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E:\DATA INTELLIGENCE Dropbox\Diseño DATA's\DATA-MUNI\Guatemala\"/>
    </mc:Choice>
  </mc:AlternateContent>
  <xr:revisionPtr revIDLastSave="0" documentId="13_ncr:1_{889D264D-70D5-4877-BE6E-E3EDC112155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Resultados_generales" sheetId="2" r:id="rId1"/>
    <sheet name="BD" sheetId="8" r:id="rId2"/>
    <sheet name="mUNICIPIOS" sheetId="9" r:id="rId3"/>
    <sheet name="IPC_2018" sheetId="3" r:id="rId4"/>
    <sheet name="IIC_2018" sheetId="1" r:id="rId5"/>
    <sheet name="ISP_2018" sheetId="4" r:id="rId6"/>
    <sheet name="IGA_2018" sheetId="6" r:id="rId7"/>
    <sheet name="IGF_2018" sheetId="5" r:id="rId8"/>
    <sheet name="IGE_2018" sheetId="7" r:id="rId9"/>
  </sheets>
  <definedNames>
    <definedName name="_xlnm._FilterDatabase" localSheetId="6" hidden="1">IGA_2018!$A$7:$N$7</definedName>
    <definedName name="_xlnm._FilterDatabase" localSheetId="8" hidden="1">IGE_2018!$A$7:$Z$347</definedName>
    <definedName name="_xlnm._FilterDatabase" localSheetId="7" hidden="1">IGF_2018!$A$7:$Z$7</definedName>
    <definedName name="_xlnm._FilterDatabase" localSheetId="4" hidden="1">IIC_2018!$A$7:$Q$7</definedName>
    <definedName name="_xlnm._FilterDatabase" localSheetId="3" hidden="1">IPC_2018!$A$7:$T$7</definedName>
    <definedName name="_xlnm._FilterDatabase" localSheetId="5" hidden="1">ISP_2018!$A$7:$T$7</definedName>
    <definedName name="_xlnm._FilterDatabase" localSheetId="0" hidden="1">Resultados_generales!$A$7:$AD$347</definedName>
    <definedName name="Alto" comment="Categoría Alto del ranking">IIC_2018!#REF!</definedName>
    <definedName name="Categorias" comment="especifica las categorías del ranking">IIC_2018!#REF!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090" i="8" l="1"/>
  <c r="I5128" i="8" s="1"/>
  <c r="I5166" i="8" s="1"/>
  <c r="I5204" i="8" s="1"/>
  <c r="I5242" i="8" s="1"/>
  <c r="I5280" i="8" s="1"/>
  <c r="I5318" i="8" s="1"/>
  <c r="I5356" i="8" s="1"/>
  <c r="I5394" i="8" s="1"/>
  <c r="I5432" i="8" s="1"/>
  <c r="I5470" i="8" s="1"/>
  <c r="I5508" i="8" s="1"/>
  <c r="I5546" i="8" s="1"/>
  <c r="I5584" i="8" s="1"/>
  <c r="I5622" i="8" s="1"/>
  <c r="I5660" i="8" s="1"/>
  <c r="I5698" i="8" s="1"/>
  <c r="I5736" i="8" s="1"/>
  <c r="I5774" i="8" s="1"/>
  <c r="I5812" i="8" s="1"/>
  <c r="I5850" i="8" s="1"/>
  <c r="I5888" i="8" s="1"/>
  <c r="I5926" i="8" s="1"/>
  <c r="I5964" i="8" s="1"/>
  <c r="I6002" i="8" s="1"/>
  <c r="I6040" i="8" s="1"/>
  <c r="I6078" i="8" s="1"/>
  <c r="I6116" i="8" s="1"/>
  <c r="I6154" i="8" s="1"/>
  <c r="I6192" i="8" s="1"/>
  <c r="I6230" i="8" s="1"/>
  <c r="I6268" i="8" s="1"/>
  <c r="I6306" i="8" s="1"/>
  <c r="I6344" i="8" s="1"/>
  <c r="I6382" i="8" s="1"/>
  <c r="I6420" i="8" s="1"/>
  <c r="I6458" i="8" s="1"/>
  <c r="I6496" i="8" s="1"/>
  <c r="I6534" i="8" s="1"/>
  <c r="I6572" i="8" s="1"/>
  <c r="I6610" i="8" s="1"/>
  <c r="I6648" i="8" s="1"/>
  <c r="I6686" i="8" s="1"/>
  <c r="I6724" i="8" s="1"/>
  <c r="I6762" i="8" s="1"/>
  <c r="I6800" i="8" s="1"/>
  <c r="I6838" i="8" s="1"/>
  <c r="I6876" i="8" s="1"/>
  <c r="I6914" i="8" s="1"/>
  <c r="I6952" i="8" s="1"/>
  <c r="I6990" i="8" s="1"/>
  <c r="I7028" i="8" s="1"/>
  <c r="I7066" i="8" s="1"/>
  <c r="I7104" i="8" s="1"/>
  <c r="I7142" i="8" s="1"/>
  <c r="I7180" i="8" s="1"/>
  <c r="I7218" i="8" s="1"/>
  <c r="I7256" i="8" s="1"/>
  <c r="I7294" i="8" s="1"/>
  <c r="I7332" i="8" s="1"/>
  <c r="I7370" i="8" s="1"/>
  <c r="I7408" i="8" s="1"/>
  <c r="I7446" i="8" s="1"/>
  <c r="I7484" i="8" s="1"/>
  <c r="I7522" i="8" s="1"/>
  <c r="I7560" i="8" s="1"/>
  <c r="I7598" i="8" s="1"/>
  <c r="I7636" i="8" s="1"/>
  <c r="I7674" i="8" s="1"/>
  <c r="I7712" i="8" s="1"/>
  <c r="I7750" i="8" s="1"/>
  <c r="I7788" i="8" s="1"/>
  <c r="I7826" i="8" s="1"/>
  <c r="I7864" i="8" s="1"/>
  <c r="I7902" i="8" s="1"/>
  <c r="I7940" i="8" s="1"/>
  <c r="I7978" i="8" s="1"/>
  <c r="I8016" i="8" s="1"/>
  <c r="I8054" i="8" s="1"/>
  <c r="I8092" i="8" s="1"/>
  <c r="I8130" i="8" s="1"/>
  <c r="I8168" i="8" s="1"/>
  <c r="I8206" i="8" s="1"/>
  <c r="I8244" i="8" s="1"/>
  <c r="I8282" i="8" s="1"/>
  <c r="I8320" i="8" s="1"/>
  <c r="I8358" i="8" s="1"/>
  <c r="I8396" i="8" s="1"/>
  <c r="I8434" i="8" s="1"/>
  <c r="I8472" i="8" s="1"/>
  <c r="I8510" i="8" s="1"/>
  <c r="I8548" i="8" s="1"/>
  <c r="I8586" i="8" s="1"/>
  <c r="I8624" i="8" s="1"/>
  <c r="I8662" i="8" s="1"/>
  <c r="I8700" i="8" s="1"/>
  <c r="I8738" i="8" s="1"/>
  <c r="I8776" i="8" s="1"/>
  <c r="I8814" i="8" s="1"/>
  <c r="I8852" i="8" s="1"/>
  <c r="I8890" i="8" s="1"/>
  <c r="I8928" i="8" s="1"/>
  <c r="I8966" i="8" s="1"/>
  <c r="I9004" i="8" s="1"/>
  <c r="I9042" i="8" s="1"/>
  <c r="I9080" i="8" s="1"/>
  <c r="I9118" i="8" s="1"/>
  <c r="I9156" i="8" s="1"/>
  <c r="I9194" i="8" s="1"/>
  <c r="I9232" i="8" s="1"/>
  <c r="I9270" i="8" s="1"/>
  <c r="I9308" i="8" s="1"/>
  <c r="I9346" i="8" s="1"/>
  <c r="I9384" i="8" s="1"/>
  <c r="I9422" i="8" s="1"/>
  <c r="I9460" i="8" s="1"/>
  <c r="I9498" i="8" s="1"/>
  <c r="I9536" i="8" s="1"/>
  <c r="I9574" i="8" s="1"/>
  <c r="I9612" i="8" s="1"/>
  <c r="I9650" i="8" s="1"/>
  <c r="I9688" i="8" s="1"/>
  <c r="I9726" i="8" s="1"/>
  <c r="I9764" i="8" s="1"/>
  <c r="I9802" i="8" s="1"/>
  <c r="I9840" i="8" s="1"/>
  <c r="I9878" i="8" s="1"/>
  <c r="I9916" i="8" s="1"/>
  <c r="I9954" i="8" s="1"/>
  <c r="I9992" i="8" s="1"/>
  <c r="I10030" i="8" s="1"/>
  <c r="I10068" i="8" s="1"/>
  <c r="I10106" i="8" s="1"/>
  <c r="I10144" i="8" s="1"/>
  <c r="I10182" i="8" s="1"/>
  <c r="I10220" i="8" s="1"/>
  <c r="I10258" i="8" s="1"/>
  <c r="I10296" i="8" s="1"/>
  <c r="I10334" i="8" s="1"/>
  <c r="I10372" i="8" s="1"/>
  <c r="I10410" i="8" s="1"/>
  <c r="I10448" i="8" s="1"/>
  <c r="I10486" i="8" s="1"/>
  <c r="I10524" i="8" s="1"/>
  <c r="I10562" i="8" s="1"/>
  <c r="I10600" i="8" s="1"/>
  <c r="I10638" i="8" s="1"/>
  <c r="I10676" i="8" s="1"/>
  <c r="I10714" i="8" s="1"/>
  <c r="I10752" i="8" s="1"/>
  <c r="I10790" i="8" s="1"/>
  <c r="I10828" i="8" s="1"/>
  <c r="I10866" i="8" s="1"/>
  <c r="I10904" i="8" s="1"/>
  <c r="I10942" i="8" s="1"/>
  <c r="I10980" i="8" s="1"/>
  <c r="I11018" i="8" s="1"/>
  <c r="I11056" i="8" s="1"/>
  <c r="I11094" i="8" s="1"/>
  <c r="I11132" i="8" s="1"/>
  <c r="I11170" i="8" s="1"/>
  <c r="I11208" i="8" s="1"/>
  <c r="I11246" i="8" s="1"/>
  <c r="I11284" i="8" s="1"/>
  <c r="I11322" i="8" s="1"/>
  <c r="I11360" i="8" s="1"/>
  <c r="I11398" i="8" s="1"/>
  <c r="I11436" i="8" s="1"/>
  <c r="I11474" i="8" s="1"/>
  <c r="I11512" i="8" s="1"/>
  <c r="I11550" i="8" s="1"/>
  <c r="I11588" i="8" s="1"/>
  <c r="I11626" i="8" s="1"/>
  <c r="I11664" i="8" s="1"/>
  <c r="I11702" i="8" s="1"/>
  <c r="I11740" i="8" s="1"/>
  <c r="I11778" i="8" s="1"/>
  <c r="I11816" i="8" s="1"/>
  <c r="I11854" i="8" s="1"/>
  <c r="I11892" i="8" s="1"/>
  <c r="I11930" i="8" s="1"/>
  <c r="I11968" i="8" s="1"/>
  <c r="I12006" i="8" s="1"/>
  <c r="I12044" i="8" s="1"/>
  <c r="I12082" i="8" s="1"/>
  <c r="I12120" i="8" s="1"/>
  <c r="I12158" i="8" s="1"/>
  <c r="I12196" i="8" s="1"/>
  <c r="I12234" i="8" s="1"/>
  <c r="I12272" i="8" s="1"/>
  <c r="I12310" i="8" s="1"/>
  <c r="I12348" i="8" s="1"/>
  <c r="I12386" i="8" s="1"/>
  <c r="I12424" i="8" s="1"/>
  <c r="I12462" i="8" s="1"/>
  <c r="I12500" i="8" s="1"/>
  <c r="I12538" i="8" s="1"/>
  <c r="I12576" i="8" s="1"/>
  <c r="I12614" i="8" s="1"/>
  <c r="I12652" i="8" s="1"/>
  <c r="I12690" i="8" s="1"/>
  <c r="I12728" i="8" s="1"/>
  <c r="I12766" i="8" s="1"/>
  <c r="I12804" i="8" s="1"/>
  <c r="I12842" i="8" s="1"/>
  <c r="I12880" i="8" s="1"/>
  <c r="I12918" i="8" s="1"/>
  <c r="B46" i="8"/>
  <c r="G46" i="8"/>
  <c r="H46" i="8"/>
  <c r="H84" i="8" s="1"/>
  <c r="H122" i="8" s="1"/>
  <c r="H160" i="8" s="1"/>
  <c r="H198" i="8" s="1"/>
  <c r="H236" i="8" s="1"/>
  <c r="H274" i="8" s="1"/>
  <c r="H312" i="8" s="1"/>
  <c r="H350" i="8" s="1"/>
  <c r="H388" i="8" s="1"/>
  <c r="H426" i="8" s="1"/>
  <c r="H464" i="8" s="1"/>
  <c r="H502" i="8" s="1"/>
  <c r="H540" i="8" s="1"/>
  <c r="H578" i="8" s="1"/>
  <c r="H616" i="8" s="1"/>
  <c r="H654" i="8" s="1"/>
  <c r="H692" i="8" s="1"/>
  <c r="H730" i="8" s="1"/>
  <c r="H768" i="8" s="1"/>
  <c r="H806" i="8" s="1"/>
  <c r="H844" i="8" s="1"/>
  <c r="H882" i="8" s="1"/>
  <c r="H920" i="8" s="1"/>
  <c r="H958" i="8" s="1"/>
  <c r="H996" i="8" s="1"/>
  <c r="H1034" i="8" s="1"/>
  <c r="H1072" i="8" s="1"/>
  <c r="H1110" i="8" s="1"/>
  <c r="H1148" i="8" s="1"/>
  <c r="H1186" i="8" s="1"/>
  <c r="H1224" i="8" s="1"/>
  <c r="H1262" i="8" s="1"/>
  <c r="H1300" i="8" s="1"/>
  <c r="H1338" i="8" s="1"/>
  <c r="H1376" i="8" s="1"/>
  <c r="H1414" i="8" s="1"/>
  <c r="H1452" i="8" s="1"/>
  <c r="H1490" i="8" s="1"/>
  <c r="H1528" i="8" s="1"/>
  <c r="H1566" i="8" s="1"/>
  <c r="H1604" i="8" s="1"/>
  <c r="H1642" i="8" s="1"/>
  <c r="H1680" i="8" s="1"/>
  <c r="H1718" i="8" s="1"/>
  <c r="H1756" i="8" s="1"/>
  <c r="H1794" i="8" s="1"/>
  <c r="H1832" i="8" s="1"/>
  <c r="H1870" i="8" s="1"/>
  <c r="H1908" i="8" s="1"/>
  <c r="H1946" i="8" s="1"/>
  <c r="H1984" i="8" s="1"/>
  <c r="H2022" i="8" s="1"/>
  <c r="H2060" i="8" s="1"/>
  <c r="H2098" i="8" s="1"/>
  <c r="H2136" i="8" s="1"/>
  <c r="H2174" i="8" s="1"/>
  <c r="H2212" i="8" s="1"/>
  <c r="H2250" i="8" s="1"/>
  <c r="H2288" i="8" s="1"/>
  <c r="H2326" i="8" s="1"/>
  <c r="H2364" i="8" s="1"/>
  <c r="H2402" i="8" s="1"/>
  <c r="H2440" i="8" s="1"/>
  <c r="H2478" i="8" s="1"/>
  <c r="H2516" i="8" s="1"/>
  <c r="H2554" i="8" s="1"/>
  <c r="H2592" i="8" s="1"/>
  <c r="H2630" i="8" s="1"/>
  <c r="H2668" i="8" s="1"/>
  <c r="H2706" i="8" s="1"/>
  <c r="H2744" i="8" s="1"/>
  <c r="H2782" i="8" s="1"/>
  <c r="H2820" i="8" s="1"/>
  <c r="H2858" i="8" s="1"/>
  <c r="H2896" i="8" s="1"/>
  <c r="H2934" i="8" s="1"/>
  <c r="H2972" i="8" s="1"/>
  <c r="H3010" i="8" s="1"/>
  <c r="H3048" i="8" s="1"/>
  <c r="H3086" i="8" s="1"/>
  <c r="H3124" i="8" s="1"/>
  <c r="H3162" i="8" s="1"/>
  <c r="H3200" i="8" s="1"/>
  <c r="H3238" i="8" s="1"/>
  <c r="H3276" i="8" s="1"/>
  <c r="H3314" i="8" s="1"/>
  <c r="H3352" i="8" s="1"/>
  <c r="H3390" i="8" s="1"/>
  <c r="H3428" i="8" s="1"/>
  <c r="H3466" i="8" s="1"/>
  <c r="H3504" i="8" s="1"/>
  <c r="H3542" i="8" s="1"/>
  <c r="H3580" i="8" s="1"/>
  <c r="H3618" i="8" s="1"/>
  <c r="H3656" i="8" s="1"/>
  <c r="H3694" i="8" s="1"/>
  <c r="H3732" i="8" s="1"/>
  <c r="H3770" i="8" s="1"/>
  <c r="H3808" i="8" s="1"/>
  <c r="H3846" i="8" s="1"/>
  <c r="H3884" i="8" s="1"/>
  <c r="H3922" i="8" s="1"/>
  <c r="H3960" i="8" s="1"/>
  <c r="H3998" i="8" s="1"/>
  <c r="H4036" i="8" s="1"/>
  <c r="H4074" i="8" s="1"/>
  <c r="H4112" i="8" s="1"/>
  <c r="H4150" i="8" s="1"/>
  <c r="H4188" i="8" s="1"/>
  <c r="H4226" i="8" s="1"/>
  <c r="H4264" i="8" s="1"/>
  <c r="H4302" i="8" s="1"/>
  <c r="H4340" i="8" s="1"/>
  <c r="H4378" i="8" s="1"/>
  <c r="H4416" i="8" s="1"/>
  <c r="H4454" i="8" s="1"/>
  <c r="H4492" i="8" s="1"/>
  <c r="H4530" i="8" s="1"/>
  <c r="H4568" i="8" s="1"/>
  <c r="H4606" i="8" s="1"/>
  <c r="H4644" i="8" s="1"/>
  <c r="H4682" i="8" s="1"/>
  <c r="H4720" i="8" s="1"/>
  <c r="H4758" i="8" s="1"/>
  <c r="H4796" i="8" s="1"/>
  <c r="H4834" i="8" s="1"/>
  <c r="H4872" i="8" s="1"/>
  <c r="H4910" i="8" s="1"/>
  <c r="H4948" i="8" s="1"/>
  <c r="H4986" i="8" s="1"/>
  <c r="H5024" i="8" s="1"/>
  <c r="H5062" i="8" s="1"/>
  <c r="H5100" i="8" s="1"/>
  <c r="H5138" i="8" s="1"/>
  <c r="H5176" i="8" s="1"/>
  <c r="H5214" i="8" s="1"/>
  <c r="H5252" i="8" s="1"/>
  <c r="H5290" i="8" s="1"/>
  <c r="H5328" i="8" s="1"/>
  <c r="H5366" i="8" s="1"/>
  <c r="H5404" i="8" s="1"/>
  <c r="H5442" i="8" s="1"/>
  <c r="H5480" i="8" s="1"/>
  <c r="H5518" i="8" s="1"/>
  <c r="H5556" i="8" s="1"/>
  <c r="H5594" i="8" s="1"/>
  <c r="H5632" i="8" s="1"/>
  <c r="H5670" i="8" s="1"/>
  <c r="H5708" i="8" s="1"/>
  <c r="H5746" i="8" s="1"/>
  <c r="H5784" i="8" s="1"/>
  <c r="H5822" i="8" s="1"/>
  <c r="H5860" i="8" s="1"/>
  <c r="H5898" i="8" s="1"/>
  <c r="H5936" i="8" s="1"/>
  <c r="H5974" i="8" s="1"/>
  <c r="H6012" i="8" s="1"/>
  <c r="H6050" i="8" s="1"/>
  <c r="H6088" i="8" s="1"/>
  <c r="H6126" i="8" s="1"/>
  <c r="H6164" i="8" s="1"/>
  <c r="H6202" i="8" s="1"/>
  <c r="H6240" i="8" s="1"/>
  <c r="H6278" i="8" s="1"/>
  <c r="H6316" i="8" s="1"/>
  <c r="H6354" i="8" s="1"/>
  <c r="H6392" i="8" s="1"/>
  <c r="H6430" i="8" s="1"/>
  <c r="H6468" i="8" s="1"/>
  <c r="H6506" i="8" s="1"/>
  <c r="H6544" i="8" s="1"/>
  <c r="H6582" i="8" s="1"/>
  <c r="H6620" i="8" s="1"/>
  <c r="H6658" i="8" s="1"/>
  <c r="H6696" i="8" s="1"/>
  <c r="H6734" i="8" s="1"/>
  <c r="H6772" i="8" s="1"/>
  <c r="H6810" i="8" s="1"/>
  <c r="H6848" i="8" s="1"/>
  <c r="H6886" i="8" s="1"/>
  <c r="H6924" i="8" s="1"/>
  <c r="H6962" i="8" s="1"/>
  <c r="H7000" i="8" s="1"/>
  <c r="H7038" i="8" s="1"/>
  <c r="H7076" i="8" s="1"/>
  <c r="H7114" i="8" s="1"/>
  <c r="H7152" i="8" s="1"/>
  <c r="H7190" i="8" s="1"/>
  <c r="H7228" i="8" s="1"/>
  <c r="H7266" i="8" s="1"/>
  <c r="H7304" i="8" s="1"/>
  <c r="H7342" i="8" s="1"/>
  <c r="H7380" i="8" s="1"/>
  <c r="H7418" i="8" s="1"/>
  <c r="H7456" i="8" s="1"/>
  <c r="H7494" i="8" s="1"/>
  <c r="H7532" i="8" s="1"/>
  <c r="H7570" i="8" s="1"/>
  <c r="H7608" i="8" s="1"/>
  <c r="H7646" i="8" s="1"/>
  <c r="H7684" i="8" s="1"/>
  <c r="H7722" i="8" s="1"/>
  <c r="H7760" i="8" s="1"/>
  <c r="H7798" i="8" s="1"/>
  <c r="H7836" i="8" s="1"/>
  <c r="H7874" i="8" s="1"/>
  <c r="H7912" i="8" s="1"/>
  <c r="H7950" i="8" s="1"/>
  <c r="H7988" i="8" s="1"/>
  <c r="H8026" i="8" s="1"/>
  <c r="H8064" i="8" s="1"/>
  <c r="H8102" i="8" s="1"/>
  <c r="H8140" i="8" s="1"/>
  <c r="H8178" i="8" s="1"/>
  <c r="H8216" i="8" s="1"/>
  <c r="H8254" i="8" s="1"/>
  <c r="H8292" i="8" s="1"/>
  <c r="H8330" i="8" s="1"/>
  <c r="H8368" i="8" s="1"/>
  <c r="H8406" i="8" s="1"/>
  <c r="H8444" i="8" s="1"/>
  <c r="H8482" i="8" s="1"/>
  <c r="H8520" i="8" s="1"/>
  <c r="H8558" i="8" s="1"/>
  <c r="H8596" i="8" s="1"/>
  <c r="H8634" i="8" s="1"/>
  <c r="H8672" i="8" s="1"/>
  <c r="H8710" i="8" s="1"/>
  <c r="H8748" i="8" s="1"/>
  <c r="H8786" i="8" s="1"/>
  <c r="H8824" i="8" s="1"/>
  <c r="H8862" i="8" s="1"/>
  <c r="H8900" i="8" s="1"/>
  <c r="H8938" i="8" s="1"/>
  <c r="H8976" i="8" s="1"/>
  <c r="H9014" i="8" s="1"/>
  <c r="H9052" i="8" s="1"/>
  <c r="H9090" i="8" s="1"/>
  <c r="H9128" i="8" s="1"/>
  <c r="H9166" i="8" s="1"/>
  <c r="H9204" i="8" s="1"/>
  <c r="H9242" i="8" s="1"/>
  <c r="H9280" i="8" s="1"/>
  <c r="H9318" i="8" s="1"/>
  <c r="H9356" i="8" s="1"/>
  <c r="H9394" i="8" s="1"/>
  <c r="H9432" i="8" s="1"/>
  <c r="H9470" i="8" s="1"/>
  <c r="H9508" i="8" s="1"/>
  <c r="H9546" i="8" s="1"/>
  <c r="H9584" i="8" s="1"/>
  <c r="H9622" i="8" s="1"/>
  <c r="H9660" i="8" s="1"/>
  <c r="H9698" i="8" s="1"/>
  <c r="H9736" i="8" s="1"/>
  <c r="H9774" i="8" s="1"/>
  <c r="H9812" i="8" s="1"/>
  <c r="H9850" i="8" s="1"/>
  <c r="H9888" i="8" s="1"/>
  <c r="H9926" i="8" s="1"/>
  <c r="H9964" i="8" s="1"/>
  <c r="H10002" i="8" s="1"/>
  <c r="H10040" i="8" s="1"/>
  <c r="H10078" i="8" s="1"/>
  <c r="H10116" i="8" s="1"/>
  <c r="H10154" i="8" s="1"/>
  <c r="H10192" i="8" s="1"/>
  <c r="H10230" i="8" s="1"/>
  <c r="H10268" i="8" s="1"/>
  <c r="H10306" i="8" s="1"/>
  <c r="H10344" i="8" s="1"/>
  <c r="H10382" i="8" s="1"/>
  <c r="H10420" i="8" s="1"/>
  <c r="H10458" i="8" s="1"/>
  <c r="H10496" i="8" s="1"/>
  <c r="H10534" i="8" s="1"/>
  <c r="H10572" i="8" s="1"/>
  <c r="H10610" i="8" s="1"/>
  <c r="H10648" i="8" s="1"/>
  <c r="H10686" i="8" s="1"/>
  <c r="H10724" i="8" s="1"/>
  <c r="H10762" i="8" s="1"/>
  <c r="H10800" i="8" s="1"/>
  <c r="H10838" i="8" s="1"/>
  <c r="H10876" i="8" s="1"/>
  <c r="H10914" i="8" s="1"/>
  <c r="H10952" i="8" s="1"/>
  <c r="H10990" i="8" s="1"/>
  <c r="H11028" i="8" s="1"/>
  <c r="H11066" i="8" s="1"/>
  <c r="H11104" i="8" s="1"/>
  <c r="H11142" i="8" s="1"/>
  <c r="H11180" i="8" s="1"/>
  <c r="H11218" i="8" s="1"/>
  <c r="H11256" i="8" s="1"/>
  <c r="H11294" i="8" s="1"/>
  <c r="H11332" i="8" s="1"/>
  <c r="H11370" i="8" s="1"/>
  <c r="H11408" i="8" s="1"/>
  <c r="H11446" i="8" s="1"/>
  <c r="H11484" i="8" s="1"/>
  <c r="H11522" i="8" s="1"/>
  <c r="H11560" i="8" s="1"/>
  <c r="H11598" i="8" s="1"/>
  <c r="H11636" i="8" s="1"/>
  <c r="H11674" i="8" s="1"/>
  <c r="H11712" i="8" s="1"/>
  <c r="H11750" i="8" s="1"/>
  <c r="H11788" i="8" s="1"/>
  <c r="H11826" i="8" s="1"/>
  <c r="H11864" i="8" s="1"/>
  <c r="H11902" i="8" s="1"/>
  <c r="H11940" i="8" s="1"/>
  <c r="H11978" i="8" s="1"/>
  <c r="H12016" i="8" s="1"/>
  <c r="H12054" i="8" s="1"/>
  <c r="H12092" i="8" s="1"/>
  <c r="H12130" i="8" s="1"/>
  <c r="H12168" i="8" s="1"/>
  <c r="H12206" i="8" s="1"/>
  <c r="H12244" i="8" s="1"/>
  <c r="H12282" i="8" s="1"/>
  <c r="H12320" i="8" s="1"/>
  <c r="H12358" i="8" s="1"/>
  <c r="H12396" i="8" s="1"/>
  <c r="H12434" i="8" s="1"/>
  <c r="H12472" i="8" s="1"/>
  <c r="H12510" i="8" s="1"/>
  <c r="H12548" i="8" s="1"/>
  <c r="H12586" i="8" s="1"/>
  <c r="H12624" i="8" s="1"/>
  <c r="H12662" i="8" s="1"/>
  <c r="H12700" i="8" s="1"/>
  <c r="H12738" i="8" s="1"/>
  <c r="H12776" i="8" s="1"/>
  <c r="H12814" i="8" s="1"/>
  <c r="H12852" i="8" s="1"/>
  <c r="H12890" i="8" s="1"/>
  <c r="I46" i="8"/>
  <c r="I84" i="8" s="1"/>
  <c r="I122" i="8" s="1"/>
  <c r="I160" i="8" s="1"/>
  <c r="I198" i="8" s="1"/>
  <c r="I236" i="8" s="1"/>
  <c r="I274" i="8" s="1"/>
  <c r="I312" i="8" s="1"/>
  <c r="I350" i="8" s="1"/>
  <c r="I388" i="8" s="1"/>
  <c r="I426" i="8" s="1"/>
  <c r="I464" i="8" s="1"/>
  <c r="I502" i="8" s="1"/>
  <c r="I540" i="8" s="1"/>
  <c r="I578" i="8" s="1"/>
  <c r="I616" i="8" s="1"/>
  <c r="I654" i="8" s="1"/>
  <c r="I692" i="8" s="1"/>
  <c r="I730" i="8" s="1"/>
  <c r="I768" i="8" s="1"/>
  <c r="I806" i="8" s="1"/>
  <c r="I844" i="8" s="1"/>
  <c r="I882" i="8" s="1"/>
  <c r="I920" i="8" s="1"/>
  <c r="I958" i="8" s="1"/>
  <c r="I996" i="8" s="1"/>
  <c r="I1034" i="8" s="1"/>
  <c r="I1072" i="8" s="1"/>
  <c r="I1110" i="8" s="1"/>
  <c r="I1148" i="8" s="1"/>
  <c r="I1186" i="8" s="1"/>
  <c r="I1224" i="8" s="1"/>
  <c r="I1262" i="8" s="1"/>
  <c r="I1300" i="8" s="1"/>
  <c r="I1338" i="8" s="1"/>
  <c r="I1376" i="8" s="1"/>
  <c r="I1414" i="8" s="1"/>
  <c r="I1452" i="8" s="1"/>
  <c r="I1490" i="8" s="1"/>
  <c r="I1528" i="8" s="1"/>
  <c r="I1566" i="8" s="1"/>
  <c r="I1604" i="8" s="1"/>
  <c r="I1642" i="8" s="1"/>
  <c r="I1680" i="8" s="1"/>
  <c r="I1718" i="8" s="1"/>
  <c r="I1756" i="8" s="1"/>
  <c r="I1794" i="8" s="1"/>
  <c r="I1832" i="8" s="1"/>
  <c r="I1870" i="8" s="1"/>
  <c r="I1908" i="8" s="1"/>
  <c r="I1946" i="8" s="1"/>
  <c r="I1984" i="8" s="1"/>
  <c r="I2022" i="8" s="1"/>
  <c r="I2060" i="8" s="1"/>
  <c r="I2098" i="8" s="1"/>
  <c r="I2136" i="8" s="1"/>
  <c r="I2174" i="8" s="1"/>
  <c r="I2212" i="8" s="1"/>
  <c r="I2250" i="8" s="1"/>
  <c r="I2288" i="8" s="1"/>
  <c r="I2326" i="8" s="1"/>
  <c r="I2364" i="8" s="1"/>
  <c r="I2402" i="8" s="1"/>
  <c r="I2440" i="8" s="1"/>
  <c r="I2478" i="8" s="1"/>
  <c r="I2516" i="8" s="1"/>
  <c r="I2554" i="8" s="1"/>
  <c r="I2592" i="8" s="1"/>
  <c r="I2630" i="8" s="1"/>
  <c r="I2668" i="8" s="1"/>
  <c r="I2706" i="8" s="1"/>
  <c r="I2744" i="8" s="1"/>
  <c r="I2782" i="8" s="1"/>
  <c r="I2820" i="8" s="1"/>
  <c r="I2858" i="8" s="1"/>
  <c r="I2896" i="8" s="1"/>
  <c r="I2934" i="8" s="1"/>
  <c r="I2972" i="8" s="1"/>
  <c r="I3010" i="8" s="1"/>
  <c r="I3048" i="8" s="1"/>
  <c r="I3086" i="8" s="1"/>
  <c r="I3124" i="8" s="1"/>
  <c r="I3162" i="8" s="1"/>
  <c r="I3200" i="8" s="1"/>
  <c r="I3238" i="8" s="1"/>
  <c r="I3276" i="8" s="1"/>
  <c r="I3314" i="8" s="1"/>
  <c r="I3352" i="8" s="1"/>
  <c r="I3390" i="8" s="1"/>
  <c r="I3428" i="8" s="1"/>
  <c r="I3466" i="8" s="1"/>
  <c r="I3504" i="8" s="1"/>
  <c r="I3542" i="8" s="1"/>
  <c r="I3580" i="8" s="1"/>
  <c r="I3618" i="8" s="1"/>
  <c r="I3656" i="8" s="1"/>
  <c r="I3694" i="8" s="1"/>
  <c r="I3732" i="8" s="1"/>
  <c r="I3770" i="8" s="1"/>
  <c r="I3808" i="8" s="1"/>
  <c r="I3846" i="8" s="1"/>
  <c r="I3884" i="8" s="1"/>
  <c r="I3922" i="8" s="1"/>
  <c r="I3960" i="8" s="1"/>
  <c r="I3998" i="8" s="1"/>
  <c r="I4036" i="8" s="1"/>
  <c r="I4074" i="8" s="1"/>
  <c r="I4112" i="8" s="1"/>
  <c r="I4150" i="8" s="1"/>
  <c r="I4188" i="8" s="1"/>
  <c r="I4226" i="8" s="1"/>
  <c r="I4264" i="8" s="1"/>
  <c r="I4302" i="8" s="1"/>
  <c r="I4340" i="8" s="1"/>
  <c r="I4378" i="8" s="1"/>
  <c r="I4416" i="8" s="1"/>
  <c r="I4454" i="8" s="1"/>
  <c r="I4492" i="8" s="1"/>
  <c r="I4530" i="8" s="1"/>
  <c r="I4568" i="8" s="1"/>
  <c r="I4606" i="8" s="1"/>
  <c r="I4644" i="8" s="1"/>
  <c r="I4682" i="8" s="1"/>
  <c r="I4720" i="8" s="1"/>
  <c r="I4758" i="8" s="1"/>
  <c r="I4796" i="8" s="1"/>
  <c r="I4834" i="8" s="1"/>
  <c r="I4872" i="8" s="1"/>
  <c r="I4910" i="8" s="1"/>
  <c r="I4948" i="8" s="1"/>
  <c r="I4986" i="8" s="1"/>
  <c r="I5024" i="8" s="1"/>
  <c r="I5062" i="8" s="1"/>
  <c r="I5100" i="8" s="1"/>
  <c r="I5138" i="8" s="1"/>
  <c r="I5176" i="8" s="1"/>
  <c r="I5214" i="8" s="1"/>
  <c r="I5252" i="8" s="1"/>
  <c r="I5290" i="8" s="1"/>
  <c r="I5328" i="8" s="1"/>
  <c r="I5366" i="8" s="1"/>
  <c r="I5404" i="8" s="1"/>
  <c r="I5442" i="8" s="1"/>
  <c r="I5480" i="8" s="1"/>
  <c r="I5518" i="8" s="1"/>
  <c r="I5556" i="8" s="1"/>
  <c r="I5594" i="8" s="1"/>
  <c r="I5632" i="8" s="1"/>
  <c r="I5670" i="8" s="1"/>
  <c r="I5708" i="8" s="1"/>
  <c r="I5746" i="8" s="1"/>
  <c r="I5784" i="8" s="1"/>
  <c r="I5822" i="8" s="1"/>
  <c r="I5860" i="8" s="1"/>
  <c r="I5898" i="8" s="1"/>
  <c r="I5936" i="8" s="1"/>
  <c r="I5974" i="8" s="1"/>
  <c r="I6012" i="8" s="1"/>
  <c r="I6050" i="8" s="1"/>
  <c r="I6088" i="8" s="1"/>
  <c r="I6126" i="8" s="1"/>
  <c r="I6164" i="8" s="1"/>
  <c r="I6202" i="8" s="1"/>
  <c r="I6240" i="8" s="1"/>
  <c r="I6278" i="8" s="1"/>
  <c r="I6316" i="8" s="1"/>
  <c r="I6354" i="8" s="1"/>
  <c r="I6392" i="8" s="1"/>
  <c r="I6430" i="8" s="1"/>
  <c r="I6468" i="8" s="1"/>
  <c r="I6506" i="8" s="1"/>
  <c r="I6544" i="8" s="1"/>
  <c r="I6582" i="8" s="1"/>
  <c r="I6620" i="8" s="1"/>
  <c r="I6658" i="8" s="1"/>
  <c r="I6696" i="8" s="1"/>
  <c r="I6734" i="8" s="1"/>
  <c r="I6772" i="8" s="1"/>
  <c r="I6810" i="8" s="1"/>
  <c r="I6848" i="8" s="1"/>
  <c r="I6886" i="8" s="1"/>
  <c r="I6924" i="8" s="1"/>
  <c r="I6962" i="8" s="1"/>
  <c r="I7000" i="8" s="1"/>
  <c r="I7038" i="8" s="1"/>
  <c r="I7076" i="8" s="1"/>
  <c r="I7114" i="8" s="1"/>
  <c r="I7152" i="8" s="1"/>
  <c r="I7190" i="8" s="1"/>
  <c r="I7228" i="8" s="1"/>
  <c r="I7266" i="8" s="1"/>
  <c r="I7304" i="8" s="1"/>
  <c r="I7342" i="8" s="1"/>
  <c r="I7380" i="8" s="1"/>
  <c r="I7418" i="8" s="1"/>
  <c r="I7456" i="8" s="1"/>
  <c r="I7494" i="8" s="1"/>
  <c r="I7532" i="8" s="1"/>
  <c r="I7570" i="8" s="1"/>
  <c r="I7608" i="8" s="1"/>
  <c r="I7646" i="8" s="1"/>
  <c r="I7684" i="8" s="1"/>
  <c r="I7722" i="8" s="1"/>
  <c r="I7760" i="8" s="1"/>
  <c r="I7798" i="8" s="1"/>
  <c r="I7836" i="8" s="1"/>
  <c r="I7874" i="8" s="1"/>
  <c r="I7912" i="8" s="1"/>
  <c r="I7950" i="8" s="1"/>
  <c r="I7988" i="8" s="1"/>
  <c r="I8026" i="8" s="1"/>
  <c r="I8064" i="8" s="1"/>
  <c r="I8102" i="8" s="1"/>
  <c r="I8140" i="8" s="1"/>
  <c r="I8178" i="8" s="1"/>
  <c r="I8216" i="8" s="1"/>
  <c r="I8254" i="8" s="1"/>
  <c r="I8292" i="8" s="1"/>
  <c r="I8330" i="8" s="1"/>
  <c r="I8368" i="8" s="1"/>
  <c r="I8406" i="8" s="1"/>
  <c r="I8444" i="8" s="1"/>
  <c r="I8482" i="8" s="1"/>
  <c r="I8520" i="8" s="1"/>
  <c r="I8558" i="8" s="1"/>
  <c r="I8596" i="8" s="1"/>
  <c r="I8634" i="8" s="1"/>
  <c r="I8672" i="8" s="1"/>
  <c r="I8710" i="8" s="1"/>
  <c r="I8748" i="8" s="1"/>
  <c r="I8786" i="8" s="1"/>
  <c r="I8824" i="8" s="1"/>
  <c r="I8862" i="8" s="1"/>
  <c r="I8900" i="8" s="1"/>
  <c r="I8938" i="8" s="1"/>
  <c r="I8976" i="8" s="1"/>
  <c r="I9014" i="8" s="1"/>
  <c r="I9052" i="8" s="1"/>
  <c r="I9090" i="8" s="1"/>
  <c r="I9128" i="8" s="1"/>
  <c r="I9166" i="8" s="1"/>
  <c r="I9204" i="8" s="1"/>
  <c r="I9242" i="8" s="1"/>
  <c r="I9280" i="8" s="1"/>
  <c r="I9318" i="8" s="1"/>
  <c r="I9356" i="8" s="1"/>
  <c r="I9394" i="8" s="1"/>
  <c r="I9432" i="8" s="1"/>
  <c r="I9470" i="8" s="1"/>
  <c r="I9508" i="8" s="1"/>
  <c r="I9546" i="8" s="1"/>
  <c r="I9584" i="8" s="1"/>
  <c r="I9622" i="8" s="1"/>
  <c r="I9660" i="8" s="1"/>
  <c r="I9698" i="8" s="1"/>
  <c r="I9736" i="8" s="1"/>
  <c r="I9774" i="8" s="1"/>
  <c r="I9812" i="8" s="1"/>
  <c r="I9850" i="8" s="1"/>
  <c r="I9888" i="8" s="1"/>
  <c r="I9926" i="8" s="1"/>
  <c r="I9964" i="8" s="1"/>
  <c r="I10002" i="8" s="1"/>
  <c r="I10040" i="8" s="1"/>
  <c r="I10078" i="8" s="1"/>
  <c r="I10116" i="8" s="1"/>
  <c r="I10154" i="8" s="1"/>
  <c r="I10192" i="8" s="1"/>
  <c r="I10230" i="8" s="1"/>
  <c r="I10268" i="8" s="1"/>
  <c r="I10306" i="8" s="1"/>
  <c r="I10344" i="8" s="1"/>
  <c r="I10382" i="8" s="1"/>
  <c r="I10420" i="8" s="1"/>
  <c r="I10458" i="8" s="1"/>
  <c r="I10496" i="8" s="1"/>
  <c r="I10534" i="8" s="1"/>
  <c r="I10572" i="8" s="1"/>
  <c r="I10610" i="8" s="1"/>
  <c r="I10648" i="8" s="1"/>
  <c r="I10686" i="8" s="1"/>
  <c r="I10724" i="8" s="1"/>
  <c r="I10762" i="8" s="1"/>
  <c r="I10800" i="8" s="1"/>
  <c r="I10838" i="8" s="1"/>
  <c r="I10876" i="8" s="1"/>
  <c r="I10914" i="8" s="1"/>
  <c r="I10952" i="8" s="1"/>
  <c r="I10990" i="8" s="1"/>
  <c r="I11028" i="8" s="1"/>
  <c r="I11066" i="8" s="1"/>
  <c r="I11104" i="8" s="1"/>
  <c r="I11142" i="8" s="1"/>
  <c r="I11180" i="8" s="1"/>
  <c r="I11218" i="8" s="1"/>
  <c r="I11256" i="8" s="1"/>
  <c r="I11294" i="8" s="1"/>
  <c r="I11332" i="8" s="1"/>
  <c r="I11370" i="8" s="1"/>
  <c r="I11408" i="8" s="1"/>
  <c r="I11446" i="8" s="1"/>
  <c r="I11484" i="8" s="1"/>
  <c r="I11522" i="8" s="1"/>
  <c r="I11560" i="8" s="1"/>
  <c r="I11598" i="8" s="1"/>
  <c r="I11636" i="8" s="1"/>
  <c r="I11674" i="8" s="1"/>
  <c r="I11712" i="8" s="1"/>
  <c r="I11750" i="8" s="1"/>
  <c r="I11788" i="8" s="1"/>
  <c r="I11826" i="8" s="1"/>
  <c r="I11864" i="8" s="1"/>
  <c r="I11902" i="8" s="1"/>
  <c r="I11940" i="8" s="1"/>
  <c r="I11978" i="8" s="1"/>
  <c r="I12016" i="8" s="1"/>
  <c r="I12054" i="8" s="1"/>
  <c r="I12092" i="8" s="1"/>
  <c r="I12130" i="8" s="1"/>
  <c r="I12168" i="8" s="1"/>
  <c r="I12206" i="8" s="1"/>
  <c r="I12244" i="8" s="1"/>
  <c r="I12282" i="8" s="1"/>
  <c r="I12320" i="8" s="1"/>
  <c r="I12358" i="8" s="1"/>
  <c r="I12396" i="8" s="1"/>
  <c r="I12434" i="8" s="1"/>
  <c r="I12472" i="8" s="1"/>
  <c r="I12510" i="8" s="1"/>
  <c r="I12548" i="8" s="1"/>
  <c r="I12586" i="8" s="1"/>
  <c r="I12624" i="8" s="1"/>
  <c r="I12662" i="8" s="1"/>
  <c r="I12700" i="8" s="1"/>
  <c r="I12738" i="8" s="1"/>
  <c r="I12776" i="8" s="1"/>
  <c r="I12814" i="8" s="1"/>
  <c r="I12852" i="8" s="1"/>
  <c r="I12890" i="8" s="1"/>
  <c r="J46" i="8"/>
  <c r="K46" i="8"/>
  <c r="B47" i="8"/>
  <c r="G47" i="8"/>
  <c r="G85" i="8" s="1"/>
  <c r="G123" i="8" s="1"/>
  <c r="G161" i="8" s="1"/>
  <c r="G199" i="8" s="1"/>
  <c r="G237" i="8" s="1"/>
  <c r="G275" i="8" s="1"/>
  <c r="G313" i="8" s="1"/>
  <c r="G351" i="8" s="1"/>
  <c r="G389" i="8" s="1"/>
  <c r="G427" i="8" s="1"/>
  <c r="G465" i="8" s="1"/>
  <c r="G503" i="8" s="1"/>
  <c r="G541" i="8" s="1"/>
  <c r="G579" i="8" s="1"/>
  <c r="G617" i="8" s="1"/>
  <c r="G655" i="8" s="1"/>
  <c r="G693" i="8" s="1"/>
  <c r="G731" i="8" s="1"/>
  <c r="G769" i="8" s="1"/>
  <c r="G807" i="8" s="1"/>
  <c r="G845" i="8" s="1"/>
  <c r="G883" i="8" s="1"/>
  <c r="G921" i="8" s="1"/>
  <c r="G959" i="8" s="1"/>
  <c r="G997" i="8" s="1"/>
  <c r="G1035" i="8" s="1"/>
  <c r="G1073" i="8" s="1"/>
  <c r="G1111" i="8" s="1"/>
  <c r="G1149" i="8" s="1"/>
  <c r="G1187" i="8" s="1"/>
  <c r="G1225" i="8" s="1"/>
  <c r="G1263" i="8" s="1"/>
  <c r="G1301" i="8" s="1"/>
  <c r="G1339" i="8" s="1"/>
  <c r="G1377" i="8" s="1"/>
  <c r="G1415" i="8" s="1"/>
  <c r="G1453" i="8" s="1"/>
  <c r="G1491" i="8" s="1"/>
  <c r="G1529" i="8" s="1"/>
  <c r="G1567" i="8" s="1"/>
  <c r="G1605" i="8" s="1"/>
  <c r="G1643" i="8" s="1"/>
  <c r="G1681" i="8" s="1"/>
  <c r="G1719" i="8" s="1"/>
  <c r="G1757" i="8" s="1"/>
  <c r="G1795" i="8" s="1"/>
  <c r="G1833" i="8" s="1"/>
  <c r="G1871" i="8" s="1"/>
  <c r="G1909" i="8" s="1"/>
  <c r="G1947" i="8" s="1"/>
  <c r="G1985" i="8" s="1"/>
  <c r="G2023" i="8" s="1"/>
  <c r="G2061" i="8" s="1"/>
  <c r="G2099" i="8" s="1"/>
  <c r="G2137" i="8" s="1"/>
  <c r="G2175" i="8" s="1"/>
  <c r="G2213" i="8" s="1"/>
  <c r="G2251" i="8" s="1"/>
  <c r="G2289" i="8" s="1"/>
  <c r="G2327" i="8" s="1"/>
  <c r="G2365" i="8" s="1"/>
  <c r="G2403" i="8" s="1"/>
  <c r="G2441" i="8" s="1"/>
  <c r="G2479" i="8" s="1"/>
  <c r="G2517" i="8" s="1"/>
  <c r="G2555" i="8" s="1"/>
  <c r="G2593" i="8" s="1"/>
  <c r="G2631" i="8" s="1"/>
  <c r="G2669" i="8" s="1"/>
  <c r="G2707" i="8" s="1"/>
  <c r="G2745" i="8" s="1"/>
  <c r="G2783" i="8" s="1"/>
  <c r="G2821" i="8" s="1"/>
  <c r="G2859" i="8" s="1"/>
  <c r="G2897" i="8" s="1"/>
  <c r="G2935" i="8" s="1"/>
  <c r="G2973" i="8" s="1"/>
  <c r="G3011" i="8" s="1"/>
  <c r="G3049" i="8" s="1"/>
  <c r="G3087" i="8" s="1"/>
  <c r="G3125" i="8" s="1"/>
  <c r="G3163" i="8" s="1"/>
  <c r="G3201" i="8" s="1"/>
  <c r="G3239" i="8" s="1"/>
  <c r="G3277" i="8" s="1"/>
  <c r="G3315" i="8" s="1"/>
  <c r="G3353" i="8" s="1"/>
  <c r="G3391" i="8" s="1"/>
  <c r="G3429" i="8" s="1"/>
  <c r="G3467" i="8" s="1"/>
  <c r="G3505" i="8" s="1"/>
  <c r="G3543" i="8" s="1"/>
  <c r="G3581" i="8" s="1"/>
  <c r="G3619" i="8" s="1"/>
  <c r="G3657" i="8" s="1"/>
  <c r="G3695" i="8" s="1"/>
  <c r="G3733" i="8" s="1"/>
  <c r="G3771" i="8" s="1"/>
  <c r="G3809" i="8" s="1"/>
  <c r="G3847" i="8" s="1"/>
  <c r="G3885" i="8" s="1"/>
  <c r="G3923" i="8" s="1"/>
  <c r="G3961" i="8" s="1"/>
  <c r="G3999" i="8" s="1"/>
  <c r="G4037" i="8" s="1"/>
  <c r="G4075" i="8" s="1"/>
  <c r="G4113" i="8" s="1"/>
  <c r="G4151" i="8" s="1"/>
  <c r="G4189" i="8" s="1"/>
  <c r="G4227" i="8" s="1"/>
  <c r="G4265" i="8" s="1"/>
  <c r="G4303" i="8" s="1"/>
  <c r="G4341" i="8" s="1"/>
  <c r="G4379" i="8" s="1"/>
  <c r="G4417" i="8" s="1"/>
  <c r="G4455" i="8" s="1"/>
  <c r="G4493" i="8" s="1"/>
  <c r="G4531" i="8" s="1"/>
  <c r="G4569" i="8" s="1"/>
  <c r="G4607" i="8" s="1"/>
  <c r="G4645" i="8" s="1"/>
  <c r="G4683" i="8" s="1"/>
  <c r="G4721" i="8" s="1"/>
  <c r="G4759" i="8" s="1"/>
  <c r="G4797" i="8" s="1"/>
  <c r="G4835" i="8" s="1"/>
  <c r="G4873" i="8" s="1"/>
  <c r="G4911" i="8" s="1"/>
  <c r="G4949" i="8" s="1"/>
  <c r="G4987" i="8" s="1"/>
  <c r="G5025" i="8" s="1"/>
  <c r="G5063" i="8" s="1"/>
  <c r="G5101" i="8" s="1"/>
  <c r="G5139" i="8" s="1"/>
  <c r="G5177" i="8" s="1"/>
  <c r="G5215" i="8" s="1"/>
  <c r="G5253" i="8" s="1"/>
  <c r="G5291" i="8" s="1"/>
  <c r="G5329" i="8" s="1"/>
  <c r="G5367" i="8" s="1"/>
  <c r="G5405" i="8" s="1"/>
  <c r="G5443" i="8" s="1"/>
  <c r="G5481" i="8" s="1"/>
  <c r="G5519" i="8" s="1"/>
  <c r="G5557" i="8" s="1"/>
  <c r="G5595" i="8" s="1"/>
  <c r="G5633" i="8" s="1"/>
  <c r="G5671" i="8" s="1"/>
  <c r="G5709" i="8" s="1"/>
  <c r="G5747" i="8" s="1"/>
  <c r="G5785" i="8" s="1"/>
  <c r="G5823" i="8" s="1"/>
  <c r="G5861" i="8" s="1"/>
  <c r="G5899" i="8" s="1"/>
  <c r="G5937" i="8" s="1"/>
  <c r="G5975" i="8" s="1"/>
  <c r="G6013" i="8" s="1"/>
  <c r="G6051" i="8" s="1"/>
  <c r="G6089" i="8" s="1"/>
  <c r="G6127" i="8" s="1"/>
  <c r="G6165" i="8" s="1"/>
  <c r="G6203" i="8" s="1"/>
  <c r="G6241" i="8" s="1"/>
  <c r="G6279" i="8" s="1"/>
  <c r="G6317" i="8" s="1"/>
  <c r="G6355" i="8" s="1"/>
  <c r="G6393" i="8" s="1"/>
  <c r="G6431" i="8" s="1"/>
  <c r="G6469" i="8" s="1"/>
  <c r="G6507" i="8" s="1"/>
  <c r="G6545" i="8" s="1"/>
  <c r="G6583" i="8" s="1"/>
  <c r="G6621" i="8" s="1"/>
  <c r="G6659" i="8" s="1"/>
  <c r="G6697" i="8" s="1"/>
  <c r="G6735" i="8" s="1"/>
  <c r="G6773" i="8" s="1"/>
  <c r="G6811" i="8" s="1"/>
  <c r="G6849" i="8" s="1"/>
  <c r="G6887" i="8" s="1"/>
  <c r="G6925" i="8" s="1"/>
  <c r="G6963" i="8" s="1"/>
  <c r="G7001" i="8" s="1"/>
  <c r="G7039" i="8" s="1"/>
  <c r="G7077" i="8" s="1"/>
  <c r="G7115" i="8" s="1"/>
  <c r="G7153" i="8" s="1"/>
  <c r="G7191" i="8" s="1"/>
  <c r="G7229" i="8" s="1"/>
  <c r="G7267" i="8" s="1"/>
  <c r="G7305" i="8" s="1"/>
  <c r="G7343" i="8" s="1"/>
  <c r="G7381" i="8" s="1"/>
  <c r="G7419" i="8" s="1"/>
  <c r="G7457" i="8" s="1"/>
  <c r="G7495" i="8" s="1"/>
  <c r="G7533" i="8" s="1"/>
  <c r="G7571" i="8" s="1"/>
  <c r="G7609" i="8" s="1"/>
  <c r="G7647" i="8" s="1"/>
  <c r="G7685" i="8" s="1"/>
  <c r="G7723" i="8" s="1"/>
  <c r="G7761" i="8" s="1"/>
  <c r="G7799" i="8" s="1"/>
  <c r="G7837" i="8" s="1"/>
  <c r="G7875" i="8" s="1"/>
  <c r="G7913" i="8" s="1"/>
  <c r="G7951" i="8" s="1"/>
  <c r="G7989" i="8" s="1"/>
  <c r="G8027" i="8" s="1"/>
  <c r="G8065" i="8" s="1"/>
  <c r="G8103" i="8" s="1"/>
  <c r="G8141" i="8" s="1"/>
  <c r="G8179" i="8" s="1"/>
  <c r="G8217" i="8" s="1"/>
  <c r="G8255" i="8" s="1"/>
  <c r="G8293" i="8" s="1"/>
  <c r="G8331" i="8" s="1"/>
  <c r="G8369" i="8" s="1"/>
  <c r="G8407" i="8" s="1"/>
  <c r="G8445" i="8" s="1"/>
  <c r="G8483" i="8" s="1"/>
  <c r="G8521" i="8" s="1"/>
  <c r="G8559" i="8" s="1"/>
  <c r="G8597" i="8" s="1"/>
  <c r="G8635" i="8" s="1"/>
  <c r="G8673" i="8" s="1"/>
  <c r="G8711" i="8" s="1"/>
  <c r="G8749" i="8" s="1"/>
  <c r="G8787" i="8" s="1"/>
  <c r="G8825" i="8" s="1"/>
  <c r="G8863" i="8" s="1"/>
  <c r="G8901" i="8" s="1"/>
  <c r="G8939" i="8" s="1"/>
  <c r="G8977" i="8" s="1"/>
  <c r="G9015" i="8" s="1"/>
  <c r="G9053" i="8" s="1"/>
  <c r="G9091" i="8" s="1"/>
  <c r="G9129" i="8" s="1"/>
  <c r="G9167" i="8" s="1"/>
  <c r="G9205" i="8" s="1"/>
  <c r="G9243" i="8" s="1"/>
  <c r="G9281" i="8" s="1"/>
  <c r="G9319" i="8" s="1"/>
  <c r="G9357" i="8" s="1"/>
  <c r="G9395" i="8" s="1"/>
  <c r="G9433" i="8" s="1"/>
  <c r="G9471" i="8" s="1"/>
  <c r="G9509" i="8" s="1"/>
  <c r="G9547" i="8" s="1"/>
  <c r="G9585" i="8" s="1"/>
  <c r="G9623" i="8" s="1"/>
  <c r="G9661" i="8" s="1"/>
  <c r="G9699" i="8" s="1"/>
  <c r="G9737" i="8" s="1"/>
  <c r="G9775" i="8" s="1"/>
  <c r="G9813" i="8" s="1"/>
  <c r="G9851" i="8" s="1"/>
  <c r="G9889" i="8" s="1"/>
  <c r="G9927" i="8" s="1"/>
  <c r="G9965" i="8" s="1"/>
  <c r="G10003" i="8" s="1"/>
  <c r="G10041" i="8" s="1"/>
  <c r="G10079" i="8" s="1"/>
  <c r="G10117" i="8" s="1"/>
  <c r="G10155" i="8" s="1"/>
  <c r="G10193" i="8" s="1"/>
  <c r="G10231" i="8" s="1"/>
  <c r="G10269" i="8" s="1"/>
  <c r="G10307" i="8" s="1"/>
  <c r="G10345" i="8" s="1"/>
  <c r="G10383" i="8" s="1"/>
  <c r="G10421" i="8" s="1"/>
  <c r="G10459" i="8" s="1"/>
  <c r="G10497" i="8" s="1"/>
  <c r="G10535" i="8" s="1"/>
  <c r="G10573" i="8" s="1"/>
  <c r="G10611" i="8" s="1"/>
  <c r="G10649" i="8" s="1"/>
  <c r="G10687" i="8" s="1"/>
  <c r="G10725" i="8" s="1"/>
  <c r="G10763" i="8" s="1"/>
  <c r="G10801" i="8" s="1"/>
  <c r="G10839" i="8" s="1"/>
  <c r="G10877" i="8" s="1"/>
  <c r="G10915" i="8" s="1"/>
  <c r="G10953" i="8" s="1"/>
  <c r="G10991" i="8" s="1"/>
  <c r="G11029" i="8" s="1"/>
  <c r="G11067" i="8" s="1"/>
  <c r="G11105" i="8" s="1"/>
  <c r="G11143" i="8" s="1"/>
  <c r="G11181" i="8" s="1"/>
  <c r="G11219" i="8" s="1"/>
  <c r="G11257" i="8" s="1"/>
  <c r="G11295" i="8" s="1"/>
  <c r="G11333" i="8" s="1"/>
  <c r="G11371" i="8" s="1"/>
  <c r="G11409" i="8" s="1"/>
  <c r="G11447" i="8" s="1"/>
  <c r="G11485" i="8" s="1"/>
  <c r="G11523" i="8" s="1"/>
  <c r="G11561" i="8" s="1"/>
  <c r="G11599" i="8" s="1"/>
  <c r="G11637" i="8" s="1"/>
  <c r="G11675" i="8" s="1"/>
  <c r="G11713" i="8" s="1"/>
  <c r="G11751" i="8" s="1"/>
  <c r="G11789" i="8" s="1"/>
  <c r="G11827" i="8" s="1"/>
  <c r="G11865" i="8" s="1"/>
  <c r="G11903" i="8" s="1"/>
  <c r="G11941" i="8" s="1"/>
  <c r="G11979" i="8" s="1"/>
  <c r="G12017" i="8" s="1"/>
  <c r="G12055" i="8" s="1"/>
  <c r="G12093" i="8" s="1"/>
  <c r="G12131" i="8" s="1"/>
  <c r="G12169" i="8" s="1"/>
  <c r="G12207" i="8" s="1"/>
  <c r="G12245" i="8" s="1"/>
  <c r="G12283" i="8" s="1"/>
  <c r="G12321" i="8" s="1"/>
  <c r="G12359" i="8" s="1"/>
  <c r="G12397" i="8" s="1"/>
  <c r="G12435" i="8" s="1"/>
  <c r="G12473" i="8" s="1"/>
  <c r="G12511" i="8" s="1"/>
  <c r="G12549" i="8" s="1"/>
  <c r="G12587" i="8" s="1"/>
  <c r="G12625" i="8" s="1"/>
  <c r="G12663" i="8" s="1"/>
  <c r="G12701" i="8" s="1"/>
  <c r="G12739" i="8" s="1"/>
  <c r="G12777" i="8" s="1"/>
  <c r="G12815" i="8" s="1"/>
  <c r="G12853" i="8" s="1"/>
  <c r="G12891" i="8" s="1"/>
  <c r="H47" i="8"/>
  <c r="I47" i="8"/>
  <c r="I85" i="8" s="1"/>
  <c r="I123" i="8" s="1"/>
  <c r="I161" i="8" s="1"/>
  <c r="I199" i="8" s="1"/>
  <c r="I237" i="8" s="1"/>
  <c r="I275" i="8" s="1"/>
  <c r="I313" i="8" s="1"/>
  <c r="I351" i="8" s="1"/>
  <c r="I389" i="8" s="1"/>
  <c r="I427" i="8" s="1"/>
  <c r="I465" i="8" s="1"/>
  <c r="I503" i="8" s="1"/>
  <c r="I541" i="8" s="1"/>
  <c r="I579" i="8" s="1"/>
  <c r="I617" i="8" s="1"/>
  <c r="I655" i="8" s="1"/>
  <c r="I693" i="8" s="1"/>
  <c r="I731" i="8" s="1"/>
  <c r="I769" i="8" s="1"/>
  <c r="I807" i="8" s="1"/>
  <c r="I845" i="8" s="1"/>
  <c r="I883" i="8" s="1"/>
  <c r="I921" i="8" s="1"/>
  <c r="I959" i="8" s="1"/>
  <c r="I997" i="8" s="1"/>
  <c r="I1035" i="8" s="1"/>
  <c r="I1073" i="8" s="1"/>
  <c r="I1111" i="8" s="1"/>
  <c r="I1149" i="8" s="1"/>
  <c r="I1187" i="8" s="1"/>
  <c r="I1225" i="8" s="1"/>
  <c r="I1263" i="8" s="1"/>
  <c r="I1301" i="8" s="1"/>
  <c r="I1339" i="8" s="1"/>
  <c r="I1377" i="8" s="1"/>
  <c r="I1415" i="8" s="1"/>
  <c r="I1453" i="8" s="1"/>
  <c r="I1491" i="8" s="1"/>
  <c r="I1529" i="8" s="1"/>
  <c r="I1567" i="8" s="1"/>
  <c r="I1605" i="8" s="1"/>
  <c r="I1643" i="8" s="1"/>
  <c r="I1681" i="8" s="1"/>
  <c r="I1719" i="8" s="1"/>
  <c r="I1757" i="8" s="1"/>
  <c r="I1795" i="8" s="1"/>
  <c r="I1833" i="8" s="1"/>
  <c r="I1871" i="8" s="1"/>
  <c r="I1909" i="8" s="1"/>
  <c r="I1947" i="8" s="1"/>
  <c r="I1985" i="8" s="1"/>
  <c r="I2023" i="8" s="1"/>
  <c r="I2061" i="8" s="1"/>
  <c r="I2099" i="8" s="1"/>
  <c r="I2137" i="8" s="1"/>
  <c r="I2175" i="8" s="1"/>
  <c r="I2213" i="8" s="1"/>
  <c r="I2251" i="8" s="1"/>
  <c r="I2289" i="8" s="1"/>
  <c r="I2327" i="8" s="1"/>
  <c r="I2365" i="8" s="1"/>
  <c r="I2403" i="8" s="1"/>
  <c r="I2441" i="8" s="1"/>
  <c r="I2479" i="8" s="1"/>
  <c r="I2517" i="8" s="1"/>
  <c r="I2555" i="8" s="1"/>
  <c r="I2593" i="8" s="1"/>
  <c r="I2631" i="8" s="1"/>
  <c r="I2669" i="8" s="1"/>
  <c r="I2707" i="8" s="1"/>
  <c r="I2745" i="8" s="1"/>
  <c r="I2783" i="8" s="1"/>
  <c r="I2821" i="8" s="1"/>
  <c r="I2859" i="8" s="1"/>
  <c r="I2897" i="8" s="1"/>
  <c r="I2935" i="8" s="1"/>
  <c r="I2973" i="8" s="1"/>
  <c r="I3011" i="8" s="1"/>
  <c r="I3049" i="8" s="1"/>
  <c r="I3087" i="8" s="1"/>
  <c r="I3125" i="8" s="1"/>
  <c r="I3163" i="8" s="1"/>
  <c r="I3201" i="8" s="1"/>
  <c r="I3239" i="8" s="1"/>
  <c r="I3277" i="8" s="1"/>
  <c r="I3315" i="8" s="1"/>
  <c r="I3353" i="8" s="1"/>
  <c r="I3391" i="8" s="1"/>
  <c r="I3429" i="8" s="1"/>
  <c r="I3467" i="8" s="1"/>
  <c r="I3505" i="8" s="1"/>
  <c r="I3543" i="8" s="1"/>
  <c r="I3581" i="8" s="1"/>
  <c r="I3619" i="8" s="1"/>
  <c r="I3657" i="8" s="1"/>
  <c r="I3695" i="8" s="1"/>
  <c r="I3733" i="8" s="1"/>
  <c r="I3771" i="8" s="1"/>
  <c r="I3809" i="8" s="1"/>
  <c r="I3847" i="8" s="1"/>
  <c r="I3885" i="8" s="1"/>
  <c r="I3923" i="8" s="1"/>
  <c r="I3961" i="8" s="1"/>
  <c r="I3999" i="8" s="1"/>
  <c r="I4037" i="8" s="1"/>
  <c r="I4075" i="8" s="1"/>
  <c r="I4113" i="8" s="1"/>
  <c r="I4151" i="8" s="1"/>
  <c r="I4189" i="8" s="1"/>
  <c r="I4227" i="8" s="1"/>
  <c r="I4265" i="8" s="1"/>
  <c r="I4303" i="8" s="1"/>
  <c r="I4341" i="8" s="1"/>
  <c r="I4379" i="8" s="1"/>
  <c r="I4417" i="8" s="1"/>
  <c r="I4455" i="8" s="1"/>
  <c r="I4493" i="8" s="1"/>
  <c r="I4531" i="8" s="1"/>
  <c r="I4569" i="8" s="1"/>
  <c r="I4607" i="8" s="1"/>
  <c r="I4645" i="8" s="1"/>
  <c r="I4683" i="8" s="1"/>
  <c r="I4721" i="8" s="1"/>
  <c r="I4759" i="8" s="1"/>
  <c r="I4797" i="8" s="1"/>
  <c r="I4835" i="8" s="1"/>
  <c r="I4873" i="8" s="1"/>
  <c r="I4911" i="8" s="1"/>
  <c r="I4949" i="8" s="1"/>
  <c r="I4987" i="8" s="1"/>
  <c r="I5025" i="8" s="1"/>
  <c r="I5063" i="8" s="1"/>
  <c r="I5101" i="8" s="1"/>
  <c r="I5139" i="8" s="1"/>
  <c r="I5177" i="8" s="1"/>
  <c r="I5215" i="8" s="1"/>
  <c r="I5253" i="8" s="1"/>
  <c r="I5291" i="8" s="1"/>
  <c r="I5329" i="8" s="1"/>
  <c r="I5367" i="8" s="1"/>
  <c r="I5405" i="8" s="1"/>
  <c r="I5443" i="8" s="1"/>
  <c r="I5481" i="8" s="1"/>
  <c r="I5519" i="8" s="1"/>
  <c r="I5557" i="8" s="1"/>
  <c r="I5595" i="8" s="1"/>
  <c r="I5633" i="8" s="1"/>
  <c r="I5671" i="8" s="1"/>
  <c r="I5709" i="8" s="1"/>
  <c r="I5747" i="8" s="1"/>
  <c r="I5785" i="8" s="1"/>
  <c r="I5823" i="8" s="1"/>
  <c r="I5861" i="8" s="1"/>
  <c r="I5899" i="8" s="1"/>
  <c r="I5937" i="8" s="1"/>
  <c r="I5975" i="8" s="1"/>
  <c r="I6013" i="8" s="1"/>
  <c r="I6051" i="8" s="1"/>
  <c r="I6089" i="8" s="1"/>
  <c r="I6127" i="8" s="1"/>
  <c r="I6165" i="8" s="1"/>
  <c r="I6203" i="8" s="1"/>
  <c r="I6241" i="8" s="1"/>
  <c r="I6279" i="8" s="1"/>
  <c r="I6317" i="8" s="1"/>
  <c r="I6355" i="8" s="1"/>
  <c r="I6393" i="8" s="1"/>
  <c r="I6431" i="8" s="1"/>
  <c r="I6469" i="8" s="1"/>
  <c r="I6507" i="8" s="1"/>
  <c r="I6545" i="8" s="1"/>
  <c r="I6583" i="8" s="1"/>
  <c r="I6621" i="8" s="1"/>
  <c r="I6659" i="8" s="1"/>
  <c r="I6697" i="8" s="1"/>
  <c r="I6735" i="8" s="1"/>
  <c r="I6773" i="8" s="1"/>
  <c r="I6811" i="8" s="1"/>
  <c r="I6849" i="8" s="1"/>
  <c r="I6887" i="8" s="1"/>
  <c r="I6925" i="8" s="1"/>
  <c r="I6963" i="8" s="1"/>
  <c r="I7001" i="8" s="1"/>
  <c r="I7039" i="8" s="1"/>
  <c r="I7077" i="8" s="1"/>
  <c r="I7115" i="8" s="1"/>
  <c r="I7153" i="8" s="1"/>
  <c r="I7191" i="8" s="1"/>
  <c r="I7229" i="8" s="1"/>
  <c r="I7267" i="8" s="1"/>
  <c r="I7305" i="8" s="1"/>
  <c r="I7343" i="8" s="1"/>
  <c r="I7381" i="8" s="1"/>
  <c r="I7419" i="8" s="1"/>
  <c r="I7457" i="8" s="1"/>
  <c r="I7495" i="8" s="1"/>
  <c r="I7533" i="8" s="1"/>
  <c r="I7571" i="8" s="1"/>
  <c r="I7609" i="8" s="1"/>
  <c r="I7647" i="8" s="1"/>
  <c r="I7685" i="8" s="1"/>
  <c r="I7723" i="8" s="1"/>
  <c r="I7761" i="8" s="1"/>
  <c r="I7799" i="8" s="1"/>
  <c r="I7837" i="8" s="1"/>
  <c r="I7875" i="8" s="1"/>
  <c r="I7913" i="8" s="1"/>
  <c r="I7951" i="8" s="1"/>
  <c r="I7989" i="8" s="1"/>
  <c r="I8027" i="8" s="1"/>
  <c r="I8065" i="8" s="1"/>
  <c r="I8103" i="8" s="1"/>
  <c r="I8141" i="8" s="1"/>
  <c r="I8179" i="8" s="1"/>
  <c r="I8217" i="8" s="1"/>
  <c r="I8255" i="8" s="1"/>
  <c r="I8293" i="8" s="1"/>
  <c r="I8331" i="8" s="1"/>
  <c r="I8369" i="8" s="1"/>
  <c r="I8407" i="8" s="1"/>
  <c r="I8445" i="8" s="1"/>
  <c r="I8483" i="8" s="1"/>
  <c r="I8521" i="8" s="1"/>
  <c r="I8559" i="8" s="1"/>
  <c r="I8597" i="8" s="1"/>
  <c r="I8635" i="8" s="1"/>
  <c r="I8673" i="8" s="1"/>
  <c r="I8711" i="8" s="1"/>
  <c r="I8749" i="8" s="1"/>
  <c r="I8787" i="8" s="1"/>
  <c r="I8825" i="8" s="1"/>
  <c r="I8863" i="8" s="1"/>
  <c r="I8901" i="8" s="1"/>
  <c r="I8939" i="8" s="1"/>
  <c r="I8977" i="8" s="1"/>
  <c r="I9015" i="8" s="1"/>
  <c r="I9053" i="8" s="1"/>
  <c r="I9091" i="8" s="1"/>
  <c r="I9129" i="8" s="1"/>
  <c r="I9167" i="8" s="1"/>
  <c r="I9205" i="8" s="1"/>
  <c r="I9243" i="8" s="1"/>
  <c r="I9281" i="8" s="1"/>
  <c r="I9319" i="8" s="1"/>
  <c r="I9357" i="8" s="1"/>
  <c r="I9395" i="8" s="1"/>
  <c r="I9433" i="8" s="1"/>
  <c r="I9471" i="8" s="1"/>
  <c r="I9509" i="8" s="1"/>
  <c r="I9547" i="8" s="1"/>
  <c r="I9585" i="8" s="1"/>
  <c r="I9623" i="8" s="1"/>
  <c r="I9661" i="8" s="1"/>
  <c r="I9699" i="8" s="1"/>
  <c r="I9737" i="8" s="1"/>
  <c r="I9775" i="8" s="1"/>
  <c r="I9813" i="8" s="1"/>
  <c r="I9851" i="8" s="1"/>
  <c r="I9889" i="8" s="1"/>
  <c r="I9927" i="8" s="1"/>
  <c r="I9965" i="8" s="1"/>
  <c r="I10003" i="8" s="1"/>
  <c r="I10041" i="8" s="1"/>
  <c r="I10079" i="8" s="1"/>
  <c r="I10117" i="8" s="1"/>
  <c r="I10155" i="8" s="1"/>
  <c r="I10193" i="8" s="1"/>
  <c r="I10231" i="8" s="1"/>
  <c r="I10269" i="8" s="1"/>
  <c r="I10307" i="8" s="1"/>
  <c r="I10345" i="8" s="1"/>
  <c r="I10383" i="8" s="1"/>
  <c r="I10421" i="8" s="1"/>
  <c r="I10459" i="8" s="1"/>
  <c r="I10497" i="8" s="1"/>
  <c r="I10535" i="8" s="1"/>
  <c r="I10573" i="8" s="1"/>
  <c r="I10611" i="8" s="1"/>
  <c r="I10649" i="8" s="1"/>
  <c r="I10687" i="8" s="1"/>
  <c r="I10725" i="8" s="1"/>
  <c r="I10763" i="8" s="1"/>
  <c r="I10801" i="8" s="1"/>
  <c r="I10839" i="8" s="1"/>
  <c r="I10877" i="8" s="1"/>
  <c r="I10915" i="8" s="1"/>
  <c r="I10953" i="8" s="1"/>
  <c r="I10991" i="8" s="1"/>
  <c r="I11029" i="8" s="1"/>
  <c r="I11067" i="8" s="1"/>
  <c r="I11105" i="8" s="1"/>
  <c r="I11143" i="8" s="1"/>
  <c r="I11181" i="8" s="1"/>
  <c r="I11219" i="8" s="1"/>
  <c r="I11257" i="8" s="1"/>
  <c r="I11295" i="8" s="1"/>
  <c r="I11333" i="8" s="1"/>
  <c r="I11371" i="8" s="1"/>
  <c r="I11409" i="8" s="1"/>
  <c r="I11447" i="8" s="1"/>
  <c r="I11485" i="8" s="1"/>
  <c r="I11523" i="8" s="1"/>
  <c r="I11561" i="8" s="1"/>
  <c r="I11599" i="8" s="1"/>
  <c r="I11637" i="8" s="1"/>
  <c r="I11675" i="8" s="1"/>
  <c r="I11713" i="8" s="1"/>
  <c r="I11751" i="8" s="1"/>
  <c r="I11789" i="8" s="1"/>
  <c r="I11827" i="8" s="1"/>
  <c r="I11865" i="8" s="1"/>
  <c r="I11903" i="8" s="1"/>
  <c r="I11941" i="8" s="1"/>
  <c r="I11979" i="8" s="1"/>
  <c r="I12017" i="8" s="1"/>
  <c r="I12055" i="8" s="1"/>
  <c r="I12093" i="8" s="1"/>
  <c r="I12131" i="8" s="1"/>
  <c r="I12169" i="8" s="1"/>
  <c r="I12207" i="8" s="1"/>
  <c r="I12245" i="8" s="1"/>
  <c r="I12283" i="8" s="1"/>
  <c r="I12321" i="8" s="1"/>
  <c r="I12359" i="8" s="1"/>
  <c r="I12397" i="8" s="1"/>
  <c r="I12435" i="8" s="1"/>
  <c r="I12473" i="8" s="1"/>
  <c r="I12511" i="8" s="1"/>
  <c r="I12549" i="8" s="1"/>
  <c r="I12587" i="8" s="1"/>
  <c r="I12625" i="8" s="1"/>
  <c r="I12663" i="8" s="1"/>
  <c r="I12701" i="8" s="1"/>
  <c r="I12739" i="8" s="1"/>
  <c r="I12777" i="8" s="1"/>
  <c r="I12815" i="8" s="1"/>
  <c r="I12853" i="8" s="1"/>
  <c r="I12891" i="8" s="1"/>
  <c r="J47" i="8"/>
  <c r="J85" i="8" s="1"/>
  <c r="J123" i="8" s="1"/>
  <c r="J161" i="8" s="1"/>
  <c r="J199" i="8" s="1"/>
  <c r="J237" i="8" s="1"/>
  <c r="J275" i="8" s="1"/>
  <c r="J313" i="8" s="1"/>
  <c r="J351" i="8" s="1"/>
  <c r="J389" i="8" s="1"/>
  <c r="J427" i="8" s="1"/>
  <c r="J465" i="8" s="1"/>
  <c r="J503" i="8" s="1"/>
  <c r="J541" i="8" s="1"/>
  <c r="J579" i="8" s="1"/>
  <c r="J617" i="8" s="1"/>
  <c r="J655" i="8" s="1"/>
  <c r="J693" i="8" s="1"/>
  <c r="J731" i="8" s="1"/>
  <c r="J769" i="8" s="1"/>
  <c r="J807" i="8" s="1"/>
  <c r="J845" i="8" s="1"/>
  <c r="J883" i="8" s="1"/>
  <c r="J921" i="8" s="1"/>
  <c r="J959" i="8" s="1"/>
  <c r="J997" i="8" s="1"/>
  <c r="J1035" i="8" s="1"/>
  <c r="J1073" i="8" s="1"/>
  <c r="J1111" i="8" s="1"/>
  <c r="J1149" i="8" s="1"/>
  <c r="J1187" i="8" s="1"/>
  <c r="J1225" i="8" s="1"/>
  <c r="J1263" i="8" s="1"/>
  <c r="J1301" i="8" s="1"/>
  <c r="J1339" i="8" s="1"/>
  <c r="J1377" i="8" s="1"/>
  <c r="J1415" i="8" s="1"/>
  <c r="J1453" i="8" s="1"/>
  <c r="J1491" i="8" s="1"/>
  <c r="J1529" i="8" s="1"/>
  <c r="J1567" i="8" s="1"/>
  <c r="J1605" i="8" s="1"/>
  <c r="J1643" i="8" s="1"/>
  <c r="J1681" i="8" s="1"/>
  <c r="J1719" i="8" s="1"/>
  <c r="J1757" i="8" s="1"/>
  <c r="J1795" i="8" s="1"/>
  <c r="J1833" i="8" s="1"/>
  <c r="J1871" i="8" s="1"/>
  <c r="J1909" i="8" s="1"/>
  <c r="J1947" i="8" s="1"/>
  <c r="J1985" i="8" s="1"/>
  <c r="J2023" i="8" s="1"/>
  <c r="J2061" i="8" s="1"/>
  <c r="J2099" i="8" s="1"/>
  <c r="J2137" i="8" s="1"/>
  <c r="J2175" i="8" s="1"/>
  <c r="J2213" i="8" s="1"/>
  <c r="J2251" i="8" s="1"/>
  <c r="J2289" i="8" s="1"/>
  <c r="J2327" i="8" s="1"/>
  <c r="J2365" i="8" s="1"/>
  <c r="J2403" i="8" s="1"/>
  <c r="J2441" i="8" s="1"/>
  <c r="J2479" i="8" s="1"/>
  <c r="J2517" i="8" s="1"/>
  <c r="J2555" i="8" s="1"/>
  <c r="J2593" i="8" s="1"/>
  <c r="J2631" i="8" s="1"/>
  <c r="J2669" i="8" s="1"/>
  <c r="J2707" i="8" s="1"/>
  <c r="J2745" i="8" s="1"/>
  <c r="J2783" i="8" s="1"/>
  <c r="J2821" i="8" s="1"/>
  <c r="J2859" i="8" s="1"/>
  <c r="J2897" i="8" s="1"/>
  <c r="J2935" i="8" s="1"/>
  <c r="J2973" i="8" s="1"/>
  <c r="J3011" i="8" s="1"/>
  <c r="J3049" i="8" s="1"/>
  <c r="J3087" i="8" s="1"/>
  <c r="J3125" i="8" s="1"/>
  <c r="J3163" i="8" s="1"/>
  <c r="J3201" i="8" s="1"/>
  <c r="J3239" i="8" s="1"/>
  <c r="J3277" i="8" s="1"/>
  <c r="J3315" i="8" s="1"/>
  <c r="J3353" i="8" s="1"/>
  <c r="J3391" i="8" s="1"/>
  <c r="J3429" i="8" s="1"/>
  <c r="J3467" i="8" s="1"/>
  <c r="J3505" i="8" s="1"/>
  <c r="J3543" i="8" s="1"/>
  <c r="J3581" i="8" s="1"/>
  <c r="J3619" i="8" s="1"/>
  <c r="J3657" i="8" s="1"/>
  <c r="J3695" i="8" s="1"/>
  <c r="J3733" i="8" s="1"/>
  <c r="J3771" i="8" s="1"/>
  <c r="J3809" i="8" s="1"/>
  <c r="J3847" i="8" s="1"/>
  <c r="J3885" i="8" s="1"/>
  <c r="J3923" i="8" s="1"/>
  <c r="J3961" i="8" s="1"/>
  <c r="J3999" i="8" s="1"/>
  <c r="J4037" i="8" s="1"/>
  <c r="J4075" i="8" s="1"/>
  <c r="J4113" i="8" s="1"/>
  <c r="J4151" i="8" s="1"/>
  <c r="J4189" i="8" s="1"/>
  <c r="J4227" i="8" s="1"/>
  <c r="J4265" i="8" s="1"/>
  <c r="J4303" i="8" s="1"/>
  <c r="J4341" i="8" s="1"/>
  <c r="J4379" i="8" s="1"/>
  <c r="J4417" i="8" s="1"/>
  <c r="J4455" i="8" s="1"/>
  <c r="J4493" i="8" s="1"/>
  <c r="J4531" i="8" s="1"/>
  <c r="J4569" i="8" s="1"/>
  <c r="J4607" i="8" s="1"/>
  <c r="J4645" i="8" s="1"/>
  <c r="J4683" i="8" s="1"/>
  <c r="J4721" i="8" s="1"/>
  <c r="J4759" i="8" s="1"/>
  <c r="J4797" i="8" s="1"/>
  <c r="J4835" i="8" s="1"/>
  <c r="J4873" i="8" s="1"/>
  <c r="J4911" i="8" s="1"/>
  <c r="J4949" i="8" s="1"/>
  <c r="J4987" i="8" s="1"/>
  <c r="J5025" i="8" s="1"/>
  <c r="J5063" i="8" s="1"/>
  <c r="J5101" i="8" s="1"/>
  <c r="J5139" i="8" s="1"/>
  <c r="J5177" i="8" s="1"/>
  <c r="J5215" i="8" s="1"/>
  <c r="J5253" i="8" s="1"/>
  <c r="J5291" i="8" s="1"/>
  <c r="J5329" i="8" s="1"/>
  <c r="J5367" i="8" s="1"/>
  <c r="J5405" i="8" s="1"/>
  <c r="J5443" i="8" s="1"/>
  <c r="J5481" i="8" s="1"/>
  <c r="J5519" i="8" s="1"/>
  <c r="J5557" i="8" s="1"/>
  <c r="J5595" i="8" s="1"/>
  <c r="J5633" i="8" s="1"/>
  <c r="J5671" i="8" s="1"/>
  <c r="J5709" i="8" s="1"/>
  <c r="J5747" i="8" s="1"/>
  <c r="J5785" i="8" s="1"/>
  <c r="J5823" i="8" s="1"/>
  <c r="J5861" i="8" s="1"/>
  <c r="J5899" i="8" s="1"/>
  <c r="J5937" i="8" s="1"/>
  <c r="J5975" i="8" s="1"/>
  <c r="J6013" i="8" s="1"/>
  <c r="J6051" i="8" s="1"/>
  <c r="J6089" i="8" s="1"/>
  <c r="J6127" i="8" s="1"/>
  <c r="J6165" i="8" s="1"/>
  <c r="J6203" i="8" s="1"/>
  <c r="J6241" i="8" s="1"/>
  <c r="J6279" i="8" s="1"/>
  <c r="J6317" i="8" s="1"/>
  <c r="J6355" i="8" s="1"/>
  <c r="J6393" i="8" s="1"/>
  <c r="J6431" i="8" s="1"/>
  <c r="J6469" i="8" s="1"/>
  <c r="J6507" i="8" s="1"/>
  <c r="J6545" i="8" s="1"/>
  <c r="J6583" i="8" s="1"/>
  <c r="J6621" i="8" s="1"/>
  <c r="J6659" i="8" s="1"/>
  <c r="J6697" i="8" s="1"/>
  <c r="J6735" i="8" s="1"/>
  <c r="J6773" i="8" s="1"/>
  <c r="J6811" i="8" s="1"/>
  <c r="J6849" i="8" s="1"/>
  <c r="J6887" i="8" s="1"/>
  <c r="J6925" i="8" s="1"/>
  <c r="J6963" i="8" s="1"/>
  <c r="J7001" i="8" s="1"/>
  <c r="J7039" i="8" s="1"/>
  <c r="J7077" i="8" s="1"/>
  <c r="J7115" i="8" s="1"/>
  <c r="J7153" i="8" s="1"/>
  <c r="J7191" i="8" s="1"/>
  <c r="J7229" i="8" s="1"/>
  <c r="J7267" i="8" s="1"/>
  <c r="J7305" i="8" s="1"/>
  <c r="J7343" i="8" s="1"/>
  <c r="J7381" i="8" s="1"/>
  <c r="J7419" i="8" s="1"/>
  <c r="J7457" i="8" s="1"/>
  <c r="J7495" i="8" s="1"/>
  <c r="J7533" i="8" s="1"/>
  <c r="J7571" i="8" s="1"/>
  <c r="J7609" i="8" s="1"/>
  <c r="J7647" i="8" s="1"/>
  <c r="J7685" i="8" s="1"/>
  <c r="J7723" i="8" s="1"/>
  <c r="J7761" i="8" s="1"/>
  <c r="J7799" i="8" s="1"/>
  <c r="J7837" i="8" s="1"/>
  <c r="J7875" i="8" s="1"/>
  <c r="J7913" i="8" s="1"/>
  <c r="J7951" i="8" s="1"/>
  <c r="J7989" i="8" s="1"/>
  <c r="J8027" i="8" s="1"/>
  <c r="J8065" i="8" s="1"/>
  <c r="J8103" i="8" s="1"/>
  <c r="J8141" i="8" s="1"/>
  <c r="J8179" i="8" s="1"/>
  <c r="J8217" i="8" s="1"/>
  <c r="J8255" i="8" s="1"/>
  <c r="J8293" i="8" s="1"/>
  <c r="J8331" i="8" s="1"/>
  <c r="J8369" i="8" s="1"/>
  <c r="J8407" i="8" s="1"/>
  <c r="J8445" i="8" s="1"/>
  <c r="J8483" i="8" s="1"/>
  <c r="J8521" i="8" s="1"/>
  <c r="J8559" i="8" s="1"/>
  <c r="J8597" i="8" s="1"/>
  <c r="J8635" i="8" s="1"/>
  <c r="J8673" i="8" s="1"/>
  <c r="J8711" i="8" s="1"/>
  <c r="J8749" i="8" s="1"/>
  <c r="J8787" i="8" s="1"/>
  <c r="J8825" i="8" s="1"/>
  <c r="J8863" i="8" s="1"/>
  <c r="J8901" i="8" s="1"/>
  <c r="J8939" i="8" s="1"/>
  <c r="J8977" i="8" s="1"/>
  <c r="J9015" i="8" s="1"/>
  <c r="J9053" i="8" s="1"/>
  <c r="J9091" i="8" s="1"/>
  <c r="J9129" i="8" s="1"/>
  <c r="J9167" i="8" s="1"/>
  <c r="J9205" i="8" s="1"/>
  <c r="J9243" i="8" s="1"/>
  <c r="J9281" i="8" s="1"/>
  <c r="J9319" i="8" s="1"/>
  <c r="J9357" i="8" s="1"/>
  <c r="J9395" i="8" s="1"/>
  <c r="J9433" i="8" s="1"/>
  <c r="J9471" i="8" s="1"/>
  <c r="J9509" i="8" s="1"/>
  <c r="J9547" i="8" s="1"/>
  <c r="J9585" i="8" s="1"/>
  <c r="J9623" i="8" s="1"/>
  <c r="J9661" i="8" s="1"/>
  <c r="J9699" i="8" s="1"/>
  <c r="J9737" i="8" s="1"/>
  <c r="J9775" i="8" s="1"/>
  <c r="J9813" i="8" s="1"/>
  <c r="J9851" i="8" s="1"/>
  <c r="J9889" i="8" s="1"/>
  <c r="J9927" i="8" s="1"/>
  <c r="J9965" i="8" s="1"/>
  <c r="J10003" i="8" s="1"/>
  <c r="J10041" i="8" s="1"/>
  <c r="J10079" i="8" s="1"/>
  <c r="J10117" i="8" s="1"/>
  <c r="J10155" i="8" s="1"/>
  <c r="J10193" i="8" s="1"/>
  <c r="J10231" i="8" s="1"/>
  <c r="J10269" i="8" s="1"/>
  <c r="J10307" i="8" s="1"/>
  <c r="J10345" i="8" s="1"/>
  <c r="J10383" i="8" s="1"/>
  <c r="J10421" i="8" s="1"/>
  <c r="J10459" i="8" s="1"/>
  <c r="J10497" i="8" s="1"/>
  <c r="J10535" i="8" s="1"/>
  <c r="J10573" i="8" s="1"/>
  <c r="J10611" i="8" s="1"/>
  <c r="J10649" i="8" s="1"/>
  <c r="J10687" i="8" s="1"/>
  <c r="J10725" i="8" s="1"/>
  <c r="J10763" i="8" s="1"/>
  <c r="J10801" i="8" s="1"/>
  <c r="J10839" i="8" s="1"/>
  <c r="J10877" i="8" s="1"/>
  <c r="J10915" i="8" s="1"/>
  <c r="J10953" i="8" s="1"/>
  <c r="J10991" i="8" s="1"/>
  <c r="J11029" i="8" s="1"/>
  <c r="J11067" i="8" s="1"/>
  <c r="J11105" i="8" s="1"/>
  <c r="J11143" i="8" s="1"/>
  <c r="J11181" i="8" s="1"/>
  <c r="J11219" i="8" s="1"/>
  <c r="J11257" i="8" s="1"/>
  <c r="J11295" i="8" s="1"/>
  <c r="J11333" i="8" s="1"/>
  <c r="J11371" i="8" s="1"/>
  <c r="J11409" i="8" s="1"/>
  <c r="J11447" i="8" s="1"/>
  <c r="J11485" i="8" s="1"/>
  <c r="J11523" i="8" s="1"/>
  <c r="J11561" i="8" s="1"/>
  <c r="J11599" i="8" s="1"/>
  <c r="J11637" i="8" s="1"/>
  <c r="J11675" i="8" s="1"/>
  <c r="J11713" i="8" s="1"/>
  <c r="J11751" i="8" s="1"/>
  <c r="J11789" i="8" s="1"/>
  <c r="J11827" i="8" s="1"/>
  <c r="J11865" i="8" s="1"/>
  <c r="J11903" i="8" s="1"/>
  <c r="J11941" i="8" s="1"/>
  <c r="J11979" i="8" s="1"/>
  <c r="J12017" i="8" s="1"/>
  <c r="J12055" i="8" s="1"/>
  <c r="J12093" i="8" s="1"/>
  <c r="J12131" i="8" s="1"/>
  <c r="J12169" i="8" s="1"/>
  <c r="J12207" i="8" s="1"/>
  <c r="J12245" i="8" s="1"/>
  <c r="J12283" i="8" s="1"/>
  <c r="J12321" i="8" s="1"/>
  <c r="J12359" i="8" s="1"/>
  <c r="J12397" i="8" s="1"/>
  <c r="J12435" i="8" s="1"/>
  <c r="J12473" i="8" s="1"/>
  <c r="J12511" i="8" s="1"/>
  <c r="J12549" i="8" s="1"/>
  <c r="J12587" i="8" s="1"/>
  <c r="J12625" i="8" s="1"/>
  <c r="J12663" i="8" s="1"/>
  <c r="J12701" i="8" s="1"/>
  <c r="J12739" i="8" s="1"/>
  <c r="J12777" i="8" s="1"/>
  <c r="J12815" i="8" s="1"/>
  <c r="J12853" i="8" s="1"/>
  <c r="J12891" i="8" s="1"/>
  <c r="K47" i="8"/>
  <c r="B48" i="8"/>
  <c r="G48" i="8"/>
  <c r="H48" i="8"/>
  <c r="I48" i="8"/>
  <c r="I86" i="8" s="1"/>
  <c r="I124" i="8" s="1"/>
  <c r="I162" i="8" s="1"/>
  <c r="I200" i="8" s="1"/>
  <c r="I238" i="8" s="1"/>
  <c r="I276" i="8" s="1"/>
  <c r="I314" i="8" s="1"/>
  <c r="I352" i="8" s="1"/>
  <c r="I390" i="8" s="1"/>
  <c r="I428" i="8" s="1"/>
  <c r="I466" i="8" s="1"/>
  <c r="I504" i="8" s="1"/>
  <c r="I542" i="8" s="1"/>
  <c r="I580" i="8" s="1"/>
  <c r="I618" i="8" s="1"/>
  <c r="I656" i="8" s="1"/>
  <c r="I694" i="8" s="1"/>
  <c r="I732" i="8" s="1"/>
  <c r="I770" i="8" s="1"/>
  <c r="I808" i="8" s="1"/>
  <c r="I846" i="8" s="1"/>
  <c r="I884" i="8" s="1"/>
  <c r="I922" i="8" s="1"/>
  <c r="I960" i="8" s="1"/>
  <c r="I998" i="8" s="1"/>
  <c r="I1036" i="8" s="1"/>
  <c r="I1074" i="8" s="1"/>
  <c r="I1112" i="8" s="1"/>
  <c r="I1150" i="8" s="1"/>
  <c r="I1188" i="8" s="1"/>
  <c r="I1226" i="8" s="1"/>
  <c r="I1264" i="8" s="1"/>
  <c r="I1302" i="8" s="1"/>
  <c r="I1340" i="8" s="1"/>
  <c r="I1378" i="8" s="1"/>
  <c r="I1416" i="8" s="1"/>
  <c r="I1454" i="8" s="1"/>
  <c r="I1492" i="8" s="1"/>
  <c r="I1530" i="8" s="1"/>
  <c r="I1568" i="8" s="1"/>
  <c r="I1606" i="8" s="1"/>
  <c r="I1644" i="8" s="1"/>
  <c r="I1682" i="8" s="1"/>
  <c r="I1720" i="8" s="1"/>
  <c r="I1758" i="8" s="1"/>
  <c r="I1796" i="8" s="1"/>
  <c r="I1834" i="8" s="1"/>
  <c r="I1872" i="8" s="1"/>
  <c r="I1910" i="8" s="1"/>
  <c r="I1948" i="8" s="1"/>
  <c r="I1986" i="8" s="1"/>
  <c r="I2024" i="8" s="1"/>
  <c r="I2062" i="8" s="1"/>
  <c r="I2100" i="8" s="1"/>
  <c r="I2138" i="8" s="1"/>
  <c r="I2176" i="8" s="1"/>
  <c r="I2214" i="8" s="1"/>
  <c r="I2252" i="8" s="1"/>
  <c r="I2290" i="8" s="1"/>
  <c r="I2328" i="8" s="1"/>
  <c r="I2366" i="8" s="1"/>
  <c r="I2404" i="8" s="1"/>
  <c r="I2442" i="8" s="1"/>
  <c r="I2480" i="8" s="1"/>
  <c r="I2518" i="8" s="1"/>
  <c r="I2556" i="8" s="1"/>
  <c r="I2594" i="8" s="1"/>
  <c r="I2632" i="8" s="1"/>
  <c r="I2670" i="8" s="1"/>
  <c r="I2708" i="8" s="1"/>
  <c r="I2746" i="8" s="1"/>
  <c r="I2784" i="8" s="1"/>
  <c r="I2822" i="8" s="1"/>
  <c r="I2860" i="8" s="1"/>
  <c r="I2898" i="8" s="1"/>
  <c r="I2936" i="8" s="1"/>
  <c r="I2974" i="8" s="1"/>
  <c r="I3012" i="8" s="1"/>
  <c r="I3050" i="8" s="1"/>
  <c r="I3088" i="8" s="1"/>
  <c r="I3126" i="8" s="1"/>
  <c r="I3164" i="8" s="1"/>
  <c r="I3202" i="8" s="1"/>
  <c r="I3240" i="8" s="1"/>
  <c r="I3278" i="8" s="1"/>
  <c r="I3316" i="8" s="1"/>
  <c r="I3354" i="8" s="1"/>
  <c r="I3392" i="8" s="1"/>
  <c r="I3430" i="8" s="1"/>
  <c r="I3468" i="8" s="1"/>
  <c r="I3506" i="8" s="1"/>
  <c r="I3544" i="8" s="1"/>
  <c r="I3582" i="8" s="1"/>
  <c r="I3620" i="8" s="1"/>
  <c r="I3658" i="8" s="1"/>
  <c r="I3696" i="8" s="1"/>
  <c r="I3734" i="8" s="1"/>
  <c r="I3772" i="8" s="1"/>
  <c r="I3810" i="8" s="1"/>
  <c r="I3848" i="8" s="1"/>
  <c r="I3886" i="8" s="1"/>
  <c r="I3924" i="8" s="1"/>
  <c r="I3962" i="8" s="1"/>
  <c r="I4000" i="8" s="1"/>
  <c r="I4038" i="8" s="1"/>
  <c r="I4076" i="8" s="1"/>
  <c r="I4114" i="8" s="1"/>
  <c r="I4152" i="8" s="1"/>
  <c r="I4190" i="8" s="1"/>
  <c r="I4228" i="8" s="1"/>
  <c r="I4266" i="8" s="1"/>
  <c r="I4304" i="8" s="1"/>
  <c r="I4342" i="8" s="1"/>
  <c r="I4380" i="8" s="1"/>
  <c r="I4418" i="8" s="1"/>
  <c r="I4456" i="8" s="1"/>
  <c r="I4494" i="8" s="1"/>
  <c r="I4532" i="8" s="1"/>
  <c r="I4570" i="8" s="1"/>
  <c r="I4608" i="8" s="1"/>
  <c r="I4646" i="8" s="1"/>
  <c r="I4684" i="8" s="1"/>
  <c r="I4722" i="8" s="1"/>
  <c r="I4760" i="8" s="1"/>
  <c r="I4798" i="8" s="1"/>
  <c r="I4836" i="8" s="1"/>
  <c r="I4874" i="8" s="1"/>
  <c r="I4912" i="8" s="1"/>
  <c r="I4950" i="8" s="1"/>
  <c r="I4988" i="8" s="1"/>
  <c r="I5026" i="8" s="1"/>
  <c r="I5064" i="8" s="1"/>
  <c r="I5102" i="8" s="1"/>
  <c r="I5140" i="8" s="1"/>
  <c r="I5178" i="8" s="1"/>
  <c r="I5216" i="8" s="1"/>
  <c r="I5254" i="8" s="1"/>
  <c r="I5292" i="8" s="1"/>
  <c r="I5330" i="8" s="1"/>
  <c r="I5368" i="8" s="1"/>
  <c r="I5406" i="8" s="1"/>
  <c r="I5444" i="8" s="1"/>
  <c r="I5482" i="8" s="1"/>
  <c r="I5520" i="8" s="1"/>
  <c r="I5558" i="8" s="1"/>
  <c r="I5596" i="8" s="1"/>
  <c r="I5634" i="8" s="1"/>
  <c r="I5672" i="8" s="1"/>
  <c r="I5710" i="8" s="1"/>
  <c r="I5748" i="8" s="1"/>
  <c r="I5786" i="8" s="1"/>
  <c r="I5824" i="8" s="1"/>
  <c r="I5862" i="8" s="1"/>
  <c r="I5900" i="8" s="1"/>
  <c r="I5938" i="8" s="1"/>
  <c r="I5976" i="8" s="1"/>
  <c r="I6014" i="8" s="1"/>
  <c r="I6052" i="8" s="1"/>
  <c r="I6090" i="8" s="1"/>
  <c r="I6128" i="8" s="1"/>
  <c r="I6166" i="8" s="1"/>
  <c r="I6204" i="8" s="1"/>
  <c r="I6242" i="8" s="1"/>
  <c r="I6280" i="8" s="1"/>
  <c r="I6318" i="8" s="1"/>
  <c r="I6356" i="8" s="1"/>
  <c r="I6394" i="8" s="1"/>
  <c r="I6432" i="8" s="1"/>
  <c r="I6470" i="8" s="1"/>
  <c r="I6508" i="8" s="1"/>
  <c r="I6546" i="8" s="1"/>
  <c r="I6584" i="8" s="1"/>
  <c r="I6622" i="8" s="1"/>
  <c r="I6660" i="8" s="1"/>
  <c r="I6698" i="8" s="1"/>
  <c r="I6736" i="8" s="1"/>
  <c r="I6774" i="8" s="1"/>
  <c r="I6812" i="8" s="1"/>
  <c r="I6850" i="8" s="1"/>
  <c r="I6888" i="8" s="1"/>
  <c r="I6926" i="8" s="1"/>
  <c r="I6964" i="8" s="1"/>
  <c r="I7002" i="8" s="1"/>
  <c r="I7040" i="8" s="1"/>
  <c r="I7078" i="8" s="1"/>
  <c r="I7116" i="8" s="1"/>
  <c r="I7154" i="8" s="1"/>
  <c r="I7192" i="8" s="1"/>
  <c r="I7230" i="8" s="1"/>
  <c r="I7268" i="8" s="1"/>
  <c r="I7306" i="8" s="1"/>
  <c r="I7344" i="8" s="1"/>
  <c r="I7382" i="8" s="1"/>
  <c r="I7420" i="8" s="1"/>
  <c r="I7458" i="8" s="1"/>
  <c r="I7496" i="8" s="1"/>
  <c r="I7534" i="8" s="1"/>
  <c r="I7572" i="8" s="1"/>
  <c r="I7610" i="8" s="1"/>
  <c r="I7648" i="8" s="1"/>
  <c r="I7686" i="8" s="1"/>
  <c r="I7724" i="8" s="1"/>
  <c r="I7762" i="8" s="1"/>
  <c r="I7800" i="8" s="1"/>
  <c r="I7838" i="8" s="1"/>
  <c r="I7876" i="8" s="1"/>
  <c r="I7914" i="8" s="1"/>
  <c r="I7952" i="8" s="1"/>
  <c r="I7990" i="8" s="1"/>
  <c r="I8028" i="8" s="1"/>
  <c r="I8066" i="8" s="1"/>
  <c r="I8104" i="8" s="1"/>
  <c r="I8142" i="8" s="1"/>
  <c r="I8180" i="8" s="1"/>
  <c r="I8218" i="8" s="1"/>
  <c r="I8256" i="8" s="1"/>
  <c r="I8294" i="8" s="1"/>
  <c r="I8332" i="8" s="1"/>
  <c r="I8370" i="8" s="1"/>
  <c r="I8408" i="8" s="1"/>
  <c r="I8446" i="8" s="1"/>
  <c r="I8484" i="8" s="1"/>
  <c r="I8522" i="8" s="1"/>
  <c r="I8560" i="8" s="1"/>
  <c r="I8598" i="8" s="1"/>
  <c r="I8636" i="8" s="1"/>
  <c r="I8674" i="8" s="1"/>
  <c r="I8712" i="8" s="1"/>
  <c r="I8750" i="8" s="1"/>
  <c r="I8788" i="8" s="1"/>
  <c r="I8826" i="8" s="1"/>
  <c r="I8864" i="8" s="1"/>
  <c r="I8902" i="8" s="1"/>
  <c r="I8940" i="8" s="1"/>
  <c r="I8978" i="8" s="1"/>
  <c r="I9016" i="8" s="1"/>
  <c r="I9054" i="8" s="1"/>
  <c r="I9092" i="8" s="1"/>
  <c r="I9130" i="8" s="1"/>
  <c r="I9168" i="8" s="1"/>
  <c r="I9206" i="8" s="1"/>
  <c r="I9244" i="8" s="1"/>
  <c r="I9282" i="8" s="1"/>
  <c r="I9320" i="8" s="1"/>
  <c r="I9358" i="8" s="1"/>
  <c r="I9396" i="8" s="1"/>
  <c r="I9434" i="8" s="1"/>
  <c r="I9472" i="8" s="1"/>
  <c r="I9510" i="8" s="1"/>
  <c r="I9548" i="8" s="1"/>
  <c r="I9586" i="8" s="1"/>
  <c r="I9624" i="8" s="1"/>
  <c r="I9662" i="8" s="1"/>
  <c r="I9700" i="8" s="1"/>
  <c r="I9738" i="8" s="1"/>
  <c r="I9776" i="8" s="1"/>
  <c r="I9814" i="8" s="1"/>
  <c r="I9852" i="8" s="1"/>
  <c r="I9890" i="8" s="1"/>
  <c r="I9928" i="8" s="1"/>
  <c r="I9966" i="8" s="1"/>
  <c r="I10004" i="8" s="1"/>
  <c r="I10042" i="8" s="1"/>
  <c r="I10080" i="8" s="1"/>
  <c r="I10118" i="8" s="1"/>
  <c r="I10156" i="8" s="1"/>
  <c r="I10194" i="8" s="1"/>
  <c r="I10232" i="8" s="1"/>
  <c r="I10270" i="8" s="1"/>
  <c r="I10308" i="8" s="1"/>
  <c r="I10346" i="8" s="1"/>
  <c r="I10384" i="8" s="1"/>
  <c r="I10422" i="8" s="1"/>
  <c r="I10460" i="8" s="1"/>
  <c r="I10498" i="8" s="1"/>
  <c r="I10536" i="8" s="1"/>
  <c r="I10574" i="8" s="1"/>
  <c r="I10612" i="8" s="1"/>
  <c r="I10650" i="8" s="1"/>
  <c r="I10688" i="8" s="1"/>
  <c r="I10726" i="8" s="1"/>
  <c r="I10764" i="8" s="1"/>
  <c r="I10802" i="8" s="1"/>
  <c r="I10840" i="8" s="1"/>
  <c r="I10878" i="8" s="1"/>
  <c r="I10916" i="8" s="1"/>
  <c r="I10954" i="8" s="1"/>
  <c r="I10992" i="8" s="1"/>
  <c r="I11030" i="8" s="1"/>
  <c r="I11068" i="8" s="1"/>
  <c r="I11106" i="8" s="1"/>
  <c r="I11144" i="8" s="1"/>
  <c r="I11182" i="8" s="1"/>
  <c r="I11220" i="8" s="1"/>
  <c r="I11258" i="8" s="1"/>
  <c r="I11296" i="8" s="1"/>
  <c r="I11334" i="8" s="1"/>
  <c r="I11372" i="8" s="1"/>
  <c r="I11410" i="8" s="1"/>
  <c r="I11448" i="8" s="1"/>
  <c r="I11486" i="8" s="1"/>
  <c r="I11524" i="8" s="1"/>
  <c r="I11562" i="8" s="1"/>
  <c r="I11600" i="8" s="1"/>
  <c r="I11638" i="8" s="1"/>
  <c r="I11676" i="8" s="1"/>
  <c r="I11714" i="8" s="1"/>
  <c r="I11752" i="8" s="1"/>
  <c r="I11790" i="8" s="1"/>
  <c r="I11828" i="8" s="1"/>
  <c r="I11866" i="8" s="1"/>
  <c r="I11904" i="8" s="1"/>
  <c r="I11942" i="8" s="1"/>
  <c r="I11980" i="8" s="1"/>
  <c r="I12018" i="8" s="1"/>
  <c r="I12056" i="8" s="1"/>
  <c r="I12094" i="8" s="1"/>
  <c r="I12132" i="8" s="1"/>
  <c r="I12170" i="8" s="1"/>
  <c r="I12208" i="8" s="1"/>
  <c r="I12246" i="8" s="1"/>
  <c r="I12284" i="8" s="1"/>
  <c r="I12322" i="8" s="1"/>
  <c r="I12360" i="8" s="1"/>
  <c r="I12398" i="8" s="1"/>
  <c r="I12436" i="8" s="1"/>
  <c r="I12474" i="8" s="1"/>
  <c r="I12512" i="8" s="1"/>
  <c r="I12550" i="8" s="1"/>
  <c r="I12588" i="8" s="1"/>
  <c r="I12626" i="8" s="1"/>
  <c r="I12664" i="8" s="1"/>
  <c r="I12702" i="8" s="1"/>
  <c r="I12740" i="8" s="1"/>
  <c r="I12778" i="8" s="1"/>
  <c r="I12816" i="8" s="1"/>
  <c r="I12854" i="8" s="1"/>
  <c r="I12892" i="8" s="1"/>
  <c r="J48" i="8"/>
  <c r="K48" i="8"/>
  <c r="B49" i="8"/>
  <c r="G49" i="8"/>
  <c r="H49" i="8"/>
  <c r="I49" i="8"/>
  <c r="J49" i="8"/>
  <c r="K49" i="8"/>
  <c r="K87" i="8" s="1"/>
  <c r="K125" i="8" s="1"/>
  <c r="K163" i="8" s="1"/>
  <c r="K201" i="8" s="1"/>
  <c r="K239" i="8" s="1"/>
  <c r="K277" i="8" s="1"/>
  <c r="K315" i="8" s="1"/>
  <c r="K353" i="8" s="1"/>
  <c r="K391" i="8" s="1"/>
  <c r="K429" i="8" s="1"/>
  <c r="K467" i="8" s="1"/>
  <c r="K505" i="8" s="1"/>
  <c r="K543" i="8" s="1"/>
  <c r="K581" i="8" s="1"/>
  <c r="K619" i="8" s="1"/>
  <c r="K657" i="8" s="1"/>
  <c r="K695" i="8" s="1"/>
  <c r="K733" i="8" s="1"/>
  <c r="K771" i="8" s="1"/>
  <c r="K809" i="8" s="1"/>
  <c r="K847" i="8" s="1"/>
  <c r="K885" i="8" s="1"/>
  <c r="K923" i="8" s="1"/>
  <c r="K961" i="8" s="1"/>
  <c r="K999" i="8" s="1"/>
  <c r="K1037" i="8" s="1"/>
  <c r="K1075" i="8" s="1"/>
  <c r="K1113" i="8" s="1"/>
  <c r="K1151" i="8" s="1"/>
  <c r="K1189" i="8" s="1"/>
  <c r="K1227" i="8" s="1"/>
  <c r="K1265" i="8" s="1"/>
  <c r="K1303" i="8" s="1"/>
  <c r="K1341" i="8" s="1"/>
  <c r="K1379" i="8" s="1"/>
  <c r="K1417" i="8" s="1"/>
  <c r="K1455" i="8" s="1"/>
  <c r="K1493" i="8" s="1"/>
  <c r="K1531" i="8" s="1"/>
  <c r="K1569" i="8" s="1"/>
  <c r="K1607" i="8" s="1"/>
  <c r="K1645" i="8" s="1"/>
  <c r="K1683" i="8" s="1"/>
  <c r="K1721" i="8" s="1"/>
  <c r="K1759" i="8" s="1"/>
  <c r="K1797" i="8" s="1"/>
  <c r="K1835" i="8" s="1"/>
  <c r="K1873" i="8" s="1"/>
  <c r="K1911" i="8" s="1"/>
  <c r="K1949" i="8" s="1"/>
  <c r="K1987" i="8" s="1"/>
  <c r="K2025" i="8" s="1"/>
  <c r="K2063" i="8" s="1"/>
  <c r="K2101" i="8" s="1"/>
  <c r="K2139" i="8" s="1"/>
  <c r="K2177" i="8" s="1"/>
  <c r="K2215" i="8" s="1"/>
  <c r="K2253" i="8" s="1"/>
  <c r="K2291" i="8" s="1"/>
  <c r="K2329" i="8" s="1"/>
  <c r="K2367" i="8" s="1"/>
  <c r="K2405" i="8" s="1"/>
  <c r="K2443" i="8" s="1"/>
  <c r="K2481" i="8" s="1"/>
  <c r="K2519" i="8" s="1"/>
  <c r="K2557" i="8" s="1"/>
  <c r="K2595" i="8" s="1"/>
  <c r="K2633" i="8" s="1"/>
  <c r="K2671" i="8" s="1"/>
  <c r="K2709" i="8" s="1"/>
  <c r="K2747" i="8" s="1"/>
  <c r="K2785" i="8" s="1"/>
  <c r="K2823" i="8" s="1"/>
  <c r="K2861" i="8" s="1"/>
  <c r="K2899" i="8" s="1"/>
  <c r="K2937" i="8" s="1"/>
  <c r="K2975" i="8" s="1"/>
  <c r="K3013" i="8" s="1"/>
  <c r="K3051" i="8" s="1"/>
  <c r="K3089" i="8" s="1"/>
  <c r="K3127" i="8" s="1"/>
  <c r="K3165" i="8" s="1"/>
  <c r="K3203" i="8" s="1"/>
  <c r="K3241" i="8" s="1"/>
  <c r="K3279" i="8" s="1"/>
  <c r="K3317" i="8" s="1"/>
  <c r="K3355" i="8" s="1"/>
  <c r="K3393" i="8" s="1"/>
  <c r="K3431" i="8" s="1"/>
  <c r="K3469" i="8" s="1"/>
  <c r="K3507" i="8" s="1"/>
  <c r="K3545" i="8" s="1"/>
  <c r="K3583" i="8" s="1"/>
  <c r="K3621" i="8" s="1"/>
  <c r="K3659" i="8" s="1"/>
  <c r="K3697" i="8" s="1"/>
  <c r="K3735" i="8" s="1"/>
  <c r="K3773" i="8" s="1"/>
  <c r="K3811" i="8" s="1"/>
  <c r="K3849" i="8" s="1"/>
  <c r="K3887" i="8" s="1"/>
  <c r="K3925" i="8" s="1"/>
  <c r="K3963" i="8" s="1"/>
  <c r="K4001" i="8" s="1"/>
  <c r="K4039" i="8" s="1"/>
  <c r="K4077" i="8" s="1"/>
  <c r="K4115" i="8" s="1"/>
  <c r="K4153" i="8" s="1"/>
  <c r="K4191" i="8" s="1"/>
  <c r="K4229" i="8" s="1"/>
  <c r="K4267" i="8" s="1"/>
  <c r="K4305" i="8" s="1"/>
  <c r="K4343" i="8" s="1"/>
  <c r="K4381" i="8" s="1"/>
  <c r="K4419" i="8" s="1"/>
  <c r="K4457" i="8" s="1"/>
  <c r="K4495" i="8" s="1"/>
  <c r="K4533" i="8" s="1"/>
  <c r="K4571" i="8" s="1"/>
  <c r="K4609" i="8" s="1"/>
  <c r="K4647" i="8" s="1"/>
  <c r="K4685" i="8" s="1"/>
  <c r="K4723" i="8" s="1"/>
  <c r="K4761" i="8" s="1"/>
  <c r="K4799" i="8" s="1"/>
  <c r="K4837" i="8" s="1"/>
  <c r="K4875" i="8" s="1"/>
  <c r="K4913" i="8" s="1"/>
  <c r="K4951" i="8" s="1"/>
  <c r="K4989" i="8" s="1"/>
  <c r="K5027" i="8" s="1"/>
  <c r="K5065" i="8" s="1"/>
  <c r="K5103" i="8" s="1"/>
  <c r="K5141" i="8" s="1"/>
  <c r="K5179" i="8" s="1"/>
  <c r="K5217" i="8" s="1"/>
  <c r="K5255" i="8" s="1"/>
  <c r="K5293" i="8" s="1"/>
  <c r="K5331" i="8" s="1"/>
  <c r="K5369" i="8" s="1"/>
  <c r="K5407" i="8" s="1"/>
  <c r="K5445" i="8" s="1"/>
  <c r="K5483" i="8" s="1"/>
  <c r="K5521" i="8" s="1"/>
  <c r="K5559" i="8" s="1"/>
  <c r="K5597" i="8" s="1"/>
  <c r="K5635" i="8" s="1"/>
  <c r="K5673" i="8" s="1"/>
  <c r="K5711" i="8" s="1"/>
  <c r="K5749" i="8" s="1"/>
  <c r="K5787" i="8" s="1"/>
  <c r="K5825" i="8" s="1"/>
  <c r="K5863" i="8" s="1"/>
  <c r="K5901" i="8" s="1"/>
  <c r="K5939" i="8" s="1"/>
  <c r="K5977" i="8" s="1"/>
  <c r="K6015" i="8" s="1"/>
  <c r="K6053" i="8" s="1"/>
  <c r="K6091" i="8" s="1"/>
  <c r="K6129" i="8" s="1"/>
  <c r="K6167" i="8" s="1"/>
  <c r="K6205" i="8" s="1"/>
  <c r="K6243" i="8" s="1"/>
  <c r="K6281" i="8" s="1"/>
  <c r="K6319" i="8" s="1"/>
  <c r="K6357" i="8" s="1"/>
  <c r="K6395" i="8" s="1"/>
  <c r="K6433" i="8" s="1"/>
  <c r="K6471" i="8" s="1"/>
  <c r="K6509" i="8" s="1"/>
  <c r="K6547" i="8" s="1"/>
  <c r="K6585" i="8" s="1"/>
  <c r="K6623" i="8" s="1"/>
  <c r="K6661" i="8" s="1"/>
  <c r="K6699" i="8" s="1"/>
  <c r="K6737" i="8" s="1"/>
  <c r="K6775" i="8" s="1"/>
  <c r="K6813" i="8" s="1"/>
  <c r="K6851" i="8" s="1"/>
  <c r="K6889" i="8" s="1"/>
  <c r="K6927" i="8" s="1"/>
  <c r="K6965" i="8" s="1"/>
  <c r="K7003" i="8" s="1"/>
  <c r="K7041" i="8" s="1"/>
  <c r="K7079" i="8" s="1"/>
  <c r="K7117" i="8" s="1"/>
  <c r="K7155" i="8" s="1"/>
  <c r="K7193" i="8" s="1"/>
  <c r="K7231" i="8" s="1"/>
  <c r="K7269" i="8" s="1"/>
  <c r="K7307" i="8" s="1"/>
  <c r="K7345" i="8" s="1"/>
  <c r="K7383" i="8" s="1"/>
  <c r="K7421" i="8" s="1"/>
  <c r="K7459" i="8" s="1"/>
  <c r="K7497" i="8" s="1"/>
  <c r="K7535" i="8" s="1"/>
  <c r="K7573" i="8" s="1"/>
  <c r="K7611" i="8" s="1"/>
  <c r="K7649" i="8" s="1"/>
  <c r="K7687" i="8" s="1"/>
  <c r="K7725" i="8" s="1"/>
  <c r="K7763" i="8" s="1"/>
  <c r="K7801" i="8" s="1"/>
  <c r="K7839" i="8" s="1"/>
  <c r="K7877" i="8" s="1"/>
  <c r="K7915" i="8" s="1"/>
  <c r="K7953" i="8" s="1"/>
  <c r="K7991" i="8" s="1"/>
  <c r="K8029" i="8" s="1"/>
  <c r="K8067" i="8" s="1"/>
  <c r="K8105" i="8" s="1"/>
  <c r="K8143" i="8" s="1"/>
  <c r="K8181" i="8" s="1"/>
  <c r="K8219" i="8" s="1"/>
  <c r="K8257" i="8" s="1"/>
  <c r="K8295" i="8" s="1"/>
  <c r="K8333" i="8" s="1"/>
  <c r="K8371" i="8" s="1"/>
  <c r="K8409" i="8" s="1"/>
  <c r="K8447" i="8" s="1"/>
  <c r="K8485" i="8" s="1"/>
  <c r="K8523" i="8" s="1"/>
  <c r="K8561" i="8" s="1"/>
  <c r="K8599" i="8" s="1"/>
  <c r="K8637" i="8" s="1"/>
  <c r="K8675" i="8" s="1"/>
  <c r="K8713" i="8" s="1"/>
  <c r="K8751" i="8" s="1"/>
  <c r="K8789" i="8" s="1"/>
  <c r="K8827" i="8" s="1"/>
  <c r="K8865" i="8" s="1"/>
  <c r="K8903" i="8" s="1"/>
  <c r="K8941" i="8" s="1"/>
  <c r="K8979" i="8" s="1"/>
  <c r="K9017" i="8" s="1"/>
  <c r="K9055" i="8" s="1"/>
  <c r="K9093" i="8" s="1"/>
  <c r="K9131" i="8" s="1"/>
  <c r="K9169" i="8" s="1"/>
  <c r="K9207" i="8" s="1"/>
  <c r="K9245" i="8" s="1"/>
  <c r="K9283" i="8" s="1"/>
  <c r="K9321" i="8" s="1"/>
  <c r="K9359" i="8" s="1"/>
  <c r="K9397" i="8" s="1"/>
  <c r="K9435" i="8" s="1"/>
  <c r="K9473" i="8" s="1"/>
  <c r="K9511" i="8" s="1"/>
  <c r="K9549" i="8" s="1"/>
  <c r="K9587" i="8" s="1"/>
  <c r="K9625" i="8" s="1"/>
  <c r="K9663" i="8" s="1"/>
  <c r="K9701" i="8" s="1"/>
  <c r="K9739" i="8" s="1"/>
  <c r="K9777" i="8" s="1"/>
  <c r="K9815" i="8" s="1"/>
  <c r="K9853" i="8" s="1"/>
  <c r="K9891" i="8" s="1"/>
  <c r="K9929" i="8" s="1"/>
  <c r="K9967" i="8" s="1"/>
  <c r="K10005" i="8" s="1"/>
  <c r="K10043" i="8" s="1"/>
  <c r="K10081" i="8" s="1"/>
  <c r="K10119" i="8" s="1"/>
  <c r="K10157" i="8" s="1"/>
  <c r="K10195" i="8" s="1"/>
  <c r="K10233" i="8" s="1"/>
  <c r="K10271" i="8" s="1"/>
  <c r="K10309" i="8" s="1"/>
  <c r="K10347" i="8" s="1"/>
  <c r="K10385" i="8" s="1"/>
  <c r="K10423" i="8" s="1"/>
  <c r="K10461" i="8" s="1"/>
  <c r="K10499" i="8" s="1"/>
  <c r="K10537" i="8" s="1"/>
  <c r="K10575" i="8" s="1"/>
  <c r="K10613" i="8" s="1"/>
  <c r="K10651" i="8" s="1"/>
  <c r="K10689" i="8" s="1"/>
  <c r="K10727" i="8" s="1"/>
  <c r="K10765" i="8" s="1"/>
  <c r="K10803" i="8" s="1"/>
  <c r="K10841" i="8" s="1"/>
  <c r="K10879" i="8" s="1"/>
  <c r="K10917" i="8" s="1"/>
  <c r="K10955" i="8" s="1"/>
  <c r="K10993" i="8" s="1"/>
  <c r="K11031" i="8" s="1"/>
  <c r="K11069" i="8" s="1"/>
  <c r="K11107" i="8" s="1"/>
  <c r="K11145" i="8" s="1"/>
  <c r="K11183" i="8" s="1"/>
  <c r="K11221" i="8" s="1"/>
  <c r="K11259" i="8" s="1"/>
  <c r="K11297" i="8" s="1"/>
  <c r="K11335" i="8" s="1"/>
  <c r="K11373" i="8" s="1"/>
  <c r="K11411" i="8" s="1"/>
  <c r="K11449" i="8" s="1"/>
  <c r="K11487" i="8" s="1"/>
  <c r="K11525" i="8" s="1"/>
  <c r="K11563" i="8" s="1"/>
  <c r="K11601" i="8" s="1"/>
  <c r="K11639" i="8" s="1"/>
  <c r="K11677" i="8" s="1"/>
  <c r="K11715" i="8" s="1"/>
  <c r="K11753" i="8" s="1"/>
  <c r="K11791" i="8" s="1"/>
  <c r="K11829" i="8" s="1"/>
  <c r="K11867" i="8" s="1"/>
  <c r="K11905" i="8" s="1"/>
  <c r="K11943" i="8" s="1"/>
  <c r="K11981" i="8" s="1"/>
  <c r="K12019" i="8" s="1"/>
  <c r="K12057" i="8" s="1"/>
  <c r="K12095" i="8" s="1"/>
  <c r="K12133" i="8" s="1"/>
  <c r="K12171" i="8" s="1"/>
  <c r="K12209" i="8" s="1"/>
  <c r="K12247" i="8" s="1"/>
  <c r="K12285" i="8" s="1"/>
  <c r="K12323" i="8" s="1"/>
  <c r="K12361" i="8" s="1"/>
  <c r="K12399" i="8" s="1"/>
  <c r="K12437" i="8" s="1"/>
  <c r="K12475" i="8" s="1"/>
  <c r="K12513" i="8" s="1"/>
  <c r="K12551" i="8" s="1"/>
  <c r="K12589" i="8" s="1"/>
  <c r="K12627" i="8" s="1"/>
  <c r="K12665" i="8" s="1"/>
  <c r="K12703" i="8" s="1"/>
  <c r="K12741" i="8" s="1"/>
  <c r="K12779" i="8" s="1"/>
  <c r="K12817" i="8" s="1"/>
  <c r="K12855" i="8" s="1"/>
  <c r="K12893" i="8" s="1"/>
  <c r="B50" i="8"/>
  <c r="G50" i="8"/>
  <c r="G88" i="8" s="1"/>
  <c r="G126" i="8" s="1"/>
  <c r="G164" i="8" s="1"/>
  <c r="G202" i="8" s="1"/>
  <c r="G240" i="8" s="1"/>
  <c r="G278" i="8" s="1"/>
  <c r="G316" i="8" s="1"/>
  <c r="G354" i="8" s="1"/>
  <c r="G392" i="8" s="1"/>
  <c r="G430" i="8" s="1"/>
  <c r="G468" i="8" s="1"/>
  <c r="G506" i="8" s="1"/>
  <c r="G544" i="8" s="1"/>
  <c r="G582" i="8" s="1"/>
  <c r="G620" i="8" s="1"/>
  <c r="G658" i="8" s="1"/>
  <c r="G696" i="8" s="1"/>
  <c r="G734" i="8" s="1"/>
  <c r="G772" i="8" s="1"/>
  <c r="G810" i="8" s="1"/>
  <c r="G848" i="8" s="1"/>
  <c r="G886" i="8" s="1"/>
  <c r="G924" i="8" s="1"/>
  <c r="G962" i="8" s="1"/>
  <c r="G1000" i="8" s="1"/>
  <c r="G1038" i="8" s="1"/>
  <c r="G1076" i="8" s="1"/>
  <c r="G1114" i="8" s="1"/>
  <c r="G1152" i="8" s="1"/>
  <c r="G1190" i="8" s="1"/>
  <c r="G1228" i="8" s="1"/>
  <c r="G1266" i="8" s="1"/>
  <c r="G1304" i="8" s="1"/>
  <c r="G1342" i="8" s="1"/>
  <c r="G1380" i="8" s="1"/>
  <c r="G1418" i="8" s="1"/>
  <c r="G1456" i="8" s="1"/>
  <c r="G1494" i="8" s="1"/>
  <c r="G1532" i="8" s="1"/>
  <c r="G1570" i="8" s="1"/>
  <c r="G1608" i="8" s="1"/>
  <c r="G1646" i="8" s="1"/>
  <c r="G1684" i="8" s="1"/>
  <c r="G1722" i="8" s="1"/>
  <c r="G1760" i="8" s="1"/>
  <c r="G1798" i="8" s="1"/>
  <c r="G1836" i="8" s="1"/>
  <c r="G1874" i="8" s="1"/>
  <c r="G1912" i="8" s="1"/>
  <c r="G1950" i="8" s="1"/>
  <c r="G1988" i="8" s="1"/>
  <c r="G2026" i="8" s="1"/>
  <c r="G2064" i="8" s="1"/>
  <c r="G2102" i="8" s="1"/>
  <c r="G2140" i="8" s="1"/>
  <c r="G2178" i="8" s="1"/>
  <c r="G2216" i="8" s="1"/>
  <c r="G2254" i="8" s="1"/>
  <c r="G2292" i="8" s="1"/>
  <c r="G2330" i="8" s="1"/>
  <c r="G2368" i="8" s="1"/>
  <c r="G2406" i="8" s="1"/>
  <c r="G2444" i="8" s="1"/>
  <c r="G2482" i="8" s="1"/>
  <c r="G2520" i="8" s="1"/>
  <c r="G2558" i="8" s="1"/>
  <c r="G2596" i="8" s="1"/>
  <c r="G2634" i="8" s="1"/>
  <c r="G2672" i="8" s="1"/>
  <c r="G2710" i="8" s="1"/>
  <c r="G2748" i="8" s="1"/>
  <c r="G2786" i="8" s="1"/>
  <c r="G2824" i="8" s="1"/>
  <c r="G2862" i="8" s="1"/>
  <c r="G2900" i="8" s="1"/>
  <c r="G2938" i="8" s="1"/>
  <c r="G2976" i="8" s="1"/>
  <c r="G3014" i="8" s="1"/>
  <c r="G3052" i="8" s="1"/>
  <c r="G3090" i="8" s="1"/>
  <c r="G3128" i="8" s="1"/>
  <c r="G3166" i="8" s="1"/>
  <c r="G3204" i="8" s="1"/>
  <c r="G3242" i="8" s="1"/>
  <c r="G3280" i="8" s="1"/>
  <c r="G3318" i="8" s="1"/>
  <c r="G3356" i="8" s="1"/>
  <c r="G3394" i="8" s="1"/>
  <c r="G3432" i="8" s="1"/>
  <c r="G3470" i="8" s="1"/>
  <c r="G3508" i="8" s="1"/>
  <c r="G3546" i="8" s="1"/>
  <c r="G3584" i="8" s="1"/>
  <c r="G3622" i="8" s="1"/>
  <c r="G3660" i="8" s="1"/>
  <c r="G3698" i="8" s="1"/>
  <c r="G3736" i="8" s="1"/>
  <c r="G3774" i="8" s="1"/>
  <c r="G3812" i="8" s="1"/>
  <c r="G3850" i="8" s="1"/>
  <c r="G3888" i="8" s="1"/>
  <c r="G3926" i="8" s="1"/>
  <c r="G3964" i="8" s="1"/>
  <c r="G4002" i="8" s="1"/>
  <c r="G4040" i="8" s="1"/>
  <c r="G4078" i="8" s="1"/>
  <c r="G4116" i="8" s="1"/>
  <c r="G4154" i="8" s="1"/>
  <c r="G4192" i="8" s="1"/>
  <c r="G4230" i="8" s="1"/>
  <c r="G4268" i="8" s="1"/>
  <c r="G4306" i="8" s="1"/>
  <c r="G4344" i="8" s="1"/>
  <c r="G4382" i="8" s="1"/>
  <c r="G4420" i="8" s="1"/>
  <c r="G4458" i="8" s="1"/>
  <c r="G4496" i="8" s="1"/>
  <c r="G4534" i="8" s="1"/>
  <c r="G4572" i="8" s="1"/>
  <c r="G4610" i="8" s="1"/>
  <c r="G4648" i="8" s="1"/>
  <c r="G4686" i="8" s="1"/>
  <c r="G4724" i="8" s="1"/>
  <c r="G4762" i="8" s="1"/>
  <c r="G4800" i="8" s="1"/>
  <c r="G4838" i="8" s="1"/>
  <c r="G4876" i="8" s="1"/>
  <c r="G4914" i="8" s="1"/>
  <c r="G4952" i="8" s="1"/>
  <c r="G4990" i="8" s="1"/>
  <c r="G5028" i="8" s="1"/>
  <c r="G5066" i="8" s="1"/>
  <c r="G5104" i="8" s="1"/>
  <c r="G5142" i="8" s="1"/>
  <c r="G5180" i="8" s="1"/>
  <c r="G5218" i="8" s="1"/>
  <c r="G5256" i="8" s="1"/>
  <c r="G5294" i="8" s="1"/>
  <c r="G5332" i="8" s="1"/>
  <c r="G5370" i="8" s="1"/>
  <c r="G5408" i="8" s="1"/>
  <c r="G5446" i="8" s="1"/>
  <c r="G5484" i="8" s="1"/>
  <c r="G5522" i="8" s="1"/>
  <c r="G5560" i="8" s="1"/>
  <c r="G5598" i="8" s="1"/>
  <c r="G5636" i="8" s="1"/>
  <c r="G5674" i="8" s="1"/>
  <c r="G5712" i="8" s="1"/>
  <c r="G5750" i="8" s="1"/>
  <c r="G5788" i="8" s="1"/>
  <c r="G5826" i="8" s="1"/>
  <c r="G5864" i="8" s="1"/>
  <c r="G5902" i="8" s="1"/>
  <c r="G5940" i="8" s="1"/>
  <c r="G5978" i="8" s="1"/>
  <c r="G6016" i="8" s="1"/>
  <c r="G6054" i="8" s="1"/>
  <c r="G6092" i="8" s="1"/>
  <c r="G6130" i="8" s="1"/>
  <c r="G6168" i="8" s="1"/>
  <c r="G6206" i="8" s="1"/>
  <c r="G6244" i="8" s="1"/>
  <c r="G6282" i="8" s="1"/>
  <c r="G6320" i="8" s="1"/>
  <c r="G6358" i="8" s="1"/>
  <c r="G6396" i="8" s="1"/>
  <c r="G6434" i="8" s="1"/>
  <c r="G6472" i="8" s="1"/>
  <c r="G6510" i="8" s="1"/>
  <c r="G6548" i="8" s="1"/>
  <c r="G6586" i="8" s="1"/>
  <c r="G6624" i="8" s="1"/>
  <c r="G6662" i="8" s="1"/>
  <c r="G6700" i="8" s="1"/>
  <c r="G6738" i="8" s="1"/>
  <c r="G6776" i="8" s="1"/>
  <c r="G6814" i="8" s="1"/>
  <c r="G6852" i="8" s="1"/>
  <c r="G6890" i="8" s="1"/>
  <c r="G6928" i="8" s="1"/>
  <c r="G6966" i="8" s="1"/>
  <c r="G7004" i="8" s="1"/>
  <c r="G7042" i="8" s="1"/>
  <c r="G7080" i="8" s="1"/>
  <c r="G7118" i="8" s="1"/>
  <c r="G7156" i="8" s="1"/>
  <c r="G7194" i="8" s="1"/>
  <c r="G7232" i="8" s="1"/>
  <c r="G7270" i="8" s="1"/>
  <c r="G7308" i="8" s="1"/>
  <c r="G7346" i="8" s="1"/>
  <c r="G7384" i="8" s="1"/>
  <c r="G7422" i="8" s="1"/>
  <c r="G7460" i="8" s="1"/>
  <c r="G7498" i="8" s="1"/>
  <c r="G7536" i="8" s="1"/>
  <c r="G7574" i="8" s="1"/>
  <c r="G7612" i="8" s="1"/>
  <c r="G7650" i="8" s="1"/>
  <c r="G7688" i="8" s="1"/>
  <c r="G7726" i="8" s="1"/>
  <c r="G7764" i="8" s="1"/>
  <c r="G7802" i="8" s="1"/>
  <c r="G7840" i="8" s="1"/>
  <c r="G7878" i="8" s="1"/>
  <c r="G7916" i="8" s="1"/>
  <c r="G7954" i="8" s="1"/>
  <c r="G7992" i="8" s="1"/>
  <c r="G8030" i="8" s="1"/>
  <c r="G8068" i="8" s="1"/>
  <c r="G8106" i="8" s="1"/>
  <c r="G8144" i="8" s="1"/>
  <c r="G8182" i="8" s="1"/>
  <c r="G8220" i="8" s="1"/>
  <c r="G8258" i="8" s="1"/>
  <c r="G8296" i="8" s="1"/>
  <c r="G8334" i="8" s="1"/>
  <c r="G8372" i="8" s="1"/>
  <c r="G8410" i="8" s="1"/>
  <c r="G8448" i="8" s="1"/>
  <c r="G8486" i="8" s="1"/>
  <c r="G8524" i="8" s="1"/>
  <c r="G8562" i="8" s="1"/>
  <c r="G8600" i="8" s="1"/>
  <c r="G8638" i="8" s="1"/>
  <c r="G8676" i="8" s="1"/>
  <c r="G8714" i="8" s="1"/>
  <c r="G8752" i="8" s="1"/>
  <c r="G8790" i="8" s="1"/>
  <c r="G8828" i="8" s="1"/>
  <c r="G8866" i="8" s="1"/>
  <c r="G8904" i="8" s="1"/>
  <c r="G8942" i="8" s="1"/>
  <c r="G8980" i="8" s="1"/>
  <c r="G9018" i="8" s="1"/>
  <c r="G9056" i="8" s="1"/>
  <c r="G9094" i="8" s="1"/>
  <c r="G9132" i="8" s="1"/>
  <c r="G9170" i="8" s="1"/>
  <c r="G9208" i="8" s="1"/>
  <c r="G9246" i="8" s="1"/>
  <c r="G9284" i="8" s="1"/>
  <c r="G9322" i="8" s="1"/>
  <c r="G9360" i="8" s="1"/>
  <c r="G9398" i="8" s="1"/>
  <c r="G9436" i="8" s="1"/>
  <c r="G9474" i="8" s="1"/>
  <c r="G9512" i="8" s="1"/>
  <c r="G9550" i="8" s="1"/>
  <c r="G9588" i="8" s="1"/>
  <c r="G9626" i="8" s="1"/>
  <c r="G9664" i="8" s="1"/>
  <c r="G9702" i="8" s="1"/>
  <c r="G9740" i="8" s="1"/>
  <c r="G9778" i="8" s="1"/>
  <c r="G9816" i="8" s="1"/>
  <c r="G9854" i="8" s="1"/>
  <c r="G9892" i="8" s="1"/>
  <c r="G9930" i="8" s="1"/>
  <c r="G9968" i="8" s="1"/>
  <c r="G10006" i="8" s="1"/>
  <c r="G10044" i="8" s="1"/>
  <c r="G10082" i="8" s="1"/>
  <c r="G10120" i="8" s="1"/>
  <c r="G10158" i="8" s="1"/>
  <c r="G10196" i="8" s="1"/>
  <c r="G10234" i="8" s="1"/>
  <c r="G10272" i="8" s="1"/>
  <c r="G10310" i="8" s="1"/>
  <c r="G10348" i="8" s="1"/>
  <c r="G10386" i="8" s="1"/>
  <c r="G10424" i="8" s="1"/>
  <c r="G10462" i="8" s="1"/>
  <c r="G10500" i="8" s="1"/>
  <c r="G10538" i="8" s="1"/>
  <c r="G10576" i="8" s="1"/>
  <c r="G10614" i="8" s="1"/>
  <c r="G10652" i="8" s="1"/>
  <c r="G10690" i="8" s="1"/>
  <c r="G10728" i="8" s="1"/>
  <c r="G10766" i="8" s="1"/>
  <c r="G10804" i="8" s="1"/>
  <c r="G10842" i="8" s="1"/>
  <c r="G10880" i="8" s="1"/>
  <c r="G10918" i="8" s="1"/>
  <c r="G10956" i="8" s="1"/>
  <c r="G10994" i="8" s="1"/>
  <c r="G11032" i="8" s="1"/>
  <c r="G11070" i="8" s="1"/>
  <c r="G11108" i="8" s="1"/>
  <c r="G11146" i="8" s="1"/>
  <c r="G11184" i="8" s="1"/>
  <c r="G11222" i="8" s="1"/>
  <c r="G11260" i="8" s="1"/>
  <c r="G11298" i="8" s="1"/>
  <c r="G11336" i="8" s="1"/>
  <c r="G11374" i="8" s="1"/>
  <c r="G11412" i="8" s="1"/>
  <c r="G11450" i="8" s="1"/>
  <c r="G11488" i="8" s="1"/>
  <c r="G11526" i="8" s="1"/>
  <c r="G11564" i="8" s="1"/>
  <c r="G11602" i="8" s="1"/>
  <c r="G11640" i="8" s="1"/>
  <c r="G11678" i="8" s="1"/>
  <c r="G11716" i="8" s="1"/>
  <c r="G11754" i="8" s="1"/>
  <c r="G11792" i="8" s="1"/>
  <c r="G11830" i="8" s="1"/>
  <c r="G11868" i="8" s="1"/>
  <c r="G11906" i="8" s="1"/>
  <c r="G11944" i="8" s="1"/>
  <c r="G11982" i="8" s="1"/>
  <c r="G12020" i="8" s="1"/>
  <c r="G12058" i="8" s="1"/>
  <c r="G12096" i="8" s="1"/>
  <c r="G12134" i="8" s="1"/>
  <c r="G12172" i="8" s="1"/>
  <c r="G12210" i="8" s="1"/>
  <c r="G12248" i="8" s="1"/>
  <c r="G12286" i="8" s="1"/>
  <c r="G12324" i="8" s="1"/>
  <c r="G12362" i="8" s="1"/>
  <c r="G12400" i="8" s="1"/>
  <c r="G12438" i="8" s="1"/>
  <c r="G12476" i="8" s="1"/>
  <c r="G12514" i="8" s="1"/>
  <c r="G12552" i="8" s="1"/>
  <c r="G12590" i="8" s="1"/>
  <c r="G12628" i="8" s="1"/>
  <c r="G12666" i="8" s="1"/>
  <c r="G12704" i="8" s="1"/>
  <c r="G12742" i="8" s="1"/>
  <c r="G12780" i="8" s="1"/>
  <c r="G12818" i="8" s="1"/>
  <c r="G12856" i="8" s="1"/>
  <c r="G12894" i="8" s="1"/>
  <c r="H50" i="8"/>
  <c r="I50" i="8"/>
  <c r="I88" i="8" s="1"/>
  <c r="I126" i="8" s="1"/>
  <c r="I164" i="8" s="1"/>
  <c r="I202" i="8" s="1"/>
  <c r="I240" i="8" s="1"/>
  <c r="I278" i="8" s="1"/>
  <c r="I316" i="8" s="1"/>
  <c r="I354" i="8" s="1"/>
  <c r="I392" i="8" s="1"/>
  <c r="I430" i="8" s="1"/>
  <c r="I468" i="8" s="1"/>
  <c r="I506" i="8" s="1"/>
  <c r="I544" i="8" s="1"/>
  <c r="I582" i="8" s="1"/>
  <c r="I620" i="8" s="1"/>
  <c r="I658" i="8" s="1"/>
  <c r="I696" i="8" s="1"/>
  <c r="I734" i="8" s="1"/>
  <c r="I772" i="8" s="1"/>
  <c r="I810" i="8" s="1"/>
  <c r="I848" i="8" s="1"/>
  <c r="I886" i="8" s="1"/>
  <c r="I924" i="8" s="1"/>
  <c r="I962" i="8" s="1"/>
  <c r="I1000" i="8" s="1"/>
  <c r="I1038" i="8" s="1"/>
  <c r="I1076" i="8" s="1"/>
  <c r="I1114" i="8" s="1"/>
  <c r="I1152" i="8" s="1"/>
  <c r="I1190" i="8" s="1"/>
  <c r="I1228" i="8" s="1"/>
  <c r="I1266" i="8" s="1"/>
  <c r="I1304" i="8" s="1"/>
  <c r="I1342" i="8" s="1"/>
  <c r="I1380" i="8" s="1"/>
  <c r="I1418" i="8" s="1"/>
  <c r="I1456" i="8" s="1"/>
  <c r="I1494" i="8" s="1"/>
  <c r="I1532" i="8" s="1"/>
  <c r="I1570" i="8" s="1"/>
  <c r="I1608" i="8" s="1"/>
  <c r="I1646" i="8" s="1"/>
  <c r="I1684" i="8" s="1"/>
  <c r="I1722" i="8" s="1"/>
  <c r="I1760" i="8" s="1"/>
  <c r="I1798" i="8" s="1"/>
  <c r="I1836" i="8" s="1"/>
  <c r="I1874" i="8" s="1"/>
  <c r="I1912" i="8" s="1"/>
  <c r="I1950" i="8" s="1"/>
  <c r="I1988" i="8" s="1"/>
  <c r="I2026" i="8" s="1"/>
  <c r="I2064" i="8" s="1"/>
  <c r="I2102" i="8" s="1"/>
  <c r="I2140" i="8" s="1"/>
  <c r="I2178" i="8" s="1"/>
  <c r="I2216" i="8" s="1"/>
  <c r="I2254" i="8" s="1"/>
  <c r="I2292" i="8" s="1"/>
  <c r="I2330" i="8" s="1"/>
  <c r="I2368" i="8" s="1"/>
  <c r="I2406" i="8" s="1"/>
  <c r="I2444" i="8" s="1"/>
  <c r="I2482" i="8" s="1"/>
  <c r="I2520" i="8" s="1"/>
  <c r="I2558" i="8" s="1"/>
  <c r="I2596" i="8" s="1"/>
  <c r="I2634" i="8" s="1"/>
  <c r="I2672" i="8" s="1"/>
  <c r="I2710" i="8" s="1"/>
  <c r="I2748" i="8" s="1"/>
  <c r="I2786" i="8" s="1"/>
  <c r="I2824" i="8" s="1"/>
  <c r="I2862" i="8" s="1"/>
  <c r="I2900" i="8" s="1"/>
  <c r="I2938" i="8" s="1"/>
  <c r="I2976" i="8" s="1"/>
  <c r="I3014" i="8" s="1"/>
  <c r="I3052" i="8" s="1"/>
  <c r="I3090" i="8" s="1"/>
  <c r="I3128" i="8" s="1"/>
  <c r="I3166" i="8" s="1"/>
  <c r="I3204" i="8" s="1"/>
  <c r="I3242" i="8" s="1"/>
  <c r="I3280" i="8" s="1"/>
  <c r="I3318" i="8" s="1"/>
  <c r="I3356" i="8" s="1"/>
  <c r="I3394" i="8" s="1"/>
  <c r="I3432" i="8" s="1"/>
  <c r="I3470" i="8" s="1"/>
  <c r="I3508" i="8" s="1"/>
  <c r="I3546" i="8" s="1"/>
  <c r="I3584" i="8" s="1"/>
  <c r="I3622" i="8" s="1"/>
  <c r="I3660" i="8" s="1"/>
  <c r="I3698" i="8" s="1"/>
  <c r="I3736" i="8" s="1"/>
  <c r="I3774" i="8" s="1"/>
  <c r="I3812" i="8" s="1"/>
  <c r="I3850" i="8" s="1"/>
  <c r="I3888" i="8" s="1"/>
  <c r="I3926" i="8" s="1"/>
  <c r="I3964" i="8" s="1"/>
  <c r="I4002" i="8" s="1"/>
  <c r="I4040" i="8" s="1"/>
  <c r="I4078" i="8" s="1"/>
  <c r="I4116" i="8" s="1"/>
  <c r="I4154" i="8" s="1"/>
  <c r="I4192" i="8" s="1"/>
  <c r="I4230" i="8" s="1"/>
  <c r="I4268" i="8" s="1"/>
  <c r="I4306" i="8" s="1"/>
  <c r="I4344" i="8" s="1"/>
  <c r="I4382" i="8" s="1"/>
  <c r="I4420" i="8" s="1"/>
  <c r="I4458" i="8" s="1"/>
  <c r="I4496" i="8" s="1"/>
  <c r="I4534" i="8" s="1"/>
  <c r="I4572" i="8" s="1"/>
  <c r="I4610" i="8" s="1"/>
  <c r="I4648" i="8" s="1"/>
  <c r="I4686" i="8" s="1"/>
  <c r="I4724" i="8" s="1"/>
  <c r="I4762" i="8" s="1"/>
  <c r="I4800" i="8" s="1"/>
  <c r="I4838" i="8" s="1"/>
  <c r="I4876" i="8" s="1"/>
  <c r="I4914" i="8" s="1"/>
  <c r="I4952" i="8" s="1"/>
  <c r="I4990" i="8" s="1"/>
  <c r="I5028" i="8" s="1"/>
  <c r="I5066" i="8" s="1"/>
  <c r="I5104" i="8" s="1"/>
  <c r="I5142" i="8" s="1"/>
  <c r="I5180" i="8" s="1"/>
  <c r="I5218" i="8" s="1"/>
  <c r="I5256" i="8" s="1"/>
  <c r="I5294" i="8" s="1"/>
  <c r="I5332" i="8" s="1"/>
  <c r="I5370" i="8" s="1"/>
  <c r="I5408" i="8" s="1"/>
  <c r="I5446" i="8" s="1"/>
  <c r="I5484" i="8" s="1"/>
  <c r="I5522" i="8" s="1"/>
  <c r="I5560" i="8" s="1"/>
  <c r="I5598" i="8" s="1"/>
  <c r="I5636" i="8" s="1"/>
  <c r="I5674" i="8" s="1"/>
  <c r="I5712" i="8" s="1"/>
  <c r="I5750" i="8" s="1"/>
  <c r="I5788" i="8" s="1"/>
  <c r="I5826" i="8" s="1"/>
  <c r="I5864" i="8" s="1"/>
  <c r="I5902" i="8" s="1"/>
  <c r="I5940" i="8" s="1"/>
  <c r="I5978" i="8" s="1"/>
  <c r="I6016" i="8" s="1"/>
  <c r="I6054" i="8" s="1"/>
  <c r="I6092" i="8" s="1"/>
  <c r="I6130" i="8" s="1"/>
  <c r="I6168" i="8" s="1"/>
  <c r="I6206" i="8" s="1"/>
  <c r="I6244" i="8" s="1"/>
  <c r="I6282" i="8" s="1"/>
  <c r="I6320" i="8" s="1"/>
  <c r="I6358" i="8" s="1"/>
  <c r="I6396" i="8" s="1"/>
  <c r="I6434" i="8" s="1"/>
  <c r="I6472" i="8" s="1"/>
  <c r="I6510" i="8" s="1"/>
  <c r="I6548" i="8" s="1"/>
  <c r="I6586" i="8" s="1"/>
  <c r="I6624" i="8" s="1"/>
  <c r="I6662" i="8" s="1"/>
  <c r="I6700" i="8" s="1"/>
  <c r="I6738" i="8" s="1"/>
  <c r="I6776" i="8" s="1"/>
  <c r="I6814" i="8" s="1"/>
  <c r="I6852" i="8" s="1"/>
  <c r="I6890" i="8" s="1"/>
  <c r="I6928" i="8" s="1"/>
  <c r="I6966" i="8" s="1"/>
  <c r="I7004" i="8" s="1"/>
  <c r="I7042" i="8" s="1"/>
  <c r="I7080" i="8" s="1"/>
  <c r="I7118" i="8" s="1"/>
  <c r="I7156" i="8" s="1"/>
  <c r="I7194" i="8" s="1"/>
  <c r="I7232" i="8" s="1"/>
  <c r="I7270" i="8" s="1"/>
  <c r="I7308" i="8" s="1"/>
  <c r="I7346" i="8" s="1"/>
  <c r="I7384" i="8" s="1"/>
  <c r="I7422" i="8" s="1"/>
  <c r="I7460" i="8" s="1"/>
  <c r="I7498" i="8" s="1"/>
  <c r="I7536" i="8" s="1"/>
  <c r="I7574" i="8" s="1"/>
  <c r="I7612" i="8" s="1"/>
  <c r="I7650" i="8" s="1"/>
  <c r="I7688" i="8" s="1"/>
  <c r="I7726" i="8" s="1"/>
  <c r="I7764" i="8" s="1"/>
  <c r="I7802" i="8" s="1"/>
  <c r="I7840" i="8" s="1"/>
  <c r="I7878" i="8" s="1"/>
  <c r="I7916" i="8" s="1"/>
  <c r="I7954" i="8" s="1"/>
  <c r="I7992" i="8" s="1"/>
  <c r="I8030" i="8" s="1"/>
  <c r="I8068" i="8" s="1"/>
  <c r="I8106" i="8" s="1"/>
  <c r="I8144" i="8" s="1"/>
  <c r="I8182" i="8" s="1"/>
  <c r="I8220" i="8" s="1"/>
  <c r="I8258" i="8" s="1"/>
  <c r="I8296" i="8" s="1"/>
  <c r="I8334" i="8" s="1"/>
  <c r="I8372" i="8" s="1"/>
  <c r="I8410" i="8" s="1"/>
  <c r="I8448" i="8" s="1"/>
  <c r="I8486" i="8" s="1"/>
  <c r="I8524" i="8" s="1"/>
  <c r="I8562" i="8" s="1"/>
  <c r="I8600" i="8" s="1"/>
  <c r="I8638" i="8" s="1"/>
  <c r="I8676" i="8" s="1"/>
  <c r="I8714" i="8" s="1"/>
  <c r="I8752" i="8" s="1"/>
  <c r="I8790" i="8" s="1"/>
  <c r="I8828" i="8" s="1"/>
  <c r="I8866" i="8" s="1"/>
  <c r="I8904" i="8" s="1"/>
  <c r="I8942" i="8" s="1"/>
  <c r="I8980" i="8" s="1"/>
  <c r="I9018" i="8" s="1"/>
  <c r="I9056" i="8" s="1"/>
  <c r="I9094" i="8" s="1"/>
  <c r="I9132" i="8" s="1"/>
  <c r="I9170" i="8" s="1"/>
  <c r="I9208" i="8" s="1"/>
  <c r="I9246" i="8" s="1"/>
  <c r="I9284" i="8" s="1"/>
  <c r="I9322" i="8" s="1"/>
  <c r="I9360" i="8" s="1"/>
  <c r="I9398" i="8" s="1"/>
  <c r="I9436" i="8" s="1"/>
  <c r="I9474" i="8" s="1"/>
  <c r="I9512" i="8" s="1"/>
  <c r="I9550" i="8" s="1"/>
  <c r="I9588" i="8" s="1"/>
  <c r="I9626" i="8" s="1"/>
  <c r="I9664" i="8" s="1"/>
  <c r="I9702" i="8" s="1"/>
  <c r="I9740" i="8" s="1"/>
  <c r="I9778" i="8" s="1"/>
  <c r="I9816" i="8" s="1"/>
  <c r="I9854" i="8" s="1"/>
  <c r="I9892" i="8" s="1"/>
  <c r="I9930" i="8" s="1"/>
  <c r="I9968" i="8" s="1"/>
  <c r="I10006" i="8" s="1"/>
  <c r="I10044" i="8" s="1"/>
  <c r="I10082" i="8" s="1"/>
  <c r="I10120" i="8" s="1"/>
  <c r="I10158" i="8" s="1"/>
  <c r="I10196" i="8" s="1"/>
  <c r="I10234" i="8" s="1"/>
  <c r="I10272" i="8" s="1"/>
  <c r="I10310" i="8" s="1"/>
  <c r="I10348" i="8" s="1"/>
  <c r="I10386" i="8" s="1"/>
  <c r="I10424" i="8" s="1"/>
  <c r="I10462" i="8" s="1"/>
  <c r="I10500" i="8" s="1"/>
  <c r="I10538" i="8" s="1"/>
  <c r="I10576" i="8" s="1"/>
  <c r="I10614" i="8" s="1"/>
  <c r="I10652" i="8" s="1"/>
  <c r="I10690" i="8" s="1"/>
  <c r="I10728" i="8" s="1"/>
  <c r="I10766" i="8" s="1"/>
  <c r="I10804" i="8" s="1"/>
  <c r="I10842" i="8" s="1"/>
  <c r="I10880" i="8" s="1"/>
  <c r="I10918" i="8" s="1"/>
  <c r="I10956" i="8" s="1"/>
  <c r="I10994" i="8" s="1"/>
  <c r="I11032" i="8" s="1"/>
  <c r="I11070" i="8" s="1"/>
  <c r="I11108" i="8" s="1"/>
  <c r="I11146" i="8" s="1"/>
  <c r="I11184" i="8" s="1"/>
  <c r="I11222" i="8" s="1"/>
  <c r="I11260" i="8" s="1"/>
  <c r="I11298" i="8" s="1"/>
  <c r="I11336" i="8" s="1"/>
  <c r="I11374" i="8" s="1"/>
  <c r="I11412" i="8" s="1"/>
  <c r="I11450" i="8" s="1"/>
  <c r="I11488" i="8" s="1"/>
  <c r="I11526" i="8" s="1"/>
  <c r="I11564" i="8" s="1"/>
  <c r="I11602" i="8" s="1"/>
  <c r="I11640" i="8" s="1"/>
  <c r="I11678" i="8" s="1"/>
  <c r="I11716" i="8" s="1"/>
  <c r="I11754" i="8" s="1"/>
  <c r="I11792" i="8" s="1"/>
  <c r="I11830" i="8" s="1"/>
  <c r="I11868" i="8" s="1"/>
  <c r="I11906" i="8" s="1"/>
  <c r="I11944" i="8" s="1"/>
  <c r="I11982" i="8" s="1"/>
  <c r="I12020" i="8" s="1"/>
  <c r="I12058" i="8" s="1"/>
  <c r="I12096" i="8" s="1"/>
  <c r="I12134" i="8" s="1"/>
  <c r="I12172" i="8" s="1"/>
  <c r="I12210" i="8" s="1"/>
  <c r="I12248" i="8" s="1"/>
  <c r="I12286" i="8" s="1"/>
  <c r="I12324" i="8" s="1"/>
  <c r="I12362" i="8" s="1"/>
  <c r="I12400" i="8" s="1"/>
  <c r="I12438" i="8" s="1"/>
  <c r="I12476" i="8" s="1"/>
  <c r="I12514" i="8" s="1"/>
  <c r="I12552" i="8" s="1"/>
  <c r="I12590" i="8" s="1"/>
  <c r="I12628" i="8" s="1"/>
  <c r="I12666" i="8" s="1"/>
  <c r="I12704" i="8" s="1"/>
  <c r="I12742" i="8" s="1"/>
  <c r="I12780" i="8" s="1"/>
  <c r="I12818" i="8" s="1"/>
  <c r="I12856" i="8" s="1"/>
  <c r="I12894" i="8" s="1"/>
  <c r="J50" i="8"/>
  <c r="K50" i="8"/>
  <c r="B51" i="8"/>
  <c r="G51" i="8"/>
  <c r="G89" i="8" s="1"/>
  <c r="G127" i="8" s="1"/>
  <c r="G165" i="8" s="1"/>
  <c r="G203" i="8" s="1"/>
  <c r="G241" i="8" s="1"/>
  <c r="G279" i="8" s="1"/>
  <c r="G317" i="8" s="1"/>
  <c r="G355" i="8" s="1"/>
  <c r="G393" i="8" s="1"/>
  <c r="G431" i="8" s="1"/>
  <c r="G469" i="8" s="1"/>
  <c r="G507" i="8" s="1"/>
  <c r="G545" i="8" s="1"/>
  <c r="G583" i="8" s="1"/>
  <c r="G621" i="8" s="1"/>
  <c r="G659" i="8" s="1"/>
  <c r="G697" i="8" s="1"/>
  <c r="G735" i="8" s="1"/>
  <c r="G773" i="8" s="1"/>
  <c r="G811" i="8" s="1"/>
  <c r="G849" i="8" s="1"/>
  <c r="G887" i="8" s="1"/>
  <c r="G925" i="8" s="1"/>
  <c r="G963" i="8" s="1"/>
  <c r="G1001" i="8" s="1"/>
  <c r="G1039" i="8" s="1"/>
  <c r="G1077" i="8" s="1"/>
  <c r="G1115" i="8" s="1"/>
  <c r="G1153" i="8" s="1"/>
  <c r="G1191" i="8" s="1"/>
  <c r="G1229" i="8" s="1"/>
  <c r="G1267" i="8" s="1"/>
  <c r="G1305" i="8" s="1"/>
  <c r="G1343" i="8" s="1"/>
  <c r="G1381" i="8" s="1"/>
  <c r="G1419" i="8" s="1"/>
  <c r="G1457" i="8" s="1"/>
  <c r="G1495" i="8" s="1"/>
  <c r="G1533" i="8" s="1"/>
  <c r="G1571" i="8" s="1"/>
  <c r="G1609" i="8" s="1"/>
  <c r="G1647" i="8" s="1"/>
  <c r="G1685" i="8" s="1"/>
  <c r="G1723" i="8" s="1"/>
  <c r="G1761" i="8" s="1"/>
  <c r="G1799" i="8" s="1"/>
  <c r="G1837" i="8" s="1"/>
  <c r="G1875" i="8" s="1"/>
  <c r="G1913" i="8" s="1"/>
  <c r="G1951" i="8" s="1"/>
  <c r="G1989" i="8" s="1"/>
  <c r="G2027" i="8" s="1"/>
  <c r="G2065" i="8" s="1"/>
  <c r="G2103" i="8" s="1"/>
  <c r="G2141" i="8" s="1"/>
  <c r="G2179" i="8" s="1"/>
  <c r="G2217" i="8" s="1"/>
  <c r="G2255" i="8" s="1"/>
  <c r="G2293" i="8" s="1"/>
  <c r="G2331" i="8" s="1"/>
  <c r="G2369" i="8" s="1"/>
  <c r="G2407" i="8" s="1"/>
  <c r="G2445" i="8" s="1"/>
  <c r="G2483" i="8" s="1"/>
  <c r="G2521" i="8" s="1"/>
  <c r="G2559" i="8" s="1"/>
  <c r="G2597" i="8" s="1"/>
  <c r="G2635" i="8" s="1"/>
  <c r="G2673" i="8" s="1"/>
  <c r="G2711" i="8" s="1"/>
  <c r="G2749" i="8" s="1"/>
  <c r="G2787" i="8" s="1"/>
  <c r="G2825" i="8" s="1"/>
  <c r="G2863" i="8" s="1"/>
  <c r="G2901" i="8" s="1"/>
  <c r="G2939" i="8" s="1"/>
  <c r="G2977" i="8" s="1"/>
  <c r="G3015" i="8" s="1"/>
  <c r="G3053" i="8" s="1"/>
  <c r="G3091" i="8" s="1"/>
  <c r="G3129" i="8" s="1"/>
  <c r="G3167" i="8" s="1"/>
  <c r="G3205" i="8" s="1"/>
  <c r="G3243" i="8" s="1"/>
  <c r="G3281" i="8" s="1"/>
  <c r="G3319" i="8" s="1"/>
  <c r="G3357" i="8" s="1"/>
  <c r="G3395" i="8" s="1"/>
  <c r="G3433" i="8" s="1"/>
  <c r="G3471" i="8" s="1"/>
  <c r="G3509" i="8" s="1"/>
  <c r="G3547" i="8" s="1"/>
  <c r="G3585" i="8" s="1"/>
  <c r="G3623" i="8" s="1"/>
  <c r="G3661" i="8" s="1"/>
  <c r="G3699" i="8" s="1"/>
  <c r="G3737" i="8" s="1"/>
  <c r="G3775" i="8" s="1"/>
  <c r="G3813" i="8" s="1"/>
  <c r="G3851" i="8" s="1"/>
  <c r="G3889" i="8" s="1"/>
  <c r="G3927" i="8" s="1"/>
  <c r="G3965" i="8" s="1"/>
  <c r="G4003" i="8" s="1"/>
  <c r="G4041" i="8" s="1"/>
  <c r="G4079" i="8" s="1"/>
  <c r="G4117" i="8" s="1"/>
  <c r="G4155" i="8" s="1"/>
  <c r="G4193" i="8" s="1"/>
  <c r="G4231" i="8" s="1"/>
  <c r="G4269" i="8" s="1"/>
  <c r="G4307" i="8" s="1"/>
  <c r="G4345" i="8" s="1"/>
  <c r="G4383" i="8" s="1"/>
  <c r="G4421" i="8" s="1"/>
  <c r="G4459" i="8" s="1"/>
  <c r="G4497" i="8" s="1"/>
  <c r="G4535" i="8" s="1"/>
  <c r="G4573" i="8" s="1"/>
  <c r="G4611" i="8" s="1"/>
  <c r="G4649" i="8" s="1"/>
  <c r="G4687" i="8" s="1"/>
  <c r="G4725" i="8" s="1"/>
  <c r="G4763" i="8" s="1"/>
  <c r="G4801" i="8" s="1"/>
  <c r="G4839" i="8" s="1"/>
  <c r="G4877" i="8" s="1"/>
  <c r="G4915" i="8" s="1"/>
  <c r="G4953" i="8" s="1"/>
  <c r="G4991" i="8" s="1"/>
  <c r="G5029" i="8" s="1"/>
  <c r="G5067" i="8" s="1"/>
  <c r="G5105" i="8" s="1"/>
  <c r="G5143" i="8" s="1"/>
  <c r="G5181" i="8" s="1"/>
  <c r="G5219" i="8" s="1"/>
  <c r="G5257" i="8" s="1"/>
  <c r="G5295" i="8" s="1"/>
  <c r="G5333" i="8" s="1"/>
  <c r="G5371" i="8" s="1"/>
  <c r="G5409" i="8" s="1"/>
  <c r="G5447" i="8" s="1"/>
  <c r="G5485" i="8" s="1"/>
  <c r="G5523" i="8" s="1"/>
  <c r="G5561" i="8" s="1"/>
  <c r="G5599" i="8" s="1"/>
  <c r="G5637" i="8" s="1"/>
  <c r="G5675" i="8" s="1"/>
  <c r="G5713" i="8" s="1"/>
  <c r="G5751" i="8" s="1"/>
  <c r="G5789" i="8" s="1"/>
  <c r="G5827" i="8" s="1"/>
  <c r="G5865" i="8" s="1"/>
  <c r="G5903" i="8" s="1"/>
  <c r="G5941" i="8" s="1"/>
  <c r="G5979" i="8" s="1"/>
  <c r="G6017" i="8" s="1"/>
  <c r="G6055" i="8" s="1"/>
  <c r="G6093" i="8" s="1"/>
  <c r="G6131" i="8" s="1"/>
  <c r="G6169" i="8" s="1"/>
  <c r="G6207" i="8" s="1"/>
  <c r="G6245" i="8" s="1"/>
  <c r="G6283" i="8" s="1"/>
  <c r="G6321" i="8" s="1"/>
  <c r="G6359" i="8" s="1"/>
  <c r="G6397" i="8" s="1"/>
  <c r="G6435" i="8" s="1"/>
  <c r="G6473" i="8" s="1"/>
  <c r="G6511" i="8" s="1"/>
  <c r="G6549" i="8" s="1"/>
  <c r="G6587" i="8" s="1"/>
  <c r="G6625" i="8" s="1"/>
  <c r="G6663" i="8" s="1"/>
  <c r="G6701" i="8" s="1"/>
  <c r="G6739" i="8" s="1"/>
  <c r="G6777" i="8" s="1"/>
  <c r="G6815" i="8" s="1"/>
  <c r="G6853" i="8" s="1"/>
  <c r="G6891" i="8" s="1"/>
  <c r="G6929" i="8" s="1"/>
  <c r="G6967" i="8" s="1"/>
  <c r="G7005" i="8" s="1"/>
  <c r="G7043" i="8" s="1"/>
  <c r="G7081" i="8" s="1"/>
  <c r="G7119" i="8" s="1"/>
  <c r="G7157" i="8" s="1"/>
  <c r="G7195" i="8" s="1"/>
  <c r="G7233" i="8" s="1"/>
  <c r="G7271" i="8" s="1"/>
  <c r="G7309" i="8" s="1"/>
  <c r="G7347" i="8" s="1"/>
  <c r="G7385" i="8" s="1"/>
  <c r="G7423" i="8" s="1"/>
  <c r="G7461" i="8" s="1"/>
  <c r="G7499" i="8" s="1"/>
  <c r="G7537" i="8" s="1"/>
  <c r="G7575" i="8" s="1"/>
  <c r="G7613" i="8" s="1"/>
  <c r="G7651" i="8" s="1"/>
  <c r="G7689" i="8" s="1"/>
  <c r="G7727" i="8" s="1"/>
  <c r="G7765" i="8" s="1"/>
  <c r="G7803" i="8" s="1"/>
  <c r="G7841" i="8" s="1"/>
  <c r="G7879" i="8" s="1"/>
  <c r="G7917" i="8" s="1"/>
  <c r="G7955" i="8" s="1"/>
  <c r="G7993" i="8" s="1"/>
  <c r="G8031" i="8" s="1"/>
  <c r="G8069" i="8" s="1"/>
  <c r="G8107" i="8" s="1"/>
  <c r="G8145" i="8" s="1"/>
  <c r="G8183" i="8" s="1"/>
  <c r="G8221" i="8" s="1"/>
  <c r="G8259" i="8" s="1"/>
  <c r="G8297" i="8" s="1"/>
  <c r="G8335" i="8" s="1"/>
  <c r="G8373" i="8" s="1"/>
  <c r="G8411" i="8" s="1"/>
  <c r="G8449" i="8" s="1"/>
  <c r="G8487" i="8" s="1"/>
  <c r="G8525" i="8" s="1"/>
  <c r="G8563" i="8" s="1"/>
  <c r="G8601" i="8" s="1"/>
  <c r="G8639" i="8" s="1"/>
  <c r="G8677" i="8" s="1"/>
  <c r="G8715" i="8" s="1"/>
  <c r="G8753" i="8" s="1"/>
  <c r="G8791" i="8" s="1"/>
  <c r="G8829" i="8" s="1"/>
  <c r="G8867" i="8" s="1"/>
  <c r="G8905" i="8" s="1"/>
  <c r="G8943" i="8" s="1"/>
  <c r="G8981" i="8" s="1"/>
  <c r="G9019" i="8" s="1"/>
  <c r="G9057" i="8" s="1"/>
  <c r="G9095" i="8" s="1"/>
  <c r="G9133" i="8" s="1"/>
  <c r="G9171" i="8" s="1"/>
  <c r="G9209" i="8" s="1"/>
  <c r="G9247" i="8" s="1"/>
  <c r="G9285" i="8" s="1"/>
  <c r="G9323" i="8" s="1"/>
  <c r="G9361" i="8" s="1"/>
  <c r="G9399" i="8" s="1"/>
  <c r="G9437" i="8" s="1"/>
  <c r="G9475" i="8" s="1"/>
  <c r="G9513" i="8" s="1"/>
  <c r="G9551" i="8" s="1"/>
  <c r="G9589" i="8" s="1"/>
  <c r="G9627" i="8" s="1"/>
  <c r="G9665" i="8" s="1"/>
  <c r="G9703" i="8" s="1"/>
  <c r="G9741" i="8" s="1"/>
  <c r="G9779" i="8" s="1"/>
  <c r="G9817" i="8" s="1"/>
  <c r="G9855" i="8" s="1"/>
  <c r="G9893" i="8" s="1"/>
  <c r="G9931" i="8" s="1"/>
  <c r="G9969" i="8" s="1"/>
  <c r="G10007" i="8" s="1"/>
  <c r="G10045" i="8" s="1"/>
  <c r="G10083" i="8" s="1"/>
  <c r="G10121" i="8" s="1"/>
  <c r="G10159" i="8" s="1"/>
  <c r="G10197" i="8" s="1"/>
  <c r="G10235" i="8" s="1"/>
  <c r="G10273" i="8" s="1"/>
  <c r="G10311" i="8" s="1"/>
  <c r="G10349" i="8" s="1"/>
  <c r="G10387" i="8" s="1"/>
  <c r="G10425" i="8" s="1"/>
  <c r="G10463" i="8" s="1"/>
  <c r="G10501" i="8" s="1"/>
  <c r="G10539" i="8" s="1"/>
  <c r="G10577" i="8" s="1"/>
  <c r="G10615" i="8" s="1"/>
  <c r="G10653" i="8" s="1"/>
  <c r="G10691" i="8" s="1"/>
  <c r="G10729" i="8" s="1"/>
  <c r="G10767" i="8" s="1"/>
  <c r="G10805" i="8" s="1"/>
  <c r="G10843" i="8" s="1"/>
  <c r="G10881" i="8" s="1"/>
  <c r="G10919" i="8" s="1"/>
  <c r="G10957" i="8" s="1"/>
  <c r="G10995" i="8" s="1"/>
  <c r="G11033" i="8" s="1"/>
  <c r="G11071" i="8" s="1"/>
  <c r="G11109" i="8" s="1"/>
  <c r="G11147" i="8" s="1"/>
  <c r="G11185" i="8" s="1"/>
  <c r="G11223" i="8" s="1"/>
  <c r="G11261" i="8" s="1"/>
  <c r="G11299" i="8" s="1"/>
  <c r="G11337" i="8" s="1"/>
  <c r="G11375" i="8" s="1"/>
  <c r="G11413" i="8" s="1"/>
  <c r="G11451" i="8" s="1"/>
  <c r="G11489" i="8" s="1"/>
  <c r="G11527" i="8" s="1"/>
  <c r="G11565" i="8" s="1"/>
  <c r="G11603" i="8" s="1"/>
  <c r="G11641" i="8" s="1"/>
  <c r="G11679" i="8" s="1"/>
  <c r="G11717" i="8" s="1"/>
  <c r="G11755" i="8" s="1"/>
  <c r="G11793" i="8" s="1"/>
  <c r="G11831" i="8" s="1"/>
  <c r="G11869" i="8" s="1"/>
  <c r="G11907" i="8" s="1"/>
  <c r="G11945" i="8" s="1"/>
  <c r="G11983" i="8" s="1"/>
  <c r="G12021" i="8" s="1"/>
  <c r="G12059" i="8" s="1"/>
  <c r="G12097" i="8" s="1"/>
  <c r="G12135" i="8" s="1"/>
  <c r="G12173" i="8" s="1"/>
  <c r="G12211" i="8" s="1"/>
  <c r="G12249" i="8" s="1"/>
  <c r="G12287" i="8" s="1"/>
  <c r="G12325" i="8" s="1"/>
  <c r="G12363" i="8" s="1"/>
  <c r="G12401" i="8" s="1"/>
  <c r="G12439" i="8" s="1"/>
  <c r="G12477" i="8" s="1"/>
  <c r="G12515" i="8" s="1"/>
  <c r="G12553" i="8" s="1"/>
  <c r="G12591" i="8" s="1"/>
  <c r="G12629" i="8" s="1"/>
  <c r="G12667" i="8" s="1"/>
  <c r="G12705" i="8" s="1"/>
  <c r="G12743" i="8" s="1"/>
  <c r="G12781" i="8" s="1"/>
  <c r="G12819" i="8" s="1"/>
  <c r="G12857" i="8" s="1"/>
  <c r="G12895" i="8" s="1"/>
  <c r="H51" i="8"/>
  <c r="I51" i="8"/>
  <c r="I89" i="8" s="1"/>
  <c r="I127" i="8" s="1"/>
  <c r="I165" i="8" s="1"/>
  <c r="I203" i="8" s="1"/>
  <c r="I241" i="8" s="1"/>
  <c r="I279" i="8" s="1"/>
  <c r="I317" i="8" s="1"/>
  <c r="I355" i="8" s="1"/>
  <c r="I393" i="8" s="1"/>
  <c r="I431" i="8" s="1"/>
  <c r="I469" i="8" s="1"/>
  <c r="I507" i="8" s="1"/>
  <c r="I545" i="8" s="1"/>
  <c r="I583" i="8" s="1"/>
  <c r="I621" i="8" s="1"/>
  <c r="I659" i="8" s="1"/>
  <c r="I697" i="8" s="1"/>
  <c r="I735" i="8" s="1"/>
  <c r="I773" i="8" s="1"/>
  <c r="I811" i="8" s="1"/>
  <c r="I849" i="8" s="1"/>
  <c r="I887" i="8" s="1"/>
  <c r="I925" i="8" s="1"/>
  <c r="I963" i="8" s="1"/>
  <c r="I1001" i="8" s="1"/>
  <c r="I1039" i="8" s="1"/>
  <c r="I1077" i="8" s="1"/>
  <c r="I1115" i="8" s="1"/>
  <c r="I1153" i="8" s="1"/>
  <c r="I1191" i="8" s="1"/>
  <c r="I1229" i="8" s="1"/>
  <c r="I1267" i="8" s="1"/>
  <c r="I1305" i="8" s="1"/>
  <c r="I1343" i="8" s="1"/>
  <c r="I1381" i="8" s="1"/>
  <c r="I1419" i="8" s="1"/>
  <c r="I1457" i="8" s="1"/>
  <c r="I1495" i="8" s="1"/>
  <c r="I1533" i="8" s="1"/>
  <c r="I1571" i="8" s="1"/>
  <c r="I1609" i="8" s="1"/>
  <c r="I1647" i="8" s="1"/>
  <c r="I1685" i="8" s="1"/>
  <c r="I1723" i="8" s="1"/>
  <c r="I1761" i="8" s="1"/>
  <c r="I1799" i="8" s="1"/>
  <c r="I1837" i="8" s="1"/>
  <c r="I1875" i="8" s="1"/>
  <c r="I1913" i="8" s="1"/>
  <c r="I1951" i="8" s="1"/>
  <c r="I1989" i="8" s="1"/>
  <c r="I2027" i="8" s="1"/>
  <c r="I2065" i="8" s="1"/>
  <c r="I2103" i="8" s="1"/>
  <c r="I2141" i="8" s="1"/>
  <c r="I2179" i="8" s="1"/>
  <c r="I2217" i="8" s="1"/>
  <c r="I2255" i="8" s="1"/>
  <c r="I2293" i="8" s="1"/>
  <c r="I2331" i="8" s="1"/>
  <c r="I2369" i="8" s="1"/>
  <c r="I2407" i="8" s="1"/>
  <c r="I2445" i="8" s="1"/>
  <c r="I2483" i="8" s="1"/>
  <c r="I2521" i="8" s="1"/>
  <c r="I2559" i="8" s="1"/>
  <c r="I2597" i="8" s="1"/>
  <c r="I2635" i="8" s="1"/>
  <c r="I2673" i="8" s="1"/>
  <c r="I2711" i="8" s="1"/>
  <c r="I2749" i="8" s="1"/>
  <c r="I2787" i="8" s="1"/>
  <c r="I2825" i="8" s="1"/>
  <c r="I2863" i="8" s="1"/>
  <c r="I2901" i="8" s="1"/>
  <c r="I2939" i="8" s="1"/>
  <c r="I2977" i="8" s="1"/>
  <c r="I3015" i="8" s="1"/>
  <c r="I3053" i="8" s="1"/>
  <c r="I3091" i="8" s="1"/>
  <c r="I3129" i="8" s="1"/>
  <c r="I3167" i="8" s="1"/>
  <c r="I3205" i="8" s="1"/>
  <c r="I3243" i="8" s="1"/>
  <c r="I3281" i="8" s="1"/>
  <c r="I3319" i="8" s="1"/>
  <c r="I3357" i="8" s="1"/>
  <c r="I3395" i="8" s="1"/>
  <c r="I3433" i="8" s="1"/>
  <c r="I3471" i="8" s="1"/>
  <c r="I3509" i="8" s="1"/>
  <c r="I3547" i="8" s="1"/>
  <c r="I3585" i="8" s="1"/>
  <c r="I3623" i="8" s="1"/>
  <c r="I3661" i="8" s="1"/>
  <c r="I3699" i="8" s="1"/>
  <c r="I3737" i="8" s="1"/>
  <c r="I3775" i="8" s="1"/>
  <c r="I3813" i="8" s="1"/>
  <c r="I3851" i="8" s="1"/>
  <c r="I3889" i="8" s="1"/>
  <c r="I3927" i="8" s="1"/>
  <c r="I3965" i="8" s="1"/>
  <c r="I4003" i="8" s="1"/>
  <c r="I4041" i="8" s="1"/>
  <c r="I4079" i="8" s="1"/>
  <c r="I4117" i="8" s="1"/>
  <c r="I4155" i="8" s="1"/>
  <c r="I4193" i="8" s="1"/>
  <c r="I4231" i="8" s="1"/>
  <c r="I4269" i="8" s="1"/>
  <c r="I4307" i="8" s="1"/>
  <c r="I4345" i="8" s="1"/>
  <c r="I4383" i="8" s="1"/>
  <c r="I4421" i="8" s="1"/>
  <c r="I4459" i="8" s="1"/>
  <c r="I4497" i="8" s="1"/>
  <c r="I4535" i="8" s="1"/>
  <c r="I4573" i="8" s="1"/>
  <c r="I4611" i="8" s="1"/>
  <c r="I4649" i="8" s="1"/>
  <c r="I4687" i="8" s="1"/>
  <c r="I4725" i="8" s="1"/>
  <c r="I4763" i="8" s="1"/>
  <c r="I4801" i="8" s="1"/>
  <c r="I4839" i="8" s="1"/>
  <c r="I4877" i="8" s="1"/>
  <c r="I4915" i="8" s="1"/>
  <c r="I4953" i="8" s="1"/>
  <c r="I4991" i="8" s="1"/>
  <c r="I5029" i="8" s="1"/>
  <c r="I5067" i="8" s="1"/>
  <c r="I5105" i="8" s="1"/>
  <c r="I5143" i="8" s="1"/>
  <c r="I5181" i="8" s="1"/>
  <c r="I5219" i="8" s="1"/>
  <c r="I5257" i="8" s="1"/>
  <c r="I5295" i="8" s="1"/>
  <c r="I5333" i="8" s="1"/>
  <c r="I5371" i="8" s="1"/>
  <c r="I5409" i="8" s="1"/>
  <c r="I5447" i="8" s="1"/>
  <c r="I5485" i="8" s="1"/>
  <c r="I5523" i="8" s="1"/>
  <c r="I5561" i="8" s="1"/>
  <c r="I5599" i="8" s="1"/>
  <c r="I5637" i="8" s="1"/>
  <c r="I5675" i="8" s="1"/>
  <c r="I5713" i="8" s="1"/>
  <c r="I5751" i="8" s="1"/>
  <c r="I5789" i="8" s="1"/>
  <c r="I5827" i="8" s="1"/>
  <c r="I5865" i="8" s="1"/>
  <c r="I5903" i="8" s="1"/>
  <c r="I5941" i="8" s="1"/>
  <c r="I5979" i="8" s="1"/>
  <c r="I6017" i="8" s="1"/>
  <c r="I6055" i="8" s="1"/>
  <c r="I6093" i="8" s="1"/>
  <c r="I6131" i="8" s="1"/>
  <c r="I6169" i="8" s="1"/>
  <c r="I6207" i="8" s="1"/>
  <c r="I6245" i="8" s="1"/>
  <c r="I6283" i="8" s="1"/>
  <c r="I6321" i="8" s="1"/>
  <c r="I6359" i="8" s="1"/>
  <c r="I6397" i="8" s="1"/>
  <c r="I6435" i="8" s="1"/>
  <c r="I6473" i="8" s="1"/>
  <c r="I6511" i="8" s="1"/>
  <c r="I6549" i="8" s="1"/>
  <c r="I6587" i="8" s="1"/>
  <c r="I6625" i="8" s="1"/>
  <c r="I6663" i="8" s="1"/>
  <c r="I6701" i="8" s="1"/>
  <c r="I6739" i="8" s="1"/>
  <c r="I6777" i="8" s="1"/>
  <c r="I6815" i="8" s="1"/>
  <c r="I6853" i="8" s="1"/>
  <c r="I6891" i="8" s="1"/>
  <c r="I6929" i="8" s="1"/>
  <c r="I6967" i="8" s="1"/>
  <c r="I7005" i="8" s="1"/>
  <c r="I7043" i="8" s="1"/>
  <c r="I7081" i="8" s="1"/>
  <c r="I7119" i="8" s="1"/>
  <c r="I7157" i="8" s="1"/>
  <c r="I7195" i="8" s="1"/>
  <c r="I7233" i="8" s="1"/>
  <c r="I7271" i="8" s="1"/>
  <c r="I7309" i="8" s="1"/>
  <c r="I7347" i="8" s="1"/>
  <c r="I7385" i="8" s="1"/>
  <c r="I7423" i="8" s="1"/>
  <c r="I7461" i="8" s="1"/>
  <c r="I7499" i="8" s="1"/>
  <c r="I7537" i="8" s="1"/>
  <c r="I7575" i="8" s="1"/>
  <c r="I7613" i="8" s="1"/>
  <c r="I7651" i="8" s="1"/>
  <c r="I7689" i="8" s="1"/>
  <c r="I7727" i="8" s="1"/>
  <c r="I7765" i="8" s="1"/>
  <c r="I7803" i="8" s="1"/>
  <c r="I7841" i="8" s="1"/>
  <c r="I7879" i="8" s="1"/>
  <c r="I7917" i="8" s="1"/>
  <c r="I7955" i="8" s="1"/>
  <c r="I7993" i="8" s="1"/>
  <c r="I8031" i="8" s="1"/>
  <c r="I8069" i="8" s="1"/>
  <c r="I8107" i="8" s="1"/>
  <c r="I8145" i="8" s="1"/>
  <c r="I8183" i="8" s="1"/>
  <c r="I8221" i="8" s="1"/>
  <c r="I8259" i="8" s="1"/>
  <c r="I8297" i="8" s="1"/>
  <c r="I8335" i="8" s="1"/>
  <c r="I8373" i="8" s="1"/>
  <c r="I8411" i="8" s="1"/>
  <c r="I8449" i="8" s="1"/>
  <c r="I8487" i="8" s="1"/>
  <c r="I8525" i="8" s="1"/>
  <c r="I8563" i="8" s="1"/>
  <c r="I8601" i="8" s="1"/>
  <c r="I8639" i="8" s="1"/>
  <c r="I8677" i="8" s="1"/>
  <c r="I8715" i="8" s="1"/>
  <c r="I8753" i="8" s="1"/>
  <c r="I8791" i="8" s="1"/>
  <c r="I8829" i="8" s="1"/>
  <c r="I8867" i="8" s="1"/>
  <c r="I8905" i="8" s="1"/>
  <c r="I8943" i="8" s="1"/>
  <c r="I8981" i="8" s="1"/>
  <c r="I9019" i="8" s="1"/>
  <c r="I9057" i="8" s="1"/>
  <c r="I9095" i="8" s="1"/>
  <c r="I9133" i="8" s="1"/>
  <c r="I9171" i="8" s="1"/>
  <c r="I9209" i="8" s="1"/>
  <c r="I9247" i="8" s="1"/>
  <c r="I9285" i="8" s="1"/>
  <c r="I9323" i="8" s="1"/>
  <c r="I9361" i="8" s="1"/>
  <c r="I9399" i="8" s="1"/>
  <c r="I9437" i="8" s="1"/>
  <c r="I9475" i="8" s="1"/>
  <c r="I9513" i="8" s="1"/>
  <c r="I9551" i="8" s="1"/>
  <c r="I9589" i="8" s="1"/>
  <c r="I9627" i="8" s="1"/>
  <c r="I9665" i="8" s="1"/>
  <c r="I9703" i="8" s="1"/>
  <c r="I9741" i="8" s="1"/>
  <c r="I9779" i="8" s="1"/>
  <c r="I9817" i="8" s="1"/>
  <c r="I9855" i="8" s="1"/>
  <c r="I9893" i="8" s="1"/>
  <c r="I9931" i="8" s="1"/>
  <c r="I9969" i="8" s="1"/>
  <c r="I10007" i="8" s="1"/>
  <c r="I10045" i="8" s="1"/>
  <c r="I10083" i="8" s="1"/>
  <c r="I10121" i="8" s="1"/>
  <c r="I10159" i="8" s="1"/>
  <c r="I10197" i="8" s="1"/>
  <c r="I10235" i="8" s="1"/>
  <c r="I10273" i="8" s="1"/>
  <c r="I10311" i="8" s="1"/>
  <c r="I10349" i="8" s="1"/>
  <c r="I10387" i="8" s="1"/>
  <c r="I10425" i="8" s="1"/>
  <c r="I10463" i="8" s="1"/>
  <c r="I10501" i="8" s="1"/>
  <c r="I10539" i="8" s="1"/>
  <c r="I10577" i="8" s="1"/>
  <c r="I10615" i="8" s="1"/>
  <c r="I10653" i="8" s="1"/>
  <c r="I10691" i="8" s="1"/>
  <c r="I10729" i="8" s="1"/>
  <c r="I10767" i="8" s="1"/>
  <c r="I10805" i="8" s="1"/>
  <c r="I10843" i="8" s="1"/>
  <c r="I10881" i="8" s="1"/>
  <c r="I10919" i="8" s="1"/>
  <c r="I10957" i="8" s="1"/>
  <c r="I10995" i="8" s="1"/>
  <c r="I11033" i="8" s="1"/>
  <c r="I11071" i="8" s="1"/>
  <c r="I11109" i="8" s="1"/>
  <c r="I11147" i="8" s="1"/>
  <c r="I11185" i="8" s="1"/>
  <c r="I11223" i="8" s="1"/>
  <c r="I11261" i="8" s="1"/>
  <c r="I11299" i="8" s="1"/>
  <c r="I11337" i="8" s="1"/>
  <c r="I11375" i="8" s="1"/>
  <c r="I11413" i="8" s="1"/>
  <c r="I11451" i="8" s="1"/>
  <c r="I11489" i="8" s="1"/>
  <c r="I11527" i="8" s="1"/>
  <c r="I11565" i="8" s="1"/>
  <c r="I11603" i="8" s="1"/>
  <c r="I11641" i="8" s="1"/>
  <c r="I11679" i="8" s="1"/>
  <c r="I11717" i="8" s="1"/>
  <c r="I11755" i="8" s="1"/>
  <c r="I11793" i="8" s="1"/>
  <c r="I11831" i="8" s="1"/>
  <c r="I11869" i="8" s="1"/>
  <c r="I11907" i="8" s="1"/>
  <c r="I11945" i="8" s="1"/>
  <c r="I11983" i="8" s="1"/>
  <c r="I12021" i="8" s="1"/>
  <c r="I12059" i="8" s="1"/>
  <c r="I12097" i="8" s="1"/>
  <c r="I12135" i="8" s="1"/>
  <c r="I12173" i="8" s="1"/>
  <c r="I12211" i="8" s="1"/>
  <c r="I12249" i="8" s="1"/>
  <c r="I12287" i="8" s="1"/>
  <c r="I12325" i="8" s="1"/>
  <c r="I12363" i="8" s="1"/>
  <c r="I12401" i="8" s="1"/>
  <c r="I12439" i="8" s="1"/>
  <c r="I12477" i="8" s="1"/>
  <c r="I12515" i="8" s="1"/>
  <c r="I12553" i="8" s="1"/>
  <c r="I12591" i="8" s="1"/>
  <c r="I12629" i="8" s="1"/>
  <c r="I12667" i="8" s="1"/>
  <c r="I12705" i="8" s="1"/>
  <c r="I12743" i="8" s="1"/>
  <c r="I12781" i="8" s="1"/>
  <c r="I12819" i="8" s="1"/>
  <c r="I12857" i="8" s="1"/>
  <c r="I12895" i="8" s="1"/>
  <c r="J51" i="8"/>
  <c r="J89" i="8" s="1"/>
  <c r="J127" i="8" s="1"/>
  <c r="J165" i="8" s="1"/>
  <c r="J203" i="8" s="1"/>
  <c r="J241" i="8" s="1"/>
  <c r="J279" i="8" s="1"/>
  <c r="J317" i="8" s="1"/>
  <c r="J355" i="8" s="1"/>
  <c r="J393" i="8" s="1"/>
  <c r="J431" i="8" s="1"/>
  <c r="J469" i="8" s="1"/>
  <c r="J507" i="8" s="1"/>
  <c r="J545" i="8" s="1"/>
  <c r="J583" i="8" s="1"/>
  <c r="J621" i="8" s="1"/>
  <c r="J659" i="8" s="1"/>
  <c r="J697" i="8" s="1"/>
  <c r="J735" i="8" s="1"/>
  <c r="J773" i="8" s="1"/>
  <c r="J811" i="8" s="1"/>
  <c r="J849" i="8" s="1"/>
  <c r="J887" i="8" s="1"/>
  <c r="J925" i="8" s="1"/>
  <c r="J963" i="8" s="1"/>
  <c r="J1001" i="8" s="1"/>
  <c r="J1039" i="8" s="1"/>
  <c r="J1077" i="8" s="1"/>
  <c r="J1115" i="8" s="1"/>
  <c r="J1153" i="8" s="1"/>
  <c r="J1191" i="8" s="1"/>
  <c r="J1229" i="8" s="1"/>
  <c r="J1267" i="8" s="1"/>
  <c r="J1305" i="8" s="1"/>
  <c r="J1343" i="8" s="1"/>
  <c r="J1381" i="8" s="1"/>
  <c r="J1419" i="8" s="1"/>
  <c r="J1457" i="8" s="1"/>
  <c r="J1495" i="8" s="1"/>
  <c r="J1533" i="8" s="1"/>
  <c r="J1571" i="8" s="1"/>
  <c r="J1609" i="8" s="1"/>
  <c r="J1647" i="8" s="1"/>
  <c r="J1685" i="8" s="1"/>
  <c r="J1723" i="8" s="1"/>
  <c r="J1761" i="8" s="1"/>
  <c r="J1799" i="8" s="1"/>
  <c r="J1837" i="8" s="1"/>
  <c r="J1875" i="8" s="1"/>
  <c r="J1913" i="8" s="1"/>
  <c r="J1951" i="8" s="1"/>
  <c r="J1989" i="8" s="1"/>
  <c r="J2027" i="8" s="1"/>
  <c r="J2065" i="8" s="1"/>
  <c r="J2103" i="8" s="1"/>
  <c r="J2141" i="8" s="1"/>
  <c r="J2179" i="8" s="1"/>
  <c r="J2217" i="8" s="1"/>
  <c r="J2255" i="8" s="1"/>
  <c r="J2293" i="8" s="1"/>
  <c r="J2331" i="8" s="1"/>
  <c r="J2369" i="8" s="1"/>
  <c r="J2407" i="8" s="1"/>
  <c r="J2445" i="8" s="1"/>
  <c r="J2483" i="8" s="1"/>
  <c r="J2521" i="8" s="1"/>
  <c r="J2559" i="8" s="1"/>
  <c r="J2597" i="8" s="1"/>
  <c r="J2635" i="8" s="1"/>
  <c r="J2673" i="8" s="1"/>
  <c r="J2711" i="8" s="1"/>
  <c r="J2749" i="8" s="1"/>
  <c r="J2787" i="8" s="1"/>
  <c r="J2825" i="8" s="1"/>
  <c r="J2863" i="8" s="1"/>
  <c r="J2901" i="8" s="1"/>
  <c r="J2939" i="8" s="1"/>
  <c r="J2977" i="8" s="1"/>
  <c r="J3015" i="8" s="1"/>
  <c r="J3053" i="8" s="1"/>
  <c r="J3091" i="8" s="1"/>
  <c r="J3129" i="8" s="1"/>
  <c r="J3167" i="8" s="1"/>
  <c r="J3205" i="8" s="1"/>
  <c r="J3243" i="8" s="1"/>
  <c r="J3281" i="8" s="1"/>
  <c r="J3319" i="8" s="1"/>
  <c r="J3357" i="8" s="1"/>
  <c r="J3395" i="8" s="1"/>
  <c r="J3433" i="8" s="1"/>
  <c r="J3471" i="8" s="1"/>
  <c r="J3509" i="8" s="1"/>
  <c r="J3547" i="8" s="1"/>
  <c r="J3585" i="8" s="1"/>
  <c r="J3623" i="8" s="1"/>
  <c r="J3661" i="8" s="1"/>
  <c r="J3699" i="8" s="1"/>
  <c r="J3737" i="8" s="1"/>
  <c r="J3775" i="8" s="1"/>
  <c r="J3813" i="8" s="1"/>
  <c r="J3851" i="8" s="1"/>
  <c r="J3889" i="8" s="1"/>
  <c r="J3927" i="8" s="1"/>
  <c r="J3965" i="8" s="1"/>
  <c r="J4003" i="8" s="1"/>
  <c r="J4041" i="8" s="1"/>
  <c r="J4079" i="8" s="1"/>
  <c r="J4117" i="8" s="1"/>
  <c r="J4155" i="8" s="1"/>
  <c r="J4193" i="8" s="1"/>
  <c r="J4231" i="8" s="1"/>
  <c r="J4269" i="8" s="1"/>
  <c r="J4307" i="8" s="1"/>
  <c r="J4345" i="8" s="1"/>
  <c r="J4383" i="8" s="1"/>
  <c r="J4421" i="8" s="1"/>
  <c r="J4459" i="8" s="1"/>
  <c r="J4497" i="8" s="1"/>
  <c r="J4535" i="8" s="1"/>
  <c r="J4573" i="8" s="1"/>
  <c r="J4611" i="8" s="1"/>
  <c r="J4649" i="8" s="1"/>
  <c r="J4687" i="8" s="1"/>
  <c r="J4725" i="8" s="1"/>
  <c r="J4763" i="8" s="1"/>
  <c r="J4801" i="8" s="1"/>
  <c r="J4839" i="8" s="1"/>
  <c r="J4877" i="8" s="1"/>
  <c r="J4915" i="8" s="1"/>
  <c r="J4953" i="8" s="1"/>
  <c r="J4991" i="8" s="1"/>
  <c r="J5029" i="8" s="1"/>
  <c r="J5067" i="8" s="1"/>
  <c r="J5105" i="8" s="1"/>
  <c r="J5143" i="8" s="1"/>
  <c r="J5181" i="8" s="1"/>
  <c r="J5219" i="8" s="1"/>
  <c r="J5257" i="8" s="1"/>
  <c r="J5295" i="8" s="1"/>
  <c r="J5333" i="8" s="1"/>
  <c r="J5371" i="8" s="1"/>
  <c r="J5409" i="8" s="1"/>
  <c r="J5447" i="8" s="1"/>
  <c r="J5485" i="8" s="1"/>
  <c r="J5523" i="8" s="1"/>
  <c r="J5561" i="8" s="1"/>
  <c r="J5599" i="8" s="1"/>
  <c r="J5637" i="8" s="1"/>
  <c r="J5675" i="8" s="1"/>
  <c r="J5713" i="8" s="1"/>
  <c r="J5751" i="8" s="1"/>
  <c r="J5789" i="8" s="1"/>
  <c r="J5827" i="8" s="1"/>
  <c r="J5865" i="8" s="1"/>
  <c r="J5903" i="8" s="1"/>
  <c r="J5941" i="8" s="1"/>
  <c r="J5979" i="8" s="1"/>
  <c r="J6017" i="8" s="1"/>
  <c r="J6055" i="8" s="1"/>
  <c r="J6093" i="8" s="1"/>
  <c r="J6131" i="8" s="1"/>
  <c r="J6169" i="8" s="1"/>
  <c r="J6207" i="8" s="1"/>
  <c r="J6245" i="8" s="1"/>
  <c r="J6283" i="8" s="1"/>
  <c r="J6321" i="8" s="1"/>
  <c r="J6359" i="8" s="1"/>
  <c r="J6397" i="8" s="1"/>
  <c r="J6435" i="8" s="1"/>
  <c r="J6473" i="8" s="1"/>
  <c r="J6511" i="8" s="1"/>
  <c r="J6549" i="8" s="1"/>
  <c r="J6587" i="8" s="1"/>
  <c r="J6625" i="8" s="1"/>
  <c r="J6663" i="8" s="1"/>
  <c r="J6701" i="8" s="1"/>
  <c r="J6739" i="8" s="1"/>
  <c r="J6777" i="8" s="1"/>
  <c r="J6815" i="8" s="1"/>
  <c r="J6853" i="8" s="1"/>
  <c r="J6891" i="8" s="1"/>
  <c r="J6929" i="8" s="1"/>
  <c r="J6967" i="8" s="1"/>
  <c r="J7005" i="8" s="1"/>
  <c r="J7043" i="8" s="1"/>
  <c r="J7081" i="8" s="1"/>
  <c r="J7119" i="8" s="1"/>
  <c r="J7157" i="8" s="1"/>
  <c r="J7195" i="8" s="1"/>
  <c r="J7233" i="8" s="1"/>
  <c r="J7271" i="8" s="1"/>
  <c r="J7309" i="8" s="1"/>
  <c r="J7347" i="8" s="1"/>
  <c r="J7385" i="8" s="1"/>
  <c r="J7423" i="8" s="1"/>
  <c r="J7461" i="8" s="1"/>
  <c r="J7499" i="8" s="1"/>
  <c r="J7537" i="8" s="1"/>
  <c r="J7575" i="8" s="1"/>
  <c r="J7613" i="8" s="1"/>
  <c r="J7651" i="8" s="1"/>
  <c r="J7689" i="8" s="1"/>
  <c r="J7727" i="8" s="1"/>
  <c r="J7765" i="8" s="1"/>
  <c r="J7803" i="8" s="1"/>
  <c r="J7841" i="8" s="1"/>
  <c r="J7879" i="8" s="1"/>
  <c r="J7917" i="8" s="1"/>
  <c r="J7955" i="8" s="1"/>
  <c r="J7993" i="8" s="1"/>
  <c r="J8031" i="8" s="1"/>
  <c r="J8069" i="8" s="1"/>
  <c r="J8107" i="8" s="1"/>
  <c r="J8145" i="8" s="1"/>
  <c r="J8183" i="8" s="1"/>
  <c r="J8221" i="8" s="1"/>
  <c r="J8259" i="8" s="1"/>
  <c r="J8297" i="8" s="1"/>
  <c r="J8335" i="8" s="1"/>
  <c r="J8373" i="8" s="1"/>
  <c r="J8411" i="8" s="1"/>
  <c r="J8449" i="8" s="1"/>
  <c r="J8487" i="8" s="1"/>
  <c r="J8525" i="8" s="1"/>
  <c r="J8563" i="8" s="1"/>
  <c r="J8601" i="8" s="1"/>
  <c r="J8639" i="8" s="1"/>
  <c r="J8677" i="8" s="1"/>
  <c r="J8715" i="8" s="1"/>
  <c r="J8753" i="8" s="1"/>
  <c r="J8791" i="8" s="1"/>
  <c r="J8829" i="8" s="1"/>
  <c r="J8867" i="8" s="1"/>
  <c r="J8905" i="8" s="1"/>
  <c r="J8943" i="8" s="1"/>
  <c r="J8981" i="8" s="1"/>
  <c r="J9019" i="8" s="1"/>
  <c r="J9057" i="8" s="1"/>
  <c r="J9095" i="8" s="1"/>
  <c r="J9133" i="8" s="1"/>
  <c r="J9171" i="8" s="1"/>
  <c r="J9209" i="8" s="1"/>
  <c r="J9247" i="8" s="1"/>
  <c r="J9285" i="8" s="1"/>
  <c r="J9323" i="8" s="1"/>
  <c r="J9361" i="8" s="1"/>
  <c r="J9399" i="8" s="1"/>
  <c r="J9437" i="8" s="1"/>
  <c r="J9475" i="8" s="1"/>
  <c r="J9513" i="8" s="1"/>
  <c r="J9551" i="8" s="1"/>
  <c r="J9589" i="8" s="1"/>
  <c r="J9627" i="8" s="1"/>
  <c r="J9665" i="8" s="1"/>
  <c r="J9703" i="8" s="1"/>
  <c r="J9741" i="8" s="1"/>
  <c r="J9779" i="8" s="1"/>
  <c r="J9817" i="8" s="1"/>
  <c r="J9855" i="8" s="1"/>
  <c r="J9893" i="8" s="1"/>
  <c r="J9931" i="8" s="1"/>
  <c r="J9969" i="8" s="1"/>
  <c r="J10007" i="8" s="1"/>
  <c r="J10045" i="8" s="1"/>
  <c r="J10083" i="8" s="1"/>
  <c r="J10121" i="8" s="1"/>
  <c r="J10159" i="8" s="1"/>
  <c r="J10197" i="8" s="1"/>
  <c r="J10235" i="8" s="1"/>
  <c r="J10273" i="8" s="1"/>
  <c r="J10311" i="8" s="1"/>
  <c r="J10349" i="8" s="1"/>
  <c r="J10387" i="8" s="1"/>
  <c r="J10425" i="8" s="1"/>
  <c r="J10463" i="8" s="1"/>
  <c r="J10501" i="8" s="1"/>
  <c r="J10539" i="8" s="1"/>
  <c r="J10577" i="8" s="1"/>
  <c r="J10615" i="8" s="1"/>
  <c r="J10653" i="8" s="1"/>
  <c r="J10691" i="8" s="1"/>
  <c r="J10729" i="8" s="1"/>
  <c r="J10767" i="8" s="1"/>
  <c r="J10805" i="8" s="1"/>
  <c r="J10843" i="8" s="1"/>
  <c r="J10881" i="8" s="1"/>
  <c r="J10919" i="8" s="1"/>
  <c r="J10957" i="8" s="1"/>
  <c r="J10995" i="8" s="1"/>
  <c r="J11033" i="8" s="1"/>
  <c r="J11071" i="8" s="1"/>
  <c r="J11109" i="8" s="1"/>
  <c r="J11147" i="8" s="1"/>
  <c r="J11185" i="8" s="1"/>
  <c r="J11223" i="8" s="1"/>
  <c r="J11261" i="8" s="1"/>
  <c r="J11299" i="8" s="1"/>
  <c r="J11337" i="8" s="1"/>
  <c r="J11375" i="8" s="1"/>
  <c r="J11413" i="8" s="1"/>
  <c r="J11451" i="8" s="1"/>
  <c r="J11489" i="8" s="1"/>
  <c r="J11527" i="8" s="1"/>
  <c r="J11565" i="8" s="1"/>
  <c r="J11603" i="8" s="1"/>
  <c r="J11641" i="8" s="1"/>
  <c r="J11679" i="8" s="1"/>
  <c r="J11717" i="8" s="1"/>
  <c r="J11755" i="8" s="1"/>
  <c r="J11793" i="8" s="1"/>
  <c r="J11831" i="8" s="1"/>
  <c r="J11869" i="8" s="1"/>
  <c r="J11907" i="8" s="1"/>
  <c r="J11945" i="8" s="1"/>
  <c r="J11983" i="8" s="1"/>
  <c r="J12021" i="8" s="1"/>
  <c r="J12059" i="8" s="1"/>
  <c r="J12097" i="8" s="1"/>
  <c r="J12135" i="8" s="1"/>
  <c r="J12173" i="8" s="1"/>
  <c r="J12211" i="8" s="1"/>
  <c r="J12249" i="8" s="1"/>
  <c r="J12287" i="8" s="1"/>
  <c r="J12325" i="8" s="1"/>
  <c r="J12363" i="8" s="1"/>
  <c r="J12401" i="8" s="1"/>
  <c r="J12439" i="8" s="1"/>
  <c r="J12477" i="8" s="1"/>
  <c r="J12515" i="8" s="1"/>
  <c r="J12553" i="8" s="1"/>
  <c r="J12591" i="8" s="1"/>
  <c r="J12629" i="8" s="1"/>
  <c r="J12667" i="8" s="1"/>
  <c r="J12705" i="8" s="1"/>
  <c r="J12743" i="8" s="1"/>
  <c r="J12781" i="8" s="1"/>
  <c r="J12819" i="8" s="1"/>
  <c r="J12857" i="8" s="1"/>
  <c r="J12895" i="8" s="1"/>
  <c r="K51" i="8"/>
  <c r="B52" i="8"/>
  <c r="G52" i="8"/>
  <c r="H52" i="8"/>
  <c r="I52" i="8"/>
  <c r="I90" i="8" s="1"/>
  <c r="I128" i="8" s="1"/>
  <c r="I166" i="8" s="1"/>
  <c r="I204" i="8" s="1"/>
  <c r="I242" i="8" s="1"/>
  <c r="I280" i="8" s="1"/>
  <c r="I318" i="8" s="1"/>
  <c r="I356" i="8" s="1"/>
  <c r="I394" i="8" s="1"/>
  <c r="I432" i="8" s="1"/>
  <c r="I470" i="8" s="1"/>
  <c r="I508" i="8" s="1"/>
  <c r="I546" i="8" s="1"/>
  <c r="I584" i="8" s="1"/>
  <c r="I622" i="8" s="1"/>
  <c r="I660" i="8" s="1"/>
  <c r="I698" i="8" s="1"/>
  <c r="I736" i="8" s="1"/>
  <c r="I774" i="8" s="1"/>
  <c r="I812" i="8" s="1"/>
  <c r="I850" i="8" s="1"/>
  <c r="I888" i="8" s="1"/>
  <c r="I926" i="8" s="1"/>
  <c r="I964" i="8" s="1"/>
  <c r="I1002" i="8" s="1"/>
  <c r="I1040" i="8" s="1"/>
  <c r="I1078" i="8" s="1"/>
  <c r="I1116" i="8" s="1"/>
  <c r="I1154" i="8" s="1"/>
  <c r="I1192" i="8" s="1"/>
  <c r="I1230" i="8" s="1"/>
  <c r="I1268" i="8" s="1"/>
  <c r="I1306" i="8" s="1"/>
  <c r="I1344" i="8" s="1"/>
  <c r="I1382" i="8" s="1"/>
  <c r="I1420" i="8" s="1"/>
  <c r="I1458" i="8" s="1"/>
  <c r="I1496" i="8" s="1"/>
  <c r="I1534" i="8" s="1"/>
  <c r="I1572" i="8" s="1"/>
  <c r="I1610" i="8" s="1"/>
  <c r="I1648" i="8" s="1"/>
  <c r="I1686" i="8" s="1"/>
  <c r="I1724" i="8" s="1"/>
  <c r="I1762" i="8" s="1"/>
  <c r="I1800" i="8" s="1"/>
  <c r="I1838" i="8" s="1"/>
  <c r="I1876" i="8" s="1"/>
  <c r="I1914" i="8" s="1"/>
  <c r="I1952" i="8" s="1"/>
  <c r="I1990" i="8" s="1"/>
  <c r="I2028" i="8" s="1"/>
  <c r="I2066" i="8" s="1"/>
  <c r="I2104" i="8" s="1"/>
  <c r="I2142" i="8" s="1"/>
  <c r="I2180" i="8" s="1"/>
  <c r="I2218" i="8" s="1"/>
  <c r="I2256" i="8" s="1"/>
  <c r="I2294" i="8" s="1"/>
  <c r="I2332" i="8" s="1"/>
  <c r="I2370" i="8" s="1"/>
  <c r="I2408" i="8" s="1"/>
  <c r="I2446" i="8" s="1"/>
  <c r="I2484" i="8" s="1"/>
  <c r="I2522" i="8" s="1"/>
  <c r="I2560" i="8" s="1"/>
  <c r="I2598" i="8" s="1"/>
  <c r="I2636" i="8" s="1"/>
  <c r="I2674" i="8" s="1"/>
  <c r="I2712" i="8" s="1"/>
  <c r="I2750" i="8" s="1"/>
  <c r="I2788" i="8" s="1"/>
  <c r="I2826" i="8" s="1"/>
  <c r="I2864" i="8" s="1"/>
  <c r="I2902" i="8" s="1"/>
  <c r="I2940" i="8" s="1"/>
  <c r="I2978" i="8" s="1"/>
  <c r="I3016" i="8" s="1"/>
  <c r="I3054" i="8" s="1"/>
  <c r="I3092" i="8" s="1"/>
  <c r="I3130" i="8" s="1"/>
  <c r="I3168" i="8" s="1"/>
  <c r="I3206" i="8" s="1"/>
  <c r="I3244" i="8" s="1"/>
  <c r="I3282" i="8" s="1"/>
  <c r="I3320" i="8" s="1"/>
  <c r="I3358" i="8" s="1"/>
  <c r="I3396" i="8" s="1"/>
  <c r="I3434" i="8" s="1"/>
  <c r="I3472" i="8" s="1"/>
  <c r="I3510" i="8" s="1"/>
  <c r="I3548" i="8" s="1"/>
  <c r="I3586" i="8" s="1"/>
  <c r="I3624" i="8" s="1"/>
  <c r="I3662" i="8" s="1"/>
  <c r="I3700" i="8" s="1"/>
  <c r="I3738" i="8" s="1"/>
  <c r="I3776" i="8" s="1"/>
  <c r="I3814" i="8" s="1"/>
  <c r="I3852" i="8" s="1"/>
  <c r="I3890" i="8" s="1"/>
  <c r="I3928" i="8" s="1"/>
  <c r="I3966" i="8" s="1"/>
  <c r="I4004" i="8" s="1"/>
  <c r="I4042" i="8" s="1"/>
  <c r="I4080" i="8" s="1"/>
  <c r="I4118" i="8" s="1"/>
  <c r="I4156" i="8" s="1"/>
  <c r="I4194" i="8" s="1"/>
  <c r="I4232" i="8" s="1"/>
  <c r="I4270" i="8" s="1"/>
  <c r="I4308" i="8" s="1"/>
  <c r="I4346" i="8" s="1"/>
  <c r="I4384" i="8" s="1"/>
  <c r="I4422" i="8" s="1"/>
  <c r="I4460" i="8" s="1"/>
  <c r="I4498" i="8" s="1"/>
  <c r="I4536" i="8" s="1"/>
  <c r="I4574" i="8" s="1"/>
  <c r="I4612" i="8" s="1"/>
  <c r="I4650" i="8" s="1"/>
  <c r="I4688" i="8" s="1"/>
  <c r="I4726" i="8" s="1"/>
  <c r="I4764" i="8" s="1"/>
  <c r="I4802" i="8" s="1"/>
  <c r="I4840" i="8" s="1"/>
  <c r="I4878" i="8" s="1"/>
  <c r="I4916" i="8" s="1"/>
  <c r="I4954" i="8" s="1"/>
  <c r="I4992" i="8" s="1"/>
  <c r="I5030" i="8" s="1"/>
  <c r="I5068" i="8" s="1"/>
  <c r="I5106" i="8" s="1"/>
  <c r="I5144" i="8" s="1"/>
  <c r="I5182" i="8" s="1"/>
  <c r="I5220" i="8" s="1"/>
  <c r="I5258" i="8" s="1"/>
  <c r="I5296" i="8" s="1"/>
  <c r="I5334" i="8" s="1"/>
  <c r="I5372" i="8" s="1"/>
  <c r="I5410" i="8" s="1"/>
  <c r="I5448" i="8" s="1"/>
  <c r="I5486" i="8" s="1"/>
  <c r="I5524" i="8" s="1"/>
  <c r="I5562" i="8" s="1"/>
  <c r="I5600" i="8" s="1"/>
  <c r="I5638" i="8" s="1"/>
  <c r="I5676" i="8" s="1"/>
  <c r="I5714" i="8" s="1"/>
  <c r="I5752" i="8" s="1"/>
  <c r="I5790" i="8" s="1"/>
  <c r="I5828" i="8" s="1"/>
  <c r="I5866" i="8" s="1"/>
  <c r="I5904" i="8" s="1"/>
  <c r="I5942" i="8" s="1"/>
  <c r="I5980" i="8" s="1"/>
  <c r="I6018" i="8" s="1"/>
  <c r="I6056" i="8" s="1"/>
  <c r="I6094" i="8" s="1"/>
  <c r="I6132" i="8" s="1"/>
  <c r="I6170" i="8" s="1"/>
  <c r="I6208" i="8" s="1"/>
  <c r="I6246" i="8" s="1"/>
  <c r="I6284" i="8" s="1"/>
  <c r="I6322" i="8" s="1"/>
  <c r="I6360" i="8" s="1"/>
  <c r="I6398" i="8" s="1"/>
  <c r="I6436" i="8" s="1"/>
  <c r="I6474" i="8" s="1"/>
  <c r="I6512" i="8" s="1"/>
  <c r="I6550" i="8" s="1"/>
  <c r="I6588" i="8" s="1"/>
  <c r="I6626" i="8" s="1"/>
  <c r="I6664" i="8" s="1"/>
  <c r="I6702" i="8" s="1"/>
  <c r="I6740" i="8" s="1"/>
  <c r="I6778" i="8" s="1"/>
  <c r="I6816" i="8" s="1"/>
  <c r="I6854" i="8" s="1"/>
  <c r="I6892" i="8" s="1"/>
  <c r="I6930" i="8" s="1"/>
  <c r="I6968" i="8" s="1"/>
  <c r="I7006" i="8" s="1"/>
  <c r="I7044" i="8" s="1"/>
  <c r="I7082" i="8" s="1"/>
  <c r="I7120" i="8" s="1"/>
  <c r="I7158" i="8" s="1"/>
  <c r="I7196" i="8" s="1"/>
  <c r="I7234" i="8" s="1"/>
  <c r="I7272" i="8" s="1"/>
  <c r="I7310" i="8" s="1"/>
  <c r="I7348" i="8" s="1"/>
  <c r="I7386" i="8" s="1"/>
  <c r="I7424" i="8" s="1"/>
  <c r="I7462" i="8" s="1"/>
  <c r="I7500" i="8" s="1"/>
  <c r="I7538" i="8" s="1"/>
  <c r="I7576" i="8" s="1"/>
  <c r="I7614" i="8" s="1"/>
  <c r="I7652" i="8" s="1"/>
  <c r="I7690" i="8" s="1"/>
  <c r="I7728" i="8" s="1"/>
  <c r="I7766" i="8" s="1"/>
  <c r="I7804" i="8" s="1"/>
  <c r="I7842" i="8" s="1"/>
  <c r="I7880" i="8" s="1"/>
  <c r="I7918" i="8" s="1"/>
  <c r="I7956" i="8" s="1"/>
  <c r="I7994" i="8" s="1"/>
  <c r="I8032" i="8" s="1"/>
  <c r="I8070" i="8" s="1"/>
  <c r="I8108" i="8" s="1"/>
  <c r="I8146" i="8" s="1"/>
  <c r="I8184" i="8" s="1"/>
  <c r="I8222" i="8" s="1"/>
  <c r="I8260" i="8" s="1"/>
  <c r="I8298" i="8" s="1"/>
  <c r="I8336" i="8" s="1"/>
  <c r="I8374" i="8" s="1"/>
  <c r="I8412" i="8" s="1"/>
  <c r="I8450" i="8" s="1"/>
  <c r="I8488" i="8" s="1"/>
  <c r="I8526" i="8" s="1"/>
  <c r="I8564" i="8" s="1"/>
  <c r="I8602" i="8" s="1"/>
  <c r="I8640" i="8" s="1"/>
  <c r="I8678" i="8" s="1"/>
  <c r="I8716" i="8" s="1"/>
  <c r="I8754" i="8" s="1"/>
  <c r="I8792" i="8" s="1"/>
  <c r="I8830" i="8" s="1"/>
  <c r="I8868" i="8" s="1"/>
  <c r="I8906" i="8" s="1"/>
  <c r="I8944" i="8" s="1"/>
  <c r="I8982" i="8" s="1"/>
  <c r="I9020" i="8" s="1"/>
  <c r="I9058" i="8" s="1"/>
  <c r="I9096" i="8" s="1"/>
  <c r="I9134" i="8" s="1"/>
  <c r="I9172" i="8" s="1"/>
  <c r="I9210" i="8" s="1"/>
  <c r="I9248" i="8" s="1"/>
  <c r="I9286" i="8" s="1"/>
  <c r="I9324" i="8" s="1"/>
  <c r="I9362" i="8" s="1"/>
  <c r="I9400" i="8" s="1"/>
  <c r="I9438" i="8" s="1"/>
  <c r="I9476" i="8" s="1"/>
  <c r="I9514" i="8" s="1"/>
  <c r="I9552" i="8" s="1"/>
  <c r="I9590" i="8" s="1"/>
  <c r="I9628" i="8" s="1"/>
  <c r="I9666" i="8" s="1"/>
  <c r="I9704" i="8" s="1"/>
  <c r="I9742" i="8" s="1"/>
  <c r="I9780" i="8" s="1"/>
  <c r="I9818" i="8" s="1"/>
  <c r="I9856" i="8" s="1"/>
  <c r="I9894" i="8" s="1"/>
  <c r="I9932" i="8" s="1"/>
  <c r="I9970" i="8" s="1"/>
  <c r="I10008" i="8" s="1"/>
  <c r="I10046" i="8" s="1"/>
  <c r="I10084" i="8" s="1"/>
  <c r="I10122" i="8" s="1"/>
  <c r="I10160" i="8" s="1"/>
  <c r="I10198" i="8" s="1"/>
  <c r="I10236" i="8" s="1"/>
  <c r="I10274" i="8" s="1"/>
  <c r="I10312" i="8" s="1"/>
  <c r="I10350" i="8" s="1"/>
  <c r="I10388" i="8" s="1"/>
  <c r="I10426" i="8" s="1"/>
  <c r="I10464" i="8" s="1"/>
  <c r="I10502" i="8" s="1"/>
  <c r="I10540" i="8" s="1"/>
  <c r="I10578" i="8" s="1"/>
  <c r="I10616" i="8" s="1"/>
  <c r="I10654" i="8" s="1"/>
  <c r="I10692" i="8" s="1"/>
  <c r="I10730" i="8" s="1"/>
  <c r="I10768" i="8" s="1"/>
  <c r="I10806" i="8" s="1"/>
  <c r="I10844" i="8" s="1"/>
  <c r="I10882" i="8" s="1"/>
  <c r="I10920" i="8" s="1"/>
  <c r="I10958" i="8" s="1"/>
  <c r="I10996" i="8" s="1"/>
  <c r="I11034" i="8" s="1"/>
  <c r="I11072" i="8" s="1"/>
  <c r="I11110" i="8" s="1"/>
  <c r="I11148" i="8" s="1"/>
  <c r="I11186" i="8" s="1"/>
  <c r="I11224" i="8" s="1"/>
  <c r="I11262" i="8" s="1"/>
  <c r="I11300" i="8" s="1"/>
  <c r="I11338" i="8" s="1"/>
  <c r="I11376" i="8" s="1"/>
  <c r="I11414" i="8" s="1"/>
  <c r="I11452" i="8" s="1"/>
  <c r="I11490" i="8" s="1"/>
  <c r="I11528" i="8" s="1"/>
  <c r="I11566" i="8" s="1"/>
  <c r="I11604" i="8" s="1"/>
  <c r="I11642" i="8" s="1"/>
  <c r="I11680" i="8" s="1"/>
  <c r="I11718" i="8" s="1"/>
  <c r="I11756" i="8" s="1"/>
  <c r="I11794" i="8" s="1"/>
  <c r="I11832" i="8" s="1"/>
  <c r="I11870" i="8" s="1"/>
  <c r="I11908" i="8" s="1"/>
  <c r="I11946" i="8" s="1"/>
  <c r="I11984" i="8" s="1"/>
  <c r="I12022" i="8" s="1"/>
  <c r="I12060" i="8" s="1"/>
  <c r="I12098" i="8" s="1"/>
  <c r="I12136" i="8" s="1"/>
  <c r="I12174" i="8" s="1"/>
  <c r="I12212" i="8" s="1"/>
  <c r="I12250" i="8" s="1"/>
  <c r="I12288" i="8" s="1"/>
  <c r="I12326" i="8" s="1"/>
  <c r="I12364" i="8" s="1"/>
  <c r="I12402" i="8" s="1"/>
  <c r="I12440" i="8" s="1"/>
  <c r="I12478" i="8" s="1"/>
  <c r="I12516" i="8" s="1"/>
  <c r="I12554" i="8" s="1"/>
  <c r="I12592" i="8" s="1"/>
  <c r="I12630" i="8" s="1"/>
  <c r="I12668" i="8" s="1"/>
  <c r="I12706" i="8" s="1"/>
  <c r="I12744" i="8" s="1"/>
  <c r="I12782" i="8" s="1"/>
  <c r="I12820" i="8" s="1"/>
  <c r="I12858" i="8" s="1"/>
  <c r="I12896" i="8" s="1"/>
  <c r="J52" i="8"/>
  <c r="K52" i="8"/>
  <c r="K90" i="8" s="1"/>
  <c r="K128" i="8" s="1"/>
  <c r="K166" i="8" s="1"/>
  <c r="K204" i="8" s="1"/>
  <c r="K242" i="8" s="1"/>
  <c r="K280" i="8" s="1"/>
  <c r="K318" i="8" s="1"/>
  <c r="K356" i="8" s="1"/>
  <c r="K394" i="8" s="1"/>
  <c r="K432" i="8" s="1"/>
  <c r="K470" i="8" s="1"/>
  <c r="K508" i="8" s="1"/>
  <c r="K546" i="8" s="1"/>
  <c r="K584" i="8" s="1"/>
  <c r="K622" i="8" s="1"/>
  <c r="K660" i="8" s="1"/>
  <c r="K698" i="8" s="1"/>
  <c r="K736" i="8" s="1"/>
  <c r="K774" i="8" s="1"/>
  <c r="K812" i="8" s="1"/>
  <c r="K850" i="8" s="1"/>
  <c r="K888" i="8" s="1"/>
  <c r="K926" i="8" s="1"/>
  <c r="K964" i="8" s="1"/>
  <c r="K1002" i="8" s="1"/>
  <c r="K1040" i="8" s="1"/>
  <c r="K1078" i="8" s="1"/>
  <c r="K1116" i="8" s="1"/>
  <c r="K1154" i="8" s="1"/>
  <c r="K1192" i="8" s="1"/>
  <c r="K1230" i="8" s="1"/>
  <c r="K1268" i="8" s="1"/>
  <c r="K1306" i="8" s="1"/>
  <c r="K1344" i="8" s="1"/>
  <c r="K1382" i="8" s="1"/>
  <c r="K1420" i="8" s="1"/>
  <c r="K1458" i="8" s="1"/>
  <c r="K1496" i="8" s="1"/>
  <c r="K1534" i="8" s="1"/>
  <c r="K1572" i="8" s="1"/>
  <c r="K1610" i="8" s="1"/>
  <c r="K1648" i="8" s="1"/>
  <c r="K1686" i="8" s="1"/>
  <c r="K1724" i="8" s="1"/>
  <c r="K1762" i="8" s="1"/>
  <c r="K1800" i="8" s="1"/>
  <c r="K1838" i="8" s="1"/>
  <c r="K1876" i="8" s="1"/>
  <c r="K1914" i="8" s="1"/>
  <c r="K1952" i="8" s="1"/>
  <c r="K1990" i="8" s="1"/>
  <c r="K2028" i="8" s="1"/>
  <c r="K2066" i="8" s="1"/>
  <c r="K2104" i="8" s="1"/>
  <c r="K2142" i="8" s="1"/>
  <c r="K2180" i="8" s="1"/>
  <c r="K2218" i="8" s="1"/>
  <c r="K2256" i="8" s="1"/>
  <c r="K2294" i="8" s="1"/>
  <c r="K2332" i="8" s="1"/>
  <c r="K2370" i="8" s="1"/>
  <c r="K2408" i="8" s="1"/>
  <c r="K2446" i="8" s="1"/>
  <c r="K2484" i="8" s="1"/>
  <c r="K2522" i="8" s="1"/>
  <c r="K2560" i="8" s="1"/>
  <c r="K2598" i="8" s="1"/>
  <c r="K2636" i="8" s="1"/>
  <c r="K2674" i="8" s="1"/>
  <c r="K2712" i="8" s="1"/>
  <c r="K2750" i="8" s="1"/>
  <c r="K2788" i="8" s="1"/>
  <c r="K2826" i="8" s="1"/>
  <c r="K2864" i="8" s="1"/>
  <c r="K2902" i="8" s="1"/>
  <c r="K2940" i="8" s="1"/>
  <c r="K2978" i="8" s="1"/>
  <c r="K3016" i="8" s="1"/>
  <c r="K3054" i="8" s="1"/>
  <c r="K3092" i="8" s="1"/>
  <c r="K3130" i="8" s="1"/>
  <c r="K3168" i="8" s="1"/>
  <c r="K3206" i="8" s="1"/>
  <c r="K3244" i="8" s="1"/>
  <c r="K3282" i="8" s="1"/>
  <c r="K3320" i="8" s="1"/>
  <c r="K3358" i="8" s="1"/>
  <c r="K3396" i="8" s="1"/>
  <c r="K3434" i="8" s="1"/>
  <c r="K3472" i="8" s="1"/>
  <c r="K3510" i="8" s="1"/>
  <c r="K3548" i="8" s="1"/>
  <c r="K3586" i="8" s="1"/>
  <c r="K3624" i="8" s="1"/>
  <c r="K3662" i="8" s="1"/>
  <c r="K3700" i="8" s="1"/>
  <c r="K3738" i="8" s="1"/>
  <c r="K3776" i="8" s="1"/>
  <c r="K3814" i="8" s="1"/>
  <c r="K3852" i="8" s="1"/>
  <c r="K3890" i="8" s="1"/>
  <c r="K3928" i="8" s="1"/>
  <c r="K3966" i="8" s="1"/>
  <c r="K4004" i="8" s="1"/>
  <c r="K4042" i="8" s="1"/>
  <c r="K4080" i="8" s="1"/>
  <c r="K4118" i="8" s="1"/>
  <c r="K4156" i="8" s="1"/>
  <c r="K4194" i="8" s="1"/>
  <c r="K4232" i="8" s="1"/>
  <c r="K4270" i="8" s="1"/>
  <c r="K4308" i="8" s="1"/>
  <c r="K4346" i="8" s="1"/>
  <c r="K4384" i="8" s="1"/>
  <c r="K4422" i="8" s="1"/>
  <c r="K4460" i="8" s="1"/>
  <c r="K4498" i="8" s="1"/>
  <c r="K4536" i="8" s="1"/>
  <c r="K4574" i="8" s="1"/>
  <c r="K4612" i="8" s="1"/>
  <c r="K4650" i="8" s="1"/>
  <c r="K4688" i="8" s="1"/>
  <c r="K4726" i="8" s="1"/>
  <c r="K4764" i="8" s="1"/>
  <c r="K4802" i="8" s="1"/>
  <c r="K4840" i="8" s="1"/>
  <c r="K4878" i="8" s="1"/>
  <c r="K4916" i="8" s="1"/>
  <c r="K4954" i="8" s="1"/>
  <c r="K4992" i="8" s="1"/>
  <c r="K5030" i="8" s="1"/>
  <c r="K5068" i="8" s="1"/>
  <c r="K5106" i="8" s="1"/>
  <c r="K5144" i="8" s="1"/>
  <c r="K5182" i="8" s="1"/>
  <c r="K5220" i="8" s="1"/>
  <c r="K5258" i="8" s="1"/>
  <c r="K5296" i="8" s="1"/>
  <c r="K5334" i="8" s="1"/>
  <c r="K5372" i="8" s="1"/>
  <c r="K5410" i="8" s="1"/>
  <c r="K5448" i="8" s="1"/>
  <c r="K5486" i="8" s="1"/>
  <c r="K5524" i="8" s="1"/>
  <c r="K5562" i="8" s="1"/>
  <c r="K5600" i="8" s="1"/>
  <c r="K5638" i="8" s="1"/>
  <c r="K5676" i="8" s="1"/>
  <c r="K5714" i="8" s="1"/>
  <c r="K5752" i="8" s="1"/>
  <c r="K5790" i="8" s="1"/>
  <c r="K5828" i="8" s="1"/>
  <c r="K5866" i="8" s="1"/>
  <c r="K5904" i="8" s="1"/>
  <c r="K5942" i="8" s="1"/>
  <c r="K5980" i="8" s="1"/>
  <c r="K6018" i="8" s="1"/>
  <c r="K6056" i="8" s="1"/>
  <c r="K6094" i="8" s="1"/>
  <c r="K6132" i="8" s="1"/>
  <c r="K6170" i="8" s="1"/>
  <c r="K6208" i="8" s="1"/>
  <c r="K6246" i="8" s="1"/>
  <c r="K6284" i="8" s="1"/>
  <c r="K6322" i="8" s="1"/>
  <c r="K6360" i="8" s="1"/>
  <c r="K6398" i="8" s="1"/>
  <c r="K6436" i="8" s="1"/>
  <c r="K6474" i="8" s="1"/>
  <c r="K6512" i="8" s="1"/>
  <c r="K6550" i="8" s="1"/>
  <c r="K6588" i="8" s="1"/>
  <c r="K6626" i="8" s="1"/>
  <c r="K6664" i="8" s="1"/>
  <c r="K6702" i="8" s="1"/>
  <c r="K6740" i="8" s="1"/>
  <c r="K6778" i="8" s="1"/>
  <c r="K6816" i="8" s="1"/>
  <c r="K6854" i="8" s="1"/>
  <c r="K6892" i="8" s="1"/>
  <c r="K6930" i="8" s="1"/>
  <c r="K6968" i="8" s="1"/>
  <c r="K7006" i="8" s="1"/>
  <c r="K7044" i="8" s="1"/>
  <c r="K7082" i="8" s="1"/>
  <c r="K7120" i="8" s="1"/>
  <c r="K7158" i="8" s="1"/>
  <c r="K7196" i="8" s="1"/>
  <c r="K7234" i="8" s="1"/>
  <c r="K7272" i="8" s="1"/>
  <c r="K7310" i="8" s="1"/>
  <c r="K7348" i="8" s="1"/>
  <c r="K7386" i="8" s="1"/>
  <c r="K7424" i="8" s="1"/>
  <c r="K7462" i="8" s="1"/>
  <c r="K7500" i="8" s="1"/>
  <c r="K7538" i="8" s="1"/>
  <c r="K7576" i="8" s="1"/>
  <c r="K7614" i="8" s="1"/>
  <c r="K7652" i="8" s="1"/>
  <c r="K7690" i="8" s="1"/>
  <c r="K7728" i="8" s="1"/>
  <c r="K7766" i="8" s="1"/>
  <c r="K7804" i="8" s="1"/>
  <c r="K7842" i="8" s="1"/>
  <c r="K7880" i="8" s="1"/>
  <c r="K7918" i="8" s="1"/>
  <c r="K7956" i="8" s="1"/>
  <c r="K7994" i="8" s="1"/>
  <c r="K8032" i="8" s="1"/>
  <c r="K8070" i="8" s="1"/>
  <c r="K8108" i="8" s="1"/>
  <c r="K8146" i="8" s="1"/>
  <c r="K8184" i="8" s="1"/>
  <c r="K8222" i="8" s="1"/>
  <c r="K8260" i="8" s="1"/>
  <c r="K8298" i="8" s="1"/>
  <c r="K8336" i="8" s="1"/>
  <c r="K8374" i="8" s="1"/>
  <c r="K8412" i="8" s="1"/>
  <c r="K8450" i="8" s="1"/>
  <c r="K8488" i="8" s="1"/>
  <c r="K8526" i="8" s="1"/>
  <c r="K8564" i="8" s="1"/>
  <c r="K8602" i="8" s="1"/>
  <c r="K8640" i="8" s="1"/>
  <c r="K8678" i="8" s="1"/>
  <c r="K8716" i="8" s="1"/>
  <c r="K8754" i="8" s="1"/>
  <c r="K8792" i="8" s="1"/>
  <c r="K8830" i="8" s="1"/>
  <c r="K8868" i="8" s="1"/>
  <c r="K8906" i="8" s="1"/>
  <c r="K8944" i="8" s="1"/>
  <c r="K8982" i="8" s="1"/>
  <c r="K9020" i="8" s="1"/>
  <c r="K9058" i="8" s="1"/>
  <c r="K9096" i="8" s="1"/>
  <c r="K9134" i="8" s="1"/>
  <c r="K9172" i="8" s="1"/>
  <c r="K9210" i="8" s="1"/>
  <c r="K9248" i="8" s="1"/>
  <c r="K9286" i="8" s="1"/>
  <c r="K9324" i="8" s="1"/>
  <c r="K9362" i="8" s="1"/>
  <c r="K9400" i="8" s="1"/>
  <c r="K9438" i="8" s="1"/>
  <c r="K9476" i="8" s="1"/>
  <c r="K9514" i="8" s="1"/>
  <c r="K9552" i="8" s="1"/>
  <c r="K9590" i="8" s="1"/>
  <c r="K9628" i="8" s="1"/>
  <c r="K9666" i="8" s="1"/>
  <c r="K9704" i="8" s="1"/>
  <c r="K9742" i="8" s="1"/>
  <c r="K9780" i="8" s="1"/>
  <c r="K9818" i="8" s="1"/>
  <c r="K9856" i="8" s="1"/>
  <c r="K9894" i="8" s="1"/>
  <c r="K9932" i="8" s="1"/>
  <c r="K9970" i="8" s="1"/>
  <c r="K10008" i="8" s="1"/>
  <c r="K10046" i="8" s="1"/>
  <c r="K10084" i="8" s="1"/>
  <c r="K10122" i="8" s="1"/>
  <c r="K10160" i="8" s="1"/>
  <c r="K10198" i="8" s="1"/>
  <c r="K10236" i="8" s="1"/>
  <c r="K10274" i="8" s="1"/>
  <c r="K10312" i="8" s="1"/>
  <c r="K10350" i="8" s="1"/>
  <c r="K10388" i="8" s="1"/>
  <c r="K10426" i="8" s="1"/>
  <c r="K10464" i="8" s="1"/>
  <c r="K10502" i="8" s="1"/>
  <c r="K10540" i="8" s="1"/>
  <c r="K10578" i="8" s="1"/>
  <c r="K10616" i="8" s="1"/>
  <c r="K10654" i="8" s="1"/>
  <c r="K10692" i="8" s="1"/>
  <c r="K10730" i="8" s="1"/>
  <c r="K10768" i="8" s="1"/>
  <c r="K10806" i="8" s="1"/>
  <c r="K10844" i="8" s="1"/>
  <c r="K10882" i="8" s="1"/>
  <c r="K10920" i="8" s="1"/>
  <c r="K10958" i="8" s="1"/>
  <c r="K10996" i="8" s="1"/>
  <c r="K11034" i="8" s="1"/>
  <c r="K11072" i="8" s="1"/>
  <c r="K11110" i="8" s="1"/>
  <c r="K11148" i="8" s="1"/>
  <c r="K11186" i="8" s="1"/>
  <c r="K11224" i="8" s="1"/>
  <c r="K11262" i="8" s="1"/>
  <c r="K11300" i="8" s="1"/>
  <c r="K11338" i="8" s="1"/>
  <c r="K11376" i="8" s="1"/>
  <c r="K11414" i="8" s="1"/>
  <c r="K11452" i="8" s="1"/>
  <c r="K11490" i="8" s="1"/>
  <c r="K11528" i="8" s="1"/>
  <c r="K11566" i="8" s="1"/>
  <c r="K11604" i="8" s="1"/>
  <c r="K11642" i="8" s="1"/>
  <c r="K11680" i="8" s="1"/>
  <c r="K11718" i="8" s="1"/>
  <c r="K11756" i="8" s="1"/>
  <c r="K11794" i="8" s="1"/>
  <c r="K11832" i="8" s="1"/>
  <c r="K11870" i="8" s="1"/>
  <c r="K11908" i="8" s="1"/>
  <c r="K11946" i="8" s="1"/>
  <c r="K11984" i="8" s="1"/>
  <c r="K12022" i="8" s="1"/>
  <c r="K12060" i="8" s="1"/>
  <c r="K12098" i="8" s="1"/>
  <c r="K12136" i="8" s="1"/>
  <c r="K12174" i="8" s="1"/>
  <c r="K12212" i="8" s="1"/>
  <c r="K12250" i="8" s="1"/>
  <c r="K12288" i="8" s="1"/>
  <c r="K12326" i="8" s="1"/>
  <c r="K12364" i="8" s="1"/>
  <c r="K12402" i="8" s="1"/>
  <c r="K12440" i="8" s="1"/>
  <c r="K12478" i="8" s="1"/>
  <c r="K12516" i="8" s="1"/>
  <c r="K12554" i="8" s="1"/>
  <c r="K12592" i="8" s="1"/>
  <c r="K12630" i="8" s="1"/>
  <c r="K12668" i="8" s="1"/>
  <c r="K12706" i="8" s="1"/>
  <c r="K12744" i="8" s="1"/>
  <c r="K12782" i="8" s="1"/>
  <c r="K12820" i="8" s="1"/>
  <c r="K12858" i="8" s="1"/>
  <c r="K12896" i="8" s="1"/>
  <c r="B53" i="8"/>
  <c r="G53" i="8"/>
  <c r="H53" i="8"/>
  <c r="I53" i="8"/>
  <c r="J53" i="8"/>
  <c r="K53" i="8"/>
  <c r="K91" i="8" s="1"/>
  <c r="K129" i="8" s="1"/>
  <c r="K167" i="8" s="1"/>
  <c r="K205" i="8" s="1"/>
  <c r="K243" i="8" s="1"/>
  <c r="K281" i="8" s="1"/>
  <c r="K319" i="8" s="1"/>
  <c r="K357" i="8" s="1"/>
  <c r="K395" i="8" s="1"/>
  <c r="K433" i="8" s="1"/>
  <c r="K471" i="8" s="1"/>
  <c r="K509" i="8" s="1"/>
  <c r="K547" i="8" s="1"/>
  <c r="K585" i="8" s="1"/>
  <c r="K623" i="8" s="1"/>
  <c r="K661" i="8" s="1"/>
  <c r="K699" i="8" s="1"/>
  <c r="K737" i="8" s="1"/>
  <c r="K775" i="8" s="1"/>
  <c r="K813" i="8" s="1"/>
  <c r="K851" i="8" s="1"/>
  <c r="K889" i="8" s="1"/>
  <c r="K927" i="8" s="1"/>
  <c r="K965" i="8" s="1"/>
  <c r="K1003" i="8" s="1"/>
  <c r="K1041" i="8" s="1"/>
  <c r="K1079" i="8" s="1"/>
  <c r="K1117" i="8" s="1"/>
  <c r="K1155" i="8" s="1"/>
  <c r="K1193" i="8" s="1"/>
  <c r="K1231" i="8" s="1"/>
  <c r="K1269" i="8" s="1"/>
  <c r="K1307" i="8" s="1"/>
  <c r="K1345" i="8" s="1"/>
  <c r="K1383" i="8" s="1"/>
  <c r="K1421" i="8" s="1"/>
  <c r="K1459" i="8" s="1"/>
  <c r="K1497" i="8" s="1"/>
  <c r="K1535" i="8" s="1"/>
  <c r="K1573" i="8" s="1"/>
  <c r="K1611" i="8" s="1"/>
  <c r="K1649" i="8" s="1"/>
  <c r="K1687" i="8" s="1"/>
  <c r="K1725" i="8" s="1"/>
  <c r="K1763" i="8" s="1"/>
  <c r="K1801" i="8" s="1"/>
  <c r="K1839" i="8" s="1"/>
  <c r="K1877" i="8" s="1"/>
  <c r="K1915" i="8" s="1"/>
  <c r="K1953" i="8" s="1"/>
  <c r="K1991" i="8" s="1"/>
  <c r="K2029" i="8" s="1"/>
  <c r="K2067" i="8" s="1"/>
  <c r="K2105" i="8" s="1"/>
  <c r="K2143" i="8" s="1"/>
  <c r="K2181" i="8" s="1"/>
  <c r="K2219" i="8" s="1"/>
  <c r="K2257" i="8" s="1"/>
  <c r="K2295" i="8" s="1"/>
  <c r="K2333" i="8" s="1"/>
  <c r="K2371" i="8" s="1"/>
  <c r="K2409" i="8" s="1"/>
  <c r="K2447" i="8" s="1"/>
  <c r="K2485" i="8" s="1"/>
  <c r="K2523" i="8" s="1"/>
  <c r="K2561" i="8" s="1"/>
  <c r="K2599" i="8" s="1"/>
  <c r="K2637" i="8" s="1"/>
  <c r="K2675" i="8" s="1"/>
  <c r="K2713" i="8" s="1"/>
  <c r="K2751" i="8" s="1"/>
  <c r="K2789" i="8" s="1"/>
  <c r="K2827" i="8" s="1"/>
  <c r="K2865" i="8" s="1"/>
  <c r="K2903" i="8" s="1"/>
  <c r="K2941" i="8" s="1"/>
  <c r="K2979" i="8" s="1"/>
  <c r="K3017" i="8" s="1"/>
  <c r="K3055" i="8" s="1"/>
  <c r="K3093" i="8" s="1"/>
  <c r="K3131" i="8" s="1"/>
  <c r="K3169" i="8" s="1"/>
  <c r="K3207" i="8" s="1"/>
  <c r="K3245" i="8" s="1"/>
  <c r="K3283" i="8" s="1"/>
  <c r="K3321" i="8" s="1"/>
  <c r="K3359" i="8" s="1"/>
  <c r="K3397" i="8" s="1"/>
  <c r="K3435" i="8" s="1"/>
  <c r="K3473" i="8" s="1"/>
  <c r="K3511" i="8" s="1"/>
  <c r="K3549" i="8" s="1"/>
  <c r="K3587" i="8" s="1"/>
  <c r="K3625" i="8" s="1"/>
  <c r="K3663" i="8" s="1"/>
  <c r="K3701" i="8" s="1"/>
  <c r="K3739" i="8" s="1"/>
  <c r="K3777" i="8" s="1"/>
  <c r="K3815" i="8" s="1"/>
  <c r="K3853" i="8" s="1"/>
  <c r="K3891" i="8" s="1"/>
  <c r="K3929" i="8" s="1"/>
  <c r="K3967" i="8" s="1"/>
  <c r="K4005" i="8" s="1"/>
  <c r="K4043" i="8" s="1"/>
  <c r="K4081" i="8" s="1"/>
  <c r="K4119" i="8" s="1"/>
  <c r="K4157" i="8" s="1"/>
  <c r="K4195" i="8" s="1"/>
  <c r="K4233" i="8" s="1"/>
  <c r="K4271" i="8" s="1"/>
  <c r="K4309" i="8" s="1"/>
  <c r="K4347" i="8" s="1"/>
  <c r="K4385" i="8" s="1"/>
  <c r="K4423" i="8" s="1"/>
  <c r="K4461" i="8" s="1"/>
  <c r="K4499" i="8" s="1"/>
  <c r="K4537" i="8" s="1"/>
  <c r="K4575" i="8" s="1"/>
  <c r="K4613" i="8" s="1"/>
  <c r="K4651" i="8" s="1"/>
  <c r="K4689" i="8" s="1"/>
  <c r="K4727" i="8" s="1"/>
  <c r="K4765" i="8" s="1"/>
  <c r="K4803" i="8" s="1"/>
  <c r="K4841" i="8" s="1"/>
  <c r="K4879" i="8" s="1"/>
  <c r="K4917" i="8" s="1"/>
  <c r="K4955" i="8" s="1"/>
  <c r="K4993" i="8" s="1"/>
  <c r="K5031" i="8" s="1"/>
  <c r="K5069" i="8" s="1"/>
  <c r="K5107" i="8" s="1"/>
  <c r="K5145" i="8" s="1"/>
  <c r="K5183" i="8" s="1"/>
  <c r="K5221" i="8" s="1"/>
  <c r="K5259" i="8" s="1"/>
  <c r="K5297" i="8" s="1"/>
  <c r="K5335" i="8" s="1"/>
  <c r="K5373" i="8" s="1"/>
  <c r="K5411" i="8" s="1"/>
  <c r="K5449" i="8" s="1"/>
  <c r="K5487" i="8" s="1"/>
  <c r="K5525" i="8" s="1"/>
  <c r="K5563" i="8" s="1"/>
  <c r="K5601" i="8" s="1"/>
  <c r="K5639" i="8" s="1"/>
  <c r="K5677" i="8" s="1"/>
  <c r="K5715" i="8" s="1"/>
  <c r="K5753" i="8" s="1"/>
  <c r="K5791" i="8" s="1"/>
  <c r="K5829" i="8" s="1"/>
  <c r="K5867" i="8" s="1"/>
  <c r="K5905" i="8" s="1"/>
  <c r="K5943" i="8" s="1"/>
  <c r="K5981" i="8" s="1"/>
  <c r="K6019" i="8" s="1"/>
  <c r="K6057" i="8" s="1"/>
  <c r="K6095" i="8" s="1"/>
  <c r="K6133" i="8" s="1"/>
  <c r="K6171" i="8" s="1"/>
  <c r="K6209" i="8" s="1"/>
  <c r="K6247" i="8" s="1"/>
  <c r="K6285" i="8" s="1"/>
  <c r="K6323" i="8" s="1"/>
  <c r="K6361" i="8" s="1"/>
  <c r="K6399" i="8" s="1"/>
  <c r="K6437" i="8" s="1"/>
  <c r="K6475" i="8" s="1"/>
  <c r="K6513" i="8" s="1"/>
  <c r="K6551" i="8" s="1"/>
  <c r="K6589" i="8" s="1"/>
  <c r="K6627" i="8" s="1"/>
  <c r="K6665" i="8" s="1"/>
  <c r="K6703" i="8" s="1"/>
  <c r="K6741" i="8" s="1"/>
  <c r="K6779" i="8" s="1"/>
  <c r="K6817" i="8" s="1"/>
  <c r="K6855" i="8" s="1"/>
  <c r="K6893" i="8" s="1"/>
  <c r="K6931" i="8" s="1"/>
  <c r="K6969" i="8" s="1"/>
  <c r="K7007" i="8" s="1"/>
  <c r="K7045" i="8" s="1"/>
  <c r="K7083" i="8" s="1"/>
  <c r="K7121" i="8" s="1"/>
  <c r="K7159" i="8" s="1"/>
  <c r="K7197" i="8" s="1"/>
  <c r="K7235" i="8" s="1"/>
  <c r="K7273" i="8" s="1"/>
  <c r="K7311" i="8" s="1"/>
  <c r="K7349" i="8" s="1"/>
  <c r="K7387" i="8" s="1"/>
  <c r="K7425" i="8" s="1"/>
  <c r="K7463" i="8" s="1"/>
  <c r="K7501" i="8" s="1"/>
  <c r="K7539" i="8" s="1"/>
  <c r="K7577" i="8" s="1"/>
  <c r="K7615" i="8" s="1"/>
  <c r="K7653" i="8" s="1"/>
  <c r="K7691" i="8" s="1"/>
  <c r="K7729" i="8" s="1"/>
  <c r="K7767" i="8" s="1"/>
  <c r="K7805" i="8" s="1"/>
  <c r="K7843" i="8" s="1"/>
  <c r="K7881" i="8" s="1"/>
  <c r="K7919" i="8" s="1"/>
  <c r="K7957" i="8" s="1"/>
  <c r="K7995" i="8" s="1"/>
  <c r="K8033" i="8" s="1"/>
  <c r="K8071" i="8" s="1"/>
  <c r="K8109" i="8" s="1"/>
  <c r="K8147" i="8" s="1"/>
  <c r="K8185" i="8" s="1"/>
  <c r="K8223" i="8" s="1"/>
  <c r="K8261" i="8" s="1"/>
  <c r="K8299" i="8" s="1"/>
  <c r="K8337" i="8" s="1"/>
  <c r="K8375" i="8" s="1"/>
  <c r="K8413" i="8" s="1"/>
  <c r="K8451" i="8" s="1"/>
  <c r="K8489" i="8" s="1"/>
  <c r="K8527" i="8" s="1"/>
  <c r="K8565" i="8" s="1"/>
  <c r="K8603" i="8" s="1"/>
  <c r="K8641" i="8" s="1"/>
  <c r="K8679" i="8" s="1"/>
  <c r="K8717" i="8" s="1"/>
  <c r="K8755" i="8" s="1"/>
  <c r="K8793" i="8" s="1"/>
  <c r="K8831" i="8" s="1"/>
  <c r="K8869" i="8" s="1"/>
  <c r="K8907" i="8" s="1"/>
  <c r="K8945" i="8" s="1"/>
  <c r="K8983" i="8" s="1"/>
  <c r="K9021" i="8" s="1"/>
  <c r="K9059" i="8" s="1"/>
  <c r="K9097" i="8" s="1"/>
  <c r="K9135" i="8" s="1"/>
  <c r="K9173" i="8" s="1"/>
  <c r="K9211" i="8" s="1"/>
  <c r="K9249" i="8" s="1"/>
  <c r="K9287" i="8" s="1"/>
  <c r="K9325" i="8" s="1"/>
  <c r="K9363" i="8" s="1"/>
  <c r="K9401" i="8" s="1"/>
  <c r="K9439" i="8" s="1"/>
  <c r="K9477" i="8" s="1"/>
  <c r="K9515" i="8" s="1"/>
  <c r="K9553" i="8" s="1"/>
  <c r="K9591" i="8" s="1"/>
  <c r="K9629" i="8" s="1"/>
  <c r="K9667" i="8" s="1"/>
  <c r="K9705" i="8" s="1"/>
  <c r="K9743" i="8" s="1"/>
  <c r="K9781" i="8" s="1"/>
  <c r="K9819" i="8" s="1"/>
  <c r="K9857" i="8" s="1"/>
  <c r="K9895" i="8" s="1"/>
  <c r="K9933" i="8" s="1"/>
  <c r="K9971" i="8" s="1"/>
  <c r="K10009" i="8" s="1"/>
  <c r="K10047" i="8" s="1"/>
  <c r="K10085" i="8" s="1"/>
  <c r="K10123" i="8" s="1"/>
  <c r="K10161" i="8" s="1"/>
  <c r="K10199" i="8" s="1"/>
  <c r="K10237" i="8" s="1"/>
  <c r="K10275" i="8" s="1"/>
  <c r="K10313" i="8" s="1"/>
  <c r="K10351" i="8" s="1"/>
  <c r="K10389" i="8" s="1"/>
  <c r="K10427" i="8" s="1"/>
  <c r="K10465" i="8" s="1"/>
  <c r="K10503" i="8" s="1"/>
  <c r="K10541" i="8" s="1"/>
  <c r="K10579" i="8" s="1"/>
  <c r="K10617" i="8" s="1"/>
  <c r="K10655" i="8" s="1"/>
  <c r="K10693" i="8" s="1"/>
  <c r="K10731" i="8" s="1"/>
  <c r="K10769" i="8" s="1"/>
  <c r="K10807" i="8" s="1"/>
  <c r="K10845" i="8" s="1"/>
  <c r="K10883" i="8" s="1"/>
  <c r="K10921" i="8" s="1"/>
  <c r="K10959" i="8" s="1"/>
  <c r="K10997" i="8" s="1"/>
  <c r="K11035" i="8" s="1"/>
  <c r="K11073" i="8" s="1"/>
  <c r="K11111" i="8" s="1"/>
  <c r="K11149" i="8" s="1"/>
  <c r="K11187" i="8" s="1"/>
  <c r="K11225" i="8" s="1"/>
  <c r="K11263" i="8" s="1"/>
  <c r="K11301" i="8" s="1"/>
  <c r="K11339" i="8" s="1"/>
  <c r="K11377" i="8" s="1"/>
  <c r="K11415" i="8" s="1"/>
  <c r="K11453" i="8" s="1"/>
  <c r="K11491" i="8" s="1"/>
  <c r="K11529" i="8" s="1"/>
  <c r="K11567" i="8" s="1"/>
  <c r="K11605" i="8" s="1"/>
  <c r="K11643" i="8" s="1"/>
  <c r="K11681" i="8" s="1"/>
  <c r="K11719" i="8" s="1"/>
  <c r="K11757" i="8" s="1"/>
  <c r="K11795" i="8" s="1"/>
  <c r="K11833" i="8" s="1"/>
  <c r="K11871" i="8" s="1"/>
  <c r="K11909" i="8" s="1"/>
  <c r="K11947" i="8" s="1"/>
  <c r="K11985" i="8" s="1"/>
  <c r="K12023" i="8" s="1"/>
  <c r="K12061" i="8" s="1"/>
  <c r="K12099" i="8" s="1"/>
  <c r="K12137" i="8" s="1"/>
  <c r="K12175" i="8" s="1"/>
  <c r="K12213" i="8" s="1"/>
  <c r="K12251" i="8" s="1"/>
  <c r="K12289" i="8" s="1"/>
  <c r="K12327" i="8" s="1"/>
  <c r="K12365" i="8" s="1"/>
  <c r="K12403" i="8" s="1"/>
  <c r="K12441" i="8" s="1"/>
  <c r="K12479" i="8" s="1"/>
  <c r="K12517" i="8" s="1"/>
  <c r="K12555" i="8" s="1"/>
  <c r="K12593" i="8" s="1"/>
  <c r="K12631" i="8" s="1"/>
  <c r="K12669" i="8" s="1"/>
  <c r="K12707" i="8" s="1"/>
  <c r="K12745" i="8" s="1"/>
  <c r="K12783" i="8" s="1"/>
  <c r="K12821" i="8" s="1"/>
  <c r="K12859" i="8" s="1"/>
  <c r="K12897" i="8" s="1"/>
  <c r="B54" i="8"/>
  <c r="G54" i="8"/>
  <c r="H54" i="8"/>
  <c r="H92" i="8" s="1"/>
  <c r="H130" i="8" s="1"/>
  <c r="H168" i="8" s="1"/>
  <c r="H206" i="8" s="1"/>
  <c r="H244" i="8" s="1"/>
  <c r="H282" i="8" s="1"/>
  <c r="H320" i="8" s="1"/>
  <c r="H358" i="8" s="1"/>
  <c r="H396" i="8" s="1"/>
  <c r="H434" i="8" s="1"/>
  <c r="H472" i="8" s="1"/>
  <c r="H510" i="8" s="1"/>
  <c r="H548" i="8" s="1"/>
  <c r="H586" i="8" s="1"/>
  <c r="H624" i="8" s="1"/>
  <c r="H662" i="8" s="1"/>
  <c r="H700" i="8" s="1"/>
  <c r="H738" i="8" s="1"/>
  <c r="H776" i="8" s="1"/>
  <c r="H814" i="8" s="1"/>
  <c r="H852" i="8" s="1"/>
  <c r="H890" i="8" s="1"/>
  <c r="H928" i="8" s="1"/>
  <c r="H966" i="8" s="1"/>
  <c r="H1004" i="8" s="1"/>
  <c r="H1042" i="8" s="1"/>
  <c r="H1080" i="8" s="1"/>
  <c r="H1118" i="8" s="1"/>
  <c r="H1156" i="8" s="1"/>
  <c r="H1194" i="8" s="1"/>
  <c r="H1232" i="8" s="1"/>
  <c r="H1270" i="8" s="1"/>
  <c r="H1308" i="8" s="1"/>
  <c r="H1346" i="8" s="1"/>
  <c r="H1384" i="8" s="1"/>
  <c r="H1422" i="8" s="1"/>
  <c r="H1460" i="8" s="1"/>
  <c r="H1498" i="8" s="1"/>
  <c r="H1536" i="8" s="1"/>
  <c r="H1574" i="8" s="1"/>
  <c r="H1612" i="8" s="1"/>
  <c r="H1650" i="8" s="1"/>
  <c r="H1688" i="8" s="1"/>
  <c r="H1726" i="8" s="1"/>
  <c r="H1764" i="8" s="1"/>
  <c r="H1802" i="8" s="1"/>
  <c r="H1840" i="8" s="1"/>
  <c r="H1878" i="8" s="1"/>
  <c r="H1916" i="8" s="1"/>
  <c r="H1954" i="8" s="1"/>
  <c r="H1992" i="8" s="1"/>
  <c r="H2030" i="8" s="1"/>
  <c r="H2068" i="8" s="1"/>
  <c r="H2106" i="8" s="1"/>
  <c r="H2144" i="8" s="1"/>
  <c r="H2182" i="8" s="1"/>
  <c r="H2220" i="8" s="1"/>
  <c r="H2258" i="8" s="1"/>
  <c r="H2296" i="8" s="1"/>
  <c r="H2334" i="8" s="1"/>
  <c r="H2372" i="8" s="1"/>
  <c r="H2410" i="8" s="1"/>
  <c r="H2448" i="8" s="1"/>
  <c r="H2486" i="8" s="1"/>
  <c r="H2524" i="8" s="1"/>
  <c r="H2562" i="8" s="1"/>
  <c r="H2600" i="8" s="1"/>
  <c r="H2638" i="8" s="1"/>
  <c r="H2676" i="8" s="1"/>
  <c r="H2714" i="8" s="1"/>
  <c r="H2752" i="8" s="1"/>
  <c r="H2790" i="8" s="1"/>
  <c r="H2828" i="8" s="1"/>
  <c r="H2866" i="8" s="1"/>
  <c r="H2904" i="8" s="1"/>
  <c r="H2942" i="8" s="1"/>
  <c r="H2980" i="8" s="1"/>
  <c r="H3018" i="8" s="1"/>
  <c r="H3056" i="8" s="1"/>
  <c r="H3094" i="8" s="1"/>
  <c r="H3132" i="8" s="1"/>
  <c r="H3170" i="8" s="1"/>
  <c r="H3208" i="8" s="1"/>
  <c r="H3246" i="8" s="1"/>
  <c r="H3284" i="8" s="1"/>
  <c r="H3322" i="8" s="1"/>
  <c r="H3360" i="8" s="1"/>
  <c r="H3398" i="8" s="1"/>
  <c r="H3436" i="8" s="1"/>
  <c r="H3474" i="8" s="1"/>
  <c r="H3512" i="8" s="1"/>
  <c r="H3550" i="8" s="1"/>
  <c r="H3588" i="8" s="1"/>
  <c r="H3626" i="8" s="1"/>
  <c r="H3664" i="8" s="1"/>
  <c r="H3702" i="8" s="1"/>
  <c r="H3740" i="8" s="1"/>
  <c r="H3778" i="8" s="1"/>
  <c r="H3816" i="8" s="1"/>
  <c r="H3854" i="8" s="1"/>
  <c r="H3892" i="8" s="1"/>
  <c r="H3930" i="8" s="1"/>
  <c r="H3968" i="8" s="1"/>
  <c r="H4006" i="8" s="1"/>
  <c r="H4044" i="8" s="1"/>
  <c r="H4082" i="8" s="1"/>
  <c r="H4120" i="8" s="1"/>
  <c r="H4158" i="8" s="1"/>
  <c r="H4196" i="8" s="1"/>
  <c r="H4234" i="8" s="1"/>
  <c r="H4272" i="8" s="1"/>
  <c r="H4310" i="8" s="1"/>
  <c r="H4348" i="8" s="1"/>
  <c r="H4386" i="8" s="1"/>
  <c r="H4424" i="8" s="1"/>
  <c r="H4462" i="8" s="1"/>
  <c r="H4500" i="8" s="1"/>
  <c r="H4538" i="8" s="1"/>
  <c r="H4576" i="8" s="1"/>
  <c r="H4614" i="8" s="1"/>
  <c r="H4652" i="8" s="1"/>
  <c r="H4690" i="8" s="1"/>
  <c r="H4728" i="8" s="1"/>
  <c r="H4766" i="8" s="1"/>
  <c r="H4804" i="8" s="1"/>
  <c r="H4842" i="8" s="1"/>
  <c r="H4880" i="8" s="1"/>
  <c r="H4918" i="8" s="1"/>
  <c r="H4956" i="8" s="1"/>
  <c r="H4994" i="8" s="1"/>
  <c r="H5032" i="8" s="1"/>
  <c r="H5070" i="8" s="1"/>
  <c r="H5108" i="8" s="1"/>
  <c r="H5146" i="8" s="1"/>
  <c r="H5184" i="8" s="1"/>
  <c r="H5222" i="8" s="1"/>
  <c r="H5260" i="8" s="1"/>
  <c r="H5298" i="8" s="1"/>
  <c r="H5336" i="8" s="1"/>
  <c r="H5374" i="8" s="1"/>
  <c r="H5412" i="8" s="1"/>
  <c r="H5450" i="8" s="1"/>
  <c r="H5488" i="8" s="1"/>
  <c r="H5526" i="8" s="1"/>
  <c r="H5564" i="8" s="1"/>
  <c r="H5602" i="8" s="1"/>
  <c r="H5640" i="8" s="1"/>
  <c r="H5678" i="8" s="1"/>
  <c r="H5716" i="8" s="1"/>
  <c r="H5754" i="8" s="1"/>
  <c r="H5792" i="8" s="1"/>
  <c r="H5830" i="8" s="1"/>
  <c r="H5868" i="8" s="1"/>
  <c r="H5906" i="8" s="1"/>
  <c r="H5944" i="8" s="1"/>
  <c r="H5982" i="8" s="1"/>
  <c r="H6020" i="8" s="1"/>
  <c r="H6058" i="8" s="1"/>
  <c r="H6096" i="8" s="1"/>
  <c r="H6134" i="8" s="1"/>
  <c r="H6172" i="8" s="1"/>
  <c r="H6210" i="8" s="1"/>
  <c r="H6248" i="8" s="1"/>
  <c r="H6286" i="8" s="1"/>
  <c r="H6324" i="8" s="1"/>
  <c r="H6362" i="8" s="1"/>
  <c r="H6400" i="8" s="1"/>
  <c r="H6438" i="8" s="1"/>
  <c r="H6476" i="8" s="1"/>
  <c r="H6514" i="8" s="1"/>
  <c r="H6552" i="8" s="1"/>
  <c r="H6590" i="8" s="1"/>
  <c r="H6628" i="8" s="1"/>
  <c r="H6666" i="8" s="1"/>
  <c r="H6704" i="8" s="1"/>
  <c r="H6742" i="8" s="1"/>
  <c r="H6780" i="8" s="1"/>
  <c r="H6818" i="8" s="1"/>
  <c r="H6856" i="8" s="1"/>
  <c r="H6894" i="8" s="1"/>
  <c r="H6932" i="8" s="1"/>
  <c r="H6970" i="8" s="1"/>
  <c r="H7008" i="8" s="1"/>
  <c r="H7046" i="8" s="1"/>
  <c r="H7084" i="8" s="1"/>
  <c r="H7122" i="8" s="1"/>
  <c r="H7160" i="8" s="1"/>
  <c r="H7198" i="8" s="1"/>
  <c r="H7236" i="8" s="1"/>
  <c r="H7274" i="8" s="1"/>
  <c r="H7312" i="8" s="1"/>
  <c r="H7350" i="8" s="1"/>
  <c r="H7388" i="8" s="1"/>
  <c r="H7426" i="8" s="1"/>
  <c r="H7464" i="8" s="1"/>
  <c r="H7502" i="8" s="1"/>
  <c r="H7540" i="8" s="1"/>
  <c r="H7578" i="8" s="1"/>
  <c r="H7616" i="8" s="1"/>
  <c r="H7654" i="8" s="1"/>
  <c r="H7692" i="8" s="1"/>
  <c r="H7730" i="8" s="1"/>
  <c r="H7768" i="8" s="1"/>
  <c r="H7806" i="8" s="1"/>
  <c r="H7844" i="8" s="1"/>
  <c r="H7882" i="8" s="1"/>
  <c r="H7920" i="8" s="1"/>
  <c r="H7958" i="8" s="1"/>
  <c r="H7996" i="8" s="1"/>
  <c r="H8034" i="8" s="1"/>
  <c r="H8072" i="8" s="1"/>
  <c r="H8110" i="8" s="1"/>
  <c r="H8148" i="8" s="1"/>
  <c r="H8186" i="8" s="1"/>
  <c r="H8224" i="8" s="1"/>
  <c r="H8262" i="8" s="1"/>
  <c r="H8300" i="8" s="1"/>
  <c r="H8338" i="8" s="1"/>
  <c r="H8376" i="8" s="1"/>
  <c r="H8414" i="8" s="1"/>
  <c r="H8452" i="8" s="1"/>
  <c r="H8490" i="8" s="1"/>
  <c r="H8528" i="8" s="1"/>
  <c r="H8566" i="8" s="1"/>
  <c r="H8604" i="8" s="1"/>
  <c r="H8642" i="8" s="1"/>
  <c r="H8680" i="8" s="1"/>
  <c r="H8718" i="8" s="1"/>
  <c r="H8756" i="8" s="1"/>
  <c r="H8794" i="8" s="1"/>
  <c r="H8832" i="8" s="1"/>
  <c r="H8870" i="8" s="1"/>
  <c r="H8908" i="8" s="1"/>
  <c r="H8946" i="8" s="1"/>
  <c r="H8984" i="8" s="1"/>
  <c r="H9022" i="8" s="1"/>
  <c r="H9060" i="8" s="1"/>
  <c r="H9098" i="8" s="1"/>
  <c r="H9136" i="8" s="1"/>
  <c r="H9174" i="8" s="1"/>
  <c r="H9212" i="8" s="1"/>
  <c r="H9250" i="8" s="1"/>
  <c r="H9288" i="8" s="1"/>
  <c r="H9326" i="8" s="1"/>
  <c r="H9364" i="8" s="1"/>
  <c r="H9402" i="8" s="1"/>
  <c r="H9440" i="8" s="1"/>
  <c r="H9478" i="8" s="1"/>
  <c r="H9516" i="8" s="1"/>
  <c r="H9554" i="8" s="1"/>
  <c r="H9592" i="8" s="1"/>
  <c r="H9630" i="8" s="1"/>
  <c r="H9668" i="8" s="1"/>
  <c r="H9706" i="8" s="1"/>
  <c r="H9744" i="8" s="1"/>
  <c r="H9782" i="8" s="1"/>
  <c r="H9820" i="8" s="1"/>
  <c r="H9858" i="8" s="1"/>
  <c r="H9896" i="8" s="1"/>
  <c r="H9934" i="8" s="1"/>
  <c r="H9972" i="8" s="1"/>
  <c r="H10010" i="8" s="1"/>
  <c r="H10048" i="8" s="1"/>
  <c r="H10086" i="8" s="1"/>
  <c r="H10124" i="8" s="1"/>
  <c r="H10162" i="8" s="1"/>
  <c r="H10200" i="8" s="1"/>
  <c r="H10238" i="8" s="1"/>
  <c r="H10276" i="8" s="1"/>
  <c r="H10314" i="8" s="1"/>
  <c r="H10352" i="8" s="1"/>
  <c r="H10390" i="8" s="1"/>
  <c r="H10428" i="8" s="1"/>
  <c r="H10466" i="8" s="1"/>
  <c r="H10504" i="8" s="1"/>
  <c r="H10542" i="8" s="1"/>
  <c r="H10580" i="8" s="1"/>
  <c r="H10618" i="8" s="1"/>
  <c r="H10656" i="8" s="1"/>
  <c r="H10694" i="8" s="1"/>
  <c r="H10732" i="8" s="1"/>
  <c r="H10770" i="8" s="1"/>
  <c r="H10808" i="8" s="1"/>
  <c r="H10846" i="8" s="1"/>
  <c r="H10884" i="8" s="1"/>
  <c r="H10922" i="8" s="1"/>
  <c r="H10960" i="8" s="1"/>
  <c r="H10998" i="8" s="1"/>
  <c r="H11036" i="8" s="1"/>
  <c r="H11074" i="8" s="1"/>
  <c r="H11112" i="8" s="1"/>
  <c r="H11150" i="8" s="1"/>
  <c r="H11188" i="8" s="1"/>
  <c r="H11226" i="8" s="1"/>
  <c r="H11264" i="8" s="1"/>
  <c r="H11302" i="8" s="1"/>
  <c r="H11340" i="8" s="1"/>
  <c r="H11378" i="8" s="1"/>
  <c r="H11416" i="8" s="1"/>
  <c r="H11454" i="8" s="1"/>
  <c r="H11492" i="8" s="1"/>
  <c r="H11530" i="8" s="1"/>
  <c r="H11568" i="8" s="1"/>
  <c r="H11606" i="8" s="1"/>
  <c r="H11644" i="8" s="1"/>
  <c r="H11682" i="8" s="1"/>
  <c r="H11720" i="8" s="1"/>
  <c r="H11758" i="8" s="1"/>
  <c r="H11796" i="8" s="1"/>
  <c r="H11834" i="8" s="1"/>
  <c r="H11872" i="8" s="1"/>
  <c r="H11910" i="8" s="1"/>
  <c r="H11948" i="8" s="1"/>
  <c r="H11986" i="8" s="1"/>
  <c r="H12024" i="8" s="1"/>
  <c r="H12062" i="8" s="1"/>
  <c r="H12100" i="8" s="1"/>
  <c r="H12138" i="8" s="1"/>
  <c r="H12176" i="8" s="1"/>
  <c r="H12214" i="8" s="1"/>
  <c r="H12252" i="8" s="1"/>
  <c r="H12290" i="8" s="1"/>
  <c r="H12328" i="8" s="1"/>
  <c r="H12366" i="8" s="1"/>
  <c r="H12404" i="8" s="1"/>
  <c r="H12442" i="8" s="1"/>
  <c r="H12480" i="8" s="1"/>
  <c r="H12518" i="8" s="1"/>
  <c r="H12556" i="8" s="1"/>
  <c r="H12594" i="8" s="1"/>
  <c r="H12632" i="8" s="1"/>
  <c r="H12670" i="8" s="1"/>
  <c r="H12708" i="8" s="1"/>
  <c r="H12746" i="8" s="1"/>
  <c r="H12784" i="8" s="1"/>
  <c r="H12822" i="8" s="1"/>
  <c r="H12860" i="8" s="1"/>
  <c r="H12898" i="8" s="1"/>
  <c r="I54" i="8"/>
  <c r="I92" i="8" s="1"/>
  <c r="I130" i="8" s="1"/>
  <c r="I168" i="8" s="1"/>
  <c r="I206" i="8" s="1"/>
  <c r="I244" i="8" s="1"/>
  <c r="I282" i="8" s="1"/>
  <c r="I320" i="8" s="1"/>
  <c r="I358" i="8" s="1"/>
  <c r="I396" i="8" s="1"/>
  <c r="I434" i="8" s="1"/>
  <c r="I472" i="8" s="1"/>
  <c r="I510" i="8" s="1"/>
  <c r="I548" i="8" s="1"/>
  <c r="I586" i="8" s="1"/>
  <c r="I624" i="8" s="1"/>
  <c r="I662" i="8" s="1"/>
  <c r="I700" i="8" s="1"/>
  <c r="I738" i="8" s="1"/>
  <c r="I776" i="8" s="1"/>
  <c r="I814" i="8" s="1"/>
  <c r="I852" i="8" s="1"/>
  <c r="I890" i="8" s="1"/>
  <c r="I928" i="8" s="1"/>
  <c r="I966" i="8" s="1"/>
  <c r="I1004" i="8" s="1"/>
  <c r="I1042" i="8" s="1"/>
  <c r="I1080" i="8" s="1"/>
  <c r="I1118" i="8" s="1"/>
  <c r="I1156" i="8" s="1"/>
  <c r="I1194" i="8" s="1"/>
  <c r="I1232" i="8" s="1"/>
  <c r="I1270" i="8" s="1"/>
  <c r="I1308" i="8" s="1"/>
  <c r="I1346" i="8" s="1"/>
  <c r="I1384" i="8" s="1"/>
  <c r="I1422" i="8" s="1"/>
  <c r="I1460" i="8" s="1"/>
  <c r="I1498" i="8" s="1"/>
  <c r="I1536" i="8" s="1"/>
  <c r="I1574" i="8" s="1"/>
  <c r="I1612" i="8" s="1"/>
  <c r="I1650" i="8" s="1"/>
  <c r="I1688" i="8" s="1"/>
  <c r="I1726" i="8" s="1"/>
  <c r="I1764" i="8" s="1"/>
  <c r="I1802" i="8" s="1"/>
  <c r="I1840" i="8" s="1"/>
  <c r="I1878" i="8" s="1"/>
  <c r="I1916" i="8" s="1"/>
  <c r="I1954" i="8" s="1"/>
  <c r="I1992" i="8" s="1"/>
  <c r="I2030" i="8" s="1"/>
  <c r="I2068" i="8" s="1"/>
  <c r="I2106" i="8" s="1"/>
  <c r="I2144" i="8" s="1"/>
  <c r="I2182" i="8" s="1"/>
  <c r="I2220" i="8" s="1"/>
  <c r="I2258" i="8" s="1"/>
  <c r="I2296" i="8" s="1"/>
  <c r="I2334" i="8" s="1"/>
  <c r="I2372" i="8" s="1"/>
  <c r="I2410" i="8" s="1"/>
  <c r="I2448" i="8" s="1"/>
  <c r="I2486" i="8" s="1"/>
  <c r="I2524" i="8" s="1"/>
  <c r="I2562" i="8" s="1"/>
  <c r="I2600" i="8" s="1"/>
  <c r="I2638" i="8" s="1"/>
  <c r="I2676" i="8" s="1"/>
  <c r="I2714" i="8" s="1"/>
  <c r="I2752" i="8" s="1"/>
  <c r="I2790" i="8" s="1"/>
  <c r="I2828" i="8" s="1"/>
  <c r="I2866" i="8" s="1"/>
  <c r="I2904" i="8" s="1"/>
  <c r="I2942" i="8" s="1"/>
  <c r="I2980" i="8" s="1"/>
  <c r="I3018" i="8" s="1"/>
  <c r="I3056" i="8" s="1"/>
  <c r="I3094" i="8" s="1"/>
  <c r="I3132" i="8" s="1"/>
  <c r="I3170" i="8" s="1"/>
  <c r="I3208" i="8" s="1"/>
  <c r="I3246" i="8" s="1"/>
  <c r="I3284" i="8" s="1"/>
  <c r="I3322" i="8" s="1"/>
  <c r="I3360" i="8" s="1"/>
  <c r="I3398" i="8" s="1"/>
  <c r="I3436" i="8" s="1"/>
  <c r="I3474" i="8" s="1"/>
  <c r="I3512" i="8" s="1"/>
  <c r="I3550" i="8" s="1"/>
  <c r="I3588" i="8" s="1"/>
  <c r="I3626" i="8" s="1"/>
  <c r="I3664" i="8" s="1"/>
  <c r="I3702" i="8" s="1"/>
  <c r="I3740" i="8" s="1"/>
  <c r="I3778" i="8" s="1"/>
  <c r="I3816" i="8" s="1"/>
  <c r="I3854" i="8" s="1"/>
  <c r="I3892" i="8" s="1"/>
  <c r="I3930" i="8" s="1"/>
  <c r="I3968" i="8" s="1"/>
  <c r="I4006" i="8" s="1"/>
  <c r="I4044" i="8" s="1"/>
  <c r="I4082" i="8" s="1"/>
  <c r="I4120" i="8" s="1"/>
  <c r="I4158" i="8" s="1"/>
  <c r="I4196" i="8" s="1"/>
  <c r="I4234" i="8" s="1"/>
  <c r="I4272" i="8" s="1"/>
  <c r="I4310" i="8" s="1"/>
  <c r="I4348" i="8" s="1"/>
  <c r="I4386" i="8" s="1"/>
  <c r="I4424" i="8" s="1"/>
  <c r="I4462" i="8" s="1"/>
  <c r="I4500" i="8" s="1"/>
  <c r="I4538" i="8" s="1"/>
  <c r="I4576" i="8" s="1"/>
  <c r="I4614" i="8" s="1"/>
  <c r="I4652" i="8" s="1"/>
  <c r="I4690" i="8" s="1"/>
  <c r="I4728" i="8" s="1"/>
  <c r="I4766" i="8" s="1"/>
  <c r="I4804" i="8" s="1"/>
  <c r="I4842" i="8" s="1"/>
  <c r="I4880" i="8" s="1"/>
  <c r="I4918" i="8" s="1"/>
  <c r="I4956" i="8" s="1"/>
  <c r="I4994" i="8" s="1"/>
  <c r="I5032" i="8" s="1"/>
  <c r="I5070" i="8" s="1"/>
  <c r="I5108" i="8" s="1"/>
  <c r="I5146" i="8" s="1"/>
  <c r="I5184" i="8" s="1"/>
  <c r="I5222" i="8" s="1"/>
  <c r="I5260" i="8" s="1"/>
  <c r="I5298" i="8" s="1"/>
  <c r="I5336" i="8" s="1"/>
  <c r="I5374" i="8" s="1"/>
  <c r="I5412" i="8" s="1"/>
  <c r="I5450" i="8" s="1"/>
  <c r="I5488" i="8" s="1"/>
  <c r="I5526" i="8" s="1"/>
  <c r="I5564" i="8" s="1"/>
  <c r="I5602" i="8" s="1"/>
  <c r="I5640" i="8" s="1"/>
  <c r="I5678" i="8" s="1"/>
  <c r="I5716" i="8" s="1"/>
  <c r="I5754" i="8" s="1"/>
  <c r="I5792" i="8" s="1"/>
  <c r="I5830" i="8" s="1"/>
  <c r="I5868" i="8" s="1"/>
  <c r="I5906" i="8" s="1"/>
  <c r="I5944" i="8" s="1"/>
  <c r="I5982" i="8" s="1"/>
  <c r="I6020" i="8" s="1"/>
  <c r="I6058" i="8" s="1"/>
  <c r="I6096" i="8" s="1"/>
  <c r="I6134" i="8" s="1"/>
  <c r="I6172" i="8" s="1"/>
  <c r="I6210" i="8" s="1"/>
  <c r="I6248" i="8" s="1"/>
  <c r="I6286" i="8" s="1"/>
  <c r="I6324" i="8" s="1"/>
  <c r="I6362" i="8" s="1"/>
  <c r="I6400" i="8" s="1"/>
  <c r="I6438" i="8" s="1"/>
  <c r="I6476" i="8" s="1"/>
  <c r="I6514" i="8" s="1"/>
  <c r="I6552" i="8" s="1"/>
  <c r="I6590" i="8" s="1"/>
  <c r="I6628" i="8" s="1"/>
  <c r="I6666" i="8" s="1"/>
  <c r="I6704" i="8" s="1"/>
  <c r="I6742" i="8" s="1"/>
  <c r="I6780" i="8" s="1"/>
  <c r="I6818" i="8" s="1"/>
  <c r="I6856" i="8" s="1"/>
  <c r="I6894" i="8" s="1"/>
  <c r="I6932" i="8" s="1"/>
  <c r="I6970" i="8" s="1"/>
  <c r="I7008" i="8" s="1"/>
  <c r="I7046" i="8" s="1"/>
  <c r="I7084" i="8" s="1"/>
  <c r="I7122" i="8" s="1"/>
  <c r="I7160" i="8" s="1"/>
  <c r="I7198" i="8" s="1"/>
  <c r="I7236" i="8" s="1"/>
  <c r="I7274" i="8" s="1"/>
  <c r="I7312" i="8" s="1"/>
  <c r="I7350" i="8" s="1"/>
  <c r="I7388" i="8" s="1"/>
  <c r="I7426" i="8" s="1"/>
  <c r="I7464" i="8" s="1"/>
  <c r="I7502" i="8" s="1"/>
  <c r="I7540" i="8" s="1"/>
  <c r="I7578" i="8" s="1"/>
  <c r="I7616" i="8" s="1"/>
  <c r="I7654" i="8" s="1"/>
  <c r="I7692" i="8" s="1"/>
  <c r="I7730" i="8" s="1"/>
  <c r="I7768" i="8" s="1"/>
  <c r="I7806" i="8" s="1"/>
  <c r="I7844" i="8" s="1"/>
  <c r="I7882" i="8" s="1"/>
  <c r="I7920" i="8" s="1"/>
  <c r="I7958" i="8" s="1"/>
  <c r="I7996" i="8" s="1"/>
  <c r="I8034" i="8" s="1"/>
  <c r="I8072" i="8" s="1"/>
  <c r="I8110" i="8" s="1"/>
  <c r="I8148" i="8" s="1"/>
  <c r="I8186" i="8" s="1"/>
  <c r="I8224" i="8" s="1"/>
  <c r="I8262" i="8" s="1"/>
  <c r="I8300" i="8" s="1"/>
  <c r="I8338" i="8" s="1"/>
  <c r="I8376" i="8" s="1"/>
  <c r="I8414" i="8" s="1"/>
  <c r="I8452" i="8" s="1"/>
  <c r="I8490" i="8" s="1"/>
  <c r="I8528" i="8" s="1"/>
  <c r="I8566" i="8" s="1"/>
  <c r="I8604" i="8" s="1"/>
  <c r="I8642" i="8" s="1"/>
  <c r="I8680" i="8" s="1"/>
  <c r="I8718" i="8" s="1"/>
  <c r="I8756" i="8" s="1"/>
  <c r="I8794" i="8" s="1"/>
  <c r="I8832" i="8" s="1"/>
  <c r="I8870" i="8" s="1"/>
  <c r="I8908" i="8" s="1"/>
  <c r="I8946" i="8" s="1"/>
  <c r="I8984" i="8" s="1"/>
  <c r="I9022" i="8" s="1"/>
  <c r="I9060" i="8" s="1"/>
  <c r="I9098" i="8" s="1"/>
  <c r="I9136" i="8" s="1"/>
  <c r="I9174" i="8" s="1"/>
  <c r="I9212" i="8" s="1"/>
  <c r="I9250" i="8" s="1"/>
  <c r="I9288" i="8" s="1"/>
  <c r="I9326" i="8" s="1"/>
  <c r="I9364" i="8" s="1"/>
  <c r="I9402" i="8" s="1"/>
  <c r="I9440" i="8" s="1"/>
  <c r="I9478" i="8" s="1"/>
  <c r="I9516" i="8" s="1"/>
  <c r="I9554" i="8" s="1"/>
  <c r="I9592" i="8" s="1"/>
  <c r="I9630" i="8" s="1"/>
  <c r="I9668" i="8" s="1"/>
  <c r="I9706" i="8" s="1"/>
  <c r="I9744" i="8" s="1"/>
  <c r="I9782" i="8" s="1"/>
  <c r="I9820" i="8" s="1"/>
  <c r="I9858" i="8" s="1"/>
  <c r="I9896" i="8" s="1"/>
  <c r="I9934" i="8" s="1"/>
  <c r="I9972" i="8" s="1"/>
  <c r="I10010" i="8" s="1"/>
  <c r="I10048" i="8" s="1"/>
  <c r="I10086" i="8" s="1"/>
  <c r="I10124" i="8" s="1"/>
  <c r="I10162" i="8" s="1"/>
  <c r="I10200" i="8" s="1"/>
  <c r="I10238" i="8" s="1"/>
  <c r="I10276" i="8" s="1"/>
  <c r="I10314" i="8" s="1"/>
  <c r="I10352" i="8" s="1"/>
  <c r="I10390" i="8" s="1"/>
  <c r="I10428" i="8" s="1"/>
  <c r="I10466" i="8" s="1"/>
  <c r="I10504" i="8" s="1"/>
  <c r="I10542" i="8" s="1"/>
  <c r="I10580" i="8" s="1"/>
  <c r="I10618" i="8" s="1"/>
  <c r="I10656" i="8" s="1"/>
  <c r="I10694" i="8" s="1"/>
  <c r="I10732" i="8" s="1"/>
  <c r="I10770" i="8" s="1"/>
  <c r="I10808" i="8" s="1"/>
  <c r="I10846" i="8" s="1"/>
  <c r="I10884" i="8" s="1"/>
  <c r="I10922" i="8" s="1"/>
  <c r="I10960" i="8" s="1"/>
  <c r="I10998" i="8" s="1"/>
  <c r="I11036" i="8" s="1"/>
  <c r="I11074" i="8" s="1"/>
  <c r="I11112" i="8" s="1"/>
  <c r="I11150" i="8" s="1"/>
  <c r="I11188" i="8" s="1"/>
  <c r="I11226" i="8" s="1"/>
  <c r="I11264" i="8" s="1"/>
  <c r="I11302" i="8" s="1"/>
  <c r="I11340" i="8" s="1"/>
  <c r="I11378" i="8" s="1"/>
  <c r="I11416" i="8" s="1"/>
  <c r="I11454" i="8" s="1"/>
  <c r="I11492" i="8" s="1"/>
  <c r="I11530" i="8" s="1"/>
  <c r="I11568" i="8" s="1"/>
  <c r="I11606" i="8" s="1"/>
  <c r="I11644" i="8" s="1"/>
  <c r="I11682" i="8" s="1"/>
  <c r="I11720" i="8" s="1"/>
  <c r="I11758" i="8" s="1"/>
  <c r="I11796" i="8" s="1"/>
  <c r="I11834" i="8" s="1"/>
  <c r="I11872" i="8" s="1"/>
  <c r="I11910" i="8" s="1"/>
  <c r="I11948" i="8" s="1"/>
  <c r="I11986" i="8" s="1"/>
  <c r="I12024" i="8" s="1"/>
  <c r="I12062" i="8" s="1"/>
  <c r="I12100" i="8" s="1"/>
  <c r="I12138" i="8" s="1"/>
  <c r="I12176" i="8" s="1"/>
  <c r="I12214" i="8" s="1"/>
  <c r="I12252" i="8" s="1"/>
  <c r="I12290" i="8" s="1"/>
  <c r="I12328" i="8" s="1"/>
  <c r="I12366" i="8" s="1"/>
  <c r="I12404" i="8" s="1"/>
  <c r="I12442" i="8" s="1"/>
  <c r="I12480" i="8" s="1"/>
  <c r="I12518" i="8" s="1"/>
  <c r="I12556" i="8" s="1"/>
  <c r="I12594" i="8" s="1"/>
  <c r="I12632" i="8" s="1"/>
  <c r="I12670" i="8" s="1"/>
  <c r="I12708" i="8" s="1"/>
  <c r="I12746" i="8" s="1"/>
  <c r="I12784" i="8" s="1"/>
  <c r="I12822" i="8" s="1"/>
  <c r="I12860" i="8" s="1"/>
  <c r="I12898" i="8" s="1"/>
  <c r="J54" i="8"/>
  <c r="K54" i="8"/>
  <c r="B55" i="8"/>
  <c r="G55" i="8"/>
  <c r="G93" i="8" s="1"/>
  <c r="G131" i="8" s="1"/>
  <c r="G169" i="8" s="1"/>
  <c r="G207" i="8" s="1"/>
  <c r="G245" i="8" s="1"/>
  <c r="G283" i="8" s="1"/>
  <c r="G321" i="8" s="1"/>
  <c r="G359" i="8" s="1"/>
  <c r="G397" i="8" s="1"/>
  <c r="G435" i="8" s="1"/>
  <c r="G473" i="8" s="1"/>
  <c r="G511" i="8" s="1"/>
  <c r="G549" i="8" s="1"/>
  <c r="G587" i="8" s="1"/>
  <c r="G625" i="8" s="1"/>
  <c r="G663" i="8" s="1"/>
  <c r="G701" i="8" s="1"/>
  <c r="G739" i="8" s="1"/>
  <c r="G777" i="8" s="1"/>
  <c r="G815" i="8" s="1"/>
  <c r="G853" i="8" s="1"/>
  <c r="G891" i="8" s="1"/>
  <c r="G929" i="8" s="1"/>
  <c r="G967" i="8" s="1"/>
  <c r="G1005" i="8" s="1"/>
  <c r="G1043" i="8" s="1"/>
  <c r="G1081" i="8" s="1"/>
  <c r="G1119" i="8" s="1"/>
  <c r="G1157" i="8" s="1"/>
  <c r="G1195" i="8" s="1"/>
  <c r="G1233" i="8" s="1"/>
  <c r="G1271" i="8" s="1"/>
  <c r="G1309" i="8" s="1"/>
  <c r="G1347" i="8" s="1"/>
  <c r="G1385" i="8" s="1"/>
  <c r="G1423" i="8" s="1"/>
  <c r="G1461" i="8" s="1"/>
  <c r="G1499" i="8" s="1"/>
  <c r="G1537" i="8" s="1"/>
  <c r="G1575" i="8" s="1"/>
  <c r="G1613" i="8" s="1"/>
  <c r="G1651" i="8" s="1"/>
  <c r="G1689" i="8" s="1"/>
  <c r="G1727" i="8" s="1"/>
  <c r="G1765" i="8" s="1"/>
  <c r="G1803" i="8" s="1"/>
  <c r="G1841" i="8" s="1"/>
  <c r="G1879" i="8" s="1"/>
  <c r="G1917" i="8" s="1"/>
  <c r="G1955" i="8" s="1"/>
  <c r="G1993" i="8" s="1"/>
  <c r="G2031" i="8" s="1"/>
  <c r="G2069" i="8" s="1"/>
  <c r="G2107" i="8" s="1"/>
  <c r="G2145" i="8" s="1"/>
  <c r="G2183" i="8" s="1"/>
  <c r="G2221" i="8" s="1"/>
  <c r="G2259" i="8" s="1"/>
  <c r="G2297" i="8" s="1"/>
  <c r="G2335" i="8" s="1"/>
  <c r="G2373" i="8" s="1"/>
  <c r="G2411" i="8" s="1"/>
  <c r="G2449" i="8" s="1"/>
  <c r="G2487" i="8" s="1"/>
  <c r="G2525" i="8" s="1"/>
  <c r="G2563" i="8" s="1"/>
  <c r="G2601" i="8" s="1"/>
  <c r="G2639" i="8" s="1"/>
  <c r="G2677" i="8" s="1"/>
  <c r="G2715" i="8" s="1"/>
  <c r="G2753" i="8" s="1"/>
  <c r="G2791" i="8" s="1"/>
  <c r="G2829" i="8" s="1"/>
  <c r="G2867" i="8" s="1"/>
  <c r="G2905" i="8" s="1"/>
  <c r="G2943" i="8" s="1"/>
  <c r="G2981" i="8" s="1"/>
  <c r="G3019" i="8" s="1"/>
  <c r="G3057" i="8" s="1"/>
  <c r="G3095" i="8" s="1"/>
  <c r="G3133" i="8" s="1"/>
  <c r="G3171" i="8" s="1"/>
  <c r="G3209" i="8" s="1"/>
  <c r="G3247" i="8" s="1"/>
  <c r="G3285" i="8" s="1"/>
  <c r="G3323" i="8" s="1"/>
  <c r="G3361" i="8" s="1"/>
  <c r="G3399" i="8" s="1"/>
  <c r="G3437" i="8" s="1"/>
  <c r="G3475" i="8" s="1"/>
  <c r="G3513" i="8" s="1"/>
  <c r="G3551" i="8" s="1"/>
  <c r="G3589" i="8" s="1"/>
  <c r="G3627" i="8" s="1"/>
  <c r="G3665" i="8" s="1"/>
  <c r="G3703" i="8" s="1"/>
  <c r="G3741" i="8" s="1"/>
  <c r="G3779" i="8" s="1"/>
  <c r="G3817" i="8" s="1"/>
  <c r="G3855" i="8" s="1"/>
  <c r="G3893" i="8" s="1"/>
  <c r="G3931" i="8" s="1"/>
  <c r="G3969" i="8" s="1"/>
  <c r="G4007" i="8" s="1"/>
  <c r="G4045" i="8" s="1"/>
  <c r="G4083" i="8" s="1"/>
  <c r="G4121" i="8" s="1"/>
  <c r="G4159" i="8" s="1"/>
  <c r="G4197" i="8" s="1"/>
  <c r="G4235" i="8" s="1"/>
  <c r="G4273" i="8" s="1"/>
  <c r="G4311" i="8" s="1"/>
  <c r="G4349" i="8" s="1"/>
  <c r="G4387" i="8" s="1"/>
  <c r="G4425" i="8" s="1"/>
  <c r="G4463" i="8" s="1"/>
  <c r="G4501" i="8" s="1"/>
  <c r="G4539" i="8" s="1"/>
  <c r="G4577" i="8" s="1"/>
  <c r="G4615" i="8" s="1"/>
  <c r="G4653" i="8" s="1"/>
  <c r="G4691" i="8" s="1"/>
  <c r="G4729" i="8" s="1"/>
  <c r="G4767" i="8" s="1"/>
  <c r="G4805" i="8" s="1"/>
  <c r="G4843" i="8" s="1"/>
  <c r="G4881" i="8" s="1"/>
  <c r="G4919" i="8" s="1"/>
  <c r="G4957" i="8" s="1"/>
  <c r="G4995" i="8" s="1"/>
  <c r="G5033" i="8" s="1"/>
  <c r="G5071" i="8" s="1"/>
  <c r="G5109" i="8" s="1"/>
  <c r="G5147" i="8" s="1"/>
  <c r="G5185" i="8" s="1"/>
  <c r="G5223" i="8" s="1"/>
  <c r="G5261" i="8" s="1"/>
  <c r="G5299" i="8" s="1"/>
  <c r="G5337" i="8" s="1"/>
  <c r="G5375" i="8" s="1"/>
  <c r="G5413" i="8" s="1"/>
  <c r="G5451" i="8" s="1"/>
  <c r="G5489" i="8" s="1"/>
  <c r="G5527" i="8" s="1"/>
  <c r="G5565" i="8" s="1"/>
  <c r="G5603" i="8" s="1"/>
  <c r="G5641" i="8" s="1"/>
  <c r="G5679" i="8" s="1"/>
  <c r="G5717" i="8" s="1"/>
  <c r="G5755" i="8" s="1"/>
  <c r="G5793" i="8" s="1"/>
  <c r="G5831" i="8" s="1"/>
  <c r="G5869" i="8" s="1"/>
  <c r="G5907" i="8" s="1"/>
  <c r="G5945" i="8" s="1"/>
  <c r="G5983" i="8" s="1"/>
  <c r="G6021" i="8" s="1"/>
  <c r="G6059" i="8" s="1"/>
  <c r="G6097" i="8" s="1"/>
  <c r="G6135" i="8" s="1"/>
  <c r="G6173" i="8" s="1"/>
  <c r="G6211" i="8" s="1"/>
  <c r="G6249" i="8" s="1"/>
  <c r="G6287" i="8" s="1"/>
  <c r="G6325" i="8" s="1"/>
  <c r="G6363" i="8" s="1"/>
  <c r="G6401" i="8" s="1"/>
  <c r="G6439" i="8" s="1"/>
  <c r="G6477" i="8" s="1"/>
  <c r="G6515" i="8" s="1"/>
  <c r="G6553" i="8" s="1"/>
  <c r="G6591" i="8" s="1"/>
  <c r="G6629" i="8" s="1"/>
  <c r="G6667" i="8" s="1"/>
  <c r="G6705" i="8" s="1"/>
  <c r="G6743" i="8" s="1"/>
  <c r="G6781" i="8" s="1"/>
  <c r="G6819" i="8" s="1"/>
  <c r="G6857" i="8" s="1"/>
  <c r="G6895" i="8" s="1"/>
  <c r="G6933" i="8" s="1"/>
  <c r="G6971" i="8" s="1"/>
  <c r="G7009" i="8" s="1"/>
  <c r="G7047" i="8" s="1"/>
  <c r="G7085" i="8" s="1"/>
  <c r="G7123" i="8" s="1"/>
  <c r="G7161" i="8" s="1"/>
  <c r="G7199" i="8" s="1"/>
  <c r="G7237" i="8" s="1"/>
  <c r="G7275" i="8" s="1"/>
  <c r="G7313" i="8" s="1"/>
  <c r="G7351" i="8" s="1"/>
  <c r="G7389" i="8" s="1"/>
  <c r="G7427" i="8" s="1"/>
  <c r="G7465" i="8" s="1"/>
  <c r="G7503" i="8" s="1"/>
  <c r="G7541" i="8" s="1"/>
  <c r="G7579" i="8" s="1"/>
  <c r="G7617" i="8" s="1"/>
  <c r="G7655" i="8" s="1"/>
  <c r="G7693" i="8" s="1"/>
  <c r="G7731" i="8" s="1"/>
  <c r="G7769" i="8" s="1"/>
  <c r="G7807" i="8" s="1"/>
  <c r="G7845" i="8" s="1"/>
  <c r="G7883" i="8" s="1"/>
  <c r="G7921" i="8" s="1"/>
  <c r="G7959" i="8" s="1"/>
  <c r="G7997" i="8" s="1"/>
  <c r="G8035" i="8" s="1"/>
  <c r="G8073" i="8" s="1"/>
  <c r="G8111" i="8" s="1"/>
  <c r="G8149" i="8" s="1"/>
  <c r="G8187" i="8" s="1"/>
  <c r="G8225" i="8" s="1"/>
  <c r="G8263" i="8" s="1"/>
  <c r="G8301" i="8" s="1"/>
  <c r="G8339" i="8" s="1"/>
  <c r="G8377" i="8" s="1"/>
  <c r="G8415" i="8" s="1"/>
  <c r="G8453" i="8" s="1"/>
  <c r="G8491" i="8" s="1"/>
  <c r="G8529" i="8" s="1"/>
  <c r="G8567" i="8" s="1"/>
  <c r="G8605" i="8" s="1"/>
  <c r="G8643" i="8" s="1"/>
  <c r="G8681" i="8" s="1"/>
  <c r="G8719" i="8" s="1"/>
  <c r="G8757" i="8" s="1"/>
  <c r="G8795" i="8" s="1"/>
  <c r="G8833" i="8" s="1"/>
  <c r="G8871" i="8" s="1"/>
  <c r="G8909" i="8" s="1"/>
  <c r="G8947" i="8" s="1"/>
  <c r="G8985" i="8" s="1"/>
  <c r="G9023" i="8" s="1"/>
  <c r="G9061" i="8" s="1"/>
  <c r="G9099" i="8" s="1"/>
  <c r="G9137" i="8" s="1"/>
  <c r="G9175" i="8" s="1"/>
  <c r="G9213" i="8" s="1"/>
  <c r="G9251" i="8" s="1"/>
  <c r="G9289" i="8" s="1"/>
  <c r="G9327" i="8" s="1"/>
  <c r="G9365" i="8" s="1"/>
  <c r="G9403" i="8" s="1"/>
  <c r="G9441" i="8" s="1"/>
  <c r="G9479" i="8" s="1"/>
  <c r="G9517" i="8" s="1"/>
  <c r="G9555" i="8" s="1"/>
  <c r="G9593" i="8" s="1"/>
  <c r="G9631" i="8" s="1"/>
  <c r="G9669" i="8" s="1"/>
  <c r="G9707" i="8" s="1"/>
  <c r="G9745" i="8" s="1"/>
  <c r="G9783" i="8" s="1"/>
  <c r="G9821" i="8" s="1"/>
  <c r="G9859" i="8" s="1"/>
  <c r="G9897" i="8" s="1"/>
  <c r="G9935" i="8" s="1"/>
  <c r="G9973" i="8" s="1"/>
  <c r="G10011" i="8" s="1"/>
  <c r="G10049" i="8" s="1"/>
  <c r="G10087" i="8" s="1"/>
  <c r="G10125" i="8" s="1"/>
  <c r="G10163" i="8" s="1"/>
  <c r="G10201" i="8" s="1"/>
  <c r="G10239" i="8" s="1"/>
  <c r="G10277" i="8" s="1"/>
  <c r="G10315" i="8" s="1"/>
  <c r="G10353" i="8" s="1"/>
  <c r="G10391" i="8" s="1"/>
  <c r="G10429" i="8" s="1"/>
  <c r="G10467" i="8" s="1"/>
  <c r="G10505" i="8" s="1"/>
  <c r="G10543" i="8" s="1"/>
  <c r="G10581" i="8" s="1"/>
  <c r="G10619" i="8" s="1"/>
  <c r="G10657" i="8" s="1"/>
  <c r="G10695" i="8" s="1"/>
  <c r="G10733" i="8" s="1"/>
  <c r="G10771" i="8" s="1"/>
  <c r="G10809" i="8" s="1"/>
  <c r="G10847" i="8" s="1"/>
  <c r="G10885" i="8" s="1"/>
  <c r="G10923" i="8" s="1"/>
  <c r="G10961" i="8" s="1"/>
  <c r="G10999" i="8" s="1"/>
  <c r="G11037" i="8" s="1"/>
  <c r="G11075" i="8" s="1"/>
  <c r="G11113" i="8" s="1"/>
  <c r="G11151" i="8" s="1"/>
  <c r="G11189" i="8" s="1"/>
  <c r="G11227" i="8" s="1"/>
  <c r="G11265" i="8" s="1"/>
  <c r="G11303" i="8" s="1"/>
  <c r="G11341" i="8" s="1"/>
  <c r="G11379" i="8" s="1"/>
  <c r="G11417" i="8" s="1"/>
  <c r="G11455" i="8" s="1"/>
  <c r="G11493" i="8" s="1"/>
  <c r="G11531" i="8" s="1"/>
  <c r="G11569" i="8" s="1"/>
  <c r="G11607" i="8" s="1"/>
  <c r="G11645" i="8" s="1"/>
  <c r="G11683" i="8" s="1"/>
  <c r="G11721" i="8" s="1"/>
  <c r="G11759" i="8" s="1"/>
  <c r="G11797" i="8" s="1"/>
  <c r="G11835" i="8" s="1"/>
  <c r="G11873" i="8" s="1"/>
  <c r="G11911" i="8" s="1"/>
  <c r="G11949" i="8" s="1"/>
  <c r="G11987" i="8" s="1"/>
  <c r="G12025" i="8" s="1"/>
  <c r="G12063" i="8" s="1"/>
  <c r="G12101" i="8" s="1"/>
  <c r="G12139" i="8" s="1"/>
  <c r="G12177" i="8" s="1"/>
  <c r="G12215" i="8" s="1"/>
  <c r="G12253" i="8" s="1"/>
  <c r="G12291" i="8" s="1"/>
  <c r="G12329" i="8" s="1"/>
  <c r="G12367" i="8" s="1"/>
  <c r="G12405" i="8" s="1"/>
  <c r="G12443" i="8" s="1"/>
  <c r="G12481" i="8" s="1"/>
  <c r="G12519" i="8" s="1"/>
  <c r="G12557" i="8" s="1"/>
  <c r="G12595" i="8" s="1"/>
  <c r="G12633" i="8" s="1"/>
  <c r="G12671" i="8" s="1"/>
  <c r="G12709" i="8" s="1"/>
  <c r="G12747" i="8" s="1"/>
  <c r="G12785" i="8" s="1"/>
  <c r="G12823" i="8" s="1"/>
  <c r="G12861" i="8" s="1"/>
  <c r="G12899" i="8" s="1"/>
  <c r="H55" i="8"/>
  <c r="I55" i="8"/>
  <c r="J55" i="8"/>
  <c r="J93" i="8" s="1"/>
  <c r="J131" i="8" s="1"/>
  <c r="J169" i="8" s="1"/>
  <c r="J207" i="8" s="1"/>
  <c r="J245" i="8" s="1"/>
  <c r="J283" i="8" s="1"/>
  <c r="J321" i="8" s="1"/>
  <c r="J359" i="8" s="1"/>
  <c r="J397" i="8" s="1"/>
  <c r="J435" i="8" s="1"/>
  <c r="J473" i="8" s="1"/>
  <c r="J511" i="8" s="1"/>
  <c r="J549" i="8" s="1"/>
  <c r="J587" i="8" s="1"/>
  <c r="J625" i="8" s="1"/>
  <c r="J663" i="8" s="1"/>
  <c r="J701" i="8" s="1"/>
  <c r="J739" i="8" s="1"/>
  <c r="J777" i="8" s="1"/>
  <c r="J815" i="8" s="1"/>
  <c r="J853" i="8" s="1"/>
  <c r="J891" i="8" s="1"/>
  <c r="J929" i="8" s="1"/>
  <c r="J967" i="8" s="1"/>
  <c r="J1005" i="8" s="1"/>
  <c r="J1043" i="8" s="1"/>
  <c r="J1081" i="8" s="1"/>
  <c r="J1119" i="8" s="1"/>
  <c r="J1157" i="8" s="1"/>
  <c r="J1195" i="8" s="1"/>
  <c r="J1233" i="8" s="1"/>
  <c r="J1271" i="8" s="1"/>
  <c r="J1309" i="8" s="1"/>
  <c r="J1347" i="8" s="1"/>
  <c r="J1385" i="8" s="1"/>
  <c r="J1423" i="8" s="1"/>
  <c r="J1461" i="8" s="1"/>
  <c r="J1499" i="8" s="1"/>
  <c r="J1537" i="8" s="1"/>
  <c r="J1575" i="8" s="1"/>
  <c r="J1613" i="8" s="1"/>
  <c r="J1651" i="8" s="1"/>
  <c r="J1689" i="8" s="1"/>
  <c r="J1727" i="8" s="1"/>
  <c r="J1765" i="8" s="1"/>
  <c r="J1803" i="8" s="1"/>
  <c r="J1841" i="8" s="1"/>
  <c r="J1879" i="8" s="1"/>
  <c r="J1917" i="8" s="1"/>
  <c r="J1955" i="8" s="1"/>
  <c r="J1993" i="8" s="1"/>
  <c r="J2031" i="8" s="1"/>
  <c r="J2069" i="8" s="1"/>
  <c r="J2107" i="8" s="1"/>
  <c r="J2145" i="8" s="1"/>
  <c r="J2183" i="8" s="1"/>
  <c r="J2221" i="8" s="1"/>
  <c r="J2259" i="8" s="1"/>
  <c r="J2297" i="8" s="1"/>
  <c r="J2335" i="8" s="1"/>
  <c r="J2373" i="8" s="1"/>
  <c r="J2411" i="8" s="1"/>
  <c r="J2449" i="8" s="1"/>
  <c r="J2487" i="8" s="1"/>
  <c r="J2525" i="8" s="1"/>
  <c r="J2563" i="8" s="1"/>
  <c r="J2601" i="8" s="1"/>
  <c r="J2639" i="8" s="1"/>
  <c r="J2677" i="8" s="1"/>
  <c r="J2715" i="8" s="1"/>
  <c r="J2753" i="8" s="1"/>
  <c r="J2791" i="8" s="1"/>
  <c r="J2829" i="8" s="1"/>
  <c r="J2867" i="8" s="1"/>
  <c r="J2905" i="8" s="1"/>
  <c r="J2943" i="8" s="1"/>
  <c r="J2981" i="8" s="1"/>
  <c r="J3019" i="8" s="1"/>
  <c r="J3057" i="8" s="1"/>
  <c r="J3095" i="8" s="1"/>
  <c r="J3133" i="8" s="1"/>
  <c r="J3171" i="8" s="1"/>
  <c r="J3209" i="8" s="1"/>
  <c r="J3247" i="8" s="1"/>
  <c r="J3285" i="8" s="1"/>
  <c r="J3323" i="8" s="1"/>
  <c r="J3361" i="8" s="1"/>
  <c r="J3399" i="8" s="1"/>
  <c r="J3437" i="8" s="1"/>
  <c r="J3475" i="8" s="1"/>
  <c r="J3513" i="8" s="1"/>
  <c r="J3551" i="8" s="1"/>
  <c r="J3589" i="8" s="1"/>
  <c r="J3627" i="8" s="1"/>
  <c r="J3665" i="8" s="1"/>
  <c r="J3703" i="8" s="1"/>
  <c r="J3741" i="8" s="1"/>
  <c r="J3779" i="8" s="1"/>
  <c r="J3817" i="8" s="1"/>
  <c r="J3855" i="8" s="1"/>
  <c r="J3893" i="8" s="1"/>
  <c r="J3931" i="8" s="1"/>
  <c r="J3969" i="8" s="1"/>
  <c r="J4007" i="8" s="1"/>
  <c r="J4045" i="8" s="1"/>
  <c r="J4083" i="8" s="1"/>
  <c r="J4121" i="8" s="1"/>
  <c r="J4159" i="8" s="1"/>
  <c r="J4197" i="8" s="1"/>
  <c r="J4235" i="8" s="1"/>
  <c r="J4273" i="8" s="1"/>
  <c r="J4311" i="8" s="1"/>
  <c r="J4349" i="8" s="1"/>
  <c r="J4387" i="8" s="1"/>
  <c r="J4425" i="8" s="1"/>
  <c r="J4463" i="8" s="1"/>
  <c r="J4501" i="8" s="1"/>
  <c r="J4539" i="8" s="1"/>
  <c r="J4577" i="8" s="1"/>
  <c r="J4615" i="8" s="1"/>
  <c r="J4653" i="8" s="1"/>
  <c r="J4691" i="8" s="1"/>
  <c r="J4729" i="8" s="1"/>
  <c r="J4767" i="8" s="1"/>
  <c r="J4805" i="8" s="1"/>
  <c r="J4843" i="8" s="1"/>
  <c r="J4881" i="8" s="1"/>
  <c r="J4919" i="8" s="1"/>
  <c r="J4957" i="8" s="1"/>
  <c r="J4995" i="8" s="1"/>
  <c r="J5033" i="8" s="1"/>
  <c r="J5071" i="8" s="1"/>
  <c r="J5109" i="8" s="1"/>
  <c r="J5147" i="8" s="1"/>
  <c r="J5185" i="8" s="1"/>
  <c r="J5223" i="8" s="1"/>
  <c r="J5261" i="8" s="1"/>
  <c r="J5299" i="8" s="1"/>
  <c r="J5337" i="8" s="1"/>
  <c r="J5375" i="8" s="1"/>
  <c r="J5413" i="8" s="1"/>
  <c r="J5451" i="8" s="1"/>
  <c r="J5489" i="8" s="1"/>
  <c r="J5527" i="8" s="1"/>
  <c r="J5565" i="8" s="1"/>
  <c r="J5603" i="8" s="1"/>
  <c r="J5641" i="8" s="1"/>
  <c r="J5679" i="8" s="1"/>
  <c r="J5717" i="8" s="1"/>
  <c r="J5755" i="8" s="1"/>
  <c r="J5793" i="8" s="1"/>
  <c r="J5831" i="8" s="1"/>
  <c r="J5869" i="8" s="1"/>
  <c r="J5907" i="8" s="1"/>
  <c r="J5945" i="8" s="1"/>
  <c r="J5983" i="8" s="1"/>
  <c r="J6021" i="8" s="1"/>
  <c r="J6059" i="8" s="1"/>
  <c r="J6097" i="8" s="1"/>
  <c r="J6135" i="8" s="1"/>
  <c r="J6173" i="8" s="1"/>
  <c r="J6211" i="8" s="1"/>
  <c r="J6249" i="8" s="1"/>
  <c r="J6287" i="8" s="1"/>
  <c r="J6325" i="8" s="1"/>
  <c r="J6363" i="8" s="1"/>
  <c r="J6401" i="8" s="1"/>
  <c r="J6439" i="8" s="1"/>
  <c r="J6477" i="8" s="1"/>
  <c r="J6515" i="8" s="1"/>
  <c r="J6553" i="8" s="1"/>
  <c r="J6591" i="8" s="1"/>
  <c r="J6629" i="8" s="1"/>
  <c r="J6667" i="8" s="1"/>
  <c r="J6705" i="8" s="1"/>
  <c r="J6743" i="8" s="1"/>
  <c r="J6781" i="8" s="1"/>
  <c r="J6819" i="8" s="1"/>
  <c r="J6857" i="8" s="1"/>
  <c r="J6895" i="8" s="1"/>
  <c r="J6933" i="8" s="1"/>
  <c r="J6971" i="8" s="1"/>
  <c r="J7009" i="8" s="1"/>
  <c r="J7047" i="8" s="1"/>
  <c r="J7085" i="8" s="1"/>
  <c r="J7123" i="8" s="1"/>
  <c r="J7161" i="8" s="1"/>
  <c r="J7199" i="8" s="1"/>
  <c r="J7237" i="8" s="1"/>
  <c r="J7275" i="8" s="1"/>
  <c r="J7313" i="8" s="1"/>
  <c r="J7351" i="8" s="1"/>
  <c r="J7389" i="8" s="1"/>
  <c r="J7427" i="8" s="1"/>
  <c r="J7465" i="8" s="1"/>
  <c r="J7503" i="8" s="1"/>
  <c r="J7541" i="8" s="1"/>
  <c r="J7579" i="8" s="1"/>
  <c r="J7617" i="8" s="1"/>
  <c r="J7655" i="8" s="1"/>
  <c r="J7693" i="8" s="1"/>
  <c r="J7731" i="8" s="1"/>
  <c r="J7769" i="8" s="1"/>
  <c r="J7807" i="8" s="1"/>
  <c r="J7845" i="8" s="1"/>
  <c r="J7883" i="8" s="1"/>
  <c r="J7921" i="8" s="1"/>
  <c r="J7959" i="8" s="1"/>
  <c r="J7997" i="8" s="1"/>
  <c r="J8035" i="8" s="1"/>
  <c r="J8073" i="8" s="1"/>
  <c r="J8111" i="8" s="1"/>
  <c r="J8149" i="8" s="1"/>
  <c r="J8187" i="8" s="1"/>
  <c r="J8225" i="8" s="1"/>
  <c r="J8263" i="8" s="1"/>
  <c r="J8301" i="8" s="1"/>
  <c r="J8339" i="8" s="1"/>
  <c r="J8377" i="8" s="1"/>
  <c r="J8415" i="8" s="1"/>
  <c r="J8453" i="8" s="1"/>
  <c r="J8491" i="8" s="1"/>
  <c r="J8529" i="8" s="1"/>
  <c r="J8567" i="8" s="1"/>
  <c r="J8605" i="8" s="1"/>
  <c r="J8643" i="8" s="1"/>
  <c r="J8681" i="8" s="1"/>
  <c r="J8719" i="8" s="1"/>
  <c r="J8757" i="8" s="1"/>
  <c r="J8795" i="8" s="1"/>
  <c r="J8833" i="8" s="1"/>
  <c r="J8871" i="8" s="1"/>
  <c r="J8909" i="8" s="1"/>
  <c r="J8947" i="8" s="1"/>
  <c r="J8985" i="8" s="1"/>
  <c r="J9023" i="8" s="1"/>
  <c r="J9061" i="8" s="1"/>
  <c r="J9099" i="8" s="1"/>
  <c r="J9137" i="8" s="1"/>
  <c r="J9175" i="8" s="1"/>
  <c r="J9213" i="8" s="1"/>
  <c r="J9251" i="8" s="1"/>
  <c r="J9289" i="8" s="1"/>
  <c r="J9327" i="8" s="1"/>
  <c r="J9365" i="8" s="1"/>
  <c r="J9403" i="8" s="1"/>
  <c r="J9441" i="8" s="1"/>
  <c r="J9479" i="8" s="1"/>
  <c r="J9517" i="8" s="1"/>
  <c r="J9555" i="8" s="1"/>
  <c r="J9593" i="8" s="1"/>
  <c r="J9631" i="8" s="1"/>
  <c r="J9669" i="8" s="1"/>
  <c r="J9707" i="8" s="1"/>
  <c r="J9745" i="8" s="1"/>
  <c r="J9783" i="8" s="1"/>
  <c r="J9821" i="8" s="1"/>
  <c r="J9859" i="8" s="1"/>
  <c r="J9897" i="8" s="1"/>
  <c r="J9935" i="8" s="1"/>
  <c r="J9973" i="8" s="1"/>
  <c r="J10011" i="8" s="1"/>
  <c r="J10049" i="8" s="1"/>
  <c r="J10087" i="8" s="1"/>
  <c r="J10125" i="8" s="1"/>
  <c r="J10163" i="8" s="1"/>
  <c r="J10201" i="8" s="1"/>
  <c r="J10239" i="8" s="1"/>
  <c r="J10277" i="8" s="1"/>
  <c r="J10315" i="8" s="1"/>
  <c r="J10353" i="8" s="1"/>
  <c r="J10391" i="8" s="1"/>
  <c r="J10429" i="8" s="1"/>
  <c r="J10467" i="8" s="1"/>
  <c r="J10505" i="8" s="1"/>
  <c r="J10543" i="8" s="1"/>
  <c r="J10581" i="8" s="1"/>
  <c r="J10619" i="8" s="1"/>
  <c r="J10657" i="8" s="1"/>
  <c r="J10695" i="8" s="1"/>
  <c r="J10733" i="8" s="1"/>
  <c r="J10771" i="8" s="1"/>
  <c r="J10809" i="8" s="1"/>
  <c r="J10847" i="8" s="1"/>
  <c r="J10885" i="8" s="1"/>
  <c r="J10923" i="8" s="1"/>
  <c r="J10961" i="8" s="1"/>
  <c r="J10999" i="8" s="1"/>
  <c r="J11037" i="8" s="1"/>
  <c r="J11075" i="8" s="1"/>
  <c r="J11113" i="8" s="1"/>
  <c r="J11151" i="8" s="1"/>
  <c r="J11189" i="8" s="1"/>
  <c r="J11227" i="8" s="1"/>
  <c r="J11265" i="8" s="1"/>
  <c r="J11303" i="8" s="1"/>
  <c r="J11341" i="8" s="1"/>
  <c r="J11379" i="8" s="1"/>
  <c r="J11417" i="8" s="1"/>
  <c r="J11455" i="8" s="1"/>
  <c r="J11493" i="8" s="1"/>
  <c r="J11531" i="8" s="1"/>
  <c r="J11569" i="8" s="1"/>
  <c r="J11607" i="8" s="1"/>
  <c r="J11645" i="8" s="1"/>
  <c r="J11683" i="8" s="1"/>
  <c r="J11721" i="8" s="1"/>
  <c r="J11759" i="8" s="1"/>
  <c r="J11797" i="8" s="1"/>
  <c r="J11835" i="8" s="1"/>
  <c r="J11873" i="8" s="1"/>
  <c r="J11911" i="8" s="1"/>
  <c r="J11949" i="8" s="1"/>
  <c r="J11987" i="8" s="1"/>
  <c r="J12025" i="8" s="1"/>
  <c r="J12063" i="8" s="1"/>
  <c r="J12101" i="8" s="1"/>
  <c r="J12139" i="8" s="1"/>
  <c r="J12177" i="8" s="1"/>
  <c r="J12215" i="8" s="1"/>
  <c r="J12253" i="8" s="1"/>
  <c r="J12291" i="8" s="1"/>
  <c r="J12329" i="8" s="1"/>
  <c r="J12367" i="8" s="1"/>
  <c r="J12405" i="8" s="1"/>
  <c r="J12443" i="8" s="1"/>
  <c r="J12481" i="8" s="1"/>
  <c r="J12519" i="8" s="1"/>
  <c r="J12557" i="8" s="1"/>
  <c r="J12595" i="8" s="1"/>
  <c r="J12633" i="8" s="1"/>
  <c r="J12671" i="8" s="1"/>
  <c r="J12709" i="8" s="1"/>
  <c r="J12747" i="8" s="1"/>
  <c r="J12785" i="8" s="1"/>
  <c r="J12823" i="8" s="1"/>
  <c r="J12861" i="8" s="1"/>
  <c r="J12899" i="8" s="1"/>
  <c r="K55" i="8"/>
  <c r="B56" i="8"/>
  <c r="G56" i="8"/>
  <c r="H56" i="8"/>
  <c r="I56" i="8"/>
  <c r="I94" i="8" s="1"/>
  <c r="I132" i="8" s="1"/>
  <c r="I170" i="8" s="1"/>
  <c r="I208" i="8" s="1"/>
  <c r="I246" i="8" s="1"/>
  <c r="I284" i="8" s="1"/>
  <c r="I322" i="8" s="1"/>
  <c r="I360" i="8" s="1"/>
  <c r="I398" i="8" s="1"/>
  <c r="I436" i="8" s="1"/>
  <c r="I474" i="8" s="1"/>
  <c r="I512" i="8" s="1"/>
  <c r="I550" i="8" s="1"/>
  <c r="I588" i="8" s="1"/>
  <c r="I626" i="8" s="1"/>
  <c r="I664" i="8" s="1"/>
  <c r="I702" i="8" s="1"/>
  <c r="I740" i="8" s="1"/>
  <c r="I778" i="8" s="1"/>
  <c r="I816" i="8" s="1"/>
  <c r="I854" i="8" s="1"/>
  <c r="I892" i="8" s="1"/>
  <c r="I930" i="8" s="1"/>
  <c r="I968" i="8" s="1"/>
  <c r="I1006" i="8" s="1"/>
  <c r="I1044" i="8" s="1"/>
  <c r="I1082" i="8" s="1"/>
  <c r="I1120" i="8" s="1"/>
  <c r="I1158" i="8" s="1"/>
  <c r="I1196" i="8" s="1"/>
  <c r="I1234" i="8" s="1"/>
  <c r="I1272" i="8" s="1"/>
  <c r="I1310" i="8" s="1"/>
  <c r="I1348" i="8" s="1"/>
  <c r="I1386" i="8" s="1"/>
  <c r="I1424" i="8" s="1"/>
  <c r="I1462" i="8" s="1"/>
  <c r="I1500" i="8" s="1"/>
  <c r="I1538" i="8" s="1"/>
  <c r="I1576" i="8" s="1"/>
  <c r="I1614" i="8" s="1"/>
  <c r="I1652" i="8" s="1"/>
  <c r="I1690" i="8" s="1"/>
  <c r="I1728" i="8" s="1"/>
  <c r="I1766" i="8" s="1"/>
  <c r="I1804" i="8" s="1"/>
  <c r="I1842" i="8" s="1"/>
  <c r="I1880" i="8" s="1"/>
  <c r="I1918" i="8" s="1"/>
  <c r="I1956" i="8" s="1"/>
  <c r="I1994" i="8" s="1"/>
  <c r="I2032" i="8" s="1"/>
  <c r="I2070" i="8" s="1"/>
  <c r="I2108" i="8" s="1"/>
  <c r="I2146" i="8" s="1"/>
  <c r="I2184" i="8" s="1"/>
  <c r="I2222" i="8" s="1"/>
  <c r="I2260" i="8" s="1"/>
  <c r="I2298" i="8" s="1"/>
  <c r="I2336" i="8" s="1"/>
  <c r="I2374" i="8" s="1"/>
  <c r="I2412" i="8" s="1"/>
  <c r="I2450" i="8" s="1"/>
  <c r="I2488" i="8" s="1"/>
  <c r="I2526" i="8" s="1"/>
  <c r="I2564" i="8" s="1"/>
  <c r="I2602" i="8" s="1"/>
  <c r="I2640" i="8" s="1"/>
  <c r="I2678" i="8" s="1"/>
  <c r="I2716" i="8" s="1"/>
  <c r="I2754" i="8" s="1"/>
  <c r="I2792" i="8" s="1"/>
  <c r="I2830" i="8" s="1"/>
  <c r="I2868" i="8" s="1"/>
  <c r="I2906" i="8" s="1"/>
  <c r="I2944" i="8" s="1"/>
  <c r="I2982" i="8" s="1"/>
  <c r="I3020" i="8" s="1"/>
  <c r="I3058" i="8" s="1"/>
  <c r="I3096" i="8" s="1"/>
  <c r="I3134" i="8" s="1"/>
  <c r="I3172" i="8" s="1"/>
  <c r="I3210" i="8" s="1"/>
  <c r="I3248" i="8" s="1"/>
  <c r="I3286" i="8" s="1"/>
  <c r="I3324" i="8" s="1"/>
  <c r="I3362" i="8" s="1"/>
  <c r="I3400" i="8" s="1"/>
  <c r="I3438" i="8" s="1"/>
  <c r="I3476" i="8" s="1"/>
  <c r="I3514" i="8" s="1"/>
  <c r="I3552" i="8" s="1"/>
  <c r="I3590" i="8" s="1"/>
  <c r="I3628" i="8" s="1"/>
  <c r="I3666" i="8" s="1"/>
  <c r="I3704" i="8" s="1"/>
  <c r="I3742" i="8" s="1"/>
  <c r="I3780" i="8" s="1"/>
  <c r="I3818" i="8" s="1"/>
  <c r="I3856" i="8" s="1"/>
  <c r="I3894" i="8" s="1"/>
  <c r="I3932" i="8" s="1"/>
  <c r="I3970" i="8" s="1"/>
  <c r="I4008" i="8" s="1"/>
  <c r="I4046" i="8" s="1"/>
  <c r="I4084" i="8" s="1"/>
  <c r="I4122" i="8" s="1"/>
  <c r="I4160" i="8" s="1"/>
  <c r="I4198" i="8" s="1"/>
  <c r="I4236" i="8" s="1"/>
  <c r="I4274" i="8" s="1"/>
  <c r="I4312" i="8" s="1"/>
  <c r="I4350" i="8" s="1"/>
  <c r="I4388" i="8" s="1"/>
  <c r="I4426" i="8" s="1"/>
  <c r="I4464" i="8" s="1"/>
  <c r="I4502" i="8" s="1"/>
  <c r="I4540" i="8" s="1"/>
  <c r="I4578" i="8" s="1"/>
  <c r="I4616" i="8" s="1"/>
  <c r="I4654" i="8" s="1"/>
  <c r="I4692" i="8" s="1"/>
  <c r="I4730" i="8" s="1"/>
  <c r="I4768" i="8" s="1"/>
  <c r="I4806" i="8" s="1"/>
  <c r="I4844" i="8" s="1"/>
  <c r="I4882" i="8" s="1"/>
  <c r="I4920" i="8" s="1"/>
  <c r="I4958" i="8" s="1"/>
  <c r="I4996" i="8" s="1"/>
  <c r="I5034" i="8" s="1"/>
  <c r="I5072" i="8" s="1"/>
  <c r="I5110" i="8" s="1"/>
  <c r="I5148" i="8" s="1"/>
  <c r="I5186" i="8" s="1"/>
  <c r="I5224" i="8" s="1"/>
  <c r="I5262" i="8" s="1"/>
  <c r="I5300" i="8" s="1"/>
  <c r="I5338" i="8" s="1"/>
  <c r="I5376" i="8" s="1"/>
  <c r="I5414" i="8" s="1"/>
  <c r="I5452" i="8" s="1"/>
  <c r="I5490" i="8" s="1"/>
  <c r="I5528" i="8" s="1"/>
  <c r="I5566" i="8" s="1"/>
  <c r="I5604" i="8" s="1"/>
  <c r="I5642" i="8" s="1"/>
  <c r="I5680" i="8" s="1"/>
  <c r="I5718" i="8" s="1"/>
  <c r="I5756" i="8" s="1"/>
  <c r="I5794" i="8" s="1"/>
  <c r="I5832" i="8" s="1"/>
  <c r="I5870" i="8" s="1"/>
  <c r="I5908" i="8" s="1"/>
  <c r="I5946" i="8" s="1"/>
  <c r="I5984" i="8" s="1"/>
  <c r="I6022" i="8" s="1"/>
  <c r="I6060" i="8" s="1"/>
  <c r="I6098" i="8" s="1"/>
  <c r="I6136" i="8" s="1"/>
  <c r="I6174" i="8" s="1"/>
  <c r="I6212" i="8" s="1"/>
  <c r="I6250" i="8" s="1"/>
  <c r="I6288" i="8" s="1"/>
  <c r="I6326" i="8" s="1"/>
  <c r="I6364" i="8" s="1"/>
  <c r="I6402" i="8" s="1"/>
  <c r="I6440" i="8" s="1"/>
  <c r="I6478" i="8" s="1"/>
  <c r="I6516" i="8" s="1"/>
  <c r="I6554" i="8" s="1"/>
  <c r="I6592" i="8" s="1"/>
  <c r="I6630" i="8" s="1"/>
  <c r="I6668" i="8" s="1"/>
  <c r="I6706" i="8" s="1"/>
  <c r="I6744" i="8" s="1"/>
  <c r="I6782" i="8" s="1"/>
  <c r="I6820" i="8" s="1"/>
  <c r="I6858" i="8" s="1"/>
  <c r="I6896" i="8" s="1"/>
  <c r="I6934" i="8" s="1"/>
  <c r="I6972" i="8" s="1"/>
  <c r="I7010" i="8" s="1"/>
  <c r="I7048" i="8" s="1"/>
  <c r="I7086" i="8" s="1"/>
  <c r="I7124" i="8" s="1"/>
  <c r="I7162" i="8" s="1"/>
  <c r="I7200" i="8" s="1"/>
  <c r="I7238" i="8" s="1"/>
  <c r="I7276" i="8" s="1"/>
  <c r="I7314" i="8" s="1"/>
  <c r="I7352" i="8" s="1"/>
  <c r="I7390" i="8" s="1"/>
  <c r="I7428" i="8" s="1"/>
  <c r="I7466" i="8" s="1"/>
  <c r="I7504" i="8" s="1"/>
  <c r="I7542" i="8" s="1"/>
  <c r="I7580" i="8" s="1"/>
  <c r="I7618" i="8" s="1"/>
  <c r="I7656" i="8" s="1"/>
  <c r="I7694" i="8" s="1"/>
  <c r="I7732" i="8" s="1"/>
  <c r="I7770" i="8" s="1"/>
  <c r="I7808" i="8" s="1"/>
  <c r="I7846" i="8" s="1"/>
  <c r="I7884" i="8" s="1"/>
  <c r="I7922" i="8" s="1"/>
  <c r="I7960" i="8" s="1"/>
  <c r="I7998" i="8" s="1"/>
  <c r="I8036" i="8" s="1"/>
  <c r="I8074" i="8" s="1"/>
  <c r="I8112" i="8" s="1"/>
  <c r="I8150" i="8" s="1"/>
  <c r="I8188" i="8" s="1"/>
  <c r="I8226" i="8" s="1"/>
  <c r="I8264" i="8" s="1"/>
  <c r="I8302" i="8" s="1"/>
  <c r="I8340" i="8" s="1"/>
  <c r="I8378" i="8" s="1"/>
  <c r="I8416" i="8" s="1"/>
  <c r="I8454" i="8" s="1"/>
  <c r="I8492" i="8" s="1"/>
  <c r="I8530" i="8" s="1"/>
  <c r="I8568" i="8" s="1"/>
  <c r="I8606" i="8" s="1"/>
  <c r="I8644" i="8" s="1"/>
  <c r="I8682" i="8" s="1"/>
  <c r="I8720" i="8" s="1"/>
  <c r="I8758" i="8" s="1"/>
  <c r="I8796" i="8" s="1"/>
  <c r="I8834" i="8" s="1"/>
  <c r="I8872" i="8" s="1"/>
  <c r="I8910" i="8" s="1"/>
  <c r="I8948" i="8" s="1"/>
  <c r="I8986" i="8" s="1"/>
  <c r="I9024" i="8" s="1"/>
  <c r="I9062" i="8" s="1"/>
  <c r="I9100" i="8" s="1"/>
  <c r="I9138" i="8" s="1"/>
  <c r="I9176" i="8" s="1"/>
  <c r="I9214" i="8" s="1"/>
  <c r="I9252" i="8" s="1"/>
  <c r="I9290" i="8" s="1"/>
  <c r="I9328" i="8" s="1"/>
  <c r="I9366" i="8" s="1"/>
  <c r="I9404" i="8" s="1"/>
  <c r="I9442" i="8" s="1"/>
  <c r="I9480" i="8" s="1"/>
  <c r="I9518" i="8" s="1"/>
  <c r="I9556" i="8" s="1"/>
  <c r="I9594" i="8" s="1"/>
  <c r="I9632" i="8" s="1"/>
  <c r="I9670" i="8" s="1"/>
  <c r="I9708" i="8" s="1"/>
  <c r="I9746" i="8" s="1"/>
  <c r="I9784" i="8" s="1"/>
  <c r="I9822" i="8" s="1"/>
  <c r="I9860" i="8" s="1"/>
  <c r="I9898" i="8" s="1"/>
  <c r="I9936" i="8" s="1"/>
  <c r="I9974" i="8" s="1"/>
  <c r="I10012" i="8" s="1"/>
  <c r="I10050" i="8" s="1"/>
  <c r="I10088" i="8" s="1"/>
  <c r="I10126" i="8" s="1"/>
  <c r="I10164" i="8" s="1"/>
  <c r="I10202" i="8" s="1"/>
  <c r="I10240" i="8" s="1"/>
  <c r="I10278" i="8" s="1"/>
  <c r="I10316" i="8" s="1"/>
  <c r="I10354" i="8" s="1"/>
  <c r="I10392" i="8" s="1"/>
  <c r="I10430" i="8" s="1"/>
  <c r="I10468" i="8" s="1"/>
  <c r="I10506" i="8" s="1"/>
  <c r="I10544" i="8" s="1"/>
  <c r="I10582" i="8" s="1"/>
  <c r="I10620" i="8" s="1"/>
  <c r="I10658" i="8" s="1"/>
  <c r="I10696" i="8" s="1"/>
  <c r="I10734" i="8" s="1"/>
  <c r="I10772" i="8" s="1"/>
  <c r="I10810" i="8" s="1"/>
  <c r="I10848" i="8" s="1"/>
  <c r="I10886" i="8" s="1"/>
  <c r="I10924" i="8" s="1"/>
  <c r="I10962" i="8" s="1"/>
  <c r="I11000" i="8" s="1"/>
  <c r="I11038" i="8" s="1"/>
  <c r="I11076" i="8" s="1"/>
  <c r="I11114" i="8" s="1"/>
  <c r="I11152" i="8" s="1"/>
  <c r="I11190" i="8" s="1"/>
  <c r="I11228" i="8" s="1"/>
  <c r="I11266" i="8" s="1"/>
  <c r="I11304" i="8" s="1"/>
  <c r="I11342" i="8" s="1"/>
  <c r="I11380" i="8" s="1"/>
  <c r="I11418" i="8" s="1"/>
  <c r="I11456" i="8" s="1"/>
  <c r="I11494" i="8" s="1"/>
  <c r="I11532" i="8" s="1"/>
  <c r="I11570" i="8" s="1"/>
  <c r="I11608" i="8" s="1"/>
  <c r="I11646" i="8" s="1"/>
  <c r="I11684" i="8" s="1"/>
  <c r="I11722" i="8" s="1"/>
  <c r="I11760" i="8" s="1"/>
  <c r="I11798" i="8" s="1"/>
  <c r="I11836" i="8" s="1"/>
  <c r="I11874" i="8" s="1"/>
  <c r="I11912" i="8" s="1"/>
  <c r="I11950" i="8" s="1"/>
  <c r="I11988" i="8" s="1"/>
  <c r="I12026" i="8" s="1"/>
  <c r="I12064" i="8" s="1"/>
  <c r="I12102" i="8" s="1"/>
  <c r="I12140" i="8" s="1"/>
  <c r="I12178" i="8" s="1"/>
  <c r="I12216" i="8" s="1"/>
  <c r="I12254" i="8" s="1"/>
  <c r="I12292" i="8" s="1"/>
  <c r="I12330" i="8" s="1"/>
  <c r="I12368" i="8" s="1"/>
  <c r="I12406" i="8" s="1"/>
  <c r="I12444" i="8" s="1"/>
  <c r="I12482" i="8" s="1"/>
  <c r="I12520" i="8" s="1"/>
  <c r="I12558" i="8" s="1"/>
  <c r="I12596" i="8" s="1"/>
  <c r="I12634" i="8" s="1"/>
  <c r="I12672" i="8" s="1"/>
  <c r="I12710" i="8" s="1"/>
  <c r="I12748" i="8" s="1"/>
  <c r="I12786" i="8" s="1"/>
  <c r="I12824" i="8" s="1"/>
  <c r="I12862" i="8" s="1"/>
  <c r="I12900" i="8" s="1"/>
  <c r="J56" i="8"/>
  <c r="K56" i="8"/>
  <c r="K94" i="8" s="1"/>
  <c r="K132" i="8" s="1"/>
  <c r="K170" i="8" s="1"/>
  <c r="K208" i="8" s="1"/>
  <c r="K246" i="8" s="1"/>
  <c r="K284" i="8" s="1"/>
  <c r="K322" i="8" s="1"/>
  <c r="K360" i="8" s="1"/>
  <c r="K398" i="8" s="1"/>
  <c r="K436" i="8" s="1"/>
  <c r="K474" i="8" s="1"/>
  <c r="K512" i="8" s="1"/>
  <c r="K550" i="8" s="1"/>
  <c r="K588" i="8" s="1"/>
  <c r="K626" i="8" s="1"/>
  <c r="K664" i="8" s="1"/>
  <c r="K702" i="8" s="1"/>
  <c r="K740" i="8" s="1"/>
  <c r="K778" i="8" s="1"/>
  <c r="K816" i="8" s="1"/>
  <c r="K854" i="8" s="1"/>
  <c r="K892" i="8" s="1"/>
  <c r="K930" i="8" s="1"/>
  <c r="K968" i="8" s="1"/>
  <c r="K1006" i="8" s="1"/>
  <c r="K1044" i="8" s="1"/>
  <c r="K1082" i="8" s="1"/>
  <c r="K1120" i="8" s="1"/>
  <c r="K1158" i="8" s="1"/>
  <c r="K1196" i="8" s="1"/>
  <c r="K1234" i="8" s="1"/>
  <c r="K1272" i="8" s="1"/>
  <c r="K1310" i="8" s="1"/>
  <c r="K1348" i="8" s="1"/>
  <c r="K1386" i="8" s="1"/>
  <c r="K1424" i="8" s="1"/>
  <c r="K1462" i="8" s="1"/>
  <c r="K1500" i="8" s="1"/>
  <c r="K1538" i="8" s="1"/>
  <c r="K1576" i="8" s="1"/>
  <c r="K1614" i="8" s="1"/>
  <c r="K1652" i="8" s="1"/>
  <c r="K1690" i="8" s="1"/>
  <c r="K1728" i="8" s="1"/>
  <c r="K1766" i="8" s="1"/>
  <c r="K1804" i="8" s="1"/>
  <c r="K1842" i="8" s="1"/>
  <c r="K1880" i="8" s="1"/>
  <c r="K1918" i="8" s="1"/>
  <c r="K1956" i="8" s="1"/>
  <c r="K1994" i="8" s="1"/>
  <c r="K2032" i="8" s="1"/>
  <c r="K2070" i="8" s="1"/>
  <c r="K2108" i="8" s="1"/>
  <c r="K2146" i="8" s="1"/>
  <c r="K2184" i="8" s="1"/>
  <c r="K2222" i="8" s="1"/>
  <c r="K2260" i="8" s="1"/>
  <c r="K2298" i="8" s="1"/>
  <c r="K2336" i="8" s="1"/>
  <c r="K2374" i="8" s="1"/>
  <c r="K2412" i="8" s="1"/>
  <c r="K2450" i="8" s="1"/>
  <c r="K2488" i="8" s="1"/>
  <c r="K2526" i="8" s="1"/>
  <c r="K2564" i="8" s="1"/>
  <c r="K2602" i="8" s="1"/>
  <c r="K2640" i="8" s="1"/>
  <c r="K2678" i="8" s="1"/>
  <c r="K2716" i="8" s="1"/>
  <c r="K2754" i="8" s="1"/>
  <c r="K2792" i="8" s="1"/>
  <c r="K2830" i="8" s="1"/>
  <c r="K2868" i="8" s="1"/>
  <c r="K2906" i="8" s="1"/>
  <c r="K2944" i="8" s="1"/>
  <c r="K2982" i="8" s="1"/>
  <c r="K3020" i="8" s="1"/>
  <c r="K3058" i="8" s="1"/>
  <c r="K3096" i="8" s="1"/>
  <c r="K3134" i="8" s="1"/>
  <c r="K3172" i="8" s="1"/>
  <c r="K3210" i="8" s="1"/>
  <c r="K3248" i="8" s="1"/>
  <c r="K3286" i="8" s="1"/>
  <c r="K3324" i="8" s="1"/>
  <c r="K3362" i="8" s="1"/>
  <c r="K3400" i="8" s="1"/>
  <c r="K3438" i="8" s="1"/>
  <c r="K3476" i="8" s="1"/>
  <c r="K3514" i="8" s="1"/>
  <c r="K3552" i="8" s="1"/>
  <c r="K3590" i="8" s="1"/>
  <c r="K3628" i="8" s="1"/>
  <c r="K3666" i="8" s="1"/>
  <c r="K3704" i="8" s="1"/>
  <c r="K3742" i="8" s="1"/>
  <c r="K3780" i="8" s="1"/>
  <c r="K3818" i="8" s="1"/>
  <c r="K3856" i="8" s="1"/>
  <c r="K3894" i="8" s="1"/>
  <c r="K3932" i="8" s="1"/>
  <c r="K3970" i="8" s="1"/>
  <c r="K4008" i="8" s="1"/>
  <c r="K4046" i="8" s="1"/>
  <c r="K4084" i="8" s="1"/>
  <c r="K4122" i="8" s="1"/>
  <c r="K4160" i="8" s="1"/>
  <c r="K4198" i="8" s="1"/>
  <c r="K4236" i="8" s="1"/>
  <c r="K4274" i="8" s="1"/>
  <c r="K4312" i="8" s="1"/>
  <c r="K4350" i="8" s="1"/>
  <c r="K4388" i="8" s="1"/>
  <c r="K4426" i="8" s="1"/>
  <c r="K4464" i="8" s="1"/>
  <c r="K4502" i="8" s="1"/>
  <c r="K4540" i="8" s="1"/>
  <c r="K4578" i="8" s="1"/>
  <c r="K4616" i="8" s="1"/>
  <c r="K4654" i="8" s="1"/>
  <c r="K4692" i="8" s="1"/>
  <c r="K4730" i="8" s="1"/>
  <c r="K4768" i="8" s="1"/>
  <c r="K4806" i="8" s="1"/>
  <c r="K4844" i="8" s="1"/>
  <c r="K4882" i="8" s="1"/>
  <c r="K4920" i="8" s="1"/>
  <c r="K4958" i="8" s="1"/>
  <c r="K4996" i="8" s="1"/>
  <c r="K5034" i="8" s="1"/>
  <c r="K5072" i="8" s="1"/>
  <c r="K5110" i="8" s="1"/>
  <c r="K5148" i="8" s="1"/>
  <c r="K5186" i="8" s="1"/>
  <c r="K5224" i="8" s="1"/>
  <c r="K5262" i="8" s="1"/>
  <c r="K5300" i="8" s="1"/>
  <c r="K5338" i="8" s="1"/>
  <c r="K5376" i="8" s="1"/>
  <c r="K5414" i="8" s="1"/>
  <c r="K5452" i="8" s="1"/>
  <c r="K5490" i="8" s="1"/>
  <c r="K5528" i="8" s="1"/>
  <c r="K5566" i="8" s="1"/>
  <c r="K5604" i="8" s="1"/>
  <c r="K5642" i="8" s="1"/>
  <c r="K5680" i="8" s="1"/>
  <c r="K5718" i="8" s="1"/>
  <c r="K5756" i="8" s="1"/>
  <c r="K5794" i="8" s="1"/>
  <c r="K5832" i="8" s="1"/>
  <c r="K5870" i="8" s="1"/>
  <c r="K5908" i="8" s="1"/>
  <c r="K5946" i="8" s="1"/>
  <c r="K5984" i="8" s="1"/>
  <c r="K6022" i="8" s="1"/>
  <c r="K6060" i="8" s="1"/>
  <c r="K6098" i="8" s="1"/>
  <c r="K6136" i="8" s="1"/>
  <c r="K6174" i="8" s="1"/>
  <c r="K6212" i="8" s="1"/>
  <c r="K6250" i="8" s="1"/>
  <c r="K6288" i="8" s="1"/>
  <c r="K6326" i="8" s="1"/>
  <c r="K6364" i="8" s="1"/>
  <c r="K6402" i="8" s="1"/>
  <c r="K6440" i="8" s="1"/>
  <c r="K6478" i="8" s="1"/>
  <c r="K6516" i="8" s="1"/>
  <c r="K6554" i="8" s="1"/>
  <c r="K6592" i="8" s="1"/>
  <c r="K6630" i="8" s="1"/>
  <c r="K6668" i="8" s="1"/>
  <c r="K6706" i="8" s="1"/>
  <c r="K6744" i="8" s="1"/>
  <c r="K6782" i="8" s="1"/>
  <c r="K6820" i="8" s="1"/>
  <c r="K6858" i="8" s="1"/>
  <c r="K6896" i="8" s="1"/>
  <c r="K6934" i="8" s="1"/>
  <c r="K6972" i="8" s="1"/>
  <c r="K7010" i="8" s="1"/>
  <c r="K7048" i="8" s="1"/>
  <c r="K7086" i="8" s="1"/>
  <c r="K7124" i="8" s="1"/>
  <c r="K7162" i="8" s="1"/>
  <c r="K7200" i="8" s="1"/>
  <c r="K7238" i="8" s="1"/>
  <c r="K7276" i="8" s="1"/>
  <c r="K7314" i="8" s="1"/>
  <c r="K7352" i="8" s="1"/>
  <c r="K7390" i="8" s="1"/>
  <c r="K7428" i="8" s="1"/>
  <c r="K7466" i="8" s="1"/>
  <c r="K7504" i="8" s="1"/>
  <c r="K7542" i="8" s="1"/>
  <c r="K7580" i="8" s="1"/>
  <c r="K7618" i="8" s="1"/>
  <c r="K7656" i="8" s="1"/>
  <c r="K7694" i="8" s="1"/>
  <c r="K7732" i="8" s="1"/>
  <c r="K7770" i="8" s="1"/>
  <c r="K7808" i="8" s="1"/>
  <c r="K7846" i="8" s="1"/>
  <c r="K7884" i="8" s="1"/>
  <c r="K7922" i="8" s="1"/>
  <c r="K7960" i="8" s="1"/>
  <c r="K7998" i="8" s="1"/>
  <c r="K8036" i="8" s="1"/>
  <c r="K8074" i="8" s="1"/>
  <c r="K8112" i="8" s="1"/>
  <c r="K8150" i="8" s="1"/>
  <c r="K8188" i="8" s="1"/>
  <c r="K8226" i="8" s="1"/>
  <c r="K8264" i="8" s="1"/>
  <c r="K8302" i="8" s="1"/>
  <c r="K8340" i="8" s="1"/>
  <c r="K8378" i="8" s="1"/>
  <c r="K8416" i="8" s="1"/>
  <c r="K8454" i="8" s="1"/>
  <c r="K8492" i="8" s="1"/>
  <c r="K8530" i="8" s="1"/>
  <c r="K8568" i="8" s="1"/>
  <c r="K8606" i="8" s="1"/>
  <c r="K8644" i="8" s="1"/>
  <c r="K8682" i="8" s="1"/>
  <c r="K8720" i="8" s="1"/>
  <c r="K8758" i="8" s="1"/>
  <c r="K8796" i="8" s="1"/>
  <c r="K8834" i="8" s="1"/>
  <c r="K8872" i="8" s="1"/>
  <c r="K8910" i="8" s="1"/>
  <c r="K8948" i="8" s="1"/>
  <c r="K8986" i="8" s="1"/>
  <c r="K9024" i="8" s="1"/>
  <c r="K9062" i="8" s="1"/>
  <c r="K9100" i="8" s="1"/>
  <c r="K9138" i="8" s="1"/>
  <c r="K9176" i="8" s="1"/>
  <c r="K9214" i="8" s="1"/>
  <c r="K9252" i="8" s="1"/>
  <c r="K9290" i="8" s="1"/>
  <c r="K9328" i="8" s="1"/>
  <c r="K9366" i="8" s="1"/>
  <c r="K9404" i="8" s="1"/>
  <c r="K9442" i="8" s="1"/>
  <c r="K9480" i="8" s="1"/>
  <c r="K9518" i="8" s="1"/>
  <c r="K9556" i="8" s="1"/>
  <c r="K9594" i="8" s="1"/>
  <c r="K9632" i="8" s="1"/>
  <c r="K9670" i="8" s="1"/>
  <c r="K9708" i="8" s="1"/>
  <c r="K9746" i="8" s="1"/>
  <c r="K9784" i="8" s="1"/>
  <c r="K9822" i="8" s="1"/>
  <c r="K9860" i="8" s="1"/>
  <c r="K9898" i="8" s="1"/>
  <c r="K9936" i="8" s="1"/>
  <c r="K9974" i="8" s="1"/>
  <c r="K10012" i="8" s="1"/>
  <c r="K10050" i="8" s="1"/>
  <c r="K10088" i="8" s="1"/>
  <c r="K10126" i="8" s="1"/>
  <c r="K10164" i="8" s="1"/>
  <c r="K10202" i="8" s="1"/>
  <c r="K10240" i="8" s="1"/>
  <c r="K10278" i="8" s="1"/>
  <c r="K10316" i="8" s="1"/>
  <c r="K10354" i="8" s="1"/>
  <c r="K10392" i="8" s="1"/>
  <c r="K10430" i="8" s="1"/>
  <c r="K10468" i="8" s="1"/>
  <c r="K10506" i="8" s="1"/>
  <c r="K10544" i="8" s="1"/>
  <c r="K10582" i="8" s="1"/>
  <c r="K10620" i="8" s="1"/>
  <c r="K10658" i="8" s="1"/>
  <c r="K10696" i="8" s="1"/>
  <c r="K10734" i="8" s="1"/>
  <c r="K10772" i="8" s="1"/>
  <c r="K10810" i="8" s="1"/>
  <c r="K10848" i="8" s="1"/>
  <c r="K10886" i="8" s="1"/>
  <c r="K10924" i="8" s="1"/>
  <c r="K10962" i="8" s="1"/>
  <c r="K11000" i="8" s="1"/>
  <c r="K11038" i="8" s="1"/>
  <c r="K11076" i="8" s="1"/>
  <c r="K11114" i="8" s="1"/>
  <c r="K11152" i="8" s="1"/>
  <c r="K11190" i="8" s="1"/>
  <c r="K11228" i="8" s="1"/>
  <c r="K11266" i="8" s="1"/>
  <c r="K11304" i="8" s="1"/>
  <c r="K11342" i="8" s="1"/>
  <c r="K11380" i="8" s="1"/>
  <c r="K11418" i="8" s="1"/>
  <c r="K11456" i="8" s="1"/>
  <c r="K11494" i="8" s="1"/>
  <c r="K11532" i="8" s="1"/>
  <c r="K11570" i="8" s="1"/>
  <c r="K11608" i="8" s="1"/>
  <c r="K11646" i="8" s="1"/>
  <c r="K11684" i="8" s="1"/>
  <c r="K11722" i="8" s="1"/>
  <c r="K11760" i="8" s="1"/>
  <c r="K11798" i="8" s="1"/>
  <c r="K11836" i="8" s="1"/>
  <c r="K11874" i="8" s="1"/>
  <c r="K11912" i="8" s="1"/>
  <c r="K11950" i="8" s="1"/>
  <c r="K11988" i="8" s="1"/>
  <c r="K12026" i="8" s="1"/>
  <c r="K12064" i="8" s="1"/>
  <c r="K12102" i="8" s="1"/>
  <c r="K12140" i="8" s="1"/>
  <c r="K12178" i="8" s="1"/>
  <c r="K12216" i="8" s="1"/>
  <c r="K12254" i="8" s="1"/>
  <c r="K12292" i="8" s="1"/>
  <c r="K12330" i="8" s="1"/>
  <c r="K12368" i="8" s="1"/>
  <c r="K12406" i="8" s="1"/>
  <c r="K12444" i="8" s="1"/>
  <c r="K12482" i="8" s="1"/>
  <c r="K12520" i="8" s="1"/>
  <c r="K12558" i="8" s="1"/>
  <c r="K12596" i="8" s="1"/>
  <c r="K12634" i="8" s="1"/>
  <c r="K12672" i="8" s="1"/>
  <c r="K12710" i="8" s="1"/>
  <c r="K12748" i="8" s="1"/>
  <c r="K12786" i="8" s="1"/>
  <c r="K12824" i="8" s="1"/>
  <c r="K12862" i="8" s="1"/>
  <c r="K12900" i="8" s="1"/>
  <c r="B57" i="8"/>
  <c r="G57" i="8"/>
  <c r="H57" i="8"/>
  <c r="I57" i="8"/>
  <c r="J57" i="8"/>
  <c r="K57" i="8"/>
  <c r="K95" i="8" s="1"/>
  <c r="K133" i="8" s="1"/>
  <c r="K171" i="8" s="1"/>
  <c r="K209" i="8" s="1"/>
  <c r="K247" i="8" s="1"/>
  <c r="K285" i="8" s="1"/>
  <c r="K323" i="8" s="1"/>
  <c r="K361" i="8" s="1"/>
  <c r="K399" i="8" s="1"/>
  <c r="K437" i="8" s="1"/>
  <c r="K475" i="8" s="1"/>
  <c r="K513" i="8" s="1"/>
  <c r="K551" i="8" s="1"/>
  <c r="K589" i="8" s="1"/>
  <c r="K627" i="8" s="1"/>
  <c r="K665" i="8" s="1"/>
  <c r="K703" i="8" s="1"/>
  <c r="K741" i="8" s="1"/>
  <c r="K779" i="8" s="1"/>
  <c r="K817" i="8" s="1"/>
  <c r="K855" i="8" s="1"/>
  <c r="K893" i="8" s="1"/>
  <c r="K931" i="8" s="1"/>
  <c r="K969" i="8" s="1"/>
  <c r="K1007" i="8" s="1"/>
  <c r="K1045" i="8" s="1"/>
  <c r="K1083" i="8" s="1"/>
  <c r="K1121" i="8" s="1"/>
  <c r="K1159" i="8" s="1"/>
  <c r="K1197" i="8" s="1"/>
  <c r="K1235" i="8" s="1"/>
  <c r="K1273" i="8" s="1"/>
  <c r="K1311" i="8" s="1"/>
  <c r="K1349" i="8" s="1"/>
  <c r="K1387" i="8" s="1"/>
  <c r="K1425" i="8" s="1"/>
  <c r="K1463" i="8" s="1"/>
  <c r="K1501" i="8" s="1"/>
  <c r="K1539" i="8" s="1"/>
  <c r="K1577" i="8" s="1"/>
  <c r="K1615" i="8" s="1"/>
  <c r="K1653" i="8" s="1"/>
  <c r="K1691" i="8" s="1"/>
  <c r="K1729" i="8" s="1"/>
  <c r="K1767" i="8" s="1"/>
  <c r="K1805" i="8" s="1"/>
  <c r="K1843" i="8" s="1"/>
  <c r="K1881" i="8" s="1"/>
  <c r="K1919" i="8" s="1"/>
  <c r="K1957" i="8" s="1"/>
  <c r="K1995" i="8" s="1"/>
  <c r="K2033" i="8" s="1"/>
  <c r="K2071" i="8" s="1"/>
  <c r="K2109" i="8" s="1"/>
  <c r="K2147" i="8" s="1"/>
  <c r="K2185" i="8" s="1"/>
  <c r="K2223" i="8" s="1"/>
  <c r="K2261" i="8" s="1"/>
  <c r="K2299" i="8" s="1"/>
  <c r="K2337" i="8" s="1"/>
  <c r="K2375" i="8" s="1"/>
  <c r="K2413" i="8" s="1"/>
  <c r="K2451" i="8" s="1"/>
  <c r="K2489" i="8" s="1"/>
  <c r="K2527" i="8" s="1"/>
  <c r="K2565" i="8" s="1"/>
  <c r="K2603" i="8" s="1"/>
  <c r="K2641" i="8" s="1"/>
  <c r="K2679" i="8" s="1"/>
  <c r="K2717" i="8" s="1"/>
  <c r="K2755" i="8" s="1"/>
  <c r="K2793" i="8" s="1"/>
  <c r="K2831" i="8" s="1"/>
  <c r="K2869" i="8" s="1"/>
  <c r="K2907" i="8" s="1"/>
  <c r="K2945" i="8" s="1"/>
  <c r="K2983" i="8" s="1"/>
  <c r="K3021" i="8" s="1"/>
  <c r="K3059" i="8" s="1"/>
  <c r="K3097" i="8" s="1"/>
  <c r="K3135" i="8" s="1"/>
  <c r="K3173" i="8" s="1"/>
  <c r="K3211" i="8" s="1"/>
  <c r="K3249" i="8" s="1"/>
  <c r="K3287" i="8" s="1"/>
  <c r="K3325" i="8" s="1"/>
  <c r="K3363" i="8" s="1"/>
  <c r="K3401" i="8" s="1"/>
  <c r="K3439" i="8" s="1"/>
  <c r="K3477" i="8" s="1"/>
  <c r="K3515" i="8" s="1"/>
  <c r="K3553" i="8" s="1"/>
  <c r="K3591" i="8" s="1"/>
  <c r="K3629" i="8" s="1"/>
  <c r="K3667" i="8" s="1"/>
  <c r="K3705" i="8" s="1"/>
  <c r="K3743" i="8" s="1"/>
  <c r="K3781" i="8" s="1"/>
  <c r="K3819" i="8" s="1"/>
  <c r="K3857" i="8" s="1"/>
  <c r="K3895" i="8" s="1"/>
  <c r="K3933" i="8" s="1"/>
  <c r="K3971" i="8" s="1"/>
  <c r="K4009" i="8" s="1"/>
  <c r="K4047" i="8" s="1"/>
  <c r="K4085" i="8" s="1"/>
  <c r="K4123" i="8" s="1"/>
  <c r="K4161" i="8" s="1"/>
  <c r="K4199" i="8" s="1"/>
  <c r="K4237" i="8" s="1"/>
  <c r="K4275" i="8" s="1"/>
  <c r="K4313" i="8" s="1"/>
  <c r="K4351" i="8" s="1"/>
  <c r="K4389" i="8" s="1"/>
  <c r="K4427" i="8" s="1"/>
  <c r="K4465" i="8" s="1"/>
  <c r="K4503" i="8" s="1"/>
  <c r="K4541" i="8" s="1"/>
  <c r="K4579" i="8" s="1"/>
  <c r="K4617" i="8" s="1"/>
  <c r="K4655" i="8" s="1"/>
  <c r="K4693" i="8" s="1"/>
  <c r="K4731" i="8" s="1"/>
  <c r="K4769" i="8" s="1"/>
  <c r="K4807" i="8" s="1"/>
  <c r="K4845" i="8" s="1"/>
  <c r="K4883" i="8" s="1"/>
  <c r="K4921" i="8" s="1"/>
  <c r="K4959" i="8" s="1"/>
  <c r="K4997" i="8" s="1"/>
  <c r="K5035" i="8" s="1"/>
  <c r="K5073" i="8" s="1"/>
  <c r="K5111" i="8" s="1"/>
  <c r="K5149" i="8" s="1"/>
  <c r="K5187" i="8" s="1"/>
  <c r="K5225" i="8" s="1"/>
  <c r="K5263" i="8" s="1"/>
  <c r="K5301" i="8" s="1"/>
  <c r="K5339" i="8" s="1"/>
  <c r="K5377" i="8" s="1"/>
  <c r="K5415" i="8" s="1"/>
  <c r="K5453" i="8" s="1"/>
  <c r="K5491" i="8" s="1"/>
  <c r="K5529" i="8" s="1"/>
  <c r="K5567" i="8" s="1"/>
  <c r="K5605" i="8" s="1"/>
  <c r="K5643" i="8" s="1"/>
  <c r="K5681" i="8" s="1"/>
  <c r="K5719" i="8" s="1"/>
  <c r="K5757" i="8" s="1"/>
  <c r="K5795" i="8" s="1"/>
  <c r="K5833" i="8" s="1"/>
  <c r="K5871" i="8" s="1"/>
  <c r="K5909" i="8" s="1"/>
  <c r="K5947" i="8" s="1"/>
  <c r="K5985" i="8" s="1"/>
  <c r="K6023" i="8" s="1"/>
  <c r="K6061" i="8" s="1"/>
  <c r="K6099" i="8" s="1"/>
  <c r="K6137" i="8" s="1"/>
  <c r="K6175" i="8" s="1"/>
  <c r="K6213" i="8" s="1"/>
  <c r="K6251" i="8" s="1"/>
  <c r="K6289" i="8" s="1"/>
  <c r="K6327" i="8" s="1"/>
  <c r="K6365" i="8" s="1"/>
  <c r="K6403" i="8" s="1"/>
  <c r="K6441" i="8" s="1"/>
  <c r="K6479" i="8" s="1"/>
  <c r="K6517" i="8" s="1"/>
  <c r="K6555" i="8" s="1"/>
  <c r="K6593" i="8" s="1"/>
  <c r="K6631" i="8" s="1"/>
  <c r="K6669" i="8" s="1"/>
  <c r="K6707" i="8" s="1"/>
  <c r="K6745" i="8" s="1"/>
  <c r="K6783" i="8" s="1"/>
  <c r="K6821" i="8" s="1"/>
  <c r="K6859" i="8" s="1"/>
  <c r="K6897" i="8" s="1"/>
  <c r="K6935" i="8" s="1"/>
  <c r="K6973" i="8" s="1"/>
  <c r="K7011" i="8" s="1"/>
  <c r="K7049" i="8" s="1"/>
  <c r="K7087" i="8" s="1"/>
  <c r="K7125" i="8" s="1"/>
  <c r="K7163" i="8" s="1"/>
  <c r="K7201" i="8" s="1"/>
  <c r="K7239" i="8" s="1"/>
  <c r="K7277" i="8" s="1"/>
  <c r="K7315" i="8" s="1"/>
  <c r="K7353" i="8" s="1"/>
  <c r="K7391" i="8" s="1"/>
  <c r="K7429" i="8" s="1"/>
  <c r="K7467" i="8" s="1"/>
  <c r="K7505" i="8" s="1"/>
  <c r="K7543" i="8" s="1"/>
  <c r="K7581" i="8" s="1"/>
  <c r="K7619" i="8" s="1"/>
  <c r="K7657" i="8" s="1"/>
  <c r="K7695" i="8" s="1"/>
  <c r="K7733" i="8" s="1"/>
  <c r="K7771" i="8" s="1"/>
  <c r="K7809" i="8" s="1"/>
  <c r="K7847" i="8" s="1"/>
  <c r="K7885" i="8" s="1"/>
  <c r="K7923" i="8" s="1"/>
  <c r="K7961" i="8" s="1"/>
  <c r="K7999" i="8" s="1"/>
  <c r="K8037" i="8" s="1"/>
  <c r="K8075" i="8" s="1"/>
  <c r="K8113" i="8" s="1"/>
  <c r="K8151" i="8" s="1"/>
  <c r="K8189" i="8" s="1"/>
  <c r="K8227" i="8" s="1"/>
  <c r="K8265" i="8" s="1"/>
  <c r="K8303" i="8" s="1"/>
  <c r="K8341" i="8" s="1"/>
  <c r="K8379" i="8" s="1"/>
  <c r="K8417" i="8" s="1"/>
  <c r="K8455" i="8" s="1"/>
  <c r="K8493" i="8" s="1"/>
  <c r="K8531" i="8" s="1"/>
  <c r="K8569" i="8" s="1"/>
  <c r="K8607" i="8" s="1"/>
  <c r="K8645" i="8" s="1"/>
  <c r="K8683" i="8" s="1"/>
  <c r="K8721" i="8" s="1"/>
  <c r="K8759" i="8" s="1"/>
  <c r="K8797" i="8" s="1"/>
  <c r="K8835" i="8" s="1"/>
  <c r="K8873" i="8" s="1"/>
  <c r="K8911" i="8" s="1"/>
  <c r="K8949" i="8" s="1"/>
  <c r="K8987" i="8" s="1"/>
  <c r="K9025" i="8" s="1"/>
  <c r="K9063" i="8" s="1"/>
  <c r="K9101" i="8" s="1"/>
  <c r="K9139" i="8" s="1"/>
  <c r="K9177" i="8" s="1"/>
  <c r="K9215" i="8" s="1"/>
  <c r="K9253" i="8" s="1"/>
  <c r="K9291" i="8" s="1"/>
  <c r="K9329" i="8" s="1"/>
  <c r="K9367" i="8" s="1"/>
  <c r="K9405" i="8" s="1"/>
  <c r="K9443" i="8" s="1"/>
  <c r="K9481" i="8" s="1"/>
  <c r="K9519" i="8" s="1"/>
  <c r="K9557" i="8" s="1"/>
  <c r="K9595" i="8" s="1"/>
  <c r="K9633" i="8" s="1"/>
  <c r="K9671" i="8" s="1"/>
  <c r="K9709" i="8" s="1"/>
  <c r="K9747" i="8" s="1"/>
  <c r="K9785" i="8" s="1"/>
  <c r="K9823" i="8" s="1"/>
  <c r="K9861" i="8" s="1"/>
  <c r="K9899" i="8" s="1"/>
  <c r="K9937" i="8" s="1"/>
  <c r="K9975" i="8" s="1"/>
  <c r="K10013" i="8" s="1"/>
  <c r="K10051" i="8" s="1"/>
  <c r="K10089" i="8" s="1"/>
  <c r="K10127" i="8" s="1"/>
  <c r="K10165" i="8" s="1"/>
  <c r="K10203" i="8" s="1"/>
  <c r="K10241" i="8" s="1"/>
  <c r="K10279" i="8" s="1"/>
  <c r="K10317" i="8" s="1"/>
  <c r="K10355" i="8" s="1"/>
  <c r="K10393" i="8" s="1"/>
  <c r="K10431" i="8" s="1"/>
  <c r="K10469" i="8" s="1"/>
  <c r="K10507" i="8" s="1"/>
  <c r="K10545" i="8" s="1"/>
  <c r="K10583" i="8" s="1"/>
  <c r="K10621" i="8" s="1"/>
  <c r="K10659" i="8" s="1"/>
  <c r="K10697" i="8" s="1"/>
  <c r="K10735" i="8" s="1"/>
  <c r="K10773" i="8" s="1"/>
  <c r="K10811" i="8" s="1"/>
  <c r="K10849" i="8" s="1"/>
  <c r="K10887" i="8" s="1"/>
  <c r="K10925" i="8" s="1"/>
  <c r="K10963" i="8" s="1"/>
  <c r="K11001" i="8" s="1"/>
  <c r="K11039" i="8" s="1"/>
  <c r="K11077" i="8" s="1"/>
  <c r="K11115" i="8" s="1"/>
  <c r="K11153" i="8" s="1"/>
  <c r="K11191" i="8" s="1"/>
  <c r="K11229" i="8" s="1"/>
  <c r="K11267" i="8" s="1"/>
  <c r="K11305" i="8" s="1"/>
  <c r="K11343" i="8" s="1"/>
  <c r="K11381" i="8" s="1"/>
  <c r="K11419" i="8" s="1"/>
  <c r="K11457" i="8" s="1"/>
  <c r="K11495" i="8" s="1"/>
  <c r="K11533" i="8" s="1"/>
  <c r="K11571" i="8" s="1"/>
  <c r="K11609" i="8" s="1"/>
  <c r="K11647" i="8" s="1"/>
  <c r="K11685" i="8" s="1"/>
  <c r="K11723" i="8" s="1"/>
  <c r="K11761" i="8" s="1"/>
  <c r="K11799" i="8" s="1"/>
  <c r="K11837" i="8" s="1"/>
  <c r="K11875" i="8" s="1"/>
  <c r="K11913" i="8" s="1"/>
  <c r="K11951" i="8" s="1"/>
  <c r="K11989" i="8" s="1"/>
  <c r="K12027" i="8" s="1"/>
  <c r="K12065" i="8" s="1"/>
  <c r="K12103" i="8" s="1"/>
  <c r="K12141" i="8" s="1"/>
  <c r="K12179" i="8" s="1"/>
  <c r="K12217" i="8" s="1"/>
  <c r="K12255" i="8" s="1"/>
  <c r="K12293" i="8" s="1"/>
  <c r="K12331" i="8" s="1"/>
  <c r="K12369" i="8" s="1"/>
  <c r="K12407" i="8" s="1"/>
  <c r="K12445" i="8" s="1"/>
  <c r="K12483" i="8" s="1"/>
  <c r="K12521" i="8" s="1"/>
  <c r="K12559" i="8" s="1"/>
  <c r="K12597" i="8" s="1"/>
  <c r="K12635" i="8" s="1"/>
  <c r="K12673" i="8" s="1"/>
  <c r="K12711" i="8" s="1"/>
  <c r="K12749" i="8" s="1"/>
  <c r="K12787" i="8" s="1"/>
  <c r="K12825" i="8" s="1"/>
  <c r="K12863" i="8" s="1"/>
  <c r="K12901" i="8" s="1"/>
  <c r="B58" i="8"/>
  <c r="G58" i="8"/>
  <c r="H58" i="8"/>
  <c r="I58" i="8"/>
  <c r="I96" i="8" s="1"/>
  <c r="I134" i="8" s="1"/>
  <c r="I172" i="8" s="1"/>
  <c r="I210" i="8" s="1"/>
  <c r="I248" i="8" s="1"/>
  <c r="I286" i="8" s="1"/>
  <c r="I324" i="8" s="1"/>
  <c r="I362" i="8" s="1"/>
  <c r="I400" i="8" s="1"/>
  <c r="I438" i="8" s="1"/>
  <c r="I476" i="8" s="1"/>
  <c r="I514" i="8" s="1"/>
  <c r="I552" i="8" s="1"/>
  <c r="I590" i="8" s="1"/>
  <c r="I628" i="8" s="1"/>
  <c r="I666" i="8" s="1"/>
  <c r="I704" i="8" s="1"/>
  <c r="I742" i="8" s="1"/>
  <c r="I780" i="8" s="1"/>
  <c r="I818" i="8" s="1"/>
  <c r="I856" i="8" s="1"/>
  <c r="I894" i="8" s="1"/>
  <c r="I932" i="8" s="1"/>
  <c r="I970" i="8" s="1"/>
  <c r="I1008" i="8" s="1"/>
  <c r="I1046" i="8" s="1"/>
  <c r="I1084" i="8" s="1"/>
  <c r="I1122" i="8" s="1"/>
  <c r="I1160" i="8" s="1"/>
  <c r="I1198" i="8" s="1"/>
  <c r="I1236" i="8" s="1"/>
  <c r="I1274" i="8" s="1"/>
  <c r="I1312" i="8" s="1"/>
  <c r="I1350" i="8" s="1"/>
  <c r="I1388" i="8" s="1"/>
  <c r="I1426" i="8" s="1"/>
  <c r="I1464" i="8" s="1"/>
  <c r="I1502" i="8" s="1"/>
  <c r="I1540" i="8" s="1"/>
  <c r="I1578" i="8" s="1"/>
  <c r="I1616" i="8" s="1"/>
  <c r="I1654" i="8" s="1"/>
  <c r="I1692" i="8" s="1"/>
  <c r="I1730" i="8" s="1"/>
  <c r="I1768" i="8" s="1"/>
  <c r="I1806" i="8" s="1"/>
  <c r="I1844" i="8" s="1"/>
  <c r="I1882" i="8" s="1"/>
  <c r="I1920" i="8" s="1"/>
  <c r="I1958" i="8" s="1"/>
  <c r="I1996" i="8" s="1"/>
  <c r="I2034" i="8" s="1"/>
  <c r="I2072" i="8" s="1"/>
  <c r="I2110" i="8" s="1"/>
  <c r="I2148" i="8" s="1"/>
  <c r="I2186" i="8" s="1"/>
  <c r="I2224" i="8" s="1"/>
  <c r="I2262" i="8" s="1"/>
  <c r="I2300" i="8" s="1"/>
  <c r="I2338" i="8" s="1"/>
  <c r="I2376" i="8" s="1"/>
  <c r="I2414" i="8" s="1"/>
  <c r="I2452" i="8" s="1"/>
  <c r="I2490" i="8" s="1"/>
  <c r="I2528" i="8" s="1"/>
  <c r="I2566" i="8" s="1"/>
  <c r="I2604" i="8" s="1"/>
  <c r="I2642" i="8" s="1"/>
  <c r="I2680" i="8" s="1"/>
  <c r="I2718" i="8" s="1"/>
  <c r="I2756" i="8" s="1"/>
  <c r="I2794" i="8" s="1"/>
  <c r="I2832" i="8" s="1"/>
  <c r="I2870" i="8" s="1"/>
  <c r="I2908" i="8" s="1"/>
  <c r="I2946" i="8" s="1"/>
  <c r="I2984" i="8" s="1"/>
  <c r="I3022" i="8" s="1"/>
  <c r="I3060" i="8" s="1"/>
  <c r="I3098" i="8" s="1"/>
  <c r="I3136" i="8" s="1"/>
  <c r="I3174" i="8" s="1"/>
  <c r="I3212" i="8" s="1"/>
  <c r="I3250" i="8" s="1"/>
  <c r="I3288" i="8" s="1"/>
  <c r="I3326" i="8" s="1"/>
  <c r="I3364" i="8" s="1"/>
  <c r="I3402" i="8" s="1"/>
  <c r="I3440" i="8" s="1"/>
  <c r="I3478" i="8" s="1"/>
  <c r="I3516" i="8" s="1"/>
  <c r="I3554" i="8" s="1"/>
  <c r="I3592" i="8" s="1"/>
  <c r="I3630" i="8" s="1"/>
  <c r="I3668" i="8" s="1"/>
  <c r="I3706" i="8" s="1"/>
  <c r="I3744" i="8" s="1"/>
  <c r="I3782" i="8" s="1"/>
  <c r="I3820" i="8" s="1"/>
  <c r="I3858" i="8" s="1"/>
  <c r="I3896" i="8" s="1"/>
  <c r="I3934" i="8" s="1"/>
  <c r="I3972" i="8" s="1"/>
  <c r="I4010" i="8" s="1"/>
  <c r="I4048" i="8" s="1"/>
  <c r="I4086" i="8" s="1"/>
  <c r="I4124" i="8" s="1"/>
  <c r="I4162" i="8" s="1"/>
  <c r="I4200" i="8" s="1"/>
  <c r="I4238" i="8" s="1"/>
  <c r="I4276" i="8" s="1"/>
  <c r="I4314" i="8" s="1"/>
  <c r="I4352" i="8" s="1"/>
  <c r="I4390" i="8" s="1"/>
  <c r="I4428" i="8" s="1"/>
  <c r="I4466" i="8" s="1"/>
  <c r="I4504" i="8" s="1"/>
  <c r="I4542" i="8" s="1"/>
  <c r="I4580" i="8" s="1"/>
  <c r="I4618" i="8" s="1"/>
  <c r="I4656" i="8" s="1"/>
  <c r="I4694" i="8" s="1"/>
  <c r="I4732" i="8" s="1"/>
  <c r="I4770" i="8" s="1"/>
  <c r="I4808" i="8" s="1"/>
  <c r="I4846" i="8" s="1"/>
  <c r="I4884" i="8" s="1"/>
  <c r="I4922" i="8" s="1"/>
  <c r="I4960" i="8" s="1"/>
  <c r="I4998" i="8" s="1"/>
  <c r="I5036" i="8" s="1"/>
  <c r="I5074" i="8" s="1"/>
  <c r="I5112" i="8" s="1"/>
  <c r="I5150" i="8" s="1"/>
  <c r="I5188" i="8" s="1"/>
  <c r="I5226" i="8" s="1"/>
  <c r="I5264" i="8" s="1"/>
  <c r="I5302" i="8" s="1"/>
  <c r="I5340" i="8" s="1"/>
  <c r="I5378" i="8" s="1"/>
  <c r="I5416" i="8" s="1"/>
  <c r="I5454" i="8" s="1"/>
  <c r="I5492" i="8" s="1"/>
  <c r="I5530" i="8" s="1"/>
  <c r="I5568" i="8" s="1"/>
  <c r="I5606" i="8" s="1"/>
  <c r="I5644" i="8" s="1"/>
  <c r="I5682" i="8" s="1"/>
  <c r="I5720" i="8" s="1"/>
  <c r="I5758" i="8" s="1"/>
  <c r="I5796" i="8" s="1"/>
  <c r="I5834" i="8" s="1"/>
  <c r="I5872" i="8" s="1"/>
  <c r="I5910" i="8" s="1"/>
  <c r="I5948" i="8" s="1"/>
  <c r="I5986" i="8" s="1"/>
  <c r="I6024" i="8" s="1"/>
  <c r="I6062" i="8" s="1"/>
  <c r="I6100" i="8" s="1"/>
  <c r="I6138" i="8" s="1"/>
  <c r="I6176" i="8" s="1"/>
  <c r="I6214" i="8" s="1"/>
  <c r="I6252" i="8" s="1"/>
  <c r="I6290" i="8" s="1"/>
  <c r="I6328" i="8" s="1"/>
  <c r="I6366" i="8" s="1"/>
  <c r="I6404" i="8" s="1"/>
  <c r="I6442" i="8" s="1"/>
  <c r="I6480" i="8" s="1"/>
  <c r="I6518" i="8" s="1"/>
  <c r="I6556" i="8" s="1"/>
  <c r="I6594" i="8" s="1"/>
  <c r="I6632" i="8" s="1"/>
  <c r="I6670" i="8" s="1"/>
  <c r="I6708" i="8" s="1"/>
  <c r="I6746" i="8" s="1"/>
  <c r="I6784" i="8" s="1"/>
  <c r="I6822" i="8" s="1"/>
  <c r="I6860" i="8" s="1"/>
  <c r="I6898" i="8" s="1"/>
  <c r="I6936" i="8" s="1"/>
  <c r="I6974" i="8" s="1"/>
  <c r="I7012" i="8" s="1"/>
  <c r="I7050" i="8" s="1"/>
  <c r="I7088" i="8" s="1"/>
  <c r="I7126" i="8" s="1"/>
  <c r="I7164" i="8" s="1"/>
  <c r="I7202" i="8" s="1"/>
  <c r="I7240" i="8" s="1"/>
  <c r="I7278" i="8" s="1"/>
  <c r="I7316" i="8" s="1"/>
  <c r="I7354" i="8" s="1"/>
  <c r="I7392" i="8" s="1"/>
  <c r="I7430" i="8" s="1"/>
  <c r="I7468" i="8" s="1"/>
  <c r="I7506" i="8" s="1"/>
  <c r="I7544" i="8" s="1"/>
  <c r="I7582" i="8" s="1"/>
  <c r="I7620" i="8" s="1"/>
  <c r="I7658" i="8" s="1"/>
  <c r="I7696" i="8" s="1"/>
  <c r="I7734" i="8" s="1"/>
  <c r="I7772" i="8" s="1"/>
  <c r="I7810" i="8" s="1"/>
  <c r="I7848" i="8" s="1"/>
  <c r="I7886" i="8" s="1"/>
  <c r="I7924" i="8" s="1"/>
  <c r="I7962" i="8" s="1"/>
  <c r="I8000" i="8" s="1"/>
  <c r="I8038" i="8" s="1"/>
  <c r="I8076" i="8" s="1"/>
  <c r="I8114" i="8" s="1"/>
  <c r="I8152" i="8" s="1"/>
  <c r="I8190" i="8" s="1"/>
  <c r="I8228" i="8" s="1"/>
  <c r="I8266" i="8" s="1"/>
  <c r="I8304" i="8" s="1"/>
  <c r="I8342" i="8" s="1"/>
  <c r="I8380" i="8" s="1"/>
  <c r="I8418" i="8" s="1"/>
  <c r="I8456" i="8" s="1"/>
  <c r="I8494" i="8" s="1"/>
  <c r="I8532" i="8" s="1"/>
  <c r="I8570" i="8" s="1"/>
  <c r="I8608" i="8" s="1"/>
  <c r="I8646" i="8" s="1"/>
  <c r="I8684" i="8" s="1"/>
  <c r="I8722" i="8" s="1"/>
  <c r="I8760" i="8" s="1"/>
  <c r="I8798" i="8" s="1"/>
  <c r="I8836" i="8" s="1"/>
  <c r="I8874" i="8" s="1"/>
  <c r="I8912" i="8" s="1"/>
  <c r="I8950" i="8" s="1"/>
  <c r="I8988" i="8" s="1"/>
  <c r="I9026" i="8" s="1"/>
  <c r="I9064" i="8" s="1"/>
  <c r="I9102" i="8" s="1"/>
  <c r="I9140" i="8" s="1"/>
  <c r="I9178" i="8" s="1"/>
  <c r="I9216" i="8" s="1"/>
  <c r="I9254" i="8" s="1"/>
  <c r="I9292" i="8" s="1"/>
  <c r="I9330" i="8" s="1"/>
  <c r="I9368" i="8" s="1"/>
  <c r="I9406" i="8" s="1"/>
  <c r="I9444" i="8" s="1"/>
  <c r="I9482" i="8" s="1"/>
  <c r="I9520" i="8" s="1"/>
  <c r="I9558" i="8" s="1"/>
  <c r="I9596" i="8" s="1"/>
  <c r="I9634" i="8" s="1"/>
  <c r="I9672" i="8" s="1"/>
  <c r="I9710" i="8" s="1"/>
  <c r="I9748" i="8" s="1"/>
  <c r="I9786" i="8" s="1"/>
  <c r="I9824" i="8" s="1"/>
  <c r="I9862" i="8" s="1"/>
  <c r="I9900" i="8" s="1"/>
  <c r="I9938" i="8" s="1"/>
  <c r="I9976" i="8" s="1"/>
  <c r="I10014" i="8" s="1"/>
  <c r="I10052" i="8" s="1"/>
  <c r="I10090" i="8" s="1"/>
  <c r="I10128" i="8" s="1"/>
  <c r="I10166" i="8" s="1"/>
  <c r="I10204" i="8" s="1"/>
  <c r="I10242" i="8" s="1"/>
  <c r="I10280" i="8" s="1"/>
  <c r="I10318" i="8" s="1"/>
  <c r="I10356" i="8" s="1"/>
  <c r="I10394" i="8" s="1"/>
  <c r="I10432" i="8" s="1"/>
  <c r="I10470" i="8" s="1"/>
  <c r="I10508" i="8" s="1"/>
  <c r="I10546" i="8" s="1"/>
  <c r="I10584" i="8" s="1"/>
  <c r="I10622" i="8" s="1"/>
  <c r="I10660" i="8" s="1"/>
  <c r="I10698" i="8" s="1"/>
  <c r="I10736" i="8" s="1"/>
  <c r="I10774" i="8" s="1"/>
  <c r="I10812" i="8" s="1"/>
  <c r="I10850" i="8" s="1"/>
  <c r="I10888" i="8" s="1"/>
  <c r="I10926" i="8" s="1"/>
  <c r="I10964" i="8" s="1"/>
  <c r="I11002" i="8" s="1"/>
  <c r="I11040" i="8" s="1"/>
  <c r="I11078" i="8" s="1"/>
  <c r="I11116" i="8" s="1"/>
  <c r="I11154" i="8" s="1"/>
  <c r="I11192" i="8" s="1"/>
  <c r="I11230" i="8" s="1"/>
  <c r="I11268" i="8" s="1"/>
  <c r="I11306" i="8" s="1"/>
  <c r="I11344" i="8" s="1"/>
  <c r="I11382" i="8" s="1"/>
  <c r="I11420" i="8" s="1"/>
  <c r="I11458" i="8" s="1"/>
  <c r="I11496" i="8" s="1"/>
  <c r="I11534" i="8" s="1"/>
  <c r="I11572" i="8" s="1"/>
  <c r="I11610" i="8" s="1"/>
  <c r="I11648" i="8" s="1"/>
  <c r="I11686" i="8" s="1"/>
  <c r="I11724" i="8" s="1"/>
  <c r="I11762" i="8" s="1"/>
  <c r="I11800" i="8" s="1"/>
  <c r="I11838" i="8" s="1"/>
  <c r="I11876" i="8" s="1"/>
  <c r="I11914" i="8" s="1"/>
  <c r="I11952" i="8" s="1"/>
  <c r="I11990" i="8" s="1"/>
  <c r="I12028" i="8" s="1"/>
  <c r="I12066" i="8" s="1"/>
  <c r="I12104" i="8" s="1"/>
  <c r="I12142" i="8" s="1"/>
  <c r="I12180" i="8" s="1"/>
  <c r="I12218" i="8" s="1"/>
  <c r="I12256" i="8" s="1"/>
  <c r="I12294" i="8" s="1"/>
  <c r="I12332" i="8" s="1"/>
  <c r="I12370" i="8" s="1"/>
  <c r="I12408" i="8" s="1"/>
  <c r="I12446" i="8" s="1"/>
  <c r="I12484" i="8" s="1"/>
  <c r="I12522" i="8" s="1"/>
  <c r="I12560" i="8" s="1"/>
  <c r="I12598" i="8" s="1"/>
  <c r="I12636" i="8" s="1"/>
  <c r="I12674" i="8" s="1"/>
  <c r="I12712" i="8" s="1"/>
  <c r="I12750" i="8" s="1"/>
  <c r="I12788" i="8" s="1"/>
  <c r="I12826" i="8" s="1"/>
  <c r="I12864" i="8" s="1"/>
  <c r="I12902" i="8" s="1"/>
  <c r="J58" i="8"/>
  <c r="K58" i="8"/>
  <c r="B59" i="8"/>
  <c r="G59" i="8"/>
  <c r="G97" i="8" s="1"/>
  <c r="G135" i="8" s="1"/>
  <c r="G173" i="8" s="1"/>
  <c r="G211" i="8" s="1"/>
  <c r="G249" i="8" s="1"/>
  <c r="G287" i="8" s="1"/>
  <c r="G325" i="8" s="1"/>
  <c r="G363" i="8" s="1"/>
  <c r="G401" i="8" s="1"/>
  <c r="G439" i="8" s="1"/>
  <c r="G477" i="8" s="1"/>
  <c r="G515" i="8" s="1"/>
  <c r="G553" i="8" s="1"/>
  <c r="G591" i="8" s="1"/>
  <c r="G629" i="8" s="1"/>
  <c r="G667" i="8" s="1"/>
  <c r="G705" i="8" s="1"/>
  <c r="G743" i="8" s="1"/>
  <c r="G781" i="8" s="1"/>
  <c r="G819" i="8" s="1"/>
  <c r="G857" i="8" s="1"/>
  <c r="G895" i="8" s="1"/>
  <c r="G933" i="8" s="1"/>
  <c r="G971" i="8" s="1"/>
  <c r="G1009" i="8" s="1"/>
  <c r="G1047" i="8" s="1"/>
  <c r="G1085" i="8" s="1"/>
  <c r="G1123" i="8" s="1"/>
  <c r="G1161" i="8" s="1"/>
  <c r="G1199" i="8" s="1"/>
  <c r="G1237" i="8" s="1"/>
  <c r="G1275" i="8" s="1"/>
  <c r="G1313" i="8" s="1"/>
  <c r="G1351" i="8" s="1"/>
  <c r="G1389" i="8" s="1"/>
  <c r="G1427" i="8" s="1"/>
  <c r="G1465" i="8" s="1"/>
  <c r="G1503" i="8" s="1"/>
  <c r="G1541" i="8" s="1"/>
  <c r="G1579" i="8" s="1"/>
  <c r="G1617" i="8" s="1"/>
  <c r="G1655" i="8" s="1"/>
  <c r="G1693" i="8" s="1"/>
  <c r="G1731" i="8" s="1"/>
  <c r="G1769" i="8" s="1"/>
  <c r="G1807" i="8" s="1"/>
  <c r="G1845" i="8" s="1"/>
  <c r="G1883" i="8" s="1"/>
  <c r="G1921" i="8" s="1"/>
  <c r="G1959" i="8" s="1"/>
  <c r="G1997" i="8" s="1"/>
  <c r="G2035" i="8" s="1"/>
  <c r="G2073" i="8" s="1"/>
  <c r="G2111" i="8" s="1"/>
  <c r="G2149" i="8" s="1"/>
  <c r="G2187" i="8" s="1"/>
  <c r="G2225" i="8" s="1"/>
  <c r="G2263" i="8" s="1"/>
  <c r="G2301" i="8" s="1"/>
  <c r="G2339" i="8" s="1"/>
  <c r="G2377" i="8" s="1"/>
  <c r="G2415" i="8" s="1"/>
  <c r="G2453" i="8" s="1"/>
  <c r="G2491" i="8" s="1"/>
  <c r="G2529" i="8" s="1"/>
  <c r="G2567" i="8" s="1"/>
  <c r="G2605" i="8" s="1"/>
  <c r="G2643" i="8" s="1"/>
  <c r="G2681" i="8" s="1"/>
  <c r="G2719" i="8" s="1"/>
  <c r="G2757" i="8" s="1"/>
  <c r="G2795" i="8" s="1"/>
  <c r="G2833" i="8" s="1"/>
  <c r="G2871" i="8" s="1"/>
  <c r="G2909" i="8" s="1"/>
  <c r="G2947" i="8" s="1"/>
  <c r="G2985" i="8" s="1"/>
  <c r="G3023" i="8" s="1"/>
  <c r="G3061" i="8" s="1"/>
  <c r="G3099" i="8" s="1"/>
  <c r="G3137" i="8" s="1"/>
  <c r="G3175" i="8" s="1"/>
  <c r="G3213" i="8" s="1"/>
  <c r="G3251" i="8" s="1"/>
  <c r="G3289" i="8" s="1"/>
  <c r="G3327" i="8" s="1"/>
  <c r="G3365" i="8" s="1"/>
  <c r="G3403" i="8" s="1"/>
  <c r="G3441" i="8" s="1"/>
  <c r="G3479" i="8" s="1"/>
  <c r="G3517" i="8" s="1"/>
  <c r="G3555" i="8" s="1"/>
  <c r="G3593" i="8" s="1"/>
  <c r="G3631" i="8" s="1"/>
  <c r="G3669" i="8" s="1"/>
  <c r="G3707" i="8" s="1"/>
  <c r="G3745" i="8" s="1"/>
  <c r="G3783" i="8" s="1"/>
  <c r="G3821" i="8" s="1"/>
  <c r="G3859" i="8" s="1"/>
  <c r="G3897" i="8" s="1"/>
  <c r="G3935" i="8" s="1"/>
  <c r="G3973" i="8" s="1"/>
  <c r="G4011" i="8" s="1"/>
  <c r="G4049" i="8" s="1"/>
  <c r="G4087" i="8" s="1"/>
  <c r="G4125" i="8" s="1"/>
  <c r="G4163" i="8" s="1"/>
  <c r="G4201" i="8" s="1"/>
  <c r="G4239" i="8" s="1"/>
  <c r="G4277" i="8" s="1"/>
  <c r="G4315" i="8" s="1"/>
  <c r="G4353" i="8" s="1"/>
  <c r="G4391" i="8" s="1"/>
  <c r="G4429" i="8" s="1"/>
  <c r="G4467" i="8" s="1"/>
  <c r="G4505" i="8" s="1"/>
  <c r="G4543" i="8" s="1"/>
  <c r="G4581" i="8" s="1"/>
  <c r="G4619" i="8" s="1"/>
  <c r="G4657" i="8" s="1"/>
  <c r="G4695" i="8" s="1"/>
  <c r="G4733" i="8" s="1"/>
  <c r="G4771" i="8" s="1"/>
  <c r="G4809" i="8" s="1"/>
  <c r="G4847" i="8" s="1"/>
  <c r="G4885" i="8" s="1"/>
  <c r="G4923" i="8" s="1"/>
  <c r="G4961" i="8" s="1"/>
  <c r="G4999" i="8" s="1"/>
  <c r="G5037" i="8" s="1"/>
  <c r="G5075" i="8" s="1"/>
  <c r="G5113" i="8" s="1"/>
  <c r="G5151" i="8" s="1"/>
  <c r="G5189" i="8" s="1"/>
  <c r="G5227" i="8" s="1"/>
  <c r="G5265" i="8" s="1"/>
  <c r="G5303" i="8" s="1"/>
  <c r="G5341" i="8" s="1"/>
  <c r="G5379" i="8" s="1"/>
  <c r="G5417" i="8" s="1"/>
  <c r="G5455" i="8" s="1"/>
  <c r="G5493" i="8" s="1"/>
  <c r="G5531" i="8" s="1"/>
  <c r="G5569" i="8" s="1"/>
  <c r="G5607" i="8" s="1"/>
  <c r="G5645" i="8" s="1"/>
  <c r="G5683" i="8" s="1"/>
  <c r="G5721" i="8" s="1"/>
  <c r="G5759" i="8" s="1"/>
  <c r="G5797" i="8" s="1"/>
  <c r="G5835" i="8" s="1"/>
  <c r="G5873" i="8" s="1"/>
  <c r="G5911" i="8" s="1"/>
  <c r="G5949" i="8" s="1"/>
  <c r="G5987" i="8" s="1"/>
  <c r="G6025" i="8" s="1"/>
  <c r="G6063" i="8" s="1"/>
  <c r="G6101" i="8" s="1"/>
  <c r="G6139" i="8" s="1"/>
  <c r="G6177" i="8" s="1"/>
  <c r="G6215" i="8" s="1"/>
  <c r="G6253" i="8" s="1"/>
  <c r="G6291" i="8" s="1"/>
  <c r="G6329" i="8" s="1"/>
  <c r="G6367" i="8" s="1"/>
  <c r="G6405" i="8" s="1"/>
  <c r="G6443" i="8" s="1"/>
  <c r="G6481" i="8" s="1"/>
  <c r="G6519" i="8" s="1"/>
  <c r="G6557" i="8" s="1"/>
  <c r="G6595" i="8" s="1"/>
  <c r="G6633" i="8" s="1"/>
  <c r="G6671" i="8" s="1"/>
  <c r="G6709" i="8" s="1"/>
  <c r="G6747" i="8" s="1"/>
  <c r="G6785" i="8" s="1"/>
  <c r="G6823" i="8" s="1"/>
  <c r="G6861" i="8" s="1"/>
  <c r="G6899" i="8" s="1"/>
  <c r="G6937" i="8" s="1"/>
  <c r="G6975" i="8" s="1"/>
  <c r="G7013" i="8" s="1"/>
  <c r="G7051" i="8" s="1"/>
  <c r="G7089" i="8" s="1"/>
  <c r="G7127" i="8" s="1"/>
  <c r="G7165" i="8" s="1"/>
  <c r="G7203" i="8" s="1"/>
  <c r="G7241" i="8" s="1"/>
  <c r="G7279" i="8" s="1"/>
  <c r="G7317" i="8" s="1"/>
  <c r="G7355" i="8" s="1"/>
  <c r="G7393" i="8" s="1"/>
  <c r="G7431" i="8" s="1"/>
  <c r="G7469" i="8" s="1"/>
  <c r="G7507" i="8" s="1"/>
  <c r="G7545" i="8" s="1"/>
  <c r="G7583" i="8" s="1"/>
  <c r="G7621" i="8" s="1"/>
  <c r="G7659" i="8" s="1"/>
  <c r="G7697" i="8" s="1"/>
  <c r="G7735" i="8" s="1"/>
  <c r="G7773" i="8" s="1"/>
  <c r="G7811" i="8" s="1"/>
  <c r="G7849" i="8" s="1"/>
  <c r="G7887" i="8" s="1"/>
  <c r="G7925" i="8" s="1"/>
  <c r="G7963" i="8" s="1"/>
  <c r="G8001" i="8" s="1"/>
  <c r="G8039" i="8" s="1"/>
  <c r="G8077" i="8" s="1"/>
  <c r="G8115" i="8" s="1"/>
  <c r="G8153" i="8" s="1"/>
  <c r="G8191" i="8" s="1"/>
  <c r="G8229" i="8" s="1"/>
  <c r="G8267" i="8" s="1"/>
  <c r="G8305" i="8" s="1"/>
  <c r="G8343" i="8" s="1"/>
  <c r="G8381" i="8" s="1"/>
  <c r="G8419" i="8" s="1"/>
  <c r="G8457" i="8" s="1"/>
  <c r="G8495" i="8" s="1"/>
  <c r="G8533" i="8" s="1"/>
  <c r="G8571" i="8" s="1"/>
  <c r="G8609" i="8" s="1"/>
  <c r="G8647" i="8" s="1"/>
  <c r="G8685" i="8" s="1"/>
  <c r="G8723" i="8" s="1"/>
  <c r="G8761" i="8" s="1"/>
  <c r="G8799" i="8" s="1"/>
  <c r="G8837" i="8" s="1"/>
  <c r="G8875" i="8" s="1"/>
  <c r="G8913" i="8" s="1"/>
  <c r="G8951" i="8" s="1"/>
  <c r="G8989" i="8" s="1"/>
  <c r="G9027" i="8" s="1"/>
  <c r="G9065" i="8" s="1"/>
  <c r="G9103" i="8" s="1"/>
  <c r="G9141" i="8" s="1"/>
  <c r="G9179" i="8" s="1"/>
  <c r="G9217" i="8" s="1"/>
  <c r="G9255" i="8" s="1"/>
  <c r="G9293" i="8" s="1"/>
  <c r="G9331" i="8" s="1"/>
  <c r="G9369" i="8" s="1"/>
  <c r="G9407" i="8" s="1"/>
  <c r="G9445" i="8" s="1"/>
  <c r="G9483" i="8" s="1"/>
  <c r="G9521" i="8" s="1"/>
  <c r="G9559" i="8" s="1"/>
  <c r="G9597" i="8" s="1"/>
  <c r="G9635" i="8" s="1"/>
  <c r="G9673" i="8" s="1"/>
  <c r="G9711" i="8" s="1"/>
  <c r="G9749" i="8" s="1"/>
  <c r="G9787" i="8" s="1"/>
  <c r="G9825" i="8" s="1"/>
  <c r="G9863" i="8" s="1"/>
  <c r="G9901" i="8" s="1"/>
  <c r="G9939" i="8" s="1"/>
  <c r="G9977" i="8" s="1"/>
  <c r="G10015" i="8" s="1"/>
  <c r="G10053" i="8" s="1"/>
  <c r="G10091" i="8" s="1"/>
  <c r="G10129" i="8" s="1"/>
  <c r="G10167" i="8" s="1"/>
  <c r="G10205" i="8" s="1"/>
  <c r="G10243" i="8" s="1"/>
  <c r="G10281" i="8" s="1"/>
  <c r="G10319" i="8" s="1"/>
  <c r="G10357" i="8" s="1"/>
  <c r="G10395" i="8" s="1"/>
  <c r="G10433" i="8" s="1"/>
  <c r="G10471" i="8" s="1"/>
  <c r="G10509" i="8" s="1"/>
  <c r="G10547" i="8" s="1"/>
  <c r="G10585" i="8" s="1"/>
  <c r="G10623" i="8" s="1"/>
  <c r="G10661" i="8" s="1"/>
  <c r="G10699" i="8" s="1"/>
  <c r="G10737" i="8" s="1"/>
  <c r="G10775" i="8" s="1"/>
  <c r="G10813" i="8" s="1"/>
  <c r="G10851" i="8" s="1"/>
  <c r="G10889" i="8" s="1"/>
  <c r="G10927" i="8" s="1"/>
  <c r="G10965" i="8" s="1"/>
  <c r="G11003" i="8" s="1"/>
  <c r="G11041" i="8" s="1"/>
  <c r="G11079" i="8" s="1"/>
  <c r="G11117" i="8" s="1"/>
  <c r="G11155" i="8" s="1"/>
  <c r="G11193" i="8" s="1"/>
  <c r="G11231" i="8" s="1"/>
  <c r="G11269" i="8" s="1"/>
  <c r="G11307" i="8" s="1"/>
  <c r="G11345" i="8" s="1"/>
  <c r="G11383" i="8" s="1"/>
  <c r="G11421" i="8" s="1"/>
  <c r="G11459" i="8" s="1"/>
  <c r="G11497" i="8" s="1"/>
  <c r="G11535" i="8" s="1"/>
  <c r="G11573" i="8" s="1"/>
  <c r="G11611" i="8" s="1"/>
  <c r="G11649" i="8" s="1"/>
  <c r="G11687" i="8" s="1"/>
  <c r="G11725" i="8" s="1"/>
  <c r="G11763" i="8" s="1"/>
  <c r="G11801" i="8" s="1"/>
  <c r="G11839" i="8" s="1"/>
  <c r="G11877" i="8" s="1"/>
  <c r="G11915" i="8" s="1"/>
  <c r="G11953" i="8" s="1"/>
  <c r="G11991" i="8" s="1"/>
  <c r="G12029" i="8" s="1"/>
  <c r="G12067" i="8" s="1"/>
  <c r="G12105" i="8" s="1"/>
  <c r="G12143" i="8" s="1"/>
  <c r="G12181" i="8" s="1"/>
  <c r="G12219" i="8" s="1"/>
  <c r="G12257" i="8" s="1"/>
  <c r="G12295" i="8" s="1"/>
  <c r="G12333" i="8" s="1"/>
  <c r="G12371" i="8" s="1"/>
  <c r="G12409" i="8" s="1"/>
  <c r="G12447" i="8" s="1"/>
  <c r="G12485" i="8" s="1"/>
  <c r="G12523" i="8" s="1"/>
  <c r="G12561" i="8" s="1"/>
  <c r="G12599" i="8" s="1"/>
  <c r="G12637" i="8" s="1"/>
  <c r="G12675" i="8" s="1"/>
  <c r="G12713" i="8" s="1"/>
  <c r="G12751" i="8" s="1"/>
  <c r="G12789" i="8" s="1"/>
  <c r="G12827" i="8" s="1"/>
  <c r="G12865" i="8" s="1"/>
  <c r="G12903" i="8" s="1"/>
  <c r="H59" i="8"/>
  <c r="I59" i="8"/>
  <c r="J59" i="8"/>
  <c r="J97" i="8" s="1"/>
  <c r="J135" i="8" s="1"/>
  <c r="J173" i="8" s="1"/>
  <c r="J211" i="8" s="1"/>
  <c r="J249" i="8" s="1"/>
  <c r="J287" i="8" s="1"/>
  <c r="J325" i="8" s="1"/>
  <c r="J363" i="8" s="1"/>
  <c r="J401" i="8" s="1"/>
  <c r="J439" i="8" s="1"/>
  <c r="J477" i="8" s="1"/>
  <c r="J515" i="8" s="1"/>
  <c r="J553" i="8" s="1"/>
  <c r="J591" i="8" s="1"/>
  <c r="J629" i="8" s="1"/>
  <c r="J667" i="8" s="1"/>
  <c r="J705" i="8" s="1"/>
  <c r="J743" i="8" s="1"/>
  <c r="J781" i="8" s="1"/>
  <c r="J819" i="8" s="1"/>
  <c r="J857" i="8" s="1"/>
  <c r="J895" i="8" s="1"/>
  <c r="J933" i="8" s="1"/>
  <c r="J971" i="8" s="1"/>
  <c r="J1009" i="8" s="1"/>
  <c r="J1047" i="8" s="1"/>
  <c r="J1085" i="8" s="1"/>
  <c r="J1123" i="8" s="1"/>
  <c r="J1161" i="8" s="1"/>
  <c r="J1199" i="8" s="1"/>
  <c r="J1237" i="8" s="1"/>
  <c r="J1275" i="8" s="1"/>
  <c r="J1313" i="8" s="1"/>
  <c r="J1351" i="8" s="1"/>
  <c r="J1389" i="8" s="1"/>
  <c r="J1427" i="8" s="1"/>
  <c r="J1465" i="8" s="1"/>
  <c r="J1503" i="8" s="1"/>
  <c r="J1541" i="8" s="1"/>
  <c r="J1579" i="8" s="1"/>
  <c r="J1617" i="8" s="1"/>
  <c r="J1655" i="8" s="1"/>
  <c r="J1693" i="8" s="1"/>
  <c r="J1731" i="8" s="1"/>
  <c r="J1769" i="8" s="1"/>
  <c r="J1807" i="8" s="1"/>
  <c r="J1845" i="8" s="1"/>
  <c r="J1883" i="8" s="1"/>
  <c r="J1921" i="8" s="1"/>
  <c r="J1959" i="8" s="1"/>
  <c r="J1997" i="8" s="1"/>
  <c r="J2035" i="8" s="1"/>
  <c r="J2073" i="8" s="1"/>
  <c r="J2111" i="8" s="1"/>
  <c r="J2149" i="8" s="1"/>
  <c r="J2187" i="8" s="1"/>
  <c r="J2225" i="8" s="1"/>
  <c r="J2263" i="8" s="1"/>
  <c r="J2301" i="8" s="1"/>
  <c r="J2339" i="8" s="1"/>
  <c r="J2377" i="8" s="1"/>
  <c r="J2415" i="8" s="1"/>
  <c r="J2453" i="8" s="1"/>
  <c r="J2491" i="8" s="1"/>
  <c r="J2529" i="8" s="1"/>
  <c r="J2567" i="8" s="1"/>
  <c r="J2605" i="8" s="1"/>
  <c r="J2643" i="8" s="1"/>
  <c r="J2681" i="8" s="1"/>
  <c r="J2719" i="8" s="1"/>
  <c r="J2757" i="8" s="1"/>
  <c r="J2795" i="8" s="1"/>
  <c r="J2833" i="8" s="1"/>
  <c r="J2871" i="8" s="1"/>
  <c r="J2909" i="8" s="1"/>
  <c r="J2947" i="8" s="1"/>
  <c r="J2985" i="8" s="1"/>
  <c r="J3023" i="8" s="1"/>
  <c r="J3061" i="8" s="1"/>
  <c r="J3099" i="8" s="1"/>
  <c r="J3137" i="8" s="1"/>
  <c r="J3175" i="8" s="1"/>
  <c r="J3213" i="8" s="1"/>
  <c r="J3251" i="8" s="1"/>
  <c r="J3289" i="8" s="1"/>
  <c r="J3327" i="8" s="1"/>
  <c r="J3365" i="8" s="1"/>
  <c r="J3403" i="8" s="1"/>
  <c r="J3441" i="8" s="1"/>
  <c r="J3479" i="8" s="1"/>
  <c r="J3517" i="8" s="1"/>
  <c r="J3555" i="8" s="1"/>
  <c r="J3593" i="8" s="1"/>
  <c r="J3631" i="8" s="1"/>
  <c r="J3669" i="8" s="1"/>
  <c r="J3707" i="8" s="1"/>
  <c r="J3745" i="8" s="1"/>
  <c r="J3783" i="8" s="1"/>
  <c r="J3821" i="8" s="1"/>
  <c r="J3859" i="8" s="1"/>
  <c r="J3897" i="8" s="1"/>
  <c r="J3935" i="8" s="1"/>
  <c r="J3973" i="8" s="1"/>
  <c r="J4011" i="8" s="1"/>
  <c r="J4049" i="8" s="1"/>
  <c r="J4087" i="8" s="1"/>
  <c r="J4125" i="8" s="1"/>
  <c r="J4163" i="8" s="1"/>
  <c r="J4201" i="8" s="1"/>
  <c r="J4239" i="8" s="1"/>
  <c r="J4277" i="8" s="1"/>
  <c r="J4315" i="8" s="1"/>
  <c r="J4353" i="8" s="1"/>
  <c r="J4391" i="8" s="1"/>
  <c r="J4429" i="8" s="1"/>
  <c r="J4467" i="8" s="1"/>
  <c r="J4505" i="8" s="1"/>
  <c r="J4543" i="8" s="1"/>
  <c r="J4581" i="8" s="1"/>
  <c r="J4619" i="8" s="1"/>
  <c r="J4657" i="8" s="1"/>
  <c r="J4695" i="8" s="1"/>
  <c r="J4733" i="8" s="1"/>
  <c r="J4771" i="8" s="1"/>
  <c r="J4809" i="8" s="1"/>
  <c r="J4847" i="8" s="1"/>
  <c r="J4885" i="8" s="1"/>
  <c r="J4923" i="8" s="1"/>
  <c r="J4961" i="8" s="1"/>
  <c r="J4999" i="8" s="1"/>
  <c r="J5037" i="8" s="1"/>
  <c r="J5075" i="8" s="1"/>
  <c r="J5113" i="8" s="1"/>
  <c r="J5151" i="8" s="1"/>
  <c r="J5189" i="8" s="1"/>
  <c r="J5227" i="8" s="1"/>
  <c r="J5265" i="8" s="1"/>
  <c r="J5303" i="8" s="1"/>
  <c r="J5341" i="8" s="1"/>
  <c r="J5379" i="8" s="1"/>
  <c r="J5417" i="8" s="1"/>
  <c r="J5455" i="8" s="1"/>
  <c r="J5493" i="8" s="1"/>
  <c r="J5531" i="8" s="1"/>
  <c r="J5569" i="8" s="1"/>
  <c r="J5607" i="8" s="1"/>
  <c r="J5645" i="8" s="1"/>
  <c r="J5683" i="8" s="1"/>
  <c r="J5721" i="8" s="1"/>
  <c r="J5759" i="8" s="1"/>
  <c r="J5797" i="8" s="1"/>
  <c r="J5835" i="8" s="1"/>
  <c r="J5873" i="8" s="1"/>
  <c r="J5911" i="8" s="1"/>
  <c r="J5949" i="8" s="1"/>
  <c r="J5987" i="8" s="1"/>
  <c r="J6025" i="8" s="1"/>
  <c r="J6063" i="8" s="1"/>
  <c r="J6101" i="8" s="1"/>
  <c r="J6139" i="8" s="1"/>
  <c r="J6177" i="8" s="1"/>
  <c r="J6215" i="8" s="1"/>
  <c r="J6253" i="8" s="1"/>
  <c r="J6291" i="8" s="1"/>
  <c r="J6329" i="8" s="1"/>
  <c r="J6367" i="8" s="1"/>
  <c r="J6405" i="8" s="1"/>
  <c r="J6443" i="8" s="1"/>
  <c r="J6481" i="8" s="1"/>
  <c r="J6519" i="8" s="1"/>
  <c r="J6557" i="8" s="1"/>
  <c r="J6595" i="8" s="1"/>
  <c r="J6633" i="8" s="1"/>
  <c r="J6671" i="8" s="1"/>
  <c r="J6709" i="8" s="1"/>
  <c r="J6747" i="8" s="1"/>
  <c r="J6785" i="8" s="1"/>
  <c r="J6823" i="8" s="1"/>
  <c r="J6861" i="8" s="1"/>
  <c r="J6899" i="8" s="1"/>
  <c r="J6937" i="8" s="1"/>
  <c r="J6975" i="8" s="1"/>
  <c r="J7013" i="8" s="1"/>
  <c r="J7051" i="8" s="1"/>
  <c r="J7089" i="8" s="1"/>
  <c r="J7127" i="8" s="1"/>
  <c r="J7165" i="8" s="1"/>
  <c r="J7203" i="8" s="1"/>
  <c r="J7241" i="8" s="1"/>
  <c r="J7279" i="8" s="1"/>
  <c r="J7317" i="8" s="1"/>
  <c r="J7355" i="8" s="1"/>
  <c r="J7393" i="8" s="1"/>
  <c r="J7431" i="8" s="1"/>
  <c r="J7469" i="8" s="1"/>
  <c r="J7507" i="8" s="1"/>
  <c r="J7545" i="8" s="1"/>
  <c r="J7583" i="8" s="1"/>
  <c r="J7621" i="8" s="1"/>
  <c r="J7659" i="8" s="1"/>
  <c r="J7697" i="8" s="1"/>
  <c r="J7735" i="8" s="1"/>
  <c r="J7773" i="8" s="1"/>
  <c r="J7811" i="8" s="1"/>
  <c r="J7849" i="8" s="1"/>
  <c r="J7887" i="8" s="1"/>
  <c r="J7925" i="8" s="1"/>
  <c r="J7963" i="8" s="1"/>
  <c r="J8001" i="8" s="1"/>
  <c r="J8039" i="8" s="1"/>
  <c r="J8077" i="8" s="1"/>
  <c r="J8115" i="8" s="1"/>
  <c r="J8153" i="8" s="1"/>
  <c r="J8191" i="8" s="1"/>
  <c r="J8229" i="8" s="1"/>
  <c r="J8267" i="8" s="1"/>
  <c r="J8305" i="8" s="1"/>
  <c r="J8343" i="8" s="1"/>
  <c r="J8381" i="8" s="1"/>
  <c r="J8419" i="8" s="1"/>
  <c r="J8457" i="8" s="1"/>
  <c r="J8495" i="8" s="1"/>
  <c r="J8533" i="8" s="1"/>
  <c r="J8571" i="8" s="1"/>
  <c r="J8609" i="8" s="1"/>
  <c r="J8647" i="8" s="1"/>
  <c r="J8685" i="8" s="1"/>
  <c r="J8723" i="8" s="1"/>
  <c r="J8761" i="8" s="1"/>
  <c r="J8799" i="8" s="1"/>
  <c r="J8837" i="8" s="1"/>
  <c r="J8875" i="8" s="1"/>
  <c r="J8913" i="8" s="1"/>
  <c r="J8951" i="8" s="1"/>
  <c r="J8989" i="8" s="1"/>
  <c r="J9027" i="8" s="1"/>
  <c r="J9065" i="8" s="1"/>
  <c r="J9103" i="8" s="1"/>
  <c r="J9141" i="8" s="1"/>
  <c r="J9179" i="8" s="1"/>
  <c r="J9217" i="8" s="1"/>
  <c r="J9255" i="8" s="1"/>
  <c r="J9293" i="8" s="1"/>
  <c r="J9331" i="8" s="1"/>
  <c r="J9369" i="8" s="1"/>
  <c r="J9407" i="8" s="1"/>
  <c r="J9445" i="8" s="1"/>
  <c r="J9483" i="8" s="1"/>
  <c r="J9521" i="8" s="1"/>
  <c r="J9559" i="8" s="1"/>
  <c r="J9597" i="8" s="1"/>
  <c r="J9635" i="8" s="1"/>
  <c r="J9673" i="8" s="1"/>
  <c r="J9711" i="8" s="1"/>
  <c r="J9749" i="8" s="1"/>
  <c r="J9787" i="8" s="1"/>
  <c r="J9825" i="8" s="1"/>
  <c r="J9863" i="8" s="1"/>
  <c r="J9901" i="8" s="1"/>
  <c r="J9939" i="8" s="1"/>
  <c r="J9977" i="8" s="1"/>
  <c r="J10015" i="8" s="1"/>
  <c r="J10053" i="8" s="1"/>
  <c r="J10091" i="8" s="1"/>
  <c r="J10129" i="8" s="1"/>
  <c r="J10167" i="8" s="1"/>
  <c r="J10205" i="8" s="1"/>
  <c r="J10243" i="8" s="1"/>
  <c r="J10281" i="8" s="1"/>
  <c r="J10319" i="8" s="1"/>
  <c r="J10357" i="8" s="1"/>
  <c r="J10395" i="8" s="1"/>
  <c r="J10433" i="8" s="1"/>
  <c r="J10471" i="8" s="1"/>
  <c r="J10509" i="8" s="1"/>
  <c r="J10547" i="8" s="1"/>
  <c r="J10585" i="8" s="1"/>
  <c r="J10623" i="8" s="1"/>
  <c r="J10661" i="8" s="1"/>
  <c r="J10699" i="8" s="1"/>
  <c r="J10737" i="8" s="1"/>
  <c r="J10775" i="8" s="1"/>
  <c r="J10813" i="8" s="1"/>
  <c r="J10851" i="8" s="1"/>
  <c r="J10889" i="8" s="1"/>
  <c r="J10927" i="8" s="1"/>
  <c r="J10965" i="8" s="1"/>
  <c r="J11003" i="8" s="1"/>
  <c r="J11041" i="8" s="1"/>
  <c r="J11079" i="8" s="1"/>
  <c r="J11117" i="8" s="1"/>
  <c r="J11155" i="8" s="1"/>
  <c r="J11193" i="8" s="1"/>
  <c r="J11231" i="8" s="1"/>
  <c r="J11269" i="8" s="1"/>
  <c r="J11307" i="8" s="1"/>
  <c r="J11345" i="8" s="1"/>
  <c r="J11383" i="8" s="1"/>
  <c r="J11421" i="8" s="1"/>
  <c r="J11459" i="8" s="1"/>
  <c r="J11497" i="8" s="1"/>
  <c r="J11535" i="8" s="1"/>
  <c r="J11573" i="8" s="1"/>
  <c r="J11611" i="8" s="1"/>
  <c r="J11649" i="8" s="1"/>
  <c r="J11687" i="8" s="1"/>
  <c r="J11725" i="8" s="1"/>
  <c r="J11763" i="8" s="1"/>
  <c r="J11801" i="8" s="1"/>
  <c r="J11839" i="8" s="1"/>
  <c r="J11877" i="8" s="1"/>
  <c r="J11915" i="8" s="1"/>
  <c r="J11953" i="8" s="1"/>
  <c r="J11991" i="8" s="1"/>
  <c r="J12029" i="8" s="1"/>
  <c r="J12067" i="8" s="1"/>
  <c r="J12105" i="8" s="1"/>
  <c r="J12143" i="8" s="1"/>
  <c r="J12181" i="8" s="1"/>
  <c r="J12219" i="8" s="1"/>
  <c r="J12257" i="8" s="1"/>
  <c r="J12295" i="8" s="1"/>
  <c r="J12333" i="8" s="1"/>
  <c r="J12371" i="8" s="1"/>
  <c r="J12409" i="8" s="1"/>
  <c r="J12447" i="8" s="1"/>
  <c r="J12485" i="8" s="1"/>
  <c r="J12523" i="8" s="1"/>
  <c r="J12561" i="8" s="1"/>
  <c r="J12599" i="8" s="1"/>
  <c r="J12637" i="8" s="1"/>
  <c r="J12675" i="8" s="1"/>
  <c r="J12713" i="8" s="1"/>
  <c r="J12751" i="8" s="1"/>
  <c r="J12789" i="8" s="1"/>
  <c r="J12827" i="8" s="1"/>
  <c r="J12865" i="8" s="1"/>
  <c r="J12903" i="8" s="1"/>
  <c r="K59" i="8"/>
  <c r="B60" i="8"/>
  <c r="G60" i="8"/>
  <c r="H60" i="8"/>
  <c r="I60" i="8"/>
  <c r="I98" i="8" s="1"/>
  <c r="I136" i="8" s="1"/>
  <c r="I174" i="8" s="1"/>
  <c r="I212" i="8" s="1"/>
  <c r="I250" i="8" s="1"/>
  <c r="I288" i="8" s="1"/>
  <c r="I326" i="8" s="1"/>
  <c r="I364" i="8" s="1"/>
  <c r="I402" i="8" s="1"/>
  <c r="I440" i="8" s="1"/>
  <c r="I478" i="8" s="1"/>
  <c r="I516" i="8" s="1"/>
  <c r="I554" i="8" s="1"/>
  <c r="I592" i="8" s="1"/>
  <c r="I630" i="8" s="1"/>
  <c r="I668" i="8" s="1"/>
  <c r="I706" i="8" s="1"/>
  <c r="I744" i="8" s="1"/>
  <c r="I782" i="8" s="1"/>
  <c r="I820" i="8" s="1"/>
  <c r="I858" i="8" s="1"/>
  <c r="I896" i="8" s="1"/>
  <c r="I934" i="8" s="1"/>
  <c r="I972" i="8" s="1"/>
  <c r="I1010" i="8" s="1"/>
  <c r="I1048" i="8" s="1"/>
  <c r="I1086" i="8" s="1"/>
  <c r="I1124" i="8" s="1"/>
  <c r="I1162" i="8" s="1"/>
  <c r="I1200" i="8" s="1"/>
  <c r="I1238" i="8" s="1"/>
  <c r="I1276" i="8" s="1"/>
  <c r="I1314" i="8" s="1"/>
  <c r="I1352" i="8" s="1"/>
  <c r="I1390" i="8" s="1"/>
  <c r="I1428" i="8" s="1"/>
  <c r="I1466" i="8" s="1"/>
  <c r="I1504" i="8" s="1"/>
  <c r="I1542" i="8" s="1"/>
  <c r="I1580" i="8" s="1"/>
  <c r="I1618" i="8" s="1"/>
  <c r="I1656" i="8" s="1"/>
  <c r="I1694" i="8" s="1"/>
  <c r="I1732" i="8" s="1"/>
  <c r="I1770" i="8" s="1"/>
  <c r="I1808" i="8" s="1"/>
  <c r="I1846" i="8" s="1"/>
  <c r="I1884" i="8" s="1"/>
  <c r="I1922" i="8" s="1"/>
  <c r="I1960" i="8" s="1"/>
  <c r="I1998" i="8" s="1"/>
  <c r="I2036" i="8" s="1"/>
  <c r="I2074" i="8" s="1"/>
  <c r="I2112" i="8" s="1"/>
  <c r="I2150" i="8" s="1"/>
  <c r="I2188" i="8" s="1"/>
  <c r="I2226" i="8" s="1"/>
  <c r="I2264" i="8" s="1"/>
  <c r="I2302" i="8" s="1"/>
  <c r="I2340" i="8" s="1"/>
  <c r="I2378" i="8" s="1"/>
  <c r="I2416" i="8" s="1"/>
  <c r="I2454" i="8" s="1"/>
  <c r="I2492" i="8" s="1"/>
  <c r="I2530" i="8" s="1"/>
  <c r="I2568" i="8" s="1"/>
  <c r="I2606" i="8" s="1"/>
  <c r="I2644" i="8" s="1"/>
  <c r="I2682" i="8" s="1"/>
  <c r="I2720" i="8" s="1"/>
  <c r="I2758" i="8" s="1"/>
  <c r="I2796" i="8" s="1"/>
  <c r="I2834" i="8" s="1"/>
  <c r="I2872" i="8" s="1"/>
  <c r="I2910" i="8" s="1"/>
  <c r="I2948" i="8" s="1"/>
  <c r="I2986" i="8" s="1"/>
  <c r="I3024" i="8" s="1"/>
  <c r="I3062" i="8" s="1"/>
  <c r="I3100" i="8" s="1"/>
  <c r="I3138" i="8" s="1"/>
  <c r="I3176" i="8" s="1"/>
  <c r="I3214" i="8" s="1"/>
  <c r="I3252" i="8" s="1"/>
  <c r="I3290" i="8" s="1"/>
  <c r="I3328" i="8" s="1"/>
  <c r="I3366" i="8" s="1"/>
  <c r="I3404" i="8" s="1"/>
  <c r="I3442" i="8" s="1"/>
  <c r="I3480" i="8" s="1"/>
  <c r="I3518" i="8" s="1"/>
  <c r="I3556" i="8" s="1"/>
  <c r="I3594" i="8" s="1"/>
  <c r="I3632" i="8" s="1"/>
  <c r="I3670" i="8" s="1"/>
  <c r="I3708" i="8" s="1"/>
  <c r="I3746" i="8" s="1"/>
  <c r="I3784" i="8" s="1"/>
  <c r="I3822" i="8" s="1"/>
  <c r="I3860" i="8" s="1"/>
  <c r="I3898" i="8" s="1"/>
  <c r="I3936" i="8" s="1"/>
  <c r="I3974" i="8" s="1"/>
  <c r="I4012" i="8" s="1"/>
  <c r="I4050" i="8" s="1"/>
  <c r="I4088" i="8" s="1"/>
  <c r="I4126" i="8" s="1"/>
  <c r="I4164" i="8" s="1"/>
  <c r="I4202" i="8" s="1"/>
  <c r="I4240" i="8" s="1"/>
  <c r="I4278" i="8" s="1"/>
  <c r="I4316" i="8" s="1"/>
  <c r="I4354" i="8" s="1"/>
  <c r="I4392" i="8" s="1"/>
  <c r="I4430" i="8" s="1"/>
  <c r="I4468" i="8" s="1"/>
  <c r="I4506" i="8" s="1"/>
  <c r="I4544" i="8" s="1"/>
  <c r="I4582" i="8" s="1"/>
  <c r="I4620" i="8" s="1"/>
  <c r="I4658" i="8" s="1"/>
  <c r="I4696" i="8" s="1"/>
  <c r="I4734" i="8" s="1"/>
  <c r="I4772" i="8" s="1"/>
  <c r="I4810" i="8" s="1"/>
  <c r="I4848" i="8" s="1"/>
  <c r="I4886" i="8" s="1"/>
  <c r="I4924" i="8" s="1"/>
  <c r="I4962" i="8" s="1"/>
  <c r="I5000" i="8" s="1"/>
  <c r="I5038" i="8" s="1"/>
  <c r="I5076" i="8" s="1"/>
  <c r="I5114" i="8" s="1"/>
  <c r="I5152" i="8" s="1"/>
  <c r="I5190" i="8" s="1"/>
  <c r="I5228" i="8" s="1"/>
  <c r="I5266" i="8" s="1"/>
  <c r="I5304" i="8" s="1"/>
  <c r="I5342" i="8" s="1"/>
  <c r="I5380" i="8" s="1"/>
  <c r="I5418" i="8" s="1"/>
  <c r="I5456" i="8" s="1"/>
  <c r="I5494" i="8" s="1"/>
  <c r="I5532" i="8" s="1"/>
  <c r="I5570" i="8" s="1"/>
  <c r="I5608" i="8" s="1"/>
  <c r="I5646" i="8" s="1"/>
  <c r="I5684" i="8" s="1"/>
  <c r="I5722" i="8" s="1"/>
  <c r="I5760" i="8" s="1"/>
  <c r="I5798" i="8" s="1"/>
  <c r="I5836" i="8" s="1"/>
  <c r="I5874" i="8" s="1"/>
  <c r="I5912" i="8" s="1"/>
  <c r="I5950" i="8" s="1"/>
  <c r="I5988" i="8" s="1"/>
  <c r="I6026" i="8" s="1"/>
  <c r="I6064" i="8" s="1"/>
  <c r="I6102" i="8" s="1"/>
  <c r="I6140" i="8" s="1"/>
  <c r="I6178" i="8" s="1"/>
  <c r="I6216" i="8" s="1"/>
  <c r="I6254" i="8" s="1"/>
  <c r="I6292" i="8" s="1"/>
  <c r="I6330" i="8" s="1"/>
  <c r="I6368" i="8" s="1"/>
  <c r="I6406" i="8" s="1"/>
  <c r="I6444" i="8" s="1"/>
  <c r="I6482" i="8" s="1"/>
  <c r="I6520" i="8" s="1"/>
  <c r="I6558" i="8" s="1"/>
  <c r="I6596" i="8" s="1"/>
  <c r="I6634" i="8" s="1"/>
  <c r="I6672" i="8" s="1"/>
  <c r="I6710" i="8" s="1"/>
  <c r="I6748" i="8" s="1"/>
  <c r="I6786" i="8" s="1"/>
  <c r="I6824" i="8" s="1"/>
  <c r="I6862" i="8" s="1"/>
  <c r="I6900" i="8" s="1"/>
  <c r="I6938" i="8" s="1"/>
  <c r="I6976" i="8" s="1"/>
  <c r="I7014" i="8" s="1"/>
  <c r="I7052" i="8" s="1"/>
  <c r="I7090" i="8" s="1"/>
  <c r="I7128" i="8" s="1"/>
  <c r="I7166" i="8" s="1"/>
  <c r="I7204" i="8" s="1"/>
  <c r="I7242" i="8" s="1"/>
  <c r="I7280" i="8" s="1"/>
  <c r="I7318" i="8" s="1"/>
  <c r="I7356" i="8" s="1"/>
  <c r="I7394" i="8" s="1"/>
  <c r="I7432" i="8" s="1"/>
  <c r="I7470" i="8" s="1"/>
  <c r="I7508" i="8" s="1"/>
  <c r="I7546" i="8" s="1"/>
  <c r="I7584" i="8" s="1"/>
  <c r="I7622" i="8" s="1"/>
  <c r="I7660" i="8" s="1"/>
  <c r="I7698" i="8" s="1"/>
  <c r="I7736" i="8" s="1"/>
  <c r="I7774" i="8" s="1"/>
  <c r="I7812" i="8" s="1"/>
  <c r="I7850" i="8" s="1"/>
  <c r="I7888" i="8" s="1"/>
  <c r="I7926" i="8" s="1"/>
  <c r="I7964" i="8" s="1"/>
  <c r="I8002" i="8" s="1"/>
  <c r="I8040" i="8" s="1"/>
  <c r="I8078" i="8" s="1"/>
  <c r="I8116" i="8" s="1"/>
  <c r="I8154" i="8" s="1"/>
  <c r="I8192" i="8" s="1"/>
  <c r="I8230" i="8" s="1"/>
  <c r="I8268" i="8" s="1"/>
  <c r="I8306" i="8" s="1"/>
  <c r="I8344" i="8" s="1"/>
  <c r="I8382" i="8" s="1"/>
  <c r="I8420" i="8" s="1"/>
  <c r="I8458" i="8" s="1"/>
  <c r="I8496" i="8" s="1"/>
  <c r="I8534" i="8" s="1"/>
  <c r="I8572" i="8" s="1"/>
  <c r="I8610" i="8" s="1"/>
  <c r="I8648" i="8" s="1"/>
  <c r="I8686" i="8" s="1"/>
  <c r="I8724" i="8" s="1"/>
  <c r="I8762" i="8" s="1"/>
  <c r="I8800" i="8" s="1"/>
  <c r="I8838" i="8" s="1"/>
  <c r="I8876" i="8" s="1"/>
  <c r="I8914" i="8" s="1"/>
  <c r="I8952" i="8" s="1"/>
  <c r="I8990" i="8" s="1"/>
  <c r="I9028" i="8" s="1"/>
  <c r="I9066" i="8" s="1"/>
  <c r="I9104" i="8" s="1"/>
  <c r="I9142" i="8" s="1"/>
  <c r="I9180" i="8" s="1"/>
  <c r="I9218" i="8" s="1"/>
  <c r="I9256" i="8" s="1"/>
  <c r="I9294" i="8" s="1"/>
  <c r="I9332" i="8" s="1"/>
  <c r="I9370" i="8" s="1"/>
  <c r="I9408" i="8" s="1"/>
  <c r="I9446" i="8" s="1"/>
  <c r="I9484" i="8" s="1"/>
  <c r="I9522" i="8" s="1"/>
  <c r="I9560" i="8" s="1"/>
  <c r="I9598" i="8" s="1"/>
  <c r="I9636" i="8" s="1"/>
  <c r="I9674" i="8" s="1"/>
  <c r="I9712" i="8" s="1"/>
  <c r="I9750" i="8" s="1"/>
  <c r="I9788" i="8" s="1"/>
  <c r="I9826" i="8" s="1"/>
  <c r="I9864" i="8" s="1"/>
  <c r="I9902" i="8" s="1"/>
  <c r="I9940" i="8" s="1"/>
  <c r="I9978" i="8" s="1"/>
  <c r="I10016" i="8" s="1"/>
  <c r="I10054" i="8" s="1"/>
  <c r="I10092" i="8" s="1"/>
  <c r="I10130" i="8" s="1"/>
  <c r="I10168" i="8" s="1"/>
  <c r="I10206" i="8" s="1"/>
  <c r="I10244" i="8" s="1"/>
  <c r="I10282" i="8" s="1"/>
  <c r="I10320" i="8" s="1"/>
  <c r="I10358" i="8" s="1"/>
  <c r="I10396" i="8" s="1"/>
  <c r="I10434" i="8" s="1"/>
  <c r="I10472" i="8" s="1"/>
  <c r="I10510" i="8" s="1"/>
  <c r="I10548" i="8" s="1"/>
  <c r="I10586" i="8" s="1"/>
  <c r="I10624" i="8" s="1"/>
  <c r="I10662" i="8" s="1"/>
  <c r="I10700" i="8" s="1"/>
  <c r="I10738" i="8" s="1"/>
  <c r="I10776" i="8" s="1"/>
  <c r="I10814" i="8" s="1"/>
  <c r="I10852" i="8" s="1"/>
  <c r="I10890" i="8" s="1"/>
  <c r="I10928" i="8" s="1"/>
  <c r="I10966" i="8" s="1"/>
  <c r="I11004" i="8" s="1"/>
  <c r="I11042" i="8" s="1"/>
  <c r="I11080" i="8" s="1"/>
  <c r="I11118" i="8" s="1"/>
  <c r="I11156" i="8" s="1"/>
  <c r="I11194" i="8" s="1"/>
  <c r="I11232" i="8" s="1"/>
  <c r="I11270" i="8" s="1"/>
  <c r="I11308" i="8" s="1"/>
  <c r="I11346" i="8" s="1"/>
  <c r="I11384" i="8" s="1"/>
  <c r="I11422" i="8" s="1"/>
  <c r="I11460" i="8" s="1"/>
  <c r="I11498" i="8" s="1"/>
  <c r="I11536" i="8" s="1"/>
  <c r="I11574" i="8" s="1"/>
  <c r="I11612" i="8" s="1"/>
  <c r="I11650" i="8" s="1"/>
  <c r="I11688" i="8" s="1"/>
  <c r="I11726" i="8" s="1"/>
  <c r="I11764" i="8" s="1"/>
  <c r="I11802" i="8" s="1"/>
  <c r="I11840" i="8" s="1"/>
  <c r="I11878" i="8" s="1"/>
  <c r="I11916" i="8" s="1"/>
  <c r="I11954" i="8" s="1"/>
  <c r="I11992" i="8" s="1"/>
  <c r="I12030" i="8" s="1"/>
  <c r="I12068" i="8" s="1"/>
  <c r="I12106" i="8" s="1"/>
  <c r="I12144" i="8" s="1"/>
  <c r="I12182" i="8" s="1"/>
  <c r="I12220" i="8" s="1"/>
  <c r="I12258" i="8" s="1"/>
  <c r="I12296" i="8" s="1"/>
  <c r="I12334" i="8" s="1"/>
  <c r="I12372" i="8" s="1"/>
  <c r="I12410" i="8" s="1"/>
  <c r="I12448" i="8" s="1"/>
  <c r="I12486" i="8" s="1"/>
  <c r="I12524" i="8" s="1"/>
  <c r="I12562" i="8" s="1"/>
  <c r="I12600" i="8" s="1"/>
  <c r="I12638" i="8" s="1"/>
  <c r="I12676" i="8" s="1"/>
  <c r="I12714" i="8" s="1"/>
  <c r="I12752" i="8" s="1"/>
  <c r="I12790" i="8" s="1"/>
  <c r="I12828" i="8" s="1"/>
  <c r="I12866" i="8" s="1"/>
  <c r="I12904" i="8" s="1"/>
  <c r="J60" i="8"/>
  <c r="K60" i="8"/>
  <c r="B61" i="8"/>
  <c r="G61" i="8"/>
  <c r="H61" i="8"/>
  <c r="I61" i="8"/>
  <c r="J61" i="8"/>
  <c r="K61" i="8"/>
  <c r="K99" i="8" s="1"/>
  <c r="K137" i="8" s="1"/>
  <c r="K175" i="8" s="1"/>
  <c r="K213" i="8" s="1"/>
  <c r="K251" i="8" s="1"/>
  <c r="K289" i="8" s="1"/>
  <c r="K327" i="8" s="1"/>
  <c r="K365" i="8" s="1"/>
  <c r="K403" i="8" s="1"/>
  <c r="K441" i="8" s="1"/>
  <c r="K479" i="8" s="1"/>
  <c r="K517" i="8" s="1"/>
  <c r="K555" i="8" s="1"/>
  <c r="K593" i="8" s="1"/>
  <c r="K631" i="8" s="1"/>
  <c r="K669" i="8" s="1"/>
  <c r="K707" i="8" s="1"/>
  <c r="K745" i="8" s="1"/>
  <c r="K783" i="8" s="1"/>
  <c r="K821" i="8" s="1"/>
  <c r="K859" i="8" s="1"/>
  <c r="K897" i="8" s="1"/>
  <c r="K935" i="8" s="1"/>
  <c r="K973" i="8" s="1"/>
  <c r="K1011" i="8" s="1"/>
  <c r="K1049" i="8" s="1"/>
  <c r="K1087" i="8" s="1"/>
  <c r="K1125" i="8" s="1"/>
  <c r="K1163" i="8" s="1"/>
  <c r="K1201" i="8" s="1"/>
  <c r="K1239" i="8" s="1"/>
  <c r="K1277" i="8" s="1"/>
  <c r="K1315" i="8" s="1"/>
  <c r="K1353" i="8" s="1"/>
  <c r="K1391" i="8" s="1"/>
  <c r="K1429" i="8" s="1"/>
  <c r="K1467" i="8" s="1"/>
  <c r="K1505" i="8" s="1"/>
  <c r="K1543" i="8" s="1"/>
  <c r="K1581" i="8" s="1"/>
  <c r="K1619" i="8" s="1"/>
  <c r="K1657" i="8" s="1"/>
  <c r="K1695" i="8" s="1"/>
  <c r="K1733" i="8" s="1"/>
  <c r="K1771" i="8" s="1"/>
  <c r="K1809" i="8" s="1"/>
  <c r="K1847" i="8" s="1"/>
  <c r="K1885" i="8" s="1"/>
  <c r="K1923" i="8" s="1"/>
  <c r="K1961" i="8" s="1"/>
  <c r="K1999" i="8" s="1"/>
  <c r="K2037" i="8" s="1"/>
  <c r="K2075" i="8" s="1"/>
  <c r="K2113" i="8" s="1"/>
  <c r="K2151" i="8" s="1"/>
  <c r="K2189" i="8" s="1"/>
  <c r="K2227" i="8" s="1"/>
  <c r="K2265" i="8" s="1"/>
  <c r="K2303" i="8" s="1"/>
  <c r="K2341" i="8" s="1"/>
  <c r="K2379" i="8" s="1"/>
  <c r="K2417" i="8" s="1"/>
  <c r="K2455" i="8" s="1"/>
  <c r="K2493" i="8" s="1"/>
  <c r="K2531" i="8" s="1"/>
  <c r="K2569" i="8" s="1"/>
  <c r="K2607" i="8" s="1"/>
  <c r="K2645" i="8" s="1"/>
  <c r="K2683" i="8" s="1"/>
  <c r="K2721" i="8" s="1"/>
  <c r="K2759" i="8" s="1"/>
  <c r="K2797" i="8" s="1"/>
  <c r="K2835" i="8" s="1"/>
  <c r="K2873" i="8" s="1"/>
  <c r="K2911" i="8" s="1"/>
  <c r="K2949" i="8" s="1"/>
  <c r="K2987" i="8" s="1"/>
  <c r="K3025" i="8" s="1"/>
  <c r="K3063" i="8" s="1"/>
  <c r="K3101" i="8" s="1"/>
  <c r="K3139" i="8" s="1"/>
  <c r="K3177" i="8" s="1"/>
  <c r="K3215" i="8" s="1"/>
  <c r="K3253" i="8" s="1"/>
  <c r="K3291" i="8" s="1"/>
  <c r="K3329" i="8" s="1"/>
  <c r="K3367" i="8" s="1"/>
  <c r="K3405" i="8" s="1"/>
  <c r="K3443" i="8" s="1"/>
  <c r="K3481" i="8" s="1"/>
  <c r="K3519" i="8" s="1"/>
  <c r="K3557" i="8" s="1"/>
  <c r="K3595" i="8" s="1"/>
  <c r="K3633" i="8" s="1"/>
  <c r="K3671" i="8" s="1"/>
  <c r="K3709" i="8" s="1"/>
  <c r="K3747" i="8" s="1"/>
  <c r="K3785" i="8" s="1"/>
  <c r="K3823" i="8" s="1"/>
  <c r="K3861" i="8" s="1"/>
  <c r="K3899" i="8" s="1"/>
  <c r="K3937" i="8" s="1"/>
  <c r="K3975" i="8" s="1"/>
  <c r="K4013" i="8" s="1"/>
  <c r="K4051" i="8" s="1"/>
  <c r="K4089" i="8" s="1"/>
  <c r="K4127" i="8" s="1"/>
  <c r="K4165" i="8" s="1"/>
  <c r="K4203" i="8" s="1"/>
  <c r="K4241" i="8" s="1"/>
  <c r="K4279" i="8" s="1"/>
  <c r="K4317" i="8" s="1"/>
  <c r="K4355" i="8" s="1"/>
  <c r="K4393" i="8" s="1"/>
  <c r="K4431" i="8" s="1"/>
  <c r="K4469" i="8" s="1"/>
  <c r="K4507" i="8" s="1"/>
  <c r="K4545" i="8" s="1"/>
  <c r="K4583" i="8" s="1"/>
  <c r="K4621" i="8" s="1"/>
  <c r="K4659" i="8" s="1"/>
  <c r="K4697" i="8" s="1"/>
  <c r="K4735" i="8" s="1"/>
  <c r="K4773" i="8" s="1"/>
  <c r="K4811" i="8" s="1"/>
  <c r="K4849" i="8" s="1"/>
  <c r="K4887" i="8" s="1"/>
  <c r="K4925" i="8" s="1"/>
  <c r="K4963" i="8" s="1"/>
  <c r="K5001" i="8" s="1"/>
  <c r="K5039" i="8" s="1"/>
  <c r="K5077" i="8" s="1"/>
  <c r="K5115" i="8" s="1"/>
  <c r="K5153" i="8" s="1"/>
  <c r="K5191" i="8" s="1"/>
  <c r="K5229" i="8" s="1"/>
  <c r="K5267" i="8" s="1"/>
  <c r="K5305" i="8" s="1"/>
  <c r="K5343" i="8" s="1"/>
  <c r="K5381" i="8" s="1"/>
  <c r="K5419" i="8" s="1"/>
  <c r="K5457" i="8" s="1"/>
  <c r="K5495" i="8" s="1"/>
  <c r="K5533" i="8" s="1"/>
  <c r="K5571" i="8" s="1"/>
  <c r="K5609" i="8" s="1"/>
  <c r="K5647" i="8" s="1"/>
  <c r="K5685" i="8" s="1"/>
  <c r="K5723" i="8" s="1"/>
  <c r="K5761" i="8" s="1"/>
  <c r="K5799" i="8" s="1"/>
  <c r="K5837" i="8" s="1"/>
  <c r="K5875" i="8" s="1"/>
  <c r="K5913" i="8" s="1"/>
  <c r="K5951" i="8" s="1"/>
  <c r="K5989" i="8" s="1"/>
  <c r="K6027" i="8" s="1"/>
  <c r="K6065" i="8" s="1"/>
  <c r="K6103" i="8" s="1"/>
  <c r="K6141" i="8" s="1"/>
  <c r="K6179" i="8" s="1"/>
  <c r="K6217" i="8" s="1"/>
  <c r="K6255" i="8" s="1"/>
  <c r="K6293" i="8" s="1"/>
  <c r="K6331" i="8" s="1"/>
  <c r="K6369" i="8" s="1"/>
  <c r="K6407" i="8" s="1"/>
  <c r="K6445" i="8" s="1"/>
  <c r="K6483" i="8" s="1"/>
  <c r="K6521" i="8" s="1"/>
  <c r="K6559" i="8" s="1"/>
  <c r="K6597" i="8" s="1"/>
  <c r="K6635" i="8" s="1"/>
  <c r="K6673" i="8" s="1"/>
  <c r="K6711" i="8" s="1"/>
  <c r="K6749" i="8" s="1"/>
  <c r="K6787" i="8" s="1"/>
  <c r="K6825" i="8" s="1"/>
  <c r="K6863" i="8" s="1"/>
  <c r="K6901" i="8" s="1"/>
  <c r="K6939" i="8" s="1"/>
  <c r="K6977" i="8" s="1"/>
  <c r="K7015" i="8" s="1"/>
  <c r="K7053" i="8" s="1"/>
  <c r="K7091" i="8" s="1"/>
  <c r="K7129" i="8" s="1"/>
  <c r="K7167" i="8" s="1"/>
  <c r="K7205" i="8" s="1"/>
  <c r="K7243" i="8" s="1"/>
  <c r="K7281" i="8" s="1"/>
  <c r="K7319" i="8" s="1"/>
  <c r="K7357" i="8" s="1"/>
  <c r="K7395" i="8" s="1"/>
  <c r="K7433" i="8" s="1"/>
  <c r="K7471" i="8" s="1"/>
  <c r="K7509" i="8" s="1"/>
  <c r="K7547" i="8" s="1"/>
  <c r="K7585" i="8" s="1"/>
  <c r="K7623" i="8" s="1"/>
  <c r="K7661" i="8" s="1"/>
  <c r="K7699" i="8" s="1"/>
  <c r="K7737" i="8" s="1"/>
  <c r="K7775" i="8" s="1"/>
  <c r="K7813" i="8" s="1"/>
  <c r="K7851" i="8" s="1"/>
  <c r="K7889" i="8" s="1"/>
  <c r="K7927" i="8" s="1"/>
  <c r="K7965" i="8" s="1"/>
  <c r="K8003" i="8" s="1"/>
  <c r="K8041" i="8" s="1"/>
  <c r="K8079" i="8" s="1"/>
  <c r="K8117" i="8" s="1"/>
  <c r="K8155" i="8" s="1"/>
  <c r="K8193" i="8" s="1"/>
  <c r="K8231" i="8" s="1"/>
  <c r="K8269" i="8" s="1"/>
  <c r="K8307" i="8" s="1"/>
  <c r="K8345" i="8" s="1"/>
  <c r="K8383" i="8" s="1"/>
  <c r="K8421" i="8" s="1"/>
  <c r="K8459" i="8" s="1"/>
  <c r="K8497" i="8" s="1"/>
  <c r="K8535" i="8" s="1"/>
  <c r="K8573" i="8" s="1"/>
  <c r="K8611" i="8" s="1"/>
  <c r="K8649" i="8" s="1"/>
  <c r="K8687" i="8" s="1"/>
  <c r="K8725" i="8" s="1"/>
  <c r="K8763" i="8" s="1"/>
  <c r="K8801" i="8" s="1"/>
  <c r="K8839" i="8" s="1"/>
  <c r="K8877" i="8" s="1"/>
  <c r="K8915" i="8" s="1"/>
  <c r="K8953" i="8" s="1"/>
  <c r="K8991" i="8" s="1"/>
  <c r="K9029" i="8" s="1"/>
  <c r="K9067" i="8" s="1"/>
  <c r="K9105" i="8" s="1"/>
  <c r="K9143" i="8" s="1"/>
  <c r="K9181" i="8" s="1"/>
  <c r="K9219" i="8" s="1"/>
  <c r="K9257" i="8" s="1"/>
  <c r="K9295" i="8" s="1"/>
  <c r="K9333" i="8" s="1"/>
  <c r="K9371" i="8" s="1"/>
  <c r="K9409" i="8" s="1"/>
  <c r="K9447" i="8" s="1"/>
  <c r="K9485" i="8" s="1"/>
  <c r="K9523" i="8" s="1"/>
  <c r="K9561" i="8" s="1"/>
  <c r="K9599" i="8" s="1"/>
  <c r="K9637" i="8" s="1"/>
  <c r="K9675" i="8" s="1"/>
  <c r="K9713" i="8" s="1"/>
  <c r="K9751" i="8" s="1"/>
  <c r="K9789" i="8" s="1"/>
  <c r="K9827" i="8" s="1"/>
  <c r="K9865" i="8" s="1"/>
  <c r="K9903" i="8" s="1"/>
  <c r="K9941" i="8" s="1"/>
  <c r="K9979" i="8" s="1"/>
  <c r="K10017" i="8" s="1"/>
  <c r="K10055" i="8" s="1"/>
  <c r="K10093" i="8" s="1"/>
  <c r="K10131" i="8" s="1"/>
  <c r="K10169" i="8" s="1"/>
  <c r="K10207" i="8" s="1"/>
  <c r="K10245" i="8" s="1"/>
  <c r="K10283" i="8" s="1"/>
  <c r="K10321" i="8" s="1"/>
  <c r="K10359" i="8" s="1"/>
  <c r="K10397" i="8" s="1"/>
  <c r="K10435" i="8" s="1"/>
  <c r="K10473" i="8" s="1"/>
  <c r="K10511" i="8" s="1"/>
  <c r="K10549" i="8" s="1"/>
  <c r="K10587" i="8" s="1"/>
  <c r="K10625" i="8" s="1"/>
  <c r="K10663" i="8" s="1"/>
  <c r="K10701" i="8" s="1"/>
  <c r="K10739" i="8" s="1"/>
  <c r="K10777" i="8" s="1"/>
  <c r="K10815" i="8" s="1"/>
  <c r="K10853" i="8" s="1"/>
  <c r="K10891" i="8" s="1"/>
  <c r="K10929" i="8" s="1"/>
  <c r="K10967" i="8" s="1"/>
  <c r="K11005" i="8" s="1"/>
  <c r="K11043" i="8" s="1"/>
  <c r="K11081" i="8" s="1"/>
  <c r="K11119" i="8" s="1"/>
  <c r="K11157" i="8" s="1"/>
  <c r="K11195" i="8" s="1"/>
  <c r="K11233" i="8" s="1"/>
  <c r="K11271" i="8" s="1"/>
  <c r="K11309" i="8" s="1"/>
  <c r="K11347" i="8" s="1"/>
  <c r="K11385" i="8" s="1"/>
  <c r="K11423" i="8" s="1"/>
  <c r="K11461" i="8" s="1"/>
  <c r="K11499" i="8" s="1"/>
  <c r="K11537" i="8" s="1"/>
  <c r="K11575" i="8" s="1"/>
  <c r="K11613" i="8" s="1"/>
  <c r="K11651" i="8" s="1"/>
  <c r="K11689" i="8" s="1"/>
  <c r="K11727" i="8" s="1"/>
  <c r="K11765" i="8" s="1"/>
  <c r="K11803" i="8" s="1"/>
  <c r="K11841" i="8" s="1"/>
  <c r="K11879" i="8" s="1"/>
  <c r="K11917" i="8" s="1"/>
  <c r="K11955" i="8" s="1"/>
  <c r="K11993" i="8" s="1"/>
  <c r="K12031" i="8" s="1"/>
  <c r="K12069" i="8" s="1"/>
  <c r="K12107" i="8" s="1"/>
  <c r="K12145" i="8" s="1"/>
  <c r="K12183" i="8" s="1"/>
  <c r="K12221" i="8" s="1"/>
  <c r="K12259" i="8" s="1"/>
  <c r="K12297" i="8" s="1"/>
  <c r="K12335" i="8" s="1"/>
  <c r="K12373" i="8" s="1"/>
  <c r="K12411" i="8" s="1"/>
  <c r="K12449" i="8" s="1"/>
  <c r="K12487" i="8" s="1"/>
  <c r="K12525" i="8" s="1"/>
  <c r="K12563" i="8" s="1"/>
  <c r="K12601" i="8" s="1"/>
  <c r="K12639" i="8" s="1"/>
  <c r="K12677" i="8" s="1"/>
  <c r="K12715" i="8" s="1"/>
  <c r="K12753" i="8" s="1"/>
  <c r="K12791" i="8" s="1"/>
  <c r="K12829" i="8" s="1"/>
  <c r="K12867" i="8" s="1"/>
  <c r="K12905" i="8" s="1"/>
  <c r="B62" i="8"/>
  <c r="G62" i="8"/>
  <c r="G100" i="8" s="1"/>
  <c r="G138" i="8" s="1"/>
  <c r="G176" i="8" s="1"/>
  <c r="G214" i="8" s="1"/>
  <c r="G252" i="8" s="1"/>
  <c r="G290" i="8" s="1"/>
  <c r="G328" i="8" s="1"/>
  <c r="G366" i="8" s="1"/>
  <c r="G404" i="8" s="1"/>
  <c r="G442" i="8" s="1"/>
  <c r="G480" i="8" s="1"/>
  <c r="G518" i="8" s="1"/>
  <c r="G556" i="8" s="1"/>
  <c r="G594" i="8" s="1"/>
  <c r="G632" i="8" s="1"/>
  <c r="G670" i="8" s="1"/>
  <c r="G708" i="8" s="1"/>
  <c r="G746" i="8" s="1"/>
  <c r="G784" i="8" s="1"/>
  <c r="G822" i="8" s="1"/>
  <c r="G860" i="8" s="1"/>
  <c r="G898" i="8" s="1"/>
  <c r="G936" i="8" s="1"/>
  <c r="G974" i="8" s="1"/>
  <c r="G1012" i="8" s="1"/>
  <c r="G1050" i="8" s="1"/>
  <c r="G1088" i="8" s="1"/>
  <c r="G1126" i="8" s="1"/>
  <c r="G1164" i="8" s="1"/>
  <c r="G1202" i="8" s="1"/>
  <c r="G1240" i="8" s="1"/>
  <c r="G1278" i="8" s="1"/>
  <c r="G1316" i="8" s="1"/>
  <c r="G1354" i="8" s="1"/>
  <c r="G1392" i="8" s="1"/>
  <c r="G1430" i="8" s="1"/>
  <c r="G1468" i="8" s="1"/>
  <c r="G1506" i="8" s="1"/>
  <c r="G1544" i="8" s="1"/>
  <c r="G1582" i="8" s="1"/>
  <c r="G1620" i="8" s="1"/>
  <c r="G1658" i="8" s="1"/>
  <c r="G1696" i="8" s="1"/>
  <c r="G1734" i="8" s="1"/>
  <c r="G1772" i="8" s="1"/>
  <c r="G1810" i="8" s="1"/>
  <c r="G1848" i="8" s="1"/>
  <c r="G1886" i="8" s="1"/>
  <c r="G1924" i="8" s="1"/>
  <c r="G1962" i="8" s="1"/>
  <c r="G2000" i="8" s="1"/>
  <c r="G2038" i="8" s="1"/>
  <c r="G2076" i="8" s="1"/>
  <c r="G2114" i="8" s="1"/>
  <c r="G2152" i="8" s="1"/>
  <c r="G2190" i="8" s="1"/>
  <c r="G2228" i="8" s="1"/>
  <c r="G2266" i="8" s="1"/>
  <c r="G2304" i="8" s="1"/>
  <c r="G2342" i="8" s="1"/>
  <c r="G2380" i="8" s="1"/>
  <c r="G2418" i="8" s="1"/>
  <c r="G2456" i="8" s="1"/>
  <c r="G2494" i="8" s="1"/>
  <c r="G2532" i="8" s="1"/>
  <c r="G2570" i="8" s="1"/>
  <c r="G2608" i="8" s="1"/>
  <c r="G2646" i="8" s="1"/>
  <c r="G2684" i="8" s="1"/>
  <c r="G2722" i="8" s="1"/>
  <c r="G2760" i="8" s="1"/>
  <c r="G2798" i="8" s="1"/>
  <c r="G2836" i="8" s="1"/>
  <c r="G2874" i="8" s="1"/>
  <c r="G2912" i="8" s="1"/>
  <c r="G2950" i="8" s="1"/>
  <c r="G2988" i="8" s="1"/>
  <c r="G3026" i="8" s="1"/>
  <c r="G3064" i="8" s="1"/>
  <c r="G3102" i="8" s="1"/>
  <c r="G3140" i="8" s="1"/>
  <c r="G3178" i="8" s="1"/>
  <c r="G3216" i="8" s="1"/>
  <c r="G3254" i="8" s="1"/>
  <c r="G3292" i="8" s="1"/>
  <c r="G3330" i="8" s="1"/>
  <c r="G3368" i="8" s="1"/>
  <c r="G3406" i="8" s="1"/>
  <c r="G3444" i="8" s="1"/>
  <c r="G3482" i="8" s="1"/>
  <c r="G3520" i="8" s="1"/>
  <c r="G3558" i="8" s="1"/>
  <c r="G3596" i="8" s="1"/>
  <c r="G3634" i="8" s="1"/>
  <c r="G3672" i="8" s="1"/>
  <c r="G3710" i="8" s="1"/>
  <c r="G3748" i="8" s="1"/>
  <c r="G3786" i="8" s="1"/>
  <c r="G3824" i="8" s="1"/>
  <c r="G3862" i="8" s="1"/>
  <c r="G3900" i="8" s="1"/>
  <c r="G3938" i="8" s="1"/>
  <c r="G3976" i="8" s="1"/>
  <c r="G4014" i="8" s="1"/>
  <c r="G4052" i="8" s="1"/>
  <c r="G4090" i="8" s="1"/>
  <c r="G4128" i="8" s="1"/>
  <c r="G4166" i="8" s="1"/>
  <c r="G4204" i="8" s="1"/>
  <c r="G4242" i="8" s="1"/>
  <c r="G4280" i="8" s="1"/>
  <c r="G4318" i="8" s="1"/>
  <c r="G4356" i="8" s="1"/>
  <c r="G4394" i="8" s="1"/>
  <c r="G4432" i="8" s="1"/>
  <c r="G4470" i="8" s="1"/>
  <c r="G4508" i="8" s="1"/>
  <c r="G4546" i="8" s="1"/>
  <c r="G4584" i="8" s="1"/>
  <c r="G4622" i="8" s="1"/>
  <c r="G4660" i="8" s="1"/>
  <c r="G4698" i="8" s="1"/>
  <c r="G4736" i="8" s="1"/>
  <c r="G4774" i="8" s="1"/>
  <c r="G4812" i="8" s="1"/>
  <c r="G4850" i="8" s="1"/>
  <c r="G4888" i="8" s="1"/>
  <c r="G4926" i="8" s="1"/>
  <c r="G4964" i="8" s="1"/>
  <c r="G5002" i="8" s="1"/>
  <c r="G5040" i="8" s="1"/>
  <c r="G5078" i="8" s="1"/>
  <c r="G5116" i="8" s="1"/>
  <c r="G5154" i="8" s="1"/>
  <c r="G5192" i="8" s="1"/>
  <c r="G5230" i="8" s="1"/>
  <c r="G5268" i="8" s="1"/>
  <c r="G5306" i="8" s="1"/>
  <c r="G5344" i="8" s="1"/>
  <c r="G5382" i="8" s="1"/>
  <c r="G5420" i="8" s="1"/>
  <c r="G5458" i="8" s="1"/>
  <c r="G5496" i="8" s="1"/>
  <c r="G5534" i="8" s="1"/>
  <c r="G5572" i="8" s="1"/>
  <c r="G5610" i="8" s="1"/>
  <c r="G5648" i="8" s="1"/>
  <c r="G5686" i="8" s="1"/>
  <c r="G5724" i="8" s="1"/>
  <c r="G5762" i="8" s="1"/>
  <c r="G5800" i="8" s="1"/>
  <c r="G5838" i="8" s="1"/>
  <c r="G5876" i="8" s="1"/>
  <c r="G5914" i="8" s="1"/>
  <c r="G5952" i="8" s="1"/>
  <c r="G5990" i="8" s="1"/>
  <c r="G6028" i="8" s="1"/>
  <c r="G6066" i="8" s="1"/>
  <c r="G6104" i="8" s="1"/>
  <c r="G6142" i="8" s="1"/>
  <c r="G6180" i="8" s="1"/>
  <c r="G6218" i="8" s="1"/>
  <c r="G6256" i="8" s="1"/>
  <c r="G6294" i="8" s="1"/>
  <c r="G6332" i="8" s="1"/>
  <c r="G6370" i="8" s="1"/>
  <c r="G6408" i="8" s="1"/>
  <c r="G6446" i="8" s="1"/>
  <c r="G6484" i="8" s="1"/>
  <c r="G6522" i="8" s="1"/>
  <c r="G6560" i="8" s="1"/>
  <c r="G6598" i="8" s="1"/>
  <c r="G6636" i="8" s="1"/>
  <c r="G6674" i="8" s="1"/>
  <c r="G6712" i="8" s="1"/>
  <c r="G6750" i="8" s="1"/>
  <c r="G6788" i="8" s="1"/>
  <c r="G6826" i="8" s="1"/>
  <c r="G6864" i="8" s="1"/>
  <c r="G6902" i="8" s="1"/>
  <c r="G6940" i="8" s="1"/>
  <c r="G6978" i="8" s="1"/>
  <c r="G7016" i="8" s="1"/>
  <c r="G7054" i="8" s="1"/>
  <c r="G7092" i="8" s="1"/>
  <c r="G7130" i="8" s="1"/>
  <c r="G7168" i="8" s="1"/>
  <c r="G7206" i="8" s="1"/>
  <c r="G7244" i="8" s="1"/>
  <c r="G7282" i="8" s="1"/>
  <c r="G7320" i="8" s="1"/>
  <c r="G7358" i="8" s="1"/>
  <c r="G7396" i="8" s="1"/>
  <c r="G7434" i="8" s="1"/>
  <c r="G7472" i="8" s="1"/>
  <c r="G7510" i="8" s="1"/>
  <c r="G7548" i="8" s="1"/>
  <c r="G7586" i="8" s="1"/>
  <c r="G7624" i="8" s="1"/>
  <c r="G7662" i="8" s="1"/>
  <c r="G7700" i="8" s="1"/>
  <c r="G7738" i="8" s="1"/>
  <c r="G7776" i="8" s="1"/>
  <c r="G7814" i="8" s="1"/>
  <c r="G7852" i="8" s="1"/>
  <c r="G7890" i="8" s="1"/>
  <c r="G7928" i="8" s="1"/>
  <c r="G7966" i="8" s="1"/>
  <c r="G8004" i="8" s="1"/>
  <c r="G8042" i="8" s="1"/>
  <c r="G8080" i="8" s="1"/>
  <c r="G8118" i="8" s="1"/>
  <c r="G8156" i="8" s="1"/>
  <c r="G8194" i="8" s="1"/>
  <c r="G8232" i="8" s="1"/>
  <c r="G8270" i="8" s="1"/>
  <c r="G8308" i="8" s="1"/>
  <c r="G8346" i="8" s="1"/>
  <c r="G8384" i="8" s="1"/>
  <c r="G8422" i="8" s="1"/>
  <c r="G8460" i="8" s="1"/>
  <c r="G8498" i="8" s="1"/>
  <c r="G8536" i="8" s="1"/>
  <c r="G8574" i="8" s="1"/>
  <c r="G8612" i="8" s="1"/>
  <c r="G8650" i="8" s="1"/>
  <c r="G8688" i="8" s="1"/>
  <c r="G8726" i="8" s="1"/>
  <c r="G8764" i="8" s="1"/>
  <c r="G8802" i="8" s="1"/>
  <c r="G8840" i="8" s="1"/>
  <c r="G8878" i="8" s="1"/>
  <c r="G8916" i="8" s="1"/>
  <c r="G8954" i="8" s="1"/>
  <c r="G8992" i="8" s="1"/>
  <c r="G9030" i="8" s="1"/>
  <c r="G9068" i="8" s="1"/>
  <c r="G9106" i="8" s="1"/>
  <c r="G9144" i="8" s="1"/>
  <c r="G9182" i="8" s="1"/>
  <c r="G9220" i="8" s="1"/>
  <c r="G9258" i="8" s="1"/>
  <c r="G9296" i="8" s="1"/>
  <c r="G9334" i="8" s="1"/>
  <c r="G9372" i="8" s="1"/>
  <c r="G9410" i="8" s="1"/>
  <c r="G9448" i="8" s="1"/>
  <c r="G9486" i="8" s="1"/>
  <c r="G9524" i="8" s="1"/>
  <c r="G9562" i="8" s="1"/>
  <c r="G9600" i="8" s="1"/>
  <c r="G9638" i="8" s="1"/>
  <c r="G9676" i="8" s="1"/>
  <c r="G9714" i="8" s="1"/>
  <c r="G9752" i="8" s="1"/>
  <c r="G9790" i="8" s="1"/>
  <c r="G9828" i="8" s="1"/>
  <c r="G9866" i="8" s="1"/>
  <c r="G9904" i="8" s="1"/>
  <c r="G9942" i="8" s="1"/>
  <c r="G9980" i="8" s="1"/>
  <c r="G10018" i="8" s="1"/>
  <c r="G10056" i="8" s="1"/>
  <c r="G10094" i="8" s="1"/>
  <c r="G10132" i="8" s="1"/>
  <c r="G10170" i="8" s="1"/>
  <c r="G10208" i="8" s="1"/>
  <c r="G10246" i="8" s="1"/>
  <c r="G10284" i="8" s="1"/>
  <c r="G10322" i="8" s="1"/>
  <c r="G10360" i="8" s="1"/>
  <c r="G10398" i="8" s="1"/>
  <c r="G10436" i="8" s="1"/>
  <c r="G10474" i="8" s="1"/>
  <c r="G10512" i="8" s="1"/>
  <c r="G10550" i="8" s="1"/>
  <c r="G10588" i="8" s="1"/>
  <c r="G10626" i="8" s="1"/>
  <c r="G10664" i="8" s="1"/>
  <c r="G10702" i="8" s="1"/>
  <c r="G10740" i="8" s="1"/>
  <c r="G10778" i="8" s="1"/>
  <c r="G10816" i="8" s="1"/>
  <c r="G10854" i="8" s="1"/>
  <c r="G10892" i="8" s="1"/>
  <c r="G10930" i="8" s="1"/>
  <c r="G10968" i="8" s="1"/>
  <c r="G11006" i="8" s="1"/>
  <c r="G11044" i="8" s="1"/>
  <c r="G11082" i="8" s="1"/>
  <c r="G11120" i="8" s="1"/>
  <c r="G11158" i="8" s="1"/>
  <c r="G11196" i="8" s="1"/>
  <c r="G11234" i="8" s="1"/>
  <c r="G11272" i="8" s="1"/>
  <c r="G11310" i="8" s="1"/>
  <c r="G11348" i="8" s="1"/>
  <c r="G11386" i="8" s="1"/>
  <c r="G11424" i="8" s="1"/>
  <c r="G11462" i="8" s="1"/>
  <c r="G11500" i="8" s="1"/>
  <c r="G11538" i="8" s="1"/>
  <c r="G11576" i="8" s="1"/>
  <c r="G11614" i="8" s="1"/>
  <c r="G11652" i="8" s="1"/>
  <c r="G11690" i="8" s="1"/>
  <c r="G11728" i="8" s="1"/>
  <c r="G11766" i="8" s="1"/>
  <c r="G11804" i="8" s="1"/>
  <c r="G11842" i="8" s="1"/>
  <c r="G11880" i="8" s="1"/>
  <c r="G11918" i="8" s="1"/>
  <c r="G11956" i="8" s="1"/>
  <c r="G11994" i="8" s="1"/>
  <c r="G12032" i="8" s="1"/>
  <c r="G12070" i="8" s="1"/>
  <c r="G12108" i="8" s="1"/>
  <c r="G12146" i="8" s="1"/>
  <c r="G12184" i="8" s="1"/>
  <c r="G12222" i="8" s="1"/>
  <c r="G12260" i="8" s="1"/>
  <c r="G12298" i="8" s="1"/>
  <c r="G12336" i="8" s="1"/>
  <c r="G12374" i="8" s="1"/>
  <c r="G12412" i="8" s="1"/>
  <c r="G12450" i="8" s="1"/>
  <c r="G12488" i="8" s="1"/>
  <c r="G12526" i="8" s="1"/>
  <c r="G12564" i="8" s="1"/>
  <c r="G12602" i="8" s="1"/>
  <c r="G12640" i="8" s="1"/>
  <c r="G12678" i="8" s="1"/>
  <c r="G12716" i="8" s="1"/>
  <c r="G12754" i="8" s="1"/>
  <c r="G12792" i="8" s="1"/>
  <c r="G12830" i="8" s="1"/>
  <c r="G12868" i="8" s="1"/>
  <c r="G12906" i="8" s="1"/>
  <c r="H62" i="8"/>
  <c r="H100" i="8" s="1"/>
  <c r="H138" i="8" s="1"/>
  <c r="H176" i="8" s="1"/>
  <c r="H214" i="8" s="1"/>
  <c r="H252" i="8" s="1"/>
  <c r="H290" i="8" s="1"/>
  <c r="H328" i="8" s="1"/>
  <c r="H366" i="8" s="1"/>
  <c r="H404" i="8" s="1"/>
  <c r="H442" i="8" s="1"/>
  <c r="H480" i="8" s="1"/>
  <c r="H518" i="8" s="1"/>
  <c r="H556" i="8" s="1"/>
  <c r="H594" i="8" s="1"/>
  <c r="H632" i="8" s="1"/>
  <c r="H670" i="8" s="1"/>
  <c r="H708" i="8" s="1"/>
  <c r="H746" i="8" s="1"/>
  <c r="H784" i="8" s="1"/>
  <c r="H822" i="8" s="1"/>
  <c r="H860" i="8" s="1"/>
  <c r="H898" i="8" s="1"/>
  <c r="H936" i="8" s="1"/>
  <c r="H974" i="8" s="1"/>
  <c r="H1012" i="8" s="1"/>
  <c r="H1050" i="8" s="1"/>
  <c r="H1088" i="8" s="1"/>
  <c r="H1126" i="8" s="1"/>
  <c r="H1164" i="8" s="1"/>
  <c r="H1202" i="8" s="1"/>
  <c r="H1240" i="8" s="1"/>
  <c r="H1278" i="8" s="1"/>
  <c r="H1316" i="8" s="1"/>
  <c r="H1354" i="8" s="1"/>
  <c r="H1392" i="8" s="1"/>
  <c r="H1430" i="8" s="1"/>
  <c r="H1468" i="8" s="1"/>
  <c r="H1506" i="8" s="1"/>
  <c r="H1544" i="8" s="1"/>
  <c r="H1582" i="8" s="1"/>
  <c r="H1620" i="8" s="1"/>
  <c r="H1658" i="8" s="1"/>
  <c r="H1696" i="8" s="1"/>
  <c r="H1734" i="8" s="1"/>
  <c r="H1772" i="8" s="1"/>
  <c r="H1810" i="8" s="1"/>
  <c r="H1848" i="8" s="1"/>
  <c r="H1886" i="8" s="1"/>
  <c r="H1924" i="8" s="1"/>
  <c r="H1962" i="8" s="1"/>
  <c r="H2000" i="8" s="1"/>
  <c r="H2038" i="8" s="1"/>
  <c r="H2076" i="8" s="1"/>
  <c r="H2114" i="8" s="1"/>
  <c r="H2152" i="8" s="1"/>
  <c r="H2190" i="8" s="1"/>
  <c r="H2228" i="8" s="1"/>
  <c r="H2266" i="8" s="1"/>
  <c r="H2304" i="8" s="1"/>
  <c r="H2342" i="8" s="1"/>
  <c r="H2380" i="8" s="1"/>
  <c r="H2418" i="8" s="1"/>
  <c r="H2456" i="8" s="1"/>
  <c r="H2494" i="8" s="1"/>
  <c r="H2532" i="8" s="1"/>
  <c r="H2570" i="8" s="1"/>
  <c r="H2608" i="8" s="1"/>
  <c r="H2646" i="8" s="1"/>
  <c r="H2684" i="8" s="1"/>
  <c r="H2722" i="8" s="1"/>
  <c r="H2760" i="8" s="1"/>
  <c r="H2798" i="8" s="1"/>
  <c r="H2836" i="8" s="1"/>
  <c r="H2874" i="8" s="1"/>
  <c r="H2912" i="8" s="1"/>
  <c r="H2950" i="8" s="1"/>
  <c r="H2988" i="8" s="1"/>
  <c r="H3026" i="8" s="1"/>
  <c r="H3064" i="8" s="1"/>
  <c r="H3102" i="8" s="1"/>
  <c r="H3140" i="8" s="1"/>
  <c r="H3178" i="8" s="1"/>
  <c r="H3216" i="8" s="1"/>
  <c r="H3254" i="8" s="1"/>
  <c r="H3292" i="8" s="1"/>
  <c r="H3330" i="8" s="1"/>
  <c r="H3368" i="8" s="1"/>
  <c r="H3406" i="8" s="1"/>
  <c r="H3444" i="8" s="1"/>
  <c r="H3482" i="8" s="1"/>
  <c r="H3520" i="8" s="1"/>
  <c r="H3558" i="8" s="1"/>
  <c r="H3596" i="8" s="1"/>
  <c r="H3634" i="8" s="1"/>
  <c r="H3672" i="8" s="1"/>
  <c r="H3710" i="8" s="1"/>
  <c r="H3748" i="8" s="1"/>
  <c r="H3786" i="8" s="1"/>
  <c r="H3824" i="8" s="1"/>
  <c r="H3862" i="8" s="1"/>
  <c r="H3900" i="8" s="1"/>
  <c r="H3938" i="8" s="1"/>
  <c r="H3976" i="8" s="1"/>
  <c r="H4014" i="8" s="1"/>
  <c r="H4052" i="8" s="1"/>
  <c r="H4090" i="8" s="1"/>
  <c r="H4128" i="8" s="1"/>
  <c r="H4166" i="8" s="1"/>
  <c r="H4204" i="8" s="1"/>
  <c r="H4242" i="8" s="1"/>
  <c r="H4280" i="8" s="1"/>
  <c r="H4318" i="8" s="1"/>
  <c r="H4356" i="8" s="1"/>
  <c r="H4394" i="8" s="1"/>
  <c r="H4432" i="8" s="1"/>
  <c r="H4470" i="8" s="1"/>
  <c r="H4508" i="8" s="1"/>
  <c r="H4546" i="8" s="1"/>
  <c r="H4584" i="8" s="1"/>
  <c r="H4622" i="8" s="1"/>
  <c r="H4660" i="8" s="1"/>
  <c r="H4698" i="8" s="1"/>
  <c r="H4736" i="8" s="1"/>
  <c r="H4774" i="8" s="1"/>
  <c r="H4812" i="8" s="1"/>
  <c r="H4850" i="8" s="1"/>
  <c r="H4888" i="8" s="1"/>
  <c r="H4926" i="8" s="1"/>
  <c r="H4964" i="8" s="1"/>
  <c r="H5002" i="8" s="1"/>
  <c r="H5040" i="8" s="1"/>
  <c r="H5078" i="8" s="1"/>
  <c r="H5116" i="8" s="1"/>
  <c r="H5154" i="8" s="1"/>
  <c r="H5192" i="8" s="1"/>
  <c r="H5230" i="8" s="1"/>
  <c r="H5268" i="8" s="1"/>
  <c r="H5306" i="8" s="1"/>
  <c r="H5344" i="8" s="1"/>
  <c r="H5382" i="8" s="1"/>
  <c r="H5420" i="8" s="1"/>
  <c r="H5458" i="8" s="1"/>
  <c r="H5496" i="8" s="1"/>
  <c r="H5534" i="8" s="1"/>
  <c r="H5572" i="8" s="1"/>
  <c r="H5610" i="8" s="1"/>
  <c r="H5648" i="8" s="1"/>
  <c r="H5686" i="8" s="1"/>
  <c r="H5724" i="8" s="1"/>
  <c r="H5762" i="8" s="1"/>
  <c r="H5800" i="8" s="1"/>
  <c r="H5838" i="8" s="1"/>
  <c r="H5876" i="8" s="1"/>
  <c r="H5914" i="8" s="1"/>
  <c r="H5952" i="8" s="1"/>
  <c r="H5990" i="8" s="1"/>
  <c r="H6028" i="8" s="1"/>
  <c r="H6066" i="8" s="1"/>
  <c r="H6104" i="8" s="1"/>
  <c r="H6142" i="8" s="1"/>
  <c r="H6180" i="8" s="1"/>
  <c r="H6218" i="8" s="1"/>
  <c r="H6256" i="8" s="1"/>
  <c r="H6294" i="8" s="1"/>
  <c r="H6332" i="8" s="1"/>
  <c r="H6370" i="8" s="1"/>
  <c r="H6408" i="8" s="1"/>
  <c r="H6446" i="8" s="1"/>
  <c r="H6484" i="8" s="1"/>
  <c r="H6522" i="8" s="1"/>
  <c r="H6560" i="8" s="1"/>
  <c r="H6598" i="8" s="1"/>
  <c r="H6636" i="8" s="1"/>
  <c r="H6674" i="8" s="1"/>
  <c r="H6712" i="8" s="1"/>
  <c r="H6750" i="8" s="1"/>
  <c r="H6788" i="8" s="1"/>
  <c r="H6826" i="8" s="1"/>
  <c r="H6864" i="8" s="1"/>
  <c r="H6902" i="8" s="1"/>
  <c r="H6940" i="8" s="1"/>
  <c r="H6978" i="8" s="1"/>
  <c r="H7016" i="8" s="1"/>
  <c r="H7054" i="8" s="1"/>
  <c r="H7092" i="8" s="1"/>
  <c r="H7130" i="8" s="1"/>
  <c r="H7168" i="8" s="1"/>
  <c r="H7206" i="8" s="1"/>
  <c r="H7244" i="8" s="1"/>
  <c r="H7282" i="8" s="1"/>
  <c r="H7320" i="8" s="1"/>
  <c r="H7358" i="8" s="1"/>
  <c r="H7396" i="8" s="1"/>
  <c r="H7434" i="8" s="1"/>
  <c r="H7472" i="8" s="1"/>
  <c r="H7510" i="8" s="1"/>
  <c r="H7548" i="8" s="1"/>
  <c r="H7586" i="8" s="1"/>
  <c r="H7624" i="8" s="1"/>
  <c r="H7662" i="8" s="1"/>
  <c r="H7700" i="8" s="1"/>
  <c r="H7738" i="8" s="1"/>
  <c r="H7776" i="8" s="1"/>
  <c r="H7814" i="8" s="1"/>
  <c r="H7852" i="8" s="1"/>
  <c r="H7890" i="8" s="1"/>
  <c r="H7928" i="8" s="1"/>
  <c r="H7966" i="8" s="1"/>
  <c r="H8004" i="8" s="1"/>
  <c r="H8042" i="8" s="1"/>
  <c r="H8080" i="8" s="1"/>
  <c r="H8118" i="8" s="1"/>
  <c r="H8156" i="8" s="1"/>
  <c r="H8194" i="8" s="1"/>
  <c r="H8232" i="8" s="1"/>
  <c r="H8270" i="8" s="1"/>
  <c r="H8308" i="8" s="1"/>
  <c r="H8346" i="8" s="1"/>
  <c r="H8384" i="8" s="1"/>
  <c r="H8422" i="8" s="1"/>
  <c r="H8460" i="8" s="1"/>
  <c r="H8498" i="8" s="1"/>
  <c r="H8536" i="8" s="1"/>
  <c r="H8574" i="8" s="1"/>
  <c r="H8612" i="8" s="1"/>
  <c r="H8650" i="8" s="1"/>
  <c r="H8688" i="8" s="1"/>
  <c r="H8726" i="8" s="1"/>
  <c r="H8764" i="8" s="1"/>
  <c r="H8802" i="8" s="1"/>
  <c r="H8840" i="8" s="1"/>
  <c r="H8878" i="8" s="1"/>
  <c r="H8916" i="8" s="1"/>
  <c r="H8954" i="8" s="1"/>
  <c r="H8992" i="8" s="1"/>
  <c r="H9030" i="8" s="1"/>
  <c r="H9068" i="8" s="1"/>
  <c r="H9106" i="8" s="1"/>
  <c r="H9144" i="8" s="1"/>
  <c r="H9182" i="8" s="1"/>
  <c r="H9220" i="8" s="1"/>
  <c r="H9258" i="8" s="1"/>
  <c r="H9296" i="8" s="1"/>
  <c r="H9334" i="8" s="1"/>
  <c r="H9372" i="8" s="1"/>
  <c r="H9410" i="8" s="1"/>
  <c r="H9448" i="8" s="1"/>
  <c r="H9486" i="8" s="1"/>
  <c r="H9524" i="8" s="1"/>
  <c r="H9562" i="8" s="1"/>
  <c r="H9600" i="8" s="1"/>
  <c r="H9638" i="8" s="1"/>
  <c r="H9676" i="8" s="1"/>
  <c r="H9714" i="8" s="1"/>
  <c r="H9752" i="8" s="1"/>
  <c r="H9790" i="8" s="1"/>
  <c r="H9828" i="8" s="1"/>
  <c r="H9866" i="8" s="1"/>
  <c r="H9904" i="8" s="1"/>
  <c r="H9942" i="8" s="1"/>
  <c r="H9980" i="8" s="1"/>
  <c r="H10018" i="8" s="1"/>
  <c r="H10056" i="8" s="1"/>
  <c r="H10094" i="8" s="1"/>
  <c r="H10132" i="8" s="1"/>
  <c r="H10170" i="8" s="1"/>
  <c r="H10208" i="8" s="1"/>
  <c r="H10246" i="8" s="1"/>
  <c r="H10284" i="8" s="1"/>
  <c r="H10322" i="8" s="1"/>
  <c r="H10360" i="8" s="1"/>
  <c r="H10398" i="8" s="1"/>
  <c r="H10436" i="8" s="1"/>
  <c r="H10474" i="8" s="1"/>
  <c r="H10512" i="8" s="1"/>
  <c r="H10550" i="8" s="1"/>
  <c r="H10588" i="8" s="1"/>
  <c r="H10626" i="8" s="1"/>
  <c r="H10664" i="8" s="1"/>
  <c r="H10702" i="8" s="1"/>
  <c r="H10740" i="8" s="1"/>
  <c r="H10778" i="8" s="1"/>
  <c r="H10816" i="8" s="1"/>
  <c r="H10854" i="8" s="1"/>
  <c r="H10892" i="8" s="1"/>
  <c r="H10930" i="8" s="1"/>
  <c r="H10968" i="8" s="1"/>
  <c r="H11006" i="8" s="1"/>
  <c r="H11044" i="8" s="1"/>
  <c r="H11082" i="8" s="1"/>
  <c r="H11120" i="8" s="1"/>
  <c r="H11158" i="8" s="1"/>
  <c r="H11196" i="8" s="1"/>
  <c r="H11234" i="8" s="1"/>
  <c r="H11272" i="8" s="1"/>
  <c r="H11310" i="8" s="1"/>
  <c r="H11348" i="8" s="1"/>
  <c r="H11386" i="8" s="1"/>
  <c r="H11424" i="8" s="1"/>
  <c r="H11462" i="8" s="1"/>
  <c r="H11500" i="8" s="1"/>
  <c r="H11538" i="8" s="1"/>
  <c r="H11576" i="8" s="1"/>
  <c r="H11614" i="8" s="1"/>
  <c r="H11652" i="8" s="1"/>
  <c r="H11690" i="8" s="1"/>
  <c r="H11728" i="8" s="1"/>
  <c r="H11766" i="8" s="1"/>
  <c r="H11804" i="8" s="1"/>
  <c r="H11842" i="8" s="1"/>
  <c r="H11880" i="8" s="1"/>
  <c r="H11918" i="8" s="1"/>
  <c r="H11956" i="8" s="1"/>
  <c r="H11994" i="8" s="1"/>
  <c r="H12032" i="8" s="1"/>
  <c r="H12070" i="8" s="1"/>
  <c r="H12108" i="8" s="1"/>
  <c r="H12146" i="8" s="1"/>
  <c r="H12184" i="8" s="1"/>
  <c r="H12222" i="8" s="1"/>
  <c r="H12260" i="8" s="1"/>
  <c r="H12298" i="8" s="1"/>
  <c r="H12336" i="8" s="1"/>
  <c r="H12374" i="8" s="1"/>
  <c r="H12412" i="8" s="1"/>
  <c r="H12450" i="8" s="1"/>
  <c r="H12488" i="8" s="1"/>
  <c r="H12526" i="8" s="1"/>
  <c r="H12564" i="8" s="1"/>
  <c r="H12602" i="8" s="1"/>
  <c r="H12640" i="8" s="1"/>
  <c r="H12678" i="8" s="1"/>
  <c r="H12716" i="8" s="1"/>
  <c r="H12754" i="8" s="1"/>
  <c r="H12792" i="8" s="1"/>
  <c r="H12830" i="8" s="1"/>
  <c r="H12868" i="8" s="1"/>
  <c r="H12906" i="8" s="1"/>
  <c r="I62" i="8"/>
  <c r="I100" i="8" s="1"/>
  <c r="I138" i="8" s="1"/>
  <c r="I176" i="8" s="1"/>
  <c r="I214" i="8" s="1"/>
  <c r="I252" i="8" s="1"/>
  <c r="I290" i="8" s="1"/>
  <c r="I328" i="8" s="1"/>
  <c r="I366" i="8" s="1"/>
  <c r="I404" i="8" s="1"/>
  <c r="I442" i="8" s="1"/>
  <c r="I480" i="8" s="1"/>
  <c r="I518" i="8" s="1"/>
  <c r="I556" i="8" s="1"/>
  <c r="I594" i="8" s="1"/>
  <c r="I632" i="8" s="1"/>
  <c r="I670" i="8" s="1"/>
  <c r="I708" i="8" s="1"/>
  <c r="I746" i="8" s="1"/>
  <c r="I784" i="8" s="1"/>
  <c r="I822" i="8" s="1"/>
  <c r="I860" i="8" s="1"/>
  <c r="I898" i="8" s="1"/>
  <c r="I936" i="8" s="1"/>
  <c r="I974" i="8" s="1"/>
  <c r="I1012" i="8" s="1"/>
  <c r="I1050" i="8" s="1"/>
  <c r="I1088" i="8" s="1"/>
  <c r="I1126" i="8" s="1"/>
  <c r="I1164" i="8" s="1"/>
  <c r="I1202" i="8" s="1"/>
  <c r="I1240" i="8" s="1"/>
  <c r="I1278" i="8" s="1"/>
  <c r="I1316" i="8" s="1"/>
  <c r="I1354" i="8" s="1"/>
  <c r="I1392" i="8" s="1"/>
  <c r="I1430" i="8" s="1"/>
  <c r="I1468" i="8" s="1"/>
  <c r="I1506" i="8" s="1"/>
  <c r="I1544" i="8" s="1"/>
  <c r="I1582" i="8" s="1"/>
  <c r="I1620" i="8" s="1"/>
  <c r="I1658" i="8" s="1"/>
  <c r="I1696" i="8" s="1"/>
  <c r="I1734" i="8" s="1"/>
  <c r="I1772" i="8" s="1"/>
  <c r="I1810" i="8" s="1"/>
  <c r="I1848" i="8" s="1"/>
  <c r="I1886" i="8" s="1"/>
  <c r="I1924" i="8" s="1"/>
  <c r="I1962" i="8" s="1"/>
  <c r="I2000" i="8" s="1"/>
  <c r="I2038" i="8" s="1"/>
  <c r="I2076" i="8" s="1"/>
  <c r="I2114" i="8" s="1"/>
  <c r="I2152" i="8" s="1"/>
  <c r="I2190" i="8" s="1"/>
  <c r="I2228" i="8" s="1"/>
  <c r="I2266" i="8" s="1"/>
  <c r="I2304" i="8" s="1"/>
  <c r="I2342" i="8" s="1"/>
  <c r="I2380" i="8" s="1"/>
  <c r="I2418" i="8" s="1"/>
  <c r="I2456" i="8" s="1"/>
  <c r="I2494" i="8" s="1"/>
  <c r="I2532" i="8" s="1"/>
  <c r="I2570" i="8" s="1"/>
  <c r="I2608" i="8" s="1"/>
  <c r="I2646" i="8" s="1"/>
  <c r="I2684" i="8" s="1"/>
  <c r="I2722" i="8" s="1"/>
  <c r="I2760" i="8" s="1"/>
  <c r="I2798" i="8" s="1"/>
  <c r="I2836" i="8" s="1"/>
  <c r="I2874" i="8" s="1"/>
  <c r="I2912" i="8" s="1"/>
  <c r="I2950" i="8" s="1"/>
  <c r="I2988" i="8" s="1"/>
  <c r="I3026" i="8" s="1"/>
  <c r="I3064" i="8" s="1"/>
  <c r="I3102" i="8" s="1"/>
  <c r="I3140" i="8" s="1"/>
  <c r="I3178" i="8" s="1"/>
  <c r="I3216" i="8" s="1"/>
  <c r="I3254" i="8" s="1"/>
  <c r="I3292" i="8" s="1"/>
  <c r="I3330" i="8" s="1"/>
  <c r="I3368" i="8" s="1"/>
  <c r="I3406" i="8" s="1"/>
  <c r="I3444" i="8" s="1"/>
  <c r="I3482" i="8" s="1"/>
  <c r="I3520" i="8" s="1"/>
  <c r="I3558" i="8" s="1"/>
  <c r="I3596" i="8" s="1"/>
  <c r="I3634" i="8" s="1"/>
  <c r="I3672" i="8" s="1"/>
  <c r="I3710" i="8" s="1"/>
  <c r="I3748" i="8" s="1"/>
  <c r="I3786" i="8" s="1"/>
  <c r="I3824" i="8" s="1"/>
  <c r="I3862" i="8" s="1"/>
  <c r="I3900" i="8" s="1"/>
  <c r="I3938" i="8" s="1"/>
  <c r="I3976" i="8" s="1"/>
  <c r="I4014" i="8" s="1"/>
  <c r="I4052" i="8" s="1"/>
  <c r="I4090" i="8" s="1"/>
  <c r="I4128" i="8" s="1"/>
  <c r="I4166" i="8" s="1"/>
  <c r="I4204" i="8" s="1"/>
  <c r="I4242" i="8" s="1"/>
  <c r="I4280" i="8" s="1"/>
  <c r="I4318" i="8" s="1"/>
  <c r="I4356" i="8" s="1"/>
  <c r="I4394" i="8" s="1"/>
  <c r="I4432" i="8" s="1"/>
  <c r="I4470" i="8" s="1"/>
  <c r="I4508" i="8" s="1"/>
  <c r="I4546" i="8" s="1"/>
  <c r="I4584" i="8" s="1"/>
  <c r="I4622" i="8" s="1"/>
  <c r="I4660" i="8" s="1"/>
  <c r="I4698" i="8" s="1"/>
  <c r="I4736" i="8" s="1"/>
  <c r="I4774" i="8" s="1"/>
  <c r="I4812" i="8" s="1"/>
  <c r="I4850" i="8" s="1"/>
  <c r="I4888" i="8" s="1"/>
  <c r="I4926" i="8" s="1"/>
  <c r="I4964" i="8" s="1"/>
  <c r="I5002" i="8" s="1"/>
  <c r="I5040" i="8" s="1"/>
  <c r="I5078" i="8" s="1"/>
  <c r="I5116" i="8" s="1"/>
  <c r="I5154" i="8" s="1"/>
  <c r="I5192" i="8" s="1"/>
  <c r="I5230" i="8" s="1"/>
  <c r="I5268" i="8" s="1"/>
  <c r="I5306" i="8" s="1"/>
  <c r="I5344" i="8" s="1"/>
  <c r="I5382" i="8" s="1"/>
  <c r="I5420" i="8" s="1"/>
  <c r="I5458" i="8" s="1"/>
  <c r="I5496" i="8" s="1"/>
  <c r="I5534" i="8" s="1"/>
  <c r="I5572" i="8" s="1"/>
  <c r="I5610" i="8" s="1"/>
  <c r="I5648" i="8" s="1"/>
  <c r="I5686" i="8" s="1"/>
  <c r="I5724" i="8" s="1"/>
  <c r="I5762" i="8" s="1"/>
  <c r="I5800" i="8" s="1"/>
  <c r="I5838" i="8" s="1"/>
  <c r="I5876" i="8" s="1"/>
  <c r="I5914" i="8" s="1"/>
  <c r="I5952" i="8" s="1"/>
  <c r="I5990" i="8" s="1"/>
  <c r="I6028" i="8" s="1"/>
  <c r="I6066" i="8" s="1"/>
  <c r="I6104" i="8" s="1"/>
  <c r="I6142" i="8" s="1"/>
  <c r="I6180" i="8" s="1"/>
  <c r="I6218" i="8" s="1"/>
  <c r="I6256" i="8" s="1"/>
  <c r="I6294" i="8" s="1"/>
  <c r="I6332" i="8" s="1"/>
  <c r="I6370" i="8" s="1"/>
  <c r="I6408" i="8" s="1"/>
  <c r="I6446" i="8" s="1"/>
  <c r="I6484" i="8" s="1"/>
  <c r="I6522" i="8" s="1"/>
  <c r="I6560" i="8" s="1"/>
  <c r="I6598" i="8" s="1"/>
  <c r="I6636" i="8" s="1"/>
  <c r="I6674" i="8" s="1"/>
  <c r="I6712" i="8" s="1"/>
  <c r="I6750" i="8" s="1"/>
  <c r="I6788" i="8" s="1"/>
  <c r="I6826" i="8" s="1"/>
  <c r="I6864" i="8" s="1"/>
  <c r="I6902" i="8" s="1"/>
  <c r="I6940" i="8" s="1"/>
  <c r="I6978" i="8" s="1"/>
  <c r="I7016" i="8" s="1"/>
  <c r="I7054" i="8" s="1"/>
  <c r="I7092" i="8" s="1"/>
  <c r="I7130" i="8" s="1"/>
  <c r="I7168" i="8" s="1"/>
  <c r="I7206" i="8" s="1"/>
  <c r="I7244" i="8" s="1"/>
  <c r="I7282" i="8" s="1"/>
  <c r="I7320" i="8" s="1"/>
  <c r="I7358" i="8" s="1"/>
  <c r="I7396" i="8" s="1"/>
  <c r="I7434" i="8" s="1"/>
  <c r="I7472" i="8" s="1"/>
  <c r="I7510" i="8" s="1"/>
  <c r="I7548" i="8" s="1"/>
  <c r="I7586" i="8" s="1"/>
  <c r="I7624" i="8" s="1"/>
  <c r="I7662" i="8" s="1"/>
  <c r="I7700" i="8" s="1"/>
  <c r="I7738" i="8" s="1"/>
  <c r="I7776" i="8" s="1"/>
  <c r="I7814" i="8" s="1"/>
  <c r="I7852" i="8" s="1"/>
  <c r="I7890" i="8" s="1"/>
  <c r="I7928" i="8" s="1"/>
  <c r="I7966" i="8" s="1"/>
  <c r="I8004" i="8" s="1"/>
  <c r="I8042" i="8" s="1"/>
  <c r="I8080" i="8" s="1"/>
  <c r="I8118" i="8" s="1"/>
  <c r="I8156" i="8" s="1"/>
  <c r="I8194" i="8" s="1"/>
  <c r="I8232" i="8" s="1"/>
  <c r="I8270" i="8" s="1"/>
  <c r="I8308" i="8" s="1"/>
  <c r="I8346" i="8" s="1"/>
  <c r="I8384" i="8" s="1"/>
  <c r="I8422" i="8" s="1"/>
  <c r="I8460" i="8" s="1"/>
  <c r="I8498" i="8" s="1"/>
  <c r="I8536" i="8" s="1"/>
  <c r="I8574" i="8" s="1"/>
  <c r="I8612" i="8" s="1"/>
  <c r="I8650" i="8" s="1"/>
  <c r="I8688" i="8" s="1"/>
  <c r="I8726" i="8" s="1"/>
  <c r="I8764" i="8" s="1"/>
  <c r="I8802" i="8" s="1"/>
  <c r="I8840" i="8" s="1"/>
  <c r="I8878" i="8" s="1"/>
  <c r="I8916" i="8" s="1"/>
  <c r="I8954" i="8" s="1"/>
  <c r="I8992" i="8" s="1"/>
  <c r="I9030" i="8" s="1"/>
  <c r="I9068" i="8" s="1"/>
  <c r="I9106" i="8" s="1"/>
  <c r="I9144" i="8" s="1"/>
  <c r="I9182" i="8" s="1"/>
  <c r="I9220" i="8" s="1"/>
  <c r="I9258" i="8" s="1"/>
  <c r="I9296" i="8" s="1"/>
  <c r="I9334" i="8" s="1"/>
  <c r="I9372" i="8" s="1"/>
  <c r="I9410" i="8" s="1"/>
  <c r="I9448" i="8" s="1"/>
  <c r="I9486" i="8" s="1"/>
  <c r="I9524" i="8" s="1"/>
  <c r="I9562" i="8" s="1"/>
  <c r="I9600" i="8" s="1"/>
  <c r="I9638" i="8" s="1"/>
  <c r="I9676" i="8" s="1"/>
  <c r="I9714" i="8" s="1"/>
  <c r="I9752" i="8" s="1"/>
  <c r="I9790" i="8" s="1"/>
  <c r="I9828" i="8" s="1"/>
  <c r="I9866" i="8" s="1"/>
  <c r="I9904" i="8" s="1"/>
  <c r="I9942" i="8" s="1"/>
  <c r="I9980" i="8" s="1"/>
  <c r="I10018" i="8" s="1"/>
  <c r="I10056" i="8" s="1"/>
  <c r="I10094" i="8" s="1"/>
  <c r="I10132" i="8" s="1"/>
  <c r="I10170" i="8" s="1"/>
  <c r="I10208" i="8" s="1"/>
  <c r="I10246" i="8" s="1"/>
  <c r="I10284" i="8" s="1"/>
  <c r="I10322" i="8" s="1"/>
  <c r="I10360" i="8" s="1"/>
  <c r="I10398" i="8" s="1"/>
  <c r="I10436" i="8" s="1"/>
  <c r="I10474" i="8" s="1"/>
  <c r="I10512" i="8" s="1"/>
  <c r="I10550" i="8" s="1"/>
  <c r="I10588" i="8" s="1"/>
  <c r="I10626" i="8" s="1"/>
  <c r="I10664" i="8" s="1"/>
  <c r="I10702" i="8" s="1"/>
  <c r="I10740" i="8" s="1"/>
  <c r="I10778" i="8" s="1"/>
  <c r="I10816" i="8" s="1"/>
  <c r="I10854" i="8" s="1"/>
  <c r="I10892" i="8" s="1"/>
  <c r="I10930" i="8" s="1"/>
  <c r="I10968" i="8" s="1"/>
  <c r="I11006" i="8" s="1"/>
  <c r="I11044" i="8" s="1"/>
  <c r="I11082" i="8" s="1"/>
  <c r="I11120" i="8" s="1"/>
  <c r="I11158" i="8" s="1"/>
  <c r="I11196" i="8" s="1"/>
  <c r="I11234" i="8" s="1"/>
  <c r="I11272" i="8" s="1"/>
  <c r="I11310" i="8" s="1"/>
  <c r="I11348" i="8" s="1"/>
  <c r="I11386" i="8" s="1"/>
  <c r="I11424" i="8" s="1"/>
  <c r="I11462" i="8" s="1"/>
  <c r="I11500" i="8" s="1"/>
  <c r="I11538" i="8" s="1"/>
  <c r="I11576" i="8" s="1"/>
  <c r="I11614" i="8" s="1"/>
  <c r="I11652" i="8" s="1"/>
  <c r="I11690" i="8" s="1"/>
  <c r="I11728" i="8" s="1"/>
  <c r="I11766" i="8" s="1"/>
  <c r="I11804" i="8" s="1"/>
  <c r="I11842" i="8" s="1"/>
  <c r="I11880" i="8" s="1"/>
  <c r="I11918" i="8" s="1"/>
  <c r="I11956" i="8" s="1"/>
  <c r="I11994" i="8" s="1"/>
  <c r="I12032" i="8" s="1"/>
  <c r="I12070" i="8" s="1"/>
  <c r="I12108" i="8" s="1"/>
  <c r="I12146" i="8" s="1"/>
  <c r="I12184" i="8" s="1"/>
  <c r="I12222" i="8" s="1"/>
  <c r="I12260" i="8" s="1"/>
  <c r="I12298" i="8" s="1"/>
  <c r="I12336" i="8" s="1"/>
  <c r="I12374" i="8" s="1"/>
  <c r="I12412" i="8" s="1"/>
  <c r="I12450" i="8" s="1"/>
  <c r="I12488" i="8" s="1"/>
  <c r="I12526" i="8" s="1"/>
  <c r="I12564" i="8" s="1"/>
  <c r="I12602" i="8" s="1"/>
  <c r="I12640" i="8" s="1"/>
  <c r="I12678" i="8" s="1"/>
  <c r="I12716" i="8" s="1"/>
  <c r="I12754" i="8" s="1"/>
  <c r="I12792" i="8" s="1"/>
  <c r="I12830" i="8" s="1"/>
  <c r="I12868" i="8" s="1"/>
  <c r="I12906" i="8" s="1"/>
  <c r="J62" i="8"/>
  <c r="K62" i="8"/>
  <c r="B63" i="8"/>
  <c r="G63" i="8"/>
  <c r="G101" i="8" s="1"/>
  <c r="G139" i="8" s="1"/>
  <c r="G177" i="8" s="1"/>
  <c r="G215" i="8" s="1"/>
  <c r="G253" i="8" s="1"/>
  <c r="G291" i="8" s="1"/>
  <c r="G329" i="8" s="1"/>
  <c r="G367" i="8" s="1"/>
  <c r="G405" i="8" s="1"/>
  <c r="G443" i="8" s="1"/>
  <c r="G481" i="8" s="1"/>
  <c r="G519" i="8" s="1"/>
  <c r="G557" i="8" s="1"/>
  <c r="G595" i="8" s="1"/>
  <c r="G633" i="8" s="1"/>
  <c r="G671" i="8" s="1"/>
  <c r="G709" i="8" s="1"/>
  <c r="G747" i="8" s="1"/>
  <c r="G785" i="8" s="1"/>
  <c r="G823" i="8" s="1"/>
  <c r="G861" i="8" s="1"/>
  <c r="G899" i="8" s="1"/>
  <c r="G937" i="8" s="1"/>
  <c r="G975" i="8" s="1"/>
  <c r="G1013" i="8" s="1"/>
  <c r="G1051" i="8" s="1"/>
  <c r="G1089" i="8" s="1"/>
  <c r="G1127" i="8" s="1"/>
  <c r="G1165" i="8" s="1"/>
  <c r="G1203" i="8" s="1"/>
  <c r="G1241" i="8" s="1"/>
  <c r="G1279" i="8" s="1"/>
  <c r="G1317" i="8" s="1"/>
  <c r="G1355" i="8" s="1"/>
  <c r="G1393" i="8" s="1"/>
  <c r="G1431" i="8" s="1"/>
  <c r="G1469" i="8" s="1"/>
  <c r="G1507" i="8" s="1"/>
  <c r="G1545" i="8" s="1"/>
  <c r="G1583" i="8" s="1"/>
  <c r="G1621" i="8" s="1"/>
  <c r="G1659" i="8" s="1"/>
  <c r="G1697" i="8" s="1"/>
  <c r="G1735" i="8" s="1"/>
  <c r="G1773" i="8" s="1"/>
  <c r="G1811" i="8" s="1"/>
  <c r="G1849" i="8" s="1"/>
  <c r="G1887" i="8" s="1"/>
  <c r="G1925" i="8" s="1"/>
  <c r="G1963" i="8" s="1"/>
  <c r="G2001" i="8" s="1"/>
  <c r="G2039" i="8" s="1"/>
  <c r="G2077" i="8" s="1"/>
  <c r="G2115" i="8" s="1"/>
  <c r="G2153" i="8" s="1"/>
  <c r="G2191" i="8" s="1"/>
  <c r="G2229" i="8" s="1"/>
  <c r="G2267" i="8" s="1"/>
  <c r="G2305" i="8" s="1"/>
  <c r="G2343" i="8" s="1"/>
  <c r="G2381" i="8" s="1"/>
  <c r="G2419" i="8" s="1"/>
  <c r="G2457" i="8" s="1"/>
  <c r="G2495" i="8" s="1"/>
  <c r="G2533" i="8" s="1"/>
  <c r="G2571" i="8" s="1"/>
  <c r="G2609" i="8" s="1"/>
  <c r="G2647" i="8" s="1"/>
  <c r="G2685" i="8" s="1"/>
  <c r="G2723" i="8" s="1"/>
  <c r="G2761" i="8" s="1"/>
  <c r="G2799" i="8" s="1"/>
  <c r="G2837" i="8" s="1"/>
  <c r="G2875" i="8" s="1"/>
  <c r="G2913" i="8" s="1"/>
  <c r="G2951" i="8" s="1"/>
  <c r="G2989" i="8" s="1"/>
  <c r="G3027" i="8" s="1"/>
  <c r="G3065" i="8" s="1"/>
  <c r="G3103" i="8" s="1"/>
  <c r="G3141" i="8" s="1"/>
  <c r="G3179" i="8" s="1"/>
  <c r="G3217" i="8" s="1"/>
  <c r="G3255" i="8" s="1"/>
  <c r="G3293" i="8" s="1"/>
  <c r="G3331" i="8" s="1"/>
  <c r="G3369" i="8" s="1"/>
  <c r="G3407" i="8" s="1"/>
  <c r="G3445" i="8" s="1"/>
  <c r="G3483" i="8" s="1"/>
  <c r="G3521" i="8" s="1"/>
  <c r="G3559" i="8" s="1"/>
  <c r="G3597" i="8" s="1"/>
  <c r="G3635" i="8" s="1"/>
  <c r="G3673" i="8" s="1"/>
  <c r="G3711" i="8" s="1"/>
  <c r="G3749" i="8" s="1"/>
  <c r="G3787" i="8" s="1"/>
  <c r="G3825" i="8" s="1"/>
  <c r="G3863" i="8" s="1"/>
  <c r="G3901" i="8" s="1"/>
  <c r="G3939" i="8" s="1"/>
  <c r="G3977" i="8" s="1"/>
  <c r="G4015" i="8" s="1"/>
  <c r="G4053" i="8" s="1"/>
  <c r="G4091" i="8" s="1"/>
  <c r="G4129" i="8" s="1"/>
  <c r="G4167" i="8" s="1"/>
  <c r="G4205" i="8" s="1"/>
  <c r="G4243" i="8" s="1"/>
  <c r="G4281" i="8" s="1"/>
  <c r="G4319" i="8" s="1"/>
  <c r="G4357" i="8" s="1"/>
  <c r="G4395" i="8" s="1"/>
  <c r="G4433" i="8" s="1"/>
  <c r="G4471" i="8" s="1"/>
  <c r="G4509" i="8" s="1"/>
  <c r="G4547" i="8" s="1"/>
  <c r="G4585" i="8" s="1"/>
  <c r="G4623" i="8" s="1"/>
  <c r="G4661" i="8" s="1"/>
  <c r="G4699" i="8" s="1"/>
  <c r="G4737" i="8" s="1"/>
  <c r="G4775" i="8" s="1"/>
  <c r="G4813" i="8" s="1"/>
  <c r="G4851" i="8" s="1"/>
  <c r="G4889" i="8" s="1"/>
  <c r="G4927" i="8" s="1"/>
  <c r="G4965" i="8" s="1"/>
  <c r="G5003" i="8" s="1"/>
  <c r="G5041" i="8" s="1"/>
  <c r="G5079" i="8" s="1"/>
  <c r="G5117" i="8" s="1"/>
  <c r="G5155" i="8" s="1"/>
  <c r="G5193" i="8" s="1"/>
  <c r="G5231" i="8" s="1"/>
  <c r="G5269" i="8" s="1"/>
  <c r="G5307" i="8" s="1"/>
  <c r="G5345" i="8" s="1"/>
  <c r="G5383" i="8" s="1"/>
  <c r="G5421" i="8" s="1"/>
  <c r="G5459" i="8" s="1"/>
  <c r="G5497" i="8" s="1"/>
  <c r="G5535" i="8" s="1"/>
  <c r="G5573" i="8" s="1"/>
  <c r="G5611" i="8" s="1"/>
  <c r="G5649" i="8" s="1"/>
  <c r="G5687" i="8" s="1"/>
  <c r="G5725" i="8" s="1"/>
  <c r="G5763" i="8" s="1"/>
  <c r="G5801" i="8" s="1"/>
  <c r="G5839" i="8" s="1"/>
  <c r="G5877" i="8" s="1"/>
  <c r="G5915" i="8" s="1"/>
  <c r="G5953" i="8" s="1"/>
  <c r="G5991" i="8" s="1"/>
  <c r="G6029" i="8" s="1"/>
  <c r="G6067" i="8" s="1"/>
  <c r="G6105" i="8" s="1"/>
  <c r="G6143" i="8" s="1"/>
  <c r="G6181" i="8" s="1"/>
  <c r="G6219" i="8" s="1"/>
  <c r="G6257" i="8" s="1"/>
  <c r="G6295" i="8" s="1"/>
  <c r="G6333" i="8" s="1"/>
  <c r="G6371" i="8" s="1"/>
  <c r="G6409" i="8" s="1"/>
  <c r="G6447" i="8" s="1"/>
  <c r="G6485" i="8" s="1"/>
  <c r="G6523" i="8" s="1"/>
  <c r="G6561" i="8" s="1"/>
  <c r="G6599" i="8" s="1"/>
  <c r="G6637" i="8" s="1"/>
  <c r="G6675" i="8" s="1"/>
  <c r="G6713" i="8" s="1"/>
  <c r="G6751" i="8" s="1"/>
  <c r="G6789" i="8" s="1"/>
  <c r="G6827" i="8" s="1"/>
  <c r="G6865" i="8" s="1"/>
  <c r="G6903" i="8" s="1"/>
  <c r="G6941" i="8" s="1"/>
  <c r="G6979" i="8" s="1"/>
  <c r="G7017" i="8" s="1"/>
  <c r="G7055" i="8" s="1"/>
  <c r="G7093" i="8" s="1"/>
  <c r="G7131" i="8" s="1"/>
  <c r="G7169" i="8" s="1"/>
  <c r="G7207" i="8" s="1"/>
  <c r="G7245" i="8" s="1"/>
  <c r="G7283" i="8" s="1"/>
  <c r="G7321" i="8" s="1"/>
  <c r="G7359" i="8" s="1"/>
  <c r="G7397" i="8" s="1"/>
  <c r="G7435" i="8" s="1"/>
  <c r="G7473" i="8" s="1"/>
  <c r="G7511" i="8" s="1"/>
  <c r="G7549" i="8" s="1"/>
  <c r="G7587" i="8" s="1"/>
  <c r="G7625" i="8" s="1"/>
  <c r="G7663" i="8" s="1"/>
  <c r="G7701" i="8" s="1"/>
  <c r="G7739" i="8" s="1"/>
  <c r="G7777" i="8" s="1"/>
  <c r="G7815" i="8" s="1"/>
  <c r="G7853" i="8" s="1"/>
  <c r="G7891" i="8" s="1"/>
  <c r="G7929" i="8" s="1"/>
  <c r="G7967" i="8" s="1"/>
  <c r="G8005" i="8" s="1"/>
  <c r="G8043" i="8" s="1"/>
  <c r="G8081" i="8" s="1"/>
  <c r="G8119" i="8" s="1"/>
  <c r="G8157" i="8" s="1"/>
  <c r="G8195" i="8" s="1"/>
  <c r="G8233" i="8" s="1"/>
  <c r="G8271" i="8" s="1"/>
  <c r="G8309" i="8" s="1"/>
  <c r="G8347" i="8" s="1"/>
  <c r="G8385" i="8" s="1"/>
  <c r="G8423" i="8" s="1"/>
  <c r="G8461" i="8" s="1"/>
  <c r="G8499" i="8" s="1"/>
  <c r="G8537" i="8" s="1"/>
  <c r="G8575" i="8" s="1"/>
  <c r="G8613" i="8" s="1"/>
  <c r="G8651" i="8" s="1"/>
  <c r="G8689" i="8" s="1"/>
  <c r="G8727" i="8" s="1"/>
  <c r="G8765" i="8" s="1"/>
  <c r="G8803" i="8" s="1"/>
  <c r="G8841" i="8" s="1"/>
  <c r="G8879" i="8" s="1"/>
  <c r="G8917" i="8" s="1"/>
  <c r="G8955" i="8" s="1"/>
  <c r="G8993" i="8" s="1"/>
  <c r="G9031" i="8" s="1"/>
  <c r="G9069" i="8" s="1"/>
  <c r="G9107" i="8" s="1"/>
  <c r="G9145" i="8" s="1"/>
  <c r="G9183" i="8" s="1"/>
  <c r="G9221" i="8" s="1"/>
  <c r="G9259" i="8" s="1"/>
  <c r="G9297" i="8" s="1"/>
  <c r="G9335" i="8" s="1"/>
  <c r="G9373" i="8" s="1"/>
  <c r="G9411" i="8" s="1"/>
  <c r="G9449" i="8" s="1"/>
  <c r="G9487" i="8" s="1"/>
  <c r="G9525" i="8" s="1"/>
  <c r="G9563" i="8" s="1"/>
  <c r="G9601" i="8" s="1"/>
  <c r="G9639" i="8" s="1"/>
  <c r="G9677" i="8" s="1"/>
  <c r="G9715" i="8" s="1"/>
  <c r="G9753" i="8" s="1"/>
  <c r="G9791" i="8" s="1"/>
  <c r="G9829" i="8" s="1"/>
  <c r="G9867" i="8" s="1"/>
  <c r="G9905" i="8" s="1"/>
  <c r="G9943" i="8" s="1"/>
  <c r="G9981" i="8" s="1"/>
  <c r="G10019" i="8" s="1"/>
  <c r="G10057" i="8" s="1"/>
  <c r="G10095" i="8" s="1"/>
  <c r="G10133" i="8" s="1"/>
  <c r="G10171" i="8" s="1"/>
  <c r="G10209" i="8" s="1"/>
  <c r="G10247" i="8" s="1"/>
  <c r="G10285" i="8" s="1"/>
  <c r="G10323" i="8" s="1"/>
  <c r="G10361" i="8" s="1"/>
  <c r="G10399" i="8" s="1"/>
  <c r="G10437" i="8" s="1"/>
  <c r="G10475" i="8" s="1"/>
  <c r="G10513" i="8" s="1"/>
  <c r="G10551" i="8" s="1"/>
  <c r="G10589" i="8" s="1"/>
  <c r="G10627" i="8" s="1"/>
  <c r="G10665" i="8" s="1"/>
  <c r="G10703" i="8" s="1"/>
  <c r="G10741" i="8" s="1"/>
  <c r="G10779" i="8" s="1"/>
  <c r="G10817" i="8" s="1"/>
  <c r="G10855" i="8" s="1"/>
  <c r="G10893" i="8" s="1"/>
  <c r="G10931" i="8" s="1"/>
  <c r="G10969" i="8" s="1"/>
  <c r="G11007" i="8" s="1"/>
  <c r="G11045" i="8" s="1"/>
  <c r="G11083" i="8" s="1"/>
  <c r="G11121" i="8" s="1"/>
  <c r="G11159" i="8" s="1"/>
  <c r="G11197" i="8" s="1"/>
  <c r="G11235" i="8" s="1"/>
  <c r="G11273" i="8" s="1"/>
  <c r="G11311" i="8" s="1"/>
  <c r="G11349" i="8" s="1"/>
  <c r="G11387" i="8" s="1"/>
  <c r="G11425" i="8" s="1"/>
  <c r="G11463" i="8" s="1"/>
  <c r="G11501" i="8" s="1"/>
  <c r="G11539" i="8" s="1"/>
  <c r="G11577" i="8" s="1"/>
  <c r="G11615" i="8" s="1"/>
  <c r="G11653" i="8" s="1"/>
  <c r="G11691" i="8" s="1"/>
  <c r="G11729" i="8" s="1"/>
  <c r="G11767" i="8" s="1"/>
  <c r="G11805" i="8" s="1"/>
  <c r="G11843" i="8" s="1"/>
  <c r="G11881" i="8" s="1"/>
  <c r="G11919" i="8" s="1"/>
  <c r="G11957" i="8" s="1"/>
  <c r="G11995" i="8" s="1"/>
  <c r="G12033" i="8" s="1"/>
  <c r="G12071" i="8" s="1"/>
  <c r="G12109" i="8" s="1"/>
  <c r="G12147" i="8" s="1"/>
  <c r="G12185" i="8" s="1"/>
  <c r="G12223" i="8" s="1"/>
  <c r="G12261" i="8" s="1"/>
  <c r="G12299" i="8" s="1"/>
  <c r="G12337" i="8" s="1"/>
  <c r="G12375" i="8" s="1"/>
  <c r="G12413" i="8" s="1"/>
  <c r="G12451" i="8" s="1"/>
  <c r="G12489" i="8" s="1"/>
  <c r="G12527" i="8" s="1"/>
  <c r="G12565" i="8" s="1"/>
  <c r="G12603" i="8" s="1"/>
  <c r="G12641" i="8" s="1"/>
  <c r="G12679" i="8" s="1"/>
  <c r="G12717" i="8" s="1"/>
  <c r="G12755" i="8" s="1"/>
  <c r="G12793" i="8" s="1"/>
  <c r="G12831" i="8" s="1"/>
  <c r="G12869" i="8" s="1"/>
  <c r="G12907" i="8" s="1"/>
  <c r="H63" i="8"/>
  <c r="I63" i="8"/>
  <c r="J63" i="8"/>
  <c r="J101" i="8" s="1"/>
  <c r="J139" i="8" s="1"/>
  <c r="J177" i="8" s="1"/>
  <c r="J215" i="8" s="1"/>
  <c r="J253" i="8" s="1"/>
  <c r="J291" i="8" s="1"/>
  <c r="J329" i="8" s="1"/>
  <c r="J367" i="8" s="1"/>
  <c r="J405" i="8" s="1"/>
  <c r="J443" i="8" s="1"/>
  <c r="J481" i="8" s="1"/>
  <c r="J519" i="8" s="1"/>
  <c r="J557" i="8" s="1"/>
  <c r="J595" i="8" s="1"/>
  <c r="J633" i="8" s="1"/>
  <c r="J671" i="8" s="1"/>
  <c r="J709" i="8" s="1"/>
  <c r="J747" i="8" s="1"/>
  <c r="J785" i="8" s="1"/>
  <c r="J823" i="8" s="1"/>
  <c r="J861" i="8" s="1"/>
  <c r="J899" i="8" s="1"/>
  <c r="J937" i="8" s="1"/>
  <c r="J975" i="8" s="1"/>
  <c r="J1013" i="8" s="1"/>
  <c r="J1051" i="8" s="1"/>
  <c r="J1089" i="8" s="1"/>
  <c r="J1127" i="8" s="1"/>
  <c r="J1165" i="8" s="1"/>
  <c r="J1203" i="8" s="1"/>
  <c r="J1241" i="8" s="1"/>
  <c r="J1279" i="8" s="1"/>
  <c r="J1317" i="8" s="1"/>
  <c r="J1355" i="8" s="1"/>
  <c r="J1393" i="8" s="1"/>
  <c r="J1431" i="8" s="1"/>
  <c r="J1469" i="8" s="1"/>
  <c r="J1507" i="8" s="1"/>
  <c r="J1545" i="8" s="1"/>
  <c r="J1583" i="8" s="1"/>
  <c r="J1621" i="8" s="1"/>
  <c r="J1659" i="8" s="1"/>
  <c r="J1697" i="8" s="1"/>
  <c r="J1735" i="8" s="1"/>
  <c r="J1773" i="8" s="1"/>
  <c r="J1811" i="8" s="1"/>
  <c r="J1849" i="8" s="1"/>
  <c r="J1887" i="8" s="1"/>
  <c r="J1925" i="8" s="1"/>
  <c r="J1963" i="8" s="1"/>
  <c r="J2001" i="8" s="1"/>
  <c r="J2039" i="8" s="1"/>
  <c r="J2077" i="8" s="1"/>
  <c r="J2115" i="8" s="1"/>
  <c r="J2153" i="8" s="1"/>
  <c r="J2191" i="8" s="1"/>
  <c r="J2229" i="8" s="1"/>
  <c r="J2267" i="8" s="1"/>
  <c r="J2305" i="8" s="1"/>
  <c r="J2343" i="8" s="1"/>
  <c r="J2381" i="8" s="1"/>
  <c r="J2419" i="8" s="1"/>
  <c r="J2457" i="8" s="1"/>
  <c r="J2495" i="8" s="1"/>
  <c r="J2533" i="8" s="1"/>
  <c r="J2571" i="8" s="1"/>
  <c r="J2609" i="8" s="1"/>
  <c r="J2647" i="8" s="1"/>
  <c r="J2685" i="8" s="1"/>
  <c r="J2723" i="8" s="1"/>
  <c r="J2761" i="8" s="1"/>
  <c r="J2799" i="8" s="1"/>
  <c r="J2837" i="8" s="1"/>
  <c r="J2875" i="8" s="1"/>
  <c r="J2913" i="8" s="1"/>
  <c r="J2951" i="8" s="1"/>
  <c r="J2989" i="8" s="1"/>
  <c r="J3027" i="8" s="1"/>
  <c r="J3065" i="8" s="1"/>
  <c r="J3103" i="8" s="1"/>
  <c r="J3141" i="8" s="1"/>
  <c r="J3179" i="8" s="1"/>
  <c r="J3217" i="8" s="1"/>
  <c r="J3255" i="8" s="1"/>
  <c r="J3293" i="8" s="1"/>
  <c r="J3331" i="8" s="1"/>
  <c r="J3369" i="8" s="1"/>
  <c r="J3407" i="8" s="1"/>
  <c r="J3445" i="8" s="1"/>
  <c r="J3483" i="8" s="1"/>
  <c r="J3521" i="8" s="1"/>
  <c r="J3559" i="8" s="1"/>
  <c r="J3597" i="8" s="1"/>
  <c r="J3635" i="8" s="1"/>
  <c r="J3673" i="8" s="1"/>
  <c r="J3711" i="8" s="1"/>
  <c r="J3749" i="8" s="1"/>
  <c r="J3787" i="8" s="1"/>
  <c r="J3825" i="8" s="1"/>
  <c r="J3863" i="8" s="1"/>
  <c r="J3901" i="8" s="1"/>
  <c r="J3939" i="8" s="1"/>
  <c r="J3977" i="8" s="1"/>
  <c r="J4015" i="8" s="1"/>
  <c r="J4053" i="8" s="1"/>
  <c r="J4091" i="8" s="1"/>
  <c r="J4129" i="8" s="1"/>
  <c r="J4167" i="8" s="1"/>
  <c r="J4205" i="8" s="1"/>
  <c r="J4243" i="8" s="1"/>
  <c r="J4281" i="8" s="1"/>
  <c r="J4319" i="8" s="1"/>
  <c r="J4357" i="8" s="1"/>
  <c r="J4395" i="8" s="1"/>
  <c r="J4433" i="8" s="1"/>
  <c r="J4471" i="8" s="1"/>
  <c r="J4509" i="8" s="1"/>
  <c r="J4547" i="8" s="1"/>
  <c r="J4585" i="8" s="1"/>
  <c r="J4623" i="8" s="1"/>
  <c r="J4661" i="8" s="1"/>
  <c r="J4699" i="8" s="1"/>
  <c r="J4737" i="8" s="1"/>
  <c r="J4775" i="8" s="1"/>
  <c r="J4813" i="8" s="1"/>
  <c r="J4851" i="8" s="1"/>
  <c r="J4889" i="8" s="1"/>
  <c r="J4927" i="8" s="1"/>
  <c r="J4965" i="8" s="1"/>
  <c r="J5003" i="8" s="1"/>
  <c r="J5041" i="8" s="1"/>
  <c r="J5079" i="8" s="1"/>
  <c r="J5117" i="8" s="1"/>
  <c r="J5155" i="8" s="1"/>
  <c r="J5193" i="8" s="1"/>
  <c r="J5231" i="8" s="1"/>
  <c r="J5269" i="8" s="1"/>
  <c r="J5307" i="8" s="1"/>
  <c r="J5345" i="8" s="1"/>
  <c r="J5383" i="8" s="1"/>
  <c r="J5421" i="8" s="1"/>
  <c r="J5459" i="8" s="1"/>
  <c r="J5497" i="8" s="1"/>
  <c r="J5535" i="8" s="1"/>
  <c r="J5573" i="8" s="1"/>
  <c r="J5611" i="8" s="1"/>
  <c r="J5649" i="8" s="1"/>
  <c r="J5687" i="8" s="1"/>
  <c r="J5725" i="8" s="1"/>
  <c r="J5763" i="8" s="1"/>
  <c r="J5801" i="8" s="1"/>
  <c r="J5839" i="8" s="1"/>
  <c r="J5877" i="8" s="1"/>
  <c r="J5915" i="8" s="1"/>
  <c r="J5953" i="8" s="1"/>
  <c r="J5991" i="8" s="1"/>
  <c r="J6029" i="8" s="1"/>
  <c r="J6067" i="8" s="1"/>
  <c r="J6105" i="8" s="1"/>
  <c r="J6143" i="8" s="1"/>
  <c r="J6181" i="8" s="1"/>
  <c r="J6219" i="8" s="1"/>
  <c r="J6257" i="8" s="1"/>
  <c r="J6295" i="8" s="1"/>
  <c r="J6333" i="8" s="1"/>
  <c r="J6371" i="8" s="1"/>
  <c r="J6409" i="8" s="1"/>
  <c r="J6447" i="8" s="1"/>
  <c r="J6485" i="8" s="1"/>
  <c r="J6523" i="8" s="1"/>
  <c r="J6561" i="8" s="1"/>
  <c r="J6599" i="8" s="1"/>
  <c r="J6637" i="8" s="1"/>
  <c r="J6675" i="8" s="1"/>
  <c r="J6713" i="8" s="1"/>
  <c r="J6751" i="8" s="1"/>
  <c r="J6789" i="8" s="1"/>
  <c r="J6827" i="8" s="1"/>
  <c r="J6865" i="8" s="1"/>
  <c r="J6903" i="8" s="1"/>
  <c r="J6941" i="8" s="1"/>
  <c r="J6979" i="8" s="1"/>
  <c r="J7017" i="8" s="1"/>
  <c r="J7055" i="8" s="1"/>
  <c r="J7093" i="8" s="1"/>
  <c r="J7131" i="8" s="1"/>
  <c r="J7169" i="8" s="1"/>
  <c r="J7207" i="8" s="1"/>
  <c r="J7245" i="8" s="1"/>
  <c r="J7283" i="8" s="1"/>
  <c r="J7321" i="8" s="1"/>
  <c r="J7359" i="8" s="1"/>
  <c r="J7397" i="8" s="1"/>
  <c r="J7435" i="8" s="1"/>
  <c r="J7473" i="8" s="1"/>
  <c r="J7511" i="8" s="1"/>
  <c r="J7549" i="8" s="1"/>
  <c r="J7587" i="8" s="1"/>
  <c r="J7625" i="8" s="1"/>
  <c r="J7663" i="8" s="1"/>
  <c r="J7701" i="8" s="1"/>
  <c r="J7739" i="8" s="1"/>
  <c r="J7777" i="8" s="1"/>
  <c r="J7815" i="8" s="1"/>
  <c r="J7853" i="8" s="1"/>
  <c r="J7891" i="8" s="1"/>
  <c r="J7929" i="8" s="1"/>
  <c r="J7967" i="8" s="1"/>
  <c r="J8005" i="8" s="1"/>
  <c r="J8043" i="8" s="1"/>
  <c r="J8081" i="8" s="1"/>
  <c r="J8119" i="8" s="1"/>
  <c r="J8157" i="8" s="1"/>
  <c r="J8195" i="8" s="1"/>
  <c r="J8233" i="8" s="1"/>
  <c r="J8271" i="8" s="1"/>
  <c r="J8309" i="8" s="1"/>
  <c r="J8347" i="8" s="1"/>
  <c r="J8385" i="8" s="1"/>
  <c r="J8423" i="8" s="1"/>
  <c r="J8461" i="8" s="1"/>
  <c r="J8499" i="8" s="1"/>
  <c r="J8537" i="8" s="1"/>
  <c r="J8575" i="8" s="1"/>
  <c r="J8613" i="8" s="1"/>
  <c r="J8651" i="8" s="1"/>
  <c r="J8689" i="8" s="1"/>
  <c r="J8727" i="8" s="1"/>
  <c r="J8765" i="8" s="1"/>
  <c r="J8803" i="8" s="1"/>
  <c r="J8841" i="8" s="1"/>
  <c r="J8879" i="8" s="1"/>
  <c r="J8917" i="8" s="1"/>
  <c r="J8955" i="8" s="1"/>
  <c r="J8993" i="8" s="1"/>
  <c r="J9031" i="8" s="1"/>
  <c r="J9069" i="8" s="1"/>
  <c r="J9107" i="8" s="1"/>
  <c r="J9145" i="8" s="1"/>
  <c r="J9183" i="8" s="1"/>
  <c r="J9221" i="8" s="1"/>
  <c r="J9259" i="8" s="1"/>
  <c r="J9297" i="8" s="1"/>
  <c r="J9335" i="8" s="1"/>
  <c r="J9373" i="8" s="1"/>
  <c r="J9411" i="8" s="1"/>
  <c r="J9449" i="8" s="1"/>
  <c r="J9487" i="8" s="1"/>
  <c r="J9525" i="8" s="1"/>
  <c r="J9563" i="8" s="1"/>
  <c r="J9601" i="8" s="1"/>
  <c r="J9639" i="8" s="1"/>
  <c r="J9677" i="8" s="1"/>
  <c r="J9715" i="8" s="1"/>
  <c r="J9753" i="8" s="1"/>
  <c r="J9791" i="8" s="1"/>
  <c r="J9829" i="8" s="1"/>
  <c r="J9867" i="8" s="1"/>
  <c r="J9905" i="8" s="1"/>
  <c r="J9943" i="8" s="1"/>
  <c r="J9981" i="8" s="1"/>
  <c r="J10019" i="8" s="1"/>
  <c r="J10057" i="8" s="1"/>
  <c r="J10095" i="8" s="1"/>
  <c r="J10133" i="8" s="1"/>
  <c r="J10171" i="8" s="1"/>
  <c r="J10209" i="8" s="1"/>
  <c r="J10247" i="8" s="1"/>
  <c r="J10285" i="8" s="1"/>
  <c r="J10323" i="8" s="1"/>
  <c r="J10361" i="8" s="1"/>
  <c r="J10399" i="8" s="1"/>
  <c r="J10437" i="8" s="1"/>
  <c r="J10475" i="8" s="1"/>
  <c r="J10513" i="8" s="1"/>
  <c r="J10551" i="8" s="1"/>
  <c r="J10589" i="8" s="1"/>
  <c r="J10627" i="8" s="1"/>
  <c r="J10665" i="8" s="1"/>
  <c r="J10703" i="8" s="1"/>
  <c r="J10741" i="8" s="1"/>
  <c r="J10779" i="8" s="1"/>
  <c r="J10817" i="8" s="1"/>
  <c r="J10855" i="8" s="1"/>
  <c r="J10893" i="8" s="1"/>
  <c r="J10931" i="8" s="1"/>
  <c r="J10969" i="8" s="1"/>
  <c r="J11007" i="8" s="1"/>
  <c r="J11045" i="8" s="1"/>
  <c r="J11083" i="8" s="1"/>
  <c r="J11121" i="8" s="1"/>
  <c r="J11159" i="8" s="1"/>
  <c r="J11197" i="8" s="1"/>
  <c r="J11235" i="8" s="1"/>
  <c r="J11273" i="8" s="1"/>
  <c r="J11311" i="8" s="1"/>
  <c r="J11349" i="8" s="1"/>
  <c r="J11387" i="8" s="1"/>
  <c r="J11425" i="8" s="1"/>
  <c r="J11463" i="8" s="1"/>
  <c r="J11501" i="8" s="1"/>
  <c r="J11539" i="8" s="1"/>
  <c r="J11577" i="8" s="1"/>
  <c r="J11615" i="8" s="1"/>
  <c r="J11653" i="8" s="1"/>
  <c r="J11691" i="8" s="1"/>
  <c r="J11729" i="8" s="1"/>
  <c r="J11767" i="8" s="1"/>
  <c r="J11805" i="8" s="1"/>
  <c r="J11843" i="8" s="1"/>
  <c r="J11881" i="8" s="1"/>
  <c r="J11919" i="8" s="1"/>
  <c r="J11957" i="8" s="1"/>
  <c r="J11995" i="8" s="1"/>
  <c r="J12033" i="8" s="1"/>
  <c r="J12071" i="8" s="1"/>
  <c r="J12109" i="8" s="1"/>
  <c r="J12147" i="8" s="1"/>
  <c r="J12185" i="8" s="1"/>
  <c r="J12223" i="8" s="1"/>
  <c r="J12261" i="8" s="1"/>
  <c r="J12299" i="8" s="1"/>
  <c r="J12337" i="8" s="1"/>
  <c r="J12375" i="8" s="1"/>
  <c r="J12413" i="8" s="1"/>
  <c r="J12451" i="8" s="1"/>
  <c r="J12489" i="8" s="1"/>
  <c r="J12527" i="8" s="1"/>
  <c r="J12565" i="8" s="1"/>
  <c r="J12603" i="8" s="1"/>
  <c r="J12641" i="8" s="1"/>
  <c r="J12679" i="8" s="1"/>
  <c r="J12717" i="8" s="1"/>
  <c r="J12755" i="8" s="1"/>
  <c r="J12793" i="8" s="1"/>
  <c r="J12831" i="8" s="1"/>
  <c r="J12869" i="8" s="1"/>
  <c r="J12907" i="8" s="1"/>
  <c r="K63" i="8"/>
  <c r="B64" i="8"/>
  <c r="G64" i="8"/>
  <c r="H64" i="8"/>
  <c r="I64" i="8"/>
  <c r="I102" i="8" s="1"/>
  <c r="I140" i="8" s="1"/>
  <c r="I178" i="8" s="1"/>
  <c r="I216" i="8" s="1"/>
  <c r="I254" i="8" s="1"/>
  <c r="I292" i="8" s="1"/>
  <c r="I330" i="8" s="1"/>
  <c r="I368" i="8" s="1"/>
  <c r="I406" i="8" s="1"/>
  <c r="I444" i="8" s="1"/>
  <c r="I482" i="8" s="1"/>
  <c r="I520" i="8" s="1"/>
  <c r="I558" i="8" s="1"/>
  <c r="I596" i="8" s="1"/>
  <c r="I634" i="8" s="1"/>
  <c r="I672" i="8" s="1"/>
  <c r="I710" i="8" s="1"/>
  <c r="I748" i="8" s="1"/>
  <c r="I786" i="8" s="1"/>
  <c r="I824" i="8" s="1"/>
  <c r="I862" i="8" s="1"/>
  <c r="I900" i="8" s="1"/>
  <c r="I938" i="8" s="1"/>
  <c r="I976" i="8" s="1"/>
  <c r="I1014" i="8" s="1"/>
  <c r="I1052" i="8" s="1"/>
  <c r="I1090" i="8" s="1"/>
  <c r="I1128" i="8" s="1"/>
  <c r="I1166" i="8" s="1"/>
  <c r="I1204" i="8" s="1"/>
  <c r="I1242" i="8" s="1"/>
  <c r="I1280" i="8" s="1"/>
  <c r="I1318" i="8" s="1"/>
  <c r="I1356" i="8" s="1"/>
  <c r="I1394" i="8" s="1"/>
  <c r="I1432" i="8" s="1"/>
  <c r="I1470" i="8" s="1"/>
  <c r="I1508" i="8" s="1"/>
  <c r="I1546" i="8" s="1"/>
  <c r="I1584" i="8" s="1"/>
  <c r="I1622" i="8" s="1"/>
  <c r="I1660" i="8" s="1"/>
  <c r="I1698" i="8" s="1"/>
  <c r="I1736" i="8" s="1"/>
  <c r="I1774" i="8" s="1"/>
  <c r="I1812" i="8" s="1"/>
  <c r="I1850" i="8" s="1"/>
  <c r="I1888" i="8" s="1"/>
  <c r="I1926" i="8" s="1"/>
  <c r="I1964" i="8" s="1"/>
  <c r="I2002" i="8" s="1"/>
  <c r="I2040" i="8" s="1"/>
  <c r="I2078" i="8" s="1"/>
  <c r="I2116" i="8" s="1"/>
  <c r="I2154" i="8" s="1"/>
  <c r="I2192" i="8" s="1"/>
  <c r="I2230" i="8" s="1"/>
  <c r="I2268" i="8" s="1"/>
  <c r="I2306" i="8" s="1"/>
  <c r="I2344" i="8" s="1"/>
  <c r="I2382" i="8" s="1"/>
  <c r="I2420" i="8" s="1"/>
  <c r="I2458" i="8" s="1"/>
  <c r="I2496" i="8" s="1"/>
  <c r="I2534" i="8" s="1"/>
  <c r="I2572" i="8" s="1"/>
  <c r="I2610" i="8" s="1"/>
  <c r="I2648" i="8" s="1"/>
  <c r="I2686" i="8" s="1"/>
  <c r="I2724" i="8" s="1"/>
  <c r="I2762" i="8" s="1"/>
  <c r="I2800" i="8" s="1"/>
  <c r="I2838" i="8" s="1"/>
  <c r="I2876" i="8" s="1"/>
  <c r="I2914" i="8" s="1"/>
  <c r="I2952" i="8" s="1"/>
  <c r="I2990" i="8" s="1"/>
  <c r="I3028" i="8" s="1"/>
  <c r="I3066" i="8" s="1"/>
  <c r="I3104" i="8" s="1"/>
  <c r="I3142" i="8" s="1"/>
  <c r="I3180" i="8" s="1"/>
  <c r="I3218" i="8" s="1"/>
  <c r="I3256" i="8" s="1"/>
  <c r="I3294" i="8" s="1"/>
  <c r="I3332" i="8" s="1"/>
  <c r="I3370" i="8" s="1"/>
  <c r="I3408" i="8" s="1"/>
  <c r="I3446" i="8" s="1"/>
  <c r="I3484" i="8" s="1"/>
  <c r="I3522" i="8" s="1"/>
  <c r="I3560" i="8" s="1"/>
  <c r="I3598" i="8" s="1"/>
  <c r="I3636" i="8" s="1"/>
  <c r="I3674" i="8" s="1"/>
  <c r="I3712" i="8" s="1"/>
  <c r="I3750" i="8" s="1"/>
  <c r="I3788" i="8" s="1"/>
  <c r="I3826" i="8" s="1"/>
  <c r="I3864" i="8" s="1"/>
  <c r="I3902" i="8" s="1"/>
  <c r="I3940" i="8" s="1"/>
  <c r="I3978" i="8" s="1"/>
  <c r="I4016" i="8" s="1"/>
  <c r="I4054" i="8" s="1"/>
  <c r="I4092" i="8" s="1"/>
  <c r="I4130" i="8" s="1"/>
  <c r="I4168" i="8" s="1"/>
  <c r="I4206" i="8" s="1"/>
  <c r="I4244" i="8" s="1"/>
  <c r="I4282" i="8" s="1"/>
  <c r="I4320" i="8" s="1"/>
  <c r="I4358" i="8" s="1"/>
  <c r="I4396" i="8" s="1"/>
  <c r="I4434" i="8" s="1"/>
  <c r="I4472" i="8" s="1"/>
  <c r="I4510" i="8" s="1"/>
  <c r="I4548" i="8" s="1"/>
  <c r="I4586" i="8" s="1"/>
  <c r="I4624" i="8" s="1"/>
  <c r="I4662" i="8" s="1"/>
  <c r="I4700" i="8" s="1"/>
  <c r="I4738" i="8" s="1"/>
  <c r="I4776" i="8" s="1"/>
  <c r="I4814" i="8" s="1"/>
  <c r="I4852" i="8" s="1"/>
  <c r="I4890" i="8" s="1"/>
  <c r="I4928" i="8" s="1"/>
  <c r="I4966" i="8" s="1"/>
  <c r="I5004" i="8" s="1"/>
  <c r="I5042" i="8" s="1"/>
  <c r="I5080" i="8" s="1"/>
  <c r="I5118" i="8" s="1"/>
  <c r="I5156" i="8" s="1"/>
  <c r="I5194" i="8" s="1"/>
  <c r="I5232" i="8" s="1"/>
  <c r="I5270" i="8" s="1"/>
  <c r="I5308" i="8" s="1"/>
  <c r="I5346" i="8" s="1"/>
  <c r="I5384" i="8" s="1"/>
  <c r="I5422" i="8" s="1"/>
  <c r="I5460" i="8" s="1"/>
  <c r="I5498" i="8" s="1"/>
  <c r="I5536" i="8" s="1"/>
  <c r="I5574" i="8" s="1"/>
  <c r="I5612" i="8" s="1"/>
  <c r="I5650" i="8" s="1"/>
  <c r="I5688" i="8" s="1"/>
  <c r="I5726" i="8" s="1"/>
  <c r="I5764" i="8" s="1"/>
  <c r="I5802" i="8" s="1"/>
  <c r="I5840" i="8" s="1"/>
  <c r="I5878" i="8" s="1"/>
  <c r="I5916" i="8" s="1"/>
  <c r="I5954" i="8" s="1"/>
  <c r="I5992" i="8" s="1"/>
  <c r="I6030" i="8" s="1"/>
  <c r="I6068" i="8" s="1"/>
  <c r="I6106" i="8" s="1"/>
  <c r="I6144" i="8" s="1"/>
  <c r="I6182" i="8" s="1"/>
  <c r="I6220" i="8" s="1"/>
  <c r="I6258" i="8" s="1"/>
  <c r="I6296" i="8" s="1"/>
  <c r="I6334" i="8" s="1"/>
  <c r="I6372" i="8" s="1"/>
  <c r="I6410" i="8" s="1"/>
  <c r="I6448" i="8" s="1"/>
  <c r="I6486" i="8" s="1"/>
  <c r="I6524" i="8" s="1"/>
  <c r="I6562" i="8" s="1"/>
  <c r="I6600" i="8" s="1"/>
  <c r="I6638" i="8" s="1"/>
  <c r="I6676" i="8" s="1"/>
  <c r="I6714" i="8" s="1"/>
  <c r="I6752" i="8" s="1"/>
  <c r="I6790" i="8" s="1"/>
  <c r="I6828" i="8" s="1"/>
  <c r="I6866" i="8" s="1"/>
  <c r="I6904" i="8" s="1"/>
  <c r="I6942" i="8" s="1"/>
  <c r="I6980" i="8" s="1"/>
  <c r="I7018" i="8" s="1"/>
  <c r="I7056" i="8" s="1"/>
  <c r="I7094" i="8" s="1"/>
  <c r="I7132" i="8" s="1"/>
  <c r="I7170" i="8" s="1"/>
  <c r="I7208" i="8" s="1"/>
  <c r="I7246" i="8" s="1"/>
  <c r="I7284" i="8" s="1"/>
  <c r="I7322" i="8" s="1"/>
  <c r="I7360" i="8" s="1"/>
  <c r="I7398" i="8" s="1"/>
  <c r="I7436" i="8" s="1"/>
  <c r="I7474" i="8" s="1"/>
  <c r="I7512" i="8" s="1"/>
  <c r="I7550" i="8" s="1"/>
  <c r="I7588" i="8" s="1"/>
  <c r="I7626" i="8" s="1"/>
  <c r="I7664" i="8" s="1"/>
  <c r="I7702" i="8" s="1"/>
  <c r="I7740" i="8" s="1"/>
  <c r="I7778" i="8" s="1"/>
  <c r="I7816" i="8" s="1"/>
  <c r="I7854" i="8" s="1"/>
  <c r="I7892" i="8" s="1"/>
  <c r="I7930" i="8" s="1"/>
  <c r="I7968" i="8" s="1"/>
  <c r="I8006" i="8" s="1"/>
  <c r="I8044" i="8" s="1"/>
  <c r="I8082" i="8" s="1"/>
  <c r="I8120" i="8" s="1"/>
  <c r="I8158" i="8" s="1"/>
  <c r="I8196" i="8" s="1"/>
  <c r="I8234" i="8" s="1"/>
  <c r="I8272" i="8" s="1"/>
  <c r="I8310" i="8" s="1"/>
  <c r="I8348" i="8" s="1"/>
  <c r="I8386" i="8" s="1"/>
  <c r="I8424" i="8" s="1"/>
  <c r="I8462" i="8" s="1"/>
  <c r="I8500" i="8" s="1"/>
  <c r="I8538" i="8" s="1"/>
  <c r="I8576" i="8" s="1"/>
  <c r="I8614" i="8" s="1"/>
  <c r="I8652" i="8" s="1"/>
  <c r="I8690" i="8" s="1"/>
  <c r="I8728" i="8" s="1"/>
  <c r="I8766" i="8" s="1"/>
  <c r="I8804" i="8" s="1"/>
  <c r="I8842" i="8" s="1"/>
  <c r="I8880" i="8" s="1"/>
  <c r="I8918" i="8" s="1"/>
  <c r="I8956" i="8" s="1"/>
  <c r="I8994" i="8" s="1"/>
  <c r="I9032" i="8" s="1"/>
  <c r="I9070" i="8" s="1"/>
  <c r="I9108" i="8" s="1"/>
  <c r="I9146" i="8" s="1"/>
  <c r="I9184" i="8" s="1"/>
  <c r="I9222" i="8" s="1"/>
  <c r="I9260" i="8" s="1"/>
  <c r="I9298" i="8" s="1"/>
  <c r="I9336" i="8" s="1"/>
  <c r="I9374" i="8" s="1"/>
  <c r="I9412" i="8" s="1"/>
  <c r="I9450" i="8" s="1"/>
  <c r="I9488" i="8" s="1"/>
  <c r="I9526" i="8" s="1"/>
  <c r="I9564" i="8" s="1"/>
  <c r="I9602" i="8" s="1"/>
  <c r="I9640" i="8" s="1"/>
  <c r="I9678" i="8" s="1"/>
  <c r="I9716" i="8" s="1"/>
  <c r="I9754" i="8" s="1"/>
  <c r="I9792" i="8" s="1"/>
  <c r="I9830" i="8" s="1"/>
  <c r="I9868" i="8" s="1"/>
  <c r="I9906" i="8" s="1"/>
  <c r="I9944" i="8" s="1"/>
  <c r="I9982" i="8" s="1"/>
  <c r="I10020" i="8" s="1"/>
  <c r="I10058" i="8" s="1"/>
  <c r="I10096" i="8" s="1"/>
  <c r="I10134" i="8" s="1"/>
  <c r="I10172" i="8" s="1"/>
  <c r="I10210" i="8" s="1"/>
  <c r="I10248" i="8" s="1"/>
  <c r="I10286" i="8" s="1"/>
  <c r="I10324" i="8" s="1"/>
  <c r="I10362" i="8" s="1"/>
  <c r="I10400" i="8" s="1"/>
  <c r="I10438" i="8" s="1"/>
  <c r="I10476" i="8" s="1"/>
  <c r="I10514" i="8" s="1"/>
  <c r="I10552" i="8" s="1"/>
  <c r="I10590" i="8" s="1"/>
  <c r="I10628" i="8" s="1"/>
  <c r="I10666" i="8" s="1"/>
  <c r="I10704" i="8" s="1"/>
  <c r="I10742" i="8" s="1"/>
  <c r="I10780" i="8" s="1"/>
  <c r="I10818" i="8" s="1"/>
  <c r="I10856" i="8" s="1"/>
  <c r="I10894" i="8" s="1"/>
  <c r="I10932" i="8" s="1"/>
  <c r="I10970" i="8" s="1"/>
  <c r="I11008" i="8" s="1"/>
  <c r="I11046" i="8" s="1"/>
  <c r="I11084" i="8" s="1"/>
  <c r="I11122" i="8" s="1"/>
  <c r="I11160" i="8" s="1"/>
  <c r="I11198" i="8" s="1"/>
  <c r="I11236" i="8" s="1"/>
  <c r="I11274" i="8" s="1"/>
  <c r="I11312" i="8" s="1"/>
  <c r="I11350" i="8" s="1"/>
  <c r="I11388" i="8" s="1"/>
  <c r="I11426" i="8" s="1"/>
  <c r="I11464" i="8" s="1"/>
  <c r="I11502" i="8" s="1"/>
  <c r="I11540" i="8" s="1"/>
  <c r="I11578" i="8" s="1"/>
  <c r="I11616" i="8" s="1"/>
  <c r="I11654" i="8" s="1"/>
  <c r="I11692" i="8" s="1"/>
  <c r="I11730" i="8" s="1"/>
  <c r="I11768" i="8" s="1"/>
  <c r="I11806" i="8" s="1"/>
  <c r="I11844" i="8" s="1"/>
  <c r="I11882" i="8" s="1"/>
  <c r="I11920" i="8" s="1"/>
  <c r="I11958" i="8" s="1"/>
  <c r="I11996" i="8" s="1"/>
  <c r="I12034" i="8" s="1"/>
  <c r="I12072" i="8" s="1"/>
  <c r="I12110" i="8" s="1"/>
  <c r="I12148" i="8" s="1"/>
  <c r="I12186" i="8" s="1"/>
  <c r="I12224" i="8" s="1"/>
  <c r="I12262" i="8" s="1"/>
  <c r="I12300" i="8" s="1"/>
  <c r="I12338" i="8" s="1"/>
  <c r="I12376" i="8" s="1"/>
  <c r="I12414" i="8" s="1"/>
  <c r="I12452" i="8" s="1"/>
  <c r="I12490" i="8" s="1"/>
  <c r="I12528" i="8" s="1"/>
  <c r="I12566" i="8" s="1"/>
  <c r="I12604" i="8" s="1"/>
  <c r="I12642" i="8" s="1"/>
  <c r="I12680" i="8" s="1"/>
  <c r="I12718" i="8" s="1"/>
  <c r="I12756" i="8" s="1"/>
  <c r="I12794" i="8" s="1"/>
  <c r="I12832" i="8" s="1"/>
  <c r="I12870" i="8" s="1"/>
  <c r="I12908" i="8" s="1"/>
  <c r="J64" i="8"/>
  <c r="K64" i="8"/>
  <c r="K102" i="8" s="1"/>
  <c r="K140" i="8" s="1"/>
  <c r="K178" i="8" s="1"/>
  <c r="K216" i="8" s="1"/>
  <c r="K254" i="8" s="1"/>
  <c r="K292" i="8" s="1"/>
  <c r="K330" i="8" s="1"/>
  <c r="K368" i="8" s="1"/>
  <c r="K406" i="8" s="1"/>
  <c r="K444" i="8" s="1"/>
  <c r="K482" i="8" s="1"/>
  <c r="K520" i="8" s="1"/>
  <c r="K558" i="8" s="1"/>
  <c r="K596" i="8" s="1"/>
  <c r="K634" i="8" s="1"/>
  <c r="K672" i="8" s="1"/>
  <c r="K710" i="8" s="1"/>
  <c r="K748" i="8" s="1"/>
  <c r="K786" i="8" s="1"/>
  <c r="K824" i="8" s="1"/>
  <c r="K862" i="8" s="1"/>
  <c r="K900" i="8" s="1"/>
  <c r="K938" i="8" s="1"/>
  <c r="K976" i="8" s="1"/>
  <c r="K1014" i="8" s="1"/>
  <c r="K1052" i="8" s="1"/>
  <c r="K1090" i="8" s="1"/>
  <c r="K1128" i="8" s="1"/>
  <c r="K1166" i="8" s="1"/>
  <c r="K1204" i="8" s="1"/>
  <c r="K1242" i="8" s="1"/>
  <c r="K1280" i="8" s="1"/>
  <c r="K1318" i="8" s="1"/>
  <c r="K1356" i="8" s="1"/>
  <c r="K1394" i="8" s="1"/>
  <c r="K1432" i="8" s="1"/>
  <c r="K1470" i="8" s="1"/>
  <c r="K1508" i="8" s="1"/>
  <c r="K1546" i="8" s="1"/>
  <c r="K1584" i="8" s="1"/>
  <c r="K1622" i="8" s="1"/>
  <c r="K1660" i="8" s="1"/>
  <c r="K1698" i="8" s="1"/>
  <c r="K1736" i="8" s="1"/>
  <c r="K1774" i="8" s="1"/>
  <c r="K1812" i="8" s="1"/>
  <c r="K1850" i="8" s="1"/>
  <c r="K1888" i="8" s="1"/>
  <c r="K1926" i="8" s="1"/>
  <c r="K1964" i="8" s="1"/>
  <c r="K2002" i="8" s="1"/>
  <c r="K2040" i="8" s="1"/>
  <c r="K2078" i="8" s="1"/>
  <c r="K2116" i="8" s="1"/>
  <c r="K2154" i="8" s="1"/>
  <c r="K2192" i="8" s="1"/>
  <c r="K2230" i="8" s="1"/>
  <c r="K2268" i="8" s="1"/>
  <c r="K2306" i="8" s="1"/>
  <c r="K2344" i="8" s="1"/>
  <c r="K2382" i="8" s="1"/>
  <c r="K2420" i="8" s="1"/>
  <c r="K2458" i="8" s="1"/>
  <c r="K2496" i="8" s="1"/>
  <c r="K2534" i="8" s="1"/>
  <c r="K2572" i="8" s="1"/>
  <c r="K2610" i="8" s="1"/>
  <c r="K2648" i="8" s="1"/>
  <c r="K2686" i="8" s="1"/>
  <c r="K2724" i="8" s="1"/>
  <c r="K2762" i="8" s="1"/>
  <c r="K2800" i="8" s="1"/>
  <c r="K2838" i="8" s="1"/>
  <c r="K2876" i="8" s="1"/>
  <c r="K2914" i="8" s="1"/>
  <c r="K2952" i="8" s="1"/>
  <c r="K2990" i="8" s="1"/>
  <c r="K3028" i="8" s="1"/>
  <c r="K3066" i="8" s="1"/>
  <c r="K3104" i="8" s="1"/>
  <c r="K3142" i="8" s="1"/>
  <c r="K3180" i="8" s="1"/>
  <c r="K3218" i="8" s="1"/>
  <c r="K3256" i="8" s="1"/>
  <c r="K3294" i="8" s="1"/>
  <c r="K3332" i="8" s="1"/>
  <c r="K3370" i="8" s="1"/>
  <c r="K3408" i="8" s="1"/>
  <c r="K3446" i="8" s="1"/>
  <c r="K3484" i="8" s="1"/>
  <c r="K3522" i="8" s="1"/>
  <c r="K3560" i="8" s="1"/>
  <c r="K3598" i="8" s="1"/>
  <c r="K3636" i="8" s="1"/>
  <c r="K3674" i="8" s="1"/>
  <c r="K3712" i="8" s="1"/>
  <c r="K3750" i="8" s="1"/>
  <c r="K3788" i="8" s="1"/>
  <c r="K3826" i="8" s="1"/>
  <c r="K3864" i="8" s="1"/>
  <c r="K3902" i="8" s="1"/>
  <c r="K3940" i="8" s="1"/>
  <c r="K3978" i="8" s="1"/>
  <c r="K4016" i="8" s="1"/>
  <c r="K4054" i="8" s="1"/>
  <c r="K4092" i="8" s="1"/>
  <c r="K4130" i="8" s="1"/>
  <c r="K4168" i="8" s="1"/>
  <c r="K4206" i="8" s="1"/>
  <c r="K4244" i="8" s="1"/>
  <c r="K4282" i="8" s="1"/>
  <c r="K4320" i="8" s="1"/>
  <c r="K4358" i="8" s="1"/>
  <c r="K4396" i="8" s="1"/>
  <c r="K4434" i="8" s="1"/>
  <c r="K4472" i="8" s="1"/>
  <c r="K4510" i="8" s="1"/>
  <c r="K4548" i="8" s="1"/>
  <c r="K4586" i="8" s="1"/>
  <c r="K4624" i="8" s="1"/>
  <c r="K4662" i="8" s="1"/>
  <c r="K4700" i="8" s="1"/>
  <c r="K4738" i="8" s="1"/>
  <c r="K4776" i="8" s="1"/>
  <c r="K4814" i="8" s="1"/>
  <c r="K4852" i="8" s="1"/>
  <c r="K4890" i="8" s="1"/>
  <c r="K4928" i="8" s="1"/>
  <c r="K4966" i="8" s="1"/>
  <c r="K5004" i="8" s="1"/>
  <c r="K5042" i="8" s="1"/>
  <c r="K5080" i="8" s="1"/>
  <c r="K5118" i="8" s="1"/>
  <c r="K5156" i="8" s="1"/>
  <c r="K5194" i="8" s="1"/>
  <c r="K5232" i="8" s="1"/>
  <c r="K5270" i="8" s="1"/>
  <c r="K5308" i="8" s="1"/>
  <c r="K5346" i="8" s="1"/>
  <c r="K5384" i="8" s="1"/>
  <c r="K5422" i="8" s="1"/>
  <c r="K5460" i="8" s="1"/>
  <c r="K5498" i="8" s="1"/>
  <c r="K5536" i="8" s="1"/>
  <c r="K5574" i="8" s="1"/>
  <c r="K5612" i="8" s="1"/>
  <c r="K5650" i="8" s="1"/>
  <c r="K5688" i="8" s="1"/>
  <c r="K5726" i="8" s="1"/>
  <c r="K5764" i="8" s="1"/>
  <c r="K5802" i="8" s="1"/>
  <c r="K5840" i="8" s="1"/>
  <c r="K5878" i="8" s="1"/>
  <c r="K5916" i="8" s="1"/>
  <c r="K5954" i="8" s="1"/>
  <c r="K5992" i="8" s="1"/>
  <c r="K6030" i="8" s="1"/>
  <c r="K6068" i="8" s="1"/>
  <c r="K6106" i="8" s="1"/>
  <c r="K6144" i="8" s="1"/>
  <c r="K6182" i="8" s="1"/>
  <c r="K6220" i="8" s="1"/>
  <c r="K6258" i="8" s="1"/>
  <c r="K6296" i="8" s="1"/>
  <c r="K6334" i="8" s="1"/>
  <c r="K6372" i="8" s="1"/>
  <c r="K6410" i="8" s="1"/>
  <c r="K6448" i="8" s="1"/>
  <c r="K6486" i="8" s="1"/>
  <c r="K6524" i="8" s="1"/>
  <c r="K6562" i="8" s="1"/>
  <c r="K6600" i="8" s="1"/>
  <c r="K6638" i="8" s="1"/>
  <c r="K6676" i="8" s="1"/>
  <c r="K6714" i="8" s="1"/>
  <c r="K6752" i="8" s="1"/>
  <c r="K6790" i="8" s="1"/>
  <c r="K6828" i="8" s="1"/>
  <c r="K6866" i="8" s="1"/>
  <c r="K6904" i="8" s="1"/>
  <c r="K6942" i="8" s="1"/>
  <c r="K6980" i="8" s="1"/>
  <c r="K7018" i="8" s="1"/>
  <c r="K7056" i="8" s="1"/>
  <c r="K7094" i="8" s="1"/>
  <c r="K7132" i="8" s="1"/>
  <c r="K7170" i="8" s="1"/>
  <c r="K7208" i="8" s="1"/>
  <c r="K7246" i="8" s="1"/>
  <c r="K7284" i="8" s="1"/>
  <c r="K7322" i="8" s="1"/>
  <c r="K7360" i="8" s="1"/>
  <c r="K7398" i="8" s="1"/>
  <c r="K7436" i="8" s="1"/>
  <c r="K7474" i="8" s="1"/>
  <c r="K7512" i="8" s="1"/>
  <c r="K7550" i="8" s="1"/>
  <c r="K7588" i="8" s="1"/>
  <c r="K7626" i="8" s="1"/>
  <c r="K7664" i="8" s="1"/>
  <c r="K7702" i="8" s="1"/>
  <c r="K7740" i="8" s="1"/>
  <c r="K7778" i="8" s="1"/>
  <c r="K7816" i="8" s="1"/>
  <c r="K7854" i="8" s="1"/>
  <c r="K7892" i="8" s="1"/>
  <c r="K7930" i="8" s="1"/>
  <c r="K7968" i="8" s="1"/>
  <c r="K8006" i="8" s="1"/>
  <c r="K8044" i="8" s="1"/>
  <c r="K8082" i="8" s="1"/>
  <c r="K8120" i="8" s="1"/>
  <c r="K8158" i="8" s="1"/>
  <c r="K8196" i="8" s="1"/>
  <c r="K8234" i="8" s="1"/>
  <c r="K8272" i="8" s="1"/>
  <c r="K8310" i="8" s="1"/>
  <c r="K8348" i="8" s="1"/>
  <c r="K8386" i="8" s="1"/>
  <c r="K8424" i="8" s="1"/>
  <c r="K8462" i="8" s="1"/>
  <c r="K8500" i="8" s="1"/>
  <c r="K8538" i="8" s="1"/>
  <c r="K8576" i="8" s="1"/>
  <c r="K8614" i="8" s="1"/>
  <c r="K8652" i="8" s="1"/>
  <c r="K8690" i="8" s="1"/>
  <c r="K8728" i="8" s="1"/>
  <c r="K8766" i="8" s="1"/>
  <c r="K8804" i="8" s="1"/>
  <c r="K8842" i="8" s="1"/>
  <c r="K8880" i="8" s="1"/>
  <c r="K8918" i="8" s="1"/>
  <c r="K8956" i="8" s="1"/>
  <c r="K8994" i="8" s="1"/>
  <c r="K9032" i="8" s="1"/>
  <c r="K9070" i="8" s="1"/>
  <c r="K9108" i="8" s="1"/>
  <c r="K9146" i="8" s="1"/>
  <c r="K9184" i="8" s="1"/>
  <c r="K9222" i="8" s="1"/>
  <c r="K9260" i="8" s="1"/>
  <c r="K9298" i="8" s="1"/>
  <c r="K9336" i="8" s="1"/>
  <c r="K9374" i="8" s="1"/>
  <c r="K9412" i="8" s="1"/>
  <c r="K9450" i="8" s="1"/>
  <c r="K9488" i="8" s="1"/>
  <c r="K9526" i="8" s="1"/>
  <c r="K9564" i="8" s="1"/>
  <c r="K9602" i="8" s="1"/>
  <c r="K9640" i="8" s="1"/>
  <c r="K9678" i="8" s="1"/>
  <c r="K9716" i="8" s="1"/>
  <c r="K9754" i="8" s="1"/>
  <c r="K9792" i="8" s="1"/>
  <c r="K9830" i="8" s="1"/>
  <c r="K9868" i="8" s="1"/>
  <c r="K9906" i="8" s="1"/>
  <c r="K9944" i="8" s="1"/>
  <c r="K9982" i="8" s="1"/>
  <c r="K10020" i="8" s="1"/>
  <c r="K10058" i="8" s="1"/>
  <c r="K10096" i="8" s="1"/>
  <c r="K10134" i="8" s="1"/>
  <c r="K10172" i="8" s="1"/>
  <c r="K10210" i="8" s="1"/>
  <c r="K10248" i="8" s="1"/>
  <c r="K10286" i="8" s="1"/>
  <c r="K10324" i="8" s="1"/>
  <c r="K10362" i="8" s="1"/>
  <c r="K10400" i="8" s="1"/>
  <c r="K10438" i="8" s="1"/>
  <c r="K10476" i="8" s="1"/>
  <c r="K10514" i="8" s="1"/>
  <c r="K10552" i="8" s="1"/>
  <c r="K10590" i="8" s="1"/>
  <c r="K10628" i="8" s="1"/>
  <c r="K10666" i="8" s="1"/>
  <c r="K10704" i="8" s="1"/>
  <c r="K10742" i="8" s="1"/>
  <c r="K10780" i="8" s="1"/>
  <c r="K10818" i="8" s="1"/>
  <c r="K10856" i="8" s="1"/>
  <c r="K10894" i="8" s="1"/>
  <c r="K10932" i="8" s="1"/>
  <c r="K10970" i="8" s="1"/>
  <c r="K11008" i="8" s="1"/>
  <c r="K11046" i="8" s="1"/>
  <c r="K11084" i="8" s="1"/>
  <c r="K11122" i="8" s="1"/>
  <c r="K11160" i="8" s="1"/>
  <c r="K11198" i="8" s="1"/>
  <c r="K11236" i="8" s="1"/>
  <c r="K11274" i="8" s="1"/>
  <c r="K11312" i="8" s="1"/>
  <c r="K11350" i="8" s="1"/>
  <c r="K11388" i="8" s="1"/>
  <c r="K11426" i="8" s="1"/>
  <c r="K11464" i="8" s="1"/>
  <c r="K11502" i="8" s="1"/>
  <c r="K11540" i="8" s="1"/>
  <c r="K11578" i="8" s="1"/>
  <c r="K11616" i="8" s="1"/>
  <c r="K11654" i="8" s="1"/>
  <c r="K11692" i="8" s="1"/>
  <c r="K11730" i="8" s="1"/>
  <c r="K11768" i="8" s="1"/>
  <c r="K11806" i="8" s="1"/>
  <c r="K11844" i="8" s="1"/>
  <c r="K11882" i="8" s="1"/>
  <c r="K11920" i="8" s="1"/>
  <c r="K11958" i="8" s="1"/>
  <c r="K11996" i="8" s="1"/>
  <c r="K12034" i="8" s="1"/>
  <c r="K12072" i="8" s="1"/>
  <c r="K12110" i="8" s="1"/>
  <c r="K12148" i="8" s="1"/>
  <c r="K12186" i="8" s="1"/>
  <c r="K12224" i="8" s="1"/>
  <c r="K12262" i="8" s="1"/>
  <c r="K12300" i="8" s="1"/>
  <c r="K12338" i="8" s="1"/>
  <c r="K12376" i="8" s="1"/>
  <c r="K12414" i="8" s="1"/>
  <c r="K12452" i="8" s="1"/>
  <c r="K12490" i="8" s="1"/>
  <c r="K12528" i="8" s="1"/>
  <c r="K12566" i="8" s="1"/>
  <c r="K12604" i="8" s="1"/>
  <c r="K12642" i="8" s="1"/>
  <c r="K12680" i="8" s="1"/>
  <c r="K12718" i="8" s="1"/>
  <c r="K12756" i="8" s="1"/>
  <c r="K12794" i="8" s="1"/>
  <c r="K12832" i="8" s="1"/>
  <c r="K12870" i="8" s="1"/>
  <c r="K12908" i="8" s="1"/>
  <c r="B65" i="8"/>
  <c r="G65" i="8"/>
  <c r="H65" i="8"/>
  <c r="I65" i="8"/>
  <c r="J65" i="8"/>
  <c r="K65" i="8"/>
  <c r="K103" i="8" s="1"/>
  <c r="K141" i="8" s="1"/>
  <c r="K179" i="8" s="1"/>
  <c r="K217" i="8" s="1"/>
  <c r="K255" i="8" s="1"/>
  <c r="K293" i="8" s="1"/>
  <c r="K331" i="8" s="1"/>
  <c r="K369" i="8" s="1"/>
  <c r="K407" i="8" s="1"/>
  <c r="K445" i="8" s="1"/>
  <c r="K483" i="8" s="1"/>
  <c r="K521" i="8" s="1"/>
  <c r="K559" i="8" s="1"/>
  <c r="K597" i="8" s="1"/>
  <c r="K635" i="8" s="1"/>
  <c r="K673" i="8" s="1"/>
  <c r="K711" i="8" s="1"/>
  <c r="K749" i="8" s="1"/>
  <c r="K787" i="8" s="1"/>
  <c r="K825" i="8" s="1"/>
  <c r="K863" i="8" s="1"/>
  <c r="K901" i="8" s="1"/>
  <c r="K939" i="8" s="1"/>
  <c r="K977" i="8" s="1"/>
  <c r="K1015" i="8" s="1"/>
  <c r="K1053" i="8" s="1"/>
  <c r="K1091" i="8" s="1"/>
  <c r="K1129" i="8" s="1"/>
  <c r="K1167" i="8" s="1"/>
  <c r="K1205" i="8" s="1"/>
  <c r="K1243" i="8" s="1"/>
  <c r="K1281" i="8" s="1"/>
  <c r="K1319" i="8" s="1"/>
  <c r="K1357" i="8" s="1"/>
  <c r="K1395" i="8" s="1"/>
  <c r="K1433" i="8" s="1"/>
  <c r="K1471" i="8" s="1"/>
  <c r="K1509" i="8" s="1"/>
  <c r="K1547" i="8" s="1"/>
  <c r="K1585" i="8" s="1"/>
  <c r="K1623" i="8" s="1"/>
  <c r="K1661" i="8" s="1"/>
  <c r="K1699" i="8" s="1"/>
  <c r="K1737" i="8" s="1"/>
  <c r="K1775" i="8" s="1"/>
  <c r="K1813" i="8" s="1"/>
  <c r="K1851" i="8" s="1"/>
  <c r="K1889" i="8" s="1"/>
  <c r="K1927" i="8" s="1"/>
  <c r="K1965" i="8" s="1"/>
  <c r="K2003" i="8" s="1"/>
  <c r="K2041" i="8" s="1"/>
  <c r="K2079" i="8" s="1"/>
  <c r="K2117" i="8" s="1"/>
  <c r="K2155" i="8" s="1"/>
  <c r="K2193" i="8" s="1"/>
  <c r="K2231" i="8" s="1"/>
  <c r="K2269" i="8" s="1"/>
  <c r="K2307" i="8" s="1"/>
  <c r="K2345" i="8" s="1"/>
  <c r="K2383" i="8" s="1"/>
  <c r="K2421" i="8" s="1"/>
  <c r="K2459" i="8" s="1"/>
  <c r="K2497" i="8" s="1"/>
  <c r="K2535" i="8" s="1"/>
  <c r="K2573" i="8" s="1"/>
  <c r="K2611" i="8" s="1"/>
  <c r="K2649" i="8" s="1"/>
  <c r="K2687" i="8" s="1"/>
  <c r="K2725" i="8" s="1"/>
  <c r="K2763" i="8" s="1"/>
  <c r="K2801" i="8" s="1"/>
  <c r="K2839" i="8" s="1"/>
  <c r="K2877" i="8" s="1"/>
  <c r="K2915" i="8" s="1"/>
  <c r="K2953" i="8" s="1"/>
  <c r="K2991" i="8" s="1"/>
  <c r="K3029" i="8" s="1"/>
  <c r="K3067" i="8" s="1"/>
  <c r="K3105" i="8" s="1"/>
  <c r="K3143" i="8" s="1"/>
  <c r="K3181" i="8" s="1"/>
  <c r="K3219" i="8" s="1"/>
  <c r="K3257" i="8" s="1"/>
  <c r="K3295" i="8" s="1"/>
  <c r="K3333" i="8" s="1"/>
  <c r="K3371" i="8" s="1"/>
  <c r="K3409" i="8" s="1"/>
  <c r="K3447" i="8" s="1"/>
  <c r="K3485" i="8" s="1"/>
  <c r="K3523" i="8" s="1"/>
  <c r="K3561" i="8" s="1"/>
  <c r="K3599" i="8" s="1"/>
  <c r="K3637" i="8" s="1"/>
  <c r="K3675" i="8" s="1"/>
  <c r="K3713" i="8" s="1"/>
  <c r="K3751" i="8" s="1"/>
  <c r="K3789" i="8" s="1"/>
  <c r="K3827" i="8" s="1"/>
  <c r="K3865" i="8" s="1"/>
  <c r="K3903" i="8" s="1"/>
  <c r="K3941" i="8" s="1"/>
  <c r="K3979" i="8" s="1"/>
  <c r="K4017" i="8" s="1"/>
  <c r="K4055" i="8" s="1"/>
  <c r="K4093" i="8" s="1"/>
  <c r="K4131" i="8" s="1"/>
  <c r="K4169" i="8" s="1"/>
  <c r="K4207" i="8" s="1"/>
  <c r="K4245" i="8" s="1"/>
  <c r="K4283" i="8" s="1"/>
  <c r="K4321" i="8" s="1"/>
  <c r="K4359" i="8" s="1"/>
  <c r="K4397" i="8" s="1"/>
  <c r="K4435" i="8" s="1"/>
  <c r="K4473" i="8" s="1"/>
  <c r="K4511" i="8" s="1"/>
  <c r="K4549" i="8" s="1"/>
  <c r="K4587" i="8" s="1"/>
  <c r="K4625" i="8" s="1"/>
  <c r="K4663" i="8" s="1"/>
  <c r="K4701" i="8" s="1"/>
  <c r="K4739" i="8" s="1"/>
  <c r="K4777" i="8" s="1"/>
  <c r="K4815" i="8" s="1"/>
  <c r="K4853" i="8" s="1"/>
  <c r="K4891" i="8" s="1"/>
  <c r="K4929" i="8" s="1"/>
  <c r="K4967" i="8" s="1"/>
  <c r="K5005" i="8" s="1"/>
  <c r="K5043" i="8" s="1"/>
  <c r="K5081" i="8" s="1"/>
  <c r="K5119" i="8" s="1"/>
  <c r="K5157" i="8" s="1"/>
  <c r="K5195" i="8" s="1"/>
  <c r="K5233" i="8" s="1"/>
  <c r="K5271" i="8" s="1"/>
  <c r="K5309" i="8" s="1"/>
  <c r="K5347" i="8" s="1"/>
  <c r="K5385" i="8" s="1"/>
  <c r="K5423" i="8" s="1"/>
  <c r="K5461" i="8" s="1"/>
  <c r="K5499" i="8" s="1"/>
  <c r="K5537" i="8" s="1"/>
  <c r="K5575" i="8" s="1"/>
  <c r="K5613" i="8" s="1"/>
  <c r="K5651" i="8" s="1"/>
  <c r="K5689" i="8" s="1"/>
  <c r="K5727" i="8" s="1"/>
  <c r="K5765" i="8" s="1"/>
  <c r="K5803" i="8" s="1"/>
  <c r="K5841" i="8" s="1"/>
  <c r="K5879" i="8" s="1"/>
  <c r="K5917" i="8" s="1"/>
  <c r="K5955" i="8" s="1"/>
  <c r="K5993" i="8" s="1"/>
  <c r="K6031" i="8" s="1"/>
  <c r="K6069" i="8" s="1"/>
  <c r="K6107" i="8" s="1"/>
  <c r="K6145" i="8" s="1"/>
  <c r="K6183" i="8" s="1"/>
  <c r="K6221" i="8" s="1"/>
  <c r="K6259" i="8" s="1"/>
  <c r="K6297" i="8" s="1"/>
  <c r="K6335" i="8" s="1"/>
  <c r="K6373" i="8" s="1"/>
  <c r="K6411" i="8" s="1"/>
  <c r="K6449" i="8" s="1"/>
  <c r="K6487" i="8" s="1"/>
  <c r="K6525" i="8" s="1"/>
  <c r="K6563" i="8" s="1"/>
  <c r="K6601" i="8" s="1"/>
  <c r="K6639" i="8" s="1"/>
  <c r="K6677" i="8" s="1"/>
  <c r="K6715" i="8" s="1"/>
  <c r="K6753" i="8" s="1"/>
  <c r="K6791" i="8" s="1"/>
  <c r="K6829" i="8" s="1"/>
  <c r="K6867" i="8" s="1"/>
  <c r="K6905" i="8" s="1"/>
  <c r="K6943" i="8" s="1"/>
  <c r="K6981" i="8" s="1"/>
  <c r="K7019" i="8" s="1"/>
  <c r="K7057" i="8" s="1"/>
  <c r="K7095" i="8" s="1"/>
  <c r="K7133" i="8" s="1"/>
  <c r="K7171" i="8" s="1"/>
  <c r="K7209" i="8" s="1"/>
  <c r="K7247" i="8" s="1"/>
  <c r="K7285" i="8" s="1"/>
  <c r="K7323" i="8" s="1"/>
  <c r="K7361" i="8" s="1"/>
  <c r="K7399" i="8" s="1"/>
  <c r="K7437" i="8" s="1"/>
  <c r="K7475" i="8" s="1"/>
  <c r="K7513" i="8" s="1"/>
  <c r="K7551" i="8" s="1"/>
  <c r="K7589" i="8" s="1"/>
  <c r="K7627" i="8" s="1"/>
  <c r="K7665" i="8" s="1"/>
  <c r="K7703" i="8" s="1"/>
  <c r="K7741" i="8" s="1"/>
  <c r="K7779" i="8" s="1"/>
  <c r="K7817" i="8" s="1"/>
  <c r="K7855" i="8" s="1"/>
  <c r="K7893" i="8" s="1"/>
  <c r="K7931" i="8" s="1"/>
  <c r="K7969" i="8" s="1"/>
  <c r="K8007" i="8" s="1"/>
  <c r="K8045" i="8" s="1"/>
  <c r="K8083" i="8" s="1"/>
  <c r="K8121" i="8" s="1"/>
  <c r="K8159" i="8" s="1"/>
  <c r="K8197" i="8" s="1"/>
  <c r="K8235" i="8" s="1"/>
  <c r="K8273" i="8" s="1"/>
  <c r="K8311" i="8" s="1"/>
  <c r="K8349" i="8" s="1"/>
  <c r="K8387" i="8" s="1"/>
  <c r="K8425" i="8" s="1"/>
  <c r="K8463" i="8" s="1"/>
  <c r="K8501" i="8" s="1"/>
  <c r="K8539" i="8" s="1"/>
  <c r="K8577" i="8" s="1"/>
  <c r="K8615" i="8" s="1"/>
  <c r="K8653" i="8" s="1"/>
  <c r="K8691" i="8" s="1"/>
  <c r="K8729" i="8" s="1"/>
  <c r="K8767" i="8" s="1"/>
  <c r="K8805" i="8" s="1"/>
  <c r="K8843" i="8" s="1"/>
  <c r="K8881" i="8" s="1"/>
  <c r="K8919" i="8" s="1"/>
  <c r="K8957" i="8" s="1"/>
  <c r="K8995" i="8" s="1"/>
  <c r="K9033" i="8" s="1"/>
  <c r="K9071" i="8" s="1"/>
  <c r="K9109" i="8" s="1"/>
  <c r="K9147" i="8" s="1"/>
  <c r="K9185" i="8" s="1"/>
  <c r="K9223" i="8" s="1"/>
  <c r="K9261" i="8" s="1"/>
  <c r="K9299" i="8" s="1"/>
  <c r="K9337" i="8" s="1"/>
  <c r="K9375" i="8" s="1"/>
  <c r="K9413" i="8" s="1"/>
  <c r="K9451" i="8" s="1"/>
  <c r="K9489" i="8" s="1"/>
  <c r="K9527" i="8" s="1"/>
  <c r="K9565" i="8" s="1"/>
  <c r="K9603" i="8" s="1"/>
  <c r="K9641" i="8" s="1"/>
  <c r="K9679" i="8" s="1"/>
  <c r="K9717" i="8" s="1"/>
  <c r="K9755" i="8" s="1"/>
  <c r="K9793" i="8" s="1"/>
  <c r="K9831" i="8" s="1"/>
  <c r="K9869" i="8" s="1"/>
  <c r="K9907" i="8" s="1"/>
  <c r="K9945" i="8" s="1"/>
  <c r="K9983" i="8" s="1"/>
  <c r="K10021" i="8" s="1"/>
  <c r="K10059" i="8" s="1"/>
  <c r="K10097" i="8" s="1"/>
  <c r="K10135" i="8" s="1"/>
  <c r="K10173" i="8" s="1"/>
  <c r="K10211" i="8" s="1"/>
  <c r="K10249" i="8" s="1"/>
  <c r="K10287" i="8" s="1"/>
  <c r="K10325" i="8" s="1"/>
  <c r="K10363" i="8" s="1"/>
  <c r="K10401" i="8" s="1"/>
  <c r="K10439" i="8" s="1"/>
  <c r="K10477" i="8" s="1"/>
  <c r="K10515" i="8" s="1"/>
  <c r="K10553" i="8" s="1"/>
  <c r="K10591" i="8" s="1"/>
  <c r="K10629" i="8" s="1"/>
  <c r="K10667" i="8" s="1"/>
  <c r="K10705" i="8" s="1"/>
  <c r="K10743" i="8" s="1"/>
  <c r="K10781" i="8" s="1"/>
  <c r="K10819" i="8" s="1"/>
  <c r="K10857" i="8" s="1"/>
  <c r="K10895" i="8" s="1"/>
  <c r="K10933" i="8" s="1"/>
  <c r="K10971" i="8" s="1"/>
  <c r="K11009" i="8" s="1"/>
  <c r="K11047" i="8" s="1"/>
  <c r="K11085" i="8" s="1"/>
  <c r="K11123" i="8" s="1"/>
  <c r="K11161" i="8" s="1"/>
  <c r="K11199" i="8" s="1"/>
  <c r="K11237" i="8" s="1"/>
  <c r="K11275" i="8" s="1"/>
  <c r="K11313" i="8" s="1"/>
  <c r="K11351" i="8" s="1"/>
  <c r="K11389" i="8" s="1"/>
  <c r="K11427" i="8" s="1"/>
  <c r="K11465" i="8" s="1"/>
  <c r="K11503" i="8" s="1"/>
  <c r="K11541" i="8" s="1"/>
  <c r="K11579" i="8" s="1"/>
  <c r="K11617" i="8" s="1"/>
  <c r="K11655" i="8" s="1"/>
  <c r="K11693" i="8" s="1"/>
  <c r="K11731" i="8" s="1"/>
  <c r="K11769" i="8" s="1"/>
  <c r="K11807" i="8" s="1"/>
  <c r="K11845" i="8" s="1"/>
  <c r="K11883" i="8" s="1"/>
  <c r="K11921" i="8" s="1"/>
  <c r="K11959" i="8" s="1"/>
  <c r="K11997" i="8" s="1"/>
  <c r="K12035" i="8" s="1"/>
  <c r="K12073" i="8" s="1"/>
  <c r="K12111" i="8" s="1"/>
  <c r="K12149" i="8" s="1"/>
  <c r="K12187" i="8" s="1"/>
  <c r="K12225" i="8" s="1"/>
  <c r="K12263" i="8" s="1"/>
  <c r="K12301" i="8" s="1"/>
  <c r="K12339" i="8" s="1"/>
  <c r="K12377" i="8" s="1"/>
  <c r="K12415" i="8" s="1"/>
  <c r="K12453" i="8" s="1"/>
  <c r="K12491" i="8" s="1"/>
  <c r="K12529" i="8" s="1"/>
  <c r="K12567" i="8" s="1"/>
  <c r="K12605" i="8" s="1"/>
  <c r="K12643" i="8" s="1"/>
  <c r="K12681" i="8" s="1"/>
  <c r="K12719" i="8" s="1"/>
  <c r="K12757" i="8" s="1"/>
  <c r="K12795" i="8" s="1"/>
  <c r="K12833" i="8" s="1"/>
  <c r="K12871" i="8" s="1"/>
  <c r="K12909" i="8" s="1"/>
  <c r="B66" i="8"/>
  <c r="G66" i="8"/>
  <c r="G104" i="8" s="1"/>
  <c r="G142" i="8" s="1"/>
  <c r="G180" i="8" s="1"/>
  <c r="G218" i="8" s="1"/>
  <c r="G256" i="8" s="1"/>
  <c r="G294" i="8" s="1"/>
  <c r="G332" i="8" s="1"/>
  <c r="G370" i="8" s="1"/>
  <c r="G408" i="8" s="1"/>
  <c r="G446" i="8" s="1"/>
  <c r="G484" i="8" s="1"/>
  <c r="G522" i="8" s="1"/>
  <c r="G560" i="8" s="1"/>
  <c r="G598" i="8" s="1"/>
  <c r="G636" i="8" s="1"/>
  <c r="G674" i="8" s="1"/>
  <c r="G712" i="8" s="1"/>
  <c r="G750" i="8" s="1"/>
  <c r="G788" i="8" s="1"/>
  <c r="G826" i="8" s="1"/>
  <c r="G864" i="8" s="1"/>
  <c r="G902" i="8" s="1"/>
  <c r="G940" i="8" s="1"/>
  <c r="G978" i="8" s="1"/>
  <c r="G1016" i="8" s="1"/>
  <c r="G1054" i="8" s="1"/>
  <c r="G1092" i="8" s="1"/>
  <c r="G1130" i="8" s="1"/>
  <c r="G1168" i="8" s="1"/>
  <c r="G1206" i="8" s="1"/>
  <c r="G1244" i="8" s="1"/>
  <c r="G1282" i="8" s="1"/>
  <c r="G1320" i="8" s="1"/>
  <c r="G1358" i="8" s="1"/>
  <c r="G1396" i="8" s="1"/>
  <c r="G1434" i="8" s="1"/>
  <c r="G1472" i="8" s="1"/>
  <c r="G1510" i="8" s="1"/>
  <c r="G1548" i="8" s="1"/>
  <c r="G1586" i="8" s="1"/>
  <c r="G1624" i="8" s="1"/>
  <c r="G1662" i="8" s="1"/>
  <c r="G1700" i="8" s="1"/>
  <c r="G1738" i="8" s="1"/>
  <c r="G1776" i="8" s="1"/>
  <c r="G1814" i="8" s="1"/>
  <c r="G1852" i="8" s="1"/>
  <c r="G1890" i="8" s="1"/>
  <c r="G1928" i="8" s="1"/>
  <c r="G1966" i="8" s="1"/>
  <c r="G2004" i="8" s="1"/>
  <c r="G2042" i="8" s="1"/>
  <c r="G2080" i="8" s="1"/>
  <c r="G2118" i="8" s="1"/>
  <c r="G2156" i="8" s="1"/>
  <c r="G2194" i="8" s="1"/>
  <c r="G2232" i="8" s="1"/>
  <c r="G2270" i="8" s="1"/>
  <c r="G2308" i="8" s="1"/>
  <c r="G2346" i="8" s="1"/>
  <c r="G2384" i="8" s="1"/>
  <c r="G2422" i="8" s="1"/>
  <c r="G2460" i="8" s="1"/>
  <c r="G2498" i="8" s="1"/>
  <c r="G2536" i="8" s="1"/>
  <c r="G2574" i="8" s="1"/>
  <c r="G2612" i="8" s="1"/>
  <c r="G2650" i="8" s="1"/>
  <c r="G2688" i="8" s="1"/>
  <c r="G2726" i="8" s="1"/>
  <c r="G2764" i="8" s="1"/>
  <c r="G2802" i="8" s="1"/>
  <c r="G2840" i="8" s="1"/>
  <c r="G2878" i="8" s="1"/>
  <c r="G2916" i="8" s="1"/>
  <c r="G2954" i="8" s="1"/>
  <c r="G2992" i="8" s="1"/>
  <c r="G3030" i="8" s="1"/>
  <c r="G3068" i="8" s="1"/>
  <c r="G3106" i="8" s="1"/>
  <c r="G3144" i="8" s="1"/>
  <c r="G3182" i="8" s="1"/>
  <c r="G3220" i="8" s="1"/>
  <c r="G3258" i="8" s="1"/>
  <c r="G3296" i="8" s="1"/>
  <c r="G3334" i="8" s="1"/>
  <c r="G3372" i="8" s="1"/>
  <c r="G3410" i="8" s="1"/>
  <c r="G3448" i="8" s="1"/>
  <c r="G3486" i="8" s="1"/>
  <c r="G3524" i="8" s="1"/>
  <c r="G3562" i="8" s="1"/>
  <c r="G3600" i="8" s="1"/>
  <c r="G3638" i="8" s="1"/>
  <c r="G3676" i="8" s="1"/>
  <c r="G3714" i="8" s="1"/>
  <c r="G3752" i="8" s="1"/>
  <c r="G3790" i="8" s="1"/>
  <c r="G3828" i="8" s="1"/>
  <c r="G3866" i="8" s="1"/>
  <c r="G3904" i="8" s="1"/>
  <c r="G3942" i="8" s="1"/>
  <c r="G3980" i="8" s="1"/>
  <c r="G4018" i="8" s="1"/>
  <c r="G4056" i="8" s="1"/>
  <c r="G4094" i="8" s="1"/>
  <c r="G4132" i="8" s="1"/>
  <c r="G4170" i="8" s="1"/>
  <c r="G4208" i="8" s="1"/>
  <c r="G4246" i="8" s="1"/>
  <c r="G4284" i="8" s="1"/>
  <c r="G4322" i="8" s="1"/>
  <c r="G4360" i="8" s="1"/>
  <c r="G4398" i="8" s="1"/>
  <c r="G4436" i="8" s="1"/>
  <c r="G4474" i="8" s="1"/>
  <c r="G4512" i="8" s="1"/>
  <c r="G4550" i="8" s="1"/>
  <c r="G4588" i="8" s="1"/>
  <c r="G4626" i="8" s="1"/>
  <c r="G4664" i="8" s="1"/>
  <c r="G4702" i="8" s="1"/>
  <c r="G4740" i="8" s="1"/>
  <c r="G4778" i="8" s="1"/>
  <c r="G4816" i="8" s="1"/>
  <c r="G4854" i="8" s="1"/>
  <c r="G4892" i="8" s="1"/>
  <c r="G4930" i="8" s="1"/>
  <c r="G4968" i="8" s="1"/>
  <c r="G5006" i="8" s="1"/>
  <c r="G5044" i="8" s="1"/>
  <c r="G5082" i="8" s="1"/>
  <c r="G5120" i="8" s="1"/>
  <c r="G5158" i="8" s="1"/>
  <c r="G5196" i="8" s="1"/>
  <c r="G5234" i="8" s="1"/>
  <c r="G5272" i="8" s="1"/>
  <c r="G5310" i="8" s="1"/>
  <c r="G5348" i="8" s="1"/>
  <c r="G5386" i="8" s="1"/>
  <c r="G5424" i="8" s="1"/>
  <c r="G5462" i="8" s="1"/>
  <c r="G5500" i="8" s="1"/>
  <c r="G5538" i="8" s="1"/>
  <c r="G5576" i="8" s="1"/>
  <c r="G5614" i="8" s="1"/>
  <c r="G5652" i="8" s="1"/>
  <c r="G5690" i="8" s="1"/>
  <c r="G5728" i="8" s="1"/>
  <c r="G5766" i="8" s="1"/>
  <c r="G5804" i="8" s="1"/>
  <c r="G5842" i="8" s="1"/>
  <c r="G5880" i="8" s="1"/>
  <c r="G5918" i="8" s="1"/>
  <c r="G5956" i="8" s="1"/>
  <c r="G5994" i="8" s="1"/>
  <c r="G6032" i="8" s="1"/>
  <c r="G6070" i="8" s="1"/>
  <c r="G6108" i="8" s="1"/>
  <c r="G6146" i="8" s="1"/>
  <c r="G6184" i="8" s="1"/>
  <c r="G6222" i="8" s="1"/>
  <c r="G6260" i="8" s="1"/>
  <c r="G6298" i="8" s="1"/>
  <c r="G6336" i="8" s="1"/>
  <c r="G6374" i="8" s="1"/>
  <c r="G6412" i="8" s="1"/>
  <c r="G6450" i="8" s="1"/>
  <c r="G6488" i="8" s="1"/>
  <c r="G6526" i="8" s="1"/>
  <c r="G6564" i="8" s="1"/>
  <c r="G6602" i="8" s="1"/>
  <c r="G6640" i="8" s="1"/>
  <c r="G6678" i="8" s="1"/>
  <c r="G6716" i="8" s="1"/>
  <c r="G6754" i="8" s="1"/>
  <c r="G6792" i="8" s="1"/>
  <c r="G6830" i="8" s="1"/>
  <c r="G6868" i="8" s="1"/>
  <c r="G6906" i="8" s="1"/>
  <c r="G6944" i="8" s="1"/>
  <c r="G6982" i="8" s="1"/>
  <c r="G7020" i="8" s="1"/>
  <c r="G7058" i="8" s="1"/>
  <c r="G7096" i="8" s="1"/>
  <c r="G7134" i="8" s="1"/>
  <c r="G7172" i="8" s="1"/>
  <c r="G7210" i="8" s="1"/>
  <c r="G7248" i="8" s="1"/>
  <c r="G7286" i="8" s="1"/>
  <c r="G7324" i="8" s="1"/>
  <c r="G7362" i="8" s="1"/>
  <c r="G7400" i="8" s="1"/>
  <c r="G7438" i="8" s="1"/>
  <c r="G7476" i="8" s="1"/>
  <c r="G7514" i="8" s="1"/>
  <c r="G7552" i="8" s="1"/>
  <c r="G7590" i="8" s="1"/>
  <c r="G7628" i="8" s="1"/>
  <c r="G7666" i="8" s="1"/>
  <c r="G7704" i="8" s="1"/>
  <c r="G7742" i="8" s="1"/>
  <c r="G7780" i="8" s="1"/>
  <c r="G7818" i="8" s="1"/>
  <c r="G7856" i="8" s="1"/>
  <c r="G7894" i="8" s="1"/>
  <c r="G7932" i="8" s="1"/>
  <c r="G7970" i="8" s="1"/>
  <c r="G8008" i="8" s="1"/>
  <c r="G8046" i="8" s="1"/>
  <c r="G8084" i="8" s="1"/>
  <c r="G8122" i="8" s="1"/>
  <c r="G8160" i="8" s="1"/>
  <c r="G8198" i="8" s="1"/>
  <c r="G8236" i="8" s="1"/>
  <c r="G8274" i="8" s="1"/>
  <c r="G8312" i="8" s="1"/>
  <c r="G8350" i="8" s="1"/>
  <c r="G8388" i="8" s="1"/>
  <c r="G8426" i="8" s="1"/>
  <c r="G8464" i="8" s="1"/>
  <c r="G8502" i="8" s="1"/>
  <c r="G8540" i="8" s="1"/>
  <c r="G8578" i="8" s="1"/>
  <c r="G8616" i="8" s="1"/>
  <c r="G8654" i="8" s="1"/>
  <c r="G8692" i="8" s="1"/>
  <c r="G8730" i="8" s="1"/>
  <c r="G8768" i="8" s="1"/>
  <c r="G8806" i="8" s="1"/>
  <c r="G8844" i="8" s="1"/>
  <c r="G8882" i="8" s="1"/>
  <c r="G8920" i="8" s="1"/>
  <c r="G8958" i="8" s="1"/>
  <c r="G8996" i="8" s="1"/>
  <c r="G9034" i="8" s="1"/>
  <c r="G9072" i="8" s="1"/>
  <c r="G9110" i="8" s="1"/>
  <c r="G9148" i="8" s="1"/>
  <c r="G9186" i="8" s="1"/>
  <c r="G9224" i="8" s="1"/>
  <c r="G9262" i="8" s="1"/>
  <c r="G9300" i="8" s="1"/>
  <c r="G9338" i="8" s="1"/>
  <c r="G9376" i="8" s="1"/>
  <c r="G9414" i="8" s="1"/>
  <c r="G9452" i="8" s="1"/>
  <c r="G9490" i="8" s="1"/>
  <c r="G9528" i="8" s="1"/>
  <c r="G9566" i="8" s="1"/>
  <c r="G9604" i="8" s="1"/>
  <c r="G9642" i="8" s="1"/>
  <c r="G9680" i="8" s="1"/>
  <c r="G9718" i="8" s="1"/>
  <c r="G9756" i="8" s="1"/>
  <c r="G9794" i="8" s="1"/>
  <c r="G9832" i="8" s="1"/>
  <c r="G9870" i="8" s="1"/>
  <c r="G9908" i="8" s="1"/>
  <c r="G9946" i="8" s="1"/>
  <c r="G9984" i="8" s="1"/>
  <c r="G10022" i="8" s="1"/>
  <c r="G10060" i="8" s="1"/>
  <c r="G10098" i="8" s="1"/>
  <c r="G10136" i="8" s="1"/>
  <c r="G10174" i="8" s="1"/>
  <c r="G10212" i="8" s="1"/>
  <c r="G10250" i="8" s="1"/>
  <c r="G10288" i="8" s="1"/>
  <c r="G10326" i="8" s="1"/>
  <c r="G10364" i="8" s="1"/>
  <c r="G10402" i="8" s="1"/>
  <c r="G10440" i="8" s="1"/>
  <c r="G10478" i="8" s="1"/>
  <c r="G10516" i="8" s="1"/>
  <c r="G10554" i="8" s="1"/>
  <c r="G10592" i="8" s="1"/>
  <c r="G10630" i="8" s="1"/>
  <c r="G10668" i="8" s="1"/>
  <c r="G10706" i="8" s="1"/>
  <c r="G10744" i="8" s="1"/>
  <c r="G10782" i="8" s="1"/>
  <c r="G10820" i="8" s="1"/>
  <c r="G10858" i="8" s="1"/>
  <c r="G10896" i="8" s="1"/>
  <c r="G10934" i="8" s="1"/>
  <c r="G10972" i="8" s="1"/>
  <c r="G11010" i="8" s="1"/>
  <c r="G11048" i="8" s="1"/>
  <c r="G11086" i="8" s="1"/>
  <c r="G11124" i="8" s="1"/>
  <c r="G11162" i="8" s="1"/>
  <c r="G11200" i="8" s="1"/>
  <c r="G11238" i="8" s="1"/>
  <c r="G11276" i="8" s="1"/>
  <c r="G11314" i="8" s="1"/>
  <c r="G11352" i="8" s="1"/>
  <c r="G11390" i="8" s="1"/>
  <c r="G11428" i="8" s="1"/>
  <c r="G11466" i="8" s="1"/>
  <c r="G11504" i="8" s="1"/>
  <c r="G11542" i="8" s="1"/>
  <c r="G11580" i="8" s="1"/>
  <c r="G11618" i="8" s="1"/>
  <c r="G11656" i="8" s="1"/>
  <c r="G11694" i="8" s="1"/>
  <c r="G11732" i="8" s="1"/>
  <c r="G11770" i="8" s="1"/>
  <c r="G11808" i="8" s="1"/>
  <c r="G11846" i="8" s="1"/>
  <c r="G11884" i="8" s="1"/>
  <c r="G11922" i="8" s="1"/>
  <c r="G11960" i="8" s="1"/>
  <c r="G11998" i="8" s="1"/>
  <c r="G12036" i="8" s="1"/>
  <c r="G12074" i="8" s="1"/>
  <c r="G12112" i="8" s="1"/>
  <c r="G12150" i="8" s="1"/>
  <c r="G12188" i="8" s="1"/>
  <c r="G12226" i="8" s="1"/>
  <c r="G12264" i="8" s="1"/>
  <c r="G12302" i="8" s="1"/>
  <c r="G12340" i="8" s="1"/>
  <c r="G12378" i="8" s="1"/>
  <c r="G12416" i="8" s="1"/>
  <c r="G12454" i="8" s="1"/>
  <c r="G12492" i="8" s="1"/>
  <c r="G12530" i="8" s="1"/>
  <c r="G12568" i="8" s="1"/>
  <c r="G12606" i="8" s="1"/>
  <c r="G12644" i="8" s="1"/>
  <c r="G12682" i="8" s="1"/>
  <c r="G12720" i="8" s="1"/>
  <c r="G12758" i="8" s="1"/>
  <c r="G12796" i="8" s="1"/>
  <c r="G12834" i="8" s="1"/>
  <c r="G12872" i="8" s="1"/>
  <c r="G12910" i="8" s="1"/>
  <c r="H66" i="8"/>
  <c r="I66" i="8"/>
  <c r="I104" i="8" s="1"/>
  <c r="I142" i="8" s="1"/>
  <c r="I180" i="8" s="1"/>
  <c r="I218" i="8" s="1"/>
  <c r="I256" i="8" s="1"/>
  <c r="I294" i="8" s="1"/>
  <c r="I332" i="8" s="1"/>
  <c r="I370" i="8" s="1"/>
  <c r="I408" i="8" s="1"/>
  <c r="I446" i="8" s="1"/>
  <c r="I484" i="8" s="1"/>
  <c r="I522" i="8" s="1"/>
  <c r="I560" i="8" s="1"/>
  <c r="I598" i="8" s="1"/>
  <c r="I636" i="8" s="1"/>
  <c r="I674" i="8" s="1"/>
  <c r="I712" i="8" s="1"/>
  <c r="I750" i="8" s="1"/>
  <c r="I788" i="8" s="1"/>
  <c r="I826" i="8" s="1"/>
  <c r="I864" i="8" s="1"/>
  <c r="I902" i="8" s="1"/>
  <c r="I940" i="8" s="1"/>
  <c r="I978" i="8" s="1"/>
  <c r="I1016" i="8" s="1"/>
  <c r="I1054" i="8" s="1"/>
  <c r="I1092" i="8" s="1"/>
  <c r="I1130" i="8" s="1"/>
  <c r="I1168" i="8" s="1"/>
  <c r="I1206" i="8" s="1"/>
  <c r="I1244" i="8" s="1"/>
  <c r="I1282" i="8" s="1"/>
  <c r="I1320" i="8" s="1"/>
  <c r="I1358" i="8" s="1"/>
  <c r="I1396" i="8" s="1"/>
  <c r="I1434" i="8" s="1"/>
  <c r="I1472" i="8" s="1"/>
  <c r="I1510" i="8" s="1"/>
  <c r="I1548" i="8" s="1"/>
  <c r="I1586" i="8" s="1"/>
  <c r="I1624" i="8" s="1"/>
  <c r="I1662" i="8" s="1"/>
  <c r="I1700" i="8" s="1"/>
  <c r="I1738" i="8" s="1"/>
  <c r="I1776" i="8" s="1"/>
  <c r="I1814" i="8" s="1"/>
  <c r="I1852" i="8" s="1"/>
  <c r="I1890" i="8" s="1"/>
  <c r="I1928" i="8" s="1"/>
  <c r="I1966" i="8" s="1"/>
  <c r="I2004" i="8" s="1"/>
  <c r="I2042" i="8" s="1"/>
  <c r="I2080" i="8" s="1"/>
  <c r="I2118" i="8" s="1"/>
  <c r="I2156" i="8" s="1"/>
  <c r="I2194" i="8" s="1"/>
  <c r="I2232" i="8" s="1"/>
  <c r="I2270" i="8" s="1"/>
  <c r="I2308" i="8" s="1"/>
  <c r="I2346" i="8" s="1"/>
  <c r="I2384" i="8" s="1"/>
  <c r="I2422" i="8" s="1"/>
  <c r="I2460" i="8" s="1"/>
  <c r="I2498" i="8" s="1"/>
  <c r="I2536" i="8" s="1"/>
  <c r="I2574" i="8" s="1"/>
  <c r="I2612" i="8" s="1"/>
  <c r="I2650" i="8" s="1"/>
  <c r="I2688" i="8" s="1"/>
  <c r="I2726" i="8" s="1"/>
  <c r="I2764" i="8" s="1"/>
  <c r="I2802" i="8" s="1"/>
  <c r="I2840" i="8" s="1"/>
  <c r="I2878" i="8" s="1"/>
  <c r="I2916" i="8" s="1"/>
  <c r="I2954" i="8" s="1"/>
  <c r="I2992" i="8" s="1"/>
  <c r="I3030" i="8" s="1"/>
  <c r="I3068" i="8" s="1"/>
  <c r="I3106" i="8" s="1"/>
  <c r="I3144" i="8" s="1"/>
  <c r="I3182" i="8" s="1"/>
  <c r="I3220" i="8" s="1"/>
  <c r="I3258" i="8" s="1"/>
  <c r="I3296" i="8" s="1"/>
  <c r="I3334" i="8" s="1"/>
  <c r="I3372" i="8" s="1"/>
  <c r="I3410" i="8" s="1"/>
  <c r="I3448" i="8" s="1"/>
  <c r="I3486" i="8" s="1"/>
  <c r="I3524" i="8" s="1"/>
  <c r="I3562" i="8" s="1"/>
  <c r="I3600" i="8" s="1"/>
  <c r="I3638" i="8" s="1"/>
  <c r="I3676" i="8" s="1"/>
  <c r="I3714" i="8" s="1"/>
  <c r="I3752" i="8" s="1"/>
  <c r="I3790" i="8" s="1"/>
  <c r="I3828" i="8" s="1"/>
  <c r="I3866" i="8" s="1"/>
  <c r="I3904" i="8" s="1"/>
  <c r="I3942" i="8" s="1"/>
  <c r="I3980" i="8" s="1"/>
  <c r="I4018" i="8" s="1"/>
  <c r="I4056" i="8" s="1"/>
  <c r="I4094" i="8" s="1"/>
  <c r="I4132" i="8" s="1"/>
  <c r="I4170" i="8" s="1"/>
  <c r="I4208" i="8" s="1"/>
  <c r="I4246" i="8" s="1"/>
  <c r="I4284" i="8" s="1"/>
  <c r="I4322" i="8" s="1"/>
  <c r="I4360" i="8" s="1"/>
  <c r="I4398" i="8" s="1"/>
  <c r="I4436" i="8" s="1"/>
  <c r="I4474" i="8" s="1"/>
  <c r="I4512" i="8" s="1"/>
  <c r="I4550" i="8" s="1"/>
  <c r="I4588" i="8" s="1"/>
  <c r="I4626" i="8" s="1"/>
  <c r="I4664" i="8" s="1"/>
  <c r="I4702" i="8" s="1"/>
  <c r="I4740" i="8" s="1"/>
  <c r="I4778" i="8" s="1"/>
  <c r="I4816" i="8" s="1"/>
  <c r="I4854" i="8" s="1"/>
  <c r="I4892" i="8" s="1"/>
  <c r="I4930" i="8" s="1"/>
  <c r="I4968" i="8" s="1"/>
  <c r="I5006" i="8" s="1"/>
  <c r="I5044" i="8" s="1"/>
  <c r="I5082" i="8" s="1"/>
  <c r="I5120" i="8" s="1"/>
  <c r="I5158" i="8" s="1"/>
  <c r="I5196" i="8" s="1"/>
  <c r="I5234" i="8" s="1"/>
  <c r="I5272" i="8" s="1"/>
  <c r="I5310" i="8" s="1"/>
  <c r="I5348" i="8" s="1"/>
  <c r="I5386" i="8" s="1"/>
  <c r="I5424" i="8" s="1"/>
  <c r="I5462" i="8" s="1"/>
  <c r="I5500" i="8" s="1"/>
  <c r="I5538" i="8" s="1"/>
  <c r="I5576" i="8" s="1"/>
  <c r="I5614" i="8" s="1"/>
  <c r="I5652" i="8" s="1"/>
  <c r="I5690" i="8" s="1"/>
  <c r="I5728" i="8" s="1"/>
  <c r="I5766" i="8" s="1"/>
  <c r="I5804" i="8" s="1"/>
  <c r="I5842" i="8" s="1"/>
  <c r="I5880" i="8" s="1"/>
  <c r="I5918" i="8" s="1"/>
  <c r="I5956" i="8" s="1"/>
  <c r="I5994" i="8" s="1"/>
  <c r="I6032" i="8" s="1"/>
  <c r="I6070" i="8" s="1"/>
  <c r="I6108" i="8" s="1"/>
  <c r="I6146" i="8" s="1"/>
  <c r="I6184" i="8" s="1"/>
  <c r="I6222" i="8" s="1"/>
  <c r="I6260" i="8" s="1"/>
  <c r="I6298" i="8" s="1"/>
  <c r="I6336" i="8" s="1"/>
  <c r="I6374" i="8" s="1"/>
  <c r="I6412" i="8" s="1"/>
  <c r="I6450" i="8" s="1"/>
  <c r="I6488" i="8" s="1"/>
  <c r="I6526" i="8" s="1"/>
  <c r="I6564" i="8" s="1"/>
  <c r="I6602" i="8" s="1"/>
  <c r="I6640" i="8" s="1"/>
  <c r="I6678" i="8" s="1"/>
  <c r="I6716" i="8" s="1"/>
  <c r="I6754" i="8" s="1"/>
  <c r="I6792" i="8" s="1"/>
  <c r="I6830" i="8" s="1"/>
  <c r="I6868" i="8" s="1"/>
  <c r="I6906" i="8" s="1"/>
  <c r="I6944" i="8" s="1"/>
  <c r="I6982" i="8" s="1"/>
  <c r="I7020" i="8" s="1"/>
  <c r="I7058" i="8" s="1"/>
  <c r="I7096" i="8" s="1"/>
  <c r="I7134" i="8" s="1"/>
  <c r="I7172" i="8" s="1"/>
  <c r="I7210" i="8" s="1"/>
  <c r="I7248" i="8" s="1"/>
  <c r="I7286" i="8" s="1"/>
  <c r="I7324" i="8" s="1"/>
  <c r="I7362" i="8" s="1"/>
  <c r="I7400" i="8" s="1"/>
  <c r="I7438" i="8" s="1"/>
  <c r="I7476" i="8" s="1"/>
  <c r="I7514" i="8" s="1"/>
  <c r="I7552" i="8" s="1"/>
  <c r="I7590" i="8" s="1"/>
  <c r="I7628" i="8" s="1"/>
  <c r="I7666" i="8" s="1"/>
  <c r="I7704" i="8" s="1"/>
  <c r="I7742" i="8" s="1"/>
  <c r="I7780" i="8" s="1"/>
  <c r="I7818" i="8" s="1"/>
  <c r="I7856" i="8" s="1"/>
  <c r="I7894" i="8" s="1"/>
  <c r="I7932" i="8" s="1"/>
  <c r="I7970" i="8" s="1"/>
  <c r="I8008" i="8" s="1"/>
  <c r="I8046" i="8" s="1"/>
  <c r="I8084" i="8" s="1"/>
  <c r="I8122" i="8" s="1"/>
  <c r="I8160" i="8" s="1"/>
  <c r="I8198" i="8" s="1"/>
  <c r="I8236" i="8" s="1"/>
  <c r="I8274" i="8" s="1"/>
  <c r="I8312" i="8" s="1"/>
  <c r="I8350" i="8" s="1"/>
  <c r="I8388" i="8" s="1"/>
  <c r="I8426" i="8" s="1"/>
  <c r="I8464" i="8" s="1"/>
  <c r="I8502" i="8" s="1"/>
  <c r="I8540" i="8" s="1"/>
  <c r="I8578" i="8" s="1"/>
  <c r="I8616" i="8" s="1"/>
  <c r="I8654" i="8" s="1"/>
  <c r="I8692" i="8" s="1"/>
  <c r="I8730" i="8" s="1"/>
  <c r="I8768" i="8" s="1"/>
  <c r="I8806" i="8" s="1"/>
  <c r="I8844" i="8" s="1"/>
  <c r="I8882" i="8" s="1"/>
  <c r="I8920" i="8" s="1"/>
  <c r="I8958" i="8" s="1"/>
  <c r="I8996" i="8" s="1"/>
  <c r="I9034" i="8" s="1"/>
  <c r="I9072" i="8" s="1"/>
  <c r="I9110" i="8" s="1"/>
  <c r="I9148" i="8" s="1"/>
  <c r="I9186" i="8" s="1"/>
  <c r="I9224" i="8" s="1"/>
  <c r="I9262" i="8" s="1"/>
  <c r="I9300" i="8" s="1"/>
  <c r="I9338" i="8" s="1"/>
  <c r="I9376" i="8" s="1"/>
  <c r="I9414" i="8" s="1"/>
  <c r="I9452" i="8" s="1"/>
  <c r="I9490" i="8" s="1"/>
  <c r="I9528" i="8" s="1"/>
  <c r="I9566" i="8" s="1"/>
  <c r="I9604" i="8" s="1"/>
  <c r="I9642" i="8" s="1"/>
  <c r="I9680" i="8" s="1"/>
  <c r="I9718" i="8" s="1"/>
  <c r="I9756" i="8" s="1"/>
  <c r="I9794" i="8" s="1"/>
  <c r="I9832" i="8" s="1"/>
  <c r="I9870" i="8" s="1"/>
  <c r="I9908" i="8" s="1"/>
  <c r="I9946" i="8" s="1"/>
  <c r="I9984" i="8" s="1"/>
  <c r="I10022" i="8" s="1"/>
  <c r="I10060" i="8" s="1"/>
  <c r="I10098" i="8" s="1"/>
  <c r="I10136" i="8" s="1"/>
  <c r="I10174" i="8" s="1"/>
  <c r="I10212" i="8" s="1"/>
  <c r="I10250" i="8" s="1"/>
  <c r="I10288" i="8" s="1"/>
  <c r="I10326" i="8" s="1"/>
  <c r="I10364" i="8" s="1"/>
  <c r="I10402" i="8" s="1"/>
  <c r="I10440" i="8" s="1"/>
  <c r="I10478" i="8" s="1"/>
  <c r="I10516" i="8" s="1"/>
  <c r="I10554" i="8" s="1"/>
  <c r="I10592" i="8" s="1"/>
  <c r="I10630" i="8" s="1"/>
  <c r="I10668" i="8" s="1"/>
  <c r="I10706" i="8" s="1"/>
  <c r="I10744" i="8" s="1"/>
  <c r="I10782" i="8" s="1"/>
  <c r="I10820" i="8" s="1"/>
  <c r="I10858" i="8" s="1"/>
  <c r="I10896" i="8" s="1"/>
  <c r="I10934" i="8" s="1"/>
  <c r="I10972" i="8" s="1"/>
  <c r="I11010" i="8" s="1"/>
  <c r="I11048" i="8" s="1"/>
  <c r="I11086" i="8" s="1"/>
  <c r="I11124" i="8" s="1"/>
  <c r="I11162" i="8" s="1"/>
  <c r="I11200" i="8" s="1"/>
  <c r="I11238" i="8" s="1"/>
  <c r="I11276" i="8" s="1"/>
  <c r="I11314" i="8" s="1"/>
  <c r="I11352" i="8" s="1"/>
  <c r="I11390" i="8" s="1"/>
  <c r="I11428" i="8" s="1"/>
  <c r="I11466" i="8" s="1"/>
  <c r="I11504" i="8" s="1"/>
  <c r="I11542" i="8" s="1"/>
  <c r="I11580" i="8" s="1"/>
  <c r="I11618" i="8" s="1"/>
  <c r="I11656" i="8" s="1"/>
  <c r="I11694" i="8" s="1"/>
  <c r="I11732" i="8" s="1"/>
  <c r="I11770" i="8" s="1"/>
  <c r="I11808" i="8" s="1"/>
  <c r="I11846" i="8" s="1"/>
  <c r="I11884" i="8" s="1"/>
  <c r="I11922" i="8" s="1"/>
  <c r="I11960" i="8" s="1"/>
  <c r="I11998" i="8" s="1"/>
  <c r="I12036" i="8" s="1"/>
  <c r="I12074" i="8" s="1"/>
  <c r="I12112" i="8" s="1"/>
  <c r="I12150" i="8" s="1"/>
  <c r="I12188" i="8" s="1"/>
  <c r="I12226" i="8" s="1"/>
  <c r="I12264" i="8" s="1"/>
  <c r="I12302" i="8" s="1"/>
  <c r="I12340" i="8" s="1"/>
  <c r="I12378" i="8" s="1"/>
  <c r="I12416" i="8" s="1"/>
  <c r="I12454" i="8" s="1"/>
  <c r="I12492" i="8" s="1"/>
  <c r="I12530" i="8" s="1"/>
  <c r="I12568" i="8" s="1"/>
  <c r="I12606" i="8" s="1"/>
  <c r="I12644" i="8" s="1"/>
  <c r="I12682" i="8" s="1"/>
  <c r="I12720" i="8" s="1"/>
  <c r="I12758" i="8" s="1"/>
  <c r="I12796" i="8" s="1"/>
  <c r="I12834" i="8" s="1"/>
  <c r="I12872" i="8" s="1"/>
  <c r="I12910" i="8" s="1"/>
  <c r="J66" i="8"/>
  <c r="K66" i="8"/>
  <c r="B67" i="8"/>
  <c r="G67" i="8"/>
  <c r="G105" i="8" s="1"/>
  <c r="G143" i="8" s="1"/>
  <c r="G181" i="8" s="1"/>
  <c r="G219" i="8" s="1"/>
  <c r="G257" i="8" s="1"/>
  <c r="G295" i="8" s="1"/>
  <c r="G333" i="8" s="1"/>
  <c r="G371" i="8" s="1"/>
  <c r="G409" i="8" s="1"/>
  <c r="G447" i="8" s="1"/>
  <c r="G485" i="8" s="1"/>
  <c r="G523" i="8" s="1"/>
  <c r="G561" i="8" s="1"/>
  <c r="G599" i="8" s="1"/>
  <c r="G637" i="8" s="1"/>
  <c r="G675" i="8" s="1"/>
  <c r="G713" i="8" s="1"/>
  <c r="G751" i="8" s="1"/>
  <c r="G789" i="8" s="1"/>
  <c r="G827" i="8" s="1"/>
  <c r="G865" i="8" s="1"/>
  <c r="G903" i="8" s="1"/>
  <c r="G941" i="8" s="1"/>
  <c r="G979" i="8" s="1"/>
  <c r="G1017" i="8" s="1"/>
  <c r="G1055" i="8" s="1"/>
  <c r="G1093" i="8" s="1"/>
  <c r="G1131" i="8" s="1"/>
  <c r="G1169" i="8" s="1"/>
  <c r="G1207" i="8" s="1"/>
  <c r="G1245" i="8" s="1"/>
  <c r="G1283" i="8" s="1"/>
  <c r="G1321" i="8" s="1"/>
  <c r="G1359" i="8" s="1"/>
  <c r="G1397" i="8" s="1"/>
  <c r="G1435" i="8" s="1"/>
  <c r="G1473" i="8" s="1"/>
  <c r="G1511" i="8" s="1"/>
  <c r="G1549" i="8" s="1"/>
  <c r="G1587" i="8" s="1"/>
  <c r="G1625" i="8" s="1"/>
  <c r="G1663" i="8" s="1"/>
  <c r="G1701" i="8" s="1"/>
  <c r="G1739" i="8" s="1"/>
  <c r="G1777" i="8" s="1"/>
  <c r="G1815" i="8" s="1"/>
  <c r="G1853" i="8" s="1"/>
  <c r="G1891" i="8" s="1"/>
  <c r="G1929" i="8" s="1"/>
  <c r="G1967" i="8" s="1"/>
  <c r="G2005" i="8" s="1"/>
  <c r="G2043" i="8" s="1"/>
  <c r="G2081" i="8" s="1"/>
  <c r="G2119" i="8" s="1"/>
  <c r="G2157" i="8" s="1"/>
  <c r="G2195" i="8" s="1"/>
  <c r="G2233" i="8" s="1"/>
  <c r="G2271" i="8" s="1"/>
  <c r="G2309" i="8" s="1"/>
  <c r="G2347" i="8" s="1"/>
  <c r="G2385" i="8" s="1"/>
  <c r="G2423" i="8" s="1"/>
  <c r="G2461" i="8" s="1"/>
  <c r="G2499" i="8" s="1"/>
  <c r="G2537" i="8" s="1"/>
  <c r="G2575" i="8" s="1"/>
  <c r="G2613" i="8" s="1"/>
  <c r="G2651" i="8" s="1"/>
  <c r="G2689" i="8" s="1"/>
  <c r="G2727" i="8" s="1"/>
  <c r="G2765" i="8" s="1"/>
  <c r="G2803" i="8" s="1"/>
  <c r="G2841" i="8" s="1"/>
  <c r="G2879" i="8" s="1"/>
  <c r="G2917" i="8" s="1"/>
  <c r="G2955" i="8" s="1"/>
  <c r="G2993" i="8" s="1"/>
  <c r="G3031" i="8" s="1"/>
  <c r="G3069" i="8" s="1"/>
  <c r="G3107" i="8" s="1"/>
  <c r="G3145" i="8" s="1"/>
  <c r="G3183" i="8" s="1"/>
  <c r="G3221" i="8" s="1"/>
  <c r="G3259" i="8" s="1"/>
  <c r="G3297" i="8" s="1"/>
  <c r="G3335" i="8" s="1"/>
  <c r="G3373" i="8" s="1"/>
  <c r="G3411" i="8" s="1"/>
  <c r="G3449" i="8" s="1"/>
  <c r="G3487" i="8" s="1"/>
  <c r="G3525" i="8" s="1"/>
  <c r="G3563" i="8" s="1"/>
  <c r="G3601" i="8" s="1"/>
  <c r="G3639" i="8" s="1"/>
  <c r="G3677" i="8" s="1"/>
  <c r="G3715" i="8" s="1"/>
  <c r="G3753" i="8" s="1"/>
  <c r="G3791" i="8" s="1"/>
  <c r="G3829" i="8" s="1"/>
  <c r="G3867" i="8" s="1"/>
  <c r="G3905" i="8" s="1"/>
  <c r="G3943" i="8" s="1"/>
  <c r="G3981" i="8" s="1"/>
  <c r="G4019" i="8" s="1"/>
  <c r="G4057" i="8" s="1"/>
  <c r="G4095" i="8" s="1"/>
  <c r="G4133" i="8" s="1"/>
  <c r="G4171" i="8" s="1"/>
  <c r="G4209" i="8" s="1"/>
  <c r="G4247" i="8" s="1"/>
  <c r="G4285" i="8" s="1"/>
  <c r="G4323" i="8" s="1"/>
  <c r="G4361" i="8" s="1"/>
  <c r="G4399" i="8" s="1"/>
  <c r="G4437" i="8" s="1"/>
  <c r="G4475" i="8" s="1"/>
  <c r="G4513" i="8" s="1"/>
  <c r="G4551" i="8" s="1"/>
  <c r="G4589" i="8" s="1"/>
  <c r="G4627" i="8" s="1"/>
  <c r="G4665" i="8" s="1"/>
  <c r="G4703" i="8" s="1"/>
  <c r="G4741" i="8" s="1"/>
  <c r="G4779" i="8" s="1"/>
  <c r="G4817" i="8" s="1"/>
  <c r="G4855" i="8" s="1"/>
  <c r="G4893" i="8" s="1"/>
  <c r="G4931" i="8" s="1"/>
  <c r="G4969" i="8" s="1"/>
  <c r="G5007" i="8" s="1"/>
  <c r="G5045" i="8" s="1"/>
  <c r="G5083" i="8" s="1"/>
  <c r="G5121" i="8" s="1"/>
  <c r="G5159" i="8" s="1"/>
  <c r="G5197" i="8" s="1"/>
  <c r="G5235" i="8" s="1"/>
  <c r="G5273" i="8" s="1"/>
  <c r="G5311" i="8" s="1"/>
  <c r="G5349" i="8" s="1"/>
  <c r="G5387" i="8" s="1"/>
  <c r="G5425" i="8" s="1"/>
  <c r="G5463" i="8" s="1"/>
  <c r="G5501" i="8" s="1"/>
  <c r="G5539" i="8" s="1"/>
  <c r="G5577" i="8" s="1"/>
  <c r="G5615" i="8" s="1"/>
  <c r="G5653" i="8" s="1"/>
  <c r="G5691" i="8" s="1"/>
  <c r="G5729" i="8" s="1"/>
  <c r="G5767" i="8" s="1"/>
  <c r="G5805" i="8" s="1"/>
  <c r="G5843" i="8" s="1"/>
  <c r="G5881" i="8" s="1"/>
  <c r="G5919" i="8" s="1"/>
  <c r="G5957" i="8" s="1"/>
  <c r="G5995" i="8" s="1"/>
  <c r="G6033" i="8" s="1"/>
  <c r="G6071" i="8" s="1"/>
  <c r="G6109" i="8" s="1"/>
  <c r="G6147" i="8" s="1"/>
  <c r="G6185" i="8" s="1"/>
  <c r="G6223" i="8" s="1"/>
  <c r="G6261" i="8" s="1"/>
  <c r="G6299" i="8" s="1"/>
  <c r="G6337" i="8" s="1"/>
  <c r="G6375" i="8" s="1"/>
  <c r="G6413" i="8" s="1"/>
  <c r="G6451" i="8" s="1"/>
  <c r="G6489" i="8" s="1"/>
  <c r="G6527" i="8" s="1"/>
  <c r="G6565" i="8" s="1"/>
  <c r="G6603" i="8" s="1"/>
  <c r="G6641" i="8" s="1"/>
  <c r="G6679" i="8" s="1"/>
  <c r="G6717" i="8" s="1"/>
  <c r="G6755" i="8" s="1"/>
  <c r="G6793" i="8" s="1"/>
  <c r="G6831" i="8" s="1"/>
  <c r="G6869" i="8" s="1"/>
  <c r="G6907" i="8" s="1"/>
  <c r="G6945" i="8" s="1"/>
  <c r="G6983" i="8" s="1"/>
  <c r="G7021" i="8" s="1"/>
  <c r="G7059" i="8" s="1"/>
  <c r="G7097" i="8" s="1"/>
  <c r="G7135" i="8" s="1"/>
  <c r="G7173" i="8" s="1"/>
  <c r="G7211" i="8" s="1"/>
  <c r="G7249" i="8" s="1"/>
  <c r="G7287" i="8" s="1"/>
  <c r="G7325" i="8" s="1"/>
  <c r="G7363" i="8" s="1"/>
  <c r="G7401" i="8" s="1"/>
  <c r="G7439" i="8" s="1"/>
  <c r="G7477" i="8" s="1"/>
  <c r="G7515" i="8" s="1"/>
  <c r="G7553" i="8" s="1"/>
  <c r="G7591" i="8" s="1"/>
  <c r="G7629" i="8" s="1"/>
  <c r="G7667" i="8" s="1"/>
  <c r="G7705" i="8" s="1"/>
  <c r="G7743" i="8" s="1"/>
  <c r="G7781" i="8" s="1"/>
  <c r="G7819" i="8" s="1"/>
  <c r="G7857" i="8" s="1"/>
  <c r="G7895" i="8" s="1"/>
  <c r="G7933" i="8" s="1"/>
  <c r="G7971" i="8" s="1"/>
  <c r="G8009" i="8" s="1"/>
  <c r="G8047" i="8" s="1"/>
  <c r="G8085" i="8" s="1"/>
  <c r="G8123" i="8" s="1"/>
  <c r="G8161" i="8" s="1"/>
  <c r="G8199" i="8" s="1"/>
  <c r="G8237" i="8" s="1"/>
  <c r="G8275" i="8" s="1"/>
  <c r="G8313" i="8" s="1"/>
  <c r="G8351" i="8" s="1"/>
  <c r="G8389" i="8" s="1"/>
  <c r="G8427" i="8" s="1"/>
  <c r="G8465" i="8" s="1"/>
  <c r="G8503" i="8" s="1"/>
  <c r="G8541" i="8" s="1"/>
  <c r="G8579" i="8" s="1"/>
  <c r="G8617" i="8" s="1"/>
  <c r="G8655" i="8" s="1"/>
  <c r="G8693" i="8" s="1"/>
  <c r="G8731" i="8" s="1"/>
  <c r="G8769" i="8" s="1"/>
  <c r="G8807" i="8" s="1"/>
  <c r="G8845" i="8" s="1"/>
  <c r="G8883" i="8" s="1"/>
  <c r="G8921" i="8" s="1"/>
  <c r="G8959" i="8" s="1"/>
  <c r="G8997" i="8" s="1"/>
  <c r="G9035" i="8" s="1"/>
  <c r="G9073" i="8" s="1"/>
  <c r="G9111" i="8" s="1"/>
  <c r="G9149" i="8" s="1"/>
  <c r="G9187" i="8" s="1"/>
  <c r="G9225" i="8" s="1"/>
  <c r="G9263" i="8" s="1"/>
  <c r="G9301" i="8" s="1"/>
  <c r="G9339" i="8" s="1"/>
  <c r="G9377" i="8" s="1"/>
  <c r="G9415" i="8" s="1"/>
  <c r="G9453" i="8" s="1"/>
  <c r="G9491" i="8" s="1"/>
  <c r="G9529" i="8" s="1"/>
  <c r="G9567" i="8" s="1"/>
  <c r="G9605" i="8" s="1"/>
  <c r="G9643" i="8" s="1"/>
  <c r="G9681" i="8" s="1"/>
  <c r="G9719" i="8" s="1"/>
  <c r="G9757" i="8" s="1"/>
  <c r="G9795" i="8" s="1"/>
  <c r="G9833" i="8" s="1"/>
  <c r="G9871" i="8" s="1"/>
  <c r="G9909" i="8" s="1"/>
  <c r="G9947" i="8" s="1"/>
  <c r="G9985" i="8" s="1"/>
  <c r="G10023" i="8" s="1"/>
  <c r="G10061" i="8" s="1"/>
  <c r="G10099" i="8" s="1"/>
  <c r="G10137" i="8" s="1"/>
  <c r="G10175" i="8" s="1"/>
  <c r="G10213" i="8" s="1"/>
  <c r="G10251" i="8" s="1"/>
  <c r="G10289" i="8" s="1"/>
  <c r="G10327" i="8" s="1"/>
  <c r="G10365" i="8" s="1"/>
  <c r="G10403" i="8" s="1"/>
  <c r="G10441" i="8" s="1"/>
  <c r="G10479" i="8" s="1"/>
  <c r="G10517" i="8" s="1"/>
  <c r="G10555" i="8" s="1"/>
  <c r="G10593" i="8" s="1"/>
  <c r="G10631" i="8" s="1"/>
  <c r="G10669" i="8" s="1"/>
  <c r="G10707" i="8" s="1"/>
  <c r="G10745" i="8" s="1"/>
  <c r="G10783" i="8" s="1"/>
  <c r="G10821" i="8" s="1"/>
  <c r="G10859" i="8" s="1"/>
  <c r="G10897" i="8" s="1"/>
  <c r="G10935" i="8" s="1"/>
  <c r="G10973" i="8" s="1"/>
  <c r="G11011" i="8" s="1"/>
  <c r="G11049" i="8" s="1"/>
  <c r="G11087" i="8" s="1"/>
  <c r="G11125" i="8" s="1"/>
  <c r="G11163" i="8" s="1"/>
  <c r="G11201" i="8" s="1"/>
  <c r="G11239" i="8" s="1"/>
  <c r="G11277" i="8" s="1"/>
  <c r="G11315" i="8" s="1"/>
  <c r="G11353" i="8" s="1"/>
  <c r="G11391" i="8" s="1"/>
  <c r="G11429" i="8" s="1"/>
  <c r="G11467" i="8" s="1"/>
  <c r="G11505" i="8" s="1"/>
  <c r="G11543" i="8" s="1"/>
  <c r="G11581" i="8" s="1"/>
  <c r="G11619" i="8" s="1"/>
  <c r="G11657" i="8" s="1"/>
  <c r="G11695" i="8" s="1"/>
  <c r="G11733" i="8" s="1"/>
  <c r="G11771" i="8" s="1"/>
  <c r="G11809" i="8" s="1"/>
  <c r="G11847" i="8" s="1"/>
  <c r="G11885" i="8" s="1"/>
  <c r="G11923" i="8" s="1"/>
  <c r="G11961" i="8" s="1"/>
  <c r="G11999" i="8" s="1"/>
  <c r="G12037" i="8" s="1"/>
  <c r="G12075" i="8" s="1"/>
  <c r="G12113" i="8" s="1"/>
  <c r="G12151" i="8" s="1"/>
  <c r="G12189" i="8" s="1"/>
  <c r="G12227" i="8" s="1"/>
  <c r="G12265" i="8" s="1"/>
  <c r="G12303" i="8" s="1"/>
  <c r="G12341" i="8" s="1"/>
  <c r="G12379" i="8" s="1"/>
  <c r="G12417" i="8" s="1"/>
  <c r="G12455" i="8" s="1"/>
  <c r="G12493" i="8" s="1"/>
  <c r="G12531" i="8" s="1"/>
  <c r="G12569" i="8" s="1"/>
  <c r="G12607" i="8" s="1"/>
  <c r="G12645" i="8" s="1"/>
  <c r="G12683" i="8" s="1"/>
  <c r="G12721" i="8" s="1"/>
  <c r="G12759" i="8" s="1"/>
  <c r="G12797" i="8" s="1"/>
  <c r="G12835" i="8" s="1"/>
  <c r="G12873" i="8" s="1"/>
  <c r="G12911" i="8" s="1"/>
  <c r="H67" i="8"/>
  <c r="I67" i="8"/>
  <c r="I105" i="8" s="1"/>
  <c r="I143" i="8" s="1"/>
  <c r="I181" i="8" s="1"/>
  <c r="I219" i="8" s="1"/>
  <c r="I257" i="8" s="1"/>
  <c r="I295" i="8" s="1"/>
  <c r="I333" i="8" s="1"/>
  <c r="I371" i="8" s="1"/>
  <c r="I409" i="8" s="1"/>
  <c r="I447" i="8" s="1"/>
  <c r="I485" i="8" s="1"/>
  <c r="I523" i="8" s="1"/>
  <c r="I561" i="8" s="1"/>
  <c r="I599" i="8" s="1"/>
  <c r="I637" i="8" s="1"/>
  <c r="I675" i="8" s="1"/>
  <c r="I713" i="8" s="1"/>
  <c r="I751" i="8" s="1"/>
  <c r="I789" i="8" s="1"/>
  <c r="I827" i="8" s="1"/>
  <c r="I865" i="8" s="1"/>
  <c r="I903" i="8" s="1"/>
  <c r="I941" i="8" s="1"/>
  <c r="I979" i="8" s="1"/>
  <c r="I1017" i="8" s="1"/>
  <c r="I1055" i="8" s="1"/>
  <c r="I1093" i="8" s="1"/>
  <c r="I1131" i="8" s="1"/>
  <c r="I1169" i="8" s="1"/>
  <c r="I1207" i="8" s="1"/>
  <c r="I1245" i="8" s="1"/>
  <c r="I1283" i="8" s="1"/>
  <c r="I1321" i="8" s="1"/>
  <c r="I1359" i="8" s="1"/>
  <c r="I1397" i="8" s="1"/>
  <c r="I1435" i="8" s="1"/>
  <c r="I1473" i="8" s="1"/>
  <c r="I1511" i="8" s="1"/>
  <c r="I1549" i="8" s="1"/>
  <c r="I1587" i="8" s="1"/>
  <c r="I1625" i="8" s="1"/>
  <c r="I1663" i="8" s="1"/>
  <c r="I1701" i="8" s="1"/>
  <c r="I1739" i="8" s="1"/>
  <c r="I1777" i="8" s="1"/>
  <c r="I1815" i="8" s="1"/>
  <c r="I1853" i="8" s="1"/>
  <c r="I1891" i="8" s="1"/>
  <c r="I1929" i="8" s="1"/>
  <c r="I1967" i="8" s="1"/>
  <c r="I2005" i="8" s="1"/>
  <c r="I2043" i="8" s="1"/>
  <c r="I2081" i="8" s="1"/>
  <c r="I2119" i="8" s="1"/>
  <c r="I2157" i="8" s="1"/>
  <c r="I2195" i="8" s="1"/>
  <c r="I2233" i="8" s="1"/>
  <c r="I2271" i="8" s="1"/>
  <c r="I2309" i="8" s="1"/>
  <c r="I2347" i="8" s="1"/>
  <c r="I2385" i="8" s="1"/>
  <c r="I2423" i="8" s="1"/>
  <c r="I2461" i="8" s="1"/>
  <c r="I2499" i="8" s="1"/>
  <c r="I2537" i="8" s="1"/>
  <c r="I2575" i="8" s="1"/>
  <c r="I2613" i="8" s="1"/>
  <c r="I2651" i="8" s="1"/>
  <c r="I2689" i="8" s="1"/>
  <c r="I2727" i="8" s="1"/>
  <c r="I2765" i="8" s="1"/>
  <c r="I2803" i="8" s="1"/>
  <c r="I2841" i="8" s="1"/>
  <c r="I2879" i="8" s="1"/>
  <c r="I2917" i="8" s="1"/>
  <c r="I2955" i="8" s="1"/>
  <c r="I2993" i="8" s="1"/>
  <c r="I3031" i="8" s="1"/>
  <c r="I3069" i="8" s="1"/>
  <c r="I3107" i="8" s="1"/>
  <c r="I3145" i="8" s="1"/>
  <c r="I3183" i="8" s="1"/>
  <c r="I3221" i="8" s="1"/>
  <c r="I3259" i="8" s="1"/>
  <c r="I3297" i="8" s="1"/>
  <c r="I3335" i="8" s="1"/>
  <c r="I3373" i="8" s="1"/>
  <c r="I3411" i="8" s="1"/>
  <c r="I3449" i="8" s="1"/>
  <c r="I3487" i="8" s="1"/>
  <c r="I3525" i="8" s="1"/>
  <c r="I3563" i="8" s="1"/>
  <c r="I3601" i="8" s="1"/>
  <c r="I3639" i="8" s="1"/>
  <c r="I3677" i="8" s="1"/>
  <c r="I3715" i="8" s="1"/>
  <c r="I3753" i="8" s="1"/>
  <c r="I3791" i="8" s="1"/>
  <c r="I3829" i="8" s="1"/>
  <c r="I3867" i="8" s="1"/>
  <c r="I3905" i="8" s="1"/>
  <c r="I3943" i="8" s="1"/>
  <c r="I3981" i="8" s="1"/>
  <c r="I4019" i="8" s="1"/>
  <c r="I4057" i="8" s="1"/>
  <c r="I4095" i="8" s="1"/>
  <c r="I4133" i="8" s="1"/>
  <c r="I4171" i="8" s="1"/>
  <c r="I4209" i="8" s="1"/>
  <c r="I4247" i="8" s="1"/>
  <c r="I4285" i="8" s="1"/>
  <c r="I4323" i="8" s="1"/>
  <c r="I4361" i="8" s="1"/>
  <c r="I4399" i="8" s="1"/>
  <c r="I4437" i="8" s="1"/>
  <c r="I4475" i="8" s="1"/>
  <c r="I4513" i="8" s="1"/>
  <c r="I4551" i="8" s="1"/>
  <c r="I4589" i="8" s="1"/>
  <c r="I4627" i="8" s="1"/>
  <c r="I4665" i="8" s="1"/>
  <c r="I4703" i="8" s="1"/>
  <c r="I4741" i="8" s="1"/>
  <c r="I4779" i="8" s="1"/>
  <c r="I4817" i="8" s="1"/>
  <c r="I4855" i="8" s="1"/>
  <c r="I4893" i="8" s="1"/>
  <c r="I4931" i="8" s="1"/>
  <c r="I4969" i="8" s="1"/>
  <c r="I5007" i="8" s="1"/>
  <c r="I5045" i="8" s="1"/>
  <c r="I5083" i="8" s="1"/>
  <c r="I5121" i="8" s="1"/>
  <c r="I5159" i="8" s="1"/>
  <c r="I5197" i="8" s="1"/>
  <c r="I5235" i="8" s="1"/>
  <c r="I5273" i="8" s="1"/>
  <c r="I5311" i="8" s="1"/>
  <c r="I5349" i="8" s="1"/>
  <c r="I5387" i="8" s="1"/>
  <c r="I5425" i="8" s="1"/>
  <c r="I5463" i="8" s="1"/>
  <c r="I5501" i="8" s="1"/>
  <c r="I5539" i="8" s="1"/>
  <c r="I5577" i="8" s="1"/>
  <c r="I5615" i="8" s="1"/>
  <c r="I5653" i="8" s="1"/>
  <c r="I5691" i="8" s="1"/>
  <c r="I5729" i="8" s="1"/>
  <c r="I5767" i="8" s="1"/>
  <c r="I5805" i="8" s="1"/>
  <c r="I5843" i="8" s="1"/>
  <c r="I5881" i="8" s="1"/>
  <c r="I5919" i="8" s="1"/>
  <c r="I5957" i="8" s="1"/>
  <c r="I5995" i="8" s="1"/>
  <c r="I6033" i="8" s="1"/>
  <c r="I6071" i="8" s="1"/>
  <c r="I6109" i="8" s="1"/>
  <c r="I6147" i="8" s="1"/>
  <c r="I6185" i="8" s="1"/>
  <c r="I6223" i="8" s="1"/>
  <c r="I6261" i="8" s="1"/>
  <c r="I6299" i="8" s="1"/>
  <c r="I6337" i="8" s="1"/>
  <c r="I6375" i="8" s="1"/>
  <c r="I6413" i="8" s="1"/>
  <c r="I6451" i="8" s="1"/>
  <c r="I6489" i="8" s="1"/>
  <c r="I6527" i="8" s="1"/>
  <c r="I6565" i="8" s="1"/>
  <c r="I6603" i="8" s="1"/>
  <c r="I6641" i="8" s="1"/>
  <c r="I6679" i="8" s="1"/>
  <c r="I6717" i="8" s="1"/>
  <c r="I6755" i="8" s="1"/>
  <c r="I6793" i="8" s="1"/>
  <c r="I6831" i="8" s="1"/>
  <c r="I6869" i="8" s="1"/>
  <c r="I6907" i="8" s="1"/>
  <c r="I6945" i="8" s="1"/>
  <c r="I6983" i="8" s="1"/>
  <c r="I7021" i="8" s="1"/>
  <c r="I7059" i="8" s="1"/>
  <c r="I7097" i="8" s="1"/>
  <c r="I7135" i="8" s="1"/>
  <c r="I7173" i="8" s="1"/>
  <c r="I7211" i="8" s="1"/>
  <c r="I7249" i="8" s="1"/>
  <c r="I7287" i="8" s="1"/>
  <c r="I7325" i="8" s="1"/>
  <c r="I7363" i="8" s="1"/>
  <c r="I7401" i="8" s="1"/>
  <c r="I7439" i="8" s="1"/>
  <c r="I7477" i="8" s="1"/>
  <c r="I7515" i="8" s="1"/>
  <c r="I7553" i="8" s="1"/>
  <c r="I7591" i="8" s="1"/>
  <c r="I7629" i="8" s="1"/>
  <c r="I7667" i="8" s="1"/>
  <c r="I7705" i="8" s="1"/>
  <c r="I7743" i="8" s="1"/>
  <c r="I7781" i="8" s="1"/>
  <c r="I7819" i="8" s="1"/>
  <c r="I7857" i="8" s="1"/>
  <c r="I7895" i="8" s="1"/>
  <c r="I7933" i="8" s="1"/>
  <c r="I7971" i="8" s="1"/>
  <c r="I8009" i="8" s="1"/>
  <c r="I8047" i="8" s="1"/>
  <c r="I8085" i="8" s="1"/>
  <c r="I8123" i="8" s="1"/>
  <c r="I8161" i="8" s="1"/>
  <c r="I8199" i="8" s="1"/>
  <c r="I8237" i="8" s="1"/>
  <c r="I8275" i="8" s="1"/>
  <c r="I8313" i="8" s="1"/>
  <c r="I8351" i="8" s="1"/>
  <c r="I8389" i="8" s="1"/>
  <c r="I8427" i="8" s="1"/>
  <c r="I8465" i="8" s="1"/>
  <c r="I8503" i="8" s="1"/>
  <c r="I8541" i="8" s="1"/>
  <c r="I8579" i="8" s="1"/>
  <c r="I8617" i="8" s="1"/>
  <c r="I8655" i="8" s="1"/>
  <c r="I8693" i="8" s="1"/>
  <c r="I8731" i="8" s="1"/>
  <c r="I8769" i="8" s="1"/>
  <c r="I8807" i="8" s="1"/>
  <c r="I8845" i="8" s="1"/>
  <c r="I8883" i="8" s="1"/>
  <c r="I8921" i="8" s="1"/>
  <c r="I8959" i="8" s="1"/>
  <c r="I8997" i="8" s="1"/>
  <c r="I9035" i="8" s="1"/>
  <c r="I9073" i="8" s="1"/>
  <c r="I9111" i="8" s="1"/>
  <c r="I9149" i="8" s="1"/>
  <c r="I9187" i="8" s="1"/>
  <c r="I9225" i="8" s="1"/>
  <c r="I9263" i="8" s="1"/>
  <c r="I9301" i="8" s="1"/>
  <c r="I9339" i="8" s="1"/>
  <c r="I9377" i="8" s="1"/>
  <c r="I9415" i="8" s="1"/>
  <c r="I9453" i="8" s="1"/>
  <c r="I9491" i="8" s="1"/>
  <c r="I9529" i="8" s="1"/>
  <c r="I9567" i="8" s="1"/>
  <c r="I9605" i="8" s="1"/>
  <c r="I9643" i="8" s="1"/>
  <c r="I9681" i="8" s="1"/>
  <c r="I9719" i="8" s="1"/>
  <c r="I9757" i="8" s="1"/>
  <c r="I9795" i="8" s="1"/>
  <c r="I9833" i="8" s="1"/>
  <c r="I9871" i="8" s="1"/>
  <c r="I9909" i="8" s="1"/>
  <c r="I9947" i="8" s="1"/>
  <c r="I9985" i="8" s="1"/>
  <c r="I10023" i="8" s="1"/>
  <c r="I10061" i="8" s="1"/>
  <c r="I10099" i="8" s="1"/>
  <c r="I10137" i="8" s="1"/>
  <c r="I10175" i="8" s="1"/>
  <c r="I10213" i="8" s="1"/>
  <c r="I10251" i="8" s="1"/>
  <c r="I10289" i="8" s="1"/>
  <c r="I10327" i="8" s="1"/>
  <c r="I10365" i="8" s="1"/>
  <c r="I10403" i="8" s="1"/>
  <c r="I10441" i="8" s="1"/>
  <c r="I10479" i="8" s="1"/>
  <c r="I10517" i="8" s="1"/>
  <c r="I10555" i="8" s="1"/>
  <c r="I10593" i="8" s="1"/>
  <c r="I10631" i="8" s="1"/>
  <c r="I10669" i="8" s="1"/>
  <c r="I10707" i="8" s="1"/>
  <c r="I10745" i="8" s="1"/>
  <c r="I10783" i="8" s="1"/>
  <c r="I10821" i="8" s="1"/>
  <c r="I10859" i="8" s="1"/>
  <c r="I10897" i="8" s="1"/>
  <c r="I10935" i="8" s="1"/>
  <c r="I10973" i="8" s="1"/>
  <c r="I11011" i="8" s="1"/>
  <c r="I11049" i="8" s="1"/>
  <c r="I11087" i="8" s="1"/>
  <c r="I11125" i="8" s="1"/>
  <c r="I11163" i="8" s="1"/>
  <c r="I11201" i="8" s="1"/>
  <c r="I11239" i="8" s="1"/>
  <c r="I11277" i="8" s="1"/>
  <c r="I11315" i="8" s="1"/>
  <c r="I11353" i="8" s="1"/>
  <c r="I11391" i="8" s="1"/>
  <c r="I11429" i="8" s="1"/>
  <c r="I11467" i="8" s="1"/>
  <c r="I11505" i="8" s="1"/>
  <c r="I11543" i="8" s="1"/>
  <c r="I11581" i="8" s="1"/>
  <c r="I11619" i="8" s="1"/>
  <c r="I11657" i="8" s="1"/>
  <c r="I11695" i="8" s="1"/>
  <c r="I11733" i="8" s="1"/>
  <c r="I11771" i="8" s="1"/>
  <c r="I11809" i="8" s="1"/>
  <c r="I11847" i="8" s="1"/>
  <c r="I11885" i="8" s="1"/>
  <c r="I11923" i="8" s="1"/>
  <c r="I11961" i="8" s="1"/>
  <c r="I11999" i="8" s="1"/>
  <c r="I12037" i="8" s="1"/>
  <c r="I12075" i="8" s="1"/>
  <c r="I12113" i="8" s="1"/>
  <c r="I12151" i="8" s="1"/>
  <c r="I12189" i="8" s="1"/>
  <c r="I12227" i="8" s="1"/>
  <c r="I12265" i="8" s="1"/>
  <c r="I12303" i="8" s="1"/>
  <c r="I12341" i="8" s="1"/>
  <c r="I12379" i="8" s="1"/>
  <c r="I12417" i="8" s="1"/>
  <c r="I12455" i="8" s="1"/>
  <c r="I12493" i="8" s="1"/>
  <c r="I12531" i="8" s="1"/>
  <c r="I12569" i="8" s="1"/>
  <c r="I12607" i="8" s="1"/>
  <c r="I12645" i="8" s="1"/>
  <c r="I12683" i="8" s="1"/>
  <c r="I12721" i="8" s="1"/>
  <c r="I12759" i="8" s="1"/>
  <c r="I12797" i="8" s="1"/>
  <c r="I12835" i="8" s="1"/>
  <c r="I12873" i="8" s="1"/>
  <c r="I12911" i="8" s="1"/>
  <c r="J67" i="8"/>
  <c r="J105" i="8" s="1"/>
  <c r="J143" i="8" s="1"/>
  <c r="J181" i="8" s="1"/>
  <c r="J219" i="8" s="1"/>
  <c r="J257" i="8" s="1"/>
  <c r="J295" i="8" s="1"/>
  <c r="J333" i="8" s="1"/>
  <c r="J371" i="8" s="1"/>
  <c r="J409" i="8" s="1"/>
  <c r="J447" i="8" s="1"/>
  <c r="J485" i="8" s="1"/>
  <c r="J523" i="8" s="1"/>
  <c r="J561" i="8" s="1"/>
  <c r="J599" i="8" s="1"/>
  <c r="J637" i="8" s="1"/>
  <c r="J675" i="8" s="1"/>
  <c r="J713" i="8" s="1"/>
  <c r="J751" i="8" s="1"/>
  <c r="J789" i="8" s="1"/>
  <c r="J827" i="8" s="1"/>
  <c r="J865" i="8" s="1"/>
  <c r="J903" i="8" s="1"/>
  <c r="J941" i="8" s="1"/>
  <c r="J979" i="8" s="1"/>
  <c r="J1017" i="8" s="1"/>
  <c r="J1055" i="8" s="1"/>
  <c r="J1093" i="8" s="1"/>
  <c r="J1131" i="8" s="1"/>
  <c r="J1169" i="8" s="1"/>
  <c r="J1207" i="8" s="1"/>
  <c r="J1245" i="8" s="1"/>
  <c r="J1283" i="8" s="1"/>
  <c r="J1321" i="8" s="1"/>
  <c r="J1359" i="8" s="1"/>
  <c r="J1397" i="8" s="1"/>
  <c r="J1435" i="8" s="1"/>
  <c r="J1473" i="8" s="1"/>
  <c r="J1511" i="8" s="1"/>
  <c r="J1549" i="8" s="1"/>
  <c r="J1587" i="8" s="1"/>
  <c r="J1625" i="8" s="1"/>
  <c r="J1663" i="8" s="1"/>
  <c r="J1701" i="8" s="1"/>
  <c r="J1739" i="8" s="1"/>
  <c r="J1777" i="8" s="1"/>
  <c r="J1815" i="8" s="1"/>
  <c r="J1853" i="8" s="1"/>
  <c r="J1891" i="8" s="1"/>
  <c r="J1929" i="8" s="1"/>
  <c r="J1967" i="8" s="1"/>
  <c r="J2005" i="8" s="1"/>
  <c r="J2043" i="8" s="1"/>
  <c r="J2081" i="8" s="1"/>
  <c r="J2119" i="8" s="1"/>
  <c r="J2157" i="8" s="1"/>
  <c r="J2195" i="8" s="1"/>
  <c r="J2233" i="8" s="1"/>
  <c r="J2271" i="8" s="1"/>
  <c r="J2309" i="8" s="1"/>
  <c r="J2347" i="8" s="1"/>
  <c r="J2385" i="8" s="1"/>
  <c r="J2423" i="8" s="1"/>
  <c r="J2461" i="8" s="1"/>
  <c r="J2499" i="8" s="1"/>
  <c r="J2537" i="8" s="1"/>
  <c r="J2575" i="8" s="1"/>
  <c r="J2613" i="8" s="1"/>
  <c r="J2651" i="8" s="1"/>
  <c r="J2689" i="8" s="1"/>
  <c r="J2727" i="8" s="1"/>
  <c r="J2765" i="8" s="1"/>
  <c r="J2803" i="8" s="1"/>
  <c r="J2841" i="8" s="1"/>
  <c r="J2879" i="8" s="1"/>
  <c r="J2917" i="8" s="1"/>
  <c r="J2955" i="8" s="1"/>
  <c r="J2993" i="8" s="1"/>
  <c r="J3031" i="8" s="1"/>
  <c r="J3069" i="8" s="1"/>
  <c r="J3107" i="8" s="1"/>
  <c r="J3145" i="8" s="1"/>
  <c r="J3183" i="8" s="1"/>
  <c r="J3221" i="8" s="1"/>
  <c r="J3259" i="8" s="1"/>
  <c r="J3297" i="8" s="1"/>
  <c r="J3335" i="8" s="1"/>
  <c r="J3373" i="8" s="1"/>
  <c r="J3411" i="8" s="1"/>
  <c r="J3449" i="8" s="1"/>
  <c r="J3487" i="8" s="1"/>
  <c r="J3525" i="8" s="1"/>
  <c r="J3563" i="8" s="1"/>
  <c r="J3601" i="8" s="1"/>
  <c r="J3639" i="8" s="1"/>
  <c r="J3677" i="8" s="1"/>
  <c r="J3715" i="8" s="1"/>
  <c r="J3753" i="8" s="1"/>
  <c r="J3791" i="8" s="1"/>
  <c r="J3829" i="8" s="1"/>
  <c r="J3867" i="8" s="1"/>
  <c r="J3905" i="8" s="1"/>
  <c r="J3943" i="8" s="1"/>
  <c r="J3981" i="8" s="1"/>
  <c r="J4019" i="8" s="1"/>
  <c r="J4057" i="8" s="1"/>
  <c r="J4095" i="8" s="1"/>
  <c r="J4133" i="8" s="1"/>
  <c r="J4171" i="8" s="1"/>
  <c r="J4209" i="8" s="1"/>
  <c r="J4247" i="8" s="1"/>
  <c r="J4285" i="8" s="1"/>
  <c r="J4323" i="8" s="1"/>
  <c r="J4361" i="8" s="1"/>
  <c r="J4399" i="8" s="1"/>
  <c r="J4437" i="8" s="1"/>
  <c r="J4475" i="8" s="1"/>
  <c r="J4513" i="8" s="1"/>
  <c r="J4551" i="8" s="1"/>
  <c r="J4589" i="8" s="1"/>
  <c r="J4627" i="8" s="1"/>
  <c r="J4665" i="8" s="1"/>
  <c r="J4703" i="8" s="1"/>
  <c r="J4741" i="8" s="1"/>
  <c r="J4779" i="8" s="1"/>
  <c r="J4817" i="8" s="1"/>
  <c r="J4855" i="8" s="1"/>
  <c r="J4893" i="8" s="1"/>
  <c r="J4931" i="8" s="1"/>
  <c r="J4969" i="8" s="1"/>
  <c r="J5007" i="8" s="1"/>
  <c r="J5045" i="8" s="1"/>
  <c r="J5083" i="8" s="1"/>
  <c r="J5121" i="8" s="1"/>
  <c r="J5159" i="8" s="1"/>
  <c r="J5197" i="8" s="1"/>
  <c r="J5235" i="8" s="1"/>
  <c r="J5273" i="8" s="1"/>
  <c r="J5311" i="8" s="1"/>
  <c r="J5349" i="8" s="1"/>
  <c r="J5387" i="8" s="1"/>
  <c r="J5425" i="8" s="1"/>
  <c r="J5463" i="8" s="1"/>
  <c r="J5501" i="8" s="1"/>
  <c r="J5539" i="8" s="1"/>
  <c r="J5577" i="8" s="1"/>
  <c r="J5615" i="8" s="1"/>
  <c r="J5653" i="8" s="1"/>
  <c r="J5691" i="8" s="1"/>
  <c r="J5729" i="8" s="1"/>
  <c r="J5767" i="8" s="1"/>
  <c r="J5805" i="8" s="1"/>
  <c r="J5843" i="8" s="1"/>
  <c r="J5881" i="8" s="1"/>
  <c r="J5919" i="8" s="1"/>
  <c r="J5957" i="8" s="1"/>
  <c r="J5995" i="8" s="1"/>
  <c r="J6033" i="8" s="1"/>
  <c r="J6071" i="8" s="1"/>
  <c r="J6109" i="8" s="1"/>
  <c r="J6147" i="8" s="1"/>
  <c r="J6185" i="8" s="1"/>
  <c r="J6223" i="8" s="1"/>
  <c r="J6261" i="8" s="1"/>
  <c r="J6299" i="8" s="1"/>
  <c r="J6337" i="8" s="1"/>
  <c r="J6375" i="8" s="1"/>
  <c r="J6413" i="8" s="1"/>
  <c r="J6451" i="8" s="1"/>
  <c r="J6489" i="8" s="1"/>
  <c r="J6527" i="8" s="1"/>
  <c r="J6565" i="8" s="1"/>
  <c r="J6603" i="8" s="1"/>
  <c r="J6641" i="8" s="1"/>
  <c r="J6679" i="8" s="1"/>
  <c r="J6717" i="8" s="1"/>
  <c r="J6755" i="8" s="1"/>
  <c r="J6793" i="8" s="1"/>
  <c r="J6831" i="8" s="1"/>
  <c r="J6869" i="8" s="1"/>
  <c r="J6907" i="8" s="1"/>
  <c r="J6945" i="8" s="1"/>
  <c r="J6983" i="8" s="1"/>
  <c r="J7021" i="8" s="1"/>
  <c r="J7059" i="8" s="1"/>
  <c r="J7097" i="8" s="1"/>
  <c r="J7135" i="8" s="1"/>
  <c r="J7173" i="8" s="1"/>
  <c r="J7211" i="8" s="1"/>
  <c r="J7249" i="8" s="1"/>
  <c r="J7287" i="8" s="1"/>
  <c r="J7325" i="8" s="1"/>
  <c r="J7363" i="8" s="1"/>
  <c r="J7401" i="8" s="1"/>
  <c r="J7439" i="8" s="1"/>
  <c r="J7477" i="8" s="1"/>
  <c r="J7515" i="8" s="1"/>
  <c r="J7553" i="8" s="1"/>
  <c r="J7591" i="8" s="1"/>
  <c r="J7629" i="8" s="1"/>
  <c r="J7667" i="8" s="1"/>
  <c r="J7705" i="8" s="1"/>
  <c r="J7743" i="8" s="1"/>
  <c r="J7781" i="8" s="1"/>
  <c r="J7819" i="8" s="1"/>
  <c r="J7857" i="8" s="1"/>
  <c r="J7895" i="8" s="1"/>
  <c r="J7933" i="8" s="1"/>
  <c r="J7971" i="8" s="1"/>
  <c r="J8009" i="8" s="1"/>
  <c r="J8047" i="8" s="1"/>
  <c r="J8085" i="8" s="1"/>
  <c r="J8123" i="8" s="1"/>
  <c r="J8161" i="8" s="1"/>
  <c r="J8199" i="8" s="1"/>
  <c r="J8237" i="8" s="1"/>
  <c r="J8275" i="8" s="1"/>
  <c r="J8313" i="8" s="1"/>
  <c r="J8351" i="8" s="1"/>
  <c r="J8389" i="8" s="1"/>
  <c r="J8427" i="8" s="1"/>
  <c r="J8465" i="8" s="1"/>
  <c r="J8503" i="8" s="1"/>
  <c r="J8541" i="8" s="1"/>
  <c r="J8579" i="8" s="1"/>
  <c r="J8617" i="8" s="1"/>
  <c r="J8655" i="8" s="1"/>
  <c r="J8693" i="8" s="1"/>
  <c r="J8731" i="8" s="1"/>
  <c r="J8769" i="8" s="1"/>
  <c r="J8807" i="8" s="1"/>
  <c r="J8845" i="8" s="1"/>
  <c r="J8883" i="8" s="1"/>
  <c r="J8921" i="8" s="1"/>
  <c r="J8959" i="8" s="1"/>
  <c r="J8997" i="8" s="1"/>
  <c r="J9035" i="8" s="1"/>
  <c r="J9073" i="8" s="1"/>
  <c r="J9111" i="8" s="1"/>
  <c r="J9149" i="8" s="1"/>
  <c r="J9187" i="8" s="1"/>
  <c r="J9225" i="8" s="1"/>
  <c r="J9263" i="8" s="1"/>
  <c r="J9301" i="8" s="1"/>
  <c r="J9339" i="8" s="1"/>
  <c r="J9377" i="8" s="1"/>
  <c r="J9415" i="8" s="1"/>
  <c r="J9453" i="8" s="1"/>
  <c r="J9491" i="8" s="1"/>
  <c r="J9529" i="8" s="1"/>
  <c r="J9567" i="8" s="1"/>
  <c r="J9605" i="8" s="1"/>
  <c r="J9643" i="8" s="1"/>
  <c r="J9681" i="8" s="1"/>
  <c r="J9719" i="8" s="1"/>
  <c r="J9757" i="8" s="1"/>
  <c r="J9795" i="8" s="1"/>
  <c r="J9833" i="8" s="1"/>
  <c r="J9871" i="8" s="1"/>
  <c r="J9909" i="8" s="1"/>
  <c r="J9947" i="8" s="1"/>
  <c r="J9985" i="8" s="1"/>
  <c r="J10023" i="8" s="1"/>
  <c r="J10061" i="8" s="1"/>
  <c r="J10099" i="8" s="1"/>
  <c r="J10137" i="8" s="1"/>
  <c r="J10175" i="8" s="1"/>
  <c r="J10213" i="8" s="1"/>
  <c r="J10251" i="8" s="1"/>
  <c r="J10289" i="8" s="1"/>
  <c r="J10327" i="8" s="1"/>
  <c r="J10365" i="8" s="1"/>
  <c r="J10403" i="8" s="1"/>
  <c r="J10441" i="8" s="1"/>
  <c r="J10479" i="8" s="1"/>
  <c r="J10517" i="8" s="1"/>
  <c r="J10555" i="8" s="1"/>
  <c r="J10593" i="8" s="1"/>
  <c r="J10631" i="8" s="1"/>
  <c r="J10669" i="8" s="1"/>
  <c r="J10707" i="8" s="1"/>
  <c r="J10745" i="8" s="1"/>
  <c r="J10783" i="8" s="1"/>
  <c r="J10821" i="8" s="1"/>
  <c r="J10859" i="8" s="1"/>
  <c r="J10897" i="8" s="1"/>
  <c r="J10935" i="8" s="1"/>
  <c r="J10973" i="8" s="1"/>
  <c r="J11011" i="8" s="1"/>
  <c r="J11049" i="8" s="1"/>
  <c r="J11087" i="8" s="1"/>
  <c r="J11125" i="8" s="1"/>
  <c r="J11163" i="8" s="1"/>
  <c r="J11201" i="8" s="1"/>
  <c r="J11239" i="8" s="1"/>
  <c r="J11277" i="8" s="1"/>
  <c r="J11315" i="8" s="1"/>
  <c r="J11353" i="8" s="1"/>
  <c r="J11391" i="8" s="1"/>
  <c r="J11429" i="8" s="1"/>
  <c r="J11467" i="8" s="1"/>
  <c r="J11505" i="8" s="1"/>
  <c r="J11543" i="8" s="1"/>
  <c r="J11581" i="8" s="1"/>
  <c r="J11619" i="8" s="1"/>
  <c r="J11657" i="8" s="1"/>
  <c r="J11695" i="8" s="1"/>
  <c r="J11733" i="8" s="1"/>
  <c r="J11771" i="8" s="1"/>
  <c r="J11809" i="8" s="1"/>
  <c r="J11847" i="8" s="1"/>
  <c r="J11885" i="8" s="1"/>
  <c r="J11923" i="8" s="1"/>
  <c r="J11961" i="8" s="1"/>
  <c r="J11999" i="8" s="1"/>
  <c r="J12037" i="8" s="1"/>
  <c r="J12075" i="8" s="1"/>
  <c r="J12113" i="8" s="1"/>
  <c r="J12151" i="8" s="1"/>
  <c r="J12189" i="8" s="1"/>
  <c r="J12227" i="8" s="1"/>
  <c r="J12265" i="8" s="1"/>
  <c r="J12303" i="8" s="1"/>
  <c r="J12341" i="8" s="1"/>
  <c r="J12379" i="8" s="1"/>
  <c r="J12417" i="8" s="1"/>
  <c r="J12455" i="8" s="1"/>
  <c r="J12493" i="8" s="1"/>
  <c r="J12531" i="8" s="1"/>
  <c r="J12569" i="8" s="1"/>
  <c r="J12607" i="8" s="1"/>
  <c r="J12645" i="8" s="1"/>
  <c r="J12683" i="8" s="1"/>
  <c r="J12721" i="8" s="1"/>
  <c r="J12759" i="8" s="1"/>
  <c r="J12797" i="8" s="1"/>
  <c r="J12835" i="8" s="1"/>
  <c r="J12873" i="8" s="1"/>
  <c r="J12911" i="8" s="1"/>
  <c r="K67" i="8"/>
  <c r="B68" i="8"/>
  <c r="G68" i="8"/>
  <c r="H68" i="8"/>
  <c r="I68" i="8"/>
  <c r="I106" i="8" s="1"/>
  <c r="I144" i="8" s="1"/>
  <c r="I182" i="8" s="1"/>
  <c r="I220" i="8" s="1"/>
  <c r="I258" i="8" s="1"/>
  <c r="I296" i="8" s="1"/>
  <c r="I334" i="8" s="1"/>
  <c r="I372" i="8" s="1"/>
  <c r="I410" i="8" s="1"/>
  <c r="I448" i="8" s="1"/>
  <c r="I486" i="8" s="1"/>
  <c r="I524" i="8" s="1"/>
  <c r="I562" i="8" s="1"/>
  <c r="I600" i="8" s="1"/>
  <c r="I638" i="8" s="1"/>
  <c r="I676" i="8" s="1"/>
  <c r="I714" i="8" s="1"/>
  <c r="I752" i="8" s="1"/>
  <c r="I790" i="8" s="1"/>
  <c r="I828" i="8" s="1"/>
  <c r="I866" i="8" s="1"/>
  <c r="I904" i="8" s="1"/>
  <c r="I942" i="8" s="1"/>
  <c r="I980" i="8" s="1"/>
  <c r="I1018" i="8" s="1"/>
  <c r="I1056" i="8" s="1"/>
  <c r="I1094" i="8" s="1"/>
  <c r="I1132" i="8" s="1"/>
  <c r="I1170" i="8" s="1"/>
  <c r="I1208" i="8" s="1"/>
  <c r="I1246" i="8" s="1"/>
  <c r="I1284" i="8" s="1"/>
  <c r="I1322" i="8" s="1"/>
  <c r="I1360" i="8" s="1"/>
  <c r="I1398" i="8" s="1"/>
  <c r="I1436" i="8" s="1"/>
  <c r="I1474" i="8" s="1"/>
  <c r="I1512" i="8" s="1"/>
  <c r="I1550" i="8" s="1"/>
  <c r="I1588" i="8" s="1"/>
  <c r="I1626" i="8" s="1"/>
  <c r="I1664" i="8" s="1"/>
  <c r="I1702" i="8" s="1"/>
  <c r="I1740" i="8" s="1"/>
  <c r="I1778" i="8" s="1"/>
  <c r="I1816" i="8" s="1"/>
  <c r="I1854" i="8" s="1"/>
  <c r="I1892" i="8" s="1"/>
  <c r="I1930" i="8" s="1"/>
  <c r="I1968" i="8" s="1"/>
  <c r="I2006" i="8" s="1"/>
  <c r="I2044" i="8" s="1"/>
  <c r="I2082" i="8" s="1"/>
  <c r="I2120" i="8" s="1"/>
  <c r="I2158" i="8" s="1"/>
  <c r="I2196" i="8" s="1"/>
  <c r="I2234" i="8" s="1"/>
  <c r="I2272" i="8" s="1"/>
  <c r="I2310" i="8" s="1"/>
  <c r="I2348" i="8" s="1"/>
  <c r="I2386" i="8" s="1"/>
  <c r="I2424" i="8" s="1"/>
  <c r="I2462" i="8" s="1"/>
  <c r="I2500" i="8" s="1"/>
  <c r="I2538" i="8" s="1"/>
  <c r="I2576" i="8" s="1"/>
  <c r="I2614" i="8" s="1"/>
  <c r="I2652" i="8" s="1"/>
  <c r="I2690" i="8" s="1"/>
  <c r="I2728" i="8" s="1"/>
  <c r="I2766" i="8" s="1"/>
  <c r="I2804" i="8" s="1"/>
  <c r="I2842" i="8" s="1"/>
  <c r="I2880" i="8" s="1"/>
  <c r="I2918" i="8" s="1"/>
  <c r="I2956" i="8" s="1"/>
  <c r="I2994" i="8" s="1"/>
  <c r="I3032" i="8" s="1"/>
  <c r="I3070" i="8" s="1"/>
  <c r="I3108" i="8" s="1"/>
  <c r="I3146" i="8" s="1"/>
  <c r="I3184" i="8" s="1"/>
  <c r="I3222" i="8" s="1"/>
  <c r="I3260" i="8" s="1"/>
  <c r="I3298" i="8" s="1"/>
  <c r="I3336" i="8" s="1"/>
  <c r="I3374" i="8" s="1"/>
  <c r="I3412" i="8" s="1"/>
  <c r="I3450" i="8" s="1"/>
  <c r="I3488" i="8" s="1"/>
  <c r="I3526" i="8" s="1"/>
  <c r="I3564" i="8" s="1"/>
  <c r="I3602" i="8" s="1"/>
  <c r="I3640" i="8" s="1"/>
  <c r="I3678" i="8" s="1"/>
  <c r="I3716" i="8" s="1"/>
  <c r="I3754" i="8" s="1"/>
  <c r="I3792" i="8" s="1"/>
  <c r="I3830" i="8" s="1"/>
  <c r="I3868" i="8" s="1"/>
  <c r="I3906" i="8" s="1"/>
  <c r="I3944" i="8" s="1"/>
  <c r="I3982" i="8" s="1"/>
  <c r="I4020" i="8" s="1"/>
  <c r="I4058" i="8" s="1"/>
  <c r="I4096" i="8" s="1"/>
  <c r="I4134" i="8" s="1"/>
  <c r="I4172" i="8" s="1"/>
  <c r="I4210" i="8" s="1"/>
  <c r="I4248" i="8" s="1"/>
  <c r="I4286" i="8" s="1"/>
  <c r="I4324" i="8" s="1"/>
  <c r="I4362" i="8" s="1"/>
  <c r="I4400" i="8" s="1"/>
  <c r="I4438" i="8" s="1"/>
  <c r="I4476" i="8" s="1"/>
  <c r="I4514" i="8" s="1"/>
  <c r="I4552" i="8" s="1"/>
  <c r="I4590" i="8" s="1"/>
  <c r="I4628" i="8" s="1"/>
  <c r="I4666" i="8" s="1"/>
  <c r="I4704" i="8" s="1"/>
  <c r="I4742" i="8" s="1"/>
  <c r="I4780" i="8" s="1"/>
  <c r="I4818" i="8" s="1"/>
  <c r="I4856" i="8" s="1"/>
  <c r="I4894" i="8" s="1"/>
  <c r="I4932" i="8" s="1"/>
  <c r="I4970" i="8" s="1"/>
  <c r="I5008" i="8" s="1"/>
  <c r="I5046" i="8" s="1"/>
  <c r="I5084" i="8" s="1"/>
  <c r="I5122" i="8" s="1"/>
  <c r="I5160" i="8" s="1"/>
  <c r="I5198" i="8" s="1"/>
  <c r="I5236" i="8" s="1"/>
  <c r="I5274" i="8" s="1"/>
  <c r="I5312" i="8" s="1"/>
  <c r="I5350" i="8" s="1"/>
  <c r="I5388" i="8" s="1"/>
  <c r="I5426" i="8" s="1"/>
  <c r="I5464" i="8" s="1"/>
  <c r="I5502" i="8" s="1"/>
  <c r="I5540" i="8" s="1"/>
  <c r="I5578" i="8" s="1"/>
  <c r="I5616" i="8" s="1"/>
  <c r="I5654" i="8" s="1"/>
  <c r="I5692" i="8" s="1"/>
  <c r="I5730" i="8" s="1"/>
  <c r="I5768" i="8" s="1"/>
  <c r="I5806" i="8" s="1"/>
  <c r="I5844" i="8" s="1"/>
  <c r="I5882" i="8" s="1"/>
  <c r="I5920" i="8" s="1"/>
  <c r="I5958" i="8" s="1"/>
  <c r="I5996" i="8" s="1"/>
  <c r="I6034" i="8" s="1"/>
  <c r="I6072" i="8" s="1"/>
  <c r="I6110" i="8" s="1"/>
  <c r="I6148" i="8" s="1"/>
  <c r="I6186" i="8" s="1"/>
  <c r="I6224" i="8" s="1"/>
  <c r="I6262" i="8" s="1"/>
  <c r="I6300" i="8" s="1"/>
  <c r="I6338" i="8" s="1"/>
  <c r="I6376" i="8" s="1"/>
  <c r="I6414" i="8" s="1"/>
  <c r="I6452" i="8" s="1"/>
  <c r="I6490" i="8" s="1"/>
  <c r="I6528" i="8" s="1"/>
  <c r="I6566" i="8" s="1"/>
  <c r="I6604" i="8" s="1"/>
  <c r="I6642" i="8" s="1"/>
  <c r="I6680" i="8" s="1"/>
  <c r="I6718" i="8" s="1"/>
  <c r="I6756" i="8" s="1"/>
  <c r="I6794" i="8" s="1"/>
  <c r="I6832" i="8" s="1"/>
  <c r="I6870" i="8" s="1"/>
  <c r="I6908" i="8" s="1"/>
  <c r="I6946" i="8" s="1"/>
  <c r="I6984" i="8" s="1"/>
  <c r="I7022" i="8" s="1"/>
  <c r="I7060" i="8" s="1"/>
  <c r="I7098" i="8" s="1"/>
  <c r="I7136" i="8" s="1"/>
  <c r="I7174" i="8" s="1"/>
  <c r="I7212" i="8" s="1"/>
  <c r="I7250" i="8" s="1"/>
  <c r="I7288" i="8" s="1"/>
  <c r="I7326" i="8" s="1"/>
  <c r="I7364" i="8" s="1"/>
  <c r="I7402" i="8" s="1"/>
  <c r="I7440" i="8" s="1"/>
  <c r="I7478" i="8" s="1"/>
  <c r="I7516" i="8" s="1"/>
  <c r="I7554" i="8" s="1"/>
  <c r="I7592" i="8" s="1"/>
  <c r="I7630" i="8" s="1"/>
  <c r="I7668" i="8" s="1"/>
  <c r="I7706" i="8" s="1"/>
  <c r="I7744" i="8" s="1"/>
  <c r="I7782" i="8" s="1"/>
  <c r="I7820" i="8" s="1"/>
  <c r="I7858" i="8" s="1"/>
  <c r="I7896" i="8" s="1"/>
  <c r="I7934" i="8" s="1"/>
  <c r="I7972" i="8" s="1"/>
  <c r="I8010" i="8" s="1"/>
  <c r="I8048" i="8" s="1"/>
  <c r="I8086" i="8" s="1"/>
  <c r="I8124" i="8" s="1"/>
  <c r="I8162" i="8" s="1"/>
  <c r="I8200" i="8" s="1"/>
  <c r="I8238" i="8" s="1"/>
  <c r="I8276" i="8" s="1"/>
  <c r="I8314" i="8" s="1"/>
  <c r="I8352" i="8" s="1"/>
  <c r="I8390" i="8" s="1"/>
  <c r="I8428" i="8" s="1"/>
  <c r="I8466" i="8" s="1"/>
  <c r="I8504" i="8" s="1"/>
  <c r="I8542" i="8" s="1"/>
  <c r="I8580" i="8" s="1"/>
  <c r="I8618" i="8" s="1"/>
  <c r="I8656" i="8" s="1"/>
  <c r="I8694" i="8" s="1"/>
  <c r="I8732" i="8" s="1"/>
  <c r="I8770" i="8" s="1"/>
  <c r="I8808" i="8" s="1"/>
  <c r="I8846" i="8" s="1"/>
  <c r="I8884" i="8" s="1"/>
  <c r="I8922" i="8" s="1"/>
  <c r="I8960" i="8" s="1"/>
  <c r="I8998" i="8" s="1"/>
  <c r="I9036" i="8" s="1"/>
  <c r="I9074" i="8" s="1"/>
  <c r="I9112" i="8" s="1"/>
  <c r="I9150" i="8" s="1"/>
  <c r="I9188" i="8" s="1"/>
  <c r="I9226" i="8" s="1"/>
  <c r="I9264" i="8" s="1"/>
  <c r="I9302" i="8" s="1"/>
  <c r="I9340" i="8" s="1"/>
  <c r="I9378" i="8" s="1"/>
  <c r="I9416" i="8" s="1"/>
  <c r="I9454" i="8" s="1"/>
  <c r="I9492" i="8" s="1"/>
  <c r="I9530" i="8" s="1"/>
  <c r="I9568" i="8" s="1"/>
  <c r="I9606" i="8" s="1"/>
  <c r="I9644" i="8" s="1"/>
  <c r="I9682" i="8" s="1"/>
  <c r="I9720" i="8" s="1"/>
  <c r="I9758" i="8" s="1"/>
  <c r="I9796" i="8" s="1"/>
  <c r="I9834" i="8" s="1"/>
  <c r="I9872" i="8" s="1"/>
  <c r="I9910" i="8" s="1"/>
  <c r="I9948" i="8" s="1"/>
  <c r="I9986" i="8" s="1"/>
  <c r="I10024" i="8" s="1"/>
  <c r="I10062" i="8" s="1"/>
  <c r="I10100" i="8" s="1"/>
  <c r="I10138" i="8" s="1"/>
  <c r="I10176" i="8" s="1"/>
  <c r="I10214" i="8" s="1"/>
  <c r="I10252" i="8" s="1"/>
  <c r="I10290" i="8" s="1"/>
  <c r="I10328" i="8" s="1"/>
  <c r="I10366" i="8" s="1"/>
  <c r="I10404" i="8" s="1"/>
  <c r="I10442" i="8" s="1"/>
  <c r="I10480" i="8" s="1"/>
  <c r="I10518" i="8" s="1"/>
  <c r="I10556" i="8" s="1"/>
  <c r="I10594" i="8" s="1"/>
  <c r="I10632" i="8" s="1"/>
  <c r="I10670" i="8" s="1"/>
  <c r="I10708" i="8" s="1"/>
  <c r="I10746" i="8" s="1"/>
  <c r="I10784" i="8" s="1"/>
  <c r="I10822" i="8" s="1"/>
  <c r="I10860" i="8" s="1"/>
  <c r="I10898" i="8" s="1"/>
  <c r="I10936" i="8" s="1"/>
  <c r="I10974" i="8" s="1"/>
  <c r="I11012" i="8" s="1"/>
  <c r="I11050" i="8" s="1"/>
  <c r="I11088" i="8" s="1"/>
  <c r="I11126" i="8" s="1"/>
  <c r="I11164" i="8" s="1"/>
  <c r="I11202" i="8" s="1"/>
  <c r="I11240" i="8" s="1"/>
  <c r="I11278" i="8" s="1"/>
  <c r="I11316" i="8" s="1"/>
  <c r="I11354" i="8" s="1"/>
  <c r="I11392" i="8" s="1"/>
  <c r="I11430" i="8" s="1"/>
  <c r="I11468" i="8" s="1"/>
  <c r="I11506" i="8" s="1"/>
  <c r="I11544" i="8" s="1"/>
  <c r="I11582" i="8" s="1"/>
  <c r="I11620" i="8" s="1"/>
  <c r="I11658" i="8" s="1"/>
  <c r="I11696" i="8" s="1"/>
  <c r="I11734" i="8" s="1"/>
  <c r="I11772" i="8" s="1"/>
  <c r="I11810" i="8" s="1"/>
  <c r="I11848" i="8" s="1"/>
  <c r="I11886" i="8" s="1"/>
  <c r="I11924" i="8" s="1"/>
  <c r="I11962" i="8" s="1"/>
  <c r="I12000" i="8" s="1"/>
  <c r="I12038" i="8" s="1"/>
  <c r="I12076" i="8" s="1"/>
  <c r="I12114" i="8" s="1"/>
  <c r="I12152" i="8" s="1"/>
  <c r="I12190" i="8" s="1"/>
  <c r="I12228" i="8" s="1"/>
  <c r="I12266" i="8" s="1"/>
  <c r="I12304" i="8" s="1"/>
  <c r="I12342" i="8" s="1"/>
  <c r="I12380" i="8" s="1"/>
  <c r="I12418" i="8" s="1"/>
  <c r="I12456" i="8" s="1"/>
  <c r="I12494" i="8" s="1"/>
  <c r="I12532" i="8" s="1"/>
  <c r="I12570" i="8" s="1"/>
  <c r="I12608" i="8" s="1"/>
  <c r="I12646" i="8" s="1"/>
  <c r="I12684" i="8" s="1"/>
  <c r="I12722" i="8" s="1"/>
  <c r="I12760" i="8" s="1"/>
  <c r="I12798" i="8" s="1"/>
  <c r="I12836" i="8" s="1"/>
  <c r="I12874" i="8" s="1"/>
  <c r="I12912" i="8" s="1"/>
  <c r="J68" i="8"/>
  <c r="K68" i="8"/>
  <c r="B69" i="8"/>
  <c r="G69" i="8"/>
  <c r="H69" i="8"/>
  <c r="I69" i="8"/>
  <c r="J69" i="8"/>
  <c r="K69" i="8"/>
  <c r="K107" i="8" s="1"/>
  <c r="K145" i="8" s="1"/>
  <c r="K183" i="8" s="1"/>
  <c r="K221" i="8" s="1"/>
  <c r="K259" i="8" s="1"/>
  <c r="K297" i="8" s="1"/>
  <c r="K335" i="8" s="1"/>
  <c r="K373" i="8" s="1"/>
  <c r="K411" i="8" s="1"/>
  <c r="K449" i="8" s="1"/>
  <c r="K487" i="8" s="1"/>
  <c r="K525" i="8" s="1"/>
  <c r="K563" i="8" s="1"/>
  <c r="K601" i="8" s="1"/>
  <c r="K639" i="8" s="1"/>
  <c r="K677" i="8" s="1"/>
  <c r="K715" i="8" s="1"/>
  <c r="K753" i="8" s="1"/>
  <c r="K791" i="8" s="1"/>
  <c r="K829" i="8" s="1"/>
  <c r="K867" i="8" s="1"/>
  <c r="K905" i="8" s="1"/>
  <c r="K943" i="8" s="1"/>
  <c r="K981" i="8" s="1"/>
  <c r="K1019" i="8" s="1"/>
  <c r="K1057" i="8" s="1"/>
  <c r="K1095" i="8" s="1"/>
  <c r="K1133" i="8" s="1"/>
  <c r="K1171" i="8" s="1"/>
  <c r="K1209" i="8" s="1"/>
  <c r="K1247" i="8" s="1"/>
  <c r="K1285" i="8" s="1"/>
  <c r="K1323" i="8" s="1"/>
  <c r="K1361" i="8" s="1"/>
  <c r="K1399" i="8" s="1"/>
  <c r="K1437" i="8" s="1"/>
  <c r="K1475" i="8" s="1"/>
  <c r="K1513" i="8" s="1"/>
  <c r="K1551" i="8" s="1"/>
  <c r="K1589" i="8" s="1"/>
  <c r="K1627" i="8" s="1"/>
  <c r="K1665" i="8" s="1"/>
  <c r="K1703" i="8" s="1"/>
  <c r="K1741" i="8" s="1"/>
  <c r="K1779" i="8" s="1"/>
  <c r="K1817" i="8" s="1"/>
  <c r="K1855" i="8" s="1"/>
  <c r="K1893" i="8" s="1"/>
  <c r="K1931" i="8" s="1"/>
  <c r="K1969" i="8" s="1"/>
  <c r="K2007" i="8" s="1"/>
  <c r="K2045" i="8" s="1"/>
  <c r="K2083" i="8" s="1"/>
  <c r="K2121" i="8" s="1"/>
  <c r="K2159" i="8" s="1"/>
  <c r="K2197" i="8" s="1"/>
  <c r="K2235" i="8" s="1"/>
  <c r="K2273" i="8" s="1"/>
  <c r="K2311" i="8" s="1"/>
  <c r="K2349" i="8" s="1"/>
  <c r="K2387" i="8" s="1"/>
  <c r="K2425" i="8" s="1"/>
  <c r="K2463" i="8" s="1"/>
  <c r="K2501" i="8" s="1"/>
  <c r="K2539" i="8" s="1"/>
  <c r="K2577" i="8" s="1"/>
  <c r="K2615" i="8" s="1"/>
  <c r="K2653" i="8" s="1"/>
  <c r="K2691" i="8" s="1"/>
  <c r="K2729" i="8" s="1"/>
  <c r="K2767" i="8" s="1"/>
  <c r="K2805" i="8" s="1"/>
  <c r="K2843" i="8" s="1"/>
  <c r="K2881" i="8" s="1"/>
  <c r="K2919" i="8" s="1"/>
  <c r="K2957" i="8" s="1"/>
  <c r="K2995" i="8" s="1"/>
  <c r="K3033" i="8" s="1"/>
  <c r="K3071" i="8" s="1"/>
  <c r="K3109" i="8" s="1"/>
  <c r="K3147" i="8" s="1"/>
  <c r="K3185" i="8" s="1"/>
  <c r="K3223" i="8" s="1"/>
  <c r="K3261" i="8" s="1"/>
  <c r="K3299" i="8" s="1"/>
  <c r="K3337" i="8" s="1"/>
  <c r="K3375" i="8" s="1"/>
  <c r="K3413" i="8" s="1"/>
  <c r="K3451" i="8" s="1"/>
  <c r="K3489" i="8" s="1"/>
  <c r="K3527" i="8" s="1"/>
  <c r="K3565" i="8" s="1"/>
  <c r="K3603" i="8" s="1"/>
  <c r="K3641" i="8" s="1"/>
  <c r="K3679" i="8" s="1"/>
  <c r="K3717" i="8" s="1"/>
  <c r="K3755" i="8" s="1"/>
  <c r="K3793" i="8" s="1"/>
  <c r="K3831" i="8" s="1"/>
  <c r="K3869" i="8" s="1"/>
  <c r="K3907" i="8" s="1"/>
  <c r="K3945" i="8" s="1"/>
  <c r="K3983" i="8" s="1"/>
  <c r="K4021" i="8" s="1"/>
  <c r="K4059" i="8" s="1"/>
  <c r="K4097" i="8" s="1"/>
  <c r="K4135" i="8" s="1"/>
  <c r="K4173" i="8" s="1"/>
  <c r="K4211" i="8" s="1"/>
  <c r="K4249" i="8" s="1"/>
  <c r="K4287" i="8" s="1"/>
  <c r="K4325" i="8" s="1"/>
  <c r="K4363" i="8" s="1"/>
  <c r="K4401" i="8" s="1"/>
  <c r="K4439" i="8" s="1"/>
  <c r="K4477" i="8" s="1"/>
  <c r="K4515" i="8" s="1"/>
  <c r="K4553" i="8" s="1"/>
  <c r="K4591" i="8" s="1"/>
  <c r="K4629" i="8" s="1"/>
  <c r="K4667" i="8" s="1"/>
  <c r="K4705" i="8" s="1"/>
  <c r="K4743" i="8" s="1"/>
  <c r="K4781" i="8" s="1"/>
  <c r="K4819" i="8" s="1"/>
  <c r="K4857" i="8" s="1"/>
  <c r="K4895" i="8" s="1"/>
  <c r="K4933" i="8" s="1"/>
  <c r="K4971" i="8" s="1"/>
  <c r="K5009" i="8" s="1"/>
  <c r="K5047" i="8" s="1"/>
  <c r="K5085" i="8" s="1"/>
  <c r="K5123" i="8" s="1"/>
  <c r="K5161" i="8" s="1"/>
  <c r="K5199" i="8" s="1"/>
  <c r="K5237" i="8" s="1"/>
  <c r="K5275" i="8" s="1"/>
  <c r="K5313" i="8" s="1"/>
  <c r="K5351" i="8" s="1"/>
  <c r="K5389" i="8" s="1"/>
  <c r="K5427" i="8" s="1"/>
  <c r="K5465" i="8" s="1"/>
  <c r="K5503" i="8" s="1"/>
  <c r="K5541" i="8" s="1"/>
  <c r="K5579" i="8" s="1"/>
  <c r="K5617" i="8" s="1"/>
  <c r="K5655" i="8" s="1"/>
  <c r="K5693" i="8" s="1"/>
  <c r="K5731" i="8" s="1"/>
  <c r="K5769" i="8" s="1"/>
  <c r="K5807" i="8" s="1"/>
  <c r="K5845" i="8" s="1"/>
  <c r="K5883" i="8" s="1"/>
  <c r="K5921" i="8" s="1"/>
  <c r="K5959" i="8" s="1"/>
  <c r="K5997" i="8" s="1"/>
  <c r="K6035" i="8" s="1"/>
  <c r="K6073" i="8" s="1"/>
  <c r="K6111" i="8" s="1"/>
  <c r="K6149" i="8" s="1"/>
  <c r="K6187" i="8" s="1"/>
  <c r="K6225" i="8" s="1"/>
  <c r="K6263" i="8" s="1"/>
  <c r="K6301" i="8" s="1"/>
  <c r="K6339" i="8" s="1"/>
  <c r="K6377" i="8" s="1"/>
  <c r="K6415" i="8" s="1"/>
  <c r="K6453" i="8" s="1"/>
  <c r="K6491" i="8" s="1"/>
  <c r="K6529" i="8" s="1"/>
  <c r="K6567" i="8" s="1"/>
  <c r="K6605" i="8" s="1"/>
  <c r="K6643" i="8" s="1"/>
  <c r="K6681" i="8" s="1"/>
  <c r="K6719" i="8" s="1"/>
  <c r="K6757" i="8" s="1"/>
  <c r="K6795" i="8" s="1"/>
  <c r="K6833" i="8" s="1"/>
  <c r="K6871" i="8" s="1"/>
  <c r="K6909" i="8" s="1"/>
  <c r="K6947" i="8" s="1"/>
  <c r="K6985" i="8" s="1"/>
  <c r="K7023" i="8" s="1"/>
  <c r="K7061" i="8" s="1"/>
  <c r="K7099" i="8" s="1"/>
  <c r="K7137" i="8" s="1"/>
  <c r="K7175" i="8" s="1"/>
  <c r="K7213" i="8" s="1"/>
  <c r="K7251" i="8" s="1"/>
  <c r="K7289" i="8" s="1"/>
  <c r="K7327" i="8" s="1"/>
  <c r="K7365" i="8" s="1"/>
  <c r="K7403" i="8" s="1"/>
  <c r="K7441" i="8" s="1"/>
  <c r="K7479" i="8" s="1"/>
  <c r="K7517" i="8" s="1"/>
  <c r="K7555" i="8" s="1"/>
  <c r="K7593" i="8" s="1"/>
  <c r="K7631" i="8" s="1"/>
  <c r="K7669" i="8" s="1"/>
  <c r="K7707" i="8" s="1"/>
  <c r="K7745" i="8" s="1"/>
  <c r="K7783" i="8" s="1"/>
  <c r="K7821" i="8" s="1"/>
  <c r="K7859" i="8" s="1"/>
  <c r="K7897" i="8" s="1"/>
  <c r="K7935" i="8" s="1"/>
  <c r="K7973" i="8" s="1"/>
  <c r="K8011" i="8" s="1"/>
  <c r="K8049" i="8" s="1"/>
  <c r="K8087" i="8" s="1"/>
  <c r="K8125" i="8" s="1"/>
  <c r="K8163" i="8" s="1"/>
  <c r="K8201" i="8" s="1"/>
  <c r="K8239" i="8" s="1"/>
  <c r="K8277" i="8" s="1"/>
  <c r="K8315" i="8" s="1"/>
  <c r="K8353" i="8" s="1"/>
  <c r="K8391" i="8" s="1"/>
  <c r="K8429" i="8" s="1"/>
  <c r="K8467" i="8" s="1"/>
  <c r="K8505" i="8" s="1"/>
  <c r="K8543" i="8" s="1"/>
  <c r="K8581" i="8" s="1"/>
  <c r="K8619" i="8" s="1"/>
  <c r="K8657" i="8" s="1"/>
  <c r="K8695" i="8" s="1"/>
  <c r="K8733" i="8" s="1"/>
  <c r="K8771" i="8" s="1"/>
  <c r="K8809" i="8" s="1"/>
  <c r="K8847" i="8" s="1"/>
  <c r="K8885" i="8" s="1"/>
  <c r="K8923" i="8" s="1"/>
  <c r="K8961" i="8" s="1"/>
  <c r="K8999" i="8" s="1"/>
  <c r="K9037" i="8" s="1"/>
  <c r="K9075" i="8" s="1"/>
  <c r="K9113" i="8" s="1"/>
  <c r="K9151" i="8" s="1"/>
  <c r="K9189" i="8" s="1"/>
  <c r="K9227" i="8" s="1"/>
  <c r="K9265" i="8" s="1"/>
  <c r="K9303" i="8" s="1"/>
  <c r="K9341" i="8" s="1"/>
  <c r="K9379" i="8" s="1"/>
  <c r="K9417" i="8" s="1"/>
  <c r="K9455" i="8" s="1"/>
  <c r="K9493" i="8" s="1"/>
  <c r="K9531" i="8" s="1"/>
  <c r="K9569" i="8" s="1"/>
  <c r="K9607" i="8" s="1"/>
  <c r="K9645" i="8" s="1"/>
  <c r="K9683" i="8" s="1"/>
  <c r="K9721" i="8" s="1"/>
  <c r="K9759" i="8" s="1"/>
  <c r="K9797" i="8" s="1"/>
  <c r="K9835" i="8" s="1"/>
  <c r="K9873" i="8" s="1"/>
  <c r="K9911" i="8" s="1"/>
  <c r="K9949" i="8" s="1"/>
  <c r="K9987" i="8" s="1"/>
  <c r="K10025" i="8" s="1"/>
  <c r="K10063" i="8" s="1"/>
  <c r="K10101" i="8" s="1"/>
  <c r="K10139" i="8" s="1"/>
  <c r="K10177" i="8" s="1"/>
  <c r="K10215" i="8" s="1"/>
  <c r="K10253" i="8" s="1"/>
  <c r="K10291" i="8" s="1"/>
  <c r="K10329" i="8" s="1"/>
  <c r="K10367" i="8" s="1"/>
  <c r="K10405" i="8" s="1"/>
  <c r="K10443" i="8" s="1"/>
  <c r="K10481" i="8" s="1"/>
  <c r="K10519" i="8" s="1"/>
  <c r="K10557" i="8" s="1"/>
  <c r="K10595" i="8" s="1"/>
  <c r="K10633" i="8" s="1"/>
  <c r="K10671" i="8" s="1"/>
  <c r="K10709" i="8" s="1"/>
  <c r="K10747" i="8" s="1"/>
  <c r="K10785" i="8" s="1"/>
  <c r="K10823" i="8" s="1"/>
  <c r="K10861" i="8" s="1"/>
  <c r="K10899" i="8" s="1"/>
  <c r="K10937" i="8" s="1"/>
  <c r="K10975" i="8" s="1"/>
  <c r="K11013" i="8" s="1"/>
  <c r="K11051" i="8" s="1"/>
  <c r="K11089" i="8" s="1"/>
  <c r="K11127" i="8" s="1"/>
  <c r="K11165" i="8" s="1"/>
  <c r="K11203" i="8" s="1"/>
  <c r="K11241" i="8" s="1"/>
  <c r="K11279" i="8" s="1"/>
  <c r="K11317" i="8" s="1"/>
  <c r="K11355" i="8" s="1"/>
  <c r="K11393" i="8" s="1"/>
  <c r="K11431" i="8" s="1"/>
  <c r="K11469" i="8" s="1"/>
  <c r="K11507" i="8" s="1"/>
  <c r="K11545" i="8" s="1"/>
  <c r="K11583" i="8" s="1"/>
  <c r="K11621" i="8" s="1"/>
  <c r="K11659" i="8" s="1"/>
  <c r="K11697" i="8" s="1"/>
  <c r="K11735" i="8" s="1"/>
  <c r="K11773" i="8" s="1"/>
  <c r="K11811" i="8" s="1"/>
  <c r="K11849" i="8" s="1"/>
  <c r="K11887" i="8" s="1"/>
  <c r="K11925" i="8" s="1"/>
  <c r="K11963" i="8" s="1"/>
  <c r="K12001" i="8" s="1"/>
  <c r="K12039" i="8" s="1"/>
  <c r="K12077" i="8" s="1"/>
  <c r="K12115" i="8" s="1"/>
  <c r="K12153" i="8" s="1"/>
  <c r="K12191" i="8" s="1"/>
  <c r="K12229" i="8" s="1"/>
  <c r="K12267" i="8" s="1"/>
  <c r="K12305" i="8" s="1"/>
  <c r="K12343" i="8" s="1"/>
  <c r="K12381" i="8" s="1"/>
  <c r="K12419" i="8" s="1"/>
  <c r="K12457" i="8" s="1"/>
  <c r="K12495" i="8" s="1"/>
  <c r="K12533" i="8" s="1"/>
  <c r="K12571" i="8" s="1"/>
  <c r="K12609" i="8" s="1"/>
  <c r="K12647" i="8" s="1"/>
  <c r="K12685" i="8" s="1"/>
  <c r="K12723" i="8" s="1"/>
  <c r="K12761" i="8" s="1"/>
  <c r="K12799" i="8" s="1"/>
  <c r="K12837" i="8" s="1"/>
  <c r="K12875" i="8" s="1"/>
  <c r="K12913" i="8" s="1"/>
  <c r="B70" i="8"/>
  <c r="G70" i="8"/>
  <c r="G108" i="8" s="1"/>
  <c r="G146" i="8" s="1"/>
  <c r="G184" i="8" s="1"/>
  <c r="G222" i="8" s="1"/>
  <c r="G260" i="8" s="1"/>
  <c r="G298" i="8" s="1"/>
  <c r="G336" i="8" s="1"/>
  <c r="G374" i="8" s="1"/>
  <c r="G412" i="8" s="1"/>
  <c r="G450" i="8" s="1"/>
  <c r="G488" i="8" s="1"/>
  <c r="G526" i="8" s="1"/>
  <c r="G564" i="8" s="1"/>
  <c r="G602" i="8" s="1"/>
  <c r="G640" i="8" s="1"/>
  <c r="G678" i="8" s="1"/>
  <c r="G716" i="8" s="1"/>
  <c r="G754" i="8" s="1"/>
  <c r="G792" i="8" s="1"/>
  <c r="G830" i="8" s="1"/>
  <c r="G868" i="8" s="1"/>
  <c r="G906" i="8" s="1"/>
  <c r="G944" i="8" s="1"/>
  <c r="G982" i="8" s="1"/>
  <c r="G1020" i="8" s="1"/>
  <c r="G1058" i="8" s="1"/>
  <c r="G1096" i="8" s="1"/>
  <c r="G1134" i="8" s="1"/>
  <c r="G1172" i="8" s="1"/>
  <c r="G1210" i="8" s="1"/>
  <c r="G1248" i="8" s="1"/>
  <c r="G1286" i="8" s="1"/>
  <c r="G1324" i="8" s="1"/>
  <c r="G1362" i="8" s="1"/>
  <c r="G1400" i="8" s="1"/>
  <c r="G1438" i="8" s="1"/>
  <c r="G1476" i="8" s="1"/>
  <c r="G1514" i="8" s="1"/>
  <c r="G1552" i="8" s="1"/>
  <c r="G1590" i="8" s="1"/>
  <c r="G1628" i="8" s="1"/>
  <c r="G1666" i="8" s="1"/>
  <c r="G1704" i="8" s="1"/>
  <c r="G1742" i="8" s="1"/>
  <c r="G1780" i="8" s="1"/>
  <c r="G1818" i="8" s="1"/>
  <c r="G1856" i="8" s="1"/>
  <c r="G1894" i="8" s="1"/>
  <c r="G1932" i="8" s="1"/>
  <c r="G1970" i="8" s="1"/>
  <c r="G2008" i="8" s="1"/>
  <c r="G2046" i="8" s="1"/>
  <c r="G2084" i="8" s="1"/>
  <c r="G2122" i="8" s="1"/>
  <c r="G2160" i="8" s="1"/>
  <c r="G2198" i="8" s="1"/>
  <c r="G2236" i="8" s="1"/>
  <c r="G2274" i="8" s="1"/>
  <c r="G2312" i="8" s="1"/>
  <c r="G2350" i="8" s="1"/>
  <c r="G2388" i="8" s="1"/>
  <c r="G2426" i="8" s="1"/>
  <c r="G2464" i="8" s="1"/>
  <c r="G2502" i="8" s="1"/>
  <c r="G2540" i="8" s="1"/>
  <c r="G2578" i="8" s="1"/>
  <c r="G2616" i="8" s="1"/>
  <c r="G2654" i="8" s="1"/>
  <c r="G2692" i="8" s="1"/>
  <c r="G2730" i="8" s="1"/>
  <c r="G2768" i="8" s="1"/>
  <c r="G2806" i="8" s="1"/>
  <c r="G2844" i="8" s="1"/>
  <c r="G2882" i="8" s="1"/>
  <c r="G2920" i="8" s="1"/>
  <c r="G2958" i="8" s="1"/>
  <c r="G2996" i="8" s="1"/>
  <c r="G3034" i="8" s="1"/>
  <c r="G3072" i="8" s="1"/>
  <c r="G3110" i="8" s="1"/>
  <c r="G3148" i="8" s="1"/>
  <c r="G3186" i="8" s="1"/>
  <c r="G3224" i="8" s="1"/>
  <c r="G3262" i="8" s="1"/>
  <c r="G3300" i="8" s="1"/>
  <c r="G3338" i="8" s="1"/>
  <c r="G3376" i="8" s="1"/>
  <c r="G3414" i="8" s="1"/>
  <c r="G3452" i="8" s="1"/>
  <c r="G3490" i="8" s="1"/>
  <c r="G3528" i="8" s="1"/>
  <c r="G3566" i="8" s="1"/>
  <c r="G3604" i="8" s="1"/>
  <c r="G3642" i="8" s="1"/>
  <c r="G3680" i="8" s="1"/>
  <c r="G3718" i="8" s="1"/>
  <c r="G3756" i="8" s="1"/>
  <c r="G3794" i="8" s="1"/>
  <c r="G3832" i="8" s="1"/>
  <c r="G3870" i="8" s="1"/>
  <c r="G3908" i="8" s="1"/>
  <c r="G3946" i="8" s="1"/>
  <c r="G3984" i="8" s="1"/>
  <c r="G4022" i="8" s="1"/>
  <c r="G4060" i="8" s="1"/>
  <c r="G4098" i="8" s="1"/>
  <c r="G4136" i="8" s="1"/>
  <c r="G4174" i="8" s="1"/>
  <c r="G4212" i="8" s="1"/>
  <c r="G4250" i="8" s="1"/>
  <c r="G4288" i="8" s="1"/>
  <c r="G4326" i="8" s="1"/>
  <c r="G4364" i="8" s="1"/>
  <c r="G4402" i="8" s="1"/>
  <c r="G4440" i="8" s="1"/>
  <c r="G4478" i="8" s="1"/>
  <c r="G4516" i="8" s="1"/>
  <c r="G4554" i="8" s="1"/>
  <c r="G4592" i="8" s="1"/>
  <c r="G4630" i="8" s="1"/>
  <c r="G4668" i="8" s="1"/>
  <c r="G4706" i="8" s="1"/>
  <c r="G4744" i="8" s="1"/>
  <c r="G4782" i="8" s="1"/>
  <c r="G4820" i="8" s="1"/>
  <c r="G4858" i="8" s="1"/>
  <c r="G4896" i="8" s="1"/>
  <c r="G4934" i="8" s="1"/>
  <c r="G4972" i="8" s="1"/>
  <c r="G5010" i="8" s="1"/>
  <c r="G5048" i="8" s="1"/>
  <c r="G5086" i="8" s="1"/>
  <c r="G5124" i="8" s="1"/>
  <c r="G5162" i="8" s="1"/>
  <c r="G5200" i="8" s="1"/>
  <c r="G5238" i="8" s="1"/>
  <c r="G5276" i="8" s="1"/>
  <c r="G5314" i="8" s="1"/>
  <c r="G5352" i="8" s="1"/>
  <c r="G5390" i="8" s="1"/>
  <c r="G5428" i="8" s="1"/>
  <c r="G5466" i="8" s="1"/>
  <c r="G5504" i="8" s="1"/>
  <c r="G5542" i="8" s="1"/>
  <c r="G5580" i="8" s="1"/>
  <c r="G5618" i="8" s="1"/>
  <c r="G5656" i="8" s="1"/>
  <c r="G5694" i="8" s="1"/>
  <c r="G5732" i="8" s="1"/>
  <c r="G5770" i="8" s="1"/>
  <c r="G5808" i="8" s="1"/>
  <c r="G5846" i="8" s="1"/>
  <c r="G5884" i="8" s="1"/>
  <c r="G5922" i="8" s="1"/>
  <c r="G5960" i="8" s="1"/>
  <c r="G5998" i="8" s="1"/>
  <c r="G6036" i="8" s="1"/>
  <c r="G6074" i="8" s="1"/>
  <c r="G6112" i="8" s="1"/>
  <c r="G6150" i="8" s="1"/>
  <c r="G6188" i="8" s="1"/>
  <c r="G6226" i="8" s="1"/>
  <c r="G6264" i="8" s="1"/>
  <c r="G6302" i="8" s="1"/>
  <c r="G6340" i="8" s="1"/>
  <c r="G6378" i="8" s="1"/>
  <c r="G6416" i="8" s="1"/>
  <c r="G6454" i="8" s="1"/>
  <c r="G6492" i="8" s="1"/>
  <c r="G6530" i="8" s="1"/>
  <c r="G6568" i="8" s="1"/>
  <c r="G6606" i="8" s="1"/>
  <c r="G6644" i="8" s="1"/>
  <c r="G6682" i="8" s="1"/>
  <c r="G6720" i="8" s="1"/>
  <c r="G6758" i="8" s="1"/>
  <c r="G6796" i="8" s="1"/>
  <c r="G6834" i="8" s="1"/>
  <c r="G6872" i="8" s="1"/>
  <c r="G6910" i="8" s="1"/>
  <c r="G6948" i="8" s="1"/>
  <c r="G6986" i="8" s="1"/>
  <c r="G7024" i="8" s="1"/>
  <c r="G7062" i="8" s="1"/>
  <c r="G7100" i="8" s="1"/>
  <c r="G7138" i="8" s="1"/>
  <c r="G7176" i="8" s="1"/>
  <c r="G7214" i="8" s="1"/>
  <c r="G7252" i="8" s="1"/>
  <c r="G7290" i="8" s="1"/>
  <c r="G7328" i="8" s="1"/>
  <c r="G7366" i="8" s="1"/>
  <c r="G7404" i="8" s="1"/>
  <c r="G7442" i="8" s="1"/>
  <c r="G7480" i="8" s="1"/>
  <c r="G7518" i="8" s="1"/>
  <c r="G7556" i="8" s="1"/>
  <c r="G7594" i="8" s="1"/>
  <c r="G7632" i="8" s="1"/>
  <c r="G7670" i="8" s="1"/>
  <c r="G7708" i="8" s="1"/>
  <c r="G7746" i="8" s="1"/>
  <c r="G7784" i="8" s="1"/>
  <c r="G7822" i="8" s="1"/>
  <c r="G7860" i="8" s="1"/>
  <c r="G7898" i="8" s="1"/>
  <c r="G7936" i="8" s="1"/>
  <c r="G7974" i="8" s="1"/>
  <c r="G8012" i="8" s="1"/>
  <c r="G8050" i="8" s="1"/>
  <c r="G8088" i="8" s="1"/>
  <c r="G8126" i="8" s="1"/>
  <c r="G8164" i="8" s="1"/>
  <c r="G8202" i="8" s="1"/>
  <c r="G8240" i="8" s="1"/>
  <c r="G8278" i="8" s="1"/>
  <c r="G8316" i="8" s="1"/>
  <c r="G8354" i="8" s="1"/>
  <c r="G8392" i="8" s="1"/>
  <c r="G8430" i="8" s="1"/>
  <c r="G8468" i="8" s="1"/>
  <c r="G8506" i="8" s="1"/>
  <c r="G8544" i="8" s="1"/>
  <c r="G8582" i="8" s="1"/>
  <c r="G8620" i="8" s="1"/>
  <c r="G8658" i="8" s="1"/>
  <c r="G8696" i="8" s="1"/>
  <c r="G8734" i="8" s="1"/>
  <c r="G8772" i="8" s="1"/>
  <c r="G8810" i="8" s="1"/>
  <c r="G8848" i="8" s="1"/>
  <c r="G8886" i="8" s="1"/>
  <c r="G8924" i="8" s="1"/>
  <c r="G8962" i="8" s="1"/>
  <c r="G9000" i="8" s="1"/>
  <c r="G9038" i="8" s="1"/>
  <c r="G9076" i="8" s="1"/>
  <c r="G9114" i="8" s="1"/>
  <c r="G9152" i="8" s="1"/>
  <c r="G9190" i="8" s="1"/>
  <c r="G9228" i="8" s="1"/>
  <c r="G9266" i="8" s="1"/>
  <c r="G9304" i="8" s="1"/>
  <c r="G9342" i="8" s="1"/>
  <c r="G9380" i="8" s="1"/>
  <c r="G9418" i="8" s="1"/>
  <c r="G9456" i="8" s="1"/>
  <c r="G9494" i="8" s="1"/>
  <c r="G9532" i="8" s="1"/>
  <c r="G9570" i="8" s="1"/>
  <c r="G9608" i="8" s="1"/>
  <c r="G9646" i="8" s="1"/>
  <c r="G9684" i="8" s="1"/>
  <c r="G9722" i="8" s="1"/>
  <c r="G9760" i="8" s="1"/>
  <c r="G9798" i="8" s="1"/>
  <c r="G9836" i="8" s="1"/>
  <c r="G9874" i="8" s="1"/>
  <c r="G9912" i="8" s="1"/>
  <c r="G9950" i="8" s="1"/>
  <c r="G9988" i="8" s="1"/>
  <c r="G10026" i="8" s="1"/>
  <c r="G10064" i="8" s="1"/>
  <c r="G10102" i="8" s="1"/>
  <c r="G10140" i="8" s="1"/>
  <c r="G10178" i="8" s="1"/>
  <c r="G10216" i="8" s="1"/>
  <c r="G10254" i="8" s="1"/>
  <c r="G10292" i="8" s="1"/>
  <c r="G10330" i="8" s="1"/>
  <c r="G10368" i="8" s="1"/>
  <c r="G10406" i="8" s="1"/>
  <c r="G10444" i="8" s="1"/>
  <c r="G10482" i="8" s="1"/>
  <c r="G10520" i="8" s="1"/>
  <c r="G10558" i="8" s="1"/>
  <c r="G10596" i="8" s="1"/>
  <c r="G10634" i="8" s="1"/>
  <c r="G10672" i="8" s="1"/>
  <c r="G10710" i="8" s="1"/>
  <c r="G10748" i="8" s="1"/>
  <c r="G10786" i="8" s="1"/>
  <c r="G10824" i="8" s="1"/>
  <c r="G10862" i="8" s="1"/>
  <c r="G10900" i="8" s="1"/>
  <c r="G10938" i="8" s="1"/>
  <c r="G10976" i="8" s="1"/>
  <c r="G11014" i="8" s="1"/>
  <c r="G11052" i="8" s="1"/>
  <c r="G11090" i="8" s="1"/>
  <c r="G11128" i="8" s="1"/>
  <c r="G11166" i="8" s="1"/>
  <c r="G11204" i="8" s="1"/>
  <c r="G11242" i="8" s="1"/>
  <c r="G11280" i="8" s="1"/>
  <c r="G11318" i="8" s="1"/>
  <c r="G11356" i="8" s="1"/>
  <c r="G11394" i="8" s="1"/>
  <c r="G11432" i="8" s="1"/>
  <c r="G11470" i="8" s="1"/>
  <c r="G11508" i="8" s="1"/>
  <c r="G11546" i="8" s="1"/>
  <c r="G11584" i="8" s="1"/>
  <c r="G11622" i="8" s="1"/>
  <c r="G11660" i="8" s="1"/>
  <c r="G11698" i="8" s="1"/>
  <c r="G11736" i="8" s="1"/>
  <c r="G11774" i="8" s="1"/>
  <c r="G11812" i="8" s="1"/>
  <c r="G11850" i="8" s="1"/>
  <c r="G11888" i="8" s="1"/>
  <c r="G11926" i="8" s="1"/>
  <c r="G11964" i="8" s="1"/>
  <c r="G12002" i="8" s="1"/>
  <c r="G12040" i="8" s="1"/>
  <c r="G12078" i="8" s="1"/>
  <c r="G12116" i="8" s="1"/>
  <c r="G12154" i="8" s="1"/>
  <c r="G12192" i="8" s="1"/>
  <c r="G12230" i="8" s="1"/>
  <c r="G12268" i="8" s="1"/>
  <c r="G12306" i="8" s="1"/>
  <c r="G12344" i="8" s="1"/>
  <c r="G12382" i="8" s="1"/>
  <c r="G12420" i="8" s="1"/>
  <c r="G12458" i="8" s="1"/>
  <c r="G12496" i="8" s="1"/>
  <c r="G12534" i="8" s="1"/>
  <c r="G12572" i="8" s="1"/>
  <c r="G12610" i="8" s="1"/>
  <c r="G12648" i="8" s="1"/>
  <c r="G12686" i="8" s="1"/>
  <c r="G12724" i="8" s="1"/>
  <c r="G12762" i="8" s="1"/>
  <c r="G12800" i="8" s="1"/>
  <c r="G12838" i="8" s="1"/>
  <c r="G12876" i="8" s="1"/>
  <c r="G12914" i="8" s="1"/>
  <c r="H70" i="8"/>
  <c r="H108" i="8" s="1"/>
  <c r="H146" i="8" s="1"/>
  <c r="H184" i="8" s="1"/>
  <c r="H222" i="8" s="1"/>
  <c r="H260" i="8" s="1"/>
  <c r="H298" i="8" s="1"/>
  <c r="H336" i="8" s="1"/>
  <c r="H374" i="8" s="1"/>
  <c r="H412" i="8" s="1"/>
  <c r="H450" i="8" s="1"/>
  <c r="H488" i="8" s="1"/>
  <c r="H526" i="8" s="1"/>
  <c r="H564" i="8" s="1"/>
  <c r="H602" i="8" s="1"/>
  <c r="H640" i="8" s="1"/>
  <c r="H678" i="8" s="1"/>
  <c r="H716" i="8" s="1"/>
  <c r="H754" i="8" s="1"/>
  <c r="H792" i="8" s="1"/>
  <c r="H830" i="8" s="1"/>
  <c r="H868" i="8" s="1"/>
  <c r="H906" i="8" s="1"/>
  <c r="H944" i="8" s="1"/>
  <c r="H982" i="8" s="1"/>
  <c r="H1020" i="8" s="1"/>
  <c r="H1058" i="8" s="1"/>
  <c r="H1096" i="8" s="1"/>
  <c r="H1134" i="8" s="1"/>
  <c r="H1172" i="8" s="1"/>
  <c r="H1210" i="8" s="1"/>
  <c r="H1248" i="8" s="1"/>
  <c r="H1286" i="8" s="1"/>
  <c r="H1324" i="8" s="1"/>
  <c r="H1362" i="8" s="1"/>
  <c r="H1400" i="8" s="1"/>
  <c r="H1438" i="8" s="1"/>
  <c r="H1476" i="8" s="1"/>
  <c r="H1514" i="8" s="1"/>
  <c r="H1552" i="8" s="1"/>
  <c r="H1590" i="8" s="1"/>
  <c r="H1628" i="8" s="1"/>
  <c r="H1666" i="8" s="1"/>
  <c r="H1704" i="8" s="1"/>
  <c r="H1742" i="8" s="1"/>
  <c r="H1780" i="8" s="1"/>
  <c r="H1818" i="8" s="1"/>
  <c r="H1856" i="8" s="1"/>
  <c r="H1894" i="8" s="1"/>
  <c r="H1932" i="8" s="1"/>
  <c r="H1970" i="8" s="1"/>
  <c r="H2008" i="8" s="1"/>
  <c r="H2046" i="8" s="1"/>
  <c r="H2084" i="8" s="1"/>
  <c r="H2122" i="8" s="1"/>
  <c r="H2160" i="8" s="1"/>
  <c r="H2198" i="8" s="1"/>
  <c r="H2236" i="8" s="1"/>
  <c r="H2274" i="8" s="1"/>
  <c r="H2312" i="8" s="1"/>
  <c r="H2350" i="8" s="1"/>
  <c r="H2388" i="8" s="1"/>
  <c r="H2426" i="8" s="1"/>
  <c r="H2464" i="8" s="1"/>
  <c r="H2502" i="8" s="1"/>
  <c r="H2540" i="8" s="1"/>
  <c r="H2578" i="8" s="1"/>
  <c r="H2616" i="8" s="1"/>
  <c r="H2654" i="8" s="1"/>
  <c r="H2692" i="8" s="1"/>
  <c r="H2730" i="8" s="1"/>
  <c r="H2768" i="8" s="1"/>
  <c r="H2806" i="8" s="1"/>
  <c r="H2844" i="8" s="1"/>
  <c r="H2882" i="8" s="1"/>
  <c r="H2920" i="8" s="1"/>
  <c r="H2958" i="8" s="1"/>
  <c r="H2996" i="8" s="1"/>
  <c r="H3034" i="8" s="1"/>
  <c r="H3072" i="8" s="1"/>
  <c r="H3110" i="8" s="1"/>
  <c r="H3148" i="8" s="1"/>
  <c r="H3186" i="8" s="1"/>
  <c r="H3224" i="8" s="1"/>
  <c r="H3262" i="8" s="1"/>
  <c r="H3300" i="8" s="1"/>
  <c r="H3338" i="8" s="1"/>
  <c r="H3376" i="8" s="1"/>
  <c r="H3414" i="8" s="1"/>
  <c r="H3452" i="8" s="1"/>
  <c r="H3490" i="8" s="1"/>
  <c r="H3528" i="8" s="1"/>
  <c r="H3566" i="8" s="1"/>
  <c r="H3604" i="8" s="1"/>
  <c r="H3642" i="8" s="1"/>
  <c r="H3680" i="8" s="1"/>
  <c r="H3718" i="8" s="1"/>
  <c r="H3756" i="8" s="1"/>
  <c r="H3794" i="8" s="1"/>
  <c r="H3832" i="8" s="1"/>
  <c r="H3870" i="8" s="1"/>
  <c r="H3908" i="8" s="1"/>
  <c r="H3946" i="8" s="1"/>
  <c r="H3984" i="8" s="1"/>
  <c r="H4022" i="8" s="1"/>
  <c r="H4060" i="8" s="1"/>
  <c r="H4098" i="8" s="1"/>
  <c r="H4136" i="8" s="1"/>
  <c r="H4174" i="8" s="1"/>
  <c r="H4212" i="8" s="1"/>
  <c r="H4250" i="8" s="1"/>
  <c r="H4288" i="8" s="1"/>
  <c r="H4326" i="8" s="1"/>
  <c r="H4364" i="8" s="1"/>
  <c r="H4402" i="8" s="1"/>
  <c r="H4440" i="8" s="1"/>
  <c r="H4478" i="8" s="1"/>
  <c r="H4516" i="8" s="1"/>
  <c r="H4554" i="8" s="1"/>
  <c r="H4592" i="8" s="1"/>
  <c r="H4630" i="8" s="1"/>
  <c r="H4668" i="8" s="1"/>
  <c r="H4706" i="8" s="1"/>
  <c r="H4744" i="8" s="1"/>
  <c r="H4782" i="8" s="1"/>
  <c r="H4820" i="8" s="1"/>
  <c r="H4858" i="8" s="1"/>
  <c r="H4896" i="8" s="1"/>
  <c r="H4934" i="8" s="1"/>
  <c r="H4972" i="8" s="1"/>
  <c r="H5010" i="8" s="1"/>
  <c r="H5048" i="8" s="1"/>
  <c r="H5086" i="8" s="1"/>
  <c r="H5124" i="8" s="1"/>
  <c r="H5162" i="8" s="1"/>
  <c r="H5200" i="8" s="1"/>
  <c r="H5238" i="8" s="1"/>
  <c r="H5276" i="8" s="1"/>
  <c r="H5314" i="8" s="1"/>
  <c r="H5352" i="8" s="1"/>
  <c r="H5390" i="8" s="1"/>
  <c r="H5428" i="8" s="1"/>
  <c r="H5466" i="8" s="1"/>
  <c r="H5504" i="8" s="1"/>
  <c r="H5542" i="8" s="1"/>
  <c r="H5580" i="8" s="1"/>
  <c r="H5618" i="8" s="1"/>
  <c r="H5656" i="8" s="1"/>
  <c r="H5694" i="8" s="1"/>
  <c r="H5732" i="8" s="1"/>
  <c r="H5770" i="8" s="1"/>
  <c r="H5808" i="8" s="1"/>
  <c r="H5846" i="8" s="1"/>
  <c r="H5884" i="8" s="1"/>
  <c r="H5922" i="8" s="1"/>
  <c r="H5960" i="8" s="1"/>
  <c r="H5998" i="8" s="1"/>
  <c r="H6036" i="8" s="1"/>
  <c r="H6074" i="8" s="1"/>
  <c r="H6112" i="8" s="1"/>
  <c r="H6150" i="8" s="1"/>
  <c r="H6188" i="8" s="1"/>
  <c r="H6226" i="8" s="1"/>
  <c r="H6264" i="8" s="1"/>
  <c r="H6302" i="8" s="1"/>
  <c r="H6340" i="8" s="1"/>
  <c r="H6378" i="8" s="1"/>
  <c r="H6416" i="8" s="1"/>
  <c r="H6454" i="8" s="1"/>
  <c r="H6492" i="8" s="1"/>
  <c r="H6530" i="8" s="1"/>
  <c r="H6568" i="8" s="1"/>
  <c r="H6606" i="8" s="1"/>
  <c r="H6644" i="8" s="1"/>
  <c r="H6682" i="8" s="1"/>
  <c r="H6720" i="8" s="1"/>
  <c r="H6758" i="8" s="1"/>
  <c r="H6796" i="8" s="1"/>
  <c r="H6834" i="8" s="1"/>
  <c r="H6872" i="8" s="1"/>
  <c r="H6910" i="8" s="1"/>
  <c r="H6948" i="8" s="1"/>
  <c r="H6986" i="8" s="1"/>
  <c r="H7024" i="8" s="1"/>
  <c r="H7062" i="8" s="1"/>
  <c r="H7100" i="8" s="1"/>
  <c r="H7138" i="8" s="1"/>
  <c r="H7176" i="8" s="1"/>
  <c r="H7214" i="8" s="1"/>
  <c r="H7252" i="8" s="1"/>
  <c r="H7290" i="8" s="1"/>
  <c r="H7328" i="8" s="1"/>
  <c r="H7366" i="8" s="1"/>
  <c r="H7404" i="8" s="1"/>
  <c r="H7442" i="8" s="1"/>
  <c r="H7480" i="8" s="1"/>
  <c r="H7518" i="8" s="1"/>
  <c r="H7556" i="8" s="1"/>
  <c r="H7594" i="8" s="1"/>
  <c r="H7632" i="8" s="1"/>
  <c r="H7670" i="8" s="1"/>
  <c r="H7708" i="8" s="1"/>
  <c r="H7746" i="8" s="1"/>
  <c r="H7784" i="8" s="1"/>
  <c r="H7822" i="8" s="1"/>
  <c r="H7860" i="8" s="1"/>
  <c r="H7898" i="8" s="1"/>
  <c r="H7936" i="8" s="1"/>
  <c r="H7974" i="8" s="1"/>
  <c r="H8012" i="8" s="1"/>
  <c r="H8050" i="8" s="1"/>
  <c r="H8088" i="8" s="1"/>
  <c r="H8126" i="8" s="1"/>
  <c r="H8164" i="8" s="1"/>
  <c r="H8202" i="8" s="1"/>
  <c r="H8240" i="8" s="1"/>
  <c r="H8278" i="8" s="1"/>
  <c r="H8316" i="8" s="1"/>
  <c r="H8354" i="8" s="1"/>
  <c r="H8392" i="8" s="1"/>
  <c r="H8430" i="8" s="1"/>
  <c r="H8468" i="8" s="1"/>
  <c r="H8506" i="8" s="1"/>
  <c r="H8544" i="8" s="1"/>
  <c r="H8582" i="8" s="1"/>
  <c r="H8620" i="8" s="1"/>
  <c r="H8658" i="8" s="1"/>
  <c r="H8696" i="8" s="1"/>
  <c r="H8734" i="8" s="1"/>
  <c r="H8772" i="8" s="1"/>
  <c r="H8810" i="8" s="1"/>
  <c r="H8848" i="8" s="1"/>
  <c r="H8886" i="8" s="1"/>
  <c r="H8924" i="8" s="1"/>
  <c r="H8962" i="8" s="1"/>
  <c r="H9000" i="8" s="1"/>
  <c r="H9038" i="8" s="1"/>
  <c r="H9076" i="8" s="1"/>
  <c r="H9114" i="8" s="1"/>
  <c r="H9152" i="8" s="1"/>
  <c r="H9190" i="8" s="1"/>
  <c r="H9228" i="8" s="1"/>
  <c r="H9266" i="8" s="1"/>
  <c r="H9304" i="8" s="1"/>
  <c r="H9342" i="8" s="1"/>
  <c r="H9380" i="8" s="1"/>
  <c r="H9418" i="8" s="1"/>
  <c r="H9456" i="8" s="1"/>
  <c r="H9494" i="8" s="1"/>
  <c r="H9532" i="8" s="1"/>
  <c r="H9570" i="8" s="1"/>
  <c r="H9608" i="8" s="1"/>
  <c r="H9646" i="8" s="1"/>
  <c r="H9684" i="8" s="1"/>
  <c r="H9722" i="8" s="1"/>
  <c r="H9760" i="8" s="1"/>
  <c r="H9798" i="8" s="1"/>
  <c r="H9836" i="8" s="1"/>
  <c r="H9874" i="8" s="1"/>
  <c r="H9912" i="8" s="1"/>
  <c r="H9950" i="8" s="1"/>
  <c r="H9988" i="8" s="1"/>
  <c r="H10026" i="8" s="1"/>
  <c r="H10064" i="8" s="1"/>
  <c r="H10102" i="8" s="1"/>
  <c r="H10140" i="8" s="1"/>
  <c r="H10178" i="8" s="1"/>
  <c r="H10216" i="8" s="1"/>
  <c r="H10254" i="8" s="1"/>
  <c r="H10292" i="8" s="1"/>
  <c r="H10330" i="8" s="1"/>
  <c r="H10368" i="8" s="1"/>
  <c r="H10406" i="8" s="1"/>
  <c r="H10444" i="8" s="1"/>
  <c r="H10482" i="8" s="1"/>
  <c r="H10520" i="8" s="1"/>
  <c r="H10558" i="8" s="1"/>
  <c r="H10596" i="8" s="1"/>
  <c r="H10634" i="8" s="1"/>
  <c r="H10672" i="8" s="1"/>
  <c r="H10710" i="8" s="1"/>
  <c r="H10748" i="8" s="1"/>
  <c r="H10786" i="8" s="1"/>
  <c r="H10824" i="8" s="1"/>
  <c r="H10862" i="8" s="1"/>
  <c r="H10900" i="8" s="1"/>
  <c r="H10938" i="8" s="1"/>
  <c r="H10976" i="8" s="1"/>
  <c r="H11014" i="8" s="1"/>
  <c r="H11052" i="8" s="1"/>
  <c r="H11090" i="8" s="1"/>
  <c r="H11128" i="8" s="1"/>
  <c r="H11166" i="8" s="1"/>
  <c r="H11204" i="8" s="1"/>
  <c r="H11242" i="8" s="1"/>
  <c r="H11280" i="8" s="1"/>
  <c r="H11318" i="8" s="1"/>
  <c r="H11356" i="8" s="1"/>
  <c r="H11394" i="8" s="1"/>
  <c r="H11432" i="8" s="1"/>
  <c r="H11470" i="8" s="1"/>
  <c r="H11508" i="8" s="1"/>
  <c r="H11546" i="8" s="1"/>
  <c r="H11584" i="8" s="1"/>
  <c r="H11622" i="8" s="1"/>
  <c r="H11660" i="8" s="1"/>
  <c r="H11698" i="8" s="1"/>
  <c r="H11736" i="8" s="1"/>
  <c r="H11774" i="8" s="1"/>
  <c r="H11812" i="8" s="1"/>
  <c r="H11850" i="8" s="1"/>
  <c r="H11888" i="8" s="1"/>
  <c r="H11926" i="8" s="1"/>
  <c r="H11964" i="8" s="1"/>
  <c r="H12002" i="8" s="1"/>
  <c r="H12040" i="8" s="1"/>
  <c r="H12078" i="8" s="1"/>
  <c r="H12116" i="8" s="1"/>
  <c r="H12154" i="8" s="1"/>
  <c r="H12192" i="8" s="1"/>
  <c r="H12230" i="8" s="1"/>
  <c r="H12268" i="8" s="1"/>
  <c r="H12306" i="8" s="1"/>
  <c r="H12344" i="8" s="1"/>
  <c r="H12382" i="8" s="1"/>
  <c r="H12420" i="8" s="1"/>
  <c r="H12458" i="8" s="1"/>
  <c r="H12496" i="8" s="1"/>
  <c r="H12534" i="8" s="1"/>
  <c r="H12572" i="8" s="1"/>
  <c r="H12610" i="8" s="1"/>
  <c r="H12648" i="8" s="1"/>
  <c r="H12686" i="8" s="1"/>
  <c r="H12724" i="8" s="1"/>
  <c r="H12762" i="8" s="1"/>
  <c r="H12800" i="8" s="1"/>
  <c r="H12838" i="8" s="1"/>
  <c r="H12876" i="8" s="1"/>
  <c r="H12914" i="8" s="1"/>
  <c r="I70" i="8"/>
  <c r="I108" i="8" s="1"/>
  <c r="I146" i="8" s="1"/>
  <c r="I184" i="8" s="1"/>
  <c r="I222" i="8" s="1"/>
  <c r="I260" i="8" s="1"/>
  <c r="I298" i="8" s="1"/>
  <c r="I336" i="8" s="1"/>
  <c r="I374" i="8" s="1"/>
  <c r="I412" i="8" s="1"/>
  <c r="I450" i="8" s="1"/>
  <c r="I488" i="8" s="1"/>
  <c r="I526" i="8" s="1"/>
  <c r="I564" i="8" s="1"/>
  <c r="I602" i="8" s="1"/>
  <c r="I640" i="8" s="1"/>
  <c r="I678" i="8" s="1"/>
  <c r="I716" i="8" s="1"/>
  <c r="I754" i="8" s="1"/>
  <c r="I792" i="8" s="1"/>
  <c r="I830" i="8" s="1"/>
  <c r="I868" i="8" s="1"/>
  <c r="I906" i="8" s="1"/>
  <c r="I944" i="8" s="1"/>
  <c r="I982" i="8" s="1"/>
  <c r="I1020" i="8" s="1"/>
  <c r="I1058" i="8" s="1"/>
  <c r="I1096" i="8" s="1"/>
  <c r="I1134" i="8" s="1"/>
  <c r="I1172" i="8" s="1"/>
  <c r="I1210" i="8" s="1"/>
  <c r="I1248" i="8" s="1"/>
  <c r="I1286" i="8" s="1"/>
  <c r="I1324" i="8" s="1"/>
  <c r="I1362" i="8" s="1"/>
  <c r="I1400" i="8" s="1"/>
  <c r="I1438" i="8" s="1"/>
  <c r="I1476" i="8" s="1"/>
  <c r="I1514" i="8" s="1"/>
  <c r="I1552" i="8" s="1"/>
  <c r="I1590" i="8" s="1"/>
  <c r="I1628" i="8" s="1"/>
  <c r="I1666" i="8" s="1"/>
  <c r="I1704" i="8" s="1"/>
  <c r="I1742" i="8" s="1"/>
  <c r="I1780" i="8" s="1"/>
  <c r="I1818" i="8" s="1"/>
  <c r="I1856" i="8" s="1"/>
  <c r="I1894" i="8" s="1"/>
  <c r="I1932" i="8" s="1"/>
  <c r="I1970" i="8" s="1"/>
  <c r="I2008" i="8" s="1"/>
  <c r="I2046" i="8" s="1"/>
  <c r="I2084" i="8" s="1"/>
  <c r="I2122" i="8" s="1"/>
  <c r="I2160" i="8" s="1"/>
  <c r="I2198" i="8" s="1"/>
  <c r="I2236" i="8" s="1"/>
  <c r="I2274" i="8" s="1"/>
  <c r="I2312" i="8" s="1"/>
  <c r="I2350" i="8" s="1"/>
  <c r="I2388" i="8" s="1"/>
  <c r="I2426" i="8" s="1"/>
  <c r="I2464" i="8" s="1"/>
  <c r="I2502" i="8" s="1"/>
  <c r="I2540" i="8" s="1"/>
  <c r="I2578" i="8" s="1"/>
  <c r="I2616" i="8" s="1"/>
  <c r="I2654" i="8" s="1"/>
  <c r="I2692" i="8" s="1"/>
  <c r="I2730" i="8" s="1"/>
  <c r="I2768" i="8" s="1"/>
  <c r="I2806" i="8" s="1"/>
  <c r="I2844" i="8" s="1"/>
  <c r="I2882" i="8" s="1"/>
  <c r="I2920" i="8" s="1"/>
  <c r="I2958" i="8" s="1"/>
  <c r="I2996" i="8" s="1"/>
  <c r="I3034" i="8" s="1"/>
  <c r="I3072" i="8" s="1"/>
  <c r="I3110" i="8" s="1"/>
  <c r="I3148" i="8" s="1"/>
  <c r="I3186" i="8" s="1"/>
  <c r="I3224" i="8" s="1"/>
  <c r="I3262" i="8" s="1"/>
  <c r="I3300" i="8" s="1"/>
  <c r="I3338" i="8" s="1"/>
  <c r="I3376" i="8" s="1"/>
  <c r="I3414" i="8" s="1"/>
  <c r="I3452" i="8" s="1"/>
  <c r="I3490" i="8" s="1"/>
  <c r="I3528" i="8" s="1"/>
  <c r="I3566" i="8" s="1"/>
  <c r="I3604" i="8" s="1"/>
  <c r="I3642" i="8" s="1"/>
  <c r="I3680" i="8" s="1"/>
  <c r="I3718" i="8" s="1"/>
  <c r="I3756" i="8" s="1"/>
  <c r="I3794" i="8" s="1"/>
  <c r="I3832" i="8" s="1"/>
  <c r="I3870" i="8" s="1"/>
  <c r="I3908" i="8" s="1"/>
  <c r="I3946" i="8" s="1"/>
  <c r="I3984" i="8" s="1"/>
  <c r="I4022" i="8" s="1"/>
  <c r="I4060" i="8" s="1"/>
  <c r="I4098" i="8" s="1"/>
  <c r="I4136" i="8" s="1"/>
  <c r="I4174" i="8" s="1"/>
  <c r="I4212" i="8" s="1"/>
  <c r="I4250" i="8" s="1"/>
  <c r="I4288" i="8" s="1"/>
  <c r="I4326" i="8" s="1"/>
  <c r="I4364" i="8" s="1"/>
  <c r="I4402" i="8" s="1"/>
  <c r="I4440" i="8" s="1"/>
  <c r="I4478" i="8" s="1"/>
  <c r="I4516" i="8" s="1"/>
  <c r="I4554" i="8" s="1"/>
  <c r="I4592" i="8" s="1"/>
  <c r="I4630" i="8" s="1"/>
  <c r="I4668" i="8" s="1"/>
  <c r="I4706" i="8" s="1"/>
  <c r="I4744" i="8" s="1"/>
  <c r="I4782" i="8" s="1"/>
  <c r="I4820" i="8" s="1"/>
  <c r="I4858" i="8" s="1"/>
  <c r="I4896" i="8" s="1"/>
  <c r="I4934" i="8" s="1"/>
  <c r="I4972" i="8" s="1"/>
  <c r="I5010" i="8" s="1"/>
  <c r="I5048" i="8" s="1"/>
  <c r="I5086" i="8" s="1"/>
  <c r="I5124" i="8" s="1"/>
  <c r="I5162" i="8" s="1"/>
  <c r="I5200" i="8" s="1"/>
  <c r="I5238" i="8" s="1"/>
  <c r="I5276" i="8" s="1"/>
  <c r="I5314" i="8" s="1"/>
  <c r="I5352" i="8" s="1"/>
  <c r="I5390" i="8" s="1"/>
  <c r="I5428" i="8" s="1"/>
  <c r="I5466" i="8" s="1"/>
  <c r="I5504" i="8" s="1"/>
  <c r="I5542" i="8" s="1"/>
  <c r="I5580" i="8" s="1"/>
  <c r="I5618" i="8" s="1"/>
  <c r="I5656" i="8" s="1"/>
  <c r="I5694" i="8" s="1"/>
  <c r="I5732" i="8" s="1"/>
  <c r="I5770" i="8" s="1"/>
  <c r="I5808" i="8" s="1"/>
  <c r="I5846" i="8" s="1"/>
  <c r="I5884" i="8" s="1"/>
  <c r="I5922" i="8" s="1"/>
  <c r="I5960" i="8" s="1"/>
  <c r="I5998" i="8" s="1"/>
  <c r="I6036" i="8" s="1"/>
  <c r="I6074" i="8" s="1"/>
  <c r="I6112" i="8" s="1"/>
  <c r="I6150" i="8" s="1"/>
  <c r="I6188" i="8" s="1"/>
  <c r="I6226" i="8" s="1"/>
  <c r="I6264" i="8" s="1"/>
  <c r="I6302" i="8" s="1"/>
  <c r="I6340" i="8" s="1"/>
  <c r="I6378" i="8" s="1"/>
  <c r="I6416" i="8" s="1"/>
  <c r="I6454" i="8" s="1"/>
  <c r="I6492" i="8" s="1"/>
  <c r="I6530" i="8" s="1"/>
  <c r="I6568" i="8" s="1"/>
  <c r="I6606" i="8" s="1"/>
  <c r="I6644" i="8" s="1"/>
  <c r="I6682" i="8" s="1"/>
  <c r="I6720" i="8" s="1"/>
  <c r="I6758" i="8" s="1"/>
  <c r="I6796" i="8" s="1"/>
  <c r="I6834" i="8" s="1"/>
  <c r="I6872" i="8" s="1"/>
  <c r="I6910" i="8" s="1"/>
  <c r="I6948" i="8" s="1"/>
  <c r="I6986" i="8" s="1"/>
  <c r="I7024" i="8" s="1"/>
  <c r="I7062" i="8" s="1"/>
  <c r="I7100" i="8" s="1"/>
  <c r="I7138" i="8" s="1"/>
  <c r="I7176" i="8" s="1"/>
  <c r="I7214" i="8" s="1"/>
  <c r="I7252" i="8" s="1"/>
  <c r="I7290" i="8" s="1"/>
  <c r="I7328" i="8" s="1"/>
  <c r="I7366" i="8" s="1"/>
  <c r="I7404" i="8" s="1"/>
  <c r="I7442" i="8" s="1"/>
  <c r="I7480" i="8" s="1"/>
  <c r="I7518" i="8" s="1"/>
  <c r="I7556" i="8" s="1"/>
  <c r="I7594" i="8" s="1"/>
  <c r="I7632" i="8" s="1"/>
  <c r="I7670" i="8" s="1"/>
  <c r="I7708" i="8" s="1"/>
  <c r="I7746" i="8" s="1"/>
  <c r="I7784" i="8" s="1"/>
  <c r="I7822" i="8" s="1"/>
  <c r="I7860" i="8" s="1"/>
  <c r="I7898" i="8" s="1"/>
  <c r="I7936" i="8" s="1"/>
  <c r="I7974" i="8" s="1"/>
  <c r="I8012" i="8" s="1"/>
  <c r="I8050" i="8" s="1"/>
  <c r="I8088" i="8" s="1"/>
  <c r="I8126" i="8" s="1"/>
  <c r="I8164" i="8" s="1"/>
  <c r="I8202" i="8" s="1"/>
  <c r="I8240" i="8" s="1"/>
  <c r="I8278" i="8" s="1"/>
  <c r="I8316" i="8" s="1"/>
  <c r="I8354" i="8" s="1"/>
  <c r="I8392" i="8" s="1"/>
  <c r="I8430" i="8" s="1"/>
  <c r="I8468" i="8" s="1"/>
  <c r="I8506" i="8" s="1"/>
  <c r="I8544" i="8" s="1"/>
  <c r="I8582" i="8" s="1"/>
  <c r="I8620" i="8" s="1"/>
  <c r="I8658" i="8" s="1"/>
  <c r="I8696" i="8" s="1"/>
  <c r="I8734" i="8" s="1"/>
  <c r="I8772" i="8" s="1"/>
  <c r="I8810" i="8" s="1"/>
  <c r="I8848" i="8" s="1"/>
  <c r="I8886" i="8" s="1"/>
  <c r="I8924" i="8" s="1"/>
  <c r="I8962" i="8" s="1"/>
  <c r="I9000" i="8" s="1"/>
  <c r="I9038" i="8" s="1"/>
  <c r="I9076" i="8" s="1"/>
  <c r="I9114" i="8" s="1"/>
  <c r="I9152" i="8" s="1"/>
  <c r="I9190" i="8" s="1"/>
  <c r="I9228" i="8" s="1"/>
  <c r="I9266" i="8" s="1"/>
  <c r="I9304" i="8" s="1"/>
  <c r="I9342" i="8" s="1"/>
  <c r="I9380" i="8" s="1"/>
  <c r="I9418" i="8" s="1"/>
  <c r="I9456" i="8" s="1"/>
  <c r="I9494" i="8" s="1"/>
  <c r="I9532" i="8" s="1"/>
  <c r="I9570" i="8" s="1"/>
  <c r="I9608" i="8" s="1"/>
  <c r="I9646" i="8" s="1"/>
  <c r="I9684" i="8" s="1"/>
  <c r="I9722" i="8" s="1"/>
  <c r="I9760" i="8" s="1"/>
  <c r="I9798" i="8" s="1"/>
  <c r="I9836" i="8" s="1"/>
  <c r="I9874" i="8" s="1"/>
  <c r="I9912" i="8" s="1"/>
  <c r="I9950" i="8" s="1"/>
  <c r="I9988" i="8" s="1"/>
  <c r="I10026" i="8" s="1"/>
  <c r="I10064" i="8" s="1"/>
  <c r="I10102" i="8" s="1"/>
  <c r="I10140" i="8" s="1"/>
  <c r="I10178" i="8" s="1"/>
  <c r="I10216" i="8" s="1"/>
  <c r="I10254" i="8" s="1"/>
  <c r="I10292" i="8" s="1"/>
  <c r="I10330" i="8" s="1"/>
  <c r="I10368" i="8" s="1"/>
  <c r="I10406" i="8" s="1"/>
  <c r="I10444" i="8" s="1"/>
  <c r="I10482" i="8" s="1"/>
  <c r="I10520" i="8" s="1"/>
  <c r="I10558" i="8" s="1"/>
  <c r="I10596" i="8" s="1"/>
  <c r="I10634" i="8" s="1"/>
  <c r="I10672" i="8" s="1"/>
  <c r="I10710" i="8" s="1"/>
  <c r="I10748" i="8" s="1"/>
  <c r="I10786" i="8" s="1"/>
  <c r="I10824" i="8" s="1"/>
  <c r="I10862" i="8" s="1"/>
  <c r="I10900" i="8" s="1"/>
  <c r="I10938" i="8" s="1"/>
  <c r="I10976" i="8" s="1"/>
  <c r="I11014" i="8" s="1"/>
  <c r="I11052" i="8" s="1"/>
  <c r="I11090" i="8" s="1"/>
  <c r="I11128" i="8" s="1"/>
  <c r="I11166" i="8" s="1"/>
  <c r="I11204" i="8" s="1"/>
  <c r="I11242" i="8" s="1"/>
  <c r="I11280" i="8" s="1"/>
  <c r="I11318" i="8" s="1"/>
  <c r="I11356" i="8" s="1"/>
  <c r="I11394" i="8" s="1"/>
  <c r="I11432" i="8" s="1"/>
  <c r="I11470" i="8" s="1"/>
  <c r="I11508" i="8" s="1"/>
  <c r="I11546" i="8" s="1"/>
  <c r="I11584" i="8" s="1"/>
  <c r="I11622" i="8" s="1"/>
  <c r="I11660" i="8" s="1"/>
  <c r="I11698" i="8" s="1"/>
  <c r="I11736" i="8" s="1"/>
  <c r="I11774" i="8" s="1"/>
  <c r="I11812" i="8" s="1"/>
  <c r="I11850" i="8" s="1"/>
  <c r="I11888" i="8" s="1"/>
  <c r="I11926" i="8" s="1"/>
  <c r="I11964" i="8" s="1"/>
  <c r="I12002" i="8" s="1"/>
  <c r="I12040" i="8" s="1"/>
  <c r="I12078" i="8" s="1"/>
  <c r="I12116" i="8" s="1"/>
  <c r="I12154" i="8" s="1"/>
  <c r="I12192" i="8" s="1"/>
  <c r="I12230" i="8" s="1"/>
  <c r="I12268" i="8" s="1"/>
  <c r="I12306" i="8" s="1"/>
  <c r="I12344" i="8" s="1"/>
  <c r="I12382" i="8" s="1"/>
  <c r="I12420" i="8" s="1"/>
  <c r="I12458" i="8" s="1"/>
  <c r="I12496" i="8" s="1"/>
  <c r="I12534" i="8" s="1"/>
  <c r="I12572" i="8" s="1"/>
  <c r="I12610" i="8" s="1"/>
  <c r="I12648" i="8" s="1"/>
  <c r="I12686" i="8" s="1"/>
  <c r="I12724" i="8" s="1"/>
  <c r="I12762" i="8" s="1"/>
  <c r="I12800" i="8" s="1"/>
  <c r="I12838" i="8" s="1"/>
  <c r="I12876" i="8" s="1"/>
  <c r="I12914" i="8" s="1"/>
  <c r="J70" i="8"/>
  <c r="K70" i="8"/>
  <c r="B71" i="8"/>
  <c r="B109" i="8" s="1"/>
  <c r="G71" i="8"/>
  <c r="G109" i="8" s="1"/>
  <c r="G147" i="8" s="1"/>
  <c r="G185" i="8" s="1"/>
  <c r="G223" i="8" s="1"/>
  <c r="G261" i="8" s="1"/>
  <c r="G299" i="8" s="1"/>
  <c r="G337" i="8" s="1"/>
  <c r="G375" i="8" s="1"/>
  <c r="G413" i="8" s="1"/>
  <c r="G451" i="8" s="1"/>
  <c r="G489" i="8" s="1"/>
  <c r="G527" i="8" s="1"/>
  <c r="G565" i="8" s="1"/>
  <c r="G603" i="8" s="1"/>
  <c r="G641" i="8" s="1"/>
  <c r="G679" i="8" s="1"/>
  <c r="G717" i="8" s="1"/>
  <c r="G755" i="8" s="1"/>
  <c r="G793" i="8" s="1"/>
  <c r="G831" i="8" s="1"/>
  <c r="G869" i="8" s="1"/>
  <c r="G907" i="8" s="1"/>
  <c r="G945" i="8" s="1"/>
  <c r="G983" i="8" s="1"/>
  <c r="G1021" i="8" s="1"/>
  <c r="G1059" i="8" s="1"/>
  <c r="G1097" i="8" s="1"/>
  <c r="G1135" i="8" s="1"/>
  <c r="G1173" i="8" s="1"/>
  <c r="G1211" i="8" s="1"/>
  <c r="G1249" i="8" s="1"/>
  <c r="G1287" i="8" s="1"/>
  <c r="G1325" i="8" s="1"/>
  <c r="G1363" i="8" s="1"/>
  <c r="G1401" i="8" s="1"/>
  <c r="G1439" i="8" s="1"/>
  <c r="G1477" i="8" s="1"/>
  <c r="G1515" i="8" s="1"/>
  <c r="G1553" i="8" s="1"/>
  <c r="G1591" i="8" s="1"/>
  <c r="G1629" i="8" s="1"/>
  <c r="G1667" i="8" s="1"/>
  <c r="G1705" i="8" s="1"/>
  <c r="G1743" i="8" s="1"/>
  <c r="G1781" i="8" s="1"/>
  <c r="G1819" i="8" s="1"/>
  <c r="G1857" i="8" s="1"/>
  <c r="G1895" i="8" s="1"/>
  <c r="G1933" i="8" s="1"/>
  <c r="G1971" i="8" s="1"/>
  <c r="G2009" i="8" s="1"/>
  <c r="G2047" i="8" s="1"/>
  <c r="G2085" i="8" s="1"/>
  <c r="G2123" i="8" s="1"/>
  <c r="G2161" i="8" s="1"/>
  <c r="G2199" i="8" s="1"/>
  <c r="G2237" i="8" s="1"/>
  <c r="G2275" i="8" s="1"/>
  <c r="G2313" i="8" s="1"/>
  <c r="G2351" i="8" s="1"/>
  <c r="G2389" i="8" s="1"/>
  <c r="G2427" i="8" s="1"/>
  <c r="G2465" i="8" s="1"/>
  <c r="G2503" i="8" s="1"/>
  <c r="G2541" i="8" s="1"/>
  <c r="G2579" i="8" s="1"/>
  <c r="G2617" i="8" s="1"/>
  <c r="G2655" i="8" s="1"/>
  <c r="G2693" i="8" s="1"/>
  <c r="G2731" i="8" s="1"/>
  <c r="G2769" i="8" s="1"/>
  <c r="G2807" i="8" s="1"/>
  <c r="G2845" i="8" s="1"/>
  <c r="G2883" i="8" s="1"/>
  <c r="G2921" i="8" s="1"/>
  <c r="G2959" i="8" s="1"/>
  <c r="G2997" i="8" s="1"/>
  <c r="G3035" i="8" s="1"/>
  <c r="G3073" i="8" s="1"/>
  <c r="G3111" i="8" s="1"/>
  <c r="G3149" i="8" s="1"/>
  <c r="G3187" i="8" s="1"/>
  <c r="G3225" i="8" s="1"/>
  <c r="G3263" i="8" s="1"/>
  <c r="G3301" i="8" s="1"/>
  <c r="G3339" i="8" s="1"/>
  <c r="G3377" i="8" s="1"/>
  <c r="G3415" i="8" s="1"/>
  <c r="G3453" i="8" s="1"/>
  <c r="G3491" i="8" s="1"/>
  <c r="G3529" i="8" s="1"/>
  <c r="G3567" i="8" s="1"/>
  <c r="G3605" i="8" s="1"/>
  <c r="G3643" i="8" s="1"/>
  <c r="G3681" i="8" s="1"/>
  <c r="G3719" i="8" s="1"/>
  <c r="G3757" i="8" s="1"/>
  <c r="G3795" i="8" s="1"/>
  <c r="G3833" i="8" s="1"/>
  <c r="G3871" i="8" s="1"/>
  <c r="G3909" i="8" s="1"/>
  <c r="G3947" i="8" s="1"/>
  <c r="G3985" i="8" s="1"/>
  <c r="G4023" i="8" s="1"/>
  <c r="G4061" i="8" s="1"/>
  <c r="G4099" i="8" s="1"/>
  <c r="G4137" i="8" s="1"/>
  <c r="G4175" i="8" s="1"/>
  <c r="G4213" i="8" s="1"/>
  <c r="G4251" i="8" s="1"/>
  <c r="G4289" i="8" s="1"/>
  <c r="G4327" i="8" s="1"/>
  <c r="G4365" i="8" s="1"/>
  <c r="G4403" i="8" s="1"/>
  <c r="G4441" i="8" s="1"/>
  <c r="G4479" i="8" s="1"/>
  <c r="G4517" i="8" s="1"/>
  <c r="G4555" i="8" s="1"/>
  <c r="G4593" i="8" s="1"/>
  <c r="G4631" i="8" s="1"/>
  <c r="G4669" i="8" s="1"/>
  <c r="G4707" i="8" s="1"/>
  <c r="G4745" i="8" s="1"/>
  <c r="G4783" i="8" s="1"/>
  <c r="G4821" i="8" s="1"/>
  <c r="G4859" i="8" s="1"/>
  <c r="G4897" i="8" s="1"/>
  <c r="G4935" i="8" s="1"/>
  <c r="G4973" i="8" s="1"/>
  <c r="G5011" i="8" s="1"/>
  <c r="G5049" i="8" s="1"/>
  <c r="G5087" i="8" s="1"/>
  <c r="G5125" i="8" s="1"/>
  <c r="G5163" i="8" s="1"/>
  <c r="G5201" i="8" s="1"/>
  <c r="G5239" i="8" s="1"/>
  <c r="G5277" i="8" s="1"/>
  <c r="G5315" i="8" s="1"/>
  <c r="G5353" i="8" s="1"/>
  <c r="G5391" i="8" s="1"/>
  <c r="G5429" i="8" s="1"/>
  <c r="G5467" i="8" s="1"/>
  <c r="G5505" i="8" s="1"/>
  <c r="G5543" i="8" s="1"/>
  <c r="G5581" i="8" s="1"/>
  <c r="G5619" i="8" s="1"/>
  <c r="G5657" i="8" s="1"/>
  <c r="G5695" i="8" s="1"/>
  <c r="G5733" i="8" s="1"/>
  <c r="G5771" i="8" s="1"/>
  <c r="G5809" i="8" s="1"/>
  <c r="G5847" i="8" s="1"/>
  <c r="G5885" i="8" s="1"/>
  <c r="G5923" i="8" s="1"/>
  <c r="G5961" i="8" s="1"/>
  <c r="G5999" i="8" s="1"/>
  <c r="G6037" i="8" s="1"/>
  <c r="G6075" i="8" s="1"/>
  <c r="G6113" i="8" s="1"/>
  <c r="G6151" i="8" s="1"/>
  <c r="G6189" i="8" s="1"/>
  <c r="G6227" i="8" s="1"/>
  <c r="G6265" i="8" s="1"/>
  <c r="G6303" i="8" s="1"/>
  <c r="G6341" i="8" s="1"/>
  <c r="G6379" i="8" s="1"/>
  <c r="G6417" i="8" s="1"/>
  <c r="G6455" i="8" s="1"/>
  <c r="G6493" i="8" s="1"/>
  <c r="G6531" i="8" s="1"/>
  <c r="G6569" i="8" s="1"/>
  <c r="G6607" i="8" s="1"/>
  <c r="G6645" i="8" s="1"/>
  <c r="G6683" i="8" s="1"/>
  <c r="G6721" i="8" s="1"/>
  <c r="G6759" i="8" s="1"/>
  <c r="G6797" i="8" s="1"/>
  <c r="G6835" i="8" s="1"/>
  <c r="G6873" i="8" s="1"/>
  <c r="G6911" i="8" s="1"/>
  <c r="G6949" i="8" s="1"/>
  <c r="G6987" i="8" s="1"/>
  <c r="G7025" i="8" s="1"/>
  <c r="G7063" i="8" s="1"/>
  <c r="G7101" i="8" s="1"/>
  <c r="G7139" i="8" s="1"/>
  <c r="G7177" i="8" s="1"/>
  <c r="G7215" i="8" s="1"/>
  <c r="G7253" i="8" s="1"/>
  <c r="G7291" i="8" s="1"/>
  <c r="G7329" i="8" s="1"/>
  <c r="G7367" i="8" s="1"/>
  <c r="G7405" i="8" s="1"/>
  <c r="G7443" i="8" s="1"/>
  <c r="G7481" i="8" s="1"/>
  <c r="G7519" i="8" s="1"/>
  <c r="G7557" i="8" s="1"/>
  <c r="G7595" i="8" s="1"/>
  <c r="G7633" i="8" s="1"/>
  <c r="G7671" i="8" s="1"/>
  <c r="G7709" i="8" s="1"/>
  <c r="G7747" i="8" s="1"/>
  <c r="G7785" i="8" s="1"/>
  <c r="G7823" i="8" s="1"/>
  <c r="G7861" i="8" s="1"/>
  <c r="G7899" i="8" s="1"/>
  <c r="G7937" i="8" s="1"/>
  <c r="G7975" i="8" s="1"/>
  <c r="G8013" i="8" s="1"/>
  <c r="G8051" i="8" s="1"/>
  <c r="G8089" i="8" s="1"/>
  <c r="G8127" i="8" s="1"/>
  <c r="G8165" i="8" s="1"/>
  <c r="G8203" i="8" s="1"/>
  <c r="G8241" i="8" s="1"/>
  <c r="G8279" i="8" s="1"/>
  <c r="G8317" i="8" s="1"/>
  <c r="G8355" i="8" s="1"/>
  <c r="G8393" i="8" s="1"/>
  <c r="G8431" i="8" s="1"/>
  <c r="G8469" i="8" s="1"/>
  <c r="G8507" i="8" s="1"/>
  <c r="G8545" i="8" s="1"/>
  <c r="G8583" i="8" s="1"/>
  <c r="G8621" i="8" s="1"/>
  <c r="G8659" i="8" s="1"/>
  <c r="G8697" i="8" s="1"/>
  <c r="G8735" i="8" s="1"/>
  <c r="G8773" i="8" s="1"/>
  <c r="G8811" i="8" s="1"/>
  <c r="G8849" i="8" s="1"/>
  <c r="G8887" i="8" s="1"/>
  <c r="G8925" i="8" s="1"/>
  <c r="G8963" i="8" s="1"/>
  <c r="G9001" i="8" s="1"/>
  <c r="G9039" i="8" s="1"/>
  <c r="G9077" i="8" s="1"/>
  <c r="G9115" i="8" s="1"/>
  <c r="G9153" i="8" s="1"/>
  <c r="G9191" i="8" s="1"/>
  <c r="G9229" i="8" s="1"/>
  <c r="G9267" i="8" s="1"/>
  <c r="G9305" i="8" s="1"/>
  <c r="G9343" i="8" s="1"/>
  <c r="G9381" i="8" s="1"/>
  <c r="G9419" i="8" s="1"/>
  <c r="G9457" i="8" s="1"/>
  <c r="G9495" i="8" s="1"/>
  <c r="G9533" i="8" s="1"/>
  <c r="G9571" i="8" s="1"/>
  <c r="G9609" i="8" s="1"/>
  <c r="G9647" i="8" s="1"/>
  <c r="G9685" i="8" s="1"/>
  <c r="G9723" i="8" s="1"/>
  <c r="G9761" i="8" s="1"/>
  <c r="G9799" i="8" s="1"/>
  <c r="G9837" i="8" s="1"/>
  <c r="G9875" i="8" s="1"/>
  <c r="G9913" i="8" s="1"/>
  <c r="G9951" i="8" s="1"/>
  <c r="G9989" i="8" s="1"/>
  <c r="G10027" i="8" s="1"/>
  <c r="G10065" i="8" s="1"/>
  <c r="G10103" i="8" s="1"/>
  <c r="G10141" i="8" s="1"/>
  <c r="G10179" i="8" s="1"/>
  <c r="G10217" i="8" s="1"/>
  <c r="G10255" i="8" s="1"/>
  <c r="G10293" i="8" s="1"/>
  <c r="G10331" i="8" s="1"/>
  <c r="G10369" i="8" s="1"/>
  <c r="G10407" i="8" s="1"/>
  <c r="G10445" i="8" s="1"/>
  <c r="G10483" i="8" s="1"/>
  <c r="G10521" i="8" s="1"/>
  <c r="G10559" i="8" s="1"/>
  <c r="G10597" i="8" s="1"/>
  <c r="G10635" i="8" s="1"/>
  <c r="G10673" i="8" s="1"/>
  <c r="G10711" i="8" s="1"/>
  <c r="G10749" i="8" s="1"/>
  <c r="G10787" i="8" s="1"/>
  <c r="G10825" i="8" s="1"/>
  <c r="G10863" i="8" s="1"/>
  <c r="G10901" i="8" s="1"/>
  <c r="G10939" i="8" s="1"/>
  <c r="G10977" i="8" s="1"/>
  <c r="G11015" i="8" s="1"/>
  <c r="G11053" i="8" s="1"/>
  <c r="G11091" i="8" s="1"/>
  <c r="G11129" i="8" s="1"/>
  <c r="G11167" i="8" s="1"/>
  <c r="G11205" i="8" s="1"/>
  <c r="G11243" i="8" s="1"/>
  <c r="G11281" i="8" s="1"/>
  <c r="G11319" i="8" s="1"/>
  <c r="G11357" i="8" s="1"/>
  <c r="G11395" i="8" s="1"/>
  <c r="G11433" i="8" s="1"/>
  <c r="G11471" i="8" s="1"/>
  <c r="G11509" i="8" s="1"/>
  <c r="G11547" i="8" s="1"/>
  <c r="G11585" i="8" s="1"/>
  <c r="G11623" i="8" s="1"/>
  <c r="G11661" i="8" s="1"/>
  <c r="G11699" i="8" s="1"/>
  <c r="G11737" i="8" s="1"/>
  <c r="G11775" i="8" s="1"/>
  <c r="G11813" i="8" s="1"/>
  <c r="G11851" i="8" s="1"/>
  <c r="G11889" i="8" s="1"/>
  <c r="G11927" i="8" s="1"/>
  <c r="G11965" i="8" s="1"/>
  <c r="G12003" i="8" s="1"/>
  <c r="G12041" i="8" s="1"/>
  <c r="G12079" i="8" s="1"/>
  <c r="G12117" i="8" s="1"/>
  <c r="G12155" i="8" s="1"/>
  <c r="G12193" i="8" s="1"/>
  <c r="G12231" i="8" s="1"/>
  <c r="G12269" i="8" s="1"/>
  <c r="G12307" i="8" s="1"/>
  <c r="G12345" i="8" s="1"/>
  <c r="G12383" i="8" s="1"/>
  <c r="G12421" i="8" s="1"/>
  <c r="G12459" i="8" s="1"/>
  <c r="G12497" i="8" s="1"/>
  <c r="G12535" i="8" s="1"/>
  <c r="G12573" i="8" s="1"/>
  <c r="G12611" i="8" s="1"/>
  <c r="G12649" i="8" s="1"/>
  <c r="G12687" i="8" s="1"/>
  <c r="G12725" i="8" s="1"/>
  <c r="G12763" i="8" s="1"/>
  <c r="G12801" i="8" s="1"/>
  <c r="G12839" i="8" s="1"/>
  <c r="G12877" i="8" s="1"/>
  <c r="G12915" i="8" s="1"/>
  <c r="H71" i="8"/>
  <c r="H109" i="8" s="1"/>
  <c r="H147" i="8" s="1"/>
  <c r="H185" i="8" s="1"/>
  <c r="H223" i="8" s="1"/>
  <c r="H261" i="8" s="1"/>
  <c r="H299" i="8" s="1"/>
  <c r="H337" i="8" s="1"/>
  <c r="H375" i="8" s="1"/>
  <c r="H413" i="8" s="1"/>
  <c r="H451" i="8" s="1"/>
  <c r="H489" i="8" s="1"/>
  <c r="H527" i="8" s="1"/>
  <c r="H565" i="8" s="1"/>
  <c r="H603" i="8" s="1"/>
  <c r="H641" i="8" s="1"/>
  <c r="H679" i="8" s="1"/>
  <c r="H717" i="8" s="1"/>
  <c r="H755" i="8" s="1"/>
  <c r="H793" i="8" s="1"/>
  <c r="H831" i="8" s="1"/>
  <c r="H869" i="8" s="1"/>
  <c r="H907" i="8" s="1"/>
  <c r="H945" i="8" s="1"/>
  <c r="H983" i="8" s="1"/>
  <c r="H1021" i="8" s="1"/>
  <c r="H1059" i="8" s="1"/>
  <c r="H1097" i="8" s="1"/>
  <c r="H1135" i="8" s="1"/>
  <c r="H1173" i="8" s="1"/>
  <c r="H1211" i="8" s="1"/>
  <c r="H1249" i="8" s="1"/>
  <c r="H1287" i="8" s="1"/>
  <c r="H1325" i="8" s="1"/>
  <c r="H1363" i="8" s="1"/>
  <c r="H1401" i="8" s="1"/>
  <c r="H1439" i="8" s="1"/>
  <c r="H1477" i="8" s="1"/>
  <c r="H1515" i="8" s="1"/>
  <c r="H1553" i="8" s="1"/>
  <c r="H1591" i="8" s="1"/>
  <c r="H1629" i="8" s="1"/>
  <c r="H1667" i="8" s="1"/>
  <c r="H1705" i="8" s="1"/>
  <c r="H1743" i="8" s="1"/>
  <c r="H1781" i="8" s="1"/>
  <c r="H1819" i="8" s="1"/>
  <c r="H1857" i="8" s="1"/>
  <c r="H1895" i="8" s="1"/>
  <c r="H1933" i="8" s="1"/>
  <c r="H1971" i="8" s="1"/>
  <c r="H2009" i="8" s="1"/>
  <c r="H2047" i="8" s="1"/>
  <c r="H2085" i="8" s="1"/>
  <c r="H2123" i="8" s="1"/>
  <c r="H2161" i="8" s="1"/>
  <c r="H2199" i="8" s="1"/>
  <c r="H2237" i="8" s="1"/>
  <c r="H2275" i="8" s="1"/>
  <c r="H2313" i="8" s="1"/>
  <c r="H2351" i="8" s="1"/>
  <c r="H2389" i="8" s="1"/>
  <c r="H2427" i="8" s="1"/>
  <c r="H2465" i="8" s="1"/>
  <c r="H2503" i="8" s="1"/>
  <c r="H2541" i="8" s="1"/>
  <c r="H2579" i="8" s="1"/>
  <c r="H2617" i="8" s="1"/>
  <c r="H2655" i="8" s="1"/>
  <c r="H2693" i="8" s="1"/>
  <c r="H2731" i="8" s="1"/>
  <c r="H2769" i="8" s="1"/>
  <c r="H2807" i="8" s="1"/>
  <c r="H2845" i="8" s="1"/>
  <c r="H2883" i="8" s="1"/>
  <c r="H2921" i="8" s="1"/>
  <c r="H2959" i="8" s="1"/>
  <c r="H2997" i="8" s="1"/>
  <c r="H3035" i="8" s="1"/>
  <c r="H3073" i="8" s="1"/>
  <c r="H3111" i="8" s="1"/>
  <c r="H3149" i="8" s="1"/>
  <c r="H3187" i="8" s="1"/>
  <c r="H3225" i="8" s="1"/>
  <c r="H3263" i="8" s="1"/>
  <c r="H3301" i="8" s="1"/>
  <c r="H3339" i="8" s="1"/>
  <c r="H3377" i="8" s="1"/>
  <c r="H3415" i="8" s="1"/>
  <c r="H3453" i="8" s="1"/>
  <c r="H3491" i="8" s="1"/>
  <c r="H3529" i="8" s="1"/>
  <c r="H3567" i="8" s="1"/>
  <c r="H3605" i="8" s="1"/>
  <c r="H3643" i="8" s="1"/>
  <c r="H3681" i="8" s="1"/>
  <c r="H3719" i="8" s="1"/>
  <c r="H3757" i="8" s="1"/>
  <c r="H3795" i="8" s="1"/>
  <c r="H3833" i="8" s="1"/>
  <c r="H3871" i="8" s="1"/>
  <c r="H3909" i="8" s="1"/>
  <c r="H3947" i="8" s="1"/>
  <c r="H3985" i="8" s="1"/>
  <c r="H4023" i="8" s="1"/>
  <c r="H4061" i="8" s="1"/>
  <c r="H4099" i="8" s="1"/>
  <c r="H4137" i="8" s="1"/>
  <c r="H4175" i="8" s="1"/>
  <c r="H4213" i="8" s="1"/>
  <c r="H4251" i="8" s="1"/>
  <c r="H4289" i="8" s="1"/>
  <c r="H4327" i="8" s="1"/>
  <c r="H4365" i="8" s="1"/>
  <c r="H4403" i="8" s="1"/>
  <c r="H4441" i="8" s="1"/>
  <c r="H4479" i="8" s="1"/>
  <c r="H4517" i="8" s="1"/>
  <c r="H4555" i="8" s="1"/>
  <c r="H4593" i="8" s="1"/>
  <c r="H4631" i="8" s="1"/>
  <c r="H4669" i="8" s="1"/>
  <c r="H4707" i="8" s="1"/>
  <c r="H4745" i="8" s="1"/>
  <c r="H4783" i="8" s="1"/>
  <c r="H4821" i="8" s="1"/>
  <c r="H4859" i="8" s="1"/>
  <c r="H4897" i="8" s="1"/>
  <c r="H4935" i="8" s="1"/>
  <c r="H4973" i="8" s="1"/>
  <c r="H5011" i="8" s="1"/>
  <c r="H5049" i="8" s="1"/>
  <c r="H5087" i="8" s="1"/>
  <c r="H5125" i="8" s="1"/>
  <c r="H5163" i="8" s="1"/>
  <c r="H5201" i="8" s="1"/>
  <c r="H5239" i="8" s="1"/>
  <c r="H5277" i="8" s="1"/>
  <c r="H5315" i="8" s="1"/>
  <c r="H5353" i="8" s="1"/>
  <c r="H5391" i="8" s="1"/>
  <c r="H5429" i="8" s="1"/>
  <c r="H5467" i="8" s="1"/>
  <c r="H5505" i="8" s="1"/>
  <c r="H5543" i="8" s="1"/>
  <c r="H5581" i="8" s="1"/>
  <c r="H5619" i="8" s="1"/>
  <c r="H5657" i="8" s="1"/>
  <c r="H5695" i="8" s="1"/>
  <c r="H5733" i="8" s="1"/>
  <c r="H5771" i="8" s="1"/>
  <c r="H5809" i="8" s="1"/>
  <c r="H5847" i="8" s="1"/>
  <c r="H5885" i="8" s="1"/>
  <c r="H5923" i="8" s="1"/>
  <c r="H5961" i="8" s="1"/>
  <c r="H5999" i="8" s="1"/>
  <c r="H6037" i="8" s="1"/>
  <c r="H6075" i="8" s="1"/>
  <c r="H6113" i="8" s="1"/>
  <c r="H6151" i="8" s="1"/>
  <c r="H6189" i="8" s="1"/>
  <c r="H6227" i="8" s="1"/>
  <c r="H6265" i="8" s="1"/>
  <c r="H6303" i="8" s="1"/>
  <c r="H6341" i="8" s="1"/>
  <c r="H6379" i="8" s="1"/>
  <c r="H6417" i="8" s="1"/>
  <c r="H6455" i="8" s="1"/>
  <c r="H6493" i="8" s="1"/>
  <c r="H6531" i="8" s="1"/>
  <c r="H6569" i="8" s="1"/>
  <c r="H6607" i="8" s="1"/>
  <c r="H6645" i="8" s="1"/>
  <c r="H6683" i="8" s="1"/>
  <c r="H6721" i="8" s="1"/>
  <c r="H6759" i="8" s="1"/>
  <c r="H6797" i="8" s="1"/>
  <c r="H6835" i="8" s="1"/>
  <c r="H6873" i="8" s="1"/>
  <c r="H6911" i="8" s="1"/>
  <c r="H6949" i="8" s="1"/>
  <c r="H6987" i="8" s="1"/>
  <c r="H7025" i="8" s="1"/>
  <c r="H7063" i="8" s="1"/>
  <c r="H7101" i="8" s="1"/>
  <c r="H7139" i="8" s="1"/>
  <c r="H7177" i="8" s="1"/>
  <c r="H7215" i="8" s="1"/>
  <c r="H7253" i="8" s="1"/>
  <c r="H7291" i="8" s="1"/>
  <c r="H7329" i="8" s="1"/>
  <c r="H7367" i="8" s="1"/>
  <c r="H7405" i="8" s="1"/>
  <c r="H7443" i="8" s="1"/>
  <c r="H7481" i="8" s="1"/>
  <c r="H7519" i="8" s="1"/>
  <c r="H7557" i="8" s="1"/>
  <c r="H7595" i="8" s="1"/>
  <c r="H7633" i="8" s="1"/>
  <c r="H7671" i="8" s="1"/>
  <c r="H7709" i="8" s="1"/>
  <c r="H7747" i="8" s="1"/>
  <c r="H7785" i="8" s="1"/>
  <c r="H7823" i="8" s="1"/>
  <c r="H7861" i="8" s="1"/>
  <c r="H7899" i="8" s="1"/>
  <c r="H7937" i="8" s="1"/>
  <c r="H7975" i="8" s="1"/>
  <c r="H8013" i="8" s="1"/>
  <c r="H8051" i="8" s="1"/>
  <c r="H8089" i="8" s="1"/>
  <c r="H8127" i="8" s="1"/>
  <c r="H8165" i="8" s="1"/>
  <c r="H8203" i="8" s="1"/>
  <c r="H8241" i="8" s="1"/>
  <c r="H8279" i="8" s="1"/>
  <c r="H8317" i="8" s="1"/>
  <c r="H8355" i="8" s="1"/>
  <c r="H8393" i="8" s="1"/>
  <c r="H8431" i="8" s="1"/>
  <c r="H8469" i="8" s="1"/>
  <c r="H8507" i="8" s="1"/>
  <c r="H8545" i="8" s="1"/>
  <c r="H8583" i="8" s="1"/>
  <c r="H8621" i="8" s="1"/>
  <c r="H8659" i="8" s="1"/>
  <c r="H8697" i="8" s="1"/>
  <c r="H8735" i="8" s="1"/>
  <c r="H8773" i="8" s="1"/>
  <c r="H8811" i="8" s="1"/>
  <c r="H8849" i="8" s="1"/>
  <c r="H8887" i="8" s="1"/>
  <c r="H8925" i="8" s="1"/>
  <c r="H8963" i="8" s="1"/>
  <c r="H9001" i="8" s="1"/>
  <c r="H9039" i="8" s="1"/>
  <c r="H9077" i="8" s="1"/>
  <c r="H9115" i="8" s="1"/>
  <c r="H9153" i="8" s="1"/>
  <c r="H9191" i="8" s="1"/>
  <c r="H9229" i="8" s="1"/>
  <c r="H9267" i="8" s="1"/>
  <c r="H9305" i="8" s="1"/>
  <c r="H9343" i="8" s="1"/>
  <c r="H9381" i="8" s="1"/>
  <c r="H9419" i="8" s="1"/>
  <c r="H9457" i="8" s="1"/>
  <c r="H9495" i="8" s="1"/>
  <c r="H9533" i="8" s="1"/>
  <c r="H9571" i="8" s="1"/>
  <c r="H9609" i="8" s="1"/>
  <c r="H9647" i="8" s="1"/>
  <c r="H9685" i="8" s="1"/>
  <c r="H9723" i="8" s="1"/>
  <c r="H9761" i="8" s="1"/>
  <c r="H9799" i="8" s="1"/>
  <c r="H9837" i="8" s="1"/>
  <c r="H9875" i="8" s="1"/>
  <c r="H9913" i="8" s="1"/>
  <c r="H9951" i="8" s="1"/>
  <c r="H9989" i="8" s="1"/>
  <c r="H10027" i="8" s="1"/>
  <c r="H10065" i="8" s="1"/>
  <c r="H10103" i="8" s="1"/>
  <c r="H10141" i="8" s="1"/>
  <c r="H10179" i="8" s="1"/>
  <c r="H10217" i="8" s="1"/>
  <c r="H10255" i="8" s="1"/>
  <c r="H10293" i="8" s="1"/>
  <c r="H10331" i="8" s="1"/>
  <c r="H10369" i="8" s="1"/>
  <c r="H10407" i="8" s="1"/>
  <c r="H10445" i="8" s="1"/>
  <c r="H10483" i="8" s="1"/>
  <c r="H10521" i="8" s="1"/>
  <c r="H10559" i="8" s="1"/>
  <c r="H10597" i="8" s="1"/>
  <c r="H10635" i="8" s="1"/>
  <c r="H10673" i="8" s="1"/>
  <c r="H10711" i="8" s="1"/>
  <c r="H10749" i="8" s="1"/>
  <c r="H10787" i="8" s="1"/>
  <c r="H10825" i="8" s="1"/>
  <c r="H10863" i="8" s="1"/>
  <c r="H10901" i="8" s="1"/>
  <c r="H10939" i="8" s="1"/>
  <c r="H10977" i="8" s="1"/>
  <c r="H11015" i="8" s="1"/>
  <c r="H11053" i="8" s="1"/>
  <c r="H11091" i="8" s="1"/>
  <c r="H11129" i="8" s="1"/>
  <c r="H11167" i="8" s="1"/>
  <c r="H11205" i="8" s="1"/>
  <c r="H11243" i="8" s="1"/>
  <c r="H11281" i="8" s="1"/>
  <c r="H11319" i="8" s="1"/>
  <c r="H11357" i="8" s="1"/>
  <c r="H11395" i="8" s="1"/>
  <c r="H11433" i="8" s="1"/>
  <c r="H11471" i="8" s="1"/>
  <c r="H11509" i="8" s="1"/>
  <c r="H11547" i="8" s="1"/>
  <c r="H11585" i="8" s="1"/>
  <c r="H11623" i="8" s="1"/>
  <c r="H11661" i="8" s="1"/>
  <c r="H11699" i="8" s="1"/>
  <c r="H11737" i="8" s="1"/>
  <c r="H11775" i="8" s="1"/>
  <c r="H11813" i="8" s="1"/>
  <c r="H11851" i="8" s="1"/>
  <c r="H11889" i="8" s="1"/>
  <c r="H11927" i="8" s="1"/>
  <c r="H11965" i="8" s="1"/>
  <c r="H12003" i="8" s="1"/>
  <c r="H12041" i="8" s="1"/>
  <c r="H12079" i="8" s="1"/>
  <c r="H12117" i="8" s="1"/>
  <c r="H12155" i="8" s="1"/>
  <c r="H12193" i="8" s="1"/>
  <c r="H12231" i="8" s="1"/>
  <c r="H12269" i="8" s="1"/>
  <c r="H12307" i="8" s="1"/>
  <c r="H12345" i="8" s="1"/>
  <c r="H12383" i="8" s="1"/>
  <c r="H12421" i="8" s="1"/>
  <c r="H12459" i="8" s="1"/>
  <c r="H12497" i="8" s="1"/>
  <c r="H12535" i="8" s="1"/>
  <c r="H12573" i="8" s="1"/>
  <c r="H12611" i="8" s="1"/>
  <c r="H12649" i="8" s="1"/>
  <c r="H12687" i="8" s="1"/>
  <c r="H12725" i="8" s="1"/>
  <c r="H12763" i="8" s="1"/>
  <c r="H12801" i="8" s="1"/>
  <c r="H12839" i="8" s="1"/>
  <c r="H12877" i="8" s="1"/>
  <c r="H12915" i="8" s="1"/>
  <c r="I71" i="8"/>
  <c r="I109" i="8" s="1"/>
  <c r="I147" i="8" s="1"/>
  <c r="I185" i="8" s="1"/>
  <c r="I223" i="8" s="1"/>
  <c r="I261" i="8" s="1"/>
  <c r="I299" i="8" s="1"/>
  <c r="I337" i="8" s="1"/>
  <c r="I375" i="8" s="1"/>
  <c r="I413" i="8" s="1"/>
  <c r="I451" i="8" s="1"/>
  <c r="I489" i="8" s="1"/>
  <c r="I527" i="8" s="1"/>
  <c r="I565" i="8" s="1"/>
  <c r="I603" i="8" s="1"/>
  <c r="I641" i="8" s="1"/>
  <c r="I679" i="8" s="1"/>
  <c r="I717" i="8" s="1"/>
  <c r="I755" i="8" s="1"/>
  <c r="I793" i="8" s="1"/>
  <c r="I831" i="8" s="1"/>
  <c r="I869" i="8" s="1"/>
  <c r="I907" i="8" s="1"/>
  <c r="I945" i="8" s="1"/>
  <c r="I983" i="8" s="1"/>
  <c r="I1021" i="8" s="1"/>
  <c r="I1059" i="8" s="1"/>
  <c r="I1097" i="8" s="1"/>
  <c r="I1135" i="8" s="1"/>
  <c r="I1173" i="8" s="1"/>
  <c r="I1211" i="8" s="1"/>
  <c r="I1249" i="8" s="1"/>
  <c r="I1287" i="8" s="1"/>
  <c r="I1325" i="8" s="1"/>
  <c r="I1363" i="8" s="1"/>
  <c r="I1401" i="8" s="1"/>
  <c r="I1439" i="8" s="1"/>
  <c r="I1477" i="8" s="1"/>
  <c r="I1515" i="8" s="1"/>
  <c r="I1553" i="8" s="1"/>
  <c r="I1591" i="8" s="1"/>
  <c r="I1629" i="8" s="1"/>
  <c r="I1667" i="8" s="1"/>
  <c r="I1705" i="8" s="1"/>
  <c r="I1743" i="8" s="1"/>
  <c r="I1781" i="8" s="1"/>
  <c r="I1819" i="8" s="1"/>
  <c r="I1857" i="8" s="1"/>
  <c r="I1895" i="8" s="1"/>
  <c r="I1933" i="8" s="1"/>
  <c r="I1971" i="8" s="1"/>
  <c r="I2009" i="8" s="1"/>
  <c r="I2047" i="8" s="1"/>
  <c r="I2085" i="8" s="1"/>
  <c r="I2123" i="8" s="1"/>
  <c r="I2161" i="8" s="1"/>
  <c r="I2199" i="8" s="1"/>
  <c r="I2237" i="8" s="1"/>
  <c r="I2275" i="8" s="1"/>
  <c r="I2313" i="8" s="1"/>
  <c r="I2351" i="8" s="1"/>
  <c r="I2389" i="8" s="1"/>
  <c r="I2427" i="8" s="1"/>
  <c r="I2465" i="8" s="1"/>
  <c r="I2503" i="8" s="1"/>
  <c r="I2541" i="8" s="1"/>
  <c r="I2579" i="8" s="1"/>
  <c r="I2617" i="8" s="1"/>
  <c r="I2655" i="8" s="1"/>
  <c r="I2693" i="8" s="1"/>
  <c r="I2731" i="8" s="1"/>
  <c r="I2769" i="8" s="1"/>
  <c r="I2807" i="8" s="1"/>
  <c r="I2845" i="8" s="1"/>
  <c r="I2883" i="8" s="1"/>
  <c r="I2921" i="8" s="1"/>
  <c r="I2959" i="8" s="1"/>
  <c r="I2997" i="8" s="1"/>
  <c r="I3035" i="8" s="1"/>
  <c r="I3073" i="8" s="1"/>
  <c r="I3111" i="8" s="1"/>
  <c r="I3149" i="8" s="1"/>
  <c r="I3187" i="8" s="1"/>
  <c r="I3225" i="8" s="1"/>
  <c r="I3263" i="8" s="1"/>
  <c r="I3301" i="8" s="1"/>
  <c r="I3339" i="8" s="1"/>
  <c r="I3377" i="8" s="1"/>
  <c r="I3415" i="8" s="1"/>
  <c r="I3453" i="8" s="1"/>
  <c r="I3491" i="8" s="1"/>
  <c r="I3529" i="8" s="1"/>
  <c r="I3567" i="8" s="1"/>
  <c r="I3605" i="8" s="1"/>
  <c r="I3643" i="8" s="1"/>
  <c r="I3681" i="8" s="1"/>
  <c r="I3719" i="8" s="1"/>
  <c r="I3757" i="8" s="1"/>
  <c r="I3795" i="8" s="1"/>
  <c r="I3833" i="8" s="1"/>
  <c r="I3871" i="8" s="1"/>
  <c r="I3909" i="8" s="1"/>
  <c r="I3947" i="8" s="1"/>
  <c r="I3985" i="8" s="1"/>
  <c r="I4023" i="8" s="1"/>
  <c r="I4061" i="8" s="1"/>
  <c r="I4099" i="8" s="1"/>
  <c r="I4137" i="8" s="1"/>
  <c r="I4175" i="8" s="1"/>
  <c r="I4213" i="8" s="1"/>
  <c r="I4251" i="8" s="1"/>
  <c r="I4289" i="8" s="1"/>
  <c r="I4327" i="8" s="1"/>
  <c r="I4365" i="8" s="1"/>
  <c r="I4403" i="8" s="1"/>
  <c r="I4441" i="8" s="1"/>
  <c r="I4479" i="8" s="1"/>
  <c r="I4517" i="8" s="1"/>
  <c r="I4555" i="8" s="1"/>
  <c r="I4593" i="8" s="1"/>
  <c r="I4631" i="8" s="1"/>
  <c r="I4669" i="8" s="1"/>
  <c r="I4707" i="8" s="1"/>
  <c r="I4745" i="8" s="1"/>
  <c r="I4783" i="8" s="1"/>
  <c r="I4821" i="8" s="1"/>
  <c r="I4859" i="8" s="1"/>
  <c r="I4897" i="8" s="1"/>
  <c r="I4935" i="8" s="1"/>
  <c r="I4973" i="8" s="1"/>
  <c r="I5011" i="8" s="1"/>
  <c r="I5049" i="8" s="1"/>
  <c r="I5087" i="8" s="1"/>
  <c r="I5125" i="8" s="1"/>
  <c r="I5163" i="8" s="1"/>
  <c r="I5201" i="8" s="1"/>
  <c r="I5239" i="8" s="1"/>
  <c r="I5277" i="8" s="1"/>
  <c r="I5315" i="8" s="1"/>
  <c r="I5353" i="8" s="1"/>
  <c r="I5391" i="8" s="1"/>
  <c r="I5429" i="8" s="1"/>
  <c r="I5467" i="8" s="1"/>
  <c r="I5505" i="8" s="1"/>
  <c r="I5543" i="8" s="1"/>
  <c r="I5581" i="8" s="1"/>
  <c r="I5619" i="8" s="1"/>
  <c r="I5657" i="8" s="1"/>
  <c r="I5695" i="8" s="1"/>
  <c r="I5733" i="8" s="1"/>
  <c r="I5771" i="8" s="1"/>
  <c r="I5809" i="8" s="1"/>
  <c r="I5847" i="8" s="1"/>
  <c r="I5885" i="8" s="1"/>
  <c r="I5923" i="8" s="1"/>
  <c r="I5961" i="8" s="1"/>
  <c r="I5999" i="8" s="1"/>
  <c r="I6037" i="8" s="1"/>
  <c r="I6075" i="8" s="1"/>
  <c r="I6113" i="8" s="1"/>
  <c r="I6151" i="8" s="1"/>
  <c r="I6189" i="8" s="1"/>
  <c r="I6227" i="8" s="1"/>
  <c r="I6265" i="8" s="1"/>
  <c r="I6303" i="8" s="1"/>
  <c r="I6341" i="8" s="1"/>
  <c r="I6379" i="8" s="1"/>
  <c r="I6417" i="8" s="1"/>
  <c r="I6455" i="8" s="1"/>
  <c r="I6493" i="8" s="1"/>
  <c r="I6531" i="8" s="1"/>
  <c r="I6569" i="8" s="1"/>
  <c r="I6607" i="8" s="1"/>
  <c r="I6645" i="8" s="1"/>
  <c r="I6683" i="8" s="1"/>
  <c r="I6721" i="8" s="1"/>
  <c r="I6759" i="8" s="1"/>
  <c r="I6797" i="8" s="1"/>
  <c r="I6835" i="8" s="1"/>
  <c r="I6873" i="8" s="1"/>
  <c r="I6911" i="8" s="1"/>
  <c r="I6949" i="8" s="1"/>
  <c r="I6987" i="8" s="1"/>
  <c r="I7025" i="8" s="1"/>
  <c r="I7063" i="8" s="1"/>
  <c r="I7101" i="8" s="1"/>
  <c r="I7139" i="8" s="1"/>
  <c r="I7177" i="8" s="1"/>
  <c r="I7215" i="8" s="1"/>
  <c r="I7253" i="8" s="1"/>
  <c r="I7291" i="8" s="1"/>
  <c r="I7329" i="8" s="1"/>
  <c r="I7367" i="8" s="1"/>
  <c r="I7405" i="8" s="1"/>
  <c r="I7443" i="8" s="1"/>
  <c r="I7481" i="8" s="1"/>
  <c r="I7519" i="8" s="1"/>
  <c r="I7557" i="8" s="1"/>
  <c r="I7595" i="8" s="1"/>
  <c r="I7633" i="8" s="1"/>
  <c r="I7671" i="8" s="1"/>
  <c r="I7709" i="8" s="1"/>
  <c r="I7747" i="8" s="1"/>
  <c r="I7785" i="8" s="1"/>
  <c r="I7823" i="8" s="1"/>
  <c r="I7861" i="8" s="1"/>
  <c r="I7899" i="8" s="1"/>
  <c r="I7937" i="8" s="1"/>
  <c r="I7975" i="8" s="1"/>
  <c r="I8013" i="8" s="1"/>
  <c r="I8051" i="8" s="1"/>
  <c r="I8089" i="8" s="1"/>
  <c r="I8127" i="8" s="1"/>
  <c r="I8165" i="8" s="1"/>
  <c r="I8203" i="8" s="1"/>
  <c r="I8241" i="8" s="1"/>
  <c r="I8279" i="8" s="1"/>
  <c r="I8317" i="8" s="1"/>
  <c r="I8355" i="8" s="1"/>
  <c r="I8393" i="8" s="1"/>
  <c r="I8431" i="8" s="1"/>
  <c r="I8469" i="8" s="1"/>
  <c r="I8507" i="8" s="1"/>
  <c r="I8545" i="8" s="1"/>
  <c r="I8583" i="8" s="1"/>
  <c r="I8621" i="8" s="1"/>
  <c r="I8659" i="8" s="1"/>
  <c r="I8697" i="8" s="1"/>
  <c r="I8735" i="8" s="1"/>
  <c r="I8773" i="8" s="1"/>
  <c r="I8811" i="8" s="1"/>
  <c r="I8849" i="8" s="1"/>
  <c r="I8887" i="8" s="1"/>
  <c r="I8925" i="8" s="1"/>
  <c r="I8963" i="8" s="1"/>
  <c r="I9001" i="8" s="1"/>
  <c r="I9039" i="8" s="1"/>
  <c r="I9077" i="8" s="1"/>
  <c r="I9115" i="8" s="1"/>
  <c r="I9153" i="8" s="1"/>
  <c r="I9191" i="8" s="1"/>
  <c r="I9229" i="8" s="1"/>
  <c r="I9267" i="8" s="1"/>
  <c r="I9305" i="8" s="1"/>
  <c r="I9343" i="8" s="1"/>
  <c r="I9381" i="8" s="1"/>
  <c r="I9419" i="8" s="1"/>
  <c r="I9457" i="8" s="1"/>
  <c r="I9495" i="8" s="1"/>
  <c r="I9533" i="8" s="1"/>
  <c r="I9571" i="8" s="1"/>
  <c r="I9609" i="8" s="1"/>
  <c r="I9647" i="8" s="1"/>
  <c r="I9685" i="8" s="1"/>
  <c r="I9723" i="8" s="1"/>
  <c r="I9761" i="8" s="1"/>
  <c r="I9799" i="8" s="1"/>
  <c r="I9837" i="8" s="1"/>
  <c r="I9875" i="8" s="1"/>
  <c r="I9913" i="8" s="1"/>
  <c r="I9951" i="8" s="1"/>
  <c r="I9989" i="8" s="1"/>
  <c r="I10027" i="8" s="1"/>
  <c r="I10065" i="8" s="1"/>
  <c r="I10103" i="8" s="1"/>
  <c r="I10141" i="8" s="1"/>
  <c r="I10179" i="8" s="1"/>
  <c r="I10217" i="8" s="1"/>
  <c r="I10255" i="8" s="1"/>
  <c r="I10293" i="8" s="1"/>
  <c r="I10331" i="8" s="1"/>
  <c r="I10369" i="8" s="1"/>
  <c r="I10407" i="8" s="1"/>
  <c r="I10445" i="8" s="1"/>
  <c r="I10483" i="8" s="1"/>
  <c r="I10521" i="8" s="1"/>
  <c r="I10559" i="8" s="1"/>
  <c r="I10597" i="8" s="1"/>
  <c r="I10635" i="8" s="1"/>
  <c r="I10673" i="8" s="1"/>
  <c r="I10711" i="8" s="1"/>
  <c r="I10749" i="8" s="1"/>
  <c r="I10787" i="8" s="1"/>
  <c r="I10825" i="8" s="1"/>
  <c r="I10863" i="8" s="1"/>
  <c r="I10901" i="8" s="1"/>
  <c r="I10939" i="8" s="1"/>
  <c r="I10977" i="8" s="1"/>
  <c r="I11015" i="8" s="1"/>
  <c r="I11053" i="8" s="1"/>
  <c r="I11091" i="8" s="1"/>
  <c r="I11129" i="8" s="1"/>
  <c r="I11167" i="8" s="1"/>
  <c r="I11205" i="8" s="1"/>
  <c r="I11243" i="8" s="1"/>
  <c r="I11281" i="8" s="1"/>
  <c r="I11319" i="8" s="1"/>
  <c r="I11357" i="8" s="1"/>
  <c r="I11395" i="8" s="1"/>
  <c r="I11433" i="8" s="1"/>
  <c r="I11471" i="8" s="1"/>
  <c r="I11509" i="8" s="1"/>
  <c r="I11547" i="8" s="1"/>
  <c r="I11585" i="8" s="1"/>
  <c r="I11623" i="8" s="1"/>
  <c r="I11661" i="8" s="1"/>
  <c r="I11699" i="8" s="1"/>
  <c r="I11737" i="8" s="1"/>
  <c r="I11775" i="8" s="1"/>
  <c r="I11813" i="8" s="1"/>
  <c r="I11851" i="8" s="1"/>
  <c r="I11889" i="8" s="1"/>
  <c r="I11927" i="8" s="1"/>
  <c r="I11965" i="8" s="1"/>
  <c r="I12003" i="8" s="1"/>
  <c r="I12041" i="8" s="1"/>
  <c r="I12079" i="8" s="1"/>
  <c r="I12117" i="8" s="1"/>
  <c r="I12155" i="8" s="1"/>
  <c r="I12193" i="8" s="1"/>
  <c r="I12231" i="8" s="1"/>
  <c r="I12269" i="8" s="1"/>
  <c r="I12307" i="8" s="1"/>
  <c r="I12345" i="8" s="1"/>
  <c r="I12383" i="8" s="1"/>
  <c r="I12421" i="8" s="1"/>
  <c r="I12459" i="8" s="1"/>
  <c r="I12497" i="8" s="1"/>
  <c r="I12535" i="8" s="1"/>
  <c r="I12573" i="8" s="1"/>
  <c r="I12611" i="8" s="1"/>
  <c r="I12649" i="8" s="1"/>
  <c r="I12687" i="8" s="1"/>
  <c r="I12725" i="8" s="1"/>
  <c r="I12763" i="8" s="1"/>
  <c r="I12801" i="8" s="1"/>
  <c r="I12839" i="8" s="1"/>
  <c r="I12877" i="8" s="1"/>
  <c r="I12915" i="8" s="1"/>
  <c r="J71" i="8"/>
  <c r="J109" i="8" s="1"/>
  <c r="J147" i="8" s="1"/>
  <c r="J185" i="8" s="1"/>
  <c r="J223" i="8" s="1"/>
  <c r="J261" i="8" s="1"/>
  <c r="J299" i="8" s="1"/>
  <c r="J337" i="8" s="1"/>
  <c r="J375" i="8" s="1"/>
  <c r="J413" i="8" s="1"/>
  <c r="J451" i="8" s="1"/>
  <c r="J489" i="8" s="1"/>
  <c r="J527" i="8" s="1"/>
  <c r="J565" i="8" s="1"/>
  <c r="J603" i="8" s="1"/>
  <c r="J641" i="8" s="1"/>
  <c r="J679" i="8" s="1"/>
  <c r="J717" i="8" s="1"/>
  <c r="J755" i="8" s="1"/>
  <c r="J793" i="8" s="1"/>
  <c r="J831" i="8" s="1"/>
  <c r="J869" i="8" s="1"/>
  <c r="J907" i="8" s="1"/>
  <c r="J945" i="8" s="1"/>
  <c r="J983" i="8" s="1"/>
  <c r="J1021" i="8" s="1"/>
  <c r="J1059" i="8" s="1"/>
  <c r="J1097" i="8" s="1"/>
  <c r="J1135" i="8" s="1"/>
  <c r="J1173" i="8" s="1"/>
  <c r="J1211" i="8" s="1"/>
  <c r="J1249" i="8" s="1"/>
  <c r="J1287" i="8" s="1"/>
  <c r="J1325" i="8" s="1"/>
  <c r="J1363" i="8" s="1"/>
  <c r="J1401" i="8" s="1"/>
  <c r="J1439" i="8" s="1"/>
  <c r="J1477" i="8" s="1"/>
  <c r="J1515" i="8" s="1"/>
  <c r="J1553" i="8" s="1"/>
  <c r="J1591" i="8" s="1"/>
  <c r="J1629" i="8" s="1"/>
  <c r="J1667" i="8" s="1"/>
  <c r="J1705" i="8" s="1"/>
  <c r="J1743" i="8" s="1"/>
  <c r="J1781" i="8" s="1"/>
  <c r="J1819" i="8" s="1"/>
  <c r="J1857" i="8" s="1"/>
  <c r="J1895" i="8" s="1"/>
  <c r="J1933" i="8" s="1"/>
  <c r="J1971" i="8" s="1"/>
  <c r="J2009" i="8" s="1"/>
  <c r="J2047" i="8" s="1"/>
  <c r="J2085" i="8" s="1"/>
  <c r="J2123" i="8" s="1"/>
  <c r="J2161" i="8" s="1"/>
  <c r="J2199" i="8" s="1"/>
  <c r="J2237" i="8" s="1"/>
  <c r="J2275" i="8" s="1"/>
  <c r="J2313" i="8" s="1"/>
  <c r="J2351" i="8" s="1"/>
  <c r="J2389" i="8" s="1"/>
  <c r="J2427" i="8" s="1"/>
  <c r="J2465" i="8" s="1"/>
  <c r="J2503" i="8" s="1"/>
  <c r="J2541" i="8" s="1"/>
  <c r="J2579" i="8" s="1"/>
  <c r="J2617" i="8" s="1"/>
  <c r="J2655" i="8" s="1"/>
  <c r="J2693" i="8" s="1"/>
  <c r="J2731" i="8" s="1"/>
  <c r="J2769" i="8" s="1"/>
  <c r="J2807" i="8" s="1"/>
  <c r="J2845" i="8" s="1"/>
  <c r="J2883" i="8" s="1"/>
  <c r="J2921" i="8" s="1"/>
  <c r="J2959" i="8" s="1"/>
  <c r="J2997" i="8" s="1"/>
  <c r="J3035" i="8" s="1"/>
  <c r="J3073" i="8" s="1"/>
  <c r="J3111" i="8" s="1"/>
  <c r="J3149" i="8" s="1"/>
  <c r="J3187" i="8" s="1"/>
  <c r="J3225" i="8" s="1"/>
  <c r="J3263" i="8" s="1"/>
  <c r="J3301" i="8" s="1"/>
  <c r="J3339" i="8" s="1"/>
  <c r="J3377" i="8" s="1"/>
  <c r="J3415" i="8" s="1"/>
  <c r="J3453" i="8" s="1"/>
  <c r="J3491" i="8" s="1"/>
  <c r="J3529" i="8" s="1"/>
  <c r="J3567" i="8" s="1"/>
  <c r="J3605" i="8" s="1"/>
  <c r="J3643" i="8" s="1"/>
  <c r="J3681" i="8" s="1"/>
  <c r="J3719" i="8" s="1"/>
  <c r="J3757" i="8" s="1"/>
  <c r="J3795" i="8" s="1"/>
  <c r="J3833" i="8" s="1"/>
  <c r="J3871" i="8" s="1"/>
  <c r="J3909" i="8" s="1"/>
  <c r="J3947" i="8" s="1"/>
  <c r="J3985" i="8" s="1"/>
  <c r="J4023" i="8" s="1"/>
  <c r="J4061" i="8" s="1"/>
  <c r="J4099" i="8" s="1"/>
  <c r="J4137" i="8" s="1"/>
  <c r="J4175" i="8" s="1"/>
  <c r="J4213" i="8" s="1"/>
  <c r="J4251" i="8" s="1"/>
  <c r="J4289" i="8" s="1"/>
  <c r="J4327" i="8" s="1"/>
  <c r="J4365" i="8" s="1"/>
  <c r="J4403" i="8" s="1"/>
  <c r="J4441" i="8" s="1"/>
  <c r="J4479" i="8" s="1"/>
  <c r="J4517" i="8" s="1"/>
  <c r="J4555" i="8" s="1"/>
  <c r="J4593" i="8" s="1"/>
  <c r="J4631" i="8" s="1"/>
  <c r="J4669" i="8" s="1"/>
  <c r="J4707" i="8" s="1"/>
  <c r="J4745" i="8" s="1"/>
  <c r="J4783" i="8" s="1"/>
  <c r="J4821" i="8" s="1"/>
  <c r="J4859" i="8" s="1"/>
  <c r="J4897" i="8" s="1"/>
  <c r="J4935" i="8" s="1"/>
  <c r="J4973" i="8" s="1"/>
  <c r="J5011" i="8" s="1"/>
  <c r="J5049" i="8" s="1"/>
  <c r="J5087" i="8" s="1"/>
  <c r="J5125" i="8" s="1"/>
  <c r="J5163" i="8" s="1"/>
  <c r="J5201" i="8" s="1"/>
  <c r="J5239" i="8" s="1"/>
  <c r="J5277" i="8" s="1"/>
  <c r="J5315" i="8" s="1"/>
  <c r="J5353" i="8" s="1"/>
  <c r="J5391" i="8" s="1"/>
  <c r="J5429" i="8" s="1"/>
  <c r="J5467" i="8" s="1"/>
  <c r="J5505" i="8" s="1"/>
  <c r="J5543" i="8" s="1"/>
  <c r="J5581" i="8" s="1"/>
  <c r="J5619" i="8" s="1"/>
  <c r="J5657" i="8" s="1"/>
  <c r="J5695" i="8" s="1"/>
  <c r="J5733" i="8" s="1"/>
  <c r="J5771" i="8" s="1"/>
  <c r="J5809" i="8" s="1"/>
  <c r="J5847" i="8" s="1"/>
  <c r="J5885" i="8" s="1"/>
  <c r="J5923" i="8" s="1"/>
  <c r="J5961" i="8" s="1"/>
  <c r="J5999" i="8" s="1"/>
  <c r="J6037" i="8" s="1"/>
  <c r="J6075" i="8" s="1"/>
  <c r="J6113" i="8" s="1"/>
  <c r="J6151" i="8" s="1"/>
  <c r="J6189" i="8" s="1"/>
  <c r="J6227" i="8" s="1"/>
  <c r="J6265" i="8" s="1"/>
  <c r="J6303" i="8" s="1"/>
  <c r="J6341" i="8" s="1"/>
  <c r="J6379" i="8" s="1"/>
  <c r="J6417" i="8" s="1"/>
  <c r="J6455" i="8" s="1"/>
  <c r="J6493" i="8" s="1"/>
  <c r="J6531" i="8" s="1"/>
  <c r="J6569" i="8" s="1"/>
  <c r="J6607" i="8" s="1"/>
  <c r="J6645" i="8" s="1"/>
  <c r="J6683" i="8" s="1"/>
  <c r="J6721" i="8" s="1"/>
  <c r="J6759" i="8" s="1"/>
  <c r="J6797" i="8" s="1"/>
  <c r="J6835" i="8" s="1"/>
  <c r="J6873" i="8" s="1"/>
  <c r="J6911" i="8" s="1"/>
  <c r="J6949" i="8" s="1"/>
  <c r="J6987" i="8" s="1"/>
  <c r="J7025" i="8" s="1"/>
  <c r="J7063" i="8" s="1"/>
  <c r="J7101" i="8" s="1"/>
  <c r="J7139" i="8" s="1"/>
  <c r="J7177" i="8" s="1"/>
  <c r="J7215" i="8" s="1"/>
  <c r="J7253" i="8" s="1"/>
  <c r="J7291" i="8" s="1"/>
  <c r="J7329" i="8" s="1"/>
  <c r="J7367" i="8" s="1"/>
  <c r="J7405" i="8" s="1"/>
  <c r="J7443" i="8" s="1"/>
  <c r="J7481" i="8" s="1"/>
  <c r="J7519" i="8" s="1"/>
  <c r="J7557" i="8" s="1"/>
  <c r="J7595" i="8" s="1"/>
  <c r="J7633" i="8" s="1"/>
  <c r="J7671" i="8" s="1"/>
  <c r="J7709" i="8" s="1"/>
  <c r="J7747" i="8" s="1"/>
  <c r="J7785" i="8" s="1"/>
  <c r="J7823" i="8" s="1"/>
  <c r="J7861" i="8" s="1"/>
  <c r="J7899" i="8" s="1"/>
  <c r="J7937" i="8" s="1"/>
  <c r="J7975" i="8" s="1"/>
  <c r="J8013" i="8" s="1"/>
  <c r="J8051" i="8" s="1"/>
  <c r="J8089" i="8" s="1"/>
  <c r="J8127" i="8" s="1"/>
  <c r="J8165" i="8" s="1"/>
  <c r="J8203" i="8" s="1"/>
  <c r="J8241" i="8" s="1"/>
  <c r="J8279" i="8" s="1"/>
  <c r="J8317" i="8" s="1"/>
  <c r="J8355" i="8" s="1"/>
  <c r="J8393" i="8" s="1"/>
  <c r="J8431" i="8" s="1"/>
  <c r="J8469" i="8" s="1"/>
  <c r="J8507" i="8" s="1"/>
  <c r="J8545" i="8" s="1"/>
  <c r="J8583" i="8" s="1"/>
  <c r="J8621" i="8" s="1"/>
  <c r="J8659" i="8" s="1"/>
  <c r="J8697" i="8" s="1"/>
  <c r="J8735" i="8" s="1"/>
  <c r="J8773" i="8" s="1"/>
  <c r="J8811" i="8" s="1"/>
  <c r="J8849" i="8" s="1"/>
  <c r="J8887" i="8" s="1"/>
  <c r="J8925" i="8" s="1"/>
  <c r="J8963" i="8" s="1"/>
  <c r="J9001" i="8" s="1"/>
  <c r="J9039" i="8" s="1"/>
  <c r="J9077" i="8" s="1"/>
  <c r="J9115" i="8" s="1"/>
  <c r="J9153" i="8" s="1"/>
  <c r="J9191" i="8" s="1"/>
  <c r="J9229" i="8" s="1"/>
  <c r="J9267" i="8" s="1"/>
  <c r="J9305" i="8" s="1"/>
  <c r="J9343" i="8" s="1"/>
  <c r="J9381" i="8" s="1"/>
  <c r="J9419" i="8" s="1"/>
  <c r="J9457" i="8" s="1"/>
  <c r="J9495" i="8" s="1"/>
  <c r="J9533" i="8" s="1"/>
  <c r="J9571" i="8" s="1"/>
  <c r="J9609" i="8" s="1"/>
  <c r="J9647" i="8" s="1"/>
  <c r="J9685" i="8" s="1"/>
  <c r="J9723" i="8" s="1"/>
  <c r="J9761" i="8" s="1"/>
  <c r="J9799" i="8" s="1"/>
  <c r="J9837" i="8" s="1"/>
  <c r="J9875" i="8" s="1"/>
  <c r="J9913" i="8" s="1"/>
  <c r="J9951" i="8" s="1"/>
  <c r="J9989" i="8" s="1"/>
  <c r="J10027" i="8" s="1"/>
  <c r="J10065" i="8" s="1"/>
  <c r="J10103" i="8" s="1"/>
  <c r="J10141" i="8" s="1"/>
  <c r="J10179" i="8" s="1"/>
  <c r="J10217" i="8" s="1"/>
  <c r="J10255" i="8" s="1"/>
  <c r="J10293" i="8" s="1"/>
  <c r="J10331" i="8" s="1"/>
  <c r="J10369" i="8" s="1"/>
  <c r="J10407" i="8" s="1"/>
  <c r="J10445" i="8" s="1"/>
  <c r="J10483" i="8" s="1"/>
  <c r="J10521" i="8" s="1"/>
  <c r="J10559" i="8" s="1"/>
  <c r="J10597" i="8" s="1"/>
  <c r="J10635" i="8" s="1"/>
  <c r="J10673" i="8" s="1"/>
  <c r="J10711" i="8" s="1"/>
  <c r="J10749" i="8" s="1"/>
  <c r="J10787" i="8" s="1"/>
  <c r="J10825" i="8" s="1"/>
  <c r="J10863" i="8" s="1"/>
  <c r="J10901" i="8" s="1"/>
  <c r="J10939" i="8" s="1"/>
  <c r="J10977" i="8" s="1"/>
  <c r="J11015" i="8" s="1"/>
  <c r="J11053" i="8" s="1"/>
  <c r="J11091" i="8" s="1"/>
  <c r="J11129" i="8" s="1"/>
  <c r="J11167" i="8" s="1"/>
  <c r="J11205" i="8" s="1"/>
  <c r="J11243" i="8" s="1"/>
  <c r="J11281" i="8" s="1"/>
  <c r="J11319" i="8" s="1"/>
  <c r="J11357" i="8" s="1"/>
  <c r="J11395" i="8" s="1"/>
  <c r="J11433" i="8" s="1"/>
  <c r="J11471" i="8" s="1"/>
  <c r="J11509" i="8" s="1"/>
  <c r="J11547" i="8" s="1"/>
  <c r="J11585" i="8" s="1"/>
  <c r="J11623" i="8" s="1"/>
  <c r="J11661" i="8" s="1"/>
  <c r="J11699" i="8" s="1"/>
  <c r="J11737" i="8" s="1"/>
  <c r="J11775" i="8" s="1"/>
  <c r="J11813" i="8" s="1"/>
  <c r="J11851" i="8" s="1"/>
  <c r="J11889" i="8" s="1"/>
  <c r="J11927" i="8" s="1"/>
  <c r="J11965" i="8" s="1"/>
  <c r="J12003" i="8" s="1"/>
  <c r="J12041" i="8" s="1"/>
  <c r="J12079" i="8" s="1"/>
  <c r="J12117" i="8" s="1"/>
  <c r="J12155" i="8" s="1"/>
  <c r="J12193" i="8" s="1"/>
  <c r="J12231" i="8" s="1"/>
  <c r="J12269" i="8" s="1"/>
  <c r="J12307" i="8" s="1"/>
  <c r="J12345" i="8" s="1"/>
  <c r="J12383" i="8" s="1"/>
  <c r="J12421" i="8" s="1"/>
  <c r="J12459" i="8" s="1"/>
  <c r="J12497" i="8" s="1"/>
  <c r="J12535" i="8" s="1"/>
  <c r="J12573" i="8" s="1"/>
  <c r="J12611" i="8" s="1"/>
  <c r="J12649" i="8" s="1"/>
  <c r="J12687" i="8" s="1"/>
  <c r="J12725" i="8" s="1"/>
  <c r="J12763" i="8" s="1"/>
  <c r="J12801" i="8" s="1"/>
  <c r="J12839" i="8" s="1"/>
  <c r="J12877" i="8" s="1"/>
  <c r="J12915" i="8" s="1"/>
  <c r="K71" i="8"/>
  <c r="K109" i="8" s="1"/>
  <c r="K147" i="8" s="1"/>
  <c r="K185" i="8" s="1"/>
  <c r="K223" i="8" s="1"/>
  <c r="K261" i="8" s="1"/>
  <c r="K299" i="8" s="1"/>
  <c r="K337" i="8" s="1"/>
  <c r="K375" i="8" s="1"/>
  <c r="K413" i="8" s="1"/>
  <c r="K451" i="8" s="1"/>
  <c r="K489" i="8" s="1"/>
  <c r="K527" i="8" s="1"/>
  <c r="K565" i="8" s="1"/>
  <c r="K603" i="8" s="1"/>
  <c r="K641" i="8" s="1"/>
  <c r="K679" i="8" s="1"/>
  <c r="K717" i="8" s="1"/>
  <c r="K755" i="8" s="1"/>
  <c r="K793" i="8" s="1"/>
  <c r="K831" i="8" s="1"/>
  <c r="K869" i="8" s="1"/>
  <c r="K907" i="8" s="1"/>
  <c r="K945" i="8" s="1"/>
  <c r="K983" i="8" s="1"/>
  <c r="K1021" i="8" s="1"/>
  <c r="K1059" i="8" s="1"/>
  <c r="K1097" i="8" s="1"/>
  <c r="K1135" i="8" s="1"/>
  <c r="K1173" i="8" s="1"/>
  <c r="K1211" i="8" s="1"/>
  <c r="K1249" i="8" s="1"/>
  <c r="K1287" i="8" s="1"/>
  <c r="K1325" i="8" s="1"/>
  <c r="K1363" i="8" s="1"/>
  <c r="K1401" i="8" s="1"/>
  <c r="K1439" i="8" s="1"/>
  <c r="K1477" i="8" s="1"/>
  <c r="K1515" i="8" s="1"/>
  <c r="K1553" i="8" s="1"/>
  <c r="K1591" i="8" s="1"/>
  <c r="K1629" i="8" s="1"/>
  <c r="K1667" i="8" s="1"/>
  <c r="K1705" i="8" s="1"/>
  <c r="K1743" i="8" s="1"/>
  <c r="K1781" i="8" s="1"/>
  <c r="K1819" i="8" s="1"/>
  <c r="K1857" i="8" s="1"/>
  <c r="K1895" i="8" s="1"/>
  <c r="K1933" i="8" s="1"/>
  <c r="K1971" i="8" s="1"/>
  <c r="K2009" i="8" s="1"/>
  <c r="K2047" i="8" s="1"/>
  <c r="K2085" i="8" s="1"/>
  <c r="K2123" i="8" s="1"/>
  <c r="K2161" i="8" s="1"/>
  <c r="K2199" i="8" s="1"/>
  <c r="K2237" i="8" s="1"/>
  <c r="K2275" i="8" s="1"/>
  <c r="K2313" i="8" s="1"/>
  <c r="K2351" i="8" s="1"/>
  <c r="K2389" i="8" s="1"/>
  <c r="K2427" i="8" s="1"/>
  <c r="K2465" i="8" s="1"/>
  <c r="K2503" i="8" s="1"/>
  <c r="K2541" i="8" s="1"/>
  <c r="K2579" i="8" s="1"/>
  <c r="K2617" i="8" s="1"/>
  <c r="K2655" i="8" s="1"/>
  <c r="K2693" i="8" s="1"/>
  <c r="K2731" i="8" s="1"/>
  <c r="K2769" i="8" s="1"/>
  <c r="K2807" i="8" s="1"/>
  <c r="K2845" i="8" s="1"/>
  <c r="K2883" i="8" s="1"/>
  <c r="K2921" i="8" s="1"/>
  <c r="K2959" i="8" s="1"/>
  <c r="K2997" i="8" s="1"/>
  <c r="K3035" i="8" s="1"/>
  <c r="K3073" i="8" s="1"/>
  <c r="K3111" i="8" s="1"/>
  <c r="K3149" i="8" s="1"/>
  <c r="K3187" i="8" s="1"/>
  <c r="K3225" i="8" s="1"/>
  <c r="K3263" i="8" s="1"/>
  <c r="K3301" i="8" s="1"/>
  <c r="K3339" i="8" s="1"/>
  <c r="K3377" i="8" s="1"/>
  <c r="K3415" i="8" s="1"/>
  <c r="K3453" i="8" s="1"/>
  <c r="K3491" i="8" s="1"/>
  <c r="K3529" i="8" s="1"/>
  <c r="K3567" i="8" s="1"/>
  <c r="K3605" i="8" s="1"/>
  <c r="K3643" i="8" s="1"/>
  <c r="K3681" i="8" s="1"/>
  <c r="K3719" i="8" s="1"/>
  <c r="K3757" i="8" s="1"/>
  <c r="K3795" i="8" s="1"/>
  <c r="K3833" i="8" s="1"/>
  <c r="K3871" i="8" s="1"/>
  <c r="K3909" i="8" s="1"/>
  <c r="K3947" i="8" s="1"/>
  <c r="K3985" i="8" s="1"/>
  <c r="K4023" i="8" s="1"/>
  <c r="K4061" i="8" s="1"/>
  <c r="K4099" i="8" s="1"/>
  <c r="K4137" i="8" s="1"/>
  <c r="K4175" i="8" s="1"/>
  <c r="K4213" i="8" s="1"/>
  <c r="K4251" i="8" s="1"/>
  <c r="K4289" i="8" s="1"/>
  <c r="K4327" i="8" s="1"/>
  <c r="K4365" i="8" s="1"/>
  <c r="K4403" i="8" s="1"/>
  <c r="K4441" i="8" s="1"/>
  <c r="K4479" i="8" s="1"/>
  <c r="K4517" i="8" s="1"/>
  <c r="K4555" i="8" s="1"/>
  <c r="K4593" i="8" s="1"/>
  <c r="K4631" i="8" s="1"/>
  <c r="K4669" i="8" s="1"/>
  <c r="K4707" i="8" s="1"/>
  <c r="K4745" i="8" s="1"/>
  <c r="K4783" i="8" s="1"/>
  <c r="K4821" i="8" s="1"/>
  <c r="K4859" i="8" s="1"/>
  <c r="K4897" i="8" s="1"/>
  <c r="K4935" i="8" s="1"/>
  <c r="K4973" i="8" s="1"/>
  <c r="K5011" i="8" s="1"/>
  <c r="K5049" i="8" s="1"/>
  <c r="K5087" i="8" s="1"/>
  <c r="K5125" i="8" s="1"/>
  <c r="K5163" i="8" s="1"/>
  <c r="K5201" i="8" s="1"/>
  <c r="K5239" i="8" s="1"/>
  <c r="K5277" i="8" s="1"/>
  <c r="K5315" i="8" s="1"/>
  <c r="K5353" i="8" s="1"/>
  <c r="K5391" i="8" s="1"/>
  <c r="K5429" i="8" s="1"/>
  <c r="K5467" i="8" s="1"/>
  <c r="K5505" i="8" s="1"/>
  <c r="K5543" i="8" s="1"/>
  <c r="K5581" i="8" s="1"/>
  <c r="K5619" i="8" s="1"/>
  <c r="K5657" i="8" s="1"/>
  <c r="K5695" i="8" s="1"/>
  <c r="K5733" i="8" s="1"/>
  <c r="K5771" i="8" s="1"/>
  <c r="K5809" i="8" s="1"/>
  <c r="K5847" i="8" s="1"/>
  <c r="K5885" i="8" s="1"/>
  <c r="K5923" i="8" s="1"/>
  <c r="K5961" i="8" s="1"/>
  <c r="K5999" i="8" s="1"/>
  <c r="K6037" i="8" s="1"/>
  <c r="K6075" i="8" s="1"/>
  <c r="K6113" i="8" s="1"/>
  <c r="K6151" i="8" s="1"/>
  <c r="K6189" i="8" s="1"/>
  <c r="K6227" i="8" s="1"/>
  <c r="K6265" i="8" s="1"/>
  <c r="K6303" i="8" s="1"/>
  <c r="K6341" i="8" s="1"/>
  <c r="K6379" i="8" s="1"/>
  <c r="K6417" i="8" s="1"/>
  <c r="K6455" i="8" s="1"/>
  <c r="K6493" i="8" s="1"/>
  <c r="K6531" i="8" s="1"/>
  <c r="K6569" i="8" s="1"/>
  <c r="K6607" i="8" s="1"/>
  <c r="K6645" i="8" s="1"/>
  <c r="K6683" i="8" s="1"/>
  <c r="K6721" i="8" s="1"/>
  <c r="K6759" i="8" s="1"/>
  <c r="K6797" i="8" s="1"/>
  <c r="K6835" i="8" s="1"/>
  <c r="K6873" i="8" s="1"/>
  <c r="K6911" i="8" s="1"/>
  <c r="K6949" i="8" s="1"/>
  <c r="K6987" i="8" s="1"/>
  <c r="K7025" i="8" s="1"/>
  <c r="K7063" i="8" s="1"/>
  <c r="K7101" i="8" s="1"/>
  <c r="K7139" i="8" s="1"/>
  <c r="K7177" i="8" s="1"/>
  <c r="K7215" i="8" s="1"/>
  <c r="K7253" i="8" s="1"/>
  <c r="K7291" i="8" s="1"/>
  <c r="K7329" i="8" s="1"/>
  <c r="K7367" i="8" s="1"/>
  <c r="K7405" i="8" s="1"/>
  <c r="K7443" i="8" s="1"/>
  <c r="K7481" i="8" s="1"/>
  <c r="K7519" i="8" s="1"/>
  <c r="K7557" i="8" s="1"/>
  <c r="K7595" i="8" s="1"/>
  <c r="K7633" i="8" s="1"/>
  <c r="K7671" i="8" s="1"/>
  <c r="K7709" i="8" s="1"/>
  <c r="K7747" i="8" s="1"/>
  <c r="K7785" i="8" s="1"/>
  <c r="K7823" i="8" s="1"/>
  <c r="K7861" i="8" s="1"/>
  <c r="K7899" i="8" s="1"/>
  <c r="K7937" i="8" s="1"/>
  <c r="K7975" i="8" s="1"/>
  <c r="K8013" i="8" s="1"/>
  <c r="K8051" i="8" s="1"/>
  <c r="K8089" i="8" s="1"/>
  <c r="K8127" i="8" s="1"/>
  <c r="K8165" i="8" s="1"/>
  <c r="K8203" i="8" s="1"/>
  <c r="K8241" i="8" s="1"/>
  <c r="K8279" i="8" s="1"/>
  <c r="K8317" i="8" s="1"/>
  <c r="K8355" i="8" s="1"/>
  <c r="K8393" i="8" s="1"/>
  <c r="K8431" i="8" s="1"/>
  <c r="K8469" i="8" s="1"/>
  <c r="K8507" i="8" s="1"/>
  <c r="K8545" i="8" s="1"/>
  <c r="K8583" i="8" s="1"/>
  <c r="K8621" i="8" s="1"/>
  <c r="K8659" i="8" s="1"/>
  <c r="K8697" i="8" s="1"/>
  <c r="K8735" i="8" s="1"/>
  <c r="K8773" i="8" s="1"/>
  <c r="K8811" i="8" s="1"/>
  <c r="K8849" i="8" s="1"/>
  <c r="K8887" i="8" s="1"/>
  <c r="K8925" i="8" s="1"/>
  <c r="K8963" i="8" s="1"/>
  <c r="K9001" i="8" s="1"/>
  <c r="K9039" i="8" s="1"/>
  <c r="K9077" i="8" s="1"/>
  <c r="K9115" i="8" s="1"/>
  <c r="K9153" i="8" s="1"/>
  <c r="K9191" i="8" s="1"/>
  <c r="K9229" i="8" s="1"/>
  <c r="K9267" i="8" s="1"/>
  <c r="K9305" i="8" s="1"/>
  <c r="K9343" i="8" s="1"/>
  <c r="K9381" i="8" s="1"/>
  <c r="K9419" i="8" s="1"/>
  <c r="K9457" i="8" s="1"/>
  <c r="K9495" i="8" s="1"/>
  <c r="K9533" i="8" s="1"/>
  <c r="K9571" i="8" s="1"/>
  <c r="K9609" i="8" s="1"/>
  <c r="K9647" i="8" s="1"/>
  <c r="K9685" i="8" s="1"/>
  <c r="K9723" i="8" s="1"/>
  <c r="K9761" i="8" s="1"/>
  <c r="K9799" i="8" s="1"/>
  <c r="K9837" i="8" s="1"/>
  <c r="K9875" i="8" s="1"/>
  <c r="K9913" i="8" s="1"/>
  <c r="K9951" i="8" s="1"/>
  <c r="K9989" i="8" s="1"/>
  <c r="K10027" i="8" s="1"/>
  <c r="K10065" i="8" s="1"/>
  <c r="K10103" i="8" s="1"/>
  <c r="K10141" i="8" s="1"/>
  <c r="K10179" i="8" s="1"/>
  <c r="K10217" i="8" s="1"/>
  <c r="K10255" i="8" s="1"/>
  <c r="K10293" i="8" s="1"/>
  <c r="K10331" i="8" s="1"/>
  <c r="K10369" i="8" s="1"/>
  <c r="K10407" i="8" s="1"/>
  <c r="K10445" i="8" s="1"/>
  <c r="K10483" i="8" s="1"/>
  <c r="K10521" i="8" s="1"/>
  <c r="K10559" i="8" s="1"/>
  <c r="K10597" i="8" s="1"/>
  <c r="K10635" i="8" s="1"/>
  <c r="K10673" i="8" s="1"/>
  <c r="K10711" i="8" s="1"/>
  <c r="K10749" i="8" s="1"/>
  <c r="K10787" i="8" s="1"/>
  <c r="K10825" i="8" s="1"/>
  <c r="K10863" i="8" s="1"/>
  <c r="K10901" i="8" s="1"/>
  <c r="K10939" i="8" s="1"/>
  <c r="K10977" i="8" s="1"/>
  <c r="K11015" i="8" s="1"/>
  <c r="K11053" i="8" s="1"/>
  <c r="K11091" i="8" s="1"/>
  <c r="K11129" i="8" s="1"/>
  <c r="K11167" i="8" s="1"/>
  <c r="K11205" i="8" s="1"/>
  <c r="K11243" i="8" s="1"/>
  <c r="K11281" i="8" s="1"/>
  <c r="K11319" i="8" s="1"/>
  <c r="K11357" i="8" s="1"/>
  <c r="K11395" i="8" s="1"/>
  <c r="K11433" i="8" s="1"/>
  <c r="K11471" i="8" s="1"/>
  <c r="K11509" i="8" s="1"/>
  <c r="K11547" i="8" s="1"/>
  <c r="K11585" i="8" s="1"/>
  <c r="K11623" i="8" s="1"/>
  <c r="K11661" i="8" s="1"/>
  <c r="K11699" i="8" s="1"/>
  <c r="K11737" i="8" s="1"/>
  <c r="K11775" i="8" s="1"/>
  <c r="K11813" i="8" s="1"/>
  <c r="K11851" i="8" s="1"/>
  <c r="K11889" i="8" s="1"/>
  <c r="K11927" i="8" s="1"/>
  <c r="K11965" i="8" s="1"/>
  <c r="K12003" i="8" s="1"/>
  <c r="K12041" i="8" s="1"/>
  <c r="K12079" i="8" s="1"/>
  <c r="K12117" i="8" s="1"/>
  <c r="K12155" i="8" s="1"/>
  <c r="K12193" i="8" s="1"/>
  <c r="K12231" i="8" s="1"/>
  <c r="K12269" i="8" s="1"/>
  <c r="K12307" i="8" s="1"/>
  <c r="K12345" i="8" s="1"/>
  <c r="K12383" i="8" s="1"/>
  <c r="K12421" i="8" s="1"/>
  <c r="K12459" i="8" s="1"/>
  <c r="K12497" i="8" s="1"/>
  <c r="K12535" i="8" s="1"/>
  <c r="K12573" i="8" s="1"/>
  <c r="K12611" i="8" s="1"/>
  <c r="K12649" i="8" s="1"/>
  <c r="K12687" i="8" s="1"/>
  <c r="K12725" i="8" s="1"/>
  <c r="K12763" i="8" s="1"/>
  <c r="K12801" i="8" s="1"/>
  <c r="K12839" i="8" s="1"/>
  <c r="K12877" i="8" s="1"/>
  <c r="K12915" i="8" s="1"/>
  <c r="B72" i="8"/>
  <c r="B110" i="8" s="1"/>
  <c r="G72" i="8"/>
  <c r="G110" i="8" s="1"/>
  <c r="G148" i="8" s="1"/>
  <c r="G186" i="8" s="1"/>
  <c r="G224" i="8" s="1"/>
  <c r="G262" i="8" s="1"/>
  <c r="G300" i="8" s="1"/>
  <c r="G338" i="8" s="1"/>
  <c r="G376" i="8" s="1"/>
  <c r="G414" i="8" s="1"/>
  <c r="G452" i="8" s="1"/>
  <c r="G490" i="8" s="1"/>
  <c r="G528" i="8" s="1"/>
  <c r="G566" i="8" s="1"/>
  <c r="G604" i="8" s="1"/>
  <c r="G642" i="8" s="1"/>
  <c r="G680" i="8" s="1"/>
  <c r="G718" i="8" s="1"/>
  <c r="G756" i="8" s="1"/>
  <c r="G794" i="8" s="1"/>
  <c r="G832" i="8" s="1"/>
  <c r="G870" i="8" s="1"/>
  <c r="G908" i="8" s="1"/>
  <c r="G946" i="8" s="1"/>
  <c r="G984" i="8" s="1"/>
  <c r="G1022" i="8" s="1"/>
  <c r="G1060" i="8" s="1"/>
  <c r="G1098" i="8" s="1"/>
  <c r="G1136" i="8" s="1"/>
  <c r="G1174" i="8" s="1"/>
  <c r="G1212" i="8" s="1"/>
  <c r="G1250" i="8" s="1"/>
  <c r="G1288" i="8" s="1"/>
  <c r="G1326" i="8" s="1"/>
  <c r="G1364" i="8" s="1"/>
  <c r="G1402" i="8" s="1"/>
  <c r="G1440" i="8" s="1"/>
  <c r="G1478" i="8" s="1"/>
  <c r="G1516" i="8" s="1"/>
  <c r="G1554" i="8" s="1"/>
  <c r="G1592" i="8" s="1"/>
  <c r="G1630" i="8" s="1"/>
  <c r="G1668" i="8" s="1"/>
  <c r="G1706" i="8" s="1"/>
  <c r="G1744" i="8" s="1"/>
  <c r="G1782" i="8" s="1"/>
  <c r="G1820" i="8" s="1"/>
  <c r="G1858" i="8" s="1"/>
  <c r="G1896" i="8" s="1"/>
  <c r="G1934" i="8" s="1"/>
  <c r="G1972" i="8" s="1"/>
  <c r="G2010" i="8" s="1"/>
  <c r="G2048" i="8" s="1"/>
  <c r="G2086" i="8" s="1"/>
  <c r="G2124" i="8" s="1"/>
  <c r="G2162" i="8" s="1"/>
  <c r="G2200" i="8" s="1"/>
  <c r="G2238" i="8" s="1"/>
  <c r="G2276" i="8" s="1"/>
  <c r="G2314" i="8" s="1"/>
  <c r="G2352" i="8" s="1"/>
  <c r="G2390" i="8" s="1"/>
  <c r="G2428" i="8" s="1"/>
  <c r="G2466" i="8" s="1"/>
  <c r="G2504" i="8" s="1"/>
  <c r="G2542" i="8" s="1"/>
  <c r="G2580" i="8" s="1"/>
  <c r="G2618" i="8" s="1"/>
  <c r="G2656" i="8" s="1"/>
  <c r="G2694" i="8" s="1"/>
  <c r="G2732" i="8" s="1"/>
  <c r="G2770" i="8" s="1"/>
  <c r="G2808" i="8" s="1"/>
  <c r="G2846" i="8" s="1"/>
  <c r="G2884" i="8" s="1"/>
  <c r="G2922" i="8" s="1"/>
  <c r="G2960" i="8" s="1"/>
  <c r="G2998" i="8" s="1"/>
  <c r="G3036" i="8" s="1"/>
  <c r="G3074" i="8" s="1"/>
  <c r="G3112" i="8" s="1"/>
  <c r="G3150" i="8" s="1"/>
  <c r="G3188" i="8" s="1"/>
  <c r="G3226" i="8" s="1"/>
  <c r="G3264" i="8" s="1"/>
  <c r="G3302" i="8" s="1"/>
  <c r="G3340" i="8" s="1"/>
  <c r="G3378" i="8" s="1"/>
  <c r="G3416" i="8" s="1"/>
  <c r="G3454" i="8" s="1"/>
  <c r="G3492" i="8" s="1"/>
  <c r="G3530" i="8" s="1"/>
  <c r="G3568" i="8" s="1"/>
  <c r="G3606" i="8" s="1"/>
  <c r="G3644" i="8" s="1"/>
  <c r="G3682" i="8" s="1"/>
  <c r="G3720" i="8" s="1"/>
  <c r="G3758" i="8" s="1"/>
  <c r="G3796" i="8" s="1"/>
  <c r="G3834" i="8" s="1"/>
  <c r="G3872" i="8" s="1"/>
  <c r="G3910" i="8" s="1"/>
  <c r="G3948" i="8" s="1"/>
  <c r="G3986" i="8" s="1"/>
  <c r="G4024" i="8" s="1"/>
  <c r="G4062" i="8" s="1"/>
  <c r="G4100" i="8" s="1"/>
  <c r="G4138" i="8" s="1"/>
  <c r="G4176" i="8" s="1"/>
  <c r="G4214" i="8" s="1"/>
  <c r="G4252" i="8" s="1"/>
  <c r="G4290" i="8" s="1"/>
  <c r="G4328" i="8" s="1"/>
  <c r="G4366" i="8" s="1"/>
  <c r="G4404" i="8" s="1"/>
  <c r="G4442" i="8" s="1"/>
  <c r="G4480" i="8" s="1"/>
  <c r="G4518" i="8" s="1"/>
  <c r="G4556" i="8" s="1"/>
  <c r="G4594" i="8" s="1"/>
  <c r="G4632" i="8" s="1"/>
  <c r="G4670" i="8" s="1"/>
  <c r="G4708" i="8" s="1"/>
  <c r="G4746" i="8" s="1"/>
  <c r="G4784" i="8" s="1"/>
  <c r="G4822" i="8" s="1"/>
  <c r="G4860" i="8" s="1"/>
  <c r="G4898" i="8" s="1"/>
  <c r="G4936" i="8" s="1"/>
  <c r="G4974" i="8" s="1"/>
  <c r="G5012" i="8" s="1"/>
  <c r="G5050" i="8" s="1"/>
  <c r="G5088" i="8" s="1"/>
  <c r="G5126" i="8" s="1"/>
  <c r="G5164" i="8" s="1"/>
  <c r="G5202" i="8" s="1"/>
  <c r="G5240" i="8" s="1"/>
  <c r="G5278" i="8" s="1"/>
  <c r="G5316" i="8" s="1"/>
  <c r="G5354" i="8" s="1"/>
  <c r="G5392" i="8" s="1"/>
  <c r="G5430" i="8" s="1"/>
  <c r="G5468" i="8" s="1"/>
  <c r="G5506" i="8" s="1"/>
  <c r="G5544" i="8" s="1"/>
  <c r="G5582" i="8" s="1"/>
  <c r="G5620" i="8" s="1"/>
  <c r="G5658" i="8" s="1"/>
  <c r="G5696" i="8" s="1"/>
  <c r="G5734" i="8" s="1"/>
  <c r="G5772" i="8" s="1"/>
  <c r="G5810" i="8" s="1"/>
  <c r="G5848" i="8" s="1"/>
  <c r="G5886" i="8" s="1"/>
  <c r="G5924" i="8" s="1"/>
  <c r="G5962" i="8" s="1"/>
  <c r="G6000" i="8" s="1"/>
  <c r="G6038" i="8" s="1"/>
  <c r="G6076" i="8" s="1"/>
  <c r="G6114" i="8" s="1"/>
  <c r="G6152" i="8" s="1"/>
  <c r="G6190" i="8" s="1"/>
  <c r="G6228" i="8" s="1"/>
  <c r="G6266" i="8" s="1"/>
  <c r="G6304" i="8" s="1"/>
  <c r="G6342" i="8" s="1"/>
  <c r="G6380" i="8" s="1"/>
  <c r="G6418" i="8" s="1"/>
  <c r="G6456" i="8" s="1"/>
  <c r="G6494" i="8" s="1"/>
  <c r="G6532" i="8" s="1"/>
  <c r="G6570" i="8" s="1"/>
  <c r="G6608" i="8" s="1"/>
  <c r="G6646" i="8" s="1"/>
  <c r="G6684" i="8" s="1"/>
  <c r="G6722" i="8" s="1"/>
  <c r="G6760" i="8" s="1"/>
  <c r="G6798" i="8" s="1"/>
  <c r="G6836" i="8" s="1"/>
  <c r="G6874" i="8" s="1"/>
  <c r="G6912" i="8" s="1"/>
  <c r="G6950" i="8" s="1"/>
  <c r="G6988" i="8" s="1"/>
  <c r="G7026" i="8" s="1"/>
  <c r="G7064" i="8" s="1"/>
  <c r="G7102" i="8" s="1"/>
  <c r="G7140" i="8" s="1"/>
  <c r="G7178" i="8" s="1"/>
  <c r="G7216" i="8" s="1"/>
  <c r="G7254" i="8" s="1"/>
  <c r="G7292" i="8" s="1"/>
  <c r="G7330" i="8" s="1"/>
  <c r="G7368" i="8" s="1"/>
  <c r="G7406" i="8" s="1"/>
  <c r="G7444" i="8" s="1"/>
  <c r="G7482" i="8" s="1"/>
  <c r="G7520" i="8" s="1"/>
  <c r="G7558" i="8" s="1"/>
  <c r="G7596" i="8" s="1"/>
  <c r="G7634" i="8" s="1"/>
  <c r="G7672" i="8" s="1"/>
  <c r="G7710" i="8" s="1"/>
  <c r="G7748" i="8" s="1"/>
  <c r="G7786" i="8" s="1"/>
  <c r="G7824" i="8" s="1"/>
  <c r="G7862" i="8" s="1"/>
  <c r="G7900" i="8" s="1"/>
  <c r="G7938" i="8" s="1"/>
  <c r="G7976" i="8" s="1"/>
  <c r="G8014" i="8" s="1"/>
  <c r="G8052" i="8" s="1"/>
  <c r="G8090" i="8" s="1"/>
  <c r="G8128" i="8" s="1"/>
  <c r="G8166" i="8" s="1"/>
  <c r="G8204" i="8" s="1"/>
  <c r="G8242" i="8" s="1"/>
  <c r="G8280" i="8" s="1"/>
  <c r="G8318" i="8" s="1"/>
  <c r="G8356" i="8" s="1"/>
  <c r="G8394" i="8" s="1"/>
  <c r="G8432" i="8" s="1"/>
  <c r="G8470" i="8" s="1"/>
  <c r="G8508" i="8" s="1"/>
  <c r="G8546" i="8" s="1"/>
  <c r="G8584" i="8" s="1"/>
  <c r="G8622" i="8" s="1"/>
  <c r="G8660" i="8" s="1"/>
  <c r="G8698" i="8" s="1"/>
  <c r="G8736" i="8" s="1"/>
  <c r="G8774" i="8" s="1"/>
  <c r="G8812" i="8" s="1"/>
  <c r="G8850" i="8" s="1"/>
  <c r="G8888" i="8" s="1"/>
  <c r="G8926" i="8" s="1"/>
  <c r="G8964" i="8" s="1"/>
  <c r="G9002" i="8" s="1"/>
  <c r="G9040" i="8" s="1"/>
  <c r="G9078" i="8" s="1"/>
  <c r="G9116" i="8" s="1"/>
  <c r="G9154" i="8" s="1"/>
  <c r="G9192" i="8" s="1"/>
  <c r="G9230" i="8" s="1"/>
  <c r="G9268" i="8" s="1"/>
  <c r="G9306" i="8" s="1"/>
  <c r="G9344" i="8" s="1"/>
  <c r="G9382" i="8" s="1"/>
  <c r="G9420" i="8" s="1"/>
  <c r="G9458" i="8" s="1"/>
  <c r="G9496" i="8" s="1"/>
  <c r="G9534" i="8" s="1"/>
  <c r="G9572" i="8" s="1"/>
  <c r="G9610" i="8" s="1"/>
  <c r="G9648" i="8" s="1"/>
  <c r="G9686" i="8" s="1"/>
  <c r="G9724" i="8" s="1"/>
  <c r="G9762" i="8" s="1"/>
  <c r="G9800" i="8" s="1"/>
  <c r="G9838" i="8" s="1"/>
  <c r="G9876" i="8" s="1"/>
  <c r="G9914" i="8" s="1"/>
  <c r="G9952" i="8" s="1"/>
  <c r="G9990" i="8" s="1"/>
  <c r="G10028" i="8" s="1"/>
  <c r="G10066" i="8" s="1"/>
  <c r="G10104" i="8" s="1"/>
  <c r="G10142" i="8" s="1"/>
  <c r="G10180" i="8" s="1"/>
  <c r="G10218" i="8" s="1"/>
  <c r="G10256" i="8" s="1"/>
  <c r="G10294" i="8" s="1"/>
  <c r="G10332" i="8" s="1"/>
  <c r="G10370" i="8" s="1"/>
  <c r="G10408" i="8" s="1"/>
  <c r="G10446" i="8" s="1"/>
  <c r="G10484" i="8" s="1"/>
  <c r="G10522" i="8" s="1"/>
  <c r="G10560" i="8" s="1"/>
  <c r="G10598" i="8" s="1"/>
  <c r="G10636" i="8" s="1"/>
  <c r="G10674" i="8" s="1"/>
  <c r="G10712" i="8" s="1"/>
  <c r="G10750" i="8" s="1"/>
  <c r="G10788" i="8" s="1"/>
  <c r="G10826" i="8" s="1"/>
  <c r="G10864" i="8" s="1"/>
  <c r="G10902" i="8" s="1"/>
  <c r="G10940" i="8" s="1"/>
  <c r="G10978" i="8" s="1"/>
  <c r="G11016" i="8" s="1"/>
  <c r="G11054" i="8" s="1"/>
  <c r="G11092" i="8" s="1"/>
  <c r="G11130" i="8" s="1"/>
  <c r="G11168" i="8" s="1"/>
  <c r="G11206" i="8" s="1"/>
  <c r="G11244" i="8" s="1"/>
  <c r="G11282" i="8" s="1"/>
  <c r="G11320" i="8" s="1"/>
  <c r="G11358" i="8" s="1"/>
  <c r="G11396" i="8" s="1"/>
  <c r="G11434" i="8" s="1"/>
  <c r="G11472" i="8" s="1"/>
  <c r="G11510" i="8" s="1"/>
  <c r="G11548" i="8" s="1"/>
  <c r="G11586" i="8" s="1"/>
  <c r="G11624" i="8" s="1"/>
  <c r="G11662" i="8" s="1"/>
  <c r="G11700" i="8" s="1"/>
  <c r="G11738" i="8" s="1"/>
  <c r="G11776" i="8" s="1"/>
  <c r="G11814" i="8" s="1"/>
  <c r="G11852" i="8" s="1"/>
  <c r="G11890" i="8" s="1"/>
  <c r="G11928" i="8" s="1"/>
  <c r="G11966" i="8" s="1"/>
  <c r="G12004" i="8" s="1"/>
  <c r="G12042" i="8" s="1"/>
  <c r="G12080" i="8" s="1"/>
  <c r="G12118" i="8" s="1"/>
  <c r="G12156" i="8" s="1"/>
  <c r="G12194" i="8" s="1"/>
  <c r="G12232" i="8" s="1"/>
  <c r="G12270" i="8" s="1"/>
  <c r="G12308" i="8" s="1"/>
  <c r="G12346" i="8" s="1"/>
  <c r="G12384" i="8" s="1"/>
  <c r="G12422" i="8" s="1"/>
  <c r="G12460" i="8" s="1"/>
  <c r="G12498" i="8" s="1"/>
  <c r="G12536" i="8" s="1"/>
  <c r="G12574" i="8" s="1"/>
  <c r="G12612" i="8" s="1"/>
  <c r="G12650" i="8" s="1"/>
  <c r="G12688" i="8" s="1"/>
  <c r="G12726" i="8" s="1"/>
  <c r="G12764" i="8" s="1"/>
  <c r="G12802" i="8" s="1"/>
  <c r="G12840" i="8" s="1"/>
  <c r="G12878" i="8" s="1"/>
  <c r="G12916" i="8" s="1"/>
  <c r="H72" i="8"/>
  <c r="H110" i="8" s="1"/>
  <c r="H148" i="8" s="1"/>
  <c r="H186" i="8" s="1"/>
  <c r="H224" i="8" s="1"/>
  <c r="H262" i="8" s="1"/>
  <c r="H300" i="8" s="1"/>
  <c r="H338" i="8" s="1"/>
  <c r="H376" i="8" s="1"/>
  <c r="H414" i="8" s="1"/>
  <c r="H452" i="8" s="1"/>
  <c r="H490" i="8" s="1"/>
  <c r="H528" i="8" s="1"/>
  <c r="H566" i="8" s="1"/>
  <c r="H604" i="8" s="1"/>
  <c r="H642" i="8" s="1"/>
  <c r="H680" i="8" s="1"/>
  <c r="H718" i="8" s="1"/>
  <c r="H756" i="8" s="1"/>
  <c r="H794" i="8" s="1"/>
  <c r="H832" i="8" s="1"/>
  <c r="H870" i="8" s="1"/>
  <c r="H908" i="8" s="1"/>
  <c r="H946" i="8" s="1"/>
  <c r="H984" i="8" s="1"/>
  <c r="H1022" i="8" s="1"/>
  <c r="H1060" i="8" s="1"/>
  <c r="H1098" i="8" s="1"/>
  <c r="H1136" i="8" s="1"/>
  <c r="H1174" i="8" s="1"/>
  <c r="H1212" i="8" s="1"/>
  <c r="H1250" i="8" s="1"/>
  <c r="H1288" i="8" s="1"/>
  <c r="H1326" i="8" s="1"/>
  <c r="H1364" i="8" s="1"/>
  <c r="H1402" i="8" s="1"/>
  <c r="H1440" i="8" s="1"/>
  <c r="H1478" i="8" s="1"/>
  <c r="H1516" i="8" s="1"/>
  <c r="H1554" i="8" s="1"/>
  <c r="H1592" i="8" s="1"/>
  <c r="H1630" i="8" s="1"/>
  <c r="H1668" i="8" s="1"/>
  <c r="H1706" i="8" s="1"/>
  <c r="H1744" i="8" s="1"/>
  <c r="H1782" i="8" s="1"/>
  <c r="H1820" i="8" s="1"/>
  <c r="H1858" i="8" s="1"/>
  <c r="H1896" i="8" s="1"/>
  <c r="H1934" i="8" s="1"/>
  <c r="H1972" i="8" s="1"/>
  <c r="H2010" i="8" s="1"/>
  <c r="H2048" i="8" s="1"/>
  <c r="H2086" i="8" s="1"/>
  <c r="H2124" i="8" s="1"/>
  <c r="H2162" i="8" s="1"/>
  <c r="H2200" i="8" s="1"/>
  <c r="H2238" i="8" s="1"/>
  <c r="H2276" i="8" s="1"/>
  <c r="H2314" i="8" s="1"/>
  <c r="H2352" i="8" s="1"/>
  <c r="H2390" i="8" s="1"/>
  <c r="H2428" i="8" s="1"/>
  <c r="H2466" i="8" s="1"/>
  <c r="H2504" i="8" s="1"/>
  <c r="H2542" i="8" s="1"/>
  <c r="H2580" i="8" s="1"/>
  <c r="H2618" i="8" s="1"/>
  <c r="H2656" i="8" s="1"/>
  <c r="H2694" i="8" s="1"/>
  <c r="H2732" i="8" s="1"/>
  <c r="H2770" i="8" s="1"/>
  <c r="H2808" i="8" s="1"/>
  <c r="H2846" i="8" s="1"/>
  <c r="H2884" i="8" s="1"/>
  <c r="H2922" i="8" s="1"/>
  <c r="H2960" i="8" s="1"/>
  <c r="H2998" i="8" s="1"/>
  <c r="H3036" i="8" s="1"/>
  <c r="H3074" i="8" s="1"/>
  <c r="H3112" i="8" s="1"/>
  <c r="H3150" i="8" s="1"/>
  <c r="H3188" i="8" s="1"/>
  <c r="H3226" i="8" s="1"/>
  <c r="H3264" i="8" s="1"/>
  <c r="H3302" i="8" s="1"/>
  <c r="H3340" i="8" s="1"/>
  <c r="H3378" i="8" s="1"/>
  <c r="H3416" i="8" s="1"/>
  <c r="H3454" i="8" s="1"/>
  <c r="H3492" i="8" s="1"/>
  <c r="H3530" i="8" s="1"/>
  <c r="H3568" i="8" s="1"/>
  <c r="H3606" i="8" s="1"/>
  <c r="H3644" i="8" s="1"/>
  <c r="H3682" i="8" s="1"/>
  <c r="H3720" i="8" s="1"/>
  <c r="H3758" i="8" s="1"/>
  <c r="H3796" i="8" s="1"/>
  <c r="H3834" i="8" s="1"/>
  <c r="H3872" i="8" s="1"/>
  <c r="H3910" i="8" s="1"/>
  <c r="H3948" i="8" s="1"/>
  <c r="H3986" i="8" s="1"/>
  <c r="H4024" i="8" s="1"/>
  <c r="H4062" i="8" s="1"/>
  <c r="H4100" i="8" s="1"/>
  <c r="H4138" i="8" s="1"/>
  <c r="H4176" i="8" s="1"/>
  <c r="H4214" i="8" s="1"/>
  <c r="H4252" i="8" s="1"/>
  <c r="H4290" i="8" s="1"/>
  <c r="H4328" i="8" s="1"/>
  <c r="H4366" i="8" s="1"/>
  <c r="H4404" i="8" s="1"/>
  <c r="H4442" i="8" s="1"/>
  <c r="H4480" i="8" s="1"/>
  <c r="H4518" i="8" s="1"/>
  <c r="H4556" i="8" s="1"/>
  <c r="H4594" i="8" s="1"/>
  <c r="H4632" i="8" s="1"/>
  <c r="H4670" i="8" s="1"/>
  <c r="H4708" i="8" s="1"/>
  <c r="H4746" i="8" s="1"/>
  <c r="H4784" i="8" s="1"/>
  <c r="H4822" i="8" s="1"/>
  <c r="H4860" i="8" s="1"/>
  <c r="H4898" i="8" s="1"/>
  <c r="H4936" i="8" s="1"/>
  <c r="H4974" i="8" s="1"/>
  <c r="H5012" i="8" s="1"/>
  <c r="H5050" i="8" s="1"/>
  <c r="H5088" i="8" s="1"/>
  <c r="H5126" i="8" s="1"/>
  <c r="H5164" i="8" s="1"/>
  <c r="H5202" i="8" s="1"/>
  <c r="H5240" i="8" s="1"/>
  <c r="H5278" i="8" s="1"/>
  <c r="H5316" i="8" s="1"/>
  <c r="H5354" i="8" s="1"/>
  <c r="H5392" i="8" s="1"/>
  <c r="H5430" i="8" s="1"/>
  <c r="H5468" i="8" s="1"/>
  <c r="H5506" i="8" s="1"/>
  <c r="H5544" i="8" s="1"/>
  <c r="H5582" i="8" s="1"/>
  <c r="H5620" i="8" s="1"/>
  <c r="H5658" i="8" s="1"/>
  <c r="H5696" i="8" s="1"/>
  <c r="H5734" i="8" s="1"/>
  <c r="H5772" i="8" s="1"/>
  <c r="H5810" i="8" s="1"/>
  <c r="H5848" i="8" s="1"/>
  <c r="H5886" i="8" s="1"/>
  <c r="H5924" i="8" s="1"/>
  <c r="H5962" i="8" s="1"/>
  <c r="H6000" i="8" s="1"/>
  <c r="H6038" i="8" s="1"/>
  <c r="H6076" i="8" s="1"/>
  <c r="H6114" i="8" s="1"/>
  <c r="H6152" i="8" s="1"/>
  <c r="H6190" i="8" s="1"/>
  <c r="H6228" i="8" s="1"/>
  <c r="H6266" i="8" s="1"/>
  <c r="H6304" i="8" s="1"/>
  <c r="H6342" i="8" s="1"/>
  <c r="H6380" i="8" s="1"/>
  <c r="H6418" i="8" s="1"/>
  <c r="H6456" i="8" s="1"/>
  <c r="H6494" i="8" s="1"/>
  <c r="H6532" i="8" s="1"/>
  <c r="H6570" i="8" s="1"/>
  <c r="H6608" i="8" s="1"/>
  <c r="H6646" i="8" s="1"/>
  <c r="H6684" i="8" s="1"/>
  <c r="H6722" i="8" s="1"/>
  <c r="H6760" i="8" s="1"/>
  <c r="H6798" i="8" s="1"/>
  <c r="H6836" i="8" s="1"/>
  <c r="H6874" i="8" s="1"/>
  <c r="H6912" i="8" s="1"/>
  <c r="H6950" i="8" s="1"/>
  <c r="H6988" i="8" s="1"/>
  <c r="H7026" i="8" s="1"/>
  <c r="H7064" i="8" s="1"/>
  <c r="H7102" i="8" s="1"/>
  <c r="H7140" i="8" s="1"/>
  <c r="H7178" i="8" s="1"/>
  <c r="H7216" i="8" s="1"/>
  <c r="H7254" i="8" s="1"/>
  <c r="H7292" i="8" s="1"/>
  <c r="H7330" i="8" s="1"/>
  <c r="H7368" i="8" s="1"/>
  <c r="H7406" i="8" s="1"/>
  <c r="H7444" i="8" s="1"/>
  <c r="H7482" i="8" s="1"/>
  <c r="H7520" i="8" s="1"/>
  <c r="H7558" i="8" s="1"/>
  <c r="H7596" i="8" s="1"/>
  <c r="H7634" i="8" s="1"/>
  <c r="H7672" i="8" s="1"/>
  <c r="H7710" i="8" s="1"/>
  <c r="H7748" i="8" s="1"/>
  <c r="H7786" i="8" s="1"/>
  <c r="H7824" i="8" s="1"/>
  <c r="H7862" i="8" s="1"/>
  <c r="H7900" i="8" s="1"/>
  <c r="H7938" i="8" s="1"/>
  <c r="H7976" i="8" s="1"/>
  <c r="H8014" i="8" s="1"/>
  <c r="H8052" i="8" s="1"/>
  <c r="H8090" i="8" s="1"/>
  <c r="H8128" i="8" s="1"/>
  <c r="H8166" i="8" s="1"/>
  <c r="H8204" i="8" s="1"/>
  <c r="H8242" i="8" s="1"/>
  <c r="H8280" i="8" s="1"/>
  <c r="H8318" i="8" s="1"/>
  <c r="H8356" i="8" s="1"/>
  <c r="H8394" i="8" s="1"/>
  <c r="H8432" i="8" s="1"/>
  <c r="H8470" i="8" s="1"/>
  <c r="H8508" i="8" s="1"/>
  <c r="H8546" i="8" s="1"/>
  <c r="H8584" i="8" s="1"/>
  <c r="H8622" i="8" s="1"/>
  <c r="H8660" i="8" s="1"/>
  <c r="H8698" i="8" s="1"/>
  <c r="H8736" i="8" s="1"/>
  <c r="H8774" i="8" s="1"/>
  <c r="H8812" i="8" s="1"/>
  <c r="H8850" i="8" s="1"/>
  <c r="H8888" i="8" s="1"/>
  <c r="H8926" i="8" s="1"/>
  <c r="H8964" i="8" s="1"/>
  <c r="H9002" i="8" s="1"/>
  <c r="H9040" i="8" s="1"/>
  <c r="H9078" i="8" s="1"/>
  <c r="H9116" i="8" s="1"/>
  <c r="H9154" i="8" s="1"/>
  <c r="H9192" i="8" s="1"/>
  <c r="H9230" i="8" s="1"/>
  <c r="H9268" i="8" s="1"/>
  <c r="H9306" i="8" s="1"/>
  <c r="H9344" i="8" s="1"/>
  <c r="H9382" i="8" s="1"/>
  <c r="H9420" i="8" s="1"/>
  <c r="H9458" i="8" s="1"/>
  <c r="H9496" i="8" s="1"/>
  <c r="H9534" i="8" s="1"/>
  <c r="H9572" i="8" s="1"/>
  <c r="H9610" i="8" s="1"/>
  <c r="H9648" i="8" s="1"/>
  <c r="H9686" i="8" s="1"/>
  <c r="H9724" i="8" s="1"/>
  <c r="H9762" i="8" s="1"/>
  <c r="H9800" i="8" s="1"/>
  <c r="H9838" i="8" s="1"/>
  <c r="H9876" i="8" s="1"/>
  <c r="H9914" i="8" s="1"/>
  <c r="H9952" i="8" s="1"/>
  <c r="H9990" i="8" s="1"/>
  <c r="H10028" i="8" s="1"/>
  <c r="H10066" i="8" s="1"/>
  <c r="H10104" i="8" s="1"/>
  <c r="H10142" i="8" s="1"/>
  <c r="H10180" i="8" s="1"/>
  <c r="H10218" i="8" s="1"/>
  <c r="H10256" i="8" s="1"/>
  <c r="H10294" i="8" s="1"/>
  <c r="H10332" i="8" s="1"/>
  <c r="H10370" i="8" s="1"/>
  <c r="H10408" i="8" s="1"/>
  <c r="H10446" i="8" s="1"/>
  <c r="H10484" i="8" s="1"/>
  <c r="H10522" i="8" s="1"/>
  <c r="H10560" i="8" s="1"/>
  <c r="H10598" i="8" s="1"/>
  <c r="H10636" i="8" s="1"/>
  <c r="H10674" i="8" s="1"/>
  <c r="H10712" i="8" s="1"/>
  <c r="H10750" i="8" s="1"/>
  <c r="H10788" i="8" s="1"/>
  <c r="H10826" i="8" s="1"/>
  <c r="H10864" i="8" s="1"/>
  <c r="H10902" i="8" s="1"/>
  <c r="H10940" i="8" s="1"/>
  <c r="H10978" i="8" s="1"/>
  <c r="H11016" i="8" s="1"/>
  <c r="H11054" i="8" s="1"/>
  <c r="H11092" i="8" s="1"/>
  <c r="H11130" i="8" s="1"/>
  <c r="H11168" i="8" s="1"/>
  <c r="H11206" i="8" s="1"/>
  <c r="H11244" i="8" s="1"/>
  <c r="H11282" i="8" s="1"/>
  <c r="H11320" i="8" s="1"/>
  <c r="H11358" i="8" s="1"/>
  <c r="H11396" i="8" s="1"/>
  <c r="H11434" i="8" s="1"/>
  <c r="H11472" i="8" s="1"/>
  <c r="H11510" i="8" s="1"/>
  <c r="H11548" i="8" s="1"/>
  <c r="H11586" i="8" s="1"/>
  <c r="H11624" i="8" s="1"/>
  <c r="H11662" i="8" s="1"/>
  <c r="H11700" i="8" s="1"/>
  <c r="H11738" i="8" s="1"/>
  <c r="H11776" i="8" s="1"/>
  <c r="H11814" i="8" s="1"/>
  <c r="H11852" i="8" s="1"/>
  <c r="H11890" i="8" s="1"/>
  <c r="H11928" i="8" s="1"/>
  <c r="H11966" i="8" s="1"/>
  <c r="H12004" i="8" s="1"/>
  <c r="H12042" i="8" s="1"/>
  <c r="H12080" i="8" s="1"/>
  <c r="H12118" i="8" s="1"/>
  <c r="H12156" i="8" s="1"/>
  <c r="H12194" i="8" s="1"/>
  <c r="H12232" i="8" s="1"/>
  <c r="H12270" i="8" s="1"/>
  <c r="H12308" i="8" s="1"/>
  <c r="H12346" i="8" s="1"/>
  <c r="H12384" i="8" s="1"/>
  <c r="H12422" i="8" s="1"/>
  <c r="H12460" i="8" s="1"/>
  <c r="H12498" i="8" s="1"/>
  <c r="H12536" i="8" s="1"/>
  <c r="H12574" i="8" s="1"/>
  <c r="H12612" i="8" s="1"/>
  <c r="H12650" i="8" s="1"/>
  <c r="H12688" i="8" s="1"/>
  <c r="H12726" i="8" s="1"/>
  <c r="H12764" i="8" s="1"/>
  <c r="H12802" i="8" s="1"/>
  <c r="H12840" i="8" s="1"/>
  <c r="H12878" i="8" s="1"/>
  <c r="H12916" i="8" s="1"/>
  <c r="I72" i="8"/>
  <c r="I110" i="8" s="1"/>
  <c r="I148" i="8" s="1"/>
  <c r="I186" i="8" s="1"/>
  <c r="I224" i="8" s="1"/>
  <c r="I262" i="8" s="1"/>
  <c r="I300" i="8" s="1"/>
  <c r="I338" i="8" s="1"/>
  <c r="I376" i="8" s="1"/>
  <c r="I414" i="8" s="1"/>
  <c r="I452" i="8" s="1"/>
  <c r="I490" i="8" s="1"/>
  <c r="I528" i="8" s="1"/>
  <c r="I566" i="8" s="1"/>
  <c r="I604" i="8" s="1"/>
  <c r="I642" i="8" s="1"/>
  <c r="I680" i="8" s="1"/>
  <c r="I718" i="8" s="1"/>
  <c r="I756" i="8" s="1"/>
  <c r="I794" i="8" s="1"/>
  <c r="I832" i="8" s="1"/>
  <c r="I870" i="8" s="1"/>
  <c r="I908" i="8" s="1"/>
  <c r="I946" i="8" s="1"/>
  <c r="I984" i="8" s="1"/>
  <c r="I1022" i="8" s="1"/>
  <c r="I1060" i="8" s="1"/>
  <c r="I1098" i="8" s="1"/>
  <c r="I1136" i="8" s="1"/>
  <c r="I1174" i="8" s="1"/>
  <c r="I1212" i="8" s="1"/>
  <c r="I1250" i="8" s="1"/>
  <c r="I1288" i="8" s="1"/>
  <c r="I1326" i="8" s="1"/>
  <c r="I1364" i="8" s="1"/>
  <c r="I1402" i="8" s="1"/>
  <c r="I1440" i="8" s="1"/>
  <c r="I1478" i="8" s="1"/>
  <c r="I1516" i="8" s="1"/>
  <c r="I1554" i="8" s="1"/>
  <c r="I1592" i="8" s="1"/>
  <c r="I1630" i="8" s="1"/>
  <c r="I1668" i="8" s="1"/>
  <c r="I1706" i="8" s="1"/>
  <c r="I1744" i="8" s="1"/>
  <c r="I1782" i="8" s="1"/>
  <c r="I1820" i="8" s="1"/>
  <c r="I1858" i="8" s="1"/>
  <c r="I1896" i="8" s="1"/>
  <c r="I1934" i="8" s="1"/>
  <c r="I1972" i="8" s="1"/>
  <c r="I2010" i="8" s="1"/>
  <c r="I2048" i="8" s="1"/>
  <c r="I2086" i="8" s="1"/>
  <c r="I2124" i="8" s="1"/>
  <c r="I2162" i="8" s="1"/>
  <c r="I2200" i="8" s="1"/>
  <c r="I2238" i="8" s="1"/>
  <c r="I2276" i="8" s="1"/>
  <c r="I2314" i="8" s="1"/>
  <c r="I2352" i="8" s="1"/>
  <c r="I2390" i="8" s="1"/>
  <c r="I2428" i="8" s="1"/>
  <c r="I2466" i="8" s="1"/>
  <c r="I2504" i="8" s="1"/>
  <c r="I2542" i="8" s="1"/>
  <c r="I2580" i="8" s="1"/>
  <c r="I2618" i="8" s="1"/>
  <c r="I2656" i="8" s="1"/>
  <c r="I2694" i="8" s="1"/>
  <c r="I2732" i="8" s="1"/>
  <c r="I2770" i="8" s="1"/>
  <c r="I2808" i="8" s="1"/>
  <c r="I2846" i="8" s="1"/>
  <c r="I2884" i="8" s="1"/>
  <c r="I2922" i="8" s="1"/>
  <c r="I2960" i="8" s="1"/>
  <c r="I2998" i="8" s="1"/>
  <c r="I3036" i="8" s="1"/>
  <c r="I3074" i="8" s="1"/>
  <c r="I3112" i="8" s="1"/>
  <c r="I3150" i="8" s="1"/>
  <c r="I3188" i="8" s="1"/>
  <c r="I3226" i="8" s="1"/>
  <c r="I3264" i="8" s="1"/>
  <c r="I3302" i="8" s="1"/>
  <c r="I3340" i="8" s="1"/>
  <c r="I3378" i="8" s="1"/>
  <c r="I3416" i="8" s="1"/>
  <c r="I3454" i="8" s="1"/>
  <c r="I3492" i="8" s="1"/>
  <c r="I3530" i="8" s="1"/>
  <c r="I3568" i="8" s="1"/>
  <c r="I3606" i="8" s="1"/>
  <c r="I3644" i="8" s="1"/>
  <c r="I3682" i="8" s="1"/>
  <c r="I3720" i="8" s="1"/>
  <c r="I3758" i="8" s="1"/>
  <c r="I3796" i="8" s="1"/>
  <c r="I3834" i="8" s="1"/>
  <c r="I3872" i="8" s="1"/>
  <c r="I3910" i="8" s="1"/>
  <c r="I3948" i="8" s="1"/>
  <c r="I3986" i="8" s="1"/>
  <c r="I4024" i="8" s="1"/>
  <c r="I4062" i="8" s="1"/>
  <c r="I4100" i="8" s="1"/>
  <c r="I4138" i="8" s="1"/>
  <c r="I4176" i="8" s="1"/>
  <c r="I4214" i="8" s="1"/>
  <c r="I4252" i="8" s="1"/>
  <c r="I4290" i="8" s="1"/>
  <c r="I4328" i="8" s="1"/>
  <c r="I4366" i="8" s="1"/>
  <c r="I4404" i="8" s="1"/>
  <c r="I4442" i="8" s="1"/>
  <c r="I4480" i="8" s="1"/>
  <c r="I4518" i="8" s="1"/>
  <c r="I4556" i="8" s="1"/>
  <c r="I4594" i="8" s="1"/>
  <c r="I4632" i="8" s="1"/>
  <c r="I4670" i="8" s="1"/>
  <c r="I4708" i="8" s="1"/>
  <c r="I4746" i="8" s="1"/>
  <c r="I4784" i="8" s="1"/>
  <c r="I4822" i="8" s="1"/>
  <c r="I4860" i="8" s="1"/>
  <c r="I4898" i="8" s="1"/>
  <c r="I4936" i="8" s="1"/>
  <c r="I4974" i="8" s="1"/>
  <c r="I5012" i="8" s="1"/>
  <c r="I5050" i="8" s="1"/>
  <c r="I5088" i="8" s="1"/>
  <c r="I5126" i="8" s="1"/>
  <c r="I5164" i="8" s="1"/>
  <c r="I5202" i="8" s="1"/>
  <c r="I5240" i="8" s="1"/>
  <c r="I5278" i="8" s="1"/>
  <c r="I5316" i="8" s="1"/>
  <c r="I5354" i="8" s="1"/>
  <c r="I5392" i="8" s="1"/>
  <c r="I5430" i="8" s="1"/>
  <c r="I5468" i="8" s="1"/>
  <c r="I5506" i="8" s="1"/>
  <c r="I5544" i="8" s="1"/>
  <c r="I5582" i="8" s="1"/>
  <c r="I5620" i="8" s="1"/>
  <c r="I5658" i="8" s="1"/>
  <c r="I5696" i="8" s="1"/>
  <c r="I5734" i="8" s="1"/>
  <c r="I5772" i="8" s="1"/>
  <c r="I5810" i="8" s="1"/>
  <c r="I5848" i="8" s="1"/>
  <c r="I5886" i="8" s="1"/>
  <c r="I5924" i="8" s="1"/>
  <c r="I5962" i="8" s="1"/>
  <c r="I6000" i="8" s="1"/>
  <c r="I6038" i="8" s="1"/>
  <c r="I6076" i="8" s="1"/>
  <c r="I6114" i="8" s="1"/>
  <c r="I6152" i="8" s="1"/>
  <c r="I6190" i="8" s="1"/>
  <c r="I6228" i="8" s="1"/>
  <c r="I6266" i="8" s="1"/>
  <c r="I6304" i="8" s="1"/>
  <c r="I6342" i="8" s="1"/>
  <c r="I6380" i="8" s="1"/>
  <c r="I6418" i="8" s="1"/>
  <c r="I6456" i="8" s="1"/>
  <c r="I6494" i="8" s="1"/>
  <c r="I6532" i="8" s="1"/>
  <c r="I6570" i="8" s="1"/>
  <c r="I6608" i="8" s="1"/>
  <c r="I6646" i="8" s="1"/>
  <c r="I6684" i="8" s="1"/>
  <c r="I6722" i="8" s="1"/>
  <c r="I6760" i="8" s="1"/>
  <c r="I6798" i="8" s="1"/>
  <c r="I6836" i="8" s="1"/>
  <c r="I6874" i="8" s="1"/>
  <c r="I6912" i="8" s="1"/>
  <c r="I6950" i="8" s="1"/>
  <c r="I6988" i="8" s="1"/>
  <c r="I7026" i="8" s="1"/>
  <c r="I7064" i="8" s="1"/>
  <c r="I7102" i="8" s="1"/>
  <c r="I7140" i="8" s="1"/>
  <c r="I7178" i="8" s="1"/>
  <c r="I7216" i="8" s="1"/>
  <c r="I7254" i="8" s="1"/>
  <c r="I7292" i="8" s="1"/>
  <c r="I7330" i="8" s="1"/>
  <c r="I7368" i="8" s="1"/>
  <c r="I7406" i="8" s="1"/>
  <c r="I7444" i="8" s="1"/>
  <c r="I7482" i="8" s="1"/>
  <c r="I7520" i="8" s="1"/>
  <c r="I7558" i="8" s="1"/>
  <c r="I7596" i="8" s="1"/>
  <c r="I7634" i="8" s="1"/>
  <c r="I7672" i="8" s="1"/>
  <c r="I7710" i="8" s="1"/>
  <c r="I7748" i="8" s="1"/>
  <c r="I7786" i="8" s="1"/>
  <c r="I7824" i="8" s="1"/>
  <c r="I7862" i="8" s="1"/>
  <c r="I7900" i="8" s="1"/>
  <c r="I7938" i="8" s="1"/>
  <c r="I7976" i="8" s="1"/>
  <c r="I8014" i="8" s="1"/>
  <c r="I8052" i="8" s="1"/>
  <c r="I8090" i="8" s="1"/>
  <c r="I8128" i="8" s="1"/>
  <c r="I8166" i="8" s="1"/>
  <c r="I8204" i="8" s="1"/>
  <c r="I8242" i="8" s="1"/>
  <c r="I8280" i="8" s="1"/>
  <c r="I8318" i="8" s="1"/>
  <c r="I8356" i="8" s="1"/>
  <c r="I8394" i="8" s="1"/>
  <c r="I8432" i="8" s="1"/>
  <c r="I8470" i="8" s="1"/>
  <c r="I8508" i="8" s="1"/>
  <c r="I8546" i="8" s="1"/>
  <c r="I8584" i="8" s="1"/>
  <c r="I8622" i="8" s="1"/>
  <c r="I8660" i="8" s="1"/>
  <c r="I8698" i="8" s="1"/>
  <c r="I8736" i="8" s="1"/>
  <c r="I8774" i="8" s="1"/>
  <c r="I8812" i="8" s="1"/>
  <c r="I8850" i="8" s="1"/>
  <c r="I8888" i="8" s="1"/>
  <c r="I8926" i="8" s="1"/>
  <c r="I8964" i="8" s="1"/>
  <c r="I9002" i="8" s="1"/>
  <c r="I9040" i="8" s="1"/>
  <c r="I9078" i="8" s="1"/>
  <c r="I9116" i="8" s="1"/>
  <c r="I9154" i="8" s="1"/>
  <c r="I9192" i="8" s="1"/>
  <c r="I9230" i="8" s="1"/>
  <c r="I9268" i="8" s="1"/>
  <c r="I9306" i="8" s="1"/>
  <c r="I9344" i="8" s="1"/>
  <c r="I9382" i="8" s="1"/>
  <c r="I9420" i="8" s="1"/>
  <c r="I9458" i="8" s="1"/>
  <c r="I9496" i="8" s="1"/>
  <c r="I9534" i="8" s="1"/>
  <c r="I9572" i="8" s="1"/>
  <c r="I9610" i="8" s="1"/>
  <c r="I9648" i="8" s="1"/>
  <c r="I9686" i="8" s="1"/>
  <c r="I9724" i="8" s="1"/>
  <c r="I9762" i="8" s="1"/>
  <c r="I9800" i="8" s="1"/>
  <c r="I9838" i="8" s="1"/>
  <c r="I9876" i="8" s="1"/>
  <c r="I9914" i="8" s="1"/>
  <c r="I9952" i="8" s="1"/>
  <c r="I9990" i="8" s="1"/>
  <c r="I10028" i="8" s="1"/>
  <c r="I10066" i="8" s="1"/>
  <c r="I10104" i="8" s="1"/>
  <c r="I10142" i="8" s="1"/>
  <c r="I10180" i="8" s="1"/>
  <c r="I10218" i="8" s="1"/>
  <c r="I10256" i="8" s="1"/>
  <c r="I10294" i="8" s="1"/>
  <c r="I10332" i="8" s="1"/>
  <c r="I10370" i="8" s="1"/>
  <c r="I10408" i="8" s="1"/>
  <c r="I10446" i="8" s="1"/>
  <c r="I10484" i="8" s="1"/>
  <c r="I10522" i="8" s="1"/>
  <c r="I10560" i="8" s="1"/>
  <c r="I10598" i="8" s="1"/>
  <c r="I10636" i="8" s="1"/>
  <c r="I10674" i="8" s="1"/>
  <c r="I10712" i="8" s="1"/>
  <c r="I10750" i="8" s="1"/>
  <c r="I10788" i="8" s="1"/>
  <c r="I10826" i="8" s="1"/>
  <c r="I10864" i="8" s="1"/>
  <c r="I10902" i="8" s="1"/>
  <c r="I10940" i="8" s="1"/>
  <c r="I10978" i="8" s="1"/>
  <c r="I11016" i="8" s="1"/>
  <c r="I11054" i="8" s="1"/>
  <c r="I11092" i="8" s="1"/>
  <c r="I11130" i="8" s="1"/>
  <c r="I11168" i="8" s="1"/>
  <c r="I11206" i="8" s="1"/>
  <c r="I11244" i="8" s="1"/>
  <c r="I11282" i="8" s="1"/>
  <c r="I11320" i="8" s="1"/>
  <c r="I11358" i="8" s="1"/>
  <c r="I11396" i="8" s="1"/>
  <c r="I11434" i="8" s="1"/>
  <c r="I11472" i="8" s="1"/>
  <c r="I11510" i="8" s="1"/>
  <c r="I11548" i="8" s="1"/>
  <c r="I11586" i="8" s="1"/>
  <c r="I11624" i="8" s="1"/>
  <c r="I11662" i="8" s="1"/>
  <c r="I11700" i="8" s="1"/>
  <c r="I11738" i="8" s="1"/>
  <c r="I11776" i="8" s="1"/>
  <c r="I11814" i="8" s="1"/>
  <c r="I11852" i="8" s="1"/>
  <c r="I11890" i="8" s="1"/>
  <c r="I11928" i="8" s="1"/>
  <c r="I11966" i="8" s="1"/>
  <c r="I12004" i="8" s="1"/>
  <c r="I12042" i="8" s="1"/>
  <c r="I12080" i="8" s="1"/>
  <c r="I12118" i="8" s="1"/>
  <c r="I12156" i="8" s="1"/>
  <c r="I12194" i="8" s="1"/>
  <c r="I12232" i="8" s="1"/>
  <c r="I12270" i="8" s="1"/>
  <c r="I12308" i="8" s="1"/>
  <c r="I12346" i="8" s="1"/>
  <c r="I12384" i="8" s="1"/>
  <c r="I12422" i="8" s="1"/>
  <c r="I12460" i="8" s="1"/>
  <c r="I12498" i="8" s="1"/>
  <c r="I12536" i="8" s="1"/>
  <c r="I12574" i="8" s="1"/>
  <c r="I12612" i="8" s="1"/>
  <c r="I12650" i="8" s="1"/>
  <c r="I12688" i="8" s="1"/>
  <c r="I12726" i="8" s="1"/>
  <c r="I12764" i="8" s="1"/>
  <c r="I12802" i="8" s="1"/>
  <c r="I12840" i="8" s="1"/>
  <c r="I12878" i="8" s="1"/>
  <c r="I12916" i="8" s="1"/>
  <c r="J72" i="8"/>
  <c r="J110" i="8" s="1"/>
  <c r="J148" i="8" s="1"/>
  <c r="J186" i="8" s="1"/>
  <c r="J224" i="8" s="1"/>
  <c r="J262" i="8" s="1"/>
  <c r="J300" i="8" s="1"/>
  <c r="J338" i="8" s="1"/>
  <c r="J376" i="8" s="1"/>
  <c r="J414" i="8" s="1"/>
  <c r="J452" i="8" s="1"/>
  <c r="J490" i="8" s="1"/>
  <c r="J528" i="8" s="1"/>
  <c r="J566" i="8" s="1"/>
  <c r="J604" i="8" s="1"/>
  <c r="J642" i="8" s="1"/>
  <c r="J680" i="8" s="1"/>
  <c r="J718" i="8" s="1"/>
  <c r="J756" i="8" s="1"/>
  <c r="J794" i="8" s="1"/>
  <c r="J832" i="8" s="1"/>
  <c r="J870" i="8" s="1"/>
  <c r="J908" i="8" s="1"/>
  <c r="J946" i="8" s="1"/>
  <c r="J984" i="8" s="1"/>
  <c r="J1022" i="8" s="1"/>
  <c r="J1060" i="8" s="1"/>
  <c r="J1098" i="8" s="1"/>
  <c r="J1136" i="8" s="1"/>
  <c r="J1174" i="8" s="1"/>
  <c r="J1212" i="8" s="1"/>
  <c r="J1250" i="8" s="1"/>
  <c r="J1288" i="8" s="1"/>
  <c r="J1326" i="8" s="1"/>
  <c r="J1364" i="8" s="1"/>
  <c r="J1402" i="8" s="1"/>
  <c r="J1440" i="8" s="1"/>
  <c r="J1478" i="8" s="1"/>
  <c r="J1516" i="8" s="1"/>
  <c r="J1554" i="8" s="1"/>
  <c r="J1592" i="8" s="1"/>
  <c r="J1630" i="8" s="1"/>
  <c r="J1668" i="8" s="1"/>
  <c r="J1706" i="8" s="1"/>
  <c r="J1744" i="8" s="1"/>
  <c r="J1782" i="8" s="1"/>
  <c r="J1820" i="8" s="1"/>
  <c r="J1858" i="8" s="1"/>
  <c r="J1896" i="8" s="1"/>
  <c r="J1934" i="8" s="1"/>
  <c r="J1972" i="8" s="1"/>
  <c r="J2010" i="8" s="1"/>
  <c r="J2048" i="8" s="1"/>
  <c r="J2086" i="8" s="1"/>
  <c r="J2124" i="8" s="1"/>
  <c r="J2162" i="8" s="1"/>
  <c r="J2200" i="8" s="1"/>
  <c r="J2238" i="8" s="1"/>
  <c r="J2276" i="8" s="1"/>
  <c r="J2314" i="8" s="1"/>
  <c r="J2352" i="8" s="1"/>
  <c r="J2390" i="8" s="1"/>
  <c r="J2428" i="8" s="1"/>
  <c r="J2466" i="8" s="1"/>
  <c r="J2504" i="8" s="1"/>
  <c r="J2542" i="8" s="1"/>
  <c r="J2580" i="8" s="1"/>
  <c r="J2618" i="8" s="1"/>
  <c r="J2656" i="8" s="1"/>
  <c r="J2694" i="8" s="1"/>
  <c r="J2732" i="8" s="1"/>
  <c r="J2770" i="8" s="1"/>
  <c r="J2808" i="8" s="1"/>
  <c r="J2846" i="8" s="1"/>
  <c r="J2884" i="8" s="1"/>
  <c r="J2922" i="8" s="1"/>
  <c r="J2960" i="8" s="1"/>
  <c r="J2998" i="8" s="1"/>
  <c r="J3036" i="8" s="1"/>
  <c r="J3074" i="8" s="1"/>
  <c r="J3112" i="8" s="1"/>
  <c r="J3150" i="8" s="1"/>
  <c r="J3188" i="8" s="1"/>
  <c r="J3226" i="8" s="1"/>
  <c r="J3264" i="8" s="1"/>
  <c r="J3302" i="8" s="1"/>
  <c r="J3340" i="8" s="1"/>
  <c r="J3378" i="8" s="1"/>
  <c r="J3416" i="8" s="1"/>
  <c r="J3454" i="8" s="1"/>
  <c r="J3492" i="8" s="1"/>
  <c r="J3530" i="8" s="1"/>
  <c r="J3568" i="8" s="1"/>
  <c r="J3606" i="8" s="1"/>
  <c r="J3644" i="8" s="1"/>
  <c r="J3682" i="8" s="1"/>
  <c r="J3720" i="8" s="1"/>
  <c r="J3758" i="8" s="1"/>
  <c r="J3796" i="8" s="1"/>
  <c r="J3834" i="8" s="1"/>
  <c r="J3872" i="8" s="1"/>
  <c r="J3910" i="8" s="1"/>
  <c r="J3948" i="8" s="1"/>
  <c r="J3986" i="8" s="1"/>
  <c r="J4024" i="8" s="1"/>
  <c r="J4062" i="8" s="1"/>
  <c r="J4100" i="8" s="1"/>
  <c r="J4138" i="8" s="1"/>
  <c r="J4176" i="8" s="1"/>
  <c r="J4214" i="8" s="1"/>
  <c r="J4252" i="8" s="1"/>
  <c r="J4290" i="8" s="1"/>
  <c r="J4328" i="8" s="1"/>
  <c r="J4366" i="8" s="1"/>
  <c r="J4404" i="8" s="1"/>
  <c r="J4442" i="8" s="1"/>
  <c r="J4480" i="8" s="1"/>
  <c r="J4518" i="8" s="1"/>
  <c r="J4556" i="8" s="1"/>
  <c r="J4594" i="8" s="1"/>
  <c r="J4632" i="8" s="1"/>
  <c r="J4670" i="8" s="1"/>
  <c r="J4708" i="8" s="1"/>
  <c r="J4746" i="8" s="1"/>
  <c r="J4784" i="8" s="1"/>
  <c r="J4822" i="8" s="1"/>
  <c r="J4860" i="8" s="1"/>
  <c r="J4898" i="8" s="1"/>
  <c r="J4936" i="8" s="1"/>
  <c r="J4974" i="8" s="1"/>
  <c r="J5012" i="8" s="1"/>
  <c r="J5050" i="8" s="1"/>
  <c r="J5088" i="8" s="1"/>
  <c r="J5126" i="8" s="1"/>
  <c r="J5164" i="8" s="1"/>
  <c r="J5202" i="8" s="1"/>
  <c r="J5240" i="8" s="1"/>
  <c r="J5278" i="8" s="1"/>
  <c r="J5316" i="8" s="1"/>
  <c r="J5354" i="8" s="1"/>
  <c r="J5392" i="8" s="1"/>
  <c r="J5430" i="8" s="1"/>
  <c r="J5468" i="8" s="1"/>
  <c r="J5506" i="8" s="1"/>
  <c r="J5544" i="8" s="1"/>
  <c r="J5582" i="8" s="1"/>
  <c r="J5620" i="8" s="1"/>
  <c r="J5658" i="8" s="1"/>
  <c r="J5696" i="8" s="1"/>
  <c r="J5734" i="8" s="1"/>
  <c r="J5772" i="8" s="1"/>
  <c r="J5810" i="8" s="1"/>
  <c r="J5848" i="8" s="1"/>
  <c r="J5886" i="8" s="1"/>
  <c r="J5924" i="8" s="1"/>
  <c r="J5962" i="8" s="1"/>
  <c r="J6000" i="8" s="1"/>
  <c r="J6038" i="8" s="1"/>
  <c r="J6076" i="8" s="1"/>
  <c r="J6114" i="8" s="1"/>
  <c r="J6152" i="8" s="1"/>
  <c r="J6190" i="8" s="1"/>
  <c r="J6228" i="8" s="1"/>
  <c r="J6266" i="8" s="1"/>
  <c r="J6304" i="8" s="1"/>
  <c r="J6342" i="8" s="1"/>
  <c r="J6380" i="8" s="1"/>
  <c r="J6418" i="8" s="1"/>
  <c r="J6456" i="8" s="1"/>
  <c r="J6494" i="8" s="1"/>
  <c r="J6532" i="8" s="1"/>
  <c r="J6570" i="8" s="1"/>
  <c r="J6608" i="8" s="1"/>
  <c r="J6646" i="8" s="1"/>
  <c r="J6684" i="8" s="1"/>
  <c r="J6722" i="8" s="1"/>
  <c r="J6760" i="8" s="1"/>
  <c r="J6798" i="8" s="1"/>
  <c r="J6836" i="8" s="1"/>
  <c r="J6874" i="8" s="1"/>
  <c r="J6912" i="8" s="1"/>
  <c r="J6950" i="8" s="1"/>
  <c r="J6988" i="8" s="1"/>
  <c r="J7026" i="8" s="1"/>
  <c r="J7064" i="8" s="1"/>
  <c r="J7102" i="8" s="1"/>
  <c r="J7140" i="8" s="1"/>
  <c r="J7178" i="8" s="1"/>
  <c r="J7216" i="8" s="1"/>
  <c r="J7254" i="8" s="1"/>
  <c r="J7292" i="8" s="1"/>
  <c r="J7330" i="8" s="1"/>
  <c r="J7368" i="8" s="1"/>
  <c r="J7406" i="8" s="1"/>
  <c r="J7444" i="8" s="1"/>
  <c r="J7482" i="8" s="1"/>
  <c r="J7520" i="8" s="1"/>
  <c r="J7558" i="8" s="1"/>
  <c r="J7596" i="8" s="1"/>
  <c r="J7634" i="8" s="1"/>
  <c r="J7672" i="8" s="1"/>
  <c r="J7710" i="8" s="1"/>
  <c r="J7748" i="8" s="1"/>
  <c r="J7786" i="8" s="1"/>
  <c r="J7824" i="8" s="1"/>
  <c r="J7862" i="8" s="1"/>
  <c r="J7900" i="8" s="1"/>
  <c r="J7938" i="8" s="1"/>
  <c r="J7976" i="8" s="1"/>
  <c r="J8014" i="8" s="1"/>
  <c r="J8052" i="8" s="1"/>
  <c r="J8090" i="8" s="1"/>
  <c r="J8128" i="8" s="1"/>
  <c r="J8166" i="8" s="1"/>
  <c r="J8204" i="8" s="1"/>
  <c r="J8242" i="8" s="1"/>
  <c r="J8280" i="8" s="1"/>
  <c r="J8318" i="8" s="1"/>
  <c r="J8356" i="8" s="1"/>
  <c r="J8394" i="8" s="1"/>
  <c r="J8432" i="8" s="1"/>
  <c r="J8470" i="8" s="1"/>
  <c r="J8508" i="8" s="1"/>
  <c r="J8546" i="8" s="1"/>
  <c r="J8584" i="8" s="1"/>
  <c r="J8622" i="8" s="1"/>
  <c r="J8660" i="8" s="1"/>
  <c r="J8698" i="8" s="1"/>
  <c r="J8736" i="8" s="1"/>
  <c r="J8774" i="8" s="1"/>
  <c r="J8812" i="8" s="1"/>
  <c r="J8850" i="8" s="1"/>
  <c r="J8888" i="8" s="1"/>
  <c r="J8926" i="8" s="1"/>
  <c r="J8964" i="8" s="1"/>
  <c r="J9002" i="8" s="1"/>
  <c r="J9040" i="8" s="1"/>
  <c r="J9078" i="8" s="1"/>
  <c r="J9116" i="8" s="1"/>
  <c r="J9154" i="8" s="1"/>
  <c r="J9192" i="8" s="1"/>
  <c r="J9230" i="8" s="1"/>
  <c r="J9268" i="8" s="1"/>
  <c r="J9306" i="8" s="1"/>
  <c r="J9344" i="8" s="1"/>
  <c r="J9382" i="8" s="1"/>
  <c r="J9420" i="8" s="1"/>
  <c r="J9458" i="8" s="1"/>
  <c r="J9496" i="8" s="1"/>
  <c r="J9534" i="8" s="1"/>
  <c r="J9572" i="8" s="1"/>
  <c r="J9610" i="8" s="1"/>
  <c r="J9648" i="8" s="1"/>
  <c r="J9686" i="8" s="1"/>
  <c r="J9724" i="8" s="1"/>
  <c r="J9762" i="8" s="1"/>
  <c r="J9800" i="8" s="1"/>
  <c r="J9838" i="8" s="1"/>
  <c r="J9876" i="8" s="1"/>
  <c r="J9914" i="8" s="1"/>
  <c r="J9952" i="8" s="1"/>
  <c r="J9990" i="8" s="1"/>
  <c r="J10028" i="8" s="1"/>
  <c r="J10066" i="8" s="1"/>
  <c r="J10104" i="8" s="1"/>
  <c r="J10142" i="8" s="1"/>
  <c r="J10180" i="8" s="1"/>
  <c r="J10218" i="8" s="1"/>
  <c r="J10256" i="8" s="1"/>
  <c r="J10294" i="8" s="1"/>
  <c r="J10332" i="8" s="1"/>
  <c r="J10370" i="8" s="1"/>
  <c r="J10408" i="8" s="1"/>
  <c r="J10446" i="8" s="1"/>
  <c r="J10484" i="8" s="1"/>
  <c r="J10522" i="8" s="1"/>
  <c r="J10560" i="8" s="1"/>
  <c r="J10598" i="8" s="1"/>
  <c r="J10636" i="8" s="1"/>
  <c r="J10674" i="8" s="1"/>
  <c r="J10712" i="8" s="1"/>
  <c r="J10750" i="8" s="1"/>
  <c r="J10788" i="8" s="1"/>
  <c r="J10826" i="8" s="1"/>
  <c r="J10864" i="8" s="1"/>
  <c r="J10902" i="8" s="1"/>
  <c r="J10940" i="8" s="1"/>
  <c r="J10978" i="8" s="1"/>
  <c r="J11016" i="8" s="1"/>
  <c r="J11054" i="8" s="1"/>
  <c r="J11092" i="8" s="1"/>
  <c r="J11130" i="8" s="1"/>
  <c r="J11168" i="8" s="1"/>
  <c r="J11206" i="8" s="1"/>
  <c r="J11244" i="8" s="1"/>
  <c r="J11282" i="8" s="1"/>
  <c r="J11320" i="8" s="1"/>
  <c r="J11358" i="8" s="1"/>
  <c r="J11396" i="8" s="1"/>
  <c r="J11434" i="8" s="1"/>
  <c r="J11472" i="8" s="1"/>
  <c r="J11510" i="8" s="1"/>
  <c r="J11548" i="8" s="1"/>
  <c r="J11586" i="8" s="1"/>
  <c r="J11624" i="8" s="1"/>
  <c r="J11662" i="8" s="1"/>
  <c r="J11700" i="8" s="1"/>
  <c r="J11738" i="8" s="1"/>
  <c r="J11776" i="8" s="1"/>
  <c r="J11814" i="8" s="1"/>
  <c r="J11852" i="8" s="1"/>
  <c r="J11890" i="8" s="1"/>
  <c r="J11928" i="8" s="1"/>
  <c r="J11966" i="8" s="1"/>
  <c r="J12004" i="8" s="1"/>
  <c r="J12042" i="8" s="1"/>
  <c r="J12080" i="8" s="1"/>
  <c r="J12118" i="8" s="1"/>
  <c r="J12156" i="8" s="1"/>
  <c r="J12194" i="8" s="1"/>
  <c r="J12232" i="8" s="1"/>
  <c r="J12270" i="8" s="1"/>
  <c r="J12308" i="8" s="1"/>
  <c r="J12346" i="8" s="1"/>
  <c r="J12384" i="8" s="1"/>
  <c r="J12422" i="8" s="1"/>
  <c r="J12460" i="8" s="1"/>
  <c r="J12498" i="8" s="1"/>
  <c r="J12536" i="8" s="1"/>
  <c r="J12574" i="8" s="1"/>
  <c r="J12612" i="8" s="1"/>
  <c r="J12650" i="8" s="1"/>
  <c r="J12688" i="8" s="1"/>
  <c r="J12726" i="8" s="1"/>
  <c r="J12764" i="8" s="1"/>
  <c r="J12802" i="8" s="1"/>
  <c r="J12840" i="8" s="1"/>
  <c r="J12878" i="8" s="1"/>
  <c r="J12916" i="8" s="1"/>
  <c r="K72" i="8"/>
  <c r="K110" i="8" s="1"/>
  <c r="K148" i="8" s="1"/>
  <c r="K186" i="8" s="1"/>
  <c r="K224" i="8" s="1"/>
  <c r="K262" i="8" s="1"/>
  <c r="K300" i="8" s="1"/>
  <c r="K338" i="8" s="1"/>
  <c r="K376" i="8" s="1"/>
  <c r="K414" i="8" s="1"/>
  <c r="K452" i="8" s="1"/>
  <c r="K490" i="8" s="1"/>
  <c r="K528" i="8" s="1"/>
  <c r="K566" i="8" s="1"/>
  <c r="K604" i="8" s="1"/>
  <c r="K642" i="8" s="1"/>
  <c r="K680" i="8" s="1"/>
  <c r="K718" i="8" s="1"/>
  <c r="K756" i="8" s="1"/>
  <c r="K794" i="8" s="1"/>
  <c r="K832" i="8" s="1"/>
  <c r="K870" i="8" s="1"/>
  <c r="K908" i="8" s="1"/>
  <c r="K946" i="8" s="1"/>
  <c r="K984" i="8" s="1"/>
  <c r="K1022" i="8" s="1"/>
  <c r="K1060" i="8" s="1"/>
  <c r="K1098" i="8" s="1"/>
  <c r="K1136" i="8" s="1"/>
  <c r="K1174" i="8" s="1"/>
  <c r="K1212" i="8" s="1"/>
  <c r="K1250" i="8" s="1"/>
  <c r="K1288" i="8" s="1"/>
  <c r="K1326" i="8" s="1"/>
  <c r="K1364" i="8" s="1"/>
  <c r="K1402" i="8" s="1"/>
  <c r="K1440" i="8" s="1"/>
  <c r="K1478" i="8" s="1"/>
  <c r="K1516" i="8" s="1"/>
  <c r="K1554" i="8" s="1"/>
  <c r="K1592" i="8" s="1"/>
  <c r="K1630" i="8" s="1"/>
  <c r="K1668" i="8" s="1"/>
  <c r="K1706" i="8" s="1"/>
  <c r="K1744" i="8" s="1"/>
  <c r="K1782" i="8" s="1"/>
  <c r="K1820" i="8" s="1"/>
  <c r="K1858" i="8" s="1"/>
  <c r="K1896" i="8" s="1"/>
  <c r="K1934" i="8" s="1"/>
  <c r="K1972" i="8" s="1"/>
  <c r="K2010" i="8" s="1"/>
  <c r="K2048" i="8" s="1"/>
  <c r="K2086" i="8" s="1"/>
  <c r="K2124" i="8" s="1"/>
  <c r="K2162" i="8" s="1"/>
  <c r="K2200" i="8" s="1"/>
  <c r="K2238" i="8" s="1"/>
  <c r="K2276" i="8" s="1"/>
  <c r="K2314" i="8" s="1"/>
  <c r="K2352" i="8" s="1"/>
  <c r="K2390" i="8" s="1"/>
  <c r="K2428" i="8" s="1"/>
  <c r="K2466" i="8" s="1"/>
  <c r="K2504" i="8" s="1"/>
  <c r="K2542" i="8" s="1"/>
  <c r="K2580" i="8" s="1"/>
  <c r="K2618" i="8" s="1"/>
  <c r="K2656" i="8" s="1"/>
  <c r="K2694" i="8" s="1"/>
  <c r="K2732" i="8" s="1"/>
  <c r="K2770" i="8" s="1"/>
  <c r="K2808" i="8" s="1"/>
  <c r="K2846" i="8" s="1"/>
  <c r="K2884" i="8" s="1"/>
  <c r="K2922" i="8" s="1"/>
  <c r="K2960" i="8" s="1"/>
  <c r="K2998" i="8" s="1"/>
  <c r="K3036" i="8" s="1"/>
  <c r="K3074" i="8" s="1"/>
  <c r="K3112" i="8" s="1"/>
  <c r="K3150" i="8" s="1"/>
  <c r="K3188" i="8" s="1"/>
  <c r="K3226" i="8" s="1"/>
  <c r="K3264" i="8" s="1"/>
  <c r="K3302" i="8" s="1"/>
  <c r="K3340" i="8" s="1"/>
  <c r="K3378" i="8" s="1"/>
  <c r="K3416" i="8" s="1"/>
  <c r="K3454" i="8" s="1"/>
  <c r="K3492" i="8" s="1"/>
  <c r="K3530" i="8" s="1"/>
  <c r="K3568" i="8" s="1"/>
  <c r="K3606" i="8" s="1"/>
  <c r="K3644" i="8" s="1"/>
  <c r="K3682" i="8" s="1"/>
  <c r="K3720" i="8" s="1"/>
  <c r="K3758" i="8" s="1"/>
  <c r="K3796" i="8" s="1"/>
  <c r="K3834" i="8" s="1"/>
  <c r="K3872" i="8" s="1"/>
  <c r="K3910" i="8" s="1"/>
  <c r="K3948" i="8" s="1"/>
  <c r="K3986" i="8" s="1"/>
  <c r="K4024" i="8" s="1"/>
  <c r="K4062" i="8" s="1"/>
  <c r="K4100" i="8" s="1"/>
  <c r="K4138" i="8" s="1"/>
  <c r="K4176" i="8" s="1"/>
  <c r="K4214" i="8" s="1"/>
  <c r="K4252" i="8" s="1"/>
  <c r="K4290" i="8" s="1"/>
  <c r="K4328" i="8" s="1"/>
  <c r="K4366" i="8" s="1"/>
  <c r="K4404" i="8" s="1"/>
  <c r="K4442" i="8" s="1"/>
  <c r="K4480" i="8" s="1"/>
  <c r="K4518" i="8" s="1"/>
  <c r="K4556" i="8" s="1"/>
  <c r="K4594" i="8" s="1"/>
  <c r="K4632" i="8" s="1"/>
  <c r="K4670" i="8" s="1"/>
  <c r="K4708" i="8" s="1"/>
  <c r="K4746" i="8" s="1"/>
  <c r="K4784" i="8" s="1"/>
  <c r="K4822" i="8" s="1"/>
  <c r="K4860" i="8" s="1"/>
  <c r="K4898" i="8" s="1"/>
  <c r="K4936" i="8" s="1"/>
  <c r="K4974" i="8" s="1"/>
  <c r="K5012" i="8" s="1"/>
  <c r="K5050" i="8" s="1"/>
  <c r="K5088" i="8" s="1"/>
  <c r="K5126" i="8" s="1"/>
  <c r="K5164" i="8" s="1"/>
  <c r="K5202" i="8" s="1"/>
  <c r="K5240" i="8" s="1"/>
  <c r="K5278" i="8" s="1"/>
  <c r="K5316" i="8" s="1"/>
  <c r="K5354" i="8" s="1"/>
  <c r="K5392" i="8" s="1"/>
  <c r="K5430" i="8" s="1"/>
  <c r="K5468" i="8" s="1"/>
  <c r="K5506" i="8" s="1"/>
  <c r="K5544" i="8" s="1"/>
  <c r="K5582" i="8" s="1"/>
  <c r="K5620" i="8" s="1"/>
  <c r="K5658" i="8" s="1"/>
  <c r="K5696" i="8" s="1"/>
  <c r="K5734" i="8" s="1"/>
  <c r="K5772" i="8" s="1"/>
  <c r="K5810" i="8" s="1"/>
  <c r="K5848" i="8" s="1"/>
  <c r="K5886" i="8" s="1"/>
  <c r="K5924" i="8" s="1"/>
  <c r="K5962" i="8" s="1"/>
  <c r="K6000" i="8" s="1"/>
  <c r="K6038" i="8" s="1"/>
  <c r="K6076" i="8" s="1"/>
  <c r="K6114" i="8" s="1"/>
  <c r="K6152" i="8" s="1"/>
  <c r="K6190" i="8" s="1"/>
  <c r="K6228" i="8" s="1"/>
  <c r="K6266" i="8" s="1"/>
  <c r="K6304" i="8" s="1"/>
  <c r="K6342" i="8" s="1"/>
  <c r="K6380" i="8" s="1"/>
  <c r="K6418" i="8" s="1"/>
  <c r="K6456" i="8" s="1"/>
  <c r="K6494" i="8" s="1"/>
  <c r="K6532" i="8" s="1"/>
  <c r="K6570" i="8" s="1"/>
  <c r="K6608" i="8" s="1"/>
  <c r="K6646" i="8" s="1"/>
  <c r="K6684" i="8" s="1"/>
  <c r="K6722" i="8" s="1"/>
  <c r="K6760" i="8" s="1"/>
  <c r="K6798" i="8" s="1"/>
  <c r="K6836" i="8" s="1"/>
  <c r="K6874" i="8" s="1"/>
  <c r="K6912" i="8" s="1"/>
  <c r="K6950" i="8" s="1"/>
  <c r="K6988" i="8" s="1"/>
  <c r="K7026" i="8" s="1"/>
  <c r="K7064" i="8" s="1"/>
  <c r="K7102" i="8" s="1"/>
  <c r="K7140" i="8" s="1"/>
  <c r="K7178" i="8" s="1"/>
  <c r="K7216" i="8" s="1"/>
  <c r="K7254" i="8" s="1"/>
  <c r="K7292" i="8" s="1"/>
  <c r="K7330" i="8" s="1"/>
  <c r="K7368" i="8" s="1"/>
  <c r="K7406" i="8" s="1"/>
  <c r="K7444" i="8" s="1"/>
  <c r="K7482" i="8" s="1"/>
  <c r="K7520" i="8" s="1"/>
  <c r="K7558" i="8" s="1"/>
  <c r="K7596" i="8" s="1"/>
  <c r="K7634" i="8" s="1"/>
  <c r="K7672" i="8" s="1"/>
  <c r="K7710" i="8" s="1"/>
  <c r="K7748" i="8" s="1"/>
  <c r="K7786" i="8" s="1"/>
  <c r="K7824" i="8" s="1"/>
  <c r="K7862" i="8" s="1"/>
  <c r="K7900" i="8" s="1"/>
  <c r="K7938" i="8" s="1"/>
  <c r="K7976" i="8" s="1"/>
  <c r="K8014" i="8" s="1"/>
  <c r="K8052" i="8" s="1"/>
  <c r="K8090" i="8" s="1"/>
  <c r="K8128" i="8" s="1"/>
  <c r="K8166" i="8" s="1"/>
  <c r="K8204" i="8" s="1"/>
  <c r="K8242" i="8" s="1"/>
  <c r="K8280" i="8" s="1"/>
  <c r="K8318" i="8" s="1"/>
  <c r="K8356" i="8" s="1"/>
  <c r="K8394" i="8" s="1"/>
  <c r="K8432" i="8" s="1"/>
  <c r="K8470" i="8" s="1"/>
  <c r="K8508" i="8" s="1"/>
  <c r="K8546" i="8" s="1"/>
  <c r="K8584" i="8" s="1"/>
  <c r="K8622" i="8" s="1"/>
  <c r="K8660" i="8" s="1"/>
  <c r="K8698" i="8" s="1"/>
  <c r="K8736" i="8" s="1"/>
  <c r="K8774" i="8" s="1"/>
  <c r="K8812" i="8" s="1"/>
  <c r="K8850" i="8" s="1"/>
  <c r="K8888" i="8" s="1"/>
  <c r="K8926" i="8" s="1"/>
  <c r="K8964" i="8" s="1"/>
  <c r="K9002" i="8" s="1"/>
  <c r="K9040" i="8" s="1"/>
  <c r="K9078" i="8" s="1"/>
  <c r="K9116" i="8" s="1"/>
  <c r="K9154" i="8" s="1"/>
  <c r="K9192" i="8" s="1"/>
  <c r="K9230" i="8" s="1"/>
  <c r="K9268" i="8" s="1"/>
  <c r="K9306" i="8" s="1"/>
  <c r="K9344" i="8" s="1"/>
  <c r="K9382" i="8" s="1"/>
  <c r="K9420" i="8" s="1"/>
  <c r="K9458" i="8" s="1"/>
  <c r="K9496" i="8" s="1"/>
  <c r="K9534" i="8" s="1"/>
  <c r="K9572" i="8" s="1"/>
  <c r="K9610" i="8" s="1"/>
  <c r="K9648" i="8" s="1"/>
  <c r="K9686" i="8" s="1"/>
  <c r="K9724" i="8" s="1"/>
  <c r="K9762" i="8" s="1"/>
  <c r="K9800" i="8" s="1"/>
  <c r="K9838" i="8" s="1"/>
  <c r="K9876" i="8" s="1"/>
  <c r="K9914" i="8" s="1"/>
  <c r="K9952" i="8" s="1"/>
  <c r="K9990" i="8" s="1"/>
  <c r="K10028" i="8" s="1"/>
  <c r="K10066" i="8" s="1"/>
  <c r="K10104" i="8" s="1"/>
  <c r="K10142" i="8" s="1"/>
  <c r="K10180" i="8" s="1"/>
  <c r="K10218" i="8" s="1"/>
  <c r="K10256" i="8" s="1"/>
  <c r="K10294" i="8" s="1"/>
  <c r="K10332" i="8" s="1"/>
  <c r="K10370" i="8" s="1"/>
  <c r="K10408" i="8" s="1"/>
  <c r="K10446" i="8" s="1"/>
  <c r="K10484" i="8" s="1"/>
  <c r="K10522" i="8" s="1"/>
  <c r="K10560" i="8" s="1"/>
  <c r="K10598" i="8" s="1"/>
  <c r="K10636" i="8" s="1"/>
  <c r="K10674" i="8" s="1"/>
  <c r="K10712" i="8" s="1"/>
  <c r="K10750" i="8" s="1"/>
  <c r="K10788" i="8" s="1"/>
  <c r="K10826" i="8" s="1"/>
  <c r="K10864" i="8" s="1"/>
  <c r="K10902" i="8" s="1"/>
  <c r="K10940" i="8" s="1"/>
  <c r="K10978" i="8" s="1"/>
  <c r="K11016" i="8" s="1"/>
  <c r="K11054" i="8" s="1"/>
  <c r="K11092" i="8" s="1"/>
  <c r="K11130" i="8" s="1"/>
  <c r="K11168" i="8" s="1"/>
  <c r="K11206" i="8" s="1"/>
  <c r="K11244" i="8" s="1"/>
  <c r="K11282" i="8" s="1"/>
  <c r="K11320" i="8" s="1"/>
  <c r="K11358" i="8" s="1"/>
  <c r="K11396" i="8" s="1"/>
  <c r="K11434" i="8" s="1"/>
  <c r="K11472" i="8" s="1"/>
  <c r="K11510" i="8" s="1"/>
  <c r="K11548" i="8" s="1"/>
  <c r="K11586" i="8" s="1"/>
  <c r="K11624" i="8" s="1"/>
  <c r="K11662" i="8" s="1"/>
  <c r="K11700" i="8" s="1"/>
  <c r="K11738" i="8" s="1"/>
  <c r="K11776" i="8" s="1"/>
  <c r="K11814" i="8" s="1"/>
  <c r="K11852" i="8" s="1"/>
  <c r="K11890" i="8" s="1"/>
  <c r="K11928" i="8" s="1"/>
  <c r="K11966" i="8" s="1"/>
  <c r="K12004" i="8" s="1"/>
  <c r="K12042" i="8" s="1"/>
  <c r="K12080" i="8" s="1"/>
  <c r="K12118" i="8" s="1"/>
  <c r="K12156" i="8" s="1"/>
  <c r="K12194" i="8" s="1"/>
  <c r="K12232" i="8" s="1"/>
  <c r="K12270" i="8" s="1"/>
  <c r="K12308" i="8" s="1"/>
  <c r="K12346" i="8" s="1"/>
  <c r="K12384" i="8" s="1"/>
  <c r="K12422" i="8" s="1"/>
  <c r="K12460" i="8" s="1"/>
  <c r="K12498" i="8" s="1"/>
  <c r="K12536" i="8" s="1"/>
  <c r="K12574" i="8" s="1"/>
  <c r="K12612" i="8" s="1"/>
  <c r="K12650" i="8" s="1"/>
  <c r="K12688" i="8" s="1"/>
  <c r="K12726" i="8" s="1"/>
  <c r="K12764" i="8" s="1"/>
  <c r="K12802" i="8" s="1"/>
  <c r="K12840" i="8" s="1"/>
  <c r="K12878" i="8" s="1"/>
  <c r="K12916" i="8" s="1"/>
  <c r="B73" i="8"/>
  <c r="B111" i="8" s="1"/>
  <c r="G73" i="8"/>
  <c r="G111" i="8" s="1"/>
  <c r="G149" i="8" s="1"/>
  <c r="G187" i="8" s="1"/>
  <c r="G225" i="8" s="1"/>
  <c r="G263" i="8" s="1"/>
  <c r="G301" i="8" s="1"/>
  <c r="G339" i="8" s="1"/>
  <c r="G377" i="8" s="1"/>
  <c r="G415" i="8" s="1"/>
  <c r="G453" i="8" s="1"/>
  <c r="G491" i="8" s="1"/>
  <c r="G529" i="8" s="1"/>
  <c r="G567" i="8" s="1"/>
  <c r="G605" i="8" s="1"/>
  <c r="G643" i="8" s="1"/>
  <c r="G681" i="8" s="1"/>
  <c r="G719" i="8" s="1"/>
  <c r="G757" i="8" s="1"/>
  <c r="G795" i="8" s="1"/>
  <c r="G833" i="8" s="1"/>
  <c r="G871" i="8" s="1"/>
  <c r="G909" i="8" s="1"/>
  <c r="G947" i="8" s="1"/>
  <c r="G985" i="8" s="1"/>
  <c r="G1023" i="8" s="1"/>
  <c r="G1061" i="8" s="1"/>
  <c r="G1099" i="8" s="1"/>
  <c r="G1137" i="8" s="1"/>
  <c r="G1175" i="8" s="1"/>
  <c r="G1213" i="8" s="1"/>
  <c r="G1251" i="8" s="1"/>
  <c r="G1289" i="8" s="1"/>
  <c r="G1327" i="8" s="1"/>
  <c r="G1365" i="8" s="1"/>
  <c r="G1403" i="8" s="1"/>
  <c r="G1441" i="8" s="1"/>
  <c r="G1479" i="8" s="1"/>
  <c r="G1517" i="8" s="1"/>
  <c r="G1555" i="8" s="1"/>
  <c r="G1593" i="8" s="1"/>
  <c r="G1631" i="8" s="1"/>
  <c r="G1669" i="8" s="1"/>
  <c r="G1707" i="8" s="1"/>
  <c r="G1745" i="8" s="1"/>
  <c r="G1783" i="8" s="1"/>
  <c r="G1821" i="8" s="1"/>
  <c r="G1859" i="8" s="1"/>
  <c r="G1897" i="8" s="1"/>
  <c r="G1935" i="8" s="1"/>
  <c r="G1973" i="8" s="1"/>
  <c r="G2011" i="8" s="1"/>
  <c r="G2049" i="8" s="1"/>
  <c r="G2087" i="8" s="1"/>
  <c r="G2125" i="8" s="1"/>
  <c r="G2163" i="8" s="1"/>
  <c r="G2201" i="8" s="1"/>
  <c r="G2239" i="8" s="1"/>
  <c r="G2277" i="8" s="1"/>
  <c r="G2315" i="8" s="1"/>
  <c r="G2353" i="8" s="1"/>
  <c r="G2391" i="8" s="1"/>
  <c r="G2429" i="8" s="1"/>
  <c r="G2467" i="8" s="1"/>
  <c r="G2505" i="8" s="1"/>
  <c r="G2543" i="8" s="1"/>
  <c r="G2581" i="8" s="1"/>
  <c r="G2619" i="8" s="1"/>
  <c r="G2657" i="8" s="1"/>
  <c r="G2695" i="8" s="1"/>
  <c r="G2733" i="8" s="1"/>
  <c r="G2771" i="8" s="1"/>
  <c r="G2809" i="8" s="1"/>
  <c r="G2847" i="8" s="1"/>
  <c r="G2885" i="8" s="1"/>
  <c r="G2923" i="8" s="1"/>
  <c r="G2961" i="8" s="1"/>
  <c r="G2999" i="8" s="1"/>
  <c r="G3037" i="8" s="1"/>
  <c r="G3075" i="8" s="1"/>
  <c r="G3113" i="8" s="1"/>
  <c r="G3151" i="8" s="1"/>
  <c r="G3189" i="8" s="1"/>
  <c r="G3227" i="8" s="1"/>
  <c r="G3265" i="8" s="1"/>
  <c r="G3303" i="8" s="1"/>
  <c r="G3341" i="8" s="1"/>
  <c r="G3379" i="8" s="1"/>
  <c r="G3417" i="8" s="1"/>
  <c r="G3455" i="8" s="1"/>
  <c r="G3493" i="8" s="1"/>
  <c r="G3531" i="8" s="1"/>
  <c r="G3569" i="8" s="1"/>
  <c r="G3607" i="8" s="1"/>
  <c r="G3645" i="8" s="1"/>
  <c r="G3683" i="8" s="1"/>
  <c r="G3721" i="8" s="1"/>
  <c r="G3759" i="8" s="1"/>
  <c r="G3797" i="8" s="1"/>
  <c r="G3835" i="8" s="1"/>
  <c r="G3873" i="8" s="1"/>
  <c r="G3911" i="8" s="1"/>
  <c r="G3949" i="8" s="1"/>
  <c r="G3987" i="8" s="1"/>
  <c r="G4025" i="8" s="1"/>
  <c r="G4063" i="8" s="1"/>
  <c r="G4101" i="8" s="1"/>
  <c r="G4139" i="8" s="1"/>
  <c r="G4177" i="8" s="1"/>
  <c r="G4215" i="8" s="1"/>
  <c r="G4253" i="8" s="1"/>
  <c r="G4291" i="8" s="1"/>
  <c r="G4329" i="8" s="1"/>
  <c r="G4367" i="8" s="1"/>
  <c r="G4405" i="8" s="1"/>
  <c r="G4443" i="8" s="1"/>
  <c r="G4481" i="8" s="1"/>
  <c r="G4519" i="8" s="1"/>
  <c r="G4557" i="8" s="1"/>
  <c r="G4595" i="8" s="1"/>
  <c r="G4633" i="8" s="1"/>
  <c r="G4671" i="8" s="1"/>
  <c r="G4709" i="8" s="1"/>
  <c r="G4747" i="8" s="1"/>
  <c r="G4785" i="8" s="1"/>
  <c r="G4823" i="8" s="1"/>
  <c r="G4861" i="8" s="1"/>
  <c r="G4899" i="8" s="1"/>
  <c r="G4937" i="8" s="1"/>
  <c r="G4975" i="8" s="1"/>
  <c r="G5013" i="8" s="1"/>
  <c r="G5051" i="8" s="1"/>
  <c r="G5089" i="8" s="1"/>
  <c r="G5127" i="8" s="1"/>
  <c r="G5165" i="8" s="1"/>
  <c r="G5203" i="8" s="1"/>
  <c r="G5241" i="8" s="1"/>
  <c r="G5279" i="8" s="1"/>
  <c r="G5317" i="8" s="1"/>
  <c r="G5355" i="8" s="1"/>
  <c r="G5393" i="8" s="1"/>
  <c r="G5431" i="8" s="1"/>
  <c r="G5469" i="8" s="1"/>
  <c r="G5507" i="8" s="1"/>
  <c r="G5545" i="8" s="1"/>
  <c r="G5583" i="8" s="1"/>
  <c r="G5621" i="8" s="1"/>
  <c r="G5659" i="8" s="1"/>
  <c r="G5697" i="8" s="1"/>
  <c r="G5735" i="8" s="1"/>
  <c r="G5773" i="8" s="1"/>
  <c r="G5811" i="8" s="1"/>
  <c r="G5849" i="8" s="1"/>
  <c r="G5887" i="8" s="1"/>
  <c r="G5925" i="8" s="1"/>
  <c r="G5963" i="8" s="1"/>
  <c r="G6001" i="8" s="1"/>
  <c r="G6039" i="8" s="1"/>
  <c r="G6077" i="8" s="1"/>
  <c r="G6115" i="8" s="1"/>
  <c r="G6153" i="8" s="1"/>
  <c r="G6191" i="8" s="1"/>
  <c r="G6229" i="8" s="1"/>
  <c r="G6267" i="8" s="1"/>
  <c r="G6305" i="8" s="1"/>
  <c r="G6343" i="8" s="1"/>
  <c r="G6381" i="8" s="1"/>
  <c r="G6419" i="8" s="1"/>
  <c r="G6457" i="8" s="1"/>
  <c r="G6495" i="8" s="1"/>
  <c r="G6533" i="8" s="1"/>
  <c r="G6571" i="8" s="1"/>
  <c r="G6609" i="8" s="1"/>
  <c r="G6647" i="8" s="1"/>
  <c r="G6685" i="8" s="1"/>
  <c r="G6723" i="8" s="1"/>
  <c r="G6761" i="8" s="1"/>
  <c r="G6799" i="8" s="1"/>
  <c r="G6837" i="8" s="1"/>
  <c r="G6875" i="8" s="1"/>
  <c r="G6913" i="8" s="1"/>
  <c r="G6951" i="8" s="1"/>
  <c r="G6989" i="8" s="1"/>
  <c r="G7027" i="8" s="1"/>
  <c r="G7065" i="8" s="1"/>
  <c r="G7103" i="8" s="1"/>
  <c r="G7141" i="8" s="1"/>
  <c r="G7179" i="8" s="1"/>
  <c r="G7217" i="8" s="1"/>
  <c r="G7255" i="8" s="1"/>
  <c r="G7293" i="8" s="1"/>
  <c r="G7331" i="8" s="1"/>
  <c r="G7369" i="8" s="1"/>
  <c r="G7407" i="8" s="1"/>
  <c r="G7445" i="8" s="1"/>
  <c r="G7483" i="8" s="1"/>
  <c r="G7521" i="8" s="1"/>
  <c r="G7559" i="8" s="1"/>
  <c r="G7597" i="8" s="1"/>
  <c r="G7635" i="8" s="1"/>
  <c r="G7673" i="8" s="1"/>
  <c r="G7711" i="8" s="1"/>
  <c r="G7749" i="8" s="1"/>
  <c r="G7787" i="8" s="1"/>
  <c r="G7825" i="8" s="1"/>
  <c r="G7863" i="8" s="1"/>
  <c r="G7901" i="8" s="1"/>
  <c r="G7939" i="8" s="1"/>
  <c r="G7977" i="8" s="1"/>
  <c r="G8015" i="8" s="1"/>
  <c r="G8053" i="8" s="1"/>
  <c r="G8091" i="8" s="1"/>
  <c r="G8129" i="8" s="1"/>
  <c r="G8167" i="8" s="1"/>
  <c r="G8205" i="8" s="1"/>
  <c r="G8243" i="8" s="1"/>
  <c r="G8281" i="8" s="1"/>
  <c r="G8319" i="8" s="1"/>
  <c r="G8357" i="8" s="1"/>
  <c r="G8395" i="8" s="1"/>
  <c r="G8433" i="8" s="1"/>
  <c r="G8471" i="8" s="1"/>
  <c r="G8509" i="8" s="1"/>
  <c r="G8547" i="8" s="1"/>
  <c r="G8585" i="8" s="1"/>
  <c r="G8623" i="8" s="1"/>
  <c r="G8661" i="8" s="1"/>
  <c r="G8699" i="8" s="1"/>
  <c r="G8737" i="8" s="1"/>
  <c r="G8775" i="8" s="1"/>
  <c r="G8813" i="8" s="1"/>
  <c r="G8851" i="8" s="1"/>
  <c r="G8889" i="8" s="1"/>
  <c r="G8927" i="8" s="1"/>
  <c r="G8965" i="8" s="1"/>
  <c r="G9003" i="8" s="1"/>
  <c r="G9041" i="8" s="1"/>
  <c r="G9079" i="8" s="1"/>
  <c r="G9117" i="8" s="1"/>
  <c r="G9155" i="8" s="1"/>
  <c r="G9193" i="8" s="1"/>
  <c r="G9231" i="8" s="1"/>
  <c r="G9269" i="8" s="1"/>
  <c r="G9307" i="8" s="1"/>
  <c r="G9345" i="8" s="1"/>
  <c r="G9383" i="8" s="1"/>
  <c r="G9421" i="8" s="1"/>
  <c r="G9459" i="8" s="1"/>
  <c r="G9497" i="8" s="1"/>
  <c r="G9535" i="8" s="1"/>
  <c r="G9573" i="8" s="1"/>
  <c r="G9611" i="8" s="1"/>
  <c r="G9649" i="8" s="1"/>
  <c r="G9687" i="8" s="1"/>
  <c r="G9725" i="8" s="1"/>
  <c r="G9763" i="8" s="1"/>
  <c r="G9801" i="8" s="1"/>
  <c r="G9839" i="8" s="1"/>
  <c r="G9877" i="8" s="1"/>
  <c r="G9915" i="8" s="1"/>
  <c r="G9953" i="8" s="1"/>
  <c r="G9991" i="8" s="1"/>
  <c r="G10029" i="8" s="1"/>
  <c r="G10067" i="8" s="1"/>
  <c r="G10105" i="8" s="1"/>
  <c r="G10143" i="8" s="1"/>
  <c r="G10181" i="8" s="1"/>
  <c r="G10219" i="8" s="1"/>
  <c r="G10257" i="8" s="1"/>
  <c r="G10295" i="8" s="1"/>
  <c r="G10333" i="8" s="1"/>
  <c r="G10371" i="8" s="1"/>
  <c r="G10409" i="8" s="1"/>
  <c r="G10447" i="8" s="1"/>
  <c r="G10485" i="8" s="1"/>
  <c r="G10523" i="8" s="1"/>
  <c r="G10561" i="8" s="1"/>
  <c r="G10599" i="8" s="1"/>
  <c r="G10637" i="8" s="1"/>
  <c r="G10675" i="8" s="1"/>
  <c r="G10713" i="8" s="1"/>
  <c r="G10751" i="8" s="1"/>
  <c r="G10789" i="8" s="1"/>
  <c r="G10827" i="8" s="1"/>
  <c r="G10865" i="8" s="1"/>
  <c r="G10903" i="8" s="1"/>
  <c r="G10941" i="8" s="1"/>
  <c r="G10979" i="8" s="1"/>
  <c r="G11017" i="8" s="1"/>
  <c r="G11055" i="8" s="1"/>
  <c r="G11093" i="8" s="1"/>
  <c r="G11131" i="8" s="1"/>
  <c r="G11169" i="8" s="1"/>
  <c r="G11207" i="8" s="1"/>
  <c r="G11245" i="8" s="1"/>
  <c r="G11283" i="8" s="1"/>
  <c r="G11321" i="8" s="1"/>
  <c r="G11359" i="8" s="1"/>
  <c r="G11397" i="8" s="1"/>
  <c r="G11435" i="8" s="1"/>
  <c r="G11473" i="8" s="1"/>
  <c r="G11511" i="8" s="1"/>
  <c r="G11549" i="8" s="1"/>
  <c r="G11587" i="8" s="1"/>
  <c r="G11625" i="8" s="1"/>
  <c r="G11663" i="8" s="1"/>
  <c r="G11701" i="8" s="1"/>
  <c r="G11739" i="8" s="1"/>
  <c r="G11777" i="8" s="1"/>
  <c r="G11815" i="8" s="1"/>
  <c r="G11853" i="8" s="1"/>
  <c r="G11891" i="8" s="1"/>
  <c r="G11929" i="8" s="1"/>
  <c r="G11967" i="8" s="1"/>
  <c r="G12005" i="8" s="1"/>
  <c r="G12043" i="8" s="1"/>
  <c r="G12081" i="8" s="1"/>
  <c r="G12119" i="8" s="1"/>
  <c r="G12157" i="8" s="1"/>
  <c r="G12195" i="8" s="1"/>
  <c r="G12233" i="8" s="1"/>
  <c r="G12271" i="8" s="1"/>
  <c r="G12309" i="8" s="1"/>
  <c r="G12347" i="8" s="1"/>
  <c r="G12385" i="8" s="1"/>
  <c r="G12423" i="8" s="1"/>
  <c r="G12461" i="8" s="1"/>
  <c r="G12499" i="8" s="1"/>
  <c r="G12537" i="8" s="1"/>
  <c r="G12575" i="8" s="1"/>
  <c r="G12613" i="8" s="1"/>
  <c r="G12651" i="8" s="1"/>
  <c r="G12689" i="8" s="1"/>
  <c r="G12727" i="8" s="1"/>
  <c r="G12765" i="8" s="1"/>
  <c r="G12803" i="8" s="1"/>
  <c r="G12841" i="8" s="1"/>
  <c r="G12879" i="8" s="1"/>
  <c r="G12917" i="8" s="1"/>
  <c r="H73" i="8"/>
  <c r="H111" i="8" s="1"/>
  <c r="H149" i="8" s="1"/>
  <c r="H187" i="8" s="1"/>
  <c r="H225" i="8" s="1"/>
  <c r="H263" i="8" s="1"/>
  <c r="H301" i="8" s="1"/>
  <c r="H339" i="8" s="1"/>
  <c r="H377" i="8" s="1"/>
  <c r="H415" i="8" s="1"/>
  <c r="H453" i="8" s="1"/>
  <c r="H491" i="8" s="1"/>
  <c r="H529" i="8" s="1"/>
  <c r="H567" i="8" s="1"/>
  <c r="H605" i="8" s="1"/>
  <c r="H643" i="8" s="1"/>
  <c r="H681" i="8" s="1"/>
  <c r="H719" i="8" s="1"/>
  <c r="H757" i="8" s="1"/>
  <c r="H795" i="8" s="1"/>
  <c r="H833" i="8" s="1"/>
  <c r="H871" i="8" s="1"/>
  <c r="H909" i="8" s="1"/>
  <c r="H947" i="8" s="1"/>
  <c r="H985" i="8" s="1"/>
  <c r="H1023" i="8" s="1"/>
  <c r="H1061" i="8" s="1"/>
  <c r="H1099" i="8" s="1"/>
  <c r="H1137" i="8" s="1"/>
  <c r="H1175" i="8" s="1"/>
  <c r="H1213" i="8" s="1"/>
  <c r="H1251" i="8" s="1"/>
  <c r="H1289" i="8" s="1"/>
  <c r="H1327" i="8" s="1"/>
  <c r="H1365" i="8" s="1"/>
  <c r="H1403" i="8" s="1"/>
  <c r="H1441" i="8" s="1"/>
  <c r="H1479" i="8" s="1"/>
  <c r="H1517" i="8" s="1"/>
  <c r="H1555" i="8" s="1"/>
  <c r="H1593" i="8" s="1"/>
  <c r="H1631" i="8" s="1"/>
  <c r="H1669" i="8" s="1"/>
  <c r="H1707" i="8" s="1"/>
  <c r="H1745" i="8" s="1"/>
  <c r="H1783" i="8" s="1"/>
  <c r="H1821" i="8" s="1"/>
  <c r="H1859" i="8" s="1"/>
  <c r="H1897" i="8" s="1"/>
  <c r="H1935" i="8" s="1"/>
  <c r="H1973" i="8" s="1"/>
  <c r="H2011" i="8" s="1"/>
  <c r="H2049" i="8" s="1"/>
  <c r="H2087" i="8" s="1"/>
  <c r="H2125" i="8" s="1"/>
  <c r="H2163" i="8" s="1"/>
  <c r="H2201" i="8" s="1"/>
  <c r="H2239" i="8" s="1"/>
  <c r="H2277" i="8" s="1"/>
  <c r="H2315" i="8" s="1"/>
  <c r="H2353" i="8" s="1"/>
  <c r="H2391" i="8" s="1"/>
  <c r="H2429" i="8" s="1"/>
  <c r="H2467" i="8" s="1"/>
  <c r="H2505" i="8" s="1"/>
  <c r="H2543" i="8" s="1"/>
  <c r="H2581" i="8" s="1"/>
  <c r="H2619" i="8" s="1"/>
  <c r="H2657" i="8" s="1"/>
  <c r="H2695" i="8" s="1"/>
  <c r="H2733" i="8" s="1"/>
  <c r="H2771" i="8" s="1"/>
  <c r="H2809" i="8" s="1"/>
  <c r="H2847" i="8" s="1"/>
  <c r="H2885" i="8" s="1"/>
  <c r="H2923" i="8" s="1"/>
  <c r="H2961" i="8" s="1"/>
  <c r="H2999" i="8" s="1"/>
  <c r="H3037" i="8" s="1"/>
  <c r="H3075" i="8" s="1"/>
  <c r="H3113" i="8" s="1"/>
  <c r="H3151" i="8" s="1"/>
  <c r="H3189" i="8" s="1"/>
  <c r="H3227" i="8" s="1"/>
  <c r="H3265" i="8" s="1"/>
  <c r="H3303" i="8" s="1"/>
  <c r="H3341" i="8" s="1"/>
  <c r="H3379" i="8" s="1"/>
  <c r="H3417" i="8" s="1"/>
  <c r="H3455" i="8" s="1"/>
  <c r="H3493" i="8" s="1"/>
  <c r="H3531" i="8" s="1"/>
  <c r="H3569" i="8" s="1"/>
  <c r="H3607" i="8" s="1"/>
  <c r="H3645" i="8" s="1"/>
  <c r="H3683" i="8" s="1"/>
  <c r="H3721" i="8" s="1"/>
  <c r="H3759" i="8" s="1"/>
  <c r="H3797" i="8" s="1"/>
  <c r="H3835" i="8" s="1"/>
  <c r="H3873" i="8" s="1"/>
  <c r="H3911" i="8" s="1"/>
  <c r="H3949" i="8" s="1"/>
  <c r="H3987" i="8" s="1"/>
  <c r="H4025" i="8" s="1"/>
  <c r="H4063" i="8" s="1"/>
  <c r="H4101" i="8" s="1"/>
  <c r="H4139" i="8" s="1"/>
  <c r="H4177" i="8" s="1"/>
  <c r="H4215" i="8" s="1"/>
  <c r="H4253" i="8" s="1"/>
  <c r="H4291" i="8" s="1"/>
  <c r="H4329" i="8" s="1"/>
  <c r="H4367" i="8" s="1"/>
  <c r="H4405" i="8" s="1"/>
  <c r="H4443" i="8" s="1"/>
  <c r="H4481" i="8" s="1"/>
  <c r="H4519" i="8" s="1"/>
  <c r="H4557" i="8" s="1"/>
  <c r="H4595" i="8" s="1"/>
  <c r="H4633" i="8" s="1"/>
  <c r="H4671" i="8" s="1"/>
  <c r="H4709" i="8" s="1"/>
  <c r="H4747" i="8" s="1"/>
  <c r="H4785" i="8" s="1"/>
  <c r="H4823" i="8" s="1"/>
  <c r="H4861" i="8" s="1"/>
  <c r="H4899" i="8" s="1"/>
  <c r="H4937" i="8" s="1"/>
  <c r="H4975" i="8" s="1"/>
  <c r="H5013" i="8" s="1"/>
  <c r="H5051" i="8" s="1"/>
  <c r="H5089" i="8" s="1"/>
  <c r="H5127" i="8" s="1"/>
  <c r="H5165" i="8" s="1"/>
  <c r="H5203" i="8" s="1"/>
  <c r="H5241" i="8" s="1"/>
  <c r="H5279" i="8" s="1"/>
  <c r="H5317" i="8" s="1"/>
  <c r="H5355" i="8" s="1"/>
  <c r="H5393" i="8" s="1"/>
  <c r="H5431" i="8" s="1"/>
  <c r="H5469" i="8" s="1"/>
  <c r="H5507" i="8" s="1"/>
  <c r="H5545" i="8" s="1"/>
  <c r="H5583" i="8" s="1"/>
  <c r="H5621" i="8" s="1"/>
  <c r="H5659" i="8" s="1"/>
  <c r="H5697" i="8" s="1"/>
  <c r="H5735" i="8" s="1"/>
  <c r="H5773" i="8" s="1"/>
  <c r="H5811" i="8" s="1"/>
  <c r="H5849" i="8" s="1"/>
  <c r="H5887" i="8" s="1"/>
  <c r="H5925" i="8" s="1"/>
  <c r="H5963" i="8" s="1"/>
  <c r="H6001" i="8" s="1"/>
  <c r="H6039" i="8" s="1"/>
  <c r="H6077" i="8" s="1"/>
  <c r="H6115" i="8" s="1"/>
  <c r="H6153" i="8" s="1"/>
  <c r="H6191" i="8" s="1"/>
  <c r="H6229" i="8" s="1"/>
  <c r="H6267" i="8" s="1"/>
  <c r="H6305" i="8" s="1"/>
  <c r="H6343" i="8" s="1"/>
  <c r="H6381" i="8" s="1"/>
  <c r="H6419" i="8" s="1"/>
  <c r="H6457" i="8" s="1"/>
  <c r="H6495" i="8" s="1"/>
  <c r="H6533" i="8" s="1"/>
  <c r="H6571" i="8" s="1"/>
  <c r="H6609" i="8" s="1"/>
  <c r="H6647" i="8" s="1"/>
  <c r="H6685" i="8" s="1"/>
  <c r="H6723" i="8" s="1"/>
  <c r="H6761" i="8" s="1"/>
  <c r="H6799" i="8" s="1"/>
  <c r="H6837" i="8" s="1"/>
  <c r="H6875" i="8" s="1"/>
  <c r="H6913" i="8" s="1"/>
  <c r="H6951" i="8" s="1"/>
  <c r="H6989" i="8" s="1"/>
  <c r="H7027" i="8" s="1"/>
  <c r="H7065" i="8" s="1"/>
  <c r="H7103" i="8" s="1"/>
  <c r="H7141" i="8" s="1"/>
  <c r="H7179" i="8" s="1"/>
  <c r="H7217" i="8" s="1"/>
  <c r="H7255" i="8" s="1"/>
  <c r="H7293" i="8" s="1"/>
  <c r="H7331" i="8" s="1"/>
  <c r="H7369" i="8" s="1"/>
  <c r="H7407" i="8" s="1"/>
  <c r="H7445" i="8" s="1"/>
  <c r="H7483" i="8" s="1"/>
  <c r="H7521" i="8" s="1"/>
  <c r="H7559" i="8" s="1"/>
  <c r="H7597" i="8" s="1"/>
  <c r="H7635" i="8" s="1"/>
  <c r="H7673" i="8" s="1"/>
  <c r="H7711" i="8" s="1"/>
  <c r="H7749" i="8" s="1"/>
  <c r="H7787" i="8" s="1"/>
  <c r="H7825" i="8" s="1"/>
  <c r="H7863" i="8" s="1"/>
  <c r="H7901" i="8" s="1"/>
  <c r="H7939" i="8" s="1"/>
  <c r="H7977" i="8" s="1"/>
  <c r="H8015" i="8" s="1"/>
  <c r="H8053" i="8" s="1"/>
  <c r="H8091" i="8" s="1"/>
  <c r="H8129" i="8" s="1"/>
  <c r="H8167" i="8" s="1"/>
  <c r="H8205" i="8" s="1"/>
  <c r="H8243" i="8" s="1"/>
  <c r="H8281" i="8" s="1"/>
  <c r="H8319" i="8" s="1"/>
  <c r="H8357" i="8" s="1"/>
  <c r="H8395" i="8" s="1"/>
  <c r="H8433" i="8" s="1"/>
  <c r="H8471" i="8" s="1"/>
  <c r="H8509" i="8" s="1"/>
  <c r="H8547" i="8" s="1"/>
  <c r="H8585" i="8" s="1"/>
  <c r="H8623" i="8" s="1"/>
  <c r="H8661" i="8" s="1"/>
  <c r="H8699" i="8" s="1"/>
  <c r="H8737" i="8" s="1"/>
  <c r="H8775" i="8" s="1"/>
  <c r="H8813" i="8" s="1"/>
  <c r="H8851" i="8" s="1"/>
  <c r="H8889" i="8" s="1"/>
  <c r="H8927" i="8" s="1"/>
  <c r="H8965" i="8" s="1"/>
  <c r="H9003" i="8" s="1"/>
  <c r="H9041" i="8" s="1"/>
  <c r="H9079" i="8" s="1"/>
  <c r="H9117" i="8" s="1"/>
  <c r="H9155" i="8" s="1"/>
  <c r="H9193" i="8" s="1"/>
  <c r="H9231" i="8" s="1"/>
  <c r="H9269" i="8" s="1"/>
  <c r="H9307" i="8" s="1"/>
  <c r="H9345" i="8" s="1"/>
  <c r="H9383" i="8" s="1"/>
  <c r="H9421" i="8" s="1"/>
  <c r="H9459" i="8" s="1"/>
  <c r="H9497" i="8" s="1"/>
  <c r="H9535" i="8" s="1"/>
  <c r="H9573" i="8" s="1"/>
  <c r="H9611" i="8" s="1"/>
  <c r="H9649" i="8" s="1"/>
  <c r="H9687" i="8" s="1"/>
  <c r="H9725" i="8" s="1"/>
  <c r="H9763" i="8" s="1"/>
  <c r="H9801" i="8" s="1"/>
  <c r="H9839" i="8" s="1"/>
  <c r="H9877" i="8" s="1"/>
  <c r="H9915" i="8" s="1"/>
  <c r="H9953" i="8" s="1"/>
  <c r="H9991" i="8" s="1"/>
  <c r="H10029" i="8" s="1"/>
  <c r="H10067" i="8" s="1"/>
  <c r="H10105" i="8" s="1"/>
  <c r="H10143" i="8" s="1"/>
  <c r="H10181" i="8" s="1"/>
  <c r="H10219" i="8" s="1"/>
  <c r="H10257" i="8" s="1"/>
  <c r="H10295" i="8" s="1"/>
  <c r="H10333" i="8" s="1"/>
  <c r="H10371" i="8" s="1"/>
  <c r="H10409" i="8" s="1"/>
  <c r="H10447" i="8" s="1"/>
  <c r="H10485" i="8" s="1"/>
  <c r="H10523" i="8" s="1"/>
  <c r="H10561" i="8" s="1"/>
  <c r="H10599" i="8" s="1"/>
  <c r="H10637" i="8" s="1"/>
  <c r="H10675" i="8" s="1"/>
  <c r="H10713" i="8" s="1"/>
  <c r="H10751" i="8" s="1"/>
  <c r="H10789" i="8" s="1"/>
  <c r="H10827" i="8" s="1"/>
  <c r="H10865" i="8" s="1"/>
  <c r="H10903" i="8" s="1"/>
  <c r="H10941" i="8" s="1"/>
  <c r="H10979" i="8" s="1"/>
  <c r="H11017" i="8" s="1"/>
  <c r="H11055" i="8" s="1"/>
  <c r="H11093" i="8" s="1"/>
  <c r="H11131" i="8" s="1"/>
  <c r="H11169" i="8" s="1"/>
  <c r="H11207" i="8" s="1"/>
  <c r="H11245" i="8" s="1"/>
  <c r="H11283" i="8" s="1"/>
  <c r="H11321" i="8" s="1"/>
  <c r="H11359" i="8" s="1"/>
  <c r="H11397" i="8" s="1"/>
  <c r="H11435" i="8" s="1"/>
  <c r="H11473" i="8" s="1"/>
  <c r="H11511" i="8" s="1"/>
  <c r="H11549" i="8" s="1"/>
  <c r="H11587" i="8" s="1"/>
  <c r="H11625" i="8" s="1"/>
  <c r="H11663" i="8" s="1"/>
  <c r="H11701" i="8" s="1"/>
  <c r="H11739" i="8" s="1"/>
  <c r="H11777" i="8" s="1"/>
  <c r="H11815" i="8" s="1"/>
  <c r="H11853" i="8" s="1"/>
  <c r="H11891" i="8" s="1"/>
  <c r="H11929" i="8" s="1"/>
  <c r="H11967" i="8" s="1"/>
  <c r="H12005" i="8" s="1"/>
  <c r="H12043" i="8" s="1"/>
  <c r="H12081" i="8" s="1"/>
  <c r="H12119" i="8" s="1"/>
  <c r="H12157" i="8" s="1"/>
  <c r="H12195" i="8" s="1"/>
  <c r="H12233" i="8" s="1"/>
  <c r="H12271" i="8" s="1"/>
  <c r="H12309" i="8" s="1"/>
  <c r="H12347" i="8" s="1"/>
  <c r="H12385" i="8" s="1"/>
  <c r="H12423" i="8" s="1"/>
  <c r="H12461" i="8" s="1"/>
  <c r="H12499" i="8" s="1"/>
  <c r="H12537" i="8" s="1"/>
  <c r="H12575" i="8" s="1"/>
  <c r="H12613" i="8" s="1"/>
  <c r="H12651" i="8" s="1"/>
  <c r="H12689" i="8" s="1"/>
  <c r="H12727" i="8" s="1"/>
  <c r="H12765" i="8" s="1"/>
  <c r="H12803" i="8" s="1"/>
  <c r="H12841" i="8" s="1"/>
  <c r="H12879" i="8" s="1"/>
  <c r="H12917" i="8" s="1"/>
  <c r="I73" i="8"/>
  <c r="I111" i="8" s="1"/>
  <c r="I149" i="8" s="1"/>
  <c r="I187" i="8" s="1"/>
  <c r="I225" i="8" s="1"/>
  <c r="I263" i="8" s="1"/>
  <c r="I301" i="8" s="1"/>
  <c r="I339" i="8" s="1"/>
  <c r="I377" i="8" s="1"/>
  <c r="I415" i="8" s="1"/>
  <c r="I453" i="8" s="1"/>
  <c r="I491" i="8" s="1"/>
  <c r="I529" i="8" s="1"/>
  <c r="I567" i="8" s="1"/>
  <c r="I605" i="8" s="1"/>
  <c r="I643" i="8" s="1"/>
  <c r="I681" i="8" s="1"/>
  <c r="I719" i="8" s="1"/>
  <c r="I757" i="8" s="1"/>
  <c r="I795" i="8" s="1"/>
  <c r="I833" i="8" s="1"/>
  <c r="I871" i="8" s="1"/>
  <c r="I909" i="8" s="1"/>
  <c r="I947" i="8" s="1"/>
  <c r="I985" i="8" s="1"/>
  <c r="I1023" i="8" s="1"/>
  <c r="I1061" i="8" s="1"/>
  <c r="I1099" i="8" s="1"/>
  <c r="I1137" i="8" s="1"/>
  <c r="I1175" i="8" s="1"/>
  <c r="I1213" i="8" s="1"/>
  <c r="I1251" i="8" s="1"/>
  <c r="I1289" i="8" s="1"/>
  <c r="I1327" i="8" s="1"/>
  <c r="I1365" i="8" s="1"/>
  <c r="I1403" i="8" s="1"/>
  <c r="I1441" i="8" s="1"/>
  <c r="I1479" i="8" s="1"/>
  <c r="I1517" i="8" s="1"/>
  <c r="I1555" i="8" s="1"/>
  <c r="I1593" i="8" s="1"/>
  <c r="I1631" i="8" s="1"/>
  <c r="I1669" i="8" s="1"/>
  <c r="I1707" i="8" s="1"/>
  <c r="I1745" i="8" s="1"/>
  <c r="I1783" i="8" s="1"/>
  <c r="I1821" i="8" s="1"/>
  <c r="I1859" i="8" s="1"/>
  <c r="I1897" i="8" s="1"/>
  <c r="I1935" i="8" s="1"/>
  <c r="I1973" i="8" s="1"/>
  <c r="I2011" i="8" s="1"/>
  <c r="I2049" i="8" s="1"/>
  <c r="I2087" i="8" s="1"/>
  <c r="I2125" i="8" s="1"/>
  <c r="I2163" i="8" s="1"/>
  <c r="I2201" i="8" s="1"/>
  <c r="I2239" i="8" s="1"/>
  <c r="I2277" i="8" s="1"/>
  <c r="I2315" i="8" s="1"/>
  <c r="I2353" i="8" s="1"/>
  <c r="I2391" i="8" s="1"/>
  <c r="I2429" i="8" s="1"/>
  <c r="I2467" i="8" s="1"/>
  <c r="I2505" i="8" s="1"/>
  <c r="I2543" i="8" s="1"/>
  <c r="I2581" i="8" s="1"/>
  <c r="I2619" i="8" s="1"/>
  <c r="I2657" i="8" s="1"/>
  <c r="I2695" i="8" s="1"/>
  <c r="I2733" i="8" s="1"/>
  <c r="I2771" i="8" s="1"/>
  <c r="I2809" i="8" s="1"/>
  <c r="I2847" i="8" s="1"/>
  <c r="I2885" i="8" s="1"/>
  <c r="I2923" i="8" s="1"/>
  <c r="I2961" i="8" s="1"/>
  <c r="I2999" i="8" s="1"/>
  <c r="I3037" i="8" s="1"/>
  <c r="I3075" i="8" s="1"/>
  <c r="I3113" i="8" s="1"/>
  <c r="I3151" i="8" s="1"/>
  <c r="I3189" i="8" s="1"/>
  <c r="I3227" i="8" s="1"/>
  <c r="I3265" i="8" s="1"/>
  <c r="I3303" i="8" s="1"/>
  <c r="I3341" i="8" s="1"/>
  <c r="I3379" i="8" s="1"/>
  <c r="I3417" i="8" s="1"/>
  <c r="I3455" i="8" s="1"/>
  <c r="I3493" i="8" s="1"/>
  <c r="I3531" i="8" s="1"/>
  <c r="I3569" i="8" s="1"/>
  <c r="I3607" i="8" s="1"/>
  <c r="I3645" i="8" s="1"/>
  <c r="I3683" i="8" s="1"/>
  <c r="I3721" i="8" s="1"/>
  <c r="I3759" i="8" s="1"/>
  <c r="I3797" i="8" s="1"/>
  <c r="I3835" i="8" s="1"/>
  <c r="I3873" i="8" s="1"/>
  <c r="I3911" i="8" s="1"/>
  <c r="I3949" i="8" s="1"/>
  <c r="I3987" i="8" s="1"/>
  <c r="I4025" i="8" s="1"/>
  <c r="I4063" i="8" s="1"/>
  <c r="I4101" i="8" s="1"/>
  <c r="I4139" i="8" s="1"/>
  <c r="I4177" i="8" s="1"/>
  <c r="I4215" i="8" s="1"/>
  <c r="I4253" i="8" s="1"/>
  <c r="I4291" i="8" s="1"/>
  <c r="I4329" i="8" s="1"/>
  <c r="I4367" i="8" s="1"/>
  <c r="I4405" i="8" s="1"/>
  <c r="I4443" i="8" s="1"/>
  <c r="I4481" i="8" s="1"/>
  <c r="I4519" i="8" s="1"/>
  <c r="I4557" i="8" s="1"/>
  <c r="I4595" i="8" s="1"/>
  <c r="I4633" i="8" s="1"/>
  <c r="I4671" i="8" s="1"/>
  <c r="I4709" i="8" s="1"/>
  <c r="I4747" i="8" s="1"/>
  <c r="I4785" i="8" s="1"/>
  <c r="I4823" i="8" s="1"/>
  <c r="I4861" i="8" s="1"/>
  <c r="I4899" i="8" s="1"/>
  <c r="I4937" i="8" s="1"/>
  <c r="I4975" i="8" s="1"/>
  <c r="I5013" i="8" s="1"/>
  <c r="I5051" i="8" s="1"/>
  <c r="I5089" i="8" s="1"/>
  <c r="I5127" i="8" s="1"/>
  <c r="I5165" i="8" s="1"/>
  <c r="I5203" i="8" s="1"/>
  <c r="I5241" i="8" s="1"/>
  <c r="I5279" i="8" s="1"/>
  <c r="I5317" i="8" s="1"/>
  <c r="I5355" i="8" s="1"/>
  <c r="I5393" i="8" s="1"/>
  <c r="I5431" i="8" s="1"/>
  <c r="I5469" i="8" s="1"/>
  <c r="I5507" i="8" s="1"/>
  <c r="I5545" i="8" s="1"/>
  <c r="I5583" i="8" s="1"/>
  <c r="I5621" i="8" s="1"/>
  <c r="I5659" i="8" s="1"/>
  <c r="I5697" i="8" s="1"/>
  <c r="I5735" i="8" s="1"/>
  <c r="I5773" i="8" s="1"/>
  <c r="I5811" i="8" s="1"/>
  <c r="I5849" i="8" s="1"/>
  <c r="I5887" i="8" s="1"/>
  <c r="I5925" i="8" s="1"/>
  <c r="I5963" i="8" s="1"/>
  <c r="I6001" i="8" s="1"/>
  <c r="I6039" i="8" s="1"/>
  <c r="I6077" i="8" s="1"/>
  <c r="I6115" i="8" s="1"/>
  <c r="I6153" i="8" s="1"/>
  <c r="I6191" i="8" s="1"/>
  <c r="I6229" i="8" s="1"/>
  <c r="I6267" i="8" s="1"/>
  <c r="I6305" i="8" s="1"/>
  <c r="I6343" i="8" s="1"/>
  <c r="I6381" i="8" s="1"/>
  <c r="I6419" i="8" s="1"/>
  <c r="I6457" i="8" s="1"/>
  <c r="I6495" i="8" s="1"/>
  <c r="I6533" i="8" s="1"/>
  <c r="I6571" i="8" s="1"/>
  <c r="I6609" i="8" s="1"/>
  <c r="I6647" i="8" s="1"/>
  <c r="I6685" i="8" s="1"/>
  <c r="I6723" i="8" s="1"/>
  <c r="I6761" i="8" s="1"/>
  <c r="I6799" i="8" s="1"/>
  <c r="I6837" i="8" s="1"/>
  <c r="I6875" i="8" s="1"/>
  <c r="I6913" i="8" s="1"/>
  <c r="I6951" i="8" s="1"/>
  <c r="I6989" i="8" s="1"/>
  <c r="I7027" i="8" s="1"/>
  <c r="I7065" i="8" s="1"/>
  <c r="I7103" i="8" s="1"/>
  <c r="I7141" i="8" s="1"/>
  <c r="I7179" i="8" s="1"/>
  <c r="I7217" i="8" s="1"/>
  <c r="I7255" i="8" s="1"/>
  <c r="I7293" i="8" s="1"/>
  <c r="I7331" i="8" s="1"/>
  <c r="I7369" i="8" s="1"/>
  <c r="I7407" i="8" s="1"/>
  <c r="I7445" i="8" s="1"/>
  <c r="I7483" i="8" s="1"/>
  <c r="I7521" i="8" s="1"/>
  <c r="I7559" i="8" s="1"/>
  <c r="I7597" i="8" s="1"/>
  <c r="I7635" i="8" s="1"/>
  <c r="I7673" i="8" s="1"/>
  <c r="I7711" i="8" s="1"/>
  <c r="I7749" i="8" s="1"/>
  <c r="I7787" i="8" s="1"/>
  <c r="I7825" i="8" s="1"/>
  <c r="I7863" i="8" s="1"/>
  <c r="I7901" i="8" s="1"/>
  <c r="I7939" i="8" s="1"/>
  <c r="I7977" i="8" s="1"/>
  <c r="I8015" i="8" s="1"/>
  <c r="I8053" i="8" s="1"/>
  <c r="I8091" i="8" s="1"/>
  <c r="I8129" i="8" s="1"/>
  <c r="I8167" i="8" s="1"/>
  <c r="I8205" i="8" s="1"/>
  <c r="I8243" i="8" s="1"/>
  <c r="I8281" i="8" s="1"/>
  <c r="I8319" i="8" s="1"/>
  <c r="I8357" i="8" s="1"/>
  <c r="I8395" i="8" s="1"/>
  <c r="I8433" i="8" s="1"/>
  <c r="I8471" i="8" s="1"/>
  <c r="I8509" i="8" s="1"/>
  <c r="I8547" i="8" s="1"/>
  <c r="I8585" i="8" s="1"/>
  <c r="I8623" i="8" s="1"/>
  <c r="I8661" i="8" s="1"/>
  <c r="I8699" i="8" s="1"/>
  <c r="I8737" i="8" s="1"/>
  <c r="I8775" i="8" s="1"/>
  <c r="I8813" i="8" s="1"/>
  <c r="I8851" i="8" s="1"/>
  <c r="I8889" i="8" s="1"/>
  <c r="I8927" i="8" s="1"/>
  <c r="I8965" i="8" s="1"/>
  <c r="I9003" i="8" s="1"/>
  <c r="I9041" i="8" s="1"/>
  <c r="I9079" i="8" s="1"/>
  <c r="I9117" i="8" s="1"/>
  <c r="I9155" i="8" s="1"/>
  <c r="I9193" i="8" s="1"/>
  <c r="I9231" i="8" s="1"/>
  <c r="I9269" i="8" s="1"/>
  <c r="I9307" i="8" s="1"/>
  <c r="I9345" i="8" s="1"/>
  <c r="I9383" i="8" s="1"/>
  <c r="I9421" i="8" s="1"/>
  <c r="I9459" i="8" s="1"/>
  <c r="I9497" i="8" s="1"/>
  <c r="I9535" i="8" s="1"/>
  <c r="I9573" i="8" s="1"/>
  <c r="I9611" i="8" s="1"/>
  <c r="I9649" i="8" s="1"/>
  <c r="I9687" i="8" s="1"/>
  <c r="I9725" i="8" s="1"/>
  <c r="I9763" i="8" s="1"/>
  <c r="I9801" i="8" s="1"/>
  <c r="I9839" i="8" s="1"/>
  <c r="I9877" i="8" s="1"/>
  <c r="I9915" i="8" s="1"/>
  <c r="I9953" i="8" s="1"/>
  <c r="I9991" i="8" s="1"/>
  <c r="I10029" i="8" s="1"/>
  <c r="I10067" i="8" s="1"/>
  <c r="I10105" i="8" s="1"/>
  <c r="I10143" i="8" s="1"/>
  <c r="I10181" i="8" s="1"/>
  <c r="I10219" i="8" s="1"/>
  <c r="I10257" i="8" s="1"/>
  <c r="I10295" i="8" s="1"/>
  <c r="I10333" i="8" s="1"/>
  <c r="I10371" i="8" s="1"/>
  <c r="I10409" i="8" s="1"/>
  <c r="I10447" i="8" s="1"/>
  <c r="I10485" i="8" s="1"/>
  <c r="I10523" i="8" s="1"/>
  <c r="I10561" i="8" s="1"/>
  <c r="I10599" i="8" s="1"/>
  <c r="I10637" i="8" s="1"/>
  <c r="I10675" i="8" s="1"/>
  <c r="I10713" i="8" s="1"/>
  <c r="I10751" i="8" s="1"/>
  <c r="I10789" i="8" s="1"/>
  <c r="I10827" i="8" s="1"/>
  <c r="I10865" i="8" s="1"/>
  <c r="I10903" i="8" s="1"/>
  <c r="I10941" i="8" s="1"/>
  <c r="I10979" i="8" s="1"/>
  <c r="I11017" i="8" s="1"/>
  <c r="I11055" i="8" s="1"/>
  <c r="I11093" i="8" s="1"/>
  <c r="I11131" i="8" s="1"/>
  <c r="I11169" i="8" s="1"/>
  <c r="I11207" i="8" s="1"/>
  <c r="I11245" i="8" s="1"/>
  <c r="I11283" i="8" s="1"/>
  <c r="I11321" i="8" s="1"/>
  <c r="I11359" i="8" s="1"/>
  <c r="I11397" i="8" s="1"/>
  <c r="I11435" i="8" s="1"/>
  <c r="I11473" i="8" s="1"/>
  <c r="I11511" i="8" s="1"/>
  <c r="I11549" i="8" s="1"/>
  <c r="I11587" i="8" s="1"/>
  <c r="I11625" i="8" s="1"/>
  <c r="I11663" i="8" s="1"/>
  <c r="I11701" i="8" s="1"/>
  <c r="I11739" i="8" s="1"/>
  <c r="I11777" i="8" s="1"/>
  <c r="I11815" i="8" s="1"/>
  <c r="I11853" i="8" s="1"/>
  <c r="I11891" i="8" s="1"/>
  <c r="I11929" i="8" s="1"/>
  <c r="I11967" i="8" s="1"/>
  <c r="I12005" i="8" s="1"/>
  <c r="I12043" i="8" s="1"/>
  <c r="I12081" i="8" s="1"/>
  <c r="I12119" i="8" s="1"/>
  <c r="I12157" i="8" s="1"/>
  <c r="I12195" i="8" s="1"/>
  <c r="I12233" i="8" s="1"/>
  <c r="I12271" i="8" s="1"/>
  <c r="I12309" i="8" s="1"/>
  <c r="I12347" i="8" s="1"/>
  <c r="I12385" i="8" s="1"/>
  <c r="I12423" i="8" s="1"/>
  <c r="I12461" i="8" s="1"/>
  <c r="I12499" i="8" s="1"/>
  <c r="I12537" i="8" s="1"/>
  <c r="I12575" i="8" s="1"/>
  <c r="I12613" i="8" s="1"/>
  <c r="I12651" i="8" s="1"/>
  <c r="I12689" i="8" s="1"/>
  <c r="I12727" i="8" s="1"/>
  <c r="I12765" i="8" s="1"/>
  <c r="I12803" i="8" s="1"/>
  <c r="I12841" i="8" s="1"/>
  <c r="I12879" i="8" s="1"/>
  <c r="I12917" i="8" s="1"/>
  <c r="J73" i="8"/>
  <c r="J111" i="8" s="1"/>
  <c r="J149" i="8" s="1"/>
  <c r="J187" i="8" s="1"/>
  <c r="J225" i="8" s="1"/>
  <c r="J263" i="8" s="1"/>
  <c r="J301" i="8" s="1"/>
  <c r="J339" i="8" s="1"/>
  <c r="J377" i="8" s="1"/>
  <c r="J415" i="8" s="1"/>
  <c r="J453" i="8" s="1"/>
  <c r="J491" i="8" s="1"/>
  <c r="J529" i="8" s="1"/>
  <c r="J567" i="8" s="1"/>
  <c r="J605" i="8" s="1"/>
  <c r="J643" i="8" s="1"/>
  <c r="J681" i="8" s="1"/>
  <c r="J719" i="8" s="1"/>
  <c r="J757" i="8" s="1"/>
  <c r="J795" i="8" s="1"/>
  <c r="J833" i="8" s="1"/>
  <c r="J871" i="8" s="1"/>
  <c r="J909" i="8" s="1"/>
  <c r="J947" i="8" s="1"/>
  <c r="J985" i="8" s="1"/>
  <c r="J1023" i="8" s="1"/>
  <c r="J1061" i="8" s="1"/>
  <c r="J1099" i="8" s="1"/>
  <c r="J1137" i="8" s="1"/>
  <c r="J1175" i="8" s="1"/>
  <c r="J1213" i="8" s="1"/>
  <c r="J1251" i="8" s="1"/>
  <c r="J1289" i="8" s="1"/>
  <c r="J1327" i="8" s="1"/>
  <c r="J1365" i="8" s="1"/>
  <c r="J1403" i="8" s="1"/>
  <c r="J1441" i="8" s="1"/>
  <c r="J1479" i="8" s="1"/>
  <c r="J1517" i="8" s="1"/>
  <c r="J1555" i="8" s="1"/>
  <c r="J1593" i="8" s="1"/>
  <c r="J1631" i="8" s="1"/>
  <c r="J1669" i="8" s="1"/>
  <c r="J1707" i="8" s="1"/>
  <c r="J1745" i="8" s="1"/>
  <c r="J1783" i="8" s="1"/>
  <c r="J1821" i="8" s="1"/>
  <c r="J1859" i="8" s="1"/>
  <c r="J1897" i="8" s="1"/>
  <c r="J1935" i="8" s="1"/>
  <c r="J1973" i="8" s="1"/>
  <c r="J2011" i="8" s="1"/>
  <c r="J2049" i="8" s="1"/>
  <c r="J2087" i="8" s="1"/>
  <c r="J2125" i="8" s="1"/>
  <c r="J2163" i="8" s="1"/>
  <c r="J2201" i="8" s="1"/>
  <c r="J2239" i="8" s="1"/>
  <c r="J2277" i="8" s="1"/>
  <c r="J2315" i="8" s="1"/>
  <c r="J2353" i="8" s="1"/>
  <c r="J2391" i="8" s="1"/>
  <c r="J2429" i="8" s="1"/>
  <c r="J2467" i="8" s="1"/>
  <c r="J2505" i="8" s="1"/>
  <c r="J2543" i="8" s="1"/>
  <c r="J2581" i="8" s="1"/>
  <c r="J2619" i="8" s="1"/>
  <c r="J2657" i="8" s="1"/>
  <c r="J2695" i="8" s="1"/>
  <c r="J2733" i="8" s="1"/>
  <c r="J2771" i="8" s="1"/>
  <c r="J2809" i="8" s="1"/>
  <c r="J2847" i="8" s="1"/>
  <c r="J2885" i="8" s="1"/>
  <c r="J2923" i="8" s="1"/>
  <c r="J2961" i="8" s="1"/>
  <c r="J2999" i="8" s="1"/>
  <c r="J3037" i="8" s="1"/>
  <c r="J3075" i="8" s="1"/>
  <c r="J3113" i="8" s="1"/>
  <c r="J3151" i="8" s="1"/>
  <c r="J3189" i="8" s="1"/>
  <c r="J3227" i="8" s="1"/>
  <c r="J3265" i="8" s="1"/>
  <c r="J3303" i="8" s="1"/>
  <c r="J3341" i="8" s="1"/>
  <c r="J3379" i="8" s="1"/>
  <c r="J3417" i="8" s="1"/>
  <c r="J3455" i="8" s="1"/>
  <c r="J3493" i="8" s="1"/>
  <c r="J3531" i="8" s="1"/>
  <c r="J3569" i="8" s="1"/>
  <c r="J3607" i="8" s="1"/>
  <c r="J3645" i="8" s="1"/>
  <c r="J3683" i="8" s="1"/>
  <c r="J3721" i="8" s="1"/>
  <c r="J3759" i="8" s="1"/>
  <c r="J3797" i="8" s="1"/>
  <c r="J3835" i="8" s="1"/>
  <c r="J3873" i="8" s="1"/>
  <c r="J3911" i="8" s="1"/>
  <c r="J3949" i="8" s="1"/>
  <c r="J3987" i="8" s="1"/>
  <c r="J4025" i="8" s="1"/>
  <c r="J4063" i="8" s="1"/>
  <c r="J4101" i="8" s="1"/>
  <c r="J4139" i="8" s="1"/>
  <c r="J4177" i="8" s="1"/>
  <c r="J4215" i="8" s="1"/>
  <c r="J4253" i="8" s="1"/>
  <c r="J4291" i="8" s="1"/>
  <c r="J4329" i="8" s="1"/>
  <c r="J4367" i="8" s="1"/>
  <c r="J4405" i="8" s="1"/>
  <c r="J4443" i="8" s="1"/>
  <c r="J4481" i="8" s="1"/>
  <c r="J4519" i="8" s="1"/>
  <c r="J4557" i="8" s="1"/>
  <c r="J4595" i="8" s="1"/>
  <c r="J4633" i="8" s="1"/>
  <c r="J4671" i="8" s="1"/>
  <c r="J4709" i="8" s="1"/>
  <c r="J4747" i="8" s="1"/>
  <c r="J4785" i="8" s="1"/>
  <c r="J4823" i="8" s="1"/>
  <c r="J4861" i="8" s="1"/>
  <c r="J4899" i="8" s="1"/>
  <c r="J4937" i="8" s="1"/>
  <c r="J4975" i="8" s="1"/>
  <c r="J5013" i="8" s="1"/>
  <c r="J5051" i="8" s="1"/>
  <c r="J5089" i="8" s="1"/>
  <c r="J5127" i="8" s="1"/>
  <c r="J5165" i="8" s="1"/>
  <c r="J5203" i="8" s="1"/>
  <c r="J5241" i="8" s="1"/>
  <c r="J5279" i="8" s="1"/>
  <c r="J5317" i="8" s="1"/>
  <c r="J5355" i="8" s="1"/>
  <c r="J5393" i="8" s="1"/>
  <c r="J5431" i="8" s="1"/>
  <c r="J5469" i="8" s="1"/>
  <c r="J5507" i="8" s="1"/>
  <c r="J5545" i="8" s="1"/>
  <c r="J5583" i="8" s="1"/>
  <c r="J5621" i="8" s="1"/>
  <c r="J5659" i="8" s="1"/>
  <c r="J5697" i="8" s="1"/>
  <c r="J5735" i="8" s="1"/>
  <c r="J5773" i="8" s="1"/>
  <c r="J5811" i="8" s="1"/>
  <c r="J5849" i="8" s="1"/>
  <c r="J5887" i="8" s="1"/>
  <c r="J5925" i="8" s="1"/>
  <c r="J5963" i="8" s="1"/>
  <c r="J6001" i="8" s="1"/>
  <c r="J6039" i="8" s="1"/>
  <c r="J6077" i="8" s="1"/>
  <c r="J6115" i="8" s="1"/>
  <c r="J6153" i="8" s="1"/>
  <c r="J6191" i="8" s="1"/>
  <c r="J6229" i="8" s="1"/>
  <c r="J6267" i="8" s="1"/>
  <c r="J6305" i="8" s="1"/>
  <c r="J6343" i="8" s="1"/>
  <c r="J6381" i="8" s="1"/>
  <c r="J6419" i="8" s="1"/>
  <c r="J6457" i="8" s="1"/>
  <c r="J6495" i="8" s="1"/>
  <c r="J6533" i="8" s="1"/>
  <c r="J6571" i="8" s="1"/>
  <c r="J6609" i="8" s="1"/>
  <c r="J6647" i="8" s="1"/>
  <c r="J6685" i="8" s="1"/>
  <c r="J6723" i="8" s="1"/>
  <c r="J6761" i="8" s="1"/>
  <c r="J6799" i="8" s="1"/>
  <c r="J6837" i="8" s="1"/>
  <c r="J6875" i="8" s="1"/>
  <c r="J6913" i="8" s="1"/>
  <c r="J6951" i="8" s="1"/>
  <c r="J6989" i="8" s="1"/>
  <c r="J7027" i="8" s="1"/>
  <c r="J7065" i="8" s="1"/>
  <c r="J7103" i="8" s="1"/>
  <c r="J7141" i="8" s="1"/>
  <c r="J7179" i="8" s="1"/>
  <c r="J7217" i="8" s="1"/>
  <c r="J7255" i="8" s="1"/>
  <c r="J7293" i="8" s="1"/>
  <c r="J7331" i="8" s="1"/>
  <c r="J7369" i="8" s="1"/>
  <c r="J7407" i="8" s="1"/>
  <c r="J7445" i="8" s="1"/>
  <c r="J7483" i="8" s="1"/>
  <c r="J7521" i="8" s="1"/>
  <c r="J7559" i="8" s="1"/>
  <c r="J7597" i="8" s="1"/>
  <c r="J7635" i="8" s="1"/>
  <c r="J7673" i="8" s="1"/>
  <c r="J7711" i="8" s="1"/>
  <c r="J7749" i="8" s="1"/>
  <c r="J7787" i="8" s="1"/>
  <c r="J7825" i="8" s="1"/>
  <c r="J7863" i="8" s="1"/>
  <c r="J7901" i="8" s="1"/>
  <c r="J7939" i="8" s="1"/>
  <c r="J7977" i="8" s="1"/>
  <c r="J8015" i="8" s="1"/>
  <c r="J8053" i="8" s="1"/>
  <c r="J8091" i="8" s="1"/>
  <c r="J8129" i="8" s="1"/>
  <c r="J8167" i="8" s="1"/>
  <c r="J8205" i="8" s="1"/>
  <c r="J8243" i="8" s="1"/>
  <c r="J8281" i="8" s="1"/>
  <c r="J8319" i="8" s="1"/>
  <c r="J8357" i="8" s="1"/>
  <c r="J8395" i="8" s="1"/>
  <c r="J8433" i="8" s="1"/>
  <c r="J8471" i="8" s="1"/>
  <c r="J8509" i="8" s="1"/>
  <c r="J8547" i="8" s="1"/>
  <c r="J8585" i="8" s="1"/>
  <c r="J8623" i="8" s="1"/>
  <c r="J8661" i="8" s="1"/>
  <c r="J8699" i="8" s="1"/>
  <c r="J8737" i="8" s="1"/>
  <c r="J8775" i="8" s="1"/>
  <c r="J8813" i="8" s="1"/>
  <c r="J8851" i="8" s="1"/>
  <c r="J8889" i="8" s="1"/>
  <c r="J8927" i="8" s="1"/>
  <c r="J8965" i="8" s="1"/>
  <c r="J9003" i="8" s="1"/>
  <c r="J9041" i="8" s="1"/>
  <c r="J9079" i="8" s="1"/>
  <c r="J9117" i="8" s="1"/>
  <c r="J9155" i="8" s="1"/>
  <c r="J9193" i="8" s="1"/>
  <c r="J9231" i="8" s="1"/>
  <c r="J9269" i="8" s="1"/>
  <c r="J9307" i="8" s="1"/>
  <c r="J9345" i="8" s="1"/>
  <c r="J9383" i="8" s="1"/>
  <c r="J9421" i="8" s="1"/>
  <c r="J9459" i="8" s="1"/>
  <c r="J9497" i="8" s="1"/>
  <c r="J9535" i="8" s="1"/>
  <c r="J9573" i="8" s="1"/>
  <c r="J9611" i="8" s="1"/>
  <c r="J9649" i="8" s="1"/>
  <c r="J9687" i="8" s="1"/>
  <c r="J9725" i="8" s="1"/>
  <c r="J9763" i="8" s="1"/>
  <c r="J9801" i="8" s="1"/>
  <c r="J9839" i="8" s="1"/>
  <c r="J9877" i="8" s="1"/>
  <c r="J9915" i="8" s="1"/>
  <c r="J9953" i="8" s="1"/>
  <c r="J9991" i="8" s="1"/>
  <c r="J10029" i="8" s="1"/>
  <c r="J10067" i="8" s="1"/>
  <c r="J10105" i="8" s="1"/>
  <c r="J10143" i="8" s="1"/>
  <c r="J10181" i="8" s="1"/>
  <c r="J10219" i="8" s="1"/>
  <c r="J10257" i="8" s="1"/>
  <c r="J10295" i="8" s="1"/>
  <c r="J10333" i="8" s="1"/>
  <c r="J10371" i="8" s="1"/>
  <c r="J10409" i="8" s="1"/>
  <c r="J10447" i="8" s="1"/>
  <c r="J10485" i="8" s="1"/>
  <c r="J10523" i="8" s="1"/>
  <c r="J10561" i="8" s="1"/>
  <c r="J10599" i="8" s="1"/>
  <c r="J10637" i="8" s="1"/>
  <c r="J10675" i="8" s="1"/>
  <c r="J10713" i="8" s="1"/>
  <c r="J10751" i="8" s="1"/>
  <c r="J10789" i="8" s="1"/>
  <c r="J10827" i="8" s="1"/>
  <c r="J10865" i="8" s="1"/>
  <c r="J10903" i="8" s="1"/>
  <c r="J10941" i="8" s="1"/>
  <c r="J10979" i="8" s="1"/>
  <c r="J11017" i="8" s="1"/>
  <c r="J11055" i="8" s="1"/>
  <c r="J11093" i="8" s="1"/>
  <c r="J11131" i="8" s="1"/>
  <c r="J11169" i="8" s="1"/>
  <c r="J11207" i="8" s="1"/>
  <c r="J11245" i="8" s="1"/>
  <c r="J11283" i="8" s="1"/>
  <c r="J11321" i="8" s="1"/>
  <c r="J11359" i="8" s="1"/>
  <c r="J11397" i="8" s="1"/>
  <c r="J11435" i="8" s="1"/>
  <c r="J11473" i="8" s="1"/>
  <c r="J11511" i="8" s="1"/>
  <c r="J11549" i="8" s="1"/>
  <c r="J11587" i="8" s="1"/>
  <c r="J11625" i="8" s="1"/>
  <c r="J11663" i="8" s="1"/>
  <c r="J11701" i="8" s="1"/>
  <c r="J11739" i="8" s="1"/>
  <c r="J11777" i="8" s="1"/>
  <c r="J11815" i="8" s="1"/>
  <c r="J11853" i="8" s="1"/>
  <c r="J11891" i="8" s="1"/>
  <c r="J11929" i="8" s="1"/>
  <c r="J11967" i="8" s="1"/>
  <c r="J12005" i="8" s="1"/>
  <c r="J12043" i="8" s="1"/>
  <c r="J12081" i="8" s="1"/>
  <c r="J12119" i="8" s="1"/>
  <c r="J12157" i="8" s="1"/>
  <c r="J12195" i="8" s="1"/>
  <c r="J12233" i="8" s="1"/>
  <c r="J12271" i="8" s="1"/>
  <c r="J12309" i="8" s="1"/>
  <c r="J12347" i="8" s="1"/>
  <c r="J12385" i="8" s="1"/>
  <c r="J12423" i="8" s="1"/>
  <c r="J12461" i="8" s="1"/>
  <c r="J12499" i="8" s="1"/>
  <c r="J12537" i="8" s="1"/>
  <c r="J12575" i="8" s="1"/>
  <c r="J12613" i="8" s="1"/>
  <c r="J12651" i="8" s="1"/>
  <c r="J12689" i="8" s="1"/>
  <c r="J12727" i="8" s="1"/>
  <c r="J12765" i="8" s="1"/>
  <c r="J12803" i="8" s="1"/>
  <c r="J12841" i="8" s="1"/>
  <c r="J12879" i="8" s="1"/>
  <c r="J12917" i="8" s="1"/>
  <c r="K73" i="8"/>
  <c r="K111" i="8" s="1"/>
  <c r="K149" i="8" s="1"/>
  <c r="K187" i="8" s="1"/>
  <c r="K225" i="8" s="1"/>
  <c r="K263" i="8" s="1"/>
  <c r="K301" i="8" s="1"/>
  <c r="K339" i="8" s="1"/>
  <c r="K377" i="8" s="1"/>
  <c r="K415" i="8" s="1"/>
  <c r="K453" i="8" s="1"/>
  <c r="K491" i="8" s="1"/>
  <c r="K529" i="8" s="1"/>
  <c r="K567" i="8" s="1"/>
  <c r="K605" i="8" s="1"/>
  <c r="K643" i="8" s="1"/>
  <c r="K681" i="8" s="1"/>
  <c r="K719" i="8" s="1"/>
  <c r="K757" i="8" s="1"/>
  <c r="K795" i="8" s="1"/>
  <c r="K833" i="8" s="1"/>
  <c r="K871" i="8" s="1"/>
  <c r="K909" i="8" s="1"/>
  <c r="K947" i="8" s="1"/>
  <c r="K985" i="8" s="1"/>
  <c r="K1023" i="8" s="1"/>
  <c r="K1061" i="8" s="1"/>
  <c r="K1099" i="8" s="1"/>
  <c r="K1137" i="8" s="1"/>
  <c r="K1175" i="8" s="1"/>
  <c r="K1213" i="8" s="1"/>
  <c r="K1251" i="8" s="1"/>
  <c r="K1289" i="8" s="1"/>
  <c r="K1327" i="8" s="1"/>
  <c r="K1365" i="8" s="1"/>
  <c r="K1403" i="8" s="1"/>
  <c r="K1441" i="8" s="1"/>
  <c r="K1479" i="8" s="1"/>
  <c r="K1517" i="8" s="1"/>
  <c r="K1555" i="8" s="1"/>
  <c r="K1593" i="8" s="1"/>
  <c r="K1631" i="8" s="1"/>
  <c r="K1669" i="8" s="1"/>
  <c r="K1707" i="8" s="1"/>
  <c r="K1745" i="8" s="1"/>
  <c r="K1783" i="8" s="1"/>
  <c r="K1821" i="8" s="1"/>
  <c r="K1859" i="8" s="1"/>
  <c r="K1897" i="8" s="1"/>
  <c r="K1935" i="8" s="1"/>
  <c r="K1973" i="8" s="1"/>
  <c r="K2011" i="8" s="1"/>
  <c r="K2049" i="8" s="1"/>
  <c r="K2087" i="8" s="1"/>
  <c r="K2125" i="8" s="1"/>
  <c r="K2163" i="8" s="1"/>
  <c r="K2201" i="8" s="1"/>
  <c r="K2239" i="8" s="1"/>
  <c r="K2277" i="8" s="1"/>
  <c r="K2315" i="8" s="1"/>
  <c r="K2353" i="8" s="1"/>
  <c r="K2391" i="8" s="1"/>
  <c r="K2429" i="8" s="1"/>
  <c r="K2467" i="8" s="1"/>
  <c r="K2505" i="8" s="1"/>
  <c r="K2543" i="8" s="1"/>
  <c r="K2581" i="8" s="1"/>
  <c r="K2619" i="8" s="1"/>
  <c r="K2657" i="8" s="1"/>
  <c r="K2695" i="8" s="1"/>
  <c r="K2733" i="8" s="1"/>
  <c r="K2771" i="8" s="1"/>
  <c r="K2809" i="8" s="1"/>
  <c r="K2847" i="8" s="1"/>
  <c r="K2885" i="8" s="1"/>
  <c r="K2923" i="8" s="1"/>
  <c r="K2961" i="8" s="1"/>
  <c r="K2999" i="8" s="1"/>
  <c r="K3037" i="8" s="1"/>
  <c r="K3075" i="8" s="1"/>
  <c r="K3113" i="8" s="1"/>
  <c r="K3151" i="8" s="1"/>
  <c r="K3189" i="8" s="1"/>
  <c r="K3227" i="8" s="1"/>
  <c r="K3265" i="8" s="1"/>
  <c r="K3303" i="8" s="1"/>
  <c r="K3341" i="8" s="1"/>
  <c r="K3379" i="8" s="1"/>
  <c r="K3417" i="8" s="1"/>
  <c r="K3455" i="8" s="1"/>
  <c r="K3493" i="8" s="1"/>
  <c r="K3531" i="8" s="1"/>
  <c r="K3569" i="8" s="1"/>
  <c r="K3607" i="8" s="1"/>
  <c r="K3645" i="8" s="1"/>
  <c r="K3683" i="8" s="1"/>
  <c r="K3721" i="8" s="1"/>
  <c r="K3759" i="8" s="1"/>
  <c r="K3797" i="8" s="1"/>
  <c r="K3835" i="8" s="1"/>
  <c r="K3873" i="8" s="1"/>
  <c r="K3911" i="8" s="1"/>
  <c r="K3949" i="8" s="1"/>
  <c r="K3987" i="8" s="1"/>
  <c r="K4025" i="8" s="1"/>
  <c r="K4063" i="8" s="1"/>
  <c r="K4101" i="8" s="1"/>
  <c r="K4139" i="8" s="1"/>
  <c r="K4177" i="8" s="1"/>
  <c r="K4215" i="8" s="1"/>
  <c r="K4253" i="8" s="1"/>
  <c r="K4291" i="8" s="1"/>
  <c r="K4329" i="8" s="1"/>
  <c r="K4367" i="8" s="1"/>
  <c r="K4405" i="8" s="1"/>
  <c r="K4443" i="8" s="1"/>
  <c r="K4481" i="8" s="1"/>
  <c r="K4519" i="8" s="1"/>
  <c r="K4557" i="8" s="1"/>
  <c r="K4595" i="8" s="1"/>
  <c r="K4633" i="8" s="1"/>
  <c r="K4671" i="8" s="1"/>
  <c r="K4709" i="8" s="1"/>
  <c r="K4747" i="8" s="1"/>
  <c r="K4785" i="8" s="1"/>
  <c r="K4823" i="8" s="1"/>
  <c r="K4861" i="8" s="1"/>
  <c r="K4899" i="8" s="1"/>
  <c r="K4937" i="8" s="1"/>
  <c r="K4975" i="8" s="1"/>
  <c r="K5013" i="8" s="1"/>
  <c r="K5051" i="8" s="1"/>
  <c r="K5089" i="8" s="1"/>
  <c r="K5127" i="8" s="1"/>
  <c r="K5165" i="8" s="1"/>
  <c r="K5203" i="8" s="1"/>
  <c r="K5241" i="8" s="1"/>
  <c r="K5279" i="8" s="1"/>
  <c r="K5317" i="8" s="1"/>
  <c r="K5355" i="8" s="1"/>
  <c r="K5393" i="8" s="1"/>
  <c r="K5431" i="8" s="1"/>
  <c r="K5469" i="8" s="1"/>
  <c r="K5507" i="8" s="1"/>
  <c r="K5545" i="8" s="1"/>
  <c r="K5583" i="8" s="1"/>
  <c r="K5621" i="8" s="1"/>
  <c r="K5659" i="8" s="1"/>
  <c r="K5697" i="8" s="1"/>
  <c r="K5735" i="8" s="1"/>
  <c r="K5773" i="8" s="1"/>
  <c r="K5811" i="8" s="1"/>
  <c r="K5849" i="8" s="1"/>
  <c r="K5887" i="8" s="1"/>
  <c r="K5925" i="8" s="1"/>
  <c r="K5963" i="8" s="1"/>
  <c r="K6001" i="8" s="1"/>
  <c r="K6039" i="8" s="1"/>
  <c r="K6077" i="8" s="1"/>
  <c r="K6115" i="8" s="1"/>
  <c r="K6153" i="8" s="1"/>
  <c r="K6191" i="8" s="1"/>
  <c r="K6229" i="8" s="1"/>
  <c r="K6267" i="8" s="1"/>
  <c r="K6305" i="8" s="1"/>
  <c r="K6343" i="8" s="1"/>
  <c r="K6381" i="8" s="1"/>
  <c r="K6419" i="8" s="1"/>
  <c r="K6457" i="8" s="1"/>
  <c r="K6495" i="8" s="1"/>
  <c r="K6533" i="8" s="1"/>
  <c r="K6571" i="8" s="1"/>
  <c r="K6609" i="8" s="1"/>
  <c r="K6647" i="8" s="1"/>
  <c r="K6685" i="8" s="1"/>
  <c r="K6723" i="8" s="1"/>
  <c r="K6761" i="8" s="1"/>
  <c r="K6799" i="8" s="1"/>
  <c r="K6837" i="8" s="1"/>
  <c r="K6875" i="8" s="1"/>
  <c r="K6913" i="8" s="1"/>
  <c r="K6951" i="8" s="1"/>
  <c r="K6989" i="8" s="1"/>
  <c r="K7027" i="8" s="1"/>
  <c r="K7065" i="8" s="1"/>
  <c r="K7103" i="8" s="1"/>
  <c r="K7141" i="8" s="1"/>
  <c r="K7179" i="8" s="1"/>
  <c r="K7217" i="8" s="1"/>
  <c r="K7255" i="8" s="1"/>
  <c r="K7293" i="8" s="1"/>
  <c r="K7331" i="8" s="1"/>
  <c r="K7369" i="8" s="1"/>
  <c r="K7407" i="8" s="1"/>
  <c r="K7445" i="8" s="1"/>
  <c r="K7483" i="8" s="1"/>
  <c r="K7521" i="8" s="1"/>
  <c r="K7559" i="8" s="1"/>
  <c r="K7597" i="8" s="1"/>
  <c r="K7635" i="8" s="1"/>
  <c r="K7673" i="8" s="1"/>
  <c r="K7711" i="8" s="1"/>
  <c r="K7749" i="8" s="1"/>
  <c r="K7787" i="8" s="1"/>
  <c r="K7825" i="8" s="1"/>
  <c r="K7863" i="8" s="1"/>
  <c r="K7901" i="8" s="1"/>
  <c r="K7939" i="8" s="1"/>
  <c r="K7977" i="8" s="1"/>
  <c r="K8015" i="8" s="1"/>
  <c r="K8053" i="8" s="1"/>
  <c r="K8091" i="8" s="1"/>
  <c r="K8129" i="8" s="1"/>
  <c r="K8167" i="8" s="1"/>
  <c r="K8205" i="8" s="1"/>
  <c r="K8243" i="8" s="1"/>
  <c r="K8281" i="8" s="1"/>
  <c r="K8319" i="8" s="1"/>
  <c r="K8357" i="8" s="1"/>
  <c r="K8395" i="8" s="1"/>
  <c r="K8433" i="8" s="1"/>
  <c r="K8471" i="8" s="1"/>
  <c r="K8509" i="8" s="1"/>
  <c r="K8547" i="8" s="1"/>
  <c r="K8585" i="8" s="1"/>
  <c r="K8623" i="8" s="1"/>
  <c r="K8661" i="8" s="1"/>
  <c r="K8699" i="8" s="1"/>
  <c r="K8737" i="8" s="1"/>
  <c r="K8775" i="8" s="1"/>
  <c r="K8813" i="8" s="1"/>
  <c r="K8851" i="8" s="1"/>
  <c r="K8889" i="8" s="1"/>
  <c r="K8927" i="8" s="1"/>
  <c r="K8965" i="8" s="1"/>
  <c r="K9003" i="8" s="1"/>
  <c r="K9041" i="8" s="1"/>
  <c r="K9079" i="8" s="1"/>
  <c r="K9117" i="8" s="1"/>
  <c r="K9155" i="8" s="1"/>
  <c r="K9193" i="8" s="1"/>
  <c r="K9231" i="8" s="1"/>
  <c r="K9269" i="8" s="1"/>
  <c r="K9307" i="8" s="1"/>
  <c r="K9345" i="8" s="1"/>
  <c r="K9383" i="8" s="1"/>
  <c r="K9421" i="8" s="1"/>
  <c r="K9459" i="8" s="1"/>
  <c r="K9497" i="8" s="1"/>
  <c r="K9535" i="8" s="1"/>
  <c r="K9573" i="8" s="1"/>
  <c r="K9611" i="8" s="1"/>
  <c r="K9649" i="8" s="1"/>
  <c r="K9687" i="8" s="1"/>
  <c r="K9725" i="8" s="1"/>
  <c r="K9763" i="8" s="1"/>
  <c r="K9801" i="8" s="1"/>
  <c r="K9839" i="8" s="1"/>
  <c r="K9877" i="8" s="1"/>
  <c r="K9915" i="8" s="1"/>
  <c r="K9953" i="8" s="1"/>
  <c r="K9991" i="8" s="1"/>
  <c r="K10029" i="8" s="1"/>
  <c r="K10067" i="8" s="1"/>
  <c r="K10105" i="8" s="1"/>
  <c r="K10143" i="8" s="1"/>
  <c r="K10181" i="8" s="1"/>
  <c r="K10219" i="8" s="1"/>
  <c r="K10257" i="8" s="1"/>
  <c r="K10295" i="8" s="1"/>
  <c r="K10333" i="8" s="1"/>
  <c r="K10371" i="8" s="1"/>
  <c r="K10409" i="8" s="1"/>
  <c r="K10447" i="8" s="1"/>
  <c r="K10485" i="8" s="1"/>
  <c r="K10523" i="8" s="1"/>
  <c r="K10561" i="8" s="1"/>
  <c r="K10599" i="8" s="1"/>
  <c r="K10637" i="8" s="1"/>
  <c r="K10675" i="8" s="1"/>
  <c r="K10713" i="8" s="1"/>
  <c r="K10751" i="8" s="1"/>
  <c r="K10789" i="8" s="1"/>
  <c r="K10827" i="8" s="1"/>
  <c r="K10865" i="8" s="1"/>
  <c r="K10903" i="8" s="1"/>
  <c r="K10941" i="8" s="1"/>
  <c r="K10979" i="8" s="1"/>
  <c r="K11017" i="8" s="1"/>
  <c r="K11055" i="8" s="1"/>
  <c r="K11093" i="8" s="1"/>
  <c r="K11131" i="8" s="1"/>
  <c r="K11169" i="8" s="1"/>
  <c r="K11207" i="8" s="1"/>
  <c r="K11245" i="8" s="1"/>
  <c r="K11283" i="8" s="1"/>
  <c r="K11321" i="8" s="1"/>
  <c r="K11359" i="8" s="1"/>
  <c r="K11397" i="8" s="1"/>
  <c r="K11435" i="8" s="1"/>
  <c r="K11473" i="8" s="1"/>
  <c r="K11511" i="8" s="1"/>
  <c r="K11549" i="8" s="1"/>
  <c r="K11587" i="8" s="1"/>
  <c r="K11625" i="8" s="1"/>
  <c r="K11663" i="8" s="1"/>
  <c r="K11701" i="8" s="1"/>
  <c r="K11739" i="8" s="1"/>
  <c r="K11777" i="8" s="1"/>
  <c r="K11815" i="8" s="1"/>
  <c r="K11853" i="8" s="1"/>
  <c r="K11891" i="8" s="1"/>
  <c r="K11929" i="8" s="1"/>
  <c r="K11967" i="8" s="1"/>
  <c r="K12005" i="8" s="1"/>
  <c r="K12043" i="8" s="1"/>
  <c r="K12081" i="8" s="1"/>
  <c r="K12119" i="8" s="1"/>
  <c r="K12157" i="8" s="1"/>
  <c r="K12195" i="8" s="1"/>
  <c r="K12233" i="8" s="1"/>
  <c r="K12271" i="8" s="1"/>
  <c r="K12309" i="8" s="1"/>
  <c r="K12347" i="8" s="1"/>
  <c r="K12385" i="8" s="1"/>
  <c r="K12423" i="8" s="1"/>
  <c r="K12461" i="8" s="1"/>
  <c r="K12499" i="8" s="1"/>
  <c r="K12537" i="8" s="1"/>
  <c r="K12575" i="8" s="1"/>
  <c r="K12613" i="8" s="1"/>
  <c r="K12651" i="8" s="1"/>
  <c r="K12689" i="8" s="1"/>
  <c r="K12727" i="8" s="1"/>
  <c r="K12765" i="8" s="1"/>
  <c r="K12803" i="8" s="1"/>
  <c r="K12841" i="8" s="1"/>
  <c r="K12879" i="8" s="1"/>
  <c r="K12917" i="8" s="1"/>
  <c r="B74" i="8"/>
  <c r="B112" i="8" s="1"/>
  <c r="G74" i="8"/>
  <c r="G112" i="8" s="1"/>
  <c r="G150" i="8" s="1"/>
  <c r="G188" i="8" s="1"/>
  <c r="G226" i="8" s="1"/>
  <c r="G264" i="8" s="1"/>
  <c r="G302" i="8" s="1"/>
  <c r="G340" i="8" s="1"/>
  <c r="G378" i="8" s="1"/>
  <c r="G416" i="8" s="1"/>
  <c r="G454" i="8" s="1"/>
  <c r="G492" i="8" s="1"/>
  <c r="G530" i="8" s="1"/>
  <c r="G568" i="8" s="1"/>
  <c r="G606" i="8" s="1"/>
  <c r="G644" i="8" s="1"/>
  <c r="G682" i="8" s="1"/>
  <c r="G720" i="8" s="1"/>
  <c r="G758" i="8" s="1"/>
  <c r="G796" i="8" s="1"/>
  <c r="G834" i="8" s="1"/>
  <c r="G872" i="8" s="1"/>
  <c r="G910" i="8" s="1"/>
  <c r="G948" i="8" s="1"/>
  <c r="G986" i="8" s="1"/>
  <c r="G1024" i="8" s="1"/>
  <c r="G1062" i="8" s="1"/>
  <c r="G1100" i="8" s="1"/>
  <c r="G1138" i="8" s="1"/>
  <c r="G1176" i="8" s="1"/>
  <c r="G1214" i="8" s="1"/>
  <c r="G1252" i="8" s="1"/>
  <c r="G1290" i="8" s="1"/>
  <c r="G1328" i="8" s="1"/>
  <c r="G1366" i="8" s="1"/>
  <c r="G1404" i="8" s="1"/>
  <c r="G1442" i="8" s="1"/>
  <c r="G1480" i="8" s="1"/>
  <c r="G1518" i="8" s="1"/>
  <c r="G1556" i="8" s="1"/>
  <c r="G1594" i="8" s="1"/>
  <c r="G1632" i="8" s="1"/>
  <c r="G1670" i="8" s="1"/>
  <c r="G1708" i="8" s="1"/>
  <c r="G1746" i="8" s="1"/>
  <c r="G1784" i="8" s="1"/>
  <c r="G1822" i="8" s="1"/>
  <c r="G1860" i="8" s="1"/>
  <c r="G1898" i="8" s="1"/>
  <c r="G1936" i="8" s="1"/>
  <c r="G1974" i="8" s="1"/>
  <c r="G2012" i="8" s="1"/>
  <c r="G2050" i="8" s="1"/>
  <c r="G2088" i="8" s="1"/>
  <c r="G2126" i="8" s="1"/>
  <c r="G2164" i="8" s="1"/>
  <c r="G2202" i="8" s="1"/>
  <c r="G2240" i="8" s="1"/>
  <c r="G2278" i="8" s="1"/>
  <c r="G2316" i="8" s="1"/>
  <c r="G2354" i="8" s="1"/>
  <c r="G2392" i="8" s="1"/>
  <c r="G2430" i="8" s="1"/>
  <c r="G2468" i="8" s="1"/>
  <c r="G2506" i="8" s="1"/>
  <c r="G2544" i="8" s="1"/>
  <c r="G2582" i="8" s="1"/>
  <c r="G2620" i="8" s="1"/>
  <c r="G2658" i="8" s="1"/>
  <c r="G2696" i="8" s="1"/>
  <c r="G2734" i="8" s="1"/>
  <c r="G2772" i="8" s="1"/>
  <c r="G2810" i="8" s="1"/>
  <c r="G2848" i="8" s="1"/>
  <c r="G2886" i="8" s="1"/>
  <c r="G2924" i="8" s="1"/>
  <c r="G2962" i="8" s="1"/>
  <c r="G3000" i="8" s="1"/>
  <c r="G3038" i="8" s="1"/>
  <c r="G3076" i="8" s="1"/>
  <c r="G3114" i="8" s="1"/>
  <c r="G3152" i="8" s="1"/>
  <c r="G3190" i="8" s="1"/>
  <c r="G3228" i="8" s="1"/>
  <c r="G3266" i="8" s="1"/>
  <c r="G3304" i="8" s="1"/>
  <c r="G3342" i="8" s="1"/>
  <c r="G3380" i="8" s="1"/>
  <c r="G3418" i="8" s="1"/>
  <c r="G3456" i="8" s="1"/>
  <c r="G3494" i="8" s="1"/>
  <c r="G3532" i="8" s="1"/>
  <c r="G3570" i="8" s="1"/>
  <c r="G3608" i="8" s="1"/>
  <c r="G3646" i="8" s="1"/>
  <c r="G3684" i="8" s="1"/>
  <c r="G3722" i="8" s="1"/>
  <c r="G3760" i="8" s="1"/>
  <c r="G3798" i="8" s="1"/>
  <c r="G3836" i="8" s="1"/>
  <c r="G3874" i="8" s="1"/>
  <c r="G3912" i="8" s="1"/>
  <c r="G3950" i="8" s="1"/>
  <c r="G3988" i="8" s="1"/>
  <c r="G4026" i="8" s="1"/>
  <c r="G4064" i="8" s="1"/>
  <c r="G4102" i="8" s="1"/>
  <c r="G4140" i="8" s="1"/>
  <c r="G4178" i="8" s="1"/>
  <c r="G4216" i="8" s="1"/>
  <c r="G4254" i="8" s="1"/>
  <c r="G4292" i="8" s="1"/>
  <c r="G4330" i="8" s="1"/>
  <c r="G4368" i="8" s="1"/>
  <c r="G4406" i="8" s="1"/>
  <c r="G4444" i="8" s="1"/>
  <c r="G4482" i="8" s="1"/>
  <c r="G4520" i="8" s="1"/>
  <c r="G4558" i="8" s="1"/>
  <c r="G4596" i="8" s="1"/>
  <c r="G4634" i="8" s="1"/>
  <c r="G4672" i="8" s="1"/>
  <c r="G4710" i="8" s="1"/>
  <c r="G4748" i="8" s="1"/>
  <c r="G4786" i="8" s="1"/>
  <c r="G4824" i="8" s="1"/>
  <c r="G4862" i="8" s="1"/>
  <c r="G4900" i="8" s="1"/>
  <c r="G4938" i="8" s="1"/>
  <c r="G4976" i="8" s="1"/>
  <c r="G5014" i="8" s="1"/>
  <c r="G5052" i="8" s="1"/>
  <c r="G5090" i="8" s="1"/>
  <c r="G5128" i="8" s="1"/>
  <c r="G5166" i="8" s="1"/>
  <c r="G5204" i="8" s="1"/>
  <c r="G5242" i="8" s="1"/>
  <c r="G5280" i="8" s="1"/>
  <c r="G5318" i="8" s="1"/>
  <c r="G5356" i="8" s="1"/>
  <c r="G5394" i="8" s="1"/>
  <c r="G5432" i="8" s="1"/>
  <c r="G5470" i="8" s="1"/>
  <c r="G5508" i="8" s="1"/>
  <c r="G5546" i="8" s="1"/>
  <c r="G5584" i="8" s="1"/>
  <c r="G5622" i="8" s="1"/>
  <c r="G5660" i="8" s="1"/>
  <c r="G5698" i="8" s="1"/>
  <c r="G5736" i="8" s="1"/>
  <c r="G5774" i="8" s="1"/>
  <c r="G5812" i="8" s="1"/>
  <c r="G5850" i="8" s="1"/>
  <c r="G5888" i="8" s="1"/>
  <c r="G5926" i="8" s="1"/>
  <c r="G5964" i="8" s="1"/>
  <c r="G6002" i="8" s="1"/>
  <c r="G6040" i="8" s="1"/>
  <c r="G6078" i="8" s="1"/>
  <c r="G6116" i="8" s="1"/>
  <c r="G6154" i="8" s="1"/>
  <c r="G6192" i="8" s="1"/>
  <c r="G6230" i="8" s="1"/>
  <c r="G6268" i="8" s="1"/>
  <c r="G6306" i="8" s="1"/>
  <c r="G6344" i="8" s="1"/>
  <c r="G6382" i="8" s="1"/>
  <c r="G6420" i="8" s="1"/>
  <c r="G6458" i="8" s="1"/>
  <c r="G6496" i="8" s="1"/>
  <c r="G6534" i="8" s="1"/>
  <c r="G6572" i="8" s="1"/>
  <c r="G6610" i="8" s="1"/>
  <c r="G6648" i="8" s="1"/>
  <c r="G6686" i="8" s="1"/>
  <c r="G6724" i="8" s="1"/>
  <c r="G6762" i="8" s="1"/>
  <c r="G6800" i="8" s="1"/>
  <c r="G6838" i="8" s="1"/>
  <c r="G6876" i="8" s="1"/>
  <c r="G6914" i="8" s="1"/>
  <c r="G6952" i="8" s="1"/>
  <c r="G6990" i="8" s="1"/>
  <c r="G7028" i="8" s="1"/>
  <c r="G7066" i="8" s="1"/>
  <c r="G7104" i="8" s="1"/>
  <c r="G7142" i="8" s="1"/>
  <c r="G7180" i="8" s="1"/>
  <c r="G7218" i="8" s="1"/>
  <c r="G7256" i="8" s="1"/>
  <c r="G7294" i="8" s="1"/>
  <c r="G7332" i="8" s="1"/>
  <c r="G7370" i="8" s="1"/>
  <c r="G7408" i="8" s="1"/>
  <c r="G7446" i="8" s="1"/>
  <c r="G7484" i="8" s="1"/>
  <c r="G7522" i="8" s="1"/>
  <c r="G7560" i="8" s="1"/>
  <c r="G7598" i="8" s="1"/>
  <c r="G7636" i="8" s="1"/>
  <c r="G7674" i="8" s="1"/>
  <c r="G7712" i="8" s="1"/>
  <c r="G7750" i="8" s="1"/>
  <c r="G7788" i="8" s="1"/>
  <c r="G7826" i="8" s="1"/>
  <c r="G7864" i="8" s="1"/>
  <c r="G7902" i="8" s="1"/>
  <c r="G7940" i="8" s="1"/>
  <c r="G7978" i="8" s="1"/>
  <c r="G8016" i="8" s="1"/>
  <c r="G8054" i="8" s="1"/>
  <c r="G8092" i="8" s="1"/>
  <c r="G8130" i="8" s="1"/>
  <c r="G8168" i="8" s="1"/>
  <c r="G8206" i="8" s="1"/>
  <c r="G8244" i="8" s="1"/>
  <c r="G8282" i="8" s="1"/>
  <c r="G8320" i="8" s="1"/>
  <c r="G8358" i="8" s="1"/>
  <c r="G8396" i="8" s="1"/>
  <c r="G8434" i="8" s="1"/>
  <c r="G8472" i="8" s="1"/>
  <c r="G8510" i="8" s="1"/>
  <c r="G8548" i="8" s="1"/>
  <c r="G8586" i="8" s="1"/>
  <c r="G8624" i="8" s="1"/>
  <c r="G8662" i="8" s="1"/>
  <c r="G8700" i="8" s="1"/>
  <c r="G8738" i="8" s="1"/>
  <c r="G8776" i="8" s="1"/>
  <c r="G8814" i="8" s="1"/>
  <c r="G8852" i="8" s="1"/>
  <c r="G8890" i="8" s="1"/>
  <c r="G8928" i="8" s="1"/>
  <c r="G8966" i="8" s="1"/>
  <c r="G9004" i="8" s="1"/>
  <c r="G9042" i="8" s="1"/>
  <c r="G9080" i="8" s="1"/>
  <c r="G9118" i="8" s="1"/>
  <c r="G9156" i="8" s="1"/>
  <c r="G9194" i="8" s="1"/>
  <c r="G9232" i="8" s="1"/>
  <c r="G9270" i="8" s="1"/>
  <c r="G9308" i="8" s="1"/>
  <c r="G9346" i="8" s="1"/>
  <c r="G9384" i="8" s="1"/>
  <c r="G9422" i="8" s="1"/>
  <c r="G9460" i="8" s="1"/>
  <c r="G9498" i="8" s="1"/>
  <c r="G9536" i="8" s="1"/>
  <c r="G9574" i="8" s="1"/>
  <c r="G9612" i="8" s="1"/>
  <c r="G9650" i="8" s="1"/>
  <c r="G9688" i="8" s="1"/>
  <c r="G9726" i="8" s="1"/>
  <c r="G9764" i="8" s="1"/>
  <c r="G9802" i="8" s="1"/>
  <c r="G9840" i="8" s="1"/>
  <c r="G9878" i="8" s="1"/>
  <c r="G9916" i="8" s="1"/>
  <c r="G9954" i="8" s="1"/>
  <c r="G9992" i="8" s="1"/>
  <c r="G10030" i="8" s="1"/>
  <c r="G10068" i="8" s="1"/>
  <c r="G10106" i="8" s="1"/>
  <c r="G10144" i="8" s="1"/>
  <c r="G10182" i="8" s="1"/>
  <c r="G10220" i="8" s="1"/>
  <c r="G10258" i="8" s="1"/>
  <c r="G10296" i="8" s="1"/>
  <c r="G10334" i="8" s="1"/>
  <c r="G10372" i="8" s="1"/>
  <c r="G10410" i="8" s="1"/>
  <c r="G10448" i="8" s="1"/>
  <c r="G10486" i="8" s="1"/>
  <c r="G10524" i="8" s="1"/>
  <c r="G10562" i="8" s="1"/>
  <c r="G10600" i="8" s="1"/>
  <c r="G10638" i="8" s="1"/>
  <c r="G10676" i="8" s="1"/>
  <c r="G10714" i="8" s="1"/>
  <c r="G10752" i="8" s="1"/>
  <c r="G10790" i="8" s="1"/>
  <c r="G10828" i="8" s="1"/>
  <c r="G10866" i="8" s="1"/>
  <c r="G10904" i="8" s="1"/>
  <c r="G10942" i="8" s="1"/>
  <c r="G10980" i="8" s="1"/>
  <c r="G11018" i="8" s="1"/>
  <c r="G11056" i="8" s="1"/>
  <c r="G11094" i="8" s="1"/>
  <c r="G11132" i="8" s="1"/>
  <c r="G11170" i="8" s="1"/>
  <c r="G11208" i="8" s="1"/>
  <c r="G11246" i="8" s="1"/>
  <c r="G11284" i="8" s="1"/>
  <c r="G11322" i="8" s="1"/>
  <c r="G11360" i="8" s="1"/>
  <c r="G11398" i="8" s="1"/>
  <c r="G11436" i="8" s="1"/>
  <c r="G11474" i="8" s="1"/>
  <c r="G11512" i="8" s="1"/>
  <c r="G11550" i="8" s="1"/>
  <c r="G11588" i="8" s="1"/>
  <c r="G11626" i="8" s="1"/>
  <c r="G11664" i="8" s="1"/>
  <c r="G11702" i="8" s="1"/>
  <c r="G11740" i="8" s="1"/>
  <c r="G11778" i="8" s="1"/>
  <c r="G11816" i="8" s="1"/>
  <c r="G11854" i="8" s="1"/>
  <c r="G11892" i="8" s="1"/>
  <c r="G11930" i="8" s="1"/>
  <c r="G11968" i="8" s="1"/>
  <c r="G12006" i="8" s="1"/>
  <c r="G12044" i="8" s="1"/>
  <c r="G12082" i="8" s="1"/>
  <c r="G12120" i="8" s="1"/>
  <c r="G12158" i="8" s="1"/>
  <c r="G12196" i="8" s="1"/>
  <c r="G12234" i="8" s="1"/>
  <c r="G12272" i="8" s="1"/>
  <c r="G12310" i="8" s="1"/>
  <c r="G12348" i="8" s="1"/>
  <c r="G12386" i="8" s="1"/>
  <c r="G12424" i="8" s="1"/>
  <c r="G12462" i="8" s="1"/>
  <c r="G12500" i="8" s="1"/>
  <c r="G12538" i="8" s="1"/>
  <c r="G12576" i="8" s="1"/>
  <c r="G12614" i="8" s="1"/>
  <c r="G12652" i="8" s="1"/>
  <c r="G12690" i="8" s="1"/>
  <c r="G12728" i="8" s="1"/>
  <c r="G12766" i="8" s="1"/>
  <c r="G12804" i="8" s="1"/>
  <c r="G12842" i="8" s="1"/>
  <c r="G12880" i="8" s="1"/>
  <c r="G12918" i="8" s="1"/>
  <c r="H74" i="8"/>
  <c r="H112" i="8" s="1"/>
  <c r="H150" i="8" s="1"/>
  <c r="H188" i="8" s="1"/>
  <c r="H226" i="8" s="1"/>
  <c r="H264" i="8" s="1"/>
  <c r="H302" i="8" s="1"/>
  <c r="H340" i="8" s="1"/>
  <c r="H378" i="8" s="1"/>
  <c r="H416" i="8" s="1"/>
  <c r="H454" i="8" s="1"/>
  <c r="H492" i="8" s="1"/>
  <c r="H530" i="8" s="1"/>
  <c r="H568" i="8" s="1"/>
  <c r="H606" i="8" s="1"/>
  <c r="H644" i="8" s="1"/>
  <c r="H682" i="8" s="1"/>
  <c r="H720" i="8" s="1"/>
  <c r="H758" i="8" s="1"/>
  <c r="H796" i="8" s="1"/>
  <c r="H834" i="8" s="1"/>
  <c r="H872" i="8" s="1"/>
  <c r="H910" i="8" s="1"/>
  <c r="H948" i="8" s="1"/>
  <c r="H986" i="8" s="1"/>
  <c r="H1024" i="8" s="1"/>
  <c r="H1062" i="8" s="1"/>
  <c r="H1100" i="8" s="1"/>
  <c r="H1138" i="8" s="1"/>
  <c r="H1176" i="8" s="1"/>
  <c r="H1214" i="8" s="1"/>
  <c r="H1252" i="8" s="1"/>
  <c r="H1290" i="8" s="1"/>
  <c r="H1328" i="8" s="1"/>
  <c r="H1366" i="8" s="1"/>
  <c r="H1404" i="8" s="1"/>
  <c r="H1442" i="8" s="1"/>
  <c r="H1480" i="8" s="1"/>
  <c r="H1518" i="8" s="1"/>
  <c r="H1556" i="8" s="1"/>
  <c r="H1594" i="8" s="1"/>
  <c r="H1632" i="8" s="1"/>
  <c r="H1670" i="8" s="1"/>
  <c r="H1708" i="8" s="1"/>
  <c r="H1746" i="8" s="1"/>
  <c r="H1784" i="8" s="1"/>
  <c r="H1822" i="8" s="1"/>
  <c r="H1860" i="8" s="1"/>
  <c r="H1898" i="8" s="1"/>
  <c r="H1936" i="8" s="1"/>
  <c r="H1974" i="8" s="1"/>
  <c r="H2012" i="8" s="1"/>
  <c r="H2050" i="8" s="1"/>
  <c r="H2088" i="8" s="1"/>
  <c r="H2126" i="8" s="1"/>
  <c r="H2164" i="8" s="1"/>
  <c r="H2202" i="8" s="1"/>
  <c r="H2240" i="8" s="1"/>
  <c r="H2278" i="8" s="1"/>
  <c r="H2316" i="8" s="1"/>
  <c r="H2354" i="8" s="1"/>
  <c r="H2392" i="8" s="1"/>
  <c r="H2430" i="8" s="1"/>
  <c r="H2468" i="8" s="1"/>
  <c r="H2506" i="8" s="1"/>
  <c r="H2544" i="8" s="1"/>
  <c r="H2582" i="8" s="1"/>
  <c r="H2620" i="8" s="1"/>
  <c r="H2658" i="8" s="1"/>
  <c r="H2696" i="8" s="1"/>
  <c r="H2734" i="8" s="1"/>
  <c r="H2772" i="8" s="1"/>
  <c r="H2810" i="8" s="1"/>
  <c r="H2848" i="8" s="1"/>
  <c r="H2886" i="8" s="1"/>
  <c r="H2924" i="8" s="1"/>
  <c r="H2962" i="8" s="1"/>
  <c r="H3000" i="8" s="1"/>
  <c r="H3038" i="8" s="1"/>
  <c r="H3076" i="8" s="1"/>
  <c r="H3114" i="8" s="1"/>
  <c r="H3152" i="8" s="1"/>
  <c r="H3190" i="8" s="1"/>
  <c r="H3228" i="8" s="1"/>
  <c r="H3266" i="8" s="1"/>
  <c r="H3304" i="8" s="1"/>
  <c r="H3342" i="8" s="1"/>
  <c r="H3380" i="8" s="1"/>
  <c r="H3418" i="8" s="1"/>
  <c r="H3456" i="8" s="1"/>
  <c r="H3494" i="8" s="1"/>
  <c r="H3532" i="8" s="1"/>
  <c r="H3570" i="8" s="1"/>
  <c r="H3608" i="8" s="1"/>
  <c r="H3646" i="8" s="1"/>
  <c r="H3684" i="8" s="1"/>
  <c r="H3722" i="8" s="1"/>
  <c r="H3760" i="8" s="1"/>
  <c r="H3798" i="8" s="1"/>
  <c r="H3836" i="8" s="1"/>
  <c r="H3874" i="8" s="1"/>
  <c r="H3912" i="8" s="1"/>
  <c r="H3950" i="8" s="1"/>
  <c r="H3988" i="8" s="1"/>
  <c r="H4026" i="8" s="1"/>
  <c r="H4064" i="8" s="1"/>
  <c r="H4102" i="8" s="1"/>
  <c r="H4140" i="8" s="1"/>
  <c r="H4178" i="8" s="1"/>
  <c r="H4216" i="8" s="1"/>
  <c r="H4254" i="8" s="1"/>
  <c r="H4292" i="8" s="1"/>
  <c r="H4330" i="8" s="1"/>
  <c r="H4368" i="8" s="1"/>
  <c r="H4406" i="8" s="1"/>
  <c r="H4444" i="8" s="1"/>
  <c r="H4482" i="8" s="1"/>
  <c r="H4520" i="8" s="1"/>
  <c r="H4558" i="8" s="1"/>
  <c r="H4596" i="8" s="1"/>
  <c r="H4634" i="8" s="1"/>
  <c r="H4672" i="8" s="1"/>
  <c r="H4710" i="8" s="1"/>
  <c r="H4748" i="8" s="1"/>
  <c r="H4786" i="8" s="1"/>
  <c r="H4824" i="8" s="1"/>
  <c r="H4862" i="8" s="1"/>
  <c r="H4900" i="8" s="1"/>
  <c r="H4938" i="8" s="1"/>
  <c r="H4976" i="8" s="1"/>
  <c r="H5014" i="8" s="1"/>
  <c r="H5052" i="8" s="1"/>
  <c r="H5090" i="8" s="1"/>
  <c r="H5128" i="8" s="1"/>
  <c r="H5166" i="8" s="1"/>
  <c r="H5204" i="8" s="1"/>
  <c r="H5242" i="8" s="1"/>
  <c r="H5280" i="8" s="1"/>
  <c r="H5318" i="8" s="1"/>
  <c r="H5356" i="8" s="1"/>
  <c r="H5394" i="8" s="1"/>
  <c r="H5432" i="8" s="1"/>
  <c r="H5470" i="8" s="1"/>
  <c r="H5508" i="8" s="1"/>
  <c r="H5546" i="8" s="1"/>
  <c r="H5584" i="8" s="1"/>
  <c r="H5622" i="8" s="1"/>
  <c r="H5660" i="8" s="1"/>
  <c r="H5698" i="8" s="1"/>
  <c r="H5736" i="8" s="1"/>
  <c r="H5774" i="8" s="1"/>
  <c r="H5812" i="8" s="1"/>
  <c r="H5850" i="8" s="1"/>
  <c r="H5888" i="8" s="1"/>
  <c r="H5926" i="8" s="1"/>
  <c r="H5964" i="8" s="1"/>
  <c r="H6002" i="8" s="1"/>
  <c r="H6040" i="8" s="1"/>
  <c r="H6078" i="8" s="1"/>
  <c r="H6116" i="8" s="1"/>
  <c r="H6154" i="8" s="1"/>
  <c r="H6192" i="8" s="1"/>
  <c r="H6230" i="8" s="1"/>
  <c r="H6268" i="8" s="1"/>
  <c r="H6306" i="8" s="1"/>
  <c r="H6344" i="8" s="1"/>
  <c r="H6382" i="8" s="1"/>
  <c r="H6420" i="8" s="1"/>
  <c r="H6458" i="8" s="1"/>
  <c r="H6496" i="8" s="1"/>
  <c r="H6534" i="8" s="1"/>
  <c r="H6572" i="8" s="1"/>
  <c r="H6610" i="8" s="1"/>
  <c r="H6648" i="8" s="1"/>
  <c r="H6686" i="8" s="1"/>
  <c r="H6724" i="8" s="1"/>
  <c r="H6762" i="8" s="1"/>
  <c r="H6800" i="8" s="1"/>
  <c r="H6838" i="8" s="1"/>
  <c r="H6876" i="8" s="1"/>
  <c r="H6914" i="8" s="1"/>
  <c r="H6952" i="8" s="1"/>
  <c r="H6990" i="8" s="1"/>
  <c r="H7028" i="8" s="1"/>
  <c r="H7066" i="8" s="1"/>
  <c r="H7104" i="8" s="1"/>
  <c r="H7142" i="8" s="1"/>
  <c r="H7180" i="8" s="1"/>
  <c r="H7218" i="8" s="1"/>
  <c r="H7256" i="8" s="1"/>
  <c r="H7294" i="8" s="1"/>
  <c r="H7332" i="8" s="1"/>
  <c r="H7370" i="8" s="1"/>
  <c r="H7408" i="8" s="1"/>
  <c r="H7446" i="8" s="1"/>
  <c r="H7484" i="8" s="1"/>
  <c r="H7522" i="8" s="1"/>
  <c r="H7560" i="8" s="1"/>
  <c r="H7598" i="8" s="1"/>
  <c r="H7636" i="8" s="1"/>
  <c r="H7674" i="8" s="1"/>
  <c r="H7712" i="8" s="1"/>
  <c r="H7750" i="8" s="1"/>
  <c r="H7788" i="8" s="1"/>
  <c r="H7826" i="8" s="1"/>
  <c r="H7864" i="8" s="1"/>
  <c r="H7902" i="8" s="1"/>
  <c r="H7940" i="8" s="1"/>
  <c r="H7978" i="8" s="1"/>
  <c r="H8016" i="8" s="1"/>
  <c r="H8054" i="8" s="1"/>
  <c r="H8092" i="8" s="1"/>
  <c r="H8130" i="8" s="1"/>
  <c r="H8168" i="8" s="1"/>
  <c r="H8206" i="8" s="1"/>
  <c r="H8244" i="8" s="1"/>
  <c r="H8282" i="8" s="1"/>
  <c r="H8320" i="8" s="1"/>
  <c r="H8358" i="8" s="1"/>
  <c r="H8396" i="8" s="1"/>
  <c r="H8434" i="8" s="1"/>
  <c r="H8472" i="8" s="1"/>
  <c r="H8510" i="8" s="1"/>
  <c r="H8548" i="8" s="1"/>
  <c r="H8586" i="8" s="1"/>
  <c r="H8624" i="8" s="1"/>
  <c r="H8662" i="8" s="1"/>
  <c r="H8700" i="8" s="1"/>
  <c r="H8738" i="8" s="1"/>
  <c r="H8776" i="8" s="1"/>
  <c r="H8814" i="8" s="1"/>
  <c r="H8852" i="8" s="1"/>
  <c r="H8890" i="8" s="1"/>
  <c r="H8928" i="8" s="1"/>
  <c r="H8966" i="8" s="1"/>
  <c r="H9004" i="8" s="1"/>
  <c r="H9042" i="8" s="1"/>
  <c r="H9080" i="8" s="1"/>
  <c r="H9118" i="8" s="1"/>
  <c r="H9156" i="8" s="1"/>
  <c r="H9194" i="8" s="1"/>
  <c r="H9232" i="8" s="1"/>
  <c r="H9270" i="8" s="1"/>
  <c r="H9308" i="8" s="1"/>
  <c r="H9346" i="8" s="1"/>
  <c r="H9384" i="8" s="1"/>
  <c r="H9422" i="8" s="1"/>
  <c r="H9460" i="8" s="1"/>
  <c r="H9498" i="8" s="1"/>
  <c r="H9536" i="8" s="1"/>
  <c r="H9574" i="8" s="1"/>
  <c r="H9612" i="8" s="1"/>
  <c r="H9650" i="8" s="1"/>
  <c r="H9688" i="8" s="1"/>
  <c r="H9726" i="8" s="1"/>
  <c r="H9764" i="8" s="1"/>
  <c r="H9802" i="8" s="1"/>
  <c r="H9840" i="8" s="1"/>
  <c r="H9878" i="8" s="1"/>
  <c r="H9916" i="8" s="1"/>
  <c r="H9954" i="8" s="1"/>
  <c r="H9992" i="8" s="1"/>
  <c r="H10030" i="8" s="1"/>
  <c r="H10068" i="8" s="1"/>
  <c r="H10106" i="8" s="1"/>
  <c r="H10144" i="8" s="1"/>
  <c r="H10182" i="8" s="1"/>
  <c r="H10220" i="8" s="1"/>
  <c r="H10258" i="8" s="1"/>
  <c r="H10296" i="8" s="1"/>
  <c r="H10334" i="8" s="1"/>
  <c r="H10372" i="8" s="1"/>
  <c r="H10410" i="8" s="1"/>
  <c r="H10448" i="8" s="1"/>
  <c r="H10486" i="8" s="1"/>
  <c r="H10524" i="8" s="1"/>
  <c r="H10562" i="8" s="1"/>
  <c r="H10600" i="8" s="1"/>
  <c r="H10638" i="8" s="1"/>
  <c r="H10676" i="8" s="1"/>
  <c r="H10714" i="8" s="1"/>
  <c r="H10752" i="8" s="1"/>
  <c r="H10790" i="8" s="1"/>
  <c r="H10828" i="8" s="1"/>
  <c r="H10866" i="8" s="1"/>
  <c r="H10904" i="8" s="1"/>
  <c r="H10942" i="8" s="1"/>
  <c r="H10980" i="8" s="1"/>
  <c r="H11018" i="8" s="1"/>
  <c r="H11056" i="8" s="1"/>
  <c r="H11094" i="8" s="1"/>
  <c r="H11132" i="8" s="1"/>
  <c r="H11170" i="8" s="1"/>
  <c r="H11208" i="8" s="1"/>
  <c r="H11246" i="8" s="1"/>
  <c r="H11284" i="8" s="1"/>
  <c r="H11322" i="8" s="1"/>
  <c r="H11360" i="8" s="1"/>
  <c r="H11398" i="8" s="1"/>
  <c r="H11436" i="8" s="1"/>
  <c r="H11474" i="8" s="1"/>
  <c r="H11512" i="8" s="1"/>
  <c r="H11550" i="8" s="1"/>
  <c r="H11588" i="8" s="1"/>
  <c r="H11626" i="8" s="1"/>
  <c r="H11664" i="8" s="1"/>
  <c r="H11702" i="8" s="1"/>
  <c r="H11740" i="8" s="1"/>
  <c r="H11778" i="8" s="1"/>
  <c r="H11816" i="8" s="1"/>
  <c r="H11854" i="8" s="1"/>
  <c r="H11892" i="8" s="1"/>
  <c r="H11930" i="8" s="1"/>
  <c r="H11968" i="8" s="1"/>
  <c r="H12006" i="8" s="1"/>
  <c r="H12044" i="8" s="1"/>
  <c r="H12082" i="8" s="1"/>
  <c r="H12120" i="8" s="1"/>
  <c r="H12158" i="8" s="1"/>
  <c r="H12196" i="8" s="1"/>
  <c r="H12234" i="8" s="1"/>
  <c r="H12272" i="8" s="1"/>
  <c r="H12310" i="8" s="1"/>
  <c r="H12348" i="8" s="1"/>
  <c r="H12386" i="8" s="1"/>
  <c r="H12424" i="8" s="1"/>
  <c r="H12462" i="8" s="1"/>
  <c r="H12500" i="8" s="1"/>
  <c r="H12538" i="8" s="1"/>
  <c r="H12576" i="8" s="1"/>
  <c r="H12614" i="8" s="1"/>
  <c r="H12652" i="8" s="1"/>
  <c r="H12690" i="8" s="1"/>
  <c r="H12728" i="8" s="1"/>
  <c r="H12766" i="8" s="1"/>
  <c r="H12804" i="8" s="1"/>
  <c r="H12842" i="8" s="1"/>
  <c r="H12880" i="8" s="1"/>
  <c r="H12918" i="8" s="1"/>
  <c r="I74" i="8"/>
  <c r="I112" i="8" s="1"/>
  <c r="I150" i="8" s="1"/>
  <c r="I188" i="8" s="1"/>
  <c r="I226" i="8" s="1"/>
  <c r="I264" i="8" s="1"/>
  <c r="I302" i="8" s="1"/>
  <c r="I340" i="8" s="1"/>
  <c r="I378" i="8" s="1"/>
  <c r="I416" i="8" s="1"/>
  <c r="I454" i="8" s="1"/>
  <c r="I492" i="8" s="1"/>
  <c r="I530" i="8" s="1"/>
  <c r="I568" i="8" s="1"/>
  <c r="I606" i="8" s="1"/>
  <c r="I644" i="8" s="1"/>
  <c r="I682" i="8" s="1"/>
  <c r="I720" i="8" s="1"/>
  <c r="I758" i="8" s="1"/>
  <c r="I796" i="8" s="1"/>
  <c r="I834" i="8" s="1"/>
  <c r="I872" i="8" s="1"/>
  <c r="I910" i="8" s="1"/>
  <c r="I948" i="8" s="1"/>
  <c r="I986" i="8" s="1"/>
  <c r="I1024" i="8" s="1"/>
  <c r="I1062" i="8" s="1"/>
  <c r="I1100" i="8" s="1"/>
  <c r="I1138" i="8" s="1"/>
  <c r="I1176" i="8" s="1"/>
  <c r="I1214" i="8" s="1"/>
  <c r="I1252" i="8" s="1"/>
  <c r="I1290" i="8" s="1"/>
  <c r="I1328" i="8" s="1"/>
  <c r="I1366" i="8" s="1"/>
  <c r="I1404" i="8" s="1"/>
  <c r="I1442" i="8" s="1"/>
  <c r="I1480" i="8" s="1"/>
  <c r="I1518" i="8" s="1"/>
  <c r="I1556" i="8" s="1"/>
  <c r="I1594" i="8" s="1"/>
  <c r="I1632" i="8" s="1"/>
  <c r="I1670" i="8" s="1"/>
  <c r="I1708" i="8" s="1"/>
  <c r="I1746" i="8" s="1"/>
  <c r="I1784" i="8" s="1"/>
  <c r="I1822" i="8" s="1"/>
  <c r="I1860" i="8" s="1"/>
  <c r="I1898" i="8" s="1"/>
  <c r="I1936" i="8" s="1"/>
  <c r="I1974" i="8" s="1"/>
  <c r="I2012" i="8" s="1"/>
  <c r="I2050" i="8" s="1"/>
  <c r="I2088" i="8" s="1"/>
  <c r="I2126" i="8" s="1"/>
  <c r="I2164" i="8" s="1"/>
  <c r="I2202" i="8" s="1"/>
  <c r="I2240" i="8" s="1"/>
  <c r="I2278" i="8" s="1"/>
  <c r="I2316" i="8" s="1"/>
  <c r="I2354" i="8" s="1"/>
  <c r="I2392" i="8" s="1"/>
  <c r="I2430" i="8" s="1"/>
  <c r="I2468" i="8" s="1"/>
  <c r="I2506" i="8" s="1"/>
  <c r="I2544" i="8" s="1"/>
  <c r="I2582" i="8" s="1"/>
  <c r="I2620" i="8" s="1"/>
  <c r="I2658" i="8" s="1"/>
  <c r="I2696" i="8" s="1"/>
  <c r="I2734" i="8" s="1"/>
  <c r="I2772" i="8" s="1"/>
  <c r="I2810" i="8" s="1"/>
  <c r="I2848" i="8" s="1"/>
  <c r="I2886" i="8" s="1"/>
  <c r="I2924" i="8" s="1"/>
  <c r="I2962" i="8" s="1"/>
  <c r="I3000" i="8" s="1"/>
  <c r="I3038" i="8" s="1"/>
  <c r="I3076" i="8" s="1"/>
  <c r="I3114" i="8" s="1"/>
  <c r="I3152" i="8" s="1"/>
  <c r="I3190" i="8" s="1"/>
  <c r="I3228" i="8" s="1"/>
  <c r="I3266" i="8" s="1"/>
  <c r="I3304" i="8" s="1"/>
  <c r="I3342" i="8" s="1"/>
  <c r="I3380" i="8" s="1"/>
  <c r="I3418" i="8" s="1"/>
  <c r="I3456" i="8" s="1"/>
  <c r="I3494" i="8" s="1"/>
  <c r="I3532" i="8" s="1"/>
  <c r="I3570" i="8" s="1"/>
  <c r="I3608" i="8" s="1"/>
  <c r="I3646" i="8" s="1"/>
  <c r="I3684" i="8" s="1"/>
  <c r="I3722" i="8" s="1"/>
  <c r="I3760" i="8" s="1"/>
  <c r="I3798" i="8" s="1"/>
  <c r="I3836" i="8" s="1"/>
  <c r="I3874" i="8" s="1"/>
  <c r="I3912" i="8" s="1"/>
  <c r="I3950" i="8" s="1"/>
  <c r="I3988" i="8" s="1"/>
  <c r="I4026" i="8" s="1"/>
  <c r="I4064" i="8" s="1"/>
  <c r="I4102" i="8" s="1"/>
  <c r="I4140" i="8" s="1"/>
  <c r="I4178" i="8" s="1"/>
  <c r="I4216" i="8" s="1"/>
  <c r="I4254" i="8" s="1"/>
  <c r="I4292" i="8" s="1"/>
  <c r="I4330" i="8" s="1"/>
  <c r="I4368" i="8" s="1"/>
  <c r="I4406" i="8" s="1"/>
  <c r="I4444" i="8" s="1"/>
  <c r="I4482" i="8" s="1"/>
  <c r="I4520" i="8" s="1"/>
  <c r="I4558" i="8" s="1"/>
  <c r="I4596" i="8" s="1"/>
  <c r="I4634" i="8" s="1"/>
  <c r="I4672" i="8" s="1"/>
  <c r="I4710" i="8" s="1"/>
  <c r="I4748" i="8" s="1"/>
  <c r="I4786" i="8" s="1"/>
  <c r="I4824" i="8" s="1"/>
  <c r="I4862" i="8" s="1"/>
  <c r="I4900" i="8" s="1"/>
  <c r="I4938" i="8" s="1"/>
  <c r="I4976" i="8" s="1"/>
  <c r="I5014" i="8" s="1"/>
  <c r="I5052" i="8" s="1"/>
  <c r="J74" i="8"/>
  <c r="J112" i="8" s="1"/>
  <c r="J150" i="8" s="1"/>
  <c r="J188" i="8" s="1"/>
  <c r="J226" i="8" s="1"/>
  <c r="J264" i="8" s="1"/>
  <c r="J302" i="8" s="1"/>
  <c r="J340" i="8" s="1"/>
  <c r="J378" i="8" s="1"/>
  <c r="J416" i="8" s="1"/>
  <c r="J454" i="8" s="1"/>
  <c r="J492" i="8" s="1"/>
  <c r="J530" i="8" s="1"/>
  <c r="J568" i="8" s="1"/>
  <c r="J606" i="8" s="1"/>
  <c r="J644" i="8" s="1"/>
  <c r="J682" i="8" s="1"/>
  <c r="J720" i="8" s="1"/>
  <c r="J758" i="8" s="1"/>
  <c r="J796" i="8" s="1"/>
  <c r="J834" i="8" s="1"/>
  <c r="J872" i="8" s="1"/>
  <c r="J910" i="8" s="1"/>
  <c r="J948" i="8" s="1"/>
  <c r="J986" i="8" s="1"/>
  <c r="J1024" i="8" s="1"/>
  <c r="J1062" i="8" s="1"/>
  <c r="J1100" i="8" s="1"/>
  <c r="J1138" i="8" s="1"/>
  <c r="J1176" i="8" s="1"/>
  <c r="J1214" i="8" s="1"/>
  <c r="J1252" i="8" s="1"/>
  <c r="J1290" i="8" s="1"/>
  <c r="J1328" i="8" s="1"/>
  <c r="J1366" i="8" s="1"/>
  <c r="J1404" i="8" s="1"/>
  <c r="J1442" i="8" s="1"/>
  <c r="J1480" i="8" s="1"/>
  <c r="J1518" i="8" s="1"/>
  <c r="J1556" i="8" s="1"/>
  <c r="J1594" i="8" s="1"/>
  <c r="J1632" i="8" s="1"/>
  <c r="J1670" i="8" s="1"/>
  <c r="J1708" i="8" s="1"/>
  <c r="J1746" i="8" s="1"/>
  <c r="J1784" i="8" s="1"/>
  <c r="J1822" i="8" s="1"/>
  <c r="J1860" i="8" s="1"/>
  <c r="J1898" i="8" s="1"/>
  <c r="J1936" i="8" s="1"/>
  <c r="J1974" i="8" s="1"/>
  <c r="J2012" i="8" s="1"/>
  <c r="J2050" i="8" s="1"/>
  <c r="J2088" i="8" s="1"/>
  <c r="J2126" i="8" s="1"/>
  <c r="J2164" i="8" s="1"/>
  <c r="J2202" i="8" s="1"/>
  <c r="J2240" i="8" s="1"/>
  <c r="J2278" i="8" s="1"/>
  <c r="J2316" i="8" s="1"/>
  <c r="J2354" i="8" s="1"/>
  <c r="J2392" i="8" s="1"/>
  <c r="J2430" i="8" s="1"/>
  <c r="J2468" i="8" s="1"/>
  <c r="J2506" i="8" s="1"/>
  <c r="J2544" i="8" s="1"/>
  <c r="J2582" i="8" s="1"/>
  <c r="J2620" i="8" s="1"/>
  <c r="J2658" i="8" s="1"/>
  <c r="J2696" i="8" s="1"/>
  <c r="J2734" i="8" s="1"/>
  <c r="J2772" i="8" s="1"/>
  <c r="J2810" i="8" s="1"/>
  <c r="J2848" i="8" s="1"/>
  <c r="J2886" i="8" s="1"/>
  <c r="J2924" i="8" s="1"/>
  <c r="J2962" i="8" s="1"/>
  <c r="J3000" i="8" s="1"/>
  <c r="J3038" i="8" s="1"/>
  <c r="J3076" i="8" s="1"/>
  <c r="J3114" i="8" s="1"/>
  <c r="J3152" i="8" s="1"/>
  <c r="J3190" i="8" s="1"/>
  <c r="J3228" i="8" s="1"/>
  <c r="J3266" i="8" s="1"/>
  <c r="J3304" i="8" s="1"/>
  <c r="J3342" i="8" s="1"/>
  <c r="J3380" i="8" s="1"/>
  <c r="J3418" i="8" s="1"/>
  <c r="J3456" i="8" s="1"/>
  <c r="J3494" i="8" s="1"/>
  <c r="J3532" i="8" s="1"/>
  <c r="J3570" i="8" s="1"/>
  <c r="J3608" i="8" s="1"/>
  <c r="J3646" i="8" s="1"/>
  <c r="J3684" i="8" s="1"/>
  <c r="J3722" i="8" s="1"/>
  <c r="J3760" i="8" s="1"/>
  <c r="J3798" i="8" s="1"/>
  <c r="J3836" i="8" s="1"/>
  <c r="J3874" i="8" s="1"/>
  <c r="J3912" i="8" s="1"/>
  <c r="J3950" i="8" s="1"/>
  <c r="J3988" i="8" s="1"/>
  <c r="J4026" i="8" s="1"/>
  <c r="J4064" i="8" s="1"/>
  <c r="J4102" i="8" s="1"/>
  <c r="J4140" i="8" s="1"/>
  <c r="J4178" i="8" s="1"/>
  <c r="J4216" i="8" s="1"/>
  <c r="J4254" i="8" s="1"/>
  <c r="J4292" i="8" s="1"/>
  <c r="J4330" i="8" s="1"/>
  <c r="J4368" i="8" s="1"/>
  <c r="J4406" i="8" s="1"/>
  <c r="J4444" i="8" s="1"/>
  <c r="J4482" i="8" s="1"/>
  <c r="J4520" i="8" s="1"/>
  <c r="J4558" i="8" s="1"/>
  <c r="J4596" i="8" s="1"/>
  <c r="J4634" i="8" s="1"/>
  <c r="J4672" i="8" s="1"/>
  <c r="J4710" i="8" s="1"/>
  <c r="J4748" i="8" s="1"/>
  <c r="J4786" i="8" s="1"/>
  <c r="J4824" i="8" s="1"/>
  <c r="J4862" i="8" s="1"/>
  <c r="J4900" i="8" s="1"/>
  <c r="J4938" i="8" s="1"/>
  <c r="J4976" i="8" s="1"/>
  <c r="J5014" i="8" s="1"/>
  <c r="J5052" i="8" s="1"/>
  <c r="J5090" i="8" s="1"/>
  <c r="J5128" i="8" s="1"/>
  <c r="J5166" i="8" s="1"/>
  <c r="J5204" i="8" s="1"/>
  <c r="J5242" i="8" s="1"/>
  <c r="J5280" i="8" s="1"/>
  <c r="J5318" i="8" s="1"/>
  <c r="J5356" i="8" s="1"/>
  <c r="J5394" i="8" s="1"/>
  <c r="J5432" i="8" s="1"/>
  <c r="J5470" i="8" s="1"/>
  <c r="J5508" i="8" s="1"/>
  <c r="J5546" i="8" s="1"/>
  <c r="J5584" i="8" s="1"/>
  <c r="J5622" i="8" s="1"/>
  <c r="J5660" i="8" s="1"/>
  <c r="J5698" i="8" s="1"/>
  <c r="J5736" i="8" s="1"/>
  <c r="J5774" i="8" s="1"/>
  <c r="J5812" i="8" s="1"/>
  <c r="J5850" i="8" s="1"/>
  <c r="J5888" i="8" s="1"/>
  <c r="J5926" i="8" s="1"/>
  <c r="J5964" i="8" s="1"/>
  <c r="J6002" i="8" s="1"/>
  <c r="J6040" i="8" s="1"/>
  <c r="J6078" i="8" s="1"/>
  <c r="J6116" i="8" s="1"/>
  <c r="J6154" i="8" s="1"/>
  <c r="J6192" i="8" s="1"/>
  <c r="J6230" i="8" s="1"/>
  <c r="J6268" i="8" s="1"/>
  <c r="J6306" i="8" s="1"/>
  <c r="J6344" i="8" s="1"/>
  <c r="J6382" i="8" s="1"/>
  <c r="J6420" i="8" s="1"/>
  <c r="J6458" i="8" s="1"/>
  <c r="J6496" i="8" s="1"/>
  <c r="J6534" i="8" s="1"/>
  <c r="J6572" i="8" s="1"/>
  <c r="J6610" i="8" s="1"/>
  <c r="J6648" i="8" s="1"/>
  <c r="J6686" i="8" s="1"/>
  <c r="J6724" i="8" s="1"/>
  <c r="J6762" i="8" s="1"/>
  <c r="J6800" i="8" s="1"/>
  <c r="J6838" i="8" s="1"/>
  <c r="J6876" i="8" s="1"/>
  <c r="J6914" i="8" s="1"/>
  <c r="J6952" i="8" s="1"/>
  <c r="J6990" i="8" s="1"/>
  <c r="J7028" i="8" s="1"/>
  <c r="J7066" i="8" s="1"/>
  <c r="J7104" i="8" s="1"/>
  <c r="J7142" i="8" s="1"/>
  <c r="J7180" i="8" s="1"/>
  <c r="J7218" i="8" s="1"/>
  <c r="J7256" i="8" s="1"/>
  <c r="J7294" i="8" s="1"/>
  <c r="J7332" i="8" s="1"/>
  <c r="J7370" i="8" s="1"/>
  <c r="J7408" i="8" s="1"/>
  <c r="J7446" i="8" s="1"/>
  <c r="J7484" i="8" s="1"/>
  <c r="J7522" i="8" s="1"/>
  <c r="J7560" i="8" s="1"/>
  <c r="J7598" i="8" s="1"/>
  <c r="J7636" i="8" s="1"/>
  <c r="J7674" i="8" s="1"/>
  <c r="J7712" i="8" s="1"/>
  <c r="J7750" i="8" s="1"/>
  <c r="J7788" i="8" s="1"/>
  <c r="J7826" i="8" s="1"/>
  <c r="J7864" i="8" s="1"/>
  <c r="J7902" i="8" s="1"/>
  <c r="J7940" i="8" s="1"/>
  <c r="J7978" i="8" s="1"/>
  <c r="J8016" i="8" s="1"/>
  <c r="J8054" i="8" s="1"/>
  <c r="J8092" i="8" s="1"/>
  <c r="J8130" i="8" s="1"/>
  <c r="J8168" i="8" s="1"/>
  <c r="J8206" i="8" s="1"/>
  <c r="J8244" i="8" s="1"/>
  <c r="J8282" i="8" s="1"/>
  <c r="J8320" i="8" s="1"/>
  <c r="J8358" i="8" s="1"/>
  <c r="J8396" i="8" s="1"/>
  <c r="J8434" i="8" s="1"/>
  <c r="J8472" i="8" s="1"/>
  <c r="J8510" i="8" s="1"/>
  <c r="J8548" i="8" s="1"/>
  <c r="J8586" i="8" s="1"/>
  <c r="J8624" i="8" s="1"/>
  <c r="J8662" i="8" s="1"/>
  <c r="J8700" i="8" s="1"/>
  <c r="J8738" i="8" s="1"/>
  <c r="J8776" i="8" s="1"/>
  <c r="J8814" i="8" s="1"/>
  <c r="J8852" i="8" s="1"/>
  <c r="J8890" i="8" s="1"/>
  <c r="J8928" i="8" s="1"/>
  <c r="J8966" i="8" s="1"/>
  <c r="J9004" i="8" s="1"/>
  <c r="J9042" i="8" s="1"/>
  <c r="J9080" i="8" s="1"/>
  <c r="J9118" i="8" s="1"/>
  <c r="J9156" i="8" s="1"/>
  <c r="J9194" i="8" s="1"/>
  <c r="J9232" i="8" s="1"/>
  <c r="J9270" i="8" s="1"/>
  <c r="J9308" i="8" s="1"/>
  <c r="J9346" i="8" s="1"/>
  <c r="J9384" i="8" s="1"/>
  <c r="J9422" i="8" s="1"/>
  <c r="J9460" i="8" s="1"/>
  <c r="J9498" i="8" s="1"/>
  <c r="J9536" i="8" s="1"/>
  <c r="J9574" i="8" s="1"/>
  <c r="J9612" i="8" s="1"/>
  <c r="J9650" i="8" s="1"/>
  <c r="J9688" i="8" s="1"/>
  <c r="J9726" i="8" s="1"/>
  <c r="J9764" i="8" s="1"/>
  <c r="J9802" i="8" s="1"/>
  <c r="J9840" i="8" s="1"/>
  <c r="J9878" i="8" s="1"/>
  <c r="J9916" i="8" s="1"/>
  <c r="J9954" i="8" s="1"/>
  <c r="J9992" i="8" s="1"/>
  <c r="J10030" i="8" s="1"/>
  <c r="J10068" i="8" s="1"/>
  <c r="J10106" i="8" s="1"/>
  <c r="J10144" i="8" s="1"/>
  <c r="J10182" i="8" s="1"/>
  <c r="J10220" i="8" s="1"/>
  <c r="J10258" i="8" s="1"/>
  <c r="J10296" i="8" s="1"/>
  <c r="J10334" i="8" s="1"/>
  <c r="J10372" i="8" s="1"/>
  <c r="J10410" i="8" s="1"/>
  <c r="J10448" i="8" s="1"/>
  <c r="J10486" i="8" s="1"/>
  <c r="J10524" i="8" s="1"/>
  <c r="J10562" i="8" s="1"/>
  <c r="J10600" i="8" s="1"/>
  <c r="J10638" i="8" s="1"/>
  <c r="J10676" i="8" s="1"/>
  <c r="J10714" i="8" s="1"/>
  <c r="J10752" i="8" s="1"/>
  <c r="J10790" i="8" s="1"/>
  <c r="J10828" i="8" s="1"/>
  <c r="J10866" i="8" s="1"/>
  <c r="J10904" i="8" s="1"/>
  <c r="J10942" i="8" s="1"/>
  <c r="J10980" i="8" s="1"/>
  <c r="J11018" i="8" s="1"/>
  <c r="J11056" i="8" s="1"/>
  <c r="J11094" i="8" s="1"/>
  <c r="J11132" i="8" s="1"/>
  <c r="J11170" i="8" s="1"/>
  <c r="J11208" i="8" s="1"/>
  <c r="J11246" i="8" s="1"/>
  <c r="J11284" i="8" s="1"/>
  <c r="J11322" i="8" s="1"/>
  <c r="J11360" i="8" s="1"/>
  <c r="J11398" i="8" s="1"/>
  <c r="J11436" i="8" s="1"/>
  <c r="J11474" i="8" s="1"/>
  <c r="J11512" i="8" s="1"/>
  <c r="J11550" i="8" s="1"/>
  <c r="J11588" i="8" s="1"/>
  <c r="J11626" i="8" s="1"/>
  <c r="J11664" i="8" s="1"/>
  <c r="J11702" i="8" s="1"/>
  <c r="J11740" i="8" s="1"/>
  <c r="J11778" i="8" s="1"/>
  <c r="J11816" i="8" s="1"/>
  <c r="J11854" i="8" s="1"/>
  <c r="J11892" i="8" s="1"/>
  <c r="J11930" i="8" s="1"/>
  <c r="J11968" i="8" s="1"/>
  <c r="J12006" i="8" s="1"/>
  <c r="J12044" i="8" s="1"/>
  <c r="J12082" i="8" s="1"/>
  <c r="J12120" i="8" s="1"/>
  <c r="J12158" i="8" s="1"/>
  <c r="J12196" i="8" s="1"/>
  <c r="J12234" i="8" s="1"/>
  <c r="J12272" i="8" s="1"/>
  <c r="J12310" i="8" s="1"/>
  <c r="J12348" i="8" s="1"/>
  <c r="J12386" i="8" s="1"/>
  <c r="J12424" i="8" s="1"/>
  <c r="J12462" i="8" s="1"/>
  <c r="J12500" i="8" s="1"/>
  <c r="J12538" i="8" s="1"/>
  <c r="J12576" i="8" s="1"/>
  <c r="J12614" i="8" s="1"/>
  <c r="J12652" i="8" s="1"/>
  <c r="J12690" i="8" s="1"/>
  <c r="J12728" i="8" s="1"/>
  <c r="J12766" i="8" s="1"/>
  <c r="J12804" i="8" s="1"/>
  <c r="J12842" i="8" s="1"/>
  <c r="J12880" i="8" s="1"/>
  <c r="J12918" i="8" s="1"/>
  <c r="K74" i="8"/>
  <c r="K112" i="8" s="1"/>
  <c r="K150" i="8" s="1"/>
  <c r="K188" i="8" s="1"/>
  <c r="K226" i="8" s="1"/>
  <c r="K264" i="8" s="1"/>
  <c r="K302" i="8" s="1"/>
  <c r="K340" i="8" s="1"/>
  <c r="K378" i="8" s="1"/>
  <c r="K416" i="8" s="1"/>
  <c r="K454" i="8" s="1"/>
  <c r="K492" i="8" s="1"/>
  <c r="K530" i="8" s="1"/>
  <c r="K568" i="8" s="1"/>
  <c r="K606" i="8" s="1"/>
  <c r="K644" i="8" s="1"/>
  <c r="K682" i="8" s="1"/>
  <c r="K720" i="8" s="1"/>
  <c r="K758" i="8" s="1"/>
  <c r="K796" i="8" s="1"/>
  <c r="K834" i="8" s="1"/>
  <c r="K872" i="8" s="1"/>
  <c r="K910" i="8" s="1"/>
  <c r="K948" i="8" s="1"/>
  <c r="K986" i="8" s="1"/>
  <c r="K1024" i="8" s="1"/>
  <c r="K1062" i="8" s="1"/>
  <c r="K1100" i="8" s="1"/>
  <c r="K1138" i="8" s="1"/>
  <c r="K1176" i="8" s="1"/>
  <c r="K1214" i="8" s="1"/>
  <c r="K1252" i="8" s="1"/>
  <c r="K1290" i="8" s="1"/>
  <c r="K1328" i="8" s="1"/>
  <c r="K1366" i="8" s="1"/>
  <c r="K1404" i="8" s="1"/>
  <c r="K1442" i="8" s="1"/>
  <c r="K1480" i="8" s="1"/>
  <c r="K1518" i="8" s="1"/>
  <c r="K1556" i="8" s="1"/>
  <c r="K1594" i="8" s="1"/>
  <c r="K1632" i="8" s="1"/>
  <c r="K1670" i="8" s="1"/>
  <c r="K1708" i="8" s="1"/>
  <c r="K1746" i="8" s="1"/>
  <c r="K1784" i="8" s="1"/>
  <c r="K1822" i="8" s="1"/>
  <c r="K1860" i="8" s="1"/>
  <c r="K1898" i="8" s="1"/>
  <c r="K1936" i="8" s="1"/>
  <c r="K1974" i="8" s="1"/>
  <c r="K2012" i="8" s="1"/>
  <c r="K2050" i="8" s="1"/>
  <c r="K2088" i="8" s="1"/>
  <c r="K2126" i="8" s="1"/>
  <c r="K2164" i="8" s="1"/>
  <c r="K2202" i="8" s="1"/>
  <c r="K2240" i="8" s="1"/>
  <c r="K2278" i="8" s="1"/>
  <c r="K2316" i="8" s="1"/>
  <c r="K2354" i="8" s="1"/>
  <c r="K2392" i="8" s="1"/>
  <c r="K2430" i="8" s="1"/>
  <c r="K2468" i="8" s="1"/>
  <c r="K2506" i="8" s="1"/>
  <c r="K2544" i="8" s="1"/>
  <c r="K2582" i="8" s="1"/>
  <c r="K2620" i="8" s="1"/>
  <c r="K2658" i="8" s="1"/>
  <c r="K2696" i="8" s="1"/>
  <c r="K2734" i="8" s="1"/>
  <c r="K2772" i="8" s="1"/>
  <c r="K2810" i="8" s="1"/>
  <c r="K2848" i="8" s="1"/>
  <c r="K2886" i="8" s="1"/>
  <c r="K2924" i="8" s="1"/>
  <c r="K2962" i="8" s="1"/>
  <c r="K3000" i="8" s="1"/>
  <c r="K3038" i="8" s="1"/>
  <c r="K3076" i="8" s="1"/>
  <c r="K3114" i="8" s="1"/>
  <c r="K3152" i="8" s="1"/>
  <c r="K3190" i="8" s="1"/>
  <c r="K3228" i="8" s="1"/>
  <c r="K3266" i="8" s="1"/>
  <c r="K3304" i="8" s="1"/>
  <c r="K3342" i="8" s="1"/>
  <c r="K3380" i="8" s="1"/>
  <c r="K3418" i="8" s="1"/>
  <c r="K3456" i="8" s="1"/>
  <c r="K3494" i="8" s="1"/>
  <c r="K3532" i="8" s="1"/>
  <c r="K3570" i="8" s="1"/>
  <c r="K3608" i="8" s="1"/>
  <c r="K3646" i="8" s="1"/>
  <c r="K3684" i="8" s="1"/>
  <c r="K3722" i="8" s="1"/>
  <c r="K3760" i="8" s="1"/>
  <c r="K3798" i="8" s="1"/>
  <c r="K3836" i="8" s="1"/>
  <c r="K3874" i="8" s="1"/>
  <c r="K3912" i="8" s="1"/>
  <c r="K3950" i="8" s="1"/>
  <c r="K3988" i="8" s="1"/>
  <c r="K4026" i="8" s="1"/>
  <c r="K4064" i="8" s="1"/>
  <c r="K4102" i="8" s="1"/>
  <c r="K4140" i="8" s="1"/>
  <c r="K4178" i="8" s="1"/>
  <c r="K4216" i="8" s="1"/>
  <c r="K4254" i="8" s="1"/>
  <c r="K4292" i="8" s="1"/>
  <c r="K4330" i="8" s="1"/>
  <c r="K4368" i="8" s="1"/>
  <c r="K4406" i="8" s="1"/>
  <c r="K4444" i="8" s="1"/>
  <c r="K4482" i="8" s="1"/>
  <c r="K4520" i="8" s="1"/>
  <c r="K4558" i="8" s="1"/>
  <c r="K4596" i="8" s="1"/>
  <c r="K4634" i="8" s="1"/>
  <c r="K4672" i="8" s="1"/>
  <c r="K4710" i="8" s="1"/>
  <c r="K4748" i="8" s="1"/>
  <c r="K4786" i="8" s="1"/>
  <c r="K4824" i="8" s="1"/>
  <c r="K4862" i="8" s="1"/>
  <c r="K4900" i="8" s="1"/>
  <c r="K4938" i="8" s="1"/>
  <c r="K4976" i="8" s="1"/>
  <c r="K5014" i="8" s="1"/>
  <c r="K5052" i="8" s="1"/>
  <c r="K5090" i="8" s="1"/>
  <c r="K5128" i="8" s="1"/>
  <c r="K5166" i="8" s="1"/>
  <c r="K5204" i="8" s="1"/>
  <c r="K5242" i="8" s="1"/>
  <c r="K5280" i="8" s="1"/>
  <c r="K5318" i="8" s="1"/>
  <c r="K5356" i="8" s="1"/>
  <c r="K5394" i="8" s="1"/>
  <c r="K5432" i="8" s="1"/>
  <c r="K5470" i="8" s="1"/>
  <c r="K5508" i="8" s="1"/>
  <c r="K5546" i="8" s="1"/>
  <c r="K5584" i="8" s="1"/>
  <c r="K5622" i="8" s="1"/>
  <c r="K5660" i="8" s="1"/>
  <c r="K5698" i="8" s="1"/>
  <c r="K5736" i="8" s="1"/>
  <c r="K5774" i="8" s="1"/>
  <c r="K5812" i="8" s="1"/>
  <c r="K5850" i="8" s="1"/>
  <c r="K5888" i="8" s="1"/>
  <c r="K5926" i="8" s="1"/>
  <c r="K5964" i="8" s="1"/>
  <c r="K6002" i="8" s="1"/>
  <c r="K6040" i="8" s="1"/>
  <c r="K6078" i="8" s="1"/>
  <c r="K6116" i="8" s="1"/>
  <c r="K6154" i="8" s="1"/>
  <c r="K6192" i="8" s="1"/>
  <c r="K6230" i="8" s="1"/>
  <c r="K6268" i="8" s="1"/>
  <c r="K6306" i="8" s="1"/>
  <c r="K6344" i="8" s="1"/>
  <c r="K6382" i="8" s="1"/>
  <c r="K6420" i="8" s="1"/>
  <c r="K6458" i="8" s="1"/>
  <c r="K6496" i="8" s="1"/>
  <c r="K6534" i="8" s="1"/>
  <c r="K6572" i="8" s="1"/>
  <c r="K6610" i="8" s="1"/>
  <c r="K6648" i="8" s="1"/>
  <c r="K6686" i="8" s="1"/>
  <c r="K6724" i="8" s="1"/>
  <c r="K6762" i="8" s="1"/>
  <c r="K6800" i="8" s="1"/>
  <c r="K6838" i="8" s="1"/>
  <c r="K6876" i="8" s="1"/>
  <c r="K6914" i="8" s="1"/>
  <c r="K6952" i="8" s="1"/>
  <c r="K6990" i="8" s="1"/>
  <c r="K7028" i="8" s="1"/>
  <c r="K7066" i="8" s="1"/>
  <c r="K7104" i="8" s="1"/>
  <c r="K7142" i="8" s="1"/>
  <c r="K7180" i="8" s="1"/>
  <c r="K7218" i="8" s="1"/>
  <c r="K7256" i="8" s="1"/>
  <c r="K7294" i="8" s="1"/>
  <c r="K7332" i="8" s="1"/>
  <c r="K7370" i="8" s="1"/>
  <c r="K7408" i="8" s="1"/>
  <c r="K7446" i="8" s="1"/>
  <c r="K7484" i="8" s="1"/>
  <c r="K7522" i="8" s="1"/>
  <c r="K7560" i="8" s="1"/>
  <c r="K7598" i="8" s="1"/>
  <c r="K7636" i="8" s="1"/>
  <c r="K7674" i="8" s="1"/>
  <c r="K7712" i="8" s="1"/>
  <c r="K7750" i="8" s="1"/>
  <c r="K7788" i="8" s="1"/>
  <c r="K7826" i="8" s="1"/>
  <c r="K7864" i="8" s="1"/>
  <c r="K7902" i="8" s="1"/>
  <c r="K7940" i="8" s="1"/>
  <c r="K7978" i="8" s="1"/>
  <c r="K8016" i="8" s="1"/>
  <c r="K8054" i="8" s="1"/>
  <c r="K8092" i="8" s="1"/>
  <c r="K8130" i="8" s="1"/>
  <c r="K8168" i="8" s="1"/>
  <c r="K8206" i="8" s="1"/>
  <c r="K8244" i="8" s="1"/>
  <c r="K8282" i="8" s="1"/>
  <c r="K8320" i="8" s="1"/>
  <c r="K8358" i="8" s="1"/>
  <c r="K8396" i="8" s="1"/>
  <c r="K8434" i="8" s="1"/>
  <c r="K8472" i="8" s="1"/>
  <c r="K8510" i="8" s="1"/>
  <c r="K8548" i="8" s="1"/>
  <c r="K8586" i="8" s="1"/>
  <c r="K8624" i="8" s="1"/>
  <c r="K8662" i="8" s="1"/>
  <c r="K8700" i="8" s="1"/>
  <c r="K8738" i="8" s="1"/>
  <c r="K8776" i="8" s="1"/>
  <c r="K8814" i="8" s="1"/>
  <c r="K8852" i="8" s="1"/>
  <c r="K8890" i="8" s="1"/>
  <c r="K8928" i="8" s="1"/>
  <c r="K8966" i="8" s="1"/>
  <c r="K9004" i="8" s="1"/>
  <c r="K9042" i="8" s="1"/>
  <c r="K9080" i="8" s="1"/>
  <c r="K9118" i="8" s="1"/>
  <c r="K9156" i="8" s="1"/>
  <c r="K9194" i="8" s="1"/>
  <c r="K9232" i="8" s="1"/>
  <c r="K9270" i="8" s="1"/>
  <c r="K9308" i="8" s="1"/>
  <c r="K9346" i="8" s="1"/>
  <c r="K9384" i="8" s="1"/>
  <c r="K9422" i="8" s="1"/>
  <c r="K9460" i="8" s="1"/>
  <c r="K9498" i="8" s="1"/>
  <c r="K9536" i="8" s="1"/>
  <c r="K9574" i="8" s="1"/>
  <c r="K9612" i="8" s="1"/>
  <c r="K9650" i="8" s="1"/>
  <c r="K9688" i="8" s="1"/>
  <c r="K9726" i="8" s="1"/>
  <c r="K9764" i="8" s="1"/>
  <c r="K9802" i="8" s="1"/>
  <c r="K9840" i="8" s="1"/>
  <c r="K9878" i="8" s="1"/>
  <c r="K9916" i="8" s="1"/>
  <c r="K9954" i="8" s="1"/>
  <c r="K9992" i="8" s="1"/>
  <c r="K10030" i="8" s="1"/>
  <c r="K10068" i="8" s="1"/>
  <c r="K10106" i="8" s="1"/>
  <c r="K10144" i="8" s="1"/>
  <c r="K10182" i="8" s="1"/>
  <c r="K10220" i="8" s="1"/>
  <c r="K10258" i="8" s="1"/>
  <c r="K10296" i="8" s="1"/>
  <c r="K10334" i="8" s="1"/>
  <c r="K10372" i="8" s="1"/>
  <c r="K10410" i="8" s="1"/>
  <c r="K10448" i="8" s="1"/>
  <c r="K10486" i="8" s="1"/>
  <c r="K10524" i="8" s="1"/>
  <c r="K10562" i="8" s="1"/>
  <c r="K10600" i="8" s="1"/>
  <c r="K10638" i="8" s="1"/>
  <c r="K10676" i="8" s="1"/>
  <c r="K10714" i="8" s="1"/>
  <c r="K10752" i="8" s="1"/>
  <c r="K10790" i="8" s="1"/>
  <c r="K10828" i="8" s="1"/>
  <c r="K10866" i="8" s="1"/>
  <c r="K10904" i="8" s="1"/>
  <c r="K10942" i="8" s="1"/>
  <c r="K10980" i="8" s="1"/>
  <c r="K11018" i="8" s="1"/>
  <c r="K11056" i="8" s="1"/>
  <c r="K11094" i="8" s="1"/>
  <c r="K11132" i="8" s="1"/>
  <c r="K11170" i="8" s="1"/>
  <c r="K11208" i="8" s="1"/>
  <c r="K11246" i="8" s="1"/>
  <c r="K11284" i="8" s="1"/>
  <c r="K11322" i="8" s="1"/>
  <c r="K11360" i="8" s="1"/>
  <c r="K11398" i="8" s="1"/>
  <c r="K11436" i="8" s="1"/>
  <c r="K11474" i="8" s="1"/>
  <c r="K11512" i="8" s="1"/>
  <c r="K11550" i="8" s="1"/>
  <c r="K11588" i="8" s="1"/>
  <c r="K11626" i="8" s="1"/>
  <c r="K11664" i="8" s="1"/>
  <c r="K11702" i="8" s="1"/>
  <c r="K11740" i="8" s="1"/>
  <c r="K11778" i="8" s="1"/>
  <c r="K11816" i="8" s="1"/>
  <c r="K11854" i="8" s="1"/>
  <c r="K11892" i="8" s="1"/>
  <c r="K11930" i="8" s="1"/>
  <c r="K11968" i="8" s="1"/>
  <c r="K12006" i="8" s="1"/>
  <c r="K12044" i="8" s="1"/>
  <c r="K12082" i="8" s="1"/>
  <c r="K12120" i="8" s="1"/>
  <c r="K12158" i="8" s="1"/>
  <c r="K12196" i="8" s="1"/>
  <c r="K12234" i="8" s="1"/>
  <c r="K12272" i="8" s="1"/>
  <c r="K12310" i="8" s="1"/>
  <c r="K12348" i="8" s="1"/>
  <c r="K12386" i="8" s="1"/>
  <c r="K12424" i="8" s="1"/>
  <c r="K12462" i="8" s="1"/>
  <c r="K12500" i="8" s="1"/>
  <c r="K12538" i="8" s="1"/>
  <c r="K12576" i="8" s="1"/>
  <c r="K12614" i="8" s="1"/>
  <c r="K12652" i="8" s="1"/>
  <c r="K12690" i="8" s="1"/>
  <c r="K12728" i="8" s="1"/>
  <c r="K12766" i="8" s="1"/>
  <c r="K12804" i="8" s="1"/>
  <c r="K12842" i="8" s="1"/>
  <c r="K12880" i="8" s="1"/>
  <c r="K12918" i="8" s="1"/>
  <c r="B75" i="8"/>
  <c r="B113" i="8" s="1"/>
  <c r="B151" i="8" s="1"/>
  <c r="B189" i="8" s="1"/>
  <c r="B227" i="8" s="1"/>
  <c r="G75" i="8"/>
  <c r="G113" i="8" s="1"/>
  <c r="G151" i="8" s="1"/>
  <c r="G189" i="8" s="1"/>
  <c r="G227" i="8" s="1"/>
  <c r="G265" i="8" s="1"/>
  <c r="G303" i="8" s="1"/>
  <c r="G341" i="8" s="1"/>
  <c r="G379" i="8" s="1"/>
  <c r="G417" i="8" s="1"/>
  <c r="G455" i="8" s="1"/>
  <c r="G493" i="8" s="1"/>
  <c r="G531" i="8" s="1"/>
  <c r="G569" i="8" s="1"/>
  <c r="G607" i="8" s="1"/>
  <c r="G645" i="8" s="1"/>
  <c r="G683" i="8" s="1"/>
  <c r="G721" i="8" s="1"/>
  <c r="G759" i="8" s="1"/>
  <c r="G797" i="8" s="1"/>
  <c r="G835" i="8" s="1"/>
  <c r="G873" i="8" s="1"/>
  <c r="G911" i="8" s="1"/>
  <c r="G949" i="8" s="1"/>
  <c r="G987" i="8" s="1"/>
  <c r="G1025" i="8" s="1"/>
  <c r="G1063" i="8" s="1"/>
  <c r="G1101" i="8" s="1"/>
  <c r="G1139" i="8" s="1"/>
  <c r="G1177" i="8" s="1"/>
  <c r="G1215" i="8" s="1"/>
  <c r="G1253" i="8" s="1"/>
  <c r="G1291" i="8" s="1"/>
  <c r="G1329" i="8" s="1"/>
  <c r="G1367" i="8" s="1"/>
  <c r="G1405" i="8" s="1"/>
  <c r="G1443" i="8" s="1"/>
  <c r="G1481" i="8" s="1"/>
  <c r="G1519" i="8" s="1"/>
  <c r="G1557" i="8" s="1"/>
  <c r="G1595" i="8" s="1"/>
  <c r="G1633" i="8" s="1"/>
  <c r="G1671" i="8" s="1"/>
  <c r="G1709" i="8" s="1"/>
  <c r="G1747" i="8" s="1"/>
  <c r="G1785" i="8" s="1"/>
  <c r="G1823" i="8" s="1"/>
  <c r="G1861" i="8" s="1"/>
  <c r="G1899" i="8" s="1"/>
  <c r="G1937" i="8" s="1"/>
  <c r="G1975" i="8" s="1"/>
  <c r="G2013" i="8" s="1"/>
  <c r="G2051" i="8" s="1"/>
  <c r="G2089" i="8" s="1"/>
  <c r="G2127" i="8" s="1"/>
  <c r="G2165" i="8" s="1"/>
  <c r="G2203" i="8" s="1"/>
  <c r="G2241" i="8" s="1"/>
  <c r="G2279" i="8" s="1"/>
  <c r="G2317" i="8" s="1"/>
  <c r="G2355" i="8" s="1"/>
  <c r="G2393" i="8" s="1"/>
  <c r="G2431" i="8" s="1"/>
  <c r="G2469" i="8" s="1"/>
  <c r="G2507" i="8" s="1"/>
  <c r="G2545" i="8" s="1"/>
  <c r="G2583" i="8" s="1"/>
  <c r="G2621" i="8" s="1"/>
  <c r="G2659" i="8" s="1"/>
  <c r="G2697" i="8" s="1"/>
  <c r="G2735" i="8" s="1"/>
  <c r="G2773" i="8" s="1"/>
  <c r="G2811" i="8" s="1"/>
  <c r="G2849" i="8" s="1"/>
  <c r="G2887" i="8" s="1"/>
  <c r="G2925" i="8" s="1"/>
  <c r="G2963" i="8" s="1"/>
  <c r="G3001" i="8" s="1"/>
  <c r="G3039" i="8" s="1"/>
  <c r="G3077" i="8" s="1"/>
  <c r="G3115" i="8" s="1"/>
  <c r="G3153" i="8" s="1"/>
  <c r="G3191" i="8" s="1"/>
  <c r="G3229" i="8" s="1"/>
  <c r="G3267" i="8" s="1"/>
  <c r="G3305" i="8" s="1"/>
  <c r="G3343" i="8" s="1"/>
  <c r="G3381" i="8" s="1"/>
  <c r="G3419" i="8" s="1"/>
  <c r="G3457" i="8" s="1"/>
  <c r="G3495" i="8" s="1"/>
  <c r="G3533" i="8" s="1"/>
  <c r="G3571" i="8" s="1"/>
  <c r="G3609" i="8" s="1"/>
  <c r="G3647" i="8" s="1"/>
  <c r="G3685" i="8" s="1"/>
  <c r="G3723" i="8" s="1"/>
  <c r="G3761" i="8" s="1"/>
  <c r="G3799" i="8" s="1"/>
  <c r="G3837" i="8" s="1"/>
  <c r="G3875" i="8" s="1"/>
  <c r="G3913" i="8" s="1"/>
  <c r="G3951" i="8" s="1"/>
  <c r="G3989" i="8" s="1"/>
  <c r="G4027" i="8" s="1"/>
  <c r="G4065" i="8" s="1"/>
  <c r="G4103" i="8" s="1"/>
  <c r="G4141" i="8" s="1"/>
  <c r="G4179" i="8" s="1"/>
  <c r="G4217" i="8" s="1"/>
  <c r="G4255" i="8" s="1"/>
  <c r="G4293" i="8" s="1"/>
  <c r="G4331" i="8" s="1"/>
  <c r="G4369" i="8" s="1"/>
  <c r="G4407" i="8" s="1"/>
  <c r="G4445" i="8" s="1"/>
  <c r="G4483" i="8" s="1"/>
  <c r="G4521" i="8" s="1"/>
  <c r="G4559" i="8" s="1"/>
  <c r="G4597" i="8" s="1"/>
  <c r="G4635" i="8" s="1"/>
  <c r="G4673" i="8" s="1"/>
  <c r="G4711" i="8" s="1"/>
  <c r="G4749" i="8" s="1"/>
  <c r="G4787" i="8" s="1"/>
  <c r="G4825" i="8" s="1"/>
  <c r="G4863" i="8" s="1"/>
  <c r="G4901" i="8" s="1"/>
  <c r="G4939" i="8" s="1"/>
  <c r="G4977" i="8" s="1"/>
  <c r="G5015" i="8" s="1"/>
  <c r="G5053" i="8" s="1"/>
  <c r="G5091" i="8" s="1"/>
  <c r="G5129" i="8" s="1"/>
  <c r="G5167" i="8" s="1"/>
  <c r="G5205" i="8" s="1"/>
  <c r="G5243" i="8" s="1"/>
  <c r="G5281" i="8" s="1"/>
  <c r="G5319" i="8" s="1"/>
  <c r="G5357" i="8" s="1"/>
  <c r="G5395" i="8" s="1"/>
  <c r="G5433" i="8" s="1"/>
  <c r="G5471" i="8" s="1"/>
  <c r="G5509" i="8" s="1"/>
  <c r="G5547" i="8" s="1"/>
  <c r="G5585" i="8" s="1"/>
  <c r="G5623" i="8" s="1"/>
  <c r="G5661" i="8" s="1"/>
  <c r="G5699" i="8" s="1"/>
  <c r="G5737" i="8" s="1"/>
  <c r="G5775" i="8" s="1"/>
  <c r="G5813" i="8" s="1"/>
  <c r="G5851" i="8" s="1"/>
  <c r="G5889" i="8" s="1"/>
  <c r="G5927" i="8" s="1"/>
  <c r="G5965" i="8" s="1"/>
  <c r="G6003" i="8" s="1"/>
  <c r="G6041" i="8" s="1"/>
  <c r="G6079" i="8" s="1"/>
  <c r="G6117" i="8" s="1"/>
  <c r="G6155" i="8" s="1"/>
  <c r="G6193" i="8" s="1"/>
  <c r="G6231" i="8" s="1"/>
  <c r="G6269" i="8" s="1"/>
  <c r="G6307" i="8" s="1"/>
  <c r="G6345" i="8" s="1"/>
  <c r="G6383" i="8" s="1"/>
  <c r="G6421" i="8" s="1"/>
  <c r="G6459" i="8" s="1"/>
  <c r="G6497" i="8" s="1"/>
  <c r="G6535" i="8" s="1"/>
  <c r="G6573" i="8" s="1"/>
  <c r="G6611" i="8" s="1"/>
  <c r="G6649" i="8" s="1"/>
  <c r="G6687" i="8" s="1"/>
  <c r="G6725" i="8" s="1"/>
  <c r="G6763" i="8" s="1"/>
  <c r="G6801" i="8" s="1"/>
  <c r="G6839" i="8" s="1"/>
  <c r="G6877" i="8" s="1"/>
  <c r="G6915" i="8" s="1"/>
  <c r="G6953" i="8" s="1"/>
  <c r="G6991" i="8" s="1"/>
  <c r="G7029" i="8" s="1"/>
  <c r="G7067" i="8" s="1"/>
  <c r="G7105" i="8" s="1"/>
  <c r="G7143" i="8" s="1"/>
  <c r="G7181" i="8" s="1"/>
  <c r="G7219" i="8" s="1"/>
  <c r="G7257" i="8" s="1"/>
  <c r="G7295" i="8" s="1"/>
  <c r="G7333" i="8" s="1"/>
  <c r="G7371" i="8" s="1"/>
  <c r="G7409" i="8" s="1"/>
  <c r="G7447" i="8" s="1"/>
  <c r="G7485" i="8" s="1"/>
  <c r="G7523" i="8" s="1"/>
  <c r="G7561" i="8" s="1"/>
  <c r="G7599" i="8" s="1"/>
  <c r="G7637" i="8" s="1"/>
  <c r="G7675" i="8" s="1"/>
  <c r="G7713" i="8" s="1"/>
  <c r="G7751" i="8" s="1"/>
  <c r="G7789" i="8" s="1"/>
  <c r="G7827" i="8" s="1"/>
  <c r="G7865" i="8" s="1"/>
  <c r="G7903" i="8" s="1"/>
  <c r="G7941" i="8" s="1"/>
  <c r="G7979" i="8" s="1"/>
  <c r="G8017" i="8" s="1"/>
  <c r="G8055" i="8" s="1"/>
  <c r="G8093" i="8" s="1"/>
  <c r="G8131" i="8" s="1"/>
  <c r="G8169" i="8" s="1"/>
  <c r="G8207" i="8" s="1"/>
  <c r="G8245" i="8" s="1"/>
  <c r="G8283" i="8" s="1"/>
  <c r="G8321" i="8" s="1"/>
  <c r="G8359" i="8" s="1"/>
  <c r="G8397" i="8" s="1"/>
  <c r="G8435" i="8" s="1"/>
  <c r="G8473" i="8" s="1"/>
  <c r="G8511" i="8" s="1"/>
  <c r="G8549" i="8" s="1"/>
  <c r="G8587" i="8" s="1"/>
  <c r="G8625" i="8" s="1"/>
  <c r="G8663" i="8" s="1"/>
  <c r="G8701" i="8" s="1"/>
  <c r="G8739" i="8" s="1"/>
  <c r="G8777" i="8" s="1"/>
  <c r="G8815" i="8" s="1"/>
  <c r="G8853" i="8" s="1"/>
  <c r="G8891" i="8" s="1"/>
  <c r="G8929" i="8" s="1"/>
  <c r="G8967" i="8" s="1"/>
  <c r="G9005" i="8" s="1"/>
  <c r="G9043" i="8" s="1"/>
  <c r="G9081" i="8" s="1"/>
  <c r="G9119" i="8" s="1"/>
  <c r="G9157" i="8" s="1"/>
  <c r="G9195" i="8" s="1"/>
  <c r="G9233" i="8" s="1"/>
  <c r="G9271" i="8" s="1"/>
  <c r="G9309" i="8" s="1"/>
  <c r="G9347" i="8" s="1"/>
  <c r="G9385" i="8" s="1"/>
  <c r="G9423" i="8" s="1"/>
  <c r="G9461" i="8" s="1"/>
  <c r="G9499" i="8" s="1"/>
  <c r="G9537" i="8" s="1"/>
  <c r="G9575" i="8" s="1"/>
  <c r="G9613" i="8" s="1"/>
  <c r="G9651" i="8" s="1"/>
  <c r="G9689" i="8" s="1"/>
  <c r="G9727" i="8" s="1"/>
  <c r="G9765" i="8" s="1"/>
  <c r="G9803" i="8" s="1"/>
  <c r="G9841" i="8" s="1"/>
  <c r="G9879" i="8" s="1"/>
  <c r="G9917" i="8" s="1"/>
  <c r="G9955" i="8" s="1"/>
  <c r="G9993" i="8" s="1"/>
  <c r="G10031" i="8" s="1"/>
  <c r="G10069" i="8" s="1"/>
  <c r="G10107" i="8" s="1"/>
  <c r="G10145" i="8" s="1"/>
  <c r="G10183" i="8" s="1"/>
  <c r="G10221" i="8" s="1"/>
  <c r="G10259" i="8" s="1"/>
  <c r="G10297" i="8" s="1"/>
  <c r="G10335" i="8" s="1"/>
  <c r="G10373" i="8" s="1"/>
  <c r="G10411" i="8" s="1"/>
  <c r="G10449" i="8" s="1"/>
  <c r="G10487" i="8" s="1"/>
  <c r="G10525" i="8" s="1"/>
  <c r="G10563" i="8" s="1"/>
  <c r="G10601" i="8" s="1"/>
  <c r="G10639" i="8" s="1"/>
  <c r="G10677" i="8" s="1"/>
  <c r="G10715" i="8" s="1"/>
  <c r="G10753" i="8" s="1"/>
  <c r="G10791" i="8" s="1"/>
  <c r="G10829" i="8" s="1"/>
  <c r="G10867" i="8" s="1"/>
  <c r="G10905" i="8" s="1"/>
  <c r="G10943" i="8" s="1"/>
  <c r="G10981" i="8" s="1"/>
  <c r="G11019" i="8" s="1"/>
  <c r="G11057" i="8" s="1"/>
  <c r="G11095" i="8" s="1"/>
  <c r="G11133" i="8" s="1"/>
  <c r="G11171" i="8" s="1"/>
  <c r="G11209" i="8" s="1"/>
  <c r="G11247" i="8" s="1"/>
  <c r="G11285" i="8" s="1"/>
  <c r="G11323" i="8" s="1"/>
  <c r="G11361" i="8" s="1"/>
  <c r="G11399" i="8" s="1"/>
  <c r="G11437" i="8" s="1"/>
  <c r="G11475" i="8" s="1"/>
  <c r="G11513" i="8" s="1"/>
  <c r="G11551" i="8" s="1"/>
  <c r="G11589" i="8" s="1"/>
  <c r="G11627" i="8" s="1"/>
  <c r="G11665" i="8" s="1"/>
  <c r="G11703" i="8" s="1"/>
  <c r="G11741" i="8" s="1"/>
  <c r="G11779" i="8" s="1"/>
  <c r="G11817" i="8" s="1"/>
  <c r="G11855" i="8" s="1"/>
  <c r="G11893" i="8" s="1"/>
  <c r="G11931" i="8" s="1"/>
  <c r="G11969" i="8" s="1"/>
  <c r="G12007" i="8" s="1"/>
  <c r="G12045" i="8" s="1"/>
  <c r="G12083" i="8" s="1"/>
  <c r="G12121" i="8" s="1"/>
  <c r="G12159" i="8" s="1"/>
  <c r="G12197" i="8" s="1"/>
  <c r="G12235" i="8" s="1"/>
  <c r="G12273" i="8" s="1"/>
  <c r="G12311" i="8" s="1"/>
  <c r="G12349" i="8" s="1"/>
  <c r="G12387" i="8" s="1"/>
  <c r="G12425" i="8" s="1"/>
  <c r="G12463" i="8" s="1"/>
  <c r="G12501" i="8" s="1"/>
  <c r="G12539" i="8" s="1"/>
  <c r="G12577" i="8" s="1"/>
  <c r="G12615" i="8" s="1"/>
  <c r="G12653" i="8" s="1"/>
  <c r="G12691" i="8" s="1"/>
  <c r="G12729" i="8" s="1"/>
  <c r="G12767" i="8" s="1"/>
  <c r="G12805" i="8" s="1"/>
  <c r="G12843" i="8" s="1"/>
  <c r="G12881" i="8" s="1"/>
  <c r="G12919" i="8" s="1"/>
  <c r="H75" i="8"/>
  <c r="H113" i="8" s="1"/>
  <c r="H151" i="8" s="1"/>
  <c r="H189" i="8" s="1"/>
  <c r="H227" i="8" s="1"/>
  <c r="H265" i="8" s="1"/>
  <c r="H303" i="8" s="1"/>
  <c r="H341" i="8" s="1"/>
  <c r="H379" i="8" s="1"/>
  <c r="H417" i="8" s="1"/>
  <c r="H455" i="8" s="1"/>
  <c r="H493" i="8" s="1"/>
  <c r="H531" i="8" s="1"/>
  <c r="H569" i="8" s="1"/>
  <c r="H607" i="8" s="1"/>
  <c r="H645" i="8" s="1"/>
  <c r="H683" i="8" s="1"/>
  <c r="H721" i="8" s="1"/>
  <c r="H759" i="8" s="1"/>
  <c r="H797" i="8" s="1"/>
  <c r="H835" i="8" s="1"/>
  <c r="H873" i="8" s="1"/>
  <c r="H911" i="8" s="1"/>
  <c r="H949" i="8" s="1"/>
  <c r="H987" i="8" s="1"/>
  <c r="H1025" i="8" s="1"/>
  <c r="H1063" i="8" s="1"/>
  <c r="H1101" i="8" s="1"/>
  <c r="H1139" i="8" s="1"/>
  <c r="H1177" i="8" s="1"/>
  <c r="H1215" i="8" s="1"/>
  <c r="H1253" i="8" s="1"/>
  <c r="H1291" i="8" s="1"/>
  <c r="H1329" i="8" s="1"/>
  <c r="H1367" i="8" s="1"/>
  <c r="H1405" i="8" s="1"/>
  <c r="H1443" i="8" s="1"/>
  <c r="H1481" i="8" s="1"/>
  <c r="H1519" i="8" s="1"/>
  <c r="H1557" i="8" s="1"/>
  <c r="H1595" i="8" s="1"/>
  <c r="H1633" i="8" s="1"/>
  <c r="H1671" i="8" s="1"/>
  <c r="H1709" i="8" s="1"/>
  <c r="H1747" i="8" s="1"/>
  <c r="H1785" i="8" s="1"/>
  <c r="H1823" i="8" s="1"/>
  <c r="H1861" i="8" s="1"/>
  <c r="H1899" i="8" s="1"/>
  <c r="H1937" i="8" s="1"/>
  <c r="H1975" i="8" s="1"/>
  <c r="H2013" i="8" s="1"/>
  <c r="H2051" i="8" s="1"/>
  <c r="H2089" i="8" s="1"/>
  <c r="H2127" i="8" s="1"/>
  <c r="H2165" i="8" s="1"/>
  <c r="H2203" i="8" s="1"/>
  <c r="H2241" i="8" s="1"/>
  <c r="H2279" i="8" s="1"/>
  <c r="H2317" i="8" s="1"/>
  <c r="H2355" i="8" s="1"/>
  <c r="H2393" i="8" s="1"/>
  <c r="H2431" i="8" s="1"/>
  <c r="H2469" i="8" s="1"/>
  <c r="H2507" i="8" s="1"/>
  <c r="H2545" i="8" s="1"/>
  <c r="H2583" i="8" s="1"/>
  <c r="H2621" i="8" s="1"/>
  <c r="H2659" i="8" s="1"/>
  <c r="H2697" i="8" s="1"/>
  <c r="H2735" i="8" s="1"/>
  <c r="H2773" i="8" s="1"/>
  <c r="H2811" i="8" s="1"/>
  <c r="H2849" i="8" s="1"/>
  <c r="H2887" i="8" s="1"/>
  <c r="H2925" i="8" s="1"/>
  <c r="H2963" i="8" s="1"/>
  <c r="H3001" i="8" s="1"/>
  <c r="H3039" i="8" s="1"/>
  <c r="H3077" i="8" s="1"/>
  <c r="H3115" i="8" s="1"/>
  <c r="H3153" i="8" s="1"/>
  <c r="H3191" i="8" s="1"/>
  <c r="H3229" i="8" s="1"/>
  <c r="H3267" i="8" s="1"/>
  <c r="H3305" i="8" s="1"/>
  <c r="H3343" i="8" s="1"/>
  <c r="H3381" i="8" s="1"/>
  <c r="H3419" i="8" s="1"/>
  <c r="H3457" i="8" s="1"/>
  <c r="H3495" i="8" s="1"/>
  <c r="H3533" i="8" s="1"/>
  <c r="H3571" i="8" s="1"/>
  <c r="H3609" i="8" s="1"/>
  <c r="H3647" i="8" s="1"/>
  <c r="H3685" i="8" s="1"/>
  <c r="H3723" i="8" s="1"/>
  <c r="H3761" i="8" s="1"/>
  <c r="H3799" i="8" s="1"/>
  <c r="H3837" i="8" s="1"/>
  <c r="H3875" i="8" s="1"/>
  <c r="H3913" i="8" s="1"/>
  <c r="H3951" i="8" s="1"/>
  <c r="H3989" i="8" s="1"/>
  <c r="H4027" i="8" s="1"/>
  <c r="H4065" i="8" s="1"/>
  <c r="H4103" i="8" s="1"/>
  <c r="H4141" i="8" s="1"/>
  <c r="H4179" i="8" s="1"/>
  <c r="H4217" i="8" s="1"/>
  <c r="H4255" i="8" s="1"/>
  <c r="H4293" i="8" s="1"/>
  <c r="H4331" i="8" s="1"/>
  <c r="H4369" i="8" s="1"/>
  <c r="H4407" i="8" s="1"/>
  <c r="H4445" i="8" s="1"/>
  <c r="H4483" i="8" s="1"/>
  <c r="H4521" i="8" s="1"/>
  <c r="H4559" i="8" s="1"/>
  <c r="H4597" i="8" s="1"/>
  <c r="H4635" i="8" s="1"/>
  <c r="H4673" i="8" s="1"/>
  <c r="H4711" i="8" s="1"/>
  <c r="H4749" i="8" s="1"/>
  <c r="H4787" i="8" s="1"/>
  <c r="H4825" i="8" s="1"/>
  <c r="H4863" i="8" s="1"/>
  <c r="H4901" i="8" s="1"/>
  <c r="H4939" i="8" s="1"/>
  <c r="H4977" i="8" s="1"/>
  <c r="H5015" i="8" s="1"/>
  <c r="H5053" i="8" s="1"/>
  <c r="H5091" i="8" s="1"/>
  <c r="H5129" i="8" s="1"/>
  <c r="H5167" i="8" s="1"/>
  <c r="H5205" i="8" s="1"/>
  <c r="H5243" i="8" s="1"/>
  <c r="H5281" i="8" s="1"/>
  <c r="H5319" i="8" s="1"/>
  <c r="H5357" i="8" s="1"/>
  <c r="H5395" i="8" s="1"/>
  <c r="H5433" i="8" s="1"/>
  <c r="H5471" i="8" s="1"/>
  <c r="H5509" i="8" s="1"/>
  <c r="H5547" i="8" s="1"/>
  <c r="H5585" i="8" s="1"/>
  <c r="H5623" i="8" s="1"/>
  <c r="H5661" i="8" s="1"/>
  <c r="H5699" i="8" s="1"/>
  <c r="H5737" i="8" s="1"/>
  <c r="H5775" i="8" s="1"/>
  <c r="H5813" i="8" s="1"/>
  <c r="H5851" i="8" s="1"/>
  <c r="H5889" i="8" s="1"/>
  <c r="H5927" i="8" s="1"/>
  <c r="H5965" i="8" s="1"/>
  <c r="H6003" i="8" s="1"/>
  <c r="H6041" i="8" s="1"/>
  <c r="H6079" i="8" s="1"/>
  <c r="H6117" i="8" s="1"/>
  <c r="H6155" i="8" s="1"/>
  <c r="H6193" i="8" s="1"/>
  <c r="H6231" i="8" s="1"/>
  <c r="H6269" i="8" s="1"/>
  <c r="H6307" i="8" s="1"/>
  <c r="H6345" i="8" s="1"/>
  <c r="H6383" i="8" s="1"/>
  <c r="H6421" i="8" s="1"/>
  <c r="H6459" i="8" s="1"/>
  <c r="H6497" i="8" s="1"/>
  <c r="H6535" i="8" s="1"/>
  <c r="H6573" i="8" s="1"/>
  <c r="H6611" i="8" s="1"/>
  <c r="H6649" i="8" s="1"/>
  <c r="H6687" i="8" s="1"/>
  <c r="H6725" i="8" s="1"/>
  <c r="H6763" i="8" s="1"/>
  <c r="H6801" i="8" s="1"/>
  <c r="H6839" i="8" s="1"/>
  <c r="H6877" i="8" s="1"/>
  <c r="H6915" i="8" s="1"/>
  <c r="H6953" i="8" s="1"/>
  <c r="H6991" i="8" s="1"/>
  <c r="H7029" i="8" s="1"/>
  <c r="H7067" i="8" s="1"/>
  <c r="H7105" i="8" s="1"/>
  <c r="H7143" i="8" s="1"/>
  <c r="H7181" i="8" s="1"/>
  <c r="H7219" i="8" s="1"/>
  <c r="H7257" i="8" s="1"/>
  <c r="H7295" i="8" s="1"/>
  <c r="H7333" i="8" s="1"/>
  <c r="H7371" i="8" s="1"/>
  <c r="H7409" i="8" s="1"/>
  <c r="H7447" i="8" s="1"/>
  <c r="H7485" i="8" s="1"/>
  <c r="H7523" i="8" s="1"/>
  <c r="H7561" i="8" s="1"/>
  <c r="H7599" i="8" s="1"/>
  <c r="H7637" i="8" s="1"/>
  <c r="H7675" i="8" s="1"/>
  <c r="H7713" i="8" s="1"/>
  <c r="H7751" i="8" s="1"/>
  <c r="H7789" i="8" s="1"/>
  <c r="H7827" i="8" s="1"/>
  <c r="H7865" i="8" s="1"/>
  <c r="H7903" i="8" s="1"/>
  <c r="H7941" i="8" s="1"/>
  <c r="H7979" i="8" s="1"/>
  <c r="H8017" i="8" s="1"/>
  <c r="H8055" i="8" s="1"/>
  <c r="H8093" i="8" s="1"/>
  <c r="H8131" i="8" s="1"/>
  <c r="H8169" i="8" s="1"/>
  <c r="H8207" i="8" s="1"/>
  <c r="H8245" i="8" s="1"/>
  <c r="H8283" i="8" s="1"/>
  <c r="H8321" i="8" s="1"/>
  <c r="H8359" i="8" s="1"/>
  <c r="H8397" i="8" s="1"/>
  <c r="H8435" i="8" s="1"/>
  <c r="H8473" i="8" s="1"/>
  <c r="H8511" i="8" s="1"/>
  <c r="H8549" i="8" s="1"/>
  <c r="H8587" i="8" s="1"/>
  <c r="H8625" i="8" s="1"/>
  <c r="H8663" i="8" s="1"/>
  <c r="H8701" i="8" s="1"/>
  <c r="H8739" i="8" s="1"/>
  <c r="H8777" i="8" s="1"/>
  <c r="H8815" i="8" s="1"/>
  <c r="H8853" i="8" s="1"/>
  <c r="H8891" i="8" s="1"/>
  <c r="H8929" i="8" s="1"/>
  <c r="H8967" i="8" s="1"/>
  <c r="H9005" i="8" s="1"/>
  <c r="H9043" i="8" s="1"/>
  <c r="H9081" i="8" s="1"/>
  <c r="H9119" i="8" s="1"/>
  <c r="H9157" i="8" s="1"/>
  <c r="H9195" i="8" s="1"/>
  <c r="H9233" i="8" s="1"/>
  <c r="H9271" i="8" s="1"/>
  <c r="H9309" i="8" s="1"/>
  <c r="H9347" i="8" s="1"/>
  <c r="H9385" i="8" s="1"/>
  <c r="H9423" i="8" s="1"/>
  <c r="H9461" i="8" s="1"/>
  <c r="H9499" i="8" s="1"/>
  <c r="H9537" i="8" s="1"/>
  <c r="H9575" i="8" s="1"/>
  <c r="H9613" i="8" s="1"/>
  <c r="H9651" i="8" s="1"/>
  <c r="H9689" i="8" s="1"/>
  <c r="H9727" i="8" s="1"/>
  <c r="H9765" i="8" s="1"/>
  <c r="H9803" i="8" s="1"/>
  <c r="H9841" i="8" s="1"/>
  <c r="H9879" i="8" s="1"/>
  <c r="H9917" i="8" s="1"/>
  <c r="H9955" i="8" s="1"/>
  <c r="H9993" i="8" s="1"/>
  <c r="H10031" i="8" s="1"/>
  <c r="H10069" i="8" s="1"/>
  <c r="H10107" i="8" s="1"/>
  <c r="H10145" i="8" s="1"/>
  <c r="H10183" i="8" s="1"/>
  <c r="H10221" i="8" s="1"/>
  <c r="H10259" i="8" s="1"/>
  <c r="H10297" i="8" s="1"/>
  <c r="H10335" i="8" s="1"/>
  <c r="H10373" i="8" s="1"/>
  <c r="H10411" i="8" s="1"/>
  <c r="H10449" i="8" s="1"/>
  <c r="H10487" i="8" s="1"/>
  <c r="H10525" i="8" s="1"/>
  <c r="H10563" i="8" s="1"/>
  <c r="H10601" i="8" s="1"/>
  <c r="H10639" i="8" s="1"/>
  <c r="H10677" i="8" s="1"/>
  <c r="H10715" i="8" s="1"/>
  <c r="H10753" i="8" s="1"/>
  <c r="H10791" i="8" s="1"/>
  <c r="H10829" i="8" s="1"/>
  <c r="H10867" i="8" s="1"/>
  <c r="H10905" i="8" s="1"/>
  <c r="H10943" i="8" s="1"/>
  <c r="H10981" i="8" s="1"/>
  <c r="H11019" i="8" s="1"/>
  <c r="H11057" i="8" s="1"/>
  <c r="H11095" i="8" s="1"/>
  <c r="H11133" i="8" s="1"/>
  <c r="H11171" i="8" s="1"/>
  <c r="H11209" i="8" s="1"/>
  <c r="H11247" i="8" s="1"/>
  <c r="H11285" i="8" s="1"/>
  <c r="H11323" i="8" s="1"/>
  <c r="H11361" i="8" s="1"/>
  <c r="H11399" i="8" s="1"/>
  <c r="H11437" i="8" s="1"/>
  <c r="H11475" i="8" s="1"/>
  <c r="H11513" i="8" s="1"/>
  <c r="H11551" i="8" s="1"/>
  <c r="H11589" i="8" s="1"/>
  <c r="H11627" i="8" s="1"/>
  <c r="H11665" i="8" s="1"/>
  <c r="H11703" i="8" s="1"/>
  <c r="H11741" i="8" s="1"/>
  <c r="H11779" i="8" s="1"/>
  <c r="H11817" i="8" s="1"/>
  <c r="H11855" i="8" s="1"/>
  <c r="H11893" i="8" s="1"/>
  <c r="H11931" i="8" s="1"/>
  <c r="H11969" i="8" s="1"/>
  <c r="H12007" i="8" s="1"/>
  <c r="H12045" i="8" s="1"/>
  <c r="H12083" i="8" s="1"/>
  <c r="H12121" i="8" s="1"/>
  <c r="H12159" i="8" s="1"/>
  <c r="H12197" i="8" s="1"/>
  <c r="H12235" i="8" s="1"/>
  <c r="H12273" i="8" s="1"/>
  <c r="H12311" i="8" s="1"/>
  <c r="H12349" i="8" s="1"/>
  <c r="H12387" i="8" s="1"/>
  <c r="H12425" i="8" s="1"/>
  <c r="H12463" i="8" s="1"/>
  <c r="H12501" i="8" s="1"/>
  <c r="H12539" i="8" s="1"/>
  <c r="H12577" i="8" s="1"/>
  <c r="H12615" i="8" s="1"/>
  <c r="H12653" i="8" s="1"/>
  <c r="H12691" i="8" s="1"/>
  <c r="H12729" i="8" s="1"/>
  <c r="H12767" i="8" s="1"/>
  <c r="H12805" i="8" s="1"/>
  <c r="H12843" i="8" s="1"/>
  <c r="H12881" i="8" s="1"/>
  <c r="H12919" i="8" s="1"/>
  <c r="I75" i="8"/>
  <c r="I113" i="8" s="1"/>
  <c r="I151" i="8" s="1"/>
  <c r="I189" i="8" s="1"/>
  <c r="I227" i="8" s="1"/>
  <c r="I265" i="8" s="1"/>
  <c r="I303" i="8" s="1"/>
  <c r="I341" i="8" s="1"/>
  <c r="I379" i="8" s="1"/>
  <c r="I417" i="8" s="1"/>
  <c r="I455" i="8" s="1"/>
  <c r="I493" i="8" s="1"/>
  <c r="I531" i="8" s="1"/>
  <c r="I569" i="8" s="1"/>
  <c r="I607" i="8" s="1"/>
  <c r="I645" i="8" s="1"/>
  <c r="I683" i="8" s="1"/>
  <c r="I721" i="8" s="1"/>
  <c r="I759" i="8" s="1"/>
  <c r="I797" i="8" s="1"/>
  <c r="I835" i="8" s="1"/>
  <c r="I873" i="8" s="1"/>
  <c r="I911" i="8" s="1"/>
  <c r="I949" i="8" s="1"/>
  <c r="I987" i="8" s="1"/>
  <c r="I1025" i="8" s="1"/>
  <c r="I1063" i="8" s="1"/>
  <c r="I1101" i="8" s="1"/>
  <c r="I1139" i="8" s="1"/>
  <c r="I1177" i="8" s="1"/>
  <c r="I1215" i="8" s="1"/>
  <c r="I1253" i="8" s="1"/>
  <c r="I1291" i="8" s="1"/>
  <c r="I1329" i="8" s="1"/>
  <c r="I1367" i="8" s="1"/>
  <c r="I1405" i="8" s="1"/>
  <c r="I1443" i="8" s="1"/>
  <c r="I1481" i="8" s="1"/>
  <c r="I1519" i="8" s="1"/>
  <c r="I1557" i="8" s="1"/>
  <c r="I1595" i="8" s="1"/>
  <c r="I1633" i="8" s="1"/>
  <c r="I1671" i="8" s="1"/>
  <c r="I1709" i="8" s="1"/>
  <c r="I1747" i="8" s="1"/>
  <c r="I1785" i="8" s="1"/>
  <c r="I1823" i="8" s="1"/>
  <c r="I1861" i="8" s="1"/>
  <c r="I1899" i="8" s="1"/>
  <c r="I1937" i="8" s="1"/>
  <c r="I1975" i="8" s="1"/>
  <c r="I2013" i="8" s="1"/>
  <c r="I2051" i="8" s="1"/>
  <c r="I2089" i="8" s="1"/>
  <c r="I2127" i="8" s="1"/>
  <c r="I2165" i="8" s="1"/>
  <c r="I2203" i="8" s="1"/>
  <c r="I2241" i="8" s="1"/>
  <c r="I2279" i="8" s="1"/>
  <c r="I2317" i="8" s="1"/>
  <c r="I2355" i="8" s="1"/>
  <c r="I2393" i="8" s="1"/>
  <c r="I2431" i="8" s="1"/>
  <c r="I2469" i="8" s="1"/>
  <c r="I2507" i="8" s="1"/>
  <c r="I2545" i="8" s="1"/>
  <c r="I2583" i="8" s="1"/>
  <c r="I2621" i="8" s="1"/>
  <c r="I2659" i="8" s="1"/>
  <c r="I2697" i="8" s="1"/>
  <c r="I2735" i="8" s="1"/>
  <c r="I2773" i="8" s="1"/>
  <c r="I2811" i="8" s="1"/>
  <c r="I2849" i="8" s="1"/>
  <c r="I2887" i="8" s="1"/>
  <c r="I2925" i="8" s="1"/>
  <c r="I2963" i="8" s="1"/>
  <c r="I3001" i="8" s="1"/>
  <c r="I3039" i="8" s="1"/>
  <c r="I3077" i="8" s="1"/>
  <c r="I3115" i="8" s="1"/>
  <c r="I3153" i="8" s="1"/>
  <c r="I3191" i="8" s="1"/>
  <c r="I3229" i="8" s="1"/>
  <c r="I3267" i="8" s="1"/>
  <c r="I3305" i="8" s="1"/>
  <c r="I3343" i="8" s="1"/>
  <c r="I3381" i="8" s="1"/>
  <c r="I3419" i="8" s="1"/>
  <c r="I3457" i="8" s="1"/>
  <c r="I3495" i="8" s="1"/>
  <c r="I3533" i="8" s="1"/>
  <c r="I3571" i="8" s="1"/>
  <c r="I3609" i="8" s="1"/>
  <c r="I3647" i="8" s="1"/>
  <c r="I3685" i="8" s="1"/>
  <c r="I3723" i="8" s="1"/>
  <c r="I3761" i="8" s="1"/>
  <c r="I3799" i="8" s="1"/>
  <c r="I3837" i="8" s="1"/>
  <c r="I3875" i="8" s="1"/>
  <c r="I3913" i="8" s="1"/>
  <c r="I3951" i="8" s="1"/>
  <c r="I3989" i="8" s="1"/>
  <c r="I4027" i="8" s="1"/>
  <c r="I4065" i="8" s="1"/>
  <c r="I4103" i="8" s="1"/>
  <c r="I4141" i="8" s="1"/>
  <c r="I4179" i="8" s="1"/>
  <c r="I4217" i="8" s="1"/>
  <c r="I4255" i="8" s="1"/>
  <c r="I4293" i="8" s="1"/>
  <c r="I4331" i="8" s="1"/>
  <c r="I4369" i="8" s="1"/>
  <c r="I4407" i="8" s="1"/>
  <c r="I4445" i="8" s="1"/>
  <c r="I4483" i="8" s="1"/>
  <c r="I4521" i="8" s="1"/>
  <c r="I4559" i="8" s="1"/>
  <c r="I4597" i="8" s="1"/>
  <c r="I4635" i="8" s="1"/>
  <c r="I4673" i="8" s="1"/>
  <c r="I4711" i="8" s="1"/>
  <c r="I4749" i="8" s="1"/>
  <c r="I4787" i="8" s="1"/>
  <c r="I4825" i="8" s="1"/>
  <c r="I4863" i="8" s="1"/>
  <c r="I4901" i="8" s="1"/>
  <c r="I4939" i="8" s="1"/>
  <c r="I4977" i="8" s="1"/>
  <c r="I5015" i="8" s="1"/>
  <c r="I5053" i="8" s="1"/>
  <c r="I5091" i="8" s="1"/>
  <c r="I5129" i="8" s="1"/>
  <c r="I5167" i="8" s="1"/>
  <c r="I5205" i="8" s="1"/>
  <c r="I5243" i="8" s="1"/>
  <c r="I5281" i="8" s="1"/>
  <c r="I5319" i="8" s="1"/>
  <c r="I5357" i="8" s="1"/>
  <c r="I5395" i="8" s="1"/>
  <c r="I5433" i="8" s="1"/>
  <c r="I5471" i="8" s="1"/>
  <c r="I5509" i="8" s="1"/>
  <c r="I5547" i="8" s="1"/>
  <c r="I5585" i="8" s="1"/>
  <c r="I5623" i="8" s="1"/>
  <c r="I5661" i="8" s="1"/>
  <c r="I5699" i="8" s="1"/>
  <c r="I5737" i="8" s="1"/>
  <c r="I5775" i="8" s="1"/>
  <c r="I5813" i="8" s="1"/>
  <c r="I5851" i="8" s="1"/>
  <c r="I5889" i="8" s="1"/>
  <c r="I5927" i="8" s="1"/>
  <c r="I5965" i="8" s="1"/>
  <c r="I6003" i="8" s="1"/>
  <c r="I6041" i="8" s="1"/>
  <c r="I6079" i="8" s="1"/>
  <c r="I6117" i="8" s="1"/>
  <c r="I6155" i="8" s="1"/>
  <c r="I6193" i="8" s="1"/>
  <c r="I6231" i="8" s="1"/>
  <c r="I6269" i="8" s="1"/>
  <c r="I6307" i="8" s="1"/>
  <c r="I6345" i="8" s="1"/>
  <c r="I6383" i="8" s="1"/>
  <c r="I6421" i="8" s="1"/>
  <c r="I6459" i="8" s="1"/>
  <c r="I6497" i="8" s="1"/>
  <c r="I6535" i="8" s="1"/>
  <c r="I6573" i="8" s="1"/>
  <c r="I6611" i="8" s="1"/>
  <c r="I6649" i="8" s="1"/>
  <c r="I6687" i="8" s="1"/>
  <c r="I6725" i="8" s="1"/>
  <c r="I6763" i="8" s="1"/>
  <c r="I6801" i="8" s="1"/>
  <c r="I6839" i="8" s="1"/>
  <c r="I6877" i="8" s="1"/>
  <c r="I6915" i="8" s="1"/>
  <c r="I6953" i="8" s="1"/>
  <c r="I6991" i="8" s="1"/>
  <c r="I7029" i="8" s="1"/>
  <c r="I7067" i="8" s="1"/>
  <c r="I7105" i="8" s="1"/>
  <c r="I7143" i="8" s="1"/>
  <c r="I7181" i="8" s="1"/>
  <c r="I7219" i="8" s="1"/>
  <c r="I7257" i="8" s="1"/>
  <c r="I7295" i="8" s="1"/>
  <c r="I7333" i="8" s="1"/>
  <c r="I7371" i="8" s="1"/>
  <c r="I7409" i="8" s="1"/>
  <c r="I7447" i="8" s="1"/>
  <c r="I7485" i="8" s="1"/>
  <c r="I7523" i="8" s="1"/>
  <c r="I7561" i="8" s="1"/>
  <c r="I7599" i="8" s="1"/>
  <c r="I7637" i="8" s="1"/>
  <c r="I7675" i="8" s="1"/>
  <c r="I7713" i="8" s="1"/>
  <c r="I7751" i="8" s="1"/>
  <c r="I7789" i="8" s="1"/>
  <c r="I7827" i="8" s="1"/>
  <c r="I7865" i="8" s="1"/>
  <c r="I7903" i="8" s="1"/>
  <c r="I7941" i="8" s="1"/>
  <c r="I7979" i="8" s="1"/>
  <c r="I8017" i="8" s="1"/>
  <c r="I8055" i="8" s="1"/>
  <c r="I8093" i="8" s="1"/>
  <c r="I8131" i="8" s="1"/>
  <c r="I8169" i="8" s="1"/>
  <c r="I8207" i="8" s="1"/>
  <c r="I8245" i="8" s="1"/>
  <c r="I8283" i="8" s="1"/>
  <c r="I8321" i="8" s="1"/>
  <c r="I8359" i="8" s="1"/>
  <c r="I8397" i="8" s="1"/>
  <c r="I8435" i="8" s="1"/>
  <c r="I8473" i="8" s="1"/>
  <c r="I8511" i="8" s="1"/>
  <c r="I8549" i="8" s="1"/>
  <c r="I8587" i="8" s="1"/>
  <c r="I8625" i="8" s="1"/>
  <c r="I8663" i="8" s="1"/>
  <c r="I8701" i="8" s="1"/>
  <c r="I8739" i="8" s="1"/>
  <c r="I8777" i="8" s="1"/>
  <c r="I8815" i="8" s="1"/>
  <c r="I8853" i="8" s="1"/>
  <c r="I8891" i="8" s="1"/>
  <c r="I8929" i="8" s="1"/>
  <c r="I8967" i="8" s="1"/>
  <c r="I9005" i="8" s="1"/>
  <c r="I9043" i="8" s="1"/>
  <c r="I9081" i="8" s="1"/>
  <c r="I9119" i="8" s="1"/>
  <c r="I9157" i="8" s="1"/>
  <c r="I9195" i="8" s="1"/>
  <c r="I9233" i="8" s="1"/>
  <c r="I9271" i="8" s="1"/>
  <c r="I9309" i="8" s="1"/>
  <c r="I9347" i="8" s="1"/>
  <c r="I9385" i="8" s="1"/>
  <c r="I9423" i="8" s="1"/>
  <c r="I9461" i="8" s="1"/>
  <c r="I9499" i="8" s="1"/>
  <c r="I9537" i="8" s="1"/>
  <c r="I9575" i="8" s="1"/>
  <c r="I9613" i="8" s="1"/>
  <c r="I9651" i="8" s="1"/>
  <c r="I9689" i="8" s="1"/>
  <c r="I9727" i="8" s="1"/>
  <c r="I9765" i="8" s="1"/>
  <c r="I9803" i="8" s="1"/>
  <c r="I9841" i="8" s="1"/>
  <c r="I9879" i="8" s="1"/>
  <c r="I9917" i="8" s="1"/>
  <c r="I9955" i="8" s="1"/>
  <c r="I9993" i="8" s="1"/>
  <c r="I10031" i="8" s="1"/>
  <c r="I10069" i="8" s="1"/>
  <c r="I10107" i="8" s="1"/>
  <c r="I10145" i="8" s="1"/>
  <c r="I10183" i="8" s="1"/>
  <c r="I10221" i="8" s="1"/>
  <c r="I10259" i="8" s="1"/>
  <c r="I10297" i="8" s="1"/>
  <c r="I10335" i="8" s="1"/>
  <c r="I10373" i="8" s="1"/>
  <c r="I10411" i="8" s="1"/>
  <c r="I10449" i="8" s="1"/>
  <c r="I10487" i="8" s="1"/>
  <c r="I10525" i="8" s="1"/>
  <c r="I10563" i="8" s="1"/>
  <c r="I10601" i="8" s="1"/>
  <c r="I10639" i="8" s="1"/>
  <c r="I10677" i="8" s="1"/>
  <c r="I10715" i="8" s="1"/>
  <c r="I10753" i="8" s="1"/>
  <c r="I10791" i="8" s="1"/>
  <c r="I10829" i="8" s="1"/>
  <c r="I10867" i="8" s="1"/>
  <c r="I10905" i="8" s="1"/>
  <c r="I10943" i="8" s="1"/>
  <c r="I10981" i="8" s="1"/>
  <c r="I11019" i="8" s="1"/>
  <c r="I11057" i="8" s="1"/>
  <c r="I11095" i="8" s="1"/>
  <c r="I11133" i="8" s="1"/>
  <c r="I11171" i="8" s="1"/>
  <c r="I11209" i="8" s="1"/>
  <c r="I11247" i="8" s="1"/>
  <c r="I11285" i="8" s="1"/>
  <c r="I11323" i="8" s="1"/>
  <c r="I11361" i="8" s="1"/>
  <c r="I11399" i="8" s="1"/>
  <c r="I11437" i="8" s="1"/>
  <c r="I11475" i="8" s="1"/>
  <c r="I11513" i="8" s="1"/>
  <c r="I11551" i="8" s="1"/>
  <c r="I11589" i="8" s="1"/>
  <c r="I11627" i="8" s="1"/>
  <c r="I11665" i="8" s="1"/>
  <c r="I11703" i="8" s="1"/>
  <c r="I11741" i="8" s="1"/>
  <c r="I11779" i="8" s="1"/>
  <c r="I11817" i="8" s="1"/>
  <c r="I11855" i="8" s="1"/>
  <c r="I11893" i="8" s="1"/>
  <c r="I11931" i="8" s="1"/>
  <c r="I11969" i="8" s="1"/>
  <c r="I12007" i="8" s="1"/>
  <c r="I12045" i="8" s="1"/>
  <c r="I12083" i="8" s="1"/>
  <c r="I12121" i="8" s="1"/>
  <c r="I12159" i="8" s="1"/>
  <c r="I12197" i="8" s="1"/>
  <c r="I12235" i="8" s="1"/>
  <c r="I12273" i="8" s="1"/>
  <c r="I12311" i="8" s="1"/>
  <c r="I12349" i="8" s="1"/>
  <c r="I12387" i="8" s="1"/>
  <c r="I12425" i="8" s="1"/>
  <c r="I12463" i="8" s="1"/>
  <c r="I12501" i="8" s="1"/>
  <c r="I12539" i="8" s="1"/>
  <c r="I12577" i="8" s="1"/>
  <c r="I12615" i="8" s="1"/>
  <c r="I12653" i="8" s="1"/>
  <c r="I12691" i="8" s="1"/>
  <c r="I12729" i="8" s="1"/>
  <c r="I12767" i="8" s="1"/>
  <c r="I12805" i="8" s="1"/>
  <c r="I12843" i="8" s="1"/>
  <c r="I12881" i="8" s="1"/>
  <c r="I12919" i="8" s="1"/>
  <c r="J75" i="8"/>
  <c r="J113" i="8" s="1"/>
  <c r="J151" i="8" s="1"/>
  <c r="J189" i="8" s="1"/>
  <c r="J227" i="8" s="1"/>
  <c r="J265" i="8" s="1"/>
  <c r="J303" i="8" s="1"/>
  <c r="J341" i="8" s="1"/>
  <c r="J379" i="8" s="1"/>
  <c r="J417" i="8" s="1"/>
  <c r="J455" i="8" s="1"/>
  <c r="J493" i="8" s="1"/>
  <c r="J531" i="8" s="1"/>
  <c r="J569" i="8" s="1"/>
  <c r="J607" i="8" s="1"/>
  <c r="J645" i="8" s="1"/>
  <c r="J683" i="8" s="1"/>
  <c r="J721" i="8" s="1"/>
  <c r="J759" i="8" s="1"/>
  <c r="J797" i="8" s="1"/>
  <c r="J835" i="8" s="1"/>
  <c r="J873" i="8" s="1"/>
  <c r="J911" i="8" s="1"/>
  <c r="J949" i="8" s="1"/>
  <c r="J987" i="8" s="1"/>
  <c r="J1025" i="8" s="1"/>
  <c r="J1063" i="8" s="1"/>
  <c r="J1101" i="8" s="1"/>
  <c r="J1139" i="8" s="1"/>
  <c r="J1177" i="8" s="1"/>
  <c r="J1215" i="8" s="1"/>
  <c r="J1253" i="8" s="1"/>
  <c r="J1291" i="8" s="1"/>
  <c r="J1329" i="8" s="1"/>
  <c r="J1367" i="8" s="1"/>
  <c r="J1405" i="8" s="1"/>
  <c r="J1443" i="8" s="1"/>
  <c r="J1481" i="8" s="1"/>
  <c r="J1519" i="8" s="1"/>
  <c r="J1557" i="8" s="1"/>
  <c r="J1595" i="8" s="1"/>
  <c r="J1633" i="8" s="1"/>
  <c r="J1671" i="8" s="1"/>
  <c r="J1709" i="8" s="1"/>
  <c r="J1747" i="8" s="1"/>
  <c r="J1785" i="8" s="1"/>
  <c r="J1823" i="8" s="1"/>
  <c r="J1861" i="8" s="1"/>
  <c r="J1899" i="8" s="1"/>
  <c r="J1937" i="8" s="1"/>
  <c r="J1975" i="8" s="1"/>
  <c r="J2013" i="8" s="1"/>
  <c r="J2051" i="8" s="1"/>
  <c r="J2089" i="8" s="1"/>
  <c r="J2127" i="8" s="1"/>
  <c r="J2165" i="8" s="1"/>
  <c r="J2203" i="8" s="1"/>
  <c r="J2241" i="8" s="1"/>
  <c r="J2279" i="8" s="1"/>
  <c r="J2317" i="8" s="1"/>
  <c r="J2355" i="8" s="1"/>
  <c r="J2393" i="8" s="1"/>
  <c r="J2431" i="8" s="1"/>
  <c r="J2469" i="8" s="1"/>
  <c r="J2507" i="8" s="1"/>
  <c r="J2545" i="8" s="1"/>
  <c r="J2583" i="8" s="1"/>
  <c r="J2621" i="8" s="1"/>
  <c r="J2659" i="8" s="1"/>
  <c r="J2697" i="8" s="1"/>
  <c r="J2735" i="8" s="1"/>
  <c r="J2773" i="8" s="1"/>
  <c r="J2811" i="8" s="1"/>
  <c r="J2849" i="8" s="1"/>
  <c r="J2887" i="8" s="1"/>
  <c r="J2925" i="8" s="1"/>
  <c r="J2963" i="8" s="1"/>
  <c r="J3001" i="8" s="1"/>
  <c r="J3039" i="8" s="1"/>
  <c r="J3077" i="8" s="1"/>
  <c r="J3115" i="8" s="1"/>
  <c r="J3153" i="8" s="1"/>
  <c r="J3191" i="8" s="1"/>
  <c r="J3229" i="8" s="1"/>
  <c r="J3267" i="8" s="1"/>
  <c r="J3305" i="8" s="1"/>
  <c r="J3343" i="8" s="1"/>
  <c r="J3381" i="8" s="1"/>
  <c r="J3419" i="8" s="1"/>
  <c r="J3457" i="8" s="1"/>
  <c r="J3495" i="8" s="1"/>
  <c r="J3533" i="8" s="1"/>
  <c r="J3571" i="8" s="1"/>
  <c r="J3609" i="8" s="1"/>
  <c r="J3647" i="8" s="1"/>
  <c r="J3685" i="8" s="1"/>
  <c r="J3723" i="8" s="1"/>
  <c r="J3761" i="8" s="1"/>
  <c r="J3799" i="8" s="1"/>
  <c r="J3837" i="8" s="1"/>
  <c r="J3875" i="8" s="1"/>
  <c r="J3913" i="8" s="1"/>
  <c r="J3951" i="8" s="1"/>
  <c r="J3989" i="8" s="1"/>
  <c r="J4027" i="8" s="1"/>
  <c r="J4065" i="8" s="1"/>
  <c r="J4103" i="8" s="1"/>
  <c r="J4141" i="8" s="1"/>
  <c r="J4179" i="8" s="1"/>
  <c r="J4217" i="8" s="1"/>
  <c r="J4255" i="8" s="1"/>
  <c r="J4293" i="8" s="1"/>
  <c r="J4331" i="8" s="1"/>
  <c r="J4369" i="8" s="1"/>
  <c r="J4407" i="8" s="1"/>
  <c r="J4445" i="8" s="1"/>
  <c r="J4483" i="8" s="1"/>
  <c r="J4521" i="8" s="1"/>
  <c r="J4559" i="8" s="1"/>
  <c r="J4597" i="8" s="1"/>
  <c r="J4635" i="8" s="1"/>
  <c r="J4673" i="8" s="1"/>
  <c r="J4711" i="8" s="1"/>
  <c r="J4749" i="8" s="1"/>
  <c r="J4787" i="8" s="1"/>
  <c r="J4825" i="8" s="1"/>
  <c r="J4863" i="8" s="1"/>
  <c r="J4901" i="8" s="1"/>
  <c r="J4939" i="8" s="1"/>
  <c r="J4977" i="8" s="1"/>
  <c r="J5015" i="8" s="1"/>
  <c r="J5053" i="8" s="1"/>
  <c r="J5091" i="8" s="1"/>
  <c r="J5129" i="8" s="1"/>
  <c r="J5167" i="8" s="1"/>
  <c r="J5205" i="8" s="1"/>
  <c r="J5243" i="8" s="1"/>
  <c r="J5281" i="8" s="1"/>
  <c r="J5319" i="8" s="1"/>
  <c r="J5357" i="8" s="1"/>
  <c r="J5395" i="8" s="1"/>
  <c r="J5433" i="8" s="1"/>
  <c r="J5471" i="8" s="1"/>
  <c r="J5509" i="8" s="1"/>
  <c r="J5547" i="8" s="1"/>
  <c r="J5585" i="8" s="1"/>
  <c r="J5623" i="8" s="1"/>
  <c r="J5661" i="8" s="1"/>
  <c r="J5699" i="8" s="1"/>
  <c r="J5737" i="8" s="1"/>
  <c r="J5775" i="8" s="1"/>
  <c r="J5813" i="8" s="1"/>
  <c r="J5851" i="8" s="1"/>
  <c r="J5889" i="8" s="1"/>
  <c r="J5927" i="8" s="1"/>
  <c r="J5965" i="8" s="1"/>
  <c r="J6003" i="8" s="1"/>
  <c r="J6041" i="8" s="1"/>
  <c r="J6079" i="8" s="1"/>
  <c r="J6117" i="8" s="1"/>
  <c r="J6155" i="8" s="1"/>
  <c r="J6193" i="8" s="1"/>
  <c r="J6231" i="8" s="1"/>
  <c r="J6269" i="8" s="1"/>
  <c r="J6307" i="8" s="1"/>
  <c r="J6345" i="8" s="1"/>
  <c r="J6383" i="8" s="1"/>
  <c r="J6421" i="8" s="1"/>
  <c r="J6459" i="8" s="1"/>
  <c r="J6497" i="8" s="1"/>
  <c r="J6535" i="8" s="1"/>
  <c r="J6573" i="8" s="1"/>
  <c r="J6611" i="8" s="1"/>
  <c r="J6649" i="8" s="1"/>
  <c r="J6687" i="8" s="1"/>
  <c r="J6725" i="8" s="1"/>
  <c r="J6763" i="8" s="1"/>
  <c r="J6801" i="8" s="1"/>
  <c r="J6839" i="8" s="1"/>
  <c r="J6877" i="8" s="1"/>
  <c r="J6915" i="8" s="1"/>
  <c r="J6953" i="8" s="1"/>
  <c r="J6991" i="8" s="1"/>
  <c r="J7029" i="8" s="1"/>
  <c r="J7067" i="8" s="1"/>
  <c r="J7105" i="8" s="1"/>
  <c r="J7143" i="8" s="1"/>
  <c r="J7181" i="8" s="1"/>
  <c r="J7219" i="8" s="1"/>
  <c r="J7257" i="8" s="1"/>
  <c r="J7295" i="8" s="1"/>
  <c r="J7333" i="8" s="1"/>
  <c r="J7371" i="8" s="1"/>
  <c r="J7409" i="8" s="1"/>
  <c r="J7447" i="8" s="1"/>
  <c r="J7485" i="8" s="1"/>
  <c r="J7523" i="8" s="1"/>
  <c r="J7561" i="8" s="1"/>
  <c r="J7599" i="8" s="1"/>
  <c r="J7637" i="8" s="1"/>
  <c r="J7675" i="8" s="1"/>
  <c r="J7713" i="8" s="1"/>
  <c r="J7751" i="8" s="1"/>
  <c r="J7789" i="8" s="1"/>
  <c r="J7827" i="8" s="1"/>
  <c r="J7865" i="8" s="1"/>
  <c r="J7903" i="8" s="1"/>
  <c r="J7941" i="8" s="1"/>
  <c r="J7979" i="8" s="1"/>
  <c r="J8017" i="8" s="1"/>
  <c r="J8055" i="8" s="1"/>
  <c r="J8093" i="8" s="1"/>
  <c r="J8131" i="8" s="1"/>
  <c r="J8169" i="8" s="1"/>
  <c r="J8207" i="8" s="1"/>
  <c r="J8245" i="8" s="1"/>
  <c r="J8283" i="8" s="1"/>
  <c r="J8321" i="8" s="1"/>
  <c r="J8359" i="8" s="1"/>
  <c r="J8397" i="8" s="1"/>
  <c r="J8435" i="8" s="1"/>
  <c r="J8473" i="8" s="1"/>
  <c r="J8511" i="8" s="1"/>
  <c r="J8549" i="8" s="1"/>
  <c r="J8587" i="8" s="1"/>
  <c r="J8625" i="8" s="1"/>
  <c r="J8663" i="8" s="1"/>
  <c r="J8701" i="8" s="1"/>
  <c r="J8739" i="8" s="1"/>
  <c r="J8777" i="8" s="1"/>
  <c r="J8815" i="8" s="1"/>
  <c r="J8853" i="8" s="1"/>
  <c r="J8891" i="8" s="1"/>
  <c r="J8929" i="8" s="1"/>
  <c r="J8967" i="8" s="1"/>
  <c r="J9005" i="8" s="1"/>
  <c r="J9043" i="8" s="1"/>
  <c r="J9081" i="8" s="1"/>
  <c r="J9119" i="8" s="1"/>
  <c r="J9157" i="8" s="1"/>
  <c r="J9195" i="8" s="1"/>
  <c r="J9233" i="8" s="1"/>
  <c r="J9271" i="8" s="1"/>
  <c r="J9309" i="8" s="1"/>
  <c r="J9347" i="8" s="1"/>
  <c r="J9385" i="8" s="1"/>
  <c r="J9423" i="8" s="1"/>
  <c r="J9461" i="8" s="1"/>
  <c r="J9499" i="8" s="1"/>
  <c r="J9537" i="8" s="1"/>
  <c r="J9575" i="8" s="1"/>
  <c r="J9613" i="8" s="1"/>
  <c r="J9651" i="8" s="1"/>
  <c r="J9689" i="8" s="1"/>
  <c r="J9727" i="8" s="1"/>
  <c r="J9765" i="8" s="1"/>
  <c r="J9803" i="8" s="1"/>
  <c r="J9841" i="8" s="1"/>
  <c r="J9879" i="8" s="1"/>
  <c r="J9917" i="8" s="1"/>
  <c r="J9955" i="8" s="1"/>
  <c r="J9993" i="8" s="1"/>
  <c r="J10031" i="8" s="1"/>
  <c r="J10069" i="8" s="1"/>
  <c r="J10107" i="8" s="1"/>
  <c r="J10145" i="8" s="1"/>
  <c r="J10183" i="8" s="1"/>
  <c r="J10221" i="8" s="1"/>
  <c r="J10259" i="8" s="1"/>
  <c r="J10297" i="8" s="1"/>
  <c r="J10335" i="8" s="1"/>
  <c r="J10373" i="8" s="1"/>
  <c r="J10411" i="8" s="1"/>
  <c r="J10449" i="8" s="1"/>
  <c r="J10487" i="8" s="1"/>
  <c r="J10525" i="8" s="1"/>
  <c r="J10563" i="8" s="1"/>
  <c r="J10601" i="8" s="1"/>
  <c r="J10639" i="8" s="1"/>
  <c r="J10677" i="8" s="1"/>
  <c r="J10715" i="8" s="1"/>
  <c r="J10753" i="8" s="1"/>
  <c r="J10791" i="8" s="1"/>
  <c r="J10829" i="8" s="1"/>
  <c r="J10867" i="8" s="1"/>
  <c r="J10905" i="8" s="1"/>
  <c r="J10943" i="8" s="1"/>
  <c r="J10981" i="8" s="1"/>
  <c r="J11019" i="8" s="1"/>
  <c r="J11057" i="8" s="1"/>
  <c r="J11095" i="8" s="1"/>
  <c r="J11133" i="8" s="1"/>
  <c r="J11171" i="8" s="1"/>
  <c r="J11209" i="8" s="1"/>
  <c r="J11247" i="8" s="1"/>
  <c r="J11285" i="8" s="1"/>
  <c r="J11323" i="8" s="1"/>
  <c r="J11361" i="8" s="1"/>
  <c r="J11399" i="8" s="1"/>
  <c r="J11437" i="8" s="1"/>
  <c r="J11475" i="8" s="1"/>
  <c r="J11513" i="8" s="1"/>
  <c r="J11551" i="8" s="1"/>
  <c r="J11589" i="8" s="1"/>
  <c r="J11627" i="8" s="1"/>
  <c r="J11665" i="8" s="1"/>
  <c r="J11703" i="8" s="1"/>
  <c r="J11741" i="8" s="1"/>
  <c r="J11779" i="8" s="1"/>
  <c r="J11817" i="8" s="1"/>
  <c r="J11855" i="8" s="1"/>
  <c r="J11893" i="8" s="1"/>
  <c r="J11931" i="8" s="1"/>
  <c r="J11969" i="8" s="1"/>
  <c r="J12007" i="8" s="1"/>
  <c r="J12045" i="8" s="1"/>
  <c r="J12083" i="8" s="1"/>
  <c r="J12121" i="8" s="1"/>
  <c r="J12159" i="8" s="1"/>
  <c r="J12197" i="8" s="1"/>
  <c r="J12235" i="8" s="1"/>
  <c r="J12273" i="8" s="1"/>
  <c r="J12311" i="8" s="1"/>
  <c r="J12349" i="8" s="1"/>
  <c r="J12387" i="8" s="1"/>
  <c r="J12425" i="8" s="1"/>
  <c r="J12463" i="8" s="1"/>
  <c r="J12501" i="8" s="1"/>
  <c r="J12539" i="8" s="1"/>
  <c r="J12577" i="8" s="1"/>
  <c r="J12615" i="8" s="1"/>
  <c r="J12653" i="8" s="1"/>
  <c r="J12691" i="8" s="1"/>
  <c r="J12729" i="8" s="1"/>
  <c r="J12767" i="8" s="1"/>
  <c r="J12805" i="8" s="1"/>
  <c r="J12843" i="8" s="1"/>
  <c r="J12881" i="8" s="1"/>
  <c r="J12919" i="8" s="1"/>
  <c r="K75" i="8"/>
  <c r="K113" i="8" s="1"/>
  <c r="K151" i="8" s="1"/>
  <c r="K189" i="8" s="1"/>
  <c r="K227" i="8" s="1"/>
  <c r="K265" i="8" s="1"/>
  <c r="K303" i="8" s="1"/>
  <c r="K341" i="8" s="1"/>
  <c r="K379" i="8" s="1"/>
  <c r="K417" i="8" s="1"/>
  <c r="K455" i="8" s="1"/>
  <c r="K493" i="8" s="1"/>
  <c r="K531" i="8" s="1"/>
  <c r="K569" i="8" s="1"/>
  <c r="K607" i="8" s="1"/>
  <c r="K645" i="8" s="1"/>
  <c r="K683" i="8" s="1"/>
  <c r="K721" i="8" s="1"/>
  <c r="K759" i="8" s="1"/>
  <c r="K797" i="8" s="1"/>
  <c r="K835" i="8" s="1"/>
  <c r="K873" i="8" s="1"/>
  <c r="K911" i="8" s="1"/>
  <c r="K949" i="8" s="1"/>
  <c r="K987" i="8" s="1"/>
  <c r="K1025" i="8" s="1"/>
  <c r="K1063" i="8" s="1"/>
  <c r="K1101" i="8" s="1"/>
  <c r="K1139" i="8" s="1"/>
  <c r="K1177" i="8" s="1"/>
  <c r="K1215" i="8" s="1"/>
  <c r="K1253" i="8" s="1"/>
  <c r="K1291" i="8" s="1"/>
  <c r="K1329" i="8" s="1"/>
  <c r="K1367" i="8" s="1"/>
  <c r="K1405" i="8" s="1"/>
  <c r="K1443" i="8" s="1"/>
  <c r="K1481" i="8" s="1"/>
  <c r="K1519" i="8" s="1"/>
  <c r="K1557" i="8" s="1"/>
  <c r="K1595" i="8" s="1"/>
  <c r="K1633" i="8" s="1"/>
  <c r="K1671" i="8" s="1"/>
  <c r="K1709" i="8" s="1"/>
  <c r="K1747" i="8" s="1"/>
  <c r="K1785" i="8" s="1"/>
  <c r="K1823" i="8" s="1"/>
  <c r="K1861" i="8" s="1"/>
  <c r="K1899" i="8" s="1"/>
  <c r="K1937" i="8" s="1"/>
  <c r="K1975" i="8" s="1"/>
  <c r="K2013" i="8" s="1"/>
  <c r="K2051" i="8" s="1"/>
  <c r="K2089" i="8" s="1"/>
  <c r="K2127" i="8" s="1"/>
  <c r="K2165" i="8" s="1"/>
  <c r="K2203" i="8" s="1"/>
  <c r="K2241" i="8" s="1"/>
  <c r="K2279" i="8" s="1"/>
  <c r="K2317" i="8" s="1"/>
  <c r="K2355" i="8" s="1"/>
  <c r="K2393" i="8" s="1"/>
  <c r="K2431" i="8" s="1"/>
  <c r="K2469" i="8" s="1"/>
  <c r="K2507" i="8" s="1"/>
  <c r="K2545" i="8" s="1"/>
  <c r="K2583" i="8" s="1"/>
  <c r="K2621" i="8" s="1"/>
  <c r="K2659" i="8" s="1"/>
  <c r="K2697" i="8" s="1"/>
  <c r="K2735" i="8" s="1"/>
  <c r="K2773" i="8" s="1"/>
  <c r="K2811" i="8" s="1"/>
  <c r="K2849" i="8" s="1"/>
  <c r="K2887" i="8" s="1"/>
  <c r="K2925" i="8" s="1"/>
  <c r="K2963" i="8" s="1"/>
  <c r="K3001" i="8" s="1"/>
  <c r="K3039" i="8" s="1"/>
  <c r="K3077" i="8" s="1"/>
  <c r="K3115" i="8" s="1"/>
  <c r="K3153" i="8" s="1"/>
  <c r="K3191" i="8" s="1"/>
  <c r="K3229" i="8" s="1"/>
  <c r="K3267" i="8" s="1"/>
  <c r="K3305" i="8" s="1"/>
  <c r="K3343" i="8" s="1"/>
  <c r="K3381" i="8" s="1"/>
  <c r="K3419" i="8" s="1"/>
  <c r="K3457" i="8" s="1"/>
  <c r="K3495" i="8" s="1"/>
  <c r="K3533" i="8" s="1"/>
  <c r="K3571" i="8" s="1"/>
  <c r="K3609" i="8" s="1"/>
  <c r="K3647" i="8" s="1"/>
  <c r="K3685" i="8" s="1"/>
  <c r="K3723" i="8" s="1"/>
  <c r="K3761" i="8" s="1"/>
  <c r="K3799" i="8" s="1"/>
  <c r="K3837" i="8" s="1"/>
  <c r="K3875" i="8" s="1"/>
  <c r="K3913" i="8" s="1"/>
  <c r="K3951" i="8" s="1"/>
  <c r="K3989" i="8" s="1"/>
  <c r="K4027" i="8" s="1"/>
  <c r="K4065" i="8" s="1"/>
  <c r="K4103" i="8" s="1"/>
  <c r="K4141" i="8" s="1"/>
  <c r="K4179" i="8" s="1"/>
  <c r="K4217" i="8" s="1"/>
  <c r="K4255" i="8" s="1"/>
  <c r="K4293" i="8" s="1"/>
  <c r="K4331" i="8" s="1"/>
  <c r="K4369" i="8" s="1"/>
  <c r="K4407" i="8" s="1"/>
  <c r="K4445" i="8" s="1"/>
  <c r="K4483" i="8" s="1"/>
  <c r="K4521" i="8" s="1"/>
  <c r="K4559" i="8" s="1"/>
  <c r="K4597" i="8" s="1"/>
  <c r="K4635" i="8" s="1"/>
  <c r="K4673" i="8" s="1"/>
  <c r="K4711" i="8" s="1"/>
  <c r="K4749" i="8" s="1"/>
  <c r="K4787" i="8" s="1"/>
  <c r="K4825" i="8" s="1"/>
  <c r="K4863" i="8" s="1"/>
  <c r="K4901" i="8" s="1"/>
  <c r="K4939" i="8" s="1"/>
  <c r="K4977" i="8" s="1"/>
  <c r="K5015" i="8" s="1"/>
  <c r="K5053" i="8" s="1"/>
  <c r="K5091" i="8" s="1"/>
  <c r="K5129" i="8" s="1"/>
  <c r="K5167" i="8" s="1"/>
  <c r="K5205" i="8" s="1"/>
  <c r="K5243" i="8" s="1"/>
  <c r="K5281" i="8" s="1"/>
  <c r="K5319" i="8" s="1"/>
  <c r="K5357" i="8" s="1"/>
  <c r="K5395" i="8" s="1"/>
  <c r="K5433" i="8" s="1"/>
  <c r="K5471" i="8" s="1"/>
  <c r="K5509" i="8" s="1"/>
  <c r="K5547" i="8" s="1"/>
  <c r="K5585" i="8" s="1"/>
  <c r="K5623" i="8" s="1"/>
  <c r="K5661" i="8" s="1"/>
  <c r="K5699" i="8" s="1"/>
  <c r="K5737" i="8" s="1"/>
  <c r="K5775" i="8" s="1"/>
  <c r="K5813" i="8" s="1"/>
  <c r="K5851" i="8" s="1"/>
  <c r="K5889" i="8" s="1"/>
  <c r="K5927" i="8" s="1"/>
  <c r="K5965" i="8" s="1"/>
  <c r="K6003" i="8" s="1"/>
  <c r="K6041" i="8" s="1"/>
  <c r="K6079" i="8" s="1"/>
  <c r="K6117" i="8" s="1"/>
  <c r="K6155" i="8" s="1"/>
  <c r="K6193" i="8" s="1"/>
  <c r="K6231" i="8" s="1"/>
  <c r="K6269" i="8" s="1"/>
  <c r="K6307" i="8" s="1"/>
  <c r="K6345" i="8" s="1"/>
  <c r="K6383" i="8" s="1"/>
  <c r="K6421" i="8" s="1"/>
  <c r="K6459" i="8" s="1"/>
  <c r="K6497" i="8" s="1"/>
  <c r="K6535" i="8" s="1"/>
  <c r="K6573" i="8" s="1"/>
  <c r="K6611" i="8" s="1"/>
  <c r="K6649" i="8" s="1"/>
  <c r="K6687" i="8" s="1"/>
  <c r="K6725" i="8" s="1"/>
  <c r="K6763" i="8" s="1"/>
  <c r="K6801" i="8" s="1"/>
  <c r="K6839" i="8" s="1"/>
  <c r="K6877" i="8" s="1"/>
  <c r="K6915" i="8" s="1"/>
  <c r="K6953" i="8" s="1"/>
  <c r="K6991" i="8" s="1"/>
  <c r="K7029" i="8" s="1"/>
  <c r="K7067" i="8" s="1"/>
  <c r="K7105" i="8" s="1"/>
  <c r="K7143" i="8" s="1"/>
  <c r="K7181" i="8" s="1"/>
  <c r="K7219" i="8" s="1"/>
  <c r="K7257" i="8" s="1"/>
  <c r="K7295" i="8" s="1"/>
  <c r="K7333" i="8" s="1"/>
  <c r="K7371" i="8" s="1"/>
  <c r="K7409" i="8" s="1"/>
  <c r="K7447" i="8" s="1"/>
  <c r="K7485" i="8" s="1"/>
  <c r="K7523" i="8" s="1"/>
  <c r="K7561" i="8" s="1"/>
  <c r="K7599" i="8" s="1"/>
  <c r="K7637" i="8" s="1"/>
  <c r="K7675" i="8" s="1"/>
  <c r="K7713" i="8" s="1"/>
  <c r="K7751" i="8" s="1"/>
  <c r="K7789" i="8" s="1"/>
  <c r="K7827" i="8" s="1"/>
  <c r="K7865" i="8" s="1"/>
  <c r="K7903" i="8" s="1"/>
  <c r="K7941" i="8" s="1"/>
  <c r="K7979" i="8" s="1"/>
  <c r="K8017" i="8" s="1"/>
  <c r="K8055" i="8" s="1"/>
  <c r="K8093" i="8" s="1"/>
  <c r="K8131" i="8" s="1"/>
  <c r="K8169" i="8" s="1"/>
  <c r="K8207" i="8" s="1"/>
  <c r="K8245" i="8" s="1"/>
  <c r="K8283" i="8" s="1"/>
  <c r="K8321" i="8" s="1"/>
  <c r="K8359" i="8" s="1"/>
  <c r="K8397" i="8" s="1"/>
  <c r="K8435" i="8" s="1"/>
  <c r="K8473" i="8" s="1"/>
  <c r="K8511" i="8" s="1"/>
  <c r="K8549" i="8" s="1"/>
  <c r="K8587" i="8" s="1"/>
  <c r="K8625" i="8" s="1"/>
  <c r="K8663" i="8" s="1"/>
  <c r="K8701" i="8" s="1"/>
  <c r="K8739" i="8" s="1"/>
  <c r="K8777" i="8" s="1"/>
  <c r="K8815" i="8" s="1"/>
  <c r="K8853" i="8" s="1"/>
  <c r="K8891" i="8" s="1"/>
  <c r="K8929" i="8" s="1"/>
  <c r="K8967" i="8" s="1"/>
  <c r="K9005" i="8" s="1"/>
  <c r="K9043" i="8" s="1"/>
  <c r="K9081" i="8" s="1"/>
  <c r="K9119" i="8" s="1"/>
  <c r="K9157" i="8" s="1"/>
  <c r="K9195" i="8" s="1"/>
  <c r="K9233" i="8" s="1"/>
  <c r="K9271" i="8" s="1"/>
  <c r="K9309" i="8" s="1"/>
  <c r="K9347" i="8" s="1"/>
  <c r="K9385" i="8" s="1"/>
  <c r="K9423" i="8" s="1"/>
  <c r="K9461" i="8" s="1"/>
  <c r="K9499" i="8" s="1"/>
  <c r="K9537" i="8" s="1"/>
  <c r="K9575" i="8" s="1"/>
  <c r="K9613" i="8" s="1"/>
  <c r="K9651" i="8" s="1"/>
  <c r="K9689" i="8" s="1"/>
  <c r="K9727" i="8" s="1"/>
  <c r="K9765" i="8" s="1"/>
  <c r="K9803" i="8" s="1"/>
  <c r="K9841" i="8" s="1"/>
  <c r="K9879" i="8" s="1"/>
  <c r="K9917" i="8" s="1"/>
  <c r="K9955" i="8" s="1"/>
  <c r="K9993" i="8" s="1"/>
  <c r="K10031" i="8" s="1"/>
  <c r="K10069" i="8" s="1"/>
  <c r="K10107" i="8" s="1"/>
  <c r="K10145" i="8" s="1"/>
  <c r="K10183" i="8" s="1"/>
  <c r="K10221" i="8" s="1"/>
  <c r="K10259" i="8" s="1"/>
  <c r="K10297" i="8" s="1"/>
  <c r="K10335" i="8" s="1"/>
  <c r="K10373" i="8" s="1"/>
  <c r="K10411" i="8" s="1"/>
  <c r="K10449" i="8" s="1"/>
  <c r="K10487" i="8" s="1"/>
  <c r="K10525" i="8" s="1"/>
  <c r="K10563" i="8" s="1"/>
  <c r="K10601" i="8" s="1"/>
  <c r="K10639" i="8" s="1"/>
  <c r="K10677" i="8" s="1"/>
  <c r="K10715" i="8" s="1"/>
  <c r="K10753" i="8" s="1"/>
  <c r="K10791" i="8" s="1"/>
  <c r="K10829" i="8" s="1"/>
  <c r="K10867" i="8" s="1"/>
  <c r="K10905" i="8" s="1"/>
  <c r="K10943" i="8" s="1"/>
  <c r="K10981" i="8" s="1"/>
  <c r="K11019" i="8" s="1"/>
  <c r="K11057" i="8" s="1"/>
  <c r="K11095" i="8" s="1"/>
  <c r="K11133" i="8" s="1"/>
  <c r="K11171" i="8" s="1"/>
  <c r="K11209" i="8" s="1"/>
  <c r="K11247" i="8" s="1"/>
  <c r="K11285" i="8" s="1"/>
  <c r="K11323" i="8" s="1"/>
  <c r="K11361" i="8" s="1"/>
  <c r="K11399" i="8" s="1"/>
  <c r="K11437" i="8" s="1"/>
  <c r="K11475" i="8" s="1"/>
  <c r="K11513" i="8" s="1"/>
  <c r="K11551" i="8" s="1"/>
  <c r="K11589" i="8" s="1"/>
  <c r="K11627" i="8" s="1"/>
  <c r="K11665" i="8" s="1"/>
  <c r="K11703" i="8" s="1"/>
  <c r="K11741" i="8" s="1"/>
  <c r="K11779" i="8" s="1"/>
  <c r="K11817" i="8" s="1"/>
  <c r="K11855" i="8" s="1"/>
  <c r="K11893" i="8" s="1"/>
  <c r="K11931" i="8" s="1"/>
  <c r="K11969" i="8" s="1"/>
  <c r="K12007" i="8" s="1"/>
  <c r="K12045" i="8" s="1"/>
  <c r="K12083" i="8" s="1"/>
  <c r="K12121" i="8" s="1"/>
  <c r="K12159" i="8" s="1"/>
  <c r="K12197" i="8" s="1"/>
  <c r="K12235" i="8" s="1"/>
  <c r="K12273" i="8" s="1"/>
  <c r="K12311" i="8" s="1"/>
  <c r="K12349" i="8" s="1"/>
  <c r="K12387" i="8" s="1"/>
  <c r="K12425" i="8" s="1"/>
  <c r="K12463" i="8" s="1"/>
  <c r="K12501" i="8" s="1"/>
  <c r="K12539" i="8" s="1"/>
  <c r="K12577" i="8" s="1"/>
  <c r="K12615" i="8" s="1"/>
  <c r="K12653" i="8" s="1"/>
  <c r="K12691" i="8" s="1"/>
  <c r="K12729" i="8" s="1"/>
  <c r="K12767" i="8" s="1"/>
  <c r="K12805" i="8" s="1"/>
  <c r="K12843" i="8" s="1"/>
  <c r="K12881" i="8" s="1"/>
  <c r="K12919" i="8" s="1"/>
  <c r="B76" i="8"/>
  <c r="B114" i="8" s="1"/>
  <c r="B152" i="8" s="1"/>
  <c r="G76" i="8"/>
  <c r="G114" i="8" s="1"/>
  <c r="G152" i="8" s="1"/>
  <c r="G190" i="8" s="1"/>
  <c r="G228" i="8" s="1"/>
  <c r="G266" i="8" s="1"/>
  <c r="G304" i="8" s="1"/>
  <c r="G342" i="8" s="1"/>
  <c r="G380" i="8" s="1"/>
  <c r="G418" i="8" s="1"/>
  <c r="G456" i="8" s="1"/>
  <c r="G494" i="8" s="1"/>
  <c r="G532" i="8" s="1"/>
  <c r="G570" i="8" s="1"/>
  <c r="G608" i="8" s="1"/>
  <c r="G646" i="8" s="1"/>
  <c r="G684" i="8" s="1"/>
  <c r="G722" i="8" s="1"/>
  <c r="G760" i="8" s="1"/>
  <c r="G798" i="8" s="1"/>
  <c r="G836" i="8" s="1"/>
  <c r="G874" i="8" s="1"/>
  <c r="G912" i="8" s="1"/>
  <c r="G950" i="8" s="1"/>
  <c r="G988" i="8" s="1"/>
  <c r="G1026" i="8" s="1"/>
  <c r="G1064" i="8" s="1"/>
  <c r="G1102" i="8" s="1"/>
  <c r="G1140" i="8" s="1"/>
  <c r="G1178" i="8" s="1"/>
  <c r="G1216" i="8" s="1"/>
  <c r="G1254" i="8" s="1"/>
  <c r="G1292" i="8" s="1"/>
  <c r="G1330" i="8" s="1"/>
  <c r="G1368" i="8" s="1"/>
  <c r="G1406" i="8" s="1"/>
  <c r="G1444" i="8" s="1"/>
  <c r="G1482" i="8" s="1"/>
  <c r="G1520" i="8" s="1"/>
  <c r="G1558" i="8" s="1"/>
  <c r="G1596" i="8" s="1"/>
  <c r="G1634" i="8" s="1"/>
  <c r="G1672" i="8" s="1"/>
  <c r="G1710" i="8" s="1"/>
  <c r="G1748" i="8" s="1"/>
  <c r="G1786" i="8" s="1"/>
  <c r="G1824" i="8" s="1"/>
  <c r="G1862" i="8" s="1"/>
  <c r="G1900" i="8" s="1"/>
  <c r="G1938" i="8" s="1"/>
  <c r="G1976" i="8" s="1"/>
  <c r="G2014" i="8" s="1"/>
  <c r="G2052" i="8" s="1"/>
  <c r="G2090" i="8" s="1"/>
  <c r="G2128" i="8" s="1"/>
  <c r="G2166" i="8" s="1"/>
  <c r="G2204" i="8" s="1"/>
  <c r="G2242" i="8" s="1"/>
  <c r="G2280" i="8" s="1"/>
  <c r="G2318" i="8" s="1"/>
  <c r="G2356" i="8" s="1"/>
  <c r="G2394" i="8" s="1"/>
  <c r="G2432" i="8" s="1"/>
  <c r="G2470" i="8" s="1"/>
  <c r="G2508" i="8" s="1"/>
  <c r="G2546" i="8" s="1"/>
  <c r="G2584" i="8" s="1"/>
  <c r="G2622" i="8" s="1"/>
  <c r="G2660" i="8" s="1"/>
  <c r="G2698" i="8" s="1"/>
  <c r="G2736" i="8" s="1"/>
  <c r="G2774" i="8" s="1"/>
  <c r="G2812" i="8" s="1"/>
  <c r="G2850" i="8" s="1"/>
  <c r="G2888" i="8" s="1"/>
  <c r="G2926" i="8" s="1"/>
  <c r="G2964" i="8" s="1"/>
  <c r="G3002" i="8" s="1"/>
  <c r="G3040" i="8" s="1"/>
  <c r="G3078" i="8" s="1"/>
  <c r="G3116" i="8" s="1"/>
  <c r="G3154" i="8" s="1"/>
  <c r="G3192" i="8" s="1"/>
  <c r="G3230" i="8" s="1"/>
  <c r="G3268" i="8" s="1"/>
  <c r="G3306" i="8" s="1"/>
  <c r="G3344" i="8" s="1"/>
  <c r="G3382" i="8" s="1"/>
  <c r="G3420" i="8" s="1"/>
  <c r="G3458" i="8" s="1"/>
  <c r="G3496" i="8" s="1"/>
  <c r="G3534" i="8" s="1"/>
  <c r="G3572" i="8" s="1"/>
  <c r="G3610" i="8" s="1"/>
  <c r="G3648" i="8" s="1"/>
  <c r="G3686" i="8" s="1"/>
  <c r="G3724" i="8" s="1"/>
  <c r="G3762" i="8" s="1"/>
  <c r="G3800" i="8" s="1"/>
  <c r="G3838" i="8" s="1"/>
  <c r="G3876" i="8" s="1"/>
  <c r="G3914" i="8" s="1"/>
  <c r="G3952" i="8" s="1"/>
  <c r="G3990" i="8" s="1"/>
  <c r="G4028" i="8" s="1"/>
  <c r="G4066" i="8" s="1"/>
  <c r="G4104" i="8" s="1"/>
  <c r="G4142" i="8" s="1"/>
  <c r="G4180" i="8" s="1"/>
  <c r="G4218" i="8" s="1"/>
  <c r="G4256" i="8" s="1"/>
  <c r="G4294" i="8" s="1"/>
  <c r="G4332" i="8" s="1"/>
  <c r="G4370" i="8" s="1"/>
  <c r="G4408" i="8" s="1"/>
  <c r="G4446" i="8" s="1"/>
  <c r="G4484" i="8" s="1"/>
  <c r="G4522" i="8" s="1"/>
  <c r="G4560" i="8" s="1"/>
  <c r="G4598" i="8" s="1"/>
  <c r="G4636" i="8" s="1"/>
  <c r="G4674" i="8" s="1"/>
  <c r="G4712" i="8" s="1"/>
  <c r="G4750" i="8" s="1"/>
  <c r="G4788" i="8" s="1"/>
  <c r="G4826" i="8" s="1"/>
  <c r="G4864" i="8" s="1"/>
  <c r="G4902" i="8" s="1"/>
  <c r="G4940" i="8" s="1"/>
  <c r="G4978" i="8" s="1"/>
  <c r="G5016" i="8" s="1"/>
  <c r="G5054" i="8" s="1"/>
  <c r="G5092" i="8" s="1"/>
  <c r="G5130" i="8" s="1"/>
  <c r="G5168" i="8" s="1"/>
  <c r="G5206" i="8" s="1"/>
  <c r="G5244" i="8" s="1"/>
  <c r="G5282" i="8" s="1"/>
  <c r="G5320" i="8" s="1"/>
  <c r="G5358" i="8" s="1"/>
  <c r="G5396" i="8" s="1"/>
  <c r="G5434" i="8" s="1"/>
  <c r="G5472" i="8" s="1"/>
  <c r="G5510" i="8" s="1"/>
  <c r="G5548" i="8" s="1"/>
  <c r="G5586" i="8" s="1"/>
  <c r="G5624" i="8" s="1"/>
  <c r="G5662" i="8" s="1"/>
  <c r="G5700" i="8" s="1"/>
  <c r="G5738" i="8" s="1"/>
  <c r="G5776" i="8" s="1"/>
  <c r="G5814" i="8" s="1"/>
  <c r="G5852" i="8" s="1"/>
  <c r="G5890" i="8" s="1"/>
  <c r="G5928" i="8" s="1"/>
  <c r="G5966" i="8" s="1"/>
  <c r="G6004" i="8" s="1"/>
  <c r="G6042" i="8" s="1"/>
  <c r="G6080" i="8" s="1"/>
  <c r="G6118" i="8" s="1"/>
  <c r="G6156" i="8" s="1"/>
  <c r="G6194" i="8" s="1"/>
  <c r="G6232" i="8" s="1"/>
  <c r="G6270" i="8" s="1"/>
  <c r="G6308" i="8" s="1"/>
  <c r="G6346" i="8" s="1"/>
  <c r="G6384" i="8" s="1"/>
  <c r="G6422" i="8" s="1"/>
  <c r="G6460" i="8" s="1"/>
  <c r="G6498" i="8" s="1"/>
  <c r="G6536" i="8" s="1"/>
  <c r="G6574" i="8" s="1"/>
  <c r="G6612" i="8" s="1"/>
  <c r="G6650" i="8" s="1"/>
  <c r="G6688" i="8" s="1"/>
  <c r="G6726" i="8" s="1"/>
  <c r="G6764" i="8" s="1"/>
  <c r="G6802" i="8" s="1"/>
  <c r="G6840" i="8" s="1"/>
  <c r="G6878" i="8" s="1"/>
  <c r="G6916" i="8" s="1"/>
  <c r="G6954" i="8" s="1"/>
  <c r="G6992" i="8" s="1"/>
  <c r="G7030" i="8" s="1"/>
  <c r="G7068" i="8" s="1"/>
  <c r="G7106" i="8" s="1"/>
  <c r="G7144" i="8" s="1"/>
  <c r="G7182" i="8" s="1"/>
  <c r="G7220" i="8" s="1"/>
  <c r="G7258" i="8" s="1"/>
  <c r="G7296" i="8" s="1"/>
  <c r="G7334" i="8" s="1"/>
  <c r="G7372" i="8" s="1"/>
  <c r="G7410" i="8" s="1"/>
  <c r="G7448" i="8" s="1"/>
  <c r="G7486" i="8" s="1"/>
  <c r="G7524" i="8" s="1"/>
  <c r="G7562" i="8" s="1"/>
  <c r="G7600" i="8" s="1"/>
  <c r="G7638" i="8" s="1"/>
  <c r="G7676" i="8" s="1"/>
  <c r="G7714" i="8" s="1"/>
  <c r="G7752" i="8" s="1"/>
  <c r="G7790" i="8" s="1"/>
  <c r="G7828" i="8" s="1"/>
  <c r="G7866" i="8" s="1"/>
  <c r="G7904" i="8" s="1"/>
  <c r="G7942" i="8" s="1"/>
  <c r="G7980" i="8" s="1"/>
  <c r="G8018" i="8" s="1"/>
  <c r="G8056" i="8" s="1"/>
  <c r="G8094" i="8" s="1"/>
  <c r="G8132" i="8" s="1"/>
  <c r="G8170" i="8" s="1"/>
  <c r="G8208" i="8" s="1"/>
  <c r="G8246" i="8" s="1"/>
  <c r="G8284" i="8" s="1"/>
  <c r="G8322" i="8" s="1"/>
  <c r="G8360" i="8" s="1"/>
  <c r="G8398" i="8" s="1"/>
  <c r="G8436" i="8" s="1"/>
  <c r="G8474" i="8" s="1"/>
  <c r="G8512" i="8" s="1"/>
  <c r="G8550" i="8" s="1"/>
  <c r="G8588" i="8" s="1"/>
  <c r="G8626" i="8" s="1"/>
  <c r="G8664" i="8" s="1"/>
  <c r="G8702" i="8" s="1"/>
  <c r="G8740" i="8" s="1"/>
  <c r="G8778" i="8" s="1"/>
  <c r="G8816" i="8" s="1"/>
  <c r="G8854" i="8" s="1"/>
  <c r="G8892" i="8" s="1"/>
  <c r="G8930" i="8" s="1"/>
  <c r="G8968" i="8" s="1"/>
  <c r="G9006" i="8" s="1"/>
  <c r="G9044" i="8" s="1"/>
  <c r="G9082" i="8" s="1"/>
  <c r="G9120" i="8" s="1"/>
  <c r="G9158" i="8" s="1"/>
  <c r="G9196" i="8" s="1"/>
  <c r="G9234" i="8" s="1"/>
  <c r="G9272" i="8" s="1"/>
  <c r="G9310" i="8" s="1"/>
  <c r="G9348" i="8" s="1"/>
  <c r="G9386" i="8" s="1"/>
  <c r="G9424" i="8" s="1"/>
  <c r="G9462" i="8" s="1"/>
  <c r="G9500" i="8" s="1"/>
  <c r="G9538" i="8" s="1"/>
  <c r="G9576" i="8" s="1"/>
  <c r="G9614" i="8" s="1"/>
  <c r="G9652" i="8" s="1"/>
  <c r="G9690" i="8" s="1"/>
  <c r="G9728" i="8" s="1"/>
  <c r="G9766" i="8" s="1"/>
  <c r="G9804" i="8" s="1"/>
  <c r="G9842" i="8" s="1"/>
  <c r="G9880" i="8" s="1"/>
  <c r="G9918" i="8" s="1"/>
  <c r="G9956" i="8" s="1"/>
  <c r="G9994" i="8" s="1"/>
  <c r="G10032" i="8" s="1"/>
  <c r="G10070" i="8" s="1"/>
  <c r="G10108" i="8" s="1"/>
  <c r="G10146" i="8" s="1"/>
  <c r="G10184" i="8" s="1"/>
  <c r="G10222" i="8" s="1"/>
  <c r="G10260" i="8" s="1"/>
  <c r="G10298" i="8" s="1"/>
  <c r="G10336" i="8" s="1"/>
  <c r="G10374" i="8" s="1"/>
  <c r="G10412" i="8" s="1"/>
  <c r="G10450" i="8" s="1"/>
  <c r="G10488" i="8" s="1"/>
  <c r="G10526" i="8" s="1"/>
  <c r="G10564" i="8" s="1"/>
  <c r="G10602" i="8" s="1"/>
  <c r="G10640" i="8" s="1"/>
  <c r="G10678" i="8" s="1"/>
  <c r="G10716" i="8" s="1"/>
  <c r="G10754" i="8" s="1"/>
  <c r="G10792" i="8" s="1"/>
  <c r="G10830" i="8" s="1"/>
  <c r="G10868" i="8" s="1"/>
  <c r="G10906" i="8" s="1"/>
  <c r="G10944" i="8" s="1"/>
  <c r="G10982" i="8" s="1"/>
  <c r="G11020" i="8" s="1"/>
  <c r="G11058" i="8" s="1"/>
  <c r="G11096" i="8" s="1"/>
  <c r="G11134" i="8" s="1"/>
  <c r="G11172" i="8" s="1"/>
  <c r="G11210" i="8" s="1"/>
  <c r="G11248" i="8" s="1"/>
  <c r="G11286" i="8" s="1"/>
  <c r="G11324" i="8" s="1"/>
  <c r="G11362" i="8" s="1"/>
  <c r="G11400" i="8" s="1"/>
  <c r="G11438" i="8" s="1"/>
  <c r="G11476" i="8" s="1"/>
  <c r="G11514" i="8" s="1"/>
  <c r="G11552" i="8" s="1"/>
  <c r="G11590" i="8" s="1"/>
  <c r="G11628" i="8" s="1"/>
  <c r="G11666" i="8" s="1"/>
  <c r="G11704" i="8" s="1"/>
  <c r="G11742" i="8" s="1"/>
  <c r="G11780" i="8" s="1"/>
  <c r="G11818" i="8" s="1"/>
  <c r="G11856" i="8" s="1"/>
  <c r="G11894" i="8" s="1"/>
  <c r="G11932" i="8" s="1"/>
  <c r="G11970" i="8" s="1"/>
  <c r="G12008" i="8" s="1"/>
  <c r="G12046" i="8" s="1"/>
  <c r="G12084" i="8" s="1"/>
  <c r="G12122" i="8" s="1"/>
  <c r="G12160" i="8" s="1"/>
  <c r="G12198" i="8" s="1"/>
  <c r="G12236" i="8" s="1"/>
  <c r="G12274" i="8" s="1"/>
  <c r="G12312" i="8" s="1"/>
  <c r="G12350" i="8" s="1"/>
  <c r="G12388" i="8" s="1"/>
  <c r="G12426" i="8" s="1"/>
  <c r="G12464" i="8" s="1"/>
  <c r="G12502" i="8" s="1"/>
  <c r="G12540" i="8" s="1"/>
  <c r="G12578" i="8" s="1"/>
  <c r="G12616" i="8" s="1"/>
  <c r="G12654" i="8" s="1"/>
  <c r="G12692" i="8" s="1"/>
  <c r="G12730" i="8" s="1"/>
  <c r="G12768" i="8" s="1"/>
  <c r="G12806" i="8" s="1"/>
  <c r="G12844" i="8" s="1"/>
  <c r="G12882" i="8" s="1"/>
  <c r="G12920" i="8" s="1"/>
  <c r="H76" i="8"/>
  <c r="H114" i="8" s="1"/>
  <c r="H152" i="8" s="1"/>
  <c r="H190" i="8" s="1"/>
  <c r="H228" i="8" s="1"/>
  <c r="H266" i="8" s="1"/>
  <c r="H304" i="8" s="1"/>
  <c r="H342" i="8" s="1"/>
  <c r="H380" i="8" s="1"/>
  <c r="H418" i="8" s="1"/>
  <c r="H456" i="8" s="1"/>
  <c r="H494" i="8" s="1"/>
  <c r="H532" i="8" s="1"/>
  <c r="H570" i="8" s="1"/>
  <c r="H608" i="8" s="1"/>
  <c r="H646" i="8" s="1"/>
  <c r="H684" i="8" s="1"/>
  <c r="H722" i="8" s="1"/>
  <c r="H760" i="8" s="1"/>
  <c r="H798" i="8" s="1"/>
  <c r="H836" i="8" s="1"/>
  <c r="H874" i="8" s="1"/>
  <c r="H912" i="8" s="1"/>
  <c r="H950" i="8" s="1"/>
  <c r="H988" i="8" s="1"/>
  <c r="H1026" i="8" s="1"/>
  <c r="H1064" i="8" s="1"/>
  <c r="H1102" i="8" s="1"/>
  <c r="H1140" i="8" s="1"/>
  <c r="H1178" i="8" s="1"/>
  <c r="H1216" i="8" s="1"/>
  <c r="H1254" i="8" s="1"/>
  <c r="H1292" i="8" s="1"/>
  <c r="H1330" i="8" s="1"/>
  <c r="H1368" i="8" s="1"/>
  <c r="H1406" i="8" s="1"/>
  <c r="H1444" i="8" s="1"/>
  <c r="H1482" i="8" s="1"/>
  <c r="H1520" i="8" s="1"/>
  <c r="H1558" i="8" s="1"/>
  <c r="H1596" i="8" s="1"/>
  <c r="H1634" i="8" s="1"/>
  <c r="H1672" i="8" s="1"/>
  <c r="H1710" i="8" s="1"/>
  <c r="H1748" i="8" s="1"/>
  <c r="H1786" i="8" s="1"/>
  <c r="H1824" i="8" s="1"/>
  <c r="H1862" i="8" s="1"/>
  <c r="H1900" i="8" s="1"/>
  <c r="H1938" i="8" s="1"/>
  <c r="H1976" i="8" s="1"/>
  <c r="H2014" i="8" s="1"/>
  <c r="H2052" i="8" s="1"/>
  <c r="H2090" i="8" s="1"/>
  <c r="H2128" i="8" s="1"/>
  <c r="H2166" i="8" s="1"/>
  <c r="H2204" i="8" s="1"/>
  <c r="H2242" i="8" s="1"/>
  <c r="H2280" i="8" s="1"/>
  <c r="H2318" i="8" s="1"/>
  <c r="H2356" i="8" s="1"/>
  <c r="H2394" i="8" s="1"/>
  <c r="H2432" i="8" s="1"/>
  <c r="H2470" i="8" s="1"/>
  <c r="H2508" i="8" s="1"/>
  <c r="H2546" i="8" s="1"/>
  <c r="H2584" i="8" s="1"/>
  <c r="H2622" i="8" s="1"/>
  <c r="H2660" i="8" s="1"/>
  <c r="H2698" i="8" s="1"/>
  <c r="H2736" i="8" s="1"/>
  <c r="H2774" i="8" s="1"/>
  <c r="H2812" i="8" s="1"/>
  <c r="H2850" i="8" s="1"/>
  <c r="H2888" i="8" s="1"/>
  <c r="H2926" i="8" s="1"/>
  <c r="H2964" i="8" s="1"/>
  <c r="H3002" i="8" s="1"/>
  <c r="H3040" i="8" s="1"/>
  <c r="H3078" i="8" s="1"/>
  <c r="H3116" i="8" s="1"/>
  <c r="H3154" i="8" s="1"/>
  <c r="H3192" i="8" s="1"/>
  <c r="H3230" i="8" s="1"/>
  <c r="H3268" i="8" s="1"/>
  <c r="H3306" i="8" s="1"/>
  <c r="H3344" i="8" s="1"/>
  <c r="H3382" i="8" s="1"/>
  <c r="H3420" i="8" s="1"/>
  <c r="H3458" i="8" s="1"/>
  <c r="H3496" i="8" s="1"/>
  <c r="H3534" i="8" s="1"/>
  <c r="H3572" i="8" s="1"/>
  <c r="H3610" i="8" s="1"/>
  <c r="H3648" i="8" s="1"/>
  <c r="H3686" i="8" s="1"/>
  <c r="H3724" i="8" s="1"/>
  <c r="H3762" i="8" s="1"/>
  <c r="H3800" i="8" s="1"/>
  <c r="H3838" i="8" s="1"/>
  <c r="H3876" i="8" s="1"/>
  <c r="H3914" i="8" s="1"/>
  <c r="H3952" i="8" s="1"/>
  <c r="H3990" i="8" s="1"/>
  <c r="H4028" i="8" s="1"/>
  <c r="H4066" i="8" s="1"/>
  <c r="H4104" i="8" s="1"/>
  <c r="H4142" i="8" s="1"/>
  <c r="H4180" i="8" s="1"/>
  <c r="H4218" i="8" s="1"/>
  <c r="H4256" i="8" s="1"/>
  <c r="H4294" i="8" s="1"/>
  <c r="H4332" i="8" s="1"/>
  <c r="H4370" i="8" s="1"/>
  <c r="H4408" i="8" s="1"/>
  <c r="H4446" i="8" s="1"/>
  <c r="H4484" i="8" s="1"/>
  <c r="H4522" i="8" s="1"/>
  <c r="H4560" i="8" s="1"/>
  <c r="H4598" i="8" s="1"/>
  <c r="H4636" i="8" s="1"/>
  <c r="H4674" i="8" s="1"/>
  <c r="H4712" i="8" s="1"/>
  <c r="H4750" i="8" s="1"/>
  <c r="H4788" i="8" s="1"/>
  <c r="H4826" i="8" s="1"/>
  <c r="H4864" i="8" s="1"/>
  <c r="H4902" i="8" s="1"/>
  <c r="H4940" i="8" s="1"/>
  <c r="H4978" i="8" s="1"/>
  <c r="H5016" i="8" s="1"/>
  <c r="H5054" i="8" s="1"/>
  <c r="H5092" i="8" s="1"/>
  <c r="H5130" i="8" s="1"/>
  <c r="H5168" i="8" s="1"/>
  <c r="H5206" i="8" s="1"/>
  <c r="H5244" i="8" s="1"/>
  <c r="H5282" i="8" s="1"/>
  <c r="H5320" i="8" s="1"/>
  <c r="H5358" i="8" s="1"/>
  <c r="H5396" i="8" s="1"/>
  <c r="H5434" i="8" s="1"/>
  <c r="H5472" i="8" s="1"/>
  <c r="H5510" i="8" s="1"/>
  <c r="H5548" i="8" s="1"/>
  <c r="H5586" i="8" s="1"/>
  <c r="H5624" i="8" s="1"/>
  <c r="H5662" i="8" s="1"/>
  <c r="H5700" i="8" s="1"/>
  <c r="H5738" i="8" s="1"/>
  <c r="H5776" i="8" s="1"/>
  <c r="H5814" i="8" s="1"/>
  <c r="H5852" i="8" s="1"/>
  <c r="H5890" i="8" s="1"/>
  <c r="H5928" i="8" s="1"/>
  <c r="H5966" i="8" s="1"/>
  <c r="H6004" i="8" s="1"/>
  <c r="H6042" i="8" s="1"/>
  <c r="H6080" i="8" s="1"/>
  <c r="H6118" i="8" s="1"/>
  <c r="H6156" i="8" s="1"/>
  <c r="H6194" i="8" s="1"/>
  <c r="H6232" i="8" s="1"/>
  <c r="H6270" i="8" s="1"/>
  <c r="H6308" i="8" s="1"/>
  <c r="H6346" i="8" s="1"/>
  <c r="H6384" i="8" s="1"/>
  <c r="H6422" i="8" s="1"/>
  <c r="H6460" i="8" s="1"/>
  <c r="H6498" i="8" s="1"/>
  <c r="H6536" i="8" s="1"/>
  <c r="H6574" i="8" s="1"/>
  <c r="H6612" i="8" s="1"/>
  <c r="H6650" i="8" s="1"/>
  <c r="H6688" i="8" s="1"/>
  <c r="H6726" i="8" s="1"/>
  <c r="H6764" i="8" s="1"/>
  <c r="H6802" i="8" s="1"/>
  <c r="H6840" i="8" s="1"/>
  <c r="H6878" i="8" s="1"/>
  <c r="H6916" i="8" s="1"/>
  <c r="H6954" i="8" s="1"/>
  <c r="H6992" i="8" s="1"/>
  <c r="H7030" i="8" s="1"/>
  <c r="H7068" i="8" s="1"/>
  <c r="H7106" i="8" s="1"/>
  <c r="H7144" i="8" s="1"/>
  <c r="H7182" i="8" s="1"/>
  <c r="H7220" i="8" s="1"/>
  <c r="H7258" i="8" s="1"/>
  <c r="H7296" i="8" s="1"/>
  <c r="H7334" i="8" s="1"/>
  <c r="H7372" i="8" s="1"/>
  <c r="H7410" i="8" s="1"/>
  <c r="H7448" i="8" s="1"/>
  <c r="H7486" i="8" s="1"/>
  <c r="H7524" i="8" s="1"/>
  <c r="H7562" i="8" s="1"/>
  <c r="H7600" i="8" s="1"/>
  <c r="H7638" i="8" s="1"/>
  <c r="H7676" i="8" s="1"/>
  <c r="H7714" i="8" s="1"/>
  <c r="H7752" i="8" s="1"/>
  <c r="H7790" i="8" s="1"/>
  <c r="H7828" i="8" s="1"/>
  <c r="H7866" i="8" s="1"/>
  <c r="H7904" i="8" s="1"/>
  <c r="H7942" i="8" s="1"/>
  <c r="H7980" i="8" s="1"/>
  <c r="H8018" i="8" s="1"/>
  <c r="H8056" i="8" s="1"/>
  <c r="H8094" i="8" s="1"/>
  <c r="H8132" i="8" s="1"/>
  <c r="H8170" i="8" s="1"/>
  <c r="H8208" i="8" s="1"/>
  <c r="H8246" i="8" s="1"/>
  <c r="H8284" i="8" s="1"/>
  <c r="H8322" i="8" s="1"/>
  <c r="H8360" i="8" s="1"/>
  <c r="H8398" i="8" s="1"/>
  <c r="H8436" i="8" s="1"/>
  <c r="H8474" i="8" s="1"/>
  <c r="H8512" i="8" s="1"/>
  <c r="H8550" i="8" s="1"/>
  <c r="H8588" i="8" s="1"/>
  <c r="H8626" i="8" s="1"/>
  <c r="H8664" i="8" s="1"/>
  <c r="H8702" i="8" s="1"/>
  <c r="H8740" i="8" s="1"/>
  <c r="H8778" i="8" s="1"/>
  <c r="H8816" i="8" s="1"/>
  <c r="H8854" i="8" s="1"/>
  <c r="H8892" i="8" s="1"/>
  <c r="H8930" i="8" s="1"/>
  <c r="H8968" i="8" s="1"/>
  <c r="H9006" i="8" s="1"/>
  <c r="H9044" i="8" s="1"/>
  <c r="H9082" i="8" s="1"/>
  <c r="H9120" i="8" s="1"/>
  <c r="H9158" i="8" s="1"/>
  <c r="H9196" i="8" s="1"/>
  <c r="H9234" i="8" s="1"/>
  <c r="H9272" i="8" s="1"/>
  <c r="H9310" i="8" s="1"/>
  <c r="H9348" i="8" s="1"/>
  <c r="H9386" i="8" s="1"/>
  <c r="H9424" i="8" s="1"/>
  <c r="H9462" i="8" s="1"/>
  <c r="H9500" i="8" s="1"/>
  <c r="H9538" i="8" s="1"/>
  <c r="H9576" i="8" s="1"/>
  <c r="H9614" i="8" s="1"/>
  <c r="H9652" i="8" s="1"/>
  <c r="H9690" i="8" s="1"/>
  <c r="H9728" i="8" s="1"/>
  <c r="H9766" i="8" s="1"/>
  <c r="H9804" i="8" s="1"/>
  <c r="H9842" i="8" s="1"/>
  <c r="H9880" i="8" s="1"/>
  <c r="H9918" i="8" s="1"/>
  <c r="H9956" i="8" s="1"/>
  <c r="H9994" i="8" s="1"/>
  <c r="H10032" i="8" s="1"/>
  <c r="H10070" i="8" s="1"/>
  <c r="H10108" i="8" s="1"/>
  <c r="H10146" i="8" s="1"/>
  <c r="H10184" i="8" s="1"/>
  <c r="H10222" i="8" s="1"/>
  <c r="H10260" i="8" s="1"/>
  <c r="H10298" i="8" s="1"/>
  <c r="H10336" i="8" s="1"/>
  <c r="H10374" i="8" s="1"/>
  <c r="H10412" i="8" s="1"/>
  <c r="H10450" i="8" s="1"/>
  <c r="H10488" i="8" s="1"/>
  <c r="H10526" i="8" s="1"/>
  <c r="H10564" i="8" s="1"/>
  <c r="H10602" i="8" s="1"/>
  <c r="H10640" i="8" s="1"/>
  <c r="H10678" i="8" s="1"/>
  <c r="H10716" i="8" s="1"/>
  <c r="H10754" i="8" s="1"/>
  <c r="H10792" i="8" s="1"/>
  <c r="H10830" i="8" s="1"/>
  <c r="H10868" i="8" s="1"/>
  <c r="H10906" i="8" s="1"/>
  <c r="H10944" i="8" s="1"/>
  <c r="H10982" i="8" s="1"/>
  <c r="H11020" i="8" s="1"/>
  <c r="H11058" i="8" s="1"/>
  <c r="H11096" i="8" s="1"/>
  <c r="H11134" i="8" s="1"/>
  <c r="H11172" i="8" s="1"/>
  <c r="H11210" i="8" s="1"/>
  <c r="H11248" i="8" s="1"/>
  <c r="H11286" i="8" s="1"/>
  <c r="H11324" i="8" s="1"/>
  <c r="H11362" i="8" s="1"/>
  <c r="H11400" i="8" s="1"/>
  <c r="H11438" i="8" s="1"/>
  <c r="H11476" i="8" s="1"/>
  <c r="H11514" i="8" s="1"/>
  <c r="H11552" i="8" s="1"/>
  <c r="H11590" i="8" s="1"/>
  <c r="H11628" i="8" s="1"/>
  <c r="H11666" i="8" s="1"/>
  <c r="H11704" i="8" s="1"/>
  <c r="H11742" i="8" s="1"/>
  <c r="H11780" i="8" s="1"/>
  <c r="H11818" i="8" s="1"/>
  <c r="H11856" i="8" s="1"/>
  <c r="H11894" i="8" s="1"/>
  <c r="H11932" i="8" s="1"/>
  <c r="H11970" i="8" s="1"/>
  <c r="H12008" i="8" s="1"/>
  <c r="H12046" i="8" s="1"/>
  <c r="H12084" i="8" s="1"/>
  <c r="H12122" i="8" s="1"/>
  <c r="H12160" i="8" s="1"/>
  <c r="H12198" i="8" s="1"/>
  <c r="H12236" i="8" s="1"/>
  <c r="H12274" i="8" s="1"/>
  <c r="H12312" i="8" s="1"/>
  <c r="H12350" i="8" s="1"/>
  <c r="H12388" i="8" s="1"/>
  <c r="H12426" i="8" s="1"/>
  <c r="H12464" i="8" s="1"/>
  <c r="H12502" i="8" s="1"/>
  <c r="H12540" i="8" s="1"/>
  <c r="H12578" i="8" s="1"/>
  <c r="H12616" i="8" s="1"/>
  <c r="H12654" i="8" s="1"/>
  <c r="H12692" i="8" s="1"/>
  <c r="H12730" i="8" s="1"/>
  <c r="H12768" i="8" s="1"/>
  <c r="H12806" i="8" s="1"/>
  <c r="H12844" i="8" s="1"/>
  <c r="H12882" i="8" s="1"/>
  <c r="H12920" i="8" s="1"/>
  <c r="I76" i="8"/>
  <c r="I114" i="8" s="1"/>
  <c r="I152" i="8" s="1"/>
  <c r="I190" i="8" s="1"/>
  <c r="I228" i="8" s="1"/>
  <c r="I266" i="8" s="1"/>
  <c r="I304" i="8" s="1"/>
  <c r="I342" i="8" s="1"/>
  <c r="I380" i="8" s="1"/>
  <c r="I418" i="8" s="1"/>
  <c r="I456" i="8" s="1"/>
  <c r="I494" i="8" s="1"/>
  <c r="I532" i="8" s="1"/>
  <c r="I570" i="8" s="1"/>
  <c r="I608" i="8" s="1"/>
  <c r="I646" i="8" s="1"/>
  <c r="I684" i="8" s="1"/>
  <c r="I722" i="8" s="1"/>
  <c r="I760" i="8" s="1"/>
  <c r="I798" i="8" s="1"/>
  <c r="I836" i="8" s="1"/>
  <c r="I874" i="8" s="1"/>
  <c r="I912" i="8" s="1"/>
  <c r="I950" i="8" s="1"/>
  <c r="I988" i="8" s="1"/>
  <c r="I1026" i="8" s="1"/>
  <c r="I1064" i="8" s="1"/>
  <c r="I1102" i="8" s="1"/>
  <c r="I1140" i="8" s="1"/>
  <c r="I1178" i="8" s="1"/>
  <c r="I1216" i="8" s="1"/>
  <c r="I1254" i="8" s="1"/>
  <c r="I1292" i="8" s="1"/>
  <c r="I1330" i="8" s="1"/>
  <c r="I1368" i="8" s="1"/>
  <c r="I1406" i="8" s="1"/>
  <c r="I1444" i="8" s="1"/>
  <c r="I1482" i="8" s="1"/>
  <c r="I1520" i="8" s="1"/>
  <c r="I1558" i="8" s="1"/>
  <c r="I1596" i="8" s="1"/>
  <c r="I1634" i="8" s="1"/>
  <c r="I1672" i="8" s="1"/>
  <c r="I1710" i="8" s="1"/>
  <c r="I1748" i="8" s="1"/>
  <c r="I1786" i="8" s="1"/>
  <c r="I1824" i="8" s="1"/>
  <c r="I1862" i="8" s="1"/>
  <c r="I1900" i="8" s="1"/>
  <c r="I1938" i="8" s="1"/>
  <c r="I1976" i="8" s="1"/>
  <c r="I2014" i="8" s="1"/>
  <c r="I2052" i="8" s="1"/>
  <c r="I2090" i="8" s="1"/>
  <c r="I2128" i="8" s="1"/>
  <c r="I2166" i="8" s="1"/>
  <c r="I2204" i="8" s="1"/>
  <c r="I2242" i="8" s="1"/>
  <c r="I2280" i="8" s="1"/>
  <c r="I2318" i="8" s="1"/>
  <c r="I2356" i="8" s="1"/>
  <c r="I2394" i="8" s="1"/>
  <c r="I2432" i="8" s="1"/>
  <c r="I2470" i="8" s="1"/>
  <c r="I2508" i="8" s="1"/>
  <c r="I2546" i="8" s="1"/>
  <c r="I2584" i="8" s="1"/>
  <c r="I2622" i="8" s="1"/>
  <c r="I2660" i="8" s="1"/>
  <c r="I2698" i="8" s="1"/>
  <c r="I2736" i="8" s="1"/>
  <c r="I2774" i="8" s="1"/>
  <c r="I2812" i="8" s="1"/>
  <c r="I2850" i="8" s="1"/>
  <c r="I2888" i="8" s="1"/>
  <c r="I2926" i="8" s="1"/>
  <c r="I2964" i="8" s="1"/>
  <c r="I3002" i="8" s="1"/>
  <c r="I3040" i="8" s="1"/>
  <c r="I3078" i="8" s="1"/>
  <c r="I3116" i="8" s="1"/>
  <c r="I3154" i="8" s="1"/>
  <c r="I3192" i="8" s="1"/>
  <c r="I3230" i="8" s="1"/>
  <c r="I3268" i="8" s="1"/>
  <c r="I3306" i="8" s="1"/>
  <c r="I3344" i="8" s="1"/>
  <c r="I3382" i="8" s="1"/>
  <c r="I3420" i="8" s="1"/>
  <c r="I3458" i="8" s="1"/>
  <c r="I3496" i="8" s="1"/>
  <c r="I3534" i="8" s="1"/>
  <c r="I3572" i="8" s="1"/>
  <c r="I3610" i="8" s="1"/>
  <c r="I3648" i="8" s="1"/>
  <c r="I3686" i="8" s="1"/>
  <c r="I3724" i="8" s="1"/>
  <c r="I3762" i="8" s="1"/>
  <c r="I3800" i="8" s="1"/>
  <c r="I3838" i="8" s="1"/>
  <c r="I3876" i="8" s="1"/>
  <c r="I3914" i="8" s="1"/>
  <c r="I3952" i="8" s="1"/>
  <c r="I3990" i="8" s="1"/>
  <c r="I4028" i="8" s="1"/>
  <c r="I4066" i="8" s="1"/>
  <c r="I4104" i="8" s="1"/>
  <c r="I4142" i="8" s="1"/>
  <c r="I4180" i="8" s="1"/>
  <c r="I4218" i="8" s="1"/>
  <c r="I4256" i="8" s="1"/>
  <c r="I4294" i="8" s="1"/>
  <c r="I4332" i="8" s="1"/>
  <c r="I4370" i="8" s="1"/>
  <c r="I4408" i="8" s="1"/>
  <c r="I4446" i="8" s="1"/>
  <c r="I4484" i="8" s="1"/>
  <c r="I4522" i="8" s="1"/>
  <c r="I4560" i="8" s="1"/>
  <c r="I4598" i="8" s="1"/>
  <c r="I4636" i="8" s="1"/>
  <c r="I4674" i="8" s="1"/>
  <c r="I4712" i="8" s="1"/>
  <c r="I4750" i="8" s="1"/>
  <c r="I4788" i="8" s="1"/>
  <c r="I4826" i="8" s="1"/>
  <c r="I4864" i="8" s="1"/>
  <c r="I4902" i="8" s="1"/>
  <c r="I4940" i="8" s="1"/>
  <c r="I4978" i="8" s="1"/>
  <c r="I5016" i="8" s="1"/>
  <c r="I5054" i="8" s="1"/>
  <c r="I5092" i="8" s="1"/>
  <c r="I5130" i="8" s="1"/>
  <c r="I5168" i="8" s="1"/>
  <c r="I5206" i="8" s="1"/>
  <c r="I5244" i="8" s="1"/>
  <c r="I5282" i="8" s="1"/>
  <c r="I5320" i="8" s="1"/>
  <c r="I5358" i="8" s="1"/>
  <c r="I5396" i="8" s="1"/>
  <c r="I5434" i="8" s="1"/>
  <c r="I5472" i="8" s="1"/>
  <c r="I5510" i="8" s="1"/>
  <c r="I5548" i="8" s="1"/>
  <c r="I5586" i="8" s="1"/>
  <c r="I5624" i="8" s="1"/>
  <c r="I5662" i="8" s="1"/>
  <c r="I5700" i="8" s="1"/>
  <c r="I5738" i="8" s="1"/>
  <c r="I5776" i="8" s="1"/>
  <c r="I5814" i="8" s="1"/>
  <c r="I5852" i="8" s="1"/>
  <c r="I5890" i="8" s="1"/>
  <c r="I5928" i="8" s="1"/>
  <c r="I5966" i="8" s="1"/>
  <c r="I6004" i="8" s="1"/>
  <c r="I6042" i="8" s="1"/>
  <c r="I6080" i="8" s="1"/>
  <c r="I6118" i="8" s="1"/>
  <c r="I6156" i="8" s="1"/>
  <c r="I6194" i="8" s="1"/>
  <c r="I6232" i="8" s="1"/>
  <c r="I6270" i="8" s="1"/>
  <c r="I6308" i="8" s="1"/>
  <c r="I6346" i="8" s="1"/>
  <c r="I6384" i="8" s="1"/>
  <c r="I6422" i="8" s="1"/>
  <c r="I6460" i="8" s="1"/>
  <c r="I6498" i="8" s="1"/>
  <c r="I6536" i="8" s="1"/>
  <c r="I6574" i="8" s="1"/>
  <c r="I6612" i="8" s="1"/>
  <c r="I6650" i="8" s="1"/>
  <c r="I6688" i="8" s="1"/>
  <c r="I6726" i="8" s="1"/>
  <c r="I6764" i="8" s="1"/>
  <c r="I6802" i="8" s="1"/>
  <c r="I6840" i="8" s="1"/>
  <c r="I6878" i="8" s="1"/>
  <c r="I6916" i="8" s="1"/>
  <c r="I6954" i="8" s="1"/>
  <c r="I6992" i="8" s="1"/>
  <c r="I7030" i="8" s="1"/>
  <c r="I7068" i="8" s="1"/>
  <c r="I7106" i="8" s="1"/>
  <c r="I7144" i="8" s="1"/>
  <c r="I7182" i="8" s="1"/>
  <c r="I7220" i="8" s="1"/>
  <c r="I7258" i="8" s="1"/>
  <c r="I7296" i="8" s="1"/>
  <c r="I7334" i="8" s="1"/>
  <c r="I7372" i="8" s="1"/>
  <c r="I7410" i="8" s="1"/>
  <c r="I7448" i="8" s="1"/>
  <c r="I7486" i="8" s="1"/>
  <c r="I7524" i="8" s="1"/>
  <c r="I7562" i="8" s="1"/>
  <c r="I7600" i="8" s="1"/>
  <c r="I7638" i="8" s="1"/>
  <c r="I7676" i="8" s="1"/>
  <c r="I7714" i="8" s="1"/>
  <c r="I7752" i="8" s="1"/>
  <c r="I7790" i="8" s="1"/>
  <c r="I7828" i="8" s="1"/>
  <c r="I7866" i="8" s="1"/>
  <c r="I7904" i="8" s="1"/>
  <c r="I7942" i="8" s="1"/>
  <c r="I7980" i="8" s="1"/>
  <c r="I8018" i="8" s="1"/>
  <c r="I8056" i="8" s="1"/>
  <c r="I8094" i="8" s="1"/>
  <c r="I8132" i="8" s="1"/>
  <c r="I8170" i="8" s="1"/>
  <c r="I8208" i="8" s="1"/>
  <c r="I8246" i="8" s="1"/>
  <c r="I8284" i="8" s="1"/>
  <c r="I8322" i="8" s="1"/>
  <c r="I8360" i="8" s="1"/>
  <c r="I8398" i="8" s="1"/>
  <c r="I8436" i="8" s="1"/>
  <c r="I8474" i="8" s="1"/>
  <c r="I8512" i="8" s="1"/>
  <c r="I8550" i="8" s="1"/>
  <c r="I8588" i="8" s="1"/>
  <c r="I8626" i="8" s="1"/>
  <c r="I8664" i="8" s="1"/>
  <c r="I8702" i="8" s="1"/>
  <c r="I8740" i="8" s="1"/>
  <c r="I8778" i="8" s="1"/>
  <c r="I8816" i="8" s="1"/>
  <c r="I8854" i="8" s="1"/>
  <c r="I8892" i="8" s="1"/>
  <c r="I8930" i="8" s="1"/>
  <c r="I8968" i="8" s="1"/>
  <c r="I9006" i="8" s="1"/>
  <c r="I9044" i="8" s="1"/>
  <c r="I9082" i="8" s="1"/>
  <c r="I9120" i="8" s="1"/>
  <c r="I9158" i="8" s="1"/>
  <c r="I9196" i="8" s="1"/>
  <c r="I9234" i="8" s="1"/>
  <c r="I9272" i="8" s="1"/>
  <c r="I9310" i="8" s="1"/>
  <c r="I9348" i="8" s="1"/>
  <c r="I9386" i="8" s="1"/>
  <c r="I9424" i="8" s="1"/>
  <c r="I9462" i="8" s="1"/>
  <c r="I9500" i="8" s="1"/>
  <c r="I9538" i="8" s="1"/>
  <c r="I9576" i="8" s="1"/>
  <c r="I9614" i="8" s="1"/>
  <c r="I9652" i="8" s="1"/>
  <c r="I9690" i="8" s="1"/>
  <c r="I9728" i="8" s="1"/>
  <c r="I9766" i="8" s="1"/>
  <c r="I9804" i="8" s="1"/>
  <c r="I9842" i="8" s="1"/>
  <c r="I9880" i="8" s="1"/>
  <c r="I9918" i="8" s="1"/>
  <c r="I9956" i="8" s="1"/>
  <c r="I9994" i="8" s="1"/>
  <c r="I10032" i="8" s="1"/>
  <c r="I10070" i="8" s="1"/>
  <c r="I10108" i="8" s="1"/>
  <c r="I10146" i="8" s="1"/>
  <c r="I10184" i="8" s="1"/>
  <c r="I10222" i="8" s="1"/>
  <c r="I10260" i="8" s="1"/>
  <c r="I10298" i="8" s="1"/>
  <c r="I10336" i="8" s="1"/>
  <c r="I10374" i="8" s="1"/>
  <c r="I10412" i="8" s="1"/>
  <c r="I10450" i="8" s="1"/>
  <c r="I10488" i="8" s="1"/>
  <c r="I10526" i="8" s="1"/>
  <c r="I10564" i="8" s="1"/>
  <c r="I10602" i="8" s="1"/>
  <c r="I10640" i="8" s="1"/>
  <c r="I10678" i="8" s="1"/>
  <c r="I10716" i="8" s="1"/>
  <c r="I10754" i="8" s="1"/>
  <c r="I10792" i="8" s="1"/>
  <c r="I10830" i="8" s="1"/>
  <c r="I10868" i="8" s="1"/>
  <c r="I10906" i="8" s="1"/>
  <c r="I10944" i="8" s="1"/>
  <c r="I10982" i="8" s="1"/>
  <c r="I11020" i="8" s="1"/>
  <c r="I11058" i="8" s="1"/>
  <c r="I11096" i="8" s="1"/>
  <c r="I11134" i="8" s="1"/>
  <c r="I11172" i="8" s="1"/>
  <c r="I11210" i="8" s="1"/>
  <c r="I11248" i="8" s="1"/>
  <c r="I11286" i="8" s="1"/>
  <c r="I11324" i="8" s="1"/>
  <c r="I11362" i="8" s="1"/>
  <c r="I11400" i="8" s="1"/>
  <c r="I11438" i="8" s="1"/>
  <c r="I11476" i="8" s="1"/>
  <c r="I11514" i="8" s="1"/>
  <c r="I11552" i="8" s="1"/>
  <c r="I11590" i="8" s="1"/>
  <c r="I11628" i="8" s="1"/>
  <c r="I11666" i="8" s="1"/>
  <c r="I11704" i="8" s="1"/>
  <c r="I11742" i="8" s="1"/>
  <c r="I11780" i="8" s="1"/>
  <c r="I11818" i="8" s="1"/>
  <c r="I11856" i="8" s="1"/>
  <c r="I11894" i="8" s="1"/>
  <c r="I11932" i="8" s="1"/>
  <c r="I11970" i="8" s="1"/>
  <c r="I12008" i="8" s="1"/>
  <c r="I12046" i="8" s="1"/>
  <c r="I12084" i="8" s="1"/>
  <c r="I12122" i="8" s="1"/>
  <c r="I12160" i="8" s="1"/>
  <c r="I12198" i="8" s="1"/>
  <c r="I12236" i="8" s="1"/>
  <c r="I12274" i="8" s="1"/>
  <c r="I12312" i="8" s="1"/>
  <c r="I12350" i="8" s="1"/>
  <c r="I12388" i="8" s="1"/>
  <c r="I12426" i="8" s="1"/>
  <c r="I12464" i="8" s="1"/>
  <c r="I12502" i="8" s="1"/>
  <c r="I12540" i="8" s="1"/>
  <c r="I12578" i="8" s="1"/>
  <c r="I12616" i="8" s="1"/>
  <c r="I12654" i="8" s="1"/>
  <c r="I12692" i="8" s="1"/>
  <c r="I12730" i="8" s="1"/>
  <c r="I12768" i="8" s="1"/>
  <c r="I12806" i="8" s="1"/>
  <c r="I12844" i="8" s="1"/>
  <c r="I12882" i="8" s="1"/>
  <c r="I12920" i="8" s="1"/>
  <c r="J76" i="8"/>
  <c r="J114" i="8" s="1"/>
  <c r="J152" i="8" s="1"/>
  <c r="J190" i="8" s="1"/>
  <c r="J228" i="8" s="1"/>
  <c r="J266" i="8" s="1"/>
  <c r="J304" i="8" s="1"/>
  <c r="J342" i="8" s="1"/>
  <c r="J380" i="8" s="1"/>
  <c r="J418" i="8" s="1"/>
  <c r="J456" i="8" s="1"/>
  <c r="J494" i="8" s="1"/>
  <c r="J532" i="8" s="1"/>
  <c r="J570" i="8" s="1"/>
  <c r="J608" i="8" s="1"/>
  <c r="J646" i="8" s="1"/>
  <c r="J684" i="8" s="1"/>
  <c r="J722" i="8" s="1"/>
  <c r="J760" i="8" s="1"/>
  <c r="J798" i="8" s="1"/>
  <c r="J836" i="8" s="1"/>
  <c r="J874" i="8" s="1"/>
  <c r="J912" i="8" s="1"/>
  <c r="J950" i="8" s="1"/>
  <c r="J988" i="8" s="1"/>
  <c r="J1026" i="8" s="1"/>
  <c r="J1064" i="8" s="1"/>
  <c r="J1102" i="8" s="1"/>
  <c r="J1140" i="8" s="1"/>
  <c r="J1178" i="8" s="1"/>
  <c r="J1216" i="8" s="1"/>
  <c r="J1254" i="8" s="1"/>
  <c r="J1292" i="8" s="1"/>
  <c r="J1330" i="8" s="1"/>
  <c r="J1368" i="8" s="1"/>
  <c r="J1406" i="8" s="1"/>
  <c r="J1444" i="8" s="1"/>
  <c r="J1482" i="8" s="1"/>
  <c r="J1520" i="8" s="1"/>
  <c r="J1558" i="8" s="1"/>
  <c r="J1596" i="8" s="1"/>
  <c r="J1634" i="8" s="1"/>
  <c r="J1672" i="8" s="1"/>
  <c r="J1710" i="8" s="1"/>
  <c r="J1748" i="8" s="1"/>
  <c r="J1786" i="8" s="1"/>
  <c r="J1824" i="8" s="1"/>
  <c r="J1862" i="8" s="1"/>
  <c r="J1900" i="8" s="1"/>
  <c r="J1938" i="8" s="1"/>
  <c r="J1976" i="8" s="1"/>
  <c r="J2014" i="8" s="1"/>
  <c r="J2052" i="8" s="1"/>
  <c r="J2090" i="8" s="1"/>
  <c r="J2128" i="8" s="1"/>
  <c r="J2166" i="8" s="1"/>
  <c r="J2204" i="8" s="1"/>
  <c r="J2242" i="8" s="1"/>
  <c r="J2280" i="8" s="1"/>
  <c r="J2318" i="8" s="1"/>
  <c r="J2356" i="8" s="1"/>
  <c r="J2394" i="8" s="1"/>
  <c r="J2432" i="8" s="1"/>
  <c r="J2470" i="8" s="1"/>
  <c r="J2508" i="8" s="1"/>
  <c r="J2546" i="8" s="1"/>
  <c r="J2584" i="8" s="1"/>
  <c r="J2622" i="8" s="1"/>
  <c r="J2660" i="8" s="1"/>
  <c r="J2698" i="8" s="1"/>
  <c r="J2736" i="8" s="1"/>
  <c r="J2774" i="8" s="1"/>
  <c r="J2812" i="8" s="1"/>
  <c r="J2850" i="8" s="1"/>
  <c r="J2888" i="8" s="1"/>
  <c r="J2926" i="8" s="1"/>
  <c r="J2964" i="8" s="1"/>
  <c r="J3002" i="8" s="1"/>
  <c r="J3040" i="8" s="1"/>
  <c r="J3078" i="8" s="1"/>
  <c r="J3116" i="8" s="1"/>
  <c r="J3154" i="8" s="1"/>
  <c r="J3192" i="8" s="1"/>
  <c r="J3230" i="8" s="1"/>
  <c r="J3268" i="8" s="1"/>
  <c r="J3306" i="8" s="1"/>
  <c r="J3344" i="8" s="1"/>
  <c r="J3382" i="8" s="1"/>
  <c r="J3420" i="8" s="1"/>
  <c r="J3458" i="8" s="1"/>
  <c r="J3496" i="8" s="1"/>
  <c r="J3534" i="8" s="1"/>
  <c r="J3572" i="8" s="1"/>
  <c r="J3610" i="8" s="1"/>
  <c r="J3648" i="8" s="1"/>
  <c r="J3686" i="8" s="1"/>
  <c r="J3724" i="8" s="1"/>
  <c r="J3762" i="8" s="1"/>
  <c r="J3800" i="8" s="1"/>
  <c r="J3838" i="8" s="1"/>
  <c r="J3876" i="8" s="1"/>
  <c r="J3914" i="8" s="1"/>
  <c r="J3952" i="8" s="1"/>
  <c r="J3990" i="8" s="1"/>
  <c r="J4028" i="8" s="1"/>
  <c r="J4066" i="8" s="1"/>
  <c r="J4104" i="8" s="1"/>
  <c r="J4142" i="8" s="1"/>
  <c r="J4180" i="8" s="1"/>
  <c r="J4218" i="8" s="1"/>
  <c r="J4256" i="8" s="1"/>
  <c r="J4294" i="8" s="1"/>
  <c r="J4332" i="8" s="1"/>
  <c r="J4370" i="8" s="1"/>
  <c r="J4408" i="8" s="1"/>
  <c r="J4446" i="8" s="1"/>
  <c r="J4484" i="8" s="1"/>
  <c r="J4522" i="8" s="1"/>
  <c r="J4560" i="8" s="1"/>
  <c r="J4598" i="8" s="1"/>
  <c r="J4636" i="8" s="1"/>
  <c r="J4674" i="8" s="1"/>
  <c r="J4712" i="8" s="1"/>
  <c r="J4750" i="8" s="1"/>
  <c r="J4788" i="8" s="1"/>
  <c r="J4826" i="8" s="1"/>
  <c r="J4864" i="8" s="1"/>
  <c r="J4902" i="8" s="1"/>
  <c r="J4940" i="8" s="1"/>
  <c r="J4978" i="8" s="1"/>
  <c r="J5016" i="8" s="1"/>
  <c r="J5054" i="8" s="1"/>
  <c r="J5092" i="8" s="1"/>
  <c r="J5130" i="8" s="1"/>
  <c r="J5168" i="8" s="1"/>
  <c r="J5206" i="8" s="1"/>
  <c r="J5244" i="8" s="1"/>
  <c r="J5282" i="8" s="1"/>
  <c r="J5320" i="8" s="1"/>
  <c r="J5358" i="8" s="1"/>
  <c r="J5396" i="8" s="1"/>
  <c r="J5434" i="8" s="1"/>
  <c r="J5472" i="8" s="1"/>
  <c r="J5510" i="8" s="1"/>
  <c r="J5548" i="8" s="1"/>
  <c r="J5586" i="8" s="1"/>
  <c r="J5624" i="8" s="1"/>
  <c r="J5662" i="8" s="1"/>
  <c r="J5700" i="8" s="1"/>
  <c r="J5738" i="8" s="1"/>
  <c r="J5776" i="8" s="1"/>
  <c r="J5814" i="8" s="1"/>
  <c r="J5852" i="8" s="1"/>
  <c r="J5890" i="8" s="1"/>
  <c r="J5928" i="8" s="1"/>
  <c r="J5966" i="8" s="1"/>
  <c r="J6004" i="8" s="1"/>
  <c r="J6042" i="8" s="1"/>
  <c r="J6080" i="8" s="1"/>
  <c r="J6118" i="8" s="1"/>
  <c r="J6156" i="8" s="1"/>
  <c r="J6194" i="8" s="1"/>
  <c r="J6232" i="8" s="1"/>
  <c r="J6270" i="8" s="1"/>
  <c r="J6308" i="8" s="1"/>
  <c r="J6346" i="8" s="1"/>
  <c r="J6384" i="8" s="1"/>
  <c r="J6422" i="8" s="1"/>
  <c r="J6460" i="8" s="1"/>
  <c r="J6498" i="8" s="1"/>
  <c r="J6536" i="8" s="1"/>
  <c r="J6574" i="8" s="1"/>
  <c r="J6612" i="8" s="1"/>
  <c r="J6650" i="8" s="1"/>
  <c r="J6688" i="8" s="1"/>
  <c r="J6726" i="8" s="1"/>
  <c r="J6764" i="8" s="1"/>
  <c r="J6802" i="8" s="1"/>
  <c r="J6840" i="8" s="1"/>
  <c r="J6878" i="8" s="1"/>
  <c r="J6916" i="8" s="1"/>
  <c r="J6954" i="8" s="1"/>
  <c r="J6992" i="8" s="1"/>
  <c r="J7030" i="8" s="1"/>
  <c r="J7068" i="8" s="1"/>
  <c r="J7106" i="8" s="1"/>
  <c r="J7144" i="8" s="1"/>
  <c r="J7182" i="8" s="1"/>
  <c r="J7220" i="8" s="1"/>
  <c r="J7258" i="8" s="1"/>
  <c r="J7296" i="8" s="1"/>
  <c r="J7334" i="8" s="1"/>
  <c r="J7372" i="8" s="1"/>
  <c r="J7410" i="8" s="1"/>
  <c r="J7448" i="8" s="1"/>
  <c r="J7486" i="8" s="1"/>
  <c r="J7524" i="8" s="1"/>
  <c r="J7562" i="8" s="1"/>
  <c r="J7600" i="8" s="1"/>
  <c r="J7638" i="8" s="1"/>
  <c r="J7676" i="8" s="1"/>
  <c r="J7714" i="8" s="1"/>
  <c r="J7752" i="8" s="1"/>
  <c r="J7790" i="8" s="1"/>
  <c r="J7828" i="8" s="1"/>
  <c r="J7866" i="8" s="1"/>
  <c r="J7904" i="8" s="1"/>
  <c r="J7942" i="8" s="1"/>
  <c r="J7980" i="8" s="1"/>
  <c r="J8018" i="8" s="1"/>
  <c r="J8056" i="8" s="1"/>
  <c r="J8094" i="8" s="1"/>
  <c r="J8132" i="8" s="1"/>
  <c r="J8170" i="8" s="1"/>
  <c r="J8208" i="8" s="1"/>
  <c r="J8246" i="8" s="1"/>
  <c r="J8284" i="8" s="1"/>
  <c r="J8322" i="8" s="1"/>
  <c r="J8360" i="8" s="1"/>
  <c r="J8398" i="8" s="1"/>
  <c r="J8436" i="8" s="1"/>
  <c r="J8474" i="8" s="1"/>
  <c r="J8512" i="8" s="1"/>
  <c r="J8550" i="8" s="1"/>
  <c r="J8588" i="8" s="1"/>
  <c r="J8626" i="8" s="1"/>
  <c r="J8664" i="8" s="1"/>
  <c r="J8702" i="8" s="1"/>
  <c r="J8740" i="8" s="1"/>
  <c r="J8778" i="8" s="1"/>
  <c r="J8816" i="8" s="1"/>
  <c r="J8854" i="8" s="1"/>
  <c r="J8892" i="8" s="1"/>
  <c r="J8930" i="8" s="1"/>
  <c r="J8968" i="8" s="1"/>
  <c r="J9006" i="8" s="1"/>
  <c r="J9044" i="8" s="1"/>
  <c r="J9082" i="8" s="1"/>
  <c r="J9120" i="8" s="1"/>
  <c r="J9158" i="8" s="1"/>
  <c r="J9196" i="8" s="1"/>
  <c r="J9234" i="8" s="1"/>
  <c r="J9272" i="8" s="1"/>
  <c r="J9310" i="8" s="1"/>
  <c r="J9348" i="8" s="1"/>
  <c r="J9386" i="8" s="1"/>
  <c r="J9424" i="8" s="1"/>
  <c r="J9462" i="8" s="1"/>
  <c r="J9500" i="8" s="1"/>
  <c r="J9538" i="8" s="1"/>
  <c r="J9576" i="8" s="1"/>
  <c r="J9614" i="8" s="1"/>
  <c r="J9652" i="8" s="1"/>
  <c r="J9690" i="8" s="1"/>
  <c r="J9728" i="8" s="1"/>
  <c r="J9766" i="8" s="1"/>
  <c r="J9804" i="8" s="1"/>
  <c r="J9842" i="8" s="1"/>
  <c r="J9880" i="8" s="1"/>
  <c r="J9918" i="8" s="1"/>
  <c r="J9956" i="8" s="1"/>
  <c r="J9994" i="8" s="1"/>
  <c r="J10032" i="8" s="1"/>
  <c r="J10070" i="8" s="1"/>
  <c r="J10108" i="8" s="1"/>
  <c r="J10146" i="8" s="1"/>
  <c r="J10184" i="8" s="1"/>
  <c r="J10222" i="8" s="1"/>
  <c r="J10260" i="8" s="1"/>
  <c r="J10298" i="8" s="1"/>
  <c r="J10336" i="8" s="1"/>
  <c r="J10374" i="8" s="1"/>
  <c r="J10412" i="8" s="1"/>
  <c r="J10450" i="8" s="1"/>
  <c r="J10488" i="8" s="1"/>
  <c r="J10526" i="8" s="1"/>
  <c r="J10564" i="8" s="1"/>
  <c r="J10602" i="8" s="1"/>
  <c r="J10640" i="8" s="1"/>
  <c r="J10678" i="8" s="1"/>
  <c r="J10716" i="8" s="1"/>
  <c r="J10754" i="8" s="1"/>
  <c r="J10792" i="8" s="1"/>
  <c r="J10830" i="8" s="1"/>
  <c r="J10868" i="8" s="1"/>
  <c r="J10906" i="8" s="1"/>
  <c r="J10944" i="8" s="1"/>
  <c r="J10982" i="8" s="1"/>
  <c r="J11020" i="8" s="1"/>
  <c r="J11058" i="8" s="1"/>
  <c r="J11096" i="8" s="1"/>
  <c r="J11134" i="8" s="1"/>
  <c r="J11172" i="8" s="1"/>
  <c r="J11210" i="8" s="1"/>
  <c r="J11248" i="8" s="1"/>
  <c r="J11286" i="8" s="1"/>
  <c r="J11324" i="8" s="1"/>
  <c r="J11362" i="8" s="1"/>
  <c r="J11400" i="8" s="1"/>
  <c r="J11438" i="8" s="1"/>
  <c r="J11476" i="8" s="1"/>
  <c r="J11514" i="8" s="1"/>
  <c r="J11552" i="8" s="1"/>
  <c r="J11590" i="8" s="1"/>
  <c r="J11628" i="8" s="1"/>
  <c r="J11666" i="8" s="1"/>
  <c r="J11704" i="8" s="1"/>
  <c r="J11742" i="8" s="1"/>
  <c r="J11780" i="8" s="1"/>
  <c r="J11818" i="8" s="1"/>
  <c r="J11856" i="8" s="1"/>
  <c r="J11894" i="8" s="1"/>
  <c r="J11932" i="8" s="1"/>
  <c r="J11970" i="8" s="1"/>
  <c r="J12008" i="8" s="1"/>
  <c r="J12046" i="8" s="1"/>
  <c r="J12084" i="8" s="1"/>
  <c r="J12122" i="8" s="1"/>
  <c r="J12160" i="8" s="1"/>
  <c r="J12198" i="8" s="1"/>
  <c r="J12236" i="8" s="1"/>
  <c r="J12274" i="8" s="1"/>
  <c r="J12312" i="8" s="1"/>
  <c r="J12350" i="8" s="1"/>
  <c r="J12388" i="8" s="1"/>
  <c r="J12426" i="8" s="1"/>
  <c r="J12464" i="8" s="1"/>
  <c r="J12502" i="8" s="1"/>
  <c r="J12540" i="8" s="1"/>
  <c r="J12578" i="8" s="1"/>
  <c r="J12616" i="8" s="1"/>
  <c r="J12654" i="8" s="1"/>
  <c r="J12692" i="8" s="1"/>
  <c r="J12730" i="8" s="1"/>
  <c r="J12768" i="8" s="1"/>
  <c r="J12806" i="8" s="1"/>
  <c r="J12844" i="8" s="1"/>
  <c r="J12882" i="8" s="1"/>
  <c r="J12920" i="8" s="1"/>
  <c r="K76" i="8"/>
  <c r="K114" i="8" s="1"/>
  <c r="K152" i="8" s="1"/>
  <c r="K190" i="8" s="1"/>
  <c r="K228" i="8" s="1"/>
  <c r="K266" i="8" s="1"/>
  <c r="K304" i="8" s="1"/>
  <c r="K342" i="8" s="1"/>
  <c r="K380" i="8" s="1"/>
  <c r="K418" i="8" s="1"/>
  <c r="K456" i="8" s="1"/>
  <c r="K494" i="8" s="1"/>
  <c r="K532" i="8" s="1"/>
  <c r="K570" i="8" s="1"/>
  <c r="K608" i="8" s="1"/>
  <c r="K646" i="8" s="1"/>
  <c r="K684" i="8" s="1"/>
  <c r="K722" i="8" s="1"/>
  <c r="K760" i="8" s="1"/>
  <c r="K798" i="8" s="1"/>
  <c r="K836" i="8" s="1"/>
  <c r="K874" i="8" s="1"/>
  <c r="K912" i="8" s="1"/>
  <c r="K950" i="8" s="1"/>
  <c r="K988" i="8" s="1"/>
  <c r="K1026" i="8" s="1"/>
  <c r="K1064" i="8" s="1"/>
  <c r="K1102" i="8" s="1"/>
  <c r="K1140" i="8" s="1"/>
  <c r="K1178" i="8" s="1"/>
  <c r="K1216" i="8" s="1"/>
  <c r="K1254" i="8" s="1"/>
  <c r="K1292" i="8" s="1"/>
  <c r="K1330" i="8" s="1"/>
  <c r="K1368" i="8" s="1"/>
  <c r="K1406" i="8" s="1"/>
  <c r="K1444" i="8" s="1"/>
  <c r="K1482" i="8" s="1"/>
  <c r="K1520" i="8" s="1"/>
  <c r="K1558" i="8" s="1"/>
  <c r="K1596" i="8" s="1"/>
  <c r="K1634" i="8" s="1"/>
  <c r="K1672" i="8" s="1"/>
  <c r="K1710" i="8" s="1"/>
  <c r="K1748" i="8" s="1"/>
  <c r="K1786" i="8" s="1"/>
  <c r="K1824" i="8" s="1"/>
  <c r="K1862" i="8" s="1"/>
  <c r="K1900" i="8" s="1"/>
  <c r="K1938" i="8" s="1"/>
  <c r="K1976" i="8" s="1"/>
  <c r="K2014" i="8" s="1"/>
  <c r="K2052" i="8" s="1"/>
  <c r="K2090" i="8" s="1"/>
  <c r="K2128" i="8" s="1"/>
  <c r="K2166" i="8" s="1"/>
  <c r="K2204" i="8" s="1"/>
  <c r="K2242" i="8" s="1"/>
  <c r="K2280" i="8" s="1"/>
  <c r="K2318" i="8" s="1"/>
  <c r="K2356" i="8" s="1"/>
  <c r="K2394" i="8" s="1"/>
  <c r="K2432" i="8" s="1"/>
  <c r="K2470" i="8" s="1"/>
  <c r="K2508" i="8" s="1"/>
  <c r="K2546" i="8" s="1"/>
  <c r="K2584" i="8" s="1"/>
  <c r="K2622" i="8" s="1"/>
  <c r="K2660" i="8" s="1"/>
  <c r="K2698" i="8" s="1"/>
  <c r="K2736" i="8" s="1"/>
  <c r="K2774" i="8" s="1"/>
  <c r="K2812" i="8" s="1"/>
  <c r="K2850" i="8" s="1"/>
  <c r="K2888" i="8" s="1"/>
  <c r="K2926" i="8" s="1"/>
  <c r="K2964" i="8" s="1"/>
  <c r="K3002" i="8" s="1"/>
  <c r="K3040" i="8" s="1"/>
  <c r="K3078" i="8" s="1"/>
  <c r="K3116" i="8" s="1"/>
  <c r="K3154" i="8" s="1"/>
  <c r="K3192" i="8" s="1"/>
  <c r="K3230" i="8" s="1"/>
  <c r="K3268" i="8" s="1"/>
  <c r="K3306" i="8" s="1"/>
  <c r="K3344" i="8" s="1"/>
  <c r="K3382" i="8" s="1"/>
  <c r="K3420" i="8" s="1"/>
  <c r="K3458" i="8" s="1"/>
  <c r="K3496" i="8" s="1"/>
  <c r="K3534" i="8" s="1"/>
  <c r="K3572" i="8" s="1"/>
  <c r="K3610" i="8" s="1"/>
  <c r="K3648" i="8" s="1"/>
  <c r="K3686" i="8" s="1"/>
  <c r="K3724" i="8" s="1"/>
  <c r="K3762" i="8" s="1"/>
  <c r="K3800" i="8" s="1"/>
  <c r="K3838" i="8" s="1"/>
  <c r="K3876" i="8" s="1"/>
  <c r="K3914" i="8" s="1"/>
  <c r="K3952" i="8" s="1"/>
  <c r="K3990" i="8" s="1"/>
  <c r="K4028" i="8" s="1"/>
  <c r="K4066" i="8" s="1"/>
  <c r="K4104" i="8" s="1"/>
  <c r="K4142" i="8" s="1"/>
  <c r="K4180" i="8" s="1"/>
  <c r="K4218" i="8" s="1"/>
  <c r="K4256" i="8" s="1"/>
  <c r="K4294" i="8" s="1"/>
  <c r="K4332" i="8" s="1"/>
  <c r="K4370" i="8" s="1"/>
  <c r="K4408" i="8" s="1"/>
  <c r="K4446" i="8" s="1"/>
  <c r="K4484" i="8" s="1"/>
  <c r="K4522" i="8" s="1"/>
  <c r="K4560" i="8" s="1"/>
  <c r="K4598" i="8" s="1"/>
  <c r="K4636" i="8" s="1"/>
  <c r="K4674" i="8" s="1"/>
  <c r="K4712" i="8" s="1"/>
  <c r="K4750" i="8" s="1"/>
  <c r="K4788" i="8" s="1"/>
  <c r="K4826" i="8" s="1"/>
  <c r="K4864" i="8" s="1"/>
  <c r="K4902" i="8" s="1"/>
  <c r="K4940" i="8" s="1"/>
  <c r="K4978" i="8" s="1"/>
  <c r="K5016" i="8" s="1"/>
  <c r="K5054" i="8" s="1"/>
  <c r="K5092" i="8" s="1"/>
  <c r="K5130" i="8" s="1"/>
  <c r="K5168" i="8" s="1"/>
  <c r="K5206" i="8" s="1"/>
  <c r="K5244" i="8" s="1"/>
  <c r="K5282" i="8" s="1"/>
  <c r="K5320" i="8" s="1"/>
  <c r="K5358" i="8" s="1"/>
  <c r="K5396" i="8" s="1"/>
  <c r="K5434" i="8" s="1"/>
  <c r="K5472" i="8" s="1"/>
  <c r="K5510" i="8" s="1"/>
  <c r="K5548" i="8" s="1"/>
  <c r="K5586" i="8" s="1"/>
  <c r="K5624" i="8" s="1"/>
  <c r="K5662" i="8" s="1"/>
  <c r="K5700" i="8" s="1"/>
  <c r="K5738" i="8" s="1"/>
  <c r="K5776" i="8" s="1"/>
  <c r="K5814" i="8" s="1"/>
  <c r="K5852" i="8" s="1"/>
  <c r="K5890" i="8" s="1"/>
  <c r="K5928" i="8" s="1"/>
  <c r="K5966" i="8" s="1"/>
  <c r="K6004" i="8" s="1"/>
  <c r="K6042" i="8" s="1"/>
  <c r="K6080" i="8" s="1"/>
  <c r="K6118" i="8" s="1"/>
  <c r="K6156" i="8" s="1"/>
  <c r="K6194" i="8" s="1"/>
  <c r="K6232" i="8" s="1"/>
  <c r="K6270" i="8" s="1"/>
  <c r="K6308" i="8" s="1"/>
  <c r="K6346" i="8" s="1"/>
  <c r="K6384" i="8" s="1"/>
  <c r="K6422" i="8" s="1"/>
  <c r="K6460" i="8" s="1"/>
  <c r="K6498" i="8" s="1"/>
  <c r="K6536" i="8" s="1"/>
  <c r="K6574" i="8" s="1"/>
  <c r="K6612" i="8" s="1"/>
  <c r="K6650" i="8" s="1"/>
  <c r="K6688" i="8" s="1"/>
  <c r="K6726" i="8" s="1"/>
  <c r="K6764" i="8" s="1"/>
  <c r="K6802" i="8" s="1"/>
  <c r="K6840" i="8" s="1"/>
  <c r="K6878" i="8" s="1"/>
  <c r="K6916" i="8" s="1"/>
  <c r="K6954" i="8" s="1"/>
  <c r="K6992" i="8" s="1"/>
  <c r="K7030" i="8" s="1"/>
  <c r="K7068" i="8" s="1"/>
  <c r="K7106" i="8" s="1"/>
  <c r="K7144" i="8" s="1"/>
  <c r="K7182" i="8" s="1"/>
  <c r="K7220" i="8" s="1"/>
  <c r="K7258" i="8" s="1"/>
  <c r="K7296" i="8" s="1"/>
  <c r="K7334" i="8" s="1"/>
  <c r="K7372" i="8" s="1"/>
  <c r="K7410" i="8" s="1"/>
  <c r="K7448" i="8" s="1"/>
  <c r="K7486" i="8" s="1"/>
  <c r="K7524" i="8" s="1"/>
  <c r="K7562" i="8" s="1"/>
  <c r="K7600" i="8" s="1"/>
  <c r="K7638" i="8" s="1"/>
  <c r="K7676" i="8" s="1"/>
  <c r="K7714" i="8" s="1"/>
  <c r="K7752" i="8" s="1"/>
  <c r="K7790" i="8" s="1"/>
  <c r="K7828" i="8" s="1"/>
  <c r="K7866" i="8" s="1"/>
  <c r="K7904" i="8" s="1"/>
  <c r="K7942" i="8" s="1"/>
  <c r="K7980" i="8" s="1"/>
  <c r="K8018" i="8" s="1"/>
  <c r="K8056" i="8" s="1"/>
  <c r="K8094" i="8" s="1"/>
  <c r="K8132" i="8" s="1"/>
  <c r="K8170" i="8" s="1"/>
  <c r="K8208" i="8" s="1"/>
  <c r="K8246" i="8" s="1"/>
  <c r="K8284" i="8" s="1"/>
  <c r="K8322" i="8" s="1"/>
  <c r="K8360" i="8" s="1"/>
  <c r="K8398" i="8" s="1"/>
  <c r="K8436" i="8" s="1"/>
  <c r="K8474" i="8" s="1"/>
  <c r="K8512" i="8" s="1"/>
  <c r="K8550" i="8" s="1"/>
  <c r="K8588" i="8" s="1"/>
  <c r="K8626" i="8" s="1"/>
  <c r="K8664" i="8" s="1"/>
  <c r="K8702" i="8" s="1"/>
  <c r="K8740" i="8" s="1"/>
  <c r="K8778" i="8" s="1"/>
  <c r="K8816" i="8" s="1"/>
  <c r="K8854" i="8" s="1"/>
  <c r="K8892" i="8" s="1"/>
  <c r="K8930" i="8" s="1"/>
  <c r="K8968" i="8" s="1"/>
  <c r="K9006" i="8" s="1"/>
  <c r="K9044" i="8" s="1"/>
  <c r="K9082" i="8" s="1"/>
  <c r="K9120" i="8" s="1"/>
  <c r="K9158" i="8" s="1"/>
  <c r="K9196" i="8" s="1"/>
  <c r="K9234" i="8" s="1"/>
  <c r="K9272" i="8" s="1"/>
  <c r="K9310" i="8" s="1"/>
  <c r="K9348" i="8" s="1"/>
  <c r="K9386" i="8" s="1"/>
  <c r="K9424" i="8" s="1"/>
  <c r="K9462" i="8" s="1"/>
  <c r="K9500" i="8" s="1"/>
  <c r="K9538" i="8" s="1"/>
  <c r="K9576" i="8" s="1"/>
  <c r="K9614" i="8" s="1"/>
  <c r="K9652" i="8" s="1"/>
  <c r="K9690" i="8" s="1"/>
  <c r="K9728" i="8" s="1"/>
  <c r="K9766" i="8" s="1"/>
  <c r="K9804" i="8" s="1"/>
  <c r="K9842" i="8" s="1"/>
  <c r="K9880" i="8" s="1"/>
  <c r="K9918" i="8" s="1"/>
  <c r="K9956" i="8" s="1"/>
  <c r="K9994" i="8" s="1"/>
  <c r="K10032" i="8" s="1"/>
  <c r="K10070" i="8" s="1"/>
  <c r="K10108" i="8" s="1"/>
  <c r="K10146" i="8" s="1"/>
  <c r="K10184" i="8" s="1"/>
  <c r="K10222" i="8" s="1"/>
  <c r="K10260" i="8" s="1"/>
  <c r="K10298" i="8" s="1"/>
  <c r="K10336" i="8" s="1"/>
  <c r="K10374" i="8" s="1"/>
  <c r="K10412" i="8" s="1"/>
  <c r="K10450" i="8" s="1"/>
  <c r="K10488" i="8" s="1"/>
  <c r="K10526" i="8" s="1"/>
  <c r="K10564" i="8" s="1"/>
  <c r="K10602" i="8" s="1"/>
  <c r="K10640" i="8" s="1"/>
  <c r="K10678" i="8" s="1"/>
  <c r="K10716" i="8" s="1"/>
  <c r="K10754" i="8" s="1"/>
  <c r="K10792" i="8" s="1"/>
  <c r="K10830" i="8" s="1"/>
  <c r="K10868" i="8" s="1"/>
  <c r="K10906" i="8" s="1"/>
  <c r="K10944" i="8" s="1"/>
  <c r="K10982" i="8" s="1"/>
  <c r="K11020" i="8" s="1"/>
  <c r="K11058" i="8" s="1"/>
  <c r="K11096" i="8" s="1"/>
  <c r="K11134" i="8" s="1"/>
  <c r="K11172" i="8" s="1"/>
  <c r="K11210" i="8" s="1"/>
  <c r="K11248" i="8" s="1"/>
  <c r="K11286" i="8" s="1"/>
  <c r="K11324" i="8" s="1"/>
  <c r="K11362" i="8" s="1"/>
  <c r="K11400" i="8" s="1"/>
  <c r="K11438" i="8" s="1"/>
  <c r="K11476" i="8" s="1"/>
  <c r="K11514" i="8" s="1"/>
  <c r="K11552" i="8" s="1"/>
  <c r="K11590" i="8" s="1"/>
  <c r="K11628" i="8" s="1"/>
  <c r="K11666" i="8" s="1"/>
  <c r="K11704" i="8" s="1"/>
  <c r="K11742" i="8" s="1"/>
  <c r="K11780" i="8" s="1"/>
  <c r="K11818" i="8" s="1"/>
  <c r="K11856" i="8" s="1"/>
  <c r="K11894" i="8" s="1"/>
  <c r="K11932" i="8" s="1"/>
  <c r="K11970" i="8" s="1"/>
  <c r="K12008" i="8" s="1"/>
  <c r="K12046" i="8" s="1"/>
  <c r="K12084" i="8" s="1"/>
  <c r="K12122" i="8" s="1"/>
  <c r="K12160" i="8" s="1"/>
  <c r="K12198" i="8" s="1"/>
  <c r="K12236" i="8" s="1"/>
  <c r="K12274" i="8" s="1"/>
  <c r="K12312" i="8" s="1"/>
  <c r="K12350" i="8" s="1"/>
  <c r="K12388" i="8" s="1"/>
  <c r="K12426" i="8" s="1"/>
  <c r="K12464" i="8" s="1"/>
  <c r="K12502" i="8" s="1"/>
  <c r="K12540" i="8" s="1"/>
  <c r="K12578" i="8" s="1"/>
  <c r="K12616" i="8" s="1"/>
  <c r="K12654" i="8" s="1"/>
  <c r="K12692" i="8" s="1"/>
  <c r="K12730" i="8" s="1"/>
  <c r="K12768" i="8" s="1"/>
  <c r="K12806" i="8" s="1"/>
  <c r="K12844" i="8" s="1"/>
  <c r="K12882" i="8" s="1"/>
  <c r="K12920" i="8" s="1"/>
  <c r="B77" i="8"/>
  <c r="B115" i="8" s="1"/>
  <c r="B153" i="8" s="1"/>
  <c r="B191" i="8" s="1"/>
  <c r="B229" i="8" s="1"/>
  <c r="B267" i="8" s="1"/>
  <c r="B305" i="8" s="1"/>
  <c r="B343" i="8" s="1"/>
  <c r="B381" i="8" s="1"/>
  <c r="G77" i="8"/>
  <c r="G115" i="8" s="1"/>
  <c r="G153" i="8" s="1"/>
  <c r="G191" i="8" s="1"/>
  <c r="G229" i="8" s="1"/>
  <c r="G267" i="8" s="1"/>
  <c r="G305" i="8" s="1"/>
  <c r="G343" i="8" s="1"/>
  <c r="G381" i="8" s="1"/>
  <c r="G419" i="8" s="1"/>
  <c r="G457" i="8" s="1"/>
  <c r="G495" i="8" s="1"/>
  <c r="G533" i="8" s="1"/>
  <c r="G571" i="8" s="1"/>
  <c r="G609" i="8" s="1"/>
  <c r="G647" i="8" s="1"/>
  <c r="G685" i="8" s="1"/>
  <c r="G723" i="8" s="1"/>
  <c r="G761" i="8" s="1"/>
  <c r="G799" i="8" s="1"/>
  <c r="G837" i="8" s="1"/>
  <c r="G875" i="8" s="1"/>
  <c r="G913" i="8" s="1"/>
  <c r="G951" i="8" s="1"/>
  <c r="G989" i="8" s="1"/>
  <c r="G1027" i="8" s="1"/>
  <c r="G1065" i="8" s="1"/>
  <c r="G1103" i="8" s="1"/>
  <c r="G1141" i="8" s="1"/>
  <c r="G1179" i="8" s="1"/>
  <c r="G1217" i="8" s="1"/>
  <c r="G1255" i="8" s="1"/>
  <c r="G1293" i="8" s="1"/>
  <c r="G1331" i="8" s="1"/>
  <c r="G1369" i="8" s="1"/>
  <c r="G1407" i="8" s="1"/>
  <c r="G1445" i="8" s="1"/>
  <c r="G1483" i="8" s="1"/>
  <c r="G1521" i="8" s="1"/>
  <c r="G1559" i="8" s="1"/>
  <c r="G1597" i="8" s="1"/>
  <c r="G1635" i="8" s="1"/>
  <c r="G1673" i="8" s="1"/>
  <c r="G1711" i="8" s="1"/>
  <c r="G1749" i="8" s="1"/>
  <c r="G1787" i="8" s="1"/>
  <c r="G1825" i="8" s="1"/>
  <c r="G1863" i="8" s="1"/>
  <c r="G1901" i="8" s="1"/>
  <c r="G1939" i="8" s="1"/>
  <c r="G1977" i="8" s="1"/>
  <c r="G2015" i="8" s="1"/>
  <c r="G2053" i="8" s="1"/>
  <c r="G2091" i="8" s="1"/>
  <c r="G2129" i="8" s="1"/>
  <c r="G2167" i="8" s="1"/>
  <c r="G2205" i="8" s="1"/>
  <c r="G2243" i="8" s="1"/>
  <c r="G2281" i="8" s="1"/>
  <c r="G2319" i="8" s="1"/>
  <c r="G2357" i="8" s="1"/>
  <c r="G2395" i="8" s="1"/>
  <c r="G2433" i="8" s="1"/>
  <c r="G2471" i="8" s="1"/>
  <c r="G2509" i="8" s="1"/>
  <c r="G2547" i="8" s="1"/>
  <c r="G2585" i="8" s="1"/>
  <c r="G2623" i="8" s="1"/>
  <c r="G2661" i="8" s="1"/>
  <c r="G2699" i="8" s="1"/>
  <c r="G2737" i="8" s="1"/>
  <c r="G2775" i="8" s="1"/>
  <c r="G2813" i="8" s="1"/>
  <c r="G2851" i="8" s="1"/>
  <c r="G2889" i="8" s="1"/>
  <c r="G2927" i="8" s="1"/>
  <c r="G2965" i="8" s="1"/>
  <c r="G3003" i="8" s="1"/>
  <c r="G3041" i="8" s="1"/>
  <c r="G3079" i="8" s="1"/>
  <c r="G3117" i="8" s="1"/>
  <c r="G3155" i="8" s="1"/>
  <c r="G3193" i="8" s="1"/>
  <c r="G3231" i="8" s="1"/>
  <c r="G3269" i="8" s="1"/>
  <c r="G3307" i="8" s="1"/>
  <c r="G3345" i="8" s="1"/>
  <c r="G3383" i="8" s="1"/>
  <c r="G3421" i="8" s="1"/>
  <c r="G3459" i="8" s="1"/>
  <c r="G3497" i="8" s="1"/>
  <c r="G3535" i="8" s="1"/>
  <c r="G3573" i="8" s="1"/>
  <c r="G3611" i="8" s="1"/>
  <c r="G3649" i="8" s="1"/>
  <c r="G3687" i="8" s="1"/>
  <c r="G3725" i="8" s="1"/>
  <c r="G3763" i="8" s="1"/>
  <c r="G3801" i="8" s="1"/>
  <c r="G3839" i="8" s="1"/>
  <c r="G3877" i="8" s="1"/>
  <c r="G3915" i="8" s="1"/>
  <c r="G3953" i="8" s="1"/>
  <c r="G3991" i="8" s="1"/>
  <c r="G4029" i="8" s="1"/>
  <c r="G4067" i="8" s="1"/>
  <c r="G4105" i="8" s="1"/>
  <c r="G4143" i="8" s="1"/>
  <c r="G4181" i="8" s="1"/>
  <c r="G4219" i="8" s="1"/>
  <c r="G4257" i="8" s="1"/>
  <c r="G4295" i="8" s="1"/>
  <c r="G4333" i="8" s="1"/>
  <c r="G4371" i="8" s="1"/>
  <c r="G4409" i="8" s="1"/>
  <c r="G4447" i="8" s="1"/>
  <c r="G4485" i="8" s="1"/>
  <c r="G4523" i="8" s="1"/>
  <c r="G4561" i="8" s="1"/>
  <c r="G4599" i="8" s="1"/>
  <c r="G4637" i="8" s="1"/>
  <c r="G4675" i="8" s="1"/>
  <c r="G4713" i="8" s="1"/>
  <c r="G4751" i="8" s="1"/>
  <c r="G4789" i="8" s="1"/>
  <c r="G4827" i="8" s="1"/>
  <c r="G4865" i="8" s="1"/>
  <c r="G4903" i="8" s="1"/>
  <c r="G4941" i="8" s="1"/>
  <c r="G4979" i="8" s="1"/>
  <c r="G5017" i="8" s="1"/>
  <c r="G5055" i="8" s="1"/>
  <c r="G5093" i="8" s="1"/>
  <c r="G5131" i="8" s="1"/>
  <c r="G5169" i="8" s="1"/>
  <c r="G5207" i="8" s="1"/>
  <c r="G5245" i="8" s="1"/>
  <c r="G5283" i="8" s="1"/>
  <c r="G5321" i="8" s="1"/>
  <c r="G5359" i="8" s="1"/>
  <c r="G5397" i="8" s="1"/>
  <c r="G5435" i="8" s="1"/>
  <c r="G5473" i="8" s="1"/>
  <c r="G5511" i="8" s="1"/>
  <c r="G5549" i="8" s="1"/>
  <c r="G5587" i="8" s="1"/>
  <c r="G5625" i="8" s="1"/>
  <c r="G5663" i="8" s="1"/>
  <c r="G5701" i="8" s="1"/>
  <c r="G5739" i="8" s="1"/>
  <c r="G5777" i="8" s="1"/>
  <c r="G5815" i="8" s="1"/>
  <c r="G5853" i="8" s="1"/>
  <c r="G5891" i="8" s="1"/>
  <c r="G5929" i="8" s="1"/>
  <c r="G5967" i="8" s="1"/>
  <c r="G6005" i="8" s="1"/>
  <c r="G6043" i="8" s="1"/>
  <c r="G6081" i="8" s="1"/>
  <c r="G6119" i="8" s="1"/>
  <c r="G6157" i="8" s="1"/>
  <c r="G6195" i="8" s="1"/>
  <c r="G6233" i="8" s="1"/>
  <c r="G6271" i="8" s="1"/>
  <c r="G6309" i="8" s="1"/>
  <c r="G6347" i="8" s="1"/>
  <c r="G6385" i="8" s="1"/>
  <c r="G6423" i="8" s="1"/>
  <c r="G6461" i="8" s="1"/>
  <c r="G6499" i="8" s="1"/>
  <c r="G6537" i="8" s="1"/>
  <c r="G6575" i="8" s="1"/>
  <c r="G6613" i="8" s="1"/>
  <c r="G6651" i="8" s="1"/>
  <c r="G6689" i="8" s="1"/>
  <c r="G6727" i="8" s="1"/>
  <c r="G6765" i="8" s="1"/>
  <c r="G6803" i="8" s="1"/>
  <c r="G6841" i="8" s="1"/>
  <c r="G6879" i="8" s="1"/>
  <c r="G6917" i="8" s="1"/>
  <c r="G6955" i="8" s="1"/>
  <c r="G6993" i="8" s="1"/>
  <c r="G7031" i="8" s="1"/>
  <c r="G7069" i="8" s="1"/>
  <c r="G7107" i="8" s="1"/>
  <c r="G7145" i="8" s="1"/>
  <c r="G7183" i="8" s="1"/>
  <c r="G7221" i="8" s="1"/>
  <c r="G7259" i="8" s="1"/>
  <c r="G7297" i="8" s="1"/>
  <c r="G7335" i="8" s="1"/>
  <c r="G7373" i="8" s="1"/>
  <c r="G7411" i="8" s="1"/>
  <c r="G7449" i="8" s="1"/>
  <c r="G7487" i="8" s="1"/>
  <c r="G7525" i="8" s="1"/>
  <c r="G7563" i="8" s="1"/>
  <c r="G7601" i="8" s="1"/>
  <c r="G7639" i="8" s="1"/>
  <c r="G7677" i="8" s="1"/>
  <c r="G7715" i="8" s="1"/>
  <c r="G7753" i="8" s="1"/>
  <c r="G7791" i="8" s="1"/>
  <c r="G7829" i="8" s="1"/>
  <c r="G7867" i="8" s="1"/>
  <c r="G7905" i="8" s="1"/>
  <c r="G7943" i="8" s="1"/>
  <c r="G7981" i="8" s="1"/>
  <c r="G8019" i="8" s="1"/>
  <c r="G8057" i="8" s="1"/>
  <c r="G8095" i="8" s="1"/>
  <c r="G8133" i="8" s="1"/>
  <c r="G8171" i="8" s="1"/>
  <c r="G8209" i="8" s="1"/>
  <c r="G8247" i="8" s="1"/>
  <c r="G8285" i="8" s="1"/>
  <c r="G8323" i="8" s="1"/>
  <c r="G8361" i="8" s="1"/>
  <c r="G8399" i="8" s="1"/>
  <c r="G8437" i="8" s="1"/>
  <c r="G8475" i="8" s="1"/>
  <c r="G8513" i="8" s="1"/>
  <c r="G8551" i="8" s="1"/>
  <c r="G8589" i="8" s="1"/>
  <c r="G8627" i="8" s="1"/>
  <c r="G8665" i="8" s="1"/>
  <c r="G8703" i="8" s="1"/>
  <c r="G8741" i="8" s="1"/>
  <c r="G8779" i="8" s="1"/>
  <c r="G8817" i="8" s="1"/>
  <c r="G8855" i="8" s="1"/>
  <c r="G8893" i="8" s="1"/>
  <c r="G8931" i="8" s="1"/>
  <c r="G8969" i="8" s="1"/>
  <c r="G9007" i="8" s="1"/>
  <c r="G9045" i="8" s="1"/>
  <c r="G9083" i="8" s="1"/>
  <c r="G9121" i="8" s="1"/>
  <c r="G9159" i="8" s="1"/>
  <c r="G9197" i="8" s="1"/>
  <c r="G9235" i="8" s="1"/>
  <c r="G9273" i="8" s="1"/>
  <c r="G9311" i="8" s="1"/>
  <c r="G9349" i="8" s="1"/>
  <c r="G9387" i="8" s="1"/>
  <c r="G9425" i="8" s="1"/>
  <c r="G9463" i="8" s="1"/>
  <c r="G9501" i="8" s="1"/>
  <c r="G9539" i="8" s="1"/>
  <c r="G9577" i="8" s="1"/>
  <c r="G9615" i="8" s="1"/>
  <c r="G9653" i="8" s="1"/>
  <c r="G9691" i="8" s="1"/>
  <c r="G9729" i="8" s="1"/>
  <c r="G9767" i="8" s="1"/>
  <c r="G9805" i="8" s="1"/>
  <c r="G9843" i="8" s="1"/>
  <c r="G9881" i="8" s="1"/>
  <c r="G9919" i="8" s="1"/>
  <c r="G9957" i="8" s="1"/>
  <c r="G9995" i="8" s="1"/>
  <c r="G10033" i="8" s="1"/>
  <c r="G10071" i="8" s="1"/>
  <c r="G10109" i="8" s="1"/>
  <c r="G10147" i="8" s="1"/>
  <c r="G10185" i="8" s="1"/>
  <c r="G10223" i="8" s="1"/>
  <c r="G10261" i="8" s="1"/>
  <c r="G10299" i="8" s="1"/>
  <c r="G10337" i="8" s="1"/>
  <c r="G10375" i="8" s="1"/>
  <c r="G10413" i="8" s="1"/>
  <c r="G10451" i="8" s="1"/>
  <c r="G10489" i="8" s="1"/>
  <c r="G10527" i="8" s="1"/>
  <c r="G10565" i="8" s="1"/>
  <c r="G10603" i="8" s="1"/>
  <c r="G10641" i="8" s="1"/>
  <c r="G10679" i="8" s="1"/>
  <c r="G10717" i="8" s="1"/>
  <c r="G10755" i="8" s="1"/>
  <c r="G10793" i="8" s="1"/>
  <c r="G10831" i="8" s="1"/>
  <c r="G10869" i="8" s="1"/>
  <c r="G10907" i="8" s="1"/>
  <c r="G10945" i="8" s="1"/>
  <c r="G10983" i="8" s="1"/>
  <c r="G11021" i="8" s="1"/>
  <c r="G11059" i="8" s="1"/>
  <c r="G11097" i="8" s="1"/>
  <c r="G11135" i="8" s="1"/>
  <c r="G11173" i="8" s="1"/>
  <c r="G11211" i="8" s="1"/>
  <c r="G11249" i="8" s="1"/>
  <c r="G11287" i="8" s="1"/>
  <c r="G11325" i="8" s="1"/>
  <c r="G11363" i="8" s="1"/>
  <c r="G11401" i="8" s="1"/>
  <c r="G11439" i="8" s="1"/>
  <c r="G11477" i="8" s="1"/>
  <c r="G11515" i="8" s="1"/>
  <c r="G11553" i="8" s="1"/>
  <c r="G11591" i="8" s="1"/>
  <c r="G11629" i="8" s="1"/>
  <c r="G11667" i="8" s="1"/>
  <c r="G11705" i="8" s="1"/>
  <c r="G11743" i="8" s="1"/>
  <c r="G11781" i="8" s="1"/>
  <c r="G11819" i="8" s="1"/>
  <c r="G11857" i="8" s="1"/>
  <c r="G11895" i="8" s="1"/>
  <c r="G11933" i="8" s="1"/>
  <c r="G11971" i="8" s="1"/>
  <c r="G12009" i="8" s="1"/>
  <c r="G12047" i="8" s="1"/>
  <c r="G12085" i="8" s="1"/>
  <c r="G12123" i="8" s="1"/>
  <c r="G12161" i="8" s="1"/>
  <c r="G12199" i="8" s="1"/>
  <c r="G12237" i="8" s="1"/>
  <c r="G12275" i="8" s="1"/>
  <c r="G12313" i="8" s="1"/>
  <c r="G12351" i="8" s="1"/>
  <c r="G12389" i="8" s="1"/>
  <c r="G12427" i="8" s="1"/>
  <c r="G12465" i="8" s="1"/>
  <c r="G12503" i="8" s="1"/>
  <c r="G12541" i="8" s="1"/>
  <c r="G12579" i="8" s="1"/>
  <c r="G12617" i="8" s="1"/>
  <c r="G12655" i="8" s="1"/>
  <c r="G12693" i="8" s="1"/>
  <c r="G12731" i="8" s="1"/>
  <c r="G12769" i="8" s="1"/>
  <c r="G12807" i="8" s="1"/>
  <c r="G12845" i="8" s="1"/>
  <c r="G12883" i="8" s="1"/>
  <c r="G12921" i="8" s="1"/>
  <c r="H77" i="8"/>
  <c r="H115" i="8" s="1"/>
  <c r="H153" i="8" s="1"/>
  <c r="H191" i="8" s="1"/>
  <c r="H229" i="8" s="1"/>
  <c r="H267" i="8" s="1"/>
  <c r="H305" i="8" s="1"/>
  <c r="H343" i="8" s="1"/>
  <c r="H381" i="8" s="1"/>
  <c r="H419" i="8" s="1"/>
  <c r="H457" i="8" s="1"/>
  <c r="H495" i="8" s="1"/>
  <c r="H533" i="8" s="1"/>
  <c r="H571" i="8" s="1"/>
  <c r="H609" i="8" s="1"/>
  <c r="H647" i="8" s="1"/>
  <c r="H685" i="8" s="1"/>
  <c r="H723" i="8" s="1"/>
  <c r="H761" i="8" s="1"/>
  <c r="H799" i="8" s="1"/>
  <c r="H837" i="8" s="1"/>
  <c r="H875" i="8" s="1"/>
  <c r="H913" i="8" s="1"/>
  <c r="H951" i="8" s="1"/>
  <c r="H989" i="8" s="1"/>
  <c r="H1027" i="8" s="1"/>
  <c r="H1065" i="8" s="1"/>
  <c r="H1103" i="8" s="1"/>
  <c r="H1141" i="8" s="1"/>
  <c r="H1179" i="8" s="1"/>
  <c r="H1217" i="8" s="1"/>
  <c r="H1255" i="8" s="1"/>
  <c r="H1293" i="8" s="1"/>
  <c r="H1331" i="8" s="1"/>
  <c r="H1369" i="8" s="1"/>
  <c r="H1407" i="8" s="1"/>
  <c r="H1445" i="8" s="1"/>
  <c r="H1483" i="8" s="1"/>
  <c r="H1521" i="8" s="1"/>
  <c r="H1559" i="8" s="1"/>
  <c r="H1597" i="8" s="1"/>
  <c r="H1635" i="8" s="1"/>
  <c r="H1673" i="8" s="1"/>
  <c r="H1711" i="8" s="1"/>
  <c r="H1749" i="8" s="1"/>
  <c r="H1787" i="8" s="1"/>
  <c r="H1825" i="8" s="1"/>
  <c r="H1863" i="8" s="1"/>
  <c r="H1901" i="8" s="1"/>
  <c r="H1939" i="8" s="1"/>
  <c r="H1977" i="8" s="1"/>
  <c r="H2015" i="8" s="1"/>
  <c r="H2053" i="8" s="1"/>
  <c r="H2091" i="8" s="1"/>
  <c r="H2129" i="8" s="1"/>
  <c r="H2167" i="8" s="1"/>
  <c r="H2205" i="8" s="1"/>
  <c r="H2243" i="8" s="1"/>
  <c r="H2281" i="8" s="1"/>
  <c r="H2319" i="8" s="1"/>
  <c r="H2357" i="8" s="1"/>
  <c r="H2395" i="8" s="1"/>
  <c r="H2433" i="8" s="1"/>
  <c r="H2471" i="8" s="1"/>
  <c r="H2509" i="8" s="1"/>
  <c r="H2547" i="8" s="1"/>
  <c r="H2585" i="8" s="1"/>
  <c r="H2623" i="8" s="1"/>
  <c r="H2661" i="8" s="1"/>
  <c r="H2699" i="8" s="1"/>
  <c r="H2737" i="8" s="1"/>
  <c r="H2775" i="8" s="1"/>
  <c r="H2813" i="8" s="1"/>
  <c r="H2851" i="8" s="1"/>
  <c r="H2889" i="8" s="1"/>
  <c r="H2927" i="8" s="1"/>
  <c r="H2965" i="8" s="1"/>
  <c r="H3003" i="8" s="1"/>
  <c r="H3041" i="8" s="1"/>
  <c r="H3079" i="8" s="1"/>
  <c r="H3117" i="8" s="1"/>
  <c r="H3155" i="8" s="1"/>
  <c r="H3193" i="8" s="1"/>
  <c r="H3231" i="8" s="1"/>
  <c r="H3269" i="8" s="1"/>
  <c r="H3307" i="8" s="1"/>
  <c r="H3345" i="8" s="1"/>
  <c r="H3383" i="8" s="1"/>
  <c r="H3421" i="8" s="1"/>
  <c r="H3459" i="8" s="1"/>
  <c r="H3497" i="8" s="1"/>
  <c r="H3535" i="8" s="1"/>
  <c r="H3573" i="8" s="1"/>
  <c r="H3611" i="8" s="1"/>
  <c r="H3649" i="8" s="1"/>
  <c r="H3687" i="8" s="1"/>
  <c r="H3725" i="8" s="1"/>
  <c r="H3763" i="8" s="1"/>
  <c r="H3801" i="8" s="1"/>
  <c r="H3839" i="8" s="1"/>
  <c r="H3877" i="8" s="1"/>
  <c r="H3915" i="8" s="1"/>
  <c r="H3953" i="8" s="1"/>
  <c r="H3991" i="8" s="1"/>
  <c r="H4029" i="8" s="1"/>
  <c r="H4067" i="8" s="1"/>
  <c r="H4105" i="8" s="1"/>
  <c r="H4143" i="8" s="1"/>
  <c r="H4181" i="8" s="1"/>
  <c r="H4219" i="8" s="1"/>
  <c r="H4257" i="8" s="1"/>
  <c r="H4295" i="8" s="1"/>
  <c r="H4333" i="8" s="1"/>
  <c r="H4371" i="8" s="1"/>
  <c r="H4409" i="8" s="1"/>
  <c r="H4447" i="8" s="1"/>
  <c r="H4485" i="8" s="1"/>
  <c r="H4523" i="8" s="1"/>
  <c r="H4561" i="8" s="1"/>
  <c r="H4599" i="8" s="1"/>
  <c r="H4637" i="8" s="1"/>
  <c r="H4675" i="8" s="1"/>
  <c r="H4713" i="8" s="1"/>
  <c r="H4751" i="8" s="1"/>
  <c r="H4789" i="8" s="1"/>
  <c r="H4827" i="8" s="1"/>
  <c r="H4865" i="8" s="1"/>
  <c r="H4903" i="8" s="1"/>
  <c r="H4941" i="8" s="1"/>
  <c r="H4979" i="8" s="1"/>
  <c r="H5017" i="8" s="1"/>
  <c r="H5055" i="8" s="1"/>
  <c r="H5093" i="8" s="1"/>
  <c r="H5131" i="8" s="1"/>
  <c r="H5169" i="8" s="1"/>
  <c r="H5207" i="8" s="1"/>
  <c r="H5245" i="8" s="1"/>
  <c r="H5283" i="8" s="1"/>
  <c r="H5321" i="8" s="1"/>
  <c r="H5359" i="8" s="1"/>
  <c r="H5397" i="8" s="1"/>
  <c r="H5435" i="8" s="1"/>
  <c r="H5473" i="8" s="1"/>
  <c r="H5511" i="8" s="1"/>
  <c r="H5549" i="8" s="1"/>
  <c r="H5587" i="8" s="1"/>
  <c r="H5625" i="8" s="1"/>
  <c r="H5663" i="8" s="1"/>
  <c r="H5701" i="8" s="1"/>
  <c r="H5739" i="8" s="1"/>
  <c r="H5777" i="8" s="1"/>
  <c r="H5815" i="8" s="1"/>
  <c r="H5853" i="8" s="1"/>
  <c r="H5891" i="8" s="1"/>
  <c r="H5929" i="8" s="1"/>
  <c r="H5967" i="8" s="1"/>
  <c r="H6005" i="8" s="1"/>
  <c r="H6043" i="8" s="1"/>
  <c r="H6081" i="8" s="1"/>
  <c r="H6119" i="8" s="1"/>
  <c r="H6157" i="8" s="1"/>
  <c r="H6195" i="8" s="1"/>
  <c r="H6233" i="8" s="1"/>
  <c r="H6271" i="8" s="1"/>
  <c r="H6309" i="8" s="1"/>
  <c r="H6347" i="8" s="1"/>
  <c r="H6385" i="8" s="1"/>
  <c r="H6423" i="8" s="1"/>
  <c r="H6461" i="8" s="1"/>
  <c r="H6499" i="8" s="1"/>
  <c r="H6537" i="8" s="1"/>
  <c r="H6575" i="8" s="1"/>
  <c r="H6613" i="8" s="1"/>
  <c r="H6651" i="8" s="1"/>
  <c r="H6689" i="8" s="1"/>
  <c r="H6727" i="8" s="1"/>
  <c r="H6765" i="8" s="1"/>
  <c r="H6803" i="8" s="1"/>
  <c r="H6841" i="8" s="1"/>
  <c r="H6879" i="8" s="1"/>
  <c r="H6917" i="8" s="1"/>
  <c r="H6955" i="8" s="1"/>
  <c r="H6993" i="8" s="1"/>
  <c r="H7031" i="8" s="1"/>
  <c r="H7069" i="8" s="1"/>
  <c r="H7107" i="8" s="1"/>
  <c r="H7145" i="8" s="1"/>
  <c r="H7183" i="8" s="1"/>
  <c r="H7221" i="8" s="1"/>
  <c r="H7259" i="8" s="1"/>
  <c r="H7297" i="8" s="1"/>
  <c r="H7335" i="8" s="1"/>
  <c r="H7373" i="8" s="1"/>
  <c r="H7411" i="8" s="1"/>
  <c r="H7449" i="8" s="1"/>
  <c r="H7487" i="8" s="1"/>
  <c r="H7525" i="8" s="1"/>
  <c r="H7563" i="8" s="1"/>
  <c r="H7601" i="8" s="1"/>
  <c r="H7639" i="8" s="1"/>
  <c r="H7677" i="8" s="1"/>
  <c r="H7715" i="8" s="1"/>
  <c r="H7753" i="8" s="1"/>
  <c r="H7791" i="8" s="1"/>
  <c r="H7829" i="8" s="1"/>
  <c r="H7867" i="8" s="1"/>
  <c r="H7905" i="8" s="1"/>
  <c r="H7943" i="8" s="1"/>
  <c r="H7981" i="8" s="1"/>
  <c r="H8019" i="8" s="1"/>
  <c r="H8057" i="8" s="1"/>
  <c r="H8095" i="8" s="1"/>
  <c r="H8133" i="8" s="1"/>
  <c r="H8171" i="8" s="1"/>
  <c r="H8209" i="8" s="1"/>
  <c r="H8247" i="8" s="1"/>
  <c r="H8285" i="8" s="1"/>
  <c r="H8323" i="8" s="1"/>
  <c r="H8361" i="8" s="1"/>
  <c r="H8399" i="8" s="1"/>
  <c r="H8437" i="8" s="1"/>
  <c r="H8475" i="8" s="1"/>
  <c r="H8513" i="8" s="1"/>
  <c r="H8551" i="8" s="1"/>
  <c r="H8589" i="8" s="1"/>
  <c r="H8627" i="8" s="1"/>
  <c r="H8665" i="8" s="1"/>
  <c r="H8703" i="8" s="1"/>
  <c r="H8741" i="8" s="1"/>
  <c r="H8779" i="8" s="1"/>
  <c r="H8817" i="8" s="1"/>
  <c r="H8855" i="8" s="1"/>
  <c r="H8893" i="8" s="1"/>
  <c r="H8931" i="8" s="1"/>
  <c r="H8969" i="8" s="1"/>
  <c r="H9007" i="8" s="1"/>
  <c r="H9045" i="8" s="1"/>
  <c r="H9083" i="8" s="1"/>
  <c r="H9121" i="8" s="1"/>
  <c r="H9159" i="8" s="1"/>
  <c r="H9197" i="8" s="1"/>
  <c r="H9235" i="8" s="1"/>
  <c r="H9273" i="8" s="1"/>
  <c r="H9311" i="8" s="1"/>
  <c r="H9349" i="8" s="1"/>
  <c r="H9387" i="8" s="1"/>
  <c r="H9425" i="8" s="1"/>
  <c r="H9463" i="8" s="1"/>
  <c r="H9501" i="8" s="1"/>
  <c r="H9539" i="8" s="1"/>
  <c r="H9577" i="8" s="1"/>
  <c r="H9615" i="8" s="1"/>
  <c r="H9653" i="8" s="1"/>
  <c r="H9691" i="8" s="1"/>
  <c r="H9729" i="8" s="1"/>
  <c r="H9767" i="8" s="1"/>
  <c r="H9805" i="8" s="1"/>
  <c r="H9843" i="8" s="1"/>
  <c r="H9881" i="8" s="1"/>
  <c r="H9919" i="8" s="1"/>
  <c r="H9957" i="8" s="1"/>
  <c r="H9995" i="8" s="1"/>
  <c r="H10033" i="8" s="1"/>
  <c r="H10071" i="8" s="1"/>
  <c r="H10109" i="8" s="1"/>
  <c r="H10147" i="8" s="1"/>
  <c r="H10185" i="8" s="1"/>
  <c r="H10223" i="8" s="1"/>
  <c r="H10261" i="8" s="1"/>
  <c r="H10299" i="8" s="1"/>
  <c r="H10337" i="8" s="1"/>
  <c r="H10375" i="8" s="1"/>
  <c r="H10413" i="8" s="1"/>
  <c r="H10451" i="8" s="1"/>
  <c r="H10489" i="8" s="1"/>
  <c r="H10527" i="8" s="1"/>
  <c r="H10565" i="8" s="1"/>
  <c r="H10603" i="8" s="1"/>
  <c r="H10641" i="8" s="1"/>
  <c r="H10679" i="8" s="1"/>
  <c r="H10717" i="8" s="1"/>
  <c r="H10755" i="8" s="1"/>
  <c r="H10793" i="8" s="1"/>
  <c r="H10831" i="8" s="1"/>
  <c r="H10869" i="8" s="1"/>
  <c r="H10907" i="8" s="1"/>
  <c r="H10945" i="8" s="1"/>
  <c r="H10983" i="8" s="1"/>
  <c r="H11021" i="8" s="1"/>
  <c r="H11059" i="8" s="1"/>
  <c r="H11097" i="8" s="1"/>
  <c r="H11135" i="8" s="1"/>
  <c r="H11173" i="8" s="1"/>
  <c r="H11211" i="8" s="1"/>
  <c r="H11249" i="8" s="1"/>
  <c r="H11287" i="8" s="1"/>
  <c r="H11325" i="8" s="1"/>
  <c r="H11363" i="8" s="1"/>
  <c r="H11401" i="8" s="1"/>
  <c r="H11439" i="8" s="1"/>
  <c r="H11477" i="8" s="1"/>
  <c r="H11515" i="8" s="1"/>
  <c r="H11553" i="8" s="1"/>
  <c r="H11591" i="8" s="1"/>
  <c r="H11629" i="8" s="1"/>
  <c r="H11667" i="8" s="1"/>
  <c r="H11705" i="8" s="1"/>
  <c r="H11743" i="8" s="1"/>
  <c r="H11781" i="8" s="1"/>
  <c r="H11819" i="8" s="1"/>
  <c r="H11857" i="8" s="1"/>
  <c r="H11895" i="8" s="1"/>
  <c r="H11933" i="8" s="1"/>
  <c r="H11971" i="8" s="1"/>
  <c r="H12009" i="8" s="1"/>
  <c r="H12047" i="8" s="1"/>
  <c r="H12085" i="8" s="1"/>
  <c r="H12123" i="8" s="1"/>
  <c r="H12161" i="8" s="1"/>
  <c r="H12199" i="8" s="1"/>
  <c r="H12237" i="8" s="1"/>
  <c r="H12275" i="8" s="1"/>
  <c r="H12313" i="8" s="1"/>
  <c r="H12351" i="8" s="1"/>
  <c r="H12389" i="8" s="1"/>
  <c r="H12427" i="8" s="1"/>
  <c r="H12465" i="8" s="1"/>
  <c r="H12503" i="8" s="1"/>
  <c r="H12541" i="8" s="1"/>
  <c r="H12579" i="8" s="1"/>
  <c r="H12617" i="8" s="1"/>
  <c r="H12655" i="8" s="1"/>
  <c r="H12693" i="8" s="1"/>
  <c r="H12731" i="8" s="1"/>
  <c r="H12769" i="8" s="1"/>
  <c r="H12807" i="8" s="1"/>
  <c r="H12845" i="8" s="1"/>
  <c r="H12883" i="8" s="1"/>
  <c r="H12921" i="8" s="1"/>
  <c r="I77" i="8"/>
  <c r="I115" i="8" s="1"/>
  <c r="I153" i="8" s="1"/>
  <c r="I191" i="8" s="1"/>
  <c r="I229" i="8" s="1"/>
  <c r="I267" i="8" s="1"/>
  <c r="I305" i="8" s="1"/>
  <c r="I343" i="8" s="1"/>
  <c r="I381" i="8" s="1"/>
  <c r="I419" i="8" s="1"/>
  <c r="I457" i="8" s="1"/>
  <c r="I495" i="8" s="1"/>
  <c r="I533" i="8" s="1"/>
  <c r="I571" i="8" s="1"/>
  <c r="I609" i="8" s="1"/>
  <c r="I647" i="8" s="1"/>
  <c r="I685" i="8" s="1"/>
  <c r="I723" i="8" s="1"/>
  <c r="I761" i="8" s="1"/>
  <c r="I799" i="8" s="1"/>
  <c r="I837" i="8" s="1"/>
  <c r="I875" i="8" s="1"/>
  <c r="I913" i="8" s="1"/>
  <c r="I951" i="8" s="1"/>
  <c r="I989" i="8" s="1"/>
  <c r="I1027" i="8" s="1"/>
  <c r="I1065" i="8" s="1"/>
  <c r="I1103" i="8" s="1"/>
  <c r="I1141" i="8" s="1"/>
  <c r="I1179" i="8" s="1"/>
  <c r="I1217" i="8" s="1"/>
  <c r="I1255" i="8" s="1"/>
  <c r="I1293" i="8" s="1"/>
  <c r="I1331" i="8" s="1"/>
  <c r="I1369" i="8" s="1"/>
  <c r="I1407" i="8" s="1"/>
  <c r="I1445" i="8" s="1"/>
  <c r="I1483" i="8" s="1"/>
  <c r="I1521" i="8" s="1"/>
  <c r="I1559" i="8" s="1"/>
  <c r="I1597" i="8" s="1"/>
  <c r="I1635" i="8" s="1"/>
  <c r="I1673" i="8" s="1"/>
  <c r="I1711" i="8" s="1"/>
  <c r="I1749" i="8" s="1"/>
  <c r="I1787" i="8" s="1"/>
  <c r="I1825" i="8" s="1"/>
  <c r="I1863" i="8" s="1"/>
  <c r="I1901" i="8" s="1"/>
  <c r="I1939" i="8" s="1"/>
  <c r="I1977" i="8" s="1"/>
  <c r="I2015" i="8" s="1"/>
  <c r="I2053" i="8" s="1"/>
  <c r="I2091" i="8" s="1"/>
  <c r="I2129" i="8" s="1"/>
  <c r="I2167" i="8" s="1"/>
  <c r="I2205" i="8" s="1"/>
  <c r="I2243" i="8" s="1"/>
  <c r="I2281" i="8" s="1"/>
  <c r="I2319" i="8" s="1"/>
  <c r="I2357" i="8" s="1"/>
  <c r="I2395" i="8" s="1"/>
  <c r="I2433" i="8" s="1"/>
  <c r="I2471" i="8" s="1"/>
  <c r="I2509" i="8" s="1"/>
  <c r="I2547" i="8" s="1"/>
  <c r="I2585" i="8" s="1"/>
  <c r="I2623" i="8" s="1"/>
  <c r="I2661" i="8" s="1"/>
  <c r="I2699" i="8" s="1"/>
  <c r="I2737" i="8" s="1"/>
  <c r="I2775" i="8" s="1"/>
  <c r="I2813" i="8" s="1"/>
  <c r="I2851" i="8" s="1"/>
  <c r="I2889" i="8" s="1"/>
  <c r="I2927" i="8" s="1"/>
  <c r="I2965" i="8" s="1"/>
  <c r="I3003" i="8" s="1"/>
  <c r="I3041" i="8" s="1"/>
  <c r="I3079" i="8" s="1"/>
  <c r="I3117" i="8" s="1"/>
  <c r="I3155" i="8" s="1"/>
  <c r="I3193" i="8" s="1"/>
  <c r="I3231" i="8" s="1"/>
  <c r="I3269" i="8" s="1"/>
  <c r="I3307" i="8" s="1"/>
  <c r="I3345" i="8" s="1"/>
  <c r="I3383" i="8" s="1"/>
  <c r="I3421" i="8" s="1"/>
  <c r="I3459" i="8" s="1"/>
  <c r="I3497" i="8" s="1"/>
  <c r="I3535" i="8" s="1"/>
  <c r="I3573" i="8" s="1"/>
  <c r="I3611" i="8" s="1"/>
  <c r="I3649" i="8" s="1"/>
  <c r="I3687" i="8" s="1"/>
  <c r="I3725" i="8" s="1"/>
  <c r="I3763" i="8" s="1"/>
  <c r="I3801" i="8" s="1"/>
  <c r="I3839" i="8" s="1"/>
  <c r="I3877" i="8" s="1"/>
  <c r="I3915" i="8" s="1"/>
  <c r="I3953" i="8" s="1"/>
  <c r="I3991" i="8" s="1"/>
  <c r="I4029" i="8" s="1"/>
  <c r="I4067" i="8" s="1"/>
  <c r="I4105" i="8" s="1"/>
  <c r="I4143" i="8" s="1"/>
  <c r="I4181" i="8" s="1"/>
  <c r="I4219" i="8" s="1"/>
  <c r="I4257" i="8" s="1"/>
  <c r="I4295" i="8" s="1"/>
  <c r="I4333" i="8" s="1"/>
  <c r="I4371" i="8" s="1"/>
  <c r="I4409" i="8" s="1"/>
  <c r="I4447" i="8" s="1"/>
  <c r="I4485" i="8" s="1"/>
  <c r="I4523" i="8" s="1"/>
  <c r="I4561" i="8" s="1"/>
  <c r="I4599" i="8" s="1"/>
  <c r="I4637" i="8" s="1"/>
  <c r="I4675" i="8" s="1"/>
  <c r="I4713" i="8" s="1"/>
  <c r="I4751" i="8" s="1"/>
  <c r="I4789" i="8" s="1"/>
  <c r="I4827" i="8" s="1"/>
  <c r="I4865" i="8" s="1"/>
  <c r="I4903" i="8" s="1"/>
  <c r="I4941" i="8" s="1"/>
  <c r="I4979" i="8" s="1"/>
  <c r="I5017" i="8" s="1"/>
  <c r="I5055" i="8" s="1"/>
  <c r="I5093" i="8" s="1"/>
  <c r="I5131" i="8" s="1"/>
  <c r="I5169" i="8" s="1"/>
  <c r="I5207" i="8" s="1"/>
  <c r="I5245" i="8" s="1"/>
  <c r="I5283" i="8" s="1"/>
  <c r="I5321" i="8" s="1"/>
  <c r="I5359" i="8" s="1"/>
  <c r="I5397" i="8" s="1"/>
  <c r="I5435" i="8" s="1"/>
  <c r="I5473" i="8" s="1"/>
  <c r="I5511" i="8" s="1"/>
  <c r="I5549" i="8" s="1"/>
  <c r="I5587" i="8" s="1"/>
  <c r="I5625" i="8" s="1"/>
  <c r="I5663" i="8" s="1"/>
  <c r="I5701" i="8" s="1"/>
  <c r="I5739" i="8" s="1"/>
  <c r="I5777" i="8" s="1"/>
  <c r="I5815" i="8" s="1"/>
  <c r="I5853" i="8" s="1"/>
  <c r="I5891" i="8" s="1"/>
  <c r="I5929" i="8" s="1"/>
  <c r="I5967" i="8" s="1"/>
  <c r="I6005" i="8" s="1"/>
  <c r="I6043" i="8" s="1"/>
  <c r="I6081" i="8" s="1"/>
  <c r="I6119" i="8" s="1"/>
  <c r="I6157" i="8" s="1"/>
  <c r="I6195" i="8" s="1"/>
  <c r="I6233" i="8" s="1"/>
  <c r="I6271" i="8" s="1"/>
  <c r="I6309" i="8" s="1"/>
  <c r="I6347" i="8" s="1"/>
  <c r="I6385" i="8" s="1"/>
  <c r="I6423" i="8" s="1"/>
  <c r="I6461" i="8" s="1"/>
  <c r="I6499" i="8" s="1"/>
  <c r="I6537" i="8" s="1"/>
  <c r="I6575" i="8" s="1"/>
  <c r="I6613" i="8" s="1"/>
  <c r="I6651" i="8" s="1"/>
  <c r="I6689" i="8" s="1"/>
  <c r="I6727" i="8" s="1"/>
  <c r="I6765" i="8" s="1"/>
  <c r="I6803" i="8" s="1"/>
  <c r="I6841" i="8" s="1"/>
  <c r="I6879" i="8" s="1"/>
  <c r="I6917" i="8" s="1"/>
  <c r="I6955" i="8" s="1"/>
  <c r="I6993" i="8" s="1"/>
  <c r="I7031" i="8" s="1"/>
  <c r="I7069" i="8" s="1"/>
  <c r="I7107" i="8" s="1"/>
  <c r="I7145" i="8" s="1"/>
  <c r="I7183" i="8" s="1"/>
  <c r="I7221" i="8" s="1"/>
  <c r="I7259" i="8" s="1"/>
  <c r="I7297" i="8" s="1"/>
  <c r="I7335" i="8" s="1"/>
  <c r="I7373" i="8" s="1"/>
  <c r="I7411" i="8" s="1"/>
  <c r="I7449" i="8" s="1"/>
  <c r="I7487" i="8" s="1"/>
  <c r="I7525" i="8" s="1"/>
  <c r="I7563" i="8" s="1"/>
  <c r="I7601" i="8" s="1"/>
  <c r="I7639" i="8" s="1"/>
  <c r="I7677" i="8" s="1"/>
  <c r="I7715" i="8" s="1"/>
  <c r="I7753" i="8" s="1"/>
  <c r="I7791" i="8" s="1"/>
  <c r="I7829" i="8" s="1"/>
  <c r="I7867" i="8" s="1"/>
  <c r="I7905" i="8" s="1"/>
  <c r="I7943" i="8" s="1"/>
  <c r="I7981" i="8" s="1"/>
  <c r="I8019" i="8" s="1"/>
  <c r="I8057" i="8" s="1"/>
  <c r="I8095" i="8" s="1"/>
  <c r="I8133" i="8" s="1"/>
  <c r="I8171" i="8" s="1"/>
  <c r="I8209" i="8" s="1"/>
  <c r="I8247" i="8" s="1"/>
  <c r="I8285" i="8" s="1"/>
  <c r="I8323" i="8" s="1"/>
  <c r="I8361" i="8" s="1"/>
  <c r="I8399" i="8" s="1"/>
  <c r="I8437" i="8" s="1"/>
  <c r="I8475" i="8" s="1"/>
  <c r="I8513" i="8" s="1"/>
  <c r="I8551" i="8" s="1"/>
  <c r="I8589" i="8" s="1"/>
  <c r="I8627" i="8" s="1"/>
  <c r="I8665" i="8" s="1"/>
  <c r="I8703" i="8" s="1"/>
  <c r="I8741" i="8" s="1"/>
  <c r="I8779" i="8" s="1"/>
  <c r="I8817" i="8" s="1"/>
  <c r="I8855" i="8" s="1"/>
  <c r="I8893" i="8" s="1"/>
  <c r="I8931" i="8" s="1"/>
  <c r="I8969" i="8" s="1"/>
  <c r="I9007" i="8" s="1"/>
  <c r="I9045" i="8" s="1"/>
  <c r="I9083" i="8" s="1"/>
  <c r="I9121" i="8" s="1"/>
  <c r="I9159" i="8" s="1"/>
  <c r="I9197" i="8" s="1"/>
  <c r="I9235" i="8" s="1"/>
  <c r="I9273" i="8" s="1"/>
  <c r="I9311" i="8" s="1"/>
  <c r="I9349" i="8" s="1"/>
  <c r="I9387" i="8" s="1"/>
  <c r="I9425" i="8" s="1"/>
  <c r="I9463" i="8" s="1"/>
  <c r="I9501" i="8" s="1"/>
  <c r="I9539" i="8" s="1"/>
  <c r="I9577" i="8" s="1"/>
  <c r="I9615" i="8" s="1"/>
  <c r="I9653" i="8" s="1"/>
  <c r="I9691" i="8" s="1"/>
  <c r="I9729" i="8" s="1"/>
  <c r="I9767" i="8" s="1"/>
  <c r="I9805" i="8" s="1"/>
  <c r="I9843" i="8" s="1"/>
  <c r="I9881" i="8" s="1"/>
  <c r="I9919" i="8" s="1"/>
  <c r="I9957" i="8" s="1"/>
  <c r="I9995" i="8" s="1"/>
  <c r="I10033" i="8" s="1"/>
  <c r="I10071" i="8" s="1"/>
  <c r="I10109" i="8" s="1"/>
  <c r="I10147" i="8" s="1"/>
  <c r="I10185" i="8" s="1"/>
  <c r="I10223" i="8" s="1"/>
  <c r="I10261" i="8" s="1"/>
  <c r="I10299" i="8" s="1"/>
  <c r="I10337" i="8" s="1"/>
  <c r="I10375" i="8" s="1"/>
  <c r="I10413" i="8" s="1"/>
  <c r="I10451" i="8" s="1"/>
  <c r="I10489" i="8" s="1"/>
  <c r="I10527" i="8" s="1"/>
  <c r="I10565" i="8" s="1"/>
  <c r="I10603" i="8" s="1"/>
  <c r="I10641" i="8" s="1"/>
  <c r="I10679" i="8" s="1"/>
  <c r="I10717" i="8" s="1"/>
  <c r="I10755" i="8" s="1"/>
  <c r="I10793" i="8" s="1"/>
  <c r="I10831" i="8" s="1"/>
  <c r="I10869" i="8" s="1"/>
  <c r="I10907" i="8" s="1"/>
  <c r="I10945" i="8" s="1"/>
  <c r="I10983" i="8" s="1"/>
  <c r="I11021" i="8" s="1"/>
  <c r="I11059" i="8" s="1"/>
  <c r="I11097" i="8" s="1"/>
  <c r="I11135" i="8" s="1"/>
  <c r="I11173" i="8" s="1"/>
  <c r="I11211" i="8" s="1"/>
  <c r="I11249" i="8" s="1"/>
  <c r="I11287" i="8" s="1"/>
  <c r="I11325" i="8" s="1"/>
  <c r="I11363" i="8" s="1"/>
  <c r="I11401" i="8" s="1"/>
  <c r="I11439" i="8" s="1"/>
  <c r="I11477" i="8" s="1"/>
  <c r="I11515" i="8" s="1"/>
  <c r="I11553" i="8" s="1"/>
  <c r="I11591" i="8" s="1"/>
  <c r="I11629" i="8" s="1"/>
  <c r="I11667" i="8" s="1"/>
  <c r="I11705" i="8" s="1"/>
  <c r="I11743" i="8" s="1"/>
  <c r="I11781" i="8" s="1"/>
  <c r="I11819" i="8" s="1"/>
  <c r="I11857" i="8" s="1"/>
  <c r="I11895" i="8" s="1"/>
  <c r="I11933" i="8" s="1"/>
  <c r="I11971" i="8" s="1"/>
  <c r="I12009" i="8" s="1"/>
  <c r="I12047" i="8" s="1"/>
  <c r="I12085" i="8" s="1"/>
  <c r="I12123" i="8" s="1"/>
  <c r="I12161" i="8" s="1"/>
  <c r="I12199" i="8" s="1"/>
  <c r="I12237" i="8" s="1"/>
  <c r="I12275" i="8" s="1"/>
  <c r="I12313" i="8" s="1"/>
  <c r="I12351" i="8" s="1"/>
  <c r="I12389" i="8" s="1"/>
  <c r="I12427" i="8" s="1"/>
  <c r="I12465" i="8" s="1"/>
  <c r="I12503" i="8" s="1"/>
  <c r="I12541" i="8" s="1"/>
  <c r="I12579" i="8" s="1"/>
  <c r="I12617" i="8" s="1"/>
  <c r="I12655" i="8" s="1"/>
  <c r="I12693" i="8" s="1"/>
  <c r="I12731" i="8" s="1"/>
  <c r="I12769" i="8" s="1"/>
  <c r="I12807" i="8" s="1"/>
  <c r="I12845" i="8" s="1"/>
  <c r="I12883" i="8" s="1"/>
  <c r="I12921" i="8" s="1"/>
  <c r="J77" i="8"/>
  <c r="J115" i="8" s="1"/>
  <c r="J153" i="8" s="1"/>
  <c r="J191" i="8" s="1"/>
  <c r="J229" i="8" s="1"/>
  <c r="J267" i="8" s="1"/>
  <c r="J305" i="8" s="1"/>
  <c r="J343" i="8" s="1"/>
  <c r="J381" i="8" s="1"/>
  <c r="J419" i="8" s="1"/>
  <c r="J457" i="8" s="1"/>
  <c r="J495" i="8" s="1"/>
  <c r="J533" i="8" s="1"/>
  <c r="J571" i="8" s="1"/>
  <c r="J609" i="8" s="1"/>
  <c r="J647" i="8" s="1"/>
  <c r="J685" i="8" s="1"/>
  <c r="J723" i="8" s="1"/>
  <c r="J761" i="8" s="1"/>
  <c r="J799" i="8" s="1"/>
  <c r="J837" i="8" s="1"/>
  <c r="J875" i="8" s="1"/>
  <c r="J913" i="8" s="1"/>
  <c r="J951" i="8" s="1"/>
  <c r="J989" i="8" s="1"/>
  <c r="J1027" i="8" s="1"/>
  <c r="J1065" i="8" s="1"/>
  <c r="J1103" i="8" s="1"/>
  <c r="J1141" i="8" s="1"/>
  <c r="J1179" i="8" s="1"/>
  <c r="J1217" i="8" s="1"/>
  <c r="J1255" i="8" s="1"/>
  <c r="J1293" i="8" s="1"/>
  <c r="J1331" i="8" s="1"/>
  <c r="J1369" i="8" s="1"/>
  <c r="J1407" i="8" s="1"/>
  <c r="J1445" i="8" s="1"/>
  <c r="J1483" i="8" s="1"/>
  <c r="J1521" i="8" s="1"/>
  <c r="J1559" i="8" s="1"/>
  <c r="J1597" i="8" s="1"/>
  <c r="J1635" i="8" s="1"/>
  <c r="J1673" i="8" s="1"/>
  <c r="J1711" i="8" s="1"/>
  <c r="J1749" i="8" s="1"/>
  <c r="J1787" i="8" s="1"/>
  <c r="J1825" i="8" s="1"/>
  <c r="J1863" i="8" s="1"/>
  <c r="J1901" i="8" s="1"/>
  <c r="J1939" i="8" s="1"/>
  <c r="J1977" i="8" s="1"/>
  <c r="J2015" i="8" s="1"/>
  <c r="J2053" i="8" s="1"/>
  <c r="J2091" i="8" s="1"/>
  <c r="J2129" i="8" s="1"/>
  <c r="J2167" i="8" s="1"/>
  <c r="J2205" i="8" s="1"/>
  <c r="J2243" i="8" s="1"/>
  <c r="J2281" i="8" s="1"/>
  <c r="J2319" i="8" s="1"/>
  <c r="J2357" i="8" s="1"/>
  <c r="J2395" i="8" s="1"/>
  <c r="J2433" i="8" s="1"/>
  <c r="J2471" i="8" s="1"/>
  <c r="J2509" i="8" s="1"/>
  <c r="J2547" i="8" s="1"/>
  <c r="J2585" i="8" s="1"/>
  <c r="J2623" i="8" s="1"/>
  <c r="J2661" i="8" s="1"/>
  <c r="J2699" i="8" s="1"/>
  <c r="J2737" i="8" s="1"/>
  <c r="J2775" i="8" s="1"/>
  <c r="J2813" i="8" s="1"/>
  <c r="J2851" i="8" s="1"/>
  <c r="J2889" i="8" s="1"/>
  <c r="J2927" i="8" s="1"/>
  <c r="J2965" i="8" s="1"/>
  <c r="J3003" i="8" s="1"/>
  <c r="J3041" i="8" s="1"/>
  <c r="J3079" i="8" s="1"/>
  <c r="J3117" i="8" s="1"/>
  <c r="J3155" i="8" s="1"/>
  <c r="J3193" i="8" s="1"/>
  <c r="J3231" i="8" s="1"/>
  <c r="J3269" i="8" s="1"/>
  <c r="J3307" i="8" s="1"/>
  <c r="J3345" i="8" s="1"/>
  <c r="J3383" i="8" s="1"/>
  <c r="J3421" i="8" s="1"/>
  <c r="J3459" i="8" s="1"/>
  <c r="J3497" i="8" s="1"/>
  <c r="J3535" i="8" s="1"/>
  <c r="J3573" i="8" s="1"/>
  <c r="J3611" i="8" s="1"/>
  <c r="J3649" i="8" s="1"/>
  <c r="J3687" i="8" s="1"/>
  <c r="J3725" i="8" s="1"/>
  <c r="J3763" i="8" s="1"/>
  <c r="J3801" i="8" s="1"/>
  <c r="J3839" i="8" s="1"/>
  <c r="J3877" i="8" s="1"/>
  <c r="J3915" i="8" s="1"/>
  <c r="J3953" i="8" s="1"/>
  <c r="J3991" i="8" s="1"/>
  <c r="J4029" i="8" s="1"/>
  <c r="J4067" i="8" s="1"/>
  <c r="J4105" i="8" s="1"/>
  <c r="J4143" i="8" s="1"/>
  <c r="J4181" i="8" s="1"/>
  <c r="J4219" i="8" s="1"/>
  <c r="J4257" i="8" s="1"/>
  <c r="J4295" i="8" s="1"/>
  <c r="J4333" i="8" s="1"/>
  <c r="J4371" i="8" s="1"/>
  <c r="J4409" i="8" s="1"/>
  <c r="J4447" i="8" s="1"/>
  <c r="J4485" i="8" s="1"/>
  <c r="J4523" i="8" s="1"/>
  <c r="J4561" i="8" s="1"/>
  <c r="J4599" i="8" s="1"/>
  <c r="J4637" i="8" s="1"/>
  <c r="J4675" i="8" s="1"/>
  <c r="J4713" i="8" s="1"/>
  <c r="J4751" i="8" s="1"/>
  <c r="J4789" i="8" s="1"/>
  <c r="J4827" i="8" s="1"/>
  <c r="J4865" i="8" s="1"/>
  <c r="J4903" i="8" s="1"/>
  <c r="J4941" i="8" s="1"/>
  <c r="J4979" i="8" s="1"/>
  <c r="J5017" i="8" s="1"/>
  <c r="J5055" i="8" s="1"/>
  <c r="J5093" i="8" s="1"/>
  <c r="J5131" i="8" s="1"/>
  <c r="J5169" i="8" s="1"/>
  <c r="J5207" i="8" s="1"/>
  <c r="J5245" i="8" s="1"/>
  <c r="J5283" i="8" s="1"/>
  <c r="J5321" i="8" s="1"/>
  <c r="J5359" i="8" s="1"/>
  <c r="J5397" i="8" s="1"/>
  <c r="J5435" i="8" s="1"/>
  <c r="J5473" i="8" s="1"/>
  <c r="J5511" i="8" s="1"/>
  <c r="J5549" i="8" s="1"/>
  <c r="J5587" i="8" s="1"/>
  <c r="J5625" i="8" s="1"/>
  <c r="J5663" i="8" s="1"/>
  <c r="J5701" i="8" s="1"/>
  <c r="J5739" i="8" s="1"/>
  <c r="J5777" i="8" s="1"/>
  <c r="J5815" i="8" s="1"/>
  <c r="J5853" i="8" s="1"/>
  <c r="J5891" i="8" s="1"/>
  <c r="J5929" i="8" s="1"/>
  <c r="J5967" i="8" s="1"/>
  <c r="J6005" i="8" s="1"/>
  <c r="J6043" i="8" s="1"/>
  <c r="J6081" i="8" s="1"/>
  <c r="J6119" i="8" s="1"/>
  <c r="J6157" i="8" s="1"/>
  <c r="J6195" i="8" s="1"/>
  <c r="J6233" i="8" s="1"/>
  <c r="J6271" i="8" s="1"/>
  <c r="J6309" i="8" s="1"/>
  <c r="J6347" i="8" s="1"/>
  <c r="J6385" i="8" s="1"/>
  <c r="J6423" i="8" s="1"/>
  <c r="J6461" i="8" s="1"/>
  <c r="J6499" i="8" s="1"/>
  <c r="J6537" i="8" s="1"/>
  <c r="J6575" i="8" s="1"/>
  <c r="J6613" i="8" s="1"/>
  <c r="J6651" i="8" s="1"/>
  <c r="J6689" i="8" s="1"/>
  <c r="J6727" i="8" s="1"/>
  <c r="J6765" i="8" s="1"/>
  <c r="J6803" i="8" s="1"/>
  <c r="J6841" i="8" s="1"/>
  <c r="J6879" i="8" s="1"/>
  <c r="J6917" i="8" s="1"/>
  <c r="J6955" i="8" s="1"/>
  <c r="J6993" i="8" s="1"/>
  <c r="J7031" i="8" s="1"/>
  <c r="J7069" i="8" s="1"/>
  <c r="J7107" i="8" s="1"/>
  <c r="J7145" i="8" s="1"/>
  <c r="J7183" i="8" s="1"/>
  <c r="J7221" i="8" s="1"/>
  <c r="J7259" i="8" s="1"/>
  <c r="J7297" i="8" s="1"/>
  <c r="J7335" i="8" s="1"/>
  <c r="J7373" i="8" s="1"/>
  <c r="J7411" i="8" s="1"/>
  <c r="J7449" i="8" s="1"/>
  <c r="J7487" i="8" s="1"/>
  <c r="J7525" i="8" s="1"/>
  <c r="J7563" i="8" s="1"/>
  <c r="J7601" i="8" s="1"/>
  <c r="J7639" i="8" s="1"/>
  <c r="J7677" i="8" s="1"/>
  <c r="J7715" i="8" s="1"/>
  <c r="J7753" i="8" s="1"/>
  <c r="J7791" i="8" s="1"/>
  <c r="J7829" i="8" s="1"/>
  <c r="J7867" i="8" s="1"/>
  <c r="J7905" i="8" s="1"/>
  <c r="J7943" i="8" s="1"/>
  <c r="J7981" i="8" s="1"/>
  <c r="J8019" i="8" s="1"/>
  <c r="J8057" i="8" s="1"/>
  <c r="J8095" i="8" s="1"/>
  <c r="J8133" i="8" s="1"/>
  <c r="J8171" i="8" s="1"/>
  <c r="J8209" i="8" s="1"/>
  <c r="J8247" i="8" s="1"/>
  <c r="J8285" i="8" s="1"/>
  <c r="J8323" i="8" s="1"/>
  <c r="J8361" i="8" s="1"/>
  <c r="J8399" i="8" s="1"/>
  <c r="J8437" i="8" s="1"/>
  <c r="J8475" i="8" s="1"/>
  <c r="J8513" i="8" s="1"/>
  <c r="J8551" i="8" s="1"/>
  <c r="J8589" i="8" s="1"/>
  <c r="J8627" i="8" s="1"/>
  <c r="J8665" i="8" s="1"/>
  <c r="J8703" i="8" s="1"/>
  <c r="J8741" i="8" s="1"/>
  <c r="J8779" i="8" s="1"/>
  <c r="J8817" i="8" s="1"/>
  <c r="J8855" i="8" s="1"/>
  <c r="J8893" i="8" s="1"/>
  <c r="J8931" i="8" s="1"/>
  <c r="J8969" i="8" s="1"/>
  <c r="J9007" i="8" s="1"/>
  <c r="J9045" i="8" s="1"/>
  <c r="J9083" i="8" s="1"/>
  <c r="J9121" i="8" s="1"/>
  <c r="J9159" i="8" s="1"/>
  <c r="J9197" i="8" s="1"/>
  <c r="J9235" i="8" s="1"/>
  <c r="J9273" i="8" s="1"/>
  <c r="J9311" i="8" s="1"/>
  <c r="J9349" i="8" s="1"/>
  <c r="J9387" i="8" s="1"/>
  <c r="J9425" i="8" s="1"/>
  <c r="J9463" i="8" s="1"/>
  <c r="J9501" i="8" s="1"/>
  <c r="J9539" i="8" s="1"/>
  <c r="J9577" i="8" s="1"/>
  <c r="J9615" i="8" s="1"/>
  <c r="J9653" i="8" s="1"/>
  <c r="J9691" i="8" s="1"/>
  <c r="J9729" i="8" s="1"/>
  <c r="J9767" i="8" s="1"/>
  <c r="J9805" i="8" s="1"/>
  <c r="J9843" i="8" s="1"/>
  <c r="J9881" i="8" s="1"/>
  <c r="J9919" i="8" s="1"/>
  <c r="J9957" i="8" s="1"/>
  <c r="J9995" i="8" s="1"/>
  <c r="J10033" i="8" s="1"/>
  <c r="J10071" i="8" s="1"/>
  <c r="J10109" i="8" s="1"/>
  <c r="J10147" i="8" s="1"/>
  <c r="J10185" i="8" s="1"/>
  <c r="J10223" i="8" s="1"/>
  <c r="J10261" i="8" s="1"/>
  <c r="J10299" i="8" s="1"/>
  <c r="J10337" i="8" s="1"/>
  <c r="J10375" i="8" s="1"/>
  <c r="J10413" i="8" s="1"/>
  <c r="J10451" i="8" s="1"/>
  <c r="J10489" i="8" s="1"/>
  <c r="J10527" i="8" s="1"/>
  <c r="J10565" i="8" s="1"/>
  <c r="J10603" i="8" s="1"/>
  <c r="J10641" i="8" s="1"/>
  <c r="J10679" i="8" s="1"/>
  <c r="J10717" i="8" s="1"/>
  <c r="J10755" i="8" s="1"/>
  <c r="J10793" i="8" s="1"/>
  <c r="J10831" i="8" s="1"/>
  <c r="J10869" i="8" s="1"/>
  <c r="J10907" i="8" s="1"/>
  <c r="J10945" i="8" s="1"/>
  <c r="J10983" i="8" s="1"/>
  <c r="J11021" i="8" s="1"/>
  <c r="J11059" i="8" s="1"/>
  <c r="J11097" i="8" s="1"/>
  <c r="J11135" i="8" s="1"/>
  <c r="J11173" i="8" s="1"/>
  <c r="J11211" i="8" s="1"/>
  <c r="J11249" i="8" s="1"/>
  <c r="J11287" i="8" s="1"/>
  <c r="J11325" i="8" s="1"/>
  <c r="J11363" i="8" s="1"/>
  <c r="J11401" i="8" s="1"/>
  <c r="J11439" i="8" s="1"/>
  <c r="J11477" i="8" s="1"/>
  <c r="J11515" i="8" s="1"/>
  <c r="J11553" i="8" s="1"/>
  <c r="J11591" i="8" s="1"/>
  <c r="J11629" i="8" s="1"/>
  <c r="J11667" i="8" s="1"/>
  <c r="J11705" i="8" s="1"/>
  <c r="J11743" i="8" s="1"/>
  <c r="J11781" i="8" s="1"/>
  <c r="J11819" i="8" s="1"/>
  <c r="J11857" i="8" s="1"/>
  <c r="J11895" i="8" s="1"/>
  <c r="J11933" i="8" s="1"/>
  <c r="J11971" i="8" s="1"/>
  <c r="J12009" i="8" s="1"/>
  <c r="J12047" i="8" s="1"/>
  <c r="J12085" i="8" s="1"/>
  <c r="J12123" i="8" s="1"/>
  <c r="J12161" i="8" s="1"/>
  <c r="J12199" i="8" s="1"/>
  <c r="J12237" i="8" s="1"/>
  <c r="J12275" i="8" s="1"/>
  <c r="J12313" i="8" s="1"/>
  <c r="J12351" i="8" s="1"/>
  <c r="J12389" i="8" s="1"/>
  <c r="J12427" i="8" s="1"/>
  <c r="J12465" i="8" s="1"/>
  <c r="J12503" i="8" s="1"/>
  <c r="J12541" i="8" s="1"/>
  <c r="J12579" i="8" s="1"/>
  <c r="J12617" i="8" s="1"/>
  <c r="J12655" i="8" s="1"/>
  <c r="J12693" i="8" s="1"/>
  <c r="J12731" i="8" s="1"/>
  <c r="J12769" i="8" s="1"/>
  <c r="J12807" i="8" s="1"/>
  <c r="J12845" i="8" s="1"/>
  <c r="J12883" i="8" s="1"/>
  <c r="J12921" i="8" s="1"/>
  <c r="K77" i="8"/>
  <c r="K115" i="8" s="1"/>
  <c r="K153" i="8" s="1"/>
  <c r="K191" i="8" s="1"/>
  <c r="K229" i="8" s="1"/>
  <c r="K267" i="8" s="1"/>
  <c r="K305" i="8" s="1"/>
  <c r="K343" i="8" s="1"/>
  <c r="K381" i="8" s="1"/>
  <c r="K419" i="8" s="1"/>
  <c r="K457" i="8" s="1"/>
  <c r="K495" i="8" s="1"/>
  <c r="K533" i="8" s="1"/>
  <c r="K571" i="8" s="1"/>
  <c r="K609" i="8" s="1"/>
  <c r="K647" i="8" s="1"/>
  <c r="K685" i="8" s="1"/>
  <c r="K723" i="8" s="1"/>
  <c r="K761" i="8" s="1"/>
  <c r="K799" i="8" s="1"/>
  <c r="K837" i="8" s="1"/>
  <c r="K875" i="8" s="1"/>
  <c r="K913" i="8" s="1"/>
  <c r="K951" i="8" s="1"/>
  <c r="K989" i="8" s="1"/>
  <c r="K1027" i="8" s="1"/>
  <c r="K1065" i="8" s="1"/>
  <c r="K1103" i="8" s="1"/>
  <c r="K1141" i="8" s="1"/>
  <c r="K1179" i="8" s="1"/>
  <c r="K1217" i="8" s="1"/>
  <c r="K1255" i="8" s="1"/>
  <c r="K1293" i="8" s="1"/>
  <c r="K1331" i="8" s="1"/>
  <c r="K1369" i="8" s="1"/>
  <c r="K1407" i="8" s="1"/>
  <c r="K1445" i="8" s="1"/>
  <c r="K1483" i="8" s="1"/>
  <c r="K1521" i="8" s="1"/>
  <c r="K1559" i="8" s="1"/>
  <c r="K1597" i="8" s="1"/>
  <c r="K1635" i="8" s="1"/>
  <c r="K1673" i="8" s="1"/>
  <c r="K1711" i="8" s="1"/>
  <c r="K1749" i="8" s="1"/>
  <c r="K1787" i="8" s="1"/>
  <c r="K1825" i="8" s="1"/>
  <c r="K1863" i="8" s="1"/>
  <c r="K1901" i="8" s="1"/>
  <c r="K1939" i="8" s="1"/>
  <c r="K1977" i="8" s="1"/>
  <c r="K2015" i="8" s="1"/>
  <c r="K2053" i="8" s="1"/>
  <c r="K2091" i="8" s="1"/>
  <c r="K2129" i="8" s="1"/>
  <c r="K2167" i="8" s="1"/>
  <c r="K2205" i="8" s="1"/>
  <c r="K2243" i="8" s="1"/>
  <c r="K2281" i="8" s="1"/>
  <c r="K2319" i="8" s="1"/>
  <c r="K2357" i="8" s="1"/>
  <c r="K2395" i="8" s="1"/>
  <c r="K2433" i="8" s="1"/>
  <c r="K2471" i="8" s="1"/>
  <c r="K2509" i="8" s="1"/>
  <c r="K2547" i="8" s="1"/>
  <c r="K2585" i="8" s="1"/>
  <c r="K2623" i="8" s="1"/>
  <c r="K2661" i="8" s="1"/>
  <c r="K2699" i="8" s="1"/>
  <c r="K2737" i="8" s="1"/>
  <c r="K2775" i="8" s="1"/>
  <c r="K2813" i="8" s="1"/>
  <c r="K2851" i="8" s="1"/>
  <c r="K2889" i="8" s="1"/>
  <c r="K2927" i="8" s="1"/>
  <c r="K2965" i="8" s="1"/>
  <c r="K3003" i="8" s="1"/>
  <c r="K3041" i="8" s="1"/>
  <c r="K3079" i="8" s="1"/>
  <c r="K3117" i="8" s="1"/>
  <c r="K3155" i="8" s="1"/>
  <c r="K3193" i="8" s="1"/>
  <c r="K3231" i="8" s="1"/>
  <c r="K3269" i="8" s="1"/>
  <c r="K3307" i="8" s="1"/>
  <c r="K3345" i="8" s="1"/>
  <c r="K3383" i="8" s="1"/>
  <c r="K3421" i="8" s="1"/>
  <c r="K3459" i="8" s="1"/>
  <c r="K3497" i="8" s="1"/>
  <c r="K3535" i="8" s="1"/>
  <c r="K3573" i="8" s="1"/>
  <c r="K3611" i="8" s="1"/>
  <c r="K3649" i="8" s="1"/>
  <c r="K3687" i="8" s="1"/>
  <c r="K3725" i="8" s="1"/>
  <c r="K3763" i="8" s="1"/>
  <c r="K3801" i="8" s="1"/>
  <c r="K3839" i="8" s="1"/>
  <c r="K3877" i="8" s="1"/>
  <c r="K3915" i="8" s="1"/>
  <c r="K3953" i="8" s="1"/>
  <c r="K3991" i="8" s="1"/>
  <c r="K4029" i="8" s="1"/>
  <c r="K4067" i="8" s="1"/>
  <c r="K4105" i="8" s="1"/>
  <c r="K4143" i="8" s="1"/>
  <c r="K4181" i="8" s="1"/>
  <c r="K4219" i="8" s="1"/>
  <c r="K4257" i="8" s="1"/>
  <c r="K4295" i="8" s="1"/>
  <c r="K4333" i="8" s="1"/>
  <c r="K4371" i="8" s="1"/>
  <c r="K4409" i="8" s="1"/>
  <c r="K4447" i="8" s="1"/>
  <c r="K4485" i="8" s="1"/>
  <c r="K4523" i="8" s="1"/>
  <c r="K4561" i="8" s="1"/>
  <c r="K4599" i="8" s="1"/>
  <c r="K4637" i="8" s="1"/>
  <c r="K4675" i="8" s="1"/>
  <c r="K4713" i="8" s="1"/>
  <c r="K4751" i="8" s="1"/>
  <c r="K4789" i="8" s="1"/>
  <c r="K4827" i="8" s="1"/>
  <c r="K4865" i="8" s="1"/>
  <c r="K4903" i="8" s="1"/>
  <c r="K4941" i="8" s="1"/>
  <c r="K4979" i="8" s="1"/>
  <c r="K5017" i="8" s="1"/>
  <c r="K5055" i="8" s="1"/>
  <c r="K5093" i="8" s="1"/>
  <c r="K5131" i="8" s="1"/>
  <c r="K5169" i="8" s="1"/>
  <c r="K5207" i="8" s="1"/>
  <c r="K5245" i="8" s="1"/>
  <c r="K5283" i="8" s="1"/>
  <c r="K5321" i="8" s="1"/>
  <c r="K5359" i="8" s="1"/>
  <c r="K5397" i="8" s="1"/>
  <c r="K5435" i="8" s="1"/>
  <c r="K5473" i="8" s="1"/>
  <c r="K5511" i="8" s="1"/>
  <c r="K5549" i="8" s="1"/>
  <c r="K5587" i="8" s="1"/>
  <c r="K5625" i="8" s="1"/>
  <c r="K5663" i="8" s="1"/>
  <c r="K5701" i="8" s="1"/>
  <c r="K5739" i="8" s="1"/>
  <c r="K5777" i="8" s="1"/>
  <c r="K5815" i="8" s="1"/>
  <c r="K5853" i="8" s="1"/>
  <c r="K5891" i="8" s="1"/>
  <c r="K5929" i="8" s="1"/>
  <c r="K5967" i="8" s="1"/>
  <c r="K6005" i="8" s="1"/>
  <c r="K6043" i="8" s="1"/>
  <c r="K6081" i="8" s="1"/>
  <c r="K6119" i="8" s="1"/>
  <c r="K6157" i="8" s="1"/>
  <c r="K6195" i="8" s="1"/>
  <c r="K6233" i="8" s="1"/>
  <c r="K6271" i="8" s="1"/>
  <c r="K6309" i="8" s="1"/>
  <c r="K6347" i="8" s="1"/>
  <c r="K6385" i="8" s="1"/>
  <c r="K6423" i="8" s="1"/>
  <c r="K6461" i="8" s="1"/>
  <c r="K6499" i="8" s="1"/>
  <c r="K6537" i="8" s="1"/>
  <c r="K6575" i="8" s="1"/>
  <c r="K6613" i="8" s="1"/>
  <c r="K6651" i="8" s="1"/>
  <c r="K6689" i="8" s="1"/>
  <c r="K6727" i="8" s="1"/>
  <c r="K6765" i="8" s="1"/>
  <c r="K6803" i="8" s="1"/>
  <c r="K6841" i="8" s="1"/>
  <c r="K6879" i="8" s="1"/>
  <c r="K6917" i="8" s="1"/>
  <c r="K6955" i="8" s="1"/>
  <c r="K6993" i="8" s="1"/>
  <c r="K7031" i="8" s="1"/>
  <c r="K7069" i="8" s="1"/>
  <c r="K7107" i="8" s="1"/>
  <c r="K7145" i="8" s="1"/>
  <c r="K7183" i="8" s="1"/>
  <c r="K7221" i="8" s="1"/>
  <c r="K7259" i="8" s="1"/>
  <c r="K7297" i="8" s="1"/>
  <c r="K7335" i="8" s="1"/>
  <c r="K7373" i="8" s="1"/>
  <c r="K7411" i="8" s="1"/>
  <c r="K7449" i="8" s="1"/>
  <c r="K7487" i="8" s="1"/>
  <c r="K7525" i="8" s="1"/>
  <c r="K7563" i="8" s="1"/>
  <c r="K7601" i="8" s="1"/>
  <c r="K7639" i="8" s="1"/>
  <c r="K7677" i="8" s="1"/>
  <c r="K7715" i="8" s="1"/>
  <c r="K7753" i="8" s="1"/>
  <c r="K7791" i="8" s="1"/>
  <c r="K7829" i="8" s="1"/>
  <c r="K7867" i="8" s="1"/>
  <c r="K7905" i="8" s="1"/>
  <c r="K7943" i="8" s="1"/>
  <c r="K7981" i="8" s="1"/>
  <c r="K8019" i="8" s="1"/>
  <c r="K8057" i="8" s="1"/>
  <c r="K8095" i="8" s="1"/>
  <c r="K8133" i="8" s="1"/>
  <c r="K8171" i="8" s="1"/>
  <c r="K8209" i="8" s="1"/>
  <c r="K8247" i="8" s="1"/>
  <c r="K8285" i="8" s="1"/>
  <c r="K8323" i="8" s="1"/>
  <c r="K8361" i="8" s="1"/>
  <c r="K8399" i="8" s="1"/>
  <c r="K8437" i="8" s="1"/>
  <c r="K8475" i="8" s="1"/>
  <c r="K8513" i="8" s="1"/>
  <c r="K8551" i="8" s="1"/>
  <c r="K8589" i="8" s="1"/>
  <c r="K8627" i="8" s="1"/>
  <c r="K8665" i="8" s="1"/>
  <c r="K8703" i="8" s="1"/>
  <c r="K8741" i="8" s="1"/>
  <c r="K8779" i="8" s="1"/>
  <c r="K8817" i="8" s="1"/>
  <c r="K8855" i="8" s="1"/>
  <c r="K8893" i="8" s="1"/>
  <c r="K8931" i="8" s="1"/>
  <c r="K8969" i="8" s="1"/>
  <c r="K9007" i="8" s="1"/>
  <c r="K9045" i="8" s="1"/>
  <c r="K9083" i="8" s="1"/>
  <c r="K9121" i="8" s="1"/>
  <c r="K9159" i="8" s="1"/>
  <c r="K9197" i="8" s="1"/>
  <c r="K9235" i="8" s="1"/>
  <c r="K9273" i="8" s="1"/>
  <c r="K9311" i="8" s="1"/>
  <c r="K9349" i="8" s="1"/>
  <c r="K9387" i="8" s="1"/>
  <c r="K9425" i="8" s="1"/>
  <c r="K9463" i="8" s="1"/>
  <c r="K9501" i="8" s="1"/>
  <c r="K9539" i="8" s="1"/>
  <c r="K9577" i="8" s="1"/>
  <c r="K9615" i="8" s="1"/>
  <c r="K9653" i="8" s="1"/>
  <c r="K9691" i="8" s="1"/>
  <c r="K9729" i="8" s="1"/>
  <c r="K9767" i="8" s="1"/>
  <c r="K9805" i="8" s="1"/>
  <c r="K9843" i="8" s="1"/>
  <c r="K9881" i="8" s="1"/>
  <c r="K9919" i="8" s="1"/>
  <c r="K9957" i="8" s="1"/>
  <c r="K9995" i="8" s="1"/>
  <c r="K10033" i="8" s="1"/>
  <c r="K10071" i="8" s="1"/>
  <c r="K10109" i="8" s="1"/>
  <c r="K10147" i="8" s="1"/>
  <c r="K10185" i="8" s="1"/>
  <c r="K10223" i="8" s="1"/>
  <c r="K10261" i="8" s="1"/>
  <c r="K10299" i="8" s="1"/>
  <c r="K10337" i="8" s="1"/>
  <c r="K10375" i="8" s="1"/>
  <c r="K10413" i="8" s="1"/>
  <c r="K10451" i="8" s="1"/>
  <c r="K10489" i="8" s="1"/>
  <c r="K10527" i="8" s="1"/>
  <c r="K10565" i="8" s="1"/>
  <c r="K10603" i="8" s="1"/>
  <c r="K10641" i="8" s="1"/>
  <c r="K10679" i="8" s="1"/>
  <c r="K10717" i="8" s="1"/>
  <c r="K10755" i="8" s="1"/>
  <c r="K10793" i="8" s="1"/>
  <c r="K10831" i="8" s="1"/>
  <c r="K10869" i="8" s="1"/>
  <c r="K10907" i="8" s="1"/>
  <c r="K10945" i="8" s="1"/>
  <c r="K10983" i="8" s="1"/>
  <c r="K11021" i="8" s="1"/>
  <c r="K11059" i="8" s="1"/>
  <c r="K11097" i="8" s="1"/>
  <c r="K11135" i="8" s="1"/>
  <c r="K11173" i="8" s="1"/>
  <c r="K11211" i="8" s="1"/>
  <c r="K11249" i="8" s="1"/>
  <c r="K11287" i="8" s="1"/>
  <c r="K11325" i="8" s="1"/>
  <c r="K11363" i="8" s="1"/>
  <c r="K11401" i="8" s="1"/>
  <c r="K11439" i="8" s="1"/>
  <c r="K11477" i="8" s="1"/>
  <c r="K11515" i="8" s="1"/>
  <c r="K11553" i="8" s="1"/>
  <c r="K11591" i="8" s="1"/>
  <c r="K11629" i="8" s="1"/>
  <c r="K11667" i="8" s="1"/>
  <c r="K11705" i="8" s="1"/>
  <c r="K11743" i="8" s="1"/>
  <c r="K11781" i="8" s="1"/>
  <c r="K11819" i="8" s="1"/>
  <c r="K11857" i="8" s="1"/>
  <c r="K11895" i="8" s="1"/>
  <c r="K11933" i="8" s="1"/>
  <c r="K11971" i="8" s="1"/>
  <c r="K12009" i="8" s="1"/>
  <c r="K12047" i="8" s="1"/>
  <c r="K12085" i="8" s="1"/>
  <c r="K12123" i="8" s="1"/>
  <c r="K12161" i="8" s="1"/>
  <c r="K12199" i="8" s="1"/>
  <c r="K12237" i="8" s="1"/>
  <c r="K12275" i="8" s="1"/>
  <c r="K12313" i="8" s="1"/>
  <c r="K12351" i="8" s="1"/>
  <c r="K12389" i="8" s="1"/>
  <c r="K12427" i="8" s="1"/>
  <c r="K12465" i="8" s="1"/>
  <c r="K12503" i="8" s="1"/>
  <c r="K12541" i="8" s="1"/>
  <c r="K12579" i="8" s="1"/>
  <c r="K12617" i="8" s="1"/>
  <c r="K12655" i="8" s="1"/>
  <c r="K12693" i="8" s="1"/>
  <c r="K12731" i="8" s="1"/>
  <c r="K12769" i="8" s="1"/>
  <c r="K12807" i="8" s="1"/>
  <c r="K12845" i="8" s="1"/>
  <c r="K12883" i="8" s="1"/>
  <c r="K12921" i="8" s="1"/>
  <c r="B78" i="8"/>
  <c r="B116" i="8" s="1"/>
  <c r="G78" i="8"/>
  <c r="G116" i="8" s="1"/>
  <c r="G154" i="8" s="1"/>
  <c r="G192" i="8" s="1"/>
  <c r="G230" i="8" s="1"/>
  <c r="G268" i="8" s="1"/>
  <c r="G306" i="8" s="1"/>
  <c r="G344" i="8" s="1"/>
  <c r="G382" i="8" s="1"/>
  <c r="G420" i="8" s="1"/>
  <c r="G458" i="8" s="1"/>
  <c r="G496" i="8" s="1"/>
  <c r="G534" i="8" s="1"/>
  <c r="G572" i="8" s="1"/>
  <c r="G610" i="8" s="1"/>
  <c r="G648" i="8" s="1"/>
  <c r="G686" i="8" s="1"/>
  <c r="G724" i="8" s="1"/>
  <c r="G762" i="8" s="1"/>
  <c r="G800" i="8" s="1"/>
  <c r="G838" i="8" s="1"/>
  <c r="G876" i="8" s="1"/>
  <c r="G914" i="8" s="1"/>
  <c r="G952" i="8" s="1"/>
  <c r="G990" i="8" s="1"/>
  <c r="G1028" i="8" s="1"/>
  <c r="G1066" i="8" s="1"/>
  <c r="G1104" i="8" s="1"/>
  <c r="G1142" i="8" s="1"/>
  <c r="G1180" i="8" s="1"/>
  <c r="G1218" i="8" s="1"/>
  <c r="G1256" i="8" s="1"/>
  <c r="G1294" i="8" s="1"/>
  <c r="G1332" i="8" s="1"/>
  <c r="G1370" i="8" s="1"/>
  <c r="G1408" i="8" s="1"/>
  <c r="G1446" i="8" s="1"/>
  <c r="G1484" i="8" s="1"/>
  <c r="G1522" i="8" s="1"/>
  <c r="G1560" i="8" s="1"/>
  <c r="G1598" i="8" s="1"/>
  <c r="G1636" i="8" s="1"/>
  <c r="G1674" i="8" s="1"/>
  <c r="G1712" i="8" s="1"/>
  <c r="G1750" i="8" s="1"/>
  <c r="G1788" i="8" s="1"/>
  <c r="G1826" i="8" s="1"/>
  <c r="G1864" i="8" s="1"/>
  <c r="G1902" i="8" s="1"/>
  <c r="G1940" i="8" s="1"/>
  <c r="G1978" i="8" s="1"/>
  <c r="G2016" i="8" s="1"/>
  <c r="G2054" i="8" s="1"/>
  <c r="G2092" i="8" s="1"/>
  <c r="G2130" i="8" s="1"/>
  <c r="G2168" i="8" s="1"/>
  <c r="G2206" i="8" s="1"/>
  <c r="G2244" i="8" s="1"/>
  <c r="G2282" i="8" s="1"/>
  <c r="G2320" i="8" s="1"/>
  <c r="G2358" i="8" s="1"/>
  <c r="G2396" i="8" s="1"/>
  <c r="G2434" i="8" s="1"/>
  <c r="G2472" i="8" s="1"/>
  <c r="G2510" i="8" s="1"/>
  <c r="G2548" i="8" s="1"/>
  <c r="G2586" i="8" s="1"/>
  <c r="G2624" i="8" s="1"/>
  <c r="G2662" i="8" s="1"/>
  <c r="G2700" i="8" s="1"/>
  <c r="G2738" i="8" s="1"/>
  <c r="G2776" i="8" s="1"/>
  <c r="G2814" i="8" s="1"/>
  <c r="G2852" i="8" s="1"/>
  <c r="G2890" i="8" s="1"/>
  <c r="G2928" i="8" s="1"/>
  <c r="G2966" i="8" s="1"/>
  <c r="G3004" i="8" s="1"/>
  <c r="G3042" i="8" s="1"/>
  <c r="G3080" i="8" s="1"/>
  <c r="G3118" i="8" s="1"/>
  <c r="G3156" i="8" s="1"/>
  <c r="G3194" i="8" s="1"/>
  <c r="G3232" i="8" s="1"/>
  <c r="G3270" i="8" s="1"/>
  <c r="G3308" i="8" s="1"/>
  <c r="G3346" i="8" s="1"/>
  <c r="G3384" i="8" s="1"/>
  <c r="G3422" i="8" s="1"/>
  <c r="G3460" i="8" s="1"/>
  <c r="G3498" i="8" s="1"/>
  <c r="G3536" i="8" s="1"/>
  <c r="G3574" i="8" s="1"/>
  <c r="G3612" i="8" s="1"/>
  <c r="G3650" i="8" s="1"/>
  <c r="G3688" i="8" s="1"/>
  <c r="G3726" i="8" s="1"/>
  <c r="G3764" i="8" s="1"/>
  <c r="G3802" i="8" s="1"/>
  <c r="G3840" i="8" s="1"/>
  <c r="G3878" i="8" s="1"/>
  <c r="G3916" i="8" s="1"/>
  <c r="G3954" i="8" s="1"/>
  <c r="G3992" i="8" s="1"/>
  <c r="G4030" i="8" s="1"/>
  <c r="G4068" i="8" s="1"/>
  <c r="G4106" i="8" s="1"/>
  <c r="G4144" i="8" s="1"/>
  <c r="G4182" i="8" s="1"/>
  <c r="G4220" i="8" s="1"/>
  <c r="G4258" i="8" s="1"/>
  <c r="G4296" i="8" s="1"/>
  <c r="G4334" i="8" s="1"/>
  <c r="G4372" i="8" s="1"/>
  <c r="G4410" i="8" s="1"/>
  <c r="G4448" i="8" s="1"/>
  <c r="G4486" i="8" s="1"/>
  <c r="G4524" i="8" s="1"/>
  <c r="G4562" i="8" s="1"/>
  <c r="G4600" i="8" s="1"/>
  <c r="G4638" i="8" s="1"/>
  <c r="G4676" i="8" s="1"/>
  <c r="G4714" i="8" s="1"/>
  <c r="G4752" i="8" s="1"/>
  <c r="G4790" i="8" s="1"/>
  <c r="G4828" i="8" s="1"/>
  <c r="G4866" i="8" s="1"/>
  <c r="G4904" i="8" s="1"/>
  <c r="G4942" i="8" s="1"/>
  <c r="G4980" i="8" s="1"/>
  <c r="G5018" i="8" s="1"/>
  <c r="G5056" i="8" s="1"/>
  <c r="G5094" i="8" s="1"/>
  <c r="G5132" i="8" s="1"/>
  <c r="G5170" i="8" s="1"/>
  <c r="G5208" i="8" s="1"/>
  <c r="G5246" i="8" s="1"/>
  <c r="G5284" i="8" s="1"/>
  <c r="G5322" i="8" s="1"/>
  <c r="G5360" i="8" s="1"/>
  <c r="G5398" i="8" s="1"/>
  <c r="G5436" i="8" s="1"/>
  <c r="G5474" i="8" s="1"/>
  <c r="G5512" i="8" s="1"/>
  <c r="G5550" i="8" s="1"/>
  <c r="G5588" i="8" s="1"/>
  <c r="G5626" i="8" s="1"/>
  <c r="G5664" i="8" s="1"/>
  <c r="G5702" i="8" s="1"/>
  <c r="G5740" i="8" s="1"/>
  <c r="G5778" i="8" s="1"/>
  <c r="G5816" i="8" s="1"/>
  <c r="G5854" i="8" s="1"/>
  <c r="G5892" i="8" s="1"/>
  <c r="G5930" i="8" s="1"/>
  <c r="G5968" i="8" s="1"/>
  <c r="G6006" i="8" s="1"/>
  <c r="G6044" i="8" s="1"/>
  <c r="G6082" i="8" s="1"/>
  <c r="G6120" i="8" s="1"/>
  <c r="G6158" i="8" s="1"/>
  <c r="G6196" i="8" s="1"/>
  <c r="G6234" i="8" s="1"/>
  <c r="G6272" i="8" s="1"/>
  <c r="G6310" i="8" s="1"/>
  <c r="G6348" i="8" s="1"/>
  <c r="G6386" i="8" s="1"/>
  <c r="G6424" i="8" s="1"/>
  <c r="G6462" i="8" s="1"/>
  <c r="G6500" i="8" s="1"/>
  <c r="G6538" i="8" s="1"/>
  <c r="G6576" i="8" s="1"/>
  <c r="G6614" i="8" s="1"/>
  <c r="G6652" i="8" s="1"/>
  <c r="G6690" i="8" s="1"/>
  <c r="G6728" i="8" s="1"/>
  <c r="G6766" i="8" s="1"/>
  <c r="G6804" i="8" s="1"/>
  <c r="G6842" i="8" s="1"/>
  <c r="G6880" i="8" s="1"/>
  <c r="G6918" i="8" s="1"/>
  <c r="G6956" i="8" s="1"/>
  <c r="G6994" i="8" s="1"/>
  <c r="G7032" i="8" s="1"/>
  <c r="G7070" i="8" s="1"/>
  <c r="G7108" i="8" s="1"/>
  <c r="G7146" i="8" s="1"/>
  <c r="G7184" i="8" s="1"/>
  <c r="G7222" i="8" s="1"/>
  <c r="G7260" i="8" s="1"/>
  <c r="G7298" i="8" s="1"/>
  <c r="G7336" i="8" s="1"/>
  <c r="G7374" i="8" s="1"/>
  <c r="G7412" i="8" s="1"/>
  <c r="G7450" i="8" s="1"/>
  <c r="G7488" i="8" s="1"/>
  <c r="G7526" i="8" s="1"/>
  <c r="G7564" i="8" s="1"/>
  <c r="G7602" i="8" s="1"/>
  <c r="G7640" i="8" s="1"/>
  <c r="G7678" i="8" s="1"/>
  <c r="G7716" i="8" s="1"/>
  <c r="G7754" i="8" s="1"/>
  <c r="G7792" i="8" s="1"/>
  <c r="G7830" i="8" s="1"/>
  <c r="G7868" i="8" s="1"/>
  <c r="G7906" i="8" s="1"/>
  <c r="G7944" i="8" s="1"/>
  <c r="G7982" i="8" s="1"/>
  <c r="G8020" i="8" s="1"/>
  <c r="G8058" i="8" s="1"/>
  <c r="G8096" i="8" s="1"/>
  <c r="G8134" i="8" s="1"/>
  <c r="G8172" i="8" s="1"/>
  <c r="G8210" i="8" s="1"/>
  <c r="G8248" i="8" s="1"/>
  <c r="G8286" i="8" s="1"/>
  <c r="G8324" i="8" s="1"/>
  <c r="G8362" i="8" s="1"/>
  <c r="G8400" i="8" s="1"/>
  <c r="G8438" i="8" s="1"/>
  <c r="G8476" i="8" s="1"/>
  <c r="G8514" i="8" s="1"/>
  <c r="G8552" i="8" s="1"/>
  <c r="G8590" i="8" s="1"/>
  <c r="G8628" i="8" s="1"/>
  <c r="G8666" i="8" s="1"/>
  <c r="G8704" i="8" s="1"/>
  <c r="G8742" i="8" s="1"/>
  <c r="G8780" i="8" s="1"/>
  <c r="G8818" i="8" s="1"/>
  <c r="G8856" i="8" s="1"/>
  <c r="G8894" i="8" s="1"/>
  <c r="G8932" i="8" s="1"/>
  <c r="G8970" i="8" s="1"/>
  <c r="G9008" i="8" s="1"/>
  <c r="G9046" i="8" s="1"/>
  <c r="G9084" i="8" s="1"/>
  <c r="G9122" i="8" s="1"/>
  <c r="G9160" i="8" s="1"/>
  <c r="G9198" i="8" s="1"/>
  <c r="G9236" i="8" s="1"/>
  <c r="G9274" i="8" s="1"/>
  <c r="G9312" i="8" s="1"/>
  <c r="G9350" i="8" s="1"/>
  <c r="G9388" i="8" s="1"/>
  <c r="G9426" i="8" s="1"/>
  <c r="G9464" i="8" s="1"/>
  <c r="G9502" i="8" s="1"/>
  <c r="G9540" i="8" s="1"/>
  <c r="G9578" i="8" s="1"/>
  <c r="G9616" i="8" s="1"/>
  <c r="G9654" i="8" s="1"/>
  <c r="G9692" i="8" s="1"/>
  <c r="G9730" i="8" s="1"/>
  <c r="G9768" i="8" s="1"/>
  <c r="G9806" i="8" s="1"/>
  <c r="G9844" i="8" s="1"/>
  <c r="G9882" i="8" s="1"/>
  <c r="G9920" i="8" s="1"/>
  <c r="G9958" i="8" s="1"/>
  <c r="G9996" i="8" s="1"/>
  <c r="G10034" i="8" s="1"/>
  <c r="G10072" i="8" s="1"/>
  <c r="G10110" i="8" s="1"/>
  <c r="G10148" i="8" s="1"/>
  <c r="G10186" i="8" s="1"/>
  <c r="G10224" i="8" s="1"/>
  <c r="G10262" i="8" s="1"/>
  <c r="G10300" i="8" s="1"/>
  <c r="G10338" i="8" s="1"/>
  <c r="G10376" i="8" s="1"/>
  <c r="G10414" i="8" s="1"/>
  <c r="G10452" i="8" s="1"/>
  <c r="G10490" i="8" s="1"/>
  <c r="G10528" i="8" s="1"/>
  <c r="G10566" i="8" s="1"/>
  <c r="G10604" i="8" s="1"/>
  <c r="G10642" i="8" s="1"/>
  <c r="G10680" i="8" s="1"/>
  <c r="G10718" i="8" s="1"/>
  <c r="G10756" i="8" s="1"/>
  <c r="G10794" i="8" s="1"/>
  <c r="G10832" i="8" s="1"/>
  <c r="G10870" i="8" s="1"/>
  <c r="G10908" i="8" s="1"/>
  <c r="G10946" i="8" s="1"/>
  <c r="G10984" i="8" s="1"/>
  <c r="G11022" i="8" s="1"/>
  <c r="G11060" i="8" s="1"/>
  <c r="G11098" i="8" s="1"/>
  <c r="G11136" i="8" s="1"/>
  <c r="G11174" i="8" s="1"/>
  <c r="G11212" i="8" s="1"/>
  <c r="G11250" i="8" s="1"/>
  <c r="G11288" i="8" s="1"/>
  <c r="G11326" i="8" s="1"/>
  <c r="G11364" i="8" s="1"/>
  <c r="G11402" i="8" s="1"/>
  <c r="G11440" i="8" s="1"/>
  <c r="G11478" i="8" s="1"/>
  <c r="G11516" i="8" s="1"/>
  <c r="G11554" i="8" s="1"/>
  <c r="G11592" i="8" s="1"/>
  <c r="G11630" i="8" s="1"/>
  <c r="G11668" i="8" s="1"/>
  <c r="G11706" i="8" s="1"/>
  <c r="G11744" i="8" s="1"/>
  <c r="G11782" i="8" s="1"/>
  <c r="G11820" i="8" s="1"/>
  <c r="G11858" i="8" s="1"/>
  <c r="G11896" i="8" s="1"/>
  <c r="G11934" i="8" s="1"/>
  <c r="G11972" i="8" s="1"/>
  <c r="G12010" i="8" s="1"/>
  <c r="G12048" i="8" s="1"/>
  <c r="G12086" i="8" s="1"/>
  <c r="G12124" i="8" s="1"/>
  <c r="G12162" i="8" s="1"/>
  <c r="G12200" i="8" s="1"/>
  <c r="G12238" i="8" s="1"/>
  <c r="G12276" i="8" s="1"/>
  <c r="G12314" i="8" s="1"/>
  <c r="G12352" i="8" s="1"/>
  <c r="G12390" i="8" s="1"/>
  <c r="G12428" i="8" s="1"/>
  <c r="G12466" i="8" s="1"/>
  <c r="G12504" i="8" s="1"/>
  <c r="G12542" i="8" s="1"/>
  <c r="G12580" i="8" s="1"/>
  <c r="G12618" i="8" s="1"/>
  <c r="G12656" i="8" s="1"/>
  <c r="G12694" i="8" s="1"/>
  <c r="G12732" i="8" s="1"/>
  <c r="G12770" i="8" s="1"/>
  <c r="G12808" i="8" s="1"/>
  <c r="G12846" i="8" s="1"/>
  <c r="G12884" i="8" s="1"/>
  <c r="G12922" i="8" s="1"/>
  <c r="H78" i="8"/>
  <c r="H116" i="8" s="1"/>
  <c r="H154" i="8" s="1"/>
  <c r="H192" i="8" s="1"/>
  <c r="H230" i="8" s="1"/>
  <c r="H268" i="8" s="1"/>
  <c r="H306" i="8" s="1"/>
  <c r="H344" i="8" s="1"/>
  <c r="H382" i="8" s="1"/>
  <c r="H420" i="8" s="1"/>
  <c r="H458" i="8" s="1"/>
  <c r="H496" i="8" s="1"/>
  <c r="H534" i="8" s="1"/>
  <c r="H572" i="8" s="1"/>
  <c r="H610" i="8" s="1"/>
  <c r="H648" i="8" s="1"/>
  <c r="H686" i="8" s="1"/>
  <c r="H724" i="8" s="1"/>
  <c r="H762" i="8" s="1"/>
  <c r="H800" i="8" s="1"/>
  <c r="H838" i="8" s="1"/>
  <c r="H876" i="8" s="1"/>
  <c r="H914" i="8" s="1"/>
  <c r="H952" i="8" s="1"/>
  <c r="H990" i="8" s="1"/>
  <c r="H1028" i="8" s="1"/>
  <c r="H1066" i="8" s="1"/>
  <c r="H1104" i="8" s="1"/>
  <c r="H1142" i="8" s="1"/>
  <c r="H1180" i="8" s="1"/>
  <c r="H1218" i="8" s="1"/>
  <c r="H1256" i="8" s="1"/>
  <c r="H1294" i="8" s="1"/>
  <c r="H1332" i="8" s="1"/>
  <c r="H1370" i="8" s="1"/>
  <c r="H1408" i="8" s="1"/>
  <c r="H1446" i="8" s="1"/>
  <c r="H1484" i="8" s="1"/>
  <c r="H1522" i="8" s="1"/>
  <c r="H1560" i="8" s="1"/>
  <c r="H1598" i="8" s="1"/>
  <c r="H1636" i="8" s="1"/>
  <c r="H1674" i="8" s="1"/>
  <c r="H1712" i="8" s="1"/>
  <c r="H1750" i="8" s="1"/>
  <c r="H1788" i="8" s="1"/>
  <c r="H1826" i="8" s="1"/>
  <c r="H1864" i="8" s="1"/>
  <c r="H1902" i="8" s="1"/>
  <c r="H1940" i="8" s="1"/>
  <c r="H1978" i="8" s="1"/>
  <c r="H2016" i="8" s="1"/>
  <c r="H2054" i="8" s="1"/>
  <c r="H2092" i="8" s="1"/>
  <c r="H2130" i="8" s="1"/>
  <c r="H2168" i="8" s="1"/>
  <c r="H2206" i="8" s="1"/>
  <c r="H2244" i="8" s="1"/>
  <c r="H2282" i="8" s="1"/>
  <c r="H2320" i="8" s="1"/>
  <c r="H2358" i="8" s="1"/>
  <c r="H2396" i="8" s="1"/>
  <c r="H2434" i="8" s="1"/>
  <c r="H2472" i="8" s="1"/>
  <c r="H2510" i="8" s="1"/>
  <c r="H2548" i="8" s="1"/>
  <c r="H2586" i="8" s="1"/>
  <c r="H2624" i="8" s="1"/>
  <c r="H2662" i="8" s="1"/>
  <c r="H2700" i="8" s="1"/>
  <c r="H2738" i="8" s="1"/>
  <c r="H2776" i="8" s="1"/>
  <c r="H2814" i="8" s="1"/>
  <c r="H2852" i="8" s="1"/>
  <c r="H2890" i="8" s="1"/>
  <c r="H2928" i="8" s="1"/>
  <c r="H2966" i="8" s="1"/>
  <c r="H3004" i="8" s="1"/>
  <c r="H3042" i="8" s="1"/>
  <c r="H3080" i="8" s="1"/>
  <c r="H3118" i="8" s="1"/>
  <c r="H3156" i="8" s="1"/>
  <c r="H3194" i="8" s="1"/>
  <c r="H3232" i="8" s="1"/>
  <c r="H3270" i="8" s="1"/>
  <c r="H3308" i="8" s="1"/>
  <c r="H3346" i="8" s="1"/>
  <c r="H3384" i="8" s="1"/>
  <c r="H3422" i="8" s="1"/>
  <c r="H3460" i="8" s="1"/>
  <c r="H3498" i="8" s="1"/>
  <c r="H3536" i="8" s="1"/>
  <c r="H3574" i="8" s="1"/>
  <c r="H3612" i="8" s="1"/>
  <c r="H3650" i="8" s="1"/>
  <c r="H3688" i="8" s="1"/>
  <c r="H3726" i="8" s="1"/>
  <c r="H3764" i="8" s="1"/>
  <c r="H3802" i="8" s="1"/>
  <c r="H3840" i="8" s="1"/>
  <c r="H3878" i="8" s="1"/>
  <c r="H3916" i="8" s="1"/>
  <c r="H3954" i="8" s="1"/>
  <c r="H3992" i="8" s="1"/>
  <c r="H4030" i="8" s="1"/>
  <c r="H4068" i="8" s="1"/>
  <c r="H4106" i="8" s="1"/>
  <c r="H4144" i="8" s="1"/>
  <c r="H4182" i="8" s="1"/>
  <c r="H4220" i="8" s="1"/>
  <c r="H4258" i="8" s="1"/>
  <c r="H4296" i="8" s="1"/>
  <c r="H4334" i="8" s="1"/>
  <c r="H4372" i="8" s="1"/>
  <c r="H4410" i="8" s="1"/>
  <c r="H4448" i="8" s="1"/>
  <c r="H4486" i="8" s="1"/>
  <c r="H4524" i="8" s="1"/>
  <c r="H4562" i="8" s="1"/>
  <c r="H4600" i="8" s="1"/>
  <c r="H4638" i="8" s="1"/>
  <c r="H4676" i="8" s="1"/>
  <c r="H4714" i="8" s="1"/>
  <c r="H4752" i="8" s="1"/>
  <c r="H4790" i="8" s="1"/>
  <c r="H4828" i="8" s="1"/>
  <c r="H4866" i="8" s="1"/>
  <c r="H4904" i="8" s="1"/>
  <c r="H4942" i="8" s="1"/>
  <c r="H4980" i="8" s="1"/>
  <c r="H5018" i="8" s="1"/>
  <c r="H5056" i="8" s="1"/>
  <c r="H5094" i="8" s="1"/>
  <c r="H5132" i="8" s="1"/>
  <c r="H5170" i="8" s="1"/>
  <c r="H5208" i="8" s="1"/>
  <c r="H5246" i="8" s="1"/>
  <c r="H5284" i="8" s="1"/>
  <c r="H5322" i="8" s="1"/>
  <c r="H5360" i="8" s="1"/>
  <c r="H5398" i="8" s="1"/>
  <c r="H5436" i="8" s="1"/>
  <c r="H5474" i="8" s="1"/>
  <c r="H5512" i="8" s="1"/>
  <c r="H5550" i="8" s="1"/>
  <c r="H5588" i="8" s="1"/>
  <c r="H5626" i="8" s="1"/>
  <c r="H5664" i="8" s="1"/>
  <c r="H5702" i="8" s="1"/>
  <c r="H5740" i="8" s="1"/>
  <c r="H5778" i="8" s="1"/>
  <c r="H5816" i="8" s="1"/>
  <c r="H5854" i="8" s="1"/>
  <c r="H5892" i="8" s="1"/>
  <c r="H5930" i="8" s="1"/>
  <c r="H5968" i="8" s="1"/>
  <c r="H6006" i="8" s="1"/>
  <c r="H6044" i="8" s="1"/>
  <c r="H6082" i="8" s="1"/>
  <c r="H6120" i="8" s="1"/>
  <c r="H6158" i="8" s="1"/>
  <c r="H6196" i="8" s="1"/>
  <c r="H6234" i="8" s="1"/>
  <c r="H6272" i="8" s="1"/>
  <c r="H6310" i="8" s="1"/>
  <c r="H6348" i="8" s="1"/>
  <c r="H6386" i="8" s="1"/>
  <c r="H6424" i="8" s="1"/>
  <c r="H6462" i="8" s="1"/>
  <c r="H6500" i="8" s="1"/>
  <c r="H6538" i="8" s="1"/>
  <c r="H6576" i="8" s="1"/>
  <c r="H6614" i="8" s="1"/>
  <c r="H6652" i="8" s="1"/>
  <c r="H6690" i="8" s="1"/>
  <c r="H6728" i="8" s="1"/>
  <c r="H6766" i="8" s="1"/>
  <c r="H6804" i="8" s="1"/>
  <c r="H6842" i="8" s="1"/>
  <c r="H6880" i="8" s="1"/>
  <c r="H6918" i="8" s="1"/>
  <c r="H6956" i="8" s="1"/>
  <c r="H6994" i="8" s="1"/>
  <c r="H7032" i="8" s="1"/>
  <c r="H7070" i="8" s="1"/>
  <c r="H7108" i="8" s="1"/>
  <c r="H7146" i="8" s="1"/>
  <c r="H7184" i="8" s="1"/>
  <c r="H7222" i="8" s="1"/>
  <c r="H7260" i="8" s="1"/>
  <c r="H7298" i="8" s="1"/>
  <c r="H7336" i="8" s="1"/>
  <c r="H7374" i="8" s="1"/>
  <c r="H7412" i="8" s="1"/>
  <c r="H7450" i="8" s="1"/>
  <c r="H7488" i="8" s="1"/>
  <c r="H7526" i="8" s="1"/>
  <c r="H7564" i="8" s="1"/>
  <c r="H7602" i="8" s="1"/>
  <c r="H7640" i="8" s="1"/>
  <c r="H7678" i="8" s="1"/>
  <c r="H7716" i="8" s="1"/>
  <c r="H7754" i="8" s="1"/>
  <c r="H7792" i="8" s="1"/>
  <c r="H7830" i="8" s="1"/>
  <c r="H7868" i="8" s="1"/>
  <c r="H7906" i="8" s="1"/>
  <c r="H7944" i="8" s="1"/>
  <c r="H7982" i="8" s="1"/>
  <c r="H8020" i="8" s="1"/>
  <c r="H8058" i="8" s="1"/>
  <c r="H8096" i="8" s="1"/>
  <c r="H8134" i="8" s="1"/>
  <c r="H8172" i="8" s="1"/>
  <c r="H8210" i="8" s="1"/>
  <c r="H8248" i="8" s="1"/>
  <c r="H8286" i="8" s="1"/>
  <c r="H8324" i="8" s="1"/>
  <c r="H8362" i="8" s="1"/>
  <c r="H8400" i="8" s="1"/>
  <c r="H8438" i="8" s="1"/>
  <c r="H8476" i="8" s="1"/>
  <c r="H8514" i="8" s="1"/>
  <c r="H8552" i="8" s="1"/>
  <c r="H8590" i="8" s="1"/>
  <c r="H8628" i="8" s="1"/>
  <c r="H8666" i="8" s="1"/>
  <c r="H8704" i="8" s="1"/>
  <c r="H8742" i="8" s="1"/>
  <c r="H8780" i="8" s="1"/>
  <c r="H8818" i="8" s="1"/>
  <c r="H8856" i="8" s="1"/>
  <c r="H8894" i="8" s="1"/>
  <c r="H8932" i="8" s="1"/>
  <c r="H8970" i="8" s="1"/>
  <c r="H9008" i="8" s="1"/>
  <c r="H9046" i="8" s="1"/>
  <c r="H9084" i="8" s="1"/>
  <c r="H9122" i="8" s="1"/>
  <c r="H9160" i="8" s="1"/>
  <c r="H9198" i="8" s="1"/>
  <c r="H9236" i="8" s="1"/>
  <c r="H9274" i="8" s="1"/>
  <c r="H9312" i="8" s="1"/>
  <c r="H9350" i="8" s="1"/>
  <c r="H9388" i="8" s="1"/>
  <c r="H9426" i="8" s="1"/>
  <c r="H9464" i="8" s="1"/>
  <c r="H9502" i="8" s="1"/>
  <c r="H9540" i="8" s="1"/>
  <c r="H9578" i="8" s="1"/>
  <c r="H9616" i="8" s="1"/>
  <c r="H9654" i="8" s="1"/>
  <c r="H9692" i="8" s="1"/>
  <c r="H9730" i="8" s="1"/>
  <c r="H9768" i="8" s="1"/>
  <c r="H9806" i="8" s="1"/>
  <c r="H9844" i="8" s="1"/>
  <c r="H9882" i="8" s="1"/>
  <c r="H9920" i="8" s="1"/>
  <c r="H9958" i="8" s="1"/>
  <c r="H9996" i="8" s="1"/>
  <c r="H10034" i="8" s="1"/>
  <c r="H10072" i="8" s="1"/>
  <c r="H10110" i="8" s="1"/>
  <c r="H10148" i="8" s="1"/>
  <c r="H10186" i="8" s="1"/>
  <c r="H10224" i="8" s="1"/>
  <c r="H10262" i="8" s="1"/>
  <c r="H10300" i="8" s="1"/>
  <c r="H10338" i="8" s="1"/>
  <c r="H10376" i="8" s="1"/>
  <c r="H10414" i="8" s="1"/>
  <c r="H10452" i="8" s="1"/>
  <c r="H10490" i="8" s="1"/>
  <c r="H10528" i="8" s="1"/>
  <c r="H10566" i="8" s="1"/>
  <c r="H10604" i="8" s="1"/>
  <c r="H10642" i="8" s="1"/>
  <c r="H10680" i="8" s="1"/>
  <c r="H10718" i="8" s="1"/>
  <c r="H10756" i="8" s="1"/>
  <c r="H10794" i="8" s="1"/>
  <c r="H10832" i="8" s="1"/>
  <c r="H10870" i="8" s="1"/>
  <c r="H10908" i="8" s="1"/>
  <c r="H10946" i="8" s="1"/>
  <c r="H10984" i="8" s="1"/>
  <c r="H11022" i="8" s="1"/>
  <c r="H11060" i="8" s="1"/>
  <c r="H11098" i="8" s="1"/>
  <c r="H11136" i="8" s="1"/>
  <c r="H11174" i="8" s="1"/>
  <c r="H11212" i="8" s="1"/>
  <c r="H11250" i="8" s="1"/>
  <c r="H11288" i="8" s="1"/>
  <c r="H11326" i="8" s="1"/>
  <c r="H11364" i="8" s="1"/>
  <c r="H11402" i="8" s="1"/>
  <c r="H11440" i="8" s="1"/>
  <c r="H11478" i="8" s="1"/>
  <c r="H11516" i="8" s="1"/>
  <c r="H11554" i="8" s="1"/>
  <c r="H11592" i="8" s="1"/>
  <c r="H11630" i="8" s="1"/>
  <c r="H11668" i="8" s="1"/>
  <c r="H11706" i="8" s="1"/>
  <c r="H11744" i="8" s="1"/>
  <c r="H11782" i="8" s="1"/>
  <c r="H11820" i="8" s="1"/>
  <c r="H11858" i="8" s="1"/>
  <c r="H11896" i="8" s="1"/>
  <c r="H11934" i="8" s="1"/>
  <c r="H11972" i="8" s="1"/>
  <c r="H12010" i="8" s="1"/>
  <c r="H12048" i="8" s="1"/>
  <c r="H12086" i="8" s="1"/>
  <c r="H12124" i="8" s="1"/>
  <c r="H12162" i="8" s="1"/>
  <c r="H12200" i="8" s="1"/>
  <c r="H12238" i="8" s="1"/>
  <c r="H12276" i="8" s="1"/>
  <c r="H12314" i="8" s="1"/>
  <c r="H12352" i="8" s="1"/>
  <c r="H12390" i="8" s="1"/>
  <c r="H12428" i="8" s="1"/>
  <c r="H12466" i="8" s="1"/>
  <c r="H12504" i="8" s="1"/>
  <c r="H12542" i="8" s="1"/>
  <c r="H12580" i="8" s="1"/>
  <c r="H12618" i="8" s="1"/>
  <c r="H12656" i="8" s="1"/>
  <c r="H12694" i="8" s="1"/>
  <c r="H12732" i="8" s="1"/>
  <c r="H12770" i="8" s="1"/>
  <c r="H12808" i="8" s="1"/>
  <c r="H12846" i="8" s="1"/>
  <c r="H12884" i="8" s="1"/>
  <c r="H12922" i="8" s="1"/>
  <c r="I78" i="8"/>
  <c r="I116" i="8" s="1"/>
  <c r="I154" i="8" s="1"/>
  <c r="I192" i="8" s="1"/>
  <c r="I230" i="8" s="1"/>
  <c r="I268" i="8" s="1"/>
  <c r="I306" i="8" s="1"/>
  <c r="I344" i="8" s="1"/>
  <c r="I382" i="8" s="1"/>
  <c r="I420" i="8" s="1"/>
  <c r="I458" i="8" s="1"/>
  <c r="I496" i="8" s="1"/>
  <c r="I534" i="8" s="1"/>
  <c r="I572" i="8" s="1"/>
  <c r="I610" i="8" s="1"/>
  <c r="I648" i="8" s="1"/>
  <c r="I686" i="8" s="1"/>
  <c r="I724" i="8" s="1"/>
  <c r="I762" i="8" s="1"/>
  <c r="I800" i="8" s="1"/>
  <c r="I838" i="8" s="1"/>
  <c r="I876" i="8" s="1"/>
  <c r="I914" i="8" s="1"/>
  <c r="I952" i="8" s="1"/>
  <c r="I990" i="8" s="1"/>
  <c r="I1028" i="8" s="1"/>
  <c r="I1066" i="8" s="1"/>
  <c r="I1104" i="8" s="1"/>
  <c r="I1142" i="8" s="1"/>
  <c r="I1180" i="8" s="1"/>
  <c r="I1218" i="8" s="1"/>
  <c r="I1256" i="8" s="1"/>
  <c r="I1294" i="8" s="1"/>
  <c r="I1332" i="8" s="1"/>
  <c r="I1370" i="8" s="1"/>
  <c r="I1408" i="8" s="1"/>
  <c r="I1446" i="8" s="1"/>
  <c r="I1484" i="8" s="1"/>
  <c r="I1522" i="8" s="1"/>
  <c r="I1560" i="8" s="1"/>
  <c r="I1598" i="8" s="1"/>
  <c r="I1636" i="8" s="1"/>
  <c r="I1674" i="8" s="1"/>
  <c r="I1712" i="8" s="1"/>
  <c r="I1750" i="8" s="1"/>
  <c r="I1788" i="8" s="1"/>
  <c r="I1826" i="8" s="1"/>
  <c r="I1864" i="8" s="1"/>
  <c r="I1902" i="8" s="1"/>
  <c r="I1940" i="8" s="1"/>
  <c r="I1978" i="8" s="1"/>
  <c r="I2016" i="8" s="1"/>
  <c r="I2054" i="8" s="1"/>
  <c r="I2092" i="8" s="1"/>
  <c r="I2130" i="8" s="1"/>
  <c r="I2168" i="8" s="1"/>
  <c r="I2206" i="8" s="1"/>
  <c r="I2244" i="8" s="1"/>
  <c r="I2282" i="8" s="1"/>
  <c r="I2320" i="8" s="1"/>
  <c r="I2358" i="8" s="1"/>
  <c r="I2396" i="8" s="1"/>
  <c r="I2434" i="8" s="1"/>
  <c r="I2472" i="8" s="1"/>
  <c r="I2510" i="8" s="1"/>
  <c r="I2548" i="8" s="1"/>
  <c r="I2586" i="8" s="1"/>
  <c r="I2624" i="8" s="1"/>
  <c r="I2662" i="8" s="1"/>
  <c r="I2700" i="8" s="1"/>
  <c r="I2738" i="8" s="1"/>
  <c r="I2776" i="8" s="1"/>
  <c r="I2814" i="8" s="1"/>
  <c r="I2852" i="8" s="1"/>
  <c r="I2890" i="8" s="1"/>
  <c r="I2928" i="8" s="1"/>
  <c r="I2966" i="8" s="1"/>
  <c r="I3004" i="8" s="1"/>
  <c r="I3042" i="8" s="1"/>
  <c r="I3080" i="8" s="1"/>
  <c r="I3118" i="8" s="1"/>
  <c r="I3156" i="8" s="1"/>
  <c r="I3194" i="8" s="1"/>
  <c r="I3232" i="8" s="1"/>
  <c r="I3270" i="8" s="1"/>
  <c r="I3308" i="8" s="1"/>
  <c r="I3346" i="8" s="1"/>
  <c r="I3384" i="8" s="1"/>
  <c r="I3422" i="8" s="1"/>
  <c r="I3460" i="8" s="1"/>
  <c r="I3498" i="8" s="1"/>
  <c r="I3536" i="8" s="1"/>
  <c r="I3574" i="8" s="1"/>
  <c r="I3612" i="8" s="1"/>
  <c r="I3650" i="8" s="1"/>
  <c r="I3688" i="8" s="1"/>
  <c r="I3726" i="8" s="1"/>
  <c r="I3764" i="8" s="1"/>
  <c r="I3802" i="8" s="1"/>
  <c r="I3840" i="8" s="1"/>
  <c r="I3878" i="8" s="1"/>
  <c r="I3916" i="8" s="1"/>
  <c r="I3954" i="8" s="1"/>
  <c r="I3992" i="8" s="1"/>
  <c r="I4030" i="8" s="1"/>
  <c r="I4068" i="8" s="1"/>
  <c r="I4106" i="8" s="1"/>
  <c r="I4144" i="8" s="1"/>
  <c r="I4182" i="8" s="1"/>
  <c r="I4220" i="8" s="1"/>
  <c r="I4258" i="8" s="1"/>
  <c r="I4296" i="8" s="1"/>
  <c r="I4334" i="8" s="1"/>
  <c r="I4372" i="8" s="1"/>
  <c r="I4410" i="8" s="1"/>
  <c r="I4448" i="8" s="1"/>
  <c r="I4486" i="8" s="1"/>
  <c r="I4524" i="8" s="1"/>
  <c r="I4562" i="8" s="1"/>
  <c r="I4600" i="8" s="1"/>
  <c r="I4638" i="8" s="1"/>
  <c r="I4676" i="8" s="1"/>
  <c r="I4714" i="8" s="1"/>
  <c r="I4752" i="8" s="1"/>
  <c r="I4790" i="8" s="1"/>
  <c r="I4828" i="8" s="1"/>
  <c r="I4866" i="8" s="1"/>
  <c r="I4904" i="8" s="1"/>
  <c r="I4942" i="8" s="1"/>
  <c r="I4980" i="8" s="1"/>
  <c r="I5018" i="8" s="1"/>
  <c r="I5056" i="8" s="1"/>
  <c r="I5094" i="8" s="1"/>
  <c r="I5132" i="8" s="1"/>
  <c r="I5170" i="8" s="1"/>
  <c r="I5208" i="8" s="1"/>
  <c r="I5246" i="8" s="1"/>
  <c r="I5284" i="8" s="1"/>
  <c r="I5322" i="8" s="1"/>
  <c r="I5360" i="8" s="1"/>
  <c r="I5398" i="8" s="1"/>
  <c r="I5436" i="8" s="1"/>
  <c r="I5474" i="8" s="1"/>
  <c r="I5512" i="8" s="1"/>
  <c r="I5550" i="8" s="1"/>
  <c r="I5588" i="8" s="1"/>
  <c r="I5626" i="8" s="1"/>
  <c r="I5664" i="8" s="1"/>
  <c r="I5702" i="8" s="1"/>
  <c r="I5740" i="8" s="1"/>
  <c r="I5778" i="8" s="1"/>
  <c r="I5816" i="8" s="1"/>
  <c r="I5854" i="8" s="1"/>
  <c r="I5892" i="8" s="1"/>
  <c r="I5930" i="8" s="1"/>
  <c r="I5968" i="8" s="1"/>
  <c r="I6006" i="8" s="1"/>
  <c r="I6044" i="8" s="1"/>
  <c r="I6082" i="8" s="1"/>
  <c r="I6120" i="8" s="1"/>
  <c r="I6158" i="8" s="1"/>
  <c r="I6196" i="8" s="1"/>
  <c r="I6234" i="8" s="1"/>
  <c r="I6272" i="8" s="1"/>
  <c r="I6310" i="8" s="1"/>
  <c r="I6348" i="8" s="1"/>
  <c r="I6386" i="8" s="1"/>
  <c r="I6424" i="8" s="1"/>
  <c r="I6462" i="8" s="1"/>
  <c r="I6500" i="8" s="1"/>
  <c r="I6538" i="8" s="1"/>
  <c r="I6576" i="8" s="1"/>
  <c r="I6614" i="8" s="1"/>
  <c r="I6652" i="8" s="1"/>
  <c r="I6690" i="8" s="1"/>
  <c r="I6728" i="8" s="1"/>
  <c r="I6766" i="8" s="1"/>
  <c r="I6804" i="8" s="1"/>
  <c r="I6842" i="8" s="1"/>
  <c r="I6880" i="8" s="1"/>
  <c r="I6918" i="8" s="1"/>
  <c r="I6956" i="8" s="1"/>
  <c r="I6994" i="8" s="1"/>
  <c r="I7032" i="8" s="1"/>
  <c r="I7070" i="8" s="1"/>
  <c r="I7108" i="8" s="1"/>
  <c r="I7146" i="8" s="1"/>
  <c r="I7184" i="8" s="1"/>
  <c r="I7222" i="8" s="1"/>
  <c r="I7260" i="8" s="1"/>
  <c r="I7298" i="8" s="1"/>
  <c r="I7336" i="8" s="1"/>
  <c r="I7374" i="8" s="1"/>
  <c r="I7412" i="8" s="1"/>
  <c r="I7450" i="8" s="1"/>
  <c r="I7488" i="8" s="1"/>
  <c r="I7526" i="8" s="1"/>
  <c r="I7564" i="8" s="1"/>
  <c r="I7602" i="8" s="1"/>
  <c r="I7640" i="8" s="1"/>
  <c r="I7678" i="8" s="1"/>
  <c r="I7716" i="8" s="1"/>
  <c r="I7754" i="8" s="1"/>
  <c r="I7792" i="8" s="1"/>
  <c r="I7830" i="8" s="1"/>
  <c r="I7868" i="8" s="1"/>
  <c r="I7906" i="8" s="1"/>
  <c r="I7944" i="8" s="1"/>
  <c r="I7982" i="8" s="1"/>
  <c r="I8020" i="8" s="1"/>
  <c r="I8058" i="8" s="1"/>
  <c r="I8096" i="8" s="1"/>
  <c r="I8134" i="8" s="1"/>
  <c r="I8172" i="8" s="1"/>
  <c r="I8210" i="8" s="1"/>
  <c r="I8248" i="8" s="1"/>
  <c r="I8286" i="8" s="1"/>
  <c r="I8324" i="8" s="1"/>
  <c r="I8362" i="8" s="1"/>
  <c r="I8400" i="8" s="1"/>
  <c r="I8438" i="8" s="1"/>
  <c r="I8476" i="8" s="1"/>
  <c r="I8514" i="8" s="1"/>
  <c r="I8552" i="8" s="1"/>
  <c r="I8590" i="8" s="1"/>
  <c r="I8628" i="8" s="1"/>
  <c r="I8666" i="8" s="1"/>
  <c r="I8704" i="8" s="1"/>
  <c r="I8742" i="8" s="1"/>
  <c r="I8780" i="8" s="1"/>
  <c r="I8818" i="8" s="1"/>
  <c r="I8856" i="8" s="1"/>
  <c r="I8894" i="8" s="1"/>
  <c r="I8932" i="8" s="1"/>
  <c r="I8970" i="8" s="1"/>
  <c r="I9008" i="8" s="1"/>
  <c r="I9046" i="8" s="1"/>
  <c r="I9084" i="8" s="1"/>
  <c r="I9122" i="8" s="1"/>
  <c r="I9160" i="8" s="1"/>
  <c r="I9198" i="8" s="1"/>
  <c r="I9236" i="8" s="1"/>
  <c r="I9274" i="8" s="1"/>
  <c r="I9312" i="8" s="1"/>
  <c r="I9350" i="8" s="1"/>
  <c r="I9388" i="8" s="1"/>
  <c r="I9426" i="8" s="1"/>
  <c r="I9464" i="8" s="1"/>
  <c r="I9502" i="8" s="1"/>
  <c r="I9540" i="8" s="1"/>
  <c r="I9578" i="8" s="1"/>
  <c r="I9616" i="8" s="1"/>
  <c r="I9654" i="8" s="1"/>
  <c r="I9692" i="8" s="1"/>
  <c r="I9730" i="8" s="1"/>
  <c r="I9768" i="8" s="1"/>
  <c r="I9806" i="8" s="1"/>
  <c r="I9844" i="8" s="1"/>
  <c r="I9882" i="8" s="1"/>
  <c r="I9920" i="8" s="1"/>
  <c r="I9958" i="8" s="1"/>
  <c r="I9996" i="8" s="1"/>
  <c r="I10034" i="8" s="1"/>
  <c r="I10072" i="8" s="1"/>
  <c r="I10110" i="8" s="1"/>
  <c r="I10148" i="8" s="1"/>
  <c r="I10186" i="8" s="1"/>
  <c r="I10224" i="8" s="1"/>
  <c r="I10262" i="8" s="1"/>
  <c r="I10300" i="8" s="1"/>
  <c r="I10338" i="8" s="1"/>
  <c r="I10376" i="8" s="1"/>
  <c r="I10414" i="8" s="1"/>
  <c r="I10452" i="8" s="1"/>
  <c r="I10490" i="8" s="1"/>
  <c r="I10528" i="8" s="1"/>
  <c r="I10566" i="8" s="1"/>
  <c r="I10604" i="8" s="1"/>
  <c r="I10642" i="8" s="1"/>
  <c r="I10680" i="8" s="1"/>
  <c r="I10718" i="8" s="1"/>
  <c r="I10756" i="8" s="1"/>
  <c r="I10794" i="8" s="1"/>
  <c r="I10832" i="8" s="1"/>
  <c r="I10870" i="8" s="1"/>
  <c r="I10908" i="8" s="1"/>
  <c r="I10946" i="8" s="1"/>
  <c r="I10984" i="8" s="1"/>
  <c r="I11022" i="8" s="1"/>
  <c r="I11060" i="8" s="1"/>
  <c r="I11098" i="8" s="1"/>
  <c r="I11136" i="8" s="1"/>
  <c r="I11174" i="8" s="1"/>
  <c r="I11212" i="8" s="1"/>
  <c r="I11250" i="8" s="1"/>
  <c r="I11288" i="8" s="1"/>
  <c r="I11326" i="8" s="1"/>
  <c r="I11364" i="8" s="1"/>
  <c r="I11402" i="8" s="1"/>
  <c r="I11440" i="8" s="1"/>
  <c r="I11478" i="8" s="1"/>
  <c r="I11516" i="8" s="1"/>
  <c r="I11554" i="8" s="1"/>
  <c r="I11592" i="8" s="1"/>
  <c r="I11630" i="8" s="1"/>
  <c r="I11668" i="8" s="1"/>
  <c r="I11706" i="8" s="1"/>
  <c r="I11744" i="8" s="1"/>
  <c r="I11782" i="8" s="1"/>
  <c r="I11820" i="8" s="1"/>
  <c r="I11858" i="8" s="1"/>
  <c r="I11896" i="8" s="1"/>
  <c r="I11934" i="8" s="1"/>
  <c r="I11972" i="8" s="1"/>
  <c r="I12010" i="8" s="1"/>
  <c r="I12048" i="8" s="1"/>
  <c r="I12086" i="8" s="1"/>
  <c r="I12124" i="8" s="1"/>
  <c r="I12162" i="8" s="1"/>
  <c r="I12200" i="8" s="1"/>
  <c r="I12238" i="8" s="1"/>
  <c r="I12276" i="8" s="1"/>
  <c r="I12314" i="8" s="1"/>
  <c r="I12352" i="8" s="1"/>
  <c r="I12390" i="8" s="1"/>
  <c r="I12428" i="8" s="1"/>
  <c r="I12466" i="8" s="1"/>
  <c r="I12504" i="8" s="1"/>
  <c r="I12542" i="8" s="1"/>
  <c r="I12580" i="8" s="1"/>
  <c r="I12618" i="8" s="1"/>
  <c r="I12656" i="8" s="1"/>
  <c r="I12694" i="8" s="1"/>
  <c r="I12732" i="8" s="1"/>
  <c r="I12770" i="8" s="1"/>
  <c r="I12808" i="8" s="1"/>
  <c r="I12846" i="8" s="1"/>
  <c r="I12884" i="8" s="1"/>
  <c r="I12922" i="8" s="1"/>
  <c r="J78" i="8"/>
  <c r="J116" i="8" s="1"/>
  <c r="J154" i="8" s="1"/>
  <c r="J192" i="8" s="1"/>
  <c r="J230" i="8" s="1"/>
  <c r="J268" i="8" s="1"/>
  <c r="J306" i="8" s="1"/>
  <c r="J344" i="8" s="1"/>
  <c r="J382" i="8" s="1"/>
  <c r="J420" i="8" s="1"/>
  <c r="J458" i="8" s="1"/>
  <c r="J496" i="8" s="1"/>
  <c r="J534" i="8" s="1"/>
  <c r="J572" i="8" s="1"/>
  <c r="J610" i="8" s="1"/>
  <c r="J648" i="8" s="1"/>
  <c r="J686" i="8" s="1"/>
  <c r="J724" i="8" s="1"/>
  <c r="J762" i="8" s="1"/>
  <c r="J800" i="8" s="1"/>
  <c r="J838" i="8" s="1"/>
  <c r="J876" i="8" s="1"/>
  <c r="J914" i="8" s="1"/>
  <c r="J952" i="8" s="1"/>
  <c r="J990" i="8" s="1"/>
  <c r="J1028" i="8" s="1"/>
  <c r="J1066" i="8" s="1"/>
  <c r="J1104" i="8" s="1"/>
  <c r="J1142" i="8" s="1"/>
  <c r="J1180" i="8" s="1"/>
  <c r="J1218" i="8" s="1"/>
  <c r="J1256" i="8" s="1"/>
  <c r="J1294" i="8" s="1"/>
  <c r="J1332" i="8" s="1"/>
  <c r="J1370" i="8" s="1"/>
  <c r="J1408" i="8" s="1"/>
  <c r="J1446" i="8" s="1"/>
  <c r="J1484" i="8" s="1"/>
  <c r="J1522" i="8" s="1"/>
  <c r="J1560" i="8" s="1"/>
  <c r="J1598" i="8" s="1"/>
  <c r="J1636" i="8" s="1"/>
  <c r="J1674" i="8" s="1"/>
  <c r="J1712" i="8" s="1"/>
  <c r="J1750" i="8" s="1"/>
  <c r="J1788" i="8" s="1"/>
  <c r="J1826" i="8" s="1"/>
  <c r="J1864" i="8" s="1"/>
  <c r="J1902" i="8" s="1"/>
  <c r="J1940" i="8" s="1"/>
  <c r="J1978" i="8" s="1"/>
  <c r="J2016" i="8" s="1"/>
  <c r="J2054" i="8" s="1"/>
  <c r="J2092" i="8" s="1"/>
  <c r="J2130" i="8" s="1"/>
  <c r="J2168" i="8" s="1"/>
  <c r="J2206" i="8" s="1"/>
  <c r="J2244" i="8" s="1"/>
  <c r="J2282" i="8" s="1"/>
  <c r="J2320" i="8" s="1"/>
  <c r="J2358" i="8" s="1"/>
  <c r="J2396" i="8" s="1"/>
  <c r="J2434" i="8" s="1"/>
  <c r="J2472" i="8" s="1"/>
  <c r="J2510" i="8" s="1"/>
  <c r="J2548" i="8" s="1"/>
  <c r="J2586" i="8" s="1"/>
  <c r="J2624" i="8" s="1"/>
  <c r="J2662" i="8" s="1"/>
  <c r="J2700" i="8" s="1"/>
  <c r="J2738" i="8" s="1"/>
  <c r="J2776" i="8" s="1"/>
  <c r="J2814" i="8" s="1"/>
  <c r="J2852" i="8" s="1"/>
  <c r="J2890" i="8" s="1"/>
  <c r="J2928" i="8" s="1"/>
  <c r="J2966" i="8" s="1"/>
  <c r="J3004" i="8" s="1"/>
  <c r="J3042" i="8" s="1"/>
  <c r="J3080" i="8" s="1"/>
  <c r="J3118" i="8" s="1"/>
  <c r="J3156" i="8" s="1"/>
  <c r="J3194" i="8" s="1"/>
  <c r="J3232" i="8" s="1"/>
  <c r="J3270" i="8" s="1"/>
  <c r="J3308" i="8" s="1"/>
  <c r="J3346" i="8" s="1"/>
  <c r="J3384" i="8" s="1"/>
  <c r="J3422" i="8" s="1"/>
  <c r="J3460" i="8" s="1"/>
  <c r="J3498" i="8" s="1"/>
  <c r="J3536" i="8" s="1"/>
  <c r="J3574" i="8" s="1"/>
  <c r="J3612" i="8" s="1"/>
  <c r="J3650" i="8" s="1"/>
  <c r="J3688" i="8" s="1"/>
  <c r="J3726" i="8" s="1"/>
  <c r="J3764" i="8" s="1"/>
  <c r="J3802" i="8" s="1"/>
  <c r="J3840" i="8" s="1"/>
  <c r="J3878" i="8" s="1"/>
  <c r="J3916" i="8" s="1"/>
  <c r="J3954" i="8" s="1"/>
  <c r="J3992" i="8" s="1"/>
  <c r="J4030" i="8" s="1"/>
  <c r="J4068" i="8" s="1"/>
  <c r="J4106" i="8" s="1"/>
  <c r="J4144" i="8" s="1"/>
  <c r="J4182" i="8" s="1"/>
  <c r="J4220" i="8" s="1"/>
  <c r="J4258" i="8" s="1"/>
  <c r="J4296" i="8" s="1"/>
  <c r="J4334" i="8" s="1"/>
  <c r="J4372" i="8" s="1"/>
  <c r="J4410" i="8" s="1"/>
  <c r="J4448" i="8" s="1"/>
  <c r="J4486" i="8" s="1"/>
  <c r="J4524" i="8" s="1"/>
  <c r="J4562" i="8" s="1"/>
  <c r="J4600" i="8" s="1"/>
  <c r="J4638" i="8" s="1"/>
  <c r="J4676" i="8" s="1"/>
  <c r="J4714" i="8" s="1"/>
  <c r="J4752" i="8" s="1"/>
  <c r="J4790" i="8" s="1"/>
  <c r="J4828" i="8" s="1"/>
  <c r="J4866" i="8" s="1"/>
  <c r="J4904" i="8" s="1"/>
  <c r="J4942" i="8" s="1"/>
  <c r="J4980" i="8" s="1"/>
  <c r="J5018" i="8" s="1"/>
  <c r="J5056" i="8" s="1"/>
  <c r="J5094" i="8" s="1"/>
  <c r="J5132" i="8" s="1"/>
  <c r="J5170" i="8" s="1"/>
  <c r="J5208" i="8" s="1"/>
  <c r="J5246" i="8" s="1"/>
  <c r="J5284" i="8" s="1"/>
  <c r="J5322" i="8" s="1"/>
  <c r="J5360" i="8" s="1"/>
  <c r="J5398" i="8" s="1"/>
  <c r="J5436" i="8" s="1"/>
  <c r="J5474" i="8" s="1"/>
  <c r="J5512" i="8" s="1"/>
  <c r="J5550" i="8" s="1"/>
  <c r="J5588" i="8" s="1"/>
  <c r="J5626" i="8" s="1"/>
  <c r="J5664" i="8" s="1"/>
  <c r="J5702" i="8" s="1"/>
  <c r="J5740" i="8" s="1"/>
  <c r="J5778" i="8" s="1"/>
  <c r="J5816" i="8" s="1"/>
  <c r="J5854" i="8" s="1"/>
  <c r="J5892" i="8" s="1"/>
  <c r="J5930" i="8" s="1"/>
  <c r="J5968" i="8" s="1"/>
  <c r="J6006" i="8" s="1"/>
  <c r="J6044" i="8" s="1"/>
  <c r="J6082" i="8" s="1"/>
  <c r="J6120" i="8" s="1"/>
  <c r="J6158" i="8" s="1"/>
  <c r="J6196" i="8" s="1"/>
  <c r="J6234" i="8" s="1"/>
  <c r="J6272" i="8" s="1"/>
  <c r="J6310" i="8" s="1"/>
  <c r="J6348" i="8" s="1"/>
  <c r="J6386" i="8" s="1"/>
  <c r="J6424" i="8" s="1"/>
  <c r="J6462" i="8" s="1"/>
  <c r="J6500" i="8" s="1"/>
  <c r="J6538" i="8" s="1"/>
  <c r="J6576" i="8" s="1"/>
  <c r="J6614" i="8" s="1"/>
  <c r="J6652" i="8" s="1"/>
  <c r="J6690" i="8" s="1"/>
  <c r="J6728" i="8" s="1"/>
  <c r="J6766" i="8" s="1"/>
  <c r="J6804" i="8" s="1"/>
  <c r="J6842" i="8" s="1"/>
  <c r="J6880" i="8" s="1"/>
  <c r="J6918" i="8" s="1"/>
  <c r="J6956" i="8" s="1"/>
  <c r="J6994" i="8" s="1"/>
  <c r="J7032" i="8" s="1"/>
  <c r="J7070" i="8" s="1"/>
  <c r="J7108" i="8" s="1"/>
  <c r="J7146" i="8" s="1"/>
  <c r="J7184" i="8" s="1"/>
  <c r="J7222" i="8" s="1"/>
  <c r="J7260" i="8" s="1"/>
  <c r="J7298" i="8" s="1"/>
  <c r="J7336" i="8" s="1"/>
  <c r="J7374" i="8" s="1"/>
  <c r="J7412" i="8" s="1"/>
  <c r="J7450" i="8" s="1"/>
  <c r="J7488" i="8" s="1"/>
  <c r="J7526" i="8" s="1"/>
  <c r="J7564" i="8" s="1"/>
  <c r="J7602" i="8" s="1"/>
  <c r="J7640" i="8" s="1"/>
  <c r="J7678" i="8" s="1"/>
  <c r="J7716" i="8" s="1"/>
  <c r="J7754" i="8" s="1"/>
  <c r="J7792" i="8" s="1"/>
  <c r="J7830" i="8" s="1"/>
  <c r="J7868" i="8" s="1"/>
  <c r="J7906" i="8" s="1"/>
  <c r="J7944" i="8" s="1"/>
  <c r="J7982" i="8" s="1"/>
  <c r="J8020" i="8" s="1"/>
  <c r="J8058" i="8" s="1"/>
  <c r="J8096" i="8" s="1"/>
  <c r="J8134" i="8" s="1"/>
  <c r="J8172" i="8" s="1"/>
  <c r="J8210" i="8" s="1"/>
  <c r="J8248" i="8" s="1"/>
  <c r="J8286" i="8" s="1"/>
  <c r="J8324" i="8" s="1"/>
  <c r="J8362" i="8" s="1"/>
  <c r="J8400" i="8" s="1"/>
  <c r="J8438" i="8" s="1"/>
  <c r="J8476" i="8" s="1"/>
  <c r="J8514" i="8" s="1"/>
  <c r="J8552" i="8" s="1"/>
  <c r="J8590" i="8" s="1"/>
  <c r="J8628" i="8" s="1"/>
  <c r="J8666" i="8" s="1"/>
  <c r="J8704" i="8" s="1"/>
  <c r="J8742" i="8" s="1"/>
  <c r="J8780" i="8" s="1"/>
  <c r="J8818" i="8" s="1"/>
  <c r="J8856" i="8" s="1"/>
  <c r="J8894" i="8" s="1"/>
  <c r="J8932" i="8" s="1"/>
  <c r="J8970" i="8" s="1"/>
  <c r="J9008" i="8" s="1"/>
  <c r="J9046" i="8" s="1"/>
  <c r="J9084" i="8" s="1"/>
  <c r="J9122" i="8" s="1"/>
  <c r="J9160" i="8" s="1"/>
  <c r="J9198" i="8" s="1"/>
  <c r="J9236" i="8" s="1"/>
  <c r="J9274" i="8" s="1"/>
  <c r="J9312" i="8" s="1"/>
  <c r="J9350" i="8" s="1"/>
  <c r="J9388" i="8" s="1"/>
  <c r="J9426" i="8" s="1"/>
  <c r="J9464" i="8" s="1"/>
  <c r="J9502" i="8" s="1"/>
  <c r="J9540" i="8" s="1"/>
  <c r="J9578" i="8" s="1"/>
  <c r="J9616" i="8" s="1"/>
  <c r="J9654" i="8" s="1"/>
  <c r="J9692" i="8" s="1"/>
  <c r="J9730" i="8" s="1"/>
  <c r="J9768" i="8" s="1"/>
  <c r="J9806" i="8" s="1"/>
  <c r="J9844" i="8" s="1"/>
  <c r="J9882" i="8" s="1"/>
  <c r="J9920" i="8" s="1"/>
  <c r="J9958" i="8" s="1"/>
  <c r="J9996" i="8" s="1"/>
  <c r="J10034" i="8" s="1"/>
  <c r="J10072" i="8" s="1"/>
  <c r="J10110" i="8" s="1"/>
  <c r="J10148" i="8" s="1"/>
  <c r="J10186" i="8" s="1"/>
  <c r="J10224" i="8" s="1"/>
  <c r="J10262" i="8" s="1"/>
  <c r="J10300" i="8" s="1"/>
  <c r="J10338" i="8" s="1"/>
  <c r="J10376" i="8" s="1"/>
  <c r="J10414" i="8" s="1"/>
  <c r="J10452" i="8" s="1"/>
  <c r="J10490" i="8" s="1"/>
  <c r="J10528" i="8" s="1"/>
  <c r="J10566" i="8" s="1"/>
  <c r="J10604" i="8" s="1"/>
  <c r="J10642" i="8" s="1"/>
  <c r="J10680" i="8" s="1"/>
  <c r="J10718" i="8" s="1"/>
  <c r="J10756" i="8" s="1"/>
  <c r="J10794" i="8" s="1"/>
  <c r="J10832" i="8" s="1"/>
  <c r="J10870" i="8" s="1"/>
  <c r="J10908" i="8" s="1"/>
  <c r="J10946" i="8" s="1"/>
  <c r="J10984" i="8" s="1"/>
  <c r="J11022" i="8" s="1"/>
  <c r="J11060" i="8" s="1"/>
  <c r="J11098" i="8" s="1"/>
  <c r="J11136" i="8" s="1"/>
  <c r="J11174" i="8" s="1"/>
  <c r="J11212" i="8" s="1"/>
  <c r="J11250" i="8" s="1"/>
  <c r="J11288" i="8" s="1"/>
  <c r="J11326" i="8" s="1"/>
  <c r="J11364" i="8" s="1"/>
  <c r="J11402" i="8" s="1"/>
  <c r="J11440" i="8" s="1"/>
  <c r="J11478" i="8" s="1"/>
  <c r="J11516" i="8" s="1"/>
  <c r="J11554" i="8" s="1"/>
  <c r="J11592" i="8" s="1"/>
  <c r="J11630" i="8" s="1"/>
  <c r="J11668" i="8" s="1"/>
  <c r="J11706" i="8" s="1"/>
  <c r="J11744" i="8" s="1"/>
  <c r="J11782" i="8" s="1"/>
  <c r="J11820" i="8" s="1"/>
  <c r="J11858" i="8" s="1"/>
  <c r="J11896" i="8" s="1"/>
  <c r="J11934" i="8" s="1"/>
  <c r="J11972" i="8" s="1"/>
  <c r="J12010" i="8" s="1"/>
  <c r="J12048" i="8" s="1"/>
  <c r="J12086" i="8" s="1"/>
  <c r="J12124" i="8" s="1"/>
  <c r="J12162" i="8" s="1"/>
  <c r="J12200" i="8" s="1"/>
  <c r="J12238" i="8" s="1"/>
  <c r="J12276" i="8" s="1"/>
  <c r="J12314" i="8" s="1"/>
  <c r="J12352" i="8" s="1"/>
  <c r="J12390" i="8" s="1"/>
  <c r="J12428" i="8" s="1"/>
  <c r="J12466" i="8" s="1"/>
  <c r="J12504" i="8" s="1"/>
  <c r="J12542" i="8" s="1"/>
  <c r="J12580" i="8" s="1"/>
  <c r="J12618" i="8" s="1"/>
  <c r="J12656" i="8" s="1"/>
  <c r="J12694" i="8" s="1"/>
  <c r="J12732" i="8" s="1"/>
  <c r="J12770" i="8" s="1"/>
  <c r="J12808" i="8" s="1"/>
  <c r="J12846" i="8" s="1"/>
  <c r="J12884" i="8" s="1"/>
  <c r="J12922" i="8" s="1"/>
  <c r="K78" i="8"/>
  <c r="K116" i="8" s="1"/>
  <c r="K154" i="8" s="1"/>
  <c r="K192" i="8" s="1"/>
  <c r="K230" i="8" s="1"/>
  <c r="K268" i="8" s="1"/>
  <c r="K306" i="8" s="1"/>
  <c r="K344" i="8" s="1"/>
  <c r="K382" i="8" s="1"/>
  <c r="K420" i="8" s="1"/>
  <c r="K458" i="8" s="1"/>
  <c r="K496" i="8" s="1"/>
  <c r="K534" i="8" s="1"/>
  <c r="K572" i="8" s="1"/>
  <c r="K610" i="8" s="1"/>
  <c r="K648" i="8" s="1"/>
  <c r="K686" i="8" s="1"/>
  <c r="K724" i="8" s="1"/>
  <c r="K762" i="8" s="1"/>
  <c r="K800" i="8" s="1"/>
  <c r="K838" i="8" s="1"/>
  <c r="K876" i="8" s="1"/>
  <c r="K914" i="8" s="1"/>
  <c r="K952" i="8" s="1"/>
  <c r="K990" i="8" s="1"/>
  <c r="K1028" i="8" s="1"/>
  <c r="K1066" i="8" s="1"/>
  <c r="K1104" i="8" s="1"/>
  <c r="K1142" i="8" s="1"/>
  <c r="K1180" i="8" s="1"/>
  <c r="K1218" i="8" s="1"/>
  <c r="K1256" i="8" s="1"/>
  <c r="K1294" i="8" s="1"/>
  <c r="K1332" i="8" s="1"/>
  <c r="K1370" i="8" s="1"/>
  <c r="K1408" i="8" s="1"/>
  <c r="K1446" i="8" s="1"/>
  <c r="K1484" i="8" s="1"/>
  <c r="K1522" i="8" s="1"/>
  <c r="K1560" i="8" s="1"/>
  <c r="K1598" i="8" s="1"/>
  <c r="K1636" i="8" s="1"/>
  <c r="K1674" i="8" s="1"/>
  <c r="K1712" i="8" s="1"/>
  <c r="K1750" i="8" s="1"/>
  <c r="K1788" i="8" s="1"/>
  <c r="K1826" i="8" s="1"/>
  <c r="K1864" i="8" s="1"/>
  <c r="K1902" i="8" s="1"/>
  <c r="K1940" i="8" s="1"/>
  <c r="K1978" i="8" s="1"/>
  <c r="K2016" i="8" s="1"/>
  <c r="K2054" i="8" s="1"/>
  <c r="K2092" i="8" s="1"/>
  <c r="K2130" i="8" s="1"/>
  <c r="K2168" i="8" s="1"/>
  <c r="K2206" i="8" s="1"/>
  <c r="K2244" i="8" s="1"/>
  <c r="K2282" i="8" s="1"/>
  <c r="K2320" i="8" s="1"/>
  <c r="K2358" i="8" s="1"/>
  <c r="K2396" i="8" s="1"/>
  <c r="K2434" i="8" s="1"/>
  <c r="K2472" i="8" s="1"/>
  <c r="K2510" i="8" s="1"/>
  <c r="K2548" i="8" s="1"/>
  <c r="K2586" i="8" s="1"/>
  <c r="K2624" i="8" s="1"/>
  <c r="K2662" i="8" s="1"/>
  <c r="K2700" i="8" s="1"/>
  <c r="K2738" i="8" s="1"/>
  <c r="K2776" i="8" s="1"/>
  <c r="K2814" i="8" s="1"/>
  <c r="K2852" i="8" s="1"/>
  <c r="K2890" i="8" s="1"/>
  <c r="K2928" i="8" s="1"/>
  <c r="K2966" i="8" s="1"/>
  <c r="K3004" i="8" s="1"/>
  <c r="K3042" i="8" s="1"/>
  <c r="K3080" i="8" s="1"/>
  <c r="K3118" i="8" s="1"/>
  <c r="K3156" i="8" s="1"/>
  <c r="K3194" i="8" s="1"/>
  <c r="K3232" i="8" s="1"/>
  <c r="K3270" i="8" s="1"/>
  <c r="K3308" i="8" s="1"/>
  <c r="K3346" i="8" s="1"/>
  <c r="K3384" i="8" s="1"/>
  <c r="K3422" i="8" s="1"/>
  <c r="K3460" i="8" s="1"/>
  <c r="K3498" i="8" s="1"/>
  <c r="K3536" i="8" s="1"/>
  <c r="K3574" i="8" s="1"/>
  <c r="K3612" i="8" s="1"/>
  <c r="K3650" i="8" s="1"/>
  <c r="K3688" i="8" s="1"/>
  <c r="K3726" i="8" s="1"/>
  <c r="K3764" i="8" s="1"/>
  <c r="K3802" i="8" s="1"/>
  <c r="K3840" i="8" s="1"/>
  <c r="K3878" i="8" s="1"/>
  <c r="K3916" i="8" s="1"/>
  <c r="K3954" i="8" s="1"/>
  <c r="K3992" i="8" s="1"/>
  <c r="K4030" i="8" s="1"/>
  <c r="K4068" i="8" s="1"/>
  <c r="K4106" i="8" s="1"/>
  <c r="K4144" i="8" s="1"/>
  <c r="K4182" i="8" s="1"/>
  <c r="K4220" i="8" s="1"/>
  <c r="K4258" i="8" s="1"/>
  <c r="K4296" i="8" s="1"/>
  <c r="K4334" i="8" s="1"/>
  <c r="K4372" i="8" s="1"/>
  <c r="K4410" i="8" s="1"/>
  <c r="K4448" i="8" s="1"/>
  <c r="K4486" i="8" s="1"/>
  <c r="K4524" i="8" s="1"/>
  <c r="K4562" i="8" s="1"/>
  <c r="K4600" i="8" s="1"/>
  <c r="K4638" i="8" s="1"/>
  <c r="K4676" i="8" s="1"/>
  <c r="K4714" i="8" s="1"/>
  <c r="K4752" i="8" s="1"/>
  <c r="K4790" i="8" s="1"/>
  <c r="K4828" i="8" s="1"/>
  <c r="K4866" i="8" s="1"/>
  <c r="K4904" i="8" s="1"/>
  <c r="K4942" i="8" s="1"/>
  <c r="K4980" i="8" s="1"/>
  <c r="K5018" i="8" s="1"/>
  <c r="K5056" i="8" s="1"/>
  <c r="K5094" i="8" s="1"/>
  <c r="K5132" i="8" s="1"/>
  <c r="K5170" i="8" s="1"/>
  <c r="K5208" i="8" s="1"/>
  <c r="K5246" i="8" s="1"/>
  <c r="K5284" i="8" s="1"/>
  <c r="K5322" i="8" s="1"/>
  <c r="K5360" i="8" s="1"/>
  <c r="K5398" i="8" s="1"/>
  <c r="K5436" i="8" s="1"/>
  <c r="K5474" i="8" s="1"/>
  <c r="K5512" i="8" s="1"/>
  <c r="K5550" i="8" s="1"/>
  <c r="K5588" i="8" s="1"/>
  <c r="K5626" i="8" s="1"/>
  <c r="K5664" i="8" s="1"/>
  <c r="K5702" i="8" s="1"/>
  <c r="K5740" i="8" s="1"/>
  <c r="K5778" i="8" s="1"/>
  <c r="K5816" i="8" s="1"/>
  <c r="K5854" i="8" s="1"/>
  <c r="K5892" i="8" s="1"/>
  <c r="K5930" i="8" s="1"/>
  <c r="K5968" i="8" s="1"/>
  <c r="K6006" i="8" s="1"/>
  <c r="K6044" i="8" s="1"/>
  <c r="K6082" i="8" s="1"/>
  <c r="K6120" i="8" s="1"/>
  <c r="K6158" i="8" s="1"/>
  <c r="K6196" i="8" s="1"/>
  <c r="K6234" i="8" s="1"/>
  <c r="K6272" i="8" s="1"/>
  <c r="K6310" i="8" s="1"/>
  <c r="K6348" i="8" s="1"/>
  <c r="K6386" i="8" s="1"/>
  <c r="K6424" i="8" s="1"/>
  <c r="K6462" i="8" s="1"/>
  <c r="K6500" i="8" s="1"/>
  <c r="K6538" i="8" s="1"/>
  <c r="K6576" i="8" s="1"/>
  <c r="K6614" i="8" s="1"/>
  <c r="K6652" i="8" s="1"/>
  <c r="K6690" i="8" s="1"/>
  <c r="K6728" i="8" s="1"/>
  <c r="K6766" i="8" s="1"/>
  <c r="K6804" i="8" s="1"/>
  <c r="K6842" i="8" s="1"/>
  <c r="K6880" i="8" s="1"/>
  <c r="K6918" i="8" s="1"/>
  <c r="K6956" i="8" s="1"/>
  <c r="K6994" i="8" s="1"/>
  <c r="K7032" i="8" s="1"/>
  <c r="K7070" i="8" s="1"/>
  <c r="K7108" i="8" s="1"/>
  <c r="K7146" i="8" s="1"/>
  <c r="K7184" i="8" s="1"/>
  <c r="K7222" i="8" s="1"/>
  <c r="K7260" i="8" s="1"/>
  <c r="K7298" i="8" s="1"/>
  <c r="K7336" i="8" s="1"/>
  <c r="K7374" i="8" s="1"/>
  <c r="K7412" i="8" s="1"/>
  <c r="K7450" i="8" s="1"/>
  <c r="K7488" i="8" s="1"/>
  <c r="K7526" i="8" s="1"/>
  <c r="K7564" i="8" s="1"/>
  <c r="K7602" i="8" s="1"/>
  <c r="K7640" i="8" s="1"/>
  <c r="K7678" i="8" s="1"/>
  <c r="K7716" i="8" s="1"/>
  <c r="K7754" i="8" s="1"/>
  <c r="K7792" i="8" s="1"/>
  <c r="K7830" i="8" s="1"/>
  <c r="K7868" i="8" s="1"/>
  <c r="K7906" i="8" s="1"/>
  <c r="K7944" i="8" s="1"/>
  <c r="K7982" i="8" s="1"/>
  <c r="K8020" i="8" s="1"/>
  <c r="K8058" i="8" s="1"/>
  <c r="K8096" i="8" s="1"/>
  <c r="K8134" i="8" s="1"/>
  <c r="K8172" i="8" s="1"/>
  <c r="K8210" i="8" s="1"/>
  <c r="K8248" i="8" s="1"/>
  <c r="K8286" i="8" s="1"/>
  <c r="K8324" i="8" s="1"/>
  <c r="K8362" i="8" s="1"/>
  <c r="K8400" i="8" s="1"/>
  <c r="K8438" i="8" s="1"/>
  <c r="K8476" i="8" s="1"/>
  <c r="K8514" i="8" s="1"/>
  <c r="K8552" i="8" s="1"/>
  <c r="K8590" i="8" s="1"/>
  <c r="K8628" i="8" s="1"/>
  <c r="K8666" i="8" s="1"/>
  <c r="K8704" i="8" s="1"/>
  <c r="K8742" i="8" s="1"/>
  <c r="K8780" i="8" s="1"/>
  <c r="K8818" i="8" s="1"/>
  <c r="K8856" i="8" s="1"/>
  <c r="K8894" i="8" s="1"/>
  <c r="K8932" i="8" s="1"/>
  <c r="K8970" i="8" s="1"/>
  <c r="K9008" i="8" s="1"/>
  <c r="K9046" i="8" s="1"/>
  <c r="K9084" i="8" s="1"/>
  <c r="K9122" i="8" s="1"/>
  <c r="K9160" i="8" s="1"/>
  <c r="K9198" i="8" s="1"/>
  <c r="K9236" i="8" s="1"/>
  <c r="K9274" i="8" s="1"/>
  <c r="K9312" i="8" s="1"/>
  <c r="K9350" i="8" s="1"/>
  <c r="K9388" i="8" s="1"/>
  <c r="K9426" i="8" s="1"/>
  <c r="K9464" i="8" s="1"/>
  <c r="K9502" i="8" s="1"/>
  <c r="K9540" i="8" s="1"/>
  <c r="K9578" i="8" s="1"/>
  <c r="K9616" i="8" s="1"/>
  <c r="K9654" i="8" s="1"/>
  <c r="K9692" i="8" s="1"/>
  <c r="K9730" i="8" s="1"/>
  <c r="K9768" i="8" s="1"/>
  <c r="K9806" i="8" s="1"/>
  <c r="K9844" i="8" s="1"/>
  <c r="K9882" i="8" s="1"/>
  <c r="K9920" i="8" s="1"/>
  <c r="K9958" i="8" s="1"/>
  <c r="K9996" i="8" s="1"/>
  <c r="K10034" i="8" s="1"/>
  <c r="K10072" i="8" s="1"/>
  <c r="K10110" i="8" s="1"/>
  <c r="K10148" i="8" s="1"/>
  <c r="K10186" i="8" s="1"/>
  <c r="K10224" i="8" s="1"/>
  <c r="K10262" i="8" s="1"/>
  <c r="K10300" i="8" s="1"/>
  <c r="K10338" i="8" s="1"/>
  <c r="K10376" i="8" s="1"/>
  <c r="K10414" i="8" s="1"/>
  <c r="K10452" i="8" s="1"/>
  <c r="K10490" i="8" s="1"/>
  <c r="K10528" i="8" s="1"/>
  <c r="K10566" i="8" s="1"/>
  <c r="K10604" i="8" s="1"/>
  <c r="K10642" i="8" s="1"/>
  <c r="K10680" i="8" s="1"/>
  <c r="K10718" i="8" s="1"/>
  <c r="K10756" i="8" s="1"/>
  <c r="K10794" i="8" s="1"/>
  <c r="K10832" i="8" s="1"/>
  <c r="K10870" i="8" s="1"/>
  <c r="K10908" i="8" s="1"/>
  <c r="K10946" i="8" s="1"/>
  <c r="K10984" i="8" s="1"/>
  <c r="K11022" i="8" s="1"/>
  <c r="K11060" i="8" s="1"/>
  <c r="K11098" i="8" s="1"/>
  <c r="K11136" i="8" s="1"/>
  <c r="K11174" i="8" s="1"/>
  <c r="K11212" i="8" s="1"/>
  <c r="K11250" i="8" s="1"/>
  <c r="K11288" i="8" s="1"/>
  <c r="K11326" i="8" s="1"/>
  <c r="K11364" i="8" s="1"/>
  <c r="K11402" i="8" s="1"/>
  <c r="K11440" i="8" s="1"/>
  <c r="K11478" i="8" s="1"/>
  <c r="K11516" i="8" s="1"/>
  <c r="K11554" i="8" s="1"/>
  <c r="K11592" i="8" s="1"/>
  <c r="K11630" i="8" s="1"/>
  <c r="K11668" i="8" s="1"/>
  <c r="K11706" i="8" s="1"/>
  <c r="K11744" i="8" s="1"/>
  <c r="K11782" i="8" s="1"/>
  <c r="K11820" i="8" s="1"/>
  <c r="K11858" i="8" s="1"/>
  <c r="K11896" i="8" s="1"/>
  <c r="K11934" i="8" s="1"/>
  <c r="K11972" i="8" s="1"/>
  <c r="K12010" i="8" s="1"/>
  <c r="K12048" i="8" s="1"/>
  <c r="K12086" i="8" s="1"/>
  <c r="K12124" i="8" s="1"/>
  <c r="K12162" i="8" s="1"/>
  <c r="K12200" i="8" s="1"/>
  <c r="K12238" i="8" s="1"/>
  <c r="K12276" i="8" s="1"/>
  <c r="K12314" i="8" s="1"/>
  <c r="K12352" i="8" s="1"/>
  <c r="K12390" i="8" s="1"/>
  <c r="K12428" i="8" s="1"/>
  <c r="K12466" i="8" s="1"/>
  <c r="K12504" i="8" s="1"/>
  <c r="K12542" i="8" s="1"/>
  <c r="K12580" i="8" s="1"/>
  <c r="K12618" i="8" s="1"/>
  <c r="K12656" i="8" s="1"/>
  <c r="K12694" i="8" s="1"/>
  <c r="K12732" i="8" s="1"/>
  <c r="K12770" i="8" s="1"/>
  <c r="K12808" i="8" s="1"/>
  <c r="K12846" i="8" s="1"/>
  <c r="K12884" i="8" s="1"/>
  <c r="K12922" i="8" s="1"/>
  <c r="B79" i="8"/>
  <c r="B117" i="8" s="1"/>
  <c r="B155" i="8" s="1"/>
  <c r="B193" i="8" s="1"/>
  <c r="G79" i="8"/>
  <c r="G117" i="8" s="1"/>
  <c r="G155" i="8" s="1"/>
  <c r="G193" i="8" s="1"/>
  <c r="G231" i="8" s="1"/>
  <c r="G269" i="8" s="1"/>
  <c r="G307" i="8" s="1"/>
  <c r="G345" i="8" s="1"/>
  <c r="G383" i="8" s="1"/>
  <c r="G421" i="8" s="1"/>
  <c r="G459" i="8" s="1"/>
  <c r="G497" i="8" s="1"/>
  <c r="G535" i="8" s="1"/>
  <c r="G573" i="8" s="1"/>
  <c r="G611" i="8" s="1"/>
  <c r="G649" i="8" s="1"/>
  <c r="G687" i="8" s="1"/>
  <c r="G725" i="8" s="1"/>
  <c r="G763" i="8" s="1"/>
  <c r="G801" i="8" s="1"/>
  <c r="G839" i="8" s="1"/>
  <c r="G877" i="8" s="1"/>
  <c r="G915" i="8" s="1"/>
  <c r="G953" i="8" s="1"/>
  <c r="G991" i="8" s="1"/>
  <c r="G1029" i="8" s="1"/>
  <c r="G1067" i="8" s="1"/>
  <c r="G1105" i="8" s="1"/>
  <c r="G1143" i="8" s="1"/>
  <c r="G1181" i="8" s="1"/>
  <c r="G1219" i="8" s="1"/>
  <c r="G1257" i="8" s="1"/>
  <c r="G1295" i="8" s="1"/>
  <c r="G1333" i="8" s="1"/>
  <c r="G1371" i="8" s="1"/>
  <c r="G1409" i="8" s="1"/>
  <c r="G1447" i="8" s="1"/>
  <c r="G1485" i="8" s="1"/>
  <c r="G1523" i="8" s="1"/>
  <c r="G1561" i="8" s="1"/>
  <c r="G1599" i="8" s="1"/>
  <c r="G1637" i="8" s="1"/>
  <c r="G1675" i="8" s="1"/>
  <c r="G1713" i="8" s="1"/>
  <c r="G1751" i="8" s="1"/>
  <c r="G1789" i="8" s="1"/>
  <c r="G1827" i="8" s="1"/>
  <c r="G1865" i="8" s="1"/>
  <c r="G1903" i="8" s="1"/>
  <c r="G1941" i="8" s="1"/>
  <c r="G1979" i="8" s="1"/>
  <c r="G2017" i="8" s="1"/>
  <c r="G2055" i="8" s="1"/>
  <c r="G2093" i="8" s="1"/>
  <c r="G2131" i="8" s="1"/>
  <c r="G2169" i="8" s="1"/>
  <c r="G2207" i="8" s="1"/>
  <c r="G2245" i="8" s="1"/>
  <c r="G2283" i="8" s="1"/>
  <c r="G2321" i="8" s="1"/>
  <c r="G2359" i="8" s="1"/>
  <c r="G2397" i="8" s="1"/>
  <c r="G2435" i="8" s="1"/>
  <c r="G2473" i="8" s="1"/>
  <c r="G2511" i="8" s="1"/>
  <c r="G2549" i="8" s="1"/>
  <c r="G2587" i="8" s="1"/>
  <c r="G2625" i="8" s="1"/>
  <c r="G2663" i="8" s="1"/>
  <c r="G2701" i="8" s="1"/>
  <c r="G2739" i="8" s="1"/>
  <c r="G2777" i="8" s="1"/>
  <c r="G2815" i="8" s="1"/>
  <c r="G2853" i="8" s="1"/>
  <c r="G2891" i="8" s="1"/>
  <c r="G2929" i="8" s="1"/>
  <c r="G2967" i="8" s="1"/>
  <c r="G3005" i="8" s="1"/>
  <c r="G3043" i="8" s="1"/>
  <c r="G3081" i="8" s="1"/>
  <c r="G3119" i="8" s="1"/>
  <c r="G3157" i="8" s="1"/>
  <c r="G3195" i="8" s="1"/>
  <c r="G3233" i="8" s="1"/>
  <c r="G3271" i="8" s="1"/>
  <c r="G3309" i="8" s="1"/>
  <c r="G3347" i="8" s="1"/>
  <c r="G3385" i="8" s="1"/>
  <c r="G3423" i="8" s="1"/>
  <c r="G3461" i="8" s="1"/>
  <c r="G3499" i="8" s="1"/>
  <c r="G3537" i="8" s="1"/>
  <c r="G3575" i="8" s="1"/>
  <c r="G3613" i="8" s="1"/>
  <c r="G3651" i="8" s="1"/>
  <c r="G3689" i="8" s="1"/>
  <c r="G3727" i="8" s="1"/>
  <c r="G3765" i="8" s="1"/>
  <c r="G3803" i="8" s="1"/>
  <c r="G3841" i="8" s="1"/>
  <c r="G3879" i="8" s="1"/>
  <c r="G3917" i="8" s="1"/>
  <c r="G3955" i="8" s="1"/>
  <c r="G3993" i="8" s="1"/>
  <c r="G4031" i="8" s="1"/>
  <c r="G4069" i="8" s="1"/>
  <c r="G4107" i="8" s="1"/>
  <c r="G4145" i="8" s="1"/>
  <c r="G4183" i="8" s="1"/>
  <c r="G4221" i="8" s="1"/>
  <c r="G4259" i="8" s="1"/>
  <c r="G4297" i="8" s="1"/>
  <c r="G4335" i="8" s="1"/>
  <c r="G4373" i="8" s="1"/>
  <c r="G4411" i="8" s="1"/>
  <c r="G4449" i="8" s="1"/>
  <c r="G4487" i="8" s="1"/>
  <c r="G4525" i="8" s="1"/>
  <c r="G4563" i="8" s="1"/>
  <c r="G4601" i="8" s="1"/>
  <c r="G4639" i="8" s="1"/>
  <c r="G4677" i="8" s="1"/>
  <c r="G4715" i="8" s="1"/>
  <c r="G4753" i="8" s="1"/>
  <c r="G4791" i="8" s="1"/>
  <c r="G4829" i="8" s="1"/>
  <c r="G4867" i="8" s="1"/>
  <c r="G4905" i="8" s="1"/>
  <c r="G4943" i="8" s="1"/>
  <c r="G4981" i="8" s="1"/>
  <c r="G5019" i="8" s="1"/>
  <c r="G5057" i="8" s="1"/>
  <c r="G5095" i="8" s="1"/>
  <c r="G5133" i="8" s="1"/>
  <c r="G5171" i="8" s="1"/>
  <c r="G5209" i="8" s="1"/>
  <c r="G5247" i="8" s="1"/>
  <c r="G5285" i="8" s="1"/>
  <c r="G5323" i="8" s="1"/>
  <c r="G5361" i="8" s="1"/>
  <c r="G5399" i="8" s="1"/>
  <c r="G5437" i="8" s="1"/>
  <c r="G5475" i="8" s="1"/>
  <c r="G5513" i="8" s="1"/>
  <c r="G5551" i="8" s="1"/>
  <c r="G5589" i="8" s="1"/>
  <c r="G5627" i="8" s="1"/>
  <c r="G5665" i="8" s="1"/>
  <c r="G5703" i="8" s="1"/>
  <c r="G5741" i="8" s="1"/>
  <c r="G5779" i="8" s="1"/>
  <c r="G5817" i="8" s="1"/>
  <c r="G5855" i="8" s="1"/>
  <c r="G5893" i="8" s="1"/>
  <c r="G5931" i="8" s="1"/>
  <c r="G5969" i="8" s="1"/>
  <c r="G6007" i="8" s="1"/>
  <c r="G6045" i="8" s="1"/>
  <c r="G6083" i="8" s="1"/>
  <c r="G6121" i="8" s="1"/>
  <c r="G6159" i="8" s="1"/>
  <c r="G6197" i="8" s="1"/>
  <c r="G6235" i="8" s="1"/>
  <c r="G6273" i="8" s="1"/>
  <c r="G6311" i="8" s="1"/>
  <c r="G6349" i="8" s="1"/>
  <c r="G6387" i="8" s="1"/>
  <c r="G6425" i="8" s="1"/>
  <c r="G6463" i="8" s="1"/>
  <c r="G6501" i="8" s="1"/>
  <c r="G6539" i="8" s="1"/>
  <c r="G6577" i="8" s="1"/>
  <c r="G6615" i="8" s="1"/>
  <c r="G6653" i="8" s="1"/>
  <c r="G6691" i="8" s="1"/>
  <c r="G6729" i="8" s="1"/>
  <c r="G6767" i="8" s="1"/>
  <c r="G6805" i="8" s="1"/>
  <c r="G6843" i="8" s="1"/>
  <c r="G6881" i="8" s="1"/>
  <c r="G6919" i="8" s="1"/>
  <c r="G6957" i="8" s="1"/>
  <c r="G6995" i="8" s="1"/>
  <c r="G7033" i="8" s="1"/>
  <c r="G7071" i="8" s="1"/>
  <c r="G7109" i="8" s="1"/>
  <c r="G7147" i="8" s="1"/>
  <c r="G7185" i="8" s="1"/>
  <c r="G7223" i="8" s="1"/>
  <c r="G7261" i="8" s="1"/>
  <c r="G7299" i="8" s="1"/>
  <c r="G7337" i="8" s="1"/>
  <c r="G7375" i="8" s="1"/>
  <c r="G7413" i="8" s="1"/>
  <c r="G7451" i="8" s="1"/>
  <c r="G7489" i="8" s="1"/>
  <c r="G7527" i="8" s="1"/>
  <c r="G7565" i="8" s="1"/>
  <c r="G7603" i="8" s="1"/>
  <c r="G7641" i="8" s="1"/>
  <c r="G7679" i="8" s="1"/>
  <c r="G7717" i="8" s="1"/>
  <c r="G7755" i="8" s="1"/>
  <c r="G7793" i="8" s="1"/>
  <c r="G7831" i="8" s="1"/>
  <c r="G7869" i="8" s="1"/>
  <c r="G7907" i="8" s="1"/>
  <c r="G7945" i="8" s="1"/>
  <c r="G7983" i="8" s="1"/>
  <c r="G8021" i="8" s="1"/>
  <c r="G8059" i="8" s="1"/>
  <c r="G8097" i="8" s="1"/>
  <c r="G8135" i="8" s="1"/>
  <c r="G8173" i="8" s="1"/>
  <c r="G8211" i="8" s="1"/>
  <c r="G8249" i="8" s="1"/>
  <c r="G8287" i="8" s="1"/>
  <c r="G8325" i="8" s="1"/>
  <c r="G8363" i="8" s="1"/>
  <c r="G8401" i="8" s="1"/>
  <c r="G8439" i="8" s="1"/>
  <c r="G8477" i="8" s="1"/>
  <c r="G8515" i="8" s="1"/>
  <c r="G8553" i="8" s="1"/>
  <c r="G8591" i="8" s="1"/>
  <c r="G8629" i="8" s="1"/>
  <c r="G8667" i="8" s="1"/>
  <c r="G8705" i="8" s="1"/>
  <c r="G8743" i="8" s="1"/>
  <c r="G8781" i="8" s="1"/>
  <c r="G8819" i="8" s="1"/>
  <c r="G8857" i="8" s="1"/>
  <c r="G8895" i="8" s="1"/>
  <c r="G8933" i="8" s="1"/>
  <c r="G8971" i="8" s="1"/>
  <c r="G9009" i="8" s="1"/>
  <c r="G9047" i="8" s="1"/>
  <c r="G9085" i="8" s="1"/>
  <c r="G9123" i="8" s="1"/>
  <c r="G9161" i="8" s="1"/>
  <c r="G9199" i="8" s="1"/>
  <c r="G9237" i="8" s="1"/>
  <c r="G9275" i="8" s="1"/>
  <c r="G9313" i="8" s="1"/>
  <c r="G9351" i="8" s="1"/>
  <c r="G9389" i="8" s="1"/>
  <c r="G9427" i="8" s="1"/>
  <c r="G9465" i="8" s="1"/>
  <c r="G9503" i="8" s="1"/>
  <c r="G9541" i="8" s="1"/>
  <c r="G9579" i="8" s="1"/>
  <c r="G9617" i="8" s="1"/>
  <c r="G9655" i="8" s="1"/>
  <c r="G9693" i="8" s="1"/>
  <c r="G9731" i="8" s="1"/>
  <c r="G9769" i="8" s="1"/>
  <c r="G9807" i="8" s="1"/>
  <c r="G9845" i="8" s="1"/>
  <c r="G9883" i="8" s="1"/>
  <c r="G9921" i="8" s="1"/>
  <c r="G9959" i="8" s="1"/>
  <c r="G9997" i="8" s="1"/>
  <c r="G10035" i="8" s="1"/>
  <c r="G10073" i="8" s="1"/>
  <c r="G10111" i="8" s="1"/>
  <c r="G10149" i="8" s="1"/>
  <c r="G10187" i="8" s="1"/>
  <c r="G10225" i="8" s="1"/>
  <c r="G10263" i="8" s="1"/>
  <c r="G10301" i="8" s="1"/>
  <c r="G10339" i="8" s="1"/>
  <c r="G10377" i="8" s="1"/>
  <c r="G10415" i="8" s="1"/>
  <c r="G10453" i="8" s="1"/>
  <c r="G10491" i="8" s="1"/>
  <c r="G10529" i="8" s="1"/>
  <c r="G10567" i="8" s="1"/>
  <c r="G10605" i="8" s="1"/>
  <c r="G10643" i="8" s="1"/>
  <c r="G10681" i="8" s="1"/>
  <c r="G10719" i="8" s="1"/>
  <c r="G10757" i="8" s="1"/>
  <c r="G10795" i="8" s="1"/>
  <c r="G10833" i="8" s="1"/>
  <c r="G10871" i="8" s="1"/>
  <c r="G10909" i="8" s="1"/>
  <c r="G10947" i="8" s="1"/>
  <c r="G10985" i="8" s="1"/>
  <c r="G11023" i="8" s="1"/>
  <c r="G11061" i="8" s="1"/>
  <c r="G11099" i="8" s="1"/>
  <c r="G11137" i="8" s="1"/>
  <c r="G11175" i="8" s="1"/>
  <c r="G11213" i="8" s="1"/>
  <c r="G11251" i="8" s="1"/>
  <c r="G11289" i="8" s="1"/>
  <c r="G11327" i="8" s="1"/>
  <c r="G11365" i="8" s="1"/>
  <c r="G11403" i="8" s="1"/>
  <c r="G11441" i="8" s="1"/>
  <c r="G11479" i="8" s="1"/>
  <c r="G11517" i="8" s="1"/>
  <c r="G11555" i="8" s="1"/>
  <c r="G11593" i="8" s="1"/>
  <c r="G11631" i="8" s="1"/>
  <c r="G11669" i="8" s="1"/>
  <c r="G11707" i="8" s="1"/>
  <c r="G11745" i="8" s="1"/>
  <c r="G11783" i="8" s="1"/>
  <c r="G11821" i="8" s="1"/>
  <c r="G11859" i="8" s="1"/>
  <c r="G11897" i="8" s="1"/>
  <c r="G11935" i="8" s="1"/>
  <c r="G11973" i="8" s="1"/>
  <c r="G12011" i="8" s="1"/>
  <c r="G12049" i="8" s="1"/>
  <c r="G12087" i="8" s="1"/>
  <c r="G12125" i="8" s="1"/>
  <c r="G12163" i="8" s="1"/>
  <c r="G12201" i="8" s="1"/>
  <c r="G12239" i="8" s="1"/>
  <c r="G12277" i="8" s="1"/>
  <c r="G12315" i="8" s="1"/>
  <c r="G12353" i="8" s="1"/>
  <c r="G12391" i="8" s="1"/>
  <c r="G12429" i="8" s="1"/>
  <c r="G12467" i="8" s="1"/>
  <c r="G12505" i="8" s="1"/>
  <c r="G12543" i="8" s="1"/>
  <c r="G12581" i="8" s="1"/>
  <c r="G12619" i="8" s="1"/>
  <c r="G12657" i="8" s="1"/>
  <c r="G12695" i="8" s="1"/>
  <c r="G12733" i="8" s="1"/>
  <c r="G12771" i="8" s="1"/>
  <c r="G12809" i="8" s="1"/>
  <c r="G12847" i="8" s="1"/>
  <c r="G12885" i="8" s="1"/>
  <c r="G12923" i="8" s="1"/>
  <c r="H79" i="8"/>
  <c r="H117" i="8" s="1"/>
  <c r="H155" i="8" s="1"/>
  <c r="H193" i="8" s="1"/>
  <c r="H231" i="8" s="1"/>
  <c r="H269" i="8" s="1"/>
  <c r="H307" i="8" s="1"/>
  <c r="H345" i="8" s="1"/>
  <c r="H383" i="8" s="1"/>
  <c r="H421" i="8" s="1"/>
  <c r="H459" i="8" s="1"/>
  <c r="H497" i="8" s="1"/>
  <c r="H535" i="8" s="1"/>
  <c r="H573" i="8" s="1"/>
  <c r="H611" i="8" s="1"/>
  <c r="H649" i="8" s="1"/>
  <c r="H687" i="8" s="1"/>
  <c r="H725" i="8" s="1"/>
  <c r="H763" i="8" s="1"/>
  <c r="H801" i="8" s="1"/>
  <c r="H839" i="8" s="1"/>
  <c r="H877" i="8" s="1"/>
  <c r="H915" i="8" s="1"/>
  <c r="H953" i="8" s="1"/>
  <c r="H991" i="8" s="1"/>
  <c r="H1029" i="8" s="1"/>
  <c r="H1067" i="8" s="1"/>
  <c r="H1105" i="8" s="1"/>
  <c r="H1143" i="8" s="1"/>
  <c r="H1181" i="8" s="1"/>
  <c r="H1219" i="8" s="1"/>
  <c r="H1257" i="8" s="1"/>
  <c r="H1295" i="8" s="1"/>
  <c r="H1333" i="8" s="1"/>
  <c r="H1371" i="8" s="1"/>
  <c r="H1409" i="8" s="1"/>
  <c r="H1447" i="8" s="1"/>
  <c r="H1485" i="8" s="1"/>
  <c r="H1523" i="8" s="1"/>
  <c r="H1561" i="8" s="1"/>
  <c r="H1599" i="8" s="1"/>
  <c r="H1637" i="8" s="1"/>
  <c r="H1675" i="8" s="1"/>
  <c r="H1713" i="8" s="1"/>
  <c r="H1751" i="8" s="1"/>
  <c r="H1789" i="8" s="1"/>
  <c r="H1827" i="8" s="1"/>
  <c r="H1865" i="8" s="1"/>
  <c r="H1903" i="8" s="1"/>
  <c r="H1941" i="8" s="1"/>
  <c r="H1979" i="8" s="1"/>
  <c r="H2017" i="8" s="1"/>
  <c r="H2055" i="8" s="1"/>
  <c r="H2093" i="8" s="1"/>
  <c r="H2131" i="8" s="1"/>
  <c r="H2169" i="8" s="1"/>
  <c r="H2207" i="8" s="1"/>
  <c r="H2245" i="8" s="1"/>
  <c r="H2283" i="8" s="1"/>
  <c r="H2321" i="8" s="1"/>
  <c r="H2359" i="8" s="1"/>
  <c r="H2397" i="8" s="1"/>
  <c r="H2435" i="8" s="1"/>
  <c r="H2473" i="8" s="1"/>
  <c r="H2511" i="8" s="1"/>
  <c r="H2549" i="8" s="1"/>
  <c r="H2587" i="8" s="1"/>
  <c r="H2625" i="8" s="1"/>
  <c r="H2663" i="8" s="1"/>
  <c r="H2701" i="8" s="1"/>
  <c r="H2739" i="8" s="1"/>
  <c r="H2777" i="8" s="1"/>
  <c r="H2815" i="8" s="1"/>
  <c r="H2853" i="8" s="1"/>
  <c r="H2891" i="8" s="1"/>
  <c r="H2929" i="8" s="1"/>
  <c r="H2967" i="8" s="1"/>
  <c r="H3005" i="8" s="1"/>
  <c r="H3043" i="8" s="1"/>
  <c r="H3081" i="8" s="1"/>
  <c r="H3119" i="8" s="1"/>
  <c r="H3157" i="8" s="1"/>
  <c r="H3195" i="8" s="1"/>
  <c r="H3233" i="8" s="1"/>
  <c r="H3271" i="8" s="1"/>
  <c r="H3309" i="8" s="1"/>
  <c r="H3347" i="8" s="1"/>
  <c r="H3385" i="8" s="1"/>
  <c r="H3423" i="8" s="1"/>
  <c r="H3461" i="8" s="1"/>
  <c r="H3499" i="8" s="1"/>
  <c r="H3537" i="8" s="1"/>
  <c r="H3575" i="8" s="1"/>
  <c r="H3613" i="8" s="1"/>
  <c r="H3651" i="8" s="1"/>
  <c r="H3689" i="8" s="1"/>
  <c r="H3727" i="8" s="1"/>
  <c r="H3765" i="8" s="1"/>
  <c r="H3803" i="8" s="1"/>
  <c r="H3841" i="8" s="1"/>
  <c r="H3879" i="8" s="1"/>
  <c r="H3917" i="8" s="1"/>
  <c r="H3955" i="8" s="1"/>
  <c r="H3993" i="8" s="1"/>
  <c r="H4031" i="8" s="1"/>
  <c r="H4069" i="8" s="1"/>
  <c r="H4107" i="8" s="1"/>
  <c r="H4145" i="8" s="1"/>
  <c r="H4183" i="8" s="1"/>
  <c r="H4221" i="8" s="1"/>
  <c r="H4259" i="8" s="1"/>
  <c r="H4297" i="8" s="1"/>
  <c r="H4335" i="8" s="1"/>
  <c r="H4373" i="8" s="1"/>
  <c r="H4411" i="8" s="1"/>
  <c r="H4449" i="8" s="1"/>
  <c r="H4487" i="8" s="1"/>
  <c r="H4525" i="8" s="1"/>
  <c r="H4563" i="8" s="1"/>
  <c r="H4601" i="8" s="1"/>
  <c r="H4639" i="8" s="1"/>
  <c r="H4677" i="8" s="1"/>
  <c r="H4715" i="8" s="1"/>
  <c r="H4753" i="8" s="1"/>
  <c r="H4791" i="8" s="1"/>
  <c r="H4829" i="8" s="1"/>
  <c r="H4867" i="8" s="1"/>
  <c r="H4905" i="8" s="1"/>
  <c r="H4943" i="8" s="1"/>
  <c r="H4981" i="8" s="1"/>
  <c r="H5019" i="8" s="1"/>
  <c r="H5057" i="8" s="1"/>
  <c r="H5095" i="8" s="1"/>
  <c r="H5133" i="8" s="1"/>
  <c r="H5171" i="8" s="1"/>
  <c r="H5209" i="8" s="1"/>
  <c r="H5247" i="8" s="1"/>
  <c r="H5285" i="8" s="1"/>
  <c r="H5323" i="8" s="1"/>
  <c r="H5361" i="8" s="1"/>
  <c r="H5399" i="8" s="1"/>
  <c r="H5437" i="8" s="1"/>
  <c r="H5475" i="8" s="1"/>
  <c r="H5513" i="8" s="1"/>
  <c r="H5551" i="8" s="1"/>
  <c r="H5589" i="8" s="1"/>
  <c r="H5627" i="8" s="1"/>
  <c r="H5665" i="8" s="1"/>
  <c r="H5703" i="8" s="1"/>
  <c r="H5741" i="8" s="1"/>
  <c r="H5779" i="8" s="1"/>
  <c r="H5817" i="8" s="1"/>
  <c r="H5855" i="8" s="1"/>
  <c r="H5893" i="8" s="1"/>
  <c r="H5931" i="8" s="1"/>
  <c r="H5969" i="8" s="1"/>
  <c r="H6007" i="8" s="1"/>
  <c r="H6045" i="8" s="1"/>
  <c r="H6083" i="8" s="1"/>
  <c r="H6121" i="8" s="1"/>
  <c r="H6159" i="8" s="1"/>
  <c r="H6197" i="8" s="1"/>
  <c r="H6235" i="8" s="1"/>
  <c r="H6273" i="8" s="1"/>
  <c r="H6311" i="8" s="1"/>
  <c r="H6349" i="8" s="1"/>
  <c r="H6387" i="8" s="1"/>
  <c r="H6425" i="8" s="1"/>
  <c r="H6463" i="8" s="1"/>
  <c r="H6501" i="8" s="1"/>
  <c r="H6539" i="8" s="1"/>
  <c r="H6577" i="8" s="1"/>
  <c r="H6615" i="8" s="1"/>
  <c r="H6653" i="8" s="1"/>
  <c r="H6691" i="8" s="1"/>
  <c r="H6729" i="8" s="1"/>
  <c r="H6767" i="8" s="1"/>
  <c r="H6805" i="8" s="1"/>
  <c r="H6843" i="8" s="1"/>
  <c r="H6881" i="8" s="1"/>
  <c r="H6919" i="8" s="1"/>
  <c r="H6957" i="8" s="1"/>
  <c r="H6995" i="8" s="1"/>
  <c r="H7033" i="8" s="1"/>
  <c r="H7071" i="8" s="1"/>
  <c r="H7109" i="8" s="1"/>
  <c r="H7147" i="8" s="1"/>
  <c r="H7185" i="8" s="1"/>
  <c r="H7223" i="8" s="1"/>
  <c r="H7261" i="8" s="1"/>
  <c r="H7299" i="8" s="1"/>
  <c r="H7337" i="8" s="1"/>
  <c r="H7375" i="8" s="1"/>
  <c r="H7413" i="8" s="1"/>
  <c r="H7451" i="8" s="1"/>
  <c r="H7489" i="8" s="1"/>
  <c r="H7527" i="8" s="1"/>
  <c r="H7565" i="8" s="1"/>
  <c r="H7603" i="8" s="1"/>
  <c r="H7641" i="8" s="1"/>
  <c r="H7679" i="8" s="1"/>
  <c r="H7717" i="8" s="1"/>
  <c r="H7755" i="8" s="1"/>
  <c r="H7793" i="8" s="1"/>
  <c r="H7831" i="8" s="1"/>
  <c r="H7869" i="8" s="1"/>
  <c r="H7907" i="8" s="1"/>
  <c r="H7945" i="8" s="1"/>
  <c r="H7983" i="8" s="1"/>
  <c r="H8021" i="8" s="1"/>
  <c r="H8059" i="8" s="1"/>
  <c r="H8097" i="8" s="1"/>
  <c r="H8135" i="8" s="1"/>
  <c r="H8173" i="8" s="1"/>
  <c r="H8211" i="8" s="1"/>
  <c r="H8249" i="8" s="1"/>
  <c r="H8287" i="8" s="1"/>
  <c r="H8325" i="8" s="1"/>
  <c r="H8363" i="8" s="1"/>
  <c r="H8401" i="8" s="1"/>
  <c r="H8439" i="8" s="1"/>
  <c r="H8477" i="8" s="1"/>
  <c r="H8515" i="8" s="1"/>
  <c r="H8553" i="8" s="1"/>
  <c r="H8591" i="8" s="1"/>
  <c r="H8629" i="8" s="1"/>
  <c r="H8667" i="8" s="1"/>
  <c r="H8705" i="8" s="1"/>
  <c r="H8743" i="8" s="1"/>
  <c r="H8781" i="8" s="1"/>
  <c r="H8819" i="8" s="1"/>
  <c r="H8857" i="8" s="1"/>
  <c r="H8895" i="8" s="1"/>
  <c r="H8933" i="8" s="1"/>
  <c r="H8971" i="8" s="1"/>
  <c r="H9009" i="8" s="1"/>
  <c r="H9047" i="8" s="1"/>
  <c r="H9085" i="8" s="1"/>
  <c r="H9123" i="8" s="1"/>
  <c r="H9161" i="8" s="1"/>
  <c r="H9199" i="8" s="1"/>
  <c r="H9237" i="8" s="1"/>
  <c r="H9275" i="8" s="1"/>
  <c r="H9313" i="8" s="1"/>
  <c r="H9351" i="8" s="1"/>
  <c r="H9389" i="8" s="1"/>
  <c r="H9427" i="8" s="1"/>
  <c r="H9465" i="8" s="1"/>
  <c r="H9503" i="8" s="1"/>
  <c r="H9541" i="8" s="1"/>
  <c r="H9579" i="8" s="1"/>
  <c r="H9617" i="8" s="1"/>
  <c r="H9655" i="8" s="1"/>
  <c r="H9693" i="8" s="1"/>
  <c r="H9731" i="8" s="1"/>
  <c r="H9769" i="8" s="1"/>
  <c r="H9807" i="8" s="1"/>
  <c r="H9845" i="8" s="1"/>
  <c r="H9883" i="8" s="1"/>
  <c r="H9921" i="8" s="1"/>
  <c r="H9959" i="8" s="1"/>
  <c r="H9997" i="8" s="1"/>
  <c r="H10035" i="8" s="1"/>
  <c r="H10073" i="8" s="1"/>
  <c r="H10111" i="8" s="1"/>
  <c r="H10149" i="8" s="1"/>
  <c r="H10187" i="8" s="1"/>
  <c r="H10225" i="8" s="1"/>
  <c r="H10263" i="8" s="1"/>
  <c r="H10301" i="8" s="1"/>
  <c r="H10339" i="8" s="1"/>
  <c r="H10377" i="8" s="1"/>
  <c r="H10415" i="8" s="1"/>
  <c r="H10453" i="8" s="1"/>
  <c r="H10491" i="8" s="1"/>
  <c r="H10529" i="8" s="1"/>
  <c r="H10567" i="8" s="1"/>
  <c r="H10605" i="8" s="1"/>
  <c r="H10643" i="8" s="1"/>
  <c r="H10681" i="8" s="1"/>
  <c r="H10719" i="8" s="1"/>
  <c r="H10757" i="8" s="1"/>
  <c r="H10795" i="8" s="1"/>
  <c r="H10833" i="8" s="1"/>
  <c r="H10871" i="8" s="1"/>
  <c r="H10909" i="8" s="1"/>
  <c r="H10947" i="8" s="1"/>
  <c r="H10985" i="8" s="1"/>
  <c r="H11023" i="8" s="1"/>
  <c r="H11061" i="8" s="1"/>
  <c r="H11099" i="8" s="1"/>
  <c r="H11137" i="8" s="1"/>
  <c r="H11175" i="8" s="1"/>
  <c r="H11213" i="8" s="1"/>
  <c r="H11251" i="8" s="1"/>
  <c r="H11289" i="8" s="1"/>
  <c r="H11327" i="8" s="1"/>
  <c r="H11365" i="8" s="1"/>
  <c r="H11403" i="8" s="1"/>
  <c r="H11441" i="8" s="1"/>
  <c r="H11479" i="8" s="1"/>
  <c r="H11517" i="8" s="1"/>
  <c r="H11555" i="8" s="1"/>
  <c r="H11593" i="8" s="1"/>
  <c r="H11631" i="8" s="1"/>
  <c r="H11669" i="8" s="1"/>
  <c r="H11707" i="8" s="1"/>
  <c r="H11745" i="8" s="1"/>
  <c r="H11783" i="8" s="1"/>
  <c r="H11821" i="8" s="1"/>
  <c r="H11859" i="8" s="1"/>
  <c r="H11897" i="8" s="1"/>
  <c r="H11935" i="8" s="1"/>
  <c r="H11973" i="8" s="1"/>
  <c r="H12011" i="8" s="1"/>
  <c r="H12049" i="8" s="1"/>
  <c r="H12087" i="8" s="1"/>
  <c r="H12125" i="8" s="1"/>
  <c r="H12163" i="8" s="1"/>
  <c r="H12201" i="8" s="1"/>
  <c r="H12239" i="8" s="1"/>
  <c r="H12277" i="8" s="1"/>
  <c r="H12315" i="8" s="1"/>
  <c r="H12353" i="8" s="1"/>
  <c r="H12391" i="8" s="1"/>
  <c r="H12429" i="8" s="1"/>
  <c r="H12467" i="8" s="1"/>
  <c r="H12505" i="8" s="1"/>
  <c r="H12543" i="8" s="1"/>
  <c r="H12581" i="8" s="1"/>
  <c r="H12619" i="8" s="1"/>
  <c r="H12657" i="8" s="1"/>
  <c r="H12695" i="8" s="1"/>
  <c r="H12733" i="8" s="1"/>
  <c r="H12771" i="8" s="1"/>
  <c r="H12809" i="8" s="1"/>
  <c r="H12847" i="8" s="1"/>
  <c r="H12885" i="8" s="1"/>
  <c r="H12923" i="8" s="1"/>
  <c r="I79" i="8"/>
  <c r="I117" i="8" s="1"/>
  <c r="I155" i="8" s="1"/>
  <c r="I193" i="8" s="1"/>
  <c r="I231" i="8" s="1"/>
  <c r="I269" i="8" s="1"/>
  <c r="I307" i="8" s="1"/>
  <c r="I345" i="8" s="1"/>
  <c r="I383" i="8" s="1"/>
  <c r="I421" i="8" s="1"/>
  <c r="I459" i="8" s="1"/>
  <c r="I497" i="8" s="1"/>
  <c r="I535" i="8" s="1"/>
  <c r="I573" i="8" s="1"/>
  <c r="I611" i="8" s="1"/>
  <c r="I649" i="8" s="1"/>
  <c r="I687" i="8" s="1"/>
  <c r="I725" i="8" s="1"/>
  <c r="I763" i="8" s="1"/>
  <c r="I801" i="8" s="1"/>
  <c r="I839" i="8" s="1"/>
  <c r="I877" i="8" s="1"/>
  <c r="I915" i="8" s="1"/>
  <c r="I953" i="8" s="1"/>
  <c r="I991" i="8" s="1"/>
  <c r="I1029" i="8" s="1"/>
  <c r="I1067" i="8" s="1"/>
  <c r="I1105" i="8" s="1"/>
  <c r="I1143" i="8" s="1"/>
  <c r="I1181" i="8" s="1"/>
  <c r="I1219" i="8" s="1"/>
  <c r="I1257" i="8" s="1"/>
  <c r="I1295" i="8" s="1"/>
  <c r="I1333" i="8" s="1"/>
  <c r="I1371" i="8" s="1"/>
  <c r="I1409" i="8" s="1"/>
  <c r="I1447" i="8" s="1"/>
  <c r="I1485" i="8" s="1"/>
  <c r="I1523" i="8" s="1"/>
  <c r="I1561" i="8" s="1"/>
  <c r="I1599" i="8" s="1"/>
  <c r="I1637" i="8" s="1"/>
  <c r="I1675" i="8" s="1"/>
  <c r="I1713" i="8" s="1"/>
  <c r="I1751" i="8" s="1"/>
  <c r="I1789" i="8" s="1"/>
  <c r="I1827" i="8" s="1"/>
  <c r="I1865" i="8" s="1"/>
  <c r="I1903" i="8" s="1"/>
  <c r="I1941" i="8" s="1"/>
  <c r="I1979" i="8" s="1"/>
  <c r="I2017" i="8" s="1"/>
  <c r="I2055" i="8" s="1"/>
  <c r="I2093" i="8" s="1"/>
  <c r="I2131" i="8" s="1"/>
  <c r="I2169" i="8" s="1"/>
  <c r="I2207" i="8" s="1"/>
  <c r="I2245" i="8" s="1"/>
  <c r="I2283" i="8" s="1"/>
  <c r="I2321" i="8" s="1"/>
  <c r="I2359" i="8" s="1"/>
  <c r="I2397" i="8" s="1"/>
  <c r="I2435" i="8" s="1"/>
  <c r="I2473" i="8" s="1"/>
  <c r="I2511" i="8" s="1"/>
  <c r="I2549" i="8" s="1"/>
  <c r="I2587" i="8" s="1"/>
  <c r="I2625" i="8" s="1"/>
  <c r="I2663" i="8" s="1"/>
  <c r="I2701" i="8" s="1"/>
  <c r="I2739" i="8" s="1"/>
  <c r="I2777" i="8" s="1"/>
  <c r="I2815" i="8" s="1"/>
  <c r="I2853" i="8" s="1"/>
  <c r="I2891" i="8" s="1"/>
  <c r="I2929" i="8" s="1"/>
  <c r="I2967" i="8" s="1"/>
  <c r="I3005" i="8" s="1"/>
  <c r="I3043" i="8" s="1"/>
  <c r="I3081" i="8" s="1"/>
  <c r="I3119" i="8" s="1"/>
  <c r="I3157" i="8" s="1"/>
  <c r="I3195" i="8" s="1"/>
  <c r="I3233" i="8" s="1"/>
  <c r="I3271" i="8" s="1"/>
  <c r="I3309" i="8" s="1"/>
  <c r="I3347" i="8" s="1"/>
  <c r="I3385" i="8" s="1"/>
  <c r="I3423" i="8" s="1"/>
  <c r="I3461" i="8" s="1"/>
  <c r="I3499" i="8" s="1"/>
  <c r="I3537" i="8" s="1"/>
  <c r="I3575" i="8" s="1"/>
  <c r="I3613" i="8" s="1"/>
  <c r="I3651" i="8" s="1"/>
  <c r="I3689" i="8" s="1"/>
  <c r="I3727" i="8" s="1"/>
  <c r="I3765" i="8" s="1"/>
  <c r="I3803" i="8" s="1"/>
  <c r="I3841" i="8" s="1"/>
  <c r="I3879" i="8" s="1"/>
  <c r="I3917" i="8" s="1"/>
  <c r="I3955" i="8" s="1"/>
  <c r="I3993" i="8" s="1"/>
  <c r="I4031" i="8" s="1"/>
  <c r="I4069" i="8" s="1"/>
  <c r="I4107" i="8" s="1"/>
  <c r="I4145" i="8" s="1"/>
  <c r="I4183" i="8" s="1"/>
  <c r="I4221" i="8" s="1"/>
  <c r="I4259" i="8" s="1"/>
  <c r="I4297" i="8" s="1"/>
  <c r="I4335" i="8" s="1"/>
  <c r="I4373" i="8" s="1"/>
  <c r="I4411" i="8" s="1"/>
  <c r="I4449" i="8" s="1"/>
  <c r="I4487" i="8" s="1"/>
  <c r="I4525" i="8" s="1"/>
  <c r="I4563" i="8" s="1"/>
  <c r="I4601" i="8" s="1"/>
  <c r="I4639" i="8" s="1"/>
  <c r="I4677" i="8" s="1"/>
  <c r="I4715" i="8" s="1"/>
  <c r="I4753" i="8" s="1"/>
  <c r="I4791" i="8" s="1"/>
  <c r="I4829" i="8" s="1"/>
  <c r="I4867" i="8" s="1"/>
  <c r="I4905" i="8" s="1"/>
  <c r="I4943" i="8" s="1"/>
  <c r="I4981" i="8" s="1"/>
  <c r="I5019" i="8" s="1"/>
  <c r="I5057" i="8" s="1"/>
  <c r="I5095" i="8" s="1"/>
  <c r="I5133" i="8" s="1"/>
  <c r="I5171" i="8" s="1"/>
  <c r="I5209" i="8" s="1"/>
  <c r="I5247" i="8" s="1"/>
  <c r="I5285" i="8" s="1"/>
  <c r="I5323" i="8" s="1"/>
  <c r="I5361" i="8" s="1"/>
  <c r="I5399" i="8" s="1"/>
  <c r="I5437" i="8" s="1"/>
  <c r="I5475" i="8" s="1"/>
  <c r="I5513" i="8" s="1"/>
  <c r="I5551" i="8" s="1"/>
  <c r="I5589" i="8" s="1"/>
  <c r="I5627" i="8" s="1"/>
  <c r="I5665" i="8" s="1"/>
  <c r="I5703" i="8" s="1"/>
  <c r="I5741" i="8" s="1"/>
  <c r="I5779" i="8" s="1"/>
  <c r="I5817" i="8" s="1"/>
  <c r="I5855" i="8" s="1"/>
  <c r="I5893" i="8" s="1"/>
  <c r="I5931" i="8" s="1"/>
  <c r="I5969" i="8" s="1"/>
  <c r="I6007" i="8" s="1"/>
  <c r="I6045" i="8" s="1"/>
  <c r="I6083" i="8" s="1"/>
  <c r="I6121" i="8" s="1"/>
  <c r="I6159" i="8" s="1"/>
  <c r="I6197" i="8" s="1"/>
  <c r="I6235" i="8" s="1"/>
  <c r="I6273" i="8" s="1"/>
  <c r="I6311" i="8" s="1"/>
  <c r="I6349" i="8" s="1"/>
  <c r="I6387" i="8" s="1"/>
  <c r="I6425" i="8" s="1"/>
  <c r="I6463" i="8" s="1"/>
  <c r="I6501" i="8" s="1"/>
  <c r="I6539" i="8" s="1"/>
  <c r="I6577" i="8" s="1"/>
  <c r="I6615" i="8" s="1"/>
  <c r="I6653" i="8" s="1"/>
  <c r="I6691" i="8" s="1"/>
  <c r="I6729" i="8" s="1"/>
  <c r="I6767" i="8" s="1"/>
  <c r="I6805" i="8" s="1"/>
  <c r="I6843" i="8" s="1"/>
  <c r="I6881" i="8" s="1"/>
  <c r="I6919" i="8" s="1"/>
  <c r="I6957" i="8" s="1"/>
  <c r="I6995" i="8" s="1"/>
  <c r="I7033" i="8" s="1"/>
  <c r="I7071" i="8" s="1"/>
  <c r="I7109" i="8" s="1"/>
  <c r="I7147" i="8" s="1"/>
  <c r="I7185" i="8" s="1"/>
  <c r="I7223" i="8" s="1"/>
  <c r="I7261" i="8" s="1"/>
  <c r="I7299" i="8" s="1"/>
  <c r="I7337" i="8" s="1"/>
  <c r="I7375" i="8" s="1"/>
  <c r="I7413" i="8" s="1"/>
  <c r="I7451" i="8" s="1"/>
  <c r="I7489" i="8" s="1"/>
  <c r="I7527" i="8" s="1"/>
  <c r="I7565" i="8" s="1"/>
  <c r="I7603" i="8" s="1"/>
  <c r="I7641" i="8" s="1"/>
  <c r="I7679" i="8" s="1"/>
  <c r="I7717" i="8" s="1"/>
  <c r="I7755" i="8" s="1"/>
  <c r="I7793" i="8" s="1"/>
  <c r="I7831" i="8" s="1"/>
  <c r="I7869" i="8" s="1"/>
  <c r="I7907" i="8" s="1"/>
  <c r="I7945" i="8" s="1"/>
  <c r="I7983" i="8" s="1"/>
  <c r="I8021" i="8" s="1"/>
  <c r="I8059" i="8" s="1"/>
  <c r="I8097" i="8" s="1"/>
  <c r="I8135" i="8" s="1"/>
  <c r="I8173" i="8" s="1"/>
  <c r="I8211" i="8" s="1"/>
  <c r="I8249" i="8" s="1"/>
  <c r="I8287" i="8" s="1"/>
  <c r="I8325" i="8" s="1"/>
  <c r="I8363" i="8" s="1"/>
  <c r="I8401" i="8" s="1"/>
  <c r="I8439" i="8" s="1"/>
  <c r="I8477" i="8" s="1"/>
  <c r="I8515" i="8" s="1"/>
  <c r="I8553" i="8" s="1"/>
  <c r="I8591" i="8" s="1"/>
  <c r="I8629" i="8" s="1"/>
  <c r="I8667" i="8" s="1"/>
  <c r="I8705" i="8" s="1"/>
  <c r="I8743" i="8" s="1"/>
  <c r="I8781" i="8" s="1"/>
  <c r="I8819" i="8" s="1"/>
  <c r="I8857" i="8" s="1"/>
  <c r="I8895" i="8" s="1"/>
  <c r="I8933" i="8" s="1"/>
  <c r="I8971" i="8" s="1"/>
  <c r="I9009" i="8" s="1"/>
  <c r="I9047" i="8" s="1"/>
  <c r="I9085" i="8" s="1"/>
  <c r="I9123" i="8" s="1"/>
  <c r="I9161" i="8" s="1"/>
  <c r="I9199" i="8" s="1"/>
  <c r="I9237" i="8" s="1"/>
  <c r="I9275" i="8" s="1"/>
  <c r="I9313" i="8" s="1"/>
  <c r="I9351" i="8" s="1"/>
  <c r="I9389" i="8" s="1"/>
  <c r="I9427" i="8" s="1"/>
  <c r="I9465" i="8" s="1"/>
  <c r="I9503" i="8" s="1"/>
  <c r="I9541" i="8" s="1"/>
  <c r="I9579" i="8" s="1"/>
  <c r="I9617" i="8" s="1"/>
  <c r="I9655" i="8" s="1"/>
  <c r="I9693" i="8" s="1"/>
  <c r="I9731" i="8" s="1"/>
  <c r="I9769" i="8" s="1"/>
  <c r="I9807" i="8" s="1"/>
  <c r="I9845" i="8" s="1"/>
  <c r="I9883" i="8" s="1"/>
  <c r="I9921" i="8" s="1"/>
  <c r="I9959" i="8" s="1"/>
  <c r="I9997" i="8" s="1"/>
  <c r="I10035" i="8" s="1"/>
  <c r="I10073" i="8" s="1"/>
  <c r="I10111" i="8" s="1"/>
  <c r="I10149" i="8" s="1"/>
  <c r="I10187" i="8" s="1"/>
  <c r="I10225" i="8" s="1"/>
  <c r="I10263" i="8" s="1"/>
  <c r="I10301" i="8" s="1"/>
  <c r="I10339" i="8" s="1"/>
  <c r="I10377" i="8" s="1"/>
  <c r="I10415" i="8" s="1"/>
  <c r="I10453" i="8" s="1"/>
  <c r="I10491" i="8" s="1"/>
  <c r="I10529" i="8" s="1"/>
  <c r="I10567" i="8" s="1"/>
  <c r="I10605" i="8" s="1"/>
  <c r="I10643" i="8" s="1"/>
  <c r="I10681" i="8" s="1"/>
  <c r="I10719" i="8" s="1"/>
  <c r="I10757" i="8" s="1"/>
  <c r="I10795" i="8" s="1"/>
  <c r="I10833" i="8" s="1"/>
  <c r="I10871" i="8" s="1"/>
  <c r="I10909" i="8" s="1"/>
  <c r="I10947" i="8" s="1"/>
  <c r="I10985" i="8" s="1"/>
  <c r="I11023" i="8" s="1"/>
  <c r="I11061" i="8" s="1"/>
  <c r="I11099" i="8" s="1"/>
  <c r="I11137" i="8" s="1"/>
  <c r="I11175" i="8" s="1"/>
  <c r="I11213" i="8" s="1"/>
  <c r="I11251" i="8" s="1"/>
  <c r="I11289" i="8" s="1"/>
  <c r="I11327" i="8" s="1"/>
  <c r="I11365" i="8" s="1"/>
  <c r="I11403" i="8" s="1"/>
  <c r="I11441" i="8" s="1"/>
  <c r="I11479" i="8" s="1"/>
  <c r="I11517" i="8" s="1"/>
  <c r="I11555" i="8" s="1"/>
  <c r="I11593" i="8" s="1"/>
  <c r="I11631" i="8" s="1"/>
  <c r="I11669" i="8" s="1"/>
  <c r="I11707" i="8" s="1"/>
  <c r="I11745" i="8" s="1"/>
  <c r="I11783" i="8" s="1"/>
  <c r="I11821" i="8" s="1"/>
  <c r="I11859" i="8" s="1"/>
  <c r="I11897" i="8" s="1"/>
  <c r="I11935" i="8" s="1"/>
  <c r="I11973" i="8" s="1"/>
  <c r="I12011" i="8" s="1"/>
  <c r="I12049" i="8" s="1"/>
  <c r="I12087" i="8" s="1"/>
  <c r="I12125" i="8" s="1"/>
  <c r="I12163" i="8" s="1"/>
  <c r="I12201" i="8" s="1"/>
  <c r="I12239" i="8" s="1"/>
  <c r="I12277" i="8" s="1"/>
  <c r="I12315" i="8" s="1"/>
  <c r="I12353" i="8" s="1"/>
  <c r="I12391" i="8" s="1"/>
  <c r="I12429" i="8" s="1"/>
  <c r="I12467" i="8" s="1"/>
  <c r="I12505" i="8" s="1"/>
  <c r="I12543" i="8" s="1"/>
  <c r="I12581" i="8" s="1"/>
  <c r="I12619" i="8" s="1"/>
  <c r="I12657" i="8" s="1"/>
  <c r="I12695" i="8" s="1"/>
  <c r="I12733" i="8" s="1"/>
  <c r="I12771" i="8" s="1"/>
  <c r="I12809" i="8" s="1"/>
  <c r="I12847" i="8" s="1"/>
  <c r="I12885" i="8" s="1"/>
  <c r="I12923" i="8" s="1"/>
  <c r="J79" i="8"/>
  <c r="J117" i="8" s="1"/>
  <c r="J155" i="8" s="1"/>
  <c r="J193" i="8" s="1"/>
  <c r="J231" i="8" s="1"/>
  <c r="J269" i="8" s="1"/>
  <c r="J307" i="8" s="1"/>
  <c r="J345" i="8" s="1"/>
  <c r="J383" i="8" s="1"/>
  <c r="J421" i="8" s="1"/>
  <c r="J459" i="8" s="1"/>
  <c r="J497" i="8" s="1"/>
  <c r="J535" i="8" s="1"/>
  <c r="J573" i="8" s="1"/>
  <c r="J611" i="8" s="1"/>
  <c r="J649" i="8" s="1"/>
  <c r="J687" i="8" s="1"/>
  <c r="J725" i="8" s="1"/>
  <c r="J763" i="8" s="1"/>
  <c r="J801" i="8" s="1"/>
  <c r="J839" i="8" s="1"/>
  <c r="J877" i="8" s="1"/>
  <c r="J915" i="8" s="1"/>
  <c r="J953" i="8" s="1"/>
  <c r="J991" i="8" s="1"/>
  <c r="J1029" i="8" s="1"/>
  <c r="J1067" i="8" s="1"/>
  <c r="J1105" i="8" s="1"/>
  <c r="J1143" i="8" s="1"/>
  <c r="J1181" i="8" s="1"/>
  <c r="J1219" i="8" s="1"/>
  <c r="J1257" i="8" s="1"/>
  <c r="J1295" i="8" s="1"/>
  <c r="J1333" i="8" s="1"/>
  <c r="J1371" i="8" s="1"/>
  <c r="J1409" i="8" s="1"/>
  <c r="J1447" i="8" s="1"/>
  <c r="J1485" i="8" s="1"/>
  <c r="J1523" i="8" s="1"/>
  <c r="J1561" i="8" s="1"/>
  <c r="J1599" i="8" s="1"/>
  <c r="J1637" i="8" s="1"/>
  <c r="J1675" i="8" s="1"/>
  <c r="J1713" i="8" s="1"/>
  <c r="J1751" i="8" s="1"/>
  <c r="J1789" i="8" s="1"/>
  <c r="J1827" i="8" s="1"/>
  <c r="J1865" i="8" s="1"/>
  <c r="J1903" i="8" s="1"/>
  <c r="J1941" i="8" s="1"/>
  <c r="J1979" i="8" s="1"/>
  <c r="J2017" i="8" s="1"/>
  <c r="J2055" i="8" s="1"/>
  <c r="J2093" i="8" s="1"/>
  <c r="J2131" i="8" s="1"/>
  <c r="J2169" i="8" s="1"/>
  <c r="J2207" i="8" s="1"/>
  <c r="J2245" i="8" s="1"/>
  <c r="J2283" i="8" s="1"/>
  <c r="J2321" i="8" s="1"/>
  <c r="J2359" i="8" s="1"/>
  <c r="J2397" i="8" s="1"/>
  <c r="J2435" i="8" s="1"/>
  <c r="J2473" i="8" s="1"/>
  <c r="J2511" i="8" s="1"/>
  <c r="J2549" i="8" s="1"/>
  <c r="J2587" i="8" s="1"/>
  <c r="J2625" i="8" s="1"/>
  <c r="J2663" i="8" s="1"/>
  <c r="J2701" i="8" s="1"/>
  <c r="J2739" i="8" s="1"/>
  <c r="J2777" i="8" s="1"/>
  <c r="J2815" i="8" s="1"/>
  <c r="J2853" i="8" s="1"/>
  <c r="J2891" i="8" s="1"/>
  <c r="J2929" i="8" s="1"/>
  <c r="J2967" i="8" s="1"/>
  <c r="J3005" i="8" s="1"/>
  <c r="J3043" i="8" s="1"/>
  <c r="J3081" i="8" s="1"/>
  <c r="J3119" i="8" s="1"/>
  <c r="J3157" i="8" s="1"/>
  <c r="J3195" i="8" s="1"/>
  <c r="J3233" i="8" s="1"/>
  <c r="J3271" i="8" s="1"/>
  <c r="J3309" i="8" s="1"/>
  <c r="J3347" i="8" s="1"/>
  <c r="J3385" i="8" s="1"/>
  <c r="J3423" i="8" s="1"/>
  <c r="J3461" i="8" s="1"/>
  <c r="J3499" i="8" s="1"/>
  <c r="J3537" i="8" s="1"/>
  <c r="J3575" i="8" s="1"/>
  <c r="J3613" i="8" s="1"/>
  <c r="J3651" i="8" s="1"/>
  <c r="J3689" i="8" s="1"/>
  <c r="J3727" i="8" s="1"/>
  <c r="J3765" i="8" s="1"/>
  <c r="J3803" i="8" s="1"/>
  <c r="J3841" i="8" s="1"/>
  <c r="J3879" i="8" s="1"/>
  <c r="J3917" i="8" s="1"/>
  <c r="J3955" i="8" s="1"/>
  <c r="J3993" i="8" s="1"/>
  <c r="J4031" i="8" s="1"/>
  <c r="J4069" i="8" s="1"/>
  <c r="J4107" i="8" s="1"/>
  <c r="J4145" i="8" s="1"/>
  <c r="J4183" i="8" s="1"/>
  <c r="J4221" i="8" s="1"/>
  <c r="J4259" i="8" s="1"/>
  <c r="J4297" i="8" s="1"/>
  <c r="J4335" i="8" s="1"/>
  <c r="J4373" i="8" s="1"/>
  <c r="J4411" i="8" s="1"/>
  <c r="J4449" i="8" s="1"/>
  <c r="J4487" i="8" s="1"/>
  <c r="J4525" i="8" s="1"/>
  <c r="J4563" i="8" s="1"/>
  <c r="J4601" i="8" s="1"/>
  <c r="J4639" i="8" s="1"/>
  <c r="J4677" i="8" s="1"/>
  <c r="J4715" i="8" s="1"/>
  <c r="J4753" i="8" s="1"/>
  <c r="J4791" i="8" s="1"/>
  <c r="J4829" i="8" s="1"/>
  <c r="J4867" i="8" s="1"/>
  <c r="J4905" i="8" s="1"/>
  <c r="J4943" i="8" s="1"/>
  <c r="J4981" i="8" s="1"/>
  <c r="J5019" i="8" s="1"/>
  <c r="J5057" i="8" s="1"/>
  <c r="J5095" i="8" s="1"/>
  <c r="J5133" i="8" s="1"/>
  <c r="J5171" i="8" s="1"/>
  <c r="J5209" i="8" s="1"/>
  <c r="J5247" i="8" s="1"/>
  <c r="J5285" i="8" s="1"/>
  <c r="J5323" i="8" s="1"/>
  <c r="J5361" i="8" s="1"/>
  <c r="J5399" i="8" s="1"/>
  <c r="J5437" i="8" s="1"/>
  <c r="J5475" i="8" s="1"/>
  <c r="J5513" i="8" s="1"/>
  <c r="J5551" i="8" s="1"/>
  <c r="J5589" i="8" s="1"/>
  <c r="J5627" i="8" s="1"/>
  <c r="J5665" i="8" s="1"/>
  <c r="J5703" i="8" s="1"/>
  <c r="J5741" i="8" s="1"/>
  <c r="J5779" i="8" s="1"/>
  <c r="J5817" i="8" s="1"/>
  <c r="J5855" i="8" s="1"/>
  <c r="J5893" i="8" s="1"/>
  <c r="J5931" i="8" s="1"/>
  <c r="J5969" i="8" s="1"/>
  <c r="J6007" i="8" s="1"/>
  <c r="J6045" i="8" s="1"/>
  <c r="J6083" i="8" s="1"/>
  <c r="J6121" i="8" s="1"/>
  <c r="J6159" i="8" s="1"/>
  <c r="J6197" i="8" s="1"/>
  <c r="J6235" i="8" s="1"/>
  <c r="J6273" i="8" s="1"/>
  <c r="J6311" i="8" s="1"/>
  <c r="J6349" i="8" s="1"/>
  <c r="J6387" i="8" s="1"/>
  <c r="J6425" i="8" s="1"/>
  <c r="J6463" i="8" s="1"/>
  <c r="J6501" i="8" s="1"/>
  <c r="J6539" i="8" s="1"/>
  <c r="J6577" i="8" s="1"/>
  <c r="J6615" i="8" s="1"/>
  <c r="J6653" i="8" s="1"/>
  <c r="J6691" i="8" s="1"/>
  <c r="J6729" i="8" s="1"/>
  <c r="J6767" i="8" s="1"/>
  <c r="J6805" i="8" s="1"/>
  <c r="J6843" i="8" s="1"/>
  <c r="J6881" i="8" s="1"/>
  <c r="J6919" i="8" s="1"/>
  <c r="J6957" i="8" s="1"/>
  <c r="J6995" i="8" s="1"/>
  <c r="J7033" i="8" s="1"/>
  <c r="J7071" i="8" s="1"/>
  <c r="J7109" i="8" s="1"/>
  <c r="J7147" i="8" s="1"/>
  <c r="J7185" i="8" s="1"/>
  <c r="J7223" i="8" s="1"/>
  <c r="J7261" i="8" s="1"/>
  <c r="J7299" i="8" s="1"/>
  <c r="J7337" i="8" s="1"/>
  <c r="J7375" i="8" s="1"/>
  <c r="J7413" i="8" s="1"/>
  <c r="J7451" i="8" s="1"/>
  <c r="J7489" i="8" s="1"/>
  <c r="J7527" i="8" s="1"/>
  <c r="J7565" i="8" s="1"/>
  <c r="J7603" i="8" s="1"/>
  <c r="J7641" i="8" s="1"/>
  <c r="J7679" i="8" s="1"/>
  <c r="J7717" i="8" s="1"/>
  <c r="J7755" i="8" s="1"/>
  <c r="J7793" i="8" s="1"/>
  <c r="J7831" i="8" s="1"/>
  <c r="J7869" i="8" s="1"/>
  <c r="J7907" i="8" s="1"/>
  <c r="J7945" i="8" s="1"/>
  <c r="J7983" i="8" s="1"/>
  <c r="J8021" i="8" s="1"/>
  <c r="J8059" i="8" s="1"/>
  <c r="J8097" i="8" s="1"/>
  <c r="J8135" i="8" s="1"/>
  <c r="J8173" i="8" s="1"/>
  <c r="J8211" i="8" s="1"/>
  <c r="J8249" i="8" s="1"/>
  <c r="J8287" i="8" s="1"/>
  <c r="J8325" i="8" s="1"/>
  <c r="J8363" i="8" s="1"/>
  <c r="J8401" i="8" s="1"/>
  <c r="J8439" i="8" s="1"/>
  <c r="J8477" i="8" s="1"/>
  <c r="J8515" i="8" s="1"/>
  <c r="J8553" i="8" s="1"/>
  <c r="J8591" i="8" s="1"/>
  <c r="J8629" i="8" s="1"/>
  <c r="J8667" i="8" s="1"/>
  <c r="J8705" i="8" s="1"/>
  <c r="J8743" i="8" s="1"/>
  <c r="J8781" i="8" s="1"/>
  <c r="J8819" i="8" s="1"/>
  <c r="J8857" i="8" s="1"/>
  <c r="J8895" i="8" s="1"/>
  <c r="J8933" i="8" s="1"/>
  <c r="J8971" i="8" s="1"/>
  <c r="J9009" i="8" s="1"/>
  <c r="J9047" i="8" s="1"/>
  <c r="J9085" i="8" s="1"/>
  <c r="J9123" i="8" s="1"/>
  <c r="J9161" i="8" s="1"/>
  <c r="J9199" i="8" s="1"/>
  <c r="J9237" i="8" s="1"/>
  <c r="J9275" i="8" s="1"/>
  <c r="J9313" i="8" s="1"/>
  <c r="J9351" i="8" s="1"/>
  <c r="J9389" i="8" s="1"/>
  <c r="J9427" i="8" s="1"/>
  <c r="J9465" i="8" s="1"/>
  <c r="J9503" i="8" s="1"/>
  <c r="J9541" i="8" s="1"/>
  <c r="J9579" i="8" s="1"/>
  <c r="J9617" i="8" s="1"/>
  <c r="J9655" i="8" s="1"/>
  <c r="J9693" i="8" s="1"/>
  <c r="J9731" i="8" s="1"/>
  <c r="J9769" i="8" s="1"/>
  <c r="J9807" i="8" s="1"/>
  <c r="J9845" i="8" s="1"/>
  <c r="J9883" i="8" s="1"/>
  <c r="J9921" i="8" s="1"/>
  <c r="J9959" i="8" s="1"/>
  <c r="J9997" i="8" s="1"/>
  <c r="J10035" i="8" s="1"/>
  <c r="J10073" i="8" s="1"/>
  <c r="J10111" i="8" s="1"/>
  <c r="J10149" i="8" s="1"/>
  <c r="J10187" i="8" s="1"/>
  <c r="J10225" i="8" s="1"/>
  <c r="J10263" i="8" s="1"/>
  <c r="J10301" i="8" s="1"/>
  <c r="J10339" i="8" s="1"/>
  <c r="J10377" i="8" s="1"/>
  <c r="J10415" i="8" s="1"/>
  <c r="J10453" i="8" s="1"/>
  <c r="J10491" i="8" s="1"/>
  <c r="J10529" i="8" s="1"/>
  <c r="J10567" i="8" s="1"/>
  <c r="J10605" i="8" s="1"/>
  <c r="J10643" i="8" s="1"/>
  <c r="J10681" i="8" s="1"/>
  <c r="J10719" i="8" s="1"/>
  <c r="J10757" i="8" s="1"/>
  <c r="J10795" i="8" s="1"/>
  <c r="J10833" i="8" s="1"/>
  <c r="J10871" i="8" s="1"/>
  <c r="J10909" i="8" s="1"/>
  <c r="J10947" i="8" s="1"/>
  <c r="J10985" i="8" s="1"/>
  <c r="J11023" i="8" s="1"/>
  <c r="J11061" i="8" s="1"/>
  <c r="J11099" i="8" s="1"/>
  <c r="J11137" i="8" s="1"/>
  <c r="J11175" i="8" s="1"/>
  <c r="J11213" i="8" s="1"/>
  <c r="J11251" i="8" s="1"/>
  <c r="J11289" i="8" s="1"/>
  <c r="J11327" i="8" s="1"/>
  <c r="J11365" i="8" s="1"/>
  <c r="J11403" i="8" s="1"/>
  <c r="J11441" i="8" s="1"/>
  <c r="J11479" i="8" s="1"/>
  <c r="J11517" i="8" s="1"/>
  <c r="J11555" i="8" s="1"/>
  <c r="J11593" i="8" s="1"/>
  <c r="J11631" i="8" s="1"/>
  <c r="J11669" i="8" s="1"/>
  <c r="J11707" i="8" s="1"/>
  <c r="J11745" i="8" s="1"/>
  <c r="J11783" i="8" s="1"/>
  <c r="J11821" i="8" s="1"/>
  <c r="J11859" i="8" s="1"/>
  <c r="J11897" i="8" s="1"/>
  <c r="J11935" i="8" s="1"/>
  <c r="J11973" i="8" s="1"/>
  <c r="J12011" i="8" s="1"/>
  <c r="J12049" i="8" s="1"/>
  <c r="J12087" i="8" s="1"/>
  <c r="J12125" i="8" s="1"/>
  <c r="J12163" i="8" s="1"/>
  <c r="J12201" i="8" s="1"/>
  <c r="J12239" i="8" s="1"/>
  <c r="J12277" i="8" s="1"/>
  <c r="J12315" i="8" s="1"/>
  <c r="J12353" i="8" s="1"/>
  <c r="J12391" i="8" s="1"/>
  <c r="J12429" i="8" s="1"/>
  <c r="J12467" i="8" s="1"/>
  <c r="J12505" i="8" s="1"/>
  <c r="J12543" i="8" s="1"/>
  <c r="J12581" i="8" s="1"/>
  <c r="J12619" i="8" s="1"/>
  <c r="J12657" i="8" s="1"/>
  <c r="J12695" i="8" s="1"/>
  <c r="J12733" i="8" s="1"/>
  <c r="J12771" i="8" s="1"/>
  <c r="J12809" i="8" s="1"/>
  <c r="J12847" i="8" s="1"/>
  <c r="J12885" i="8" s="1"/>
  <c r="J12923" i="8" s="1"/>
  <c r="K79" i="8"/>
  <c r="K117" i="8" s="1"/>
  <c r="K155" i="8" s="1"/>
  <c r="K193" i="8" s="1"/>
  <c r="K231" i="8" s="1"/>
  <c r="K269" i="8" s="1"/>
  <c r="K307" i="8" s="1"/>
  <c r="K345" i="8" s="1"/>
  <c r="K383" i="8" s="1"/>
  <c r="K421" i="8" s="1"/>
  <c r="K459" i="8" s="1"/>
  <c r="K497" i="8" s="1"/>
  <c r="K535" i="8" s="1"/>
  <c r="K573" i="8" s="1"/>
  <c r="K611" i="8" s="1"/>
  <c r="K649" i="8" s="1"/>
  <c r="K687" i="8" s="1"/>
  <c r="K725" i="8" s="1"/>
  <c r="K763" i="8" s="1"/>
  <c r="K801" i="8" s="1"/>
  <c r="K839" i="8" s="1"/>
  <c r="K877" i="8" s="1"/>
  <c r="K915" i="8" s="1"/>
  <c r="K953" i="8" s="1"/>
  <c r="K991" i="8" s="1"/>
  <c r="K1029" i="8" s="1"/>
  <c r="K1067" i="8" s="1"/>
  <c r="K1105" i="8" s="1"/>
  <c r="K1143" i="8" s="1"/>
  <c r="K1181" i="8" s="1"/>
  <c r="K1219" i="8" s="1"/>
  <c r="K1257" i="8" s="1"/>
  <c r="K1295" i="8" s="1"/>
  <c r="K1333" i="8" s="1"/>
  <c r="K1371" i="8" s="1"/>
  <c r="K1409" i="8" s="1"/>
  <c r="K1447" i="8" s="1"/>
  <c r="K1485" i="8" s="1"/>
  <c r="K1523" i="8" s="1"/>
  <c r="K1561" i="8" s="1"/>
  <c r="K1599" i="8" s="1"/>
  <c r="K1637" i="8" s="1"/>
  <c r="K1675" i="8" s="1"/>
  <c r="K1713" i="8" s="1"/>
  <c r="K1751" i="8" s="1"/>
  <c r="K1789" i="8" s="1"/>
  <c r="K1827" i="8" s="1"/>
  <c r="K1865" i="8" s="1"/>
  <c r="K1903" i="8" s="1"/>
  <c r="K1941" i="8" s="1"/>
  <c r="K1979" i="8" s="1"/>
  <c r="K2017" i="8" s="1"/>
  <c r="K2055" i="8" s="1"/>
  <c r="K2093" i="8" s="1"/>
  <c r="K2131" i="8" s="1"/>
  <c r="K2169" i="8" s="1"/>
  <c r="K2207" i="8" s="1"/>
  <c r="K2245" i="8" s="1"/>
  <c r="K2283" i="8" s="1"/>
  <c r="K2321" i="8" s="1"/>
  <c r="K2359" i="8" s="1"/>
  <c r="K2397" i="8" s="1"/>
  <c r="K2435" i="8" s="1"/>
  <c r="K2473" i="8" s="1"/>
  <c r="K2511" i="8" s="1"/>
  <c r="K2549" i="8" s="1"/>
  <c r="K2587" i="8" s="1"/>
  <c r="K2625" i="8" s="1"/>
  <c r="K2663" i="8" s="1"/>
  <c r="K2701" i="8" s="1"/>
  <c r="K2739" i="8" s="1"/>
  <c r="K2777" i="8" s="1"/>
  <c r="K2815" i="8" s="1"/>
  <c r="K2853" i="8" s="1"/>
  <c r="K2891" i="8" s="1"/>
  <c r="K2929" i="8" s="1"/>
  <c r="K2967" i="8" s="1"/>
  <c r="K3005" i="8" s="1"/>
  <c r="K3043" i="8" s="1"/>
  <c r="K3081" i="8" s="1"/>
  <c r="K3119" i="8" s="1"/>
  <c r="K3157" i="8" s="1"/>
  <c r="K3195" i="8" s="1"/>
  <c r="K3233" i="8" s="1"/>
  <c r="K3271" i="8" s="1"/>
  <c r="K3309" i="8" s="1"/>
  <c r="K3347" i="8" s="1"/>
  <c r="K3385" i="8" s="1"/>
  <c r="K3423" i="8" s="1"/>
  <c r="K3461" i="8" s="1"/>
  <c r="K3499" i="8" s="1"/>
  <c r="K3537" i="8" s="1"/>
  <c r="K3575" i="8" s="1"/>
  <c r="K3613" i="8" s="1"/>
  <c r="K3651" i="8" s="1"/>
  <c r="K3689" i="8" s="1"/>
  <c r="K3727" i="8" s="1"/>
  <c r="K3765" i="8" s="1"/>
  <c r="K3803" i="8" s="1"/>
  <c r="K3841" i="8" s="1"/>
  <c r="K3879" i="8" s="1"/>
  <c r="K3917" i="8" s="1"/>
  <c r="K3955" i="8" s="1"/>
  <c r="K3993" i="8" s="1"/>
  <c r="K4031" i="8" s="1"/>
  <c r="K4069" i="8" s="1"/>
  <c r="K4107" i="8" s="1"/>
  <c r="K4145" i="8" s="1"/>
  <c r="K4183" i="8" s="1"/>
  <c r="K4221" i="8" s="1"/>
  <c r="K4259" i="8" s="1"/>
  <c r="K4297" i="8" s="1"/>
  <c r="K4335" i="8" s="1"/>
  <c r="K4373" i="8" s="1"/>
  <c r="K4411" i="8" s="1"/>
  <c r="K4449" i="8" s="1"/>
  <c r="K4487" i="8" s="1"/>
  <c r="K4525" i="8" s="1"/>
  <c r="K4563" i="8" s="1"/>
  <c r="K4601" i="8" s="1"/>
  <c r="K4639" i="8" s="1"/>
  <c r="K4677" i="8" s="1"/>
  <c r="K4715" i="8" s="1"/>
  <c r="K4753" i="8" s="1"/>
  <c r="K4791" i="8" s="1"/>
  <c r="K4829" i="8" s="1"/>
  <c r="K4867" i="8" s="1"/>
  <c r="K4905" i="8" s="1"/>
  <c r="K4943" i="8" s="1"/>
  <c r="K4981" i="8" s="1"/>
  <c r="K5019" i="8" s="1"/>
  <c r="K5057" i="8" s="1"/>
  <c r="K5095" i="8" s="1"/>
  <c r="K5133" i="8" s="1"/>
  <c r="K5171" i="8" s="1"/>
  <c r="K5209" i="8" s="1"/>
  <c r="K5247" i="8" s="1"/>
  <c r="K5285" i="8" s="1"/>
  <c r="K5323" i="8" s="1"/>
  <c r="K5361" i="8" s="1"/>
  <c r="K5399" i="8" s="1"/>
  <c r="K5437" i="8" s="1"/>
  <c r="K5475" i="8" s="1"/>
  <c r="K5513" i="8" s="1"/>
  <c r="K5551" i="8" s="1"/>
  <c r="K5589" i="8" s="1"/>
  <c r="K5627" i="8" s="1"/>
  <c r="K5665" i="8" s="1"/>
  <c r="K5703" i="8" s="1"/>
  <c r="K5741" i="8" s="1"/>
  <c r="K5779" i="8" s="1"/>
  <c r="K5817" i="8" s="1"/>
  <c r="K5855" i="8" s="1"/>
  <c r="K5893" i="8" s="1"/>
  <c r="K5931" i="8" s="1"/>
  <c r="K5969" i="8" s="1"/>
  <c r="K6007" i="8" s="1"/>
  <c r="K6045" i="8" s="1"/>
  <c r="K6083" i="8" s="1"/>
  <c r="K6121" i="8" s="1"/>
  <c r="K6159" i="8" s="1"/>
  <c r="K6197" i="8" s="1"/>
  <c r="K6235" i="8" s="1"/>
  <c r="K6273" i="8" s="1"/>
  <c r="K6311" i="8" s="1"/>
  <c r="K6349" i="8" s="1"/>
  <c r="K6387" i="8" s="1"/>
  <c r="K6425" i="8" s="1"/>
  <c r="K6463" i="8" s="1"/>
  <c r="K6501" i="8" s="1"/>
  <c r="K6539" i="8" s="1"/>
  <c r="K6577" i="8" s="1"/>
  <c r="K6615" i="8" s="1"/>
  <c r="K6653" i="8" s="1"/>
  <c r="K6691" i="8" s="1"/>
  <c r="K6729" i="8" s="1"/>
  <c r="K6767" i="8" s="1"/>
  <c r="K6805" i="8" s="1"/>
  <c r="K6843" i="8" s="1"/>
  <c r="K6881" i="8" s="1"/>
  <c r="K6919" i="8" s="1"/>
  <c r="K6957" i="8" s="1"/>
  <c r="K6995" i="8" s="1"/>
  <c r="K7033" i="8" s="1"/>
  <c r="K7071" i="8" s="1"/>
  <c r="K7109" i="8" s="1"/>
  <c r="K7147" i="8" s="1"/>
  <c r="K7185" i="8" s="1"/>
  <c r="K7223" i="8" s="1"/>
  <c r="K7261" i="8" s="1"/>
  <c r="K7299" i="8" s="1"/>
  <c r="K7337" i="8" s="1"/>
  <c r="K7375" i="8" s="1"/>
  <c r="K7413" i="8" s="1"/>
  <c r="K7451" i="8" s="1"/>
  <c r="K7489" i="8" s="1"/>
  <c r="K7527" i="8" s="1"/>
  <c r="K7565" i="8" s="1"/>
  <c r="K7603" i="8" s="1"/>
  <c r="K7641" i="8" s="1"/>
  <c r="K7679" i="8" s="1"/>
  <c r="K7717" i="8" s="1"/>
  <c r="K7755" i="8" s="1"/>
  <c r="K7793" i="8" s="1"/>
  <c r="K7831" i="8" s="1"/>
  <c r="K7869" i="8" s="1"/>
  <c r="K7907" i="8" s="1"/>
  <c r="K7945" i="8" s="1"/>
  <c r="K7983" i="8" s="1"/>
  <c r="K8021" i="8" s="1"/>
  <c r="K8059" i="8" s="1"/>
  <c r="K8097" i="8" s="1"/>
  <c r="K8135" i="8" s="1"/>
  <c r="K8173" i="8" s="1"/>
  <c r="K8211" i="8" s="1"/>
  <c r="K8249" i="8" s="1"/>
  <c r="K8287" i="8" s="1"/>
  <c r="K8325" i="8" s="1"/>
  <c r="K8363" i="8" s="1"/>
  <c r="K8401" i="8" s="1"/>
  <c r="K8439" i="8" s="1"/>
  <c r="K8477" i="8" s="1"/>
  <c r="K8515" i="8" s="1"/>
  <c r="K8553" i="8" s="1"/>
  <c r="K8591" i="8" s="1"/>
  <c r="K8629" i="8" s="1"/>
  <c r="K8667" i="8" s="1"/>
  <c r="K8705" i="8" s="1"/>
  <c r="K8743" i="8" s="1"/>
  <c r="K8781" i="8" s="1"/>
  <c r="K8819" i="8" s="1"/>
  <c r="K8857" i="8" s="1"/>
  <c r="K8895" i="8" s="1"/>
  <c r="K8933" i="8" s="1"/>
  <c r="K8971" i="8" s="1"/>
  <c r="K9009" i="8" s="1"/>
  <c r="K9047" i="8" s="1"/>
  <c r="K9085" i="8" s="1"/>
  <c r="K9123" i="8" s="1"/>
  <c r="K9161" i="8" s="1"/>
  <c r="K9199" i="8" s="1"/>
  <c r="K9237" i="8" s="1"/>
  <c r="K9275" i="8" s="1"/>
  <c r="K9313" i="8" s="1"/>
  <c r="K9351" i="8" s="1"/>
  <c r="K9389" i="8" s="1"/>
  <c r="K9427" i="8" s="1"/>
  <c r="K9465" i="8" s="1"/>
  <c r="K9503" i="8" s="1"/>
  <c r="K9541" i="8" s="1"/>
  <c r="K9579" i="8" s="1"/>
  <c r="K9617" i="8" s="1"/>
  <c r="K9655" i="8" s="1"/>
  <c r="K9693" i="8" s="1"/>
  <c r="K9731" i="8" s="1"/>
  <c r="K9769" i="8" s="1"/>
  <c r="K9807" i="8" s="1"/>
  <c r="K9845" i="8" s="1"/>
  <c r="K9883" i="8" s="1"/>
  <c r="K9921" i="8" s="1"/>
  <c r="K9959" i="8" s="1"/>
  <c r="K9997" i="8" s="1"/>
  <c r="K10035" i="8" s="1"/>
  <c r="K10073" i="8" s="1"/>
  <c r="K10111" i="8" s="1"/>
  <c r="K10149" i="8" s="1"/>
  <c r="K10187" i="8" s="1"/>
  <c r="K10225" i="8" s="1"/>
  <c r="K10263" i="8" s="1"/>
  <c r="K10301" i="8" s="1"/>
  <c r="K10339" i="8" s="1"/>
  <c r="K10377" i="8" s="1"/>
  <c r="K10415" i="8" s="1"/>
  <c r="K10453" i="8" s="1"/>
  <c r="K10491" i="8" s="1"/>
  <c r="K10529" i="8" s="1"/>
  <c r="K10567" i="8" s="1"/>
  <c r="K10605" i="8" s="1"/>
  <c r="K10643" i="8" s="1"/>
  <c r="K10681" i="8" s="1"/>
  <c r="K10719" i="8" s="1"/>
  <c r="K10757" i="8" s="1"/>
  <c r="K10795" i="8" s="1"/>
  <c r="K10833" i="8" s="1"/>
  <c r="K10871" i="8" s="1"/>
  <c r="K10909" i="8" s="1"/>
  <c r="K10947" i="8" s="1"/>
  <c r="K10985" i="8" s="1"/>
  <c r="K11023" i="8" s="1"/>
  <c r="K11061" i="8" s="1"/>
  <c r="K11099" i="8" s="1"/>
  <c r="K11137" i="8" s="1"/>
  <c r="K11175" i="8" s="1"/>
  <c r="K11213" i="8" s="1"/>
  <c r="K11251" i="8" s="1"/>
  <c r="K11289" i="8" s="1"/>
  <c r="K11327" i="8" s="1"/>
  <c r="K11365" i="8" s="1"/>
  <c r="K11403" i="8" s="1"/>
  <c r="K11441" i="8" s="1"/>
  <c r="K11479" i="8" s="1"/>
  <c r="K11517" i="8" s="1"/>
  <c r="K11555" i="8" s="1"/>
  <c r="K11593" i="8" s="1"/>
  <c r="K11631" i="8" s="1"/>
  <c r="K11669" i="8" s="1"/>
  <c r="K11707" i="8" s="1"/>
  <c r="K11745" i="8" s="1"/>
  <c r="K11783" i="8" s="1"/>
  <c r="K11821" i="8" s="1"/>
  <c r="K11859" i="8" s="1"/>
  <c r="K11897" i="8" s="1"/>
  <c r="K11935" i="8" s="1"/>
  <c r="K11973" i="8" s="1"/>
  <c r="K12011" i="8" s="1"/>
  <c r="K12049" i="8" s="1"/>
  <c r="K12087" i="8" s="1"/>
  <c r="K12125" i="8" s="1"/>
  <c r="K12163" i="8" s="1"/>
  <c r="K12201" i="8" s="1"/>
  <c r="K12239" i="8" s="1"/>
  <c r="K12277" i="8" s="1"/>
  <c r="K12315" i="8" s="1"/>
  <c r="K12353" i="8" s="1"/>
  <c r="K12391" i="8" s="1"/>
  <c r="K12429" i="8" s="1"/>
  <c r="K12467" i="8" s="1"/>
  <c r="K12505" i="8" s="1"/>
  <c r="K12543" i="8" s="1"/>
  <c r="K12581" i="8" s="1"/>
  <c r="K12619" i="8" s="1"/>
  <c r="K12657" i="8" s="1"/>
  <c r="K12695" i="8" s="1"/>
  <c r="K12733" i="8" s="1"/>
  <c r="K12771" i="8" s="1"/>
  <c r="K12809" i="8" s="1"/>
  <c r="K12847" i="8" s="1"/>
  <c r="K12885" i="8" s="1"/>
  <c r="K12923" i="8" s="1"/>
  <c r="B80" i="8"/>
  <c r="B118" i="8" s="1"/>
  <c r="B156" i="8" s="1"/>
  <c r="G80" i="8"/>
  <c r="G118" i="8" s="1"/>
  <c r="G156" i="8" s="1"/>
  <c r="G194" i="8" s="1"/>
  <c r="G232" i="8" s="1"/>
  <c r="G270" i="8" s="1"/>
  <c r="G308" i="8" s="1"/>
  <c r="G346" i="8" s="1"/>
  <c r="G384" i="8" s="1"/>
  <c r="G422" i="8" s="1"/>
  <c r="G460" i="8" s="1"/>
  <c r="G498" i="8" s="1"/>
  <c r="G536" i="8" s="1"/>
  <c r="G574" i="8" s="1"/>
  <c r="G612" i="8" s="1"/>
  <c r="G650" i="8" s="1"/>
  <c r="G688" i="8" s="1"/>
  <c r="G726" i="8" s="1"/>
  <c r="G764" i="8" s="1"/>
  <c r="G802" i="8" s="1"/>
  <c r="G840" i="8" s="1"/>
  <c r="G878" i="8" s="1"/>
  <c r="G916" i="8" s="1"/>
  <c r="G954" i="8" s="1"/>
  <c r="G992" i="8" s="1"/>
  <c r="G1030" i="8" s="1"/>
  <c r="G1068" i="8" s="1"/>
  <c r="G1106" i="8" s="1"/>
  <c r="G1144" i="8" s="1"/>
  <c r="G1182" i="8" s="1"/>
  <c r="G1220" i="8" s="1"/>
  <c r="G1258" i="8" s="1"/>
  <c r="G1296" i="8" s="1"/>
  <c r="G1334" i="8" s="1"/>
  <c r="G1372" i="8" s="1"/>
  <c r="G1410" i="8" s="1"/>
  <c r="G1448" i="8" s="1"/>
  <c r="G1486" i="8" s="1"/>
  <c r="G1524" i="8" s="1"/>
  <c r="G1562" i="8" s="1"/>
  <c r="G1600" i="8" s="1"/>
  <c r="G1638" i="8" s="1"/>
  <c r="G1676" i="8" s="1"/>
  <c r="G1714" i="8" s="1"/>
  <c r="G1752" i="8" s="1"/>
  <c r="G1790" i="8" s="1"/>
  <c r="G1828" i="8" s="1"/>
  <c r="G1866" i="8" s="1"/>
  <c r="G1904" i="8" s="1"/>
  <c r="G1942" i="8" s="1"/>
  <c r="G1980" i="8" s="1"/>
  <c r="G2018" i="8" s="1"/>
  <c r="G2056" i="8" s="1"/>
  <c r="G2094" i="8" s="1"/>
  <c r="G2132" i="8" s="1"/>
  <c r="G2170" i="8" s="1"/>
  <c r="G2208" i="8" s="1"/>
  <c r="G2246" i="8" s="1"/>
  <c r="G2284" i="8" s="1"/>
  <c r="G2322" i="8" s="1"/>
  <c r="G2360" i="8" s="1"/>
  <c r="G2398" i="8" s="1"/>
  <c r="G2436" i="8" s="1"/>
  <c r="G2474" i="8" s="1"/>
  <c r="G2512" i="8" s="1"/>
  <c r="G2550" i="8" s="1"/>
  <c r="G2588" i="8" s="1"/>
  <c r="G2626" i="8" s="1"/>
  <c r="G2664" i="8" s="1"/>
  <c r="G2702" i="8" s="1"/>
  <c r="G2740" i="8" s="1"/>
  <c r="G2778" i="8" s="1"/>
  <c r="G2816" i="8" s="1"/>
  <c r="G2854" i="8" s="1"/>
  <c r="G2892" i="8" s="1"/>
  <c r="G2930" i="8" s="1"/>
  <c r="G2968" i="8" s="1"/>
  <c r="G3006" i="8" s="1"/>
  <c r="G3044" i="8" s="1"/>
  <c r="G3082" i="8" s="1"/>
  <c r="G3120" i="8" s="1"/>
  <c r="G3158" i="8" s="1"/>
  <c r="G3196" i="8" s="1"/>
  <c r="G3234" i="8" s="1"/>
  <c r="G3272" i="8" s="1"/>
  <c r="G3310" i="8" s="1"/>
  <c r="G3348" i="8" s="1"/>
  <c r="G3386" i="8" s="1"/>
  <c r="G3424" i="8" s="1"/>
  <c r="G3462" i="8" s="1"/>
  <c r="G3500" i="8" s="1"/>
  <c r="G3538" i="8" s="1"/>
  <c r="G3576" i="8" s="1"/>
  <c r="G3614" i="8" s="1"/>
  <c r="G3652" i="8" s="1"/>
  <c r="G3690" i="8" s="1"/>
  <c r="G3728" i="8" s="1"/>
  <c r="G3766" i="8" s="1"/>
  <c r="G3804" i="8" s="1"/>
  <c r="G3842" i="8" s="1"/>
  <c r="G3880" i="8" s="1"/>
  <c r="G3918" i="8" s="1"/>
  <c r="G3956" i="8" s="1"/>
  <c r="G3994" i="8" s="1"/>
  <c r="G4032" i="8" s="1"/>
  <c r="G4070" i="8" s="1"/>
  <c r="G4108" i="8" s="1"/>
  <c r="G4146" i="8" s="1"/>
  <c r="G4184" i="8" s="1"/>
  <c r="G4222" i="8" s="1"/>
  <c r="G4260" i="8" s="1"/>
  <c r="G4298" i="8" s="1"/>
  <c r="G4336" i="8" s="1"/>
  <c r="G4374" i="8" s="1"/>
  <c r="G4412" i="8" s="1"/>
  <c r="G4450" i="8" s="1"/>
  <c r="G4488" i="8" s="1"/>
  <c r="G4526" i="8" s="1"/>
  <c r="G4564" i="8" s="1"/>
  <c r="G4602" i="8" s="1"/>
  <c r="G4640" i="8" s="1"/>
  <c r="G4678" i="8" s="1"/>
  <c r="G4716" i="8" s="1"/>
  <c r="G4754" i="8" s="1"/>
  <c r="G4792" i="8" s="1"/>
  <c r="G4830" i="8" s="1"/>
  <c r="G4868" i="8" s="1"/>
  <c r="G4906" i="8" s="1"/>
  <c r="G4944" i="8" s="1"/>
  <c r="G4982" i="8" s="1"/>
  <c r="G5020" i="8" s="1"/>
  <c r="G5058" i="8" s="1"/>
  <c r="G5096" i="8" s="1"/>
  <c r="G5134" i="8" s="1"/>
  <c r="G5172" i="8" s="1"/>
  <c r="G5210" i="8" s="1"/>
  <c r="G5248" i="8" s="1"/>
  <c r="G5286" i="8" s="1"/>
  <c r="G5324" i="8" s="1"/>
  <c r="G5362" i="8" s="1"/>
  <c r="G5400" i="8" s="1"/>
  <c r="G5438" i="8" s="1"/>
  <c r="G5476" i="8" s="1"/>
  <c r="G5514" i="8" s="1"/>
  <c r="G5552" i="8" s="1"/>
  <c r="G5590" i="8" s="1"/>
  <c r="G5628" i="8" s="1"/>
  <c r="G5666" i="8" s="1"/>
  <c r="G5704" i="8" s="1"/>
  <c r="G5742" i="8" s="1"/>
  <c r="G5780" i="8" s="1"/>
  <c r="G5818" i="8" s="1"/>
  <c r="G5856" i="8" s="1"/>
  <c r="G5894" i="8" s="1"/>
  <c r="G5932" i="8" s="1"/>
  <c r="G5970" i="8" s="1"/>
  <c r="G6008" i="8" s="1"/>
  <c r="G6046" i="8" s="1"/>
  <c r="G6084" i="8" s="1"/>
  <c r="G6122" i="8" s="1"/>
  <c r="G6160" i="8" s="1"/>
  <c r="G6198" i="8" s="1"/>
  <c r="G6236" i="8" s="1"/>
  <c r="G6274" i="8" s="1"/>
  <c r="G6312" i="8" s="1"/>
  <c r="G6350" i="8" s="1"/>
  <c r="G6388" i="8" s="1"/>
  <c r="G6426" i="8" s="1"/>
  <c r="G6464" i="8" s="1"/>
  <c r="G6502" i="8" s="1"/>
  <c r="G6540" i="8" s="1"/>
  <c r="G6578" i="8" s="1"/>
  <c r="G6616" i="8" s="1"/>
  <c r="G6654" i="8" s="1"/>
  <c r="G6692" i="8" s="1"/>
  <c r="G6730" i="8" s="1"/>
  <c r="G6768" i="8" s="1"/>
  <c r="G6806" i="8" s="1"/>
  <c r="G6844" i="8" s="1"/>
  <c r="G6882" i="8" s="1"/>
  <c r="G6920" i="8" s="1"/>
  <c r="G6958" i="8" s="1"/>
  <c r="G6996" i="8" s="1"/>
  <c r="G7034" i="8" s="1"/>
  <c r="G7072" i="8" s="1"/>
  <c r="G7110" i="8" s="1"/>
  <c r="G7148" i="8" s="1"/>
  <c r="G7186" i="8" s="1"/>
  <c r="G7224" i="8" s="1"/>
  <c r="G7262" i="8" s="1"/>
  <c r="G7300" i="8" s="1"/>
  <c r="G7338" i="8" s="1"/>
  <c r="G7376" i="8" s="1"/>
  <c r="G7414" i="8" s="1"/>
  <c r="G7452" i="8" s="1"/>
  <c r="G7490" i="8" s="1"/>
  <c r="G7528" i="8" s="1"/>
  <c r="G7566" i="8" s="1"/>
  <c r="G7604" i="8" s="1"/>
  <c r="G7642" i="8" s="1"/>
  <c r="G7680" i="8" s="1"/>
  <c r="G7718" i="8" s="1"/>
  <c r="G7756" i="8" s="1"/>
  <c r="G7794" i="8" s="1"/>
  <c r="G7832" i="8" s="1"/>
  <c r="G7870" i="8" s="1"/>
  <c r="G7908" i="8" s="1"/>
  <c r="G7946" i="8" s="1"/>
  <c r="G7984" i="8" s="1"/>
  <c r="G8022" i="8" s="1"/>
  <c r="G8060" i="8" s="1"/>
  <c r="G8098" i="8" s="1"/>
  <c r="G8136" i="8" s="1"/>
  <c r="G8174" i="8" s="1"/>
  <c r="G8212" i="8" s="1"/>
  <c r="G8250" i="8" s="1"/>
  <c r="G8288" i="8" s="1"/>
  <c r="G8326" i="8" s="1"/>
  <c r="G8364" i="8" s="1"/>
  <c r="G8402" i="8" s="1"/>
  <c r="G8440" i="8" s="1"/>
  <c r="G8478" i="8" s="1"/>
  <c r="G8516" i="8" s="1"/>
  <c r="G8554" i="8" s="1"/>
  <c r="G8592" i="8" s="1"/>
  <c r="G8630" i="8" s="1"/>
  <c r="G8668" i="8" s="1"/>
  <c r="G8706" i="8" s="1"/>
  <c r="G8744" i="8" s="1"/>
  <c r="G8782" i="8" s="1"/>
  <c r="G8820" i="8" s="1"/>
  <c r="G8858" i="8" s="1"/>
  <c r="G8896" i="8" s="1"/>
  <c r="G8934" i="8" s="1"/>
  <c r="G8972" i="8" s="1"/>
  <c r="G9010" i="8" s="1"/>
  <c r="G9048" i="8" s="1"/>
  <c r="G9086" i="8" s="1"/>
  <c r="G9124" i="8" s="1"/>
  <c r="G9162" i="8" s="1"/>
  <c r="G9200" i="8" s="1"/>
  <c r="G9238" i="8" s="1"/>
  <c r="G9276" i="8" s="1"/>
  <c r="G9314" i="8" s="1"/>
  <c r="G9352" i="8" s="1"/>
  <c r="G9390" i="8" s="1"/>
  <c r="G9428" i="8" s="1"/>
  <c r="G9466" i="8" s="1"/>
  <c r="G9504" i="8" s="1"/>
  <c r="G9542" i="8" s="1"/>
  <c r="G9580" i="8" s="1"/>
  <c r="G9618" i="8" s="1"/>
  <c r="G9656" i="8" s="1"/>
  <c r="G9694" i="8" s="1"/>
  <c r="G9732" i="8" s="1"/>
  <c r="G9770" i="8" s="1"/>
  <c r="G9808" i="8" s="1"/>
  <c r="G9846" i="8" s="1"/>
  <c r="G9884" i="8" s="1"/>
  <c r="G9922" i="8" s="1"/>
  <c r="G9960" i="8" s="1"/>
  <c r="G9998" i="8" s="1"/>
  <c r="G10036" i="8" s="1"/>
  <c r="G10074" i="8" s="1"/>
  <c r="G10112" i="8" s="1"/>
  <c r="G10150" i="8" s="1"/>
  <c r="G10188" i="8" s="1"/>
  <c r="G10226" i="8" s="1"/>
  <c r="G10264" i="8" s="1"/>
  <c r="G10302" i="8" s="1"/>
  <c r="G10340" i="8" s="1"/>
  <c r="G10378" i="8" s="1"/>
  <c r="G10416" i="8" s="1"/>
  <c r="G10454" i="8" s="1"/>
  <c r="G10492" i="8" s="1"/>
  <c r="G10530" i="8" s="1"/>
  <c r="G10568" i="8" s="1"/>
  <c r="G10606" i="8" s="1"/>
  <c r="G10644" i="8" s="1"/>
  <c r="G10682" i="8" s="1"/>
  <c r="G10720" i="8" s="1"/>
  <c r="G10758" i="8" s="1"/>
  <c r="G10796" i="8" s="1"/>
  <c r="G10834" i="8" s="1"/>
  <c r="G10872" i="8" s="1"/>
  <c r="G10910" i="8" s="1"/>
  <c r="G10948" i="8" s="1"/>
  <c r="G10986" i="8" s="1"/>
  <c r="G11024" i="8" s="1"/>
  <c r="G11062" i="8" s="1"/>
  <c r="G11100" i="8" s="1"/>
  <c r="G11138" i="8" s="1"/>
  <c r="G11176" i="8" s="1"/>
  <c r="G11214" i="8" s="1"/>
  <c r="G11252" i="8" s="1"/>
  <c r="G11290" i="8" s="1"/>
  <c r="G11328" i="8" s="1"/>
  <c r="G11366" i="8" s="1"/>
  <c r="G11404" i="8" s="1"/>
  <c r="G11442" i="8" s="1"/>
  <c r="G11480" i="8" s="1"/>
  <c r="G11518" i="8" s="1"/>
  <c r="G11556" i="8" s="1"/>
  <c r="G11594" i="8" s="1"/>
  <c r="G11632" i="8" s="1"/>
  <c r="G11670" i="8" s="1"/>
  <c r="G11708" i="8" s="1"/>
  <c r="G11746" i="8" s="1"/>
  <c r="G11784" i="8" s="1"/>
  <c r="G11822" i="8" s="1"/>
  <c r="G11860" i="8" s="1"/>
  <c r="G11898" i="8" s="1"/>
  <c r="G11936" i="8" s="1"/>
  <c r="G11974" i="8" s="1"/>
  <c r="G12012" i="8" s="1"/>
  <c r="G12050" i="8" s="1"/>
  <c r="G12088" i="8" s="1"/>
  <c r="G12126" i="8" s="1"/>
  <c r="G12164" i="8" s="1"/>
  <c r="G12202" i="8" s="1"/>
  <c r="G12240" i="8" s="1"/>
  <c r="G12278" i="8" s="1"/>
  <c r="G12316" i="8" s="1"/>
  <c r="G12354" i="8" s="1"/>
  <c r="G12392" i="8" s="1"/>
  <c r="G12430" i="8" s="1"/>
  <c r="G12468" i="8" s="1"/>
  <c r="G12506" i="8" s="1"/>
  <c r="G12544" i="8" s="1"/>
  <c r="G12582" i="8" s="1"/>
  <c r="G12620" i="8" s="1"/>
  <c r="G12658" i="8" s="1"/>
  <c r="G12696" i="8" s="1"/>
  <c r="G12734" i="8" s="1"/>
  <c r="G12772" i="8" s="1"/>
  <c r="G12810" i="8" s="1"/>
  <c r="G12848" i="8" s="1"/>
  <c r="G12886" i="8" s="1"/>
  <c r="G12924" i="8" s="1"/>
  <c r="H80" i="8"/>
  <c r="H118" i="8" s="1"/>
  <c r="H156" i="8" s="1"/>
  <c r="H194" i="8" s="1"/>
  <c r="H232" i="8" s="1"/>
  <c r="H270" i="8" s="1"/>
  <c r="H308" i="8" s="1"/>
  <c r="H346" i="8" s="1"/>
  <c r="H384" i="8" s="1"/>
  <c r="H422" i="8" s="1"/>
  <c r="H460" i="8" s="1"/>
  <c r="H498" i="8" s="1"/>
  <c r="H536" i="8" s="1"/>
  <c r="H574" i="8" s="1"/>
  <c r="H612" i="8" s="1"/>
  <c r="H650" i="8" s="1"/>
  <c r="H688" i="8" s="1"/>
  <c r="H726" i="8" s="1"/>
  <c r="H764" i="8" s="1"/>
  <c r="H802" i="8" s="1"/>
  <c r="H840" i="8" s="1"/>
  <c r="H878" i="8" s="1"/>
  <c r="H916" i="8" s="1"/>
  <c r="H954" i="8" s="1"/>
  <c r="H992" i="8" s="1"/>
  <c r="H1030" i="8" s="1"/>
  <c r="H1068" i="8" s="1"/>
  <c r="H1106" i="8" s="1"/>
  <c r="H1144" i="8" s="1"/>
  <c r="H1182" i="8" s="1"/>
  <c r="H1220" i="8" s="1"/>
  <c r="H1258" i="8" s="1"/>
  <c r="H1296" i="8" s="1"/>
  <c r="H1334" i="8" s="1"/>
  <c r="H1372" i="8" s="1"/>
  <c r="H1410" i="8" s="1"/>
  <c r="H1448" i="8" s="1"/>
  <c r="H1486" i="8" s="1"/>
  <c r="H1524" i="8" s="1"/>
  <c r="H1562" i="8" s="1"/>
  <c r="H1600" i="8" s="1"/>
  <c r="H1638" i="8" s="1"/>
  <c r="H1676" i="8" s="1"/>
  <c r="H1714" i="8" s="1"/>
  <c r="H1752" i="8" s="1"/>
  <c r="H1790" i="8" s="1"/>
  <c r="H1828" i="8" s="1"/>
  <c r="H1866" i="8" s="1"/>
  <c r="H1904" i="8" s="1"/>
  <c r="H1942" i="8" s="1"/>
  <c r="H1980" i="8" s="1"/>
  <c r="H2018" i="8" s="1"/>
  <c r="H2056" i="8" s="1"/>
  <c r="H2094" i="8" s="1"/>
  <c r="H2132" i="8" s="1"/>
  <c r="H2170" i="8" s="1"/>
  <c r="H2208" i="8" s="1"/>
  <c r="H2246" i="8" s="1"/>
  <c r="H2284" i="8" s="1"/>
  <c r="H2322" i="8" s="1"/>
  <c r="H2360" i="8" s="1"/>
  <c r="H2398" i="8" s="1"/>
  <c r="H2436" i="8" s="1"/>
  <c r="H2474" i="8" s="1"/>
  <c r="H2512" i="8" s="1"/>
  <c r="H2550" i="8" s="1"/>
  <c r="H2588" i="8" s="1"/>
  <c r="H2626" i="8" s="1"/>
  <c r="H2664" i="8" s="1"/>
  <c r="H2702" i="8" s="1"/>
  <c r="H2740" i="8" s="1"/>
  <c r="H2778" i="8" s="1"/>
  <c r="H2816" i="8" s="1"/>
  <c r="H2854" i="8" s="1"/>
  <c r="H2892" i="8" s="1"/>
  <c r="H2930" i="8" s="1"/>
  <c r="H2968" i="8" s="1"/>
  <c r="H3006" i="8" s="1"/>
  <c r="H3044" i="8" s="1"/>
  <c r="H3082" i="8" s="1"/>
  <c r="H3120" i="8" s="1"/>
  <c r="H3158" i="8" s="1"/>
  <c r="H3196" i="8" s="1"/>
  <c r="H3234" i="8" s="1"/>
  <c r="H3272" i="8" s="1"/>
  <c r="H3310" i="8" s="1"/>
  <c r="H3348" i="8" s="1"/>
  <c r="H3386" i="8" s="1"/>
  <c r="H3424" i="8" s="1"/>
  <c r="H3462" i="8" s="1"/>
  <c r="H3500" i="8" s="1"/>
  <c r="H3538" i="8" s="1"/>
  <c r="H3576" i="8" s="1"/>
  <c r="H3614" i="8" s="1"/>
  <c r="H3652" i="8" s="1"/>
  <c r="H3690" i="8" s="1"/>
  <c r="H3728" i="8" s="1"/>
  <c r="H3766" i="8" s="1"/>
  <c r="H3804" i="8" s="1"/>
  <c r="H3842" i="8" s="1"/>
  <c r="H3880" i="8" s="1"/>
  <c r="H3918" i="8" s="1"/>
  <c r="H3956" i="8" s="1"/>
  <c r="H3994" i="8" s="1"/>
  <c r="H4032" i="8" s="1"/>
  <c r="H4070" i="8" s="1"/>
  <c r="H4108" i="8" s="1"/>
  <c r="H4146" i="8" s="1"/>
  <c r="H4184" i="8" s="1"/>
  <c r="H4222" i="8" s="1"/>
  <c r="H4260" i="8" s="1"/>
  <c r="H4298" i="8" s="1"/>
  <c r="H4336" i="8" s="1"/>
  <c r="H4374" i="8" s="1"/>
  <c r="H4412" i="8" s="1"/>
  <c r="H4450" i="8" s="1"/>
  <c r="H4488" i="8" s="1"/>
  <c r="H4526" i="8" s="1"/>
  <c r="H4564" i="8" s="1"/>
  <c r="H4602" i="8" s="1"/>
  <c r="H4640" i="8" s="1"/>
  <c r="H4678" i="8" s="1"/>
  <c r="H4716" i="8" s="1"/>
  <c r="H4754" i="8" s="1"/>
  <c r="H4792" i="8" s="1"/>
  <c r="H4830" i="8" s="1"/>
  <c r="H4868" i="8" s="1"/>
  <c r="H4906" i="8" s="1"/>
  <c r="H4944" i="8" s="1"/>
  <c r="H4982" i="8" s="1"/>
  <c r="H5020" i="8" s="1"/>
  <c r="H5058" i="8" s="1"/>
  <c r="H5096" i="8" s="1"/>
  <c r="H5134" i="8" s="1"/>
  <c r="H5172" i="8" s="1"/>
  <c r="H5210" i="8" s="1"/>
  <c r="H5248" i="8" s="1"/>
  <c r="H5286" i="8" s="1"/>
  <c r="H5324" i="8" s="1"/>
  <c r="H5362" i="8" s="1"/>
  <c r="H5400" i="8" s="1"/>
  <c r="H5438" i="8" s="1"/>
  <c r="H5476" i="8" s="1"/>
  <c r="H5514" i="8" s="1"/>
  <c r="H5552" i="8" s="1"/>
  <c r="H5590" i="8" s="1"/>
  <c r="H5628" i="8" s="1"/>
  <c r="H5666" i="8" s="1"/>
  <c r="H5704" i="8" s="1"/>
  <c r="H5742" i="8" s="1"/>
  <c r="H5780" i="8" s="1"/>
  <c r="H5818" i="8" s="1"/>
  <c r="H5856" i="8" s="1"/>
  <c r="H5894" i="8" s="1"/>
  <c r="H5932" i="8" s="1"/>
  <c r="H5970" i="8" s="1"/>
  <c r="H6008" i="8" s="1"/>
  <c r="H6046" i="8" s="1"/>
  <c r="H6084" i="8" s="1"/>
  <c r="H6122" i="8" s="1"/>
  <c r="H6160" i="8" s="1"/>
  <c r="H6198" i="8" s="1"/>
  <c r="H6236" i="8" s="1"/>
  <c r="H6274" i="8" s="1"/>
  <c r="H6312" i="8" s="1"/>
  <c r="H6350" i="8" s="1"/>
  <c r="H6388" i="8" s="1"/>
  <c r="H6426" i="8" s="1"/>
  <c r="H6464" i="8" s="1"/>
  <c r="H6502" i="8" s="1"/>
  <c r="H6540" i="8" s="1"/>
  <c r="H6578" i="8" s="1"/>
  <c r="H6616" i="8" s="1"/>
  <c r="H6654" i="8" s="1"/>
  <c r="H6692" i="8" s="1"/>
  <c r="H6730" i="8" s="1"/>
  <c r="H6768" i="8" s="1"/>
  <c r="H6806" i="8" s="1"/>
  <c r="H6844" i="8" s="1"/>
  <c r="H6882" i="8" s="1"/>
  <c r="H6920" i="8" s="1"/>
  <c r="H6958" i="8" s="1"/>
  <c r="H6996" i="8" s="1"/>
  <c r="H7034" i="8" s="1"/>
  <c r="H7072" i="8" s="1"/>
  <c r="H7110" i="8" s="1"/>
  <c r="H7148" i="8" s="1"/>
  <c r="H7186" i="8" s="1"/>
  <c r="H7224" i="8" s="1"/>
  <c r="H7262" i="8" s="1"/>
  <c r="H7300" i="8" s="1"/>
  <c r="H7338" i="8" s="1"/>
  <c r="H7376" i="8" s="1"/>
  <c r="H7414" i="8" s="1"/>
  <c r="H7452" i="8" s="1"/>
  <c r="H7490" i="8" s="1"/>
  <c r="H7528" i="8" s="1"/>
  <c r="H7566" i="8" s="1"/>
  <c r="H7604" i="8" s="1"/>
  <c r="H7642" i="8" s="1"/>
  <c r="H7680" i="8" s="1"/>
  <c r="H7718" i="8" s="1"/>
  <c r="H7756" i="8" s="1"/>
  <c r="H7794" i="8" s="1"/>
  <c r="H7832" i="8" s="1"/>
  <c r="H7870" i="8" s="1"/>
  <c r="H7908" i="8" s="1"/>
  <c r="H7946" i="8" s="1"/>
  <c r="H7984" i="8" s="1"/>
  <c r="H8022" i="8" s="1"/>
  <c r="H8060" i="8" s="1"/>
  <c r="H8098" i="8" s="1"/>
  <c r="H8136" i="8" s="1"/>
  <c r="H8174" i="8" s="1"/>
  <c r="H8212" i="8" s="1"/>
  <c r="H8250" i="8" s="1"/>
  <c r="H8288" i="8" s="1"/>
  <c r="H8326" i="8" s="1"/>
  <c r="H8364" i="8" s="1"/>
  <c r="H8402" i="8" s="1"/>
  <c r="H8440" i="8" s="1"/>
  <c r="H8478" i="8" s="1"/>
  <c r="H8516" i="8" s="1"/>
  <c r="H8554" i="8" s="1"/>
  <c r="H8592" i="8" s="1"/>
  <c r="H8630" i="8" s="1"/>
  <c r="H8668" i="8" s="1"/>
  <c r="H8706" i="8" s="1"/>
  <c r="H8744" i="8" s="1"/>
  <c r="H8782" i="8" s="1"/>
  <c r="H8820" i="8" s="1"/>
  <c r="H8858" i="8" s="1"/>
  <c r="H8896" i="8" s="1"/>
  <c r="H8934" i="8" s="1"/>
  <c r="H8972" i="8" s="1"/>
  <c r="H9010" i="8" s="1"/>
  <c r="H9048" i="8" s="1"/>
  <c r="H9086" i="8" s="1"/>
  <c r="H9124" i="8" s="1"/>
  <c r="H9162" i="8" s="1"/>
  <c r="H9200" i="8" s="1"/>
  <c r="H9238" i="8" s="1"/>
  <c r="H9276" i="8" s="1"/>
  <c r="H9314" i="8" s="1"/>
  <c r="H9352" i="8" s="1"/>
  <c r="H9390" i="8" s="1"/>
  <c r="H9428" i="8" s="1"/>
  <c r="H9466" i="8" s="1"/>
  <c r="H9504" i="8" s="1"/>
  <c r="H9542" i="8" s="1"/>
  <c r="H9580" i="8" s="1"/>
  <c r="H9618" i="8" s="1"/>
  <c r="H9656" i="8" s="1"/>
  <c r="H9694" i="8" s="1"/>
  <c r="H9732" i="8" s="1"/>
  <c r="H9770" i="8" s="1"/>
  <c r="H9808" i="8" s="1"/>
  <c r="H9846" i="8" s="1"/>
  <c r="H9884" i="8" s="1"/>
  <c r="H9922" i="8" s="1"/>
  <c r="H9960" i="8" s="1"/>
  <c r="H9998" i="8" s="1"/>
  <c r="H10036" i="8" s="1"/>
  <c r="H10074" i="8" s="1"/>
  <c r="H10112" i="8" s="1"/>
  <c r="H10150" i="8" s="1"/>
  <c r="H10188" i="8" s="1"/>
  <c r="H10226" i="8" s="1"/>
  <c r="H10264" i="8" s="1"/>
  <c r="H10302" i="8" s="1"/>
  <c r="H10340" i="8" s="1"/>
  <c r="H10378" i="8" s="1"/>
  <c r="H10416" i="8" s="1"/>
  <c r="H10454" i="8" s="1"/>
  <c r="H10492" i="8" s="1"/>
  <c r="H10530" i="8" s="1"/>
  <c r="H10568" i="8" s="1"/>
  <c r="H10606" i="8" s="1"/>
  <c r="H10644" i="8" s="1"/>
  <c r="H10682" i="8" s="1"/>
  <c r="H10720" i="8" s="1"/>
  <c r="H10758" i="8" s="1"/>
  <c r="H10796" i="8" s="1"/>
  <c r="H10834" i="8" s="1"/>
  <c r="H10872" i="8" s="1"/>
  <c r="H10910" i="8" s="1"/>
  <c r="H10948" i="8" s="1"/>
  <c r="H10986" i="8" s="1"/>
  <c r="H11024" i="8" s="1"/>
  <c r="H11062" i="8" s="1"/>
  <c r="H11100" i="8" s="1"/>
  <c r="H11138" i="8" s="1"/>
  <c r="H11176" i="8" s="1"/>
  <c r="H11214" i="8" s="1"/>
  <c r="H11252" i="8" s="1"/>
  <c r="H11290" i="8" s="1"/>
  <c r="H11328" i="8" s="1"/>
  <c r="H11366" i="8" s="1"/>
  <c r="H11404" i="8" s="1"/>
  <c r="H11442" i="8" s="1"/>
  <c r="H11480" i="8" s="1"/>
  <c r="H11518" i="8" s="1"/>
  <c r="H11556" i="8" s="1"/>
  <c r="H11594" i="8" s="1"/>
  <c r="H11632" i="8" s="1"/>
  <c r="H11670" i="8" s="1"/>
  <c r="H11708" i="8" s="1"/>
  <c r="H11746" i="8" s="1"/>
  <c r="H11784" i="8" s="1"/>
  <c r="H11822" i="8" s="1"/>
  <c r="H11860" i="8" s="1"/>
  <c r="H11898" i="8" s="1"/>
  <c r="H11936" i="8" s="1"/>
  <c r="H11974" i="8" s="1"/>
  <c r="H12012" i="8" s="1"/>
  <c r="H12050" i="8" s="1"/>
  <c r="H12088" i="8" s="1"/>
  <c r="H12126" i="8" s="1"/>
  <c r="H12164" i="8" s="1"/>
  <c r="H12202" i="8" s="1"/>
  <c r="H12240" i="8" s="1"/>
  <c r="H12278" i="8" s="1"/>
  <c r="H12316" i="8" s="1"/>
  <c r="H12354" i="8" s="1"/>
  <c r="H12392" i="8" s="1"/>
  <c r="H12430" i="8" s="1"/>
  <c r="H12468" i="8" s="1"/>
  <c r="H12506" i="8" s="1"/>
  <c r="H12544" i="8" s="1"/>
  <c r="H12582" i="8" s="1"/>
  <c r="H12620" i="8" s="1"/>
  <c r="H12658" i="8" s="1"/>
  <c r="H12696" i="8" s="1"/>
  <c r="H12734" i="8" s="1"/>
  <c r="H12772" i="8" s="1"/>
  <c r="H12810" i="8" s="1"/>
  <c r="H12848" i="8" s="1"/>
  <c r="H12886" i="8" s="1"/>
  <c r="H12924" i="8" s="1"/>
  <c r="I80" i="8"/>
  <c r="I118" i="8" s="1"/>
  <c r="I156" i="8" s="1"/>
  <c r="I194" i="8" s="1"/>
  <c r="I232" i="8" s="1"/>
  <c r="I270" i="8" s="1"/>
  <c r="I308" i="8" s="1"/>
  <c r="I346" i="8" s="1"/>
  <c r="I384" i="8" s="1"/>
  <c r="I422" i="8" s="1"/>
  <c r="I460" i="8" s="1"/>
  <c r="I498" i="8" s="1"/>
  <c r="I536" i="8" s="1"/>
  <c r="I574" i="8" s="1"/>
  <c r="I612" i="8" s="1"/>
  <c r="I650" i="8" s="1"/>
  <c r="I688" i="8" s="1"/>
  <c r="I726" i="8" s="1"/>
  <c r="I764" i="8" s="1"/>
  <c r="I802" i="8" s="1"/>
  <c r="I840" i="8" s="1"/>
  <c r="I878" i="8" s="1"/>
  <c r="I916" i="8" s="1"/>
  <c r="I954" i="8" s="1"/>
  <c r="I992" i="8" s="1"/>
  <c r="I1030" i="8" s="1"/>
  <c r="I1068" i="8" s="1"/>
  <c r="I1106" i="8" s="1"/>
  <c r="I1144" i="8" s="1"/>
  <c r="I1182" i="8" s="1"/>
  <c r="I1220" i="8" s="1"/>
  <c r="I1258" i="8" s="1"/>
  <c r="I1296" i="8" s="1"/>
  <c r="I1334" i="8" s="1"/>
  <c r="I1372" i="8" s="1"/>
  <c r="I1410" i="8" s="1"/>
  <c r="I1448" i="8" s="1"/>
  <c r="I1486" i="8" s="1"/>
  <c r="I1524" i="8" s="1"/>
  <c r="I1562" i="8" s="1"/>
  <c r="I1600" i="8" s="1"/>
  <c r="I1638" i="8" s="1"/>
  <c r="I1676" i="8" s="1"/>
  <c r="I1714" i="8" s="1"/>
  <c r="I1752" i="8" s="1"/>
  <c r="I1790" i="8" s="1"/>
  <c r="I1828" i="8" s="1"/>
  <c r="I1866" i="8" s="1"/>
  <c r="I1904" i="8" s="1"/>
  <c r="I1942" i="8" s="1"/>
  <c r="I1980" i="8" s="1"/>
  <c r="I2018" i="8" s="1"/>
  <c r="I2056" i="8" s="1"/>
  <c r="I2094" i="8" s="1"/>
  <c r="I2132" i="8" s="1"/>
  <c r="I2170" i="8" s="1"/>
  <c r="I2208" i="8" s="1"/>
  <c r="I2246" i="8" s="1"/>
  <c r="I2284" i="8" s="1"/>
  <c r="I2322" i="8" s="1"/>
  <c r="I2360" i="8" s="1"/>
  <c r="I2398" i="8" s="1"/>
  <c r="I2436" i="8" s="1"/>
  <c r="I2474" i="8" s="1"/>
  <c r="I2512" i="8" s="1"/>
  <c r="I2550" i="8" s="1"/>
  <c r="I2588" i="8" s="1"/>
  <c r="I2626" i="8" s="1"/>
  <c r="I2664" i="8" s="1"/>
  <c r="I2702" i="8" s="1"/>
  <c r="I2740" i="8" s="1"/>
  <c r="I2778" i="8" s="1"/>
  <c r="I2816" i="8" s="1"/>
  <c r="I2854" i="8" s="1"/>
  <c r="I2892" i="8" s="1"/>
  <c r="I2930" i="8" s="1"/>
  <c r="I2968" i="8" s="1"/>
  <c r="I3006" i="8" s="1"/>
  <c r="I3044" i="8" s="1"/>
  <c r="I3082" i="8" s="1"/>
  <c r="I3120" i="8" s="1"/>
  <c r="I3158" i="8" s="1"/>
  <c r="I3196" i="8" s="1"/>
  <c r="I3234" i="8" s="1"/>
  <c r="I3272" i="8" s="1"/>
  <c r="I3310" i="8" s="1"/>
  <c r="I3348" i="8" s="1"/>
  <c r="I3386" i="8" s="1"/>
  <c r="I3424" i="8" s="1"/>
  <c r="I3462" i="8" s="1"/>
  <c r="I3500" i="8" s="1"/>
  <c r="I3538" i="8" s="1"/>
  <c r="I3576" i="8" s="1"/>
  <c r="I3614" i="8" s="1"/>
  <c r="I3652" i="8" s="1"/>
  <c r="I3690" i="8" s="1"/>
  <c r="I3728" i="8" s="1"/>
  <c r="I3766" i="8" s="1"/>
  <c r="I3804" i="8" s="1"/>
  <c r="I3842" i="8" s="1"/>
  <c r="I3880" i="8" s="1"/>
  <c r="I3918" i="8" s="1"/>
  <c r="I3956" i="8" s="1"/>
  <c r="I3994" i="8" s="1"/>
  <c r="I4032" i="8" s="1"/>
  <c r="I4070" i="8" s="1"/>
  <c r="I4108" i="8" s="1"/>
  <c r="I4146" i="8" s="1"/>
  <c r="I4184" i="8" s="1"/>
  <c r="I4222" i="8" s="1"/>
  <c r="I4260" i="8" s="1"/>
  <c r="I4298" i="8" s="1"/>
  <c r="I4336" i="8" s="1"/>
  <c r="I4374" i="8" s="1"/>
  <c r="I4412" i="8" s="1"/>
  <c r="I4450" i="8" s="1"/>
  <c r="I4488" i="8" s="1"/>
  <c r="I4526" i="8" s="1"/>
  <c r="I4564" i="8" s="1"/>
  <c r="I4602" i="8" s="1"/>
  <c r="I4640" i="8" s="1"/>
  <c r="I4678" i="8" s="1"/>
  <c r="I4716" i="8" s="1"/>
  <c r="I4754" i="8" s="1"/>
  <c r="I4792" i="8" s="1"/>
  <c r="I4830" i="8" s="1"/>
  <c r="I4868" i="8" s="1"/>
  <c r="I4906" i="8" s="1"/>
  <c r="I4944" i="8" s="1"/>
  <c r="I4982" i="8" s="1"/>
  <c r="I5020" i="8" s="1"/>
  <c r="I5058" i="8" s="1"/>
  <c r="I5096" i="8" s="1"/>
  <c r="I5134" i="8" s="1"/>
  <c r="I5172" i="8" s="1"/>
  <c r="I5210" i="8" s="1"/>
  <c r="I5248" i="8" s="1"/>
  <c r="I5286" i="8" s="1"/>
  <c r="I5324" i="8" s="1"/>
  <c r="I5362" i="8" s="1"/>
  <c r="I5400" i="8" s="1"/>
  <c r="I5438" i="8" s="1"/>
  <c r="I5476" i="8" s="1"/>
  <c r="I5514" i="8" s="1"/>
  <c r="I5552" i="8" s="1"/>
  <c r="I5590" i="8" s="1"/>
  <c r="I5628" i="8" s="1"/>
  <c r="I5666" i="8" s="1"/>
  <c r="I5704" i="8" s="1"/>
  <c r="I5742" i="8" s="1"/>
  <c r="I5780" i="8" s="1"/>
  <c r="I5818" i="8" s="1"/>
  <c r="I5856" i="8" s="1"/>
  <c r="I5894" i="8" s="1"/>
  <c r="I5932" i="8" s="1"/>
  <c r="I5970" i="8" s="1"/>
  <c r="I6008" i="8" s="1"/>
  <c r="I6046" i="8" s="1"/>
  <c r="I6084" i="8" s="1"/>
  <c r="I6122" i="8" s="1"/>
  <c r="I6160" i="8" s="1"/>
  <c r="I6198" i="8" s="1"/>
  <c r="I6236" i="8" s="1"/>
  <c r="I6274" i="8" s="1"/>
  <c r="I6312" i="8" s="1"/>
  <c r="I6350" i="8" s="1"/>
  <c r="I6388" i="8" s="1"/>
  <c r="I6426" i="8" s="1"/>
  <c r="I6464" i="8" s="1"/>
  <c r="I6502" i="8" s="1"/>
  <c r="I6540" i="8" s="1"/>
  <c r="I6578" i="8" s="1"/>
  <c r="I6616" i="8" s="1"/>
  <c r="I6654" i="8" s="1"/>
  <c r="I6692" i="8" s="1"/>
  <c r="I6730" i="8" s="1"/>
  <c r="I6768" i="8" s="1"/>
  <c r="I6806" i="8" s="1"/>
  <c r="I6844" i="8" s="1"/>
  <c r="I6882" i="8" s="1"/>
  <c r="I6920" i="8" s="1"/>
  <c r="I6958" i="8" s="1"/>
  <c r="I6996" i="8" s="1"/>
  <c r="I7034" i="8" s="1"/>
  <c r="I7072" i="8" s="1"/>
  <c r="I7110" i="8" s="1"/>
  <c r="I7148" i="8" s="1"/>
  <c r="I7186" i="8" s="1"/>
  <c r="I7224" i="8" s="1"/>
  <c r="I7262" i="8" s="1"/>
  <c r="I7300" i="8" s="1"/>
  <c r="I7338" i="8" s="1"/>
  <c r="I7376" i="8" s="1"/>
  <c r="I7414" i="8" s="1"/>
  <c r="I7452" i="8" s="1"/>
  <c r="I7490" i="8" s="1"/>
  <c r="I7528" i="8" s="1"/>
  <c r="I7566" i="8" s="1"/>
  <c r="I7604" i="8" s="1"/>
  <c r="I7642" i="8" s="1"/>
  <c r="I7680" i="8" s="1"/>
  <c r="I7718" i="8" s="1"/>
  <c r="I7756" i="8" s="1"/>
  <c r="I7794" i="8" s="1"/>
  <c r="I7832" i="8" s="1"/>
  <c r="I7870" i="8" s="1"/>
  <c r="I7908" i="8" s="1"/>
  <c r="I7946" i="8" s="1"/>
  <c r="I7984" i="8" s="1"/>
  <c r="I8022" i="8" s="1"/>
  <c r="I8060" i="8" s="1"/>
  <c r="I8098" i="8" s="1"/>
  <c r="I8136" i="8" s="1"/>
  <c r="I8174" i="8" s="1"/>
  <c r="I8212" i="8" s="1"/>
  <c r="I8250" i="8" s="1"/>
  <c r="I8288" i="8" s="1"/>
  <c r="I8326" i="8" s="1"/>
  <c r="I8364" i="8" s="1"/>
  <c r="I8402" i="8" s="1"/>
  <c r="I8440" i="8" s="1"/>
  <c r="I8478" i="8" s="1"/>
  <c r="I8516" i="8" s="1"/>
  <c r="I8554" i="8" s="1"/>
  <c r="I8592" i="8" s="1"/>
  <c r="I8630" i="8" s="1"/>
  <c r="I8668" i="8" s="1"/>
  <c r="I8706" i="8" s="1"/>
  <c r="I8744" i="8" s="1"/>
  <c r="I8782" i="8" s="1"/>
  <c r="I8820" i="8" s="1"/>
  <c r="I8858" i="8" s="1"/>
  <c r="I8896" i="8" s="1"/>
  <c r="I8934" i="8" s="1"/>
  <c r="I8972" i="8" s="1"/>
  <c r="I9010" i="8" s="1"/>
  <c r="I9048" i="8" s="1"/>
  <c r="I9086" i="8" s="1"/>
  <c r="I9124" i="8" s="1"/>
  <c r="I9162" i="8" s="1"/>
  <c r="I9200" i="8" s="1"/>
  <c r="I9238" i="8" s="1"/>
  <c r="I9276" i="8" s="1"/>
  <c r="I9314" i="8" s="1"/>
  <c r="I9352" i="8" s="1"/>
  <c r="I9390" i="8" s="1"/>
  <c r="I9428" i="8" s="1"/>
  <c r="I9466" i="8" s="1"/>
  <c r="I9504" i="8" s="1"/>
  <c r="I9542" i="8" s="1"/>
  <c r="I9580" i="8" s="1"/>
  <c r="I9618" i="8" s="1"/>
  <c r="I9656" i="8" s="1"/>
  <c r="I9694" i="8" s="1"/>
  <c r="I9732" i="8" s="1"/>
  <c r="I9770" i="8" s="1"/>
  <c r="I9808" i="8" s="1"/>
  <c r="I9846" i="8" s="1"/>
  <c r="I9884" i="8" s="1"/>
  <c r="I9922" i="8" s="1"/>
  <c r="I9960" i="8" s="1"/>
  <c r="I9998" i="8" s="1"/>
  <c r="I10036" i="8" s="1"/>
  <c r="I10074" i="8" s="1"/>
  <c r="I10112" i="8" s="1"/>
  <c r="I10150" i="8" s="1"/>
  <c r="I10188" i="8" s="1"/>
  <c r="I10226" i="8" s="1"/>
  <c r="I10264" i="8" s="1"/>
  <c r="I10302" i="8" s="1"/>
  <c r="I10340" i="8" s="1"/>
  <c r="I10378" i="8" s="1"/>
  <c r="I10416" i="8" s="1"/>
  <c r="I10454" i="8" s="1"/>
  <c r="I10492" i="8" s="1"/>
  <c r="I10530" i="8" s="1"/>
  <c r="I10568" i="8" s="1"/>
  <c r="I10606" i="8" s="1"/>
  <c r="I10644" i="8" s="1"/>
  <c r="I10682" i="8" s="1"/>
  <c r="I10720" i="8" s="1"/>
  <c r="I10758" i="8" s="1"/>
  <c r="I10796" i="8" s="1"/>
  <c r="I10834" i="8" s="1"/>
  <c r="I10872" i="8" s="1"/>
  <c r="I10910" i="8" s="1"/>
  <c r="I10948" i="8" s="1"/>
  <c r="I10986" i="8" s="1"/>
  <c r="I11024" i="8" s="1"/>
  <c r="I11062" i="8" s="1"/>
  <c r="I11100" i="8" s="1"/>
  <c r="I11138" i="8" s="1"/>
  <c r="I11176" i="8" s="1"/>
  <c r="I11214" i="8" s="1"/>
  <c r="I11252" i="8" s="1"/>
  <c r="I11290" i="8" s="1"/>
  <c r="I11328" i="8" s="1"/>
  <c r="I11366" i="8" s="1"/>
  <c r="I11404" i="8" s="1"/>
  <c r="I11442" i="8" s="1"/>
  <c r="I11480" i="8" s="1"/>
  <c r="I11518" i="8" s="1"/>
  <c r="I11556" i="8" s="1"/>
  <c r="I11594" i="8" s="1"/>
  <c r="I11632" i="8" s="1"/>
  <c r="I11670" i="8" s="1"/>
  <c r="I11708" i="8" s="1"/>
  <c r="I11746" i="8" s="1"/>
  <c r="I11784" i="8" s="1"/>
  <c r="I11822" i="8" s="1"/>
  <c r="I11860" i="8" s="1"/>
  <c r="I11898" i="8" s="1"/>
  <c r="I11936" i="8" s="1"/>
  <c r="I11974" i="8" s="1"/>
  <c r="I12012" i="8" s="1"/>
  <c r="I12050" i="8" s="1"/>
  <c r="I12088" i="8" s="1"/>
  <c r="I12126" i="8" s="1"/>
  <c r="I12164" i="8" s="1"/>
  <c r="I12202" i="8" s="1"/>
  <c r="I12240" i="8" s="1"/>
  <c r="I12278" i="8" s="1"/>
  <c r="I12316" i="8" s="1"/>
  <c r="I12354" i="8" s="1"/>
  <c r="I12392" i="8" s="1"/>
  <c r="I12430" i="8" s="1"/>
  <c r="I12468" i="8" s="1"/>
  <c r="I12506" i="8" s="1"/>
  <c r="I12544" i="8" s="1"/>
  <c r="I12582" i="8" s="1"/>
  <c r="I12620" i="8" s="1"/>
  <c r="I12658" i="8" s="1"/>
  <c r="I12696" i="8" s="1"/>
  <c r="I12734" i="8" s="1"/>
  <c r="I12772" i="8" s="1"/>
  <c r="I12810" i="8" s="1"/>
  <c r="I12848" i="8" s="1"/>
  <c r="I12886" i="8" s="1"/>
  <c r="I12924" i="8" s="1"/>
  <c r="J80" i="8"/>
  <c r="J118" i="8" s="1"/>
  <c r="J156" i="8" s="1"/>
  <c r="J194" i="8" s="1"/>
  <c r="J232" i="8" s="1"/>
  <c r="J270" i="8" s="1"/>
  <c r="J308" i="8" s="1"/>
  <c r="J346" i="8" s="1"/>
  <c r="J384" i="8" s="1"/>
  <c r="J422" i="8" s="1"/>
  <c r="J460" i="8" s="1"/>
  <c r="J498" i="8" s="1"/>
  <c r="J536" i="8" s="1"/>
  <c r="J574" i="8" s="1"/>
  <c r="J612" i="8" s="1"/>
  <c r="J650" i="8" s="1"/>
  <c r="J688" i="8" s="1"/>
  <c r="J726" i="8" s="1"/>
  <c r="J764" i="8" s="1"/>
  <c r="J802" i="8" s="1"/>
  <c r="J840" i="8" s="1"/>
  <c r="J878" i="8" s="1"/>
  <c r="J916" i="8" s="1"/>
  <c r="J954" i="8" s="1"/>
  <c r="J992" i="8" s="1"/>
  <c r="J1030" i="8" s="1"/>
  <c r="J1068" i="8" s="1"/>
  <c r="J1106" i="8" s="1"/>
  <c r="J1144" i="8" s="1"/>
  <c r="J1182" i="8" s="1"/>
  <c r="J1220" i="8" s="1"/>
  <c r="J1258" i="8" s="1"/>
  <c r="J1296" i="8" s="1"/>
  <c r="J1334" i="8" s="1"/>
  <c r="J1372" i="8" s="1"/>
  <c r="J1410" i="8" s="1"/>
  <c r="J1448" i="8" s="1"/>
  <c r="J1486" i="8" s="1"/>
  <c r="J1524" i="8" s="1"/>
  <c r="J1562" i="8" s="1"/>
  <c r="J1600" i="8" s="1"/>
  <c r="J1638" i="8" s="1"/>
  <c r="J1676" i="8" s="1"/>
  <c r="J1714" i="8" s="1"/>
  <c r="J1752" i="8" s="1"/>
  <c r="J1790" i="8" s="1"/>
  <c r="J1828" i="8" s="1"/>
  <c r="J1866" i="8" s="1"/>
  <c r="J1904" i="8" s="1"/>
  <c r="J1942" i="8" s="1"/>
  <c r="J1980" i="8" s="1"/>
  <c r="J2018" i="8" s="1"/>
  <c r="J2056" i="8" s="1"/>
  <c r="J2094" i="8" s="1"/>
  <c r="J2132" i="8" s="1"/>
  <c r="J2170" i="8" s="1"/>
  <c r="J2208" i="8" s="1"/>
  <c r="J2246" i="8" s="1"/>
  <c r="J2284" i="8" s="1"/>
  <c r="J2322" i="8" s="1"/>
  <c r="J2360" i="8" s="1"/>
  <c r="J2398" i="8" s="1"/>
  <c r="J2436" i="8" s="1"/>
  <c r="J2474" i="8" s="1"/>
  <c r="J2512" i="8" s="1"/>
  <c r="J2550" i="8" s="1"/>
  <c r="J2588" i="8" s="1"/>
  <c r="J2626" i="8" s="1"/>
  <c r="J2664" i="8" s="1"/>
  <c r="J2702" i="8" s="1"/>
  <c r="J2740" i="8" s="1"/>
  <c r="J2778" i="8" s="1"/>
  <c r="J2816" i="8" s="1"/>
  <c r="J2854" i="8" s="1"/>
  <c r="J2892" i="8" s="1"/>
  <c r="J2930" i="8" s="1"/>
  <c r="J2968" i="8" s="1"/>
  <c r="J3006" i="8" s="1"/>
  <c r="J3044" i="8" s="1"/>
  <c r="J3082" i="8" s="1"/>
  <c r="J3120" i="8" s="1"/>
  <c r="J3158" i="8" s="1"/>
  <c r="J3196" i="8" s="1"/>
  <c r="J3234" i="8" s="1"/>
  <c r="J3272" i="8" s="1"/>
  <c r="J3310" i="8" s="1"/>
  <c r="J3348" i="8" s="1"/>
  <c r="J3386" i="8" s="1"/>
  <c r="J3424" i="8" s="1"/>
  <c r="J3462" i="8" s="1"/>
  <c r="J3500" i="8" s="1"/>
  <c r="J3538" i="8" s="1"/>
  <c r="J3576" i="8" s="1"/>
  <c r="J3614" i="8" s="1"/>
  <c r="J3652" i="8" s="1"/>
  <c r="J3690" i="8" s="1"/>
  <c r="J3728" i="8" s="1"/>
  <c r="J3766" i="8" s="1"/>
  <c r="J3804" i="8" s="1"/>
  <c r="J3842" i="8" s="1"/>
  <c r="J3880" i="8" s="1"/>
  <c r="J3918" i="8" s="1"/>
  <c r="J3956" i="8" s="1"/>
  <c r="J3994" i="8" s="1"/>
  <c r="J4032" i="8" s="1"/>
  <c r="J4070" i="8" s="1"/>
  <c r="J4108" i="8" s="1"/>
  <c r="J4146" i="8" s="1"/>
  <c r="J4184" i="8" s="1"/>
  <c r="J4222" i="8" s="1"/>
  <c r="J4260" i="8" s="1"/>
  <c r="J4298" i="8" s="1"/>
  <c r="J4336" i="8" s="1"/>
  <c r="J4374" i="8" s="1"/>
  <c r="J4412" i="8" s="1"/>
  <c r="J4450" i="8" s="1"/>
  <c r="J4488" i="8" s="1"/>
  <c r="J4526" i="8" s="1"/>
  <c r="J4564" i="8" s="1"/>
  <c r="J4602" i="8" s="1"/>
  <c r="J4640" i="8" s="1"/>
  <c r="J4678" i="8" s="1"/>
  <c r="J4716" i="8" s="1"/>
  <c r="J4754" i="8" s="1"/>
  <c r="J4792" i="8" s="1"/>
  <c r="J4830" i="8" s="1"/>
  <c r="J4868" i="8" s="1"/>
  <c r="J4906" i="8" s="1"/>
  <c r="J4944" i="8" s="1"/>
  <c r="J4982" i="8" s="1"/>
  <c r="J5020" i="8" s="1"/>
  <c r="J5058" i="8" s="1"/>
  <c r="J5096" i="8" s="1"/>
  <c r="J5134" i="8" s="1"/>
  <c r="J5172" i="8" s="1"/>
  <c r="J5210" i="8" s="1"/>
  <c r="J5248" i="8" s="1"/>
  <c r="J5286" i="8" s="1"/>
  <c r="J5324" i="8" s="1"/>
  <c r="J5362" i="8" s="1"/>
  <c r="J5400" i="8" s="1"/>
  <c r="J5438" i="8" s="1"/>
  <c r="J5476" i="8" s="1"/>
  <c r="J5514" i="8" s="1"/>
  <c r="J5552" i="8" s="1"/>
  <c r="J5590" i="8" s="1"/>
  <c r="J5628" i="8" s="1"/>
  <c r="J5666" i="8" s="1"/>
  <c r="J5704" i="8" s="1"/>
  <c r="J5742" i="8" s="1"/>
  <c r="J5780" i="8" s="1"/>
  <c r="J5818" i="8" s="1"/>
  <c r="J5856" i="8" s="1"/>
  <c r="J5894" i="8" s="1"/>
  <c r="J5932" i="8" s="1"/>
  <c r="J5970" i="8" s="1"/>
  <c r="J6008" i="8" s="1"/>
  <c r="J6046" i="8" s="1"/>
  <c r="J6084" i="8" s="1"/>
  <c r="J6122" i="8" s="1"/>
  <c r="J6160" i="8" s="1"/>
  <c r="J6198" i="8" s="1"/>
  <c r="J6236" i="8" s="1"/>
  <c r="J6274" i="8" s="1"/>
  <c r="J6312" i="8" s="1"/>
  <c r="J6350" i="8" s="1"/>
  <c r="J6388" i="8" s="1"/>
  <c r="J6426" i="8" s="1"/>
  <c r="J6464" i="8" s="1"/>
  <c r="J6502" i="8" s="1"/>
  <c r="J6540" i="8" s="1"/>
  <c r="J6578" i="8" s="1"/>
  <c r="J6616" i="8" s="1"/>
  <c r="J6654" i="8" s="1"/>
  <c r="J6692" i="8" s="1"/>
  <c r="J6730" i="8" s="1"/>
  <c r="J6768" i="8" s="1"/>
  <c r="J6806" i="8" s="1"/>
  <c r="J6844" i="8" s="1"/>
  <c r="J6882" i="8" s="1"/>
  <c r="J6920" i="8" s="1"/>
  <c r="J6958" i="8" s="1"/>
  <c r="J6996" i="8" s="1"/>
  <c r="J7034" i="8" s="1"/>
  <c r="J7072" i="8" s="1"/>
  <c r="J7110" i="8" s="1"/>
  <c r="J7148" i="8" s="1"/>
  <c r="J7186" i="8" s="1"/>
  <c r="J7224" i="8" s="1"/>
  <c r="J7262" i="8" s="1"/>
  <c r="J7300" i="8" s="1"/>
  <c r="J7338" i="8" s="1"/>
  <c r="J7376" i="8" s="1"/>
  <c r="J7414" i="8" s="1"/>
  <c r="J7452" i="8" s="1"/>
  <c r="J7490" i="8" s="1"/>
  <c r="J7528" i="8" s="1"/>
  <c r="J7566" i="8" s="1"/>
  <c r="J7604" i="8" s="1"/>
  <c r="J7642" i="8" s="1"/>
  <c r="J7680" i="8" s="1"/>
  <c r="J7718" i="8" s="1"/>
  <c r="J7756" i="8" s="1"/>
  <c r="J7794" i="8" s="1"/>
  <c r="J7832" i="8" s="1"/>
  <c r="J7870" i="8" s="1"/>
  <c r="J7908" i="8" s="1"/>
  <c r="J7946" i="8" s="1"/>
  <c r="J7984" i="8" s="1"/>
  <c r="J8022" i="8" s="1"/>
  <c r="J8060" i="8" s="1"/>
  <c r="J8098" i="8" s="1"/>
  <c r="J8136" i="8" s="1"/>
  <c r="J8174" i="8" s="1"/>
  <c r="J8212" i="8" s="1"/>
  <c r="J8250" i="8" s="1"/>
  <c r="J8288" i="8" s="1"/>
  <c r="J8326" i="8" s="1"/>
  <c r="J8364" i="8" s="1"/>
  <c r="J8402" i="8" s="1"/>
  <c r="J8440" i="8" s="1"/>
  <c r="J8478" i="8" s="1"/>
  <c r="J8516" i="8" s="1"/>
  <c r="J8554" i="8" s="1"/>
  <c r="J8592" i="8" s="1"/>
  <c r="J8630" i="8" s="1"/>
  <c r="J8668" i="8" s="1"/>
  <c r="J8706" i="8" s="1"/>
  <c r="J8744" i="8" s="1"/>
  <c r="J8782" i="8" s="1"/>
  <c r="J8820" i="8" s="1"/>
  <c r="J8858" i="8" s="1"/>
  <c r="J8896" i="8" s="1"/>
  <c r="J8934" i="8" s="1"/>
  <c r="J8972" i="8" s="1"/>
  <c r="J9010" i="8" s="1"/>
  <c r="J9048" i="8" s="1"/>
  <c r="J9086" i="8" s="1"/>
  <c r="J9124" i="8" s="1"/>
  <c r="J9162" i="8" s="1"/>
  <c r="J9200" i="8" s="1"/>
  <c r="J9238" i="8" s="1"/>
  <c r="J9276" i="8" s="1"/>
  <c r="J9314" i="8" s="1"/>
  <c r="J9352" i="8" s="1"/>
  <c r="J9390" i="8" s="1"/>
  <c r="J9428" i="8" s="1"/>
  <c r="J9466" i="8" s="1"/>
  <c r="J9504" i="8" s="1"/>
  <c r="J9542" i="8" s="1"/>
  <c r="J9580" i="8" s="1"/>
  <c r="J9618" i="8" s="1"/>
  <c r="J9656" i="8" s="1"/>
  <c r="J9694" i="8" s="1"/>
  <c r="J9732" i="8" s="1"/>
  <c r="J9770" i="8" s="1"/>
  <c r="J9808" i="8" s="1"/>
  <c r="J9846" i="8" s="1"/>
  <c r="J9884" i="8" s="1"/>
  <c r="J9922" i="8" s="1"/>
  <c r="J9960" i="8" s="1"/>
  <c r="J9998" i="8" s="1"/>
  <c r="J10036" i="8" s="1"/>
  <c r="J10074" i="8" s="1"/>
  <c r="J10112" i="8" s="1"/>
  <c r="J10150" i="8" s="1"/>
  <c r="J10188" i="8" s="1"/>
  <c r="J10226" i="8" s="1"/>
  <c r="J10264" i="8" s="1"/>
  <c r="J10302" i="8" s="1"/>
  <c r="J10340" i="8" s="1"/>
  <c r="J10378" i="8" s="1"/>
  <c r="J10416" i="8" s="1"/>
  <c r="J10454" i="8" s="1"/>
  <c r="J10492" i="8" s="1"/>
  <c r="J10530" i="8" s="1"/>
  <c r="J10568" i="8" s="1"/>
  <c r="J10606" i="8" s="1"/>
  <c r="J10644" i="8" s="1"/>
  <c r="J10682" i="8" s="1"/>
  <c r="J10720" i="8" s="1"/>
  <c r="J10758" i="8" s="1"/>
  <c r="J10796" i="8" s="1"/>
  <c r="J10834" i="8" s="1"/>
  <c r="J10872" i="8" s="1"/>
  <c r="J10910" i="8" s="1"/>
  <c r="J10948" i="8" s="1"/>
  <c r="J10986" i="8" s="1"/>
  <c r="J11024" i="8" s="1"/>
  <c r="J11062" i="8" s="1"/>
  <c r="J11100" i="8" s="1"/>
  <c r="J11138" i="8" s="1"/>
  <c r="J11176" i="8" s="1"/>
  <c r="J11214" i="8" s="1"/>
  <c r="J11252" i="8" s="1"/>
  <c r="J11290" i="8" s="1"/>
  <c r="J11328" i="8" s="1"/>
  <c r="J11366" i="8" s="1"/>
  <c r="J11404" i="8" s="1"/>
  <c r="J11442" i="8" s="1"/>
  <c r="J11480" i="8" s="1"/>
  <c r="J11518" i="8" s="1"/>
  <c r="J11556" i="8" s="1"/>
  <c r="J11594" i="8" s="1"/>
  <c r="J11632" i="8" s="1"/>
  <c r="J11670" i="8" s="1"/>
  <c r="J11708" i="8" s="1"/>
  <c r="J11746" i="8" s="1"/>
  <c r="J11784" i="8" s="1"/>
  <c r="J11822" i="8" s="1"/>
  <c r="J11860" i="8" s="1"/>
  <c r="J11898" i="8" s="1"/>
  <c r="J11936" i="8" s="1"/>
  <c r="J11974" i="8" s="1"/>
  <c r="J12012" i="8" s="1"/>
  <c r="J12050" i="8" s="1"/>
  <c r="J12088" i="8" s="1"/>
  <c r="J12126" i="8" s="1"/>
  <c r="J12164" i="8" s="1"/>
  <c r="J12202" i="8" s="1"/>
  <c r="J12240" i="8" s="1"/>
  <c r="J12278" i="8" s="1"/>
  <c r="J12316" i="8" s="1"/>
  <c r="J12354" i="8" s="1"/>
  <c r="J12392" i="8" s="1"/>
  <c r="J12430" i="8" s="1"/>
  <c r="J12468" i="8" s="1"/>
  <c r="J12506" i="8" s="1"/>
  <c r="J12544" i="8" s="1"/>
  <c r="J12582" i="8" s="1"/>
  <c r="J12620" i="8" s="1"/>
  <c r="J12658" i="8" s="1"/>
  <c r="J12696" i="8" s="1"/>
  <c r="J12734" i="8" s="1"/>
  <c r="J12772" i="8" s="1"/>
  <c r="J12810" i="8" s="1"/>
  <c r="J12848" i="8" s="1"/>
  <c r="J12886" i="8" s="1"/>
  <c r="J12924" i="8" s="1"/>
  <c r="K80" i="8"/>
  <c r="K118" i="8" s="1"/>
  <c r="K156" i="8" s="1"/>
  <c r="K194" i="8" s="1"/>
  <c r="K232" i="8" s="1"/>
  <c r="K270" i="8" s="1"/>
  <c r="K308" i="8" s="1"/>
  <c r="K346" i="8" s="1"/>
  <c r="K384" i="8" s="1"/>
  <c r="K422" i="8" s="1"/>
  <c r="K460" i="8" s="1"/>
  <c r="K498" i="8" s="1"/>
  <c r="K536" i="8" s="1"/>
  <c r="K574" i="8" s="1"/>
  <c r="K612" i="8" s="1"/>
  <c r="K650" i="8" s="1"/>
  <c r="K688" i="8" s="1"/>
  <c r="K726" i="8" s="1"/>
  <c r="K764" i="8" s="1"/>
  <c r="K802" i="8" s="1"/>
  <c r="K840" i="8" s="1"/>
  <c r="K878" i="8" s="1"/>
  <c r="K916" i="8" s="1"/>
  <c r="K954" i="8" s="1"/>
  <c r="K992" i="8" s="1"/>
  <c r="K1030" i="8" s="1"/>
  <c r="K1068" i="8" s="1"/>
  <c r="K1106" i="8" s="1"/>
  <c r="K1144" i="8" s="1"/>
  <c r="K1182" i="8" s="1"/>
  <c r="K1220" i="8" s="1"/>
  <c r="K1258" i="8" s="1"/>
  <c r="K1296" i="8" s="1"/>
  <c r="K1334" i="8" s="1"/>
  <c r="K1372" i="8" s="1"/>
  <c r="K1410" i="8" s="1"/>
  <c r="K1448" i="8" s="1"/>
  <c r="K1486" i="8" s="1"/>
  <c r="K1524" i="8" s="1"/>
  <c r="K1562" i="8" s="1"/>
  <c r="K1600" i="8" s="1"/>
  <c r="K1638" i="8" s="1"/>
  <c r="K1676" i="8" s="1"/>
  <c r="K1714" i="8" s="1"/>
  <c r="K1752" i="8" s="1"/>
  <c r="K1790" i="8" s="1"/>
  <c r="K1828" i="8" s="1"/>
  <c r="K1866" i="8" s="1"/>
  <c r="K1904" i="8" s="1"/>
  <c r="K1942" i="8" s="1"/>
  <c r="K1980" i="8" s="1"/>
  <c r="K2018" i="8" s="1"/>
  <c r="K2056" i="8" s="1"/>
  <c r="K2094" i="8" s="1"/>
  <c r="K2132" i="8" s="1"/>
  <c r="K2170" i="8" s="1"/>
  <c r="K2208" i="8" s="1"/>
  <c r="K2246" i="8" s="1"/>
  <c r="K2284" i="8" s="1"/>
  <c r="K2322" i="8" s="1"/>
  <c r="K2360" i="8" s="1"/>
  <c r="K2398" i="8" s="1"/>
  <c r="K2436" i="8" s="1"/>
  <c r="K2474" i="8" s="1"/>
  <c r="K2512" i="8" s="1"/>
  <c r="K2550" i="8" s="1"/>
  <c r="K2588" i="8" s="1"/>
  <c r="K2626" i="8" s="1"/>
  <c r="K2664" i="8" s="1"/>
  <c r="K2702" i="8" s="1"/>
  <c r="K2740" i="8" s="1"/>
  <c r="K2778" i="8" s="1"/>
  <c r="K2816" i="8" s="1"/>
  <c r="K2854" i="8" s="1"/>
  <c r="K2892" i="8" s="1"/>
  <c r="K2930" i="8" s="1"/>
  <c r="K2968" i="8" s="1"/>
  <c r="K3006" i="8" s="1"/>
  <c r="K3044" i="8" s="1"/>
  <c r="K3082" i="8" s="1"/>
  <c r="K3120" i="8" s="1"/>
  <c r="K3158" i="8" s="1"/>
  <c r="K3196" i="8" s="1"/>
  <c r="K3234" i="8" s="1"/>
  <c r="K3272" i="8" s="1"/>
  <c r="K3310" i="8" s="1"/>
  <c r="K3348" i="8" s="1"/>
  <c r="K3386" i="8" s="1"/>
  <c r="K3424" i="8" s="1"/>
  <c r="K3462" i="8" s="1"/>
  <c r="K3500" i="8" s="1"/>
  <c r="K3538" i="8" s="1"/>
  <c r="K3576" i="8" s="1"/>
  <c r="K3614" i="8" s="1"/>
  <c r="K3652" i="8" s="1"/>
  <c r="K3690" i="8" s="1"/>
  <c r="K3728" i="8" s="1"/>
  <c r="K3766" i="8" s="1"/>
  <c r="K3804" i="8" s="1"/>
  <c r="K3842" i="8" s="1"/>
  <c r="K3880" i="8" s="1"/>
  <c r="K3918" i="8" s="1"/>
  <c r="K3956" i="8" s="1"/>
  <c r="K3994" i="8" s="1"/>
  <c r="K4032" i="8" s="1"/>
  <c r="K4070" i="8" s="1"/>
  <c r="K4108" i="8" s="1"/>
  <c r="K4146" i="8" s="1"/>
  <c r="K4184" i="8" s="1"/>
  <c r="K4222" i="8" s="1"/>
  <c r="K4260" i="8" s="1"/>
  <c r="K4298" i="8" s="1"/>
  <c r="K4336" i="8" s="1"/>
  <c r="K4374" i="8" s="1"/>
  <c r="K4412" i="8" s="1"/>
  <c r="K4450" i="8" s="1"/>
  <c r="K4488" i="8" s="1"/>
  <c r="K4526" i="8" s="1"/>
  <c r="K4564" i="8" s="1"/>
  <c r="K4602" i="8" s="1"/>
  <c r="K4640" i="8" s="1"/>
  <c r="K4678" i="8" s="1"/>
  <c r="K4716" i="8" s="1"/>
  <c r="K4754" i="8" s="1"/>
  <c r="K4792" i="8" s="1"/>
  <c r="K4830" i="8" s="1"/>
  <c r="K4868" i="8" s="1"/>
  <c r="K4906" i="8" s="1"/>
  <c r="K4944" i="8" s="1"/>
  <c r="K4982" i="8" s="1"/>
  <c r="K5020" i="8" s="1"/>
  <c r="K5058" i="8" s="1"/>
  <c r="K5096" i="8" s="1"/>
  <c r="K5134" i="8" s="1"/>
  <c r="K5172" i="8" s="1"/>
  <c r="K5210" i="8" s="1"/>
  <c r="K5248" i="8" s="1"/>
  <c r="K5286" i="8" s="1"/>
  <c r="K5324" i="8" s="1"/>
  <c r="K5362" i="8" s="1"/>
  <c r="K5400" i="8" s="1"/>
  <c r="K5438" i="8" s="1"/>
  <c r="K5476" i="8" s="1"/>
  <c r="K5514" i="8" s="1"/>
  <c r="K5552" i="8" s="1"/>
  <c r="K5590" i="8" s="1"/>
  <c r="K5628" i="8" s="1"/>
  <c r="K5666" i="8" s="1"/>
  <c r="K5704" i="8" s="1"/>
  <c r="K5742" i="8" s="1"/>
  <c r="K5780" i="8" s="1"/>
  <c r="K5818" i="8" s="1"/>
  <c r="K5856" i="8" s="1"/>
  <c r="K5894" i="8" s="1"/>
  <c r="K5932" i="8" s="1"/>
  <c r="K5970" i="8" s="1"/>
  <c r="K6008" i="8" s="1"/>
  <c r="K6046" i="8" s="1"/>
  <c r="K6084" i="8" s="1"/>
  <c r="K6122" i="8" s="1"/>
  <c r="K6160" i="8" s="1"/>
  <c r="K6198" i="8" s="1"/>
  <c r="K6236" i="8" s="1"/>
  <c r="K6274" i="8" s="1"/>
  <c r="K6312" i="8" s="1"/>
  <c r="K6350" i="8" s="1"/>
  <c r="K6388" i="8" s="1"/>
  <c r="K6426" i="8" s="1"/>
  <c r="K6464" i="8" s="1"/>
  <c r="K6502" i="8" s="1"/>
  <c r="K6540" i="8" s="1"/>
  <c r="K6578" i="8" s="1"/>
  <c r="K6616" i="8" s="1"/>
  <c r="K6654" i="8" s="1"/>
  <c r="K6692" i="8" s="1"/>
  <c r="K6730" i="8" s="1"/>
  <c r="K6768" i="8" s="1"/>
  <c r="K6806" i="8" s="1"/>
  <c r="K6844" i="8" s="1"/>
  <c r="K6882" i="8" s="1"/>
  <c r="K6920" i="8" s="1"/>
  <c r="K6958" i="8" s="1"/>
  <c r="K6996" i="8" s="1"/>
  <c r="K7034" i="8" s="1"/>
  <c r="K7072" i="8" s="1"/>
  <c r="K7110" i="8" s="1"/>
  <c r="K7148" i="8" s="1"/>
  <c r="K7186" i="8" s="1"/>
  <c r="K7224" i="8" s="1"/>
  <c r="K7262" i="8" s="1"/>
  <c r="K7300" i="8" s="1"/>
  <c r="K7338" i="8" s="1"/>
  <c r="K7376" i="8" s="1"/>
  <c r="K7414" i="8" s="1"/>
  <c r="K7452" i="8" s="1"/>
  <c r="K7490" i="8" s="1"/>
  <c r="K7528" i="8" s="1"/>
  <c r="K7566" i="8" s="1"/>
  <c r="K7604" i="8" s="1"/>
  <c r="K7642" i="8" s="1"/>
  <c r="K7680" i="8" s="1"/>
  <c r="K7718" i="8" s="1"/>
  <c r="K7756" i="8" s="1"/>
  <c r="K7794" i="8" s="1"/>
  <c r="K7832" i="8" s="1"/>
  <c r="K7870" i="8" s="1"/>
  <c r="K7908" i="8" s="1"/>
  <c r="K7946" i="8" s="1"/>
  <c r="K7984" i="8" s="1"/>
  <c r="K8022" i="8" s="1"/>
  <c r="K8060" i="8" s="1"/>
  <c r="K8098" i="8" s="1"/>
  <c r="K8136" i="8" s="1"/>
  <c r="K8174" i="8" s="1"/>
  <c r="K8212" i="8" s="1"/>
  <c r="K8250" i="8" s="1"/>
  <c r="K8288" i="8" s="1"/>
  <c r="K8326" i="8" s="1"/>
  <c r="K8364" i="8" s="1"/>
  <c r="K8402" i="8" s="1"/>
  <c r="K8440" i="8" s="1"/>
  <c r="K8478" i="8" s="1"/>
  <c r="K8516" i="8" s="1"/>
  <c r="K8554" i="8" s="1"/>
  <c r="K8592" i="8" s="1"/>
  <c r="K8630" i="8" s="1"/>
  <c r="K8668" i="8" s="1"/>
  <c r="K8706" i="8" s="1"/>
  <c r="K8744" i="8" s="1"/>
  <c r="K8782" i="8" s="1"/>
  <c r="K8820" i="8" s="1"/>
  <c r="K8858" i="8" s="1"/>
  <c r="K8896" i="8" s="1"/>
  <c r="K8934" i="8" s="1"/>
  <c r="K8972" i="8" s="1"/>
  <c r="K9010" i="8" s="1"/>
  <c r="K9048" i="8" s="1"/>
  <c r="K9086" i="8" s="1"/>
  <c r="K9124" i="8" s="1"/>
  <c r="K9162" i="8" s="1"/>
  <c r="K9200" i="8" s="1"/>
  <c r="K9238" i="8" s="1"/>
  <c r="K9276" i="8" s="1"/>
  <c r="K9314" i="8" s="1"/>
  <c r="K9352" i="8" s="1"/>
  <c r="K9390" i="8" s="1"/>
  <c r="K9428" i="8" s="1"/>
  <c r="K9466" i="8" s="1"/>
  <c r="K9504" i="8" s="1"/>
  <c r="K9542" i="8" s="1"/>
  <c r="K9580" i="8" s="1"/>
  <c r="K9618" i="8" s="1"/>
  <c r="K9656" i="8" s="1"/>
  <c r="K9694" i="8" s="1"/>
  <c r="K9732" i="8" s="1"/>
  <c r="K9770" i="8" s="1"/>
  <c r="K9808" i="8" s="1"/>
  <c r="K9846" i="8" s="1"/>
  <c r="K9884" i="8" s="1"/>
  <c r="K9922" i="8" s="1"/>
  <c r="K9960" i="8" s="1"/>
  <c r="K9998" i="8" s="1"/>
  <c r="K10036" i="8" s="1"/>
  <c r="K10074" i="8" s="1"/>
  <c r="K10112" i="8" s="1"/>
  <c r="K10150" i="8" s="1"/>
  <c r="K10188" i="8" s="1"/>
  <c r="K10226" i="8" s="1"/>
  <c r="K10264" i="8" s="1"/>
  <c r="K10302" i="8" s="1"/>
  <c r="K10340" i="8" s="1"/>
  <c r="K10378" i="8" s="1"/>
  <c r="K10416" i="8" s="1"/>
  <c r="K10454" i="8" s="1"/>
  <c r="K10492" i="8" s="1"/>
  <c r="K10530" i="8" s="1"/>
  <c r="K10568" i="8" s="1"/>
  <c r="K10606" i="8" s="1"/>
  <c r="K10644" i="8" s="1"/>
  <c r="K10682" i="8" s="1"/>
  <c r="K10720" i="8" s="1"/>
  <c r="K10758" i="8" s="1"/>
  <c r="K10796" i="8" s="1"/>
  <c r="K10834" i="8" s="1"/>
  <c r="K10872" i="8" s="1"/>
  <c r="K10910" i="8" s="1"/>
  <c r="K10948" i="8" s="1"/>
  <c r="K10986" i="8" s="1"/>
  <c r="K11024" i="8" s="1"/>
  <c r="K11062" i="8" s="1"/>
  <c r="K11100" i="8" s="1"/>
  <c r="K11138" i="8" s="1"/>
  <c r="K11176" i="8" s="1"/>
  <c r="K11214" i="8" s="1"/>
  <c r="K11252" i="8" s="1"/>
  <c r="K11290" i="8" s="1"/>
  <c r="K11328" i="8" s="1"/>
  <c r="K11366" i="8" s="1"/>
  <c r="K11404" i="8" s="1"/>
  <c r="K11442" i="8" s="1"/>
  <c r="K11480" i="8" s="1"/>
  <c r="K11518" i="8" s="1"/>
  <c r="K11556" i="8" s="1"/>
  <c r="K11594" i="8" s="1"/>
  <c r="K11632" i="8" s="1"/>
  <c r="K11670" i="8" s="1"/>
  <c r="K11708" i="8" s="1"/>
  <c r="K11746" i="8" s="1"/>
  <c r="K11784" i="8" s="1"/>
  <c r="K11822" i="8" s="1"/>
  <c r="K11860" i="8" s="1"/>
  <c r="K11898" i="8" s="1"/>
  <c r="K11936" i="8" s="1"/>
  <c r="K11974" i="8" s="1"/>
  <c r="K12012" i="8" s="1"/>
  <c r="K12050" i="8" s="1"/>
  <c r="K12088" i="8" s="1"/>
  <c r="K12126" i="8" s="1"/>
  <c r="K12164" i="8" s="1"/>
  <c r="K12202" i="8" s="1"/>
  <c r="K12240" i="8" s="1"/>
  <c r="K12278" i="8" s="1"/>
  <c r="K12316" i="8" s="1"/>
  <c r="K12354" i="8" s="1"/>
  <c r="K12392" i="8" s="1"/>
  <c r="K12430" i="8" s="1"/>
  <c r="K12468" i="8" s="1"/>
  <c r="K12506" i="8" s="1"/>
  <c r="K12544" i="8" s="1"/>
  <c r="K12582" i="8" s="1"/>
  <c r="K12620" i="8" s="1"/>
  <c r="K12658" i="8" s="1"/>
  <c r="K12696" i="8" s="1"/>
  <c r="K12734" i="8" s="1"/>
  <c r="K12772" i="8" s="1"/>
  <c r="K12810" i="8" s="1"/>
  <c r="K12848" i="8" s="1"/>
  <c r="K12886" i="8" s="1"/>
  <c r="K12924" i="8" s="1"/>
  <c r="B81" i="8"/>
  <c r="B119" i="8" s="1"/>
  <c r="B157" i="8" s="1"/>
  <c r="B195" i="8" s="1"/>
  <c r="B233" i="8" s="1"/>
  <c r="B271" i="8" s="1"/>
  <c r="B309" i="8" s="1"/>
  <c r="B347" i="8" s="1"/>
  <c r="B385" i="8" s="1"/>
  <c r="G81" i="8"/>
  <c r="G119" i="8" s="1"/>
  <c r="G157" i="8" s="1"/>
  <c r="G195" i="8" s="1"/>
  <c r="G233" i="8" s="1"/>
  <c r="G271" i="8" s="1"/>
  <c r="G309" i="8" s="1"/>
  <c r="G347" i="8" s="1"/>
  <c r="G385" i="8" s="1"/>
  <c r="G423" i="8" s="1"/>
  <c r="G461" i="8" s="1"/>
  <c r="G499" i="8" s="1"/>
  <c r="G537" i="8" s="1"/>
  <c r="G575" i="8" s="1"/>
  <c r="G613" i="8" s="1"/>
  <c r="G651" i="8" s="1"/>
  <c r="G689" i="8" s="1"/>
  <c r="G727" i="8" s="1"/>
  <c r="G765" i="8" s="1"/>
  <c r="G803" i="8" s="1"/>
  <c r="G841" i="8" s="1"/>
  <c r="G879" i="8" s="1"/>
  <c r="G917" i="8" s="1"/>
  <c r="G955" i="8" s="1"/>
  <c r="G993" i="8" s="1"/>
  <c r="G1031" i="8" s="1"/>
  <c r="G1069" i="8" s="1"/>
  <c r="G1107" i="8" s="1"/>
  <c r="G1145" i="8" s="1"/>
  <c r="G1183" i="8" s="1"/>
  <c r="G1221" i="8" s="1"/>
  <c r="G1259" i="8" s="1"/>
  <c r="G1297" i="8" s="1"/>
  <c r="G1335" i="8" s="1"/>
  <c r="G1373" i="8" s="1"/>
  <c r="G1411" i="8" s="1"/>
  <c r="G1449" i="8" s="1"/>
  <c r="G1487" i="8" s="1"/>
  <c r="G1525" i="8" s="1"/>
  <c r="G1563" i="8" s="1"/>
  <c r="G1601" i="8" s="1"/>
  <c r="G1639" i="8" s="1"/>
  <c r="G1677" i="8" s="1"/>
  <c r="G1715" i="8" s="1"/>
  <c r="G1753" i="8" s="1"/>
  <c r="G1791" i="8" s="1"/>
  <c r="G1829" i="8" s="1"/>
  <c r="G1867" i="8" s="1"/>
  <c r="G1905" i="8" s="1"/>
  <c r="G1943" i="8" s="1"/>
  <c r="G1981" i="8" s="1"/>
  <c r="G2019" i="8" s="1"/>
  <c r="G2057" i="8" s="1"/>
  <c r="G2095" i="8" s="1"/>
  <c r="G2133" i="8" s="1"/>
  <c r="G2171" i="8" s="1"/>
  <c r="G2209" i="8" s="1"/>
  <c r="G2247" i="8" s="1"/>
  <c r="G2285" i="8" s="1"/>
  <c r="G2323" i="8" s="1"/>
  <c r="G2361" i="8" s="1"/>
  <c r="G2399" i="8" s="1"/>
  <c r="G2437" i="8" s="1"/>
  <c r="G2475" i="8" s="1"/>
  <c r="G2513" i="8" s="1"/>
  <c r="G2551" i="8" s="1"/>
  <c r="G2589" i="8" s="1"/>
  <c r="G2627" i="8" s="1"/>
  <c r="G2665" i="8" s="1"/>
  <c r="G2703" i="8" s="1"/>
  <c r="G2741" i="8" s="1"/>
  <c r="G2779" i="8" s="1"/>
  <c r="G2817" i="8" s="1"/>
  <c r="G2855" i="8" s="1"/>
  <c r="G2893" i="8" s="1"/>
  <c r="G2931" i="8" s="1"/>
  <c r="G2969" i="8" s="1"/>
  <c r="G3007" i="8" s="1"/>
  <c r="G3045" i="8" s="1"/>
  <c r="G3083" i="8" s="1"/>
  <c r="G3121" i="8" s="1"/>
  <c r="G3159" i="8" s="1"/>
  <c r="G3197" i="8" s="1"/>
  <c r="G3235" i="8" s="1"/>
  <c r="G3273" i="8" s="1"/>
  <c r="G3311" i="8" s="1"/>
  <c r="G3349" i="8" s="1"/>
  <c r="G3387" i="8" s="1"/>
  <c r="G3425" i="8" s="1"/>
  <c r="G3463" i="8" s="1"/>
  <c r="G3501" i="8" s="1"/>
  <c r="G3539" i="8" s="1"/>
  <c r="G3577" i="8" s="1"/>
  <c r="G3615" i="8" s="1"/>
  <c r="G3653" i="8" s="1"/>
  <c r="G3691" i="8" s="1"/>
  <c r="G3729" i="8" s="1"/>
  <c r="G3767" i="8" s="1"/>
  <c r="G3805" i="8" s="1"/>
  <c r="G3843" i="8" s="1"/>
  <c r="G3881" i="8" s="1"/>
  <c r="G3919" i="8" s="1"/>
  <c r="G3957" i="8" s="1"/>
  <c r="G3995" i="8" s="1"/>
  <c r="G4033" i="8" s="1"/>
  <c r="G4071" i="8" s="1"/>
  <c r="G4109" i="8" s="1"/>
  <c r="G4147" i="8" s="1"/>
  <c r="G4185" i="8" s="1"/>
  <c r="G4223" i="8" s="1"/>
  <c r="G4261" i="8" s="1"/>
  <c r="G4299" i="8" s="1"/>
  <c r="G4337" i="8" s="1"/>
  <c r="G4375" i="8" s="1"/>
  <c r="G4413" i="8" s="1"/>
  <c r="G4451" i="8" s="1"/>
  <c r="G4489" i="8" s="1"/>
  <c r="G4527" i="8" s="1"/>
  <c r="G4565" i="8" s="1"/>
  <c r="G4603" i="8" s="1"/>
  <c r="G4641" i="8" s="1"/>
  <c r="G4679" i="8" s="1"/>
  <c r="G4717" i="8" s="1"/>
  <c r="G4755" i="8" s="1"/>
  <c r="G4793" i="8" s="1"/>
  <c r="G4831" i="8" s="1"/>
  <c r="G4869" i="8" s="1"/>
  <c r="G4907" i="8" s="1"/>
  <c r="G4945" i="8" s="1"/>
  <c r="G4983" i="8" s="1"/>
  <c r="G5021" i="8" s="1"/>
  <c r="G5059" i="8" s="1"/>
  <c r="G5097" i="8" s="1"/>
  <c r="G5135" i="8" s="1"/>
  <c r="G5173" i="8" s="1"/>
  <c r="G5211" i="8" s="1"/>
  <c r="G5249" i="8" s="1"/>
  <c r="G5287" i="8" s="1"/>
  <c r="G5325" i="8" s="1"/>
  <c r="G5363" i="8" s="1"/>
  <c r="G5401" i="8" s="1"/>
  <c r="G5439" i="8" s="1"/>
  <c r="G5477" i="8" s="1"/>
  <c r="G5515" i="8" s="1"/>
  <c r="G5553" i="8" s="1"/>
  <c r="G5591" i="8" s="1"/>
  <c r="G5629" i="8" s="1"/>
  <c r="G5667" i="8" s="1"/>
  <c r="G5705" i="8" s="1"/>
  <c r="G5743" i="8" s="1"/>
  <c r="G5781" i="8" s="1"/>
  <c r="G5819" i="8" s="1"/>
  <c r="G5857" i="8" s="1"/>
  <c r="G5895" i="8" s="1"/>
  <c r="G5933" i="8" s="1"/>
  <c r="G5971" i="8" s="1"/>
  <c r="G6009" i="8" s="1"/>
  <c r="G6047" i="8" s="1"/>
  <c r="G6085" i="8" s="1"/>
  <c r="G6123" i="8" s="1"/>
  <c r="G6161" i="8" s="1"/>
  <c r="G6199" i="8" s="1"/>
  <c r="G6237" i="8" s="1"/>
  <c r="G6275" i="8" s="1"/>
  <c r="G6313" i="8" s="1"/>
  <c r="G6351" i="8" s="1"/>
  <c r="G6389" i="8" s="1"/>
  <c r="G6427" i="8" s="1"/>
  <c r="G6465" i="8" s="1"/>
  <c r="G6503" i="8" s="1"/>
  <c r="G6541" i="8" s="1"/>
  <c r="G6579" i="8" s="1"/>
  <c r="G6617" i="8" s="1"/>
  <c r="G6655" i="8" s="1"/>
  <c r="G6693" i="8" s="1"/>
  <c r="G6731" i="8" s="1"/>
  <c r="G6769" i="8" s="1"/>
  <c r="G6807" i="8" s="1"/>
  <c r="G6845" i="8" s="1"/>
  <c r="G6883" i="8" s="1"/>
  <c r="G6921" i="8" s="1"/>
  <c r="G6959" i="8" s="1"/>
  <c r="G6997" i="8" s="1"/>
  <c r="G7035" i="8" s="1"/>
  <c r="G7073" i="8" s="1"/>
  <c r="G7111" i="8" s="1"/>
  <c r="G7149" i="8" s="1"/>
  <c r="G7187" i="8" s="1"/>
  <c r="G7225" i="8" s="1"/>
  <c r="G7263" i="8" s="1"/>
  <c r="G7301" i="8" s="1"/>
  <c r="G7339" i="8" s="1"/>
  <c r="G7377" i="8" s="1"/>
  <c r="G7415" i="8" s="1"/>
  <c r="G7453" i="8" s="1"/>
  <c r="G7491" i="8" s="1"/>
  <c r="G7529" i="8" s="1"/>
  <c r="G7567" i="8" s="1"/>
  <c r="G7605" i="8" s="1"/>
  <c r="G7643" i="8" s="1"/>
  <c r="G7681" i="8" s="1"/>
  <c r="G7719" i="8" s="1"/>
  <c r="G7757" i="8" s="1"/>
  <c r="G7795" i="8" s="1"/>
  <c r="G7833" i="8" s="1"/>
  <c r="G7871" i="8" s="1"/>
  <c r="G7909" i="8" s="1"/>
  <c r="G7947" i="8" s="1"/>
  <c r="G7985" i="8" s="1"/>
  <c r="G8023" i="8" s="1"/>
  <c r="G8061" i="8" s="1"/>
  <c r="G8099" i="8" s="1"/>
  <c r="G8137" i="8" s="1"/>
  <c r="G8175" i="8" s="1"/>
  <c r="G8213" i="8" s="1"/>
  <c r="G8251" i="8" s="1"/>
  <c r="G8289" i="8" s="1"/>
  <c r="G8327" i="8" s="1"/>
  <c r="G8365" i="8" s="1"/>
  <c r="G8403" i="8" s="1"/>
  <c r="G8441" i="8" s="1"/>
  <c r="G8479" i="8" s="1"/>
  <c r="G8517" i="8" s="1"/>
  <c r="G8555" i="8" s="1"/>
  <c r="G8593" i="8" s="1"/>
  <c r="G8631" i="8" s="1"/>
  <c r="G8669" i="8" s="1"/>
  <c r="G8707" i="8" s="1"/>
  <c r="G8745" i="8" s="1"/>
  <c r="G8783" i="8" s="1"/>
  <c r="G8821" i="8" s="1"/>
  <c r="G8859" i="8" s="1"/>
  <c r="G8897" i="8" s="1"/>
  <c r="G8935" i="8" s="1"/>
  <c r="G8973" i="8" s="1"/>
  <c r="G9011" i="8" s="1"/>
  <c r="G9049" i="8" s="1"/>
  <c r="G9087" i="8" s="1"/>
  <c r="G9125" i="8" s="1"/>
  <c r="G9163" i="8" s="1"/>
  <c r="G9201" i="8" s="1"/>
  <c r="G9239" i="8" s="1"/>
  <c r="G9277" i="8" s="1"/>
  <c r="G9315" i="8" s="1"/>
  <c r="G9353" i="8" s="1"/>
  <c r="G9391" i="8" s="1"/>
  <c r="G9429" i="8" s="1"/>
  <c r="G9467" i="8" s="1"/>
  <c r="G9505" i="8" s="1"/>
  <c r="G9543" i="8" s="1"/>
  <c r="G9581" i="8" s="1"/>
  <c r="G9619" i="8" s="1"/>
  <c r="G9657" i="8" s="1"/>
  <c r="G9695" i="8" s="1"/>
  <c r="G9733" i="8" s="1"/>
  <c r="G9771" i="8" s="1"/>
  <c r="G9809" i="8" s="1"/>
  <c r="G9847" i="8" s="1"/>
  <c r="G9885" i="8" s="1"/>
  <c r="G9923" i="8" s="1"/>
  <c r="G9961" i="8" s="1"/>
  <c r="G9999" i="8" s="1"/>
  <c r="G10037" i="8" s="1"/>
  <c r="G10075" i="8" s="1"/>
  <c r="G10113" i="8" s="1"/>
  <c r="G10151" i="8" s="1"/>
  <c r="G10189" i="8" s="1"/>
  <c r="G10227" i="8" s="1"/>
  <c r="G10265" i="8" s="1"/>
  <c r="G10303" i="8" s="1"/>
  <c r="G10341" i="8" s="1"/>
  <c r="G10379" i="8" s="1"/>
  <c r="G10417" i="8" s="1"/>
  <c r="G10455" i="8" s="1"/>
  <c r="G10493" i="8" s="1"/>
  <c r="G10531" i="8" s="1"/>
  <c r="G10569" i="8" s="1"/>
  <c r="G10607" i="8" s="1"/>
  <c r="G10645" i="8" s="1"/>
  <c r="G10683" i="8" s="1"/>
  <c r="G10721" i="8" s="1"/>
  <c r="G10759" i="8" s="1"/>
  <c r="G10797" i="8" s="1"/>
  <c r="G10835" i="8" s="1"/>
  <c r="G10873" i="8" s="1"/>
  <c r="G10911" i="8" s="1"/>
  <c r="G10949" i="8" s="1"/>
  <c r="G10987" i="8" s="1"/>
  <c r="G11025" i="8" s="1"/>
  <c r="G11063" i="8" s="1"/>
  <c r="G11101" i="8" s="1"/>
  <c r="G11139" i="8" s="1"/>
  <c r="G11177" i="8" s="1"/>
  <c r="G11215" i="8" s="1"/>
  <c r="G11253" i="8" s="1"/>
  <c r="G11291" i="8" s="1"/>
  <c r="G11329" i="8" s="1"/>
  <c r="G11367" i="8" s="1"/>
  <c r="G11405" i="8" s="1"/>
  <c r="G11443" i="8" s="1"/>
  <c r="G11481" i="8" s="1"/>
  <c r="G11519" i="8" s="1"/>
  <c r="G11557" i="8" s="1"/>
  <c r="G11595" i="8" s="1"/>
  <c r="G11633" i="8" s="1"/>
  <c r="G11671" i="8" s="1"/>
  <c r="G11709" i="8" s="1"/>
  <c r="G11747" i="8" s="1"/>
  <c r="G11785" i="8" s="1"/>
  <c r="G11823" i="8" s="1"/>
  <c r="G11861" i="8" s="1"/>
  <c r="G11899" i="8" s="1"/>
  <c r="G11937" i="8" s="1"/>
  <c r="G11975" i="8" s="1"/>
  <c r="G12013" i="8" s="1"/>
  <c r="G12051" i="8" s="1"/>
  <c r="G12089" i="8" s="1"/>
  <c r="G12127" i="8" s="1"/>
  <c r="G12165" i="8" s="1"/>
  <c r="G12203" i="8" s="1"/>
  <c r="G12241" i="8" s="1"/>
  <c r="G12279" i="8" s="1"/>
  <c r="G12317" i="8" s="1"/>
  <c r="G12355" i="8" s="1"/>
  <c r="G12393" i="8" s="1"/>
  <c r="G12431" i="8" s="1"/>
  <c r="G12469" i="8" s="1"/>
  <c r="G12507" i="8" s="1"/>
  <c r="G12545" i="8" s="1"/>
  <c r="G12583" i="8" s="1"/>
  <c r="G12621" i="8" s="1"/>
  <c r="G12659" i="8" s="1"/>
  <c r="G12697" i="8" s="1"/>
  <c r="G12735" i="8" s="1"/>
  <c r="G12773" i="8" s="1"/>
  <c r="G12811" i="8" s="1"/>
  <c r="G12849" i="8" s="1"/>
  <c r="G12887" i="8" s="1"/>
  <c r="G12925" i="8" s="1"/>
  <c r="H81" i="8"/>
  <c r="H119" i="8" s="1"/>
  <c r="H157" i="8" s="1"/>
  <c r="H195" i="8" s="1"/>
  <c r="H233" i="8" s="1"/>
  <c r="H271" i="8" s="1"/>
  <c r="H309" i="8" s="1"/>
  <c r="H347" i="8" s="1"/>
  <c r="H385" i="8" s="1"/>
  <c r="H423" i="8" s="1"/>
  <c r="H461" i="8" s="1"/>
  <c r="H499" i="8" s="1"/>
  <c r="H537" i="8" s="1"/>
  <c r="H575" i="8" s="1"/>
  <c r="H613" i="8" s="1"/>
  <c r="H651" i="8" s="1"/>
  <c r="H689" i="8" s="1"/>
  <c r="H727" i="8" s="1"/>
  <c r="H765" i="8" s="1"/>
  <c r="H803" i="8" s="1"/>
  <c r="H841" i="8" s="1"/>
  <c r="H879" i="8" s="1"/>
  <c r="H917" i="8" s="1"/>
  <c r="H955" i="8" s="1"/>
  <c r="H993" i="8" s="1"/>
  <c r="H1031" i="8" s="1"/>
  <c r="H1069" i="8" s="1"/>
  <c r="H1107" i="8" s="1"/>
  <c r="H1145" i="8" s="1"/>
  <c r="H1183" i="8" s="1"/>
  <c r="H1221" i="8" s="1"/>
  <c r="H1259" i="8" s="1"/>
  <c r="H1297" i="8" s="1"/>
  <c r="H1335" i="8" s="1"/>
  <c r="H1373" i="8" s="1"/>
  <c r="H1411" i="8" s="1"/>
  <c r="H1449" i="8" s="1"/>
  <c r="H1487" i="8" s="1"/>
  <c r="H1525" i="8" s="1"/>
  <c r="H1563" i="8" s="1"/>
  <c r="H1601" i="8" s="1"/>
  <c r="H1639" i="8" s="1"/>
  <c r="H1677" i="8" s="1"/>
  <c r="H1715" i="8" s="1"/>
  <c r="H1753" i="8" s="1"/>
  <c r="H1791" i="8" s="1"/>
  <c r="H1829" i="8" s="1"/>
  <c r="H1867" i="8" s="1"/>
  <c r="H1905" i="8" s="1"/>
  <c r="H1943" i="8" s="1"/>
  <c r="H1981" i="8" s="1"/>
  <c r="H2019" i="8" s="1"/>
  <c r="H2057" i="8" s="1"/>
  <c r="H2095" i="8" s="1"/>
  <c r="H2133" i="8" s="1"/>
  <c r="H2171" i="8" s="1"/>
  <c r="H2209" i="8" s="1"/>
  <c r="H2247" i="8" s="1"/>
  <c r="H2285" i="8" s="1"/>
  <c r="H2323" i="8" s="1"/>
  <c r="H2361" i="8" s="1"/>
  <c r="H2399" i="8" s="1"/>
  <c r="H2437" i="8" s="1"/>
  <c r="H2475" i="8" s="1"/>
  <c r="H2513" i="8" s="1"/>
  <c r="H2551" i="8" s="1"/>
  <c r="H2589" i="8" s="1"/>
  <c r="H2627" i="8" s="1"/>
  <c r="H2665" i="8" s="1"/>
  <c r="H2703" i="8" s="1"/>
  <c r="H2741" i="8" s="1"/>
  <c r="H2779" i="8" s="1"/>
  <c r="H2817" i="8" s="1"/>
  <c r="H2855" i="8" s="1"/>
  <c r="H2893" i="8" s="1"/>
  <c r="H2931" i="8" s="1"/>
  <c r="H2969" i="8" s="1"/>
  <c r="H3007" i="8" s="1"/>
  <c r="H3045" i="8" s="1"/>
  <c r="H3083" i="8" s="1"/>
  <c r="H3121" i="8" s="1"/>
  <c r="H3159" i="8" s="1"/>
  <c r="H3197" i="8" s="1"/>
  <c r="H3235" i="8" s="1"/>
  <c r="H3273" i="8" s="1"/>
  <c r="H3311" i="8" s="1"/>
  <c r="H3349" i="8" s="1"/>
  <c r="H3387" i="8" s="1"/>
  <c r="H3425" i="8" s="1"/>
  <c r="H3463" i="8" s="1"/>
  <c r="H3501" i="8" s="1"/>
  <c r="H3539" i="8" s="1"/>
  <c r="H3577" i="8" s="1"/>
  <c r="H3615" i="8" s="1"/>
  <c r="H3653" i="8" s="1"/>
  <c r="H3691" i="8" s="1"/>
  <c r="H3729" i="8" s="1"/>
  <c r="H3767" i="8" s="1"/>
  <c r="H3805" i="8" s="1"/>
  <c r="H3843" i="8" s="1"/>
  <c r="H3881" i="8" s="1"/>
  <c r="H3919" i="8" s="1"/>
  <c r="H3957" i="8" s="1"/>
  <c r="H3995" i="8" s="1"/>
  <c r="H4033" i="8" s="1"/>
  <c r="H4071" i="8" s="1"/>
  <c r="H4109" i="8" s="1"/>
  <c r="H4147" i="8" s="1"/>
  <c r="H4185" i="8" s="1"/>
  <c r="H4223" i="8" s="1"/>
  <c r="H4261" i="8" s="1"/>
  <c r="H4299" i="8" s="1"/>
  <c r="H4337" i="8" s="1"/>
  <c r="H4375" i="8" s="1"/>
  <c r="H4413" i="8" s="1"/>
  <c r="H4451" i="8" s="1"/>
  <c r="H4489" i="8" s="1"/>
  <c r="H4527" i="8" s="1"/>
  <c r="H4565" i="8" s="1"/>
  <c r="H4603" i="8" s="1"/>
  <c r="H4641" i="8" s="1"/>
  <c r="H4679" i="8" s="1"/>
  <c r="H4717" i="8" s="1"/>
  <c r="H4755" i="8" s="1"/>
  <c r="H4793" i="8" s="1"/>
  <c r="H4831" i="8" s="1"/>
  <c r="H4869" i="8" s="1"/>
  <c r="H4907" i="8" s="1"/>
  <c r="H4945" i="8" s="1"/>
  <c r="H4983" i="8" s="1"/>
  <c r="H5021" i="8" s="1"/>
  <c r="H5059" i="8" s="1"/>
  <c r="H5097" i="8" s="1"/>
  <c r="H5135" i="8" s="1"/>
  <c r="H5173" i="8" s="1"/>
  <c r="H5211" i="8" s="1"/>
  <c r="H5249" i="8" s="1"/>
  <c r="H5287" i="8" s="1"/>
  <c r="H5325" i="8" s="1"/>
  <c r="H5363" i="8" s="1"/>
  <c r="H5401" i="8" s="1"/>
  <c r="H5439" i="8" s="1"/>
  <c r="H5477" i="8" s="1"/>
  <c r="H5515" i="8" s="1"/>
  <c r="H5553" i="8" s="1"/>
  <c r="H5591" i="8" s="1"/>
  <c r="H5629" i="8" s="1"/>
  <c r="H5667" i="8" s="1"/>
  <c r="H5705" i="8" s="1"/>
  <c r="H5743" i="8" s="1"/>
  <c r="H5781" i="8" s="1"/>
  <c r="H5819" i="8" s="1"/>
  <c r="H5857" i="8" s="1"/>
  <c r="H5895" i="8" s="1"/>
  <c r="H5933" i="8" s="1"/>
  <c r="H5971" i="8" s="1"/>
  <c r="H6009" i="8" s="1"/>
  <c r="H6047" i="8" s="1"/>
  <c r="H6085" i="8" s="1"/>
  <c r="H6123" i="8" s="1"/>
  <c r="H6161" i="8" s="1"/>
  <c r="H6199" i="8" s="1"/>
  <c r="H6237" i="8" s="1"/>
  <c r="H6275" i="8" s="1"/>
  <c r="H6313" i="8" s="1"/>
  <c r="H6351" i="8" s="1"/>
  <c r="H6389" i="8" s="1"/>
  <c r="H6427" i="8" s="1"/>
  <c r="H6465" i="8" s="1"/>
  <c r="H6503" i="8" s="1"/>
  <c r="H6541" i="8" s="1"/>
  <c r="H6579" i="8" s="1"/>
  <c r="H6617" i="8" s="1"/>
  <c r="H6655" i="8" s="1"/>
  <c r="H6693" i="8" s="1"/>
  <c r="H6731" i="8" s="1"/>
  <c r="H6769" i="8" s="1"/>
  <c r="H6807" i="8" s="1"/>
  <c r="H6845" i="8" s="1"/>
  <c r="H6883" i="8" s="1"/>
  <c r="H6921" i="8" s="1"/>
  <c r="H6959" i="8" s="1"/>
  <c r="H6997" i="8" s="1"/>
  <c r="H7035" i="8" s="1"/>
  <c r="H7073" i="8" s="1"/>
  <c r="H7111" i="8" s="1"/>
  <c r="H7149" i="8" s="1"/>
  <c r="H7187" i="8" s="1"/>
  <c r="H7225" i="8" s="1"/>
  <c r="H7263" i="8" s="1"/>
  <c r="H7301" i="8" s="1"/>
  <c r="H7339" i="8" s="1"/>
  <c r="H7377" i="8" s="1"/>
  <c r="H7415" i="8" s="1"/>
  <c r="H7453" i="8" s="1"/>
  <c r="H7491" i="8" s="1"/>
  <c r="H7529" i="8" s="1"/>
  <c r="H7567" i="8" s="1"/>
  <c r="H7605" i="8" s="1"/>
  <c r="H7643" i="8" s="1"/>
  <c r="H7681" i="8" s="1"/>
  <c r="H7719" i="8" s="1"/>
  <c r="H7757" i="8" s="1"/>
  <c r="H7795" i="8" s="1"/>
  <c r="H7833" i="8" s="1"/>
  <c r="H7871" i="8" s="1"/>
  <c r="H7909" i="8" s="1"/>
  <c r="H7947" i="8" s="1"/>
  <c r="H7985" i="8" s="1"/>
  <c r="H8023" i="8" s="1"/>
  <c r="H8061" i="8" s="1"/>
  <c r="H8099" i="8" s="1"/>
  <c r="H8137" i="8" s="1"/>
  <c r="H8175" i="8" s="1"/>
  <c r="H8213" i="8" s="1"/>
  <c r="H8251" i="8" s="1"/>
  <c r="H8289" i="8" s="1"/>
  <c r="H8327" i="8" s="1"/>
  <c r="H8365" i="8" s="1"/>
  <c r="H8403" i="8" s="1"/>
  <c r="H8441" i="8" s="1"/>
  <c r="H8479" i="8" s="1"/>
  <c r="H8517" i="8" s="1"/>
  <c r="H8555" i="8" s="1"/>
  <c r="H8593" i="8" s="1"/>
  <c r="H8631" i="8" s="1"/>
  <c r="H8669" i="8" s="1"/>
  <c r="H8707" i="8" s="1"/>
  <c r="H8745" i="8" s="1"/>
  <c r="H8783" i="8" s="1"/>
  <c r="H8821" i="8" s="1"/>
  <c r="H8859" i="8" s="1"/>
  <c r="H8897" i="8" s="1"/>
  <c r="H8935" i="8" s="1"/>
  <c r="H8973" i="8" s="1"/>
  <c r="H9011" i="8" s="1"/>
  <c r="H9049" i="8" s="1"/>
  <c r="H9087" i="8" s="1"/>
  <c r="H9125" i="8" s="1"/>
  <c r="H9163" i="8" s="1"/>
  <c r="H9201" i="8" s="1"/>
  <c r="H9239" i="8" s="1"/>
  <c r="H9277" i="8" s="1"/>
  <c r="H9315" i="8" s="1"/>
  <c r="H9353" i="8" s="1"/>
  <c r="H9391" i="8" s="1"/>
  <c r="H9429" i="8" s="1"/>
  <c r="H9467" i="8" s="1"/>
  <c r="H9505" i="8" s="1"/>
  <c r="H9543" i="8" s="1"/>
  <c r="H9581" i="8" s="1"/>
  <c r="H9619" i="8" s="1"/>
  <c r="H9657" i="8" s="1"/>
  <c r="H9695" i="8" s="1"/>
  <c r="H9733" i="8" s="1"/>
  <c r="H9771" i="8" s="1"/>
  <c r="H9809" i="8" s="1"/>
  <c r="H9847" i="8" s="1"/>
  <c r="H9885" i="8" s="1"/>
  <c r="H9923" i="8" s="1"/>
  <c r="H9961" i="8" s="1"/>
  <c r="H9999" i="8" s="1"/>
  <c r="H10037" i="8" s="1"/>
  <c r="H10075" i="8" s="1"/>
  <c r="H10113" i="8" s="1"/>
  <c r="H10151" i="8" s="1"/>
  <c r="H10189" i="8" s="1"/>
  <c r="H10227" i="8" s="1"/>
  <c r="H10265" i="8" s="1"/>
  <c r="H10303" i="8" s="1"/>
  <c r="H10341" i="8" s="1"/>
  <c r="H10379" i="8" s="1"/>
  <c r="H10417" i="8" s="1"/>
  <c r="H10455" i="8" s="1"/>
  <c r="H10493" i="8" s="1"/>
  <c r="H10531" i="8" s="1"/>
  <c r="H10569" i="8" s="1"/>
  <c r="H10607" i="8" s="1"/>
  <c r="H10645" i="8" s="1"/>
  <c r="H10683" i="8" s="1"/>
  <c r="H10721" i="8" s="1"/>
  <c r="H10759" i="8" s="1"/>
  <c r="H10797" i="8" s="1"/>
  <c r="H10835" i="8" s="1"/>
  <c r="H10873" i="8" s="1"/>
  <c r="H10911" i="8" s="1"/>
  <c r="H10949" i="8" s="1"/>
  <c r="H10987" i="8" s="1"/>
  <c r="H11025" i="8" s="1"/>
  <c r="H11063" i="8" s="1"/>
  <c r="H11101" i="8" s="1"/>
  <c r="H11139" i="8" s="1"/>
  <c r="H11177" i="8" s="1"/>
  <c r="H11215" i="8" s="1"/>
  <c r="H11253" i="8" s="1"/>
  <c r="H11291" i="8" s="1"/>
  <c r="H11329" i="8" s="1"/>
  <c r="H11367" i="8" s="1"/>
  <c r="H11405" i="8" s="1"/>
  <c r="H11443" i="8" s="1"/>
  <c r="H11481" i="8" s="1"/>
  <c r="H11519" i="8" s="1"/>
  <c r="H11557" i="8" s="1"/>
  <c r="H11595" i="8" s="1"/>
  <c r="H11633" i="8" s="1"/>
  <c r="H11671" i="8" s="1"/>
  <c r="H11709" i="8" s="1"/>
  <c r="H11747" i="8" s="1"/>
  <c r="H11785" i="8" s="1"/>
  <c r="H11823" i="8" s="1"/>
  <c r="H11861" i="8" s="1"/>
  <c r="H11899" i="8" s="1"/>
  <c r="H11937" i="8" s="1"/>
  <c r="H11975" i="8" s="1"/>
  <c r="H12013" i="8" s="1"/>
  <c r="H12051" i="8" s="1"/>
  <c r="H12089" i="8" s="1"/>
  <c r="H12127" i="8" s="1"/>
  <c r="H12165" i="8" s="1"/>
  <c r="H12203" i="8" s="1"/>
  <c r="H12241" i="8" s="1"/>
  <c r="H12279" i="8" s="1"/>
  <c r="H12317" i="8" s="1"/>
  <c r="H12355" i="8" s="1"/>
  <c r="H12393" i="8" s="1"/>
  <c r="H12431" i="8" s="1"/>
  <c r="H12469" i="8" s="1"/>
  <c r="H12507" i="8" s="1"/>
  <c r="H12545" i="8" s="1"/>
  <c r="H12583" i="8" s="1"/>
  <c r="H12621" i="8" s="1"/>
  <c r="H12659" i="8" s="1"/>
  <c r="H12697" i="8" s="1"/>
  <c r="H12735" i="8" s="1"/>
  <c r="H12773" i="8" s="1"/>
  <c r="H12811" i="8" s="1"/>
  <c r="H12849" i="8" s="1"/>
  <c r="H12887" i="8" s="1"/>
  <c r="H12925" i="8" s="1"/>
  <c r="I81" i="8"/>
  <c r="I119" i="8" s="1"/>
  <c r="I157" i="8" s="1"/>
  <c r="I195" i="8" s="1"/>
  <c r="I233" i="8" s="1"/>
  <c r="I271" i="8" s="1"/>
  <c r="I309" i="8" s="1"/>
  <c r="I347" i="8" s="1"/>
  <c r="I385" i="8" s="1"/>
  <c r="I423" i="8" s="1"/>
  <c r="I461" i="8" s="1"/>
  <c r="I499" i="8" s="1"/>
  <c r="I537" i="8" s="1"/>
  <c r="I575" i="8" s="1"/>
  <c r="I613" i="8" s="1"/>
  <c r="I651" i="8" s="1"/>
  <c r="I689" i="8" s="1"/>
  <c r="I727" i="8" s="1"/>
  <c r="I765" i="8" s="1"/>
  <c r="I803" i="8" s="1"/>
  <c r="I841" i="8" s="1"/>
  <c r="I879" i="8" s="1"/>
  <c r="I917" i="8" s="1"/>
  <c r="I955" i="8" s="1"/>
  <c r="I993" i="8" s="1"/>
  <c r="I1031" i="8" s="1"/>
  <c r="I1069" i="8" s="1"/>
  <c r="I1107" i="8" s="1"/>
  <c r="I1145" i="8" s="1"/>
  <c r="I1183" i="8" s="1"/>
  <c r="I1221" i="8" s="1"/>
  <c r="I1259" i="8" s="1"/>
  <c r="I1297" i="8" s="1"/>
  <c r="I1335" i="8" s="1"/>
  <c r="I1373" i="8" s="1"/>
  <c r="I1411" i="8" s="1"/>
  <c r="I1449" i="8" s="1"/>
  <c r="I1487" i="8" s="1"/>
  <c r="I1525" i="8" s="1"/>
  <c r="I1563" i="8" s="1"/>
  <c r="I1601" i="8" s="1"/>
  <c r="I1639" i="8" s="1"/>
  <c r="I1677" i="8" s="1"/>
  <c r="I1715" i="8" s="1"/>
  <c r="I1753" i="8" s="1"/>
  <c r="I1791" i="8" s="1"/>
  <c r="I1829" i="8" s="1"/>
  <c r="I1867" i="8" s="1"/>
  <c r="I1905" i="8" s="1"/>
  <c r="I1943" i="8" s="1"/>
  <c r="I1981" i="8" s="1"/>
  <c r="I2019" i="8" s="1"/>
  <c r="I2057" i="8" s="1"/>
  <c r="I2095" i="8" s="1"/>
  <c r="I2133" i="8" s="1"/>
  <c r="I2171" i="8" s="1"/>
  <c r="I2209" i="8" s="1"/>
  <c r="I2247" i="8" s="1"/>
  <c r="I2285" i="8" s="1"/>
  <c r="I2323" i="8" s="1"/>
  <c r="I2361" i="8" s="1"/>
  <c r="I2399" i="8" s="1"/>
  <c r="I2437" i="8" s="1"/>
  <c r="I2475" i="8" s="1"/>
  <c r="I2513" i="8" s="1"/>
  <c r="I2551" i="8" s="1"/>
  <c r="I2589" i="8" s="1"/>
  <c r="I2627" i="8" s="1"/>
  <c r="I2665" i="8" s="1"/>
  <c r="I2703" i="8" s="1"/>
  <c r="I2741" i="8" s="1"/>
  <c r="I2779" i="8" s="1"/>
  <c r="I2817" i="8" s="1"/>
  <c r="I2855" i="8" s="1"/>
  <c r="I2893" i="8" s="1"/>
  <c r="I2931" i="8" s="1"/>
  <c r="I2969" i="8" s="1"/>
  <c r="I3007" i="8" s="1"/>
  <c r="I3045" i="8" s="1"/>
  <c r="I3083" i="8" s="1"/>
  <c r="I3121" i="8" s="1"/>
  <c r="I3159" i="8" s="1"/>
  <c r="I3197" i="8" s="1"/>
  <c r="I3235" i="8" s="1"/>
  <c r="I3273" i="8" s="1"/>
  <c r="I3311" i="8" s="1"/>
  <c r="I3349" i="8" s="1"/>
  <c r="I3387" i="8" s="1"/>
  <c r="I3425" i="8" s="1"/>
  <c r="I3463" i="8" s="1"/>
  <c r="I3501" i="8" s="1"/>
  <c r="I3539" i="8" s="1"/>
  <c r="I3577" i="8" s="1"/>
  <c r="I3615" i="8" s="1"/>
  <c r="I3653" i="8" s="1"/>
  <c r="I3691" i="8" s="1"/>
  <c r="I3729" i="8" s="1"/>
  <c r="I3767" i="8" s="1"/>
  <c r="I3805" i="8" s="1"/>
  <c r="I3843" i="8" s="1"/>
  <c r="I3881" i="8" s="1"/>
  <c r="I3919" i="8" s="1"/>
  <c r="I3957" i="8" s="1"/>
  <c r="I3995" i="8" s="1"/>
  <c r="I4033" i="8" s="1"/>
  <c r="I4071" i="8" s="1"/>
  <c r="I4109" i="8" s="1"/>
  <c r="I4147" i="8" s="1"/>
  <c r="I4185" i="8" s="1"/>
  <c r="I4223" i="8" s="1"/>
  <c r="I4261" i="8" s="1"/>
  <c r="I4299" i="8" s="1"/>
  <c r="I4337" i="8" s="1"/>
  <c r="I4375" i="8" s="1"/>
  <c r="I4413" i="8" s="1"/>
  <c r="I4451" i="8" s="1"/>
  <c r="I4489" i="8" s="1"/>
  <c r="I4527" i="8" s="1"/>
  <c r="I4565" i="8" s="1"/>
  <c r="I4603" i="8" s="1"/>
  <c r="I4641" i="8" s="1"/>
  <c r="I4679" i="8" s="1"/>
  <c r="I4717" i="8" s="1"/>
  <c r="I4755" i="8" s="1"/>
  <c r="I4793" i="8" s="1"/>
  <c r="I4831" i="8" s="1"/>
  <c r="I4869" i="8" s="1"/>
  <c r="I4907" i="8" s="1"/>
  <c r="I4945" i="8" s="1"/>
  <c r="I4983" i="8" s="1"/>
  <c r="I5021" i="8" s="1"/>
  <c r="I5059" i="8" s="1"/>
  <c r="I5097" i="8" s="1"/>
  <c r="I5135" i="8" s="1"/>
  <c r="I5173" i="8" s="1"/>
  <c r="I5211" i="8" s="1"/>
  <c r="I5249" i="8" s="1"/>
  <c r="I5287" i="8" s="1"/>
  <c r="I5325" i="8" s="1"/>
  <c r="I5363" i="8" s="1"/>
  <c r="I5401" i="8" s="1"/>
  <c r="I5439" i="8" s="1"/>
  <c r="I5477" i="8" s="1"/>
  <c r="I5515" i="8" s="1"/>
  <c r="I5553" i="8" s="1"/>
  <c r="I5591" i="8" s="1"/>
  <c r="I5629" i="8" s="1"/>
  <c r="I5667" i="8" s="1"/>
  <c r="I5705" i="8" s="1"/>
  <c r="I5743" i="8" s="1"/>
  <c r="I5781" i="8" s="1"/>
  <c r="I5819" i="8" s="1"/>
  <c r="I5857" i="8" s="1"/>
  <c r="I5895" i="8" s="1"/>
  <c r="I5933" i="8" s="1"/>
  <c r="I5971" i="8" s="1"/>
  <c r="I6009" i="8" s="1"/>
  <c r="I6047" i="8" s="1"/>
  <c r="I6085" i="8" s="1"/>
  <c r="I6123" i="8" s="1"/>
  <c r="I6161" i="8" s="1"/>
  <c r="I6199" i="8" s="1"/>
  <c r="I6237" i="8" s="1"/>
  <c r="I6275" i="8" s="1"/>
  <c r="I6313" i="8" s="1"/>
  <c r="I6351" i="8" s="1"/>
  <c r="I6389" i="8" s="1"/>
  <c r="I6427" i="8" s="1"/>
  <c r="I6465" i="8" s="1"/>
  <c r="I6503" i="8" s="1"/>
  <c r="I6541" i="8" s="1"/>
  <c r="I6579" i="8" s="1"/>
  <c r="I6617" i="8" s="1"/>
  <c r="I6655" i="8" s="1"/>
  <c r="I6693" i="8" s="1"/>
  <c r="I6731" i="8" s="1"/>
  <c r="I6769" i="8" s="1"/>
  <c r="I6807" i="8" s="1"/>
  <c r="I6845" i="8" s="1"/>
  <c r="I6883" i="8" s="1"/>
  <c r="I6921" i="8" s="1"/>
  <c r="I6959" i="8" s="1"/>
  <c r="I6997" i="8" s="1"/>
  <c r="I7035" i="8" s="1"/>
  <c r="I7073" i="8" s="1"/>
  <c r="I7111" i="8" s="1"/>
  <c r="I7149" i="8" s="1"/>
  <c r="I7187" i="8" s="1"/>
  <c r="I7225" i="8" s="1"/>
  <c r="I7263" i="8" s="1"/>
  <c r="I7301" i="8" s="1"/>
  <c r="I7339" i="8" s="1"/>
  <c r="I7377" i="8" s="1"/>
  <c r="I7415" i="8" s="1"/>
  <c r="I7453" i="8" s="1"/>
  <c r="I7491" i="8" s="1"/>
  <c r="I7529" i="8" s="1"/>
  <c r="I7567" i="8" s="1"/>
  <c r="I7605" i="8" s="1"/>
  <c r="I7643" i="8" s="1"/>
  <c r="I7681" i="8" s="1"/>
  <c r="I7719" i="8" s="1"/>
  <c r="I7757" i="8" s="1"/>
  <c r="I7795" i="8" s="1"/>
  <c r="I7833" i="8" s="1"/>
  <c r="I7871" i="8" s="1"/>
  <c r="I7909" i="8" s="1"/>
  <c r="I7947" i="8" s="1"/>
  <c r="I7985" i="8" s="1"/>
  <c r="I8023" i="8" s="1"/>
  <c r="I8061" i="8" s="1"/>
  <c r="I8099" i="8" s="1"/>
  <c r="I8137" i="8" s="1"/>
  <c r="I8175" i="8" s="1"/>
  <c r="I8213" i="8" s="1"/>
  <c r="I8251" i="8" s="1"/>
  <c r="I8289" i="8" s="1"/>
  <c r="I8327" i="8" s="1"/>
  <c r="I8365" i="8" s="1"/>
  <c r="I8403" i="8" s="1"/>
  <c r="I8441" i="8" s="1"/>
  <c r="I8479" i="8" s="1"/>
  <c r="I8517" i="8" s="1"/>
  <c r="I8555" i="8" s="1"/>
  <c r="I8593" i="8" s="1"/>
  <c r="I8631" i="8" s="1"/>
  <c r="I8669" i="8" s="1"/>
  <c r="I8707" i="8" s="1"/>
  <c r="I8745" i="8" s="1"/>
  <c r="I8783" i="8" s="1"/>
  <c r="I8821" i="8" s="1"/>
  <c r="I8859" i="8" s="1"/>
  <c r="I8897" i="8" s="1"/>
  <c r="I8935" i="8" s="1"/>
  <c r="I8973" i="8" s="1"/>
  <c r="I9011" i="8" s="1"/>
  <c r="I9049" i="8" s="1"/>
  <c r="I9087" i="8" s="1"/>
  <c r="I9125" i="8" s="1"/>
  <c r="I9163" i="8" s="1"/>
  <c r="I9201" i="8" s="1"/>
  <c r="I9239" i="8" s="1"/>
  <c r="I9277" i="8" s="1"/>
  <c r="I9315" i="8" s="1"/>
  <c r="I9353" i="8" s="1"/>
  <c r="I9391" i="8" s="1"/>
  <c r="I9429" i="8" s="1"/>
  <c r="I9467" i="8" s="1"/>
  <c r="I9505" i="8" s="1"/>
  <c r="I9543" i="8" s="1"/>
  <c r="I9581" i="8" s="1"/>
  <c r="I9619" i="8" s="1"/>
  <c r="I9657" i="8" s="1"/>
  <c r="I9695" i="8" s="1"/>
  <c r="I9733" i="8" s="1"/>
  <c r="I9771" i="8" s="1"/>
  <c r="I9809" i="8" s="1"/>
  <c r="I9847" i="8" s="1"/>
  <c r="I9885" i="8" s="1"/>
  <c r="I9923" i="8" s="1"/>
  <c r="I9961" i="8" s="1"/>
  <c r="I9999" i="8" s="1"/>
  <c r="I10037" i="8" s="1"/>
  <c r="I10075" i="8" s="1"/>
  <c r="I10113" i="8" s="1"/>
  <c r="I10151" i="8" s="1"/>
  <c r="I10189" i="8" s="1"/>
  <c r="I10227" i="8" s="1"/>
  <c r="I10265" i="8" s="1"/>
  <c r="I10303" i="8" s="1"/>
  <c r="I10341" i="8" s="1"/>
  <c r="I10379" i="8" s="1"/>
  <c r="I10417" i="8" s="1"/>
  <c r="I10455" i="8" s="1"/>
  <c r="I10493" i="8" s="1"/>
  <c r="I10531" i="8" s="1"/>
  <c r="I10569" i="8" s="1"/>
  <c r="I10607" i="8" s="1"/>
  <c r="I10645" i="8" s="1"/>
  <c r="I10683" i="8" s="1"/>
  <c r="I10721" i="8" s="1"/>
  <c r="I10759" i="8" s="1"/>
  <c r="I10797" i="8" s="1"/>
  <c r="I10835" i="8" s="1"/>
  <c r="I10873" i="8" s="1"/>
  <c r="I10911" i="8" s="1"/>
  <c r="I10949" i="8" s="1"/>
  <c r="I10987" i="8" s="1"/>
  <c r="I11025" i="8" s="1"/>
  <c r="I11063" i="8" s="1"/>
  <c r="I11101" i="8" s="1"/>
  <c r="I11139" i="8" s="1"/>
  <c r="I11177" i="8" s="1"/>
  <c r="I11215" i="8" s="1"/>
  <c r="I11253" i="8" s="1"/>
  <c r="I11291" i="8" s="1"/>
  <c r="I11329" i="8" s="1"/>
  <c r="I11367" i="8" s="1"/>
  <c r="I11405" i="8" s="1"/>
  <c r="I11443" i="8" s="1"/>
  <c r="I11481" i="8" s="1"/>
  <c r="I11519" i="8" s="1"/>
  <c r="I11557" i="8" s="1"/>
  <c r="I11595" i="8" s="1"/>
  <c r="I11633" i="8" s="1"/>
  <c r="I11671" i="8" s="1"/>
  <c r="I11709" i="8" s="1"/>
  <c r="I11747" i="8" s="1"/>
  <c r="I11785" i="8" s="1"/>
  <c r="I11823" i="8" s="1"/>
  <c r="I11861" i="8" s="1"/>
  <c r="I11899" i="8" s="1"/>
  <c r="I11937" i="8" s="1"/>
  <c r="I11975" i="8" s="1"/>
  <c r="I12013" i="8" s="1"/>
  <c r="I12051" i="8" s="1"/>
  <c r="I12089" i="8" s="1"/>
  <c r="I12127" i="8" s="1"/>
  <c r="I12165" i="8" s="1"/>
  <c r="I12203" i="8" s="1"/>
  <c r="I12241" i="8" s="1"/>
  <c r="I12279" i="8" s="1"/>
  <c r="I12317" i="8" s="1"/>
  <c r="I12355" i="8" s="1"/>
  <c r="I12393" i="8" s="1"/>
  <c r="I12431" i="8" s="1"/>
  <c r="I12469" i="8" s="1"/>
  <c r="I12507" i="8" s="1"/>
  <c r="I12545" i="8" s="1"/>
  <c r="I12583" i="8" s="1"/>
  <c r="I12621" i="8" s="1"/>
  <c r="I12659" i="8" s="1"/>
  <c r="I12697" i="8" s="1"/>
  <c r="I12735" i="8" s="1"/>
  <c r="I12773" i="8" s="1"/>
  <c r="I12811" i="8" s="1"/>
  <c r="I12849" i="8" s="1"/>
  <c r="I12887" i="8" s="1"/>
  <c r="I12925" i="8" s="1"/>
  <c r="J81" i="8"/>
  <c r="J119" i="8" s="1"/>
  <c r="J157" i="8" s="1"/>
  <c r="J195" i="8" s="1"/>
  <c r="J233" i="8" s="1"/>
  <c r="J271" i="8" s="1"/>
  <c r="J309" i="8" s="1"/>
  <c r="J347" i="8" s="1"/>
  <c r="J385" i="8" s="1"/>
  <c r="J423" i="8" s="1"/>
  <c r="J461" i="8" s="1"/>
  <c r="J499" i="8" s="1"/>
  <c r="J537" i="8" s="1"/>
  <c r="J575" i="8" s="1"/>
  <c r="J613" i="8" s="1"/>
  <c r="J651" i="8" s="1"/>
  <c r="J689" i="8" s="1"/>
  <c r="J727" i="8" s="1"/>
  <c r="J765" i="8" s="1"/>
  <c r="J803" i="8" s="1"/>
  <c r="J841" i="8" s="1"/>
  <c r="J879" i="8" s="1"/>
  <c r="J917" i="8" s="1"/>
  <c r="J955" i="8" s="1"/>
  <c r="J993" i="8" s="1"/>
  <c r="J1031" i="8" s="1"/>
  <c r="J1069" i="8" s="1"/>
  <c r="J1107" i="8" s="1"/>
  <c r="J1145" i="8" s="1"/>
  <c r="J1183" i="8" s="1"/>
  <c r="J1221" i="8" s="1"/>
  <c r="J1259" i="8" s="1"/>
  <c r="J1297" i="8" s="1"/>
  <c r="J1335" i="8" s="1"/>
  <c r="J1373" i="8" s="1"/>
  <c r="J1411" i="8" s="1"/>
  <c r="J1449" i="8" s="1"/>
  <c r="J1487" i="8" s="1"/>
  <c r="J1525" i="8" s="1"/>
  <c r="J1563" i="8" s="1"/>
  <c r="J1601" i="8" s="1"/>
  <c r="J1639" i="8" s="1"/>
  <c r="J1677" i="8" s="1"/>
  <c r="J1715" i="8" s="1"/>
  <c r="J1753" i="8" s="1"/>
  <c r="J1791" i="8" s="1"/>
  <c r="J1829" i="8" s="1"/>
  <c r="J1867" i="8" s="1"/>
  <c r="J1905" i="8" s="1"/>
  <c r="J1943" i="8" s="1"/>
  <c r="J1981" i="8" s="1"/>
  <c r="J2019" i="8" s="1"/>
  <c r="J2057" i="8" s="1"/>
  <c r="J2095" i="8" s="1"/>
  <c r="J2133" i="8" s="1"/>
  <c r="J2171" i="8" s="1"/>
  <c r="J2209" i="8" s="1"/>
  <c r="J2247" i="8" s="1"/>
  <c r="J2285" i="8" s="1"/>
  <c r="J2323" i="8" s="1"/>
  <c r="J2361" i="8" s="1"/>
  <c r="J2399" i="8" s="1"/>
  <c r="J2437" i="8" s="1"/>
  <c r="J2475" i="8" s="1"/>
  <c r="J2513" i="8" s="1"/>
  <c r="J2551" i="8" s="1"/>
  <c r="J2589" i="8" s="1"/>
  <c r="J2627" i="8" s="1"/>
  <c r="J2665" i="8" s="1"/>
  <c r="J2703" i="8" s="1"/>
  <c r="J2741" i="8" s="1"/>
  <c r="J2779" i="8" s="1"/>
  <c r="J2817" i="8" s="1"/>
  <c r="J2855" i="8" s="1"/>
  <c r="J2893" i="8" s="1"/>
  <c r="J2931" i="8" s="1"/>
  <c r="J2969" i="8" s="1"/>
  <c r="J3007" i="8" s="1"/>
  <c r="J3045" i="8" s="1"/>
  <c r="J3083" i="8" s="1"/>
  <c r="J3121" i="8" s="1"/>
  <c r="J3159" i="8" s="1"/>
  <c r="J3197" i="8" s="1"/>
  <c r="J3235" i="8" s="1"/>
  <c r="J3273" i="8" s="1"/>
  <c r="J3311" i="8" s="1"/>
  <c r="J3349" i="8" s="1"/>
  <c r="J3387" i="8" s="1"/>
  <c r="J3425" i="8" s="1"/>
  <c r="J3463" i="8" s="1"/>
  <c r="J3501" i="8" s="1"/>
  <c r="J3539" i="8" s="1"/>
  <c r="J3577" i="8" s="1"/>
  <c r="J3615" i="8" s="1"/>
  <c r="J3653" i="8" s="1"/>
  <c r="J3691" i="8" s="1"/>
  <c r="J3729" i="8" s="1"/>
  <c r="J3767" i="8" s="1"/>
  <c r="J3805" i="8" s="1"/>
  <c r="J3843" i="8" s="1"/>
  <c r="J3881" i="8" s="1"/>
  <c r="J3919" i="8" s="1"/>
  <c r="J3957" i="8" s="1"/>
  <c r="J3995" i="8" s="1"/>
  <c r="J4033" i="8" s="1"/>
  <c r="J4071" i="8" s="1"/>
  <c r="J4109" i="8" s="1"/>
  <c r="J4147" i="8" s="1"/>
  <c r="J4185" i="8" s="1"/>
  <c r="J4223" i="8" s="1"/>
  <c r="J4261" i="8" s="1"/>
  <c r="J4299" i="8" s="1"/>
  <c r="J4337" i="8" s="1"/>
  <c r="J4375" i="8" s="1"/>
  <c r="J4413" i="8" s="1"/>
  <c r="J4451" i="8" s="1"/>
  <c r="J4489" i="8" s="1"/>
  <c r="J4527" i="8" s="1"/>
  <c r="J4565" i="8" s="1"/>
  <c r="J4603" i="8" s="1"/>
  <c r="J4641" i="8" s="1"/>
  <c r="J4679" i="8" s="1"/>
  <c r="J4717" i="8" s="1"/>
  <c r="J4755" i="8" s="1"/>
  <c r="J4793" i="8" s="1"/>
  <c r="J4831" i="8" s="1"/>
  <c r="J4869" i="8" s="1"/>
  <c r="J4907" i="8" s="1"/>
  <c r="J4945" i="8" s="1"/>
  <c r="J4983" i="8" s="1"/>
  <c r="J5021" i="8" s="1"/>
  <c r="J5059" i="8" s="1"/>
  <c r="J5097" i="8" s="1"/>
  <c r="J5135" i="8" s="1"/>
  <c r="J5173" i="8" s="1"/>
  <c r="J5211" i="8" s="1"/>
  <c r="J5249" i="8" s="1"/>
  <c r="J5287" i="8" s="1"/>
  <c r="J5325" i="8" s="1"/>
  <c r="J5363" i="8" s="1"/>
  <c r="J5401" i="8" s="1"/>
  <c r="J5439" i="8" s="1"/>
  <c r="J5477" i="8" s="1"/>
  <c r="J5515" i="8" s="1"/>
  <c r="J5553" i="8" s="1"/>
  <c r="J5591" i="8" s="1"/>
  <c r="J5629" i="8" s="1"/>
  <c r="J5667" i="8" s="1"/>
  <c r="J5705" i="8" s="1"/>
  <c r="J5743" i="8" s="1"/>
  <c r="J5781" i="8" s="1"/>
  <c r="J5819" i="8" s="1"/>
  <c r="J5857" i="8" s="1"/>
  <c r="J5895" i="8" s="1"/>
  <c r="J5933" i="8" s="1"/>
  <c r="J5971" i="8" s="1"/>
  <c r="J6009" i="8" s="1"/>
  <c r="J6047" i="8" s="1"/>
  <c r="J6085" i="8" s="1"/>
  <c r="J6123" i="8" s="1"/>
  <c r="J6161" i="8" s="1"/>
  <c r="J6199" i="8" s="1"/>
  <c r="J6237" i="8" s="1"/>
  <c r="J6275" i="8" s="1"/>
  <c r="J6313" i="8" s="1"/>
  <c r="J6351" i="8" s="1"/>
  <c r="J6389" i="8" s="1"/>
  <c r="J6427" i="8" s="1"/>
  <c r="J6465" i="8" s="1"/>
  <c r="J6503" i="8" s="1"/>
  <c r="J6541" i="8" s="1"/>
  <c r="J6579" i="8" s="1"/>
  <c r="J6617" i="8" s="1"/>
  <c r="J6655" i="8" s="1"/>
  <c r="J6693" i="8" s="1"/>
  <c r="J6731" i="8" s="1"/>
  <c r="J6769" i="8" s="1"/>
  <c r="J6807" i="8" s="1"/>
  <c r="J6845" i="8" s="1"/>
  <c r="J6883" i="8" s="1"/>
  <c r="J6921" i="8" s="1"/>
  <c r="J6959" i="8" s="1"/>
  <c r="J6997" i="8" s="1"/>
  <c r="J7035" i="8" s="1"/>
  <c r="J7073" i="8" s="1"/>
  <c r="J7111" i="8" s="1"/>
  <c r="J7149" i="8" s="1"/>
  <c r="J7187" i="8" s="1"/>
  <c r="J7225" i="8" s="1"/>
  <c r="J7263" i="8" s="1"/>
  <c r="J7301" i="8" s="1"/>
  <c r="J7339" i="8" s="1"/>
  <c r="J7377" i="8" s="1"/>
  <c r="J7415" i="8" s="1"/>
  <c r="J7453" i="8" s="1"/>
  <c r="J7491" i="8" s="1"/>
  <c r="J7529" i="8" s="1"/>
  <c r="J7567" i="8" s="1"/>
  <c r="J7605" i="8" s="1"/>
  <c r="J7643" i="8" s="1"/>
  <c r="J7681" i="8" s="1"/>
  <c r="J7719" i="8" s="1"/>
  <c r="J7757" i="8" s="1"/>
  <c r="J7795" i="8" s="1"/>
  <c r="J7833" i="8" s="1"/>
  <c r="J7871" i="8" s="1"/>
  <c r="J7909" i="8" s="1"/>
  <c r="J7947" i="8" s="1"/>
  <c r="J7985" i="8" s="1"/>
  <c r="J8023" i="8" s="1"/>
  <c r="J8061" i="8" s="1"/>
  <c r="J8099" i="8" s="1"/>
  <c r="J8137" i="8" s="1"/>
  <c r="J8175" i="8" s="1"/>
  <c r="J8213" i="8" s="1"/>
  <c r="J8251" i="8" s="1"/>
  <c r="J8289" i="8" s="1"/>
  <c r="J8327" i="8" s="1"/>
  <c r="J8365" i="8" s="1"/>
  <c r="J8403" i="8" s="1"/>
  <c r="J8441" i="8" s="1"/>
  <c r="J8479" i="8" s="1"/>
  <c r="J8517" i="8" s="1"/>
  <c r="J8555" i="8" s="1"/>
  <c r="J8593" i="8" s="1"/>
  <c r="J8631" i="8" s="1"/>
  <c r="J8669" i="8" s="1"/>
  <c r="J8707" i="8" s="1"/>
  <c r="J8745" i="8" s="1"/>
  <c r="J8783" i="8" s="1"/>
  <c r="J8821" i="8" s="1"/>
  <c r="J8859" i="8" s="1"/>
  <c r="J8897" i="8" s="1"/>
  <c r="J8935" i="8" s="1"/>
  <c r="J8973" i="8" s="1"/>
  <c r="J9011" i="8" s="1"/>
  <c r="J9049" i="8" s="1"/>
  <c r="J9087" i="8" s="1"/>
  <c r="J9125" i="8" s="1"/>
  <c r="J9163" i="8" s="1"/>
  <c r="J9201" i="8" s="1"/>
  <c r="J9239" i="8" s="1"/>
  <c r="J9277" i="8" s="1"/>
  <c r="J9315" i="8" s="1"/>
  <c r="J9353" i="8" s="1"/>
  <c r="J9391" i="8" s="1"/>
  <c r="J9429" i="8" s="1"/>
  <c r="J9467" i="8" s="1"/>
  <c r="J9505" i="8" s="1"/>
  <c r="J9543" i="8" s="1"/>
  <c r="J9581" i="8" s="1"/>
  <c r="J9619" i="8" s="1"/>
  <c r="J9657" i="8" s="1"/>
  <c r="J9695" i="8" s="1"/>
  <c r="J9733" i="8" s="1"/>
  <c r="J9771" i="8" s="1"/>
  <c r="J9809" i="8" s="1"/>
  <c r="J9847" i="8" s="1"/>
  <c r="J9885" i="8" s="1"/>
  <c r="J9923" i="8" s="1"/>
  <c r="J9961" i="8" s="1"/>
  <c r="J9999" i="8" s="1"/>
  <c r="J10037" i="8" s="1"/>
  <c r="J10075" i="8" s="1"/>
  <c r="J10113" i="8" s="1"/>
  <c r="J10151" i="8" s="1"/>
  <c r="J10189" i="8" s="1"/>
  <c r="J10227" i="8" s="1"/>
  <c r="J10265" i="8" s="1"/>
  <c r="J10303" i="8" s="1"/>
  <c r="J10341" i="8" s="1"/>
  <c r="J10379" i="8" s="1"/>
  <c r="J10417" i="8" s="1"/>
  <c r="J10455" i="8" s="1"/>
  <c r="J10493" i="8" s="1"/>
  <c r="J10531" i="8" s="1"/>
  <c r="J10569" i="8" s="1"/>
  <c r="J10607" i="8" s="1"/>
  <c r="J10645" i="8" s="1"/>
  <c r="J10683" i="8" s="1"/>
  <c r="J10721" i="8" s="1"/>
  <c r="J10759" i="8" s="1"/>
  <c r="J10797" i="8" s="1"/>
  <c r="J10835" i="8" s="1"/>
  <c r="J10873" i="8" s="1"/>
  <c r="J10911" i="8" s="1"/>
  <c r="J10949" i="8" s="1"/>
  <c r="J10987" i="8" s="1"/>
  <c r="J11025" i="8" s="1"/>
  <c r="J11063" i="8" s="1"/>
  <c r="J11101" i="8" s="1"/>
  <c r="J11139" i="8" s="1"/>
  <c r="J11177" i="8" s="1"/>
  <c r="J11215" i="8" s="1"/>
  <c r="J11253" i="8" s="1"/>
  <c r="J11291" i="8" s="1"/>
  <c r="J11329" i="8" s="1"/>
  <c r="J11367" i="8" s="1"/>
  <c r="J11405" i="8" s="1"/>
  <c r="J11443" i="8" s="1"/>
  <c r="J11481" i="8" s="1"/>
  <c r="J11519" i="8" s="1"/>
  <c r="J11557" i="8" s="1"/>
  <c r="J11595" i="8" s="1"/>
  <c r="J11633" i="8" s="1"/>
  <c r="J11671" i="8" s="1"/>
  <c r="J11709" i="8" s="1"/>
  <c r="J11747" i="8" s="1"/>
  <c r="J11785" i="8" s="1"/>
  <c r="J11823" i="8" s="1"/>
  <c r="J11861" i="8" s="1"/>
  <c r="J11899" i="8" s="1"/>
  <c r="J11937" i="8" s="1"/>
  <c r="J11975" i="8" s="1"/>
  <c r="J12013" i="8" s="1"/>
  <c r="J12051" i="8" s="1"/>
  <c r="J12089" i="8" s="1"/>
  <c r="J12127" i="8" s="1"/>
  <c r="J12165" i="8" s="1"/>
  <c r="J12203" i="8" s="1"/>
  <c r="J12241" i="8" s="1"/>
  <c r="J12279" i="8" s="1"/>
  <c r="J12317" i="8" s="1"/>
  <c r="J12355" i="8" s="1"/>
  <c r="J12393" i="8" s="1"/>
  <c r="J12431" i="8" s="1"/>
  <c r="J12469" i="8" s="1"/>
  <c r="J12507" i="8" s="1"/>
  <c r="J12545" i="8" s="1"/>
  <c r="J12583" i="8" s="1"/>
  <c r="J12621" i="8" s="1"/>
  <c r="J12659" i="8" s="1"/>
  <c r="J12697" i="8" s="1"/>
  <c r="J12735" i="8" s="1"/>
  <c r="J12773" i="8" s="1"/>
  <c r="J12811" i="8" s="1"/>
  <c r="J12849" i="8" s="1"/>
  <c r="J12887" i="8" s="1"/>
  <c r="J12925" i="8" s="1"/>
  <c r="K81" i="8"/>
  <c r="K119" i="8" s="1"/>
  <c r="K157" i="8" s="1"/>
  <c r="K195" i="8" s="1"/>
  <c r="K233" i="8" s="1"/>
  <c r="K271" i="8" s="1"/>
  <c r="K309" i="8" s="1"/>
  <c r="K347" i="8" s="1"/>
  <c r="K385" i="8" s="1"/>
  <c r="K423" i="8" s="1"/>
  <c r="K461" i="8" s="1"/>
  <c r="K499" i="8" s="1"/>
  <c r="K537" i="8" s="1"/>
  <c r="K575" i="8" s="1"/>
  <c r="K613" i="8" s="1"/>
  <c r="K651" i="8" s="1"/>
  <c r="K689" i="8" s="1"/>
  <c r="K727" i="8" s="1"/>
  <c r="K765" i="8" s="1"/>
  <c r="K803" i="8" s="1"/>
  <c r="K841" i="8" s="1"/>
  <c r="K879" i="8" s="1"/>
  <c r="K917" i="8" s="1"/>
  <c r="K955" i="8" s="1"/>
  <c r="K993" i="8" s="1"/>
  <c r="K1031" i="8" s="1"/>
  <c r="K1069" i="8" s="1"/>
  <c r="K1107" i="8" s="1"/>
  <c r="K1145" i="8" s="1"/>
  <c r="K1183" i="8" s="1"/>
  <c r="K1221" i="8" s="1"/>
  <c r="K1259" i="8" s="1"/>
  <c r="K1297" i="8" s="1"/>
  <c r="K1335" i="8" s="1"/>
  <c r="K1373" i="8" s="1"/>
  <c r="K1411" i="8" s="1"/>
  <c r="K1449" i="8" s="1"/>
  <c r="K1487" i="8" s="1"/>
  <c r="K1525" i="8" s="1"/>
  <c r="K1563" i="8" s="1"/>
  <c r="K1601" i="8" s="1"/>
  <c r="K1639" i="8" s="1"/>
  <c r="K1677" i="8" s="1"/>
  <c r="K1715" i="8" s="1"/>
  <c r="K1753" i="8" s="1"/>
  <c r="K1791" i="8" s="1"/>
  <c r="K1829" i="8" s="1"/>
  <c r="K1867" i="8" s="1"/>
  <c r="K1905" i="8" s="1"/>
  <c r="K1943" i="8" s="1"/>
  <c r="K1981" i="8" s="1"/>
  <c r="K2019" i="8" s="1"/>
  <c r="K2057" i="8" s="1"/>
  <c r="K2095" i="8" s="1"/>
  <c r="K2133" i="8" s="1"/>
  <c r="K2171" i="8" s="1"/>
  <c r="K2209" i="8" s="1"/>
  <c r="K2247" i="8" s="1"/>
  <c r="K2285" i="8" s="1"/>
  <c r="K2323" i="8" s="1"/>
  <c r="K2361" i="8" s="1"/>
  <c r="K2399" i="8" s="1"/>
  <c r="K2437" i="8" s="1"/>
  <c r="K2475" i="8" s="1"/>
  <c r="K2513" i="8" s="1"/>
  <c r="K2551" i="8" s="1"/>
  <c r="K2589" i="8" s="1"/>
  <c r="K2627" i="8" s="1"/>
  <c r="K2665" i="8" s="1"/>
  <c r="K2703" i="8" s="1"/>
  <c r="K2741" i="8" s="1"/>
  <c r="K2779" i="8" s="1"/>
  <c r="K2817" i="8" s="1"/>
  <c r="K2855" i="8" s="1"/>
  <c r="K2893" i="8" s="1"/>
  <c r="K2931" i="8" s="1"/>
  <c r="K2969" i="8" s="1"/>
  <c r="K3007" i="8" s="1"/>
  <c r="K3045" i="8" s="1"/>
  <c r="K3083" i="8" s="1"/>
  <c r="K3121" i="8" s="1"/>
  <c r="K3159" i="8" s="1"/>
  <c r="K3197" i="8" s="1"/>
  <c r="K3235" i="8" s="1"/>
  <c r="K3273" i="8" s="1"/>
  <c r="K3311" i="8" s="1"/>
  <c r="K3349" i="8" s="1"/>
  <c r="K3387" i="8" s="1"/>
  <c r="K3425" i="8" s="1"/>
  <c r="K3463" i="8" s="1"/>
  <c r="K3501" i="8" s="1"/>
  <c r="K3539" i="8" s="1"/>
  <c r="K3577" i="8" s="1"/>
  <c r="K3615" i="8" s="1"/>
  <c r="K3653" i="8" s="1"/>
  <c r="K3691" i="8" s="1"/>
  <c r="K3729" i="8" s="1"/>
  <c r="K3767" i="8" s="1"/>
  <c r="K3805" i="8" s="1"/>
  <c r="K3843" i="8" s="1"/>
  <c r="K3881" i="8" s="1"/>
  <c r="K3919" i="8" s="1"/>
  <c r="K3957" i="8" s="1"/>
  <c r="K3995" i="8" s="1"/>
  <c r="K4033" i="8" s="1"/>
  <c r="K4071" i="8" s="1"/>
  <c r="K4109" i="8" s="1"/>
  <c r="K4147" i="8" s="1"/>
  <c r="K4185" i="8" s="1"/>
  <c r="K4223" i="8" s="1"/>
  <c r="K4261" i="8" s="1"/>
  <c r="K4299" i="8" s="1"/>
  <c r="K4337" i="8" s="1"/>
  <c r="K4375" i="8" s="1"/>
  <c r="K4413" i="8" s="1"/>
  <c r="K4451" i="8" s="1"/>
  <c r="K4489" i="8" s="1"/>
  <c r="K4527" i="8" s="1"/>
  <c r="K4565" i="8" s="1"/>
  <c r="K4603" i="8" s="1"/>
  <c r="K4641" i="8" s="1"/>
  <c r="K4679" i="8" s="1"/>
  <c r="K4717" i="8" s="1"/>
  <c r="K4755" i="8" s="1"/>
  <c r="K4793" i="8" s="1"/>
  <c r="K4831" i="8" s="1"/>
  <c r="K4869" i="8" s="1"/>
  <c r="K4907" i="8" s="1"/>
  <c r="K4945" i="8" s="1"/>
  <c r="K4983" i="8" s="1"/>
  <c r="K5021" i="8" s="1"/>
  <c r="K5059" i="8" s="1"/>
  <c r="K5097" i="8" s="1"/>
  <c r="K5135" i="8" s="1"/>
  <c r="K5173" i="8" s="1"/>
  <c r="K5211" i="8" s="1"/>
  <c r="K5249" i="8" s="1"/>
  <c r="K5287" i="8" s="1"/>
  <c r="K5325" i="8" s="1"/>
  <c r="K5363" i="8" s="1"/>
  <c r="K5401" i="8" s="1"/>
  <c r="K5439" i="8" s="1"/>
  <c r="K5477" i="8" s="1"/>
  <c r="K5515" i="8" s="1"/>
  <c r="K5553" i="8" s="1"/>
  <c r="K5591" i="8" s="1"/>
  <c r="K5629" i="8" s="1"/>
  <c r="K5667" i="8" s="1"/>
  <c r="K5705" i="8" s="1"/>
  <c r="K5743" i="8" s="1"/>
  <c r="K5781" i="8" s="1"/>
  <c r="K5819" i="8" s="1"/>
  <c r="K5857" i="8" s="1"/>
  <c r="K5895" i="8" s="1"/>
  <c r="K5933" i="8" s="1"/>
  <c r="K5971" i="8" s="1"/>
  <c r="K6009" i="8" s="1"/>
  <c r="K6047" i="8" s="1"/>
  <c r="K6085" i="8" s="1"/>
  <c r="K6123" i="8" s="1"/>
  <c r="K6161" i="8" s="1"/>
  <c r="K6199" i="8" s="1"/>
  <c r="K6237" i="8" s="1"/>
  <c r="K6275" i="8" s="1"/>
  <c r="K6313" i="8" s="1"/>
  <c r="K6351" i="8" s="1"/>
  <c r="K6389" i="8" s="1"/>
  <c r="K6427" i="8" s="1"/>
  <c r="K6465" i="8" s="1"/>
  <c r="K6503" i="8" s="1"/>
  <c r="K6541" i="8" s="1"/>
  <c r="K6579" i="8" s="1"/>
  <c r="K6617" i="8" s="1"/>
  <c r="K6655" i="8" s="1"/>
  <c r="K6693" i="8" s="1"/>
  <c r="K6731" i="8" s="1"/>
  <c r="K6769" i="8" s="1"/>
  <c r="K6807" i="8" s="1"/>
  <c r="K6845" i="8" s="1"/>
  <c r="K6883" i="8" s="1"/>
  <c r="K6921" i="8" s="1"/>
  <c r="K6959" i="8" s="1"/>
  <c r="K6997" i="8" s="1"/>
  <c r="K7035" i="8" s="1"/>
  <c r="K7073" i="8" s="1"/>
  <c r="K7111" i="8" s="1"/>
  <c r="K7149" i="8" s="1"/>
  <c r="K7187" i="8" s="1"/>
  <c r="K7225" i="8" s="1"/>
  <c r="K7263" i="8" s="1"/>
  <c r="K7301" i="8" s="1"/>
  <c r="K7339" i="8" s="1"/>
  <c r="K7377" i="8" s="1"/>
  <c r="K7415" i="8" s="1"/>
  <c r="K7453" i="8" s="1"/>
  <c r="K7491" i="8" s="1"/>
  <c r="K7529" i="8" s="1"/>
  <c r="K7567" i="8" s="1"/>
  <c r="K7605" i="8" s="1"/>
  <c r="K7643" i="8" s="1"/>
  <c r="K7681" i="8" s="1"/>
  <c r="K7719" i="8" s="1"/>
  <c r="K7757" i="8" s="1"/>
  <c r="K7795" i="8" s="1"/>
  <c r="K7833" i="8" s="1"/>
  <c r="K7871" i="8" s="1"/>
  <c r="K7909" i="8" s="1"/>
  <c r="K7947" i="8" s="1"/>
  <c r="K7985" i="8" s="1"/>
  <c r="K8023" i="8" s="1"/>
  <c r="K8061" i="8" s="1"/>
  <c r="K8099" i="8" s="1"/>
  <c r="K8137" i="8" s="1"/>
  <c r="K8175" i="8" s="1"/>
  <c r="K8213" i="8" s="1"/>
  <c r="K8251" i="8" s="1"/>
  <c r="K8289" i="8" s="1"/>
  <c r="K8327" i="8" s="1"/>
  <c r="K8365" i="8" s="1"/>
  <c r="K8403" i="8" s="1"/>
  <c r="K8441" i="8" s="1"/>
  <c r="K8479" i="8" s="1"/>
  <c r="K8517" i="8" s="1"/>
  <c r="K8555" i="8" s="1"/>
  <c r="K8593" i="8" s="1"/>
  <c r="K8631" i="8" s="1"/>
  <c r="K8669" i="8" s="1"/>
  <c r="K8707" i="8" s="1"/>
  <c r="K8745" i="8" s="1"/>
  <c r="K8783" i="8" s="1"/>
  <c r="K8821" i="8" s="1"/>
  <c r="K8859" i="8" s="1"/>
  <c r="K8897" i="8" s="1"/>
  <c r="K8935" i="8" s="1"/>
  <c r="K8973" i="8" s="1"/>
  <c r="K9011" i="8" s="1"/>
  <c r="K9049" i="8" s="1"/>
  <c r="K9087" i="8" s="1"/>
  <c r="K9125" i="8" s="1"/>
  <c r="K9163" i="8" s="1"/>
  <c r="K9201" i="8" s="1"/>
  <c r="K9239" i="8" s="1"/>
  <c r="K9277" i="8" s="1"/>
  <c r="K9315" i="8" s="1"/>
  <c r="K9353" i="8" s="1"/>
  <c r="K9391" i="8" s="1"/>
  <c r="K9429" i="8" s="1"/>
  <c r="K9467" i="8" s="1"/>
  <c r="K9505" i="8" s="1"/>
  <c r="K9543" i="8" s="1"/>
  <c r="K9581" i="8" s="1"/>
  <c r="K9619" i="8" s="1"/>
  <c r="K9657" i="8" s="1"/>
  <c r="K9695" i="8" s="1"/>
  <c r="K9733" i="8" s="1"/>
  <c r="K9771" i="8" s="1"/>
  <c r="K9809" i="8" s="1"/>
  <c r="K9847" i="8" s="1"/>
  <c r="K9885" i="8" s="1"/>
  <c r="K9923" i="8" s="1"/>
  <c r="K9961" i="8" s="1"/>
  <c r="K9999" i="8" s="1"/>
  <c r="K10037" i="8" s="1"/>
  <c r="K10075" i="8" s="1"/>
  <c r="K10113" i="8" s="1"/>
  <c r="K10151" i="8" s="1"/>
  <c r="K10189" i="8" s="1"/>
  <c r="K10227" i="8" s="1"/>
  <c r="K10265" i="8" s="1"/>
  <c r="K10303" i="8" s="1"/>
  <c r="K10341" i="8" s="1"/>
  <c r="K10379" i="8" s="1"/>
  <c r="K10417" i="8" s="1"/>
  <c r="K10455" i="8" s="1"/>
  <c r="K10493" i="8" s="1"/>
  <c r="K10531" i="8" s="1"/>
  <c r="K10569" i="8" s="1"/>
  <c r="K10607" i="8" s="1"/>
  <c r="K10645" i="8" s="1"/>
  <c r="K10683" i="8" s="1"/>
  <c r="K10721" i="8" s="1"/>
  <c r="K10759" i="8" s="1"/>
  <c r="K10797" i="8" s="1"/>
  <c r="K10835" i="8" s="1"/>
  <c r="K10873" i="8" s="1"/>
  <c r="K10911" i="8" s="1"/>
  <c r="K10949" i="8" s="1"/>
  <c r="K10987" i="8" s="1"/>
  <c r="K11025" i="8" s="1"/>
  <c r="K11063" i="8" s="1"/>
  <c r="K11101" i="8" s="1"/>
  <c r="K11139" i="8" s="1"/>
  <c r="K11177" i="8" s="1"/>
  <c r="K11215" i="8" s="1"/>
  <c r="K11253" i="8" s="1"/>
  <c r="K11291" i="8" s="1"/>
  <c r="K11329" i="8" s="1"/>
  <c r="K11367" i="8" s="1"/>
  <c r="K11405" i="8" s="1"/>
  <c r="K11443" i="8" s="1"/>
  <c r="K11481" i="8" s="1"/>
  <c r="K11519" i="8" s="1"/>
  <c r="K11557" i="8" s="1"/>
  <c r="K11595" i="8" s="1"/>
  <c r="K11633" i="8" s="1"/>
  <c r="K11671" i="8" s="1"/>
  <c r="K11709" i="8" s="1"/>
  <c r="K11747" i="8" s="1"/>
  <c r="K11785" i="8" s="1"/>
  <c r="K11823" i="8" s="1"/>
  <c r="K11861" i="8" s="1"/>
  <c r="K11899" i="8" s="1"/>
  <c r="K11937" i="8" s="1"/>
  <c r="K11975" i="8" s="1"/>
  <c r="K12013" i="8" s="1"/>
  <c r="K12051" i="8" s="1"/>
  <c r="K12089" i="8" s="1"/>
  <c r="K12127" i="8" s="1"/>
  <c r="K12165" i="8" s="1"/>
  <c r="K12203" i="8" s="1"/>
  <c r="K12241" i="8" s="1"/>
  <c r="K12279" i="8" s="1"/>
  <c r="K12317" i="8" s="1"/>
  <c r="K12355" i="8" s="1"/>
  <c r="K12393" i="8" s="1"/>
  <c r="K12431" i="8" s="1"/>
  <c r="K12469" i="8" s="1"/>
  <c r="K12507" i="8" s="1"/>
  <c r="K12545" i="8" s="1"/>
  <c r="K12583" i="8" s="1"/>
  <c r="K12621" i="8" s="1"/>
  <c r="K12659" i="8" s="1"/>
  <c r="K12697" i="8" s="1"/>
  <c r="K12735" i="8" s="1"/>
  <c r="K12773" i="8" s="1"/>
  <c r="K12811" i="8" s="1"/>
  <c r="K12849" i="8" s="1"/>
  <c r="K12887" i="8" s="1"/>
  <c r="K12925" i="8" s="1"/>
  <c r="B82" i="8"/>
  <c r="B120" i="8" s="1"/>
  <c r="G82" i="8"/>
  <c r="G120" i="8" s="1"/>
  <c r="G158" i="8" s="1"/>
  <c r="G196" i="8" s="1"/>
  <c r="G234" i="8" s="1"/>
  <c r="G272" i="8" s="1"/>
  <c r="G310" i="8" s="1"/>
  <c r="G348" i="8" s="1"/>
  <c r="G386" i="8" s="1"/>
  <c r="G424" i="8" s="1"/>
  <c r="G462" i="8" s="1"/>
  <c r="G500" i="8" s="1"/>
  <c r="G538" i="8" s="1"/>
  <c r="G576" i="8" s="1"/>
  <c r="G614" i="8" s="1"/>
  <c r="G652" i="8" s="1"/>
  <c r="G690" i="8" s="1"/>
  <c r="G728" i="8" s="1"/>
  <c r="G766" i="8" s="1"/>
  <c r="G804" i="8" s="1"/>
  <c r="G842" i="8" s="1"/>
  <c r="G880" i="8" s="1"/>
  <c r="G918" i="8" s="1"/>
  <c r="G956" i="8" s="1"/>
  <c r="G994" i="8" s="1"/>
  <c r="G1032" i="8" s="1"/>
  <c r="G1070" i="8" s="1"/>
  <c r="G1108" i="8" s="1"/>
  <c r="G1146" i="8" s="1"/>
  <c r="G1184" i="8" s="1"/>
  <c r="G1222" i="8" s="1"/>
  <c r="G1260" i="8" s="1"/>
  <c r="G1298" i="8" s="1"/>
  <c r="G1336" i="8" s="1"/>
  <c r="G1374" i="8" s="1"/>
  <c r="G1412" i="8" s="1"/>
  <c r="G1450" i="8" s="1"/>
  <c r="G1488" i="8" s="1"/>
  <c r="G1526" i="8" s="1"/>
  <c r="G1564" i="8" s="1"/>
  <c r="G1602" i="8" s="1"/>
  <c r="G1640" i="8" s="1"/>
  <c r="G1678" i="8" s="1"/>
  <c r="G1716" i="8" s="1"/>
  <c r="G1754" i="8" s="1"/>
  <c r="G1792" i="8" s="1"/>
  <c r="G1830" i="8" s="1"/>
  <c r="G1868" i="8" s="1"/>
  <c r="G1906" i="8" s="1"/>
  <c r="G1944" i="8" s="1"/>
  <c r="G1982" i="8" s="1"/>
  <c r="G2020" i="8" s="1"/>
  <c r="G2058" i="8" s="1"/>
  <c r="G2096" i="8" s="1"/>
  <c r="G2134" i="8" s="1"/>
  <c r="G2172" i="8" s="1"/>
  <c r="G2210" i="8" s="1"/>
  <c r="G2248" i="8" s="1"/>
  <c r="G2286" i="8" s="1"/>
  <c r="G2324" i="8" s="1"/>
  <c r="G2362" i="8" s="1"/>
  <c r="G2400" i="8" s="1"/>
  <c r="G2438" i="8" s="1"/>
  <c r="G2476" i="8" s="1"/>
  <c r="G2514" i="8" s="1"/>
  <c r="G2552" i="8" s="1"/>
  <c r="G2590" i="8" s="1"/>
  <c r="G2628" i="8" s="1"/>
  <c r="G2666" i="8" s="1"/>
  <c r="G2704" i="8" s="1"/>
  <c r="G2742" i="8" s="1"/>
  <c r="G2780" i="8" s="1"/>
  <c r="G2818" i="8" s="1"/>
  <c r="G2856" i="8" s="1"/>
  <c r="G2894" i="8" s="1"/>
  <c r="G2932" i="8" s="1"/>
  <c r="G2970" i="8" s="1"/>
  <c r="G3008" i="8" s="1"/>
  <c r="G3046" i="8" s="1"/>
  <c r="G3084" i="8" s="1"/>
  <c r="G3122" i="8" s="1"/>
  <c r="G3160" i="8" s="1"/>
  <c r="G3198" i="8" s="1"/>
  <c r="G3236" i="8" s="1"/>
  <c r="G3274" i="8" s="1"/>
  <c r="G3312" i="8" s="1"/>
  <c r="G3350" i="8" s="1"/>
  <c r="G3388" i="8" s="1"/>
  <c r="G3426" i="8" s="1"/>
  <c r="G3464" i="8" s="1"/>
  <c r="G3502" i="8" s="1"/>
  <c r="G3540" i="8" s="1"/>
  <c r="G3578" i="8" s="1"/>
  <c r="G3616" i="8" s="1"/>
  <c r="G3654" i="8" s="1"/>
  <c r="G3692" i="8" s="1"/>
  <c r="G3730" i="8" s="1"/>
  <c r="G3768" i="8" s="1"/>
  <c r="G3806" i="8" s="1"/>
  <c r="G3844" i="8" s="1"/>
  <c r="G3882" i="8" s="1"/>
  <c r="G3920" i="8" s="1"/>
  <c r="G3958" i="8" s="1"/>
  <c r="G3996" i="8" s="1"/>
  <c r="G4034" i="8" s="1"/>
  <c r="G4072" i="8" s="1"/>
  <c r="G4110" i="8" s="1"/>
  <c r="G4148" i="8" s="1"/>
  <c r="G4186" i="8" s="1"/>
  <c r="G4224" i="8" s="1"/>
  <c r="G4262" i="8" s="1"/>
  <c r="G4300" i="8" s="1"/>
  <c r="G4338" i="8" s="1"/>
  <c r="G4376" i="8" s="1"/>
  <c r="G4414" i="8" s="1"/>
  <c r="G4452" i="8" s="1"/>
  <c r="G4490" i="8" s="1"/>
  <c r="G4528" i="8" s="1"/>
  <c r="G4566" i="8" s="1"/>
  <c r="G4604" i="8" s="1"/>
  <c r="G4642" i="8" s="1"/>
  <c r="G4680" i="8" s="1"/>
  <c r="G4718" i="8" s="1"/>
  <c r="G4756" i="8" s="1"/>
  <c r="G4794" i="8" s="1"/>
  <c r="G4832" i="8" s="1"/>
  <c r="G4870" i="8" s="1"/>
  <c r="G4908" i="8" s="1"/>
  <c r="G4946" i="8" s="1"/>
  <c r="G4984" i="8" s="1"/>
  <c r="G5022" i="8" s="1"/>
  <c r="G5060" i="8" s="1"/>
  <c r="G5098" i="8" s="1"/>
  <c r="G5136" i="8" s="1"/>
  <c r="G5174" i="8" s="1"/>
  <c r="G5212" i="8" s="1"/>
  <c r="G5250" i="8" s="1"/>
  <c r="G5288" i="8" s="1"/>
  <c r="G5326" i="8" s="1"/>
  <c r="G5364" i="8" s="1"/>
  <c r="G5402" i="8" s="1"/>
  <c r="G5440" i="8" s="1"/>
  <c r="G5478" i="8" s="1"/>
  <c r="G5516" i="8" s="1"/>
  <c r="G5554" i="8" s="1"/>
  <c r="G5592" i="8" s="1"/>
  <c r="G5630" i="8" s="1"/>
  <c r="G5668" i="8" s="1"/>
  <c r="G5706" i="8" s="1"/>
  <c r="G5744" i="8" s="1"/>
  <c r="G5782" i="8" s="1"/>
  <c r="G5820" i="8" s="1"/>
  <c r="G5858" i="8" s="1"/>
  <c r="G5896" i="8" s="1"/>
  <c r="G5934" i="8" s="1"/>
  <c r="G5972" i="8" s="1"/>
  <c r="G6010" i="8" s="1"/>
  <c r="G6048" i="8" s="1"/>
  <c r="G6086" i="8" s="1"/>
  <c r="G6124" i="8" s="1"/>
  <c r="G6162" i="8" s="1"/>
  <c r="G6200" i="8" s="1"/>
  <c r="G6238" i="8" s="1"/>
  <c r="G6276" i="8" s="1"/>
  <c r="G6314" i="8" s="1"/>
  <c r="G6352" i="8" s="1"/>
  <c r="G6390" i="8" s="1"/>
  <c r="G6428" i="8" s="1"/>
  <c r="G6466" i="8" s="1"/>
  <c r="G6504" i="8" s="1"/>
  <c r="G6542" i="8" s="1"/>
  <c r="G6580" i="8" s="1"/>
  <c r="G6618" i="8" s="1"/>
  <c r="G6656" i="8" s="1"/>
  <c r="G6694" i="8" s="1"/>
  <c r="G6732" i="8" s="1"/>
  <c r="G6770" i="8" s="1"/>
  <c r="G6808" i="8" s="1"/>
  <c r="G6846" i="8" s="1"/>
  <c r="G6884" i="8" s="1"/>
  <c r="G6922" i="8" s="1"/>
  <c r="G6960" i="8" s="1"/>
  <c r="G6998" i="8" s="1"/>
  <c r="G7036" i="8" s="1"/>
  <c r="G7074" i="8" s="1"/>
  <c r="G7112" i="8" s="1"/>
  <c r="G7150" i="8" s="1"/>
  <c r="G7188" i="8" s="1"/>
  <c r="G7226" i="8" s="1"/>
  <c r="G7264" i="8" s="1"/>
  <c r="G7302" i="8" s="1"/>
  <c r="G7340" i="8" s="1"/>
  <c r="G7378" i="8" s="1"/>
  <c r="G7416" i="8" s="1"/>
  <c r="G7454" i="8" s="1"/>
  <c r="G7492" i="8" s="1"/>
  <c r="G7530" i="8" s="1"/>
  <c r="G7568" i="8" s="1"/>
  <c r="G7606" i="8" s="1"/>
  <c r="G7644" i="8" s="1"/>
  <c r="G7682" i="8" s="1"/>
  <c r="G7720" i="8" s="1"/>
  <c r="G7758" i="8" s="1"/>
  <c r="G7796" i="8" s="1"/>
  <c r="G7834" i="8" s="1"/>
  <c r="G7872" i="8" s="1"/>
  <c r="G7910" i="8" s="1"/>
  <c r="G7948" i="8" s="1"/>
  <c r="G7986" i="8" s="1"/>
  <c r="G8024" i="8" s="1"/>
  <c r="G8062" i="8" s="1"/>
  <c r="G8100" i="8" s="1"/>
  <c r="G8138" i="8" s="1"/>
  <c r="G8176" i="8" s="1"/>
  <c r="G8214" i="8" s="1"/>
  <c r="G8252" i="8" s="1"/>
  <c r="G8290" i="8" s="1"/>
  <c r="G8328" i="8" s="1"/>
  <c r="G8366" i="8" s="1"/>
  <c r="G8404" i="8" s="1"/>
  <c r="G8442" i="8" s="1"/>
  <c r="G8480" i="8" s="1"/>
  <c r="G8518" i="8" s="1"/>
  <c r="G8556" i="8" s="1"/>
  <c r="G8594" i="8" s="1"/>
  <c r="G8632" i="8" s="1"/>
  <c r="G8670" i="8" s="1"/>
  <c r="G8708" i="8" s="1"/>
  <c r="G8746" i="8" s="1"/>
  <c r="G8784" i="8" s="1"/>
  <c r="G8822" i="8" s="1"/>
  <c r="G8860" i="8" s="1"/>
  <c r="G8898" i="8" s="1"/>
  <c r="G8936" i="8" s="1"/>
  <c r="G8974" i="8" s="1"/>
  <c r="G9012" i="8" s="1"/>
  <c r="G9050" i="8" s="1"/>
  <c r="G9088" i="8" s="1"/>
  <c r="G9126" i="8" s="1"/>
  <c r="G9164" i="8" s="1"/>
  <c r="G9202" i="8" s="1"/>
  <c r="G9240" i="8" s="1"/>
  <c r="G9278" i="8" s="1"/>
  <c r="G9316" i="8" s="1"/>
  <c r="G9354" i="8" s="1"/>
  <c r="G9392" i="8" s="1"/>
  <c r="G9430" i="8" s="1"/>
  <c r="G9468" i="8" s="1"/>
  <c r="G9506" i="8" s="1"/>
  <c r="G9544" i="8" s="1"/>
  <c r="G9582" i="8" s="1"/>
  <c r="G9620" i="8" s="1"/>
  <c r="G9658" i="8" s="1"/>
  <c r="G9696" i="8" s="1"/>
  <c r="G9734" i="8" s="1"/>
  <c r="G9772" i="8" s="1"/>
  <c r="G9810" i="8" s="1"/>
  <c r="G9848" i="8" s="1"/>
  <c r="G9886" i="8" s="1"/>
  <c r="G9924" i="8" s="1"/>
  <c r="G9962" i="8" s="1"/>
  <c r="G10000" i="8" s="1"/>
  <c r="G10038" i="8" s="1"/>
  <c r="G10076" i="8" s="1"/>
  <c r="G10114" i="8" s="1"/>
  <c r="G10152" i="8" s="1"/>
  <c r="G10190" i="8" s="1"/>
  <c r="G10228" i="8" s="1"/>
  <c r="G10266" i="8" s="1"/>
  <c r="G10304" i="8" s="1"/>
  <c r="G10342" i="8" s="1"/>
  <c r="G10380" i="8" s="1"/>
  <c r="G10418" i="8" s="1"/>
  <c r="G10456" i="8" s="1"/>
  <c r="G10494" i="8" s="1"/>
  <c r="G10532" i="8" s="1"/>
  <c r="G10570" i="8" s="1"/>
  <c r="G10608" i="8" s="1"/>
  <c r="G10646" i="8" s="1"/>
  <c r="G10684" i="8" s="1"/>
  <c r="G10722" i="8" s="1"/>
  <c r="G10760" i="8" s="1"/>
  <c r="G10798" i="8" s="1"/>
  <c r="G10836" i="8" s="1"/>
  <c r="G10874" i="8" s="1"/>
  <c r="G10912" i="8" s="1"/>
  <c r="G10950" i="8" s="1"/>
  <c r="G10988" i="8" s="1"/>
  <c r="G11026" i="8" s="1"/>
  <c r="G11064" i="8" s="1"/>
  <c r="G11102" i="8" s="1"/>
  <c r="G11140" i="8" s="1"/>
  <c r="G11178" i="8" s="1"/>
  <c r="G11216" i="8" s="1"/>
  <c r="G11254" i="8" s="1"/>
  <c r="G11292" i="8" s="1"/>
  <c r="G11330" i="8" s="1"/>
  <c r="G11368" i="8" s="1"/>
  <c r="G11406" i="8" s="1"/>
  <c r="G11444" i="8" s="1"/>
  <c r="G11482" i="8" s="1"/>
  <c r="G11520" i="8" s="1"/>
  <c r="G11558" i="8" s="1"/>
  <c r="G11596" i="8" s="1"/>
  <c r="G11634" i="8" s="1"/>
  <c r="G11672" i="8" s="1"/>
  <c r="G11710" i="8" s="1"/>
  <c r="G11748" i="8" s="1"/>
  <c r="G11786" i="8" s="1"/>
  <c r="G11824" i="8" s="1"/>
  <c r="G11862" i="8" s="1"/>
  <c r="G11900" i="8" s="1"/>
  <c r="G11938" i="8" s="1"/>
  <c r="G11976" i="8" s="1"/>
  <c r="G12014" i="8" s="1"/>
  <c r="G12052" i="8" s="1"/>
  <c r="G12090" i="8" s="1"/>
  <c r="G12128" i="8" s="1"/>
  <c r="G12166" i="8" s="1"/>
  <c r="G12204" i="8" s="1"/>
  <c r="G12242" i="8" s="1"/>
  <c r="G12280" i="8" s="1"/>
  <c r="G12318" i="8" s="1"/>
  <c r="G12356" i="8" s="1"/>
  <c r="G12394" i="8" s="1"/>
  <c r="G12432" i="8" s="1"/>
  <c r="G12470" i="8" s="1"/>
  <c r="G12508" i="8" s="1"/>
  <c r="G12546" i="8" s="1"/>
  <c r="G12584" i="8" s="1"/>
  <c r="G12622" i="8" s="1"/>
  <c r="G12660" i="8" s="1"/>
  <c r="G12698" i="8" s="1"/>
  <c r="G12736" i="8" s="1"/>
  <c r="G12774" i="8" s="1"/>
  <c r="G12812" i="8" s="1"/>
  <c r="G12850" i="8" s="1"/>
  <c r="G12888" i="8" s="1"/>
  <c r="G12926" i="8" s="1"/>
  <c r="H82" i="8"/>
  <c r="H120" i="8" s="1"/>
  <c r="H158" i="8" s="1"/>
  <c r="H196" i="8" s="1"/>
  <c r="H234" i="8" s="1"/>
  <c r="H272" i="8" s="1"/>
  <c r="H310" i="8" s="1"/>
  <c r="H348" i="8" s="1"/>
  <c r="H386" i="8" s="1"/>
  <c r="H424" i="8" s="1"/>
  <c r="H462" i="8" s="1"/>
  <c r="H500" i="8" s="1"/>
  <c r="H538" i="8" s="1"/>
  <c r="H576" i="8" s="1"/>
  <c r="H614" i="8" s="1"/>
  <c r="H652" i="8" s="1"/>
  <c r="H690" i="8" s="1"/>
  <c r="H728" i="8" s="1"/>
  <c r="H766" i="8" s="1"/>
  <c r="H804" i="8" s="1"/>
  <c r="H842" i="8" s="1"/>
  <c r="H880" i="8" s="1"/>
  <c r="H918" i="8" s="1"/>
  <c r="H956" i="8" s="1"/>
  <c r="H994" i="8" s="1"/>
  <c r="H1032" i="8" s="1"/>
  <c r="H1070" i="8" s="1"/>
  <c r="H1108" i="8" s="1"/>
  <c r="H1146" i="8" s="1"/>
  <c r="H1184" i="8" s="1"/>
  <c r="H1222" i="8" s="1"/>
  <c r="H1260" i="8" s="1"/>
  <c r="H1298" i="8" s="1"/>
  <c r="H1336" i="8" s="1"/>
  <c r="H1374" i="8" s="1"/>
  <c r="H1412" i="8" s="1"/>
  <c r="H1450" i="8" s="1"/>
  <c r="H1488" i="8" s="1"/>
  <c r="H1526" i="8" s="1"/>
  <c r="H1564" i="8" s="1"/>
  <c r="H1602" i="8" s="1"/>
  <c r="H1640" i="8" s="1"/>
  <c r="H1678" i="8" s="1"/>
  <c r="H1716" i="8" s="1"/>
  <c r="H1754" i="8" s="1"/>
  <c r="H1792" i="8" s="1"/>
  <c r="H1830" i="8" s="1"/>
  <c r="H1868" i="8" s="1"/>
  <c r="H1906" i="8" s="1"/>
  <c r="H1944" i="8" s="1"/>
  <c r="H1982" i="8" s="1"/>
  <c r="H2020" i="8" s="1"/>
  <c r="H2058" i="8" s="1"/>
  <c r="H2096" i="8" s="1"/>
  <c r="H2134" i="8" s="1"/>
  <c r="H2172" i="8" s="1"/>
  <c r="H2210" i="8" s="1"/>
  <c r="H2248" i="8" s="1"/>
  <c r="H2286" i="8" s="1"/>
  <c r="H2324" i="8" s="1"/>
  <c r="H2362" i="8" s="1"/>
  <c r="H2400" i="8" s="1"/>
  <c r="H2438" i="8" s="1"/>
  <c r="H2476" i="8" s="1"/>
  <c r="H2514" i="8" s="1"/>
  <c r="H2552" i="8" s="1"/>
  <c r="H2590" i="8" s="1"/>
  <c r="H2628" i="8" s="1"/>
  <c r="H2666" i="8" s="1"/>
  <c r="H2704" i="8" s="1"/>
  <c r="H2742" i="8" s="1"/>
  <c r="H2780" i="8" s="1"/>
  <c r="H2818" i="8" s="1"/>
  <c r="H2856" i="8" s="1"/>
  <c r="H2894" i="8" s="1"/>
  <c r="H2932" i="8" s="1"/>
  <c r="H2970" i="8" s="1"/>
  <c r="H3008" i="8" s="1"/>
  <c r="H3046" i="8" s="1"/>
  <c r="H3084" i="8" s="1"/>
  <c r="H3122" i="8" s="1"/>
  <c r="H3160" i="8" s="1"/>
  <c r="H3198" i="8" s="1"/>
  <c r="H3236" i="8" s="1"/>
  <c r="H3274" i="8" s="1"/>
  <c r="H3312" i="8" s="1"/>
  <c r="H3350" i="8" s="1"/>
  <c r="H3388" i="8" s="1"/>
  <c r="H3426" i="8" s="1"/>
  <c r="H3464" i="8" s="1"/>
  <c r="H3502" i="8" s="1"/>
  <c r="H3540" i="8" s="1"/>
  <c r="H3578" i="8" s="1"/>
  <c r="H3616" i="8" s="1"/>
  <c r="H3654" i="8" s="1"/>
  <c r="H3692" i="8" s="1"/>
  <c r="H3730" i="8" s="1"/>
  <c r="H3768" i="8" s="1"/>
  <c r="H3806" i="8" s="1"/>
  <c r="H3844" i="8" s="1"/>
  <c r="H3882" i="8" s="1"/>
  <c r="H3920" i="8" s="1"/>
  <c r="H3958" i="8" s="1"/>
  <c r="H3996" i="8" s="1"/>
  <c r="H4034" i="8" s="1"/>
  <c r="H4072" i="8" s="1"/>
  <c r="H4110" i="8" s="1"/>
  <c r="H4148" i="8" s="1"/>
  <c r="H4186" i="8" s="1"/>
  <c r="H4224" i="8" s="1"/>
  <c r="H4262" i="8" s="1"/>
  <c r="H4300" i="8" s="1"/>
  <c r="H4338" i="8" s="1"/>
  <c r="H4376" i="8" s="1"/>
  <c r="H4414" i="8" s="1"/>
  <c r="H4452" i="8" s="1"/>
  <c r="H4490" i="8" s="1"/>
  <c r="H4528" i="8" s="1"/>
  <c r="H4566" i="8" s="1"/>
  <c r="H4604" i="8" s="1"/>
  <c r="H4642" i="8" s="1"/>
  <c r="H4680" i="8" s="1"/>
  <c r="H4718" i="8" s="1"/>
  <c r="H4756" i="8" s="1"/>
  <c r="H4794" i="8" s="1"/>
  <c r="H4832" i="8" s="1"/>
  <c r="H4870" i="8" s="1"/>
  <c r="H4908" i="8" s="1"/>
  <c r="H4946" i="8" s="1"/>
  <c r="H4984" i="8" s="1"/>
  <c r="H5022" i="8" s="1"/>
  <c r="H5060" i="8" s="1"/>
  <c r="H5098" i="8" s="1"/>
  <c r="H5136" i="8" s="1"/>
  <c r="H5174" i="8" s="1"/>
  <c r="H5212" i="8" s="1"/>
  <c r="H5250" i="8" s="1"/>
  <c r="H5288" i="8" s="1"/>
  <c r="H5326" i="8" s="1"/>
  <c r="H5364" i="8" s="1"/>
  <c r="H5402" i="8" s="1"/>
  <c r="H5440" i="8" s="1"/>
  <c r="H5478" i="8" s="1"/>
  <c r="H5516" i="8" s="1"/>
  <c r="H5554" i="8" s="1"/>
  <c r="H5592" i="8" s="1"/>
  <c r="H5630" i="8" s="1"/>
  <c r="H5668" i="8" s="1"/>
  <c r="H5706" i="8" s="1"/>
  <c r="H5744" i="8" s="1"/>
  <c r="H5782" i="8" s="1"/>
  <c r="H5820" i="8" s="1"/>
  <c r="H5858" i="8" s="1"/>
  <c r="H5896" i="8" s="1"/>
  <c r="H5934" i="8" s="1"/>
  <c r="H5972" i="8" s="1"/>
  <c r="H6010" i="8" s="1"/>
  <c r="H6048" i="8" s="1"/>
  <c r="H6086" i="8" s="1"/>
  <c r="H6124" i="8" s="1"/>
  <c r="H6162" i="8" s="1"/>
  <c r="H6200" i="8" s="1"/>
  <c r="H6238" i="8" s="1"/>
  <c r="H6276" i="8" s="1"/>
  <c r="H6314" i="8" s="1"/>
  <c r="H6352" i="8" s="1"/>
  <c r="H6390" i="8" s="1"/>
  <c r="H6428" i="8" s="1"/>
  <c r="H6466" i="8" s="1"/>
  <c r="H6504" i="8" s="1"/>
  <c r="H6542" i="8" s="1"/>
  <c r="H6580" i="8" s="1"/>
  <c r="H6618" i="8" s="1"/>
  <c r="H6656" i="8" s="1"/>
  <c r="H6694" i="8" s="1"/>
  <c r="H6732" i="8" s="1"/>
  <c r="H6770" i="8" s="1"/>
  <c r="H6808" i="8" s="1"/>
  <c r="H6846" i="8" s="1"/>
  <c r="H6884" i="8" s="1"/>
  <c r="H6922" i="8" s="1"/>
  <c r="H6960" i="8" s="1"/>
  <c r="H6998" i="8" s="1"/>
  <c r="H7036" i="8" s="1"/>
  <c r="H7074" i="8" s="1"/>
  <c r="H7112" i="8" s="1"/>
  <c r="H7150" i="8" s="1"/>
  <c r="H7188" i="8" s="1"/>
  <c r="H7226" i="8" s="1"/>
  <c r="H7264" i="8" s="1"/>
  <c r="H7302" i="8" s="1"/>
  <c r="H7340" i="8" s="1"/>
  <c r="H7378" i="8" s="1"/>
  <c r="H7416" i="8" s="1"/>
  <c r="H7454" i="8" s="1"/>
  <c r="H7492" i="8" s="1"/>
  <c r="H7530" i="8" s="1"/>
  <c r="H7568" i="8" s="1"/>
  <c r="H7606" i="8" s="1"/>
  <c r="H7644" i="8" s="1"/>
  <c r="H7682" i="8" s="1"/>
  <c r="H7720" i="8" s="1"/>
  <c r="H7758" i="8" s="1"/>
  <c r="H7796" i="8" s="1"/>
  <c r="H7834" i="8" s="1"/>
  <c r="H7872" i="8" s="1"/>
  <c r="H7910" i="8" s="1"/>
  <c r="H7948" i="8" s="1"/>
  <c r="H7986" i="8" s="1"/>
  <c r="H8024" i="8" s="1"/>
  <c r="H8062" i="8" s="1"/>
  <c r="H8100" i="8" s="1"/>
  <c r="H8138" i="8" s="1"/>
  <c r="H8176" i="8" s="1"/>
  <c r="H8214" i="8" s="1"/>
  <c r="H8252" i="8" s="1"/>
  <c r="H8290" i="8" s="1"/>
  <c r="H8328" i="8" s="1"/>
  <c r="H8366" i="8" s="1"/>
  <c r="H8404" i="8" s="1"/>
  <c r="H8442" i="8" s="1"/>
  <c r="H8480" i="8" s="1"/>
  <c r="H8518" i="8" s="1"/>
  <c r="H8556" i="8" s="1"/>
  <c r="H8594" i="8" s="1"/>
  <c r="H8632" i="8" s="1"/>
  <c r="H8670" i="8" s="1"/>
  <c r="H8708" i="8" s="1"/>
  <c r="H8746" i="8" s="1"/>
  <c r="H8784" i="8" s="1"/>
  <c r="H8822" i="8" s="1"/>
  <c r="H8860" i="8" s="1"/>
  <c r="H8898" i="8" s="1"/>
  <c r="H8936" i="8" s="1"/>
  <c r="H8974" i="8" s="1"/>
  <c r="H9012" i="8" s="1"/>
  <c r="H9050" i="8" s="1"/>
  <c r="H9088" i="8" s="1"/>
  <c r="H9126" i="8" s="1"/>
  <c r="H9164" i="8" s="1"/>
  <c r="H9202" i="8" s="1"/>
  <c r="H9240" i="8" s="1"/>
  <c r="H9278" i="8" s="1"/>
  <c r="H9316" i="8" s="1"/>
  <c r="H9354" i="8" s="1"/>
  <c r="H9392" i="8" s="1"/>
  <c r="H9430" i="8" s="1"/>
  <c r="H9468" i="8" s="1"/>
  <c r="H9506" i="8" s="1"/>
  <c r="H9544" i="8" s="1"/>
  <c r="H9582" i="8" s="1"/>
  <c r="H9620" i="8" s="1"/>
  <c r="H9658" i="8" s="1"/>
  <c r="H9696" i="8" s="1"/>
  <c r="H9734" i="8" s="1"/>
  <c r="H9772" i="8" s="1"/>
  <c r="H9810" i="8" s="1"/>
  <c r="H9848" i="8" s="1"/>
  <c r="H9886" i="8" s="1"/>
  <c r="H9924" i="8" s="1"/>
  <c r="H9962" i="8" s="1"/>
  <c r="H10000" i="8" s="1"/>
  <c r="H10038" i="8" s="1"/>
  <c r="H10076" i="8" s="1"/>
  <c r="H10114" i="8" s="1"/>
  <c r="H10152" i="8" s="1"/>
  <c r="H10190" i="8" s="1"/>
  <c r="H10228" i="8" s="1"/>
  <c r="H10266" i="8" s="1"/>
  <c r="H10304" i="8" s="1"/>
  <c r="H10342" i="8" s="1"/>
  <c r="H10380" i="8" s="1"/>
  <c r="H10418" i="8" s="1"/>
  <c r="H10456" i="8" s="1"/>
  <c r="H10494" i="8" s="1"/>
  <c r="H10532" i="8" s="1"/>
  <c r="H10570" i="8" s="1"/>
  <c r="H10608" i="8" s="1"/>
  <c r="H10646" i="8" s="1"/>
  <c r="H10684" i="8" s="1"/>
  <c r="H10722" i="8" s="1"/>
  <c r="H10760" i="8" s="1"/>
  <c r="H10798" i="8" s="1"/>
  <c r="H10836" i="8" s="1"/>
  <c r="H10874" i="8" s="1"/>
  <c r="H10912" i="8" s="1"/>
  <c r="H10950" i="8" s="1"/>
  <c r="H10988" i="8" s="1"/>
  <c r="H11026" i="8" s="1"/>
  <c r="H11064" i="8" s="1"/>
  <c r="H11102" i="8" s="1"/>
  <c r="H11140" i="8" s="1"/>
  <c r="H11178" i="8" s="1"/>
  <c r="H11216" i="8" s="1"/>
  <c r="H11254" i="8" s="1"/>
  <c r="H11292" i="8" s="1"/>
  <c r="H11330" i="8" s="1"/>
  <c r="H11368" i="8" s="1"/>
  <c r="H11406" i="8" s="1"/>
  <c r="H11444" i="8" s="1"/>
  <c r="H11482" i="8" s="1"/>
  <c r="H11520" i="8" s="1"/>
  <c r="H11558" i="8" s="1"/>
  <c r="H11596" i="8" s="1"/>
  <c r="H11634" i="8" s="1"/>
  <c r="H11672" i="8" s="1"/>
  <c r="H11710" i="8" s="1"/>
  <c r="H11748" i="8" s="1"/>
  <c r="H11786" i="8" s="1"/>
  <c r="H11824" i="8" s="1"/>
  <c r="H11862" i="8" s="1"/>
  <c r="H11900" i="8" s="1"/>
  <c r="H11938" i="8" s="1"/>
  <c r="H11976" i="8" s="1"/>
  <c r="H12014" i="8" s="1"/>
  <c r="H12052" i="8" s="1"/>
  <c r="H12090" i="8" s="1"/>
  <c r="H12128" i="8" s="1"/>
  <c r="H12166" i="8" s="1"/>
  <c r="H12204" i="8" s="1"/>
  <c r="H12242" i="8" s="1"/>
  <c r="H12280" i="8" s="1"/>
  <c r="H12318" i="8" s="1"/>
  <c r="H12356" i="8" s="1"/>
  <c r="H12394" i="8" s="1"/>
  <c r="H12432" i="8" s="1"/>
  <c r="H12470" i="8" s="1"/>
  <c r="H12508" i="8" s="1"/>
  <c r="H12546" i="8" s="1"/>
  <c r="H12584" i="8" s="1"/>
  <c r="H12622" i="8" s="1"/>
  <c r="H12660" i="8" s="1"/>
  <c r="H12698" i="8" s="1"/>
  <c r="H12736" i="8" s="1"/>
  <c r="H12774" i="8" s="1"/>
  <c r="H12812" i="8" s="1"/>
  <c r="H12850" i="8" s="1"/>
  <c r="H12888" i="8" s="1"/>
  <c r="H12926" i="8" s="1"/>
  <c r="I82" i="8"/>
  <c r="I120" i="8" s="1"/>
  <c r="I158" i="8" s="1"/>
  <c r="I196" i="8" s="1"/>
  <c r="I234" i="8" s="1"/>
  <c r="I272" i="8" s="1"/>
  <c r="I310" i="8" s="1"/>
  <c r="I348" i="8" s="1"/>
  <c r="I386" i="8" s="1"/>
  <c r="I424" i="8" s="1"/>
  <c r="I462" i="8" s="1"/>
  <c r="I500" i="8" s="1"/>
  <c r="I538" i="8" s="1"/>
  <c r="I576" i="8" s="1"/>
  <c r="I614" i="8" s="1"/>
  <c r="I652" i="8" s="1"/>
  <c r="I690" i="8" s="1"/>
  <c r="I728" i="8" s="1"/>
  <c r="I766" i="8" s="1"/>
  <c r="I804" i="8" s="1"/>
  <c r="I842" i="8" s="1"/>
  <c r="I880" i="8" s="1"/>
  <c r="I918" i="8" s="1"/>
  <c r="I956" i="8" s="1"/>
  <c r="I994" i="8" s="1"/>
  <c r="I1032" i="8" s="1"/>
  <c r="I1070" i="8" s="1"/>
  <c r="I1108" i="8" s="1"/>
  <c r="I1146" i="8" s="1"/>
  <c r="I1184" i="8" s="1"/>
  <c r="I1222" i="8" s="1"/>
  <c r="I1260" i="8" s="1"/>
  <c r="I1298" i="8" s="1"/>
  <c r="I1336" i="8" s="1"/>
  <c r="I1374" i="8" s="1"/>
  <c r="I1412" i="8" s="1"/>
  <c r="I1450" i="8" s="1"/>
  <c r="I1488" i="8" s="1"/>
  <c r="I1526" i="8" s="1"/>
  <c r="I1564" i="8" s="1"/>
  <c r="I1602" i="8" s="1"/>
  <c r="I1640" i="8" s="1"/>
  <c r="I1678" i="8" s="1"/>
  <c r="I1716" i="8" s="1"/>
  <c r="I1754" i="8" s="1"/>
  <c r="I1792" i="8" s="1"/>
  <c r="I1830" i="8" s="1"/>
  <c r="I1868" i="8" s="1"/>
  <c r="I1906" i="8" s="1"/>
  <c r="I1944" i="8" s="1"/>
  <c r="I1982" i="8" s="1"/>
  <c r="I2020" i="8" s="1"/>
  <c r="I2058" i="8" s="1"/>
  <c r="I2096" i="8" s="1"/>
  <c r="I2134" i="8" s="1"/>
  <c r="I2172" i="8" s="1"/>
  <c r="I2210" i="8" s="1"/>
  <c r="I2248" i="8" s="1"/>
  <c r="I2286" i="8" s="1"/>
  <c r="I2324" i="8" s="1"/>
  <c r="I2362" i="8" s="1"/>
  <c r="I2400" i="8" s="1"/>
  <c r="I2438" i="8" s="1"/>
  <c r="I2476" i="8" s="1"/>
  <c r="I2514" i="8" s="1"/>
  <c r="I2552" i="8" s="1"/>
  <c r="I2590" i="8" s="1"/>
  <c r="I2628" i="8" s="1"/>
  <c r="I2666" i="8" s="1"/>
  <c r="I2704" i="8" s="1"/>
  <c r="I2742" i="8" s="1"/>
  <c r="I2780" i="8" s="1"/>
  <c r="I2818" i="8" s="1"/>
  <c r="I2856" i="8" s="1"/>
  <c r="I2894" i="8" s="1"/>
  <c r="I2932" i="8" s="1"/>
  <c r="I2970" i="8" s="1"/>
  <c r="I3008" i="8" s="1"/>
  <c r="I3046" i="8" s="1"/>
  <c r="I3084" i="8" s="1"/>
  <c r="I3122" i="8" s="1"/>
  <c r="I3160" i="8" s="1"/>
  <c r="I3198" i="8" s="1"/>
  <c r="I3236" i="8" s="1"/>
  <c r="I3274" i="8" s="1"/>
  <c r="I3312" i="8" s="1"/>
  <c r="I3350" i="8" s="1"/>
  <c r="I3388" i="8" s="1"/>
  <c r="I3426" i="8" s="1"/>
  <c r="I3464" i="8" s="1"/>
  <c r="I3502" i="8" s="1"/>
  <c r="I3540" i="8" s="1"/>
  <c r="I3578" i="8" s="1"/>
  <c r="I3616" i="8" s="1"/>
  <c r="I3654" i="8" s="1"/>
  <c r="I3692" i="8" s="1"/>
  <c r="I3730" i="8" s="1"/>
  <c r="I3768" i="8" s="1"/>
  <c r="I3806" i="8" s="1"/>
  <c r="I3844" i="8" s="1"/>
  <c r="I3882" i="8" s="1"/>
  <c r="I3920" i="8" s="1"/>
  <c r="I3958" i="8" s="1"/>
  <c r="I3996" i="8" s="1"/>
  <c r="I4034" i="8" s="1"/>
  <c r="I4072" i="8" s="1"/>
  <c r="I4110" i="8" s="1"/>
  <c r="I4148" i="8" s="1"/>
  <c r="I4186" i="8" s="1"/>
  <c r="I4224" i="8" s="1"/>
  <c r="I4262" i="8" s="1"/>
  <c r="I4300" i="8" s="1"/>
  <c r="I4338" i="8" s="1"/>
  <c r="I4376" i="8" s="1"/>
  <c r="I4414" i="8" s="1"/>
  <c r="I4452" i="8" s="1"/>
  <c r="I4490" i="8" s="1"/>
  <c r="I4528" i="8" s="1"/>
  <c r="I4566" i="8" s="1"/>
  <c r="I4604" i="8" s="1"/>
  <c r="I4642" i="8" s="1"/>
  <c r="I4680" i="8" s="1"/>
  <c r="I4718" i="8" s="1"/>
  <c r="I4756" i="8" s="1"/>
  <c r="I4794" i="8" s="1"/>
  <c r="I4832" i="8" s="1"/>
  <c r="I4870" i="8" s="1"/>
  <c r="I4908" i="8" s="1"/>
  <c r="I4946" i="8" s="1"/>
  <c r="I4984" i="8" s="1"/>
  <c r="I5022" i="8" s="1"/>
  <c r="I5060" i="8" s="1"/>
  <c r="I5098" i="8" s="1"/>
  <c r="I5136" i="8" s="1"/>
  <c r="I5174" i="8" s="1"/>
  <c r="I5212" i="8" s="1"/>
  <c r="I5250" i="8" s="1"/>
  <c r="I5288" i="8" s="1"/>
  <c r="I5326" i="8" s="1"/>
  <c r="I5364" i="8" s="1"/>
  <c r="I5402" i="8" s="1"/>
  <c r="I5440" i="8" s="1"/>
  <c r="I5478" i="8" s="1"/>
  <c r="I5516" i="8" s="1"/>
  <c r="I5554" i="8" s="1"/>
  <c r="I5592" i="8" s="1"/>
  <c r="I5630" i="8" s="1"/>
  <c r="I5668" i="8" s="1"/>
  <c r="I5706" i="8" s="1"/>
  <c r="I5744" i="8" s="1"/>
  <c r="I5782" i="8" s="1"/>
  <c r="I5820" i="8" s="1"/>
  <c r="I5858" i="8" s="1"/>
  <c r="I5896" i="8" s="1"/>
  <c r="I5934" i="8" s="1"/>
  <c r="I5972" i="8" s="1"/>
  <c r="I6010" i="8" s="1"/>
  <c r="I6048" i="8" s="1"/>
  <c r="I6086" i="8" s="1"/>
  <c r="I6124" i="8" s="1"/>
  <c r="I6162" i="8" s="1"/>
  <c r="I6200" i="8" s="1"/>
  <c r="I6238" i="8" s="1"/>
  <c r="I6276" i="8" s="1"/>
  <c r="I6314" i="8" s="1"/>
  <c r="I6352" i="8" s="1"/>
  <c r="I6390" i="8" s="1"/>
  <c r="I6428" i="8" s="1"/>
  <c r="I6466" i="8" s="1"/>
  <c r="I6504" i="8" s="1"/>
  <c r="I6542" i="8" s="1"/>
  <c r="I6580" i="8" s="1"/>
  <c r="I6618" i="8" s="1"/>
  <c r="I6656" i="8" s="1"/>
  <c r="I6694" i="8" s="1"/>
  <c r="I6732" i="8" s="1"/>
  <c r="I6770" i="8" s="1"/>
  <c r="I6808" i="8" s="1"/>
  <c r="I6846" i="8" s="1"/>
  <c r="I6884" i="8" s="1"/>
  <c r="I6922" i="8" s="1"/>
  <c r="I6960" i="8" s="1"/>
  <c r="I6998" i="8" s="1"/>
  <c r="I7036" i="8" s="1"/>
  <c r="I7074" i="8" s="1"/>
  <c r="I7112" i="8" s="1"/>
  <c r="I7150" i="8" s="1"/>
  <c r="I7188" i="8" s="1"/>
  <c r="I7226" i="8" s="1"/>
  <c r="I7264" i="8" s="1"/>
  <c r="I7302" i="8" s="1"/>
  <c r="I7340" i="8" s="1"/>
  <c r="I7378" i="8" s="1"/>
  <c r="I7416" i="8" s="1"/>
  <c r="I7454" i="8" s="1"/>
  <c r="I7492" i="8" s="1"/>
  <c r="I7530" i="8" s="1"/>
  <c r="I7568" i="8" s="1"/>
  <c r="I7606" i="8" s="1"/>
  <c r="I7644" i="8" s="1"/>
  <c r="I7682" i="8" s="1"/>
  <c r="I7720" i="8" s="1"/>
  <c r="I7758" i="8" s="1"/>
  <c r="I7796" i="8" s="1"/>
  <c r="I7834" i="8" s="1"/>
  <c r="I7872" i="8" s="1"/>
  <c r="I7910" i="8" s="1"/>
  <c r="I7948" i="8" s="1"/>
  <c r="I7986" i="8" s="1"/>
  <c r="I8024" i="8" s="1"/>
  <c r="I8062" i="8" s="1"/>
  <c r="I8100" i="8" s="1"/>
  <c r="I8138" i="8" s="1"/>
  <c r="I8176" i="8" s="1"/>
  <c r="I8214" i="8" s="1"/>
  <c r="I8252" i="8" s="1"/>
  <c r="I8290" i="8" s="1"/>
  <c r="I8328" i="8" s="1"/>
  <c r="I8366" i="8" s="1"/>
  <c r="I8404" i="8" s="1"/>
  <c r="I8442" i="8" s="1"/>
  <c r="I8480" i="8" s="1"/>
  <c r="I8518" i="8" s="1"/>
  <c r="I8556" i="8" s="1"/>
  <c r="I8594" i="8" s="1"/>
  <c r="I8632" i="8" s="1"/>
  <c r="I8670" i="8" s="1"/>
  <c r="I8708" i="8" s="1"/>
  <c r="I8746" i="8" s="1"/>
  <c r="I8784" i="8" s="1"/>
  <c r="I8822" i="8" s="1"/>
  <c r="I8860" i="8" s="1"/>
  <c r="I8898" i="8" s="1"/>
  <c r="I8936" i="8" s="1"/>
  <c r="I8974" i="8" s="1"/>
  <c r="I9012" i="8" s="1"/>
  <c r="I9050" i="8" s="1"/>
  <c r="I9088" i="8" s="1"/>
  <c r="I9126" i="8" s="1"/>
  <c r="I9164" i="8" s="1"/>
  <c r="I9202" i="8" s="1"/>
  <c r="I9240" i="8" s="1"/>
  <c r="I9278" i="8" s="1"/>
  <c r="I9316" i="8" s="1"/>
  <c r="I9354" i="8" s="1"/>
  <c r="I9392" i="8" s="1"/>
  <c r="I9430" i="8" s="1"/>
  <c r="I9468" i="8" s="1"/>
  <c r="I9506" i="8" s="1"/>
  <c r="I9544" i="8" s="1"/>
  <c r="I9582" i="8" s="1"/>
  <c r="I9620" i="8" s="1"/>
  <c r="I9658" i="8" s="1"/>
  <c r="I9696" i="8" s="1"/>
  <c r="I9734" i="8" s="1"/>
  <c r="I9772" i="8" s="1"/>
  <c r="I9810" i="8" s="1"/>
  <c r="I9848" i="8" s="1"/>
  <c r="I9886" i="8" s="1"/>
  <c r="I9924" i="8" s="1"/>
  <c r="I9962" i="8" s="1"/>
  <c r="I10000" i="8" s="1"/>
  <c r="I10038" i="8" s="1"/>
  <c r="I10076" i="8" s="1"/>
  <c r="I10114" i="8" s="1"/>
  <c r="I10152" i="8" s="1"/>
  <c r="I10190" i="8" s="1"/>
  <c r="I10228" i="8" s="1"/>
  <c r="I10266" i="8" s="1"/>
  <c r="I10304" i="8" s="1"/>
  <c r="I10342" i="8" s="1"/>
  <c r="I10380" i="8" s="1"/>
  <c r="I10418" i="8" s="1"/>
  <c r="I10456" i="8" s="1"/>
  <c r="I10494" i="8" s="1"/>
  <c r="I10532" i="8" s="1"/>
  <c r="I10570" i="8" s="1"/>
  <c r="I10608" i="8" s="1"/>
  <c r="I10646" i="8" s="1"/>
  <c r="I10684" i="8" s="1"/>
  <c r="I10722" i="8" s="1"/>
  <c r="I10760" i="8" s="1"/>
  <c r="I10798" i="8" s="1"/>
  <c r="I10836" i="8" s="1"/>
  <c r="I10874" i="8" s="1"/>
  <c r="I10912" i="8" s="1"/>
  <c r="I10950" i="8" s="1"/>
  <c r="I10988" i="8" s="1"/>
  <c r="I11026" i="8" s="1"/>
  <c r="I11064" i="8" s="1"/>
  <c r="I11102" i="8" s="1"/>
  <c r="I11140" i="8" s="1"/>
  <c r="I11178" i="8" s="1"/>
  <c r="I11216" i="8" s="1"/>
  <c r="I11254" i="8" s="1"/>
  <c r="I11292" i="8" s="1"/>
  <c r="I11330" i="8" s="1"/>
  <c r="I11368" i="8" s="1"/>
  <c r="I11406" i="8" s="1"/>
  <c r="I11444" i="8" s="1"/>
  <c r="I11482" i="8" s="1"/>
  <c r="I11520" i="8" s="1"/>
  <c r="I11558" i="8" s="1"/>
  <c r="I11596" i="8" s="1"/>
  <c r="I11634" i="8" s="1"/>
  <c r="I11672" i="8" s="1"/>
  <c r="I11710" i="8" s="1"/>
  <c r="I11748" i="8" s="1"/>
  <c r="I11786" i="8" s="1"/>
  <c r="I11824" i="8" s="1"/>
  <c r="I11862" i="8" s="1"/>
  <c r="I11900" i="8" s="1"/>
  <c r="I11938" i="8" s="1"/>
  <c r="I11976" i="8" s="1"/>
  <c r="I12014" i="8" s="1"/>
  <c r="I12052" i="8" s="1"/>
  <c r="I12090" i="8" s="1"/>
  <c r="I12128" i="8" s="1"/>
  <c r="I12166" i="8" s="1"/>
  <c r="I12204" i="8" s="1"/>
  <c r="I12242" i="8" s="1"/>
  <c r="I12280" i="8" s="1"/>
  <c r="I12318" i="8" s="1"/>
  <c r="I12356" i="8" s="1"/>
  <c r="I12394" i="8" s="1"/>
  <c r="I12432" i="8" s="1"/>
  <c r="I12470" i="8" s="1"/>
  <c r="I12508" i="8" s="1"/>
  <c r="I12546" i="8" s="1"/>
  <c r="I12584" i="8" s="1"/>
  <c r="I12622" i="8" s="1"/>
  <c r="I12660" i="8" s="1"/>
  <c r="I12698" i="8" s="1"/>
  <c r="I12736" i="8" s="1"/>
  <c r="I12774" i="8" s="1"/>
  <c r="I12812" i="8" s="1"/>
  <c r="I12850" i="8" s="1"/>
  <c r="I12888" i="8" s="1"/>
  <c r="I12926" i="8" s="1"/>
  <c r="J82" i="8"/>
  <c r="J120" i="8" s="1"/>
  <c r="J158" i="8" s="1"/>
  <c r="J196" i="8" s="1"/>
  <c r="J234" i="8" s="1"/>
  <c r="J272" i="8" s="1"/>
  <c r="J310" i="8" s="1"/>
  <c r="J348" i="8" s="1"/>
  <c r="J386" i="8" s="1"/>
  <c r="J424" i="8" s="1"/>
  <c r="J462" i="8" s="1"/>
  <c r="J500" i="8" s="1"/>
  <c r="J538" i="8" s="1"/>
  <c r="J576" i="8" s="1"/>
  <c r="J614" i="8" s="1"/>
  <c r="J652" i="8" s="1"/>
  <c r="J690" i="8" s="1"/>
  <c r="J728" i="8" s="1"/>
  <c r="J766" i="8" s="1"/>
  <c r="J804" i="8" s="1"/>
  <c r="J842" i="8" s="1"/>
  <c r="J880" i="8" s="1"/>
  <c r="J918" i="8" s="1"/>
  <c r="J956" i="8" s="1"/>
  <c r="J994" i="8" s="1"/>
  <c r="J1032" i="8" s="1"/>
  <c r="J1070" i="8" s="1"/>
  <c r="J1108" i="8" s="1"/>
  <c r="J1146" i="8" s="1"/>
  <c r="J1184" i="8" s="1"/>
  <c r="J1222" i="8" s="1"/>
  <c r="J1260" i="8" s="1"/>
  <c r="J1298" i="8" s="1"/>
  <c r="J1336" i="8" s="1"/>
  <c r="J1374" i="8" s="1"/>
  <c r="J1412" i="8" s="1"/>
  <c r="J1450" i="8" s="1"/>
  <c r="J1488" i="8" s="1"/>
  <c r="J1526" i="8" s="1"/>
  <c r="J1564" i="8" s="1"/>
  <c r="J1602" i="8" s="1"/>
  <c r="J1640" i="8" s="1"/>
  <c r="J1678" i="8" s="1"/>
  <c r="J1716" i="8" s="1"/>
  <c r="J1754" i="8" s="1"/>
  <c r="J1792" i="8" s="1"/>
  <c r="J1830" i="8" s="1"/>
  <c r="J1868" i="8" s="1"/>
  <c r="J1906" i="8" s="1"/>
  <c r="J1944" i="8" s="1"/>
  <c r="J1982" i="8" s="1"/>
  <c r="J2020" i="8" s="1"/>
  <c r="J2058" i="8" s="1"/>
  <c r="J2096" i="8" s="1"/>
  <c r="J2134" i="8" s="1"/>
  <c r="J2172" i="8" s="1"/>
  <c r="J2210" i="8" s="1"/>
  <c r="J2248" i="8" s="1"/>
  <c r="J2286" i="8" s="1"/>
  <c r="J2324" i="8" s="1"/>
  <c r="J2362" i="8" s="1"/>
  <c r="J2400" i="8" s="1"/>
  <c r="J2438" i="8" s="1"/>
  <c r="J2476" i="8" s="1"/>
  <c r="J2514" i="8" s="1"/>
  <c r="J2552" i="8" s="1"/>
  <c r="J2590" i="8" s="1"/>
  <c r="J2628" i="8" s="1"/>
  <c r="J2666" i="8" s="1"/>
  <c r="J2704" i="8" s="1"/>
  <c r="J2742" i="8" s="1"/>
  <c r="J2780" i="8" s="1"/>
  <c r="J2818" i="8" s="1"/>
  <c r="J2856" i="8" s="1"/>
  <c r="J2894" i="8" s="1"/>
  <c r="J2932" i="8" s="1"/>
  <c r="J2970" i="8" s="1"/>
  <c r="J3008" i="8" s="1"/>
  <c r="J3046" i="8" s="1"/>
  <c r="J3084" i="8" s="1"/>
  <c r="J3122" i="8" s="1"/>
  <c r="J3160" i="8" s="1"/>
  <c r="J3198" i="8" s="1"/>
  <c r="J3236" i="8" s="1"/>
  <c r="J3274" i="8" s="1"/>
  <c r="J3312" i="8" s="1"/>
  <c r="J3350" i="8" s="1"/>
  <c r="J3388" i="8" s="1"/>
  <c r="J3426" i="8" s="1"/>
  <c r="J3464" i="8" s="1"/>
  <c r="J3502" i="8" s="1"/>
  <c r="J3540" i="8" s="1"/>
  <c r="J3578" i="8" s="1"/>
  <c r="J3616" i="8" s="1"/>
  <c r="J3654" i="8" s="1"/>
  <c r="J3692" i="8" s="1"/>
  <c r="J3730" i="8" s="1"/>
  <c r="J3768" i="8" s="1"/>
  <c r="J3806" i="8" s="1"/>
  <c r="J3844" i="8" s="1"/>
  <c r="J3882" i="8" s="1"/>
  <c r="J3920" i="8" s="1"/>
  <c r="J3958" i="8" s="1"/>
  <c r="J3996" i="8" s="1"/>
  <c r="J4034" i="8" s="1"/>
  <c r="J4072" i="8" s="1"/>
  <c r="J4110" i="8" s="1"/>
  <c r="J4148" i="8" s="1"/>
  <c r="J4186" i="8" s="1"/>
  <c r="J4224" i="8" s="1"/>
  <c r="J4262" i="8" s="1"/>
  <c r="J4300" i="8" s="1"/>
  <c r="J4338" i="8" s="1"/>
  <c r="J4376" i="8" s="1"/>
  <c r="J4414" i="8" s="1"/>
  <c r="J4452" i="8" s="1"/>
  <c r="J4490" i="8" s="1"/>
  <c r="J4528" i="8" s="1"/>
  <c r="J4566" i="8" s="1"/>
  <c r="J4604" i="8" s="1"/>
  <c r="J4642" i="8" s="1"/>
  <c r="J4680" i="8" s="1"/>
  <c r="J4718" i="8" s="1"/>
  <c r="J4756" i="8" s="1"/>
  <c r="J4794" i="8" s="1"/>
  <c r="J4832" i="8" s="1"/>
  <c r="J4870" i="8" s="1"/>
  <c r="J4908" i="8" s="1"/>
  <c r="J4946" i="8" s="1"/>
  <c r="J4984" i="8" s="1"/>
  <c r="J5022" i="8" s="1"/>
  <c r="J5060" i="8" s="1"/>
  <c r="J5098" i="8" s="1"/>
  <c r="J5136" i="8" s="1"/>
  <c r="J5174" i="8" s="1"/>
  <c r="J5212" i="8" s="1"/>
  <c r="J5250" i="8" s="1"/>
  <c r="J5288" i="8" s="1"/>
  <c r="J5326" i="8" s="1"/>
  <c r="J5364" i="8" s="1"/>
  <c r="J5402" i="8" s="1"/>
  <c r="J5440" i="8" s="1"/>
  <c r="J5478" i="8" s="1"/>
  <c r="J5516" i="8" s="1"/>
  <c r="J5554" i="8" s="1"/>
  <c r="J5592" i="8" s="1"/>
  <c r="J5630" i="8" s="1"/>
  <c r="J5668" i="8" s="1"/>
  <c r="J5706" i="8" s="1"/>
  <c r="J5744" i="8" s="1"/>
  <c r="J5782" i="8" s="1"/>
  <c r="J5820" i="8" s="1"/>
  <c r="J5858" i="8" s="1"/>
  <c r="J5896" i="8" s="1"/>
  <c r="J5934" i="8" s="1"/>
  <c r="J5972" i="8" s="1"/>
  <c r="J6010" i="8" s="1"/>
  <c r="J6048" i="8" s="1"/>
  <c r="J6086" i="8" s="1"/>
  <c r="J6124" i="8" s="1"/>
  <c r="J6162" i="8" s="1"/>
  <c r="J6200" i="8" s="1"/>
  <c r="J6238" i="8" s="1"/>
  <c r="J6276" i="8" s="1"/>
  <c r="J6314" i="8" s="1"/>
  <c r="J6352" i="8" s="1"/>
  <c r="J6390" i="8" s="1"/>
  <c r="J6428" i="8" s="1"/>
  <c r="J6466" i="8" s="1"/>
  <c r="J6504" i="8" s="1"/>
  <c r="J6542" i="8" s="1"/>
  <c r="J6580" i="8" s="1"/>
  <c r="J6618" i="8" s="1"/>
  <c r="J6656" i="8" s="1"/>
  <c r="J6694" i="8" s="1"/>
  <c r="J6732" i="8" s="1"/>
  <c r="J6770" i="8" s="1"/>
  <c r="J6808" i="8" s="1"/>
  <c r="J6846" i="8" s="1"/>
  <c r="J6884" i="8" s="1"/>
  <c r="J6922" i="8" s="1"/>
  <c r="J6960" i="8" s="1"/>
  <c r="J6998" i="8" s="1"/>
  <c r="J7036" i="8" s="1"/>
  <c r="J7074" i="8" s="1"/>
  <c r="J7112" i="8" s="1"/>
  <c r="J7150" i="8" s="1"/>
  <c r="J7188" i="8" s="1"/>
  <c r="J7226" i="8" s="1"/>
  <c r="J7264" i="8" s="1"/>
  <c r="J7302" i="8" s="1"/>
  <c r="J7340" i="8" s="1"/>
  <c r="J7378" i="8" s="1"/>
  <c r="J7416" i="8" s="1"/>
  <c r="J7454" i="8" s="1"/>
  <c r="J7492" i="8" s="1"/>
  <c r="J7530" i="8" s="1"/>
  <c r="J7568" i="8" s="1"/>
  <c r="J7606" i="8" s="1"/>
  <c r="J7644" i="8" s="1"/>
  <c r="J7682" i="8" s="1"/>
  <c r="J7720" i="8" s="1"/>
  <c r="J7758" i="8" s="1"/>
  <c r="J7796" i="8" s="1"/>
  <c r="J7834" i="8" s="1"/>
  <c r="J7872" i="8" s="1"/>
  <c r="J7910" i="8" s="1"/>
  <c r="J7948" i="8" s="1"/>
  <c r="J7986" i="8" s="1"/>
  <c r="J8024" i="8" s="1"/>
  <c r="J8062" i="8" s="1"/>
  <c r="J8100" i="8" s="1"/>
  <c r="J8138" i="8" s="1"/>
  <c r="J8176" i="8" s="1"/>
  <c r="J8214" i="8" s="1"/>
  <c r="J8252" i="8" s="1"/>
  <c r="J8290" i="8" s="1"/>
  <c r="J8328" i="8" s="1"/>
  <c r="J8366" i="8" s="1"/>
  <c r="J8404" i="8" s="1"/>
  <c r="J8442" i="8" s="1"/>
  <c r="J8480" i="8" s="1"/>
  <c r="J8518" i="8" s="1"/>
  <c r="J8556" i="8" s="1"/>
  <c r="J8594" i="8" s="1"/>
  <c r="J8632" i="8" s="1"/>
  <c r="J8670" i="8" s="1"/>
  <c r="J8708" i="8" s="1"/>
  <c r="J8746" i="8" s="1"/>
  <c r="J8784" i="8" s="1"/>
  <c r="J8822" i="8" s="1"/>
  <c r="J8860" i="8" s="1"/>
  <c r="J8898" i="8" s="1"/>
  <c r="J8936" i="8" s="1"/>
  <c r="J8974" i="8" s="1"/>
  <c r="J9012" i="8" s="1"/>
  <c r="J9050" i="8" s="1"/>
  <c r="J9088" i="8" s="1"/>
  <c r="J9126" i="8" s="1"/>
  <c r="J9164" i="8" s="1"/>
  <c r="J9202" i="8" s="1"/>
  <c r="J9240" i="8" s="1"/>
  <c r="J9278" i="8" s="1"/>
  <c r="J9316" i="8" s="1"/>
  <c r="J9354" i="8" s="1"/>
  <c r="J9392" i="8" s="1"/>
  <c r="J9430" i="8" s="1"/>
  <c r="J9468" i="8" s="1"/>
  <c r="J9506" i="8" s="1"/>
  <c r="J9544" i="8" s="1"/>
  <c r="J9582" i="8" s="1"/>
  <c r="J9620" i="8" s="1"/>
  <c r="J9658" i="8" s="1"/>
  <c r="J9696" i="8" s="1"/>
  <c r="J9734" i="8" s="1"/>
  <c r="J9772" i="8" s="1"/>
  <c r="J9810" i="8" s="1"/>
  <c r="J9848" i="8" s="1"/>
  <c r="J9886" i="8" s="1"/>
  <c r="J9924" i="8" s="1"/>
  <c r="J9962" i="8" s="1"/>
  <c r="J10000" i="8" s="1"/>
  <c r="J10038" i="8" s="1"/>
  <c r="J10076" i="8" s="1"/>
  <c r="J10114" i="8" s="1"/>
  <c r="J10152" i="8" s="1"/>
  <c r="J10190" i="8" s="1"/>
  <c r="J10228" i="8" s="1"/>
  <c r="J10266" i="8" s="1"/>
  <c r="J10304" i="8" s="1"/>
  <c r="J10342" i="8" s="1"/>
  <c r="J10380" i="8" s="1"/>
  <c r="J10418" i="8" s="1"/>
  <c r="J10456" i="8" s="1"/>
  <c r="J10494" i="8" s="1"/>
  <c r="J10532" i="8" s="1"/>
  <c r="J10570" i="8" s="1"/>
  <c r="J10608" i="8" s="1"/>
  <c r="J10646" i="8" s="1"/>
  <c r="J10684" i="8" s="1"/>
  <c r="J10722" i="8" s="1"/>
  <c r="J10760" i="8" s="1"/>
  <c r="J10798" i="8" s="1"/>
  <c r="J10836" i="8" s="1"/>
  <c r="J10874" i="8" s="1"/>
  <c r="J10912" i="8" s="1"/>
  <c r="J10950" i="8" s="1"/>
  <c r="J10988" i="8" s="1"/>
  <c r="J11026" i="8" s="1"/>
  <c r="J11064" i="8" s="1"/>
  <c r="J11102" i="8" s="1"/>
  <c r="J11140" i="8" s="1"/>
  <c r="J11178" i="8" s="1"/>
  <c r="J11216" i="8" s="1"/>
  <c r="J11254" i="8" s="1"/>
  <c r="J11292" i="8" s="1"/>
  <c r="J11330" i="8" s="1"/>
  <c r="J11368" i="8" s="1"/>
  <c r="J11406" i="8" s="1"/>
  <c r="J11444" i="8" s="1"/>
  <c r="J11482" i="8" s="1"/>
  <c r="J11520" i="8" s="1"/>
  <c r="J11558" i="8" s="1"/>
  <c r="J11596" i="8" s="1"/>
  <c r="J11634" i="8" s="1"/>
  <c r="J11672" i="8" s="1"/>
  <c r="J11710" i="8" s="1"/>
  <c r="J11748" i="8" s="1"/>
  <c r="J11786" i="8" s="1"/>
  <c r="J11824" i="8" s="1"/>
  <c r="J11862" i="8" s="1"/>
  <c r="J11900" i="8" s="1"/>
  <c r="J11938" i="8" s="1"/>
  <c r="J11976" i="8" s="1"/>
  <c r="J12014" i="8" s="1"/>
  <c r="J12052" i="8" s="1"/>
  <c r="J12090" i="8" s="1"/>
  <c r="J12128" i="8" s="1"/>
  <c r="J12166" i="8" s="1"/>
  <c r="J12204" i="8" s="1"/>
  <c r="J12242" i="8" s="1"/>
  <c r="J12280" i="8" s="1"/>
  <c r="J12318" i="8" s="1"/>
  <c r="J12356" i="8" s="1"/>
  <c r="J12394" i="8" s="1"/>
  <c r="J12432" i="8" s="1"/>
  <c r="J12470" i="8" s="1"/>
  <c r="J12508" i="8" s="1"/>
  <c r="J12546" i="8" s="1"/>
  <c r="J12584" i="8" s="1"/>
  <c r="J12622" i="8" s="1"/>
  <c r="J12660" i="8" s="1"/>
  <c r="J12698" i="8" s="1"/>
  <c r="J12736" i="8" s="1"/>
  <c r="J12774" i="8" s="1"/>
  <c r="J12812" i="8" s="1"/>
  <c r="J12850" i="8" s="1"/>
  <c r="J12888" i="8" s="1"/>
  <c r="J12926" i="8" s="1"/>
  <c r="K82" i="8"/>
  <c r="K120" i="8" s="1"/>
  <c r="K158" i="8" s="1"/>
  <c r="K196" i="8" s="1"/>
  <c r="K234" i="8" s="1"/>
  <c r="K272" i="8" s="1"/>
  <c r="K310" i="8" s="1"/>
  <c r="K348" i="8" s="1"/>
  <c r="K386" i="8" s="1"/>
  <c r="K424" i="8" s="1"/>
  <c r="K462" i="8" s="1"/>
  <c r="K500" i="8" s="1"/>
  <c r="K538" i="8" s="1"/>
  <c r="K576" i="8" s="1"/>
  <c r="K614" i="8" s="1"/>
  <c r="K652" i="8" s="1"/>
  <c r="K690" i="8" s="1"/>
  <c r="K728" i="8" s="1"/>
  <c r="K766" i="8" s="1"/>
  <c r="K804" i="8" s="1"/>
  <c r="K842" i="8" s="1"/>
  <c r="K880" i="8" s="1"/>
  <c r="K918" i="8" s="1"/>
  <c r="K956" i="8" s="1"/>
  <c r="K994" i="8" s="1"/>
  <c r="K1032" i="8" s="1"/>
  <c r="K1070" i="8" s="1"/>
  <c r="K1108" i="8" s="1"/>
  <c r="K1146" i="8" s="1"/>
  <c r="K1184" i="8" s="1"/>
  <c r="K1222" i="8" s="1"/>
  <c r="K1260" i="8" s="1"/>
  <c r="K1298" i="8" s="1"/>
  <c r="K1336" i="8" s="1"/>
  <c r="K1374" i="8" s="1"/>
  <c r="K1412" i="8" s="1"/>
  <c r="K1450" i="8" s="1"/>
  <c r="K1488" i="8" s="1"/>
  <c r="K1526" i="8" s="1"/>
  <c r="K1564" i="8" s="1"/>
  <c r="K1602" i="8" s="1"/>
  <c r="K1640" i="8" s="1"/>
  <c r="K1678" i="8" s="1"/>
  <c r="K1716" i="8" s="1"/>
  <c r="K1754" i="8" s="1"/>
  <c r="K1792" i="8" s="1"/>
  <c r="K1830" i="8" s="1"/>
  <c r="K1868" i="8" s="1"/>
  <c r="K1906" i="8" s="1"/>
  <c r="K1944" i="8" s="1"/>
  <c r="K1982" i="8" s="1"/>
  <c r="K2020" i="8" s="1"/>
  <c r="K2058" i="8" s="1"/>
  <c r="K2096" i="8" s="1"/>
  <c r="K2134" i="8" s="1"/>
  <c r="K2172" i="8" s="1"/>
  <c r="K2210" i="8" s="1"/>
  <c r="K2248" i="8" s="1"/>
  <c r="K2286" i="8" s="1"/>
  <c r="K2324" i="8" s="1"/>
  <c r="K2362" i="8" s="1"/>
  <c r="K2400" i="8" s="1"/>
  <c r="K2438" i="8" s="1"/>
  <c r="K2476" i="8" s="1"/>
  <c r="K2514" i="8" s="1"/>
  <c r="K2552" i="8" s="1"/>
  <c r="K2590" i="8" s="1"/>
  <c r="K2628" i="8" s="1"/>
  <c r="K2666" i="8" s="1"/>
  <c r="K2704" i="8" s="1"/>
  <c r="K2742" i="8" s="1"/>
  <c r="K2780" i="8" s="1"/>
  <c r="K2818" i="8" s="1"/>
  <c r="K2856" i="8" s="1"/>
  <c r="K2894" i="8" s="1"/>
  <c r="K2932" i="8" s="1"/>
  <c r="K2970" i="8" s="1"/>
  <c r="K3008" i="8" s="1"/>
  <c r="K3046" i="8" s="1"/>
  <c r="K3084" i="8" s="1"/>
  <c r="K3122" i="8" s="1"/>
  <c r="K3160" i="8" s="1"/>
  <c r="K3198" i="8" s="1"/>
  <c r="K3236" i="8" s="1"/>
  <c r="K3274" i="8" s="1"/>
  <c r="K3312" i="8" s="1"/>
  <c r="K3350" i="8" s="1"/>
  <c r="K3388" i="8" s="1"/>
  <c r="K3426" i="8" s="1"/>
  <c r="K3464" i="8" s="1"/>
  <c r="K3502" i="8" s="1"/>
  <c r="K3540" i="8" s="1"/>
  <c r="K3578" i="8" s="1"/>
  <c r="K3616" i="8" s="1"/>
  <c r="K3654" i="8" s="1"/>
  <c r="K3692" i="8" s="1"/>
  <c r="K3730" i="8" s="1"/>
  <c r="K3768" i="8" s="1"/>
  <c r="K3806" i="8" s="1"/>
  <c r="K3844" i="8" s="1"/>
  <c r="K3882" i="8" s="1"/>
  <c r="K3920" i="8" s="1"/>
  <c r="K3958" i="8" s="1"/>
  <c r="K3996" i="8" s="1"/>
  <c r="K4034" i="8" s="1"/>
  <c r="K4072" i="8" s="1"/>
  <c r="K4110" i="8" s="1"/>
  <c r="K4148" i="8" s="1"/>
  <c r="K4186" i="8" s="1"/>
  <c r="K4224" i="8" s="1"/>
  <c r="K4262" i="8" s="1"/>
  <c r="K4300" i="8" s="1"/>
  <c r="K4338" i="8" s="1"/>
  <c r="K4376" i="8" s="1"/>
  <c r="K4414" i="8" s="1"/>
  <c r="K4452" i="8" s="1"/>
  <c r="K4490" i="8" s="1"/>
  <c r="K4528" i="8" s="1"/>
  <c r="K4566" i="8" s="1"/>
  <c r="K4604" i="8" s="1"/>
  <c r="K4642" i="8" s="1"/>
  <c r="K4680" i="8" s="1"/>
  <c r="K4718" i="8" s="1"/>
  <c r="K4756" i="8" s="1"/>
  <c r="K4794" i="8" s="1"/>
  <c r="K4832" i="8" s="1"/>
  <c r="K4870" i="8" s="1"/>
  <c r="K4908" i="8" s="1"/>
  <c r="K4946" i="8" s="1"/>
  <c r="K4984" i="8" s="1"/>
  <c r="K5022" i="8" s="1"/>
  <c r="K5060" i="8" s="1"/>
  <c r="K5098" i="8" s="1"/>
  <c r="K5136" i="8" s="1"/>
  <c r="K5174" i="8" s="1"/>
  <c r="K5212" i="8" s="1"/>
  <c r="K5250" i="8" s="1"/>
  <c r="K5288" i="8" s="1"/>
  <c r="K5326" i="8" s="1"/>
  <c r="K5364" i="8" s="1"/>
  <c r="K5402" i="8" s="1"/>
  <c r="K5440" i="8" s="1"/>
  <c r="K5478" i="8" s="1"/>
  <c r="K5516" i="8" s="1"/>
  <c r="K5554" i="8" s="1"/>
  <c r="K5592" i="8" s="1"/>
  <c r="K5630" i="8" s="1"/>
  <c r="K5668" i="8" s="1"/>
  <c r="K5706" i="8" s="1"/>
  <c r="K5744" i="8" s="1"/>
  <c r="K5782" i="8" s="1"/>
  <c r="K5820" i="8" s="1"/>
  <c r="K5858" i="8" s="1"/>
  <c r="K5896" i="8" s="1"/>
  <c r="K5934" i="8" s="1"/>
  <c r="K5972" i="8" s="1"/>
  <c r="K6010" i="8" s="1"/>
  <c r="K6048" i="8" s="1"/>
  <c r="K6086" i="8" s="1"/>
  <c r="K6124" i="8" s="1"/>
  <c r="K6162" i="8" s="1"/>
  <c r="K6200" i="8" s="1"/>
  <c r="K6238" i="8" s="1"/>
  <c r="K6276" i="8" s="1"/>
  <c r="K6314" i="8" s="1"/>
  <c r="K6352" i="8" s="1"/>
  <c r="K6390" i="8" s="1"/>
  <c r="K6428" i="8" s="1"/>
  <c r="K6466" i="8" s="1"/>
  <c r="K6504" i="8" s="1"/>
  <c r="K6542" i="8" s="1"/>
  <c r="K6580" i="8" s="1"/>
  <c r="K6618" i="8" s="1"/>
  <c r="K6656" i="8" s="1"/>
  <c r="K6694" i="8" s="1"/>
  <c r="K6732" i="8" s="1"/>
  <c r="K6770" i="8" s="1"/>
  <c r="K6808" i="8" s="1"/>
  <c r="K6846" i="8" s="1"/>
  <c r="K6884" i="8" s="1"/>
  <c r="K6922" i="8" s="1"/>
  <c r="K6960" i="8" s="1"/>
  <c r="K6998" i="8" s="1"/>
  <c r="K7036" i="8" s="1"/>
  <c r="K7074" i="8" s="1"/>
  <c r="K7112" i="8" s="1"/>
  <c r="K7150" i="8" s="1"/>
  <c r="K7188" i="8" s="1"/>
  <c r="K7226" i="8" s="1"/>
  <c r="K7264" i="8" s="1"/>
  <c r="K7302" i="8" s="1"/>
  <c r="K7340" i="8" s="1"/>
  <c r="K7378" i="8" s="1"/>
  <c r="K7416" i="8" s="1"/>
  <c r="K7454" i="8" s="1"/>
  <c r="K7492" i="8" s="1"/>
  <c r="K7530" i="8" s="1"/>
  <c r="K7568" i="8" s="1"/>
  <c r="K7606" i="8" s="1"/>
  <c r="K7644" i="8" s="1"/>
  <c r="K7682" i="8" s="1"/>
  <c r="K7720" i="8" s="1"/>
  <c r="K7758" i="8" s="1"/>
  <c r="K7796" i="8" s="1"/>
  <c r="K7834" i="8" s="1"/>
  <c r="K7872" i="8" s="1"/>
  <c r="K7910" i="8" s="1"/>
  <c r="K7948" i="8" s="1"/>
  <c r="K7986" i="8" s="1"/>
  <c r="K8024" i="8" s="1"/>
  <c r="K8062" i="8" s="1"/>
  <c r="K8100" i="8" s="1"/>
  <c r="K8138" i="8" s="1"/>
  <c r="K8176" i="8" s="1"/>
  <c r="K8214" i="8" s="1"/>
  <c r="K8252" i="8" s="1"/>
  <c r="K8290" i="8" s="1"/>
  <c r="K8328" i="8" s="1"/>
  <c r="K8366" i="8" s="1"/>
  <c r="K8404" i="8" s="1"/>
  <c r="K8442" i="8" s="1"/>
  <c r="K8480" i="8" s="1"/>
  <c r="K8518" i="8" s="1"/>
  <c r="K8556" i="8" s="1"/>
  <c r="K8594" i="8" s="1"/>
  <c r="K8632" i="8" s="1"/>
  <c r="K8670" i="8" s="1"/>
  <c r="K8708" i="8" s="1"/>
  <c r="K8746" i="8" s="1"/>
  <c r="K8784" i="8" s="1"/>
  <c r="K8822" i="8" s="1"/>
  <c r="K8860" i="8" s="1"/>
  <c r="K8898" i="8" s="1"/>
  <c r="K8936" i="8" s="1"/>
  <c r="K8974" i="8" s="1"/>
  <c r="K9012" i="8" s="1"/>
  <c r="K9050" i="8" s="1"/>
  <c r="K9088" i="8" s="1"/>
  <c r="K9126" i="8" s="1"/>
  <c r="K9164" i="8" s="1"/>
  <c r="K9202" i="8" s="1"/>
  <c r="K9240" i="8" s="1"/>
  <c r="K9278" i="8" s="1"/>
  <c r="K9316" i="8" s="1"/>
  <c r="K9354" i="8" s="1"/>
  <c r="K9392" i="8" s="1"/>
  <c r="K9430" i="8" s="1"/>
  <c r="K9468" i="8" s="1"/>
  <c r="K9506" i="8" s="1"/>
  <c r="K9544" i="8" s="1"/>
  <c r="K9582" i="8" s="1"/>
  <c r="K9620" i="8" s="1"/>
  <c r="K9658" i="8" s="1"/>
  <c r="K9696" i="8" s="1"/>
  <c r="K9734" i="8" s="1"/>
  <c r="K9772" i="8" s="1"/>
  <c r="K9810" i="8" s="1"/>
  <c r="K9848" i="8" s="1"/>
  <c r="K9886" i="8" s="1"/>
  <c r="K9924" i="8" s="1"/>
  <c r="K9962" i="8" s="1"/>
  <c r="K10000" i="8" s="1"/>
  <c r="K10038" i="8" s="1"/>
  <c r="K10076" i="8" s="1"/>
  <c r="K10114" i="8" s="1"/>
  <c r="K10152" i="8" s="1"/>
  <c r="K10190" i="8" s="1"/>
  <c r="K10228" i="8" s="1"/>
  <c r="K10266" i="8" s="1"/>
  <c r="K10304" i="8" s="1"/>
  <c r="K10342" i="8" s="1"/>
  <c r="K10380" i="8" s="1"/>
  <c r="K10418" i="8" s="1"/>
  <c r="K10456" i="8" s="1"/>
  <c r="K10494" i="8" s="1"/>
  <c r="K10532" i="8" s="1"/>
  <c r="K10570" i="8" s="1"/>
  <c r="K10608" i="8" s="1"/>
  <c r="K10646" i="8" s="1"/>
  <c r="K10684" i="8" s="1"/>
  <c r="K10722" i="8" s="1"/>
  <c r="K10760" i="8" s="1"/>
  <c r="K10798" i="8" s="1"/>
  <c r="K10836" i="8" s="1"/>
  <c r="K10874" i="8" s="1"/>
  <c r="K10912" i="8" s="1"/>
  <c r="K10950" i="8" s="1"/>
  <c r="K10988" i="8" s="1"/>
  <c r="K11026" i="8" s="1"/>
  <c r="K11064" i="8" s="1"/>
  <c r="K11102" i="8" s="1"/>
  <c r="K11140" i="8" s="1"/>
  <c r="K11178" i="8" s="1"/>
  <c r="K11216" i="8" s="1"/>
  <c r="K11254" i="8" s="1"/>
  <c r="K11292" i="8" s="1"/>
  <c r="K11330" i="8" s="1"/>
  <c r="K11368" i="8" s="1"/>
  <c r="K11406" i="8" s="1"/>
  <c r="K11444" i="8" s="1"/>
  <c r="K11482" i="8" s="1"/>
  <c r="K11520" i="8" s="1"/>
  <c r="K11558" i="8" s="1"/>
  <c r="K11596" i="8" s="1"/>
  <c r="K11634" i="8" s="1"/>
  <c r="K11672" i="8" s="1"/>
  <c r="K11710" i="8" s="1"/>
  <c r="K11748" i="8" s="1"/>
  <c r="K11786" i="8" s="1"/>
  <c r="K11824" i="8" s="1"/>
  <c r="K11862" i="8" s="1"/>
  <c r="K11900" i="8" s="1"/>
  <c r="K11938" i="8" s="1"/>
  <c r="K11976" i="8" s="1"/>
  <c r="K12014" i="8" s="1"/>
  <c r="K12052" i="8" s="1"/>
  <c r="K12090" i="8" s="1"/>
  <c r="K12128" i="8" s="1"/>
  <c r="K12166" i="8" s="1"/>
  <c r="K12204" i="8" s="1"/>
  <c r="K12242" i="8" s="1"/>
  <c r="K12280" i="8" s="1"/>
  <c r="K12318" i="8" s="1"/>
  <c r="K12356" i="8" s="1"/>
  <c r="K12394" i="8" s="1"/>
  <c r="K12432" i="8" s="1"/>
  <c r="K12470" i="8" s="1"/>
  <c r="K12508" i="8" s="1"/>
  <c r="K12546" i="8" s="1"/>
  <c r="K12584" i="8" s="1"/>
  <c r="K12622" i="8" s="1"/>
  <c r="K12660" i="8" s="1"/>
  <c r="K12698" i="8" s="1"/>
  <c r="K12736" i="8" s="1"/>
  <c r="K12774" i="8" s="1"/>
  <c r="K12812" i="8" s="1"/>
  <c r="K12850" i="8" s="1"/>
  <c r="K12888" i="8" s="1"/>
  <c r="K12926" i="8" s="1"/>
  <c r="B84" i="8"/>
  <c r="B122" i="8" s="1"/>
  <c r="B160" i="8" s="1"/>
  <c r="B198" i="8" s="1"/>
  <c r="G84" i="8"/>
  <c r="G122" i="8" s="1"/>
  <c r="G160" i="8" s="1"/>
  <c r="G198" i="8" s="1"/>
  <c r="G236" i="8" s="1"/>
  <c r="G274" i="8" s="1"/>
  <c r="G312" i="8" s="1"/>
  <c r="G350" i="8" s="1"/>
  <c r="G388" i="8" s="1"/>
  <c r="G426" i="8" s="1"/>
  <c r="G464" i="8" s="1"/>
  <c r="G502" i="8" s="1"/>
  <c r="G540" i="8" s="1"/>
  <c r="G578" i="8" s="1"/>
  <c r="G616" i="8" s="1"/>
  <c r="G654" i="8" s="1"/>
  <c r="G692" i="8" s="1"/>
  <c r="G730" i="8" s="1"/>
  <c r="G768" i="8" s="1"/>
  <c r="G806" i="8" s="1"/>
  <c r="G844" i="8" s="1"/>
  <c r="G882" i="8" s="1"/>
  <c r="G920" i="8" s="1"/>
  <c r="G958" i="8" s="1"/>
  <c r="G996" i="8" s="1"/>
  <c r="G1034" i="8" s="1"/>
  <c r="G1072" i="8" s="1"/>
  <c r="G1110" i="8" s="1"/>
  <c r="G1148" i="8" s="1"/>
  <c r="G1186" i="8" s="1"/>
  <c r="G1224" i="8" s="1"/>
  <c r="G1262" i="8" s="1"/>
  <c r="G1300" i="8" s="1"/>
  <c r="G1338" i="8" s="1"/>
  <c r="G1376" i="8" s="1"/>
  <c r="G1414" i="8" s="1"/>
  <c r="G1452" i="8" s="1"/>
  <c r="G1490" i="8" s="1"/>
  <c r="G1528" i="8" s="1"/>
  <c r="G1566" i="8" s="1"/>
  <c r="G1604" i="8" s="1"/>
  <c r="G1642" i="8" s="1"/>
  <c r="G1680" i="8" s="1"/>
  <c r="G1718" i="8" s="1"/>
  <c r="G1756" i="8" s="1"/>
  <c r="G1794" i="8" s="1"/>
  <c r="G1832" i="8" s="1"/>
  <c r="G1870" i="8" s="1"/>
  <c r="G1908" i="8" s="1"/>
  <c r="G1946" i="8" s="1"/>
  <c r="G1984" i="8" s="1"/>
  <c r="G2022" i="8" s="1"/>
  <c r="G2060" i="8" s="1"/>
  <c r="G2098" i="8" s="1"/>
  <c r="G2136" i="8" s="1"/>
  <c r="G2174" i="8" s="1"/>
  <c r="G2212" i="8" s="1"/>
  <c r="G2250" i="8" s="1"/>
  <c r="G2288" i="8" s="1"/>
  <c r="G2326" i="8" s="1"/>
  <c r="G2364" i="8" s="1"/>
  <c r="G2402" i="8" s="1"/>
  <c r="G2440" i="8" s="1"/>
  <c r="G2478" i="8" s="1"/>
  <c r="G2516" i="8" s="1"/>
  <c r="G2554" i="8" s="1"/>
  <c r="G2592" i="8" s="1"/>
  <c r="G2630" i="8" s="1"/>
  <c r="G2668" i="8" s="1"/>
  <c r="G2706" i="8" s="1"/>
  <c r="G2744" i="8" s="1"/>
  <c r="G2782" i="8" s="1"/>
  <c r="G2820" i="8" s="1"/>
  <c r="G2858" i="8" s="1"/>
  <c r="G2896" i="8" s="1"/>
  <c r="G2934" i="8" s="1"/>
  <c r="G2972" i="8" s="1"/>
  <c r="G3010" i="8" s="1"/>
  <c r="G3048" i="8" s="1"/>
  <c r="G3086" i="8" s="1"/>
  <c r="G3124" i="8" s="1"/>
  <c r="G3162" i="8" s="1"/>
  <c r="G3200" i="8" s="1"/>
  <c r="G3238" i="8" s="1"/>
  <c r="G3276" i="8" s="1"/>
  <c r="G3314" i="8" s="1"/>
  <c r="G3352" i="8" s="1"/>
  <c r="G3390" i="8" s="1"/>
  <c r="G3428" i="8" s="1"/>
  <c r="G3466" i="8" s="1"/>
  <c r="G3504" i="8" s="1"/>
  <c r="G3542" i="8" s="1"/>
  <c r="G3580" i="8" s="1"/>
  <c r="G3618" i="8" s="1"/>
  <c r="G3656" i="8" s="1"/>
  <c r="G3694" i="8" s="1"/>
  <c r="G3732" i="8" s="1"/>
  <c r="G3770" i="8" s="1"/>
  <c r="G3808" i="8" s="1"/>
  <c r="G3846" i="8" s="1"/>
  <c r="G3884" i="8" s="1"/>
  <c r="G3922" i="8" s="1"/>
  <c r="G3960" i="8" s="1"/>
  <c r="G3998" i="8" s="1"/>
  <c r="G4036" i="8" s="1"/>
  <c r="G4074" i="8" s="1"/>
  <c r="G4112" i="8" s="1"/>
  <c r="G4150" i="8" s="1"/>
  <c r="G4188" i="8" s="1"/>
  <c r="G4226" i="8" s="1"/>
  <c r="G4264" i="8" s="1"/>
  <c r="G4302" i="8" s="1"/>
  <c r="G4340" i="8" s="1"/>
  <c r="G4378" i="8" s="1"/>
  <c r="G4416" i="8" s="1"/>
  <c r="G4454" i="8" s="1"/>
  <c r="G4492" i="8" s="1"/>
  <c r="G4530" i="8" s="1"/>
  <c r="G4568" i="8" s="1"/>
  <c r="G4606" i="8" s="1"/>
  <c r="G4644" i="8" s="1"/>
  <c r="G4682" i="8" s="1"/>
  <c r="G4720" i="8" s="1"/>
  <c r="G4758" i="8" s="1"/>
  <c r="G4796" i="8" s="1"/>
  <c r="G4834" i="8" s="1"/>
  <c r="G4872" i="8" s="1"/>
  <c r="G4910" i="8" s="1"/>
  <c r="G4948" i="8" s="1"/>
  <c r="G4986" i="8" s="1"/>
  <c r="G5024" i="8" s="1"/>
  <c r="G5062" i="8" s="1"/>
  <c r="G5100" i="8" s="1"/>
  <c r="G5138" i="8" s="1"/>
  <c r="G5176" i="8" s="1"/>
  <c r="G5214" i="8" s="1"/>
  <c r="G5252" i="8" s="1"/>
  <c r="G5290" i="8" s="1"/>
  <c r="G5328" i="8" s="1"/>
  <c r="G5366" i="8" s="1"/>
  <c r="G5404" i="8" s="1"/>
  <c r="G5442" i="8" s="1"/>
  <c r="G5480" i="8" s="1"/>
  <c r="G5518" i="8" s="1"/>
  <c r="G5556" i="8" s="1"/>
  <c r="G5594" i="8" s="1"/>
  <c r="G5632" i="8" s="1"/>
  <c r="G5670" i="8" s="1"/>
  <c r="G5708" i="8" s="1"/>
  <c r="G5746" i="8" s="1"/>
  <c r="G5784" i="8" s="1"/>
  <c r="G5822" i="8" s="1"/>
  <c r="G5860" i="8" s="1"/>
  <c r="G5898" i="8" s="1"/>
  <c r="G5936" i="8" s="1"/>
  <c r="G5974" i="8" s="1"/>
  <c r="G6012" i="8" s="1"/>
  <c r="G6050" i="8" s="1"/>
  <c r="G6088" i="8" s="1"/>
  <c r="G6126" i="8" s="1"/>
  <c r="G6164" i="8" s="1"/>
  <c r="G6202" i="8" s="1"/>
  <c r="G6240" i="8" s="1"/>
  <c r="G6278" i="8" s="1"/>
  <c r="G6316" i="8" s="1"/>
  <c r="G6354" i="8" s="1"/>
  <c r="G6392" i="8" s="1"/>
  <c r="G6430" i="8" s="1"/>
  <c r="G6468" i="8" s="1"/>
  <c r="G6506" i="8" s="1"/>
  <c r="G6544" i="8" s="1"/>
  <c r="G6582" i="8" s="1"/>
  <c r="G6620" i="8" s="1"/>
  <c r="G6658" i="8" s="1"/>
  <c r="G6696" i="8" s="1"/>
  <c r="G6734" i="8" s="1"/>
  <c r="G6772" i="8" s="1"/>
  <c r="G6810" i="8" s="1"/>
  <c r="G6848" i="8" s="1"/>
  <c r="G6886" i="8" s="1"/>
  <c r="G6924" i="8" s="1"/>
  <c r="G6962" i="8" s="1"/>
  <c r="G7000" i="8" s="1"/>
  <c r="G7038" i="8" s="1"/>
  <c r="G7076" i="8" s="1"/>
  <c r="G7114" i="8" s="1"/>
  <c r="G7152" i="8" s="1"/>
  <c r="G7190" i="8" s="1"/>
  <c r="G7228" i="8" s="1"/>
  <c r="G7266" i="8" s="1"/>
  <c r="G7304" i="8" s="1"/>
  <c r="G7342" i="8" s="1"/>
  <c r="G7380" i="8" s="1"/>
  <c r="G7418" i="8" s="1"/>
  <c r="G7456" i="8" s="1"/>
  <c r="G7494" i="8" s="1"/>
  <c r="G7532" i="8" s="1"/>
  <c r="G7570" i="8" s="1"/>
  <c r="G7608" i="8" s="1"/>
  <c r="G7646" i="8" s="1"/>
  <c r="G7684" i="8" s="1"/>
  <c r="G7722" i="8" s="1"/>
  <c r="G7760" i="8" s="1"/>
  <c r="G7798" i="8" s="1"/>
  <c r="G7836" i="8" s="1"/>
  <c r="G7874" i="8" s="1"/>
  <c r="G7912" i="8" s="1"/>
  <c r="G7950" i="8" s="1"/>
  <c r="G7988" i="8" s="1"/>
  <c r="G8026" i="8" s="1"/>
  <c r="G8064" i="8" s="1"/>
  <c r="G8102" i="8" s="1"/>
  <c r="G8140" i="8" s="1"/>
  <c r="G8178" i="8" s="1"/>
  <c r="G8216" i="8" s="1"/>
  <c r="G8254" i="8" s="1"/>
  <c r="G8292" i="8" s="1"/>
  <c r="G8330" i="8" s="1"/>
  <c r="G8368" i="8" s="1"/>
  <c r="G8406" i="8" s="1"/>
  <c r="G8444" i="8" s="1"/>
  <c r="G8482" i="8" s="1"/>
  <c r="G8520" i="8" s="1"/>
  <c r="G8558" i="8" s="1"/>
  <c r="G8596" i="8" s="1"/>
  <c r="G8634" i="8" s="1"/>
  <c r="G8672" i="8" s="1"/>
  <c r="G8710" i="8" s="1"/>
  <c r="G8748" i="8" s="1"/>
  <c r="G8786" i="8" s="1"/>
  <c r="G8824" i="8" s="1"/>
  <c r="G8862" i="8" s="1"/>
  <c r="G8900" i="8" s="1"/>
  <c r="G8938" i="8" s="1"/>
  <c r="G8976" i="8" s="1"/>
  <c r="G9014" i="8" s="1"/>
  <c r="G9052" i="8" s="1"/>
  <c r="G9090" i="8" s="1"/>
  <c r="G9128" i="8" s="1"/>
  <c r="G9166" i="8" s="1"/>
  <c r="G9204" i="8" s="1"/>
  <c r="G9242" i="8" s="1"/>
  <c r="G9280" i="8" s="1"/>
  <c r="G9318" i="8" s="1"/>
  <c r="G9356" i="8" s="1"/>
  <c r="G9394" i="8" s="1"/>
  <c r="G9432" i="8" s="1"/>
  <c r="G9470" i="8" s="1"/>
  <c r="G9508" i="8" s="1"/>
  <c r="G9546" i="8" s="1"/>
  <c r="G9584" i="8" s="1"/>
  <c r="G9622" i="8" s="1"/>
  <c r="G9660" i="8" s="1"/>
  <c r="G9698" i="8" s="1"/>
  <c r="G9736" i="8" s="1"/>
  <c r="G9774" i="8" s="1"/>
  <c r="G9812" i="8" s="1"/>
  <c r="G9850" i="8" s="1"/>
  <c r="G9888" i="8" s="1"/>
  <c r="G9926" i="8" s="1"/>
  <c r="G9964" i="8" s="1"/>
  <c r="G10002" i="8" s="1"/>
  <c r="G10040" i="8" s="1"/>
  <c r="G10078" i="8" s="1"/>
  <c r="G10116" i="8" s="1"/>
  <c r="G10154" i="8" s="1"/>
  <c r="G10192" i="8" s="1"/>
  <c r="G10230" i="8" s="1"/>
  <c r="G10268" i="8" s="1"/>
  <c r="G10306" i="8" s="1"/>
  <c r="G10344" i="8" s="1"/>
  <c r="G10382" i="8" s="1"/>
  <c r="G10420" i="8" s="1"/>
  <c r="G10458" i="8" s="1"/>
  <c r="G10496" i="8" s="1"/>
  <c r="G10534" i="8" s="1"/>
  <c r="G10572" i="8" s="1"/>
  <c r="G10610" i="8" s="1"/>
  <c r="G10648" i="8" s="1"/>
  <c r="G10686" i="8" s="1"/>
  <c r="G10724" i="8" s="1"/>
  <c r="G10762" i="8" s="1"/>
  <c r="G10800" i="8" s="1"/>
  <c r="G10838" i="8" s="1"/>
  <c r="G10876" i="8" s="1"/>
  <c r="G10914" i="8" s="1"/>
  <c r="G10952" i="8" s="1"/>
  <c r="G10990" i="8" s="1"/>
  <c r="G11028" i="8" s="1"/>
  <c r="G11066" i="8" s="1"/>
  <c r="G11104" i="8" s="1"/>
  <c r="G11142" i="8" s="1"/>
  <c r="G11180" i="8" s="1"/>
  <c r="G11218" i="8" s="1"/>
  <c r="G11256" i="8" s="1"/>
  <c r="G11294" i="8" s="1"/>
  <c r="G11332" i="8" s="1"/>
  <c r="G11370" i="8" s="1"/>
  <c r="G11408" i="8" s="1"/>
  <c r="G11446" i="8" s="1"/>
  <c r="G11484" i="8" s="1"/>
  <c r="G11522" i="8" s="1"/>
  <c r="G11560" i="8" s="1"/>
  <c r="G11598" i="8" s="1"/>
  <c r="G11636" i="8" s="1"/>
  <c r="G11674" i="8" s="1"/>
  <c r="G11712" i="8" s="1"/>
  <c r="G11750" i="8" s="1"/>
  <c r="G11788" i="8" s="1"/>
  <c r="G11826" i="8" s="1"/>
  <c r="G11864" i="8" s="1"/>
  <c r="G11902" i="8" s="1"/>
  <c r="G11940" i="8" s="1"/>
  <c r="G11978" i="8" s="1"/>
  <c r="G12016" i="8" s="1"/>
  <c r="G12054" i="8" s="1"/>
  <c r="G12092" i="8" s="1"/>
  <c r="G12130" i="8" s="1"/>
  <c r="G12168" i="8" s="1"/>
  <c r="G12206" i="8" s="1"/>
  <c r="G12244" i="8" s="1"/>
  <c r="G12282" i="8" s="1"/>
  <c r="G12320" i="8" s="1"/>
  <c r="G12358" i="8" s="1"/>
  <c r="G12396" i="8" s="1"/>
  <c r="G12434" i="8" s="1"/>
  <c r="G12472" i="8" s="1"/>
  <c r="G12510" i="8" s="1"/>
  <c r="G12548" i="8" s="1"/>
  <c r="G12586" i="8" s="1"/>
  <c r="G12624" i="8" s="1"/>
  <c r="G12662" i="8" s="1"/>
  <c r="G12700" i="8" s="1"/>
  <c r="G12738" i="8" s="1"/>
  <c r="G12776" i="8" s="1"/>
  <c r="G12814" i="8" s="1"/>
  <c r="G12852" i="8" s="1"/>
  <c r="G12890" i="8" s="1"/>
  <c r="J84" i="8"/>
  <c r="J122" i="8" s="1"/>
  <c r="J160" i="8" s="1"/>
  <c r="J198" i="8" s="1"/>
  <c r="J236" i="8" s="1"/>
  <c r="J274" i="8" s="1"/>
  <c r="J312" i="8" s="1"/>
  <c r="J350" i="8" s="1"/>
  <c r="J388" i="8" s="1"/>
  <c r="J426" i="8" s="1"/>
  <c r="J464" i="8" s="1"/>
  <c r="J502" i="8" s="1"/>
  <c r="J540" i="8" s="1"/>
  <c r="J578" i="8" s="1"/>
  <c r="J616" i="8" s="1"/>
  <c r="J654" i="8" s="1"/>
  <c r="J692" i="8" s="1"/>
  <c r="J730" i="8" s="1"/>
  <c r="J768" i="8" s="1"/>
  <c r="J806" i="8" s="1"/>
  <c r="J844" i="8" s="1"/>
  <c r="J882" i="8" s="1"/>
  <c r="J920" i="8" s="1"/>
  <c r="J958" i="8" s="1"/>
  <c r="J996" i="8" s="1"/>
  <c r="J1034" i="8" s="1"/>
  <c r="J1072" i="8" s="1"/>
  <c r="J1110" i="8" s="1"/>
  <c r="J1148" i="8" s="1"/>
  <c r="J1186" i="8" s="1"/>
  <c r="J1224" i="8" s="1"/>
  <c r="J1262" i="8" s="1"/>
  <c r="J1300" i="8" s="1"/>
  <c r="J1338" i="8" s="1"/>
  <c r="J1376" i="8" s="1"/>
  <c r="J1414" i="8" s="1"/>
  <c r="J1452" i="8" s="1"/>
  <c r="J1490" i="8" s="1"/>
  <c r="J1528" i="8" s="1"/>
  <c r="J1566" i="8" s="1"/>
  <c r="J1604" i="8" s="1"/>
  <c r="J1642" i="8" s="1"/>
  <c r="J1680" i="8" s="1"/>
  <c r="J1718" i="8" s="1"/>
  <c r="J1756" i="8" s="1"/>
  <c r="J1794" i="8" s="1"/>
  <c r="J1832" i="8" s="1"/>
  <c r="J1870" i="8" s="1"/>
  <c r="J1908" i="8" s="1"/>
  <c r="J1946" i="8" s="1"/>
  <c r="J1984" i="8" s="1"/>
  <c r="J2022" i="8" s="1"/>
  <c r="J2060" i="8" s="1"/>
  <c r="J2098" i="8" s="1"/>
  <c r="J2136" i="8" s="1"/>
  <c r="J2174" i="8" s="1"/>
  <c r="J2212" i="8" s="1"/>
  <c r="J2250" i="8" s="1"/>
  <c r="J2288" i="8" s="1"/>
  <c r="J2326" i="8" s="1"/>
  <c r="J2364" i="8" s="1"/>
  <c r="J2402" i="8" s="1"/>
  <c r="J2440" i="8" s="1"/>
  <c r="J2478" i="8" s="1"/>
  <c r="J2516" i="8" s="1"/>
  <c r="J2554" i="8" s="1"/>
  <c r="J2592" i="8" s="1"/>
  <c r="J2630" i="8" s="1"/>
  <c r="J2668" i="8" s="1"/>
  <c r="J2706" i="8" s="1"/>
  <c r="J2744" i="8" s="1"/>
  <c r="J2782" i="8" s="1"/>
  <c r="J2820" i="8" s="1"/>
  <c r="J2858" i="8" s="1"/>
  <c r="J2896" i="8" s="1"/>
  <c r="J2934" i="8" s="1"/>
  <c r="J2972" i="8" s="1"/>
  <c r="J3010" i="8" s="1"/>
  <c r="J3048" i="8" s="1"/>
  <c r="J3086" i="8" s="1"/>
  <c r="J3124" i="8" s="1"/>
  <c r="J3162" i="8" s="1"/>
  <c r="J3200" i="8" s="1"/>
  <c r="J3238" i="8" s="1"/>
  <c r="J3276" i="8" s="1"/>
  <c r="J3314" i="8" s="1"/>
  <c r="J3352" i="8" s="1"/>
  <c r="J3390" i="8" s="1"/>
  <c r="J3428" i="8" s="1"/>
  <c r="J3466" i="8" s="1"/>
  <c r="J3504" i="8" s="1"/>
  <c r="J3542" i="8" s="1"/>
  <c r="J3580" i="8" s="1"/>
  <c r="J3618" i="8" s="1"/>
  <c r="J3656" i="8" s="1"/>
  <c r="J3694" i="8" s="1"/>
  <c r="J3732" i="8" s="1"/>
  <c r="J3770" i="8" s="1"/>
  <c r="J3808" i="8" s="1"/>
  <c r="J3846" i="8" s="1"/>
  <c r="J3884" i="8" s="1"/>
  <c r="J3922" i="8" s="1"/>
  <c r="J3960" i="8" s="1"/>
  <c r="J3998" i="8" s="1"/>
  <c r="J4036" i="8" s="1"/>
  <c r="J4074" i="8" s="1"/>
  <c r="J4112" i="8" s="1"/>
  <c r="J4150" i="8" s="1"/>
  <c r="J4188" i="8" s="1"/>
  <c r="J4226" i="8" s="1"/>
  <c r="J4264" i="8" s="1"/>
  <c r="J4302" i="8" s="1"/>
  <c r="J4340" i="8" s="1"/>
  <c r="J4378" i="8" s="1"/>
  <c r="J4416" i="8" s="1"/>
  <c r="J4454" i="8" s="1"/>
  <c r="J4492" i="8" s="1"/>
  <c r="J4530" i="8" s="1"/>
  <c r="J4568" i="8" s="1"/>
  <c r="J4606" i="8" s="1"/>
  <c r="J4644" i="8" s="1"/>
  <c r="J4682" i="8" s="1"/>
  <c r="J4720" i="8" s="1"/>
  <c r="J4758" i="8" s="1"/>
  <c r="J4796" i="8" s="1"/>
  <c r="J4834" i="8" s="1"/>
  <c r="J4872" i="8" s="1"/>
  <c r="J4910" i="8" s="1"/>
  <c r="J4948" i="8" s="1"/>
  <c r="J4986" i="8" s="1"/>
  <c r="J5024" i="8" s="1"/>
  <c r="J5062" i="8" s="1"/>
  <c r="J5100" i="8" s="1"/>
  <c r="J5138" i="8" s="1"/>
  <c r="J5176" i="8" s="1"/>
  <c r="J5214" i="8" s="1"/>
  <c r="J5252" i="8" s="1"/>
  <c r="J5290" i="8" s="1"/>
  <c r="J5328" i="8" s="1"/>
  <c r="J5366" i="8" s="1"/>
  <c r="J5404" i="8" s="1"/>
  <c r="J5442" i="8" s="1"/>
  <c r="J5480" i="8" s="1"/>
  <c r="J5518" i="8" s="1"/>
  <c r="J5556" i="8" s="1"/>
  <c r="J5594" i="8" s="1"/>
  <c r="J5632" i="8" s="1"/>
  <c r="J5670" i="8" s="1"/>
  <c r="J5708" i="8" s="1"/>
  <c r="J5746" i="8" s="1"/>
  <c r="J5784" i="8" s="1"/>
  <c r="J5822" i="8" s="1"/>
  <c r="J5860" i="8" s="1"/>
  <c r="J5898" i="8" s="1"/>
  <c r="J5936" i="8" s="1"/>
  <c r="J5974" i="8" s="1"/>
  <c r="J6012" i="8" s="1"/>
  <c r="J6050" i="8" s="1"/>
  <c r="J6088" i="8" s="1"/>
  <c r="J6126" i="8" s="1"/>
  <c r="J6164" i="8" s="1"/>
  <c r="J6202" i="8" s="1"/>
  <c r="J6240" i="8" s="1"/>
  <c r="J6278" i="8" s="1"/>
  <c r="J6316" i="8" s="1"/>
  <c r="J6354" i="8" s="1"/>
  <c r="J6392" i="8" s="1"/>
  <c r="J6430" i="8" s="1"/>
  <c r="J6468" i="8" s="1"/>
  <c r="J6506" i="8" s="1"/>
  <c r="J6544" i="8" s="1"/>
  <c r="J6582" i="8" s="1"/>
  <c r="J6620" i="8" s="1"/>
  <c r="J6658" i="8" s="1"/>
  <c r="J6696" i="8" s="1"/>
  <c r="J6734" i="8" s="1"/>
  <c r="J6772" i="8" s="1"/>
  <c r="J6810" i="8" s="1"/>
  <c r="J6848" i="8" s="1"/>
  <c r="J6886" i="8" s="1"/>
  <c r="J6924" i="8" s="1"/>
  <c r="J6962" i="8" s="1"/>
  <c r="J7000" i="8" s="1"/>
  <c r="J7038" i="8" s="1"/>
  <c r="J7076" i="8" s="1"/>
  <c r="J7114" i="8" s="1"/>
  <c r="J7152" i="8" s="1"/>
  <c r="J7190" i="8" s="1"/>
  <c r="J7228" i="8" s="1"/>
  <c r="J7266" i="8" s="1"/>
  <c r="J7304" i="8" s="1"/>
  <c r="J7342" i="8" s="1"/>
  <c r="J7380" i="8" s="1"/>
  <c r="J7418" i="8" s="1"/>
  <c r="J7456" i="8" s="1"/>
  <c r="J7494" i="8" s="1"/>
  <c r="J7532" i="8" s="1"/>
  <c r="J7570" i="8" s="1"/>
  <c r="J7608" i="8" s="1"/>
  <c r="J7646" i="8" s="1"/>
  <c r="J7684" i="8" s="1"/>
  <c r="J7722" i="8" s="1"/>
  <c r="J7760" i="8" s="1"/>
  <c r="J7798" i="8" s="1"/>
  <c r="J7836" i="8" s="1"/>
  <c r="J7874" i="8" s="1"/>
  <c r="J7912" i="8" s="1"/>
  <c r="J7950" i="8" s="1"/>
  <c r="J7988" i="8" s="1"/>
  <c r="J8026" i="8" s="1"/>
  <c r="J8064" i="8" s="1"/>
  <c r="J8102" i="8" s="1"/>
  <c r="J8140" i="8" s="1"/>
  <c r="J8178" i="8" s="1"/>
  <c r="J8216" i="8" s="1"/>
  <c r="J8254" i="8" s="1"/>
  <c r="J8292" i="8" s="1"/>
  <c r="J8330" i="8" s="1"/>
  <c r="J8368" i="8" s="1"/>
  <c r="J8406" i="8" s="1"/>
  <c r="J8444" i="8" s="1"/>
  <c r="J8482" i="8" s="1"/>
  <c r="J8520" i="8" s="1"/>
  <c r="J8558" i="8" s="1"/>
  <c r="J8596" i="8" s="1"/>
  <c r="J8634" i="8" s="1"/>
  <c r="J8672" i="8" s="1"/>
  <c r="J8710" i="8" s="1"/>
  <c r="J8748" i="8" s="1"/>
  <c r="J8786" i="8" s="1"/>
  <c r="J8824" i="8" s="1"/>
  <c r="J8862" i="8" s="1"/>
  <c r="J8900" i="8" s="1"/>
  <c r="J8938" i="8" s="1"/>
  <c r="J8976" i="8" s="1"/>
  <c r="J9014" i="8" s="1"/>
  <c r="J9052" i="8" s="1"/>
  <c r="J9090" i="8" s="1"/>
  <c r="J9128" i="8" s="1"/>
  <c r="J9166" i="8" s="1"/>
  <c r="J9204" i="8" s="1"/>
  <c r="J9242" i="8" s="1"/>
  <c r="J9280" i="8" s="1"/>
  <c r="J9318" i="8" s="1"/>
  <c r="J9356" i="8" s="1"/>
  <c r="J9394" i="8" s="1"/>
  <c r="J9432" i="8" s="1"/>
  <c r="J9470" i="8" s="1"/>
  <c r="J9508" i="8" s="1"/>
  <c r="J9546" i="8" s="1"/>
  <c r="J9584" i="8" s="1"/>
  <c r="J9622" i="8" s="1"/>
  <c r="J9660" i="8" s="1"/>
  <c r="J9698" i="8" s="1"/>
  <c r="J9736" i="8" s="1"/>
  <c r="J9774" i="8" s="1"/>
  <c r="J9812" i="8" s="1"/>
  <c r="J9850" i="8" s="1"/>
  <c r="J9888" i="8" s="1"/>
  <c r="J9926" i="8" s="1"/>
  <c r="J9964" i="8" s="1"/>
  <c r="J10002" i="8" s="1"/>
  <c r="J10040" i="8" s="1"/>
  <c r="J10078" i="8" s="1"/>
  <c r="J10116" i="8" s="1"/>
  <c r="J10154" i="8" s="1"/>
  <c r="J10192" i="8" s="1"/>
  <c r="J10230" i="8" s="1"/>
  <c r="J10268" i="8" s="1"/>
  <c r="J10306" i="8" s="1"/>
  <c r="J10344" i="8" s="1"/>
  <c r="J10382" i="8" s="1"/>
  <c r="J10420" i="8" s="1"/>
  <c r="J10458" i="8" s="1"/>
  <c r="J10496" i="8" s="1"/>
  <c r="J10534" i="8" s="1"/>
  <c r="J10572" i="8" s="1"/>
  <c r="J10610" i="8" s="1"/>
  <c r="J10648" i="8" s="1"/>
  <c r="J10686" i="8" s="1"/>
  <c r="J10724" i="8" s="1"/>
  <c r="J10762" i="8" s="1"/>
  <c r="J10800" i="8" s="1"/>
  <c r="J10838" i="8" s="1"/>
  <c r="J10876" i="8" s="1"/>
  <c r="J10914" i="8" s="1"/>
  <c r="J10952" i="8" s="1"/>
  <c r="J10990" i="8" s="1"/>
  <c r="J11028" i="8" s="1"/>
  <c r="J11066" i="8" s="1"/>
  <c r="J11104" i="8" s="1"/>
  <c r="J11142" i="8" s="1"/>
  <c r="J11180" i="8" s="1"/>
  <c r="J11218" i="8" s="1"/>
  <c r="J11256" i="8" s="1"/>
  <c r="J11294" i="8" s="1"/>
  <c r="J11332" i="8" s="1"/>
  <c r="J11370" i="8" s="1"/>
  <c r="J11408" i="8" s="1"/>
  <c r="J11446" i="8" s="1"/>
  <c r="J11484" i="8" s="1"/>
  <c r="J11522" i="8" s="1"/>
  <c r="J11560" i="8" s="1"/>
  <c r="J11598" i="8" s="1"/>
  <c r="J11636" i="8" s="1"/>
  <c r="J11674" i="8" s="1"/>
  <c r="J11712" i="8" s="1"/>
  <c r="J11750" i="8" s="1"/>
  <c r="J11788" i="8" s="1"/>
  <c r="J11826" i="8" s="1"/>
  <c r="J11864" i="8" s="1"/>
  <c r="J11902" i="8" s="1"/>
  <c r="J11940" i="8" s="1"/>
  <c r="J11978" i="8" s="1"/>
  <c r="J12016" i="8" s="1"/>
  <c r="J12054" i="8" s="1"/>
  <c r="J12092" i="8" s="1"/>
  <c r="J12130" i="8" s="1"/>
  <c r="J12168" i="8" s="1"/>
  <c r="J12206" i="8" s="1"/>
  <c r="J12244" i="8" s="1"/>
  <c r="J12282" i="8" s="1"/>
  <c r="J12320" i="8" s="1"/>
  <c r="J12358" i="8" s="1"/>
  <c r="J12396" i="8" s="1"/>
  <c r="J12434" i="8" s="1"/>
  <c r="J12472" i="8" s="1"/>
  <c r="J12510" i="8" s="1"/>
  <c r="J12548" i="8" s="1"/>
  <c r="J12586" i="8" s="1"/>
  <c r="J12624" i="8" s="1"/>
  <c r="J12662" i="8" s="1"/>
  <c r="J12700" i="8" s="1"/>
  <c r="J12738" i="8" s="1"/>
  <c r="J12776" i="8" s="1"/>
  <c r="J12814" i="8" s="1"/>
  <c r="J12852" i="8" s="1"/>
  <c r="J12890" i="8" s="1"/>
  <c r="K84" i="8"/>
  <c r="K122" i="8" s="1"/>
  <c r="K160" i="8" s="1"/>
  <c r="K198" i="8" s="1"/>
  <c r="K236" i="8" s="1"/>
  <c r="K274" i="8" s="1"/>
  <c r="K312" i="8" s="1"/>
  <c r="K350" i="8" s="1"/>
  <c r="K388" i="8" s="1"/>
  <c r="K426" i="8" s="1"/>
  <c r="K464" i="8" s="1"/>
  <c r="K502" i="8" s="1"/>
  <c r="K540" i="8" s="1"/>
  <c r="K578" i="8" s="1"/>
  <c r="K616" i="8" s="1"/>
  <c r="K654" i="8" s="1"/>
  <c r="K692" i="8" s="1"/>
  <c r="K730" i="8" s="1"/>
  <c r="K768" i="8" s="1"/>
  <c r="K806" i="8" s="1"/>
  <c r="K844" i="8" s="1"/>
  <c r="K882" i="8" s="1"/>
  <c r="K920" i="8" s="1"/>
  <c r="K958" i="8" s="1"/>
  <c r="K996" i="8" s="1"/>
  <c r="K1034" i="8" s="1"/>
  <c r="K1072" i="8" s="1"/>
  <c r="K1110" i="8" s="1"/>
  <c r="K1148" i="8" s="1"/>
  <c r="K1186" i="8" s="1"/>
  <c r="K1224" i="8" s="1"/>
  <c r="K1262" i="8" s="1"/>
  <c r="K1300" i="8" s="1"/>
  <c r="K1338" i="8" s="1"/>
  <c r="K1376" i="8" s="1"/>
  <c r="K1414" i="8" s="1"/>
  <c r="K1452" i="8" s="1"/>
  <c r="K1490" i="8" s="1"/>
  <c r="K1528" i="8" s="1"/>
  <c r="K1566" i="8" s="1"/>
  <c r="K1604" i="8" s="1"/>
  <c r="K1642" i="8" s="1"/>
  <c r="K1680" i="8" s="1"/>
  <c r="K1718" i="8" s="1"/>
  <c r="K1756" i="8" s="1"/>
  <c r="K1794" i="8" s="1"/>
  <c r="K1832" i="8" s="1"/>
  <c r="K1870" i="8" s="1"/>
  <c r="K1908" i="8" s="1"/>
  <c r="K1946" i="8" s="1"/>
  <c r="K1984" i="8" s="1"/>
  <c r="K2022" i="8" s="1"/>
  <c r="K2060" i="8" s="1"/>
  <c r="K2098" i="8" s="1"/>
  <c r="K2136" i="8" s="1"/>
  <c r="K2174" i="8" s="1"/>
  <c r="K2212" i="8" s="1"/>
  <c r="K2250" i="8" s="1"/>
  <c r="K2288" i="8" s="1"/>
  <c r="K2326" i="8" s="1"/>
  <c r="K2364" i="8" s="1"/>
  <c r="K2402" i="8" s="1"/>
  <c r="K2440" i="8" s="1"/>
  <c r="K2478" i="8" s="1"/>
  <c r="K2516" i="8" s="1"/>
  <c r="K2554" i="8" s="1"/>
  <c r="K2592" i="8" s="1"/>
  <c r="K2630" i="8" s="1"/>
  <c r="K2668" i="8" s="1"/>
  <c r="K2706" i="8" s="1"/>
  <c r="K2744" i="8" s="1"/>
  <c r="K2782" i="8" s="1"/>
  <c r="K2820" i="8" s="1"/>
  <c r="K2858" i="8" s="1"/>
  <c r="K2896" i="8" s="1"/>
  <c r="K2934" i="8" s="1"/>
  <c r="K2972" i="8" s="1"/>
  <c r="K3010" i="8" s="1"/>
  <c r="K3048" i="8" s="1"/>
  <c r="K3086" i="8" s="1"/>
  <c r="K3124" i="8" s="1"/>
  <c r="K3162" i="8" s="1"/>
  <c r="K3200" i="8" s="1"/>
  <c r="K3238" i="8" s="1"/>
  <c r="K3276" i="8" s="1"/>
  <c r="K3314" i="8" s="1"/>
  <c r="K3352" i="8" s="1"/>
  <c r="K3390" i="8" s="1"/>
  <c r="K3428" i="8" s="1"/>
  <c r="K3466" i="8" s="1"/>
  <c r="K3504" i="8" s="1"/>
  <c r="K3542" i="8" s="1"/>
  <c r="K3580" i="8" s="1"/>
  <c r="K3618" i="8" s="1"/>
  <c r="K3656" i="8" s="1"/>
  <c r="K3694" i="8" s="1"/>
  <c r="K3732" i="8" s="1"/>
  <c r="K3770" i="8" s="1"/>
  <c r="K3808" i="8" s="1"/>
  <c r="K3846" i="8" s="1"/>
  <c r="K3884" i="8" s="1"/>
  <c r="K3922" i="8" s="1"/>
  <c r="K3960" i="8" s="1"/>
  <c r="K3998" i="8" s="1"/>
  <c r="K4036" i="8" s="1"/>
  <c r="K4074" i="8" s="1"/>
  <c r="K4112" i="8" s="1"/>
  <c r="K4150" i="8" s="1"/>
  <c r="K4188" i="8" s="1"/>
  <c r="K4226" i="8" s="1"/>
  <c r="K4264" i="8" s="1"/>
  <c r="K4302" i="8" s="1"/>
  <c r="K4340" i="8" s="1"/>
  <c r="K4378" i="8" s="1"/>
  <c r="K4416" i="8" s="1"/>
  <c r="K4454" i="8" s="1"/>
  <c r="K4492" i="8" s="1"/>
  <c r="K4530" i="8" s="1"/>
  <c r="K4568" i="8" s="1"/>
  <c r="K4606" i="8" s="1"/>
  <c r="K4644" i="8" s="1"/>
  <c r="K4682" i="8" s="1"/>
  <c r="K4720" i="8" s="1"/>
  <c r="K4758" i="8" s="1"/>
  <c r="K4796" i="8" s="1"/>
  <c r="K4834" i="8" s="1"/>
  <c r="K4872" i="8" s="1"/>
  <c r="K4910" i="8" s="1"/>
  <c r="K4948" i="8" s="1"/>
  <c r="K4986" i="8" s="1"/>
  <c r="K5024" i="8" s="1"/>
  <c r="K5062" i="8" s="1"/>
  <c r="K5100" i="8" s="1"/>
  <c r="K5138" i="8" s="1"/>
  <c r="K5176" i="8" s="1"/>
  <c r="K5214" i="8" s="1"/>
  <c r="K5252" i="8" s="1"/>
  <c r="K5290" i="8" s="1"/>
  <c r="K5328" i="8" s="1"/>
  <c r="K5366" i="8" s="1"/>
  <c r="K5404" i="8" s="1"/>
  <c r="K5442" i="8" s="1"/>
  <c r="K5480" i="8" s="1"/>
  <c r="K5518" i="8" s="1"/>
  <c r="K5556" i="8" s="1"/>
  <c r="K5594" i="8" s="1"/>
  <c r="K5632" i="8" s="1"/>
  <c r="K5670" i="8" s="1"/>
  <c r="K5708" i="8" s="1"/>
  <c r="K5746" i="8" s="1"/>
  <c r="K5784" i="8" s="1"/>
  <c r="K5822" i="8" s="1"/>
  <c r="K5860" i="8" s="1"/>
  <c r="K5898" i="8" s="1"/>
  <c r="K5936" i="8" s="1"/>
  <c r="K5974" i="8" s="1"/>
  <c r="K6012" i="8" s="1"/>
  <c r="K6050" i="8" s="1"/>
  <c r="K6088" i="8" s="1"/>
  <c r="K6126" i="8" s="1"/>
  <c r="K6164" i="8" s="1"/>
  <c r="K6202" i="8" s="1"/>
  <c r="K6240" i="8" s="1"/>
  <c r="K6278" i="8" s="1"/>
  <c r="K6316" i="8" s="1"/>
  <c r="K6354" i="8" s="1"/>
  <c r="K6392" i="8" s="1"/>
  <c r="K6430" i="8" s="1"/>
  <c r="K6468" i="8" s="1"/>
  <c r="K6506" i="8" s="1"/>
  <c r="K6544" i="8" s="1"/>
  <c r="K6582" i="8" s="1"/>
  <c r="K6620" i="8" s="1"/>
  <c r="K6658" i="8" s="1"/>
  <c r="K6696" i="8" s="1"/>
  <c r="K6734" i="8" s="1"/>
  <c r="K6772" i="8" s="1"/>
  <c r="K6810" i="8" s="1"/>
  <c r="K6848" i="8" s="1"/>
  <c r="K6886" i="8" s="1"/>
  <c r="K6924" i="8" s="1"/>
  <c r="K6962" i="8" s="1"/>
  <c r="K7000" i="8" s="1"/>
  <c r="K7038" i="8" s="1"/>
  <c r="K7076" i="8" s="1"/>
  <c r="K7114" i="8" s="1"/>
  <c r="K7152" i="8" s="1"/>
  <c r="K7190" i="8" s="1"/>
  <c r="K7228" i="8" s="1"/>
  <c r="K7266" i="8" s="1"/>
  <c r="K7304" i="8" s="1"/>
  <c r="K7342" i="8" s="1"/>
  <c r="K7380" i="8" s="1"/>
  <c r="K7418" i="8" s="1"/>
  <c r="K7456" i="8" s="1"/>
  <c r="K7494" i="8" s="1"/>
  <c r="K7532" i="8" s="1"/>
  <c r="K7570" i="8" s="1"/>
  <c r="K7608" i="8" s="1"/>
  <c r="K7646" i="8" s="1"/>
  <c r="K7684" i="8" s="1"/>
  <c r="K7722" i="8" s="1"/>
  <c r="K7760" i="8" s="1"/>
  <c r="K7798" i="8" s="1"/>
  <c r="K7836" i="8" s="1"/>
  <c r="K7874" i="8" s="1"/>
  <c r="K7912" i="8" s="1"/>
  <c r="K7950" i="8" s="1"/>
  <c r="K7988" i="8" s="1"/>
  <c r="K8026" i="8" s="1"/>
  <c r="K8064" i="8" s="1"/>
  <c r="K8102" i="8" s="1"/>
  <c r="K8140" i="8" s="1"/>
  <c r="K8178" i="8" s="1"/>
  <c r="K8216" i="8" s="1"/>
  <c r="K8254" i="8" s="1"/>
  <c r="K8292" i="8" s="1"/>
  <c r="K8330" i="8" s="1"/>
  <c r="K8368" i="8" s="1"/>
  <c r="K8406" i="8" s="1"/>
  <c r="K8444" i="8" s="1"/>
  <c r="K8482" i="8" s="1"/>
  <c r="K8520" i="8" s="1"/>
  <c r="K8558" i="8" s="1"/>
  <c r="K8596" i="8" s="1"/>
  <c r="K8634" i="8" s="1"/>
  <c r="K8672" i="8" s="1"/>
  <c r="K8710" i="8" s="1"/>
  <c r="K8748" i="8" s="1"/>
  <c r="K8786" i="8" s="1"/>
  <c r="K8824" i="8" s="1"/>
  <c r="K8862" i="8" s="1"/>
  <c r="K8900" i="8" s="1"/>
  <c r="K8938" i="8" s="1"/>
  <c r="K8976" i="8" s="1"/>
  <c r="K9014" i="8" s="1"/>
  <c r="K9052" i="8" s="1"/>
  <c r="K9090" i="8" s="1"/>
  <c r="K9128" i="8" s="1"/>
  <c r="K9166" i="8" s="1"/>
  <c r="K9204" i="8" s="1"/>
  <c r="K9242" i="8" s="1"/>
  <c r="K9280" i="8" s="1"/>
  <c r="K9318" i="8" s="1"/>
  <c r="K9356" i="8" s="1"/>
  <c r="K9394" i="8" s="1"/>
  <c r="K9432" i="8" s="1"/>
  <c r="K9470" i="8" s="1"/>
  <c r="K9508" i="8" s="1"/>
  <c r="K9546" i="8" s="1"/>
  <c r="K9584" i="8" s="1"/>
  <c r="K9622" i="8" s="1"/>
  <c r="K9660" i="8" s="1"/>
  <c r="K9698" i="8" s="1"/>
  <c r="K9736" i="8" s="1"/>
  <c r="K9774" i="8" s="1"/>
  <c r="K9812" i="8" s="1"/>
  <c r="K9850" i="8" s="1"/>
  <c r="K9888" i="8" s="1"/>
  <c r="K9926" i="8" s="1"/>
  <c r="K9964" i="8" s="1"/>
  <c r="K10002" i="8" s="1"/>
  <c r="K10040" i="8" s="1"/>
  <c r="K10078" i="8" s="1"/>
  <c r="K10116" i="8" s="1"/>
  <c r="K10154" i="8" s="1"/>
  <c r="K10192" i="8" s="1"/>
  <c r="K10230" i="8" s="1"/>
  <c r="K10268" i="8" s="1"/>
  <c r="K10306" i="8" s="1"/>
  <c r="K10344" i="8" s="1"/>
  <c r="K10382" i="8" s="1"/>
  <c r="K10420" i="8" s="1"/>
  <c r="K10458" i="8" s="1"/>
  <c r="K10496" i="8" s="1"/>
  <c r="K10534" i="8" s="1"/>
  <c r="K10572" i="8" s="1"/>
  <c r="K10610" i="8" s="1"/>
  <c r="K10648" i="8" s="1"/>
  <c r="K10686" i="8" s="1"/>
  <c r="K10724" i="8" s="1"/>
  <c r="K10762" i="8" s="1"/>
  <c r="K10800" i="8" s="1"/>
  <c r="K10838" i="8" s="1"/>
  <c r="K10876" i="8" s="1"/>
  <c r="K10914" i="8" s="1"/>
  <c r="K10952" i="8" s="1"/>
  <c r="K10990" i="8" s="1"/>
  <c r="K11028" i="8" s="1"/>
  <c r="K11066" i="8" s="1"/>
  <c r="K11104" i="8" s="1"/>
  <c r="K11142" i="8" s="1"/>
  <c r="K11180" i="8" s="1"/>
  <c r="K11218" i="8" s="1"/>
  <c r="K11256" i="8" s="1"/>
  <c r="K11294" i="8" s="1"/>
  <c r="K11332" i="8" s="1"/>
  <c r="K11370" i="8" s="1"/>
  <c r="K11408" i="8" s="1"/>
  <c r="K11446" i="8" s="1"/>
  <c r="K11484" i="8" s="1"/>
  <c r="K11522" i="8" s="1"/>
  <c r="K11560" i="8" s="1"/>
  <c r="K11598" i="8" s="1"/>
  <c r="K11636" i="8" s="1"/>
  <c r="K11674" i="8" s="1"/>
  <c r="K11712" i="8" s="1"/>
  <c r="K11750" i="8" s="1"/>
  <c r="K11788" i="8" s="1"/>
  <c r="K11826" i="8" s="1"/>
  <c r="K11864" i="8" s="1"/>
  <c r="K11902" i="8" s="1"/>
  <c r="K11940" i="8" s="1"/>
  <c r="K11978" i="8" s="1"/>
  <c r="K12016" i="8" s="1"/>
  <c r="K12054" i="8" s="1"/>
  <c r="K12092" i="8" s="1"/>
  <c r="K12130" i="8" s="1"/>
  <c r="K12168" i="8" s="1"/>
  <c r="K12206" i="8" s="1"/>
  <c r="K12244" i="8" s="1"/>
  <c r="K12282" i="8" s="1"/>
  <c r="K12320" i="8" s="1"/>
  <c r="K12358" i="8" s="1"/>
  <c r="K12396" i="8" s="1"/>
  <c r="K12434" i="8" s="1"/>
  <c r="K12472" i="8" s="1"/>
  <c r="K12510" i="8" s="1"/>
  <c r="K12548" i="8" s="1"/>
  <c r="K12586" i="8" s="1"/>
  <c r="K12624" i="8" s="1"/>
  <c r="K12662" i="8" s="1"/>
  <c r="K12700" i="8" s="1"/>
  <c r="K12738" i="8" s="1"/>
  <c r="K12776" i="8" s="1"/>
  <c r="K12814" i="8" s="1"/>
  <c r="K12852" i="8" s="1"/>
  <c r="K12890" i="8" s="1"/>
  <c r="B85" i="8"/>
  <c r="B123" i="8" s="1"/>
  <c r="B161" i="8" s="1"/>
  <c r="H85" i="8"/>
  <c r="H123" i="8" s="1"/>
  <c r="H161" i="8" s="1"/>
  <c r="H199" i="8" s="1"/>
  <c r="H237" i="8" s="1"/>
  <c r="H275" i="8" s="1"/>
  <c r="H313" i="8" s="1"/>
  <c r="H351" i="8" s="1"/>
  <c r="H389" i="8" s="1"/>
  <c r="H427" i="8" s="1"/>
  <c r="H465" i="8" s="1"/>
  <c r="H503" i="8" s="1"/>
  <c r="H541" i="8" s="1"/>
  <c r="H579" i="8" s="1"/>
  <c r="H617" i="8" s="1"/>
  <c r="H655" i="8" s="1"/>
  <c r="H693" i="8" s="1"/>
  <c r="H731" i="8" s="1"/>
  <c r="H769" i="8" s="1"/>
  <c r="H807" i="8" s="1"/>
  <c r="H845" i="8" s="1"/>
  <c r="H883" i="8" s="1"/>
  <c r="H921" i="8" s="1"/>
  <c r="H959" i="8" s="1"/>
  <c r="H997" i="8" s="1"/>
  <c r="H1035" i="8" s="1"/>
  <c r="H1073" i="8" s="1"/>
  <c r="H1111" i="8" s="1"/>
  <c r="H1149" i="8" s="1"/>
  <c r="H1187" i="8" s="1"/>
  <c r="H1225" i="8" s="1"/>
  <c r="H1263" i="8" s="1"/>
  <c r="H1301" i="8" s="1"/>
  <c r="H1339" i="8" s="1"/>
  <c r="H1377" i="8" s="1"/>
  <c r="H1415" i="8" s="1"/>
  <c r="H1453" i="8" s="1"/>
  <c r="H1491" i="8" s="1"/>
  <c r="H1529" i="8" s="1"/>
  <c r="H1567" i="8" s="1"/>
  <c r="H1605" i="8" s="1"/>
  <c r="H1643" i="8" s="1"/>
  <c r="H1681" i="8" s="1"/>
  <c r="H1719" i="8" s="1"/>
  <c r="H1757" i="8" s="1"/>
  <c r="H1795" i="8" s="1"/>
  <c r="H1833" i="8" s="1"/>
  <c r="H1871" i="8" s="1"/>
  <c r="H1909" i="8" s="1"/>
  <c r="H1947" i="8" s="1"/>
  <c r="H1985" i="8" s="1"/>
  <c r="H2023" i="8" s="1"/>
  <c r="H2061" i="8" s="1"/>
  <c r="H2099" i="8" s="1"/>
  <c r="H2137" i="8" s="1"/>
  <c r="H2175" i="8" s="1"/>
  <c r="H2213" i="8" s="1"/>
  <c r="H2251" i="8" s="1"/>
  <c r="H2289" i="8" s="1"/>
  <c r="H2327" i="8" s="1"/>
  <c r="H2365" i="8" s="1"/>
  <c r="H2403" i="8" s="1"/>
  <c r="H2441" i="8" s="1"/>
  <c r="H2479" i="8" s="1"/>
  <c r="H2517" i="8" s="1"/>
  <c r="H2555" i="8" s="1"/>
  <c r="H2593" i="8" s="1"/>
  <c r="H2631" i="8" s="1"/>
  <c r="H2669" i="8" s="1"/>
  <c r="H2707" i="8" s="1"/>
  <c r="H2745" i="8" s="1"/>
  <c r="H2783" i="8" s="1"/>
  <c r="H2821" i="8" s="1"/>
  <c r="H2859" i="8" s="1"/>
  <c r="H2897" i="8" s="1"/>
  <c r="H2935" i="8" s="1"/>
  <c r="H2973" i="8" s="1"/>
  <c r="H3011" i="8" s="1"/>
  <c r="H3049" i="8" s="1"/>
  <c r="H3087" i="8" s="1"/>
  <c r="H3125" i="8" s="1"/>
  <c r="H3163" i="8" s="1"/>
  <c r="H3201" i="8" s="1"/>
  <c r="H3239" i="8" s="1"/>
  <c r="H3277" i="8" s="1"/>
  <c r="H3315" i="8" s="1"/>
  <c r="H3353" i="8" s="1"/>
  <c r="H3391" i="8" s="1"/>
  <c r="H3429" i="8" s="1"/>
  <c r="H3467" i="8" s="1"/>
  <c r="H3505" i="8" s="1"/>
  <c r="H3543" i="8" s="1"/>
  <c r="H3581" i="8" s="1"/>
  <c r="H3619" i="8" s="1"/>
  <c r="H3657" i="8" s="1"/>
  <c r="H3695" i="8" s="1"/>
  <c r="H3733" i="8" s="1"/>
  <c r="H3771" i="8" s="1"/>
  <c r="H3809" i="8" s="1"/>
  <c r="H3847" i="8" s="1"/>
  <c r="H3885" i="8" s="1"/>
  <c r="H3923" i="8" s="1"/>
  <c r="H3961" i="8" s="1"/>
  <c r="H3999" i="8" s="1"/>
  <c r="H4037" i="8" s="1"/>
  <c r="H4075" i="8" s="1"/>
  <c r="H4113" i="8" s="1"/>
  <c r="H4151" i="8" s="1"/>
  <c r="H4189" i="8" s="1"/>
  <c r="H4227" i="8" s="1"/>
  <c r="H4265" i="8" s="1"/>
  <c r="H4303" i="8" s="1"/>
  <c r="H4341" i="8" s="1"/>
  <c r="H4379" i="8" s="1"/>
  <c r="H4417" i="8" s="1"/>
  <c r="H4455" i="8" s="1"/>
  <c r="H4493" i="8" s="1"/>
  <c r="H4531" i="8" s="1"/>
  <c r="H4569" i="8" s="1"/>
  <c r="H4607" i="8" s="1"/>
  <c r="H4645" i="8" s="1"/>
  <c r="H4683" i="8" s="1"/>
  <c r="H4721" i="8" s="1"/>
  <c r="H4759" i="8" s="1"/>
  <c r="H4797" i="8" s="1"/>
  <c r="H4835" i="8" s="1"/>
  <c r="H4873" i="8" s="1"/>
  <c r="H4911" i="8" s="1"/>
  <c r="H4949" i="8" s="1"/>
  <c r="H4987" i="8" s="1"/>
  <c r="H5025" i="8" s="1"/>
  <c r="H5063" i="8" s="1"/>
  <c r="H5101" i="8" s="1"/>
  <c r="H5139" i="8" s="1"/>
  <c r="H5177" i="8" s="1"/>
  <c r="H5215" i="8" s="1"/>
  <c r="H5253" i="8" s="1"/>
  <c r="H5291" i="8" s="1"/>
  <c r="H5329" i="8" s="1"/>
  <c r="H5367" i="8" s="1"/>
  <c r="H5405" i="8" s="1"/>
  <c r="H5443" i="8" s="1"/>
  <c r="H5481" i="8" s="1"/>
  <c r="H5519" i="8" s="1"/>
  <c r="H5557" i="8" s="1"/>
  <c r="H5595" i="8" s="1"/>
  <c r="H5633" i="8" s="1"/>
  <c r="H5671" i="8" s="1"/>
  <c r="H5709" i="8" s="1"/>
  <c r="H5747" i="8" s="1"/>
  <c r="H5785" i="8" s="1"/>
  <c r="H5823" i="8" s="1"/>
  <c r="H5861" i="8" s="1"/>
  <c r="H5899" i="8" s="1"/>
  <c r="H5937" i="8" s="1"/>
  <c r="H5975" i="8" s="1"/>
  <c r="H6013" i="8" s="1"/>
  <c r="H6051" i="8" s="1"/>
  <c r="H6089" i="8" s="1"/>
  <c r="H6127" i="8" s="1"/>
  <c r="H6165" i="8" s="1"/>
  <c r="H6203" i="8" s="1"/>
  <c r="H6241" i="8" s="1"/>
  <c r="H6279" i="8" s="1"/>
  <c r="H6317" i="8" s="1"/>
  <c r="H6355" i="8" s="1"/>
  <c r="H6393" i="8" s="1"/>
  <c r="H6431" i="8" s="1"/>
  <c r="H6469" i="8" s="1"/>
  <c r="H6507" i="8" s="1"/>
  <c r="H6545" i="8" s="1"/>
  <c r="H6583" i="8" s="1"/>
  <c r="H6621" i="8" s="1"/>
  <c r="H6659" i="8" s="1"/>
  <c r="H6697" i="8" s="1"/>
  <c r="H6735" i="8" s="1"/>
  <c r="H6773" i="8" s="1"/>
  <c r="H6811" i="8" s="1"/>
  <c r="H6849" i="8" s="1"/>
  <c r="H6887" i="8" s="1"/>
  <c r="H6925" i="8" s="1"/>
  <c r="H6963" i="8" s="1"/>
  <c r="H7001" i="8" s="1"/>
  <c r="H7039" i="8" s="1"/>
  <c r="H7077" i="8" s="1"/>
  <c r="H7115" i="8" s="1"/>
  <c r="H7153" i="8" s="1"/>
  <c r="H7191" i="8" s="1"/>
  <c r="H7229" i="8" s="1"/>
  <c r="H7267" i="8" s="1"/>
  <c r="H7305" i="8" s="1"/>
  <c r="H7343" i="8" s="1"/>
  <c r="H7381" i="8" s="1"/>
  <c r="H7419" i="8" s="1"/>
  <c r="H7457" i="8" s="1"/>
  <c r="H7495" i="8" s="1"/>
  <c r="H7533" i="8" s="1"/>
  <c r="H7571" i="8" s="1"/>
  <c r="H7609" i="8" s="1"/>
  <c r="H7647" i="8" s="1"/>
  <c r="H7685" i="8" s="1"/>
  <c r="H7723" i="8" s="1"/>
  <c r="H7761" i="8" s="1"/>
  <c r="H7799" i="8" s="1"/>
  <c r="H7837" i="8" s="1"/>
  <c r="H7875" i="8" s="1"/>
  <c r="H7913" i="8" s="1"/>
  <c r="H7951" i="8" s="1"/>
  <c r="H7989" i="8" s="1"/>
  <c r="H8027" i="8" s="1"/>
  <c r="H8065" i="8" s="1"/>
  <c r="H8103" i="8" s="1"/>
  <c r="H8141" i="8" s="1"/>
  <c r="H8179" i="8" s="1"/>
  <c r="H8217" i="8" s="1"/>
  <c r="H8255" i="8" s="1"/>
  <c r="H8293" i="8" s="1"/>
  <c r="H8331" i="8" s="1"/>
  <c r="H8369" i="8" s="1"/>
  <c r="H8407" i="8" s="1"/>
  <c r="H8445" i="8" s="1"/>
  <c r="H8483" i="8" s="1"/>
  <c r="H8521" i="8" s="1"/>
  <c r="H8559" i="8" s="1"/>
  <c r="H8597" i="8" s="1"/>
  <c r="H8635" i="8" s="1"/>
  <c r="H8673" i="8" s="1"/>
  <c r="H8711" i="8" s="1"/>
  <c r="H8749" i="8" s="1"/>
  <c r="H8787" i="8" s="1"/>
  <c r="H8825" i="8" s="1"/>
  <c r="H8863" i="8" s="1"/>
  <c r="H8901" i="8" s="1"/>
  <c r="H8939" i="8" s="1"/>
  <c r="H8977" i="8" s="1"/>
  <c r="H9015" i="8" s="1"/>
  <c r="H9053" i="8" s="1"/>
  <c r="H9091" i="8" s="1"/>
  <c r="H9129" i="8" s="1"/>
  <c r="H9167" i="8" s="1"/>
  <c r="H9205" i="8" s="1"/>
  <c r="H9243" i="8" s="1"/>
  <c r="H9281" i="8" s="1"/>
  <c r="H9319" i="8" s="1"/>
  <c r="H9357" i="8" s="1"/>
  <c r="H9395" i="8" s="1"/>
  <c r="H9433" i="8" s="1"/>
  <c r="H9471" i="8" s="1"/>
  <c r="H9509" i="8" s="1"/>
  <c r="H9547" i="8" s="1"/>
  <c r="H9585" i="8" s="1"/>
  <c r="H9623" i="8" s="1"/>
  <c r="H9661" i="8" s="1"/>
  <c r="H9699" i="8" s="1"/>
  <c r="H9737" i="8" s="1"/>
  <c r="H9775" i="8" s="1"/>
  <c r="H9813" i="8" s="1"/>
  <c r="H9851" i="8" s="1"/>
  <c r="H9889" i="8" s="1"/>
  <c r="H9927" i="8" s="1"/>
  <c r="H9965" i="8" s="1"/>
  <c r="H10003" i="8" s="1"/>
  <c r="H10041" i="8" s="1"/>
  <c r="H10079" i="8" s="1"/>
  <c r="H10117" i="8" s="1"/>
  <c r="H10155" i="8" s="1"/>
  <c r="H10193" i="8" s="1"/>
  <c r="H10231" i="8" s="1"/>
  <c r="H10269" i="8" s="1"/>
  <c r="H10307" i="8" s="1"/>
  <c r="H10345" i="8" s="1"/>
  <c r="H10383" i="8" s="1"/>
  <c r="H10421" i="8" s="1"/>
  <c r="H10459" i="8" s="1"/>
  <c r="H10497" i="8" s="1"/>
  <c r="H10535" i="8" s="1"/>
  <c r="H10573" i="8" s="1"/>
  <c r="H10611" i="8" s="1"/>
  <c r="H10649" i="8" s="1"/>
  <c r="H10687" i="8" s="1"/>
  <c r="H10725" i="8" s="1"/>
  <c r="H10763" i="8" s="1"/>
  <c r="H10801" i="8" s="1"/>
  <c r="H10839" i="8" s="1"/>
  <c r="H10877" i="8" s="1"/>
  <c r="H10915" i="8" s="1"/>
  <c r="H10953" i="8" s="1"/>
  <c r="H10991" i="8" s="1"/>
  <c r="H11029" i="8" s="1"/>
  <c r="H11067" i="8" s="1"/>
  <c r="H11105" i="8" s="1"/>
  <c r="H11143" i="8" s="1"/>
  <c r="H11181" i="8" s="1"/>
  <c r="H11219" i="8" s="1"/>
  <c r="H11257" i="8" s="1"/>
  <c r="H11295" i="8" s="1"/>
  <c r="H11333" i="8" s="1"/>
  <c r="H11371" i="8" s="1"/>
  <c r="H11409" i="8" s="1"/>
  <c r="H11447" i="8" s="1"/>
  <c r="H11485" i="8" s="1"/>
  <c r="H11523" i="8" s="1"/>
  <c r="H11561" i="8" s="1"/>
  <c r="H11599" i="8" s="1"/>
  <c r="H11637" i="8" s="1"/>
  <c r="H11675" i="8" s="1"/>
  <c r="H11713" i="8" s="1"/>
  <c r="H11751" i="8" s="1"/>
  <c r="H11789" i="8" s="1"/>
  <c r="H11827" i="8" s="1"/>
  <c r="H11865" i="8" s="1"/>
  <c r="H11903" i="8" s="1"/>
  <c r="H11941" i="8" s="1"/>
  <c r="H11979" i="8" s="1"/>
  <c r="H12017" i="8" s="1"/>
  <c r="H12055" i="8" s="1"/>
  <c r="H12093" i="8" s="1"/>
  <c r="H12131" i="8" s="1"/>
  <c r="H12169" i="8" s="1"/>
  <c r="H12207" i="8" s="1"/>
  <c r="H12245" i="8" s="1"/>
  <c r="H12283" i="8" s="1"/>
  <c r="H12321" i="8" s="1"/>
  <c r="H12359" i="8" s="1"/>
  <c r="H12397" i="8" s="1"/>
  <c r="H12435" i="8" s="1"/>
  <c r="H12473" i="8" s="1"/>
  <c r="H12511" i="8" s="1"/>
  <c r="H12549" i="8" s="1"/>
  <c r="H12587" i="8" s="1"/>
  <c r="H12625" i="8" s="1"/>
  <c r="H12663" i="8" s="1"/>
  <c r="H12701" i="8" s="1"/>
  <c r="H12739" i="8" s="1"/>
  <c r="H12777" i="8" s="1"/>
  <c r="H12815" i="8" s="1"/>
  <c r="H12853" i="8" s="1"/>
  <c r="H12891" i="8" s="1"/>
  <c r="K85" i="8"/>
  <c r="K123" i="8" s="1"/>
  <c r="K161" i="8" s="1"/>
  <c r="K199" i="8" s="1"/>
  <c r="K237" i="8" s="1"/>
  <c r="K275" i="8" s="1"/>
  <c r="K313" i="8" s="1"/>
  <c r="K351" i="8" s="1"/>
  <c r="K389" i="8" s="1"/>
  <c r="K427" i="8" s="1"/>
  <c r="K465" i="8" s="1"/>
  <c r="K503" i="8" s="1"/>
  <c r="K541" i="8" s="1"/>
  <c r="K579" i="8" s="1"/>
  <c r="K617" i="8" s="1"/>
  <c r="K655" i="8" s="1"/>
  <c r="K693" i="8" s="1"/>
  <c r="K731" i="8" s="1"/>
  <c r="K769" i="8" s="1"/>
  <c r="K807" i="8" s="1"/>
  <c r="K845" i="8" s="1"/>
  <c r="K883" i="8" s="1"/>
  <c r="K921" i="8" s="1"/>
  <c r="K959" i="8" s="1"/>
  <c r="K997" i="8" s="1"/>
  <c r="K1035" i="8" s="1"/>
  <c r="K1073" i="8" s="1"/>
  <c r="K1111" i="8" s="1"/>
  <c r="K1149" i="8" s="1"/>
  <c r="K1187" i="8" s="1"/>
  <c r="K1225" i="8" s="1"/>
  <c r="K1263" i="8" s="1"/>
  <c r="K1301" i="8" s="1"/>
  <c r="K1339" i="8" s="1"/>
  <c r="K1377" i="8" s="1"/>
  <c r="K1415" i="8" s="1"/>
  <c r="K1453" i="8" s="1"/>
  <c r="K1491" i="8" s="1"/>
  <c r="K1529" i="8" s="1"/>
  <c r="K1567" i="8" s="1"/>
  <c r="K1605" i="8" s="1"/>
  <c r="K1643" i="8" s="1"/>
  <c r="K1681" i="8" s="1"/>
  <c r="K1719" i="8" s="1"/>
  <c r="K1757" i="8" s="1"/>
  <c r="K1795" i="8" s="1"/>
  <c r="K1833" i="8" s="1"/>
  <c r="K1871" i="8" s="1"/>
  <c r="K1909" i="8" s="1"/>
  <c r="K1947" i="8" s="1"/>
  <c r="K1985" i="8" s="1"/>
  <c r="K2023" i="8" s="1"/>
  <c r="K2061" i="8" s="1"/>
  <c r="K2099" i="8" s="1"/>
  <c r="K2137" i="8" s="1"/>
  <c r="K2175" i="8" s="1"/>
  <c r="K2213" i="8" s="1"/>
  <c r="K2251" i="8" s="1"/>
  <c r="K2289" i="8" s="1"/>
  <c r="K2327" i="8" s="1"/>
  <c r="K2365" i="8" s="1"/>
  <c r="K2403" i="8" s="1"/>
  <c r="K2441" i="8" s="1"/>
  <c r="K2479" i="8" s="1"/>
  <c r="K2517" i="8" s="1"/>
  <c r="K2555" i="8" s="1"/>
  <c r="K2593" i="8" s="1"/>
  <c r="K2631" i="8" s="1"/>
  <c r="K2669" i="8" s="1"/>
  <c r="K2707" i="8" s="1"/>
  <c r="K2745" i="8" s="1"/>
  <c r="K2783" i="8" s="1"/>
  <c r="K2821" i="8" s="1"/>
  <c r="K2859" i="8" s="1"/>
  <c r="K2897" i="8" s="1"/>
  <c r="K2935" i="8" s="1"/>
  <c r="K2973" i="8" s="1"/>
  <c r="K3011" i="8" s="1"/>
  <c r="K3049" i="8" s="1"/>
  <c r="K3087" i="8" s="1"/>
  <c r="K3125" i="8" s="1"/>
  <c r="K3163" i="8" s="1"/>
  <c r="K3201" i="8" s="1"/>
  <c r="K3239" i="8" s="1"/>
  <c r="K3277" i="8" s="1"/>
  <c r="K3315" i="8" s="1"/>
  <c r="K3353" i="8" s="1"/>
  <c r="K3391" i="8" s="1"/>
  <c r="K3429" i="8" s="1"/>
  <c r="K3467" i="8" s="1"/>
  <c r="K3505" i="8" s="1"/>
  <c r="K3543" i="8" s="1"/>
  <c r="K3581" i="8" s="1"/>
  <c r="K3619" i="8" s="1"/>
  <c r="K3657" i="8" s="1"/>
  <c r="K3695" i="8" s="1"/>
  <c r="K3733" i="8" s="1"/>
  <c r="K3771" i="8" s="1"/>
  <c r="K3809" i="8" s="1"/>
  <c r="K3847" i="8" s="1"/>
  <c r="K3885" i="8" s="1"/>
  <c r="K3923" i="8" s="1"/>
  <c r="K3961" i="8" s="1"/>
  <c r="K3999" i="8" s="1"/>
  <c r="K4037" i="8" s="1"/>
  <c r="K4075" i="8" s="1"/>
  <c r="K4113" i="8" s="1"/>
  <c r="K4151" i="8" s="1"/>
  <c r="K4189" i="8" s="1"/>
  <c r="K4227" i="8" s="1"/>
  <c r="K4265" i="8" s="1"/>
  <c r="K4303" i="8" s="1"/>
  <c r="K4341" i="8" s="1"/>
  <c r="K4379" i="8" s="1"/>
  <c r="K4417" i="8" s="1"/>
  <c r="K4455" i="8" s="1"/>
  <c r="K4493" i="8" s="1"/>
  <c r="K4531" i="8" s="1"/>
  <c r="K4569" i="8" s="1"/>
  <c r="K4607" i="8" s="1"/>
  <c r="K4645" i="8" s="1"/>
  <c r="K4683" i="8" s="1"/>
  <c r="K4721" i="8" s="1"/>
  <c r="K4759" i="8" s="1"/>
  <c r="K4797" i="8" s="1"/>
  <c r="K4835" i="8" s="1"/>
  <c r="K4873" i="8" s="1"/>
  <c r="K4911" i="8" s="1"/>
  <c r="K4949" i="8" s="1"/>
  <c r="K4987" i="8" s="1"/>
  <c r="K5025" i="8" s="1"/>
  <c r="K5063" i="8" s="1"/>
  <c r="K5101" i="8" s="1"/>
  <c r="K5139" i="8" s="1"/>
  <c r="K5177" i="8" s="1"/>
  <c r="K5215" i="8" s="1"/>
  <c r="K5253" i="8" s="1"/>
  <c r="K5291" i="8" s="1"/>
  <c r="K5329" i="8" s="1"/>
  <c r="K5367" i="8" s="1"/>
  <c r="K5405" i="8" s="1"/>
  <c r="K5443" i="8" s="1"/>
  <c r="K5481" i="8" s="1"/>
  <c r="K5519" i="8" s="1"/>
  <c r="K5557" i="8" s="1"/>
  <c r="K5595" i="8" s="1"/>
  <c r="K5633" i="8" s="1"/>
  <c r="K5671" i="8" s="1"/>
  <c r="K5709" i="8" s="1"/>
  <c r="K5747" i="8" s="1"/>
  <c r="K5785" i="8" s="1"/>
  <c r="K5823" i="8" s="1"/>
  <c r="K5861" i="8" s="1"/>
  <c r="K5899" i="8" s="1"/>
  <c r="K5937" i="8" s="1"/>
  <c r="K5975" i="8" s="1"/>
  <c r="K6013" i="8" s="1"/>
  <c r="K6051" i="8" s="1"/>
  <c r="K6089" i="8" s="1"/>
  <c r="K6127" i="8" s="1"/>
  <c r="K6165" i="8" s="1"/>
  <c r="K6203" i="8" s="1"/>
  <c r="K6241" i="8" s="1"/>
  <c r="K6279" i="8" s="1"/>
  <c r="K6317" i="8" s="1"/>
  <c r="K6355" i="8" s="1"/>
  <c r="K6393" i="8" s="1"/>
  <c r="K6431" i="8" s="1"/>
  <c r="K6469" i="8" s="1"/>
  <c r="K6507" i="8" s="1"/>
  <c r="K6545" i="8" s="1"/>
  <c r="K6583" i="8" s="1"/>
  <c r="K6621" i="8" s="1"/>
  <c r="K6659" i="8" s="1"/>
  <c r="K6697" i="8" s="1"/>
  <c r="K6735" i="8" s="1"/>
  <c r="K6773" i="8" s="1"/>
  <c r="K6811" i="8" s="1"/>
  <c r="K6849" i="8" s="1"/>
  <c r="K6887" i="8" s="1"/>
  <c r="K6925" i="8" s="1"/>
  <c r="K6963" i="8" s="1"/>
  <c r="K7001" i="8" s="1"/>
  <c r="K7039" i="8" s="1"/>
  <c r="K7077" i="8" s="1"/>
  <c r="K7115" i="8" s="1"/>
  <c r="K7153" i="8" s="1"/>
  <c r="K7191" i="8" s="1"/>
  <c r="K7229" i="8" s="1"/>
  <c r="K7267" i="8" s="1"/>
  <c r="K7305" i="8" s="1"/>
  <c r="K7343" i="8" s="1"/>
  <c r="K7381" i="8" s="1"/>
  <c r="K7419" i="8" s="1"/>
  <c r="K7457" i="8" s="1"/>
  <c r="K7495" i="8" s="1"/>
  <c r="K7533" i="8" s="1"/>
  <c r="K7571" i="8" s="1"/>
  <c r="K7609" i="8" s="1"/>
  <c r="K7647" i="8" s="1"/>
  <c r="K7685" i="8" s="1"/>
  <c r="K7723" i="8" s="1"/>
  <c r="K7761" i="8" s="1"/>
  <c r="K7799" i="8" s="1"/>
  <c r="K7837" i="8" s="1"/>
  <c r="K7875" i="8" s="1"/>
  <c r="K7913" i="8" s="1"/>
  <c r="K7951" i="8" s="1"/>
  <c r="K7989" i="8" s="1"/>
  <c r="K8027" i="8" s="1"/>
  <c r="K8065" i="8" s="1"/>
  <c r="K8103" i="8" s="1"/>
  <c r="K8141" i="8" s="1"/>
  <c r="K8179" i="8" s="1"/>
  <c r="K8217" i="8" s="1"/>
  <c r="K8255" i="8" s="1"/>
  <c r="K8293" i="8" s="1"/>
  <c r="K8331" i="8" s="1"/>
  <c r="K8369" i="8" s="1"/>
  <c r="K8407" i="8" s="1"/>
  <c r="K8445" i="8" s="1"/>
  <c r="K8483" i="8" s="1"/>
  <c r="K8521" i="8" s="1"/>
  <c r="K8559" i="8" s="1"/>
  <c r="K8597" i="8" s="1"/>
  <c r="K8635" i="8" s="1"/>
  <c r="K8673" i="8" s="1"/>
  <c r="K8711" i="8" s="1"/>
  <c r="K8749" i="8" s="1"/>
  <c r="K8787" i="8" s="1"/>
  <c r="K8825" i="8" s="1"/>
  <c r="K8863" i="8" s="1"/>
  <c r="K8901" i="8" s="1"/>
  <c r="K8939" i="8" s="1"/>
  <c r="K8977" i="8" s="1"/>
  <c r="K9015" i="8" s="1"/>
  <c r="K9053" i="8" s="1"/>
  <c r="K9091" i="8" s="1"/>
  <c r="K9129" i="8" s="1"/>
  <c r="K9167" i="8" s="1"/>
  <c r="K9205" i="8" s="1"/>
  <c r="K9243" i="8" s="1"/>
  <c r="K9281" i="8" s="1"/>
  <c r="K9319" i="8" s="1"/>
  <c r="K9357" i="8" s="1"/>
  <c r="K9395" i="8" s="1"/>
  <c r="K9433" i="8" s="1"/>
  <c r="K9471" i="8" s="1"/>
  <c r="K9509" i="8" s="1"/>
  <c r="K9547" i="8" s="1"/>
  <c r="K9585" i="8" s="1"/>
  <c r="K9623" i="8" s="1"/>
  <c r="K9661" i="8" s="1"/>
  <c r="K9699" i="8" s="1"/>
  <c r="K9737" i="8" s="1"/>
  <c r="K9775" i="8" s="1"/>
  <c r="K9813" i="8" s="1"/>
  <c r="K9851" i="8" s="1"/>
  <c r="K9889" i="8" s="1"/>
  <c r="K9927" i="8" s="1"/>
  <c r="K9965" i="8" s="1"/>
  <c r="K10003" i="8" s="1"/>
  <c r="K10041" i="8" s="1"/>
  <c r="K10079" i="8" s="1"/>
  <c r="K10117" i="8" s="1"/>
  <c r="K10155" i="8" s="1"/>
  <c r="K10193" i="8" s="1"/>
  <c r="K10231" i="8" s="1"/>
  <c r="K10269" i="8" s="1"/>
  <c r="K10307" i="8" s="1"/>
  <c r="K10345" i="8" s="1"/>
  <c r="K10383" i="8" s="1"/>
  <c r="K10421" i="8" s="1"/>
  <c r="K10459" i="8" s="1"/>
  <c r="K10497" i="8" s="1"/>
  <c r="K10535" i="8" s="1"/>
  <c r="K10573" i="8" s="1"/>
  <c r="K10611" i="8" s="1"/>
  <c r="K10649" i="8" s="1"/>
  <c r="K10687" i="8" s="1"/>
  <c r="K10725" i="8" s="1"/>
  <c r="K10763" i="8" s="1"/>
  <c r="K10801" i="8" s="1"/>
  <c r="K10839" i="8" s="1"/>
  <c r="K10877" i="8" s="1"/>
  <c r="K10915" i="8" s="1"/>
  <c r="K10953" i="8" s="1"/>
  <c r="K10991" i="8" s="1"/>
  <c r="K11029" i="8" s="1"/>
  <c r="K11067" i="8" s="1"/>
  <c r="K11105" i="8" s="1"/>
  <c r="K11143" i="8" s="1"/>
  <c r="K11181" i="8" s="1"/>
  <c r="K11219" i="8" s="1"/>
  <c r="K11257" i="8" s="1"/>
  <c r="K11295" i="8" s="1"/>
  <c r="K11333" i="8" s="1"/>
  <c r="K11371" i="8" s="1"/>
  <c r="K11409" i="8" s="1"/>
  <c r="K11447" i="8" s="1"/>
  <c r="K11485" i="8" s="1"/>
  <c r="K11523" i="8" s="1"/>
  <c r="K11561" i="8" s="1"/>
  <c r="K11599" i="8" s="1"/>
  <c r="K11637" i="8" s="1"/>
  <c r="K11675" i="8" s="1"/>
  <c r="K11713" i="8" s="1"/>
  <c r="K11751" i="8" s="1"/>
  <c r="K11789" i="8" s="1"/>
  <c r="K11827" i="8" s="1"/>
  <c r="K11865" i="8" s="1"/>
  <c r="K11903" i="8" s="1"/>
  <c r="K11941" i="8" s="1"/>
  <c r="K11979" i="8" s="1"/>
  <c r="K12017" i="8" s="1"/>
  <c r="K12055" i="8" s="1"/>
  <c r="K12093" i="8" s="1"/>
  <c r="K12131" i="8" s="1"/>
  <c r="K12169" i="8" s="1"/>
  <c r="K12207" i="8" s="1"/>
  <c r="K12245" i="8" s="1"/>
  <c r="K12283" i="8" s="1"/>
  <c r="K12321" i="8" s="1"/>
  <c r="K12359" i="8" s="1"/>
  <c r="K12397" i="8" s="1"/>
  <c r="K12435" i="8" s="1"/>
  <c r="K12473" i="8" s="1"/>
  <c r="K12511" i="8" s="1"/>
  <c r="K12549" i="8" s="1"/>
  <c r="K12587" i="8" s="1"/>
  <c r="K12625" i="8" s="1"/>
  <c r="K12663" i="8" s="1"/>
  <c r="K12701" i="8" s="1"/>
  <c r="K12739" i="8" s="1"/>
  <c r="K12777" i="8" s="1"/>
  <c r="K12815" i="8" s="1"/>
  <c r="K12853" i="8" s="1"/>
  <c r="K12891" i="8" s="1"/>
  <c r="B86" i="8"/>
  <c r="B124" i="8" s="1"/>
  <c r="G86" i="8"/>
  <c r="G124" i="8" s="1"/>
  <c r="G162" i="8" s="1"/>
  <c r="G200" i="8" s="1"/>
  <c r="G238" i="8" s="1"/>
  <c r="G276" i="8" s="1"/>
  <c r="G314" i="8" s="1"/>
  <c r="G352" i="8" s="1"/>
  <c r="G390" i="8" s="1"/>
  <c r="G428" i="8" s="1"/>
  <c r="G466" i="8" s="1"/>
  <c r="G504" i="8" s="1"/>
  <c r="G542" i="8" s="1"/>
  <c r="G580" i="8" s="1"/>
  <c r="G618" i="8" s="1"/>
  <c r="G656" i="8" s="1"/>
  <c r="G694" i="8" s="1"/>
  <c r="G732" i="8" s="1"/>
  <c r="G770" i="8" s="1"/>
  <c r="G808" i="8" s="1"/>
  <c r="G846" i="8" s="1"/>
  <c r="G884" i="8" s="1"/>
  <c r="G922" i="8" s="1"/>
  <c r="G960" i="8" s="1"/>
  <c r="G998" i="8" s="1"/>
  <c r="G1036" i="8" s="1"/>
  <c r="G1074" i="8" s="1"/>
  <c r="G1112" i="8" s="1"/>
  <c r="G1150" i="8" s="1"/>
  <c r="G1188" i="8" s="1"/>
  <c r="G1226" i="8" s="1"/>
  <c r="G1264" i="8" s="1"/>
  <c r="G1302" i="8" s="1"/>
  <c r="G1340" i="8" s="1"/>
  <c r="G1378" i="8" s="1"/>
  <c r="G1416" i="8" s="1"/>
  <c r="G1454" i="8" s="1"/>
  <c r="G1492" i="8" s="1"/>
  <c r="G1530" i="8" s="1"/>
  <c r="G1568" i="8" s="1"/>
  <c r="G1606" i="8" s="1"/>
  <c r="G1644" i="8" s="1"/>
  <c r="G1682" i="8" s="1"/>
  <c r="G1720" i="8" s="1"/>
  <c r="G1758" i="8" s="1"/>
  <c r="G1796" i="8" s="1"/>
  <c r="G1834" i="8" s="1"/>
  <c r="G1872" i="8" s="1"/>
  <c r="G1910" i="8" s="1"/>
  <c r="G1948" i="8" s="1"/>
  <c r="G1986" i="8" s="1"/>
  <c r="G2024" i="8" s="1"/>
  <c r="G2062" i="8" s="1"/>
  <c r="G2100" i="8" s="1"/>
  <c r="G2138" i="8" s="1"/>
  <c r="G2176" i="8" s="1"/>
  <c r="G2214" i="8" s="1"/>
  <c r="G2252" i="8" s="1"/>
  <c r="G2290" i="8" s="1"/>
  <c r="G2328" i="8" s="1"/>
  <c r="G2366" i="8" s="1"/>
  <c r="G2404" i="8" s="1"/>
  <c r="G2442" i="8" s="1"/>
  <c r="G2480" i="8" s="1"/>
  <c r="G2518" i="8" s="1"/>
  <c r="G2556" i="8" s="1"/>
  <c r="G2594" i="8" s="1"/>
  <c r="G2632" i="8" s="1"/>
  <c r="G2670" i="8" s="1"/>
  <c r="G2708" i="8" s="1"/>
  <c r="G2746" i="8" s="1"/>
  <c r="G2784" i="8" s="1"/>
  <c r="G2822" i="8" s="1"/>
  <c r="G2860" i="8" s="1"/>
  <c r="G2898" i="8" s="1"/>
  <c r="G2936" i="8" s="1"/>
  <c r="G2974" i="8" s="1"/>
  <c r="G3012" i="8" s="1"/>
  <c r="G3050" i="8" s="1"/>
  <c r="G3088" i="8" s="1"/>
  <c r="G3126" i="8" s="1"/>
  <c r="G3164" i="8" s="1"/>
  <c r="G3202" i="8" s="1"/>
  <c r="G3240" i="8" s="1"/>
  <c r="G3278" i="8" s="1"/>
  <c r="G3316" i="8" s="1"/>
  <c r="G3354" i="8" s="1"/>
  <c r="G3392" i="8" s="1"/>
  <c r="G3430" i="8" s="1"/>
  <c r="G3468" i="8" s="1"/>
  <c r="G3506" i="8" s="1"/>
  <c r="G3544" i="8" s="1"/>
  <c r="G3582" i="8" s="1"/>
  <c r="G3620" i="8" s="1"/>
  <c r="G3658" i="8" s="1"/>
  <c r="G3696" i="8" s="1"/>
  <c r="G3734" i="8" s="1"/>
  <c r="G3772" i="8" s="1"/>
  <c r="G3810" i="8" s="1"/>
  <c r="G3848" i="8" s="1"/>
  <c r="G3886" i="8" s="1"/>
  <c r="G3924" i="8" s="1"/>
  <c r="G3962" i="8" s="1"/>
  <c r="G4000" i="8" s="1"/>
  <c r="G4038" i="8" s="1"/>
  <c r="G4076" i="8" s="1"/>
  <c r="G4114" i="8" s="1"/>
  <c r="G4152" i="8" s="1"/>
  <c r="G4190" i="8" s="1"/>
  <c r="G4228" i="8" s="1"/>
  <c r="G4266" i="8" s="1"/>
  <c r="G4304" i="8" s="1"/>
  <c r="G4342" i="8" s="1"/>
  <c r="G4380" i="8" s="1"/>
  <c r="G4418" i="8" s="1"/>
  <c r="G4456" i="8" s="1"/>
  <c r="G4494" i="8" s="1"/>
  <c r="G4532" i="8" s="1"/>
  <c r="G4570" i="8" s="1"/>
  <c r="G4608" i="8" s="1"/>
  <c r="G4646" i="8" s="1"/>
  <c r="G4684" i="8" s="1"/>
  <c r="G4722" i="8" s="1"/>
  <c r="G4760" i="8" s="1"/>
  <c r="G4798" i="8" s="1"/>
  <c r="G4836" i="8" s="1"/>
  <c r="G4874" i="8" s="1"/>
  <c r="G4912" i="8" s="1"/>
  <c r="G4950" i="8" s="1"/>
  <c r="G4988" i="8" s="1"/>
  <c r="G5026" i="8" s="1"/>
  <c r="G5064" i="8" s="1"/>
  <c r="G5102" i="8" s="1"/>
  <c r="G5140" i="8" s="1"/>
  <c r="G5178" i="8" s="1"/>
  <c r="G5216" i="8" s="1"/>
  <c r="G5254" i="8" s="1"/>
  <c r="G5292" i="8" s="1"/>
  <c r="G5330" i="8" s="1"/>
  <c r="G5368" i="8" s="1"/>
  <c r="G5406" i="8" s="1"/>
  <c r="G5444" i="8" s="1"/>
  <c r="G5482" i="8" s="1"/>
  <c r="G5520" i="8" s="1"/>
  <c r="G5558" i="8" s="1"/>
  <c r="G5596" i="8" s="1"/>
  <c r="G5634" i="8" s="1"/>
  <c r="G5672" i="8" s="1"/>
  <c r="G5710" i="8" s="1"/>
  <c r="G5748" i="8" s="1"/>
  <c r="G5786" i="8" s="1"/>
  <c r="G5824" i="8" s="1"/>
  <c r="G5862" i="8" s="1"/>
  <c r="G5900" i="8" s="1"/>
  <c r="G5938" i="8" s="1"/>
  <c r="G5976" i="8" s="1"/>
  <c r="G6014" i="8" s="1"/>
  <c r="G6052" i="8" s="1"/>
  <c r="G6090" i="8" s="1"/>
  <c r="G6128" i="8" s="1"/>
  <c r="G6166" i="8" s="1"/>
  <c r="G6204" i="8" s="1"/>
  <c r="G6242" i="8" s="1"/>
  <c r="G6280" i="8" s="1"/>
  <c r="G6318" i="8" s="1"/>
  <c r="G6356" i="8" s="1"/>
  <c r="G6394" i="8" s="1"/>
  <c r="G6432" i="8" s="1"/>
  <c r="G6470" i="8" s="1"/>
  <c r="G6508" i="8" s="1"/>
  <c r="G6546" i="8" s="1"/>
  <c r="G6584" i="8" s="1"/>
  <c r="G6622" i="8" s="1"/>
  <c r="G6660" i="8" s="1"/>
  <c r="G6698" i="8" s="1"/>
  <c r="G6736" i="8" s="1"/>
  <c r="G6774" i="8" s="1"/>
  <c r="G6812" i="8" s="1"/>
  <c r="G6850" i="8" s="1"/>
  <c r="G6888" i="8" s="1"/>
  <c r="G6926" i="8" s="1"/>
  <c r="G6964" i="8" s="1"/>
  <c r="G7002" i="8" s="1"/>
  <c r="G7040" i="8" s="1"/>
  <c r="G7078" i="8" s="1"/>
  <c r="G7116" i="8" s="1"/>
  <c r="G7154" i="8" s="1"/>
  <c r="G7192" i="8" s="1"/>
  <c r="G7230" i="8" s="1"/>
  <c r="G7268" i="8" s="1"/>
  <c r="G7306" i="8" s="1"/>
  <c r="G7344" i="8" s="1"/>
  <c r="G7382" i="8" s="1"/>
  <c r="G7420" i="8" s="1"/>
  <c r="G7458" i="8" s="1"/>
  <c r="G7496" i="8" s="1"/>
  <c r="G7534" i="8" s="1"/>
  <c r="G7572" i="8" s="1"/>
  <c r="G7610" i="8" s="1"/>
  <c r="G7648" i="8" s="1"/>
  <c r="G7686" i="8" s="1"/>
  <c r="G7724" i="8" s="1"/>
  <c r="G7762" i="8" s="1"/>
  <c r="G7800" i="8" s="1"/>
  <c r="G7838" i="8" s="1"/>
  <c r="G7876" i="8" s="1"/>
  <c r="G7914" i="8" s="1"/>
  <c r="G7952" i="8" s="1"/>
  <c r="G7990" i="8" s="1"/>
  <c r="G8028" i="8" s="1"/>
  <c r="G8066" i="8" s="1"/>
  <c r="G8104" i="8" s="1"/>
  <c r="G8142" i="8" s="1"/>
  <c r="G8180" i="8" s="1"/>
  <c r="G8218" i="8" s="1"/>
  <c r="G8256" i="8" s="1"/>
  <c r="G8294" i="8" s="1"/>
  <c r="G8332" i="8" s="1"/>
  <c r="G8370" i="8" s="1"/>
  <c r="G8408" i="8" s="1"/>
  <c r="G8446" i="8" s="1"/>
  <c r="G8484" i="8" s="1"/>
  <c r="G8522" i="8" s="1"/>
  <c r="G8560" i="8" s="1"/>
  <c r="G8598" i="8" s="1"/>
  <c r="G8636" i="8" s="1"/>
  <c r="G8674" i="8" s="1"/>
  <c r="G8712" i="8" s="1"/>
  <c r="G8750" i="8" s="1"/>
  <c r="G8788" i="8" s="1"/>
  <c r="G8826" i="8" s="1"/>
  <c r="G8864" i="8" s="1"/>
  <c r="G8902" i="8" s="1"/>
  <c r="G8940" i="8" s="1"/>
  <c r="G8978" i="8" s="1"/>
  <c r="G9016" i="8" s="1"/>
  <c r="G9054" i="8" s="1"/>
  <c r="G9092" i="8" s="1"/>
  <c r="G9130" i="8" s="1"/>
  <c r="G9168" i="8" s="1"/>
  <c r="G9206" i="8" s="1"/>
  <c r="G9244" i="8" s="1"/>
  <c r="G9282" i="8" s="1"/>
  <c r="G9320" i="8" s="1"/>
  <c r="G9358" i="8" s="1"/>
  <c r="G9396" i="8" s="1"/>
  <c r="G9434" i="8" s="1"/>
  <c r="G9472" i="8" s="1"/>
  <c r="G9510" i="8" s="1"/>
  <c r="G9548" i="8" s="1"/>
  <c r="G9586" i="8" s="1"/>
  <c r="G9624" i="8" s="1"/>
  <c r="G9662" i="8" s="1"/>
  <c r="G9700" i="8" s="1"/>
  <c r="G9738" i="8" s="1"/>
  <c r="G9776" i="8" s="1"/>
  <c r="G9814" i="8" s="1"/>
  <c r="G9852" i="8" s="1"/>
  <c r="G9890" i="8" s="1"/>
  <c r="G9928" i="8" s="1"/>
  <c r="G9966" i="8" s="1"/>
  <c r="G10004" i="8" s="1"/>
  <c r="G10042" i="8" s="1"/>
  <c r="G10080" i="8" s="1"/>
  <c r="G10118" i="8" s="1"/>
  <c r="G10156" i="8" s="1"/>
  <c r="G10194" i="8" s="1"/>
  <c r="G10232" i="8" s="1"/>
  <c r="G10270" i="8" s="1"/>
  <c r="G10308" i="8" s="1"/>
  <c r="G10346" i="8" s="1"/>
  <c r="G10384" i="8" s="1"/>
  <c r="G10422" i="8" s="1"/>
  <c r="G10460" i="8" s="1"/>
  <c r="G10498" i="8" s="1"/>
  <c r="G10536" i="8" s="1"/>
  <c r="G10574" i="8" s="1"/>
  <c r="G10612" i="8" s="1"/>
  <c r="G10650" i="8" s="1"/>
  <c r="G10688" i="8" s="1"/>
  <c r="G10726" i="8" s="1"/>
  <c r="G10764" i="8" s="1"/>
  <c r="G10802" i="8" s="1"/>
  <c r="G10840" i="8" s="1"/>
  <c r="G10878" i="8" s="1"/>
  <c r="G10916" i="8" s="1"/>
  <c r="G10954" i="8" s="1"/>
  <c r="G10992" i="8" s="1"/>
  <c r="G11030" i="8" s="1"/>
  <c r="G11068" i="8" s="1"/>
  <c r="G11106" i="8" s="1"/>
  <c r="G11144" i="8" s="1"/>
  <c r="G11182" i="8" s="1"/>
  <c r="G11220" i="8" s="1"/>
  <c r="G11258" i="8" s="1"/>
  <c r="G11296" i="8" s="1"/>
  <c r="G11334" i="8" s="1"/>
  <c r="G11372" i="8" s="1"/>
  <c r="G11410" i="8" s="1"/>
  <c r="G11448" i="8" s="1"/>
  <c r="G11486" i="8" s="1"/>
  <c r="G11524" i="8" s="1"/>
  <c r="G11562" i="8" s="1"/>
  <c r="G11600" i="8" s="1"/>
  <c r="G11638" i="8" s="1"/>
  <c r="G11676" i="8" s="1"/>
  <c r="G11714" i="8" s="1"/>
  <c r="G11752" i="8" s="1"/>
  <c r="G11790" i="8" s="1"/>
  <c r="G11828" i="8" s="1"/>
  <c r="G11866" i="8" s="1"/>
  <c r="G11904" i="8" s="1"/>
  <c r="G11942" i="8" s="1"/>
  <c r="G11980" i="8" s="1"/>
  <c r="G12018" i="8" s="1"/>
  <c r="G12056" i="8" s="1"/>
  <c r="G12094" i="8" s="1"/>
  <c r="G12132" i="8" s="1"/>
  <c r="G12170" i="8" s="1"/>
  <c r="G12208" i="8" s="1"/>
  <c r="G12246" i="8" s="1"/>
  <c r="G12284" i="8" s="1"/>
  <c r="G12322" i="8" s="1"/>
  <c r="G12360" i="8" s="1"/>
  <c r="G12398" i="8" s="1"/>
  <c r="G12436" i="8" s="1"/>
  <c r="G12474" i="8" s="1"/>
  <c r="G12512" i="8" s="1"/>
  <c r="G12550" i="8" s="1"/>
  <c r="G12588" i="8" s="1"/>
  <c r="G12626" i="8" s="1"/>
  <c r="G12664" i="8" s="1"/>
  <c r="G12702" i="8" s="1"/>
  <c r="G12740" i="8" s="1"/>
  <c r="G12778" i="8" s="1"/>
  <c r="G12816" i="8" s="1"/>
  <c r="G12854" i="8" s="1"/>
  <c r="G12892" i="8" s="1"/>
  <c r="H86" i="8"/>
  <c r="H124" i="8" s="1"/>
  <c r="H162" i="8" s="1"/>
  <c r="H200" i="8" s="1"/>
  <c r="H238" i="8" s="1"/>
  <c r="H276" i="8" s="1"/>
  <c r="H314" i="8" s="1"/>
  <c r="H352" i="8" s="1"/>
  <c r="H390" i="8" s="1"/>
  <c r="H428" i="8" s="1"/>
  <c r="H466" i="8" s="1"/>
  <c r="H504" i="8" s="1"/>
  <c r="H542" i="8" s="1"/>
  <c r="H580" i="8" s="1"/>
  <c r="H618" i="8" s="1"/>
  <c r="H656" i="8" s="1"/>
  <c r="H694" i="8" s="1"/>
  <c r="H732" i="8" s="1"/>
  <c r="H770" i="8" s="1"/>
  <c r="H808" i="8" s="1"/>
  <c r="H846" i="8" s="1"/>
  <c r="H884" i="8" s="1"/>
  <c r="H922" i="8" s="1"/>
  <c r="H960" i="8" s="1"/>
  <c r="H998" i="8" s="1"/>
  <c r="H1036" i="8" s="1"/>
  <c r="H1074" i="8" s="1"/>
  <c r="H1112" i="8" s="1"/>
  <c r="H1150" i="8" s="1"/>
  <c r="H1188" i="8" s="1"/>
  <c r="H1226" i="8" s="1"/>
  <c r="H1264" i="8" s="1"/>
  <c r="H1302" i="8" s="1"/>
  <c r="H1340" i="8" s="1"/>
  <c r="H1378" i="8" s="1"/>
  <c r="H1416" i="8" s="1"/>
  <c r="H1454" i="8" s="1"/>
  <c r="H1492" i="8" s="1"/>
  <c r="H1530" i="8" s="1"/>
  <c r="H1568" i="8" s="1"/>
  <c r="H1606" i="8" s="1"/>
  <c r="H1644" i="8" s="1"/>
  <c r="H1682" i="8" s="1"/>
  <c r="H1720" i="8" s="1"/>
  <c r="H1758" i="8" s="1"/>
  <c r="H1796" i="8" s="1"/>
  <c r="H1834" i="8" s="1"/>
  <c r="H1872" i="8" s="1"/>
  <c r="H1910" i="8" s="1"/>
  <c r="H1948" i="8" s="1"/>
  <c r="H1986" i="8" s="1"/>
  <c r="H2024" i="8" s="1"/>
  <c r="H2062" i="8" s="1"/>
  <c r="H2100" i="8" s="1"/>
  <c r="H2138" i="8" s="1"/>
  <c r="H2176" i="8" s="1"/>
  <c r="H2214" i="8" s="1"/>
  <c r="H2252" i="8" s="1"/>
  <c r="H2290" i="8" s="1"/>
  <c r="H2328" i="8" s="1"/>
  <c r="H2366" i="8" s="1"/>
  <c r="H2404" i="8" s="1"/>
  <c r="H2442" i="8" s="1"/>
  <c r="H2480" i="8" s="1"/>
  <c r="H2518" i="8" s="1"/>
  <c r="H2556" i="8" s="1"/>
  <c r="H2594" i="8" s="1"/>
  <c r="H2632" i="8" s="1"/>
  <c r="H2670" i="8" s="1"/>
  <c r="H2708" i="8" s="1"/>
  <c r="H2746" i="8" s="1"/>
  <c r="H2784" i="8" s="1"/>
  <c r="H2822" i="8" s="1"/>
  <c r="H2860" i="8" s="1"/>
  <c r="H2898" i="8" s="1"/>
  <c r="H2936" i="8" s="1"/>
  <c r="H2974" i="8" s="1"/>
  <c r="H3012" i="8" s="1"/>
  <c r="H3050" i="8" s="1"/>
  <c r="H3088" i="8" s="1"/>
  <c r="H3126" i="8" s="1"/>
  <c r="H3164" i="8" s="1"/>
  <c r="H3202" i="8" s="1"/>
  <c r="H3240" i="8" s="1"/>
  <c r="H3278" i="8" s="1"/>
  <c r="H3316" i="8" s="1"/>
  <c r="H3354" i="8" s="1"/>
  <c r="H3392" i="8" s="1"/>
  <c r="H3430" i="8" s="1"/>
  <c r="H3468" i="8" s="1"/>
  <c r="H3506" i="8" s="1"/>
  <c r="H3544" i="8" s="1"/>
  <c r="H3582" i="8" s="1"/>
  <c r="H3620" i="8" s="1"/>
  <c r="H3658" i="8" s="1"/>
  <c r="H3696" i="8" s="1"/>
  <c r="H3734" i="8" s="1"/>
  <c r="H3772" i="8" s="1"/>
  <c r="H3810" i="8" s="1"/>
  <c r="H3848" i="8" s="1"/>
  <c r="H3886" i="8" s="1"/>
  <c r="H3924" i="8" s="1"/>
  <c r="H3962" i="8" s="1"/>
  <c r="H4000" i="8" s="1"/>
  <c r="H4038" i="8" s="1"/>
  <c r="H4076" i="8" s="1"/>
  <c r="H4114" i="8" s="1"/>
  <c r="H4152" i="8" s="1"/>
  <c r="H4190" i="8" s="1"/>
  <c r="H4228" i="8" s="1"/>
  <c r="H4266" i="8" s="1"/>
  <c r="H4304" i="8" s="1"/>
  <c r="H4342" i="8" s="1"/>
  <c r="H4380" i="8" s="1"/>
  <c r="H4418" i="8" s="1"/>
  <c r="H4456" i="8" s="1"/>
  <c r="H4494" i="8" s="1"/>
  <c r="H4532" i="8" s="1"/>
  <c r="H4570" i="8" s="1"/>
  <c r="H4608" i="8" s="1"/>
  <c r="H4646" i="8" s="1"/>
  <c r="H4684" i="8" s="1"/>
  <c r="H4722" i="8" s="1"/>
  <c r="H4760" i="8" s="1"/>
  <c r="H4798" i="8" s="1"/>
  <c r="H4836" i="8" s="1"/>
  <c r="H4874" i="8" s="1"/>
  <c r="H4912" i="8" s="1"/>
  <c r="H4950" i="8" s="1"/>
  <c r="H4988" i="8" s="1"/>
  <c r="H5026" i="8" s="1"/>
  <c r="H5064" i="8" s="1"/>
  <c r="H5102" i="8" s="1"/>
  <c r="H5140" i="8" s="1"/>
  <c r="H5178" i="8" s="1"/>
  <c r="H5216" i="8" s="1"/>
  <c r="H5254" i="8" s="1"/>
  <c r="H5292" i="8" s="1"/>
  <c r="H5330" i="8" s="1"/>
  <c r="H5368" i="8" s="1"/>
  <c r="H5406" i="8" s="1"/>
  <c r="H5444" i="8" s="1"/>
  <c r="H5482" i="8" s="1"/>
  <c r="H5520" i="8" s="1"/>
  <c r="H5558" i="8" s="1"/>
  <c r="H5596" i="8" s="1"/>
  <c r="H5634" i="8" s="1"/>
  <c r="H5672" i="8" s="1"/>
  <c r="H5710" i="8" s="1"/>
  <c r="H5748" i="8" s="1"/>
  <c r="H5786" i="8" s="1"/>
  <c r="H5824" i="8" s="1"/>
  <c r="H5862" i="8" s="1"/>
  <c r="H5900" i="8" s="1"/>
  <c r="H5938" i="8" s="1"/>
  <c r="H5976" i="8" s="1"/>
  <c r="H6014" i="8" s="1"/>
  <c r="H6052" i="8" s="1"/>
  <c r="H6090" i="8" s="1"/>
  <c r="H6128" i="8" s="1"/>
  <c r="H6166" i="8" s="1"/>
  <c r="H6204" i="8" s="1"/>
  <c r="H6242" i="8" s="1"/>
  <c r="H6280" i="8" s="1"/>
  <c r="H6318" i="8" s="1"/>
  <c r="H6356" i="8" s="1"/>
  <c r="H6394" i="8" s="1"/>
  <c r="H6432" i="8" s="1"/>
  <c r="H6470" i="8" s="1"/>
  <c r="H6508" i="8" s="1"/>
  <c r="H6546" i="8" s="1"/>
  <c r="H6584" i="8" s="1"/>
  <c r="H6622" i="8" s="1"/>
  <c r="H6660" i="8" s="1"/>
  <c r="H6698" i="8" s="1"/>
  <c r="H6736" i="8" s="1"/>
  <c r="H6774" i="8" s="1"/>
  <c r="H6812" i="8" s="1"/>
  <c r="H6850" i="8" s="1"/>
  <c r="H6888" i="8" s="1"/>
  <c r="H6926" i="8" s="1"/>
  <c r="H6964" i="8" s="1"/>
  <c r="H7002" i="8" s="1"/>
  <c r="H7040" i="8" s="1"/>
  <c r="H7078" i="8" s="1"/>
  <c r="H7116" i="8" s="1"/>
  <c r="H7154" i="8" s="1"/>
  <c r="H7192" i="8" s="1"/>
  <c r="H7230" i="8" s="1"/>
  <c r="H7268" i="8" s="1"/>
  <c r="H7306" i="8" s="1"/>
  <c r="H7344" i="8" s="1"/>
  <c r="H7382" i="8" s="1"/>
  <c r="H7420" i="8" s="1"/>
  <c r="H7458" i="8" s="1"/>
  <c r="H7496" i="8" s="1"/>
  <c r="H7534" i="8" s="1"/>
  <c r="H7572" i="8" s="1"/>
  <c r="H7610" i="8" s="1"/>
  <c r="H7648" i="8" s="1"/>
  <c r="H7686" i="8" s="1"/>
  <c r="H7724" i="8" s="1"/>
  <c r="H7762" i="8" s="1"/>
  <c r="H7800" i="8" s="1"/>
  <c r="H7838" i="8" s="1"/>
  <c r="H7876" i="8" s="1"/>
  <c r="H7914" i="8" s="1"/>
  <c r="H7952" i="8" s="1"/>
  <c r="H7990" i="8" s="1"/>
  <c r="H8028" i="8" s="1"/>
  <c r="H8066" i="8" s="1"/>
  <c r="H8104" i="8" s="1"/>
  <c r="H8142" i="8" s="1"/>
  <c r="H8180" i="8" s="1"/>
  <c r="H8218" i="8" s="1"/>
  <c r="H8256" i="8" s="1"/>
  <c r="H8294" i="8" s="1"/>
  <c r="H8332" i="8" s="1"/>
  <c r="H8370" i="8" s="1"/>
  <c r="H8408" i="8" s="1"/>
  <c r="H8446" i="8" s="1"/>
  <c r="H8484" i="8" s="1"/>
  <c r="H8522" i="8" s="1"/>
  <c r="H8560" i="8" s="1"/>
  <c r="H8598" i="8" s="1"/>
  <c r="H8636" i="8" s="1"/>
  <c r="H8674" i="8" s="1"/>
  <c r="H8712" i="8" s="1"/>
  <c r="H8750" i="8" s="1"/>
  <c r="H8788" i="8" s="1"/>
  <c r="H8826" i="8" s="1"/>
  <c r="H8864" i="8" s="1"/>
  <c r="H8902" i="8" s="1"/>
  <c r="H8940" i="8" s="1"/>
  <c r="H8978" i="8" s="1"/>
  <c r="H9016" i="8" s="1"/>
  <c r="H9054" i="8" s="1"/>
  <c r="H9092" i="8" s="1"/>
  <c r="H9130" i="8" s="1"/>
  <c r="H9168" i="8" s="1"/>
  <c r="H9206" i="8" s="1"/>
  <c r="H9244" i="8" s="1"/>
  <c r="H9282" i="8" s="1"/>
  <c r="H9320" i="8" s="1"/>
  <c r="H9358" i="8" s="1"/>
  <c r="H9396" i="8" s="1"/>
  <c r="H9434" i="8" s="1"/>
  <c r="H9472" i="8" s="1"/>
  <c r="H9510" i="8" s="1"/>
  <c r="H9548" i="8" s="1"/>
  <c r="H9586" i="8" s="1"/>
  <c r="H9624" i="8" s="1"/>
  <c r="H9662" i="8" s="1"/>
  <c r="H9700" i="8" s="1"/>
  <c r="H9738" i="8" s="1"/>
  <c r="H9776" i="8" s="1"/>
  <c r="H9814" i="8" s="1"/>
  <c r="H9852" i="8" s="1"/>
  <c r="H9890" i="8" s="1"/>
  <c r="H9928" i="8" s="1"/>
  <c r="H9966" i="8" s="1"/>
  <c r="H10004" i="8" s="1"/>
  <c r="H10042" i="8" s="1"/>
  <c r="H10080" i="8" s="1"/>
  <c r="H10118" i="8" s="1"/>
  <c r="H10156" i="8" s="1"/>
  <c r="H10194" i="8" s="1"/>
  <c r="H10232" i="8" s="1"/>
  <c r="H10270" i="8" s="1"/>
  <c r="H10308" i="8" s="1"/>
  <c r="H10346" i="8" s="1"/>
  <c r="H10384" i="8" s="1"/>
  <c r="H10422" i="8" s="1"/>
  <c r="H10460" i="8" s="1"/>
  <c r="H10498" i="8" s="1"/>
  <c r="H10536" i="8" s="1"/>
  <c r="H10574" i="8" s="1"/>
  <c r="H10612" i="8" s="1"/>
  <c r="H10650" i="8" s="1"/>
  <c r="H10688" i="8" s="1"/>
  <c r="H10726" i="8" s="1"/>
  <c r="H10764" i="8" s="1"/>
  <c r="H10802" i="8" s="1"/>
  <c r="H10840" i="8" s="1"/>
  <c r="H10878" i="8" s="1"/>
  <c r="H10916" i="8" s="1"/>
  <c r="H10954" i="8" s="1"/>
  <c r="H10992" i="8" s="1"/>
  <c r="H11030" i="8" s="1"/>
  <c r="H11068" i="8" s="1"/>
  <c r="H11106" i="8" s="1"/>
  <c r="H11144" i="8" s="1"/>
  <c r="H11182" i="8" s="1"/>
  <c r="H11220" i="8" s="1"/>
  <c r="H11258" i="8" s="1"/>
  <c r="H11296" i="8" s="1"/>
  <c r="H11334" i="8" s="1"/>
  <c r="H11372" i="8" s="1"/>
  <c r="H11410" i="8" s="1"/>
  <c r="H11448" i="8" s="1"/>
  <c r="H11486" i="8" s="1"/>
  <c r="H11524" i="8" s="1"/>
  <c r="H11562" i="8" s="1"/>
  <c r="H11600" i="8" s="1"/>
  <c r="H11638" i="8" s="1"/>
  <c r="H11676" i="8" s="1"/>
  <c r="H11714" i="8" s="1"/>
  <c r="H11752" i="8" s="1"/>
  <c r="H11790" i="8" s="1"/>
  <c r="H11828" i="8" s="1"/>
  <c r="H11866" i="8" s="1"/>
  <c r="H11904" i="8" s="1"/>
  <c r="H11942" i="8" s="1"/>
  <c r="H11980" i="8" s="1"/>
  <c r="H12018" i="8" s="1"/>
  <c r="H12056" i="8" s="1"/>
  <c r="H12094" i="8" s="1"/>
  <c r="H12132" i="8" s="1"/>
  <c r="H12170" i="8" s="1"/>
  <c r="H12208" i="8" s="1"/>
  <c r="H12246" i="8" s="1"/>
  <c r="H12284" i="8" s="1"/>
  <c r="H12322" i="8" s="1"/>
  <c r="H12360" i="8" s="1"/>
  <c r="H12398" i="8" s="1"/>
  <c r="H12436" i="8" s="1"/>
  <c r="H12474" i="8" s="1"/>
  <c r="H12512" i="8" s="1"/>
  <c r="H12550" i="8" s="1"/>
  <c r="H12588" i="8" s="1"/>
  <c r="H12626" i="8" s="1"/>
  <c r="H12664" i="8" s="1"/>
  <c r="H12702" i="8" s="1"/>
  <c r="H12740" i="8" s="1"/>
  <c r="H12778" i="8" s="1"/>
  <c r="H12816" i="8" s="1"/>
  <c r="H12854" i="8" s="1"/>
  <c r="H12892" i="8" s="1"/>
  <c r="J86" i="8"/>
  <c r="J124" i="8" s="1"/>
  <c r="J162" i="8" s="1"/>
  <c r="J200" i="8" s="1"/>
  <c r="J238" i="8" s="1"/>
  <c r="J276" i="8" s="1"/>
  <c r="J314" i="8" s="1"/>
  <c r="J352" i="8" s="1"/>
  <c r="J390" i="8" s="1"/>
  <c r="J428" i="8" s="1"/>
  <c r="J466" i="8" s="1"/>
  <c r="J504" i="8" s="1"/>
  <c r="J542" i="8" s="1"/>
  <c r="J580" i="8" s="1"/>
  <c r="J618" i="8" s="1"/>
  <c r="J656" i="8" s="1"/>
  <c r="J694" i="8" s="1"/>
  <c r="J732" i="8" s="1"/>
  <c r="J770" i="8" s="1"/>
  <c r="J808" i="8" s="1"/>
  <c r="J846" i="8" s="1"/>
  <c r="J884" i="8" s="1"/>
  <c r="J922" i="8" s="1"/>
  <c r="J960" i="8" s="1"/>
  <c r="J998" i="8" s="1"/>
  <c r="J1036" i="8" s="1"/>
  <c r="J1074" i="8" s="1"/>
  <c r="J1112" i="8" s="1"/>
  <c r="J1150" i="8" s="1"/>
  <c r="J1188" i="8" s="1"/>
  <c r="J1226" i="8" s="1"/>
  <c r="J1264" i="8" s="1"/>
  <c r="J1302" i="8" s="1"/>
  <c r="J1340" i="8" s="1"/>
  <c r="J1378" i="8" s="1"/>
  <c r="J1416" i="8" s="1"/>
  <c r="J1454" i="8" s="1"/>
  <c r="J1492" i="8" s="1"/>
  <c r="J1530" i="8" s="1"/>
  <c r="J1568" i="8" s="1"/>
  <c r="J1606" i="8" s="1"/>
  <c r="J1644" i="8" s="1"/>
  <c r="J1682" i="8" s="1"/>
  <c r="J1720" i="8" s="1"/>
  <c r="J1758" i="8" s="1"/>
  <c r="J1796" i="8" s="1"/>
  <c r="J1834" i="8" s="1"/>
  <c r="J1872" i="8" s="1"/>
  <c r="J1910" i="8" s="1"/>
  <c r="J1948" i="8" s="1"/>
  <c r="J1986" i="8" s="1"/>
  <c r="J2024" i="8" s="1"/>
  <c r="J2062" i="8" s="1"/>
  <c r="J2100" i="8" s="1"/>
  <c r="J2138" i="8" s="1"/>
  <c r="J2176" i="8" s="1"/>
  <c r="J2214" i="8" s="1"/>
  <c r="J2252" i="8" s="1"/>
  <c r="J2290" i="8" s="1"/>
  <c r="J2328" i="8" s="1"/>
  <c r="J2366" i="8" s="1"/>
  <c r="J2404" i="8" s="1"/>
  <c r="J2442" i="8" s="1"/>
  <c r="J2480" i="8" s="1"/>
  <c r="J2518" i="8" s="1"/>
  <c r="J2556" i="8" s="1"/>
  <c r="J2594" i="8" s="1"/>
  <c r="J2632" i="8" s="1"/>
  <c r="J2670" i="8" s="1"/>
  <c r="J2708" i="8" s="1"/>
  <c r="J2746" i="8" s="1"/>
  <c r="J2784" i="8" s="1"/>
  <c r="J2822" i="8" s="1"/>
  <c r="J2860" i="8" s="1"/>
  <c r="J2898" i="8" s="1"/>
  <c r="J2936" i="8" s="1"/>
  <c r="J2974" i="8" s="1"/>
  <c r="J3012" i="8" s="1"/>
  <c r="J3050" i="8" s="1"/>
  <c r="J3088" i="8" s="1"/>
  <c r="J3126" i="8" s="1"/>
  <c r="J3164" i="8" s="1"/>
  <c r="J3202" i="8" s="1"/>
  <c r="J3240" i="8" s="1"/>
  <c r="J3278" i="8" s="1"/>
  <c r="J3316" i="8" s="1"/>
  <c r="J3354" i="8" s="1"/>
  <c r="J3392" i="8" s="1"/>
  <c r="J3430" i="8" s="1"/>
  <c r="J3468" i="8" s="1"/>
  <c r="J3506" i="8" s="1"/>
  <c r="J3544" i="8" s="1"/>
  <c r="J3582" i="8" s="1"/>
  <c r="J3620" i="8" s="1"/>
  <c r="J3658" i="8" s="1"/>
  <c r="J3696" i="8" s="1"/>
  <c r="J3734" i="8" s="1"/>
  <c r="J3772" i="8" s="1"/>
  <c r="J3810" i="8" s="1"/>
  <c r="J3848" i="8" s="1"/>
  <c r="J3886" i="8" s="1"/>
  <c r="J3924" i="8" s="1"/>
  <c r="J3962" i="8" s="1"/>
  <c r="J4000" i="8" s="1"/>
  <c r="J4038" i="8" s="1"/>
  <c r="J4076" i="8" s="1"/>
  <c r="J4114" i="8" s="1"/>
  <c r="J4152" i="8" s="1"/>
  <c r="J4190" i="8" s="1"/>
  <c r="J4228" i="8" s="1"/>
  <c r="J4266" i="8" s="1"/>
  <c r="J4304" i="8" s="1"/>
  <c r="J4342" i="8" s="1"/>
  <c r="J4380" i="8" s="1"/>
  <c r="J4418" i="8" s="1"/>
  <c r="J4456" i="8" s="1"/>
  <c r="J4494" i="8" s="1"/>
  <c r="J4532" i="8" s="1"/>
  <c r="J4570" i="8" s="1"/>
  <c r="J4608" i="8" s="1"/>
  <c r="J4646" i="8" s="1"/>
  <c r="J4684" i="8" s="1"/>
  <c r="J4722" i="8" s="1"/>
  <c r="J4760" i="8" s="1"/>
  <c r="J4798" i="8" s="1"/>
  <c r="J4836" i="8" s="1"/>
  <c r="J4874" i="8" s="1"/>
  <c r="J4912" i="8" s="1"/>
  <c r="J4950" i="8" s="1"/>
  <c r="J4988" i="8" s="1"/>
  <c r="J5026" i="8" s="1"/>
  <c r="J5064" i="8" s="1"/>
  <c r="J5102" i="8" s="1"/>
  <c r="J5140" i="8" s="1"/>
  <c r="J5178" i="8" s="1"/>
  <c r="J5216" i="8" s="1"/>
  <c r="J5254" i="8" s="1"/>
  <c r="J5292" i="8" s="1"/>
  <c r="J5330" i="8" s="1"/>
  <c r="J5368" i="8" s="1"/>
  <c r="J5406" i="8" s="1"/>
  <c r="J5444" i="8" s="1"/>
  <c r="J5482" i="8" s="1"/>
  <c r="J5520" i="8" s="1"/>
  <c r="J5558" i="8" s="1"/>
  <c r="J5596" i="8" s="1"/>
  <c r="J5634" i="8" s="1"/>
  <c r="J5672" i="8" s="1"/>
  <c r="J5710" i="8" s="1"/>
  <c r="J5748" i="8" s="1"/>
  <c r="J5786" i="8" s="1"/>
  <c r="J5824" i="8" s="1"/>
  <c r="J5862" i="8" s="1"/>
  <c r="J5900" i="8" s="1"/>
  <c r="J5938" i="8" s="1"/>
  <c r="J5976" i="8" s="1"/>
  <c r="J6014" i="8" s="1"/>
  <c r="J6052" i="8" s="1"/>
  <c r="J6090" i="8" s="1"/>
  <c r="J6128" i="8" s="1"/>
  <c r="J6166" i="8" s="1"/>
  <c r="J6204" i="8" s="1"/>
  <c r="J6242" i="8" s="1"/>
  <c r="J6280" i="8" s="1"/>
  <c r="J6318" i="8" s="1"/>
  <c r="J6356" i="8" s="1"/>
  <c r="J6394" i="8" s="1"/>
  <c r="J6432" i="8" s="1"/>
  <c r="J6470" i="8" s="1"/>
  <c r="J6508" i="8" s="1"/>
  <c r="J6546" i="8" s="1"/>
  <c r="J6584" i="8" s="1"/>
  <c r="J6622" i="8" s="1"/>
  <c r="J6660" i="8" s="1"/>
  <c r="J6698" i="8" s="1"/>
  <c r="J6736" i="8" s="1"/>
  <c r="J6774" i="8" s="1"/>
  <c r="J6812" i="8" s="1"/>
  <c r="J6850" i="8" s="1"/>
  <c r="J6888" i="8" s="1"/>
  <c r="J6926" i="8" s="1"/>
  <c r="J6964" i="8" s="1"/>
  <c r="J7002" i="8" s="1"/>
  <c r="J7040" i="8" s="1"/>
  <c r="J7078" i="8" s="1"/>
  <c r="J7116" i="8" s="1"/>
  <c r="J7154" i="8" s="1"/>
  <c r="J7192" i="8" s="1"/>
  <c r="J7230" i="8" s="1"/>
  <c r="J7268" i="8" s="1"/>
  <c r="J7306" i="8" s="1"/>
  <c r="J7344" i="8" s="1"/>
  <c r="J7382" i="8" s="1"/>
  <c r="J7420" i="8" s="1"/>
  <c r="J7458" i="8" s="1"/>
  <c r="J7496" i="8" s="1"/>
  <c r="J7534" i="8" s="1"/>
  <c r="J7572" i="8" s="1"/>
  <c r="J7610" i="8" s="1"/>
  <c r="J7648" i="8" s="1"/>
  <c r="J7686" i="8" s="1"/>
  <c r="J7724" i="8" s="1"/>
  <c r="J7762" i="8" s="1"/>
  <c r="J7800" i="8" s="1"/>
  <c r="J7838" i="8" s="1"/>
  <c r="J7876" i="8" s="1"/>
  <c r="J7914" i="8" s="1"/>
  <c r="J7952" i="8" s="1"/>
  <c r="J7990" i="8" s="1"/>
  <c r="J8028" i="8" s="1"/>
  <c r="J8066" i="8" s="1"/>
  <c r="J8104" i="8" s="1"/>
  <c r="J8142" i="8" s="1"/>
  <c r="J8180" i="8" s="1"/>
  <c r="J8218" i="8" s="1"/>
  <c r="J8256" i="8" s="1"/>
  <c r="J8294" i="8" s="1"/>
  <c r="J8332" i="8" s="1"/>
  <c r="J8370" i="8" s="1"/>
  <c r="J8408" i="8" s="1"/>
  <c r="J8446" i="8" s="1"/>
  <c r="J8484" i="8" s="1"/>
  <c r="J8522" i="8" s="1"/>
  <c r="J8560" i="8" s="1"/>
  <c r="J8598" i="8" s="1"/>
  <c r="J8636" i="8" s="1"/>
  <c r="J8674" i="8" s="1"/>
  <c r="J8712" i="8" s="1"/>
  <c r="J8750" i="8" s="1"/>
  <c r="J8788" i="8" s="1"/>
  <c r="J8826" i="8" s="1"/>
  <c r="J8864" i="8" s="1"/>
  <c r="J8902" i="8" s="1"/>
  <c r="J8940" i="8" s="1"/>
  <c r="J8978" i="8" s="1"/>
  <c r="J9016" i="8" s="1"/>
  <c r="J9054" i="8" s="1"/>
  <c r="J9092" i="8" s="1"/>
  <c r="J9130" i="8" s="1"/>
  <c r="J9168" i="8" s="1"/>
  <c r="J9206" i="8" s="1"/>
  <c r="J9244" i="8" s="1"/>
  <c r="J9282" i="8" s="1"/>
  <c r="J9320" i="8" s="1"/>
  <c r="J9358" i="8" s="1"/>
  <c r="J9396" i="8" s="1"/>
  <c r="J9434" i="8" s="1"/>
  <c r="J9472" i="8" s="1"/>
  <c r="J9510" i="8" s="1"/>
  <c r="J9548" i="8" s="1"/>
  <c r="J9586" i="8" s="1"/>
  <c r="J9624" i="8" s="1"/>
  <c r="J9662" i="8" s="1"/>
  <c r="J9700" i="8" s="1"/>
  <c r="J9738" i="8" s="1"/>
  <c r="J9776" i="8" s="1"/>
  <c r="J9814" i="8" s="1"/>
  <c r="J9852" i="8" s="1"/>
  <c r="J9890" i="8" s="1"/>
  <c r="J9928" i="8" s="1"/>
  <c r="J9966" i="8" s="1"/>
  <c r="J10004" i="8" s="1"/>
  <c r="J10042" i="8" s="1"/>
  <c r="J10080" i="8" s="1"/>
  <c r="J10118" i="8" s="1"/>
  <c r="J10156" i="8" s="1"/>
  <c r="J10194" i="8" s="1"/>
  <c r="J10232" i="8" s="1"/>
  <c r="J10270" i="8" s="1"/>
  <c r="J10308" i="8" s="1"/>
  <c r="J10346" i="8" s="1"/>
  <c r="J10384" i="8" s="1"/>
  <c r="J10422" i="8" s="1"/>
  <c r="J10460" i="8" s="1"/>
  <c r="J10498" i="8" s="1"/>
  <c r="J10536" i="8" s="1"/>
  <c r="J10574" i="8" s="1"/>
  <c r="J10612" i="8" s="1"/>
  <c r="J10650" i="8" s="1"/>
  <c r="J10688" i="8" s="1"/>
  <c r="J10726" i="8" s="1"/>
  <c r="J10764" i="8" s="1"/>
  <c r="J10802" i="8" s="1"/>
  <c r="J10840" i="8" s="1"/>
  <c r="J10878" i="8" s="1"/>
  <c r="J10916" i="8" s="1"/>
  <c r="J10954" i="8" s="1"/>
  <c r="J10992" i="8" s="1"/>
  <c r="J11030" i="8" s="1"/>
  <c r="J11068" i="8" s="1"/>
  <c r="J11106" i="8" s="1"/>
  <c r="J11144" i="8" s="1"/>
  <c r="J11182" i="8" s="1"/>
  <c r="J11220" i="8" s="1"/>
  <c r="J11258" i="8" s="1"/>
  <c r="J11296" i="8" s="1"/>
  <c r="J11334" i="8" s="1"/>
  <c r="J11372" i="8" s="1"/>
  <c r="J11410" i="8" s="1"/>
  <c r="J11448" i="8" s="1"/>
  <c r="J11486" i="8" s="1"/>
  <c r="J11524" i="8" s="1"/>
  <c r="J11562" i="8" s="1"/>
  <c r="J11600" i="8" s="1"/>
  <c r="J11638" i="8" s="1"/>
  <c r="J11676" i="8" s="1"/>
  <c r="J11714" i="8" s="1"/>
  <c r="J11752" i="8" s="1"/>
  <c r="J11790" i="8" s="1"/>
  <c r="J11828" i="8" s="1"/>
  <c r="J11866" i="8" s="1"/>
  <c r="J11904" i="8" s="1"/>
  <c r="J11942" i="8" s="1"/>
  <c r="J11980" i="8" s="1"/>
  <c r="J12018" i="8" s="1"/>
  <c r="J12056" i="8" s="1"/>
  <c r="J12094" i="8" s="1"/>
  <c r="J12132" i="8" s="1"/>
  <c r="J12170" i="8" s="1"/>
  <c r="J12208" i="8" s="1"/>
  <c r="J12246" i="8" s="1"/>
  <c r="J12284" i="8" s="1"/>
  <c r="J12322" i="8" s="1"/>
  <c r="J12360" i="8" s="1"/>
  <c r="J12398" i="8" s="1"/>
  <c r="J12436" i="8" s="1"/>
  <c r="J12474" i="8" s="1"/>
  <c r="J12512" i="8" s="1"/>
  <c r="J12550" i="8" s="1"/>
  <c r="J12588" i="8" s="1"/>
  <c r="J12626" i="8" s="1"/>
  <c r="J12664" i="8" s="1"/>
  <c r="J12702" i="8" s="1"/>
  <c r="J12740" i="8" s="1"/>
  <c r="J12778" i="8" s="1"/>
  <c r="J12816" i="8" s="1"/>
  <c r="J12854" i="8" s="1"/>
  <c r="J12892" i="8" s="1"/>
  <c r="K86" i="8"/>
  <c r="K124" i="8" s="1"/>
  <c r="K162" i="8" s="1"/>
  <c r="K200" i="8" s="1"/>
  <c r="K238" i="8" s="1"/>
  <c r="K276" i="8" s="1"/>
  <c r="K314" i="8" s="1"/>
  <c r="K352" i="8" s="1"/>
  <c r="K390" i="8" s="1"/>
  <c r="K428" i="8" s="1"/>
  <c r="K466" i="8" s="1"/>
  <c r="K504" i="8" s="1"/>
  <c r="K542" i="8" s="1"/>
  <c r="K580" i="8" s="1"/>
  <c r="K618" i="8" s="1"/>
  <c r="K656" i="8" s="1"/>
  <c r="K694" i="8" s="1"/>
  <c r="K732" i="8" s="1"/>
  <c r="K770" i="8" s="1"/>
  <c r="K808" i="8" s="1"/>
  <c r="K846" i="8" s="1"/>
  <c r="K884" i="8" s="1"/>
  <c r="K922" i="8" s="1"/>
  <c r="K960" i="8" s="1"/>
  <c r="K998" i="8" s="1"/>
  <c r="K1036" i="8" s="1"/>
  <c r="K1074" i="8" s="1"/>
  <c r="K1112" i="8" s="1"/>
  <c r="K1150" i="8" s="1"/>
  <c r="K1188" i="8" s="1"/>
  <c r="K1226" i="8" s="1"/>
  <c r="K1264" i="8" s="1"/>
  <c r="K1302" i="8" s="1"/>
  <c r="K1340" i="8" s="1"/>
  <c r="K1378" i="8" s="1"/>
  <c r="K1416" i="8" s="1"/>
  <c r="K1454" i="8" s="1"/>
  <c r="K1492" i="8" s="1"/>
  <c r="K1530" i="8" s="1"/>
  <c r="K1568" i="8" s="1"/>
  <c r="K1606" i="8" s="1"/>
  <c r="K1644" i="8" s="1"/>
  <c r="K1682" i="8" s="1"/>
  <c r="K1720" i="8" s="1"/>
  <c r="K1758" i="8" s="1"/>
  <c r="K1796" i="8" s="1"/>
  <c r="K1834" i="8" s="1"/>
  <c r="K1872" i="8" s="1"/>
  <c r="K1910" i="8" s="1"/>
  <c r="K1948" i="8" s="1"/>
  <c r="K1986" i="8" s="1"/>
  <c r="K2024" i="8" s="1"/>
  <c r="K2062" i="8" s="1"/>
  <c r="K2100" i="8" s="1"/>
  <c r="K2138" i="8" s="1"/>
  <c r="K2176" i="8" s="1"/>
  <c r="K2214" i="8" s="1"/>
  <c r="K2252" i="8" s="1"/>
  <c r="K2290" i="8" s="1"/>
  <c r="K2328" i="8" s="1"/>
  <c r="K2366" i="8" s="1"/>
  <c r="K2404" i="8" s="1"/>
  <c r="K2442" i="8" s="1"/>
  <c r="K2480" i="8" s="1"/>
  <c r="K2518" i="8" s="1"/>
  <c r="K2556" i="8" s="1"/>
  <c r="K2594" i="8" s="1"/>
  <c r="K2632" i="8" s="1"/>
  <c r="K2670" i="8" s="1"/>
  <c r="K2708" i="8" s="1"/>
  <c r="K2746" i="8" s="1"/>
  <c r="K2784" i="8" s="1"/>
  <c r="K2822" i="8" s="1"/>
  <c r="K2860" i="8" s="1"/>
  <c r="K2898" i="8" s="1"/>
  <c r="K2936" i="8" s="1"/>
  <c r="K2974" i="8" s="1"/>
  <c r="K3012" i="8" s="1"/>
  <c r="K3050" i="8" s="1"/>
  <c r="K3088" i="8" s="1"/>
  <c r="K3126" i="8" s="1"/>
  <c r="K3164" i="8" s="1"/>
  <c r="K3202" i="8" s="1"/>
  <c r="K3240" i="8" s="1"/>
  <c r="K3278" i="8" s="1"/>
  <c r="K3316" i="8" s="1"/>
  <c r="K3354" i="8" s="1"/>
  <c r="K3392" i="8" s="1"/>
  <c r="K3430" i="8" s="1"/>
  <c r="K3468" i="8" s="1"/>
  <c r="K3506" i="8" s="1"/>
  <c r="K3544" i="8" s="1"/>
  <c r="K3582" i="8" s="1"/>
  <c r="K3620" i="8" s="1"/>
  <c r="K3658" i="8" s="1"/>
  <c r="K3696" i="8" s="1"/>
  <c r="K3734" i="8" s="1"/>
  <c r="K3772" i="8" s="1"/>
  <c r="K3810" i="8" s="1"/>
  <c r="K3848" i="8" s="1"/>
  <c r="K3886" i="8" s="1"/>
  <c r="K3924" i="8" s="1"/>
  <c r="K3962" i="8" s="1"/>
  <c r="K4000" i="8" s="1"/>
  <c r="K4038" i="8" s="1"/>
  <c r="K4076" i="8" s="1"/>
  <c r="K4114" i="8" s="1"/>
  <c r="K4152" i="8" s="1"/>
  <c r="K4190" i="8" s="1"/>
  <c r="K4228" i="8" s="1"/>
  <c r="K4266" i="8" s="1"/>
  <c r="K4304" i="8" s="1"/>
  <c r="K4342" i="8" s="1"/>
  <c r="K4380" i="8" s="1"/>
  <c r="K4418" i="8" s="1"/>
  <c r="K4456" i="8" s="1"/>
  <c r="K4494" i="8" s="1"/>
  <c r="K4532" i="8" s="1"/>
  <c r="K4570" i="8" s="1"/>
  <c r="K4608" i="8" s="1"/>
  <c r="K4646" i="8" s="1"/>
  <c r="K4684" i="8" s="1"/>
  <c r="K4722" i="8" s="1"/>
  <c r="K4760" i="8" s="1"/>
  <c r="K4798" i="8" s="1"/>
  <c r="K4836" i="8" s="1"/>
  <c r="K4874" i="8" s="1"/>
  <c r="K4912" i="8" s="1"/>
  <c r="K4950" i="8" s="1"/>
  <c r="K4988" i="8" s="1"/>
  <c r="K5026" i="8" s="1"/>
  <c r="K5064" i="8" s="1"/>
  <c r="K5102" i="8" s="1"/>
  <c r="K5140" i="8" s="1"/>
  <c r="K5178" i="8" s="1"/>
  <c r="K5216" i="8" s="1"/>
  <c r="K5254" i="8" s="1"/>
  <c r="K5292" i="8" s="1"/>
  <c r="K5330" i="8" s="1"/>
  <c r="K5368" i="8" s="1"/>
  <c r="K5406" i="8" s="1"/>
  <c r="K5444" i="8" s="1"/>
  <c r="K5482" i="8" s="1"/>
  <c r="K5520" i="8" s="1"/>
  <c r="K5558" i="8" s="1"/>
  <c r="K5596" i="8" s="1"/>
  <c r="K5634" i="8" s="1"/>
  <c r="K5672" i="8" s="1"/>
  <c r="K5710" i="8" s="1"/>
  <c r="K5748" i="8" s="1"/>
  <c r="K5786" i="8" s="1"/>
  <c r="K5824" i="8" s="1"/>
  <c r="K5862" i="8" s="1"/>
  <c r="K5900" i="8" s="1"/>
  <c r="K5938" i="8" s="1"/>
  <c r="K5976" i="8" s="1"/>
  <c r="K6014" i="8" s="1"/>
  <c r="K6052" i="8" s="1"/>
  <c r="K6090" i="8" s="1"/>
  <c r="K6128" i="8" s="1"/>
  <c r="K6166" i="8" s="1"/>
  <c r="K6204" i="8" s="1"/>
  <c r="K6242" i="8" s="1"/>
  <c r="K6280" i="8" s="1"/>
  <c r="K6318" i="8" s="1"/>
  <c r="K6356" i="8" s="1"/>
  <c r="K6394" i="8" s="1"/>
  <c r="K6432" i="8" s="1"/>
  <c r="K6470" i="8" s="1"/>
  <c r="K6508" i="8" s="1"/>
  <c r="K6546" i="8" s="1"/>
  <c r="K6584" i="8" s="1"/>
  <c r="K6622" i="8" s="1"/>
  <c r="K6660" i="8" s="1"/>
  <c r="K6698" i="8" s="1"/>
  <c r="K6736" i="8" s="1"/>
  <c r="K6774" i="8" s="1"/>
  <c r="K6812" i="8" s="1"/>
  <c r="K6850" i="8" s="1"/>
  <c r="K6888" i="8" s="1"/>
  <c r="K6926" i="8" s="1"/>
  <c r="K6964" i="8" s="1"/>
  <c r="K7002" i="8" s="1"/>
  <c r="K7040" i="8" s="1"/>
  <c r="K7078" i="8" s="1"/>
  <c r="K7116" i="8" s="1"/>
  <c r="K7154" i="8" s="1"/>
  <c r="K7192" i="8" s="1"/>
  <c r="K7230" i="8" s="1"/>
  <c r="K7268" i="8" s="1"/>
  <c r="K7306" i="8" s="1"/>
  <c r="K7344" i="8" s="1"/>
  <c r="K7382" i="8" s="1"/>
  <c r="K7420" i="8" s="1"/>
  <c r="K7458" i="8" s="1"/>
  <c r="K7496" i="8" s="1"/>
  <c r="K7534" i="8" s="1"/>
  <c r="K7572" i="8" s="1"/>
  <c r="K7610" i="8" s="1"/>
  <c r="K7648" i="8" s="1"/>
  <c r="K7686" i="8" s="1"/>
  <c r="K7724" i="8" s="1"/>
  <c r="K7762" i="8" s="1"/>
  <c r="K7800" i="8" s="1"/>
  <c r="K7838" i="8" s="1"/>
  <c r="K7876" i="8" s="1"/>
  <c r="K7914" i="8" s="1"/>
  <c r="K7952" i="8" s="1"/>
  <c r="K7990" i="8" s="1"/>
  <c r="K8028" i="8" s="1"/>
  <c r="K8066" i="8" s="1"/>
  <c r="K8104" i="8" s="1"/>
  <c r="K8142" i="8" s="1"/>
  <c r="K8180" i="8" s="1"/>
  <c r="K8218" i="8" s="1"/>
  <c r="K8256" i="8" s="1"/>
  <c r="K8294" i="8" s="1"/>
  <c r="K8332" i="8" s="1"/>
  <c r="K8370" i="8" s="1"/>
  <c r="K8408" i="8" s="1"/>
  <c r="K8446" i="8" s="1"/>
  <c r="K8484" i="8" s="1"/>
  <c r="K8522" i="8" s="1"/>
  <c r="K8560" i="8" s="1"/>
  <c r="K8598" i="8" s="1"/>
  <c r="K8636" i="8" s="1"/>
  <c r="K8674" i="8" s="1"/>
  <c r="K8712" i="8" s="1"/>
  <c r="K8750" i="8" s="1"/>
  <c r="K8788" i="8" s="1"/>
  <c r="K8826" i="8" s="1"/>
  <c r="K8864" i="8" s="1"/>
  <c r="K8902" i="8" s="1"/>
  <c r="K8940" i="8" s="1"/>
  <c r="K8978" i="8" s="1"/>
  <c r="K9016" i="8" s="1"/>
  <c r="K9054" i="8" s="1"/>
  <c r="K9092" i="8" s="1"/>
  <c r="K9130" i="8" s="1"/>
  <c r="K9168" i="8" s="1"/>
  <c r="K9206" i="8" s="1"/>
  <c r="K9244" i="8" s="1"/>
  <c r="K9282" i="8" s="1"/>
  <c r="K9320" i="8" s="1"/>
  <c r="K9358" i="8" s="1"/>
  <c r="K9396" i="8" s="1"/>
  <c r="K9434" i="8" s="1"/>
  <c r="K9472" i="8" s="1"/>
  <c r="K9510" i="8" s="1"/>
  <c r="K9548" i="8" s="1"/>
  <c r="K9586" i="8" s="1"/>
  <c r="K9624" i="8" s="1"/>
  <c r="K9662" i="8" s="1"/>
  <c r="K9700" i="8" s="1"/>
  <c r="K9738" i="8" s="1"/>
  <c r="K9776" i="8" s="1"/>
  <c r="K9814" i="8" s="1"/>
  <c r="K9852" i="8" s="1"/>
  <c r="K9890" i="8" s="1"/>
  <c r="K9928" i="8" s="1"/>
  <c r="K9966" i="8" s="1"/>
  <c r="K10004" i="8" s="1"/>
  <c r="K10042" i="8" s="1"/>
  <c r="K10080" i="8" s="1"/>
  <c r="K10118" i="8" s="1"/>
  <c r="K10156" i="8" s="1"/>
  <c r="K10194" i="8" s="1"/>
  <c r="K10232" i="8" s="1"/>
  <c r="K10270" i="8" s="1"/>
  <c r="K10308" i="8" s="1"/>
  <c r="K10346" i="8" s="1"/>
  <c r="K10384" i="8" s="1"/>
  <c r="K10422" i="8" s="1"/>
  <c r="K10460" i="8" s="1"/>
  <c r="K10498" i="8" s="1"/>
  <c r="K10536" i="8" s="1"/>
  <c r="K10574" i="8" s="1"/>
  <c r="K10612" i="8" s="1"/>
  <c r="K10650" i="8" s="1"/>
  <c r="K10688" i="8" s="1"/>
  <c r="K10726" i="8" s="1"/>
  <c r="K10764" i="8" s="1"/>
  <c r="K10802" i="8" s="1"/>
  <c r="K10840" i="8" s="1"/>
  <c r="K10878" i="8" s="1"/>
  <c r="K10916" i="8" s="1"/>
  <c r="K10954" i="8" s="1"/>
  <c r="K10992" i="8" s="1"/>
  <c r="K11030" i="8" s="1"/>
  <c r="K11068" i="8" s="1"/>
  <c r="K11106" i="8" s="1"/>
  <c r="K11144" i="8" s="1"/>
  <c r="K11182" i="8" s="1"/>
  <c r="K11220" i="8" s="1"/>
  <c r="K11258" i="8" s="1"/>
  <c r="K11296" i="8" s="1"/>
  <c r="K11334" i="8" s="1"/>
  <c r="K11372" i="8" s="1"/>
  <c r="K11410" i="8" s="1"/>
  <c r="K11448" i="8" s="1"/>
  <c r="K11486" i="8" s="1"/>
  <c r="K11524" i="8" s="1"/>
  <c r="K11562" i="8" s="1"/>
  <c r="K11600" i="8" s="1"/>
  <c r="K11638" i="8" s="1"/>
  <c r="K11676" i="8" s="1"/>
  <c r="K11714" i="8" s="1"/>
  <c r="K11752" i="8" s="1"/>
  <c r="K11790" i="8" s="1"/>
  <c r="K11828" i="8" s="1"/>
  <c r="K11866" i="8" s="1"/>
  <c r="K11904" i="8" s="1"/>
  <c r="K11942" i="8" s="1"/>
  <c r="K11980" i="8" s="1"/>
  <c r="K12018" i="8" s="1"/>
  <c r="K12056" i="8" s="1"/>
  <c r="K12094" i="8" s="1"/>
  <c r="K12132" i="8" s="1"/>
  <c r="K12170" i="8" s="1"/>
  <c r="K12208" i="8" s="1"/>
  <c r="K12246" i="8" s="1"/>
  <c r="K12284" i="8" s="1"/>
  <c r="K12322" i="8" s="1"/>
  <c r="K12360" i="8" s="1"/>
  <c r="K12398" i="8" s="1"/>
  <c r="K12436" i="8" s="1"/>
  <c r="K12474" i="8" s="1"/>
  <c r="K12512" i="8" s="1"/>
  <c r="K12550" i="8" s="1"/>
  <c r="K12588" i="8" s="1"/>
  <c r="K12626" i="8" s="1"/>
  <c r="K12664" i="8" s="1"/>
  <c r="K12702" i="8" s="1"/>
  <c r="K12740" i="8" s="1"/>
  <c r="K12778" i="8" s="1"/>
  <c r="K12816" i="8" s="1"/>
  <c r="K12854" i="8" s="1"/>
  <c r="K12892" i="8" s="1"/>
  <c r="G87" i="8"/>
  <c r="G125" i="8" s="1"/>
  <c r="G163" i="8" s="1"/>
  <c r="G201" i="8" s="1"/>
  <c r="G239" i="8" s="1"/>
  <c r="G277" i="8" s="1"/>
  <c r="G315" i="8" s="1"/>
  <c r="G353" i="8" s="1"/>
  <c r="G391" i="8" s="1"/>
  <c r="G429" i="8" s="1"/>
  <c r="G467" i="8" s="1"/>
  <c r="G505" i="8" s="1"/>
  <c r="G543" i="8" s="1"/>
  <c r="G581" i="8" s="1"/>
  <c r="G619" i="8" s="1"/>
  <c r="G657" i="8" s="1"/>
  <c r="G695" i="8" s="1"/>
  <c r="G733" i="8" s="1"/>
  <c r="G771" i="8" s="1"/>
  <c r="G809" i="8" s="1"/>
  <c r="G847" i="8" s="1"/>
  <c r="G885" i="8" s="1"/>
  <c r="G923" i="8" s="1"/>
  <c r="G961" i="8" s="1"/>
  <c r="G999" i="8" s="1"/>
  <c r="G1037" i="8" s="1"/>
  <c r="G1075" i="8" s="1"/>
  <c r="G1113" i="8" s="1"/>
  <c r="G1151" i="8" s="1"/>
  <c r="G1189" i="8" s="1"/>
  <c r="G1227" i="8" s="1"/>
  <c r="G1265" i="8" s="1"/>
  <c r="G1303" i="8" s="1"/>
  <c r="G1341" i="8" s="1"/>
  <c r="G1379" i="8" s="1"/>
  <c r="G1417" i="8" s="1"/>
  <c r="G1455" i="8" s="1"/>
  <c r="G1493" i="8" s="1"/>
  <c r="G1531" i="8" s="1"/>
  <c r="G1569" i="8" s="1"/>
  <c r="G1607" i="8" s="1"/>
  <c r="G1645" i="8" s="1"/>
  <c r="G1683" i="8" s="1"/>
  <c r="G1721" i="8" s="1"/>
  <c r="G1759" i="8" s="1"/>
  <c r="G1797" i="8" s="1"/>
  <c r="G1835" i="8" s="1"/>
  <c r="G1873" i="8" s="1"/>
  <c r="G1911" i="8" s="1"/>
  <c r="G1949" i="8" s="1"/>
  <c r="G1987" i="8" s="1"/>
  <c r="G2025" i="8" s="1"/>
  <c r="G2063" i="8" s="1"/>
  <c r="G2101" i="8" s="1"/>
  <c r="G2139" i="8" s="1"/>
  <c r="G2177" i="8" s="1"/>
  <c r="G2215" i="8" s="1"/>
  <c r="G2253" i="8" s="1"/>
  <c r="G2291" i="8" s="1"/>
  <c r="G2329" i="8" s="1"/>
  <c r="G2367" i="8" s="1"/>
  <c r="G2405" i="8" s="1"/>
  <c r="G2443" i="8" s="1"/>
  <c r="G2481" i="8" s="1"/>
  <c r="G2519" i="8" s="1"/>
  <c r="G2557" i="8" s="1"/>
  <c r="G2595" i="8" s="1"/>
  <c r="G2633" i="8" s="1"/>
  <c r="G2671" i="8" s="1"/>
  <c r="G2709" i="8" s="1"/>
  <c r="G2747" i="8" s="1"/>
  <c r="G2785" i="8" s="1"/>
  <c r="G2823" i="8" s="1"/>
  <c r="G2861" i="8" s="1"/>
  <c r="G2899" i="8" s="1"/>
  <c r="G2937" i="8" s="1"/>
  <c r="G2975" i="8" s="1"/>
  <c r="G3013" i="8" s="1"/>
  <c r="G3051" i="8" s="1"/>
  <c r="G3089" i="8" s="1"/>
  <c r="G3127" i="8" s="1"/>
  <c r="G3165" i="8" s="1"/>
  <c r="G3203" i="8" s="1"/>
  <c r="G3241" i="8" s="1"/>
  <c r="G3279" i="8" s="1"/>
  <c r="G3317" i="8" s="1"/>
  <c r="G3355" i="8" s="1"/>
  <c r="G3393" i="8" s="1"/>
  <c r="G3431" i="8" s="1"/>
  <c r="G3469" i="8" s="1"/>
  <c r="G3507" i="8" s="1"/>
  <c r="G3545" i="8" s="1"/>
  <c r="G3583" i="8" s="1"/>
  <c r="G3621" i="8" s="1"/>
  <c r="G3659" i="8" s="1"/>
  <c r="G3697" i="8" s="1"/>
  <c r="G3735" i="8" s="1"/>
  <c r="G3773" i="8" s="1"/>
  <c r="G3811" i="8" s="1"/>
  <c r="G3849" i="8" s="1"/>
  <c r="G3887" i="8" s="1"/>
  <c r="G3925" i="8" s="1"/>
  <c r="G3963" i="8" s="1"/>
  <c r="G4001" i="8" s="1"/>
  <c r="G4039" i="8" s="1"/>
  <c r="G4077" i="8" s="1"/>
  <c r="G4115" i="8" s="1"/>
  <c r="G4153" i="8" s="1"/>
  <c r="G4191" i="8" s="1"/>
  <c r="G4229" i="8" s="1"/>
  <c r="G4267" i="8" s="1"/>
  <c r="G4305" i="8" s="1"/>
  <c r="G4343" i="8" s="1"/>
  <c r="G4381" i="8" s="1"/>
  <c r="G4419" i="8" s="1"/>
  <c r="G4457" i="8" s="1"/>
  <c r="G4495" i="8" s="1"/>
  <c r="G4533" i="8" s="1"/>
  <c r="G4571" i="8" s="1"/>
  <c r="G4609" i="8" s="1"/>
  <c r="G4647" i="8" s="1"/>
  <c r="G4685" i="8" s="1"/>
  <c r="G4723" i="8" s="1"/>
  <c r="G4761" i="8" s="1"/>
  <c r="G4799" i="8" s="1"/>
  <c r="G4837" i="8" s="1"/>
  <c r="G4875" i="8" s="1"/>
  <c r="G4913" i="8" s="1"/>
  <c r="G4951" i="8" s="1"/>
  <c r="G4989" i="8" s="1"/>
  <c r="G5027" i="8" s="1"/>
  <c r="G5065" i="8" s="1"/>
  <c r="G5103" i="8" s="1"/>
  <c r="G5141" i="8" s="1"/>
  <c r="G5179" i="8" s="1"/>
  <c r="G5217" i="8" s="1"/>
  <c r="G5255" i="8" s="1"/>
  <c r="G5293" i="8" s="1"/>
  <c r="G5331" i="8" s="1"/>
  <c r="G5369" i="8" s="1"/>
  <c r="G5407" i="8" s="1"/>
  <c r="G5445" i="8" s="1"/>
  <c r="G5483" i="8" s="1"/>
  <c r="G5521" i="8" s="1"/>
  <c r="G5559" i="8" s="1"/>
  <c r="G5597" i="8" s="1"/>
  <c r="G5635" i="8" s="1"/>
  <c r="G5673" i="8" s="1"/>
  <c r="G5711" i="8" s="1"/>
  <c r="G5749" i="8" s="1"/>
  <c r="G5787" i="8" s="1"/>
  <c r="G5825" i="8" s="1"/>
  <c r="G5863" i="8" s="1"/>
  <c r="G5901" i="8" s="1"/>
  <c r="G5939" i="8" s="1"/>
  <c r="G5977" i="8" s="1"/>
  <c r="G6015" i="8" s="1"/>
  <c r="G6053" i="8" s="1"/>
  <c r="G6091" i="8" s="1"/>
  <c r="G6129" i="8" s="1"/>
  <c r="G6167" i="8" s="1"/>
  <c r="G6205" i="8" s="1"/>
  <c r="G6243" i="8" s="1"/>
  <c r="G6281" i="8" s="1"/>
  <c r="G6319" i="8" s="1"/>
  <c r="G6357" i="8" s="1"/>
  <c r="G6395" i="8" s="1"/>
  <c r="G6433" i="8" s="1"/>
  <c r="G6471" i="8" s="1"/>
  <c r="G6509" i="8" s="1"/>
  <c r="G6547" i="8" s="1"/>
  <c r="G6585" i="8" s="1"/>
  <c r="G6623" i="8" s="1"/>
  <c r="G6661" i="8" s="1"/>
  <c r="G6699" i="8" s="1"/>
  <c r="G6737" i="8" s="1"/>
  <c r="G6775" i="8" s="1"/>
  <c r="G6813" i="8" s="1"/>
  <c r="G6851" i="8" s="1"/>
  <c r="G6889" i="8" s="1"/>
  <c r="G6927" i="8" s="1"/>
  <c r="G6965" i="8" s="1"/>
  <c r="G7003" i="8" s="1"/>
  <c r="G7041" i="8" s="1"/>
  <c r="G7079" i="8" s="1"/>
  <c r="G7117" i="8" s="1"/>
  <c r="G7155" i="8" s="1"/>
  <c r="G7193" i="8" s="1"/>
  <c r="G7231" i="8" s="1"/>
  <c r="G7269" i="8" s="1"/>
  <c r="G7307" i="8" s="1"/>
  <c r="G7345" i="8" s="1"/>
  <c r="G7383" i="8" s="1"/>
  <c r="G7421" i="8" s="1"/>
  <c r="G7459" i="8" s="1"/>
  <c r="G7497" i="8" s="1"/>
  <c r="G7535" i="8" s="1"/>
  <c r="G7573" i="8" s="1"/>
  <c r="G7611" i="8" s="1"/>
  <c r="G7649" i="8" s="1"/>
  <c r="G7687" i="8" s="1"/>
  <c r="G7725" i="8" s="1"/>
  <c r="G7763" i="8" s="1"/>
  <c r="G7801" i="8" s="1"/>
  <c r="G7839" i="8" s="1"/>
  <c r="G7877" i="8" s="1"/>
  <c r="G7915" i="8" s="1"/>
  <c r="G7953" i="8" s="1"/>
  <c r="G7991" i="8" s="1"/>
  <c r="G8029" i="8" s="1"/>
  <c r="G8067" i="8" s="1"/>
  <c r="G8105" i="8" s="1"/>
  <c r="G8143" i="8" s="1"/>
  <c r="G8181" i="8" s="1"/>
  <c r="G8219" i="8" s="1"/>
  <c r="G8257" i="8" s="1"/>
  <c r="G8295" i="8" s="1"/>
  <c r="G8333" i="8" s="1"/>
  <c r="G8371" i="8" s="1"/>
  <c r="G8409" i="8" s="1"/>
  <c r="G8447" i="8" s="1"/>
  <c r="G8485" i="8" s="1"/>
  <c r="G8523" i="8" s="1"/>
  <c r="G8561" i="8" s="1"/>
  <c r="G8599" i="8" s="1"/>
  <c r="G8637" i="8" s="1"/>
  <c r="G8675" i="8" s="1"/>
  <c r="G8713" i="8" s="1"/>
  <c r="G8751" i="8" s="1"/>
  <c r="G8789" i="8" s="1"/>
  <c r="G8827" i="8" s="1"/>
  <c r="G8865" i="8" s="1"/>
  <c r="G8903" i="8" s="1"/>
  <c r="G8941" i="8" s="1"/>
  <c r="G8979" i="8" s="1"/>
  <c r="G9017" i="8" s="1"/>
  <c r="G9055" i="8" s="1"/>
  <c r="G9093" i="8" s="1"/>
  <c r="G9131" i="8" s="1"/>
  <c r="G9169" i="8" s="1"/>
  <c r="G9207" i="8" s="1"/>
  <c r="G9245" i="8" s="1"/>
  <c r="G9283" i="8" s="1"/>
  <c r="G9321" i="8" s="1"/>
  <c r="G9359" i="8" s="1"/>
  <c r="G9397" i="8" s="1"/>
  <c r="G9435" i="8" s="1"/>
  <c r="G9473" i="8" s="1"/>
  <c r="G9511" i="8" s="1"/>
  <c r="G9549" i="8" s="1"/>
  <c r="G9587" i="8" s="1"/>
  <c r="G9625" i="8" s="1"/>
  <c r="G9663" i="8" s="1"/>
  <c r="G9701" i="8" s="1"/>
  <c r="G9739" i="8" s="1"/>
  <c r="G9777" i="8" s="1"/>
  <c r="G9815" i="8" s="1"/>
  <c r="G9853" i="8" s="1"/>
  <c r="G9891" i="8" s="1"/>
  <c r="G9929" i="8" s="1"/>
  <c r="G9967" i="8" s="1"/>
  <c r="G10005" i="8" s="1"/>
  <c r="G10043" i="8" s="1"/>
  <c r="G10081" i="8" s="1"/>
  <c r="G10119" i="8" s="1"/>
  <c r="G10157" i="8" s="1"/>
  <c r="G10195" i="8" s="1"/>
  <c r="G10233" i="8" s="1"/>
  <c r="G10271" i="8" s="1"/>
  <c r="G10309" i="8" s="1"/>
  <c r="G10347" i="8" s="1"/>
  <c r="G10385" i="8" s="1"/>
  <c r="G10423" i="8" s="1"/>
  <c r="G10461" i="8" s="1"/>
  <c r="G10499" i="8" s="1"/>
  <c r="G10537" i="8" s="1"/>
  <c r="G10575" i="8" s="1"/>
  <c r="G10613" i="8" s="1"/>
  <c r="G10651" i="8" s="1"/>
  <c r="G10689" i="8" s="1"/>
  <c r="G10727" i="8" s="1"/>
  <c r="G10765" i="8" s="1"/>
  <c r="G10803" i="8" s="1"/>
  <c r="G10841" i="8" s="1"/>
  <c r="G10879" i="8" s="1"/>
  <c r="G10917" i="8" s="1"/>
  <c r="G10955" i="8" s="1"/>
  <c r="G10993" i="8" s="1"/>
  <c r="G11031" i="8" s="1"/>
  <c r="G11069" i="8" s="1"/>
  <c r="G11107" i="8" s="1"/>
  <c r="G11145" i="8" s="1"/>
  <c r="G11183" i="8" s="1"/>
  <c r="G11221" i="8" s="1"/>
  <c r="G11259" i="8" s="1"/>
  <c r="G11297" i="8" s="1"/>
  <c r="G11335" i="8" s="1"/>
  <c r="G11373" i="8" s="1"/>
  <c r="G11411" i="8" s="1"/>
  <c r="G11449" i="8" s="1"/>
  <c r="G11487" i="8" s="1"/>
  <c r="G11525" i="8" s="1"/>
  <c r="G11563" i="8" s="1"/>
  <c r="G11601" i="8" s="1"/>
  <c r="G11639" i="8" s="1"/>
  <c r="G11677" i="8" s="1"/>
  <c r="G11715" i="8" s="1"/>
  <c r="G11753" i="8" s="1"/>
  <c r="G11791" i="8" s="1"/>
  <c r="G11829" i="8" s="1"/>
  <c r="G11867" i="8" s="1"/>
  <c r="G11905" i="8" s="1"/>
  <c r="G11943" i="8" s="1"/>
  <c r="G11981" i="8" s="1"/>
  <c r="G12019" i="8" s="1"/>
  <c r="G12057" i="8" s="1"/>
  <c r="G12095" i="8" s="1"/>
  <c r="G12133" i="8" s="1"/>
  <c r="G12171" i="8" s="1"/>
  <c r="G12209" i="8" s="1"/>
  <c r="G12247" i="8" s="1"/>
  <c r="G12285" i="8" s="1"/>
  <c r="G12323" i="8" s="1"/>
  <c r="G12361" i="8" s="1"/>
  <c r="G12399" i="8" s="1"/>
  <c r="G12437" i="8" s="1"/>
  <c r="G12475" i="8" s="1"/>
  <c r="G12513" i="8" s="1"/>
  <c r="G12551" i="8" s="1"/>
  <c r="G12589" i="8" s="1"/>
  <c r="G12627" i="8" s="1"/>
  <c r="G12665" i="8" s="1"/>
  <c r="G12703" i="8" s="1"/>
  <c r="G12741" i="8" s="1"/>
  <c r="G12779" i="8" s="1"/>
  <c r="G12817" i="8" s="1"/>
  <c r="G12855" i="8" s="1"/>
  <c r="G12893" i="8" s="1"/>
  <c r="H87" i="8"/>
  <c r="H125" i="8" s="1"/>
  <c r="H163" i="8" s="1"/>
  <c r="H201" i="8" s="1"/>
  <c r="H239" i="8" s="1"/>
  <c r="H277" i="8" s="1"/>
  <c r="H315" i="8" s="1"/>
  <c r="H353" i="8" s="1"/>
  <c r="H391" i="8" s="1"/>
  <c r="H429" i="8" s="1"/>
  <c r="H467" i="8" s="1"/>
  <c r="H505" i="8" s="1"/>
  <c r="H543" i="8" s="1"/>
  <c r="H581" i="8" s="1"/>
  <c r="H619" i="8" s="1"/>
  <c r="H657" i="8" s="1"/>
  <c r="H695" i="8" s="1"/>
  <c r="H733" i="8" s="1"/>
  <c r="H771" i="8" s="1"/>
  <c r="H809" i="8" s="1"/>
  <c r="H847" i="8" s="1"/>
  <c r="H885" i="8" s="1"/>
  <c r="H923" i="8" s="1"/>
  <c r="H961" i="8" s="1"/>
  <c r="H999" i="8" s="1"/>
  <c r="H1037" i="8" s="1"/>
  <c r="H1075" i="8" s="1"/>
  <c r="H1113" i="8" s="1"/>
  <c r="H1151" i="8" s="1"/>
  <c r="H1189" i="8" s="1"/>
  <c r="H1227" i="8" s="1"/>
  <c r="H1265" i="8" s="1"/>
  <c r="H1303" i="8" s="1"/>
  <c r="H1341" i="8" s="1"/>
  <c r="H1379" i="8" s="1"/>
  <c r="H1417" i="8" s="1"/>
  <c r="H1455" i="8" s="1"/>
  <c r="H1493" i="8" s="1"/>
  <c r="H1531" i="8" s="1"/>
  <c r="H1569" i="8" s="1"/>
  <c r="H1607" i="8" s="1"/>
  <c r="H1645" i="8" s="1"/>
  <c r="H1683" i="8" s="1"/>
  <c r="H1721" i="8" s="1"/>
  <c r="H1759" i="8" s="1"/>
  <c r="H1797" i="8" s="1"/>
  <c r="H1835" i="8" s="1"/>
  <c r="H1873" i="8" s="1"/>
  <c r="H1911" i="8" s="1"/>
  <c r="H1949" i="8" s="1"/>
  <c r="H1987" i="8" s="1"/>
  <c r="H2025" i="8" s="1"/>
  <c r="H2063" i="8" s="1"/>
  <c r="H2101" i="8" s="1"/>
  <c r="H2139" i="8" s="1"/>
  <c r="H2177" i="8" s="1"/>
  <c r="H2215" i="8" s="1"/>
  <c r="H2253" i="8" s="1"/>
  <c r="H2291" i="8" s="1"/>
  <c r="H2329" i="8" s="1"/>
  <c r="H2367" i="8" s="1"/>
  <c r="H2405" i="8" s="1"/>
  <c r="H2443" i="8" s="1"/>
  <c r="H2481" i="8" s="1"/>
  <c r="H2519" i="8" s="1"/>
  <c r="H2557" i="8" s="1"/>
  <c r="H2595" i="8" s="1"/>
  <c r="H2633" i="8" s="1"/>
  <c r="H2671" i="8" s="1"/>
  <c r="H2709" i="8" s="1"/>
  <c r="H2747" i="8" s="1"/>
  <c r="H2785" i="8" s="1"/>
  <c r="H2823" i="8" s="1"/>
  <c r="H2861" i="8" s="1"/>
  <c r="H2899" i="8" s="1"/>
  <c r="H2937" i="8" s="1"/>
  <c r="H2975" i="8" s="1"/>
  <c r="H3013" i="8" s="1"/>
  <c r="H3051" i="8" s="1"/>
  <c r="H3089" i="8" s="1"/>
  <c r="H3127" i="8" s="1"/>
  <c r="H3165" i="8" s="1"/>
  <c r="H3203" i="8" s="1"/>
  <c r="H3241" i="8" s="1"/>
  <c r="H3279" i="8" s="1"/>
  <c r="H3317" i="8" s="1"/>
  <c r="H3355" i="8" s="1"/>
  <c r="H3393" i="8" s="1"/>
  <c r="H3431" i="8" s="1"/>
  <c r="H3469" i="8" s="1"/>
  <c r="H3507" i="8" s="1"/>
  <c r="H3545" i="8" s="1"/>
  <c r="H3583" i="8" s="1"/>
  <c r="H3621" i="8" s="1"/>
  <c r="H3659" i="8" s="1"/>
  <c r="H3697" i="8" s="1"/>
  <c r="H3735" i="8" s="1"/>
  <c r="H3773" i="8" s="1"/>
  <c r="H3811" i="8" s="1"/>
  <c r="H3849" i="8" s="1"/>
  <c r="H3887" i="8" s="1"/>
  <c r="H3925" i="8" s="1"/>
  <c r="H3963" i="8" s="1"/>
  <c r="H4001" i="8" s="1"/>
  <c r="H4039" i="8" s="1"/>
  <c r="H4077" i="8" s="1"/>
  <c r="H4115" i="8" s="1"/>
  <c r="H4153" i="8" s="1"/>
  <c r="H4191" i="8" s="1"/>
  <c r="H4229" i="8" s="1"/>
  <c r="H4267" i="8" s="1"/>
  <c r="H4305" i="8" s="1"/>
  <c r="H4343" i="8" s="1"/>
  <c r="H4381" i="8" s="1"/>
  <c r="H4419" i="8" s="1"/>
  <c r="H4457" i="8" s="1"/>
  <c r="H4495" i="8" s="1"/>
  <c r="H4533" i="8" s="1"/>
  <c r="H4571" i="8" s="1"/>
  <c r="H4609" i="8" s="1"/>
  <c r="H4647" i="8" s="1"/>
  <c r="H4685" i="8" s="1"/>
  <c r="H4723" i="8" s="1"/>
  <c r="H4761" i="8" s="1"/>
  <c r="H4799" i="8" s="1"/>
  <c r="H4837" i="8" s="1"/>
  <c r="H4875" i="8" s="1"/>
  <c r="H4913" i="8" s="1"/>
  <c r="H4951" i="8" s="1"/>
  <c r="H4989" i="8" s="1"/>
  <c r="H5027" i="8" s="1"/>
  <c r="H5065" i="8" s="1"/>
  <c r="H5103" i="8" s="1"/>
  <c r="H5141" i="8" s="1"/>
  <c r="H5179" i="8" s="1"/>
  <c r="H5217" i="8" s="1"/>
  <c r="H5255" i="8" s="1"/>
  <c r="H5293" i="8" s="1"/>
  <c r="H5331" i="8" s="1"/>
  <c r="H5369" i="8" s="1"/>
  <c r="H5407" i="8" s="1"/>
  <c r="H5445" i="8" s="1"/>
  <c r="H5483" i="8" s="1"/>
  <c r="H5521" i="8" s="1"/>
  <c r="H5559" i="8" s="1"/>
  <c r="H5597" i="8" s="1"/>
  <c r="H5635" i="8" s="1"/>
  <c r="H5673" i="8" s="1"/>
  <c r="H5711" i="8" s="1"/>
  <c r="H5749" i="8" s="1"/>
  <c r="H5787" i="8" s="1"/>
  <c r="H5825" i="8" s="1"/>
  <c r="H5863" i="8" s="1"/>
  <c r="H5901" i="8" s="1"/>
  <c r="H5939" i="8" s="1"/>
  <c r="H5977" i="8" s="1"/>
  <c r="H6015" i="8" s="1"/>
  <c r="H6053" i="8" s="1"/>
  <c r="H6091" i="8" s="1"/>
  <c r="H6129" i="8" s="1"/>
  <c r="H6167" i="8" s="1"/>
  <c r="H6205" i="8" s="1"/>
  <c r="H6243" i="8" s="1"/>
  <c r="H6281" i="8" s="1"/>
  <c r="H6319" i="8" s="1"/>
  <c r="H6357" i="8" s="1"/>
  <c r="H6395" i="8" s="1"/>
  <c r="H6433" i="8" s="1"/>
  <c r="H6471" i="8" s="1"/>
  <c r="H6509" i="8" s="1"/>
  <c r="H6547" i="8" s="1"/>
  <c r="H6585" i="8" s="1"/>
  <c r="H6623" i="8" s="1"/>
  <c r="H6661" i="8" s="1"/>
  <c r="H6699" i="8" s="1"/>
  <c r="H6737" i="8" s="1"/>
  <c r="H6775" i="8" s="1"/>
  <c r="H6813" i="8" s="1"/>
  <c r="H6851" i="8" s="1"/>
  <c r="H6889" i="8" s="1"/>
  <c r="H6927" i="8" s="1"/>
  <c r="H6965" i="8" s="1"/>
  <c r="H7003" i="8" s="1"/>
  <c r="H7041" i="8" s="1"/>
  <c r="H7079" i="8" s="1"/>
  <c r="H7117" i="8" s="1"/>
  <c r="H7155" i="8" s="1"/>
  <c r="H7193" i="8" s="1"/>
  <c r="H7231" i="8" s="1"/>
  <c r="H7269" i="8" s="1"/>
  <c r="H7307" i="8" s="1"/>
  <c r="H7345" i="8" s="1"/>
  <c r="H7383" i="8" s="1"/>
  <c r="H7421" i="8" s="1"/>
  <c r="H7459" i="8" s="1"/>
  <c r="H7497" i="8" s="1"/>
  <c r="H7535" i="8" s="1"/>
  <c r="H7573" i="8" s="1"/>
  <c r="H7611" i="8" s="1"/>
  <c r="H7649" i="8" s="1"/>
  <c r="H7687" i="8" s="1"/>
  <c r="H7725" i="8" s="1"/>
  <c r="H7763" i="8" s="1"/>
  <c r="H7801" i="8" s="1"/>
  <c r="H7839" i="8" s="1"/>
  <c r="H7877" i="8" s="1"/>
  <c r="H7915" i="8" s="1"/>
  <c r="H7953" i="8" s="1"/>
  <c r="H7991" i="8" s="1"/>
  <c r="H8029" i="8" s="1"/>
  <c r="H8067" i="8" s="1"/>
  <c r="H8105" i="8" s="1"/>
  <c r="H8143" i="8" s="1"/>
  <c r="H8181" i="8" s="1"/>
  <c r="H8219" i="8" s="1"/>
  <c r="H8257" i="8" s="1"/>
  <c r="H8295" i="8" s="1"/>
  <c r="H8333" i="8" s="1"/>
  <c r="H8371" i="8" s="1"/>
  <c r="H8409" i="8" s="1"/>
  <c r="H8447" i="8" s="1"/>
  <c r="H8485" i="8" s="1"/>
  <c r="H8523" i="8" s="1"/>
  <c r="H8561" i="8" s="1"/>
  <c r="H8599" i="8" s="1"/>
  <c r="H8637" i="8" s="1"/>
  <c r="H8675" i="8" s="1"/>
  <c r="H8713" i="8" s="1"/>
  <c r="H8751" i="8" s="1"/>
  <c r="H8789" i="8" s="1"/>
  <c r="H8827" i="8" s="1"/>
  <c r="H8865" i="8" s="1"/>
  <c r="H8903" i="8" s="1"/>
  <c r="H8941" i="8" s="1"/>
  <c r="H8979" i="8" s="1"/>
  <c r="H9017" i="8" s="1"/>
  <c r="H9055" i="8" s="1"/>
  <c r="H9093" i="8" s="1"/>
  <c r="H9131" i="8" s="1"/>
  <c r="H9169" i="8" s="1"/>
  <c r="H9207" i="8" s="1"/>
  <c r="H9245" i="8" s="1"/>
  <c r="H9283" i="8" s="1"/>
  <c r="H9321" i="8" s="1"/>
  <c r="H9359" i="8" s="1"/>
  <c r="H9397" i="8" s="1"/>
  <c r="H9435" i="8" s="1"/>
  <c r="H9473" i="8" s="1"/>
  <c r="H9511" i="8" s="1"/>
  <c r="H9549" i="8" s="1"/>
  <c r="H9587" i="8" s="1"/>
  <c r="H9625" i="8" s="1"/>
  <c r="H9663" i="8" s="1"/>
  <c r="H9701" i="8" s="1"/>
  <c r="H9739" i="8" s="1"/>
  <c r="H9777" i="8" s="1"/>
  <c r="H9815" i="8" s="1"/>
  <c r="H9853" i="8" s="1"/>
  <c r="H9891" i="8" s="1"/>
  <c r="H9929" i="8" s="1"/>
  <c r="H9967" i="8" s="1"/>
  <c r="H10005" i="8" s="1"/>
  <c r="H10043" i="8" s="1"/>
  <c r="H10081" i="8" s="1"/>
  <c r="H10119" i="8" s="1"/>
  <c r="H10157" i="8" s="1"/>
  <c r="H10195" i="8" s="1"/>
  <c r="H10233" i="8" s="1"/>
  <c r="H10271" i="8" s="1"/>
  <c r="H10309" i="8" s="1"/>
  <c r="H10347" i="8" s="1"/>
  <c r="H10385" i="8" s="1"/>
  <c r="H10423" i="8" s="1"/>
  <c r="H10461" i="8" s="1"/>
  <c r="H10499" i="8" s="1"/>
  <c r="H10537" i="8" s="1"/>
  <c r="H10575" i="8" s="1"/>
  <c r="H10613" i="8" s="1"/>
  <c r="H10651" i="8" s="1"/>
  <c r="H10689" i="8" s="1"/>
  <c r="H10727" i="8" s="1"/>
  <c r="H10765" i="8" s="1"/>
  <c r="H10803" i="8" s="1"/>
  <c r="H10841" i="8" s="1"/>
  <c r="H10879" i="8" s="1"/>
  <c r="H10917" i="8" s="1"/>
  <c r="H10955" i="8" s="1"/>
  <c r="H10993" i="8" s="1"/>
  <c r="H11031" i="8" s="1"/>
  <c r="H11069" i="8" s="1"/>
  <c r="H11107" i="8" s="1"/>
  <c r="H11145" i="8" s="1"/>
  <c r="H11183" i="8" s="1"/>
  <c r="H11221" i="8" s="1"/>
  <c r="H11259" i="8" s="1"/>
  <c r="H11297" i="8" s="1"/>
  <c r="H11335" i="8" s="1"/>
  <c r="H11373" i="8" s="1"/>
  <c r="H11411" i="8" s="1"/>
  <c r="H11449" i="8" s="1"/>
  <c r="H11487" i="8" s="1"/>
  <c r="H11525" i="8" s="1"/>
  <c r="H11563" i="8" s="1"/>
  <c r="H11601" i="8" s="1"/>
  <c r="H11639" i="8" s="1"/>
  <c r="H11677" i="8" s="1"/>
  <c r="H11715" i="8" s="1"/>
  <c r="H11753" i="8" s="1"/>
  <c r="H11791" i="8" s="1"/>
  <c r="H11829" i="8" s="1"/>
  <c r="H11867" i="8" s="1"/>
  <c r="H11905" i="8" s="1"/>
  <c r="H11943" i="8" s="1"/>
  <c r="H11981" i="8" s="1"/>
  <c r="H12019" i="8" s="1"/>
  <c r="H12057" i="8" s="1"/>
  <c r="H12095" i="8" s="1"/>
  <c r="H12133" i="8" s="1"/>
  <c r="H12171" i="8" s="1"/>
  <c r="H12209" i="8" s="1"/>
  <c r="H12247" i="8" s="1"/>
  <c r="H12285" i="8" s="1"/>
  <c r="H12323" i="8" s="1"/>
  <c r="H12361" i="8" s="1"/>
  <c r="H12399" i="8" s="1"/>
  <c r="H12437" i="8" s="1"/>
  <c r="H12475" i="8" s="1"/>
  <c r="H12513" i="8" s="1"/>
  <c r="H12551" i="8" s="1"/>
  <c r="H12589" i="8" s="1"/>
  <c r="H12627" i="8" s="1"/>
  <c r="H12665" i="8" s="1"/>
  <c r="H12703" i="8" s="1"/>
  <c r="H12741" i="8" s="1"/>
  <c r="H12779" i="8" s="1"/>
  <c r="H12817" i="8" s="1"/>
  <c r="H12855" i="8" s="1"/>
  <c r="H12893" i="8" s="1"/>
  <c r="I87" i="8"/>
  <c r="I125" i="8" s="1"/>
  <c r="I163" i="8" s="1"/>
  <c r="I201" i="8" s="1"/>
  <c r="I239" i="8" s="1"/>
  <c r="I277" i="8" s="1"/>
  <c r="I315" i="8" s="1"/>
  <c r="I353" i="8" s="1"/>
  <c r="I391" i="8" s="1"/>
  <c r="I429" i="8" s="1"/>
  <c r="I467" i="8" s="1"/>
  <c r="I505" i="8" s="1"/>
  <c r="I543" i="8" s="1"/>
  <c r="I581" i="8" s="1"/>
  <c r="I619" i="8" s="1"/>
  <c r="I657" i="8" s="1"/>
  <c r="I695" i="8" s="1"/>
  <c r="I733" i="8" s="1"/>
  <c r="I771" i="8" s="1"/>
  <c r="I809" i="8" s="1"/>
  <c r="I847" i="8" s="1"/>
  <c r="I885" i="8" s="1"/>
  <c r="I923" i="8" s="1"/>
  <c r="I961" i="8" s="1"/>
  <c r="I999" i="8" s="1"/>
  <c r="I1037" i="8" s="1"/>
  <c r="I1075" i="8" s="1"/>
  <c r="I1113" i="8" s="1"/>
  <c r="I1151" i="8" s="1"/>
  <c r="I1189" i="8" s="1"/>
  <c r="I1227" i="8" s="1"/>
  <c r="I1265" i="8" s="1"/>
  <c r="I1303" i="8" s="1"/>
  <c r="I1341" i="8" s="1"/>
  <c r="I1379" i="8" s="1"/>
  <c r="I1417" i="8" s="1"/>
  <c r="I1455" i="8" s="1"/>
  <c r="I1493" i="8" s="1"/>
  <c r="I1531" i="8" s="1"/>
  <c r="I1569" i="8" s="1"/>
  <c r="I1607" i="8" s="1"/>
  <c r="I1645" i="8" s="1"/>
  <c r="I1683" i="8" s="1"/>
  <c r="I1721" i="8" s="1"/>
  <c r="I1759" i="8" s="1"/>
  <c r="I1797" i="8" s="1"/>
  <c r="I1835" i="8" s="1"/>
  <c r="I1873" i="8" s="1"/>
  <c r="I1911" i="8" s="1"/>
  <c r="I1949" i="8" s="1"/>
  <c r="I1987" i="8" s="1"/>
  <c r="I2025" i="8" s="1"/>
  <c r="I2063" i="8" s="1"/>
  <c r="I2101" i="8" s="1"/>
  <c r="I2139" i="8" s="1"/>
  <c r="I2177" i="8" s="1"/>
  <c r="I2215" i="8" s="1"/>
  <c r="I2253" i="8" s="1"/>
  <c r="I2291" i="8" s="1"/>
  <c r="I2329" i="8" s="1"/>
  <c r="I2367" i="8" s="1"/>
  <c r="I2405" i="8" s="1"/>
  <c r="I2443" i="8" s="1"/>
  <c r="I2481" i="8" s="1"/>
  <c r="I2519" i="8" s="1"/>
  <c r="I2557" i="8" s="1"/>
  <c r="I2595" i="8" s="1"/>
  <c r="I2633" i="8" s="1"/>
  <c r="I2671" i="8" s="1"/>
  <c r="I2709" i="8" s="1"/>
  <c r="I2747" i="8" s="1"/>
  <c r="I2785" i="8" s="1"/>
  <c r="I2823" i="8" s="1"/>
  <c r="I2861" i="8" s="1"/>
  <c r="I2899" i="8" s="1"/>
  <c r="I2937" i="8" s="1"/>
  <c r="I2975" i="8" s="1"/>
  <c r="I3013" i="8" s="1"/>
  <c r="I3051" i="8" s="1"/>
  <c r="I3089" i="8" s="1"/>
  <c r="I3127" i="8" s="1"/>
  <c r="I3165" i="8" s="1"/>
  <c r="I3203" i="8" s="1"/>
  <c r="I3241" i="8" s="1"/>
  <c r="I3279" i="8" s="1"/>
  <c r="I3317" i="8" s="1"/>
  <c r="I3355" i="8" s="1"/>
  <c r="I3393" i="8" s="1"/>
  <c r="I3431" i="8" s="1"/>
  <c r="I3469" i="8" s="1"/>
  <c r="I3507" i="8" s="1"/>
  <c r="I3545" i="8" s="1"/>
  <c r="I3583" i="8" s="1"/>
  <c r="I3621" i="8" s="1"/>
  <c r="I3659" i="8" s="1"/>
  <c r="I3697" i="8" s="1"/>
  <c r="I3735" i="8" s="1"/>
  <c r="I3773" i="8" s="1"/>
  <c r="I3811" i="8" s="1"/>
  <c r="I3849" i="8" s="1"/>
  <c r="I3887" i="8" s="1"/>
  <c r="I3925" i="8" s="1"/>
  <c r="I3963" i="8" s="1"/>
  <c r="I4001" i="8" s="1"/>
  <c r="I4039" i="8" s="1"/>
  <c r="I4077" i="8" s="1"/>
  <c r="I4115" i="8" s="1"/>
  <c r="I4153" i="8" s="1"/>
  <c r="I4191" i="8" s="1"/>
  <c r="I4229" i="8" s="1"/>
  <c r="I4267" i="8" s="1"/>
  <c r="I4305" i="8" s="1"/>
  <c r="I4343" i="8" s="1"/>
  <c r="I4381" i="8" s="1"/>
  <c r="I4419" i="8" s="1"/>
  <c r="I4457" i="8" s="1"/>
  <c r="I4495" i="8" s="1"/>
  <c r="I4533" i="8" s="1"/>
  <c r="I4571" i="8" s="1"/>
  <c r="I4609" i="8" s="1"/>
  <c r="I4647" i="8" s="1"/>
  <c r="I4685" i="8" s="1"/>
  <c r="I4723" i="8" s="1"/>
  <c r="I4761" i="8" s="1"/>
  <c r="I4799" i="8" s="1"/>
  <c r="I4837" i="8" s="1"/>
  <c r="I4875" i="8" s="1"/>
  <c r="I4913" i="8" s="1"/>
  <c r="I4951" i="8" s="1"/>
  <c r="I4989" i="8" s="1"/>
  <c r="I5027" i="8" s="1"/>
  <c r="I5065" i="8" s="1"/>
  <c r="I5103" i="8" s="1"/>
  <c r="I5141" i="8" s="1"/>
  <c r="I5179" i="8" s="1"/>
  <c r="I5217" i="8" s="1"/>
  <c r="I5255" i="8" s="1"/>
  <c r="I5293" i="8" s="1"/>
  <c r="I5331" i="8" s="1"/>
  <c r="I5369" i="8" s="1"/>
  <c r="I5407" i="8" s="1"/>
  <c r="I5445" i="8" s="1"/>
  <c r="I5483" i="8" s="1"/>
  <c r="I5521" i="8" s="1"/>
  <c r="I5559" i="8" s="1"/>
  <c r="I5597" i="8" s="1"/>
  <c r="I5635" i="8" s="1"/>
  <c r="I5673" i="8" s="1"/>
  <c r="I5711" i="8" s="1"/>
  <c r="I5749" i="8" s="1"/>
  <c r="I5787" i="8" s="1"/>
  <c r="I5825" i="8" s="1"/>
  <c r="I5863" i="8" s="1"/>
  <c r="I5901" i="8" s="1"/>
  <c r="I5939" i="8" s="1"/>
  <c r="I5977" i="8" s="1"/>
  <c r="I6015" i="8" s="1"/>
  <c r="I6053" i="8" s="1"/>
  <c r="I6091" i="8" s="1"/>
  <c r="I6129" i="8" s="1"/>
  <c r="I6167" i="8" s="1"/>
  <c r="I6205" i="8" s="1"/>
  <c r="I6243" i="8" s="1"/>
  <c r="I6281" i="8" s="1"/>
  <c r="I6319" i="8" s="1"/>
  <c r="I6357" i="8" s="1"/>
  <c r="I6395" i="8" s="1"/>
  <c r="I6433" i="8" s="1"/>
  <c r="I6471" i="8" s="1"/>
  <c r="I6509" i="8" s="1"/>
  <c r="I6547" i="8" s="1"/>
  <c r="I6585" i="8" s="1"/>
  <c r="I6623" i="8" s="1"/>
  <c r="I6661" i="8" s="1"/>
  <c r="I6699" i="8" s="1"/>
  <c r="I6737" i="8" s="1"/>
  <c r="I6775" i="8" s="1"/>
  <c r="I6813" i="8" s="1"/>
  <c r="I6851" i="8" s="1"/>
  <c r="I6889" i="8" s="1"/>
  <c r="I6927" i="8" s="1"/>
  <c r="I6965" i="8" s="1"/>
  <c r="I7003" i="8" s="1"/>
  <c r="I7041" i="8" s="1"/>
  <c r="I7079" i="8" s="1"/>
  <c r="I7117" i="8" s="1"/>
  <c r="I7155" i="8" s="1"/>
  <c r="I7193" i="8" s="1"/>
  <c r="I7231" i="8" s="1"/>
  <c r="I7269" i="8" s="1"/>
  <c r="I7307" i="8" s="1"/>
  <c r="I7345" i="8" s="1"/>
  <c r="I7383" i="8" s="1"/>
  <c r="I7421" i="8" s="1"/>
  <c r="I7459" i="8" s="1"/>
  <c r="I7497" i="8" s="1"/>
  <c r="I7535" i="8" s="1"/>
  <c r="I7573" i="8" s="1"/>
  <c r="I7611" i="8" s="1"/>
  <c r="I7649" i="8" s="1"/>
  <c r="I7687" i="8" s="1"/>
  <c r="I7725" i="8" s="1"/>
  <c r="I7763" i="8" s="1"/>
  <c r="I7801" i="8" s="1"/>
  <c r="I7839" i="8" s="1"/>
  <c r="I7877" i="8" s="1"/>
  <c r="I7915" i="8" s="1"/>
  <c r="I7953" i="8" s="1"/>
  <c r="I7991" i="8" s="1"/>
  <c r="I8029" i="8" s="1"/>
  <c r="I8067" i="8" s="1"/>
  <c r="I8105" i="8" s="1"/>
  <c r="I8143" i="8" s="1"/>
  <c r="I8181" i="8" s="1"/>
  <c r="I8219" i="8" s="1"/>
  <c r="I8257" i="8" s="1"/>
  <c r="I8295" i="8" s="1"/>
  <c r="I8333" i="8" s="1"/>
  <c r="I8371" i="8" s="1"/>
  <c r="I8409" i="8" s="1"/>
  <c r="I8447" i="8" s="1"/>
  <c r="I8485" i="8" s="1"/>
  <c r="I8523" i="8" s="1"/>
  <c r="I8561" i="8" s="1"/>
  <c r="I8599" i="8" s="1"/>
  <c r="I8637" i="8" s="1"/>
  <c r="I8675" i="8" s="1"/>
  <c r="I8713" i="8" s="1"/>
  <c r="I8751" i="8" s="1"/>
  <c r="I8789" i="8" s="1"/>
  <c r="I8827" i="8" s="1"/>
  <c r="I8865" i="8" s="1"/>
  <c r="I8903" i="8" s="1"/>
  <c r="I8941" i="8" s="1"/>
  <c r="I8979" i="8" s="1"/>
  <c r="I9017" i="8" s="1"/>
  <c r="I9055" i="8" s="1"/>
  <c r="I9093" i="8" s="1"/>
  <c r="I9131" i="8" s="1"/>
  <c r="I9169" i="8" s="1"/>
  <c r="I9207" i="8" s="1"/>
  <c r="I9245" i="8" s="1"/>
  <c r="I9283" i="8" s="1"/>
  <c r="I9321" i="8" s="1"/>
  <c r="I9359" i="8" s="1"/>
  <c r="I9397" i="8" s="1"/>
  <c r="I9435" i="8" s="1"/>
  <c r="I9473" i="8" s="1"/>
  <c r="I9511" i="8" s="1"/>
  <c r="I9549" i="8" s="1"/>
  <c r="I9587" i="8" s="1"/>
  <c r="I9625" i="8" s="1"/>
  <c r="I9663" i="8" s="1"/>
  <c r="I9701" i="8" s="1"/>
  <c r="I9739" i="8" s="1"/>
  <c r="I9777" i="8" s="1"/>
  <c r="I9815" i="8" s="1"/>
  <c r="I9853" i="8" s="1"/>
  <c r="I9891" i="8" s="1"/>
  <c r="I9929" i="8" s="1"/>
  <c r="I9967" i="8" s="1"/>
  <c r="I10005" i="8" s="1"/>
  <c r="I10043" i="8" s="1"/>
  <c r="I10081" i="8" s="1"/>
  <c r="I10119" i="8" s="1"/>
  <c r="I10157" i="8" s="1"/>
  <c r="I10195" i="8" s="1"/>
  <c r="I10233" i="8" s="1"/>
  <c r="I10271" i="8" s="1"/>
  <c r="I10309" i="8" s="1"/>
  <c r="I10347" i="8" s="1"/>
  <c r="I10385" i="8" s="1"/>
  <c r="I10423" i="8" s="1"/>
  <c r="I10461" i="8" s="1"/>
  <c r="I10499" i="8" s="1"/>
  <c r="I10537" i="8" s="1"/>
  <c r="I10575" i="8" s="1"/>
  <c r="I10613" i="8" s="1"/>
  <c r="I10651" i="8" s="1"/>
  <c r="I10689" i="8" s="1"/>
  <c r="I10727" i="8" s="1"/>
  <c r="I10765" i="8" s="1"/>
  <c r="I10803" i="8" s="1"/>
  <c r="I10841" i="8" s="1"/>
  <c r="I10879" i="8" s="1"/>
  <c r="I10917" i="8" s="1"/>
  <c r="I10955" i="8" s="1"/>
  <c r="I10993" i="8" s="1"/>
  <c r="I11031" i="8" s="1"/>
  <c r="I11069" i="8" s="1"/>
  <c r="I11107" i="8" s="1"/>
  <c r="I11145" i="8" s="1"/>
  <c r="I11183" i="8" s="1"/>
  <c r="I11221" i="8" s="1"/>
  <c r="I11259" i="8" s="1"/>
  <c r="I11297" i="8" s="1"/>
  <c r="I11335" i="8" s="1"/>
  <c r="I11373" i="8" s="1"/>
  <c r="I11411" i="8" s="1"/>
  <c r="I11449" i="8" s="1"/>
  <c r="I11487" i="8" s="1"/>
  <c r="I11525" i="8" s="1"/>
  <c r="I11563" i="8" s="1"/>
  <c r="I11601" i="8" s="1"/>
  <c r="I11639" i="8" s="1"/>
  <c r="I11677" i="8" s="1"/>
  <c r="I11715" i="8" s="1"/>
  <c r="I11753" i="8" s="1"/>
  <c r="I11791" i="8" s="1"/>
  <c r="I11829" i="8" s="1"/>
  <c r="I11867" i="8" s="1"/>
  <c r="I11905" i="8" s="1"/>
  <c r="I11943" i="8" s="1"/>
  <c r="I11981" i="8" s="1"/>
  <c r="I12019" i="8" s="1"/>
  <c r="I12057" i="8" s="1"/>
  <c r="I12095" i="8" s="1"/>
  <c r="I12133" i="8" s="1"/>
  <c r="I12171" i="8" s="1"/>
  <c r="I12209" i="8" s="1"/>
  <c r="I12247" i="8" s="1"/>
  <c r="I12285" i="8" s="1"/>
  <c r="I12323" i="8" s="1"/>
  <c r="I12361" i="8" s="1"/>
  <c r="I12399" i="8" s="1"/>
  <c r="I12437" i="8" s="1"/>
  <c r="I12475" i="8" s="1"/>
  <c r="I12513" i="8" s="1"/>
  <c r="I12551" i="8" s="1"/>
  <c r="I12589" i="8" s="1"/>
  <c r="I12627" i="8" s="1"/>
  <c r="I12665" i="8" s="1"/>
  <c r="I12703" i="8" s="1"/>
  <c r="I12741" i="8" s="1"/>
  <c r="I12779" i="8" s="1"/>
  <c r="I12817" i="8" s="1"/>
  <c r="I12855" i="8" s="1"/>
  <c r="I12893" i="8" s="1"/>
  <c r="J87" i="8"/>
  <c r="J125" i="8" s="1"/>
  <c r="J163" i="8" s="1"/>
  <c r="J201" i="8" s="1"/>
  <c r="J239" i="8" s="1"/>
  <c r="J277" i="8" s="1"/>
  <c r="J315" i="8" s="1"/>
  <c r="J353" i="8" s="1"/>
  <c r="J391" i="8" s="1"/>
  <c r="J429" i="8" s="1"/>
  <c r="J467" i="8" s="1"/>
  <c r="J505" i="8" s="1"/>
  <c r="J543" i="8" s="1"/>
  <c r="J581" i="8" s="1"/>
  <c r="J619" i="8" s="1"/>
  <c r="J657" i="8" s="1"/>
  <c r="J695" i="8" s="1"/>
  <c r="J733" i="8" s="1"/>
  <c r="J771" i="8" s="1"/>
  <c r="J809" i="8" s="1"/>
  <c r="J847" i="8" s="1"/>
  <c r="J885" i="8" s="1"/>
  <c r="J923" i="8" s="1"/>
  <c r="J961" i="8" s="1"/>
  <c r="J999" i="8" s="1"/>
  <c r="J1037" i="8" s="1"/>
  <c r="J1075" i="8" s="1"/>
  <c r="J1113" i="8" s="1"/>
  <c r="J1151" i="8" s="1"/>
  <c r="J1189" i="8" s="1"/>
  <c r="J1227" i="8" s="1"/>
  <c r="J1265" i="8" s="1"/>
  <c r="J1303" i="8" s="1"/>
  <c r="J1341" i="8" s="1"/>
  <c r="J1379" i="8" s="1"/>
  <c r="J1417" i="8" s="1"/>
  <c r="J1455" i="8" s="1"/>
  <c r="J1493" i="8" s="1"/>
  <c r="J1531" i="8" s="1"/>
  <c r="J1569" i="8" s="1"/>
  <c r="J1607" i="8" s="1"/>
  <c r="J1645" i="8" s="1"/>
  <c r="J1683" i="8" s="1"/>
  <c r="J1721" i="8" s="1"/>
  <c r="J1759" i="8" s="1"/>
  <c r="J1797" i="8" s="1"/>
  <c r="J1835" i="8" s="1"/>
  <c r="J1873" i="8" s="1"/>
  <c r="J1911" i="8" s="1"/>
  <c r="J1949" i="8" s="1"/>
  <c r="J1987" i="8" s="1"/>
  <c r="J2025" i="8" s="1"/>
  <c r="J2063" i="8" s="1"/>
  <c r="J2101" i="8" s="1"/>
  <c r="J2139" i="8" s="1"/>
  <c r="J2177" i="8" s="1"/>
  <c r="J2215" i="8" s="1"/>
  <c r="J2253" i="8" s="1"/>
  <c r="J2291" i="8" s="1"/>
  <c r="J2329" i="8" s="1"/>
  <c r="J2367" i="8" s="1"/>
  <c r="J2405" i="8" s="1"/>
  <c r="J2443" i="8" s="1"/>
  <c r="J2481" i="8" s="1"/>
  <c r="J2519" i="8" s="1"/>
  <c r="J2557" i="8" s="1"/>
  <c r="J2595" i="8" s="1"/>
  <c r="J2633" i="8" s="1"/>
  <c r="J2671" i="8" s="1"/>
  <c r="J2709" i="8" s="1"/>
  <c r="J2747" i="8" s="1"/>
  <c r="J2785" i="8" s="1"/>
  <c r="J2823" i="8" s="1"/>
  <c r="J2861" i="8" s="1"/>
  <c r="J2899" i="8" s="1"/>
  <c r="J2937" i="8" s="1"/>
  <c r="J2975" i="8" s="1"/>
  <c r="J3013" i="8" s="1"/>
  <c r="J3051" i="8" s="1"/>
  <c r="J3089" i="8" s="1"/>
  <c r="J3127" i="8" s="1"/>
  <c r="J3165" i="8" s="1"/>
  <c r="J3203" i="8" s="1"/>
  <c r="J3241" i="8" s="1"/>
  <c r="J3279" i="8" s="1"/>
  <c r="J3317" i="8" s="1"/>
  <c r="J3355" i="8" s="1"/>
  <c r="J3393" i="8" s="1"/>
  <c r="J3431" i="8" s="1"/>
  <c r="J3469" i="8" s="1"/>
  <c r="J3507" i="8" s="1"/>
  <c r="J3545" i="8" s="1"/>
  <c r="J3583" i="8" s="1"/>
  <c r="J3621" i="8" s="1"/>
  <c r="J3659" i="8" s="1"/>
  <c r="J3697" i="8" s="1"/>
  <c r="J3735" i="8" s="1"/>
  <c r="J3773" i="8" s="1"/>
  <c r="J3811" i="8" s="1"/>
  <c r="J3849" i="8" s="1"/>
  <c r="J3887" i="8" s="1"/>
  <c r="J3925" i="8" s="1"/>
  <c r="J3963" i="8" s="1"/>
  <c r="J4001" i="8" s="1"/>
  <c r="J4039" i="8" s="1"/>
  <c r="J4077" i="8" s="1"/>
  <c r="J4115" i="8" s="1"/>
  <c r="J4153" i="8" s="1"/>
  <c r="J4191" i="8" s="1"/>
  <c r="J4229" i="8" s="1"/>
  <c r="J4267" i="8" s="1"/>
  <c r="J4305" i="8" s="1"/>
  <c r="J4343" i="8" s="1"/>
  <c r="J4381" i="8" s="1"/>
  <c r="J4419" i="8" s="1"/>
  <c r="J4457" i="8" s="1"/>
  <c r="J4495" i="8" s="1"/>
  <c r="J4533" i="8" s="1"/>
  <c r="J4571" i="8" s="1"/>
  <c r="J4609" i="8" s="1"/>
  <c r="J4647" i="8" s="1"/>
  <c r="J4685" i="8" s="1"/>
  <c r="J4723" i="8" s="1"/>
  <c r="J4761" i="8" s="1"/>
  <c r="J4799" i="8" s="1"/>
  <c r="J4837" i="8" s="1"/>
  <c r="J4875" i="8" s="1"/>
  <c r="J4913" i="8" s="1"/>
  <c r="J4951" i="8" s="1"/>
  <c r="J4989" i="8" s="1"/>
  <c r="J5027" i="8" s="1"/>
  <c r="J5065" i="8" s="1"/>
  <c r="J5103" i="8" s="1"/>
  <c r="J5141" i="8" s="1"/>
  <c r="J5179" i="8" s="1"/>
  <c r="J5217" i="8" s="1"/>
  <c r="J5255" i="8" s="1"/>
  <c r="J5293" i="8" s="1"/>
  <c r="J5331" i="8" s="1"/>
  <c r="J5369" i="8" s="1"/>
  <c r="J5407" i="8" s="1"/>
  <c r="J5445" i="8" s="1"/>
  <c r="J5483" i="8" s="1"/>
  <c r="J5521" i="8" s="1"/>
  <c r="J5559" i="8" s="1"/>
  <c r="J5597" i="8" s="1"/>
  <c r="J5635" i="8" s="1"/>
  <c r="J5673" i="8" s="1"/>
  <c r="J5711" i="8" s="1"/>
  <c r="J5749" i="8" s="1"/>
  <c r="J5787" i="8" s="1"/>
  <c r="J5825" i="8" s="1"/>
  <c r="J5863" i="8" s="1"/>
  <c r="J5901" i="8" s="1"/>
  <c r="J5939" i="8" s="1"/>
  <c r="J5977" i="8" s="1"/>
  <c r="J6015" i="8" s="1"/>
  <c r="J6053" i="8" s="1"/>
  <c r="J6091" i="8" s="1"/>
  <c r="J6129" i="8" s="1"/>
  <c r="J6167" i="8" s="1"/>
  <c r="J6205" i="8" s="1"/>
  <c r="J6243" i="8" s="1"/>
  <c r="J6281" i="8" s="1"/>
  <c r="J6319" i="8" s="1"/>
  <c r="J6357" i="8" s="1"/>
  <c r="J6395" i="8" s="1"/>
  <c r="J6433" i="8" s="1"/>
  <c r="J6471" i="8" s="1"/>
  <c r="J6509" i="8" s="1"/>
  <c r="J6547" i="8" s="1"/>
  <c r="J6585" i="8" s="1"/>
  <c r="J6623" i="8" s="1"/>
  <c r="J6661" i="8" s="1"/>
  <c r="J6699" i="8" s="1"/>
  <c r="J6737" i="8" s="1"/>
  <c r="J6775" i="8" s="1"/>
  <c r="J6813" i="8" s="1"/>
  <c r="J6851" i="8" s="1"/>
  <c r="J6889" i="8" s="1"/>
  <c r="J6927" i="8" s="1"/>
  <c r="J6965" i="8" s="1"/>
  <c r="J7003" i="8" s="1"/>
  <c r="J7041" i="8" s="1"/>
  <c r="J7079" i="8" s="1"/>
  <c r="J7117" i="8" s="1"/>
  <c r="J7155" i="8" s="1"/>
  <c r="J7193" i="8" s="1"/>
  <c r="J7231" i="8" s="1"/>
  <c r="J7269" i="8" s="1"/>
  <c r="J7307" i="8" s="1"/>
  <c r="J7345" i="8" s="1"/>
  <c r="J7383" i="8" s="1"/>
  <c r="J7421" i="8" s="1"/>
  <c r="J7459" i="8" s="1"/>
  <c r="J7497" i="8" s="1"/>
  <c r="J7535" i="8" s="1"/>
  <c r="J7573" i="8" s="1"/>
  <c r="J7611" i="8" s="1"/>
  <c r="J7649" i="8" s="1"/>
  <c r="J7687" i="8" s="1"/>
  <c r="J7725" i="8" s="1"/>
  <c r="J7763" i="8" s="1"/>
  <c r="J7801" i="8" s="1"/>
  <c r="J7839" i="8" s="1"/>
  <c r="J7877" i="8" s="1"/>
  <c r="J7915" i="8" s="1"/>
  <c r="J7953" i="8" s="1"/>
  <c r="J7991" i="8" s="1"/>
  <c r="J8029" i="8" s="1"/>
  <c r="J8067" i="8" s="1"/>
  <c r="J8105" i="8" s="1"/>
  <c r="J8143" i="8" s="1"/>
  <c r="J8181" i="8" s="1"/>
  <c r="J8219" i="8" s="1"/>
  <c r="J8257" i="8" s="1"/>
  <c r="J8295" i="8" s="1"/>
  <c r="J8333" i="8" s="1"/>
  <c r="J8371" i="8" s="1"/>
  <c r="J8409" i="8" s="1"/>
  <c r="J8447" i="8" s="1"/>
  <c r="J8485" i="8" s="1"/>
  <c r="J8523" i="8" s="1"/>
  <c r="J8561" i="8" s="1"/>
  <c r="J8599" i="8" s="1"/>
  <c r="J8637" i="8" s="1"/>
  <c r="J8675" i="8" s="1"/>
  <c r="J8713" i="8" s="1"/>
  <c r="J8751" i="8" s="1"/>
  <c r="J8789" i="8" s="1"/>
  <c r="J8827" i="8" s="1"/>
  <c r="J8865" i="8" s="1"/>
  <c r="J8903" i="8" s="1"/>
  <c r="J8941" i="8" s="1"/>
  <c r="J8979" i="8" s="1"/>
  <c r="J9017" i="8" s="1"/>
  <c r="J9055" i="8" s="1"/>
  <c r="J9093" i="8" s="1"/>
  <c r="J9131" i="8" s="1"/>
  <c r="J9169" i="8" s="1"/>
  <c r="J9207" i="8" s="1"/>
  <c r="J9245" i="8" s="1"/>
  <c r="J9283" i="8" s="1"/>
  <c r="J9321" i="8" s="1"/>
  <c r="J9359" i="8" s="1"/>
  <c r="J9397" i="8" s="1"/>
  <c r="J9435" i="8" s="1"/>
  <c r="J9473" i="8" s="1"/>
  <c r="J9511" i="8" s="1"/>
  <c r="J9549" i="8" s="1"/>
  <c r="J9587" i="8" s="1"/>
  <c r="J9625" i="8" s="1"/>
  <c r="J9663" i="8" s="1"/>
  <c r="J9701" i="8" s="1"/>
  <c r="J9739" i="8" s="1"/>
  <c r="J9777" i="8" s="1"/>
  <c r="J9815" i="8" s="1"/>
  <c r="J9853" i="8" s="1"/>
  <c r="J9891" i="8" s="1"/>
  <c r="J9929" i="8" s="1"/>
  <c r="J9967" i="8" s="1"/>
  <c r="J10005" i="8" s="1"/>
  <c r="J10043" i="8" s="1"/>
  <c r="J10081" i="8" s="1"/>
  <c r="J10119" i="8" s="1"/>
  <c r="J10157" i="8" s="1"/>
  <c r="J10195" i="8" s="1"/>
  <c r="J10233" i="8" s="1"/>
  <c r="J10271" i="8" s="1"/>
  <c r="J10309" i="8" s="1"/>
  <c r="J10347" i="8" s="1"/>
  <c r="J10385" i="8" s="1"/>
  <c r="J10423" i="8" s="1"/>
  <c r="J10461" i="8" s="1"/>
  <c r="J10499" i="8" s="1"/>
  <c r="J10537" i="8" s="1"/>
  <c r="J10575" i="8" s="1"/>
  <c r="J10613" i="8" s="1"/>
  <c r="J10651" i="8" s="1"/>
  <c r="J10689" i="8" s="1"/>
  <c r="J10727" i="8" s="1"/>
  <c r="J10765" i="8" s="1"/>
  <c r="J10803" i="8" s="1"/>
  <c r="J10841" i="8" s="1"/>
  <c r="J10879" i="8" s="1"/>
  <c r="J10917" i="8" s="1"/>
  <c r="J10955" i="8" s="1"/>
  <c r="J10993" i="8" s="1"/>
  <c r="J11031" i="8" s="1"/>
  <c r="J11069" i="8" s="1"/>
  <c r="J11107" i="8" s="1"/>
  <c r="J11145" i="8" s="1"/>
  <c r="J11183" i="8" s="1"/>
  <c r="J11221" i="8" s="1"/>
  <c r="J11259" i="8" s="1"/>
  <c r="J11297" i="8" s="1"/>
  <c r="J11335" i="8" s="1"/>
  <c r="J11373" i="8" s="1"/>
  <c r="J11411" i="8" s="1"/>
  <c r="J11449" i="8" s="1"/>
  <c r="J11487" i="8" s="1"/>
  <c r="J11525" i="8" s="1"/>
  <c r="J11563" i="8" s="1"/>
  <c r="J11601" i="8" s="1"/>
  <c r="J11639" i="8" s="1"/>
  <c r="J11677" i="8" s="1"/>
  <c r="J11715" i="8" s="1"/>
  <c r="J11753" i="8" s="1"/>
  <c r="J11791" i="8" s="1"/>
  <c r="J11829" i="8" s="1"/>
  <c r="J11867" i="8" s="1"/>
  <c r="J11905" i="8" s="1"/>
  <c r="J11943" i="8" s="1"/>
  <c r="J11981" i="8" s="1"/>
  <c r="J12019" i="8" s="1"/>
  <c r="J12057" i="8" s="1"/>
  <c r="J12095" i="8" s="1"/>
  <c r="J12133" i="8" s="1"/>
  <c r="J12171" i="8" s="1"/>
  <c r="J12209" i="8" s="1"/>
  <c r="J12247" i="8" s="1"/>
  <c r="J12285" i="8" s="1"/>
  <c r="J12323" i="8" s="1"/>
  <c r="J12361" i="8" s="1"/>
  <c r="J12399" i="8" s="1"/>
  <c r="J12437" i="8" s="1"/>
  <c r="J12475" i="8" s="1"/>
  <c r="J12513" i="8" s="1"/>
  <c r="J12551" i="8" s="1"/>
  <c r="J12589" i="8" s="1"/>
  <c r="J12627" i="8" s="1"/>
  <c r="J12665" i="8" s="1"/>
  <c r="J12703" i="8" s="1"/>
  <c r="J12741" i="8" s="1"/>
  <c r="J12779" i="8" s="1"/>
  <c r="J12817" i="8" s="1"/>
  <c r="J12855" i="8" s="1"/>
  <c r="J12893" i="8" s="1"/>
  <c r="B88" i="8"/>
  <c r="B126" i="8" s="1"/>
  <c r="B164" i="8" s="1"/>
  <c r="B202" i="8" s="1"/>
  <c r="B240" i="8" s="1"/>
  <c r="B278" i="8" s="1"/>
  <c r="B316" i="8" s="1"/>
  <c r="B354" i="8" s="1"/>
  <c r="B392" i="8" s="1"/>
  <c r="B430" i="8" s="1"/>
  <c r="B468" i="8" s="1"/>
  <c r="H88" i="8"/>
  <c r="H126" i="8" s="1"/>
  <c r="H164" i="8" s="1"/>
  <c r="H202" i="8" s="1"/>
  <c r="H240" i="8" s="1"/>
  <c r="H278" i="8" s="1"/>
  <c r="H316" i="8" s="1"/>
  <c r="H354" i="8" s="1"/>
  <c r="H392" i="8" s="1"/>
  <c r="H430" i="8" s="1"/>
  <c r="H468" i="8" s="1"/>
  <c r="H506" i="8" s="1"/>
  <c r="H544" i="8" s="1"/>
  <c r="H582" i="8" s="1"/>
  <c r="H620" i="8" s="1"/>
  <c r="H658" i="8" s="1"/>
  <c r="H696" i="8" s="1"/>
  <c r="H734" i="8" s="1"/>
  <c r="H772" i="8" s="1"/>
  <c r="H810" i="8" s="1"/>
  <c r="H848" i="8" s="1"/>
  <c r="H886" i="8" s="1"/>
  <c r="H924" i="8" s="1"/>
  <c r="H962" i="8" s="1"/>
  <c r="H1000" i="8" s="1"/>
  <c r="H1038" i="8" s="1"/>
  <c r="H1076" i="8" s="1"/>
  <c r="H1114" i="8" s="1"/>
  <c r="H1152" i="8" s="1"/>
  <c r="H1190" i="8" s="1"/>
  <c r="H1228" i="8" s="1"/>
  <c r="H1266" i="8" s="1"/>
  <c r="H1304" i="8" s="1"/>
  <c r="H1342" i="8" s="1"/>
  <c r="H1380" i="8" s="1"/>
  <c r="H1418" i="8" s="1"/>
  <c r="H1456" i="8" s="1"/>
  <c r="H1494" i="8" s="1"/>
  <c r="H1532" i="8" s="1"/>
  <c r="H1570" i="8" s="1"/>
  <c r="H1608" i="8" s="1"/>
  <c r="H1646" i="8" s="1"/>
  <c r="H1684" i="8" s="1"/>
  <c r="H1722" i="8" s="1"/>
  <c r="H1760" i="8" s="1"/>
  <c r="H1798" i="8" s="1"/>
  <c r="H1836" i="8" s="1"/>
  <c r="H1874" i="8" s="1"/>
  <c r="H1912" i="8" s="1"/>
  <c r="H1950" i="8" s="1"/>
  <c r="H1988" i="8" s="1"/>
  <c r="H2026" i="8" s="1"/>
  <c r="H2064" i="8" s="1"/>
  <c r="H2102" i="8" s="1"/>
  <c r="H2140" i="8" s="1"/>
  <c r="H2178" i="8" s="1"/>
  <c r="H2216" i="8" s="1"/>
  <c r="H2254" i="8" s="1"/>
  <c r="H2292" i="8" s="1"/>
  <c r="H2330" i="8" s="1"/>
  <c r="H2368" i="8" s="1"/>
  <c r="H2406" i="8" s="1"/>
  <c r="H2444" i="8" s="1"/>
  <c r="H2482" i="8" s="1"/>
  <c r="H2520" i="8" s="1"/>
  <c r="H2558" i="8" s="1"/>
  <c r="H2596" i="8" s="1"/>
  <c r="H2634" i="8" s="1"/>
  <c r="H2672" i="8" s="1"/>
  <c r="H2710" i="8" s="1"/>
  <c r="H2748" i="8" s="1"/>
  <c r="H2786" i="8" s="1"/>
  <c r="H2824" i="8" s="1"/>
  <c r="H2862" i="8" s="1"/>
  <c r="H2900" i="8" s="1"/>
  <c r="H2938" i="8" s="1"/>
  <c r="H2976" i="8" s="1"/>
  <c r="H3014" i="8" s="1"/>
  <c r="H3052" i="8" s="1"/>
  <c r="H3090" i="8" s="1"/>
  <c r="H3128" i="8" s="1"/>
  <c r="H3166" i="8" s="1"/>
  <c r="H3204" i="8" s="1"/>
  <c r="H3242" i="8" s="1"/>
  <c r="H3280" i="8" s="1"/>
  <c r="H3318" i="8" s="1"/>
  <c r="H3356" i="8" s="1"/>
  <c r="H3394" i="8" s="1"/>
  <c r="H3432" i="8" s="1"/>
  <c r="H3470" i="8" s="1"/>
  <c r="H3508" i="8" s="1"/>
  <c r="H3546" i="8" s="1"/>
  <c r="H3584" i="8" s="1"/>
  <c r="H3622" i="8" s="1"/>
  <c r="H3660" i="8" s="1"/>
  <c r="H3698" i="8" s="1"/>
  <c r="H3736" i="8" s="1"/>
  <c r="H3774" i="8" s="1"/>
  <c r="H3812" i="8" s="1"/>
  <c r="H3850" i="8" s="1"/>
  <c r="H3888" i="8" s="1"/>
  <c r="H3926" i="8" s="1"/>
  <c r="H3964" i="8" s="1"/>
  <c r="H4002" i="8" s="1"/>
  <c r="H4040" i="8" s="1"/>
  <c r="H4078" i="8" s="1"/>
  <c r="H4116" i="8" s="1"/>
  <c r="H4154" i="8" s="1"/>
  <c r="H4192" i="8" s="1"/>
  <c r="H4230" i="8" s="1"/>
  <c r="H4268" i="8" s="1"/>
  <c r="H4306" i="8" s="1"/>
  <c r="H4344" i="8" s="1"/>
  <c r="H4382" i="8" s="1"/>
  <c r="H4420" i="8" s="1"/>
  <c r="H4458" i="8" s="1"/>
  <c r="H4496" i="8" s="1"/>
  <c r="H4534" i="8" s="1"/>
  <c r="H4572" i="8" s="1"/>
  <c r="H4610" i="8" s="1"/>
  <c r="H4648" i="8" s="1"/>
  <c r="H4686" i="8" s="1"/>
  <c r="H4724" i="8" s="1"/>
  <c r="H4762" i="8" s="1"/>
  <c r="H4800" i="8" s="1"/>
  <c r="H4838" i="8" s="1"/>
  <c r="H4876" i="8" s="1"/>
  <c r="H4914" i="8" s="1"/>
  <c r="H4952" i="8" s="1"/>
  <c r="H4990" i="8" s="1"/>
  <c r="H5028" i="8" s="1"/>
  <c r="H5066" i="8" s="1"/>
  <c r="H5104" i="8" s="1"/>
  <c r="H5142" i="8" s="1"/>
  <c r="H5180" i="8" s="1"/>
  <c r="H5218" i="8" s="1"/>
  <c r="H5256" i="8" s="1"/>
  <c r="H5294" i="8" s="1"/>
  <c r="H5332" i="8" s="1"/>
  <c r="H5370" i="8" s="1"/>
  <c r="H5408" i="8" s="1"/>
  <c r="H5446" i="8" s="1"/>
  <c r="H5484" i="8" s="1"/>
  <c r="H5522" i="8" s="1"/>
  <c r="H5560" i="8" s="1"/>
  <c r="H5598" i="8" s="1"/>
  <c r="H5636" i="8" s="1"/>
  <c r="H5674" i="8" s="1"/>
  <c r="H5712" i="8" s="1"/>
  <c r="H5750" i="8" s="1"/>
  <c r="H5788" i="8" s="1"/>
  <c r="H5826" i="8" s="1"/>
  <c r="H5864" i="8" s="1"/>
  <c r="H5902" i="8" s="1"/>
  <c r="H5940" i="8" s="1"/>
  <c r="H5978" i="8" s="1"/>
  <c r="H6016" i="8" s="1"/>
  <c r="H6054" i="8" s="1"/>
  <c r="H6092" i="8" s="1"/>
  <c r="H6130" i="8" s="1"/>
  <c r="H6168" i="8" s="1"/>
  <c r="H6206" i="8" s="1"/>
  <c r="H6244" i="8" s="1"/>
  <c r="H6282" i="8" s="1"/>
  <c r="H6320" i="8" s="1"/>
  <c r="H6358" i="8" s="1"/>
  <c r="H6396" i="8" s="1"/>
  <c r="H6434" i="8" s="1"/>
  <c r="H6472" i="8" s="1"/>
  <c r="H6510" i="8" s="1"/>
  <c r="H6548" i="8" s="1"/>
  <c r="H6586" i="8" s="1"/>
  <c r="H6624" i="8" s="1"/>
  <c r="H6662" i="8" s="1"/>
  <c r="H6700" i="8" s="1"/>
  <c r="H6738" i="8" s="1"/>
  <c r="H6776" i="8" s="1"/>
  <c r="H6814" i="8" s="1"/>
  <c r="H6852" i="8" s="1"/>
  <c r="H6890" i="8" s="1"/>
  <c r="H6928" i="8" s="1"/>
  <c r="H6966" i="8" s="1"/>
  <c r="H7004" i="8" s="1"/>
  <c r="H7042" i="8" s="1"/>
  <c r="H7080" i="8" s="1"/>
  <c r="H7118" i="8" s="1"/>
  <c r="H7156" i="8" s="1"/>
  <c r="H7194" i="8" s="1"/>
  <c r="H7232" i="8" s="1"/>
  <c r="H7270" i="8" s="1"/>
  <c r="H7308" i="8" s="1"/>
  <c r="H7346" i="8" s="1"/>
  <c r="H7384" i="8" s="1"/>
  <c r="H7422" i="8" s="1"/>
  <c r="H7460" i="8" s="1"/>
  <c r="H7498" i="8" s="1"/>
  <c r="H7536" i="8" s="1"/>
  <c r="H7574" i="8" s="1"/>
  <c r="H7612" i="8" s="1"/>
  <c r="H7650" i="8" s="1"/>
  <c r="H7688" i="8" s="1"/>
  <c r="H7726" i="8" s="1"/>
  <c r="H7764" i="8" s="1"/>
  <c r="H7802" i="8" s="1"/>
  <c r="H7840" i="8" s="1"/>
  <c r="H7878" i="8" s="1"/>
  <c r="H7916" i="8" s="1"/>
  <c r="H7954" i="8" s="1"/>
  <c r="H7992" i="8" s="1"/>
  <c r="H8030" i="8" s="1"/>
  <c r="H8068" i="8" s="1"/>
  <c r="H8106" i="8" s="1"/>
  <c r="H8144" i="8" s="1"/>
  <c r="H8182" i="8" s="1"/>
  <c r="H8220" i="8" s="1"/>
  <c r="H8258" i="8" s="1"/>
  <c r="H8296" i="8" s="1"/>
  <c r="H8334" i="8" s="1"/>
  <c r="H8372" i="8" s="1"/>
  <c r="H8410" i="8" s="1"/>
  <c r="H8448" i="8" s="1"/>
  <c r="H8486" i="8" s="1"/>
  <c r="H8524" i="8" s="1"/>
  <c r="H8562" i="8" s="1"/>
  <c r="H8600" i="8" s="1"/>
  <c r="H8638" i="8" s="1"/>
  <c r="H8676" i="8" s="1"/>
  <c r="H8714" i="8" s="1"/>
  <c r="H8752" i="8" s="1"/>
  <c r="H8790" i="8" s="1"/>
  <c r="H8828" i="8" s="1"/>
  <c r="H8866" i="8" s="1"/>
  <c r="H8904" i="8" s="1"/>
  <c r="H8942" i="8" s="1"/>
  <c r="H8980" i="8" s="1"/>
  <c r="H9018" i="8" s="1"/>
  <c r="H9056" i="8" s="1"/>
  <c r="H9094" i="8" s="1"/>
  <c r="H9132" i="8" s="1"/>
  <c r="H9170" i="8" s="1"/>
  <c r="H9208" i="8" s="1"/>
  <c r="H9246" i="8" s="1"/>
  <c r="H9284" i="8" s="1"/>
  <c r="H9322" i="8" s="1"/>
  <c r="H9360" i="8" s="1"/>
  <c r="H9398" i="8" s="1"/>
  <c r="H9436" i="8" s="1"/>
  <c r="H9474" i="8" s="1"/>
  <c r="H9512" i="8" s="1"/>
  <c r="H9550" i="8" s="1"/>
  <c r="H9588" i="8" s="1"/>
  <c r="H9626" i="8" s="1"/>
  <c r="H9664" i="8" s="1"/>
  <c r="H9702" i="8" s="1"/>
  <c r="H9740" i="8" s="1"/>
  <c r="H9778" i="8" s="1"/>
  <c r="H9816" i="8" s="1"/>
  <c r="H9854" i="8" s="1"/>
  <c r="H9892" i="8" s="1"/>
  <c r="H9930" i="8" s="1"/>
  <c r="H9968" i="8" s="1"/>
  <c r="H10006" i="8" s="1"/>
  <c r="H10044" i="8" s="1"/>
  <c r="H10082" i="8" s="1"/>
  <c r="H10120" i="8" s="1"/>
  <c r="H10158" i="8" s="1"/>
  <c r="H10196" i="8" s="1"/>
  <c r="H10234" i="8" s="1"/>
  <c r="H10272" i="8" s="1"/>
  <c r="H10310" i="8" s="1"/>
  <c r="H10348" i="8" s="1"/>
  <c r="H10386" i="8" s="1"/>
  <c r="H10424" i="8" s="1"/>
  <c r="H10462" i="8" s="1"/>
  <c r="H10500" i="8" s="1"/>
  <c r="H10538" i="8" s="1"/>
  <c r="H10576" i="8" s="1"/>
  <c r="H10614" i="8" s="1"/>
  <c r="H10652" i="8" s="1"/>
  <c r="H10690" i="8" s="1"/>
  <c r="H10728" i="8" s="1"/>
  <c r="H10766" i="8" s="1"/>
  <c r="H10804" i="8" s="1"/>
  <c r="H10842" i="8" s="1"/>
  <c r="H10880" i="8" s="1"/>
  <c r="H10918" i="8" s="1"/>
  <c r="H10956" i="8" s="1"/>
  <c r="H10994" i="8" s="1"/>
  <c r="H11032" i="8" s="1"/>
  <c r="H11070" i="8" s="1"/>
  <c r="H11108" i="8" s="1"/>
  <c r="H11146" i="8" s="1"/>
  <c r="H11184" i="8" s="1"/>
  <c r="H11222" i="8" s="1"/>
  <c r="H11260" i="8" s="1"/>
  <c r="H11298" i="8" s="1"/>
  <c r="H11336" i="8" s="1"/>
  <c r="H11374" i="8" s="1"/>
  <c r="H11412" i="8" s="1"/>
  <c r="H11450" i="8" s="1"/>
  <c r="H11488" i="8" s="1"/>
  <c r="H11526" i="8" s="1"/>
  <c r="H11564" i="8" s="1"/>
  <c r="H11602" i="8" s="1"/>
  <c r="H11640" i="8" s="1"/>
  <c r="H11678" i="8" s="1"/>
  <c r="H11716" i="8" s="1"/>
  <c r="H11754" i="8" s="1"/>
  <c r="H11792" i="8" s="1"/>
  <c r="H11830" i="8" s="1"/>
  <c r="H11868" i="8" s="1"/>
  <c r="H11906" i="8" s="1"/>
  <c r="H11944" i="8" s="1"/>
  <c r="H11982" i="8" s="1"/>
  <c r="H12020" i="8" s="1"/>
  <c r="H12058" i="8" s="1"/>
  <c r="H12096" i="8" s="1"/>
  <c r="H12134" i="8" s="1"/>
  <c r="H12172" i="8" s="1"/>
  <c r="H12210" i="8" s="1"/>
  <c r="H12248" i="8" s="1"/>
  <c r="H12286" i="8" s="1"/>
  <c r="H12324" i="8" s="1"/>
  <c r="H12362" i="8" s="1"/>
  <c r="H12400" i="8" s="1"/>
  <c r="H12438" i="8" s="1"/>
  <c r="H12476" i="8" s="1"/>
  <c r="H12514" i="8" s="1"/>
  <c r="H12552" i="8" s="1"/>
  <c r="H12590" i="8" s="1"/>
  <c r="H12628" i="8" s="1"/>
  <c r="H12666" i="8" s="1"/>
  <c r="H12704" i="8" s="1"/>
  <c r="H12742" i="8" s="1"/>
  <c r="H12780" i="8" s="1"/>
  <c r="H12818" i="8" s="1"/>
  <c r="H12856" i="8" s="1"/>
  <c r="H12894" i="8" s="1"/>
  <c r="J88" i="8"/>
  <c r="J126" i="8" s="1"/>
  <c r="J164" i="8" s="1"/>
  <c r="J202" i="8" s="1"/>
  <c r="J240" i="8" s="1"/>
  <c r="J278" i="8" s="1"/>
  <c r="J316" i="8" s="1"/>
  <c r="J354" i="8" s="1"/>
  <c r="J392" i="8" s="1"/>
  <c r="J430" i="8" s="1"/>
  <c r="J468" i="8" s="1"/>
  <c r="J506" i="8" s="1"/>
  <c r="J544" i="8" s="1"/>
  <c r="J582" i="8" s="1"/>
  <c r="J620" i="8" s="1"/>
  <c r="J658" i="8" s="1"/>
  <c r="J696" i="8" s="1"/>
  <c r="J734" i="8" s="1"/>
  <c r="J772" i="8" s="1"/>
  <c r="J810" i="8" s="1"/>
  <c r="J848" i="8" s="1"/>
  <c r="J886" i="8" s="1"/>
  <c r="J924" i="8" s="1"/>
  <c r="J962" i="8" s="1"/>
  <c r="J1000" i="8" s="1"/>
  <c r="J1038" i="8" s="1"/>
  <c r="J1076" i="8" s="1"/>
  <c r="J1114" i="8" s="1"/>
  <c r="J1152" i="8" s="1"/>
  <c r="J1190" i="8" s="1"/>
  <c r="J1228" i="8" s="1"/>
  <c r="J1266" i="8" s="1"/>
  <c r="J1304" i="8" s="1"/>
  <c r="J1342" i="8" s="1"/>
  <c r="J1380" i="8" s="1"/>
  <c r="J1418" i="8" s="1"/>
  <c r="J1456" i="8" s="1"/>
  <c r="J1494" i="8" s="1"/>
  <c r="J1532" i="8" s="1"/>
  <c r="J1570" i="8" s="1"/>
  <c r="J1608" i="8" s="1"/>
  <c r="J1646" i="8" s="1"/>
  <c r="J1684" i="8" s="1"/>
  <c r="J1722" i="8" s="1"/>
  <c r="J1760" i="8" s="1"/>
  <c r="J1798" i="8" s="1"/>
  <c r="J1836" i="8" s="1"/>
  <c r="J1874" i="8" s="1"/>
  <c r="J1912" i="8" s="1"/>
  <c r="J1950" i="8" s="1"/>
  <c r="J1988" i="8" s="1"/>
  <c r="J2026" i="8" s="1"/>
  <c r="J2064" i="8" s="1"/>
  <c r="J2102" i="8" s="1"/>
  <c r="J2140" i="8" s="1"/>
  <c r="J2178" i="8" s="1"/>
  <c r="J2216" i="8" s="1"/>
  <c r="J2254" i="8" s="1"/>
  <c r="J2292" i="8" s="1"/>
  <c r="J2330" i="8" s="1"/>
  <c r="J2368" i="8" s="1"/>
  <c r="J2406" i="8" s="1"/>
  <c r="J2444" i="8" s="1"/>
  <c r="J2482" i="8" s="1"/>
  <c r="J2520" i="8" s="1"/>
  <c r="J2558" i="8" s="1"/>
  <c r="J2596" i="8" s="1"/>
  <c r="J2634" i="8" s="1"/>
  <c r="J2672" i="8" s="1"/>
  <c r="J2710" i="8" s="1"/>
  <c r="J2748" i="8" s="1"/>
  <c r="J2786" i="8" s="1"/>
  <c r="J2824" i="8" s="1"/>
  <c r="J2862" i="8" s="1"/>
  <c r="J2900" i="8" s="1"/>
  <c r="J2938" i="8" s="1"/>
  <c r="J2976" i="8" s="1"/>
  <c r="J3014" i="8" s="1"/>
  <c r="J3052" i="8" s="1"/>
  <c r="J3090" i="8" s="1"/>
  <c r="J3128" i="8" s="1"/>
  <c r="J3166" i="8" s="1"/>
  <c r="J3204" i="8" s="1"/>
  <c r="J3242" i="8" s="1"/>
  <c r="J3280" i="8" s="1"/>
  <c r="J3318" i="8" s="1"/>
  <c r="J3356" i="8" s="1"/>
  <c r="J3394" i="8" s="1"/>
  <c r="J3432" i="8" s="1"/>
  <c r="J3470" i="8" s="1"/>
  <c r="J3508" i="8" s="1"/>
  <c r="J3546" i="8" s="1"/>
  <c r="J3584" i="8" s="1"/>
  <c r="J3622" i="8" s="1"/>
  <c r="J3660" i="8" s="1"/>
  <c r="J3698" i="8" s="1"/>
  <c r="J3736" i="8" s="1"/>
  <c r="J3774" i="8" s="1"/>
  <c r="J3812" i="8" s="1"/>
  <c r="J3850" i="8" s="1"/>
  <c r="J3888" i="8" s="1"/>
  <c r="J3926" i="8" s="1"/>
  <c r="J3964" i="8" s="1"/>
  <c r="J4002" i="8" s="1"/>
  <c r="J4040" i="8" s="1"/>
  <c r="J4078" i="8" s="1"/>
  <c r="J4116" i="8" s="1"/>
  <c r="J4154" i="8" s="1"/>
  <c r="J4192" i="8" s="1"/>
  <c r="J4230" i="8" s="1"/>
  <c r="J4268" i="8" s="1"/>
  <c r="J4306" i="8" s="1"/>
  <c r="J4344" i="8" s="1"/>
  <c r="J4382" i="8" s="1"/>
  <c r="J4420" i="8" s="1"/>
  <c r="J4458" i="8" s="1"/>
  <c r="J4496" i="8" s="1"/>
  <c r="J4534" i="8" s="1"/>
  <c r="J4572" i="8" s="1"/>
  <c r="J4610" i="8" s="1"/>
  <c r="J4648" i="8" s="1"/>
  <c r="J4686" i="8" s="1"/>
  <c r="J4724" i="8" s="1"/>
  <c r="J4762" i="8" s="1"/>
  <c r="J4800" i="8" s="1"/>
  <c r="J4838" i="8" s="1"/>
  <c r="J4876" i="8" s="1"/>
  <c r="J4914" i="8" s="1"/>
  <c r="J4952" i="8" s="1"/>
  <c r="J4990" i="8" s="1"/>
  <c r="J5028" i="8" s="1"/>
  <c r="J5066" i="8" s="1"/>
  <c r="J5104" i="8" s="1"/>
  <c r="J5142" i="8" s="1"/>
  <c r="J5180" i="8" s="1"/>
  <c r="J5218" i="8" s="1"/>
  <c r="J5256" i="8" s="1"/>
  <c r="J5294" i="8" s="1"/>
  <c r="J5332" i="8" s="1"/>
  <c r="J5370" i="8" s="1"/>
  <c r="J5408" i="8" s="1"/>
  <c r="J5446" i="8" s="1"/>
  <c r="J5484" i="8" s="1"/>
  <c r="J5522" i="8" s="1"/>
  <c r="J5560" i="8" s="1"/>
  <c r="J5598" i="8" s="1"/>
  <c r="J5636" i="8" s="1"/>
  <c r="J5674" i="8" s="1"/>
  <c r="J5712" i="8" s="1"/>
  <c r="J5750" i="8" s="1"/>
  <c r="J5788" i="8" s="1"/>
  <c r="J5826" i="8" s="1"/>
  <c r="J5864" i="8" s="1"/>
  <c r="J5902" i="8" s="1"/>
  <c r="J5940" i="8" s="1"/>
  <c r="J5978" i="8" s="1"/>
  <c r="J6016" i="8" s="1"/>
  <c r="J6054" i="8" s="1"/>
  <c r="J6092" i="8" s="1"/>
  <c r="J6130" i="8" s="1"/>
  <c r="J6168" i="8" s="1"/>
  <c r="J6206" i="8" s="1"/>
  <c r="J6244" i="8" s="1"/>
  <c r="J6282" i="8" s="1"/>
  <c r="J6320" i="8" s="1"/>
  <c r="J6358" i="8" s="1"/>
  <c r="J6396" i="8" s="1"/>
  <c r="J6434" i="8" s="1"/>
  <c r="J6472" i="8" s="1"/>
  <c r="J6510" i="8" s="1"/>
  <c r="J6548" i="8" s="1"/>
  <c r="J6586" i="8" s="1"/>
  <c r="J6624" i="8" s="1"/>
  <c r="J6662" i="8" s="1"/>
  <c r="J6700" i="8" s="1"/>
  <c r="J6738" i="8" s="1"/>
  <c r="J6776" i="8" s="1"/>
  <c r="J6814" i="8" s="1"/>
  <c r="J6852" i="8" s="1"/>
  <c r="J6890" i="8" s="1"/>
  <c r="J6928" i="8" s="1"/>
  <c r="J6966" i="8" s="1"/>
  <c r="J7004" i="8" s="1"/>
  <c r="J7042" i="8" s="1"/>
  <c r="J7080" i="8" s="1"/>
  <c r="J7118" i="8" s="1"/>
  <c r="J7156" i="8" s="1"/>
  <c r="J7194" i="8" s="1"/>
  <c r="J7232" i="8" s="1"/>
  <c r="J7270" i="8" s="1"/>
  <c r="J7308" i="8" s="1"/>
  <c r="J7346" i="8" s="1"/>
  <c r="J7384" i="8" s="1"/>
  <c r="J7422" i="8" s="1"/>
  <c r="J7460" i="8" s="1"/>
  <c r="J7498" i="8" s="1"/>
  <c r="J7536" i="8" s="1"/>
  <c r="J7574" i="8" s="1"/>
  <c r="J7612" i="8" s="1"/>
  <c r="J7650" i="8" s="1"/>
  <c r="J7688" i="8" s="1"/>
  <c r="J7726" i="8" s="1"/>
  <c r="J7764" i="8" s="1"/>
  <c r="J7802" i="8" s="1"/>
  <c r="J7840" i="8" s="1"/>
  <c r="J7878" i="8" s="1"/>
  <c r="J7916" i="8" s="1"/>
  <c r="J7954" i="8" s="1"/>
  <c r="J7992" i="8" s="1"/>
  <c r="J8030" i="8" s="1"/>
  <c r="J8068" i="8" s="1"/>
  <c r="J8106" i="8" s="1"/>
  <c r="J8144" i="8" s="1"/>
  <c r="J8182" i="8" s="1"/>
  <c r="J8220" i="8" s="1"/>
  <c r="J8258" i="8" s="1"/>
  <c r="J8296" i="8" s="1"/>
  <c r="J8334" i="8" s="1"/>
  <c r="J8372" i="8" s="1"/>
  <c r="J8410" i="8" s="1"/>
  <c r="J8448" i="8" s="1"/>
  <c r="J8486" i="8" s="1"/>
  <c r="J8524" i="8" s="1"/>
  <c r="J8562" i="8" s="1"/>
  <c r="J8600" i="8" s="1"/>
  <c r="J8638" i="8" s="1"/>
  <c r="J8676" i="8" s="1"/>
  <c r="J8714" i="8" s="1"/>
  <c r="J8752" i="8" s="1"/>
  <c r="J8790" i="8" s="1"/>
  <c r="J8828" i="8" s="1"/>
  <c r="J8866" i="8" s="1"/>
  <c r="J8904" i="8" s="1"/>
  <c r="J8942" i="8" s="1"/>
  <c r="J8980" i="8" s="1"/>
  <c r="J9018" i="8" s="1"/>
  <c r="J9056" i="8" s="1"/>
  <c r="J9094" i="8" s="1"/>
  <c r="J9132" i="8" s="1"/>
  <c r="J9170" i="8" s="1"/>
  <c r="J9208" i="8" s="1"/>
  <c r="J9246" i="8" s="1"/>
  <c r="J9284" i="8" s="1"/>
  <c r="J9322" i="8" s="1"/>
  <c r="J9360" i="8" s="1"/>
  <c r="J9398" i="8" s="1"/>
  <c r="J9436" i="8" s="1"/>
  <c r="J9474" i="8" s="1"/>
  <c r="J9512" i="8" s="1"/>
  <c r="J9550" i="8" s="1"/>
  <c r="J9588" i="8" s="1"/>
  <c r="J9626" i="8" s="1"/>
  <c r="J9664" i="8" s="1"/>
  <c r="J9702" i="8" s="1"/>
  <c r="J9740" i="8" s="1"/>
  <c r="J9778" i="8" s="1"/>
  <c r="J9816" i="8" s="1"/>
  <c r="J9854" i="8" s="1"/>
  <c r="J9892" i="8" s="1"/>
  <c r="J9930" i="8" s="1"/>
  <c r="J9968" i="8" s="1"/>
  <c r="J10006" i="8" s="1"/>
  <c r="J10044" i="8" s="1"/>
  <c r="J10082" i="8" s="1"/>
  <c r="J10120" i="8" s="1"/>
  <c r="J10158" i="8" s="1"/>
  <c r="J10196" i="8" s="1"/>
  <c r="J10234" i="8" s="1"/>
  <c r="J10272" i="8" s="1"/>
  <c r="J10310" i="8" s="1"/>
  <c r="J10348" i="8" s="1"/>
  <c r="J10386" i="8" s="1"/>
  <c r="J10424" i="8" s="1"/>
  <c r="J10462" i="8" s="1"/>
  <c r="J10500" i="8" s="1"/>
  <c r="J10538" i="8" s="1"/>
  <c r="J10576" i="8" s="1"/>
  <c r="J10614" i="8" s="1"/>
  <c r="J10652" i="8" s="1"/>
  <c r="J10690" i="8" s="1"/>
  <c r="J10728" i="8" s="1"/>
  <c r="J10766" i="8" s="1"/>
  <c r="J10804" i="8" s="1"/>
  <c r="J10842" i="8" s="1"/>
  <c r="J10880" i="8" s="1"/>
  <c r="J10918" i="8" s="1"/>
  <c r="J10956" i="8" s="1"/>
  <c r="J10994" i="8" s="1"/>
  <c r="J11032" i="8" s="1"/>
  <c r="J11070" i="8" s="1"/>
  <c r="J11108" i="8" s="1"/>
  <c r="J11146" i="8" s="1"/>
  <c r="J11184" i="8" s="1"/>
  <c r="J11222" i="8" s="1"/>
  <c r="J11260" i="8" s="1"/>
  <c r="J11298" i="8" s="1"/>
  <c r="J11336" i="8" s="1"/>
  <c r="J11374" i="8" s="1"/>
  <c r="J11412" i="8" s="1"/>
  <c r="J11450" i="8" s="1"/>
  <c r="J11488" i="8" s="1"/>
  <c r="J11526" i="8" s="1"/>
  <c r="J11564" i="8" s="1"/>
  <c r="J11602" i="8" s="1"/>
  <c r="J11640" i="8" s="1"/>
  <c r="J11678" i="8" s="1"/>
  <c r="J11716" i="8" s="1"/>
  <c r="J11754" i="8" s="1"/>
  <c r="J11792" i="8" s="1"/>
  <c r="J11830" i="8" s="1"/>
  <c r="J11868" i="8" s="1"/>
  <c r="J11906" i="8" s="1"/>
  <c r="J11944" i="8" s="1"/>
  <c r="J11982" i="8" s="1"/>
  <c r="J12020" i="8" s="1"/>
  <c r="J12058" i="8" s="1"/>
  <c r="J12096" i="8" s="1"/>
  <c r="J12134" i="8" s="1"/>
  <c r="J12172" i="8" s="1"/>
  <c r="J12210" i="8" s="1"/>
  <c r="J12248" i="8" s="1"/>
  <c r="J12286" i="8" s="1"/>
  <c r="J12324" i="8" s="1"/>
  <c r="J12362" i="8" s="1"/>
  <c r="J12400" i="8" s="1"/>
  <c r="J12438" i="8" s="1"/>
  <c r="J12476" i="8" s="1"/>
  <c r="J12514" i="8" s="1"/>
  <c r="J12552" i="8" s="1"/>
  <c r="J12590" i="8" s="1"/>
  <c r="J12628" i="8" s="1"/>
  <c r="J12666" i="8" s="1"/>
  <c r="J12704" i="8" s="1"/>
  <c r="J12742" i="8" s="1"/>
  <c r="J12780" i="8" s="1"/>
  <c r="J12818" i="8" s="1"/>
  <c r="J12856" i="8" s="1"/>
  <c r="J12894" i="8" s="1"/>
  <c r="K88" i="8"/>
  <c r="K126" i="8" s="1"/>
  <c r="K164" i="8" s="1"/>
  <c r="K202" i="8" s="1"/>
  <c r="K240" i="8" s="1"/>
  <c r="K278" i="8" s="1"/>
  <c r="K316" i="8" s="1"/>
  <c r="K354" i="8" s="1"/>
  <c r="K392" i="8" s="1"/>
  <c r="K430" i="8" s="1"/>
  <c r="K468" i="8" s="1"/>
  <c r="K506" i="8" s="1"/>
  <c r="K544" i="8" s="1"/>
  <c r="K582" i="8" s="1"/>
  <c r="K620" i="8" s="1"/>
  <c r="K658" i="8" s="1"/>
  <c r="K696" i="8" s="1"/>
  <c r="K734" i="8" s="1"/>
  <c r="K772" i="8" s="1"/>
  <c r="K810" i="8" s="1"/>
  <c r="K848" i="8" s="1"/>
  <c r="K886" i="8" s="1"/>
  <c r="K924" i="8" s="1"/>
  <c r="K962" i="8" s="1"/>
  <c r="K1000" i="8" s="1"/>
  <c r="K1038" i="8" s="1"/>
  <c r="K1076" i="8" s="1"/>
  <c r="K1114" i="8" s="1"/>
  <c r="K1152" i="8" s="1"/>
  <c r="K1190" i="8" s="1"/>
  <c r="K1228" i="8" s="1"/>
  <c r="K1266" i="8" s="1"/>
  <c r="K1304" i="8" s="1"/>
  <c r="K1342" i="8" s="1"/>
  <c r="K1380" i="8" s="1"/>
  <c r="K1418" i="8" s="1"/>
  <c r="K1456" i="8" s="1"/>
  <c r="K1494" i="8" s="1"/>
  <c r="K1532" i="8" s="1"/>
  <c r="K1570" i="8" s="1"/>
  <c r="K1608" i="8" s="1"/>
  <c r="K1646" i="8" s="1"/>
  <c r="K1684" i="8" s="1"/>
  <c r="K1722" i="8" s="1"/>
  <c r="K1760" i="8" s="1"/>
  <c r="K1798" i="8" s="1"/>
  <c r="K1836" i="8" s="1"/>
  <c r="K1874" i="8" s="1"/>
  <c r="K1912" i="8" s="1"/>
  <c r="K1950" i="8" s="1"/>
  <c r="K1988" i="8" s="1"/>
  <c r="K2026" i="8" s="1"/>
  <c r="K2064" i="8" s="1"/>
  <c r="K2102" i="8" s="1"/>
  <c r="K2140" i="8" s="1"/>
  <c r="K2178" i="8" s="1"/>
  <c r="K2216" i="8" s="1"/>
  <c r="K2254" i="8" s="1"/>
  <c r="K2292" i="8" s="1"/>
  <c r="K2330" i="8" s="1"/>
  <c r="K2368" i="8" s="1"/>
  <c r="K2406" i="8" s="1"/>
  <c r="K2444" i="8" s="1"/>
  <c r="K2482" i="8" s="1"/>
  <c r="K2520" i="8" s="1"/>
  <c r="K2558" i="8" s="1"/>
  <c r="K2596" i="8" s="1"/>
  <c r="K2634" i="8" s="1"/>
  <c r="K2672" i="8" s="1"/>
  <c r="K2710" i="8" s="1"/>
  <c r="K2748" i="8" s="1"/>
  <c r="K2786" i="8" s="1"/>
  <c r="K2824" i="8" s="1"/>
  <c r="K2862" i="8" s="1"/>
  <c r="K2900" i="8" s="1"/>
  <c r="K2938" i="8" s="1"/>
  <c r="K2976" i="8" s="1"/>
  <c r="K3014" i="8" s="1"/>
  <c r="K3052" i="8" s="1"/>
  <c r="K3090" i="8" s="1"/>
  <c r="K3128" i="8" s="1"/>
  <c r="K3166" i="8" s="1"/>
  <c r="K3204" i="8" s="1"/>
  <c r="K3242" i="8" s="1"/>
  <c r="K3280" i="8" s="1"/>
  <c r="K3318" i="8" s="1"/>
  <c r="K3356" i="8" s="1"/>
  <c r="K3394" i="8" s="1"/>
  <c r="K3432" i="8" s="1"/>
  <c r="K3470" i="8" s="1"/>
  <c r="K3508" i="8" s="1"/>
  <c r="K3546" i="8" s="1"/>
  <c r="K3584" i="8" s="1"/>
  <c r="K3622" i="8" s="1"/>
  <c r="K3660" i="8" s="1"/>
  <c r="K3698" i="8" s="1"/>
  <c r="K3736" i="8" s="1"/>
  <c r="K3774" i="8" s="1"/>
  <c r="K3812" i="8" s="1"/>
  <c r="K3850" i="8" s="1"/>
  <c r="K3888" i="8" s="1"/>
  <c r="K3926" i="8" s="1"/>
  <c r="K3964" i="8" s="1"/>
  <c r="K4002" i="8" s="1"/>
  <c r="K4040" i="8" s="1"/>
  <c r="K4078" i="8" s="1"/>
  <c r="K4116" i="8" s="1"/>
  <c r="K4154" i="8" s="1"/>
  <c r="K4192" i="8" s="1"/>
  <c r="K4230" i="8" s="1"/>
  <c r="K4268" i="8" s="1"/>
  <c r="K4306" i="8" s="1"/>
  <c r="K4344" i="8" s="1"/>
  <c r="K4382" i="8" s="1"/>
  <c r="K4420" i="8" s="1"/>
  <c r="K4458" i="8" s="1"/>
  <c r="K4496" i="8" s="1"/>
  <c r="K4534" i="8" s="1"/>
  <c r="K4572" i="8" s="1"/>
  <c r="K4610" i="8" s="1"/>
  <c r="K4648" i="8" s="1"/>
  <c r="K4686" i="8" s="1"/>
  <c r="K4724" i="8" s="1"/>
  <c r="K4762" i="8" s="1"/>
  <c r="K4800" i="8" s="1"/>
  <c r="K4838" i="8" s="1"/>
  <c r="K4876" i="8" s="1"/>
  <c r="K4914" i="8" s="1"/>
  <c r="K4952" i="8" s="1"/>
  <c r="K4990" i="8" s="1"/>
  <c r="K5028" i="8" s="1"/>
  <c r="K5066" i="8" s="1"/>
  <c r="K5104" i="8" s="1"/>
  <c r="K5142" i="8" s="1"/>
  <c r="K5180" i="8" s="1"/>
  <c r="K5218" i="8" s="1"/>
  <c r="K5256" i="8" s="1"/>
  <c r="K5294" i="8" s="1"/>
  <c r="K5332" i="8" s="1"/>
  <c r="K5370" i="8" s="1"/>
  <c r="K5408" i="8" s="1"/>
  <c r="K5446" i="8" s="1"/>
  <c r="K5484" i="8" s="1"/>
  <c r="K5522" i="8" s="1"/>
  <c r="K5560" i="8" s="1"/>
  <c r="K5598" i="8" s="1"/>
  <c r="K5636" i="8" s="1"/>
  <c r="K5674" i="8" s="1"/>
  <c r="K5712" i="8" s="1"/>
  <c r="K5750" i="8" s="1"/>
  <c r="K5788" i="8" s="1"/>
  <c r="K5826" i="8" s="1"/>
  <c r="K5864" i="8" s="1"/>
  <c r="K5902" i="8" s="1"/>
  <c r="K5940" i="8" s="1"/>
  <c r="K5978" i="8" s="1"/>
  <c r="K6016" i="8" s="1"/>
  <c r="K6054" i="8" s="1"/>
  <c r="K6092" i="8" s="1"/>
  <c r="K6130" i="8" s="1"/>
  <c r="K6168" i="8" s="1"/>
  <c r="K6206" i="8" s="1"/>
  <c r="K6244" i="8" s="1"/>
  <c r="K6282" i="8" s="1"/>
  <c r="K6320" i="8" s="1"/>
  <c r="K6358" i="8" s="1"/>
  <c r="K6396" i="8" s="1"/>
  <c r="K6434" i="8" s="1"/>
  <c r="K6472" i="8" s="1"/>
  <c r="K6510" i="8" s="1"/>
  <c r="K6548" i="8" s="1"/>
  <c r="K6586" i="8" s="1"/>
  <c r="K6624" i="8" s="1"/>
  <c r="K6662" i="8" s="1"/>
  <c r="K6700" i="8" s="1"/>
  <c r="K6738" i="8" s="1"/>
  <c r="K6776" i="8" s="1"/>
  <c r="K6814" i="8" s="1"/>
  <c r="K6852" i="8" s="1"/>
  <c r="K6890" i="8" s="1"/>
  <c r="K6928" i="8" s="1"/>
  <c r="K6966" i="8" s="1"/>
  <c r="K7004" i="8" s="1"/>
  <c r="K7042" i="8" s="1"/>
  <c r="K7080" i="8" s="1"/>
  <c r="K7118" i="8" s="1"/>
  <c r="K7156" i="8" s="1"/>
  <c r="K7194" i="8" s="1"/>
  <c r="K7232" i="8" s="1"/>
  <c r="K7270" i="8" s="1"/>
  <c r="K7308" i="8" s="1"/>
  <c r="K7346" i="8" s="1"/>
  <c r="K7384" i="8" s="1"/>
  <c r="K7422" i="8" s="1"/>
  <c r="K7460" i="8" s="1"/>
  <c r="K7498" i="8" s="1"/>
  <c r="K7536" i="8" s="1"/>
  <c r="K7574" i="8" s="1"/>
  <c r="K7612" i="8" s="1"/>
  <c r="K7650" i="8" s="1"/>
  <c r="K7688" i="8" s="1"/>
  <c r="K7726" i="8" s="1"/>
  <c r="K7764" i="8" s="1"/>
  <c r="K7802" i="8" s="1"/>
  <c r="K7840" i="8" s="1"/>
  <c r="K7878" i="8" s="1"/>
  <c r="K7916" i="8" s="1"/>
  <c r="K7954" i="8" s="1"/>
  <c r="K7992" i="8" s="1"/>
  <c r="K8030" i="8" s="1"/>
  <c r="K8068" i="8" s="1"/>
  <c r="K8106" i="8" s="1"/>
  <c r="K8144" i="8" s="1"/>
  <c r="K8182" i="8" s="1"/>
  <c r="K8220" i="8" s="1"/>
  <c r="K8258" i="8" s="1"/>
  <c r="K8296" i="8" s="1"/>
  <c r="K8334" i="8" s="1"/>
  <c r="K8372" i="8" s="1"/>
  <c r="K8410" i="8" s="1"/>
  <c r="K8448" i="8" s="1"/>
  <c r="K8486" i="8" s="1"/>
  <c r="K8524" i="8" s="1"/>
  <c r="K8562" i="8" s="1"/>
  <c r="K8600" i="8" s="1"/>
  <c r="K8638" i="8" s="1"/>
  <c r="K8676" i="8" s="1"/>
  <c r="K8714" i="8" s="1"/>
  <c r="K8752" i="8" s="1"/>
  <c r="K8790" i="8" s="1"/>
  <c r="K8828" i="8" s="1"/>
  <c r="K8866" i="8" s="1"/>
  <c r="K8904" i="8" s="1"/>
  <c r="K8942" i="8" s="1"/>
  <c r="K8980" i="8" s="1"/>
  <c r="K9018" i="8" s="1"/>
  <c r="K9056" i="8" s="1"/>
  <c r="K9094" i="8" s="1"/>
  <c r="K9132" i="8" s="1"/>
  <c r="K9170" i="8" s="1"/>
  <c r="K9208" i="8" s="1"/>
  <c r="K9246" i="8" s="1"/>
  <c r="K9284" i="8" s="1"/>
  <c r="K9322" i="8" s="1"/>
  <c r="K9360" i="8" s="1"/>
  <c r="K9398" i="8" s="1"/>
  <c r="K9436" i="8" s="1"/>
  <c r="K9474" i="8" s="1"/>
  <c r="K9512" i="8" s="1"/>
  <c r="K9550" i="8" s="1"/>
  <c r="K9588" i="8" s="1"/>
  <c r="K9626" i="8" s="1"/>
  <c r="K9664" i="8" s="1"/>
  <c r="K9702" i="8" s="1"/>
  <c r="K9740" i="8" s="1"/>
  <c r="K9778" i="8" s="1"/>
  <c r="K9816" i="8" s="1"/>
  <c r="K9854" i="8" s="1"/>
  <c r="K9892" i="8" s="1"/>
  <c r="K9930" i="8" s="1"/>
  <c r="K9968" i="8" s="1"/>
  <c r="K10006" i="8" s="1"/>
  <c r="K10044" i="8" s="1"/>
  <c r="K10082" i="8" s="1"/>
  <c r="K10120" i="8" s="1"/>
  <c r="K10158" i="8" s="1"/>
  <c r="K10196" i="8" s="1"/>
  <c r="K10234" i="8" s="1"/>
  <c r="K10272" i="8" s="1"/>
  <c r="K10310" i="8" s="1"/>
  <c r="K10348" i="8" s="1"/>
  <c r="K10386" i="8" s="1"/>
  <c r="K10424" i="8" s="1"/>
  <c r="K10462" i="8" s="1"/>
  <c r="K10500" i="8" s="1"/>
  <c r="K10538" i="8" s="1"/>
  <c r="K10576" i="8" s="1"/>
  <c r="K10614" i="8" s="1"/>
  <c r="K10652" i="8" s="1"/>
  <c r="K10690" i="8" s="1"/>
  <c r="K10728" i="8" s="1"/>
  <c r="K10766" i="8" s="1"/>
  <c r="K10804" i="8" s="1"/>
  <c r="K10842" i="8" s="1"/>
  <c r="K10880" i="8" s="1"/>
  <c r="K10918" i="8" s="1"/>
  <c r="K10956" i="8" s="1"/>
  <c r="K10994" i="8" s="1"/>
  <c r="K11032" i="8" s="1"/>
  <c r="K11070" i="8" s="1"/>
  <c r="K11108" i="8" s="1"/>
  <c r="K11146" i="8" s="1"/>
  <c r="K11184" i="8" s="1"/>
  <c r="K11222" i="8" s="1"/>
  <c r="K11260" i="8" s="1"/>
  <c r="K11298" i="8" s="1"/>
  <c r="K11336" i="8" s="1"/>
  <c r="K11374" i="8" s="1"/>
  <c r="K11412" i="8" s="1"/>
  <c r="K11450" i="8" s="1"/>
  <c r="K11488" i="8" s="1"/>
  <c r="K11526" i="8" s="1"/>
  <c r="K11564" i="8" s="1"/>
  <c r="K11602" i="8" s="1"/>
  <c r="K11640" i="8" s="1"/>
  <c r="K11678" i="8" s="1"/>
  <c r="K11716" i="8" s="1"/>
  <c r="K11754" i="8" s="1"/>
  <c r="K11792" i="8" s="1"/>
  <c r="K11830" i="8" s="1"/>
  <c r="K11868" i="8" s="1"/>
  <c r="K11906" i="8" s="1"/>
  <c r="K11944" i="8" s="1"/>
  <c r="K11982" i="8" s="1"/>
  <c r="K12020" i="8" s="1"/>
  <c r="K12058" i="8" s="1"/>
  <c r="K12096" i="8" s="1"/>
  <c r="K12134" i="8" s="1"/>
  <c r="K12172" i="8" s="1"/>
  <c r="K12210" i="8" s="1"/>
  <c r="K12248" i="8" s="1"/>
  <c r="K12286" i="8" s="1"/>
  <c r="K12324" i="8" s="1"/>
  <c r="K12362" i="8" s="1"/>
  <c r="K12400" i="8" s="1"/>
  <c r="K12438" i="8" s="1"/>
  <c r="K12476" i="8" s="1"/>
  <c r="K12514" i="8" s="1"/>
  <c r="K12552" i="8" s="1"/>
  <c r="K12590" i="8" s="1"/>
  <c r="K12628" i="8" s="1"/>
  <c r="K12666" i="8" s="1"/>
  <c r="K12704" i="8" s="1"/>
  <c r="K12742" i="8" s="1"/>
  <c r="K12780" i="8" s="1"/>
  <c r="K12818" i="8" s="1"/>
  <c r="K12856" i="8" s="1"/>
  <c r="K12894" i="8" s="1"/>
  <c r="B89" i="8"/>
  <c r="B127" i="8" s="1"/>
  <c r="B165" i="8" s="1"/>
  <c r="H89" i="8"/>
  <c r="H127" i="8" s="1"/>
  <c r="H165" i="8" s="1"/>
  <c r="H203" i="8" s="1"/>
  <c r="H241" i="8" s="1"/>
  <c r="H279" i="8" s="1"/>
  <c r="H317" i="8" s="1"/>
  <c r="H355" i="8" s="1"/>
  <c r="H393" i="8" s="1"/>
  <c r="H431" i="8" s="1"/>
  <c r="H469" i="8" s="1"/>
  <c r="H507" i="8" s="1"/>
  <c r="H545" i="8" s="1"/>
  <c r="H583" i="8" s="1"/>
  <c r="H621" i="8" s="1"/>
  <c r="H659" i="8" s="1"/>
  <c r="H697" i="8" s="1"/>
  <c r="H735" i="8" s="1"/>
  <c r="H773" i="8" s="1"/>
  <c r="H811" i="8" s="1"/>
  <c r="H849" i="8" s="1"/>
  <c r="H887" i="8" s="1"/>
  <c r="H925" i="8" s="1"/>
  <c r="H963" i="8" s="1"/>
  <c r="H1001" i="8" s="1"/>
  <c r="H1039" i="8" s="1"/>
  <c r="H1077" i="8" s="1"/>
  <c r="H1115" i="8" s="1"/>
  <c r="H1153" i="8" s="1"/>
  <c r="H1191" i="8" s="1"/>
  <c r="H1229" i="8" s="1"/>
  <c r="H1267" i="8" s="1"/>
  <c r="H1305" i="8" s="1"/>
  <c r="H1343" i="8" s="1"/>
  <c r="H1381" i="8" s="1"/>
  <c r="H1419" i="8" s="1"/>
  <c r="H1457" i="8" s="1"/>
  <c r="H1495" i="8" s="1"/>
  <c r="H1533" i="8" s="1"/>
  <c r="H1571" i="8" s="1"/>
  <c r="H1609" i="8" s="1"/>
  <c r="H1647" i="8" s="1"/>
  <c r="H1685" i="8" s="1"/>
  <c r="H1723" i="8" s="1"/>
  <c r="H1761" i="8" s="1"/>
  <c r="H1799" i="8" s="1"/>
  <c r="H1837" i="8" s="1"/>
  <c r="H1875" i="8" s="1"/>
  <c r="H1913" i="8" s="1"/>
  <c r="H1951" i="8" s="1"/>
  <c r="H1989" i="8" s="1"/>
  <c r="H2027" i="8" s="1"/>
  <c r="H2065" i="8" s="1"/>
  <c r="H2103" i="8" s="1"/>
  <c r="H2141" i="8" s="1"/>
  <c r="H2179" i="8" s="1"/>
  <c r="H2217" i="8" s="1"/>
  <c r="H2255" i="8" s="1"/>
  <c r="H2293" i="8" s="1"/>
  <c r="H2331" i="8" s="1"/>
  <c r="H2369" i="8" s="1"/>
  <c r="H2407" i="8" s="1"/>
  <c r="H2445" i="8" s="1"/>
  <c r="H2483" i="8" s="1"/>
  <c r="H2521" i="8" s="1"/>
  <c r="H2559" i="8" s="1"/>
  <c r="H2597" i="8" s="1"/>
  <c r="H2635" i="8" s="1"/>
  <c r="H2673" i="8" s="1"/>
  <c r="H2711" i="8" s="1"/>
  <c r="H2749" i="8" s="1"/>
  <c r="H2787" i="8" s="1"/>
  <c r="H2825" i="8" s="1"/>
  <c r="H2863" i="8" s="1"/>
  <c r="H2901" i="8" s="1"/>
  <c r="H2939" i="8" s="1"/>
  <c r="H2977" i="8" s="1"/>
  <c r="H3015" i="8" s="1"/>
  <c r="H3053" i="8" s="1"/>
  <c r="H3091" i="8" s="1"/>
  <c r="H3129" i="8" s="1"/>
  <c r="H3167" i="8" s="1"/>
  <c r="H3205" i="8" s="1"/>
  <c r="H3243" i="8" s="1"/>
  <c r="H3281" i="8" s="1"/>
  <c r="H3319" i="8" s="1"/>
  <c r="H3357" i="8" s="1"/>
  <c r="H3395" i="8" s="1"/>
  <c r="H3433" i="8" s="1"/>
  <c r="H3471" i="8" s="1"/>
  <c r="H3509" i="8" s="1"/>
  <c r="H3547" i="8" s="1"/>
  <c r="H3585" i="8" s="1"/>
  <c r="H3623" i="8" s="1"/>
  <c r="H3661" i="8" s="1"/>
  <c r="H3699" i="8" s="1"/>
  <c r="H3737" i="8" s="1"/>
  <c r="H3775" i="8" s="1"/>
  <c r="H3813" i="8" s="1"/>
  <c r="H3851" i="8" s="1"/>
  <c r="H3889" i="8" s="1"/>
  <c r="H3927" i="8" s="1"/>
  <c r="H3965" i="8" s="1"/>
  <c r="H4003" i="8" s="1"/>
  <c r="H4041" i="8" s="1"/>
  <c r="H4079" i="8" s="1"/>
  <c r="H4117" i="8" s="1"/>
  <c r="H4155" i="8" s="1"/>
  <c r="H4193" i="8" s="1"/>
  <c r="H4231" i="8" s="1"/>
  <c r="H4269" i="8" s="1"/>
  <c r="H4307" i="8" s="1"/>
  <c r="H4345" i="8" s="1"/>
  <c r="H4383" i="8" s="1"/>
  <c r="H4421" i="8" s="1"/>
  <c r="H4459" i="8" s="1"/>
  <c r="H4497" i="8" s="1"/>
  <c r="H4535" i="8" s="1"/>
  <c r="H4573" i="8" s="1"/>
  <c r="H4611" i="8" s="1"/>
  <c r="H4649" i="8" s="1"/>
  <c r="H4687" i="8" s="1"/>
  <c r="H4725" i="8" s="1"/>
  <c r="H4763" i="8" s="1"/>
  <c r="H4801" i="8" s="1"/>
  <c r="H4839" i="8" s="1"/>
  <c r="H4877" i="8" s="1"/>
  <c r="H4915" i="8" s="1"/>
  <c r="H4953" i="8" s="1"/>
  <c r="H4991" i="8" s="1"/>
  <c r="H5029" i="8" s="1"/>
  <c r="H5067" i="8" s="1"/>
  <c r="H5105" i="8" s="1"/>
  <c r="H5143" i="8" s="1"/>
  <c r="H5181" i="8" s="1"/>
  <c r="H5219" i="8" s="1"/>
  <c r="H5257" i="8" s="1"/>
  <c r="H5295" i="8" s="1"/>
  <c r="H5333" i="8" s="1"/>
  <c r="H5371" i="8" s="1"/>
  <c r="H5409" i="8" s="1"/>
  <c r="H5447" i="8" s="1"/>
  <c r="H5485" i="8" s="1"/>
  <c r="H5523" i="8" s="1"/>
  <c r="H5561" i="8" s="1"/>
  <c r="H5599" i="8" s="1"/>
  <c r="H5637" i="8" s="1"/>
  <c r="H5675" i="8" s="1"/>
  <c r="H5713" i="8" s="1"/>
  <c r="H5751" i="8" s="1"/>
  <c r="H5789" i="8" s="1"/>
  <c r="H5827" i="8" s="1"/>
  <c r="H5865" i="8" s="1"/>
  <c r="H5903" i="8" s="1"/>
  <c r="H5941" i="8" s="1"/>
  <c r="H5979" i="8" s="1"/>
  <c r="H6017" i="8" s="1"/>
  <c r="H6055" i="8" s="1"/>
  <c r="H6093" i="8" s="1"/>
  <c r="H6131" i="8" s="1"/>
  <c r="H6169" i="8" s="1"/>
  <c r="H6207" i="8" s="1"/>
  <c r="H6245" i="8" s="1"/>
  <c r="H6283" i="8" s="1"/>
  <c r="H6321" i="8" s="1"/>
  <c r="H6359" i="8" s="1"/>
  <c r="H6397" i="8" s="1"/>
  <c r="H6435" i="8" s="1"/>
  <c r="H6473" i="8" s="1"/>
  <c r="H6511" i="8" s="1"/>
  <c r="H6549" i="8" s="1"/>
  <c r="H6587" i="8" s="1"/>
  <c r="H6625" i="8" s="1"/>
  <c r="H6663" i="8" s="1"/>
  <c r="H6701" i="8" s="1"/>
  <c r="H6739" i="8" s="1"/>
  <c r="H6777" i="8" s="1"/>
  <c r="H6815" i="8" s="1"/>
  <c r="H6853" i="8" s="1"/>
  <c r="H6891" i="8" s="1"/>
  <c r="H6929" i="8" s="1"/>
  <c r="H6967" i="8" s="1"/>
  <c r="H7005" i="8" s="1"/>
  <c r="H7043" i="8" s="1"/>
  <c r="H7081" i="8" s="1"/>
  <c r="H7119" i="8" s="1"/>
  <c r="H7157" i="8" s="1"/>
  <c r="H7195" i="8" s="1"/>
  <c r="H7233" i="8" s="1"/>
  <c r="H7271" i="8" s="1"/>
  <c r="H7309" i="8" s="1"/>
  <c r="H7347" i="8" s="1"/>
  <c r="H7385" i="8" s="1"/>
  <c r="H7423" i="8" s="1"/>
  <c r="H7461" i="8" s="1"/>
  <c r="H7499" i="8" s="1"/>
  <c r="H7537" i="8" s="1"/>
  <c r="H7575" i="8" s="1"/>
  <c r="H7613" i="8" s="1"/>
  <c r="H7651" i="8" s="1"/>
  <c r="H7689" i="8" s="1"/>
  <c r="H7727" i="8" s="1"/>
  <c r="H7765" i="8" s="1"/>
  <c r="H7803" i="8" s="1"/>
  <c r="H7841" i="8" s="1"/>
  <c r="H7879" i="8" s="1"/>
  <c r="H7917" i="8" s="1"/>
  <c r="H7955" i="8" s="1"/>
  <c r="H7993" i="8" s="1"/>
  <c r="H8031" i="8" s="1"/>
  <c r="H8069" i="8" s="1"/>
  <c r="H8107" i="8" s="1"/>
  <c r="H8145" i="8" s="1"/>
  <c r="H8183" i="8" s="1"/>
  <c r="H8221" i="8" s="1"/>
  <c r="H8259" i="8" s="1"/>
  <c r="H8297" i="8" s="1"/>
  <c r="H8335" i="8" s="1"/>
  <c r="H8373" i="8" s="1"/>
  <c r="H8411" i="8" s="1"/>
  <c r="H8449" i="8" s="1"/>
  <c r="H8487" i="8" s="1"/>
  <c r="H8525" i="8" s="1"/>
  <c r="H8563" i="8" s="1"/>
  <c r="H8601" i="8" s="1"/>
  <c r="H8639" i="8" s="1"/>
  <c r="H8677" i="8" s="1"/>
  <c r="H8715" i="8" s="1"/>
  <c r="H8753" i="8" s="1"/>
  <c r="H8791" i="8" s="1"/>
  <c r="H8829" i="8" s="1"/>
  <c r="H8867" i="8" s="1"/>
  <c r="H8905" i="8" s="1"/>
  <c r="H8943" i="8" s="1"/>
  <c r="H8981" i="8" s="1"/>
  <c r="H9019" i="8" s="1"/>
  <c r="H9057" i="8" s="1"/>
  <c r="H9095" i="8" s="1"/>
  <c r="H9133" i="8" s="1"/>
  <c r="H9171" i="8" s="1"/>
  <c r="H9209" i="8" s="1"/>
  <c r="H9247" i="8" s="1"/>
  <c r="H9285" i="8" s="1"/>
  <c r="H9323" i="8" s="1"/>
  <c r="H9361" i="8" s="1"/>
  <c r="H9399" i="8" s="1"/>
  <c r="H9437" i="8" s="1"/>
  <c r="H9475" i="8" s="1"/>
  <c r="H9513" i="8" s="1"/>
  <c r="H9551" i="8" s="1"/>
  <c r="H9589" i="8" s="1"/>
  <c r="H9627" i="8" s="1"/>
  <c r="H9665" i="8" s="1"/>
  <c r="H9703" i="8" s="1"/>
  <c r="H9741" i="8" s="1"/>
  <c r="H9779" i="8" s="1"/>
  <c r="H9817" i="8" s="1"/>
  <c r="H9855" i="8" s="1"/>
  <c r="H9893" i="8" s="1"/>
  <c r="H9931" i="8" s="1"/>
  <c r="H9969" i="8" s="1"/>
  <c r="H10007" i="8" s="1"/>
  <c r="H10045" i="8" s="1"/>
  <c r="H10083" i="8" s="1"/>
  <c r="H10121" i="8" s="1"/>
  <c r="H10159" i="8" s="1"/>
  <c r="H10197" i="8" s="1"/>
  <c r="H10235" i="8" s="1"/>
  <c r="H10273" i="8" s="1"/>
  <c r="H10311" i="8" s="1"/>
  <c r="H10349" i="8" s="1"/>
  <c r="H10387" i="8" s="1"/>
  <c r="H10425" i="8" s="1"/>
  <c r="H10463" i="8" s="1"/>
  <c r="H10501" i="8" s="1"/>
  <c r="H10539" i="8" s="1"/>
  <c r="H10577" i="8" s="1"/>
  <c r="H10615" i="8" s="1"/>
  <c r="H10653" i="8" s="1"/>
  <c r="H10691" i="8" s="1"/>
  <c r="H10729" i="8" s="1"/>
  <c r="H10767" i="8" s="1"/>
  <c r="H10805" i="8" s="1"/>
  <c r="H10843" i="8" s="1"/>
  <c r="H10881" i="8" s="1"/>
  <c r="H10919" i="8" s="1"/>
  <c r="H10957" i="8" s="1"/>
  <c r="H10995" i="8" s="1"/>
  <c r="H11033" i="8" s="1"/>
  <c r="H11071" i="8" s="1"/>
  <c r="H11109" i="8" s="1"/>
  <c r="H11147" i="8" s="1"/>
  <c r="H11185" i="8" s="1"/>
  <c r="H11223" i="8" s="1"/>
  <c r="H11261" i="8" s="1"/>
  <c r="H11299" i="8" s="1"/>
  <c r="H11337" i="8" s="1"/>
  <c r="H11375" i="8" s="1"/>
  <c r="H11413" i="8" s="1"/>
  <c r="H11451" i="8" s="1"/>
  <c r="H11489" i="8" s="1"/>
  <c r="H11527" i="8" s="1"/>
  <c r="H11565" i="8" s="1"/>
  <c r="H11603" i="8" s="1"/>
  <c r="H11641" i="8" s="1"/>
  <c r="H11679" i="8" s="1"/>
  <c r="H11717" i="8" s="1"/>
  <c r="H11755" i="8" s="1"/>
  <c r="H11793" i="8" s="1"/>
  <c r="H11831" i="8" s="1"/>
  <c r="H11869" i="8" s="1"/>
  <c r="H11907" i="8" s="1"/>
  <c r="H11945" i="8" s="1"/>
  <c r="H11983" i="8" s="1"/>
  <c r="H12021" i="8" s="1"/>
  <c r="H12059" i="8" s="1"/>
  <c r="H12097" i="8" s="1"/>
  <c r="H12135" i="8" s="1"/>
  <c r="H12173" i="8" s="1"/>
  <c r="H12211" i="8" s="1"/>
  <c r="H12249" i="8" s="1"/>
  <c r="H12287" i="8" s="1"/>
  <c r="H12325" i="8" s="1"/>
  <c r="H12363" i="8" s="1"/>
  <c r="H12401" i="8" s="1"/>
  <c r="H12439" i="8" s="1"/>
  <c r="H12477" i="8" s="1"/>
  <c r="H12515" i="8" s="1"/>
  <c r="H12553" i="8" s="1"/>
  <c r="H12591" i="8" s="1"/>
  <c r="H12629" i="8" s="1"/>
  <c r="H12667" i="8" s="1"/>
  <c r="H12705" i="8" s="1"/>
  <c r="H12743" i="8" s="1"/>
  <c r="H12781" i="8" s="1"/>
  <c r="H12819" i="8" s="1"/>
  <c r="H12857" i="8" s="1"/>
  <c r="H12895" i="8" s="1"/>
  <c r="K89" i="8"/>
  <c r="K127" i="8" s="1"/>
  <c r="K165" i="8" s="1"/>
  <c r="K203" i="8" s="1"/>
  <c r="K241" i="8" s="1"/>
  <c r="K279" i="8" s="1"/>
  <c r="K317" i="8" s="1"/>
  <c r="K355" i="8" s="1"/>
  <c r="K393" i="8" s="1"/>
  <c r="K431" i="8" s="1"/>
  <c r="K469" i="8" s="1"/>
  <c r="K507" i="8" s="1"/>
  <c r="K545" i="8" s="1"/>
  <c r="K583" i="8" s="1"/>
  <c r="K621" i="8" s="1"/>
  <c r="K659" i="8" s="1"/>
  <c r="K697" i="8" s="1"/>
  <c r="K735" i="8" s="1"/>
  <c r="K773" i="8" s="1"/>
  <c r="K811" i="8" s="1"/>
  <c r="K849" i="8" s="1"/>
  <c r="K887" i="8" s="1"/>
  <c r="K925" i="8" s="1"/>
  <c r="K963" i="8" s="1"/>
  <c r="K1001" i="8" s="1"/>
  <c r="K1039" i="8" s="1"/>
  <c r="K1077" i="8" s="1"/>
  <c r="K1115" i="8" s="1"/>
  <c r="K1153" i="8" s="1"/>
  <c r="K1191" i="8" s="1"/>
  <c r="K1229" i="8" s="1"/>
  <c r="K1267" i="8" s="1"/>
  <c r="K1305" i="8" s="1"/>
  <c r="K1343" i="8" s="1"/>
  <c r="K1381" i="8" s="1"/>
  <c r="K1419" i="8" s="1"/>
  <c r="K1457" i="8" s="1"/>
  <c r="K1495" i="8" s="1"/>
  <c r="K1533" i="8" s="1"/>
  <c r="K1571" i="8" s="1"/>
  <c r="K1609" i="8" s="1"/>
  <c r="K1647" i="8" s="1"/>
  <c r="K1685" i="8" s="1"/>
  <c r="K1723" i="8" s="1"/>
  <c r="K1761" i="8" s="1"/>
  <c r="K1799" i="8" s="1"/>
  <c r="K1837" i="8" s="1"/>
  <c r="K1875" i="8" s="1"/>
  <c r="K1913" i="8" s="1"/>
  <c r="K1951" i="8" s="1"/>
  <c r="K1989" i="8" s="1"/>
  <c r="K2027" i="8" s="1"/>
  <c r="K2065" i="8" s="1"/>
  <c r="K2103" i="8" s="1"/>
  <c r="K2141" i="8" s="1"/>
  <c r="K2179" i="8" s="1"/>
  <c r="K2217" i="8" s="1"/>
  <c r="K2255" i="8" s="1"/>
  <c r="K2293" i="8" s="1"/>
  <c r="K2331" i="8" s="1"/>
  <c r="K2369" i="8" s="1"/>
  <c r="K2407" i="8" s="1"/>
  <c r="K2445" i="8" s="1"/>
  <c r="K2483" i="8" s="1"/>
  <c r="K2521" i="8" s="1"/>
  <c r="K2559" i="8" s="1"/>
  <c r="K2597" i="8" s="1"/>
  <c r="K2635" i="8" s="1"/>
  <c r="K2673" i="8" s="1"/>
  <c r="K2711" i="8" s="1"/>
  <c r="K2749" i="8" s="1"/>
  <c r="K2787" i="8" s="1"/>
  <c r="K2825" i="8" s="1"/>
  <c r="K2863" i="8" s="1"/>
  <c r="K2901" i="8" s="1"/>
  <c r="K2939" i="8" s="1"/>
  <c r="K2977" i="8" s="1"/>
  <c r="K3015" i="8" s="1"/>
  <c r="K3053" i="8" s="1"/>
  <c r="K3091" i="8" s="1"/>
  <c r="K3129" i="8" s="1"/>
  <c r="K3167" i="8" s="1"/>
  <c r="K3205" i="8" s="1"/>
  <c r="K3243" i="8" s="1"/>
  <c r="K3281" i="8" s="1"/>
  <c r="K3319" i="8" s="1"/>
  <c r="K3357" i="8" s="1"/>
  <c r="K3395" i="8" s="1"/>
  <c r="K3433" i="8" s="1"/>
  <c r="K3471" i="8" s="1"/>
  <c r="K3509" i="8" s="1"/>
  <c r="K3547" i="8" s="1"/>
  <c r="K3585" i="8" s="1"/>
  <c r="K3623" i="8" s="1"/>
  <c r="K3661" i="8" s="1"/>
  <c r="K3699" i="8" s="1"/>
  <c r="K3737" i="8" s="1"/>
  <c r="K3775" i="8" s="1"/>
  <c r="K3813" i="8" s="1"/>
  <c r="K3851" i="8" s="1"/>
  <c r="K3889" i="8" s="1"/>
  <c r="K3927" i="8" s="1"/>
  <c r="K3965" i="8" s="1"/>
  <c r="K4003" i="8" s="1"/>
  <c r="K4041" i="8" s="1"/>
  <c r="K4079" i="8" s="1"/>
  <c r="K4117" i="8" s="1"/>
  <c r="K4155" i="8" s="1"/>
  <c r="K4193" i="8" s="1"/>
  <c r="K4231" i="8" s="1"/>
  <c r="K4269" i="8" s="1"/>
  <c r="K4307" i="8" s="1"/>
  <c r="K4345" i="8" s="1"/>
  <c r="K4383" i="8" s="1"/>
  <c r="K4421" i="8" s="1"/>
  <c r="K4459" i="8" s="1"/>
  <c r="K4497" i="8" s="1"/>
  <c r="K4535" i="8" s="1"/>
  <c r="K4573" i="8" s="1"/>
  <c r="K4611" i="8" s="1"/>
  <c r="K4649" i="8" s="1"/>
  <c r="K4687" i="8" s="1"/>
  <c r="K4725" i="8" s="1"/>
  <c r="K4763" i="8" s="1"/>
  <c r="K4801" i="8" s="1"/>
  <c r="K4839" i="8" s="1"/>
  <c r="K4877" i="8" s="1"/>
  <c r="K4915" i="8" s="1"/>
  <c r="K4953" i="8" s="1"/>
  <c r="K4991" i="8" s="1"/>
  <c r="K5029" i="8" s="1"/>
  <c r="K5067" i="8" s="1"/>
  <c r="K5105" i="8" s="1"/>
  <c r="K5143" i="8" s="1"/>
  <c r="K5181" i="8" s="1"/>
  <c r="K5219" i="8" s="1"/>
  <c r="K5257" i="8" s="1"/>
  <c r="K5295" i="8" s="1"/>
  <c r="K5333" i="8" s="1"/>
  <c r="K5371" i="8" s="1"/>
  <c r="K5409" i="8" s="1"/>
  <c r="K5447" i="8" s="1"/>
  <c r="K5485" i="8" s="1"/>
  <c r="K5523" i="8" s="1"/>
  <c r="K5561" i="8" s="1"/>
  <c r="K5599" i="8" s="1"/>
  <c r="K5637" i="8" s="1"/>
  <c r="K5675" i="8" s="1"/>
  <c r="K5713" i="8" s="1"/>
  <c r="K5751" i="8" s="1"/>
  <c r="K5789" i="8" s="1"/>
  <c r="K5827" i="8" s="1"/>
  <c r="K5865" i="8" s="1"/>
  <c r="K5903" i="8" s="1"/>
  <c r="K5941" i="8" s="1"/>
  <c r="K5979" i="8" s="1"/>
  <c r="K6017" i="8" s="1"/>
  <c r="K6055" i="8" s="1"/>
  <c r="K6093" i="8" s="1"/>
  <c r="K6131" i="8" s="1"/>
  <c r="K6169" i="8" s="1"/>
  <c r="K6207" i="8" s="1"/>
  <c r="K6245" i="8" s="1"/>
  <c r="K6283" i="8" s="1"/>
  <c r="K6321" i="8" s="1"/>
  <c r="K6359" i="8" s="1"/>
  <c r="K6397" i="8" s="1"/>
  <c r="K6435" i="8" s="1"/>
  <c r="K6473" i="8" s="1"/>
  <c r="K6511" i="8" s="1"/>
  <c r="K6549" i="8" s="1"/>
  <c r="K6587" i="8" s="1"/>
  <c r="K6625" i="8" s="1"/>
  <c r="K6663" i="8" s="1"/>
  <c r="K6701" i="8" s="1"/>
  <c r="K6739" i="8" s="1"/>
  <c r="K6777" i="8" s="1"/>
  <c r="K6815" i="8" s="1"/>
  <c r="K6853" i="8" s="1"/>
  <c r="K6891" i="8" s="1"/>
  <c r="K6929" i="8" s="1"/>
  <c r="K6967" i="8" s="1"/>
  <c r="K7005" i="8" s="1"/>
  <c r="K7043" i="8" s="1"/>
  <c r="K7081" i="8" s="1"/>
  <c r="K7119" i="8" s="1"/>
  <c r="K7157" i="8" s="1"/>
  <c r="K7195" i="8" s="1"/>
  <c r="K7233" i="8" s="1"/>
  <c r="K7271" i="8" s="1"/>
  <c r="K7309" i="8" s="1"/>
  <c r="K7347" i="8" s="1"/>
  <c r="K7385" i="8" s="1"/>
  <c r="K7423" i="8" s="1"/>
  <c r="K7461" i="8" s="1"/>
  <c r="K7499" i="8" s="1"/>
  <c r="K7537" i="8" s="1"/>
  <c r="K7575" i="8" s="1"/>
  <c r="K7613" i="8" s="1"/>
  <c r="K7651" i="8" s="1"/>
  <c r="K7689" i="8" s="1"/>
  <c r="K7727" i="8" s="1"/>
  <c r="K7765" i="8" s="1"/>
  <c r="K7803" i="8" s="1"/>
  <c r="K7841" i="8" s="1"/>
  <c r="K7879" i="8" s="1"/>
  <c r="K7917" i="8" s="1"/>
  <c r="K7955" i="8" s="1"/>
  <c r="K7993" i="8" s="1"/>
  <c r="K8031" i="8" s="1"/>
  <c r="K8069" i="8" s="1"/>
  <c r="K8107" i="8" s="1"/>
  <c r="K8145" i="8" s="1"/>
  <c r="K8183" i="8" s="1"/>
  <c r="K8221" i="8" s="1"/>
  <c r="K8259" i="8" s="1"/>
  <c r="K8297" i="8" s="1"/>
  <c r="K8335" i="8" s="1"/>
  <c r="K8373" i="8" s="1"/>
  <c r="K8411" i="8" s="1"/>
  <c r="K8449" i="8" s="1"/>
  <c r="K8487" i="8" s="1"/>
  <c r="K8525" i="8" s="1"/>
  <c r="K8563" i="8" s="1"/>
  <c r="K8601" i="8" s="1"/>
  <c r="K8639" i="8" s="1"/>
  <c r="K8677" i="8" s="1"/>
  <c r="K8715" i="8" s="1"/>
  <c r="K8753" i="8" s="1"/>
  <c r="K8791" i="8" s="1"/>
  <c r="K8829" i="8" s="1"/>
  <c r="K8867" i="8" s="1"/>
  <c r="K8905" i="8" s="1"/>
  <c r="K8943" i="8" s="1"/>
  <c r="K8981" i="8" s="1"/>
  <c r="K9019" i="8" s="1"/>
  <c r="K9057" i="8" s="1"/>
  <c r="K9095" i="8" s="1"/>
  <c r="K9133" i="8" s="1"/>
  <c r="K9171" i="8" s="1"/>
  <c r="K9209" i="8" s="1"/>
  <c r="K9247" i="8" s="1"/>
  <c r="K9285" i="8" s="1"/>
  <c r="K9323" i="8" s="1"/>
  <c r="K9361" i="8" s="1"/>
  <c r="K9399" i="8" s="1"/>
  <c r="K9437" i="8" s="1"/>
  <c r="K9475" i="8" s="1"/>
  <c r="K9513" i="8" s="1"/>
  <c r="K9551" i="8" s="1"/>
  <c r="K9589" i="8" s="1"/>
  <c r="K9627" i="8" s="1"/>
  <c r="K9665" i="8" s="1"/>
  <c r="K9703" i="8" s="1"/>
  <c r="K9741" i="8" s="1"/>
  <c r="K9779" i="8" s="1"/>
  <c r="K9817" i="8" s="1"/>
  <c r="K9855" i="8" s="1"/>
  <c r="K9893" i="8" s="1"/>
  <c r="K9931" i="8" s="1"/>
  <c r="K9969" i="8" s="1"/>
  <c r="K10007" i="8" s="1"/>
  <c r="K10045" i="8" s="1"/>
  <c r="K10083" i="8" s="1"/>
  <c r="K10121" i="8" s="1"/>
  <c r="K10159" i="8" s="1"/>
  <c r="K10197" i="8" s="1"/>
  <c r="K10235" i="8" s="1"/>
  <c r="K10273" i="8" s="1"/>
  <c r="K10311" i="8" s="1"/>
  <c r="K10349" i="8" s="1"/>
  <c r="K10387" i="8" s="1"/>
  <c r="K10425" i="8" s="1"/>
  <c r="K10463" i="8" s="1"/>
  <c r="K10501" i="8" s="1"/>
  <c r="K10539" i="8" s="1"/>
  <c r="K10577" i="8" s="1"/>
  <c r="K10615" i="8" s="1"/>
  <c r="K10653" i="8" s="1"/>
  <c r="K10691" i="8" s="1"/>
  <c r="K10729" i="8" s="1"/>
  <c r="K10767" i="8" s="1"/>
  <c r="K10805" i="8" s="1"/>
  <c r="K10843" i="8" s="1"/>
  <c r="K10881" i="8" s="1"/>
  <c r="K10919" i="8" s="1"/>
  <c r="K10957" i="8" s="1"/>
  <c r="K10995" i="8" s="1"/>
  <c r="K11033" i="8" s="1"/>
  <c r="K11071" i="8" s="1"/>
  <c r="K11109" i="8" s="1"/>
  <c r="K11147" i="8" s="1"/>
  <c r="K11185" i="8" s="1"/>
  <c r="K11223" i="8" s="1"/>
  <c r="K11261" i="8" s="1"/>
  <c r="K11299" i="8" s="1"/>
  <c r="K11337" i="8" s="1"/>
  <c r="K11375" i="8" s="1"/>
  <c r="K11413" i="8" s="1"/>
  <c r="K11451" i="8" s="1"/>
  <c r="K11489" i="8" s="1"/>
  <c r="K11527" i="8" s="1"/>
  <c r="K11565" i="8" s="1"/>
  <c r="K11603" i="8" s="1"/>
  <c r="K11641" i="8" s="1"/>
  <c r="K11679" i="8" s="1"/>
  <c r="K11717" i="8" s="1"/>
  <c r="K11755" i="8" s="1"/>
  <c r="K11793" i="8" s="1"/>
  <c r="K11831" i="8" s="1"/>
  <c r="K11869" i="8" s="1"/>
  <c r="K11907" i="8" s="1"/>
  <c r="K11945" i="8" s="1"/>
  <c r="K11983" i="8" s="1"/>
  <c r="K12021" i="8" s="1"/>
  <c r="K12059" i="8" s="1"/>
  <c r="K12097" i="8" s="1"/>
  <c r="K12135" i="8" s="1"/>
  <c r="K12173" i="8" s="1"/>
  <c r="K12211" i="8" s="1"/>
  <c r="K12249" i="8" s="1"/>
  <c r="K12287" i="8" s="1"/>
  <c r="K12325" i="8" s="1"/>
  <c r="K12363" i="8" s="1"/>
  <c r="K12401" i="8" s="1"/>
  <c r="K12439" i="8" s="1"/>
  <c r="K12477" i="8" s="1"/>
  <c r="K12515" i="8" s="1"/>
  <c r="K12553" i="8" s="1"/>
  <c r="K12591" i="8" s="1"/>
  <c r="K12629" i="8" s="1"/>
  <c r="K12667" i="8" s="1"/>
  <c r="K12705" i="8" s="1"/>
  <c r="K12743" i="8" s="1"/>
  <c r="K12781" i="8" s="1"/>
  <c r="K12819" i="8" s="1"/>
  <c r="K12857" i="8" s="1"/>
  <c r="K12895" i="8" s="1"/>
  <c r="B90" i="8"/>
  <c r="B128" i="8" s="1"/>
  <c r="G90" i="8"/>
  <c r="G128" i="8" s="1"/>
  <c r="G166" i="8" s="1"/>
  <c r="G204" i="8" s="1"/>
  <c r="G242" i="8" s="1"/>
  <c r="G280" i="8" s="1"/>
  <c r="G318" i="8" s="1"/>
  <c r="G356" i="8" s="1"/>
  <c r="G394" i="8" s="1"/>
  <c r="G432" i="8" s="1"/>
  <c r="G470" i="8" s="1"/>
  <c r="G508" i="8" s="1"/>
  <c r="G546" i="8" s="1"/>
  <c r="G584" i="8" s="1"/>
  <c r="G622" i="8" s="1"/>
  <c r="G660" i="8" s="1"/>
  <c r="G698" i="8" s="1"/>
  <c r="G736" i="8" s="1"/>
  <c r="G774" i="8" s="1"/>
  <c r="G812" i="8" s="1"/>
  <c r="G850" i="8" s="1"/>
  <c r="G888" i="8" s="1"/>
  <c r="G926" i="8" s="1"/>
  <c r="G964" i="8" s="1"/>
  <c r="G1002" i="8" s="1"/>
  <c r="G1040" i="8" s="1"/>
  <c r="G1078" i="8" s="1"/>
  <c r="G1116" i="8" s="1"/>
  <c r="G1154" i="8" s="1"/>
  <c r="G1192" i="8" s="1"/>
  <c r="G1230" i="8" s="1"/>
  <c r="G1268" i="8" s="1"/>
  <c r="G1306" i="8" s="1"/>
  <c r="G1344" i="8" s="1"/>
  <c r="G1382" i="8" s="1"/>
  <c r="G1420" i="8" s="1"/>
  <c r="G1458" i="8" s="1"/>
  <c r="G1496" i="8" s="1"/>
  <c r="G1534" i="8" s="1"/>
  <c r="G1572" i="8" s="1"/>
  <c r="G1610" i="8" s="1"/>
  <c r="G1648" i="8" s="1"/>
  <c r="G1686" i="8" s="1"/>
  <c r="G1724" i="8" s="1"/>
  <c r="G1762" i="8" s="1"/>
  <c r="G1800" i="8" s="1"/>
  <c r="G1838" i="8" s="1"/>
  <c r="G1876" i="8" s="1"/>
  <c r="G1914" i="8" s="1"/>
  <c r="G1952" i="8" s="1"/>
  <c r="G1990" i="8" s="1"/>
  <c r="G2028" i="8" s="1"/>
  <c r="G2066" i="8" s="1"/>
  <c r="G2104" i="8" s="1"/>
  <c r="G2142" i="8" s="1"/>
  <c r="G2180" i="8" s="1"/>
  <c r="G2218" i="8" s="1"/>
  <c r="G2256" i="8" s="1"/>
  <c r="G2294" i="8" s="1"/>
  <c r="G2332" i="8" s="1"/>
  <c r="G2370" i="8" s="1"/>
  <c r="G2408" i="8" s="1"/>
  <c r="G2446" i="8" s="1"/>
  <c r="G2484" i="8" s="1"/>
  <c r="G2522" i="8" s="1"/>
  <c r="G2560" i="8" s="1"/>
  <c r="G2598" i="8" s="1"/>
  <c r="G2636" i="8" s="1"/>
  <c r="G2674" i="8" s="1"/>
  <c r="G2712" i="8" s="1"/>
  <c r="G2750" i="8" s="1"/>
  <c r="G2788" i="8" s="1"/>
  <c r="G2826" i="8" s="1"/>
  <c r="G2864" i="8" s="1"/>
  <c r="G2902" i="8" s="1"/>
  <c r="G2940" i="8" s="1"/>
  <c r="G2978" i="8" s="1"/>
  <c r="G3016" i="8" s="1"/>
  <c r="G3054" i="8" s="1"/>
  <c r="G3092" i="8" s="1"/>
  <c r="G3130" i="8" s="1"/>
  <c r="G3168" i="8" s="1"/>
  <c r="G3206" i="8" s="1"/>
  <c r="G3244" i="8" s="1"/>
  <c r="G3282" i="8" s="1"/>
  <c r="G3320" i="8" s="1"/>
  <c r="G3358" i="8" s="1"/>
  <c r="G3396" i="8" s="1"/>
  <c r="G3434" i="8" s="1"/>
  <c r="G3472" i="8" s="1"/>
  <c r="G3510" i="8" s="1"/>
  <c r="G3548" i="8" s="1"/>
  <c r="G3586" i="8" s="1"/>
  <c r="G3624" i="8" s="1"/>
  <c r="G3662" i="8" s="1"/>
  <c r="G3700" i="8" s="1"/>
  <c r="G3738" i="8" s="1"/>
  <c r="G3776" i="8" s="1"/>
  <c r="G3814" i="8" s="1"/>
  <c r="G3852" i="8" s="1"/>
  <c r="G3890" i="8" s="1"/>
  <c r="G3928" i="8" s="1"/>
  <c r="G3966" i="8" s="1"/>
  <c r="G4004" i="8" s="1"/>
  <c r="G4042" i="8" s="1"/>
  <c r="G4080" i="8" s="1"/>
  <c r="G4118" i="8" s="1"/>
  <c r="G4156" i="8" s="1"/>
  <c r="G4194" i="8" s="1"/>
  <c r="G4232" i="8" s="1"/>
  <c r="G4270" i="8" s="1"/>
  <c r="G4308" i="8" s="1"/>
  <c r="G4346" i="8" s="1"/>
  <c r="G4384" i="8" s="1"/>
  <c r="G4422" i="8" s="1"/>
  <c r="G4460" i="8" s="1"/>
  <c r="G4498" i="8" s="1"/>
  <c r="G4536" i="8" s="1"/>
  <c r="G4574" i="8" s="1"/>
  <c r="G4612" i="8" s="1"/>
  <c r="G4650" i="8" s="1"/>
  <c r="G4688" i="8" s="1"/>
  <c r="G4726" i="8" s="1"/>
  <c r="G4764" i="8" s="1"/>
  <c r="G4802" i="8" s="1"/>
  <c r="G4840" i="8" s="1"/>
  <c r="G4878" i="8" s="1"/>
  <c r="G4916" i="8" s="1"/>
  <c r="G4954" i="8" s="1"/>
  <c r="G4992" i="8" s="1"/>
  <c r="G5030" i="8" s="1"/>
  <c r="G5068" i="8" s="1"/>
  <c r="G5106" i="8" s="1"/>
  <c r="G5144" i="8" s="1"/>
  <c r="G5182" i="8" s="1"/>
  <c r="G5220" i="8" s="1"/>
  <c r="G5258" i="8" s="1"/>
  <c r="G5296" i="8" s="1"/>
  <c r="G5334" i="8" s="1"/>
  <c r="G5372" i="8" s="1"/>
  <c r="G5410" i="8" s="1"/>
  <c r="G5448" i="8" s="1"/>
  <c r="G5486" i="8" s="1"/>
  <c r="G5524" i="8" s="1"/>
  <c r="G5562" i="8" s="1"/>
  <c r="G5600" i="8" s="1"/>
  <c r="G5638" i="8" s="1"/>
  <c r="G5676" i="8" s="1"/>
  <c r="G5714" i="8" s="1"/>
  <c r="G5752" i="8" s="1"/>
  <c r="G5790" i="8" s="1"/>
  <c r="G5828" i="8" s="1"/>
  <c r="G5866" i="8" s="1"/>
  <c r="G5904" i="8" s="1"/>
  <c r="G5942" i="8" s="1"/>
  <c r="G5980" i="8" s="1"/>
  <c r="G6018" i="8" s="1"/>
  <c r="G6056" i="8" s="1"/>
  <c r="G6094" i="8" s="1"/>
  <c r="G6132" i="8" s="1"/>
  <c r="G6170" i="8" s="1"/>
  <c r="G6208" i="8" s="1"/>
  <c r="G6246" i="8" s="1"/>
  <c r="G6284" i="8" s="1"/>
  <c r="G6322" i="8" s="1"/>
  <c r="G6360" i="8" s="1"/>
  <c r="G6398" i="8" s="1"/>
  <c r="G6436" i="8" s="1"/>
  <c r="G6474" i="8" s="1"/>
  <c r="G6512" i="8" s="1"/>
  <c r="G6550" i="8" s="1"/>
  <c r="G6588" i="8" s="1"/>
  <c r="G6626" i="8" s="1"/>
  <c r="G6664" i="8" s="1"/>
  <c r="G6702" i="8" s="1"/>
  <c r="G6740" i="8" s="1"/>
  <c r="G6778" i="8" s="1"/>
  <c r="G6816" i="8" s="1"/>
  <c r="G6854" i="8" s="1"/>
  <c r="G6892" i="8" s="1"/>
  <c r="G6930" i="8" s="1"/>
  <c r="G6968" i="8" s="1"/>
  <c r="G7006" i="8" s="1"/>
  <c r="G7044" i="8" s="1"/>
  <c r="G7082" i="8" s="1"/>
  <c r="G7120" i="8" s="1"/>
  <c r="G7158" i="8" s="1"/>
  <c r="G7196" i="8" s="1"/>
  <c r="G7234" i="8" s="1"/>
  <c r="G7272" i="8" s="1"/>
  <c r="G7310" i="8" s="1"/>
  <c r="G7348" i="8" s="1"/>
  <c r="G7386" i="8" s="1"/>
  <c r="G7424" i="8" s="1"/>
  <c r="G7462" i="8" s="1"/>
  <c r="G7500" i="8" s="1"/>
  <c r="G7538" i="8" s="1"/>
  <c r="G7576" i="8" s="1"/>
  <c r="G7614" i="8" s="1"/>
  <c r="G7652" i="8" s="1"/>
  <c r="G7690" i="8" s="1"/>
  <c r="G7728" i="8" s="1"/>
  <c r="G7766" i="8" s="1"/>
  <c r="G7804" i="8" s="1"/>
  <c r="G7842" i="8" s="1"/>
  <c r="G7880" i="8" s="1"/>
  <c r="G7918" i="8" s="1"/>
  <c r="G7956" i="8" s="1"/>
  <c r="G7994" i="8" s="1"/>
  <c r="G8032" i="8" s="1"/>
  <c r="G8070" i="8" s="1"/>
  <c r="G8108" i="8" s="1"/>
  <c r="G8146" i="8" s="1"/>
  <c r="G8184" i="8" s="1"/>
  <c r="G8222" i="8" s="1"/>
  <c r="G8260" i="8" s="1"/>
  <c r="G8298" i="8" s="1"/>
  <c r="G8336" i="8" s="1"/>
  <c r="G8374" i="8" s="1"/>
  <c r="G8412" i="8" s="1"/>
  <c r="G8450" i="8" s="1"/>
  <c r="G8488" i="8" s="1"/>
  <c r="G8526" i="8" s="1"/>
  <c r="G8564" i="8" s="1"/>
  <c r="G8602" i="8" s="1"/>
  <c r="G8640" i="8" s="1"/>
  <c r="G8678" i="8" s="1"/>
  <c r="G8716" i="8" s="1"/>
  <c r="G8754" i="8" s="1"/>
  <c r="G8792" i="8" s="1"/>
  <c r="G8830" i="8" s="1"/>
  <c r="G8868" i="8" s="1"/>
  <c r="G8906" i="8" s="1"/>
  <c r="G8944" i="8" s="1"/>
  <c r="G8982" i="8" s="1"/>
  <c r="G9020" i="8" s="1"/>
  <c r="G9058" i="8" s="1"/>
  <c r="G9096" i="8" s="1"/>
  <c r="G9134" i="8" s="1"/>
  <c r="G9172" i="8" s="1"/>
  <c r="G9210" i="8" s="1"/>
  <c r="G9248" i="8" s="1"/>
  <c r="G9286" i="8" s="1"/>
  <c r="G9324" i="8" s="1"/>
  <c r="G9362" i="8" s="1"/>
  <c r="G9400" i="8" s="1"/>
  <c r="G9438" i="8" s="1"/>
  <c r="G9476" i="8" s="1"/>
  <c r="G9514" i="8" s="1"/>
  <c r="G9552" i="8" s="1"/>
  <c r="G9590" i="8" s="1"/>
  <c r="G9628" i="8" s="1"/>
  <c r="G9666" i="8" s="1"/>
  <c r="G9704" i="8" s="1"/>
  <c r="G9742" i="8" s="1"/>
  <c r="G9780" i="8" s="1"/>
  <c r="G9818" i="8" s="1"/>
  <c r="G9856" i="8" s="1"/>
  <c r="G9894" i="8" s="1"/>
  <c r="G9932" i="8" s="1"/>
  <c r="G9970" i="8" s="1"/>
  <c r="G10008" i="8" s="1"/>
  <c r="G10046" i="8" s="1"/>
  <c r="G10084" i="8" s="1"/>
  <c r="G10122" i="8" s="1"/>
  <c r="G10160" i="8" s="1"/>
  <c r="G10198" i="8" s="1"/>
  <c r="G10236" i="8" s="1"/>
  <c r="G10274" i="8" s="1"/>
  <c r="G10312" i="8" s="1"/>
  <c r="G10350" i="8" s="1"/>
  <c r="G10388" i="8" s="1"/>
  <c r="G10426" i="8" s="1"/>
  <c r="G10464" i="8" s="1"/>
  <c r="G10502" i="8" s="1"/>
  <c r="G10540" i="8" s="1"/>
  <c r="G10578" i="8" s="1"/>
  <c r="G10616" i="8" s="1"/>
  <c r="G10654" i="8" s="1"/>
  <c r="G10692" i="8" s="1"/>
  <c r="G10730" i="8" s="1"/>
  <c r="G10768" i="8" s="1"/>
  <c r="G10806" i="8" s="1"/>
  <c r="G10844" i="8" s="1"/>
  <c r="G10882" i="8" s="1"/>
  <c r="G10920" i="8" s="1"/>
  <c r="G10958" i="8" s="1"/>
  <c r="G10996" i="8" s="1"/>
  <c r="G11034" i="8" s="1"/>
  <c r="G11072" i="8" s="1"/>
  <c r="G11110" i="8" s="1"/>
  <c r="G11148" i="8" s="1"/>
  <c r="G11186" i="8" s="1"/>
  <c r="G11224" i="8" s="1"/>
  <c r="G11262" i="8" s="1"/>
  <c r="G11300" i="8" s="1"/>
  <c r="G11338" i="8" s="1"/>
  <c r="G11376" i="8" s="1"/>
  <c r="G11414" i="8" s="1"/>
  <c r="G11452" i="8" s="1"/>
  <c r="G11490" i="8" s="1"/>
  <c r="G11528" i="8" s="1"/>
  <c r="G11566" i="8" s="1"/>
  <c r="G11604" i="8" s="1"/>
  <c r="G11642" i="8" s="1"/>
  <c r="G11680" i="8" s="1"/>
  <c r="G11718" i="8" s="1"/>
  <c r="G11756" i="8" s="1"/>
  <c r="G11794" i="8" s="1"/>
  <c r="G11832" i="8" s="1"/>
  <c r="G11870" i="8" s="1"/>
  <c r="G11908" i="8" s="1"/>
  <c r="G11946" i="8" s="1"/>
  <c r="G11984" i="8" s="1"/>
  <c r="G12022" i="8" s="1"/>
  <c r="G12060" i="8" s="1"/>
  <c r="G12098" i="8" s="1"/>
  <c r="G12136" i="8" s="1"/>
  <c r="G12174" i="8" s="1"/>
  <c r="G12212" i="8" s="1"/>
  <c r="G12250" i="8" s="1"/>
  <c r="G12288" i="8" s="1"/>
  <c r="G12326" i="8" s="1"/>
  <c r="G12364" i="8" s="1"/>
  <c r="G12402" i="8" s="1"/>
  <c r="G12440" i="8" s="1"/>
  <c r="G12478" i="8" s="1"/>
  <c r="G12516" i="8" s="1"/>
  <c r="G12554" i="8" s="1"/>
  <c r="G12592" i="8" s="1"/>
  <c r="G12630" i="8" s="1"/>
  <c r="G12668" i="8" s="1"/>
  <c r="G12706" i="8" s="1"/>
  <c r="G12744" i="8" s="1"/>
  <c r="G12782" i="8" s="1"/>
  <c r="G12820" i="8" s="1"/>
  <c r="G12858" i="8" s="1"/>
  <c r="G12896" i="8" s="1"/>
  <c r="H90" i="8"/>
  <c r="H128" i="8" s="1"/>
  <c r="H166" i="8" s="1"/>
  <c r="H204" i="8" s="1"/>
  <c r="H242" i="8" s="1"/>
  <c r="H280" i="8" s="1"/>
  <c r="H318" i="8" s="1"/>
  <c r="H356" i="8" s="1"/>
  <c r="H394" i="8" s="1"/>
  <c r="H432" i="8" s="1"/>
  <c r="H470" i="8" s="1"/>
  <c r="H508" i="8" s="1"/>
  <c r="H546" i="8" s="1"/>
  <c r="H584" i="8" s="1"/>
  <c r="H622" i="8" s="1"/>
  <c r="H660" i="8" s="1"/>
  <c r="H698" i="8" s="1"/>
  <c r="H736" i="8" s="1"/>
  <c r="H774" i="8" s="1"/>
  <c r="H812" i="8" s="1"/>
  <c r="H850" i="8" s="1"/>
  <c r="H888" i="8" s="1"/>
  <c r="H926" i="8" s="1"/>
  <c r="H964" i="8" s="1"/>
  <c r="H1002" i="8" s="1"/>
  <c r="H1040" i="8" s="1"/>
  <c r="H1078" i="8" s="1"/>
  <c r="H1116" i="8" s="1"/>
  <c r="H1154" i="8" s="1"/>
  <c r="H1192" i="8" s="1"/>
  <c r="H1230" i="8" s="1"/>
  <c r="H1268" i="8" s="1"/>
  <c r="H1306" i="8" s="1"/>
  <c r="H1344" i="8" s="1"/>
  <c r="H1382" i="8" s="1"/>
  <c r="H1420" i="8" s="1"/>
  <c r="H1458" i="8" s="1"/>
  <c r="H1496" i="8" s="1"/>
  <c r="H1534" i="8" s="1"/>
  <c r="H1572" i="8" s="1"/>
  <c r="H1610" i="8" s="1"/>
  <c r="H1648" i="8" s="1"/>
  <c r="H1686" i="8" s="1"/>
  <c r="H1724" i="8" s="1"/>
  <c r="H1762" i="8" s="1"/>
  <c r="H1800" i="8" s="1"/>
  <c r="H1838" i="8" s="1"/>
  <c r="H1876" i="8" s="1"/>
  <c r="H1914" i="8" s="1"/>
  <c r="H1952" i="8" s="1"/>
  <c r="H1990" i="8" s="1"/>
  <c r="H2028" i="8" s="1"/>
  <c r="H2066" i="8" s="1"/>
  <c r="H2104" i="8" s="1"/>
  <c r="H2142" i="8" s="1"/>
  <c r="H2180" i="8" s="1"/>
  <c r="H2218" i="8" s="1"/>
  <c r="H2256" i="8" s="1"/>
  <c r="H2294" i="8" s="1"/>
  <c r="H2332" i="8" s="1"/>
  <c r="H2370" i="8" s="1"/>
  <c r="H2408" i="8" s="1"/>
  <c r="H2446" i="8" s="1"/>
  <c r="H2484" i="8" s="1"/>
  <c r="H2522" i="8" s="1"/>
  <c r="H2560" i="8" s="1"/>
  <c r="H2598" i="8" s="1"/>
  <c r="H2636" i="8" s="1"/>
  <c r="H2674" i="8" s="1"/>
  <c r="H2712" i="8" s="1"/>
  <c r="H2750" i="8" s="1"/>
  <c r="H2788" i="8" s="1"/>
  <c r="H2826" i="8" s="1"/>
  <c r="H2864" i="8" s="1"/>
  <c r="H2902" i="8" s="1"/>
  <c r="H2940" i="8" s="1"/>
  <c r="H2978" i="8" s="1"/>
  <c r="H3016" i="8" s="1"/>
  <c r="H3054" i="8" s="1"/>
  <c r="H3092" i="8" s="1"/>
  <c r="H3130" i="8" s="1"/>
  <c r="H3168" i="8" s="1"/>
  <c r="H3206" i="8" s="1"/>
  <c r="H3244" i="8" s="1"/>
  <c r="H3282" i="8" s="1"/>
  <c r="H3320" i="8" s="1"/>
  <c r="H3358" i="8" s="1"/>
  <c r="H3396" i="8" s="1"/>
  <c r="H3434" i="8" s="1"/>
  <c r="H3472" i="8" s="1"/>
  <c r="H3510" i="8" s="1"/>
  <c r="H3548" i="8" s="1"/>
  <c r="H3586" i="8" s="1"/>
  <c r="H3624" i="8" s="1"/>
  <c r="H3662" i="8" s="1"/>
  <c r="H3700" i="8" s="1"/>
  <c r="H3738" i="8" s="1"/>
  <c r="H3776" i="8" s="1"/>
  <c r="H3814" i="8" s="1"/>
  <c r="H3852" i="8" s="1"/>
  <c r="H3890" i="8" s="1"/>
  <c r="H3928" i="8" s="1"/>
  <c r="H3966" i="8" s="1"/>
  <c r="H4004" i="8" s="1"/>
  <c r="H4042" i="8" s="1"/>
  <c r="H4080" i="8" s="1"/>
  <c r="H4118" i="8" s="1"/>
  <c r="H4156" i="8" s="1"/>
  <c r="H4194" i="8" s="1"/>
  <c r="H4232" i="8" s="1"/>
  <c r="H4270" i="8" s="1"/>
  <c r="H4308" i="8" s="1"/>
  <c r="H4346" i="8" s="1"/>
  <c r="H4384" i="8" s="1"/>
  <c r="H4422" i="8" s="1"/>
  <c r="H4460" i="8" s="1"/>
  <c r="H4498" i="8" s="1"/>
  <c r="H4536" i="8" s="1"/>
  <c r="H4574" i="8" s="1"/>
  <c r="H4612" i="8" s="1"/>
  <c r="H4650" i="8" s="1"/>
  <c r="H4688" i="8" s="1"/>
  <c r="H4726" i="8" s="1"/>
  <c r="H4764" i="8" s="1"/>
  <c r="H4802" i="8" s="1"/>
  <c r="H4840" i="8" s="1"/>
  <c r="H4878" i="8" s="1"/>
  <c r="H4916" i="8" s="1"/>
  <c r="H4954" i="8" s="1"/>
  <c r="H4992" i="8" s="1"/>
  <c r="H5030" i="8" s="1"/>
  <c r="H5068" i="8" s="1"/>
  <c r="H5106" i="8" s="1"/>
  <c r="H5144" i="8" s="1"/>
  <c r="H5182" i="8" s="1"/>
  <c r="H5220" i="8" s="1"/>
  <c r="H5258" i="8" s="1"/>
  <c r="H5296" i="8" s="1"/>
  <c r="H5334" i="8" s="1"/>
  <c r="H5372" i="8" s="1"/>
  <c r="H5410" i="8" s="1"/>
  <c r="H5448" i="8" s="1"/>
  <c r="H5486" i="8" s="1"/>
  <c r="H5524" i="8" s="1"/>
  <c r="H5562" i="8" s="1"/>
  <c r="H5600" i="8" s="1"/>
  <c r="H5638" i="8" s="1"/>
  <c r="H5676" i="8" s="1"/>
  <c r="H5714" i="8" s="1"/>
  <c r="H5752" i="8" s="1"/>
  <c r="H5790" i="8" s="1"/>
  <c r="H5828" i="8" s="1"/>
  <c r="H5866" i="8" s="1"/>
  <c r="H5904" i="8" s="1"/>
  <c r="H5942" i="8" s="1"/>
  <c r="H5980" i="8" s="1"/>
  <c r="H6018" i="8" s="1"/>
  <c r="H6056" i="8" s="1"/>
  <c r="H6094" i="8" s="1"/>
  <c r="H6132" i="8" s="1"/>
  <c r="H6170" i="8" s="1"/>
  <c r="H6208" i="8" s="1"/>
  <c r="H6246" i="8" s="1"/>
  <c r="H6284" i="8" s="1"/>
  <c r="H6322" i="8" s="1"/>
  <c r="H6360" i="8" s="1"/>
  <c r="H6398" i="8" s="1"/>
  <c r="H6436" i="8" s="1"/>
  <c r="H6474" i="8" s="1"/>
  <c r="H6512" i="8" s="1"/>
  <c r="H6550" i="8" s="1"/>
  <c r="H6588" i="8" s="1"/>
  <c r="H6626" i="8" s="1"/>
  <c r="H6664" i="8" s="1"/>
  <c r="H6702" i="8" s="1"/>
  <c r="H6740" i="8" s="1"/>
  <c r="H6778" i="8" s="1"/>
  <c r="H6816" i="8" s="1"/>
  <c r="H6854" i="8" s="1"/>
  <c r="H6892" i="8" s="1"/>
  <c r="H6930" i="8" s="1"/>
  <c r="H6968" i="8" s="1"/>
  <c r="H7006" i="8" s="1"/>
  <c r="H7044" i="8" s="1"/>
  <c r="H7082" i="8" s="1"/>
  <c r="H7120" i="8" s="1"/>
  <c r="H7158" i="8" s="1"/>
  <c r="H7196" i="8" s="1"/>
  <c r="H7234" i="8" s="1"/>
  <c r="H7272" i="8" s="1"/>
  <c r="H7310" i="8" s="1"/>
  <c r="H7348" i="8" s="1"/>
  <c r="H7386" i="8" s="1"/>
  <c r="H7424" i="8" s="1"/>
  <c r="H7462" i="8" s="1"/>
  <c r="H7500" i="8" s="1"/>
  <c r="H7538" i="8" s="1"/>
  <c r="H7576" i="8" s="1"/>
  <c r="H7614" i="8" s="1"/>
  <c r="H7652" i="8" s="1"/>
  <c r="H7690" i="8" s="1"/>
  <c r="H7728" i="8" s="1"/>
  <c r="H7766" i="8" s="1"/>
  <c r="H7804" i="8" s="1"/>
  <c r="H7842" i="8" s="1"/>
  <c r="H7880" i="8" s="1"/>
  <c r="H7918" i="8" s="1"/>
  <c r="H7956" i="8" s="1"/>
  <c r="H7994" i="8" s="1"/>
  <c r="H8032" i="8" s="1"/>
  <c r="H8070" i="8" s="1"/>
  <c r="H8108" i="8" s="1"/>
  <c r="H8146" i="8" s="1"/>
  <c r="H8184" i="8" s="1"/>
  <c r="H8222" i="8" s="1"/>
  <c r="H8260" i="8" s="1"/>
  <c r="H8298" i="8" s="1"/>
  <c r="H8336" i="8" s="1"/>
  <c r="H8374" i="8" s="1"/>
  <c r="H8412" i="8" s="1"/>
  <c r="H8450" i="8" s="1"/>
  <c r="H8488" i="8" s="1"/>
  <c r="H8526" i="8" s="1"/>
  <c r="H8564" i="8" s="1"/>
  <c r="H8602" i="8" s="1"/>
  <c r="H8640" i="8" s="1"/>
  <c r="H8678" i="8" s="1"/>
  <c r="H8716" i="8" s="1"/>
  <c r="H8754" i="8" s="1"/>
  <c r="H8792" i="8" s="1"/>
  <c r="H8830" i="8" s="1"/>
  <c r="H8868" i="8" s="1"/>
  <c r="H8906" i="8" s="1"/>
  <c r="H8944" i="8" s="1"/>
  <c r="H8982" i="8" s="1"/>
  <c r="H9020" i="8" s="1"/>
  <c r="H9058" i="8" s="1"/>
  <c r="H9096" i="8" s="1"/>
  <c r="H9134" i="8" s="1"/>
  <c r="H9172" i="8" s="1"/>
  <c r="H9210" i="8" s="1"/>
  <c r="H9248" i="8" s="1"/>
  <c r="H9286" i="8" s="1"/>
  <c r="H9324" i="8" s="1"/>
  <c r="H9362" i="8" s="1"/>
  <c r="H9400" i="8" s="1"/>
  <c r="H9438" i="8" s="1"/>
  <c r="H9476" i="8" s="1"/>
  <c r="H9514" i="8" s="1"/>
  <c r="H9552" i="8" s="1"/>
  <c r="H9590" i="8" s="1"/>
  <c r="H9628" i="8" s="1"/>
  <c r="H9666" i="8" s="1"/>
  <c r="H9704" i="8" s="1"/>
  <c r="H9742" i="8" s="1"/>
  <c r="H9780" i="8" s="1"/>
  <c r="H9818" i="8" s="1"/>
  <c r="H9856" i="8" s="1"/>
  <c r="H9894" i="8" s="1"/>
  <c r="H9932" i="8" s="1"/>
  <c r="H9970" i="8" s="1"/>
  <c r="H10008" i="8" s="1"/>
  <c r="H10046" i="8" s="1"/>
  <c r="H10084" i="8" s="1"/>
  <c r="H10122" i="8" s="1"/>
  <c r="H10160" i="8" s="1"/>
  <c r="H10198" i="8" s="1"/>
  <c r="H10236" i="8" s="1"/>
  <c r="H10274" i="8" s="1"/>
  <c r="H10312" i="8" s="1"/>
  <c r="H10350" i="8" s="1"/>
  <c r="H10388" i="8" s="1"/>
  <c r="H10426" i="8" s="1"/>
  <c r="H10464" i="8" s="1"/>
  <c r="H10502" i="8" s="1"/>
  <c r="H10540" i="8" s="1"/>
  <c r="H10578" i="8" s="1"/>
  <c r="H10616" i="8" s="1"/>
  <c r="H10654" i="8" s="1"/>
  <c r="H10692" i="8" s="1"/>
  <c r="H10730" i="8" s="1"/>
  <c r="H10768" i="8" s="1"/>
  <c r="H10806" i="8" s="1"/>
  <c r="H10844" i="8" s="1"/>
  <c r="H10882" i="8" s="1"/>
  <c r="H10920" i="8" s="1"/>
  <c r="H10958" i="8" s="1"/>
  <c r="H10996" i="8" s="1"/>
  <c r="H11034" i="8" s="1"/>
  <c r="H11072" i="8" s="1"/>
  <c r="H11110" i="8" s="1"/>
  <c r="H11148" i="8" s="1"/>
  <c r="H11186" i="8" s="1"/>
  <c r="H11224" i="8" s="1"/>
  <c r="H11262" i="8" s="1"/>
  <c r="H11300" i="8" s="1"/>
  <c r="H11338" i="8" s="1"/>
  <c r="H11376" i="8" s="1"/>
  <c r="H11414" i="8" s="1"/>
  <c r="H11452" i="8" s="1"/>
  <c r="H11490" i="8" s="1"/>
  <c r="H11528" i="8" s="1"/>
  <c r="H11566" i="8" s="1"/>
  <c r="H11604" i="8" s="1"/>
  <c r="H11642" i="8" s="1"/>
  <c r="H11680" i="8" s="1"/>
  <c r="H11718" i="8" s="1"/>
  <c r="H11756" i="8" s="1"/>
  <c r="H11794" i="8" s="1"/>
  <c r="H11832" i="8" s="1"/>
  <c r="H11870" i="8" s="1"/>
  <c r="H11908" i="8" s="1"/>
  <c r="H11946" i="8" s="1"/>
  <c r="H11984" i="8" s="1"/>
  <c r="H12022" i="8" s="1"/>
  <c r="H12060" i="8" s="1"/>
  <c r="H12098" i="8" s="1"/>
  <c r="H12136" i="8" s="1"/>
  <c r="H12174" i="8" s="1"/>
  <c r="H12212" i="8" s="1"/>
  <c r="H12250" i="8" s="1"/>
  <c r="H12288" i="8" s="1"/>
  <c r="H12326" i="8" s="1"/>
  <c r="H12364" i="8" s="1"/>
  <c r="H12402" i="8" s="1"/>
  <c r="H12440" i="8" s="1"/>
  <c r="H12478" i="8" s="1"/>
  <c r="H12516" i="8" s="1"/>
  <c r="H12554" i="8" s="1"/>
  <c r="H12592" i="8" s="1"/>
  <c r="H12630" i="8" s="1"/>
  <c r="H12668" i="8" s="1"/>
  <c r="H12706" i="8" s="1"/>
  <c r="H12744" i="8" s="1"/>
  <c r="H12782" i="8" s="1"/>
  <c r="H12820" i="8" s="1"/>
  <c r="H12858" i="8" s="1"/>
  <c r="H12896" i="8" s="1"/>
  <c r="J90" i="8"/>
  <c r="J128" i="8" s="1"/>
  <c r="J166" i="8" s="1"/>
  <c r="J204" i="8" s="1"/>
  <c r="J242" i="8" s="1"/>
  <c r="J280" i="8" s="1"/>
  <c r="J318" i="8" s="1"/>
  <c r="J356" i="8" s="1"/>
  <c r="J394" i="8" s="1"/>
  <c r="J432" i="8" s="1"/>
  <c r="J470" i="8" s="1"/>
  <c r="J508" i="8" s="1"/>
  <c r="J546" i="8" s="1"/>
  <c r="J584" i="8" s="1"/>
  <c r="J622" i="8" s="1"/>
  <c r="J660" i="8" s="1"/>
  <c r="J698" i="8" s="1"/>
  <c r="J736" i="8" s="1"/>
  <c r="J774" i="8" s="1"/>
  <c r="J812" i="8" s="1"/>
  <c r="J850" i="8" s="1"/>
  <c r="J888" i="8" s="1"/>
  <c r="J926" i="8" s="1"/>
  <c r="J964" i="8" s="1"/>
  <c r="J1002" i="8" s="1"/>
  <c r="J1040" i="8" s="1"/>
  <c r="J1078" i="8" s="1"/>
  <c r="J1116" i="8" s="1"/>
  <c r="J1154" i="8" s="1"/>
  <c r="J1192" i="8" s="1"/>
  <c r="J1230" i="8" s="1"/>
  <c r="J1268" i="8" s="1"/>
  <c r="J1306" i="8" s="1"/>
  <c r="J1344" i="8" s="1"/>
  <c r="J1382" i="8" s="1"/>
  <c r="J1420" i="8" s="1"/>
  <c r="J1458" i="8" s="1"/>
  <c r="J1496" i="8" s="1"/>
  <c r="J1534" i="8" s="1"/>
  <c r="J1572" i="8" s="1"/>
  <c r="J1610" i="8" s="1"/>
  <c r="J1648" i="8" s="1"/>
  <c r="J1686" i="8" s="1"/>
  <c r="J1724" i="8" s="1"/>
  <c r="J1762" i="8" s="1"/>
  <c r="J1800" i="8" s="1"/>
  <c r="J1838" i="8" s="1"/>
  <c r="J1876" i="8" s="1"/>
  <c r="J1914" i="8" s="1"/>
  <c r="J1952" i="8" s="1"/>
  <c r="J1990" i="8" s="1"/>
  <c r="J2028" i="8" s="1"/>
  <c r="J2066" i="8" s="1"/>
  <c r="J2104" i="8" s="1"/>
  <c r="J2142" i="8" s="1"/>
  <c r="J2180" i="8" s="1"/>
  <c r="J2218" i="8" s="1"/>
  <c r="J2256" i="8" s="1"/>
  <c r="J2294" i="8" s="1"/>
  <c r="J2332" i="8" s="1"/>
  <c r="J2370" i="8" s="1"/>
  <c r="J2408" i="8" s="1"/>
  <c r="J2446" i="8" s="1"/>
  <c r="J2484" i="8" s="1"/>
  <c r="J2522" i="8" s="1"/>
  <c r="J2560" i="8" s="1"/>
  <c r="J2598" i="8" s="1"/>
  <c r="J2636" i="8" s="1"/>
  <c r="J2674" i="8" s="1"/>
  <c r="J2712" i="8" s="1"/>
  <c r="J2750" i="8" s="1"/>
  <c r="J2788" i="8" s="1"/>
  <c r="J2826" i="8" s="1"/>
  <c r="J2864" i="8" s="1"/>
  <c r="J2902" i="8" s="1"/>
  <c r="J2940" i="8" s="1"/>
  <c r="J2978" i="8" s="1"/>
  <c r="J3016" i="8" s="1"/>
  <c r="J3054" i="8" s="1"/>
  <c r="J3092" i="8" s="1"/>
  <c r="J3130" i="8" s="1"/>
  <c r="J3168" i="8" s="1"/>
  <c r="J3206" i="8" s="1"/>
  <c r="J3244" i="8" s="1"/>
  <c r="J3282" i="8" s="1"/>
  <c r="J3320" i="8" s="1"/>
  <c r="J3358" i="8" s="1"/>
  <c r="J3396" i="8" s="1"/>
  <c r="J3434" i="8" s="1"/>
  <c r="J3472" i="8" s="1"/>
  <c r="J3510" i="8" s="1"/>
  <c r="J3548" i="8" s="1"/>
  <c r="J3586" i="8" s="1"/>
  <c r="J3624" i="8" s="1"/>
  <c r="J3662" i="8" s="1"/>
  <c r="J3700" i="8" s="1"/>
  <c r="J3738" i="8" s="1"/>
  <c r="J3776" i="8" s="1"/>
  <c r="J3814" i="8" s="1"/>
  <c r="J3852" i="8" s="1"/>
  <c r="J3890" i="8" s="1"/>
  <c r="J3928" i="8" s="1"/>
  <c r="J3966" i="8" s="1"/>
  <c r="J4004" i="8" s="1"/>
  <c r="J4042" i="8" s="1"/>
  <c r="J4080" i="8" s="1"/>
  <c r="J4118" i="8" s="1"/>
  <c r="J4156" i="8" s="1"/>
  <c r="J4194" i="8" s="1"/>
  <c r="J4232" i="8" s="1"/>
  <c r="J4270" i="8" s="1"/>
  <c r="J4308" i="8" s="1"/>
  <c r="J4346" i="8" s="1"/>
  <c r="J4384" i="8" s="1"/>
  <c r="J4422" i="8" s="1"/>
  <c r="J4460" i="8" s="1"/>
  <c r="J4498" i="8" s="1"/>
  <c r="J4536" i="8" s="1"/>
  <c r="J4574" i="8" s="1"/>
  <c r="J4612" i="8" s="1"/>
  <c r="J4650" i="8" s="1"/>
  <c r="J4688" i="8" s="1"/>
  <c r="J4726" i="8" s="1"/>
  <c r="J4764" i="8" s="1"/>
  <c r="J4802" i="8" s="1"/>
  <c r="J4840" i="8" s="1"/>
  <c r="J4878" i="8" s="1"/>
  <c r="J4916" i="8" s="1"/>
  <c r="J4954" i="8" s="1"/>
  <c r="J4992" i="8" s="1"/>
  <c r="J5030" i="8" s="1"/>
  <c r="J5068" i="8" s="1"/>
  <c r="J5106" i="8" s="1"/>
  <c r="J5144" i="8" s="1"/>
  <c r="J5182" i="8" s="1"/>
  <c r="J5220" i="8" s="1"/>
  <c r="J5258" i="8" s="1"/>
  <c r="J5296" i="8" s="1"/>
  <c r="J5334" i="8" s="1"/>
  <c r="J5372" i="8" s="1"/>
  <c r="J5410" i="8" s="1"/>
  <c r="J5448" i="8" s="1"/>
  <c r="J5486" i="8" s="1"/>
  <c r="J5524" i="8" s="1"/>
  <c r="J5562" i="8" s="1"/>
  <c r="J5600" i="8" s="1"/>
  <c r="J5638" i="8" s="1"/>
  <c r="J5676" i="8" s="1"/>
  <c r="J5714" i="8" s="1"/>
  <c r="J5752" i="8" s="1"/>
  <c r="J5790" i="8" s="1"/>
  <c r="J5828" i="8" s="1"/>
  <c r="J5866" i="8" s="1"/>
  <c r="J5904" i="8" s="1"/>
  <c r="J5942" i="8" s="1"/>
  <c r="J5980" i="8" s="1"/>
  <c r="J6018" i="8" s="1"/>
  <c r="J6056" i="8" s="1"/>
  <c r="J6094" i="8" s="1"/>
  <c r="J6132" i="8" s="1"/>
  <c r="J6170" i="8" s="1"/>
  <c r="J6208" i="8" s="1"/>
  <c r="J6246" i="8" s="1"/>
  <c r="J6284" i="8" s="1"/>
  <c r="J6322" i="8" s="1"/>
  <c r="J6360" i="8" s="1"/>
  <c r="J6398" i="8" s="1"/>
  <c r="J6436" i="8" s="1"/>
  <c r="J6474" i="8" s="1"/>
  <c r="J6512" i="8" s="1"/>
  <c r="J6550" i="8" s="1"/>
  <c r="J6588" i="8" s="1"/>
  <c r="J6626" i="8" s="1"/>
  <c r="J6664" i="8" s="1"/>
  <c r="J6702" i="8" s="1"/>
  <c r="J6740" i="8" s="1"/>
  <c r="J6778" i="8" s="1"/>
  <c r="J6816" i="8" s="1"/>
  <c r="J6854" i="8" s="1"/>
  <c r="J6892" i="8" s="1"/>
  <c r="J6930" i="8" s="1"/>
  <c r="J6968" i="8" s="1"/>
  <c r="J7006" i="8" s="1"/>
  <c r="J7044" i="8" s="1"/>
  <c r="J7082" i="8" s="1"/>
  <c r="J7120" i="8" s="1"/>
  <c r="J7158" i="8" s="1"/>
  <c r="J7196" i="8" s="1"/>
  <c r="J7234" i="8" s="1"/>
  <c r="J7272" i="8" s="1"/>
  <c r="J7310" i="8" s="1"/>
  <c r="J7348" i="8" s="1"/>
  <c r="J7386" i="8" s="1"/>
  <c r="J7424" i="8" s="1"/>
  <c r="J7462" i="8" s="1"/>
  <c r="J7500" i="8" s="1"/>
  <c r="J7538" i="8" s="1"/>
  <c r="J7576" i="8" s="1"/>
  <c r="J7614" i="8" s="1"/>
  <c r="J7652" i="8" s="1"/>
  <c r="J7690" i="8" s="1"/>
  <c r="J7728" i="8" s="1"/>
  <c r="J7766" i="8" s="1"/>
  <c r="J7804" i="8" s="1"/>
  <c r="J7842" i="8" s="1"/>
  <c r="J7880" i="8" s="1"/>
  <c r="J7918" i="8" s="1"/>
  <c r="J7956" i="8" s="1"/>
  <c r="J7994" i="8" s="1"/>
  <c r="J8032" i="8" s="1"/>
  <c r="J8070" i="8" s="1"/>
  <c r="J8108" i="8" s="1"/>
  <c r="J8146" i="8" s="1"/>
  <c r="J8184" i="8" s="1"/>
  <c r="J8222" i="8" s="1"/>
  <c r="J8260" i="8" s="1"/>
  <c r="J8298" i="8" s="1"/>
  <c r="J8336" i="8" s="1"/>
  <c r="J8374" i="8" s="1"/>
  <c r="J8412" i="8" s="1"/>
  <c r="J8450" i="8" s="1"/>
  <c r="J8488" i="8" s="1"/>
  <c r="J8526" i="8" s="1"/>
  <c r="J8564" i="8" s="1"/>
  <c r="J8602" i="8" s="1"/>
  <c r="J8640" i="8" s="1"/>
  <c r="J8678" i="8" s="1"/>
  <c r="J8716" i="8" s="1"/>
  <c r="J8754" i="8" s="1"/>
  <c r="J8792" i="8" s="1"/>
  <c r="J8830" i="8" s="1"/>
  <c r="J8868" i="8" s="1"/>
  <c r="J8906" i="8" s="1"/>
  <c r="J8944" i="8" s="1"/>
  <c r="J8982" i="8" s="1"/>
  <c r="J9020" i="8" s="1"/>
  <c r="J9058" i="8" s="1"/>
  <c r="J9096" i="8" s="1"/>
  <c r="J9134" i="8" s="1"/>
  <c r="J9172" i="8" s="1"/>
  <c r="J9210" i="8" s="1"/>
  <c r="J9248" i="8" s="1"/>
  <c r="J9286" i="8" s="1"/>
  <c r="J9324" i="8" s="1"/>
  <c r="J9362" i="8" s="1"/>
  <c r="J9400" i="8" s="1"/>
  <c r="J9438" i="8" s="1"/>
  <c r="J9476" i="8" s="1"/>
  <c r="J9514" i="8" s="1"/>
  <c r="J9552" i="8" s="1"/>
  <c r="J9590" i="8" s="1"/>
  <c r="J9628" i="8" s="1"/>
  <c r="J9666" i="8" s="1"/>
  <c r="J9704" i="8" s="1"/>
  <c r="J9742" i="8" s="1"/>
  <c r="J9780" i="8" s="1"/>
  <c r="J9818" i="8" s="1"/>
  <c r="J9856" i="8" s="1"/>
  <c r="J9894" i="8" s="1"/>
  <c r="J9932" i="8" s="1"/>
  <c r="J9970" i="8" s="1"/>
  <c r="J10008" i="8" s="1"/>
  <c r="J10046" i="8" s="1"/>
  <c r="J10084" i="8" s="1"/>
  <c r="J10122" i="8" s="1"/>
  <c r="J10160" i="8" s="1"/>
  <c r="J10198" i="8" s="1"/>
  <c r="J10236" i="8" s="1"/>
  <c r="J10274" i="8" s="1"/>
  <c r="J10312" i="8" s="1"/>
  <c r="J10350" i="8" s="1"/>
  <c r="J10388" i="8" s="1"/>
  <c r="J10426" i="8" s="1"/>
  <c r="J10464" i="8" s="1"/>
  <c r="J10502" i="8" s="1"/>
  <c r="J10540" i="8" s="1"/>
  <c r="J10578" i="8" s="1"/>
  <c r="J10616" i="8" s="1"/>
  <c r="J10654" i="8" s="1"/>
  <c r="J10692" i="8" s="1"/>
  <c r="J10730" i="8" s="1"/>
  <c r="J10768" i="8" s="1"/>
  <c r="J10806" i="8" s="1"/>
  <c r="J10844" i="8" s="1"/>
  <c r="J10882" i="8" s="1"/>
  <c r="J10920" i="8" s="1"/>
  <c r="J10958" i="8" s="1"/>
  <c r="J10996" i="8" s="1"/>
  <c r="J11034" i="8" s="1"/>
  <c r="J11072" i="8" s="1"/>
  <c r="J11110" i="8" s="1"/>
  <c r="J11148" i="8" s="1"/>
  <c r="J11186" i="8" s="1"/>
  <c r="J11224" i="8" s="1"/>
  <c r="J11262" i="8" s="1"/>
  <c r="J11300" i="8" s="1"/>
  <c r="J11338" i="8" s="1"/>
  <c r="J11376" i="8" s="1"/>
  <c r="J11414" i="8" s="1"/>
  <c r="J11452" i="8" s="1"/>
  <c r="J11490" i="8" s="1"/>
  <c r="J11528" i="8" s="1"/>
  <c r="J11566" i="8" s="1"/>
  <c r="J11604" i="8" s="1"/>
  <c r="J11642" i="8" s="1"/>
  <c r="J11680" i="8" s="1"/>
  <c r="J11718" i="8" s="1"/>
  <c r="J11756" i="8" s="1"/>
  <c r="J11794" i="8" s="1"/>
  <c r="J11832" i="8" s="1"/>
  <c r="J11870" i="8" s="1"/>
  <c r="J11908" i="8" s="1"/>
  <c r="J11946" i="8" s="1"/>
  <c r="J11984" i="8" s="1"/>
  <c r="J12022" i="8" s="1"/>
  <c r="J12060" i="8" s="1"/>
  <c r="J12098" i="8" s="1"/>
  <c r="J12136" i="8" s="1"/>
  <c r="J12174" i="8" s="1"/>
  <c r="J12212" i="8" s="1"/>
  <c r="J12250" i="8" s="1"/>
  <c r="J12288" i="8" s="1"/>
  <c r="J12326" i="8" s="1"/>
  <c r="J12364" i="8" s="1"/>
  <c r="J12402" i="8" s="1"/>
  <c r="J12440" i="8" s="1"/>
  <c r="J12478" i="8" s="1"/>
  <c r="J12516" i="8" s="1"/>
  <c r="J12554" i="8" s="1"/>
  <c r="J12592" i="8" s="1"/>
  <c r="J12630" i="8" s="1"/>
  <c r="J12668" i="8" s="1"/>
  <c r="J12706" i="8" s="1"/>
  <c r="J12744" i="8" s="1"/>
  <c r="J12782" i="8" s="1"/>
  <c r="J12820" i="8" s="1"/>
  <c r="J12858" i="8" s="1"/>
  <c r="J12896" i="8" s="1"/>
  <c r="G91" i="8"/>
  <c r="G129" i="8" s="1"/>
  <c r="G167" i="8" s="1"/>
  <c r="G205" i="8" s="1"/>
  <c r="G243" i="8" s="1"/>
  <c r="G281" i="8" s="1"/>
  <c r="G319" i="8" s="1"/>
  <c r="G357" i="8" s="1"/>
  <c r="G395" i="8" s="1"/>
  <c r="G433" i="8" s="1"/>
  <c r="G471" i="8" s="1"/>
  <c r="G509" i="8" s="1"/>
  <c r="G547" i="8" s="1"/>
  <c r="G585" i="8" s="1"/>
  <c r="G623" i="8" s="1"/>
  <c r="G661" i="8" s="1"/>
  <c r="G699" i="8" s="1"/>
  <c r="G737" i="8" s="1"/>
  <c r="G775" i="8" s="1"/>
  <c r="G813" i="8" s="1"/>
  <c r="G851" i="8" s="1"/>
  <c r="G889" i="8" s="1"/>
  <c r="G927" i="8" s="1"/>
  <c r="G965" i="8" s="1"/>
  <c r="G1003" i="8" s="1"/>
  <c r="G1041" i="8" s="1"/>
  <c r="G1079" i="8" s="1"/>
  <c r="G1117" i="8" s="1"/>
  <c r="G1155" i="8" s="1"/>
  <c r="G1193" i="8" s="1"/>
  <c r="G1231" i="8" s="1"/>
  <c r="G1269" i="8" s="1"/>
  <c r="G1307" i="8" s="1"/>
  <c r="G1345" i="8" s="1"/>
  <c r="G1383" i="8" s="1"/>
  <c r="G1421" i="8" s="1"/>
  <c r="G1459" i="8" s="1"/>
  <c r="G1497" i="8" s="1"/>
  <c r="G1535" i="8" s="1"/>
  <c r="G1573" i="8" s="1"/>
  <c r="G1611" i="8" s="1"/>
  <c r="G1649" i="8" s="1"/>
  <c r="G1687" i="8" s="1"/>
  <c r="G1725" i="8" s="1"/>
  <c r="G1763" i="8" s="1"/>
  <c r="G1801" i="8" s="1"/>
  <c r="G1839" i="8" s="1"/>
  <c r="G1877" i="8" s="1"/>
  <c r="G1915" i="8" s="1"/>
  <c r="G1953" i="8" s="1"/>
  <c r="G1991" i="8" s="1"/>
  <c r="G2029" i="8" s="1"/>
  <c r="G2067" i="8" s="1"/>
  <c r="G2105" i="8" s="1"/>
  <c r="G2143" i="8" s="1"/>
  <c r="G2181" i="8" s="1"/>
  <c r="G2219" i="8" s="1"/>
  <c r="G2257" i="8" s="1"/>
  <c r="G2295" i="8" s="1"/>
  <c r="G2333" i="8" s="1"/>
  <c r="G2371" i="8" s="1"/>
  <c r="G2409" i="8" s="1"/>
  <c r="G2447" i="8" s="1"/>
  <c r="G2485" i="8" s="1"/>
  <c r="G2523" i="8" s="1"/>
  <c r="G2561" i="8" s="1"/>
  <c r="G2599" i="8" s="1"/>
  <c r="G2637" i="8" s="1"/>
  <c r="G2675" i="8" s="1"/>
  <c r="G2713" i="8" s="1"/>
  <c r="G2751" i="8" s="1"/>
  <c r="G2789" i="8" s="1"/>
  <c r="G2827" i="8" s="1"/>
  <c r="G2865" i="8" s="1"/>
  <c r="G2903" i="8" s="1"/>
  <c r="G2941" i="8" s="1"/>
  <c r="G2979" i="8" s="1"/>
  <c r="G3017" i="8" s="1"/>
  <c r="G3055" i="8" s="1"/>
  <c r="G3093" i="8" s="1"/>
  <c r="G3131" i="8" s="1"/>
  <c r="G3169" i="8" s="1"/>
  <c r="G3207" i="8" s="1"/>
  <c r="G3245" i="8" s="1"/>
  <c r="G3283" i="8" s="1"/>
  <c r="G3321" i="8" s="1"/>
  <c r="G3359" i="8" s="1"/>
  <c r="G3397" i="8" s="1"/>
  <c r="G3435" i="8" s="1"/>
  <c r="G3473" i="8" s="1"/>
  <c r="G3511" i="8" s="1"/>
  <c r="G3549" i="8" s="1"/>
  <c r="G3587" i="8" s="1"/>
  <c r="G3625" i="8" s="1"/>
  <c r="G3663" i="8" s="1"/>
  <c r="G3701" i="8" s="1"/>
  <c r="G3739" i="8" s="1"/>
  <c r="G3777" i="8" s="1"/>
  <c r="G3815" i="8" s="1"/>
  <c r="G3853" i="8" s="1"/>
  <c r="G3891" i="8" s="1"/>
  <c r="G3929" i="8" s="1"/>
  <c r="G3967" i="8" s="1"/>
  <c r="G4005" i="8" s="1"/>
  <c r="G4043" i="8" s="1"/>
  <c r="G4081" i="8" s="1"/>
  <c r="G4119" i="8" s="1"/>
  <c r="G4157" i="8" s="1"/>
  <c r="G4195" i="8" s="1"/>
  <c r="G4233" i="8" s="1"/>
  <c r="G4271" i="8" s="1"/>
  <c r="G4309" i="8" s="1"/>
  <c r="G4347" i="8" s="1"/>
  <c r="G4385" i="8" s="1"/>
  <c r="G4423" i="8" s="1"/>
  <c r="G4461" i="8" s="1"/>
  <c r="G4499" i="8" s="1"/>
  <c r="G4537" i="8" s="1"/>
  <c r="G4575" i="8" s="1"/>
  <c r="G4613" i="8" s="1"/>
  <c r="G4651" i="8" s="1"/>
  <c r="G4689" i="8" s="1"/>
  <c r="G4727" i="8" s="1"/>
  <c r="G4765" i="8" s="1"/>
  <c r="G4803" i="8" s="1"/>
  <c r="G4841" i="8" s="1"/>
  <c r="G4879" i="8" s="1"/>
  <c r="G4917" i="8" s="1"/>
  <c r="G4955" i="8" s="1"/>
  <c r="G4993" i="8" s="1"/>
  <c r="G5031" i="8" s="1"/>
  <c r="G5069" i="8" s="1"/>
  <c r="G5107" i="8" s="1"/>
  <c r="G5145" i="8" s="1"/>
  <c r="G5183" i="8" s="1"/>
  <c r="G5221" i="8" s="1"/>
  <c r="G5259" i="8" s="1"/>
  <c r="G5297" i="8" s="1"/>
  <c r="G5335" i="8" s="1"/>
  <c r="G5373" i="8" s="1"/>
  <c r="G5411" i="8" s="1"/>
  <c r="G5449" i="8" s="1"/>
  <c r="G5487" i="8" s="1"/>
  <c r="G5525" i="8" s="1"/>
  <c r="G5563" i="8" s="1"/>
  <c r="G5601" i="8" s="1"/>
  <c r="G5639" i="8" s="1"/>
  <c r="G5677" i="8" s="1"/>
  <c r="G5715" i="8" s="1"/>
  <c r="G5753" i="8" s="1"/>
  <c r="G5791" i="8" s="1"/>
  <c r="G5829" i="8" s="1"/>
  <c r="G5867" i="8" s="1"/>
  <c r="G5905" i="8" s="1"/>
  <c r="G5943" i="8" s="1"/>
  <c r="G5981" i="8" s="1"/>
  <c r="G6019" i="8" s="1"/>
  <c r="G6057" i="8" s="1"/>
  <c r="G6095" i="8" s="1"/>
  <c r="G6133" i="8" s="1"/>
  <c r="G6171" i="8" s="1"/>
  <c r="G6209" i="8" s="1"/>
  <c r="G6247" i="8" s="1"/>
  <c r="G6285" i="8" s="1"/>
  <c r="G6323" i="8" s="1"/>
  <c r="G6361" i="8" s="1"/>
  <c r="G6399" i="8" s="1"/>
  <c r="G6437" i="8" s="1"/>
  <c r="G6475" i="8" s="1"/>
  <c r="G6513" i="8" s="1"/>
  <c r="G6551" i="8" s="1"/>
  <c r="G6589" i="8" s="1"/>
  <c r="G6627" i="8" s="1"/>
  <c r="G6665" i="8" s="1"/>
  <c r="G6703" i="8" s="1"/>
  <c r="G6741" i="8" s="1"/>
  <c r="G6779" i="8" s="1"/>
  <c r="G6817" i="8" s="1"/>
  <c r="G6855" i="8" s="1"/>
  <c r="G6893" i="8" s="1"/>
  <c r="G6931" i="8" s="1"/>
  <c r="G6969" i="8" s="1"/>
  <c r="G7007" i="8" s="1"/>
  <c r="G7045" i="8" s="1"/>
  <c r="G7083" i="8" s="1"/>
  <c r="G7121" i="8" s="1"/>
  <c r="G7159" i="8" s="1"/>
  <c r="G7197" i="8" s="1"/>
  <c r="G7235" i="8" s="1"/>
  <c r="G7273" i="8" s="1"/>
  <c r="G7311" i="8" s="1"/>
  <c r="G7349" i="8" s="1"/>
  <c r="G7387" i="8" s="1"/>
  <c r="G7425" i="8" s="1"/>
  <c r="G7463" i="8" s="1"/>
  <c r="G7501" i="8" s="1"/>
  <c r="G7539" i="8" s="1"/>
  <c r="G7577" i="8" s="1"/>
  <c r="G7615" i="8" s="1"/>
  <c r="G7653" i="8" s="1"/>
  <c r="G7691" i="8" s="1"/>
  <c r="G7729" i="8" s="1"/>
  <c r="G7767" i="8" s="1"/>
  <c r="G7805" i="8" s="1"/>
  <c r="G7843" i="8" s="1"/>
  <c r="G7881" i="8" s="1"/>
  <c r="G7919" i="8" s="1"/>
  <c r="G7957" i="8" s="1"/>
  <c r="G7995" i="8" s="1"/>
  <c r="G8033" i="8" s="1"/>
  <c r="G8071" i="8" s="1"/>
  <c r="G8109" i="8" s="1"/>
  <c r="G8147" i="8" s="1"/>
  <c r="G8185" i="8" s="1"/>
  <c r="G8223" i="8" s="1"/>
  <c r="G8261" i="8" s="1"/>
  <c r="G8299" i="8" s="1"/>
  <c r="G8337" i="8" s="1"/>
  <c r="G8375" i="8" s="1"/>
  <c r="G8413" i="8" s="1"/>
  <c r="G8451" i="8" s="1"/>
  <c r="G8489" i="8" s="1"/>
  <c r="G8527" i="8" s="1"/>
  <c r="G8565" i="8" s="1"/>
  <c r="G8603" i="8" s="1"/>
  <c r="G8641" i="8" s="1"/>
  <c r="G8679" i="8" s="1"/>
  <c r="G8717" i="8" s="1"/>
  <c r="G8755" i="8" s="1"/>
  <c r="G8793" i="8" s="1"/>
  <c r="G8831" i="8" s="1"/>
  <c r="G8869" i="8" s="1"/>
  <c r="G8907" i="8" s="1"/>
  <c r="G8945" i="8" s="1"/>
  <c r="G8983" i="8" s="1"/>
  <c r="G9021" i="8" s="1"/>
  <c r="G9059" i="8" s="1"/>
  <c r="G9097" i="8" s="1"/>
  <c r="G9135" i="8" s="1"/>
  <c r="G9173" i="8" s="1"/>
  <c r="G9211" i="8" s="1"/>
  <c r="G9249" i="8" s="1"/>
  <c r="G9287" i="8" s="1"/>
  <c r="G9325" i="8" s="1"/>
  <c r="G9363" i="8" s="1"/>
  <c r="G9401" i="8" s="1"/>
  <c r="G9439" i="8" s="1"/>
  <c r="G9477" i="8" s="1"/>
  <c r="G9515" i="8" s="1"/>
  <c r="G9553" i="8" s="1"/>
  <c r="G9591" i="8" s="1"/>
  <c r="G9629" i="8" s="1"/>
  <c r="G9667" i="8" s="1"/>
  <c r="G9705" i="8" s="1"/>
  <c r="G9743" i="8" s="1"/>
  <c r="G9781" i="8" s="1"/>
  <c r="G9819" i="8" s="1"/>
  <c r="G9857" i="8" s="1"/>
  <c r="G9895" i="8" s="1"/>
  <c r="G9933" i="8" s="1"/>
  <c r="G9971" i="8" s="1"/>
  <c r="G10009" i="8" s="1"/>
  <c r="G10047" i="8" s="1"/>
  <c r="G10085" i="8" s="1"/>
  <c r="G10123" i="8" s="1"/>
  <c r="G10161" i="8" s="1"/>
  <c r="G10199" i="8" s="1"/>
  <c r="G10237" i="8" s="1"/>
  <c r="G10275" i="8" s="1"/>
  <c r="G10313" i="8" s="1"/>
  <c r="G10351" i="8" s="1"/>
  <c r="G10389" i="8" s="1"/>
  <c r="G10427" i="8" s="1"/>
  <c r="G10465" i="8" s="1"/>
  <c r="G10503" i="8" s="1"/>
  <c r="G10541" i="8" s="1"/>
  <c r="G10579" i="8" s="1"/>
  <c r="G10617" i="8" s="1"/>
  <c r="G10655" i="8" s="1"/>
  <c r="G10693" i="8" s="1"/>
  <c r="G10731" i="8" s="1"/>
  <c r="G10769" i="8" s="1"/>
  <c r="G10807" i="8" s="1"/>
  <c r="G10845" i="8" s="1"/>
  <c r="G10883" i="8" s="1"/>
  <c r="G10921" i="8" s="1"/>
  <c r="G10959" i="8" s="1"/>
  <c r="G10997" i="8" s="1"/>
  <c r="G11035" i="8" s="1"/>
  <c r="G11073" i="8" s="1"/>
  <c r="G11111" i="8" s="1"/>
  <c r="G11149" i="8" s="1"/>
  <c r="G11187" i="8" s="1"/>
  <c r="G11225" i="8" s="1"/>
  <c r="G11263" i="8" s="1"/>
  <c r="G11301" i="8" s="1"/>
  <c r="G11339" i="8" s="1"/>
  <c r="G11377" i="8" s="1"/>
  <c r="G11415" i="8" s="1"/>
  <c r="G11453" i="8" s="1"/>
  <c r="G11491" i="8" s="1"/>
  <c r="G11529" i="8" s="1"/>
  <c r="G11567" i="8" s="1"/>
  <c r="G11605" i="8" s="1"/>
  <c r="G11643" i="8" s="1"/>
  <c r="G11681" i="8" s="1"/>
  <c r="G11719" i="8" s="1"/>
  <c r="G11757" i="8" s="1"/>
  <c r="G11795" i="8" s="1"/>
  <c r="G11833" i="8" s="1"/>
  <c r="G11871" i="8" s="1"/>
  <c r="G11909" i="8" s="1"/>
  <c r="G11947" i="8" s="1"/>
  <c r="G11985" i="8" s="1"/>
  <c r="G12023" i="8" s="1"/>
  <c r="G12061" i="8" s="1"/>
  <c r="G12099" i="8" s="1"/>
  <c r="G12137" i="8" s="1"/>
  <c r="G12175" i="8" s="1"/>
  <c r="G12213" i="8" s="1"/>
  <c r="G12251" i="8" s="1"/>
  <c r="G12289" i="8" s="1"/>
  <c r="G12327" i="8" s="1"/>
  <c r="G12365" i="8" s="1"/>
  <c r="G12403" i="8" s="1"/>
  <c r="G12441" i="8" s="1"/>
  <c r="G12479" i="8" s="1"/>
  <c r="G12517" i="8" s="1"/>
  <c r="G12555" i="8" s="1"/>
  <c r="G12593" i="8" s="1"/>
  <c r="G12631" i="8" s="1"/>
  <c r="G12669" i="8" s="1"/>
  <c r="G12707" i="8" s="1"/>
  <c r="G12745" i="8" s="1"/>
  <c r="G12783" i="8" s="1"/>
  <c r="G12821" i="8" s="1"/>
  <c r="G12859" i="8" s="1"/>
  <c r="G12897" i="8" s="1"/>
  <c r="H91" i="8"/>
  <c r="H129" i="8" s="1"/>
  <c r="H167" i="8" s="1"/>
  <c r="H205" i="8" s="1"/>
  <c r="H243" i="8" s="1"/>
  <c r="H281" i="8" s="1"/>
  <c r="H319" i="8" s="1"/>
  <c r="H357" i="8" s="1"/>
  <c r="H395" i="8" s="1"/>
  <c r="H433" i="8" s="1"/>
  <c r="H471" i="8" s="1"/>
  <c r="H509" i="8" s="1"/>
  <c r="H547" i="8" s="1"/>
  <c r="H585" i="8" s="1"/>
  <c r="H623" i="8" s="1"/>
  <c r="H661" i="8" s="1"/>
  <c r="H699" i="8" s="1"/>
  <c r="H737" i="8" s="1"/>
  <c r="H775" i="8" s="1"/>
  <c r="H813" i="8" s="1"/>
  <c r="H851" i="8" s="1"/>
  <c r="H889" i="8" s="1"/>
  <c r="H927" i="8" s="1"/>
  <c r="H965" i="8" s="1"/>
  <c r="H1003" i="8" s="1"/>
  <c r="H1041" i="8" s="1"/>
  <c r="H1079" i="8" s="1"/>
  <c r="H1117" i="8" s="1"/>
  <c r="H1155" i="8" s="1"/>
  <c r="H1193" i="8" s="1"/>
  <c r="H1231" i="8" s="1"/>
  <c r="H1269" i="8" s="1"/>
  <c r="H1307" i="8" s="1"/>
  <c r="H1345" i="8" s="1"/>
  <c r="H1383" i="8" s="1"/>
  <c r="H1421" i="8" s="1"/>
  <c r="H1459" i="8" s="1"/>
  <c r="H1497" i="8" s="1"/>
  <c r="H1535" i="8" s="1"/>
  <c r="H1573" i="8" s="1"/>
  <c r="H1611" i="8" s="1"/>
  <c r="H1649" i="8" s="1"/>
  <c r="H1687" i="8" s="1"/>
  <c r="H1725" i="8" s="1"/>
  <c r="H1763" i="8" s="1"/>
  <c r="H1801" i="8" s="1"/>
  <c r="H1839" i="8" s="1"/>
  <c r="H1877" i="8" s="1"/>
  <c r="H1915" i="8" s="1"/>
  <c r="H1953" i="8" s="1"/>
  <c r="H1991" i="8" s="1"/>
  <c r="H2029" i="8" s="1"/>
  <c r="H2067" i="8" s="1"/>
  <c r="H2105" i="8" s="1"/>
  <c r="H2143" i="8" s="1"/>
  <c r="H2181" i="8" s="1"/>
  <c r="H2219" i="8" s="1"/>
  <c r="H2257" i="8" s="1"/>
  <c r="H2295" i="8" s="1"/>
  <c r="H2333" i="8" s="1"/>
  <c r="H2371" i="8" s="1"/>
  <c r="H2409" i="8" s="1"/>
  <c r="H2447" i="8" s="1"/>
  <c r="H2485" i="8" s="1"/>
  <c r="H2523" i="8" s="1"/>
  <c r="H2561" i="8" s="1"/>
  <c r="H2599" i="8" s="1"/>
  <c r="H2637" i="8" s="1"/>
  <c r="H2675" i="8" s="1"/>
  <c r="H2713" i="8" s="1"/>
  <c r="H2751" i="8" s="1"/>
  <c r="H2789" i="8" s="1"/>
  <c r="H2827" i="8" s="1"/>
  <c r="H2865" i="8" s="1"/>
  <c r="H2903" i="8" s="1"/>
  <c r="H2941" i="8" s="1"/>
  <c r="H2979" i="8" s="1"/>
  <c r="H3017" i="8" s="1"/>
  <c r="H3055" i="8" s="1"/>
  <c r="H3093" i="8" s="1"/>
  <c r="H3131" i="8" s="1"/>
  <c r="H3169" i="8" s="1"/>
  <c r="H3207" i="8" s="1"/>
  <c r="H3245" i="8" s="1"/>
  <c r="H3283" i="8" s="1"/>
  <c r="H3321" i="8" s="1"/>
  <c r="H3359" i="8" s="1"/>
  <c r="H3397" i="8" s="1"/>
  <c r="H3435" i="8" s="1"/>
  <c r="H3473" i="8" s="1"/>
  <c r="H3511" i="8" s="1"/>
  <c r="H3549" i="8" s="1"/>
  <c r="H3587" i="8" s="1"/>
  <c r="H3625" i="8" s="1"/>
  <c r="H3663" i="8" s="1"/>
  <c r="H3701" i="8" s="1"/>
  <c r="H3739" i="8" s="1"/>
  <c r="H3777" i="8" s="1"/>
  <c r="H3815" i="8" s="1"/>
  <c r="H3853" i="8" s="1"/>
  <c r="H3891" i="8" s="1"/>
  <c r="H3929" i="8" s="1"/>
  <c r="H3967" i="8" s="1"/>
  <c r="H4005" i="8" s="1"/>
  <c r="H4043" i="8" s="1"/>
  <c r="H4081" i="8" s="1"/>
  <c r="H4119" i="8" s="1"/>
  <c r="H4157" i="8" s="1"/>
  <c r="H4195" i="8" s="1"/>
  <c r="H4233" i="8" s="1"/>
  <c r="H4271" i="8" s="1"/>
  <c r="H4309" i="8" s="1"/>
  <c r="H4347" i="8" s="1"/>
  <c r="H4385" i="8" s="1"/>
  <c r="H4423" i="8" s="1"/>
  <c r="H4461" i="8" s="1"/>
  <c r="H4499" i="8" s="1"/>
  <c r="H4537" i="8" s="1"/>
  <c r="H4575" i="8" s="1"/>
  <c r="H4613" i="8" s="1"/>
  <c r="H4651" i="8" s="1"/>
  <c r="H4689" i="8" s="1"/>
  <c r="H4727" i="8" s="1"/>
  <c r="H4765" i="8" s="1"/>
  <c r="H4803" i="8" s="1"/>
  <c r="H4841" i="8" s="1"/>
  <c r="H4879" i="8" s="1"/>
  <c r="H4917" i="8" s="1"/>
  <c r="H4955" i="8" s="1"/>
  <c r="H4993" i="8" s="1"/>
  <c r="H5031" i="8" s="1"/>
  <c r="H5069" i="8" s="1"/>
  <c r="H5107" i="8" s="1"/>
  <c r="H5145" i="8" s="1"/>
  <c r="H5183" i="8" s="1"/>
  <c r="H5221" i="8" s="1"/>
  <c r="H5259" i="8" s="1"/>
  <c r="H5297" i="8" s="1"/>
  <c r="H5335" i="8" s="1"/>
  <c r="H5373" i="8" s="1"/>
  <c r="H5411" i="8" s="1"/>
  <c r="H5449" i="8" s="1"/>
  <c r="H5487" i="8" s="1"/>
  <c r="H5525" i="8" s="1"/>
  <c r="H5563" i="8" s="1"/>
  <c r="H5601" i="8" s="1"/>
  <c r="H5639" i="8" s="1"/>
  <c r="H5677" i="8" s="1"/>
  <c r="H5715" i="8" s="1"/>
  <c r="H5753" i="8" s="1"/>
  <c r="H5791" i="8" s="1"/>
  <c r="H5829" i="8" s="1"/>
  <c r="H5867" i="8" s="1"/>
  <c r="H5905" i="8" s="1"/>
  <c r="H5943" i="8" s="1"/>
  <c r="H5981" i="8" s="1"/>
  <c r="H6019" i="8" s="1"/>
  <c r="H6057" i="8" s="1"/>
  <c r="H6095" i="8" s="1"/>
  <c r="H6133" i="8" s="1"/>
  <c r="H6171" i="8" s="1"/>
  <c r="H6209" i="8" s="1"/>
  <c r="H6247" i="8" s="1"/>
  <c r="H6285" i="8" s="1"/>
  <c r="H6323" i="8" s="1"/>
  <c r="H6361" i="8" s="1"/>
  <c r="H6399" i="8" s="1"/>
  <c r="H6437" i="8" s="1"/>
  <c r="H6475" i="8" s="1"/>
  <c r="H6513" i="8" s="1"/>
  <c r="H6551" i="8" s="1"/>
  <c r="H6589" i="8" s="1"/>
  <c r="H6627" i="8" s="1"/>
  <c r="H6665" i="8" s="1"/>
  <c r="H6703" i="8" s="1"/>
  <c r="H6741" i="8" s="1"/>
  <c r="H6779" i="8" s="1"/>
  <c r="H6817" i="8" s="1"/>
  <c r="H6855" i="8" s="1"/>
  <c r="H6893" i="8" s="1"/>
  <c r="H6931" i="8" s="1"/>
  <c r="H6969" i="8" s="1"/>
  <c r="H7007" i="8" s="1"/>
  <c r="H7045" i="8" s="1"/>
  <c r="H7083" i="8" s="1"/>
  <c r="H7121" i="8" s="1"/>
  <c r="H7159" i="8" s="1"/>
  <c r="H7197" i="8" s="1"/>
  <c r="H7235" i="8" s="1"/>
  <c r="H7273" i="8" s="1"/>
  <c r="H7311" i="8" s="1"/>
  <c r="H7349" i="8" s="1"/>
  <c r="H7387" i="8" s="1"/>
  <c r="H7425" i="8" s="1"/>
  <c r="H7463" i="8" s="1"/>
  <c r="H7501" i="8" s="1"/>
  <c r="H7539" i="8" s="1"/>
  <c r="H7577" i="8" s="1"/>
  <c r="H7615" i="8" s="1"/>
  <c r="H7653" i="8" s="1"/>
  <c r="H7691" i="8" s="1"/>
  <c r="H7729" i="8" s="1"/>
  <c r="H7767" i="8" s="1"/>
  <c r="H7805" i="8" s="1"/>
  <c r="H7843" i="8" s="1"/>
  <c r="H7881" i="8" s="1"/>
  <c r="H7919" i="8" s="1"/>
  <c r="H7957" i="8" s="1"/>
  <c r="H7995" i="8" s="1"/>
  <c r="H8033" i="8" s="1"/>
  <c r="H8071" i="8" s="1"/>
  <c r="H8109" i="8" s="1"/>
  <c r="H8147" i="8" s="1"/>
  <c r="H8185" i="8" s="1"/>
  <c r="H8223" i="8" s="1"/>
  <c r="H8261" i="8" s="1"/>
  <c r="H8299" i="8" s="1"/>
  <c r="H8337" i="8" s="1"/>
  <c r="H8375" i="8" s="1"/>
  <c r="H8413" i="8" s="1"/>
  <c r="H8451" i="8" s="1"/>
  <c r="H8489" i="8" s="1"/>
  <c r="H8527" i="8" s="1"/>
  <c r="H8565" i="8" s="1"/>
  <c r="H8603" i="8" s="1"/>
  <c r="H8641" i="8" s="1"/>
  <c r="H8679" i="8" s="1"/>
  <c r="H8717" i="8" s="1"/>
  <c r="H8755" i="8" s="1"/>
  <c r="H8793" i="8" s="1"/>
  <c r="H8831" i="8" s="1"/>
  <c r="H8869" i="8" s="1"/>
  <c r="H8907" i="8" s="1"/>
  <c r="H8945" i="8" s="1"/>
  <c r="H8983" i="8" s="1"/>
  <c r="H9021" i="8" s="1"/>
  <c r="H9059" i="8" s="1"/>
  <c r="H9097" i="8" s="1"/>
  <c r="H9135" i="8" s="1"/>
  <c r="H9173" i="8" s="1"/>
  <c r="H9211" i="8" s="1"/>
  <c r="H9249" i="8" s="1"/>
  <c r="H9287" i="8" s="1"/>
  <c r="H9325" i="8" s="1"/>
  <c r="H9363" i="8" s="1"/>
  <c r="H9401" i="8" s="1"/>
  <c r="H9439" i="8" s="1"/>
  <c r="H9477" i="8" s="1"/>
  <c r="H9515" i="8" s="1"/>
  <c r="H9553" i="8" s="1"/>
  <c r="H9591" i="8" s="1"/>
  <c r="H9629" i="8" s="1"/>
  <c r="H9667" i="8" s="1"/>
  <c r="H9705" i="8" s="1"/>
  <c r="H9743" i="8" s="1"/>
  <c r="H9781" i="8" s="1"/>
  <c r="H9819" i="8" s="1"/>
  <c r="H9857" i="8" s="1"/>
  <c r="H9895" i="8" s="1"/>
  <c r="H9933" i="8" s="1"/>
  <c r="H9971" i="8" s="1"/>
  <c r="H10009" i="8" s="1"/>
  <c r="H10047" i="8" s="1"/>
  <c r="H10085" i="8" s="1"/>
  <c r="H10123" i="8" s="1"/>
  <c r="H10161" i="8" s="1"/>
  <c r="H10199" i="8" s="1"/>
  <c r="H10237" i="8" s="1"/>
  <c r="H10275" i="8" s="1"/>
  <c r="H10313" i="8" s="1"/>
  <c r="H10351" i="8" s="1"/>
  <c r="H10389" i="8" s="1"/>
  <c r="H10427" i="8" s="1"/>
  <c r="H10465" i="8" s="1"/>
  <c r="H10503" i="8" s="1"/>
  <c r="H10541" i="8" s="1"/>
  <c r="H10579" i="8" s="1"/>
  <c r="H10617" i="8" s="1"/>
  <c r="H10655" i="8" s="1"/>
  <c r="H10693" i="8" s="1"/>
  <c r="H10731" i="8" s="1"/>
  <c r="H10769" i="8" s="1"/>
  <c r="H10807" i="8" s="1"/>
  <c r="H10845" i="8" s="1"/>
  <c r="H10883" i="8" s="1"/>
  <c r="H10921" i="8" s="1"/>
  <c r="H10959" i="8" s="1"/>
  <c r="H10997" i="8" s="1"/>
  <c r="H11035" i="8" s="1"/>
  <c r="H11073" i="8" s="1"/>
  <c r="H11111" i="8" s="1"/>
  <c r="H11149" i="8" s="1"/>
  <c r="H11187" i="8" s="1"/>
  <c r="H11225" i="8" s="1"/>
  <c r="H11263" i="8" s="1"/>
  <c r="H11301" i="8" s="1"/>
  <c r="H11339" i="8" s="1"/>
  <c r="H11377" i="8" s="1"/>
  <c r="H11415" i="8" s="1"/>
  <c r="H11453" i="8" s="1"/>
  <c r="H11491" i="8" s="1"/>
  <c r="H11529" i="8" s="1"/>
  <c r="H11567" i="8" s="1"/>
  <c r="H11605" i="8" s="1"/>
  <c r="H11643" i="8" s="1"/>
  <c r="H11681" i="8" s="1"/>
  <c r="H11719" i="8" s="1"/>
  <c r="H11757" i="8" s="1"/>
  <c r="H11795" i="8" s="1"/>
  <c r="H11833" i="8" s="1"/>
  <c r="H11871" i="8" s="1"/>
  <c r="H11909" i="8" s="1"/>
  <c r="H11947" i="8" s="1"/>
  <c r="H11985" i="8" s="1"/>
  <c r="H12023" i="8" s="1"/>
  <c r="H12061" i="8" s="1"/>
  <c r="H12099" i="8" s="1"/>
  <c r="H12137" i="8" s="1"/>
  <c r="H12175" i="8" s="1"/>
  <c r="H12213" i="8" s="1"/>
  <c r="H12251" i="8" s="1"/>
  <c r="H12289" i="8" s="1"/>
  <c r="H12327" i="8" s="1"/>
  <c r="H12365" i="8" s="1"/>
  <c r="H12403" i="8" s="1"/>
  <c r="H12441" i="8" s="1"/>
  <c r="H12479" i="8" s="1"/>
  <c r="H12517" i="8" s="1"/>
  <c r="H12555" i="8" s="1"/>
  <c r="H12593" i="8" s="1"/>
  <c r="H12631" i="8" s="1"/>
  <c r="H12669" i="8" s="1"/>
  <c r="H12707" i="8" s="1"/>
  <c r="H12745" i="8" s="1"/>
  <c r="H12783" i="8" s="1"/>
  <c r="H12821" i="8" s="1"/>
  <c r="H12859" i="8" s="1"/>
  <c r="H12897" i="8" s="1"/>
  <c r="I91" i="8"/>
  <c r="I129" i="8" s="1"/>
  <c r="I167" i="8" s="1"/>
  <c r="I205" i="8" s="1"/>
  <c r="I243" i="8" s="1"/>
  <c r="I281" i="8" s="1"/>
  <c r="I319" i="8" s="1"/>
  <c r="I357" i="8" s="1"/>
  <c r="I395" i="8" s="1"/>
  <c r="I433" i="8" s="1"/>
  <c r="I471" i="8" s="1"/>
  <c r="I509" i="8" s="1"/>
  <c r="I547" i="8" s="1"/>
  <c r="I585" i="8" s="1"/>
  <c r="I623" i="8" s="1"/>
  <c r="I661" i="8" s="1"/>
  <c r="I699" i="8" s="1"/>
  <c r="I737" i="8" s="1"/>
  <c r="I775" i="8" s="1"/>
  <c r="I813" i="8" s="1"/>
  <c r="I851" i="8" s="1"/>
  <c r="I889" i="8" s="1"/>
  <c r="I927" i="8" s="1"/>
  <c r="I965" i="8" s="1"/>
  <c r="I1003" i="8" s="1"/>
  <c r="I1041" i="8" s="1"/>
  <c r="I1079" i="8" s="1"/>
  <c r="I1117" i="8" s="1"/>
  <c r="I1155" i="8" s="1"/>
  <c r="I1193" i="8" s="1"/>
  <c r="I1231" i="8" s="1"/>
  <c r="I1269" i="8" s="1"/>
  <c r="I1307" i="8" s="1"/>
  <c r="I1345" i="8" s="1"/>
  <c r="I1383" i="8" s="1"/>
  <c r="I1421" i="8" s="1"/>
  <c r="I1459" i="8" s="1"/>
  <c r="I1497" i="8" s="1"/>
  <c r="I1535" i="8" s="1"/>
  <c r="I1573" i="8" s="1"/>
  <c r="I1611" i="8" s="1"/>
  <c r="I1649" i="8" s="1"/>
  <c r="I1687" i="8" s="1"/>
  <c r="I1725" i="8" s="1"/>
  <c r="I1763" i="8" s="1"/>
  <c r="I1801" i="8" s="1"/>
  <c r="I1839" i="8" s="1"/>
  <c r="I1877" i="8" s="1"/>
  <c r="I1915" i="8" s="1"/>
  <c r="I1953" i="8" s="1"/>
  <c r="I1991" i="8" s="1"/>
  <c r="I2029" i="8" s="1"/>
  <c r="I2067" i="8" s="1"/>
  <c r="I2105" i="8" s="1"/>
  <c r="I2143" i="8" s="1"/>
  <c r="I2181" i="8" s="1"/>
  <c r="I2219" i="8" s="1"/>
  <c r="I2257" i="8" s="1"/>
  <c r="I2295" i="8" s="1"/>
  <c r="I2333" i="8" s="1"/>
  <c r="I2371" i="8" s="1"/>
  <c r="I2409" i="8" s="1"/>
  <c r="I2447" i="8" s="1"/>
  <c r="I2485" i="8" s="1"/>
  <c r="I2523" i="8" s="1"/>
  <c r="I2561" i="8" s="1"/>
  <c r="I2599" i="8" s="1"/>
  <c r="I2637" i="8" s="1"/>
  <c r="I2675" i="8" s="1"/>
  <c r="I2713" i="8" s="1"/>
  <c r="I2751" i="8" s="1"/>
  <c r="I2789" i="8" s="1"/>
  <c r="I2827" i="8" s="1"/>
  <c r="I2865" i="8" s="1"/>
  <c r="I2903" i="8" s="1"/>
  <c r="I2941" i="8" s="1"/>
  <c r="I2979" i="8" s="1"/>
  <c r="I3017" i="8" s="1"/>
  <c r="I3055" i="8" s="1"/>
  <c r="I3093" i="8" s="1"/>
  <c r="I3131" i="8" s="1"/>
  <c r="I3169" i="8" s="1"/>
  <c r="I3207" i="8" s="1"/>
  <c r="I3245" i="8" s="1"/>
  <c r="I3283" i="8" s="1"/>
  <c r="I3321" i="8" s="1"/>
  <c r="I3359" i="8" s="1"/>
  <c r="I3397" i="8" s="1"/>
  <c r="I3435" i="8" s="1"/>
  <c r="I3473" i="8" s="1"/>
  <c r="I3511" i="8" s="1"/>
  <c r="I3549" i="8" s="1"/>
  <c r="I3587" i="8" s="1"/>
  <c r="I3625" i="8" s="1"/>
  <c r="I3663" i="8" s="1"/>
  <c r="I3701" i="8" s="1"/>
  <c r="I3739" i="8" s="1"/>
  <c r="I3777" i="8" s="1"/>
  <c r="I3815" i="8" s="1"/>
  <c r="I3853" i="8" s="1"/>
  <c r="I3891" i="8" s="1"/>
  <c r="I3929" i="8" s="1"/>
  <c r="I3967" i="8" s="1"/>
  <c r="I4005" i="8" s="1"/>
  <c r="I4043" i="8" s="1"/>
  <c r="I4081" i="8" s="1"/>
  <c r="I4119" i="8" s="1"/>
  <c r="I4157" i="8" s="1"/>
  <c r="I4195" i="8" s="1"/>
  <c r="I4233" i="8" s="1"/>
  <c r="I4271" i="8" s="1"/>
  <c r="I4309" i="8" s="1"/>
  <c r="I4347" i="8" s="1"/>
  <c r="I4385" i="8" s="1"/>
  <c r="I4423" i="8" s="1"/>
  <c r="I4461" i="8" s="1"/>
  <c r="I4499" i="8" s="1"/>
  <c r="I4537" i="8" s="1"/>
  <c r="I4575" i="8" s="1"/>
  <c r="I4613" i="8" s="1"/>
  <c r="I4651" i="8" s="1"/>
  <c r="I4689" i="8" s="1"/>
  <c r="I4727" i="8" s="1"/>
  <c r="I4765" i="8" s="1"/>
  <c r="I4803" i="8" s="1"/>
  <c r="I4841" i="8" s="1"/>
  <c r="I4879" i="8" s="1"/>
  <c r="I4917" i="8" s="1"/>
  <c r="I4955" i="8" s="1"/>
  <c r="I4993" i="8" s="1"/>
  <c r="I5031" i="8" s="1"/>
  <c r="I5069" i="8" s="1"/>
  <c r="I5107" i="8" s="1"/>
  <c r="I5145" i="8" s="1"/>
  <c r="I5183" i="8" s="1"/>
  <c r="I5221" i="8" s="1"/>
  <c r="I5259" i="8" s="1"/>
  <c r="I5297" i="8" s="1"/>
  <c r="I5335" i="8" s="1"/>
  <c r="I5373" i="8" s="1"/>
  <c r="I5411" i="8" s="1"/>
  <c r="I5449" i="8" s="1"/>
  <c r="I5487" i="8" s="1"/>
  <c r="I5525" i="8" s="1"/>
  <c r="I5563" i="8" s="1"/>
  <c r="I5601" i="8" s="1"/>
  <c r="I5639" i="8" s="1"/>
  <c r="I5677" i="8" s="1"/>
  <c r="I5715" i="8" s="1"/>
  <c r="I5753" i="8" s="1"/>
  <c r="I5791" i="8" s="1"/>
  <c r="I5829" i="8" s="1"/>
  <c r="I5867" i="8" s="1"/>
  <c r="I5905" i="8" s="1"/>
  <c r="I5943" i="8" s="1"/>
  <c r="I5981" i="8" s="1"/>
  <c r="I6019" i="8" s="1"/>
  <c r="I6057" i="8" s="1"/>
  <c r="I6095" i="8" s="1"/>
  <c r="I6133" i="8" s="1"/>
  <c r="I6171" i="8" s="1"/>
  <c r="I6209" i="8" s="1"/>
  <c r="I6247" i="8" s="1"/>
  <c r="I6285" i="8" s="1"/>
  <c r="I6323" i="8" s="1"/>
  <c r="I6361" i="8" s="1"/>
  <c r="I6399" i="8" s="1"/>
  <c r="I6437" i="8" s="1"/>
  <c r="I6475" i="8" s="1"/>
  <c r="I6513" i="8" s="1"/>
  <c r="I6551" i="8" s="1"/>
  <c r="I6589" i="8" s="1"/>
  <c r="I6627" i="8" s="1"/>
  <c r="I6665" i="8" s="1"/>
  <c r="I6703" i="8" s="1"/>
  <c r="I6741" i="8" s="1"/>
  <c r="I6779" i="8" s="1"/>
  <c r="I6817" i="8" s="1"/>
  <c r="I6855" i="8" s="1"/>
  <c r="I6893" i="8" s="1"/>
  <c r="I6931" i="8" s="1"/>
  <c r="I6969" i="8" s="1"/>
  <c r="I7007" i="8" s="1"/>
  <c r="I7045" i="8" s="1"/>
  <c r="I7083" i="8" s="1"/>
  <c r="I7121" i="8" s="1"/>
  <c r="I7159" i="8" s="1"/>
  <c r="I7197" i="8" s="1"/>
  <c r="I7235" i="8" s="1"/>
  <c r="I7273" i="8" s="1"/>
  <c r="I7311" i="8" s="1"/>
  <c r="I7349" i="8" s="1"/>
  <c r="I7387" i="8" s="1"/>
  <c r="I7425" i="8" s="1"/>
  <c r="I7463" i="8" s="1"/>
  <c r="I7501" i="8" s="1"/>
  <c r="I7539" i="8" s="1"/>
  <c r="I7577" i="8" s="1"/>
  <c r="I7615" i="8" s="1"/>
  <c r="I7653" i="8" s="1"/>
  <c r="I7691" i="8" s="1"/>
  <c r="I7729" i="8" s="1"/>
  <c r="I7767" i="8" s="1"/>
  <c r="I7805" i="8" s="1"/>
  <c r="I7843" i="8" s="1"/>
  <c r="I7881" i="8" s="1"/>
  <c r="I7919" i="8" s="1"/>
  <c r="I7957" i="8" s="1"/>
  <c r="I7995" i="8" s="1"/>
  <c r="I8033" i="8" s="1"/>
  <c r="I8071" i="8" s="1"/>
  <c r="I8109" i="8" s="1"/>
  <c r="I8147" i="8" s="1"/>
  <c r="I8185" i="8" s="1"/>
  <c r="I8223" i="8" s="1"/>
  <c r="I8261" i="8" s="1"/>
  <c r="I8299" i="8" s="1"/>
  <c r="I8337" i="8" s="1"/>
  <c r="I8375" i="8" s="1"/>
  <c r="I8413" i="8" s="1"/>
  <c r="I8451" i="8" s="1"/>
  <c r="I8489" i="8" s="1"/>
  <c r="I8527" i="8" s="1"/>
  <c r="I8565" i="8" s="1"/>
  <c r="I8603" i="8" s="1"/>
  <c r="I8641" i="8" s="1"/>
  <c r="I8679" i="8" s="1"/>
  <c r="I8717" i="8" s="1"/>
  <c r="I8755" i="8" s="1"/>
  <c r="I8793" i="8" s="1"/>
  <c r="I8831" i="8" s="1"/>
  <c r="I8869" i="8" s="1"/>
  <c r="I8907" i="8" s="1"/>
  <c r="I8945" i="8" s="1"/>
  <c r="I8983" i="8" s="1"/>
  <c r="I9021" i="8" s="1"/>
  <c r="I9059" i="8" s="1"/>
  <c r="I9097" i="8" s="1"/>
  <c r="I9135" i="8" s="1"/>
  <c r="I9173" i="8" s="1"/>
  <c r="I9211" i="8" s="1"/>
  <c r="I9249" i="8" s="1"/>
  <c r="I9287" i="8" s="1"/>
  <c r="I9325" i="8" s="1"/>
  <c r="I9363" i="8" s="1"/>
  <c r="I9401" i="8" s="1"/>
  <c r="I9439" i="8" s="1"/>
  <c r="I9477" i="8" s="1"/>
  <c r="I9515" i="8" s="1"/>
  <c r="I9553" i="8" s="1"/>
  <c r="I9591" i="8" s="1"/>
  <c r="I9629" i="8" s="1"/>
  <c r="I9667" i="8" s="1"/>
  <c r="I9705" i="8" s="1"/>
  <c r="I9743" i="8" s="1"/>
  <c r="I9781" i="8" s="1"/>
  <c r="I9819" i="8" s="1"/>
  <c r="I9857" i="8" s="1"/>
  <c r="I9895" i="8" s="1"/>
  <c r="I9933" i="8" s="1"/>
  <c r="I9971" i="8" s="1"/>
  <c r="I10009" i="8" s="1"/>
  <c r="I10047" i="8" s="1"/>
  <c r="I10085" i="8" s="1"/>
  <c r="I10123" i="8" s="1"/>
  <c r="I10161" i="8" s="1"/>
  <c r="I10199" i="8" s="1"/>
  <c r="I10237" i="8" s="1"/>
  <c r="I10275" i="8" s="1"/>
  <c r="I10313" i="8" s="1"/>
  <c r="I10351" i="8" s="1"/>
  <c r="I10389" i="8" s="1"/>
  <c r="I10427" i="8" s="1"/>
  <c r="I10465" i="8" s="1"/>
  <c r="I10503" i="8" s="1"/>
  <c r="I10541" i="8" s="1"/>
  <c r="I10579" i="8" s="1"/>
  <c r="I10617" i="8" s="1"/>
  <c r="I10655" i="8" s="1"/>
  <c r="I10693" i="8" s="1"/>
  <c r="I10731" i="8" s="1"/>
  <c r="I10769" i="8" s="1"/>
  <c r="I10807" i="8" s="1"/>
  <c r="I10845" i="8" s="1"/>
  <c r="I10883" i="8" s="1"/>
  <c r="I10921" i="8" s="1"/>
  <c r="I10959" i="8" s="1"/>
  <c r="I10997" i="8" s="1"/>
  <c r="I11035" i="8" s="1"/>
  <c r="I11073" i="8" s="1"/>
  <c r="I11111" i="8" s="1"/>
  <c r="I11149" i="8" s="1"/>
  <c r="I11187" i="8" s="1"/>
  <c r="I11225" i="8" s="1"/>
  <c r="I11263" i="8" s="1"/>
  <c r="I11301" i="8" s="1"/>
  <c r="I11339" i="8" s="1"/>
  <c r="I11377" i="8" s="1"/>
  <c r="I11415" i="8" s="1"/>
  <c r="I11453" i="8" s="1"/>
  <c r="I11491" i="8" s="1"/>
  <c r="I11529" i="8" s="1"/>
  <c r="I11567" i="8" s="1"/>
  <c r="I11605" i="8" s="1"/>
  <c r="I11643" i="8" s="1"/>
  <c r="I11681" i="8" s="1"/>
  <c r="I11719" i="8" s="1"/>
  <c r="I11757" i="8" s="1"/>
  <c r="I11795" i="8" s="1"/>
  <c r="I11833" i="8" s="1"/>
  <c r="I11871" i="8" s="1"/>
  <c r="I11909" i="8" s="1"/>
  <c r="I11947" i="8" s="1"/>
  <c r="I11985" i="8" s="1"/>
  <c r="I12023" i="8" s="1"/>
  <c r="I12061" i="8" s="1"/>
  <c r="I12099" i="8" s="1"/>
  <c r="I12137" i="8" s="1"/>
  <c r="I12175" i="8" s="1"/>
  <c r="I12213" i="8" s="1"/>
  <c r="I12251" i="8" s="1"/>
  <c r="I12289" i="8" s="1"/>
  <c r="I12327" i="8" s="1"/>
  <c r="I12365" i="8" s="1"/>
  <c r="I12403" i="8" s="1"/>
  <c r="I12441" i="8" s="1"/>
  <c r="I12479" i="8" s="1"/>
  <c r="I12517" i="8" s="1"/>
  <c r="I12555" i="8" s="1"/>
  <c r="I12593" i="8" s="1"/>
  <c r="I12631" i="8" s="1"/>
  <c r="I12669" i="8" s="1"/>
  <c r="I12707" i="8" s="1"/>
  <c r="I12745" i="8" s="1"/>
  <c r="I12783" i="8" s="1"/>
  <c r="I12821" i="8" s="1"/>
  <c r="I12859" i="8" s="1"/>
  <c r="I12897" i="8" s="1"/>
  <c r="J91" i="8"/>
  <c r="J129" i="8" s="1"/>
  <c r="J167" i="8" s="1"/>
  <c r="J205" i="8" s="1"/>
  <c r="J243" i="8" s="1"/>
  <c r="J281" i="8" s="1"/>
  <c r="J319" i="8" s="1"/>
  <c r="J357" i="8" s="1"/>
  <c r="J395" i="8" s="1"/>
  <c r="J433" i="8" s="1"/>
  <c r="J471" i="8" s="1"/>
  <c r="J509" i="8" s="1"/>
  <c r="J547" i="8" s="1"/>
  <c r="J585" i="8" s="1"/>
  <c r="J623" i="8" s="1"/>
  <c r="J661" i="8" s="1"/>
  <c r="J699" i="8" s="1"/>
  <c r="J737" i="8" s="1"/>
  <c r="J775" i="8" s="1"/>
  <c r="J813" i="8" s="1"/>
  <c r="J851" i="8" s="1"/>
  <c r="J889" i="8" s="1"/>
  <c r="J927" i="8" s="1"/>
  <c r="J965" i="8" s="1"/>
  <c r="J1003" i="8" s="1"/>
  <c r="J1041" i="8" s="1"/>
  <c r="J1079" i="8" s="1"/>
  <c r="J1117" i="8" s="1"/>
  <c r="J1155" i="8" s="1"/>
  <c r="J1193" i="8" s="1"/>
  <c r="J1231" i="8" s="1"/>
  <c r="J1269" i="8" s="1"/>
  <c r="J1307" i="8" s="1"/>
  <c r="J1345" i="8" s="1"/>
  <c r="J1383" i="8" s="1"/>
  <c r="J1421" i="8" s="1"/>
  <c r="J1459" i="8" s="1"/>
  <c r="J1497" i="8" s="1"/>
  <c r="J1535" i="8" s="1"/>
  <c r="J1573" i="8" s="1"/>
  <c r="J1611" i="8" s="1"/>
  <c r="J1649" i="8" s="1"/>
  <c r="J1687" i="8" s="1"/>
  <c r="J1725" i="8" s="1"/>
  <c r="J1763" i="8" s="1"/>
  <c r="J1801" i="8" s="1"/>
  <c r="J1839" i="8" s="1"/>
  <c r="J1877" i="8" s="1"/>
  <c r="J1915" i="8" s="1"/>
  <c r="J1953" i="8" s="1"/>
  <c r="J1991" i="8" s="1"/>
  <c r="J2029" i="8" s="1"/>
  <c r="J2067" i="8" s="1"/>
  <c r="J2105" i="8" s="1"/>
  <c r="J2143" i="8" s="1"/>
  <c r="J2181" i="8" s="1"/>
  <c r="J2219" i="8" s="1"/>
  <c r="J2257" i="8" s="1"/>
  <c r="J2295" i="8" s="1"/>
  <c r="J2333" i="8" s="1"/>
  <c r="J2371" i="8" s="1"/>
  <c r="J2409" i="8" s="1"/>
  <c r="J2447" i="8" s="1"/>
  <c r="J2485" i="8" s="1"/>
  <c r="J2523" i="8" s="1"/>
  <c r="J2561" i="8" s="1"/>
  <c r="J2599" i="8" s="1"/>
  <c r="J2637" i="8" s="1"/>
  <c r="J2675" i="8" s="1"/>
  <c r="J2713" i="8" s="1"/>
  <c r="J2751" i="8" s="1"/>
  <c r="J2789" i="8" s="1"/>
  <c r="J2827" i="8" s="1"/>
  <c r="J2865" i="8" s="1"/>
  <c r="J2903" i="8" s="1"/>
  <c r="J2941" i="8" s="1"/>
  <c r="J2979" i="8" s="1"/>
  <c r="J3017" i="8" s="1"/>
  <c r="J3055" i="8" s="1"/>
  <c r="J3093" i="8" s="1"/>
  <c r="J3131" i="8" s="1"/>
  <c r="J3169" i="8" s="1"/>
  <c r="J3207" i="8" s="1"/>
  <c r="J3245" i="8" s="1"/>
  <c r="J3283" i="8" s="1"/>
  <c r="J3321" i="8" s="1"/>
  <c r="J3359" i="8" s="1"/>
  <c r="J3397" i="8" s="1"/>
  <c r="J3435" i="8" s="1"/>
  <c r="J3473" i="8" s="1"/>
  <c r="J3511" i="8" s="1"/>
  <c r="J3549" i="8" s="1"/>
  <c r="J3587" i="8" s="1"/>
  <c r="J3625" i="8" s="1"/>
  <c r="J3663" i="8" s="1"/>
  <c r="J3701" i="8" s="1"/>
  <c r="J3739" i="8" s="1"/>
  <c r="J3777" i="8" s="1"/>
  <c r="J3815" i="8" s="1"/>
  <c r="J3853" i="8" s="1"/>
  <c r="J3891" i="8" s="1"/>
  <c r="J3929" i="8" s="1"/>
  <c r="J3967" i="8" s="1"/>
  <c r="J4005" i="8" s="1"/>
  <c r="J4043" i="8" s="1"/>
  <c r="J4081" i="8" s="1"/>
  <c r="J4119" i="8" s="1"/>
  <c r="J4157" i="8" s="1"/>
  <c r="J4195" i="8" s="1"/>
  <c r="J4233" i="8" s="1"/>
  <c r="J4271" i="8" s="1"/>
  <c r="J4309" i="8" s="1"/>
  <c r="J4347" i="8" s="1"/>
  <c r="J4385" i="8" s="1"/>
  <c r="J4423" i="8" s="1"/>
  <c r="J4461" i="8" s="1"/>
  <c r="J4499" i="8" s="1"/>
  <c r="J4537" i="8" s="1"/>
  <c r="J4575" i="8" s="1"/>
  <c r="J4613" i="8" s="1"/>
  <c r="J4651" i="8" s="1"/>
  <c r="J4689" i="8" s="1"/>
  <c r="J4727" i="8" s="1"/>
  <c r="J4765" i="8" s="1"/>
  <c r="J4803" i="8" s="1"/>
  <c r="J4841" i="8" s="1"/>
  <c r="J4879" i="8" s="1"/>
  <c r="J4917" i="8" s="1"/>
  <c r="J4955" i="8" s="1"/>
  <c r="J4993" i="8" s="1"/>
  <c r="J5031" i="8" s="1"/>
  <c r="J5069" i="8" s="1"/>
  <c r="J5107" i="8" s="1"/>
  <c r="J5145" i="8" s="1"/>
  <c r="J5183" i="8" s="1"/>
  <c r="J5221" i="8" s="1"/>
  <c r="J5259" i="8" s="1"/>
  <c r="J5297" i="8" s="1"/>
  <c r="J5335" i="8" s="1"/>
  <c r="J5373" i="8" s="1"/>
  <c r="J5411" i="8" s="1"/>
  <c r="J5449" i="8" s="1"/>
  <c r="J5487" i="8" s="1"/>
  <c r="J5525" i="8" s="1"/>
  <c r="J5563" i="8" s="1"/>
  <c r="J5601" i="8" s="1"/>
  <c r="J5639" i="8" s="1"/>
  <c r="J5677" i="8" s="1"/>
  <c r="J5715" i="8" s="1"/>
  <c r="J5753" i="8" s="1"/>
  <c r="J5791" i="8" s="1"/>
  <c r="J5829" i="8" s="1"/>
  <c r="J5867" i="8" s="1"/>
  <c r="J5905" i="8" s="1"/>
  <c r="J5943" i="8" s="1"/>
  <c r="J5981" i="8" s="1"/>
  <c r="J6019" i="8" s="1"/>
  <c r="J6057" i="8" s="1"/>
  <c r="J6095" i="8" s="1"/>
  <c r="J6133" i="8" s="1"/>
  <c r="J6171" i="8" s="1"/>
  <c r="J6209" i="8" s="1"/>
  <c r="J6247" i="8" s="1"/>
  <c r="J6285" i="8" s="1"/>
  <c r="J6323" i="8" s="1"/>
  <c r="J6361" i="8" s="1"/>
  <c r="J6399" i="8" s="1"/>
  <c r="J6437" i="8" s="1"/>
  <c r="J6475" i="8" s="1"/>
  <c r="J6513" i="8" s="1"/>
  <c r="J6551" i="8" s="1"/>
  <c r="J6589" i="8" s="1"/>
  <c r="J6627" i="8" s="1"/>
  <c r="J6665" i="8" s="1"/>
  <c r="J6703" i="8" s="1"/>
  <c r="J6741" i="8" s="1"/>
  <c r="J6779" i="8" s="1"/>
  <c r="J6817" i="8" s="1"/>
  <c r="J6855" i="8" s="1"/>
  <c r="J6893" i="8" s="1"/>
  <c r="J6931" i="8" s="1"/>
  <c r="J6969" i="8" s="1"/>
  <c r="J7007" i="8" s="1"/>
  <c r="J7045" i="8" s="1"/>
  <c r="J7083" i="8" s="1"/>
  <c r="J7121" i="8" s="1"/>
  <c r="J7159" i="8" s="1"/>
  <c r="J7197" i="8" s="1"/>
  <c r="J7235" i="8" s="1"/>
  <c r="J7273" i="8" s="1"/>
  <c r="J7311" i="8" s="1"/>
  <c r="J7349" i="8" s="1"/>
  <c r="J7387" i="8" s="1"/>
  <c r="J7425" i="8" s="1"/>
  <c r="J7463" i="8" s="1"/>
  <c r="J7501" i="8" s="1"/>
  <c r="J7539" i="8" s="1"/>
  <c r="J7577" i="8" s="1"/>
  <c r="J7615" i="8" s="1"/>
  <c r="J7653" i="8" s="1"/>
  <c r="J7691" i="8" s="1"/>
  <c r="J7729" i="8" s="1"/>
  <c r="J7767" i="8" s="1"/>
  <c r="J7805" i="8" s="1"/>
  <c r="J7843" i="8" s="1"/>
  <c r="J7881" i="8" s="1"/>
  <c r="J7919" i="8" s="1"/>
  <c r="J7957" i="8" s="1"/>
  <c r="J7995" i="8" s="1"/>
  <c r="J8033" i="8" s="1"/>
  <c r="J8071" i="8" s="1"/>
  <c r="J8109" i="8" s="1"/>
  <c r="J8147" i="8" s="1"/>
  <c r="J8185" i="8" s="1"/>
  <c r="J8223" i="8" s="1"/>
  <c r="J8261" i="8" s="1"/>
  <c r="J8299" i="8" s="1"/>
  <c r="J8337" i="8" s="1"/>
  <c r="J8375" i="8" s="1"/>
  <c r="J8413" i="8" s="1"/>
  <c r="J8451" i="8" s="1"/>
  <c r="J8489" i="8" s="1"/>
  <c r="J8527" i="8" s="1"/>
  <c r="J8565" i="8" s="1"/>
  <c r="J8603" i="8" s="1"/>
  <c r="J8641" i="8" s="1"/>
  <c r="J8679" i="8" s="1"/>
  <c r="J8717" i="8" s="1"/>
  <c r="J8755" i="8" s="1"/>
  <c r="J8793" i="8" s="1"/>
  <c r="J8831" i="8" s="1"/>
  <c r="J8869" i="8" s="1"/>
  <c r="J8907" i="8" s="1"/>
  <c r="J8945" i="8" s="1"/>
  <c r="J8983" i="8" s="1"/>
  <c r="J9021" i="8" s="1"/>
  <c r="J9059" i="8" s="1"/>
  <c r="J9097" i="8" s="1"/>
  <c r="J9135" i="8" s="1"/>
  <c r="J9173" i="8" s="1"/>
  <c r="J9211" i="8" s="1"/>
  <c r="J9249" i="8" s="1"/>
  <c r="J9287" i="8" s="1"/>
  <c r="J9325" i="8" s="1"/>
  <c r="J9363" i="8" s="1"/>
  <c r="J9401" i="8" s="1"/>
  <c r="J9439" i="8" s="1"/>
  <c r="J9477" i="8" s="1"/>
  <c r="J9515" i="8" s="1"/>
  <c r="J9553" i="8" s="1"/>
  <c r="J9591" i="8" s="1"/>
  <c r="J9629" i="8" s="1"/>
  <c r="J9667" i="8" s="1"/>
  <c r="J9705" i="8" s="1"/>
  <c r="J9743" i="8" s="1"/>
  <c r="J9781" i="8" s="1"/>
  <c r="J9819" i="8" s="1"/>
  <c r="J9857" i="8" s="1"/>
  <c r="J9895" i="8" s="1"/>
  <c r="J9933" i="8" s="1"/>
  <c r="J9971" i="8" s="1"/>
  <c r="J10009" i="8" s="1"/>
  <c r="J10047" i="8" s="1"/>
  <c r="J10085" i="8" s="1"/>
  <c r="J10123" i="8" s="1"/>
  <c r="J10161" i="8" s="1"/>
  <c r="J10199" i="8" s="1"/>
  <c r="J10237" i="8" s="1"/>
  <c r="J10275" i="8" s="1"/>
  <c r="J10313" i="8" s="1"/>
  <c r="J10351" i="8" s="1"/>
  <c r="J10389" i="8" s="1"/>
  <c r="J10427" i="8" s="1"/>
  <c r="J10465" i="8" s="1"/>
  <c r="J10503" i="8" s="1"/>
  <c r="J10541" i="8" s="1"/>
  <c r="J10579" i="8" s="1"/>
  <c r="J10617" i="8" s="1"/>
  <c r="J10655" i="8" s="1"/>
  <c r="J10693" i="8" s="1"/>
  <c r="J10731" i="8" s="1"/>
  <c r="J10769" i="8" s="1"/>
  <c r="J10807" i="8" s="1"/>
  <c r="J10845" i="8" s="1"/>
  <c r="J10883" i="8" s="1"/>
  <c r="J10921" i="8" s="1"/>
  <c r="J10959" i="8" s="1"/>
  <c r="J10997" i="8" s="1"/>
  <c r="J11035" i="8" s="1"/>
  <c r="J11073" i="8" s="1"/>
  <c r="J11111" i="8" s="1"/>
  <c r="J11149" i="8" s="1"/>
  <c r="J11187" i="8" s="1"/>
  <c r="J11225" i="8" s="1"/>
  <c r="J11263" i="8" s="1"/>
  <c r="J11301" i="8" s="1"/>
  <c r="J11339" i="8" s="1"/>
  <c r="J11377" i="8" s="1"/>
  <c r="J11415" i="8" s="1"/>
  <c r="J11453" i="8" s="1"/>
  <c r="J11491" i="8" s="1"/>
  <c r="J11529" i="8" s="1"/>
  <c r="J11567" i="8" s="1"/>
  <c r="J11605" i="8" s="1"/>
  <c r="J11643" i="8" s="1"/>
  <c r="J11681" i="8" s="1"/>
  <c r="J11719" i="8" s="1"/>
  <c r="J11757" i="8" s="1"/>
  <c r="J11795" i="8" s="1"/>
  <c r="J11833" i="8" s="1"/>
  <c r="J11871" i="8" s="1"/>
  <c r="J11909" i="8" s="1"/>
  <c r="J11947" i="8" s="1"/>
  <c r="J11985" i="8" s="1"/>
  <c r="J12023" i="8" s="1"/>
  <c r="J12061" i="8" s="1"/>
  <c r="J12099" i="8" s="1"/>
  <c r="J12137" i="8" s="1"/>
  <c r="J12175" i="8" s="1"/>
  <c r="J12213" i="8" s="1"/>
  <c r="J12251" i="8" s="1"/>
  <c r="J12289" i="8" s="1"/>
  <c r="J12327" i="8" s="1"/>
  <c r="J12365" i="8" s="1"/>
  <c r="J12403" i="8" s="1"/>
  <c r="J12441" i="8" s="1"/>
  <c r="J12479" i="8" s="1"/>
  <c r="J12517" i="8" s="1"/>
  <c r="J12555" i="8" s="1"/>
  <c r="J12593" i="8" s="1"/>
  <c r="J12631" i="8" s="1"/>
  <c r="J12669" i="8" s="1"/>
  <c r="J12707" i="8" s="1"/>
  <c r="J12745" i="8" s="1"/>
  <c r="J12783" i="8" s="1"/>
  <c r="J12821" i="8" s="1"/>
  <c r="J12859" i="8" s="1"/>
  <c r="J12897" i="8" s="1"/>
  <c r="B92" i="8"/>
  <c r="B130" i="8" s="1"/>
  <c r="B168" i="8" s="1"/>
  <c r="B206" i="8" s="1"/>
  <c r="B244" i="8" s="1"/>
  <c r="B282" i="8" s="1"/>
  <c r="B320" i="8" s="1"/>
  <c r="B358" i="8" s="1"/>
  <c r="B396" i="8" s="1"/>
  <c r="B434" i="8" s="1"/>
  <c r="B472" i="8" s="1"/>
  <c r="G92" i="8"/>
  <c r="G130" i="8" s="1"/>
  <c r="G168" i="8" s="1"/>
  <c r="G206" i="8" s="1"/>
  <c r="G244" i="8" s="1"/>
  <c r="G282" i="8" s="1"/>
  <c r="G320" i="8" s="1"/>
  <c r="G358" i="8" s="1"/>
  <c r="G396" i="8" s="1"/>
  <c r="G434" i="8" s="1"/>
  <c r="G472" i="8" s="1"/>
  <c r="G510" i="8" s="1"/>
  <c r="G548" i="8" s="1"/>
  <c r="G586" i="8" s="1"/>
  <c r="G624" i="8" s="1"/>
  <c r="G662" i="8" s="1"/>
  <c r="G700" i="8" s="1"/>
  <c r="G738" i="8" s="1"/>
  <c r="G776" i="8" s="1"/>
  <c r="G814" i="8" s="1"/>
  <c r="G852" i="8" s="1"/>
  <c r="G890" i="8" s="1"/>
  <c r="G928" i="8" s="1"/>
  <c r="G966" i="8" s="1"/>
  <c r="G1004" i="8" s="1"/>
  <c r="G1042" i="8" s="1"/>
  <c r="G1080" i="8" s="1"/>
  <c r="G1118" i="8" s="1"/>
  <c r="G1156" i="8" s="1"/>
  <c r="G1194" i="8" s="1"/>
  <c r="G1232" i="8" s="1"/>
  <c r="G1270" i="8" s="1"/>
  <c r="G1308" i="8" s="1"/>
  <c r="G1346" i="8" s="1"/>
  <c r="G1384" i="8" s="1"/>
  <c r="G1422" i="8" s="1"/>
  <c r="G1460" i="8" s="1"/>
  <c r="G1498" i="8" s="1"/>
  <c r="G1536" i="8" s="1"/>
  <c r="G1574" i="8" s="1"/>
  <c r="G1612" i="8" s="1"/>
  <c r="G1650" i="8" s="1"/>
  <c r="G1688" i="8" s="1"/>
  <c r="G1726" i="8" s="1"/>
  <c r="G1764" i="8" s="1"/>
  <c r="G1802" i="8" s="1"/>
  <c r="G1840" i="8" s="1"/>
  <c r="G1878" i="8" s="1"/>
  <c r="G1916" i="8" s="1"/>
  <c r="G1954" i="8" s="1"/>
  <c r="G1992" i="8" s="1"/>
  <c r="G2030" i="8" s="1"/>
  <c r="G2068" i="8" s="1"/>
  <c r="G2106" i="8" s="1"/>
  <c r="G2144" i="8" s="1"/>
  <c r="G2182" i="8" s="1"/>
  <c r="G2220" i="8" s="1"/>
  <c r="G2258" i="8" s="1"/>
  <c r="G2296" i="8" s="1"/>
  <c r="G2334" i="8" s="1"/>
  <c r="G2372" i="8" s="1"/>
  <c r="G2410" i="8" s="1"/>
  <c r="G2448" i="8" s="1"/>
  <c r="G2486" i="8" s="1"/>
  <c r="G2524" i="8" s="1"/>
  <c r="G2562" i="8" s="1"/>
  <c r="G2600" i="8" s="1"/>
  <c r="G2638" i="8" s="1"/>
  <c r="G2676" i="8" s="1"/>
  <c r="G2714" i="8" s="1"/>
  <c r="G2752" i="8" s="1"/>
  <c r="G2790" i="8" s="1"/>
  <c r="G2828" i="8" s="1"/>
  <c r="G2866" i="8" s="1"/>
  <c r="G2904" i="8" s="1"/>
  <c r="G2942" i="8" s="1"/>
  <c r="G2980" i="8" s="1"/>
  <c r="G3018" i="8" s="1"/>
  <c r="G3056" i="8" s="1"/>
  <c r="G3094" i="8" s="1"/>
  <c r="G3132" i="8" s="1"/>
  <c r="G3170" i="8" s="1"/>
  <c r="G3208" i="8" s="1"/>
  <c r="G3246" i="8" s="1"/>
  <c r="G3284" i="8" s="1"/>
  <c r="G3322" i="8" s="1"/>
  <c r="G3360" i="8" s="1"/>
  <c r="G3398" i="8" s="1"/>
  <c r="G3436" i="8" s="1"/>
  <c r="G3474" i="8" s="1"/>
  <c r="G3512" i="8" s="1"/>
  <c r="G3550" i="8" s="1"/>
  <c r="G3588" i="8" s="1"/>
  <c r="G3626" i="8" s="1"/>
  <c r="G3664" i="8" s="1"/>
  <c r="G3702" i="8" s="1"/>
  <c r="G3740" i="8" s="1"/>
  <c r="G3778" i="8" s="1"/>
  <c r="G3816" i="8" s="1"/>
  <c r="G3854" i="8" s="1"/>
  <c r="G3892" i="8" s="1"/>
  <c r="G3930" i="8" s="1"/>
  <c r="G3968" i="8" s="1"/>
  <c r="G4006" i="8" s="1"/>
  <c r="G4044" i="8" s="1"/>
  <c r="G4082" i="8" s="1"/>
  <c r="G4120" i="8" s="1"/>
  <c r="G4158" i="8" s="1"/>
  <c r="G4196" i="8" s="1"/>
  <c r="G4234" i="8" s="1"/>
  <c r="G4272" i="8" s="1"/>
  <c r="G4310" i="8" s="1"/>
  <c r="G4348" i="8" s="1"/>
  <c r="G4386" i="8" s="1"/>
  <c r="G4424" i="8" s="1"/>
  <c r="G4462" i="8" s="1"/>
  <c r="G4500" i="8" s="1"/>
  <c r="G4538" i="8" s="1"/>
  <c r="G4576" i="8" s="1"/>
  <c r="G4614" i="8" s="1"/>
  <c r="G4652" i="8" s="1"/>
  <c r="G4690" i="8" s="1"/>
  <c r="G4728" i="8" s="1"/>
  <c r="G4766" i="8" s="1"/>
  <c r="G4804" i="8" s="1"/>
  <c r="G4842" i="8" s="1"/>
  <c r="G4880" i="8" s="1"/>
  <c r="G4918" i="8" s="1"/>
  <c r="G4956" i="8" s="1"/>
  <c r="G4994" i="8" s="1"/>
  <c r="G5032" i="8" s="1"/>
  <c r="G5070" i="8" s="1"/>
  <c r="G5108" i="8" s="1"/>
  <c r="G5146" i="8" s="1"/>
  <c r="G5184" i="8" s="1"/>
  <c r="G5222" i="8" s="1"/>
  <c r="G5260" i="8" s="1"/>
  <c r="G5298" i="8" s="1"/>
  <c r="G5336" i="8" s="1"/>
  <c r="G5374" i="8" s="1"/>
  <c r="G5412" i="8" s="1"/>
  <c r="G5450" i="8" s="1"/>
  <c r="G5488" i="8" s="1"/>
  <c r="G5526" i="8" s="1"/>
  <c r="G5564" i="8" s="1"/>
  <c r="G5602" i="8" s="1"/>
  <c r="G5640" i="8" s="1"/>
  <c r="G5678" i="8" s="1"/>
  <c r="G5716" i="8" s="1"/>
  <c r="G5754" i="8" s="1"/>
  <c r="G5792" i="8" s="1"/>
  <c r="G5830" i="8" s="1"/>
  <c r="G5868" i="8" s="1"/>
  <c r="G5906" i="8" s="1"/>
  <c r="G5944" i="8" s="1"/>
  <c r="G5982" i="8" s="1"/>
  <c r="G6020" i="8" s="1"/>
  <c r="G6058" i="8" s="1"/>
  <c r="G6096" i="8" s="1"/>
  <c r="G6134" i="8" s="1"/>
  <c r="G6172" i="8" s="1"/>
  <c r="G6210" i="8" s="1"/>
  <c r="G6248" i="8" s="1"/>
  <c r="G6286" i="8" s="1"/>
  <c r="G6324" i="8" s="1"/>
  <c r="G6362" i="8" s="1"/>
  <c r="G6400" i="8" s="1"/>
  <c r="G6438" i="8" s="1"/>
  <c r="G6476" i="8" s="1"/>
  <c r="G6514" i="8" s="1"/>
  <c r="G6552" i="8" s="1"/>
  <c r="G6590" i="8" s="1"/>
  <c r="G6628" i="8" s="1"/>
  <c r="G6666" i="8" s="1"/>
  <c r="G6704" i="8" s="1"/>
  <c r="G6742" i="8" s="1"/>
  <c r="G6780" i="8" s="1"/>
  <c r="G6818" i="8" s="1"/>
  <c r="G6856" i="8" s="1"/>
  <c r="G6894" i="8" s="1"/>
  <c r="G6932" i="8" s="1"/>
  <c r="G6970" i="8" s="1"/>
  <c r="G7008" i="8" s="1"/>
  <c r="G7046" i="8" s="1"/>
  <c r="G7084" i="8" s="1"/>
  <c r="G7122" i="8" s="1"/>
  <c r="G7160" i="8" s="1"/>
  <c r="G7198" i="8" s="1"/>
  <c r="G7236" i="8" s="1"/>
  <c r="G7274" i="8" s="1"/>
  <c r="G7312" i="8" s="1"/>
  <c r="G7350" i="8" s="1"/>
  <c r="G7388" i="8" s="1"/>
  <c r="G7426" i="8" s="1"/>
  <c r="G7464" i="8" s="1"/>
  <c r="G7502" i="8" s="1"/>
  <c r="G7540" i="8" s="1"/>
  <c r="G7578" i="8" s="1"/>
  <c r="G7616" i="8" s="1"/>
  <c r="G7654" i="8" s="1"/>
  <c r="G7692" i="8" s="1"/>
  <c r="G7730" i="8" s="1"/>
  <c r="G7768" i="8" s="1"/>
  <c r="G7806" i="8" s="1"/>
  <c r="G7844" i="8" s="1"/>
  <c r="G7882" i="8" s="1"/>
  <c r="G7920" i="8" s="1"/>
  <c r="G7958" i="8" s="1"/>
  <c r="G7996" i="8" s="1"/>
  <c r="G8034" i="8" s="1"/>
  <c r="G8072" i="8" s="1"/>
  <c r="G8110" i="8" s="1"/>
  <c r="G8148" i="8" s="1"/>
  <c r="G8186" i="8" s="1"/>
  <c r="G8224" i="8" s="1"/>
  <c r="G8262" i="8" s="1"/>
  <c r="G8300" i="8" s="1"/>
  <c r="G8338" i="8" s="1"/>
  <c r="G8376" i="8" s="1"/>
  <c r="G8414" i="8" s="1"/>
  <c r="G8452" i="8" s="1"/>
  <c r="G8490" i="8" s="1"/>
  <c r="G8528" i="8" s="1"/>
  <c r="G8566" i="8" s="1"/>
  <c r="G8604" i="8" s="1"/>
  <c r="G8642" i="8" s="1"/>
  <c r="G8680" i="8" s="1"/>
  <c r="G8718" i="8" s="1"/>
  <c r="G8756" i="8" s="1"/>
  <c r="G8794" i="8" s="1"/>
  <c r="G8832" i="8" s="1"/>
  <c r="G8870" i="8" s="1"/>
  <c r="G8908" i="8" s="1"/>
  <c r="G8946" i="8" s="1"/>
  <c r="G8984" i="8" s="1"/>
  <c r="G9022" i="8" s="1"/>
  <c r="G9060" i="8" s="1"/>
  <c r="G9098" i="8" s="1"/>
  <c r="G9136" i="8" s="1"/>
  <c r="G9174" i="8" s="1"/>
  <c r="G9212" i="8" s="1"/>
  <c r="G9250" i="8" s="1"/>
  <c r="G9288" i="8" s="1"/>
  <c r="G9326" i="8" s="1"/>
  <c r="G9364" i="8" s="1"/>
  <c r="G9402" i="8" s="1"/>
  <c r="G9440" i="8" s="1"/>
  <c r="G9478" i="8" s="1"/>
  <c r="G9516" i="8" s="1"/>
  <c r="G9554" i="8" s="1"/>
  <c r="G9592" i="8" s="1"/>
  <c r="G9630" i="8" s="1"/>
  <c r="G9668" i="8" s="1"/>
  <c r="G9706" i="8" s="1"/>
  <c r="G9744" i="8" s="1"/>
  <c r="G9782" i="8" s="1"/>
  <c r="G9820" i="8" s="1"/>
  <c r="G9858" i="8" s="1"/>
  <c r="G9896" i="8" s="1"/>
  <c r="G9934" i="8" s="1"/>
  <c r="G9972" i="8" s="1"/>
  <c r="G10010" i="8" s="1"/>
  <c r="G10048" i="8" s="1"/>
  <c r="G10086" i="8" s="1"/>
  <c r="G10124" i="8" s="1"/>
  <c r="G10162" i="8" s="1"/>
  <c r="G10200" i="8" s="1"/>
  <c r="G10238" i="8" s="1"/>
  <c r="G10276" i="8" s="1"/>
  <c r="G10314" i="8" s="1"/>
  <c r="G10352" i="8" s="1"/>
  <c r="G10390" i="8" s="1"/>
  <c r="G10428" i="8" s="1"/>
  <c r="G10466" i="8" s="1"/>
  <c r="G10504" i="8" s="1"/>
  <c r="G10542" i="8" s="1"/>
  <c r="G10580" i="8" s="1"/>
  <c r="G10618" i="8" s="1"/>
  <c r="G10656" i="8" s="1"/>
  <c r="G10694" i="8" s="1"/>
  <c r="G10732" i="8" s="1"/>
  <c r="G10770" i="8" s="1"/>
  <c r="G10808" i="8" s="1"/>
  <c r="G10846" i="8" s="1"/>
  <c r="G10884" i="8" s="1"/>
  <c r="G10922" i="8" s="1"/>
  <c r="G10960" i="8" s="1"/>
  <c r="G10998" i="8" s="1"/>
  <c r="G11036" i="8" s="1"/>
  <c r="G11074" i="8" s="1"/>
  <c r="G11112" i="8" s="1"/>
  <c r="G11150" i="8" s="1"/>
  <c r="G11188" i="8" s="1"/>
  <c r="G11226" i="8" s="1"/>
  <c r="G11264" i="8" s="1"/>
  <c r="G11302" i="8" s="1"/>
  <c r="G11340" i="8" s="1"/>
  <c r="G11378" i="8" s="1"/>
  <c r="G11416" i="8" s="1"/>
  <c r="G11454" i="8" s="1"/>
  <c r="G11492" i="8" s="1"/>
  <c r="G11530" i="8" s="1"/>
  <c r="G11568" i="8" s="1"/>
  <c r="G11606" i="8" s="1"/>
  <c r="G11644" i="8" s="1"/>
  <c r="G11682" i="8" s="1"/>
  <c r="G11720" i="8" s="1"/>
  <c r="G11758" i="8" s="1"/>
  <c r="G11796" i="8" s="1"/>
  <c r="G11834" i="8" s="1"/>
  <c r="G11872" i="8" s="1"/>
  <c r="G11910" i="8" s="1"/>
  <c r="G11948" i="8" s="1"/>
  <c r="G11986" i="8" s="1"/>
  <c r="G12024" i="8" s="1"/>
  <c r="G12062" i="8" s="1"/>
  <c r="G12100" i="8" s="1"/>
  <c r="G12138" i="8" s="1"/>
  <c r="G12176" i="8" s="1"/>
  <c r="G12214" i="8" s="1"/>
  <c r="G12252" i="8" s="1"/>
  <c r="G12290" i="8" s="1"/>
  <c r="G12328" i="8" s="1"/>
  <c r="G12366" i="8" s="1"/>
  <c r="G12404" i="8" s="1"/>
  <c r="G12442" i="8" s="1"/>
  <c r="G12480" i="8" s="1"/>
  <c r="G12518" i="8" s="1"/>
  <c r="G12556" i="8" s="1"/>
  <c r="G12594" i="8" s="1"/>
  <c r="G12632" i="8" s="1"/>
  <c r="G12670" i="8" s="1"/>
  <c r="G12708" i="8" s="1"/>
  <c r="G12746" i="8" s="1"/>
  <c r="G12784" i="8" s="1"/>
  <c r="G12822" i="8" s="1"/>
  <c r="G12860" i="8" s="1"/>
  <c r="G12898" i="8" s="1"/>
  <c r="J92" i="8"/>
  <c r="J130" i="8" s="1"/>
  <c r="J168" i="8" s="1"/>
  <c r="J206" i="8" s="1"/>
  <c r="J244" i="8" s="1"/>
  <c r="J282" i="8" s="1"/>
  <c r="J320" i="8" s="1"/>
  <c r="J358" i="8" s="1"/>
  <c r="J396" i="8" s="1"/>
  <c r="J434" i="8" s="1"/>
  <c r="J472" i="8" s="1"/>
  <c r="J510" i="8" s="1"/>
  <c r="J548" i="8" s="1"/>
  <c r="J586" i="8" s="1"/>
  <c r="J624" i="8" s="1"/>
  <c r="J662" i="8" s="1"/>
  <c r="J700" i="8" s="1"/>
  <c r="J738" i="8" s="1"/>
  <c r="J776" i="8" s="1"/>
  <c r="J814" i="8" s="1"/>
  <c r="J852" i="8" s="1"/>
  <c r="J890" i="8" s="1"/>
  <c r="J928" i="8" s="1"/>
  <c r="J966" i="8" s="1"/>
  <c r="J1004" i="8" s="1"/>
  <c r="J1042" i="8" s="1"/>
  <c r="J1080" i="8" s="1"/>
  <c r="J1118" i="8" s="1"/>
  <c r="J1156" i="8" s="1"/>
  <c r="J1194" i="8" s="1"/>
  <c r="J1232" i="8" s="1"/>
  <c r="J1270" i="8" s="1"/>
  <c r="J1308" i="8" s="1"/>
  <c r="J1346" i="8" s="1"/>
  <c r="J1384" i="8" s="1"/>
  <c r="J1422" i="8" s="1"/>
  <c r="J1460" i="8" s="1"/>
  <c r="J1498" i="8" s="1"/>
  <c r="J1536" i="8" s="1"/>
  <c r="J1574" i="8" s="1"/>
  <c r="J1612" i="8" s="1"/>
  <c r="J1650" i="8" s="1"/>
  <c r="J1688" i="8" s="1"/>
  <c r="J1726" i="8" s="1"/>
  <c r="J1764" i="8" s="1"/>
  <c r="J1802" i="8" s="1"/>
  <c r="J1840" i="8" s="1"/>
  <c r="J1878" i="8" s="1"/>
  <c r="J1916" i="8" s="1"/>
  <c r="J1954" i="8" s="1"/>
  <c r="J1992" i="8" s="1"/>
  <c r="J2030" i="8" s="1"/>
  <c r="J2068" i="8" s="1"/>
  <c r="J2106" i="8" s="1"/>
  <c r="J2144" i="8" s="1"/>
  <c r="J2182" i="8" s="1"/>
  <c r="J2220" i="8" s="1"/>
  <c r="J2258" i="8" s="1"/>
  <c r="J2296" i="8" s="1"/>
  <c r="J2334" i="8" s="1"/>
  <c r="J2372" i="8" s="1"/>
  <c r="J2410" i="8" s="1"/>
  <c r="J2448" i="8" s="1"/>
  <c r="J2486" i="8" s="1"/>
  <c r="J2524" i="8" s="1"/>
  <c r="J2562" i="8" s="1"/>
  <c r="J2600" i="8" s="1"/>
  <c r="J2638" i="8" s="1"/>
  <c r="J2676" i="8" s="1"/>
  <c r="J2714" i="8" s="1"/>
  <c r="J2752" i="8" s="1"/>
  <c r="J2790" i="8" s="1"/>
  <c r="J2828" i="8" s="1"/>
  <c r="J2866" i="8" s="1"/>
  <c r="J2904" i="8" s="1"/>
  <c r="J2942" i="8" s="1"/>
  <c r="J2980" i="8" s="1"/>
  <c r="J3018" i="8" s="1"/>
  <c r="J3056" i="8" s="1"/>
  <c r="J3094" i="8" s="1"/>
  <c r="J3132" i="8" s="1"/>
  <c r="J3170" i="8" s="1"/>
  <c r="J3208" i="8" s="1"/>
  <c r="J3246" i="8" s="1"/>
  <c r="J3284" i="8" s="1"/>
  <c r="J3322" i="8" s="1"/>
  <c r="J3360" i="8" s="1"/>
  <c r="J3398" i="8" s="1"/>
  <c r="J3436" i="8" s="1"/>
  <c r="J3474" i="8" s="1"/>
  <c r="J3512" i="8" s="1"/>
  <c r="J3550" i="8" s="1"/>
  <c r="J3588" i="8" s="1"/>
  <c r="J3626" i="8" s="1"/>
  <c r="J3664" i="8" s="1"/>
  <c r="J3702" i="8" s="1"/>
  <c r="J3740" i="8" s="1"/>
  <c r="J3778" i="8" s="1"/>
  <c r="J3816" i="8" s="1"/>
  <c r="J3854" i="8" s="1"/>
  <c r="J3892" i="8" s="1"/>
  <c r="J3930" i="8" s="1"/>
  <c r="J3968" i="8" s="1"/>
  <c r="J4006" i="8" s="1"/>
  <c r="J4044" i="8" s="1"/>
  <c r="J4082" i="8" s="1"/>
  <c r="J4120" i="8" s="1"/>
  <c r="J4158" i="8" s="1"/>
  <c r="J4196" i="8" s="1"/>
  <c r="J4234" i="8" s="1"/>
  <c r="J4272" i="8" s="1"/>
  <c r="J4310" i="8" s="1"/>
  <c r="J4348" i="8" s="1"/>
  <c r="J4386" i="8" s="1"/>
  <c r="J4424" i="8" s="1"/>
  <c r="J4462" i="8" s="1"/>
  <c r="J4500" i="8" s="1"/>
  <c r="J4538" i="8" s="1"/>
  <c r="J4576" i="8" s="1"/>
  <c r="J4614" i="8" s="1"/>
  <c r="J4652" i="8" s="1"/>
  <c r="J4690" i="8" s="1"/>
  <c r="J4728" i="8" s="1"/>
  <c r="J4766" i="8" s="1"/>
  <c r="J4804" i="8" s="1"/>
  <c r="J4842" i="8" s="1"/>
  <c r="J4880" i="8" s="1"/>
  <c r="J4918" i="8" s="1"/>
  <c r="J4956" i="8" s="1"/>
  <c r="J4994" i="8" s="1"/>
  <c r="J5032" i="8" s="1"/>
  <c r="J5070" i="8" s="1"/>
  <c r="J5108" i="8" s="1"/>
  <c r="J5146" i="8" s="1"/>
  <c r="J5184" i="8" s="1"/>
  <c r="J5222" i="8" s="1"/>
  <c r="J5260" i="8" s="1"/>
  <c r="J5298" i="8" s="1"/>
  <c r="J5336" i="8" s="1"/>
  <c r="J5374" i="8" s="1"/>
  <c r="J5412" i="8" s="1"/>
  <c r="J5450" i="8" s="1"/>
  <c r="J5488" i="8" s="1"/>
  <c r="J5526" i="8" s="1"/>
  <c r="J5564" i="8" s="1"/>
  <c r="J5602" i="8" s="1"/>
  <c r="J5640" i="8" s="1"/>
  <c r="J5678" i="8" s="1"/>
  <c r="J5716" i="8" s="1"/>
  <c r="J5754" i="8" s="1"/>
  <c r="J5792" i="8" s="1"/>
  <c r="J5830" i="8" s="1"/>
  <c r="J5868" i="8" s="1"/>
  <c r="J5906" i="8" s="1"/>
  <c r="J5944" i="8" s="1"/>
  <c r="J5982" i="8" s="1"/>
  <c r="J6020" i="8" s="1"/>
  <c r="J6058" i="8" s="1"/>
  <c r="J6096" i="8" s="1"/>
  <c r="J6134" i="8" s="1"/>
  <c r="J6172" i="8" s="1"/>
  <c r="J6210" i="8" s="1"/>
  <c r="J6248" i="8" s="1"/>
  <c r="J6286" i="8" s="1"/>
  <c r="J6324" i="8" s="1"/>
  <c r="J6362" i="8" s="1"/>
  <c r="J6400" i="8" s="1"/>
  <c r="J6438" i="8" s="1"/>
  <c r="J6476" i="8" s="1"/>
  <c r="J6514" i="8" s="1"/>
  <c r="J6552" i="8" s="1"/>
  <c r="J6590" i="8" s="1"/>
  <c r="J6628" i="8" s="1"/>
  <c r="J6666" i="8" s="1"/>
  <c r="J6704" i="8" s="1"/>
  <c r="J6742" i="8" s="1"/>
  <c r="J6780" i="8" s="1"/>
  <c r="J6818" i="8" s="1"/>
  <c r="J6856" i="8" s="1"/>
  <c r="J6894" i="8" s="1"/>
  <c r="J6932" i="8" s="1"/>
  <c r="J6970" i="8" s="1"/>
  <c r="J7008" i="8" s="1"/>
  <c r="J7046" i="8" s="1"/>
  <c r="J7084" i="8" s="1"/>
  <c r="J7122" i="8" s="1"/>
  <c r="J7160" i="8" s="1"/>
  <c r="J7198" i="8" s="1"/>
  <c r="J7236" i="8" s="1"/>
  <c r="J7274" i="8" s="1"/>
  <c r="J7312" i="8" s="1"/>
  <c r="J7350" i="8" s="1"/>
  <c r="J7388" i="8" s="1"/>
  <c r="J7426" i="8" s="1"/>
  <c r="J7464" i="8" s="1"/>
  <c r="J7502" i="8" s="1"/>
  <c r="J7540" i="8" s="1"/>
  <c r="J7578" i="8" s="1"/>
  <c r="J7616" i="8" s="1"/>
  <c r="J7654" i="8" s="1"/>
  <c r="J7692" i="8" s="1"/>
  <c r="J7730" i="8" s="1"/>
  <c r="J7768" i="8" s="1"/>
  <c r="J7806" i="8" s="1"/>
  <c r="J7844" i="8" s="1"/>
  <c r="J7882" i="8" s="1"/>
  <c r="J7920" i="8" s="1"/>
  <c r="J7958" i="8" s="1"/>
  <c r="J7996" i="8" s="1"/>
  <c r="J8034" i="8" s="1"/>
  <c r="J8072" i="8" s="1"/>
  <c r="J8110" i="8" s="1"/>
  <c r="J8148" i="8" s="1"/>
  <c r="J8186" i="8" s="1"/>
  <c r="J8224" i="8" s="1"/>
  <c r="J8262" i="8" s="1"/>
  <c r="J8300" i="8" s="1"/>
  <c r="J8338" i="8" s="1"/>
  <c r="J8376" i="8" s="1"/>
  <c r="J8414" i="8" s="1"/>
  <c r="J8452" i="8" s="1"/>
  <c r="J8490" i="8" s="1"/>
  <c r="J8528" i="8" s="1"/>
  <c r="J8566" i="8" s="1"/>
  <c r="J8604" i="8" s="1"/>
  <c r="J8642" i="8" s="1"/>
  <c r="J8680" i="8" s="1"/>
  <c r="J8718" i="8" s="1"/>
  <c r="J8756" i="8" s="1"/>
  <c r="J8794" i="8" s="1"/>
  <c r="J8832" i="8" s="1"/>
  <c r="J8870" i="8" s="1"/>
  <c r="J8908" i="8" s="1"/>
  <c r="J8946" i="8" s="1"/>
  <c r="J8984" i="8" s="1"/>
  <c r="J9022" i="8" s="1"/>
  <c r="J9060" i="8" s="1"/>
  <c r="J9098" i="8" s="1"/>
  <c r="J9136" i="8" s="1"/>
  <c r="J9174" i="8" s="1"/>
  <c r="J9212" i="8" s="1"/>
  <c r="J9250" i="8" s="1"/>
  <c r="J9288" i="8" s="1"/>
  <c r="J9326" i="8" s="1"/>
  <c r="J9364" i="8" s="1"/>
  <c r="J9402" i="8" s="1"/>
  <c r="J9440" i="8" s="1"/>
  <c r="J9478" i="8" s="1"/>
  <c r="J9516" i="8" s="1"/>
  <c r="J9554" i="8" s="1"/>
  <c r="J9592" i="8" s="1"/>
  <c r="J9630" i="8" s="1"/>
  <c r="J9668" i="8" s="1"/>
  <c r="J9706" i="8" s="1"/>
  <c r="J9744" i="8" s="1"/>
  <c r="J9782" i="8" s="1"/>
  <c r="J9820" i="8" s="1"/>
  <c r="J9858" i="8" s="1"/>
  <c r="J9896" i="8" s="1"/>
  <c r="J9934" i="8" s="1"/>
  <c r="J9972" i="8" s="1"/>
  <c r="J10010" i="8" s="1"/>
  <c r="J10048" i="8" s="1"/>
  <c r="J10086" i="8" s="1"/>
  <c r="J10124" i="8" s="1"/>
  <c r="J10162" i="8" s="1"/>
  <c r="J10200" i="8" s="1"/>
  <c r="J10238" i="8" s="1"/>
  <c r="J10276" i="8" s="1"/>
  <c r="J10314" i="8" s="1"/>
  <c r="J10352" i="8" s="1"/>
  <c r="J10390" i="8" s="1"/>
  <c r="J10428" i="8" s="1"/>
  <c r="J10466" i="8" s="1"/>
  <c r="J10504" i="8" s="1"/>
  <c r="J10542" i="8" s="1"/>
  <c r="J10580" i="8" s="1"/>
  <c r="J10618" i="8" s="1"/>
  <c r="J10656" i="8" s="1"/>
  <c r="J10694" i="8" s="1"/>
  <c r="J10732" i="8" s="1"/>
  <c r="J10770" i="8" s="1"/>
  <c r="J10808" i="8" s="1"/>
  <c r="J10846" i="8" s="1"/>
  <c r="J10884" i="8" s="1"/>
  <c r="J10922" i="8" s="1"/>
  <c r="J10960" i="8" s="1"/>
  <c r="J10998" i="8" s="1"/>
  <c r="J11036" i="8" s="1"/>
  <c r="J11074" i="8" s="1"/>
  <c r="J11112" i="8" s="1"/>
  <c r="J11150" i="8" s="1"/>
  <c r="J11188" i="8" s="1"/>
  <c r="J11226" i="8" s="1"/>
  <c r="J11264" i="8" s="1"/>
  <c r="J11302" i="8" s="1"/>
  <c r="J11340" i="8" s="1"/>
  <c r="J11378" i="8" s="1"/>
  <c r="J11416" i="8" s="1"/>
  <c r="J11454" i="8" s="1"/>
  <c r="J11492" i="8" s="1"/>
  <c r="J11530" i="8" s="1"/>
  <c r="J11568" i="8" s="1"/>
  <c r="J11606" i="8" s="1"/>
  <c r="J11644" i="8" s="1"/>
  <c r="J11682" i="8" s="1"/>
  <c r="J11720" i="8" s="1"/>
  <c r="J11758" i="8" s="1"/>
  <c r="J11796" i="8" s="1"/>
  <c r="J11834" i="8" s="1"/>
  <c r="J11872" i="8" s="1"/>
  <c r="J11910" i="8" s="1"/>
  <c r="J11948" i="8" s="1"/>
  <c r="J11986" i="8" s="1"/>
  <c r="J12024" i="8" s="1"/>
  <c r="J12062" i="8" s="1"/>
  <c r="J12100" i="8" s="1"/>
  <c r="J12138" i="8" s="1"/>
  <c r="J12176" i="8" s="1"/>
  <c r="J12214" i="8" s="1"/>
  <c r="J12252" i="8" s="1"/>
  <c r="J12290" i="8" s="1"/>
  <c r="J12328" i="8" s="1"/>
  <c r="J12366" i="8" s="1"/>
  <c r="J12404" i="8" s="1"/>
  <c r="J12442" i="8" s="1"/>
  <c r="J12480" i="8" s="1"/>
  <c r="J12518" i="8" s="1"/>
  <c r="J12556" i="8" s="1"/>
  <c r="J12594" i="8" s="1"/>
  <c r="J12632" i="8" s="1"/>
  <c r="J12670" i="8" s="1"/>
  <c r="J12708" i="8" s="1"/>
  <c r="J12746" i="8" s="1"/>
  <c r="J12784" i="8" s="1"/>
  <c r="J12822" i="8" s="1"/>
  <c r="J12860" i="8" s="1"/>
  <c r="J12898" i="8" s="1"/>
  <c r="K92" i="8"/>
  <c r="K130" i="8" s="1"/>
  <c r="K168" i="8" s="1"/>
  <c r="K206" i="8" s="1"/>
  <c r="K244" i="8" s="1"/>
  <c r="K282" i="8" s="1"/>
  <c r="K320" i="8" s="1"/>
  <c r="K358" i="8" s="1"/>
  <c r="K396" i="8" s="1"/>
  <c r="K434" i="8" s="1"/>
  <c r="K472" i="8" s="1"/>
  <c r="K510" i="8" s="1"/>
  <c r="K548" i="8" s="1"/>
  <c r="K586" i="8" s="1"/>
  <c r="K624" i="8" s="1"/>
  <c r="K662" i="8" s="1"/>
  <c r="K700" i="8" s="1"/>
  <c r="K738" i="8" s="1"/>
  <c r="K776" i="8" s="1"/>
  <c r="K814" i="8" s="1"/>
  <c r="K852" i="8" s="1"/>
  <c r="K890" i="8" s="1"/>
  <c r="K928" i="8" s="1"/>
  <c r="K966" i="8" s="1"/>
  <c r="K1004" i="8" s="1"/>
  <c r="K1042" i="8" s="1"/>
  <c r="K1080" i="8" s="1"/>
  <c r="K1118" i="8" s="1"/>
  <c r="K1156" i="8" s="1"/>
  <c r="K1194" i="8" s="1"/>
  <c r="K1232" i="8" s="1"/>
  <c r="K1270" i="8" s="1"/>
  <c r="K1308" i="8" s="1"/>
  <c r="K1346" i="8" s="1"/>
  <c r="K1384" i="8" s="1"/>
  <c r="K1422" i="8" s="1"/>
  <c r="K1460" i="8" s="1"/>
  <c r="K1498" i="8" s="1"/>
  <c r="K1536" i="8" s="1"/>
  <c r="K1574" i="8" s="1"/>
  <c r="K1612" i="8" s="1"/>
  <c r="K1650" i="8" s="1"/>
  <c r="K1688" i="8" s="1"/>
  <c r="K1726" i="8" s="1"/>
  <c r="K1764" i="8" s="1"/>
  <c r="K1802" i="8" s="1"/>
  <c r="K1840" i="8" s="1"/>
  <c r="K1878" i="8" s="1"/>
  <c r="K1916" i="8" s="1"/>
  <c r="K1954" i="8" s="1"/>
  <c r="K1992" i="8" s="1"/>
  <c r="K2030" i="8" s="1"/>
  <c r="K2068" i="8" s="1"/>
  <c r="K2106" i="8" s="1"/>
  <c r="K2144" i="8" s="1"/>
  <c r="K2182" i="8" s="1"/>
  <c r="K2220" i="8" s="1"/>
  <c r="K2258" i="8" s="1"/>
  <c r="K2296" i="8" s="1"/>
  <c r="K2334" i="8" s="1"/>
  <c r="K2372" i="8" s="1"/>
  <c r="K2410" i="8" s="1"/>
  <c r="K2448" i="8" s="1"/>
  <c r="K2486" i="8" s="1"/>
  <c r="K2524" i="8" s="1"/>
  <c r="K2562" i="8" s="1"/>
  <c r="K2600" i="8" s="1"/>
  <c r="K2638" i="8" s="1"/>
  <c r="K2676" i="8" s="1"/>
  <c r="K2714" i="8" s="1"/>
  <c r="K2752" i="8" s="1"/>
  <c r="K2790" i="8" s="1"/>
  <c r="K2828" i="8" s="1"/>
  <c r="K2866" i="8" s="1"/>
  <c r="K2904" i="8" s="1"/>
  <c r="K2942" i="8" s="1"/>
  <c r="K2980" i="8" s="1"/>
  <c r="K3018" i="8" s="1"/>
  <c r="K3056" i="8" s="1"/>
  <c r="K3094" i="8" s="1"/>
  <c r="K3132" i="8" s="1"/>
  <c r="K3170" i="8" s="1"/>
  <c r="K3208" i="8" s="1"/>
  <c r="K3246" i="8" s="1"/>
  <c r="K3284" i="8" s="1"/>
  <c r="K3322" i="8" s="1"/>
  <c r="K3360" i="8" s="1"/>
  <c r="K3398" i="8" s="1"/>
  <c r="K3436" i="8" s="1"/>
  <c r="K3474" i="8" s="1"/>
  <c r="K3512" i="8" s="1"/>
  <c r="K3550" i="8" s="1"/>
  <c r="K3588" i="8" s="1"/>
  <c r="K3626" i="8" s="1"/>
  <c r="K3664" i="8" s="1"/>
  <c r="K3702" i="8" s="1"/>
  <c r="K3740" i="8" s="1"/>
  <c r="K3778" i="8" s="1"/>
  <c r="K3816" i="8" s="1"/>
  <c r="K3854" i="8" s="1"/>
  <c r="K3892" i="8" s="1"/>
  <c r="K3930" i="8" s="1"/>
  <c r="K3968" i="8" s="1"/>
  <c r="K4006" i="8" s="1"/>
  <c r="K4044" i="8" s="1"/>
  <c r="K4082" i="8" s="1"/>
  <c r="K4120" i="8" s="1"/>
  <c r="K4158" i="8" s="1"/>
  <c r="K4196" i="8" s="1"/>
  <c r="K4234" i="8" s="1"/>
  <c r="K4272" i="8" s="1"/>
  <c r="K4310" i="8" s="1"/>
  <c r="K4348" i="8" s="1"/>
  <c r="K4386" i="8" s="1"/>
  <c r="K4424" i="8" s="1"/>
  <c r="K4462" i="8" s="1"/>
  <c r="K4500" i="8" s="1"/>
  <c r="K4538" i="8" s="1"/>
  <c r="K4576" i="8" s="1"/>
  <c r="K4614" i="8" s="1"/>
  <c r="K4652" i="8" s="1"/>
  <c r="K4690" i="8" s="1"/>
  <c r="K4728" i="8" s="1"/>
  <c r="K4766" i="8" s="1"/>
  <c r="K4804" i="8" s="1"/>
  <c r="K4842" i="8" s="1"/>
  <c r="K4880" i="8" s="1"/>
  <c r="K4918" i="8" s="1"/>
  <c r="K4956" i="8" s="1"/>
  <c r="K4994" i="8" s="1"/>
  <c r="K5032" i="8" s="1"/>
  <c r="K5070" i="8" s="1"/>
  <c r="K5108" i="8" s="1"/>
  <c r="K5146" i="8" s="1"/>
  <c r="K5184" i="8" s="1"/>
  <c r="K5222" i="8" s="1"/>
  <c r="K5260" i="8" s="1"/>
  <c r="K5298" i="8" s="1"/>
  <c r="K5336" i="8" s="1"/>
  <c r="K5374" i="8" s="1"/>
  <c r="K5412" i="8" s="1"/>
  <c r="K5450" i="8" s="1"/>
  <c r="K5488" i="8" s="1"/>
  <c r="K5526" i="8" s="1"/>
  <c r="K5564" i="8" s="1"/>
  <c r="K5602" i="8" s="1"/>
  <c r="K5640" i="8" s="1"/>
  <c r="K5678" i="8" s="1"/>
  <c r="K5716" i="8" s="1"/>
  <c r="K5754" i="8" s="1"/>
  <c r="K5792" i="8" s="1"/>
  <c r="K5830" i="8" s="1"/>
  <c r="K5868" i="8" s="1"/>
  <c r="K5906" i="8" s="1"/>
  <c r="K5944" i="8" s="1"/>
  <c r="K5982" i="8" s="1"/>
  <c r="K6020" i="8" s="1"/>
  <c r="K6058" i="8" s="1"/>
  <c r="K6096" i="8" s="1"/>
  <c r="K6134" i="8" s="1"/>
  <c r="K6172" i="8" s="1"/>
  <c r="K6210" i="8" s="1"/>
  <c r="K6248" i="8" s="1"/>
  <c r="K6286" i="8" s="1"/>
  <c r="K6324" i="8" s="1"/>
  <c r="K6362" i="8" s="1"/>
  <c r="K6400" i="8" s="1"/>
  <c r="K6438" i="8" s="1"/>
  <c r="K6476" i="8" s="1"/>
  <c r="K6514" i="8" s="1"/>
  <c r="K6552" i="8" s="1"/>
  <c r="K6590" i="8" s="1"/>
  <c r="K6628" i="8" s="1"/>
  <c r="K6666" i="8" s="1"/>
  <c r="K6704" i="8" s="1"/>
  <c r="K6742" i="8" s="1"/>
  <c r="K6780" i="8" s="1"/>
  <c r="K6818" i="8" s="1"/>
  <c r="K6856" i="8" s="1"/>
  <c r="K6894" i="8" s="1"/>
  <c r="K6932" i="8" s="1"/>
  <c r="K6970" i="8" s="1"/>
  <c r="K7008" i="8" s="1"/>
  <c r="K7046" i="8" s="1"/>
  <c r="K7084" i="8" s="1"/>
  <c r="K7122" i="8" s="1"/>
  <c r="K7160" i="8" s="1"/>
  <c r="K7198" i="8" s="1"/>
  <c r="K7236" i="8" s="1"/>
  <c r="K7274" i="8" s="1"/>
  <c r="K7312" i="8" s="1"/>
  <c r="K7350" i="8" s="1"/>
  <c r="K7388" i="8" s="1"/>
  <c r="K7426" i="8" s="1"/>
  <c r="K7464" i="8" s="1"/>
  <c r="K7502" i="8" s="1"/>
  <c r="K7540" i="8" s="1"/>
  <c r="K7578" i="8" s="1"/>
  <c r="K7616" i="8" s="1"/>
  <c r="K7654" i="8" s="1"/>
  <c r="K7692" i="8" s="1"/>
  <c r="K7730" i="8" s="1"/>
  <c r="K7768" i="8" s="1"/>
  <c r="K7806" i="8" s="1"/>
  <c r="K7844" i="8" s="1"/>
  <c r="K7882" i="8" s="1"/>
  <c r="K7920" i="8" s="1"/>
  <c r="K7958" i="8" s="1"/>
  <c r="K7996" i="8" s="1"/>
  <c r="K8034" i="8" s="1"/>
  <c r="K8072" i="8" s="1"/>
  <c r="K8110" i="8" s="1"/>
  <c r="K8148" i="8" s="1"/>
  <c r="K8186" i="8" s="1"/>
  <c r="K8224" i="8" s="1"/>
  <c r="K8262" i="8" s="1"/>
  <c r="K8300" i="8" s="1"/>
  <c r="K8338" i="8" s="1"/>
  <c r="K8376" i="8" s="1"/>
  <c r="K8414" i="8" s="1"/>
  <c r="K8452" i="8" s="1"/>
  <c r="K8490" i="8" s="1"/>
  <c r="K8528" i="8" s="1"/>
  <c r="K8566" i="8" s="1"/>
  <c r="K8604" i="8" s="1"/>
  <c r="K8642" i="8" s="1"/>
  <c r="K8680" i="8" s="1"/>
  <c r="K8718" i="8" s="1"/>
  <c r="K8756" i="8" s="1"/>
  <c r="K8794" i="8" s="1"/>
  <c r="K8832" i="8" s="1"/>
  <c r="K8870" i="8" s="1"/>
  <c r="K8908" i="8" s="1"/>
  <c r="K8946" i="8" s="1"/>
  <c r="K8984" i="8" s="1"/>
  <c r="K9022" i="8" s="1"/>
  <c r="K9060" i="8" s="1"/>
  <c r="K9098" i="8" s="1"/>
  <c r="K9136" i="8" s="1"/>
  <c r="K9174" i="8" s="1"/>
  <c r="K9212" i="8" s="1"/>
  <c r="K9250" i="8" s="1"/>
  <c r="K9288" i="8" s="1"/>
  <c r="K9326" i="8" s="1"/>
  <c r="K9364" i="8" s="1"/>
  <c r="K9402" i="8" s="1"/>
  <c r="K9440" i="8" s="1"/>
  <c r="K9478" i="8" s="1"/>
  <c r="K9516" i="8" s="1"/>
  <c r="K9554" i="8" s="1"/>
  <c r="K9592" i="8" s="1"/>
  <c r="K9630" i="8" s="1"/>
  <c r="K9668" i="8" s="1"/>
  <c r="K9706" i="8" s="1"/>
  <c r="K9744" i="8" s="1"/>
  <c r="K9782" i="8" s="1"/>
  <c r="K9820" i="8" s="1"/>
  <c r="K9858" i="8" s="1"/>
  <c r="K9896" i="8" s="1"/>
  <c r="K9934" i="8" s="1"/>
  <c r="K9972" i="8" s="1"/>
  <c r="K10010" i="8" s="1"/>
  <c r="K10048" i="8" s="1"/>
  <c r="K10086" i="8" s="1"/>
  <c r="K10124" i="8" s="1"/>
  <c r="K10162" i="8" s="1"/>
  <c r="K10200" i="8" s="1"/>
  <c r="K10238" i="8" s="1"/>
  <c r="K10276" i="8" s="1"/>
  <c r="K10314" i="8" s="1"/>
  <c r="K10352" i="8" s="1"/>
  <c r="K10390" i="8" s="1"/>
  <c r="K10428" i="8" s="1"/>
  <c r="K10466" i="8" s="1"/>
  <c r="K10504" i="8" s="1"/>
  <c r="K10542" i="8" s="1"/>
  <c r="K10580" i="8" s="1"/>
  <c r="K10618" i="8" s="1"/>
  <c r="K10656" i="8" s="1"/>
  <c r="K10694" i="8" s="1"/>
  <c r="K10732" i="8" s="1"/>
  <c r="K10770" i="8" s="1"/>
  <c r="K10808" i="8" s="1"/>
  <c r="K10846" i="8" s="1"/>
  <c r="K10884" i="8" s="1"/>
  <c r="K10922" i="8" s="1"/>
  <c r="K10960" i="8" s="1"/>
  <c r="K10998" i="8" s="1"/>
  <c r="K11036" i="8" s="1"/>
  <c r="K11074" i="8" s="1"/>
  <c r="K11112" i="8" s="1"/>
  <c r="K11150" i="8" s="1"/>
  <c r="K11188" i="8" s="1"/>
  <c r="K11226" i="8" s="1"/>
  <c r="K11264" i="8" s="1"/>
  <c r="K11302" i="8" s="1"/>
  <c r="K11340" i="8" s="1"/>
  <c r="K11378" i="8" s="1"/>
  <c r="K11416" i="8" s="1"/>
  <c r="K11454" i="8" s="1"/>
  <c r="K11492" i="8" s="1"/>
  <c r="K11530" i="8" s="1"/>
  <c r="K11568" i="8" s="1"/>
  <c r="K11606" i="8" s="1"/>
  <c r="K11644" i="8" s="1"/>
  <c r="K11682" i="8" s="1"/>
  <c r="K11720" i="8" s="1"/>
  <c r="K11758" i="8" s="1"/>
  <c r="K11796" i="8" s="1"/>
  <c r="K11834" i="8" s="1"/>
  <c r="K11872" i="8" s="1"/>
  <c r="K11910" i="8" s="1"/>
  <c r="K11948" i="8" s="1"/>
  <c r="K11986" i="8" s="1"/>
  <c r="K12024" i="8" s="1"/>
  <c r="K12062" i="8" s="1"/>
  <c r="K12100" i="8" s="1"/>
  <c r="K12138" i="8" s="1"/>
  <c r="K12176" i="8" s="1"/>
  <c r="K12214" i="8" s="1"/>
  <c r="K12252" i="8" s="1"/>
  <c r="K12290" i="8" s="1"/>
  <c r="K12328" i="8" s="1"/>
  <c r="K12366" i="8" s="1"/>
  <c r="K12404" i="8" s="1"/>
  <c r="K12442" i="8" s="1"/>
  <c r="K12480" i="8" s="1"/>
  <c r="K12518" i="8" s="1"/>
  <c r="K12556" i="8" s="1"/>
  <c r="K12594" i="8" s="1"/>
  <c r="K12632" i="8" s="1"/>
  <c r="K12670" i="8" s="1"/>
  <c r="K12708" i="8" s="1"/>
  <c r="K12746" i="8" s="1"/>
  <c r="K12784" i="8" s="1"/>
  <c r="K12822" i="8" s="1"/>
  <c r="K12860" i="8" s="1"/>
  <c r="K12898" i="8" s="1"/>
  <c r="B93" i="8"/>
  <c r="B131" i="8" s="1"/>
  <c r="B169" i="8" s="1"/>
  <c r="H93" i="8"/>
  <c r="H131" i="8" s="1"/>
  <c r="H169" i="8" s="1"/>
  <c r="H207" i="8" s="1"/>
  <c r="H245" i="8" s="1"/>
  <c r="H283" i="8" s="1"/>
  <c r="H321" i="8" s="1"/>
  <c r="H359" i="8" s="1"/>
  <c r="H397" i="8" s="1"/>
  <c r="H435" i="8" s="1"/>
  <c r="H473" i="8" s="1"/>
  <c r="H511" i="8" s="1"/>
  <c r="H549" i="8" s="1"/>
  <c r="H587" i="8" s="1"/>
  <c r="H625" i="8" s="1"/>
  <c r="H663" i="8" s="1"/>
  <c r="H701" i="8" s="1"/>
  <c r="H739" i="8" s="1"/>
  <c r="H777" i="8" s="1"/>
  <c r="H815" i="8" s="1"/>
  <c r="H853" i="8" s="1"/>
  <c r="H891" i="8" s="1"/>
  <c r="H929" i="8" s="1"/>
  <c r="H967" i="8" s="1"/>
  <c r="H1005" i="8" s="1"/>
  <c r="H1043" i="8" s="1"/>
  <c r="H1081" i="8" s="1"/>
  <c r="H1119" i="8" s="1"/>
  <c r="H1157" i="8" s="1"/>
  <c r="H1195" i="8" s="1"/>
  <c r="H1233" i="8" s="1"/>
  <c r="H1271" i="8" s="1"/>
  <c r="H1309" i="8" s="1"/>
  <c r="H1347" i="8" s="1"/>
  <c r="H1385" i="8" s="1"/>
  <c r="H1423" i="8" s="1"/>
  <c r="H1461" i="8" s="1"/>
  <c r="H1499" i="8" s="1"/>
  <c r="H1537" i="8" s="1"/>
  <c r="H1575" i="8" s="1"/>
  <c r="H1613" i="8" s="1"/>
  <c r="H1651" i="8" s="1"/>
  <c r="H1689" i="8" s="1"/>
  <c r="H1727" i="8" s="1"/>
  <c r="H1765" i="8" s="1"/>
  <c r="H1803" i="8" s="1"/>
  <c r="H1841" i="8" s="1"/>
  <c r="H1879" i="8" s="1"/>
  <c r="H1917" i="8" s="1"/>
  <c r="H1955" i="8" s="1"/>
  <c r="H1993" i="8" s="1"/>
  <c r="H2031" i="8" s="1"/>
  <c r="H2069" i="8" s="1"/>
  <c r="H2107" i="8" s="1"/>
  <c r="H2145" i="8" s="1"/>
  <c r="H2183" i="8" s="1"/>
  <c r="H2221" i="8" s="1"/>
  <c r="H2259" i="8" s="1"/>
  <c r="H2297" i="8" s="1"/>
  <c r="H2335" i="8" s="1"/>
  <c r="H2373" i="8" s="1"/>
  <c r="H2411" i="8" s="1"/>
  <c r="H2449" i="8" s="1"/>
  <c r="H2487" i="8" s="1"/>
  <c r="H2525" i="8" s="1"/>
  <c r="H2563" i="8" s="1"/>
  <c r="H2601" i="8" s="1"/>
  <c r="H2639" i="8" s="1"/>
  <c r="H2677" i="8" s="1"/>
  <c r="H2715" i="8" s="1"/>
  <c r="H2753" i="8" s="1"/>
  <c r="H2791" i="8" s="1"/>
  <c r="H2829" i="8" s="1"/>
  <c r="H2867" i="8" s="1"/>
  <c r="H2905" i="8" s="1"/>
  <c r="H2943" i="8" s="1"/>
  <c r="H2981" i="8" s="1"/>
  <c r="H3019" i="8" s="1"/>
  <c r="H3057" i="8" s="1"/>
  <c r="H3095" i="8" s="1"/>
  <c r="H3133" i="8" s="1"/>
  <c r="H3171" i="8" s="1"/>
  <c r="H3209" i="8" s="1"/>
  <c r="H3247" i="8" s="1"/>
  <c r="H3285" i="8" s="1"/>
  <c r="H3323" i="8" s="1"/>
  <c r="H3361" i="8" s="1"/>
  <c r="H3399" i="8" s="1"/>
  <c r="H3437" i="8" s="1"/>
  <c r="H3475" i="8" s="1"/>
  <c r="H3513" i="8" s="1"/>
  <c r="H3551" i="8" s="1"/>
  <c r="H3589" i="8" s="1"/>
  <c r="H3627" i="8" s="1"/>
  <c r="H3665" i="8" s="1"/>
  <c r="H3703" i="8" s="1"/>
  <c r="H3741" i="8" s="1"/>
  <c r="H3779" i="8" s="1"/>
  <c r="H3817" i="8" s="1"/>
  <c r="H3855" i="8" s="1"/>
  <c r="H3893" i="8" s="1"/>
  <c r="H3931" i="8" s="1"/>
  <c r="H3969" i="8" s="1"/>
  <c r="H4007" i="8" s="1"/>
  <c r="H4045" i="8" s="1"/>
  <c r="H4083" i="8" s="1"/>
  <c r="H4121" i="8" s="1"/>
  <c r="H4159" i="8" s="1"/>
  <c r="H4197" i="8" s="1"/>
  <c r="H4235" i="8" s="1"/>
  <c r="H4273" i="8" s="1"/>
  <c r="H4311" i="8" s="1"/>
  <c r="H4349" i="8" s="1"/>
  <c r="H4387" i="8" s="1"/>
  <c r="H4425" i="8" s="1"/>
  <c r="H4463" i="8" s="1"/>
  <c r="H4501" i="8" s="1"/>
  <c r="H4539" i="8" s="1"/>
  <c r="H4577" i="8" s="1"/>
  <c r="H4615" i="8" s="1"/>
  <c r="H4653" i="8" s="1"/>
  <c r="H4691" i="8" s="1"/>
  <c r="H4729" i="8" s="1"/>
  <c r="H4767" i="8" s="1"/>
  <c r="H4805" i="8" s="1"/>
  <c r="H4843" i="8" s="1"/>
  <c r="H4881" i="8" s="1"/>
  <c r="H4919" i="8" s="1"/>
  <c r="H4957" i="8" s="1"/>
  <c r="H4995" i="8" s="1"/>
  <c r="H5033" i="8" s="1"/>
  <c r="H5071" i="8" s="1"/>
  <c r="H5109" i="8" s="1"/>
  <c r="H5147" i="8" s="1"/>
  <c r="H5185" i="8" s="1"/>
  <c r="H5223" i="8" s="1"/>
  <c r="H5261" i="8" s="1"/>
  <c r="H5299" i="8" s="1"/>
  <c r="H5337" i="8" s="1"/>
  <c r="H5375" i="8" s="1"/>
  <c r="H5413" i="8" s="1"/>
  <c r="H5451" i="8" s="1"/>
  <c r="H5489" i="8" s="1"/>
  <c r="H5527" i="8" s="1"/>
  <c r="H5565" i="8" s="1"/>
  <c r="H5603" i="8" s="1"/>
  <c r="H5641" i="8" s="1"/>
  <c r="H5679" i="8" s="1"/>
  <c r="H5717" i="8" s="1"/>
  <c r="H5755" i="8" s="1"/>
  <c r="H5793" i="8" s="1"/>
  <c r="H5831" i="8" s="1"/>
  <c r="H5869" i="8" s="1"/>
  <c r="H5907" i="8" s="1"/>
  <c r="H5945" i="8" s="1"/>
  <c r="H5983" i="8" s="1"/>
  <c r="H6021" i="8" s="1"/>
  <c r="H6059" i="8" s="1"/>
  <c r="H6097" i="8" s="1"/>
  <c r="H6135" i="8" s="1"/>
  <c r="H6173" i="8" s="1"/>
  <c r="H6211" i="8" s="1"/>
  <c r="H6249" i="8" s="1"/>
  <c r="H6287" i="8" s="1"/>
  <c r="H6325" i="8" s="1"/>
  <c r="H6363" i="8" s="1"/>
  <c r="H6401" i="8" s="1"/>
  <c r="H6439" i="8" s="1"/>
  <c r="H6477" i="8" s="1"/>
  <c r="H6515" i="8" s="1"/>
  <c r="H6553" i="8" s="1"/>
  <c r="H6591" i="8" s="1"/>
  <c r="H6629" i="8" s="1"/>
  <c r="H6667" i="8" s="1"/>
  <c r="H6705" i="8" s="1"/>
  <c r="H6743" i="8" s="1"/>
  <c r="H6781" i="8" s="1"/>
  <c r="H6819" i="8" s="1"/>
  <c r="H6857" i="8" s="1"/>
  <c r="H6895" i="8" s="1"/>
  <c r="H6933" i="8" s="1"/>
  <c r="H6971" i="8" s="1"/>
  <c r="H7009" i="8" s="1"/>
  <c r="H7047" i="8" s="1"/>
  <c r="H7085" i="8" s="1"/>
  <c r="H7123" i="8" s="1"/>
  <c r="H7161" i="8" s="1"/>
  <c r="H7199" i="8" s="1"/>
  <c r="H7237" i="8" s="1"/>
  <c r="H7275" i="8" s="1"/>
  <c r="H7313" i="8" s="1"/>
  <c r="H7351" i="8" s="1"/>
  <c r="H7389" i="8" s="1"/>
  <c r="H7427" i="8" s="1"/>
  <c r="H7465" i="8" s="1"/>
  <c r="H7503" i="8" s="1"/>
  <c r="H7541" i="8" s="1"/>
  <c r="H7579" i="8" s="1"/>
  <c r="H7617" i="8" s="1"/>
  <c r="H7655" i="8" s="1"/>
  <c r="H7693" i="8" s="1"/>
  <c r="H7731" i="8" s="1"/>
  <c r="H7769" i="8" s="1"/>
  <c r="H7807" i="8" s="1"/>
  <c r="H7845" i="8" s="1"/>
  <c r="H7883" i="8" s="1"/>
  <c r="H7921" i="8" s="1"/>
  <c r="H7959" i="8" s="1"/>
  <c r="H7997" i="8" s="1"/>
  <c r="H8035" i="8" s="1"/>
  <c r="H8073" i="8" s="1"/>
  <c r="H8111" i="8" s="1"/>
  <c r="H8149" i="8" s="1"/>
  <c r="H8187" i="8" s="1"/>
  <c r="H8225" i="8" s="1"/>
  <c r="H8263" i="8" s="1"/>
  <c r="H8301" i="8" s="1"/>
  <c r="H8339" i="8" s="1"/>
  <c r="H8377" i="8" s="1"/>
  <c r="H8415" i="8" s="1"/>
  <c r="H8453" i="8" s="1"/>
  <c r="H8491" i="8" s="1"/>
  <c r="H8529" i="8" s="1"/>
  <c r="H8567" i="8" s="1"/>
  <c r="H8605" i="8" s="1"/>
  <c r="H8643" i="8" s="1"/>
  <c r="H8681" i="8" s="1"/>
  <c r="H8719" i="8" s="1"/>
  <c r="H8757" i="8" s="1"/>
  <c r="H8795" i="8" s="1"/>
  <c r="H8833" i="8" s="1"/>
  <c r="H8871" i="8" s="1"/>
  <c r="H8909" i="8" s="1"/>
  <c r="H8947" i="8" s="1"/>
  <c r="H8985" i="8" s="1"/>
  <c r="H9023" i="8" s="1"/>
  <c r="H9061" i="8" s="1"/>
  <c r="H9099" i="8" s="1"/>
  <c r="H9137" i="8" s="1"/>
  <c r="H9175" i="8" s="1"/>
  <c r="H9213" i="8" s="1"/>
  <c r="H9251" i="8" s="1"/>
  <c r="H9289" i="8" s="1"/>
  <c r="H9327" i="8" s="1"/>
  <c r="H9365" i="8" s="1"/>
  <c r="H9403" i="8" s="1"/>
  <c r="H9441" i="8" s="1"/>
  <c r="H9479" i="8" s="1"/>
  <c r="H9517" i="8" s="1"/>
  <c r="H9555" i="8" s="1"/>
  <c r="H9593" i="8" s="1"/>
  <c r="H9631" i="8" s="1"/>
  <c r="H9669" i="8" s="1"/>
  <c r="H9707" i="8" s="1"/>
  <c r="H9745" i="8" s="1"/>
  <c r="H9783" i="8" s="1"/>
  <c r="H9821" i="8" s="1"/>
  <c r="H9859" i="8" s="1"/>
  <c r="H9897" i="8" s="1"/>
  <c r="H9935" i="8" s="1"/>
  <c r="H9973" i="8" s="1"/>
  <c r="H10011" i="8" s="1"/>
  <c r="H10049" i="8" s="1"/>
  <c r="H10087" i="8" s="1"/>
  <c r="H10125" i="8" s="1"/>
  <c r="H10163" i="8" s="1"/>
  <c r="H10201" i="8" s="1"/>
  <c r="H10239" i="8" s="1"/>
  <c r="H10277" i="8" s="1"/>
  <c r="H10315" i="8" s="1"/>
  <c r="H10353" i="8" s="1"/>
  <c r="H10391" i="8" s="1"/>
  <c r="H10429" i="8" s="1"/>
  <c r="H10467" i="8" s="1"/>
  <c r="H10505" i="8" s="1"/>
  <c r="H10543" i="8" s="1"/>
  <c r="H10581" i="8" s="1"/>
  <c r="H10619" i="8" s="1"/>
  <c r="H10657" i="8" s="1"/>
  <c r="H10695" i="8" s="1"/>
  <c r="H10733" i="8" s="1"/>
  <c r="H10771" i="8" s="1"/>
  <c r="H10809" i="8" s="1"/>
  <c r="H10847" i="8" s="1"/>
  <c r="H10885" i="8" s="1"/>
  <c r="H10923" i="8" s="1"/>
  <c r="H10961" i="8" s="1"/>
  <c r="H10999" i="8" s="1"/>
  <c r="H11037" i="8" s="1"/>
  <c r="H11075" i="8" s="1"/>
  <c r="H11113" i="8" s="1"/>
  <c r="H11151" i="8" s="1"/>
  <c r="H11189" i="8" s="1"/>
  <c r="H11227" i="8" s="1"/>
  <c r="H11265" i="8" s="1"/>
  <c r="H11303" i="8" s="1"/>
  <c r="H11341" i="8" s="1"/>
  <c r="H11379" i="8" s="1"/>
  <c r="H11417" i="8" s="1"/>
  <c r="H11455" i="8" s="1"/>
  <c r="H11493" i="8" s="1"/>
  <c r="H11531" i="8" s="1"/>
  <c r="H11569" i="8" s="1"/>
  <c r="H11607" i="8" s="1"/>
  <c r="H11645" i="8" s="1"/>
  <c r="H11683" i="8" s="1"/>
  <c r="H11721" i="8" s="1"/>
  <c r="H11759" i="8" s="1"/>
  <c r="H11797" i="8" s="1"/>
  <c r="H11835" i="8" s="1"/>
  <c r="H11873" i="8" s="1"/>
  <c r="H11911" i="8" s="1"/>
  <c r="H11949" i="8" s="1"/>
  <c r="H11987" i="8" s="1"/>
  <c r="H12025" i="8" s="1"/>
  <c r="H12063" i="8" s="1"/>
  <c r="H12101" i="8" s="1"/>
  <c r="H12139" i="8" s="1"/>
  <c r="H12177" i="8" s="1"/>
  <c r="H12215" i="8" s="1"/>
  <c r="H12253" i="8" s="1"/>
  <c r="H12291" i="8" s="1"/>
  <c r="H12329" i="8" s="1"/>
  <c r="H12367" i="8" s="1"/>
  <c r="H12405" i="8" s="1"/>
  <c r="H12443" i="8" s="1"/>
  <c r="H12481" i="8" s="1"/>
  <c r="H12519" i="8" s="1"/>
  <c r="H12557" i="8" s="1"/>
  <c r="H12595" i="8" s="1"/>
  <c r="H12633" i="8" s="1"/>
  <c r="H12671" i="8" s="1"/>
  <c r="H12709" i="8" s="1"/>
  <c r="H12747" i="8" s="1"/>
  <c r="H12785" i="8" s="1"/>
  <c r="H12823" i="8" s="1"/>
  <c r="H12861" i="8" s="1"/>
  <c r="H12899" i="8" s="1"/>
  <c r="I93" i="8"/>
  <c r="I131" i="8" s="1"/>
  <c r="I169" i="8" s="1"/>
  <c r="I207" i="8" s="1"/>
  <c r="I245" i="8" s="1"/>
  <c r="I283" i="8" s="1"/>
  <c r="I321" i="8" s="1"/>
  <c r="I359" i="8" s="1"/>
  <c r="I397" i="8" s="1"/>
  <c r="I435" i="8" s="1"/>
  <c r="I473" i="8" s="1"/>
  <c r="I511" i="8" s="1"/>
  <c r="I549" i="8" s="1"/>
  <c r="I587" i="8" s="1"/>
  <c r="I625" i="8" s="1"/>
  <c r="I663" i="8" s="1"/>
  <c r="I701" i="8" s="1"/>
  <c r="I739" i="8" s="1"/>
  <c r="I777" i="8" s="1"/>
  <c r="I815" i="8" s="1"/>
  <c r="I853" i="8" s="1"/>
  <c r="I891" i="8" s="1"/>
  <c r="I929" i="8" s="1"/>
  <c r="I967" i="8" s="1"/>
  <c r="I1005" i="8" s="1"/>
  <c r="I1043" i="8" s="1"/>
  <c r="I1081" i="8" s="1"/>
  <c r="I1119" i="8" s="1"/>
  <c r="I1157" i="8" s="1"/>
  <c r="I1195" i="8" s="1"/>
  <c r="I1233" i="8" s="1"/>
  <c r="I1271" i="8" s="1"/>
  <c r="I1309" i="8" s="1"/>
  <c r="I1347" i="8" s="1"/>
  <c r="I1385" i="8" s="1"/>
  <c r="I1423" i="8" s="1"/>
  <c r="I1461" i="8" s="1"/>
  <c r="I1499" i="8" s="1"/>
  <c r="I1537" i="8" s="1"/>
  <c r="I1575" i="8" s="1"/>
  <c r="I1613" i="8" s="1"/>
  <c r="I1651" i="8" s="1"/>
  <c r="I1689" i="8" s="1"/>
  <c r="I1727" i="8" s="1"/>
  <c r="I1765" i="8" s="1"/>
  <c r="I1803" i="8" s="1"/>
  <c r="I1841" i="8" s="1"/>
  <c r="I1879" i="8" s="1"/>
  <c r="I1917" i="8" s="1"/>
  <c r="I1955" i="8" s="1"/>
  <c r="I1993" i="8" s="1"/>
  <c r="I2031" i="8" s="1"/>
  <c r="I2069" i="8" s="1"/>
  <c r="I2107" i="8" s="1"/>
  <c r="I2145" i="8" s="1"/>
  <c r="I2183" i="8" s="1"/>
  <c r="I2221" i="8" s="1"/>
  <c r="I2259" i="8" s="1"/>
  <c r="I2297" i="8" s="1"/>
  <c r="I2335" i="8" s="1"/>
  <c r="I2373" i="8" s="1"/>
  <c r="I2411" i="8" s="1"/>
  <c r="I2449" i="8" s="1"/>
  <c r="I2487" i="8" s="1"/>
  <c r="I2525" i="8" s="1"/>
  <c r="I2563" i="8" s="1"/>
  <c r="I2601" i="8" s="1"/>
  <c r="I2639" i="8" s="1"/>
  <c r="I2677" i="8" s="1"/>
  <c r="I2715" i="8" s="1"/>
  <c r="I2753" i="8" s="1"/>
  <c r="I2791" i="8" s="1"/>
  <c r="I2829" i="8" s="1"/>
  <c r="I2867" i="8" s="1"/>
  <c r="I2905" i="8" s="1"/>
  <c r="I2943" i="8" s="1"/>
  <c r="I2981" i="8" s="1"/>
  <c r="I3019" i="8" s="1"/>
  <c r="I3057" i="8" s="1"/>
  <c r="I3095" i="8" s="1"/>
  <c r="I3133" i="8" s="1"/>
  <c r="I3171" i="8" s="1"/>
  <c r="I3209" i="8" s="1"/>
  <c r="I3247" i="8" s="1"/>
  <c r="I3285" i="8" s="1"/>
  <c r="I3323" i="8" s="1"/>
  <c r="I3361" i="8" s="1"/>
  <c r="I3399" i="8" s="1"/>
  <c r="I3437" i="8" s="1"/>
  <c r="I3475" i="8" s="1"/>
  <c r="I3513" i="8" s="1"/>
  <c r="I3551" i="8" s="1"/>
  <c r="I3589" i="8" s="1"/>
  <c r="I3627" i="8" s="1"/>
  <c r="I3665" i="8" s="1"/>
  <c r="I3703" i="8" s="1"/>
  <c r="I3741" i="8" s="1"/>
  <c r="I3779" i="8" s="1"/>
  <c r="I3817" i="8" s="1"/>
  <c r="I3855" i="8" s="1"/>
  <c r="I3893" i="8" s="1"/>
  <c r="I3931" i="8" s="1"/>
  <c r="I3969" i="8" s="1"/>
  <c r="I4007" i="8" s="1"/>
  <c r="I4045" i="8" s="1"/>
  <c r="I4083" i="8" s="1"/>
  <c r="I4121" i="8" s="1"/>
  <c r="I4159" i="8" s="1"/>
  <c r="I4197" i="8" s="1"/>
  <c r="I4235" i="8" s="1"/>
  <c r="I4273" i="8" s="1"/>
  <c r="I4311" i="8" s="1"/>
  <c r="I4349" i="8" s="1"/>
  <c r="I4387" i="8" s="1"/>
  <c r="I4425" i="8" s="1"/>
  <c r="I4463" i="8" s="1"/>
  <c r="I4501" i="8" s="1"/>
  <c r="I4539" i="8" s="1"/>
  <c r="I4577" i="8" s="1"/>
  <c r="I4615" i="8" s="1"/>
  <c r="I4653" i="8" s="1"/>
  <c r="I4691" i="8" s="1"/>
  <c r="I4729" i="8" s="1"/>
  <c r="I4767" i="8" s="1"/>
  <c r="I4805" i="8" s="1"/>
  <c r="I4843" i="8" s="1"/>
  <c r="I4881" i="8" s="1"/>
  <c r="I4919" i="8" s="1"/>
  <c r="I4957" i="8" s="1"/>
  <c r="I4995" i="8" s="1"/>
  <c r="I5033" i="8" s="1"/>
  <c r="I5071" i="8" s="1"/>
  <c r="I5109" i="8" s="1"/>
  <c r="I5147" i="8" s="1"/>
  <c r="I5185" i="8" s="1"/>
  <c r="I5223" i="8" s="1"/>
  <c r="I5261" i="8" s="1"/>
  <c r="I5299" i="8" s="1"/>
  <c r="I5337" i="8" s="1"/>
  <c r="I5375" i="8" s="1"/>
  <c r="I5413" i="8" s="1"/>
  <c r="I5451" i="8" s="1"/>
  <c r="I5489" i="8" s="1"/>
  <c r="I5527" i="8" s="1"/>
  <c r="I5565" i="8" s="1"/>
  <c r="I5603" i="8" s="1"/>
  <c r="I5641" i="8" s="1"/>
  <c r="I5679" i="8" s="1"/>
  <c r="I5717" i="8" s="1"/>
  <c r="I5755" i="8" s="1"/>
  <c r="I5793" i="8" s="1"/>
  <c r="I5831" i="8" s="1"/>
  <c r="I5869" i="8" s="1"/>
  <c r="I5907" i="8" s="1"/>
  <c r="I5945" i="8" s="1"/>
  <c r="I5983" i="8" s="1"/>
  <c r="I6021" i="8" s="1"/>
  <c r="I6059" i="8" s="1"/>
  <c r="I6097" i="8" s="1"/>
  <c r="I6135" i="8" s="1"/>
  <c r="I6173" i="8" s="1"/>
  <c r="I6211" i="8" s="1"/>
  <c r="I6249" i="8" s="1"/>
  <c r="I6287" i="8" s="1"/>
  <c r="I6325" i="8" s="1"/>
  <c r="I6363" i="8" s="1"/>
  <c r="I6401" i="8" s="1"/>
  <c r="I6439" i="8" s="1"/>
  <c r="I6477" i="8" s="1"/>
  <c r="I6515" i="8" s="1"/>
  <c r="I6553" i="8" s="1"/>
  <c r="I6591" i="8" s="1"/>
  <c r="I6629" i="8" s="1"/>
  <c r="I6667" i="8" s="1"/>
  <c r="I6705" i="8" s="1"/>
  <c r="I6743" i="8" s="1"/>
  <c r="I6781" i="8" s="1"/>
  <c r="I6819" i="8" s="1"/>
  <c r="I6857" i="8" s="1"/>
  <c r="I6895" i="8" s="1"/>
  <c r="I6933" i="8" s="1"/>
  <c r="I6971" i="8" s="1"/>
  <c r="I7009" i="8" s="1"/>
  <c r="I7047" i="8" s="1"/>
  <c r="I7085" i="8" s="1"/>
  <c r="I7123" i="8" s="1"/>
  <c r="I7161" i="8" s="1"/>
  <c r="I7199" i="8" s="1"/>
  <c r="I7237" i="8" s="1"/>
  <c r="I7275" i="8" s="1"/>
  <c r="I7313" i="8" s="1"/>
  <c r="I7351" i="8" s="1"/>
  <c r="I7389" i="8" s="1"/>
  <c r="I7427" i="8" s="1"/>
  <c r="I7465" i="8" s="1"/>
  <c r="I7503" i="8" s="1"/>
  <c r="I7541" i="8" s="1"/>
  <c r="I7579" i="8" s="1"/>
  <c r="I7617" i="8" s="1"/>
  <c r="I7655" i="8" s="1"/>
  <c r="I7693" i="8" s="1"/>
  <c r="I7731" i="8" s="1"/>
  <c r="I7769" i="8" s="1"/>
  <c r="I7807" i="8" s="1"/>
  <c r="I7845" i="8" s="1"/>
  <c r="I7883" i="8" s="1"/>
  <c r="I7921" i="8" s="1"/>
  <c r="I7959" i="8" s="1"/>
  <c r="I7997" i="8" s="1"/>
  <c r="I8035" i="8" s="1"/>
  <c r="I8073" i="8" s="1"/>
  <c r="I8111" i="8" s="1"/>
  <c r="I8149" i="8" s="1"/>
  <c r="I8187" i="8" s="1"/>
  <c r="I8225" i="8" s="1"/>
  <c r="I8263" i="8" s="1"/>
  <c r="I8301" i="8" s="1"/>
  <c r="I8339" i="8" s="1"/>
  <c r="I8377" i="8" s="1"/>
  <c r="I8415" i="8" s="1"/>
  <c r="I8453" i="8" s="1"/>
  <c r="I8491" i="8" s="1"/>
  <c r="I8529" i="8" s="1"/>
  <c r="I8567" i="8" s="1"/>
  <c r="I8605" i="8" s="1"/>
  <c r="I8643" i="8" s="1"/>
  <c r="I8681" i="8" s="1"/>
  <c r="I8719" i="8" s="1"/>
  <c r="I8757" i="8" s="1"/>
  <c r="I8795" i="8" s="1"/>
  <c r="I8833" i="8" s="1"/>
  <c r="I8871" i="8" s="1"/>
  <c r="I8909" i="8" s="1"/>
  <c r="I8947" i="8" s="1"/>
  <c r="I8985" i="8" s="1"/>
  <c r="I9023" i="8" s="1"/>
  <c r="I9061" i="8" s="1"/>
  <c r="I9099" i="8" s="1"/>
  <c r="I9137" i="8" s="1"/>
  <c r="I9175" i="8" s="1"/>
  <c r="I9213" i="8" s="1"/>
  <c r="I9251" i="8" s="1"/>
  <c r="I9289" i="8" s="1"/>
  <c r="I9327" i="8" s="1"/>
  <c r="I9365" i="8" s="1"/>
  <c r="I9403" i="8" s="1"/>
  <c r="I9441" i="8" s="1"/>
  <c r="I9479" i="8" s="1"/>
  <c r="I9517" i="8" s="1"/>
  <c r="I9555" i="8" s="1"/>
  <c r="I9593" i="8" s="1"/>
  <c r="I9631" i="8" s="1"/>
  <c r="I9669" i="8" s="1"/>
  <c r="I9707" i="8" s="1"/>
  <c r="I9745" i="8" s="1"/>
  <c r="I9783" i="8" s="1"/>
  <c r="I9821" i="8" s="1"/>
  <c r="I9859" i="8" s="1"/>
  <c r="I9897" i="8" s="1"/>
  <c r="I9935" i="8" s="1"/>
  <c r="I9973" i="8" s="1"/>
  <c r="I10011" i="8" s="1"/>
  <c r="I10049" i="8" s="1"/>
  <c r="I10087" i="8" s="1"/>
  <c r="I10125" i="8" s="1"/>
  <c r="I10163" i="8" s="1"/>
  <c r="I10201" i="8" s="1"/>
  <c r="I10239" i="8" s="1"/>
  <c r="I10277" i="8" s="1"/>
  <c r="I10315" i="8" s="1"/>
  <c r="I10353" i="8" s="1"/>
  <c r="I10391" i="8" s="1"/>
  <c r="I10429" i="8" s="1"/>
  <c r="I10467" i="8" s="1"/>
  <c r="I10505" i="8" s="1"/>
  <c r="I10543" i="8" s="1"/>
  <c r="I10581" i="8" s="1"/>
  <c r="I10619" i="8" s="1"/>
  <c r="I10657" i="8" s="1"/>
  <c r="I10695" i="8" s="1"/>
  <c r="I10733" i="8" s="1"/>
  <c r="I10771" i="8" s="1"/>
  <c r="I10809" i="8" s="1"/>
  <c r="I10847" i="8" s="1"/>
  <c r="I10885" i="8" s="1"/>
  <c r="I10923" i="8" s="1"/>
  <c r="I10961" i="8" s="1"/>
  <c r="I10999" i="8" s="1"/>
  <c r="I11037" i="8" s="1"/>
  <c r="I11075" i="8" s="1"/>
  <c r="I11113" i="8" s="1"/>
  <c r="I11151" i="8" s="1"/>
  <c r="I11189" i="8" s="1"/>
  <c r="I11227" i="8" s="1"/>
  <c r="I11265" i="8" s="1"/>
  <c r="I11303" i="8" s="1"/>
  <c r="I11341" i="8" s="1"/>
  <c r="I11379" i="8" s="1"/>
  <c r="I11417" i="8" s="1"/>
  <c r="I11455" i="8" s="1"/>
  <c r="I11493" i="8" s="1"/>
  <c r="I11531" i="8" s="1"/>
  <c r="I11569" i="8" s="1"/>
  <c r="I11607" i="8" s="1"/>
  <c r="I11645" i="8" s="1"/>
  <c r="I11683" i="8" s="1"/>
  <c r="I11721" i="8" s="1"/>
  <c r="I11759" i="8" s="1"/>
  <c r="I11797" i="8" s="1"/>
  <c r="I11835" i="8" s="1"/>
  <c r="I11873" i="8" s="1"/>
  <c r="I11911" i="8" s="1"/>
  <c r="I11949" i="8" s="1"/>
  <c r="I11987" i="8" s="1"/>
  <c r="I12025" i="8" s="1"/>
  <c r="I12063" i="8" s="1"/>
  <c r="I12101" i="8" s="1"/>
  <c r="I12139" i="8" s="1"/>
  <c r="I12177" i="8" s="1"/>
  <c r="I12215" i="8" s="1"/>
  <c r="I12253" i="8" s="1"/>
  <c r="I12291" i="8" s="1"/>
  <c r="I12329" i="8" s="1"/>
  <c r="I12367" i="8" s="1"/>
  <c r="I12405" i="8" s="1"/>
  <c r="I12443" i="8" s="1"/>
  <c r="I12481" i="8" s="1"/>
  <c r="I12519" i="8" s="1"/>
  <c r="I12557" i="8" s="1"/>
  <c r="I12595" i="8" s="1"/>
  <c r="I12633" i="8" s="1"/>
  <c r="I12671" i="8" s="1"/>
  <c r="I12709" i="8" s="1"/>
  <c r="I12747" i="8" s="1"/>
  <c r="I12785" i="8" s="1"/>
  <c r="I12823" i="8" s="1"/>
  <c r="I12861" i="8" s="1"/>
  <c r="I12899" i="8" s="1"/>
  <c r="K93" i="8"/>
  <c r="K131" i="8" s="1"/>
  <c r="K169" i="8" s="1"/>
  <c r="K207" i="8" s="1"/>
  <c r="K245" i="8" s="1"/>
  <c r="K283" i="8" s="1"/>
  <c r="K321" i="8" s="1"/>
  <c r="K359" i="8" s="1"/>
  <c r="K397" i="8" s="1"/>
  <c r="K435" i="8" s="1"/>
  <c r="K473" i="8" s="1"/>
  <c r="K511" i="8" s="1"/>
  <c r="K549" i="8" s="1"/>
  <c r="K587" i="8" s="1"/>
  <c r="K625" i="8" s="1"/>
  <c r="K663" i="8" s="1"/>
  <c r="K701" i="8" s="1"/>
  <c r="K739" i="8" s="1"/>
  <c r="K777" i="8" s="1"/>
  <c r="K815" i="8" s="1"/>
  <c r="K853" i="8" s="1"/>
  <c r="K891" i="8" s="1"/>
  <c r="K929" i="8" s="1"/>
  <c r="K967" i="8" s="1"/>
  <c r="K1005" i="8" s="1"/>
  <c r="K1043" i="8" s="1"/>
  <c r="K1081" i="8" s="1"/>
  <c r="K1119" i="8" s="1"/>
  <c r="K1157" i="8" s="1"/>
  <c r="K1195" i="8" s="1"/>
  <c r="K1233" i="8" s="1"/>
  <c r="K1271" i="8" s="1"/>
  <c r="K1309" i="8" s="1"/>
  <c r="K1347" i="8" s="1"/>
  <c r="K1385" i="8" s="1"/>
  <c r="K1423" i="8" s="1"/>
  <c r="K1461" i="8" s="1"/>
  <c r="K1499" i="8" s="1"/>
  <c r="K1537" i="8" s="1"/>
  <c r="K1575" i="8" s="1"/>
  <c r="K1613" i="8" s="1"/>
  <c r="K1651" i="8" s="1"/>
  <c r="K1689" i="8" s="1"/>
  <c r="K1727" i="8" s="1"/>
  <c r="K1765" i="8" s="1"/>
  <c r="K1803" i="8" s="1"/>
  <c r="K1841" i="8" s="1"/>
  <c r="K1879" i="8" s="1"/>
  <c r="K1917" i="8" s="1"/>
  <c r="K1955" i="8" s="1"/>
  <c r="K1993" i="8" s="1"/>
  <c r="K2031" i="8" s="1"/>
  <c r="K2069" i="8" s="1"/>
  <c r="K2107" i="8" s="1"/>
  <c r="K2145" i="8" s="1"/>
  <c r="K2183" i="8" s="1"/>
  <c r="K2221" i="8" s="1"/>
  <c r="K2259" i="8" s="1"/>
  <c r="K2297" i="8" s="1"/>
  <c r="K2335" i="8" s="1"/>
  <c r="K2373" i="8" s="1"/>
  <c r="K2411" i="8" s="1"/>
  <c r="K2449" i="8" s="1"/>
  <c r="K2487" i="8" s="1"/>
  <c r="K2525" i="8" s="1"/>
  <c r="K2563" i="8" s="1"/>
  <c r="K2601" i="8" s="1"/>
  <c r="K2639" i="8" s="1"/>
  <c r="K2677" i="8" s="1"/>
  <c r="K2715" i="8" s="1"/>
  <c r="K2753" i="8" s="1"/>
  <c r="K2791" i="8" s="1"/>
  <c r="K2829" i="8" s="1"/>
  <c r="K2867" i="8" s="1"/>
  <c r="K2905" i="8" s="1"/>
  <c r="K2943" i="8" s="1"/>
  <c r="K2981" i="8" s="1"/>
  <c r="K3019" i="8" s="1"/>
  <c r="K3057" i="8" s="1"/>
  <c r="K3095" i="8" s="1"/>
  <c r="K3133" i="8" s="1"/>
  <c r="K3171" i="8" s="1"/>
  <c r="K3209" i="8" s="1"/>
  <c r="K3247" i="8" s="1"/>
  <c r="K3285" i="8" s="1"/>
  <c r="K3323" i="8" s="1"/>
  <c r="K3361" i="8" s="1"/>
  <c r="K3399" i="8" s="1"/>
  <c r="K3437" i="8" s="1"/>
  <c r="K3475" i="8" s="1"/>
  <c r="K3513" i="8" s="1"/>
  <c r="K3551" i="8" s="1"/>
  <c r="K3589" i="8" s="1"/>
  <c r="K3627" i="8" s="1"/>
  <c r="K3665" i="8" s="1"/>
  <c r="K3703" i="8" s="1"/>
  <c r="K3741" i="8" s="1"/>
  <c r="K3779" i="8" s="1"/>
  <c r="K3817" i="8" s="1"/>
  <c r="K3855" i="8" s="1"/>
  <c r="K3893" i="8" s="1"/>
  <c r="K3931" i="8" s="1"/>
  <c r="K3969" i="8" s="1"/>
  <c r="K4007" i="8" s="1"/>
  <c r="K4045" i="8" s="1"/>
  <c r="K4083" i="8" s="1"/>
  <c r="K4121" i="8" s="1"/>
  <c r="K4159" i="8" s="1"/>
  <c r="K4197" i="8" s="1"/>
  <c r="K4235" i="8" s="1"/>
  <c r="K4273" i="8" s="1"/>
  <c r="K4311" i="8" s="1"/>
  <c r="K4349" i="8" s="1"/>
  <c r="K4387" i="8" s="1"/>
  <c r="K4425" i="8" s="1"/>
  <c r="K4463" i="8" s="1"/>
  <c r="K4501" i="8" s="1"/>
  <c r="K4539" i="8" s="1"/>
  <c r="K4577" i="8" s="1"/>
  <c r="K4615" i="8" s="1"/>
  <c r="K4653" i="8" s="1"/>
  <c r="K4691" i="8" s="1"/>
  <c r="K4729" i="8" s="1"/>
  <c r="K4767" i="8" s="1"/>
  <c r="K4805" i="8" s="1"/>
  <c r="K4843" i="8" s="1"/>
  <c r="K4881" i="8" s="1"/>
  <c r="K4919" i="8" s="1"/>
  <c r="K4957" i="8" s="1"/>
  <c r="K4995" i="8" s="1"/>
  <c r="K5033" i="8" s="1"/>
  <c r="K5071" i="8" s="1"/>
  <c r="K5109" i="8" s="1"/>
  <c r="K5147" i="8" s="1"/>
  <c r="K5185" i="8" s="1"/>
  <c r="K5223" i="8" s="1"/>
  <c r="K5261" i="8" s="1"/>
  <c r="K5299" i="8" s="1"/>
  <c r="K5337" i="8" s="1"/>
  <c r="K5375" i="8" s="1"/>
  <c r="K5413" i="8" s="1"/>
  <c r="K5451" i="8" s="1"/>
  <c r="K5489" i="8" s="1"/>
  <c r="K5527" i="8" s="1"/>
  <c r="K5565" i="8" s="1"/>
  <c r="K5603" i="8" s="1"/>
  <c r="K5641" i="8" s="1"/>
  <c r="K5679" i="8" s="1"/>
  <c r="K5717" i="8" s="1"/>
  <c r="K5755" i="8" s="1"/>
  <c r="K5793" i="8" s="1"/>
  <c r="K5831" i="8" s="1"/>
  <c r="K5869" i="8" s="1"/>
  <c r="K5907" i="8" s="1"/>
  <c r="K5945" i="8" s="1"/>
  <c r="K5983" i="8" s="1"/>
  <c r="K6021" i="8" s="1"/>
  <c r="K6059" i="8" s="1"/>
  <c r="K6097" i="8" s="1"/>
  <c r="K6135" i="8" s="1"/>
  <c r="K6173" i="8" s="1"/>
  <c r="K6211" i="8" s="1"/>
  <c r="K6249" i="8" s="1"/>
  <c r="K6287" i="8" s="1"/>
  <c r="K6325" i="8" s="1"/>
  <c r="K6363" i="8" s="1"/>
  <c r="K6401" i="8" s="1"/>
  <c r="K6439" i="8" s="1"/>
  <c r="K6477" i="8" s="1"/>
  <c r="K6515" i="8" s="1"/>
  <c r="K6553" i="8" s="1"/>
  <c r="K6591" i="8" s="1"/>
  <c r="K6629" i="8" s="1"/>
  <c r="K6667" i="8" s="1"/>
  <c r="K6705" i="8" s="1"/>
  <c r="K6743" i="8" s="1"/>
  <c r="K6781" i="8" s="1"/>
  <c r="K6819" i="8" s="1"/>
  <c r="K6857" i="8" s="1"/>
  <c r="K6895" i="8" s="1"/>
  <c r="K6933" i="8" s="1"/>
  <c r="K6971" i="8" s="1"/>
  <c r="K7009" i="8" s="1"/>
  <c r="K7047" i="8" s="1"/>
  <c r="K7085" i="8" s="1"/>
  <c r="K7123" i="8" s="1"/>
  <c r="K7161" i="8" s="1"/>
  <c r="K7199" i="8" s="1"/>
  <c r="K7237" i="8" s="1"/>
  <c r="K7275" i="8" s="1"/>
  <c r="K7313" i="8" s="1"/>
  <c r="K7351" i="8" s="1"/>
  <c r="K7389" i="8" s="1"/>
  <c r="K7427" i="8" s="1"/>
  <c r="K7465" i="8" s="1"/>
  <c r="K7503" i="8" s="1"/>
  <c r="K7541" i="8" s="1"/>
  <c r="K7579" i="8" s="1"/>
  <c r="K7617" i="8" s="1"/>
  <c r="K7655" i="8" s="1"/>
  <c r="K7693" i="8" s="1"/>
  <c r="K7731" i="8" s="1"/>
  <c r="K7769" i="8" s="1"/>
  <c r="K7807" i="8" s="1"/>
  <c r="K7845" i="8" s="1"/>
  <c r="K7883" i="8" s="1"/>
  <c r="K7921" i="8" s="1"/>
  <c r="K7959" i="8" s="1"/>
  <c r="K7997" i="8" s="1"/>
  <c r="K8035" i="8" s="1"/>
  <c r="K8073" i="8" s="1"/>
  <c r="K8111" i="8" s="1"/>
  <c r="K8149" i="8" s="1"/>
  <c r="K8187" i="8" s="1"/>
  <c r="K8225" i="8" s="1"/>
  <c r="K8263" i="8" s="1"/>
  <c r="K8301" i="8" s="1"/>
  <c r="K8339" i="8" s="1"/>
  <c r="K8377" i="8" s="1"/>
  <c r="K8415" i="8" s="1"/>
  <c r="K8453" i="8" s="1"/>
  <c r="K8491" i="8" s="1"/>
  <c r="K8529" i="8" s="1"/>
  <c r="K8567" i="8" s="1"/>
  <c r="K8605" i="8" s="1"/>
  <c r="K8643" i="8" s="1"/>
  <c r="K8681" i="8" s="1"/>
  <c r="K8719" i="8" s="1"/>
  <c r="K8757" i="8" s="1"/>
  <c r="K8795" i="8" s="1"/>
  <c r="K8833" i="8" s="1"/>
  <c r="K8871" i="8" s="1"/>
  <c r="K8909" i="8" s="1"/>
  <c r="K8947" i="8" s="1"/>
  <c r="K8985" i="8" s="1"/>
  <c r="K9023" i="8" s="1"/>
  <c r="K9061" i="8" s="1"/>
  <c r="K9099" i="8" s="1"/>
  <c r="K9137" i="8" s="1"/>
  <c r="K9175" i="8" s="1"/>
  <c r="K9213" i="8" s="1"/>
  <c r="K9251" i="8" s="1"/>
  <c r="K9289" i="8" s="1"/>
  <c r="K9327" i="8" s="1"/>
  <c r="K9365" i="8" s="1"/>
  <c r="K9403" i="8" s="1"/>
  <c r="K9441" i="8" s="1"/>
  <c r="K9479" i="8" s="1"/>
  <c r="K9517" i="8" s="1"/>
  <c r="K9555" i="8" s="1"/>
  <c r="K9593" i="8" s="1"/>
  <c r="K9631" i="8" s="1"/>
  <c r="K9669" i="8" s="1"/>
  <c r="K9707" i="8" s="1"/>
  <c r="K9745" i="8" s="1"/>
  <c r="K9783" i="8" s="1"/>
  <c r="K9821" i="8" s="1"/>
  <c r="K9859" i="8" s="1"/>
  <c r="K9897" i="8" s="1"/>
  <c r="K9935" i="8" s="1"/>
  <c r="K9973" i="8" s="1"/>
  <c r="K10011" i="8" s="1"/>
  <c r="K10049" i="8" s="1"/>
  <c r="K10087" i="8" s="1"/>
  <c r="K10125" i="8" s="1"/>
  <c r="K10163" i="8" s="1"/>
  <c r="K10201" i="8" s="1"/>
  <c r="K10239" i="8" s="1"/>
  <c r="K10277" i="8" s="1"/>
  <c r="K10315" i="8" s="1"/>
  <c r="K10353" i="8" s="1"/>
  <c r="K10391" i="8" s="1"/>
  <c r="K10429" i="8" s="1"/>
  <c r="K10467" i="8" s="1"/>
  <c r="K10505" i="8" s="1"/>
  <c r="K10543" i="8" s="1"/>
  <c r="K10581" i="8" s="1"/>
  <c r="K10619" i="8" s="1"/>
  <c r="K10657" i="8" s="1"/>
  <c r="K10695" i="8" s="1"/>
  <c r="K10733" i="8" s="1"/>
  <c r="K10771" i="8" s="1"/>
  <c r="K10809" i="8" s="1"/>
  <c r="K10847" i="8" s="1"/>
  <c r="K10885" i="8" s="1"/>
  <c r="K10923" i="8" s="1"/>
  <c r="K10961" i="8" s="1"/>
  <c r="K10999" i="8" s="1"/>
  <c r="K11037" i="8" s="1"/>
  <c r="K11075" i="8" s="1"/>
  <c r="K11113" i="8" s="1"/>
  <c r="K11151" i="8" s="1"/>
  <c r="K11189" i="8" s="1"/>
  <c r="K11227" i="8" s="1"/>
  <c r="K11265" i="8" s="1"/>
  <c r="K11303" i="8" s="1"/>
  <c r="K11341" i="8" s="1"/>
  <c r="K11379" i="8" s="1"/>
  <c r="K11417" i="8" s="1"/>
  <c r="K11455" i="8" s="1"/>
  <c r="K11493" i="8" s="1"/>
  <c r="K11531" i="8" s="1"/>
  <c r="K11569" i="8" s="1"/>
  <c r="K11607" i="8" s="1"/>
  <c r="K11645" i="8" s="1"/>
  <c r="K11683" i="8" s="1"/>
  <c r="K11721" i="8" s="1"/>
  <c r="K11759" i="8" s="1"/>
  <c r="K11797" i="8" s="1"/>
  <c r="K11835" i="8" s="1"/>
  <c r="K11873" i="8" s="1"/>
  <c r="K11911" i="8" s="1"/>
  <c r="K11949" i="8" s="1"/>
  <c r="K11987" i="8" s="1"/>
  <c r="K12025" i="8" s="1"/>
  <c r="K12063" i="8" s="1"/>
  <c r="K12101" i="8" s="1"/>
  <c r="K12139" i="8" s="1"/>
  <c r="K12177" i="8" s="1"/>
  <c r="K12215" i="8" s="1"/>
  <c r="K12253" i="8" s="1"/>
  <c r="K12291" i="8" s="1"/>
  <c r="K12329" i="8" s="1"/>
  <c r="K12367" i="8" s="1"/>
  <c r="K12405" i="8" s="1"/>
  <c r="K12443" i="8" s="1"/>
  <c r="K12481" i="8" s="1"/>
  <c r="K12519" i="8" s="1"/>
  <c r="K12557" i="8" s="1"/>
  <c r="K12595" i="8" s="1"/>
  <c r="K12633" i="8" s="1"/>
  <c r="K12671" i="8" s="1"/>
  <c r="K12709" i="8" s="1"/>
  <c r="K12747" i="8" s="1"/>
  <c r="K12785" i="8" s="1"/>
  <c r="K12823" i="8" s="1"/>
  <c r="K12861" i="8" s="1"/>
  <c r="K12899" i="8" s="1"/>
  <c r="B94" i="8"/>
  <c r="B132" i="8" s="1"/>
  <c r="G94" i="8"/>
  <c r="G132" i="8" s="1"/>
  <c r="G170" i="8" s="1"/>
  <c r="G208" i="8" s="1"/>
  <c r="G246" i="8" s="1"/>
  <c r="G284" i="8" s="1"/>
  <c r="G322" i="8" s="1"/>
  <c r="G360" i="8" s="1"/>
  <c r="G398" i="8" s="1"/>
  <c r="G436" i="8" s="1"/>
  <c r="G474" i="8" s="1"/>
  <c r="G512" i="8" s="1"/>
  <c r="G550" i="8" s="1"/>
  <c r="G588" i="8" s="1"/>
  <c r="G626" i="8" s="1"/>
  <c r="G664" i="8" s="1"/>
  <c r="G702" i="8" s="1"/>
  <c r="G740" i="8" s="1"/>
  <c r="G778" i="8" s="1"/>
  <c r="G816" i="8" s="1"/>
  <c r="G854" i="8" s="1"/>
  <c r="G892" i="8" s="1"/>
  <c r="G930" i="8" s="1"/>
  <c r="G968" i="8" s="1"/>
  <c r="G1006" i="8" s="1"/>
  <c r="G1044" i="8" s="1"/>
  <c r="G1082" i="8" s="1"/>
  <c r="G1120" i="8" s="1"/>
  <c r="G1158" i="8" s="1"/>
  <c r="G1196" i="8" s="1"/>
  <c r="G1234" i="8" s="1"/>
  <c r="G1272" i="8" s="1"/>
  <c r="G1310" i="8" s="1"/>
  <c r="G1348" i="8" s="1"/>
  <c r="G1386" i="8" s="1"/>
  <c r="G1424" i="8" s="1"/>
  <c r="G1462" i="8" s="1"/>
  <c r="G1500" i="8" s="1"/>
  <c r="G1538" i="8" s="1"/>
  <c r="G1576" i="8" s="1"/>
  <c r="G1614" i="8" s="1"/>
  <c r="G1652" i="8" s="1"/>
  <c r="G1690" i="8" s="1"/>
  <c r="G1728" i="8" s="1"/>
  <c r="G1766" i="8" s="1"/>
  <c r="G1804" i="8" s="1"/>
  <c r="G1842" i="8" s="1"/>
  <c r="G1880" i="8" s="1"/>
  <c r="G1918" i="8" s="1"/>
  <c r="G1956" i="8" s="1"/>
  <c r="G1994" i="8" s="1"/>
  <c r="G2032" i="8" s="1"/>
  <c r="G2070" i="8" s="1"/>
  <c r="G2108" i="8" s="1"/>
  <c r="G2146" i="8" s="1"/>
  <c r="G2184" i="8" s="1"/>
  <c r="G2222" i="8" s="1"/>
  <c r="G2260" i="8" s="1"/>
  <c r="G2298" i="8" s="1"/>
  <c r="G2336" i="8" s="1"/>
  <c r="G2374" i="8" s="1"/>
  <c r="G2412" i="8" s="1"/>
  <c r="G2450" i="8" s="1"/>
  <c r="G2488" i="8" s="1"/>
  <c r="G2526" i="8" s="1"/>
  <c r="G2564" i="8" s="1"/>
  <c r="G2602" i="8" s="1"/>
  <c r="G2640" i="8" s="1"/>
  <c r="G2678" i="8" s="1"/>
  <c r="G2716" i="8" s="1"/>
  <c r="G2754" i="8" s="1"/>
  <c r="G2792" i="8" s="1"/>
  <c r="G2830" i="8" s="1"/>
  <c r="G2868" i="8" s="1"/>
  <c r="G2906" i="8" s="1"/>
  <c r="G2944" i="8" s="1"/>
  <c r="G2982" i="8" s="1"/>
  <c r="G3020" i="8" s="1"/>
  <c r="G3058" i="8" s="1"/>
  <c r="G3096" i="8" s="1"/>
  <c r="G3134" i="8" s="1"/>
  <c r="G3172" i="8" s="1"/>
  <c r="G3210" i="8" s="1"/>
  <c r="G3248" i="8" s="1"/>
  <c r="G3286" i="8" s="1"/>
  <c r="G3324" i="8" s="1"/>
  <c r="G3362" i="8" s="1"/>
  <c r="G3400" i="8" s="1"/>
  <c r="G3438" i="8" s="1"/>
  <c r="G3476" i="8" s="1"/>
  <c r="G3514" i="8" s="1"/>
  <c r="G3552" i="8" s="1"/>
  <c r="G3590" i="8" s="1"/>
  <c r="G3628" i="8" s="1"/>
  <c r="G3666" i="8" s="1"/>
  <c r="G3704" i="8" s="1"/>
  <c r="G3742" i="8" s="1"/>
  <c r="G3780" i="8" s="1"/>
  <c r="G3818" i="8" s="1"/>
  <c r="G3856" i="8" s="1"/>
  <c r="G3894" i="8" s="1"/>
  <c r="G3932" i="8" s="1"/>
  <c r="G3970" i="8" s="1"/>
  <c r="G4008" i="8" s="1"/>
  <c r="G4046" i="8" s="1"/>
  <c r="G4084" i="8" s="1"/>
  <c r="G4122" i="8" s="1"/>
  <c r="G4160" i="8" s="1"/>
  <c r="G4198" i="8" s="1"/>
  <c r="G4236" i="8" s="1"/>
  <c r="G4274" i="8" s="1"/>
  <c r="G4312" i="8" s="1"/>
  <c r="G4350" i="8" s="1"/>
  <c r="G4388" i="8" s="1"/>
  <c r="G4426" i="8" s="1"/>
  <c r="G4464" i="8" s="1"/>
  <c r="G4502" i="8" s="1"/>
  <c r="G4540" i="8" s="1"/>
  <c r="G4578" i="8" s="1"/>
  <c r="G4616" i="8" s="1"/>
  <c r="G4654" i="8" s="1"/>
  <c r="G4692" i="8" s="1"/>
  <c r="G4730" i="8" s="1"/>
  <c r="G4768" i="8" s="1"/>
  <c r="G4806" i="8" s="1"/>
  <c r="G4844" i="8" s="1"/>
  <c r="G4882" i="8" s="1"/>
  <c r="G4920" i="8" s="1"/>
  <c r="G4958" i="8" s="1"/>
  <c r="G4996" i="8" s="1"/>
  <c r="G5034" i="8" s="1"/>
  <c r="G5072" i="8" s="1"/>
  <c r="G5110" i="8" s="1"/>
  <c r="G5148" i="8" s="1"/>
  <c r="G5186" i="8" s="1"/>
  <c r="G5224" i="8" s="1"/>
  <c r="G5262" i="8" s="1"/>
  <c r="G5300" i="8" s="1"/>
  <c r="G5338" i="8" s="1"/>
  <c r="G5376" i="8" s="1"/>
  <c r="G5414" i="8" s="1"/>
  <c r="G5452" i="8" s="1"/>
  <c r="G5490" i="8" s="1"/>
  <c r="G5528" i="8" s="1"/>
  <c r="G5566" i="8" s="1"/>
  <c r="G5604" i="8" s="1"/>
  <c r="G5642" i="8" s="1"/>
  <c r="G5680" i="8" s="1"/>
  <c r="G5718" i="8" s="1"/>
  <c r="G5756" i="8" s="1"/>
  <c r="G5794" i="8" s="1"/>
  <c r="G5832" i="8" s="1"/>
  <c r="G5870" i="8" s="1"/>
  <c r="G5908" i="8" s="1"/>
  <c r="G5946" i="8" s="1"/>
  <c r="G5984" i="8" s="1"/>
  <c r="G6022" i="8" s="1"/>
  <c r="G6060" i="8" s="1"/>
  <c r="G6098" i="8" s="1"/>
  <c r="G6136" i="8" s="1"/>
  <c r="G6174" i="8" s="1"/>
  <c r="G6212" i="8" s="1"/>
  <c r="G6250" i="8" s="1"/>
  <c r="G6288" i="8" s="1"/>
  <c r="G6326" i="8" s="1"/>
  <c r="G6364" i="8" s="1"/>
  <c r="G6402" i="8" s="1"/>
  <c r="G6440" i="8" s="1"/>
  <c r="G6478" i="8" s="1"/>
  <c r="G6516" i="8" s="1"/>
  <c r="G6554" i="8" s="1"/>
  <c r="G6592" i="8" s="1"/>
  <c r="G6630" i="8" s="1"/>
  <c r="G6668" i="8" s="1"/>
  <c r="G6706" i="8" s="1"/>
  <c r="G6744" i="8" s="1"/>
  <c r="G6782" i="8" s="1"/>
  <c r="G6820" i="8" s="1"/>
  <c r="G6858" i="8" s="1"/>
  <c r="G6896" i="8" s="1"/>
  <c r="G6934" i="8" s="1"/>
  <c r="G6972" i="8" s="1"/>
  <c r="G7010" i="8" s="1"/>
  <c r="G7048" i="8" s="1"/>
  <c r="G7086" i="8" s="1"/>
  <c r="G7124" i="8" s="1"/>
  <c r="G7162" i="8" s="1"/>
  <c r="G7200" i="8" s="1"/>
  <c r="G7238" i="8" s="1"/>
  <c r="G7276" i="8" s="1"/>
  <c r="G7314" i="8" s="1"/>
  <c r="G7352" i="8" s="1"/>
  <c r="G7390" i="8" s="1"/>
  <c r="G7428" i="8" s="1"/>
  <c r="G7466" i="8" s="1"/>
  <c r="G7504" i="8" s="1"/>
  <c r="G7542" i="8" s="1"/>
  <c r="G7580" i="8" s="1"/>
  <c r="G7618" i="8" s="1"/>
  <c r="G7656" i="8" s="1"/>
  <c r="G7694" i="8" s="1"/>
  <c r="G7732" i="8" s="1"/>
  <c r="G7770" i="8" s="1"/>
  <c r="G7808" i="8" s="1"/>
  <c r="G7846" i="8" s="1"/>
  <c r="G7884" i="8" s="1"/>
  <c r="G7922" i="8" s="1"/>
  <c r="G7960" i="8" s="1"/>
  <c r="G7998" i="8" s="1"/>
  <c r="G8036" i="8" s="1"/>
  <c r="G8074" i="8" s="1"/>
  <c r="G8112" i="8" s="1"/>
  <c r="G8150" i="8" s="1"/>
  <c r="G8188" i="8" s="1"/>
  <c r="G8226" i="8" s="1"/>
  <c r="G8264" i="8" s="1"/>
  <c r="G8302" i="8" s="1"/>
  <c r="G8340" i="8" s="1"/>
  <c r="G8378" i="8" s="1"/>
  <c r="G8416" i="8" s="1"/>
  <c r="G8454" i="8" s="1"/>
  <c r="G8492" i="8" s="1"/>
  <c r="G8530" i="8" s="1"/>
  <c r="G8568" i="8" s="1"/>
  <c r="G8606" i="8" s="1"/>
  <c r="G8644" i="8" s="1"/>
  <c r="G8682" i="8" s="1"/>
  <c r="G8720" i="8" s="1"/>
  <c r="G8758" i="8" s="1"/>
  <c r="G8796" i="8" s="1"/>
  <c r="G8834" i="8" s="1"/>
  <c r="G8872" i="8" s="1"/>
  <c r="G8910" i="8" s="1"/>
  <c r="G8948" i="8" s="1"/>
  <c r="G8986" i="8" s="1"/>
  <c r="G9024" i="8" s="1"/>
  <c r="G9062" i="8" s="1"/>
  <c r="G9100" i="8" s="1"/>
  <c r="G9138" i="8" s="1"/>
  <c r="G9176" i="8" s="1"/>
  <c r="G9214" i="8" s="1"/>
  <c r="G9252" i="8" s="1"/>
  <c r="G9290" i="8" s="1"/>
  <c r="G9328" i="8" s="1"/>
  <c r="G9366" i="8" s="1"/>
  <c r="G9404" i="8" s="1"/>
  <c r="G9442" i="8" s="1"/>
  <c r="G9480" i="8" s="1"/>
  <c r="G9518" i="8" s="1"/>
  <c r="G9556" i="8" s="1"/>
  <c r="G9594" i="8" s="1"/>
  <c r="G9632" i="8" s="1"/>
  <c r="G9670" i="8" s="1"/>
  <c r="G9708" i="8" s="1"/>
  <c r="G9746" i="8" s="1"/>
  <c r="G9784" i="8" s="1"/>
  <c r="G9822" i="8" s="1"/>
  <c r="G9860" i="8" s="1"/>
  <c r="G9898" i="8" s="1"/>
  <c r="G9936" i="8" s="1"/>
  <c r="G9974" i="8" s="1"/>
  <c r="G10012" i="8" s="1"/>
  <c r="G10050" i="8" s="1"/>
  <c r="G10088" i="8" s="1"/>
  <c r="G10126" i="8" s="1"/>
  <c r="G10164" i="8" s="1"/>
  <c r="G10202" i="8" s="1"/>
  <c r="G10240" i="8" s="1"/>
  <c r="G10278" i="8" s="1"/>
  <c r="G10316" i="8" s="1"/>
  <c r="G10354" i="8" s="1"/>
  <c r="G10392" i="8" s="1"/>
  <c r="G10430" i="8" s="1"/>
  <c r="G10468" i="8" s="1"/>
  <c r="G10506" i="8" s="1"/>
  <c r="G10544" i="8" s="1"/>
  <c r="G10582" i="8" s="1"/>
  <c r="G10620" i="8" s="1"/>
  <c r="G10658" i="8" s="1"/>
  <c r="G10696" i="8" s="1"/>
  <c r="G10734" i="8" s="1"/>
  <c r="G10772" i="8" s="1"/>
  <c r="G10810" i="8" s="1"/>
  <c r="G10848" i="8" s="1"/>
  <c r="G10886" i="8" s="1"/>
  <c r="G10924" i="8" s="1"/>
  <c r="G10962" i="8" s="1"/>
  <c r="G11000" i="8" s="1"/>
  <c r="G11038" i="8" s="1"/>
  <c r="G11076" i="8" s="1"/>
  <c r="G11114" i="8" s="1"/>
  <c r="G11152" i="8" s="1"/>
  <c r="G11190" i="8" s="1"/>
  <c r="G11228" i="8" s="1"/>
  <c r="G11266" i="8" s="1"/>
  <c r="G11304" i="8" s="1"/>
  <c r="G11342" i="8" s="1"/>
  <c r="G11380" i="8" s="1"/>
  <c r="G11418" i="8" s="1"/>
  <c r="G11456" i="8" s="1"/>
  <c r="G11494" i="8" s="1"/>
  <c r="G11532" i="8" s="1"/>
  <c r="G11570" i="8" s="1"/>
  <c r="G11608" i="8" s="1"/>
  <c r="G11646" i="8" s="1"/>
  <c r="G11684" i="8" s="1"/>
  <c r="G11722" i="8" s="1"/>
  <c r="G11760" i="8" s="1"/>
  <c r="G11798" i="8" s="1"/>
  <c r="G11836" i="8" s="1"/>
  <c r="G11874" i="8" s="1"/>
  <c r="G11912" i="8" s="1"/>
  <c r="G11950" i="8" s="1"/>
  <c r="G11988" i="8" s="1"/>
  <c r="G12026" i="8" s="1"/>
  <c r="G12064" i="8" s="1"/>
  <c r="G12102" i="8" s="1"/>
  <c r="G12140" i="8" s="1"/>
  <c r="G12178" i="8" s="1"/>
  <c r="G12216" i="8" s="1"/>
  <c r="G12254" i="8" s="1"/>
  <c r="G12292" i="8" s="1"/>
  <c r="G12330" i="8" s="1"/>
  <c r="G12368" i="8" s="1"/>
  <c r="G12406" i="8" s="1"/>
  <c r="G12444" i="8" s="1"/>
  <c r="G12482" i="8" s="1"/>
  <c r="G12520" i="8" s="1"/>
  <c r="G12558" i="8" s="1"/>
  <c r="G12596" i="8" s="1"/>
  <c r="G12634" i="8" s="1"/>
  <c r="G12672" i="8" s="1"/>
  <c r="G12710" i="8" s="1"/>
  <c r="G12748" i="8" s="1"/>
  <c r="G12786" i="8" s="1"/>
  <c r="G12824" i="8" s="1"/>
  <c r="G12862" i="8" s="1"/>
  <c r="G12900" i="8" s="1"/>
  <c r="H94" i="8"/>
  <c r="H132" i="8" s="1"/>
  <c r="H170" i="8" s="1"/>
  <c r="H208" i="8" s="1"/>
  <c r="H246" i="8" s="1"/>
  <c r="H284" i="8" s="1"/>
  <c r="H322" i="8" s="1"/>
  <c r="H360" i="8" s="1"/>
  <c r="H398" i="8" s="1"/>
  <c r="H436" i="8" s="1"/>
  <c r="H474" i="8" s="1"/>
  <c r="H512" i="8" s="1"/>
  <c r="H550" i="8" s="1"/>
  <c r="H588" i="8" s="1"/>
  <c r="H626" i="8" s="1"/>
  <c r="H664" i="8" s="1"/>
  <c r="H702" i="8" s="1"/>
  <c r="H740" i="8" s="1"/>
  <c r="H778" i="8" s="1"/>
  <c r="H816" i="8" s="1"/>
  <c r="H854" i="8" s="1"/>
  <c r="H892" i="8" s="1"/>
  <c r="H930" i="8" s="1"/>
  <c r="H968" i="8" s="1"/>
  <c r="H1006" i="8" s="1"/>
  <c r="H1044" i="8" s="1"/>
  <c r="H1082" i="8" s="1"/>
  <c r="H1120" i="8" s="1"/>
  <c r="H1158" i="8" s="1"/>
  <c r="H1196" i="8" s="1"/>
  <c r="H1234" i="8" s="1"/>
  <c r="H1272" i="8" s="1"/>
  <c r="H1310" i="8" s="1"/>
  <c r="H1348" i="8" s="1"/>
  <c r="H1386" i="8" s="1"/>
  <c r="H1424" i="8" s="1"/>
  <c r="H1462" i="8" s="1"/>
  <c r="H1500" i="8" s="1"/>
  <c r="H1538" i="8" s="1"/>
  <c r="H1576" i="8" s="1"/>
  <c r="H1614" i="8" s="1"/>
  <c r="H1652" i="8" s="1"/>
  <c r="H1690" i="8" s="1"/>
  <c r="H1728" i="8" s="1"/>
  <c r="H1766" i="8" s="1"/>
  <c r="H1804" i="8" s="1"/>
  <c r="H1842" i="8" s="1"/>
  <c r="H1880" i="8" s="1"/>
  <c r="H1918" i="8" s="1"/>
  <c r="H1956" i="8" s="1"/>
  <c r="H1994" i="8" s="1"/>
  <c r="H2032" i="8" s="1"/>
  <c r="H2070" i="8" s="1"/>
  <c r="H2108" i="8" s="1"/>
  <c r="H2146" i="8" s="1"/>
  <c r="H2184" i="8" s="1"/>
  <c r="H2222" i="8" s="1"/>
  <c r="H2260" i="8" s="1"/>
  <c r="H2298" i="8" s="1"/>
  <c r="H2336" i="8" s="1"/>
  <c r="H2374" i="8" s="1"/>
  <c r="H2412" i="8" s="1"/>
  <c r="H2450" i="8" s="1"/>
  <c r="H2488" i="8" s="1"/>
  <c r="H2526" i="8" s="1"/>
  <c r="H2564" i="8" s="1"/>
  <c r="H2602" i="8" s="1"/>
  <c r="H2640" i="8" s="1"/>
  <c r="H2678" i="8" s="1"/>
  <c r="H2716" i="8" s="1"/>
  <c r="H2754" i="8" s="1"/>
  <c r="H2792" i="8" s="1"/>
  <c r="H2830" i="8" s="1"/>
  <c r="H2868" i="8" s="1"/>
  <c r="H2906" i="8" s="1"/>
  <c r="H2944" i="8" s="1"/>
  <c r="H2982" i="8" s="1"/>
  <c r="H3020" i="8" s="1"/>
  <c r="H3058" i="8" s="1"/>
  <c r="H3096" i="8" s="1"/>
  <c r="H3134" i="8" s="1"/>
  <c r="H3172" i="8" s="1"/>
  <c r="H3210" i="8" s="1"/>
  <c r="H3248" i="8" s="1"/>
  <c r="H3286" i="8" s="1"/>
  <c r="H3324" i="8" s="1"/>
  <c r="H3362" i="8" s="1"/>
  <c r="H3400" i="8" s="1"/>
  <c r="H3438" i="8" s="1"/>
  <c r="H3476" i="8" s="1"/>
  <c r="H3514" i="8" s="1"/>
  <c r="H3552" i="8" s="1"/>
  <c r="H3590" i="8" s="1"/>
  <c r="H3628" i="8" s="1"/>
  <c r="H3666" i="8" s="1"/>
  <c r="H3704" i="8" s="1"/>
  <c r="H3742" i="8" s="1"/>
  <c r="H3780" i="8" s="1"/>
  <c r="H3818" i="8" s="1"/>
  <c r="H3856" i="8" s="1"/>
  <c r="H3894" i="8" s="1"/>
  <c r="H3932" i="8" s="1"/>
  <c r="H3970" i="8" s="1"/>
  <c r="H4008" i="8" s="1"/>
  <c r="H4046" i="8" s="1"/>
  <c r="H4084" i="8" s="1"/>
  <c r="H4122" i="8" s="1"/>
  <c r="H4160" i="8" s="1"/>
  <c r="H4198" i="8" s="1"/>
  <c r="H4236" i="8" s="1"/>
  <c r="H4274" i="8" s="1"/>
  <c r="H4312" i="8" s="1"/>
  <c r="H4350" i="8" s="1"/>
  <c r="H4388" i="8" s="1"/>
  <c r="H4426" i="8" s="1"/>
  <c r="H4464" i="8" s="1"/>
  <c r="H4502" i="8" s="1"/>
  <c r="H4540" i="8" s="1"/>
  <c r="H4578" i="8" s="1"/>
  <c r="H4616" i="8" s="1"/>
  <c r="H4654" i="8" s="1"/>
  <c r="H4692" i="8" s="1"/>
  <c r="H4730" i="8" s="1"/>
  <c r="H4768" i="8" s="1"/>
  <c r="H4806" i="8" s="1"/>
  <c r="H4844" i="8" s="1"/>
  <c r="H4882" i="8" s="1"/>
  <c r="H4920" i="8" s="1"/>
  <c r="H4958" i="8" s="1"/>
  <c r="H4996" i="8" s="1"/>
  <c r="H5034" i="8" s="1"/>
  <c r="H5072" i="8" s="1"/>
  <c r="H5110" i="8" s="1"/>
  <c r="H5148" i="8" s="1"/>
  <c r="H5186" i="8" s="1"/>
  <c r="H5224" i="8" s="1"/>
  <c r="H5262" i="8" s="1"/>
  <c r="H5300" i="8" s="1"/>
  <c r="H5338" i="8" s="1"/>
  <c r="H5376" i="8" s="1"/>
  <c r="H5414" i="8" s="1"/>
  <c r="H5452" i="8" s="1"/>
  <c r="H5490" i="8" s="1"/>
  <c r="H5528" i="8" s="1"/>
  <c r="H5566" i="8" s="1"/>
  <c r="H5604" i="8" s="1"/>
  <c r="H5642" i="8" s="1"/>
  <c r="H5680" i="8" s="1"/>
  <c r="H5718" i="8" s="1"/>
  <c r="H5756" i="8" s="1"/>
  <c r="H5794" i="8" s="1"/>
  <c r="H5832" i="8" s="1"/>
  <c r="H5870" i="8" s="1"/>
  <c r="H5908" i="8" s="1"/>
  <c r="H5946" i="8" s="1"/>
  <c r="H5984" i="8" s="1"/>
  <c r="H6022" i="8" s="1"/>
  <c r="H6060" i="8" s="1"/>
  <c r="H6098" i="8" s="1"/>
  <c r="H6136" i="8" s="1"/>
  <c r="H6174" i="8" s="1"/>
  <c r="H6212" i="8" s="1"/>
  <c r="H6250" i="8" s="1"/>
  <c r="H6288" i="8" s="1"/>
  <c r="H6326" i="8" s="1"/>
  <c r="H6364" i="8" s="1"/>
  <c r="H6402" i="8" s="1"/>
  <c r="H6440" i="8" s="1"/>
  <c r="H6478" i="8" s="1"/>
  <c r="H6516" i="8" s="1"/>
  <c r="H6554" i="8" s="1"/>
  <c r="H6592" i="8" s="1"/>
  <c r="H6630" i="8" s="1"/>
  <c r="H6668" i="8" s="1"/>
  <c r="H6706" i="8" s="1"/>
  <c r="H6744" i="8" s="1"/>
  <c r="H6782" i="8" s="1"/>
  <c r="H6820" i="8" s="1"/>
  <c r="H6858" i="8" s="1"/>
  <c r="H6896" i="8" s="1"/>
  <c r="H6934" i="8" s="1"/>
  <c r="H6972" i="8" s="1"/>
  <c r="H7010" i="8" s="1"/>
  <c r="H7048" i="8" s="1"/>
  <c r="H7086" i="8" s="1"/>
  <c r="H7124" i="8" s="1"/>
  <c r="H7162" i="8" s="1"/>
  <c r="H7200" i="8" s="1"/>
  <c r="H7238" i="8" s="1"/>
  <c r="H7276" i="8" s="1"/>
  <c r="H7314" i="8" s="1"/>
  <c r="H7352" i="8" s="1"/>
  <c r="H7390" i="8" s="1"/>
  <c r="H7428" i="8" s="1"/>
  <c r="H7466" i="8" s="1"/>
  <c r="H7504" i="8" s="1"/>
  <c r="H7542" i="8" s="1"/>
  <c r="H7580" i="8" s="1"/>
  <c r="H7618" i="8" s="1"/>
  <c r="H7656" i="8" s="1"/>
  <c r="H7694" i="8" s="1"/>
  <c r="H7732" i="8" s="1"/>
  <c r="H7770" i="8" s="1"/>
  <c r="H7808" i="8" s="1"/>
  <c r="H7846" i="8" s="1"/>
  <c r="H7884" i="8" s="1"/>
  <c r="H7922" i="8" s="1"/>
  <c r="H7960" i="8" s="1"/>
  <c r="H7998" i="8" s="1"/>
  <c r="H8036" i="8" s="1"/>
  <c r="H8074" i="8" s="1"/>
  <c r="H8112" i="8" s="1"/>
  <c r="H8150" i="8" s="1"/>
  <c r="H8188" i="8" s="1"/>
  <c r="H8226" i="8" s="1"/>
  <c r="H8264" i="8" s="1"/>
  <c r="H8302" i="8" s="1"/>
  <c r="H8340" i="8" s="1"/>
  <c r="H8378" i="8" s="1"/>
  <c r="H8416" i="8" s="1"/>
  <c r="H8454" i="8" s="1"/>
  <c r="H8492" i="8" s="1"/>
  <c r="H8530" i="8" s="1"/>
  <c r="H8568" i="8" s="1"/>
  <c r="H8606" i="8" s="1"/>
  <c r="H8644" i="8" s="1"/>
  <c r="H8682" i="8" s="1"/>
  <c r="H8720" i="8" s="1"/>
  <c r="H8758" i="8" s="1"/>
  <c r="H8796" i="8" s="1"/>
  <c r="H8834" i="8" s="1"/>
  <c r="H8872" i="8" s="1"/>
  <c r="H8910" i="8" s="1"/>
  <c r="H8948" i="8" s="1"/>
  <c r="H8986" i="8" s="1"/>
  <c r="H9024" i="8" s="1"/>
  <c r="H9062" i="8" s="1"/>
  <c r="H9100" i="8" s="1"/>
  <c r="H9138" i="8" s="1"/>
  <c r="H9176" i="8" s="1"/>
  <c r="H9214" i="8" s="1"/>
  <c r="H9252" i="8" s="1"/>
  <c r="H9290" i="8" s="1"/>
  <c r="H9328" i="8" s="1"/>
  <c r="H9366" i="8" s="1"/>
  <c r="H9404" i="8" s="1"/>
  <c r="H9442" i="8" s="1"/>
  <c r="H9480" i="8" s="1"/>
  <c r="H9518" i="8" s="1"/>
  <c r="H9556" i="8" s="1"/>
  <c r="H9594" i="8" s="1"/>
  <c r="H9632" i="8" s="1"/>
  <c r="H9670" i="8" s="1"/>
  <c r="H9708" i="8" s="1"/>
  <c r="H9746" i="8" s="1"/>
  <c r="H9784" i="8" s="1"/>
  <c r="H9822" i="8" s="1"/>
  <c r="H9860" i="8" s="1"/>
  <c r="H9898" i="8" s="1"/>
  <c r="H9936" i="8" s="1"/>
  <c r="H9974" i="8" s="1"/>
  <c r="H10012" i="8" s="1"/>
  <c r="H10050" i="8" s="1"/>
  <c r="H10088" i="8" s="1"/>
  <c r="H10126" i="8" s="1"/>
  <c r="H10164" i="8" s="1"/>
  <c r="H10202" i="8" s="1"/>
  <c r="H10240" i="8" s="1"/>
  <c r="H10278" i="8" s="1"/>
  <c r="H10316" i="8" s="1"/>
  <c r="H10354" i="8" s="1"/>
  <c r="H10392" i="8" s="1"/>
  <c r="H10430" i="8" s="1"/>
  <c r="H10468" i="8" s="1"/>
  <c r="H10506" i="8" s="1"/>
  <c r="H10544" i="8" s="1"/>
  <c r="H10582" i="8" s="1"/>
  <c r="H10620" i="8" s="1"/>
  <c r="H10658" i="8" s="1"/>
  <c r="H10696" i="8" s="1"/>
  <c r="H10734" i="8" s="1"/>
  <c r="H10772" i="8" s="1"/>
  <c r="H10810" i="8" s="1"/>
  <c r="H10848" i="8" s="1"/>
  <c r="H10886" i="8" s="1"/>
  <c r="H10924" i="8" s="1"/>
  <c r="H10962" i="8" s="1"/>
  <c r="H11000" i="8" s="1"/>
  <c r="H11038" i="8" s="1"/>
  <c r="H11076" i="8" s="1"/>
  <c r="H11114" i="8" s="1"/>
  <c r="H11152" i="8" s="1"/>
  <c r="H11190" i="8" s="1"/>
  <c r="H11228" i="8" s="1"/>
  <c r="H11266" i="8" s="1"/>
  <c r="H11304" i="8" s="1"/>
  <c r="H11342" i="8" s="1"/>
  <c r="H11380" i="8" s="1"/>
  <c r="H11418" i="8" s="1"/>
  <c r="H11456" i="8" s="1"/>
  <c r="H11494" i="8" s="1"/>
  <c r="H11532" i="8" s="1"/>
  <c r="H11570" i="8" s="1"/>
  <c r="H11608" i="8" s="1"/>
  <c r="H11646" i="8" s="1"/>
  <c r="H11684" i="8" s="1"/>
  <c r="H11722" i="8" s="1"/>
  <c r="H11760" i="8" s="1"/>
  <c r="H11798" i="8" s="1"/>
  <c r="H11836" i="8" s="1"/>
  <c r="H11874" i="8" s="1"/>
  <c r="H11912" i="8" s="1"/>
  <c r="H11950" i="8" s="1"/>
  <c r="H11988" i="8" s="1"/>
  <c r="H12026" i="8" s="1"/>
  <c r="H12064" i="8" s="1"/>
  <c r="H12102" i="8" s="1"/>
  <c r="H12140" i="8" s="1"/>
  <c r="H12178" i="8" s="1"/>
  <c r="H12216" i="8" s="1"/>
  <c r="H12254" i="8" s="1"/>
  <c r="H12292" i="8" s="1"/>
  <c r="H12330" i="8" s="1"/>
  <c r="H12368" i="8" s="1"/>
  <c r="H12406" i="8" s="1"/>
  <c r="H12444" i="8" s="1"/>
  <c r="H12482" i="8" s="1"/>
  <c r="H12520" i="8" s="1"/>
  <c r="H12558" i="8" s="1"/>
  <c r="H12596" i="8" s="1"/>
  <c r="H12634" i="8" s="1"/>
  <c r="H12672" i="8" s="1"/>
  <c r="H12710" i="8" s="1"/>
  <c r="H12748" i="8" s="1"/>
  <c r="H12786" i="8" s="1"/>
  <c r="H12824" i="8" s="1"/>
  <c r="H12862" i="8" s="1"/>
  <c r="H12900" i="8" s="1"/>
  <c r="J94" i="8"/>
  <c r="J132" i="8" s="1"/>
  <c r="J170" i="8" s="1"/>
  <c r="J208" i="8" s="1"/>
  <c r="J246" i="8" s="1"/>
  <c r="J284" i="8" s="1"/>
  <c r="J322" i="8" s="1"/>
  <c r="J360" i="8" s="1"/>
  <c r="J398" i="8" s="1"/>
  <c r="J436" i="8" s="1"/>
  <c r="J474" i="8" s="1"/>
  <c r="J512" i="8" s="1"/>
  <c r="J550" i="8" s="1"/>
  <c r="J588" i="8" s="1"/>
  <c r="J626" i="8" s="1"/>
  <c r="J664" i="8" s="1"/>
  <c r="J702" i="8" s="1"/>
  <c r="J740" i="8" s="1"/>
  <c r="J778" i="8" s="1"/>
  <c r="J816" i="8" s="1"/>
  <c r="J854" i="8" s="1"/>
  <c r="J892" i="8" s="1"/>
  <c r="J930" i="8" s="1"/>
  <c r="J968" i="8" s="1"/>
  <c r="J1006" i="8" s="1"/>
  <c r="J1044" i="8" s="1"/>
  <c r="J1082" i="8" s="1"/>
  <c r="J1120" i="8" s="1"/>
  <c r="J1158" i="8" s="1"/>
  <c r="J1196" i="8" s="1"/>
  <c r="J1234" i="8" s="1"/>
  <c r="J1272" i="8" s="1"/>
  <c r="J1310" i="8" s="1"/>
  <c r="J1348" i="8" s="1"/>
  <c r="J1386" i="8" s="1"/>
  <c r="J1424" i="8" s="1"/>
  <c r="J1462" i="8" s="1"/>
  <c r="J1500" i="8" s="1"/>
  <c r="J1538" i="8" s="1"/>
  <c r="J1576" i="8" s="1"/>
  <c r="J1614" i="8" s="1"/>
  <c r="J1652" i="8" s="1"/>
  <c r="J1690" i="8" s="1"/>
  <c r="J1728" i="8" s="1"/>
  <c r="J1766" i="8" s="1"/>
  <c r="J1804" i="8" s="1"/>
  <c r="J1842" i="8" s="1"/>
  <c r="J1880" i="8" s="1"/>
  <c r="J1918" i="8" s="1"/>
  <c r="J1956" i="8" s="1"/>
  <c r="J1994" i="8" s="1"/>
  <c r="J2032" i="8" s="1"/>
  <c r="J2070" i="8" s="1"/>
  <c r="J2108" i="8" s="1"/>
  <c r="J2146" i="8" s="1"/>
  <c r="J2184" i="8" s="1"/>
  <c r="J2222" i="8" s="1"/>
  <c r="J2260" i="8" s="1"/>
  <c r="J2298" i="8" s="1"/>
  <c r="J2336" i="8" s="1"/>
  <c r="J2374" i="8" s="1"/>
  <c r="J2412" i="8" s="1"/>
  <c r="J2450" i="8" s="1"/>
  <c r="J2488" i="8" s="1"/>
  <c r="J2526" i="8" s="1"/>
  <c r="J2564" i="8" s="1"/>
  <c r="J2602" i="8" s="1"/>
  <c r="J2640" i="8" s="1"/>
  <c r="J2678" i="8" s="1"/>
  <c r="J2716" i="8" s="1"/>
  <c r="J2754" i="8" s="1"/>
  <c r="J2792" i="8" s="1"/>
  <c r="J2830" i="8" s="1"/>
  <c r="J2868" i="8" s="1"/>
  <c r="J2906" i="8" s="1"/>
  <c r="J2944" i="8" s="1"/>
  <c r="J2982" i="8" s="1"/>
  <c r="J3020" i="8" s="1"/>
  <c r="J3058" i="8" s="1"/>
  <c r="J3096" i="8" s="1"/>
  <c r="J3134" i="8" s="1"/>
  <c r="J3172" i="8" s="1"/>
  <c r="J3210" i="8" s="1"/>
  <c r="J3248" i="8" s="1"/>
  <c r="J3286" i="8" s="1"/>
  <c r="J3324" i="8" s="1"/>
  <c r="J3362" i="8" s="1"/>
  <c r="J3400" i="8" s="1"/>
  <c r="J3438" i="8" s="1"/>
  <c r="J3476" i="8" s="1"/>
  <c r="J3514" i="8" s="1"/>
  <c r="J3552" i="8" s="1"/>
  <c r="J3590" i="8" s="1"/>
  <c r="J3628" i="8" s="1"/>
  <c r="J3666" i="8" s="1"/>
  <c r="J3704" i="8" s="1"/>
  <c r="J3742" i="8" s="1"/>
  <c r="J3780" i="8" s="1"/>
  <c r="J3818" i="8" s="1"/>
  <c r="J3856" i="8" s="1"/>
  <c r="J3894" i="8" s="1"/>
  <c r="J3932" i="8" s="1"/>
  <c r="J3970" i="8" s="1"/>
  <c r="J4008" i="8" s="1"/>
  <c r="J4046" i="8" s="1"/>
  <c r="J4084" i="8" s="1"/>
  <c r="J4122" i="8" s="1"/>
  <c r="J4160" i="8" s="1"/>
  <c r="J4198" i="8" s="1"/>
  <c r="J4236" i="8" s="1"/>
  <c r="J4274" i="8" s="1"/>
  <c r="J4312" i="8" s="1"/>
  <c r="J4350" i="8" s="1"/>
  <c r="J4388" i="8" s="1"/>
  <c r="J4426" i="8" s="1"/>
  <c r="J4464" i="8" s="1"/>
  <c r="J4502" i="8" s="1"/>
  <c r="J4540" i="8" s="1"/>
  <c r="J4578" i="8" s="1"/>
  <c r="J4616" i="8" s="1"/>
  <c r="J4654" i="8" s="1"/>
  <c r="J4692" i="8" s="1"/>
  <c r="J4730" i="8" s="1"/>
  <c r="J4768" i="8" s="1"/>
  <c r="J4806" i="8" s="1"/>
  <c r="J4844" i="8" s="1"/>
  <c r="J4882" i="8" s="1"/>
  <c r="J4920" i="8" s="1"/>
  <c r="J4958" i="8" s="1"/>
  <c r="J4996" i="8" s="1"/>
  <c r="J5034" i="8" s="1"/>
  <c r="J5072" i="8" s="1"/>
  <c r="J5110" i="8" s="1"/>
  <c r="J5148" i="8" s="1"/>
  <c r="J5186" i="8" s="1"/>
  <c r="J5224" i="8" s="1"/>
  <c r="J5262" i="8" s="1"/>
  <c r="J5300" i="8" s="1"/>
  <c r="J5338" i="8" s="1"/>
  <c r="J5376" i="8" s="1"/>
  <c r="J5414" i="8" s="1"/>
  <c r="J5452" i="8" s="1"/>
  <c r="J5490" i="8" s="1"/>
  <c r="J5528" i="8" s="1"/>
  <c r="J5566" i="8" s="1"/>
  <c r="J5604" i="8" s="1"/>
  <c r="J5642" i="8" s="1"/>
  <c r="J5680" i="8" s="1"/>
  <c r="J5718" i="8" s="1"/>
  <c r="J5756" i="8" s="1"/>
  <c r="J5794" i="8" s="1"/>
  <c r="J5832" i="8" s="1"/>
  <c r="J5870" i="8" s="1"/>
  <c r="J5908" i="8" s="1"/>
  <c r="J5946" i="8" s="1"/>
  <c r="J5984" i="8" s="1"/>
  <c r="J6022" i="8" s="1"/>
  <c r="J6060" i="8" s="1"/>
  <c r="J6098" i="8" s="1"/>
  <c r="J6136" i="8" s="1"/>
  <c r="J6174" i="8" s="1"/>
  <c r="J6212" i="8" s="1"/>
  <c r="J6250" i="8" s="1"/>
  <c r="J6288" i="8" s="1"/>
  <c r="J6326" i="8" s="1"/>
  <c r="J6364" i="8" s="1"/>
  <c r="J6402" i="8" s="1"/>
  <c r="J6440" i="8" s="1"/>
  <c r="J6478" i="8" s="1"/>
  <c r="J6516" i="8" s="1"/>
  <c r="J6554" i="8" s="1"/>
  <c r="J6592" i="8" s="1"/>
  <c r="J6630" i="8" s="1"/>
  <c r="J6668" i="8" s="1"/>
  <c r="J6706" i="8" s="1"/>
  <c r="J6744" i="8" s="1"/>
  <c r="J6782" i="8" s="1"/>
  <c r="J6820" i="8" s="1"/>
  <c r="J6858" i="8" s="1"/>
  <c r="J6896" i="8" s="1"/>
  <c r="J6934" i="8" s="1"/>
  <c r="J6972" i="8" s="1"/>
  <c r="J7010" i="8" s="1"/>
  <c r="J7048" i="8" s="1"/>
  <c r="J7086" i="8" s="1"/>
  <c r="J7124" i="8" s="1"/>
  <c r="J7162" i="8" s="1"/>
  <c r="J7200" i="8" s="1"/>
  <c r="J7238" i="8" s="1"/>
  <c r="J7276" i="8" s="1"/>
  <c r="J7314" i="8" s="1"/>
  <c r="J7352" i="8" s="1"/>
  <c r="J7390" i="8" s="1"/>
  <c r="J7428" i="8" s="1"/>
  <c r="J7466" i="8" s="1"/>
  <c r="J7504" i="8" s="1"/>
  <c r="J7542" i="8" s="1"/>
  <c r="J7580" i="8" s="1"/>
  <c r="J7618" i="8" s="1"/>
  <c r="J7656" i="8" s="1"/>
  <c r="J7694" i="8" s="1"/>
  <c r="J7732" i="8" s="1"/>
  <c r="J7770" i="8" s="1"/>
  <c r="J7808" i="8" s="1"/>
  <c r="J7846" i="8" s="1"/>
  <c r="J7884" i="8" s="1"/>
  <c r="J7922" i="8" s="1"/>
  <c r="J7960" i="8" s="1"/>
  <c r="J7998" i="8" s="1"/>
  <c r="J8036" i="8" s="1"/>
  <c r="J8074" i="8" s="1"/>
  <c r="J8112" i="8" s="1"/>
  <c r="J8150" i="8" s="1"/>
  <c r="J8188" i="8" s="1"/>
  <c r="J8226" i="8" s="1"/>
  <c r="J8264" i="8" s="1"/>
  <c r="J8302" i="8" s="1"/>
  <c r="J8340" i="8" s="1"/>
  <c r="J8378" i="8" s="1"/>
  <c r="J8416" i="8" s="1"/>
  <c r="J8454" i="8" s="1"/>
  <c r="J8492" i="8" s="1"/>
  <c r="J8530" i="8" s="1"/>
  <c r="J8568" i="8" s="1"/>
  <c r="J8606" i="8" s="1"/>
  <c r="J8644" i="8" s="1"/>
  <c r="J8682" i="8" s="1"/>
  <c r="J8720" i="8" s="1"/>
  <c r="J8758" i="8" s="1"/>
  <c r="J8796" i="8" s="1"/>
  <c r="J8834" i="8" s="1"/>
  <c r="J8872" i="8" s="1"/>
  <c r="J8910" i="8" s="1"/>
  <c r="J8948" i="8" s="1"/>
  <c r="J8986" i="8" s="1"/>
  <c r="J9024" i="8" s="1"/>
  <c r="J9062" i="8" s="1"/>
  <c r="J9100" i="8" s="1"/>
  <c r="J9138" i="8" s="1"/>
  <c r="J9176" i="8" s="1"/>
  <c r="J9214" i="8" s="1"/>
  <c r="J9252" i="8" s="1"/>
  <c r="J9290" i="8" s="1"/>
  <c r="J9328" i="8" s="1"/>
  <c r="J9366" i="8" s="1"/>
  <c r="J9404" i="8" s="1"/>
  <c r="J9442" i="8" s="1"/>
  <c r="J9480" i="8" s="1"/>
  <c r="J9518" i="8" s="1"/>
  <c r="J9556" i="8" s="1"/>
  <c r="J9594" i="8" s="1"/>
  <c r="J9632" i="8" s="1"/>
  <c r="J9670" i="8" s="1"/>
  <c r="J9708" i="8" s="1"/>
  <c r="J9746" i="8" s="1"/>
  <c r="J9784" i="8" s="1"/>
  <c r="J9822" i="8" s="1"/>
  <c r="J9860" i="8" s="1"/>
  <c r="J9898" i="8" s="1"/>
  <c r="J9936" i="8" s="1"/>
  <c r="J9974" i="8" s="1"/>
  <c r="J10012" i="8" s="1"/>
  <c r="J10050" i="8" s="1"/>
  <c r="J10088" i="8" s="1"/>
  <c r="J10126" i="8" s="1"/>
  <c r="J10164" i="8" s="1"/>
  <c r="J10202" i="8" s="1"/>
  <c r="J10240" i="8" s="1"/>
  <c r="J10278" i="8" s="1"/>
  <c r="J10316" i="8" s="1"/>
  <c r="J10354" i="8" s="1"/>
  <c r="J10392" i="8" s="1"/>
  <c r="J10430" i="8" s="1"/>
  <c r="J10468" i="8" s="1"/>
  <c r="J10506" i="8" s="1"/>
  <c r="J10544" i="8" s="1"/>
  <c r="J10582" i="8" s="1"/>
  <c r="J10620" i="8" s="1"/>
  <c r="J10658" i="8" s="1"/>
  <c r="J10696" i="8" s="1"/>
  <c r="J10734" i="8" s="1"/>
  <c r="J10772" i="8" s="1"/>
  <c r="J10810" i="8" s="1"/>
  <c r="J10848" i="8" s="1"/>
  <c r="J10886" i="8" s="1"/>
  <c r="J10924" i="8" s="1"/>
  <c r="J10962" i="8" s="1"/>
  <c r="J11000" i="8" s="1"/>
  <c r="J11038" i="8" s="1"/>
  <c r="J11076" i="8" s="1"/>
  <c r="J11114" i="8" s="1"/>
  <c r="J11152" i="8" s="1"/>
  <c r="J11190" i="8" s="1"/>
  <c r="J11228" i="8" s="1"/>
  <c r="J11266" i="8" s="1"/>
  <c r="J11304" i="8" s="1"/>
  <c r="J11342" i="8" s="1"/>
  <c r="J11380" i="8" s="1"/>
  <c r="J11418" i="8" s="1"/>
  <c r="J11456" i="8" s="1"/>
  <c r="J11494" i="8" s="1"/>
  <c r="J11532" i="8" s="1"/>
  <c r="J11570" i="8" s="1"/>
  <c r="J11608" i="8" s="1"/>
  <c r="J11646" i="8" s="1"/>
  <c r="J11684" i="8" s="1"/>
  <c r="J11722" i="8" s="1"/>
  <c r="J11760" i="8" s="1"/>
  <c r="J11798" i="8" s="1"/>
  <c r="J11836" i="8" s="1"/>
  <c r="J11874" i="8" s="1"/>
  <c r="J11912" i="8" s="1"/>
  <c r="J11950" i="8" s="1"/>
  <c r="J11988" i="8" s="1"/>
  <c r="J12026" i="8" s="1"/>
  <c r="J12064" i="8" s="1"/>
  <c r="J12102" i="8" s="1"/>
  <c r="J12140" i="8" s="1"/>
  <c r="J12178" i="8" s="1"/>
  <c r="J12216" i="8" s="1"/>
  <c r="J12254" i="8" s="1"/>
  <c r="J12292" i="8" s="1"/>
  <c r="J12330" i="8" s="1"/>
  <c r="J12368" i="8" s="1"/>
  <c r="J12406" i="8" s="1"/>
  <c r="J12444" i="8" s="1"/>
  <c r="J12482" i="8" s="1"/>
  <c r="J12520" i="8" s="1"/>
  <c r="J12558" i="8" s="1"/>
  <c r="J12596" i="8" s="1"/>
  <c r="J12634" i="8" s="1"/>
  <c r="J12672" i="8" s="1"/>
  <c r="J12710" i="8" s="1"/>
  <c r="J12748" i="8" s="1"/>
  <c r="J12786" i="8" s="1"/>
  <c r="J12824" i="8" s="1"/>
  <c r="J12862" i="8" s="1"/>
  <c r="J12900" i="8" s="1"/>
  <c r="G95" i="8"/>
  <c r="G133" i="8" s="1"/>
  <c r="G171" i="8" s="1"/>
  <c r="G209" i="8" s="1"/>
  <c r="G247" i="8" s="1"/>
  <c r="G285" i="8" s="1"/>
  <c r="G323" i="8" s="1"/>
  <c r="G361" i="8" s="1"/>
  <c r="G399" i="8" s="1"/>
  <c r="G437" i="8" s="1"/>
  <c r="G475" i="8" s="1"/>
  <c r="G513" i="8" s="1"/>
  <c r="G551" i="8" s="1"/>
  <c r="G589" i="8" s="1"/>
  <c r="G627" i="8" s="1"/>
  <c r="G665" i="8" s="1"/>
  <c r="G703" i="8" s="1"/>
  <c r="G741" i="8" s="1"/>
  <c r="G779" i="8" s="1"/>
  <c r="G817" i="8" s="1"/>
  <c r="G855" i="8" s="1"/>
  <c r="G893" i="8" s="1"/>
  <c r="G931" i="8" s="1"/>
  <c r="G969" i="8" s="1"/>
  <c r="G1007" i="8" s="1"/>
  <c r="G1045" i="8" s="1"/>
  <c r="G1083" i="8" s="1"/>
  <c r="G1121" i="8" s="1"/>
  <c r="G1159" i="8" s="1"/>
  <c r="G1197" i="8" s="1"/>
  <c r="G1235" i="8" s="1"/>
  <c r="G1273" i="8" s="1"/>
  <c r="G1311" i="8" s="1"/>
  <c r="G1349" i="8" s="1"/>
  <c r="G1387" i="8" s="1"/>
  <c r="G1425" i="8" s="1"/>
  <c r="G1463" i="8" s="1"/>
  <c r="G1501" i="8" s="1"/>
  <c r="G1539" i="8" s="1"/>
  <c r="G1577" i="8" s="1"/>
  <c r="G1615" i="8" s="1"/>
  <c r="G1653" i="8" s="1"/>
  <c r="G1691" i="8" s="1"/>
  <c r="G1729" i="8" s="1"/>
  <c r="G1767" i="8" s="1"/>
  <c r="G1805" i="8" s="1"/>
  <c r="G1843" i="8" s="1"/>
  <c r="G1881" i="8" s="1"/>
  <c r="G1919" i="8" s="1"/>
  <c r="G1957" i="8" s="1"/>
  <c r="G1995" i="8" s="1"/>
  <c r="G2033" i="8" s="1"/>
  <c r="G2071" i="8" s="1"/>
  <c r="G2109" i="8" s="1"/>
  <c r="G2147" i="8" s="1"/>
  <c r="G2185" i="8" s="1"/>
  <c r="G2223" i="8" s="1"/>
  <c r="G2261" i="8" s="1"/>
  <c r="G2299" i="8" s="1"/>
  <c r="G2337" i="8" s="1"/>
  <c r="G2375" i="8" s="1"/>
  <c r="G2413" i="8" s="1"/>
  <c r="G2451" i="8" s="1"/>
  <c r="G2489" i="8" s="1"/>
  <c r="G2527" i="8" s="1"/>
  <c r="G2565" i="8" s="1"/>
  <c r="G2603" i="8" s="1"/>
  <c r="G2641" i="8" s="1"/>
  <c r="G2679" i="8" s="1"/>
  <c r="G2717" i="8" s="1"/>
  <c r="G2755" i="8" s="1"/>
  <c r="G2793" i="8" s="1"/>
  <c r="G2831" i="8" s="1"/>
  <c r="G2869" i="8" s="1"/>
  <c r="G2907" i="8" s="1"/>
  <c r="G2945" i="8" s="1"/>
  <c r="G2983" i="8" s="1"/>
  <c r="G3021" i="8" s="1"/>
  <c r="G3059" i="8" s="1"/>
  <c r="G3097" i="8" s="1"/>
  <c r="G3135" i="8" s="1"/>
  <c r="G3173" i="8" s="1"/>
  <c r="G3211" i="8" s="1"/>
  <c r="G3249" i="8" s="1"/>
  <c r="G3287" i="8" s="1"/>
  <c r="G3325" i="8" s="1"/>
  <c r="G3363" i="8" s="1"/>
  <c r="G3401" i="8" s="1"/>
  <c r="G3439" i="8" s="1"/>
  <c r="G3477" i="8" s="1"/>
  <c r="G3515" i="8" s="1"/>
  <c r="G3553" i="8" s="1"/>
  <c r="G3591" i="8" s="1"/>
  <c r="G3629" i="8" s="1"/>
  <c r="G3667" i="8" s="1"/>
  <c r="G3705" i="8" s="1"/>
  <c r="G3743" i="8" s="1"/>
  <c r="G3781" i="8" s="1"/>
  <c r="G3819" i="8" s="1"/>
  <c r="G3857" i="8" s="1"/>
  <c r="G3895" i="8" s="1"/>
  <c r="G3933" i="8" s="1"/>
  <c r="G3971" i="8" s="1"/>
  <c r="G4009" i="8" s="1"/>
  <c r="G4047" i="8" s="1"/>
  <c r="G4085" i="8" s="1"/>
  <c r="G4123" i="8" s="1"/>
  <c r="G4161" i="8" s="1"/>
  <c r="G4199" i="8" s="1"/>
  <c r="G4237" i="8" s="1"/>
  <c r="G4275" i="8" s="1"/>
  <c r="G4313" i="8" s="1"/>
  <c r="G4351" i="8" s="1"/>
  <c r="G4389" i="8" s="1"/>
  <c r="G4427" i="8" s="1"/>
  <c r="G4465" i="8" s="1"/>
  <c r="G4503" i="8" s="1"/>
  <c r="G4541" i="8" s="1"/>
  <c r="G4579" i="8" s="1"/>
  <c r="G4617" i="8" s="1"/>
  <c r="G4655" i="8" s="1"/>
  <c r="G4693" i="8" s="1"/>
  <c r="G4731" i="8" s="1"/>
  <c r="G4769" i="8" s="1"/>
  <c r="G4807" i="8" s="1"/>
  <c r="G4845" i="8" s="1"/>
  <c r="G4883" i="8" s="1"/>
  <c r="G4921" i="8" s="1"/>
  <c r="G4959" i="8" s="1"/>
  <c r="G4997" i="8" s="1"/>
  <c r="G5035" i="8" s="1"/>
  <c r="G5073" i="8" s="1"/>
  <c r="G5111" i="8" s="1"/>
  <c r="G5149" i="8" s="1"/>
  <c r="G5187" i="8" s="1"/>
  <c r="G5225" i="8" s="1"/>
  <c r="G5263" i="8" s="1"/>
  <c r="G5301" i="8" s="1"/>
  <c r="G5339" i="8" s="1"/>
  <c r="G5377" i="8" s="1"/>
  <c r="G5415" i="8" s="1"/>
  <c r="G5453" i="8" s="1"/>
  <c r="G5491" i="8" s="1"/>
  <c r="G5529" i="8" s="1"/>
  <c r="G5567" i="8" s="1"/>
  <c r="G5605" i="8" s="1"/>
  <c r="G5643" i="8" s="1"/>
  <c r="G5681" i="8" s="1"/>
  <c r="G5719" i="8" s="1"/>
  <c r="G5757" i="8" s="1"/>
  <c r="G5795" i="8" s="1"/>
  <c r="G5833" i="8" s="1"/>
  <c r="G5871" i="8" s="1"/>
  <c r="G5909" i="8" s="1"/>
  <c r="G5947" i="8" s="1"/>
  <c r="G5985" i="8" s="1"/>
  <c r="G6023" i="8" s="1"/>
  <c r="G6061" i="8" s="1"/>
  <c r="G6099" i="8" s="1"/>
  <c r="G6137" i="8" s="1"/>
  <c r="G6175" i="8" s="1"/>
  <c r="G6213" i="8" s="1"/>
  <c r="G6251" i="8" s="1"/>
  <c r="G6289" i="8" s="1"/>
  <c r="G6327" i="8" s="1"/>
  <c r="G6365" i="8" s="1"/>
  <c r="G6403" i="8" s="1"/>
  <c r="G6441" i="8" s="1"/>
  <c r="G6479" i="8" s="1"/>
  <c r="G6517" i="8" s="1"/>
  <c r="G6555" i="8" s="1"/>
  <c r="G6593" i="8" s="1"/>
  <c r="G6631" i="8" s="1"/>
  <c r="G6669" i="8" s="1"/>
  <c r="G6707" i="8" s="1"/>
  <c r="G6745" i="8" s="1"/>
  <c r="G6783" i="8" s="1"/>
  <c r="G6821" i="8" s="1"/>
  <c r="G6859" i="8" s="1"/>
  <c r="G6897" i="8" s="1"/>
  <c r="G6935" i="8" s="1"/>
  <c r="G6973" i="8" s="1"/>
  <c r="G7011" i="8" s="1"/>
  <c r="G7049" i="8" s="1"/>
  <c r="G7087" i="8" s="1"/>
  <c r="G7125" i="8" s="1"/>
  <c r="G7163" i="8" s="1"/>
  <c r="G7201" i="8" s="1"/>
  <c r="G7239" i="8" s="1"/>
  <c r="G7277" i="8" s="1"/>
  <c r="G7315" i="8" s="1"/>
  <c r="G7353" i="8" s="1"/>
  <c r="G7391" i="8" s="1"/>
  <c r="G7429" i="8" s="1"/>
  <c r="G7467" i="8" s="1"/>
  <c r="G7505" i="8" s="1"/>
  <c r="G7543" i="8" s="1"/>
  <c r="G7581" i="8" s="1"/>
  <c r="G7619" i="8" s="1"/>
  <c r="G7657" i="8" s="1"/>
  <c r="G7695" i="8" s="1"/>
  <c r="G7733" i="8" s="1"/>
  <c r="G7771" i="8" s="1"/>
  <c r="G7809" i="8" s="1"/>
  <c r="G7847" i="8" s="1"/>
  <c r="G7885" i="8" s="1"/>
  <c r="G7923" i="8" s="1"/>
  <c r="G7961" i="8" s="1"/>
  <c r="G7999" i="8" s="1"/>
  <c r="G8037" i="8" s="1"/>
  <c r="G8075" i="8" s="1"/>
  <c r="G8113" i="8" s="1"/>
  <c r="G8151" i="8" s="1"/>
  <c r="G8189" i="8" s="1"/>
  <c r="G8227" i="8" s="1"/>
  <c r="G8265" i="8" s="1"/>
  <c r="G8303" i="8" s="1"/>
  <c r="G8341" i="8" s="1"/>
  <c r="G8379" i="8" s="1"/>
  <c r="G8417" i="8" s="1"/>
  <c r="G8455" i="8" s="1"/>
  <c r="G8493" i="8" s="1"/>
  <c r="G8531" i="8" s="1"/>
  <c r="G8569" i="8" s="1"/>
  <c r="G8607" i="8" s="1"/>
  <c r="G8645" i="8" s="1"/>
  <c r="G8683" i="8" s="1"/>
  <c r="G8721" i="8" s="1"/>
  <c r="G8759" i="8" s="1"/>
  <c r="G8797" i="8" s="1"/>
  <c r="G8835" i="8" s="1"/>
  <c r="G8873" i="8" s="1"/>
  <c r="G8911" i="8" s="1"/>
  <c r="G8949" i="8" s="1"/>
  <c r="G8987" i="8" s="1"/>
  <c r="G9025" i="8" s="1"/>
  <c r="G9063" i="8" s="1"/>
  <c r="G9101" i="8" s="1"/>
  <c r="G9139" i="8" s="1"/>
  <c r="G9177" i="8" s="1"/>
  <c r="G9215" i="8" s="1"/>
  <c r="G9253" i="8" s="1"/>
  <c r="G9291" i="8" s="1"/>
  <c r="G9329" i="8" s="1"/>
  <c r="G9367" i="8" s="1"/>
  <c r="G9405" i="8" s="1"/>
  <c r="G9443" i="8" s="1"/>
  <c r="G9481" i="8" s="1"/>
  <c r="G9519" i="8" s="1"/>
  <c r="G9557" i="8" s="1"/>
  <c r="G9595" i="8" s="1"/>
  <c r="G9633" i="8" s="1"/>
  <c r="G9671" i="8" s="1"/>
  <c r="G9709" i="8" s="1"/>
  <c r="G9747" i="8" s="1"/>
  <c r="G9785" i="8" s="1"/>
  <c r="G9823" i="8" s="1"/>
  <c r="G9861" i="8" s="1"/>
  <c r="G9899" i="8" s="1"/>
  <c r="G9937" i="8" s="1"/>
  <c r="G9975" i="8" s="1"/>
  <c r="G10013" i="8" s="1"/>
  <c r="G10051" i="8" s="1"/>
  <c r="G10089" i="8" s="1"/>
  <c r="G10127" i="8" s="1"/>
  <c r="G10165" i="8" s="1"/>
  <c r="G10203" i="8" s="1"/>
  <c r="G10241" i="8" s="1"/>
  <c r="G10279" i="8" s="1"/>
  <c r="G10317" i="8" s="1"/>
  <c r="G10355" i="8" s="1"/>
  <c r="G10393" i="8" s="1"/>
  <c r="G10431" i="8" s="1"/>
  <c r="G10469" i="8" s="1"/>
  <c r="G10507" i="8" s="1"/>
  <c r="G10545" i="8" s="1"/>
  <c r="G10583" i="8" s="1"/>
  <c r="G10621" i="8" s="1"/>
  <c r="G10659" i="8" s="1"/>
  <c r="G10697" i="8" s="1"/>
  <c r="G10735" i="8" s="1"/>
  <c r="G10773" i="8" s="1"/>
  <c r="G10811" i="8" s="1"/>
  <c r="G10849" i="8" s="1"/>
  <c r="G10887" i="8" s="1"/>
  <c r="G10925" i="8" s="1"/>
  <c r="G10963" i="8" s="1"/>
  <c r="G11001" i="8" s="1"/>
  <c r="G11039" i="8" s="1"/>
  <c r="G11077" i="8" s="1"/>
  <c r="G11115" i="8" s="1"/>
  <c r="G11153" i="8" s="1"/>
  <c r="G11191" i="8" s="1"/>
  <c r="G11229" i="8" s="1"/>
  <c r="G11267" i="8" s="1"/>
  <c r="G11305" i="8" s="1"/>
  <c r="G11343" i="8" s="1"/>
  <c r="G11381" i="8" s="1"/>
  <c r="G11419" i="8" s="1"/>
  <c r="G11457" i="8" s="1"/>
  <c r="G11495" i="8" s="1"/>
  <c r="G11533" i="8" s="1"/>
  <c r="G11571" i="8" s="1"/>
  <c r="G11609" i="8" s="1"/>
  <c r="G11647" i="8" s="1"/>
  <c r="G11685" i="8" s="1"/>
  <c r="G11723" i="8" s="1"/>
  <c r="G11761" i="8" s="1"/>
  <c r="G11799" i="8" s="1"/>
  <c r="G11837" i="8" s="1"/>
  <c r="G11875" i="8" s="1"/>
  <c r="G11913" i="8" s="1"/>
  <c r="G11951" i="8" s="1"/>
  <c r="G11989" i="8" s="1"/>
  <c r="G12027" i="8" s="1"/>
  <c r="G12065" i="8" s="1"/>
  <c r="G12103" i="8" s="1"/>
  <c r="G12141" i="8" s="1"/>
  <c r="G12179" i="8" s="1"/>
  <c r="G12217" i="8" s="1"/>
  <c r="G12255" i="8" s="1"/>
  <c r="G12293" i="8" s="1"/>
  <c r="G12331" i="8" s="1"/>
  <c r="G12369" i="8" s="1"/>
  <c r="G12407" i="8" s="1"/>
  <c r="G12445" i="8" s="1"/>
  <c r="G12483" i="8" s="1"/>
  <c r="G12521" i="8" s="1"/>
  <c r="G12559" i="8" s="1"/>
  <c r="G12597" i="8" s="1"/>
  <c r="G12635" i="8" s="1"/>
  <c r="G12673" i="8" s="1"/>
  <c r="G12711" i="8" s="1"/>
  <c r="G12749" i="8" s="1"/>
  <c r="G12787" i="8" s="1"/>
  <c r="G12825" i="8" s="1"/>
  <c r="G12863" i="8" s="1"/>
  <c r="G12901" i="8" s="1"/>
  <c r="H95" i="8"/>
  <c r="H133" i="8" s="1"/>
  <c r="H171" i="8" s="1"/>
  <c r="H209" i="8" s="1"/>
  <c r="H247" i="8" s="1"/>
  <c r="H285" i="8" s="1"/>
  <c r="H323" i="8" s="1"/>
  <c r="H361" i="8" s="1"/>
  <c r="H399" i="8" s="1"/>
  <c r="H437" i="8" s="1"/>
  <c r="H475" i="8" s="1"/>
  <c r="H513" i="8" s="1"/>
  <c r="H551" i="8" s="1"/>
  <c r="H589" i="8" s="1"/>
  <c r="H627" i="8" s="1"/>
  <c r="H665" i="8" s="1"/>
  <c r="H703" i="8" s="1"/>
  <c r="H741" i="8" s="1"/>
  <c r="H779" i="8" s="1"/>
  <c r="H817" i="8" s="1"/>
  <c r="H855" i="8" s="1"/>
  <c r="H893" i="8" s="1"/>
  <c r="H931" i="8" s="1"/>
  <c r="H969" i="8" s="1"/>
  <c r="H1007" i="8" s="1"/>
  <c r="H1045" i="8" s="1"/>
  <c r="H1083" i="8" s="1"/>
  <c r="H1121" i="8" s="1"/>
  <c r="H1159" i="8" s="1"/>
  <c r="H1197" i="8" s="1"/>
  <c r="H1235" i="8" s="1"/>
  <c r="H1273" i="8" s="1"/>
  <c r="H1311" i="8" s="1"/>
  <c r="H1349" i="8" s="1"/>
  <c r="H1387" i="8" s="1"/>
  <c r="H1425" i="8" s="1"/>
  <c r="H1463" i="8" s="1"/>
  <c r="H1501" i="8" s="1"/>
  <c r="H1539" i="8" s="1"/>
  <c r="H1577" i="8" s="1"/>
  <c r="H1615" i="8" s="1"/>
  <c r="H1653" i="8" s="1"/>
  <c r="H1691" i="8" s="1"/>
  <c r="H1729" i="8" s="1"/>
  <c r="H1767" i="8" s="1"/>
  <c r="H1805" i="8" s="1"/>
  <c r="H1843" i="8" s="1"/>
  <c r="H1881" i="8" s="1"/>
  <c r="H1919" i="8" s="1"/>
  <c r="H1957" i="8" s="1"/>
  <c r="H1995" i="8" s="1"/>
  <c r="H2033" i="8" s="1"/>
  <c r="H2071" i="8" s="1"/>
  <c r="H2109" i="8" s="1"/>
  <c r="H2147" i="8" s="1"/>
  <c r="H2185" i="8" s="1"/>
  <c r="H2223" i="8" s="1"/>
  <c r="H2261" i="8" s="1"/>
  <c r="H2299" i="8" s="1"/>
  <c r="H2337" i="8" s="1"/>
  <c r="H2375" i="8" s="1"/>
  <c r="H2413" i="8" s="1"/>
  <c r="H2451" i="8" s="1"/>
  <c r="H2489" i="8" s="1"/>
  <c r="H2527" i="8" s="1"/>
  <c r="H2565" i="8" s="1"/>
  <c r="H2603" i="8" s="1"/>
  <c r="H2641" i="8" s="1"/>
  <c r="H2679" i="8" s="1"/>
  <c r="H2717" i="8" s="1"/>
  <c r="H2755" i="8" s="1"/>
  <c r="H2793" i="8" s="1"/>
  <c r="H2831" i="8" s="1"/>
  <c r="H2869" i="8" s="1"/>
  <c r="H2907" i="8" s="1"/>
  <c r="H2945" i="8" s="1"/>
  <c r="H2983" i="8" s="1"/>
  <c r="H3021" i="8" s="1"/>
  <c r="H3059" i="8" s="1"/>
  <c r="H3097" i="8" s="1"/>
  <c r="H3135" i="8" s="1"/>
  <c r="H3173" i="8" s="1"/>
  <c r="H3211" i="8" s="1"/>
  <c r="H3249" i="8" s="1"/>
  <c r="H3287" i="8" s="1"/>
  <c r="H3325" i="8" s="1"/>
  <c r="H3363" i="8" s="1"/>
  <c r="H3401" i="8" s="1"/>
  <c r="H3439" i="8" s="1"/>
  <c r="H3477" i="8" s="1"/>
  <c r="H3515" i="8" s="1"/>
  <c r="H3553" i="8" s="1"/>
  <c r="H3591" i="8" s="1"/>
  <c r="H3629" i="8" s="1"/>
  <c r="H3667" i="8" s="1"/>
  <c r="H3705" i="8" s="1"/>
  <c r="H3743" i="8" s="1"/>
  <c r="H3781" i="8" s="1"/>
  <c r="H3819" i="8" s="1"/>
  <c r="H3857" i="8" s="1"/>
  <c r="H3895" i="8" s="1"/>
  <c r="H3933" i="8" s="1"/>
  <c r="H3971" i="8" s="1"/>
  <c r="H4009" i="8" s="1"/>
  <c r="H4047" i="8" s="1"/>
  <c r="H4085" i="8" s="1"/>
  <c r="H4123" i="8" s="1"/>
  <c r="H4161" i="8" s="1"/>
  <c r="H4199" i="8" s="1"/>
  <c r="H4237" i="8" s="1"/>
  <c r="H4275" i="8" s="1"/>
  <c r="H4313" i="8" s="1"/>
  <c r="H4351" i="8" s="1"/>
  <c r="H4389" i="8" s="1"/>
  <c r="H4427" i="8" s="1"/>
  <c r="H4465" i="8" s="1"/>
  <c r="H4503" i="8" s="1"/>
  <c r="H4541" i="8" s="1"/>
  <c r="H4579" i="8" s="1"/>
  <c r="H4617" i="8" s="1"/>
  <c r="H4655" i="8" s="1"/>
  <c r="H4693" i="8" s="1"/>
  <c r="H4731" i="8" s="1"/>
  <c r="H4769" i="8" s="1"/>
  <c r="H4807" i="8" s="1"/>
  <c r="H4845" i="8" s="1"/>
  <c r="H4883" i="8" s="1"/>
  <c r="H4921" i="8" s="1"/>
  <c r="H4959" i="8" s="1"/>
  <c r="H4997" i="8" s="1"/>
  <c r="H5035" i="8" s="1"/>
  <c r="H5073" i="8" s="1"/>
  <c r="H5111" i="8" s="1"/>
  <c r="H5149" i="8" s="1"/>
  <c r="H5187" i="8" s="1"/>
  <c r="H5225" i="8" s="1"/>
  <c r="H5263" i="8" s="1"/>
  <c r="H5301" i="8" s="1"/>
  <c r="H5339" i="8" s="1"/>
  <c r="H5377" i="8" s="1"/>
  <c r="H5415" i="8" s="1"/>
  <c r="H5453" i="8" s="1"/>
  <c r="H5491" i="8" s="1"/>
  <c r="H5529" i="8" s="1"/>
  <c r="H5567" i="8" s="1"/>
  <c r="H5605" i="8" s="1"/>
  <c r="H5643" i="8" s="1"/>
  <c r="H5681" i="8" s="1"/>
  <c r="H5719" i="8" s="1"/>
  <c r="H5757" i="8" s="1"/>
  <c r="H5795" i="8" s="1"/>
  <c r="H5833" i="8" s="1"/>
  <c r="H5871" i="8" s="1"/>
  <c r="H5909" i="8" s="1"/>
  <c r="H5947" i="8" s="1"/>
  <c r="H5985" i="8" s="1"/>
  <c r="H6023" i="8" s="1"/>
  <c r="H6061" i="8" s="1"/>
  <c r="H6099" i="8" s="1"/>
  <c r="H6137" i="8" s="1"/>
  <c r="H6175" i="8" s="1"/>
  <c r="H6213" i="8" s="1"/>
  <c r="H6251" i="8" s="1"/>
  <c r="H6289" i="8" s="1"/>
  <c r="H6327" i="8" s="1"/>
  <c r="H6365" i="8" s="1"/>
  <c r="H6403" i="8" s="1"/>
  <c r="H6441" i="8" s="1"/>
  <c r="H6479" i="8" s="1"/>
  <c r="H6517" i="8" s="1"/>
  <c r="H6555" i="8" s="1"/>
  <c r="H6593" i="8" s="1"/>
  <c r="H6631" i="8" s="1"/>
  <c r="H6669" i="8" s="1"/>
  <c r="H6707" i="8" s="1"/>
  <c r="H6745" i="8" s="1"/>
  <c r="H6783" i="8" s="1"/>
  <c r="H6821" i="8" s="1"/>
  <c r="H6859" i="8" s="1"/>
  <c r="H6897" i="8" s="1"/>
  <c r="H6935" i="8" s="1"/>
  <c r="H6973" i="8" s="1"/>
  <c r="H7011" i="8" s="1"/>
  <c r="H7049" i="8" s="1"/>
  <c r="H7087" i="8" s="1"/>
  <c r="H7125" i="8" s="1"/>
  <c r="H7163" i="8" s="1"/>
  <c r="H7201" i="8" s="1"/>
  <c r="H7239" i="8" s="1"/>
  <c r="H7277" i="8" s="1"/>
  <c r="H7315" i="8" s="1"/>
  <c r="H7353" i="8" s="1"/>
  <c r="H7391" i="8" s="1"/>
  <c r="H7429" i="8" s="1"/>
  <c r="H7467" i="8" s="1"/>
  <c r="H7505" i="8" s="1"/>
  <c r="H7543" i="8" s="1"/>
  <c r="H7581" i="8" s="1"/>
  <c r="H7619" i="8" s="1"/>
  <c r="H7657" i="8" s="1"/>
  <c r="H7695" i="8" s="1"/>
  <c r="H7733" i="8" s="1"/>
  <c r="H7771" i="8" s="1"/>
  <c r="H7809" i="8" s="1"/>
  <c r="H7847" i="8" s="1"/>
  <c r="H7885" i="8" s="1"/>
  <c r="H7923" i="8" s="1"/>
  <c r="H7961" i="8" s="1"/>
  <c r="H7999" i="8" s="1"/>
  <c r="H8037" i="8" s="1"/>
  <c r="H8075" i="8" s="1"/>
  <c r="H8113" i="8" s="1"/>
  <c r="H8151" i="8" s="1"/>
  <c r="H8189" i="8" s="1"/>
  <c r="H8227" i="8" s="1"/>
  <c r="H8265" i="8" s="1"/>
  <c r="H8303" i="8" s="1"/>
  <c r="H8341" i="8" s="1"/>
  <c r="H8379" i="8" s="1"/>
  <c r="H8417" i="8" s="1"/>
  <c r="H8455" i="8" s="1"/>
  <c r="H8493" i="8" s="1"/>
  <c r="H8531" i="8" s="1"/>
  <c r="H8569" i="8" s="1"/>
  <c r="H8607" i="8" s="1"/>
  <c r="H8645" i="8" s="1"/>
  <c r="H8683" i="8" s="1"/>
  <c r="H8721" i="8" s="1"/>
  <c r="H8759" i="8" s="1"/>
  <c r="H8797" i="8" s="1"/>
  <c r="H8835" i="8" s="1"/>
  <c r="H8873" i="8" s="1"/>
  <c r="H8911" i="8" s="1"/>
  <c r="H8949" i="8" s="1"/>
  <c r="H8987" i="8" s="1"/>
  <c r="H9025" i="8" s="1"/>
  <c r="H9063" i="8" s="1"/>
  <c r="H9101" i="8" s="1"/>
  <c r="H9139" i="8" s="1"/>
  <c r="H9177" i="8" s="1"/>
  <c r="H9215" i="8" s="1"/>
  <c r="H9253" i="8" s="1"/>
  <c r="H9291" i="8" s="1"/>
  <c r="H9329" i="8" s="1"/>
  <c r="H9367" i="8" s="1"/>
  <c r="H9405" i="8" s="1"/>
  <c r="H9443" i="8" s="1"/>
  <c r="H9481" i="8" s="1"/>
  <c r="H9519" i="8" s="1"/>
  <c r="H9557" i="8" s="1"/>
  <c r="H9595" i="8" s="1"/>
  <c r="H9633" i="8" s="1"/>
  <c r="H9671" i="8" s="1"/>
  <c r="H9709" i="8" s="1"/>
  <c r="H9747" i="8" s="1"/>
  <c r="H9785" i="8" s="1"/>
  <c r="H9823" i="8" s="1"/>
  <c r="H9861" i="8" s="1"/>
  <c r="H9899" i="8" s="1"/>
  <c r="H9937" i="8" s="1"/>
  <c r="H9975" i="8" s="1"/>
  <c r="H10013" i="8" s="1"/>
  <c r="H10051" i="8" s="1"/>
  <c r="H10089" i="8" s="1"/>
  <c r="H10127" i="8" s="1"/>
  <c r="H10165" i="8" s="1"/>
  <c r="H10203" i="8" s="1"/>
  <c r="H10241" i="8" s="1"/>
  <c r="H10279" i="8" s="1"/>
  <c r="H10317" i="8" s="1"/>
  <c r="H10355" i="8" s="1"/>
  <c r="H10393" i="8" s="1"/>
  <c r="H10431" i="8" s="1"/>
  <c r="H10469" i="8" s="1"/>
  <c r="H10507" i="8" s="1"/>
  <c r="H10545" i="8" s="1"/>
  <c r="H10583" i="8" s="1"/>
  <c r="H10621" i="8" s="1"/>
  <c r="H10659" i="8" s="1"/>
  <c r="H10697" i="8" s="1"/>
  <c r="H10735" i="8" s="1"/>
  <c r="H10773" i="8" s="1"/>
  <c r="H10811" i="8" s="1"/>
  <c r="H10849" i="8" s="1"/>
  <c r="H10887" i="8" s="1"/>
  <c r="H10925" i="8" s="1"/>
  <c r="H10963" i="8" s="1"/>
  <c r="H11001" i="8" s="1"/>
  <c r="H11039" i="8" s="1"/>
  <c r="H11077" i="8" s="1"/>
  <c r="H11115" i="8" s="1"/>
  <c r="H11153" i="8" s="1"/>
  <c r="H11191" i="8" s="1"/>
  <c r="H11229" i="8" s="1"/>
  <c r="H11267" i="8" s="1"/>
  <c r="H11305" i="8" s="1"/>
  <c r="H11343" i="8" s="1"/>
  <c r="H11381" i="8" s="1"/>
  <c r="H11419" i="8" s="1"/>
  <c r="H11457" i="8" s="1"/>
  <c r="H11495" i="8" s="1"/>
  <c r="H11533" i="8" s="1"/>
  <c r="H11571" i="8" s="1"/>
  <c r="H11609" i="8" s="1"/>
  <c r="H11647" i="8" s="1"/>
  <c r="H11685" i="8" s="1"/>
  <c r="H11723" i="8" s="1"/>
  <c r="H11761" i="8" s="1"/>
  <c r="H11799" i="8" s="1"/>
  <c r="H11837" i="8" s="1"/>
  <c r="H11875" i="8" s="1"/>
  <c r="H11913" i="8" s="1"/>
  <c r="H11951" i="8" s="1"/>
  <c r="H11989" i="8" s="1"/>
  <c r="H12027" i="8" s="1"/>
  <c r="H12065" i="8" s="1"/>
  <c r="H12103" i="8" s="1"/>
  <c r="H12141" i="8" s="1"/>
  <c r="H12179" i="8" s="1"/>
  <c r="H12217" i="8" s="1"/>
  <c r="H12255" i="8" s="1"/>
  <c r="H12293" i="8" s="1"/>
  <c r="H12331" i="8" s="1"/>
  <c r="H12369" i="8" s="1"/>
  <c r="H12407" i="8" s="1"/>
  <c r="H12445" i="8" s="1"/>
  <c r="H12483" i="8" s="1"/>
  <c r="H12521" i="8" s="1"/>
  <c r="H12559" i="8" s="1"/>
  <c r="H12597" i="8" s="1"/>
  <c r="H12635" i="8" s="1"/>
  <c r="H12673" i="8" s="1"/>
  <c r="H12711" i="8" s="1"/>
  <c r="H12749" i="8" s="1"/>
  <c r="H12787" i="8" s="1"/>
  <c r="H12825" i="8" s="1"/>
  <c r="H12863" i="8" s="1"/>
  <c r="H12901" i="8" s="1"/>
  <c r="I95" i="8"/>
  <c r="I133" i="8" s="1"/>
  <c r="I171" i="8" s="1"/>
  <c r="I209" i="8" s="1"/>
  <c r="I247" i="8" s="1"/>
  <c r="I285" i="8" s="1"/>
  <c r="I323" i="8" s="1"/>
  <c r="I361" i="8" s="1"/>
  <c r="I399" i="8" s="1"/>
  <c r="I437" i="8" s="1"/>
  <c r="I475" i="8" s="1"/>
  <c r="I513" i="8" s="1"/>
  <c r="I551" i="8" s="1"/>
  <c r="I589" i="8" s="1"/>
  <c r="I627" i="8" s="1"/>
  <c r="I665" i="8" s="1"/>
  <c r="I703" i="8" s="1"/>
  <c r="I741" i="8" s="1"/>
  <c r="I779" i="8" s="1"/>
  <c r="I817" i="8" s="1"/>
  <c r="I855" i="8" s="1"/>
  <c r="I893" i="8" s="1"/>
  <c r="I931" i="8" s="1"/>
  <c r="I969" i="8" s="1"/>
  <c r="I1007" i="8" s="1"/>
  <c r="I1045" i="8" s="1"/>
  <c r="I1083" i="8" s="1"/>
  <c r="I1121" i="8" s="1"/>
  <c r="I1159" i="8" s="1"/>
  <c r="I1197" i="8" s="1"/>
  <c r="I1235" i="8" s="1"/>
  <c r="I1273" i="8" s="1"/>
  <c r="I1311" i="8" s="1"/>
  <c r="I1349" i="8" s="1"/>
  <c r="I1387" i="8" s="1"/>
  <c r="I1425" i="8" s="1"/>
  <c r="I1463" i="8" s="1"/>
  <c r="I1501" i="8" s="1"/>
  <c r="I1539" i="8" s="1"/>
  <c r="I1577" i="8" s="1"/>
  <c r="I1615" i="8" s="1"/>
  <c r="I1653" i="8" s="1"/>
  <c r="I1691" i="8" s="1"/>
  <c r="I1729" i="8" s="1"/>
  <c r="I1767" i="8" s="1"/>
  <c r="I1805" i="8" s="1"/>
  <c r="I1843" i="8" s="1"/>
  <c r="I1881" i="8" s="1"/>
  <c r="I1919" i="8" s="1"/>
  <c r="I1957" i="8" s="1"/>
  <c r="I1995" i="8" s="1"/>
  <c r="I2033" i="8" s="1"/>
  <c r="I2071" i="8" s="1"/>
  <c r="I2109" i="8" s="1"/>
  <c r="I2147" i="8" s="1"/>
  <c r="I2185" i="8" s="1"/>
  <c r="I2223" i="8" s="1"/>
  <c r="I2261" i="8" s="1"/>
  <c r="I2299" i="8" s="1"/>
  <c r="I2337" i="8" s="1"/>
  <c r="I2375" i="8" s="1"/>
  <c r="I2413" i="8" s="1"/>
  <c r="I2451" i="8" s="1"/>
  <c r="I2489" i="8" s="1"/>
  <c r="I2527" i="8" s="1"/>
  <c r="I2565" i="8" s="1"/>
  <c r="I2603" i="8" s="1"/>
  <c r="I2641" i="8" s="1"/>
  <c r="I2679" i="8" s="1"/>
  <c r="I2717" i="8" s="1"/>
  <c r="I2755" i="8" s="1"/>
  <c r="I2793" i="8" s="1"/>
  <c r="I2831" i="8" s="1"/>
  <c r="I2869" i="8" s="1"/>
  <c r="I2907" i="8" s="1"/>
  <c r="I2945" i="8" s="1"/>
  <c r="I2983" i="8" s="1"/>
  <c r="I3021" i="8" s="1"/>
  <c r="I3059" i="8" s="1"/>
  <c r="I3097" i="8" s="1"/>
  <c r="I3135" i="8" s="1"/>
  <c r="I3173" i="8" s="1"/>
  <c r="I3211" i="8" s="1"/>
  <c r="I3249" i="8" s="1"/>
  <c r="I3287" i="8" s="1"/>
  <c r="I3325" i="8" s="1"/>
  <c r="I3363" i="8" s="1"/>
  <c r="I3401" i="8" s="1"/>
  <c r="I3439" i="8" s="1"/>
  <c r="I3477" i="8" s="1"/>
  <c r="I3515" i="8" s="1"/>
  <c r="I3553" i="8" s="1"/>
  <c r="I3591" i="8" s="1"/>
  <c r="I3629" i="8" s="1"/>
  <c r="I3667" i="8" s="1"/>
  <c r="I3705" i="8" s="1"/>
  <c r="I3743" i="8" s="1"/>
  <c r="I3781" i="8" s="1"/>
  <c r="I3819" i="8" s="1"/>
  <c r="I3857" i="8" s="1"/>
  <c r="I3895" i="8" s="1"/>
  <c r="I3933" i="8" s="1"/>
  <c r="I3971" i="8" s="1"/>
  <c r="I4009" i="8" s="1"/>
  <c r="I4047" i="8" s="1"/>
  <c r="I4085" i="8" s="1"/>
  <c r="I4123" i="8" s="1"/>
  <c r="I4161" i="8" s="1"/>
  <c r="I4199" i="8" s="1"/>
  <c r="I4237" i="8" s="1"/>
  <c r="I4275" i="8" s="1"/>
  <c r="I4313" i="8" s="1"/>
  <c r="I4351" i="8" s="1"/>
  <c r="I4389" i="8" s="1"/>
  <c r="I4427" i="8" s="1"/>
  <c r="I4465" i="8" s="1"/>
  <c r="I4503" i="8" s="1"/>
  <c r="I4541" i="8" s="1"/>
  <c r="I4579" i="8" s="1"/>
  <c r="I4617" i="8" s="1"/>
  <c r="I4655" i="8" s="1"/>
  <c r="I4693" i="8" s="1"/>
  <c r="I4731" i="8" s="1"/>
  <c r="I4769" i="8" s="1"/>
  <c r="I4807" i="8" s="1"/>
  <c r="I4845" i="8" s="1"/>
  <c r="I4883" i="8" s="1"/>
  <c r="I4921" i="8" s="1"/>
  <c r="I4959" i="8" s="1"/>
  <c r="I4997" i="8" s="1"/>
  <c r="I5035" i="8" s="1"/>
  <c r="I5073" i="8" s="1"/>
  <c r="I5111" i="8" s="1"/>
  <c r="I5149" i="8" s="1"/>
  <c r="I5187" i="8" s="1"/>
  <c r="I5225" i="8" s="1"/>
  <c r="I5263" i="8" s="1"/>
  <c r="I5301" i="8" s="1"/>
  <c r="I5339" i="8" s="1"/>
  <c r="I5377" i="8" s="1"/>
  <c r="I5415" i="8" s="1"/>
  <c r="I5453" i="8" s="1"/>
  <c r="I5491" i="8" s="1"/>
  <c r="I5529" i="8" s="1"/>
  <c r="I5567" i="8" s="1"/>
  <c r="I5605" i="8" s="1"/>
  <c r="I5643" i="8" s="1"/>
  <c r="I5681" i="8" s="1"/>
  <c r="I5719" i="8" s="1"/>
  <c r="I5757" i="8" s="1"/>
  <c r="I5795" i="8" s="1"/>
  <c r="I5833" i="8" s="1"/>
  <c r="I5871" i="8" s="1"/>
  <c r="I5909" i="8" s="1"/>
  <c r="I5947" i="8" s="1"/>
  <c r="I5985" i="8" s="1"/>
  <c r="I6023" i="8" s="1"/>
  <c r="I6061" i="8" s="1"/>
  <c r="I6099" i="8" s="1"/>
  <c r="I6137" i="8" s="1"/>
  <c r="I6175" i="8" s="1"/>
  <c r="I6213" i="8" s="1"/>
  <c r="I6251" i="8" s="1"/>
  <c r="I6289" i="8" s="1"/>
  <c r="I6327" i="8" s="1"/>
  <c r="I6365" i="8" s="1"/>
  <c r="I6403" i="8" s="1"/>
  <c r="I6441" i="8" s="1"/>
  <c r="I6479" i="8" s="1"/>
  <c r="I6517" i="8" s="1"/>
  <c r="I6555" i="8" s="1"/>
  <c r="I6593" i="8" s="1"/>
  <c r="I6631" i="8" s="1"/>
  <c r="I6669" i="8" s="1"/>
  <c r="I6707" i="8" s="1"/>
  <c r="I6745" i="8" s="1"/>
  <c r="I6783" i="8" s="1"/>
  <c r="I6821" i="8" s="1"/>
  <c r="I6859" i="8" s="1"/>
  <c r="I6897" i="8" s="1"/>
  <c r="I6935" i="8" s="1"/>
  <c r="I6973" i="8" s="1"/>
  <c r="I7011" i="8" s="1"/>
  <c r="I7049" i="8" s="1"/>
  <c r="I7087" i="8" s="1"/>
  <c r="I7125" i="8" s="1"/>
  <c r="I7163" i="8" s="1"/>
  <c r="I7201" i="8" s="1"/>
  <c r="I7239" i="8" s="1"/>
  <c r="I7277" i="8" s="1"/>
  <c r="I7315" i="8" s="1"/>
  <c r="I7353" i="8" s="1"/>
  <c r="I7391" i="8" s="1"/>
  <c r="I7429" i="8" s="1"/>
  <c r="I7467" i="8" s="1"/>
  <c r="I7505" i="8" s="1"/>
  <c r="I7543" i="8" s="1"/>
  <c r="I7581" i="8" s="1"/>
  <c r="I7619" i="8" s="1"/>
  <c r="I7657" i="8" s="1"/>
  <c r="I7695" i="8" s="1"/>
  <c r="I7733" i="8" s="1"/>
  <c r="I7771" i="8" s="1"/>
  <c r="I7809" i="8" s="1"/>
  <c r="I7847" i="8" s="1"/>
  <c r="I7885" i="8" s="1"/>
  <c r="I7923" i="8" s="1"/>
  <c r="I7961" i="8" s="1"/>
  <c r="I7999" i="8" s="1"/>
  <c r="I8037" i="8" s="1"/>
  <c r="I8075" i="8" s="1"/>
  <c r="I8113" i="8" s="1"/>
  <c r="I8151" i="8" s="1"/>
  <c r="I8189" i="8" s="1"/>
  <c r="I8227" i="8" s="1"/>
  <c r="I8265" i="8" s="1"/>
  <c r="I8303" i="8" s="1"/>
  <c r="I8341" i="8" s="1"/>
  <c r="I8379" i="8" s="1"/>
  <c r="I8417" i="8" s="1"/>
  <c r="I8455" i="8" s="1"/>
  <c r="I8493" i="8" s="1"/>
  <c r="I8531" i="8" s="1"/>
  <c r="I8569" i="8" s="1"/>
  <c r="I8607" i="8" s="1"/>
  <c r="I8645" i="8" s="1"/>
  <c r="I8683" i="8" s="1"/>
  <c r="I8721" i="8" s="1"/>
  <c r="I8759" i="8" s="1"/>
  <c r="I8797" i="8" s="1"/>
  <c r="I8835" i="8" s="1"/>
  <c r="I8873" i="8" s="1"/>
  <c r="I8911" i="8" s="1"/>
  <c r="I8949" i="8" s="1"/>
  <c r="I8987" i="8" s="1"/>
  <c r="I9025" i="8" s="1"/>
  <c r="I9063" i="8" s="1"/>
  <c r="I9101" i="8" s="1"/>
  <c r="I9139" i="8" s="1"/>
  <c r="I9177" i="8" s="1"/>
  <c r="I9215" i="8" s="1"/>
  <c r="I9253" i="8" s="1"/>
  <c r="I9291" i="8" s="1"/>
  <c r="I9329" i="8" s="1"/>
  <c r="I9367" i="8" s="1"/>
  <c r="I9405" i="8" s="1"/>
  <c r="I9443" i="8" s="1"/>
  <c r="I9481" i="8" s="1"/>
  <c r="I9519" i="8" s="1"/>
  <c r="I9557" i="8" s="1"/>
  <c r="I9595" i="8" s="1"/>
  <c r="I9633" i="8" s="1"/>
  <c r="I9671" i="8" s="1"/>
  <c r="I9709" i="8" s="1"/>
  <c r="I9747" i="8" s="1"/>
  <c r="I9785" i="8" s="1"/>
  <c r="I9823" i="8" s="1"/>
  <c r="I9861" i="8" s="1"/>
  <c r="I9899" i="8" s="1"/>
  <c r="I9937" i="8" s="1"/>
  <c r="I9975" i="8" s="1"/>
  <c r="I10013" i="8" s="1"/>
  <c r="I10051" i="8" s="1"/>
  <c r="I10089" i="8" s="1"/>
  <c r="I10127" i="8" s="1"/>
  <c r="I10165" i="8" s="1"/>
  <c r="I10203" i="8" s="1"/>
  <c r="I10241" i="8" s="1"/>
  <c r="I10279" i="8" s="1"/>
  <c r="I10317" i="8" s="1"/>
  <c r="I10355" i="8" s="1"/>
  <c r="I10393" i="8" s="1"/>
  <c r="I10431" i="8" s="1"/>
  <c r="I10469" i="8" s="1"/>
  <c r="I10507" i="8" s="1"/>
  <c r="I10545" i="8" s="1"/>
  <c r="I10583" i="8" s="1"/>
  <c r="I10621" i="8" s="1"/>
  <c r="I10659" i="8" s="1"/>
  <c r="I10697" i="8" s="1"/>
  <c r="I10735" i="8" s="1"/>
  <c r="I10773" i="8" s="1"/>
  <c r="I10811" i="8" s="1"/>
  <c r="I10849" i="8" s="1"/>
  <c r="I10887" i="8" s="1"/>
  <c r="I10925" i="8" s="1"/>
  <c r="I10963" i="8" s="1"/>
  <c r="I11001" i="8" s="1"/>
  <c r="I11039" i="8" s="1"/>
  <c r="I11077" i="8" s="1"/>
  <c r="I11115" i="8" s="1"/>
  <c r="I11153" i="8" s="1"/>
  <c r="I11191" i="8" s="1"/>
  <c r="I11229" i="8" s="1"/>
  <c r="I11267" i="8" s="1"/>
  <c r="I11305" i="8" s="1"/>
  <c r="I11343" i="8" s="1"/>
  <c r="I11381" i="8" s="1"/>
  <c r="I11419" i="8" s="1"/>
  <c r="I11457" i="8" s="1"/>
  <c r="I11495" i="8" s="1"/>
  <c r="I11533" i="8" s="1"/>
  <c r="I11571" i="8" s="1"/>
  <c r="I11609" i="8" s="1"/>
  <c r="I11647" i="8" s="1"/>
  <c r="I11685" i="8" s="1"/>
  <c r="I11723" i="8" s="1"/>
  <c r="I11761" i="8" s="1"/>
  <c r="I11799" i="8" s="1"/>
  <c r="I11837" i="8" s="1"/>
  <c r="I11875" i="8" s="1"/>
  <c r="I11913" i="8" s="1"/>
  <c r="I11951" i="8" s="1"/>
  <c r="I11989" i="8" s="1"/>
  <c r="I12027" i="8" s="1"/>
  <c r="I12065" i="8" s="1"/>
  <c r="I12103" i="8" s="1"/>
  <c r="I12141" i="8" s="1"/>
  <c r="I12179" i="8" s="1"/>
  <c r="I12217" i="8" s="1"/>
  <c r="I12255" i="8" s="1"/>
  <c r="I12293" i="8" s="1"/>
  <c r="I12331" i="8" s="1"/>
  <c r="I12369" i="8" s="1"/>
  <c r="I12407" i="8" s="1"/>
  <c r="I12445" i="8" s="1"/>
  <c r="I12483" i="8" s="1"/>
  <c r="I12521" i="8" s="1"/>
  <c r="I12559" i="8" s="1"/>
  <c r="I12597" i="8" s="1"/>
  <c r="I12635" i="8" s="1"/>
  <c r="I12673" i="8" s="1"/>
  <c r="I12711" i="8" s="1"/>
  <c r="I12749" i="8" s="1"/>
  <c r="I12787" i="8" s="1"/>
  <c r="I12825" i="8" s="1"/>
  <c r="I12863" i="8" s="1"/>
  <c r="I12901" i="8" s="1"/>
  <c r="J95" i="8"/>
  <c r="J133" i="8" s="1"/>
  <c r="J171" i="8" s="1"/>
  <c r="J209" i="8" s="1"/>
  <c r="J247" i="8" s="1"/>
  <c r="J285" i="8" s="1"/>
  <c r="J323" i="8" s="1"/>
  <c r="J361" i="8" s="1"/>
  <c r="J399" i="8" s="1"/>
  <c r="J437" i="8" s="1"/>
  <c r="J475" i="8" s="1"/>
  <c r="J513" i="8" s="1"/>
  <c r="J551" i="8" s="1"/>
  <c r="J589" i="8" s="1"/>
  <c r="J627" i="8" s="1"/>
  <c r="J665" i="8" s="1"/>
  <c r="J703" i="8" s="1"/>
  <c r="J741" i="8" s="1"/>
  <c r="J779" i="8" s="1"/>
  <c r="J817" i="8" s="1"/>
  <c r="J855" i="8" s="1"/>
  <c r="J893" i="8" s="1"/>
  <c r="J931" i="8" s="1"/>
  <c r="J969" i="8" s="1"/>
  <c r="J1007" i="8" s="1"/>
  <c r="J1045" i="8" s="1"/>
  <c r="J1083" i="8" s="1"/>
  <c r="J1121" i="8" s="1"/>
  <c r="J1159" i="8" s="1"/>
  <c r="J1197" i="8" s="1"/>
  <c r="J1235" i="8" s="1"/>
  <c r="J1273" i="8" s="1"/>
  <c r="J1311" i="8" s="1"/>
  <c r="J1349" i="8" s="1"/>
  <c r="J1387" i="8" s="1"/>
  <c r="J1425" i="8" s="1"/>
  <c r="J1463" i="8" s="1"/>
  <c r="J1501" i="8" s="1"/>
  <c r="J1539" i="8" s="1"/>
  <c r="J1577" i="8" s="1"/>
  <c r="J1615" i="8" s="1"/>
  <c r="J1653" i="8" s="1"/>
  <c r="J1691" i="8" s="1"/>
  <c r="J1729" i="8" s="1"/>
  <c r="J1767" i="8" s="1"/>
  <c r="J1805" i="8" s="1"/>
  <c r="J1843" i="8" s="1"/>
  <c r="J1881" i="8" s="1"/>
  <c r="J1919" i="8" s="1"/>
  <c r="J1957" i="8" s="1"/>
  <c r="J1995" i="8" s="1"/>
  <c r="J2033" i="8" s="1"/>
  <c r="J2071" i="8" s="1"/>
  <c r="J2109" i="8" s="1"/>
  <c r="J2147" i="8" s="1"/>
  <c r="J2185" i="8" s="1"/>
  <c r="J2223" i="8" s="1"/>
  <c r="J2261" i="8" s="1"/>
  <c r="J2299" i="8" s="1"/>
  <c r="J2337" i="8" s="1"/>
  <c r="J2375" i="8" s="1"/>
  <c r="J2413" i="8" s="1"/>
  <c r="J2451" i="8" s="1"/>
  <c r="J2489" i="8" s="1"/>
  <c r="J2527" i="8" s="1"/>
  <c r="J2565" i="8" s="1"/>
  <c r="J2603" i="8" s="1"/>
  <c r="J2641" i="8" s="1"/>
  <c r="J2679" i="8" s="1"/>
  <c r="J2717" i="8" s="1"/>
  <c r="J2755" i="8" s="1"/>
  <c r="J2793" i="8" s="1"/>
  <c r="J2831" i="8" s="1"/>
  <c r="J2869" i="8" s="1"/>
  <c r="J2907" i="8" s="1"/>
  <c r="J2945" i="8" s="1"/>
  <c r="J2983" i="8" s="1"/>
  <c r="J3021" i="8" s="1"/>
  <c r="J3059" i="8" s="1"/>
  <c r="J3097" i="8" s="1"/>
  <c r="J3135" i="8" s="1"/>
  <c r="J3173" i="8" s="1"/>
  <c r="J3211" i="8" s="1"/>
  <c r="J3249" i="8" s="1"/>
  <c r="J3287" i="8" s="1"/>
  <c r="J3325" i="8" s="1"/>
  <c r="J3363" i="8" s="1"/>
  <c r="J3401" i="8" s="1"/>
  <c r="J3439" i="8" s="1"/>
  <c r="J3477" i="8" s="1"/>
  <c r="J3515" i="8" s="1"/>
  <c r="J3553" i="8" s="1"/>
  <c r="J3591" i="8" s="1"/>
  <c r="J3629" i="8" s="1"/>
  <c r="J3667" i="8" s="1"/>
  <c r="J3705" i="8" s="1"/>
  <c r="J3743" i="8" s="1"/>
  <c r="J3781" i="8" s="1"/>
  <c r="J3819" i="8" s="1"/>
  <c r="J3857" i="8" s="1"/>
  <c r="J3895" i="8" s="1"/>
  <c r="J3933" i="8" s="1"/>
  <c r="J3971" i="8" s="1"/>
  <c r="J4009" i="8" s="1"/>
  <c r="J4047" i="8" s="1"/>
  <c r="J4085" i="8" s="1"/>
  <c r="J4123" i="8" s="1"/>
  <c r="J4161" i="8" s="1"/>
  <c r="J4199" i="8" s="1"/>
  <c r="J4237" i="8" s="1"/>
  <c r="J4275" i="8" s="1"/>
  <c r="J4313" i="8" s="1"/>
  <c r="J4351" i="8" s="1"/>
  <c r="J4389" i="8" s="1"/>
  <c r="J4427" i="8" s="1"/>
  <c r="J4465" i="8" s="1"/>
  <c r="J4503" i="8" s="1"/>
  <c r="J4541" i="8" s="1"/>
  <c r="J4579" i="8" s="1"/>
  <c r="J4617" i="8" s="1"/>
  <c r="J4655" i="8" s="1"/>
  <c r="J4693" i="8" s="1"/>
  <c r="J4731" i="8" s="1"/>
  <c r="J4769" i="8" s="1"/>
  <c r="J4807" i="8" s="1"/>
  <c r="J4845" i="8" s="1"/>
  <c r="J4883" i="8" s="1"/>
  <c r="J4921" i="8" s="1"/>
  <c r="J4959" i="8" s="1"/>
  <c r="J4997" i="8" s="1"/>
  <c r="J5035" i="8" s="1"/>
  <c r="J5073" i="8" s="1"/>
  <c r="J5111" i="8" s="1"/>
  <c r="J5149" i="8" s="1"/>
  <c r="J5187" i="8" s="1"/>
  <c r="J5225" i="8" s="1"/>
  <c r="J5263" i="8" s="1"/>
  <c r="J5301" i="8" s="1"/>
  <c r="J5339" i="8" s="1"/>
  <c r="J5377" i="8" s="1"/>
  <c r="J5415" i="8" s="1"/>
  <c r="J5453" i="8" s="1"/>
  <c r="J5491" i="8" s="1"/>
  <c r="J5529" i="8" s="1"/>
  <c r="J5567" i="8" s="1"/>
  <c r="J5605" i="8" s="1"/>
  <c r="J5643" i="8" s="1"/>
  <c r="J5681" i="8" s="1"/>
  <c r="J5719" i="8" s="1"/>
  <c r="J5757" i="8" s="1"/>
  <c r="J5795" i="8" s="1"/>
  <c r="J5833" i="8" s="1"/>
  <c r="J5871" i="8" s="1"/>
  <c r="J5909" i="8" s="1"/>
  <c r="J5947" i="8" s="1"/>
  <c r="J5985" i="8" s="1"/>
  <c r="J6023" i="8" s="1"/>
  <c r="J6061" i="8" s="1"/>
  <c r="J6099" i="8" s="1"/>
  <c r="J6137" i="8" s="1"/>
  <c r="J6175" i="8" s="1"/>
  <c r="J6213" i="8" s="1"/>
  <c r="J6251" i="8" s="1"/>
  <c r="J6289" i="8" s="1"/>
  <c r="J6327" i="8" s="1"/>
  <c r="J6365" i="8" s="1"/>
  <c r="J6403" i="8" s="1"/>
  <c r="J6441" i="8" s="1"/>
  <c r="J6479" i="8" s="1"/>
  <c r="J6517" i="8" s="1"/>
  <c r="J6555" i="8" s="1"/>
  <c r="J6593" i="8" s="1"/>
  <c r="J6631" i="8" s="1"/>
  <c r="J6669" i="8" s="1"/>
  <c r="J6707" i="8" s="1"/>
  <c r="J6745" i="8" s="1"/>
  <c r="J6783" i="8" s="1"/>
  <c r="J6821" i="8" s="1"/>
  <c r="J6859" i="8" s="1"/>
  <c r="J6897" i="8" s="1"/>
  <c r="J6935" i="8" s="1"/>
  <c r="J6973" i="8" s="1"/>
  <c r="J7011" i="8" s="1"/>
  <c r="J7049" i="8" s="1"/>
  <c r="J7087" i="8" s="1"/>
  <c r="J7125" i="8" s="1"/>
  <c r="J7163" i="8" s="1"/>
  <c r="J7201" i="8" s="1"/>
  <c r="J7239" i="8" s="1"/>
  <c r="J7277" i="8" s="1"/>
  <c r="J7315" i="8" s="1"/>
  <c r="J7353" i="8" s="1"/>
  <c r="J7391" i="8" s="1"/>
  <c r="J7429" i="8" s="1"/>
  <c r="J7467" i="8" s="1"/>
  <c r="J7505" i="8" s="1"/>
  <c r="J7543" i="8" s="1"/>
  <c r="J7581" i="8" s="1"/>
  <c r="J7619" i="8" s="1"/>
  <c r="J7657" i="8" s="1"/>
  <c r="J7695" i="8" s="1"/>
  <c r="J7733" i="8" s="1"/>
  <c r="J7771" i="8" s="1"/>
  <c r="J7809" i="8" s="1"/>
  <c r="J7847" i="8" s="1"/>
  <c r="J7885" i="8" s="1"/>
  <c r="J7923" i="8" s="1"/>
  <c r="J7961" i="8" s="1"/>
  <c r="J7999" i="8" s="1"/>
  <c r="J8037" i="8" s="1"/>
  <c r="J8075" i="8" s="1"/>
  <c r="J8113" i="8" s="1"/>
  <c r="J8151" i="8" s="1"/>
  <c r="J8189" i="8" s="1"/>
  <c r="J8227" i="8" s="1"/>
  <c r="J8265" i="8" s="1"/>
  <c r="J8303" i="8" s="1"/>
  <c r="J8341" i="8" s="1"/>
  <c r="J8379" i="8" s="1"/>
  <c r="J8417" i="8" s="1"/>
  <c r="J8455" i="8" s="1"/>
  <c r="J8493" i="8" s="1"/>
  <c r="J8531" i="8" s="1"/>
  <c r="J8569" i="8" s="1"/>
  <c r="J8607" i="8" s="1"/>
  <c r="J8645" i="8" s="1"/>
  <c r="J8683" i="8" s="1"/>
  <c r="J8721" i="8" s="1"/>
  <c r="J8759" i="8" s="1"/>
  <c r="J8797" i="8" s="1"/>
  <c r="J8835" i="8" s="1"/>
  <c r="J8873" i="8" s="1"/>
  <c r="J8911" i="8" s="1"/>
  <c r="J8949" i="8" s="1"/>
  <c r="J8987" i="8" s="1"/>
  <c r="J9025" i="8" s="1"/>
  <c r="J9063" i="8" s="1"/>
  <c r="J9101" i="8" s="1"/>
  <c r="J9139" i="8" s="1"/>
  <c r="J9177" i="8" s="1"/>
  <c r="J9215" i="8" s="1"/>
  <c r="J9253" i="8" s="1"/>
  <c r="J9291" i="8" s="1"/>
  <c r="J9329" i="8" s="1"/>
  <c r="J9367" i="8" s="1"/>
  <c r="J9405" i="8" s="1"/>
  <c r="J9443" i="8" s="1"/>
  <c r="J9481" i="8" s="1"/>
  <c r="J9519" i="8" s="1"/>
  <c r="J9557" i="8" s="1"/>
  <c r="J9595" i="8" s="1"/>
  <c r="J9633" i="8" s="1"/>
  <c r="J9671" i="8" s="1"/>
  <c r="J9709" i="8" s="1"/>
  <c r="J9747" i="8" s="1"/>
  <c r="J9785" i="8" s="1"/>
  <c r="J9823" i="8" s="1"/>
  <c r="J9861" i="8" s="1"/>
  <c r="J9899" i="8" s="1"/>
  <c r="J9937" i="8" s="1"/>
  <c r="J9975" i="8" s="1"/>
  <c r="J10013" i="8" s="1"/>
  <c r="J10051" i="8" s="1"/>
  <c r="J10089" i="8" s="1"/>
  <c r="J10127" i="8" s="1"/>
  <c r="J10165" i="8" s="1"/>
  <c r="J10203" i="8" s="1"/>
  <c r="J10241" i="8" s="1"/>
  <c r="J10279" i="8" s="1"/>
  <c r="J10317" i="8" s="1"/>
  <c r="J10355" i="8" s="1"/>
  <c r="J10393" i="8" s="1"/>
  <c r="J10431" i="8" s="1"/>
  <c r="J10469" i="8" s="1"/>
  <c r="J10507" i="8" s="1"/>
  <c r="J10545" i="8" s="1"/>
  <c r="J10583" i="8" s="1"/>
  <c r="J10621" i="8" s="1"/>
  <c r="J10659" i="8" s="1"/>
  <c r="J10697" i="8" s="1"/>
  <c r="J10735" i="8" s="1"/>
  <c r="J10773" i="8" s="1"/>
  <c r="J10811" i="8" s="1"/>
  <c r="J10849" i="8" s="1"/>
  <c r="J10887" i="8" s="1"/>
  <c r="J10925" i="8" s="1"/>
  <c r="J10963" i="8" s="1"/>
  <c r="J11001" i="8" s="1"/>
  <c r="J11039" i="8" s="1"/>
  <c r="J11077" i="8" s="1"/>
  <c r="J11115" i="8" s="1"/>
  <c r="J11153" i="8" s="1"/>
  <c r="J11191" i="8" s="1"/>
  <c r="J11229" i="8" s="1"/>
  <c r="J11267" i="8" s="1"/>
  <c r="J11305" i="8" s="1"/>
  <c r="J11343" i="8" s="1"/>
  <c r="J11381" i="8" s="1"/>
  <c r="J11419" i="8" s="1"/>
  <c r="J11457" i="8" s="1"/>
  <c r="J11495" i="8" s="1"/>
  <c r="J11533" i="8" s="1"/>
  <c r="J11571" i="8" s="1"/>
  <c r="J11609" i="8" s="1"/>
  <c r="J11647" i="8" s="1"/>
  <c r="J11685" i="8" s="1"/>
  <c r="J11723" i="8" s="1"/>
  <c r="J11761" i="8" s="1"/>
  <c r="J11799" i="8" s="1"/>
  <c r="J11837" i="8" s="1"/>
  <c r="J11875" i="8" s="1"/>
  <c r="J11913" i="8" s="1"/>
  <c r="J11951" i="8" s="1"/>
  <c r="J11989" i="8" s="1"/>
  <c r="J12027" i="8" s="1"/>
  <c r="J12065" i="8" s="1"/>
  <c r="J12103" i="8" s="1"/>
  <c r="J12141" i="8" s="1"/>
  <c r="J12179" i="8" s="1"/>
  <c r="J12217" i="8" s="1"/>
  <c r="J12255" i="8" s="1"/>
  <c r="J12293" i="8" s="1"/>
  <c r="J12331" i="8" s="1"/>
  <c r="J12369" i="8" s="1"/>
  <c r="J12407" i="8" s="1"/>
  <c r="J12445" i="8" s="1"/>
  <c r="J12483" i="8" s="1"/>
  <c r="J12521" i="8" s="1"/>
  <c r="J12559" i="8" s="1"/>
  <c r="J12597" i="8" s="1"/>
  <c r="J12635" i="8" s="1"/>
  <c r="J12673" i="8" s="1"/>
  <c r="J12711" i="8" s="1"/>
  <c r="J12749" i="8" s="1"/>
  <c r="J12787" i="8" s="1"/>
  <c r="J12825" i="8" s="1"/>
  <c r="J12863" i="8" s="1"/>
  <c r="J12901" i="8" s="1"/>
  <c r="B96" i="8"/>
  <c r="B134" i="8" s="1"/>
  <c r="B172" i="8" s="1"/>
  <c r="B210" i="8" s="1"/>
  <c r="B248" i="8" s="1"/>
  <c r="G96" i="8"/>
  <c r="G134" i="8" s="1"/>
  <c r="G172" i="8" s="1"/>
  <c r="G210" i="8" s="1"/>
  <c r="G248" i="8" s="1"/>
  <c r="G286" i="8" s="1"/>
  <c r="G324" i="8" s="1"/>
  <c r="G362" i="8" s="1"/>
  <c r="G400" i="8" s="1"/>
  <c r="G438" i="8" s="1"/>
  <c r="G476" i="8" s="1"/>
  <c r="G514" i="8" s="1"/>
  <c r="G552" i="8" s="1"/>
  <c r="G590" i="8" s="1"/>
  <c r="G628" i="8" s="1"/>
  <c r="G666" i="8" s="1"/>
  <c r="G704" i="8" s="1"/>
  <c r="G742" i="8" s="1"/>
  <c r="G780" i="8" s="1"/>
  <c r="G818" i="8" s="1"/>
  <c r="G856" i="8" s="1"/>
  <c r="G894" i="8" s="1"/>
  <c r="G932" i="8" s="1"/>
  <c r="G970" i="8" s="1"/>
  <c r="G1008" i="8" s="1"/>
  <c r="G1046" i="8" s="1"/>
  <c r="G1084" i="8" s="1"/>
  <c r="G1122" i="8" s="1"/>
  <c r="G1160" i="8" s="1"/>
  <c r="G1198" i="8" s="1"/>
  <c r="G1236" i="8" s="1"/>
  <c r="G1274" i="8" s="1"/>
  <c r="G1312" i="8" s="1"/>
  <c r="G1350" i="8" s="1"/>
  <c r="G1388" i="8" s="1"/>
  <c r="G1426" i="8" s="1"/>
  <c r="G1464" i="8" s="1"/>
  <c r="G1502" i="8" s="1"/>
  <c r="G1540" i="8" s="1"/>
  <c r="G1578" i="8" s="1"/>
  <c r="G1616" i="8" s="1"/>
  <c r="G1654" i="8" s="1"/>
  <c r="G1692" i="8" s="1"/>
  <c r="G1730" i="8" s="1"/>
  <c r="G1768" i="8" s="1"/>
  <c r="G1806" i="8" s="1"/>
  <c r="G1844" i="8" s="1"/>
  <c r="G1882" i="8" s="1"/>
  <c r="G1920" i="8" s="1"/>
  <c r="G1958" i="8" s="1"/>
  <c r="G1996" i="8" s="1"/>
  <c r="G2034" i="8" s="1"/>
  <c r="G2072" i="8" s="1"/>
  <c r="G2110" i="8" s="1"/>
  <c r="G2148" i="8" s="1"/>
  <c r="G2186" i="8" s="1"/>
  <c r="G2224" i="8" s="1"/>
  <c r="G2262" i="8" s="1"/>
  <c r="G2300" i="8" s="1"/>
  <c r="G2338" i="8" s="1"/>
  <c r="G2376" i="8" s="1"/>
  <c r="G2414" i="8" s="1"/>
  <c r="G2452" i="8" s="1"/>
  <c r="G2490" i="8" s="1"/>
  <c r="G2528" i="8" s="1"/>
  <c r="G2566" i="8" s="1"/>
  <c r="G2604" i="8" s="1"/>
  <c r="G2642" i="8" s="1"/>
  <c r="G2680" i="8" s="1"/>
  <c r="G2718" i="8" s="1"/>
  <c r="G2756" i="8" s="1"/>
  <c r="G2794" i="8" s="1"/>
  <c r="G2832" i="8" s="1"/>
  <c r="G2870" i="8" s="1"/>
  <c r="G2908" i="8" s="1"/>
  <c r="G2946" i="8" s="1"/>
  <c r="G2984" i="8" s="1"/>
  <c r="G3022" i="8" s="1"/>
  <c r="G3060" i="8" s="1"/>
  <c r="G3098" i="8" s="1"/>
  <c r="G3136" i="8" s="1"/>
  <c r="G3174" i="8" s="1"/>
  <c r="G3212" i="8" s="1"/>
  <c r="G3250" i="8" s="1"/>
  <c r="G3288" i="8" s="1"/>
  <c r="G3326" i="8" s="1"/>
  <c r="G3364" i="8" s="1"/>
  <c r="G3402" i="8" s="1"/>
  <c r="G3440" i="8" s="1"/>
  <c r="G3478" i="8" s="1"/>
  <c r="G3516" i="8" s="1"/>
  <c r="G3554" i="8" s="1"/>
  <c r="G3592" i="8" s="1"/>
  <c r="G3630" i="8" s="1"/>
  <c r="G3668" i="8" s="1"/>
  <c r="G3706" i="8" s="1"/>
  <c r="G3744" i="8" s="1"/>
  <c r="G3782" i="8" s="1"/>
  <c r="G3820" i="8" s="1"/>
  <c r="G3858" i="8" s="1"/>
  <c r="G3896" i="8" s="1"/>
  <c r="G3934" i="8" s="1"/>
  <c r="G3972" i="8" s="1"/>
  <c r="G4010" i="8" s="1"/>
  <c r="G4048" i="8" s="1"/>
  <c r="G4086" i="8" s="1"/>
  <c r="G4124" i="8" s="1"/>
  <c r="G4162" i="8" s="1"/>
  <c r="G4200" i="8" s="1"/>
  <c r="G4238" i="8" s="1"/>
  <c r="G4276" i="8" s="1"/>
  <c r="G4314" i="8" s="1"/>
  <c r="G4352" i="8" s="1"/>
  <c r="G4390" i="8" s="1"/>
  <c r="G4428" i="8" s="1"/>
  <c r="G4466" i="8" s="1"/>
  <c r="G4504" i="8" s="1"/>
  <c r="G4542" i="8" s="1"/>
  <c r="G4580" i="8" s="1"/>
  <c r="G4618" i="8" s="1"/>
  <c r="G4656" i="8" s="1"/>
  <c r="G4694" i="8" s="1"/>
  <c r="G4732" i="8" s="1"/>
  <c r="G4770" i="8" s="1"/>
  <c r="G4808" i="8" s="1"/>
  <c r="G4846" i="8" s="1"/>
  <c r="G4884" i="8" s="1"/>
  <c r="G4922" i="8" s="1"/>
  <c r="G4960" i="8" s="1"/>
  <c r="G4998" i="8" s="1"/>
  <c r="G5036" i="8" s="1"/>
  <c r="G5074" i="8" s="1"/>
  <c r="G5112" i="8" s="1"/>
  <c r="G5150" i="8" s="1"/>
  <c r="G5188" i="8" s="1"/>
  <c r="G5226" i="8" s="1"/>
  <c r="G5264" i="8" s="1"/>
  <c r="G5302" i="8" s="1"/>
  <c r="G5340" i="8" s="1"/>
  <c r="G5378" i="8" s="1"/>
  <c r="G5416" i="8" s="1"/>
  <c r="G5454" i="8" s="1"/>
  <c r="G5492" i="8" s="1"/>
  <c r="G5530" i="8" s="1"/>
  <c r="G5568" i="8" s="1"/>
  <c r="G5606" i="8" s="1"/>
  <c r="G5644" i="8" s="1"/>
  <c r="G5682" i="8" s="1"/>
  <c r="G5720" i="8" s="1"/>
  <c r="G5758" i="8" s="1"/>
  <c r="G5796" i="8" s="1"/>
  <c r="G5834" i="8" s="1"/>
  <c r="G5872" i="8" s="1"/>
  <c r="G5910" i="8" s="1"/>
  <c r="G5948" i="8" s="1"/>
  <c r="G5986" i="8" s="1"/>
  <c r="G6024" i="8" s="1"/>
  <c r="G6062" i="8" s="1"/>
  <c r="G6100" i="8" s="1"/>
  <c r="G6138" i="8" s="1"/>
  <c r="G6176" i="8" s="1"/>
  <c r="G6214" i="8" s="1"/>
  <c r="G6252" i="8" s="1"/>
  <c r="G6290" i="8" s="1"/>
  <c r="G6328" i="8" s="1"/>
  <c r="G6366" i="8" s="1"/>
  <c r="G6404" i="8" s="1"/>
  <c r="G6442" i="8" s="1"/>
  <c r="G6480" i="8" s="1"/>
  <c r="G6518" i="8" s="1"/>
  <c r="G6556" i="8" s="1"/>
  <c r="G6594" i="8" s="1"/>
  <c r="G6632" i="8" s="1"/>
  <c r="G6670" i="8" s="1"/>
  <c r="G6708" i="8" s="1"/>
  <c r="G6746" i="8" s="1"/>
  <c r="G6784" i="8" s="1"/>
  <c r="G6822" i="8" s="1"/>
  <c r="G6860" i="8" s="1"/>
  <c r="G6898" i="8" s="1"/>
  <c r="G6936" i="8" s="1"/>
  <c r="G6974" i="8" s="1"/>
  <c r="G7012" i="8" s="1"/>
  <c r="G7050" i="8" s="1"/>
  <c r="G7088" i="8" s="1"/>
  <c r="G7126" i="8" s="1"/>
  <c r="G7164" i="8" s="1"/>
  <c r="G7202" i="8" s="1"/>
  <c r="G7240" i="8" s="1"/>
  <c r="G7278" i="8" s="1"/>
  <c r="G7316" i="8" s="1"/>
  <c r="G7354" i="8" s="1"/>
  <c r="G7392" i="8" s="1"/>
  <c r="G7430" i="8" s="1"/>
  <c r="G7468" i="8" s="1"/>
  <c r="G7506" i="8" s="1"/>
  <c r="G7544" i="8" s="1"/>
  <c r="G7582" i="8" s="1"/>
  <c r="G7620" i="8" s="1"/>
  <c r="G7658" i="8" s="1"/>
  <c r="G7696" i="8" s="1"/>
  <c r="G7734" i="8" s="1"/>
  <c r="G7772" i="8" s="1"/>
  <c r="G7810" i="8" s="1"/>
  <c r="G7848" i="8" s="1"/>
  <c r="G7886" i="8" s="1"/>
  <c r="G7924" i="8" s="1"/>
  <c r="G7962" i="8" s="1"/>
  <c r="G8000" i="8" s="1"/>
  <c r="G8038" i="8" s="1"/>
  <c r="G8076" i="8" s="1"/>
  <c r="G8114" i="8" s="1"/>
  <c r="G8152" i="8" s="1"/>
  <c r="G8190" i="8" s="1"/>
  <c r="G8228" i="8" s="1"/>
  <c r="G8266" i="8" s="1"/>
  <c r="G8304" i="8" s="1"/>
  <c r="G8342" i="8" s="1"/>
  <c r="G8380" i="8" s="1"/>
  <c r="G8418" i="8" s="1"/>
  <c r="G8456" i="8" s="1"/>
  <c r="G8494" i="8" s="1"/>
  <c r="G8532" i="8" s="1"/>
  <c r="G8570" i="8" s="1"/>
  <c r="G8608" i="8" s="1"/>
  <c r="G8646" i="8" s="1"/>
  <c r="G8684" i="8" s="1"/>
  <c r="G8722" i="8" s="1"/>
  <c r="G8760" i="8" s="1"/>
  <c r="G8798" i="8" s="1"/>
  <c r="G8836" i="8" s="1"/>
  <c r="G8874" i="8" s="1"/>
  <c r="G8912" i="8" s="1"/>
  <c r="G8950" i="8" s="1"/>
  <c r="G8988" i="8" s="1"/>
  <c r="G9026" i="8" s="1"/>
  <c r="G9064" i="8" s="1"/>
  <c r="G9102" i="8" s="1"/>
  <c r="G9140" i="8" s="1"/>
  <c r="G9178" i="8" s="1"/>
  <c r="G9216" i="8" s="1"/>
  <c r="G9254" i="8" s="1"/>
  <c r="G9292" i="8" s="1"/>
  <c r="G9330" i="8" s="1"/>
  <c r="G9368" i="8" s="1"/>
  <c r="G9406" i="8" s="1"/>
  <c r="G9444" i="8" s="1"/>
  <c r="G9482" i="8" s="1"/>
  <c r="G9520" i="8" s="1"/>
  <c r="G9558" i="8" s="1"/>
  <c r="G9596" i="8" s="1"/>
  <c r="G9634" i="8" s="1"/>
  <c r="G9672" i="8" s="1"/>
  <c r="G9710" i="8" s="1"/>
  <c r="G9748" i="8" s="1"/>
  <c r="G9786" i="8" s="1"/>
  <c r="G9824" i="8" s="1"/>
  <c r="G9862" i="8" s="1"/>
  <c r="G9900" i="8" s="1"/>
  <c r="G9938" i="8" s="1"/>
  <c r="G9976" i="8" s="1"/>
  <c r="G10014" i="8" s="1"/>
  <c r="G10052" i="8" s="1"/>
  <c r="G10090" i="8" s="1"/>
  <c r="G10128" i="8" s="1"/>
  <c r="G10166" i="8" s="1"/>
  <c r="G10204" i="8" s="1"/>
  <c r="G10242" i="8" s="1"/>
  <c r="G10280" i="8" s="1"/>
  <c r="G10318" i="8" s="1"/>
  <c r="G10356" i="8" s="1"/>
  <c r="G10394" i="8" s="1"/>
  <c r="G10432" i="8" s="1"/>
  <c r="G10470" i="8" s="1"/>
  <c r="G10508" i="8" s="1"/>
  <c r="G10546" i="8" s="1"/>
  <c r="G10584" i="8" s="1"/>
  <c r="G10622" i="8" s="1"/>
  <c r="G10660" i="8" s="1"/>
  <c r="G10698" i="8" s="1"/>
  <c r="G10736" i="8" s="1"/>
  <c r="G10774" i="8" s="1"/>
  <c r="G10812" i="8" s="1"/>
  <c r="G10850" i="8" s="1"/>
  <c r="G10888" i="8" s="1"/>
  <c r="G10926" i="8" s="1"/>
  <c r="G10964" i="8" s="1"/>
  <c r="G11002" i="8" s="1"/>
  <c r="G11040" i="8" s="1"/>
  <c r="G11078" i="8" s="1"/>
  <c r="G11116" i="8" s="1"/>
  <c r="G11154" i="8" s="1"/>
  <c r="G11192" i="8" s="1"/>
  <c r="G11230" i="8" s="1"/>
  <c r="G11268" i="8" s="1"/>
  <c r="G11306" i="8" s="1"/>
  <c r="G11344" i="8" s="1"/>
  <c r="G11382" i="8" s="1"/>
  <c r="G11420" i="8" s="1"/>
  <c r="G11458" i="8" s="1"/>
  <c r="G11496" i="8" s="1"/>
  <c r="G11534" i="8" s="1"/>
  <c r="G11572" i="8" s="1"/>
  <c r="G11610" i="8" s="1"/>
  <c r="G11648" i="8" s="1"/>
  <c r="G11686" i="8" s="1"/>
  <c r="G11724" i="8" s="1"/>
  <c r="G11762" i="8" s="1"/>
  <c r="G11800" i="8" s="1"/>
  <c r="G11838" i="8" s="1"/>
  <c r="G11876" i="8" s="1"/>
  <c r="G11914" i="8" s="1"/>
  <c r="G11952" i="8" s="1"/>
  <c r="G11990" i="8" s="1"/>
  <c r="G12028" i="8" s="1"/>
  <c r="G12066" i="8" s="1"/>
  <c r="G12104" i="8" s="1"/>
  <c r="G12142" i="8" s="1"/>
  <c r="G12180" i="8" s="1"/>
  <c r="G12218" i="8" s="1"/>
  <c r="G12256" i="8" s="1"/>
  <c r="G12294" i="8" s="1"/>
  <c r="G12332" i="8" s="1"/>
  <c r="G12370" i="8" s="1"/>
  <c r="G12408" i="8" s="1"/>
  <c r="G12446" i="8" s="1"/>
  <c r="G12484" i="8" s="1"/>
  <c r="G12522" i="8" s="1"/>
  <c r="G12560" i="8" s="1"/>
  <c r="G12598" i="8" s="1"/>
  <c r="G12636" i="8" s="1"/>
  <c r="G12674" i="8" s="1"/>
  <c r="G12712" i="8" s="1"/>
  <c r="G12750" i="8" s="1"/>
  <c r="G12788" i="8" s="1"/>
  <c r="G12826" i="8" s="1"/>
  <c r="G12864" i="8" s="1"/>
  <c r="G12902" i="8" s="1"/>
  <c r="H96" i="8"/>
  <c r="H134" i="8" s="1"/>
  <c r="H172" i="8" s="1"/>
  <c r="H210" i="8" s="1"/>
  <c r="H248" i="8" s="1"/>
  <c r="H286" i="8" s="1"/>
  <c r="H324" i="8" s="1"/>
  <c r="H362" i="8" s="1"/>
  <c r="H400" i="8" s="1"/>
  <c r="H438" i="8" s="1"/>
  <c r="H476" i="8" s="1"/>
  <c r="H514" i="8" s="1"/>
  <c r="H552" i="8" s="1"/>
  <c r="H590" i="8" s="1"/>
  <c r="H628" i="8" s="1"/>
  <c r="H666" i="8" s="1"/>
  <c r="H704" i="8" s="1"/>
  <c r="H742" i="8" s="1"/>
  <c r="H780" i="8" s="1"/>
  <c r="H818" i="8" s="1"/>
  <c r="H856" i="8" s="1"/>
  <c r="H894" i="8" s="1"/>
  <c r="H932" i="8" s="1"/>
  <c r="H970" i="8" s="1"/>
  <c r="H1008" i="8" s="1"/>
  <c r="H1046" i="8" s="1"/>
  <c r="H1084" i="8" s="1"/>
  <c r="H1122" i="8" s="1"/>
  <c r="H1160" i="8" s="1"/>
  <c r="H1198" i="8" s="1"/>
  <c r="H1236" i="8" s="1"/>
  <c r="H1274" i="8" s="1"/>
  <c r="H1312" i="8" s="1"/>
  <c r="H1350" i="8" s="1"/>
  <c r="H1388" i="8" s="1"/>
  <c r="H1426" i="8" s="1"/>
  <c r="H1464" i="8" s="1"/>
  <c r="H1502" i="8" s="1"/>
  <c r="H1540" i="8" s="1"/>
  <c r="H1578" i="8" s="1"/>
  <c r="H1616" i="8" s="1"/>
  <c r="H1654" i="8" s="1"/>
  <c r="H1692" i="8" s="1"/>
  <c r="H1730" i="8" s="1"/>
  <c r="H1768" i="8" s="1"/>
  <c r="H1806" i="8" s="1"/>
  <c r="H1844" i="8" s="1"/>
  <c r="H1882" i="8" s="1"/>
  <c r="H1920" i="8" s="1"/>
  <c r="H1958" i="8" s="1"/>
  <c r="H1996" i="8" s="1"/>
  <c r="H2034" i="8" s="1"/>
  <c r="H2072" i="8" s="1"/>
  <c r="H2110" i="8" s="1"/>
  <c r="H2148" i="8" s="1"/>
  <c r="H2186" i="8" s="1"/>
  <c r="H2224" i="8" s="1"/>
  <c r="H2262" i="8" s="1"/>
  <c r="H2300" i="8" s="1"/>
  <c r="H2338" i="8" s="1"/>
  <c r="H2376" i="8" s="1"/>
  <c r="H2414" i="8" s="1"/>
  <c r="H2452" i="8" s="1"/>
  <c r="H2490" i="8" s="1"/>
  <c r="H2528" i="8" s="1"/>
  <c r="H2566" i="8" s="1"/>
  <c r="H2604" i="8" s="1"/>
  <c r="H2642" i="8" s="1"/>
  <c r="H2680" i="8" s="1"/>
  <c r="H2718" i="8" s="1"/>
  <c r="H2756" i="8" s="1"/>
  <c r="H2794" i="8" s="1"/>
  <c r="H2832" i="8" s="1"/>
  <c r="H2870" i="8" s="1"/>
  <c r="H2908" i="8" s="1"/>
  <c r="H2946" i="8" s="1"/>
  <c r="H2984" i="8" s="1"/>
  <c r="H3022" i="8" s="1"/>
  <c r="H3060" i="8" s="1"/>
  <c r="H3098" i="8" s="1"/>
  <c r="H3136" i="8" s="1"/>
  <c r="H3174" i="8" s="1"/>
  <c r="H3212" i="8" s="1"/>
  <c r="H3250" i="8" s="1"/>
  <c r="H3288" i="8" s="1"/>
  <c r="H3326" i="8" s="1"/>
  <c r="H3364" i="8" s="1"/>
  <c r="H3402" i="8" s="1"/>
  <c r="H3440" i="8" s="1"/>
  <c r="H3478" i="8" s="1"/>
  <c r="H3516" i="8" s="1"/>
  <c r="H3554" i="8" s="1"/>
  <c r="H3592" i="8" s="1"/>
  <c r="H3630" i="8" s="1"/>
  <c r="H3668" i="8" s="1"/>
  <c r="H3706" i="8" s="1"/>
  <c r="H3744" i="8" s="1"/>
  <c r="H3782" i="8" s="1"/>
  <c r="H3820" i="8" s="1"/>
  <c r="H3858" i="8" s="1"/>
  <c r="H3896" i="8" s="1"/>
  <c r="H3934" i="8" s="1"/>
  <c r="H3972" i="8" s="1"/>
  <c r="H4010" i="8" s="1"/>
  <c r="H4048" i="8" s="1"/>
  <c r="H4086" i="8" s="1"/>
  <c r="H4124" i="8" s="1"/>
  <c r="H4162" i="8" s="1"/>
  <c r="H4200" i="8" s="1"/>
  <c r="H4238" i="8" s="1"/>
  <c r="H4276" i="8" s="1"/>
  <c r="H4314" i="8" s="1"/>
  <c r="H4352" i="8" s="1"/>
  <c r="H4390" i="8" s="1"/>
  <c r="H4428" i="8" s="1"/>
  <c r="H4466" i="8" s="1"/>
  <c r="H4504" i="8" s="1"/>
  <c r="H4542" i="8" s="1"/>
  <c r="H4580" i="8" s="1"/>
  <c r="H4618" i="8" s="1"/>
  <c r="H4656" i="8" s="1"/>
  <c r="H4694" i="8" s="1"/>
  <c r="H4732" i="8" s="1"/>
  <c r="H4770" i="8" s="1"/>
  <c r="H4808" i="8" s="1"/>
  <c r="H4846" i="8" s="1"/>
  <c r="H4884" i="8" s="1"/>
  <c r="H4922" i="8" s="1"/>
  <c r="H4960" i="8" s="1"/>
  <c r="H4998" i="8" s="1"/>
  <c r="H5036" i="8" s="1"/>
  <c r="H5074" i="8" s="1"/>
  <c r="H5112" i="8" s="1"/>
  <c r="H5150" i="8" s="1"/>
  <c r="H5188" i="8" s="1"/>
  <c r="H5226" i="8" s="1"/>
  <c r="H5264" i="8" s="1"/>
  <c r="H5302" i="8" s="1"/>
  <c r="H5340" i="8" s="1"/>
  <c r="H5378" i="8" s="1"/>
  <c r="H5416" i="8" s="1"/>
  <c r="H5454" i="8" s="1"/>
  <c r="H5492" i="8" s="1"/>
  <c r="H5530" i="8" s="1"/>
  <c r="H5568" i="8" s="1"/>
  <c r="H5606" i="8" s="1"/>
  <c r="H5644" i="8" s="1"/>
  <c r="H5682" i="8" s="1"/>
  <c r="H5720" i="8" s="1"/>
  <c r="H5758" i="8" s="1"/>
  <c r="H5796" i="8" s="1"/>
  <c r="H5834" i="8" s="1"/>
  <c r="H5872" i="8" s="1"/>
  <c r="H5910" i="8" s="1"/>
  <c r="H5948" i="8" s="1"/>
  <c r="H5986" i="8" s="1"/>
  <c r="H6024" i="8" s="1"/>
  <c r="H6062" i="8" s="1"/>
  <c r="H6100" i="8" s="1"/>
  <c r="H6138" i="8" s="1"/>
  <c r="H6176" i="8" s="1"/>
  <c r="H6214" i="8" s="1"/>
  <c r="H6252" i="8" s="1"/>
  <c r="H6290" i="8" s="1"/>
  <c r="H6328" i="8" s="1"/>
  <c r="H6366" i="8" s="1"/>
  <c r="H6404" i="8" s="1"/>
  <c r="H6442" i="8" s="1"/>
  <c r="H6480" i="8" s="1"/>
  <c r="H6518" i="8" s="1"/>
  <c r="H6556" i="8" s="1"/>
  <c r="H6594" i="8" s="1"/>
  <c r="H6632" i="8" s="1"/>
  <c r="H6670" i="8" s="1"/>
  <c r="H6708" i="8" s="1"/>
  <c r="H6746" i="8" s="1"/>
  <c r="H6784" i="8" s="1"/>
  <c r="H6822" i="8" s="1"/>
  <c r="H6860" i="8" s="1"/>
  <c r="H6898" i="8" s="1"/>
  <c r="H6936" i="8" s="1"/>
  <c r="H6974" i="8" s="1"/>
  <c r="H7012" i="8" s="1"/>
  <c r="H7050" i="8" s="1"/>
  <c r="H7088" i="8" s="1"/>
  <c r="H7126" i="8" s="1"/>
  <c r="H7164" i="8" s="1"/>
  <c r="H7202" i="8" s="1"/>
  <c r="H7240" i="8" s="1"/>
  <c r="H7278" i="8" s="1"/>
  <c r="H7316" i="8" s="1"/>
  <c r="H7354" i="8" s="1"/>
  <c r="H7392" i="8" s="1"/>
  <c r="H7430" i="8" s="1"/>
  <c r="H7468" i="8" s="1"/>
  <c r="H7506" i="8" s="1"/>
  <c r="H7544" i="8" s="1"/>
  <c r="H7582" i="8" s="1"/>
  <c r="H7620" i="8" s="1"/>
  <c r="H7658" i="8" s="1"/>
  <c r="H7696" i="8" s="1"/>
  <c r="H7734" i="8" s="1"/>
  <c r="H7772" i="8" s="1"/>
  <c r="H7810" i="8" s="1"/>
  <c r="H7848" i="8" s="1"/>
  <c r="H7886" i="8" s="1"/>
  <c r="H7924" i="8" s="1"/>
  <c r="H7962" i="8" s="1"/>
  <c r="H8000" i="8" s="1"/>
  <c r="H8038" i="8" s="1"/>
  <c r="H8076" i="8" s="1"/>
  <c r="H8114" i="8" s="1"/>
  <c r="H8152" i="8" s="1"/>
  <c r="H8190" i="8" s="1"/>
  <c r="H8228" i="8" s="1"/>
  <c r="H8266" i="8" s="1"/>
  <c r="H8304" i="8" s="1"/>
  <c r="H8342" i="8" s="1"/>
  <c r="H8380" i="8" s="1"/>
  <c r="H8418" i="8" s="1"/>
  <c r="H8456" i="8" s="1"/>
  <c r="H8494" i="8" s="1"/>
  <c r="H8532" i="8" s="1"/>
  <c r="H8570" i="8" s="1"/>
  <c r="H8608" i="8" s="1"/>
  <c r="H8646" i="8" s="1"/>
  <c r="H8684" i="8" s="1"/>
  <c r="H8722" i="8" s="1"/>
  <c r="H8760" i="8" s="1"/>
  <c r="H8798" i="8" s="1"/>
  <c r="H8836" i="8" s="1"/>
  <c r="H8874" i="8" s="1"/>
  <c r="H8912" i="8" s="1"/>
  <c r="H8950" i="8" s="1"/>
  <c r="H8988" i="8" s="1"/>
  <c r="H9026" i="8" s="1"/>
  <c r="H9064" i="8" s="1"/>
  <c r="H9102" i="8" s="1"/>
  <c r="H9140" i="8" s="1"/>
  <c r="H9178" i="8" s="1"/>
  <c r="H9216" i="8" s="1"/>
  <c r="H9254" i="8" s="1"/>
  <c r="H9292" i="8" s="1"/>
  <c r="H9330" i="8" s="1"/>
  <c r="H9368" i="8" s="1"/>
  <c r="H9406" i="8" s="1"/>
  <c r="H9444" i="8" s="1"/>
  <c r="H9482" i="8" s="1"/>
  <c r="H9520" i="8" s="1"/>
  <c r="H9558" i="8" s="1"/>
  <c r="H9596" i="8" s="1"/>
  <c r="H9634" i="8" s="1"/>
  <c r="H9672" i="8" s="1"/>
  <c r="H9710" i="8" s="1"/>
  <c r="H9748" i="8" s="1"/>
  <c r="H9786" i="8" s="1"/>
  <c r="H9824" i="8" s="1"/>
  <c r="H9862" i="8" s="1"/>
  <c r="H9900" i="8" s="1"/>
  <c r="H9938" i="8" s="1"/>
  <c r="H9976" i="8" s="1"/>
  <c r="H10014" i="8" s="1"/>
  <c r="H10052" i="8" s="1"/>
  <c r="H10090" i="8" s="1"/>
  <c r="H10128" i="8" s="1"/>
  <c r="H10166" i="8" s="1"/>
  <c r="H10204" i="8" s="1"/>
  <c r="H10242" i="8" s="1"/>
  <c r="H10280" i="8" s="1"/>
  <c r="H10318" i="8" s="1"/>
  <c r="H10356" i="8" s="1"/>
  <c r="H10394" i="8" s="1"/>
  <c r="H10432" i="8" s="1"/>
  <c r="H10470" i="8" s="1"/>
  <c r="H10508" i="8" s="1"/>
  <c r="H10546" i="8" s="1"/>
  <c r="H10584" i="8" s="1"/>
  <c r="H10622" i="8" s="1"/>
  <c r="H10660" i="8" s="1"/>
  <c r="H10698" i="8" s="1"/>
  <c r="H10736" i="8" s="1"/>
  <c r="H10774" i="8" s="1"/>
  <c r="H10812" i="8" s="1"/>
  <c r="H10850" i="8" s="1"/>
  <c r="H10888" i="8" s="1"/>
  <c r="H10926" i="8" s="1"/>
  <c r="H10964" i="8" s="1"/>
  <c r="H11002" i="8" s="1"/>
  <c r="H11040" i="8" s="1"/>
  <c r="H11078" i="8" s="1"/>
  <c r="H11116" i="8" s="1"/>
  <c r="H11154" i="8" s="1"/>
  <c r="H11192" i="8" s="1"/>
  <c r="H11230" i="8" s="1"/>
  <c r="H11268" i="8" s="1"/>
  <c r="H11306" i="8" s="1"/>
  <c r="H11344" i="8" s="1"/>
  <c r="H11382" i="8" s="1"/>
  <c r="H11420" i="8" s="1"/>
  <c r="H11458" i="8" s="1"/>
  <c r="H11496" i="8" s="1"/>
  <c r="H11534" i="8" s="1"/>
  <c r="H11572" i="8" s="1"/>
  <c r="H11610" i="8" s="1"/>
  <c r="H11648" i="8" s="1"/>
  <c r="H11686" i="8" s="1"/>
  <c r="H11724" i="8" s="1"/>
  <c r="H11762" i="8" s="1"/>
  <c r="H11800" i="8" s="1"/>
  <c r="H11838" i="8" s="1"/>
  <c r="H11876" i="8" s="1"/>
  <c r="H11914" i="8" s="1"/>
  <c r="H11952" i="8" s="1"/>
  <c r="H11990" i="8" s="1"/>
  <c r="H12028" i="8" s="1"/>
  <c r="H12066" i="8" s="1"/>
  <c r="H12104" i="8" s="1"/>
  <c r="H12142" i="8" s="1"/>
  <c r="H12180" i="8" s="1"/>
  <c r="H12218" i="8" s="1"/>
  <c r="H12256" i="8" s="1"/>
  <c r="H12294" i="8" s="1"/>
  <c r="H12332" i="8" s="1"/>
  <c r="H12370" i="8" s="1"/>
  <c r="H12408" i="8" s="1"/>
  <c r="H12446" i="8" s="1"/>
  <c r="H12484" i="8" s="1"/>
  <c r="H12522" i="8" s="1"/>
  <c r="H12560" i="8" s="1"/>
  <c r="H12598" i="8" s="1"/>
  <c r="H12636" i="8" s="1"/>
  <c r="H12674" i="8" s="1"/>
  <c r="H12712" i="8" s="1"/>
  <c r="H12750" i="8" s="1"/>
  <c r="H12788" i="8" s="1"/>
  <c r="H12826" i="8" s="1"/>
  <c r="H12864" i="8" s="1"/>
  <c r="H12902" i="8" s="1"/>
  <c r="J96" i="8"/>
  <c r="J134" i="8" s="1"/>
  <c r="J172" i="8" s="1"/>
  <c r="J210" i="8" s="1"/>
  <c r="J248" i="8" s="1"/>
  <c r="J286" i="8" s="1"/>
  <c r="J324" i="8" s="1"/>
  <c r="J362" i="8" s="1"/>
  <c r="J400" i="8" s="1"/>
  <c r="J438" i="8" s="1"/>
  <c r="J476" i="8" s="1"/>
  <c r="J514" i="8" s="1"/>
  <c r="J552" i="8" s="1"/>
  <c r="J590" i="8" s="1"/>
  <c r="J628" i="8" s="1"/>
  <c r="J666" i="8" s="1"/>
  <c r="J704" i="8" s="1"/>
  <c r="J742" i="8" s="1"/>
  <c r="J780" i="8" s="1"/>
  <c r="J818" i="8" s="1"/>
  <c r="J856" i="8" s="1"/>
  <c r="J894" i="8" s="1"/>
  <c r="J932" i="8" s="1"/>
  <c r="J970" i="8" s="1"/>
  <c r="J1008" i="8" s="1"/>
  <c r="J1046" i="8" s="1"/>
  <c r="J1084" i="8" s="1"/>
  <c r="J1122" i="8" s="1"/>
  <c r="J1160" i="8" s="1"/>
  <c r="J1198" i="8" s="1"/>
  <c r="J1236" i="8" s="1"/>
  <c r="J1274" i="8" s="1"/>
  <c r="J1312" i="8" s="1"/>
  <c r="J1350" i="8" s="1"/>
  <c r="J1388" i="8" s="1"/>
  <c r="J1426" i="8" s="1"/>
  <c r="J1464" i="8" s="1"/>
  <c r="J1502" i="8" s="1"/>
  <c r="J1540" i="8" s="1"/>
  <c r="J1578" i="8" s="1"/>
  <c r="J1616" i="8" s="1"/>
  <c r="J1654" i="8" s="1"/>
  <c r="J1692" i="8" s="1"/>
  <c r="J1730" i="8" s="1"/>
  <c r="J1768" i="8" s="1"/>
  <c r="J1806" i="8" s="1"/>
  <c r="J1844" i="8" s="1"/>
  <c r="J1882" i="8" s="1"/>
  <c r="J1920" i="8" s="1"/>
  <c r="J1958" i="8" s="1"/>
  <c r="J1996" i="8" s="1"/>
  <c r="J2034" i="8" s="1"/>
  <c r="J2072" i="8" s="1"/>
  <c r="J2110" i="8" s="1"/>
  <c r="J2148" i="8" s="1"/>
  <c r="J2186" i="8" s="1"/>
  <c r="J2224" i="8" s="1"/>
  <c r="J2262" i="8" s="1"/>
  <c r="J2300" i="8" s="1"/>
  <c r="J2338" i="8" s="1"/>
  <c r="J2376" i="8" s="1"/>
  <c r="J2414" i="8" s="1"/>
  <c r="J2452" i="8" s="1"/>
  <c r="J2490" i="8" s="1"/>
  <c r="J2528" i="8" s="1"/>
  <c r="J2566" i="8" s="1"/>
  <c r="J2604" i="8" s="1"/>
  <c r="J2642" i="8" s="1"/>
  <c r="J2680" i="8" s="1"/>
  <c r="J2718" i="8" s="1"/>
  <c r="J2756" i="8" s="1"/>
  <c r="J2794" i="8" s="1"/>
  <c r="J2832" i="8" s="1"/>
  <c r="J2870" i="8" s="1"/>
  <c r="J2908" i="8" s="1"/>
  <c r="J2946" i="8" s="1"/>
  <c r="J2984" i="8" s="1"/>
  <c r="J3022" i="8" s="1"/>
  <c r="J3060" i="8" s="1"/>
  <c r="J3098" i="8" s="1"/>
  <c r="J3136" i="8" s="1"/>
  <c r="J3174" i="8" s="1"/>
  <c r="J3212" i="8" s="1"/>
  <c r="J3250" i="8" s="1"/>
  <c r="J3288" i="8" s="1"/>
  <c r="J3326" i="8" s="1"/>
  <c r="J3364" i="8" s="1"/>
  <c r="J3402" i="8" s="1"/>
  <c r="J3440" i="8" s="1"/>
  <c r="J3478" i="8" s="1"/>
  <c r="J3516" i="8" s="1"/>
  <c r="J3554" i="8" s="1"/>
  <c r="J3592" i="8" s="1"/>
  <c r="J3630" i="8" s="1"/>
  <c r="J3668" i="8" s="1"/>
  <c r="J3706" i="8" s="1"/>
  <c r="J3744" i="8" s="1"/>
  <c r="J3782" i="8" s="1"/>
  <c r="J3820" i="8" s="1"/>
  <c r="J3858" i="8" s="1"/>
  <c r="J3896" i="8" s="1"/>
  <c r="J3934" i="8" s="1"/>
  <c r="J3972" i="8" s="1"/>
  <c r="J4010" i="8" s="1"/>
  <c r="J4048" i="8" s="1"/>
  <c r="J4086" i="8" s="1"/>
  <c r="J4124" i="8" s="1"/>
  <c r="J4162" i="8" s="1"/>
  <c r="J4200" i="8" s="1"/>
  <c r="J4238" i="8" s="1"/>
  <c r="J4276" i="8" s="1"/>
  <c r="J4314" i="8" s="1"/>
  <c r="J4352" i="8" s="1"/>
  <c r="J4390" i="8" s="1"/>
  <c r="J4428" i="8" s="1"/>
  <c r="J4466" i="8" s="1"/>
  <c r="J4504" i="8" s="1"/>
  <c r="J4542" i="8" s="1"/>
  <c r="J4580" i="8" s="1"/>
  <c r="J4618" i="8" s="1"/>
  <c r="J4656" i="8" s="1"/>
  <c r="J4694" i="8" s="1"/>
  <c r="J4732" i="8" s="1"/>
  <c r="J4770" i="8" s="1"/>
  <c r="J4808" i="8" s="1"/>
  <c r="J4846" i="8" s="1"/>
  <c r="J4884" i="8" s="1"/>
  <c r="J4922" i="8" s="1"/>
  <c r="J4960" i="8" s="1"/>
  <c r="J4998" i="8" s="1"/>
  <c r="J5036" i="8" s="1"/>
  <c r="J5074" i="8" s="1"/>
  <c r="J5112" i="8" s="1"/>
  <c r="J5150" i="8" s="1"/>
  <c r="J5188" i="8" s="1"/>
  <c r="J5226" i="8" s="1"/>
  <c r="J5264" i="8" s="1"/>
  <c r="J5302" i="8" s="1"/>
  <c r="J5340" i="8" s="1"/>
  <c r="J5378" i="8" s="1"/>
  <c r="J5416" i="8" s="1"/>
  <c r="J5454" i="8" s="1"/>
  <c r="J5492" i="8" s="1"/>
  <c r="J5530" i="8" s="1"/>
  <c r="J5568" i="8" s="1"/>
  <c r="J5606" i="8" s="1"/>
  <c r="J5644" i="8" s="1"/>
  <c r="J5682" i="8" s="1"/>
  <c r="J5720" i="8" s="1"/>
  <c r="J5758" i="8" s="1"/>
  <c r="J5796" i="8" s="1"/>
  <c r="J5834" i="8" s="1"/>
  <c r="J5872" i="8" s="1"/>
  <c r="J5910" i="8" s="1"/>
  <c r="J5948" i="8" s="1"/>
  <c r="J5986" i="8" s="1"/>
  <c r="J6024" i="8" s="1"/>
  <c r="J6062" i="8" s="1"/>
  <c r="J6100" i="8" s="1"/>
  <c r="J6138" i="8" s="1"/>
  <c r="J6176" i="8" s="1"/>
  <c r="J6214" i="8" s="1"/>
  <c r="J6252" i="8" s="1"/>
  <c r="J6290" i="8" s="1"/>
  <c r="J6328" i="8" s="1"/>
  <c r="J6366" i="8" s="1"/>
  <c r="J6404" i="8" s="1"/>
  <c r="J6442" i="8" s="1"/>
  <c r="J6480" i="8" s="1"/>
  <c r="J6518" i="8" s="1"/>
  <c r="J6556" i="8" s="1"/>
  <c r="J6594" i="8" s="1"/>
  <c r="J6632" i="8" s="1"/>
  <c r="J6670" i="8" s="1"/>
  <c r="J6708" i="8" s="1"/>
  <c r="J6746" i="8" s="1"/>
  <c r="J6784" i="8" s="1"/>
  <c r="J6822" i="8" s="1"/>
  <c r="J6860" i="8" s="1"/>
  <c r="J6898" i="8" s="1"/>
  <c r="J6936" i="8" s="1"/>
  <c r="J6974" i="8" s="1"/>
  <c r="J7012" i="8" s="1"/>
  <c r="J7050" i="8" s="1"/>
  <c r="J7088" i="8" s="1"/>
  <c r="J7126" i="8" s="1"/>
  <c r="J7164" i="8" s="1"/>
  <c r="J7202" i="8" s="1"/>
  <c r="J7240" i="8" s="1"/>
  <c r="J7278" i="8" s="1"/>
  <c r="J7316" i="8" s="1"/>
  <c r="J7354" i="8" s="1"/>
  <c r="J7392" i="8" s="1"/>
  <c r="J7430" i="8" s="1"/>
  <c r="J7468" i="8" s="1"/>
  <c r="J7506" i="8" s="1"/>
  <c r="J7544" i="8" s="1"/>
  <c r="J7582" i="8" s="1"/>
  <c r="J7620" i="8" s="1"/>
  <c r="J7658" i="8" s="1"/>
  <c r="J7696" i="8" s="1"/>
  <c r="J7734" i="8" s="1"/>
  <c r="J7772" i="8" s="1"/>
  <c r="J7810" i="8" s="1"/>
  <c r="J7848" i="8" s="1"/>
  <c r="J7886" i="8" s="1"/>
  <c r="J7924" i="8" s="1"/>
  <c r="J7962" i="8" s="1"/>
  <c r="J8000" i="8" s="1"/>
  <c r="J8038" i="8" s="1"/>
  <c r="J8076" i="8" s="1"/>
  <c r="J8114" i="8" s="1"/>
  <c r="J8152" i="8" s="1"/>
  <c r="J8190" i="8" s="1"/>
  <c r="J8228" i="8" s="1"/>
  <c r="J8266" i="8" s="1"/>
  <c r="J8304" i="8" s="1"/>
  <c r="J8342" i="8" s="1"/>
  <c r="J8380" i="8" s="1"/>
  <c r="J8418" i="8" s="1"/>
  <c r="J8456" i="8" s="1"/>
  <c r="J8494" i="8" s="1"/>
  <c r="J8532" i="8" s="1"/>
  <c r="J8570" i="8" s="1"/>
  <c r="J8608" i="8" s="1"/>
  <c r="J8646" i="8" s="1"/>
  <c r="J8684" i="8" s="1"/>
  <c r="J8722" i="8" s="1"/>
  <c r="J8760" i="8" s="1"/>
  <c r="J8798" i="8" s="1"/>
  <c r="J8836" i="8" s="1"/>
  <c r="J8874" i="8" s="1"/>
  <c r="J8912" i="8" s="1"/>
  <c r="J8950" i="8" s="1"/>
  <c r="J8988" i="8" s="1"/>
  <c r="J9026" i="8" s="1"/>
  <c r="J9064" i="8" s="1"/>
  <c r="J9102" i="8" s="1"/>
  <c r="J9140" i="8" s="1"/>
  <c r="J9178" i="8" s="1"/>
  <c r="J9216" i="8" s="1"/>
  <c r="J9254" i="8" s="1"/>
  <c r="J9292" i="8" s="1"/>
  <c r="J9330" i="8" s="1"/>
  <c r="J9368" i="8" s="1"/>
  <c r="J9406" i="8" s="1"/>
  <c r="J9444" i="8" s="1"/>
  <c r="J9482" i="8" s="1"/>
  <c r="J9520" i="8" s="1"/>
  <c r="J9558" i="8" s="1"/>
  <c r="J9596" i="8" s="1"/>
  <c r="J9634" i="8" s="1"/>
  <c r="J9672" i="8" s="1"/>
  <c r="J9710" i="8" s="1"/>
  <c r="J9748" i="8" s="1"/>
  <c r="J9786" i="8" s="1"/>
  <c r="J9824" i="8" s="1"/>
  <c r="J9862" i="8" s="1"/>
  <c r="J9900" i="8" s="1"/>
  <c r="J9938" i="8" s="1"/>
  <c r="J9976" i="8" s="1"/>
  <c r="J10014" i="8" s="1"/>
  <c r="J10052" i="8" s="1"/>
  <c r="J10090" i="8" s="1"/>
  <c r="J10128" i="8" s="1"/>
  <c r="J10166" i="8" s="1"/>
  <c r="J10204" i="8" s="1"/>
  <c r="J10242" i="8" s="1"/>
  <c r="J10280" i="8" s="1"/>
  <c r="J10318" i="8" s="1"/>
  <c r="J10356" i="8" s="1"/>
  <c r="J10394" i="8" s="1"/>
  <c r="J10432" i="8" s="1"/>
  <c r="J10470" i="8" s="1"/>
  <c r="J10508" i="8" s="1"/>
  <c r="J10546" i="8" s="1"/>
  <c r="J10584" i="8" s="1"/>
  <c r="J10622" i="8" s="1"/>
  <c r="J10660" i="8" s="1"/>
  <c r="J10698" i="8" s="1"/>
  <c r="J10736" i="8" s="1"/>
  <c r="J10774" i="8" s="1"/>
  <c r="J10812" i="8" s="1"/>
  <c r="J10850" i="8" s="1"/>
  <c r="J10888" i="8" s="1"/>
  <c r="J10926" i="8" s="1"/>
  <c r="J10964" i="8" s="1"/>
  <c r="J11002" i="8" s="1"/>
  <c r="J11040" i="8" s="1"/>
  <c r="J11078" i="8" s="1"/>
  <c r="J11116" i="8" s="1"/>
  <c r="J11154" i="8" s="1"/>
  <c r="J11192" i="8" s="1"/>
  <c r="J11230" i="8" s="1"/>
  <c r="J11268" i="8" s="1"/>
  <c r="J11306" i="8" s="1"/>
  <c r="J11344" i="8" s="1"/>
  <c r="J11382" i="8" s="1"/>
  <c r="J11420" i="8" s="1"/>
  <c r="J11458" i="8" s="1"/>
  <c r="J11496" i="8" s="1"/>
  <c r="J11534" i="8" s="1"/>
  <c r="J11572" i="8" s="1"/>
  <c r="J11610" i="8" s="1"/>
  <c r="J11648" i="8" s="1"/>
  <c r="J11686" i="8" s="1"/>
  <c r="J11724" i="8" s="1"/>
  <c r="J11762" i="8" s="1"/>
  <c r="J11800" i="8" s="1"/>
  <c r="J11838" i="8" s="1"/>
  <c r="J11876" i="8" s="1"/>
  <c r="J11914" i="8" s="1"/>
  <c r="J11952" i="8" s="1"/>
  <c r="J11990" i="8" s="1"/>
  <c r="J12028" i="8" s="1"/>
  <c r="J12066" i="8" s="1"/>
  <c r="J12104" i="8" s="1"/>
  <c r="J12142" i="8" s="1"/>
  <c r="J12180" i="8" s="1"/>
  <c r="J12218" i="8" s="1"/>
  <c r="J12256" i="8" s="1"/>
  <c r="J12294" i="8" s="1"/>
  <c r="J12332" i="8" s="1"/>
  <c r="J12370" i="8" s="1"/>
  <c r="J12408" i="8" s="1"/>
  <c r="J12446" i="8" s="1"/>
  <c r="J12484" i="8" s="1"/>
  <c r="J12522" i="8" s="1"/>
  <c r="J12560" i="8" s="1"/>
  <c r="J12598" i="8" s="1"/>
  <c r="J12636" i="8" s="1"/>
  <c r="J12674" i="8" s="1"/>
  <c r="J12712" i="8" s="1"/>
  <c r="J12750" i="8" s="1"/>
  <c r="J12788" i="8" s="1"/>
  <c r="J12826" i="8" s="1"/>
  <c r="J12864" i="8" s="1"/>
  <c r="J12902" i="8" s="1"/>
  <c r="K96" i="8"/>
  <c r="K134" i="8" s="1"/>
  <c r="K172" i="8" s="1"/>
  <c r="K210" i="8" s="1"/>
  <c r="K248" i="8" s="1"/>
  <c r="K286" i="8" s="1"/>
  <c r="K324" i="8" s="1"/>
  <c r="K362" i="8" s="1"/>
  <c r="K400" i="8" s="1"/>
  <c r="K438" i="8" s="1"/>
  <c r="K476" i="8" s="1"/>
  <c r="K514" i="8" s="1"/>
  <c r="K552" i="8" s="1"/>
  <c r="K590" i="8" s="1"/>
  <c r="K628" i="8" s="1"/>
  <c r="K666" i="8" s="1"/>
  <c r="K704" i="8" s="1"/>
  <c r="K742" i="8" s="1"/>
  <c r="K780" i="8" s="1"/>
  <c r="K818" i="8" s="1"/>
  <c r="K856" i="8" s="1"/>
  <c r="K894" i="8" s="1"/>
  <c r="K932" i="8" s="1"/>
  <c r="K970" i="8" s="1"/>
  <c r="K1008" i="8" s="1"/>
  <c r="K1046" i="8" s="1"/>
  <c r="K1084" i="8" s="1"/>
  <c r="K1122" i="8" s="1"/>
  <c r="K1160" i="8" s="1"/>
  <c r="K1198" i="8" s="1"/>
  <c r="K1236" i="8" s="1"/>
  <c r="K1274" i="8" s="1"/>
  <c r="K1312" i="8" s="1"/>
  <c r="K1350" i="8" s="1"/>
  <c r="K1388" i="8" s="1"/>
  <c r="K1426" i="8" s="1"/>
  <c r="K1464" i="8" s="1"/>
  <c r="K1502" i="8" s="1"/>
  <c r="K1540" i="8" s="1"/>
  <c r="K1578" i="8" s="1"/>
  <c r="K1616" i="8" s="1"/>
  <c r="K1654" i="8" s="1"/>
  <c r="K1692" i="8" s="1"/>
  <c r="K1730" i="8" s="1"/>
  <c r="K1768" i="8" s="1"/>
  <c r="K1806" i="8" s="1"/>
  <c r="K1844" i="8" s="1"/>
  <c r="K1882" i="8" s="1"/>
  <c r="K1920" i="8" s="1"/>
  <c r="K1958" i="8" s="1"/>
  <c r="K1996" i="8" s="1"/>
  <c r="K2034" i="8" s="1"/>
  <c r="K2072" i="8" s="1"/>
  <c r="K2110" i="8" s="1"/>
  <c r="K2148" i="8" s="1"/>
  <c r="K2186" i="8" s="1"/>
  <c r="K2224" i="8" s="1"/>
  <c r="K2262" i="8" s="1"/>
  <c r="K2300" i="8" s="1"/>
  <c r="K2338" i="8" s="1"/>
  <c r="K2376" i="8" s="1"/>
  <c r="K2414" i="8" s="1"/>
  <c r="K2452" i="8" s="1"/>
  <c r="K2490" i="8" s="1"/>
  <c r="K2528" i="8" s="1"/>
  <c r="K2566" i="8" s="1"/>
  <c r="K2604" i="8" s="1"/>
  <c r="K2642" i="8" s="1"/>
  <c r="K2680" i="8" s="1"/>
  <c r="K2718" i="8" s="1"/>
  <c r="K2756" i="8" s="1"/>
  <c r="K2794" i="8" s="1"/>
  <c r="K2832" i="8" s="1"/>
  <c r="K2870" i="8" s="1"/>
  <c r="K2908" i="8" s="1"/>
  <c r="K2946" i="8" s="1"/>
  <c r="K2984" i="8" s="1"/>
  <c r="K3022" i="8" s="1"/>
  <c r="K3060" i="8" s="1"/>
  <c r="K3098" i="8" s="1"/>
  <c r="K3136" i="8" s="1"/>
  <c r="K3174" i="8" s="1"/>
  <c r="K3212" i="8" s="1"/>
  <c r="K3250" i="8" s="1"/>
  <c r="K3288" i="8" s="1"/>
  <c r="K3326" i="8" s="1"/>
  <c r="K3364" i="8" s="1"/>
  <c r="K3402" i="8" s="1"/>
  <c r="K3440" i="8" s="1"/>
  <c r="K3478" i="8" s="1"/>
  <c r="K3516" i="8" s="1"/>
  <c r="K3554" i="8" s="1"/>
  <c r="K3592" i="8" s="1"/>
  <c r="K3630" i="8" s="1"/>
  <c r="K3668" i="8" s="1"/>
  <c r="K3706" i="8" s="1"/>
  <c r="K3744" i="8" s="1"/>
  <c r="K3782" i="8" s="1"/>
  <c r="K3820" i="8" s="1"/>
  <c r="K3858" i="8" s="1"/>
  <c r="K3896" i="8" s="1"/>
  <c r="K3934" i="8" s="1"/>
  <c r="K3972" i="8" s="1"/>
  <c r="K4010" i="8" s="1"/>
  <c r="K4048" i="8" s="1"/>
  <c r="K4086" i="8" s="1"/>
  <c r="K4124" i="8" s="1"/>
  <c r="K4162" i="8" s="1"/>
  <c r="K4200" i="8" s="1"/>
  <c r="K4238" i="8" s="1"/>
  <c r="K4276" i="8" s="1"/>
  <c r="K4314" i="8" s="1"/>
  <c r="K4352" i="8" s="1"/>
  <c r="K4390" i="8" s="1"/>
  <c r="K4428" i="8" s="1"/>
  <c r="K4466" i="8" s="1"/>
  <c r="K4504" i="8" s="1"/>
  <c r="K4542" i="8" s="1"/>
  <c r="K4580" i="8" s="1"/>
  <c r="K4618" i="8" s="1"/>
  <c r="K4656" i="8" s="1"/>
  <c r="K4694" i="8" s="1"/>
  <c r="K4732" i="8" s="1"/>
  <c r="K4770" i="8" s="1"/>
  <c r="K4808" i="8" s="1"/>
  <c r="K4846" i="8" s="1"/>
  <c r="K4884" i="8" s="1"/>
  <c r="K4922" i="8" s="1"/>
  <c r="K4960" i="8" s="1"/>
  <c r="K4998" i="8" s="1"/>
  <c r="K5036" i="8" s="1"/>
  <c r="K5074" i="8" s="1"/>
  <c r="K5112" i="8" s="1"/>
  <c r="K5150" i="8" s="1"/>
  <c r="K5188" i="8" s="1"/>
  <c r="K5226" i="8" s="1"/>
  <c r="K5264" i="8" s="1"/>
  <c r="K5302" i="8" s="1"/>
  <c r="K5340" i="8" s="1"/>
  <c r="K5378" i="8" s="1"/>
  <c r="K5416" i="8" s="1"/>
  <c r="K5454" i="8" s="1"/>
  <c r="K5492" i="8" s="1"/>
  <c r="K5530" i="8" s="1"/>
  <c r="K5568" i="8" s="1"/>
  <c r="K5606" i="8" s="1"/>
  <c r="K5644" i="8" s="1"/>
  <c r="K5682" i="8" s="1"/>
  <c r="K5720" i="8" s="1"/>
  <c r="K5758" i="8" s="1"/>
  <c r="K5796" i="8" s="1"/>
  <c r="K5834" i="8" s="1"/>
  <c r="K5872" i="8" s="1"/>
  <c r="K5910" i="8" s="1"/>
  <c r="K5948" i="8" s="1"/>
  <c r="K5986" i="8" s="1"/>
  <c r="K6024" i="8" s="1"/>
  <c r="K6062" i="8" s="1"/>
  <c r="K6100" i="8" s="1"/>
  <c r="K6138" i="8" s="1"/>
  <c r="K6176" i="8" s="1"/>
  <c r="K6214" i="8" s="1"/>
  <c r="K6252" i="8" s="1"/>
  <c r="K6290" i="8" s="1"/>
  <c r="K6328" i="8" s="1"/>
  <c r="K6366" i="8" s="1"/>
  <c r="K6404" i="8" s="1"/>
  <c r="K6442" i="8" s="1"/>
  <c r="K6480" i="8" s="1"/>
  <c r="K6518" i="8" s="1"/>
  <c r="K6556" i="8" s="1"/>
  <c r="K6594" i="8" s="1"/>
  <c r="K6632" i="8" s="1"/>
  <c r="K6670" i="8" s="1"/>
  <c r="K6708" i="8" s="1"/>
  <c r="K6746" i="8" s="1"/>
  <c r="K6784" i="8" s="1"/>
  <c r="K6822" i="8" s="1"/>
  <c r="K6860" i="8" s="1"/>
  <c r="K6898" i="8" s="1"/>
  <c r="K6936" i="8" s="1"/>
  <c r="K6974" i="8" s="1"/>
  <c r="K7012" i="8" s="1"/>
  <c r="K7050" i="8" s="1"/>
  <c r="K7088" i="8" s="1"/>
  <c r="K7126" i="8" s="1"/>
  <c r="K7164" i="8" s="1"/>
  <c r="K7202" i="8" s="1"/>
  <c r="K7240" i="8" s="1"/>
  <c r="K7278" i="8" s="1"/>
  <c r="K7316" i="8" s="1"/>
  <c r="K7354" i="8" s="1"/>
  <c r="K7392" i="8" s="1"/>
  <c r="K7430" i="8" s="1"/>
  <c r="K7468" i="8" s="1"/>
  <c r="K7506" i="8" s="1"/>
  <c r="K7544" i="8" s="1"/>
  <c r="K7582" i="8" s="1"/>
  <c r="K7620" i="8" s="1"/>
  <c r="K7658" i="8" s="1"/>
  <c r="K7696" i="8" s="1"/>
  <c r="K7734" i="8" s="1"/>
  <c r="K7772" i="8" s="1"/>
  <c r="K7810" i="8" s="1"/>
  <c r="K7848" i="8" s="1"/>
  <c r="K7886" i="8" s="1"/>
  <c r="K7924" i="8" s="1"/>
  <c r="K7962" i="8" s="1"/>
  <c r="K8000" i="8" s="1"/>
  <c r="K8038" i="8" s="1"/>
  <c r="K8076" i="8" s="1"/>
  <c r="K8114" i="8" s="1"/>
  <c r="K8152" i="8" s="1"/>
  <c r="K8190" i="8" s="1"/>
  <c r="K8228" i="8" s="1"/>
  <c r="K8266" i="8" s="1"/>
  <c r="K8304" i="8" s="1"/>
  <c r="K8342" i="8" s="1"/>
  <c r="K8380" i="8" s="1"/>
  <c r="K8418" i="8" s="1"/>
  <c r="K8456" i="8" s="1"/>
  <c r="K8494" i="8" s="1"/>
  <c r="K8532" i="8" s="1"/>
  <c r="K8570" i="8" s="1"/>
  <c r="K8608" i="8" s="1"/>
  <c r="K8646" i="8" s="1"/>
  <c r="K8684" i="8" s="1"/>
  <c r="K8722" i="8" s="1"/>
  <c r="K8760" i="8" s="1"/>
  <c r="K8798" i="8" s="1"/>
  <c r="K8836" i="8" s="1"/>
  <c r="K8874" i="8" s="1"/>
  <c r="K8912" i="8" s="1"/>
  <c r="K8950" i="8" s="1"/>
  <c r="K8988" i="8" s="1"/>
  <c r="K9026" i="8" s="1"/>
  <c r="K9064" i="8" s="1"/>
  <c r="K9102" i="8" s="1"/>
  <c r="K9140" i="8" s="1"/>
  <c r="K9178" i="8" s="1"/>
  <c r="K9216" i="8" s="1"/>
  <c r="K9254" i="8" s="1"/>
  <c r="K9292" i="8" s="1"/>
  <c r="K9330" i="8" s="1"/>
  <c r="K9368" i="8" s="1"/>
  <c r="K9406" i="8" s="1"/>
  <c r="K9444" i="8" s="1"/>
  <c r="K9482" i="8" s="1"/>
  <c r="K9520" i="8" s="1"/>
  <c r="K9558" i="8" s="1"/>
  <c r="K9596" i="8" s="1"/>
  <c r="K9634" i="8" s="1"/>
  <c r="K9672" i="8" s="1"/>
  <c r="K9710" i="8" s="1"/>
  <c r="K9748" i="8" s="1"/>
  <c r="K9786" i="8" s="1"/>
  <c r="K9824" i="8" s="1"/>
  <c r="K9862" i="8" s="1"/>
  <c r="K9900" i="8" s="1"/>
  <c r="K9938" i="8" s="1"/>
  <c r="K9976" i="8" s="1"/>
  <c r="K10014" i="8" s="1"/>
  <c r="K10052" i="8" s="1"/>
  <c r="K10090" i="8" s="1"/>
  <c r="K10128" i="8" s="1"/>
  <c r="K10166" i="8" s="1"/>
  <c r="K10204" i="8" s="1"/>
  <c r="K10242" i="8" s="1"/>
  <c r="K10280" i="8" s="1"/>
  <c r="K10318" i="8" s="1"/>
  <c r="K10356" i="8" s="1"/>
  <c r="K10394" i="8" s="1"/>
  <c r="K10432" i="8" s="1"/>
  <c r="K10470" i="8" s="1"/>
  <c r="K10508" i="8" s="1"/>
  <c r="K10546" i="8" s="1"/>
  <c r="K10584" i="8" s="1"/>
  <c r="K10622" i="8" s="1"/>
  <c r="K10660" i="8" s="1"/>
  <c r="K10698" i="8" s="1"/>
  <c r="K10736" i="8" s="1"/>
  <c r="K10774" i="8" s="1"/>
  <c r="K10812" i="8" s="1"/>
  <c r="K10850" i="8" s="1"/>
  <c r="K10888" i="8" s="1"/>
  <c r="K10926" i="8" s="1"/>
  <c r="K10964" i="8" s="1"/>
  <c r="K11002" i="8" s="1"/>
  <c r="K11040" i="8" s="1"/>
  <c r="K11078" i="8" s="1"/>
  <c r="K11116" i="8" s="1"/>
  <c r="K11154" i="8" s="1"/>
  <c r="K11192" i="8" s="1"/>
  <c r="K11230" i="8" s="1"/>
  <c r="K11268" i="8" s="1"/>
  <c r="K11306" i="8" s="1"/>
  <c r="K11344" i="8" s="1"/>
  <c r="K11382" i="8" s="1"/>
  <c r="K11420" i="8" s="1"/>
  <c r="K11458" i="8" s="1"/>
  <c r="K11496" i="8" s="1"/>
  <c r="K11534" i="8" s="1"/>
  <c r="K11572" i="8" s="1"/>
  <c r="K11610" i="8" s="1"/>
  <c r="K11648" i="8" s="1"/>
  <c r="K11686" i="8" s="1"/>
  <c r="K11724" i="8" s="1"/>
  <c r="K11762" i="8" s="1"/>
  <c r="K11800" i="8" s="1"/>
  <c r="K11838" i="8" s="1"/>
  <c r="K11876" i="8" s="1"/>
  <c r="K11914" i="8" s="1"/>
  <c r="K11952" i="8" s="1"/>
  <c r="K11990" i="8" s="1"/>
  <c r="K12028" i="8" s="1"/>
  <c r="K12066" i="8" s="1"/>
  <c r="K12104" i="8" s="1"/>
  <c r="K12142" i="8" s="1"/>
  <c r="K12180" i="8" s="1"/>
  <c r="K12218" i="8" s="1"/>
  <c r="K12256" i="8" s="1"/>
  <c r="K12294" i="8" s="1"/>
  <c r="K12332" i="8" s="1"/>
  <c r="K12370" i="8" s="1"/>
  <c r="K12408" i="8" s="1"/>
  <c r="K12446" i="8" s="1"/>
  <c r="K12484" i="8" s="1"/>
  <c r="K12522" i="8" s="1"/>
  <c r="K12560" i="8" s="1"/>
  <c r="K12598" i="8" s="1"/>
  <c r="K12636" i="8" s="1"/>
  <c r="K12674" i="8" s="1"/>
  <c r="K12712" i="8" s="1"/>
  <c r="K12750" i="8" s="1"/>
  <c r="K12788" i="8" s="1"/>
  <c r="K12826" i="8" s="1"/>
  <c r="K12864" i="8" s="1"/>
  <c r="K12902" i="8" s="1"/>
  <c r="B97" i="8"/>
  <c r="B135" i="8" s="1"/>
  <c r="B173" i="8" s="1"/>
  <c r="B211" i="8" s="1"/>
  <c r="B249" i="8" s="1"/>
  <c r="B287" i="8" s="1"/>
  <c r="B325" i="8" s="1"/>
  <c r="B363" i="8" s="1"/>
  <c r="B401" i="8" s="1"/>
  <c r="B439" i="8" s="1"/>
  <c r="B477" i="8" s="1"/>
  <c r="B515" i="8" s="1"/>
  <c r="B553" i="8" s="1"/>
  <c r="B591" i="8" s="1"/>
  <c r="B629" i="8" s="1"/>
  <c r="B667" i="8" s="1"/>
  <c r="B705" i="8" s="1"/>
  <c r="B743" i="8" s="1"/>
  <c r="B781" i="8" s="1"/>
  <c r="B819" i="8" s="1"/>
  <c r="B857" i="8" s="1"/>
  <c r="B895" i="8" s="1"/>
  <c r="B933" i="8" s="1"/>
  <c r="B971" i="8" s="1"/>
  <c r="B1009" i="8" s="1"/>
  <c r="B1047" i="8" s="1"/>
  <c r="B1085" i="8" s="1"/>
  <c r="B1123" i="8" s="1"/>
  <c r="B1161" i="8" s="1"/>
  <c r="B1199" i="8" s="1"/>
  <c r="B1237" i="8" s="1"/>
  <c r="B1275" i="8" s="1"/>
  <c r="B1313" i="8" s="1"/>
  <c r="B1351" i="8" s="1"/>
  <c r="B1389" i="8" s="1"/>
  <c r="B1427" i="8" s="1"/>
  <c r="H97" i="8"/>
  <c r="H135" i="8" s="1"/>
  <c r="H173" i="8" s="1"/>
  <c r="H211" i="8" s="1"/>
  <c r="H249" i="8" s="1"/>
  <c r="H287" i="8" s="1"/>
  <c r="H325" i="8" s="1"/>
  <c r="H363" i="8" s="1"/>
  <c r="H401" i="8" s="1"/>
  <c r="H439" i="8" s="1"/>
  <c r="H477" i="8" s="1"/>
  <c r="H515" i="8" s="1"/>
  <c r="H553" i="8" s="1"/>
  <c r="H591" i="8" s="1"/>
  <c r="H629" i="8" s="1"/>
  <c r="H667" i="8" s="1"/>
  <c r="H705" i="8" s="1"/>
  <c r="H743" i="8" s="1"/>
  <c r="H781" i="8" s="1"/>
  <c r="H819" i="8" s="1"/>
  <c r="H857" i="8" s="1"/>
  <c r="H895" i="8" s="1"/>
  <c r="H933" i="8" s="1"/>
  <c r="H971" i="8" s="1"/>
  <c r="H1009" i="8" s="1"/>
  <c r="H1047" i="8" s="1"/>
  <c r="H1085" i="8" s="1"/>
  <c r="H1123" i="8" s="1"/>
  <c r="H1161" i="8" s="1"/>
  <c r="H1199" i="8" s="1"/>
  <c r="H1237" i="8" s="1"/>
  <c r="H1275" i="8" s="1"/>
  <c r="H1313" i="8" s="1"/>
  <c r="H1351" i="8" s="1"/>
  <c r="H1389" i="8" s="1"/>
  <c r="H1427" i="8" s="1"/>
  <c r="H1465" i="8" s="1"/>
  <c r="H1503" i="8" s="1"/>
  <c r="H1541" i="8" s="1"/>
  <c r="H1579" i="8" s="1"/>
  <c r="H1617" i="8" s="1"/>
  <c r="H1655" i="8" s="1"/>
  <c r="H1693" i="8" s="1"/>
  <c r="H1731" i="8" s="1"/>
  <c r="H1769" i="8" s="1"/>
  <c r="H1807" i="8" s="1"/>
  <c r="H1845" i="8" s="1"/>
  <c r="H1883" i="8" s="1"/>
  <c r="H1921" i="8" s="1"/>
  <c r="H1959" i="8" s="1"/>
  <c r="H1997" i="8" s="1"/>
  <c r="H2035" i="8" s="1"/>
  <c r="H2073" i="8" s="1"/>
  <c r="H2111" i="8" s="1"/>
  <c r="H2149" i="8" s="1"/>
  <c r="H2187" i="8" s="1"/>
  <c r="H2225" i="8" s="1"/>
  <c r="H2263" i="8" s="1"/>
  <c r="H2301" i="8" s="1"/>
  <c r="H2339" i="8" s="1"/>
  <c r="H2377" i="8" s="1"/>
  <c r="H2415" i="8" s="1"/>
  <c r="H2453" i="8" s="1"/>
  <c r="H2491" i="8" s="1"/>
  <c r="H2529" i="8" s="1"/>
  <c r="H2567" i="8" s="1"/>
  <c r="H2605" i="8" s="1"/>
  <c r="H2643" i="8" s="1"/>
  <c r="H2681" i="8" s="1"/>
  <c r="H2719" i="8" s="1"/>
  <c r="H2757" i="8" s="1"/>
  <c r="H2795" i="8" s="1"/>
  <c r="H2833" i="8" s="1"/>
  <c r="H2871" i="8" s="1"/>
  <c r="H2909" i="8" s="1"/>
  <c r="H2947" i="8" s="1"/>
  <c r="H2985" i="8" s="1"/>
  <c r="H3023" i="8" s="1"/>
  <c r="H3061" i="8" s="1"/>
  <c r="H3099" i="8" s="1"/>
  <c r="H3137" i="8" s="1"/>
  <c r="H3175" i="8" s="1"/>
  <c r="H3213" i="8" s="1"/>
  <c r="H3251" i="8" s="1"/>
  <c r="H3289" i="8" s="1"/>
  <c r="H3327" i="8" s="1"/>
  <c r="H3365" i="8" s="1"/>
  <c r="H3403" i="8" s="1"/>
  <c r="H3441" i="8" s="1"/>
  <c r="H3479" i="8" s="1"/>
  <c r="H3517" i="8" s="1"/>
  <c r="H3555" i="8" s="1"/>
  <c r="H3593" i="8" s="1"/>
  <c r="H3631" i="8" s="1"/>
  <c r="H3669" i="8" s="1"/>
  <c r="H3707" i="8" s="1"/>
  <c r="H3745" i="8" s="1"/>
  <c r="H3783" i="8" s="1"/>
  <c r="H3821" i="8" s="1"/>
  <c r="H3859" i="8" s="1"/>
  <c r="H3897" i="8" s="1"/>
  <c r="H3935" i="8" s="1"/>
  <c r="H3973" i="8" s="1"/>
  <c r="H4011" i="8" s="1"/>
  <c r="H4049" i="8" s="1"/>
  <c r="H4087" i="8" s="1"/>
  <c r="H4125" i="8" s="1"/>
  <c r="H4163" i="8" s="1"/>
  <c r="H4201" i="8" s="1"/>
  <c r="H4239" i="8" s="1"/>
  <c r="H4277" i="8" s="1"/>
  <c r="H4315" i="8" s="1"/>
  <c r="H4353" i="8" s="1"/>
  <c r="H4391" i="8" s="1"/>
  <c r="H4429" i="8" s="1"/>
  <c r="H4467" i="8" s="1"/>
  <c r="H4505" i="8" s="1"/>
  <c r="H4543" i="8" s="1"/>
  <c r="H4581" i="8" s="1"/>
  <c r="H4619" i="8" s="1"/>
  <c r="H4657" i="8" s="1"/>
  <c r="H4695" i="8" s="1"/>
  <c r="H4733" i="8" s="1"/>
  <c r="H4771" i="8" s="1"/>
  <c r="H4809" i="8" s="1"/>
  <c r="H4847" i="8" s="1"/>
  <c r="H4885" i="8" s="1"/>
  <c r="H4923" i="8" s="1"/>
  <c r="H4961" i="8" s="1"/>
  <c r="H4999" i="8" s="1"/>
  <c r="H5037" i="8" s="1"/>
  <c r="H5075" i="8" s="1"/>
  <c r="H5113" i="8" s="1"/>
  <c r="H5151" i="8" s="1"/>
  <c r="H5189" i="8" s="1"/>
  <c r="H5227" i="8" s="1"/>
  <c r="H5265" i="8" s="1"/>
  <c r="H5303" i="8" s="1"/>
  <c r="H5341" i="8" s="1"/>
  <c r="H5379" i="8" s="1"/>
  <c r="H5417" i="8" s="1"/>
  <c r="H5455" i="8" s="1"/>
  <c r="H5493" i="8" s="1"/>
  <c r="H5531" i="8" s="1"/>
  <c r="H5569" i="8" s="1"/>
  <c r="H5607" i="8" s="1"/>
  <c r="H5645" i="8" s="1"/>
  <c r="H5683" i="8" s="1"/>
  <c r="H5721" i="8" s="1"/>
  <c r="H5759" i="8" s="1"/>
  <c r="H5797" i="8" s="1"/>
  <c r="H5835" i="8" s="1"/>
  <c r="H5873" i="8" s="1"/>
  <c r="H5911" i="8" s="1"/>
  <c r="H5949" i="8" s="1"/>
  <c r="H5987" i="8" s="1"/>
  <c r="H6025" i="8" s="1"/>
  <c r="H6063" i="8" s="1"/>
  <c r="H6101" i="8" s="1"/>
  <c r="H6139" i="8" s="1"/>
  <c r="H6177" i="8" s="1"/>
  <c r="H6215" i="8" s="1"/>
  <c r="H6253" i="8" s="1"/>
  <c r="H6291" i="8" s="1"/>
  <c r="H6329" i="8" s="1"/>
  <c r="H6367" i="8" s="1"/>
  <c r="H6405" i="8" s="1"/>
  <c r="H6443" i="8" s="1"/>
  <c r="H6481" i="8" s="1"/>
  <c r="H6519" i="8" s="1"/>
  <c r="H6557" i="8" s="1"/>
  <c r="H6595" i="8" s="1"/>
  <c r="H6633" i="8" s="1"/>
  <c r="H6671" i="8" s="1"/>
  <c r="H6709" i="8" s="1"/>
  <c r="H6747" i="8" s="1"/>
  <c r="H6785" i="8" s="1"/>
  <c r="H6823" i="8" s="1"/>
  <c r="H6861" i="8" s="1"/>
  <c r="H6899" i="8" s="1"/>
  <c r="H6937" i="8" s="1"/>
  <c r="H6975" i="8" s="1"/>
  <c r="H7013" i="8" s="1"/>
  <c r="H7051" i="8" s="1"/>
  <c r="H7089" i="8" s="1"/>
  <c r="H7127" i="8" s="1"/>
  <c r="H7165" i="8" s="1"/>
  <c r="H7203" i="8" s="1"/>
  <c r="H7241" i="8" s="1"/>
  <c r="H7279" i="8" s="1"/>
  <c r="H7317" i="8" s="1"/>
  <c r="H7355" i="8" s="1"/>
  <c r="H7393" i="8" s="1"/>
  <c r="H7431" i="8" s="1"/>
  <c r="H7469" i="8" s="1"/>
  <c r="H7507" i="8" s="1"/>
  <c r="H7545" i="8" s="1"/>
  <c r="H7583" i="8" s="1"/>
  <c r="H7621" i="8" s="1"/>
  <c r="H7659" i="8" s="1"/>
  <c r="H7697" i="8" s="1"/>
  <c r="H7735" i="8" s="1"/>
  <c r="H7773" i="8" s="1"/>
  <c r="H7811" i="8" s="1"/>
  <c r="H7849" i="8" s="1"/>
  <c r="H7887" i="8" s="1"/>
  <c r="H7925" i="8" s="1"/>
  <c r="H7963" i="8" s="1"/>
  <c r="H8001" i="8" s="1"/>
  <c r="H8039" i="8" s="1"/>
  <c r="H8077" i="8" s="1"/>
  <c r="H8115" i="8" s="1"/>
  <c r="H8153" i="8" s="1"/>
  <c r="H8191" i="8" s="1"/>
  <c r="H8229" i="8" s="1"/>
  <c r="H8267" i="8" s="1"/>
  <c r="H8305" i="8" s="1"/>
  <c r="H8343" i="8" s="1"/>
  <c r="H8381" i="8" s="1"/>
  <c r="H8419" i="8" s="1"/>
  <c r="H8457" i="8" s="1"/>
  <c r="H8495" i="8" s="1"/>
  <c r="H8533" i="8" s="1"/>
  <c r="H8571" i="8" s="1"/>
  <c r="H8609" i="8" s="1"/>
  <c r="H8647" i="8" s="1"/>
  <c r="H8685" i="8" s="1"/>
  <c r="H8723" i="8" s="1"/>
  <c r="H8761" i="8" s="1"/>
  <c r="H8799" i="8" s="1"/>
  <c r="H8837" i="8" s="1"/>
  <c r="H8875" i="8" s="1"/>
  <c r="H8913" i="8" s="1"/>
  <c r="H8951" i="8" s="1"/>
  <c r="H8989" i="8" s="1"/>
  <c r="H9027" i="8" s="1"/>
  <c r="H9065" i="8" s="1"/>
  <c r="H9103" i="8" s="1"/>
  <c r="H9141" i="8" s="1"/>
  <c r="H9179" i="8" s="1"/>
  <c r="H9217" i="8" s="1"/>
  <c r="H9255" i="8" s="1"/>
  <c r="H9293" i="8" s="1"/>
  <c r="H9331" i="8" s="1"/>
  <c r="H9369" i="8" s="1"/>
  <c r="H9407" i="8" s="1"/>
  <c r="H9445" i="8" s="1"/>
  <c r="H9483" i="8" s="1"/>
  <c r="H9521" i="8" s="1"/>
  <c r="H9559" i="8" s="1"/>
  <c r="H9597" i="8" s="1"/>
  <c r="H9635" i="8" s="1"/>
  <c r="H9673" i="8" s="1"/>
  <c r="H9711" i="8" s="1"/>
  <c r="H9749" i="8" s="1"/>
  <c r="H9787" i="8" s="1"/>
  <c r="H9825" i="8" s="1"/>
  <c r="H9863" i="8" s="1"/>
  <c r="H9901" i="8" s="1"/>
  <c r="H9939" i="8" s="1"/>
  <c r="H9977" i="8" s="1"/>
  <c r="H10015" i="8" s="1"/>
  <c r="H10053" i="8" s="1"/>
  <c r="H10091" i="8" s="1"/>
  <c r="H10129" i="8" s="1"/>
  <c r="H10167" i="8" s="1"/>
  <c r="H10205" i="8" s="1"/>
  <c r="H10243" i="8" s="1"/>
  <c r="H10281" i="8" s="1"/>
  <c r="H10319" i="8" s="1"/>
  <c r="H10357" i="8" s="1"/>
  <c r="H10395" i="8" s="1"/>
  <c r="H10433" i="8" s="1"/>
  <c r="H10471" i="8" s="1"/>
  <c r="H10509" i="8" s="1"/>
  <c r="H10547" i="8" s="1"/>
  <c r="H10585" i="8" s="1"/>
  <c r="H10623" i="8" s="1"/>
  <c r="H10661" i="8" s="1"/>
  <c r="H10699" i="8" s="1"/>
  <c r="H10737" i="8" s="1"/>
  <c r="H10775" i="8" s="1"/>
  <c r="H10813" i="8" s="1"/>
  <c r="H10851" i="8" s="1"/>
  <c r="H10889" i="8" s="1"/>
  <c r="H10927" i="8" s="1"/>
  <c r="H10965" i="8" s="1"/>
  <c r="H11003" i="8" s="1"/>
  <c r="H11041" i="8" s="1"/>
  <c r="H11079" i="8" s="1"/>
  <c r="H11117" i="8" s="1"/>
  <c r="H11155" i="8" s="1"/>
  <c r="H11193" i="8" s="1"/>
  <c r="H11231" i="8" s="1"/>
  <c r="H11269" i="8" s="1"/>
  <c r="H11307" i="8" s="1"/>
  <c r="H11345" i="8" s="1"/>
  <c r="H11383" i="8" s="1"/>
  <c r="H11421" i="8" s="1"/>
  <c r="H11459" i="8" s="1"/>
  <c r="H11497" i="8" s="1"/>
  <c r="H11535" i="8" s="1"/>
  <c r="H11573" i="8" s="1"/>
  <c r="H11611" i="8" s="1"/>
  <c r="H11649" i="8" s="1"/>
  <c r="H11687" i="8" s="1"/>
  <c r="H11725" i="8" s="1"/>
  <c r="H11763" i="8" s="1"/>
  <c r="H11801" i="8" s="1"/>
  <c r="H11839" i="8" s="1"/>
  <c r="H11877" i="8" s="1"/>
  <c r="H11915" i="8" s="1"/>
  <c r="H11953" i="8" s="1"/>
  <c r="H11991" i="8" s="1"/>
  <c r="H12029" i="8" s="1"/>
  <c r="H12067" i="8" s="1"/>
  <c r="H12105" i="8" s="1"/>
  <c r="H12143" i="8" s="1"/>
  <c r="H12181" i="8" s="1"/>
  <c r="H12219" i="8" s="1"/>
  <c r="H12257" i="8" s="1"/>
  <c r="H12295" i="8" s="1"/>
  <c r="H12333" i="8" s="1"/>
  <c r="H12371" i="8" s="1"/>
  <c r="H12409" i="8" s="1"/>
  <c r="H12447" i="8" s="1"/>
  <c r="H12485" i="8" s="1"/>
  <c r="H12523" i="8" s="1"/>
  <c r="H12561" i="8" s="1"/>
  <c r="H12599" i="8" s="1"/>
  <c r="H12637" i="8" s="1"/>
  <c r="H12675" i="8" s="1"/>
  <c r="H12713" i="8" s="1"/>
  <c r="H12751" i="8" s="1"/>
  <c r="H12789" i="8" s="1"/>
  <c r="H12827" i="8" s="1"/>
  <c r="H12865" i="8" s="1"/>
  <c r="H12903" i="8" s="1"/>
  <c r="I97" i="8"/>
  <c r="I135" i="8" s="1"/>
  <c r="I173" i="8" s="1"/>
  <c r="I211" i="8" s="1"/>
  <c r="I249" i="8" s="1"/>
  <c r="I287" i="8" s="1"/>
  <c r="I325" i="8" s="1"/>
  <c r="I363" i="8" s="1"/>
  <c r="I401" i="8" s="1"/>
  <c r="I439" i="8" s="1"/>
  <c r="I477" i="8" s="1"/>
  <c r="I515" i="8" s="1"/>
  <c r="I553" i="8" s="1"/>
  <c r="I591" i="8" s="1"/>
  <c r="I629" i="8" s="1"/>
  <c r="I667" i="8" s="1"/>
  <c r="I705" i="8" s="1"/>
  <c r="I743" i="8" s="1"/>
  <c r="I781" i="8" s="1"/>
  <c r="I819" i="8" s="1"/>
  <c r="I857" i="8" s="1"/>
  <c r="I895" i="8" s="1"/>
  <c r="I933" i="8" s="1"/>
  <c r="I971" i="8" s="1"/>
  <c r="I1009" i="8" s="1"/>
  <c r="I1047" i="8" s="1"/>
  <c r="I1085" i="8" s="1"/>
  <c r="I1123" i="8" s="1"/>
  <c r="I1161" i="8" s="1"/>
  <c r="I1199" i="8" s="1"/>
  <c r="I1237" i="8" s="1"/>
  <c r="I1275" i="8" s="1"/>
  <c r="I1313" i="8" s="1"/>
  <c r="I1351" i="8" s="1"/>
  <c r="I1389" i="8" s="1"/>
  <c r="I1427" i="8" s="1"/>
  <c r="I1465" i="8" s="1"/>
  <c r="I1503" i="8" s="1"/>
  <c r="I1541" i="8" s="1"/>
  <c r="I1579" i="8" s="1"/>
  <c r="I1617" i="8" s="1"/>
  <c r="I1655" i="8" s="1"/>
  <c r="I1693" i="8" s="1"/>
  <c r="I1731" i="8" s="1"/>
  <c r="I1769" i="8" s="1"/>
  <c r="I1807" i="8" s="1"/>
  <c r="I1845" i="8" s="1"/>
  <c r="I1883" i="8" s="1"/>
  <c r="I1921" i="8" s="1"/>
  <c r="I1959" i="8" s="1"/>
  <c r="I1997" i="8" s="1"/>
  <c r="I2035" i="8" s="1"/>
  <c r="I2073" i="8" s="1"/>
  <c r="I2111" i="8" s="1"/>
  <c r="I2149" i="8" s="1"/>
  <c r="I2187" i="8" s="1"/>
  <c r="I2225" i="8" s="1"/>
  <c r="I2263" i="8" s="1"/>
  <c r="I2301" i="8" s="1"/>
  <c r="I2339" i="8" s="1"/>
  <c r="I2377" i="8" s="1"/>
  <c r="I2415" i="8" s="1"/>
  <c r="I2453" i="8" s="1"/>
  <c r="I2491" i="8" s="1"/>
  <c r="I2529" i="8" s="1"/>
  <c r="I2567" i="8" s="1"/>
  <c r="I2605" i="8" s="1"/>
  <c r="I2643" i="8" s="1"/>
  <c r="I2681" i="8" s="1"/>
  <c r="I2719" i="8" s="1"/>
  <c r="I2757" i="8" s="1"/>
  <c r="I2795" i="8" s="1"/>
  <c r="I2833" i="8" s="1"/>
  <c r="I2871" i="8" s="1"/>
  <c r="I2909" i="8" s="1"/>
  <c r="I2947" i="8" s="1"/>
  <c r="I2985" i="8" s="1"/>
  <c r="I3023" i="8" s="1"/>
  <c r="I3061" i="8" s="1"/>
  <c r="I3099" i="8" s="1"/>
  <c r="I3137" i="8" s="1"/>
  <c r="I3175" i="8" s="1"/>
  <c r="I3213" i="8" s="1"/>
  <c r="I3251" i="8" s="1"/>
  <c r="I3289" i="8" s="1"/>
  <c r="I3327" i="8" s="1"/>
  <c r="I3365" i="8" s="1"/>
  <c r="I3403" i="8" s="1"/>
  <c r="I3441" i="8" s="1"/>
  <c r="I3479" i="8" s="1"/>
  <c r="I3517" i="8" s="1"/>
  <c r="I3555" i="8" s="1"/>
  <c r="I3593" i="8" s="1"/>
  <c r="I3631" i="8" s="1"/>
  <c r="I3669" i="8" s="1"/>
  <c r="I3707" i="8" s="1"/>
  <c r="I3745" i="8" s="1"/>
  <c r="I3783" i="8" s="1"/>
  <c r="I3821" i="8" s="1"/>
  <c r="I3859" i="8" s="1"/>
  <c r="I3897" i="8" s="1"/>
  <c r="I3935" i="8" s="1"/>
  <c r="I3973" i="8" s="1"/>
  <c r="I4011" i="8" s="1"/>
  <c r="I4049" i="8" s="1"/>
  <c r="I4087" i="8" s="1"/>
  <c r="I4125" i="8" s="1"/>
  <c r="I4163" i="8" s="1"/>
  <c r="I4201" i="8" s="1"/>
  <c r="I4239" i="8" s="1"/>
  <c r="I4277" i="8" s="1"/>
  <c r="I4315" i="8" s="1"/>
  <c r="I4353" i="8" s="1"/>
  <c r="I4391" i="8" s="1"/>
  <c r="I4429" i="8" s="1"/>
  <c r="I4467" i="8" s="1"/>
  <c r="I4505" i="8" s="1"/>
  <c r="I4543" i="8" s="1"/>
  <c r="I4581" i="8" s="1"/>
  <c r="I4619" i="8" s="1"/>
  <c r="I4657" i="8" s="1"/>
  <c r="I4695" i="8" s="1"/>
  <c r="I4733" i="8" s="1"/>
  <c r="I4771" i="8" s="1"/>
  <c r="I4809" i="8" s="1"/>
  <c r="I4847" i="8" s="1"/>
  <c r="I4885" i="8" s="1"/>
  <c r="I4923" i="8" s="1"/>
  <c r="I4961" i="8" s="1"/>
  <c r="I4999" i="8" s="1"/>
  <c r="I5037" i="8" s="1"/>
  <c r="I5075" i="8" s="1"/>
  <c r="I5113" i="8" s="1"/>
  <c r="I5151" i="8" s="1"/>
  <c r="I5189" i="8" s="1"/>
  <c r="I5227" i="8" s="1"/>
  <c r="I5265" i="8" s="1"/>
  <c r="I5303" i="8" s="1"/>
  <c r="I5341" i="8" s="1"/>
  <c r="I5379" i="8" s="1"/>
  <c r="I5417" i="8" s="1"/>
  <c r="I5455" i="8" s="1"/>
  <c r="I5493" i="8" s="1"/>
  <c r="I5531" i="8" s="1"/>
  <c r="I5569" i="8" s="1"/>
  <c r="I5607" i="8" s="1"/>
  <c r="I5645" i="8" s="1"/>
  <c r="I5683" i="8" s="1"/>
  <c r="I5721" i="8" s="1"/>
  <c r="I5759" i="8" s="1"/>
  <c r="I5797" i="8" s="1"/>
  <c r="I5835" i="8" s="1"/>
  <c r="I5873" i="8" s="1"/>
  <c r="I5911" i="8" s="1"/>
  <c r="I5949" i="8" s="1"/>
  <c r="I5987" i="8" s="1"/>
  <c r="I6025" i="8" s="1"/>
  <c r="I6063" i="8" s="1"/>
  <c r="I6101" i="8" s="1"/>
  <c r="I6139" i="8" s="1"/>
  <c r="I6177" i="8" s="1"/>
  <c r="I6215" i="8" s="1"/>
  <c r="I6253" i="8" s="1"/>
  <c r="I6291" i="8" s="1"/>
  <c r="I6329" i="8" s="1"/>
  <c r="I6367" i="8" s="1"/>
  <c r="I6405" i="8" s="1"/>
  <c r="I6443" i="8" s="1"/>
  <c r="I6481" i="8" s="1"/>
  <c r="I6519" i="8" s="1"/>
  <c r="I6557" i="8" s="1"/>
  <c r="I6595" i="8" s="1"/>
  <c r="I6633" i="8" s="1"/>
  <c r="I6671" i="8" s="1"/>
  <c r="I6709" i="8" s="1"/>
  <c r="I6747" i="8" s="1"/>
  <c r="I6785" i="8" s="1"/>
  <c r="I6823" i="8" s="1"/>
  <c r="I6861" i="8" s="1"/>
  <c r="I6899" i="8" s="1"/>
  <c r="I6937" i="8" s="1"/>
  <c r="I6975" i="8" s="1"/>
  <c r="I7013" i="8" s="1"/>
  <c r="I7051" i="8" s="1"/>
  <c r="I7089" i="8" s="1"/>
  <c r="I7127" i="8" s="1"/>
  <c r="I7165" i="8" s="1"/>
  <c r="I7203" i="8" s="1"/>
  <c r="I7241" i="8" s="1"/>
  <c r="I7279" i="8" s="1"/>
  <c r="I7317" i="8" s="1"/>
  <c r="I7355" i="8" s="1"/>
  <c r="I7393" i="8" s="1"/>
  <c r="I7431" i="8" s="1"/>
  <c r="I7469" i="8" s="1"/>
  <c r="I7507" i="8" s="1"/>
  <c r="I7545" i="8" s="1"/>
  <c r="I7583" i="8" s="1"/>
  <c r="I7621" i="8" s="1"/>
  <c r="I7659" i="8" s="1"/>
  <c r="I7697" i="8" s="1"/>
  <c r="I7735" i="8" s="1"/>
  <c r="I7773" i="8" s="1"/>
  <c r="I7811" i="8" s="1"/>
  <c r="I7849" i="8" s="1"/>
  <c r="I7887" i="8" s="1"/>
  <c r="I7925" i="8" s="1"/>
  <c r="I7963" i="8" s="1"/>
  <c r="I8001" i="8" s="1"/>
  <c r="I8039" i="8" s="1"/>
  <c r="I8077" i="8" s="1"/>
  <c r="I8115" i="8" s="1"/>
  <c r="I8153" i="8" s="1"/>
  <c r="I8191" i="8" s="1"/>
  <c r="I8229" i="8" s="1"/>
  <c r="I8267" i="8" s="1"/>
  <c r="I8305" i="8" s="1"/>
  <c r="I8343" i="8" s="1"/>
  <c r="I8381" i="8" s="1"/>
  <c r="I8419" i="8" s="1"/>
  <c r="I8457" i="8" s="1"/>
  <c r="I8495" i="8" s="1"/>
  <c r="I8533" i="8" s="1"/>
  <c r="I8571" i="8" s="1"/>
  <c r="I8609" i="8" s="1"/>
  <c r="I8647" i="8" s="1"/>
  <c r="I8685" i="8" s="1"/>
  <c r="I8723" i="8" s="1"/>
  <c r="I8761" i="8" s="1"/>
  <c r="I8799" i="8" s="1"/>
  <c r="I8837" i="8" s="1"/>
  <c r="I8875" i="8" s="1"/>
  <c r="I8913" i="8" s="1"/>
  <c r="I8951" i="8" s="1"/>
  <c r="I8989" i="8" s="1"/>
  <c r="I9027" i="8" s="1"/>
  <c r="I9065" i="8" s="1"/>
  <c r="I9103" i="8" s="1"/>
  <c r="I9141" i="8" s="1"/>
  <c r="I9179" i="8" s="1"/>
  <c r="I9217" i="8" s="1"/>
  <c r="I9255" i="8" s="1"/>
  <c r="I9293" i="8" s="1"/>
  <c r="I9331" i="8" s="1"/>
  <c r="I9369" i="8" s="1"/>
  <c r="I9407" i="8" s="1"/>
  <c r="I9445" i="8" s="1"/>
  <c r="I9483" i="8" s="1"/>
  <c r="I9521" i="8" s="1"/>
  <c r="I9559" i="8" s="1"/>
  <c r="I9597" i="8" s="1"/>
  <c r="I9635" i="8" s="1"/>
  <c r="I9673" i="8" s="1"/>
  <c r="I9711" i="8" s="1"/>
  <c r="I9749" i="8" s="1"/>
  <c r="I9787" i="8" s="1"/>
  <c r="I9825" i="8" s="1"/>
  <c r="I9863" i="8" s="1"/>
  <c r="I9901" i="8" s="1"/>
  <c r="I9939" i="8" s="1"/>
  <c r="I9977" i="8" s="1"/>
  <c r="I10015" i="8" s="1"/>
  <c r="I10053" i="8" s="1"/>
  <c r="I10091" i="8" s="1"/>
  <c r="I10129" i="8" s="1"/>
  <c r="I10167" i="8" s="1"/>
  <c r="I10205" i="8" s="1"/>
  <c r="I10243" i="8" s="1"/>
  <c r="I10281" i="8" s="1"/>
  <c r="I10319" i="8" s="1"/>
  <c r="I10357" i="8" s="1"/>
  <c r="I10395" i="8" s="1"/>
  <c r="I10433" i="8" s="1"/>
  <c r="I10471" i="8" s="1"/>
  <c r="I10509" i="8" s="1"/>
  <c r="I10547" i="8" s="1"/>
  <c r="I10585" i="8" s="1"/>
  <c r="I10623" i="8" s="1"/>
  <c r="I10661" i="8" s="1"/>
  <c r="I10699" i="8" s="1"/>
  <c r="I10737" i="8" s="1"/>
  <c r="I10775" i="8" s="1"/>
  <c r="I10813" i="8" s="1"/>
  <c r="I10851" i="8" s="1"/>
  <c r="I10889" i="8" s="1"/>
  <c r="I10927" i="8" s="1"/>
  <c r="I10965" i="8" s="1"/>
  <c r="I11003" i="8" s="1"/>
  <c r="I11041" i="8" s="1"/>
  <c r="I11079" i="8" s="1"/>
  <c r="I11117" i="8" s="1"/>
  <c r="I11155" i="8" s="1"/>
  <c r="I11193" i="8" s="1"/>
  <c r="I11231" i="8" s="1"/>
  <c r="I11269" i="8" s="1"/>
  <c r="I11307" i="8" s="1"/>
  <c r="I11345" i="8" s="1"/>
  <c r="I11383" i="8" s="1"/>
  <c r="I11421" i="8" s="1"/>
  <c r="I11459" i="8" s="1"/>
  <c r="I11497" i="8" s="1"/>
  <c r="I11535" i="8" s="1"/>
  <c r="I11573" i="8" s="1"/>
  <c r="I11611" i="8" s="1"/>
  <c r="I11649" i="8" s="1"/>
  <c r="I11687" i="8" s="1"/>
  <c r="I11725" i="8" s="1"/>
  <c r="I11763" i="8" s="1"/>
  <c r="I11801" i="8" s="1"/>
  <c r="I11839" i="8" s="1"/>
  <c r="I11877" i="8" s="1"/>
  <c r="I11915" i="8" s="1"/>
  <c r="I11953" i="8" s="1"/>
  <c r="I11991" i="8" s="1"/>
  <c r="I12029" i="8" s="1"/>
  <c r="I12067" i="8" s="1"/>
  <c r="I12105" i="8" s="1"/>
  <c r="I12143" i="8" s="1"/>
  <c r="I12181" i="8" s="1"/>
  <c r="I12219" i="8" s="1"/>
  <c r="I12257" i="8" s="1"/>
  <c r="I12295" i="8" s="1"/>
  <c r="I12333" i="8" s="1"/>
  <c r="I12371" i="8" s="1"/>
  <c r="I12409" i="8" s="1"/>
  <c r="I12447" i="8" s="1"/>
  <c r="I12485" i="8" s="1"/>
  <c r="I12523" i="8" s="1"/>
  <c r="I12561" i="8" s="1"/>
  <c r="I12599" i="8" s="1"/>
  <c r="I12637" i="8" s="1"/>
  <c r="I12675" i="8" s="1"/>
  <c r="I12713" i="8" s="1"/>
  <c r="I12751" i="8" s="1"/>
  <c r="I12789" i="8" s="1"/>
  <c r="I12827" i="8" s="1"/>
  <c r="I12865" i="8" s="1"/>
  <c r="I12903" i="8" s="1"/>
  <c r="K97" i="8"/>
  <c r="K135" i="8" s="1"/>
  <c r="K173" i="8" s="1"/>
  <c r="K211" i="8" s="1"/>
  <c r="K249" i="8" s="1"/>
  <c r="K287" i="8" s="1"/>
  <c r="K325" i="8" s="1"/>
  <c r="K363" i="8" s="1"/>
  <c r="K401" i="8" s="1"/>
  <c r="K439" i="8" s="1"/>
  <c r="K477" i="8" s="1"/>
  <c r="K515" i="8" s="1"/>
  <c r="K553" i="8" s="1"/>
  <c r="K591" i="8" s="1"/>
  <c r="K629" i="8" s="1"/>
  <c r="K667" i="8" s="1"/>
  <c r="K705" i="8" s="1"/>
  <c r="K743" i="8" s="1"/>
  <c r="K781" i="8" s="1"/>
  <c r="K819" i="8" s="1"/>
  <c r="K857" i="8" s="1"/>
  <c r="K895" i="8" s="1"/>
  <c r="K933" i="8" s="1"/>
  <c r="K971" i="8" s="1"/>
  <c r="K1009" i="8" s="1"/>
  <c r="K1047" i="8" s="1"/>
  <c r="K1085" i="8" s="1"/>
  <c r="K1123" i="8" s="1"/>
  <c r="K1161" i="8" s="1"/>
  <c r="K1199" i="8" s="1"/>
  <c r="K1237" i="8" s="1"/>
  <c r="K1275" i="8" s="1"/>
  <c r="K1313" i="8" s="1"/>
  <c r="K1351" i="8" s="1"/>
  <c r="K1389" i="8" s="1"/>
  <c r="K1427" i="8" s="1"/>
  <c r="K1465" i="8" s="1"/>
  <c r="K1503" i="8" s="1"/>
  <c r="K1541" i="8" s="1"/>
  <c r="K1579" i="8" s="1"/>
  <c r="K1617" i="8" s="1"/>
  <c r="K1655" i="8" s="1"/>
  <c r="K1693" i="8" s="1"/>
  <c r="K1731" i="8" s="1"/>
  <c r="K1769" i="8" s="1"/>
  <c r="K1807" i="8" s="1"/>
  <c r="K1845" i="8" s="1"/>
  <c r="K1883" i="8" s="1"/>
  <c r="K1921" i="8" s="1"/>
  <c r="K1959" i="8" s="1"/>
  <c r="K1997" i="8" s="1"/>
  <c r="K2035" i="8" s="1"/>
  <c r="K2073" i="8" s="1"/>
  <c r="K2111" i="8" s="1"/>
  <c r="K2149" i="8" s="1"/>
  <c r="K2187" i="8" s="1"/>
  <c r="K2225" i="8" s="1"/>
  <c r="K2263" i="8" s="1"/>
  <c r="K2301" i="8" s="1"/>
  <c r="K2339" i="8" s="1"/>
  <c r="K2377" i="8" s="1"/>
  <c r="K2415" i="8" s="1"/>
  <c r="K2453" i="8" s="1"/>
  <c r="K2491" i="8" s="1"/>
  <c r="K2529" i="8" s="1"/>
  <c r="K2567" i="8" s="1"/>
  <c r="K2605" i="8" s="1"/>
  <c r="K2643" i="8" s="1"/>
  <c r="K2681" i="8" s="1"/>
  <c r="K2719" i="8" s="1"/>
  <c r="K2757" i="8" s="1"/>
  <c r="K2795" i="8" s="1"/>
  <c r="K2833" i="8" s="1"/>
  <c r="K2871" i="8" s="1"/>
  <c r="K2909" i="8" s="1"/>
  <c r="K2947" i="8" s="1"/>
  <c r="K2985" i="8" s="1"/>
  <c r="K3023" i="8" s="1"/>
  <c r="K3061" i="8" s="1"/>
  <c r="K3099" i="8" s="1"/>
  <c r="K3137" i="8" s="1"/>
  <c r="K3175" i="8" s="1"/>
  <c r="K3213" i="8" s="1"/>
  <c r="K3251" i="8" s="1"/>
  <c r="K3289" i="8" s="1"/>
  <c r="K3327" i="8" s="1"/>
  <c r="K3365" i="8" s="1"/>
  <c r="K3403" i="8" s="1"/>
  <c r="K3441" i="8" s="1"/>
  <c r="K3479" i="8" s="1"/>
  <c r="K3517" i="8" s="1"/>
  <c r="K3555" i="8" s="1"/>
  <c r="K3593" i="8" s="1"/>
  <c r="K3631" i="8" s="1"/>
  <c r="K3669" i="8" s="1"/>
  <c r="K3707" i="8" s="1"/>
  <c r="K3745" i="8" s="1"/>
  <c r="K3783" i="8" s="1"/>
  <c r="K3821" i="8" s="1"/>
  <c r="K3859" i="8" s="1"/>
  <c r="K3897" i="8" s="1"/>
  <c r="K3935" i="8" s="1"/>
  <c r="K3973" i="8" s="1"/>
  <c r="K4011" i="8" s="1"/>
  <c r="K4049" i="8" s="1"/>
  <c r="K4087" i="8" s="1"/>
  <c r="K4125" i="8" s="1"/>
  <c r="K4163" i="8" s="1"/>
  <c r="K4201" i="8" s="1"/>
  <c r="K4239" i="8" s="1"/>
  <c r="K4277" i="8" s="1"/>
  <c r="K4315" i="8" s="1"/>
  <c r="K4353" i="8" s="1"/>
  <c r="K4391" i="8" s="1"/>
  <c r="K4429" i="8" s="1"/>
  <c r="K4467" i="8" s="1"/>
  <c r="K4505" i="8" s="1"/>
  <c r="K4543" i="8" s="1"/>
  <c r="K4581" i="8" s="1"/>
  <c r="K4619" i="8" s="1"/>
  <c r="K4657" i="8" s="1"/>
  <c r="K4695" i="8" s="1"/>
  <c r="K4733" i="8" s="1"/>
  <c r="K4771" i="8" s="1"/>
  <c r="K4809" i="8" s="1"/>
  <c r="K4847" i="8" s="1"/>
  <c r="K4885" i="8" s="1"/>
  <c r="K4923" i="8" s="1"/>
  <c r="K4961" i="8" s="1"/>
  <c r="K4999" i="8" s="1"/>
  <c r="K5037" i="8" s="1"/>
  <c r="K5075" i="8" s="1"/>
  <c r="K5113" i="8" s="1"/>
  <c r="K5151" i="8" s="1"/>
  <c r="K5189" i="8" s="1"/>
  <c r="K5227" i="8" s="1"/>
  <c r="K5265" i="8" s="1"/>
  <c r="K5303" i="8" s="1"/>
  <c r="K5341" i="8" s="1"/>
  <c r="K5379" i="8" s="1"/>
  <c r="K5417" i="8" s="1"/>
  <c r="K5455" i="8" s="1"/>
  <c r="K5493" i="8" s="1"/>
  <c r="K5531" i="8" s="1"/>
  <c r="K5569" i="8" s="1"/>
  <c r="K5607" i="8" s="1"/>
  <c r="K5645" i="8" s="1"/>
  <c r="K5683" i="8" s="1"/>
  <c r="K5721" i="8" s="1"/>
  <c r="K5759" i="8" s="1"/>
  <c r="K5797" i="8" s="1"/>
  <c r="K5835" i="8" s="1"/>
  <c r="K5873" i="8" s="1"/>
  <c r="K5911" i="8" s="1"/>
  <c r="K5949" i="8" s="1"/>
  <c r="K5987" i="8" s="1"/>
  <c r="K6025" i="8" s="1"/>
  <c r="K6063" i="8" s="1"/>
  <c r="K6101" i="8" s="1"/>
  <c r="K6139" i="8" s="1"/>
  <c r="K6177" i="8" s="1"/>
  <c r="K6215" i="8" s="1"/>
  <c r="K6253" i="8" s="1"/>
  <c r="K6291" i="8" s="1"/>
  <c r="K6329" i="8" s="1"/>
  <c r="K6367" i="8" s="1"/>
  <c r="K6405" i="8" s="1"/>
  <c r="K6443" i="8" s="1"/>
  <c r="K6481" i="8" s="1"/>
  <c r="K6519" i="8" s="1"/>
  <c r="K6557" i="8" s="1"/>
  <c r="K6595" i="8" s="1"/>
  <c r="K6633" i="8" s="1"/>
  <c r="K6671" i="8" s="1"/>
  <c r="K6709" i="8" s="1"/>
  <c r="K6747" i="8" s="1"/>
  <c r="K6785" i="8" s="1"/>
  <c r="K6823" i="8" s="1"/>
  <c r="K6861" i="8" s="1"/>
  <c r="K6899" i="8" s="1"/>
  <c r="K6937" i="8" s="1"/>
  <c r="K6975" i="8" s="1"/>
  <c r="K7013" i="8" s="1"/>
  <c r="K7051" i="8" s="1"/>
  <c r="K7089" i="8" s="1"/>
  <c r="K7127" i="8" s="1"/>
  <c r="K7165" i="8" s="1"/>
  <c r="K7203" i="8" s="1"/>
  <c r="K7241" i="8" s="1"/>
  <c r="K7279" i="8" s="1"/>
  <c r="K7317" i="8" s="1"/>
  <c r="K7355" i="8" s="1"/>
  <c r="K7393" i="8" s="1"/>
  <c r="K7431" i="8" s="1"/>
  <c r="K7469" i="8" s="1"/>
  <c r="K7507" i="8" s="1"/>
  <c r="K7545" i="8" s="1"/>
  <c r="K7583" i="8" s="1"/>
  <c r="K7621" i="8" s="1"/>
  <c r="K7659" i="8" s="1"/>
  <c r="K7697" i="8" s="1"/>
  <c r="K7735" i="8" s="1"/>
  <c r="K7773" i="8" s="1"/>
  <c r="K7811" i="8" s="1"/>
  <c r="K7849" i="8" s="1"/>
  <c r="K7887" i="8" s="1"/>
  <c r="K7925" i="8" s="1"/>
  <c r="K7963" i="8" s="1"/>
  <c r="K8001" i="8" s="1"/>
  <c r="K8039" i="8" s="1"/>
  <c r="K8077" i="8" s="1"/>
  <c r="K8115" i="8" s="1"/>
  <c r="K8153" i="8" s="1"/>
  <c r="K8191" i="8" s="1"/>
  <c r="K8229" i="8" s="1"/>
  <c r="K8267" i="8" s="1"/>
  <c r="K8305" i="8" s="1"/>
  <c r="K8343" i="8" s="1"/>
  <c r="K8381" i="8" s="1"/>
  <c r="K8419" i="8" s="1"/>
  <c r="K8457" i="8" s="1"/>
  <c r="K8495" i="8" s="1"/>
  <c r="K8533" i="8" s="1"/>
  <c r="K8571" i="8" s="1"/>
  <c r="K8609" i="8" s="1"/>
  <c r="K8647" i="8" s="1"/>
  <c r="K8685" i="8" s="1"/>
  <c r="K8723" i="8" s="1"/>
  <c r="K8761" i="8" s="1"/>
  <c r="K8799" i="8" s="1"/>
  <c r="K8837" i="8" s="1"/>
  <c r="K8875" i="8" s="1"/>
  <c r="K8913" i="8" s="1"/>
  <c r="K8951" i="8" s="1"/>
  <c r="K8989" i="8" s="1"/>
  <c r="K9027" i="8" s="1"/>
  <c r="K9065" i="8" s="1"/>
  <c r="K9103" i="8" s="1"/>
  <c r="K9141" i="8" s="1"/>
  <c r="K9179" i="8" s="1"/>
  <c r="K9217" i="8" s="1"/>
  <c r="K9255" i="8" s="1"/>
  <c r="K9293" i="8" s="1"/>
  <c r="K9331" i="8" s="1"/>
  <c r="K9369" i="8" s="1"/>
  <c r="K9407" i="8" s="1"/>
  <c r="K9445" i="8" s="1"/>
  <c r="K9483" i="8" s="1"/>
  <c r="K9521" i="8" s="1"/>
  <c r="K9559" i="8" s="1"/>
  <c r="K9597" i="8" s="1"/>
  <c r="K9635" i="8" s="1"/>
  <c r="K9673" i="8" s="1"/>
  <c r="K9711" i="8" s="1"/>
  <c r="K9749" i="8" s="1"/>
  <c r="K9787" i="8" s="1"/>
  <c r="K9825" i="8" s="1"/>
  <c r="K9863" i="8" s="1"/>
  <c r="K9901" i="8" s="1"/>
  <c r="K9939" i="8" s="1"/>
  <c r="K9977" i="8" s="1"/>
  <c r="K10015" i="8" s="1"/>
  <c r="K10053" i="8" s="1"/>
  <c r="K10091" i="8" s="1"/>
  <c r="K10129" i="8" s="1"/>
  <c r="K10167" i="8" s="1"/>
  <c r="K10205" i="8" s="1"/>
  <c r="K10243" i="8" s="1"/>
  <c r="K10281" i="8" s="1"/>
  <c r="K10319" i="8" s="1"/>
  <c r="K10357" i="8" s="1"/>
  <c r="K10395" i="8" s="1"/>
  <c r="K10433" i="8" s="1"/>
  <c r="K10471" i="8" s="1"/>
  <c r="K10509" i="8" s="1"/>
  <c r="K10547" i="8" s="1"/>
  <c r="K10585" i="8" s="1"/>
  <c r="K10623" i="8" s="1"/>
  <c r="K10661" i="8" s="1"/>
  <c r="K10699" i="8" s="1"/>
  <c r="K10737" i="8" s="1"/>
  <c r="K10775" i="8" s="1"/>
  <c r="K10813" i="8" s="1"/>
  <c r="K10851" i="8" s="1"/>
  <c r="K10889" i="8" s="1"/>
  <c r="K10927" i="8" s="1"/>
  <c r="K10965" i="8" s="1"/>
  <c r="K11003" i="8" s="1"/>
  <c r="K11041" i="8" s="1"/>
  <c r="K11079" i="8" s="1"/>
  <c r="K11117" i="8" s="1"/>
  <c r="K11155" i="8" s="1"/>
  <c r="K11193" i="8" s="1"/>
  <c r="K11231" i="8" s="1"/>
  <c r="K11269" i="8" s="1"/>
  <c r="K11307" i="8" s="1"/>
  <c r="K11345" i="8" s="1"/>
  <c r="K11383" i="8" s="1"/>
  <c r="K11421" i="8" s="1"/>
  <c r="K11459" i="8" s="1"/>
  <c r="K11497" i="8" s="1"/>
  <c r="K11535" i="8" s="1"/>
  <c r="K11573" i="8" s="1"/>
  <c r="K11611" i="8" s="1"/>
  <c r="K11649" i="8" s="1"/>
  <c r="K11687" i="8" s="1"/>
  <c r="K11725" i="8" s="1"/>
  <c r="K11763" i="8" s="1"/>
  <c r="K11801" i="8" s="1"/>
  <c r="K11839" i="8" s="1"/>
  <c r="K11877" i="8" s="1"/>
  <c r="K11915" i="8" s="1"/>
  <c r="K11953" i="8" s="1"/>
  <c r="K11991" i="8" s="1"/>
  <c r="K12029" i="8" s="1"/>
  <c r="K12067" i="8" s="1"/>
  <c r="K12105" i="8" s="1"/>
  <c r="K12143" i="8" s="1"/>
  <c r="K12181" i="8" s="1"/>
  <c r="K12219" i="8" s="1"/>
  <c r="K12257" i="8" s="1"/>
  <c r="K12295" i="8" s="1"/>
  <c r="K12333" i="8" s="1"/>
  <c r="K12371" i="8" s="1"/>
  <c r="K12409" i="8" s="1"/>
  <c r="K12447" i="8" s="1"/>
  <c r="K12485" i="8" s="1"/>
  <c r="K12523" i="8" s="1"/>
  <c r="K12561" i="8" s="1"/>
  <c r="K12599" i="8" s="1"/>
  <c r="K12637" i="8" s="1"/>
  <c r="K12675" i="8" s="1"/>
  <c r="K12713" i="8" s="1"/>
  <c r="K12751" i="8" s="1"/>
  <c r="K12789" i="8" s="1"/>
  <c r="K12827" i="8" s="1"/>
  <c r="K12865" i="8" s="1"/>
  <c r="K12903" i="8" s="1"/>
  <c r="B98" i="8"/>
  <c r="B136" i="8" s="1"/>
  <c r="G98" i="8"/>
  <c r="G136" i="8" s="1"/>
  <c r="G174" i="8" s="1"/>
  <c r="G212" i="8" s="1"/>
  <c r="G250" i="8" s="1"/>
  <c r="G288" i="8" s="1"/>
  <c r="G326" i="8" s="1"/>
  <c r="G364" i="8" s="1"/>
  <c r="G402" i="8" s="1"/>
  <c r="G440" i="8" s="1"/>
  <c r="G478" i="8" s="1"/>
  <c r="G516" i="8" s="1"/>
  <c r="G554" i="8" s="1"/>
  <c r="G592" i="8" s="1"/>
  <c r="G630" i="8" s="1"/>
  <c r="G668" i="8" s="1"/>
  <c r="G706" i="8" s="1"/>
  <c r="G744" i="8" s="1"/>
  <c r="G782" i="8" s="1"/>
  <c r="G820" i="8" s="1"/>
  <c r="G858" i="8" s="1"/>
  <c r="G896" i="8" s="1"/>
  <c r="G934" i="8" s="1"/>
  <c r="G972" i="8" s="1"/>
  <c r="G1010" i="8" s="1"/>
  <c r="G1048" i="8" s="1"/>
  <c r="G1086" i="8" s="1"/>
  <c r="G1124" i="8" s="1"/>
  <c r="G1162" i="8" s="1"/>
  <c r="G1200" i="8" s="1"/>
  <c r="G1238" i="8" s="1"/>
  <c r="G1276" i="8" s="1"/>
  <c r="G1314" i="8" s="1"/>
  <c r="G1352" i="8" s="1"/>
  <c r="G1390" i="8" s="1"/>
  <c r="G1428" i="8" s="1"/>
  <c r="G1466" i="8" s="1"/>
  <c r="G1504" i="8" s="1"/>
  <c r="G1542" i="8" s="1"/>
  <c r="G1580" i="8" s="1"/>
  <c r="G1618" i="8" s="1"/>
  <c r="G1656" i="8" s="1"/>
  <c r="G1694" i="8" s="1"/>
  <c r="G1732" i="8" s="1"/>
  <c r="G1770" i="8" s="1"/>
  <c r="G1808" i="8" s="1"/>
  <c r="G1846" i="8" s="1"/>
  <c r="G1884" i="8" s="1"/>
  <c r="G1922" i="8" s="1"/>
  <c r="G1960" i="8" s="1"/>
  <c r="G1998" i="8" s="1"/>
  <c r="G2036" i="8" s="1"/>
  <c r="G2074" i="8" s="1"/>
  <c r="G2112" i="8" s="1"/>
  <c r="G2150" i="8" s="1"/>
  <c r="G2188" i="8" s="1"/>
  <c r="G2226" i="8" s="1"/>
  <c r="G2264" i="8" s="1"/>
  <c r="G2302" i="8" s="1"/>
  <c r="G2340" i="8" s="1"/>
  <c r="G2378" i="8" s="1"/>
  <c r="G2416" i="8" s="1"/>
  <c r="G2454" i="8" s="1"/>
  <c r="G2492" i="8" s="1"/>
  <c r="G2530" i="8" s="1"/>
  <c r="G2568" i="8" s="1"/>
  <c r="G2606" i="8" s="1"/>
  <c r="G2644" i="8" s="1"/>
  <c r="G2682" i="8" s="1"/>
  <c r="G2720" i="8" s="1"/>
  <c r="G2758" i="8" s="1"/>
  <c r="G2796" i="8" s="1"/>
  <c r="G2834" i="8" s="1"/>
  <c r="G2872" i="8" s="1"/>
  <c r="G2910" i="8" s="1"/>
  <c r="G2948" i="8" s="1"/>
  <c r="G2986" i="8" s="1"/>
  <c r="G3024" i="8" s="1"/>
  <c r="G3062" i="8" s="1"/>
  <c r="G3100" i="8" s="1"/>
  <c r="G3138" i="8" s="1"/>
  <c r="G3176" i="8" s="1"/>
  <c r="G3214" i="8" s="1"/>
  <c r="G3252" i="8" s="1"/>
  <c r="G3290" i="8" s="1"/>
  <c r="G3328" i="8" s="1"/>
  <c r="G3366" i="8" s="1"/>
  <c r="G3404" i="8" s="1"/>
  <c r="G3442" i="8" s="1"/>
  <c r="G3480" i="8" s="1"/>
  <c r="G3518" i="8" s="1"/>
  <c r="G3556" i="8" s="1"/>
  <c r="G3594" i="8" s="1"/>
  <c r="G3632" i="8" s="1"/>
  <c r="G3670" i="8" s="1"/>
  <c r="G3708" i="8" s="1"/>
  <c r="G3746" i="8" s="1"/>
  <c r="G3784" i="8" s="1"/>
  <c r="G3822" i="8" s="1"/>
  <c r="G3860" i="8" s="1"/>
  <c r="G3898" i="8" s="1"/>
  <c r="G3936" i="8" s="1"/>
  <c r="G3974" i="8" s="1"/>
  <c r="G4012" i="8" s="1"/>
  <c r="G4050" i="8" s="1"/>
  <c r="G4088" i="8" s="1"/>
  <c r="G4126" i="8" s="1"/>
  <c r="G4164" i="8" s="1"/>
  <c r="G4202" i="8" s="1"/>
  <c r="G4240" i="8" s="1"/>
  <c r="G4278" i="8" s="1"/>
  <c r="G4316" i="8" s="1"/>
  <c r="G4354" i="8" s="1"/>
  <c r="G4392" i="8" s="1"/>
  <c r="G4430" i="8" s="1"/>
  <c r="G4468" i="8" s="1"/>
  <c r="G4506" i="8" s="1"/>
  <c r="G4544" i="8" s="1"/>
  <c r="G4582" i="8" s="1"/>
  <c r="G4620" i="8" s="1"/>
  <c r="G4658" i="8" s="1"/>
  <c r="G4696" i="8" s="1"/>
  <c r="G4734" i="8" s="1"/>
  <c r="G4772" i="8" s="1"/>
  <c r="G4810" i="8" s="1"/>
  <c r="G4848" i="8" s="1"/>
  <c r="G4886" i="8" s="1"/>
  <c r="G4924" i="8" s="1"/>
  <c r="G4962" i="8" s="1"/>
  <c r="G5000" i="8" s="1"/>
  <c r="G5038" i="8" s="1"/>
  <c r="G5076" i="8" s="1"/>
  <c r="G5114" i="8" s="1"/>
  <c r="G5152" i="8" s="1"/>
  <c r="G5190" i="8" s="1"/>
  <c r="G5228" i="8" s="1"/>
  <c r="G5266" i="8" s="1"/>
  <c r="G5304" i="8" s="1"/>
  <c r="G5342" i="8" s="1"/>
  <c r="G5380" i="8" s="1"/>
  <c r="G5418" i="8" s="1"/>
  <c r="G5456" i="8" s="1"/>
  <c r="G5494" i="8" s="1"/>
  <c r="G5532" i="8" s="1"/>
  <c r="G5570" i="8" s="1"/>
  <c r="G5608" i="8" s="1"/>
  <c r="G5646" i="8" s="1"/>
  <c r="G5684" i="8" s="1"/>
  <c r="G5722" i="8" s="1"/>
  <c r="G5760" i="8" s="1"/>
  <c r="G5798" i="8" s="1"/>
  <c r="G5836" i="8" s="1"/>
  <c r="G5874" i="8" s="1"/>
  <c r="G5912" i="8" s="1"/>
  <c r="G5950" i="8" s="1"/>
  <c r="G5988" i="8" s="1"/>
  <c r="G6026" i="8" s="1"/>
  <c r="G6064" i="8" s="1"/>
  <c r="G6102" i="8" s="1"/>
  <c r="G6140" i="8" s="1"/>
  <c r="G6178" i="8" s="1"/>
  <c r="G6216" i="8" s="1"/>
  <c r="G6254" i="8" s="1"/>
  <c r="G6292" i="8" s="1"/>
  <c r="G6330" i="8" s="1"/>
  <c r="G6368" i="8" s="1"/>
  <c r="G6406" i="8" s="1"/>
  <c r="G6444" i="8" s="1"/>
  <c r="G6482" i="8" s="1"/>
  <c r="G6520" i="8" s="1"/>
  <c r="G6558" i="8" s="1"/>
  <c r="G6596" i="8" s="1"/>
  <c r="G6634" i="8" s="1"/>
  <c r="G6672" i="8" s="1"/>
  <c r="G6710" i="8" s="1"/>
  <c r="G6748" i="8" s="1"/>
  <c r="G6786" i="8" s="1"/>
  <c r="G6824" i="8" s="1"/>
  <c r="G6862" i="8" s="1"/>
  <c r="G6900" i="8" s="1"/>
  <c r="G6938" i="8" s="1"/>
  <c r="G6976" i="8" s="1"/>
  <c r="G7014" i="8" s="1"/>
  <c r="G7052" i="8" s="1"/>
  <c r="G7090" i="8" s="1"/>
  <c r="G7128" i="8" s="1"/>
  <c r="G7166" i="8" s="1"/>
  <c r="G7204" i="8" s="1"/>
  <c r="G7242" i="8" s="1"/>
  <c r="G7280" i="8" s="1"/>
  <c r="G7318" i="8" s="1"/>
  <c r="G7356" i="8" s="1"/>
  <c r="G7394" i="8" s="1"/>
  <c r="G7432" i="8" s="1"/>
  <c r="G7470" i="8" s="1"/>
  <c r="G7508" i="8" s="1"/>
  <c r="G7546" i="8" s="1"/>
  <c r="G7584" i="8" s="1"/>
  <c r="G7622" i="8" s="1"/>
  <c r="G7660" i="8" s="1"/>
  <c r="G7698" i="8" s="1"/>
  <c r="G7736" i="8" s="1"/>
  <c r="G7774" i="8" s="1"/>
  <c r="G7812" i="8" s="1"/>
  <c r="G7850" i="8" s="1"/>
  <c r="G7888" i="8" s="1"/>
  <c r="G7926" i="8" s="1"/>
  <c r="G7964" i="8" s="1"/>
  <c r="G8002" i="8" s="1"/>
  <c r="G8040" i="8" s="1"/>
  <c r="G8078" i="8" s="1"/>
  <c r="G8116" i="8" s="1"/>
  <c r="G8154" i="8" s="1"/>
  <c r="G8192" i="8" s="1"/>
  <c r="G8230" i="8" s="1"/>
  <c r="G8268" i="8" s="1"/>
  <c r="G8306" i="8" s="1"/>
  <c r="G8344" i="8" s="1"/>
  <c r="G8382" i="8" s="1"/>
  <c r="G8420" i="8" s="1"/>
  <c r="G8458" i="8" s="1"/>
  <c r="G8496" i="8" s="1"/>
  <c r="G8534" i="8" s="1"/>
  <c r="G8572" i="8" s="1"/>
  <c r="G8610" i="8" s="1"/>
  <c r="G8648" i="8" s="1"/>
  <c r="G8686" i="8" s="1"/>
  <c r="G8724" i="8" s="1"/>
  <c r="G8762" i="8" s="1"/>
  <c r="G8800" i="8" s="1"/>
  <c r="G8838" i="8" s="1"/>
  <c r="G8876" i="8" s="1"/>
  <c r="G8914" i="8" s="1"/>
  <c r="G8952" i="8" s="1"/>
  <c r="G8990" i="8" s="1"/>
  <c r="G9028" i="8" s="1"/>
  <c r="G9066" i="8" s="1"/>
  <c r="G9104" i="8" s="1"/>
  <c r="G9142" i="8" s="1"/>
  <c r="G9180" i="8" s="1"/>
  <c r="G9218" i="8" s="1"/>
  <c r="G9256" i="8" s="1"/>
  <c r="G9294" i="8" s="1"/>
  <c r="G9332" i="8" s="1"/>
  <c r="G9370" i="8" s="1"/>
  <c r="G9408" i="8" s="1"/>
  <c r="G9446" i="8" s="1"/>
  <c r="G9484" i="8" s="1"/>
  <c r="G9522" i="8" s="1"/>
  <c r="G9560" i="8" s="1"/>
  <c r="G9598" i="8" s="1"/>
  <c r="G9636" i="8" s="1"/>
  <c r="G9674" i="8" s="1"/>
  <c r="G9712" i="8" s="1"/>
  <c r="G9750" i="8" s="1"/>
  <c r="G9788" i="8" s="1"/>
  <c r="G9826" i="8" s="1"/>
  <c r="G9864" i="8" s="1"/>
  <c r="G9902" i="8" s="1"/>
  <c r="G9940" i="8" s="1"/>
  <c r="G9978" i="8" s="1"/>
  <c r="G10016" i="8" s="1"/>
  <c r="G10054" i="8" s="1"/>
  <c r="G10092" i="8" s="1"/>
  <c r="G10130" i="8" s="1"/>
  <c r="G10168" i="8" s="1"/>
  <c r="G10206" i="8" s="1"/>
  <c r="G10244" i="8" s="1"/>
  <c r="G10282" i="8" s="1"/>
  <c r="G10320" i="8" s="1"/>
  <c r="G10358" i="8" s="1"/>
  <c r="G10396" i="8" s="1"/>
  <c r="G10434" i="8" s="1"/>
  <c r="G10472" i="8" s="1"/>
  <c r="G10510" i="8" s="1"/>
  <c r="G10548" i="8" s="1"/>
  <c r="G10586" i="8" s="1"/>
  <c r="G10624" i="8" s="1"/>
  <c r="G10662" i="8" s="1"/>
  <c r="G10700" i="8" s="1"/>
  <c r="G10738" i="8" s="1"/>
  <c r="G10776" i="8" s="1"/>
  <c r="G10814" i="8" s="1"/>
  <c r="G10852" i="8" s="1"/>
  <c r="G10890" i="8" s="1"/>
  <c r="G10928" i="8" s="1"/>
  <c r="G10966" i="8" s="1"/>
  <c r="G11004" i="8" s="1"/>
  <c r="G11042" i="8" s="1"/>
  <c r="G11080" i="8" s="1"/>
  <c r="G11118" i="8" s="1"/>
  <c r="G11156" i="8" s="1"/>
  <c r="G11194" i="8" s="1"/>
  <c r="G11232" i="8" s="1"/>
  <c r="G11270" i="8" s="1"/>
  <c r="G11308" i="8" s="1"/>
  <c r="G11346" i="8" s="1"/>
  <c r="G11384" i="8" s="1"/>
  <c r="G11422" i="8" s="1"/>
  <c r="G11460" i="8" s="1"/>
  <c r="G11498" i="8" s="1"/>
  <c r="G11536" i="8" s="1"/>
  <c r="G11574" i="8" s="1"/>
  <c r="G11612" i="8" s="1"/>
  <c r="G11650" i="8" s="1"/>
  <c r="G11688" i="8" s="1"/>
  <c r="G11726" i="8" s="1"/>
  <c r="G11764" i="8" s="1"/>
  <c r="G11802" i="8" s="1"/>
  <c r="G11840" i="8" s="1"/>
  <c r="G11878" i="8" s="1"/>
  <c r="G11916" i="8" s="1"/>
  <c r="G11954" i="8" s="1"/>
  <c r="G11992" i="8" s="1"/>
  <c r="G12030" i="8" s="1"/>
  <c r="G12068" i="8" s="1"/>
  <c r="G12106" i="8" s="1"/>
  <c r="G12144" i="8" s="1"/>
  <c r="G12182" i="8" s="1"/>
  <c r="G12220" i="8" s="1"/>
  <c r="G12258" i="8" s="1"/>
  <c r="G12296" i="8" s="1"/>
  <c r="G12334" i="8" s="1"/>
  <c r="G12372" i="8" s="1"/>
  <c r="G12410" i="8" s="1"/>
  <c r="G12448" i="8" s="1"/>
  <c r="G12486" i="8" s="1"/>
  <c r="G12524" i="8" s="1"/>
  <c r="G12562" i="8" s="1"/>
  <c r="G12600" i="8" s="1"/>
  <c r="G12638" i="8" s="1"/>
  <c r="G12676" i="8" s="1"/>
  <c r="G12714" i="8" s="1"/>
  <c r="G12752" i="8" s="1"/>
  <c r="G12790" i="8" s="1"/>
  <c r="G12828" i="8" s="1"/>
  <c r="G12866" i="8" s="1"/>
  <c r="G12904" i="8" s="1"/>
  <c r="H98" i="8"/>
  <c r="H136" i="8" s="1"/>
  <c r="H174" i="8" s="1"/>
  <c r="H212" i="8" s="1"/>
  <c r="H250" i="8" s="1"/>
  <c r="H288" i="8" s="1"/>
  <c r="H326" i="8" s="1"/>
  <c r="H364" i="8" s="1"/>
  <c r="H402" i="8" s="1"/>
  <c r="H440" i="8" s="1"/>
  <c r="H478" i="8" s="1"/>
  <c r="H516" i="8" s="1"/>
  <c r="H554" i="8" s="1"/>
  <c r="H592" i="8" s="1"/>
  <c r="H630" i="8" s="1"/>
  <c r="H668" i="8" s="1"/>
  <c r="H706" i="8" s="1"/>
  <c r="H744" i="8" s="1"/>
  <c r="H782" i="8" s="1"/>
  <c r="H820" i="8" s="1"/>
  <c r="H858" i="8" s="1"/>
  <c r="H896" i="8" s="1"/>
  <c r="H934" i="8" s="1"/>
  <c r="H972" i="8" s="1"/>
  <c r="H1010" i="8" s="1"/>
  <c r="H1048" i="8" s="1"/>
  <c r="H1086" i="8" s="1"/>
  <c r="H1124" i="8" s="1"/>
  <c r="H1162" i="8" s="1"/>
  <c r="H1200" i="8" s="1"/>
  <c r="H1238" i="8" s="1"/>
  <c r="H1276" i="8" s="1"/>
  <c r="H1314" i="8" s="1"/>
  <c r="H1352" i="8" s="1"/>
  <c r="H1390" i="8" s="1"/>
  <c r="H1428" i="8" s="1"/>
  <c r="H1466" i="8" s="1"/>
  <c r="H1504" i="8" s="1"/>
  <c r="H1542" i="8" s="1"/>
  <c r="H1580" i="8" s="1"/>
  <c r="H1618" i="8" s="1"/>
  <c r="H1656" i="8" s="1"/>
  <c r="H1694" i="8" s="1"/>
  <c r="H1732" i="8" s="1"/>
  <c r="H1770" i="8" s="1"/>
  <c r="H1808" i="8" s="1"/>
  <c r="H1846" i="8" s="1"/>
  <c r="H1884" i="8" s="1"/>
  <c r="H1922" i="8" s="1"/>
  <c r="H1960" i="8" s="1"/>
  <c r="H1998" i="8" s="1"/>
  <c r="H2036" i="8" s="1"/>
  <c r="H2074" i="8" s="1"/>
  <c r="H2112" i="8" s="1"/>
  <c r="H2150" i="8" s="1"/>
  <c r="H2188" i="8" s="1"/>
  <c r="H2226" i="8" s="1"/>
  <c r="H2264" i="8" s="1"/>
  <c r="H2302" i="8" s="1"/>
  <c r="H2340" i="8" s="1"/>
  <c r="H2378" i="8" s="1"/>
  <c r="H2416" i="8" s="1"/>
  <c r="H2454" i="8" s="1"/>
  <c r="H2492" i="8" s="1"/>
  <c r="H2530" i="8" s="1"/>
  <c r="H2568" i="8" s="1"/>
  <c r="H2606" i="8" s="1"/>
  <c r="H2644" i="8" s="1"/>
  <c r="H2682" i="8" s="1"/>
  <c r="H2720" i="8" s="1"/>
  <c r="H2758" i="8" s="1"/>
  <c r="H2796" i="8" s="1"/>
  <c r="H2834" i="8" s="1"/>
  <c r="H2872" i="8" s="1"/>
  <c r="H2910" i="8" s="1"/>
  <c r="H2948" i="8" s="1"/>
  <c r="H2986" i="8" s="1"/>
  <c r="H3024" i="8" s="1"/>
  <c r="H3062" i="8" s="1"/>
  <c r="H3100" i="8" s="1"/>
  <c r="H3138" i="8" s="1"/>
  <c r="H3176" i="8" s="1"/>
  <c r="H3214" i="8" s="1"/>
  <c r="H3252" i="8" s="1"/>
  <c r="H3290" i="8" s="1"/>
  <c r="H3328" i="8" s="1"/>
  <c r="H3366" i="8" s="1"/>
  <c r="H3404" i="8" s="1"/>
  <c r="H3442" i="8" s="1"/>
  <c r="H3480" i="8" s="1"/>
  <c r="H3518" i="8" s="1"/>
  <c r="H3556" i="8" s="1"/>
  <c r="H3594" i="8" s="1"/>
  <c r="H3632" i="8" s="1"/>
  <c r="H3670" i="8" s="1"/>
  <c r="H3708" i="8" s="1"/>
  <c r="H3746" i="8" s="1"/>
  <c r="H3784" i="8" s="1"/>
  <c r="H3822" i="8" s="1"/>
  <c r="H3860" i="8" s="1"/>
  <c r="H3898" i="8" s="1"/>
  <c r="H3936" i="8" s="1"/>
  <c r="H3974" i="8" s="1"/>
  <c r="H4012" i="8" s="1"/>
  <c r="H4050" i="8" s="1"/>
  <c r="H4088" i="8" s="1"/>
  <c r="H4126" i="8" s="1"/>
  <c r="H4164" i="8" s="1"/>
  <c r="H4202" i="8" s="1"/>
  <c r="H4240" i="8" s="1"/>
  <c r="H4278" i="8" s="1"/>
  <c r="H4316" i="8" s="1"/>
  <c r="H4354" i="8" s="1"/>
  <c r="H4392" i="8" s="1"/>
  <c r="H4430" i="8" s="1"/>
  <c r="H4468" i="8" s="1"/>
  <c r="H4506" i="8" s="1"/>
  <c r="H4544" i="8" s="1"/>
  <c r="H4582" i="8" s="1"/>
  <c r="H4620" i="8" s="1"/>
  <c r="H4658" i="8" s="1"/>
  <c r="H4696" i="8" s="1"/>
  <c r="H4734" i="8" s="1"/>
  <c r="H4772" i="8" s="1"/>
  <c r="H4810" i="8" s="1"/>
  <c r="H4848" i="8" s="1"/>
  <c r="H4886" i="8" s="1"/>
  <c r="H4924" i="8" s="1"/>
  <c r="H4962" i="8" s="1"/>
  <c r="H5000" i="8" s="1"/>
  <c r="H5038" i="8" s="1"/>
  <c r="H5076" i="8" s="1"/>
  <c r="H5114" i="8" s="1"/>
  <c r="H5152" i="8" s="1"/>
  <c r="H5190" i="8" s="1"/>
  <c r="H5228" i="8" s="1"/>
  <c r="H5266" i="8" s="1"/>
  <c r="H5304" i="8" s="1"/>
  <c r="H5342" i="8" s="1"/>
  <c r="H5380" i="8" s="1"/>
  <c r="H5418" i="8" s="1"/>
  <c r="H5456" i="8" s="1"/>
  <c r="H5494" i="8" s="1"/>
  <c r="H5532" i="8" s="1"/>
  <c r="H5570" i="8" s="1"/>
  <c r="H5608" i="8" s="1"/>
  <c r="H5646" i="8" s="1"/>
  <c r="H5684" i="8" s="1"/>
  <c r="H5722" i="8" s="1"/>
  <c r="H5760" i="8" s="1"/>
  <c r="H5798" i="8" s="1"/>
  <c r="H5836" i="8" s="1"/>
  <c r="H5874" i="8" s="1"/>
  <c r="H5912" i="8" s="1"/>
  <c r="H5950" i="8" s="1"/>
  <c r="H5988" i="8" s="1"/>
  <c r="H6026" i="8" s="1"/>
  <c r="H6064" i="8" s="1"/>
  <c r="H6102" i="8" s="1"/>
  <c r="H6140" i="8" s="1"/>
  <c r="H6178" i="8" s="1"/>
  <c r="H6216" i="8" s="1"/>
  <c r="H6254" i="8" s="1"/>
  <c r="H6292" i="8" s="1"/>
  <c r="H6330" i="8" s="1"/>
  <c r="H6368" i="8" s="1"/>
  <c r="H6406" i="8" s="1"/>
  <c r="H6444" i="8" s="1"/>
  <c r="H6482" i="8" s="1"/>
  <c r="H6520" i="8" s="1"/>
  <c r="H6558" i="8" s="1"/>
  <c r="H6596" i="8" s="1"/>
  <c r="H6634" i="8" s="1"/>
  <c r="H6672" i="8" s="1"/>
  <c r="H6710" i="8" s="1"/>
  <c r="H6748" i="8" s="1"/>
  <c r="H6786" i="8" s="1"/>
  <c r="H6824" i="8" s="1"/>
  <c r="H6862" i="8" s="1"/>
  <c r="H6900" i="8" s="1"/>
  <c r="H6938" i="8" s="1"/>
  <c r="H6976" i="8" s="1"/>
  <c r="H7014" i="8" s="1"/>
  <c r="H7052" i="8" s="1"/>
  <c r="H7090" i="8" s="1"/>
  <c r="H7128" i="8" s="1"/>
  <c r="H7166" i="8" s="1"/>
  <c r="H7204" i="8" s="1"/>
  <c r="H7242" i="8" s="1"/>
  <c r="H7280" i="8" s="1"/>
  <c r="H7318" i="8" s="1"/>
  <c r="H7356" i="8" s="1"/>
  <c r="H7394" i="8" s="1"/>
  <c r="H7432" i="8" s="1"/>
  <c r="H7470" i="8" s="1"/>
  <c r="H7508" i="8" s="1"/>
  <c r="H7546" i="8" s="1"/>
  <c r="H7584" i="8" s="1"/>
  <c r="H7622" i="8" s="1"/>
  <c r="H7660" i="8" s="1"/>
  <c r="H7698" i="8" s="1"/>
  <c r="H7736" i="8" s="1"/>
  <c r="H7774" i="8" s="1"/>
  <c r="H7812" i="8" s="1"/>
  <c r="H7850" i="8" s="1"/>
  <c r="H7888" i="8" s="1"/>
  <c r="H7926" i="8" s="1"/>
  <c r="H7964" i="8" s="1"/>
  <c r="H8002" i="8" s="1"/>
  <c r="H8040" i="8" s="1"/>
  <c r="H8078" i="8" s="1"/>
  <c r="H8116" i="8" s="1"/>
  <c r="H8154" i="8" s="1"/>
  <c r="H8192" i="8" s="1"/>
  <c r="H8230" i="8" s="1"/>
  <c r="H8268" i="8" s="1"/>
  <c r="H8306" i="8" s="1"/>
  <c r="H8344" i="8" s="1"/>
  <c r="H8382" i="8" s="1"/>
  <c r="H8420" i="8" s="1"/>
  <c r="H8458" i="8" s="1"/>
  <c r="H8496" i="8" s="1"/>
  <c r="H8534" i="8" s="1"/>
  <c r="H8572" i="8" s="1"/>
  <c r="H8610" i="8" s="1"/>
  <c r="H8648" i="8" s="1"/>
  <c r="H8686" i="8" s="1"/>
  <c r="H8724" i="8" s="1"/>
  <c r="H8762" i="8" s="1"/>
  <c r="H8800" i="8" s="1"/>
  <c r="H8838" i="8" s="1"/>
  <c r="H8876" i="8" s="1"/>
  <c r="H8914" i="8" s="1"/>
  <c r="H8952" i="8" s="1"/>
  <c r="H8990" i="8" s="1"/>
  <c r="H9028" i="8" s="1"/>
  <c r="H9066" i="8" s="1"/>
  <c r="H9104" i="8" s="1"/>
  <c r="H9142" i="8" s="1"/>
  <c r="H9180" i="8" s="1"/>
  <c r="H9218" i="8" s="1"/>
  <c r="H9256" i="8" s="1"/>
  <c r="H9294" i="8" s="1"/>
  <c r="H9332" i="8" s="1"/>
  <c r="H9370" i="8" s="1"/>
  <c r="H9408" i="8" s="1"/>
  <c r="H9446" i="8" s="1"/>
  <c r="H9484" i="8" s="1"/>
  <c r="H9522" i="8" s="1"/>
  <c r="H9560" i="8" s="1"/>
  <c r="H9598" i="8" s="1"/>
  <c r="H9636" i="8" s="1"/>
  <c r="H9674" i="8" s="1"/>
  <c r="H9712" i="8" s="1"/>
  <c r="H9750" i="8" s="1"/>
  <c r="H9788" i="8" s="1"/>
  <c r="H9826" i="8" s="1"/>
  <c r="H9864" i="8" s="1"/>
  <c r="H9902" i="8" s="1"/>
  <c r="H9940" i="8" s="1"/>
  <c r="H9978" i="8" s="1"/>
  <c r="H10016" i="8" s="1"/>
  <c r="H10054" i="8" s="1"/>
  <c r="H10092" i="8" s="1"/>
  <c r="H10130" i="8" s="1"/>
  <c r="H10168" i="8" s="1"/>
  <c r="H10206" i="8" s="1"/>
  <c r="H10244" i="8" s="1"/>
  <c r="H10282" i="8" s="1"/>
  <c r="H10320" i="8" s="1"/>
  <c r="H10358" i="8" s="1"/>
  <c r="H10396" i="8" s="1"/>
  <c r="H10434" i="8" s="1"/>
  <c r="H10472" i="8" s="1"/>
  <c r="H10510" i="8" s="1"/>
  <c r="H10548" i="8" s="1"/>
  <c r="H10586" i="8" s="1"/>
  <c r="H10624" i="8" s="1"/>
  <c r="H10662" i="8" s="1"/>
  <c r="H10700" i="8" s="1"/>
  <c r="H10738" i="8" s="1"/>
  <c r="H10776" i="8" s="1"/>
  <c r="H10814" i="8" s="1"/>
  <c r="H10852" i="8" s="1"/>
  <c r="H10890" i="8" s="1"/>
  <c r="H10928" i="8" s="1"/>
  <c r="H10966" i="8" s="1"/>
  <c r="H11004" i="8" s="1"/>
  <c r="H11042" i="8" s="1"/>
  <c r="H11080" i="8" s="1"/>
  <c r="H11118" i="8" s="1"/>
  <c r="H11156" i="8" s="1"/>
  <c r="H11194" i="8" s="1"/>
  <c r="H11232" i="8" s="1"/>
  <c r="H11270" i="8" s="1"/>
  <c r="H11308" i="8" s="1"/>
  <c r="H11346" i="8" s="1"/>
  <c r="H11384" i="8" s="1"/>
  <c r="H11422" i="8" s="1"/>
  <c r="H11460" i="8" s="1"/>
  <c r="H11498" i="8" s="1"/>
  <c r="H11536" i="8" s="1"/>
  <c r="H11574" i="8" s="1"/>
  <c r="H11612" i="8" s="1"/>
  <c r="H11650" i="8" s="1"/>
  <c r="H11688" i="8" s="1"/>
  <c r="H11726" i="8" s="1"/>
  <c r="H11764" i="8" s="1"/>
  <c r="H11802" i="8" s="1"/>
  <c r="H11840" i="8" s="1"/>
  <c r="H11878" i="8" s="1"/>
  <c r="H11916" i="8" s="1"/>
  <c r="H11954" i="8" s="1"/>
  <c r="H11992" i="8" s="1"/>
  <c r="H12030" i="8" s="1"/>
  <c r="H12068" i="8" s="1"/>
  <c r="H12106" i="8" s="1"/>
  <c r="H12144" i="8" s="1"/>
  <c r="H12182" i="8" s="1"/>
  <c r="H12220" i="8" s="1"/>
  <c r="H12258" i="8" s="1"/>
  <c r="H12296" i="8" s="1"/>
  <c r="H12334" i="8" s="1"/>
  <c r="H12372" i="8" s="1"/>
  <c r="H12410" i="8" s="1"/>
  <c r="H12448" i="8" s="1"/>
  <c r="H12486" i="8" s="1"/>
  <c r="H12524" i="8" s="1"/>
  <c r="H12562" i="8" s="1"/>
  <c r="H12600" i="8" s="1"/>
  <c r="H12638" i="8" s="1"/>
  <c r="H12676" i="8" s="1"/>
  <c r="H12714" i="8" s="1"/>
  <c r="H12752" i="8" s="1"/>
  <c r="H12790" i="8" s="1"/>
  <c r="H12828" i="8" s="1"/>
  <c r="H12866" i="8" s="1"/>
  <c r="H12904" i="8" s="1"/>
  <c r="J98" i="8"/>
  <c r="J136" i="8" s="1"/>
  <c r="J174" i="8" s="1"/>
  <c r="J212" i="8" s="1"/>
  <c r="J250" i="8" s="1"/>
  <c r="J288" i="8" s="1"/>
  <c r="J326" i="8" s="1"/>
  <c r="J364" i="8" s="1"/>
  <c r="J402" i="8" s="1"/>
  <c r="J440" i="8" s="1"/>
  <c r="J478" i="8" s="1"/>
  <c r="J516" i="8" s="1"/>
  <c r="J554" i="8" s="1"/>
  <c r="J592" i="8" s="1"/>
  <c r="J630" i="8" s="1"/>
  <c r="J668" i="8" s="1"/>
  <c r="J706" i="8" s="1"/>
  <c r="J744" i="8" s="1"/>
  <c r="J782" i="8" s="1"/>
  <c r="J820" i="8" s="1"/>
  <c r="J858" i="8" s="1"/>
  <c r="J896" i="8" s="1"/>
  <c r="J934" i="8" s="1"/>
  <c r="J972" i="8" s="1"/>
  <c r="J1010" i="8" s="1"/>
  <c r="J1048" i="8" s="1"/>
  <c r="J1086" i="8" s="1"/>
  <c r="J1124" i="8" s="1"/>
  <c r="J1162" i="8" s="1"/>
  <c r="J1200" i="8" s="1"/>
  <c r="J1238" i="8" s="1"/>
  <c r="J1276" i="8" s="1"/>
  <c r="J1314" i="8" s="1"/>
  <c r="J1352" i="8" s="1"/>
  <c r="J1390" i="8" s="1"/>
  <c r="J1428" i="8" s="1"/>
  <c r="J1466" i="8" s="1"/>
  <c r="J1504" i="8" s="1"/>
  <c r="J1542" i="8" s="1"/>
  <c r="J1580" i="8" s="1"/>
  <c r="J1618" i="8" s="1"/>
  <c r="J1656" i="8" s="1"/>
  <c r="J1694" i="8" s="1"/>
  <c r="J1732" i="8" s="1"/>
  <c r="J1770" i="8" s="1"/>
  <c r="J1808" i="8" s="1"/>
  <c r="J1846" i="8" s="1"/>
  <c r="J1884" i="8" s="1"/>
  <c r="J1922" i="8" s="1"/>
  <c r="J1960" i="8" s="1"/>
  <c r="J1998" i="8" s="1"/>
  <c r="J2036" i="8" s="1"/>
  <c r="J2074" i="8" s="1"/>
  <c r="J2112" i="8" s="1"/>
  <c r="J2150" i="8" s="1"/>
  <c r="J2188" i="8" s="1"/>
  <c r="J2226" i="8" s="1"/>
  <c r="J2264" i="8" s="1"/>
  <c r="J2302" i="8" s="1"/>
  <c r="J2340" i="8" s="1"/>
  <c r="J2378" i="8" s="1"/>
  <c r="J2416" i="8" s="1"/>
  <c r="J2454" i="8" s="1"/>
  <c r="J2492" i="8" s="1"/>
  <c r="J2530" i="8" s="1"/>
  <c r="J2568" i="8" s="1"/>
  <c r="J2606" i="8" s="1"/>
  <c r="J2644" i="8" s="1"/>
  <c r="J2682" i="8" s="1"/>
  <c r="J2720" i="8" s="1"/>
  <c r="J2758" i="8" s="1"/>
  <c r="J2796" i="8" s="1"/>
  <c r="J2834" i="8" s="1"/>
  <c r="J2872" i="8" s="1"/>
  <c r="J2910" i="8" s="1"/>
  <c r="J2948" i="8" s="1"/>
  <c r="J2986" i="8" s="1"/>
  <c r="J3024" i="8" s="1"/>
  <c r="J3062" i="8" s="1"/>
  <c r="J3100" i="8" s="1"/>
  <c r="J3138" i="8" s="1"/>
  <c r="J3176" i="8" s="1"/>
  <c r="J3214" i="8" s="1"/>
  <c r="J3252" i="8" s="1"/>
  <c r="J3290" i="8" s="1"/>
  <c r="J3328" i="8" s="1"/>
  <c r="J3366" i="8" s="1"/>
  <c r="J3404" i="8" s="1"/>
  <c r="J3442" i="8" s="1"/>
  <c r="J3480" i="8" s="1"/>
  <c r="J3518" i="8" s="1"/>
  <c r="J3556" i="8" s="1"/>
  <c r="J3594" i="8" s="1"/>
  <c r="J3632" i="8" s="1"/>
  <c r="J3670" i="8" s="1"/>
  <c r="J3708" i="8" s="1"/>
  <c r="J3746" i="8" s="1"/>
  <c r="J3784" i="8" s="1"/>
  <c r="J3822" i="8" s="1"/>
  <c r="J3860" i="8" s="1"/>
  <c r="J3898" i="8" s="1"/>
  <c r="J3936" i="8" s="1"/>
  <c r="J3974" i="8" s="1"/>
  <c r="J4012" i="8" s="1"/>
  <c r="J4050" i="8" s="1"/>
  <c r="J4088" i="8" s="1"/>
  <c r="J4126" i="8" s="1"/>
  <c r="J4164" i="8" s="1"/>
  <c r="J4202" i="8" s="1"/>
  <c r="J4240" i="8" s="1"/>
  <c r="J4278" i="8" s="1"/>
  <c r="J4316" i="8" s="1"/>
  <c r="J4354" i="8" s="1"/>
  <c r="J4392" i="8" s="1"/>
  <c r="J4430" i="8" s="1"/>
  <c r="J4468" i="8" s="1"/>
  <c r="J4506" i="8" s="1"/>
  <c r="J4544" i="8" s="1"/>
  <c r="J4582" i="8" s="1"/>
  <c r="J4620" i="8" s="1"/>
  <c r="J4658" i="8" s="1"/>
  <c r="J4696" i="8" s="1"/>
  <c r="J4734" i="8" s="1"/>
  <c r="J4772" i="8" s="1"/>
  <c r="J4810" i="8" s="1"/>
  <c r="J4848" i="8" s="1"/>
  <c r="J4886" i="8" s="1"/>
  <c r="J4924" i="8" s="1"/>
  <c r="J4962" i="8" s="1"/>
  <c r="J5000" i="8" s="1"/>
  <c r="J5038" i="8" s="1"/>
  <c r="J5076" i="8" s="1"/>
  <c r="J5114" i="8" s="1"/>
  <c r="J5152" i="8" s="1"/>
  <c r="J5190" i="8" s="1"/>
  <c r="J5228" i="8" s="1"/>
  <c r="J5266" i="8" s="1"/>
  <c r="J5304" i="8" s="1"/>
  <c r="J5342" i="8" s="1"/>
  <c r="J5380" i="8" s="1"/>
  <c r="J5418" i="8" s="1"/>
  <c r="J5456" i="8" s="1"/>
  <c r="J5494" i="8" s="1"/>
  <c r="J5532" i="8" s="1"/>
  <c r="J5570" i="8" s="1"/>
  <c r="J5608" i="8" s="1"/>
  <c r="J5646" i="8" s="1"/>
  <c r="J5684" i="8" s="1"/>
  <c r="J5722" i="8" s="1"/>
  <c r="J5760" i="8" s="1"/>
  <c r="J5798" i="8" s="1"/>
  <c r="J5836" i="8" s="1"/>
  <c r="J5874" i="8" s="1"/>
  <c r="J5912" i="8" s="1"/>
  <c r="J5950" i="8" s="1"/>
  <c r="J5988" i="8" s="1"/>
  <c r="J6026" i="8" s="1"/>
  <c r="J6064" i="8" s="1"/>
  <c r="J6102" i="8" s="1"/>
  <c r="J6140" i="8" s="1"/>
  <c r="J6178" i="8" s="1"/>
  <c r="J6216" i="8" s="1"/>
  <c r="J6254" i="8" s="1"/>
  <c r="J6292" i="8" s="1"/>
  <c r="J6330" i="8" s="1"/>
  <c r="J6368" i="8" s="1"/>
  <c r="J6406" i="8" s="1"/>
  <c r="J6444" i="8" s="1"/>
  <c r="J6482" i="8" s="1"/>
  <c r="J6520" i="8" s="1"/>
  <c r="J6558" i="8" s="1"/>
  <c r="J6596" i="8" s="1"/>
  <c r="J6634" i="8" s="1"/>
  <c r="J6672" i="8" s="1"/>
  <c r="J6710" i="8" s="1"/>
  <c r="J6748" i="8" s="1"/>
  <c r="J6786" i="8" s="1"/>
  <c r="J6824" i="8" s="1"/>
  <c r="J6862" i="8" s="1"/>
  <c r="J6900" i="8" s="1"/>
  <c r="J6938" i="8" s="1"/>
  <c r="J6976" i="8" s="1"/>
  <c r="J7014" i="8" s="1"/>
  <c r="J7052" i="8" s="1"/>
  <c r="J7090" i="8" s="1"/>
  <c r="J7128" i="8" s="1"/>
  <c r="J7166" i="8" s="1"/>
  <c r="J7204" i="8" s="1"/>
  <c r="J7242" i="8" s="1"/>
  <c r="J7280" i="8" s="1"/>
  <c r="J7318" i="8" s="1"/>
  <c r="J7356" i="8" s="1"/>
  <c r="J7394" i="8" s="1"/>
  <c r="J7432" i="8" s="1"/>
  <c r="J7470" i="8" s="1"/>
  <c r="J7508" i="8" s="1"/>
  <c r="J7546" i="8" s="1"/>
  <c r="J7584" i="8" s="1"/>
  <c r="J7622" i="8" s="1"/>
  <c r="J7660" i="8" s="1"/>
  <c r="J7698" i="8" s="1"/>
  <c r="J7736" i="8" s="1"/>
  <c r="J7774" i="8" s="1"/>
  <c r="J7812" i="8" s="1"/>
  <c r="J7850" i="8" s="1"/>
  <c r="J7888" i="8" s="1"/>
  <c r="J7926" i="8" s="1"/>
  <c r="J7964" i="8" s="1"/>
  <c r="J8002" i="8" s="1"/>
  <c r="J8040" i="8" s="1"/>
  <c r="J8078" i="8" s="1"/>
  <c r="J8116" i="8" s="1"/>
  <c r="J8154" i="8" s="1"/>
  <c r="J8192" i="8" s="1"/>
  <c r="J8230" i="8" s="1"/>
  <c r="J8268" i="8" s="1"/>
  <c r="J8306" i="8" s="1"/>
  <c r="J8344" i="8" s="1"/>
  <c r="J8382" i="8" s="1"/>
  <c r="J8420" i="8" s="1"/>
  <c r="J8458" i="8" s="1"/>
  <c r="J8496" i="8" s="1"/>
  <c r="J8534" i="8" s="1"/>
  <c r="J8572" i="8" s="1"/>
  <c r="J8610" i="8" s="1"/>
  <c r="J8648" i="8" s="1"/>
  <c r="J8686" i="8" s="1"/>
  <c r="J8724" i="8" s="1"/>
  <c r="J8762" i="8" s="1"/>
  <c r="J8800" i="8" s="1"/>
  <c r="J8838" i="8" s="1"/>
  <c r="J8876" i="8" s="1"/>
  <c r="J8914" i="8" s="1"/>
  <c r="J8952" i="8" s="1"/>
  <c r="J8990" i="8" s="1"/>
  <c r="J9028" i="8" s="1"/>
  <c r="J9066" i="8" s="1"/>
  <c r="J9104" i="8" s="1"/>
  <c r="J9142" i="8" s="1"/>
  <c r="J9180" i="8" s="1"/>
  <c r="J9218" i="8" s="1"/>
  <c r="J9256" i="8" s="1"/>
  <c r="J9294" i="8" s="1"/>
  <c r="J9332" i="8" s="1"/>
  <c r="J9370" i="8" s="1"/>
  <c r="J9408" i="8" s="1"/>
  <c r="J9446" i="8" s="1"/>
  <c r="J9484" i="8" s="1"/>
  <c r="J9522" i="8" s="1"/>
  <c r="J9560" i="8" s="1"/>
  <c r="J9598" i="8" s="1"/>
  <c r="J9636" i="8" s="1"/>
  <c r="J9674" i="8" s="1"/>
  <c r="J9712" i="8" s="1"/>
  <c r="J9750" i="8" s="1"/>
  <c r="J9788" i="8" s="1"/>
  <c r="J9826" i="8" s="1"/>
  <c r="J9864" i="8" s="1"/>
  <c r="J9902" i="8" s="1"/>
  <c r="J9940" i="8" s="1"/>
  <c r="J9978" i="8" s="1"/>
  <c r="J10016" i="8" s="1"/>
  <c r="J10054" i="8" s="1"/>
  <c r="J10092" i="8" s="1"/>
  <c r="J10130" i="8" s="1"/>
  <c r="J10168" i="8" s="1"/>
  <c r="J10206" i="8" s="1"/>
  <c r="J10244" i="8" s="1"/>
  <c r="J10282" i="8" s="1"/>
  <c r="J10320" i="8" s="1"/>
  <c r="J10358" i="8" s="1"/>
  <c r="J10396" i="8" s="1"/>
  <c r="J10434" i="8" s="1"/>
  <c r="J10472" i="8" s="1"/>
  <c r="J10510" i="8" s="1"/>
  <c r="J10548" i="8" s="1"/>
  <c r="J10586" i="8" s="1"/>
  <c r="J10624" i="8" s="1"/>
  <c r="J10662" i="8" s="1"/>
  <c r="J10700" i="8" s="1"/>
  <c r="J10738" i="8" s="1"/>
  <c r="J10776" i="8" s="1"/>
  <c r="J10814" i="8" s="1"/>
  <c r="J10852" i="8" s="1"/>
  <c r="J10890" i="8" s="1"/>
  <c r="J10928" i="8" s="1"/>
  <c r="J10966" i="8" s="1"/>
  <c r="J11004" i="8" s="1"/>
  <c r="J11042" i="8" s="1"/>
  <c r="J11080" i="8" s="1"/>
  <c r="J11118" i="8" s="1"/>
  <c r="J11156" i="8" s="1"/>
  <c r="J11194" i="8" s="1"/>
  <c r="J11232" i="8" s="1"/>
  <c r="J11270" i="8" s="1"/>
  <c r="J11308" i="8" s="1"/>
  <c r="J11346" i="8" s="1"/>
  <c r="J11384" i="8" s="1"/>
  <c r="J11422" i="8" s="1"/>
  <c r="J11460" i="8" s="1"/>
  <c r="J11498" i="8" s="1"/>
  <c r="J11536" i="8" s="1"/>
  <c r="J11574" i="8" s="1"/>
  <c r="J11612" i="8" s="1"/>
  <c r="J11650" i="8" s="1"/>
  <c r="J11688" i="8" s="1"/>
  <c r="J11726" i="8" s="1"/>
  <c r="J11764" i="8" s="1"/>
  <c r="J11802" i="8" s="1"/>
  <c r="J11840" i="8" s="1"/>
  <c r="J11878" i="8" s="1"/>
  <c r="J11916" i="8" s="1"/>
  <c r="J11954" i="8" s="1"/>
  <c r="J11992" i="8" s="1"/>
  <c r="J12030" i="8" s="1"/>
  <c r="J12068" i="8" s="1"/>
  <c r="J12106" i="8" s="1"/>
  <c r="J12144" i="8" s="1"/>
  <c r="J12182" i="8" s="1"/>
  <c r="J12220" i="8" s="1"/>
  <c r="J12258" i="8" s="1"/>
  <c r="J12296" i="8" s="1"/>
  <c r="J12334" i="8" s="1"/>
  <c r="J12372" i="8" s="1"/>
  <c r="J12410" i="8" s="1"/>
  <c r="J12448" i="8" s="1"/>
  <c r="J12486" i="8" s="1"/>
  <c r="J12524" i="8" s="1"/>
  <c r="J12562" i="8" s="1"/>
  <c r="J12600" i="8" s="1"/>
  <c r="J12638" i="8" s="1"/>
  <c r="J12676" i="8" s="1"/>
  <c r="J12714" i="8" s="1"/>
  <c r="J12752" i="8" s="1"/>
  <c r="J12790" i="8" s="1"/>
  <c r="J12828" i="8" s="1"/>
  <c r="J12866" i="8" s="1"/>
  <c r="J12904" i="8" s="1"/>
  <c r="K98" i="8"/>
  <c r="K136" i="8" s="1"/>
  <c r="K174" i="8" s="1"/>
  <c r="K212" i="8" s="1"/>
  <c r="K250" i="8" s="1"/>
  <c r="K288" i="8" s="1"/>
  <c r="K326" i="8" s="1"/>
  <c r="K364" i="8" s="1"/>
  <c r="K402" i="8" s="1"/>
  <c r="K440" i="8" s="1"/>
  <c r="K478" i="8" s="1"/>
  <c r="K516" i="8" s="1"/>
  <c r="K554" i="8" s="1"/>
  <c r="K592" i="8" s="1"/>
  <c r="K630" i="8" s="1"/>
  <c r="K668" i="8" s="1"/>
  <c r="K706" i="8" s="1"/>
  <c r="K744" i="8" s="1"/>
  <c r="K782" i="8" s="1"/>
  <c r="K820" i="8" s="1"/>
  <c r="K858" i="8" s="1"/>
  <c r="K896" i="8" s="1"/>
  <c r="K934" i="8" s="1"/>
  <c r="K972" i="8" s="1"/>
  <c r="K1010" i="8" s="1"/>
  <c r="K1048" i="8" s="1"/>
  <c r="K1086" i="8" s="1"/>
  <c r="K1124" i="8" s="1"/>
  <c r="K1162" i="8" s="1"/>
  <c r="K1200" i="8" s="1"/>
  <c r="K1238" i="8" s="1"/>
  <c r="K1276" i="8" s="1"/>
  <c r="K1314" i="8" s="1"/>
  <c r="K1352" i="8" s="1"/>
  <c r="K1390" i="8" s="1"/>
  <c r="K1428" i="8" s="1"/>
  <c r="K1466" i="8" s="1"/>
  <c r="K1504" i="8" s="1"/>
  <c r="K1542" i="8" s="1"/>
  <c r="K1580" i="8" s="1"/>
  <c r="K1618" i="8" s="1"/>
  <c r="K1656" i="8" s="1"/>
  <c r="K1694" i="8" s="1"/>
  <c r="K1732" i="8" s="1"/>
  <c r="K1770" i="8" s="1"/>
  <c r="K1808" i="8" s="1"/>
  <c r="K1846" i="8" s="1"/>
  <c r="K1884" i="8" s="1"/>
  <c r="K1922" i="8" s="1"/>
  <c r="K1960" i="8" s="1"/>
  <c r="K1998" i="8" s="1"/>
  <c r="K2036" i="8" s="1"/>
  <c r="K2074" i="8" s="1"/>
  <c r="K2112" i="8" s="1"/>
  <c r="K2150" i="8" s="1"/>
  <c r="K2188" i="8" s="1"/>
  <c r="K2226" i="8" s="1"/>
  <c r="K2264" i="8" s="1"/>
  <c r="K2302" i="8" s="1"/>
  <c r="K2340" i="8" s="1"/>
  <c r="K2378" i="8" s="1"/>
  <c r="K2416" i="8" s="1"/>
  <c r="K2454" i="8" s="1"/>
  <c r="K2492" i="8" s="1"/>
  <c r="K2530" i="8" s="1"/>
  <c r="K2568" i="8" s="1"/>
  <c r="K2606" i="8" s="1"/>
  <c r="K2644" i="8" s="1"/>
  <c r="K2682" i="8" s="1"/>
  <c r="K2720" i="8" s="1"/>
  <c r="K2758" i="8" s="1"/>
  <c r="K2796" i="8" s="1"/>
  <c r="K2834" i="8" s="1"/>
  <c r="K2872" i="8" s="1"/>
  <c r="K2910" i="8" s="1"/>
  <c r="K2948" i="8" s="1"/>
  <c r="K2986" i="8" s="1"/>
  <c r="K3024" i="8" s="1"/>
  <c r="K3062" i="8" s="1"/>
  <c r="K3100" i="8" s="1"/>
  <c r="K3138" i="8" s="1"/>
  <c r="K3176" i="8" s="1"/>
  <c r="K3214" i="8" s="1"/>
  <c r="K3252" i="8" s="1"/>
  <c r="K3290" i="8" s="1"/>
  <c r="K3328" i="8" s="1"/>
  <c r="K3366" i="8" s="1"/>
  <c r="K3404" i="8" s="1"/>
  <c r="K3442" i="8" s="1"/>
  <c r="K3480" i="8" s="1"/>
  <c r="K3518" i="8" s="1"/>
  <c r="K3556" i="8" s="1"/>
  <c r="K3594" i="8" s="1"/>
  <c r="K3632" i="8" s="1"/>
  <c r="K3670" i="8" s="1"/>
  <c r="K3708" i="8" s="1"/>
  <c r="K3746" i="8" s="1"/>
  <c r="K3784" i="8" s="1"/>
  <c r="K3822" i="8" s="1"/>
  <c r="K3860" i="8" s="1"/>
  <c r="K3898" i="8" s="1"/>
  <c r="K3936" i="8" s="1"/>
  <c r="K3974" i="8" s="1"/>
  <c r="K4012" i="8" s="1"/>
  <c r="K4050" i="8" s="1"/>
  <c r="K4088" i="8" s="1"/>
  <c r="K4126" i="8" s="1"/>
  <c r="K4164" i="8" s="1"/>
  <c r="K4202" i="8" s="1"/>
  <c r="K4240" i="8" s="1"/>
  <c r="K4278" i="8" s="1"/>
  <c r="K4316" i="8" s="1"/>
  <c r="K4354" i="8" s="1"/>
  <c r="K4392" i="8" s="1"/>
  <c r="K4430" i="8" s="1"/>
  <c r="K4468" i="8" s="1"/>
  <c r="K4506" i="8" s="1"/>
  <c r="K4544" i="8" s="1"/>
  <c r="K4582" i="8" s="1"/>
  <c r="K4620" i="8" s="1"/>
  <c r="K4658" i="8" s="1"/>
  <c r="K4696" i="8" s="1"/>
  <c r="K4734" i="8" s="1"/>
  <c r="K4772" i="8" s="1"/>
  <c r="K4810" i="8" s="1"/>
  <c r="K4848" i="8" s="1"/>
  <c r="K4886" i="8" s="1"/>
  <c r="K4924" i="8" s="1"/>
  <c r="K4962" i="8" s="1"/>
  <c r="K5000" i="8" s="1"/>
  <c r="K5038" i="8" s="1"/>
  <c r="K5076" i="8" s="1"/>
  <c r="K5114" i="8" s="1"/>
  <c r="K5152" i="8" s="1"/>
  <c r="K5190" i="8" s="1"/>
  <c r="K5228" i="8" s="1"/>
  <c r="K5266" i="8" s="1"/>
  <c r="K5304" i="8" s="1"/>
  <c r="K5342" i="8" s="1"/>
  <c r="K5380" i="8" s="1"/>
  <c r="K5418" i="8" s="1"/>
  <c r="K5456" i="8" s="1"/>
  <c r="K5494" i="8" s="1"/>
  <c r="K5532" i="8" s="1"/>
  <c r="K5570" i="8" s="1"/>
  <c r="K5608" i="8" s="1"/>
  <c r="K5646" i="8" s="1"/>
  <c r="K5684" i="8" s="1"/>
  <c r="K5722" i="8" s="1"/>
  <c r="K5760" i="8" s="1"/>
  <c r="K5798" i="8" s="1"/>
  <c r="K5836" i="8" s="1"/>
  <c r="K5874" i="8" s="1"/>
  <c r="K5912" i="8" s="1"/>
  <c r="K5950" i="8" s="1"/>
  <c r="K5988" i="8" s="1"/>
  <c r="K6026" i="8" s="1"/>
  <c r="K6064" i="8" s="1"/>
  <c r="K6102" i="8" s="1"/>
  <c r="K6140" i="8" s="1"/>
  <c r="K6178" i="8" s="1"/>
  <c r="K6216" i="8" s="1"/>
  <c r="K6254" i="8" s="1"/>
  <c r="K6292" i="8" s="1"/>
  <c r="K6330" i="8" s="1"/>
  <c r="K6368" i="8" s="1"/>
  <c r="K6406" i="8" s="1"/>
  <c r="K6444" i="8" s="1"/>
  <c r="K6482" i="8" s="1"/>
  <c r="K6520" i="8" s="1"/>
  <c r="K6558" i="8" s="1"/>
  <c r="K6596" i="8" s="1"/>
  <c r="K6634" i="8" s="1"/>
  <c r="K6672" i="8" s="1"/>
  <c r="K6710" i="8" s="1"/>
  <c r="K6748" i="8" s="1"/>
  <c r="K6786" i="8" s="1"/>
  <c r="K6824" i="8" s="1"/>
  <c r="K6862" i="8" s="1"/>
  <c r="K6900" i="8" s="1"/>
  <c r="K6938" i="8" s="1"/>
  <c r="K6976" i="8" s="1"/>
  <c r="K7014" i="8" s="1"/>
  <c r="K7052" i="8" s="1"/>
  <c r="K7090" i="8" s="1"/>
  <c r="K7128" i="8" s="1"/>
  <c r="K7166" i="8" s="1"/>
  <c r="K7204" i="8" s="1"/>
  <c r="K7242" i="8" s="1"/>
  <c r="K7280" i="8" s="1"/>
  <c r="K7318" i="8" s="1"/>
  <c r="K7356" i="8" s="1"/>
  <c r="K7394" i="8" s="1"/>
  <c r="K7432" i="8" s="1"/>
  <c r="K7470" i="8" s="1"/>
  <c r="K7508" i="8" s="1"/>
  <c r="K7546" i="8" s="1"/>
  <c r="K7584" i="8" s="1"/>
  <c r="K7622" i="8" s="1"/>
  <c r="K7660" i="8" s="1"/>
  <c r="K7698" i="8" s="1"/>
  <c r="K7736" i="8" s="1"/>
  <c r="K7774" i="8" s="1"/>
  <c r="K7812" i="8" s="1"/>
  <c r="K7850" i="8" s="1"/>
  <c r="K7888" i="8" s="1"/>
  <c r="K7926" i="8" s="1"/>
  <c r="K7964" i="8" s="1"/>
  <c r="K8002" i="8" s="1"/>
  <c r="K8040" i="8" s="1"/>
  <c r="K8078" i="8" s="1"/>
  <c r="K8116" i="8" s="1"/>
  <c r="K8154" i="8" s="1"/>
  <c r="K8192" i="8" s="1"/>
  <c r="K8230" i="8" s="1"/>
  <c r="K8268" i="8" s="1"/>
  <c r="K8306" i="8" s="1"/>
  <c r="K8344" i="8" s="1"/>
  <c r="K8382" i="8" s="1"/>
  <c r="K8420" i="8" s="1"/>
  <c r="K8458" i="8" s="1"/>
  <c r="K8496" i="8" s="1"/>
  <c r="K8534" i="8" s="1"/>
  <c r="K8572" i="8" s="1"/>
  <c r="K8610" i="8" s="1"/>
  <c r="K8648" i="8" s="1"/>
  <c r="K8686" i="8" s="1"/>
  <c r="K8724" i="8" s="1"/>
  <c r="K8762" i="8" s="1"/>
  <c r="K8800" i="8" s="1"/>
  <c r="K8838" i="8" s="1"/>
  <c r="K8876" i="8" s="1"/>
  <c r="K8914" i="8" s="1"/>
  <c r="K8952" i="8" s="1"/>
  <c r="K8990" i="8" s="1"/>
  <c r="K9028" i="8" s="1"/>
  <c r="K9066" i="8" s="1"/>
  <c r="K9104" i="8" s="1"/>
  <c r="K9142" i="8" s="1"/>
  <c r="K9180" i="8" s="1"/>
  <c r="K9218" i="8" s="1"/>
  <c r="K9256" i="8" s="1"/>
  <c r="K9294" i="8" s="1"/>
  <c r="K9332" i="8" s="1"/>
  <c r="K9370" i="8" s="1"/>
  <c r="K9408" i="8" s="1"/>
  <c r="K9446" i="8" s="1"/>
  <c r="K9484" i="8" s="1"/>
  <c r="K9522" i="8" s="1"/>
  <c r="K9560" i="8" s="1"/>
  <c r="K9598" i="8" s="1"/>
  <c r="K9636" i="8" s="1"/>
  <c r="K9674" i="8" s="1"/>
  <c r="K9712" i="8" s="1"/>
  <c r="K9750" i="8" s="1"/>
  <c r="K9788" i="8" s="1"/>
  <c r="K9826" i="8" s="1"/>
  <c r="K9864" i="8" s="1"/>
  <c r="K9902" i="8" s="1"/>
  <c r="K9940" i="8" s="1"/>
  <c r="K9978" i="8" s="1"/>
  <c r="K10016" i="8" s="1"/>
  <c r="K10054" i="8" s="1"/>
  <c r="K10092" i="8" s="1"/>
  <c r="K10130" i="8" s="1"/>
  <c r="K10168" i="8" s="1"/>
  <c r="K10206" i="8" s="1"/>
  <c r="K10244" i="8" s="1"/>
  <c r="K10282" i="8" s="1"/>
  <c r="K10320" i="8" s="1"/>
  <c r="K10358" i="8" s="1"/>
  <c r="K10396" i="8" s="1"/>
  <c r="K10434" i="8" s="1"/>
  <c r="K10472" i="8" s="1"/>
  <c r="K10510" i="8" s="1"/>
  <c r="K10548" i="8" s="1"/>
  <c r="K10586" i="8" s="1"/>
  <c r="K10624" i="8" s="1"/>
  <c r="K10662" i="8" s="1"/>
  <c r="K10700" i="8" s="1"/>
  <c r="K10738" i="8" s="1"/>
  <c r="K10776" i="8" s="1"/>
  <c r="K10814" i="8" s="1"/>
  <c r="K10852" i="8" s="1"/>
  <c r="K10890" i="8" s="1"/>
  <c r="K10928" i="8" s="1"/>
  <c r="K10966" i="8" s="1"/>
  <c r="K11004" i="8" s="1"/>
  <c r="K11042" i="8" s="1"/>
  <c r="K11080" i="8" s="1"/>
  <c r="K11118" i="8" s="1"/>
  <c r="K11156" i="8" s="1"/>
  <c r="K11194" i="8" s="1"/>
  <c r="K11232" i="8" s="1"/>
  <c r="K11270" i="8" s="1"/>
  <c r="K11308" i="8" s="1"/>
  <c r="K11346" i="8" s="1"/>
  <c r="K11384" i="8" s="1"/>
  <c r="K11422" i="8" s="1"/>
  <c r="K11460" i="8" s="1"/>
  <c r="K11498" i="8" s="1"/>
  <c r="K11536" i="8" s="1"/>
  <c r="K11574" i="8" s="1"/>
  <c r="K11612" i="8" s="1"/>
  <c r="K11650" i="8" s="1"/>
  <c r="K11688" i="8" s="1"/>
  <c r="K11726" i="8" s="1"/>
  <c r="K11764" i="8" s="1"/>
  <c r="K11802" i="8" s="1"/>
  <c r="K11840" i="8" s="1"/>
  <c r="K11878" i="8" s="1"/>
  <c r="K11916" i="8" s="1"/>
  <c r="K11954" i="8" s="1"/>
  <c r="K11992" i="8" s="1"/>
  <c r="K12030" i="8" s="1"/>
  <c r="K12068" i="8" s="1"/>
  <c r="K12106" i="8" s="1"/>
  <c r="K12144" i="8" s="1"/>
  <c r="K12182" i="8" s="1"/>
  <c r="K12220" i="8" s="1"/>
  <c r="K12258" i="8" s="1"/>
  <c r="K12296" i="8" s="1"/>
  <c r="K12334" i="8" s="1"/>
  <c r="K12372" i="8" s="1"/>
  <c r="K12410" i="8" s="1"/>
  <c r="K12448" i="8" s="1"/>
  <c r="K12486" i="8" s="1"/>
  <c r="K12524" i="8" s="1"/>
  <c r="K12562" i="8" s="1"/>
  <c r="K12600" i="8" s="1"/>
  <c r="K12638" i="8" s="1"/>
  <c r="K12676" i="8" s="1"/>
  <c r="K12714" i="8" s="1"/>
  <c r="K12752" i="8" s="1"/>
  <c r="K12790" i="8" s="1"/>
  <c r="K12828" i="8" s="1"/>
  <c r="K12866" i="8" s="1"/>
  <c r="K12904" i="8" s="1"/>
  <c r="G99" i="8"/>
  <c r="G137" i="8" s="1"/>
  <c r="G175" i="8" s="1"/>
  <c r="G213" i="8" s="1"/>
  <c r="G251" i="8" s="1"/>
  <c r="G289" i="8" s="1"/>
  <c r="G327" i="8" s="1"/>
  <c r="G365" i="8" s="1"/>
  <c r="G403" i="8" s="1"/>
  <c r="G441" i="8" s="1"/>
  <c r="G479" i="8" s="1"/>
  <c r="G517" i="8" s="1"/>
  <c r="G555" i="8" s="1"/>
  <c r="G593" i="8" s="1"/>
  <c r="G631" i="8" s="1"/>
  <c r="G669" i="8" s="1"/>
  <c r="G707" i="8" s="1"/>
  <c r="G745" i="8" s="1"/>
  <c r="G783" i="8" s="1"/>
  <c r="G821" i="8" s="1"/>
  <c r="G859" i="8" s="1"/>
  <c r="G897" i="8" s="1"/>
  <c r="G935" i="8" s="1"/>
  <c r="G973" i="8" s="1"/>
  <c r="G1011" i="8" s="1"/>
  <c r="G1049" i="8" s="1"/>
  <c r="G1087" i="8" s="1"/>
  <c r="G1125" i="8" s="1"/>
  <c r="G1163" i="8" s="1"/>
  <c r="G1201" i="8" s="1"/>
  <c r="G1239" i="8" s="1"/>
  <c r="G1277" i="8" s="1"/>
  <c r="G1315" i="8" s="1"/>
  <c r="G1353" i="8" s="1"/>
  <c r="G1391" i="8" s="1"/>
  <c r="G1429" i="8" s="1"/>
  <c r="G1467" i="8" s="1"/>
  <c r="G1505" i="8" s="1"/>
  <c r="G1543" i="8" s="1"/>
  <c r="G1581" i="8" s="1"/>
  <c r="G1619" i="8" s="1"/>
  <c r="G1657" i="8" s="1"/>
  <c r="G1695" i="8" s="1"/>
  <c r="G1733" i="8" s="1"/>
  <c r="G1771" i="8" s="1"/>
  <c r="G1809" i="8" s="1"/>
  <c r="G1847" i="8" s="1"/>
  <c r="G1885" i="8" s="1"/>
  <c r="G1923" i="8" s="1"/>
  <c r="G1961" i="8" s="1"/>
  <c r="G1999" i="8" s="1"/>
  <c r="G2037" i="8" s="1"/>
  <c r="G2075" i="8" s="1"/>
  <c r="G2113" i="8" s="1"/>
  <c r="G2151" i="8" s="1"/>
  <c r="G2189" i="8" s="1"/>
  <c r="G2227" i="8" s="1"/>
  <c r="G2265" i="8" s="1"/>
  <c r="G2303" i="8" s="1"/>
  <c r="G2341" i="8" s="1"/>
  <c r="G2379" i="8" s="1"/>
  <c r="G2417" i="8" s="1"/>
  <c r="G2455" i="8" s="1"/>
  <c r="G2493" i="8" s="1"/>
  <c r="G2531" i="8" s="1"/>
  <c r="G2569" i="8" s="1"/>
  <c r="G2607" i="8" s="1"/>
  <c r="G2645" i="8" s="1"/>
  <c r="G2683" i="8" s="1"/>
  <c r="G2721" i="8" s="1"/>
  <c r="G2759" i="8" s="1"/>
  <c r="G2797" i="8" s="1"/>
  <c r="G2835" i="8" s="1"/>
  <c r="G2873" i="8" s="1"/>
  <c r="G2911" i="8" s="1"/>
  <c r="G2949" i="8" s="1"/>
  <c r="G2987" i="8" s="1"/>
  <c r="G3025" i="8" s="1"/>
  <c r="G3063" i="8" s="1"/>
  <c r="G3101" i="8" s="1"/>
  <c r="G3139" i="8" s="1"/>
  <c r="G3177" i="8" s="1"/>
  <c r="G3215" i="8" s="1"/>
  <c r="G3253" i="8" s="1"/>
  <c r="G3291" i="8" s="1"/>
  <c r="G3329" i="8" s="1"/>
  <c r="G3367" i="8" s="1"/>
  <c r="G3405" i="8" s="1"/>
  <c r="G3443" i="8" s="1"/>
  <c r="G3481" i="8" s="1"/>
  <c r="G3519" i="8" s="1"/>
  <c r="G3557" i="8" s="1"/>
  <c r="G3595" i="8" s="1"/>
  <c r="G3633" i="8" s="1"/>
  <c r="G3671" i="8" s="1"/>
  <c r="G3709" i="8" s="1"/>
  <c r="G3747" i="8" s="1"/>
  <c r="G3785" i="8" s="1"/>
  <c r="G3823" i="8" s="1"/>
  <c r="G3861" i="8" s="1"/>
  <c r="G3899" i="8" s="1"/>
  <c r="G3937" i="8" s="1"/>
  <c r="G3975" i="8" s="1"/>
  <c r="G4013" i="8" s="1"/>
  <c r="G4051" i="8" s="1"/>
  <c r="G4089" i="8" s="1"/>
  <c r="G4127" i="8" s="1"/>
  <c r="G4165" i="8" s="1"/>
  <c r="G4203" i="8" s="1"/>
  <c r="G4241" i="8" s="1"/>
  <c r="G4279" i="8" s="1"/>
  <c r="G4317" i="8" s="1"/>
  <c r="G4355" i="8" s="1"/>
  <c r="G4393" i="8" s="1"/>
  <c r="G4431" i="8" s="1"/>
  <c r="G4469" i="8" s="1"/>
  <c r="G4507" i="8" s="1"/>
  <c r="G4545" i="8" s="1"/>
  <c r="G4583" i="8" s="1"/>
  <c r="G4621" i="8" s="1"/>
  <c r="G4659" i="8" s="1"/>
  <c r="G4697" i="8" s="1"/>
  <c r="G4735" i="8" s="1"/>
  <c r="G4773" i="8" s="1"/>
  <c r="G4811" i="8" s="1"/>
  <c r="G4849" i="8" s="1"/>
  <c r="G4887" i="8" s="1"/>
  <c r="G4925" i="8" s="1"/>
  <c r="G4963" i="8" s="1"/>
  <c r="G5001" i="8" s="1"/>
  <c r="G5039" i="8" s="1"/>
  <c r="G5077" i="8" s="1"/>
  <c r="G5115" i="8" s="1"/>
  <c r="G5153" i="8" s="1"/>
  <c r="G5191" i="8" s="1"/>
  <c r="G5229" i="8" s="1"/>
  <c r="G5267" i="8" s="1"/>
  <c r="G5305" i="8" s="1"/>
  <c r="G5343" i="8" s="1"/>
  <c r="G5381" i="8" s="1"/>
  <c r="G5419" i="8" s="1"/>
  <c r="G5457" i="8" s="1"/>
  <c r="G5495" i="8" s="1"/>
  <c r="G5533" i="8" s="1"/>
  <c r="G5571" i="8" s="1"/>
  <c r="G5609" i="8" s="1"/>
  <c r="G5647" i="8" s="1"/>
  <c r="G5685" i="8" s="1"/>
  <c r="G5723" i="8" s="1"/>
  <c r="G5761" i="8" s="1"/>
  <c r="G5799" i="8" s="1"/>
  <c r="G5837" i="8" s="1"/>
  <c r="G5875" i="8" s="1"/>
  <c r="G5913" i="8" s="1"/>
  <c r="G5951" i="8" s="1"/>
  <c r="G5989" i="8" s="1"/>
  <c r="G6027" i="8" s="1"/>
  <c r="G6065" i="8" s="1"/>
  <c r="G6103" i="8" s="1"/>
  <c r="G6141" i="8" s="1"/>
  <c r="G6179" i="8" s="1"/>
  <c r="G6217" i="8" s="1"/>
  <c r="G6255" i="8" s="1"/>
  <c r="G6293" i="8" s="1"/>
  <c r="G6331" i="8" s="1"/>
  <c r="G6369" i="8" s="1"/>
  <c r="G6407" i="8" s="1"/>
  <c r="G6445" i="8" s="1"/>
  <c r="G6483" i="8" s="1"/>
  <c r="G6521" i="8" s="1"/>
  <c r="G6559" i="8" s="1"/>
  <c r="G6597" i="8" s="1"/>
  <c r="G6635" i="8" s="1"/>
  <c r="G6673" i="8" s="1"/>
  <c r="G6711" i="8" s="1"/>
  <c r="G6749" i="8" s="1"/>
  <c r="G6787" i="8" s="1"/>
  <c r="G6825" i="8" s="1"/>
  <c r="G6863" i="8" s="1"/>
  <c r="G6901" i="8" s="1"/>
  <c r="G6939" i="8" s="1"/>
  <c r="G6977" i="8" s="1"/>
  <c r="G7015" i="8" s="1"/>
  <c r="G7053" i="8" s="1"/>
  <c r="G7091" i="8" s="1"/>
  <c r="G7129" i="8" s="1"/>
  <c r="G7167" i="8" s="1"/>
  <c r="G7205" i="8" s="1"/>
  <c r="G7243" i="8" s="1"/>
  <c r="G7281" i="8" s="1"/>
  <c r="G7319" i="8" s="1"/>
  <c r="G7357" i="8" s="1"/>
  <c r="G7395" i="8" s="1"/>
  <c r="G7433" i="8" s="1"/>
  <c r="G7471" i="8" s="1"/>
  <c r="G7509" i="8" s="1"/>
  <c r="G7547" i="8" s="1"/>
  <c r="G7585" i="8" s="1"/>
  <c r="G7623" i="8" s="1"/>
  <c r="G7661" i="8" s="1"/>
  <c r="G7699" i="8" s="1"/>
  <c r="G7737" i="8" s="1"/>
  <c r="G7775" i="8" s="1"/>
  <c r="G7813" i="8" s="1"/>
  <c r="G7851" i="8" s="1"/>
  <c r="G7889" i="8" s="1"/>
  <c r="G7927" i="8" s="1"/>
  <c r="G7965" i="8" s="1"/>
  <c r="G8003" i="8" s="1"/>
  <c r="G8041" i="8" s="1"/>
  <c r="G8079" i="8" s="1"/>
  <c r="G8117" i="8" s="1"/>
  <c r="G8155" i="8" s="1"/>
  <c r="G8193" i="8" s="1"/>
  <c r="G8231" i="8" s="1"/>
  <c r="G8269" i="8" s="1"/>
  <c r="G8307" i="8" s="1"/>
  <c r="G8345" i="8" s="1"/>
  <c r="G8383" i="8" s="1"/>
  <c r="G8421" i="8" s="1"/>
  <c r="G8459" i="8" s="1"/>
  <c r="G8497" i="8" s="1"/>
  <c r="G8535" i="8" s="1"/>
  <c r="G8573" i="8" s="1"/>
  <c r="G8611" i="8" s="1"/>
  <c r="G8649" i="8" s="1"/>
  <c r="G8687" i="8" s="1"/>
  <c r="G8725" i="8" s="1"/>
  <c r="G8763" i="8" s="1"/>
  <c r="G8801" i="8" s="1"/>
  <c r="G8839" i="8" s="1"/>
  <c r="G8877" i="8" s="1"/>
  <c r="G8915" i="8" s="1"/>
  <c r="G8953" i="8" s="1"/>
  <c r="G8991" i="8" s="1"/>
  <c r="G9029" i="8" s="1"/>
  <c r="G9067" i="8" s="1"/>
  <c r="G9105" i="8" s="1"/>
  <c r="G9143" i="8" s="1"/>
  <c r="G9181" i="8" s="1"/>
  <c r="G9219" i="8" s="1"/>
  <c r="G9257" i="8" s="1"/>
  <c r="G9295" i="8" s="1"/>
  <c r="G9333" i="8" s="1"/>
  <c r="G9371" i="8" s="1"/>
  <c r="G9409" i="8" s="1"/>
  <c r="G9447" i="8" s="1"/>
  <c r="G9485" i="8" s="1"/>
  <c r="G9523" i="8" s="1"/>
  <c r="G9561" i="8" s="1"/>
  <c r="G9599" i="8" s="1"/>
  <c r="G9637" i="8" s="1"/>
  <c r="G9675" i="8" s="1"/>
  <c r="G9713" i="8" s="1"/>
  <c r="G9751" i="8" s="1"/>
  <c r="G9789" i="8" s="1"/>
  <c r="G9827" i="8" s="1"/>
  <c r="G9865" i="8" s="1"/>
  <c r="G9903" i="8" s="1"/>
  <c r="G9941" i="8" s="1"/>
  <c r="G9979" i="8" s="1"/>
  <c r="G10017" i="8" s="1"/>
  <c r="G10055" i="8" s="1"/>
  <c r="G10093" i="8" s="1"/>
  <c r="G10131" i="8" s="1"/>
  <c r="G10169" i="8" s="1"/>
  <c r="G10207" i="8" s="1"/>
  <c r="G10245" i="8" s="1"/>
  <c r="G10283" i="8" s="1"/>
  <c r="G10321" i="8" s="1"/>
  <c r="G10359" i="8" s="1"/>
  <c r="G10397" i="8" s="1"/>
  <c r="G10435" i="8" s="1"/>
  <c r="G10473" i="8" s="1"/>
  <c r="G10511" i="8" s="1"/>
  <c r="G10549" i="8" s="1"/>
  <c r="G10587" i="8" s="1"/>
  <c r="G10625" i="8" s="1"/>
  <c r="G10663" i="8" s="1"/>
  <c r="G10701" i="8" s="1"/>
  <c r="G10739" i="8" s="1"/>
  <c r="G10777" i="8" s="1"/>
  <c r="G10815" i="8" s="1"/>
  <c r="G10853" i="8" s="1"/>
  <c r="G10891" i="8" s="1"/>
  <c r="G10929" i="8" s="1"/>
  <c r="G10967" i="8" s="1"/>
  <c r="G11005" i="8" s="1"/>
  <c r="G11043" i="8" s="1"/>
  <c r="G11081" i="8" s="1"/>
  <c r="G11119" i="8" s="1"/>
  <c r="G11157" i="8" s="1"/>
  <c r="G11195" i="8" s="1"/>
  <c r="G11233" i="8" s="1"/>
  <c r="G11271" i="8" s="1"/>
  <c r="G11309" i="8" s="1"/>
  <c r="G11347" i="8" s="1"/>
  <c r="G11385" i="8" s="1"/>
  <c r="G11423" i="8" s="1"/>
  <c r="G11461" i="8" s="1"/>
  <c r="G11499" i="8" s="1"/>
  <c r="G11537" i="8" s="1"/>
  <c r="G11575" i="8" s="1"/>
  <c r="G11613" i="8" s="1"/>
  <c r="G11651" i="8" s="1"/>
  <c r="G11689" i="8" s="1"/>
  <c r="G11727" i="8" s="1"/>
  <c r="G11765" i="8" s="1"/>
  <c r="G11803" i="8" s="1"/>
  <c r="G11841" i="8" s="1"/>
  <c r="G11879" i="8" s="1"/>
  <c r="G11917" i="8" s="1"/>
  <c r="G11955" i="8" s="1"/>
  <c r="G11993" i="8" s="1"/>
  <c r="G12031" i="8" s="1"/>
  <c r="G12069" i="8" s="1"/>
  <c r="G12107" i="8" s="1"/>
  <c r="G12145" i="8" s="1"/>
  <c r="G12183" i="8" s="1"/>
  <c r="G12221" i="8" s="1"/>
  <c r="G12259" i="8" s="1"/>
  <c r="G12297" i="8" s="1"/>
  <c r="G12335" i="8" s="1"/>
  <c r="G12373" i="8" s="1"/>
  <c r="G12411" i="8" s="1"/>
  <c r="G12449" i="8" s="1"/>
  <c r="G12487" i="8" s="1"/>
  <c r="G12525" i="8" s="1"/>
  <c r="G12563" i="8" s="1"/>
  <c r="G12601" i="8" s="1"/>
  <c r="G12639" i="8" s="1"/>
  <c r="G12677" i="8" s="1"/>
  <c r="G12715" i="8" s="1"/>
  <c r="G12753" i="8" s="1"/>
  <c r="G12791" i="8" s="1"/>
  <c r="G12829" i="8" s="1"/>
  <c r="G12867" i="8" s="1"/>
  <c r="G12905" i="8" s="1"/>
  <c r="H99" i="8"/>
  <c r="H137" i="8" s="1"/>
  <c r="H175" i="8" s="1"/>
  <c r="H213" i="8" s="1"/>
  <c r="H251" i="8" s="1"/>
  <c r="H289" i="8" s="1"/>
  <c r="H327" i="8" s="1"/>
  <c r="H365" i="8" s="1"/>
  <c r="H403" i="8" s="1"/>
  <c r="H441" i="8" s="1"/>
  <c r="H479" i="8" s="1"/>
  <c r="H517" i="8" s="1"/>
  <c r="H555" i="8" s="1"/>
  <c r="H593" i="8" s="1"/>
  <c r="H631" i="8" s="1"/>
  <c r="H669" i="8" s="1"/>
  <c r="H707" i="8" s="1"/>
  <c r="H745" i="8" s="1"/>
  <c r="H783" i="8" s="1"/>
  <c r="H821" i="8" s="1"/>
  <c r="H859" i="8" s="1"/>
  <c r="H897" i="8" s="1"/>
  <c r="H935" i="8" s="1"/>
  <c r="H973" i="8" s="1"/>
  <c r="H1011" i="8" s="1"/>
  <c r="H1049" i="8" s="1"/>
  <c r="H1087" i="8" s="1"/>
  <c r="H1125" i="8" s="1"/>
  <c r="H1163" i="8" s="1"/>
  <c r="H1201" i="8" s="1"/>
  <c r="H1239" i="8" s="1"/>
  <c r="H1277" i="8" s="1"/>
  <c r="H1315" i="8" s="1"/>
  <c r="H1353" i="8" s="1"/>
  <c r="H1391" i="8" s="1"/>
  <c r="H1429" i="8" s="1"/>
  <c r="H1467" i="8" s="1"/>
  <c r="H1505" i="8" s="1"/>
  <c r="H1543" i="8" s="1"/>
  <c r="H1581" i="8" s="1"/>
  <c r="H1619" i="8" s="1"/>
  <c r="H1657" i="8" s="1"/>
  <c r="H1695" i="8" s="1"/>
  <c r="H1733" i="8" s="1"/>
  <c r="H1771" i="8" s="1"/>
  <c r="H1809" i="8" s="1"/>
  <c r="H1847" i="8" s="1"/>
  <c r="H1885" i="8" s="1"/>
  <c r="H1923" i="8" s="1"/>
  <c r="H1961" i="8" s="1"/>
  <c r="H1999" i="8" s="1"/>
  <c r="H2037" i="8" s="1"/>
  <c r="H2075" i="8" s="1"/>
  <c r="H2113" i="8" s="1"/>
  <c r="H2151" i="8" s="1"/>
  <c r="H2189" i="8" s="1"/>
  <c r="H2227" i="8" s="1"/>
  <c r="H2265" i="8" s="1"/>
  <c r="H2303" i="8" s="1"/>
  <c r="H2341" i="8" s="1"/>
  <c r="H2379" i="8" s="1"/>
  <c r="H2417" i="8" s="1"/>
  <c r="H2455" i="8" s="1"/>
  <c r="H2493" i="8" s="1"/>
  <c r="H2531" i="8" s="1"/>
  <c r="H2569" i="8" s="1"/>
  <c r="H2607" i="8" s="1"/>
  <c r="H2645" i="8" s="1"/>
  <c r="H2683" i="8" s="1"/>
  <c r="H2721" i="8" s="1"/>
  <c r="H2759" i="8" s="1"/>
  <c r="H2797" i="8" s="1"/>
  <c r="H2835" i="8" s="1"/>
  <c r="H2873" i="8" s="1"/>
  <c r="H2911" i="8" s="1"/>
  <c r="H2949" i="8" s="1"/>
  <c r="H2987" i="8" s="1"/>
  <c r="H3025" i="8" s="1"/>
  <c r="H3063" i="8" s="1"/>
  <c r="H3101" i="8" s="1"/>
  <c r="H3139" i="8" s="1"/>
  <c r="H3177" i="8" s="1"/>
  <c r="H3215" i="8" s="1"/>
  <c r="H3253" i="8" s="1"/>
  <c r="H3291" i="8" s="1"/>
  <c r="H3329" i="8" s="1"/>
  <c r="H3367" i="8" s="1"/>
  <c r="H3405" i="8" s="1"/>
  <c r="H3443" i="8" s="1"/>
  <c r="H3481" i="8" s="1"/>
  <c r="H3519" i="8" s="1"/>
  <c r="H3557" i="8" s="1"/>
  <c r="H3595" i="8" s="1"/>
  <c r="H3633" i="8" s="1"/>
  <c r="H3671" i="8" s="1"/>
  <c r="H3709" i="8" s="1"/>
  <c r="H3747" i="8" s="1"/>
  <c r="H3785" i="8" s="1"/>
  <c r="H3823" i="8" s="1"/>
  <c r="H3861" i="8" s="1"/>
  <c r="H3899" i="8" s="1"/>
  <c r="H3937" i="8" s="1"/>
  <c r="H3975" i="8" s="1"/>
  <c r="H4013" i="8" s="1"/>
  <c r="H4051" i="8" s="1"/>
  <c r="H4089" i="8" s="1"/>
  <c r="H4127" i="8" s="1"/>
  <c r="H4165" i="8" s="1"/>
  <c r="H4203" i="8" s="1"/>
  <c r="H4241" i="8" s="1"/>
  <c r="H4279" i="8" s="1"/>
  <c r="H4317" i="8" s="1"/>
  <c r="H4355" i="8" s="1"/>
  <c r="H4393" i="8" s="1"/>
  <c r="H4431" i="8" s="1"/>
  <c r="H4469" i="8" s="1"/>
  <c r="H4507" i="8" s="1"/>
  <c r="H4545" i="8" s="1"/>
  <c r="H4583" i="8" s="1"/>
  <c r="H4621" i="8" s="1"/>
  <c r="H4659" i="8" s="1"/>
  <c r="H4697" i="8" s="1"/>
  <c r="H4735" i="8" s="1"/>
  <c r="H4773" i="8" s="1"/>
  <c r="H4811" i="8" s="1"/>
  <c r="H4849" i="8" s="1"/>
  <c r="H4887" i="8" s="1"/>
  <c r="H4925" i="8" s="1"/>
  <c r="H4963" i="8" s="1"/>
  <c r="H5001" i="8" s="1"/>
  <c r="H5039" i="8" s="1"/>
  <c r="H5077" i="8" s="1"/>
  <c r="H5115" i="8" s="1"/>
  <c r="H5153" i="8" s="1"/>
  <c r="H5191" i="8" s="1"/>
  <c r="H5229" i="8" s="1"/>
  <c r="H5267" i="8" s="1"/>
  <c r="H5305" i="8" s="1"/>
  <c r="H5343" i="8" s="1"/>
  <c r="H5381" i="8" s="1"/>
  <c r="H5419" i="8" s="1"/>
  <c r="H5457" i="8" s="1"/>
  <c r="H5495" i="8" s="1"/>
  <c r="H5533" i="8" s="1"/>
  <c r="H5571" i="8" s="1"/>
  <c r="H5609" i="8" s="1"/>
  <c r="H5647" i="8" s="1"/>
  <c r="H5685" i="8" s="1"/>
  <c r="H5723" i="8" s="1"/>
  <c r="H5761" i="8" s="1"/>
  <c r="H5799" i="8" s="1"/>
  <c r="H5837" i="8" s="1"/>
  <c r="H5875" i="8" s="1"/>
  <c r="H5913" i="8" s="1"/>
  <c r="H5951" i="8" s="1"/>
  <c r="H5989" i="8" s="1"/>
  <c r="H6027" i="8" s="1"/>
  <c r="H6065" i="8" s="1"/>
  <c r="H6103" i="8" s="1"/>
  <c r="H6141" i="8" s="1"/>
  <c r="H6179" i="8" s="1"/>
  <c r="H6217" i="8" s="1"/>
  <c r="H6255" i="8" s="1"/>
  <c r="H6293" i="8" s="1"/>
  <c r="H6331" i="8" s="1"/>
  <c r="H6369" i="8" s="1"/>
  <c r="H6407" i="8" s="1"/>
  <c r="H6445" i="8" s="1"/>
  <c r="H6483" i="8" s="1"/>
  <c r="H6521" i="8" s="1"/>
  <c r="H6559" i="8" s="1"/>
  <c r="H6597" i="8" s="1"/>
  <c r="H6635" i="8" s="1"/>
  <c r="H6673" i="8" s="1"/>
  <c r="H6711" i="8" s="1"/>
  <c r="H6749" i="8" s="1"/>
  <c r="H6787" i="8" s="1"/>
  <c r="H6825" i="8" s="1"/>
  <c r="H6863" i="8" s="1"/>
  <c r="H6901" i="8" s="1"/>
  <c r="H6939" i="8" s="1"/>
  <c r="H6977" i="8" s="1"/>
  <c r="H7015" i="8" s="1"/>
  <c r="H7053" i="8" s="1"/>
  <c r="H7091" i="8" s="1"/>
  <c r="H7129" i="8" s="1"/>
  <c r="H7167" i="8" s="1"/>
  <c r="H7205" i="8" s="1"/>
  <c r="H7243" i="8" s="1"/>
  <c r="H7281" i="8" s="1"/>
  <c r="H7319" i="8" s="1"/>
  <c r="H7357" i="8" s="1"/>
  <c r="H7395" i="8" s="1"/>
  <c r="H7433" i="8" s="1"/>
  <c r="H7471" i="8" s="1"/>
  <c r="H7509" i="8" s="1"/>
  <c r="H7547" i="8" s="1"/>
  <c r="H7585" i="8" s="1"/>
  <c r="H7623" i="8" s="1"/>
  <c r="H7661" i="8" s="1"/>
  <c r="H7699" i="8" s="1"/>
  <c r="H7737" i="8" s="1"/>
  <c r="H7775" i="8" s="1"/>
  <c r="H7813" i="8" s="1"/>
  <c r="H7851" i="8" s="1"/>
  <c r="H7889" i="8" s="1"/>
  <c r="H7927" i="8" s="1"/>
  <c r="H7965" i="8" s="1"/>
  <c r="H8003" i="8" s="1"/>
  <c r="H8041" i="8" s="1"/>
  <c r="H8079" i="8" s="1"/>
  <c r="H8117" i="8" s="1"/>
  <c r="H8155" i="8" s="1"/>
  <c r="H8193" i="8" s="1"/>
  <c r="H8231" i="8" s="1"/>
  <c r="H8269" i="8" s="1"/>
  <c r="H8307" i="8" s="1"/>
  <c r="H8345" i="8" s="1"/>
  <c r="H8383" i="8" s="1"/>
  <c r="H8421" i="8" s="1"/>
  <c r="H8459" i="8" s="1"/>
  <c r="H8497" i="8" s="1"/>
  <c r="H8535" i="8" s="1"/>
  <c r="H8573" i="8" s="1"/>
  <c r="H8611" i="8" s="1"/>
  <c r="H8649" i="8" s="1"/>
  <c r="H8687" i="8" s="1"/>
  <c r="H8725" i="8" s="1"/>
  <c r="H8763" i="8" s="1"/>
  <c r="H8801" i="8" s="1"/>
  <c r="H8839" i="8" s="1"/>
  <c r="H8877" i="8" s="1"/>
  <c r="H8915" i="8" s="1"/>
  <c r="H8953" i="8" s="1"/>
  <c r="H8991" i="8" s="1"/>
  <c r="H9029" i="8" s="1"/>
  <c r="H9067" i="8" s="1"/>
  <c r="H9105" i="8" s="1"/>
  <c r="H9143" i="8" s="1"/>
  <c r="H9181" i="8" s="1"/>
  <c r="H9219" i="8" s="1"/>
  <c r="H9257" i="8" s="1"/>
  <c r="H9295" i="8" s="1"/>
  <c r="H9333" i="8" s="1"/>
  <c r="H9371" i="8" s="1"/>
  <c r="H9409" i="8" s="1"/>
  <c r="H9447" i="8" s="1"/>
  <c r="H9485" i="8" s="1"/>
  <c r="H9523" i="8" s="1"/>
  <c r="H9561" i="8" s="1"/>
  <c r="H9599" i="8" s="1"/>
  <c r="H9637" i="8" s="1"/>
  <c r="H9675" i="8" s="1"/>
  <c r="H9713" i="8" s="1"/>
  <c r="H9751" i="8" s="1"/>
  <c r="H9789" i="8" s="1"/>
  <c r="H9827" i="8" s="1"/>
  <c r="H9865" i="8" s="1"/>
  <c r="H9903" i="8" s="1"/>
  <c r="H9941" i="8" s="1"/>
  <c r="H9979" i="8" s="1"/>
  <c r="H10017" i="8" s="1"/>
  <c r="H10055" i="8" s="1"/>
  <c r="H10093" i="8" s="1"/>
  <c r="H10131" i="8" s="1"/>
  <c r="H10169" i="8" s="1"/>
  <c r="H10207" i="8" s="1"/>
  <c r="H10245" i="8" s="1"/>
  <c r="H10283" i="8" s="1"/>
  <c r="H10321" i="8" s="1"/>
  <c r="H10359" i="8" s="1"/>
  <c r="H10397" i="8" s="1"/>
  <c r="H10435" i="8" s="1"/>
  <c r="H10473" i="8" s="1"/>
  <c r="H10511" i="8" s="1"/>
  <c r="H10549" i="8" s="1"/>
  <c r="H10587" i="8" s="1"/>
  <c r="H10625" i="8" s="1"/>
  <c r="H10663" i="8" s="1"/>
  <c r="H10701" i="8" s="1"/>
  <c r="H10739" i="8" s="1"/>
  <c r="H10777" i="8" s="1"/>
  <c r="H10815" i="8" s="1"/>
  <c r="H10853" i="8" s="1"/>
  <c r="H10891" i="8" s="1"/>
  <c r="H10929" i="8" s="1"/>
  <c r="H10967" i="8" s="1"/>
  <c r="H11005" i="8" s="1"/>
  <c r="H11043" i="8" s="1"/>
  <c r="H11081" i="8" s="1"/>
  <c r="H11119" i="8" s="1"/>
  <c r="H11157" i="8" s="1"/>
  <c r="H11195" i="8" s="1"/>
  <c r="H11233" i="8" s="1"/>
  <c r="H11271" i="8" s="1"/>
  <c r="H11309" i="8" s="1"/>
  <c r="H11347" i="8" s="1"/>
  <c r="H11385" i="8" s="1"/>
  <c r="H11423" i="8" s="1"/>
  <c r="H11461" i="8" s="1"/>
  <c r="H11499" i="8" s="1"/>
  <c r="H11537" i="8" s="1"/>
  <c r="H11575" i="8" s="1"/>
  <c r="H11613" i="8" s="1"/>
  <c r="H11651" i="8" s="1"/>
  <c r="H11689" i="8" s="1"/>
  <c r="H11727" i="8" s="1"/>
  <c r="H11765" i="8" s="1"/>
  <c r="H11803" i="8" s="1"/>
  <c r="H11841" i="8" s="1"/>
  <c r="H11879" i="8" s="1"/>
  <c r="H11917" i="8" s="1"/>
  <c r="H11955" i="8" s="1"/>
  <c r="H11993" i="8" s="1"/>
  <c r="H12031" i="8" s="1"/>
  <c r="H12069" i="8" s="1"/>
  <c r="H12107" i="8" s="1"/>
  <c r="H12145" i="8" s="1"/>
  <c r="H12183" i="8" s="1"/>
  <c r="H12221" i="8" s="1"/>
  <c r="H12259" i="8" s="1"/>
  <c r="H12297" i="8" s="1"/>
  <c r="H12335" i="8" s="1"/>
  <c r="H12373" i="8" s="1"/>
  <c r="H12411" i="8" s="1"/>
  <c r="H12449" i="8" s="1"/>
  <c r="H12487" i="8" s="1"/>
  <c r="H12525" i="8" s="1"/>
  <c r="H12563" i="8" s="1"/>
  <c r="H12601" i="8" s="1"/>
  <c r="H12639" i="8" s="1"/>
  <c r="H12677" i="8" s="1"/>
  <c r="H12715" i="8" s="1"/>
  <c r="H12753" i="8" s="1"/>
  <c r="H12791" i="8" s="1"/>
  <c r="H12829" i="8" s="1"/>
  <c r="H12867" i="8" s="1"/>
  <c r="H12905" i="8" s="1"/>
  <c r="I99" i="8"/>
  <c r="I137" i="8" s="1"/>
  <c r="I175" i="8" s="1"/>
  <c r="I213" i="8" s="1"/>
  <c r="I251" i="8" s="1"/>
  <c r="I289" i="8" s="1"/>
  <c r="I327" i="8" s="1"/>
  <c r="I365" i="8" s="1"/>
  <c r="I403" i="8" s="1"/>
  <c r="I441" i="8" s="1"/>
  <c r="I479" i="8" s="1"/>
  <c r="I517" i="8" s="1"/>
  <c r="I555" i="8" s="1"/>
  <c r="I593" i="8" s="1"/>
  <c r="I631" i="8" s="1"/>
  <c r="I669" i="8" s="1"/>
  <c r="I707" i="8" s="1"/>
  <c r="I745" i="8" s="1"/>
  <c r="I783" i="8" s="1"/>
  <c r="I821" i="8" s="1"/>
  <c r="I859" i="8" s="1"/>
  <c r="I897" i="8" s="1"/>
  <c r="I935" i="8" s="1"/>
  <c r="I973" i="8" s="1"/>
  <c r="I1011" i="8" s="1"/>
  <c r="I1049" i="8" s="1"/>
  <c r="I1087" i="8" s="1"/>
  <c r="I1125" i="8" s="1"/>
  <c r="I1163" i="8" s="1"/>
  <c r="I1201" i="8" s="1"/>
  <c r="I1239" i="8" s="1"/>
  <c r="I1277" i="8" s="1"/>
  <c r="I1315" i="8" s="1"/>
  <c r="I1353" i="8" s="1"/>
  <c r="I1391" i="8" s="1"/>
  <c r="I1429" i="8" s="1"/>
  <c r="I1467" i="8" s="1"/>
  <c r="I1505" i="8" s="1"/>
  <c r="I1543" i="8" s="1"/>
  <c r="I1581" i="8" s="1"/>
  <c r="I1619" i="8" s="1"/>
  <c r="I1657" i="8" s="1"/>
  <c r="I1695" i="8" s="1"/>
  <c r="I1733" i="8" s="1"/>
  <c r="I1771" i="8" s="1"/>
  <c r="I1809" i="8" s="1"/>
  <c r="I1847" i="8" s="1"/>
  <c r="I1885" i="8" s="1"/>
  <c r="I1923" i="8" s="1"/>
  <c r="I1961" i="8" s="1"/>
  <c r="I1999" i="8" s="1"/>
  <c r="I2037" i="8" s="1"/>
  <c r="I2075" i="8" s="1"/>
  <c r="I2113" i="8" s="1"/>
  <c r="I2151" i="8" s="1"/>
  <c r="I2189" i="8" s="1"/>
  <c r="I2227" i="8" s="1"/>
  <c r="I2265" i="8" s="1"/>
  <c r="I2303" i="8" s="1"/>
  <c r="I2341" i="8" s="1"/>
  <c r="I2379" i="8" s="1"/>
  <c r="I2417" i="8" s="1"/>
  <c r="I2455" i="8" s="1"/>
  <c r="I2493" i="8" s="1"/>
  <c r="I2531" i="8" s="1"/>
  <c r="I2569" i="8" s="1"/>
  <c r="I2607" i="8" s="1"/>
  <c r="I2645" i="8" s="1"/>
  <c r="I2683" i="8" s="1"/>
  <c r="I2721" i="8" s="1"/>
  <c r="I2759" i="8" s="1"/>
  <c r="I2797" i="8" s="1"/>
  <c r="I2835" i="8" s="1"/>
  <c r="I2873" i="8" s="1"/>
  <c r="I2911" i="8" s="1"/>
  <c r="I2949" i="8" s="1"/>
  <c r="I2987" i="8" s="1"/>
  <c r="I3025" i="8" s="1"/>
  <c r="I3063" i="8" s="1"/>
  <c r="I3101" i="8" s="1"/>
  <c r="I3139" i="8" s="1"/>
  <c r="I3177" i="8" s="1"/>
  <c r="I3215" i="8" s="1"/>
  <c r="I3253" i="8" s="1"/>
  <c r="I3291" i="8" s="1"/>
  <c r="I3329" i="8" s="1"/>
  <c r="I3367" i="8" s="1"/>
  <c r="I3405" i="8" s="1"/>
  <c r="I3443" i="8" s="1"/>
  <c r="I3481" i="8" s="1"/>
  <c r="I3519" i="8" s="1"/>
  <c r="I3557" i="8" s="1"/>
  <c r="I3595" i="8" s="1"/>
  <c r="I3633" i="8" s="1"/>
  <c r="I3671" i="8" s="1"/>
  <c r="I3709" i="8" s="1"/>
  <c r="I3747" i="8" s="1"/>
  <c r="I3785" i="8" s="1"/>
  <c r="I3823" i="8" s="1"/>
  <c r="I3861" i="8" s="1"/>
  <c r="I3899" i="8" s="1"/>
  <c r="I3937" i="8" s="1"/>
  <c r="I3975" i="8" s="1"/>
  <c r="I4013" i="8" s="1"/>
  <c r="I4051" i="8" s="1"/>
  <c r="I4089" i="8" s="1"/>
  <c r="I4127" i="8" s="1"/>
  <c r="I4165" i="8" s="1"/>
  <c r="I4203" i="8" s="1"/>
  <c r="I4241" i="8" s="1"/>
  <c r="I4279" i="8" s="1"/>
  <c r="I4317" i="8" s="1"/>
  <c r="I4355" i="8" s="1"/>
  <c r="I4393" i="8" s="1"/>
  <c r="I4431" i="8" s="1"/>
  <c r="I4469" i="8" s="1"/>
  <c r="I4507" i="8" s="1"/>
  <c r="I4545" i="8" s="1"/>
  <c r="I4583" i="8" s="1"/>
  <c r="I4621" i="8" s="1"/>
  <c r="I4659" i="8" s="1"/>
  <c r="I4697" i="8" s="1"/>
  <c r="I4735" i="8" s="1"/>
  <c r="I4773" i="8" s="1"/>
  <c r="I4811" i="8" s="1"/>
  <c r="I4849" i="8" s="1"/>
  <c r="I4887" i="8" s="1"/>
  <c r="I4925" i="8" s="1"/>
  <c r="I4963" i="8" s="1"/>
  <c r="I5001" i="8" s="1"/>
  <c r="I5039" i="8" s="1"/>
  <c r="I5077" i="8" s="1"/>
  <c r="I5115" i="8" s="1"/>
  <c r="I5153" i="8" s="1"/>
  <c r="I5191" i="8" s="1"/>
  <c r="I5229" i="8" s="1"/>
  <c r="I5267" i="8" s="1"/>
  <c r="I5305" i="8" s="1"/>
  <c r="I5343" i="8" s="1"/>
  <c r="I5381" i="8" s="1"/>
  <c r="I5419" i="8" s="1"/>
  <c r="I5457" i="8" s="1"/>
  <c r="I5495" i="8" s="1"/>
  <c r="I5533" i="8" s="1"/>
  <c r="I5571" i="8" s="1"/>
  <c r="I5609" i="8" s="1"/>
  <c r="I5647" i="8" s="1"/>
  <c r="I5685" i="8" s="1"/>
  <c r="I5723" i="8" s="1"/>
  <c r="I5761" i="8" s="1"/>
  <c r="I5799" i="8" s="1"/>
  <c r="I5837" i="8" s="1"/>
  <c r="I5875" i="8" s="1"/>
  <c r="I5913" i="8" s="1"/>
  <c r="I5951" i="8" s="1"/>
  <c r="I5989" i="8" s="1"/>
  <c r="I6027" i="8" s="1"/>
  <c r="I6065" i="8" s="1"/>
  <c r="I6103" i="8" s="1"/>
  <c r="I6141" i="8" s="1"/>
  <c r="I6179" i="8" s="1"/>
  <c r="I6217" i="8" s="1"/>
  <c r="I6255" i="8" s="1"/>
  <c r="I6293" i="8" s="1"/>
  <c r="I6331" i="8" s="1"/>
  <c r="I6369" i="8" s="1"/>
  <c r="I6407" i="8" s="1"/>
  <c r="I6445" i="8" s="1"/>
  <c r="I6483" i="8" s="1"/>
  <c r="I6521" i="8" s="1"/>
  <c r="I6559" i="8" s="1"/>
  <c r="I6597" i="8" s="1"/>
  <c r="I6635" i="8" s="1"/>
  <c r="I6673" i="8" s="1"/>
  <c r="I6711" i="8" s="1"/>
  <c r="I6749" i="8" s="1"/>
  <c r="I6787" i="8" s="1"/>
  <c r="I6825" i="8" s="1"/>
  <c r="I6863" i="8" s="1"/>
  <c r="I6901" i="8" s="1"/>
  <c r="I6939" i="8" s="1"/>
  <c r="I6977" i="8" s="1"/>
  <c r="I7015" i="8" s="1"/>
  <c r="I7053" i="8" s="1"/>
  <c r="I7091" i="8" s="1"/>
  <c r="I7129" i="8" s="1"/>
  <c r="I7167" i="8" s="1"/>
  <c r="I7205" i="8" s="1"/>
  <c r="I7243" i="8" s="1"/>
  <c r="I7281" i="8" s="1"/>
  <c r="I7319" i="8" s="1"/>
  <c r="I7357" i="8" s="1"/>
  <c r="I7395" i="8" s="1"/>
  <c r="I7433" i="8" s="1"/>
  <c r="I7471" i="8" s="1"/>
  <c r="I7509" i="8" s="1"/>
  <c r="I7547" i="8" s="1"/>
  <c r="I7585" i="8" s="1"/>
  <c r="I7623" i="8" s="1"/>
  <c r="I7661" i="8" s="1"/>
  <c r="I7699" i="8" s="1"/>
  <c r="I7737" i="8" s="1"/>
  <c r="I7775" i="8" s="1"/>
  <c r="I7813" i="8" s="1"/>
  <c r="I7851" i="8" s="1"/>
  <c r="I7889" i="8" s="1"/>
  <c r="I7927" i="8" s="1"/>
  <c r="I7965" i="8" s="1"/>
  <c r="I8003" i="8" s="1"/>
  <c r="I8041" i="8" s="1"/>
  <c r="I8079" i="8" s="1"/>
  <c r="I8117" i="8" s="1"/>
  <c r="I8155" i="8" s="1"/>
  <c r="I8193" i="8" s="1"/>
  <c r="I8231" i="8" s="1"/>
  <c r="I8269" i="8" s="1"/>
  <c r="I8307" i="8" s="1"/>
  <c r="I8345" i="8" s="1"/>
  <c r="I8383" i="8" s="1"/>
  <c r="I8421" i="8" s="1"/>
  <c r="I8459" i="8" s="1"/>
  <c r="I8497" i="8" s="1"/>
  <c r="I8535" i="8" s="1"/>
  <c r="I8573" i="8" s="1"/>
  <c r="I8611" i="8" s="1"/>
  <c r="I8649" i="8" s="1"/>
  <c r="I8687" i="8" s="1"/>
  <c r="I8725" i="8" s="1"/>
  <c r="I8763" i="8" s="1"/>
  <c r="I8801" i="8" s="1"/>
  <c r="I8839" i="8" s="1"/>
  <c r="I8877" i="8" s="1"/>
  <c r="I8915" i="8" s="1"/>
  <c r="I8953" i="8" s="1"/>
  <c r="I8991" i="8" s="1"/>
  <c r="I9029" i="8" s="1"/>
  <c r="I9067" i="8" s="1"/>
  <c r="I9105" i="8" s="1"/>
  <c r="I9143" i="8" s="1"/>
  <c r="I9181" i="8" s="1"/>
  <c r="I9219" i="8" s="1"/>
  <c r="I9257" i="8" s="1"/>
  <c r="I9295" i="8" s="1"/>
  <c r="I9333" i="8" s="1"/>
  <c r="I9371" i="8" s="1"/>
  <c r="I9409" i="8" s="1"/>
  <c r="I9447" i="8" s="1"/>
  <c r="I9485" i="8" s="1"/>
  <c r="I9523" i="8" s="1"/>
  <c r="I9561" i="8" s="1"/>
  <c r="I9599" i="8" s="1"/>
  <c r="I9637" i="8" s="1"/>
  <c r="I9675" i="8" s="1"/>
  <c r="I9713" i="8" s="1"/>
  <c r="I9751" i="8" s="1"/>
  <c r="I9789" i="8" s="1"/>
  <c r="I9827" i="8" s="1"/>
  <c r="I9865" i="8" s="1"/>
  <c r="I9903" i="8" s="1"/>
  <c r="I9941" i="8" s="1"/>
  <c r="I9979" i="8" s="1"/>
  <c r="I10017" i="8" s="1"/>
  <c r="I10055" i="8" s="1"/>
  <c r="I10093" i="8" s="1"/>
  <c r="I10131" i="8" s="1"/>
  <c r="I10169" i="8" s="1"/>
  <c r="I10207" i="8" s="1"/>
  <c r="I10245" i="8" s="1"/>
  <c r="I10283" i="8" s="1"/>
  <c r="I10321" i="8" s="1"/>
  <c r="I10359" i="8" s="1"/>
  <c r="I10397" i="8" s="1"/>
  <c r="I10435" i="8" s="1"/>
  <c r="I10473" i="8" s="1"/>
  <c r="I10511" i="8" s="1"/>
  <c r="I10549" i="8" s="1"/>
  <c r="I10587" i="8" s="1"/>
  <c r="I10625" i="8" s="1"/>
  <c r="I10663" i="8" s="1"/>
  <c r="I10701" i="8" s="1"/>
  <c r="I10739" i="8" s="1"/>
  <c r="I10777" i="8" s="1"/>
  <c r="I10815" i="8" s="1"/>
  <c r="I10853" i="8" s="1"/>
  <c r="I10891" i="8" s="1"/>
  <c r="I10929" i="8" s="1"/>
  <c r="I10967" i="8" s="1"/>
  <c r="I11005" i="8" s="1"/>
  <c r="I11043" i="8" s="1"/>
  <c r="I11081" i="8" s="1"/>
  <c r="I11119" i="8" s="1"/>
  <c r="I11157" i="8" s="1"/>
  <c r="I11195" i="8" s="1"/>
  <c r="I11233" i="8" s="1"/>
  <c r="I11271" i="8" s="1"/>
  <c r="I11309" i="8" s="1"/>
  <c r="I11347" i="8" s="1"/>
  <c r="I11385" i="8" s="1"/>
  <c r="I11423" i="8" s="1"/>
  <c r="I11461" i="8" s="1"/>
  <c r="I11499" i="8" s="1"/>
  <c r="I11537" i="8" s="1"/>
  <c r="I11575" i="8" s="1"/>
  <c r="I11613" i="8" s="1"/>
  <c r="I11651" i="8" s="1"/>
  <c r="I11689" i="8" s="1"/>
  <c r="I11727" i="8" s="1"/>
  <c r="I11765" i="8" s="1"/>
  <c r="I11803" i="8" s="1"/>
  <c r="I11841" i="8" s="1"/>
  <c r="I11879" i="8" s="1"/>
  <c r="I11917" i="8" s="1"/>
  <c r="I11955" i="8" s="1"/>
  <c r="I11993" i="8" s="1"/>
  <c r="I12031" i="8" s="1"/>
  <c r="I12069" i="8" s="1"/>
  <c r="I12107" i="8" s="1"/>
  <c r="I12145" i="8" s="1"/>
  <c r="I12183" i="8" s="1"/>
  <c r="I12221" i="8" s="1"/>
  <c r="I12259" i="8" s="1"/>
  <c r="I12297" i="8" s="1"/>
  <c r="I12335" i="8" s="1"/>
  <c r="I12373" i="8" s="1"/>
  <c r="I12411" i="8" s="1"/>
  <c r="I12449" i="8" s="1"/>
  <c r="I12487" i="8" s="1"/>
  <c r="I12525" i="8" s="1"/>
  <c r="I12563" i="8" s="1"/>
  <c r="I12601" i="8" s="1"/>
  <c r="I12639" i="8" s="1"/>
  <c r="I12677" i="8" s="1"/>
  <c r="I12715" i="8" s="1"/>
  <c r="I12753" i="8" s="1"/>
  <c r="I12791" i="8" s="1"/>
  <c r="I12829" i="8" s="1"/>
  <c r="I12867" i="8" s="1"/>
  <c r="I12905" i="8" s="1"/>
  <c r="J99" i="8"/>
  <c r="J137" i="8" s="1"/>
  <c r="J175" i="8" s="1"/>
  <c r="J213" i="8" s="1"/>
  <c r="J251" i="8" s="1"/>
  <c r="J289" i="8" s="1"/>
  <c r="J327" i="8" s="1"/>
  <c r="J365" i="8" s="1"/>
  <c r="J403" i="8" s="1"/>
  <c r="J441" i="8" s="1"/>
  <c r="J479" i="8" s="1"/>
  <c r="J517" i="8" s="1"/>
  <c r="J555" i="8" s="1"/>
  <c r="J593" i="8" s="1"/>
  <c r="J631" i="8" s="1"/>
  <c r="J669" i="8" s="1"/>
  <c r="J707" i="8" s="1"/>
  <c r="J745" i="8" s="1"/>
  <c r="J783" i="8" s="1"/>
  <c r="J821" i="8" s="1"/>
  <c r="J859" i="8" s="1"/>
  <c r="J897" i="8" s="1"/>
  <c r="J935" i="8" s="1"/>
  <c r="J973" i="8" s="1"/>
  <c r="J1011" i="8" s="1"/>
  <c r="J1049" i="8" s="1"/>
  <c r="J1087" i="8" s="1"/>
  <c r="J1125" i="8" s="1"/>
  <c r="J1163" i="8" s="1"/>
  <c r="J1201" i="8" s="1"/>
  <c r="J1239" i="8" s="1"/>
  <c r="J1277" i="8" s="1"/>
  <c r="J1315" i="8" s="1"/>
  <c r="J1353" i="8" s="1"/>
  <c r="J1391" i="8" s="1"/>
  <c r="J1429" i="8" s="1"/>
  <c r="J1467" i="8" s="1"/>
  <c r="J1505" i="8" s="1"/>
  <c r="J1543" i="8" s="1"/>
  <c r="J1581" i="8" s="1"/>
  <c r="J1619" i="8" s="1"/>
  <c r="J1657" i="8" s="1"/>
  <c r="J1695" i="8" s="1"/>
  <c r="J1733" i="8" s="1"/>
  <c r="J1771" i="8" s="1"/>
  <c r="J1809" i="8" s="1"/>
  <c r="J1847" i="8" s="1"/>
  <c r="J1885" i="8" s="1"/>
  <c r="J1923" i="8" s="1"/>
  <c r="J1961" i="8" s="1"/>
  <c r="J1999" i="8" s="1"/>
  <c r="J2037" i="8" s="1"/>
  <c r="J2075" i="8" s="1"/>
  <c r="J2113" i="8" s="1"/>
  <c r="J2151" i="8" s="1"/>
  <c r="J2189" i="8" s="1"/>
  <c r="J2227" i="8" s="1"/>
  <c r="J2265" i="8" s="1"/>
  <c r="J2303" i="8" s="1"/>
  <c r="J2341" i="8" s="1"/>
  <c r="J2379" i="8" s="1"/>
  <c r="J2417" i="8" s="1"/>
  <c r="J2455" i="8" s="1"/>
  <c r="J2493" i="8" s="1"/>
  <c r="J2531" i="8" s="1"/>
  <c r="J2569" i="8" s="1"/>
  <c r="J2607" i="8" s="1"/>
  <c r="J2645" i="8" s="1"/>
  <c r="J2683" i="8" s="1"/>
  <c r="J2721" i="8" s="1"/>
  <c r="J2759" i="8" s="1"/>
  <c r="J2797" i="8" s="1"/>
  <c r="J2835" i="8" s="1"/>
  <c r="J2873" i="8" s="1"/>
  <c r="J2911" i="8" s="1"/>
  <c r="J2949" i="8" s="1"/>
  <c r="J2987" i="8" s="1"/>
  <c r="J3025" i="8" s="1"/>
  <c r="J3063" i="8" s="1"/>
  <c r="J3101" i="8" s="1"/>
  <c r="J3139" i="8" s="1"/>
  <c r="J3177" i="8" s="1"/>
  <c r="J3215" i="8" s="1"/>
  <c r="J3253" i="8" s="1"/>
  <c r="J3291" i="8" s="1"/>
  <c r="J3329" i="8" s="1"/>
  <c r="J3367" i="8" s="1"/>
  <c r="J3405" i="8" s="1"/>
  <c r="J3443" i="8" s="1"/>
  <c r="J3481" i="8" s="1"/>
  <c r="J3519" i="8" s="1"/>
  <c r="J3557" i="8" s="1"/>
  <c r="J3595" i="8" s="1"/>
  <c r="J3633" i="8" s="1"/>
  <c r="J3671" i="8" s="1"/>
  <c r="J3709" i="8" s="1"/>
  <c r="J3747" i="8" s="1"/>
  <c r="J3785" i="8" s="1"/>
  <c r="J3823" i="8" s="1"/>
  <c r="J3861" i="8" s="1"/>
  <c r="J3899" i="8" s="1"/>
  <c r="J3937" i="8" s="1"/>
  <c r="J3975" i="8" s="1"/>
  <c r="J4013" i="8" s="1"/>
  <c r="J4051" i="8" s="1"/>
  <c r="J4089" i="8" s="1"/>
  <c r="J4127" i="8" s="1"/>
  <c r="J4165" i="8" s="1"/>
  <c r="J4203" i="8" s="1"/>
  <c r="J4241" i="8" s="1"/>
  <c r="J4279" i="8" s="1"/>
  <c r="J4317" i="8" s="1"/>
  <c r="J4355" i="8" s="1"/>
  <c r="J4393" i="8" s="1"/>
  <c r="J4431" i="8" s="1"/>
  <c r="J4469" i="8" s="1"/>
  <c r="J4507" i="8" s="1"/>
  <c r="J4545" i="8" s="1"/>
  <c r="J4583" i="8" s="1"/>
  <c r="J4621" i="8" s="1"/>
  <c r="J4659" i="8" s="1"/>
  <c r="J4697" i="8" s="1"/>
  <c r="J4735" i="8" s="1"/>
  <c r="J4773" i="8" s="1"/>
  <c r="J4811" i="8" s="1"/>
  <c r="J4849" i="8" s="1"/>
  <c r="J4887" i="8" s="1"/>
  <c r="J4925" i="8" s="1"/>
  <c r="J4963" i="8" s="1"/>
  <c r="J5001" i="8" s="1"/>
  <c r="J5039" i="8" s="1"/>
  <c r="J5077" i="8" s="1"/>
  <c r="J5115" i="8" s="1"/>
  <c r="J5153" i="8" s="1"/>
  <c r="J5191" i="8" s="1"/>
  <c r="J5229" i="8" s="1"/>
  <c r="J5267" i="8" s="1"/>
  <c r="J5305" i="8" s="1"/>
  <c r="J5343" i="8" s="1"/>
  <c r="J5381" i="8" s="1"/>
  <c r="J5419" i="8" s="1"/>
  <c r="J5457" i="8" s="1"/>
  <c r="J5495" i="8" s="1"/>
  <c r="J5533" i="8" s="1"/>
  <c r="J5571" i="8" s="1"/>
  <c r="J5609" i="8" s="1"/>
  <c r="J5647" i="8" s="1"/>
  <c r="J5685" i="8" s="1"/>
  <c r="J5723" i="8" s="1"/>
  <c r="J5761" i="8" s="1"/>
  <c r="J5799" i="8" s="1"/>
  <c r="J5837" i="8" s="1"/>
  <c r="J5875" i="8" s="1"/>
  <c r="J5913" i="8" s="1"/>
  <c r="J5951" i="8" s="1"/>
  <c r="J5989" i="8" s="1"/>
  <c r="J6027" i="8" s="1"/>
  <c r="J6065" i="8" s="1"/>
  <c r="J6103" i="8" s="1"/>
  <c r="J6141" i="8" s="1"/>
  <c r="J6179" i="8" s="1"/>
  <c r="J6217" i="8" s="1"/>
  <c r="J6255" i="8" s="1"/>
  <c r="J6293" i="8" s="1"/>
  <c r="J6331" i="8" s="1"/>
  <c r="J6369" i="8" s="1"/>
  <c r="J6407" i="8" s="1"/>
  <c r="J6445" i="8" s="1"/>
  <c r="J6483" i="8" s="1"/>
  <c r="J6521" i="8" s="1"/>
  <c r="J6559" i="8" s="1"/>
  <c r="J6597" i="8" s="1"/>
  <c r="J6635" i="8" s="1"/>
  <c r="J6673" i="8" s="1"/>
  <c r="J6711" i="8" s="1"/>
  <c r="J6749" i="8" s="1"/>
  <c r="J6787" i="8" s="1"/>
  <c r="J6825" i="8" s="1"/>
  <c r="J6863" i="8" s="1"/>
  <c r="J6901" i="8" s="1"/>
  <c r="J6939" i="8" s="1"/>
  <c r="J6977" i="8" s="1"/>
  <c r="J7015" i="8" s="1"/>
  <c r="J7053" i="8" s="1"/>
  <c r="J7091" i="8" s="1"/>
  <c r="J7129" i="8" s="1"/>
  <c r="J7167" i="8" s="1"/>
  <c r="J7205" i="8" s="1"/>
  <c r="J7243" i="8" s="1"/>
  <c r="J7281" i="8" s="1"/>
  <c r="J7319" i="8" s="1"/>
  <c r="J7357" i="8" s="1"/>
  <c r="J7395" i="8" s="1"/>
  <c r="J7433" i="8" s="1"/>
  <c r="J7471" i="8" s="1"/>
  <c r="J7509" i="8" s="1"/>
  <c r="J7547" i="8" s="1"/>
  <c r="J7585" i="8" s="1"/>
  <c r="J7623" i="8" s="1"/>
  <c r="J7661" i="8" s="1"/>
  <c r="J7699" i="8" s="1"/>
  <c r="J7737" i="8" s="1"/>
  <c r="J7775" i="8" s="1"/>
  <c r="J7813" i="8" s="1"/>
  <c r="J7851" i="8" s="1"/>
  <c r="J7889" i="8" s="1"/>
  <c r="J7927" i="8" s="1"/>
  <c r="J7965" i="8" s="1"/>
  <c r="J8003" i="8" s="1"/>
  <c r="J8041" i="8" s="1"/>
  <c r="J8079" i="8" s="1"/>
  <c r="J8117" i="8" s="1"/>
  <c r="J8155" i="8" s="1"/>
  <c r="J8193" i="8" s="1"/>
  <c r="J8231" i="8" s="1"/>
  <c r="J8269" i="8" s="1"/>
  <c r="J8307" i="8" s="1"/>
  <c r="J8345" i="8" s="1"/>
  <c r="J8383" i="8" s="1"/>
  <c r="J8421" i="8" s="1"/>
  <c r="J8459" i="8" s="1"/>
  <c r="J8497" i="8" s="1"/>
  <c r="J8535" i="8" s="1"/>
  <c r="J8573" i="8" s="1"/>
  <c r="J8611" i="8" s="1"/>
  <c r="J8649" i="8" s="1"/>
  <c r="J8687" i="8" s="1"/>
  <c r="J8725" i="8" s="1"/>
  <c r="J8763" i="8" s="1"/>
  <c r="J8801" i="8" s="1"/>
  <c r="J8839" i="8" s="1"/>
  <c r="J8877" i="8" s="1"/>
  <c r="J8915" i="8" s="1"/>
  <c r="J8953" i="8" s="1"/>
  <c r="J8991" i="8" s="1"/>
  <c r="J9029" i="8" s="1"/>
  <c r="J9067" i="8" s="1"/>
  <c r="J9105" i="8" s="1"/>
  <c r="J9143" i="8" s="1"/>
  <c r="J9181" i="8" s="1"/>
  <c r="J9219" i="8" s="1"/>
  <c r="J9257" i="8" s="1"/>
  <c r="J9295" i="8" s="1"/>
  <c r="J9333" i="8" s="1"/>
  <c r="J9371" i="8" s="1"/>
  <c r="J9409" i="8" s="1"/>
  <c r="J9447" i="8" s="1"/>
  <c r="J9485" i="8" s="1"/>
  <c r="J9523" i="8" s="1"/>
  <c r="J9561" i="8" s="1"/>
  <c r="J9599" i="8" s="1"/>
  <c r="J9637" i="8" s="1"/>
  <c r="J9675" i="8" s="1"/>
  <c r="J9713" i="8" s="1"/>
  <c r="J9751" i="8" s="1"/>
  <c r="J9789" i="8" s="1"/>
  <c r="J9827" i="8" s="1"/>
  <c r="J9865" i="8" s="1"/>
  <c r="J9903" i="8" s="1"/>
  <c r="J9941" i="8" s="1"/>
  <c r="J9979" i="8" s="1"/>
  <c r="J10017" i="8" s="1"/>
  <c r="J10055" i="8" s="1"/>
  <c r="J10093" i="8" s="1"/>
  <c r="J10131" i="8" s="1"/>
  <c r="J10169" i="8" s="1"/>
  <c r="J10207" i="8" s="1"/>
  <c r="J10245" i="8" s="1"/>
  <c r="J10283" i="8" s="1"/>
  <c r="J10321" i="8" s="1"/>
  <c r="J10359" i="8" s="1"/>
  <c r="J10397" i="8" s="1"/>
  <c r="J10435" i="8" s="1"/>
  <c r="J10473" i="8" s="1"/>
  <c r="J10511" i="8" s="1"/>
  <c r="J10549" i="8" s="1"/>
  <c r="J10587" i="8" s="1"/>
  <c r="J10625" i="8" s="1"/>
  <c r="J10663" i="8" s="1"/>
  <c r="J10701" i="8" s="1"/>
  <c r="J10739" i="8" s="1"/>
  <c r="J10777" i="8" s="1"/>
  <c r="J10815" i="8" s="1"/>
  <c r="J10853" i="8" s="1"/>
  <c r="J10891" i="8" s="1"/>
  <c r="J10929" i="8" s="1"/>
  <c r="J10967" i="8" s="1"/>
  <c r="J11005" i="8" s="1"/>
  <c r="J11043" i="8" s="1"/>
  <c r="J11081" i="8" s="1"/>
  <c r="J11119" i="8" s="1"/>
  <c r="J11157" i="8" s="1"/>
  <c r="J11195" i="8" s="1"/>
  <c r="J11233" i="8" s="1"/>
  <c r="J11271" i="8" s="1"/>
  <c r="J11309" i="8" s="1"/>
  <c r="J11347" i="8" s="1"/>
  <c r="J11385" i="8" s="1"/>
  <c r="J11423" i="8" s="1"/>
  <c r="J11461" i="8" s="1"/>
  <c r="J11499" i="8" s="1"/>
  <c r="J11537" i="8" s="1"/>
  <c r="J11575" i="8" s="1"/>
  <c r="J11613" i="8" s="1"/>
  <c r="J11651" i="8" s="1"/>
  <c r="J11689" i="8" s="1"/>
  <c r="J11727" i="8" s="1"/>
  <c r="J11765" i="8" s="1"/>
  <c r="J11803" i="8" s="1"/>
  <c r="J11841" i="8" s="1"/>
  <c r="J11879" i="8" s="1"/>
  <c r="J11917" i="8" s="1"/>
  <c r="J11955" i="8" s="1"/>
  <c r="J11993" i="8" s="1"/>
  <c r="J12031" i="8" s="1"/>
  <c r="J12069" i="8" s="1"/>
  <c r="J12107" i="8" s="1"/>
  <c r="J12145" i="8" s="1"/>
  <c r="J12183" i="8" s="1"/>
  <c r="J12221" i="8" s="1"/>
  <c r="J12259" i="8" s="1"/>
  <c r="J12297" i="8" s="1"/>
  <c r="J12335" i="8" s="1"/>
  <c r="J12373" i="8" s="1"/>
  <c r="J12411" i="8" s="1"/>
  <c r="J12449" i="8" s="1"/>
  <c r="J12487" i="8" s="1"/>
  <c r="J12525" i="8" s="1"/>
  <c r="J12563" i="8" s="1"/>
  <c r="J12601" i="8" s="1"/>
  <c r="J12639" i="8" s="1"/>
  <c r="J12677" i="8" s="1"/>
  <c r="J12715" i="8" s="1"/>
  <c r="J12753" i="8" s="1"/>
  <c r="J12791" i="8" s="1"/>
  <c r="J12829" i="8" s="1"/>
  <c r="J12867" i="8" s="1"/>
  <c r="J12905" i="8" s="1"/>
  <c r="B100" i="8"/>
  <c r="B138" i="8" s="1"/>
  <c r="B176" i="8" s="1"/>
  <c r="B214" i="8" s="1"/>
  <c r="B252" i="8" s="1"/>
  <c r="B290" i="8" s="1"/>
  <c r="B328" i="8" s="1"/>
  <c r="B366" i="8" s="1"/>
  <c r="B404" i="8" s="1"/>
  <c r="B442" i="8" s="1"/>
  <c r="B480" i="8" s="1"/>
  <c r="J100" i="8"/>
  <c r="J138" i="8" s="1"/>
  <c r="J176" i="8" s="1"/>
  <c r="J214" i="8" s="1"/>
  <c r="J252" i="8" s="1"/>
  <c r="J290" i="8" s="1"/>
  <c r="J328" i="8" s="1"/>
  <c r="J366" i="8" s="1"/>
  <c r="J404" i="8" s="1"/>
  <c r="J442" i="8" s="1"/>
  <c r="J480" i="8" s="1"/>
  <c r="J518" i="8" s="1"/>
  <c r="J556" i="8" s="1"/>
  <c r="J594" i="8" s="1"/>
  <c r="J632" i="8" s="1"/>
  <c r="J670" i="8" s="1"/>
  <c r="J708" i="8" s="1"/>
  <c r="J746" i="8" s="1"/>
  <c r="J784" i="8" s="1"/>
  <c r="J822" i="8" s="1"/>
  <c r="J860" i="8" s="1"/>
  <c r="J898" i="8" s="1"/>
  <c r="J936" i="8" s="1"/>
  <c r="J974" i="8" s="1"/>
  <c r="J1012" i="8" s="1"/>
  <c r="J1050" i="8" s="1"/>
  <c r="J1088" i="8" s="1"/>
  <c r="J1126" i="8" s="1"/>
  <c r="J1164" i="8" s="1"/>
  <c r="J1202" i="8" s="1"/>
  <c r="J1240" i="8" s="1"/>
  <c r="J1278" i="8" s="1"/>
  <c r="J1316" i="8" s="1"/>
  <c r="J1354" i="8" s="1"/>
  <c r="J1392" i="8" s="1"/>
  <c r="J1430" i="8" s="1"/>
  <c r="J1468" i="8" s="1"/>
  <c r="J1506" i="8" s="1"/>
  <c r="J1544" i="8" s="1"/>
  <c r="J1582" i="8" s="1"/>
  <c r="J1620" i="8" s="1"/>
  <c r="J1658" i="8" s="1"/>
  <c r="J1696" i="8" s="1"/>
  <c r="J1734" i="8" s="1"/>
  <c r="J1772" i="8" s="1"/>
  <c r="J1810" i="8" s="1"/>
  <c r="J1848" i="8" s="1"/>
  <c r="J1886" i="8" s="1"/>
  <c r="J1924" i="8" s="1"/>
  <c r="J1962" i="8" s="1"/>
  <c r="J2000" i="8" s="1"/>
  <c r="J2038" i="8" s="1"/>
  <c r="J2076" i="8" s="1"/>
  <c r="J2114" i="8" s="1"/>
  <c r="J2152" i="8" s="1"/>
  <c r="J2190" i="8" s="1"/>
  <c r="J2228" i="8" s="1"/>
  <c r="J2266" i="8" s="1"/>
  <c r="J2304" i="8" s="1"/>
  <c r="J2342" i="8" s="1"/>
  <c r="J2380" i="8" s="1"/>
  <c r="J2418" i="8" s="1"/>
  <c r="J2456" i="8" s="1"/>
  <c r="J2494" i="8" s="1"/>
  <c r="J2532" i="8" s="1"/>
  <c r="J2570" i="8" s="1"/>
  <c r="J2608" i="8" s="1"/>
  <c r="J2646" i="8" s="1"/>
  <c r="J2684" i="8" s="1"/>
  <c r="J2722" i="8" s="1"/>
  <c r="J2760" i="8" s="1"/>
  <c r="J2798" i="8" s="1"/>
  <c r="J2836" i="8" s="1"/>
  <c r="J2874" i="8" s="1"/>
  <c r="J2912" i="8" s="1"/>
  <c r="J2950" i="8" s="1"/>
  <c r="J2988" i="8" s="1"/>
  <c r="J3026" i="8" s="1"/>
  <c r="J3064" i="8" s="1"/>
  <c r="J3102" i="8" s="1"/>
  <c r="J3140" i="8" s="1"/>
  <c r="J3178" i="8" s="1"/>
  <c r="J3216" i="8" s="1"/>
  <c r="J3254" i="8" s="1"/>
  <c r="J3292" i="8" s="1"/>
  <c r="J3330" i="8" s="1"/>
  <c r="J3368" i="8" s="1"/>
  <c r="J3406" i="8" s="1"/>
  <c r="J3444" i="8" s="1"/>
  <c r="J3482" i="8" s="1"/>
  <c r="J3520" i="8" s="1"/>
  <c r="J3558" i="8" s="1"/>
  <c r="J3596" i="8" s="1"/>
  <c r="J3634" i="8" s="1"/>
  <c r="J3672" i="8" s="1"/>
  <c r="J3710" i="8" s="1"/>
  <c r="J3748" i="8" s="1"/>
  <c r="J3786" i="8" s="1"/>
  <c r="J3824" i="8" s="1"/>
  <c r="J3862" i="8" s="1"/>
  <c r="J3900" i="8" s="1"/>
  <c r="J3938" i="8" s="1"/>
  <c r="J3976" i="8" s="1"/>
  <c r="J4014" i="8" s="1"/>
  <c r="J4052" i="8" s="1"/>
  <c r="J4090" i="8" s="1"/>
  <c r="J4128" i="8" s="1"/>
  <c r="J4166" i="8" s="1"/>
  <c r="J4204" i="8" s="1"/>
  <c r="J4242" i="8" s="1"/>
  <c r="J4280" i="8" s="1"/>
  <c r="J4318" i="8" s="1"/>
  <c r="J4356" i="8" s="1"/>
  <c r="J4394" i="8" s="1"/>
  <c r="J4432" i="8" s="1"/>
  <c r="J4470" i="8" s="1"/>
  <c r="J4508" i="8" s="1"/>
  <c r="J4546" i="8" s="1"/>
  <c r="J4584" i="8" s="1"/>
  <c r="J4622" i="8" s="1"/>
  <c r="J4660" i="8" s="1"/>
  <c r="J4698" i="8" s="1"/>
  <c r="J4736" i="8" s="1"/>
  <c r="J4774" i="8" s="1"/>
  <c r="J4812" i="8" s="1"/>
  <c r="J4850" i="8" s="1"/>
  <c r="J4888" i="8" s="1"/>
  <c r="J4926" i="8" s="1"/>
  <c r="J4964" i="8" s="1"/>
  <c r="J5002" i="8" s="1"/>
  <c r="J5040" i="8" s="1"/>
  <c r="J5078" i="8" s="1"/>
  <c r="J5116" i="8" s="1"/>
  <c r="J5154" i="8" s="1"/>
  <c r="J5192" i="8" s="1"/>
  <c r="J5230" i="8" s="1"/>
  <c r="J5268" i="8" s="1"/>
  <c r="J5306" i="8" s="1"/>
  <c r="J5344" i="8" s="1"/>
  <c r="J5382" i="8" s="1"/>
  <c r="J5420" i="8" s="1"/>
  <c r="J5458" i="8" s="1"/>
  <c r="J5496" i="8" s="1"/>
  <c r="J5534" i="8" s="1"/>
  <c r="J5572" i="8" s="1"/>
  <c r="J5610" i="8" s="1"/>
  <c r="J5648" i="8" s="1"/>
  <c r="J5686" i="8" s="1"/>
  <c r="J5724" i="8" s="1"/>
  <c r="J5762" i="8" s="1"/>
  <c r="J5800" i="8" s="1"/>
  <c r="J5838" i="8" s="1"/>
  <c r="J5876" i="8" s="1"/>
  <c r="J5914" i="8" s="1"/>
  <c r="J5952" i="8" s="1"/>
  <c r="J5990" i="8" s="1"/>
  <c r="J6028" i="8" s="1"/>
  <c r="J6066" i="8" s="1"/>
  <c r="J6104" i="8" s="1"/>
  <c r="J6142" i="8" s="1"/>
  <c r="J6180" i="8" s="1"/>
  <c r="J6218" i="8" s="1"/>
  <c r="J6256" i="8" s="1"/>
  <c r="J6294" i="8" s="1"/>
  <c r="J6332" i="8" s="1"/>
  <c r="J6370" i="8" s="1"/>
  <c r="J6408" i="8" s="1"/>
  <c r="J6446" i="8" s="1"/>
  <c r="J6484" i="8" s="1"/>
  <c r="J6522" i="8" s="1"/>
  <c r="J6560" i="8" s="1"/>
  <c r="J6598" i="8" s="1"/>
  <c r="J6636" i="8" s="1"/>
  <c r="J6674" i="8" s="1"/>
  <c r="J6712" i="8" s="1"/>
  <c r="J6750" i="8" s="1"/>
  <c r="J6788" i="8" s="1"/>
  <c r="J6826" i="8" s="1"/>
  <c r="J6864" i="8" s="1"/>
  <c r="J6902" i="8" s="1"/>
  <c r="J6940" i="8" s="1"/>
  <c r="J6978" i="8" s="1"/>
  <c r="J7016" i="8" s="1"/>
  <c r="J7054" i="8" s="1"/>
  <c r="J7092" i="8" s="1"/>
  <c r="J7130" i="8" s="1"/>
  <c r="J7168" i="8" s="1"/>
  <c r="J7206" i="8" s="1"/>
  <c r="J7244" i="8" s="1"/>
  <c r="J7282" i="8" s="1"/>
  <c r="J7320" i="8" s="1"/>
  <c r="J7358" i="8" s="1"/>
  <c r="J7396" i="8" s="1"/>
  <c r="J7434" i="8" s="1"/>
  <c r="J7472" i="8" s="1"/>
  <c r="J7510" i="8" s="1"/>
  <c r="J7548" i="8" s="1"/>
  <c r="J7586" i="8" s="1"/>
  <c r="J7624" i="8" s="1"/>
  <c r="J7662" i="8" s="1"/>
  <c r="J7700" i="8" s="1"/>
  <c r="J7738" i="8" s="1"/>
  <c r="J7776" i="8" s="1"/>
  <c r="J7814" i="8" s="1"/>
  <c r="J7852" i="8" s="1"/>
  <c r="J7890" i="8" s="1"/>
  <c r="J7928" i="8" s="1"/>
  <c r="J7966" i="8" s="1"/>
  <c r="J8004" i="8" s="1"/>
  <c r="J8042" i="8" s="1"/>
  <c r="J8080" i="8" s="1"/>
  <c r="J8118" i="8" s="1"/>
  <c r="J8156" i="8" s="1"/>
  <c r="J8194" i="8" s="1"/>
  <c r="J8232" i="8" s="1"/>
  <c r="J8270" i="8" s="1"/>
  <c r="J8308" i="8" s="1"/>
  <c r="J8346" i="8" s="1"/>
  <c r="J8384" i="8" s="1"/>
  <c r="J8422" i="8" s="1"/>
  <c r="J8460" i="8" s="1"/>
  <c r="J8498" i="8" s="1"/>
  <c r="J8536" i="8" s="1"/>
  <c r="J8574" i="8" s="1"/>
  <c r="J8612" i="8" s="1"/>
  <c r="J8650" i="8" s="1"/>
  <c r="J8688" i="8" s="1"/>
  <c r="J8726" i="8" s="1"/>
  <c r="J8764" i="8" s="1"/>
  <c r="J8802" i="8" s="1"/>
  <c r="J8840" i="8" s="1"/>
  <c r="J8878" i="8" s="1"/>
  <c r="J8916" i="8" s="1"/>
  <c r="J8954" i="8" s="1"/>
  <c r="J8992" i="8" s="1"/>
  <c r="J9030" i="8" s="1"/>
  <c r="J9068" i="8" s="1"/>
  <c r="J9106" i="8" s="1"/>
  <c r="J9144" i="8" s="1"/>
  <c r="J9182" i="8" s="1"/>
  <c r="J9220" i="8" s="1"/>
  <c r="J9258" i="8" s="1"/>
  <c r="J9296" i="8" s="1"/>
  <c r="J9334" i="8" s="1"/>
  <c r="J9372" i="8" s="1"/>
  <c r="J9410" i="8" s="1"/>
  <c r="J9448" i="8" s="1"/>
  <c r="J9486" i="8" s="1"/>
  <c r="J9524" i="8" s="1"/>
  <c r="J9562" i="8" s="1"/>
  <c r="J9600" i="8" s="1"/>
  <c r="J9638" i="8" s="1"/>
  <c r="J9676" i="8" s="1"/>
  <c r="J9714" i="8" s="1"/>
  <c r="J9752" i="8" s="1"/>
  <c r="J9790" i="8" s="1"/>
  <c r="J9828" i="8" s="1"/>
  <c r="J9866" i="8" s="1"/>
  <c r="J9904" i="8" s="1"/>
  <c r="J9942" i="8" s="1"/>
  <c r="J9980" i="8" s="1"/>
  <c r="J10018" i="8" s="1"/>
  <c r="J10056" i="8" s="1"/>
  <c r="J10094" i="8" s="1"/>
  <c r="J10132" i="8" s="1"/>
  <c r="J10170" i="8" s="1"/>
  <c r="J10208" i="8" s="1"/>
  <c r="J10246" i="8" s="1"/>
  <c r="J10284" i="8" s="1"/>
  <c r="J10322" i="8" s="1"/>
  <c r="J10360" i="8" s="1"/>
  <c r="J10398" i="8" s="1"/>
  <c r="J10436" i="8" s="1"/>
  <c r="J10474" i="8" s="1"/>
  <c r="J10512" i="8" s="1"/>
  <c r="J10550" i="8" s="1"/>
  <c r="J10588" i="8" s="1"/>
  <c r="J10626" i="8" s="1"/>
  <c r="J10664" i="8" s="1"/>
  <c r="J10702" i="8" s="1"/>
  <c r="J10740" i="8" s="1"/>
  <c r="J10778" i="8" s="1"/>
  <c r="J10816" i="8" s="1"/>
  <c r="J10854" i="8" s="1"/>
  <c r="J10892" i="8" s="1"/>
  <c r="J10930" i="8" s="1"/>
  <c r="J10968" i="8" s="1"/>
  <c r="J11006" i="8" s="1"/>
  <c r="J11044" i="8" s="1"/>
  <c r="J11082" i="8" s="1"/>
  <c r="J11120" i="8" s="1"/>
  <c r="J11158" i="8" s="1"/>
  <c r="J11196" i="8" s="1"/>
  <c r="J11234" i="8" s="1"/>
  <c r="J11272" i="8" s="1"/>
  <c r="J11310" i="8" s="1"/>
  <c r="J11348" i="8" s="1"/>
  <c r="J11386" i="8" s="1"/>
  <c r="J11424" i="8" s="1"/>
  <c r="J11462" i="8" s="1"/>
  <c r="J11500" i="8" s="1"/>
  <c r="J11538" i="8" s="1"/>
  <c r="J11576" i="8" s="1"/>
  <c r="J11614" i="8" s="1"/>
  <c r="J11652" i="8" s="1"/>
  <c r="J11690" i="8" s="1"/>
  <c r="J11728" i="8" s="1"/>
  <c r="J11766" i="8" s="1"/>
  <c r="J11804" i="8" s="1"/>
  <c r="J11842" i="8" s="1"/>
  <c r="J11880" i="8" s="1"/>
  <c r="J11918" i="8" s="1"/>
  <c r="J11956" i="8" s="1"/>
  <c r="J11994" i="8" s="1"/>
  <c r="J12032" i="8" s="1"/>
  <c r="J12070" i="8" s="1"/>
  <c r="J12108" i="8" s="1"/>
  <c r="J12146" i="8" s="1"/>
  <c r="J12184" i="8" s="1"/>
  <c r="J12222" i="8" s="1"/>
  <c r="J12260" i="8" s="1"/>
  <c r="J12298" i="8" s="1"/>
  <c r="J12336" i="8" s="1"/>
  <c r="J12374" i="8" s="1"/>
  <c r="J12412" i="8" s="1"/>
  <c r="J12450" i="8" s="1"/>
  <c r="J12488" i="8" s="1"/>
  <c r="J12526" i="8" s="1"/>
  <c r="J12564" i="8" s="1"/>
  <c r="J12602" i="8" s="1"/>
  <c r="J12640" i="8" s="1"/>
  <c r="J12678" i="8" s="1"/>
  <c r="J12716" i="8" s="1"/>
  <c r="J12754" i="8" s="1"/>
  <c r="J12792" i="8" s="1"/>
  <c r="J12830" i="8" s="1"/>
  <c r="J12868" i="8" s="1"/>
  <c r="J12906" i="8" s="1"/>
  <c r="K100" i="8"/>
  <c r="K138" i="8" s="1"/>
  <c r="K176" i="8" s="1"/>
  <c r="K214" i="8" s="1"/>
  <c r="K252" i="8" s="1"/>
  <c r="K290" i="8" s="1"/>
  <c r="K328" i="8" s="1"/>
  <c r="K366" i="8" s="1"/>
  <c r="K404" i="8" s="1"/>
  <c r="K442" i="8" s="1"/>
  <c r="K480" i="8" s="1"/>
  <c r="K518" i="8" s="1"/>
  <c r="K556" i="8" s="1"/>
  <c r="K594" i="8" s="1"/>
  <c r="K632" i="8" s="1"/>
  <c r="K670" i="8" s="1"/>
  <c r="K708" i="8" s="1"/>
  <c r="K746" i="8" s="1"/>
  <c r="K784" i="8" s="1"/>
  <c r="K822" i="8" s="1"/>
  <c r="K860" i="8" s="1"/>
  <c r="K898" i="8" s="1"/>
  <c r="K936" i="8" s="1"/>
  <c r="K974" i="8" s="1"/>
  <c r="K1012" i="8" s="1"/>
  <c r="K1050" i="8" s="1"/>
  <c r="K1088" i="8" s="1"/>
  <c r="K1126" i="8" s="1"/>
  <c r="K1164" i="8" s="1"/>
  <c r="K1202" i="8" s="1"/>
  <c r="K1240" i="8" s="1"/>
  <c r="K1278" i="8" s="1"/>
  <c r="K1316" i="8" s="1"/>
  <c r="K1354" i="8" s="1"/>
  <c r="K1392" i="8" s="1"/>
  <c r="K1430" i="8" s="1"/>
  <c r="K1468" i="8" s="1"/>
  <c r="K1506" i="8" s="1"/>
  <c r="K1544" i="8" s="1"/>
  <c r="K1582" i="8" s="1"/>
  <c r="K1620" i="8" s="1"/>
  <c r="K1658" i="8" s="1"/>
  <c r="K1696" i="8" s="1"/>
  <c r="K1734" i="8" s="1"/>
  <c r="K1772" i="8" s="1"/>
  <c r="K1810" i="8" s="1"/>
  <c r="K1848" i="8" s="1"/>
  <c r="K1886" i="8" s="1"/>
  <c r="K1924" i="8" s="1"/>
  <c r="K1962" i="8" s="1"/>
  <c r="K2000" i="8" s="1"/>
  <c r="K2038" i="8" s="1"/>
  <c r="K2076" i="8" s="1"/>
  <c r="K2114" i="8" s="1"/>
  <c r="K2152" i="8" s="1"/>
  <c r="K2190" i="8" s="1"/>
  <c r="K2228" i="8" s="1"/>
  <c r="K2266" i="8" s="1"/>
  <c r="K2304" i="8" s="1"/>
  <c r="K2342" i="8" s="1"/>
  <c r="K2380" i="8" s="1"/>
  <c r="K2418" i="8" s="1"/>
  <c r="K2456" i="8" s="1"/>
  <c r="K2494" i="8" s="1"/>
  <c r="K2532" i="8" s="1"/>
  <c r="K2570" i="8" s="1"/>
  <c r="K2608" i="8" s="1"/>
  <c r="K2646" i="8" s="1"/>
  <c r="K2684" i="8" s="1"/>
  <c r="K2722" i="8" s="1"/>
  <c r="K2760" i="8" s="1"/>
  <c r="K2798" i="8" s="1"/>
  <c r="K2836" i="8" s="1"/>
  <c r="K2874" i="8" s="1"/>
  <c r="K2912" i="8" s="1"/>
  <c r="K2950" i="8" s="1"/>
  <c r="K2988" i="8" s="1"/>
  <c r="K3026" i="8" s="1"/>
  <c r="K3064" i="8" s="1"/>
  <c r="K3102" i="8" s="1"/>
  <c r="K3140" i="8" s="1"/>
  <c r="K3178" i="8" s="1"/>
  <c r="K3216" i="8" s="1"/>
  <c r="K3254" i="8" s="1"/>
  <c r="K3292" i="8" s="1"/>
  <c r="K3330" i="8" s="1"/>
  <c r="K3368" i="8" s="1"/>
  <c r="K3406" i="8" s="1"/>
  <c r="K3444" i="8" s="1"/>
  <c r="K3482" i="8" s="1"/>
  <c r="K3520" i="8" s="1"/>
  <c r="K3558" i="8" s="1"/>
  <c r="K3596" i="8" s="1"/>
  <c r="K3634" i="8" s="1"/>
  <c r="K3672" i="8" s="1"/>
  <c r="K3710" i="8" s="1"/>
  <c r="K3748" i="8" s="1"/>
  <c r="K3786" i="8" s="1"/>
  <c r="K3824" i="8" s="1"/>
  <c r="K3862" i="8" s="1"/>
  <c r="K3900" i="8" s="1"/>
  <c r="K3938" i="8" s="1"/>
  <c r="K3976" i="8" s="1"/>
  <c r="K4014" i="8" s="1"/>
  <c r="K4052" i="8" s="1"/>
  <c r="K4090" i="8" s="1"/>
  <c r="K4128" i="8" s="1"/>
  <c r="K4166" i="8" s="1"/>
  <c r="K4204" i="8" s="1"/>
  <c r="K4242" i="8" s="1"/>
  <c r="K4280" i="8" s="1"/>
  <c r="K4318" i="8" s="1"/>
  <c r="K4356" i="8" s="1"/>
  <c r="K4394" i="8" s="1"/>
  <c r="K4432" i="8" s="1"/>
  <c r="K4470" i="8" s="1"/>
  <c r="K4508" i="8" s="1"/>
  <c r="K4546" i="8" s="1"/>
  <c r="K4584" i="8" s="1"/>
  <c r="K4622" i="8" s="1"/>
  <c r="K4660" i="8" s="1"/>
  <c r="K4698" i="8" s="1"/>
  <c r="K4736" i="8" s="1"/>
  <c r="K4774" i="8" s="1"/>
  <c r="K4812" i="8" s="1"/>
  <c r="K4850" i="8" s="1"/>
  <c r="K4888" i="8" s="1"/>
  <c r="K4926" i="8" s="1"/>
  <c r="K4964" i="8" s="1"/>
  <c r="K5002" i="8" s="1"/>
  <c r="K5040" i="8" s="1"/>
  <c r="K5078" i="8" s="1"/>
  <c r="K5116" i="8" s="1"/>
  <c r="K5154" i="8" s="1"/>
  <c r="K5192" i="8" s="1"/>
  <c r="K5230" i="8" s="1"/>
  <c r="K5268" i="8" s="1"/>
  <c r="K5306" i="8" s="1"/>
  <c r="K5344" i="8" s="1"/>
  <c r="K5382" i="8" s="1"/>
  <c r="K5420" i="8" s="1"/>
  <c r="K5458" i="8" s="1"/>
  <c r="K5496" i="8" s="1"/>
  <c r="K5534" i="8" s="1"/>
  <c r="K5572" i="8" s="1"/>
  <c r="K5610" i="8" s="1"/>
  <c r="K5648" i="8" s="1"/>
  <c r="K5686" i="8" s="1"/>
  <c r="K5724" i="8" s="1"/>
  <c r="K5762" i="8" s="1"/>
  <c r="K5800" i="8" s="1"/>
  <c r="K5838" i="8" s="1"/>
  <c r="K5876" i="8" s="1"/>
  <c r="K5914" i="8" s="1"/>
  <c r="K5952" i="8" s="1"/>
  <c r="K5990" i="8" s="1"/>
  <c r="K6028" i="8" s="1"/>
  <c r="K6066" i="8" s="1"/>
  <c r="K6104" i="8" s="1"/>
  <c r="K6142" i="8" s="1"/>
  <c r="K6180" i="8" s="1"/>
  <c r="K6218" i="8" s="1"/>
  <c r="K6256" i="8" s="1"/>
  <c r="K6294" i="8" s="1"/>
  <c r="K6332" i="8" s="1"/>
  <c r="K6370" i="8" s="1"/>
  <c r="K6408" i="8" s="1"/>
  <c r="K6446" i="8" s="1"/>
  <c r="K6484" i="8" s="1"/>
  <c r="K6522" i="8" s="1"/>
  <c r="K6560" i="8" s="1"/>
  <c r="K6598" i="8" s="1"/>
  <c r="K6636" i="8" s="1"/>
  <c r="K6674" i="8" s="1"/>
  <c r="K6712" i="8" s="1"/>
  <c r="K6750" i="8" s="1"/>
  <c r="K6788" i="8" s="1"/>
  <c r="K6826" i="8" s="1"/>
  <c r="K6864" i="8" s="1"/>
  <c r="K6902" i="8" s="1"/>
  <c r="K6940" i="8" s="1"/>
  <c r="K6978" i="8" s="1"/>
  <c r="K7016" i="8" s="1"/>
  <c r="K7054" i="8" s="1"/>
  <c r="K7092" i="8" s="1"/>
  <c r="K7130" i="8" s="1"/>
  <c r="K7168" i="8" s="1"/>
  <c r="K7206" i="8" s="1"/>
  <c r="K7244" i="8" s="1"/>
  <c r="K7282" i="8" s="1"/>
  <c r="K7320" i="8" s="1"/>
  <c r="K7358" i="8" s="1"/>
  <c r="K7396" i="8" s="1"/>
  <c r="K7434" i="8" s="1"/>
  <c r="K7472" i="8" s="1"/>
  <c r="K7510" i="8" s="1"/>
  <c r="K7548" i="8" s="1"/>
  <c r="K7586" i="8" s="1"/>
  <c r="K7624" i="8" s="1"/>
  <c r="K7662" i="8" s="1"/>
  <c r="K7700" i="8" s="1"/>
  <c r="K7738" i="8" s="1"/>
  <c r="K7776" i="8" s="1"/>
  <c r="K7814" i="8" s="1"/>
  <c r="K7852" i="8" s="1"/>
  <c r="K7890" i="8" s="1"/>
  <c r="K7928" i="8" s="1"/>
  <c r="K7966" i="8" s="1"/>
  <c r="K8004" i="8" s="1"/>
  <c r="K8042" i="8" s="1"/>
  <c r="K8080" i="8" s="1"/>
  <c r="K8118" i="8" s="1"/>
  <c r="K8156" i="8" s="1"/>
  <c r="K8194" i="8" s="1"/>
  <c r="K8232" i="8" s="1"/>
  <c r="K8270" i="8" s="1"/>
  <c r="K8308" i="8" s="1"/>
  <c r="K8346" i="8" s="1"/>
  <c r="K8384" i="8" s="1"/>
  <c r="K8422" i="8" s="1"/>
  <c r="K8460" i="8" s="1"/>
  <c r="K8498" i="8" s="1"/>
  <c r="K8536" i="8" s="1"/>
  <c r="K8574" i="8" s="1"/>
  <c r="K8612" i="8" s="1"/>
  <c r="K8650" i="8" s="1"/>
  <c r="K8688" i="8" s="1"/>
  <c r="K8726" i="8" s="1"/>
  <c r="K8764" i="8" s="1"/>
  <c r="K8802" i="8" s="1"/>
  <c r="K8840" i="8" s="1"/>
  <c r="K8878" i="8" s="1"/>
  <c r="K8916" i="8" s="1"/>
  <c r="K8954" i="8" s="1"/>
  <c r="K8992" i="8" s="1"/>
  <c r="K9030" i="8" s="1"/>
  <c r="K9068" i="8" s="1"/>
  <c r="K9106" i="8" s="1"/>
  <c r="K9144" i="8" s="1"/>
  <c r="K9182" i="8" s="1"/>
  <c r="K9220" i="8" s="1"/>
  <c r="K9258" i="8" s="1"/>
  <c r="K9296" i="8" s="1"/>
  <c r="K9334" i="8" s="1"/>
  <c r="K9372" i="8" s="1"/>
  <c r="K9410" i="8" s="1"/>
  <c r="K9448" i="8" s="1"/>
  <c r="K9486" i="8" s="1"/>
  <c r="K9524" i="8" s="1"/>
  <c r="K9562" i="8" s="1"/>
  <c r="K9600" i="8" s="1"/>
  <c r="K9638" i="8" s="1"/>
  <c r="K9676" i="8" s="1"/>
  <c r="K9714" i="8" s="1"/>
  <c r="K9752" i="8" s="1"/>
  <c r="K9790" i="8" s="1"/>
  <c r="K9828" i="8" s="1"/>
  <c r="K9866" i="8" s="1"/>
  <c r="K9904" i="8" s="1"/>
  <c r="K9942" i="8" s="1"/>
  <c r="K9980" i="8" s="1"/>
  <c r="K10018" i="8" s="1"/>
  <c r="K10056" i="8" s="1"/>
  <c r="K10094" i="8" s="1"/>
  <c r="K10132" i="8" s="1"/>
  <c r="K10170" i="8" s="1"/>
  <c r="K10208" i="8" s="1"/>
  <c r="K10246" i="8" s="1"/>
  <c r="K10284" i="8" s="1"/>
  <c r="K10322" i="8" s="1"/>
  <c r="K10360" i="8" s="1"/>
  <c r="K10398" i="8" s="1"/>
  <c r="K10436" i="8" s="1"/>
  <c r="K10474" i="8" s="1"/>
  <c r="K10512" i="8" s="1"/>
  <c r="K10550" i="8" s="1"/>
  <c r="K10588" i="8" s="1"/>
  <c r="K10626" i="8" s="1"/>
  <c r="K10664" i="8" s="1"/>
  <c r="K10702" i="8" s="1"/>
  <c r="K10740" i="8" s="1"/>
  <c r="K10778" i="8" s="1"/>
  <c r="K10816" i="8" s="1"/>
  <c r="K10854" i="8" s="1"/>
  <c r="K10892" i="8" s="1"/>
  <c r="K10930" i="8" s="1"/>
  <c r="K10968" i="8" s="1"/>
  <c r="K11006" i="8" s="1"/>
  <c r="K11044" i="8" s="1"/>
  <c r="K11082" i="8" s="1"/>
  <c r="K11120" i="8" s="1"/>
  <c r="K11158" i="8" s="1"/>
  <c r="K11196" i="8" s="1"/>
  <c r="K11234" i="8" s="1"/>
  <c r="K11272" i="8" s="1"/>
  <c r="K11310" i="8" s="1"/>
  <c r="K11348" i="8" s="1"/>
  <c r="K11386" i="8" s="1"/>
  <c r="K11424" i="8" s="1"/>
  <c r="K11462" i="8" s="1"/>
  <c r="K11500" i="8" s="1"/>
  <c r="K11538" i="8" s="1"/>
  <c r="K11576" i="8" s="1"/>
  <c r="K11614" i="8" s="1"/>
  <c r="K11652" i="8" s="1"/>
  <c r="K11690" i="8" s="1"/>
  <c r="K11728" i="8" s="1"/>
  <c r="K11766" i="8" s="1"/>
  <c r="K11804" i="8" s="1"/>
  <c r="K11842" i="8" s="1"/>
  <c r="K11880" i="8" s="1"/>
  <c r="K11918" i="8" s="1"/>
  <c r="K11956" i="8" s="1"/>
  <c r="K11994" i="8" s="1"/>
  <c r="K12032" i="8" s="1"/>
  <c r="K12070" i="8" s="1"/>
  <c r="K12108" i="8" s="1"/>
  <c r="K12146" i="8" s="1"/>
  <c r="K12184" i="8" s="1"/>
  <c r="K12222" i="8" s="1"/>
  <c r="K12260" i="8" s="1"/>
  <c r="K12298" i="8" s="1"/>
  <c r="K12336" i="8" s="1"/>
  <c r="K12374" i="8" s="1"/>
  <c r="K12412" i="8" s="1"/>
  <c r="K12450" i="8" s="1"/>
  <c r="K12488" i="8" s="1"/>
  <c r="K12526" i="8" s="1"/>
  <c r="K12564" i="8" s="1"/>
  <c r="K12602" i="8" s="1"/>
  <c r="K12640" i="8" s="1"/>
  <c r="K12678" i="8" s="1"/>
  <c r="K12716" i="8" s="1"/>
  <c r="K12754" i="8" s="1"/>
  <c r="K12792" i="8" s="1"/>
  <c r="K12830" i="8" s="1"/>
  <c r="K12868" i="8" s="1"/>
  <c r="K12906" i="8" s="1"/>
  <c r="B101" i="8"/>
  <c r="B139" i="8" s="1"/>
  <c r="B177" i="8" s="1"/>
  <c r="B215" i="8" s="1"/>
  <c r="B253" i="8" s="1"/>
  <c r="B291" i="8" s="1"/>
  <c r="B329" i="8" s="1"/>
  <c r="B367" i="8" s="1"/>
  <c r="B405" i="8" s="1"/>
  <c r="B443" i="8" s="1"/>
  <c r="B481" i="8" s="1"/>
  <c r="B519" i="8" s="1"/>
  <c r="B557" i="8" s="1"/>
  <c r="B595" i="8" s="1"/>
  <c r="B633" i="8" s="1"/>
  <c r="B671" i="8" s="1"/>
  <c r="B709" i="8" s="1"/>
  <c r="B747" i="8" s="1"/>
  <c r="B785" i="8" s="1"/>
  <c r="B823" i="8" s="1"/>
  <c r="B861" i="8" s="1"/>
  <c r="B899" i="8" s="1"/>
  <c r="B937" i="8" s="1"/>
  <c r="B975" i="8" s="1"/>
  <c r="B1013" i="8" s="1"/>
  <c r="H101" i="8"/>
  <c r="H139" i="8" s="1"/>
  <c r="H177" i="8" s="1"/>
  <c r="H215" i="8" s="1"/>
  <c r="H253" i="8" s="1"/>
  <c r="H291" i="8" s="1"/>
  <c r="H329" i="8" s="1"/>
  <c r="H367" i="8" s="1"/>
  <c r="H405" i="8" s="1"/>
  <c r="H443" i="8" s="1"/>
  <c r="H481" i="8" s="1"/>
  <c r="H519" i="8" s="1"/>
  <c r="H557" i="8" s="1"/>
  <c r="H595" i="8" s="1"/>
  <c r="H633" i="8" s="1"/>
  <c r="H671" i="8" s="1"/>
  <c r="H709" i="8" s="1"/>
  <c r="H747" i="8" s="1"/>
  <c r="H785" i="8" s="1"/>
  <c r="H823" i="8" s="1"/>
  <c r="H861" i="8" s="1"/>
  <c r="H899" i="8" s="1"/>
  <c r="H937" i="8" s="1"/>
  <c r="H975" i="8" s="1"/>
  <c r="H1013" i="8" s="1"/>
  <c r="H1051" i="8" s="1"/>
  <c r="H1089" i="8" s="1"/>
  <c r="H1127" i="8" s="1"/>
  <c r="H1165" i="8" s="1"/>
  <c r="H1203" i="8" s="1"/>
  <c r="H1241" i="8" s="1"/>
  <c r="H1279" i="8" s="1"/>
  <c r="H1317" i="8" s="1"/>
  <c r="H1355" i="8" s="1"/>
  <c r="H1393" i="8" s="1"/>
  <c r="H1431" i="8" s="1"/>
  <c r="H1469" i="8" s="1"/>
  <c r="H1507" i="8" s="1"/>
  <c r="H1545" i="8" s="1"/>
  <c r="H1583" i="8" s="1"/>
  <c r="H1621" i="8" s="1"/>
  <c r="H1659" i="8" s="1"/>
  <c r="H1697" i="8" s="1"/>
  <c r="H1735" i="8" s="1"/>
  <c r="H1773" i="8" s="1"/>
  <c r="H1811" i="8" s="1"/>
  <c r="H1849" i="8" s="1"/>
  <c r="H1887" i="8" s="1"/>
  <c r="H1925" i="8" s="1"/>
  <c r="H1963" i="8" s="1"/>
  <c r="H2001" i="8" s="1"/>
  <c r="H2039" i="8" s="1"/>
  <c r="H2077" i="8" s="1"/>
  <c r="H2115" i="8" s="1"/>
  <c r="H2153" i="8" s="1"/>
  <c r="H2191" i="8" s="1"/>
  <c r="H2229" i="8" s="1"/>
  <c r="H2267" i="8" s="1"/>
  <c r="H2305" i="8" s="1"/>
  <c r="H2343" i="8" s="1"/>
  <c r="H2381" i="8" s="1"/>
  <c r="H2419" i="8" s="1"/>
  <c r="H2457" i="8" s="1"/>
  <c r="H2495" i="8" s="1"/>
  <c r="H2533" i="8" s="1"/>
  <c r="H2571" i="8" s="1"/>
  <c r="H2609" i="8" s="1"/>
  <c r="H2647" i="8" s="1"/>
  <c r="H2685" i="8" s="1"/>
  <c r="H2723" i="8" s="1"/>
  <c r="H2761" i="8" s="1"/>
  <c r="H2799" i="8" s="1"/>
  <c r="H2837" i="8" s="1"/>
  <c r="H2875" i="8" s="1"/>
  <c r="H2913" i="8" s="1"/>
  <c r="H2951" i="8" s="1"/>
  <c r="H2989" i="8" s="1"/>
  <c r="H3027" i="8" s="1"/>
  <c r="H3065" i="8" s="1"/>
  <c r="H3103" i="8" s="1"/>
  <c r="H3141" i="8" s="1"/>
  <c r="H3179" i="8" s="1"/>
  <c r="H3217" i="8" s="1"/>
  <c r="H3255" i="8" s="1"/>
  <c r="H3293" i="8" s="1"/>
  <c r="H3331" i="8" s="1"/>
  <c r="H3369" i="8" s="1"/>
  <c r="H3407" i="8" s="1"/>
  <c r="H3445" i="8" s="1"/>
  <c r="H3483" i="8" s="1"/>
  <c r="H3521" i="8" s="1"/>
  <c r="H3559" i="8" s="1"/>
  <c r="H3597" i="8" s="1"/>
  <c r="H3635" i="8" s="1"/>
  <c r="H3673" i="8" s="1"/>
  <c r="H3711" i="8" s="1"/>
  <c r="H3749" i="8" s="1"/>
  <c r="H3787" i="8" s="1"/>
  <c r="H3825" i="8" s="1"/>
  <c r="H3863" i="8" s="1"/>
  <c r="H3901" i="8" s="1"/>
  <c r="H3939" i="8" s="1"/>
  <c r="H3977" i="8" s="1"/>
  <c r="H4015" i="8" s="1"/>
  <c r="H4053" i="8" s="1"/>
  <c r="H4091" i="8" s="1"/>
  <c r="H4129" i="8" s="1"/>
  <c r="H4167" i="8" s="1"/>
  <c r="H4205" i="8" s="1"/>
  <c r="H4243" i="8" s="1"/>
  <c r="H4281" i="8" s="1"/>
  <c r="H4319" i="8" s="1"/>
  <c r="H4357" i="8" s="1"/>
  <c r="H4395" i="8" s="1"/>
  <c r="H4433" i="8" s="1"/>
  <c r="H4471" i="8" s="1"/>
  <c r="H4509" i="8" s="1"/>
  <c r="H4547" i="8" s="1"/>
  <c r="H4585" i="8" s="1"/>
  <c r="H4623" i="8" s="1"/>
  <c r="H4661" i="8" s="1"/>
  <c r="H4699" i="8" s="1"/>
  <c r="H4737" i="8" s="1"/>
  <c r="H4775" i="8" s="1"/>
  <c r="H4813" i="8" s="1"/>
  <c r="H4851" i="8" s="1"/>
  <c r="H4889" i="8" s="1"/>
  <c r="H4927" i="8" s="1"/>
  <c r="H4965" i="8" s="1"/>
  <c r="H5003" i="8" s="1"/>
  <c r="H5041" i="8" s="1"/>
  <c r="H5079" i="8" s="1"/>
  <c r="H5117" i="8" s="1"/>
  <c r="H5155" i="8" s="1"/>
  <c r="H5193" i="8" s="1"/>
  <c r="H5231" i="8" s="1"/>
  <c r="H5269" i="8" s="1"/>
  <c r="H5307" i="8" s="1"/>
  <c r="H5345" i="8" s="1"/>
  <c r="H5383" i="8" s="1"/>
  <c r="H5421" i="8" s="1"/>
  <c r="H5459" i="8" s="1"/>
  <c r="H5497" i="8" s="1"/>
  <c r="H5535" i="8" s="1"/>
  <c r="H5573" i="8" s="1"/>
  <c r="H5611" i="8" s="1"/>
  <c r="H5649" i="8" s="1"/>
  <c r="H5687" i="8" s="1"/>
  <c r="H5725" i="8" s="1"/>
  <c r="H5763" i="8" s="1"/>
  <c r="H5801" i="8" s="1"/>
  <c r="H5839" i="8" s="1"/>
  <c r="H5877" i="8" s="1"/>
  <c r="H5915" i="8" s="1"/>
  <c r="H5953" i="8" s="1"/>
  <c r="H5991" i="8" s="1"/>
  <c r="H6029" i="8" s="1"/>
  <c r="H6067" i="8" s="1"/>
  <c r="H6105" i="8" s="1"/>
  <c r="H6143" i="8" s="1"/>
  <c r="H6181" i="8" s="1"/>
  <c r="H6219" i="8" s="1"/>
  <c r="H6257" i="8" s="1"/>
  <c r="H6295" i="8" s="1"/>
  <c r="H6333" i="8" s="1"/>
  <c r="H6371" i="8" s="1"/>
  <c r="H6409" i="8" s="1"/>
  <c r="H6447" i="8" s="1"/>
  <c r="H6485" i="8" s="1"/>
  <c r="H6523" i="8" s="1"/>
  <c r="H6561" i="8" s="1"/>
  <c r="H6599" i="8" s="1"/>
  <c r="H6637" i="8" s="1"/>
  <c r="H6675" i="8" s="1"/>
  <c r="H6713" i="8" s="1"/>
  <c r="H6751" i="8" s="1"/>
  <c r="H6789" i="8" s="1"/>
  <c r="H6827" i="8" s="1"/>
  <c r="H6865" i="8" s="1"/>
  <c r="H6903" i="8" s="1"/>
  <c r="H6941" i="8" s="1"/>
  <c r="H6979" i="8" s="1"/>
  <c r="H7017" i="8" s="1"/>
  <c r="H7055" i="8" s="1"/>
  <c r="H7093" i="8" s="1"/>
  <c r="H7131" i="8" s="1"/>
  <c r="H7169" i="8" s="1"/>
  <c r="H7207" i="8" s="1"/>
  <c r="H7245" i="8" s="1"/>
  <c r="H7283" i="8" s="1"/>
  <c r="H7321" i="8" s="1"/>
  <c r="H7359" i="8" s="1"/>
  <c r="H7397" i="8" s="1"/>
  <c r="H7435" i="8" s="1"/>
  <c r="H7473" i="8" s="1"/>
  <c r="H7511" i="8" s="1"/>
  <c r="H7549" i="8" s="1"/>
  <c r="H7587" i="8" s="1"/>
  <c r="H7625" i="8" s="1"/>
  <c r="H7663" i="8" s="1"/>
  <c r="H7701" i="8" s="1"/>
  <c r="H7739" i="8" s="1"/>
  <c r="H7777" i="8" s="1"/>
  <c r="H7815" i="8" s="1"/>
  <c r="H7853" i="8" s="1"/>
  <c r="H7891" i="8" s="1"/>
  <c r="H7929" i="8" s="1"/>
  <c r="H7967" i="8" s="1"/>
  <c r="H8005" i="8" s="1"/>
  <c r="H8043" i="8" s="1"/>
  <c r="H8081" i="8" s="1"/>
  <c r="H8119" i="8" s="1"/>
  <c r="H8157" i="8" s="1"/>
  <c r="H8195" i="8" s="1"/>
  <c r="H8233" i="8" s="1"/>
  <c r="H8271" i="8" s="1"/>
  <c r="H8309" i="8" s="1"/>
  <c r="H8347" i="8" s="1"/>
  <c r="H8385" i="8" s="1"/>
  <c r="H8423" i="8" s="1"/>
  <c r="H8461" i="8" s="1"/>
  <c r="H8499" i="8" s="1"/>
  <c r="H8537" i="8" s="1"/>
  <c r="H8575" i="8" s="1"/>
  <c r="H8613" i="8" s="1"/>
  <c r="H8651" i="8" s="1"/>
  <c r="H8689" i="8" s="1"/>
  <c r="H8727" i="8" s="1"/>
  <c r="H8765" i="8" s="1"/>
  <c r="H8803" i="8" s="1"/>
  <c r="H8841" i="8" s="1"/>
  <c r="H8879" i="8" s="1"/>
  <c r="H8917" i="8" s="1"/>
  <c r="H8955" i="8" s="1"/>
  <c r="H8993" i="8" s="1"/>
  <c r="H9031" i="8" s="1"/>
  <c r="H9069" i="8" s="1"/>
  <c r="H9107" i="8" s="1"/>
  <c r="H9145" i="8" s="1"/>
  <c r="H9183" i="8" s="1"/>
  <c r="H9221" i="8" s="1"/>
  <c r="H9259" i="8" s="1"/>
  <c r="H9297" i="8" s="1"/>
  <c r="H9335" i="8" s="1"/>
  <c r="H9373" i="8" s="1"/>
  <c r="H9411" i="8" s="1"/>
  <c r="H9449" i="8" s="1"/>
  <c r="H9487" i="8" s="1"/>
  <c r="H9525" i="8" s="1"/>
  <c r="H9563" i="8" s="1"/>
  <c r="H9601" i="8" s="1"/>
  <c r="H9639" i="8" s="1"/>
  <c r="H9677" i="8" s="1"/>
  <c r="H9715" i="8" s="1"/>
  <c r="H9753" i="8" s="1"/>
  <c r="H9791" i="8" s="1"/>
  <c r="H9829" i="8" s="1"/>
  <c r="H9867" i="8" s="1"/>
  <c r="H9905" i="8" s="1"/>
  <c r="H9943" i="8" s="1"/>
  <c r="H9981" i="8" s="1"/>
  <c r="H10019" i="8" s="1"/>
  <c r="H10057" i="8" s="1"/>
  <c r="H10095" i="8" s="1"/>
  <c r="H10133" i="8" s="1"/>
  <c r="H10171" i="8" s="1"/>
  <c r="H10209" i="8" s="1"/>
  <c r="H10247" i="8" s="1"/>
  <c r="H10285" i="8" s="1"/>
  <c r="H10323" i="8" s="1"/>
  <c r="H10361" i="8" s="1"/>
  <c r="H10399" i="8" s="1"/>
  <c r="H10437" i="8" s="1"/>
  <c r="H10475" i="8" s="1"/>
  <c r="H10513" i="8" s="1"/>
  <c r="H10551" i="8" s="1"/>
  <c r="H10589" i="8" s="1"/>
  <c r="H10627" i="8" s="1"/>
  <c r="H10665" i="8" s="1"/>
  <c r="H10703" i="8" s="1"/>
  <c r="H10741" i="8" s="1"/>
  <c r="H10779" i="8" s="1"/>
  <c r="H10817" i="8" s="1"/>
  <c r="H10855" i="8" s="1"/>
  <c r="H10893" i="8" s="1"/>
  <c r="H10931" i="8" s="1"/>
  <c r="H10969" i="8" s="1"/>
  <c r="H11007" i="8" s="1"/>
  <c r="H11045" i="8" s="1"/>
  <c r="H11083" i="8" s="1"/>
  <c r="H11121" i="8" s="1"/>
  <c r="H11159" i="8" s="1"/>
  <c r="H11197" i="8" s="1"/>
  <c r="H11235" i="8" s="1"/>
  <c r="H11273" i="8" s="1"/>
  <c r="H11311" i="8" s="1"/>
  <c r="H11349" i="8" s="1"/>
  <c r="H11387" i="8" s="1"/>
  <c r="H11425" i="8" s="1"/>
  <c r="H11463" i="8" s="1"/>
  <c r="H11501" i="8" s="1"/>
  <c r="H11539" i="8" s="1"/>
  <c r="H11577" i="8" s="1"/>
  <c r="H11615" i="8" s="1"/>
  <c r="H11653" i="8" s="1"/>
  <c r="H11691" i="8" s="1"/>
  <c r="H11729" i="8" s="1"/>
  <c r="H11767" i="8" s="1"/>
  <c r="H11805" i="8" s="1"/>
  <c r="H11843" i="8" s="1"/>
  <c r="H11881" i="8" s="1"/>
  <c r="H11919" i="8" s="1"/>
  <c r="H11957" i="8" s="1"/>
  <c r="H11995" i="8" s="1"/>
  <c r="H12033" i="8" s="1"/>
  <c r="H12071" i="8" s="1"/>
  <c r="H12109" i="8" s="1"/>
  <c r="H12147" i="8" s="1"/>
  <c r="H12185" i="8" s="1"/>
  <c r="H12223" i="8" s="1"/>
  <c r="H12261" i="8" s="1"/>
  <c r="H12299" i="8" s="1"/>
  <c r="H12337" i="8" s="1"/>
  <c r="H12375" i="8" s="1"/>
  <c r="H12413" i="8" s="1"/>
  <c r="H12451" i="8" s="1"/>
  <c r="H12489" i="8" s="1"/>
  <c r="H12527" i="8" s="1"/>
  <c r="H12565" i="8" s="1"/>
  <c r="H12603" i="8" s="1"/>
  <c r="H12641" i="8" s="1"/>
  <c r="H12679" i="8" s="1"/>
  <c r="H12717" i="8" s="1"/>
  <c r="H12755" i="8" s="1"/>
  <c r="H12793" i="8" s="1"/>
  <c r="H12831" i="8" s="1"/>
  <c r="H12869" i="8" s="1"/>
  <c r="H12907" i="8" s="1"/>
  <c r="I101" i="8"/>
  <c r="I139" i="8" s="1"/>
  <c r="I177" i="8" s="1"/>
  <c r="I215" i="8" s="1"/>
  <c r="I253" i="8" s="1"/>
  <c r="I291" i="8" s="1"/>
  <c r="I329" i="8" s="1"/>
  <c r="I367" i="8" s="1"/>
  <c r="I405" i="8" s="1"/>
  <c r="I443" i="8" s="1"/>
  <c r="I481" i="8" s="1"/>
  <c r="I519" i="8" s="1"/>
  <c r="I557" i="8" s="1"/>
  <c r="I595" i="8" s="1"/>
  <c r="I633" i="8" s="1"/>
  <c r="I671" i="8" s="1"/>
  <c r="I709" i="8" s="1"/>
  <c r="I747" i="8" s="1"/>
  <c r="I785" i="8" s="1"/>
  <c r="I823" i="8" s="1"/>
  <c r="I861" i="8" s="1"/>
  <c r="I899" i="8" s="1"/>
  <c r="I937" i="8" s="1"/>
  <c r="I975" i="8" s="1"/>
  <c r="I1013" i="8" s="1"/>
  <c r="I1051" i="8" s="1"/>
  <c r="I1089" i="8" s="1"/>
  <c r="I1127" i="8" s="1"/>
  <c r="I1165" i="8" s="1"/>
  <c r="I1203" i="8" s="1"/>
  <c r="I1241" i="8" s="1"/>
  <c r="I1279" i="8" s="1"/>
  <c r="I1317" i="8" s="1"/>
  <c r="I1355" i="8" s="1"/>
  <c r="I1393" i="8" s="1"/>
  <c r="I1431" i="8" s="1"/>
  <c r="I1469" i="8" s="1"/>
  <c r="I1507" i="8" s="1"/>
  <c r="I1545" i="8" s="1"/>
  <c r="I1583" i="8" s="1"/>
  <c r="I1621" i="8" s="1"/>
  <c r="I1659" i="8" s="1"/>
  <c r="I1697" i="8" s="1"/>
  <c r="I1735" i="8" s="1"/>
  <c r="I1773" i="8" s="1"/>
  <c r="I1811" i="8" s="1"/>
  <c r="I1849" i="8" s="1"/>
  <c r="I1887" i="8" s="1"/>
  <c r="I1925" i="8" s="1"/>
  <c r="I1963" i="8" s="1"/>
  <c r="I2001" i="8" s="1"/>
  <c r="I2039" i="8" s="1"/>
  <c r="I2077" i="8" s="1"/>
  <c r="I2115" i="8" s="1"/>
  <c r="I2153" i="8" s="1"/>
  <c r="I2191" i="8" s="1"/>
  <c r="I2229" i="8" s="1"/>
  <c r="I2267" i="8" s="1"/>
  <c r="I2305" i="8" s="1"/>
  <c r="I2343" i="8" s="1"/>
  <c r="I2381" i="8" s="1"/>
  <c r="I2419" i="8" s="1"/>
  <c r="I2457" i="8" s="1"/>
  <c r="I2495" i="8" s="1"/>
  <c r="I2533" i="8" s="1"/>
  <c r="I2571" i="8" s="1"/>
  <c r="I2609" i="8" s="1"/>
  <c r="I2647" i="8" s="1"/>
  <c r="I2685" i="8" s="1"/>
  <c r="I2723" i="8" s="1"/>
  <c r="I2761" i="8" s="1"/>
  <c r="I2799" i="8" s="1"/>
  <c r="I2837" i="8" s="1"/>
  <c r="I2875" i="8" s="1"/>
  <c r="I2913" i="8" s="1"/>
  <c r="I2951" i="8" s="1"/>
  <c r="I2989" i="8" s="1"/>
  <c r="I3027" i="8" s="1"/>
  <c r="I3065" i="8" s="1"/>
  <c r="I3103" i="8" s="1"/>
  <c r="I3141" i="8" s="1"/>
  <c r="I3179" i="8" s="1"/>
  <c r="I3217" i="8" s="1"/>
  <c r="I3255" i="8" s="1"/>
  <c r="I3293" i="8" s="1"/>
  <c r="I3331" i="8" s="1"/>
  <c r="I3369" i="8" s="1"/>
  <c r="I3407" i="8" s="1"/>
  <c r="I3445" i="8" s="1"/>
  <c r="I3483" i="8" s="1"/>
  <c r="I3521" i="8" s="1"/>
  <c r="I3559" i="8" s="1"/>
  <c r="I3597" i="8" s="1"/>
  <c r="I3635" i="8" s="1"/>
  <c r="I3673" i="8" s="1"/>
  <c r="I3711" i="8" s="1"/>
  <c r="I3749" i="8" s="1"/>
  <c r="I3787" i="8" s="1"/>
  <c r="I3825" i="8" s="1"/>
  <c r="I3863" i="8" s="1"/>
  <c r="I3901" i="8" s="1"/>
  <c r="I3939" i="8" s="1"/>
  <c r="I3977" i="8" s="1"/>
  <c r="I4015" i="8" s="1"/>
  <c r="I4053" i="8" s="1"/>
  <c r="I4091" i="8" s="1"/>
  <c r="I4129" i="8" s="1"/>
  <c r="I4167" i="8" s="1"/>
  <c r="I4205" i="8" s="1"/>
  <c r="I4243" i="8" s="1"/>
  <c r="I4281" i="8" s="1"/>
  <c r="I4319" i="8" s="1"/>
  <c r="I4357" i="8" s="1"/>
  <c r="I4395" i="8" s="1"/>
  <c r="I4433" i="8" s="1"/>
  <c r="I4471" i="8" s="1"/>
  <c r="I4509" i="8" s="1"/>
  <c r="I4547" i="8" s="1"/>
  <c r="I4585" i="8" s="1"/>
  <c r="I4623" i="8" s="1"/>
  <c r="I4661" i="8" s="1"/>
  <c r="I4699" i="8" s="1"/>
  <c r="I4737" i="8" s="1"/>
  <c r="I4775" i="8" s="1"/>
  <c r="I4813" i="8" s="1"/>
  <c r="I4851" i="8" s="1"/>
  <c r="I4889" i="8" s="1"/>
  <c r="I4927" i="8" s="1"/>
  <c r="I4965" i="8" s="1"/>
  <c r="I5003" i="8" s="1"/>
  <c r="I5041" i="8" s="1"/>
  <c r="I5079" i="8" s="1"/>
  <c r="I5117" i="8" s="1"/>
  <c r="I5155" i="8" s="1"/>
  <c r="I5193" i="8" s="1"/>
  <c r="I5231" i="8" s="1"/>
  <c r="I5269" i="8" s="1"/>
  <c r="I5307" i="8" s="1"/>
  <c r="I5345" i="8" s="1"/>
  <c r="I5383" i="8" s="1"/>
  <c r="I5421" i="8" s="1"/>
  <c r="I5459" i="8" s="1"/>
  <c r="I5497" i="8" s="1"/>
  <c r="I5535" i="8" s="1"/>
  <c r="I5573" i="8" s="1"/>
  <c r="I5611" i="8" s="1"/>
  <c r="I5649" i="8" s="1"/>
  <c r="I5687" i="8" s="1"/>
  <c r="I5725" i="8" s="1"/>
  <c r="I5763" i="8" s="1"/>
  <c r="I5801" i="8" s="1"/>
  <c r="I5839" i="8" s="1"/>
  <c r="I5877" i="8" s="1"/>
  <c r="I5915" i="8" s="1"/>
  <c r="I5953" i="8" s="1"/>
  <c r="I5991" i="8" s="1"/>
  <c r="I6029" i="8" s="1"/>
  <c r="I6067" i="8" s="1"/>
  <c r="I6105" i="8" s="1"/>
  <c r="I6143" i="8" s="1"/>
  <c r="I6181" i="8" s="1"/>
  <c r="I6219" i="8" s="1"/>
  <c r="I6257" i="8" s="1"/>
  <c r="I6295" i="8" s="1"/>
  <c r="I6333" i="8" s="1"/>
  <c r="I6371" i="8" s="1"/>
  <c r="I6409" i="8" s="1"/>
  <c r="I6447" i="8" s="1"/>
  <c r="I6485" i="8" s="1"/>
  <c r="I6523" i="8" s="1"/>
  <c r="I6561" i="8" s="1"/>
  <c r="I6599" i="8" s="1"/>
  <c r="I6637" i="8" s="1"/>
  <c r="I6675" i="8" s="1"/>
  <c r="I6713" i="8" s="1"/>
  <c r="I6751" i="8" s="1"/>
  <c r="I6789" i="8" s="1"/>
  <c r="I6827" i="8" s="1"/>
  <c r="I6865" i="8" s="1"/>
  <c r="I6903" i="8" s="1"/>
  <c r="I6941" i="8" s="1"/>
  <c r="I6979" i="8" s="1"/>
  <c r="I7017" i="8" s="1"/>
  <c r="I7055" i="8" s="1"/>
  <c r="I7093" i="8" s="1"/>
  <c r="I7131" i="8" s="1"/>
  <c r="I7169" i="8" s="1"/>
  <c r="I7207" i="8" s="1"/>
  <c r="I7245" i="8" s="1"/>
  <c r="I7283" i="8" s="1"/>
  <c r="I7321" i="8" s="1"/>
  <c r="I7359" i="8" s="1"/>
  <c r="I7397" i="8" s="1"/>
  <c r="I7435" i="8" s="1"/>
  <c r="I7473" i="8" s="1"/>
  <c r="I7511" i="8" s="1"/>
  <c r="I7549" i="8" s="1"/>
  <c r="I7587" i="8" s="1"/>
  <c r="I7625" i="8" s="1"/>
  <c r="I7663" i="8" s="1"/>
  <c r="I7701" i="8" s="1"/>
  <c r="I7739" i="8" s="1"/>
  <c r="I7777" i="8" s="1"/>
  <c r="I7815" i="8" s="1"/>
  <c r="I7853" i="8" s="1"/>
  <c r="I7891" i="8" s="1"/>
  <c r="I7929" i="8" s="1"/>
  <c r="I7967" i="8" s="1"/>
  <c r="I8005" i="8" s="1"/>
  <c r="I8043" i="8" s="1"/>
  <c r="I8081" i="8" s="1"/>
  <c r="I8119" i="8" s="1"/>
  <c r="I8157" i="8" s="1"/>
  <c r="I8195" i="8" s="1"/>
  <c r="I8233" i="8" s="1"/>
  <c r="I8271" i="8" s="1"/>
  <c r="I8309" i="8" s="1"/>
  <c r="I8347" i="8" s="1"/>
  <c r="I8385" i="8" s="1"/>
  <c r="I8423" i="8" s="1"/>
  <c r="I8461" i="8" s="1"/>
  <c r="I8499" i="8" s="1"/>
  <c r="I8537" i="8" s="1"/>
  <c r="I8575" i="8" s="1"/>
  <c r="I8613" i="8" s="1"/>
  <c r="I8651" i="8" s="1"/>
  <c r="I8689" i="8" s="1"/>
  <c r="I8727" i="8" s="1"/>
  <c r="I8765" i="8" s="1"/>
  <c r="I8803" i="8" s="1"/>
  <c r="I8841" i="8" s="1"/>
  <c r="I8879" i="8" s="1"/>
  <c r="I8917" i="8" s="1"/>
  <c r="I8955" i="8" s="1"/>
  <c r="I8993" i="8" s="1"/>
  <c r="I9031" i="8" s="1"/>
  <c r="I9069" i="8" s="1"/>
  <c r="I9107" i="8" s="1"/>
  <c r="I9145" i="8" s="1"/>
  <c r="I9183" i="8" s="1"/>
  <c r="I9221" i="8" s="1"/>
  <c r="I9259" i="8" s="1"/>
  <c r="I9297" i="8" s="1"/>
  <c r="I9335" i="8" s="1"/>
  <c r="I9373" i="8" s="1"/>
  <c r="I9411" i="8" s="1"/>
  <c r="I9449" i="8" s="1"/>
  <c r="I9487" i="8" s="1"/>
  <c r="I9525" i="8" s="1"/>
  <c r="I9563" i="8" s="1"/>
  <c r="I9601" i="8" s="1"/>
  <c r="I9639" i="8" s="1"/>
  <c r="I9677" i="8" s="1"/>
  <c r="I9715" i="8" s="1"/>
  <c r="I9753" i="8" s="1"/>
  <c r="I9791" i="8" s="1"/>
  <c r="I9829" i="8" s="1"/>
  <c r="I9867" i="8" s="1"/>
  <c r="I9905" i="8" s="1"/>
  <c r="I9943" i="8" s="1"/>
  <c r="I9981" i="8" s="1"/>
  <c r="I10019" i="8" s="1"/>
  <c r="I10057" i="8" s="1"/>
  <c r="I10095" i="8" s="1"/>
  <c r="I10133" i="8" s="1"/>
  <c r="I10171" i="8" s="1"/>
  <c r="I10209" i="8" s="1"/>
  <c r="I10247" i="8" s="1"/>
  <c r="I10285" i="8" s="1"/>
  <c r="I10323" i="8" s="1"/>
  <c r="I10361" i="8" s="1"/>
  <c r="I10399" i="8" s="1"/>
  <c r="I10437" i="8" s="1"/>
  <c r="I10475" i="8" s="1"/>
  <c r="I10513" i="8" s="1"/>
  <c r="I10551" i="8" s="1"/>
  <c r="I10589" i="8" s="1"/>
  <c r="I10627" i="8" s="1"/>
  <c r="I10665" i="8" s="1"/>
  <c r="I10703" i="8" s="1"/>
  <c r="I10741" i="8" s="1"/>
  <c r="I10779" i="8" s="1"/>
  <c r="I10817" i="8" s="1"/>
  <c r="I10855" i="8" s="1"/>
  <c r="I10893" i="8" s="1"/>
  <c r="I10931" i="8" s="1"/>
  <c r="I10969" i="8" s="1"/>
  <c r="I11007" i="8" s="1"/>
  <c r="I11045" i="8" s="1"/>
  <c r="I11083" i="8" s="1"/>
  <c r="I11121" i="8" s="1"/>
  <c r="I11159" i="8" s="1"/>
  <c r="I11197" i="8" s="1"/>
  <c r="I11235" i="8" s="1"/>
  <c r="I11273" i="8" s="1"/>
  <c r="I11311" i="8" s="1"/>
  <c r="I11349" i="8" s="1"/>
  <c r="I11387" i="8" s="1"/>
  <c r="I11425" i="8" s="1"/>
  <c r="I11463" i="8" s="1"/>
  <c r="I11501" i="8" s="1"/>
  <c r="I11539" i="8" s="1"/>
  <c r="I11577" i="8" s="1"/>
  <c r="I11615" i="8" s="1"/>
  <c r="I11653" i="8" s="1"/>
  <c r="I11691" i="8" s="1"/>
  <c r="I11729" i="8" s="1"/>
  <c r="I11767" i="8" s="1"/>
  <c r="I11805" i="8" s="1"/>
  <c r="I11843" i="8" s="1"/>
  <c r="I11881" i="8" s="1"/>
  <c r="I11919" i="8" s="1"/>
  <c r="I11957" i="8" s="1"/>
  <c r="I11995" i="8" s="1"/>
  <c r="I12033" i="8" s="1"/>
  <c r="I12071" i="8" s="1"/>
  <c r="I12109" i="8" s="1"/>
  <c r="I12147" i="8" s="1"/>
  <c r="I12185" i="8" s="1"/>
  <c r="I12223" i="8" s="1"/>
  <c r="I12261" i="8" s="1"/>
  <c r="I12299" i="8" s="1"/>
  <c r="I12337" i="8" s="1"/>
  <c r="I12375" i="8" s="1"/>
  <c r="I12413" i="8" s="1"/>
  <c r="I12451" i="8" s="1"/>
  <c r="I12489" i="8" s="1"/>
  <c r="I12527" i="8" s="1"/>
  <c r="I12565" i="8" s="1"/>
  <c r="I12603" i="8" s="1"/>
  <c r="I12641" i="8" s="1"/>
  <c r="I12679" i="8" s="1"/>
  <c r="I12717" i="8" s="1"/>
  <c r="I12755" i="8" s="1"/>
  <c r="I12793" i="8" s="1"/>
  <c r="I12831" i="8" s="1"/>
  <c r="I12869" i="8" s="1"/>
  <c r="I12907" i="8" s="1"/>
  <c r="K101" i="8"/>
  <c r="K139" i="8" s="1"/>
  <c r="K177" i="8" s="1"/>
  <c r="K215" i="8" s="1"/>
  <c r="K253" i="8" s="1"/>
  <c r="K291" i="8" s="1"/>
  <c r="K329" i="8" s="1"/>
  <c r="K367" i="8" s="1"/>
  <c r="K405" i="8" s="1"/>
  <c r="K443" i="8" s="1"/>
  <c r="K481" i="8" s="1"/>
  <c r="K519" i="8" s="1"/>
  <c r="K557" i="8" s="1"/>
  <c r="K595" i="8" s="1"/>
  <c r="K633" i="8" s="1"/>
  <c r="K671" i="8" s="1"/>
  <c r="K709" i="8" s="1"/>
  <c r="K747" i="8" s="1"/>
  <c r="K785" i="8" s="1"/>
  <c r="K823" i="8" s="1"/>
  <c r="K861" i="8" s="1"/>
  <c r="K899" i="8" s="1"/>
  <c r="K937" i="8" s="1"/>
  <c r="K975" i="8" s="1"/>
  <c r="K1013" i="8" s="1"/>
  <c r="K1051" i="8" s="1"/>
  <c r="K1089" i="8" s="1"/>
  <c r="K1127" i="8" s="1"/>
  <c r="K1165" i="8" s="1"/>
  <c r="K1203" i="8" s="1"/>
  <c r="K1241" i="8" s="1"/>
  <c r="K1279" i="8" s="1"/>
  <c r="K1317" i="8" s="1"/>
  <c r="K1355" i="8" s="1"/>
  <c r="K1393" i="8" s="1"/>
  <c r="K1431" i="8" s="1"/>
  <c r="K1469" i="8" s="1"/>
  <c r="K1507" i="8" s="1"/>
  <c r="K1545" i="8" s="1"/>
  <c r="K1583" i="8" s="1"/>
  <c r="K1621" i="8" s="1"/>
  <c r="K1659" i="8" s="1"/>
  <c r="K1697" i="8" s="1"/>
  <c r="K1735" i="8" s="1"/>
  <c r="K1773" i="8" s="1"/>
  <c r="K1811" i="8" s="1"/>
  <c r="K1849" i="8" s="1"/>
  <c r="K1887" i="8" s="1"/>
  <c r="K1925" i="8" s="1"/>
  <c r="K1963" i="8" s="1"/>
  <c r="K2001" i="8" s="1"/>
  <c r="K2039" i="8" s="1"/>
  <c r="K2077" i="8" s="1"/>
  <c r="K2115" i="8" s="1"/>
  <c r="K2153" i="8" s="1"/>
  <c r="K2191" i="8" s="1"/>
  <c r="K2229" i="8" s="1"/>
  <c r="K2267" i="8" s="1"/>
  <c r="K2305" i="8" s="1"/>
  <c r="K2343" i="8" s="1"/>
  <c r="K2381" i="8" s="1"/>
  <c r="K2419" i="8" s="1"/>
  <c r="K2457" i="8" s="1"/>
  <c r="K2495" i="8" s="1"/>
  <c r="K2533" i="8" s="1"/>
  <c r="K2571" i="8" s="1"/>
  <c r="K2609" i="8" s="1"/>
  <c r="K2647" i="8" s="1"/>
  <c r="K2685" i="8" s="1"/>
  <c r="K2723" i="8" s="1"/>
  <c r="K2761" i="8" s="1"/>
  <c r="K2799" i="8" s="1"/>
  <c r="K2837" i="8" s="1"/>
  <c r="K2875" i="8" s="1"/>
  <c r="K2913" i="8" s="1"/>
  <c r="K2951" i="8" s="1"/>
  <c r="K2989" i="8" s="1"/>
  <c r="K3027" i="8" s="1"/>
  <c r="K3065" i="8" s="1"/>
  <c r="K3103" i="8" s="1"/>
  <c r="K3141" i="8" s="1"/>
  <c r="K3179" i="8" s="1"/>
  <c r="K3217" i="8" s="1"/>
  <c r="K3255" i="8" s="1"/>
  <c r="K3293" i="8" s="1"/>
  <c r="K3331" i="8" s="1"/>
  <c r="K3369" i="8" s="1"/>
  <c r="K3407" i="8" s="1"/>
  <c r="K3445" i="8" s="1"/>
  <c r="K3483" i="8" s="1"/>
  <c r="K3521" i="8" s="1"/>
  <c r="K3559" i="8" s="1"/>
  <c r="K3597" i="8" s="1"/>
  <c r="K3635" i="8" s="1"/>
  <c r="K3673" i="8" s="1"/>
  <c r="K3711" i="8" s="1"/>
  <c r="K3749" i="8" s="1"/>
  <c r="K3787" i="8" s="1"/>
  <c r="K3825" i="8" s="1"/>
  <c r="K3863" i="8" s="1"/>
  <c r="K3901" i="8" s="1"/>
  <c r="K3939" i="8" s="1"/>
  <c r="K3977" i="8" s="1"/>
  <c r="K4015" i="8" s="1"/>
  <c r="K4053" i="8" s="1"/>
  <c r="K4091" i="8" s="1"/>
  <c r="K4129" i="8" s="1"/>
  <c r="K4167" i="8" s="1"/>
  <c r="K4205" i="8" s="1"/>
  <c r="K4243" i="8" s="1"/>
  <c r="K4281" i="8" s="1"/>
  <c r="K4319" i="8" s="1"/>
  <c r="K4357" i="8" s="1"/>
  <c r="K4395" i="8" s="1"/>
  <c r="K4433" i="8" s="1"/>
  <c r="K4471" i="8" s="1"/>
  <c r="K4509" i="8" s="1"/>
  <c r="K4547" i="8" s="1"/>
  <c r="K4585" i="8" s="1"/>
  <c r="K4623" i="8" s="1"/>
  <c r="K4661" i="8" s="1"/>
  <c r="K4699" i="8" s="1"/>
  <c r="K4737" i="8" s="1"/>
  <c r="K4775" i="8" s="1"/>
  <c r="K4813" i="8" s="1"/>
  <c r="K4851" i="8" s="1"/>
  <c r="K4889" i="8" s="1"/>
  <c r="K4927" i="8" s="1"/>
  <c r="K4965" i="8" s="1"/>
  <c r="K5003" i="8" s="1"/>
  <c r="K5041" i="8" s="1"/>
  <c r="K5079" i="8" s="1"/>
  <c r="K5117" i="8" s="1"/>
  <c r="K5155" i="8" s="1"/>
  <c r="K5193" i="8" s="1"/>
  <c r="K5231" i="8" s="1"/>
  <c r="K5269" i="8" s="1"/>
  <c r="K5307" i="8" s="1"/>
  <c r="K5345" i="8" s="1"/>
  <c r="K5383" i="8" s="1"/>
  <c r="K5421" i="8" s="1"/>
  <c r="K5459" i="8" s="1"/>
  <c r="K5497" i="8" s="1"/>
  <c r="K5535" i="8" s="1"/>
  <c r="K5573" i="8" s="1"/>
  <c r="K5611" i="8" s="1"/>
  <c r="K5649" i="8" s="1"/>
  <c r="K5687" i="8" s="1"/>
  <c r="K5725" i="8" s="1"/>
  <c r="K5763" i="8" s="1"/>
  <c r="K5801" i="8" s="1"/>
  <c r="K5839" i="8" s="1"/>
  <c r="K5877" i="8" s="1"/>
  <c r="K5915" i="8" s="1"/>
  <c r="K5953" i="8" s="1"/>
  <c r="K5991" i="8" s="1"/>
  <c r="K6029" i="8" s="1"/>
  <c r="K6067" i="8" s="1"/>
  <c r="K6105" i="8" s="1"/>
  <c r="K6143" i="8" s="1"/>
  <c r="K6181" i="8" s="1"/>
  <c r="K6219" i="8" s="1"/>
  <c r="K6257" i="8" s="1"/>
  <c r="K6295" i="8" s="1"/>
  <c r="K6333" i="8" s="1"/>
  <c r="K6371" i="8" s="1"/>
  <c r="K6409" i="8" s="1"/>
  <c r="K6447" i="8" s="1"/>
  <c r="K6485" i="8" s="1"/>
  <c r="K6523" i="8" s="1"/>
  <c r="K6561" i="8" s="1"/>
  <c r="K6599" i="8" s="1"/>
  <c r="K6637" i="8" s="1"/>
  <c r="K6675" i="8" s="1"/>
  <c r="K6713" i="8" s="1"/>
  <c r="K6751" i="8" s="1"/>
  <c r="K6789" i="8" s="1"/>
  <c r="K6827" i="8" s="1"/>
  <c r="K6865" i="8" s="1"/>
  <c r="K6903" i="8" s="1"/>
  <c r="K6941" i="8" s="1"/>
  <c r="K6979" i="8" s="1"/>
  <c r="K7017" i="8" s="1"/>
  <c r="K7055" i="8" s="1"/>
  <c r="K7093" i="8" s="1"/>
  <c r="K7131" i="8" s="1"/>
  <c r="K7169" i="8" s="1"/>
  <c r="K7207" i="8" s="1"/>
  <c r="K7245" i="8" s="1"/>
  <c r="K7283" i="8" s="1"/>
  <c r="K7321" i="8" s="1"/>
  <c r="K7359" i="8" s="1"/>
  <c r="K7397" i="8" s="1"/>
  <c r="K7435" i="8" s="1"/>
  <c r="K7473" i="8" s="1"/>
  <c r="K7511" i="8" s="1"/>
  <c r="K7549" i="8" s="1"/>
  <c r="K7587" i="8" s="1"/>
  <c r="K7625" i="8" s="1"/>
  <c r="K7663" i="8" s="1"/>
  <c r="K7701" i="8" s="1"/>
  <c r="K7739" i="8" s="1"/>
  <c r="K7777" i="8" s="1"/>
  <c r="K7815" i="8" s="1"/>
  <c r="K7853" i="8" s="1"/>
  <c r="K7891" i="8" s="1"/>
  <c r="K7929" i="8" s="1"/>
  <c r="K7967" i="8" s="1"/>
  <c r="K8005" i="8" s="1"/>
  <c r="K8043" i="8" s="1"/>
  <c r="K8081" i="8" s="1"/>
  <c r="K8119" i="8" s="1"/>
  <c r="K8157" i="8" s="1"/>
  <c r="K8195" i="8" s="1"/>
  <c r="K8233" i="8" s="1"/>
  <c r="K8271" i="8" s="1"/>
  <c r="K8309" i="8" s="1"/>
  <c r="K8347" i="8" s="1"/>
  <c r="K8385" i="8" s="1"/>
  <c r="K8423" i="8" s="1"/>
  <c r="K8461" i="8" s="1"/>
  <c r="K8499" i="8" s="1"/>
  <c r="K8537" i="8" s="1"/>
  <c r="K8575" i="8" s="1"/>
  <c r="K8613" i="8" s="1"/>
  <c r="K8651" i="8" s="1"/>
  <c r="K8689" i="8" s="1"/>
  <c r="K8727" i="8" s="1"/>
  <c r="K8765" i="8" s="1"/>
  <c r="K8803" i="8" s="1"/>
  <c r="K8841" i="8" s="1"/>
  <c r="K8879" i="8" s="1"/>
  <c r="K8917" i="8" s="1"/>
  <c r="K8955" i="8" s="1"/>
  <c r="K8993" i="8" s="1"/>
  <c r="K9031" i="8" s="1"/>
  <c r="K9069" i="8" s="1"/>
  <c r="K9107" i="8" s="1"/>
  <c r="K9145" i="8" s="1"/>
  <c r="K9183" i="8" s="1"/>
  <c r="K9221" i="8" s="1"/>
  <c r="K9259" i="8" s="1"/>
  <c r="K9297" i="8" s="1"/>
  <c r="K9335" i="8" s="1"/>
  <c r="K9373" i="8" s="1"/>
  <c r="K9411" i="8" s="1"/>
  <c r="K9449" i="8" s="1"/>
  <c r="K9487" i="8" s="1"/>
  <c r="K9525" i="8" s="1"/>
  <c r="K9563" i="8" s="1"/>
  <c r="K9601" i="8" s="1"/>
  <c r="K9639" i="8" s="1"/>
  <c r="K9677" i="8" s="1"/>
  <c r="K9715" i="8" s="1"/>
  <c r="K9753" i="8" s="1"/>
  <c r="K9791" i="8" s="1"/>
  <c r="K9829" i="8" s="1"/>
  <c r="K9867" i="8" s="1"/>
  <c r="K9905" i="8" s="1"/>
  <c r="K9943" i="8" s="1"/>
  <c r="K9981" i="8" s="1"/>
  <c r="K10019" i="8" s="1"/>
  <c r="K10057" i="8" s="1"/>
  <c r="K10095" i="8" s="1"/>
  <c r="K10133" i="8" s="1"/>
  <c r="K10171" i="8" s="1"/>
  <c r="K10209" i="8" s="1"/>
  <c r="K10247" i="8" s="1"/>
  <c r="K10285" i="8" s="1"/>
  <c r="K10323" i="8" s="1"/>
  <c r="K10361" i="8" s="1"/>
  <c r="K10399" i="8" s="1"/>
  <c r="K10437" i="8" s="1"/>
  <c r="K10475" i="8" s="1"/>
  <c r="K10513" i="8" s="1"/>
  <c r="K10551" i="8" s="1"/>
  <c r="K10589" i="8" s="1"/>
  <c r="K10627" i="8" s="1"/>
  <c r="K10665" i="8" s="1"/>
  <c r="K10703" i="8" s="1"/>
  <c r="K10741" i="8" s="1"/>
  <c r="K10779" i="8" s="1"/>
  <c r="K10817" i="8" s="1"/>
  <c r="K10855" i="8" s="1"/>
  <c r="K10893" i="8" s="1"/>
  <c r="K10931" i="8" s="1"/>
  <c r="K10969" i="8" s="1"/>
  <c r="K11007" i="8" s="1"/>
  <c r="K11045" i="8" s="1"/>
  <c r="K11083" i="8" s="1"/>
  <c r="K11121" i="8" s="1"/>
  <c r="K11159" i="8" s="1"/>
  <c r="K11197" i="8" s="1"/>
  <c r="K11235" i="8" s="1"/>
  <c r="K11273" i="8" s="1"/>
  <c r="K11311" i="8" s="1"/>
  <c r="K11349" i="8" s="1"/>
  <c r="K11387" i="8" s="1"/>
  <c r="K11425" i="8" s="1"/>
  <c r="K11463" i="8" s="1"/>
  <c r="K11501" i="8" s="1"/>
  <c r="K11539" i="8" s="1"/>
  <c r="K11577" i="8" s="1"/>
  <c r="K11615" i="8" s="1"/>
  <c r="K11653" i="8" s="1"/>
  <c r="K11691" i="8" s="1"/>
  <c r="K11729" i="8" s="1"/>
  <c r="K11767" i="8" s="1"/>
  <c r="K11805" i="8" s="1"/>
  <c r="K11843" i="8" s="1"/>
  <c r="K11881" i="8" s="1"/>
  <c r="K11919" i="8" s="1"/>
  <c r="K11957" i="8" s="1"/>
  <c r="K11995" i="8" s="1"/>
  <c r="K12033" i="8" s="1"/>
  <c r="K12071" i="8" s="1"/>
  <c r="K12109" i="8" s="1"/>
  <c r="K12147" i="8" s="1"/>
  <c r="K12185" i="8" s="1"/>
  <c r="K12223" i="8" s="1"/>
  <c r="K12261" i="8" s="1"/>
  <c r="K12299" i="8" s="1"/>
  <c r="K12337" i="8" s="1"/>
  <c r="K12375" i="8" s="1"/>
  <c r="K12413" i="8" s="1"/>
  <c r="K12451" i="8" s="1"/>
  <c r="K12489" i="8" s="1"/>
  <c r="K12527" i="8" s="1"/>
  <c r="K12565" i="8" s="1"/>
  <c r="K12603" i="8" s="1"/>
  <c r="K12641" i="8" s="1"/>
  <c r="K12679" i="8" s="1"/>
  <c r="K12717" i="8" s="1"/>
  <c r="K12755" i="8" s="1"/>
  <c r="K12793" i="8" s="1"/>
  <c r="K12831" i="8" s="1"/>
  <c r="K12869" i="8" s="1"/>
  <c r="K12907" i="8" s="1"/>
  <c r="B102" i="8"/>
  <c r="B140" i="8" s="1"/>
  <c r="G102" i="8"/>
  <c r="G140" i="8" s="1"/>
  <c r="G178" i="8" s="1"/>
  <c r="G216" i="8" s="1"/>
  <c r="G254" i="8" s="1"/>
  <c r="G292" i="8" s="1"/>
  <c r="G330" i="8" s="1"/>
  <c r="G368" i="8" s="1"/>
  <c r="G406" i="8" s="1"/>
  <c r="G444" i="8" s="1"/>
  <c r="G482" i="8" s="1"/>
  <c r="G520" i="8" s="1"/>
  <c r="G558" i="8" s="1"/>
  <c r="G596" i="8" s="1"/>
  <c r="G634" i="8" s="1"/>
  <c r="G672" i="8" s="1"/>
  <c r="G710" i="8" s="1"/>
  <c r="G748" i="8" s="1"/>
  <c r="G786" i="8" s="1"/>
  <c r="G824" i="8" s="1"/>
  <c r="G862" i="8" s="1"/>
  <c r="G900" i="8" s="1"/>
  <c r="G938" i="8" s="1"/>
  <c r="G976" i="8" s="1"/>
  <c r="G1014" i="8" s="1"/>
  <c r="G1052" i="8" s="1"/>
  <c r="G1090" i="8" s="1"/>
  <c r="G1128" i="8" s="1"/>
  <c r="G1166" i="8" s="1"/>
  <c r="G1204" i="8" s="1"/>
  <c r="G1242" i="8" s="1"/>
  <c r="G1280" i="8" s="1"/>
  <c r="G1318" i="8" s="1"/>
  <c r="G1356" i="8" s="1"/>
  <c r="G1394" i="8" s="1"/>
  <c r="G1432" i="8" s="1"/>
  <c r="G1470" i="8" s="1"/>
  <c r="G1508" i="8" s="1"/>
  <c r="G1546" i="8" s="1"/>
  <c r="G1584" i="8" s="1"/>
  <c r="G1622" i="8" s="1"/>
  <c r="G1660" i="8" s="1"/>
  <c r="G1698" i="8" s="1"/>
  <c r="G1736" i="8" s="1"/>
  <c r="G1774" i="8" s="1"/>
  <c r="G1812" i="8" s="1"/>
  <c r="G1850" i="8" s="1"/>
  <c r="G1888" i="8" s="1"/>
  <c r="G1926" i="8" s="1"/>
  <c r="G1964" i="8" s="1"/>
  <c r="G2002" i="8" s="1"/>
  <c r="G2040" i="8" s="1"/>
  <c r="G2078" i="8" s="1"/>
  <c r="G2116" i="8" s="1"/>
  <c r="G2154" i="8" s="1"/>
  <c r="G2192" i="8" s="1"/>
  <c r="G2230" i="8" s="1"/>
  <c r="G2268" i="8" s="1"/>
  <c r="G2306" i="8" s="1"/>
  <c r="G2344" i="8" s="1"/>
  <c r="G2382" i="8" s="1"/>
  <c r="G2420" i="8" s="1"/>
  <c r="G2458" i="8" s="1"/>
  <c r="G2496" i="8" s="1"/>
  <c r="G2534" i="8" s="1"/>
  <c r="G2572" i="8" s="1"/>
  <c r="G2610" i="8" s="1"/>
  <c r="G2648" i="8" s="1"/>
  <c r="G2686" i="8" s="1"/>
  <c r="G2724" i="8" s="1"/>
  <c r="G2762" i="8" s="1"/>
  <c r="G2800" i="8" s="1"/>
  <c r="G2838" i="8" s="1"/>
  <c r="G2876" i="8" s="1"/>
  <c r="G2914" i="8" s="1"/>
  <c r="G2952" i="8" s="1"/>
  <c r="G2990" i="8" s="1"/>
  <c r="G3028" i="8" s="1"/>
  <c r="G3066" i="8" s="1"/>
  <c r="G3104" i="8" s="1"/>
  <c r="G3142" i="8" s="1"/>
  <c r="G3180" i="8" s="1"/>
  <c r="G3218" i="8" s="1"/>
  <c r="G3256" i="8" s="1"/>
  <c r="G3294" i="8" s="1"/>
  <c r="G3332" i="8" s="1"/>
  <c r="G3370" i="8" s="1"/>
  <c r="G3408" i="8" s="1"/>
  <c r="G3446" i="8" s="1"/>
  <c r="G3484" i="8" s="1"/>
  <c r="G3522" i="8" s="1"/>
  <c r="G3560" i="8" s="1"/>
  <c r="G3598" i="8" s="1"/>
  <c r="G3636" i="8" s="1"/>
  <c r="G3674" i="8" s="1"/>
  <c r="G3712" i="8" s="1"/>
  <c r="G3750" i="8" s="1"/>
  <c r="G3788" i="8" s="1"/>
  <c r="G3826" i="8" s="1"/>
  <c r="G3864" i="8" s="1"/>
  <c r="G3902" i="8" s="1"/>
  <c r="G3940" i="8" s="1"/>
  <c r="G3978" i="8" s="1"/>
  <c r="G4016" i="8" s="1"/>
  <c r="G4054" i="8" s="1"/>
  <c r="G4092" i="8" s="1"/>
  <c r="G4130" i="8" s="1"/>
  <c r="G4168" i="8" s="1"/>
  <c r="G4206" i="8" s="1"/>
  <c r="G4244" i="8" s="1"/>
  <c r="G4282" i="8" s="1"/>
  <c r="G4320" i="8" s="1"/>
  <c r="G4358" i="8" s="1"/>
  <c r="G4396" i="8" s="1"/>
  <c r="G4434" i="8" s="1"/>
  <c r="G4472" i="8" s="1"/>
  <c r="G4510" i="8" s="1"/>
  <c r="G4548" i="8" s="1"/>
  <c r="G4586" i="8" s="1"/>
  <c r="G4624" i="8" s="1"/>
  <c r="G4662" i="8" s="1"/>
  <c r="G4700" i="8" s="1"/>
  <c r="G4738" i="8" s="1"/>
  <c r="G4776" i="8" s="1"/>
  <c r="G4814" i="8" s="1"/>
  <c r="G4852" i="8" s="1"/>
  <c r="G4890" i="8" s="1"/>
  <c r="G4928" i="8" s="1"/>
  <c r="G4966" i="8" s="1"/>
  <c r="G5004" i="8" s="1"/>
  <c r="G5042" i="8" s="1"/>
  <c r="G5080" i="8" s="1"/>
  <c r="G5118" i="8" s="1"/>
  <c r="G5156" i="8" s="1"/>
  <c r="G5194" i="8" s="1"/>
  <c r="G5232" i="8" s="1"/>
  <c r="G5270" i="8" s="1"/>
  <c r="G5308" i="8" s="1"/>
  <c r="G5346" i="8" s="1"/>
  <c r="G5384" i="8" s="1"/>
  <c r="G5422" i="8" s="1"/>
  <c r="G5460" i="8" s="1"/>
  <c r="G5498" i="8" s="1"/>
  <c r="G5536" i="8" s="1"/>
  <c r="G5574" i="8" s="1"/>
  <c r="G5612" i="8" s="1"/>
  <c r="G5650" i="8" s="1"/>
  <c r="G5688" i="8" s="1"/>
  <c r="G5726" i="8" s="1"/>
  <c r="G5764" i="8" s="1"/>
  <c r="G5802" i="8" s="1"/>
  <c r="G5840" i="8" s="1"/>
  <c r="G5878" i="8" s="1"/>
  <c r="G5916" i="8" s="1"/>
  <c r="G5954" i="8" s="1"/>
  <c r="G5992" i="8" s="1"/>
  <c r="G6030" i="8" s="1"/>
  <c r="G6068" i="8" s="1"/>
  <c r="G6106" i="8" s="1"/>
  <c r="G6144" i="8" s="1"/>
  <c r="G6182" i="8" s="1"/>
  <c r="G6220" i="8" s="1"/>
  <c r="G6258" i="8" s="1"/>
  <c r="G6296" i="8" s="1"/>
  <c r="G6334" i="8" s="1"/>
  <c r="G6372" i="8" s="1"/>
  <c r="G6410" i="8" s="1"/>
  <c r="G6448" i="8" s="1"/>
  <c r="G6486" i="8" s="1"/>
  <c r="G6524" i="8" s="1"/>
  <c r="G6562" i="8" s="1"/>
  <c r="G6600" i="8" s="1"/>
  <c r="G6638" i="8" s="1"/>
  <c r="G6676" i="8" s="1"/>
  <c r="G6714" i="8" s="1"/>
  <c r="G6752" i="8" s="1"/>
  <c r="G6790" i="8" s="1"/>
  <c r="G6828" i="8" s="1"/>
  <c r="G6866" i="8" s="1"/>
  <c r="G6904" i="8" s="1"/>
  <c r="G6942" i="8" s="1"/>
  <c r="G6980" i="8" s="1"/>
  <c r="G7018" i="8" s="1"/>
  <c r="G7056" i="8" s="1"/>
  <c r="G7094" i="8" s="1"/>
  <c r="G7132" i="8" s="1"/>
  <c r="G7170" i="8" s="1"/>
  <c r="G7208" i="8" s="1"/>
  <c r="G7246" i="8" s="1"/>
  <c r="G7284" i="8" s="1"/>
  <c r="G7322" i="8" s="1"/>
  <c r="G7360" i="8" s="1"/>
  <c r="G7398" i="8" s="1"/>
  <c r="G7436" i="8" s="1"/>
  <c r="G7474" i="8" s="1"/>
  <c r="G7512" i="8" s="1"/>
  <c r="G7550" i="8" s="1"/>
  <c r="G7588" i="8" s="1"/>
  <c r="G7626" i="8" s="1"/>
  <c r="G7664" i="8" s="1"/>
  <c r="G7702" i="8" s="1"/>
  <c r="G7740" i="8" s="1"/>
  <c r="G7778" i="8" s="1"/>
  <c r="G7816" i="8" s="1"/>
  <c r="G7854" i="8" s="1"/>
  <c r="G7892" i="8" s="1"/>
  <c r="G7930" i="8" s="1"/>
  <c r="G7968" i="8" s="1"/>
  <c r="G8006" i="8" s="1"/>
  <c r="G8044" i="8" s="1"/>
  <c r="G8082" i="8" s="1"/>
  <c r="G8120" i="8" s="1"/>
  <c r="G8158" i="8" s="1"/>
  <c r="G8196" i="8" s="1"/>
  <c r="G8234" i="8" s="1"/>
  <c r="G8272" i="8" s="1"/>
  <c r="G8310" i="8" s="1"/>
  <c r="G8348" i="8" s="1"/>
  <c r="G8386" i="8" s="1"/>
  <c r="G8424" i="8" s="1"/>
  <c r="G8462" i="8" s="1"/>
  <c r="G8500" i="8" s="1"/>
  <c r="G8538" i="8" s="1"/>
  <c r="G8576" i="8" s="1"/>
  <c r="G8614" i="8" s="1"/>
  <c r="G8652" i="8" s="1"/>
  <c r="G8690" i="8" s="1"/>
  <c r="G8728" i="8" s="1"/>
  <c r="G8766" i="8" s="1"/>
  <c r="G8804" i="8" s="1"/>
  <c r="G8842" i="8" s="1"/>
  <c r="G8880" i="8" s="1"/>
  <c r="G8918" i="8" s="1"/>
  <c r="G8956" i="8" s="1"/>
  <c r="G8994" i="8" s="1"/>
  <c r="G9032" i="8" s="1"/>
  <c r="G9070" i="8" s="1"/>
  <c r="G9108" i="8" s="1"/>
  <c r="G9146" i="8" s="1"/>
  <c r="G9184" i="8" s="1"/>
  <c r="G9222" i="8" s="1"/>
  <c r="G9260" i="8" s="1"/>
  <c r="G9298" i="8" s="1"/>
  <c r="G9336" i="8" s="1"/>
  <c r="G9374" i="8" s="1"/>
  <c r="G9412" i="8" s="1"/>
  <c r="G9450" i="8" s="1"/>
  <c r="G9488" i="8" s="1"/>
  <c r="G9526" i="8" s="1"/>
  <c r="G9564" i="8" s="1"/>
  <c r="G9602" i="8" s="1"/>
  <c r="G9640" i="8" s="1"/>
  <c r="G9678" i="8" s="1"/>
  <c r="G9716" i="8" s="1"/>
  <c r="G9754" i="8" s="1"/>
  <c r="G9792" i="8" s="1"/>
  <c r="G9830" i="8" s="1"/>
  <c r="G9868" i="8" s="1"/>
  <c r="G9906" i="8" s="1"/>
  <c r="G9944" i="8" s="1"/>
  <c r="G9982" i="8" s="1"/>
  <c r="G10020" i="8" s="1"/>
  <c r="G10058" i="8" s="1"/>
  <c r="G10096" i="8" s="1"/>
  <c r="G10134" i="8" s="1"/>
  <c r="G10172" i="8" s="1"/>
  <c r="G10210" i="8" s="1"/>
  <c r="G10248" i="8" s="1"/>
  <c r="G10286" i="8" s="1"/>
  <c r="G10324" i="8" s="1"/>
  <c r="G10362" i="8" s="1"/>
  <c r="G10400" i="8" s="1"/>
  <c r="G10438" i="8" s="1"/>
  <c r="G10476" i="8" s="1"/>
  <c r="G10514" i="8" s="1"/>
  <c r="G10552" i="8" s="1"/>
  <c r="G10590" i="8" s="1"/>
  <c r="G10628" i="8" s="1"/>
  <c r="G10666" i="8" s="1"/>
  <c r="G10704" i="8" s="1"/>
  <c r="G10742" i="8" s="1"/>
  <c r="G10780" i="8" s="1"/>
  <c r="G10818" i="8" s="1"/>
  <c r="G10856" i="8" s="1"/>
  <c r="G10894" i="8" s="1"/>
  <c r="G10932" i="8" s="1"/>
  <c r="G10970" i="8" s="1"/>
  <c r="G11008" i="8" s="1"/>
  <c r="G11046" i="8" s="1"/>
  <c r="G11084" i="8" s="1"/>
  <c r="G11122" i="8" s="1"/>
  <c r="G11160" i="8" s="1"/>
  <c r="G11198" i="8" s="1"/>
  <c r="G11236" i="8" s="1"/>
  <c r="G11274" i="8" s="1"/>
  <c r="G11312" i="8" s="1"/>
  <c r="G11350" i="8" s="1"/>
  <c r="G11388" i="8" s="1"/>
  <c r="G11426" i="8" s="1"/>
  <c r="G11464" i="8" s="1"/>
  <c r="G11502" i="8" s="1"/>
  <c r="G11540" i="8" s="1"/>
  <c r="G11578" i="8" s="1"/>
  <c r="G11616" i="8" s="1"/>
  <c r="G11654" i="8" s="1"/>
  <c r="G11692" i="8" s="1"/>
  <c r="G11730" i="8" s="1"/>
  <c r="G11768" i="8" s="1"/>
  <c r="G11806" i="8" s="1"/>
  <c r="G11844" i="8" s="1"/>
  <c r="G11882" i="8" s="1"/>
  <c r="G11920" i="8" s="1"/>
  <c r="G11958" i="8" s="1"/>
  <c r="G11996" i="8" s="1"/>
  <c r="G12034" i="8" s="1"/>
  <c r="G12072" i="8" s="1"/>
  <c r="G12110" i="8" s="1"/>
  <c r="G12148" i="8" s="1"/>
  <c r="G12186" i="8" s="1"/>
  <c r="G12224" i="8" s="1"/>
  <c r="G12262" i="8" s="1"/>
  <c r="G12300" i="8" s="1"/>
  <c r="G12338" i="8" s="1"/>
  <c r="G12376" i="8" s="1"/>
  <c r="G12414" i="8" s="1"/>
  <c r="G12452" i="8" s="1"/>
  <c r="G12490" i="8" s="1"/>
  <c r="G12528" i="8" s="1"/>
  <c r="G12566" i="8" s="1"/>
  <c r="G12604" i="8" s="1"/>
  <c r="G12642" i="8" s="1"/>
  <c r="G12680" i="8" s="1"/>
  <c r="G12718" i="8" s="1"/>
  <c r="G12756" i="8" s="1"/>
  <c r="G12794" i="8" s="1"/>
  <c r="G12832" i="8" s="1"/>
  <c r="G12870" i="8" s="1"/>
  <c r="G12908" i="8" s="1"/>
  <c r="H102" i="8"/>
  <c r="H140" i="8" s="1"/>
  <c r="H178" i="8" s="1"/>
  <c r="H216" i="8" s="1"/>
  <c r="H254" i="8" s="1"/>
  <c r="H292" i="8" s="1"/>
  <c r="H330" i="8" s="1"/>
  <c r="H368" i="8" s="1"/>
  <c r="H406" i="8" s="1"/>
  <c r="H444" i="8" s="1"/>
  <c r="H482" i="8" s="1"/>
  <c r="H520" i="8" s="1"/>
  <c r="H558" i="8" s="1"/>
  <c r="H596" i="8" s="1"/>
  <c r="H634" i="8" s="1"/>
  <c r="H672" i="8" s="1"/>
  <c r="H710" i="8" s="1"/>
  <c r="H748" i="8" s="1"/>
  <c r="H786" i="8" s="1"/>
  <c r="H824" i="8" s="1"/>
  <c r="H862" i="8" s="1"/>
  <c r="H900" i="8" s="1"/>
  <c r="H938" i="8" s="1"/>
  <c r="H976" i="8" s="1"/>
  <c r="H1014" i="8" s="1"/>
  <c r="H1052" i="8" s="1"/>
  <c r="H1090" i="8" s="1"/>
  <c r="H1128" i="8" s="1"/>
  <c r="H1166" i="8" s="1"/>
  <c r="H1204" i="8" s="1"/>
  <c r="H1242" i="8" s="1"/>
  <c r="H1280" i="8" s="1"/>
  <c r="H1318" i="8" s="1"/>
  <c r="H1356" i="8" s="1"/>
  <c r="H1394" i="8" s="1"/>
  <c r="H1432" i="8" s="1"/>
  <c r="H1470" i="8" s="1"/>
  <c r="H1508" i="8" s="1"/>
  <c r="H1546" i="8" s="1"/>
  <c r="H1584" i="8" s="1"/>
  <c r="H1622" i="8" s="1"/>
  <c r="H1660" i="8" s="1"/>
  <c r="H1698" i="8" s="1"/>
  <c r="H1736" i="8" s="1"/>
  <c r="H1774" i="8" s="1"/>
  <c r="H1812" i="8" s="1"/>
  <c r="H1850" i="8" s="1"/>
  <c r="H1888" i="8" s="1"/>
  <c r="H1926" i="8" s="1"/>
  <c r="H1964" i="8" s="1"/>
  <c r="H2002" i="8" s="1"/>
  <c r="H2040" i="8" s="1"/>
  <c r="H2078" i="8" s="1"/>
  <c r="H2116" i="8" s="1"/>
  <c r="H2154" i="8" s="1"/>
  <c r="H2192" i="8" s="1"/>
  <c r="H2230" i="8" s="1"/>
  <c r="H2268" i="8" s="1"/>
  <c r="H2306" i="8" s="1"/>
  <c r="H2344" i="8" s="1"/>
  <c r="H2382" i="8" s="1"/>
  <c r="H2420" i="8" s="1"/>
  <c r="H2458" i="8" s="1"/>
  <c r="H2496" i="8" s="1"/>
  <c r="H2534" i="8" s="1"/>
  <c r="H2572" i="8" s="1"/>
  <c r="H2610" i="8" s="1"/>
  <c r="H2648" i="8" s="1"/>
  <c r="H2686" i="8" s="1"/>
  <c r="H2724" i="8" s="1"/>
  <c r="H2762" i="8" s="1"/>
  <c r="H2800" i="8" s="1"/>
  <c r="H2838" i="8" s="1"/>
  <c r="H2876" i="8" s="1"/>
  <c r="H2914" i="8" s="1"/>
  <c r="H2952" i="8" s="1"/>
  <c r="H2990" i="8" s="1"/>
  <c r="H3028" i="8" s="1"/>
  <c r="H3066" i="8" s="1"/>
  <c r="H3104" i="8" s="1"/>
  <c r="H3142" i="8" s="1"/>
  <c r="H3180" i="8" s="1"/>
  <c r="H3218" i="8" s="1"/>
  <c r="H3256" i="8" s="1"/>
  <c r="H3294" i="8" s="1"/>
  <c r="H3332" i="8" s="1"/>
  <c r="H3370" i="8" s="1"/>
  <c r="H3408" i="8" s="1"/>
  <c r="H3446" i="8" s="1"/>
  <c r="H3484" i="8" s="1"/>
  <c r="H3522" i="8" s="1"/>
  <c r="H3560" i="8" s="1"/>
  <c r="H3598" i="8" s="1"/>
  <c r="H3636" i="8" s="1"/>
  <c r="H3674" i="8" s="1"/>
  <c r="H3712" i="8" s="1"/>
  <c r="H3750" i="8" s="1"/>
  <c r="H3788" i="8" s="1"/>
  <c r="H3826" i="8" s="1"/>
  <c r="H3864" i="8" s="1"/>
  <c r="H3902" i="8" s="1"/>
  <c r="H3940" i="8" s="1"/>
  <c r="H3978" i="8" s="1"/>
  <c r="H4016" i="8" s="1"/>
  <c r="H4054" i="8" s="1"/>
  <c r="H4092" i="8" s="1"/>
  <c r="H4130" i="8" s="1"/>
  <c r="H4168" i="8" s="1"/>
  <c r="H4206" i="8" s="1"/>
  <c r="H4244" i="8" s="1"/>
  <c r="H4282" i="8" s="1"/>
  <c r="H4320" i="8" s="1"/>
  <c r="H4358" i="8" s="1"/>
  <c r="H4396" i="8" s="1"/>
  <c r="H4434" i="8" s="1"/>
  <c r="H4472" i="8" s="1"/>
  <c r="H4510" i="8" s="1"/>
  <c r="H4548" i="8" s="1"/>
  <c r="H4586" i="8" s="1"/>
  <c r="H4624" i="8" s="1"/>
  <c r="H4662" i="8" s="1"/>
  <c r="H4700" i="8" s="1"/>
  <c r="H4738" i="8" s="1"/>
  <c r="H4776" i="8" s="1"/>
  <c r="H4814" i="8" s="1"/>
  <c r="H4852" i="8" s="1"/>
  <c r="H4890" i="8" s="1"/>
  <c r="H4928" i="8" s="1"/>
  <c r="H4966" i="8" s="1"/>
  <c r="H5004" i="8" s="1"/>
  <c r="H5042" i="8" s="1"/>
  <c r="H5080" i="8" s="1"/>
  <c r="H5118" i="8" s="1"/>
  <c r="H5156" i="8" s="1"/>
  <c r="H5194" i="8" s="1"/>
  <c r="H5232" i="8" s="1"/>
  <c r="H5270" i="8" s="1"/>
  <c r="H5308" i="8" s="1"/>
  <c r="H5346" i="8" s="1"/>
  <c r="H5384" i="8" s="1"/>
  <c r="H5422" i="8" s="1"/>
  <c r="H5460" i="8" s="1"/>
  <c r="H5498" i="8" s="1"/>
  <c r="H5536" i="8" s="1"/>
  <c r="H5574" i="8" s="1"/>
  <c r="H5612" i="8" s="1"/>
  <c r="H5650" i="8" s="1"/>
  <c r="H5688" i="8" s="1"/>
  <c r="H5726" i="8" s="1"/>
  <c r="H5764" i="8" s="1"/>
  <c r="H5802" i="8" s="1"/>
  <c r="H5840" i="8" s="1"/>
  <c r="H5878" i="8" s="1"/>
  <c r="H5916" i="8" s="1"/>
  <c r="H5954" i="8" s="1"/>
  <c r="H5992" i="8" s="1"/>
  <c r="H6030" i="8" s="1"/>
  <c r="H6068" i="8" s="1"/>
  <c r="H6106" i="8" s="1"/>
  <c r="H6144" i="8" s="1"/>
  <c r="H6182" i="8" s="1"/>
  <c r="H6220" i="8" s="1"/>
  <c r="H6258" i="8" s="1"/>
  <c r="H6296" i="8" s="1"/>
  <c r="H6334" i="8" s="1"/>
  <c r="H6372" i="8" s="1"/>
  <c r="H6410" i="8" s="1"/>
  <c r="H6448" i="8" s="1"/>
  <c r="H6486" i="8" s="1"/>
  <c r="H6524" i="8" s="1"/>
  <c r="H6562" i="8" s="1"/>
  <c r="H6600" i="8" s="1"/>
  <c r="H6638" i="8" s="1"/>
  <c r="H6676" i="8" s="1"/>
  <c r="H6714" i="8" s="1"/>
  <c r="H6752" i="8" s="1"/>
  <c r="H6790" i="8" s="1"/>
  <c r="H6828" i="8" s="1"/>
  <c r="H6866" i="8" s="1"/>
  <c r="H6904" i="8" s="1"/>
  <c r="H6942" i="8" s="1"/>
  <c r="H6980" i="8" s="1"/>
  <c r="H7018" i="8" s="1"/>
  <c r="H7056" i="8" s="1"/>
  <c r="H7094" i="8" s="1"/>
  <c r="H7132" i="8" s="1"/>
  <c r="H7170" i="8" s="1"/>
  <c r="H7208" i="8" s="1"/>
  <c r="H7246" i="8" s="1"/>
  <c r="H7284" i="8" s="1"/>
  <c r="H7322" i="8" s="1"/>
  <c r="H7360" i="8" s="1"/>
  <c r="H7398" i="8" s="1"/>
  <c r="H7436" i="8" s="1"/>
  <c r="H7474" i="8" s="1"/>
  <c r="H7512" i="8" s="1"/>
  <c r="H7550" i="8" s="1"/>
  <c r="H7588" i="8" s="1"/>
  <c r="H7626" i="8" s="1"/>
  <c r="H7664" i="8" s="1"/>
  <c r="H7702" i="8" s="1"/>
  <c r="H7740" i="8" s="1"/>
  <c r="H7778" i="8" s="1"/>
  <c r="H7816" i="8" s="1"/>
  <c r="H7854" i="8" s="1"/>
  <c r="H7892" i="8" s="1"/>
  <c r="H7930" i="8" s="1"/>
  <c r="H7968" i="8" s="1"/>
  <c r="H8006" i="8" s="1"/>
  <c r="H8044" i="8" s="1"/>
  <c r="H8082" i="8" s="1"/>
  <c r="H8120" i="8" s="1"/>
  <c r="H8158" i="8" s="1"/>
  <c r="H8196" i="8" s="1"/>
  <c r="H8234" i="8" s="1"/>
  <c r="H8272" i="8" s="1"/>
  <c r="H8310" i="8" s="1"/>
  <c r="H8348" i="8" s="1"/>
  <c r="H8386" i="8" s="1"/>
  <c r="H8424" i="8" s="1"/>
  <c r="H8462" i="8" s="1"/>
  <c r="H8500" i="8" s="1"/>
  <c r="H8538" i="8" s="1"/>
  <c r="H8576" i="8" s="1"/>
  <c r="H8614" i="8" s="1"/>
  <c r="H8652" i="8" s="1"/>
  <c r="H8690" i="8" s="1"/>
  <c r="H8728" i="8" s="1"/>
  <c r="H8766" i="8" s="1"/>
  <c r="H8804" i="8" s="1"/>
  <c r="H8842" i="8" s="1"/>
  <c r="H8880" i="8" s="1"/>
  <c r="H8918" i="8" s="1"/>
  <c r="H8956" i="8" s="1"/>
  <c r="H8994" i="8" s="1"/>
  <c r="H9032" i="8" s="1"/>
  <c r="H9070" i="8" s="1"/>
  <c r="H9108" i="8" s="1"/>
  <c r="H9146" i="8" s="1"/>
  <c r="H9184" i="8" s="1"/>
  <c r="H9222" i="8" s="1"/>
  <c r="H9260" i="8" s="1"/>
  <c r="H9298" i="8" s="1"/>
  <c r="H9336" i="8" s="1"/>
  <c r="H9374" i="8" s="1"/>
  <c r="H9412" i="8" s="1"/>
  <c r="H9450" i="8" s="1"/>
  <c r="H9488" i="8" s="1"/>
  <c r="H9526" i="8" s="1"/>
  <c r="H9564" i="8" s="1"/>
  <c r="H9602" i="8" s="1"/>
  <c r="H9640" i="8" s="1"/>
  <c r="H9678" i="8" s="1"/>
  <c r="H9716" i="8" s="1"/>
  <c r="H9754" i="8" s="1"/>
  <c r="H9792" i="8" s="1"/>
  <c r="H9830" i="8" s="1"/>
  <c r="H9868" i="8" s="1"/>
  <c r="H9906" i="8" s="1"/>
  <c r="H9944" i="8" s="1"/>
  <c r="H9982" i="8" s="1"/>
  <c r="H10020" i="8" s="1"/>
  <c r="H10058" i="8" s="1"/>
  <c r="H10096" i="8" s="1"/>
  <c r="H10134" i="8" s="1"/>
  <c r="H10172" i="8" s="1"/>
  <c r="H10210" i="8" s="1"/>
  <c r="H10248" i="8" s="1"/>
  <c r="H10286" i="8" s="1"/>
  <c r="H10324" i="8" s="1"/>
  <c r="H10362" i="8" s="1"/>
  <c r="H10400" i="8" s="1"/>
  <c r="H10438" i="8" s="1"/>
  <c r="H10476" i="8" s="1"/>
  <c r="H10514" i="8" s="1"/>
  <c r="H10552" i="8" s="1"/>
  <c r="H10590" i="8" s="1"/>
  <c r="H10628" i="8" s="1"/>
  <c r="H10666" i="8" s="1"/>
  <c r="H10704" i="8" s="1"/>
  <c r="H10742" i="8" s="1"/>
  <c r="H10780" i="8" s="1"/>
  <c r="H10818" i="8" s="1"/>
  <c r="H10856" i="8" s="1"/>
  <c r="H10894" i="8" s="1"/>
  <c r="H10932" i="8" s="1"/>
  <c r="H10970" i="8" s="1"/>
  <c r="H11008" i="8" s="1"/>
  <c r="H11046" i="8" s="1"/>
  <c r="H11084" i="8" s="1"/>
  <c r="H11122" i="8" s="1"/>
  <c r="H11160" i="8" s="1"/>
  <c r="H11198" i="8" s="1"/>
  <c r="H11236" i="8" s="1"/>
  <c r="H11274" i="8" s="1"/>
  <c r="H11312" i="8" s="1"/>
  <c r="H11350" i="8" s="1"/>
  <c r="H11388" i="8" s="1"/>
  <c r="H11426" i="8" s="1"/>
  <c r="H11464" i="8" s="1"/>
  <c r="H11502" i="8" s="1"/>
  <c r="H11540" i="8" s="1"/>
  <c r="H11578" i="8" s="1"/>
  <c r="H11616" i="8" s="1"/>
  <c r="H11654" i="8" s="1"/>
  <c r="H11692" i="8" s="1"/>
  <c r="H11730" i="8" s="1"/>
  <c r="H11768" i="8" s="1"/>
  <c r="H11806" i="8" s="1"/>
  <c r="H11844" i="8" s="1"/>
  <c r="H11882" i="8" s="1"/>
  <c r="H11920" i="8" s="1"/>
  <c r="H11958" i="8" s="1"/>
  <c r="H11996" i="8" s="1"/>
  <c r="H12034" i="8" s="1"/>
  <c r="H12072" i="8" s="1"/>
  <c r="H12110" i="8" s="1"/>
  <c r="H12148" i="8" s="1"/>
  <c r="H12186" i="8" s="1"/>
  <c r="H12224" i="8" s="1"/>
  <c r="H12262" i="8" s="1"/>
  <c r="H12300" i="8" s="1"/>
  <c r="H12338" i="8" s="1"/>
  <c r="H12376" i="8" s="1"/>
  <c r="H12414" i="8" s="1"/>
  <c r="H12452" i="8" s="1"/>
  <c r="H12490" i="8" s="1"/>
  <c r="H12528" i="8" s="1"/>
  <c r="H12566" i="8" s="1"/>
  <c r="H12604" i="8" s="1"/>
  <c r="H12642" i="8" s="1"/>
  <c r="H12680" i="8" s="1"/>
  <c r="H12718" i="8" s="1"/>
  <c r="H12756" i="8" s="1"/>
  <c r="H12794" i="8" s="1"/>
  <c r="H12832" i="8" s="1"/>
  <c r="H12870" i="8" s="1"/>
  <c r="H12908" i="8" s="1"/>
  <c r="J102" i="8"/>
  <c r="J140" i="8" s="1"/>
  <c r="J178" i="8" s="1"/>
  <c r="J216" i="8" s="1"/>
  <c r="J254" i="8" s="1"/>
  <c r="J292" i="8" s="1"/>
  <c r="J330" i="8" s="1"/>
  <c r="J368" i="8" s="1"/>
  <c r="J406" i="8" s="1"/>
  <c r="J444" i="8" s="1"/>
  <c r="J482" i="8" s="1"/>
  <c r="J520" i="8" s="1"/>
  <c r="J558" i="8" s="1"/>
  <c r="J596" i="8" s="1"/>
  <c r="J634" i="8" s="1"/>
  <c r="J672" i="8" s="1"/>
  <c r="J710" i="8" s="1"/>
  <c r="J748" i="8" s="1"/>
  <c r="J786" i="8" s="1"/>
  <c r="J824" i="8" s="1"/>
  <c r="J862" i="8" s="1"/>
  <c r="J900" i="8" s="1"/>
  <c r="J938" i="8" s="1"/>
  <c r="J976" i="8" s="1"/>
  <c r="J1014" i="8" s="1"/>
  <c r="J1052" i="8" s="1"/>
  <c r="J1090" i="8" s="1"/>
  <c r="J1128" i="8" s="1"/>
  <c r="J1166" i="8" s="1"/>
  <c r="J1204" i="8" s="1"/>
  <c r="J1242" i="8" s="1"/>
  <c r="J1280" i="8" s="1"/>
  <c r="J1318" i="8" s="1"/>
  <c r="J1356" i="8" s="1"/>
  <c r="J1394" i="8" s="1"/>
  <c r="J1432" i="8" s="1"/>
  <c r="J1470" i="8" s="1"/>
  <c r="J1508" i="8" s="1"/>
  <c r="J1546" i="8" s="1"/>
  <c r="J1584" i="8" s="1"/>
  <c r="J1622" i="8" s="1"/>
  <c r="J1660" i="8" s="1"/>
  <c r="J1698" i="8" s="1"/>
  <c r="J1736" i="8" s="1"/>
  <c r="J1774" i="8" s="1"/>
  <c r="J1812" i="8" s="1"/>
  <c r="J1850" i="8" s="1"/>
  <c r="J1888" i="8" s="1"/>
  <c r="J1926" i="8" s="1"/>
  <c r="J1964" i="8" s="1"/>
  <c r="J2002" i="8" s="1"/>
  <c r="J2040" i="8" s="1"/>
  <c r="J2078" i="8" s="1"/>
  <c r="J2116" i="8" s="1"/>
  <c r="J2154" i="8" s="1"/>
  <c r="J2192" i="8" s="1"/>
  <c r="J2230" i="8" s="1"/>
  <c r="J2268" i="8" s="1"/>
  <c r="J2306" i="8" s="1"/>
  <c r="J2344" i="8" s="1"/>
  <c r="J2382" i="8" s="1"/>
  <c r="J2420" i="8" s="1"/>
  <c r="J2458" i="8" s="1"/>
  <c r="J2496" i="8" s="1"/>
  <c r="J2534" i="8" s="1"/>
  <c r="J2572" i="8" s="1"/>
  <c r="J2610" i="8" s="1"/>
  <c r="J2648" i="8" s="1"/>
  <c r="J2686" i="8" s="1"/>
  <c r="J2724" i="8" s="1"/>
  <c r="J2762" i="8" s="1"/>
  <c r="J2800" i="8" s="1"/>
  <c r="J2838" i="8" s="1"/>
  <c r="J2876" i="8" s="1"/>
  <c r="J2914" i="8" s="1"/>
  <c r="J2952" i="8" s="1"/>
  <c r="J2990" i="8" s="1"/>
  <c r="J3028" i="8" s="1"/>
  <c r="J3066" i="8" s="1"/>
  <c r="J3104" i="8" s="1"/>
  <c r="J3142" i="8" s="1"/>
  <c r="J3180" i="8" s="1"/>
  <c r="J3218" i="8" s="1"/>
  <c r="J3256" i="8" s="1"/>
  <c r="J3294" i="8" s="1"/>
  <c r="J3332" i="8" s="1"/>
  <c r="J3370" i="8" s="1"/>
  <c r="J3408" i="8" s="1"/>
  <c r="J3446" i="8" s="1"/>
  <c r="J3484" i="8" s="1"/>
  <c r="J3522" i="8" s="1"/>
  <c r="J3560" i="8" s="1"/>
  <c r="J3598" i="8" s="1"/>
  <c r="J3636" i="8" s="1"/>
  <c r="J3674" i="8" s="1"/>
  <c r="J3712" i="8" s="1"/>
  <c r="J3750" i="8" s="1"/>
  <c r="J3788" i="8" s="1"/>
  <c r="J3826" i="8" s="1"/>
  <c r="J3864" i="8" s="1"/>
  <c r="J3902" i="8" s="1"/>
  <c r="J3940" i="8" s="1"/>
  <c r="J3978" i="8" s="1"/>
  <c r="J4016" i="8" s="1"/>
  <c r="J4054" i="8" s="1"/>
  <c r="J4092" i="8" s="1"/>
  <c r="J4130" i="8" s="1"/>
  <c r="J4168" i="8" s="1"/>
  <c r="J4206" i="8" s="1"/>
  <c r="J4244" i="8" s="1"/>
  <c r="J4282" i="8" s="1"/>
  <c r="J4320" i="8" s="1"/>
  <c r="J4358" i="8" s="1"/>
  <c r="J4396" i="8" s="1"/>
  <c r="J4434" i="8" s="1"/>
  <c r="J4472" i="8" s="1"/>
  <c r="J4510" i="8" s="1"/>
  <c r="J4548" i="8" s="1"/>
  <c r="J4586" i="8" s="1"/>
  <c r="J4624" i="8" s="1"/>
  <c r="J4662" i="8" s="1"/>
  <c r="J4700" i="8" s="1"/>
  <c r="J4738" i="8" s="1"/>
  <c r="J4776" i="8" s="1"/>
  <c r="J4814" i="8" s="1"/>
  <c r="J4852" i="8" s="1"/>
  <c r="J4890" i="8" s="1"/>
  <c r="J4928" i="8" s="1"/>
  <c r="J4966" i="8" s="1"/>
  <c r="J5004" i="8" s="1"/>
  <c r="J5042" i="8" s="1"/>
  <c r="J5080" i="8" s="1"/>
  <c r="J5118" i="8" s="1"/>
  <c r="J5156" i="8" s="1"/>
  <c r="J5194" i="8" s="1"/>
  <c r="J5232" i="8" s="1"/>
  <c r="J5270" i="8" s="1"/>
  <c r="J5308" i="8" s="1"/>
  <c r="J5346" i="8" s="1"/>
  <c r="J5384" i="8" s="1"/>
  <c r="J5422" i="8" s="1"/>
  <c r="J5460" i="8" s="1"/>
  <c r="J5498" i="8" s="1"/>
  <c r="J5536" i="8" s="1"/>
  <c r="J5574" i="8" s="1"/>
  <c r="J5612" i="8" s="1"/>
  <c r="J5650" i="8" s="1"/>
  <c r="J5688" i="8" s="1"/>
  <c r="J5726" i="8" s="1"/>
  <c r="J5764" i="8" s="1"/>
  <c r="J5802" i="8" s="1"/>
  <c r="J5840" i="8" s="1"/>
  <c r="J5878" i="8" s="1"/>
  <c r="J5916" i="8" s="1"/>
  <c r="J5954" i="8" s="1"/>
  <c r="J5992" i="8" s="1"/>
  <c r="J6030" i="8" s="1"/>
  <c r="J6068" i="8" s="1"/>
  <c r="J6106" i="8" s="1"/>
  <c r="J6144" i="8" s="1"/>
  <c r="J6182" i="8" s="1"/>
  <c r="J6220" i="8" s="1"/>
  <c r="J6258" i="8" s="1"/>
  <c r="J6296" i="8" s="1"/>
  <c r="J6334" i="8" s="1"/>
  <c r="J6372" i="8" s="1"/>
  <c r="J6410" i="8" s="1"/>
  <c r="J6448" i="8" s="1"/>
  <c r="J6486" i="8" s="1"/>
  <c r="J6524" i="8" s="1"/>
  <c r="J6562" i="8" s="1"/>
  <c r="J6600" i="8" s="1"/>
  <c r="J6638" i="8" s="1"/>
  <c r="J6676" i="8" s="1"/>
  <c r="J6714" i="8" s="1"/>
  <c r="J6752" i="8" s="1"/>
  <c r="J6790" i="8" s="1"/>
  <c r="J6828" i="8" s="1"/>
  <c r="J6866" i="8" s="1"/>
  <c r="J6904" i="8" s="1"/>
  <c r="J6942" i="8" s="1"/>
  <c r="J6980" i="8" s="1"/>
  <c r="J7018" i="8" s="1"/>
  <c r="J7056" i="8" s="1"/>
  <c r="J7094" i="8" s="1"/>
  <c r="J7132" i="8" s="1"/>
  <c r="J7170" i="8" s="1"/>
  <c r="J7208" i="8" s="1"/>
  <c r="J7246" i="8" s="1"/>
  <c r="J7284" i="8" s="1"/>
  <c r="J7322" i="8" s="1"/>
  <c r="J7360" i="8" s="1"/>
  <c r="J7398" i="8" s="1"/>
  <c r="J7436" i="8" s="1"/>
  <c r="J7474" i="8" s="1"/>
  <c r="J7512" i="8" s="1"/>
  <c r="J7550" i="8" s="1"/>
  <c r="J7588" i="8" s="1"/>
  <c r="J7626" i="8" s="1"/>
  <c r="J7664" i="8" s="1"/>
  <c r="J7702" i="8" s="1"/>
  <c r="J7740" i="8" s="1"/>
  <c r="J7778" i="8" s="1"/>
  <c r="J7816" i="8" s="1"/>
  <c r="J7854" i="8" s="1"/>
  <c r="J7892" i="8" s="1"/>
  <c r="J7930" i="8" s="1"/>
  <c r="J7968" i="8" s="1"/>
  <c r="J8006" i="8" s="1"/>
  <c r="J8044" i="8" s="1"/>
  <c r="J8082" i="8" s="1"/>
  <c r="J8120" i="8" s="1"/>
  <c r="J8158" i="8" s="1"/>
  <c r="J8196" i="8" s="1"/>
  <c r="J8234" i="8" s="1"/>
  <c r="J8272" i="8" s="1"/>
  <c r="J8310" i="8" s="1"/>
  <c r="J8348" i="8" s="1"/>
  <c r="J8386" i="8" s="1"/>
  <c r="J8424" i="8" s="1"/>
  <c r="J8462" i="8" s="1"/>
  <c r="J8500" i="8" s="1"/>
  <c r="J8538" i="8" s="1"/>
  <c r="J8576" i="8" s="1"/>
  <c r="J8614" i="8" s="1"/>
  <c r="J8652" i="8" s="1"/>
  <c r="J8690" i="8" s="1"/>
  <c r="J8728" i="8" s="1"/>
  <c r="J8766" i="8" s="1"/>
  <c r="J8804" i="8" s="1"/>
  <c r="J8842" i="8" s="1"/>
  <c r="J8880" i="8" s="1"/>
  <c r="J8918" i="8" s="1"/>
  <c r="J8956" i="8" s="1"/>
  <c r="J8994" i="8" s="1"/>
  <c r="J9032" i="8" s="1"/>
  <c r="J9070" i="8" s="1"/>
  <c r="J9108" i="8" s="1"/>
  <c r="J9146" i="8" s="1"/>
  <c r="J9184" i="8" s="1"/>
  <c r="J9222" i="8" s="1"/>
  <c r="J9260" i="8" s="1"/>
  <c r="J9298" i="8" s="1"/>
  <c r="J9336" i="8" s="1"/>
  <c r="J9374" i="8" s="1"/>
  <c r="J9412" i="8" s="1"/>
  <c r="J9450" i="8" s="1"/>
  <c r="J9488" i="8" s="1"/>
  <c r="J9526" i="8" s="1"/>
  <c r="J9564" i="8" s="1"/>
  <c r="J9602" i="8" s="1"/>
  <c r="J9640" i="8" s="1"/>
  <c r="J9678" i="8" s="1"/>
  <c r="J9716" i="8" s="1"/>
  <c r="J9754" i="8" s="1"/>
  <c r="J9792" i="8" s="1"/>
  <c r="J9830" i="8" s="1"/>
  <c r="J9868" i="8" s="1"/>
  <c r="J9906" i="8" s="1"/>
  <c r="J9944" i="8" s="1"/>
  <c r="J9982" i="8" s="1"/>
  <c r="J10020" i="8" s="1"/>
  <c r="J10058" i="8" s="1"/>
  <c r="J10096" i="8" s="1"/>
  <c r="J10134" i="8" s="1"/>
  <c r="J10172" i="8" s="1"/>
  <c r="J10210" i="8" s="1"/>
  <c r="J10248" i="8" s="1"/>
  <c r="J10286" i="8" s="1"/>
  <c r="J10324" i="8" s="1"/>
  <c r="J10362" i="8" s="1"/>
  <c r="J10400" i="8" s="1"/>
  <c r="J10438" i="8" s="1"/>
  <c r="J10476" i="8" s="1"/>
  <c r="J10514" i="8" s="1"/>
  <c r="J10552" i="8" s="1"/>
  <c r="J10590" i="8" s="1"/>
  <c r="J10628" i="8" s="1"/>
  <c r="J10666" i="8" s="1"/>
  <c r="J10704" i="8" s="1"/>
  <c r="J10742" i="8" s="1"/>
  <c r="J10780" i="8" s="1"/>
  <c r="J10818" i="8" s="1"/>
  <c r="J10856" i="8" s="1"/>
  <c r="J10894" i="8" s="1"/>
  <c r="J10932" i="8" s="1"/>
  <c r="J10970" i="8" s="1"/>
  <c r="J11008" i="8" s="1"/>
  <c r="J11046" i="8" s="1"/>
  <c r="J11084" i="8" s="1"/>
  <c r="J11122" i="8" s="1"/>
  <c r="J11160" i="8" s="1"/>
  <c r="J11198" i="8" s="1"/>
  <c r="J11236" i="8" s="1"/>
  <c r="J11274" i="8" s="1"/>
  <c r="J11312" i="8" s="1"/>
  <c r="J11350" i="8" s="1"/>
  <c r="J11388" i="8" s="1"/>
  <c r="J11426" i="8" s="1"/>
  <c r="J11464" i="8" s="1"/>
  <c r="J11502" i="8" s="1"/>
  <c r="J11540" i="8" s="1"/>
  <c r="J11578" i="8" s="1"/>
  <c r="J11616" i="8" s="1"/>
  <c r="J11654" i="8" s="1"/>
  <c r="J11692" i="8" s="1"/>
  <c r="J11730" i="8" s="1"/>
  <c r="J11768" i="8" s="1"/>
  <c r="J11806" i="8" s="1"/>
  <c r="J11844" i="8" s="1"/>
  <c r="J11882" i="8" s="1"/>
  <c r="J11920" i="8" s="1"/>
  <c r="J11958" i="8" s="1"/>
  <c r="J11996" i="8" s="1"/>
  <c r="J12034" i="8" s="1"/>
  <c r="J12072" i="8" s="1"/>
  <c r="J12110" i="8" s="1"/>
  <c r="J12148" i="8" s="1"/>
  <c r="J12186" i="8" s="1"/>
  <c r="J12224" i="8" s="1"/>
  <c r="J12262" i="8" s="1"/>
  <c r="J12300" i="8" s="1"/>
  <c r="J12338" i="8" s="1"/>
  <c r="J12376" i="8" s="1"/>
  <c r="J12414" i="8" s="1"/>
  <c r="J12452" i="8" s="1"/>
  <c r="J12490" i="8" s="1"/>
  <c r="J12528" i="8" s="1"/>
  <c r="J12566" i="8" s="1"/>
  <c r="J12604" i="8" s="1"/>
  <c r="J12642" i="8" s="1"/>
  <c r="J12680" i="8" s="1"/>
  <c r="J12718" i="8" s="1"/>
  <c r="J12756" i="8" s="1"/>
  <c r="J12794" i="8" s="1"/>
  <c r="J12832" i="8" s="1"/>
  <c r="J12870" i="8" s="1"/>
  <c r="J12908" i="8" s="1"/>
  <c r="G103" i="8"/>
  <c r="G141" i="8" s="1"/>
  <c r="G179" i="8" s="1"/>
  <c r="G217" i="8" s="1"/>
  <c r="G255" i="8" s="1"/>
  <c r="G293" i="8" s="1"/>
  <c r="G331" i="8" s="1"/>
  <c r="G369" i="8" s="1"/>
  <c r="G407" i="8" s="1"/>
  <c r="G445" i="8" s="1"/>
  <c r="G483" i="8" s="1"/>
  <c r="G521" i="8" s="1"/>
  <c r="G559" i="8" s="1"/>
  <c r="G597" i="8" s="1"/>
  <c r="G635" i="8" s="1"/>
  <c r="G673" i="8" s="1"/>
  <c r="G711" i="8" s="1"/>
  <c r="G749" i="8" s="1"/>
  <c r="G787" i="8" s="1"/>
  <c r="G825" i="8" s="1"/>
  <c r="G863" i="8" s="1"/>
  <c r="G901" i="8" s="1"/>
  <c r="G939" i="8" s="1"/>
  <c r="G977" i="8" s="1"/>
  <c r="G1015" i="8" s="1"/>
  <c r="G1053" i="8" s="1"/>
  <c r="G1091" i="8" s="1"/>
  <c r="G1129" i="8" s="1"/>
  <c r="G1167" i="8" s="1"/>
  <c r="G1205" i="8" s="1"/>
  <c r="G1243" i="8" s="1"/>
  <c r="G1281" i="8" s="1"/>
  <c r="G1319" i="8" s="1"/>
  <c r="G1357" i="8" s="1"/>
  <c r="G1395" i="8" s="1"/>
  <c r="G1433" i="8" s="1"/>
  <c r="G1471" i="8" s="1"/>
  <c r="G1509" i="8" s="1"/>
  <c r="G1547" i="8" s="1"/>
  <c r="G1585" i="8" s="1"/>
  <c r="G1623" i="8" s="1"/>
  <c r="G1661" i="8" s="1"/>
  <c r="G1699" i="8" s="1"/>
  <c r="G1737" i="8" s="1"/>
  <c r="G1775" i="8" s="1"/>
  <c r="G1813" i="8" s="1"/>
  <c r="G1851" i="8" s="1"/>
  <c r="G1889" i="8" s="1"/>
  <c r="G1927" i="8" s="1"/>
  <c r="G1965" i="8" s="1"/>
  <c r="G2003" i="8" s="1"/>
  <c r="G2041" i="8" s="1"/>
  <c r="G2079" i="8" s="1"/>
  <c r="G2117" i="8" s="1"/>
  <c r="G2155" i="8" s="1"/>
  <c r="G2193" i="8" s="1"/>
  <c r="G2231" i="8" s="1"/>
  <c r="G2269" i="8" s="1"/>
  <c r="G2307" i="8" s="1"/>
  <c r="G2345" i="8" s="1"/>
  <c r="G2383" i="8" s="1"/>
  <c r="G2421" i="8" s="1"/>
  <c r="G2459" i="8" s="1"/>
  <c r="G2497" i="8" s="1"/>
  <c r="G2535" i="8" s="1"/>
  <c r="G2573" i="8" s="1"/>
  <c r="G2611" i="8" s="1"/>
  <c r="G2649" i="8" s="1"/>
  <c r="G2687" i="8" s="1"/>
  <c r="G2725" i="8" s="1"/>
  <c r="G2763" i="8" s="1"/>
  <c r="G2801" i="8" s="1"/>
  <c r="G2839" i="8" s="1"/>
  <c r="G2877" i="8" s="1"/>
  <c r="G2915" i="8" s="1"/>
  <c r="G2953" i="8" s="1"/>
  <c r="G2991" i="8" s="1"/>
  <c r="G3029" i="8" s="1"/>
  <c r="G3067" i="8" s="1"/>
  <c r="G3105" i="8" s="1"/>
  <c r="G3143" i="8" s="1"/>
  <c r="G3181" i="8" s="1"/>
  <c r="G3219" i="8" s="1"/>
  <c r="G3257" i="8" s="1"/>
  <c r="G3295" i="8" s="1"/>
  <c r="G3333" i="8" s="1"/>
  <c r="G3371" i="8" s="1"/>
  <c r="G3409" i="8" s="1"/>
  <c r="G3447" i="8" s="1"/>
  <c r="G3485" i="8" s="1"/>
  <c r="G3523" i="8" s="1"/>
  <c r="G3561" i="8" s="1"/>
  <c r="G3599" i="8" s="1"/>
  <c r="G3637" i="8" s="1"/>
  <c r="G3675" i="8" s="1"/>
  <c r="G3713" i="8" s="1"/>
  <c r="G3751" i="8" s="1"/>
  <c r="G3789" i="8" s="1"/>
  <c r="G3827" i="8" s="1"/>
  <c r="G3865" i="8" s="1"/>
  <c r="G3903" i="8" s="1"/>
  <c r="G3941" i="8" s="1"/>
  <c r="G3979" i="8" s="1"/>
  <c r="G4017" i="8" s="1"/>
  <c r="G4055" i="8" s="1"/>
  <c r="G4093" i="8" s="1"/>
  <c r="G4131" i="8" s="1"/>
  <c r="G4169" i="8" s="1"/>
  <c r="G4207" i="8" s="1"/>
  <c r="G4245" i="8" s="1"/>
  <c r="G4283" i="8" s="1"/>
  <c r="G4321" i="8" s="1"/>
  <c r="G4359" i="8" s="1"/>
  <c r="G4397" i="8" s="1"/>
  <c r="G4435" i="8" s="1"/>
  <c r="G4473" i="8" s="1"/>
  <c r="G4511" i="8" s="1"/>
  <c r="G4549" i="8" s="1"/>
  <c r="G4587" i="8" s="1"/>
  <c r="G4625" i="8" s="1"/>
  <c r="G4663" i="8" s="1"/>
  <c r="G4701" i="8" s="1"/>
  <c r="G4739" i="8" s="1"/>
  <c r="G4777" i="8" s="1"/>
  <c r="G4815" i="8" s="1"/>
  <c r="G4853" i="8" s="1"/>
  <c r="G4891" i="8" s="1"/>
  <c r="G4929" i="8" s="1"/>
  <c r="G4967" i="8" s="1"/>
  <c r="G5005" i="8" s="1"/>
  <c r="G5043" i="8" s="1"/>
  <c r="G5081" i="8" s="1"/>
  <c r="G5119" i="8" s="1"/>
  <c r="G5157" i="8" s="1"/>
  <c r="G5195" i="8" s="1"/>
  <c r="G5233" i="8" s="1"/>
  <c r="G5271" i="8" s="1"/>
  <c r="G5309" i="8" s="1"/>
  <c r="G5347" i="8" s="1"/>
  <c r="G5385" i="8" s="1"/>
  <c r="G5423" i="8" s="1"/>
  <c r="G5461" i="8" s="1"/>
  <c r="G5499" i="8" s="1"/>
  <c r="G5537" i="8" s="1"/>
  <c r="G5575" i="8" s="1"/>
  <c r="G5613" i="8" s="1"/>
  <c r="G5651" i="8" s="1"/>
  <c r="G5689" i="8" s="1"/>
  <c r="G5727" i="8" s="1"/>
  <c r="G5765" i="8" s="1"/>
  <c r="G5803" i="8" s="1"/>
  <c r="G5841" i="8" s="1"/>
  <c r="G5879" i="8" s="1"/>
  <c r="G5917" i="8" s="1"/>
  <c r="G5955" i="8" s="1"/>
  <c r="G5993" i="8" s="1"/>
  <c r="G6031" i="8" s="1"/>
  <c r="G6069" i="8" s="1"/>
  <c r="G6107" i="8" s="1"/>
  <c r="G6145" i="8" s="1"/>
  <c r="G6183" i="8" s="1"/>
  <c r="G6221" i="8" s="1"/>
  <c r="G6259" i="8" s="1"/>
  <c r="G6297" i="8" s="1"/>
  <c r="G6335" i="8" s="1"/>
  <c r="G6373" i="8" s="1"/>
  <c r="G6411" i="8" s="1"/>
  <c r="G6449" i="8" s="1"/>
  <c r="G6487" i="8" s="1"/>
  <c r="G6525" i="8" s="1"/>
  <c r="G6563" i="8" s="1"/>
  <c r="G6601" i="8" s="1"/>
  <c r="G6639" i="8" s="1"/>
  <c r="G6677" i="8" s="1"/>
  <c r="G6715" i="8" s="1"/>
  <c r="G6753" i="8" s="1"/>
  <c r="G6791" i="8" s="1"/>
  <c r="G6829" i="8" s="1"/>
  <c r="G6867" i="8" s="1"/>
  <c r="G6905" i="8" s="1"/>
  <c r="G6943" i="8" s="1"/>
  <c r="G6981" i="8" s="1"/>
  <c r="G7019" i="8" s="1"/>
  <c r="G7057" i="8" s="1"/>
  <c r="G7095" i="8" s="1"/>
  <c r="G7133" i="8" s="1"/>
  <c r="G7171" i="8" s="1"/>
  <c r="G7209" i="8" s="1"/>
  <c r="G7247" i="8" s="1"/>
  <c r="G7285" i="8" s="1"/>
  <c r="G7323" i="8" s="1"/>
  <c r="G7361" i="8" s="1"/>
  <c r="G7399" i="8" s="1"/>
  <c r="G7437" i="8" s="1"/>
  <c r="G7475" i="8" s="1"/>
  <c r="G7513" i="8" s="1"/>
  <c r="G7551" i="8" s="1"/>
  <c r="G7589" i="8" s="1"/>
  <c r="G7627" i="8" s="1"/>
  <c r="G7665" i="8" s="1"/>
  <c r="G7703" i="8" s="1"/>
  <c r="G7741" i="8" s="1"/>
  <c r="G7779" i="8" s="1"/>
  <c r="G7817" i="8" s="1"/>
  <c r="G7855" i="8" s="1"/>
  <c r="G7893" i="8" s="1"/>
  <c r="G7931" i="8" s="1"/>
  <c r="G7969" i="8" s="1"/>
  <c r="G8007" i="8" s="1"/>
  <c r="G8045" i="8" s="1"/>
  <c r="G8083" i="8" s="1"/>
  <c r="G8121" i="8" s="1"/>
  <c r="G8159" i="8" s="1"/>
  <c r="G8197" i="8" s="1"/>
  <c r="G8235" i="8" s="1"/>
  <c r="G8273" i="8" s="1"/>
  <c r="G8311" i="8" s="1"/>
  <c r="G8349" i="8" s="1"/>
  <c r="G8387" i="8" s="1"/>
  <c r="G8425" i="8" s="1"/>
  <c r="G8463" i="8" s="1"/>
  <c r="G8501" i="8" s="1"/>
  <c r="G8539" i="8" s="1"/>
  <c r="G8577" i="8" s="1"/>
  <c r="G8615" i="8" s="1"/>
  <c r="G8653" i="8" s="1"/>
  <c r="G8691" i="8" s="1"/>
  <c r="G8729" i="8" s="1"/>
  <c r="G8767" i="8" s="1"/>
  <c r="G8805" i="8" s="1"/>
  <c r="G8843" i="8" s="1"/>
  <c r="G8881" i="8" s="1"/>
  <c r="G8919" i="8" s="1"/>
  <c r="G8957" i="8" s="1"/>
  <c r="G8995" i="8" s="1"/>
  <c r="G9033" i="8" s="1"/>
  <c r="G9071" i="8" s="1"/>
  <c r="G9109" i="8" s="1"/>
  <c r="G9147" i="8" s="1"/>
  <c r="G9185" i="8" s="1"/>
  <c r="G9223" i="8" s="1"/>
  <c r="G9261" i="8" s="1"/>
  <c r="G9299" i="8" s="1"/>
  <c r="G9337" i="8" s="1"/>
  <c r="G9375" i="8" s="1"/>
  <c r="G9413" i="8" s="1"/>
  <c r="G9451" i="8" s="1"/>
  <c r="G9489" i="8" s="1"/>
  <c r="G9527" i="8" s="1"/>
  <c r="G9565" i="8" s="1"/>
  <c r="G9603" i="8" s="1"/>
  <c r="G9641" i="8" s="1"/>
  <c r="G9679" i="8" s="1"/>
  <c r="G9717" i="8" s="1"/>
  <c r="G9755" i="8" s="1"/>
  <c r="G9793" i="8" s="1"/>
  <c r="G9831" i="8" s="1"/>
  <c r="G9869" i="8" s="1"/>
  <c r="G9907" i="8" s="1"/>
  <c r="G9945" i="8" s="1"/>
  <c r="G9983" i="8" s="1"/>
  <c r="G10021" i="8" s="1"/>
  <c r="G10059" i="8" s="1"/>
  <c r="G10097" i="8" s="1"/>
  <c r="G10135" i="8" s="1"/>
  <c r="G10173" i="8" s="1"/>
  <c r="G10211" i="8" s="1"/>
  <c r="G10249" i="8" s="1"/>
  <c r="G10287" i="8" s="1"/>
  <c r="G10325" i="8" s="1"/>
  <c r="G10363" i="8" s="1"/>
  <c r="G10401" i="8" s="1"/>
  <c r="G10439" i="8" s="1"/>
  <c r="G10477" i="8" s="1"/>
  <c r="G10515" i="8" s="1"/>
  <c r="G10553" i="8" s="1"/>
  <c r="G10591" i="8" s="1"/>
  <c r="G10629" i="8" s="1"/>
  <c r="G10667" i="8" s="1"/>
  <c r="G10705" i="8" s="1"/>
  <c r="G10743" i="8" s="1"/>
  <c r="G10781" i="8" s="1"/>
  <c r="G10819" i="8" s="1"/>
  <c r="G10857" i="8" s="1"/>
  <c r="G10895" i="8" s="1"/>
  <c r="G10933" i="8" s="1"/>
  <c r="G10971" i="8" s="1"/>
  <c r="G11009" i="8" s="1"/>
  <c r="G11047" i="8" s="1"/>
  <c r="G11085" i="8" s="1"/>
  <c r="G11123" i="8" s="1"/>
  <c r="G11161" i="8" s="1"/>
  <c r="G11199" i="8" s="1"/>
  <c r="G11237" i="8" s="1"/>
  <c r="G11275" i="8" s="1"/>
  <c r="G11313" i="8" s="1"/>
  <c r="G11351" i="8" s="1"/>
  <c r="G11389" i="8" s="1"/>
  <c r="G11427" i="8" s="1"/>
  <c r="G11465" i="8" s="1"/>
  <c r="G11503" i="8" s="1"/>
  <c r="G11541" i="8" s="1"/>
  <c r="G11579" i="8" s="1"/>
  <c r="G11617" i="8" s="1"/>
  <c r="G11655" i="8" s="1"/>
  <c r="G11693" i="8" s="1"/>
  <c r="G11731" i="8" s="1"/>
  <c r="G11769" i="8" s="1"/>
  <c r="G11807" i="8" s="1"/>
  <c r="G11845" i="8" s="1"/>
  <c r="G11883" i="8" s="1"/>
  <c r="G11921" i="8" s="1"/>
  <c r="G11959" i="8" s="1"/>
  <c r="G11997" i="8" s="1"/>
  <c r="G12035" i="8" s="1"/>
  <c r="G12073" i="8" s="1"/>
  <c r="G12111" i="8" s="1"/>
  <c r="G12149" i="8" s="1"/>
  <c r="G12187" i="8" s="1"/>
  <c r="G12225" i="8" s="1"/>
  <c r="G12263" i="8" s="1"/>
  <c r="G12301" i="8" s="1"/>
  <c r="G12339" i="8" s="1"/>
  <c r="G12377" i="8" s="1"/>
  <c r="G12415" i="8" s="1"/>
  <c r="G12453" i="8" s="1"/>
  <c r="G12491" i="8" s="1"/>
  <c r="G12529" i="8" s="1"/>
  <c r="G12567" i="8" s="1"/>
  <c r="G12605" i="8" s="1"/>
  <c r="G12643" i="8" s="1"/>
  <c r="G12681" i="8" s="1"/>
  <c r="G12719" i="8" s="1"/>
  <c r="G12757" i="8" s="1"/>
  <c r="G12795" i="8" s="1"/>
  <c r="G12833" i="8" s="1"/>
  <c r="G12871" i="8" s="1"/>
  <c r="G12909" i="8" s="1"/>
  <c r="H103" i="8"/>
  <c r="H141" i="8" s="1"/>
  <c r="H179" i="8" s="1"/>
  <c r="H217" i="8" s="1"/>
  <c r="H255" i="8" s="1"/>
  <c r="H293" i="8" s="1"/>
  <c r="H331" i="8" s="1"/>
  <c r="H369" i="8" s="1"/>
  <c r="H407" i="8" s="1"/>
  <c r="H445" i="8" s="1"/>
  <c r="H483" i="8" s="1"/>
  <c r="H521" i="8" s="1"/>
  <c r="H559" i="8" s="1"/>
  <c r="H597" i="8" s="1"/>
  <c r="H635" i="8" s="1"/>
  <c r="H673" i="8" s="1"/>
  <c r="H711" i="8" s="1"/>
  <c r="H749" i="8" s="1"/>
  <c r="H787" i="8" s="1"/>
  <c r="H825" i="8" s="1"/>
  <c r="H863" i="8" s="1"/>
  <c r="H901" i="8" s="1"/>
  <c r="H939" i="8" s="1"/>
  <c r="H977" i="8" s="1"/>
  <c r="H1015" i="8" s="1"/>
  <c r="H1053" i="8" s="1"/>
  <c r="H1091" i="8" s="1"/>
  <c r="H1129" i="8" s="1"/>
  <c r="H1167" i="8" s="1"/>
  <c r="H1205" i="8" s="1"/>
  <c r="H1243" i="8" s="1"/>
  <c r="H1281" i="8" s="1"/>
  <c r="H1319" i="8" s="1"/>
  <c r="H1357" i="8" s="1"/>
  <c r="H1395" i="8" s="1"/>
  <c r="H1433" i="8" s="1"/>
  <c r="H1471" i="8" s="1"/>
  <c r="H1509" i="8" s="1"/>
  <c r="H1547" i="8" s="1"/>
  <c r="H1585" i="8" s="1"/>
  <c r="H1623" i="8" s="1"/>
  <c r="H1661" i="8" s="1"/>
  <c r="H1699" i="8" s="1"/>
  <c r="H1737" i="8" s="1"/>
  <c r="H1775" i="8" s="1"/>
  <c r="H1813" i="8" s="1"/>
  <c r="H1851" i="8" s="1"/>
  <c r="H1889" i="8" s="1"/>
  <c r="H1927" i="8" s="1"/>
  <c r="H1965" i="8" s="1"/>
  <c r="H2003" i="8" s="1"/>
  <c r="H2041" i="8" s="1"/>
  <c r="H2079" i="8" s="1"/>
  <c r="H2117" i="8" s="1"/>
  <c r="H2155" i="8" s="1"/>
  <c r="H2193" i="8" s="1"/>
  <c r="H2231" i="8" s="1"/>
  <c r="H2269" i="8" s="1"/>
  <c r="H2307" i="8" s="1"/>
  <c r="H2345" i="8" s="1"/>
  <c r="H2383" i="8" s="1"/>
  <c r="H2421" i="8" s="1"/>
  <c r="H2459" i="8" s="1"/>
  <c r="H2497" i="8" s="1"/>
  <c r="H2535" i="8" s="1"/>
  <c r="H2573" i="8" s="1"/>
  <c r="H2611" i="8" s="1"/>
  <c r="H2649" i="8" s="1"/>
  <c r="H2687" i="8" s="1"/>
  <c r="H2725" i="8" s="1"/>
  <c r="H2763" i="8" s="1"/>
  <c r="H2801" i="8" s="1"/>
  <c r="H2839" i="8" s="1"/>
  <c r="H2877" i="8" s="1"/>
  <c r="H2915" i="8" s="1"/>
  <c r="H2953" i="8" s="1"/>
  <c r="H2991" i="8" s="1"/>
  <c r="H3029" i="8" s="1"/>
  <c r="H3067" i="8" s="1"/>
  <c r="H3105" i="8" s="1"/>
  <c r="H3143" i="8" s="1"/>
  <c r="H3181" i="8" s="1"/>
  <c r="H3219" i="8" s="1"/>
  <c r="H3257" i="8" s="1"/>
  <c r="H3295" i="8" s="1"/>
  <c r="H3333" i="8" s="1"/>
  <c r="H3371" i="8" s="1"/>
  <c r="H3409" i="8" s="1"/>
  <c r="H3447" i="8" s="1"/>
  <c r="H3485" i="8" s="1"/>
  <c r="H3523" i="8" s="1"/>
  <c r="H3561" i="8" s="1"/>
  <c r="H3599" i="8" s="1"/>
  <c r="H3637" i="8" s="1"/>
  <c r="H3675" i="8" s="1"/>
  <c r="H3713" i="8" s="1"/>
  <c r="H3751" i="8" s="1"/>
  <c r="H3789" i="8" s="1"/>
  <c r="H3827" i="8" s="1"/>
  <c r="H3865" i="8" s="1"/>
  <c r="H3903" i="8" s="1"/>
  <c r="H3941" i="8" s="1"/>
  <c r="H3979" i="8" s="1"/>
  <c r="H4017" i="8" s="1"/>
  <c r="H4055" i="8" s="1"/>
  <c r="H4093" i="8" s="1"/>
  <c r="H4131" i="8" s="1"/>
  <c r="H4169" i="8" s="1"/>
  <c r="H4207" i="8" s="1"/>
  <c r="H4245" i="8" s="1"/>
  <c r="H4283" i="8" s="1"/>
  <c r="H4321" i="8" s="1"/>
  <c r="H4359" i="8" s="1"/>
  <c r="H4397" i="8" s="1"/>
  <c r="H4435" i="8" s="1"/>
  <c r="H4473" i="8" s="1"/>
  <c r="H4511" i="8" s="1"/>
  <c r="H4549" i="8" s="1"/>
  <c r="H4587" i="8" s="1"/>
  <c r="H4625" i="8" s="1"/>
  <c r="H4663" i="8" s="1"/>
  <c r="H4701" i="8" s="1"/>
  <c r="H4739" i="8" s="1"/>
  <c r="H4777" i="8" s="1"/>
  <c r="H4815" i="8" s="1"/>
  <c r="H4853" i="8" s="1"/>
  <c r="H4891" i="8" s="1"/>
  <c r="H4929" i="8" s="1"/>
  <c r="H4967" i="8" s="1"/>
  <c r="H5005" i="8" s="1"/>
  <c r="H5043" i="8" s="1"/>
  <c r="H5081" i="8" s="1"/>
  <c r="H5119" i="8" s="1"/>
  <c r="H5157" i="8" s="1"/>
  <c r="H5195" i="8" s="1"/>
  <c r="H5233" i="8" s="1"/>
  <c r="H5271" i="8" s="1"/>
  <c r="H5309" i="8" s="1"/>
  <c r="H5347" i="8" s="1"/>
  <c r="H5385" i="8" s="1"/>
  <c r="H5423" i="8" s="1"/>
  <c r="H5461" i="8" s="1"/>
  <c r="H5499" i="8" s="1"/>
  <c r="H5537" i="8" s="1"/>
  <c r="H5575" i="8" s="1"/>
  <c r="H5613" i="8" s="1"/>
  <c r="H5651" i="8" s="1"/>
  <c r="H5689" i="8" s="1"/>
  <c r="H5727" i="8" s="1"/>
  <c r="H5765" i="8" s="1"/>
  <c r="H5803" i="8" s="1"/>
  <c r="H5841" i="8" s="1"/>
  <c r="H5879" i="8" s="1"/>
  <c r="H5917" i="8" s="1"/>
  <c r="H5955" i="8" s="1"/>
  <c r="H5993" i="8" s="1"/>
  <c r="H6031" i="8" s="1"/>
  <c r="H6069" i="8" s="1"/>
  <c r="H6107" i="8" s="1"/>
  <c r="H6145" i="8" s="1"/>
  <c r="H6183" i="8" s="1"/>
  <c r="H6221" i="8" s="1"/>
  <c r="H6259" i="8" s="1"/>
  <c r="H6297" i="8" s="1"/>
  <c r="H6335" i="8" s="1"/>
  <c r="H6373" i="8" s="1"/>
  <c r="H6411" i="8" s="1"/>
  <c r="H6449" i="8" s="1"/>
  <c r="H6487" i="8" s="1"/>
  <c r="H6525" i="8" s="1"/>
  <c r="H6563" i="8" s="1"/>
  <c r="H6601" i="8" s="1"/>
  <c r="H6639" i="8" s="1"/>
  <c r="H6677" i="8" s="1"/>
  <c r="H6715" i="8" s="1"/>
  <c r="H6753" i="8" s="1"/>
  <c r="H6791" i="8" s="1"/>
  <c r="H6829" i="8" s="1"/>
  <c r="H6867" i="8" s="1"/>
  <c r="H6905" i="8" s="1"/>
  <c r="H6943" i="8" s="1"/>
  <c r="H6981" i="8" s="1"/>
  <c r="H7019" i="8" s="1"/>
  <c r="H7057" i="8" s="1"/>
  <c r="H7095" i="8" s="1"/>
  <c r="H7133" i="8" s="1"/>
  <c r="H7171" i="8" s="1"/>
  <c r="H7209" i="8" s="1"/>
  <c r="H7247" i="8" s="1"/>
  <c r="H7285" i="8" s="1"/>
  <c r="H7323" i="8" s="1"/>
  <c r="H7361" i="8" s="1"/>
  <c r="H7399" i="8" s="1"/>
  <c r="H7437" i="8" s="1"/>
  <c r="H7475" i="8" s="1"/>
  <c r="H7513" i="8" s="1"/>
  <c r="H7551" i="8" s="1"/>
  <c r="H7589" i="8" s="1"/>
  <c r="H7627" i="8" s="1"/>
  <c r="H7665" i="8" s="1"/>
  <c r="H7703" i="8" s="1"/>
  <c r="H7741" i="8" s="1"/>
  <c r="H7779" i="8" s="1"/>
  <c r="H7817" i="8" s="1"/>
  <c r="H7855" i="8" s="1"/>
  <c r="H7893" i="8" s="1"/>
  <c r="H7931" i="8" s="1"/>
  <c r="H7969" i="8" s="1"/>
  <c r="H8007" i="8" s="1"/>
  <c r="H8045" i="8" s="1"/>
  <c r="H8083" i="8" s="1"/>
  <c r="H8121" i="8" s="1"/>
  <c r="H8159" i="8" s="1"/>
  <c r="H8197" i="8" s="1"/>
  <c r="H8235" i="8" s="1"/>
  <c r="H8273" i="8" s="1"/>
  <c r="H8311" i="8" s="1"/>
  <c r="H8349" i="8" s="1"/>
  <c r="H8387" i="8" s="1"/>
  <c r="H8425" i="8" s="1"/>
  <c r="H8463" i="8" s="1"/>
  <c r="H8501" i="8" s="1"/>
  <c r="H8539" i="8" s="1"/>
  <c r="H8577" i="8" s="1"/>
  <c r="H8615" i="8" s="1"/>
  <c r="H8653" i="8" s="1"/>
  <c r="H8691" i="8" s="1"/>
  <c r="H8729" i="8" s="1"/>
  <c r="H8767" i="8" s="1"/>
  <c r="H8805" i="8" s="1"/>
  <c r="H8843" i="8" s="1"/>
  <c r="H8881" i="8" s="1"/>
  <c r="H8919" i="8" s="1"/>
  <c r="H8957" i="8" s="1"/>
  <c r="H8995" i="8" s="1"/>
  <c r="H9033" i="8" s="1"/>
  <c r="H9071" i="8" s="1"/>
  <c r="H9109" i="8" s="1"/>
  <c r="H9147" i="8" s="1"/>
  <c r="H9185" i="8" s="1"/>
  <c r="H9223" i="8" s="1"/>
  <c r="H9261" i="8" s="1"/>
  <c r="H9299" i="8" s="1"/>
  <c r="H9337" i="8" s="1"/>
  <c r="H9375" i="8" s="1"/>
  <c r="H9413" i="8" s="1"/>
  <c r="H9451" i="8" s="1"/>
  <c r="H9489" i="8" s="1"/>
  <c r="H9527" i="8" s="1"/>
  <c r="H9565" i="8" s="1"/>
  <c r="H9603" i="8" s="1"/>
  <c r="H9641" i="8" s="1"/>
  <c r="H9679" i="8" s="1"/>
  <c r="H9717" i="8" s="1"/>
  <c r="H9755" i="8" s="1"/>
  <c r="H9793" i="8" s="1"/>
  <c r="H9831" i="8" s="1"/>
  <c r="H9869" i="8" s="1"/>
  <c r="H9907" i="8" s="1"/>
  <c r="H9945" i="8" s="1"/>
  <c r="H9983" i="8" s="1"/>
  <c r="H10021" i="8" s="1"/>
  <c r="H10059" i="8" s="1"/>
  <c r="H10097" i="8" s="1"/>
  <c r="H10135" i="8" s="1"/>
  <c r="H10173" i="8" s="1"/>
  <c r="H10211" i="8" s="1"/>
  <c r="H10249" i="8" s="1"/>
  <c r="H10287" i="8" s="1"/>
  <c r="H10325" i="8" s="1"/>
  <c r="H10363" i="8" s="1"/>
  <c r="H10401" i="8" s="1"/>
  <c r="H10439" i="8" s="1"/>
  <c r="H10477" i="8" s="1"/>
  <c r="H10515" i="8" s="1"/>
  <c r="H10553" i="8" s="1"/>
  <c r="H10591" i="8" s="1"/>
  <c r="H10629" i="8" s="1"/>
  <c r="H10667" i="8" s="1"/>
  <c r="H10705" i="8" s="1"/>
  <c r="H10743" i="8" s="1"/>
  <c r="H10781" i="8" s="1"/>
  <c r="H10819" i="8" s="1"/>
  <c r="H10857" i="8" s="1"/>
  <c r="H10895" i="8" s="1"/>
  <c r="H10933" i="8" s="1"/>
  <c r="H10971" i="8" s="1"/>
  <c r="H11009" i="8" s="1"/>
  <c r="H11047" i="8" s="1"/>
  <c r="H11085" i="8" s="1"/>
  <c r="H11123" i="8" s="1"/>
  <c r="H11161" i="8" s="1"/>
  <c r="H11199" i="8" s="1"/>
  <c r="H11237" i="8" s="1"/>
  <c r="H11275" i="8" s="1"/>
  <c r="H11313" i="8" s="1"/>
  <c r="H11351" i="8" s="1"/>
  <c r="H11389" i="8" s="1"/>
  <c r="H11427" i="8" s="1"/>
  <c r="H11465" i="8" s="1"/>
  <c r="H11503" i="8" s="1"/>
  <c r="H11541" i="8" s="1"/>
  <c r="H11579" i="8" s="1"/>
  <c r="H11617" i="8" s="1"/>
  <c r="H11655" i="8" s="1"/>
  <c r="H11693" i="8" s="1"/>
  <c r="H11731" i="8" s="1"/>
  <c r="H11769" i="8" s="1"/>
  <c r="H11807" i="8" s="1"/>
  <c r="H11845" i="8" s="1"/>
  <c r="H11883" i="8" s="1"/>
  <c r="H11921" i="8" s="1"/>
  <c r="H11959" i="8" s="1"/>
  <c r="H11997" i="8" s="1"/>
  <c r="H12035" i="8" s="1"/>
  <c r="H12073" i="8" s="1"/>
  <c r="H12111" i="8" s="1"/>
  <c r="H12149" i="8" s="1"/>
  <c r="H12187" i="8" s="1"/>
  <c r="H12225" i="8" s="1"/>
  <c r="H12263" i="8" s="1"/>
  <c r="H12301" i="8" s="1"/>
  <c r="H12339" i="8" s="1"/>
  <c r="H12377" i="8" s="1"/>
  <c r="H12415" i="8" s="1"/>
  <c r="H12453" i="8" s="1"/>
  <c r="H12491" i="8" s="1"/>
  <c r="H12529" i="8" s="1"/>
  <c r="H12567" i="8" s="1"/>
  <c r="H12605" i="8" s="1"/>
  <c r="H12643" i="8" s="1"/>
  <c r="H12681" i="8" s="1"/>
  <c r="H12719" i="8" s="1"/>
  <c r="H12757" i="8" s="1"/>
  <c r="H12795" i="8" s="1"/>
  <c r="H12833" i="8" s="1"/>
  <c r="H12871" i="8" s="1"/>
  <c r="H12909" i="8" s="1"/>
  <c r="I103" i="8"/>
  <c r="I141" i="8" s="1"/>
  <c r="I179" i="8" s="1"/>
  <c r="I217" i="8" s="1"/>
  <c r="I255" i="8" s="1"/>
  <c r="I293" i="8" s="1"/>
  <c r="I331" i="8" s="1"/>
  <c r="I369" i="8" s="1"/>
  <c r="I407" i="8" s="1"/>
  <c r="I445" i="8" s="1"/>
  <c r="I483" i="8" s="1"/>
  <c r="I521" i="8" s="1"/>
  <c r="I559" i="8" s="1"/>
  <c r="I597" i="8" s="1"/>
  <c r="I635" i="8" s="1"/>
  <c r="I673" i="8" s="1"/>
  <c r="I711" i="8" s="1"/>
  <c r="I749" i="8" s="1"/>
  <c r="I787" i="8" s="1"/>
  <c r="I825" i="8" s="1"/>
  <c r="I863" i="8" s="1"/>
  <c r="I901" i="8" s="1"/>
  <c r="I939" i="8" s="1"/>
  <c r="I977" i="8" s="1"/>
  <c r="I1015" i="8" s="1"/>
  <c r="I1053" i="8" s="1"/>
  <c r="I1091" i="8" s="1"/>
  <c r="I1129" i="8" s="1"/>
  <c r="I1167" i="8" s="1"/>
  <c r="I1205" i="8" s="1"/>
  <c r="I1243" i="8" s="1"/>
  <c r="I1281" i="8" s="1"/>
  <c r="I1319" i="8" s="1"/>
  <c r="I1357" i="8" s="1"/>
  <c r="I1395" i="8" s="1"/>
  <c r="I1433" i="8" s="1"/>
  <c r="I1471" i="8" s="1"/>
  <c r="I1509" i="8" s="1"/>
  <c r="I1547" i="8" s="1"/>
  <c r="I1585" i="8" s="1"/>
  <c r="I1623" i="8" s="1"/>
  <c r="I1661" i="8" s="1"/>
  <c r="I1699" i="8" s="1"/>
  <c r="I1737" i="8" s="1"/>
  <c r="I1775" i="8" s="1"/>
  <c r="I1813" i="8" s="1"/>
  <c r="I1851" i="8" s="1"/>
  <c r="I1889" i="8" s="1"/>
  <c r="I1927" i="8" s="1"/>
  <c r="I1965" i="8" s="1"/>
  <c r="I2003" i="8" s="1"/>
  <c r="I2041" i="8" s="1"/>
  <c r="I2079" i="8" s="1"/>
  <c r="I2117" i="8" s="1"/>
  <c r="I2155" i="8" s="1"/>
  <c r="I2193" i="8" s="1"/>
  <c r="I2231" i="8" s="1"/>
  <c r="I2269" i="8" s="1"/>
  <c r="I2307" i="8" s="1"/>
  <c r="I2345" i="8" s="1"/>
  <c r="I2383" i="8" s="1"/>
  <c r="I2421" i="8" s="1"/>
  <c r="I2459" i="8" s="1"/>
  <c r="I2497" i="8" s="1"/>
  <c r="I2535" i="8" s="1"/>
  <c r="I2573" i="8" s="1"/>
  <c r="I2611" i="8" s="1"/>
  <c r="I2649" i="8" s="1"/>
  <c r="I2687" i="8" s="1"/>
  <c r="I2725" i="8" s="1"/>
  <c r="I2763" i="8" s="1"/>
  <c r="I2801" i="8" s="1"/>
  <c r="I2839" i="8" s="1"/>
  <c r="I2877" i="8" s="1"/>
  <c r="I2915" i="8" s="1"/>
  <c r="I2953" i="8" s="1"/>
  <c r="I2991" i="8" s="1"/>
  <c r="I3029" i="8" s="1"/>
  <c r="I3067" i="8" s="1"/>
  <c r="I3105" i="8" s="1"/>
  <c r="I3143" i="8" s="1"/>
  <c r="I3181" i="8" s="1"/>
  <c r="I3219" i="8" s="1"/>
  <c r="I3257" i="8" s="1"/>
  <c r="I3295" i="8" s="1"/>
  <c r="I3333" i="8" s="1"/>
  <c r="I3371" i="8" s="1"/>
  <c r="I3409" i="8" s="1"/>
  <c r="I3447" i="8" s="1"/>
  <c r="I3485" i="8" s="1"/>
  <c r="I3523" i="8" s="1"/>
  <c r="I3561" i="8" s="1"/>
  <c r="I3599" i="8" s="1"/>
  <c r="I3637" i="8" s="1"/>
  <c r="I3675" i="8" s="1"/>
  <c r="I3713" i="8" s="1"/>
  <c r="I3751" i="8" s="1"/>
  <c r="I3789" i="8" s="1"/>
  <c r="I3827" i="8" s="1"/>
  <c r="I3865" i="8" s="1"/>
  <c r="I3903" i="8" s="1"/>
  <c r="I3941" i="8" s="1"/>
  <c r="I3979" i="8" s="1"/>
  <c r="I4017" i="8" s="1"/>
  <c r="I4055" i="8" s="1"/>
  <c r="I4093" i="8" s="1"/>
  <c r="I4131" i="8" s="1"/>
  <c r="I4169" i="8" s="1"/>
  <c r="I4207" i="8" s="1"/>
  <c r="I4245" i="8" s="1"/>
  <c r="I4283" i="8" s="1"/>
  <c r="I4321" i="8" s="1"/>
  <c r="I4359" i="8" s="1"/>
  <c r="I4397" i="8" s="1"/>
  <c r="I4435" i="8" s="1"/>
  <c r="I4473" i="8" s="1"/>
  <c r="I4511" i="8" s="1"/>
  <c r="I4549" i="8" s="1"/>
  <c r="I4587" i="8" s="1"/>
  <c r="I4625" i="8" s="1"/>
  <c r="I4663" i="8" s="1"/>
  <c r="I4701" i="8" s="1"/>
  <c r="I4739" i="8" s="1"/>
  <c r="I4777" i="8" s="1"/>
  <c r="I4815" i="8" s="1"/>
  <c r="I4853" i="8" s="1"/>
  <c r="I4891" i="8" s="1"/>
  <c r="I4929" i="8" s="1"/>
  <c r="I4967" i="8" s="1"/>
  <c r="I5005" i="8" s="1"/>
  <c r="I5043" i="8" s="1"/>
  <c r="I5081" i="8" s="1"/>
  <c r="I5119" i="8" s="1"/>
  <c r="I5157" i="8" s="1"/>
  <c r="I5195" i="8" s="1"/>
  <c r="I5233" i="8" s="1"/>
  <c r="I5271" i="8" s="1"/>
  <c r="I5309" i="8" s="1"/>
  <c r="I5347" i="8" s="1"/>
  <c r="I5385" i="8" s="1"/>
  <c r="I5423" i="8" s="1"/>
  <c r="I5461" i="8" s="1"/>
  <c r="I5499" i="8" s="1"/>
  <c r="I5537" i="8" s="1"/>
  <c r="I5575" i="8" s="1"/>
  <c r="I5613" i="8" s="1"/>
  <c r="I5651" i="8" s="1"/>
  <c r="I5689" i="8" s="1"/>
  <c r="I5727" i="8" s="1"/>
  <c r="I5765" i="8" s="1"/>
  <c r="I5803" i="8" s="1"/>
  <c r="I5841" i="8" s="1"/>
  <c r="I5879" i="8" s="1"/>
  <c r="I5917" i="8" s="1"/>
  <c r="I5955" i="8" s="1"/>
  <c r="I5993" i="8" s="1"/>
  <c r="I6031" i="8" s="1"/>
  <c r="I6069" i="8" s="1"/>
  <c r="I6107" i="8" s="1"/>
  <c r="I6145" i="8" s="1"/>
  <c r="I6183" i="8" s="1"/>
  <c r="I6221" i="8" s="1"/>
  <c r="I6259" i="8" s="1"/>
  <c r="I6297" i="8" s="1"/>
  <c r="I6335" i="8" s="1"/>
  <c r="I6373" i="8" s="1"/>
  <c r="I6411" i="8" s="1"/>
  <c r="I6449" i="8" s="1"/>
  <c r="I6487" i="8" s="1"/>
  <c r="I6525" i="8" s="1"/>
  <c r="I6563" i="8" s="1"/>
  <c r="I6601" i="8" s="1"/>
  <c r="I6639" i="8" s="1"/>
  <c r="I6677" i="8" s="1"/>
  <c r="I6715" i="8" s="1"/>
  <c r="I6753" i="8" s="1"/>
  <c r="I6791" i="8" s="1"/>
  <c r="I6829" i="8" s="1"/>
  <c r="I6867" i="8" s="1"/>
  <c r="I6905" i="8" s="1"/>
  <c r="I6943" i="8" s="1"/>
  <c r="I6981" i="8" s="1"/>
  <c r="I7019" i="8" s="1"/>
  <c r="I7057" i="8" s="1"/>
  <c r="I7095" i="8" s="1"/>
  <c r="I7133" i="8" s="1"/>
  <c r="I7171" i="8" s="1"/>
  <c r="I7209" i="8" s="1"/>
  <c r="I7247" i="8" s="1"/>
  <c r="I7285" i="8" s="1"/>
  <c r="I7323" i="8" s="1"/>
  <c r="I7361" i="8" s="1"/>
  <c r="I7399" i="8" s="1"/>
  <c r="I7437" i="8" s="1"/>
  <c r="I7475" i="8" s="1"/>
  <c r="I7513" i="8" s="1"/>
  <c r="I7551" i="8" s="1"/>
  <c r="I7589" i="8" s="1"/>
  <c r="I7627" i="8" s="1"/>
  <c r="I7665" i="8" s="1"/>
  <c r="I7703" i="8" s="1"/>
  <c r="I7741" i="8" s="1"/>
  <c r="I7779" i="8" s="1"/>
  <c r="I7817" i="8" s="1"/>
  <c r="I7855" i="8" s="1"/>
  <c r="I7893" i="8" s="1"/>
  <c r="I7931" i="8" s="1"/>
  <c r="I7969" i="8" s="1"/>
  <c r="I8007" i="8" s="1"/>
  <c r="I8045" i="8" s="1"/>
  <c r="I8083" i="8" s="1"/>
  <c r="I8121" i="8" s="1"/>
  <c r="I8159" i="8" s="1"/>
  <c r="I8197" i="8" s="1"/>
  <c r="I8235" i="8" s="1"/>
  <c r="I8273" i="8" s="1"/>
  <c r="I8311" i="8" s="1"/>
  <c r="I8349" i="8" s="1"/>
  <c r="I8387" i="8" s="1"/>
  <c r="I8425" i="8" s="1"/>
  <c r="I8463" i="8" s="1"/>
  <c r="I8501" i="8" s="1"/>
  <c r="I8539" i="8" s="1"/>
  <c r="I8577" i="8" s="1"/>
  <c r="I8615" i="8" s="1"/>
  <c r="I8653" i="8" s="1"/>
  <c r="I8691" i="8" s="1"/>
  <c r="I8729" i="8" s="1"/>
  <c r="I8767" i="8" s="1"/>
  <c r="I8805" i="8" s="1"/>
  <c r="I8843" i="8" s="1"/>
  <c r="I8881" i="8" s="1"/>
  <c r="I8919" i="8" s="1"/>
  <c r="I8957" i="8" s="1"/>
  <c r="I8995" i="8" s="1"/>
  <c r="I9033" i="8" s="1"/>
  <c r="I9071" i="8" s="1"/>
  <c r="I9109" i="8" s="1"/>
  <c r="I9147" i="8" s="1"/>
  <c r="I9185" i="8" s="1"/>
  <c r="I9223" i="8" s="1"/>
  <c r="I9261" i="8" s="1"/>
  <c r="I9299" i="8" s="1"/>
  <c r="I9337" i="8" s="1"/>
  <c r="I9375" i="8" s="1"/>
  <c r="I9413" i="8" s="1"/>
  <c r="I9451" i="8" s="1"/>
  <c r="I9489" i="8" s="1"/>
  <c r="I9527" i="8" s="1"/>
  <c r="I9565" i="8" s="1"/>
  <c r="I9603" i="8" s="1"/>
  <c r="I9641" i="8" s="1"/>
  <c r="I9679" i="8" s="1"/>
  <c r="I9717" i="8" s="1"/>
  <c r="I9755" i="8" s="1"/>
  <c r="I9793" i="8" s="1"/>
  <c r="I9831" i="8" s="1"/>
  <c r="I9869" i="8" s="1"/>
  <c r="I9907" i="8" s="1"/>
  <c r="I9945" i="8" s="1"/>
  <c r="I9983" i="8" s="1"/>
  <c r="I10021" i="8" s="1"/>
  <c r="I10059" i="8" s="1"/>
  <c r="I10097" i="8" s="1"/>
  <c r="I10135" i="8" s="1"/>
  <c r="I10173" i="8" s="1"/>
  <c r="I10211" i="8" s="1"/>
  <c r="I10249" i="8" s="1"/>
  <c r="I10287" i="8" s="1"/>
  <c r="I10325" i="8" s="1"/>
  <c r="I10363" i="8" s="1"/>
  <c r="I10401" i="8" s="1"/>
  <c r="I10439" i="8" s="1"/>
  <c r="I10477" i="8" s="1"/>
  <c r="I10515" i="8" s="1"/>
  <c r="I10553" i="8" s="1"/>
  <c r="I10591" i="8" s="1"/>
  <c r="I10629" i="8" s="1"/>
  <c r="I10667" i="8" s="1"/>
  <c r="I10705" i="8" s="1"/>
  <c r="I10743" i="8" s="1"/>
  <c r="I10781" i="8" s="1"/>
  <c r="I10819" i="8" s="1"/>
  <c r="I10857" i="8" s="1"/>
  <c r="I10895" i="8" s="1"/>
  <c r="I10933" i="8" s="1"/>
  <c r="I10971" i="8" s="1"/>
  <c r="I11009" i="8" s="1"/>
  <c r="I11047" i="8" s="1"/>
  <c r="I11085" i="8" s="1"/>
  <c r="I11123" i="8" s="1"/>
  <c r="I11161" i="8" s="1"/>
  <c r="I11199" i="8" s="1"/>
  <c r="I11237" i="8" s="1"/>
  <c r="I11275" i="8" s="1"/>
  <c r="I11313" i="8" s="1"/>
  <c r="I11351" i="8" s="1"/>
  <c r="I11389" i="8" s="1"/>
  <c r="I11427" i="8" s="1"/>
  <c r="I11465" i="8" s="1"/>
  <c r="I11503" i="8" s="1"/>
  <c r="I11541" i="8" s="1"/>
  <c r="I11579" i="8" s="1"/>
  <c r="I11617" i="8" s="1"/>
  <c r="I11655" i="8" s="1"/>
  <c r="I11693" i="8" s="1"/>
  <c r="I11731" i="8" s="1"/>
  <c r="I11769" i="8" s="1"/>
  <c r="I11807" i="8" s="1"/>
  <c r="I11845" i="8" s="1"/>
  <c r="I11883" i="8" s="1"/>
  <c r="I11921" i="8" s="1"/>
  <c r="I11959" i="8" s="1"/>
  <c r="I11997" i="8" s="1"/>
  <c r="I12035" i="8" s="1"/>
  <c r="I12073" i="8" s="1"/>
  <c r="I12111" i="8" s="1"/>
  <c r="I12149" i="8" s="1"/>
  <c r="I12187" i="8" s="1"/>
  <c r="I12225" i="8" s="1"/>
  <c r="I12263" i="8" s="1"/>
  <c r="I12301" i="8" s="1"/>
  <c r="I12339" i="8" s="1"/>
  <c r="I12377" i="8" s="1"/>
  <c r="I12415" i="8" s="1"/>
  <c r="I12453" i="8" s="1"/>
  <c r="I12491" i="8" s="1"/>
  <c r="I12529" i="8" s="1"/>
  <c r="I12567" i="8" s="1"/>
  <c r="I12605" i="8" s="1"/>
  <c r="I12643" i="8" s="1"/>
  <c r="I12681" i="8" s="1"/>
  <c r="I12719" i="8" s="1"/>
  <c r="I12757" i="8" s="1"/>
  <c r="I12795" i="8" s="1"/>
  <c r="I12833" i="8" s="1"/>
  <c r="I12871" i="8" s="1"/>
  <c r="I12909" i="8" s="1"/>
  <c r="J103" i="8"/>
  <c r="J141" i="8" s="1"/>
  <c r="J179" i="8" s="1"/>
  <c r="J217" i="8" s="1"/>
  <c r="J255" i="8" s="1"/>
  <c r="J293" i="8" s="1"/>
  <c r="J331" i="8" s="1"/>
  <c r="J369" i="8" s="1"/>
  <c r="J407" i="8" s="1"/>
  <c r="J445" i="8" s="1"/>
  <c r="J483" i="8" s="1"/>
  <c r="J521" i="8" s="1"/>
  <c r="J559" i="8" s="1"/>
  <c r="J597" i="8" s="1"/>
  <c r="J635" i="8" s="1"/>
  <c r="J673" i="8" s="1"/>
  <c r="J711" i="8" s="1"/>
  <c r="J749" i="8" s="1"/>
  <c r="J787" i="8" s="1"/>
  <c r="J825" i="8" s="1"/>
  <c r="J863" i="8" s="1"/>
  <c r="J901" i="8" s="1"/>
  <c r="J939" i="8" s="1"/>
  <c r="J977" i="8" s="1"/>
  <c r="J1015" i="8" s="1"/>
  <c r="J1053" i="8" s="1"/>
  <c r="J1091" i="8" s="1"/>
  <c r="J1129" i="8" s="1"/>
  <c r="J1167" i="8" s="1"/>
  <c r="J1205" i="8" s="1"/>
  <c r="J1243" i="8" s="1"/>
  <c r="J1281" i="8" s="1"/>
  <c r="J1319" i="8" s="1"/>
  <c r="J1357" i="8" s="1"/>
  <c r="J1395" i="8" s="1"/>
  <c r="J1433" i="8" s="1"/>
  <c r="J1471" i="8" s="1"/>
  <c r="J1509" i="8" s="1"/>
  <c r="J1547" i="8" s="1"/>
  <c r="J1585" i="8" s="1"/>
  <c r="J1623" i="8" s="1"/>
  <c r="J1661" i="8" s="1"/>
  <c r="J1699" i="8" s="1"/>
  <c r="J1737" i="8" s="1"/>
  <c r="J1775" i="8" s="1"/>
  <c r="J1813" i="8" s="1"/>
  <c r="J1851" i="8" s="1"/>
  <c r="J1889" i="8" s="1"/>
  <c r="J1927" i="8" s="1"/>
  <c r="J1965" i="8" s="1"/>
  <c r="J2003" i="8" s="1"/>
  <c r="J2041" i="8" s="1"/>
  <c r="J2079" i="8" s="1"/>
  <c r="J2117" i="8" s="1"/>
  <c r="J2155" i="8" s="1"/>
  <c r="J2193" i="8" s="1"/>
  <c r="J2231" i="8" s="1"/>
  <c r="J2269" i="8" s="1"/>
  <c r="J2307" i="8" s="1"/>
  <c r="J2345" i="8" s="1"/>
  <c r="J2383" i="8" s="1"/>
  <c r="J2421" i="8" s="1"/>
  <c r="J2459" i="8" s="1"/>
  <c r="J2497" i="8" s="1"/>
  <c r="J2535" i="8" s="1"/>
  <c r="J2573" i="8" s="1"/>
  <c r="J2611" i="8" s="1"/>
  <c r="J2649" i="8" s="1"/>
  <c r="J2687" i="8" s="1"/>
  <c r="J2725" i="8" s="1"/>
  <c r="J2763" i="8" s="1"/>
  <c r="J2801" i="8" s="1"/>
  <c r="J2839" i="8" s="1"/>
  <c r="J2877" i="8" s="1"/>
  <c r="J2915" i="8" s="1"/>
  <c r="J2953" i="8" s="1"/>
  <c r="J2991" i="8" s="1"/>
  <c r="J3029" i="8" s="1"/>
  <c r="J3067" i="8" s="1"/>
  <c r="J3105" i="8" s="1"/>
  <c r="J3143" i="8" s="1"/>
  <c r="J3181" i="8" s="1"/>
  <c r="J3219" i="8" s="1"/>
  <c r="J3257" i="8" s="1"/>
  <c r="J3295" i="8" s="1"/>
  <c r="J3333" i="8" s="1"/>
  <c r="J3371" i="8" s="1"/>
  <c r="J3409" i="8" s="1"/>
  <c r="J3447" i="8" s="1"/>
  <c r="J3485" i="8" s="1"/>
  <c r="J3523" i="8" s="1"/>
  <c r="J3561" i="8" s="1"/>
  <c r="J3599" i="8" s="1"/>
  <c r="J3637" i="8" s="1"/>
  <c r="J3675" i="8" s="1"/>
  <c r="J3713" i="8" s="1"/>
  <c r="J3751" i="8" s="1"/>
  <c r="J3789" i="8" s="1"/>
  <c r="J3827" i="8" s="1"/>
  <c r="J3865" i="8" s="1"/>
  <c r="J3903" i="8" s="1"/>
  <c r="J3941" i="8" s="1"/>
  <c r="J3979" i="8" s="1"/>
  <c r="J4017" i="8" s="1"/>
  <c r="J4055" i="8" s="1"/>
  <c r="J4093" i="8" s="1"/>
  <c r="J4131" i="8" s="1"/>
  <c r="J4169" i="8" s="1"/>
  <c r="J4207" i="8" s="1"/>
  <c r="J4245" i="8" s="1"/>
  <c r="J4283" i="8" s="1"/>
  <c r="J4321" i="8" s="1"/>
  <c r="J4359" i="8" s="1"/>
  <c r="J4397" i="8" s="1"/>
  <c r="J4435" i="8" s="1"/>
  <c r="J4473" i="8" s="1"/>
  <c r="J4511" i="8" s="1"/>
  <c r="J4549" i="8" s="1"/>
  <c r="J4587" i="8" s="1"/>
  <c r="J4625" i="8" s="1"/>
  <c r="J4663" i="8" s="1"/>
  <c r="J4701" i="8" s="1"/>
  <c r="J4739" i="8" s="1"/>
  <c r="J4777" i="8" s="1"/>
  <c r="J4815" i="8" s="1"/>
  <c r="J4853" i="8" s="1"/>
  <c r="J4891" i="8" s="1"/>
  <c r="J4929" i="8" s="1"/>
  <c r="J4967" i="8" s="1"/>
  <c r="J5005" i="8" s="1"/>
  <c r="J5043" i="8" s="1"/>
  <c r="J5081" i="8" s="1"/>
  <c r="J5119" i="8" s="1"/>
  <c r="J5157" i="8" s="1"/>
  <c r="J5195" i="8" s="1"/>
  <c r="J5233" i="8" s="1"/>
  <c r="J5271" i="8" s="1"/>
  <c r="J5309" i="8" s="1"/>
  <c r="J5347" i="8" s="1"/>
  <c r="J5385" i="8" s="1"/>
  <c r="J5423" i="8" s="1"/>
  <c r="J5461" i="8" s="1"/>
  <c r="J5499" i="8" s="1"/>
  <c r="J5537" i="8" s="1"/>
  <c r="J5575" i="8" s="1"/>
  <c r="J5613" i="8" s="1"/>
  <c r="J5651" i="8" s="1"/>
  <c r="J5689" i="8" s="1"/>
  <c r="J5727" i="8" s="1"/>
  <c r="J5765" i="8" s="1"/>
  <c r="J5803" i="8" s="1"/>
  <c r="J5841" i="8" s="1"/>
  <c r="J5879" i="8" s="1"/>
  <c r="J5917" i="8" s="1"/>
  <c r="J5955" i="8" s="1"/>
  <c r="J5993" i="8" s="1"/>
  <c r="J6031" i="8" s="1"/>
  <c r="J6069" i="8" s="1"/>
  <c r="J6107" i="8" s="1"/>
  <c r="J6145" i="8" s="1"/>
  <c r="J6183" i="8" s="1"/>
  <c r="J6221" i="8" s="1"/>
  <c r="J6259" i="8" s="1"/>
  <c r="J6297" i="8" s="1"/>
  <c r="J6335" i="8" s="1"/>
  <c r="J6373" i="8" s="1"/>
  <c r="J6411" i="8" s="1"/>
  <c r="J6449" i="8" s="1"/>
  <c r="J6487" i="8" s="1"/>
  <c r="J6525" i="8" s="1"/>
  <c r="J6563" i="8" s="1"/>
  <c r="J6601" i="8" s="1"/>
  <c r="J6639" i="8" s="1"/>
  <c r="J6677" i="8" s="1"/>
  <c r="J6715" i="8" s="1"/>
  <c r="J6753" i="8" s="1"/>
  <c r="J6791" i="8" s="1"/>
  <c r="J6829" i="8" s="1"/>
  <c r="J6867" i="8" s="1"/>
  <c r="J6905" i="8" s="1"/>
  <c r="J6943" i="8" s="1"/>
  <c r="J6981" i="8" s="1"/>
  <c r="J7019" i="8" s="1"/>
  <c r="J7057" i="8" s="1"/>
  <c r="J7095" i="8" s="1"/>
  <c r="J7133" i="8" s="1"/>
  <c r="J7171" i="8" s="1"/>
  <c r="J7209" i="8" s="1"/>
  <c r="J7247" i="8" s="1"/>
  <c r="J7285" i="8" s="1"/>
  <c r="J7323" i="8" s="1"/>
  <c r="J7361" i="8" s="1"/>
  <c r="J7399" i="8" s="1"/>
  <c r="J7437" i="8" s="1"/>
  <c r="J7475" i="8" s="1"/>
  <c r="J7513" i="8" s="1"/>
  <c r="J7551" i="8" s="1"/>
  <c r="J7589" i="8" s="1"/>
  <c r="J7627" i="8" s="1"/>
  <c r="J7665" i="8" s="1"/>
  <c r="J7703" i="8" s="1"/>
  <c r="J7741" i="8" s="1"/>
  <c r="J7779" i="8" s="1"/>
  <c r="J7817" i="8" s="1"/>
  <c r="J7855" i="8" s="1"/>
  <c r="J7893" i="8" s="1"/>
  <c r="J7931" i="8" s="1"/>
  <c r="J7969" i="8" s="1"/>
  <c r="J8007" i="8" s="1"/>
  <c r="J8045" i="8" s="1"/>
  <c r="J8083" i="8" s="1"/>
  <c r="J8121" i="8" s="1"/>
  <c r="J8159" i="8" s="1"/>
  <c r="J8197" i="8" s="1"/>
  <c r="J8235" i="8" s="1"/>
  <c r="J8273" i="8" s="1"/>
  <c r="J8311" i="8" s="1"/>
  <c r="J8349" i="8" s="1"/>
  <c r="J8387" i="8" s="1"/>
  <c r="J8425" i="8" s="1"/>
  <c r="J8463" i="8" s="1"/>
  <c r="J8501" i="8" s="1"/>
  <c r="J8539" i="8" s="1"/>
  <c r="J8577" i="8" s="1"/>
  <c r="J8615" i="8" s="1"/>
  <c r="J8653" i="8" s="1"/>
  <c r="J8691" i="8" s="1"/>
  <c r="J8729" i="8" s="1"/>
  <c r="J8767" i="8" s="1"/>
  <c r="J8805" i="8" s="1"/>
  <c r="J8843" i="8" s="1"/>
  <c r="J8881" i="8" s="1"/>
  <c r="J8919" i="8" s="1"/>
  <c r="J8957" i="8" s="1"/>
  <c r="J8995" i="8" s="1"/>
  <c r="J9033" i="8" s="1"/>
  <c r="J9071" i="8" s="1"/>
  <c r="J9109" i="8" s="1"/>
  <c r="J9147" i="8" s="1"/>
  <c r="J9185" i="8" s="1"/>
  <c r="J9223" i="8" s="1"/>
  <c r="J9261" i="8" s="1"/>
  <c r="J9299" i="8" s="1"/>
  <c r="J9337" i="8" s="1"/>
  <c r="J9375" i="8" s="1"/>
  <c r="J9413" i="8" s="1"/>
  <c r="J9451" i="8" s="1"/>
  <c r="J9489" i="8" s="1"/>
  <c r="J9527" i="8" s="1"/>
  <c r="J9565" i="8" s="1"/>
  <c r="J9603" i="8" s="1"/>
  <c r="J9641" i="8" s="1"/>
  <c r="J9679" i="8" s="1"/>
  <c r="J9717" i="8" s="1"/>
  <c r="J9755" i="8" s="1"/>
  <c r="J9793" i="8" s="1"/>
  <c r="J9831" i="8" s="1"/>
  <c r="J9869" i="8" s="1"/>
  <c r="J9907" i="8" s="1"/>
  <c r="J9945" i="8" s="1"/>
  <c r="J9983" i="8" s="1"/>
  <c r="J10021" i="8" s="1"/>
  <c r="J10059" i="8" s="1"/>
  <c r="J10097" i="8" s="1"/>
  <c r="J10135" i="8" s="1"/>
  <c r="J10173" i="8" s="1"/>
  <c r="J10211" i="8" s="1"/>
  <c r="J10249" i="8" s="1"/>
  <c r="J10287" i="8" s="1"/>
  <c r="J10325" i="8" s="1"/>
  <c r="J10363" i="8" s="1"/>
  <c r="J10401" i="8" s="1"/>
  <c r="J10439" i="8" s="1"/>
  <c r="J10477" i="8" s="1"/>
  <c r="J10515" i="8" s="1"/>
  <c r="J10553" i="8" s="1"/>
  <c r="J10591" i="8" s="1"/>
  <c r="J10629" i="8" s="1"/>
  <c r="J10667" i="8" s="1"/>
  <c r="J10705" i="8" s="1"/>
  <c r="J10743" i="8" s="1"/>
  <c r="J10781" i="8" s="1"/>
  <c r="J10819" i="8" s="1"/>
  <c r="J10857" i="8" s="1"/>
  <c r="J10895" i="8" s="1"/>
  <c r="J10933" i="8" s="1"/>
  <c r="J10971" i="8" s="1"/>
  <c r="J11009" i="8" s="1"/>
  <c r="J11047" i="8" s="1"/>
  <c r="J11085" i="8" s="1"/>
  <c r="J11123" i="8" s="1"/>
  <c r="J11161" i="8" s="1"/>
  <c r="J11199" i="8" s="1"/>
  <c r="J11237" i="8" s="1"/>
  <c r="J11275" i="8" s="1"/>
  <c r="J11313" i="8" s="1"/>
  <c r="J11351" i="8" s="1"/>
  <c r="J11389" i="8" s="1"/>
  <c r="J11427" i="8" s="1"/>
  <c r="J11465" i="8" s="1"/>
  <c r="J11503" i="8" s="1"/>
  <c r="J11541" i="8" s="1"/>
  <c r="J11579" i="8" s="1"/>
  <c r="J11617" i="8" s="1"/>
  <c r="J11655" i="8" s="1"/>
  <c r="J11693" i="8" s="1"/>
  <c r="J11731" i="8" s="1"/>
  <c r="J11769" i="8" s="1"/>
  <c r="J11807" i="8" s="1"/>
  <c r="J11845" i="8" s="1"/>
  <c r="J11883" i="8" s="1"/>
  <c r="J11921" i="8" s="1"/>
  <c r="J11959" i="8" s="1"/>
  <c r="J11997" i="8" s="1"/>
  <c r="J12035" i="8" s="1"/>
  <c r="J12073" i="8" s="1"/>
  <c r="J12111" i="8" s="1"/>
  <c r="J12149" i="8" s="1"/>
  <c r="J12187" i="8" s="1"/>
  <c r="J12225" i="8" s="1"/>
  <c r="J12263" i="8" s="1"/>
  <c r="J12301" i="8" s="1"/>
  <c r="J12339" i="8" s="1"/>
  <c r="J12377" i="8" s="1"/>
  <c r="J12415" i="8" s="1"/>
  <c r="J12453" i="8" s="1"/>
  <c r="J12491" i="8" s="1"/>
  <c r="J12529" i="8" s="1"/>
  <c r="J12567" i="8" s="1"/>
  <c r="J12605" i="8" s="1"/>
  <c r="J12643" i="8" s="1"/>
  <c r="J12681" i="8" s="1"/>
  <c r="J12719" i="8" s="1"/>
  <c r="J12757" i="8" s="1"/>
  <c r="J12795" i="8" s="1"/>
  <c r="J12833" i="8" s="1"/>
  <c r="J12871" i="8" s="1"/>
  <c r="J12909" i="8" s="1"/>
  <c r="B104" i="8"/>
  <c r="B142" i="8" s="1"/>
  <c r="B180" i="8" s="1"/>
  <c r="B218" i="8" s="1"/>
  <c r="B256" i="8" s="1"/>
  <c r="B294" i="8" s="1"/>
  <c r="B332" i="8" s="1"/>
  <c r="B370" i="8" s="1"/>
  <c r="B408" i="8" s="1"/>
  <c r="B446" i="8" s="1"/>
  <c r="B484" i="8" s="1"/>
  <c r="H104" i="8"/>
  <c r="H142" i="8" s="1"/>
  <c r="H180" i="8" s="1"/>
  <c r="H218" i="8" s="1"/>
  <c r="H256" i="8" s="1"/>
  <c r="H294" i="8" s="1"/>
  <c r="H332" i="8" s="1"/>
  <c r="H370" i="8" s="1"/>
  <c r="H408" i="8" s="1"/>
  <c r="H446" i="8" s="1"/>
  <c r="H484" i="8" s="1"/>
  <c r="H522" i="8" s="1"/>
  <c r="H560" i="8" s="1"/>
  <c r="H598" i="8" s="1"/>
  <c r="H636" i="8" s="1"/>
  <c r="H674" i="8" s="1"/>
  <c r="H712" i="8" s="1"/>
  <c r="H750" i="8" s="1"/>
  <c r="H788" i="8" s="1"/>
  <c r="H826" i="8" s="1"/>
  <c r="H864" i="8" s="1"/>
  <c r="H902" i="8" s="1"/>
  <c r="H940" i="8" s="1"/>
  <c r="H978" i="8" s="1"/>
  <c r="H1016" i="8" s="1"/>
  <c r="H1054" i="8" s="1"/>
  <c r="H1092" i="8" s="1"/>
  <c r="H1130" i="8" s="1"/>
  <c r="H1168" i="8" s="1"/>
  <c r="H1206" i="8" s="1"/>
  <c r="H1244" i="8" s="1"/>
  <c r="H1282" i="8" s="1"/>
  <c r="H1320" i="8" s="1"/>
  <c r="H1358" i="8" s="1"/>
  <c r="H1396" i="8" s="1"/>
  <c r="H1434" i="8" s="1"/>
  <c r="H1472" i="8" s="1"/>
  <c r="H1510" i="8" s="1"/>
  <c r="H1548" i="8" s="1"/>
  <c r="H1586" i="8" s="1"/>
  <c r="H1624" i="8" s="1"/>
  <c r="H1662" i="8" s="1"/>
  <c r="H1700" i="8" s="1"/>
  <c r="H1738" i="8" s="1"/>
  <c r="H1776" i="8" s="1"/>
  <c r="H1814" i="8" s="1"/>
  <c r="H1852" i="8" s="1"/>
  <c r="H1890" i="8" s="1"/>
  <c r="H1928" i="8" s="1"/>
  <c r="H1966" i="8" s="1"/>
  <c r="H2004" i="8" s="1"/>
  <c r="H2042" i="8" s="1"/>
  <c r="H2080" i="8" s="1"/>
  <c r="H2118" i="8" s="1"/>
  <c r="H2156" i="8" s="1"/>
  <c r="H2194" i="8" s="1"/>
  <c r="H2232" i="8" s="1"/>
  <c r="H2270" i="8" s="1"/>
  <c r="H2308" i="8" s="1"/>
  <c r="H2346" i="8" s="1"/>
  <c r="H2384" i="8" s="1"/>
  <c r="H2422" i="8" s="1"/>
  <c r="H2460" i="8" s="1"/>
  <c r="H2498" i="8" s="1"/>
  <c r="H2536" i="8" s="1"/>
  <c r="H2574" i="8" s="1"/>
  <c r="H2612" i="8" s="1"/>
  <c r="H2650" i="8" s="1"/>
  <c r="H2688" i="8" s="1"/>
  <c r="H2726" i="8" s="1"/>
  <c r="H2764" i="8" s="1"/>
  <c r="H2802" i="8" s="1"/>
  <c r="H2840" i="8" s="1"/>
  <c r="H2878" i="8" s="1"/>
  <c r="H2916" i="8" s="1"/>
  <c r="H2954" i="8" s="1"/>
  <c r="H2992" i="8" s="1"/>
  <c r="H3030" i="8" s="1"/>
  <c r="H3068" i="8" s="1"/>
  <c r="H3106" i="8" s="1"/>
  <c r="H3144" i="8" s="1"/>
  <c r="H3182" i="8" s="1"/>
  <c r="H3220" i="8" s="1"/>
  <c r="H3258" i="8" s="1"/>
  <c r="H3296" i="8" s="1"/>
  <c r="H3334" i="8" s="1"/>
  <c r="H3372" i="8" s="1"/>
  <c r="H3410" i="8" s="1"/>
  <c r="H3448" i="8" s="1"/>
  <c r="H3486" i="8" s="1"/>
  <c r="H3524" i="8" s="1"/>
  <c r="H3562" i="8" s="1"/>
  <c r="H3600" i="8" s="1"/>
  <c r="H3638" i="8" s="1"/>
  <c r="H3676" i="8" s="1"/>
  <c r="H3714" i="8" s="1"/>
  <c r="H3752" i="8" s="1"/>
  <c r="H3790" i="8" s="1"/>
  <c r="H3828" i="8" s="1"/>
  <c r="H3866" i="8" s="1"/>
  <c r="H3904" i="8" s="1"/>
  <c r="H3942" i="8" s="1"/>
  <c r="H3980" i="8" s="1"/>
  <c r="H4018" i="8" s="1"/>
  <c r="H4056" i="8" s="1"/>
  <c r="H4094" i="8" s="1"/>
  <c r="H4132" i="8" s="1"/>
  <c r="H4170" i="8" s="1"/>
  <c r="H4208" i="8" s="1"/>
  <c r="H4246" i="8" s="1"/>
  <c r="H4284" i="8" s="1"/>
  <c r="H4322" i="8" s="1"/>
  <c r="H4360" i="8" s="1"/>
  <c r="H4398" i="8" s="1"/>
  <c r="H4436" i="8" s="1"/>
  <c r="H4474" i="8" s="1"/>
  <c r="H4512" i="8" s="1"/>
  <c r="H4550" i="8" s="1"/>
  <c r="H4588" i="8" s="1"/>
  <c r="H4626" i="8" s="1"/>
  <c r="H4664" i="8" s="1"/>
  <c r="H4702" i="8" s="1"/>
  <c r="H4740" i="8" s="1"/>
  <c r="H4778" i="8" s="1"/>
  <c r="H4816" i="8" s="1"/>
  <c r="H4854" i="8" s="1"/>
  <c r="H4892" i="8" s="1"/>
  <c r="H4930" i="8" s="1"/>
  <c r="H4968" i="8" s="1"/>
  <c r="H5006" i="8" s="1"/>
  <c r="H5044" i="8" s="1"/>
  <c r="H5082" i="8" s="1"/>
  <c r="H5120" i="8" s="1"/>
  <c r="H5158" i="8" s="1"/>
  <c r="H5196" i="8" s="1"/>
  <c r="H5234" i="8" s="1"/>
  <c r="H5272" i="8" s="1"/>
  <c r="H5310" i="8" s="1"/>
  <c r="H5348" i="8" s="1"/>
  <c r="H5386" i="8" s="1"/>
  <c r="H5424" i="8" s="1"/>
  <c r="H5462" i="8" s="1"/>
  <c r="H5500" i="8" s="1"/>
  <c r="H5538" i="8" s="1"/>
  <c r="H5576" i="8" s="1"/>
  <c r="H5614" i="8" s="1"/>
  <c r="H5652" i="8" s="1"/>
  <c r="H5690" i="8" s="1"/>
  <c r="H5728" i="8" s="1"/>
  <c r="H5766" i="8" s="1"/>
  <c r="H5804" i="8" s="1"/>
  <c r="H5842" i="8" s="1"/>
  <c r="H5880" i="8" s="1"/>
  <c r="H5918" i="8" s="1"/>
  <c r="H5956" i="8" s="1"/>
  <c r="H5994" i="8" s="1"/>
  <c r="H6032" i="8" s="1"/>
  <c r="H6070" i="8" s="1"/>
  <c r="H6108" i="8" s="1"/>
  <c r="H6146" i="8" s="1"/>
  <c r="H6184" i="8" s="1"/>
  <c r="H6222" i="8" s="1"/>
  <c r="H6260" i="8" s="1"/>
  <c r="H6298" i="8" s="1"/>
  <c r="H6336" i="8" s="1"/>
  <c r="H6374" i="8" s="1"/>
  <c r="H6412" i="8" s="1"/>
  <c r="H6450" i="8" s="1"/>
  <c r="H6488" i="8" s="1"/>
  <c r="H6526" i="8" s="1"/>
  <c r="H6564" i="8" s="1"/>
  <c r="H6602" i="8" s="1"/>
  <c r="H6640" i="8" s="1"/>
  <c r="H6678" i="8" s="1"/>
  <c r="H6716" i="8" s="1"/>
  <c r="H6754" i="8" s="1"/>
  <c r="H6792" i="8" s="1"/>
  <c r="H6830" i="8" s="1"/>
  <c r="H6868" i="8" s="1"/>
  <c r="H6906" i="8" s="1"/>
  <c r="H6944" i="8" s="1"/>
  <c r="H6982" i="8" s="1"/>
  <c r="H7020" i="8" s="1"/>
  <c r="H7058" i="8" s="1"/>
  <c r="H7096" i="8" s="1"/>
  <c r="H7134" i="8" s="1"/>
  <c r="H7172" i="8" s="1"/>
  <c r="H7210" i="8" s="1"/>
  <c r="H7248" i="8" s="1"/>
  <c r="H7286" i="8" s="1"/>
  <c r="H7324" i="8" s="1"/>
  <c r="H7362" i="8" s="1"/>
  <c r="H7400" i="8" s="1"/>
  <c r="H7438" i="8" s="1"/>
  <c r="H7476" i="8" s="1"/>
  <c r="H7514" i="8" s="1"/>
  <c r="H7552" i="8" s="1"/>
  <c r="H7590" i="8" s="1"/>
  <c r="H7628" i="8" s="1"/>
  <c r="H7666" i="8" s="1"/>
  <c r="H7704" i="8" s="1"/>
  <c r="H7742" i="8" s="1"/>
  <c r="H7780" i="8" s="1"/>
  <c r="H7818" i="8" s="1"/>
  <c r="H7856" i="8" s="1"/>
  <c r="H7894" i="8" s="1"/>
  <c r="H7932" i="8" s="1"/>
  <c r="H7970" i="8" s="1"/>
  <c r="H8008" i="8" s="1"/>
  <c r="H8046" i="8" s="1"/>
  <c r="H8084" i="8" s="1"/>
  <c r="H8122" i="8" s="1"/>
  <c r="H8160" i="8" s="1"/>
  <c r="H8198" i="8" s="1"/>
  <c r="H8236" i="8" s="1"/>
  <c r="H8274" i="8" s="1"/>
  <c r="H8312" i="8" s="1"/>
  <c r="H8350" i="8" s="1"/>
  <c r="H8388" i="8" s="1"/>
  <c r="H8426" i="8" s="1"/>
  <c r="H8464" i="8" s="1"/>
  <c r="H8502" i="8" s="1"/>
  <c r="H8540" i="8" s="1"/>
  <c r="H8578" i="8" s="1"/>
  <c r="H8616" i="8" s="1"/>
  <c r="H8654" i="8" s="1"/>
  <c r="H8692" i="8" s="1"/>
  <c r="H8730" i="8" s="1"/>
  <c r="H8768" i="8" s="1"/>
  <c r="H8806" i="8" s="1"/>
  <c r="H8844" i="8" s="1"/>
  <c r="H8882" i="8" s="1"/>
  <c r="H8920" i="8" s="1"/>
  <c r="H8958" i="8" s="1"/>
  <c r="H8996" i="8" s="1"/>
  <c r="H9034" i="8" s="1"/>
  <c r="H9072" i="8" s="1"/>
  <c r="H9110" i="8" s="1"/>
  <c r="H9148" i="8" s="1"/>
  <c r="H9186" i="8" s="1"/>
  <c r="H9224" i="8" s="1"/>
  <c r="H9262" i="8" s="1"/>
  <c r="H9300" i="8" s="1"/>
  <c r="H9338" i="8" s="1"/>
  <c r="H9376" i="8" s="1"/>
  <c r="H9414" i="8" s="1"/>
  <c r="H9452" i="8" s="1"/>
  <c r="H9490" i="8" s="1"/>
  <c r="H9528" i="8" s="1"/>
  <c r="H9566" i="8" s="1"/>
  <c r="H9604" i="8" s="1"/>
  <c r="H9642" i="8" s="1"/>
  <c r="H9680" i="8" s="1"/>
  <c r="H9718" i="8" s="1"/>
  <c r="H9756" i="8" s="1"/>
  <c r="H9794" i="8" s="1"/>
  <c r="H9832" i="8" s="1"/>
  <c r="H9870" i="8" s="1"/>
  <c r="H9908" i="8" s="1"/>
  <c r="H9946" i="8" s="1"/>
  <c r="H9984" i="8" s="1"/>
  <c r="H10022" i="8" s="1"/>
  <c r="H10060" i="8" s="1"/>
  <c r="H10098" i="8" s="1"/>
  <c r="H10136" i="8" s="1"/>
  <c r="H10174" i="8" s="1"/>
  <c r="H10212" i="8" s="1"/>
  <c r="H10250" i="8" s="1"/>
  <c r="H10288" i="8" s="1"/>
  <c r="H10326" i="8" s="1"/>
  <c r="H10364" i="8" s="1"/>
  <c r="H10402" i="8" s="1"/>
  <c r="H10440" i="8" s="1"/>
  <c r="H10478" i="8" s="1"/>
  <c r="H10516" i="8" s="1"/>
  <c r="H10554" i="8" s="1"/>
  <c r="H10592" i="8" s="1"/>
  <c r="H10630" i="8" s="1"/>
  <c r="H10668" i="8" s="1"/>
  <c r="H10706" i="8" s="1"/>
  <c r="H10744" i="8" s="1"/>
  <c r="H10782" i="8" s="1"/>
  <c r="H10820" i="8" s="1"/>
  <c r="H10858" i="8" s="1"/>
  <c r="H10896" i="8" s="1"/>
  <c r="H10934" i="8" s="1"/>
  <c r="H10972" i="8" s="1"/>
  <c r="H11010" i="8" s="1"/>
  <c r="H11048" i="8" s="1"/>
  <c r="H11086" i="8" s="1"/>
  <c r="H11124" i="8" s="1"/>
  <c r="H11162" i="8" s="1"/>
  <c r="H11200" i="8" s="1"/>
  <c r="H11238" i="8" s="1"/>
  <c r="H11276" i="8" s="1"/>
  <c r="H11314" i="8" s="1"/>
  <c r="H11352" i="8" s="1"/>
  <c r="H11390" i="8" s="1"/>
  <c r="H11428" i="8" s="1"/>
  <c r="H11466" i="8" s="1"/>
  <c r="H11504" i="8" s="1"/>
  <c r="H11542" i="8" s="1"/>
  <c r="H11580" i="8" s="1"/>
  <c r="H11618" i="8" s="1"/>
  <c r="H11656" i="8" s="1"/>
  <c r="H11694" i="8" s="1"/>
  <c r="H11732" i="8" s="1"/>
  <c r="H11770" i="8" s="1"/>
  <c r="H11808" i="8" s="1"/>
  <c r="H11846" i="8" s="1"/>
  <c r="H11884" i="8" s="1"/>
  <c r="H11922" i="8" s="1"/>
  <c r="H11960" i="8" s="1"/>
  <c r="H11998" i="8" s="1"/>
  <c r="H12036" i="8" s="1"/>
  <c r="H12074" i="8" s="1"/>
  <c r="H12112" i="8" s="1"/>
  <c r="H12150" i="8" s="1"/>
  <c r="H12188" i="8" s="1"/>
  <c r="H12226" i="8" s="1"/>
  <c r="H12264" i="8" s="1"/>
  <c r="H12302" i="8" s="1"/>
  <c r="H12340" i="8" s="1"/>
  <c r="H12378" i="8" s="1"/>
  <c r="H12416" i="8" s="1"/>
  <c r="H12454" i="8" s="1"/>
  <c r="H12492" i="8" s="1"/>
  <c r="H12530" i="8" s="1"/>
  <c r="H12568" i="8" s="1"/>
  <c r="H12606" i="8" s="1"/>
  <c r="H12644" i="8" s="1"/>
  <c r="H12682" i="8" s="1"/>
  <c r="H12720" i="8" s="1"/>
  <c r="H12758" i="8" s="1"/>
  <c r="H12796" i="8" s="1"/>
  <c r="H12834" i="8" s="1"/>
  <c r="H12872" i="8" s="1"/>
  <c r="H12910" i="8" s="1"/>
  <c r="J104" i="8"/>
  <c r="J142" i="8" s="1"/>
  <c r="J180" i="8" s="1"/>
  <c r="J218" i="8" s="1"/>
  <c r="J256" i="8" s="1"/>
  <c r="J294" i="8" s="1"/>
  <c r="J332" i="8" s="1"/>
  <c r="J370" i="8" s="1"/>
  <c r="J408" i="8" s="1"/>
  <c r="J446" i="8" s="1"/>
  <c r="J484" i="8" s="1"/>
  <c r="J522" i="8" s="1"/>
  <c r="J560" i="8" s="1"/>
  <c r="J598" i="8" s="1"/>
  <c r="J636" i="8" s="1"/>
  <c r="J674" i="8" s="1"/>
  <c r="J712" i="8" s="1"/>
  <c r="J750" i="8" s="1"/>
  <c r="J788" i="8" s="1"/>
  <c r="J826" i="8" s="1"/>
  <c r="J864" i="8" s="1"/>
  <c r="J902" i="8" s="1"/>
  <c r="J940" i="8" s="1"/>
  <c r="J978" i="8" s="1"/>
  <c r="J1016" i="8" s="1"/>
  <c r="J1054" i="8" s="1"/>
  <c r="J1092" i="8" s="1"/>
  <c r="J1130" i="8" s="1"/>
  <c r="J1168" i="8" s="1"/>
  <c r="J1206" i="8" s="1"/>
  <c r="J1244" i="8" s="1"/>
  <c r="J1282" i="8" s="1"/>
  <c r="J1320" i="8" s="1"/>
  <c r="J1358" i="8" s="1"/>
  <c r="J1396" i="8" s="1"/>
  <c r="J1434" i="8" s="1"/>
  <c r="J1472" i="8" s="1"/>
  <c r="J1510" i="8" s="1"/>
  <c r="J1548" i="8" s="1"/>
  <c r="J1586" i="8" s="1"/>
  <c r="J1624" i="8" s="1"/>
  <c r="J1662" i="8" s="1"/>
  <c r="J1700" i="8" s="1"/>
  <c r="J1738" i="8" s="1"/>
  <c r="J1776" i="8" s="1"/>
  <c r="J1814" i="8" s="1"/>
  <c r="J1852" i="8" s="1"/>
  <c r="J1890" i="8" s="1"/>
  <c r="J1928" i="8" s="1"/>
  <c r="J1966" i="8" s="1"/>
  <c r="J2004" i="8" s="1"/>
  <c r="J2042" i="8" s="1"/>
  <c r="J2080" i="8" s="1"/>
  <c r="J2118" i="8" s="1"/>
  <c r="J2156" i="8" s="1"/>
  <c r="J2194" i="8" s="1"/>
  <c r="J2232" i="8" s="1"/>
  <c r="J2270" i="8" s="1"/>
  <c r="J2308" i="8" s="1"/>
  <c r="J2346" i="8" s="1"/>
  <c r="J2384" i="8" s="1"/>
  <c r="J2422" i="8" s="1"/>
  <c r="J2460" i="8" s="1"/>
  <c r="J2498" i="8" s="1"/>
  <c r="J2536" i="8" s="1"/>
  <c r="J2574" i="8" s="1"/>
  <c r="J2612" i="8" s="1"/>
  <c r="J2650" i="8" s="1"/>
  <c r="J2688" i="8" s="1"/>
  <c r="J2726" i="8" s="1"/>
  <c r="J2764" i="8" s="1"/>
  <c r="J2802" i="8" s="1"/>
  <c r="J2840" i="8" s="1"/>
  <c r="J2878" i="8" s="1"/>
  <c r="J2916" i="8" s="1"/>
  <c r="J2954" i="8" s="1"/>
  <c r="J2992" i="8" s="1"/>
  <c r="J3030" i="8" s="1"/>
  <c r="J3068" i="8" s="1"/>
  <c r="J3106" i="8" s="1"/>
  <c r="J3144" i="8" s="1"/>
  <c r="J3182" i="8" s="1"/>
  <c r="J3220" i="8" s="1"/>
  <c r="J3258" i="8" s="1"/>
  <c r="J3296" i="8" s="1"/>
  <c r="J3334" i="8" s="1"/>
  <c r="J3372" i="8" s="1"/>
  <c r="J3410" i="8" s="1"/>
  <c r="J3448" i="8" s="1"/>
  <c r="J3486" i="8" s="1"/>
  <c r="J3524" i="8" s="1"/>
  <c r="J3562" i="8" s="1"/>
  <c r="J3600" i="8" s="1"/>
  <c r="J3638" i="8" s="1"/>
  <c r="J3676" i="8" s="1"/>
  <c r="J3714" i="8" s="1"/>
  <c r="J3752" i="8" s="1"/>
  <c r="J3790" i="8" s="1"/>
  <c r="J3828" i="8" s="1"/>
  <c r="J3866" i="8" s="1"/>
  <c r="J3904" i="8" s="1"/>
  <c r="J3942" i="8" s="1"/>
  <c r="J3980" i="8" s="1"/>
  <c r="J4018" i="8" s="1"/>
  <c r="J4056" i="8" s="1"/>
  <c r="J4094" i="8" s="1"/>
  <c r="J4132" i="8" s="1"/>
  <c r="J4170" i="8" s="1"/>
  <c r="J4208" i="8" s="1"/>
  <c r="J4246" i="8" s="1"/>
  <c r="J4284" i="8" s="1"/>
  <c r="J4322" i="8" s="1"/>
  <c r="J4360" i="8" s="1"/>
  <c r="J4398" i="8" s="1"/>
  <c r="J4436" i="8" s="1"/>
  <c r="J4474" i="8" s="1"/>
  <c r="J4512" i="8" s="1"/>
  <c r="J4550" i="8" s="1"/>
  <c r="J4588" i="8" s="1"/>
  <c r="J4626" i="8" s="1"/>
  <c r="J4664" i="8" s="1"/>
  <c r="J4702" i="8" s="1"/>
  <c r="J4740" i="8" s="1"/>
  <c r="J4778" i="8" s="1"/>
  <c r="J4816" i="8" s="1"/>
  <c r="J4854" i="8" s="1"/>
  <c r="J4892" i="8" s="1"/>
  <c r="J4930" i="8" s="1"/>
  <c r="J4968" i="8" s="1"/>
  <c r="J5006" i="8" s="1"/>
  <c r="J5044" i="8" s="1"/>
  <c r="J5082" i="8" s="1"/>
  <c r="J5120" i="8" s="1"/>
  <c r="J5158" i="8" s="1"/>
  <c r="J5196" i="8" s="1"/>
  <c r="J5234" i="8" s="1"/>
  <c r="J5272" i="8" s="1"/>
  <c r="J5310" i="8" s="1"/>
  <c r="J5348" i="8" s="1"/>
  <c r="J5386" i="8" s="1"/>
  <c r="J5424" i="8" s="1"/>
  <c r="J5462" i="8" s="1"/>
  <c r="J5500" i="8" s="1"/>
  <c r="J5538" i="8" s="1"/>
  <c r="J5576" i="8" s="1"/>
  <c r="J5614" i="8" s="1"/>
  <c r="J5652" i="8" s="1"/>
  <c r="J5690" i="8" s="1"/>
  <c r="J5728" i="8" s="1"/>
  <c r="J5766" i="8" s="1"/>
  <c r="J5804" i="8" s="1"/>
  <c r="J5842" i="8" s="1"/>
  <c r="J5880" i="8" s="1"/>
  <c r="J5918" i="8" s="1"/>
  <c r="J5956" i="8" s="1"/>
  <c r="J5994" i="8" s="1"/>
  <c r="J6032" i="8" s="1"/>
  <c r="J6070" i="8" s="1"/>
  <c r="J6108" i="8" s="1"/>
  <c r="J6146" i="8" s="1"/>
  <c r="J6184" i="8" s="1"/>
  <c r="J6222" i="8" s="1"/>
  <c r="J6260" i="8" s="1"/>
  <c r="J6298" i="8" s="1"/>
  <c r="J6336" i="8" s="1"/>
  <c r="J6374" i="8" s="1"/>
  <c r="J6412" i="8" s="1"/>
  <c r="J6450" i="8" s="1"/>
  <c r="J6488" i="8" s="1"/>
  <c r="J6526" i="8" s="1"/>
  <c r="J6564" i="8" s="1"/>
  <c r="J6602" i="8" s="1"/>
  <c r="J6640" i="8" s="1"/>
  <c r="J6678" i="8" s="1"/>
  <c r="J6716" i="8" s="1"/>
  <c r="J6754" i="8" s="1"/>
  <c r="J6792" i="8" s="1"/>
  <c r="J6830" i="8" s="1"/>
  <c r="J6868" i="8" s="1"/>
  <c r="J6906" i="8" s="1"/>
  <c r="J6944" i="8" s="1"/>
  <c r="J6982" i="8" s="1"/>
  <c r="J7020" i="8" s="1"/>
  <c r="J7058" i="8" s="1"/>
  <c r="J7096" i="8" s="1"/>
  <c r="J7134" i="8" s="1"/>
  <c r="J7172" i="8" s="1"/>
  <c r="J7210" i="8" s="1"/>
  <c r="J7248" i="8" s="1"/>
  <c r="J7286" i="8" s="1"/>
  <c r="J7324" i="8" s="1"/>
  <c r="J7362" i="8" s="1"/>
  <c r="J7400" i="8" s="1"/>
  <c r="J7438" i="8" s="1"/>
  <c r="J7476" i="8" s="1"/>
  <c r="J7514" i="8" s="1"/>
  <c r="J7552" i="8" s="1"/>
  <c r="J7590" i="8" s="1"/>
  <c r="J7628" i="8" s="1"/>
  <c r="J7666" i="8" s="1"/>
  <c r="J7704" i="8" s="1"/>
  <c r="J7742" i="8" s="1"/>
  <c r="J7780" i="8" s="1"/>
  <c r="J7818" i="8" s="1"/>
  <c r="J7856" i="8" s="1"/>
  <c r="J7894" i="8" s="1"/>
  <c r="J7932" i="8" s="1"/>
  <c r="J7970" i="8" s="1"/>
  <c r="J8008" i="8" s="1"/>
  <c r="J8046" i="8" s="1"/>
  <c r="J8084" i="8" s="1"/>
  <c r="J8122" i="8" s="1"/>
  <c r="J8160" i="8" s="1"/>
  <c r="J8198" i="8" s="1"/>
  <c r="J8236" i="8" s="1"/>
  <c r="J8274" i="8" s="1"/>
  <c r="J8312" i="8" s="1"/>
  <c r="J8350" i="8" s="1"/>
  <c r="J8388" i="8" s="1"/>
  <c r="J8426" i="8" s="1"/>
  <c r="J8464" i="8" s="1"/>
  <c r="J8502" i="8" s="1"/>
  <c r="J8540" i="8" s="1"/>
  <c r="J8578" i="8" s="1"/>
  <c r="J8616" i="8" s="1"/>
  <c r="J8654" i="8" s="1"/>
  <c r="J8692" i="8" s="1"/>
  <c r="J8730" i="8" s="1"/>
  <c r="J8768" i="8" s="1"/>
  <c r="J8806" i="8" s="1"/>
  <c r="J8844" i="8" s="1"/>
  <c r="J8882" i="8" s="1"/>
  <c r="J8920" i="8" s="1"/>
  <c r="J8958" i="8" s="1"/>
  <c r="J8996" i="8" s="1"/>
  <c r="J9034" i="8" s="1"/>
  <c r="J9072" i="8" s="1"/>
  <c r="J9110" i="8" s="1"/>
  <c r="J9148" i="8" s="1"/>
  <c r="J9186" i="8" s="1"/>
  <c r="J9224" i="8" s="1"/>
  <c r="J9262" i="8" s="1"/>
  <c r="J9300" i="8" s="1"/>
  <c r="J9338" i="8" s="1"/>
  <c r="J9376" i="8" s="1"/>
  <c r="J9414" i="8" s="1"/>
  <c r="J9452" i="8" s="1"/>
  <c r="J9490" i="8" s="1"/>
  <c r="J9528" i="8" s="1"/>
  <c r="J9566" i="8" s="1"/>
  <c r="J9604" i="8" s="1"/>
  <c r="J9642" i="8" s="1"/>
  <c r="J9680" i="8" s="1"/>
  <c r="J9718" i="8" s="1"/>
  <c r="J9756" i="8" s="1"/>
  <c r="J9794" i="8" s="1"/>
  <c r="J9832" i="8" s="1"/>
  <c r="J9870" i="8" s="1"/>
  <c r="J9908" i="8" s="1"/>
  <c r="J9946" i="8" s="1"/>
  <c r="J9984" i="8" s="1"/>
  <c r="J10022" i="8" s="1"/>
  <c r="J10060" i="8" s="1"/>
  <c r="J10098" i="8" s="1"/>
  <c r="J10136" i="8" s="1"/>
  <c r="J10174" i="8" s="1"/>
  <c r="J10212" i="8" s="1"/>
  <c r="J10250" i="8" s="1"/>
  <c r="J10288" i="8" s="1"/>
  <c r="J10326" i="8" s="1"/>
  <c r="J10364" i="8" s="1"/>
  <c r="J10402" i="8" s="1"/>
  <c r="J10440" i="8" s="1"/>
  <c r="J10478" i="8" s="1"/>
  <c r="J10516" i="8" s="1"/>
  <c r="J10554" i="8" s="1"/>
  <c r="J10592" i="8" s="1"/>
  <c r="J10630" i="8" s="1"/>
  <c r="J10668" i="8" s="1"/>
  <c r="J10706" i="8" s="1"/>
  <c r="J10744" i="8" s="1"/>
  <c r="J10782" i="8" s="1"/>
  <c r="J10820" i="8" s="1"/>
  <c r="J10858" i="8" s="1"/>
  <c r="J10896" i="8" s="1"/>
  <c r="J10934" i="8" s="1"/>
  <c r="J10972" i="8" s="1"/>
  <c r="J11010" i="8" s="1"/>
  <c r="J11048" i="8" s="1"/>
  <c r="J11086" i="8" s="1"/>
  <c r="J11124" i="8" s="1"/>
  <c r="J11162" i="8" s="1"/>
  <c r="J11200" i="8" s="1"/>
  <c r="J11238" i="8" s="1"/>
  <c r="J11276" i="8" s="1"/>
  <c r="J11314" i="8" s="1"/>
  <c r="J11352" i="8" s="1"/>
  <c r="J11390" i="8" s="1"/>
  <c r="J11428" i="8" s="1"/>
  <c r="J11466" i="8" s="1"/>
  <c r="J11504" i="8" s="1"/>
  <c r="J11542" i="8" s="1"/>
  <c r="J11580" i="8" s="1"/>
  <c r="J11618" i="8" s="1"/>
  <c r="J11656" i="8" s="1"/>
  <c r="J11694" i="8" s="1"/>
  <c r="J11732" i="8" s="1"/>
  <c r="J11770" i="8" s="1"/>
  <c r="J11808" i="8" s="1"/>
  <c r="J11846" i="8" s="1"/>
  <c r="J11884" i="8" s="1"/>
  <c r="J11922" i="8" s="1"/>
  <c r="J11960" i="8" s="1"/>
  <c r="J11998" i="8" s="1"/>
  <c r="J12036" i="8" s="1"/>
  <c r="J12074" i="8" s="1"/>
  <c r="J12112" i="8" s="1"/>
  <c r="J12150" i="8" s="1"/>
  <c r="J12188" i="8" s="1"/>
  <c r="J12226" i="8" s="1"/>
  <c r="J12264" i="8" s="1"/>
  <c r="J12302" i="8" s="1"/>
  <c r="J12340" i="8" s="1"/>
  <c r="J12378" i="8" s="1"/>
  <c r="J12416" i="8" s="1"/>
  <c r="J12454" i="8" s="1"/>
  <c r="J12492" i="8" s="1"/>
  <c r="J12530" i="8" s="1"/>
  <c r="J12568" i="8" s="1"/>
  <c r="J12606" i="8" s="1"/>
  <c r="J12644" i="8" s="1"/>
  <c r="J12682" i="8" s="1"/>
  <c r="J12720" i="8" s="1"/>
  <c r="J12758" i="8" s="1"/>
  <c r="J12796" i="8" s="1"/>
  <c r="J12834" i="8" s="1"/>
  <c r="J12872" i="8" s="1"/>
  <c r="J12910" i="8" s="1"/>
  <c r="K104" i="8"/>
  <c r="K142" i="8" s="1"/>
  <c r="K180" i="8" s="1"/>
  <c r="K218" i="8" s="1"/>
  <c r="K256" i="8" s="1"/>
  <c r="K294" i="8" s="1"/>
  <c r="K332" i="8" s="1"/>
  <c r="K370" i="8" s="1"/>
  <c r="K408" i="8" s="1"/>
  <c r="K446" i="8" s="1"/>
  <c r="K484" i="8" s="1"/>
  <c r="K522" i="8" s="1"/>
  <c r="K560" i="8" s="1"/>
  <c r="K598" i="8" s="1"/>
  <c r="K636" i="8" s="1"/>
  <c r="K674" i="8" s="1"/>
  <c r="K712" i="8" s="1"/>
  <c r="K750" i="8" s="1"/>
  <c r="K788" i="8" s="1"/>
  <c r="K826" i="8" s="1"/>
  <c r="K864" i="8" s="1"/>
  <c r="K902" i="8" s="1"/>
  <c r="K940" i="8" s="1"/>
  <c r="K978" i="8" s="1"/>
  <c r="K1016" i="8" s="1"/>
  <c r="K1054" i="8" s="1"/>
  <c r="K1092" i="8" s="1"/>
  <c r="K1130" i="8" s="1"/>
  <c r="K1168" i="8" s="1"/>
  <c r="K1206" i="8" s="1"/>
  <c r="K1244" i="8" s="1"/>
  <c r="K1282" i="8" s="1"/>
  <c r="K1320" i="8" s="1"/>
  <c r="K1358" i="8" s="1"/>
  <c r="K1396" i="8" s="1"/>
  <c r="K1434" i="8" s="1"/>
  <c r="K1472" i="8" s="1"/>
  <c r="K1510" i="8" s="1"/>
  <c r="K1548" i="8" s="1"/>
  <c r="K1586" i="8" s="1"/>
  <c r="K1624" i="8" s="1"/>
  <c r="K1662" i="8" s="1"/>
  <c r="K1700" i="8" s="1"/>
  <c r="K1738" i="8" s="1"/>
  <c r="K1776" i="8" s="1"/>
  <c r="K1814" i="8" s="1"/>
  <c r="K1852" i="8" s="1"/>
  <c r="K1890" i="8" s="1"/>
  <c r="K1928" i="8" s="1"/>
  <c r="K1966" i="8" s="1"/>
  <c r="K2004" i="8" s="1"/>
  <c r="K2042" i="8" s="1"/>
  <c r="K2080" i="8" s="1"/>
  <c r="K2118" i="8" s="1"/>
  <c r="K2156" i="8" s="1"/>
  <c r="K2194" i="8" s="1"/>
  <c r="K2232" i="8" s="1"/>
  <c r="K2270" i="8" s="1"/>
  <c r="K2308" i="8" s="1"/>
  <c r="K2346" i="8" s="1"/>
  <c r="K2384" i="8" s="1"/>
  <c r="K2422" i="8" s="1"/>
  <c r="K2460" i="8" s="1"/>
  <c r="K2498" i="8" s="1"/>
  <c r="K2536" i="8" s="1"/>
  <c r="K2574" i="8" s="1"/>
  <c r="K2612" i="8" s="1"/>
  <c r="K2650" i="8" s="1"/>
  <c r="K2688" i="8" s="1"/>
  <c r="K2726" i="8" s="1"/>
  <c r="K2764" i="8" s="1"/>
  <c r="K2802" i="8" s="1"/>
  <c r="K2840" i="8" s="1"/>
  <c r="K2878" i="8" s="1"/>
  <c r="K2916" i="8" s="1"/>
  <c r="K2954" i="8" s="1"/>
  <c r="K2992" i="8" s="1"/>
  <c r="K3030" i="8" s="1"/>
  <c r="K3068" i="8" s="1"/>
  <c r="K3106" i="8" s="1"/>
  <c r="K3144" i="8" s="1"/>
  <c r="K3182" i="8" s="1"/>
  <c r="K3220" i="8" s="1"/>
  <c r="K3258" i="8" s="1"/>
  <c r="K3296" i="8" s="1"/>
  <c r="K3334" i="8" s="1"/>
  <c r="K3372" i="8" s="1"/>
  <c r="K3410" i="8" s="1"/>
  <c r="K3448" i="8" s="1"/>
  <c r="K3486" i="8" s="1"/>
  <c r="K3524" i="8" s="1"/>
  <c r="K3562" i="8" s="1"/>
  <c r="K3600" i="8" s="1"/>
  <c r="K3638" i="8" s="1"/>
  <c r="K3676" i="8" s="1"/>
  <c r="K3714" i="8" s="1"/>
  <c r="K3752" i="8" s="1"/>
  <c r="K3790" i="8" s="1"/>
  <c r="K3828" i="8" s="1"/>
  <c r="K3866" i="8" s="1"/>
  <c r="K3904" i="8" s="1"/>
  <c r="K3942" i="8" s="1"/>
  <c r="K3980" i="8" s="1"/>
  <c r="K4018" i="8" s="1"/>
  <c r="K4056" i="8" s="1"/>
  <c r="K4094" i="8" s="1"/>
  <c r="K4132" i="8" s="1"/>
  <c r="K4170" i="8" s="1"/>
  <c r="K4208" i="8" s="1"/>
  <c r="K4246" i="8" s="1"/>
  <c r="K4284" i="8" s="1"/>
  <c r="K4322" i="8" s="1"/>
  <c r="K4360" i="8" s="1"/>
  <c r="K4398" i="8" s="1"/>
  <c r="K4436" i="8" s="1"/>
  <c r="K4474" i="8" s="1"/>
  <c r="K4512" i="8" s="1"/>
  <c r="K4550" i="8" s="1"/>
  <c r="K4588" i="8" s="1"/>
  <c r="K4626" i="8" s="1"/>
  <c r="K4664" i="8" s="1"/>
  <c r="K4702" i="8" s="1"/>
  <c r="K4740" i="8" s="1"/>
  <c r="K4778" i="8" s="1"/>
  <c r="K4816" i="8" s="1"/>
  <c r="K4854" i="8" s="1"/>
  <c r="K4892" i="8" s="1"/>
  <c r="K4930" i="8" s="1"/>
  <c r="K4968" i="8" s="1"/>
  <c r="K5006" i="8" s="1"/>
  <c r="K5044" i="8" s="1"/>
  <c r="K5082" i="8" s="1"/>
  <c r="K5120" i="8" s="1"/>
  <c r="K5158" i="8" s="1"/>
  <c r="K5196" i="8" s="1"/>
  <c r="K5234" i="8" s="1"/>
  <c r="K5272" i="8" s="1"/>
  <c r="K5310" i="8" s="1"/>
  <c r="K5348" i="8" s="1"/>
  <c r="K5386" i="8" s="1"/>
  <c r="K5424" i="8" s="1"/>
  <c r="K5462" i="8" s="1"/>
  <c r="K5500" i="8" s="1"/>
  <c r="K5538" i="8" s="1"/>
  <c r="K5576" i="8" s="1"/>
  <c r="K5614" i="8" s="1"/>
  <c r="K5652" i="8" s="1"/>
  <c r="K5690" i="8" s="1"/>
  <c r="K5728" i="8" s="1"/>
  <c r="K5766" i="8" s="1"/>
  <c r="K5804" i="8" s="1"/>
  <c r="K5842" i="8" s="1"/>
  <c r="K5880" i="8" s="1"/>
  <c r="K5918" i="8" s="1"/>
  <c r="K5956" i="8" s="1"/>
  <c r="K5994" i="8" s="1"/>
  <c r="K6032" i="8" s="1"/>
  <c r="K6070" i="8" s="1"/>
  <c r="K6108" i="8" s="1"/>
  <c r="K6146" i="8" s="1"/>
  <c r="K6184" i="8" s="1"/>
  <c r="K6222" i="8" s="1"/>
  <c r="K6260" i="8" s="1"/>
  <c r="K6298" i="8" s="1"/>
  <c r="K6336" i="8" s="1"/>
  <c r="K6374" i="8" s="1"/>
  <c r="K6412" i="8" s="1"/>
  <c r="K6450" i="8" s="1"/>
  <c r="K6488" i="8" s="1"/>
  <c r="K6526" i="8" s="1"/>
  <c r="K6564" i="8" s="1"/>
  <c r="K6602" i="8" s="1"/>
  <c r="K6640" i="8" s="1"/>
  <c r="K6678" i="8" s="1"/>
  <c r="K6716" i="8" s="1"/>
  <c r="K6754" i="8" s="1"/>
  <c r="K6792" i="8" s="1"/>
  <c r="K6830" i="8" s="1"/>
  <c r="K6868" i="8" s="1"/>
  <c r="K6906" i="8" s="1"/>
  <c r="K6944" i="8" s="1"/>
  <c r="K6982" i="8" s="1"/>
  <c r="K7020" i="8" s="1"/>
  <c r="K7058" i="8" s="1"/>
  <c r="K7096" i="8" s="1"/>
  <c r="K7134" i="8" s="1"/>
  <c r="K7172" i="8" s="1"/>
  <c r="K7210" i="8" s="1"/>
  <c r="K7248" i="8" s="1"/>
  <c r="K7286" i="8" s="1"/>
  <c r="K7324" i="8" s="1"/>
  <c r="K7362" i="8" s="1"/>
  <c r="K7400" i="8" s="1"/>
  <c r="K7438" i="8" s="1"/>
  <c r="K7476" i="8" s="1"/>
  <c r="K7514" i="8" s="1"/>
  <c r="K7552" i="8" s="1"/>
  <c r="K7590" i="8" s="1"/>
  <c r="K7628" i="8" s="1"/>
  <c r="K7666" i="8" s="1"/>
  <c r="K7704" i="8" s="1"/>
  <c r="K7742" i="8" s="1"/>
  <c r="K7780" i="8" s="1"/>
  <c r="K7818" i="8" s="1"/>
  <c r="K7856" i="8" s="1"/>
  <c r="K7894" i="8" s="1"/>
  <c r="K7932" i="8" s="1"/>
  <c r="K7970" i="8" s="1"/>
  <c r="K8008" i="8" s="1"/>
  <c r="K8046" i="8" s="1"/>
  <c r="K8084" i="8" s="1"/>
  <c r="K8122" i="8" s="1"/>
  <c r="K8160" i="8" s="1"/>
  <c r="K8198" i="8" s="1"/>
  <c r="K8236" i="8" s="1"/>
  <c r="K8274" i="8" s="1"/>
  <c r="K8312" i="8" s="1"/>
  <c r="K8350" i="8" s="1"/>
  <c r="K8388" i="8" s="1"/>
  <c r="K8426" i="8" s="1"/>
  <c r="K8464" i="8" s="1"/>
  <c r="K8502" i="8" s="1"/>
  <c r="K8540" i="8" s="1"/>
  <c r="K8578" i="8" s="1"/>
  <c r="K8616" i="8" s="1"/>
  <c r="K8654" i="8" s="1"/>
  <c r="K8692" i="8" s="1"/>
  <c r="K8730" i="8" s="1"/>
  <c r="K8768" i="8" s="1"/>
  <c r="K8806" i="8" s="1"/>
  <c r="K8844" i="8" s="1"/>
  <c r="K8882" i="8" s="1"/>
  <c r="K8920" i="8" s="1"/>
  <c r="K8958" i="8" s="1"/>
  <c r="K8996" i="8" s="1"/>
  <c r="K9034" i="8" s="1"/>
  <c r="K9072" i="8" s="1"/>
  <c r="K9110" i="8" s="1"/>
  <c r="K9148" i="8" s="1"/>
  <c r="K9186" i="8" s="1"/>
  <c r="K9224" i="8" s="1"/>
  <c r="K9262" i="8" s="1"/>
  <c r="K9300" i="8" s="1"/>
  <c r="K9338" i="8" s="1"/>
  <c r="K9376" i="8" s="1"/>
  <c r="K9414" i="8" s="1"/>
  <c r="K9452" i="8" s="1"/>
  <c r="K9490" i="8" s="1"/>
  <c r="K9528" i="8" s="1"/>
  <c r="K9566" i="8" s="1"/>
  <c r="K9604" i="8" s="1"/>
  <c r="K9642" i="8" s="1"/>
  <c r="K9680" i="8" s="1"/>
  <c r="K9718" i="8" s="1"/>
  <c r="K9756" i="8" s="1"/>
  <c r="K9794" i="8" s="1"/>
  <c r="K9832" i="8" s="1"/>
  <c r="K9870" i="8" s="1"/>
  <c r="K9908" i="8" s="1"/>
  <c r="K9946" i="8" s="1"/>
  <c r="K9984" i="8" s="1"/>
  <c r="K10022" i="8" s="1"/>
  <c r="K10060" i="8" s="1"/>
  <c r="K10098" i="8" s="1"/>
  <c r="K10136" i="8" s="1"/>
  <c r="K10174" i="8" s="1"/>
  <c r="K10212" i="8" s="1"/>
  <c r="K10250" i="8" s="1"/>
  <c r="K10288" i="8" s="1"/>
  <c r="K10326" i="8" s="1"/>
  <c r="K10364" i="8" s="1"/>
  <c r="K10402" i="8" s="1"/>
  <c r="K10440" i="8" s="1"/>
  <c r="K10478" i="8" s="1"/>
  <c r="K10516" i="8" s="1"/>
  <c r="K10554" i="8" s="1"/>
  <c r="K10592" i="8" s="1"/>
  <c r="K10630" i="8" s="1"/>
  <c r="K10668" i="8" s="1"/>
  <c r="K10706" i="8" s="1"/>
  <c r="K10744" i="8" s="1"/>
  <c r="K10782" i="8" s="1"/>
  <c r="K10820" i="8" s="1"/>
  <c r="K10858" i="8" s="1"/>
  <c r="K10896" i="8" s="1"/>
  <c r="K10934" i="8" s="1"/>
  <c r="K10972" i="8" s="1"/>
  <c r="K11010" i="8" s="1"/>
  <c r="K11048" i="8" s="1"/>
  <c r="K11086" i="8" s="1"/>
  <c r="K11124" i="8" s="1"/>
  <c r="K11162" i="8" s="1"/>
  <c r="K11200" i="8" s="1"/>
  <c r="K11238" i="8" s="1"/>
  <c r="K11276" i="8" s="1"/>
  <c r="K11314" i="8" s="1"/>
  <c r="K11352" i="8" s="1"/>
  <c r="K11390" i="8" s="1"/>
  <c r="K11428" i="8" s="1"/>
  <c r="K11466" i="8" s="1"/>
  <c r="K11504" i="8" s="1"/>
  <c r="K11542" i="8" s="1"/>
  <c r="K11580" i="8" s="1"/>
  <c r="K11618" i="8" s="1"/>
  <c r="K11656" i="8" s="1"/>
  <c r="K11694" i="8" s="1"/>
  <c r="K11732" i="8" s="1"/>
  <c r="K11770" i="8" s="1"/>
  <c r="K11808" i="8" s="1"/>
  <c r="K11846" i="8" s="1"/>
  <c r="K11884" i="8" s="1"/>
  <c r="K11922" i="8" s="1"/>
  <c r="K11960" i="8" s="1"/>
  <c r="K11998" i="8" s="1"/>
  <c r="K12036" i="8" s="1"/>
  <c r="K12074" i="8" s="1"/>
  <c r="K12112" i="8" s="1"/>
  <c r="K12150" i="8" s="1"/>
  <c r="K12188" i="8" s="1"/>
  <c r="K12226" i="8" s="1"/>
  <c r="K12264" i="8" s="1"/>
  <c r="K12302" i="8" s="1"/>
  <c r="K12340" i="8" s="1"/>
  <c r="K12378" i="8" s="1"/>
  <c r="K12416" i="8" s="1"/>
  <c r="K12454" i="8" s="1"/>
  <c r="K12492" i="8" s="1"/>
  <c r="K12530" i="8" s="1"/>
  <c r="K12568" i="8" s="1"/>
  <c r="K12606" i="8" s="1"/>
  <c r="K12644" i="8" s="1"/>
  <c r="K12682" i="8" s="1"/>
  <c r="K12720" i="8" s="1"/>
  <c r="K12758" i="8" s="1"/>
  <c r="K12796" i="8" s="1"/>
  <c r="K12834" i="8" s="1"/>
  <c r="K12872" i="8" s="1"/>
  <c r="K12910" i="8" s="1"/>
  <c r="B105" i="8"/>
  <c r="B143" i="8" s="1"/>
  <c r="B181" i="8" s="1"/>
  <c r="B219" i="8" s="1"/>
  <c r="B257" i="8" s="1"/>
  <c r="B295" i="8" s="1"/>
  <c r="H105" i="8"/>
  <c r="H143" i="8" s="1"/>
  <c r="H181" i="8" s="1"/>
  <c r="H219" i="8" s="1"/>
  <c r="H257" i="8" s="1"/>
  <c r="H295" i="8" s="1"/>
  <c r="H333" i="8" s="1"/>
  <c r="H371" i="8" s="1"/>
  <c r="H409" i="8" s="1"/>
  <c r="H447" i="8" s="1"/>
  <c r="H485" i="8" s="1"/>
  <c r="H523" i="8" s="1"/>
  <c r="H561" i="8" s="1"/>
  <c r="H599" i="8" s="1"/>
  <c r="H637" i="8" s="1"/>
  <c r="H675" i="8" s="1"/>
  <c r="H713" i="8" s="1"/>
  <c r="H751" i="8" s="1"/>
  <c r="H789" i="8" s="1"/>
  <c r="H827" i="8" s="1"/>
  <c r="H865" i="8" s="1"/>
  <c r="H903" i="8" s="1"/>
  <c r="H941" i="8" s="1"/>
  <c r="H979" i="8" s="1"/>
  <c r="H1017" i="8" s="1"/>
  <c r="H1055" i="8" s="1"/>
  <c r="H1093" i="8" s="1"/>
  <c r="H1131" i="8" s="1"/>
  <c r="H1169" i="8" s="1"/>
  <c r="H1207" i="8" s="1"/>
  <c r="H1245" i="8" s="1"/>
  <c r="H1283" i="8" s="1"/>
  <c r="H1321" i="8" s="1"/>
  <c r="H1359" i="8" s="1"/>
  <c r="H1397" i="8" s="1"/>
  <c r="H1435" i="8" s="1"/>
  <c r="H1473" i="8" s="1"/>
  <c r="H1511" i="8" s="1"/>
  <c r="H1549" i="8" s="1"/>
  <c r="H1587" i="8" s="1"/>
  <c r="H1625" i="8" s="1"/>
  <c r="H1663" i="8" s="1"/>
  <c r="H1701" i="8" s="1"/>
  <c r="H1739" i="8" s="1"/>
  <c r="H1777" i="8" s="1"/>
  <c r="H1815" i="8" s="1"/>
  <c r="H1853" i="8" s="1"/>
  <c r="H1891" i="8" s="1"/>
  <c r="H1929" i="8" s="1"/>
  <c r="H1967" i="8" s="1"/>
  <c r="H2005" i="8" s="1"/>
  <c r="H2043" i="8" s="1"/>
  <c r="H2081" i="8" s="1"/>
  <c r="H2119" i="8" s="1"/>
  <c r="H2157" i="8" s="1"/>
  <c r="H2195" i="8" s="1"/>
  <c r="H2233" i="8" s="1"/>
  <c r="H2271" i="8" s="1"/>
  <c r="H2309" i="8" s="1"/>
  <c r="H2347" i="8" s="1"/>
  <c r="H2385" i="8" s="1"/>
  <c r="H2423" i="8" s="1"/>
  <c r="H2461" i="8" s="1"/>
  <c r="H2499" i="8" s="1"/>
  <c r="H2537" i="8" s="1"/>
  <c r="H2575" i="8" s="1"/>
  <c r="H2613" i="8" s="1"/>
  <c r="H2651" i="8" s="1"/>
  <c r="H2689" i="8" s="1"/>
  <c r="H2727" i="8" s="1"/>
  <c r="H2765" i="8" s="1"/>
  <c r="H2803" i="8" s="1"/>
  <c r="H2841" i="8" s="1"/>
  <c r="H2879" i="8" s="1"/>
  <c r="H2917" i="8" s="1"/>
  <c r="H2955" i="8" s="1"/>
  <c r="H2993" i="8" s="1"/>
  <c r="H3031" i="8" s="1"/>
  <c r="H3069" i="8" s="1"/>
  <c r="H3107" i="8" s="1"/>
  <c r="H3145" i="8" s="1"/>
  <c r="H3183" i="8" s="1"/>
  <c r="H3221" i="8" s="1"/>
  <c r="H3259" i="8" s="1"/>
  <c r="H3297" i="8" s="1"/>
  <c r="H3335" i="8" s="1"/>
  <c r="H3373" i="8" s="1"/>
  <c r="H3411" i="8" s="1"/>
  <c r="H3449" i="8" s="1"/>
  <c r="H3487" i="8" s="1"/>
  <c r="H3525" i="8" s="1"/>
  <c r="H3563" i="8" s="1"/>
  <c r="H3601" i="8" s="1"/>
  <c r="H3639" i="8" s="1"/>
  <c r="H3677" i="8" s="1"/>
  <c r="H3715" i="8" s="1"/>
  <c r="H3753" i="8" s="1"/>
  <c r="H3791" i="8" s="1"/>
  <c r="H3829" i="8" s="1"/>
  <c r="H3867" i="8" s="1"/>
  <c r="H3905" i="8" s="1"/>
  <c r="H3943" i="8" s="1"/>
  <c r="H3981" i="8" s="1"/>
  <c r="H4019" i="8" s="1"/>
  <c r="H4057" i="8" s="1"/>
  <c r="H4095" i="8" s="1"/>
  <c r="H4133" i="8" s="1"/>
  <c r="H4171" i="8" s="1"/>
  <c r="H4209" i="8" s="1"/>
  <c r="H4247" i="8" s="1"/>
  <c r="H4285" i="8" s="1"/>
  <c r="H4323" i="8" s="1"/>
  <c r="H4361" i="8" s="1"/>
  <c r="H4399" i="8" s="1"/>
  <c r="H4437" i="8" s="1"/>
  <c r="H4475" i="8" s="1"/>
  <c r="H4513" i="8" s="1"/>
  <c r="H4551" i="8" s="1"/>
  <c r="H4589" i="8" s="1"/>
  <c r="H4627" i="8" s="1"/>
  <c r="H4665" i="8" s="1"/>
  <c r="H4703" i="8" s="1"/>
  <c r="H4741" i="8" s="1"/>
  <c r="H4779" i="8" s="1"/>
  <c r="H4817" i="8" s="1"/>
  <c r="H4855" i="8" s="1"/>
  <c r="H4893" i="8" s="1"/>
  <c r="H4931" i="8" s="1"/>
  <c r="H4969" i="8" s="1"/>
  <c r="H5007" i="8" s="1"/>
  <c r="H5045" i="8" s="1"/>
  <c r="H5083" i="8" s="1"/>
  <c r="H5121" i="8" s="1"/>
  <c r="H5159" i="8" s="1"/>
  <c r="H5197" i="8" s="1"/>
  <c r="H5235" i="8" s="1"/>
  <c r="H5273" i="8" s="1"/>
  <c r="H5311" i="8" s="1"/>
  <c r="H5349" i="8" s="1"/>
  <c r="H5387" i="8" s="1"/>
  <c r="H5425" i="8" s="1"/>
  <c r="H5463" i="8" s="1"/>
  <c r="H5501" i="8" s="1"/>
  <c r="H5539" i="8" s="1"/>
  <c r="H5577" i="8" s="1"/>
  <c r="H5615" i="8" s="1"/>
  <c r="H5653" i="8" s="1"/>
  <c r="H5691" i="8" s="1"/>
  <c r="H5729" i="8" s="1"/>
  <c r="H5767" i="8" s="1"/>
  <c r="H5805" i="8" s="1"/>
  <c r="H5843" i="8" s="1"/>
  <c r="H5881" i="8" s="1"/>
  <c r="H5919" i="8" s="1"/>
  <c r="H5957" i="8" s="1"/>
  <c r="H5995" i="8" s="1"/>
  <c r="H6033" i="8" s="1"/>
  <c r="H6071" i="8" s="1"/>
  <c r="H6109" i="8" s="1"/>
  <c r="H6147" i="8" s="1"/>
  <c r="H6185" i="8" s="1"/>
  <c r="H6223" i="8" s="1"/>
  <c r="H6261" i="8" s="1"/>
  <c r="H6299" i="8" s="1"/>
  <c r="H6337" i="8" s="1"/>
  <c r="H6375" i="8" s="1"/>
  <c r="H6413" i="8" s="1"/>
  <c r="H6451" i="8" s="1"/>
  <c r="H6489" i="8" s="1"/>
  <c r="H6527" i="8" s="1"/>
  <c r="H6565" i="8" s="1"/>
  <c r="H6603" i="8" s="1"/>
  <c r="H6641" i="8" s="1"/>
  <c r="H6679" i="8" s="1"/>
  <c r="H6717" i="8" s="1"/>
  <c r="H6755" i="8" s="1"/>
  <c r="H6793" i="8" s="1"/>
  <c r="H6831" i="8" s="1"/>
  <c r="H6869" i="8" s="1"/>
  <c r="H6907" i="8" s="1"/>
  <c r="H6945" i="8" s="1"/>
  <c r="H6983" i="8" s="1"/>
  <c r="H7021" i="8" s="1"/>
  <c r="H7059" i="8" s="1"/>
  <c r="H7097" i="8" s="1"/>
  <c r="H7135" i="8" s="1"/>
  <c r="H7173" i="8" s="1"/>
  <c r="H7211" i="8" s="1"/>
  <c r="H7249" i="8" s="1"/>
  <c r="H7287" i="8" s="1"/>
  <c r="H7325" i="8" s="1"/>
  <c r="H7363" i="8" s="1"/>
  <c r="H7401" i="8" s="1"/>
  <c r="H7439" i="8" s="1"/>
  <c r="H7477" i="8" s="1"/>
  <c r="H7515" i="8" s="1"/>
  <c r="H7553" i="8" s="1"/>
  <c r="H7591" i="8" s="1"/>
  <c r="H7629" i="8" s="1"/>
  <c r="H7667" i="8" s="1"/>
  <c r="H7705" i="8" s="1"/>
  <c r="H7743" i="8" s="1"/>
  <c r="H7781" i="8" s="1"/>
  <c r="H7819" i="8" s="1"/>
  <c r="H7857" i="8" s="1"/>
  <c r="H7895" i="8" s="1"/>
  <c r="H7933" i="8" s="1"/>
  <c r="H7971" i="8" s="1"/>
  <c r="H8009" i="8" s="1"/>
  <c r="H8047" i="8" s="1"/>
  <c r="H8085" i="8" s="1"/>
  <c r="H8123" i="8" s="1"/>
  <c r="H8161" i="8" s="1"/>
  <c r="H8199" i="8" s="1"/>
  <c r="H8237" i="8" s="1"/>
  <c r="H8275" i="8" s="1"/>
  <c r="H8313" i="8" s="1"/>
  <c r="H8351" i="8" s="1"/>
  <c r="H8389" i="8" s="1"/>
  <c r="H8427" i="8" s="1"/>
  <c r="H8465" i="8" s="1"/>
  <c r="H8503" i="8" s="1"/>
  <c r="H8541" i="8" s="1"/>
  <c r="H8579" i="8" s="1"/>
  <c r="H8617" i="8" s="1"/>
  <c r="H8655" i="8" s="1"/>
  <c r="H8693" i="8" s="1"/>
  <c r="H8731" i="8" s="1"/>
  <c r="H8769" i="8" s="1"/>
  <c r="H8807" i="8" s="1"/>
  <c r="H8845" i="8" s="1"/>
  <c r="H8883" i="8" s="1"/>
  <c r="H8921" i="8" s="1"/>
  <c r="H8959" i="8" s="1"/>
  <c r="H8997" i="8" s="1"/>
  <c r="H9035" i="8" s="1"/>
  <c r="H9073" i="8" s="1"/>
  <c r="H9111" i="8" s="1"/>
  <c r="H9149" i="8" s="1"/>
  <c r="H9187" i="8" s="1"/>
  <c r="H9225" i="8" s="1"/>
  <c r="H9263" i="8" s="1"/>
  <c r="H9301" i="8" s="1"/>
  <c r="H9339" i="8" s="1"/>
  <c r="H9377" i="8" s="1"/>
  <c r="H9415" i="8" s="1"/>
  <c r="H9453" i="8" s="1"/>
  <c r="H9491" i="8" s="1"/>
  <c r="H9529" i="8" s="1"/>
  <c r="H9567" i="8" s="1"/>
  <c r="H9605" i="8" s="1"/>
  <c r="H9643" i="8" s="1"/>
  <c r="H9681" i="8" s="1"/>
  <c r="H9719" i="8" s="1"/>
  <c r="H9757" i="8" s="1"/>
  <c r="H9795" i="8" s="1"/>
  <c r="H9833" i="8" s="1"/>
  <c r="H9871" i="8" s="1"/>
  <c r="H9909" i="8" s="1"/>
  <c r="H9947" i="8" s="1"/>
  <c r="H9985" i="8" s="1"/>
  <c r="H10023" i="8" s="1"/>
  <c r="H10061" i="8" s="1"/>
  <c r="H10099" i="8" s="1"/>
  <c r="H10137" i="8" s="1"/>
  <c r="H10175" i="8" s="1"/>
  <c r="H10213" i="8" s="1"/>
  <c r="H10251" i="8" s="1"/>
  <c r="H10289" i="8" s="1"/>
  <c r="H10327" i="8" s="1"/>
  <c r="H10365" i="8" s="1"/>
  <c r="H10403" i="8" s="1"/>
  <c r="H10441" i="8" s="1"/>
  <c r="H10479" i="8" s="1"/>
  <c r="H10517" i="8" s="1"/>
  <c r="H10555" i="8" s="1"/>
  <c r="H10593" i="8" s="1"/>
  <c r="H10631" i="8" s="1"/>
  <c r="H10669" i="8" s="1"/>
  <c r="H10707" i="8" s="1"/>
  <c r="H10745" i="8" s="1"/>
  <c r="H10783" i="8" s="1"/>
  <c r="H10821" i="8" s="1"/>
  <c r="H10859" i="8" s="1"/>
  <c r="H10897" i="8" s="1"/>
  <c r="H10935" i="8" s="1"/>
  <c r="H10973" i="8" s="1"/>
  <c r="H11011" i="8" s="1"/>
  <c r="H11049" i="8" s="1"/>
  <c r="H11087" i="8" s="1"/>
  <c r="H11125" i="8" s="1"/>
  <c r="H11163" i="8" s="1"/>
  <c r="H11201" i="8" s="1"/>
  <c r="H11239" i="8" s="1"/>
  <c r="H11277" i="8" s="1"/>
  <c r="H11315" i="8" s="1"/>
  <c r="H11353" i="8" s="1"/>
  <c r="H11391" i="8" s="1"/>
  <c r="H11429" i="8" s="1"/>
  <c r="H11467" i="8" s="1"/>
  <c r="H11505" i="8" s="1"/>
  <c r="H11543" i="8" s="1"/>
  <c r="H11581" i="8" s="1"/>
  <c r="H11619" i="8" s="1"/>
  <c r="H11657" i="8" s="1"/>
  <c r="H11695" i="8" s="1"/>
  <c r="H11733" i="8" s="1"/>
  <c r="H11771" i="8" s="1"/>
  <c r="H11809" i="8" s="1"/>
  <c r="H11847" i="8" s="1"/>
  <c r="H11885" i="8" s="1"/>
  <c r="H11923" i="8" s="1"/>
  <c r="H11961" i="8" s="1"/>
  <c r="H11999" i="8" s="1"/>
  <c r="H12037" i="8" s="1"/>
  <c r="H12075" i="8" s="1"/>
  <c r="H12113" i="8" s="1"/>
  <c r="H12151" i="8" s="1"/>
  <c r="H12189" i="8" s="1"/>
  <c r="H12227" i="8" s="1"/>
  <c r="H12265" i="8" s="1"/>
  <c r="H12303" i="8" s="1"/>
  <c r="H12341" i="8" s="1"/>
  <c r="H12379" i="8" s="1"/>
  <c r="H12417" i="8" s="1"/>
  <c r="H12455" i="8" s="1"/>
  <c r="H12493" i="8" s="1"/>
  <c r="H12531" i="8" s="1"/>
  <c r="H12569" i="8" s="1"/>
  <c r="H12607" i="8" s="1"/>
  <c r="H12645" i="8" s="1"/>
  <c r="H12683" i="8" s="1"/>
  <c r="H12721" i="8" s="1"/>
  <c r="H12759" i="8" s="1"/>
  <c r="H12797" i="8" s="1"/>
  <c r="H12835" i="8" s="1"/>
  <c r="H12873" i="8" s="1"/>
  <c r="H12911" i="8" s="1"/>
  <c r="K105" i="8"/>
  <c r="K143" i="8" s="1"/>
  <c r="K181" i="8" s="1"/>
  <c r="K219" i="8" s="1"/>
  <c r="K257" i="8" s="1"/>
  <c r="K295" i="8" s="1"/>
  <c r="K333" i="8" s="1"/>
  <c r="K371" i="8" s="1"/>
  <c r="K409" i="8" s="1"/>
  <c r="K447" i="8" s="1"/>
  <c r="K485" i="8" s="1"/>
  <c r="K523" i="8" s="1"/>
  <c r="K561" i="8" s="1"/>
  <c r="K599" i="8" s="1"/>
  <c r="K637" i="8" s="1"/>
  <c r="K675" i="8" s="1"/>
  <c r="K713" i="8" s="1"/>
  <c r="K751" i="8" s="1"/>
  <c r="K789" i="8" s="1"/>
  <c r="K827" i="8" s="1"/>
  <c r="K865" i="8" s="1"/>
  <c r="K903" i="8" s="1"/>
  <c r="K941" i="8" s="1"/>
  <c r="K979" i="8" s="1"/>
  <c r="K1017" i="8" s="1"/>
  <c r="K1055" i="8" s="1"/>
  <c r="K1093" i="8" s="1"/>
  <c r="K1131" i="8" s="1"/>
  <c r="K1169" i="8" s="1"/>
  <c r="K1207" i="8" s="1"/>
  <c r="K1245" i="8" s="1"/>
  <c r="K1283" i="8" s="1"/>
  <c r="K1321" i="8" s="1"/>
  <c r="K1359" i="8" s="1"/>
  <c r="K1397" i="8" s="1"/>
  <c r="K1435" i="8" s="1"/>
  <c r="K1473" i="8" s="1"/>
  <c r="K1511" i="8" s="1"/>
  <c r="K1549" i="8" s="1"/>
  <c r="K1587" i="8" s="1"/>
  <c r="K1625" i="8" s="1"/>
  <c r="K1663" i="8" s="1"/>
  <c r="K1701" i="8" s="1"/>
  <c r="K1739" i="8" s="1"/>
  <c r="K1777" i="8" s="1"/>
  <c r="K1815" i="8" s="1"/>
  <c r="K1853" i="8" s="1"/>
  <c r="K1891" i="8" s="1"/>
  <c r="K1929" i="8" s="1"/>
  <c r="K1967" i="8" s="1"/>
  <c r="K2005" i="8" s="1"/>
  <c r="K2043" i="8" s="1"/>
  <c r="K2081" i="8" s="1"/>
  <c r="K2119" i="8" s="1"/>
  <c r="K2157" i="8" s="1"/>
  <c r="K2195" i="8" s="1"/>
  <c r="K2233" i="8" s="1"/>
  <c r="K2271" i="8" s="1"/>
  <c r="K2309" i="8" s="1"/>
  <c r="K2347" i="8" s="1"/>
  <c r="K2385" i="8" s="1"/>
  <c r="K2423" i="8" s="1"/>
  <c r="K2461" i="8" s="1"/>
  <c r="K2499" i="8" s="1"/>
  <c r="K2537" i="8" s="1"/>
  <c r="K2575" i="8" s="1"/>
  <c r="K2613" i="8" s="1"/>
  <c r="K2651" i="8" s="1"/>
  <c r="K2689" i="8" s="1"/>
  <c r="K2727" i="8" s="1"/>
  <c r="K2765" i="8" s="1"/>
  <c r="K2803" i="8" s="1"/>
  <c r="K2841" i="8" s="1"/>
  <c r="K2879" i="8" s="1"/>
  <c r="K2917" i="8" s="1"/>
  <c r="K2955" i="8" s="1"/>
  <c r="K2993" i="8" s="1"/>
  <c r="K3031" i="8" s="1"/>
  <c r="K3069" i="8" s="1"/>
  <c r="K3107" i="8" s="1"/>
  <c r="K3145" i="8" s="1"/>
  <c r="K3183" i="8" s="1"/>
  <c r="K3221" i="8" s="1"/>
  <c r="K3259" i="8" s="1"/>
  <c r="K3297" i="8" s="1"/>
  <c r="K3335" i="8" s="1"/>
  <c r="K3373" i="8" s="1"/>
  <c r="K3411" i="8" s="1"/>
  <c r="K3449" i="8" s="1"/>
  <c r="K3487" i="8" s="1"/>
  <c r="K3525" i="8" s="1"/>
  <c r="K3563" i="8" s="1"/>
  <c r="K3601" i="8" s="1"/>
  <c r="K3639" i="8" s="1"/>
  <c r="K3677" i="8" s="1"/>
  <c r="K3715" i="8" s="1"/>
  <c r="K3753" i="8" s="1"/>
  <c r="K3791" i="8" s="1"/>
  <c r="K3829" i="8" s="1"/>
  <c r="K3867" i="8" s="1"/>
  <c r="K3905" i="8" s="1"/>
  <c r="K3943" i="8" s="1"/>
  <c r="K3981" i="8" s="1"/>
  <c r="K4019" i="8" s="1"/>
  <c r="K4057" i="8" s="1"/>
  <c r="K4095" i="8" s="1"/>
  <c r="K4133" i="8" s="1"/>
  <c r="K4171" i="8" s="1"/>
  <c r="K4209" i="8" s="1"/>
  <c r="K4247" i="8" s="1"/>
  <c r="K4285" i="8" s="1"/>
  <c r="K4323" i="8" s="1"/>
  <c r="K4361" i="8" s="1"/>
  <c r="K4399" i="8" s="1"/>
  <c r="K4437" i="8" s="1"/>
  <c r="K4475" i="8" s="1"/>
  <c r="K4513" i="8" s="1"/>
  <c r="K4551" i="8" s="1"/>
  <c r="K4589" i="8" s="1"/>
  <c r="K4627" i="8" s="1"/>
  <c r="K4665" i="8" s="1"/>
  <c r="K4703" i="8" s="1"/>
  <c r="K4741" i="8" s="1"/>
  <c r="K4779" i="8" s="1"/>
  <c r="K4817" i="8" s="1"/>
  <c r="K4855" i="8" s="1"/>
  <c r="K4893" i="8" s="1"/>
  <c r="K4931" i="8" s="1"/>
  <c r="K4969" i="8" s="1"/>
  <c r="K5007" i="8" s="1"/>
  <c r="K5045" i="8" s="1"/>
  <c r="K5083" i="8" s="1"/>
  <c r="K5121" i="8" s="1"/>
  <c r="K5159" i="8" s="1"/>
  <c r="K5197" i="8" s="1"/>
  <c r="K5235" i="8" s="1"/>
  <c r="K5273" i="8" s="1"/>
  <c r="K5311" i="8" s="1"/>
  <c r="K5349" i="8" s="1"/>
  <c r="K5387" i="8" s="1"/>
  <c r="K5425" i="8" s="1"/>
  <c r="K5463" i="8" s="1"/>
  <c r="K5501" i="8" s="1"/>
  <c r="K5539" i="8" s="1"/>
  <c r="K5577" i="8" s="1"/>
  <c r="K5615" i="8" s="1"/>
  <c r="K5653" i="8" s="1"/>
  <c r="K5691" i="8" s="1"/>
  <c r="K5729" i="8" s="1"/>
  <c r="K5767" i="8" s="1"/>
  <c r="K5805" i="8" s="1"/>
  <c r="K5843" i="8" s="1"/>
  <c r="K5881" i="8" s="1"/>
  <c r="K5919" i="8" s="1"/>
  <c r="K5957" i="8" s="1"/>
  <c r="K5995" i="8" s="1"/>
  <c r="K6033" i="8" s="1"/>
  <c r="K6071" i="8" s="1"/>
  <c r="K6109" i="8" s="1"/>
  <c r="K6147" i="8" s="1"/>
  <c r="K6185" i="8" s="1"/>
  <c r="K6223" i="8" s="1"/>
  <c r="K6261" i="8" s="1"/>
  <c r="K6299" i="8" s="1"/>
  <c r="K6337" i="8" s="1"/>
  <c r="K6375" i="8" s="1"/>
  <c r="K6413" i="8" s="1"/>
  <c r="K6451" i="8" s="1"/>
  <c r="K6489" i="8" s="1"/>
  <c r="K6527" i="8" s="1"/>
  <c r="K6565" i="8" s="1"/>
  <c r="K6603" i="8" s="1"/>
  <c r="K6641" i="8" s="1"/>
  <c r="K6679" i="8" s="1"/>
  <c r="K6717" i="8" s="1"/>
  <c r="K6755" i="8" s="1"/>
  <c r="K6793" i="8" s="1"/>
  <c r="K6831" i="8" s="1"/>
  <c r="K6869" i="8" s="1"/>
  <c r="K6907" i="8" s="1"/>
  <c r="K6945" i="8" s="1"/>
  <c r="K6983" i="8" s="1"/>
  <c r="K7021" i="8" s="1"/>
  <c r="K7059" i="8" s="1"/>
  <c r="K7097" i="8" s="1"/>
  <c r="K7135" i="8" s="1"/>
  <c r="K7173" i="8" s="1"/>
  <c r="K7211" i="8" s="1"/>
  <c r="K7249" i="8" s="1"/>
  <c r="K7287" i="8" s="1"/>
  <c r="K7325" i="8" s="1"/>
  <c r="K7363" i="8" s="1"/>
  <c r="K7401" i="8" s="1"/>
  <c r="K7439" i="8" s="1"/>
  <c r="K7477" i="8" s="1"/>
  <c r="K7515" i="8" s="1"/>
  <c r="K7553" i="8" s="1"/>
  <c r="K7591" i="8" s="1"/>
  <c r="K7629" i="8" s="1"/>
  <c r="K7667" i="8" s="1"/>
  <c r="K7705" i="8" s="1"/>
  <c r="K7743" i="8" s="1"/>
  <c r="K7781" i="8" s="1"/>
  <c r="K7819" i="8" s="1"/>
  <c r="K7857" i="8" s="1"/>
  <c r="K7895" i="8" s="1"/>
  <c r="K7933" i="8" s="1"/>
  <c r="K7971" i="8" s="1"/>
  <c r="K8009" i="8" s="1"/>
  <c r="K8047" i="8" s="1"/>
  <c r="K8085" i="8" s="1"/>
  <c r="K8123" i="8" s="1"/>
  <c r="K8161" i="8" s="1"/>
  <c r="K8199" i="8" s="1"/>
  <c r="K8237" i="8" s="1"/>
  <c r="K8275" i="8" s="1"/>
  <c r="K8313" i="8" s="1"/>
  <c r="K8351" i="8" s="1"/>
  <c r="K8389" i="8" s="1"/>
  <c r="K8427" i="8" s="1"/>
  <c r="K8465" i="8" s="1"/>
  <c r="K8503" i="8" s="1"/>
  <c r="K8541" i="8" s="1"/>
  <c r="K8579" i="8" s="1"/>
  <c r="K8617" i="8" s="1"/>
  <c r="K8655" i="8" s="1"/>
  <c r="K8693" i="8" s="1"/>
  <c r="K8731" i="8" s="1"/>
  <c r="K8769" i="8" s="1"/>
  <c r="K8807" i="8" s="1"/>
  <c r="K8845" i="8" s="1"/>
  <c r="K8883" i="8" s="1"/>
  <c r="K8921" i="8" s="1"/>
  <c r="K8959" i="8" s="1"/>
  <c r="K8997" i="8" s="1"/>
  <c r="K9035" i="8" s="1"/>
  <c r="K9073" i="8" s="1"/>
  <c r="K9111" i="8" s="1"/>
  <c r="K9149" i="8" s="1"/>
  <c r="K9187" i="8" s="1"/>
  <c r="K9225" i="8" s="1"/>
  <c r="K9263" i="8" s="1"/>
  <c r="K9301" i="8" s="1"/>
  <c r="K9339" i="8" s="1"/>
  <c r="K9377" i="8" s="1"/>
  <c r="K9415" i="8" s="1"/>
  <c r="K9453" i="8" s="1"/>
  <c r="K9491" i="8" s="1"/>
  <c r="K9529" i="8" s="1"/>
  <c r="K9567" i="8" s="1"/>
  <c r="K9605" i="8" s="1"/>
  <c r="K9643" i="8" s="1"/>
  <c r="K9681" i="8" s="1"/>
  <c r="K9719" i="8" s="1"/>
  <c r="K9757" i="8" s="1"/>
  <c r="K9795" i="8" s="1"/>
  <c r="K9833" i="8" s="1"/>
  <c r="K9871" i="8" s="1"/>
  <c r="K9909" i="8" s="1"/>
  <c r="K9947" i="8" s="1"/>
  <c r="K9985" i="8" s="1"/>
  <c r="K10023" i="8" s="1"/>
  <c r="K10061" i="8" s="1"/>
  <c r="K10099" i="8" s="1"/>
  <c r="K10137" i="8" s="1"/>
  <c r="K10175" i="8" s="1"/>
  <c r="K10213" i="8" s="1"/>
  <c r="K10251" i="8" s="1"/>
  <c r="K10289" i="8" s="1"/>
  <c r="K10327" i="8" s="1"/>
  <c r="K10365" i="8" s="1"/>
  <c r="K10403" i="8" s="1"/>
  <c r="K10441" i="8" s="1"/>
  <c r="K10479" i="8" s="1"/>
  <c r="K10517" i="8" s="1"/>
  <c r="K10555" i="8" s="1"/>
  <c r="K10593" i="8" s="1"/>
  <c r="K10631" i="8" s="1"/>
  <c r="K10669" i="8" s="1"/>
  <c r="K10707" i="8" s="1"/>
  <c r="K10745" i="8" s="1"/>
  <c r="K10783" i="8" s="1"/>
  <c r="K10821" i="8" s="1"/>
  <c r="K10859" i="8" s="1"/>
  <c r="K10897" i="8" s="1"/>
  <c r="K10935" i="8" s="1"/>
  <c r="K10973" i="8" s="1"/>
  <c r="K11011" i="8" s="1"/>
  <c r="K11049" i="8" s="1"/>
  <c r="K11087" i="8" s="1"/>
  <c r="K11125" i="8" s="1"/>
  <c r="K11163" i="8" s="1"/>
  <c r="K11201" i="8" s="1"/>
  <c r="K11239" i="8" s="1"/>
  <c r="K11277" i="8" s="1"/>
  <c r="K11315" i="8" s="1"/>
  <c r="K11353" i="8" s="1"/>
  <c r="K11391" i="8" s="1"/>
  <c r="K11429" i="8" s="1"/>
  <c r="K11467" i="8" s="1"/>
  <c r="K11505" i="8" s="1"/>
  <c r="K11543" i="8" s="1"/>
  <c r="K11581" i="8" s="1"/>
  <c r="K11619" i="8" s="1"/>
  <c r="K11657" i="8" s="1"/>
  <c r="K11695" i="8" s="1"/>
  <c r="K11733" i="8" s="1"/>
  <c r="K11771" i="8" s="1"/>
  <c r="K11809" i="8" s="1"/>
  <c r="K11847" i="8" s="1"/>
  <c r="K11885" i="8" s="1"/>
  <c r="K11923" i="8" s="1"/>
  <c r="K11961" i="8" s="1"/>
  <c r="K11999" i="8" s="1"/>
  <c r="K12037" i="8" s="1"/>
  <c r="K12075" i="8" s="1"/>
  <c r="K12113" i="8" s="1"/>
  <c r="K12151" i="8" s="1"/>
  <c r="K12189" i="8" s="1"/>
  <c r="K12227" i="8" s="1"/>
  <c r="K12265" i="8" s="1"/>
  <c r="K12303" i="8" s="1"/>
  <c r="K12341" i="8" s="1"/>
  <c r="K12379" i="8" s="1"/>
  <c r="K12417" i="8" s="1"/>
  <c r="K12455" i="8" s="1"/>
  <c r="K12493" i="8" s="1"/>
  <c r="K12531" i="8" s="1"/>
  <c r="K12569" i="8" s="1"/>
  <c r="K12607" i="8" s="1"/>
  <c r="K12645" i="8" s="1"/>
  <c r="K12683" i="8" s="1"/>
  <c r="K12721" i="8" s="1"/>
  <c r="K12759" i="8" s="1"/>
  <c r="K12797" i="8" s="1"/>
  <c r="K12835" i="8" s="1"/>
  <c r="K12873" i="8" s="1"/>
  <c r="K12911" i="8" s="1"/>
  <c r="B106" i="8"/>
  <c r="B144" i="8" s="1"/>
  <c r="B182" i="8" s="1"/>
  <c r="B220" i="8" s="1"/>
  <c r="B258" i="8" s="1"/>
  <c r="B296" i="8" s="1"/>
  <c r="B334" i="8" s="1"/>
  <c r="B372" i="8" s="1"/>
  <c r="B410" i="8" s="1"/>
  <c r="B448" i="8" s="1"/>
  <c r="G106" i="8"/>
  <c r="G144" i="8" s="1"/>
  <c r="G182" i="8" s="1"/>
  <c r="G220" i="8" s="1"/>
  <c r="G258" i="8" s="1"/>
  <c r="G296" i="8" s="1"/>
  <c r="G334" i="8" s="1"/>
  <c r="G372" i="8" s="1"/>
  <c r="G410" i="8" s="1"/>
  <c r="G448" i="8" s="1"/>
  <c r="G486" i="8" s="1"/>
  <c r="G524" i="8" s="1"/>
  <c r="G562" i="8" s="1"/>
  <c r="G600" i="8" s="1"/>
  <c r="G638" i="8" s="1"/>
  <c r="G676" i="8" s="1"/>
  <c r="G714" i="8" s="1"/>
  <c r="G752" i="8" s="1"/>
  <c r="G790" i="8" s="1"/>
  <c r="G828" i="8" s="1"/>
  <c r="G866" i="8" s="1"/>
  <c r="G904" i="8" s="1"/>
  <c r="G942" i="8" s="1"/>
  <c r="G980" i="8" s="1"/>
  <c r="G1018" i="8" s="1"/>
  <c r="G1056" i="8" s="1"/>
  <c r="G1094" i="8" s="1"/>
  <c r="G1132" i="8" s="1"/>
  <c r="G1170" i="8" s="1"/>
  <c r="G1208" i="8" s="1"/>
  <c r="G1246" i="8" s="1"/>
  <c r="G1284" i="8" s="1"/>
  <c r="G1322" i="8" s="1"/>
  <c r="G1360" i="8" s="1"/>
  <c r="G1398" i="8" s="1"/>
  <c r="G1436" i="8" s="1"/>
  <c r="G1474" i="8" s="1"/>
  <c r="G1512" i="8" s="1"/>
  <c r="G1550" i="8" s="1"/>
  <c r="G1588" i="8" s="1"/>
  <c r="G1626" i="8" s="1"/>
  <c r="G1664" i="8" s="1"/>
  <c r="G1702" i="8" s="1"/>
  <c r="G1740" i="8" s="1"/>
  <c r="G1778" i="8" s="1"/>
  <c r="G1816" i="8" s="1"/>
  <c r="G1854" i="8" s="1"/>
  <c r="G1892" i="8" s="1"/>
  <c r="G1930" i="8" s="1"/>
  <c r="G1968" i="8" s="1"/>
  <c r="G2006" i="8" s="1"/>
  <c r="G2044" i="8" s="1"/>
  <c r="G2082" i="8" s="1"/>
  <c r="G2120" i="8" s="1"/>
  <c r="G2158" i="8" s="1"/>
  <c r="G2196" i="8" s="1"/>
  <c r="G2234" i="8" s="1"/>
  <c r="G2272" i="8" s="1"/>
  <c r="G2310" i="8" s="1"/>
  <c r="G2348" i="8" s="1"/>
  <c r="G2386" i="8" s="1"/>
  <c r="G2424" i="8" s="1"/>
  <c r="G2462" i="8" s="1"/>
  <c r="G2500" i="8" s="1"/>
  <c r="G2538" i="8" s="1"/>
  <c r="G2576" i="8" s="1"/>
  <c r="G2614" i="8" s="1"/>
  <c r="G2652" i="8" s="1"/>
  <c r="G2690" i="8" s="1"/>
  <c r="G2728" i="8" s="1"/>
  <c r="G2766" i="8" s="1"/>
  <c r="G2804" i="8" s="1"/>
  <c r="G2842" i="8" s="1"/>
  <c r="G2880" i="8" s="1"/>
  <c r="G2918" i="8" s="1"/>
  <c r="G2956" i="8" s="1"/>
  <c r="G2994" i="8" s="1"/>
  <c r="G3032" i="8" s="1"/>
  <c r="G3070" i="8" s="1"/>
  <c r="G3108" i="8" s="1"/>
  <c r="G3146" i="8" s="1"/>
  <c r="G3184" i="8" s="1"/>
  <c r="G3222" i="8" s="1"/>
  <c r="G3260" i="8" s="1"/>
  <c r="G3298" i="8" s="1"/>
  <c r="G3336" i="8" s="1"/>
  <c r="G3374" i="8" s="1"/>
  <c r="G3412" i="8" s="1"/>
  <c r="G3450" i="8" s="1"/>
  <c r="G3488" i="8" s="1"/>
  <c r="G3526" i="8" s="1"/>
  <c r="G3564" i="8" s="1"/>
  <c r="G3602" i="8" s="1"/>
  <c r="G3640" i="8" s="1"/>
  <c r="G3678" i="8" s="1"/>
  <c r="G3716" i="8" s="1"/>
  <c r="G3754" i="8" s="1"/>
  <c r="G3792" i="8" s="1"/>
  <c r="G3830" i="8" s="1"/>
  <c r="G3868" i="8" s="1"/>
  <c r="G3906" i="8" s="1"/>
  <c r="G3944" i="8" s="1"/>
  <c r="G3982" i="8" s="1"/>
  <c r="G4020" i="8" s="1"/>
  <c r="G4058" i="8" s="1"/>
  <c r="G4096" i="8" s="1"/>
  <c r="G4134" i="8" s="1"/>
  <c r="G4172" i="8" s="1"/>
  <c r="G4210" i="8" s="1"/>
  <c r="G4248" i="8" s="1"/>
  <c r="G4286" i="8" s="1"/>
  <c r="G4324" i="8" s="1"/>
  <c r="G4362" i="8" s="1"/>
  <c r="G4400" i="8" s="1"/>
  <c r="G4438" i="8" s="1"/>
  <c r="G4476" i="8" s="1"/>
  <c r="G4514" i="8" s="1"/>
  <c r="G4552" i="8" s="1"/>
  <c r="G4590" i="8" s="1"/>
  <c r="G4628" i="8" s="1"/>
  <c r="G4666" i="8" s="1"/>
  <c r="G4704" i="8" s="1"/>
  <c r="G4742" i="8" s="1"/>
  <c r="G4780" i="8" s="1"/>
  <c r="G4818" i="8" s="1"/>
  <c r="G4856" i="8" s="1"/>
  <c r="G4894" i="8" s="1"/>
  <c r="G4932" i="8" s="1"/>
  <c r="G4970" i="8" s="1"/>
  <c r="G5008" i="8" s="1"/>
  <c r="G5046" i="8" s="1"/>
  <c r="G5084" i="8" s="1"/>
  <c r="G5122" i="8" s="1"/>
  <c r="G5160" i="8" s="1"/>
  <c r="G5198" i="8" s="1"/>
  <c r="G5236" i="8" s="1"/>
  <c r="G5274" i="8" s="1"/>
  <c r="G5312" i="8" s="1"/>
  <c r="G5350" i="8" s="1"/>
  <c r="G5388" i="8" s="1"/>
  <c r="G5426" i="8" s="1"/>
  <c r="G5464" i="8" s="1"/>
  <c r="G5502" i="8" s="1"/>
  <c r="G5540" i="8" s="1"/>
  <c r="G5578" i="8" s="1"/>
  <c r="G5616" i="8" s="1"/>
  <c r="G5654" i="8" s="1"/>
  <c r="G5692" i="8" s="1"/>
  <c r="G5730" i="8" s="1"/>
  <c r="G5768" i="8" s="1"/>
  <c r="G5806" i="8" s="1"/>
  <c r="G5844" i="8" s="1"/>
  <c r="G5882" i="8" s="1"/>
  <c r="G5920" i="8" s="1"/>
  <c r="G5958" i="8" s="1"/>
  <c r="G5996" i="8" s="1"/>
  <c r="G6034" i="8" s="1"/>
  <c r="G6072" i="8" s="1"/>
  <c r="G6110" i="8" s="1"/>
  <c r="G6148" i="8" s="1"/>
  <c r="G6186" i="8" s="1"/>
  <c r="G6224" i="8" s="1"/>
  <c r="G6262" i="8" s="1"/>
  <c r="G6300" i="8" s="1"/>
  <c r="G6338" i="8" s="1"/>
  <c r="G6376" i="8" s="1"/>
  <c r="G6414" i="8" s="1"/>
  <c r="G6452" i="8" s="1"/>
  <c r="G6490" i="8" s="1"/>
  <c r="G6528" i="8" s="1"/>
  <c r="G6566" i="8" s="1"/>
  <c r="G6604" i="8" s="1"/>
  <c r="G6642" i="8" s="1"/>
  <c r="G6680" i="8" s="1"/>
  <c r="G6718" i="8" s="1"/>
  <c r="G6756" i="8" s="1"/>
  <c r="G6794" i="8" s="1"/>
  <c r="G6832" i="8" s="1"/>
  <c r="G6870" i="8" s="1"/>
  <c r="G6908" i="8" s="1"/>
  <c r="G6946" i="8" s="1"/>
  <c r="G6984" i="8" s="1"/>
  <c r="G7022" i="8" s="1"/>
  <c r="G7060" i="8" s="1"/>
  <c r="G7098" i="8" s="1"/>
  <c r="G7136" i="8" s="1"/>
  <c r="G7174" i="8" s="1"/>
  <c r="G7212" i="8" s="1"/>
  <c r="G7250" i="8" s="1"/>
  <c r="G7288" i="8" s="1"/>
  <c r="G7326" i="8" s="1"/>
  <c r="G7364" i="8" s="1"/>
  <c r="G7402" i="8" s="1"/>
  <c r="G7440" i="8" s="1"/>
  <c r="G7478" i="8" s="1"/>
  <c r="G7516" i="8" s="1"/>
  <c r="G7554" i="8" s="1"/>
  <c r="G7592" i="8" s="1"/>
  <c r="G7630" i="8" s="1"/>
  <c r="G7668" i="8" s="1"/>
  <c r="G7706" i="8" s="1"/>
  <c r="G7744" i="8" s="1"/>
  <c r="G7782" i="8" s="1"/>
  <c r="G7820" i="8" s="1"/>
  <c r="G7858" i="8" s="1"/>
  <c r="G7896" i="8" s="1"/>
  <c r="G7934" i="8" s="1"/>
  <c r="G7972" i="8" s="1"/>
  <c r="G8010" i="8" s="1"/>
  <c r="G8048" i="8" s="1"/>
  <c r="G8086" i="8" s="1"/>
  <c r="G8124" i="8" s="1"/>
  <c r="G8162" i="8" s="1"/>
  <c r="G8200" i="8" s="1"/>
  <c r="G8238" i="8" s="1"/>
  <c r="G8276" i="8" s="1"/>
  <c r="G8314" i="8" s="1"/>
  <c r="G8352" i="8" s="1"/>
  <c r="G8390" i="8" s="1"/>
  <c r="G8428" i="8" s="1"/>
  <c r="G8466" i="8" s="1"/>
  <c r="G8504" i="8" s="1"/>
  <c r="G8542" i="8" s="1"/>
  <c r="G8580" i="8" s="1"/>
  <c r="G8618" i="8" s="1"/>
  <c r="G8656" i="8" s="1"/>
  <c r="G8694" i="8" s="1"/>
  <c r="G8732" i="8" s="1"/>
  <c r="G8770" i="8" s="1"/>
  <c r="G8808" i="8" s="1"/>
  <c r="G8846" i="8" s="1"/>
  <c r="G8884" i="8" s="1"/>
  <c r="G8922" i="8" s="1"/>
  <c r="G8960" i="8" s="1"/>
  <c r="G8998" i="8" s="1"/>
  <c r="G9036" i="8" s="1"/>
  <c r="G9074" i="8" s="1"/>
  <c r="G9112" i="8" s="1"/>
  <c r="G9150" i="8" s="1"/>
  <c r="G9188" i="8" s="1"/>
  <c r="G9226" i="8" s="1"/>
  <c r="G9264" i="8" s="1"/>
  <c r="G9302" i="8" s="1"/>
  <c r="G9340" i="8" s="1"/>
  <c r="G9378" i="8" s="1"/>
  <c r="G9416" i="8" s="1"/>
  <c r="G9454" i="8" s="1"/>
  <c r="G9492" i="8" s="1"/>
  <c r="G9530" i="8" s="1"/>
  <c r="G9568" i="8" s="1"/>
  <c r="G9606" i="8" s="1"/>
  <c r="G9644" i="8" s="1"/>
  <c r="G9682" i="8" s="1"/>
  <c r="G9720" i="8" s="1"/>
  <c r="G9758" i="8" s="1"/>
  <c r="G9796" i="8" s="1"/>
  <c r="G9834" i="8" s="1"/>
  <c r="G9872" i="8" s="1"/>
  <c r="G9910" i="8" s="1"/>
  <c r="G9948" i="8" s="1"/>
  <c r="G9986" i="8" s="1"/>
  <c r="G10024" i="8" s="1"/>
  <c r="G10062" i="8" s="1"/>
  <c r="G10100" i="8" s="1"/>
  <c r="G10138" i="8" s="1"/>
  <c r="G10176" i="8" s="1"/>
  <c r="G10214" i="8" s="1"/>
  <c r="G10252" i="8" s="1"/>
  <c r="G10290" i="8" s="1"/>
  <c r="G10328" i="8" s="1"/>
  <c r="G10366" i="8" s="1"/>
  <c r="G10404" i="8" s="1"/>
  <c r="G10442" i="8" s="1"/>
  <c r="G10480" i="8" s="1"/>
  <c r="G10518" i="8" s="1"/>
  <c r="G10556" i="8" s="1"/>
  <c r="G10594" i="8" s="1"/>
  <c r="G10632" i="8" s="1"/>
  <c r="G10670" i="8" s="1"/>
  <c r="G10708" i="8" s="1"/>
  <c r="G10746" i="8" s="1"/>
  <c r="G10784" i="8" s="1"/>
  <c r="G10822" i="8" s="1"/>
  <c r="G10860" i="8" s="1"/>
  <c r="G10898" i="8" s="1"/>
  <c r="G10936" i="8" s="1"/>
  <c r="G10974" i="8" s="1"/>
  <c r="G11012" i="8" s="1"/>
  <c r="G11050" i="8" s="1"/>
  <c r="G11088" i="8" s="1"/>
  <c r="G11126" i="8" s="1"/>
  <c r="G11164" i="8" s="1"/>
  <c r="G11202" i="8" s="1"/>
  <c r="G11240" i="8" s="1"/>
  <c r="G11278" i="8" s="1"/>
  <c r="G11316" i="8" s="1"/>
  <c r="G11354" i="8" s="1"/>
  <c r="G11392" i="8" s="1"/>
  <c r="G11430" i="8" s="1"/>
  <c r="G11468" i="8" s="1"/>
  <c r="G11506" i="8" s="1"/>
  <c r="G11544" i="8" s="1"/>
  <c r="G11582" i="8" s="1"/>
  <c r="G11620" i="8" s="1"/>
  <c r="G11658" i="8" s="1"/>
  <c r="G11696" i="8" s="1"/>
  <c r="G11734" i="8" s="1"/>
  <c r="G11772" i="8" s="1"/>
  <c r="G11810" i="8" s="1"/>
  <c r="G11848" i="8" s="1"/>
  <c r="G11886" i="8" s="1"/>
  <c r="G11924" i="8" s="1"/>
  <c r="G11962" i="8" s="1"/>
  <c r="G12000" i="8" s="1"/>
  <c r="G12038" i="8" s="1"/>
  <c r="G12076" i="8" s="1"/>
  <c r="G12114" i="8" s="1"/>
  <c r="G12152" i="8" s="1"/>
  <c r="G12190" i="8" s="1"/>
  <c r="G12228" i="8" s="1"/>
  <c r="G12266" i="8" s="1"/>
  <c r="G12304" i="8" s="1"/>
  <c r="G12342" i="8" s="1"/>
  <c r="G12380" i="8" s="1"/>
  <c r="G12418" i="8" s="1"/>
  <c r="G12456" i="8" s="1"/>
  <c r="G12494" i="8" s="1"/>
  <c r="G12532" i="8" s="1"/>
  <c r="G12570" i="8" s="1"/>
  <c r="G12608" i="8" s="1"/>
  <c r="G12646" i="8" s="1"/>
  <c r="G12684" i="8" s="1"/>
  <c r="G12722" i="8" s="1"/>
  <c r="G12760" i="8" s="1"/>
  <c r="G12798" i="8" s="1"/>
  <c r="G12836" i="8" s="1"/>
  <c r="G12874" i="8" s="1"/>
  <c r="G12912" i="8" s="1"/>
  <c r="H106" i="8"/>
  <c r="H144" i="8" s="1"/>
  <c r="H182" i="8" s="1"/>
  <c r="H220" i="8" s="1"/>
  <c r="H258" i="8" s="1"/>
  <c r="H296" i="8" s="1"/>
  <c r="H334" i="8" s="1"/>
  <c r="H372" i="8" s="1"/>
  <c r="H410" i="8" s="1"/>
  <c r="H448" i="8" s="1"/>
  <c r="H486" i="8" s="1"/>
  <c r="H524" i="8" s="1"/>
  <c r="H562" i="8" s="1"/>
  <c r="H600" i="8" s="1"/>
  <c r="H638" i="8" s="1"/>
  <c r="H676" i="8" s="1"/>
  <c r="H714" i="8" s="1"/>
  <c r="H752" i="8" s="1"/>
  <c r="H790" i="8" s="1"/>
  <c r="H828" i="8" s="1"/>
  <c r="H866" i="8" s="1"/>
  <c r="H904" i="8" s="1"/>
  <c r="H942" i="8" s="1"/>
  <c r="H980" i="8" s="1"/>
  <c r="H1018" i="8" s="1"/>
  <c r="H1056" i="8" s="1"/>
  <c r="H1094" i="8" s="1"/>
  <c r="H1132" i="8" s="1"/>
  <c r="H1170" i="8" s="1"/>
  <c r="H1208" i="8" s="1"/>
  <c r="H1246" i="8" s="1"/>
  <c r="H1284" i="8" s="1"/>
  <c r="H1322" i="8" s="1"/>
  <c r="H1360" i="8" s="1"/>
  <c r="H1398" i="8" s="1"/>
  <c r="H1436" i="8" s="1"/>
  <c r="H1474" i="8" s="1"/>
  <c r="H1512" i="8" s="1"/>
  <c r="H1550" i="8" s="1"/>
  <c r="H1588" i="8" s="1"/>
  <c r="H1626" i="8" s="1"/>
  <c r="H1664" i="8" s="1"/>
  <c r="H1702" i="8" s="1"/>
  <c r="H1740" i="8" s="1"/>
  <c r="H1778" i="8" s="1"/>
  <c r="H1816" i="8" s="1"/>
  <c r="H1854" i="8" s="1"/>
  <c r="H1892" i="8" s="1"/>
  <c r="H1930" i="8" s="1"/>
  <c r="H1968" i="8" s="1"/>
  <c r="H2006" i="8" s="1"/>
  <c r="H2044" i="8" s="1"/>
  <c r="H2082" i="8" s="1"/>
  <c r="H2120" i="8" s="1"/>
  <c r="H2158" i="8" s="1"/>
  <c r="H2196" i="8" s="1"/>
  <c r="H2234" i="8" s="1"/>
  <c r="H2272" i="8" s="1"/>
  <c r="H2310" i="8" s="1"/>
  <c r="H2348" i="8" s="1"/>
  <c r="H2386" i="8" s="1"/>
  <c r="H2424" i="8" s="1"/>
  <c r="H2462" i="8" s="1"/>
  <c r="H2500" i="8" s="1"/>
  <c r="H2538" i="8" s="1"/>
  <c r="H2576" i="8" s="1"/>
  <c r="H2614" i="8" s="1"/>
  <c r="H2652" i="8" s="1"/>
  <c r="H2690" i="8" s="1"/>
  <c r="H2728" i="8" s="1"/>
  <c r="H2766" i="8" s="1"/>
  <c r="H2804" i="8" s="1"/>
  <c r="H2842" i="8" s="1"/>
  <c r="H2880" i="8" s="1"/>
  <c r="H2918" i="8" s="1"/>
  <c r="H2956" i="8" s="1"/>
  <c r="H2994" i="8" s="1"/>
  <c r="H3032" i="8" s="1"/>
  <c r="H3070" i="8" s="1"/>
  <c r="H3108" i="8" s="1"/>
  <c r="H3146" i="8" s="1"/>
  <c r="H3184" i="8" s="1"/>
  <c r="H3222" i="8" s="1"/>
  <c r="H3260" i="8" s="1"/>
  <c r="H3298" i="8" s="1"/>
  <c r="H3336" i="8" s="1"/>
  <c r="H3374" i="8" s="1"/>
  <c r="H3412" i="8" s="1"/>
  <c r="H3450" i="8" s="1"/>
  <c r="H3488" i="8" s="1"/>
  <c r="H3526" i="8" s="1"/>
  <c r="H3564" i="8" s="1"/>
  <c r="H3602" i="8" s="1"/>
  <c r="H3640" i="8" s="1"/>
  <c r="H3678" i="8" s="1"/>
  <c r="H3716" i="8" s="1"/>
  <c r="H3754" i="8" s="1"/>
  <c r="H3792" i="8" s="1"/>
  <c r="H3830" i="8" s="1"/>
  <c r="H3868" i="8" s="1"/>
  <c r="H3906" i="8" s="1"/>
  <c r="H3944" i="8" s="1"/>
  <c r="H3982" i="8" s="1"/>
  <c r="H4020" i="8" s="1"/>
  <c r="H4058" i="8" s="1"/>
  <c r="H4096" i="8" s="1"/>
  <c r="H4134" i="8" s="1"/>
  <c r="H4172" i="8" s="1"/>
  <c r="H4210" i="8" s="1"/>
  <c r="H4248" i="8" s="1"/>
  <c r="H4286" i="8" s="1"/>
  <c r="H4324" i="8" s="1"/>
  <c r="H4362" i="8" s="1"/>
  <c r="H4400" i="8" s="1"/>
  <c r="H4438" i="8" s="1"/>
  <c r="H4476" i="8" s="1"/>
  <c r="H4514" i="8" s="1"/>
  <c r="H4552" i="8" s="1"/>
  <c r="H4590" i="8" s="1"/>
  <c r="H4628" i="8" s="1"/>
  <c r="H4666" i="8" s="1"/>
  <c r="H4704" i="8" s="1"/>
  <c r="H4742" i="8" s="1"/>
  <c r="H4780" i="8" s="1"/>
  <c r="H4818" i="8" s="1"/>
  <c r="H4856" i="8" s="1"/>
  <c r="H4894" i="8" s="1"/>
  <c r="H4932" i="8" s="1"/>
  <c r="H4970" i="8" s="1"/>
  <c r="H5008" i="8" s="1"/>
  <c r="H5046" i="8" s="1"/>
  <c r="H5084" i="8" s="1"/>
  <c r="H5122" i="8" s="1"/>
  <c r="H5160" i="8" s="1"/>
  <c r="H5198" i="8" s="1"/>
  <c r="H5236" i="8" s="1"/>
  <c r="H5274" i="8" s="1"/>
  <c r="H5312" i="8" s="1"/>
  <c r="H5350" i="8" s="1"/>
  <c r="H5388" i="8" s="1"/>
  <c r="H5426" i="8" s="1"/>
  <c r="H5464" i="8" s="1"/>
  <c r="H5502" i="8" s="1"/>
  <c r="H5540" i="8" s="1"/>
  <c r="H5578" i="8" s="1"/>
  <c r="H5616" i="8" s="1"/>
  <c r="H5654" i="8" s="1"/>
  <c r="H5692" i="8" s="1"/>
  <c r="H5730" i="8" s="1"/>
  <c r="H5768" i="8" s="1"/>
  <c r="H5806" i="8" s="1"/>
  <c r="H5844" i="8" s="1"/>
  <c r="H5882" i="8" s="1"/>
  <c r="H5920" i="8" s="1"/>
  <c r="H5958" i="8" s="1"/>
  <c r="H5996" i="8" s="1"/>
  <c r="H6034" i="8" s="1"/>
  <c r="H6072" i="8" s="1"/>
  <c r="H6110" i="8" s="1"/>
  <c r="H6148" i="8" s="1"/>
  <c r="H6186" i="8" s="1"/>
  <c r="H6224" i="8" s="1"/>
  <c r="H6262" i="8" s="1"/>
  <c r="H6300" i="8" s="1"/>
  <c r="H6338" i="8" s="1"/>
  <c r="H6376" i="8" s="1"/>
  <c r="H6414" i="8" s="1"/>
  <c r="H6452" i="8" s="1"/>
  <c r="H6490" i="8" s="1"/>
  <c r="H6528" i="8" s="1"/>
  <c r="H6566" i="8" s="1"/>
  <c r="H6604" i="8" s="1"/>
  <c r="H6642" i="8" s="1"/>
  <c r="H6680" i="8" s="1"/>
  <c r="H6718" i="8" s="1"/>
  <c r="H6756" i="8" s="1"/>
  <c r="H6794" i="8" s="1"/>
  <c r="H6832" i="8" s="1"/>
  <c r="H6870" i="8" s="1"/>
  <c r="H6908" i="8" s="1"/>
  <c r="H6946" i="8" s="1"/>
  <c r="H6984" i="8" s="1"/>
  <c r="H7022" i="8" s="1"/>
  <c r="H7060" i="8" s="1"/>
  <c r="H7098" i="8" s="1"/>
  <c r="H7136" i="8" s="1"/>
  <c r="H7174" i="8" s="1"/>
  <c r="H7212" i="8" s="1"/>
  <c r="H7250" i="8" s="1"/>
  <c r="H7288" i="8" s="1"/>
  <c r="H7326" i="8" s="1"/>
  <c r="H7364" i="8" s="1"/>
  <c r="H7402" i="8" s="1"/>
  <c r="H7440" i="8" s="1"/>
  <c r="H7478" i="8" s="1"/>
  <c r="H7516" i="8" s="1"/>
  <c r="H7554" i="8" s="1"/>
  <c r="H7592" i="8" s="1"/>
  <c r="H7630" i="8" s="1"/>
  <c r="H7668" i="8" s="1"/>
  <c r="H7706" i="8" s="1"/>
  <c r="H7744" i="8" s="1"/>
  <c r="H7782" i="8" s="1"/>
  <c r="H7820" i="8" s="1"/>
  <c r="H7858" i="8" s="1"/>
  <c r="H7896" i="8" s="1"/>
  <c r="H7934" i="8" s="1"/>
  <c r="H7972" i="8" s="1"/>
  <c r="H8010" i="8" s="1"/>
  <c r="H8048" i="8" s="1"/>
  <c r="H8086" i="8" s="1"/>
  <c r="H8124" i="8" s="1"/>
  <c r="H8162" i="8" s="1"/>
  <c r="H8200" i="8" s="1"/>
  <c r="H8238" i="8" s="1"/>
  <c r="H8276" i="8" s="1"/>
  <c r="H8314" i="8" s="1"/>
  <c r="H8352" i="8" s="1"/>
  <c r="H8390" i="8" s="1"/>
  <c r="H8428" i="8" s="1"/>
  <c r="H8466" i="8" s="1"/>
  <c r="H8504" i="8" s="1"/>
  <c r="H8542" i="8" s="1"/>
  <c r="H8580" i="8" s="1"/>
  <c r="H8618" i="8" s="1"/>
  <c r="H8656" i="8" s="1"/>
  <c r="H8694" i="8" s="1"/>
  <c r="H8732" i="8" s="1"/>
  <c r="H8770" i="8" s="1"/>
  <c r="H8808" i="8" s="1"/>
  <c r="H8846" i="8" s="1"/>
  <c r="H8884" i="8" s="1"/>
  <c r="H8922" i="8" s="1"/>
  <c r="H8960" i="8" s="1"/>
  <c r="H8998" i="8" s="1"/>
  <c r="H9036" i="8" s="1"/>
  <c r="H9074" i="8" s="1"/>
  <c r="H9112" i="8" s="1"/>
  <c r="H9150" i="8" s="1"/>
  <c r="H9188" i="8" s="1"/>
  <c r="H9226" i="8" s="1"/>
  <c r="H9264" i="8" s="1"/>
  <c r="H9302" i="8" s="1"/>
  <c r="H9340" i="8" s="1"/>
  <c r="H9378" i="8" s="1"/>
  <c r="H9416" i="8" s="1"/>
  <c r="H9454" i="8" s="1"/>
  <c r="H9492" i="8" s="1"/>
  <c r="H9530" i="8" s="1"/>
  <c r="H9568" i="8" s="1"/>
  <c r="H9606" i="8" s="1"/>
  <c r="H9644" i="8" s="1"/>
  <c r="H9682" i="8" s="1"/>
  <c r="H9720" i="8" s="1"/>
  <c r="H9758" i="8" s="1"/>
  <c r="H9796" i="8" s="1"/>
  <c r="H9834" i="8" s="1"/>
  <c r="H9872" i="8" s="1"/>
  <c r="H9910" i="8" s="1"/>
  <c r="H9948" i="8" s="1"/>
  <c r="H9986" i="8" s="1"/>
  <c r="H10024" i="8" s="1"/>
  <c r="H10062" i="8" s="1"/>
  <c r="H10100" i="8" s="1"/>
  <c r="H10138" i="8" s="1"/>
  <c r="H10176" i="8" s="1"/>
  <c r="H10214" i="8" s="1"/>
  <c r="H10252" i="8" s="1"/>
  <c r="H10290" i="8" s="1"/>
  <c r="H10328" i="8" s="1"/>
  <c r="H10366" i="8" s="1"/>
  <c r="H10404" i="8" s="1"/>
  <c r="H10442" i="8" s="1"/>
  <c r="H10480" i="8" s="1"/>
  <c r="H10518" i="8" s="1"/>
  <c r="H10556" i="8" s="1"/>
  <c r="H10594" i="8" s="1"/>
  <c r="H10632" i="8" s="1"/>
  <c r="H10670" i="8" s="1"/>
  <c r="H10708" i="8" s="1"/>
  <c r="H10746" i="8" s="1"/>
  <c r="H10784" i="8" s="1"/>
  <c r="H10822" i="8" s="1"/>
  <c r="H10860" i="8" s="1"/>
  <c r="H10898" i="8" s="1"/>
  <c r="H10936" i="8" s="1"/>
  <c r="H10974" i="8" s="1"/>
  <c r="H11012" i="8" s="1"/>
  <c r="H11050" i="8" s="1"/>
  <c r="H11088" i="8" s="1"/>
  <c r="H11126" i="8" s="1"/>
  <c r="H11164" i="8" s="1"/>
  <c r="H11202" i="8" s="1"/>
  <c r="H11240" i="8" s="1"/>
  <c r="H11278" i="8" s="1"/>
  <c r="H11316" i="8" s="1"/>
  <c r="H11354" i="8" s="1"/>
  <c r="H11392" i="8" s="1"/>
  <c r="H11430" i="8" s="1"/>
  <c r="H11468" i="8" s="1"/>
  <c r="H11506" i="8" s="1"/>
  <c r="H11544" i="8" s="1"/>
  <c r="H11582" i="8" s="1"/>
  <c r="H11620" i="8" s="1"/>
  <c r="H11658" i="8" s="1"/>
  <c r="H11696" i="8" s="1"/>
  <c r="H11734" i="8" s="1"/>
  <c r="H11772" i="8" s="1"/>
  <c r="H11810" i="8" s="1"/>
  <c r="H11848" i="8" s="1"/>
  <c r="H11886" i="8" s="1"/>
  <c r="H11924" i="8" s="1"/>
  <c r="H11962" i="8" s="1"/>
  <c r="H12000" i="8" s="1"/>
  <c r="H12038" i="8" s="1"/>
  <c r="H12076" i="8" s="1"/>
  <c r="H12114" i="8" s="1"/>
  <c r="H12152" i="8" s="1"/>
  <c r="H12190" i="8" s="1"/>
  <c r="H12228" i="8" s="1"/>
  <c r="H12266" i="8" s="1"/>
  <c r="H12304" i="8" s="1"/>
  <c r="H12342" i="8" s="1"/>
  <c r="H12380" i="8" s="1"/>
  <c r="H12418" i="8" s="1"/>
  <c r="H12456" i="8" s="1"/>
  <c r="H12494" i="8" s="1"/>
  <c r="H12532" i="8" s="1"/>
  <c r="H12570" i="8" s="1"/>
  <c r="H12608" i="8" s="1"/>
  <c r="H12646" i="8" s="1"/>
  <c r="H12684" i="8" s="1"/>
  <c r="H12722" i="8" s="1"/>
  <c r="H12760" i="8" s="1"/>
  <c r="H12798" i="8" s="1"/>
  <c r="H12836" i="8" s="1"/>
  <c r="H12874" i="8" s="1"/>
  <c r="H12912" i="8" s="1"/>
  <c r="J106" i="8"/>
  <c r="J144" i="8" s="1"/>
  <c r="J182" i="8" s="1"/>
  <c r="J220" i="8" s="1"/>
  <c r="J258" i="8" s="1"/>
  <c r="J296" i="8" s="1"/>
  <c r="J334" i="8" s="1"/>
  <c r="J372" i="8" s="1"/>
  <c r="J410" i="8" s="1"/>
  <c r="J448" i="8" s="1"/>
  <c r="J486" i="8" s="1"/>
  <c r="J524" i="8" s="1"/>
  <c r="J562" i="8" s="1"/>
  <c r="J600" i="8" s="1"/>
  <c r="J638" i="8" s="1"/>
  <c r="J676" i="8" s="1"/>
  <c r="J714" i="8" s="1"/>
  <c r="J752" i="8" s="1"/>
  <c r="J790" i="8" s="1"/>
  <c r="J828" i="8" s="1"/>
  <c r="J866" i="8" s="1"/>
  <c r="J904" i="8" s="1"/>
  <c r="J942" i="8" s="1"/>
  <c r="J980" i="8" s="1"/>
  <c r="J1018" i="8" s="1"/>
  <c r="J1056" i="8" s="1"/>
  <c r="J1094" i="8" s="1"/>
  <c r="J1132" i="8" s="1"/>
  <c r="J1170" i="8" s="1"/>
  <c r="J1208" i="8" s="1"/>
  <c r="J1246" i="8" s="1"/>
  <c r="J1284" i="8" s="1"/>
  <c r="J1322" i="8" s="1"/>
  <c r="J1360" i="8" s="1"/>
  <c r="J1398" i="8" s="1"/>
  <c r="J1436" i="8" s="1"/>
  <c r="J1474" i="8" s="1"/>
  <c r="J1512" i="8" s="1"/>
  <c r="J1550" i="8" s="1"/>
  <c r="J1588" i="8" s="1"/>
  <c r="J1626" i="8" s="1"/>
  <c r="J1664" i="8" s="1"/>
  <c r="J1702" i="8" s="1"/>
  <c r="J1740" i="8" s="1"/>
  <c r="J1778" i="8" s="1"/>
  <c r="J1816" i="8" s="1"/>
  <c r="J1854" i="8" s="1"/>
  <c r="J1892" i="8" s="1"/>
  <c r="J1930" i="8" s="1"/>
  <c r="J1968" i="8" s="1"/>
  <c r="J2006" i="8" s="1"/>
  <c r="J2044" i="8" s="1"/>
  <c r="J2082" i="8" s="1"/>
  <c r="J2120" i="8" s="1"/>
  <c r="J2158" i="8" s="1"/>
  <c r="J2196" i="8" s="1"/>
  <c r="J2234" i="8" s="1"/>
  <c r="J2272" i="8" s="1"/>
  <c r="J2310" i="8" s="1"/>
  <c r="J2348" i="8" s="1"/>
  <c r="J2386" i="8" s="1"/>
  <c r="J2424" i="8" s="1"/>
  <c r="J2462" i="8" s="1"/>
  <c r="J2500" i="8" s="1"/>
  <c r="J2538" i="8" s="1"/>
  <c r="J2576" i="8" s="1"/>
  <c r="J2614" i="8" s="1"/>
  <c r="J2652" i="8" s="1"/>
  <c r="J2690" i="8" s="1"/>
  <c r="J2728" i="8" s="1"/>
  <c r="J2766" i="8" s="1"/>
  <c r="J2804" i="8" s="1"/>
  <c r="J2842" i="8" s="1"/>
  <c r="J2880" i="8" s="1"/>
  <c r="J2918" i="8" s="1"/>
  <c r="J2956" i="8" s="1"/>
  <c r="J2994" i="8" s="1"/>
  <c r="J3032" i="8" s="1"/>
  <c r="J3070" i="8" s="1"/>
  <c r="J3108" i="8" s="1"/>
  <c r="J3146" i="8" s="1"/>
  <c r="J3184" i="8" s="1"/>
  <c r="J3222" i="8" s="1"/>
  <c r="J3260" i="8" s="1"/>
  <c r="J3298" i="8" s="1"/>
  <c r="J3336" i="8" s="1"/>
  <c r="J3374" i="8" s="1"/>
  <c r="J3412" i="8" s="1"/>
  <c r="J3450" i="8" s="1"/>
  <c r="J3488" i="8" s="1"/>
  <c r="J3526" i="8" s="1"/>
  <c r="J3564" i="8" s="1"/>
  <c r="J3602" i="8" s="1"/>
  <c r="J3640" i="8" s="1"/>
  <c r="J3678" i="8" s="1"/>
  <c r="J3716" i="8" s="1"/>
  <c r="J3754" i="8" s="1"/>
  <c r="J3792" i="8" s="1"/>
  <c r="J3830" i="8" s="1"/>
  <c r="J3868" i="8" s="1"/>
  <c r="J3906" i="8" s="1"/>
  <c r="J3944" i="8" s="1"/>
  <c r="J3982" i="8" s="1"/>
  <c r="J4020" i="8" s="1"/>
  <c r="J4058" i="8" s="1"/>
  <c r="J4096" i="8" s="1"/>
  <c r="J4134" i="8" s="1"/>
  <c r="J4172" i="8" s="1"/>
  <c r="J4210" i="8" s="1"/>
  <c r="J4248" i="8" s="1"/>
  <c r="J4286" i="8" s="1"/>
  <c r="J4324" i="8" s="1"/>
  <c r="J4362" i="8" s="1"/>
  <c r="J4400" i="8" s="1"/>
  <c r="J4438" i="8" s="1"/>
  <c r="J4476" i="8" s="1"/>
  <c r="J4514" i="8" s="1"/>
  <c r="J4552" i="8" s="1"/>
  <c r="J4590" i="8" s="1"/>
  <c r="J4628" i="8" s="1"/>
  <c r="J4666" i="8" s="1"/>
  <c r="J4704" i="8" s="1"/>
  <c r="J4742" i="8" s="1"/>
  <c r="J4780" i="8" s="1"/>
  <c r="J4818" i="8" s="1"/>
  <c r="J4856" i="8" s="1"/>
  <c r="J4894" i="8" s="1"/>
  <c r="J4932" i="8" s="1"/>
  <c r="J4970" i="8" s="1"/>
  <c r="J5008" i="8" s="1"/>
  <c r="J5046" i="8" s="1"/>
  <c r="J5084" i="8" s="1"/>
  <c r="J5122" i="8" s="1"/>
  <c r="J5160" i="8" s="1"/>
  <c r="J5198" i="8" s="1"/>
  <c r="J5236" i="8" s="1"/>
  <c r="J5274" i="8" s="1"/>
  <c r="J5312" i="8" s="1"/>
  <c r="J5350" i="8" s="1"/>
  <c r="J5388" i="8" s="1"/>
  <c r="J5426" i="8" s="1"/>
  <c r="J5464" i="8" s="1"/>
  <c r="J5502" i="8" s="1"/>
  <c r="J5540" i="8" s="1"/>
  <c r="J5578" i="8" s="1"/>
  <c r="J5616" i="8" s="1"/>
  <c r="J5654" i="8" s="1"/>
  <c r="J5692" i="8" s="1"/>
  <c r="J5730" i="8" s="1"/>
  <c r="J5768" i="8" s="1"/>
  <c r="J5806" i="8" s="1"/>
  <c r="J5844" i="8" s="1"/>
  <c r="J5882" i="8" s="1"/>
  <c r="J5920" i="8" s="1"/>
  <c r="J5958" i="8" s="1"/>
  <c r="J5996" i="8" s="1"/>
  <c r="J6034" i="8" s="1"/>
  <c r="J6072" i="8" s="1"/>
  <c r="J6110" i="8" s="1"/>
  <c r="J6148" i="8" s="1"/>
  <c r="J6186" i="8" s="1"/>
  <c r="J6224" i="8" s="1"/>
  <c r="J6262" i="8" s="1"/>
  <c r="J6300" i="8" s="1"/>
  <c r="J6338" i="8" s="1"/>
  <c r="J6376" i="8" s="1"/>
  <c r="J6414" i="8" s="1"/>
  <c r="J6452" i="8" s="1"/>
  <c r="J6490" i="8" s="1"/>
  <c r="J6528" i="8" s="1"/>
  <c r="J6566" i="8" s="1"/>
  <c r="J6604" i="8" s="1"/>
  <c r="J6642" i="8" s="1"/>
  <c r="J6680" i="8" s="1"/>
  <c r="J6718" i="8" s="1"/>
  <c r="J6756" i="8" s="1"/>
  <c r="J6794" i="8" s="1"/>
  <c r="J6832" i="8" s="1"/>
  <c r="J6870" i="8" s="1"/>
  <c r="J6908" i="8" s="1"/>
  <c r="J6946" i="8" s="1"/>
  <c r="J6984" i="8" s="1"/>
  <c r="J7022" i="8" s="1"/>
  <c r="J7060" i="8" s="1"/>
  <c r="J7098" i="8" s="1"/>
  <c r="J7136" i="8" s="1"/>
  <c r="J7174" i="8" s="1"/>
  <c r="J7212" i="8" s="1"/>
  <c r="J7250" i="8" s="1"/>
  <c r="J7288" i="8" s="1"/>
  <c r="J7326" i="8" s="1"/>
  <c r="J7364" i="8" s="1"/>
  <c r="J7402" i="8" s="1"/>
  <c r="J7440" i="8" s="1"/>
  <c r="J7478" i="8" s="1"/>
  <c r="J7516" i="8" s="1"/>
  <c r="J7554" i="8" s="1"/>
  <c r="J7592" i="8" s="1"/>
  <c r="J7630" i="8" s="1"/>
  <c r="J7668" i="8" s="1"/>
  <c r="J7706" i="8" s="1"/>
  <c r="J7744" i="8" s="1"/>
  <c r="J7782" i="8" s="1"/>
  <c r="J7820" i="8" s="1"/>
  <c r="J7858" i="8" s="1"/>
  <c r="J7896" i="8" s="1"/>
  <c r="J7934" i="8" s="1"/>
  <c r="J7972" i="8" s="1"/>
  <c r="J8010" i="8" s="1"/>
  <c r="J8048" i="8" s="1"/>
  <c r="J8086" i="8" s="1"/>
  <c r="J8124" i="8" s="1"/>
  <c r="J8162" i="8" s="1"/>
  <c r="J8200" i="8" s="1"/>
  <c r="J8238" i="8" s="1"/>
  <c r="J8276" i="8" s="1"/>
  <c r="J8314" i="8" s="1"/>
  <c r="J8352" i="8" s="1"/>
  <c r="J8390" i="8" s="1"/>
  <c r="J8428" i="8" s="1"/>
  <c r="J8466" i="8" s="1"/>
  <c r="J8504" i="8" s="1"/>
  <c r="J8542" i="8" s="1"/>
  <c r="J8580" i="8" s="1"/>
  <c r="J8618" i="8" s="1"/>
  <c r="J8656" i="8" s="1"/>
  <c r="J8694" i="8" s="1"/>
  <c r="J8732" i="8" s="1"/>
  <c r="J8770" i="8" s="1"/>
  <c r="J8808" i="8" s="1"/>
  <c r="J8846" i="8" s="1"/>
  <c r="J8884" i="8" s="1"/>
  <c r="J8922" i="8" s="1"/>
  <c r="J8960" i="8" s="1"/>
  <c r="J8998" i="8" s="1"/>
  <c r="J9036" i="8" s="1"/>
  <c r="J9074" i="8" s="1"/>
  <c r="J9112" i="8" s="1"/>
  <c r="J9150" i="8" s="1"/>
  <c r="J9188" i="8" s="1"/>
  <c r="J9226" i="8" s="1"/>
  <c r="J9264" i="8" s="1"/>
  <c r="J9302" i="8" s="1"/>
  <c r="J9340" i="8" s="1"/>
  <c r="J9378" i="8" s="1"/>
  <c r="J9416" i="8" s="1"/>
  <c r="J9454" i="8" s="1"/>
  <c r="J9492" i="8" s="1"/>
  <c r="J9530" i="8" s="1"/>
  <c r="J9568" i="8" s="1"/>
  <c r="J9606" i="8" s="1"/>
  <c r="J9644" i="8" s="1"/>
  <c r="J9682" i="8" s="1"/>
  <c r="J9720" i="8" s="1"/>
  <c r="J9758" i="8" s="1"/>
  <c r="J9796" i="8" s="1"/>
  <c r="J9834" i="8" s="1"/>
  <c r="J9872" i="8" s="1"/>
  <c r="J9910" i="8" s="1"/>
  <c r="J9948" i="8" s="1"/>
  <c r="J9986" i="8" s="1"/>
  <c r="J10024" i="8" s="1"/>
  <c r="J10062" i="8" s="1"/>
  <c r="J10100" i="8" s="1"/>
  <c r="J10138" i="8" s="1"/>
  <c r="J10176" i="8" s="1"/>
  <c r="J10214" i="8" s="1"/>
  <c r="J10252" i="8" s="1"/>
  <c r="J10290" i="8" s="1"/>
  <c r="J10328" i="8" s="1"/>
  <c r="J10366" i="8" s="1"/>
  <c r="J10404" i="8" s="1"/>
  <c r="J10442" i="8" s="1"/>
  <c r="J10480" i="8" s="1"/>
  <c r="J10518" i="8" s="1"/>
  <c r="J10556" i="8" s="1"/>
  <c r="J10594" i="8" s="1"/>
  <c r="J10632" i="8" s="1"/>
  <c r="J10670" i="8" s="1"/>
  <c r="J10708" i="8" s="1"/>
  <c r="J10746" i="8" s="1"/>
  <c r="J10784" i="8" s="1"/>
  <c r="J10822" i="8" s="1"/>
  <c r="J10860" i="8" s="1"/>
  <c r="J10898" i="8" s="1"/>
  <c r="J10936" i="8" s="1"/>
  <c r="J10974" i="8" s="1"/>
  <c r="J11012" i="8" s="1"/>
  <c r="J11050" i="8" s="1"/>
  <c r="J11088" i="8" s="1"/>
  <c r="J11126" i="8" s="1"/>
  <c r="J11164" i="8" s="1"/>
  <c r="J11202" i="8" s="1"/>
  <c r="J11240" i="8" s="1"/>
  <c r="J11278" i="8" s="1"/>
  <c r="J11316" i="8" s="1"/>
  <c r="J11354" i="8" s="1"/>
  <c r="J11392" i="8" s="1"/>
  <c r="J11430" i="8" s="1"/>
  <c r="J11468" i="8" s="1"/>
  <c r="J11506" i="8" s="1"/>
  <c r="J11544" i="8" s="1"/>
  <c r="J11582" i="8" s="1"/>
  <c r="J11620" i="8" s="1"/>
  <c r="J11658" i="8" s="1"/>
  <c r="J11696" i="8" s="1"/>
  <c r="J11734" i="8" s="1"/>
  <c r="J11772" i="8" s="1"/>
  <c r="J11810" i="8" s="1"/>
  <c r="J11848" i="8" s="1"/>
  <c r="J11886" i="8" s="1"/>
  <c r="J11924" i="8" s="1"/>
  <c r="J11962" i="8" s="1"/>
  <c r="J12000" i="8" s="1"/>
  <c r="J12038" i="8" s="1"/>
  <c r="J12076" i="8" s="1"/>
  <c r="J12114" i="8" s="1"/>
  <c r="J12152" i="8" s="1"/>
  <c r="J12190" i="8" s="1"/>
  <c r="J12228" i="8" s="1"/>
  <c r="J12266" i="8" s="1"/>
  <c r="J12304" i="8" s="1"/>
  <c r="J12342" i="8" s="1"/>
  <c r="J12380" i="8" s="1"/>
  <c r="J12418" i="8" s="1"/>
  <c r="J12456" i="8" s="1"/>
  <c r="J12494" i="8" s="1"/>
  <c r="J12532" i="8" s="1"/>
  <c r="J12570" i="8" s="1"/>
  <c r="J12608" i="8" s="1"/>
  <c r="J12646" i="8" s="1"/>
  <c r="J12684" i="8" s="1"/>
  <c r="J12722" i="8" s="1"/>
  <c r="J12760" i="8" s="1"/>
  <c r="J12798" i="8" s="1"/>
  <c r="J12836" i="8" s="1"/>
  <c r="J12874" i="8" s="1"/>
  <c r="J12912" i="8" s="1"/>
  <c r="K106" i="8"/>
  <c r="K144" i="8" s="1"/>
  <c r="K182" i="8" s="1"/>
  <c r="K220" i="8" s="1"/>
  <c r="K258" i="8" s="1"/>
  <c r="K296" i="8" s="1"/>
  <c r="K334" i="8" s="1"/>
  <c r="K372" i="8" s="1"/>
  <c r="K410" i="8" s="1"/>
  <c r="K448" i="8" s="1"/>
  <c r="K486" i="8" s="1"/>
  <c r="K524" i="8" s="1"/>
  <c r="K562" i="8" s="1"/>
  <c r="K600" i="8" s="1"/>
  <c r="K638" i="8" s="1"/>
  <c r="K676" i="8" s="1"/>
  <c r="K714" i="8" s="1"/>
  <c r="K752" i="8" s="1"/>
  <c r="K790" i="8" s="1"/>
  <c r="K828" i="8" s="1"/>
  <c r="K866" i="8" s="1"/>
  <c r="K904" i="8" s="1"/>
  <c r="K942" i="8" s="1"/>
  <c r="K980" i="8" s="1"/>
  <c r="K1018" i="8" s="1"/>
  <c r="K1056" i="8" s="1"/>
  <c r="K1094" i="8" s="1"/>
  <c r="K1132" i="8" s="1"/>
  <c r="K1170" i="8" s="1"/>
  <c r="K1208" i="8" s="1"/>
  <c r="K1246" i="8" s="1"/>
  <c r="K1284" i="8" s="1"/>
  <c r="K1322" i="8" s="1"/>
  <c r="K1360" i="8" s="1"/>
  <c r="K1398" i="8" s="1"/>
  <c r="K1436" i="8" s="1"/>
  <c r="K1474" i="8" s="1"/>
  <c r="K1512" i="8" s="1"/>
  <c r="K1550" i="8" s="1"/>
  <c r="K1588" i="8" s="1"/>
  <c r="K1626" i="8" s="1"/>
  <c r="K1664" i="8" s="1"/>
  <c r="K1702" i="8" s="1"/>
  <c r="K1740" i="8" s="1"/>
  <c r="K1778" i="8" s="1"/>
  <c r="K1816" i="8" s="1"/>
  <c r="K1854" i="8" s="1"/>
  <c r="K1892" i="8" s="1"/>
  <c r="K1930" i="8" s="1"/>
  <c r="K1968" i="8" s="1"/>
  <c r="K2006" i="8" s="1"/>
  <c r="K2044" i="8" s="1"/>
  <c r="K2082" i="8" s="1"/>
  <c r="K2120" i="8" s="1"/>
  <c r="K2158" i="8" s="1"/>
  <c r="K2196" i="8" s="1"/>
  <c r="K2234" i="8" s="1"/>
  <c r="K2272" i="8" s="1"/>
  <c r="K2310" i="8" s="1"/>
  <c r="K2348" i="8" s="1"/>
  <c r="K2386" i="8" s="1"/>
  <c r="K2424" i="8" s="1"/>
  <c r="K2462" i="8" s="1"/>
  <c r="K2500" i="8" s="1"/>
  <c r="K2538" i="8" s="1"/>
  <c r="K2576" i="8" s="1"/>
  <c r="K2614" i="8" s="1"/>
  <c r="K2652" i="8" s="1"/>
  <c r="K2690" i="8" s="1"/>
  <c r="K2728" i="8" s="1"/>
  <c r="K2766" i="8" s="1"/>
  <c r="K2804" i="8" s="1"/>
  <c r="K2842" i="8" s="1"/>
  <c r="K2880" i="8" s="1"/>
  <c r="K2918" i="8" s="1"/>
  <c r="K2956" i="8" s="1"/>
  <c r="K2994" i="8" s="1"/>
  <c r="K3032" i="8" s="1"/>
  <c r="K3070" i="8" s="1"/>
  <c r="K3108" i="8" s="1"/>
  <c r="K3146" i="8" s="1"/>
  <c r="K3184" i="8" s="1"/>
  <c r="K3222" i="8" s="1"/>
  <c r="K3260" i="8" s="1"/>
  <c r="K3298" i="8" s="1"/>
  <c r="K3336" i="8" s="1"/>
  <c r="K3374" i="8" s="1"/>
  <c r="K3412" i="8" s="1"/>
  <c r="K3450" i="8" s="1"/>
  <c r="K3488" i="8" s="1"/>
  <c r="K3526" i="8" s="1"/>
  <c r="K3564" i="8" s="1"/>
  <c r="K3602" i="8" s="1"/>
  <c r="K3640" i="8" s="1"/>
  <c r="K3678" i="8" s="1"/>
  <c r="K3716" i="8" s="1"/>
  <c r="K3754" i="8" s="1"/>
  <c r="K3792" i="8" s="1"/>
  <c r="K3830" i="8" s="1"/>
  <c r="K3868" i="8" s="1"/>
  <c r="K3906" i="8" s="1"/>
  <c r="K3944" i="8" s="1"/>
  <c r="K3982" i="8" s="1"/>
  <c r="K4020" i="8" s="1"/>
  <c r="K4058" i="8" s="1"/>
  <c r="K4096" i="8" s="1"/>
  <c r="K4134" i="8" s="1"/>
  <c r="K4172" i="8" s="1"/>
  <c r="K4210" i="8" s="1"/>
  <c r="K4248" i="8" s="1"/>
  <c r="K4286" i="8" s="1"/>
  <c r="K4324" i="8" s="1"/>
  <c r="K4362" i="8" s="1"/>
  <c r="K4400" i="8" s="1"/>
  <c r="K4438" i="8" s="1"/>
  <c r="K4476" i="8" s="1"/>
  <c r="K4514" i="8" s="1"/>
  <c r="K4552" i="8" s="1"/>
  <c r="K4590" i="8" s="1"/>
  <c r="K4628" i="8" s="1"/>
  <c r="K4666" i="8" s="1"/>
  <c r="K4704" i="8" s="1"/>
  <c r="K4742" i="8" s="1"/>
  <c r="K4780" i="8" s="1"/>
  <c r="K4818" i="8" s="1"/>
  <c r="K4856" i="8" s="1"/>
  <c r="K4894" i="8" s="1"/>
  <c r="K4932" i="8" s="1"/>
  <c r="K4970" i="8" s="1"/>
  <c r="K5008" i="8" s="1"/>
  <c r="K5046" i="8" s="1"/>
  <c r="K5084" i="8" s="1"/>
  <c r="K5122" i="8" s="1"/>
  <c r="K5160" i="8" s="1"/>
  <c r="K5198" i="8" s="1"/>
  <c r="K5236" i="8" s="1"/>
  <c r="K5274" i="8" s="1"/>
  <c r="K5312" i="8" s="1"/>
  <c r="K5350" i="8" s="1"/>
  <c r="K5388" i="8" s="1"/>
  <c r="K5426" i="8" s="1"/>
  <c r="K5464" i="8" s="1"/>
  <c r="K5502" i="8" s="1"/>
  <c r="K5540" i="8" s="1"/>
  <c r="K5578" i="8" s="1"/>
  <c r="K5616" i="8" s="1"/>
  <c r="K5654" i="8" s="1"/>
  <c r="K5692" i="8" s="1"/>
  <c r="K5730" i="8" s="1"/>
  <c r="K5768" i="8" s="1"/>
  <c r="K5806" i="8" s="1"/>
  <c r="K5844" i="8" s="1"/>
  <c r="K5882" i="8" s="1"/>
  <c r="K5920" i="8" s="1"/>
  <c r="K5958" i="8" s="1"/>
  <c r="K5996" i="8" s="1"/>
  <c r="K6034" i="8" s="1"/>
  <c r="K6072" i="8" s="1"/>
  <c r="K6110" i="8" s="1"/>
  <c r="K6148" i="8" s="1"/>
  <c r="K6186" i="8" s="1"/>
  <c r="K6224" i="8" s="1"/>
  <c r="K6262" i="8" s="1"/>
  <c r="K6300" i="8" s="1"/>
  <c r="K6338" i="8" s="1"/>
  <c r="K6376" i="8" s="1"/>
  <c r="K6414" i="8" s="1"/>
  <c r="K6452" i="8" s="1"/>
  <c r="K6490" i="8" s="1"/>
  <c r="K6528" i="8" s="1"/>
  <c r="K6566" i="8" s="1"/>
  <c r="K6604" i="8" s="1"/>
  <c r="K6642" i="8" s="1"/>
  <c r="K6680" i="8" s="1"/>
  <c r="K6718" i="8" s="1"/>
  <c r="K6756" i="8" s="1"/>
  <c r="K6794" i="8" s="1"/>
  <c r="K6832" i="8" s="1"/>
  <c r="K6870" i="8" s="1"/>
  <c r="K6908" i="8" s="1"/>
  <c r="K6946" i="8" s="1"/>
  <c r="K6984" i="8" s="1"/>
  <c r="K7022" i="8" s="1"/>
  <c r="K7060" i="8" s="1"/>
  <c r="K7098" i="8" s="1"/>
  <c r="K7136" i="8" s="1"/>
  <c r="K7174" i="8" s="1"/>
  <c r="K7212" i="8" s="1"/>
  <c r="K7250" i="8" s="1"/>
  <c r="K7288" i="8" s="1"/>
  <c r="K7326" i="8" s="1"/>
  <c r="K7364" i="8" s="1"/>
  <c r="K7402" i="8" s="1"/>
  <c r="K7440" i="8" s="1"/>
  <c r="K7478" i="8" s="1"/>
  <c r="K7516" i="8" s="1"/>
  <c r="K7554" i="8" s="1"/>
  <c r="K7592" i="8" s="1"/>
  <c r="K7630" i="8" s="1"/>
  <c r="K7668" i="8" s="1"/>
  <c r="K7706" i="8" s="1"/>
  <c r="K7744" i="8" s="1"/>
  <c r="K7782" i="8" s="1"/>
  <c r="K7820" i="8" s="1"/>
  <c r="K7858" i="8" s="1"/>
  <c r="K7896" i="8" s="1"/>
  <c r="K7934" i="8" s="1"/>
  <c r="K7972" i="8" s="1"/>
  <c r="K8010" i="8" s="1"/>
  <c r="K8048" i="8" s="1"/>
  <c r="K8086" i="8" s="1"/>
  <c r="K8124" i="8" s="1"/>
  <c r="K8162" i="8" s="1"/>
  <c r="K8200" i="8" s="1"/>
  <c r="K8238" i="8" s="1"/>
  <c r="K8276" i="8" s="1"/>
  <c r="K8314" i="8" s="1"/>
  <c r="K8352" i="8" s="1"/>
  <c r="K8390" i="8" s="1"/>
  <c r="K8428" i="8" s="1"/>
  <c r="K8466" i="8" s="1"/>
  <c r="K8504" i="8" s="1"/>
  <c r="K8542" i="8" s="1"/>
  <c r="K8580" i="8" s="1"/>
  <c r="K8618" i="8" s="1"/>
  <c r="K8656" i="8" s="1"/>
  <c r="K8694" i="8" s="1"/>
  <c r="K8732" i="8" s="1"/>
  <c r="K8770" i="8" s="1"/>
  <c r="K8808" i="8" s="1"/>
  <c r="K8846" i="8" s="1"/>
  <c r="K8884" i="8" s="1"/>
  <c r="K8922" i="8" s="1"/>
  <c r="K8960" i="8" s="1"/>
  <c r="K8998" i="8" s="1"/>
  <c r="K9036" i="8" s="1"/>
  <c r="K9074" i="8" s="1"/>
  <c r="K9112" i="8" s="1"/>
  <c r="K9150" i="8" s="1"/>
  <c r="K9188" i="8" s="1"/>
  <c r="K9226" i="8" s="1"/>
  <c r="K9264" i="8" s="1"/>
  <c r="K9302" i="8" s="1"/>
  <c r="K9340" i="8" s="1"/>
  <c r="K9378" i="8" s="1"/>
  <c r="K9416" i="8" s="1"/>
  <c r="K9454" i="8" s="1"/>
  <c r="K9492" i="8" s="1"/>
  <c r="K9530" i="8" s="1"/>
  <c r="K9568" i="8" s="1"/>
  <c r="K9606" i="8" s="1"/>
  <c r="K9644" i="8" s="1"/>
  <c r="K9682" i="8" s="1"/>
  <c r="K9720" i="8" s="1"/>
  <c r="K9758" i="8" s="1"/>
  <c r="K9796" i="8" s="1"/>
  <c r="K9834" i="8" s="1"/>
  <c r="K9872" i="8" s="1"/>
  <c r="K9910" i="8" s="1"/>
  <c r="K9948" i="8" s="1"/>
  <c r="K9986" i="8" s="1"/>
  <c r="K10024" i="8" s="1"/>
  <c r="K10062" i="8" s="1"/>
  <c r="K10100" i="8" s="1"/>
  <c r="K10138" i="8" s="1"/>
  <c r="K10176" i="8" s="1"/>
  <c r="K10214" i="8" s="1"/>
  <c r="K10252" i="8" s="1"/>
  <c r="K10290" i="8" s="1"/>
  <c r="K10328" i="8" s="1"/>
  <c r="K10366" i="8" s="1"/>
  <c r="K10404" i="8" s="1"/>
  <c r="K10442" i="8" s="1"/>
  <c r="K10480" i="8" s="1"/>
  <c r="K10518" i="8" s="1"/>
  <c r="K10556" i="8" s="1"/>
  <c r="K10594" i="8" s="1"/>
  <c r="K10632" i="8" s="1"/>
  <c r="K10670" i="8" s="1"/>
  <c r="K10708" i="8" s="1"/>
  <c r="K10746" i="8" s="1"/>
  <c r="K10784" i="8" s="1"/>
  <c r="K10822" i="8" s="1"/>
  <c r="K10860" i="8" s="1"/>
  <c r="K10898" i="8" s="1"/>
  <c r="K10936" i="8" s="1"/>
  <c r="K10974" i="8" s="1"/>
  <c r="K11012" i="8" s="1"/>
  <c r="K11050" i="8" s="1"/>
  <c r="K11088" i="8" s="1"/>
  <c r="K11126" i="8" s="1"/>
  <c r="K11164" i="8" s="1"/>
  <c r="K11202" i="8" s="1"/>
  <c r="K11240" i="8" s="1"/>
  <c r="K11278" i="8" s="1"/>
  <c r="K11316" i="8" s="1"/>
  <c r="K11354" i="8" s="1"/>
  <c r="K11392" i="8" s="1"/>
  <c r="K11430" i="8" s="1"/>
  <c r="K11468" i="8" s="1"/>
  <c r="K11506" i="8" s="1"/>
  <c r="K11544" i="8" s="1"/>
  <c r="K11582" i="8" s="1"/>
  <c r="K11620" i="8" s="1"/>
  <c r="K11658" i="8" s="1"/>
  <c r="K11696" i="8" s="1"/>
  <c r="K11734" i="8" s="1"/>
  <c r="K11772" i="8" s="1"/>
  <c r="K11810" i="8" s="1"/>
  <c r="K11848" i="8" s="1"/>
  <c r="K11886" i="8" s="1"/>
  <c r="K11924" i="8" s="1"/>
  <c r="K11962" i="8" s="1"/>
  <c r="K12000" i="8" s="1"/>
  <c r="K12038" i="8" s="1"/>
  <c r="K12076" i="8" s="1"/>
  <c r="K12114" i="8" s="1"/>
  <c r="K12152" i="8" s="1"/>
  <c r="K12190" i="8" s="1"/>
  <c r="K12228" i="8" s="1"/>
  <c r="K12266" i="8" s="1"/>
  <c r="K12304" i="8" s="1"/>
  <c r="K12342" i="8" s="1"/>
  <c r="K12380" i="8" s="1"/>
  <c r="K12418" i="8" s="1"/>
  <c r="K12456" i="8" s="1"/>
  <c r="K12494" i="8" s="1"/>
  <c r="K12532" i="8" s="1"/>
  <c r="K12570" i="8" s="1"/>
  <c r="K12608" i="8" s="1"/>
  <c r="K12646" i="8" s="1"/>
  <c r="K12684" i="8" s="1"/>
  <c r="K12722" i="8" s="1"/>
  <c r="K12760" i="8" s="1"/>
  <c r="K12798" i="8" s="1"/>
  <c r="K12836" i="8" s="1"/>
  <c r="K12874" i="8" s="1"/>
  <c r="K12912" i="8" s="1"/>
  <c r="G107" i="8"/>
  <c r="G145" i="8" s="1"/>
  <c r="G183" i="8" s="1"/>
  <c r="G221" i="8" s="1"/>
  <c r="G259" i="8" s="1"/>
  <c r="G297" i="8" s="1"/>
  <c r="G335" i="8" s="1"/>
  <c r="G373" i="8" s="1"/>
  <c r="G411" i="8" s="1"/>
  <c r="G449" i="8" s="1"/>
  <c r="G487" i="8" s="1"/>
  <c r="G525" i="8" s="1"/>
  <c r="G563" i="8" s="1"/>
  <c r="G601" i="8" s="1"/>
  <c r="G639" i="8" s="1"/>
  <c r="G677" i="8" s="1"/>
  <c r="G715" i="8" s="1"/>
  <c r="G753" i="8" s="1"/>
  <c r="G791" i="8" s="1"/>
  <c r="G829" i="8" s="1"/>
  <c r="G867" i="8" s="1"/>
  <c r="G905" i="8" s="1"/>
  <c r="G943" i="8" s="1"/>
  <c r="G981" i="8" s="1"/>
  <c r="G1019" i="8" s="1"/>
  <c r="G1057" i="8" s="1"/>
  <c r="G1095" i="8" s="1"/>
  <c r="G1133" i="8" s="1"/>
  <c r="G1171" i="8" s="1"/>
  <c r="G1209" i="8" s="1"/>
  <c r="G1247" i="8" s="1"/>
  <c r="G1285" i="8" s="1"/>
  <c r="G1323" i="8" s="1"/>
  <c r="G1361" i="8" s="1"/>
  <c r="G1399" i="8" s="1"/>
  <c r="G1437" i="8" s="1"/>
  <c r="G1475" i="8" s="1"/>
  <c r="G1513" i="8" s="1"/>
  <c r="G1551" i="8" s="1"/>
  <c r="G1589" i="8" s="1"/>
  <c r="G1627" i="8" s="1"/>
  <c r="G1665" i="8" s="1"/>
  <c r="G1703" i="8" s="1"/>
  <c r="G1741" i="8" s="1"/>
  <c r="G1779" i="8" s="1"/>
  <c r="G1817" i="8" s="1"/>
  <c r="G1855" i="8" s="1"/>
  <c r="G1893" i="8" s="1"/>
  <c r="G1931" i="8" s="1"/>
  <c r="G1969" i="8" s="1"/>
  <c r="G2007" i="8" s="1"/>
  <c r="G2045" i="8" s="1"/>
  <c r="G2083" i="8" s="1"/>
  <c r="G2121" i="8" s="1"/>
  <c r="G2159" i="8" s="1"/>
  <c r="G2197" i="8" s="1"/>
  <c r="G2235" i="8" s="1"/>
  <c r="G2273" i="8" s="1"/>
  <c r="G2311" i="8" s="1"/>
  <c r="G2349" i="8" s="1"/>
  <c r="G2387" i="8" s="1"/>
  <c r="G2425" i="8" s="1"/>
  <c r="G2463" i="8" s="1"/>
  <c r="G2501" i="8" s="1"/>
  <c r="G2539" i="8" s="1"/>
  <c r="G2577" i="8" s="1"/>
  <c r="G2615" i="8" s="1"/>
  <c r="G2653" i="8" s="1"/>
  <c r="G2691" i="8" s="1"/>
  <c r="G2729" i="8" s="1"/>
  <c r="G2767" i="8" s="1"/>
  <c r="G2805" i="8" s="1"/>
  <c r="G2843" i="8" s="1"/>
  <c r="G2881" i="8" s="1"/>
  <c r="G2919" i="8" s="1"/>
  <c r="G2957" i="8" s="1"/>
  <c r="G2995" i="8" s="1"/>
  <c r="G3033" i="8" s="1"/>
  <c r="G3071" i="8" s="1"/>
  <c r="G3109" i="8" s="1"/>
  <c r="G3147" i="8" s="1"/>
  <c r="G3185" i="8" s="1"/>
  <c r="G3223" i="8" s="1"/>
  <c r="G3261" i="8" s="1"/>
  <c r="G3299" i="8" s="1"/>
  <c r="G3337" i="8" s="1"/>
  <c r="G3375" i="8" s="1"/>
  <c r="G3413" i="8" s="1"/>
  <c r="G3451" i="8" s="1"/>
  <c r="G3489" i="8" s="1"/>
  <c r="G3527" i="8" s="1"/>
  <c r="G3565" i="8" s="1"/>
  <c r="G3603" i="8" s="1"/>
  <c r="G3641" i="8" s="1"/>
  <c r="G3679" i="8" s="1"/>
  <c r="G3717" i="8" s="1"/>
  <c r="G3755" i="8" s="1"/>
  <c r="G3793" i="8" s="1"/>
  <c r="G3831" i="8" s="1"/>
  <c r="G3869" i="8" s="1"/>
  <c r="G3907" i="8" s="1"/>
  <c r="G3945" i="8" s="1"/>
  <c r="G3983" i="8" s="1"/>
  <c r="G4021" i="8" s="1"/>
  <c r="G4059" i="8" s="1"/>
  <c r="G4097" i="8" s="1"/>
  <c r="G4135" i="8" s="1"/>
  <c r="G4173" i="8" s="1"/>
  <c r="G4211" i="8" s="1"/>
  <c r="G4249" i="8" s="1"/>
  <c r="G4287" i="8" s="1"/>
  <c r="G4325" i="8" s="1"/>
  <c r="G4363" i="8" s="1"/>
  <c r="G4401" i="8" s="1"/>
  <c r="G4439" i="8" s="1"/>
  <c r="G4477" i="8" s="1"/>
  <c r="G4515" i="8" s="1"/>
  <c r="G4553" i="8" s="1"/>
  <c r="G4591" i="8" s="1"/>
  <c r="G4629" i="8" s="1"/>
  <c r="G4667" i="8" s="1"/>
  <c r="G4705" i="8" s="1"/>
  <c r="G4743" i="8" s="1"/>
  <c r="G4781" i="8" s="1"/>
  <c r="G4819" i="8" s="1"/>
  <c r="G4857" i="8" s="1"/>
  <c r="G4895" i="8" s="1"/>
  <c r="G4933" i="8" s="1"/>
  <c r="G4971" i="8" s="1"/>
  <c r="G5009" i="8" s="1"/>
  <c r="G5047" i="8" s="1"/>
  <c r="G5085" i="8" s="1"/>
  <c r="G5123" i="8" s="1"/>
  <c r="G5161" i="8" s="1"/>
  <c r="G5199" i="8" s="1"/>
  <c r="G5237" i="8" s="1"/>
  <c r="G5275" i="8" s="1"/>
  <c r="G5313" i="8" s="1"/>
  <c r="G5351" i="8" s="1"/>
  <c r="G5389" i="8" s="1"/>
  <c r="G5427" i="8" s="1"/>
  <c r="G5465" i="8" s="1"/>
  <c r="G5503" i="8" s="1"/>
  <c r="G5541" i="8" s="1"/>
  <c r="G5579" i="8" s="1"/>
  <c r="G5617" i="8" s="1"/>
  <c r="G5655" i="8" s="1"/>
  <c r="G5693" i="8" s="1"/>
  <c r="G5731" i="8" s="1"/>
  <c r="G5769" i="8" s="1"/>
  <c r="G5807" i="8" s="1"/>
  <c r="G5845" i="8" s="1"/>
  <c r="G5883" i="8" s="1"/>
  <c r="G5921" i="8" s="1"/>
  <c r="G5959" i="8" s="1"/>
  <c r="G5997" i="8" s="1"/>
  <c r="G6035" i="8" s="1"/>
  <c r="G6073" i="8" s="1"/>
  <c r="G6111" i="8" s="1"/>
  <c r="G6149" i="8" s="1"/>
  <c r="G6187" i="8" s="1"/>
  <c r="G6225" i="8" s="1"/>
  <c r="G6263" i="8" s="1"/>
  <c r="G6301" i="8" s="1"/>
  <c r="G6339" i="8" s="1"/>
  <c r="G6377" i="8" s="1"/>
  <c r="G6415" i="8" s="1"/>
  <c r="G6453" i="8" s="1"/>
  <c r="G6491" i="8" s="1"/>
  <c r="G6529" i="8" s="1"/>
  <c r="G6567" i="8" s="1"/>
  <c r="G6605" i="8" s="1"/>
  <c r="G6643" i="8" s="1"/>
  <c r="G6681" i="8" s="1"/>
  <c r="G6719" i="8" s="1"/>
  <c r="G6757" i="8" s="1"/>
  <c r="G6795" i="8" s="1"/>
  <c r="G6833" i="8" s="1"/>
  <c r="G6871" i="8" s="1"/>
  <c r="G6909" i="8" s="1"/>
  <c r="G6947" i="8" s="1"/>
  <c r="G6985" i="8" s="1"/>
  <c r="G7023" i="8" s="1"/>
  <c r="G7061" i="8" s="1"/>
  <c r="G7099" i="8" s="1"/>
  <c r="G7137" i="8" s="1"/>
  <c r="G7175" i="8" s="1"/>
  <c r="G7213" i="8" s="1"/>
  <c r="G7251" i="8" s="1"/>
  <c r="G7289" i="8" s="1"/>
  <c r="G7327" i="8" s="1"/>
  <c r="G7365" i="8" s="1"/>
  <c r="G7403" i="8" s="1"/>
  <c r="G7441" i="8" s="1"/>
  <c r="G7479" i="8" s="1"/>
  <c r="G7517" i="8" s="1"/>
  <c r="G7555" i="8" s="1"/>
  <c r="G7593" i="8" s="1"/>
  <c r="G7631" i="8" s="1"/>
  <c r="G7669" i="8" s="1"/>
  <c r="G7707" i="8" s="1"/>
  <c r="G7745" i="8" s="1"/>
  <c r="G7783" i="8" s="1"/>
  <c r="G7821" i="8" s="1"/>
  <c r="G7859" i="8" s="1"/>
  <c r="G7897" i="8" s="1"/>
  <c r="G7935" i="8" s="1"/>
  <c r="G7973" i="8" s="1"/>
  <c r="G8011" i="8" s="1"/>
  <c r="G8049" i="8" s="1"/>
  <c r="G8087" i="8" s="1"/>
  <c r="G8125" i="8" s="1"/>
  <c r="G8163" i="8" s="1"/>
  <c r="G8201" i="8" s="1"/>
  <c r="G8239" i="8" s="1"/>
  <c r="G8277" i="8" s="1"/>
  <c r="G8315" i="8" s="1"/>
  <c r="G8353" i="8" s="1"/>
  <c r="G8391" i="8" s="1"/>
  <c r="G8429" i="8" s="1"/>
  <c r="G8467" i="8" s="1"/>
  <c r="G8505" i="8" s="1"/>
  <c r="G8543" i="8" s="1"/>
  <c r="G8581" i="8" s="1"/>
  <c r="G8619" i="8" s="1"/>
  <c r="G8657" i="8" s="1"/>
  <c r="G8695" i="8" s="1"/>
  <c r="G8733" i="8" s="1"/>
  <c r="G8771" i="8" s="1"/>
  <c r="G8809" i="8" s="1"/>
  <c r="G8847" i="8" s="1"/>
  <c r="G8885" i="8" s="1"/>
  <c r="G8923" i="8" s="1"/>
  <c r="G8961" i="8" s="1"/>
  <c r="G8999" i="8" s="1"/>
  <c r="G9037" i="8" s="1"/>
  <c r="G9075" i="8" s="1"/>
  <c r="G9113" i="8" s="1"/>
  <c r="G9151" i="8" s="1"/>
  <c r="G9189" i="8" s="1"/>
  <c r="G9227" i="8" s="1"/>
  <c r="G9265" i="8" s="1"/>
  <c r="G9303" i="8" s="1"/>
  <c r="G9341" i="8" s="1"/>
  <c r="G9379" i="8" s="1"/>
  <c r="G9417" i="8" s="1"/>
  <c r="G9455" i="8" s="1"/>
  <c r="G9493" i="8" s="1"/>
  <c r="G9531" i="8" s="1"/>
  <c r="G9569" i="8" s="1"/>
  <c r="G9607" i="8" s="1"/>
  <c r="G9645" i="8" s="1"/>
  <c r="G9683" i="8" s="1"/>
  <c r="G9721" i="8" s="1"/>
  <c r="G9759" i="8" s="1"/>
  <c r="G9797" i="8" s="1"/>
  <c r="G9835" i="8" s="1"/>
  <c r="G9873" i="8" s="1"/>
  <c r="G9911" i="8" s="1"/>
  <c r="G9949" i="8" s="1"/>
  <c r="G9987" i="8" s="1"/>
  <c r="G10025" i="8" s="1"/>
  <c r="G10063" i="8" s="1"/>
  <c r="G10101" i="8" s="1"/>
  <c r="G10139" i="8" s="1"/>
  <c r="G10177" i="8" s="1"/>
  <c r="G10215" i="8" s="1"/>
  <c r="G10253" i="8" s="1"/>
  <c r="G10291" i="8" s="1"/>
  <c r="G10329" i="8" s="1"/>
  <c r="G10367" i="8" s="1"/>
  <c r="G10405" i="8" s="1"/>
  <c r="G10443" i="8" s="1"/>
  <c r="G10481" i="8" s="1"/>
  <c r="G10519" i="8" s="1"/>
  <c r="G10557" i="8" s="1"/>
  <c r="G10595" i="8" s="1"/>
  <c r="G10633" i="8" s="1"/>
  <c r="G10671" i="8" s="1"/>
  <c r="G10709" i="8" s="1"/>
  <c r="G10747" i="8" s="1"/>
  <c r="G10785" i="8" s="1"/>
  <c r="G10823" i="8" s="1"/>
  <c r="G10861" i="8" s="1"/>
  <c r="G10899" i="8" s="1"/>
  <c r="G10937" i="8" s="1"/>
  <c r="G10975" i="8" s="1"/>
  <c r="G11013" i="8" s="1"/>
  <c r="G11051" i="8" s="1"/>
  <c r="G11089" i="8" s="1"/>
  <c r="G11127" i="8" s="1"/>
  <c r="G11165" i="8" s="1"/>
  <c r="G11203" i="8" s="1"/>
  <c r="G11241" i="8" s="1"/>
  <c r="G11279" i="8" s="1"/>
  <c r="G11317" i="8" s="1"/>
  <c r="G11355" i="8" s="1"/>
  <c r="G11393" i="8" s="1"/>
  <c r="G11431" i="8" s="1"/>
  <c r="G11469" i="8" s="1"/>
  <c r="G11507" i="8" s="1"/>
  <c r="G11545" i="8" s="1"/>
  <c r="G11583" i="8" s="1"/>
  <c r="G11621" i="8" s="1"/>
  <c r="G11659" i="8" s="1"/>
  <c r="G11697" i="8" s="1"/>
  <c r="G11735" i="8" s="1"/>
  <c r="G11773" i="8" s="1"/>
  <c r="G11811" i="8" s="1"/>
  <c r="G11849" i="8" s="1"/>
  <c r="G11887" i="8" s="1"/>
  <c r="G11925" i="8" s="1"/>
  <c r="G11963" i="8" s="1"/>
  <c r="G12001" i="8" s="1"/>
  <c r="G12039" i="8" s="1"/>
  <c r="G12077" i="8" s="1"/>
  <c r="G12115" i="8" s="1"/>
  <c r="G12153" i="8" s="1"/>
  <c r="G12191" i="8" s="1"/>
  <c r="G12229" i="8" s="1"/>
  <c r="G12267" i="8" s="1"/>
  <c r="G12305" i="8" s="1"/>
  <c r="G12343" i="8" s="1"/>
  <c r="G12381" i="8" s="1"/>
  <c r="G12419" i="8" s="1"/>
  <c r="G12457" i="8" s="1"/>
  <c r="G12495" i="8" s="1"/>
  <c r="G12533" i="8" s="1"/>
  <c r="G12571" i="8" s="1"/>
  <c r="G12609" i="8" s="1"/>
  <c r="G12647" i="8" s="1"/>
  <c r="G12685" i="8" s="1"/>
  <c r="G12723" i="8" s="1"/>
  <c r="G12761" i="8" s="1"/>
  <c r="G12799" i="8" s="1"/>
  <c r="G12837" i="8" s="1"/>
  <c r="G12875" i="8" s="1"/>
  <c r="G12913" i="8" s="1"/>
  <c r="H107" i="8"/>
  <c r="H145" i="8" s="1"/>
  <c r="H183" i="8" s="1"/>
  <c r="H221" i="8" s="1"/>
  <c r="H259" i="8" s="1"/>
  <c r="H297" i="8" s="1"/>
  <c r="H335" i="8" s="1"/>
  <c r="H373" i="8" s="1"/>
  <c r="H411" i="8" s="1"/>
  <c r="H449" i="8" s="1"/>
  <c r="H487" i="8" s="1"/>
  <c r="H525" i="8" s="1"/>
  <c r="H563" i="8" s="1"/>
  <c r="H601" i="8" s="1"/>
  <c r="H639" i="8" s="1"/>
  <c r="H677" i="8" s="1"/>
  <c r="H715" i="8" s="1"/>
  <c r="H753" i="8" s="1"/>
  <c r="H791" i="8" s="1"/>
  <c r="H829" i="8" s="1"/>
  <c r="H867" i="8" s="1"/>
  <c r="H905" i="8" s="1"/>
  <c r="H943" i="8" s="1"/>
  <c r="H981" i="8" s="1"/>
  <c r="H1019" i="8" s="1"/>
  <c r="H1057" i="8" s="1"/>
  <c r="H1095" i="8" s="1"/>
  <c r="H1133" i="8" s="1"/>
  <c r="H1171" i="8" s="1"/>
  <c r="H1209" i="8" s="1"/>
  <c r="H1247" i="8" s="1"/>
  <c r="H1285" i="8" s="1"/>
  <c r="H1323" i="8" s="1"/>
  <c r="H1361" i="8" s="1"/>
  <c r="H1399" i="8" s="1"/>
  <c r="H1437" i="8" s="1"/>
  <c r="H1475" i="8" s="1"/>
  <c r="H1513" i="8" s="1"/>
  <c r="H1551" i="8" s="1"/>
  <c r="H1589" i="8" s="1"/>
  <c r="H1627" i="8" s="1"/>
  <c r="H1665" i="8" s="1"/>
  <c r="H1703" i="8" s="1"/>
  <c r="H1741" i="8" s="1"/>
  <c r="H1779" i="8" s="1"/>
  <c r="H1817" i="8" s="1"/>
  <c r="H1855" i="8" s="1"/>
  <c r="H1893" i="8" s="1"/>
  <c r="H1931" i="8" s="1"/>
  <c r="H1969" i="8" s="1"/>
  <c r="H2007" i="8" s="1"/>
  <c r="H2045" i="8" s="1"/>
  <c r="H2083" i="8" s="1"/>
  <c r="H2121" i="8" s="1"/>
  <c r="H2159" i="8" s="1"/>
  <c r="H2197" i="8" s="1"/>
  <c r="H2235" i="8" s="1"/>
  <c r="H2273" i="8" s="1"/>
  <c r="H2311" i="8" s="1"/>
  <c r="H2349" i="8" s="1"/>
  <c r="H2387" i="8" s="1"/>
  <c r="H2425" i="8" s="1"/>
  <c r="H2463" i="8" s="1"/>
  <c r="H2501" i="8" s="1"/>
  <c r="H2539" i="8" s="1"/>
  <c r="H2577" i="8" s="1"/>
  <c r="H2615" i="8" s="1"/>
  <c r="H2653" i="8" s="1"/>
  <c r="H2691" i="8" s="1"/>
  <c r="H2729" i="8" s="1"/>
  <c r="H2767" i="8" s="1"/>
  <c r="H2805" i="8" s="1"/>
  <c r="H2843" i="8" s="1"/>
  <c r="H2881" i="8" s="1"/>
  <c r="H2919" i="8" s="1"/>
  <c r="H2957" i="8" s="1"/>
  <c r="H2995" i="8" s="1"/>
  <c r="H3033" i="8" s="1"/>
  <c r="H3071" i="8" s="1"/>
  <c r="H3109" i="8" s="1"/>
  <c r="H3147" i="8" s="1"/>
  <c r="H3185" i="8" s="1"/>
  <c r="H3223" i="8" s="1"/>
  <c r="H3261" i="8" s="1"/>
  <c r="H3299" i="8" s="1"/>
  <c r="H3337" i="8" s="1"/>
  <c r="H3375" i="8" s="1"/>
  <c r="H3413" i="8" s="1"/>
  <c r="H3451" i="8" s="1"/>
  <c r="H3489" i="8" s="1"/>
  <c r="H3527" i="8" s="1"/>
  <c r="H3565" i="8" s="1"/>
  <c r="H3603" i="8" s="1"/>
  <c r="H3641" i="8" s="1"/>
  <c r="H3679" i="8" s="1"/>
  <c r="H3717" i="8" s="1"/>
  <c r="H3755" i="8" s="1"/>
  <c r="H3793" i="8" s="1"/>
  <c r="H3831" i="8" s="1"/>
  <c r="H3869" i="8" s="1"/>
  <c r="H3907" i="8" s="1"/>
  <c r="H3945" i="8" s="1"/>
  <c r="H3983" i="8" s="1"/>
  <c r="H4021" i="8" s="1"/>
  <c r="H4059" i="8" s="1"/>
  <c r="H4097" i="8" s="1"/>
  <c r="H4135" i="8" s="1"/>
  <c r="H4173" i="8" s="1"/>
  <c r="H4211" i="8" s="1"/>
  <c r="H4249" i="8" s="1"/>
  <c r="H4287" i="8" s="1"/>
  <c r="H4325" i="8" s="1"/>
  <c r="H4363" i="8" s="1"/>
  <c r="H4401" i="8" s="1"/>
  <c r="H4439" i="8" s="1"/>
  <c r="H4477" i="8" s="1"/>
  <c r="H4515" i="8" s="1"/>
  <c r="H4553" i="8" s="1"/>
  <c r="H4591" i="8" s="1"/>
  <c r="H4629" i="8" s="1"/>
  <c r="H4667" i="8" s="1"/>
  <c r="H4705" i="8" s="1"/>
  <c r="H4743" i="8" s="1"/>
  <c r="H4781" i="8" s="1"/>
  <c r="H4819" i="8" s="1"/>
  <c r="H4857" i="8" s="1"/>
  <c r="H4895" i="8" s="1"/>
  <c r="H4933" i="8" s="1"/>
  <c r="H4971" i="8" s="1"/>
  <c r="H5009" i="8" s="1"/>
  <c r="H5047" i="8" s="1"/>
  <c r="H5085" i="8" s="1"/>
  <c r="H5123" i="8" s="1"/>
  <c r="H5161" i="8" s="1"/>
  <c r="H5199" i="8" s="1"/>
  <c r="H5237" i="8" s="1"/>
  <c r="H5275" i="8" s="1"/>
  <c r="H5313" i="8" s="1"/>
  <c r="H5351" i="8" s="1"/>
  <c r="H5389" i="8" s="1"/>
  <c r="H5427" i="8" s="1"/>
  <c r="H5465" i="8" s="1"/>
  <c r="H5503" i="8" s="1"/>
  <c r="H5541" i="8" s="1"/>
  <c r="H5579" i="8" s="1"/>
  <c r="H5617" i="8" s="1"/>
  <c r="H5655" i="8" s="1"/>
  <c r="H5693" i="8" s="1"/>
  <c r="H5731" i="8" s="1"/>
  <c r="H5769" i="8" s="1"/>
  <c r="H5807" i="8" s="1"/>
  <c r="H5845" i="8" s="1"/>
  <c r="H5883" i="8" s="1"/>
  <c r="H5921" i="8" s="1"/>
  <c r="H5959" i="8" s="1"/>
  <c r="H5997" i="8" s="1"/>
  <c r="H6035" i="8" s="1"/>
  <c r="H6073" i="8" s="1"/>
  <c r="H6111" i="8" s="1"/>
  <c r="H6149" i="8" s="1"/>
  <c r="H6187" i="8" s="1"/>
  <c r="H6225" i="8" s="1"/>
  <c r="H6263" i="8" s="1"/>
  <c r="H6301" i="8" s="1"/>
  <c r="H6339" i="8" s="1"/>
  <c r="H6377" i="8" s="1"/>
  <c r="H6415" i="8" s="1"/>
  <c r="H6453" i="8" s="1"/>
  <c r="H6491" i="8" s="1"/>
  <c r="H6529" i="8" s="1"/>
  <c r="H6567" i="8" s="1"/>
  <c r="H6605" i="8" s="1"/>
  <c r="H6643" i="8" s="1"/>
  <c r="H6681" i="8" s="1"/>
  <c r="H6719" i="8" s="1"/>
  <c r="H6757" i="8" s="1"/>
  <c r="H6795" i="8" s="1"/>
  <c r="H6833" i="8" s="1"/>
  <c r="H6871" i="8" s="1"/>
  <c r="H6909" i="8" s="1"/>
  <c r="H6947" i="8" s="1"/>
  <c r="H6985" i="8" s="1"/>
  <c r="H7023" i="8" s="1"/>
  <c r="H7061" i="8" s="1"/>
  <c r="H7099" i="8" s="1"/>
  <c r="H7137" i="8" s="1"/>
  <c r="H7175" i="8" s="1"/>
  <c r="H7213" i="8" s="1"/>
  <c r="H7251" i="8" s="1"/>
  <c r="H7289" i="8" s="1"/>
  <c r="H7327" i="8" s="1"/>
  <c r="H7365" i="8" s="1"/>
  <c r="H7403" i="8" s="1"/>
  <c r="H7441" i="8" s="1"/>
  <c r="H7479" i="8" s="1"/>
  <c r="H7517" i="8" s="1"/>
  <c r="H7555" i="8" s="1"/>
  <c r="H7593" i="8" s="1"/>
  <c r="H7631" i="8" s="1"/>
  <c r="H7669" i="8" s="1"/>
  <c r="H7707" i="8" s="1"/>
  <c r="H7745" i="8" s="1"/>
  <c r="H7783" i="8" s="1"/>
  <c r="H7821" i="8" s="1"/>
  <c r="H7859" i="8" s="1"/>
  <c r="H7897" i="8" s="1"/>
  <c r="H7935" i="8" s="1"/>
  <c r="H7973" i="8" s="1"/>
  <c r="H8011" i="8" s="1"/>
  <c r="H8049" i="8" s="1"/>
  <c r="H8087" i="8" s="1"/>
  <c r="H8125" i="8" s="1"/>
  <c r="H8163" i="8" s="1"/>
  <c r="H8201" i="8" s="1"/>
  <c r="H8239" i="8" s="1"/>
  <c r="H8277" i="8" s="1"/>
  <c r="H8315" i="8" s="1"/>
  <c r="H8353" i="8" s="1"/>
  <c r="H8391" i="8" s="1"/>
  <c r="H8429" i="8" s="1"/>
  <c r="H8467" i="8" s="1"/>
  <c r="H8505" i="8" s="1"/>
  <c r="H8543" i="8" s="1"/>
  <c r="H8581" i="8" s="1"/>
  <c r="H8619" i="8" s="1"/>
  <c r="H8657" i="8" s="1"/>
  <c r="H8695" i="8" s="1"/>
  <c r="H8733" i="8" s="1"/>
  <c r="H8771" i="8" s="1"/>
  <c r="H8809" i="8" s="1"/>
  <c r="H8847" i="8" s="1"/>
  <c r="H8885" i="8" s="1"/>
  <c r="H8923" i="8" s="1"/>
  <c r="H8961" i="8" s="1"/>
  <c r="H8999" i="8" s="1"/>
  <c r="H9037" i="8" s="1"/>
  <c r="H9075" i="8" s="1"/>
  <c r="H9113" i="8" s="1"/>
  <c r="H9151" i="8" s="1"/>
  <c r="H9189" i="8" s="1"/>
  <c r="H9227" i="8" s="1"/>
  <c r="H9265" i="8" s="1"/>
  <c r="H9303" i="8" s="1"/>
  <c r="H9341" i="8" s="1"/>
  <c r="H9379" i="8" s="1"/>
  <c r="H9417" i="8" s="1"/>
  <c r="H9455" i="8" s="1"/>
  <c r="H9493" i="8" s="1"/>
  <c r="H9531" i="8" s="1"/>
  <c r="H9569" i="8" s="1"/>
  <c r="H9607" i="8" s="1"/>
  <c r="H9645" i="8" s="1"/>
  <c r="H9683" i="8" s="1"/>
  <c r="H9721" i="8" s="1"/>
  <c r="H9759" i="8" s="1"/>
  <c r="H9797" i="8" s="1"/>
  <c r="H9835" i="8" s="1"/>
  <c r="H9873" i="8" s="1"/>
  <c r="H9911" i="8" s="1"/>
  <c r="H9949" i="8" s="1"/>
  <c r="H9987" i="8" s="1"/>
  <c r="H10025" i="8" s="1"/>
  <c r="H10063" i="8" s="1"/>
  <c r="H10101" i="8" s="1"/>
  <c r="H10139" i="8" s="1"/>
  <c r="H10177" i="8" s="1"/>
  <c r="H10215" i="8" s="1"/>
  <c r="H10253" i="8" s="1"/>
  <c r="H10291" i="8" s="1"/>
  <c r="H10329" i="8" s="1"/>
  <c r="H10367" i="8" s="1"/>
  <c r="H10405" i="8" s="1"/>
  <c r="H10443" i="8" s="1"/>
  <c r="H10481" i="8" s="1"/>
  <c r="H10519" i="8" s="1"/>
  <c r="H10557" i="8" s="1"/>
  <c r="H10595" i="8" s="1"/>
  <c r="H10633" i="8" s="1"/>
  <c r="H10671" i="8" s="1"/>
  <c r="H10709" i="8" s="1"/>
  <c r="H10747" i="8" s="1"/>
  <c r="H10785" i="8" s="1"/>
  <c r="H10823" i="8" s="1"/>
  <c r="H10861" i="8" s="1"/>
  <c r="H10899" i="8" s="1"/>
  <c r="H10937" i="8" s="1"/>
  <c r="H10975" i="8" s="1"/>
  <c r="H11013" i="8" s="1"/>
  <c r="H11051" i="8" s="1"/>
  <c r="H11089" i="8" s="1"/>
  <c r="H11127" i="8" s="1"/>
  <c r="H11165" i="8" s="1"/>
  <c r="H11203" i="8" s="1"/>
  <c r="H11241" i="8" s="1"/>
  <c r="H11279" i="8" s="1"/>
  <c r="H11317" i="8" s="1"/>
  <c r="H11355" i="8" s="1"/>
  <c r="H11393" i="8" s="1"/>
  <c r="H11431" i="8" s="1"/>
  <c r="H11469" i="8" s="1"/>
  <c r="H11507" i="8" s="1"/>
  <c r="H11545" i="8" s="1"/>
  <c r="H11583" i="8" s="1"/>
  <c r="H11621" i="8" s="1"/>
  <c r="H11659" i="8" s="1"/>
  <c r="H11697" i="8" s="1"/>
  <c r="H11735" i="8" s="1"/>
  <c r="H11773" i="8" s="1"/>
  <c r="H11811" i="8" s="1"/>
  <c r="H11849" i="8" s="1"/>
  <c r="H11887" i="8" s="1"/>
  <c r="H11925" i="8" s="1"/>
  <c r="H11963" i="8" s="1"/>
  <c r="H12001" i="8" s="1"/>
  <c r="H12039" i="8" s="1"/>
  <c r="H12077" i="8" s="1"/>
  <c r="H12115" i="8" s="1"/>
  <c r="H12153" i="8" s="1"/>
  <c r="H12191" i="8" s="1"/>
  <c r="H12229" i="8" s="1"/>
  <c r="H12267" i="8" s="1"/>
  <c r="H12305" i="8" s="1"/>
  <c r="H12343" i="8" s="1"/>
  <c r="H12381" i="8" s="1"/>
  <c r="H12419" i="8" s="1"/>
  <c r="H12457" i="8" s="1"/>
  <c r="H12495" i="8" s="1"/>
  <c r="H12533" i="8" s="1"/>
  <c r="H12571" i="8" s="1"/>
  <c r="H12609" i="8" s="1"/>
  <c r="H12647" i="8" s="1"/>
  <c r="H12685" i="8" s="1"/>
  <c r="H12723" i="8" s="1"/>
  <c r="H12761" i="8" s="1"/>
  <c r="H12799" i="8" s="1"/>
  <c r="H12837" i="8" s="1"/>
  <c r="H12875" i="8" s="1"/>
  <c r="H12913" i="8" s="1"/>
  <c r="I107" i="8"/>
  <c r="I145" i="8" s="1"/>
  <c r="I183" i="8" s="1"/>
  <c r="I221" i="8" s="1"/>
  <c r="I259" i="8" s="1"/>
  <c r="I297" i="8" s="1"/>
  <c r="I335" i="8" s="1"/>
  <c r="I373" i="8" s="1"/>
  <c r="I411" i="8" s="1"/>
  <c r="I449" i="8" s="1"/>
  <c r="I487" i="8" s="1"/>
  <c r="I525" i="8" s="1"/>
  <c r="I563" i="8" s="1"/>
  <c r="I601" i="8" s="1"/>
  <c r="I639" i="8" s="1"/>
  <c r="I677" i="8" s="1"/>
  <c r="I715" i="8" s="1"/>
  <c r="I753" i="8" s="1"/>
  <c r="I791" i="8" s="1"/>
  <c r="I829" i="8" s="1"/>
  <c r="I867" i="8" s="1"/>
  <c r="I905" i="8" s="1"/>
  <c r="I943" i="8" s="1"/>
  <c r="I981" i="8" s="1"/>
  <c r="I1019" i="8" s="1"/>
  <c r="I1057" i="8" s="1"/>
  <c r="I1095" i="8" s="1"/>
  <c r="I1133" i="8" s="1"/>
  <c r="I1171" i="8" s="1"/>
  <c r="I1209" i="8" s="1"/>
  <c r="I1247" i="8" s="1"/>
  <c r="I1285" i="8" s="1"/>
  <c r="I1323" i="8" s="1"/>
  <c r="I1361" i="8" s="1"/>
  <c r="I1399" i="8" s="1"/>
  <c r="I1437" i="8" s="1"/>
  <c r="I1475" i="8" s="1"/>
  <c r="I1513" i="8" s="1"/>
  <c r="I1551" i="8" s="1"/>
  <c r="I1589" i="8" s="1"/>
  <c r="I1627" i="8" s="1"/>
  <c r="I1665" i="8" s="1"/>
  <c r="I1703" i="8" s="1"/>
  <c r="I1741" i="8" s="1"/>
  <c r="I1779" i="8" s="1"/>
  <c r="I1817" i="8" s="1"/>
  <c r="I1855" i="8" s="1"/>
  <c r="I1893" i="8" s="1"/>
  <c r="I1931" i="8" s="1"/>
  <c r="I1969" i="8" s="1"/>
  <c r="I2007" i="8" s="1"/>
  <c r="I2045" i="8" s="1"/>
  <c r="I2083" i="8" s="1"/>
  <c r="I2121" i="8" s="1"/>
  <c r="I2159" i="8" s="1"/>
  <c r="I2197" i="8" s="1"/>
  <c r="I2235" i="8" s="1"/>
  <c r="I2273" i="8" s="1"/>
  <c r="I2311" i="8" s="1"/>
  <c r="I2349" i="8" s="1"/>
  <c r="I2387" i="8" s="1"/>
  <c r="I2425" i="8" s="1"/>
  <c r="I2463" i="8" s="1"/>
  <c r="I2501" i="8" s="1"/>
  <c r="I2539" i="8" s="1"/>
  <c r="I2577" i="8" s="1"/>
  <c r="I2615" i="8" s="1"/>
  <c r="I2653" i="8" s="1"/>
  <c r="I2691" i="8" s="1"/>
  <c r="I2729" i="8" s="1"/>
  <c r="I2767" i="8" s="1"/>
  <c r="I2805" i="8" s="1"/>
  <c r="I2843" i="8" s="1"/>
  <c r="I2881" i="8" s="1"/>
  <c r="I2919" i="8" s="1"/>
  <c r="I2957" i="8" s="1"/>
  <c r="I2995" i="8" s="1"/>
  <c r="I3033" i="8" s="1"/>
  <c r="I3071" i="8" s="1"/>
  <c r="I3109" i="8" s="1"/>
  <c r="I3147" i="8" s="1"/>
  <c r="I3185" i="8" s="1"/>
  <c r="I3223" i="8" s="1"/>
  <c r="I3261" i="8" s="1"/>
  <c r="I3299" i="8" s="1"/>
  <c r="I3337" i="8" s="1"/>
  <c r="I3375" i="8" s="1"/>
  <c r="I3413" i="8" s="1"/>
  <c r="I3451" i="8" s="1"/>
  <c r="I3489" i="8" s="1"/>
  <c r="I3527" i="8" s="1"/>
  <c r="I3565" i="8" s="1"/>
  <c r="I3603" i="8" s="1"/>
  <c r="I3641" i="8" s="1"/>
  <c r="I3679" i="8" s="1"/>
  <c r="I3717" i="8" s="1"/>
  <c r="I3755" i="8" s="1"/>
  <c r="I3793" i="8" s="1"/>
  <c r="I3831" i="8" s="1"/>
  <c r="I3869" i="8" s="1"/>
  <c r="I3907" i="8" s="1"/>
  <c r="I3945" i="8" s="1"/>
  <c r="I3983" i="8" s="1"/>
  <c r="I4021" i="8" s="1"/>
  <c r="I4059" i="8" s="1"/>
  <c r="I4097" i="8" s="1"/>
  <c r="I4135" i="8" s="1"/>
  <c r="I4173" i="8" s="1"/>
  <c r="I4211" i="8" s="1"/>
  <c r="I4249" i="8" s="1"/>
  <c r="I4287" i="8" s="1"/>
  <c r="I4325" i="8" s="1"/>
  <c r="I4363" i="8" s="1"/>
  <c r="I4401" i="8" s="1"/>
  <c r="I4439" i="8" s="1"/>
  <c r="I4477" i="8" s="1"/>
  <c r="I4515" i="8" s="1"/>
  <c r="I4553" i="8" s="1"/>
  <c r="I4591" i="8" s="1"/>
  <c r="I4629" i="8" s="1"/>
  <c r="I4667" i="8" s="1"/>
  <c r="I4705" i="8" s="1"/>
  <c r="I4743" i="8" s="1"/>
  <c r="I4781" i="8" s="1"/>
  <c r="I4819" i="8" s="1"/>
  <c r="I4857" i="8" s="1"/>
  <c r="I4895" i="8" s="1"/>
  <c r="I4933" i="8" s="1"/>
  <c r="I4971" i="8" s="1"/>
  <c r="I5009" i="8" s="1"/>
  <c r="I5047" i="8" s="1"/>
  <c r="I5085" i="8" s="1"/>
  <c r="I5123" i="8" s="1"/>
  <c r="I5161" i="8" s="1"/>
  <c r="I5199" i="8" s="1"/>
  <c r="I5237" i="8" s="1"/>
  <c r="I5275" i="8" s="1"/>
  <c r="I5313" i="8" s="1"/>
  <c r="I5351" i="8" s="1"/>
  <c r="I5389" i="8" s="1"/>
  <c r="I5427" i="8" s="1"/>
  <c r="I5465" i="8" s="1"/>
  <c r="I5503" i="8" s="1"/>
  <c r="I5541" i="8" s="1"/>
  <c r="I5579" i="8" s="1"/>
  <c r="I5617" i="8" s="1"/>
  <c r="I5655" i="8" s="1"/>
  <c r="I5693" i="8" s="1"/>
  <c r="I5731" i="8" s="1"/>
  <c r="I5769" i="8" s="1"/>
  <c r="I5807" i="8" s="1"/>
  <c r="I5845" i="8" s="1"/>
  <c r="I5883" i="8" s="1"/>
  <c r="I5921" i="8" s="1"/>
  <c r="I5959" i="8" s="1"/>
  <c r="I5997" i="8" s="1"/>
  <c r="I6035" i="8" s="1"/>
  <c r="I6073" i="8" s="1"/>
  <c r="I6111" i="8" s="1"/>
  <c r="I6149" i="8" s="1"/>
  <c r="I6187" i="8" s="1"/>
  <c r="I6225" i="8" s="1"/>
  <c r="I6263" i="8" s="1"/>
  <c r="I6301" i="8" s="1"/>
  <c r="I6339" i="8" s="1"/>
  <c r="I6377" i="8" s="1"/>
  <c r="I6415" i="8" s="1"/>
  <c r="I6453" i="8" s="1"/>
  <c r="I6491" i="8" s="1"/>
  <c r="I6529" i="8" s="1"/>
  <c r="I6567" i="8" s="1"/>
  <c r="I6605" i="8" s="1"/>
  <c r="I6643" i="8" s="1"/>
  <c r="I6681" i="8" s="1"/>
  <c r="I6719" i="8" s="1"/>
  <c r="I6757" i="8" s="1"/>
  <c r="I6795" i="8" s="1"/>
  <c r="I6833" i="8" s="1"/>
  <c r="I6871" i="8" s="1"/>
  <c r="I6909" i="8" s="1"/>
  <c r="I6947" i="8" s="1"/>
  <c r="I6985" i="8" s="1"/>
  <c r="I7023" i="8" s="1"/>
  <c r="I7061" i="8" s="1"/>
  <c r="I7099" i="8" s="1"/>
  <c r="I7137" i="8" s="1"/>
  <c r="I7175" i="8" s="1"/>
  <c r="I7213" i="8" s="1"/>
  <c r="I7251" i="8" s="1"/>
  <c r="I7289" i="8" s="1"/>
  <c r="I7327" i="8" s="1"/>
  <c r="I7365" i="8" s="1"/>
  <c r="I7403" i="8" s="1"/>
  <c r="I7441" i="8" s="1"/>
  <c r="I7479" i="8" s="1"/>
  <c r="I7517" i="8" s="1"/>
  <c r="I7555" i="8" s="1"/>
  <c r="I7593" i="8" s="1"/>
  <c r="I7631" i="8" s="1"/>
  <c r="I7669" i="8" s="1"/>
  <c r="I7707" i="8" s="1"/>
  <c r="I7745" i="8" s="1"/>
  <c r="I7783" i="8" s="1"/>
  <c r="I7821" i="8" s="1"/>
  <c r="I7859" i="8" s="1"/>
  <c r="I7897" i="8" s="1"/>
  <c r="I7935" i="8" s="1"/>
  <c r="I7973" i="8" s="1"/>
  <c r="I8011" i="8" s="1"/>
  <c r="I8049" i="8" s="1"/>
  <c r="I8087" i="8" s="1"/>
  <c r="I8125" i="8" s="1"/>
  <c r="I8163" i="8" s="1"/>
  <c r="I8201" i="8" s="1"/>
  <c r="I8239" i="8" s="1"/>
  <c r="I8277" i="8" s="1"/>
  <c r="I8315" i="8" s="1"/>
  <c r="I8353" i="8" s="1"/>
  <c r="I8391" i="8" s="1"/>
  <c r="I8429" i="8" s="1"/>
  <c r="I8467" i="8" s="1"/>
  <c r="I8505" i="8" s="1"/>
  <c r="I8543" i="8" s="1"/>
  <c r="I8581" i="8" s="1"/>
  <c r="I8619" i="8" s="1"/>
  <c r="I8657" i="8" s="1"/>
  <c r="I8695" i="8" s="1"/>
  <c r="I8733" i="8" s="1"/>
  <c r="I8771" i="8" s="1"/>
  <c r="I8809" i="8" s="1"/>
  <c r="I8847" i="8" s="1"/>
  <c r="I8885" i="8" s="1"/>
  <c r="I8923" i="8" s="1"/>
  <c r="I8961" i="8" s="1"/>
  <c r="I8999" i="8" s="1"/>
  <c r="I9037" i="8" s="1"/>
  <c r="I9075" i="8" s="1"/>
  <c r="I9113" i="8" s="1"/>
  <c r="I9151" i="8" s="1"/>
  <c r="I9189" i="8" s="1"/>
  <c r="I9227" i="8" s="1"/>
  <c r="I9265" i="8" s="1"/>
  <c r="I9303" i="8" s="1"/>
  <c r="I9341" i="8" s="1"/>
  <c r="I9379" i="8" s="1"/>
  <c r="I9417" i="8" s="1"/>
  <c r="I9455" i="8" s="1"/>
  <c r="I9493" i="8" s="1"/>
  <c r="I9531" i="8" s="1"/>
  <c r="I9569" i="8" s="1"/>
  <c r="I9607" i="8" s="1"/>
  <c r="I9645" i="8" s="1"/>
  <c r="I9683" i="8" s="1"/>
  <c r="I9721" i="8" s="1"/>
  <c r="I9759" i="8" s="1"/>
  <c r="I9797" i="8" s="1"/>
  <c r="I9835" i="8" s="1"/>
  <c r="I9873" i="8" s="1"/>
  <c r="I9911" i="8" s="1"/>
  <c r="I9949" i="8" s="1"/>
  <c r="I9987" i="8" s="1"/>
  <c r="I10025" i="8" s="1"/>
  <c r="I10063" i="8" s="1"/>
  <c r="I10101" i="8" s="1"/>
  <c r="I10139" i="8" s="1"/>
  <c r="I10177" i="8" s="1"/>
  <c r="I10215" i="8" s="1"/>
  <c r="I10253" i="8" s="1"/>
  <c r="I10291" i="8" s="1"/>
  <c r="I10329" i="8" s="1"/>
  <c r="I10367" i="8" s="1"/>
  <c r="I10405" i="8" s="1"/>
  <c r="I10443" i="8" s="1"/>
  <c r="I10481" i="8" s="1"/>
  <c r="I10519" i="8" s="1"/>
  <c r="I10557" i="8" s="1"/>
  <c r="I10595" i="8" s="1"/>
  <c r="I10633" i="8" s="1"/>
  <c r="I10671" i="8" s="1"/>
  <c r="I10709" i="8" s="1"/>
  <c r="I10747" i="8" s="1"/>
  <c r="I10785" i="8" s="1"/>
  <c r="I10823" i="8" s="1"/>
  <c r="I10861" i="8" s="1"/>
  <c r="I10899" i="8" s="1"/>
  <c r="I10937" i="8" s="1"/>
  <c r="I10975" i="8" s="1"/>
  <c r="I11013" i="8" s="1"/>
  <c r="I11051" i="8" s="1"/>
  <c r="I11089" i="8" s="1"/>
  <c r="I11127" i="8" s="1"/>
  <c r="I11165" i="8" s="1"/>
  <c r="I11203" i="8" s="1"/>
  <c r="I11241" i="8" s="1"/>
  <c r="I11279" i="8" s="1"/>
  <c r="I11317" i="8" s="1"/>
  <c r="I11355" i="8" s="1"/>
  <c r="I11393" i="8" s="1"/>
  <c r="I11431" i="8" s="1"/>
  <c r="I11469" i="8" s="1"/>
  <c r="I11507" i="8" s="1"/>
  <c r="I11545" i="8" s="1"/>
  <c r="I11583" i="8" s="1"/>
  <c r="I11621" i="8" s="1"/>
  <c r="I11659" i="8" s="1"/>
  <c r="I11697" i="8" s="1"/>
  <c r="I11735" i="8" s="1"/>
  <c r="I11773" i="8" s="1"/>
  <c r="I11811" i="8" s="1"/>
  <c r="I11849" i="8" s="1"/>
  <c r="I11887" i="8" s="1"/>
  <c r="I11925" i="8" s="1"/>
  <c r="I11963" i="8" s="1"/>
  <c r="I12001" i="8" s="1"/>
  <c r="I12039" i="8" s="1"/>
  <c r="I12077" i="8" s="1"/>
  <c r="I12115" i="8" s="1"/>
  <c r="I12153" i="8" s="1"/>
  <c r="I12191" i="8" s="1"/>
  <c r="I12229" i="8" s="1"/>
  <c r="I12267" i="8" s="1"/>
  <c r="I12305" i="8" s="1"/>
  <c r="I12343" i="8" s="1"/>
  <c r="I12381" i="8" s="1"/>
  <c r="I12419" i="8" s="1"/>
  <c r="I12457" i="8" s="1"/>
  <c r="I12495" i="8" s="1"/>
  <c r="I12533" i="8" s="1"/>
  <c r="I12571" i="8" s="1"/>
  <c r="I12609" i="8" s="1"/>
  <c r="I12647" i="8" s="1"/>
  <c r="I12685" i="8" s="1"/>
  <c r="I12723" i="8" s="1"/>
  <c r="I12761" i="8" s="1"/>
  <c r="I12799" i="8" s="1"/>
  <c r="I12837" i="8" s="1"/>
  <c r="I12875" i="8" s="1"/>
  <c r="I12913" i="8" s="1"/>
  <c r="J107" i="8"/>
  <c r="J145" i="8" s="1"/>
  <c r="J183" i="8" s="1"/>
  <c r="J221" i="8" s="1"/>
  <c r="J259" i="8" s="1"/>
  <c r="J297" i="8" s="1"/>
  <c r="J335" i="8" s="1"/>
  <c r="J373" i="8" s="1"/>
  <c r="J411" i="8" s="1"/>
  <c r="J449" i="8" s="1"/>
  <c r="J487" i="8" s="1"/>
  <c r="J525" i="8" s="1"/>
  <c r="J563" i="8" s="1"/>
  <c r="J601" i="8" s="1"/>
  <c r="J639" i="8" s="1"/>
  <c r="J677" i="8" s="1"/>
  <c r="J715" i="8" s="1"/>
  <c r="J753" i="8" s="1"/>
  <c r="J791" i="8" s="1"/>
  <c r="J829" i="8" s="1"/>
  <c r="J867" i="8" s="1"/>
  <c r="J905" i="8" s="1"/>
  <c r="J943" i="8" s="1"/>
  <c r="J981" i="8" s="1"/>
  <c r="J1019" i="8" s="1"/>
  <c r="J1057" i="8" s="1"/>
  <c r="J1095" i="8" s="1"/>
  <c r="J1133" i="8" s="1"/>
  <c r="J1171" i="8" s="1"/>
  <c r="J1209" i="8" s="1"/>
  <c r="J1247" i="8" s="1"/>
  <c r="J1285" i="8" s="1"/>
  <c r="J1323" i="8" s="1"/>
  <c r="J1361" i="8" s="1"/>
  <c r="J1399" i="8" s="1"/>
  <c r="J1437" i="8" s="1"/>
  <c r="J1475" i="8" s="1"/>
  <c r="J1513" i="8" s="1"/>
  <c r="J1551" i="8" s="1"/>
  <c r="J1589" i="8" s="1"/>
  <c r="J1627" i="8" s="1"/>
  <c r="J1665" i="8" s="1"/>
  <c r="J1703" i="8" s="1"/>
  <c r="J1741" i="8" s="1"/>
  <c r="J1779" i="8" s="1"/>
  <c r="J1817" i="8" s="1"/>
  <c r="J1855" i="8" s="1"/>
  <c r="J1893" i="8" s="1"/>
  <c r="J1931" i="8" s="1"/>
  <c r="J1969" i="8" s="1"/>
  <c r="J2007" i="8" s="1"/>
  <c r="J2045" i="8" s="1"/>
  <c r="J2083" i="8" s="1"/>
  <c r="J2121" i="8" s="1"/>
  <c r="J2159" i="8" s="1"/>
  <c r="J2197" i="8" s="1"/>
  <c r="J2235" i="8" s="1"/>
  <c r="J2273" i="8" s="1"/>
  <c r="J2311" i="8" s="1"/>
  <c r="J2349" i="8" s="1"/>
  <c r="J2387" i="8" s="1"/>
  <c r="J2425" i="8" s="1"/>
  <c r="J2463" i="8" s="1"/>
  <c r="J2501" i="8" s="1"/>
  <c r="J2539" i="8" s="1"/>
  <c r="J2577" i="8" s="1"/>
  <c r="J2615" i="8" s="1"/>
  <c r="J2653" i="8" s="1"/>
  <c r="J2691" i="8" s="1"/>
  <c r="J2729" i="8" s="1"/>
  <c r="J2767" i="8" s="1"/>
  <c r="J2805" i="8" s="1"/>
  <c r="J2843" i="8" s="1"/>
  <c r="J2881" i="8" s="1"/>
  <c r="J2919" i="8" s="1"/>
  <c r="J2957" i="8" s="1"/>
  <c r="J2995" i="8" s="1"/>
  <c r="J3033" i="8" s="1"/>
  <c r="J3071" i="8" s="1"/>
  <c r="J3109" i="8" s="1"/>
  <c r="J3147" i="8" s="1"/>
  <c r="J3185" i="8" s="1"/>
  <c r="J3223" i="8" s="1"/>
  <c r="J3261" i="8" s="1"/>
  <c r="J3299" i="8" s="1"/>
  <c r="J3337" i="8" s="1"/>
  <c r="J3375" i="8" s="1"/>
  <c r="J3413" i="8" s="1"/>
  <c r="J3451" i="8" s="1"/>
  <c r="J3489" i="8" s="1"/>
  <c r="J3527" i="8" s="1"/>
  <c r="J3565" i="8" s="1"/>
  <c r="J3603" i="8" s="1"/>
  <c r="J3641" i="8" s="1"/>
  <c r="J3679" i="8" s="1"/>
  <c r="J3717" i="8" s="1"/>
  <c r="J3755" i="8" s="1"/>
  <c r="J3793" i="8" s="1"/>
  <c r="J3831" i="8" s="1"/>
  <c r="J3869" i="8" s="1"/>
  <c r="J3907" i="8" s="1"/>
  <c r="J3945" i="8" s="1"/>
  <c r="J3983" i="8" s="1"/>
  <c r="J4021" i="8" s="1"/>
  <c r="J4059" i="8" s="1"/>
  <c r="J4097" i="8" s="1"/>
  <c r="J4135" i="8" s="1"/>
  <c r="J4173" i="8" s="1"/>
  <c r="J4211" i="8" s="1"/>
  <c r="J4249" i="8" s="1"/>
  <c r="J4287" i="8" s="1"/>
  <c r="J4325" i="8" s="1"/>
  <c r="J4363" i="8" s="1"/>
  <c r="J4401" i="8" s="1"/>
  <c r="J4439" i="8" s="1"/>
  <c r="J4477" i="8" s="1"/>
  <c r="J4515" i="8" s="1"/>
  <c r="J4553" i="8" s="1"/>
  <c r="J4591" i="8" s="1"/>
  <c r="J4629" i="8" s="1"/>
  <c r="J4667" i="8" s="1"/>
  <c r="J4705" i="8" s="1"/>
  <c r="J4743" i="8" s="1"/>
  <c r="J4781" i="8" s="1"/>
  <c r="J4819" i="8" s="1"/>
  <c r="J4857" i="8" s="1"/>
  <c r="J4895" i="8" s="1"/>
  <c r="J4933" i="8" s="1"/>
  <c r="J4971" i="8" s="1"/>
  <c r="J5009" i="8" s="1"/>
  <c r="J5047" i="8" s="1"/>
  <c r="J5085" i="8" s="1"/>
  <c r="J5123" i="8" s="1"/>
  <c r="J5161" i="8" s="1"/>
  <c r="J5199" i="8" s="1"/>
  <c r="J5237" i="8" s="1"/>
  <c r="J5275" i="8" s="1"/>
  <c r="J5313" i="8" s="1"/>
  <c r="J5351" i="8" s="1"/>
  <c r="J5389" i="8" s="1"/>
  <c r="J5427" i="8" s="1"/>
  <c r="J5465" i="8" s="1"/>
  <c r="J5503" i="8" s="1"/>
  <c r="J5541" i="8" s="1"/>
  <c r="J5579" i="8" s="1"/>
  <c r="J5617" i="8" s="1"/>
  <c r="J5655" i="8" s="1"/>
  <c r="J5693" i="8" s="1"/>
  <c r="J5731" i="8" s="1"/>
  <c r="J5769" i="8" s="1"/>
  <c r="J5807" i="8" s="1"/>
  <c r="J5845" i="8" s="1"/>
  <c r="J5883" i="8" s="1"/>
  <c r="J5921" i="8" s="1"/>
  <c r="J5959" i="8" s="1"/>
  <c r="J5997" i="8" s="1"/>
  <c r="J6035" i="8" s="1"/>
  <c r="J6073" i="8" s="1"/>
  <c r="J6111" i="8" s="1"/>
  <c r="J6149" i="8" s="1"/>
  <c r="J6187" i="8" s="1"/>
  <c r="J6225" i="8" s="1"/>
  <c r="J6263" i="8" s="1"/>
  <c r="J6301" i="8" s="1"/>
  <c r="J6339" i="8" s="1"/>
  <c r="J6377" i="8" s="1"/>
  <c r="J6415" i="8" s="1"/>
  <c r="J6453" i="8" s="1"/>
  <c r="J6491" i="8" s="1"/>
  <c r="J6529" i="8" s="1"/>
  <c r="J6567" i="8" s="1"/>
  <c r="J6605" i="8" s="1"/>
  <c r="J6643" i="8" s="1"/>
  <c r="J6681" i="8" s="1"/>
  <c r="J6719" i="8" s="1"/>
  <c r="J6757" i="8" s="1"/>
  <c r="J6795" i="8" s="1"/>
  <c r="J6833" i="8" s="1"/>
  <c r="J6871" i="8" s="1"/>
  <c r="J6909" i="8" s="1"/>
  <c r="J6947" i="8" s="1"/>
  <c r="J6985" i="8" s="1"/>
  <c r="J7023" i="8" s="1"/>
  <c r="J7061" i="8" s="1"/>
  <c r="J7099" i="8" s="1"/>
  <c r="J7137" i="8" s="1"/>
  <c r="J7175" i="8" s="1"/>
  <c r="J7213" i="8" s="1"/>
  <c r="J7251" i="8" s="1"/>
  <c r="J7289" i="8" s="1"/>
  <c r="J7327" i="8" s="1"/>
  <c r="J7365" i="8" s="1"/>
  <c r="J7403" i="8" s="1"/>
  <c r="J7441" i="8" s="1"/>
  <c r="J7479" i="8" s="1"/>
  <c r="J7517" i="8" s="1"/>
  <c r="J7555" i="8" s="1"/>
  <c r="J7593" i="8" s="1"/>
  <c r="J7631" i="8" s="1"/>
  <c r="J7669" i="8" s="1"/>
  <c r="J7707" i="8" s="1"/>
  <c r="J7745" i="8" s="1"/>
  <c r="J7783" i="8" s="1"/>
  <c r="J7821" i="8" s="1"/>
  <c r="J7859" i="8" s="1"/>
  <c r="J7897" i="8" s="1"/>
  <c r="J7935" i="8" s="1"/>
  <c r="J7973" i="8" s="1"/>
  <c r="J8011" i="8" s="1"/>
  <c r="J8049" i="8" s="1"/>
  <c r="J8087" i="8" s="1"/>
  <c r="J8125" i="8" s="1"/>
  <c r="J8163" i="8" s="1"/>
  <c r="J8201" i="8" s="1"/>
  <c r="J8239" i="8" s="1"/>
  <c r="J8277" i="8" s="1"/>
  <c r="J8315" i="8" s="1"/>
  <c r="J8353" i="8" s="1"/>
  <c r="J8391" i="8" s="1"/>
  <c r="J8429" i="8" s="1"/>
  <c r="J8467" i="8" s="1"/>
  <c r="J8505" i="8" s="1"/>
  <c r="J8543" i="8" s="1"/>
  <c r="J8581" i="8" s="1"/>
  <c r="J8619" i="8" s="1"/>
  <c r="J8657" i="8" s="1"/>
  <c r="J8695" i="8" s="1"/>
  <c r="J8733" i="8" s="1"/>
  <c r="J8771" i="8" s="1"/>
  <c r="J8809" i="8" s="1"/>
  <c r="J8847" i="8" s="1"/>
  <c r="J8885" i="8" s="1"/>
  <c r="J8923" i="8" s="1"/>
  <c r="J8961" i="8" s="1"/>
  <c r="J8999" i="8" s="1"/>
  <c r="J9037" i="8" s="1"/>
  <c r="J9075" i="8" s="1"/>
  <c r="J9113" i="8" s="1"/>
  <c r="J9151" i="8" s="1"/>
  <c r="J9189" i="8" s="1"/>
  <c r="J9227" i="8" s="1"/>
  <c r="J9265" i="8" s="1"/>
  <c r="J9303" i="8" s="1"/>
  <c r="J9341" i="8" s="1"/>
  <c r="J9379" i="8" s="1"/>
  <c r="J9417" i="8" s="1"/>
  <c r="J9455" i="8" s="1"/>
  <c r="J9493" i="8" s="1"/>
  <c r="J9531" i="8" s="1"/>
  <c r="J9569" i="8" s="1"/>
  <c r="J9607" i="8" s="1"/>
  <c r="J9645" i="8" s="1"/>
  <c r="J9683" i="8" s="1"/>
  <c r="J9721" i="8" s="1"/>
  <c r="J9759" i="8" s="1"/>
  <c r="J9797" i="8" s="1"/>
  <c r="J9835" i="8" s="1"/>
  <c r="J9873" i="8" s="1"/>
  <c r="J9911" i="8" s="1"/>
  <c r="J9949" i="8" s="1"/>
  <c r="J9987" i="8" s="1"/>
  <c r="J10025" i="8" s="1"/>
  <c r="J10063" i="8" s="1"/>
  <c r="J10101" i="8" s="1"/>
  <c r="J10139" i="8" s="1"/>
  <c r="J10177" i="8" s="1"/>
  <c r="J10215" i="8" s="1"/>
  <c r="J10253" i="8" s="1"/>
  <c r="J10291" i="8" s="1"/>
  <c r="J10329" i="8" s="1"/>
  <c r="J10367" i="8" s="1"/>
  <c r="J10405" i="8" s="1"/>
  <c r="J10443" i="8" s="1"/>
  <c r="J10481" i="8" s="1"/>
  <c r="J10519" i="8" s="1"/>
  <c r="J10557" i="8" s="1"/>
  <c r="J10595" i="8" s="1"/>
  <c r="J10633" i="8" s="1"/>
  <c r="J10671" i="8" s="1"/>
  <c r="J10709" i="8" s="1"/>
  <c r="J10747" i="8" s="1"/>
  <c r="J10785" i="8" s="1"/>
  <c r="J10823" i="8" s="1"/>
  <c r="J10861" i="8" s="1"/>
  <c r="J10899" i="8" s="1"/>
  <c r="J10937" i="8" s="1"/>
  <c r="J10975" i="8" s="1"/>
  <c r="J11013" i="8" s="1"/>
  <c r="J11051" i="8" s="1"/>
  <c r="J11089" i="8" s="1"/>
  <c r="J11127" i="8" s="1"/>
  <c r="J11165" i="8" s="1"/>
  <c r="J11203" i="8" s="1"/>
  <c r="J11241" i="8" s="1"/>
  <c r="J11279" i="8" s="1"/>
  <c r="J11317" i="8" s="1"/>
  <c r="J11355" i="8" s="1"/>
  <c r="J11393" i="8" s="1"/>
  <c r="J11431" i="8" s="1"/>
  <c r="J11469" i="8" s="1"/>
  <c r="J11507" i="8" s="1"/>
  <c r="J11545" i="8" s="1"/>
  <c r="J11583" i="8" s="1"/>
  <c r="J11621" i="8" s="1"/>
  <c r="J11659" i="8" s="1"/>
  <c r="J11697" i="8" s="1"/>
  <c r="J11735" i="8" s="1"/>
  <c r="J11773" i="8" s="1"/>
  <c r="J11811" i="8" s="1"/>
  <c r="J11849" i="8" s="1"/>
  <c r="J11887" i="8" s="1"/>
  <c r="J11925" i="8" s="1"/>
  <c r="J11963" i="8" s="1"/>
  <c r="J12001" i="8" s="1"/>
  <c r="J12039" i="8" s="1"/>
  <c r="J12077" i="8" s="1"/>
  <c r="J12115" i="8" s="1"/>
  <c r="J12153" i="8" s="1"/>
  <c r="J12191" i="8" s="1"/>
  <c r="J12229" i="8" s="1"/>
  <c r="J12267" i="8" s="1"/>
  <c r="J12305" i="8" s="1"/>
  <c r="J12343" i="8" s="1"/>
  <c r="J12381" i="8" s="1"/>
  <c r="J12419" i="8" s="1"/>
  <c r="J12457" i="8" s="1"/>
  <c r="J12495" i="8" s="1"/>
  <c r="J12533" i="8" s="1"/>
  <c r="J12571" i="8" s="1"/>
  <c r="J12609" i="8" s="1"/>
  <c r="J12647" i="8" s="1"/>
  <c r="J12685" i="8" s="1"/>
  <c r="J12723" i="8" s="1"/>
  <c r="J12761" i="8" s="1"/>
  <c r="J12799" i="8" s="1"/>
  <c r="J12837" i="8" s="1"/>
  <c r="J12875" i="8" s="1"/>
  <c r="J12913" i="8" s="1"/>
  <c r="B108" i="8"/>
  <c r="J108" i="8"/>
  <c r="J146" i="8" s="1"/>
  <c r="J184" i="8" s="1"/>
  <c r="J222" i="8" s="1"/>
  <c r="J260" i="8" s="1"/>
  <c r="J298" i="8" s="1"/>
  <c r="J336" i="8" s="1"/>
  <c r="J374" i="8" s="1"/>
  <c r="J412" i="8" s="1"/>
  <c r="J450" i="8" s="1"/>
  <c r="J488" i="8" s="1"/>
  <c r="J526" i="8" s="1"/>
  <c r="J564" i="8" s="1"/>
  <c r="J602" i="8" s="1"/>
  <c r="J640" i="8" s="1"/>
  <c r="J678" i="8" s="1"/>
  <c r="J716" i="8" s="1"/>
  <c r="J754" i="8" s="1"/>
  <c r="J792" i="8" s="1"/>
  <c r="J830" i="8" s="1"/>
  <c r="J868" i="8" s="1"/>
  <c r="J906" i="8" s="1"/>
  <c r="J944" i="8" s="1"/>
  <c r="J982" i="8" s="1"/>
  <c r="J1020" i="8" s="1"/>
  <c r="J1058" i="8" s="1"/>
  <c r="J1096" i="8" s="1"/>
  <c r="J1134" i="8" s="1"/>
  <c r="J1172" i="8" s="1"/>
  <c r="J1210" i="8" s="1"/>
  <c r="J1248" i="8" s="1"/>
  <c r="J1286" i="8" s="1"/>
  <c r="J1324" i="8" s="1"/>
  <c r="J1362" i="8" s="1"/>
  <c r="J1400" i="8" s="1"/>
  <c r="J1438" i="8" s="1"/>
  <c r="J1476" i="8" s="1"/>
  <c r="J1514" i="8" s="1"/>
  <c r="J1552" i="8" s="1"/>
  <c r="J1590" i="8" s="1"/>
  <c r="J1628" i="8" s="1"/>
  <c r="J1666" i="8" s="1"/>
  <c r="J1704" i="8" s="1"/>
  <c r="J1742" i="8" s="1"/>
  <c r="J1780" i="8" s="1"/>
  <c r="J1818" i="8" s="1"/>
  <c r="J1856" i="8" s="1"/>
  <c r="J1894" i="8" s="1"/>
  <c r="J1932" i="8" s="1"/>
  <c r="J1970" i="8" s="1"/>
  <c r="J2008" i="8" s="1"/>
  <c r="J2046" i="8" s="1"/>
  <c r="J2084" i="8" s="1"/>
  <c r="J2122" i="8" s="1"/>
  <c r="J2160" i="8" s="1"/>
  <c r="J2198" i="8" s="1"/>
  <c r="J2236" i="8" s="1"/>
  <c r="J2274" i="8" s="1"/>
  <c r="J2312" i="8" s="1"/>
  <c r="J2350" i="8" s="1"/>
  <c r="J2388" i="8" s="1"/>
  <c r="J2426" i="8" s="1"/>
  <c r="J2464" i="8" s="1"/>
  <c r="J2502" i="8" s="1"/>
  <c r="J2540" i="8" s="1"/>
  <c r="J2578" i="8" s="1"/>
  <c r="J2616" i="8" s="1"/>
  <c r="J2654" i="8" s="1"/>
  <c r="J2692" i="8" s="1"/>
  <c r="J2730" i="8" s="1"/>
  <c r="J2768" i="8" s="1"/>
  <c r="J2806" i="8" s="1"/>
  <c r="J2844" i="8" s="1"/>
  <c r="J2882" i="8" s="1"/>
  <c r="J2920" i="8" s="1"/>
  <c r="J2958" i="8" s="1"/>
  <c r="J2996" i="8" s="1"/>
  <c r="J3034" i="8" s="1"/>
  <c r="J3072" i="8" s="1"/>
  <c r="J3110" i="8" s="1"/>
  <c r="J3148" i="8" s="1"/>
  <c r="J3186" i="8" s="1"/>
  <c r="J3224" i="8" s="1"/>
  <c r="J3262" i="8" s="1"/>
  <c r="J3300" i="8" s="1"/>
  <c r="J3338" i="8" s="1"/>
  <c r="J3376" i="8" s="1"/>
  <c r="J3414" i="8" s="1"/>
  <c r="J3452" i="8" s="1"/>
  <c r="J3490" i="8" s="1"/>
  <c r="J3528" i="8" s="1"/>
  <c r="J3566" i="8" s="1"/>
  <c r="J3604" i="8" s="1"/>
  <c r="J3642" i="8" s="1"/>
  <c r="J3680" i="8" s="1"/>
  <c r="J3718" i="8" s="1"/>
  <c r="J3756" i="8" s="1"/>
  <c r="J3794" i="8" s="1"/>
  <c r="J3832" i="8" s="1"/>
  <c r="J3870" i="8" s="1"/>
  <c r="J3908" i="8" s="1"/>
  <c r="J3946" i="8" s="1"/>
  <c r="J3984" i="8" s="1"/>
  <c r="J4022" i="8" s="1"/>
  <c r="J4060" i="8" s="1"/>
  <c r="J4098" i="8" s="1"/>
  <c r="J4136" i="8" s="1"/>
  <c r="J4174" i="8" s="1"/>
  <c r="J4212" i="8" s="1"/>
  <c r="J4250" i="8" s="1"/>
  <c r="J4288" i="8" s="1"/>
  <c r="J4326" i="8" s="1"/>
  <c r="J4364" i="8" s="1"/>
  <c r="J4402" i="8" s="1"/>
  <c r="J4440" i="8" s="1"/>
  <c r="J4478" i="8" s="1"/>
  <c r="J4516" i="8" s="1"/>
  <c r="J4554" i="8" s="1"/>
  <c r="J4592" i="8" s="1"/>
  <c r="J4630" i="8" s="1"/>
  <c r="J4668" i="8" s="1"/>
  <c r="J4706" i="8" s="1"/>
  <c r="J4744" i="8" s="1"/>
  <c r="J4782" i="8" s="1"/>
  <c r="J4820" i="8" s="1"/>
  <c r="J4858" i="8" s="1"/>
  <c r="J4896" i="8" s="1"/>
  <c r="J4934" i="8" s="1"/>
  <c r="J4972" i="8" s="1"/>
  <c r="J5010" i="8" s="1"/>
  <c r="J5048" i="8" s="1"/>
  <c r="J5086" i="8" s="1"/>
  <c r="J5124" i="8" s="1"/>
  <c r="J5162" i="8" s="1"/>
  <c r="J5200" i="8" s="1"/>
  <c r="J5238" i="8" s="1"/>
  <c r="J5276" i="8" s="1"/>
  <c r="J5314" i="8" s="1"/>
  <c r="J5352" i="8" s="1"/>
  <c r="J5390" i="8" s="1"/>
  <c r="J5428" i="8" s="1"/>
  <c r="J5466" i="8" s="1"/>
  <c r="J5504" i="8" s="1"/>
  <c r="J5542" i="8" s="1"/>
  <c r="J5580" i="8" s="1"/>
  <c r="J5618" i="8" s="1"/>
  <c r="J5656" i="8" s="1"/>
  <c r="J5694" i="8" s="1"/>
  <c r="J5732" i="8" s="1"/>
  <c r="J5770" i="8" s="1"/>
  <c r="J5808" i="8" s="1"/>
  <c r="J5846" i="8" s="1"/>
  <c r="J5884" i="8" s="1"/>
  <c r="J5922" i="8" s="1"/>
  <c r="J5960" i="8" s="1"/>
  <c r="J5998" i="8" s="1"/>
  <c r="J6036" i="8" s="1"/>
  <c r="J6074" i="8" s="1"/>
  <c r="J6112" i="8" s="1"/>
  <c r="J6150" i="8" s="1"/>
  <c r="J6188" i="8" s="1"/>
  <c r="J6226" i="8" s="1"/>
  <c r="J6264" i="8" s="1"/>
  <c r="J6302" i="8" s="1"/>
  <c r="J6340" i="8" s="1"/>
  <c r="J6378" i="8" s="1"/>
  <c r="J6416" i="8" s="1"/>
  <c r="J6454" i="8" s="1"/>
  <c r="J6492" i="8" s="1"/>
  <c r="J6530" i="8" s="1"/>
  <c r="J6568" i="8" s="1"/>
  <c r="J6606" i="8" s="1"/>
  <c r="J6644" i="8" s="1"/>
  <c r="J6682" i="8" s="1"/>
  <c r="J6720" i="8" s="1"/>
  <c r="J6758" i="8" s="1"/>
  <c r="J6796" i="8" s="1"/>
  <c r="J6834" i="8" s="1"/>
  <c r="J6872" i="8" s="1"/>
  <c r="J6910" i="8" s="1"/>
  <c r="J6948" i="8" s="1"/>
  <c r="J6986" i="8" s="1"/>
  <c r="J7024" i="8" s="1"/>
  <c r="J7062" i="8" s="1"/>
  <c r="J7100" i="8" s="1"/>
  <c r="J7138" i="8" s="1"/>
  <c r="J7176" i="8" s="1"/>
  <c r="J7214" i="8" s="1"/>
  <c r="J7252" i="8" s="1"/>
  <c r="J7290" i="8" s="1"/>
  <c r="J7328" i="8" s="1"/>
  <c r="J7366" i="8" s="1"/>
  <c r="J7404" i="8" s="1"/>
  <c r="J7442" i="8" s="1"/>
  <c r="J7480" i="8" s="1"/>
  <c r="J7518" i="8" s="1"/>
  <c r="J7556" i="8" s="1"/>
  <c r="J7594" i="8" s="1"/>
  <c r="J7632" i="8" s="1"/>
  <c r="J7670" i="8" s="1"/>
  <c r="J7708" i="8" s="1"/>
  <c r="J7746" i="8" s="1"/>
  <c r="J7784" i="8" s="1"/>
  <c r="J7822" i="8" s="1"/>
  <c r="J7860" i="8" s="1"/>
  <c r="J7898" i="8" s="1"/>
  <c r="J7936" i="8" s="1"/>
  <c r="J7974" i="8" s="1"/>
  <c r="J8012" i="8" s="1"/>
  <c r="J8050" i="8" s="1"/>
  <c r="J8088" i="8" s="1"/>
  <c r="J8126" i="8" s="1"/>
  <c r="J8164" i="8" s="1"/>
  <c r="J8202" i="8" s="1"/>
  <c r="J8240" i="8" s="1"/>
  <c r="J8278" i="8" s="1"/>
  <c r="J8316" i="8" s="1"/>
  <c r="J8354" i="8" s="1"/>
  <c r="J8392" i="8" s="1"/>
  <c r="J8430" i="8" s="1"/>
  <c r="J8468" i="8" s="1"/>
  <c r="J8506" i="8" s="1"/>
  <c r="J8544" i="8" s="1"/>
  <c r="J8582" i="8" s="1"/>
  <c r="J8620" i="8" s="1"/>
  <c r="J8658" i="8" s="1"/>
  <c r="J8696" i="8" s="1"/>
  <c r="J8734" i="8" s="1"/>
  <c r="J8772" i="8" s="1"/>
  <c r="J8810" i="8" s="1"/>
  <c r="J8848" i="8" s="1"/>
  <c r="J8886" i="8" s="1"/>
  <c r="J8924" i="8" s="1"/>
  <c r="J8962" i="8" s="1"/>
  <c r="J9000" i="8" s="1"/>
  <c r="J9038" i="8" s="1"/>
  <c r="J9076" i="8" s="1"/>
  <c r="J9114" i="8" s="1"/>
  <c r="J9152" i="8" s="1"/>
  <c r="J9190" i="8" s="1"/>
  <c r="J9228" i="8" s="1"/>
  <c r="J9266" i="8" s="1"/>
  <c r="J9304" i="8" s="1"/>
  <c r="J9342" i="8" s="1"/>
  <c r="J9380" i="8" s="1"/>
  <c r="J9418" i="8" s="1"/>
  <c r="J9456" i="8" s="1"/>
  <c r="J9494" i="8" s="1"/>
  <c r="J9532" i="8" s="1"/>
  <c r="J9570" i="8" s="1"/>
  <c r="J9608" i="8" s="1"/>
  <c r="J9646" i="8" s="1"/>
  <c r="J9684" i="8" s="1"/>
  <c r="J9722" i="8" s="1"/>
  <c r="J9760" i="8" s="1"/>
  <c r="J9798" i="8" s="1"/>
  <c r="J9836" i="8" s="1"/>
  <c r="J9874" i="8" s="1"/>
  <c r="J9912" i="8" s="1"/>
  <c r="J9950" i="8" s="1"/>
  <c r="J9988" i="8" s="1"/>
  <c r="J10026" i="8" s="1"/>
  <c r="J10064" i="8" s="1"/>
  <c r="J10102" i="8" s="1"/>
  <c r="J10140" i="8" s="1"/>
  <c r="J10178" i="8" s="1"/>
  <c r="J10216" i="8" s="1"/>
  <c r="J10254" i="8" s="1"/>
  <c r="J10292" i="8" s="1"/>
  <c r="J10330" i="8" s="1"/>
  <c r="J10368" i="8" s="1"/>
  <c r="J10406" i="8" s="1"/>
  <c r="J10444" i="8" s="1"/>
  <c r="J10482" i="8" s="1"/>
  <c r="J10520" i="8" s="1"/>
  <c r="J10558" i="8" s="1"/>
  <c r="J10596" i="8" s="1"/>
  <c r="J10634" i="8" s="1"/>
  <c r="J10672" i="8" s="1"/>
  <c r="J10710" i="8" s="1"/>
  <c r="J10748" i="8" s="1"/>
  <c r="J10786" i="8" s="1"/>
  <c r="J10824" i="8" s="1"/>
  <c r="J10862" i="8" s="1"/>
  <c r="J10900" i="8" s="1"/>
  <c r="J10938" i="8" s="1"/>
  <c r="J10976" i="8" s="1"/>
  <c r="J11014" i="8" s="1"/>
  <c r="J11052" i="8" s="1"/>
  <c r="J11090" i="8" s="1"/>
  <c r="J11128" i="8" s="1"/>
  <c r="J11166" i="8" s="1"/>
  <c r="J11204" i="8" s="1"/>
  <c r="J11242" i="8" s="1"/>
  <c r="J11280" i="8" s="1"/>
  <c r="J11318" i="8" s="1"/>
  <c r="J11356" i="8" s="1"/>
  <c r="J11394" i="8" s="1"/>
  <c r="J11432" i="8" s="1"/>
  <c r="J11470" i="8" s="1"/>
  <c r="J11508" i="8" s="1"/>
  <c r="J11546" i="8" s="1"/>
  <c r="J11584" i="8" s="1"/>
  <c r="J11622" i="8" s="1"/>
  <c r="J11660" i="8" s="1"/>
  <c r="J11698" i="8" s="1"/>
  <c r="J11736" i="8" s="1"/>
  <c r="J11774" i="8" s="1"/>
  <c r="J11812" i="8" s="1"/>
  <c r="J11850" i="8" s="1"/>
  <c r="J11888" i="8" s="1"/>
  <c r="J11926" i="8" s="1"/>
  <c r="J11964" i="8" s="1"/>
  <c r="J12002" i="8" s="1"/>
  <c r="J12040" i="8" s="1"/>
  <c r="J12078" i="8" s="1"/>
  <c r="J12116" i="8" s="1"/>
  <c r="J12154" i="8" s="1"/>
  <c r="J12192" i="8" s="1"/>
  <c r="J12230" i="8" s="1"/>
  <c r="J12268" i="8" s="1"/>
  <c r="J12306" i="8" s="1"/>
  <c r="J12344" i="8" s="1"/>
  <c r="J12382" i="8" s="1"/>
  <c r="J12420" i="8" s="1"/>
  <c r="J12458" i="8" s="1"/>
  <c r="J12496" i="8" s="1"/>
  <c r="J12534" i="8" s="1"/>
  <c r="J12572" i="8" s="1"/>
  <c r="J12610" i="8" s="1"/>
  <c r="J12648" i="8" s="1"/>
  <c r="J12686" i="8" s="1"/>
  <c r="J12724" i="8" s="1"/>
  <c r="J12762" i="8" s="1"/>
  <c r="J12800" i="8" s="1"/>
  <c r="J12838" i="8" s="1"/>
  <c r="J12876" i="8" s="1"/>
  <c r="J12914" i="8" s="1"/>
  <c r="K108" i="8"/>
  <c r="K146" i="8" s="1"/>
  <c r="K184" i="8" s="1"/>
  <c r="K222" i="8" s="1"/>
  <c r="K260" i="8" s="1"/>
  <c r="K298" i="8" s="1"/>
  <c r="K336" i="8" s="1"/>
  <c r="K374" i="8" s="1"/>
  <c r="K412" i="8" s="1"/>
  <c r="K450" i="8" s="1"/>
  <c r="K488" i="8" s="1"/>
  <c r="K526" i="8" s="1"/>
  <c r="K564" i="8" s="1"/>
  <c r="K602" i="8" s="1"/>
  <c r="K640" i="8" s="1"/>
  <c r="K678" i="8" s="1"/>
  <c r="K716" i="8" s="1"/>
  <c r="K754" i="8" s="1"/>
  <c r="K792" i="8" s="1"/>
  <c r="K830" i="8" s="1"/>
  <c r="K868" i="8" s="1"/>
  <c r="K906" i="8" s="1"/>
  <c r="K944" i="8" s="1"/>
  <c r="K982" i="8" s="1"/>
  <c r="K1020" i="8" s="1"/>
  <c r="K1058" i="8" s="1"/>
  <c r="K1096" i="8" s="1"/>
  <c r="K1134" i="8" s="1"/>
  <c r="K1172" i="8" s="1"/>
  <c r="K1210" i="8" s="1"/>
  <c r="K1248" i="8" s="1"/>
  <c r="K1286" i="8" s="1"/>
  <c r="K1324" i="8" s="1"/>
  <c r="K1362" i="8" s="1"/>
  <c r="K1400" i="8" s="1"/>
  <c r="K1438" i="8" s="1"/>
  <c r="K1476" i="8" s="1"/>
  <c r="K1514" i="8" s="1"/>
  <c r="K1552" i="8" s="1"/>
  <c r="K1590" i="8" s="1"/>
  <c r="K1628" i="8" s="1"/>
  <c r="K1666" i="8" s="1"/>
  <c r="K1704" i="8" s="1"/>
  <c r="K1742" i="8" s="1"/>
  <c r="K1780" i="8" s="1"/>
  <c r="K1818" i="8" s="1"/>
  <c r="K1856" i="8" s="1"/>
  <c r="K1894" i="8" s="1"/>
  <c r="K1932" i="8" s="1"/>
  <c r="K1970" i="8" s="1"/>
  <c r="K2008" i="8" s="1"/>
  <c r="K2046" i="8" s="1"/>
  <c r="K2084" i="8" s="1"/>
  <c r="K2122" i="8" s="1"/>
  <c r="K2160" i="8" s="1"/>
  <c r="K2198" i="8" s="1"/>
  <c r="K2236" i="8" s="1"/>
  <c r="K2274" i="8" s="1"/>
  <c r="K2312" i="8" s="1"/>
  <c r="K2350" i="8" s="1"/>
  <c r="K2388" i="8" s="1"/>
  <c r="K2426" i="8" s="1"/>
  <c r="K2464" i="8" s="1"/>
  <c r="K2502" i="8" s="1"/>
  <c r="K2540" i="8" s="1"/>
  <c r="K2578" i="8" s="1"/>
  <c r="K2616" i="8" s="1"/>
  <c r="K2654" i="8" s="1"/>
  <c r="K2692" i="8" s="1"/>
  <c r="K2730" i="8" s="1"/>
  <c r="K2768" i="8" s="1"/>
  <c r="K2806" i="8" s="1"/>
  <c r="K2844" i="8" s="1"/>
  <c r="K2882" i="8" s="1"/>
  <c r="K2920" i="8" s="1"/>
  <c r="K2958" i="8" s="1"/>
  <c r="K2996" i="8" s="1"/>
  <c r="K3034" i="8" s="1"/>
  <c r="K3072" i="8" s="1"/>
  <c r="K3110" i="8" s="1"/>
  <c r="K3148" i="8" s="1"/>
  <c r="K3186" i="8" s="1"/>
  <c r="K3224" i="8" s="1"/>
  <c r="K3262" i="8" s="1"/>
  <c r="K3300" i="8" s="1"/>
  <c r="K3338" i="8" s="1"/>
  <c r="K3376" i="8" s="1"/>
  <c r="K3414" i="8" s="1"/>
  <c r="K3452" i="8" s="1"/>
  <c r="K3490" i="8" s="1"/>
  <c r="K3528" i="8" s="1"/>
  <c r="K3566" i="8" s="1"/>
  <c r="K3604" i="8" s="1"/>
  <c r="K3642" i="8" s="1"/>
  <c r="K3680" i="8" s="1"/>
  <c r="K3718" i="8" s="1"/>
  <c r="K3756" i="8" s="1"/>
  <c r="K3794" i="8" s="1"/>
  <c r="K3832" i="8" s="1"/>
  <c r="K3870" i="8" s="1"/>
  <c r="K3908" i="8" s="1"/>
  <c r="K3946" i="8" s="1"/>
  <c r="K3984" i="8" s="1"/>
  <c r="K4022" i="8" s="1"/>
  <c r="K4060" i="8" s="1"/>
  <c r="K4098" i="8" s="1"/>
  <c r="K4136" i="8" s="1"/>
  <c r="K4174" i="8" s="1"/>
  <c r="K4212" i="8" s="1"/>
  <c r="K4250" i="8" s="1"/>
  <c r="K4288" i="8" s="1"/>
  <c r="K4326" i="8" s="1"/>
  <c r="K4364" i="8" s="1"/>
  <c r="K4402" i="8" s="1"/>
  <c r="K4440" i="8" s="1"/>
  <c r="K4478" i="8" s="1"/>
  <c r="K4516" i="8" s="1"/>
  <c r="K4554" i="8" s="1"/>
  <c r="K4592" i="8" s="1"/>
  <c r="K4630" i="8" s="1"/>
  <c r="K4668" i="8" s="1"/>
  <c r="K4706" i="8" s="1"/>
  <c r="K4744" i="8" s="1"/>
  <c r="K4782" i="8" s="1"/>
  <c r="K4820" i="8" s="1"/>
  <c r="K4858" i="8" s="1"/>
  <c r="K4896" i="8" s="1"/>
  <c r="K4934" i="8" s="1"/>
  <c r="K4972" i="8" s="1"/>
  <c r="K5010" i="8" s="1"/>
  <c r="K5048" i="8" s="1"/>
  <c r="K5086" i="8" s="1"/>
  <c r="K5124" i="8" s="1"/>
  <c r="K5162" i="8" s="1"/>
  <c r="K5200" i="8" s="1"/>
  <c r="K5238" i="8" s="1"/>
  <c r="K5276" i="8" s="1"/>
  <c r="K5314" i="8" s="1"/>
  <c r="K5352" i="8" s="1"/>
  <c r="K5390" i="8" s="1"/>
  <c r="K5428" i="8" s="1"/>
  <c r="K5466" i="8" s="1"/>
  <c r="K5504" i="8" s="1"/>
  <c r="K5542" i="8" s="1"/>
  <c r="K5580" i="8" s="1"/>
  <c r="K5618" i="8" s="1"/>
  <c r="K5656" i="8" s="1"/>
  <c r="K5694" i="8" s="1"/>
  <c r="K5732" i="8" s="1"/>
  <c r="K5770" i="8" s="1"/>
  <c r="K5808" i="8" s="1"/>
  <c r="K5846" i="8" s="1"/>
  <c r="K5884" i="8" s="1"/>
  <c r="K5922" i="8" s="1"/>
  <c r="K5960" i="8" s="1"/>
  <c r="K5998" i="8" s="1"/>
  <c r="K6036" i="8" s="1"/>
  <c r="K6074" i="8" s="1"/>
  <c r="K6112" i="8" s="1"/>
  <c r="K6150" i="8" s="1"/>
  <c r="K6188" i="8" s="1"/>
  <c r="K6226" i="8" s="1"/>
  <c r="K6264" i="8" s="1"/>
  <c r="K6302" i="8" s="1"/>
  <c r="K6340" i="8" s="1"/>
  <c r="K6378" i="8" s="1"/>
  <c r="K6416" i="8" s="1"/>
  <c r="K6454" i="8" s="1"/>
  <c r="K6492" i="8" s="1"/>
  <c r="K6530" i="8" s="1"/>
  <c r="K6568" i="8" s="1"/>
  <c r="K6606" i="8" s="1"/>
  <c r="K6644" i="8" s="1"/>
  <c r="K6682" i="8" s="1"/>
  <c r="K6720" i="8" s="1"/>
  <c r="K6758" i="8" s="1"/>
  <c r="K6796" i="8" s="1"/>
  <c r="K6834" i="8" s="1"/>
  <c r="K6872" i="8" s="1"/>
  <c r="K6910" i="8" s="1"/>
  <c r="K6948" i="8" s="1"/>
  <c r="K6986" i="8" s="1"/>
  <c r="K7024" i="8" s="1"/>
  <c r="K7062" i="8" s="1"/>
  <c r="K7100" i="8" s="1"/>
  <c r="K7138" i="8" s="1"/>
  <c r="K7176" i="8" s="1"/>
  <c r="K7214" i="8" s="1"/>
  <c r="K7252" i="8" s="1"/>
  <c r="K7290" i="8" s="1"/>
  <c r="K7328" i="8" s="1"/>
  <c r="K7366" i="8" s="1"/>
  <c r="K7404" i="8" s="1"/>
  <c r="K7442" i="8" s="1"/>
  <c r="K7480" i="8" s="1"/>
  <c r="K7518" i="8" s="1"/>
  <c r="K7556" i="8" s="1"/>
  <c r="K7594" i="8" s="1"/>
  <c r="K7632" i="8" s="1"/>
  <c r="K7670" i="8" s="1"/>
  <c r="K7708" i="8" s="1"/>
  <c r="K7746" i="8" s="1"/>
  <c r="K7784" i="8" s="1"/>
  <c r="K7822" i="8" s="1"/>
  <c r="K7860" i="8" s="1"/>
  <c r="K7898" i="8" s="1"/>
  <c r="K7936" i="8" s="1"/>
  <c r="K7974" i="8" s="1"/>
  <c r="K8012" i="8" s="1"/>
  <c r="K8050" i="8" s="1"/>
  <c r="K8088" i="8" s="1"/>
  <c r="K8126" i="8" s="1"/>
  <c r="K8164" i="8" s="1"/>
  <c r="K8202" i="8" s="1"/>
  <c r="K8240" i="8" s="1"/>
  <c r="K8278" i="8" s="1"/>
  <c r="K8316" i="8" s="1"/>
  <c r="K8354" i="8" s="1"/>
  <c r="K8392" i="8" s="1"/>
  <c r="K8430" i="8" s="1"/>
  <c r="K8468" i="8" s="1"/>
  <c r="K8506" i="8" s="1"/>
  <c r="K8544" i="8" s="1"/>
  <c r="K8582" i="8" s="1"/>
  <c r="K8620" i="8" s="1"/>
  <c r="K8658" i="8" s="1"/>
  <c r="K8696" i="8" s="1"/>
  <c r="K8734" i="8" s="1"/>
  <c r="K8772" i="8" s="1"/>
  <c r="K8810" i="8" s="1"/>
  <c r="K8848" i="8" s="1"/>
  <c r="K8886" i="8" s="1"/>
  <c r="K8924" i="8" s="1"/>
  <c r="K8962" i="8" s="1"/>
  <c r="K9000" i="8" s="1"/>
  <c r="K9038" i="8" s="1"/>
  <c r="K9076" i="8" s="1"/>
  <c r="K9114" i="8" s="1"/>
  <c r="K9152" i="8" s="1"/>
  <c r="K9190" i="8" s="1"/>
  <c r="K9228" i="8" s="1"/>
  <c r="K9266" i="8" s="1"/>
  <c r="K9304" i="8" s="1"/>
  <c r="K9342" i="8" s="1"/>
  <c r="K9380" i="8" s="1"/>
  <c r="K9418" i="8" s="1"/>
  <c r="K9456" i="8" s="1"/>
  <c r="K9494" i="8" s="1"/>
  <c r="K9532" i="8" s="1"/>
  <c r="K9570" i="8" s="1"/>
  <c r="K9608" i="8" s="1"/>
  <c r="K9646" i="8" s="1"/>
  <c r="K9684" i="8" s="1"/>
  <c r="K9722" i="8" s="1"/>
  <c r="K9760" i="8" s="1"/>
  <c r="K9798" i="8" s="1"/>
  <c r="K9836" i="8" s="1"/>
  <c r="K9874" i="8" s="1"/>
  <c r="K9912" i="8" s="1"/>
  <c r="K9950" i="8" s="1"/>
  <c r="K9988" i="8" s="1"/>
  <c r="K10026" i="8" s="1"/>
  <c r="K10064" i="8" s="1"/>
  <c r="K10102" i="8" s="1"/>
  <c r="K10140" i="8" s="1"/>
  <c r="K10178" i="8" s="1"/>
  <c r="K10216" i="8" s="1"/>
  <c r="K10254" i="8" s="1"/>
  <c r="K10292" i="8" s="1"/>
  <c r="K10330" i="8" s="1"/>
  <c r="K10368" i="8" s="1"/>
  <c r="K10406" i="8" s="1"/>
  <c r="K10444" i="8" s="1"/>
  <c r="K10482" i="8" s="1"/>
  <c r="K10520" i="8" s="1"/>
  <c r="K10558" i="8" s="1"/>
  <c r="K10596" i="8" s="1"/>
  <c r="K10634" i="8" s="1"/>
  <c r="K10672" i="8" s="1"/>
  <c r="K10710" i="8" s="1"/>
  <c r="K10748" i="8" s="1"/>
  <c r="K10786" i="8" s="1"/>
  <c r="K10824" i="8" s="1"/>
  <c r="K10862" i="8" s="1"/>
  <c r="K10900" i="8" s="1"/>
  <c r="K10938" i="8" s="1"/>
  <c r="K10976" i="8" s="1"/>
  <c r="K11014" i="8" s="1"/>
  <c r="K11052" i="8" s="1"/>
  <c r="K11090" i="8" s="1"/>
  <c r="K11128" i="8" s="1"/>
  <c r="K11166" i="8" s="1"/>
  <c r="K11204" i="8" s="1"/>
  <c r="K11242" i="8" s="1"/>
  <c r="K11280" i="8" s="1"/>
  <c r="K11318" i="8" s="1"/>
  <c r="K11356" i="8" s="1"/>
  <c r="K11394" i="8" s="1"/>
  <c r="K11432" i="8" s="1"/>
  <c r="K11470" i="8" s="1"/>
  <c r="K11508" i="8" s="1"/>
  <c r="K11546" i="8" s="1"/>
  <c r="K11584" i="8" s="1"/>
  <c r="K11622" i="8" s="1"/>
  <c r="K11660" i="8" s="1"/>
  <c r="K11698" i="8" s="1"/>
  <c r="K11736" i="8" s="1"/>
  <c r="K11774" i="8" s="1"/>
  <c r="K11812" i="8" s="1"/>
  <c r="K11850" i="8" s="1"/>
  <c r="K11888" i="8" s="1"/>
  <c r="K11926" i="8" s="1"/>
  <c r="K11964" i="8" s="1"/>
  <c r="K12002" i="8" s="1"/>
  <c r="K12040" i="8" s="1"/>
  <c r="K12078" i="8" s="1"/>
  <c r="K12116" i="8" s="1"/>
  <c r="K12154" i="8" s="1"/>
  <c r="K12192" i="8" s="1"/>
  <c r="K12230" i="8" s="1"/>
  <c r="K12268" i="8" s="1"/>
  <c r="K12306" i="8" s="1"/>
  <c r="K12344" i="8" s="1"/>
  <c r="K12382" i="8" s="1"/>
  <c r="K12420" i="8" s="1"/>
  <c r="K12458" i="8" s="1"/>
  <c r="K12496" i="8" s="1"/>
  <c r="K12534" i="8" s="1"/>
  <c r="K12572" i="8" s="1"/>
  <c r="K12610" i="8" s="1"/>
  <c r="K12648" i="8" s="1"/>
  <c r="K12686" i="8" s="1"/>
  <c r="K12724" i="8" s="1"/>
  <c r="K12762" i="8" s="1"/>
  <c r="K12800" i="8" s="1"/>
  <c r="K12838" i="8" s="1"/>
  <c r="K12876" i="8" s="1"/>
  <c r="K12914" i="8" s="1"/>
  <c r="B149" i="8" l="1"/>
  <c r="B187" i="8" s="1"/>
  <c r="B225" i="8" s="1"/>
  <c r="B147" i="8"/>
  <c r="B185" i="8" s="1"/>
  <c r="B223" i="8" s="1"/>
  <c r="B261" i="8" s="1"/>
  <c r="B299" i="8" s="1"/>
  <c r="B337" i="8" s="1"/>
  <c r="B375" i="8" s="1"/>
  <c r="B413" i="8" s="1"/>
  <c r="B146" i="8"/>
  <c r="B184" i="8" s="1"/>
  <c r="B222" i="8" s="1"/>
  <c r="B260" i="8" s="1"/>
  <c r="B298" i="8" s="1"/>
  <c r="B336" i="8" s="1"/>
  <c r="B374" i="8" s="1"/>
  <c r="B412" i="8" s="1"/>
  <c r="B450" i="8" s="1"/>
  <c r="B488" i="8" s="1"/>
  <c r="B526" i="8" s="1"/>
  <c r="B148" i="8"/>
  <c r="B186" i="8" s="1"/>
  <c r="B224" i="8" s="1"/>
  <c r="B1465" i="8"/>
  <c r="B1051" i="8"/>
  <c r="B510" i="8"/>
  <c r="B451" i="8"/>
  <c r="B506" i="8"/>
  <c r="B522" i="8"/>
  <c r="B518" i="8"/>
  <c r="B486" i="8"/>
  <c r="B423" i="8"/>
  <c r="B419" i="8"/>
  <c r="B333" i="8"/>
  <c r="B170" i="8"/>
  <c r="B286" i="8"/>
  <c r="B263" i="8"/>
  <c r="B231" i="8"/>
  <c r="B154" i="8"/>
  <c r="B265" i="8"/>
  <c r="B236" i="8"/>
  <c r="B203" i="8"/>
  <c r="B194" i="8"/>
  <c r="B178" i="8"/>
  <c r="B162" i="8"/>
  <c r="B207" i="8"/>
  <c r="B199" i="8"/>
  <c r="B174" i="8"/>
  <c r="B166" i="8"/>
  <c r="B158" i="8"/>
  <c r="B150" i="8"/>
  <c r="B190" i="8"/>
  <c r="B107" i="8"/>
  <c r="B145" i="8" s="1"/>
  <c r="B183" i="8" s="1"/>
  <c r="B221" i="8" s="1"/>
  <c r="B103" i="8"/>
  <c r="B141" i="8" s="1"/>
  <c r="B179" i="8" s="1"/>
  <c r="B217" i="8" s="1"/>
  <c r="B255" i="8" s="1"/>
  <c r="B99" i="8"/>
  <c r="B137" i="8" s="1"/>
  <c r="B175" i="8" s="1"/>
  <c r="B213" i="8" s="1"/>
  <c r="B251" i="8" s="1"/>
  <c r="B289" i="8" s="1"/>
  <c r="B95" i="8"/>
  <c r="B133" i="8" s="1"/>
  <c r="B171" i="8" s="1"/>
  <c r="B209" i="8" s="1"/>
  <c r="B247" i="8" s="1"/>
  <c r="B285" i="8" s="1"/>
  <c r="B91" i="8"/>
  <c r="B129" i="8" s="1"/>
  <c r="B167" i="8" s="1"/>
  <c r="B205" i="8" s="1"/>
  <c r="B243" i="8" s="1"/>
  <c r="B281" i="8" s="1"/>
  <c r="B87" i="8"/>
  <c r="B125" i="8" s="1"/>
  <c r="B163" i="8" s="1"/>
  <c r="B201" i="8" s="1"/>
  <c r="B239" i="8" s="1"/>
  <c r="B277" i="8" s="1"/>
  <c r="B315" i="8" s="1"/>
  <c r="B353" i="8" s="1"/>
  <c r="B391" i="8" s="1"/>
  <c r="B45" i="8"/>
  <c r="H45" i="8"/>
  <c r="H83" i="8" s="1"/>
  <c r="H121" i="8" s="1"/>
  <c r="H159" i="8" s="1"/>
  <c r="H197" i="8" s="1"/>
  <c r="H235" i="8" s="1"/>
  <c r="H273" i="8" s="1"/>
  <c r="H311" i="8" s="1"/>
  <c r="H349" i="8" s="1"/>
  <c r="H387" i="8" s="1"/>
  <c r="H425" i="8" s="1"/>
  <c r="H463" i="8" s="1"/>
  <c r="H501" i="8" s="1"/>
  <c r="H539" i="8" s="1"/>
  <c r="H577" i="8" s="1"/>
  <c r="H615" i="8" s="1"/>
  <c r="H653" i="8" s="1"/>
  <c r="H691" i="8" s="1"/>
  <c r="H729" i="8" s="1"/>
  <c r="H767" i="8" s="1"/>
  <c r="H805" i="8" s="1"/>
  <c r="H843" i="8" s="1"/>
  <c r="H881" i="8" s="1"/>
  <c r="H919" i="8" s="1"/>
  <c r="H957" i="8" s="1"/>
  <c r="H995" i="8" s="1"/>
  <c r="H1033" i="8" s="1"/>
  <c r="H1071" i="8" s="1"/>
  <c r="H1109" i="8" s="1"/>
  <c r="H1147" i="8" s="1"/>
  <c r="H1185" i="8" s="1"/>
  <c r="H1223" i="8" s="1"/>
  <c r="H1261" i="8" s="1"/>
  <c r="H1299" i="8" s="1"/>
  <c r="H1337" i="8" s="1"/>
  <c r="H1375" i="8" s="1"/>
  <c r="H1413" i="8" s="1"/>
  <c r="H1451" i="8" s="1"/>
  <c r="H1489" i="8" s="1"/>
  <c r="H1527" i="8" s="1"/>
  <c r="H1565" i="8" s="1"/>
  <c r="H1603" i="8" s="1"/>
  <c r="H1641" i="8" s="1"/>
  <c r="H1679" i="8" s="1"/>
  <c r="H1717" i="8" s="1"/>
  <c r="H1755" i="8" s="1"/>
  <c r="H1793" i="8" s="1"/>
  <c r="H1831" i="8" s="1"/>
  <c r="H1869" i="8" s="1"/>
  <c r="H1907" i="8" s="1"/>
  <c r="H1945" i="8" s="1"/>
  <c r="H1983" i="8" s="1"/>
  <c r="H2021" i="8" s="1"/>
  <c r="H2059" i="8" s="1"/>
  <c r="H2097" i="8" s="1"/>
  <c r="H2135" i="8" s="1"/>
  <c r="H2173" i="8" s="1"/>
  <c r="H2211" i="8" s="1"/>
  <c r="H2249" i="8" s="1"/>
  <c r="H2287" i="8" s="1"/>
  <c r="H2325" i="8" s="1"/>
  <c r="H2363" i="8" s="1"/>
  <c r="H2401" i="8" s="1"/>
  <c r="H2439" i="8" s="1"/>
  <c r="H2477" i="8" s="1"/>
  <c r="H2515" i="8" s="1"/>
  <c r="H2553" i="8" s="1"/>
  <c r="H2591" i="8" s="1"/>
  <c r="H2629" i="8" s="1"/>
  <c r="H2667" i="8" s="1"/>
  <c r="H2705" i="8" s="1"/>
  <c r="H2743" i="8" s="1"/>
  <c r="H2781" i="8" s="1"/>
  <c r="H2819" i="8" s="1"/>
  <c r="H2857" i="8" s="1"/>
  <c r="H2895" i="8" s="1"/>
  <c r="H2933" i="8" s="1"/>
  <c r="H2971" i="8" s="1"/>
  <c r="H3009" i="8" s="1"/>
  <c r="H3047" i="8" s="1"/>
  <c r="H3085" i="8" s="1"/>
  <c r="H3123" i="8" s="1"/>
  <c r="H3161" i="8" s="1"/>
  <c r="H3199" i="8" s="1"/>
  <c r="H3237" i="8" s="1"/>
  <c r="H3275" i="8" s="1"/>
  <c r="H3313" i="8" s="1"/>
  <c r="H3351" i="8" s="1"/>
  <c r="H3389" i="8" s="1"/>
  <c r="H3427" i="8" s="1"/>
  <c r="H3465" i="8" s="1"/>
  <c r="H3503" i="8" s="1"/>
  <c r="H3541" i="8" s="1"/>
  <c r="H3579" i="8" s="1"/>
  <c r="H3617" i="8" s="1"/>
  <c r="H3655" i="8" s="1"/>
  <c r="H3693" i="8" s="1"/>
  <c r="H3731" i="8" s="1"/>
  <c r="H3769" i="8" s="1"/>
  <c r="H3807" i="8" s="1"/>
  <c r="H3845" i="8" s="1"/>
  <c r="H3883" i="8" s="1"/>
  <c r="H3921" i="8" s="1"/>
  <c r="H3959" i="8" s="1"/>
  <c r="H3997" i="8" s="1"/>
  <c r="H4035" i="8" s="1"/>
  <c r="H4073" i="8" s="1"/>
  <c r="H4111" i="8" s="1"/>
  <c r="H4149" i="8" s="1"/>
  <c r="H4187" i="8" s="1"/>
  <c r="H4225" i="8" s="1"/>
  <c r="H4263" i="8" s="1"/>
  <c r="H4301" i="8" s="1"/>
  <c r="H4339" i="8" s="1"/>
  <c r="H4377" i="8" s="1"/>
  <c r="H4415" i="8" s="1"/>
  <c r="H4453" i="8" s="1"/>
  <c r="H4491" i="8" s="1"/>
  <c r="H4529" i="8" s="1"/>
  <c r="H4567" i="8" s="1"/>
  <c r="H4605" i="8" s="1"/>
  <c r="H4643" i="8" s="1"/>
  <c r="H4681" i="8" s="1"/>
  <c r="H4719" i="8" s="1"/>
  <c r="H4757" i="8" s="1"/>
  <c r="H4795" i="8" s="1"/>
  <c r="H4833" i="8" s="1"/>
  <c r="H4871" i="8" s="1"/>
  <c r="H4909" i="8" s="1"/>
  <c r="H4947" i="8" s="1"/>
  <c r="H4985" i="8" s="1"/>
  <c r="H5023" i="8" s="1"/>
  <c r="H5061" i="8" s="1"/>
  <c r="H5099" i="8" s="1"/>
  <c r="H5137" i="8" s="1"/>
  <c r="H5175" i="8" s="1"/>
  <c r="H5213" i="8" s="1"/>
  <c r="H5251" i="8" s="1"/>
  <c r="H5289" i="8" s="1"/>
  <c r="H5327" i="8" s="1"/>
  <c r="H5365" i="8" s="1"/>
  <c r="H5403" i="8" s="1"/>
  <c r="H5441" i="8" s="1"/>
  <c r="H5479" i="8" s="1"/>
  <c r="H5517" i="8" s="1"/>
  <c r="H5555" i="8" s="1"/>
  <c r="H5593" i="8" s="1"/>
  <c r="H5631" i="8" s="1"/>
  <c r="H5669" i="8" s="1"/>
  <c r="H5707" i="8" s="1"/>
  <c r="H5745" i="8" s="1"/>
  <c r="H5783" i="8" s="1"/>
  <c r="H5821" i="8" s="1"/>
  <c r="H5859" i="8" s="1"/>
  <c r="H5897" i="8" s="1"/>
  <c r="H5935" i="8" s="1"/>
  <c r="H5973" i="8" s="1"/>
  <c r="H6011" i="8" s="1"/>
  <c r="H6049" i="8" s="1"/>
  <c r="H6087" i="8" s="1"/>
  <c r="H6125" i="8" s="1"/>
  <c r="H6163" i="8" s="1"/>
  <c r="H6201" i="8" s="1"/>
  <c r="H6239" i="8" s="1"/>
  <c r="H6277" i="8" s="1"/>
  <c r="H6315" i="8" s="1"/>
  <c r="H6353" i="8" s="1"/>
  <c r="H6391" i="8" s="1"/>
  <c r="H6429" i="8" s="1"/>
  <c r="H6467" i="8" s="1"/>
  <c r="H6505" i="8" s="1"/>
  <c r="H6543" i="8" s="1"/>
  <c r="H6581" i="8" s="1"/>
  <c r="H6619" i="8" s="1"/>
  <c r="H6657" i="8" s="1"/>
  <c r="H6695" i="8" s="1"/>
  <c r="H6733" i="8" s="1"/>
  <c r="H6771" i="8" s="1"/>
  <c r="H6809" i="8" s="1"/>
  <c r="H6847" i="8" s="1"/>
  <c r="H6885" i="8" s="1"/>
  <c r="H6923" i="8" s="1"/>
  <c r="H6961" i="8" s="1"/>
  <c r="H6999" i="8" s="1"/>
  <c r="H7037" i="8" s="1"/>
  <c r="H7075" i="8" s="1"/>
  <c r="H7113" i="8" s="1"/>
  <c r="H7151" i="8" s="1"/>
  <c r="H7189" i="8" s="1"/>
  <c r="H7227" i="8" s="1"/>
  <c r="H7265" i="8" s="1"/>
  <c r="H7303" i="8" s="1"/>
  <c r="H7341" i="8" s="1"/>
  <c r="H7379" i="8" s="1"/>
  <c r="H7417" i="8" s="1"/>
  <c r="H7455" i="8" s="1"/>
  <c r="H7493" i="8" s="1"/>
  <c r="H7531" i="8" s="1"/>
  <c r="H7569" i="8" s="1"/>
  <c r="H7607" i="8" s="1"/>
  <c r="H7645" i="8" s="1"/>
  <c r="H7683" i="8" s="1"/>
  <c r="H7721" i="8" s="1"/>
  <c r="H7759" i="8" s="1"/>
  <c r="H7797" i="8" s="1"/>
  <c r="H7835" i="8" s="1"/>
  <c r="H7873" i="8" s="1"/>
  <c r="H7911" i="8" s="1"/>
  <c r="H7949" i="8" s="1"/>
  <c r="H7987" i="8" s="1"/>
  <c r="H8025" i="8" s="1"/>
  <c r="H8063" i="8" s="1"/>
  <c r="H8101" i="8" s="1"/>
  <c r="H8139" i="8" s="1"/>
  <c r="H8177" i="8" s="1"/>
  <c r="H8215" i="8" s="1"/>
  <c r="H8253" i="8" s="1"/>
  <c r="H8291" i="8" s="1"/>
  <c r="H8329" i="8" s="1"/>
  <c r="H8367" i="8" s="1"/>
  <c r="H8405" i="8" s="1"/>
  <c r="H8443" i="8" s="1"/>
  <c r="H8481" i="8" s="1"/>
  <c r="H8519" i="8" s="1"/>
  <c r="H8557" i="8" s="1"/>
  <c r="H8595" i="8" s="1"/>
  <c r="H8633" i="8" s="1"/>
  <c r="H8671" i="8" s="1"/>
  <c r="H8709" i="8" s="1"/>
  <c r="H8747" i="8" s="1"/>
  <c r="H8785" i="8" s="1"/>
  <c r="H8823" i="8" s="1"/>
  <c r="H8861" i="8" s="1"/>
  <c r="H8899" i="8" s="1"/>
  <c r="H8937" i="8" s="1"/>
  <c r="H8975" i="8" s="1"/>
  <c r="H9013" i="8" s="1"/>
  <c r="H9051" i="8" s="1"/>
  <c r="H9089" i="8" s="1"/>
  <c r="H9127" i="8" s="1"/>
  <c r="H9165" i="8" s="1"/>
  <c r="H9203" i="8" s="1"/>
  <c r="H9241" i="8" s="1"/>
  <c r="H9279" i="8" s="1"/>
  <c r="H9317" i="8" s="1"/>
  <c r="H9355" i="8" s="1"/>
  <c r="H9393" i="8" s="1"/>
  <c r="H9431" i="8" s="1"/>
  <c r="H9469" i="8" s="1"/>
  <c r="H9507" i="8" s="1"/>
  <c r="H9545" i="8" s="1"/>
  <c r="H9583" i="8" s="1"/>
  <c r="H9621" i="8" s="1"/>
  <c r="H9659" i="8" s="1"/>
  <c r="H9697" i="8" s="1"/>
  <c r="H9735" i="8" s="1"/>
  <c r="H9773" i="8" s="1"/>
  <c r="H9811" i="8" s="1"/>
  <c r="H9849" i="8" s="1"/>
  <c r="H9887" i="8" s="1"/>
  <c r="H9925" i="8" s="1"/>
  <c r="H9963" i="8" s="1"/>
  <c r="H10001" i="8" s="1"/>
  <c r="H10039" i="8" s="1"/>
  <c r="H10077" i="8" s="1"/>
  <c r="H10115" i="8" s="1"/>
  <c r="H10153" i="8" s="1"/>
  <c r="H10191" i="8" s="1"/>
  <c r="H10229" i="8" s="1"/>
  <c r="H10267" i="8" s="1"/>
  <c r="H10305" i="8" s="1"/>
  <c r="H10343" i="8" s="1"/>
  <c r="H10381" i="8" s="1"/>
  <c r="H10419" i="8" s="1"/>
  <c r="H10457" i="8" s="1"/>
  <c r="H10495" i="8" s="1"/>
  <c r="H10533" i="8" s="1"/>
  <c r="H10571" i="8" s="1"/>
  <c r="H10609" i="8" s="1"/>
  <c r="H10647" i="8" s="1"/>
  <c r="H10685" i="8" s="1"/>
  <c r="H10723" i="8" s="1"/>
  <c r="H10761" i="8" s="1"/>
  <c r="H10799" i="8" s="1"/>
  <c r="H10837" i="8" s="1"/>
  <c r="H10875" i="8" s="1"/>
  <c r="H10913" i="8" s="1"/>
  <c r="H10951" i="8" s="1"/>
  <c r="H10989" i="8" s="1"/>
  <c r="H11027" i="8" s="1"/>
  <c r="H11065" i="8" s="1"/>
  <c r="H11103" i="8" s="1"/>
  <c r="H11141" i="8" s="1"/>
  <c r="H11179" i="8" s="1"/>
  <c r="H11217" i="8" s="1"/>
  <c r="H11255" i="8" s="1"/>
  <c r="H11293" i="8" s="1"/>
  <c r="H11331" i="8" s="1"/>
  <c r="H11369" i="8" s="1"/>
  <c r="H11407" i="8" s="1"/>
  <c r="H11445" i="8" s="1"/>
  <c r="H11483" i="8" s="1"/>
  <c r="H11521" i="8" s="1"/>
  <c r="H11559" i="8" s="1"/>
  <c r="H11597" i="8" s="1"/>
  <c r="H11635" i="8" s="1"/>
  <c r="H11673" i="8" s="1"/>
  <c r="H11711" i="8" s="1"/>
  <c r="H11749" i="8" s="1"/>
  <c r="H11787" i="8" s="1"/>
  <c r="H11825" i="8" s="1"/>
  <c r="H11863" i="8" s="1"/>
  <c r="H11901" i="8" s="1"/>
  <c r="H11939" i="8" s="1"/>
  <c r="H11977" i="8" s="1"/>
  <c r="H12015" i="8" s="1"/>
  <c r="H12053" i="8" s="1"/>
  <c r="H12091" i="8" s="1"/>
  <c r="H12129" i="8" s="1"/>
  <c r="H12167" i="8" s="1"/>
  <c r="H12205" i="8" s="1"/>
  <c r="H12243" i="8" s="1"/>
  <c r="H12281" i="8" s="1"/>
  <c r="H12319" i="8" s="1"/>
  <c r="H12357" i="8" s="1"/>
  <c r="H12395" i="8" s="1"/>
  <c r="H12433" i="8" s="1"/>
  <c r="H12471" i="8" s="1"/>
  <c r="H12509" i="8" s="1"/>
  <c r="H12547" i="8" s="1"/>
  <c r="H12585" i="8" s="1"/>
  <c r="H12623" i="8" s="1"/>
  <c r="H12661" i="8" s="1"/>
  <c r="H12699" i="8" s="1"/>
  <c r="H12737" i="8" s="1"/>
  <c r="H12775" i="8" s="1"/>
  <c r="H12813" i="8" s="1"/>
  <c r="H12851" i="8" s="1"/>
  <c r="H12889" i="8" s="1"/>
  <c r="I45" i="8"/>
  <c r="I83" i="8" s="1"/>
  <c r="I121" i="8" s="1"/>
  <c r="I159" i="8" s="1"/>
  <c r="I197" i="8" s="1"/>
  <c r="I235" i="8" s="1"/>
  <c r="I273" i="8" s="1"/>
  <c r="I311" i="8" s="1"/>
  <c r="I349" i="8" s="1"/>
  <c r="I387" i="8" s="1"/>
  <c r="I425" i="8" s="1"/>
  <c r="I463" i="8" s="1"/>
  <c r="I501" i="8" s="1"/>
  <c r="I539" i="8" s="1"/>
  <c r="I577" i="8" s="1"/>
  <c r="I615" i="8" s="1"/>
  <c r="I653" i="8" s="1"/>
  <c r="I691" i="8" s="1"/>
  <c r="I729" i="8" s="1"/>
  <c r="I767" i="8" s="1"/>
  <c r="I805" i="8" s="1"/>
  <c r="I843" i="8" s="1"/>
  <c r="I881" i="8" s="1"/>
  <c r="I919" i="8" s="1"/>
  <c r="I957" i="8" s="1"/>
  <c r="I995" i="8" s="1"/>
  <c r="I1033" i="8" s="1"/>
  <c r="I1071" i="8" s="1"/>
  <c r="I1109" i="8" s="1"/>
  <c r="I1147" i="8" s="1"/>
  <c r="I1185" i="8" s="1"/>
  <c r="I1223" i="8" s="1"/>
  <c r="I1261" i="8" s="1"/>
  <c r="I1299" i="8" s="1"/>
  <c r="I1337" i="8" s="1"/>
  <c r="I1375" i="8" s="1"/>
  <c r="I1413" i="8" s="1"/>
  <c r="I1451" i="8" s="1"/>
  <c r="I1489" i="8" s="1"/>
  <c r="I1527" i="8" s="1"/>
  <c r="I1565" i="8" s="1"/>
  <c r="I1603" i="8" s="1"/>
  <c r="I1641" i="8" s="1"/>
  <c r="I1679" i="8" s="1"/>
  <c r="I1717" i="8" s="1"/>
  <c r="I1755" i="8" s="1"/>
  <c r="I1793" i="8" s="1"/>
  <c r="I1831" i="8" s="1"/>
  <c r="I1869" i="8" s="1"/>
  <c r="I1907" i="8" s="1"/>
  <c r="I1945" i="8" s="1"/>
  <c r="I1983" i="8" s="1"/>
  <c r="I2021" i="8" s="1"/>
  <c r="I2059" i="8" s="1"/>
  <c r="I2097" i="8" s="1"/>
  <c r="I2135" i="8" s="1"/>
  <c r="I2173" i="8" s="1"/>
  <c r="I2211" i="8" s="1"/>
  <c r="I2249" i="8" s="1"/>
  <c r="I2287" i="8" s="1"/>
  <c r="I2325" i="8" s="1"/>
  <c r="I2363" i="8" s="1"/>
  <c r="I2401" i="8" s="1"/>
  <c r="I2439" i="8" s="1"/>
  <c r="I2477" i="8" s="1"/>
  <c r="I2515" i="8" s="1"/>
  <c r="I2553" i="8" s="1"/>
  <c r="I2591" i="8" s="1"/>
  <c r="I2629" i="8" s="1"/>
  <c r="I2667" i="8" s="1"/>
  <c r="I2705" i="8" s="1"/>
  <c r="I2743" i="8" s="1"/>
  <c r="I2781" i="8" s="1"/>
  <c r="I2819" i="8" s="1"/>
  <c r="I2857" i="8" s="1"/>
  <c r="I2895" i="8" s="1"/>
  <c r="I2933" i="8" s="1"/>
  <c r="I2971" i="8" s="1"/>
  <c r="I3009" i="8" s="1"/>
  <c r="I3047" i="8" s="1"/>
  <c r="I3085" i="8" s="1"/>
  <c r="I3123" i="8" s="1"/>
  <c r="I3161" i="8" s="1"/>
  <c r="I3199" i="8" s="1"/>
  <c r="I3237" i="8" s="1"/>
  <c r="I3275" i="8" s="1"/>
  <c r="I3313" i="8" s="1"/>
  <c r="I3351" i="8" s="1"/>
  <c r="I3389" i="8" s="1"/>
  <c r="I3427" i="8" s="1"/>
  <c r="I3465" i="8" s="1"/>
  <c r="I3503" i="8" s="1"/>
  <c r="I3541" i="8" s="1"/>
  <c r="I3579" i="8" s="1"/>
  <c r="I3617" i="8" s="1"/>
  <c r="I3655" i="8" s="1"/>
  <c r="I3693" i="8" s="1"/>
  <c r="I3731" i="8" s="1"/>
  <c r="I3769" i="8" s="1"/>
  <c r="I3807" i="8" s="1"/>
  <c r="I3845" i="8" s="1"/>
  <c r="I3883" i="8" s="1"/>
  <c r="I3921" i="8" s="1"/>
  <c r="I3959" i="8" s="1"/>
  <c r="I3997" i="8" s="1"/>
  <c r="I4035" i="8" s="1"/>
  <c r="I4073" i="8" s="1"/>
  <c r="I4111" i="8" s="1"/>
  <c r="I4149" i="8" s="1"/>
  <c r="I4187" i="8" s="1"/>
  <c r="I4225" i="8" s="1"/>
  <c r="I4263" i="8" s="1"/>
  <c r="I4301" i="8" s="1"/>
  <c r="I4339" i="8" s="1"/>
  <c r="I4377" i="8" s="1"/>
  <c r="I4415" i="8" s="1"/>
  <c r="I4453" i="8" s="1"/>
  <c r="I4491" i="8" s="1"/>
  <c r="I4529" i="8" s="1"/>
  <c r="I4567" i="8" s="1"/>
  <c r="I4605" i="8" s="1"/>
  <c r="I4643" i="8" s="1"/>
  <c r="I4681" i="8" s="1"/>
  <c r="I4719" i="8" s="1"/>
  <c r="I4757" i="8" s="1"/>
  <c r="I4795" i="8" s="1"/>
  <c r="I4833" i="8" s="1"/>
  <c r="I4871" i="8" s="1"/>
  <c r="I4909" i="8" s="1"/>
  <c r="I4947" i="8" s="1"/>
  <c r="I4985" i="8" s="1"/>
  <c r="I5023" i="8" s="1"/>
  <c r="I5061" i="8" s="1"/>
  <c r="I5099" i="8" s="1"/>
  <c r="I5137" i="8" s="1"/>
  <c r="I5175" i="8" s="1"/>
  <c r="I5213" i="8" s="1"/>
  <c r="I5251" i="8" s="1"/>
  <c r="I5289" i="8" s="1"/>
  <c r="I5327" i="8" s="1"/>
  <c r="I5365" i="8" s="1"/>
  <c r="I5403" i="8" s="1"/>
  <c r="I5441" i="8" s="1"/>
  <c r="I5479" i="8" s="1"/>
  <c r="I5517" i="8" s="1"/>
  <c r="I5555" i="8" s="1"/>
  <c r="I5593" i="8" s="1"/>
  <c r="I5631" i="8" s="1"/>
  <c r="I5669" i="8" s="1"/>
  <c r="I5707" i="8" s="1"/>
  <c r="I5745" i="8" s="1"/>
  <c r="I5783" i="8" s="1"/>
  <c r="I5821" i="8" s="1"/>
  <c r="I5859" i="8" s="1"/>
  <c r="I5897" i="8" s="1"/>
  <c r="I5935" i="8" s="1"/>
  <c r="I5973" i="8" s="1"/>
  <c r="I6011" i="8" s="1"/>
  <c r="I6049" i="8" s="1"/>
  <c r="I6087" i="8" s="1"/>
  <c r="I6125" i="8" s="1"/>
  <c r="I6163" i="8" s="1"/>
  <c r="I6201" i="8" s="1"/>
  <c r="I6239" i="8" s="1"/>
  <c r="I6277" i="8" s="1"/>
  <c r="I6315" i="8" s="1"/>
  <c r="I6353" i="8" s="1"/>
  <c r="I6391" i="8" s="1"/>
  <c r="I6429" i="8" s="1"/>
  <c r="I6467" i="8" s="1"/>
  <c r="I6505" i="8" s="1"/>
  <c r="I6543" i="8" s="1"/>
  <c r="I6581" i="8" s="1"/>
  <c r="I6619" i="8" s="1"/>
  <c r="I6657" i="8" s="1"/>
  <c r="I6695" i="8" s="1"/>
  <c r="I6733" i="8" s="1"/>
  <c r="I6771" i="8" s="1"/>
  <c r="I6809" i="8" s="1"/>
  <c r="I6847" i="8" s="1"/>
  <c r="I6885" i="8" s="1"/>
  <c r="I6923" i="8" s="1"/>
  <c r="I6961" i="8" s="1"/>
  <c r="I6999" i="8" s="1"/>
  <c r="I7037" i="8" s="1"/>
  <c r="I7075" i="8" s="1"/>
  <c r="I7113" i="8" s="1"/>
  <c r="I7151" i="8" s="1"/>
  <c r="I7189" i="8" s="1"/>
  <c r="I7227" i="8" s="1"/>
  <c r="I7265" i="8" s="1"/>
  <c r="I7303" i="8" s="1"/>
  <c r="I7341" i="8" s="1"/>
  <c r="I7379" i="8" s="1"/>
  <c r="I7417" i="8" s="1"/>
  <c r="I7455" i="8" s="1"/>
  <c r="I7493" i="8" s="1"/>
  <c r="I7531" i="8" s="1"/>
  <c r="I7569" i="8" s="1"/>
  <c r="I7607" i="8" s="1"/>
  <c r="I7645" i="8" s="1"/>
  <c r="I7683" i="8" s="1"/>
  <c r="I7721" i="8" s="1"/>
  <c r="I7759" i="8" s="1"/>
  <c r="I7797" i="8" s="1"/>
  <c r="I7835" i="8" s="1"/>
  <c r="I7873" i="8" s="1"/>
  <c r="I7911" i="8" s="1"/>
  <c r="I7949" i="8" s="1"/>
  <c r="I7987" i="8" s="1"/>
  <c r="I8025" i="8" s="1"/>
  <c r="I8063" i="8" s="1"/>
  <c r="I8101" i="8" s="1"/>
  <c r="I8139" i="8" s="1"/>
  <c r="I8177" i="8" s="1"/>
  <c r="I8215" i="8" s="1"/>
  <c r="I8253" i="8" s="1"/>
  <c r="I8291" i="8" s="1"/>
  <c r="I8329" i="8" s="1"/>
  <c r="I8367" i="8" s="1"/>
  <c r="I8405" i="8" s="1"/>
  <c r="I8443" i="8" s="1"/>
  <c r="I8481" i="8" s="1"/>
  <c r="I8519" i="8" s="1"/>
  <c r="I8557" i="8" s="1"/>
  <c r="I8595" i="8" s="1"/>
  <c r="I8633" i="8" s="1"/>
  <c r="I8671" i="8" s="1"/>
  <c r="I8709" i="8" s="1"/>
  <c r="I8747" i="8" s="1"/>
  <c r="I8785" i="8" s="1"/>
  <c r="I8823" i="8" s="1"/>
  <c r="I8861" i="8" s="1"/>
  <c r="I8899" i="8" s="1"/>
  <c r="I8937" i="8" s="1"/>
  <c r="I8975" i="8" s="1"/>
  <c r="I9013" i="8" s="1"/>
  <c r="I9051" i="8" s="1"/>
  <c r="I9089" i="8" s="1"/>
  <c r="I9127" i="8" s="1"/>
  <c r="I9165" i="8" s="1"/>
  <c r="I9203" i="8" s="1"/>
  <c r="I9241" i="8" s="1"/>
  <c r="I9279" i="8" s="1"/>
  <c r="I9317" i="8" s="1"/>
  <c r="I9355" i="8" s="1"/>
  <c r="I9393" i="8" s="1"/>
  <c r="I9431" i="8" s="1"/>
  <c r="I9469" i="8" s="1"/>
  <c r="I9507" i="8" s="1"/>
  <c r="I9545" i="8" s="1"/>
  <c r="I9583" i="8" s="1"/>
  <c r="I9621" i="8" s="1"/>
  <c r="I9659" i="8" s="1"/>
  <c r="I9697" i="8" s="1"/>
  <c r="I9735" i="8" s="1"/>
  <c r="I9773" i="8" s="1"/>
  <c r="I9811" i="8" s="1"/>
  <c r="I9849" i="8" s="1"/>
  <c r="I9887" i="8" s="1"/>
  <c r="I9925" i="8" s="1"/>
  <c r="I9963" i="8" s="1"/>
  <c r="I10001" i="8" s="1"/>
  <c r="I10039" i="8" s="1"/>
  <c r="I10077" i="8" s="1"/>
  <c r="I10115" i="8" s="1"/>
  <c r="I10153" i="8" s="1"/>
  <c r="I10191" i="8" s="1"/>
  <c r="I10229" i="8" s="1"/>
  <c r="I10267" i="8" s="1"/>
  <c r="I10305" i="8" s="1"/>
  <c r="I10343" i="8" s="1"/>
  <c r="I10381" i="8" s="1"/>
  <c r="I10419" i="8" s="1"/>
  <c r="I10457" i="8" s="1"/>
  <c r="I10495" i="8" s="1"/>
  <c r="I10533" i="8" s="1"/>
  <c r="I10571" i="8" s="1"/>
  <c r="I10609" i="8" s="1"/>
  <c r="I10647" i="8" s="1"/>
  <c r="I10685" i="8" s="1"/>
  <c r="I10723" i="8" s="1"/>
  <c r="I10761" i="8" s="1"/>
  <c r="I10799" i="8" s="1"/>
  <c r="I10837" i="8" s="1"/>
  <c r="I10875" i="8" s="1"/>
  <c r="I10913" i="8" s="1"/>
  <c r="I10951" i="8" s="1"/>
  <c r="I10989" i="8" s="1"/>
  <c r="I11027" i="8" s="1"/>
  <c r="I11065" i="8" s="1"/>
  <c r="I11103" i="8" s="1"/>
  <c r="I11141" i="8" s="1"/>
  <c r="I11179" i="8" s="1"/>
  <c r="I11217" i="8" s="1"/>
  <c r="I11255" i="8" s="1"/>
  <c r="I11293" i="8" s="1"/>
  <c r="I11331" i="8" s="1"/>
  <c r="I11369" i="8" s="1"/>
  <c r="I11407" i="8" s="1"/>
  <c r="I11445" i="8" s="1"/>
  <c r="I11483" i="8" s="1"/>
  <c r="I11521" i="8" s="1"/>
  <c r="I11559" i="8" s="1"/>
  <c r="I11597" i="8" s="1"/>
  <c r="I11635" i="8" s="1"/>
  <c r="I11673" i="8" s="1"/>
  <c r="I11711" i="8" s="1"/>
  <c r="I11749" i="8" s="1"/>
  <c r="I11787" i="8" s="1"/>
  <c r="I11825" i="8" s="1"/>
  <c r="I11863" i="8" s="1"/>
  <c r="I11901" i="8" s="1"/>
  <c r="I11939" i="8" s="1"/>
  <c r="I11977" i="8" s="1"/>
  <c r="I12015" i="8" s="1"/>
  <c r="I12053" i="8" s="1"/>
  <c r="I12091" i="8" s="1"/>
  <c r="I12129" i="8" s="1"/>
  <c r="I12167" i="8" s="1"/>
  <c r="I12205" i="8" s="1"/>
  <c r="I12243" i="8" s="1"/>
  <c r="I12281" i="8" s="1"/>
  <c r="I12319" i="8" s="1"/>
  <c r="I12357" i="8" s="1"/>
  <c r="I12395" i="8" s="1"/>
  <c r="I12433" i="8" s="1"/>
  <c r="I12471" i="8" s="1"/>
  <c r="I12509" i="8" s="1"/>
  <c r="I12547" i="8" s="1"/>
  <c r="I12585" i="8" s="1"/>
  <c r="I12623" i="8" s="1"/>
  <c r="I12661" i="8" s="1"/>
  <c r="I12699" i="8" s="1"/>
  <c r="I12737" i="8" s="1"/>
  <c r="I12775" i="8" s="1"/>
  <c r="I12813" i="8" s="1"/>
  <c r="I12851" i="8" s="1"/>
  <c r="I12889" i="8" s="1"/>
  <c r="J45" i="8"/>
  <c r="J83" i="8" s="1"/>
  <c r="J121" i="8" s="1"/>
  <c r="J159" i="8" s="1"/>
  <c r="J197" i="8" s="1"/>
  <c r="J235" i="8" s="1"/>
  <c r="J273" i="8" s="1"/>
  <c r="J311" i="8" s="1"/>
  <c r="J349" i="8" s="1"/>
  <c r="J387" i="8" s="1"/>
  <c r="J425" i="8" s="1"/>
  <c r="J463" i="8" s="1"/>
  <c r="J501" i="8" s="1"/>
  <c r="J539" i="8" s="1"/>
  <c r="J577" i="8" s="1"/>
  <c r="J615" i="8" s="1"/>
  <c r="J653" i="8" s="1"/>
  <c r="J691" i="8" s="1"/>
  <c r="J729" i="8" s="1"/>
  <c r="J767" i="8" s="1"/>
  <c r="J805" i="8" s="1"/>
  <c r="J843" i="8" s="1"/>
  <c r="J881" i="8" s="1"/>
  <c r="J919" i="8" s="1"/>
  <c r="J957" i="8" s="1"/>
  <c r="J995" i="8" s="1"/>
  <c r="J1033" i="8" s="1"/>
  <c r="J1071" i="8" s="1"/>
  <c r="J1109" i="8" s="1"/>
  <c r="J1147" i="8" s="1"/>
  <c r="J1185" i="8" s="1"/>
  <c r="J1223" i="8" s="1"/>
  <c r="J1261" i="8" s="1"/>
  <c r="J1299" i="8" s="1"/>
  <c r="J1337" i="8" s="1"/>
  <c r="J1375" i="8" s="1"/>
  <c r="J1413" i="8" s="1"/>
  <c r="J1451" i="8" s="1"/>
  <c r="J1489" i="8" s="1"/>
  <c r="J1527" i="8" s="1"/>
  <c r="J1565" i="8" s="1"/>
  <c r="J1603" i="8" s="1"/>
  <c r="J1641" i="8" s="1"/>
  <c r="J1679" i="8" s="1"/>
  <c r="J1717" i="8" s="1"/>
  <c r="J1755" i="8" s="1"/>
  <c r="J1793" i="8" s="1"/>
  <c r="J1831" i="8" s="1"/>
  <c r="J1869" i="8" s="1"/>
  <c r="J1907" i="8" s="1"/>
  <c r="J1945" i="8" s="1"/>
  <c r="J1983" i="8" s="1"/>
  <c r="J2021" i="8" s="1"/>
  <c r="J2059" i="8" s="1"/>
  <c r="J2097" i="8" s="1"/>
  <c r="J2135" i="8" s="1"/>
  <c r="J2173" i="8" s="1"/>
  <c r="J2211" i="8" s="1"/>
  <c r="J2249" i="8" s="1"/>
  <c r="J2287" i="8" s="1"/>
  <c r="J2325" i="8" s="1"/>
  <c r="J2363" i="8" s="1"/>
  <c r="J2401" i="8" s="1"/>
  <c r="J2439" i="8" s="1"/>
  <c r="J2477" i="8" s="1"/>
  <c r="J2515" i="8" s="1"/>
  <c r="J2553" i="8" s="1"/>
  <c r="J2591" i="8" s="1"/>
  <c r="J2629" i="8" s="1"/>
  <c r="J2667" i="8" s="1"/>
  <c r="J2705" i="8" s="1"/>
  <c r="J2743" i="8" s="1"/>
  <c r="J2781" i="8" s="1"/>
  <c r="J2819" i="8" s="1"/>
  <c r="J2857" i="8" s="1"/>
  <c r="J2895" i="8" s="1"/>
  <c r="J2933" i="8" s="1"/>
  <c r="J2971" i="8" s="1"/>
  <c r="J3009" i="8" s="1"/>
  <c r="J3047" i="8" s="1"/>
  <c r="J3085" i="8" s="1"/>
  <c r="J3123" i="8" s="1"/>
  <c r="J3161" i="8" s="1"/>
  <c r="J3199" i="8" s="1"/>
  <c r="J3237" i="8" s="1"/>
  <c r="J3275" i="8" s="1"/>
  <c r="J3313" i="8" s="1"/>
  <c r="J3351" i="8" s="1"/>
  <c r="J3389" i="8" s="1"/>
  <c r="J3427" i="8" s="1"/>
  <c r="J3465" i="8" s="1"/>
  <c r="J3503" i="8" s="1"/>
  <c r="J3541" i="8" s="1"/>
  <c r="J3579" i="8" s="1"/>
  <c r="J3617" i="8" s="1"/>
  <c r="J3655" i="8" s="1"/>
  <c r="J3693" i="8" s="1"/>
  <c r="J3731" i="8" s="1"/>
  <c r="J3769" i="8" s="1"/>
  <c r="J3807" i="8" s="1"/>
  <c r="J3845" i="8" s="1"/>
  <c r="J3883" i="8" s="1"/>
  <c r="J3921" i="8" s="1"/>
  <c r="J3959" i="8" s="1"/>
  <c r="J3997" i="8" s="1"/>
  <c r="J4035" i="8" s="1"/>
  <c r="J4073" i="8" s="1"/>
  <c r="J4111" i="8" s="1"/>
  <c r="J4149" i="8" s="1"/>
  <c r="J4187" i="8" s="1"/>
  <c r="J4225" i="8" s="1"/>
  <c r="J4263" i="8" s="1"/>
  <c r="J4301" i="8" s="1"/>
  <c r="J4339" i="8" s="1"/>
  <c r="J4377" i="8" s="1"/>
  <c r="J4415" i="8" s="1"/>
  <c r="J4453" i="8" s="1"/>
  <c r="J4491" i="8" s="1"/>
  <c r="J4529" i="8" s="1"/>
  <c r="J4567" i="8" s="1"/>
  <c r="J4605" i="8" s="1"/>
  <c r="J4643" i="8" s="1"/>
  <c r="J4681" i="8" s="1"/>
  <c r="J4719" i="8" s="1"/>
  <c r="J4757" i="8" s="1"/>
  <c r="J4795" i="8" s="1"/>
  <c r="J4833" i="8" s="1"/>
  <c r="J4871" i="8" s="1"/>
  <c r="J4909" i="8" s="1"/>
  <c r="J4947" i="8" s="1"/>
  <c r="J4985" i="8" s="1"/>
  <c r="J5023" i="8" s="1"/>
  <c r="J5061" i="8" s="1"/>
  <c r="J5099" i="8" s="1"/>
  <c r="J5137" i="8" s="1"/>
  <c r="J5175" i="8" s="1"/>
  <c r="J5213" i="8" s="1"/>
  <c r="J5251" i="8" s="1"/>
  <c r="J5289" i="8" s="1"/>
  <c r="J5327" i="8" s="1"/>
  <c r="J5365" i="8" s="1"/>
  <c r="J5403" i="8" s="1"/>
  <c r="J5441" i="8" s="1"/>
  <c r="J5479" i="8" s="1"/>
  <c r="J5517" i="8" s="1"/>
  <c r="J5555" i="8" s="1"/>
  <c r="J5593" i="8" s="1"/>
  <c r="J5631" i="8" s="1"/>
  <c r="J5669" i="8" s="1"/>
  <c r="J5707" i="8" s="1"/>
  <c r="J5745" i="8" s="1"/>
  <c r="J5783" i="8" s="1"/>
  <c r="J5821" i="8" s="1"/>
  <c r="J5859" i="8" s="1"/>
  <c r="J5897" i="8" s="1"/>
  <c r="J5935" i="8" s="1"/>
  <c r="J5973" i="8" s="1"/>
  <c r="J6011" i="8" s="1"/>
  <c r="J6049" i="8" s="1"/>
  <c r="J6087" i="8" s="1"/>
  <c r="J6125" i="8" s="1"/>
  <c r="J6163" i="8" s="1"/>
  <c r="J6201" i="8" s="1"/>
  <c r="J6239" i="8" s="1"/>
  <c r="J6277" i="8" s="1"/>
  <c r="J6315" i="8" s="1"/>
  <c r="J6353" i="8" s="1"/>
  <c r="J6391" i="8" s="1"/>
  <c r="J6429" i="8" s="1"/>
  <c r="J6467" i="8" s="1"/>
  <c r="J6505" i="8" s="1"/>
  <c r="J6543" i="8" s="1"/>
  <c r="J6581" i="8" s="1"/>
  <c r="J6619" i="8" s="1"/>
  <c r="J6657" i="8" s="1"/>
  <c r="J6695" i="8" s="1"/>
  <c r="J6733" i="8" s="1"/>
  <c r="J6771" i="8" s="1"/>
  <c r="J6809" i="8" s="1"/>
  <c r="J6847" i="8" s="1"/>
  <c r="J6885" i="8" s="1"/>
  <c r="J6923" i="8" s="1"/>
  <c r="J6961" i="8" s="1"/>
  <c r="J6999" i="8" s="1"/>
  <c r="J7037" i="8" s="1"/>
  <c r="J7075" i="8" s="1"/>
  <c r="J7113" i="8" s="1"/>
  <c r="J7151" i="8" s="1"/>
  <c r="J7189" i="8" s="1"/>
  <c r="J7227" i="8" s="1"/>
  <c r="J7265" i="8" s="1"/>
  <c r="J7303" i="8" s="1"/>
  <c r="J7341" i="8" s="1"/>
  <c r="J7379" i="8" s="1"/>
  <c r="J7417" i="8" s="1"/>
  <c r="J7455" i="8" s="1"/>
  <c r="J7493" i="8" s="1"/>
  <c r="J7531" i="8" s="1"/>
  <c r="J7569" i="8" s="1"/>
  <c r="J7607" i="8" s="1"/>
  <c r="J7645" i="8" s="1"/>
  <c r="J7683" i="8" s="1"/>
  <c r="J7721" i="8" s="1"/>
  <c r="J7759" i="8" s="1"/>
  <c r="J7797" i="8" s="1"/>
  <c r="J7835" i="8" s="1"/>
  <c r="J7873" i="8" s="1"/>
  <c r="J7911" i="8" s="1"/>
  <c r="J7949" i="8" s="1"/>
  <c r="J7987" i="8" s="1"/>
  <c r="J8025" i="8" s="1"/>
  <c r="J8063" i="8" s="1"/>
  <c r="J8101" i="8" s="1"/>
  <c r="J8139" i="8" s="1"/>
  <c r="J8177" i="8" s="1"/>
  <c r="J8215" i="8" s="1"/>
  <c r="J8253" i="8" s="1"/>
  <c r="J8291" i="8" s="1"/>
  <c r="J8329" i="8" s="1"/>
  <c r="J8367" i="8" s="1"/>
  <c r="J8405" i="8" s="1"/>
  <c r="J8443" i="8" s="1"/>
  <c r="J8481" i="8" s="1"/>
  <c r="J8519" i="8" s="1"/>
  <c r="J8557" i="8" s="1"/>
  <c r="J8595" i="8" s="1"/>
  <c r="J8633" i="8" s="1"/>
  <c r="J8671" i="8" s="1"/>
  <c r="J8709" i="8" s="1"/>
  <c r="J8747" i="8" s="1"/>
  <c r="J8785" i="8" s="1"/>
  <c r="J8823" i="8" s="1"/>
  <c r="J8861" i="8" s="1"/>
  <c r="J8899" i="8" s="1"/>
  <c r="J8937" i="8" s="1"/>
  <c r="J8975" i="8" s="1"/>
  <c r="J9013" i="8" s="1"/>
  <c r="J9051" i="8" s="1"/>
  <c r="J9089" i="8" s="1"/>
  <c r="J9127" i="8" s="1"/>
  <c r="J9165" i="8" s="1"/>
  <c r="J9203" i="8" s="1"/>
  <c r="J9241" i="8" s="1"/>
  <c r="J9279" i="8" s="1"/>
  <c r="J9317" i="8" s="1"/>
  <c r="J9355" i="8" s="1"/>
  <c r="J9393" i="8" s="1"/>
  <c r="J9431" i="8" s="1"/>
  <c r="J9469" i="8" s="1"/>
  <c r="J9507" i="8" s="1"/>
  <c r="J9545" i="8" s="1"/>
  <c r="J9583" i="8" s="1"/>
  <c r="J9621" i="8" s="1"/>
  <c r="J9659" i="8" s="1"/>
  <c r="J9697" i="8" s="1"/>
  <c r="J9735" i="8" s="1"/>
  <c r="J9773" i="8" s="1"/>
  <c r="J9811" i="8" s="1"/>
  <c r="J9849" i="8" s="1"/>
  <c r="J9887" i="8" s="1"/>
  <c r="J9925" i="8" s="1"/>
  <c r="J9963" i="8" s="1"/>
  <c r="J10001" i="8" s="1"/>
  <c r="J10039" i="8" s="1"/>
  <c r="J10077" i="8" s="1"/>
  <c r="J10115" i="8" s="1"/>
  <c r="J10153" i="8" s="1"/>
  <c r="J10191" i="8" s="1"/>
  <c r="J10229" i="8" s="1"/>
  <c r="J10267" i="8" s="1"/>
  <c r="J10305" i="8" s="1"/>
  <c r="J10343" i="8" s="1"/>
  <c r="J10381" i="8" s="1"/>
  <c r="J10419" i="8" s="1"/>
  <c r="J10457" i="8" s="1"/>
  <c r="J10495" i="8" s="1"/>
  <c r="J10533" i="8" s="1"/>
  <c r="J10571" i="8" s="1"/>
  <c r="J10609" i="8" s="1"/>
  <c r="J10647" i="8" s="1"/>
  <c r="J10685" i="8" s="1"/>
  <c r="J10723" i="8" s="1"/>
  <c r="J10761" i="8" s="1"/>
  <c r="J10799" i="8" s="1"/>
  <c r="J10837" i="8" s="1"/>
  <c r="J10875" i="8" s="1"/>
  <c r="J10913" i="8" s="1"/>
  <c r="J10951" i="8" s="1"/>
  <c r="J10989" i="8" s="1"/>
  <c r="J11027" i="8" s="1"/>
  <c r="J11065" i="8" s="1"/>
  <c r="J11103" i="8" s="1"/>
  <c r="J11141" i="8" s="1"/>
  <c r="J11179" i="8" s="1"/>
  <c r="J11217" i="8" s="1"/>
  <c r="J11255" i="8" s="1"/>
  <c r="J11293" i="8" s="1"/>
  <c r="J11331" i="8" s="1"/>
  <c r="J11369" i="8" s="1"/>
  <c r="J11407" i="8" s="1"/>
  <c r="J11445" i="8" s="1"/>
  <c r="J11483" i="8" s="1"/>
  <c r="J11521" i="8" s="1"/>
  <c r="J11559" i="8" s="1"/>
  <c r="J11597" i="8" s="1"/>
  <c r="J11635" i="8" s="1"/>
  <c r="J11673" i="8" s="1"/>
  <c r="J11711" i="8" s="1"/>
  <c r="J11749" i="8" s="1"/>
  <c r="J11787" i="8" s="1"/>
  <c r="J11825" i="8" s="1"/>
  <c r="J11863" i="8" s="1"/>
  <c r="J11901" i="8" s="1"/>
  <c r="J11939" i="8" s="1"/>
  <c r="J11977" i="8" s="1"/>
  <c r="J12015" i="8" s="1"/>
  <c r="J12053" i="8" s="1"/>
  <c r="J12091" i="8" s="1"/>
  <c r="J12129" i="8" s="1"/>
  <c r="J12167" i="8" s="1"/>
  <c r="J12205" i="8" s="1"/>
  <c r="J12243" i="8" s="1"/>
  <c r="J12281" i="8" s="1"/>
  <c r="J12319" i="8" s="1"/>
  <c r="J12357" i="8" s="1"/>
  <c r="J12395" i="8" s="1"/>
  <c r="J12433" i="8" s="1"/>
  <c r="J12471" i="8" s="1"/>
  <c r="J12509" i="8" s="1"/>
  <c r="J12547" i="8" s="1"/>
  <c r="J12585" i="8" s="1"/>
  <c r="J12623" i="8" s="1"/>
  <c r="J12661" i="8" s="1"/>
  <c r="J12699" i="8" s="1"/>
  <c r="J12737" i="8" s="1"/>
  <c r="J12775" i="8" s="1"/>
  <c r="J12813" i="8" s="1"/>
  <c r="J12851" i="8" s="1"/>
  <c r="J12889" i="8" s="1"/>
  <c r="K45" i="8"/>
  <c r="K83" i="8" s="1"/>
  <c r="K121" i="8" s="1"/>
  <c r="K159" i="8" s="1"/>
  <c r="K197" i="8" s="1"/>
  <c r="K235" i="8" s="1"/>
  <c r="K273" i="8" s="1"/>
  <c r="K311" i="8" s="1"/>
  <c r="K349" i="8" s="1"/>
  <c r="K387" i="8" s="1"/>
  <c r="K425" i="8" s="1"/>
  <c r="K463" i="8" s="1"/>
  <c r="K501" i="8" s="1"/>
  <c r="K539" i="8" s="1"/>
  <c r="K577" i="8" s="1"/>
  <c r="K615" i="8" s="1"/>
  <c r="K653" i="8" s="1"/>
  <c r="K691" i="8" s="1"/>
  <c r="K729" i="8" s="1"/>
  <c r="K767" i="8" s="1"/>
  <c r="K805" i="8" s="1"/>
  <c r="K843" i="8" s="1"/>
  <c r="K881" i="8" s="1"/>
  <c r="K919" i="8" s="1"/>
  <c r="K957" i="8" s="1"/>
  <c r="K995" i="8" s="1"/>
  <c r="K1033" i="8" s="1"/>
  <c r="K1071" i="8" s="1"/>
  <c r="K1109" i="8" s="1"/>
  <c r="K1147" i="8" s="1"/>
  <c r="K1185" i="8" s="1"/>
  <c r="K1223" i="8" s="1"/>
  <c r="K1261" i="8" s="1"/>
  <c r="K1299" i="8" s="1"/>
  <c r="K1337" i="8" s="1"/>
  <c r="K1375" i="8" s="1"/>
  <c r="K1413" i="8" s="1"/>
  <c r="K1451" i="8" s="1"/>
  <c r="K1489" i="8" s="1"/>
  <c r="K1527" i="8" s="1"/>
  <c r="K1565" i="8" s="1"/>
  <c r="K1603" i="8" s="1"/>
  <c r="K1641" i="8" s="1"/>
  <c r="K1679" i="8" s="1"/>
  <c r="K1717" i="8" s="1"/>
  <c r="K1755" i="8" s="1"/>
  <c r="K1793" i="8" s="1"/>
  <c r="K1831" i="8" s="1"/>
  <c r="K1869" i="8" s="1"/>
  <c r="K1907" i="8" s="1"/>
  <c r="K1945" i="8" s="1"/>
  <c r="K1983" i="8" s="1"/>
  <c r="K2021" i="8" s="1"/>
  <c r="K2059" i="8" s="1"/>
  <c r="K2097" i="8" s="1"/>
  <c r="K2135" i="8" s="1"/>
  <c r="K2173" i="8" s="1"/>
  <c r="K2211" i="8" s="1"/>
  <c r="K2249" i="8" s="1"/>
  <c r="K2287" i="8" s="1"/>
  <c r="K2325" i="8" s="1"/>
  <c r="K2363" i="8" s="1"/>
  <c r="K2401" i="8" s="1"/>
  <c r="K2439" i="8" s="1"/>
  <c r="K2477" i="8" s="1"/>
  <c r="K2515" i="8" s="1"/>
  <c r="K2553" i="8" s="1"/>
  <c r="K2591" i="8" s="1"/>
  <c r="K2629" i="8" s="1"/>
  <c r="K2667" i="8" s="1"/>
  <c r="K2705" i="8" s="1"/>
  <c r="K2743" i="8" s="1"/>
  <c r="K2781" i="8" s="1"/>
  <c r="K2819" i="8" s="1"/>
  <c r="K2857" i="8" s="1"/>
  <c r="K2895" i="8" s="1"/>
  <c r="K2933" i="8" s="1"/>
  <c r="K2971" i="8" s="1"/>
  <c r="K3009" i="8" s="1"/>
  <c r="K3047" i="8" s="1"/>
  <c r="K3085" i="8" s="1"/>
  <c r="K3123" i="8" s="1"/>
  <c r="K3161" i="8" s="1"/>
  <c r="K3199" i="8" s="1"/>
  <c r="K3237" i="8" s="1"/>
  <c r="K3275" i="8" s="1"/>
  <c r="K3313" i="8" s="1"/>
  <c r="K3351" i="8" s="1"/>
  <c r="K3389" i="8" s="1"/>
  <c r="K3427" i="8" s="1"/>
  <c r="K3465" i="8" s="1"/>
  <c r="K3503" i="8" s="1"/>
  <c r="K3541" i="8" s="1"/>
  <c r="K3579" i="8" s="1"/>
  <c r="K3617" i="8" s="1"/>
  <c r="K3655" i="8" s="1"/>
  <c r="K3693" i="8" s="1"/>
  <c r="K3731" i="8" s="1"/>
  <c r="K3769" i="8" s="1"/>
  <c r="K3807" i="8" s="1"/>
  <c r="K3845" i="8" s="1"/>
  <c r="K3883" i="8" s="1"/>
  <c r="K3921" i="8" s="1"/>
  <c r="K3959" i="8" s="1"/>
  <c r="K3997" i="8" s="1"/>
  <c r="K4035" i="8" s="1"/>
  <c r="K4073" i="8" s="1"/>
  <c r="K4111" i="8" s="1"/>
  <c r="K4149" i="8" s="1"/>
  <c r="K4187" i="8" s="1"/>
  <c r="K4225" i="8" s="1"/>
  <c r="K4263" i="8" s="1"/>
  <c r="K4301" i="8" s="1"/>
  <c r="K4339" i="8" s="1"/>
  <c r="K4377" i="8" s="1"/>
  <c r="K4415" i="8" s="1"/>
  <c r="K4453" i="8" s="1"/>
  <c r="K4491" i="8" s="1"/>
  <c r="K4529" i="8" s="1"/>
  <c r="K4567" i="8" s="1"/>
  <c r="K4605" i="8" s="1"/>
  <c r="K4643" i="8" s="1"/>
  <c r="K4681" i="8" s="1"/>
  <c r="K4719" i="8" s="1"/>
  <c r="K4757" i="8" s="1"/>
  <c r="K4795" i="8" s="1"/>
  <c r="K4833" i="8" s="1"/>
  <c r="K4871" i="8" s="1"/>
  <c r="K4909" i="8" s="1"/>
  <c r="K4947" i="8" s="1"/>
  <c r="K4985" i="8" s="1"/>
  <c r="K5023" i="8" s="1"/>
  <c r="K5061" i="8" s="1"/>
  <c r="K5099" i="8" s="1"/>
  <c r="K5137" i="8" s="1"/>
  <c r="K5175" i="8" s="1"/>
  <c r="K5213" i="8" s="1"/>
  <c r="K5251" i="8" s="1"/>
  <c r="K5289" i="8" s="1"/>
  <c r="K5327" i="8" s="1"/>
  <c r="K5365" i="8" s="1"/>
  <c r="K5403" i="8" s="1"/>
  <c r="K5441" i="8" s="1"/>
  <c r="K5479" i="8" s="1"/>
  <c r="K5517" i="8" s="1"/>
  <c r="K5555" i="8" s="1"/>
  <c r="K5593" i="8" s="1"/>
  <c r="K5631" i="8" s="1"/>
  <c r="K5669" i="8" s="1"/>
  <c r="K5707" i="8" s="1"/>
  <c r="K5745" i="8" s="1"/>
  <c r="K5783" i="8" s="1"/>
  <c r="K5821" i="8" s="1"/>
  <c r="K5859" i="8" s="1"/>
  <c r="K5897" i="8" s="1"/>
  <c r="K5935" i="8" s="1"/>
  <c r="K5973" i="8" s="1"/>
  <c r="K6011" i="8" s="1"/>
  <c r="K6049" i="8" s="1"/>
  <c r="K6087" i="8" s="1"/>
  <c r="K6125" i="8" s="1"/>
  <c r="K6163" i="8" s="1"/>
  <c r="K6201" i="8" s="1"/>
  <c r="K6239" i="8" s="1"/>
  <c r="K6277" i="8" s="1"/>
  <c r="K6315" i="8" s="1"/>
  <c r="K6353" i="8" s="1"/>
  <c r="K6391" i="8" s="1"/>
  <c r="K6429" i="8" s="1"/>
  <c r="K6467" i="8" s="1"/>
  <c r="K6505" i="8" s="1"/>
  <c r="K6543" i="8" s="1"/>
  <c r="K6581" i="8" s="1"/>
  <c r="K6619" i="8" s="1"/>
  <c r="K6657" i="8" s="1"/>
  <c r="K6695" i="8" s="1"/>
  <c r="K6733" i="8" s="1"/>
  <c r="K6771" i="8" s="1"/>
  <c r="K6809" i="8" s="1"/>
  <c r="K6847" i="8" s="1"/>
  <c r="K6885" i="8" s="1"/>
  <c r="K6923" i="8" s="1"/>
  <c r="K6961" i="8" s="1"/>
  <c r="K6999" i="8" s="1"/>
  <c r="K7037" i="8" s="1"/>
  <c r="K7075" i="8" s="1"/>
  <c r="K7113" i="8" s="1"/>
  <c r="K7151" i="8" s="1"/>
  <c r="K7189" i="8" s="1"/>
  <c r="K7227" i="8" s="1"/>
  <c r="K7265" i="8" s="1"/>
  <c r="K7303" i="8" s="1"/>
  <c r="K7341" i="8" s="1"/>
  <c r="K7379" i="8" s="1"/>
  <c r="K7417" i="8" s="1"/>
  <c r="K7455" i="8" s="1"/>
  <c r="K7493" i="8" s="1"/>
  <c r="K7531" i="8" s="1"/>
  <c r="K7569" i="8" s="1"/>
  <c r="K7607" i="8" s="1"/>
  <c r="K7645" i="8" s="1"/>
  <c r="K7683" i="8" s="1"/>
  <c r="K7721" i="8" s="1"/>
  <c r="K7759" i="8" s="1"/>
  <c r="K7797" i="8" s="1"/>
  <c r="K7835" i="8" s="1"/>
  <c r="K7873" i="8" s="1"/>
  <c r="K7911" i="8" s="1"/>
  <c r="K7949" i="8" s="1"/>
  <c r="K7987" i="8" s="1"/>
  <c r="K8025" i="8" s="1"/>
  <c r="K8063" i="8" s="1"/>
  <c r="K8101" i="8" s="1"/>
  <c r="K8139" i="8" s="1"/>
  <c r="K8177" i="8" s="1"/>
  <c r="K8215" i="8" s="1"/>
  <c r="K8253" i="8" s="1"/>
  <c r="K8291" i="8" s="1"/>
  <c r="K8329" i="8" s="1"/>
  <c r="K8367" i="8" s="1"/>
  <c r="K8405" i="8" s="1"/>
  <c r="K8443" i="8" s="1"/>
  <c r="K8481" i="8" s="1"/>
  <c r="K8519" i="8" s="1"/>
  <c r="K8557" i="8" s="1"/>
  <c r="K8595" i="8" s="1"/>
  <c r="K8633" i="8" s="1"/>
  <c r="K8671" i="8" s="1"/>
  <c r="K8709" i="8" s="1"/>
  <c r="K8747" i="8" s="1"/>
  <c r="K8785" i="8" s="1"/>
  <c r="K8823" i="8" s="1"/>
  <c r="K8861" i="8" s="1"/>
  <c r="K8899" i="8" s="1"/>
  <c r="K8937" i="8" s="1"/>
  <c r="K8975" i="8" s="1"/>
  <c r="K9013" i="8" s="1"/>
  <c r="K9051" i="8" s="1"/>
  <c r="K9089" i="8" s="1"/>
  <c r="K9127" i="8" s="1"/>
  <c r="K9165" i="8" s="1"/>
  <c r="K9203" i="8" s="1"/>
  <c r="K9241" i="8" s="1"/>
  <c r="K9279" i="8" s="1"/>
  <c r="K9317" i="8" s="1"/>
  <c r="K9355" i="8" s="1"/>
  <c r="K9393" i="8" s="1"/>
  <c r="K9431" i="8" s="1"/>
  <c r="K9469" i="8" s="1"/>
  <c r="K9507" i="8" s="1"/>
  <c r="K9545" i="8" s="1"/>
  <c r="K9583" i="8" s="1"/>
  <c r="K9621" i="8" s="1"/>
  <c r="K9659" i="8" s="1"/>
  <c r="K9697" i="8" s="1"/>
  <c r="K9735" i="8" s="1"/>
  <c r="K9773" i="8" s="1"/>
  <c r="K9811" i="8" s="1"/>
  <c r="K9849" i="8" s="1"/>
  <c r="K9887" i="8" s="1"/>
  <c r="K9925" i="8" s="1"/>
  <c r="K9963" i="8" s="1"/>
  <c r="K10001" i="8" s="1"/>
  <c r="K10039" i="8" s="1"/>
  <c r="K10077" i="8" s="1"/>
  <c r="K10115" i="8" s="1"/>
  <c r="K10153" i="8" s="1"/>
  <c r="K10191" i="8" s="1"/>
  <c r="K10229" i="8" s="1"/>
  <c r="K10267" i="8" s="1"/>
  <c r="K10305" i="8" s="1"/>
  <c r="K10343" i="8" s="1"/>
  <c r="K10381" i="8" s="1"/>
  <c r="K10419" i="8" s="1"/>
  <c r="K10457" i="8" s="1"/>
  <c r="K10495" i="8" s="1"/>
  <c r="K10533" i="8" s="1"/>
  <c r="K10571" i="8" s="1"/>
  <c r="K10609" i="8" s="1"/>
  <c r="K10647" i="8" s="1"/>
  <c r="K10685" i="8" s="1"/>
  <c r="K10723" i="8" s="1"/>
  <c r="K10761" i="8" s="1"/>
  <c r="K10799" i="8" s="1"/>
  <c r="K10837" i="8" s="1"/>
  <c r="K10875" i="8" s="1"/>
  <c r="K10913" i="8" s="1"/>
  <c r="K10951" i="8" s="1"/>
  <c r="K10989" i="8" s="1"/>
  <c r="K11027" i="8" s="1"/>
  <c r="K11065" i="8" s="1"/>
  <c r="K11103" i="8" s="1"/>
  <c r="K11141" i="8" s="1"/>
  <c r="K11179" i="8" s="1"/>
  <c r="K11217" i="8" s="1"/>
  <c r="K11255" i="8" s="1"/>
  <c r="K11293" i="8" s="1"/>
  <c r="K11331" i="8" s="1"/>
  <c r="K11369" i="8" s="1"/>
  <c r="K11407" i="8" s="1"/>
  <c r="K11445" i="8" s="1"/>
  <c r="K11483" i="8" s="1"/>
  <c r="K11521" i="8" s="1"/>
  <c r="K11559" i="8" s="1"/>
  <c r="K11597" i="8" s="1"/>
  <c r="K11635" i="8" s="1"/>
  <c r="K11673" i="8" s="1"/>
  <c r="K11711" i="8" s="1"/>
  <c r="K11749" i="8" s="1"/>
  <c r="K11787" i="8" s="1"/>
  <c r="K11825" i="8" s="1"/>
  <c r="K11863" i="8" s="1"/>
  <c r="K11901" i="8" s="1"/>
  <c r="K11939" i="8" s="1"/>
  <c r="K11977" i="8" s="1"/>
  <c r="K12015" i="8" s="1"/>
  <c r="K12053" i="8" s="1"/>
  <c r="K12091" i="8" s="1"/>
  <c r="K12129" i="8" s="1"/>
  <c r="K12167" i="8" s="1"/>
  <c r="K12205" i="8" s="1"/>
  <c r="K12243" i="8" s="1"/>
  <c r="K12281" i="8" s="1"/>
  <c r="K12319" i="8" s="1"/>
  <c r="K12357" i="8" s="1"/>
  <c r="K12395" i="8" s="1"/>
  <c r="K12433" i="8" s="1"/>
  <c r="K12471" i="8" s="1"/>
  <c r="K12509" i="8" s="1"/>
  <c r="K12547" i="8" s="1"/>
  <c r="K12585" i="8" s="1"/>
  <c r="K12623" i="8" s="1"/>
  <c r="K12661" i="8" s="1"/>
  <c r="K12699" i="8" s="1"/>
  <c r="K12737" i="8" s="1"/>
  <c r="K12775" i="8" s="1"/>
  <c r="K12813" i="8" s="1"/>
  <c r="K12851" i="8" s="1"/>
  <c r="K12889" i="8" s="1"/>
  <c r="G45" i="8"/>
  <c r="G83" i="8" s="1"/>
  <c r="G121" i="8" s="1"/>
  <c r="G159" i="8" s="1"/>
  <c r="G197" i="8" s="1"/>
  <c r="G235" i="8" s="1"/>
  <c r="G273" i="8" s="1"/>
  <c r="G311" i="8" s="1"/>
  <c r="G349" i="8" s="1"/>
  <c r="G387" i="8" s="1"/>
  <c r="G425" i="8" s="1"/>
  <c r="G463" i="8" s="1"/>
  <c r="G501" i="8" s="1"/>
  <c r="G539" i="8" s="1"/>
  <c r="G577" i="8" s="1"/>
  <c r="G615" i="8" s="1"/>
  <c r="G653" i="8" s="1"/>
  <c r="G691" i="8" s="1"/>
  <c r="G729" i="8" s="1"/>
  <c r="G767" i="8" s="1"/>
  <c r="G805" i="8" s="1"/>
  <c r="G843" i="8" s="1"/>
  <c r="G881" i="8" s="1"/>
  <c r="G919" i="8" s="1"/>
  <c r="G957" i="8" s="1"/>
  <c r="G995" i="8" s="1"/>
  <c r="G1033" i="8" s="1"/>
  <c r="G1071" i="8" s="1"/>
  <c r="G1109" i="8" s="1"/>
  <c r="G1147" i="8" s="1"/>
  <c r="G1185" i="8" s="1"/>
  <c r="G1223" i="8" s="1"/>
  <c r="G1261" i="8" s="1"/>
  <c r="G1299" i="8" s="1"/>
  <c r="G1337" i="8" s="1"/>
  <c r="G1375" i="8" s="1"/>
  <c r="G1413" i="8" s="1"/>
  <c r="G1451" i="8" s="1"/>
  <c r="G1489" i="8" s="1"/>
  <c r="G1527" i="8" s="1"/>
  <c r="G1565" i="8" s="1"/>
  <c r="G1603" i="8" s="1"/>
  <c r="G1641" i="8" s="1"/>
  <c r="G1679" i="8" s="1"/>
  <c r="G1717" i="8" s="1"/>
  <c r="G1755" i="8" s="1"/>
  <c r="G1793" i="8" s="1"/>
  <c r="G1831" i="8" s="1"/>
  <c r="G1869" i="8" s="1"/>
  <c r="G1907" i="8" s="1"/>
  <c r="G1945" i="8" s="1"/>
  <c r="G1983" i="8" s="1"/>
  <c r="G2021" i="8" s="1"/>
  <c r="G2059" i="8" s="1"/>
  <c r="G2097" i="8" s="1"/>
  <c r="G2135" i="8" s="1"/>
  <c r="G2173" i="8" s="1"/>
  <c r="G2211" i="8" s="1"/>
  <c r="G2249" i="8" s="1"/>
  <c r="G2287" i="8" s="1"/>
  <c r="G2325" i="8" s="1"/>
  <c r="G2363" i="8" s="1"/>
  <c r="G2401" i="8" s="1"/>
  <c r="G2439" i="8" s="1"/>
  <c r="G2477" i="8" s="1"/>
  <c r="G2515" i="8" s="1"/>
  <c r="G2553" i="8" s="1"/>
  <c r="G2591" i="8" s="1"/>
  <c r="G2629" i="8" s="1"/>
  <c r="G2667" i="8" s="1"/>
  <c r="G2705" i="8" s="1"/>
  <c r="G2743" i="8" s="1"/>
  <c r="G2781" i="8" s="1"/>
  <c r="G2819" i="8" s="1"/>
  <c r="G2857" i="8" s="1"/>
  <c r="G2895" i="8" s="1"/>
  <c r="G2933" i="8" s="1"/>
  <c r="G2971" i="8" s="1"/>
  <c r="G3009" i="8" s="1"/>
  <c r="G3047" i="8" s="1"/>
  <c r="G3085" i="8" s="1"/>
  <c r="G3123" i="8" s="1"/>
  <c r="G3161" i="8" s="1"/>
  <c r="G3199" i="8" s="1"/>
  <c r="G3237" i="8" s="1"/>
  <c r="G3275" i="8" s="1"/>
  <c r="G3313" i="8" s="1"/>
  <c r="G3351" i="8" s="1"/>
  <c r="G3389" i="8" s="1"/>
  <c r="G3427" i="8" s="1"/>
  <c r="G3465" i="8" s="1"/>
  <c r="G3503" i="8" s="1"/>
  <c r="G3541" i="8" s="1"/>
  <c r="G3579" i="8" s="1"/>
  <c r="G3617" i="8" s="1"/>
  <c r="G3655" i="8" s="1"/>
  <c r="G3693" i="8" s="1"/>
  <c r="G3731" i="8" s="1"/>
  <c r="G3769" i="8" s="1"/>
  <c r="G3807" i="8" s="1"/>
  <c r="G3845" i="8" s="1"/>
  <c r="G3883" i="8" s="1"/>
  <c r="G3921" i="8" s="1"/>
  <c r="G3959" i="8" s="1"/>
  <c r="G3997" i="8" s="1"/>
  <c r="G4035" i="8" s="1"/>
  <c r="G4073" i="8" s="1"/>
  <c r="G4111" i="8" s="1"/>
  <c r="G4149" i="8" s="1"/>
  <c r="G4187" i="8" s="1"/>
  <c r="G4225" i="8" s="1"/>
  <c r="G4263" i="8" s="1"/>
  <c r="G4301" i="8" s="1"/>
  <c r="G4339" i="8" s="1"/>
  <c r="G4377" i="8" s="1"/>
  <c r="G4415" i="8" s="1"/>
  <c r="G4453" i="8" s="1"/>
  <c r="G4491" i="8" s="1"/>
  <c r="G4529" i="8" s="1"/>
  <c r="G4567" i="8" s="1"/>
  <c r="G4605" i="8" s="1"/>
  <c r="G4643" i="8" s="1"/>
  <c r="G4681" i="8" s="1"/>
  <c r="G4719" i="8" s="1"/>
  <c r="G4757" i="8" s="1"/>
  <c r="G4795" i="8" s="1"/>
  <c r="G4833" i="8" s="1"/>
  <c r="G4871" i="8" s="1"/>
  <c r="G4909" i="8" s="1"/>
  <c r="G4947" i="8" s="1"/>
  <c r="G4985" i="8" s="1"/>
  <c r="G5023" i="8" s="1"/>
  <c r="G5061" i="8" s="1"/>
  <c r="G5099" i="8" s="1"/>
  <c r="G5137" i="8" s="1"/>
  <c r="G5175" i="8" s="1"/>
  <c r="G5213" i="8" s="1"/>
  <c r="G5251" i="8" s="1"/>
  <c r="G5289" i="8" s="1"/>
  <c r="G5327" i="8" s="1"/>
  <c r="G5365" i="8" s="1"/>
  <c r="G5403" i="8" s="1"/>
  <c r="G5441" i="8" s="1"/>
  <c r="G5479" i="8" s="1"/>
  <c r="G5517" i="8" s="1"/>
  <c r="G5555" i="8" s="1"/>
  <c r="G5593" i="8" s="1"/>
  <c r="G5631" i="8" s="1"/>
  <c r="G5669" i="8" s="1"/>
  <c r="G5707" i="8" s="1"/>
  <c r="G5745" i="8" s="1"/>
  <c r="G5783" i="8" s="1"/>
  <c r="G5821" i="8" s="1"/>
  <c r="G5859" i="8" s="1"/>
  <c r="G5897" i="8" s="1"/>
  <c r="G5935" i="8" s="1"/>
  <c r="G5973" i="8" s="1"/>
  <c r="G6011" i="8" s="1"/>
  <c r="G6049" i="8" s="1"/>
  <c r="G6087" i="8" s="1"/>
  <c r="G6125" i="8" s="1"/>
  <c r="G6163" i="8" s="1"/>
  <c r="G6201" i="8" s="1"/>
  <c r="G6239" i="8" s="1"/>
  <c r="G6277" i="8" s="1"/>
  <c r="G6315" i="8" s="1"/>
  <c r="G6353" i="8" s="1"/>
  <c r="G6391" i="8" s="1"/>
  <c r="G6429" i="8" s="1"/>
  <c r="G6467" i="8" s="1"/>
  <c r="G6505" i="8" s="1"/>
  <c r="G6543" i="8" s="1"/>
  <c r="G6581" i="8" s="1"/>
  <c r="G6619" i="8" s="1"/>
  <c r="G6657" i="8" s="1"/>
  <c r="G6695" i="8" s="1"/>
  <c r="G6733" i="8" s="1"/>
  <c r="G6771" i="8" s="1"/>
  <c r="G6809" i="8" s="1"/>
  <c r="G6847" i="8" s="1"/>
  <c r="G6885" i="8" s="1"/>
  <c r="G6923" i="8" s="1"/>
  <c r="G6961" i="8" s="1"/>
  <c r="G6999" i="8" s="1"/>
  <c r="G7037" i="8" s="1"/>
  <c r="G7075" i="8" s="1"/>
  <c r="G7113" i="8" s="1"/>
  <c r="G7151" i="8" s="1"/>
  <c r="G7189" i="8" s="1"/>
  <c r="G7227" i="8" s="1"/>
  <c r="G7265" i="8" s="1"/>
  <c r="G7303" i="8" s="1"/>
  <c r="G7341" i="8" s="1"/>
  <c r="G7379" i="8" s="1"/>
  <c r="G7417" i="8" s="1"/>
  <c r="G7455" i="8" s="1"/>
  <c r="G7493" i="8" s="1"/>
  <c r="G7531" i="8" s="1"/>
  <c r="G7569" i="8" s="1"/>
  <c r="G7607" i="8" s="1"/>
  <c r="G7645" i="8" s="1"/>
  <c r="G7683" i="8" s="1"/>
  <c r="G7721" i="8" s="1"/>
  <c r="G7759" i="8" s="1"/>
  <c r="G7797" i="8" s="1"/>
  <c r="G7835" i="8" s="1"/>
  <c r="G7873" i="8" s="1"/>
  <c r="G7911" i="8" s="1"/>
  <c r="G7949" i="8" s="1"/>
  <c r="G7987" i="8" s="1"/>
  <c r="G8025" i="8" s="1"/>
  <c r="G8063" i="8" s="1"/>
  <c r="G8101" i="8" s="1"/>
  <c r="G8139" i="8" s="1"/>
  <c r="G8177" i="8" s="1"/>
  <c r="G8215" i="8" s="1"/>
  <c r="G8253" i="8" s="1"/>
  <c r="G8291" i="8" s="1"/>
  <c r="G8329" i="8" s="1"/>
  <c r="G8367" i="8" s="1"/>
  <c r="G8405" i="8" s="1"/>
  <c r="G8443" i="8" s="1"/>
  <c r="G8481" i="8" s="1"/>
  <c r="G8519" i="8" s="1"/>
  <c r="G8557" i="8" s="1"/>
  <c r="G8595" i="8" s="1"/>
  <c r="G8633" i="8" s="1"/>
  <c r="G8671" i="8" s="1"/>
  <c r="G8709" i="8" s="1"/>
  <c r="G8747" i="8" s="1"/>
  <c r="G8785" i="8" s="1"/>
  <c r="G8823" i="8" s="1"/>
  <c r="G8861" i="8" s="1"/>
  <c r="G8899" i="8" s="1"/>
  <c r="G8937" i="8" s="1"/>
  <c r="G8975" i="8" s="1"/>
  <c r="G9013" i="8" s="1"/>
  <c r="G9051" i="8" s="1"/>
  <c r="G9089" i="8" s="1"/>
  <c r="G9127" i="8" s="1"/>
  <c r="G9165" i="8" s="1"/>
  <c r="G9203" i="8" s="1"/>
  <c r="G9241" i="8" s="1"/>
  <c r="G9279" i="8" s="1"/>
  <c r="G9317" i="8" s="1"/>
  <c r="G9355" i="8" s="1"/>
  <c r="G9393" i="8" s="1"/>
  <c r="G9431" i="8" s="1"/>
  <c r="G9469" i="8" s="1"/>
  <c r="G9507" i="8" s="1"/>
  <c r="G9545" i="8" s="1"/>
  <c r="G9583" i="8" s="1"/>
  <c r="G9621" i="8" s="1"/>
  <c r="G9659" i="8" s="1"/>
  <c r="G9697" i="8" s="1"/>
  <c r="G9735" i="8" s="1"/>
  <c r="G9773" i="8" s="1"/>
  <c r="G9811" i="8" s="1"/>
  <c r="G9849" i="8" s="1"/>
  <c r="G9887" i="8" s="1"/>
  <c r="G9925" i="8" s="1"/>
  <c r="G9963" i="8" s="1"/>
  <c r="G10001" i="8" s="1"/>
  <c r="G10039" i="8" s="1"/>
  <c r="G10077" i="8" s="1"/>
  <c r="G10115" i="8" s="1"/>
  <c r="G10153" i="8" s="1"/>
  <c r="G10191" i="8" s="1"/>
  <c r="G10229" i="8" s="1"/>
  <c r="G10267" i="8" s="1"/>
  <c r="G10305" i="8" s="1"/>
  <c r="G10343" i="8" s="1"/>
  <c r="G10381" i="8" s="1"/>
  <c r="G10419" i="8" s="1"/>
  <c r="G10457" i="8" s="1"/>
  <c r="G10495" i="8" s="1"/>
  <c r="G10533" i="8" s="1"/>
  <c r="G10571" i="8" s="1"/>
  <c r="G10609" i="8" s="1"/>
  <c r="G10647" i="8" s="1"/>
  <c r="G10685" i="8" s="1"/>
  <c r="G10723" i="8" s="1"/>
  <c r="G10761" i="8" s="1"/>
  <c r="G10799" i="8" s="1"/>
  <c r="G10837" i="8" s="1"/>
  <c r="G10875" i="8" s="1"/>
  <c r="G10913" i="8" s="1"/>
  <c r="G10951" i="8" s="1"/>
  <c r="G10989" i="8" s="1"/>
  <c r="G11027" i="8" s="1"/>
  <c r="G11065" i="8" s="1"/>
  <c r="G11103" i="8" s="1"/>
  <c r="G11141" i="8" s="1"/>
  <c r="G11179" i="8" s="1"/>
  <c r="G11217" i="8" s="1"/>
  <c r="G11255" i="8" s="1"/>
  <c r="G11293" i="8" s="1"/>
  <c r="G11331" i="8" s="1"/>
  <c r="G11369" i="8" s="1"/>
  <c r="G11407" i="8" s="1"/>
  <c r="G11445" i="8" s="1"/>
  <c r="G11483" i="8" s="1"/>
  <c r="G11521" i="8" s="1"/>
  <c r="G11559" i="8" s="1"/>
  <c r="G11597" i="8" s="1"/>
  <c r="G11635" i="8" s="1"/>
  <c r="G11673" i="8" s="1"/>
  <c r="G11711" i="8" s="1"/>
  <c r="G11749" i="8" s="1"/>
  <c r="G11787" i="8" s="1"/>
  <c r="G11825" i="8" s="1"/>
  <c r="G11863" i="8" s="1"/>
  <c r="G11901" i="8" s="1"/>
  <c r="G11939" i="8" s="1"/>
  <c r="G11977" i="8" s="1"/>
  <c r="G12015" i="8" s="1"/>
  <c r="G12053" i="8" s="1"/>
  <c r="G12091" i="8" s="1"/>
  <c r="G12129" i="8" s="1"/>
  <c r="G12167" i="8" s="1"/>
  <c r="G12205" i="8" s="1"/>
  <c r="G12243" i="8" s="1"/>
  <c r="G12281" i="8" s="1"/>
  <c r="G12319" i="8" s="1"/>
  <c r="G12357" i="8" s="1"/>
  <c r="G12395" i="8" s="1"/>
  <c r="G12433" i="8" s="1"/>
  <c r="G12471" i="8" s="1"/>
  <c r="G12509" i="8" s="1"/>
  <c r="G12547" i="8" s="1"/>
  <c r="G12585" i="8" s="1"/>
  <c r="G12623" i="8" s="1"/>
  <c r="G12661" i="8" s="1"/>
  <c r="G12699" i="8" s="1"/>
  <c r="G12737" i="8" s="1"/>
  <c r="G12775" i="8" s="1"/>
  <c r="G12813" i="8" s="1"/>
  <c r="G12851" i="8" s="1"/>
  <c r="G12889" i="8" s="1"/>
  <c r="F7" i="8"/>
  <c r="E7" i="8"/>
  <c r="M7" i="8" s="1"/>
  <c r="D7" i="8"/>
  <c r="A8" i="8"/>
  <c r="D8" i="8" s="1"/>
  <c r="R8" i="1"/>
  <c r="L7" i="8" l="1"/>
  <c r="A9" i="8"/>
  <c r="F8" i="8"/>
  <c r="E8" i="8"/>
  <c r="B83" i="8"/>
  <c r="B121" i="8" s="1"/>
  <c r="B159" i="8" s="1"/>
  <c r="B197" i="8" s="1"/>
  <c r="B235" i="8" s="1"/>
  <c r="B188" i="8"/>
  <c r="B323" i="8"/>
  <c r="B324" i="8"/>
  <c r="B273" i="8"/>
  <c r="B196" i="8"/>
  <c r="B262" i="8"/>
  <c r="B192" i="8"/>
  <c r="B564" i="8"/>
  <c r="B319" i="8"/>
  <c r="B457" i="8"/>
  <c r="B489" i="8"/>
  <c r="B204" i="8"/>
  <c r="B259" i="8"/>
  <c r="B241" i="8"/>
  <c r="B269" i="8"/>
  <c r="B327" i="8"/>
  <c r="B560" i="8"/>
  <c r="B461" i="8"/>
  <c r="B524" i="8"/>
  <c r="B245" i="8"/>
  <c r="B232" i="8"/>
  <c r="B429" i="8"/>
  <c r="B200" i="8"/>
  <c r="B274" i="8"/>
  <c r="B301" i="8"/>
  <c r="B212" i="8"/>
  <c r="B237" i="8"/>
  <c r="B371" i="8"/>
  <c r="B548" i="8"/>
  <c r="B1089" i="8"/>
  <c r="B1503" i="8"/>
  <c r="B228" i="8"/>
  <c r="B216" i="8"/>
  <c r="B303" i="8"/>
  <c r="B293" i="8"/>
  <c r="B208" i="8"/>
  <c r="B556" i="8"/>
  <c r="B544" i="8"/>
  <c r="M8" i="8" l="1"/>
  <c r="L8" i="8"/>
  <c r="A10" i="8"/>
  <c r="F9" i="8"/>
  <c r="D9" i="8"/>
  <c r="E9" i="8"/>
  <c r="B582" i="8"/>
  <c r="B1127" i="8"/>
  <c r="B250" i="8"/>
  <c r="B499" i="8"/>
  <c r="B234" i="8"/>
  <c r="B1541" i="8"/>
  <c r="B467" i="8"/>
  <c r="B341" i="8"/>
  <c r="B307" i="8"/>
  <c r="B602" i="8"/>
  <c r="B311" i="8"/>
  <c r="B365" i="8"/>
  <c r="B594" i="8"/>
  <c r="B254" i="8"/>
  <c r="B586" i="8"/>
  <c r="B339" i="8"/>
  <c r="B270" i="8"/>
  <c r="B527" i="8"/>
  <c r="B331" i="8"/>
  <c r="B226" i="8"/>
  <c r="B279" i="8"/>
  <c r="B495" i="8"/>
  <c r="B246" i="8"/>
  <c r="B266" i="8"/>
  <c r="B283" i="8"/>
  <c r="B230" i="8"/>
  <c r="B362" i="8"/>
  <c r="B409" i="8"/>
  <c r="B312" i="8"/>
  <c r="B598" i="8"/>
  <c r="B297" i="8"/>
  <c r="B361" i="8"/>
  <c r="B242" i="8"/>
  <c r="B275" i="8"/>
  <c r="B238" i="8"/>
  <c r="B562" i="8"/>
  <c r="B357" i="8"/>
  <c r="B300" i="8"/>
  <c r="M9" i="8" l="1"/>
  <c r="L9" i="8"/>
  <c r="A11" i="8"/>
  <c r="F10" i="8"/>
  <c r="D10" i="8"/>
  <c r="E10" i="8"/>
  <c r="B636" i="8"/>
  <c r="B264" i="8"/>
  <c r="B379" i="8"/>
  <c r="B400" i="8"/>
  <c r="B403" i="8"/>
  <c r="B276" i="8"/>
  <c r="B350" i="8"/>
  <c r="B268" i="8"/>
  <c r="B533" i="8"/>
  <c r="B369" i="8"/>
  <c r="B624" i="8"/>
  <c r="B349" i="8"/>
  <c r="B505" i="8"/>
  <c r="B288" i="8"/>
  <c r="B600" i="8"/>
  <c r="B377" i="8"/>
  <c r="B338" i="8"/>
  <c r="B565" i="8"/>
  <c r="B640" i="8"/>
  <c r="B1579" i="8"/>
  <c r="B1165" i="8"/>
  <c r="B537" i="8"/>
  <c r="B313" i="8"/>
  <c r="B399" i="8"/>
  <c r="B447" i="8"/>
  <c r="B317" i="8"/>
  <c r="B321" i="8"/>
  <c r="B292" i="8"/>
  <c r="B284" i="8"/>
  <c r="B395" i="8"/>
  <c r="B335" i="8"/>
  <c r="B308" i="8"/>
  <c r="B345" i="8"/>
  <c r="B272" i="8"/>
  <c r="B620" i="8"/>
  <c r="B280" i="8"/>
  <c r="B304" i="8"/>
  <c r="B632" i="8"/>
  <c r="M10" i="8" l="1"/>
  <c r="L10" i="8"/>
  <c r="A12" i="8"/>
  <c r="D11" i="8"/>
  <c r="E11" i="8"/>
  <c r="F11" i="8"/>
  <c r="B638" i="8"/>
  <c r="B342" i="8"/>
  <c r="B322" i="8"/>
  <c r="B485" i="8"/>
  <c r="B1203" i="8"/>
  <c r="B376" i="8"/>
  <c r="B662" i="8"/>
  <c r="B388" i="8"/>
  <c r="B438" i="8"/>
  <c r="B318" i="8"/>
  <c r="B346" i="8"/>
  <c r="B330" i="8"/>
  <c r="B326" i="8"/>
  <c r="B407" i="8"/>
  <c r="B417" i="8"/>
  <c r="B437" i="8"/>
  <c r="B1617" i="8"/>
  <c r="B658" i="8"/>
  <c r="B571" i="8"/>
  <c r="B314" i="8"/>
  <c r="B302" i="8"/>
  <c r="B383" i="8"/>
  <c r="B359" i="8"/>
  <c r="B543" i="8"/>
  <c r="B351" i="8"/>
  <c r="B670" i="8"/>
  <c r="B603" i="8"/>
  <c r="B415" i="8"/>
  <c r="B306" i="8"/>
  <c r="B674" i="8"/>
  <c r="B373" i="8"/>
  <c r="B678" i="8"/>
  <c r="B310" i="8"/>
  <c r="B433" i="8"/>
  <c r="B355" i="8"/>
  <c r="B575" i="8"/>
  <c r="B387" i="8"/>
  <c r="B441" i="8"/>
  <c r="L11" i="8" l="1"/>
  <c r="M11" i="8"/>
  <c r="A13" i="8"/>
  <c r="E12" i="8"/>
  <c r="F12" i="8"/>
  <c r="D12" i="8"/>
  <c r="B348" i="8"/>
  <c r="B344" i="8"/>
  <c r="B389" i="8"/>
  <c r="B340" i="8"/>
  <c r="B696" i="8"/>
  <c r="B368" i="8"/>
  <c r="B426" i="8"/>
  <c r="B445" i="8"/>
  <c r="B523" i="8"/>
  <c r="B425" i="8"/>
  <c r="B581" i="8"/>
  <c r="B1655" i="8"/>
  <c r="B384" i="8"/>
  <c r="B700" i="8"/>
  <c r="B421" i="8"/>
  <c r="B613" i="8"/>
  <c r="B716" i="8"/>
  <c r="B453" i="8"/>
  <c r="B352" i="8"/>
  <c r="B364" i="8"/>
  <c r="B360" i="8"/>
  <c r="B393" i="8"/>
  <c r="B411" i="8"/>
  <c r="B641" i="8"/>
  <c r="B609" i="8"/>
  <c r="B475" i="8"/>
  <c r="B414" i="8"/>
  <c r="B380" i="8"/>
  <c r="B397" i="8"/>
  <c r="B356" i="8"/>
  <c r="B479" i="8"/>
  <c r="B471" i="8"/>
  <c r="B712" i="8"/>
  <c r="B708" i="8"/>
  <c r="B455" i="8"/>
  <c r="B476" i="8"/>
  <c r="B1241" i="8"/>
  <c r="B676" i="8"/>
  <c r="M12" i="8" l="1"/>
  <c r="L12" i="8"/>
  <c r="A14" i="8"/>
  <c r="E13" i="8"/>
  <c r="F13" i="8"/>
  <c r="D13" i="8"/>
  <c r="B714" i="8"/>
  <c r="B1279" i="8"/>
  <c r="B394" i="8"/>
  <c r="B679" i="8"/>
  <c r="B402" i="8"/>
  <c r="B483" i="8"/>
  <c r="B378" i="8"/>
  <c r="B651" i="8"/>
  <c r="B1693" i="8"/>
  <c r="B514" i="8"/>
  <c r="B435" i="8"/>
  <c r="B390" i="8"/>
  <c r="B459" i="8"/>
  <c r="B619" i="8"/>
  <c r="B427" i="8"/>
  <c r="B647" i="8"/>
  <c r="B746" i="8"/>
  <c r="B750" i="8"/>
  <c r="B449" i="8"/>
  <c r="B464" i="8"/>
  <c r="B452" i="8"/>
  <c r="B754" i="8"/>
  <c r="B734" i="8"/>
  <c r="B418" i="8"/>
  <c r="B513" i="8"/>
  <c r="B431" i="8"/>
  <c r="B491" i="8"/>
  <c r="B463" i="8"/>
  <c r="B406" i="8"/>
  <c r="B382" i="8"/>
  <c r="B509" i="8"/>
  <c r="B738" i="8"/>
  <c r="B493" i="8"/>
  <c r="B517" i="8"/>
  <c r="B398" i="8"/>
  <c r="B422" i="8"/>
  <c r="B561" i="8"/>
  <c r="B386" i="8"/>
  <c r="M13" i="8" l="1"/>
  <c r="L13" i="8"/>
  <c r="A15" i="8"/>
  <c r="D14" i="8"/>
  <c r="E14" i="8"/>
  <c r="F14" i="8"/>
  <c r="B599" i="8"/>
  <c r="B490" i="8"/>
  <c r="B784" i="8"/>
  <c r="B497" i="8"/>
  <c r="B657" i="8"/>
  <c r="B752" i="8"/>
  <c r="B531" i="8"/>
  <c r="B473" i="8"/>
  <c r="B502" i="8"/>
  <c r="B424" i="8"/>
  <c r="B469" i="8"/>
  <c r="B440" i="8"/>
  <c r="B444" i="8"/>
  <c r="B717" i="8"/>
  <c r="B776" i="8"/>
  <c r="B501" i="8"/>
  <c r="B685" i="8"/>
  <c r="B460" i="8"/>
  <c r="B456" i="8"/>
  <c r="B428" i="8"/>
  <c r="B552" i="8"/>
  <c r="B416" i="8"/>
  <c r="B432" i="8"/>
  <c r="B788" i="8"/>
  <c r="B689" i="8"/>
  <c r="B420" i="8"/>
  <c r="B551" i="8"/>
  <c r="B529" i="8"/>
  <c r="B772" i="8"/>
  <c r="B487" i="8"/>
  <c r="B1731" i="8"/>
  <c r="B521" i="8"/>
  <c r="B1317" i="8"/>
  <c r="B792" i="8"/>
  <c r="B555" i="8"/>
  <c r="B436" i="8"/>
  <c r="B547" i="8"/>
  <c r="B465" i="8"/>
  <c r="M14" i="8" l="1"/>
  <c r="L14" i="8"/>
  <c r="A16" i="8"/>
  <c r="D15" i="8"/>
  <c r="E15" i="8"/>
  <c r="F15" i="8"/>
  <c r="B585" i="8"/>
  <c r="B525" i="8"/>
  <c r="B458" i="8"/>
  <c r="B454" i="8"/>
  <c r="B498" i="8"/>
  <c r="B755" i="8"/>
  <c r="B462" i="8"/>
  <c r="B503" i="8"/>
  <c r="B637" i="8"/>
  <c r="B1355" i="8"/>
  <c r="B511" i="8"/>
  <c r="B535" i="8"/>
  <c r="B474" i="8"/>
  <c r="B727" i="8"/>
  <c r="B590" i="8"/>
  <c r="B723" i="8"/>
  <c r="B482" i="8"/>
  <c r="B569" i="8"/>
  <c r="B470" i="8"/>
  <c r="B507" i="8"/>
  <c r="B559" i="8"/>
  <c r="B810" i="8"/>
  <c r="B822" i="8"/>
  <c r="B830" i="8"/>
  <c r="B494" i="8"/>
  <c r="B695" i="8"/>
  <c r="B1769" i="8"/>
  <c r="B466" i="8"/>
  <c r="B589" i="8"/>
  <c r="B814" i="8"/>
  <c r="B540" i="8"/>
  <c r="B593" i="8"/>
  <c r="B478" i="8"/>
  <c r="B567" i="8"/>
  <c r="B826" i="8"/>
  <c r="B539" i="8"/>
  <c r="B790" i="8"/>
  <c r="B528" i="8"/>
  <c r="L15" i="8" l="1"/>
  <c r="M15" i="8"/>
  <c r="A17" i="8"/>
  <c r="D16" i="8"/>
  <c r="E16" i="8"/>
  <c r="F16" i="8"/>
  <c r="B828" i="8"/>
  <c r="B627" i="8"/>
  <c r="B848" i="8"/>
  <c r="B761" i="8"/>
  <c r="B573" i="8"/>
  <c r="B541" i="8"/>
  <c r="B492" i="8"/>
  <c r="B577" i="8"/>
  <c r="B516" i="8"/>
  <c r="B733" i="8"/>
  <c r="B607" i="8"/>
  <c r="B597" i="8"/>
  <c r="B628" i="8"/>
  <c r="B549" i="8"/>
  <c r="B500" i="8"/>
  <c r="B532" i="8"/>
  <c r="B496" i="8"/>
  <c r="B864" i="8"/>
  <c r="B504" i="8"/>
  <c r="B868" i="8"/>
  <c r="B545" i="8"/>
  <c r="B765" i="8"/>
  <c r="B1393" i="8"/>
  <c r="B793" i="8"/>
  <c r="B563" i="8"/>
  <c r="B631" i="8"/>
  <c r="B578" i="8"/>
  <c r="B566" i="8"/>
  <c r="B605" i="8"/>
  <c r="B852" i="8"/>
  <c r="B1807" i="8"/>
  <c r="B860" i="8"/>
  <c r="B675" i="8"/>
  <c r="B623" i="8"/>
  <c r="B508" i="8"/>
  <c r="B520" i="8"/>
  <c r="B512" i="8"/>
  <c r="B536" i="8"/>
  <c r="M16" i="8" l="1"/>
  <c r="L16" i="8"/>
  <c r="A18" i="8"/>
  <c r="F17" i="8"/>
  <c r="D17" i="8"/>
  <c r="E17" i="8"/>
  <c r="B635" i="8"/>
  <c r="B615" i="8"/>
  <c r="B799" i="8"/>
  <c r="B902" i="8"/>
  <c r="B550" i="8"/>
  <c r="B587" i="8"/>
  <c r="B558" i="8"/>
  <c r="B604" i="8"/>
  <c r="B831" i="8"/>
  <c r="B534" i="8"/>
  <c r="B666" i="8"/>
  <c r="B645" i="8"/>
  <c r="B530" i="8"/>
  <c r="B898" i="8"/>
  <c r="B583" i="8"/>
  <c r="B886" i="8"/>
  <c r="B890" i="8"/>
  <c r="B643" i="8"/>
  <c r="B546" i="8"/>
  <c r="B616" i="8"/>
  <c r="B1431" i="8"/>
  <c r="B570" i="8"/>
  <c r="B771" i="8"/>
  <c r="B579" i="8"/>
  <c r="B665" i="8"/>
  <c r="B601" i="8"/>
  <c r="B713" i="8"/>
  <c r="B906" i="8"/>
  <c r="B1845" i="8"/>
  <c r="B574" i="8"/>
  <c r="B661" i="8"/>
  <c r="B669" i="8"/>
  <c r="B803" i="8"/>
  <c r="B542" i="8"/>
  <c r="B538" i="8"/>
  <c r="B554" i="8"/>
  <c r="B611" i="8"/>
  <c r="B866" i="8"/>
  <c r="M17" i="8" l="1"/>
  <c r="L17" i="8"/>
  <c r="A19" i="8"/>
  <c r="F18" i="8"/>
  <c r="D18" i="8"/>
  <c r="E18" i="8"/>
  <c r="B568" i="8"/>
  <c r="B869" i="8"/>
  <c r="B588" i="8"/>
  <c r="B649" i="8"/>
  <c r="B699" i="8"/>
  <c r="B944" i="8"/>
  <c r="B617" i="8"/>
  <c r="B654" i="8"/>
  <c r="B924" i="8"/>
  <c r="B683" i="8"/>
  <c r="B642" i="8"/>
  <c r="B940" i="8"/>
  <c r="B904" i="8"/>
  <c r="B1469" i="8"/>
  <c r="B673" i="8"/>
  <c r="B612" i="8"/>
  <c r="B751" i="8"/>
  <c r="B621" i="8"/>
  <c r="B704" i="8"/>
  <c r="B592" i="8"/>
  <c r="B580" i="8"/>
  <c r="B809" i="8"/>
  <c r="B584" i="8"/>
  <c r="B596" i="8"/>
  <c r="B837" i="8"/>
  <c r="B1883" i="8"/>
  <c r="B639" i="8"/>
  <c r="B608" i="8"/>
  <c r="B681" i="8"/>
  <c r="B936" i="8"/>
  <c r="B625" i="8"/>
  <c r="B653" i="8"/>
  <c r="B707" i="8"/>
  <c r="B703" i="8"/>
  <c r="B928" i="8"/>
  <c r="B576" i="8"/>
  <c r="B841" i="8"/>
  <c r="B572" i="8"/>
  <c r="M18" i="8" l="1"/>
  <c r="L18" i="8"/>
  <c r="A20" i="8"/>
  <c r="D19" i="8"/>
  <c r="E19" i="8"/>
  <c r="F19" i="8"/>
  <c r="B614" i="8"/>
  <c r="B879" i="8"/>
  <c r="B646" i="8"/>
  <c r="B650" i="8"/>
  <c r="B692" i="8"/>
  <c r="B610" i="8"/>
  <c r="B966" i="8"/>
  <c r="B691" i="8"/>
  <c r="B634" i="8"/>
  <c r="B630" i="8"/>
  <c r="B978" i="8"/>
  <c r="B687" i="8"/>
  <c r="B677" i="8"/>
  <c r="B622" i="8"/>
  <c r="B711" i="8"/>
  <c r="B680" i="8"/>
  <c r="B626" i="8"/>
  <c r="B741" i="8"/>
  <c r="B663" i="8"/>
  <c r="B742" i="8"/>
  <c r="B655" i="8"/>
  <c r="B847" i="8"/>
  <c r="B659" i="8"/>
  <c r="B907" i="8"/>
  <c r="B745" i="8"/>
  <c r="B974" i="8"/>
  <c r="B1921" i="8"/>
  <c r="B1507" i="8"/>
  <c r="B721" i="8"/>
  <c r="B982" i="8"/>
  <c r="B719" i="8"/>
  <c r="B875" i="8"/>
  <c r="B618" i="8"/>
  <c r="B789" i="8"/>
  <c r="B606" i="8"/>
  <c r="B942" i="8"/>
  <c r="B962" i="8"/>
  <c r="B737" i="8"/>
  <c r="A21" i="8" l="1"/>
  <c r="E20" i="8"/>
  <c r="F20" i="8"/>
  <c r="D20" i="8"/>
  <c r="L19" i="8"/>
  <c r="M19" i="8"/>
  <c r="B672" i="8"/>
  <c r="B779" i="8"/>
  <c r="B660" i="8"/>
  <c r="B688" i="8"/>
  <c r="B730" i="8"/>
  <c r="B656" i="8"/>
  <c r="B783" i="8"/>
  <c r="B729" i="8"/>
  <c r="B1545" i="8"/>
  <c r="B945" i="8"/>
  <c r="B693" i="8"/>
  <c r="B664" i="8"/>
  <c r="B715" i="8"/>
  <c r="B1016" i="8"/>
  <c r="B1004" i="8"/>
  <c r="B684" i="8"/>
  <c r="B749" i="8"/>
  <c r="B827" i="8"/>
  <c r="B885" i="8"/>
  <c r="B701" i="8"/>
  <c r="B1000" i="8"/>
  <c r="B759" i="8"/>
  <c r="B725" i="8"/>
  <c r="B913" i="8"/>
  <c r="B980" i="8"/>
  <c r="B644" i="8"/>
  <c r="B757" i="8"/>
  <c r="B1959" i="8"/>
  <c r="B780" i="8"/>
  <c r="B668" i="8"/>
  <c r="B648" i="8"/>
  <c r="B1012" i="8"/>
  <c r="B697" i="8"/>
  <c r="B718" i="8"/>
  <c r="B917" i="8"/>
  <c r="B652" i="8"/>
  <c r="B775" i="8"/>
  <c r="B1020" i="8"/>
  <c r="M20" i="8" l="1"/>
  <c r="L20" i="8"/>
  <c r="A22" i="8"/>
  <c r="E21" i="8"/>
  <c r="F21" i="8"/>
  <c r="D21" i="8"/>
  <c r="B756" i="8"/>
  <c r="B787" i="8"/>
  <c r="B753" i="8"/>
  <c r="B1583" i="8"/>
  <c r="B768" i="8"/>
  <c r="B686" i="8"/>
  <c r="B1018" i="8"/>
  <c r="B710" i="8"/>
  <c r="B735" i="8"/>
  <c r="B1997" i="8"/>
  <c r="B951" i="8"/>
  <c r="B739" i="8"/>
  <c r="B767" i="8"/>
  <c r="B1058" i="8"/>
  <c r="B818" i="8"/>
  <c r="B702" i="8"/>
  <c r="B726" i="8"/>
  <c r="B1050" i="8"/>
  <c r="B795" i="8"/>
  <c r="B923" i="8"/>
  <c r="B731" i="8"/>
  <c r="B1038" i="8"/>
  <c r="B813" i="8"/>
  <c r="B706" i="8"/>
  <c r="B722" i="8"/>
  <c r="B763" i="8"/>
  <c r="B690" i="8"/>
  <c r="B1042" i="8"/>
  <c r="B821" i="8"/>
  <c r="B698" i="8"/>
  <c r="B955" i="8"/>
  <c r="B797" i="8"/>
  <c r="B983" i="8"/>
  <c r="B694" i="8"/>
  <c r="B682" i="8"/>
  <c r="B865" i="8"/>
  <c r="B1054" i="8"/>
  <c r="B817" i="8"/>
  <c r="M21" i="8" l="1"/>
  <c r="L21" i="8"/>
  <c r="A23" i="8"/>
  <c r="D22" i="8"/>
  <c r="E22" i="8"/>
  <c r="F22" i="8"/>
  <c r="B744" i="8"/>
  <c r="B961" i="8"/>
  <c r="B740" i="8"/>
  <c r="B777" i="8"/>
  <c r="B748" i="8"/>
  <c r="B1621" i="8"/>
  <c r="B903" i="8"/>
  <c r="B736" i="8"/>
  <c r="B728" i="8"/>
  <c r="B851" i="8"/>
  <c r="B856" i="8"/>
  <c r="B791" i="8"/>
  <c r="B835" i="8"/>
  <c r="B833" i="8"/>
  <c r="B989" i="8"/>
  <c r="B1056" i="8"/>
  <c r="B993" i="8"/>
  <c r="B859" i="8"/>
  <c r="B801" i="8"/>
  <c r="B1076" i="8"/>
  <c r="B1088" i="8"/>
  <c r="B2035" i="8"/>
  <c r="B724" i="8"/>
  <c r="B1021" i="8"/>
  <c r="B720" i="8"/>
  <c r="B1096" i="8"/>
  <c r="B825" i="8"/>
  <c r="B1092" i="8"/>
  <c r="B855" i="8"/>
  <c r="B732" i="8"/>
  <c r="B760" i="8"/>
  <c r="B769" i="8"/>
  <c r="B764" i="8"/>
  <c r="B773" i="8"/>
  <c r="B1080" i="8"/>
  <c r="B805" i="8"/>
  <c r="B806" i="8"/>
  <c r="B794" i="8"/>
  <c r="M22" i="8" l="1"/>
  <c r="L22" i="8"/>
  <c r="A24" i="8"/>
  <c r="D23" i="8"/>
  <c r="E23" i="8"/>
  <c r="F23" i="8"/>
  <c r="B1031" i="8"/>
  <c r="B786" i="8"/>
  <c r="B863" i="8"/>
  <c r="B839" i="8"/>
  <c r="B1094" i="8"/>
  <c r="B829" i="8"/>
  <c r="B762" i="8"/>
  <c r="B774" i="8"/>
  <c r="B815" i="8"/>
  <c r="B843" i="8"/>
  <c r="B807" i="8"/>
  <c r="B1134" i="8"/>
  <c r="B1027" i="8"/>
  <c r="B782" i="8"/>
  <c r="B802" i="8"/>
  <c r="B770" i="8"/>
  <c r="B2073" i="8"/>
  <c r="B897" i="8"/>
  <c r="B894" i="8"/>
  <c r="B941" i="8"/>
  <c r="B778" i="8"/>
  <c r="B873" i="8"/>
  <c r="B766" i="8"/>
  <c r="B844" i="8"/>
  <c r="B1118" i="8"/>
  <c r="B1126" i="8"/>
  <c r="B871" i="8"/>
  <c r="B1659" i="8"/>
  <c r="B798" i="8"/>
  <c r="B893" i="8"/>
  <c r="B758" i="8"/>
  <c r="B889" i="8"/>
  <c r="B999" i="8"/>
  <c r="B832" i="8"/>
  <c r="B811" i="8"/>
  <c r="B1130" i="8"/>
  <c r="B1059" i="8"/>
  <c r="B1114" i="8"/>
  <c r="L23" i="8" l="1"/>
  <c r="M23" i="8"/>
  <c r="A25" i="8"/>
  <c r="D24" i="8"/>
  <c r="E24" i="8"/>
  <c r="F24" i="8"/>
  <c r="B845" i="8"/>
  <c r="B796" i="8"/>
  <c r="B804" i="8"/>
  <c r="B932" i="8"/>
  <c r="B840" i="8"/>
  <c r="B800" i="8"/>
  <c r="B849" i="8"/>
  <c r="B901" i="8"/>
  <c r="B1168" i="8"/>
  <c r="B931" i="8"/>
  <c r="B1164" i="8"/>
  <c r="B911" i="8"/>
  <c r="B935" i="8"/>
  <c r="B820" i="8"/>
  <c r="B867" i="8"/>
  <c r="B881" i="8"/>
  <c r="B909" i="8"/>
  <c r="B1037" i="8"/>
  <c r="B836" i="8"/>
  <c r="B1156" i="8"/>
  <c r="B816" i="8"/>
  <c r="B2111" i="8"/>
  <c r="B1132" i="8"/>
  <c r="B824" i="8"/>
  <c r="B1065" i="8"/>
  <c r="B853" i="8"/>
  <c r="B1097" i="8"/>
  <c r="B870" i="8"/>
  <c r="B1152" i="8"/>
  <c r="B927" i="8"/>
  <c r="B1697" i="8"/>
  <c r="B979" i="8"/>
  <c r="B808" i="8"/>
  <c r="B1172" i="8"/>
  <c r="B812" i="8"/>
  <c r="B882" i="8"/>
  <c r="B877" i="8"/>
  <c r="B1069" i="8"/>
  <c r="M24" i="8" l="1"/>
  <c r="L24" i="8"/>
  <c r="A26" i="8"/>
  <c r="F25" i="8"/>
  <c r="D25" i="8"/>
  <c r="E25" i="8"/>
  <c r="B1075" i="8"/>
  <c r="B919" i="8"/>
  <c r="B949" i="8"/>
  <c r="B939" i="8"/>
  <c r="B2149" i="8"/>
  <c r="B970" i="8"/>
  <c r="B887" i="8"/>
  <c r="B891" i="8"/>
  <c r="B854" i="8"/>
  <c r="B905" i="8"/>
  <c r="B842" i="8"/>
  <c r="B1202" i="8"/>
  <c r="B1735" i="8"/>
  <c r="B908" i="8"/>
  <c r="B969" i="8"/>
  <c r="B1017" i="8"/>
  <c r="B858" i="8"/>
  <c r="B838" i="8"/>
  <c r="B834" i="8"/>
  <c r="B850" i="8"/>
  <c r="B862" i="8"/>
  <c r="B1107" i="8"/>
  <c r="B965" i="8"/>
  <c r="B947" i="8"/>
  <c r="B973" i="8"/>
  <c r="B883" i="8"/>
  <c r="B915" i="8"/>
  <c r="B846" i="8"/>
  <c r="B920" i="8"/>
  <c r="B1103" i="8"/>
  <c r="B1190" i="8"/>
  <c r="B1194" i="8"/>
  <c r="B1210" i="8"/>
  <c r="B1135" i="8"/>
  <c r="B1170" i="8"/>
  <c r="B874" i="8"/>
  <c r="B1206" i="8"/>
  <c r="B878" i="8"/>
  <c r="M25" i="8" l="1"/>
  <c r="L25" i="8"/>
  <c r="A27" i="8"/>
  <c r="F26" i="8"/>
  <c r="D26" i="8"/>
  <c r="E26" i="8"/>
  <c r="B1244" i="8"/>
  <c r="B900" i="8"/>
  <c r="B977" i="8"/>
  <c r="B929" i="8"/>
  <c r="B912" i="8"/>
  <c r="B1232" i="8"/>
  <c r="B884" i="8"/>
  <c r="B985" i="8"/>
  <c r="B888" i="8"/>
  <c r="B1055" i="8"/>
  <c r="B880" i="8"/>
  <c r="B987" i="8"/>
  <c r="B1011" i="8"/>
  <c r="B946" i="8"/>
  <c r="B925" i="8"/>
  <c r="B1208" i="8"/>
  <c r="B1228" i="8"/>
  <c r="B953" i="8"/>
  <c r="B1003" i="8"/>
  <c r="B872" i="8"/>
  <c r="B1007" i="8"/>
  <c r="B1773" i="8"/>
  <c r="B943" i="8"/>
  <c r="B1008" i="8"/>
  <c r="B957" i="8"/>
  <c r="B921" i="8"/>
  <c r="B1248" i="8"/>
  <c r="B896" i="8"/>
  <c r="B958" i="8"/>
  <c r="B916" i="8"/>
  <c r="B1173" i="8"/>
  <c r="B1141" i="8"/>
  <c r="B1145" i="8"/>
  <c r="B876" i="8"/>
  <c r="B1240" i="8"/>
  <c r="B892" i="8"/>
  <c r="B2187" i="8"/>
  <c r="B1113" i="8"/>
  <c r="M26" i="8" l="1"/>
  <c r="L26" i="8"/>
  <c r="A28" i="8"/>
  <c r="D27" i="8"/>
  <c r="E27" i="8"/>
  <c r="F27" i="8"/>
  <c r="B1246" i="8"/>
  <c r="B1023" i="8"/>
  <c r="B2225" i="8"/>
  <c r="B1041" i="8"/>
  <c r="B918" i="8"/>
  <c r="B922" i="8"/>
  <c r="B1179" i="8"/>
  <c r="B959" i="8"/>
  <c r="B1811" i="8"/>
  <c r="B991" i="8"/>
  <c r="B984" i="8"/>
  <c r="B1270" i="8"/>
  <c r="B914" i="8"/>
  <c r="B910" i="8"/>
  <c r="B996" i="8"/>
  <c r="B981" i="8"/>
  <c r="B963" i="8"/>
  <c r="B1015" i="8"/>
  <c r="B1278" i="8"/>
  <c r="B1211" i="8"/>
  <c r="B995" i="8"/>
  <c r="B1049" i="8"/>
  <c r="B1286" i="8"/>
  <c r="B1266" i="8"/>
  <c r="B926" i="8"/>
  <c r="B950" i="8"/>
  <c r="B938" i="8"/>
  <c r="B954" i="8"/>
  <c r="B1183" i="8"/>
  <c r="B930" i="8"/>
  <c r="B934" i="8"/>
  <c r="B1093" i="8"/>
  <c r="B1045" i="8"/>
  <c r="B1151" i="8"/>
  <c r="B1046" i="8"/>
  <c r="B1025" i="8"/>
  <c r="B967" i="8"/>
  <c r="B1282" i="8"/>
  <c r="A29" i="8" l="1"/>
  <c r="E28" i="8"/>
  <c r="F28" i="8"/>
  <c r="D28" i="8"/>
  <c r="L27" i="8"/>
  <c r="M27" i="8"/>
  <c r="B1019" i="8"/>
  <c r="B997" i="8"/>
  <c r="B972" i="8"/>
  <c r="B1249" i="8"/>
  <c r="B1316" i="8"/>
  <c r="B1217" i="8"/>
  <c r="B2263" i="8"/>
  <c r="B1033" i="8"/>
  <c r="B1849" i="8"/>
  <c r="B1005" i="8"/>
  <c r="B976" i="8"/>
  <c r="B1308" i="8"/>
  <c r="B1079" i="8"/>
  <c r="B968" i="8"/>
  <c r="B1034" i="8"/>
  <c r="B1022" i="8"/>
  <c r="B1084" i="8"/>
  <c r="B1083" i="8"/>
  <c r="B1221" i="8"/>
  <c r="B964" i="8"/>
  <c r="B1087" i="8"/>
  <c r="B948" i="8"/>
  <c r="B960" i="8"/>
  <c r="B1324" i="8"/>
  <c r="B1189" i="8"/>
  <c r="B988" i="8"/>
  <c r="B1063" i="8"/>
  <c r="B1053" i="8"/>
  <c r="B1029" i="8"/>
  <c r="B1061" i="8"/>
  <c r="B1001" i="8"/>
  <c r="B1320" i="8"/>
  <c r="B1131" i="8"/>
  <c r="B992" i="8"/>
  <c r="B1304" i="8"/>
  <c r="B952" i="8"/>
  <c r="B956" i="8"/>
  <c r="B1284" i="8"/>
  <c r="M28" i="8" l="1"/>
  <c r="L28" i="8"/>
  <c r="A30" i="8"/>
  <c r="E29" i="8"/>
  <c r="F29" i="8"/>
  <c r="D29" i="8"/>
  <c r="B1060" i="8"/>
  <c r="B1346" i="8"/>
  <c r="B1071" i="8"/>
  <c r="B1002" i="8"/>
  <c r="B1287" i="8"/>
  <c r="B1099" i="8"/>
  <c r="B1259" i="8"/>
  <c r="B2301" i="8"/>
  <c r="B1026" i="8"/>
  <c r="B998" i="8"/>
  <c r="B1072" i="8"/>
  <c r="B1014" i="8"/>
  <c r="B1010" i="8"/>
  <c r="B1039" i="8"/>
  <c r="B994" i="8"/>
  <c r="B1101" i="8"/>
  <c r="B1067" i="8"/>
  <c r="B1227" i="8"/>
  <c r="B1121" i="8"/>
  <c r="B1043" i="8"/>
  <c r="B1255" i="8"/>
  <c r="B1035" i="8"/>
  <c r="B990" i="8"/>
  <c r="B1342" i="8"/>
  <c r="B986" i="8"/>
  <c r="B1006" i="8"/>
  <c r="B1322" i="8"/>
  <c r="B1030" i="8"/>
  <c r="B1358" i="8"/>
  <c r="B1091" i="8"/>
  <c r="B1362" i="8"/>
  <c r="B1122" i="8"/>
  <c r="B1117" i="8"/>
  <c r="B1887" i="8"/>
  <c r="B1354" i="8"/>
  <c r="B1057" i="8"/>
  <c r="B1169" i="8"/>
  <c r="B1125" i="8"/>
  <c r="M29" i="8" l="1"/>
  <c r="L29" i="8"/>
  <c r="A31" i="8"/>
  <c r="D30" i="8"/>
  <c r="E30" i="8"/>
  <c r="F30" i="8"/>
  <c r="B1293" i="8"/>
  <c r="B1110" i="8"/>
  <c r="B2339" i="8"/>
  <c r="B1105" i="8"/>
  <c r="B1032" i="8"/>
  <c r="B1040" i="8"/>
  <c r="B1068" i="8"/>
  <c r="B1036" i="8"/>
  <c r="B1297" i="8"/>
  <c r="B1109" i="8"/>
  <c r="B1155" i="8"/>
  <c r="B1396" i="8"/>
  <c r="B1095" i="8"/>
  <c r="B1160" i="8"/>
  <c r="B1380" i="8"/>
  <c r="B1081" i="8"/>
  <c r="B1077" i="8"/>
  <c r="B1392" i="8"/>
  <c r="B1400" i="8"/>
  <c r="B1360" i="8"/>
  <c r="B1159" i="8"/>
  <c r="B1048" i="8"/>
  <c r="B1064" i="8"/>
  <c r="B1137" i="8"/>
  <c r="B1384" i="8"/>
  <c r="B1207" i="8"/>
  <c r="B1024" i="8"/>
  <c r="B1028" i="8"/>
  <c r="B1129" i="8"/>
  <c r="B1265" i="8"/>
  <c r="B1139" i="8"/>
  <c r="B1052" i="8"/>
  <c r="B1325" i="8"/>
  <c r="B1098" i="8"/>
  <c r="B1163" i="8"/>
  <c r="B1925" i="8"/>
  <c r="B1044" i="8"/>
  <c r="B1073" i="8"/>
  <c r="A32" i="8" l="1"/>
  <c r="D31" i="8"/>
  <c r="E31" i="8"/>
  <c r="F31" i="8"/>
  <c r="M30" i="8"/>
  <c r="L30" i="8"/>
  <c r="B1418" i="8"/>
  <c r="B1193" i="8"/>
  <c r="B1143" i="8"/>
  <c r="B1147" i="8"/>
  <c r="B1106" i="8"/>
  <c r="B2377" i="8"/>
  <c r="B1430" i="8"/>
  <c r="B1198" i="8"/>
  <c r="B1082" i="8"/>
  <c r="B1201" i="8"/>
  <c r="B1177" i="8"/>
  <c r="B1062" i="8"/>
  <c r="B1102" i="8"/>
  <c r="B1197" i="8"/>
  <c r="B1115" i="8"/>
  <c r="B1133" i="8"/>
  <c r="B1335" i="8"/>
  <c r="B1078" i="8"/>
  <c r="B1148" i="8"/>
  <c r="B1363" i="8"/>
  <c r="B1175" i="8"/>
  <c r="B1167" i="8"/>
  <c r="B1422" i="8"/>
  <c r="B1438" i="8"/>
  <c r="B1090" i="8"/>
  <c r="B1111" i="8"/>
  <c r="B1136" i="8"/>
  <c r="B1303" i="8"/>
  <c r="B1245" i="8"/>
  <c r="B1086" i="8"/>
  <c r="B1398" i="8"/>
  <c r="B1119" i="8"/>
  <c r="B1434" i="8"/>
  <c r="B1074" i="8"/>
  <c r="B1070" i="8"/>
  <c r="B1963" i="8"/>
  <c r="B1066" i="8"/>
  <c r="B1331" i="8"/>
  <c r="L31" i="8" l="1"/>
  <c r="M31" i="8"/>
  <c r="A33" i="8"/>
  <c r="D32" i="8"/>
  <c r="E32" i="8"/>
  <c r="F32" i="8"/>
  <c r="B2415" i="8"/>
  <c r="B1283" i="8"/>
  <c r="B1157" i="8"/>
  <c r="B1341" i="8"/>
  <c r="B1476" i="8"/>
  <c r="B1401" i="8"/>
  <c r="B1171" i="8"/>
  <c r="B1100" i="8"/>
  <c r="B1236" i="8"/>
  <c r="B1185" i="8"/>
  <c r="B1181" i="8"/>
  <c r="B1124" i="8"/>
  <c r="B1140" i="8"/>
  <c r="B1472" i="8"/>
  <c r="B1213" i="8"/>
  <c r="B1120" i="8"/>
  <c r="B1436" i="8"/>
  <c r="B1153" i="8"/>
  <c r="B1215" i="8"/>
  <c r="B1468" i="8"/>
  <c r="B1231" i="8"/>
  <c r="B1128" i="8"/>
  <c r="B1144" i="8"/>
  <c r="B2001" i="8"/>
  <c r="B1174" i="8"/>
  <c r="B1104" i="8"/>
  <c r="B1373" i="8"/>
  <c r="B1108" i="8"/>
  <c r="B1460" i="8"/>
  <c r="B1186" i="8"/>
  <c r="B1369" i="8"/>
  <c r="B1112" i="8"/>
  <c r="B1149" i="8"/>
  <c r="B1205" i="8"/>
  <c r="B1116" i="8"/>
  <c r="B1235" i="8"/>
  <c r="B1239" i="8"/>
  <c r="B1456" i="8"/>
  <c r="M32" i="8" l="1"/>
  <c r="L32" i="8"/>
  <c r="A34" i="8"/>
  <c r="F33" i="8"/>
  <c r="D33" i="8"/>
  <c r="E33" i="8"/>
  <c r="B1253" i="8"/>
  <c r="B1251" i="8"/>
  <c r="B1219" i="8"/>
  <c r="B1209" i="8"/>
  <c r="B1195" i="8"/>
  <c r="B1407" i="8"/>
  <c r="B1154" i="8"/>
  <c r="B1182" i="8"/>
  <c r="B1243" i="8"/>
  <c r="B1224" i="8"/>
  <c r="B1142" i="8"/>
  <c r="B1191" i="8"/>
  <c r="B1510" i="8"/>
  <c r="B1223" i="8"/>
  <c r="B1321" i="8"/>
  <c r="B1166" i="8"/>
  <c r="B1439" i="8"/>
  <c r="B1411" i="8"/>
  <c r="B1187" i="8"/>
  <c r="B1498" i="8"/>
  <c r="B1212" i="8"/>
  <c r="B1269" i="8"/>
  <c r="B1474" i="8"/>
  <c r="B1274" i="8"/>
  <c r="B1514" i="8"/>
  <c r="B2453" i="8"/>
  <c r="B1277" i="8"/>
  <c r="B1178" i="8"/>
  <c r="B1494" i="8"/>
  <c r="B1273" i="8"/>
  <c r="B2039" i="8"/>
  <c r="B1506" i="8"/>
  <c r="B1138" i="8"/>
  <c r="B1150" i="8"/>
  <c r="B1146" i="8"/>
  <c r="B1158" i="8"/>
  <c r="B1162" i="8"/>
  <c r="B1379" i="8"/>
  <c r="M33" i="8" l="1"/>
  <c r="L33" i="8"/>
  <c r="A35" i="8"/>
  <c r="F34" i="8"/>
  <c r="D34" i="8"/>
  <c r="E34" i="8"/>
  <c r="B1204" i="8"/>
  <c r="B1229" i="8"/>
  <c r="B1220" i="8"/>
  <c r="B1247" i="8"/>
  <c r="B1200" i="8"/>
  <c r="B1176" i="8"/>
  <c r="B1307" i="8"/>
  <c r="B1180" i="8"/>
  <c r="B1192" i="8"/>
  <c r="B1257" i="8"/>
  <c r="B1359" i="8"/>
  <c r="B2077" i="8"/>
  <c r="B1216" i="8"/>
  <c r="B1312" i="8"/>
  <c r="B1536" i="8"/>
  <c r="B1449" i="8"/>
  <c r="B1261" i="8"/>
  <c r="B1445" i="8"/>
  <c r="B1532" i="8"/>
  <c r="B2491" i="8"/>
  <c r="B1250" i="8"/>
  <c r="B1262" i="8"/>
  <c r="B1289" i="8"/>
  <c r="B1544" i="8"/>
  <c r="B1417" i="8"/>
  <c r="B1188" i="8"/>
  <c r="B1315" i="8"/>
  <c r="B1225" i="8"/>
  <c r="B1477" i="8"/>
  <c r="B1548" i="8"/>
  <c r="B1281" i="8"/>
  <c r="B1233" i="8"/>
  <c r="B1196" i="8"/>
  <c r="B1552" i="8"/>
  <c r="B1184" i="8"/>
  <c r="B1311" i="8"/>
  <c r="B1512" i="8"/>
  <c r="B1291" i="8"/>
  <c r="M34" i="8" l="1"/>
  <c r="L34" i="8"/>
  <c r="A36" i="8"/>
  <c r="D35" i="8"/>
  <c r="E35" i="8"/>
  <c r="F35" i="8"/>
  <c r="B1230" i="8"/>
  <c r="B1285" i="8"/>
  <c r="B1349" i="8"/>
  <c r="B1271" i="8"/>
  <c r="B1263" i="8"/>
  <c r="B1582" i="8"/>
  <c r="B2529" i="8"/>
  <c r="B2115" i="8"/>
  <c r="B1345" i="8"/>
  <c r="B1288" i="8"/>
  <c r="B1515" i="8"/>
  <c r="B1254" i="8"/>
  <c r="B1487" i="8"/>
  <c r="B1218" i="8"/>
  <c r="B1258" i="8"/>
  <c r="B1455" i="8"/>
  <c r="B1570" i="8"/>
  <c r="B1574" i="8"/>
  <c r="B1397" i="8"/>
  <c r="B1267" i="8"/>
  <c r="B1319" i="8"/>
  <c r="B1327" i="8"/>
  <c r="B1214" i="8"/>
  <c r="B1234" i="8"/>
  <c r="B1299" i="8"/>
  <c r="B1353" i="8"/>
  <c r="B1222" i="8"/>
  <c r="B1329" i="8"/>
  <c r="B1590" i="8"/>
  <c r="B1586" i="8"/>
  <c r="B1300" i="8"/>
  <c r="B1350" i="8"/>
  <c r="B1295" i="8"/>
  <c r="B1238" i="8"/>
  <c r="B1242" i="8"/>
  <c r="B1550" i="8"/>
  <c r="B1226" i="8"/>
  <c r="B1483" i="8"/>
  <c r="L35" i="8" l="1"/>
  <c r="M35" i="8"/>
  <c r="A37" i="8"/>
  <c r="E36" i="8"/>
  <c r="F36" i="8"/>
  <c r="D36" i="8"/>
  <c r="B1252" i="8"/>
  <c r="B1260" i="8"/>
  <c r="B1553" i="8"/>
  <c r="B2567" i="8"/>
  <c r="B1387" i="8"/>
  <c r="B1624" i="8"/>
  <c r="B1365" i="8"/>
  <c r="B1612" i="8"/>
  <c r="B1256" i="8"/>
  <c r="B1326" i="8"/>
  <c r="B1620" i="8"/>
  <c r="B1391" i="8"/>
  <c r="B1323" i="8"/>
  <c r="B1333" i="8"/>
  <c r="B1628" i="8"/>
  <c r="B1337" i="8"/>
  <c r="B1357" i="8"/>
  <c r="B1608" i="8"/>
  <c r="B1525" i="8"/>
  <c r="B1301" i="8"/>
  <c r="B1435" i="8"/>
  <c r="B1383" i="8"/>
  <c r="B1264" i="8"/>
  <c r="B1338" i="8"/>
  <c r="B1588" i="8"/>
  <c r="B1280" i="8"/>
  <c r="B1521" i="8"/>
  <c r="B1276" i="8"/>
  <c r="B1388" i="8"/>
  <c r="B1272" i="8"/>
  <c r="B1305" i="8"/>
  <c r="B1493" i="8"/>
  <c r="B1292" i="8"/>
  <c r="B1309" i="8"/>
  <c r="B1268" i="8"/>
  <c r="B1296" i="8"/>
  <c r="B1367" i="8"/>
  <c r="B2153" i="8"/>
  <c r="M36" i="8" l="1"/>
  <c r="L36" i="8"/>
  <c r="A38" i="8"/>
  <c r="E37" i="8"/>
  <c r="F37" i="8"/>
  <c r="D37" i="8"/>
  <c r="B1426" i="8"/>
  <c r="B1361" i="8"/>
  <c r="B1294" i="8"/>
  <c r="B1298" i="8"/>
  <c r="B1334" i="8"/>
  <c r="B1314" i="8"/>
  <c r="B1376" i="8"/>
  <c r="B1429" i="8"/>
  <c r="B1650" i="8"/>
  <c r="B1425" i="8"/>
  <c r="B1626" i="8"/>
  <c r="B1531" i="8"/>
  <c r="B1375" i="8"/>
  <c r="B1473" i="8"/>
  <c r="B1339" i="8"/>
  <c r="B1306" i="8"/>
  <c r="B1559" i="8"/>
  <c r="B1302" i="8"/>
  <c r="B1563" i="8"/>
  <c r="B1666" i="8"/>
  <c r="B1658" i="8"/>
  <c r="B2605" i="8"/>
  <c r="B1405" i="8"/>
  <c r="B1330" i="8"/>
  <c r="B2191" i="8"/>
  <c r="B1318" i="8"/>
  <c r="B1421" i="8"/>
  <c r="B1646" i="8"/>
  <c r="B1364" i="8"/>
  <c r="B1662" i="8"/>
  <c r="B1591" i="8"/>
  <c r="B1395" i="8"/>
  <c r="B1343" i="8"/>
  <c r="B1403" i="8"/>
  <c r="B1347" i="8"/>
  <c r="B1310" i="8"/>
  <c r="B1371" i="8"/>
  <c r="B1290" i="8"/>
  <c r="M37" i="8" l="1"/>
  <c r="L37" i="8"/>
  <c r="A39" i="8"/>
  <c r="D38" i="8"/>
  <c r="E38" i="8"/>
  <c r="F38" i="8"/>
  <c r="B1409" i="8"/>
  <c r="B1381" i="8"/>
  <c r="B1402" i="8"/>
  <c r="B2229" i="8"/>
  <c r="B1377" i="8"/>
  <c r="B1336" i="8"/>
  <c r="B1348" i="8"/>
  <c r="B1433" i="8"/>
  <c r="B1684" i="8"/>
  <c r="B1368" i="8"/>
  <c r="B2643" i="8"/>
  <c r="B1340" i="8"/>
  <c r="B1664" i="8"/>
  <c r="B1414" i="8"/>
  <c r="B1332" i="8"/>
  <c r="B1601" i="8"/>
  <c r="B1511" i="8"/>
  <c r="B1385" i="8"/>
  <c r="B1696" i="8"/>
  <c r="B1352" i="8"/>
  <c r="B1459" i="8"/>
  <c r="B1463" i="8"/>
  <c r="B1399" i="8"/>
  <c r="B1467" i="8"/>
  <c r="B1629" i="8"/>
  <c r="B1443" i="8"/>
  <c r="B1597" i="8"/>
  <c r="B1328" i="8"/>
  <c r="B1441" i="8"/>
  <c r="B1700" i="8"/>
  <c r="B1356" i="8"/>
  <c r="B1704" i="8"/>
  <c r="B1344" i="8"/>
  <c r="B1413" i="8"/>
  <c r="B1688" i="8"/>
  <c r="B1372" i="8"/>
  <c r="B1464" i="8"/>
  <c r="B1569" i="8"/>
  <c r="M38" i="8" l="1"/>
  <c r="L38" i="8"/>
  <c r="A40" i="8"/>
  <c r="D39" i="8"/>
  <c r="E39" i="8"/>
  <c r="F39" i="8"/>
  <c r="B1451" i="8"/>
  <c r="B2681" i="8"/>
  <c r="B1502" i="8"/>
  <c r="B1382" i="8"/>
  <c r="B1738" i="8"/>
  <c r="B1481" i="8"/>
  <c r="B1501" i="8"/>
  <c r="B1452" i="8"/>
  <c r="B1406" i="8"/>
  <c r="B1374" i="8"/>
  <c r="B2267" i="8"/>
  <c r="B1410" i="8"/>
  <c r="B1742" i="8"/>
  <c r="B1667" i="8"/>
  <c r="B1497" i="8"/>
  <c r="B1702" i="8"/>
  <c r="B1722" i="8"/>
  <c r="B1423" i="8"/>
  <c r="B1479" i="8"/>
  <c r="B1549" i="8"/>
  <c r="B1415" i="8"/>
  <c r="B1440" i="8"/>
  <c r="B1726" i="8"/>
  <c r="B1366" i="8"/>
  <c r="B1505" i="8"/>
  <c r="B1390" i="8"/>
  <c r="B1639" i="8"/>
  <c r="B1378" i="8"/>
  <c r="B1471" i="8"/>
  <c r="B1419" i="8"/>
  <c r="B1607" i="8"/>
  <c r="B1394" i="8"/>
  <c r="B1635" i="8"/>
  <c r="B1437" i="8"/>
  <c r="B1734" i="8"/>
  <c r="B1370" i="8"/>
  <c r="B1386" i="8"/>
  <c r="B1447" i="8"/>
  <c r="L39" i="8" l="1"/>
  <c r="M39" i="8"/>
  <c r="A41" i="8"/>
  <c r="D40" i="8"/>
  <c r="E40" i="8"/>
  <c r="F40" i="8"/>
  <c r="B1457" i="8"/>
  <c r="B1416" i="8"/>
  <c r="B1404" i="8"/>
  <c r="B1587" i="8"/>
  <c r="B1740" i="8"/>
  <c r="B1448" i="8"/>
  <c r="B1490" i="8"/>
  <c r="B1420" i="8"/>
  <c r="B1517" i="8"/>
  <c r="B1535" i="8"/>
  <c r="B2305" i="8"/>
  <c r="B1539" i="8"/>
  <c r="B1540" i="8"/>
  <c r="B1509" i="8"/>
  <c r="B1673" i="8"/>
  <c r="B1677" i="8"/>
  <c r="B1764" i="8"/>
  <c r="B1475" i="8"/>
  <c r="B1424" i="8"/>
  <c r="B1408" i="8"/>
  <c r="B1432" i="8"/>
  <c r="B1428" i="8"/>
  <c r="B1478" i="8"/>
  <c r="B1461" i="8"/>
  <c r="B1705" i="8"/>
  <c r="B1412" i="8"/>
  <c r="B2719" i="8"/>
  <c r="B1519" i="8"/>
  <c r="B1485" i="8"/>
  <c r="B1772" i="8"/>
  <c r="B1543" i="8"/>
  <c r="B1453" i="8"/>
  <c r="B1760" i="8"/>
  <c r="B1780" i="8"/>
  <c r="B1444" i="8"/>
  <c r="B1776" i="8"/>
  <c r="B1489" i="8"/>
  <c r="B1645" i="8"/>
  <c r="M40" i="8" l="1"/>
  <c r="L40" i="8"/>
  <c r="A42" i="8"/>
  <c r="F41" i="8"/>
  <c r="D41" i="8"/>
  <c r="E41" i="8"/>
  <c r="B1625" i="8"/>
  <c r="B1527" i="8"/>
  <c r="B1798" i="8"/>
  <c r="B1810" i="8"/>
  <c r="B1450" i="8"/>
  <c r="B1466" i="8"/>
  <c r="B1446" i="8"/>
  <c r="B1715" i="8"/>
  <c r="B1458" i="8"/>
  <c r="B1462" i="8"/>
  <c r="B1711" i="8"/>
  <c r="B2343" i="8"/>
  <c r="B1442" i="8"/>
  <c r="B1528" i="8"/>
  <c r="B1482" i="8"/>
  <c r="B1513" i="8"/>
  <c r="B1486" i="8"/>
  <c r="B1454" i="8"/>
  <c r="B1547" i="8"/>
  <c r="B1573" i="8"/>
  <c r="B1577" i="8"/>
  <c r="B1814" i="8"/>
  <c r="B1743" i="8"/>
  <c r="B1557" i="8"/>
  <c r="B1499" i="8"/>
  <c r="B1683" i="8"/>
  <c r="B1818" i="8"/>
  <c r="B2757" i="8"/>
  <c r="B1516" i="8"/>
  <c r="B1470" i="8"/>
  <c r="B1802" i="8"/>
  <c r="B1578" i="8"/>
  <c r="B1555" i="8"/>
  <c r="B1778" i="8"/>
  <c r="B1523" i="8"/>
  <c r="B1491" i="8"/>
  <c r="B1581" i="8"/>
  <c r="B1495" i="8"/>
  <c r="M41" i="8" l="1"/>
  <c r="L41" i="8"/>
  <c r="A43" i="8"/>
  <c r="F42" i="8"/>
  <c r="D42" i="8"/>
  <c r="E42" i="8"/>
  <c r="B2381" i="8"/>
  <c r="B1753" i="8"/>
  <c r="B1537" i="8"/>
  <c r="B1554" i="8"/>
  <c r="B1848" i="8"/>
  <c r="B1529" i="8"/>
  <c r="B1616" i="8"/>
  <c r="B2795" i="8"/>
  <c r="B1595" i="8"/>
  <c r="B1611" i="8"/>
  <c r="B1551" i="8"/>
  <c r="B1566" i="8"/>
  <c r="B1749" i="8"/>
  <c r="B1484" i="8"/>
  <c r="B1619" i="8"/>
  <c r="B1836" i="8"/>
  <c r="B1504" i="8"/>
  <c r="B1615" i="8"/>
  <c r="B1856" i="8"/>
  <c r="B1500" i="8"/>
  <c r="B1565" i="8"/>
  <c r="B1520" i="8"/>
  <c r="B1593" i="8"/>
  <c r="B1781" i="8"/>
  <c r="B1561" i="8"/>
  <c r="B1840" i="8"/>
  <c r="B1585" i="8"/>
  <c r="B1533" i="8"/>
  <c r="B1721" i="8"/>
  <c r="B1480" i="8"/>
  <c r="B1663" i="8"/>
  <c r="B1524" i="8"/>
  <c r="B1816" i="8"/>
  <c r="B1508" i="8"/>
  <c r="B1852" i="8"/>
  <c r="B1492" i="8"/>
  <c r="B1496" i="8"/>
  <c r="B1488" i="8"/>
  <c r="M42" i="8" l="1"/>
  <c r="L42" i="8"/>
  <c r="A44" i="8"/>
  <c r="D43" i="8"/>
  <c r="E43" i="8"/>
  <c r="F43" i="8"/>
  <c r="B1874" i="8"/>
  <c r="B1530" i="8"/>
  <c r="B1562" i="8"/>
  <c r="B1759" i="8"/>
  <c r="B1623" i="8"/>
  <c r="B1631" i="8"/>
  <c r="B1894" i="8"/>
  <c r="B1654" i="8"/>
  <c r="B1575" i="8"/>
  <c r="B1854" i="8"/>
  <c r="B1819" i="8"/>
  <c r="B1538" i="8"/>
  <c r="B1592" i="8"/>
  <c r="B1657" i="8"/>
  <c r="B1589" i="8"/>
  <c r="B1534" i="8"/>
  <c r="B2833" i="8"/>
  <c r="B1890" i="8"/>
  <c r="B1701" i="8"/>
  <c r="B1571" i="8"/>
  <c r="B1878" i="8"/>
  <c r="B1558" i="8"/>
  <c r="B1522" i="8"/>
  <c r="B1567" i="8"/>
  <c r="B1791" i="8"/>
  <c r="B1653" i="8"/>
  <c r="B1649" i="8"/>
  <c r="B1604" i="8"/>
  <c r="B1526" i="8"/>
  <c r="B1546" i="8"/>
  <c r="B1518" i="8"/>
  <c r="B1599" i="8"/>
  <c r="B1603" i="8"/>
  <c r="B1542" i="8"/>
  <c r="B1787" i="8"/>
  <c r="B1886" i="8"/>
  <c r="B1633" i="8"/>
  <c r="B2419" i="8"/>
  <c r="L43" i="8" l="1"/>
  <c r="M43" i="8"/>
  <c r="A45" i="8"/>
  <c r="E44" i="8"/>
  <c r="F44" i="8"/>
  <c r="D44" i="8"/>
  <c r="B1671" i="8"/>
  <c r="B1687" i="8"/>
  <c r="B1560" i="8"/>
  <c r="B1739" i="8"/>
  <c r="B1627" i="8"/>
  <c r="B1600" i="8"/>
  <c r="B1556" i="8"/>
  <c r="B1857" i="8"/>
  <c r="B1932" i="8"/>
  <c r="B1584" i="8"/>
  <c r="B1691" i="8"/>
  <c r="B1596" i="8"/>
  <c r="B1695" i="8"/>
  <c r="B1669" i="8"/>
  <c r="B1568" i="8"/>
  <c r="B1641" i="8"/>
  <c r="B1924" i="8"/>
  <c r="B1637" i="8"/>
  <c r="B1928" i="8"/>
  <c r="B1892" i="8"/>
  <c r="B1564" i="8"/>
  <c r="B1630" i="8"/>
  <c r="B1829" i="8"/>
  <c r="B1916" i="8"/>
  <c r="B2871" i="8"/>
  <c r="B1613" i="8"/>
  <c r="B1661" i="8"/>
  <c r="B1912" i="8"/>
  <c r="B1825" i="8"/>
  <c r="B2457" i="8"/>
  <c r="B1580" i="8"/>
  <c r="B1642" i="8"/>
  <c r="B1572" i="8"/>
  <c r="B1576" i="8"/>
  <c r="B1692" i="8"/>
  <c r="B1797" i="8"/>
  <c r="B1605" i="8"/>
  <c r="B1609" i="8"/>
  <c r="M44" i="8" l="1"/>
  <c r="L44" i="8"/>
  <c r="D45" i="8"/>
  <c r="E45" i="8"/>
  <c r="F45" i="8"/>
  <c r="A46" i="8"/>
  <c r="B1730" i="8"/>
  <c r="B1643" i="8"/>
  <c r="B1610" i="8"/>
  <c r="B1651" i="8"/>
  <c r="B1668" i="8"/>
  <c r="B1930" i="8"/>
  <c r="B1679" i="8"/>
  <c r="B1634" i="8"/>
  <c r="B1895" i="8"/>
  <c r="B1777" i="8"/>
  <c r="B2495" i="8"/>
  <c r="B1863" i="8"/>
  <c r="B2909" i="8"/>
  <c r="B1602" i="8"/>
  <c r="B1966" i="8"/>
  <c r="B1606" i="8"/>
  <c r="B1729" i="8"/>
  <c r="B1594" i="8"/>
  <c r="B1598" i="8"/>
  <c r="B1835" i="8"/>
  <c r="B1680" i="8"/>
  <c r="B1950" i="8"/>
  <c r="B1954" i="8"/>
  <c r="B1675" i="8"/>
  <c r="B1707" i="8"/>
  <c r="B1622" i="8"/>
  <c r="B1638" i="8"/>
  <c r="B1725" i="8"/>
  <c r="B1647" i="8"/>
  <c r="B1614" i="8"/>
  <c r="B1618" i="8"/>
  <c r="B1699" i="8"/>
  <c r="B1867" i="8"/>
  <c r="B1962" i="8"/>
  <c r="B1970" i="8"/>
  <c r="B1733" i="8"/>
  <c r="B1665" i="8"/>
  <c r="B1709" i="8"/>
  <c r="D46" i="8" l="1"/>
  <c r="E46" i="8"/>
  <c r="F46" i="8"/>
  <c r="A47" i="8"/>
  <c r="M45" i="8"/>
  <c r="L45" i="8"/>
  <c r="B1652" i="8"/>
  <c r="B1660" i="8"/>
  <c r="B1644" i="8"/>
  <c r="B1672" i="8"/>
  <c r="B1689" i="8"/>
  <c r="B1703" i="8"/>
  <c r="B1873" i="8"/>
  <c r="B1685" i="8"/>
  <c r="B1745" i="8"/>
  <c r="B1636" i="8"/>
  <c r="B2533" i="8"/>
  <c r="B1717" i="8"/>
  <c r="B1648" i="8"/>
  <c r="B2004" i="8"/>
  <c r="B1992" i="8"/>
  <c r="B1737" i="8"/>
  <c r="B1763" i="8"/>
  <c r="B1713" i="8"/>
  <c r="B1632" i="8"/>
  <c r="B1640" i="8"/>
  <c r="B1815" i="8"/>
  <c r="B1901" i="8"/>
  <c r="B1771" i="8"/>
  <c r="B1905" i="8"/>
  <c r="B2008" i="8"/>
  <c r="B1988" i="8"/>
  <c r="B1968" i="8"/>
  <c r="B1681" i="8"/>
  <c r="B2000" i="8"/>
  <c r="B1747" i="8"/>
  <c r="B1656" i="8"/>
  <c r="B1676" i="8"/>
  <c r="B1718" i="8"/>
  <c r="B1767" i="8"/>
  <c r="B1706" i="8"/>
  <c r="B2947" i="8"/>
  <c r="B1933" i="8"/>
  <c r="B1768" i="8"/>
  <c r="D47" i="8" l="1"/>
  <c r="A48" i="8"/>
  <c r="E47" i="8"/>
  <c r="F47" i="8"/>
  <c r="M46" i="8"/>
  <c r="L46" i="8"/>
  <c r="B1971" i="8"/>
  <c r="B2026" i="8"/>
  <c r="B1939" i="8"/>
  <c r="B1751" i="8"/>
  <c r="B2042" i="8"/>
  <c r="B1674" i="8"/>
  <c r="B2046" i="8"/>
  <c r="B1801" i="8"/>
  <c r="B1686" i="8"/>
  <c r="B1783" i="8"/>
  <c r="B1727" i="8"/>
  <c r="B1785" i="8"/>
  <c r="B1741" i="8"/>
  <c r="B2038" i="8"/>
  <c r="B1744" i="8"/>
  <c r="B1714" i="8"/>
  <c r="B1719" i="8"/>
  <c r="B1943" i="8"/>
  <c r="B1678" i="8"/>
  <c r="B1775" i="8"/>
  <c r="B1755" i="8"/>
  <c r="B1723" i="8"/>
  <c r="B1710" i="8"/>
  <c r="B1698" i="8"/>
  <c r="B1756" i="8"/>
  <c r="B1853" i="8"/>
  <c r="B2985" i="8"/>
  <c r="B1694" i="8"/>
  <c r="B2006" i="8"/>
  <c r="B1809" i="8"/>
  <c r="B1670" i="8"/>
  <c r="B2030" i="8"/>
  <c r="B1911" i="8"/>
  <c r="B1682" i="8"/>
  <c r="B1690" i="8"/>
  <c r="B1806" i="8"/>
  <c r="B1805" i="8"/>
  <c r="B2571" i="8"/>
  <c r="M47" i="8" l="1"/>
  <c r="L47" i="8"/>
  <c r="A49" i="8"/>
  <c r="D48" i="8"/>
  <c r="F48" i="8"/>
  <c r="E48" i="8"/>
  <c r="B1794" i="8"/>
  <c r="B1793" i="8"/>
  <c r="B1757" i="8"/>
  <c r="B1779" i="8"/>
  <c r="B1789" i="8"/>
  <c r="B1843" i="8"/>
  <c r="B1821" i="8"/>
  <c r="B1732" i="8"/>
  <c r="B1736" i="8"/>
  <c r="B1752" i="8"/>
  <c r="B1823" i="8"/>
  <c r="B1724" i="8"/>
  <c r="B1977" i="8"/>
  <c r="B1844" i="8"/>
  <c r="B1728" i="8"/>
  <c r="B1708" i="8"/>
  <c r="B3023" i="8"/>
  <c r="B1748" i="8"/>
  <c r="B1716" i="8"/>
  <c r="B1782" i="8"/>
  <c r="B1839" i="8"/>
  <c r="B1712" i="8"/>
  <c r="B2064" i="8"/>
  <c r="B1949" i="8"/>
  <c r="B2044" i="8"/>
  <c r="B2609" i="8"/>
  <c r="B1720" i="8"/>
  <c r="B1847" i="8"/>
  <c r="B1891" i="8"/>
  <c r="B1761" i="8"/>
  <c r="B1981" i="8"/>
  <c r="B2076" i="8"/>
  <c r="B2084" i="8"/>
  <c r="B2080" i="8"/>
  <c r="B2068" i="8"/>
  <c r="B1813" i="8"/>
  <c r="B1765" i="8"/>
  <c r="B2009" i="8"/>
  <c r="L48" i="8" l="1"/>
  <c r="M48" i="8"/>
  <c r="D49" i="8"/>
  <c r="E49" i="8"/>
  <c r="F49" i="8"/>
  <c r="A50" i="8"/>
  <c r="B2122" i="8"/>
  <c r="B2015" i="8"/>
  <c r="B1790" i="8"/>
  <c r="B1929" i="8"/>
  <c r="B2082" i="8"/>
  <c r="B1877" i="8"/>
  <c r="B3061" i="8"/>
  <c r="B1881" i="8"/>
  <c r="B1817" i="8"/>
  <c r="B1851" i="8"/>
  <c r="B1987" i="8"/>
  <c r="B1746" i="8"/>
  <c r="B1774" i="8"/>
  <c r="B1827" i="8"/>
  <c r="B1795" i="8"/>
  <c r="B1803" i="8"/>
  <c r="B2114" i="8"/>
  <c r="B1885" i="8"/>
  <c r="B1820" i="8"/>
  <c r="B2019" i="8"/>
  <c r="B2102" i="8"/>
  <c r="B1762" i="8"/>
  <c r="B1831" i="8"/>
  <c r="B1766" i="8"/>
  <c r="B1770" i="8"/>
  <c r="B2047" i="8"/>
  <c r="B1799" i="8"/>
  <c r="B1750" i="8"/>
  <c r="B1786" i="8"/>
  <c r="B1882" i="8"/>
  <c r="B1859" i="8"/>
  <c r="B2106" i="8"/>
  <c r="B1758" i="8"/>
  <c r="B1754" i="8"/>
  <c r="B2118" i="8"/>
  <c r="B2647" i="8"/>
  <c r="B1861" i="8"/>
  <c r="B1832" i="8"/>
  <c r="D50" i="8" l="1"/>
  <c r="A51" i="8"/>
  <c r="F50" i="8"/>
  <c r="E50" i="8"/>
  <c r="M49" i="8"/>
  <c r="L49" i="8"/>
  <c r="B1784" i="8"/>
  <c r="B1919" i="8"/>
  <c r="B1967" i="8"/>
  <c r="B1792" i="8"/>
  <c r="B2057" i="8"/>
  <c r="B1841" i="8"/>
  <c r="B1858" i="8"/>
  <c r="B3099" i="8"/>
  <c r="B1833" i="8"/>
  <c r="B2025" i="8"/>
  <c r="B1828" i="8"/>
  <c r="B1804" i="8"/>
  <c r="B1800" i="8"/>
  <c r="B1923" i="8"/>
  <c r="B1915" i="8"/>
  <c r="B2085" i="8"/>
  <c r="B1899" i="8"/>
  <c r="B1788" i="8"/>
  <c r="B1865" i="8"/>
  <c r="B1889" i="8"/>
  <c r="B2053" i="8"/>
  <c r="B1920" i="8"/>
  <c r="B1796" i="8"/>
  <c r="B2144" i="8"/>
  <c r="B2156" i="8"/>
  <c r="B2140" i="8"/>
  <c r="B2152" i="8"/>
  <c r="B1855" i="8"/>
  <c r="B2120" i="8"/>
  <c r="B2160" i="8"/>
  <c r="B1808" i="8"/>
  <c r="B1824" i="8"/>
  <c r="B2685" i="8"/>
  <c r="B1870" i="8"/>
  <c r="B1897" i="8"/>
  <c r="B1837" i="8"/>
  <c r="B1869" i="8"/>
  <c r="B1812" i="8"/>
  <c r="L50" i="8" l="1"/>
  <c r="M50" i="8"/>
  <c r="D51" i="8"/>
  <c r="A52" i="8"/>
  <c r="E51" i="8"/>
  <c r="F51" i="8"/>
  <c r="B2178" i="8"/>
  <c r="B1958" i="8"/>
  <c r="B1826" i="8"/>
  <c r="B2063" i="8"/>
  <c r="B1879" i="8"/>
  <c r="B2198" i="8"/>
  <c r="B1961" i="8"/>
  <c r="B1957" i="8"/>
  <c r="B2723" i="8"/>
  <c r="B1875" i="8"/>
  <c r="B1862" i="8"/>
  <c r="B2158" i="8"/>
  <c r="B2194" i="8"/>
  <c r="B2091" i="8"/>
  <c r="B1838" i="8"/>
  <c r="B1871" i="8"/>
  <c r="B2095" i="8"/>
  <c r="B1822" i="8"/>
  <c r="B1937" i="8"/>
  <c r="B1907" i="8"/>
  <c r="B1935" i="8"/>
  <c r="B1846" i="8"/>
  <c r="B1927" i="8"/>
  <c r="B2123" i="8"/>
  <c r="B1842" i="8"/>
  <c r="B3137" i="8"/>
  <c r="B1830" i="8"/>
  <c r="B1893" i="8"/>
  <c r="B2182" i="8"/>
  <c r="B1850" i="8"/>
  <c r="B2190" i="8"/>
  <c r="B1834" i="8"/>
  <c r="B1903" i="8"/>
  <c r="B1953" i="8"/>
  <c r="B1866" i="8"/>
  <c r="B2005" i="8"/>
  <c r="B1908" i="8"/>
  <c r="B1896" i="8"/>
  <c r="M51" i="8" l="1"/>
  <c r="L51" i="8"/>
  <c r="A53" i="8"/>
  <c r="F52" i="8"/>
  <c r="E52" i="8"/>
  <c r="D52" i="8"/>
  <c r="B1995" i="8"/>
  <c r="B1888" i="8"/>
  <c r="B1909" i="8"/>
  <c r="B1975" i="8"/>
  <c r="B1999" i="8"/>
  <c r="B1991" i="8"/>
  <c r="B1941" i="8"/>
  <c r="B2220" i="8"/>
  <c r="B1868" i="8"/>
  <c r="B1876" i="8"/>
  <c r="B1900" i="8"/>
  <c r="B1864" i="8"/>
  <c r="B1931" i="8"/>
  <c r="B3175" i="8"/>
  <c r="B2161" i="8"/>
  <c r="B2196" i="8"/>
  <c r="B1965" i="8"/>
  <c r="B2043" i="8"/>
  <c r="B1872" i="8"/>
  <c r="B1884" i="8"/>
  <c r="B1860" i="8"/>
  <c r="B2129" i="8"/>
  <c r="B1913" i="8"/>
  <c r="B2236" i="8"/>
  <c r="B1996" i="8"/>
  <c r="B1945" i="8"/>
  <c r="B1973" i="8"/>
  <c r="B1946" i="8"/>
  <c r="B2101" i="8"/>
  <c r="B1934" i="8"/>
  <c r="B1904" i="8"/>
  <c r="B2228" i="8"/>
  <c r="B1880" i="8"/>
  <c r="B2133" i="8"/>
  <c r="B2232" i="8"/>
  <c r="B2761" i="8"/>
  <c r="B1917" i="8"/>
  <c r="B2216" i="8"/>
  <c r="L52" i="8" l="1"/>
  <c r="M52" i="8"/>
  <c r="F53" i="8"/>
  <c r="D53" i="8"/>
  <c r="E53" i="8"/>
  <c r="A54" i="8"/>
  <c r="B1972" i="8"/>
  <c r="B1955" i="8"/>
  <c r="B1918" i="8"/>
  <c r="B2139" i="8"/>
  <c r="B1951" i="8"/>
  <c r="B1910" i="8"/>
  <c r="B2199" i="8"/>
  <c r="B1938" i="8"/>
  <c r="B1979" i="8"/>
  <c r="B1947" i="8"/>
  <c r="B2799" i="8"/>
  <c r="B2266" i="8"/>
  <c r="B1983" i="8"/>
  <c r="B2167" i="8"/>
  <c r="B3213" i="8"/>
  <c r="B1914" i="8"/>
  <c r="B2029" i="8"/>
  <c r="B1926" i="8"/>
  <c r="B1984" i="8"/>
  <c r="B2081" i="8"/>
  <c r="B2270" i="8"/>
  <c r="B1942" i="8"/>
  <c r="B2011" i="8"/>
  <c r="B2034" i="8"/>
  <c r="B1898" i="8"/>
  <c r="B2003" i="8"/>
  <c r="B1969" i="8"/>
  <c r="B1906" i="8"/>
  <c r="B2037" i="8"/>
  <c r="B2033" i="8"/>
  <c r="B2254" i="8"/>
  <c r="B2171" i="8"/>
  <c r="B2274" i="8"/>
  <c r="B1922" i="8"/>
  <c r="B2234" i="8"/>
  <c r="B1902" i="8"/>
  <c r="B2258" i="8"/>
  <c r="B2013" i="8"/>
  <c r="D54" i="8" l="1"/>
  <c r="A55" i="8"/>
  <c r="F54" i="8"/>
  <c r="E54" i="8"/>
  <c r="L53" i="8"/>
  <c r="M53" i="8"/>
  <c r="B1960" i="8"/>
  <c r="B2072" i="8"/>
  <c r="B1976" i="8"/>
  <c r="B2007" i="8"/>
  <c r="B2022" i="8"/>
  <c r="B3251" i="8"/>
  <c r="B2837" i="8"/>
  <c r="B2237" i="8"/>
  <c r="B2051" i="8"/>
  <c r="B2304" i="8"/>
  <c r="B2071" i="8"/>
  <c r="B2205" i="8"/>
  <c r="B2292" i="8"/>
  <c r="B2177" i="8"/>
  <c r="B1940" i="8"/>
  <c r="B2041" i="8"/>
  <c r="B1980" i="8"/>
  <c r="B1964" i="8"/>
  <c r="B1985" i="8"/>
  <c r="B1948" i="8"/>
  <c r="B1956" i="8"/>
  <c r="B2209" i="8"/>
  <c r="B2119" i="8"/>
  <c r="B2296" i="8"/>
  <c r="B2075" i="8"/>
  <c r="B2067" i="8"/>
  <c r="B2017" i="8"/>
  <c r="B1993" i="8"/>
  <c r="B1944" i="8"/>
  <c r="B1952" i="8"/>
  <c r="B2312" i="8"/>
  <c r="B2049" i="8"/>
  <c r="B2272" i="8"/>
  <c r="B1936" i="8"/>
  <c r="B2308" i="8"/>
  <c r="B2021" i="8"/>
  <c r="B1989" i="8"/>
  <c r="B2010" i="8"/>
  <c r="M54" i="8" l="1"/>
  <c r="L54" i="8"/>
  <c r="D55" i="8"/>
  <c r="F55" i="8"/>
  <c r="A56" i="8"/>
  <c r="E55" i="8"/>
  <c r="B2330" i="8"/>
  <c r="B2027" i="8"/>
  <c r="B1982" i="8"/>
  <c r="B1994" i="8"/>
  <c r="B2018" i="8"/>
  <c r="B2215" i="8"/>
  <c r="B2275" i="8"/>
  <c r="B2045" i="8"/>
  <c r="B2113" i="8"/>
  <c r="B2087" i="8"/>
  <c r="B1986" i="8"/>
  <c r="B2079" i="8"/>
  <c r="B2014" i="8"/>
  <c r="B2875" i="8"/>
  <c r="B2243" i="8"/>
  <c r="B3289" i="8"/>
  <c r="B2342" i="8"/>
  <c r="B2110" i="8"/>
  <c r="B2031" i="8"/>
  <c r="B2334" i="8"/>
  <c r="B2023" i="8"/>
  <c r="B2346" i="8"/>
  <c r="B2350" i="8"/>
  <c r="B2157" i="8"/>
  <c r="B2048" i="8"/>
  <c r="B1974" i="8"/>
  <c r="B1990" i="8"/>
  <c r="B2247" i="8"/>
  <c r="B2002" i="8"/>
  <c r="B1978" i="8"/>
  <c r="B2060" i="8"/>
  <c r="B1998" i="8"/>
  <c r="B2310" i="8"/>
  <c r="B2059" i="8"/>
  <c r="B2055" i="8"/>
  <c r="B2105" i="8"/>
  <c r="B2109" i="8"/>
  <c r="B2089" i="8"/>
  <c r="M55" i="8" l="1"/>
  <c r="L55" i="8"/>
  <c r="F56" i="8"/>
  <c r="E56" i="8"/>
  <c r="A57" i="8"/>
  <c r="D56" i="8"/>
  <c r="B2151" i="8"/>
  <c r="B2020" i="8"/>
  <c r="B2143" i="8"/>
  <c r="B2285" i="8"/>
  <c r="B2195" i="8"/>
  <c r="B2083" i="8"/>
  <c r="B2253" i="8"/>
  <c r="B2086" i="8"/>
  <c r="B2052" i="8"/>
  <c r="B2036" i="8"/>
  <c r="B3327" i="8"/>
  <c r="B2117" i="8"/>
  <c r="B2065" i="8"/>
  <c r="B2061" i="8"/>
  <c r="B2348" i="8"/>
  <c r="B2372" i="8"/>
  <c r="B2098" i="8"/>
  <c r="B2388" i="8"/>
  <c r="B2281" i="8"/>
  <c r="B2313" i="8"/>
  <c r="B2056" i="8"/>
  <c r="B2368" i="8"/>
  <c r="B2380" i="8"/>
  <c r="B2040" i="8"/>
  <c r="B2093" i="8"/>
  <c r="B2028" i="8"/>
  <c r="B2069" i="8"/>
  <c r="B2024" i="8"/>
  <c r="B2147" i="8"/>
  <c r="B2127" i="8"/>
  <c r="B2148" i="8"/>
  <c r="B2913" i="8"/>
  <c r="B2097" i="8"/>
  <c r="B2016" i="8"/>
  <c r="B2012" i="8"/>
  <c r="B2384" i="8"/>
  <c r="B2125" i="8"/>
  <c r="B2032" i="8"/>
  <c r="E57" i="8" l="1"/>
  <c r="F57" i="8"/>
  <c r="D57" i="8"/>
  <c r="A58" i="8"/>
  <c r="L56" i="8"/>
  <c r="M56" i="8"/>
  <c r="B2951" i="8"/>
  <c r="B2410" i="8"/>
  <c r="B2163" i="8"/>
  <c r="B2135" i="8"/>
  <c r="B2186" i="8"/>
  <c r="B2107" i="8"/>
  <c r="B2319" i="8"/>
  <c r="B3365" i="8"/>
  <c r="B2291" i="8"/>
  <c r="B2386" i="8"/>
  <c r="B2181" i="8"/>
  <c r="B2066" i="8"/>
  <c r="B2099" i="8"/>
  <c r="B2074" i="8"/>
  <c r="B2058" i="8"/>
  <c r="B2165" i="8"/>
  <c r="B2406" i="8"/>
  <c r="B2426" i="8"/>
  <c r="B2121" i="8"/>
  <c r="B2131" i="8"/>
  <c r="B2136" i="8"/>
  <c r="B2090" i="8"/>
  <c r="B2233" i="8"/>
  <c r="B2418" i="8"/>
  <c r="B2422" i="8"/>
  <c r="B2050" i="8"/>
  <c r="B2094" i="8"/>
  <c r="B2103" i="8"/>
  <c r="B2185" i="8"/>
  <c r="B2070" i="8"/>
  <c r="B2054" i="8"/>
  <c r="B2062" i="8"/>
  <c r="B2078" i="8"/>
  <c r="B2351" i="8"/>
  <c r="B2155" i="8"/>
  <c r="B2124" i="8"/>
  <c r="B2323" i="8"/>
  <c r="B2189" i="8"/>
  <c r="D58" i="8" l="1"/>
  <c r="E58" i="8"/>
  <c r="F58" i="8"/>
  <c r="A59" i="8"/>
  <c r="L57" i="8"/>
  <c r="M57" i="8"/>
  <c r="B2092" i="8"/>
  <c r="B2271" i="8"/>
  <c r="B2361" i="8"/>
  <c r="B2116" i="8"/>
  <c r="B2223" i="8"/>
  <c r="B2460" i="8"/>
  <c r="B2174" i="8"/>
  <c r="B2444" i="8"/>
  <c r="B2112" i="8"/>
  <c r="B3403" i="8"/>
  <c r="B2173" i="8"/>
  <c r="B2162" i="8"/>
  <c r="B2100" i="8"/>
  <c r="B2456" i="8"/>
  <c r="B2203" i="8"/>
  <c r="B2219" i="8"/>
  <c r="B2357" i="8"/>
  <c r="B2141" i="8"/>
  <c r="B2169" i="8"/>
  <c r="B2137" i="8"/>
  <c r="B2201" i="8"/>
  <c r="B2104" i="8"/>
  <c r="B2424" i="8"/>
  <c r="B2448" i="8"/>
  <c r="B2145" i="8"/>
  <c r="B2193" i="8"/>
  <c r="B2159" i="8"/>
  <c r="B2227" i="8"/>
  <c r="B2389" i="8"/>
  <c r="B2108" i="8"/>
  <c r="B2088" i="8"/>
  <c r="B2128" i="8"/>
  <c r="B2464" i="8"/>
  <c r="B2096" i="8"/>
  <c r="B2329" i="8"/>
  <c r="B2989" i="8"/>
  <c r="B2132" i="8"/>
  <c r="B2224" i="8"/>
  <c r="D59" i="8" l="1"/>
  <c r="A60" i="8"/>
  <c r="F59" i="8"/>
  <c r="E59" i="8"/>
  <c r="L58" i="8"/>
  <c r="M58" i="8"/>
  <c r="B2427" i="8"/>
  <c r="B2146" i="8"/>
  <c r="B2231" i="8"/>
  <c r="B2142" i="8"/>
  <c r="B2179" i="8"/>
  <c r="B2170" i="8"/>
  <c r="B2494" i="8"/>
  <c r="B3441" i="8"/>
  <c r="B2482" i="8"/>
  <c r="B2154" i="8"/>
  <c r="B2502" i="8"/>
  <c r="B2265" i="8"/>
  <c r="B2134" i="8"/>
  <c r="B2183" i="8"/>
  <c r="B2239" i="8"/>
  <c r="B2395" i="8"/>
  <c r="B2138" i="8"/>
  <c r="B2399" i="8"/>
  <c r="B2212" i="8"/>
  <c r="B2175" i="8"/>
  <c r="B2309" i="8"/>
  <c r="B2166" i="8"/>
  <c r="B2257" i="8"/>
  <c r="B2486" i="8"/>
  <c r="B2200" i="8"/>
  <c r="B2498" i="8"/>
  <c r="B2126" i="8"/>
  <c r="B2207" i="8"/>
  <c r="B2241" i="8"/>
  <c r="B2211" i="8"/>
  <c r="B2261" i="8"/>
  <c r="B2130" i="8"/>
  <c r="B3027" i="8"/>
  <c r="B2367" i="8"/>
  <c r="B2262" i="8"/>
  <c r="B2197" i="8"/>
  <c r="B2462" i="8"/>
  <c r="B2150" i="8"/>
  <c r="M59" i="8" l="1"/>
  <c r="L59" i="8"/>
  <c r="A61" i="8"/>
  <c r="F60" i="8"/>
  <c r="E60" i="8"/>
  <c r="D60" i="8"/>
  <c r="B2500" i="8"/>
  <c r="B3065" i="8"/>
  <c r="B2279" i="8"/>
  <c r="B2238" i="8"/>
  <c r="B2347" i="8"/>
  <c r="B2437" i="8"/>
  <c r="B2433" i="8"/>
  <c r="B2303" i="8"/>
  <c r="B3479" i="8"/>
  <c r="B2180" i="8"/>
  <c r="B2235" i="8"/>
  <c r="B2168" i="8"/>
  <c r="B2245" i="8"/>
  <c r="B2524" i="8"/>
  <c r="B2277" i="8"/>
  <c r="B2540" i="8"/>
  <c r="B2532" i="8"/>
  <c r="B2269" i="8"/>
  <c r="B2213" i="8"/>
  <c r="B2299" i="8"/>
  <c r="B2164" i="8"/>
  <c r="B2295" i="8"/>
  <c r="B2250" i="8"/>
  <c r="B2221" i="8"/>
  <c r="B2192" i="8"/>
  <c r="B2208" i="8"/>
  <c r="B2300" i="8"/>
  <c r="B2184" i="8"/>
  <c r="B2405" i="8"/>
  <c r="B2249" i="8"/>
  <c r="B2536" i="8"/>
  <c r="B2176" i="8"/>
  <c r="B2172" i="8"/>
  <c r="B2520" i="8"/>
  <c r="B2465" i="8"/>
  <c r="B2188" i="8"/>
  <c r="B2204" i="8"/>
  <c r="B2217" i="8"/>
  <c r="L60" i="8" l="1"/>
  <c r="M60" i="8"/>
  <c r="F61" i="8"/>
  <c r="A62" i="8"/>
  <c r="D61" i="8"/>
  <c r="E61" i="8"/>
  <c r="B2242" i="8"/>
  <c r="B2210" i="8"/>
  <c r="B2230" i="8"/>
  <c r="B2333" i="8"/>
  <c r="B2307" i="8"/>
  <c r="B2206" i="8"/>
  <c r="B2341" i="8"/>
  <c r="B2276" i="8"/>
  <c r="B2222" i="8"/>
  <c r="B2259" i="8"/>
  <c r="B2202" i="8"/>
  <c r="B2570" i="8"/>
  <c r="B2273" i="8"/>
  <c r="B2317" i="8"/>
  <c r="B2214" i="8"/>
  <c r="B2471" i="8"/>
  <c r="B2337" i="8"/>
  <c r="B2578" i="8"/>
  <c r="B2562" i="8"/>
  <c r="B2218" i="8"/>
  <c r="B2475" i="8"/>
  <c r="B3103" i="8"/>
  <c r="B2226" i="8"/>
  <c r="B2574" i="8"/>
  <c r="B2338" i="8"/>
  <c r="B2255" i="8"/>
  <c r="B2558" i="8"/>
  <c r="B2287" i="8"/>
  <c r="B2246" i="8"/>
  <c r="B2251" i="8"/>
  <c r="B2315" i="8"/>
  <c r="B2283" i="8"/>
  <c r="B2385" i="8"/>
  <c r="B2538" i="8"/>
  <c r="B2443" i="8"/>
  <c r="B2503" i="8"/>
  <c r="B2288" i="8"/>
  <c r="B3517" i="8"/>
  <c r="M61" i="8" l="1"/>
  <c r="L61" i="8"/>
  <c r="D62" i="8"/>
  <c r="F62" i="8"/>
  <c r="A63" i="8"/>
  <c r="E62" i="8"/>
  <c r="B2376" i="8"/>
  <c r="B2513" i="8"/>
  <c r="B2375" i="8"/>
  <c r="B2311" i="8"/>
  <c r="B2371" i="8"/>
  <c r="B2260" i="8"/>
  <c r="B2244" i="8"/>
  <c r="B2541" i="8"/>
  <c r="B2321" i="8"/>
  <c r="B2325" i="8"/>
  <c r="B2509" i="8"/>
  <c r="B2608" i="8"/>
  <c r="B2612" i="8"/>
  <c r="B2256" i="8"/>
  <c r="B2314" i="8"/>
  <c r="B2268" i="8"/>
  <c r="B2481" i="8"/>
  <c r="B2353" i="8"/>
  <c r="B2596" i="8"/>
  <c r="B2600" i="8"/>
  <c r="B2326" i="8"/>
  <c r="B2264" i="8"/>
  <c r="B2248" i="8"/>
  <c r="B2423" i="8"/>
  <c r="B2284" i="8"/>
  <c r="B2252" i="8"/>
  <c r="B2240" i="8"/>
  <c r="B2576" i="8"/>
  <c r="B2289" i="8"/>
  <c r="B2293" i="8"/>
  <c r="B3141" i="8"/>
  <c r="B2616" i="8"/>
  <c r="B2355" i="8"/>
  <c r="B2297" i="8"/>
  <c r="B2379" i="8"/>
  <c r="B2345" i="8"/>
  <c r="B3555" i="8"/>
  <c r="B2280" i="8"/>
  <c r="L62" i="8" l="1"/>
  <c r="M62" i="8"/>
  <c r="D63" i="8"/>
  <c r="A64" i="8"/>
  <c r="E63" i="8"/>
  <c r="F63" i="8"/>
  <c r="B2349" i="8"/>
  <c r="B2322" i="8"/>
  <c r="B2364" i="8"/>
  <c r="B2634" i="8"/>
  <c r="B2352" i="8"/>
  <c r="B2646" i="8"/>
  <c r="B2579" i="8"/>
  <c r="B2391" i="8"/>
  <c r="B2294" i="8"/>
  <c r="B2282" i="8"/>
  <c r="B2413" i="8"/>
  <c r="B2383" i="8"/>
  <c r="B2547" i="8"/>
  <c r="B2327" i="8"/>
  <c r="B2461" i="8"/>
  <c r="B2654" i="8"/>
  <c r="B2614" i="8"/>
  <c r="B2417" i="8"/>
  <c r="B3179" i="8"/>
  <c r="B2278" i="8"/>
  <c r="B2286" i="8"/>
  <c r="B2363" i="8"/>
  <c r="B2298" i="8"/>
  <c r="B2519" i="8"/>
  <c r="B2650" i="8"/>
  <c r="B2551" i="8"/>
  <c r="B3593" i="8"/>
  <c r="B2335" i="8"/>
  <c r="B2331" i="8"/>
  <c r="B2290" i="8"/>
  <c r="B2302" i="8"/>
  <c r="B2638" i="8"/>
  <c r="B2306" i="8"/>
  <c r="B2359" i="8"/>
  <c r="B2409" i="8"/>
  <c r="B2393" i="8"/>
  <c r="B2318" i="8"/>
  <c r="B2414" i="8"/>
  <c r="M63" i="8" l="1"/>
  <c r="L63" i="8"/>
  <c r="A65" i="8"/>
  <c r="F64" i="8"/>
  <c r="E64" i="8"/>
  <c r="D64" i="8"/>
  <c r="B2672" i="8"/>
  <c r="B2365" i="8"/>
  <c r="B2617" i="8"/>
  <c r="B2369" i="8"/>
  <c r="B3217" i="8"/>
  <c r="B2499" i="8"/>
  <c r="B2455" i="8"/>
  <c r="B2320" i="8"/>
  <c r="B2402" i="8"/>
  <c r="B2688" i="8"/>
  <c r="B2344" i="8"/>
  <c r="B2451" i="8"/>
  <c r="B2373" i="8"/>
  <c r="B3631" i="8"/>
  <c r="B2652" i="8"/>
  <c r="B2585" i="8"/>
  <c r="B2684" i="8"/>
  <c r="B2340" i="8"/>
  <c r="B2324" i="8"/>
  <c r="B2332" i="8"/>
  <c r="B2360" i="8"/>
  <c r="B2356" i="8"/>
  <c r="B2676" i="8"/>
  <c r="B2431" i="8"/>
  <c r="B2447" i="8"/>
  <c r="B2336" i="8"/>
  <c r="B2589" i="8"/>
  <c r="B2401" i="8"/>
  <c r="B2692" i="8"/>
  <c r="B2421" i="8"/>
  <c r="B2429" i="8"/>
  <c r="B2387" i="8"/>
  <c r="B2557" i="8"/>
  <c r="B2452" i="8"/>
  <c r="B2397" i="8"/>
  <c r="B2328" i="8"/>
  <c r="B2316" i="8"/>
  <c r="B2390" i="8"/>
  <c r="M64" i="8" l="1"/>
  <c r="L64" i="8"/>
  <c r="D65" i="8"/>
  <c r="E65" i="8"/>
  <c r="F65" i="8"/>
  <c r="A66" i="8"/>
  <c r="B2362" i="8"/>
  <c r="B2485" i="8"/>
  <c r="B2493" i="8"/>
  <c r="B2655" i="8"/>
  <c r="B2537" i="8"/>
  <c r="B2403" i="8"/>
  <c r="B2378" i="8"/>
  <c r="B3669" i="8"/>
  <c r="B2726" i="8"/>
  <c r="B2595" i="8"/>
  <c r="B2469" i="8"/>
  <c r="B2398" i="8"/>
  <c r="B2411" i="8"/>
  <c r="B2440" i="8"/>
  <c r="B3255" i="8"/>
  <c r="B2382" i="8"/>
  <c r="B2366" i="8"/>
  <c r="B2627" i="8"/>
  <c r="B2354" i="8"/>
  <c r="B2425" i="8"/>
  <c r="B2439" i="8"/>
  <c r="B2435" i="8"/>
  <c r="B2714" i="8"/>
  <c r="B2722" i="8"/>
  <c r="B2428" i="8"/>
  <c r="B2394" i="8"/>
  <c r="B2370" i="8"/>
  <c r="B2623" i="8"/>
  <c r="B2489" i="8"/>
  <c r="B2407" i="8"/>
  <c r="B2730" i="8"/>
  <c r="B2690" i="8"/>
  <c r="B2467" i="8"/>
  <c r="B2490" i="8"/>
  <c r="B2459" i="8"/>
  <c r="B2374" i="8"/>
  <c r="B2358" i="8"/>
  <c r="B2710" i="8"/>
  <c r="D66" i="8" l="1"/>
  <c r="F66" i="8"/>
  <c r="A67" i="8"/>
  <c r="E66" i="8"/>
  <c r="M65" i="8"/>
  <c r="L65" i="8"/>
  <c r="B2477" i="8"/>
  <c r="B2404" i="8"/>
  <c r="B2449" i="8"/>
  <c r="B2764" i="8"/>
  <c r="B2466" i="8"/>
  <c r="B2527" i="8"/>
  <c r="B2412" i="8"/>
  <c r="B3707" i="8"/>
  <c r="B2497" i="8"/>
  <c r="B2768" i="8"/>
  <c r="B2752" i="8"/>
  <c r="B2392" i="8"/>
  <c r="B3293" i="8"/>
  <c r="B2416" i="8"/>
  <c r="B2505" i="8"/>
  <c r="B2575" i="8"/>
  <c r="B2728" i="8"/>
  <c r="B2420" i="8"/>
  <c r="B2661" i="8"/>
  <c r="B2408" i="8"/>
  <c r="B2507" i="8"/>
  <c r="B2693" i="8"/>
  <c r="B2523" i="8"/>
  <c r="B2396" i="8"/>
  <c r="B2436" i="8"/>
  <c r="B2463" i="8"/>
  <c r="B2528" i="8"/>
  <c r="B2445" i="8"/>
  <c r="B2432" i="8"/>
  <c r="B2473" i="8"/>
  <c r="B2633" i="8"/>
  <c r="B2441" i="8"/>
  <c r="B2400" i="8"/>
  <c r="B2760" i="8"/>
  <c r="B2748" i="8"/>
  <c r="B2665" i="8"/>
  <c r="B2478" i="8"/>
  <c r="B2531" i="8"/>
  <c r="L66" i="8" l="1"/>
  <c r="M66" i="8"/>
  <c r="D67" i="8"/>
  <c r="A68" i="8"/>
  <c r="E67" i="8"/>
  <c r="F67" i="8"/>
  <c r="B2438" i="8"/>
  <c r="B3745" i="8"/>
  <c r="B2504" i="8"/>
  <c r="B2703" i="8"/>
  <c r="B2613" i="8"/>
  <c r="B2479" i="8"/>
  <c r="B2483" i="8"/>
  <c r="B2434" i="8"/>
  <c r="B2446" i="8"/>
  <c r="B2430" i="8"/>
  <c r="B2487" i="8"/>
  <c r="B2766" i="8"/>
  <c r="B2535" i="8"/>
  <c r="B2786" i="8"/>
  <c r="B2671" i="8"/>
  <c r="B2566" i="8"/>
  <c r="B2561" i="8"/>
  <c r="B2699" i="8"/>
  <c r="B2790" i="8"/>
  <c r="B2545" i="8"/>
  <c r="B3331" i="8"/>
  <c r="B2543" i="8"/>
  <c r="B2450" i="8"/>
  <c r="B2442" i="8"/>
  <c r="B2516" i="8"/>
  <c r="B2802" i="8"/>
  <c r="B2470" i="8"/>
  <c r="B2798" i="8"/>
  <c r="B2501" i="8"/>
  <c r="B2731" i="8"/>
  <c r="B2565" i="8"/>
  <c r="B2474" i="8"/>
  <c r="B2569" i="8"/>
  <c r="B2511" i="8"/>
  <c r="B2458" i="8"/>
  <c r="B2454" i="8"/>
  <c r="B2806" i="8"/>
  <c r="B2515" i="8"/>
  <c r="M67" i="8" l="1"/>
  <c r="L67" i="8"/>
  <c r="F68" i="8"/>
  <c r="E68" i="8"/>
  <c r="A69" i="8"/>
  <c r="D68" i="8"/>
  <c r="B2472" i="8"/>
  <c r="B2741" i="8"/>
  <c r="B2769" i="8"/>
  <c r="B2840" i="8"/>
  <c r="B2604" i="8"/>
  <c r="B2804" i="8"/>
  <c r="B2512" i="8"/>
  <c r="B2554" i="8"/>
  <c r="B3369" i="8"/>
  <c r="B2525" i="8"/>
  <c r="B2521" i="8"/>
  <c r="B2542" i="8"/>
  <c r="B2492" i="8"/>
  <c r="B2539" i="8"/>
  <c r="B2828" i="8"/>
  <c r="B2709" i="8"/>
  <c r="B2844" i="8"/>
  <c r="B2480" i="8"/>
  <c r="B2737" i="8"/>
  <c r="B2468" i="8"/>
  <c r="B2517" i="8"/>
  <c r="B2836" i="8"/>
  <c r="B2583" i="8"/>
  <c r="B2824" i="8"/>
  <c r="B3783" i="8"/>
  <c r="B2607" i="8"/>
  <c r="B2581" i="8"/>
  <c r="B2496" i="8"/>
  <c r="B2553" i="8"/>
  <c r="B2549" i="8"/>
  <c r="B2508" i="8"/>
  <c r="B2488" i="8"/>
  <c r="B2573" i="8"/>
  <c r="B2484" i="8"/>
  <c r="B2651" i="8"/>
  <c r="B2476" i="8"/>
  <c r="B2603" i="8"/>
  <c r="B2599" i="8"/>
  <c r="D69" i="8" l="1"/>
  <c r="F69" i="8"/>
  <c r="A70" i="8"/>
  <c r="E69" i="8"/>
  <c r="M68" i="8"/>
  <c r="L68" i="8"/>
  <c r="B2641" i="8"/>
  <c r="B2619" i="8"/>
  <c r="B2807" i="8"/>
  <c r="B2611" i="8"/>
  <c r="B2559" i="8"/>
  <c r="B2775" i="8"/>
  <c r="B2866" i="8"/>
  <c r="B2550" i="8"/>
  <c r="B2645" i="8"/>
  <c r="B2874" i="8"/>
  <c r="B2577" i="8"/>
  <c r="B2842" i="8"/>
  <c r="B2779" i="8"/>
  <c r="B2587" i="8"/>
  <c r="B2518" i="8"/>
  <c r="B2563" i="8"/>
  <c r="B3821" i="8"/>
  <c r="B2882" i="8"/>
  <c r="B3407" i="8"/>
  <c r="B2642" i="8"/>
  <c r="B2591" i="8"/>
  <c r="B2555" i="8"/>
  <c r="B2530" i="8"/>
  <c r="B2510" i="8"/>
  <c r="B2546" i="8"/>
  <c r="B2862" i="8"/>
  <c r="B2747" i="8"/>
  <c r="B2580" i="8"/>
  <c r="B2592" i="8"/>
  <c r="B2878" i="8"/>
  <c r="B2621" i="8"/>
  <c r="B2514" i="8"/>
  <c r="B2689" i="8"/>
  <c r="B2637" i="8"/>
  <c r="B2534" i="8"/>
  <c r="B2522" i="8"/>
  <c r="B2526" i="8"/>
  <c r="B2506" i="8"/>
  <c r="L69" i="8" l="1"/>
  <c r="M69" i="8"/>
  <c r="A71" i="8"/>
  <c r="F70" i="8"/>
  <c r="D70" i="8"/>
  <c r="E70" i="8"/>
  <c r="B2900" i="8"/>
  <c r="B2564" i="8"/>
  <c r="B2727" i="8"/>
  <c r="B2584" i="8"/>
  <c r="B2629" i="8"/>
  <c r="B3859" i="8"/>
  <c r="B2625" i="8"/>
  <c r="B2588" i="8"/>
  <c r="B2649" i="8"/>
  <c r="B2630" i="8"/>
  <c r="B2912" i="8"/>
  <c r="B2916" i="8"/>
  <c r="B2560" i="8"/>
  <c r="B2552" i="8"/>
  <c r="B2548" i="8"/>
  <c r="B2680" i="8"/>
  <c r="B2683" i="8"/>
  <c r="B2845" i="8"/>
  <c r="B2817" i="8"/>
  <c r="B2904" i="8"/>
  <c r="B2618" i="8"/>
  <c r="B2572" i="8"/>
  <c r="B2659" i="8"/>
  <c r="B2785" i="8"/>
  <c r="B2568" i="8"/>
  <c r="B2601" i="8"/>
  <c r="B3445" i="8"/>
  <c r="B2880" i="8"/>
  <c r="B2813" i="8"/>
  <c r="B2657" i="8"/>
  <c r="B2920" i="8"/>
  <c r="B2544" i="8"/>
  <c r="B2675" i="8"/>
  <c r="B2593" i="8"/>
  <c r="B2556" i="8"/>
  <c r="B2615" i="8"/>
  <c r="B2597" i="8"/>
  <c r="B2679" i="8"/>
  <c r="L70" i="8" l="1"/>
  <c r="M70" i="8"/>
  <c r="F71" i="8"/>
  <c r="A72" i="8"/>
  <c r="D71" i="8"/>
  <c r="E71" i="8"/>
  <c r="B2631" i="8"/>
  <c r="B2823" i="8"/>
  <c r="B2942" i="8"/>
  <c r="B2954" i="8"/>
  <c r="B2622" i="8"/>
  <c r="B2718" i="8"/>
  <c r="B2626" i="8"/>
  <c r="B2855" i="8"/>
  <c r="B2586" i="8"/>
  <c r="B2950" i="8"/>
  <c r="B2663" i="8"/>
  <c r="B2765" i="8"/>
  <c r="B2695" i="8"/>
  <c r="B2697" i="8"/>
  <c r="B2851" i="8"/>
  <c r="B2918" i="8"/>
  <c r="B2590" i="8"/>
  <c r="B2668" i="8"/>
  <c r="B3897" i="8"/>
  <c r="B2602" i="8"/>
  <c r="B2635" i="8"/>
  <c r="B2713" i="8"/>
  <c r="B2883" i="8"/>
  <c r="B2610" i="8"/>
  <c r="B2594" i="8"/>
  <c r="B2958" i="8"/>
  <c r="B3483" i="8"/>
  <c r="B2606" i="8"/>
  <c r="B2656" i="8"/>
  <c r="B2721" i="8"/>
  <c r="B2598" i="8"/>
  <c r="B2687" i="8"/>
  <c r="B2667" i="8"/>
  <c r="B2938" i="8"/>
  <c r="B2582" i="8"/>
  <c r="B2639" i="8"/>
  <c r="B2653" i="8"/>
  <c r="B2717" i="8"/>
  <c r="L71" i="8" l="1"/>
  <c r="M71" i="8"/>
  <c r="F72" i="8"/>
  <c r="D72" i="8"/>
  <c r="E72" i="8"/>
  <c r="A73" i="8"/>
  <c r="B2725" i="8"/>
  <c r="B2644" i="8"/>
  <c r="B2648" i="8"/>
  <c r="B2640" i="8"/>
  <c r="B2803" i="8"/>
  <c r="B2893" i="8"/>
  <c r="B2660" i="8"/>
  <c r="B2861" i="8"/>
  <c r="B2632" i="8"/>
  <c r="B2733" i="8"/>
  <c r="B2694" i="8"/>
  <c r="B2620" i="8"/>
  <c r="B2921" i="8"/>
  <c r="B2889" i="8"/>
  <c r="B2664" i="8"/>
  <c r="B3935" i="8"/>
  <c r="B2624" i="8"/>
  <c r="B2705" i="8"/>
  <c r="B2673" i="8"/>
  <c r="B2677" i="8"/>
  <c r="B2636" i="8"/>
  <c r="B3521" i="8"/>
  <c r="B2701" i="8"/>
  <c r="B2992" i="8"/>
  <c r="B2755" i="8"/>
  <c r="B2759" i="8"/>
  <c r="B2751" i="8"/>
  <c r="B2735" i="8"/>
  <c r="B2756" i="8"/>
  <c r="B2691" i="8"/>
  <c r="B2628" i="8"/>
  <c r="B2956" i="8"/>
  <c r="B2976" i="8"/>
  <c r="B2996" i="8"/>
  <c r="B2706" i="8"/>
  <c r="B2988" i="8"/>
  <c r="B2980" i="8"/>
  <c r="B2669" i="8"/>
  <c r="A74" i="8" l="1"/>
  <c r="F73" i="8"/>
  <c r="D73" i="8"/>
  <c r="E73" i="8"/>
  <c r="L72" i="8"/>
  <c r="M72" i="8"/>
  <c r="B2678" i="8"/>
  <c r="B2927" i="8"/>
  <c r="B3026" i="8"/>
  <c r="B2994" i="8"/>
  <c r="B3030" i="8"/>
  <c r="B2715" i="8"/>
  <c r="B3973" i="8"/>
  <c r="B2771" i="8"/>
  <c r="B2773" i="8"/>
  <c r="B2959" i="8"/>
  <c r="B2670" i="8"/>
  <c r="B2698" i="8"/>
  <c r="B2686" i="8"/>
  <c r="B3014" i="8"/>
  <c r="B2793" i="8"/>
  <c r="B2711" i="8"/>
  <c r="B2674" i="8"/>
  <c r="B2658" i="8"/>
  <c r="B2899" i="8"/>
  <c r="B2931" i="8"/>
  <c r="B2682" i="8"/>
  <c r="B3018" i="8"/>
  <c r="B2794" i="8"/>
  <c r="B2662" i="8"/>
  <c r="B2744" i="8"/>
  <c r="B2789" i="8"/>
  <c r="B2739" i="8"/>
  <c r="B2666" i="8"/>
  <c r="B2707" i="8"/>
  <c r="B3034" i="8"/>
  <c r="B2729" i="8"/>
  <c r="B2743" i="8"/>
  <c r="B2732" i="8"/>
  <c r="B2841" i="8"/>
  <c r="B2763" i="8"/>
  <c r="B2797" i="8"/>
  <c r="B3559" i="8"/>
  <c r="B2702" i="8"/>
  <c r="L73" i="8" l="1"/>
  <c r="M73" i="8"/>
  <c r="F74" i="8"/>
  <c r="D74" i="8"/>
  <c r="A75" i="8"/>
  <c r="E74" i="8"/>
  <c r="B2832" i="8"/>
  <c r="B2937" i="8"/>
  <c r="B2831" i="8"/>
  <c r="B2708" i="8"/>
  <c r="B4011" i="8"/>
  <c r="B3064" i="8"/>
  <c r="B3597" i="8"/>
  <c r="B2827" i="8"/>
  <c r="B2696" i="8"/>
  <c r="B2997" i="8"/>
  <c r="B2753" i="8"/>
  <c r="B2965" i="8"/>
  <c r="B2767" i="8"/>
  <c r="B3072" i="8"/>
  <c r="B3052" i="8"/>
  <c r="B2770" i="8"/>
  <c r="B2720" i="8"/>
  <c r="B2712" i="8"/>
  <c r="B2724" i="8"/>
  <c r="B2811" i="8"/>
  <c r="B2716" i="8"/>
  <c r="B3056" i="8"/>
  <c r="B2745" i="8"/>
  <c r="B2782" i="8"/>
  <c r="B3068" i="8"/>
  <c r="B2801" i="8"/>
  <c r="B2740" i="8"/>
  <c r="B2781" i="8"/>
  <c r="B2704" i="8"/>
  <c r="B2700" i="8"/>
  <c r="B2969" i="8"/>
  <c r="B2749" i="8"/>
  <c r="B2736" i="8"/>
  <c r="B2809" i="8"/>
  <c r="B2777" i="8"/>
  <c r="B2835" i="8"/>
  <c r="B2879" i="8"/>
  <c r="B3032" i="8"/>
  <c r="L74" i="8" l="1"/>
  <c r="M74" i="8"/>
  <c r="A76" i="8"/>
  <c r="F75" i="8"/>
  <c r="D75" i="8"/>
  <c r="E75" i="8"/>
  <c r="B2849" i="8"/>
  <c r="B2865" i="8"/>
  <c r="B2742" i="8"/>
  <c r="B2808" i="8"/>
  <c r="B3003" i="8"/>
  <c r="B2746" i="8"/>
  <c r="B2873" i="8"/>
  <c r="B2787" i="8"/>
  <c r="B2819" i="8"/>
  <c r="B2820" i="8"/>
  <c r="B3090" i="8"/>
  <c r="B2791" i="8"/>
  <c r="B2869" i="8"/>
  <c r="B2762" i="8"/>
  <c r="B3635" i="8"/>
  <c r="B3035" i="8"/>
  <c r="B2815" i="8"/>
  <c r="B2750" i="8"/>
  <c r="B3102" i="8"/>
  <c r="B2975" i="8"/>
  <c r="B2917" i="8"/>
  <c r="B3106" i="8"/>
  <c r="B2758" i="8"/>
  <c r="B2870" i="8"/>
  <c r="B2774" i="8"/>
  <c r="B2783" i="8"/>
  <c r="B3110" i="8"/>
  <c r="B3007" i="8"/>
  <c r="B2778" i="8"/>
  <c r="B2847" i="8"/>
  <c r="B2839" i="8"/>
  <c r="B3070" i="8"/>
  <c r="B2738" i="8"/>
  <c r="B3094" i="8"/>
  <c r="B2754" i="8"/>
  <c r="B2805" i="8"/>
  <c r="B2734" i="8"/>
  <c r="B4049" i="8"/>
  <c r="L75" i="8" l="1"/>
  <c r="M75" i="8"/>
  <c r="D76" i="8"/>
  <c r="F76" i="8"/>
  <c r="A77" i="8"/>
  <c r="E76" i="8"/>
  <c r="B2776" i="8"/>
  <c r="B2812" i="8"/>
  <c r="B3144" i="8"/>
  <c r="B2788" i="8"/>
  <c r="B2800" i="8"/>
  <c r="B2825" i="8"/>
  <c r="B2846" i="8"/>
  <c r="B2780" i="8"/>
  <c r="B2911" i="8"/>
  <c r="B2772" i="8"/>
  <c r="B3013" i="8"/>
  <c r="B2829" i="8"/>
  <c r="B2858" i="8"/>
  <c r="B2784" i="8"/>
  <c r="B2907" i="8"/>
  <c r="B2792" i="8"/>
  <c r="B3148" i="8"/>
  <c r="B2908" i="8"/>
  <c r="B3073" i="8"/>
  <c r="B2903" i="8"/>
  <c r="B2853" i="8"/>
  <c r="B4087" i="8"/>
  <c r="B3132" i="8"/>
  <c r="B2885" i="8"/>
  <c r="B2821" i="8"/>
  <c r="B3140" i="8"/>
  <c r="B2857" i="8"/>
  <c r="B3041" i="8"/>
  <c r="B2816" i="8"/>
  <c r="B2843" i="8"/>
  <c r="B3045" i="8"/>
  <c r="B3108" i="8"/>
  <c r="B2955" i="8"/>
  <c r="B2877" i="8"/>
  <c r="B2796" i="8"/>
  <c r="B3673" i="8"/>
  <c r="B3128" i="8"/>
  <c r="B2887" i="8"/>
  <c r="L76" i="8" l="1"/>
  <c r="M76" i="8"/>
  <c r="D77" i="8"/>
  <c r="E77" i="8"/>
  <c r="F77" i="8"/>
  <c r="A78" i="8"/>
  <c r="B2993" i="8"/>
  <c r="B2854" i="8"/>
  <c r="B2859" i="8"/>
  <c r="B3186" i="8"/>
  <c r="B2949" i="8"/>
  <c r="B2826" i="8"/>
  <c r="B2891" i="8"/>
  <c r="B2896" i="8"/>
  <c r="B2863" i="8"/>
  <c r="B3711" i="8"/>
  <c r="B3182" i="8"/>
  <c r="B2867" i="8"/>
  <c r="B2818" i="8"/>
  <c r="B2941" i="8"/>
  <c r="B3146" i="8"/>
  <c r="B2834" i="8"/>
  <c r="B2850" i="8"/>
  <c r="B3166" i="8"/>
  <c r="B2945" i="8"/>
  <c r="B2895" i="8"/>
  <c r="B3178" i="8"/>
  <c r="B2810" i="8"/>
  <c r="B2838" i="8"/>
  <c r="B3079" i="8"/>
  <c r="B2830" i="8"/>
  <c r="B2923" i="8"/>
  <c r="B3170" i="8"/>
  <c r="B3051" i="8"/>
  <c r="B3083" i="8"/>
  <c r="B3111" i="8"/>
  <c r="B2925" i="8"/>
  <c r="B2881" i="8"/>
  <c r="B2946" i="8"/>
  <c r="B2822" i="8"/>
  <c r="B2915" i="8"/>
  <c r="B4125" i="8"/>
  <c r="B2884" i="8"/>
  <c r="B2814" i="8"/>
  <c r="D78" i="8" l="1"/>
  <c r="E78" i="8"/>
  <c r="A79" i="8"/>
  <c r="F78" i="8"/>
  <c r="L77" i="8"/>
  <c r="M77" i="8"/>
  <c r="B3216" i="8"/>
  <c r="B3184" i="8"/>
  <c r="B2905" i="8"/>
  <c r="B2934" i="8"/>
  <c r="B3224" i="8"/>
  <c r="B2868" i="8"/>
  <c r="B4163" i="8"/>
  <c r="B3089" i="8"/>
  <c r="B2933" i="8"/>
  <c r="B3220" i="8"/>
  <c r="B2929" i="8"/>
  <c r="B2897" i="8"/>
  <c r="B2984" i="8"/>
  <c r="B3117" i="8"/>
  <c r="B2979" i="8"/>
  <c r="B2922" i="8"/>
  <c r="B2953" i="8"/>
  <c r="B3208" i="8"/>
  <c r="B3749" i="8"/>
  <c r="B2888" i="8"/>
  <c r="B2919" i="8"/>
  <c r="B2963" i="8"/>
  <c r="B2864" i="8"/>
  <c r="B2892" i="8"/>
  <c r="B2876" i="8"/>
  <c r="B2983" i="8"/>
  <c r="B2961" i="8"/>
  <c r="B3031" i="8"/>
  <c r="B3121" i="8"/>
  <c r="B2852" i="8"/>
  <c r="B3149" i="8"/>
  <c r="B2901" i="8"/>
  <c r="B2860" i="8"/>
  <c r="B2848" i="8"/>
  <c r="B3204" i="8"/>
  <c r="B2872" i="8"/>
  <c r="B2856" i="8"/>
  <c r="B2987" i="8"/>
  <c r="D79" i="8" l="1"/>
  <c r="A80" i="8"/>
  <c r="E79" i="8"/>
  <c r="F79" i="8"/>
  <c r="L78" i="8"/>
  <c r="M78" i="8"/>
  <c r="B2898" i="8"/>
  <c r="B3159" i="8"/>
  <c r="B2914" i="8"/>
  <c r="B2957" i="8"/>
  <c r="B2991" i="8"/>
  <c r="B3155" i="8"/>
  <c r="B3258" i="8"/>
  <c r="B3069" i="8"/>
  <c r="B2894" i="8"/>
  <c r="B2972" i="8"/>
  <c r="B2910" i="8"/>
  <c r="B2930" i="8"/>
  <c r="B2939" i="8"/>
  <c r="B2960" i="8"/>
  <c r="B4201" i="8"/>
  <c r="B2943" i="8"/>
  <c r="B3127" i="8"/>
  <c r="B2926" i="8"/>
  <c r="B3022" i="8"/>
  <c r="B3242" i="8"/>
  <c r="B3187" i="8"/>
  <c r="B2999" i="8"/>
  <c r="B2902" i="8"/>
  <c r="B3787" i="8"/>
  <c r="B3017" i="8"/>
  <c r="B2906" i="8"/>
  <c r="B3222" i="8"/>
  <c r="B2935" i="8"/>
  <c r="B3025" i="8"/>
  <c r="B2886" i="8"/>
  <c r="B2890" i="8"/>
  <c r="B3021" i="8"/>
  <c r="B3001" i="8"/>
  <c r="B3246" i="8"/>
  <c r="B3262" i="8"/>
  <c r="B3254" i="8"/>
  <c r="B2967" i="8"/>
  <c r="B2971" i="8"/>
  <c r="L79" i="8" l="1"/>
  <c r="M79" i="8"/>
  <c r="D80" i="8"/>
  <c r="F80" i="8"/>
  <c r="E80" i="8"/>
  <c r="A81" i="8"/>
  <c r="B3107" i="8"/>
  <c r="B2995" i="8"/>
  <c r="B2968" i="8"/>
  <c r="B2948" i="8"/>
  <c r="B3296" i="8"/>
  <c r="B2952" i="8"/>
  <c r="B3063" i="8"/>
  <c r="B3225" i="8"/>
  <c r="B3059" i="8"/>
  <c r="B3055" i="8"/>
  <c r="B3260" i="8"/>
  <c r="B3825" i="8"/>
  <c r="B2981" i="8"/>
  <c r="B2998" i="8"/>
  <c r="B3010" i="8"/>
  <c r="B3193" i="8"/>
  <c r="B3197" i="8"/>
  <c r="B3292" i="8"/>
  <c r="B3165" i="8"/>
  <c r="B3300" i="8"/>
  <c r="B3280" i="8"/>
  <c r="B3005" i="8"/>
  <c r="B3037" i="8"/>
  <c r="B3009" i="8"/>
  <c r="B4239" i="8"/>
  <c r="B2977" i="8"/>
  <c r="B3029" i="8"/>
  <c r="B3039" i="8"/>
  <c r="B2964" i="8"/>
  <c r="B2973" i="8"/>
  <c r="B2928" i="8"/>
  <c r="B3284" i="8"/>
  <c r="B2924" i="8"/>
  <c r="B2944" i="8"/>
  <c r="B2940" i="8"/>
  <c r="B3060" i="8"/>
  <c r="B2932" i="8"/>
  <c r="B2936" i="8"/>
  <c r="E81" i="8" l="1"/>
  <c r="D81" i="8"/>
  <c r="F81" i="8"/>
  <c r="A82" i="8"/>
  <c r="L80" i="8"/>
  <c r="M80" i="8"/>
  <c r="B2970" i="8"/>
  <c r="B3002" i="8"/>
  <c r="B4277" i="8"/>
  <c r="B3318" i="8"/>
  <c r="B3235" i="8"/>
  <c r="B3097" i="8"/>
  <c r="B3334" i="8"/>
  <c r="B3033" i="8"/>
  <c r="B3019" i="8"/>
  <c r="B3098" i="8"/>
  <c r="B3322" i="8"/>
  <c r="B3077" i="8"/>
  <c r="B3047" i="8"/>
  <c r="B3338" i="8"/>
  <c r="B3231" i="8"/>
  <c r="B3263" i="8"/>
  <c r="B2986" i="8"/>
  <c r="B3145" i="8"/>
  <c r="B3863" i="8"/>
  <c r="B2978" i="8"/>
  <c r="B2966" i="8"/>
  <c r="B3067" i="8"/>
  <c r="B3203" i="8"/>
  <c r="B3298" i="8"/>
  <c r="B3101" i="8"/>
  <c r="B3075" i="8"/>
  <c r="B3048" i="8"/>
  <c r="B2962" i="8"/>
  <c r="B2982" i="8"/>
  <c r="B3011" i="8"/>
  <c r="B3015" i="8"/>
  <c r="B3043" i="8"/>
  <c r="B3330" i="8"/>
  <c r="B2990" i="8"/>
  <c r="B3006" i="8"/>
  <c r="B2974" i="8"/>
  <c r="B3036" i="8"/>
  <c r="B3093" i="8"/>
  <c r="E82" i="8" l="1"/>
  <c r="D82" i="8"/>
  <c r="A83" i="8"/>
  <c r="F82" i="8"/>
  <c r="M81" i="8"/>
  <c r="L81" i="8"/>
  <c r="B3016" i="8"/>
  <c r="B3115" i="8"/>
  <c r="B3071" i="8"/>
  <c r="B3241" i="8"/>
  <c r="B3901" i="8"/>
  <c r="B3269" i="8"/>
  <c r="B3360" i="8"/>
  <c r="B3372" i="8"/>
  <c r="B4315" i="8"/>
  <c r="B3113" i="8"/>
  <c r="B3074" i="8"/>
  <c r="B3183" i="8"/>
  <c r="B3376" i="8"/>
  <c r="B3301" i="8"/>
  <c r="B3000" i="8"/>
  <c r="B3105" i="8"/>
  <c r="B3136" i="8"/>
  <c r="B3135" i="8"/>
  <c r="B3040" i="8"/>
  <c r="B3336" i="8"/>
  <c r="B3057" i="8"/>
  <c r="B3273" i="8"/>
  <c r="B3049" i="8"/>
  <c r="B3356" i="8"/>
  <c r="B3028" i="8"/>
  <c r="B3368" i="8"/>
  <c r="B3012" i="8"/>
  <c r="B3020" i="8"/>
  <c r="B3081" i="8"/>
  <c r="B3053" i="8"/>
  <c r="B3131" i="8"/>
  <c r="B3044" i="8"/>
  <c r="B3086" i="8"/>
  <c r="B3139" i="8"/>
  <c r="B3004" i="8"/>
  <c r="B3024" i="8"/>
  <c r="B3085" i="8"/>
  <c r="B3008" i="8"/>
  <c r="A84" i="8" l="1"/>
  <c r="D83" i="8"/>
  <c r="E83" i="8"/>
  <c r="F83" i="8"/>
  <c r="L82" i="8"/>
  <c r="M82" i="8"/>
  <c r="B3119" i="8"/>
  <c r="B3066" i="8"/>
  <c r="B3174" i="8"/>
  <c r="B3410" i="8"/>
  <c r="B3042" i="8"/>
  <c r="B3095" i="8"/>
  <c r="B3038" i="8"/>
  <c r="B3112" i="8"/>
  <c r="B3279" i="8"/>
  <c r="B3123" i="8"/>
  <c r="B3058" i="8"/>
  <c r="B3394" i="8"/>
  <c r="B3374" i="8"/>
  <c r="B3143" i="8"/>
  <c r="B3151" i="8"/>
  <c r="B3398" i="8"/>
  <c r="B3109" i="8"/>
  <c r="B3046" i="8"/>
  <c r="B3124" i="8"/>
  <c r="B3062" i="8"/>
  <c r="B3082" i="8"/>
  <c r="B3339" i="8"/>
  <c r="B3169" i="8"/>
  <c r="B3050" i="8"/>
  <c r="B3087" i="8"/>
  <c r="B3078" i="8"/>
  <c r="B3414" i="8"/>
  <c r="B3153" i="8"/>
  <c r="B3307" i="8"/>
  <c r="B3177" i="8"/>
  <c r="B3406" i="8"/>
  <c r="B3173" i="8"/>
  <c r="B3221" i="8"/>
  <c r="B4353" i="8"/>
  <c r="B3091" i="8"/>
  <c r="B3311" i="8"/>
  <c r="B3939" i="8"/>
  <c r="B3054" i="8"/>
  <c r="M83" i="8" l="1"/>
  <c r="L83" i="8"/>
  <c r="D84" i="8"/>
  <c r="F84" i="8"/>
  <c r="E84" i="8"/>
  <c r="A85" i="8"/>
  <c r="B3977" i="8"/>
  <c r="B3259" i="8"/>
  <c r="B3345" i="8"/>
  <c r="B3436" i="8"/>
  <c r="B3432" i="8"/>
  <c r="B3150" i="8"/>
  <c r="B3448" i="8"/>
  <c r="B3088" i="8"/>
  <c r="B3100" i="8"/>
  <c r="B3207" i="8"/>
  <c r="B3162" i="8"/>
  <c r="B3189" i="8"/>
  <c r="B3212" i="8"/>
  <c r="B3096" i="8"/>
  <c r="B3076" i="8"/>
  <c r="B3444" i="8"/>
  <c r="B3181" i="8"/>
  <c r="B3161" i="8"/>
  <c r="B3133" i="8"/>
  <c r="B3129" i="8"/>
  <c r="B3191" i="8"/>
  <c r="B3116" i="8"/>
  <c r="B3377" i="8"/>
  <c r="B3084" i="8"/>
  <c r="B3104" i="8"/>
  <c r="B3349" i="8"/>
  <c r="B4391" i="8"/>
  <c r="B3215" i="8"/>
  <c r="B3125" i="8"/>
  <c r="B3120" i="8"/>
  <c r="B3147" i="8"/>
  <c r="B3412" i="8"/>
  <c r="B3317" i="8"/>
  <c r="B3157" i="8"/>
  <c r="B3211" i="8"/>
  <c r="B3092" i="8"/>
  <c r="B3452" i="8"/>
  <c r="B3080" i="8"/>
  <c r="D85" i="8" l="1"/>
  <c r="E85" i="8"/>
  <c r="F85" i="8"/>
  <c r="A86" i="8"/>
  <c r="L84" i="8"/>
  <c r="M84" i="8"/>
  <c r="B3229" i="8"/>
  <c r="B3188" i="8"/>
  <c r="B3450" i="8"/>
  <c r="B3253" i="8"/>
  <c r="B3122" i="8"/>
  <c r="B3167" i="8"/>
  <c r="B3482" i="8"/>
  <c r="B3227" i="8"/>
  <c r="B3138" i="8"/>
  <c r="B3470" i="8"/>
  <c r="B3383" i="8"/>
  <c r="B3142" i="8"/>
  <c r="B3219" i="8"/>
  <c r="B3355" i="8"/>
  <c r="B3249" i="8"/>
  <c r="B3185" i="8"/>
  <c r="B4429" i="8"/>
  <c r="B3415" i="8"/>
  <c r="B3171" i="8"/>
  <c r="B3126" i="8"/>
  <c r="B3474" i="8"/>
  <c r="B3297" i="8"/>
  <c r="B3130" i="8"/>
  <c r="B3200" i="8"/>
  <c r="B3490" i="8"/>
  <c r="B3250" i="8"/>
  <c r="B3114" i="8"/>
  <c r="B3195" i="8"/>
  <c r="B3158" i="8"/>
  <c r="B3387" i="8"/>
  <c r="B3154" i="8"/>
  <c r="B3199" i="8"/>
  <c r="B3134" i="8"/>
  <c r="B3245" i="8"/>
  <c r="B3486" i="8"/>
  <c r="B4015" i="8"/>
  <c r="B3163" i="8"/>
  <c r="B3118" i="8"/>
  <c r="D86" i="8" l="1"/>
  <c r="F86" i="8"/>
  <c r="A87" i="8"/>
  <c r="E86" i="8"/>
  <c r="M85" i="8"/>
  <c r="L85" i="8"/>
  <c r="B3237" i="8"/>
  <c r="B3233" i="8"/>
  <c r="B3238" i="8"/>
  <c r="B3223" i="8"/>
  <c r="B3180" i="8"/>
  <c r="B3265" i="8"/>
  <c r="B3192" i="8"/>
  <c r="B3168" i="8"/>
  <c r="B3209" i="8"/>
  <c r="B3287" i="8"/>
  <c r="B3524" i="8"/>
  <c r="B3421" i="8"/>
  <c r="B3520" i="8"/>
  <c r="B3488" i="8"/>
  <c r="B3156" i="8"/>
  <c r="B3164" i="8"/>
  <c r="B3291" i="8"/>
  <c r="B3288" i="8"/>
  <c r="B3335" i="8"/>
  <c r="B3205" i="8"/>
  <c r="B3226" i="8"/>
  <c r="B3201" i="8"/>
  <c r="B3152" i="8"/>
  <c r="B4053" i="8"/>
  <c r="B3283" i="8"/>
  <c r="B3425" i="8"/>
  <c r="B3453" i="8"/>
  <c r="B3393" i="8"/>
  <c r="B3508" i="8"/>
  <c r="B3172" i="8"/>
  <c r="B3257" i="8"/>
  <c r="B3267" i="8"/>
  <c r="B3196" i="8"/>
  <c r="B3528" i="8"/>
  <c r="B3512" i="8"/>
  <c r="B4467" i="8"/>
  <c r="B3176" i="8"/>
  <c r="B3160" i="8"/>
  <c r="L86" i="8" l="1"/>
  <c r="M86" i="8"/>
  <c r="E87" i="8"/>
  <c r="A88" i="8"/>
  <c r="D87" i="8"/>
  <c r="F87" i="8"/>
  <c r="B3214" i="8"/>
  <c r="B3234" i="8"/>
  <c r="B3210" i="8"/>
  <c r="B3463" i="8"/>
  <c r="B3239" i="8"/>
  <c r="B3243" i="8"/>
  <c r="B3202" i="8"/>
  <c r="B3459" i="8"/>
  <c r="B3206" i="8"/>
  <c r="B3261" i="8"/>
  <c r="B3321" i="8"/>
  <c r="B3194" i="8"/>
  <c r="B3230" i="8"/>
  <c r="B3276" i="8"/>
  <c r="B3546" i="8"/>
  <c r="B3373" i="8"/>
  <c r="B3562" i="8"/>
  <c r="B3326" i="8"/>
  <c r="B3325" i="8"/>
  <c r="B3303" i="8"/>
  <c r="B3271" i="8"/>
  <c r="B3526" i="8"/>
  <c r="B4505" i="8"/>
  <c r="B3198" i="8"/>
  <c r="B3491" i="8"/>
  <c r="B3190" i="8"/>
  <c r="B3264" i="8"/>
  <c r="B3329" i="8"/>
  <c r="B3247" i="8"/>
  <c r="B3218" i="8"/>
  <c r="B3305" i="8"/>
  <c r="B4091" i="8"/>
  <c r="B3550" i="8"/>
  <c r="B3431" i="8"/>
  <c r="B3566" i="8"/>
  <c r="B3295" i="8"/>
  <c r="B3558" i="8"/>
  <c r="B3275" i="8"/>
  <c r="D88" i="8" l="1"/>
  <c r="F88" i="8"/>
  <c r="E88" i="8"/>
  <c r="A89" i="8"/>
  <c r="M87" i="8"/>
  <c r="L87" i="8"/>
  <c r="B3285" i="8"/>
  <c r="B3309" i="8"/>
  <c r="B3314" i="8"/>
  <c r="B3497" i="8"/>
  <c r="B3501" i="8"/>
  <c r="B3333" i="8"/>
  <c r="B3367" i="8"/>
  <c r="B3236" i="8"/>
  <c r="B3341" i="8"/>
  <c r="B3411" i="8"/>
  <c r="B3240" i="8"/>
  <c r="B3268" i="8"/>
  <c r="B3359" i="8"/>
  <c r="B3248" i="8"/>
  <c r="B3588" i="8"/>
  <c r="B3600" i="8"/>
  <c r="B4543" i="8"/>
  <c r="B3363" i="8"/>
  <c r="B3232" i="8"/>
  <c r="B3281" i="8"/>
  <c r="B3272" i="8"/>
  <c r="B3299" i="8"/>
  <c r="B3596" i="8"/>
  <c r="B3529" i="8"/>
  <c r="B4129" i="8"/>
  <c r="B3302" i="8"/>
  <c r="B3604" i="8"/>
  <c r="B3343" i="8"/>
  <c r="B3313" i="8"/>
  <c r="B3228" i="8"/>
  <c r="B3364" i="8"/>
  <c r="B3277" i="8"/>
  <c r="B3469" i="8"/>
  <c r="B3256" i="8"/>
  <c r="B3564" i="8"/>
  <c r="B3584" i="8"/>
  <c r="B3244" i="8"/>
  <c r="B3252" i="8"/>
  <c r="D89" i="8" l="1"/>
  <c r="E89" i="8"/>
  <c r="A90" i="8"/>
  <c r="F89" i="8"/>
  <c r="M88" i="8"/>
  <c r="L88" i="8"/>
  <c r="B3319" i="8"/>
  <c r="B3306" i="8"/>
  <c r="B3274" i="8"/>
  <c r="B3270" i="8"/>
  <c r="B3278" i="8"/>
  <c r="B3352" i="8"/>
  <c r="B3567" i="8"/>
  <c r="B3507" i="8"/>
  <c r="B3626" i="8"/>
  <c r="B3405" i="8"/>
  <c r="B3294" i="8"/>
  <c r="B3381" i="8"/>
  <c r="B3638" i="8"/>
  <c r="B3535" i="8"/>
  <c r="B3266" i="8"/>
  <c r="B3340" i="8"/>
  <c r="B3337" i="8"/>
  <c r="B3286" i="8"/>
  <c r="B3371" i="8"/>
  <c r="B3347" i="8"/>
  <c r="B3282" i="8"/>
  <c r="B3402" i="8"/>
  <c r="B3642" i="8"/>
  <c r="B3622" i="8"/>
  <c r="B3315" i="8"/>
  <c r="B3401" i="8"/>
  <c r="B3449" i="8"/>
  <c r="B3634" i="8"/>
  <c r="B3290" i="8"/>
  <c r="B3351" i="8"/>
  <c r="B4167" i="8"/>
  <c r="B3310" i="8"/>
  <c r="B3379" i="8"/>
  <c r="B3602" i="8"/>
  <c r="B4581" i="8"/>
  <c r="B3397" i="8"/>
  <c r="B3539" i="8"/>
  <c r="B3323" i="8"/>
  <c r="D90" i="8" l="1"/>
  <c r="E90" i="8"/>
  <c r="F90" i="8"/>
  <c r="A91" i="8"/>
  <c r="L89" i="8"/>
  <c r="M89" i="8"/>
  <c r="B3487" i="8"/>
  <c r="B3680" i="8"/>
  <c r="B3304" i="8"/>
  <c r="B3417" i="8"/>
  <c r="B3332" i="8"/>
  <c r="B3348" i="8"/>
  <c r="B3440" i="8"/>
  <c r="B3324" i="8"/>
  <c r="B3390" i="8"/>
  <c r="B3439" i="8"/>
  <c r="B3573" i="8"/>
  <c r="B3443" i="8"/>
  <c r="B3344" i="8"/>
  <c r="B3605" i="8"/>
  <c r="B4619" i="8"/>
  <c r="B3353" i="8"/>
  <c r="B3320" i="8"/>
  <c r="B3375" i="8"/>
  <c r="B3664" i="8"/>
  <c r="B3357" i="8"/>
  <c r="B3409" i="8"/>
  <c r="B4205" i="8"/>
  <c r="B3328" i="8"/>
  <c r="B3676" i="8"/>
  <c r="B3316" i="8"/>
  <c r="B3312" i="8"/>
  <c r="B3435" i="8"/>
  <c r="B3361" i="8"/>
  <c r="B3378" i="8"/>
  <c r="B3419" i="8"/>
  <c r="B3308" i="8"/>
  <c r="B3577" i="8"/>
  <c r="B3640" i="8"/>
  <c r="B3389" i="8"/>
  <c r="B3672" i="8"/>
  <c r="B3660" i="8"/>
  <c r="B3385" i="8"/>
  <c r="B3545" i="8"/>
  <c r="E91" i="8" l="1"/>
  <c r="F91" i="8"/>
  <c r="D91" i="8"/>
  <c r="A92" i="8"/>
  <c r="L90" i="8"/>
  <c r="M90" i="8"/>
  <c r="B3413" i="8"/>
  <c r="B3477" i="8"/>
  <c r="B3423" i="8"/>
  <c r="B3354" i="8"/>
  <c r="B3358" i="8"/>
  <c r="B3382" i="8"/>
  <c r="B3386" i="8"/>
  <c r="B3416" i="8"/>
  <c r="B3718" i="8"/>
  <c r="B3615" i="8"/>
  <c r="B3399" i="8"/>
  <c r="B3395" i="8"/>
  <c r="B3391" i="8"/>
  <c r="B3362" i="8"/>
  <c r="B3370" i="8"/>
  <c r="B3710" i="8"/>
  <c r="B3457" i="8"/>
  <c r="B3678" i="8"/>
  <c r="B3447" i="8"/>
  <c r="B3428" i="8"/>
  <c r="B3698" i="8"/>
  <c r="B3714" i="8"/>
  <c r="B3481" i="8"/>
  <c r="B3525" i="8"/>
  <c r="B3346" i="8"/>
  <c r="B3366" i="8"/>
  <c r="B3611" i="8"/>
  <c r="B3478" i="8"/>
  <c r="B3455" i="8"/>
  <c r="B3702" i="8"/>
  <c r="B3473" i="8"/>
  <c r="B4657" i="8"/>
  <c r="B3427" i="8"/>
  <c r="B3350" i="8"/>
  <c r="B4243" i="8"/>
  <c r="B3643" i="8"/>
  <c r="B3342" i="8"/>
  <c r="B3583" i="8"/>
  <c r="F92" i="8" l="1"/>
  <c r="D92" i="8"/>
  <c r="E92" i="8"/>
  <c r="A93" i="8"/>
  <c r="L91" i="8"/>
  <c r="M91" i="8"/>
  <c r="B3466" i="8"/>
  <c r="B3748" i="8"/>
  <c r="B3454" i="8"/>
  <c r="B3392" i="8"/>
  <c r="B3433" i="8"/>
  <c r="B3740" i="8"/>
  <c r="B3649" i="8"/>
  <c r="B3519" i="8"/>
  <c r="B3485" i="8"/>
  <c r="B3408" i="8"/>
  <c r="B3437" i="8"/>
  <c r="B3424" i="8"/>
  <c r="B3461" i="8"/>
  <c r="B3404" i="8"/>
  <c r="B3716" i="8"/>
  <c r="B3515" i="8"/>
  <c r="B3752" i="8"/>
  <c r="B3400" i="8"/>
  <c r="B3653" i="8"/>
  <c r="B3420" i="8"/>
  <c r="B3563" i="8"/>
  <c r="B3388" i="8"/>
  <c r="B3516" i="8"/>
  <c r="B3380" i="8"/>
  <c r="B3465" i="8"/>
  <c r="B3681" i="8"/>
  <c r="B4695" i="8"/>
  <c r="B4281" i="8"/>
  <c r="B3384" i="8"/>
  <c r="B3621" i="8"/>
  <c r="B3511" i="8"/>
  <c r="B3493" i="8"/>
  <c r="B3736" i="8"/>
  <c r="B3495" i="8"/>
  <c r="B3429" i="8"/>
  <c r="B3756" i="8"/>
  <c r="B3396" i="8"/>
  <c r="B3451" i="8"/>
  <c r="D93" i="8" l="1"/>
  <c r="F93" i="8"/>
  <c r="E93" i="8"/>
  <c r="A94" i="8"/>
  <c r="L92" i="8"/>
  <c r="M92" i="8"/>
  <c r="B3434" i="8"/>
  <c r="B3422" i="8"/>
  <c r="B3531" i="8"/>
  <c r="B3492" i="8"/>
  <c r="B3503" i="8"/>
  <c r="B3418" i="8"/>
  <c r="B3458" i="8"/>
  <c r="B4733" i="8"/>
  <c r="B3691" i="8"/>
  <c r="B3462" i="8"/>
  <c r="B3446" i="8"/>
  <c r="B3790" i="8"/>
  <c r="B3754" i="8"/>
  <c r="B3557" i="8"/>
  <c r="B3778" i="8"/>
  <c r="B3786" i="8"/>
  <c r="B3794" i="8"/>
  <c r="B3553" i="8"/>
  <c r="B3467" i="8"/>
  <c r="B3719" i="8"/>
  <c r="B3426" i="8"/>
  <c r="B3438" i="8"/>
  <c r="B3442" i="8"/>
  <c r="B3430" i="8"/>
  <c r="B3774" i="8"/>
  <c r="B3601" i="8"/>
  <c r="B4319" i="8"/>
  <c r="B3499" i="8"/>
  <c r="B3523" i="8"/>
  <c r="B3549" i="8"/>
  <c r="B3554" i="8"/>
  <c r="B3659" i="8"/>
  <c r="B3489" i="8"/>
  <c r="B3533" i="8"/>
  <c r="B3475" i="8"/>
  <c r="B3687" i="8"/>
  <c r="B3471" i="8"/>
  <c r="B3504" i="8"/>
  <c r="A95" i="8" l="1"/>
  <c r="E94" i="8"/>
  <c r="D94" i="8"/>
  <c r="F94" i="8"/>
  <c r="M93" i="8"/>
  <c r="L93" i="8"/>
  <c r="B3541" i="8"/>
  <c r="B3542" i="8"/>
  <c r="B3639" i="8"/>
  <c r="B3509" i="8"/>
  <c r="B3561" i="8"/>
  <c r="B3464" i="8"/>
  <c r="B3468" i="8"/>
  <c r="B3757" i="8"/>
  <c r="B3824" i="8"/>
  <c r="B3832" i="8"/>
  <c r="B3729" i="8"/>
  <c r="B3697" i="8"/>
  <c r="B3537" i="8"/>
  <c r="B3828" i="8"/>
  <c r="B4771" i="8"/>
  <c r="B3530" i="8"/>
  <c r="B3460" i="8"/>
  <c r="B3571" i="8"/>
  <c r="B3591" i="8"/>
  <c r="B3792" i="8"/>
  <c r="B3725" i="8"/>
  <c r="B4357" i="8"/>
  <c r="B3480" i="8"/>
  <c r="B3816" i="8"/>
  <c r="B3472" i="8"/>
  <c r="B3527" i="8"/>
  <c r="B3812" i="8"/>
  <c r="B3513" i="8"/>
  <c r="B3592" i="8"/>
  <c r="B3505" i="8"/>
  <c r="B3484" i="8"/>
  <c r="B3496" i="8"/>
  <c r="B3569" i="8"/>
  <c r="B3476" i="8"/>
  <c r="B3595" i="8"/>
  <c r="B3587" i="8"/>
  <c r="B3500" i="8"/>
  <c r="B3456" i="8"/>
  <c r="M94" i="8" l="1"/>
  <c r="L94" i="8"/>
  <c r="E95" i="8"/>
  <c r="F95" i="8"/>
  <c r="D95" i="8"/>
  <c r="A96" i="8"/>
  <c r="B3607" i="8"/>
  <c r="B3494" i="8"/>
  <c r="B3575" i="8"/>
  <c r="B3599" i="8"/>
  <c r="B3735" i="8"/>
  <c r="B3795" i="8"/>
  <c r="B3547" i="8"/>
  <c r="B3551" i="8"/>
  <c r="B3498" i="8"/>
  <c r="B3538" i="8"/>
  <c r="B3633" i="8"/>
  <c r="B3522" i="8"/>
  <c r="B3850" i="8"/>
  <c r="B3854" i="8"/>
  <c r="B3830" i="8"/>
  <c r="B3568" i="8"/>
  <c r="B3534" i="8"/>
  <c r="B4809" i="8"/>
  <c r="B3510" i="8"/>
  <c r="B3862" i="8"/>
  <c r="B3625" i="8"/>
  <c r="B3514" i="8"/>
  <c r="B3543" i="8"/>
  <c r="B3565" i="8"/>
  <c r="B3518" i="8"/>
  <c r="B3629" i="8"/>
  <c r="B3767" i="8"/>
  <c r="B3506" i="8"/>
  <c r="B3677" i="8"/>
  <c r="B4395" i="8"/>
  <c r="B3630" i="8"/>
  <c r="B3609" i="8"/>
  <c r="B3866" i="8"/>
  <c r="B3870" i="8"/>
  <c r="B3502" i="8"/>
  <c r="B3580" i="8"/>
  <c r="B3763" i="8"/>
  <c r="B3579" i="8"/>
  <c r="F96" i="8" l="1"/>
  <c r="E96" i="8"/>
  <c r="A97" i="8"/>
  <c r="D96" i="8"/>
  <c r="M95" i="8"/>
  <c r="L95" i="8"/>
  <c r="B3904" i="8"/>
  <c r="B3805" i="8"/>
  <c r="B3581" i="8"/>
  <c r="B3548" i="8"/>
  <c r="B3868" i="8"/>
  <c r="B3671" i="8"/>
  <c r="B3585" i="8"/>
  <c r="B3613" i="8"/>
  <c r="B3908" i="8"/>
  <c r="B3603" i="8"/>
  <c r="B3606" i="8"/>
  <c r="B3589" i="8"/>
  <c r="B3647" i="8"/>
  <c r="B4433" i="8"/>
  <c r="B3833" i="8"/>
  <c r="B3618" i="8"/>
  <c r="B3667" i="8"/>
  <c r="B3552" i="8"/>
  <c r="B4847" i="8"/>
  <c r="B3892" i="8"/>
  <c r="B3576" i="8"/>
  <c r="B3532" i="8"/>
  <c r="B3801" i="8"/>
  <c r="B3544" i="8"/>
  <c r="B3560" i="8"/>
  <c r="B3773" i="8"/>
  <c r="B3900" i="8"/>
  <c r="B3637" i="8"/>
  <c r="B3663" i="8"/>
  <c r="B3888" i="8"/>
  <c r="B3617" i="8"/>
  <c r="B3540" i="8"/>
  <c r="B3668" i="8"/>
  <c r="B3715" i="8"/>
  <c r="B3556" i="8"/>
  <c r="B3572" i="8"/>
  <c r="B3536" i="8"/>
  <c r="B3645" i="8"/>
  <c r="E97" i="8" l="1"/>
  <c r="D97" i="8"/>
  <c r="F97" i="8"/>
  <c r="A98" i="8"/>
  <c r="M96" i="8"/>
  <c r="L96" i="8"/>
  <c r="B3811" i="8"/>
  <c r="B3946" i="8"/>
  <c r="B3906" i="8"/>
  <c r="B3574" i="8"/>
  <c r="B3614" i="8"/>
  <c r="B3675" i="8"/>
  <c r="B3930" i="8"/>
  <c r="B3627" i="8"/>
  <c r="B3706" i="8"/>
  <c r="B3598" i="8"/>
  <c r="B3586" i="8"/>
  <c r="B3701" i="8"/>
  <c r="B3705" i="8"/>
  <c r="B3685" i="8"/>
  <c r="B3610" i="8"/>
  <c r="B3578" i="8"/>
  <c r="B3582" i="8"/>
  <c r="B3656" i="8"/>
  <c r="B3651" i="8"/>
  <c r="B3938" i="8"/>
  <c r="B4885" i="8"/>
  <c r="B3942" i="8"/>
  <c r="B3594" i="8"/>
  <c r="B3655" i="8"/>
  <c r="B3839" i="8"/>
  <c r="B3871" i="8"/>
  <c r="B3644" i="8"/>
  <c r="B3623" i="8"/>
  <c r="B3619" i="8"/>
  <c r="B3926" i="8"/>
  <c r="B3843" i="8"/>
  <c r="B3683" i="8"/>
  <c r="B3753" i="8"/>
  <c r="B3570" i="8"/>
  <c r="B3590" i="8"/>
  <c r="B4471" i="8"/>
  <c r="B3641" i="8"/>
  <c r="B3709" i="8"/>
  <c r="F98" i="8" l="1"/>
  <c r="D98" i="8"/>
  <c r="A99" i="8"/>
  <c r="E98" i="8"/>
  <c r="M97" i="8"/>
  <c r="L97" i="8"/>
  <c r="B3679" i="8"/>
  <c r="B3743" i="8"/>
  <c r="B3744" i="8"/>
  <c r="B3616" i="8"/>
  <c r="B3944" i="8"/>
  <c r="B3652" i="8"/>
  <c r="B4509" i="8"/>
  <c r="B3881" i="8"/>
  <c r="B3632" i="8"/>
  <c r="B3648" i="8"/>
  <c r="B3657" i="8"/>
  <c r="B3976" i="8"/>
  <c r="B3661" i="8"/>
  <c r="B3628" i="8"/>
  <c r="B3682" i="8"/>
  <c r="B3689" i="8"/>
  <c r="B3624" i="8"/>
  <c r="B3665" i="8"/>
  <c r="B3612" i="8"/>
  <c r="B3984" i="8"/>
  <c r="B4923" i="8"/>
  <c r="B3739" i="8"/>
  <c r="B3693" i="8"/>
  <c r="B3723" i="8"/>
  <c r="B3849" i="8"/>
  <c r="B3877" i="8"/>
  <c r="B3791" i="8"/>
  <c r="B3620" i="8"/>
  <c r="B3713" i="8"/>
  <c r="B3721" i="8"/>
  <c r="B3909" i="8"/>
  <c r="B3747" i="8"/>
  <c r="B3608" i="8"/>
  <c r="B3964" i="8"/>
  <c r="B3980" i="8"/>
  <c r="B3694" i="8"/>
  <c r="B3636" i="8"/>
  <c r="B3968" i="8"/>
  <c r="L98" i="8" l="1"/>
  <c r="M98" i="8"/>
  <c r="D99" i="8"/>
  <c r="F99" i="8"/>
  <c r="E99" i="8"/>
  <c r="A100" i="8"/>
  <c r="B4002" i="8"/>
  <c r="B3915" i="8"/>
  <c r="B3761" i="8"/>
  <c r="B4022" i="8"/>
  <c r="B3727" i="8"/>
  <c r="B4014" i="8"/>
  <c r="B3919" i="8"/>
  <c r="B3654" i="8"/>
  <c r="B3731" i="8"/>
  <c r="B3720" i="8"/>
  <c r="B3695" i="8"/>
  <c r="B4547" i="8"/>
  <c r="B3759" i="8"/>
  <c r="B3646" i="8"/>
  <c r="B3782" i="8"/>
  <c r="B4006" i="8"/>
  <c r="B3674" i="8"/>
  <c r="B3751" i="8"/>
  <c r="B3887" i="8"/>
  <c r="B3650" i="8"/>
  <c r="B3732" i="8"/>
  <c r="B3785" i="8"/>
  <c r="B3777" i="8"/>
  <c r="B3781" i="8"/>
  <c r="B3703" i="8"/>
  <c r="B3666" i="8"/>
  <c r="B3686" i="8"/>
  <c r="B3690" i="8"/>
  <c r="B3658" i="8"/>
  <c r="B4018" i="8"/>
  <c r="B3829" i="8"/>
  <c r="B4961" i="8"/>
  <c r="B3982" i="8"/>
  <c r="B3947" i="8"/>
  <c r="B3662" i="8"/>
  <c r="B3699" i="8"/>
  <c r="B3670" i="8"/>
  <c r="B3717" i="8"/>
  <c r="F100" i="8" l="1"/>
  <c r="D100" i="8"/>
  <c r="E100" i="8"/>
  <c r="A101" i="8"/>
  <c r="M99" i="8"/>
  <c r="L99" i="8"/>
  <c r="B3704" i="8"/>
  <c r="B3692" i="8"/>
  <c r="B3696" i="8"/>
  <c r="B3925" i="8"/>
  <c r="B3733" i="8"/>
  <c r="B3957" i="8"/>
  <c r="B3820" i="8"/>
  <c r="B3799" i="8"/>
  <c r="B3708" i="8"/>
  <c r="B3688" i="8"/>
  <c r="B3728" i="8"/>
  <c r="B3819" i="8"/>
  <c r="B3789" i="8"/>
  <c r="B3953" i="8"/>
  <c r="B4056" i="8"/>
  <c r="B4585" i="8"/>
  <c r="B3741" i="8"/>
  <c r="B3700" i="8"/>
  <c r="B3823" i="8"/>
  <c r="B3684" i="8"/>
  <c r="B3758" i="8"/>
  <c r="B4052" i="8"/>
  <c r="B4060" i="8"/>
  <c r="B3737" i="8"/>
  <c r="B4999" i="8"/>
  <c r="B3755" i="8"/>
  <c r="B3712" i="8"/>
  <c r="B3797" i="8"/>
  <c r="B3769" i="8"/>
  <c r="B3765" i="8"/>
  <c r="B4040" i="8"/>
  <c r="B4020" i="8"/>
  <c r="B4044" i="8"/>
  <c r="B3985" i="8"/>
  <c r="B3867" i="8"/>
  <c r="B3724" i="8"/>
  <c r="B3815" i="8"/>
  <c r="B3770" i="8"/>
  <c r="D101" i="8" l="1"/>
  <c r="E101" i="8"/>
  <c r="A102" i="8"/>
  <c r="F101" i="8"/>
  <c r="L100" i="8"/>
  <c r="M100" i="8"/>
  <c r="B3750" i="8"/>
  <c r="B3803" i="8"/>
  <c r="B3853" i="8"/>
  <c r="B4082" i="8"/>
  <c r="B5037" i="8"/>
  <c r="B3779" i="8"/>
  <c r="B3827" i="8"/>
  <c r="B3771" i="8"/>
  <c r="B3808" i="8"/>
  <c r="B3796" i="8"/>
  <c r="B3746" i="8"/>
  <c r="B3730" i="8"/>
  <c r="B4058" i="8"/>
  <c r="B3835" i="8"/>
  <c r="B3857" i="8"/>
  <c r="B3837" i="8"/>
  <c r="B3858" i="8"/>
  <c r="B4090" i="8"/>
  <c r="B3807" i="8"/>
  <c r="B3762" i="8"/>
  <c r="B3775" i="8"/>
  <c r="B3722" i="8"/>
  <c r="B4623" i="8"/>
  <c r="B3963" i="8"/>
  <c r="B3742" i="8"/>
  <c r="B3766" i="8"/>
  <c r="B4023" i="8"/>
  <c r="B3905" i="8"/>
  <c r="B4078" i="8"/>
  <c r="B4098" i="8"/>
  <c r="B3861" i="8"/>
  <c r="B4094" i="8"/>
  <c r="B3793" i="8"/>
  <c r="B3991" i="8"/>
  <c r="B3738" i="8"/>
  <c r="B3726" i="8"/>
  <c r="B3995" i="8"/>
  <c r="B3734" i="8"/>
  <c r="D102" i="8" l="1"/>
  <c r="A103" i="8"/>
  <c r="F102" i="8"/>
  <c r="E102" i="8"/>
  <c r="M101" i="8"/>
  <c r="L101" i="8"/>
  <c r="B4033" i="8"/>
  <c r="B4029" i="8"/>
  <c r="B3943" i="8"/>
  <c r="B4001" i="8"/>
  <c r="B3800" i="8"/>
  <c r="B3875" i="8"/>
  <c r="B3768" i="8"/>
  <c r="B3809" i="8"/>
  <c r="B4132" i="8"/>
  <c r="B3784" i="8"/>
  <c r="B3891" i="8"/>
  <c r="B4120" i="8"/>
  <c r="B3899" i="8"/>
  <c r="B3845" i="8"/>
  <c r="B3865" i="8"/>
  <c r="B3764" i="8"/>
  <c r="B3831" i="8"/>
  <c r="B4061" i="8"/>
  <c r="B4661" i="8"/>
  <c r="B3895" i="8"/>
  <c r="B3776" i="8"/>
  <c r="B3760" i="8"/>
  <c r="B3873" i="8"/>
  <c r="B3817" i="8"/>
  <c r="B3841" i="8"/>
  <c r="B4136" i="8"/>
  <c r="B3804" i="8"/>
  <c r="B4128" i="8"/>
  <c r="B3834" i="8"/>
  <c r="B3813" i="8"/>
  <c r="B3896" i="8"/>
  <c r="B3772" i="8"/>
  <c r="B4116" i="8"/>
  <c r="B3780" i="8"/>
  <c r="B4096" i="8"/>
  <c r="B3846" i="8"/>
  <c r="B5075" i="8"/>
  <c r="B3788" i="8"/>
  <c r="M102" i="8" l="1"/>
  <c r="L102" i="8"/>
  <c r="E103" i="8"/>
  <c r="F103" i="8"/>
  <c r="D103" i="8"/>
  <c r="A104" i="8"/>
  <c r="B3933" i="8"/>
  <c r="B4039" i="8"/>
  <c r="B4154" i="8"/>
  <c r="B3872" i="8"/>
  <c r="B4699" i="8"/>
  <c r="B3929" i="8"/>
  <c r="B3981" i="8"/>
  <c r="B3884" i="8"/>
  <c r="B3810" i="8"/>
  <c r="B3879" i="8"/>
  <c r="B3903" i="8"/>
  <c r="B3806" i="8"/>
  <c r="B3847" i="8"/>
  <c r="B4099" i="8"/>
  <c r="B3883" i="8"/>
  <c r="B3913" i="8"/>
  <c r="B4067" i="8"/>
  <c r="B5113" i="8"/>
  <c r="B3822" i="8"/>
  <c r="B4174" i="8"/>
  <c r="B3802" i="8"/>
  <c r="B4134" i="8"/>
  <c r="B4166" i="8"/>
  <c r="B3855" i="8"/>
  <c r="B3851" i="8"/>
  <c r="B3911" i="8"/>
  <c r="B3869" i="8"/>
  <c r="B3937" i="8"/>
  <c r="B4170" i="8"/>
  <c r="B4071" i="8"/>
  <c r="B3798" i="8"/>
  <c r="B4158" i="8"/>
  <c r="B3934" i="8"/>
  <c r="B3826" i="8"/>
  <c r="B3818" i="8"/>
  <c r="B3842" i="8"/>
  <c r="B3814" i="8"/>
  <c r="B3838" i="8"/>
  <c r="E104" i="8" l="1"/>
  <c r="D104" i="8"/>
  <c r="F104" i="8"/>
  <c r="A105" i="8"/>
  <c r="L103" i="8"/>
  <c r="M103" i="8"/>
  <c r="B3921" i="8"/>
  <c r="B3941" i="8"/>
  <c r="B3922" i="8"/>
  <c r="B3910" i="8"/>
  <c r="B3852" i="8"/>
  <c r="B3972" i="8"/>
  <c r="B3836" i="8"/>
  <c r="B3907" i="8"/>
  <c r="B4204" i="8"/>
  <c r="B3860" i="8"/>
  <c r="B5151" i="8"/>
  <c r="B4019" i="8"/>
  <c r="B3880" i="8"/>
  <c r="B3949" i="8"/>
  <c r="B4137" i="8"/>
  <c r="B4192" i="8"/>
  <c r="B4172" i="8"/>
  <c r="B3856" i="8"/>
  <c r="B3889" i="8"/>
  <c r="B3840" i="8"/>
  <c r="B3885" i="8"/>
  <c r="B3917" i="8"/>
  <c r="B4208" i="8"/>
  <c r="B4105" i="8"/>
  <c r="B3967" i="8"/>
  <c r="B4077" i="8"/>
  <c r="B3864" i="8"/>
  <c r="B3975" i="8"/>
  <c r="B3893" i="8"/>
  <c r="B3848" i="8"/>
  <c r="B4737" i="8"/>
  <c r="B4109" i="8"/>
  <c r="B3876" i="8"/>
  <c r="B4196" i="8"/>
  <c r="B4212" i="8"/>
  <c r="B3951" i="8"/>
  <c r="B3844" i="8"/>
  <c r="B3971" i="8"/>
  <c r="D105" i="8" l="1"/>
  <c r="E105" i="8"/>
  <c r="F105" i="8"/>
  <c r="A106" i="8"/>
  <c r="M104" i="8"/>
  <c r="L104" i="8"/>
  <c r="B3882" i="8"/>
  <c r="B4246" i="8"/>
  <c r="B3914" i="8"/>
  <c r="B3902" i="8"/>
  <c r="B3927" i="8"/>
  <c r="B3945" i="8"/>
  <c r="B3989" i="8"/>
  <c r="B4115" i="8"/>
  <c r="B4175" i="8"/>
  <c r="B3960" i="8"/>
  <c r="B4230" i="8"/>
  <c r="B5189" i="8"/>
  <c r="B3874" i="8"/>
  <c r="B4775" i="8"/>
  <c r="B4057" i="8"/>
  <c r="B3955" i="8"/>
  <c r="B4250" i="8"/>
  <c r="B3931" i="8"/>
  <c r="B4005" i="8"/>
  <c r="B4010" i="8"/>
  <c r="B3923" i="8"/>
  <c r="B3894" i="8"/>
  <c r="B3987" i="8"/>
  <c r="B3898" i="8"/>
  <c r="B3979" i="8"/>
  <c r="B4147" i="8"/>
  <c r="B4009" i="8"/>
  <c r="B4013" i="8"/>
  <c r="B4143" i="8"/>
  <c r="B4210" i="8"/>
  <c r="B3918" i="8"/>
  <c r="B4242" i="8"/>
  <c r="B3959" i="8"/>
  <c r="B3948" i="8"/>
  <c r="B3886" i="8"/>
  <c r="B4234" i="8"/>
  <c r="B3878" i="8"/>
  <c r="B3890" i="8"/>
  <c r="D106" i="8" l="1"/>
  <c r="A107" i="8"/>
  <c r="E106" i="8"/>
  <c r="F106" i="8"/>
  <c r="L105" i="8"/>
  <c r="M105" i="8"/>
  <c r="B3997" i="8"/>
  <c r="B3961" i="8"/>
  <c r="B3969" i="8"/>
  <c r="B3993" i="8"/>
  <c r="B5227" i="8"/>
  <c r="B3916" i="8"/>
  <c r="B4181" i="8"/>
  <c r="B4153" i="8"/>
  <c r="B3940" i="8"/>
  <c r="B4051" i="8"/>
  <c r="B4095" i="8"/>
  <c r="B4027" i="8"/>
  <c r="B4025" i="8"/>
  <c r="B4813" i="8"/>
  <c r="B3998" i="8"/>
  <c r="B3983" i="8"/>
  <c r="B4284" i="8"/>
  <c r="B4272" i="8"/>
  <c r="B4280" i="8"/>
  <c r="B3936" i="8"/>
  <c r="B4268" i="8"/>
  <c r="B3952" i="8"/>
  <c r="B4047" i="8"/>
  <c r="B3924" i="8"/>
  <c r="B4048" i="8"/>
  <c r="B3928" i="8"/>
  <c r="B3986" i="8"/>
  <c r="B4043" i="8"/>
  <c r="B3912" i="8"/>
  <c r="B3965" i="8"/>
  <c r="B4017" i="8"/>
  <c r="B3956" i="8"/>
  <c r="B4248" i="8"/>
  <c r="B4185" i="8"/>
  <c r="B3932" i="8"/>
  <c r="B4288" i="8"/>
  <c r="B4213" i="8"/>
  <c r="B3920" i="8"/>
  <c r="L106" i="8" l="1"/>
  <c r="M106" i="8"/>
  <c r="D107" i="8"/>
  <c r="E107" i="8"/>
  <c r="F107" i="8"/>
  <c r="A108" i="8"/>
  <c r="B4251" i="8"/>
  <c r="B4286" i="8"/>
  <c r="B3950" i="8"/>
  <c r="B4086" i="8"/>
  <c r="B4306" i="8"/>
  <c r="B4310" i="8"/>
  <c r="B4191" i="8"/>
  <c r="B4031" i="8"/>
  <c r="B5265" i="8"/>
  <c r="B4851" i="8"/>
  <c r="B4219" i="8"/>
  <c r="B4007" i="8"/>
  <c r="B4036" i="8"/>
  <c r="B4003" i="8"/>
  <c r="B4322" i="8"/>
  <c r="B4081" i="8"/>
  <c r="B3970" i="8"/>
  <c r="B4055" i="8"/>
  <c r="B4024" i="8"/>
  <c r="B3974" i="8"/>
  <c r="B4021" i="8"/>
  <c r="B3954" i="8"/>
  <c r="B4326" i="8"/>
  <c r="B3994" i="8"/>
  <c r="B3962" i="8"/>
  <c r="B4063" i="8"/>
  <c r="B4065" i="8"/>
  <c r="B4089" i="8"/>
  <c r="B3999" i="8"/>
  <c r="B4133" i="8"/>
  <c r="B4085" i="8"/>
  <c r="B3958" i="8"/>
  <c r="B4223" i="8"/>
  <c r="B3966" i="8"/>
  <c r="B3990" i="8"/>
  <c r="B4318" i="8"/>
  <c r="B3978" i="8"/>
  <c r="B4035" i="8"/>
  <c r="A109" i="8" l="1"/>
  <c r="F108" i="8"/>
  <c r="E108" i="8"/>
  <c r="D108" i="8"/>
  <c r="L107" i="8"/>
  <c r="M107" i="8"/>
  <c r="B4124" i="8"/>
  <c r="B4889" i="8"/>
  <c r="B4000" i="8"/>
  <c r="B4127" i="8"/>
  <c r="B4119" i="8"/>
  <c r="B5303" i="8"/>
  <c r="B3988" i="8"/>
  <c r="B4261" i="8"/>
  <c r="B4059" i="8"/>
  <c r="B4016" i="8"/>
  <c r="B3996" i="8"/>
  <c r="B4012" i="8"/>
  <c r="B4123" i="8"/>
  <c r="B4103" i="8"/>
  <c r="B4364" i="8"/>
  <c r="B4062" i="8"/>
  <c r="B4348" i="8"/>
  <c r="B4037" i="8"/>
  <c r="B4074" i="8"/>
  <c r="B4032" i="8"/>
  <c r="B4045" i="8"/>
  <c r="B4028" i="8"/>
  <c r="B4360" i="8"/>
  <c r="B4257" i="8"/>
  <c r="B4069" i="8"/>
  <c r="B4324" i="8"/>
  <c r="B4171" i="8"/>
  <c r="B3992" i="8"/>
  <c r="B4041" i="8"/>
  <c r="B4344" i="8"/>
  <c r="B4289" i="8"/>
  <c r="B4008" i="8"/>
  <c r="B4356" i="8"/>
  <c r="B4073" i="8"/>
  <c r="B4004" i="8"/>
  <c r="B4101" i="8"/>
  <c r="B4093" i="8"/>
  <c r="B4229" i="8"/>
  <c r="M108" i="8" l="1"/>
  <c r="L108" i="8"/>
  <c r="D109" i="8"/>
  <c r="F109" i="8"/>
  <c r="A110" i="8"/>
  <c r="E109" i="8"/>
  <c r="B4038" i="8"/>
  <c r="B4386" i="8"/>
  <c r="B4139" i="8"/>
  <c r="B4046" i="8"/>
  <c r="B4030" i="8"/>
  <c r="B4295" i="8"/>
  <c r="B4070" i="8"/>
  <c r="B4050" i="8"/>
  <c r="B4299" i="8"/>
  <c r="B5341" i="8"/>
  <c r="B4107" i="8"/>
  <c r="B4097" i="8"/>
  <c r="B4100" i="8"/>
  <c r="B4927" i="8"/>
  <c r="B4079" i="8"/>
  <c r="B4042" i="8"/>
  <c r="B4327" i="8"/>
  <c r="B4398" i="8"/>
  <c r="B4402" i="8"/>
  <c r="B4034" i="8"/>
  <c r="B4026" i="8"/>
  <c r="B4162" i="8"/>
  <c r="B4131" i="8"/>
  <c r="B4083" i="8"/>
  <c r="B4209" i="8"/>
  <c r="B4112" i="8"/>
  <c r="B4157" i="8"/>
  <c r="B4394" i="8"/>
  <c r="B4267" i="8"/>
  <c r="B4382" i="8"/>
  <c r="B4066" i="8"/>
  <c r="B4075" i="8"/>
  <c r="B4054" i="8"/>
  <c r="B4161" i="8"/>
  <c r="B4111" i="8"/>
  <c r="B4362" i="8"/>
  <c r="B4141" i="8"/>
  <c r="B4165" i="8"/>
  <c r="M109" i="8" l="1"/>
  <c r="L109" i="8"/>
  <c r="D110" i="8"/>
  <c r="E110" i="8"/>
  <c r="F110" i="8"/>
  <c r="A111" i="8"/>
  <c r="B4135" i="8"/>
  <c r="B4113" i="8"/>
  <c r="B4432" i="8"/>
  <c r="B4121" i="8"/>
  <c r="B4072" i="8"/>
  <c r="B4080" i="8"/>
  <c r="B4088" i="8"/>
  <c r="B4084" i="8"/>
  <c r="B4199" i="8"/>
  <c r="B4179" i="8"/>
  <c r="B4195" i="8"/>
  <c r="B4104" i="8"/>
  <c r="B4169" i="8"/>
  <c r="B4440" i="8"/>
  <c r="B4117" i="8"/>
  <c r="B4145" i="8"/>
  <c r="B4108" i="8"/>
  <c r="B4177" i="8"/>
  <c r="B4965" i="8"/>
  <c r="B5379" i="8"/>
  <c r="B4333" i="8"/>
  <c r="B4400" i="8"/>
  <c r="B4150" i="8"/>
  <c r="B4436" i="8"/>
  <c r="B4424" i="8"/>
  <c r="B4247" i="8"/>
  <c r="B4138" i="8"/>
  <c r="B4420" i="8"/>
  <c r="B4200" i="8"/>
  <c r="B4203" i="8"/>
  <c r="B4149" i="8"/>
  <c r="B4092" i="8"/>
  <c r="B4305" i="8"/>
  <c r="B4064" i="8"/>
  <c r="B4365" i="8"/>
  <c r="B4337" i="8"/>
  <c r="B4068" i="8"/>
  <c r="B4076" i="8"/>
  <c r="F111" i="8" l="1"/>
  <c r="E111" i="8"/>
  <c r="D111" i="8"/>
  <c r="A112" i="8"/>
  <c r="M110" i="8"/>
  <c r="L110" i="8"/>
  <c r="B4122" i="8"/>
  <c r="B4159" i="8"/>
  <c r="B4462" i="8"/>
  <c r="B4155" i="8"/>
  <c r="B4130" i="8"/>
  <c r="B4478" i="8"/>
  <c r="B4126" i="8"/>
  <c r="B4470" i="8"/>
  <c r="B4233" i="8"/>
  <c r="B4403" i="8"/>
  <c r="B4187" i="8"/>
  <c r="B4371" i="8"/>
  <c r="B4207" i="8"/>
  <c r="B4151" i="8"/>
  <c r="B4343" i="8"/>
  <c r="B4238" i="8"/>
  <c r="B5003" i="8"/>
  <c r="B4458" i="8"/>
  <c r="B4188" i="8"/>
  <c r="B4146" i="8"/>
  <c r="B4217" i="8"/>
  <c r="B4118" i="8"/>
  <c r="B4375" i="8"/>
  <c r="B4215" i="8"/>
  <c r="B4241" i="8"/>
  <c r="B4285" i="8"/>
  <c r="B4438" i="8"/>
  <c r="B4183" i="8"/>
  <c r="B4237" i="8"/>
  <c r="B4106" i="8"/>
  <c r="B4474" i="8"/>
  <c r="B4176" i="8"/>
  <c r="B4102" i="8"/>
  <c r="B4114" i="8"/>
  <c r="B5417" i="8"/>
  <c r="B4142" i="8"/>
  <c r="B4110" i="8"/>
  <c r="B4173" i="8"/>
  <c r="E112" i="8" l="1"/>
  <c r="F112" i="8"/>
  <c r="A113" i="8"/>
  <c r="D112" i="8"/>
  <c r="L111" i="8"/>
  <c r="M111" i="8"/>
  <c r="B4409" i="8"/>
  <c r="B4508" i="8"/>
  <c r="B4496" i="8"/>
  <c r="B4140" i="8"/>
  <c r="B4156" i="8"/>
  <c r="B4193" i="8"/>
  <c r="B4253" i="8"/>
  <c r="B4255" i="8"/>
  <c r="B5041" i="8"/>
  <c r="B4381" i="8"/>
  <c r="B4500" i="8"/>
  <c r="B4279" i="8"/>
  <c r="B4148" i="8"/>
  <c r="B4180" i="8"/>
  <c r="B4214" i="8"/>
  <c r="B4221" i="8"/>
  <c r="B4225" i="8"/>
  <c r="B4164" i="8"/>
  <c r="B4512" i="8"/>
  <c r="B4441" i="8"/>
  <c r="B5455" i="8"/>
  <c r="B4476" i="8"/>
  <c r="B4413" i="8"/>
  <c r="B4184" i="8"/>
  <c r="B4276" i="8"/>
  <c r="B4189" i="8"/>
  <c r="B4516" i="8"/>
  <c r="B4197" i="8"/>
  <c r="B4275" i="8"/>
  <c r="B4211" i="8"/>
  <c r="B4323" i="8"/>
  <c r="B4226" i="8"/>
  <c r="B4271" i="8"/>
  <c r="B4152" i="8"/>
  <c r="B4144" i="8"/>
  <c r="B4245" i="8"/>
  <c r="B4168" i="8"/>
  <c r="B4160" i="8"/>
  <c r="A114" i="8" l="1"/>
  <c r="F113" i="8"/>
  <c r="D113" i="8"/>
  <c r="E113" i="8"/>
  <c r="M112" i="8"/>
  <c r="L112" i="8"/>
  <c r="B4309" i="8"/>
  <c r="B4554" i="8"/>
  <c r="B4479" i="8"/>
  <c r="B4259" i="8"/>
  <c r="B4317" i="8"/>
  <c r="B4293" i="8"/>
  <c r="B4178" i="8"/>
  <c r="B4206" i="8"/>
  <c r="B4361" i="8"/>
  <c r="B4451" i="8"/>
  <c r="B4283" i="8"/>
  <c r="B4227" i="8"/>
  <c r="B4514" i="8"/>
  <c r="B4550" i="8"/>
  <c r="B4538" i="8"/>
  <c r="B4291" i="8"/>
  <c r="B4534" i="8"/>
  <c r="B4252" i="8"/>
  <c r="B4313" i="8"/>
  <c r="B4202" i="8"/>
  <c r="B4218" i="8"/>
  <c r="B4231" i="8"/>
  <c r="B4546" i="8"/>
  <c r="B4314" i="8"/>
  <c r="B5493" i="8"/>
  <c r="B4419" i="8"/>
  <c r="B4263" i="8"/>
  <c r="B4186" i="8"/>
  <c r="B4194" i="8"/>
  <c r="B4249" i="8"/>
  <c r="B4182" i="8"/>
  <c r="B4235" i="8"/>
  <c r="B4198" i="8"/>
  <c r="B4190" i="8"/>
  <c r="B4264" i="8"/>
  <c r="B4222" i="8"/>
  <c r="B5079" i="8"/>
  <c r="B4447" i="8"/>
  <c r="L113" i="8" l="1"/>
  <c r="M113" i="8"/>
  <c r="F114" i="8"/>
  <c r="D114" i="8"/>
  <c r="A115" i="8"/>
  <c r="E114" i="8"/>
  <c r="B5531" i="8"/>
  <c r="B4588" i="8"/>
  <c r="B4297" i="8"/>
  <c r="B4244" i="8"/>
  <c r="B4273" i="8"/>
  <c r="B4572" i="8"/>
  <c r="B4552" i="8"/>
  <c r="B4321" i="8"/>
  <c r="B4256" i="8"/>
  <c r="B4260" i="8"/>
  <c r="B4224" i="8"/>
  <c r="B4352" i="8"/>
  <c r="B4240" i="8"/>
  <c r="B4216" i="8"/>
  <c r="B4517" i="8"/>
  <c r="B4228" i="8"/>
  <c r="B4576" i="8"/>
  <c r="B4302" i="8"/>
  <c r="B4301" i="8"/>
  <c r="B4584" i="8"/>
  <c r="B4351" i="8"/>
  <c r="B4329" i="8"/>
  <c r="B4489" i="8"/>
  <c r="B4331" i="8"/>
  <c r="B4592" i="8"/>
  <c r="B5117" i="8"/>
  <c r="B4236" i="8"/>
  <c r="B4232" i="8"/>
  <c r="B4220" i="8"/>
  <c r="B4265" i="8"/>
  <c r="B4485" i="8"/>
  <c r="B4287" i="8"/>
  <c r="B4457" i="8"/>
  <c r="B4269" i="8"/>
  <c r="B4290" i="8"/>
  <c r="B4399" i="8"/>
  <c r="B4355" i="8"/>
  <c r="B4347" i="8"/>
  <c r="M114" i="8" l="1"/>
  <c r="L114" i="8"/>
  <c r="F115" i="8"/>
  <c r="E115" i="8"/>
  <c r="A116" i="8"/>
  <c r="D115" i="8"/>
  <c r="B4393" i="8"/>
  <c r="B4523" i="8"/>
  <c r="B4274" i="8"/>
  <c r="B4527" i="8"/>
  <c r="B4339" i="8"/>
  <c r="B4555" i="8"/>
  <c r="B4590" i="8"/>
  <c r="B4335" i="8"/>
  <c r="B4262" i="8"/>
  <c r="B5155" i="8"/>
  <c r="B4367" i="8"/>
  <c r="B4340" i="8"/>
  <c r="B4298" i="8"/>
  <c r="B4610" i="8"/>
  <c r="B4254" i="8"/>
  <c r="B4495" i="8"/>
  <c r="B4630" i="8"/>
  <c r="B4389" i="8"/>
  <c r="B4614" i="8"/>
  <c r="B4278" i="8"/>
  <c r="B4294" i="8"/>
  <c r="B4311" i="8"/>
  <c r="B4626" i="8"/>
  <c r="B4437" i="8"/>
  <c r="B4328" i="8"/>
  <c r="B4307" i="8"/>
  <c r="B4325" i="8"/>
  <c r="B4369" i="8"/>
  <c r="B4622" i="8"/>
  <c r="B4266" i="8"/>
  <c r="B4390" i="8"/>
  <c r="B4359" i="8"/>
  <c r="B4282" i="8"/>
  <c r="B4303" i="8"/>
  <c r="B4258" i="8"/>
  <c r="B4385" i="8"/>
  <c r="B4270" i="8"/>
  <c r="B5569" i="8"/>
  <c r="F116" i="8" l="1"/>
  <c r="A117" i="8"/>
  <c r="D116" i="8"/>
  <c r="E116" i="8"/>
  <c r="M115" i="8"/>
  <c r="L115" i="8"/>
  <c r="B4378" i="8"/>
  <c r="B4373" i="8"/>
  <c r="B4475" i="8"/>
  <c r="B4316" i="8"/>
  <c r="B4533" i="8"/>
  <c r="B4565" i="8"/>
  <c r="B4407" i="8"/>
  <c r="B4296" i="8"/>
  <c r="B4363" i="8"/>
  <c r="B4652" i="8"/>
  <c r="B4292" i="8"/>
  <c r="B4405" i="8"/>
  <c r="B4628" i="8"/>
  <c r="B4312" i="8"/>
  <c r="B4308" i="8"/>
  <c r="B4397" i="8"/>
  <c r="B4341" i="8"/>
  <c r="B4345" i="8"/>
  <c r="B4304" i="8"/>
  <c r="B4349" i="8"/>
  <c r="B4427" i="8"/>
  <c r="B4648" i="8"/>
  <c r="B5193" i="8"/>
  <c r="B4593" i="8"/>
  <c r="B4561" i="8"/>
  <c r="B4366" i="8"/>
  <c r="B4668" i="8"/>
  <c r="B4377" i="8"/>
  <c r="B4428" i="8"/>
  <c r="B4664" i="8"/>
  <c r="B5607" i="8"/>
  <c r="B4423" i="8"/>
  <c r="B4320" i="8"/>
  <c r="B4660" i="8"/>
  <c r="B4332" i="8"/>
  <c r="B4336" i="8"/>
  <c r="B4300" i="8"/>
  <c r="B4431" i="8"/>
  <c r="M116" i="8" l="1"/>
  <c r="L116" i="8"/>
  <c r="D117" i="8"/>
  <c r="E117" i="8"/>
  <c r="F117" i="8"/>
  <c r="A118" i="8"/>
  <c r="B4631" i="8"/>
  <c r="B4338" i="8"/>
  <c r="B4358" i="8"/>
  <c r="B4466" i="8"/>
  <c r="B4599" i="8"/>
  <c r="B4465" i="8"/>
  <c r="B4379" i="8"/>
  <c r="B4350" i="8"/>
  <c r="B4690" i="8"/>
  <c r="B4334" i="8"/>
  <c r="B4354" i="8"/>
  <c r="B4461" i="8"/>
  <c r="B4666" i="8"/>
  <c r="B4401" i="8"/>
  <c r="B4445" i="8"/>
  <c r="B4513" i="8"/>
  <c r="B4706" i="8"/>
  <c r="B4603" i="8"/>
  <c r="B4387" i="8"/>
  <c r="B4415" i="8"/>
  <c r="B4411" i="8"/>
  <c r="B4374" i="8"/>
  <c r="B4370" i="8"/>
  <c r="B5231" i="8"/>
  <c r="B5645" i="8"/>
  <c r="B4342" i="8"/>
  <c r="B4435" i="8"/>
  <c r="B4443" i="8"/>
  <c r="B4469" i="8"/>
  <c r="B4698" i="8"/>
  <c r="B4702" i="8"/>
  <c r="B4686" i="8"/>
  <c r="B4383" i="8"/>
  <c r="B4330" i="8"/>
  <c r="B4571" i="8"/>
  <c r="B4404" i="8"/>
  <c r="B4346" i="8"/>
  <c r="B4416" i="8"/>
  <c r="D118" i="8" l="1"/>
  <c r="E118" i="8"/>
  <c r="A119" i="8"/>
  <c r="F118" i="8"/>
  <c r="M117" i="8"/>
  <c r="L117" i="8"/>
  <c r="B4740" i="8"/>
  <c r="B4473" i="8"/>
  <c r="B4425" i="8"/>
  <c r="B4551" i="8"/>
  <c r="B4499" i="8"/>
  <c r="B4388" i="8"/>
  <c r="B4504" i="8"/>
  <c r="B4442" i="8"/>
  <c r="B4368" i="8"/>
  <c r="B4380" i="8"/>
  <c r="B4483" i="8"/>
  <c r="B4417" i="8"/>
  <c r="B4408" i="8"/>
  <c r="B4736" i="8"/>
  <c r="B4412" i="8"/>
  <c r="B4641" i="8"/>
  <c r="B4392" i="8"/>
  <c r="B4396" i="8"/>
  <c r="B4507" i="8"/>
  <c r="B4449" i="8"/>
  <c r="B4372" i="8"/>
  <c r="B4503" i="8"/>
  <c r="B4384" i="8"/>
  <c r="B4609" i="8"/>
  <c r="B4439" i="8"/>
  <c r="B4376" i="8"/>
  <c r="B4421" i="8"/>
  <c r="B5683" i="8"/>
  <c r="B4454" i="8"/>
  <c r="B4724" i="8"/>
  <c r="B4481" i="8"/>
  <c r="B5269" i="8"/>
  <c r="B4453" i="8"/>
  <c r="B4744" i="8"/>
  <c r="B4728" i="8"/>
  <c r="B4704" i="8"/>
  <c r="B4637" i="8"/>
  <c r="B4669" i="8"/>
  <c r="A120" i="8" l="1"/>
  <c r="F119" i="8"/>
  <c r="D119" i="8"/>
  <c r="E119" i="8"/>
  <c r="M118" i="8"/>
  <c r="L118" i="8"/>
  <c r="B4422" i="8"/>
  <c r="B4450" i="8"/>
  <c r="B4542" i="8"/>
  <c r="B4491" i="8"/>
  <c r="B4545" i="8"/>
  <c r="B4521" i="8"/>
  <c r="B5307" i="8"/>
  <c r="B4414" i="8"/>
  <c r="B4434" i="8"/>
  <c r="B4418" i="8"/>
  <c r="B4426" i="8"/>
  <c r="B4511" i="8"/>
  <c r="B4742" i="8"/>
  <c r="B4541" i="8"/>
  <c r="B4774" i="8"/>
  <c r="B4519" i="8"/>
  <c r="B4492" i="8"/>
  <c r="B4477" i="8"/>
  <c r="B4410" i="8"/>
  <c r="B4430" i="8"/>
  <c r="B4446" i="8"/>
  <c r="B4406" i="8"/>
  <c r="B4675" i="8"/>
  <c r="B4459" i="8"/>
  <c r="B4766" i="8"/>
  <c r="B4537" i="8"/>
  <c r="B4778" i="8"/>
  <c r="B5721" i="8"/>
  <c r="B4487" i="8"/>
  <c r="B4480" i="8"/>
  <c r="B4463" i="8"/>
  <c r="B4707" i="8"/>
  <c r="B4782" i="8"/>
  <c r="B4762" i="8"/>
  <c r="B4647" i="8"/>
  <c r="B4679" i="8"/>
  <c r="B4455" i="8"/>
  <c r="B4589" i="8"/>
  <c r="M119" i="8" l="1"/>
  <c r="L119" i="8"/>
  <c r="E120" i="8"/>
  <c r="F120" i="8"/>
  <c r="D120" i="8"/>
  <c r="A121" i="8"/>
  <c r="B4820" i="8"/>
  <c r="B4515" i="8"/>
  <c r="B4579" i="8"/>
  <c r="B4549" i="8"/>
  <c r="B4452" i="8"/>
  <c r="B4529" i="8"/>
  <c r="B4518" i="8"/>
  <c r="B4493" i="8"/>
  <c r="B4444" i="8"/>
  <c r="B4745" i="8"/>
  <c r="B4804" i="8"/>
  <c r="B4530" i="8"/>
  <c r="B4780" i="8"/>
  <c r="B5345" i="8"/>
  <c r="B4575" i="8"/>
  <c r="B4717" i="8"/>
  <c r="B4525" i="8"/>
  <c r="B4484" i="8"/>
  <c r="B4464" i="8"/>
  <c r="B4580" i="8"/>
  <c r="B4627" i="8"/>
  <c r="B4468" i="8"/>
  <c r="B4559" i="8"/>
  <c r="B4685" i="8"/>
  <c r="B4501" i="8"/>
  <c r="B5759" i="8"/>
  <c r="B4497" i="8"/>
  <c r="B4557" i="8"/>
  <c r="B4456" i="8"/>
  <c r="B4488" i="8"/>
  <c r="B4800" i="8"/>
  <c r="B4816" i="8"/>
  <c r="B4812" i="8"/>
  <c r="B4472" i="8"/>
  <c r="B4583" i="8"/>
  <c r="B4713" i="8"/>
  <c r="B4448" i="8"/>
  <c r="B4460" i="8"/>
  <c r="E121" i="8" l="1"/>
  <c r="F121" i="8"/>
  <c r="A122" i="8"/>
  <c r="D121" i="8"/>
  <c r="L120" i="8"/>
  <c r="M120" i="8"/>
  <c r="B4494" i="8"/>
  <c r="B5797" i="8"/>
  <c r="B4618" i="8"/>
  <c r="B4568" i="8"/>
  <c r="B4531" i="8"/>
  <c r="B4587" i="8"/>
  <c r="B4556" i="8"/>
  <c r="B4613" i="8"/>
  <c r="B4842" i="8"/>
  <c r="B4617" i="8"/>
  <c r="B4486" i="8"/>
  <c r="B4539" i="8"/>
  <c r="B4751" i="8"/>
  <c r="B4595" i="8"/>
  <c r="B4506" i="8"/>
  <c r="B4522" i="8"/>
  <c r="B5383" i="8"/>
  <c r="B4567" i="8"/>
  <c r="B4502" i="8"/>
  <c r="B4838" i="8"/>
  <c r="B4783" i="8"/>
  <c r="B4553" i="8"/>
  <c r="B4755" i="8"/>
  <c r="B4854" i="8"/>
  <c r="B4621" i="8"/>
  <c r="B4498" i="8"/>
  <c r="B4535" i="8"/>
  <c r="B4563" i="8"/>
  <c r="B4482" i="8"/>
  <c r="B4490" i="8"/>
  <c r="B4850" i="8"/>
  <c r="B4723" i="8"/>
  <c r="B4510" i="8"/>
  <c r="B4526" i="8"/>
  <c r="B4597" i="8"/>
  <c r="B4665" i="8"/>
  <c r="B4818" i="8"/>
  <c r="B4858" i="8"/>
  <c r="E122" i="8" l="1"/>
  <c r="F122" i="8"/>
  <c r="D122" i="8"/>
  <c r="A123" i="8"/>
  <c r="L121" i="8"/>
  <c r="M121" i="8"/>
  <c r="B4520" i="8"/>
  <c r="B4821" i="8"/>
  <c r="B4789" i="8"/>
  <c r="B4880" i="8"/>
  <c r="B4548" i="8"/>
  <c r="B4625" i="8"/>
  <c r="B4856" i="8"/>
  <c r="B4761" i="8"/>
  <c r="B4876" i="8"/>
  <c r="B4560" i="8"/>
  <c r="B4651" i="8"/>
  <c r="B4703" i="8"/>
  <c r="B4577" i="8"/>
  <c r="B4569" i="8"/>
  <c r="B4601" i="8"/>
  <c r="B4888" i="8"/>
  <c r="B4793" i="8"/>
  <c r="B4540" i="8"/>
  <c r="B4544" i="8"/>
  <c r="B4524" i="8"/>
  <c r="B4594" i="8"/>
  <c r="B4606" i="8"/>
  <c r="B5835" i="8"/>
  <c r="B4659" i="8"/>
  <c r="B4635" i="8"/>
  <c r="B4573" i="8"/>
  <c r="B4892" i="8"/>
  <c r="B4896" i="8"/>
  <c r="B4564" i="8"/>
  <c r="B4528" i="8"/>
  <c r="B4536" i="8"/>
  <c r="B4591" i="8"/>
  <c r="B4532" i="8"/>
  <c r="B5421" i="8"/>
  <c r="B4605" i="8"/>
  <c r="B4633" i="8"/>
  <c r="B4655" i="8"/>
  <c r="B4656" i="8"/>
  <c r="F123" i="8" l="1"/>
  <c r="E123" i="8"/>
  <c r="A124" i="8"/>
  <c r="D123" i="8"/>
  <c r="M122" i="8"/>
  <c r="L122" i="8"/>
  <c r="B4598" i="8"/>
  <c r="B4570" i="8"/>
  <c r="B4693" i="8"/>
  <c r="B4673" i="8"/>
  <c r="B4632" i="8"/>
  <c r="B4831" i="8"/>
  <c r="B4615" i="8"/>
  <c r="B4663" i="8"/>
  <c r="B4918" i="8"/>
  <c r="B4562" i="8"/>
  <c r="B4741" i="8"/>
  <c r="B4586" i="8"/>
  <c r="B4602" i="8"/>
  <c r="B4671" i="8"/>
  <c r="B4629" i="8"/>
  <c r="B4934" i="8"/>
  <c r="B4697" i="8"/>
  <c r="B4926" i="8"/>
  <c r="B4914" i="8"/>
  <c r="B4827" i="8"/>
  <c r="B5873" i="8"/>
  <c r="B4574" i="8"/>
  <c r="B4643" i="8"/>
  <c r="B4639" i="8"/>
  <c r="B4799" i="8"/>
  <c r="B4859" i="8"/>
  <c r="B4582" i="8"/>
  <c r="B4930" i="8"/>
  <c r="B4694" i="8"/>
  <c r="B5459" i="8"/>
  <c r="B4566" i="8"/>
  <c r="B4578" i="8"/>
  <c r="B4607" i="8"/>
  <c r="B4558" i="8"/>
  <c r="B4611" i="8"/>
  <c r="B4644" i="8"/>
  <c r="B4689" i="8"/>
  <c r="B4894" i="8"/>
  <c r="D124" i="8" l="1"/>
  <c r="E124" i="8"/>
  <c r="A125" i="8"/>
  <c r="F124" i="8"/>
  <c r="L123" i="8"/>
  <c r="M123" i="8"/>
  <c r="B4604" i="8"/>
  <c r="B4956" i="8"/>
  <c r="B5497" i="8"/>
  <c r="B4897" i="8"/>
  <c r="B4865" i="8"/>
  <c r="B4972" i="8"/>
  <c r="B5911" i="8"/>
  <c r="B4612" i="8"/>
  <c r="B4624" i="8"/>
  <c r="B4701" i="8"/>
  <c r="B4711" i="8"/>
  <c r="B4932" i="8"/>
  <c r="B4727" i="8"/>
  <c r="B4682" i="8"/>
  <c r="B4732" i="8"/>
  <c r="B4837" i="8"/>
  <c r="B4952" i="8"/>
  <c r="B4667" i="8"/>
  <c r="B4731" i="8"/>
  <c r="B4620" i="8"/>
  <c r="B4636" i="8"/>
  <c r="B4645" i="8"/>
  <c r="B4779" i="8"/>
  <c r="B4653" i="8"/>
  <c r="B4670" i="8"/>
  <c r="B4735" i="8"/>
  <c r="B4968" i="8"/>
  <c r="B4964" i="8"/>
  <c r="B4869" i="8"/>
  <c r="B4596" i="8"/>
  <c r="B4681" i="8"/>
  <c r="B4640" i="8"/>
  <c r="B4649" i="8"/>
  <c r="B4616" i="8"/>
  <c r="B4677" i="8"/>
  <c r="B4709" i="8"/>
  <c r="B4600" i="8"/>
  <c r="B4608" i="8"/>
  <c r="A126" i="8" l="1"/>
  <c r="D125" i="8"/>
  <c r="E125" i="8"/>
  <c r="F125" i="8"/>
  <c r="L124" i="8"/>
  <c r="M124" i="8"/>
  <c r="B4773" i="8"/>
  <c r="B4683" i="8"/>
  <c r="B4650" i="8"/>
  <c r="B4687" i="8"/>
  <c r="B4907" i="8"/>
  <c r="B4705" i="8"/>
  <c r="B4875" i="8"/>
  <c r="B4970" i="8"/>
  <c r="B4935" i="8"/>
  <c r="B4747" i="8"/>
  <c r="B4678" i="8"/>
  <c r="B5002" i="8"/>
  <c r="B4674" i="8"/>
  <c r="B4990" i="8"/>
  <c r="B4749" i="8"/>
  <c r="B5949" i="8"/>
  <c r="B5535" i="8"/>
  <c r="B4638" i="8"/>
  <c r="B4708" i="8"/>
  <c r="B4770" i="8"/>
  <c r="B4658" i="8"/>
  <c r="B4994" i="8"/>
  <c r="B4691" i="8"/>
  <c r="B4720" i="8"/>
  <c r="B4739" i="8"/>
  <c r="B5010" i="8"/>
  <c r="B4715" i="8"/>
  <c r="B4719" i="8"/>
  <c r="B4646" i="8"/>
  <c r="B4654" i="8"/>
  <c r="B4634" i="8"/>
  <c r="B5006" i="8"/>
  <c r="B4817" i="8"/>
  <c r="B4769" i="8"/>
  <c r="B4765" i="8"/>
  <c r="B4662" i="8"/>
  <c r="B4642" i="8"/>
  <c r="B4903" i="8"/>
  <c r="M125" i="8" l="1"/>
  <c r="L125" i="8"/>
  <c r="D126" i="8"/>
  <c r="E126" i="8"/>
  <c r="A127" i="8"/>
  <c r="F126" i="8"/>
  <c r="B4684" i="8"/>
  <c r="B4777" i="8"/>
  <c r="B5032" i="8"/>
  <c r="B4808" i="8"/>
  <c r="B5987" i="8"/>
  <c r="B5040" i="8"/>
  <c r="B5008" i="8"/>
  <c r="B4855" i="8"/>
  <c r="B4700" i="8"/>
  <c r="B4757" i="8"/>
  <c r="B4758" i="8"/>
  <c r="B4746" i="8"/>
  <c r="B4716" i="8"/>
  <c r="B4913" i="8"/>
  <c r="B4787" i="8"/>
  <c r="B4688" i="8"/>
  <c r="B4725" i="8"/>
  <c r="B5028" i="8"/>
  <c r="B4785" i="8"/>
  <c r="B4743" i="8"/>
  <c r="B4676" i="8"/>
  <c r="B4721" i="8"/>
  <c r="B5044" i="8"/>
  <c r="B4753" i="8"/>
  <c r="B4803" i="8"/>
  <c r="B4672" i="8"/>
  <c r="B4941" i="8"/>
  <c r="B5048" i="8"/>
  <c r="B5573" i="8"/>
  <c r="B4973" i="8"/>
  <c r="B4945" i="8"/>
  <c r="B4680" i="8"/>
  <c r="B4807" i="8"/>
  <c r="B4692" i="8"/>
  <c r="B4729" i="8"/>
  <c r="B4696" i="8"/>
  <c r="B4712" i="8"/>
  <c r="B4811" i="8"/>
  <c r="A128" i="8" l="1"/>
  <c r="D127" i="8"/>
  <c r="E127" i="8"/>
  <c r="F127" i="8"/>
  <c r="M126" i="8"/>
  <c r="L126" i="8"/>
  <c r="B4841" i="8"/>
  <c r="B4893" i="8"/>
  <c r="B4750" i="8"/>
  <c r="B4845" i="8"/>
  <c r="B4714" i="8"/>
  <c r="B4846" i="8"/>
  <c r="B4734" i="8"/>
  <c r="B4718" i="8"/>
  <c r="B5086" i="8"/>
  <c r="B4781" i="8"/>
  <c r="B4754" i="8"/>
  <c r="B4796" i="8"/>
  <c r="B5070" i="8"/>
  <c r="B4951" i="8"/>
  <c r="B4791" i="8"/>
  <c r="B4763" i="8"/>
  <c r="B5046" i="8"/>
  <c r="B5082" i="8"/>
  <c r="B4726" i="8"/>
  <c r="B4784" i="8"/>
  <c r="B5078" i="8"/>
  <c r="B5011" i="8"/>
  <c r="B5611" i="8"/>
  <c r="B4767" i="8"/>
  <c r="B4983" i="8"/>
  <c r="B4979" i="8"/>
  <c r="B4823" i="8"/>
  <c r="B4795" i="8"/>
  <c r="B4815" i="8"/>
  <c r="B4849" i="8"/>
  <c r="B4730" i="8"/>
  <c r="B4710" i="8"/>
  <c r="B4759" i="8"/>
  <c r="B5066" i="8"/>
  <c r="B4825" i="8"/>
  <c r="B4738" i="8"/>
  <c r="B6025" i="8"/>
  <c r="B4722" i="8"/>
  <c r="L127" i="8" l="1"/>
  <c r="M127" i="8"/>
  <c r="F128" i="8"/>
  <c r="A129" i="8"/>
  <c r="D128" i="8"/>
  <c r="E128" i="8"/>
  <c r="B6063" i="8"/>
  <c r="B4768" i="8"/>
  <c r="B4861" i="8"/>
  <c r="B4829" i="8"/>
  <c r="B4792" i="8"/>
  <c r="B4772" i="8"/>
  <c r="B4788" i="8"/>
  <c r="B5649" i="8"/>
  <c r="B4764" i="8"/>
  <c r="B4776" i="8"/>
  <c r="B5104" i="8"/>
  <c r="B5017" i="8"/>
  <c r="B5049" i="8"/>
  <c r="B4989" i="8"/>
  <c r="B4884" i="8"/>
  <c r="B4822" i="8"/>
  <c r="B4834" i="8"/>
  <c r="B4883" i="8"/>
  <c r="B4863" i="8"/>
  <c r="B4887" i="8"/>
  <c r="B5120" i="8"/>
  <c r="B4819" i="8"/>
  <c r="B4931" i="8"/>
  <c r="B4797" i="8"/>
  <c r="B4853" i="8"/>
  <c r="B5021" i="8"/>
  <c r="B5116" i="8"/>
  <c r="B5084" i="8"/>
  <c r="B5108" i="8"/>
  <c r="B5124" i="8"/>
  <c r="B4752" i="8"/>
  <c r="B4879" i="8"/>
  <c r="B4760" i="8"/>
  <c r="B4748" i="8"/>
  <c r="B4833" i="8"/>
  <c r="B4805" i="8"/>
  <c r="B4801" i="8"/>
  <c r="B4756" i="8"/>
  <c r="M128" i="8" l="1"/>
  <c r="L128" i="8"/>
  <c r="E129" i="8"/>
  <c r="F129" i="8"/>
  <c r="D129" i="8"/>
  <c r="A130" i="8"/>
  <c r="B5687" i="8"/>
  <c r="B5162" i="8"/>
  <c r="B4867" i="8"/>
  <c r="B4872" i="8"/>
  <c r="B5142" i="8"/>
  <c r="B4798" i="8"/>
  <c r="B5158" i="8"/>
  <c r="B4922" i="8"/>
  <c r="B4826" i="8"/>
  <c r="B4899" i="8"/>
  <c r="B4891" i="8"/>
  <c r="B4917" i="8"/>
  <c r="B4925" i="8"/>
  <c r="B4860" i="8"/>
  <c r="B4839" i="8"/>
  <c r="B4843" i="8"/>
  <c r="B4871" i="8"/>
  <c r="B5122" i="8"/>
  <c r="B4835" i="8"/>
  <c r="B5027" i="8"/>
  <c r="B4814" i="8"/>
  <c r="B4810" i="8"/>
  <c r="B4806" i="8"/>
  <c r="B4857" i="8"/>
  <c r="B5055" i="8"/>
  <c r="B5146" i="8"/>
  <c r="B4969" i="8"/>
  <c r="B4901" i="8"/>
  <c r="B6101" i="8"/>
  <c r="B4921" i="8"/>
  <c r="B5059" i="8"/>
  <c r="B4794" i="8"/>
  <c r="B4786" i="8"/>
  <c r="B4790" i="8"/>
  <c r="B5154" i="8"/>
  <c r="B5087" i="8"/>
  <c r="B4802" i="8"/>
  <c r="B4830" i="8"/>
  <c r="A131" i="8" l="1"/>
  <c r="E130" i="8"/>
  <c r="D130" i="8"/>
  <c r="F130" i="8"/>
  <c r="M129" i="8"/>
  <c r="L129" i="8"/>
  <c r="B4963" i="8"/>
  <c r="B5725" i="8"/>
  <c r="B4840" i="8"/>
  <c r="B4828" i="8"/>
  <c r="B5065" i="8"/>
  <c r="B4881" i="8"/>
  <c r="B4960" i="8"/>
  <c r="B4939" i="8"/>
  <c r="B4910" i="8"/>
  <c r="B4824" i="8"/>
  <c r="B6139" i="8"/>
  <c r="B4844" i="8"/>
  <c r="B4873" i="8"/>
  <c r="B4877" i="8"/>
  <c r="B4929" i="8"/>
  <c r="B5196" i="8"/>
  <c r="B4905" i="8"/>
  <c r="B5125" i="8"/>
  <c r="B5007" i="8"/>
  <c r="B4959" i="8"/>
  <c r="B4832" i="8"/>
  <c r="B5184" i="8"/>
  <c r="B4848" i="8"/>
  <c r="B5160" i="8"/>
  <c r="B4937" i="8"/>
  <c r="B4836" i="8"/>
  <c r="B5200" i="8"/>
  <c r="B4898" i="8"/>
  <c r="B4895" i="8"/>
  <c r="B4955" i="8"/>
  <c r="B4868" i="8"/>
  <c r="B5192" i="8"/>
  <c r="B5097" i="8"/>
  <c r="B5093" i="8"/>
  <c r="B4852" i="8"/>
  <c r="B4909" i="8"/>
  <c r="B4864" i="8"/>
  <c r="B5180" i="8"/>
  <c r="M130" i="8" l="1"/>
  <c r="L130" i="8"/>
  <c r="A132" i="8"/>
  <c r="D131" i="8"/>
  <c r="F131" i="8"/>
  <c r="E131" i="8"/>
  <c r="B5222" i="8"/>
  <c r="B5135" i="8"/>
  <c r="B4933" i="8"/>
  <c r="B4997" i="8"/>
  <c r="B4977" i="8"/>
  <c r="B4866" i="8"/>
  <c r="B4936" i="8"/>
  <c r="B4967" i="8"/>
  <c r="B6177" i="8"/>
  <c r="B4878" i="8"/>
  <c r="B5163" i="8"/>
  <c r="B5234" i="8"/>
  <c r="B5045" i="8"/>
  <c r="B4947" i="8"/>
  <c r="B5230" i="8"/>
  <c r="B4975" i="8"/>
  <c r="B4890" i="8"/>
  <c r="B4906" i="8"/>
  <c r="B4915" i="8"/>
  <c r="B4862" i="8"/>
  <c r="B4919" i="8"/>
  <c r="B5763" i="8"/>
  <c r="B4874" i="8"/>
  <c r="B4998" i="8"/>
  <c r="B5131" i="8"/>
  <c r="B4993" i="8"/>
  <c r="B4948" i="8"/>
  <c r="B5001" i="8"/>
  <c r="B4902" i="8"/>
  <c r="B4882" i="8"/>
  <c r="B5198" i="8"/>
  <c r="B5218" i="8"/>
  <c r="B5238" i="8"/>
  <c r="B4886" i="8"/>
  <c r="B4870" i="8"/>
  <c r="B4943" i="8"/>
  <c r="B4911" i="8"/>
  <c r="B5103" i="8"/>
  <c r="L131" i="8" l="1"/>
  <c r="M131" i="8"/>
  <c r="D132" i="8"/>
  <c r="F132" i="8"/>
  <c r="E132" i="8"/>
  <c r="A133" i="8"/>
  <c r="B4940" i="8"/>
  <c r="B5005" i="8"/>
  <c r="B5035" i="8"/>
  <c r="B5169" i="8"/>
  <c r="B4985" i="8"/>
  <c r="B4981" i="8"/>
  <c r="B5256" i="8"/>
  <c r="B5036" i="8"/>
  <c r="B4900" i="8"/>
  <c r="B4928" i="8"/>
  <c r="B4944" i="8"/>
  <c r="B5039" i="8"/>
  <c r="B5083" i="8"/>
  <c r="B5201" i="8"/>
  <c r="B4974" i="8"/>
  <c r="B4971" i="8"/>
  <c r="B4908" i="8"/>
  <c r="B5236" i="8"/>
  <c r="B4912" i="8"/>
  <c r="B4953" i="8"/>
  <c r="B5013" i="8"/>
  <c r="B4916" i="8"/>
  <c r="B4904" i="8"/>
  <c r="B5276" i="8"/>
  <c r="B4986" i="8"/>
  <c r="B5173" i="8"/>
  <c r="B4949" i="8"/>
  <c r="B4957" i="8"/>
  <c r="B5272" i="8"/>
  <c r="B5141" i="8"/>
  <c r="B4924" i="8"/>
  <c r="B4920" i="8"/>
  <c r="B5801" i="8"/>
  <c r="B5268" i="8"/>
  <c r="B6215" i="8"/>
  <c r="B5260" i="8"/>
  <c r="B5031" i="8"/>
  <c r="B5015" i="8"/>
  <c r="D133" i="8" l="1"/>
  <c r="F133" i="8"/>
  <c r="A134" i="8"/>
  <c r="E133" i="8"/>
  <c r="M132" i="8"/>
  <c r="L132" i="8"/>
  <c r="B5179" i="8"/>
  <c r="B4954" i="8"/>
  <c r="B4991" i="8"/>
  <c r="B5074" i="8"/>
  <c r="B5207" i="8"/>
  <c r="B5306" i="8"/>
  <c r="B5839" i="8"/>
  <c r="B5024" i="8"/>
  <c r="B5012" i="8"/>
  <c r="B5073" i="8"/>
  <c r="B5069" i="8"/>
  <c r="B5009" i="8"/>
  <c r="B5298" i="8"/>
  <c r="B5310" i="8"/>
  <c r="B4950" i="8"/>
  <c r="B4982" i="8"/>
  <c r="B5294" i="8"/>
  <c r="B5239" i="8"/>
  <c r="B5077" i="8"/>
  <c r="B4958" i="8"/>
  <c r="B5274" i="8"/>
  <c r="B4966" i="8"/>
  <c r="B5019" i="8"/>
  <c r="B5043" i="8"/>
  <c r="B5211" i="8"/>
  <c r="B5121" i="8"/>
  <c r="B6253" i="8"/>
  <c r="B4995" i="8"/>
  <c r="B5314" i="8"/>
  <c r="B5053" i="8"/>
  <c r="B4962" i="8"/>
  <c r="B4987" i="8"/>
  <c r="B4942" i="8"/>
  <c r="B5051" i="8"/>
  <c r="B4946" i="8"/>
  <c r="B4938" i="8"/>
  <c r="B5023" i="8"/>
  <c r="B4978" i="8"/>
  <c r="M133" i="8" l="1"/>
  <c r="L133" i="8"/>
  <c r="D134" i="8"/>
  <c r="F134" i="8"/>
  <c r="A135" i="8"/>
  <c r="E134" i="8"/>
  <c r="B5061" i="8"/>
  <c r="B5016" i="8"/>
  <c r="B4980" i="8"/>
  <c r="B5332" i="8"/>
  <c r="B5112" i="8"/>
  <c r="B5025" i="8"/>
  <c r="B5033" i="8"/>
  <c r="B5081" i="8"/>
  <c r="B4996" i="8"/>
  <c r="B5020" i="8"/>
  <c r="B5336" i="8"/>
  <c r="B5877" i="8"/>
  <c r="B5029" i="8"/>
  <c r="B5352" i="8"/>
  <c r="B5111" i="8"/>
  <c r="B5050" i="8"/>
  <c r="B5312" i="8"/>
  <c r="B5062" i="8"/>
  <c r="B4976" i="8"/>
  <c r="B4984" i="8"/>
  <c r="B5000" i="8"/>
  <c r="B6291" i="8"/>
  <c r="B5057" i="8"/>
  <c r="B4988" i="8"/>
  <c r="B5344" i="8"/>
  <c r="B4992" i="8"/>
  <c r="B5249" i="8"/>
  <c r="B5348" i="8"/>
  <c r="B5115" i="8"/>
  <c r="B5047" i="8"/>
  <c r="B5089" i="8"/>
  <c r="B5091" i="8"/>
  <c r="B5159" i="8"/>
  <c r="B5004" i="8"/>
  <c r="B5277" i="8"/>
  <c r="B5107" i="8"/>
  <c r="B5245" i="8"/>
  <c r="B5217" i="8"/>
  <c r="M134" i="8" l="1"/>
  <c r="L134" i="8"/>
  <c r="F135" i="8"/>
  <c r="A136" i="8"/>
  <c r="D135" i="8"/>
  <c r="E135" i="8"/>
  <c r="B5283" i="8"/>
  <c r="B5085" i="8"/>
  <c r="B5030" i="8"/>
  <c r="B5026" i="8"/>
  <c r="B5022" i="8"/>
  <c r="B5088" i="8"/>
  <c r="B5915" i="8"/>
  <c r="B5145" i="8"/>
  <c r="B5153" i="8"/>
  <c r="B5382" i="8"/>
  <c r="B5095" i="8"/>
  <c r="B5014" i="8"/>
  <c r="B5374" i="8"/>
  <c r="B5071" i="8"/>
  <c r="B5018" i="8"/>
  <c r="B5197" i="8"/>
  <c r="B5100" i="8"/>
  <c r="B5058" i="8"/>
  <c r="B5054" i="8"/>
  <c r="B5370" i="8"/>
  <c r="B5129" i="8"/>
  <c r="B5149" i="8"/>
  <c r="B5315" i="8"/>
  <c r="B5127" i="8"/>
  <c r="B5386" i="8"/>
  <c r="B6329" i="8"/>
  <c r="B5390" i="8"/>
  <c r="B5063" i="8"/>
  <c r="B5034" i="8"/>
  <c r="B5119" i="8"/>
  <c r="B5255" i="8"/>
  <c r="B5287" i="8"/>
  <c r="B5042" i="8"/>
  <c r="B5038" i="8"/>
  <c r="B5350" i="8"/>
  <c r="B5067" i="8"/>
  <c r="B5150" i="8"/>
  <c r="B5099" i="8"/>
  <c r="M135" i="8" l="1"/>
  <c r="L135" i="8"/>
  <c r="A137" i="8"/>
  <c r="E136" i="8"/>
  <c r="D136" i="8"/>
  <c r="F136" i="8"/>
  <c r="B5101" i="8"/>
  <c r="B5165" i="8"/>
  <c r="B5408" i="8"/>
  <c r="B5183" i="8"/>
  <c r="B5064" i="8"/>
  <c r="B5293" i="8"/>
  <c r="B5157" i="8"/>
  <c r="B5428" i="8"/>
  <c r="B5092" i="8"/>
  <c r="B5056" i="8"/>
  <c r="B5133" i="8"/>
  <c r="B5953" i="8"/>
  <c r="B5068" i="8"/>
  <c r="B5388" i="8"/>
  <c r="B5080" i="8"/>
  <c r="B5072" i="8"/>
  <c r="B6367" i="8"/>
  <c r="B5187" i="8"/>
  <c r="B5096" i="8"/>
  <c r="B5420" i="8"/>
  <c r="B5105" i="8"/>
  <c r="B5353" i="8"/>
  <c r="B5109" i="8"/>
  <c r="B5126" i="8"/>
  <c r="B5123" i="8"/>
  <c r="B5235" i="8"/>
  <c r="B5424" i="8"/>
  <c r="B5167" i="8"/>
  <c r="B5412" i="8"/>
  <c r="B5191" i="8"/>
  <c r="B5060" i="8"/>
  <c r="B5188" i="8"/>
  <c r="B5052" i="8"/>
  <c r="B5137" i="8"/>
  <c r="B5076" i="8"/>
  <c r="B5325" i="8"/>
  <c r="B5138" i="8"/>
  <c r="B5321" i="8"/>
  <c r="M136" i="8" l="1"/>
  <c r="L136" i="8"/>
  <c r="D137" i="8"/>
  <c r="A138" i="8"/>
  <c r="E137" i="8"/>
  <c r="F137" i="8"/>
  <c r="B5176" i="8"/>
  <c r="B5090" i="8"/>
  <c r="B5450" i="8"/>
  <c r="B5143" i="8"/>
  <c r="B5130" i="8"/>
  <c r="B5331" i="8"/>
  <c r="B5203" i="8"/>
  <c r="B5134" i="8"/>
  <c r="B5229" i="8"/>
  <c r="B6405" i="8"/>
  <c r="B5363" i="8"/>
  <c r="B5205" i="8"/>
  <c r="B5164" i="8"/>
  <c r="B5458" i="8"/>
  <c r="B5991" i="8"/>
  <c r="B5466" i="8"/>
  <c r="B5114" i="8"/>
  <c r="B5225" i="8"/>
  <c r="B5161" i="8"/>
  <c r="B5106" i="8"/>
  <c r="B5226" i="8"/>
  <c r="B5110" i="8"/>
  <c r="B5102" i="8"/>
  <c r="B5139" i="8"/>
  <c r="B5098" i="8"/>
  <c r="B5462" i="8"/>
  <c r="B5147" i="8"/>
  <c r="B5118" i="8"/>
  <c r="B5171" i="8"/>
  <c r="B5195" i="8"/>
  <c r="B5221" i="8"/>
  <c r="B5359" i="8"/>
  <c r="B5175" i="8"/>
  <c r="B5273" i="8"/>
  <c r="B5391" i="8"/>
  <c r="B5426" i="8"/>
  <c r="B5094" i="8"/>
  <c r="B5446" i="8"/>
  <c r="L137" i="8" l="1"/>
  <c r="M137" i="8"/>
  <c r="F138" i="8"/>
  <c r="D138" i="8"/>
  <c r="E138" i="8"/>
  <c r="A139" i="8"/>
  <c r="B5181" i="8"/>
  <c r="B5132" i="8"/>
  <c r="B5156" i="8"/>
  <c r="B5243" i="8"/>
  <c r="B5464" i="8"/>
  <c r="B5397" i="8"/>
  <c r="B5259" i="8"/>
  <c r="B5185" i="8"/>
  <c r="B5199" i="8"/>
  <c r="B6029" i="8"/>
  <c r="B5401" i="8"/>
  <c r="B5241" i="8"/>
  <c r="B5488" i="8"/>
  <c r="B5213" i="8"/>
  <c r="B5177" i="8"/>
  <c r="B5504" i="8"/>
  <c r="B5140" i="8"/>
  <c r="B5500" i="8"/>
  <c r="B5148" i="8"/>
  <c r="B5263" i="8"/>
  <c r="B5496" i="8"/>
  <c r="B6443" i="8"/>
  <c r="B5369" i="8"/>
  <c r="B5233" i="8"/>
  <c r="B5128" i="8"/>
  <c r="B5144" i="8"/>
  <c r="B5172" i="8"/>
  <c r="B5429" i="8"/>
  <c r="B5484" i="8"/>
  <c r="B5311" i="8"/>
  <c r="B5209" i="8"/>
  <c r="B5264" i="8"/>
  <c r="B5152" i="8"/>
  <c r="B5267" i="8"/>
  <c r="B5168" i="8"/>
  <c r="B5136" i="8"/>
  <c r="B5202" i="8"/>
  <c r="B5214" i="8"/>
  <c r="F139" i="8" l="1"/>
  <c r="E139" i="8"/>
  <c r="A140" i="8"/>
  <c r="D139" i="8"/>
  <c r="M138" i="8"/>
  <c r="L138" i="8"/>
  <c r="B5467" i="8"/>
  <c r="B5407" i="8"/>
  <c r="B5215" i="8"/>
  <c r="B5439" i="8"/>
  <c r="B5240" i="8"/>
  <c r="B5542" i="8"/>
  <c r="B5190" i="8"/>
  <c r="B5210" i="8"/>
  <c r="B5186" i="8"/>
  <c r="B5297" i="8"/>
  <c r="B5194" i="8"/>
  <c r="B5301" i="8"/>
  <c r="B5223" i="8"/>
  <c r="B5349" i="8"/>
  <c r="B5538" i="8"/>
  <c r="B5251" i="8"/>
  <c r="B6067" i="8"/>
  <c r="B5435" i="8"/>
  <c r="B5305" i="8"/>
  <c r="B5271" i="8"/>
  <c r="B5279" i="8"/>
  <c r="B5174" i="8"/>
  <c r="B5170" i="8"/>
  <c r="B5302" i="8"/>
  <c r="B5182" i="8"/>
  <c r="B6481" i="8"/>
  <c r="B5252" i="8"/>
  <c r="B5247" i="8"/>
  <c r="B5522" i="8"/>
  <c r="B5534" i="8"/>
  <c r="B5526" i="8"/>
  <c r="B5237" i="8"/>
  <c r="B5502" i="8"/>
  <c r="B5219" i="8"/>
  <c r="B5281" i="8"/>
  <c r="B5206" i="8"/>
  <c r="B5166" i="8"/>
  <c r="B5178" i="8"/>
  <c r="A141" i="8" l="1"/>
  <c r="D140" i="8"/>
  <c r="E140" i="8"/>
  <c r="F140" i="8"/>
  <c r="M139" i="8"/>
  <c r="L139" i="8"/>
  <c r="B5232" i="8"/>
  <c r="B5290" i="8"/>
  <c r="B5204" i="8"/>
  <c r="B5564" i="8"/>
  <c r="B5576" i="8"/>
  <c r="B5244" i="8"/>
  <c r="B6519" i="8"/>
  <c r="B5212" i="8"/>
  <c r="B5473" i="8"/>
  <c r="B5387" i="8"/>
  <c r="B5335" i="8"/>
  <c r="B5445" i="8"/>
  <c r="B5343" i="8"/>
  <c r="B5228" i="8"/>
  <c r="B5257" i="8"/>
  <c r="B5572" i="8"/>
  <c r="B5580" i="8"/>
  <c r="B5319" i="8"/>
  <c r="B5208" i="8"/>
  <c r="B5253" i="8"/>
  <c r="B5540" i="8"/>
  <c r="B5220" i="8"/>
  <c r="B5317" i="8"/>
  <c r="B6105" i="8"/>
  <c r="B5224" i="8"/>
  <c r="B5560" i="8"/>
  <c r="B5261" i="8"/>
  <c r="B5278" i="8"/>
  <c r="B5216" i="8"/>
  <c r="B5275" i="8"/>
  <c r="B5285" i="8"/>
  <c r="B5340" i="8"/>
  <c r="B5309" i="8"/>
  <c r="B5339" i="8"/>
  <c r="B5248" i="8"/>
  <c r="B5505" i="8"/>
  <c r="B5289" i="8"/>
  <c r="B5477" i="8"/>
  <c r="L140" i="8" l="1"/>
  <c r="M140" i="8"/>
  <c r="D141" i="8"/>
  <c r="E141" i="8"/>
  <c r="F141" i="8"/>
  <c r="A142" i="8"/>
  <c r="B5602" i="8"/>
  <c r="B5258" i="8"/>
  <c r="B5250" i="8"/>
  <c r="B5543" i="8"/>
  <c r="B5578" i="8"/>
  <c r="B5295" i="8"/>
  <c r="B5373" i="8"/>
  <c r="B5327" i="8"/>
  <c r="B5610" i="8"/>
  <c r="B5254" i="8"/>
  <c r="B5262" i="8"/>
  <c r="B5246" i="8"/>
  <c r="B6557" i="8"/>
  <c r="B5242" i="8"/>
  <c r="B5347" i="8"/>
  <c r="B5378" i="8"/>
  <c r="B5323" i="8"/>
  <c r="B5316" i="8"/>
  <c r="B6143" i="8"/>
  <c r="B5328" i="8"/>
  <c r="B5291" i="8"/>
  <c r="B5357" i="8"/>
  <c r="B5266" i="8"/>
  <c r="B5425" i="8"/>
  <c r="B5282" i="8"/>
  <c r="B5483" i="8"/>
  <c r="B5286" i="8"/>
  <c r="B5515" i="8"/>
  <c r="B5377" i="8"/>
  <c r="B5313" i="8"/>
  <c r="B5299" i="8"/>
  <c r="B5355" i="8"/>
  <c r="B5618" i="8"/>
  <c r="B5381" i="8"/>
  <c r="B5511" i="8"/>
  <c r="B5614" i="8"/>
  <c r="B5598" i="8"/>
  <c r="B5270" i="8"/>
  <c r="A143" i="8" l="1"/>
  <c r="E142" i="8"/>
  <c r="F142" i="8"/>
  <c r="D142" i="8"/>
  <c r="L141" i="8"/>
  <c r="M141" i="8"/>
  <c r="B5395" i="8"/>
  <c r="B5416" i="8"/>
  <c r="B5284" i="8"/>
  <c r="B5365" i="8"/>
  <c r="B5581" i="8"/>
  <c r="B5415" i="8"/>
  <c r="B5300" i="8"/>
  <c r="B5411" i="8"/>
  <c r="B5288" i="8"/>
  <c r="B5329" i="8"/>
  <c r="B6181" i="8"/>
  <c r="B5385" i="8"/>
  <c r="B5463" i="8"/>
  <c r="B5280" i="8"/>
  <c r="B5292" i="8"/>
  <c r="B5333" i="8"/>
  <c r="B5296" i="8"/>
  <c r="B5656" i="8"/>
  <c r="B5521" i="8"/>
  <c r="B5320" i="8"/>
  <c r="B5553" i="8"/>
  <c r="B5366" i="8"/>
  <c r="B5354" i="8"/>
  <c r="B5652" i="8"/>
  <c r="B5549" i="8"/>
  <c r="B5393" i="8"/>
  <c r="B5308" i="8"/>
  <c r="B5419" i="8"/>
  <c r="B5337" i="8"/>
  <c r="B5324" i="8"/>
  <c r="B5304" i="8"/>
  <c r="B6595" i="8"/>
  <c r="B5351" i="8"/>
  <c r="B5636" i="8"/>
  <c r="B5361" i="8"/>
  <c r="B5648" i="8"/>
  <c r="B5616" i="8"/>
  <c r="B5640" i="8"/>
  <c r="L142" i="8" l="1"/>
  <c r="M142" i="8"/>
  <c r="D143" i="8"/>
  <c r="E143" i="8"/>
  <c r="F143" i="8"/>
  <c r="A144" i="8"/>
  <c r="B5654" i="8"/>
  <c r="B5392" i="8"/>
  <c r="B5559" i="8"/>
  <c r="B6219" i="8"/>
  <c r="B5389" i="8"/>
  <c r="B5342" i="8"/>
  <c r="B5346" i="8"/>
  <c r="B5330" i="8"/>
  <c r="B5338" i="8"/>
  <c r="B5322" i="8"/>
  <c r="B5431" i="8"/>
  <c r="B5404" i="8"/>
  <c r="B5694" i="8"/>
  <c r="B5367" i="8"/>
  <c r="B5454" i="8"/>
  <c r="B6633" i="8"/>
  <c r="B5362" i="8"/>
  <c r="B5318" i="8"/>
  <c r="B5453" i="8"/>
  <c r="B5686" i="8"/>
  <c r="B5375" i="8"/>
  <c r="B5591" i="8"/>
  <c r="B5587" i="8"/>
  <c r="B5334" i="8"/>
  <c r="B5501" i="8"/>
  <c r="B5326" i="8"/>
  <c r="B5619" i="8"/>
  <c r="B5399" i="8"/>
  <c r="B5678" i="8"/>
  <c r="B5674" i="8"/>
  <c r="B5690" i="8"/>
  <c r="B5371" i="8"/>
  <c r="B5423" i="8"/>
  <c r="B5403" i="8"/>
  <c r="B5433" i="8"/>
  <c r="B5457" i="8"/>
  <c r="B5358" i="8"/>
  <c r="B5449" i="8"/>
  <c r="A145" i="8" l="1"/>
  <c r="D144" i="8"/>
  <c r="E144" i="8"/>
  <c r="F144" i="8"/>
  <c r="M143" i="8"/>
  <c r="L143" i="8"/>
  <c r="B6671" i="8"/>
  <c r="B5442" i="8"/>
  <c r="B5368" i="8"/>
  <c r="B5441" i="8"/>
  <c r="B5396" i="8"/>
  <c r="B5629" i="8"/>
  <c r="B6257" i="8"/>
  <c r="B5364" i="8"/>
  <c r="B5461" i="8"/>
  <c r="B5724" i="8"/>
  <c r="B5409" i="8"/>
  <c r="B5539" i="8"/>
  <c r="B5413" i="8"/>
  <c r="B5491" i="8"/>
  <c r="B5492" i="8"/>
  <c r="B5384" i="8"/>
  <c r="B5712" i="8"/>
  <c r="B5495" i="8"/>
  <c r="B5716" i="8"/>
  <c r="B5469" i="8"/>
  <c r="B5597" i="8"/>
  <c r="B5471" i="8"/>
  <c r="B5356" i="8"/>
  <c r="B5405" i="8"/>
  <c r="B5360" i="8"/>
  <c r="B5380" i="8"/>
  <c r="B5430" i="8"/>
  <c r="B5372" i="8"/>
  <c r="B5728" i="8"/>
  <c r="B5437" i="8"/>
  <c r="B5657" i="8"/>
  <c r="B5625" i="8"/>
  <c r="B5400" i="8"/>
  <c r="B5376" i="8"/>
  <c r="B5427" i="8"/>
  <c r="B5487" i="8"/>
  <c r="B5732" i="8"/>
  <c r="B5692" i="8"/>
  <c r="L144" i="8" l="1"/>
  <c r="M144" i="8"/>
  <c r="D145" i="8"/>
  <c r="F145" i="8"/>
  <c r="A146" i="8"/>
  <c r="E145" i="8"/>
  <c r="B5398" i="8"/>
  <c r="B6709" i="8"/>
  <c r="B5770" i="8"/>
  <c r="B5443" i="8"/>
  <c r="B5507" i="8"/>
  <c r="B5422" i="8"/>
  <c r="B5577" i="8"/>
  <c r="B5479" i="8"/>
  <c r="B5695" i="8"/>
  <c r="B5414" i="8"/>
  <c r="B5410" i="8"/>
  <c r="B5402" i="8"/>
  <c r="B5468" i="8"/>
  <c r="B5754" i="8"/>
  <c r="B5530" i="8"/>
  <c r="B5447" i="8"/>
  <c r="B6295" i="8"/>
  <c r="B5394" i="8"/>
  <c r="B5406" i="8"/>
  <c r="B5635" i="8"/>
  <c r="B5475" i="8"/>
  <c r="B5529" i="8"/>
  <c r="B5762" i="8"/>
  <c r="B5480" i="8"/>
  <c r="B5438" i="8"/>
  <c r="B5525" i="8"/>
  <c r="B5663" i="8"/>
  <c r="B5418" i="8"/>
  <c r="B5509" i="8"/>
  <c r="B5533" i="8"/>
  <c r="B5667" i="8"/>
  <c r="B5730" i="8"/>
  <c r="B5465" i="8"/>
  <c r="B5766" i="8"/>
  <c r="B5750" i="8"/>
  <c r="B5451" i="8"/>
  <c r="B5499" i="8"/>
  <c r="B5434" i="8"/>
  <c r="M145" i="8" l="1"/>
  <c r="L145" i="8"/>
  <c r="E146" i="8"/>
  <c r="D146" i="8"/>
  <c r="A147" i="8"/>
  <c r="F146" i="8"/>
  <c r="B5537" i="8"/>
  <c r="B5547" i="8"/>
  <c r="B5476" i="8"/>
  <c r="B5513" i="8"/>
  <c r="B5506" i="8"/>
  <c r="B5452" i="8"/>
  <c r="B5460" i="8"/>
  <c r="B5489" i="8"/>
  <c r="B5456" i="8"/>
  <c r="B5673" i="8"/>
  <c r="B5440" i="8"/>
  <c r="B5545" i="8"/>
  <c r="B5485" i="8"/>
  <c r="B5503" i="8"/>
  <c r="B6333" i="8"/>
  <c r="B5518" i="8"/>
  <c r="B5733" i="8"/>
  <c r="B5808" i="8"/>
  <c r="B5768" i="8"/>
  <c r="B5705" i="8"/>
  <c r="B5701" i="8"/>
  <c r="B5800" i="8"/>
  <c r="B5444" i="8"/>
  <c r="B5448" i="8"/>
  <c r="B5481" i="8"/>
  <c r="B6747" i="8"/>
  <c r="B5788" i="8"/>
  <c r="B5568" i="8"/>
  <c r="B5517" i="8"/>
  <c r="B5472" i="8"/>
  <c r="B5571" i="8"/>
  <c r="B5563" i="8"/>
  <c r="B5567" i="8"/>
  <c r="B5432" i="8"/>
  <c r="B5792" i="8"/>
  <c r="B5436" i="8"/>
  <c r="B5804" i="8"/>
  <c r="B5615" i="8"/>
  <c r="E147" i="8" l="1"/>
  <c r="D147" i="8"/>
  <c r="A148" i="8"/>
  <c r="F147" i="8"/>
  <c r="M146" i="8"/>
  <c r="L146" i="8"/>
  <c r="B5606" i="8"/>
  <c r="B5486" i="8"/>
  <c r="B5527" i="8"/>
  <c r="B5551" i="8"/>
  <c r="B6785" i="8"/>
  <c r="B5601" i="8"/>
  <c r="B5743" i="8"/>
  <c r="B5556" i="8"/>
  <c r="B5583" i="8"/>
  <c r="B5609" i="8"/>
  <c r="B5826" i="8"/>
  <c r="B5482" i="8"/>
  <c r="B5806" i="8"/>
  <c r="B6371" i="8"/>
  <c r="B5478" i="8"/>
  <c r="B5498" i="8"/>
  <c r="B5514" i="8"/>
  <c r="B5842" i="8"/>
  <c r="B5830" i="8"/>
  <c r="B5838" i="8"/>
  <c r="B5711" i="8"/>
  <c r="B5585" i="8"/>
  <c r="B5653" i="8"/>
  <c r="B5474" i="8"/>
  <c r="B5470" i="8"/>
  <c r="B5510" i="8"/>
  <c r="B5541" i="8"/>
  <c r="B5490" i="8"/>
  <c r="B5846" i="8"/>
  <c r="B5605" i="8"/>
  <c r="B5555" i="8"/>
  <c r="B5519" i="8"/>
  <c r="B5739" i="8"/>
  <c r="B5771" i="8"/>
  <c r="B5523" i="8"/>
  <c r="B5494" i="8"/>
  <c r="B5544" i="8"/>
  <c r="B5575" i="8"/>
  <c r="L147" i="8" l="1"/>
  <c r="M147" i="8"/>
  <c r="A149" i="8"/>
  <c r="D148" i="8"/>
  <c r="E148" i="8"/>
  <c r="F148" i="8"/>
  <c r="B5582" i="8"/>
  <c r="B5579" i="8"/>
  <c r="B5691" i="8"/>
  <c r="B5868" i="8"/>
  <c r="B5516" i="8"/>
  <c r="B5864" i="8"/>
  <c r="B5781" i="8"/>
  <c r="B5565" i="8"/>
  <c r="B5548" i="8"/>
  <c r="B5623" i="8"/>
  <c r="B5880" i="8"/>
  <c r="B5639" i="8"/>
  <c r="B5524" i="8"/>
  <c r="B6409" i="8"/>
  <c r="B5647" i="8"/>
  <c r="B5532" i="8"/>
  <c r="B5561" i="8"/>
  <c r="B5593" i="8"/>
  <c r="B5884" i="8"/>
  <c r="B5508" i="8"/>
  <c r="B5749" i="8"/>
  <c r="B5552" i="8"/>
  <c r="B5844" i="8"/>
  <c r="B5621" i="8"/>
  <c r="B6823" i="8"/>
  <c r="B5644" i="8"/>
  <c r="B5777" i="8"/>
  <c r="B5557" i="8"/>
  <c r="B5809" i="8"/>
  <c r="B5528" i="8"/>
  <c r="B5512" i="8"/>
  <c r="B5876" i="8"/>
  <c r="B5536" i="8"/>
  <c r="B5520" i="8"/>
  <c r="B5594" i="8"/>
  <c r="B5589" i="8"/>
  <c r="B5613" i="8"/>
  <c r="B5643" i="8"/>
  <c r="L148" i="8" l="1"/>
  <c r="M148" i="8"/>
  <c r="E149" i="8"/>
  <c r="F149" i="8"/>
  <c r="A150" i="8"/>
  <c r="D149" i="8"/>
  <c r="B5558" i="8"/>
  <c r="B5566" i="8"/>
  <c r="B5682" i="8"/>
  <c r="B5590" i="8"/>
  <c r="B6447" i="8"/>
  <c r="B5631" i="8"/>
  <c r="B5661" i="8"/>
  <c r="B5902" i="8"/>
  <c r="B5617" i="8"/>
  <c r="B5574" i="8"/>
  <c r="B5847" i="8"/>
  <c r="B5787" i="8"/>
  <c r="B5562" i="8"/>
  <c r="B5586" i="8"/>
  <c r="B5554" i="8"/>
  <c r="B6861" i="8"/>
  <c r="B5599" i="8"/>
  <c r="B5546" i="8"/>
  <c r="B5914" i="8"/>
  <c r="B5659" i="8"/>
  <c r="B5677" i="8"/>
  <c r="B5906" i="8"/>
  <c r="B5651" i="8"/>
  <c r="B5627" i="8"/>
  <c r="B5595" i="8"/>
  <c r="B5603" i="8"/>
  <c r="B5550" i="8"/>
  <c r="B5815" i="8"/>
  <c r="B5922" i="8"/>
  <c r="B5685" i="8"/>
  <c r="B5570" i="8"/>
  <c r="B5681" i="8"/>
  <c r="B5632" i="8"/>
  <c r="B5882" i="8"/>
  <c r="B5918" i="8"/>
  <c r="B5819" i="8"/>
  <c r="B5729" i="8"/>
  <c r="B5620" i="8"/>
  <c r="D150" i="8" l="1"/>
  <c r="E150" i="8"/>
  <c r="F150" i="8"/>
  <c r="A151" i="8"/>
  <c r="L149" i="8"/>
  <c r="M149" i="8"/>
  <c r="B5825" i="8"/>
  <c r="B5940" i="8"/>
  <c r="B5628" i="8"/>
  <c r="B5857" i="8"/>
  <c r="B5719" i="8"/>
  <c r="B5853" i="8"/>
  <c r="B5637" i="8"/>
  <c r="B5885" i="8"/>
  <c r="B5633" i="8"/>
  <c r="B5665" i="8"/>
  <c r="B5697" i="8"/>
  <c r="B5592" i="8"/>
  <c r="B5699" i="8"/>
  <c r="B5720" i="8"/>
  <c r="B5670" i="8"/>
  <c r="B5960" i="8"/>
  <c r="B5689" i="8"/>
  <c r="B5952" i="8"/>
  <c r="B6899" i="8"/>
  <c r="B5669" i="8"/>
  <c r="B5767" i="8"/>
  <c r="B5715" i="8"/>
  <c r="B5956" i="8"/>
  <c r="B5608" i="8"/>
  <c r="B5624" i="8"/>
  <c r="B5612" i="8"/>
  <c r="B5604" i="8"/>
  <c r="B5588" i="8"/>
  <c r="B5658" i="8"/>
  <c r="B5920" i="8"/>
  <c r="B5723" i="8"/>
  <c r="B5641" i="8"/>
  <c r="B5944" i="8"/>
  <c r="B5655" i="8"/>
  <c r="B5584" i="8"/>
  <c r="B5600" i="8"/>
  <c r="B6485" i="8"/>
  <c r="B5596" i="8"/>
  <c r="E151" i="8" l="1"/>
  <c r="F151" i="8"/>
  <c r="D151" i="8"/>
  <c r="A152" i="8"/>
  <c r="L150" i="8"/>
  <c r="M150" i="8"/>
  <c r="B5642" i="8"/>
  <c r="B5735" i="8"/>
  <c r="B6523" i="8"/>
  <c r="B5626" i="8"/>
  <c r="B5646" i="8"/>
  <c r="B5707" i="8"/>
  <c r="B5630" i="8"/>
  <c r="B5923" i="8"/>
  <c r="B5895" i="8"/>
  <c r="B5638" i="8"/>
  <c r="B5675" i="8"/>
  <c r="B5693" i="8"/>
  <c r="B5679" i="8"/>
  <c r="B5998" i="8"/>
  <c r="B5761" i="8"/>
  <c r="B6937" i="8"/>
  <c r="B5708" i="8"/>
  <c r="B5666" i="8"/>
  <c r="B5650" i="8"/>
  <c r="B5753" i="8"/>
  <c r="B5990" i="8"/>
  <c r="B5758" i="8"/>
  <c r="B5703" i="8"/>
  <c r="B5891" i="8"/>
  <c r="B5978" i="8"/>
  <c r="B5994" i="8"/>
  <c r="B5622" i="8"/>
  <c r="B5982" i="8"/>
  <c r="B5662" i="8"/>
  <c r="B5737" i="8"/>
  <c r="B5671" i="8"/>
  <c r="B5863" i="8"/>
  <c r="B5958" i="8"/>
  <c r="B5634" i="8"/>
  <c r="B5696" i="8"/>
  <c r="B5805" i="8"/>
  <c r="B5727" i="8"/>
  <c r="B5757" i="8"/>
  <c r="D152" i="8" l="1"/>
  <c r="E152" i="8"/>
  <c r="F152" i="8"/>
  <c r="A153" i="8"/>
  <c r="M151" i="8"/>
  <c r="L151" i="8"/>
  <c r="B5775" i="8"/>
  <c r="B5704" i="8"/>
  <c r="B5731" i="8"/>
  <c r="B5664" i="8"/>
  <c r="B5996" i="8"/>
  <c r="B6032" i="8"/>
  <c r="B5713" i="8"/>
  <c r="B5668" i="8"/>
  <c r="B6561" i="8"/>
  <c r="B5901" i="8"/>
  <c r="B5929" i="8"/>
  <c r="B5765" i="8"/>
  <c r="B5796" i="8"/>
  <c r="B5843" i="8"/>
  <c r="B5746" i="8"/>
  <c r="B5700" i="8"/>
  <c r="B6020" i="8"/>
  <c r="B5791" i="8"/>
  <c r="B6975" i="8"/>
  <c r="B6036" i="8"/>
  <c r="B5676" i="8"/>
  <c r="B5745" i="8"/>
  <c r="B5773" i="8"/>
  <c r="B5961" i="8"/>
  <c r="B6028" i="8"/>
  <c r="B5799" i="8"/>
  <c r="B5717" i="8"/>
  <c r="B5933" i="8"/>
  <c r="B6016" i="8"/>
  <c r="B5734" i="8"/>
  <c r="B5795" i="8"/>
  <c r="B5672" i="8"/>
  <c r="B5709" i="8"/>
  <c r="B5660" i="8"/>
  <c r="B5741" i="8"/>
  <c r="B5688" i="8"/>
  <c r="B5684" i="8"/>
  <c r="B5680" i="8"/>
  <c r="D153" i="8" l="1"/>
  <c r="E153" i="8"/>
  <c r="A154" i="8"/>
  <c r="F153" i="8"/>
  <c r="M152" i="8"/>
  <c r="L152" i="8"/>
  <c r="B5722" i="8"/>
  <c r="B6054" i="8"/>
  <c r="B6066" i="8"/>
  <c r="B5714" i="8"/>
  <c r="B6599" i="8"/>
  <c r="B6070" i="8"/>
  <c r="B5747" i="8"/>
  <c r="B5999" i="8"/>
  <c r="B5738" i="8"/>
  <c r="B5706" i="8"/>
  <c r="B6034" i="8"/>
  <c r="B5834" i="8"/>
  <c r="B6074" i="8"/>
  <c r="B5803" i="8"/>
  <c r="B5833" i="8"/>
  <c r="B5755" i="8"/>
  <c r="B5811" i="8"/>
  <c r="B7013" i="8"/>
  <c r="B5967" i="8"/>
  <c r="B5751" i="8"/>
  <c r="B5702" i="8"/>
  <c r="B5742" i="8"/>
  <c r="B5971" i="8"/>
  <c r="B5779" i="8"/>
  <c r="B5784" i="8"/>
  <c r="B6058" i="8"/>
  <c r="B5726" i="8"/>
  <c r="B5718" i="8"/>
  <c r="B5698" i="8"/>
  <c r="B5837" i="8"/>
  <c r="B5783" i="8"/>
  <c r="B5829" i="8"/>
  <c r="B5881" i="8"/>
  <c r="B5939" i="8"/>
  <c r="B5769" i="8"/>
  <c r="B5813" i="8"/>
  <c r="B5710" i="8"/>
  <c r="B5772" i="8"/>
  <c r="F154" i="8" l="1"/>
  <c r="E154" i="8"/>
  <c r="A155" i="8"/>
  <c r="D154" i="8"/>
  <c r="M153" i="8"/>
  <c r="L153" i="8"/>
  <c r="B5919" i="8"/>
  <c r="B5822" i="8"/>
  <c r="B5849" i="8"/>
  <c r="B6112" i="8"/>
  <c r="B5740" i="8"/>
  <c r="B6104" i="8"/>
  <c r="B5867" i="8"/>
  <c r="B5793" i="8"/>
  <c r="B5821" i="8"/>
  <c r="B6009" i="8"/>
  <c r="B6005" i="8"/>
  <c r="B5871" i="8"/>
  <c r="B5785" i="8"/>
  <c r="B6108" i="8"/>
  <c r="B5748" i="8"/>
  <c r="B5851" i="8"/>
  <c r="B5817" i="8"/>
  <c r="B6037" i="8"/>
  <c r="B5756" i="8"/>
  <c r="B5789" i="8"/>
  <c r="B5764" i="8"/>
  <c r="B6072" i="8"/>
  <c r="B6092" i="8"/>
  <c r="B5736" i="8"/>
  <c r="B5752" i="8"/>
  <c r="B5872" i="8"/>
  <c r="B5807" i="8"/>
  <c r="B5810" i="8"/>
  <c r="B5977" i="8"/>
  <c r="B5875" i="8"/>
  <c r="B6096" i="8"/>
  <c r="B5841" i="8"/>
  <c r="B5776" i="8"/>
  <c r="B5780" i="8"/>
  <c r="B7051" i="8"/>
  <c r="B5744" i="8"/>
  <c r="B6637" i="8"/>
  <c r="B5760" i="8"/>
  <c r="F155" i="8" l="1"/>
  <c r="D155" i="8"/>
  <c r="E155" i="8"/>
  <c r="A156" i="8"/>
  <c r="L154" i="8"/>
  <c r="M154" i="8"/>
  <c r="B5910" i="8"/>
  <c r="B6110" i="8"/>
  <c r="B6146" i="8"/>
  <c r="B6675" i="8"/>
  <c r="B5814" i="8"/>
  <c r="B6015" i="8"/>
  <c r="B5790" i="8"/>
  <c r="B5802" i="8"/>
  <c r="B5855" i="8"/>
  <c r="B5859" i="8"/>
  <c r="B5823" i="8"/>
  <c r="B6142" i="8"/>
  <c r="B6150" i="8"/>
  <c r="B5782" i="8"/>
  <c r="B5879" i="8"/>
  <c r="B5848" i="8"/>
  <c r="B5774" i="8"/>
  <c r="B5827" i="8"/>
  <c r="B5889" i="8"/>
  <c r="B5909" i="8"/>
  <c r="B5831" i="8"/>
  <c r="B5778" i="8"/>
  <c r="B5887" i="8"/>
  <c r="B7089" i="8"/>
  <c r="B5845" i="8"/>
  <c r="B6130" i="8"/>
  <c r="B5794" i="8"/>
  <c r="B5786" i="8"/>
  <c r="B6043" i="8"/>
  <c r="B5905" i="8"/>
  <c r="B5860" i="8"/>
  <c r="B6134" i="8"/>
  <c r="B5798" i="8"/>
  <c r="B5818" i="8"/>
  <c r="B5913" i="8"/>
  <c r="B6075" i="8"/>
  <c r="B6047" i="8"/>
  <c r="B5957" i="8"/>
  <c r="F156" i="8" l="1"/>
  <c r="A157" i="8"/>
  <c r="D156" i="8"/>
  <c r="E156" i="8"/>
  <c r="M155" i="8"/>
  <c r="L155" i="8"/>
  <c r="B5947" i="8"/>
  <c r="B6180" i="8"/>
  <c r="B5840" i="8"/>
  <c r="B5886" i="8"/>
  <c r="B5925" i="8"/>
  <c r="B5861" i="8"/>
  <c r="B5828" i="8"/>
  <c r="B6184" i="8"/>
  <c r="B7127" i="8"/>
  <c r="B6085" i="8"/>
  <c r="B5927" i="8"/>
  <c r="B6113" i="8"/>
  <c r="B6172" i="8"/>
  <c r="B5943" i="8"/>
  <c r="B6168" i="8"/>
  <c r="B5816" i="8"/>
  <c r="B5865" i="8"/>
  <c r="B5820" i="8"/>
  <c r="B5897" i="8"/>
  <c r="B6053" i="8"/>
  <c r="B6148" i="8"/>
  <c r="B5856" i="8"/>
  <c r="B5824" i="8"/>
  <c r="B5832" i="8"/>
  <c r="B5995" i="8"/>
  <c r="B5951" i="8"/>
  <c r="B6081" i="8"/>
  <c r="B5883" i="8"/>
  <c r="B5869" i="8"/>
  <c r="B5812" i="8"/>
  <c r="B6188" i="8"/>
  <c r="B5893" i="8"/>
  <c r="B5852" i="8"/>
  <c r="B5948" i="8"/>
  <c r="B6713" i="8"/>
  <c r="B5836" i="8"/>
  <c r="B5917" i="8"/>
  <c r="B5898" i="8"/>
  <c r="L156" i="8" l="1"/>
  <c r="M156" i="8"/>
  <c r="A158" i="8"/>
  <c r="D157" i="8"/>
  <c r="E157" i="8"/>
  <c r="F157" i="8"/>
  <c r="B5955" i="8"/>
  <c r="B5924" i="8"/>
  <c r="B6222" i="8"/>
  <c r="B5890" i="8"/>
  <c r="B5931" i="8"/>
  <c r="B5921" i="8"/>
  <c r="B5981" i="8"/>
  <c r="B5965" i="8"/>
  <c r="B6033" i="8"/>
  <c r="B5862" i="8"/>
  <c r="B5894" i="8"/>
  <c r="B5866" i="8"/>
  <c r="B5878" i="8"/>
  <c r="B6206" i="8"/>
  <c r="B5874" i="8"/>
  <c r="B5870" i="8"/>
  <c r="B5858" i="8"/>
  <c r="B6751" i="8"/>
  <c r="B6119" i="8"/>
  <c r="B5903" i="8"/>
  <c r="B6123" i="8"/>
  <c r="B5899" i="8"/>
  <c r="B6226" i="8"/>
  <c r="B6186" i="8"/>
  <c r="B6210" i="8"/>
  <c r="B6218" i="8"/>
  <c r="B5907" i="8"/>
  <c r="B5935" i="8"/>
  <c r="B5936" i="8"/>
  <c r="B5986" i="8"/>
  <c r="B5989" i="8"/>
  <c r="B6091" i="8"/>
  <c r="B6151" i="8"/>
  <c r="B7165" i="8"/>
  <c r="B5963" i="8"/>
  <c r="B5985" i="8"/>
  <c r="B5850" i="8"/>
  <c r="B5854" i="8"/>
  <c r="L157" i="8" l="1"/>
  <c r="M157" i="8"/>
  <c r="A159" i="8"/>
  <c r="D158" i="8"/>
  <c r="E158" i="8"/>
  <c r="F158" i="8"/>
  <c r="B5908" i="8"/>
  <c r="B5904" i="8"/>
  <c r="B6003" i="8"/>
  <c r="B5928" i="8"/>
  <c r="B6248" i="8"/>
  <c r="B6189" i="8"/>
  <c r="B6224" i="8"/>
  <c r="B5912" i="8"/>
  <c r="B5932" i="8"/>
  <c r="B6019" i="8"/>
  <c r="B6260" i="8"/>
  <c r="B6129" i="8"/>
  <c r="B6161" i="8"/>
  <c r="B6157" i="8"/>
  <c r="B5888" i="8"/>
  <c r="B6001" i="8"/>
  <c r="B6027" i="8"/>
  <c r="B5945" i="8"/>
  <c r="B5941" i="8"/>
  <c r="B6244" i="8"/>
  <c r="B5900" i="8"/>
  <c r="B5959" i="8"/>
  <c r="B5962" i="8"/>
  <c r="B5937" i="8"/>
  <c r="B6023" i="8"/>
  <c r="B6789" i="8"/>
  <c r="B5892" i="8"/>
  <c r="B6256" i="8"/>
  <c r="B6264" i="8"/>
  <c r="B5896" i="8"/>
  <c r="B5916" i="8"/>
  <c r="B6071" i="8"/>
  <c r="B5969" i="8"/>
  <c r="B5993" i="8"/>
  <c r="B5974" i="8"/>
  <c r="B5973" i="8"/>
  <c r="B7203" i="8"/>
  <c r="B6024" i="8"/>
  <c r="M158" i="8" l="1"/>
  <c r="L158" i="8"/>
  <c r="F159" i="8"/>
  <c r="D159" i="8"/>
  <c r="E159" i="8"/>
  <c r="A160" i="8"/>
  <c r="B5934" i="8"/>
  <c r="B6039" i="8"/>
  <c r="B6167" i="8"/>
  <c r="B6031" i="8"/>
  <c r="B5950" i="8"/>
  <c r="B5966" i="8"/>
  <c r="B6011" i="8"/>
  <c r="B6062" i="8"/>
  <c r="B5975" i="8"/>
  <c r="B6294" i="8"/>
  <c r="B6282" i="8"/>
  <c r="B7241" i="8"/>
  <c r="B6007" i="8"/>
  <c r="B5930" i="8"/>
  <c r="B6000" i="8"/>
  <c r="B5979" i="8"/>
  <c r="B6041" i="8"/>
  <c r="B5926" i="8"/>
  <c r="B6298" i="8"/>
  <c r="B6262" i="8"/>
  <c r="B6827" i="8"/>
  <c r="B5997" i="8"/>
  <c r="B5983" i="8"/>
  <c r="B6195" i="8"/>
  <c r="B6057" i="8"/>
  <c r="B6227" i="8"/>
  <c r="B5942" i="8"/>
  <c r="B6109" i="8"/>
  <c r="B6012" i="8"/>
  <c r="B5954" i="8"/>
  <c r="B6061" i="8"/>
  <c r="B6065" i="8"/>
  <c r="B6199" i="8"/>
  <c r="B5970" i="8"/>
  <c r="B5946" i="8"/>
  <c r="B6302" i="8"/>
  <c r="B5938" i="8"/>
  <c r="B6286" i="8"/>
  <c r="D160" i="8" l="1"/>
  <c r="F160" i="8"/>
  <c r="E160" i="8"/>
  <c r="A161" i="8"/>
  <c r="L159" i="8"/>
  <c r="M159" i="8"/>
  <c r="B5976" i="8"/>
  <c r="B6050" i="8"/>
  <c r="B6095" i="8"/>
  <c r="B5964" i="8"/>
  <c r="B5968" i="8"/>
  <c r="B6100" i="8"/>
  <c r="B6069" i="8"/>
  <c r="B6865" i="8"/>
  <c r="B6340" i="8"/>
  <c r="B6103" i="8"/>
  <c r="B6147" i="8"/>
  <c r="B6079" i="8"/>
  <c r="B6320" i="8"/>
  <c r="B6049" i="8"/>
  <c r="B6205" i="8"/>
  <c r="B6237" i="8"/>
  <c r="B6021" i="8"/>
  <c r="B6017" i="8"/>
  <c r="B6332" i="8"/>
  <c r="B6004" i="8"/>
  <c r="B6077" i="8"/>
  <c r="B5984" i="8"/>
  <c r="B6099" i="8"/>
  <c r="B5980" i="8"/>
  <c r="B6300" i="8"/>
  <c r="B6324" i="8"/>
  <c r="B6008" i="8"/>
  <c r="B5992" i="8"/>
  <c r="B6035" i="8"/>
  <c r="B6336" i="8"/>
  <c r="B6038" i="8"/>
  <c r="B6045" i="8"/>
  <c r="B6013" i="8"/>
  <c r="B5988" i="8"/>
  <c r="B5972" i="8"/>
  <c r="B7279" i="8"/>
  <c r="B6233" i="8"/>
  <c r="B6265" i="8"/>
  <c r="F161" i="8" l="1"/>
  <c r="A162" i="8"/>
  <c r="D161" i="8"/>
  <c r="E161" i="8"/>
  <c r="M160" i="8"/>
  <c r="L160" i="8"/>
  <c r="B6073" i="8"/>
  <c r="B6022" i="8"/>
  <c r="B6055" i="8"/>
  <c r="B6087" i="8"/>
  <c r="B6117" i="8"/>
  <c r="B6903" i="8"/>
  <c r="B6002" i="8"/>
  <c r="B6271" i="8"/>
  <c r="B6338" i="8"/>
  <c r="B7317" i="8"/>
  <c r="B6083" i="8"/>
  <c r="B6030" i="8"/>
  <c r="B6018" i="8"/>
  <c r="B6115" i="8"/>
  <c r="B6059" i="8"/>
  <c r="B6107" i="8"/>
  <c r="B6051" i="8"/>
  <c r="B6358" i="8"/>
  <c r="B6185" i="8"/>
  <c r="B6133" i="8"/>
  <c r="B6010" i="8"/>
  <c r="B6076" i="8"/>
  <c r="B6046" i="8"/>
  <c r="B6042" i="8"/>
  <c r="B6275" i="8"/>
  <c r="B6026" i="8"/>
  <c r="B6137" i="8"/>
  <c r="B6141" i="8"/>
  <c r="B6138" i="8"/>
  <c r="B6088" i="8"/>
  <c r="B6243" i="8"/>
  <c r="B6014" i="8"/>
  <c r="B6303" i="8"/>
  <c r="B6374" i="8"/>
  <c r="B6362" i="8"/>
  <c r="B6370" i="8"/>
  <c r="B6378" i="8"/>
  <c r="B6006" i="8"/>
  <c r="M161" i="8" l="1"/>
  <c r="L161" i="8"/>
  <c r="D162" i="8"/>
  <c r="E162" i="8"/>
  <c r="F162" i="8"/>
  <c r="A163" i="8"/>
  <c r="B6176" i="8"/>
  <c r="B6064" i="8"/>
  <c r="B6171" i="8"/>
  <c r="B6125" i="8"/>
  <c r="B6416" i="8"/>
  <c r="B6145" i="8"/>
  <c r="B6068" i="8"/>
  <c r="B6309" i="8"/>
  <c r="B6341" i="8"/>
  <c r="B6080" i="8"/>
  <c r="B6408" i="8"/>
  <c r="B6179" i="8"/>
  <c r="B6223" i="8"/>
  <c r="B6097" i="8"/>
  <c r="B6121" i="8"/>
  <c r="B6093" i="8"/>
  <c r="B6084" i="8"/>
  <c r="B6040" i="8"/>
  <c r="B6400" i="8"/>
  <c r="B6396" i="8"/>
  <c r="B7355" i="8"/>
  <c r="B6941" i="8"/>
  <c r="B6153" i="8"/>
  <c r="B6060" i="8"/>
  <c r="B6052" i="8"/>
  <c r="B6412" i="8"/>
  <c r="B6126" i="8"/>
  <c r="B6175" i="8"/>
  <c r="B6089" i="8"/>
  <c r="B6376" i="8"/>
  <c r="B6155" i="8"/>
  <c r="B6111" i="8"/>
  <c r="B6281" i="8"/>
  <c r="B6114" i="8"/>
  <c r="B6044" i="8"/>
  <c r="B6313" i="8"/>
  <c r="B6048" i="8"/>
  <c r="B6056" i="8"/>
  <c r="F163" i="8" l="1"/>
  <c r="A164" i="8"/>
  <c r="E163" i="8"/>
  <c r="D163" i="8"/>
  <c r="M162" i="8"/>
  <c r="L162" i="8"/>
  <c r="B6090" i="8"/>
  <c r="B6163" i="8"/>
  <c r="B7393" i="8"/>
  <c r="B6122" i="8"/>
  <c r="B6217" i="8"/>
  <c r="B6351" i="8"/>
  <c r="B6098" i="8"/>
  <c r="B6213" i="8"/>
  <c r="B6434" i="8"/>
  <c r="B6261" i="8"/>
  <c r="B6446" i="8"/>
  <c r="B6106" i="8"/>
  <c r="B6209" i="8"/>
  <c r="B6127" i="8"/>
  <c r="B6082" i="8"/>
  <c r="B6164" i="8"/>
  <c r="B6191" i="8"/>
  <c r="B6131" i="8"/>
  <c r="B6183" i="8"/>
  <c r="B6102" i="8"/>
  <c r="B6086" i="8"/>
  <c r="B6193" i="8"/>
  <c r="B6438" i="8"/>
  <c r="B6118" i="8"/>
  <c r="B6347" i="8"/>
  <c r="B6149" i="8"/>
  <c r="B6094" i="8"/>
  <c r="B6152" i="8"/>
  <c r="B6159" i="8"/>
  <c r="B6379" i="8"/>
  <c r="B6319" i="8"/>
  <c r="B6135" i="8"/>
  <c r="B6414" i="8"/>
  <c r="B6450" i="8"/>
  <c r="B6979" i="8"/>
  <c r="B6078" i="8"/>
  <c r="B6454" i="8"/>
  <c r="B6214" i="8"/>
  <c r="M163" i="8" l="1"/>
  <c r="L163" i="8"/>
  <c r="F164" i="8"/>
  <c r="E164" i="8"/>
  <c r="A165" i="8"/>
  <c r="D164" i="8"/>
  <c r="B6187" i="8"/>
  <c r="B6231" i="8"/>
  <c r="B6144" i="8"/>
  <c r="B6251" i="8"/>
  <c r="B6160" i="8"/>
  <c r="B6116" i="8"/>
  <c r="B6120" i="8"/>
  <c r="B6385" i="8"/>
  <c r="B6202" i="8"/>
  <c r="B6136" i="8"/>
  <c r="B6492" i="8"/>
  <c r="B6484" i="8"/>
  <c r="B6173" i="8"/>
  <c r="B6197" i="8"/>
  <c r="B6124" i="8"/>
  <c r="B6357" i="8"/>
  <c r="B6190" i="8"/>
  <c r="B6169" i="8"/>
  <c r="B6165" i="8"/>
  <c r="B6389" i="8"/>
  <c r="B6201" i="8"/>
  <c r="B6452" i="8"/>
  <c r="B7017" i="8"/>
  <c r="B6156" i="8"/>
  <c r="B6140" i="8"/>
  <c r="B6299" i="8"/>
  <c r="B6252" i="8"/>
  <c r="B6488" i="8"/>
  <c r="B6476" i="8"/>
  <c r="B6247" i="8"/>
  <c r="B6472" i="8"/>
  <c r="B6255" i="8"/>
  <c r="B6128" i="8"/>
  <c r="B7431" i="8"/>
  <c r="B6417" i="8"/>
  <c r="B6132" i="8"/>
  <c r="B6221" i="8"/>
  <c r="B6229" i="8"/>
  <c r="E165" i="8" l="1"/>
  <c r="F165" i="8"/>
  <c r="A166" i="8"/>
  <c r="D165" i="8"/>
  <c r="L164" i="8"/>
  <c r="M164" i="8"/>
  <c r="B6207" i="8"/>
  <c r="B6178" i="8"/>
  <c r="B6174" i="8"/>
  <c r="B6154" i="8"/>
  <c r="B6490" i="8"/>
  <c r="B6240" i="8"/>
  <c r="B6526" i="8"/>
  <c r="B6198" i="8"/>
  <c r="B6235" i="8"/>
  <c r="B6170" i="8"/>
  <c r="B6293" i="8"/>
  <c r="B6194" i="8"/>
  <c r="B6455" i="8"/>
  <c r="B6427" i="8"/>
  <c r="B6395" i="8"/>
  <c r="B6423" i="8"/>
  <c r="B6166" i="8"/>
  <c r="B6228" i="8"/>
  <c r="B6290" i="8"/>
  <c r="B7055" i="8"/>
  <c r="B6522" i="8"/>
  <c r="B6289" i="8"/>
  <c r="B6269" i="8"/>
  <c r="B6514" i="8"/>
  <c r="B6239" i="8"/>
  <c r="B6267" i="8"/>
  <c r="B6203" i="8"/>
  <c r="B6259" i="8"/>
  <c r="B6211" i="8"/>
  <c r="B6510" i="8"/>
  <c r="B7469" i="8"/>
  <c r="B6285" i="8"/>
  <c r="B6337" i="8"/>
  <c r="B6162" i="8"/>
  <c r="B6530" i="8"/>
  <c r="B6158" i="8"/>
  <c r="B6182" i="8"/>
  <c r="B6225" i="8"/>
  <c r="F166" i="8" l="1"/>
  <c r="D166" i="8"/>
  <c r="E166" i="8"/>
  <c r="A167" i="8"/>
  <c r="M165" i="8"/>
  <c r="L165" i="8"/>
  <c r="B6263" i="8"/>
  <c r="B6200" i="8"/>
  <c r="B6220" i="8"/>
  <c r="B6375" i="8"/>
  <c r="B6307" i="8"/>
  <c r="B6328" i="8"/>
  <c r="B6331" i="8"/>
  <c r="B6564" i="8"/>
  <c r="B6192" i="8"/>
  <c r="B6277" i="8"/>
  <c r="B6196" i="8"/>
  <c r="B6552" i="8"/>
  <c r="B6327" i="8"/>
  <c r="B6208" i="8"/>
  <c r="B6212" i="8"/>
  <c r="B6297" i="8"/>
  <c r="B6266" i="8"/>
  <c r="B6465" i="8"/>
  <c r="B6278" i="8"/>
  <c r="B6249" i="8"/>
  <c r="B6433" i="8"/>
  <c r="B6323" i="8"/>
  <c r="B6568" i="8"/>
  <c r="B7507" i="8"/>
  <c r="B6560" i="8"/>
  <c r="B6204" i="8"/>
  <c r="B6528" i="8"/>
  <c r="B6216" i="8"/>
  <c r="B6241" i="8"/>
  <c r="B6493" i="8"/>
  <c r="B6273" i="8"/>
  <c r="B7093" i="8"/>
  <c r="B6232" i="8"/>
  <c r="B6236" i="8"/>
  <c r="B6548" i="8"/>
  <c r="B6305" i="8"/>
  <c r="B6461" i="8"/>
  <c r="B6245" i="8"/>
  <c r="A168" i="8" l="1"/>
  <c r="E167" i="8"/>
  <c r="F167" i="8"/>
  <c r="D167" i="8"/>
  <c r="M166" i="8"/>
  <c r="L166" i="8"/>
  <c r="B7545" i="8"/>
  <c r="B6287" i="8"/>
  <c r="B6335" i="8"/>
  <c r="B6316" i="8"/>
  <c r="B6499" i="8"/>
  <c r="B6242" i="8"/>
  <c r="B6413" i="8"/>
  <c r="B7131" i="8"/>
  <c r="B6598" i="8"/>
  <c r="B6606" i="8"/>
  <c r="B6250" i="8"/>
  <c r="B6234" i="8"/>
  <c r="B6369" i="8"/>
  <c r="B6258" i="8"/>
  <c r="B6311" i="8"/>
  <c r="B6503" i="8"/>
  <c r="B6315" i="8"/>
  <c r="B6361" i="8"/>
  <c r="B6246" i="8"/>
  <c r="B6366" i="8"/>
  <c r="B6238" i="8"/>
  <c r="B6590" i="8"/>
  <c r="B6343" i="8"/>
  <c r="B6254" i="8"/>
  <c r="B6283" i="8"/>
  <c r="B6531" i="8"/>
  <c r="B6471" i="8"/>
  <c r="B6304" i="8"/>
  <c r="B6270" i="8"/>
  <c r="B6602" i="8"/>
  <c r="B6279" i="8"/>
  <c r="B6586" i="8"/>
  <c r="B6274" i="8"/>
  <c r="B6566" i="8"/>
  <c r="B6365" i="8"/>
  <c r="B6230" i="8"/>
  <c r="B6345" i="8"/>
  <c r="B6301" i="8"/>
  <c r="L167" i="8" l="1"/>
  <c r="M167" i="8"/>
  <c r="E168" i="8"/>
  <c r="F168" i="8"/>
  <c r="A169" i="8"/>
  <c r="D168" i="8"/>
  <c r="B6308" i="8"/>
  <c r="B6272" i="8"/>
  <c r="B7169" i="8"/>
  <c r="B6509" i="8"/>
  <c r="B6541" i="8"/>
  <c r="B6354" i="8"/>
  <c r="B6268" i="8"/>
  <c r="B6624" i="8"/>
  <c r="B6276" i="8"/>
  <c r="B6288" i="8"/>
  <c r="B6451" i="8"/>
  <c r="B6317" i="8"/>
  <c r="B6325" i="8"/>
  <c r="B6381" i="8"/>
  <c r="B6537" i="8"/>
  <c r="B6312" i="8"/>
  <c r="B6628" i="8"/>
  <c r="B6342" i="8"/>
  <c r="B6321" i="8"/>
  <c r="B6353" i="8"/>
  <c r="B6349" i="8"/>
  <c r="B6373" i="8"/>
  <c r="B6339" i="8"/>
  <c r="B6604" i="8"/>
  <c r="B6640" i="8"/>
  <c r="B6383" i="8"/>
  <c r="B6399" i="8"/>
  <c r="B6569" i="8"/>
  <c r="B6403" i="8"/>
  <c r="B6292" i="8"/>
  <c r="B6404" i="8"/>
  <c r="B6296" i="8"/>
  <c r="B6644" i="8"/>
  <c r="B6280" i="8"/>
  <c r="B6284" i="8"/>
  <c r="B6407" i="8"/>
  <c r="B6636" i="8"/>
  <c r="B7583" i="8"/>
  <c r="A170" i="8" l="1"/>
  <c r="D169" i="8"/>
  <c r="F169" i="8"/>
  <c r="E169" i="8"/>
  <c r="M168" i="8"/>
  <c r="L168" i="8"/>
  <c r="B6359" i="8"/>
  <c r="B6575" i="8"/>
  <c r="B6547" i="8"/>
  <c r="B6674" i="8"/>
  <c r="B6442" i="8"/>
  <c r="B6377" i="8"/>
  <c r="B6306" i="8"/>
  <c r="B6419" i="8"/>
  <c r="B6392" i="8"/>
  <c r="B6322" i="8"/>
  <c r="B6437" i="8"/>
  <c r="B6489" i="8"/>
  <c r="B6411" i="8"/>
  <c r="B6380" i="8"/>
  <c r="B6445" i="8"/>
  <c r="B6318" i="8"/>
  <c r="B6330" i="8"/>
  <c r="B6421" i="8"/>
  <c r="B6326" i="8"/>
  <c r="B7207" i="8"/>
  <c r="B6387" i="8"/>
  <c r="B6363" i="8"/>
  <c r="B6682" i="8"/>
  <c r="B6310" i="8"/>
  <c r="B6678" i="8"/>
  <c r="B6666" i="8"/>
  <c r="B6314" i="8"/>
  <c r="B6607" i="8"/>
  <c r="B6391" i="8"/>
  <c r="B6355" i="8"/>
  <c r="B6579" i="8"/>
  <c r="B6441" i="8"/>
  <c r="B7621" i="8"/>
  <c r="B6334" i="8"/>
  <c r="B6642" i="8"/>
  <c r="B6350" i="8"/>
  <c r="B6662" i="8"/>
  <c r="B6346" i="8"/>
  <c r="L169" i="8" l="1"/>
  <c r="M169" i="8"/>
  <c r="A171" i="8"/>
  <c r="F170" i="8"/>
  <c r="D170" i="8"/>
  <c r="E170" i="8"/>
  <c r="B6479" i="8"/>
  <c r="B6700" i="8"/>
  <c r="B7659" i="8"/>
  <c r="B6704" i="8"/>
  <c r="B7245" i="8"/>
  <c r="B6356" i="8"/>
  <c r="B6527" i="8"/>
  <c r="B6712" i="8"/>
  <c r="B6429" i="8"/>
  <c r="B6388" i="8"/>
  <c r="B6716" i="8"/>
  <c r="B6364" i="8"/>
  <c r="B6483" i="8"/>
  <c r="B6475" i="8"/>
  <c r="B6344" i="8"/>
  <c r="B6585" i="8"/>
  <c r="B6348" i="8"/>
  <c r="B6459" i="8"/>
  <c r="B6360" i="8"/>
  <c r="B6415" i="8"/>
  <c r="B6457" i="8"/>
  <c r="B6617" i="8"/>
  <c r="B6401" i="8"/>
  <c r="B6418" i="8"/>
  <c r="B6613" i="8"/>
  <c r="B6384" i="8"/>
  <c r="B6372" i="8"/>
  <c r="B6352" i="8"/>
  <c r="B6720" i="8"/>
  <c r="B6368" i="8"/>
  <c r="B6480" i="8"/>
  <c r="B6645" i="8"/>
  <c r="B6680" i="8"/>
  <c r="B6393" i="8"/>
  <c r="B6425" i="8"/>
  <c r="B6449" i="8"/>
  <c r="B6430" i="8"/>
  <c r="B6397" i="8"/>
  <c r="L170" i="8" l="1"/>
  <c r="M170" i="8"/>
  <c r="E171" i="8"/>
  <c r="D171" i="8"/>
  <c r="A172" i="8"/>
  <c r="F171" i="8"/>
  <c r="B6468" i="8"/>
  <c r="B6651" i="8"/>
  <c r="B6495" i="8"/>
  <c r="B6758" i="8"/>
  <c r="B6386" i="8"/>
  <c r="B6521" i="8"/>
  <c r="B6426" i="8"/>
  <c r="B6394" i="8"/>
  <c r="B6742" i="8"/>
  <c r="B6487" i="8"/>
  <c r="B6683" i="8"/>
  <c r="B6456" i="8"/>
  <c r="B6623" i="8"/>
  <c r="B6467" i="8"/>
  <c r="B7697" i="8"/>
  <c r="B6390" i="8"/>
  <c r="B6453" i="8"/>
  <c r="B6402" i="8"/>
  <c r="B7283" i="8"/>
  <c r="B6439" i="8"/>
  <c r="B6750" i="8"/>
  <c r="B6738" i="8"/>
  <c r="B6463" i="8"/>
  <c r="B6518" i="8"/>
  <c r="B6410" i="8"/>
  <c r="B6398" i="8"/>
  <c r="B6382" i="8"/>
  <c r="B6435" i="8"/>
  <c r="B6431" i="8"/>
  <c r="B6655" i="8"/>
  <c r="B6718" i="8"/>
  <c r="B6406" i="8"/>
  <c r="B6422" i="8"/>
  <c r="B6497" i="8"/>
  <c r="B6513" i="8"/>
  <c r="B6754" i="8"/>
  <c r="B6565" i="8"/>
  <c r="B6517" i="8"/>
  <c r="F172" i="8" l="1"/>
  <c r="E172" i="8"/>
  <c r="D172" i="8"/>
  <c r="A173" i="8"/>
  <c r="L171" i="8"/>
  <c r="M171" i="8"/>
  <c r="B6460" i="8"/>
  <c r="B6436" i="8"/>
  <c r="B6776" i="8"/>
  <c r="B6428" i="8"/>
  <c r="B6432" i="8"/>
  <c r="B6796" i="8"/>
  <c r="B6756" i="8"/>
  <c r="B6477" i="8"/>
  <c r="B6494" i="8"/>
  <c r="B6555" i="8"/>
  <c r="B6535" i="8"/>
  <c r="B6603" i="8"/>
  <c r="B6693" i="8"/>
  <c r="B6792" i="8"/>
  <c r="B6444" i="8"/>
  <c r="B6448" i="8"/>
  <c r="B6788" i="8"/>
  <c r="B7321" i="8"/>
  <c r="B6464" i="8"/>
  <c r="B6551" i="8"/>
  <c r="B6469" i="8"/>
  <c r="B7735" i="8"/>
  <c r="B6721" i="8"/>
  <c r="B6533" i="8"/>
  <c r="B6556" i="8"/>
  <c r="B6440" i="8"/>
  <c r="B6559" i="8"/>
  <c r="B6473" i="8"/>
  <c r="B6505" i="8"/>
  <c r="B6525" i="8"/>
  <c r="B6689" i="8"/>
  <c r="B6420" i="8"/>
  <c r="B6491" i="8"/>
  <c r="B6780" i="8"/>
  <c r="B6424" i="8"/>
  <c r="B6501" i="8"/>
  <c r="B6661" i="8"/>
  <c r="B6506" i="8"/>
  <c r="D173" i="8" l="1"/>
  <c r="E173" i="8"/>
  <c r="A174" i="8"/>
  <c r="F173" i="8"/>
  <c r="M172" i="8"/>
  <c r="L172" i="8"/>
  <c r="B6511" i="8"/>
  <c r="B6571" i="8"/>
  <c r="B6515" i="8"/>
  <c r="B6727" i="8"/>
  <c r="B6759" i="8"/>
  <c r="B6486" i="8"/>
  <c r="B6466" i="8"/>
  <c r="B6529" i="8"/>
  <c r="B6597" i="8"/>
  <c r="B6502" i="8"/>
  <c r="B6482" i="8"/>
  <c r="B6573" i="8"/>
  <c r="B6794" i="8"/>
  <c r="B6814" i="8"/>
  <c r="B6539" i="8"/>
  <c r="B6563" i="8"/>
  <c r="B7773" i="8"/>
  <c r="B7359" i="8"/>
  <c r="B6699" i="8"/>
  <c r="B6818" i="8"/>
  <c r="B6589" i="8"/>
  <c r="B6478" i="8"/>
  <c r="B6830" i="8"/>
  <c r="B6593" i="8"/>
  <c r="B6834" i="8"/>
  <c r="B6474" i="8"/>
  <c r="B6458" i="8"/>
  <c r="B6544" i="8"/>
  <c r="B6543" i="8"/>
  <c r="B6507" i="8"/>
  <c r="B6731" i="8"/>
  <c r="B6532" i="8"/>
  <c r="B6641" i="8"/>
  <c r="B6462" i="8"/>
  <c r="B6594" i="8"/>
  <c r="B6826" i="8"/>
  <c r="B6470" i="8"/>
  <c r="B6498" i="8"/>
  <c r="D174" i="8" l="1"/>
  <c r="E174" i="8"/>
  <c r="F174" i="8"/>
  <c r="A175" i="8"/>
  <c r="L173" i="8"/>
  <c r="M173" i="8"/>
  <c r="B6868" i="8"/>
  <c r="B6601" i="8"/>
  <c r="B6765" i="8"/>
  <c r="B6508" i="8"/>
  <c r="B6611" i="8"/>
  <c r="B6864" i="8"/>
  <c r="B6512" i="8"/>
  <c r="B6516" i="8"/>
  <c r="B6520" i="8"/>
  <c r="B6504" i="8"/>
  <c r="B6679" i="8"/>
  <c r="B6856" i="8"/>
  <c r="B6567" i="8"/>
  <c r="B6570" i="8"/>
  <c r="B6737" i="8"/>
  <c r="B6577" i="8"/>
  <c r="B6553" i="8"/>
  <c r="B6581" i="8"/>
  <c r="B6632" i="8"/>
  <c r="B6872" i="8"/>
  <c r="B6852" i="8"/>
  <c r="B6540" i="8"/>
  <c r="B6524" i="8"/>
  <c r="B6496" i="8"/>
  <c r="B7397" i="8"/>
  <c r="B6609" i="8"/>
  <c r="B6769" i="8"/>
  <c r="B6832" i="8"/>
  <c r="B6635" i="8"/>
  <c r="B6536" i="8"/>
  <c r="B6500" i="8"/>
  <c r="B6631" i="8"/>
  <c r="B6627" i="8"/>
  <c r="B6545" i="8"/>
  <c r="B6582" i="8"/>
  <c r="B7811" i="8"/>
  <c r="B6797" i="8"/>
  <c r="B6549" i="8"/>
  <c r="F175" i="8" l="1"/>
  <c r="E175" i="8"/>
  <c r="A176" i="8"/>
  <c r="D175" i="8"/>
  <c r="M174" i="8"/>
  <c r="L174" i="8"/>
  <c r="B6542" i="8"/>
  <c r="B6546" i="8"/>
  <c r="B7849" i="8"/>
  <c r="B6803" i="8"/>
  <c r="B6591" i="8"/>
  <c r="B6558" i="8"/>
  <c r="B6890" i="8"/>
  <c r="B6619" i="8"/>
  <c r="B6665" i="8"/>
  <c r="B6910" i="8"/>
  <c r="B6615" i="8"/>
  <c r="B6639" i="8"/>
  <c r="B6608" i="8"/>
  <c r="B6835" i="8"/>
  <c r="B6894" i="8"/>
  <c r="B6554" i="8"/>
  <c r="B6902" i="8"/>
  <c r="B6870" i="8"/>
  <c r="B6669" i="8"/>
  <c r="B6534" i="8"/>
  <c r="B6605" i="8"/>
  <c r="B6620" i="8"/>
  <c r="B6807" i="8"/>
  <c r="B6587" i="8"/>
  <c r="B6647" i="8"/>
  <c r="B6775" i="8"/>
  <c r="B7435" i="8"/>
  <c r="B6673" i="8"/>
  <c r="B6538" i="8"/>
  <c r="B6562" i="8"/>
  <c r="B6583" i="8"/>
  <c r="B6574" i="8"/>
  <c r="B6578" i="8"/>
  <c r="B6670" i="8"/>
  <c r="B6717" i="8"/>
  <c r="B6550" i="8"/>
  <c r="B6649" i="8"/>
  <c r="B6906" i="8"/>
  <c r="F176" i="8" l="1"/>
  <c r="D176" i="8"/>
  <c r="E176" i="8"/>
  <c r="A177" i="8"/>
  <c r="M175" i="8"/>
  <c r="L175" i="8"/>
  <c r="B6687" i="8"/>
  <c r="B6616" i="8"/>
  <c r="B6576" i="8"/>
  <c r="B6643" i="8"/>
  <c r="B6940" i="8"/>
  <c r="B6703" i="8"/>
  <c r="B6596" i="8"/>
  <c r="B6685" i="8"/>
  <c r="B6646" i="8"/>
  <c r="B6841" i="8"/>
  <c r="B6612" i="8"/>
  <c r="B6711" i="8"/>
  <c r="B6572" i="8"/>
  <c r="B6592" i="8"/>
  <c r="B6588" i="8"/>
  <c r="B6625" i="8"/>
  <c r="B6677" i="8"/>
  <c r="B6657" i="8"/>
  <c r="B6629" i="8"/>
  <c r="B7887" i="8"/>
  <c r="B6755" i="8"/>
  <c r="B6707" i="8"/>
  <c r="B6932" i="8"/>
  <c r="B6584" i="8"/>
  <c r="B7473" i="8"/>
  <c r="B6653" i="8"/>
  <c r="B6928" i="8"/>
  <c r="B6621" i="8"/>
  <c r="B6944" i="8"/>
  <c r="B6600" i="8"/>
  <c r="B6908" i="8"/>
  <c r="B6948" i="8"/>
  <c r="B6580" i="8"/>
  <c r="B6845" i="8"/>
  <c r="B6708" i="8"/>
  <c r="B6813" i="8"/>
  <c r="B6658" i="8"/>
  <c r="B6873" i="8"/>
  <c r="E177" i="8" l="1"/>
  <c r="F177" i="8"/>
  <c r="A178" i="8"/>
  <c r="D177" i="8"/>
  <c r="L176" i="8"/>
  <c r="M176" i="8"/>
  <c r="B7925" i="8"/>
  <c r="B6663" i="8"/>
  <c r="B6723" i="8"/>
  <c r="B6982" i="8"/>
  <c r="B6667" i="8"/>
  <c r="B6691" i="8"/>
  <c r="B6883" i="8"/>
  <c r="B6749" i="8"/>
  <c r="B6970" i="8"/>
  <c r="B6626" i="8"/>
  <c r="B6650" i="8"/>
  <c r="B6634" i="8"/>
  <c r="B6614" i="8"/>
  <c r="B6681" i="8"/>
  <c r="B6696" i="8"/>
  <c r="B6618" i="8"/>
  <c r="B6851" i="8"/>
  <c r="B6986" i="8"/>
  <c r="B6659" i="8"/>
  <c r="B6695" i="8"/>
  <c r="B6879" i="8"/>
  <c r="B7511" i="8"/>
  <c r="B6622" i="8"/>
  <c r="B6745" i="8"/>
  <c r="B6630" i="8"/>
  <c r="B6741" i="8"/>
  <c r="B6654" i="8"/>
  <c r="B6911" i="8"/>
  <c r="B6638" i="8"/>
  <c r="B6946" i="8"/>
  <c r="B6966" i="8"/>
  <c r="B6715" i="8"/>
  <c r="B6684" i="8"/>
  <c r="B6978" i="8"/>
  <c r="B6746" i="8"/>
  <c r="B6793" i="8"/>
  <c r="B6610" i="8"/>
  <c r="B6725" i="8"/>
  <c r="F178" i="8" l="1"/>
  <c r="D178" i="8"/>
  <c r="E178" i="8"/>
  <c r="A179" i="8"/>
  <c r="M177" i="8"/>
  <c r="L177" i="8"/>
  <c r="B6648" i="8"/>
  <c r="B6949" i="8"/>
  <c r="B6783" i="8"/>
  <c r="B6656" i="8"/>
  <c r="B6672" i="8"/>
  <c r="B6787" i="8"/>
  <c r="B7020" i="8"/>
  <c r="B6701" i="8"/>
  <c r="B7016" i="8"/>
  <c r="B6733" i="8"/>
  <c r="B7004" i="8"/>
  <c r="B6692" i="8"/>
  <c r="B6660" i="8"/>
  <c r="B6688" i="8"/>
  <c r="B6921" i="8"/>
  <c r="B6831" i="8"/>
  <c r="B6722" i="8"/>
  <c r="B6697" i="8"/>
  <c r="B6734" i="8"/>
  <c r="B6761" i="8"/>
  <c r="B6784" i="8"/>
  <c r="B6984" i="8"/>
  <c r="B6779" i="8"/>
  <c r="B7549" i="8"/>
  <c r="B7024" i="8"/>
  <c r="B6719" i="8"/>
  <c r="B6664" i="8"/>
  <c r="B6753" i="8"/>
  <c r="B6729" i="8"/>
  <c r="B6763" i="8"/>
  <c r="B6676" i="8"/>
  <c r="B6668" i="8"/>
  <c r="B6652" i="8"/>
  <c r="B7008" i="8"/>
  <c r="B6917" i="8"/>
  <c r="B6889" i="8"/>
  <c r="B6705" i="8"/>
  <c r="B7963" i="8"/>
  <c r="A180" i="8" l="1"/>
  <c r="D179" i="8"/>
  <c r="E179" i="8"/>
  <c r="F179" i="8"/>
  <c r="L178" i="8"/>
  <c r="M178" i="8"/>
  <c r="B6772" i="8"/>
  <c r="B7042" i="8"/>
  <c r="B7058" i="8"/>
  <c r="B6702" i="8"/>
  <c r="B6817" i="8"/>
  <c r="B6959" i="8"/>
  <c r="B6821" i="8"/>
  <c r="B6743" i="8"/>
  <c r="B6690" i="8"/>
  <c r="B7022" i="8"/>
  <c r="B6735" i="8"/>
  <c r="B6771" i="8"/>
  <c r="B6726" i="8"/>
  <c r="B6825" i="8"/>
  <c r="B6987" i="8"/>
  <c r="B6927" i="8"/>
  <c r="B6767" i="8"/>
  <c r="B7062" i="8"/>
  <c r="B6760" i="8"/>
  <c r="B7054" i="8"/>
  <c r="B6757" i="8"/>
  <c r="B6955" i="8"/>
  <c r="B6714" i="8"/>
  <c r="B6822" i="8"/>
  <c r="B6698" i="8"/>
  <c r="B6710" i="8"/>
  <c r="B6706" i="8"/>
  <c r="B8001" i="8"/>
  <c r="B7046" i="8"/>
  <c r="B6791" i="8"/>
  <c r="B7587" i="8"/>
  <c r="B6799" i="8"/>
  <c r="B6739" i="8"/>
  <c r="B6801" i="8"/>
  <c r="B6869" i="8"/>
  <c r="B6730" i="8"/>
  <c r="B6694" i="8"/>
  <c r="B6686" i="8"/>
  <c r="M179" i="8" l="1"/>
  <c r="L179" i="8"/>
  <c r="E180" i="8"/>
  <c r="F180" i="8"/>
  <c r="A181" i="8"/>
  <c r="D180" i="8"/>
  <c r="B6839" i="8"/>
  <c r="B6732" i="8"/>
  <c r="B6744" i="8"/>
  <c r="B6752" i="8"/>
  <c r="B7025" i="8"/>
  <c r="B6798" i="8"/>
  <c r="B6773" i="8"/>
  <c r="B6859" i="8"/>
  <c r="B6748" i="8"/>
  <c r="B6993" i="8"/>
  <c r="B7100" i="8"/>
  <c r="B7060" i="8"/>
  <c r="B6997" i="8"/>
  <c r="B7096" i="8"/>
  <c r="B6829" i="8"/>
  <c r="B6781" i="8"/>
  <c r="B6777" i="8"/>
  <c r="B6863" i="8"/>
  <c r="B8039" i="8"/>
  <c r="B6768" i="8"/>
  <c r="B6837" i="8"/>
  <c r="B7625" i="8"/>
  <c r="B7084" i="8"/>
  <c r="B6736" i="8"/>
  <c r="B6795" i="8"/>
  <c r="B6764" i="8"/>
  <c r="B6728" i="8"/>
  <c r="B6855" i="8"/>
  <c r="B7080" i="8"/>
  <c r="B6809" i="8"/>
  <c r="B6810" i="8"/>
  <c r="B6907" i="8"/>
  <c r="B6805" i="8"/>
  <c r="B6724" i="8"/>
  <c r="B6860" i="8"/>
  <c r="B7092" i="8"/>
  <c r="B6965" i="8"/>
  <c r="B6740" i="8"/>
  <c r="M180" i="8" l="1"/>
  <c r="L180" i="8"/>
  <c r="D181" i="8"/>
  <c r="E181" i="8"/>
  <c r="F181" i="8"/>
  <c r="A182" i="8"/>
  <c r="B7118" i="8"/>
  <c r="B7134" i="8"/>
  <c r="B6836" i="8"/>
  <c r="B6762" i="8"/>
  <c r="B6782" i="8"/>
  <c r="B7130" i="8"/>
  <c r="B6945" i="8"/>
  <c r="B6815" i="8"/>
  <c r="B6778" i="8"/>
  <c r="B6877" i="8"/>
  <c r="B7003" i="8"/>
  <c r="B6875" i="8"/>
  <c r="B6786" i="8"/>
  <c r="B7063" i="8"/>
  <c r="B6901" i="8"/>
  <c r="B6843" i="8"/>
  <c r="B6833" i="8"/>
  <c r="B6893" i="8"/>
  <c r="B6774" i="8"/>
  <c r="B6806" i="8"/>
  <c r="B7035" i="8"/>
  <c r="B6898" i="8"/>
  <c r="B6848" i="8"/>
  <c r="B7122" i="8"/>
  <c r="B8077" i="8"/>
  <c r="B6819" i="8"/>
  <c r="B7098" i="8"/>
  <c r="B6802" i="8"/>
  <c r="B7031" i="8"/>
  <c r="B6766" i="8"/>
  <c r="B6897" i="8"/>
  <c r="B6790" i="8"/>
  <c r="B6770" i="8"/>
  <c r="B6847" i="8"/>
  <c r="B7663" i="8"/>
  <c r="B6867" i="8"/>
  <c r="B7138" i="8"/>
  <c r="B6811" i="8"/>
  <c r="A183" i="8" l="1"/>
  <c r="D182" i="8"/>
  <c r="E182" i="8"/>
  <c r="F182" i="8"/>
  <c r="M181" i="8"/>
  <c r="L181" i="8"/>
  <c r="B7176" i="8"/>
  <c r="B7069" i="8"/>
  <c r="B6824" i="8"/>
  <c r="B6913" i="8"/>
  <c r="B6820" i="8"/>
  <c r="B6874" i="8"/>
  <c r="B6844" i="8"/>
  <c r="B6871" i="8"/>
  <c r="B7160" i="8"/>
  <c r="B6881" i="8"/>
  <c r="B7701" i="8"/>
  <c r="B7136" i="8"/>
  <c r="B6886" i="8"/>
  <c r="B6812" i="8"/>
  <c r="B7041" i="8"/>
  <c r="B6800" i="8"/>
  <c r="B7172" i="8"/>
  <c r="B6808" i="8"/>
  <c r="B7168" i="8"/>
  <c r="B8115" i="8"/>
  <c r="B6840" i="8"/>
  <c r="B6905" i="8"/>
  <c r="B6935" i="8"/>
  <c r="B6939" i="8"/>
  <c r="B6853" i="8"/>
  <c r="B6828" i="8"/>
  <c r="B6804" i="8"/>
  <c r="B6931" i="8"/>
  <c r="B7101" i="8"/>
  <c r="B7156" i="8"/>
  <c r="B7073" i="8"/>
  <c r="B6816" i="8"/>
  <c r="B6849" i="8"/>
  <c r="B6885" i="8"/>
  <c r="B6857" i="8"/>
  <c r="B6936" i="8"/>
  <c r="B6915" i="8"/>
  <c r="B6983" i="8"/>
  <c r="F183" i="8" l="1"/>
  <c r="D183" i="8"/>
  <c r="E183" i="8"/>
  <c r="A184" i="8"/>
  <c r="L182" i="8"/>
  <c r="M182" i="8"/>
  <c r="B6953" i="8"/>
  <c r="B8153" i="8"/>
  <c r="B6951" i="8"/>
  <c r="B6973" i="8"/>
  <c r="B7206" i="8"/>
  <c r="B6977" i="8"/>
  <c r="B6838" i="8"/>
  <c r="B6974" i="8"/>
  <c r="B6866" i="8"/>
  <c r="B7079" i="8"/>
  <c r="B7739" i="8"/>
  <c r="B6882" i="8"/>
  <c r="B6862" i="8"/>
  <c r="B6846" i="8"/>
  <c r="B6919" i="8"/>
  <c r="B6912" i="8"/>
  <c r="B6842" i="8"/>
  <c r="B7174" i="8"/>
  <c r="B6943" i="8"/>
  <c r="B6850" i="8"/>
  <c r="B7107" i="8"/>
  <c r="B6887" i="8"/>
  <c r="B6909" i="8"/>
  <c r="B6854" i="8"/>
  <c r="B6895" i="8"/>
  <c r="B7194" i="8"/>
  <c r="B6878" i="8"/>
  <c r="B7210" i="8"/>
  <c r="B7198" i="8"/>
  <c r="B6858" i="8"/>
  <c r="B7214" i="8"/>
  <c r="B7111" i="8"/>
  <c r="B7139" i="8"/>
  <c r="B7021" i="8"/>
  <c r="B6969" i="8"/>
  <c r="B6923" i="8"/>
  <c r="B6891" i="8"/>
  <c r="B6924" i="8"/>
  <c r="E184" i="8" l="1"/>
  <c r="A185" i="8"/>
  <c r="D184" i="8"/>
  <c r="F184" i="8"/>
  <c r="M183" i="8"/>
  <c r="L183" i="8"/>
  <c r="B6880" i="8"/>
  <c r="B6904" i="8"/>
  <c r="B7015" i="8"/>
  <c r="B7011" i="8"/>
  <c r="B6929" i="8"/>
  <c r="B6961" i="8"/>
  <c r="B7149" i="8"/>
  <c r="B7248" i="8"/>
  <c r="B6888" i="8"/>
  <c r="B6950" i="8"/>
  <c r="B6920" i="8"/>
  <c r="B6989" i="8"/>
  <c r="B6933" i="8"/>
  <c r="B7236" i="8"/>
  <c r="B7145" i="8"/>
  <c r="B6892" i="8"/>
  <c r="B6916" i="8"/>
  <c r="B8191" i="8"/>
  <c r="B7252" i="8"/>
  <c r="B6957" i="8"/>
  <c r="B7012" i="8"/>
  <c r="B7007" i="8"/>
  <c r="B6947" i="8"/>
  <c r="B6962" i="8"/>
  <c r="B7232" i="8"/>
  <c r="B6925" i="8"/>
  <c r="B7212" i="8"/>
  <c r="B7117" i="8"/>
  <c r="B6876" i="8"/>
  <c r="B7244" i="8"/>
  <c r="B7177" i="8"/>
  <c r="B6900" i="8"/>
  <c r="B6981" i="8"/>
  <c r="B7777" i="8"/>
  <c r="B7059" i="8"/>
  <c r="B6896" i="8"/>
  <c r="B6884" i="8"/>
  <c r="B6991" i="8"/>
  <c r="A186" i="8" l="1"/>
  <c r="D185" i="8"/>
  <c r="E185" i="8"/>
  <c r="F185" i="8"/>
  <c r="M184" i="8"/>
  <c r="L184" i="8"/>
  <c r="B6954" i="8"/>
  <c r="B7286" i="8"/>
  <c r="B6922" i="8"/>
  <c r="B6914" i="8"/>
  <c r="B7274" i="8"/>
  <c r="B7000" i="8"/>
  <c r="B6930" i="8"/>
  <c r="B6958" i="8"/>
  <c r="B7053" i="8"/>
  <c r="B7050" i="8"/>
  <c r="B7019" i="8"/>
  <c r="B6934" i="8"/>
  <c r="B6938" i="8"/>
  <c r="B7155" i="8"/>
  <c r="B6995" i="8"/>
  <c r="B6971" i="8"/>
  <c r="B7187" i="8"/>
  <c r="B7270" i="8"/>
  <c r="B7049" i="8"/>
  <c r="B7097" i="8"/>
  <c r="B7250" i="8"/>
  <c r="B6985" i="8"/>
  <c r="B6988" i="8"/>
  <c r="B6942" i="8"/>
  <c r="B7215" i="8"/>
  <c r="B7290" i="8"/>
  <c r="B7183" i="8"/>
  <c r="B7027" i="8"/>
  <c r="B6999" i="8"/>
  <c r="B7029" i="8"/>
  <c r="B7282" i="8"/>
  <c r="B8229" i="8"/>
  <c r="B6926" i="8"/>
  <c r="B6918" i="8"/>
  <c r="B7045" i="8"/>
  <c r="B7815" i="8"/>
  <c r="B6963" i="8"/>
  <c r="B6967" i="8"/>
  <c r="M185" i="8" l="1"/>
  <c r="L185" i="8"/>
  <c r="F186" i="8"/>
  <c r="A187" i="8"/>
  <c r="E186" i="8"/>
  <c r="D186" i="8"/>
  <c r="B7067" i="8"/>
  <c r="B7324" i="8"/>
  <c r="B7037" i="8"/>
  <c r="B7038" i="8"/>
  <c r="B7328" i="8"/>
  <c r="B7193" i="8"/>
  <c r="B7001" i="8"/>
  <c r="B7253" i="8"/>
  <c r="B7312" i="8"/>
  <c r="B7065" i="8"/>
  <c r="B6980" i="8"/>
  <c r="B7009" i="8"/>
  <c r="B6972" i="8"/>
  <c r="B6996" i="8"/>
  <c r="B6952" i="8"/>
  <c r="B7088" i="8"/>
  <c r="B7308" i="8"/>
  <c r="B7288" i="8"/>
  <c r="B7023" i="8"/>
  <c r="B7225" i="8"/>
  <c r="B7091" i="8"/>
  <c r="B7853" i="8"/>
  <c r="B7135" i="8"/>
  <c r="B7005" i="8"/>
  <c r="B7221" i="8"/>
  <c r="B7026" i="8"/>
  <c r="B7033" i="8"/>
  <c r="B7057" i="8"/>
  <c r="B6968" i="8"/>
  <c r="B6960" i="8"/>
  <c r="B6992" i="8"/>
  <c r="B6956" i="8"/>
  <c r="B6964" i="8"/>
  <c r="B6976" i="8"/>
  <c r="B8267" i="8"/>
  <c r="B7083" i="8"/>
  <c r="B7320" i="8"/>
  <c r="B7087" i="8"/>
  <c r="M186" i="8" l="1"/>
  <c r="L186" i="8"/>
  <c r="D187" i="8"/>
  <c r="F187" i="8"/>
  <c r="E187" i="8"/>
  <c r="A188" i="8"/>
  <c r="B7129" i="8"/>
  <c r="B6990" i="8"/>
  <c r="B7018" i="8"/>
  <c r="B7076" i="8"/>
  <c r="B6994" i="8"/>
  <c r="B7034" i="8"/>
  <c r="B7095" i="8"/>
  <c r="B7263" i="8"/>
  <c r="B7326" i="8"/>
  <c r="B7103" i="8"/>
  <c r="B7231" i="8"/>
  <c r="B7075" i="8"/>
  <c r="B7002" i="8"/>
  <c r="B7259" i="8"/>
  <c r="B7039" i="8"/>
  <c r="B7061" i="8"/>
  <c r="B7346" i="8"/>
  <c r="B7010" i="8"/>
  <c r="B7362" i="8"/>
  <c r="B7121" i="8"/>
  <c r="B7071" i="8"/>
  <c r="B7006" i="8"/>
  <c r="B7043" i="8"/>
  <c r="B7030" i="8"/>
  <c r="B8305" i="8"/>
  <c r="B7350" i="8"/>
  <c r="B7125" i="8"/>
  <c r="B7014" i="8"/>
  <c r="B6998" i="8"/>
  <c r="B7064" i="8"/>
  <c r="B7126" i="8"/>
  <c r="B7105" i="8"/>
  <c r="B7358" i="8"/>
  <c r="B7173" i="8"/>
  <c r="B7891" i="8"/>
  <c r="B7047" i="8"/>
  <c r="B7291" i="8"/>
  <c r="B7366" i="8"/>
  <c r="D188" i="8" l="1"/>
  <c r="E188" i="8"/>
  <c r="F188" i="8"/>
  <c r="A189" i="8"/>
  <c r="L187" i="8"/>
  <c r="M187" i="8"/>
  <c r="B7081" i="8"/>
  <c r="B7077" i="8"/>
  <c r="B7269" i="8"/>
  <c r="B7133" i="8"/>
  <c r="B7114" i="8"/>
  <c r="B7400" i="8"/>
  <c r="B7085" i="8"/>
  <c r="B7102" i="8"/>
  <c r="B7044" i="8"/>
  <c r="B7048" i="8"/>
  <c r="B7297" i="8"/>
  <c r="B7141" i="8"/>
  <c r="B7072" i="8"/>
  <c r="B7056" i="8"/>
  <c r="B7329" i="8"/>
  <c r="B7396" i="8"/>
  <c r="B7388" i="8"/>
  <c r="B7929" i="8"/>
  <c r="B7164" i="8"/>
  <c r="B7036" i="8"/>
  <c r="B7109" i="8"/>
  <c r="B7040" i="8"/>
  <c r="B7032" i="8"/>
  <c r="B7028" i="8"/>
  <c r="B7143" i="8"/>
  <c r="B8343" i="8"/>
  <c r="B7384" i="8"/>
  <c r="B7364" i="8"/>
  <c r="B7211" i="8"/>
  <c r="B7163" i="8"/>
  <c r="B7052" i="8"/>
  <c r="B7068" i="8"/>
  <c r="B7113" i="8"/>
  <c r="B7301" i="8"/>
  <c r="B7404" i="8"/>
  <c r="B7159" i="8"/>
  <c r="B7099" i="8"/>
  <c r="B7167" i="8"/>
  <c r="D189" i="8" l="1"/>
  <c r="E189" i="8"/>
  <c r="F189" i="8"/>
  <c r="A190" i="8"/>
  <c r="L188" i="8"/>
  <c r="M188" i="8"/>
  <c r="B7434" i="8"/>
  <c r="B7137" i="8"/>
  <c r="B7070" i="8"/>
  <c r="B7202" i="8"/>
  <c r="B7367" i="8"/>
  <c r="B7151" i="8"/>
  <c r="B7307" i="8"/>
  <c r="B7197" i="8"/>
  <c r="B7106" i="8"/>
  <c r="B7201" i="8"/>
  <c r="B7078" i="8"/>
  <c r="B7094" i="8"/>
  <c r="B7086" i="8"/>
  <c r="B7335" i="8"/>
  <c r="B7123" i="8"/>
  <c r="B8381" i="8"/>
  <c r="B7967" i="8"/>
  <c r="B7438" i="8"/>
  <c r="B7115" i="8"/>
  <c r="B7147" i="8"/>
  <c r="B7402" i="8"/>
  <c r="B7179" i="8"/>
  <c r="B7171" i="8"/>
  <c r="B7422" i="8"/>
  <c r="B7090" i="8"/>
  <c r="B7249" i="8"/>
  <c r="B7181" i="8"/>
  <c r="B7110" i="8"/>
  <c r="B7082" i="8"/>
  <c r="B7152" i="8"/>
  <c r="B7442" i="8"/>
  <c r="B7426" i="8"/>
  <c r="B7119" i="8"/>
  <c r="B7205" i="8"/>
  <c r="B7339" i="8"/>
  <c r="B7066" i="8"/>
  <c r="B7074" i="8"/>
  <c r="B7140" i="8"/>
  <c r="D190" i="8" l="1"/>
  <c r="F190" i="8"/>
  <c r="E190" i="8"/>
  <c r="A191" i="8"/>
  <c r="L189" i="8"/>
  <c r="M189" i="8"/>
  <c r="B7377" i="8"/>
  <c r="B7373" i="8"/>
  <c r="B7112" i="8"/>
  <c r="B7120" i="8"/>
  <c r="B7128" i="8"/>
  <c r="B8005" i="8"/>
  <c r="B7124" i="8"/>
  <c r="B7144" i="8"/>
  <c r="B7472" i="8"/>
  <c r="B7189" i="8"/>
  <c r="B7157" i="8"/>
  <c r="B7440" i="8"/>
  <c r="B7405" i="8"/>
  <c r="B7148" i="8"/>
  <c r="B7185" i="8"/>
  <c r="B8419" i="8"/>
  <c r="B7132" i="8"/>
  <c r="B7240" i="8"/>
  <c r="B7480" i="8"/>
  <c r="B7190" i="8"/>
  <c r="B7460" i="8"/>
  <c r="B7235" i="8"/>
  <c r="B7175" i="8"/>
  <c r="B7219" i="8"/>
  <c r="B7104" i="8"/>
  <c r="B7464" i="8"/>
  <c r="B7209" i="8"/>
  <c r="B7153" i="8"/>
  <c r="B7161" i="8"/>
  <c r="B7116" i="8"/>
  <c r="B7345" i="8"/>
  <c r="B7108" i="8"/>
  <c r="B7178" i="8"/>
  <c r="B7217" i="8"/>
  <c r="B7243" i="8"/>
  <c r="B7287" i="8"/>
  <c r="B7476" i="8"/>
  <c r="B7239" i="8"/>
  <c r="D191" i="8" l="1"/>
  <c r="A192" i="8"/>
  <c r="F191" i="8"/>
  <c r="E191" i="8"/>
  <c r="M190" i="8"/>
  <c r="L190" i="8"/>
  <c r="B7216" i="8"/>
  <c r="B7142" i="8"/>
  <c r="B7498" i="8"/>
  <c r="B7182" i="8"/>
  <c r="B7158" i="8"/>
  <c r="B7518" i="8"/>
  <c r="B7223" i="8"/>
  <c r="B7195" i="8"/>
  <c r="B7278" i="8"/>
  <c r="B7186" i="8"/>
  <c r="B7162" i="8"/>
  <c r="B7150" i="8"/>
  <c r="B7325" i="8"/>
  <c r="B7191" i="8"/>
  <c r="B7227" i="8"/>
  <c r="B7514" i="8"/>
  <c r="B7281" i="8"/>
  <c r="B7383" i="8"/>
  <c r="B7213" i="8"/>
  <c r="B7170" i="8"/>
  <c r="B7443" i="8"/>
  <c r="B7411" i="8"/>
  <c r="B7510" i="8"/>
  <c r="B8043" i="8"/>
  <c r="B7247" i="8"/>
  <c r="B7277" i="8"/>
  <c r="B7154" i="8"/>
  <c r="B7502" i="8"/>
  <c r="B7273" i="8"/>
  <c r="B7228" i="8"/>
  <c r="B7166" i="8"/>
  <c r="B7415" i="8"/>
  <c r="B7199" i="8"/>
  <c r="B7146" i="8"/>
  <c r="B7257" i="8"/>
  <c r="B7255" i="8"/>
  <c r="B8457" i="8"/>
  <c r="B7478" i="8"/>
  <c r="M191" i="8" l="1"/>
  <c r="L191" i="8"/>
  <c r="D192" i="8"/>
  <c r="A193" i="8"/>
  <c r="F192" i="8"/>
  <c r="E192" i="8"/>
  <c r="B7237" i="8"/>
  <c r="B7285" i="8"/>
  <c r="B7552" i="8"/>
  <c r="B7188" i="8"/>
  <c r="B7233" i="8"/>
  <c r="B7220" i="8"/>
  <c r="B7311" i="8"/>
  <c r="B7481" i="8"/>
  <c r="B7251" i="8"/>
  <c r="B8495" i="8"/>
  <c r="B7293" i="8"/>
  <c r="B7540" i="8"/>
  <c r="B8081" i="8"/>
  <c r="B7208" i="8"/>
  <c r="B7265" i="8"/>
  <c r="B7200" i="8"/>
  <c r="B7261" i="8"/>
  <c r="B7453" i="8"/>
  <c r="B7421" i="8"/>
  <c r="B7536" i="8"/>
  <c r="B7204" i="8"/>
  <c r="B7192" i="8"/>
  <c r="B7229" i="8"/>
  <c r="B7224" i="8"/>
  <c r="B7180" i="8"/>
  <c r="B7295" i="8"/>
  <c r="B7548" i="8"/>
  <c r="B7319" i="8"/>
  <c r="B7556" i="8"/>
  <c r="B7516" i="8"/>
  <c r="B7184" i="8"/>
  <c r="B7266" i="8"/>
  <c r="B7363" i="8"/>
  <c r="B7196" i="8"/>
  <c r="B7254" i="8"/>
  <c r="B7315" i="8"/>
  <c r="B7449" i="8"/>
  <c r="B7316" i="8"/>
  <c r="M192" i="8" l="1"/>
  <c r="L192" i="8"/>
  <c r="F193" i="8"/>
  <c r="D193" i="8"/>
  <c r="E193" i="8"/>
  <c r="A194" i="8"/>
  <c r="B7554" i="8"/>
  <c r="B7487" i="8"/>
  <c r="B7333" i="8"/>
  <c r="B7574" i="8"/>
  <c r="B7238" i="8"/>
  <c r="B7519" i="8"/>
  <c r="B7226" i="8"/>
  <c r="B7578" i="8"/>
  <c r="B7353" i="8"/>
  <c r="B7594" i="8"/>
  <c r="B7218" i="8"/>
  <c r="B7459" i="8"/>
  <c r="B7349" i="8"/>
  <c r="B7303" i="8"/>
  <c r="B7331" i="8"/>
  <c r="B7590" i="8"/>
  <c r="B7357" i="8"/>
  <c r="B7230" i="8"/>
  <c r="B7491" i="8"/>
  <c r="B7246" i="8"/>
  <c r="B7258" i="8"/>
  <c r="B7401" i="8"/>
  <c r="B7292" i="8"/>
  <c r="B7304" i="8"/>
  <c r="B7262" i="8"/>
  <c r="B8533" i="8"/>
  <c r="B7323" i="8"/>
  <c r="B7234" i="8"/>
  <c r="B7222" i="8"/>
  <c r="B7242" i="8"/>
  <c r="B7289" i="8"/>
  <c r="B7354" i="8"/>
  <c r="B7586" i="8"/>
  <c r="B7267" i="8"/>
  <c r="B7299" i="8"/>
  <c r="B8119" i="8"/>
  <c r="B7271" i="8"/>
  <c r="B7275" i="8"/>
  <c r="A195" i="8" l="1"/>
  <c r="D194" i="8"/>
  <c r="F194" i="8"/>
  <c r="E194" i="8"/>
  <c r="M193" i="8"/>
  <c r="L193" i="8"/>
  <c r="B7624" i="8"/>
  <c r="B7395" i="8"/>
  <c r="B7387" i="8"/>
  <c r="B7391" i="8"/>
  <c r="B7557" i="8"/>
  <c r="B8157" i="8"/>
  <c r="B7342" i="8"/>
  <c r="B7616" i="8"/>
  <c r="B7371" i="8"/>
  <c r="B7392" i="8"/>
  <c r="B7272" i="8"/>
  <c r="B7284" i="8"/>
  <c r="B7628" i="8"/>
  <c r="B7497" i="8"/>
  <c r="B7276" i="8"/>
  <c r="B7296" i="8"/>
  <c r="B7337" i="8"/>
  <c r="B7529" i="8"/>
  <c r="B7525" i="8"/>
  <c r="B7300" i="8"/>
  <c r="B7612" i="8"/>
  <c r="B7260" i="8"/>
  <c r="B7361" i="8"/>
  <c r="B7330" i="8"/>
  <c r="B7369" i="8"/>
  <c r="B7256" i="8"/>
  <c r="B7327" i="8"/>
  <c r="B7313" i="8"/>
  <c r="B7305" i="8"/>
  <c r="B8571" i="8"/>
  <c r="B7439" i="8"/>
  <c r="B7341" i="8"/>
  <c r="B7592" i="8"/>
  <c r="B7309" i="8"/>
  <c r="B7280" i="8"/>
  <c r="B7268" i="8"/>
  <c r="B7632" i="8"/>
  <c r="B7264" i="8"/>
  <c r="M194" i="8" l="1"/>
  <c r="L194" i="8"/>
  <c r="A196" i="8"/>
  <c r="F195" i="8"/>
  <c r="D195" i="8"/>
  <c r="E195" i="8"/>
  <c r="B7365" i="8"/>
  <c r="B7399" i="8"/>
  <c r="B7563" i="8"/>
  <c r="B7314" i="8"/>
  <c r="B7310" i="8"/>
  <c r="B7477" i="8"/>
  <c r="B7380" i="8"/>
  <c r="B7429" i="8"/>
  <c r="B7630" i="8"/>
  <c r="B7306" i="8"/>
  <c r="B7298" i="8"/>
  <c r="B7567" i="8"/>
  <c r="B7535" i="8"/>
  <c r="B7430" i="8"/>
  <c r="B8609" i="8"/>
  <c r="B7294" i="8"/>
  <c r="B8195" i="8"/>
  <c r="B7425" i="8"/>
  <c r="B7407" i="8"/>
  <c r="B7375" i="8"/>
  <c r="B7666" i="8"/>
  <c r="B7433" i="8"/>
  <c r="B7670" i="8"/>
  <c r="B7343" i="8"/>
  <c r="B7318" i="8"/>
  <c r="B7379" i="8"/>
  <c r="B7334" i="8"/>
  <c r="B7595" i="8"/>
  <c r="B7650" i="8"/>
  <c r="B7409" i="8"/>
  <c r="B7302" i="8"/>
  <c r="B7347" i="8"/>
  <c r="B7351" i="8"/>
  <c r="B7368" i="8"/>
  <c r="B7338" i="8"/>
  <c r="B7322" i="8"/>
  <c r="B7654" i="8"/>
  <c r="B7662" i="8"/>
  <c r="M195" i="8" l="1"/>
  <c r="L195" i="8"/>
  <c r="D196" i="8"/>
  <c r="A197" i="8"/>
  <c r="F196" i="8"/>
  <c r="E196" i="8"/>
  <c r="B7688" i="8"/>
  <c r="B7704" i="8"/>
  <c r="B7463" i="8"/>
  <c r="B7467" i="8"/>
  <c r="B7468" i="8"/>
  <c r="B7352" i="8"/>
  <c r="B7573" i="8"/>
  <c r="B7389" i="8"/>
  <c r="B7381" i="8"/>
  <c r="B7418" i="8"/>
  <c r="B7601" i="8"/>
  <c r="B7360" i="8"/>
  <c r="B7633" i="8"/>
  <c r="B7413" i="8"/>
  <c r="B7708" i="8"/>
  <c r="B7605" i="8"/>
  <c r="B7515" i="8"/>
  <c r="B7385" i="8"/>
  <c r="B8233" i="8"/>
  <c r="B7376" i="8"/>
  <c r="B7340" i="8"/>
  <c r="B7372" i="8"/>
  <c r="B7445" i="8"/>
  <c r="B7332" i="8"/>
  <c r="B7344" i="8"/>
  <c r="B7437" i="8"/>
  <c r="B7692" i="8"/>
  <c r="B7356" i="8"/>
  <c r="B7447" i="8"/>
  <c r="B7471" i="8"/>
  <c r="B8647" i="8"/>
  <c r="B7668" i="8"/>
  <c r="B7403" i="8"/>
  <c r="B7700" i="8"/>
  <c r="B7406" i="8"/>
  <c r="B7417" i="8"/>
  <c r="B7336" i="8"/>
  <c r="B7348" i="8"/>
  <c r="L196" i="8" l="1"/>
  <c r="M196" i="8"/>
  <c r="E197" i="8"/>
  <c r="F197" i="8"/>
  <c r="D197" i="8"/>
  <c r="A198" i="8"/>
  <c r="B7671" i="8"/>
  <c r="B7419" i="8"/>
  <c r="B7455" i="8"/>
  <c r="B7394" i="8"/>
  <c r="B7643" i="8"/>
  <c r="B7398" i="8"/>
  <c r="B7427" i="8"/>
  <c r="B7378" i="8"/>
  <c r="B7706" i="8"/>
  <c r="B7370" i="8"/>
  <c r="B7414" i="8"/>
  <c r="B7506" i="8"/>
  <c r="B7501" i="8"/>
  <c r="B7441" i="8"/>
  <c r="B7553" i="8"/>
  <c r="B7374" i="8"/>
  <c r="B7444" i="8"/>
  <c r="B7746" i="8"/>
  <c r="B7505" i="8"/>
  <c r="B7742" i="8"/>
  <c r="B7485" i="8"/>
  <c r="B7639" i="8"/>
  <c r="B8685" i="8"/>
  <c r="B7730" i="8"/>
  <c r="B8271" i="8"/>
  <c r="B7475" i="8"/>
  <c r="B7423" i="8"/>
  <c r="B7451" i="8"/>
  <c r="B7611" i="8"/>
  <c r="B7382" i="8"/>
  <c r="B7390" i="8"/>
  <c r="B7483" i="8"/>
  <c r="B7386" i="8"/>
  <c r="B7738" i="8"/>
  <c r="B7509" i="8"/>
  <c r="B7410" i="8"/>
  <c r="B7456" i="8"/>
  <c r="B7726" i="8"/>
  <c r="D198" i="8" l="1"/>
  <c r="E198" i="8"/>
  <c r="F198" i="8"/>
  <c r="A199" i="8"/>
  <c r="L197" i="8"/>
  <c r="M197" i="8"/>
  <c r="B7543" i="8"/>
  <c r="B7591" i="8"/>
  <c r="B7461" i="8"/>
  <c r="B7452" i="8"/>
  <c r="B7465" i="8"/>
  <c r="B7493" i="8"/>
  <c r="B7494" i="8"/>
  <c r="B7424" i="8"/>
  <c r="B7408" i="8"/>
  <c r="B7784" i="8"/>
  <c r="B7448" i="8"/>
  <c r="B7547" i="8"/>
  <c r="B7649" i="8"/>
  <c r="B7523" i="8"/>
  <c r="B7539" i="8"/>
  <c r="B7744" i="8"/>
  <c r="B7681" i="8"/>
  <c r="B8723" i="8"/>
  <c r="B7677" i="8"/>
  <c r="B7521" i="8"/>
  <c r="B8309" i="8"/>
  <c r="B7482" i="8"/>
  <c r="B7457" i="8"/>
  <c r="B7479" i="8"/>
  <c r="B7513" i="8"/>
  <c r="B7776" i="8"/>
  <c r="B7768" i="8"/>
  <c r="B7780" i="8"/>
  <c r="B7544" i="8"/>
  <c r="B7709" i="8"/>
  <c r="B7436" i="8"/>
  <c r="B7428" i="8"/>
  <c r="B7764" i="8"/>
  <c r="B7420" i="8"/>
  <c r="B7489" i="8"/>
  <c r="B7412" i="8"/>
  <c r="B7416" i="8"/>
  <c r="B7432" i="8"/>
  <c r="A200" i="8" l="1"/>
  <c r="D199" i="8"/>
  <c r="F199" i="8"/>
  <c r="E199" i="8"/>
  <c r="M198" i="8"/>
  <c r="L198" i="8"/>
  <c r="B7531" i="8"/>
  <c r="B7629" i="8"/>
  <c r="B7582" i="8"/>
  <c r="B7503" i="8"/>
  <c r="B7581" i="8"/>
  <c r="B7551" i="8"/>
  <c r="B7802" i="8"/>
  <c r="B7466" i="8"/>
  <c r="B7517" i="8"/>
  <c r="B7782" i="8"/>
  <c r="B7585" i="8"/>
  <c r="B7446" i="8"/>
  <c r="B8347" i="8"/>
  <c r="B7559" i="8"/>
  <c r="B7450" i="8"/>
  <c r="B7818" i="8"/>
  <c r="B7527" i="8"/>
  <c r="B7495" i="8"/>
  <c r="B7486" i="8"/>
  <c r="B7462" i="8"/>
  <c r="B7715" i="8"/>
  <c r="B7490" i="8"/>
  <c r="B7454" i="8"/>
  <c r="B7687" i="8"/>
  <c r="B7474" i="8"/>
  <c r="B7806" i="8"/>
  <c r="B7577" i="8"/>
  <c r="B7520" i="8"/>
  <c r="B7561" i="8"/>
  <c r="B7499" i="8"/>
  <c r="B7719" i="8"/>
  <c r="B7470" i="8"/>
  <c r="B7458" i="8"/>
  <c r="B7747" i="8"/>
  <c r="B7814" i="8"/>
  <c r="B8761" i="8"/>
  <c r="B7822" i="8"/>
  <c r="B7532" i="8"/>
  <c r="L199" i="8" l="1"/>
  <c r="M199" i="8"/>
  <c r="E200" i="8"/>
  <c r="D200" i="8"/>
  <c r="F200" i="8"/>
  <c r="A201" i="8"/>
  <c r="B7844" i="8"/>
  <c r="B7528" i="8"/>
  <c r="B7500" i="8"/>
  <c r="B7856" i="8"/>
  <c r="B7541" i="8"/>
  <c r="B7484" i="8"/>
  <c r="B7504" i="8"/>
  <c r="B7852" i="8"/>
  <c r="B7860" i="8"/>
  <c r="B7537" i="8"/>
  <c r="B8799" i="8"/>
  <c r="B7599" i="8"/>
  <c r="B7512" i="8"/>
  <c r="B7753" i="8"/>
  <c r="B7488" i="8"/>
  <c r="B7623" i="8"/>
  <c r="B7840" i="8"/>
  <c r="B7496" i="8"/>
  <c r="B7508" i="8"/>
  <c r="B7524" i="8"/>
  <c r="B7620" i="8"/>
  <c r="B7820" i="8"/>
  <c r="B7667" i="8"/>
  <c r="B7558" i="8"/>
  <c r="B7533" i="8"/>
  <c r="B7597" i="8"/>
  <c r="B7589" i="8"/>
  <c r="B7757" i="8"/>
  <c r="B7725" i="8"/>
  <c r="B7570" i="8"/>
  <c r="B7785" i="8"/>
  <c r="B7615" i="8"/>
  <c r="B7555" i="8"/>
  <c r="B7619" i="8"/>
  <c r="B7492" i="8"/>
  <c r="B7565" i="8"/>
  <c r="B8385" i="8"/>
  <c r="B7569" i="8"/>
  <c r="F201" i="8" l="1"/>
  <c r="A202" i="8"/>
  <c r="E201" i="8"/>
  <c r="D201" i="8"/>
  <c r="M200" i="8"/>
  <c r="L200" i="8"/>
  <c r="B8423" i="8"/>
  <c r="B7593" i="8"/>
  <c r="B7627" i="8"/>
  <c r="B7562" i="8"/>
  <c r="B7661" i="8"/>
  <c r="B7637" i="8"/>
  <c r="B7596" i="8"/>
  <c r="B7890" i="8"/>
  <c r="B7894" i="8"/>
  <c r="B7705" i="8"/>
  <c r="B7546" i="8"/>
  <c r="B7526" i="8"/>
  <c r="B7542" i="8"/>
  <c r="B7608" i="8"/>
  <c r="B8837" i="8"/>
  <c r="B7538" i="8"/>
  <c r="B7571" i="8"/>
  <c r="B7575" i="8"/>
  <c r="B7763" i="8"/>
  <c r="B7858" i="8"/>
  <c r="B7534" i="8"/>
  <c r="B7791" i="8"/>
  <c r="B7522" i="8"/>
  <c r="B7566" i="8"/>
  <c r="B7603" i="8"/>
  <c r="B7635" i="8"/>
  <c r="B7579" i="8"/>
  <c r="B7823" i="8"/>
  <c r="B7530" i="8"/>
  <c r="B7607" i="8"/>
  <c r="B7657" i="8"/>
  <c r="B7653" i="8"/>
  <c r="B7795" i="8"/>
  <c r="B7658" i="8"/>
  <c r="B7878" i="8"/>
  <c r="B7550" i="8"/>
  <c r="B7898" i="8"/>
  <c r="B7882" i="8"/>
  <c r="L201" i="8" l="1"/>
  <c r="M201" i="8"/>
  <c r="D202" i="8"/>
  <c r="A203" i="8"/>
  <c r="E202" i="8"/>
  <c r="F202" i="8"/>
  <c r="B7928" i="8"/>
  <c r="B7743" i="8"/>
  <c r="B7600" i="8"/>
  <c r="B7833" i="8"/>
  <c r="B7572" i="8"/>
  <c r="B7861" i="8"/>
  <c r="B7604" i="8"/>
  <c r="B7896" i="8"/>
  <c r="B7634" i="8"/>
  <c r="B7665" i="8"/>
  <c r="B7691" i="8"/>
  <c r="B7560" i="8"/>
  <c r="B7801" i="8"/>
  <c r="B8875" i="8"/>
  <c r="B7675" i="8"/>
  <c r="B7631" i="8"/>
  <c r="B7568" i="8"/>
  <c r="B7609" i="8"/>
  <c r="B7580" i="8"/>
  <c r="B7695" i="8"/>
  <c r="B7696" i="8"/>
  <c r="B7645" i="8"/>
  <c r="B7673" i="8"/>
  <c r="B7829" i="8"/>
  <c r="B7613" i="8"/>
  <c r="B7584" i="8"/>
  <c r="B7932" i="8"/>
  <c r="B7936" i="8"/>
  <c r="B7641" i="8"/>
  <c r="B7588" i="8"/>
  <c r="B7576" i="8"/>
  <c r="B7916" i="8"/>
  <c r="B7617" i="8"/>
  <c r="B7564" i="8"/>
  <c r="B7920" i="8"/>
  <c r="B7646" i="8"/>
  <c r="B7699" i="8"/>
  <c r="B8461" i="8"/>
  <c r="M202" i="8" l="1"/>
  <c r="L202" i="8"/>
  <c r="D203" i="8"/>
  <c r="F203" i="8"/>
  <c r="E203" i="8"/>
  <c r="A204" i="8"/>
  <c r="B7737" i="8"/>
  <c r="B7651" i="8"/>
  <c r="B7606" i="8"/>
  <c r="B7734" i="8"/>
  <c r="B8913" i="8"/>
  <c r="B7703" i="8"/>
  <c r="B7934" i="8"/>
  <c r="B7871" i="8"/>
  <c r="B7679" i="8"/>
  <c r="B7733" i="8"/>
  <c r="B7669" i="8"/>
  <c r="B7672" i="8"/>
  <c r="B7638" i="8"/>
  <c r="B7655" i="8"/>
  <c r="B7684" i="8"/>
  <c r="B7954" i="8"/>
  <c r="B7974" i="8"/>
  <c r="B7867" i="8"/>
  <c r="B7839" i="8"/>
  <c r="B7642" i="8"/>
  <c r="B7614" i="8"/>
  <c r="B7713" i="8"/>
  <c r="B7781" i="8"/>
  <c r="B7970" i="8"/>
  <c r="B7711" i="8"/>
  <c r="B7618" i="8"/>
  <c r="B7598" i="8"/>
  <c r="B7899" i="8"/>
  <c r="B7958" i="8"/>
  <c r="B7602" i="8"/>
  <c r="B7626" i="8"/>
  <c r="B7647" i="8"/>
  <c r="B7729" i="8"/>
  <c r="B8499" i="8"/>
  <c r="B7622" i="8"/>
  <c r="B7683" i="8"/>
  <c r="B7610" i="8"/>
  <c r="B7966" i="8"/>
  <c r="D204" i="8" l="1"/>
  <c r="A205" i="8"/>
  <c r="F204" i="8"/>
  <c r="E204" i="8"/>
  <c r="M203" i="8"/>
  <c r="L203" i="8"/>
  <c r="B7680" i="8"/>
  <c r="B7992" i="8"/>
  <c r="B7909" i="8"/>
  <c r="B7772" i="8"/>
  <c r="B7710" i="8"/>
  <c r="B7656" i="8"/>
  <c r="B7972" i="8"/>
  <c r="B7722" i="8"/>
  <c r="B7707" i="8"/>
  <c r="B7644" i="8"/>
  <c r="B7996" i="8"/>
  <c r="B7937" i="8"/>
  <c r="B8008" i="8"/>
  <c r="B7905" i="8"/>
  <c r="B7693" i="8"/>
  <c r="B7741" i="8"/>
  <c r="B7689" i="8"/>
  <c r="B7648" i="8"/>
  <c r="B7751" i="8"/>
  <c r="B7771" i="8"/>
  <c r="B7640" i="8"/>
  <c r="B7877" i="8"/>
  <c r="B7767" i="8"/>
  <c r="B7660" i="8"/>
  <c r="B8004" i="8"/>
  <c r="B7636" i="8"/>
  <c r="B8012" i="8"/>
  <c r="B7717" i="8"/>
  <c r="B8951" i="8"/>
  <c r="B7721" i="8"/>
  <c r="B7749" i="8"/>
  <c r="B7685" i="8"/>
  <c r="B8537" i="8"/>
  <c r="B7664" i="8"/>
  <c r="B7819" i="8"/>
  <c r="B7652" i="8"/>
  <c r="B7676" i="8"/>
  <c r="B7775" i="8"/>
  <c r="M204" i="8" l="1"/>
  <c r="L204" i="8"/>
  <c r="D205" i="8"/>
  <c r="F205" i="8"/>
  <c r="E205" i="8"/>
  <c r="A206" i="8"/>
  <c r="B7678" i="8"/>
  <c r="B7727" i="8"/>
  <c r="B8046" i="8"/>
  <c r="B7682" i="8"/>
  <c r="B7810" i="8"/>
  <c r="B7745" i="8"/>
  <c r="B8042" i="8"/>
  <c r="B7809" i="8"/>
  <c r="B7690" i="8"/>
  <c r="B7947" i="8"/>
  <c r="B8575" i="8"/>
  <c r="B8989" i="8"/>
  <c r="B7723" i="8"/>
  <c r="B7779" i="8"/>
  <c r="B7805" i="8"/>
  <c r="B7789" i="8"/>
  <c r="B7760" i="8"/>
  <c r="B7755" i="8"/>
  <c r="B7698" i="8"/>
  <c r="B7975" i="8"/>
  <c r="B7857" i="8"/>
  <c r="B7787" i="8"/>
  <c r="B8050" i="8"/>
  <c r="B7731" i="8"/>
  <c r="B8034" i="8"/>
  <c r="B7694" i="8"/>
  <c r="B8030" i="8"/>
  <c r="B7714" i="8"/>
  <c r="B7748" i="8"/>
  <c r="B7813" i="8"/>
  <c r="B7702" i="8"/>
  <c r="B7759" i="8"/>
  <c r="B7674" i="8"/>
  <c r="B7915" i="8"/>
  <c r="B7686" i="8"/>
  <c r="B7943" i="8"/>
  <c r="B8010" i="8"/>
  <c r="B7718" i="8"/>
  <c r="F206" i="8" l="1"/>
  <c r="A207" i="8"/>
  <c r="D206" i="8"/>
  <c r="E206" i="8"/>
  <c r="M205" i="8"/>
  <c r="L205" i="8"/>
  <c r="B8048" i="8"/>
  <c r="B7712" i="8"/>
  <c r="B8072" i="8"/>
  <c r="B7761" i="8"/>
  <c r="B7728" i="8"/>
  <c r="B7720" i="8"/>
  <c r="B7981" i="8"/>
  <c r="B7797" i="8"/>
  <c r="B7752" i="8"/>
  <c r="B7769" i="8"/>
  <c r="B8013" i="8"/>
  <c r="B8084" i="8"/>
  <c r="B9027" i="8"/>
  <c r="B7847" i="8"/>
  <c r="B7895" i="8"/>
  <c r="B7724" i="8"/>
  <c r="B8088" i="8"/>
  <c r="B8080" i="8"/>
  <c r="B7765" i="8"/>
  <c r="B7740" i="8"/>
  <c r="B7736" i="8"/>
  <c r="B7843" i="8"/>
  <c r="B8613" i="8"/>
  <c r="B7783" i="8"/>
  <c r="B8068" i="8"/>
  <c r="B7756" i="8"/>
  <c r="B7953" i="8"/>
  <c r="B7732" i="8"/>
  <c r="B7825" i="8"/>
  <c r="B7793" i="8"/>
  <c r="B7817" i="8"/>
  <c r="B7985" i="8"/>
  <c r="B7848" i="8"/>
  <c r="B7716" i="8"/>
  <c r="B7786" i="8"/>
  <c r="B7798" i="8"/>
  <c r="B7827" i="8"/>
  <c r="B7851" i="8"/>
  <c r="L206" i="8" l="1"/>
  <c r="M206" i="8"/>
  <c r="F207" i="8"/>
  <c r="A208" i="8"/>
  <c r="D207" i="8"/>
  <c r="E207" i="8"/>
  <c r="B7885" i="8"/>
  <c r="B7865" i="8"/>
  <c r="B7863" i="8"/>
  <c r="B7835" i="8"/>
  <c r="B7799" i="8"/>
  <c r="B7836" i="8"/>
  <c r="B7821" i="8"/>
  <c r="B8126" i="8"/>
  <c r="B7754" i="8"/>
  <c r="B7774" i="8"/>
  <c r="B8023" i="8"/>
  <c r="B7770" i="8"/>
  <c r="B7778" i="8"/>
  <c r="B9065" i="8"/>
  <c r="B8051" i="8"/>
  <c r="B8019" i="8"/>
  <c r="B8110" i="8"/>
  <c r="B8118" i="8"/>
  <c r="B8106" i="8"/>
  <c r="B7824" i="8"/>
  <c r="B8651" i="8"/>
  <c r="B7889" i="8"/>
  <c r="B7886" i="8"/>
  <c r="B7855" i="8"/>
  <c r="B7991" i="8"/>
  <c r="B7803" i="8"/>
  <c r="B7762" i="8"/>
  <c r="B8122" i="8"/>
  <c r="B7807" i="8"/>
  <c r="B7758" i="8"/>
  <c r="B7750" i="8"/>
  <c r="B7881" i="8"/>
  <c r="B7933" i="8"/>
  <c r="B7831" i="8"/>
  <c r="B7794" i="8"/>
  <c r="B7790" i="8"/>
  <c r="B7766" i="8"/>
  <c r="B8086" i="8"/>
  <c r="L207" i="8" l="1"/>
  <c r="M207" i="8"/>
  <c r="A209" i="8"/>
  <c r="D208" i="8"/>
  <c r="F208" i="8"/>
  <c r="E208" i="8"/>
  <c r="B7788" i="8"/>
  <c r="B7800" i="8"/>
  <c r="B7924" i="8"/>
  <c r="B8144" i="8"/>
  <c r="B8089" i="8"/>
  <c r="B8061" i="8"/>
  <c r="B7901" i="8"/>
  <c r="B7859" i="8"/>
  <c r="B7796" i="8"/>
  <c r="B7841" i="8"/>
  <c r="B8156" i="8"/>
  <c r="B9103" i="8"/>
  <c r="B7812" i="8"/>
  <c r="B7927" i="8"/>
  <c r="B7874" i="8"/>
  <c r="B7903" i="8"/>
  <c r="B7845" i="8"/>
  <c r="B8148" i="8"/>
  <c r="B7837" i="8"/>
  <c r="B7804" i="8"/>
  <c r="B7828" i="8"/>
  <c r="B8029" i="8"/>
  <c r="B7816" i="8"/>
  <c r="B8124" i="8"/>
  <c r="B7869" i="8"/>
  <c r="B8160" i="8"/>
  <c r="B7893" i="8"/>
  <c r="B8057" i="8"/>
  <c r="B7808" i="8"/>
  <c r="B8164" i="8"/>
  <c r="B7873" i="8"/>
  <c r="B7832" i="8"/>
  <c r="B7792" i="8"/>
  <c r="B7971" i="8"/>
  <c r="B8689" i="8"/>
  <c r="B7919" i="8"/>
  <c r="B7862" i="8"/>
  <c r="B7923" i="8"/>
  <c r="M208" i="8" l="1"/>
  <c r="L208" i="8"/>
  <c r="F209" i="8"/>
  <c r="E209" i="8"/>
  <c r="A210" i="8"/>
  <c r="D209" i="8"/>
  <c r="B7900" i="8"/>
  <c r="B7830" i="8"/>
  <c r="B7846" i="8"/>
  <c r="B7907" i="8"/>
  <c r="B7866" i="8"/>
  <c r="B7883" i="8"/>
  <c r="B7850" i="8"/>
  <c r="B7834" i="8"/>
  <c r="B8099" i="8"/>
  <c r="B7838" i="8"/>
  <c r="B8127" i="8"/>
  <c r="B7826" i="8"/>
  <c r="B9141" i="8"/>
  <c r="B8727" i="8"/>
  <c r="B7912" i="8"/>
  <c r="B8194" i="8"/>
  <c r="B7897" i="8"/>
  <c r="B8095" i="8"/>
  <c r="B7931" i="8"/>
  <c r="B7854" i="8"/>
  <c r="B7875" i="8"/>
  <c r="B8182" i="8"/>
  <c r="B7870" i="8"/>
  <c r="B7842" i="8"/>
  <c r="B8186" i="8"/>
  <c r="B7965" i="8"/>
  <c r="B7957" i="8"/>
  <c r="B7941" i="8"/>
  <c r="B8162" i="8"/>
  <c r="B7911" i="8"/>
  <c r="B7961" i="8"/>
  <c r="B8009" i="8"/>
  <c r="B8202" i="8"/>
  <c r="B8198" i="8"/>
  <c r="B8067" i="8"/>
  <c r="B7879" i="8"/>
  <c r="B7939" i="8"/>
  <c r="B7962" i="8"/>
  <c r="F210" i="8" l="1"/>
  <c r="E210" i="8"/>
  <c r="A211" i="8"/>
  <c r="D210" i="8"/>
  <c r="M209" i="8"/>
  <c r="L209" i="8"/>
  <c r="B8240" i="8"/>
  <c r="B7864" i="8"/>
  <c r="B7872" i="8"/>
  <c r="B7977" i="8"/>
  <c r="B8200" i="8"/>
  <c r="B8003" i="8"/>
  <c r="B8220" i="8"/>
  <c r="B8133" i="8"/>
  <c r="B8232" i="8"/>
  <c r="B7945" i="8"/>
  <c r="B7917" i="8"/>
  <c r="B7913" i="8"/>
  <c r="B8165" i="8"/>
  <c r="B7888" i="8"/>
  <c r="B7884" i="8"/>
  <c r="B8047" i="8"/>
  <c r="B7979" i="8"/>
  <c r="B8224" i="8"/>
  <c r="B7950" i="8"/>
  <c r="B7880" i="8"/>
  <c r="B7892" i="8"/>
  <c r="B7876" i="8"/>
  <c r="B7921" i="8"/>
  <c r="B7868" i="8"/>
  <c r="B7999" i="8"/>
  <c r="B7995" i="8"/>
  <c r="B8765" i="8"/>
  <c r="B8105" i="8"/>
  <c r="B8000" i="8"/>
  <c r="B8236" i="8"/>
  <c r="B7949" i="8"/>
  <c r="B7908" i="8"/>
  <c r="B7969" i="8"/>
  <c r="B9179" i="8"/>
  <c r="B7904" i="8"/>
  <c r="B7935" i="8"/>
  <c r="B8137" i="8"/>
  <c r="B7938" i="8"/>
  <c r="F211" i="8" l="1"/>
  <c r="E211" i="8"/>
  <c r="A212" i="8"/>
  <c r="D211" i="8"/>
  <c r="L210" i="8"/>
  <c r="M210" i="8"/>
  <c r="B8262" i="8"/>
  <c r="B7926" i="8"/>
  <c r="B7951" i="8"/>
  <c r="B8171" i="8"/>
  <c r="B8015" i="8"/>
  <c r="B8175" i="8"/>
  <c r="B8017" i="8"/>
  <c r="B8258" i="8"/>
  <c r="B8007" i="8"/>
  <c r="B8038" i="8"/>
  <c r="B7973" i="8"/>
  <c r="B7946" i="8"/>
  <c r="B8143" i="8"/>
  <c r="B7906" i="8"/>
  <c r="B7930" i="8"/>
  <c r="B8203" i="8"/>
  <c r="B7955" i="8"/>
  <c r="B7910" i="8"/>
  <c r="B7918" i="8"/>
  <c r="B7983" i="8"/>
  <c r="B8041" i="8"/>
  <c r="B7902" i="8"/>
  <c r="B8085" i="8"/>
  <c r="B7942" i="8"/>
  <c r="B7987" i="8"/>
  <c r="B7959" i="8"/>
  <c r="B7976" i="8"/>
  <c r="B8033" i="8"/>
  <c r="B7988" i="8"/>
  <c r="B8270" i="8"/>
  <c r="B8238" i="8"/>
  <c r="B8037" i="8"/>
  <c r="B8803" i="8"/>
  <c r="B9217" i="8"/>
  <c r="B8274" i="8"/>
  <c r="B7914" i="8"/>
  <c r="B7922" i="8"/>
  <c r="B8278" i="8"/>
  <c r="F212" i="8" l="1"/>
  <c r="E212" i="8"/>
  <c r="D212" i="8"/>
  <c r="A213" i="8"/>
  <c r="M211" i="8"/>
  <c r="L211" i="8"/>
  <c r="B7984" i="8"/>
  <c r="B8014" i="8"/>
  <c r="B8296" i="8"/>
  <c r="B8209" i="8"/>
  <c r="B7989" i="8"/>
  <c r="B8123" i="8"/>
  <c r="B8075" i="8"/>
  <c r="B8011" i="8"/>
  <c r="B8055" i="8"/>
  <c r="B8312" i="8"/>
  <c r="B8025" i="8"/>
  <c r="B7948" i="8"/>
  <c r="B7944" i="8"/>
  <c r="B8076" i="8"/>
  <c r="B7964" i="8"/>
  <c r="B7956" i="8"/>
  <c r="B8026" i="8"/>
  <c r="B8079" i="8"/>
  <c r="B8213" i="8"/>
  <c r="B7960" i="8"/>
  <c r="B8841" i="8"/>
  <c r="B8241" i="8"/>
  <c r="B7952" i="8"/>
  <c r="B7997" i="8"/>
  <c r="B7940" i="8"/>
  <c r="B8276" i="8"/>
  <c r="B7980" i="8"/>
  <c r="B8021" i="8"/>
  <c r="B7993" i="8"/>
  <c r="B8045" i="8"/>
  <c r="B8053" i="8"/>
  <c r="B8300" i="8"/>
  <c r="B7968" i="8"/>
  <c r="B8316" i="8"/>
  <c r="B9255" i="8"/>
  <c r="B8308" i="8"/>
  <c r="B8071" i="8"/>
  <c r="B8181" i="8"/>
  <c r="E213" i="8" l="1"/>
  <c r="F213" i="8"/>
  <c r="A214" i="8"/>
  <c r="D213" i="8"/>
  <c r="L212" i="8"/>
  <c r="M212" i="8"/>
  <c r="B8109" i="8"/>
  <c r="B8049" i="8"/>
  <c r="B8006" i="8"/>
  <c r="B8338" i="8"/>
  <c r="B8059" i="8"/>
  <c r="B8035" i="8"/>
  <c r="B7998" i="8"/>
  <c r="B7994" i="8"/>
  <c r="B7986" i="8"/>
  <c r="B8247" i="8"/>
  <c r="B8113" i="8"/>
  <c r="B8334" i="8"/>
  <c r="B8091" i="8"/>
  <c r="B8018" i="8"/>
  <c r="B7990" i="8"/>
  <c r="B8251" i="8"/>
  <c r="B8002" i="8"/>
  <c r="B8063" i="8"/>
  <c r="B8314" i="8"/>
  <c r="B8117" i="8"/>
  <c r="B8114" i="8"/>
  <c r="B8052" i="8"/>
  <c r="B8346" i="8"/>
  <c r="B8083" i="8"/>
  <c r="B8279" i="8"/>
  <c r="B8350" i="8"/>
  <c r="B8161" i="8"/>
  <c r="B8879" i="8"/>
  <c r="B8064" i="8"/>
  <c r="B8093" i="8"/>
  <c r="B9293" i="8"/>
  <c r="B8354" i="8"/>
  <c r="B8219" i="8"/>
  <c r="B8031" i="8"/>
  <c r="B7978" i="8"/>
  <c r="B7982" i="8"/>
  <c r="B8027" i="8"/>
  <c r="B8022" i="8"/>
  <c r="E214" i="8" l="1"/>
  <c r="D214" i="8"/>
  <c r="A215" i="8"/>
  <c r="F214" i="8"/>
  <c r="L213" i="8"/>
  <c r="M213" i="8"/>
  <c r="B8032" i="8"/>
  <c r="B8376" i="8"/>
  <c r="B8289" i="8"/>
  <c r="B8372" i="8"/>
  <c r="B8028" i="8"/>
  <c r="B8036" i="8"/>
  <c r="B8044" i="8"/>
  <c r="B8090" i="8"/>
  <c r="B8151" i="8"/>
  <c r="B8101" i="8"/>
  <c r="B8056" i="8"/>
  <c r="B8317" i="8"/>
  <c r="B8392" i="8"/>
  <c r="B9331" i="8"/>
  <c r="B8199" i="8"/>
  <c r="B8155" i="8"/>
  <c r="B8285" i="8"/>
  <c r="B8073" i="8"/>
  <c r="B8087" i="8"/>
  <c r="B8102" i="8"/>
  <c r="B8020" i="8"/>
  <c r="B8917" i="8"/>
  <c r="B8121" i="8"/>
  <c r="B8016" i="8"/>
  <c r="B8388" i="8"/>
  <c r="B8040" i="8"/>
  <c r="B8129" i="8"/>
  <c r="B8024" i="8"/>
  <c r="B8097" i="8"/>
  <c r="B8065" i="8"/>
  <c r="B8257" i="8"/>
  <c r="B8152" i="8"/>
  <c r="B8060" i="8"/>
  <c r="B8069" i="8"/>
  <c r="B8131" i="8"/>
  <c r="B8384" i="8"/>
  <c r="B8352" i="8"/>
  <c r="B8147" i="8"/>
  <c r="F215" i="8" l="1"/>
  <c r="E215" i="8"/>
  <c r="A216" i="8"/>
  <c r="D215" i="8"/>
  <c r="L214" i="8"/>
  <c r="M214" i="8"/>
  <c r="B8135" i="8"/>
  <c r="B8426" i="8"/>
  <c r="B8058" i="8"/>
  <c r="B8323" i="8"/>
  <c r="B8189" i="8"/>
  <c r="B8066" i="8"/>
  <c r="B8414" i="8"/>
  <c r="B8430" i="8"/>
  <c r="B8128" i="8"/>
  <c r="B8190" i="8"/>
  <c r="B8062" i="8"/>
  <c r="B8054" i="8"/>
  <c r="B8193" i="8"/>
  <c r="B8355" i="8"/>
  <c r="B8070" i="8"/>
  <c r="B8125" i="8"/>
  <c r="B8237" i="8"/>
  <c r="B8410" i="8"/>
  <c r="B8422" i="8"/>
  <c r="B8167" i="8"/>
  <c r="B8094" i="8"/>
  <c r="B8082" i="8"/>
  <c r="B8390" i="8"/>
  <c r="B8169" i="8"/>
  <c r="B8159" i="8"/>
  <c r="B8185" i="8"/>
  <c r="B8955" i="8"/>
  <c r="B8098" i="8"/>
  <c r="B8140" i="8"/>
  <c r="B8295" i="8"/>
  <c r="B8107" i="8"/>
  <c r="B8103" i="8"/>
  <c r="B8078" i="8"/>
  <c r="B8111" i="8"/>
  <c r="B9369" i="8"/>
  <c r="B8139" i="8"/>
  <c r="B8074" i="8"/>
  <c r="B8327" i="8"/>
  <c r="A217" i="8" l="1"/>
  <c r="D216" i="8"/>
  <c r="F216" i="8"/>
  <c r="E216" i="8"/>
  <c r="M215" i="8"/>
  <c r="L215" i="8"/>
  <c r="B8112" i="8"/>
  <c r="B8116" i="8"/>
  <c r="B8428" i="8"/>
  <c r="B8205" i="8"/>
  <c r="B8092" i="8"/>
  <c r="B8468" i="8"/>
  <c r="B8178" i="8"/>
  <c r="B8993" i="8"/>
  <c r="B8163" i="8"/>
  <c r="B8361" i="8"/>
  <c r="B8141" i="8"/>
  <c r="B8460" i="8"/>
  <c r="B8108" i="8"/>
  <c r="B8100" i="8"/>
  <c r="B8452" i="8"/>
  <c r="B8096" i="8"/>
  <c r="B8177" i="8"/>
  <c r="B8223" i="8"/>
  <c r="B9407" i="8"/>
  <c r="B8197" i="8"/>
  <c r="B8120" i="8"/>
  <c r="B8448" i="8"/>
  <c r="B8228" i="8"/>
  <c r="B8104" i="8"/>
  <c r="B8464" i="8"/>
  <c r="B8393" i="8"/>
  <c r="B8132" i="8"/>
  <c r="B8173" i="8"/>
  <c r="B8136" i="8"/>
  <c r="B8145" i="8"/>
  <c r="B8365" i="8"/>
  <c r="B8333" i="8"/>
  <c r="B8149" i="8"/>
  <c r="B8207" i="8"/>
  <c r="B8275" i="8"/>
  <c r="B8231" i="8"/>
  <c r="B8166" i="8"/>
  <c r="B8227" i="8"/>
  <c r="M216" i="8" l="1"/>
  <c r="L216" i="8"/>
  <c r="A218" i="8"/>
  <c r="E217" i="8"/>
  <c r="F217" i="8"/>
  <c r="D217" i="8"/>
  <c r="B8498" i="8"/>
  <c r="B9031" i="8"/>
  <c r="B8243" i="8"/>
  <c r="B8134" i="8"/>
  <c r="B8269" i="8"/>
  <c r="B8174" i="8"/>
  <c r="B8502" i="8"/>
  <c r="B8158" i="8"/>
  <c r="B8490" i="8"/>
  <c r="B8216" i="8"/>
  <c r="B8466" i="8"/>
  <c r="B8187" i="8"/>
  <c r="B9445" i="8"/>
  <c r="B8179" i="8"/>
  <c r="B8486" i="8"/>
  <c r="B8142" i="8"/>
  <c r="B8261" i="8"/>
  <c r="B8506" i="8"/>
  <c r="B8154" i="8"/>
  <c r="B8183" i="8"/>
  <c r="B8313" i="8"/>
  <c r="B8371" i="8"/>
  <c r="B8211" i="8"/>
  <c r="B8235" i="8"/>
  <c r="B8138" i="8"/>
  <c r="B8399" i="8"/>
  <c r="B8431" i="8"/>
  <c r="B8403" i="8"/>
  <c r="B8170" i="8"/>
  <c r="B8130" i="8"/>
  <c r="B8150" i="8"/>
  <c r="B8204" i="8"/>
  <c r="B8265" i="8"/>
  <c r="B8245" i="8"/>
  <c r="B8266" i="8"/>
  <c r="B8215" i="8"/>
  <c r="B8146" i="8"/>
  <c r="B8201" i="8"/>
  <c r="M217" i="8" l="1"/>
  <c r="L217" i="8"/>
  <c r="F218" i="8"/>
  <c r="D218" i="8"/>
  <c r="E218" i="8"/>
  <c r="A219" i="8"/>
  <c r="B8441" i="8"/>
  <c r="B8184" i="8"/>
  <c r="B8168" i="8"/>
  <c r="B8196" i="8"/>
  <c r="B8172" i="8"/>
  <c r="B8283" i="8"/>
  <c r="B8273" i="8"/>
  <c r="B8221" i="8"/>
  <c r="B8180" i="8"/>
  <c r="B8225" i="8"/>
  <c r="B8249" i="8"/>
  <c r="B8524" i="8"/>
  <c r="B8504" i="8"/>
  <c r="B8540" i="8"/>
  <c r="B8281" i="8"/>
  <c r="B8469" i="8"/>
  <c r="B8192" i="8"/>
  <c r="B8409" i="8"/>
  <c r="B8544" i="8"/>
  <c r="B8217" i="8"/>
  <c r="B8437" i="8"/>
  <c r="B8254" i="8"/>
  <c r="B8212" i="8"/>
  <c r="B9069" i="8"/>
  <c r="B8304" i="8"/>
  <c r="B8208" i="8"/>
  <c r="B8176" i="8"/>
  <c r="B8528" i="8"/>
  <c r="B8536" i="8"/>
  <c r="B8253" i="8"/>
  <c r="B8303" i="8"/>
  <c r="B8242" i="8"/>
  <c r="B8239" i="8"/>
  <c r="B8188" i="8"/>
  <c r="B8351" i="8"/>
  <c r="B8299" i="8"/>
  <c r="B9483" i="8"/>
  <c r="B8307" i="8"/>
  <c r="E219" i="8" l="1"/>
  <c r="F219" i="8"/>
  <c r="A220" i="8"/>
  <c r="D219" i="8"/>
  <c r="M218" i="8"/>
  <c r="L218" i="8"/>
  <c r="B8292" i="8"/>
  <c r="B8447" i="8"/>
  <c r="B8578" i="8"/>
  <c r="B8259" i="8"/>
  <c r="B8234" i="8"/>
  <c r="B9521" i="8"/>
  <c r="B8280" i="8"/>
  <c r="B8574" i="8"/>
  <c r="B8475" i="8"/>
  <c r="B8542" i="8"/>
  <c r="B8206" i="8"/>
  <c r="B8311" i="8"/>
  <c r="B8389" i="8"/>
  <c r="B9107" i="8"/>
  <c r="B8507" i="8"/>
  <c r="B8562" i="8"/>
  <c r="B8291" i="8"/>
  <c r="B8255" i="8"/>
  <c r="B8263" i="8"/>
  <c r="B8321" i="8"/>
  <c r="B8222" i="8"/>
  <c r="B8342" i="8"/>
  <c r="B8230" i="8"/>
  <c r="B8566" i="8"/>
  <c r="B8226" i="8"/>
  <c r="B8250" i="8"/>
  <c r="B8582" i="8"/>
  <c r="B8218" i="8"/>
  <c r="B8479" i="8"/>
  <c r="B8277" i="8"/>
  <c r="B8246" i="8"/>
  <c r="B8337" i="8"/>
  <c r="B8345" i="8"/>
  <c r="B8341" i="8"/>
  <c r="B8214" i="8"/>
  <c r="B8319" i="8"/>
  <c r="B8287" i="8"/>
  <c r="B8210" i="8"/>
  <c r="A221" i="8" l="1"/>
  <c r="D220" i="8"/>
  <c r="E220" i="8"/>
  <c r="F220" i="8"/>
  <c r="M219" i="8"/>
  <c r="L219" i="8"/>
  <c r="B8383" i="8"/>
  <c r="B8580" i="8"/>
  <c r="B8517" i="8"/>
  <c r="B8600" i="8"/>
  <c r="B8272" i="8"/>
  <c r="B8616" i="8"/>
  <c r="B9559" i="8"/>
  <c r="B8427" i="8"/>
  <c r="B8357" i="8"/>
  <c r="B8604" i="8"/>
  <c r="B8375" i="8"/>
  <c r="B8256" i="8"/>
  <c r="B8359" i="8"/>
  <c r="B8349" i="8"/>
  <c r="B8513" i="8"/>
  <c r="B8260" i="8"/>
  <c r="B8620" i="8"/>
  <c r="B8268" i="8"/>
  <c r="B8301" i="8"/>
  <c r="B8612" i="8"/>
  <c r="B8264" i="8"/>
  <c r="B8329" i="8"/>
  <c r="B8252" i="8"/>
  <c r="B8284" i="8"/>
  <c r="B8545" i="8"/>
  <c r="B8244" i="8"/>
  <c r="B8297" i="8"/>
  <c r="B8485" i="8"/>
  <c r="B8293" i="8"/>
  <c r="B8325" i="8"/>
  <c r="B8248" i="8"/>
  <c r="B8379" i="8"/>
  <c r="B8315" i="8"/>
  <c r="B8288" i="8"/>
  <c r="B8380" i="8"/>
  <c r="B9145" i="8"/>
  <c r="B8318" i="8"/>
  <c r="B8330" i="8"/>
  <c r="M220" i="8" l="1"/>
  <c r="L220" i="8"/>
  <c r="D221" i="8"/>
  <c r="E221" i="8"/>
  <c r="A222" i="8"/>
  <c r="F221" i="8"/>
  <c r="B8418" i="8"/>
  <c r="B8290" i="8"/>
  <c r="B8551" i="8"/>
  <c r="B8555" i="8"/>
  <c r="B8286" i="8"/>
  <c r="B9597" i="8"/>
  <c r="B8282" i="8"/>
  <c r="B8642" i="8"/>
  <c r="B8654" i="8"/>
  <c r="B8618" i="8"/>
  <c r="B8335" i="8"/>
  <c r="B8363" i="8"/>
  <c r="B8367" i="8"/>
  <c r="B8306" i="8"/>
  <c r="B8387" i="8"/>
  <c r="B8339" i="8"/>
  <c r="B8413" i="8"/>
  <c r="B8356" i="8"/>
  <c r="B8583" i="8"/>
  <c r="B8397" i="8"/>
  <c r="B8326" i="8"/>
  <c r="B8395" i="8"/>
  <c r="B8310" i="8"/>
  <c r="B8302" i="8"/>
  <c r="B8331" i="8"/>
  <c r="B8368" i="8"/>
  <c r="B9183" i="8"/>
  <c r="B8523" i="8"/>
  <c r="B8322" i="8"/>
  <c r="B8650" i="8"/>
  <c r="B8638" i="8"/>
  <c r="B8658" i="8"/>
  <c r="B8353" i="8"/>
  <c r="B8417" i="8"/>
  <c r="B8298" i="8"/>
  <c r="B8294" i="8"/>
  <c r="B8465" i="8"/>
  <c r="B8421" i="8"/>
  <c r="D222" i="8" l="1"/>
  <c r="E222" i="8"/>
  <c r="A223" i="8"/>
  <c r="F222" i="8"/>
  <c r="M221" i="8"/>
  <c r="L221" i="8"/>
  <c r="B8503" i="8"/>
  <c r="B8688" i="8"/>
  <c r="B8344" i="8"/>
  <c r="B8656" i="8"/>
  <c r="B8391" i="8"/>
  <c r="B8433" i="8"/>
  <c r="B8394" i="8"/>
  <c r="B9635" i="8"/>
  <c r="B8328" i="8"/>
  <c r="B8406" i="8"/>
  <c r="B8332" i="8"/>
  <c r="B8696" i="8"/>
  <c r="B8364" i="8"/>
  <c r="B8451" i="8"/>
  <c r="B8692" i="8"/>
  <c r="B8324" i="8"/>
  <c r="B8456" i="8"/>
  <c r="B8360" i="8"/>
  <c r="B8369" i="8"/>
  <c r="B8405" i="8"/>
  <c r="B8336" i="8"/>
  <c r="B8435" i="8"/>
  <c r="B8377" i="8"/>
  <c r="B8680" i="8"/>
  <c r="B8561" i="8"/>
  <c r="B8401" i="8"/>
  <c r="B8593" i="8"/>
  <c r="B8340" i="8"/>
  <c r="B8676" i="8"/>
  <c r="B8459" i="8"/>
  <c r="B8455" i="8"/>
  <c r="B9221" i="8"/>
  <c r="B8348" i="8"/>
  <c r="B8621" i="8"/>
  <c r="B8425" i="8"/>
  <c r="B8373" i="8"/>
  <c r="B8320" i="8"/>
  <c r="B8589" i="8"/>
  <c r="D223" i="8" l="1"/>
  <c r="A224" i="8"/>
  <c r="F223" i="8"/>
  <c r="E223" i="8"/>
  <c r="L222" i="8"/>
  <c r="M222" i="8"/>
  <c r="B8439" i="8"/>
  <c r="B8718" i="8"/>
  <c r="B8443" i="8"/>
  <c r="B8734" i="8"/>
  <c r="B8694" i="8"/>
  <c r="B8358" i="8"/>
  <c r="B8362" i="8"/>
  <c r="B9673" i="8"/>
  <c r="B8599" i="8"/>
  <c r="B8407" i="8"/>
  <c r="B8730" i="8"/>
  <c r="B8432" i="8"/>
  <c r="B8411" i="8"/>
  <c r="B8714" i="8"/>
  <c r="B9259" i="8"/>
  <c r="B8415" i="8"/>
  <c r="B8370" i="8"/>
  <c r="B8382" i="8"/>
  <c r="B8398" i="8"/>
  <c r="B8444" i="8"/>
  <c r="B8471" i="8"/>
  <c r="B8726" i="8"/>
  <c r="B8473" i="8"/>
  <c r="B8489" i="8"/>
  <c r="B8386" i="8"/>
  <c r="B8378" i="8"/>
  <c r="B8493" i="8"/>
  <c r="B8627" i="8"/>
  <c r="B8659" i="8"/>
  <c r="B8631" i="8"/>
  <c r="B8494" i="8"/>
  <c r="B8366" i="8"/>
  <c r="B8429" i="8"/>
  <c r="B8463" i="8"/>
  <c r="B8497" i="8"/>
  <c r="B8374" i="8"/>
  <c r="B8402" i="8"/>
  <c r="B8541" i="8"/>
  <c r="L223" i="8" l="1"/>
  <c r="M223" i="8"/>
  <c r="A225" i="8"/>
  <c r="D224" i="8"/>
  <c r="F224" i="8"/>
  <c r="E224" i="8"/>
  <c r="B8531" i="8"/>
  <c r="B8511" i="8"/>
  <c r="B8482" i="8"/>
  <c r="B8470" i="8"/>
  <c r="B9711" i="8"/>
  <c r="B8772" i="8"/>
  <c r="B8453" i="8"/>
  <c r="B8436" i="8"/>
  <c r="B8768" i="8"/>
  <c r="B8400" i="8"/>
  <c r="B9297" i="8"/>
  <c r="B8481" i="8"/>
  <c r="B8467" i="8"/>
  <c r="B8424" i="8"/>
  <c r="B8764" i="8"/>
  <c r="B8420" i="8"/>
  <c r="B8752" i="8"/>
  <c r="B8396" i="8"/>
  <c r="B8756" i="8"/>
  <c r="B8440" i="8"/>
  <c r="B8412" i="8"/>
  <c r="B8416" i="8"/>
  <c r="B8697" i="8"/>
  <c r="B8445" i="8"/>
  <c r="B8404" i="8"/>
  <c r="B8669" i="8"/>
  <c r="B8535" i="8"/>
  <c r="B8532" i="8"/>
  <c r="B8579" i="8"/>
  <c r="B8527" i="8"/>
  <c r="B8408" i="8"/>
  <c r="B8732" i="8"/>
  <c r="B8501" i="8"/>
  <c r="B8665" i="8"/>
  <c r="B8509" i="8"/>
  <c r="B8449" i="8"/>
  <c r="B8637" i="8"/>
  <c r="B8477" i="8"/>
  <c r="M224" i="8" l="1"/>
  <c r="L224" i="8"/>
  <c r="F225" i="8"/>
  <c r="D225" i="8"/>
  <c r="E225" i="8"/>
  <c r="A226" i="8"/>
  <c r="B8483" i="8"/>
  <c r="B8458" i="8"/>
  <c r="B8573" i="8"/>
  <c r="B8735" i="8"/>
  <c r="B8802" i="8"/>
  <c r="B9335" i="8"/>
  <c r="B8491" i="8"/>
  <c r="B8520" i="8"/>
  <c r="B8794" i="8"/>
  <c r="B8565" i="8"/>
  <c r="B8478" i="8"/>
  <c r="B8547" i="8"/>
  <c r="B8539" i="8"/>
  <c r="B8442" i="8"/>
  <c r="B8454" i="8"/>
  <c r="B8462" i="8"/>
  <c r="B8438" i="8"/>
  <c r="B8810" i="8"/>
  <c r="B8675" i="8"/>
  <c r="B8508" i="8"/>
  <c r="B8707" i="8"/>
  <c r="B8617" i="8"/>
  <c r="B8434" i="8"/>
  <c r="B8549" i="8"/>
  <c r="B8446" i="8"/>
  <c r="B8474" i="8"/>
  <c r="B8487" i="8"/>
  <c r="B8703" i="8"/>
  <c r="B8770" i="8"/>
  <c r="B8570" i="8"/>
  <c r="B8450" i="8"/>
  <c r="B8790" i="8"/>
  <c r="B8806" i="8"/>
  <c r="B8519" i="8"/>
  <c r="B8515" i="8"/>
  <c r="B8505" i="8"/>
  <c r="B9749" i="8"/>
  <c r="B8569" i="8"/>
  <c r="F226" i="8" l="1"/>
  <c r="E226" i="8"/>
  <c r="D226" i="8"/>
  <c r="A227" i="8"/>
  <c r="L225" i="8"/>
  <c r="M225" i="8"/>
  <c r="B8500" i="8"/>
  <c r="B8603" i="8"/>
  <c r="B8611" i="8"/>
  <c r="B8587" i="8"/>
  <c r="B8585" i="8"/>
  <c r="B9373" i="8"/>
  <c r="B8529" i="8"/>
  <c r="B8472" i="8"/>
  <c r="B8492" i="8"/>
  <c r="B8516" i="8"/>
  <c r="B8840" i="8"/>
  <c r="B8496" i="8"/>
  <c r="B8808" i="8"/>
  <c r="B9787" i="8"/>
  <c r="B8828" i="8"/>
  <c r="B8553" i="8"/>
  <c r="B8525" i="8"/>
  <c r="B8713" i="8"/>
  <c r="B8832" i="8"/>
  <c r="B8484" i="8"/>
  <c r="B8577" i="8"/>
  <c r="B8543" i="8"/>
  <c r="B8546" i="8"/>
  <c r="B8741" i="8"/>
  <c r="B8488" i="8"/>
  <c r="B8607" i="8"/>
  <c r="B8608" i="8"/>
  <c r="B8512" i="8"/>
  <c r="B8655" i="8"/>
  <c r="B8480" i="8"/>
  <c r="B8558" i="8"/>
  <c r="B8476" i="8"/>
  <c r="B8844" i="8"/>
  <c r="B8745" i="8"/>
  <c r="B8557" i="8"/>
  <c r="B8848" i="8"/>
  <c r="B8773" i="8"/>
  <c r="B8521" i="8"/>
  <c r="D227" i="8" l="1"/>
  <c r="E227" i="8"/>
  <c r="F227" i="8"/>
  <c r="A228" i="8"/>
  <c r="M226" i="8"/>
  <c r="L226" i="8"/>
  <c r="B8886" i="8"/>
  <c r="B8518" i="8"/>
  <c r="B8751" i="8"/>
  <c r="B8554" i="8"/>
  <c r="B8514" i="8"/>
  <c r="B8645" i="8"/>
  <c r="B8581" i="8"/>
  <c r="B9825" i="8"/>
  <c r="B9411" i="8"/>
  <c r="B8649" i="8"/>
  <c r="B8882" i="8"/>
  <c r="B8870" i="8"/>
  <c r="B8595" i="8"/>
  <c r="B8596" i="8"/>
  <c r="B8526" i="8"/>
  <c r="B8615" i="8"/>
  <c r="B8563" i="8"/>
  <c r="B8846" i="8"/>
  <c r="B8530" i="8"/>
  <c r="B8623" i="8"/>
  <c r="B8811" i="8"/>
  <c r="B8866" i="8"/>
  <c r="B8693" i="8"/>
  <c r="B8641" i="8"/>
  <c r="B8584" i="8"/>
  <c r="B8567" i="8"/>
  <c r="B8559" i="8"/>
  <c r="B8783" i="8"/>
  <c r="B8550" i="8"/>
  <c r="B8779" i="8"/>
  <c r="B8522" i="8"/>
  <c r="B8591" i="8"/>
  <c r="B8534" i="8"/>
  <c r="B8510" i="8"/>
  <c r="B8538" i="8"/>
  <c r="B8646" i="8"/>
  <c r="B8878" i="8"/>
  <c r="B8625" i="8"/>
  <c r="D228" i="8" l="1"/>
  <c r="E228" i="8"/>
  <c r="F228" i="8"/>
  <c r="A229" i="8"/>
  <c r="M227" i="8"/>
  <c r="L227" i="8"/>
  <c r="B8916" i="8"/>
  <c r="B8920" i="8"/>
  <c r="B8683" i="8"/>
  <c r="B8560" i="8"/>
  <c r="B8572" i="8"/>
  <c r="B8588" i="8"/>
  <c r="B8731" i="8"/>
  <c r="B8568" i="8"/>
  <c r="B8564" i="8"/>
  <c r="B8619" i="8"/>
  <c r="B8592" i="8"/>
  <c r="B8605" i="8"/>
  <c r="B8904" i="8"/>
  <c r="B8884" i="8"/>
  <c r="B8789" i="8"/>
  <c r="B8622" i="8"/>
  <c r="B8552" i="8"/>
  <c r="B8556" i="8"/>
  <c r="B8849" i="8"/>
  <c r="B8601" i="8"/>
  <c r="B8633" i="8"/>
  <c r="B9449" i="8"/>
  <c r="B8684" i="8"/>
  <c r="B8634" i="8"/>
  <c r="B8576" i="8"/>
  <c r="B8663" i="8"/>
  <c r="B8548" i="8"/>
  <c r="B8679" i="8"/>
  <c r="B8597" i="8"/>
  <c r="B8687" i="8"/>
  <c r="B8629" i="8"/>
  <c r="B8817" i="8"/>
  <c r="B8821" i="8"/>
  <c r="B8661" i="8"/>
  <c r="B8653" i="8"/>
  <c r="B8908" i="8"/>
  <c r="B9863" i="8"/>
  <c r="B8924" i="8"/>
  <c r="F229" i="8" l="1"/>
  <c r="D229" i="8"/>
  <c r="E229" i="8"/>
  <c r="A230" i="8"/>
  <c r="L228" i="8"/>
  <c r="M228" i="8"/>
  <c r="B8606" i="8"/>
  <c r="B8598" i="8"/>
  <c r="B9901" i="8"/>
  <c r="B8590" i="8"/>
  <c r="B8769" i="8"/>
  <c r="B8721" i="8"/>
  <c r="B8614" i="8"/>
  <c r="B8671" i="8"/>
  <c r="B8855" i="8"/>
  <c r="B8942" i="8"/>
  <c r="B8667" i="8"/>
  <c r="B8722" i="8"/>
  <c r="B8887" i="8"/>
  <c r="B8660" i="8"/>
  <c r="B8643" i="8"/>
  <c r="B8626" i="8"/>
  <c r="B8958" i="8"/>
  <c r="B8717" i="8"/>
  <c r="B8691" i="8"/>
  <c r="B8586" i="8"/>
  <c r="B8657" i="8"/>
  <c r="B8859" i="8"/>
  <c r="B8594" i="8"/>
  <c r="B8672" i="8"/>
  <c r="B8962" i="8"/>
  <c r="B8699" i="8"/>
  <c r="B9487" i="8"/>
  <c r="B8827" i="8"/>
  <c r="B8602" i="8"/>
  <c r="B8610" i="8"/>
  <c r="B8954" i="8"/>
  <c r="B8635" i="8"/>
  <c r="B8922" i="8"/>
  <c r="B8946" i="8"/>
  <c r="B8639" i="8"/>
  <c r="B8630" i="8"/>
  <c r="B8725" i="8"/>
  <c r="B8701" i="8"/>
  <c r="E230" i="8" l="1"/>
  <c r="A231" i="8"/>
  <c r="F230" i="8"/>
  <c r="D230" i="8"/>
  <c r="L229" i="8"/>
  <c r="M229" i="8"/>
  <c r="B8673" i="8"/>
  <c r="B8739" i="8"/>
  <c r="B8648" i="8"/>
  <c r="B8710" i="8"/>
  <c r="B8624" i="8"/>
  <c r="B8664" i="8"/>
  <c r="B8760" i="8"/>
  <c r="B8628" i="8"/>
  <c r="B8984" i="8"/>
  <c r="B8865" i="8"/>
  <c r="B8709" i="8"/>
  <c r="B8763" i="8"/>
  <c r="B8640" i="8"/>
  <c r="B8632" i="8"/>
  <c r="B8652" i="8"/>
  <c r="B9525" i="8"/>
  <c r="B8729" i="8"/>
  <c r="B8681" i="8"/>
  <c r="B8705" i="8"/>
  <c r="B9939" i="8"/>
  <c r="B8960" i="8"/>
  <c r="B8668" i="8"/>
  <c r="B8897" i="8"/>
  <c r="B8755" i="8"/>
  <c r="B8698" i="8"/>
  <c r="B8759" i="8"/>
  <c r="B8636" i="8"/>
  <c r="B8737" i="8"/>
  <c r="B8980" i="8"/>
  <c r="B8695" i="8"/>
  <c r="B8893" i="8"/>
  <c r="B8807" i="8"/>
  <c r="B8644" i="8"/>
  <c r="B8677" i="8"/>
  <c r="B8992" i="8"/>
  <c r="B9000" i="8"/>
  <c r="B8996" i="8"/>
  <c r="B8925" i="8"/>
  <c r="D231" i="8" l="1"/>
  <c r="F231" i="8"/>
  <c r="E231" i="8"/>
  <c r="A232" i="8"/>
  <c r="M230" i="8"/>
  <c r="L230" i="8"/>
  <c r="B9563" i="8"/>
  <c r="B8801" i="8"/>
  <c r="B8666" i="8"/>
  <c r="B8733" i="8"/>
  <c r="B8736" i="8"/>
  <c r="B8690" i="8"/>
  <c r="B8747" i="8"/>
  <c r="B8798" i="8"/>
  <c r="B8686" i="8"/>
  <c r="B8715" i="8"/>
  <c r="B9977" i="8"/>
  <c r="B8748" i="8"/>
  <c r="B8797" i="8"/>
  <c r="B8775" i="8"/>
  <c r="B8706" i="8"/>
  <c r="B8719" i="8"/>
  <c r="B8670" i="8"/>
  <c r="B8903" i="8"/>
  <c r="B8702" i="8"/>
  <c r="B9034" i="8"/>
  <c r="B8845" i="8"/>
  <c r="B8793" i="8"/>
  <c r="B8777" i="8"/>
  <c r="B9038" i="8"/>
  <c r="B9030" i="8"/>
  <c r="B8931" i="8"/>
  <c r="B8674" i="8"/>
  <c r="B8935" i="8"/>
  <c r="B8998" i="8"/>
  <c r="B8767" i="8"/>
  <c r="B8678" i="8"/>
  <c r="B9022" i="8"/>
  <c r="B8662" i="8"/>
  <c r="B8711" i="8"/>
  <c r="B8682" i="8"/>
  <c r="B9018" i="8"/>
  <c r="B8743" i="8"/>
  <c r="B8963" i="8"/>
  <c r="D232" i="8" l="1"/>
  <c r="F232" i="8"/>
  <c r="E232" i="8"/>
  <c r="A233" i="8"/>
  <c r="M231" i="8"/>
  <c r="L231" i="8"/>
  <c r="B8744" i="8"/>
  <c r="B8771" i="8"/>
  <c r="B8836" i="8"/>
  <c r="B8831" i="8"/>
  <c r="B8941" i="8"/>
  <c r="B10015" i="8"/>
  <c r="B8704" i="8"/>
  <c r="B8700" i="8"/>
  <c r="B9068" i="8"/>
  <c r="B8973" i="8"/>
  <c r="B8813" i="8"/>
  <c r="B8785" i="8"/>
  <c r="B8883" i="8"/>
  <c r="B8708" i="8"/>
  <c r="B8835" i="8"/>
  <c r="B8728" i="8"/>
  <c r="B8839" i="8"/>
  <c r="B9036" i="8"/>
  <c r="B8753" i="8"/>
  <c r="B8815" i="8"/>
  <c r="B8781" i="8"/>
  <c r="B9060" i="8"/>
  <c r="B8712" i="8"/>
  <c r="B8786" i="8"/>
  <c r="B8724" i="8"/>
  <c r="B8774" i="8"/>
  <c r="B8740" i="8"/>
  <c r="B9056" i="8"/>
  <c r="B8720" i="8"/>
  <c r="B8716" i="8"/>
  <c r="B9001" i="8"/>
  <c r="B8749" i="8"/>
  <c r="B8805" i="8"/>
  <c r="B8969" i="8"/>
  <c r="B9076" i="8"/>
  <c r="B9072" i="8"/>
  <c r="B8757" i="8"/>
  <c r="B9601" i="8"/>
  <c r="A234" i="8" l="1"/>
  <c r="D233" i="8"/>
  <c r="E233" i="8"/>
  <c r="F233" i="8"/>
  <c r="M232" i="8"/>
  <c r="L232" i="8"/>
  <c r="B8843" i="8"/>
  <c r="B8762" i="8"/>
  <c r="B8819" i="8"/>
  <c r="B9074" i="8"/>
  <c r="B8746" i="8"/>
  <c r="B8738" i="8"/>
  <c r="B8869" i="8"/>
  <c r="B8758" i="8"/>
  <c r="B8787" i="8"/>
  <c r="B8824" i="8"/>
  <c r="B8877" i="8"/>
  <c r="B8921" i="8"/>
  <c r="B8742" i="8"/>
  <c r="B8874" i="8"/>
  <c r="B8795" i="8"/>
  <c r="B9110" i="8"/>
  <c r="B8853" i="8"/>
  <c r="B9114" i="8"/>
  <c r="B9039" i="8"/>
  <c r="B8778" i="8"/>
  <c r="B8750" i="8"/>
  <c r="B8791" i="8"/>
  <c r="B8766" i="8"/>
  <c r="B8823" i="8"/>
  <c r="B9011" i="8"/>
  <c r="B10053" i="8"/>
  <c r="B9094" i="8"/>
  <c r="B8809" i="8"/>
  <c r="B9639" i="8"/>
  <c r="B9007" i="8"/>
  <c r="B8754" i="8"/>
  <c r="B8812" i="8"/>
  <c r="B9098" i="8"/>
  <c r="B8873" i="8"/>
  <c r="B8851" i="8"/>
  <c r="B9106" i="8"/>
  <c r="B8979" i="8"/>
  <c r="B8782" i="8"/>
  <c r="M233" i="8" l="1"/>
  <c r="L233" i="8"/>
  <c r="A235" i="8"/>
  <c r="F234" i="8"/>
  <c r="D234" i="8"/>
  <c r="E234" i="8"/>
  <c r="B9677" i="8"/>
  <c r="B9049" i="8"/>
  <c r="B9112" i="8"/>
  <c r="B8862" i="8"/>
  <c r="B8847" i="8"/>
  <c r="B8891" i="8"/>
  <c r="B9136" i="8"/>
  <c r="B8825" i="8"/>
  <c r="B8857" i="8"/>
  <c r="B8776" i="8"/>
  <c r="B8850" i="8"/>
  <c r="B8804" i="8"/>
  <c r="B8959" i="8"/>
  <c r="B8796" i="8"/>
  <c r="B8800" i="8"/>
  <c r="B8788" i="8"/>
  <c r="B9148" i="8"/>
  <c r="B9132" i="8"/>
  <c r="B8833" i="8"/>
  <c r="B8780" i="8"/>
  <c r="B9017" i="8"/>
  <c r="B9144" i="8"/>
  <c r="B8816" i="8"/>
  <c r="B8889" i="8"/>
  <c r="B8792" i="8"/>
  <c r="B9077" i="8"/>
  <c r="B10091" i="8"/>
  <c r="B8912" i="8"/>
  <c r="B8907" i="8"/>
  <c r="B8784" i="8"/>
  <c r="B8881" i="8"/>
  <c r="B8861" i="8"/>
  <c r="B8911" i="8"/>
  <c r="B8820" i="8"/>
  <c r="B9045" i="8"/>
  <c r="B8829" i="8"/>
  <c r="B9152" i="8"/>
  <c r="B8915" i="8"/>
  <c r="L234" i="8" l="1"/>
  <c r="M234" i="8"/>
  <c r="D235" i="8"/>
  <c r="F235" i="8"/>
  <c r="A236" i="8"/>
  <c r="E235" i="8"/>
  <c r="B9190" i="8"/>
  <c r="B8830" i="8"/>
  <c r="B9055" i="8"/>
  <c r="B9170" i="8"/>
  <c r="B8834" i="8"/>
  <c r="B8814" i="8"/>
  <c r="B8929" i="8"/>
  <c r="B8900" i="8"/>
  <c r="B8867" i="8"/>
  <c r="B8899" i="8"/>
  <c r="B8950" i="8"/>
  <c r="B8927" i="8"/>
  <c r="B8818" i="8"/>
  <c r="B9186" i="8"/>
  <c r="B8895" i="8"/>
  <c r="B9150" i="8"/>
  <c r="B8945" i="8"/>
  <c r="B8826" i="8"/>
  <c r="B9087" i="8"/>
  <c r="B8949" i="8"/>
  <c r="B8997" i="8"/>
  <c r="B9083" i="8"/>
  <c r="B8919" i="8"/>
  <c r="B8854" i="8"/>
  <c r="B8842" i="8"/>
  <c r="B8822" i="8"/>
  <c r="B9115" i="8"/>
  <c r="B9182" i="8"/>
  <c r="B8871" i="8"/>
  <c r="B8838" i="8"/>
  <c r="B8888" i="8"/>
  <c r="B9174" i="8"/>
  <c r="B8885" i="8"/>
  <c r="B10129" i="8"/>
  <c r="B8863" i="8"/>
  <c r="B8858" i="8"/>
  <c r="B8953" i="8"/>
  <c r="B9715" i="8"/>
  <c r="M235" i="8" l="1"/>
  <c r="L235" i="8"/>
  <c r="E236" i="8"/>
  <c r="F236" i="8"/>
  <c r="D236" i="8"/>
  <c r="A237" i="8"/>
  <c r="B8965" i="8"/>
  <c r="B8938" i="8"/>
  <c r="B9208" i="8"/>
  <c r="B8923" i="8"/>
  <c r="B8983" i="8"/>
  <c r="B8991" i="8"/>
  <c r="B8909" i="8"/>
  <c r="B9121" i="8"/>
  <c r="B8896" i="8"/>
  <c r="B8933" i="8"/>
  <c r="B8988" i="8"/>
  <c r="B8967" i="8"/>
  <c r="B9093" i="8"/>
  <c r="B8880" i="8"/>
  <c r="B9212" i="8"/>
  <c r="B9220" i="8"/>
  <c r="B9035" i="8"/>
  <c r="B8987" i="8"/>
  <c r="B8901" i="8"/>
  <c r="B8926" i="8"/>
  <c r="B9153" i="8"/>
  <c r="B8892" i="8"/>
  <c r="B9188" i="8"/>
  <c r="B9224" i="8"/>
  <c r="B8937" i="8"/>
  <c r="B8852" i="8"/>
  <c r="B8868" i="8"/>
  <c r="B8864" i="8"/>
  <c r="B10167" i="8"/>
  <c r="B8856" i="8"/>
  <c r="B8905" i="8"/>
  <c r="B8872" i="8"/>
  <c r="B9753" i="8"/>
  <c r="B8876" i="8"/>
  <c r="B8860" i="8"/>
  <c r="B8957" i="8"/>
  <c r="B9125" i="8"/>
  <c r="B9228" i="8"/>
  <c r="E237" i="8" l="1"/>
  <c r="D237" i="8"/>
  <c r="F237" i="8"/>
  <c r="A238" i="8"/>
  <c r="M236" i="8"/>
  <c r="L236" i="8"/>
  <c r="B8906" i="8"/>
  <c r="B9226" i="8"/>
  <c r="B8939" i="8"/>
  <c r="B9250" i="8"/>
  <c r="B9026" i="8"/>
  <c r="B8947" i="8"/>
  <c r="B9246" i="8"/>
  <c r="B9163" i="8"/>
  <c r="B8910" i="8"/>
  <c r="B8890" i="8"/>
  <c r="B8930" i="8"/>
  <c r="B8918" i="8"/>
  <c r="B8971" i="8"/>
  <c r="B9029" i="8"/>
  <c r="B8976" i="8"/>
  <c r="B8995" i="8"/>
  <c r="B8943" i="8"/>
  <c r="B8975" i="8"/>
  <c r="B8934" i="8"/>
  <c r="B9791" i="8"/>
  <c r="B10205" i="8"/>
  <c r="B9191" i="8"/>
  <c r="B9073" i="8"/>
  <c r="B9131" i="8"/>
  <c r="B9021" i="8"/>
  <c r="B9003" i="8"/>
  <c r="B8898" i="8"/>
  <c r="B9266" i="8"/>
  <c r="B8894" i="8"/>
  <c r="B8902" i="8"/>
  <c r="B9262" i="8"/>
  <c r="B9258" i="8"/>
  <c r="B9025" i="8"/>
  <c r="B8914" i="8"/>
  <c r="B8964" i="8"/>
  <c r="B9005" i="8"/>
  <c r="B9159" i="8"/>
  <c r="B8961" i="8"/>
  <c r="F238" i="8" l="1"/>
  <c r="D238" i="8"/>
  <c r="E238" i="8"/>
  <c r="A239" i="8"/>
  <c r="M237" i="8"/>
  <c r="L237" i="8"/>
  <c r="B10243" i="8"/>
  <c r="B8928" i="8"/>
  <c r="B9197" i="8"/>
  <c r="B8981" i="8"/>
  <c r="B9067" i="8"/>
  <c r="B8985" i="8"/>
  <c r="B9264" i="8"/>
  <c r="B8932" i="8"/>
  <c r="B9063" i="8"/>
  <c r="B9059" i="8"/>
  <c r="B9043" i="8"/>
  <c r="B9296" i="8"/>
  <c r="B9304" i="8"/>
  <c r="B9169" i="8"/>
  <c r="B9829" i="8"/>
  <c r="B9033" i="8"/>
  <c r="B9009" i="8"/>
  <c r="B8948" i="8"/>
  <c r="B9064" i="8"/>
  <c r="B8944" i="8"/>
  <c r="B9002" i="8"/>
  <c r="B9300" i="8"/>
  <c r="B8956" i="8"/>
  <c r="B9201" i="8"/>
  <c r="B9288" i="8"/>
  <c r="B9111" i="8"/>
  <c r="B8936" i="8"/>
  <c r="B8972" i="8"/>
  <c r="B9014" i="8"/>
  <c r="B8999" i="8"/>
  <c r="B8952" i="8"/>
  <c r="B8940" i="8"/>
  <c r="B9041" i="8"/>
  <c r="B9229" i="8"/>
  <c r="B9013" i="8"/>
  <c r="B8968" i="8"/>
  <c r="B9284" i="8"/>
  <c r="B8977" i="8"/>
  <c r="E239" i="8" l="1"/>
  <c r="A240" i="8"/>
  <c r="D239" i="8"/>
  <c r="F239" i="8"/>
  <c r="M238" i="8"/>
  <c r="L238" i="8"/>
  <c r="B9015" i="8"/>
  <c r="B9267" i="8"/>
  <c r="B9338" i="8"/>
  <c r="B8982" i="8"/>
  <c r="B9071" i="8"/>
  <c r="B9334" i="8"/>
  <c r="B8970" i="8"/>
  <c r="B9019" i="8"/>
  <c r="B9037" i="8"/>
  <c r="B9149" i="8"/>
  <c r="B9322" i="8"/>
  <c r="B9079" i="8"/>
  <c r="B9326" i="8"/>
  <c r="B9102" i="8"/>
  <c r="B9867" i="8"/>
  <c r="B9302" i="8"/>
  <c r="B9235" i="8"/>
  <c r="B9052" i="8"/>
  <c r="B9081" i="8"/>
  <c r="B8986" i="8"/>
  <c r="B9207" i="8"/>
  <c r="B9023" i="8"/>
  <c r="B8966" i="8"/>
  <c r="B9006" i="8"/>
  <c r="B9097" i="8"/>
  <c r="B8978" i="8"/>
  <c r="B9239" i="8"/>
  <c r="B9051" i="8"/>
  <c r="B8990" i="8"/>
  <c r="B8974" i="8"/>
  <c r="B8994" i="8"/>
  <c r="B9047" i="8"/>
  <c r="B9342" i="8"/>
  <c r="B10281" i="8"/>
  <c r="B9010" i="8"/>
  <c r="B9040" i="8"/>
  <c r="B9101" i="8"/>
  <c r="B9105" i="8"/>
  <c r="F240" i="8" l="1"/>
  <c r="D240" i="8"/>
  <c r="A241" i="8"/>
  <c r="E240" i="8"/>
  <c r="M239" i="8"/>
  <c r="L239" i="8"/>
  <c r="B9135" i="8"/>
  <c r="B9090" i="8"/>
  <c r="B9139" i="8"/>
  <c r="B9380" i="8"/>
  <c r="B9028" i="8"/>
  <c r="B9061" i="8"/>
  <c r="B9140" i="8"/>
  <c r="B9117" i="8"/>
  <c r="B9057" i="8"/>
  <c r="B9020" i="8"/>
  <c r="B9360" i="8"/>
  <c r="B9008" i="8"/>
  <c r="B9376" i="8"/>
  <c r="B9085" i="8"/>
  <c r="B9245" i="8"/>
  <c r="B9044" i="8"/>
  <c r="B9340" i="8"/>
  <c r="B9187" i="8"/>
  <c r="B9372" i="8"/>
  <c r="B9305" i="8"/>
  <c r="B9032" i="8"/>
  <c r="B10319" i="8"/>
  <c r="B9119" i="8"/>
  <c r="B9905" i="8"/>
  <c r="B9075" i="8"/>
  <c r="B9078" i="8"/>
  <c r="B9089" i="8"/>
  <c r="B9273" i="8"/>
  <c r="B9048" i="8"/>
  <c r="B9277" i="8"/>
  <c r="B9024" i="8"/>
  <c r="B9143" i="8"/>
  <c r="B9012" i="8"/>
  <c r="B9016" i="8"/>
  <c r="B9004" i="8"/>
  <c r="B9364" i="8"/>
  <c r="B9109" i="8"/>
  <c r="B9053" i="8"/>
  <c r="M240" i="8" l="1"/>
  <c r="L240" i="8"/>
  <c r="D241" i="8"/>
  <c r="E241" i="8"/>
  <c r="F241" i="8"/>
  <c r="A242" i="8"/>
  <c r="B9418" i="8"/>
  <c r="B9155" i="8"/>
  <c r="B9178" i="8"/>
  <c r="B9050" i="8"/>
  <c r="B9123" i="8"/>
  <c r="B9402" i="8"/>
  <c r="B9177" i="8"/>
  <c r="B9086" i="8"/>
  <c r="B9113" i="8"/>
  <c r="B9311" i="8"/>
  <c r="B9414" i="8"/>
  <c r="B9943" i="8"/>
  <c r="B9410" i="8"/>
  <c r="B9082" i="8"/>
  <c r="B9046" i="8"/>
  <c r="B9058" i="8"/>
  <c r="B9147" i="8"/>
  <c r="B9070" i="8"/>
  <c r="B9378" i="8"/>
  <c r="B9181" i="8"/>
  <c r="B9127" i="8"/>
  <c r="B9099" i="8"/>
  <c r="B9128" i="8"/>
  <c r="B9343" i="8"/>
  <c r="B9042" i="8"/>
  <c r="B10357" i="8"/>
  <c r="B9398" i="8"/>
  <c r="B9066" i="8"/>
  <c r="B9062" i="8"/>
  <c r="B9157" i="8"/>
  <c r="B9054" i="8"/>
  <c r="B9091" i="8"/>
  <c r="B9315" i="8"/>
  <c r="B9116" i="8"/>
  <c r="B9225" i="8"/>
  <c r="B9283" i="8"/>
  <c r="B9095" i="8"/>
  <c r="B9173" i="8"/>
  <c r="E242" i="8" l="1"/>
  <c r="A243" i="8"/>
  <c r="F242" i="8"/>
  <c r="D242" i="8"/>
  <c r="L241" i="8"/>
  <c r="M241" i="8"/>
  <c r="B9151" i="8"/>
  <c r="B9353" i="8"/>
  <c r="B9100" i="8"/>
  <c r="B9080" i="8"/>
  <c r="B9165" i="8"/>
  <c r="B9185" i="8"/>
  <c r="B9448" i="8"/>
  <c r="B9161" i="8"/>
  <c r="B9193" i="8"/>
  <c r="B9211" i="8"/>
  <c r="B9981" i="8"/>
  <c r="B9133" i="8"/>
  <c r="B9321" i="8"/>
  <c r="B9129" i="8"/>
  <c r="B9104" i="8"/>
  <c r="B9381" i="8"/>
  <c r="B9219" i="8"/>
  <c r="B9096" i="8"/>
  <c r="B9124" i="8"/>
  <c r="B9088" i="8"/>
  <c r="B9456" i="8"/>
  <c r="B9263" i="8"/>
  <c r="B9166" i="8"/>
  <c r="B9215" i="8"/>
  <c r="B9092" i="8"/>
  <c r="B9436" i="8"/>
  <c r="B9416" i="8"/>
  <c r="B9084" i="8"/>
  <c r="B9452" i="8"/>
  <c r="B9216" i="8"/>
  <c r="B9154" i="8"/>
  <c r="B10395" i="8"/>
  <c r="B9195" i="8"/>
  <c r="B9137" i="8"/>
  <c r="B9108" i="8"/>
  <c r="B9120" i="8"/>
  <c r="B9349" i="8"/>
  <c r="B9440" i="8"/>
  <c r="A244" i="8" l="1"/>
  <c r="D243" i="8"/>
  <c r="F243" i="8"/>
  <c r="E243" i="8"/>
  <c r="M242" i="8"/>
  <c r="L242" i="8"/>
  <c r="B9478" i="8"/>
  <c r="B9254" i="8"/>
  <c r="B9474" i="8"/>
  <c r="B9126" i="8"/>
  <c r="B9171" i="8"/>
  <c r="B9199" i="8"/>
  <c r="B9118" i="8"/>
  <c r="B9253" i="8"/>
  <c r="B9419" i="8"/>
  <c r="B9175" i="8"/>
  <c r="B9130" i="8"/>
  <c r="B9162" i="8"/>
  <c r="B9142" i="8"/>
  <c r="B10019" i="8"/>
  <c r="B9486" i="8"/>
  <c r="B9138" i="8"/>
  <c r="B9490" i="8"/>
  <c r="B9387" i="8"/>
  <c r="B9233" i="8"/>
  <c r="B9204" i="8"/>
  <c r="B9158" i="8"/>
  <c r="B10433" i="8"/>
  <c r="B9122" i="8"/>
  <c r="B9134" i="8"/>
  <c r="B9167" i="8"/>
  <c r="B9391" i="8"/>
  <c r="B9301" i="8"/>
  <c r="B9249" i="8"/>
  <c r="B9223" i="8"/>
  <c r="B9146" i="8"/>
  <c r="B9454" i="8"/>
  <c r="B9494" i="8"/>
  <c r="B9359" i="8"/>
  <c r="B9231" i="8"/>
  <c r="B9203" i="8"/>
  <c r="B9192" i="8"/>
  <c r="B9257" i="8"/>
  <c r="B9189" i="8"/>
  <c r="M243" i="8" l="1"/>
  <c r="L243" i="8"/>
  <c r="A245" i="8"/>
  <c r="E244" i="8"/>
  <c r="D244" i="8"/>
  <c r="F244" i="8"/>
  <c r="B9242" i="8"/>
  <c r="B9176" i="8"/>
  <c r="B9200" i="8"/>
  <c r="B9291" i="8"/>
  <c r="B9164" i="8"/>
  <c r="B9271" i="8"/>
  <c r="B9397" i="8"/>
  <c r="B9261" i="8"/>
  <c r="B9205" i="8"/>
  <c r="B9160" i="8"/>
  <c r="B9524" i="8"/>
  <c r="B9168" i="8"/>
  <c r="B9156" i="8"/>
  <c r="B9512" i="8"/>
  <c r="B9184" i="8"/>
  <c r="B10057" i="8"/>
  <c r="B9269" i="8"/>
  <c r="B10471" i="8"/>
  <c r="B9532" i="8"/>
  <c r="B9287" i="8"/>
  <c r="B9172" i="8"/>
  <c r="B9425" i="8"/>
  <c r="B9213" i="8"/>
  <c r="B9237" i="8"/>
  <c r="B9292" i="8"/>
  <c r="B9295" i="8"/>
  <c r="B9230" i="8"/>
  <c r="B9339" i="8"/>
  <c r="B9429" i="8"/>
  <c r="B9227" i="8"/>
  <c r="B9241" i="8"/>
  <c r="B9492" i="8"/>
  <c r="B9196" i="8"/>
  <c r="B9528" i="8"/>
  <c r="B9180" i="8"/>
  <c r="B9457" i="8"/>
  <c r="B9209" i="8"/>
  <c r="B9516" i="8"/>
  <c r="L244" i="8" l="1"/>
  <c r="M244" i="8"/>
  <c r="F245" i="8"/>
  <c r="D245" i="8"/>
  <c r="E245" i="8"/>
  <c r="A246" i="8"/>
  <c r="B9554" i="8"/>
  <c r="B9234" i="8"/>
  <c r="B9570" i="8"/>
  <c r="B9222" i="8"/>
  <c r="B9562" i="8"/>
  <c r="B9238" i="8"/>
  <c r="B9275" i="8"/>
  <c r="B9247" i="8"/>
  <c r="B9467" i="8"/>
  <c r="B9268" i="8"/>
  <c r="B9251" i="8"/>
  <c r="B9435" i="8"/>
  <c r="B9377" i="8"/>
  <c r="B9495" i="8"/>
  <c r="B9530" i="8"/>
  <c r="B9463" i="8"/>
  <c r="B9550" i="8"/>
  <c r="B9198" i="8"/>
  <c r="B9214" i="8"/>
  <c r="B9333" i="8"/>
  <c r="B10509" i="8"/>
  <c r="B9309" i="8"/>
  <c r="B9566" i="8"/>
  <c r="B9218" i="8"/>
  <c r="B9279" i="8"/>
  <c r="B9330" i="8"/>
  <c r="B9210" i="8"/>
  <c r="B9307" i="8"/>
  <c r="B9194" i="8"/>
  <c r="B9243" i="8"/>
  <c r="B9202" i="8"/>
  <c r="B9280" i="8"/>
  <c r="B10095" i="8"/>
  <c r="B9206" i="8"/>
  <c r="B9299" i="8"/>
  <c r="B9265" i="8"/>
  <c r="B9325" i="8"/>
  <c r="B9329" i="8"/>
  <c r="F246" i="8" l="1"/>
  <c r="E246" i="8"/>
  <c r="D246" i="8"/>
  <c r="A247" i="8"/>
  <c r="M245" i="8"/>
  <c r="L245" i="8"/>
  <c r="B9473" i="8"/>
  <c r="B9285" i="8"/>
  <c r="B9260" i="8"/>
  <c r="B9232" i="8"/>
  <c r="B9588" i="8"/>
  <c r="B9568" i="8"/>
  <c r="B9289" i="8"/>
  <c r="B9313" i="8"/>
  <c r="B9608" i="8"/>
  <c r="B10133" i="8"/>
  <c r="B9347" i="8"/>
  <c r="B9318" i="8"/>
  <c r="B9317" i="8"/>
  <c r="B9371" i="8"/>
  <c r="B9306" i="8"/>
  <c r="B10547" i="8"/>
  <c r="B9337" i="8"/>
  <c r="B9240" i="8"/>
  <c r="B9248" i="8"/>
  <c r="B9256" i="8"/>
  <c r="B9501" i="8"/>
  <c r="B9533" i="8"/>
  <c r="B9276" i="8"/>
  <c r="B9272" i="8"/>
  <c r="B9303" i="8"/>
  <c r="B9345" i="8"/>
  <c r="B9367" i="8"/>
  <c r="B9415" i="8"/>
  <c r="B9363" i="8"/>
  <c r="B9236" i="8"/>
  <c r="B9244" i="8"/>
  <c r="B9281" i="8"/>
  <c r="B9368" i="8"/>
  <c r="B9604" i="8"/>
  <c r="B9252" i="8"/>
  <c r="B9505" i="8"/>
  <c r="B9600" i="8"/>
  <c r="B9592" i="8"/>
  <c r="D247" i="8" l="1"/>
  <c r="E247" i="8"/>
  <c r="F247" i="8"/>
  <c r="A248" i="8"/>
  <c r="M246" i="8"/>
  <c r="L246" i="8"/>
  <c r="B9630" i="8"/>
  <c r="B9314" i="8"/>
  <c r="B9327" i="8"/>
  <c r="B9401" i="8"/>
  <c r="B9344" i="8"/>
  <c r="B9385" i="8"/>
  <c r="B9642" i="8"/>
  <c r="B9286" i="8"/>
  <c r="B9298" i="8"/>
  <c r="B10171" i="8"/>
  <c r="B9606" i="8"/>
  <c r="B9274" i="8"/>
  <c r="B9405" i="8"/>
  <c r="B9453" i="8"/>
  <c r="B9383" i="8"/>
  <c r="B9571" i="8"/>
  <c r="B9409" i="8"/>
  <c r="B9323" i="8"/>
  <c r="B9638" i="8"/>
  <c r="B9543" i="8"/>
  <c r="B9278" i="8"/>
  <c r="B9319" i="8"/>
  <c r="B9290" i="8"/>
  <c r="B9282" i="8"/>
  <c r="B9375" i="8"/>
  <c r="B9646" i="8"/>
  <c r="B9626" i="8"/>
  <c r="B9511" i="8"/>
  <c r="B9406" i="8"/>
  <c r="B9341" i="8"/>
  <c r="B9539" i="8"/>
  <c r="B9355" i="8"/>
  <c r="B9310" i="8"/>
  <c r="B9294" i="8"/>
  <c r="B9270" i="8"/>
  <c r="B10585" i="8"/>
  <c r="B9356" i="8"/>
  <c r="B9351" i="8"/>
  <c r="E248" i="8" l="1"/>
  <c r="F248" i="8"/>
  <c r="A249" i="8"/>
  <c r="D248" i="8"/>
  <c r="L247" i="8"/>
  <c r="M247" i="8"/>
  <c r="B9320" i="8"/>
  <c r="B9581" i="8"/>
  <c r="B9609" i="8"/>
  <c r="B9312" i="8"/>
  <c r="B9324" i="8"/>
  <c r="B9439" i="8"/>
  <c r="B10623" i="8"/>
  <c r="B9676" i="8"/>
  <c r="B9393" i="8"/>
  <c r="B9444" i="8"/>
  <c r="B9413" i="8"/>
  <c r="B9328" i="8"/>
  <c r="B9421" i="8"/>
  <c r="B9644" i="8"/>
  <c r="B9680" i="8"/>
  <c r="B9365" i="8"/>
  <c r="B10209" i="8"/>
  <c r="B9423" i="8"/>
  <c r="B9394" i="8"/>
  <c r="B9357" i="8"/>
  <c r="B9361" i="8"/>
  <c r="B9491" i="8"/>
  <c r="B9352" i="8"/>
  <c r="B9447" i="8"/>
  <c r="B9382" i="8"/>
  <c r="B9684" i="8"/>
  <c r="B9348" i="8"/>
  <c r="B9308" i="8"/>
  <c r="B9577" i="8"/>
  <c r="B9549" i="8"/>
  <c r="B9389" i="8"/>
  <c r="B9332" i="8"/>
  <c r="B9379" i="8"/>
  <c r="B9664" i="8"/>
  <c r="B9316" i="8"/>
  <c r="B9443" i="8"/>
  <c r="B9336" i="8"/>
  <c r="B9668" i="8"/>
  <c r="E249" i="8" l="1"/>
  <c r="F249" i="8"/>
  <c r="A250" i="8"/>
  <c r="D249" i="8"/>
  <c r="M248" i="8"/>
  <c r="L248" i="8"/>
  <c r="B9354" i="8"/>
  <c r="B9702" i="8"/>
  <c r="B9722" i="8"/>
  <c r="B9366" i="8"/>
  <c r="B9714" i="8"/>
  <c r="B9350" i="8"/>
  <c r="B9529" i="8"/>
  <c r="B9461" i="8"/>
  <c r="B9403" i="8"/>
  <c r="B9370" i="8"/>
  <c r="B9706" i="8"/>
  <c r="B9615" i="8"/>
  <c r="B9399" i="8"/>
  <c r="B10247" i="8"/>
  <c r="B9718" i="8"/>
  <c r="B9647" i="8"/>
  <c r="B9374" i="8"/>
  <c r="B9587" i="8"/>
  <c r="B9481" i="8"/>
  <c r="B9417" i="8"/>
  <c r="B9420" i="8"/>
  <c r="B9451" i="8"/>
  <c r="B10661" i="8"/>
  <c r="B9346" i="8"/>
  <c r="B9682" i="8"/>
  <c r="B9482" i="8"/>
  <c r="B9485" i="8"/>
  <c r="B9395" i="8"/>
  <c r="B9477" i="8"/>
  <c r="B9619" i="8"/>
  <c r="B9386" i="8"/>
  <c r="B9390" i="8"/>
  <c r="B9431" i="8"/>
  <c r="B9362" i="8"/>
  <c r="B9358" i="8"/>
  <c r="B9427" i="8"/>
  <c r="B9432" i="8"/>
  <c r="B9459" i="8"/>
  <c r="D250" i="8" l="1"/>
  <c r="E250" i="8"/>
  <c r="F250" i="8"/>
  <c r="A251" i="8"/>
  <c r="M249" i="8"/>
  <c r="L249" i="8"/>
  <c r="B9455" i="8"/>
  <c r="B9400" i="8"/>
  <c r="B9470" i="8"/>
  <c r="B9469" i="8"/>
  <c r="B9424" i="8"/>
  <c r="B9433" i="8"/>
  <c r="B9384" i="8"/>
  <c r="B9685" i="8"/>
  <c r="B9653" i="8"/>
  <c r="B9499" i="8"/>
  <c r="B9404" i="8"/>
  <c r="B10699" i="8"/>
  <c r="B9519" i="8"/>
  <c r="B9567" i="8"/>
  <c r="B9657" i="8"/>
  <c r="B9523" i="8"/>
  <c r="B9756" i="8"/>
  <c r="B9744" i="8"/>
  <c r="B9760" i="8"/>
  <c r="B10285" i="8"/>
  <c r="B9396" i="8"/>
  <c r="B9515" i="8"/>
  <c r="B9520" i="8"/>
  <c r="B9489" i="8"/>
  <c r="B9625" i="8"/>
  <c r="B9408" i="8"/>
  <c r="B9388" i="8"/>
  <c r="B9740" i="8"/>
  <c r="B9458" i="8"/>
  <c r="B9465" i="8"/>
  <c r="B9497" i="8"/>
  <c r="B9428" i="8"/>
  <c r="B9720" i="8"/>
  <c r="B9412" i="8"/>
  <c r="B9437" i="8"/>
  <c r="B9441" i="8"/>
  <c r="B9752" i="8"/>
  <c r="B9392" i="8"/>
  <c r="F251" i="8" l="1"/>
  <c r="E251" i="8"/>
  <c r="D251" i="8"/>
  <c r="A252" i="8"/>
  <c r="M250" i="8"/>
  <c r="L250" i="8"/>
  <c r="B9723" i="8"/>
  <c r="B9507" i="8"/>
  <c r="B9790" i="8"/>
  <c r="B9782" i="8"/>
  <c r="B9605" i="8"/>
  <c r="B9479" i="8"/>
  <c r="B9466" i="8"/>
  <c r="B9778" i="8"/>
  <c r="B9527" i="8"/>
  <c r="B10323" i="8"/>
  <c r="B9794" i="8"/>
  <c r="B9442" i="8"/>
  <c r="B9422" i="8"/>
  <c r="B9758" i="8"/>
  <c r="B9557" i="8"/>
  <c r="B9508" i="8"/>
  <c r="B9471" i="8"/>
  <c r="B9438" i="8"/>
  <c r="B9663" i="8"/>
  <c r="B9561" i="8"/>
  <c r="B10737" i="8"/>
  <c r="B9537" i="8"/>
  <c r="B9496" i="8"/>
  <c r="B9535" i="8"/>
  <c r="B9426" i="8"/>
  <c r="B9558" i="8"/>
  <c r="B9475" i="8"/>
  <c r="B9430" i="8"/>
  <c r="B9450" i="8"/>
  <c r="B9503" i="8"/>
  <c r="B9446" i="8"/>
  <c r="B9798" i="8"/>
  <c r="B9695" i="8"/>
  <c r="B9691" i="8"/>
  <c r="B9462" i="8"/>
  <c r="B9434" i="8"/>
  <c r="B9553" i="8"/>
  <c r="B9493" i="8"/>
  <c r="D252" i="8" l="1"/>
  <c r="E252" i="8"/>
  <c r="F252" i="8"/>
  <c r="A253" i="8"/>
  <c r="M251" i="8"/>
  <c r="L251" i="8"/>
  <c r="B9599" i="8"/>
  <c r="B9546" i="8"/>
  <c r="B9729" i="8"/>
  <c r="B9573" i="8"/>
  <c r="B9534" i="8"/>
  <c r="B9480" i="8"/>
  <c r="B9591" i="8"/>
  <c r="B9513" i="8"/>
  <c r="B9701" i="8"/>
  <c r="B9595" i="8"/>
  <c r="B9832" i="8"/>
  <c r="B9504" i="8"/>
  <c r="B9828" i="8"/>
  <c r="B9575" i="8"/>
  <c r="B10361" i="8"/>
  <c r="B9836" i="8"/>
  <c r="B9816" i="8"/>
  <c r="B9541" i="8"/>
  <c r="B9596" i="8"/>
  <c r="B9476" i="8"/>
  <c r="B9796" i="8"/>
  <c r="B9517" i="8"/>
  <c r="B9545" i="8"/>
  <c r="B9468" i="8"/>
  <c r="B9820" i="8"/>
  <c r="B9484" i="8"/>
  <c r="B10775" i="8"/>
  <c r="B9472" i="8"/>
  <c r="B9531" i="8"/>
  <c r="B9500" i="8"/>
  <c r="B9733" i="8"/>
  <c r="B9488" i="8"/>
  <c r="B9464" i="8"/>
  <c r="B9509" i="8"/>
  <c r="B9460" i="8"/>
  <c r="B9565" i="8"/>
  <c r="B9643" i="8"/>
  <c r="B9761" i="8"/>
  <c r="A254" i="8" l="1"/>
  <c r="E253" i="8"/>
  <c r="F253" i="8"/>
  <c r="D253" i="8"/>
  <c r="M252" i="8"/>
  <c r="L252" i="8"/>
  <c r="B9518" i="8"/>
  <c r="B9613" i="8"/>
  <c r="B9633" i="8"/>
  <c r="B9611" i="8"/>
  <c r="B9681" i="8"/>
  <c r="B9569" i="8"/>
  <c r="B9526" i="8"/>
  <c r="B9506" i="8"/>
  <c r="B9854" i="8"/>
  <c r="B9866" i="8"/>
  <c r="B9510" i="8"/>
  <c r="B9514" i="8"/>
  <c r="B9603" i="8"/>
  <c r="B9739" i="8"/>
  <c r="B9572" i="8"/>
  <c r="B9767" i="8"/>
  <c r="B9634" i="8"/>
  <c r="B9542" i="8"/>
  <c r="B9551" i="8"/>
  <c r="B9771" i="8"/>
  <c r="B9584" i="8"/>
  <c r="B9502" i="8"/>
  <c r="B9834" i="8"/>
  <c r="B9583" i="8"/>
  <c r="B9538" i="8"/>
  <c r="B9522" i="8"/>
  <c r="B10399" i="8"/>
  <c r="B9870" i="8"/>
  <c r="B9858" i="8"/>
  <c r="B9498" i="8"/>
  <c r="B9874" i="8"/>
  <c r="B10813" i="8"/>
  <c r="B9799" i="8"/>
  <c r="B9547" i="8"/>
  <c r="B9555" i="8"/>
  <c r="B9579" i="8"/>
  <c r="B9629" i="8"/>
  <c r="B9637" i="8"/>
  <c r="L253" i="8" l="1"/>
  <c r="M253" i="8"/>
  <c r="F254" i="8"/>
  <c r="E254" i="8"/>
  <c r="A255" i="8"/>
  <c r="D254" i="8"/>
  <c r="B10437" i="8"/>
  <c r="B9667" i="8"/>
  <c r="B9837" i="8"/>
  <c r="B9872" i="8"/>
  <c r="B9809" i="8"/>
  <c r="B9805" i="8"/>
  <c r="B9552" i="8"/>
  <c r="B9544" i="8"/>
  <c r="B9649" i="8"/>
  <c r="B9610" i="8"/>
  <c r="B9671" i="8"/>
  <c r="B9560" i="8"/>
  <c r="B9540" i="8"/>
  <c r="B9589" i="8"/>
  <c r="B9548" i="8"/>
  <c r="B9564" i="8"/>
  <c r="B9617" i="8"/>
  <c r="B9912" i="8"/>
  <c r="B9622" i="8"/>
  <c r="B9904" i="8"/>
  <c r="B9607" i="8"/>
  <c r="B9651" i="8"/>
  <c r="B9576" i="8"/>
  <c r="B9580" i="8"/>
  <c r="B9777" i="8"/>
  <c r="B10851" i="8"/>
  <c r="B9593" i="8"/>
  <c r="B9908" i="8"/>
  <c r="B9892" i="8"/>
  <c r="B9719" i="8"/>
  <c r="B9896" i="8"/>
  <c r="B9675" i="8"/>
  <c r="B9585" i="8"/>
  <c r="B9536" i="8"/>
  <c r="B9621" i="8"/>
  <c r="B9672" i="8"/>
  <c r="B9641" i="8"/>
  <c r="B9556" i="8"/>
  <c r="A256" i="8" l="1"/>
  <c r="F255" i="8"/>
  <c r="D255" i="8"/>
  <c r="E255" i="8"/>
  <c r="M254" i="8"/>
  <c r="L254" i="8"/>
  <c r="B9574" i="8"/>
  <c r="B9623" i="8"/>
  <c r="B9930" i="8"/>
  <c r="B9950" i="8"/>
  <c r="B9602" i="8"/>
  <c r="B9598" i="8"/>
  <c r="B9582" i="8"/>
  <c r="B9910" i="8"/>
  <c r="B9815" i="8"/>
  <c r="B9645" i="8"/>
  <c r="B9594" i="8"/>
  <c r="B9946" i="8"/>
  <c r="B9618" i="8"/>
  <c r="B9942" i="8"/>
  <c r="B9586" i="8"/>
  <c r="B9590" i="8"/>
  <c r="B9710" i="8"/>
  <c r="B9713" i="8"/>
  <c r="B9655" i="8"/>
  <c r="B9709" i="8"/>
  <c r="B9875" i="8"/>
  <c r="B9934" i="8"/>
  <c r="B9631" i="8"/>
  <c r="B9614" i="8"/>
  <c r="B9679" i="8"/>
  <c r="B9659" i="8"/>
  <c r="B9660" i="8"/>
  <c r="B9627" i="8"/>
  <c r="B9648" i="8"/>
  <c r="B9843" i="8"/>
  <c r="B9705" i="8"/>
  <c r="B9578" i="8"/>
  <c r="B9687" i="8"/>
  <c r="B10475" i="8"/>
  <c r="B9757" i="8"/>
  <c r="B10889" i="8"/>
  <c r="B9689" i="8"/>
  <c r="B9847" i="8"/>
  <c r="M255" i="8" l="1"/>
  <c r="L255" i="8"/>
  <c r="A257" i="8"/>
  <c r="D256" i="8"/>
  <c r="F256" i="8"/>
  <c r="E256" i="8"/>
  <c r="B9727" i="8"/>
  <c r="B9686" i="8"/>
  <c r="B9652" i="8"/>
  <c r="B9984" i="8"/>
  <c r="B9948" i="8"/>
  <c r="B9988" i="8"/>
  <c r="B9725" i="8"/>
  <c r="B9697" i="8"/>
  <c r="B9747" i="8"/>
  <c r="B9628" i="8"/>
  <c r="B9968" i="8"/>
  <c r="B10927" i="8"/>
  <c r="B9616" i="8"/>
  <c r="B9665" i="8"/>
  <c r="B9717" i="8"/>
  <c r="B9669" i="8"/>
  <c r="B9693" i="8"/>
  <c r="B9624" i="8"/>
  <c r="B9632" i="8"/>
  <c r="B9620" i="8"/>
  <c r="B9972" i="8"/>
  <c r="B9980" i="8"/>
  <c r="B9683" i="8"/>
  <c r="B9751" i="8"/>
  <c r="B9636" i="8"/>
  <c r="B9661" i="8"/>
  <c r="B9795" i="8"/>
  <c r="B9743" i="8"/>
  <c r="B9885" i="8"/>
  <c r="B9698" i="8"/>
  <c r="B9913" i="8"/>
  <c r="B9853" i="8"/>
  <c r="B9881" i="8"/>
  <c r="B10513" i="8"/>
  <c r="B9748" i="8"/>
  <c r="B9656" i="8"/>
  <c r="B9640" i="8"/>
  <c r="B9612" i="8"/>
  <c r="M256" i="8" l="1"/>
  <c r="L256" i="8"/>
  <c r="F257" i="8"/>
  <c r="E257" i="8"/>
  <c r="A258" i="8"/>
  <c r="D257" i="8"/>
  <c r="B9678" i="8"/>
  <c r="B10551" i="8"/>
  <c r="B9736" i="8"/>
  <c r="B9699" i="8"/>
  <c r="B10018" i="8"/>
  <c r="B9658" i="8"/>
  <c r="B10022" i="8"/>
  <c r="B9707" i="8"/>
  <c r="B10965" i="8"/>
  <c r="B9735" i="8"/>
  <c r="B10010" i="8"/>
  <c r="B9670" i="8"/>
  <c r="B10006" i="8"/>
  <c r="B9690" i="8"/>
  <c r="B9919" i="8"/>
  <c r="B9923" i="8"/>
  <c r="B9755" i="8"/>
  <c r="B9763" i="8"/>
  <c r="B9694" i="8"/>
  <c r="B9674" i="8"/>
  <c r="B9786" i="8"/>
  <c r="B9662" i="8"/>
  <c r="B9703" i="8"/>
  <c r="B9666" i="8"/>
  <c r="B10026" i="8"/>
  <c r="B9781" i="8"/>
  <c r="B9789" i="8"/>
  <c r="B9724" i="8"/>
  <c r="B9731" i="8"/>
  <c r="B9654" i="8"/>
  <c r="B9986" i="8"/>
  <c r="B9891" i="8"/>
  <c r="B9650" i="8"/>
  <c r="B9951" i="8"/>
  <c r="B9833" i="8"/>
  <c r="B9721" i="8"/>
  <c r="B9785" i="8"/>
  <c r="B9765" i="8"/>
  <c r="E258" i="8" l="1"/>
  <c r="A259" i="8"/>
  <c r="D258" i="8"/>
  <c r="F258" i="8"/>
  <c r="L257" i="8"/>
  <c r="M257" i="8"/>
  <c r="B9688" i="8"/>
  <c r="B9700" i="8"/>
  <c r="B9712" i="8"/>
  <c r="B9961" i="8"/>
  <c r="B9823" i="8"/>
  <c r="B9769" i="8"/>
  <c r="B9819" i="8"/>
  <c r="B9708" i="8"/>
  <c r="B9745" i="8"/>
  <c r="B9737" i="8"/>
  <c r="B9732" i="8"/>
  <c r="B9957" i="8"/>
  <c r="B10048" i="8"/>
  <c r="B10060" i="8"/>
  <c r="B9774" i="8"/>
  <c r="B9929" i="8"/>
  <c r="B9759" i="8"/>
  <c r="B10024" i="8"/>
  <c r="B9728" i="8"/>
  <c r="B9696" i="8"/>
  <c r="B9801" i="8"/>
  <c r="B9773" i="8"/>
  <c r="B10589" i="8"/>
  <c r="B9704" i="8"/>
  <c r="B9871" i="8"/>
  <c r="B10044" i="8"/>
  <c r="B11003" i="8"/>
  <c r="B10056" i="8"/>
  <c r="B10064" i="8"/>
  <c r="B9762" i="8"/>
  <c r="B9989" i="8"/>
  <c r="B9803" i="8"/>
  <c r="B9692" i="8"/>
  <c r="B9827" i="8"/>
  <c r="B9741" i="8"/>
  <c r="B9824" i="8"/>
  <c r="B9793" i="8"/>
  <c r="B9716" i="8"/>
  <c r="D259" i="8" l="1"/>
  <c r="F259" i="8"/>
  <c r="E259" i="8"/>
  <c r="A260" i="8"/>
  <c r="M258" i="8"/>
  <c r="L258" i="8"/>
  <c r="B9995" i="8"/>
  <c r="B9746" i="8"/>
  <c r="B9999" i="8"/>
  <c r="B9909" i="8"/>
  <c r="B9831" i="8"/>
  <c r="B10094" i="8"/>
  <c r="B10062" i="8"/>
  <c r="B9770" i="8"/>
  <c r="B9750" i="8"/>
  <c r="B9839" i="8"/>
  <c r="B9862" i="8"/>
  <c r="B9841" i="8"/>
  <c r="B9812" i="8"/>
  <c r="B9857" i="8"/>
  <c r="B9730" i="8"/>
  <c r="B10027" i="8"/>
  <c r="B10627" i="8"/>
  <c r="B9766" i="8"/>
  <c r="B10098" i="8"/>
  <c r="B9738" i="8"/>
  <c r="B9734" i="8"/>
  <c r="B9779" i="8"/>
  <c r="B11041" i="8"/>
  <c r="B9797" i="8"/>
  <c r="B9775" i="8"/>
  <c r="B9807" i="8"/>
  <c r="B9754" i="8"/>
  <c r="B9865" i="8"/>
  <c r="B10082" i="8"/>
  <c r="B10086" i="8"/>
  <c r="B9861" i="8"/>
  <c r="B9726" i="8"/>
  <c r="B10102" i="8"/>
  <c r="B9742" i="8"/>
  <c r="B9800" i="8"/>
  <c r="B9811" i="8"/>
  <c r="B9967" i="8"/>
  <c r="B9783" i="8"/>
  <c r="D260" i="8" l="1"/>
  <c r="E260" i="8"/>
  <c r="A261" i="8"/>
  <c r="F260" i="8"/>
  <c r="M259" i="8"/>
  <c r="L259" i="8"/>
  <c r="B10005" i="8"/>
  <c r="B10065" i="8"/>
  <c r="B9780" i="8"/>
  <c r="B10124" i="8"/>
  <c r="B9903" i="8"/>
  <c r="B9835" i="8"/>
  <c r="B9776" i="8"/>
  <c r="B9879" i="8"/>
  <c r="B9808" i="8"/>
  <c r="B9947" i="8"/>
  <c r="B11079" i="8"/>
  <c r="B9900" i="8"/>
  <c r="B10037" i="8"/>
  <c r="B9768" i="8"/>
  <c r="B10100" i="8"/>
  <c r="B9845" i="8"/>
  <c r="B9877" i="8"/>
  <c r="B9817" i="8"/>
  <c r="B9804" i="8"/>
  <c r="B9895" i="8"/>
  <c r="B10132" i="8"/>
  <c r="B9784" i="8"/>
  <c r="B10140" i="8"/>
  <c r="B10136" i="8"/>
  <c r="B9849" i="8"/>
  <c r="B9838" i="8"/>
  <c r="B9850" i="8"/>
  <c r="B9869" i="8"/>
  <c r="B10033" i="8"/>
  <c r="B9792" i="8"/>
  <c r="B9764" i="8"/>
  <c r="B9821" i="8"/>
  <c r="B9899" i="8"/>
  <c r="B10120" i="8"/>
  <c r="B9813" i="8"/>
  <c r="B9772" i="8"/>
  <c r="B10665" i="8"/>
  <c r="B9788" i="8"/>
  <c r="A262" i="8" l="1"/>
  <c r="F261" i="8"/>
  <c r="D261" i="8"/>
  <c r="E261" i="8"/>
  <c r="L260" i="8"/>
  <c r="M260" i="8"/>
  <c r="B9917" i="8"/>
  <c r="B10162" i="8"/>
  <c r="B10174" i="8"/>
  <c r="B9933" i="8"/>
  <c r="B10075" i="8"/>
  <c r="B9814" i="8"/>
  <c r="B9818" i="8"/>
  <c r="B10071" i="8"/>
  <c r="B9806" i="8"/>
  <c r="B9907" i="8"/>
  <c r="B9802" i="8"/>
  <c r="B9842" i="8"/>
  <c r="B9938" i="8"/>
  <c r="B9985" i="8"/>
  <c r="B10103" i="8"/>
  <c r="B9915" i="8"/>
  <c r="B9883" i="8"/>
  <c r="B9873" i="8"/>
  <c r="B10703" i="8"/>
  <c r="B9887" i="8"/>
  <c r="B9810" i="8"/>
  <c r="B9859" i="8"/>
  <c r="B9851" i="8"/>
  <c r="B10178" i="8"/>
  <c r="B9826" i="8"/>
  <c r="B9830" i="8"/>
  <c r="B9822" i="8"/>
  <c r="B10138" i="8"/>
  <c r="B9846" i="8"/>
  <c r="B9941" i="8"/>
  <c r="B10043" i="8"/>
  <c r="B9937" i="8"/>
  <c r="B10170" i="8"/>
  <c r="B9888" i="8"/>
  <c r="B10158" i="8"/>
  <c r="B9876" i="8"/>
  <c r="B9855" i="8"/>
  <c r="B11117" i="8"/>
  <c r="L261" i="8" l="1"/>
  <c r="M261" i="8"/>
  <c r="F262" i="8"/>
  <c r="E262" i="8"/>
  <c r="D262" i="8"/>
  <c r="A263" i="8"/>
  <c r="B9864" i="8"/>
  <c r="B9844" i="8"/>
  <c r="B10212" i="8"/>
  <c r="B9893" i="8"/>
  <c r="B9976" i="8"/>
  <c r="B9848" i="8"/>
  <c r="B9975" i="8"/>
  <c r="B10109" i="8"/>
  <c r="B10216" i="8"/>
  <c r="B9889" i="8"/>
  <c r="B10141" i="8"/>
  <c r="B10113" i="8"/>
  <c r="B9921" i="8"/>
  <c r="B9880" i="8"/>
  <c r="B10176" i="8"/>
  <c r="B10196" i="8"/>
  <c r="B9860" i="8"/>
  <c r="B10741" i="8"/>
  <c r="B9840" i="8"/>
  <c r="B9856" i="8"/>
  <c r="B10200" i="8"/>
  <c r="B9914" i="8"/>
  <c r="B9953" i="8"/>
  <c r="B11155" i="8"/>
  <c r="B9926" i="8"/>
  <c r="B9979" i="8"/>
  <c r="B9868" i="8"/>
  <c r="B9897" i="8"/>
  <c r="B10023" i="8"/>
  <c r="B9945" i="8"/>
  <c r="B9852" i="8"/>
  <c r="B9971" i="8"/>
  <c r="B9884" i="8"/>
  <c r="B10208" i="8"/>
  <c r="B9925" i="8"/>
  <c r="B10081" i="8"/>
  <c r="B9911" i="8"/>
  <c r="B9955" i="8"/>
  <c r="F263" i="8" l="1"/>
  <c r="D263" i="8"/>
  <c r="E263" i="8"/>
  <c r="A264" i="8"/>
  <c r="M262" i="8"/>
  <c r="L262" i="8"/>
  <c r="B10009" i="8"/>
  <c r="B9949" i="8"/>
  <c r="B9922" i="8"/>
  <c r="B10061" i="8"/>
  <c r="B9964" i="8"/>
  <c r="B10238" i="8"/>
  <c r="B9898" i="8"/>
  <c r="B10254" i="8"/>
  <c r="B10014" i="8"/>
  <c r="B10250" i="8"/>
  <c r="B9959" i="8"/>
  <c r="B11193" i="8"/>
  <c r="B10151" i="8"/>
  <c r="B10147" i="8"/>
  <c r="B10119" i="8"/>
  <c r="B9931" i="8"/>
  <c r="B9935" i="8"/>
  <c r="B9890" i="8"/>
  <c r="B9906" i="8"/>
  <c r="B9991" i="8"/>
  <c r="B9878" i="8"/>
  <c r="B10214" i="8"/>
  <c r="B10179" i="8"/>
  <c r="B10013" i="8"/>
  <c r="B9882" i="8"/>
  <c r="B10234" i="8"/>
  <c r="B9963" i="8"/>
  <c r="B9894" i="8"/>
  <c r="B9993" i="8"/>
  <c r="B10246" i="8"/>
  <c r="B9983" i="8"/>
  <c r="B10017" i="8"/>
  <c r="B9952" i="8"/>
  <c r="B10779" i="8"/>
  <c r="B9918" i="8"/>
  <c r="B9886" i="8"/>
  <c r="B9902" i="8"/>
  <c r="B9927" i="8"/>
  <c r="D264" i="8" l="1"/>
  <c r="F264" i="8"/>
  <c r="E264" i="8"/>
  <c r="A265" i="8"/>
  <c r="M263" i="8"/>
  <c r="L263" i="8"/>
  <c r="B10021" i="8"/>
  <c r="B9940" i="8"/>
  <c r="B9990" i="8"/>
  <c r="B10031" i="8"/>
  <c r="B10272" i="8"/>
  <c r="B10051" i="8"/>
  <c r="B10029" i="8"/>
  <c r="B9969" i="8"/>
  <c r="B11231" i="8"/>
  <c r="B10292" i="8"/>
  <c r="B10099" i="8"/>
  <c r="B10055" i="8"/>
  <c r="B9920" i="8"/>
  <c r="B10217" i="8"/>
  <c r="B9944" i="8"/>
  <c r="B10157" i="8"/>
  <c r="B9997" i="8"/>
  <c r="B9936" i="8"/>
  <c r="B9960" i="8"/>
  <c r="B9924" i="8"/>
  <c r="B9932" i="8"/>
  <c r="B9928" i="8"/>
  <c r="B10185" i="8"/>
  <c r="B9987" i="8"/>
  <c r="B10252" i="8"/>
  <c r="B10288" i="8"/>
  <c r="B10276" i="8"/>
  <c r="B9956" i="8"/>
  <c r="B10284" i="8"/>
  <c r="B10001" i="8"/>
  <c r="B9916" i="8"/>
  <c r="B9973" i="8"/>
  <c r="B10189" i="8"/>
  <c r="B10052" i="8"/>
  <c r="B10002" i="8"/>
  <c r="B10047" i="8"/>
  <c r="B9965" i="8"/>
  <c r="B10817" i="8"/>
  <c r="E265" i="8" l="1"/>
  <c r="F265" i="8"/>
  <c r="D265" i="8"/>
  <c r="A266" i="8"/>
  <c r="M264" i="8"/>
  <c r="L264" i="8"/>
  <c r="B10855" i="8"/>
  <c r="B10090" i="8"/>
  <c r="B10039" i="8"/>
  <c r="B9966" i="8"/>
  <c r="B9962" i="8"/>
  <c r="B10195" i="8"/>
  <c r="B10093" i="8"/>
  <c r="B10007" i="8"/>
  <c r="B10069" i="8"/>
  <c r="B10326" i="8"/>
  <c r="B9998" i="8"/>
  <c r="B9982" i="8"/>
  <c r="B10137" i="8"/>
  <c r="B10067" i="8"/>
  <c r="B10028" i="8"/>
  <c r="B10003" i="8"/>
  <c r="B10227" i="8"/>
  <c r="B10322" i="8"/>
  <c r="B10290" i="8"/>
  <c r="B10085" i="8"/>
  <c r="B10011" i="8"/>
  <c r="B9994" i="8"/>
  <c r="B10025" i="8"/>
  <c r="B9974" i="8"/>
  <c r="B10255" i="8"/>
  <c r="B10089" i="8"/>
  <c r="B9978" i="8"/>
  <c r="B10330" i="8"/>
  <c r="B10040" i="8"/>
  <c r="B9954" i="8"/>
  <c r="B10223" i="8"/>
  <c r="B9970" i="8"/>
  <c r="B10035" i="8"/>
  <c r="B9958" i="8"/>
  <c r="B11269" i="8"/>
  <c r="B10059" i="8"/>
  <c r="B10314" i="8"/>
  <c r="B10310" i="8"/>
  <c r="D266" i="8" l="1"/>
  <c r="F266" i="8"/>
  <c r="E266" i="8"/>
  <c r="A267" i="8"/>
  <c r="M265" i="8"/>
  <c r="L265" i="8"/>
  <c r="B10073" i="8"/>
  <c r="B10328" i="8"/>
  <c r="B10020" i="8"/>
  <c r="B10045" i="8"/>
  <c r="B10004" i="8"/>
  <c r="B10097" i="8"/>
  <c r="B10008" i="8"/>
  <c r="B10368" i="8"/>
  <c r="B10012" i="8"/>
  <c r="B10032" i="8"/>
  <c r="B10360" i="8"/>
  <c r="B10066" i="8"/>
  <c r="B10036" i="8"/>
  <c r="B10131" i="8"/>
  <c r="B10077" i="8"/>
  <c r="B10352" i="8"/>
  <c r="B10078" i="8"/>
  <c r="B11307" i="8"/>
  <c r="B10261" i="8"/>
  <c r="B10016" i="8"/>
  <c r="B10049" i="8"/>
  <c r="B10265" i="8"/>
  <c r="B10105" i="8"/>
  <c r="B10364" i="8"/>
  <c r="B10233" i="8"/>
  <c r="B10128" i="8"/>
  <c r="B10063" i="8"/>
  <c r="B10348" i="8"/>
  <c r="B9996" i="8"/>
  <c r="B9992" i="8"/>
  <c r="B10127" i="8"/>
  <c r="B10123" i="8"/>
  <c r="B10041" i="8"/>
  <c r="B10175" i="8"/>
  <c r="B10107" i="8"/>
  <c r="B10000" i="8"/>
  <c r="B10293" i="8"/>
  <c r="B10893" i="8"/>
  <c r="D267" i="8" l="1"/>
  <c r="A268" i="8"/>
  <c r="E267" i="8"/>
  <c r="F267" i="8"/>
  <c r="M266" i="8"/>
  <c r="L266" i="8"/>
  <c r="B10331" i="8"/>
  <c r="B10030" i="8"/>
  <c r="B10166" i="8"/>
  <c r="B10303" i="8"/>
  <c r="B10054" i="8"/>
  <c r="B10083" i="8"/>
  <c r="B10390" i="8"/>
  <c r="B10104" i="8"/>
  <c r="B10406" i="8"/>
  <c r="B10038" i="8"/>
  <c r="B10161" i="8"/>
  <c r="B10034" i="8"/>
  <c r="B10271" i="8"/>
  <c r="B10087" i="8"/>
  <c r="B10299" i="8"/>
  <c r="B10115" i="8"/>
  <c r="B10046" i="8"/>
  <c r="B10058" i="8"/>
  <c r="B10079" i="8"/>
  <c r="B10398" i="8"/>
  <c r="B10386" i="8"/>
  <c r="B11345" i="8"/>
  <c r="B10169" i="8"/>
  <c r="B10070" i="8"/>
  <c r="B10135" i="8"/>
  <c r="B10402" i="8"/>
  <c r="B10366" i="8"/>
  <c r="B10931" i="8"/>
  <c r="B10213" i="8"/>
  <c r="B10165" i="8"/>
  <c r="B10101" i="8"/>
  <c r="B10143" i="8"/>
  <c r="B10074" i="8"/>
  <c r="B10050" i="8"/>
  <c r="B10042" i="8"/>
  <c r="B10111" i="8"/>
  <c r="B10145" i="8"/>
  <c r="B10116" i="8"/>
  <c r="M267" i="8" l="1"/>
  <c r="L267" i="8"/>
  <c r="D268" i="8"/>
  <c r="E268" i="8"/>
  <c r="F268" i="8"/>
  <c r="A269" i="8"/>
  <c r="B10183" i="8"/>
  <c r="B10251" i="8"/>
  <c r="B10440" i="8"/>
  <c r="B11383" i="8"/>
  <c r="B10436" i="8"/>
  <c r="B10153" i="8"/>
  <c r="B10142" i="8"/>
  <c r="B10341" i="8"/>
  <c r="B10072" i="8"/>
  <c r="B10149" i="8"/>
  <c r="B10181" i="8"/>
  <c r="B10173" i="8"/>
  <c r="B10117" i="8"/>
  <c r="B10337" i="8"/>
  <c r="B10199" i="8"/>
  <c r="B10428" i="8"/>
  <c r="B10204" i="8"/>
  <c r="B10125" i="8"/>
  <c r="B10121" i="8"/>
  <c r="B10404" i="8"/>
  <c r="B10108" i="8"/>
  <c r="B10096" i="8"/>
  <c r="B10076" i="8"/>
  <c r="B10068" i="8"/>
  <c r="B10203" i="8"/>
  <c r="B10207" i="8"/>
  <c r="B10309" i="8"/>
  <c r="B10369" i="8"/>
  <c r="B10112" i="8"/>
  <c r="B10969" i="8"/>
  <c r="B10139" i="8"/>
  <c r="B10080" i="8"/>
  <c r="B10154" i="8"/>
  <c r="B10088" i="8"/>
  <c r="B10424" i="8"/>
  <c r="B10084" i="8"/>
  <c r="B10444" i="8"/>
  <c r="B10092" i="8"/>
  <c r="E269" i="8" l="1"/>
  <c r="F269" i="8"/>
  <c r="D269" i="8"/>
  <c r="A270" i="8"/>
  <c r="L268" i="8"/>
  <c r="M268" i="8"/>
  <c r="B10163" i="8"/>
  <c r="B10375" i="8"/>
  <c r="B10211" i="8"/>
  <c r="B10379" i="8"/>
  <c r="B11421" i="8"/>
  <c r="B10192" i="8"/>
  <c r="B10407" i="8"/>
  <c r="B10106" i="8"/>
  <c r="B10146" i="8"/>
  <c r="B10242" i="8"/>
  <c r="B10155" i="8"/>
  <c r="B10219" i="8"/>
  <c r="B10478" i="8"/>
  <c r="B10180" i="8"/>
  <c r="B10482" i="8"/>
  <c r="B10122" i="8"/>
  <c r="B10462" i="8"/>
  <c r="B10347" i="8"/>
  <c r="B10187" i="8"/>
  <c r="B10191" i="8"/>
  <c r="B10289" i="8"/>
  <c r="B10241" i="8"/>
  <c r="B10118" i="8"/>
  <c r="B10177" i="8"/>
  <c r="B10114" i="8"/>
  <c r="B10442" i="8"/>
  <c r="B10466" i="8"/>
  <c r="B10130" i="8"/>
  <c r="B10126" i="8"/>
  <c r="B11007" i="8"/>
  <c r="B10245" i="8"/>
  <c r="B10134" i="8"/>
  <c r="B10159" i="8"/>
  <c r="B10237" i="8"/>
  <c r="B10110" i="8"/>
  <c r="B10221" i="8"/>
  <c r="B10150" i="8"/>
  <c r="B10474" i="8"/>
  <c r="D270" i="8" l="1"/>
  <c r="F270" i="8"/>
  <c r="E270" i="8"/>
  <c r="A271" i="8"/>
  <c r="L269" i="8"/>
  <c r="M269" i="8"/>
  <c r="B10229" i="8"/>
  <c r="B10257" i="8"/>
  <c r="B10417" i="8"/>
  <c r="B10160" i="8"/>
  <c r="B10144" i="8"/>
  <c r="B10504" i="8"/>
  <c r="B10259" i="8"/>
  <c r="B10225" i="8"/>
  <c r="B10520" i="8"/>
  <c r="B10193" i="8"/>
  <c r="B10445" i="8"/>
  <c r="B10249" i="8"/>
  <c r="B11045" i="8"/>
  <c r="B10156" i="8"/>
  <c r="B10480" i="8"/>
  <c r="B10197" i="8"/>
  <c r="B10279" i="8"/>
  <c r="B10385" i="8"/>
  <c r="B10218" i="8"/>
  <c r="B10230" i="8"/>
  <c r="B10413" i="8"/>
  <c r="B10275" i="8"/>
  <c r="B10148" i="8"/>
  <c r="B10164" i="8"/>
  <c r="B10152" i="8"/>
  <c r="B10280" i="8"/>
  <c r="B10215" i="8"/>
  <c r="B10327" i="8"/>
  <c r="B10500" i="8"/>
  <c r="B10516" i="8"/>
  <c r="B11459" i="8"/>
  <c r="B10201" i="8"/>
  <c r="B10283" i="8"/>
  <c r="B10188" i="8"/>
  <c r="B10512" i="8"/>
  <c r="B10172" i="8"/>
  <c r="B10168" i="8"/>
  <c r="B10184" i="8"/>
  <c r="D271" i="8" l="1"/>
  <c r="E271" i="8"/>
  <c r="A272" i="8"/>
  <c r="F271" i="8"/>
  <c r="M270" i="8"/>
  <c r="L270" i="8"/>
  <c r="B10206" i="8"/>
  <c r="B10226" i="8"/>
  <c r="B10313" i="8"/>
  <c r="B10268" i="8"/>
  <c r="B10235" i="8"/>
  <c r="B10287" i="8"/>
  <c r="B10263" i="8"/>
  <c r="B10198" i="8"/>
  <c r="B10554" i="8"/>
  <c r="B10210" i="8"/>
  <c r="B10321" i="8"/>
  <c r="B10190" i="8"/>
  <c r="B10297" i="8"/>
  <c r="B10256" i="8"/>
  <c r="B10518" i="8"/>
  <c r="B10483" i="8"/>
  <c r="B10455" i="8"/>
  <c r="B10423" i="8"/>
  <c r="B10194" i="8"/>
  <c r="B10231" i="8"/>
  <c r="B10295" i="8"/>
  <c r="B10318" i="8"/>
  <c r="B10538" i="8"/>
  <c r="B10542" i="8"/>
  <c r="B10222" i="8"/>
  <c r="B11497" i="8"/>
  <c r="B10253" i="8"/>
  <c r="B10186" i="8"/>
  <c r="B10317" i="8"/>
  <c r="B11083" i="8"/>
  <c r="B10182" i="8"/>
  <c r="B10267" i="8"/>
  <c r="B10239" i="8"/>
  <c r="B10365" i="8"/>
  <c r="B10202" i="8"/>
  <c r="B10550" i="8"/>
  <c r="B10451" i="8"/>
  <c r="B10558" i="8"/>
  <c r="F272" i="8" l="1"/>
  <c r="A273" i="8"/>
  <c r="D272" i="8"/>
  <c r="E272" i="8"/>
  <c r="L271" i="8"/>
  <c r="M271" i="8"/>
  <c r="B10489" i="8"/>
  <c r="B10228" i="8"/>
  <c r="B10236" i="8"/>
  <c r="B10306" i="8"/>
  <c r="B10260" i="8"/>
  <c r="B10580" i="8"/>
  <c r="B10269" i="8"/>
  <c r="B10335" i="8"/>
  <c r="B10359" i="8"/>
  <c r="B10301" i="8"/>
  <c r="B10351" i="8"/>
  <c r="B10355" i="8"/>
  <c r="B10588" i="8"/>
  <c r="B10305" i="8"/>
  <c r="B10224" i="8"/>
  <c r="B10521" i="8"/>
  <c r="B10291" i="8"/>
  <c r="B10576" i="8"/>
  <c r="B10556" i="8"/>
  <c r="B10325" i="8"/>
  <c r="B10277" i="8"/>
  <c r="B10232" i="8"/>
  <c r="B10248" i="8"/>
  <c r="B10264" i="8"/>
  <c r="B10493" i="8"/>
  <c r="B10240" i="8"/>
  <c r="B10220" i="8"/>
  <c r="B11535" i="8"/>
  <c r="B10356" i="8"/>
  <c r="B10461" i="8"/>
  <c r="B10592" i="8"/>
  <c r="B10273" i="8"/>
  <c r="B10333" i="8"/>
  <c r="B10596" i="8"/>
  <c r="B10403" i="8"/>
  <c r="B11121" i="8"/>
  <c r="B10294" i="8"/>
  <c r="B10244" i="8"/>
  <c r="M272" i="8" l="1"/>
  <c r="L272" i="8"/>
  <c r="A274" i="8"/>
  <c r="F273" i="8"/>
  <c r="E273" i="8"/>
  <c r="D273" i="8"/>
  <c r="B10559" i="8"/>
  <c r="B10393" i="8"/>
  <c r="B10373" i="8"/>
  <c r="B10344" i="8"/>
  <c r="B10499" i="8"/>
  <c r="B10332" i="8"/>
  <c r="B10371" i="8"/>
  <c r="B10531" i="8"/>
  <c r="B10315" i="8"/>
  <c r="B10262" i="8"/>
  <c r="B10389" i="8"/>
  <c r="B10307" i="8"/>
  <c r="B10274" i="8"/>
  <c r="B10394" i="8"/>
  <c r="B10594" i="8"/>
  <c r="B10270" i="8"/>
  <c r="B10311" i="8"/>
  <c r="B10363" i="8"/>
  <c r="B10343" i="8"/>
  <c r="B10339" i="8"/>
  <c r="B10266" i="8"/>
  <c r="B10634" i="8"/>
  <c r="B11159" i="8"/>
  <c r="B10302" i="8"/>
  <c r="B10614" i="8"/>
  <c r="B10618" i="8"/>
  <c r="B11573" i="8"/>
  <c r="B10282" i="8"/>
  <c r="B10441" i="8"/>
  <c r="B10258" i="8"/>
  <c r="B10286" i="8"/>
  <c r="B10329" i="8"/>
  <c r="B10397" i="8"/>
  <c r="B10298" i="8"/>
  <c r="B10527" i="8"/>
  <c r="B10278" i="8"/>
  <c r="B10630" i="8"/>
  <c r="B10626" i="8"/>
  <c r="M273" i="8" l="1"/>
  <c r="L273" i="8"/>
  <c r="D274" i="8"/>
  <c r="F274" i="8"/>
  <c r="A275" i="8"/>
  <c r="E274" i="8"/>
  <c r="B10668" i="8"/>
  <c r="B10435" i="8"/>
  <c r="B10324" i="8"/>
  <c r="B11611" i="8"/>
  <c r="B11197" i="8"/>
  <c r="B10381" i="8"/>
  <c r="B10632" i="8"/>
  <c r="B10427" i="8"/>
  <c r="B10409" i="8"/>
  <c r="B10411" i="8"/>
  <c r="B10672" i="8"/>
  <c r="B10401" i="8"/>
  <c r="B10300" i="8"/>
  <c r="B10431" i="8"/>
  <c r="B10432" i="8"/>
  <c r="B10370" i="8"/>
  <c r="B10316" i="8"/>
  <c r="B10367" i="8"/>
  <c r="B10656" i="8"/>
  <c r="B10296" i="8"/>
  <c r="B10479" i="8"/>
  <c r="B10652" i="8"/>
  <c r="B10304" i="8"/>
  <c r="B10349" i="8"/>
  <c r="B10312" i="8"/>
  <c r="B10353" i="8"/>
  <c r="B10537" i="8"/>
  <c r="B10597" i="8"/>
  <c r="B10565" i="8"/>
  <c r="B10664" i="8"/>
  <c r="B10336" i="8"/>
  <c r="B10320" i="8"/>
  <c r="B10340" i="8"/>
  <c r="B10377" i="8"/>
  <c r="B10308" i="8"/>
  <c r="B10345" i="8"/>
  <c r="B10569" i="8"/>
  <c r="B10382" i="8"/>
  <c r="L274" i="8" l="1"/>
  <c r="M274" i="8"/>
  <c r="E275" i="8"/>
  <c r="F275" i="8"/>
  <c r="D275" i="8"/>
  <c r="A276" i="8"/>
  <c r="B10607" i="8"/>
  <c r="B10391" i="8"/>
  <c r="B10408" i="8"/>
  <c r="B10439" i="8"/>
  <c r="B10465" i="8"/>
  <c r="B11649" i="8"/>
  <c r="B10383" i="8"/>
  <c r="B10603" i="8"/>
  <c r="B10690" i="8"/>
  <c r="B10358" i="8"/>
  <c r="B10350" i="8"/>
  <c r="B10517" i="8"/>
  <c r="B10694" i="8"/>
  <c r="B10470" i="8"/>
  <c r="B10710" i="8"/>
  <c r="B10670" i="8"/>
  <c r="B10362" i="8"/>
  <c r="B10702" i="8"/>
  <c r="B10635" i="8"/>
  <c r="B10387" i="8"/>
  <c r="B10405" i="8"/>
  <c r="B10469" i="8"/>
  <c r="B10449" i="8"/>
  <c r="B10419" i="8"/>
  <c r="B10473" i="8"/>
  <c r="B10575" i="8"/>
  <c r="B10354" i="8"/>
  <c r="B10447" i="8"/>
  <c r="B11235" i="8"/>
  <c r="B10378" i="8"/>
  <c r="B10334" i="8"/>
  <c r="B10346" i="8"/>
  <c r="B10420" i="8"/>
  <c r="B10415" i="8"/>
  <c r="B10374" i="8"/>
  <c r="B10342" i="8"/>
  <c r="B10338" i="8"/>
  <c r="B10706" i="8"/>
  <c r="D276" i="8" l="1"/>
  <c r="F276" i="8"/>
  <c r="A277" i="8"/>
  <c r="E276" i="8"/>
  <c r="L275" i="8"/>
  <c r="M275" i="8"/>
  <c r="B10507" i="8"/>
  <c r="B10425" i="8"/>
  <c r="B10708" i="8"/>
  <c r="B10555" i="8"/>
  <c r="B10477" i="8"/>
  <c r="B10376" i="8"/>
  <c r="B10458" i="8"/>
  <c r="B10641" i="8"/>
  <c r="B11273" i="8"/>
  <c r="B10384" i="8"/>
  <c r="B10748" i="8"/>
  <c r="B10388" i="8"/>
  <c r="B10421" i="8"/>
  <c r="B10511" i="8"/>
  <c r="B10446" i="8"/>
  <c r="B10380" i="8"/>
  <c r="B10485" i="8"/>
  <c r="B10443" i="8"/>
  <c r="B10673" i="8"/>
  <c r="B10412" i="8"/>
  <c r="B10372" i="8"/>
  <c r="B10392" i="8"/>
  <c r="B10457" i="8"/>
  <c r="B10740" i="8"/>
  <c r="B10508" i="8"/>
  <c r="B10396" i="8"/>
  <c r="B11687" i="8"/>
  <c r="B10429" i="8"/>
  <c r="B10744" i="8"/>
  <c r="B10453" i="8"/>
  <c r="B10416" i="8"/>
  <c r="B10487" i="8"/>
  <c r="B10732" i="8"/>
  <c r="B10728" i="8"/>
  <c r="B10503" i="8"/>
  <c r="B10613" i="8"/>
  <c r="B10400" i="8"/>
  <c r="B10645" i="8"/>
  <c r="M276" i="8" l="1"/>
  <c r="L276" i="8"/>
  <c r="A278" i="8"/>
  <c r="E277" i="8"/>
  <c r="D277" i="8"/>
  <c r="F277" i="8"/>
  <c r="B10426" i="8"/>
  <c r="B10593" i="8"/>
  <c r="B10491" i="8"/>
  <c r="B10484" i="8"/>
  <c r="B10434" i="8"/>
  <c r="B10418" i="8"/>
  <c r="B10782" i="8"/>
  <c r="B10786" i="8"/>
  <c r="B10746" i="8"/>
  <c r="B10450" i="8"/>
  <c r="B10438" i="8"/>
  <c r="B10770" i="8"/>
  <c r="B10546" i="8"/>
  <c r="B10651" i="8"/>
  <c r="B10430" i="8"/>
  <c r="B10481" i="8"/>
  <c r="B10422" i="8"/>
  <c r="B10463" i="8"/>
  <c r="B10711" i="8"/>
  <c r="B10525" i="8"/>
  <c r="B10467" i="8"/>
  <c r="B10778" i="8"/>
  <c r="B10549" i="8"/>
  <c r="B10414" i="8"/>
  <c r="B10495" i="8"/>
  <c r="B10496" i="8"/>
  <c r="B10683" i="8"/>
  <c r="B10523" i="8"/>
  <c r="B11311" i="8"/>
  <c r="B10515" i="8"/>
  <c r="B10679" i="8"/>
  <c r="B10766" i="8"/>
  <c r="B10541" i="8"/>
  <c r="B10454" i="8"/>
  <c r="B11725" i="8"/>
  <c r="B10410" i="8"/>
  <c r="B10459" i="8"/>
  <c r="B10545" i="8"/>
  <c r="M277" i="8" l="1"/>
  <c r="L277" i="8"/>
  <c r="E278" i="8"/>
  <c r="A279" i="8"/>
  <c r="D278" i="8"/>
  <c r="F278" i="8"/>
  <c r="B10579" i="8"/>
  <c r="B10587" i="8"/>
  <c r="B10468" i="8"/>
  <c r="B10476" i="8"/>
  <c r="B10824" i="8"/>
  <c r="B10497" i="8"/>
  <c r="B10749" i="8"/>
  <c r="B10522" i="8"/>
  <c r="B11763" i="8"/>
  <c r="B10448" i="8"/>
  <c r="B10816" i="8"/>
  <c r="B10501" i="8"/>
  <c r="B10488" i="8"/>
  <c r="B10820" i="8"/>
  <c r="B11349" i="8"/>
  <c r="B10721" i="8"/>
  <c r="B10804" i="8"/>
  <c r="B10561" i="8"/>
  <c r="B10534" i="8"/>
  <c r="B10689" i="8"/>
  <c r="B10529" i="8"/>
  <c r="B10584" i="8"/>
  <c r="B10631" i="8"/>
  <c r="B10717" i="8"/>
  <c r="B10533" i="8"/>
  <c r="B10505" i="8"/>
  <c r="B10460" i="8"/>
  <c r="B10456" i="8"/>
  <c r="B10583" i="8"/>
  <c r="B10492" i="8"/>
  <c r="B10563" i="8"/>
  <c r="B10519" i="8"/>
  <c r="B10808" i="8"/>
  <c r="B10784" i="8"/>
  <c r="B10472" i="8"/>
  <c r="B10464" i="8"/>
  <c r="B10553" i="8"/>
  <c r="B10452" i="8"/>
  <c r="E279" i="8" l="1"/>
  <c r="F279" i="8"/>
  <c r="A280" i="8"/>
  <c r="D279" i="8"/>
  <c r="M278" i="8"/>
  <c r="L278" i="8"/>
  <c r="B10591" i="8"/>
  <c r="B10543" i="8"/>
  <c r="B10727" i="8"/>
  <c r="B10759" i="8"/>
  <c r="B10539" i="8"/>
  <c r="B10560" i="8"/>
  <c r="B10846" i="8"/>
  <c r="B10530" i="8"/>
  <c r="B10622" i="8"/>
  <c r="B10514" i="8"/>
  <c r="B10571" i="8"/>
  <c r="B10572" i="8"/>
  <c r="B11387" i="8"/>
  <c r="B10787" i="8"/>
  <c r="B10502" i="8"/>
  <c r="B10557" i="8"/>
  <c r="B10621" i="8"/>
  <c r="B10854" i="8"/>
  <c r="B10506" i="8"/>
  <c r="B10599" i="8"/>
  <c r="B10535" i="8"/>
  <c r="B10510" i="8"/>
  <c r="B10858" i="8"/>
  <c r="B10486" i="8"/>
  <c r="B10625" i="8"/>
  <c r="B10494" i="8"/>
  <c r="B10567" i="8"/>
  <c r="B10755" i="8"/>
  <c r="B10601" i="8"/>
  <c r="B10490" i="8"/>
  <c r="B10822" i="8"/>
  <c r="B10498" i="8"/>
  <c r="B10669" i="8"/>
  <c r="B10842" i="8"/>
  <c r="B10526" i="8"/>
  <c r="B11801" i="8"/>
  <c r="B10862" i="8"/>
  <c r="B10617" i="8"/>
  <c r="F280" i="8" l="1"/>
  <c r="A281" i="8"/>
  <c r="E280" i="8"/>
  <c r="D280" i="8"/>
  <c r="M279" i="8"/>
  <c r="L279" i="8"/>
  <c r="B10568" i="8"/>
  <c r="B10900" i="8"/>
  <c r="B10797" i="8"/>
  <c r="B10663" i="8"/>
  <c r="B10573" i="8"/>
  <c r="B11839" i="8"/>
  <c r="B10536" i="8"/>
  <c r="B10524" i="8"/>
  <c r="B10659" i="8"/>
  <c r="B11425" i="8"/>
  <c r="B10884" i="8"/>
  <c r="B10793" i="8"/>
  <c r="B10637" i="8"/>
  <c r="B10609" i="8"/>
  <c r="B10765" i="8"/>
  <c r="B10544" i="8"/>
  <c r="B10595" i="8"/>
  <c r="B10552" i="8"/>
  <c r="B10707" i="8"/>
  <c r="B10825" i="8"/>
  <c r="B10564" i="8"/>
  <c r="B10610" i="8"/>
  <c r="B10598" i="8"/>
  <c r="B10581" i="8"/>
  <c r="B10860" i="8"/>
  <c r="B10896" i="8"/>
  <c r="B10605" i="8"/>
  <c r="B10655" i="8"/>
  <c r="B10880" i="8"/>
  <c r="B10528" i="8"/>
  <c r="B10532" i="8"/>
  <c r="B10548" i="8"/>
  <c r="B10892" i="8"/>
  <c r="B10540" i="8"/>
  <c r="B10660" i="8"/>
  <c r="B10639" i="8"/>
  <c r="B10577" i="8"/>
  <c r="B10629" i="8"/>
  <c r="M280" i="8" l="1"/>
  <c r="L280" i="8"/>
  <c r="E281" i="8"/>
  <c r="F281" i="8"/>
  <c r="D281" i="8"/>
  <c r="A282" i="8"/>
  <c r="B10803" i="8"/>
  <c r="B10835" i="8"/>
  <c r="B10570" i="8"/>
  <c r="B10745" i="8"/>
  <c r="B10922" i="8"/>
  <c r="B10574" i="8"/>
  <c r="B10615" i="8"/>
  <c r="B10647" i="8"/>
  <c r="B11463" i="8"/>
  <c r="B10648" i="8"/>
  <c r="B10934" i="8"/>
  <c r="B11877" i="8"/>
  <c r="B10675" i="8"/>
  <c r="B10611" i="8"/>
  <c r="B10643" i="8"/>
  <c r="B10677" i="8"/>
  <c r="B10566" i="8"/>
  <c r="B10930" i="8"/>
  <c r="B10918" i="8"/>
  <c r="B10898" i="8"/>
  <c r="B10602" i="8"/>
  <c r="B10633" i="8"/>
  <c r="B10697" i="8"/>
  <c r="B10938" i="8"/>
  <c r="B10636" i="8"/>
  <c r="B10578" i="8"/>
  <c r="B10590" i="8"/>
  <c r="B10698" i="8"/>
  <c r="B10667" i="8"/>
  <c r="B10619" i="8"/>
  <c r="B10863" i="8"/>
  <c r="B10831" i="8"/>
  <c r="B10586" i="8"/>
  <c r="B10693" i="8"/>
  <c r="B10582" i="8"/>
  <c r="B10562" i="8"/>
  <c r="B10701" i="8"/>
  <c r="B10606" i="8"/>
  <c r="A283" i="8" l="1"/>
  <c r="F282" i="8"/>
  <c r="D282" i="8"/>
  <c r="E282" i="8"/>
  <c r="M281" i="8"/>
  <c r="L281" i="8"/>
  <c r="B10739" i="8"/>
  <c r="B10624" i="8"/>
  <c r="B10628" i="8"/>
  <c r="B10735" i="8"/>
  <c r="B10956" i="8"/>
  <c r="B10972" i="8"/>
  <c r="B10608" i="8"/>
  <c r="B10644" i="8"/>
  <c r="B10600" i="8"/>
  <c r="B10616" i="8"/>
  <c r="B10671" i="8"/>
  <c r="B10968" i="8"/>
  <c r="B10612" i="8"/>
  <c r="B10653" i="8"/>
  <c r="B10649" i="8"/>
  <c r="B10686" i="8"/>
  <c r="B10873" i="8"/>
  <c r="B10731" i="8"/>
  <c r="B10681" i="8"/>
  <c r="B10869" i="8"/>
  <c r="B10640" i="8"/>
  <c r="B10604" i="8"/>
  <c r="B11501" i="8"/>
  <c r="B10960" i="8"/>
  <c r="B10620" i="8"/>
  <c r="B10901" i="8"/>
  <c r="B10705" i="8"/>
  <c r="B10674" i="8"/>
  <c r="B10713" i="8"/>
  <c r="B10841" i="8"/>
  <c r="B10736" i="8"/>
  <c r="B10976" i="8"/>
  <c r="B10936" i="8"/>
  <c r="B10715" i="8"/>
  <c r="B11915" i="8"/>
  <c r="B10783" i="8"/>
  <c r="B10657" i="8"/>
  <c r="B10685" i="8"/>
  <c r="M282" i="8" l="1"/>
  <c r="L282" i="8"/>
  <c r="A284" i="8"/>
  <c r="D283" i="8"/>
  <c r="F283" i="8"/>
  <c r="E283" i="8"/>
  <c r="B11010" i="8"/>
  <c r="B10751" i="8"/>
  <c r="B10695" i="8"/>
  <c r="B10678" i="8"/>
  <c r="B10994" i="8"/>
  <c r="B10907" i="8"/>
  <c r="B10719" i="8"/>
  <c r="B10687" i="8"/>
  <c r="B10974" i="8"/>
  <c r="B10724" i="8"/>
  <c r="B11006" i="8"/>
  <c r="B11539" i="8"/>
  <c r="B10774" i="8"/>
  <c r="B10709" i="8"/>
  <c r="B10682" i="8"/>
  <c r="B10773" i="8"/>
  <c r="B10662" i="8"/>
  <c r="B10650" i="8"/>
  <c r="B10712" i="8"/>
  <c r="B11014" i="8"/>
  <c r="B10638" i="8"/>
  <c r="B10939" i="8"/>
  <c r="B10691" i="8"/>
  <c r="B10911" i="8"/>
  <c r="B10658" i="8"/>
  <c r="B10821" i="8"/>
  <c r="B10998" i="8"/>
  <c r="B10743" i="8"/>
  <c r="B11953" i="8"/>
  <c r="B10723" i="8"/>
  <c r="B10879" i="8"/>
  <c r="B10753" i="8"/>
  <c r="B10642" i="8"/>
  <c r="B10769" i="8"/>
  <c r="B10654" i="8"/>
  <c r="B10646" i="8"/>
  <c r="B10666" i="8"/>
  <c r="B10777" i="8"/>
  <c r="L283" i="8" l="1"/>
  <c r="M283" i="8"/>
  <c r="F284" i="8"/>
  <c r="A285" i="8"/>
  <c r="D284" i="8"/>
  <c r="E284" i="8"/>
  <c r="B10700" i="8"/>
  <c r="B10704" i="8"/>
  <c r="B11012" i="8"/>
  <c r="B10791" i="8"/>
  <c r="B11052" i="8"/>
  <c r="B10811" i="8"/>
  <c r="B11577" i="8"/>
  <c r="B10716" i="8"/>
  <c r="B11048" i="8"/>
  <c r="B10676" i="8"/>
  <c r="B10949" i="8"/>
  <c r="B10725" i="8"/>
  <c r="B11991" i="8"/>
  <c r="B10781" i="8"/>
  <c r="B10692" i="8"/>
  <c r="B11036" i="8"/>
  <c r="B10720" i="8"/>
  <c r="B11044" i="8"/>
  <c r="B11032" i="8"/>
  <c r="B10917" i="8"/>
  <c r="B10729" i="8"/>
  <c r="B10750" i="8"/>
  <c r="B10757" i="8"/>
  <c r="B10733" i="8"/>
  <c r="B10680" i="8"/>
  <c r="B10812" i="8"/>
  <c r="B10807" i="8"/>
  <c r="B10859" i="8"/>
  <c r="B10747" i="8"/>
  <c r="B10696" i="8"/>
  <c r="B10684" i="8"/>
  <c r="B10815" i="8"/>
  <c r="B10688" i="8"/>
  <c r="B10761" i="8"/>
  <c r="B10977" i="8"/>
  <c r="B10762" i="8"/>
  <c r="B10945" i="8"/>
  <c r="B10789" i="8"/>
  <c r="M284" i="8" l="1"/>
  <c r="L284" i="8"/>
  <c r="A286" i="8"/>
  <c r="F285" i="8"/>
  <c r="D285" i="8"/>
  <c r="E285" i="8"/>
  <c r="B10799" i="8"/>
  <c r="B10788" i="8"/>
  <c r="B10763" i="8"/>
  <c r="B10734" i="8"/>
  <c r="B11074" i="8"/>
  <c r="B10767" i="8"/>
  <c r="B10987" i="8"/>
  <c r="B11615" i="8"/>
  <c r="B10730" i="8"/>
  <c r="B11050" i="8"/>
  <c r="B10983" i="8"/>
  <c r="B10785" i="8"/>
  <c r="B10754" i="8"/>
  <c r="B10726" i="8"/>
  <c r="B10718" i="8"/>
  <c r="B10800" i="8"/>
  <c r="B10771" i="8"/>
  <c r="B10955" i="8"/>
  <c r="B10819" i="8"/>
  <c r="B10853" i="8"/>
  <c r="B10897" i="8"/>
  <c r="B11082" i="8"/>
  <c r="B10714" i="8"/>
  <c r="B10849" i="8"/>
  <c r="B10742" i="8"/>
  <c r="B11015" i="8"/>
  <c r="B10795" i="8"/>
  <c r="B10827" i="8"/>
  <c r="B10850" i="8"/>
  <c r="B10829" i="8"/>
  <c r="B10722" i="8"/>
  <c r="B10845" i="8"/>
  <c r="B11070" i="8"/>
  <c r="B10758" i="8"/>
  <c r="B12029" i="8"/>
  <c r="B11086" i="8"/>
  <c r="B11090" i="8"/>
  <c r="B10738" i="8"/>
  <c r="M285" i="8" l="1"/>
  <c r="L285" i="8"/>
  <c r="D286" i="8"/>
  <c r="E286" i="8"/>
  <c r="F286" i="8"/>
  <c r="A287" i="8"/>
  <c r="B11128" i="8"/>
  <c r="B11108" i="8"/>
  <c r="B10888" i="8"/>
  <c r="B10780" i="8"/>
  <c r="B10935" i="8"/>
  <c r="B10792" i="8"/>
  <c r="B10768" i="8"/>
  <c r="B10809" i="8"/>
  <c r="B10823" i="8"/>
  <c r="B11653" i="8"/>
  <c r="B11112" i="8"/>
  <c r="B10883" i="8"/>
  <c r="B10865" i="8"/>
  <c r="B10838" i="8"/>
  <c r="B11124" i="8"/>
  <c r="B12067" i="8"/>
  <c r="B10760" i="8"/>
  <c r="B10752" i="8"/>
  <c r="B10756" i="8"/>
  <c r="B10772" i="8"/>
  <c r="B10833" i="8"/>
  <c r="B10857" i="8"/>
  <c r="B11021" i="8"/>
  <c r="B11025" i="8"/>
  <c r="B10826" i="8"/>
  <c r="B10891" i="8"/>
  <c r="B10776" i="8"/>
  <c r="B10796" i="8"/>
  <c r="B10867" i="8"/>
  <c r="B11120" i="8"/>
  <c r="B10764" i="8"/>
  <c r="B11088" i="8"/>
  <c r="B10805" i="8"/>
  <c r="B10887" i="8"/>
  <c r="B11053" i="8"/>
  <c r="B10993" i="8"/>
  <c r="B10801" i="8"/>
  <c r="B10837" i="8"/>
  <c r="E287" i="8" l="1"/>
  <c r="F287" i="8"/>
  <c r="A288" i="8"/>
  <c r="D287" i="8"/>
  <c r="M286" i="8"/>
  <c r="L286" i="8"/>
  <c r="B10839" i="8"/>
  <c r="B10843" i="8"/>
  <c r="B10905" i="8"/>
  <c r="B10818" i="8"/>
  <c r="B10864" i="8"/>
  <c r="B10798" i="8"/>
  <c r="B11063" i="8"/>
  <c r="B10903" i="8"/>
  <c r="B11031" i="8"/>
  <c r="B11126" i="8"/>
  <c r="B10834" i="8"/>
  <c r="B10810" i="8"/>
  <c r="B12105" i="8"/>
  <c r="B10921" i="8"/>
  <c r="B10861" i="8"/>
  <c r="B10806" i="8"/>
  <c r="B10926" i="8"/>
  <c r="B10847" i="8"/>
  <c r="B10830" i="8"/>
  <c r="B11146" i="8"/>
  <c r="B11691" i="8"/>
  <c r="B11091" i="8"/>
  <c r="B11059" i="8"/>
  <c r="B10794" i="8"/>
  <c r="B11162" i="8"/>
  <c r="B10875" i="8"/>
  <c r="B10895" i="8"/>
  <c r="B10876" i="8"/>
  <c r="B10871" i="8"/>
  <c r="B10802" i="8"/>
  <c r="B10814" i="8"/>
  <c r="B10925" i="8"/>
  <c r="B11158" i="8"/>
  <c r="B10929" i="8"/>
  <c r="B10790" i="8"/>
  <c r="B11150" i="8"/>
  <c r="B10973" i="8"/>
  <c r="B11166" i="8"/>
  <c r="E288" i="8" l="1"/>
  <c r="D288" i="8"/>
  <c r="A289" i="8"/>
  <c r="F288" i="8"/>
  <c r="L287" i="8"/>
  <c r="M287" i="8"/>
  <c r="B11011" i="8"/>
  <c r="B10967" i="8"/>
  <c r="B10840" i="8"/>
  <c r="B10832" i="8"/>
  <c r="B11184" i="8"/>
  <c r="B10844" i="8"/>
  <c r="B10848" i="8"/>
  <c r="B10856" i="8"/>
  <c r="B11196" i="8"/>
  <c r="B10868" i="8"/>
  <c r="B10899" i="8"/>
  <c r="B10872" i="8"/>
  <c r="B10943" i="8"/>
  <c r="B10933" i="8"/>
  <c r="B11097" i="8"/>
  <c r="B11101" i="8"/>
  <c r="B10909" i="8"/>
  <c r="B11188" i="8"/>
  <c r="B10963" i="8"/>
  <c r="B10959" i="8"/>
  <c r="B11164" i="8"/>
  <c r="B10836" i="8"/>
  <c r="B10913" i="8"/>
  <c r="B11129" i="8"/>
  <c r="B10885" i="8"/>
  <c r="B10881" i="8"/>
  <c r="B10941" i="8"/>
  <c r="B11204" i="8"/>
  <c r="B10828" i="8"/>
  <c r="B10852" i="8"/>
  <c r="B11200" i="8"/>
  <c r="B10964" i="8"/>
  <c r="B12143" i="8"/>
  <c r="B10914" i="8"/>
  <c r="B11729" i="8"/>
  <c r="B11069" i="8"/>
  <c r="B10902" i="8"/>
  <c r="B10877" i="8"/>
  <c r="A290" i="8" l="1"/>
  <c r="D289" i="8"/>
  <c r="F289" i="8"/>
  <c r="E289" i="8"/>
  <c r="M288" i="8"/>
  <c r="L288" i="8"/>
  <c r="B11139" i="8"/>
  <c r="B10940" i="8"/>
  <c r="B10919" i="8"/>
  <c r="B10890" i="8"/>
  <c r="B10874" i="8"/>
  <c r="B10910" i="8"/>
  <c r="B10894" i="8"/>
  <c r="B10870" i="8"/>
  <c r="B11107" i="8"/>
  <c r="B10923" i="8"/>
  <c r="B11135" i="8"/>
  <c r="B10952" i="8"/>
  <c r="B12181" i="8"/>
  <c r="B10866" i="8"/>
  <c r="B11202" i="8"/>
  <c r="B11001" i="8"/>
  <c r="B10937" i="8"/>
  <c r="B10886" i="8"/>
  <c r="B10878" i="8"/>
  <c r="B11167" i="8"/>
  <c r="B10971" i="8"/>
  <c r="B11767" i="8"/>
  <c r="B11002" i="8"/>
  <c r="B11242" i="8"/>
  <c r="B10997" i="8"/>
  <c r="B11226" i="8"/>
  <c r="B10906" i="8"/>
  <c r="B10882" i="8"/>
  <c r="B11005" i="8"/>
  <c r="B10915" i="8"/>
  <c r="B10979" i="8"/>
  <c r="B10951" i="8"/>
  <c r="B10947" i="8"/>
  <c r="B11238" i="8"/>
  <c r="B10981" i="8"/>
  <c r="B11234" i="8"/>
  <c r="B11222" i="8"/>
  <c r="B11049" i="8"/>
  <c r="L289" i="8" l="1"/>
  <c r="M289" i="8"/>
  <c r="A291" i="8"/>
  <c r="D290" i="8"/>
  <c r="E290" i="8"/>
  <c r="F290" i="8"/>
  <c r="B11260" i="8"/>
  <c r="B10944" i="8"/>
  <c r="B11040" i="8"/>
  <c r="B10916" i="8"/>
  <c r="B11240" i="8"/>
  <c r="B11173" i="8"/>
  <c r="B10932" i="8"/>
  <c r="B10957" i="8"/>
  <c r="B11272" i="8"/>
  <c r="B11264" i="8"/>
  <c r="B10924" i="8"/>
  <c r="B10904" i="8"/>
  <c r="B10948" i="8"/>
  <c r="B11017" i="8"/>
  <c r="B10953" i="8"/>
  <c r="B11805" i="8"/>
  <c r="B10961" i="8"/>
  <c r="B10978" i="8"/>
  <c r="B11019" i="8"/>
  <c r="B11043" i="8"/>
  <c r="B11035" i="8"/>
  <c r="B10975" i="8"/>
  <c r="B12219" i="8"/>
  <c r="B11145" i="8"/>
  <c r="B10912" i="8"/>
  <c r="B11177" i="8"/>
  <c r="B11009" i="8"/>
  <c r="B11087" i="8"/>
  <c r="B11276" i="8"/>
  <c r="B10920" i="8"/>
  <c r="B11280" i="8"/>
  <c r="B11205" i="8"/>
  <c r="B11039" i="8"/>
  <c r="B10908" i="8"/>
  <c r="B10928" i="8"/>
  <c r="B10985" i="8"/>
  <c r="B10989" i="8"/>
  <c r="B10990" i="8"/>
  <c r="L290" i="8" l="1"/>
  <c r="M290" i="8"/>
  <c r="D291" i="8"/>
  <c r="E291" i="8"/>
  <c r="F291" i="8"/>
  <c r="A292" i="8"/>
  <c r="B11016" i="8"/>
  <c r="B11055" i="8"/>
  <c r="B10995" i="8"/>
  <c r="B11027" i="8"/>
  <c r="B11077" i="8"/>
  <c r="B11314" i="8"/>
  <c r="B10950" i="8"/>
  <c r="B11073" i="8"/>
  <c r="B11302" i="8"/>
  <c r="B10954" i="8"/>
  <c r="B11081" i="8"/>
  <c r="B10986" i="8"/>
  <c r="B10970" i="8"/>
  <c r="B11078" i="8"/>
  <c r="B11023" i="8"/>
  <c r="B10999" i="8"/>
  <c r="B11843" i="8"/>
  <c r="B11211" i="8"/>
  <c r="B11243" i="8"/>
  <c r="B10982" i="8"/>
  <c r="B10991" i="8"/>
  <c r="B11183" i="8"/>
  <c r="B11125" i="8"/>
  <c r="B11047" i="8"/>
  <c r="B10966" i="8"/>
  <c r="B11318" i="8"/>
  <c r="B12257" i="8"/>
  <c r="B10942" i="8"/>
  <c r="B11028" i="8"/>
  <c r="B11215" i="8"/>
  <c r="B10946" i="8"/>
  <c r="B10958" i="8"/>
  <c r="B11013" i="8"/>
  <c r="B11057" i="8"/>
  <c r="B10962" i="8"/>
  <c r="B11310" i="8"/>
  <c r="B11278" i="8"/>
  <c r="B11298" i="8"/>
  <c r="E292" i="8" l="1"/>
  <c r="F292" i="8"/>
  <c r="D292" i="8"/>
  <c r="A293" i="8"/>
  <c r="M291" i="8"/>
  <c r="L291" i="8"/>
  <c r="B11316" i="8"/>
  <c r="B11051" i="8"/>
  <c r="B11004" i="8"/>
  <c r="B11024" i="8"/>
  <c r="B11111" i="8"/>
  <c r="B11029" i="8"/>
  <c r="B11116" i="8"/>
  <c r="B11119" i="8"/>
  <c r="B10988" i="8"/>
  <c r="B11033" i="8"/>
  <c r="B11066" i="8"/>
  <c r="B11065" i="8"/>
  <c r="B10980" i="8"/>
  <c r="B11000" i="8"/>
  <c r="B10984" i="8"/>
  <c r="B12295" i="8"/>
  <c r="B11163" i="8"/>
  <c r="B11281" i="8"/>
  <c r="B11008" i="8"/>
  <c r="B10992" i="8"/>
  <c r="B11352" i="8"/>
  <c r="B11881" i="8"/>
  <c r="B11093" i="8"/>
  <c r="B10996" i="8"/>
  <c r="B11085" i="8"/>
  <c r="B11336" i="8"/>
  <c r="B11095" i="8"/>
  <c r="B11253" i="8"/>
  <c r="B11356" i="8"/>
  <c r="B11221" i="8"/>
  <c r="B11249" i="8"/>
  <c r="B11340" i="8"/>
  <c r="B11115" i="8"/>
  <c r="B11061" i="8"/>
  <c r="B11348" i="8"/>
  <c r="B11020" i="8"/>
  <c r="B11037" i="8"/>
  <c r="B11054" i="8"/>
  <c r="F293" i="8" l="1"/>
  <c r="A294" i="8"/>
  <c r="E293" i="8"/>
  <c r="D293" i="8"/>
  <c r="L292" i="8"/>
  <c r="M292" i="8"/>
  <c r="B11067" i="8"/>
  <c r="B11153" i="8"/>
  <c r="B11201" i="8"/>
  <c r="B11394" i="8"/>
  <c r="B11018" i="8"/>
  <c r="B11103" i="8"/>
  <c r="B11149" i="8"/>
  <c r="B11058" i="8"/>
  <c r="B11378" i="8"/>
  <c r="B11034" i="8"/>
  <c r="B11030" i="8"/>
  <c r="B12333" i="8"/>
  <c r="B11026" i="8"/>
  <c r="B11042" i="8"/>
  <c r="B11390" i="8"/>
  <c r="B11131" i="8"/>
  <c r="B11104" i="8"/>
  <c r="B11157" i="8"/>
  <c r="B11075" i="8"/>
  <c r="B11123" i="8"/>
  <c r="B11386" i="8"/>
  <c r="B11133" i="8"/>
  <c r="B11046" i="8"/>
  <c r="B11022" i="8"/>
  <c r="B11062" i="8"/>
  <c r="B11089" i="8"/>
  <c r="B11287" i="8"/>
  <c r="B11092" i="8"/>
  <c r="B11099" i="8"/>
  <c r="B11259" i="8"/>
  <c r="B11919" i="8"/>
  <c r="B11319" i="8"/>
  <c r="B11071" i="8"/>
  <c r="B11291" i="8"/>
  <c r="B11374" i="8"/>
  <c r="B11038" i="8"/>
  <c r="B11154" i="8"/>
  <c r="B11354" i="8"/>
  <c r="M293" i="8" l="1"/>
  <c r="L293" i="8"/>
  <c r="E294" i="8"/>
  <c r="F294" i="8"/>
  <c r="D294" i="8"/>
  <c r="A295" i="8"/>
  <c r="B11325" i="8"/>
  <c r="B11084" i="8"/>
  <c r="B11428" i="8"/>
  <c r="B11068" i="8"/>
  <c r="B11187" i="8"/>
  <c r="B11239" i="8"/>
  <c r="B11113" i="8"/>
  <c r="B11297" i="8"/>
  <c r="B11127" i="8"/>
  <c r="B11171" i="8"/>
  <c r="B11195" i="8"/>
  <c r="B11080" i="8"/>
  <c r="B11072" i="8"/>
  <c r="B11141" i="8"/>
  <c r="B11191" i="8"/>
  <c r="B11064" i="8"/>
  <c r="B11416" i="8"/>
  <c r="B11056" i="8"/>
  <c r="B11957" i="8"/>
  <c r="B11192" i="8"/>
  <c r="B11100" i="8"/>
  <c r="B11109" i="8"/>
  <c r="B11392" i="8"/>
  <c r="B11329" i="8"/>
  <c r="B11357" i="8"/>
  <c r="B11060" i="8"/>
  <c r="B11161" i="8"/>
  <c r="B11169" i="8"/>
  <c r="B12371" i="8"/>
  <c r="B11096" i="8"/>
  <c r="B11432" i="8"/>
  <c r="B11076" i="8"/>
  <c r="B11412" i="8"/>
  <c r="B11424" i="8"/>
  <c r="B11137" i="8"/>
  <c r="B11142" i="8"/>
  <c r="B11130" i="8"/>
  <c r="B11105" i="8"/>
  <c r="F295" i="8" l="1"/>
  <c r="E295" i="8"/>
  <c r="A296" i="8"/>
  <c r="D295" i="8"/>
  <c r="M294" i="8"/>
  <c r="L294" i="8"/>
  <c r="B11995" i="8"/>
  <c r="B11233" i="8"/>
  <c r="B11106" i="8"/>
  <c r="B11199" i="8"/>
  <c r="B11179" i="8"/>
  <c r="B11209" i="8"/>
  <c r="B11151" i="8"/>
  <c r="B11466" i="8"/>
  <c r="B11470" i="8"/>
  <c r="B11180" i="8"/>
  <c r="B11147" i="8"/>
  <c r="B11114" i="8"/>
  <c r="B11134" i="8"/>
  <c r="B11098" i="8"/>
  <c r="B11094" i="8"/>
  <c r="B11175" i="8"/>
  <c r="B11395" i="8"/>
  <c r="B11165" i="8"/>
  <c r="B11277" i="8"/>
  <c r="B11450" i="8"/>
  <c r="B12409" i="8"/>
  <c r="B11138" i="8"/>
  <c r="B11454" i="8"/>
  <c r="B11110" i="8"/>
  <c r="B11122" i="8"/>
  <c r="B11168" i="8"/>
  <c r="B11229" i="8"/>
  <c r="B11430" i="8"/>
  <c r="B11207" i="8"/>
  <c r="B11367" i="8"/>
  <c r="B11335" i="8"/>
  <c r="B11225" i="8"/>
  <c r="B11363" i="8"/>
  <c r="B11143" i="8"/>
  <c r="B11462" i="8"/>
  <c r="B11230" i="8"/>
  <c r="B11102" i="8"/>
  <c r="B11118" i="8"/>
  <c r="E296" i="8" l="1"/>
  <c r="F296" i="8"/>
  <c r="A297" i="8"/>
  <c r="D296" i="8"/>
  <c r="L295" i="8"/>
  <c r="M295" i="8"/>
  <c r="B11140" i="8"/>
  <c r="B11401" i="8"/>
  <c r="B11245" i="8"/>
  <c r="B11160" i="8"/>
  <c r="B12447" i="8"/>
  <c r="B11203" i="8"/>
  <c r="B11213" i="8"/>
  <c r="B11152" i="8"/>
  <c r="B11504" i="8"/>
  <c r="B11237" i="8"/>
  <c r="B11433" i="8"/>
  <c r="B11132" i="8"/>
  <c r="B11185" i="8"/>
  <c r="B11189" i="8"/>
  <c r="B11144" i="8"/>
  <c r="B11268" i="8"/>
  <c r="B11148" i="8"/>
  <c r="B11500" i="8"/>
  <c r="B11373" i="8"/>
  <c r="B11267" i="8"/>
  <c r="B11492" i="8"/>
  <c r="B11488" i="8"/>
  <c r="B11136" i="8"/>
  <c r="B11247" i="8"/>
  <c r="B11271" i="8"/>
  <c r="B11218" i="8"/>
  <c r="B11468" i="8"/>
  <c r="B11156" i="8"/>
  <c r="B11176" i="8"/>
  <c r="B11315" i="8"/>
  <c r="B11172" i="8"/>
  <c r="B11508" i="8"/>
  <c r="B11217" i="8"/>
  <c r="B11263" i="8"/>
  <c r="B11181" i="8"/>
  <c r="B11405" i="8"/>
  <c r="B11206" i="8"/>
  <c r="B12033" i="8"/>
  <c r="F297" i="8" l="1"/>
  <c r="D297" i="8"/>
  <c r="E297" i="8"/>
  <c r="A298" i="8"/>
  <c r="M296" i="8"/>
  <c r="L296" i="8"/>
  <c r="B11305" i="8"/>
  <c r="B11306" i="8"/>
  <c r="B11170" i="8"/>
  <c r="B11190" i="8"/>
  <c r="B11198" i="8"/>
  <c r="B11411" i="8"/>
  <c r="B11471" i="8"/>
  <c r="B11251" i="8"/>
  <c r="B11283" i="8"/>
  <c r="B11256" i="8"/>
  <c r="B11182" i="8"/>
  <c r="B11443" i="8"/>
  <c r="B11546" i="8"/>
  <c r="B11285" i="8"/>
  <c r="B11538" i="8"/>
  <c r="B11227" i="8"/>
  <c r="B11275" i="8"/>
  <c r="B11241" i="8"/>
  <c r="B11439" i="8"/>
  <c r="B11301" i="8"/>
  <c r="B11244" i="8"/>
  <c r="B11309" i="8"/>
  <c r="B11214" i="8"/>
  <c r="B11194" i="8"/>
  <c r="B11530" i="8"/>
  <c r="B11223" i="8"/>
  <c r="B11353" i="8"/>
  <c r="B11255" i="8"/>
  <c r="B11526" i="8"/>
  <c r="B12071" i="8"/>
  <c r="B11219" i="8"/>
  <c r="B11506" i="8"/>
  <c r="B11210" i="8"/>
  <c r="B11174" i="8"/>
  <c r="B11186" i="8"/>
  <c r="B11542" i="8"/>
  <c r="B12485" i="8"/>
  <c r="B11178" i="8"/>
  <c r="D298" i="8" l="1"/>
  <c r="F298" i="8"/>
  <c r="E298" i="8"/>
  <c r="A299" i="8"/>
  <c r="M297" i="8"/>
  <c r="L297" i="8"/>
  <c r="B11564" i="8"/>
  <c r="B11282" i="8"/>
  <c r="B11339" i="8"/>
  <c r="B11481" i="8"/>
  <c r="B11289" i="8"/>
  <c r="B11236" i="8"/>
  <c r="B11343" i="8"/>
  <c r="B11321" i="8"/>
  <c r="B11580" i="8"/>
  <c r="B11232" i="8"/>
  <c r="B11248" i="8"/>
  <c r="B11313" i="8"/>
  <c r="B11544" i="8"/>
  <c r="B11293" i="8"/>
  <c r="B11265" i="8"/>
  <c r="B11224" i="8"/>
  <c r="B11257" i="8"/>
  <c r="B11391" i="8"/>
  <c r="B11252" i="8"/>
  <c r="B11477" i="8"/>
  <c r="B11576" i="8"/>
  <c r="B11220" i="8"/>
  <c r="B11509" i="8"/>
  <c r="B11228" i="8"/>
  <c r="B12523" i="8"/>
  <c r="B11584" i="8"/>
  <c r="B11216" i="8"/>
  <c r="B11212" i="8"/>
  <c r="B11261" i="8"/>
  <c r="B11347" i="8"/>
  <c r="B11279" i="8"/>
  <c r="B11323" i="8"/>
  <c r="B11449" i="8"/>
  <c r="B11208" i="8"/>
  <c r="B11568" i="8"/>
  <c r="B11344" i="8"/>
  <c r="B12109" i="8"/>
  <c r="B11294" i="8"/>
  <c r="F299" i="8" l="1"/>
  <c r="E299" i="8"/>
  <c r="D299" i="8"/>
  <c r="A300" i="8"/>
  <c r="M298" i="8"/>
  <c r="L298" i="8"/>
  <c r="B11385" i="8"/>
  <c r="B11515" i="8"/>
  <c r="B11351" i="8"/>
  <c r="B11359" i="8"/>
  <c r="B11519" i="8"/>
  <c r="B11332" i="8"/>
  <c r="B11622" i="8"/>
  <c r="B11266" i="8"/>
  <c r="B11262" i="8"/>
  <c r="B11246" i="8"/>
  <c r="B11487" i="8"/>
  <c r="B11299" i="8"/>
  <c r="B11547" i="8"/>
  <c r="B11303" i="8"/>
  <c r="B11381" i="8"/>
  <c r="B11377" i="8"/>
  <c r="B11382" i="8"/>
  <c r="B12561" i="8"/>
  <c r="B11290" i="8"/>
  <c r="B11286" i="8"/>
  <c r="B12147" i="8"/>
  <c r="B11361" i="8"/>
  <c r="B11429" i="8"/>
  <c r="B11331" i="8"/>
  <c r="B11320" i="8"/>
  <c r="B11606" i="8"/>
  <c r="B11250" i="8"/>
  <c r="B11258" i="8"/>
  <c r="B11270" i="8"/>
  <c r="B11274" i="8"/>
  <c r="B11317" i="8"/>
  <c r="B11295" i="8"/>
  <c r="B11618" i="8"/>
  <c r="B11327" i="8"/>
  <c r="B11602" i="8"/>
  <c r="B11254" i="8"/>
  <c r="B11614" i="8"/>
  <c r="B11582" i="8"/>
  <c r="D300" i="8" l="1"/>
  <c r="F300" i="8"/>
  <c r="E300" i="8"/>
  <c r="A301" i="8"/>
  <c r="L299" i="8"/>
  <c r="M299" i="8"/>
  <c r="B11652" i="8"/>
  <c r="B11656" i="8"/>
  <c r="B11308" i="8"/>
  <c r="B11644" i="8"/>
  <c r="B11324" i="8"/>
  <c r="B11415" i="8"/>
  <c r="B11337" i="8"/>
  <c r="B11304" i="8"/>
  <c r="B11397" i="8"/>
  <c r="B11328" i="8"/>
  <c r="B11419" i="8"/>
  <c r="B11525" i="8"/>
  <c r="B11660" i="8"/>
  <c r="B11389" i="8"/>
  <c r="B11369" i="8"/>
  <c r="B11399" i="8"/>
  <c r="B12599" i="8"/>
  <c r="B11341" i="8"/>
  <c r="B11284" i="8"/>
  <c r="B11553" i="8"/>
  <c r="B11370" i="8"/>
  <c r="B11333" i="8"/>
  <c r="B11358" i="8"/>
  <c r="B11355" i="8"/>
  <c r="B11620" i="8"/>
  <c r="B11365" i="8"/>
  <c r="B11312" i="8"/>
  <c r="B11288" i="8"/>
  <c r="B11467" i="8"/>
  <c r="B11420" i="8"/>
  <c r="B11585" i="8"/>
  <c r="B11300" i="8"/>
  <c r="B11557" i="8"/>
  <c r="B11423" i="8"/>
  <c r="B11292" i="8"/>
  <c r="B11296" i="8"/>
  <c r="B11640" i="8"/>
  <c r="B12185" i="8"/>
  <c r="D301" i="8" l="1"/>
  <c r="E301" i="8"/>
  <c r="F301" i="8"/>
  <c r="A302" i="8"/>
  <c r="L300" i="8"/>
  <c r="M300" i="8"/>
  <c r="B11595" i="8"/>
  <c r="B11505" i="8"/>
  <c r="B11658" i="8"/>
  <c r="B11408" i="8"/>
  <c r="B11427" i="8"/>
  <c r="B11453" i="8"/>
  <c r="B11678" i="8"/>
  <c r="B11366" i="8"/>
  <c r="B11393" i="8"/>
  <c r="B11591" i="8"/>
  <c r="B11437" i="8"/>
  <c r="B11698" i="8"/>
  <c r="B11435" i="8"/>
  <c r="B11334" i="8"/>
  <c r="B11326" i="8"/>
  <c r="B11362" i="8"/>
  <c r="B11346" i="8"/>
  <c r="B11682" i="8"/>
  <c r="B11338" i="8"/>
  <c r="B11623" i="8"/>
  <c r="B11396" i="8"/>
  <c r="B11407" i="8"/>
  <c r="B11563" i="8"/>
  <c r="B11694" i="8"/>
  <c r="B12637" i="8"/>
  <c r="B11350" i="8"/>
  <c r="B11322" i="8"/>
  <c r="B11342" i="8"/>
  <c r="B11330" i="8"/>
  <c r="B12223" i="8"/>
  <c r="B11461" i="8"/>
  <c r="B11458" i="8"/>
  <c r="B11403" i="8"/>
  <c r="B11371" i="8"/>
  <c r="B11379" i="8"/>
  <c r="B11457" i="8"/>
  <c r="B11375" i="8"/>
  <c r="B11690" i="8"/>
  <c r="M301" i="8" l="1"/>
  <c r="L301" i="8"/>
  <c r="D302" i="8"/>
  <c r="E302" i="8"/>
  <c r="F302" i="8"/>
  <c r="A303" i="8"/>
  <c r="B11661" i="8"/>
  <c r="B11400" i="8"/>
  <c r="B11404" i="8"/>
  <c r="B11736" i="8"/>
  <c r="B11446" i="8"/>
  <c r="B11413" i="8"/>
  <c r="B11441" i="8"/>
  <c r="B11368" i="8"/>
  <c r="B12675" i="8"/>
  <c r="B11601" i="8"/>
  <c r="B11376" i="8"/>
  <c r="B11364" i="8"/>
  <c r="B11475" i="8"/>
  <c r="B11716" i="8"/>
  <c r="B11696" i="8"/>
  <c r="B11388" i="8"/>
  <c r="B11495" i="8"/>
  <c r="B11496" i="8"/>
  <c r="B11380" i="8"/>
  <c r="B11445" i="8"/>
  <c r="B11720" i="8"/>
  <c r="B11372" i="8"/>
  <c r="B11629" i="8"/>
  <c r="B11491" i="8"/>
  <c r="B11543" i="8"/>
  <c r="B11409" i="8"/>
  <c r="B12261" i="8"/>
  <c r="B11732" i="8"/>
  <c r="B11728" i="8"/>
  <c r="B11417" i="8"/>
  <c r="B11499" i="8"/>
  <c r="B11360" i="8"/>
  <c r="B11384" i="8"/>
  <c r="B11473" i="8"/>
  <c r="B11431" i="8"/>
  <c r="B11465" i="8"/>
  <c r="B11633" i="8"/>
  <c r="B11434" i="8"/>
  <c r="A304" i="8" l="1"/>
  <c r="E303" i="8"/>
  <c r="D303" i="8"/>
  <c r="F303" i="8"/>
  <c r="M302" i="8"/>
  <c r="L302" i="8"/>
  <c r="B11422" i="8"/>
  <c r="B11667" i="8"/>
  <c r="B11418" i="8"/>
  <c r="B11734" i="8"/>
  <c r="B11479" i="8"/>
  <c r="B12299" i="8"/>
  <c r="B11414" i="8"/>
  <c r="B11442" i="8"/>
  <c r="B11503" i="8"/>
  <c r="B11455" i="8"/>
  <c r="B11447" i="8"/>
  <c r="B11754" i="8"/>
  <c r="B11639" i="8"/>
  <c r="B11451" i="8"/>
  <c r="B11410" i="8"/>
  <c r="B11534" i="8"/>
  <c r="B11438" i="8"/>
  <c r="B11671" i="8"/>
  <c r="B11469" i="8"/>
  <c r="B11766" i="8"/>
  <c r="B11581" i="8"/>
  <c r="B11758" i="8"/>
  <c r="B11533" i="8"/>
  <c r="B11513" i="8"/>
  <c r="B11484" i="8"/>
  <c r="B11699" i="8"/>
  <c r="B11537" i="8"/>
  <c r="B12713" i="8"/>
  <c r="B11472" i="8"/>
  <c r="B11511" i="8"/>
  <c r="B11770" i="8"/>
  <c r="B11529" i="8"/>
  <c r="B11483" i="8"/>
  <c r="B11426" i="8"/>
  <c r="B11774" i="8"/>
  <c r="B11398" i="8"/>
  <c r="B11402" i="8"/>
  <c r="B11406" i="8"/>
  <c r="L303" i="8" l="1"/>
  <c r="M303" i="8"/>
  <c r="F304" i="8"/>
  <c r="A305" i="8"/>
  <c r="D304" i="8"/>
  <c r="E304" i="8"/>
  <c r="B11440" i="8"/>
  <c r="B11521" i="8"/>
  <c r="B11522" i="8"/>
  <c r="B11619" i="8"/>
  <c r="B11476" i="8"/>
  <c r="B11489" i="8"/>
  <c r="B11493" i="8"/>
  <c r="B11480" i="8"/>
  <c r="B11510" i="8"/>
  <c r="B11772" i="8"/>
  <c r="B11436" i="8"/>
  <c r="B11567" i="8"/>
  <c r="B12751" i="8"/>
  <c r="B11551" i="8"/>
  <c r="B11572" i="8"/>
  <c r="B11677" i="8"/>
  <c r="B11452" i="8"/>
  <c r="B11456" i="8"/>
  <c r="B11571" i="8"/>
  <c r="B11507" i="8"/>
  <c r="B11448" i="8"/>
  <c r="B11705" i="8"/>
  <c r="B11812" i="8"/>
  <c r="B11808" i="8"/>
  <c r="B11792" i="8"/>
  <c r="B12337" i="8"/>
  <c r="B11575" i="8"/>
  <c r="B11444" i="8"/>
  <c r="B11464" i="8"/>
  <c r="B11549" i="8"/>
  <c r="B11709" i="8"/>
  <c r="B11485" i="8"/>
  <c r="B11541" i="8"/>
  <c r="B11517" i="8"/>
  <c r="B11460" i="8"/>
  <c r="B11804" i="8"/>
  <c r="B11737" i="8"/>
  <c r="B11796" i="8"/>
  <c r="M304" i="8" l="1"/>
  <c r="L304" i="8"/>
  <c r="A306" i="8"/>
  <c r="F305" i="8"/>
  <c r="D305" i="8"/>
  <c r="E305" i="8"/>
  <c r="B11743" i="8"/>
  <c r="B11715" i="8"/>
  <c r="B11605" i="8"/>
  <c r="B11657" i="8"/>
  <c r="B11494" i="8"/>
  <c r="B11518" i="8"/>
  <c r="B11775" i="8"/>
  <c r="B11579" i="8"/>
  <c r="B11523" i="8"/>
  <c r="B11830" i="8"/>
  <c r="B11490" i="8"/>
  <c r="B11610" i="8"/>
  <c r="B11474" i="8"/>
  <c r="B11531" i="8"/>
  <c r="B11560" i="8"/>
  <c r="B11502" i="8"/>
  <c r="B11486" i="8"/>
  <c r="B11842" i="8"/>
  <c r="B11482" i="8"/>
  <c r="B11498" i="8"/>
  <c r="B11747" i="8"/>
  <c r="B11613" i="8"/>
  <c r="B11846" i="8"/>
  <c r="B11545" i="8"/>
  <c r="B11589" i="8"/>
  <c r="B11810" i="8"/>
  <c r="B11527" i="8"/>
  <c r="B11559" i="8"/>
  <c r="B11834" i="8"/>
  <c r="B11555" i="8"/>
  <c r="B11587" i="8"/>
  <c r="B12375" i="8"/>
  <c r="B11850" i="8"/>
  <c r="B11609" i="8"/>
  <c r="B11548" i="8"/>
  <c r="B11514" i="8"/>
  <c r="B12789" i="8"/>
  <c r="B11478" i="8"/>
  <c r="L305" i="8" l="1"/>
  <c r="M305" i="8"/>
  <c r="D306" i="8"/>
  <c r="F306" i="8"/>
  <c r="E306" i="8"/>
  <c r="A307" i="8"/>
  <c r="B12827" i="8"/>
  <c r="B11647" i="8"/>
  <c r="B11593" i="8"/>
  <c r="B11583" i="8"/>
  <c r="B11536" i="8"/>
  <c r="B11540" i="8"/>
  <c r="B11648" i="8"/>
  <c r="B11617" i="8"/>
  <c r="B11695" i="8"/>
  <c r="B11848" i="8"/>
  <c r="B11520" i="8"/>
  <c r="B11528" i="8"/>
  <c r="B11643" i="8"/>
  <c r="B11552" i="8"/>
  <c r="B11627" i="8"/>
  <c r="B11888" i="8"/>
  <c r="B11872" i="8"/>
  <c r="B11884" i="8"/>
  <c r="B11598" i="8"/>
  <c r="B11813" i="8"/>
  <c r="B11586" i="8"/>
  <c r="B11597" i="8"/>
  <c r="B11651" i="8"/>
  <c r="B11569" i="8"/>
  <c r="B11556" i="8"/>
  <c r="B11880" i="8"/>
  <c r="B11868" i="8"/>
  <c r="B11753" i="8"/>
  <c r="B11516" i="8"/>
  <c r="B11625" i="8"/>
  <c r="B11565" i="8"/>
  <c r="B11524" i="8"/>
  <c r="B11512" i="8"/>
  <c r="B11561" i="8"/>
  <c r="B11532" i="8"/>
  <c r="B12413" i="8"/>
  <c r="B11785" i="8"/>
  <c r="B11781" i="8"/>
  <c r="E307" i="8" l="1"/>
  <c r="D307" i="8"/>
  <c r="A308" i="8"/>
  <c r="F307" i="8"/>
  <c r="L306" i="8"/>
  <c r="M306" i="8"/>
  <c r="B11823" i="8"/>
  <c r="B11663" i="8"/>
  <c r="B11918" i="8"/>
  <c r="B11851" i="8"/>
  <c r="B11926" i="8"/>
  <c r="B11655" i="8"/>
  <c r="B11621" i="8"/>
  <c r="B11566" i="8"/>
  <c r="B11554" i="8"/>
  <c r="B11636" i="8"/>
  <c r="B11665" i="8"/>
  <c r="B11631" i="8"/>
  <c r="B11558" i="8"/>
  <c r="B11686" i="8"/>
  <c r="B11791" i="8"/>
  <c r="B11607" i="8"/>
  <c r="B11635" i="8"/>
  <c r="B11922" i="8"/>
  <c r="B11886" i="8"/>
  <c r="B11578" i="8"/>
  <c r="B11685" i="8"/>
  <c r="B11590" i="8"/>
  <c r="B11819" i="8"/>
  <c r="B11603" i="8"/>
  <c r="B11906" i="8"/>
  <c r="B11689" i="8"/>
  <c r="B11624" i="8"/>
  <c r="B11910" i="8"/>
  <c r="B11681" i="8"/>
  <c r="B11550" i="8"/>
  <c r="B12451" i="8"/>
  <c r="B11562" i="8"/>
  <c r="B11594" i="8"/>
  <c r="B11570" i="8"/>
  <c r="B11599" i="8"/>
  <c r="B11733" i="8"/>
  <c r="B11574" i="8"/>
  <c r="B12865" i="8"/>
  <c r="F308" i="8" l="1"/>
  <c r="A309" i="8"/>
  <c r="D308" i="8"/>
  <c r="E308" i="8"/>
  <c r="M307" i="8"/>
  <c r="L307" i="8"/>
  <c r="B11673" i="8"/>
  <c r="B11596" i="8"/>
  <c r="B11592" i="8"/>
  <c r="B11693" i="8"/>
  <c r="B11861" i="8"/>
  <c r="B11632" i="8"/>
  <c r="B11723" i="8"/>
  <c r="B11719" i="8"/>
  <c r="B11771" i="8"/>
  <c r="B11600" i="8"/>
  <c r="B11641" i="8"/>
  <c r="B11616" i="8"/>
  <c r="B11645" i="8"/>
  <c r="B11669" i="8"/>
  <c r="B11604" i="8"/>
  <c r="B11944" i="8"/>
  <c r="B11948" i="8"/>
  <c r="B11964" i="8"/>
  <c r="B11956" i="8"/>
  <c r="B11703" i="8"/>
  <c r="B11701" i="8"/>
  <c r="B11960" i="8"/>
  <c r="B11637" i="8"/>
  <c r="B12489" i="8"/>
  <c r="B11662" i="8"/>
  <c r="B11924" i="8"/>
  <c r="B11829" i="8"/>
  <c r="B11889" i="8"/>
  <c r="B11612" i="8"/>
  <c r="B11857" i="8"/>
  <c r="B12903" i="8"/>
  <c r="B11608" i="8"/>
  <c r="B11588" i="8"/>
  <c r="B11727" i="8"/>
  <c r="B11628" i="8"/>
  <c r="B11724" i="8"/>
  <c r="B11674" i="8"/>
  <c r="B11659" i="8"/>
  <c r="M308" i="8" l="1"/>
  <c r="L308" i="8"/>
  <c r="E309" i="8"/>
  <c r="D309" i="8"/>
  <c r="A310" i="8"/>
  <c r="F309" i="8"/>
  <c r="B11666" i="8"/>
  <c r="B11867" i="8"/>
  <c r="B11675" i="8"/>
  <c r="B11994" i="8"/>
  <c r="B11642" i="8"/>
  <c r="B11679" i="8"/>
  <c r="B11757" i="8"/>
  <c r="B11895" i="8"/>
  <c r="B11998" i="8"/>
  <c r="B11638" i="8"/>
  <c r="B11761" i="8"/>
  <c r="B11630" i="8"/>
  <c r="B11712" i="8"/>
  <c r="B11626" i="8"/>
  <c r="B11650" i="8"/>
  <c r="B11700" i="8"/>
  <c r="B11739" i="8"/>
  <c r="B11986" i="8"/>
  <c r="B11683" i="8"/>
  <c r="B11634" i="8"/>
  <c r="B11731" i="8"/>
  <c r="B11697" i="8"/>
  <c r="B11962" i="8"/>
  <c r="B11707" i="8"/>
  <c r="B11765" i="8"/>
  <c r="B11809" i="8"/>
  <c r="B11670" i="8"/>
  <c r="B11762" i="8"/>
  <c r="B11927" i="8"/>
  <c r="B12527" i="8"/>
  <c r="B11982" i="8"/>
  <c r="B11899" i="8"/>
  <c r="B11711" i="8"/>
  <c r="B12002" i="8"/>
  <c r="B11646" i="8"/>
  <c r="B11741" i="8"/>
  <c r="B11654" i="8"/>
  <c r="D310" i="8" l="1"/>
  <c r="E310" i="8"/>
  <c r="F310" i="8"/>
  <c r="A311" i="8"/>
  <c r="M309" i="8"/>
  <c r="L309" i="8"/>
  <c r="B11779" i="8"/>
  <c r="B11847" i="8"/>
  <c r="B11735" i="8"/>
  <c r="B11721" i="8"/>
  <c r="B11688" i="8"/>
  <c r="B11799" i="8"/>
  <c r="B11795" i="8"/>
  <c r="B11713" i="8"/>
  <c r="B11937" i="8"/>
  <c r="B11684" i="8"/>
  <c r="B11803" i="8"/>
  <c r="B11664" i="8"/>
  <c r="B12024" i="8"/>
  <c r="B11717" i="8"/>
  <c r="B11905" i="8"/>
  <c r="B11800" i="8"/>
  <c r="B11676" i="8"/>
  <c r="B11750" i="8"/>
  <c r="B11680" i="8"/>
  <c r="B11704" i="8"/>
  <c r="B12020" i="8"/>
  <c r="B12040" i="8"/>
  <c r="B11745" i="8"/>
  <c r="B11769" i="8"/>
  <c r="B11777" i="8"/>
  <c r="B12036" i="8"/>
  <c r="B12565" i="8"/>
  <c r="B11708" i="8"/>
  <c r="B11672" i="8"/>
  <c r="B11738" i="8"/>
  <c r="B11668" i="8"/>
  <c r="B11692" i="8"/>
  <c r="B11749" i="8"/>
  <c r="B11965" i="8"/>
  <c r="B12000" i="8"/>
  <c r="B11933" i="8"/>
  <c r="B12032" i="8"/>
  <c r="D311" i="8" l="1"/>
  <c r="F311" i="8"/>
  <c r="A312" i="8"/>
  <c r="E311" i="8"/>
  <c r="M310" i="8"/>
  <c r="L310" i="8"/>
  <c r="B11838" i="8"/>
  <c r="B11751" i="8"/>
  <c r="B11759" i="8"/>
  <c r="B11706" i="8"/>
  <c r="B11714" i="8"/>
  <c r="B11943" i="8"/>
  <c r="B11746" i="8"/>
  <c r="B11841" i="8"/>
  <c r="B11833" i="8"/>
  <c r="B11773" i="8"/>
  <c r="B11971" i="8"/>
  <c r="B11807" i="8"/>
  <c r="B11783" i="8"/>
  <c r="B11755" i="8"/>
  <c r="B11722" i="8"/>
  <c r="B11730" i="8"/>
  <c r="B12038" i="8"/>
  <c r="B11742" i="8"/>
  <c r="B12003" i="8"/>
  <c r="B12078" i="8"/>
  <c r="B11837" i="8"/>
  <c r="B11885" i="8"/>
  <c r="B12074" i="8"/>
  <c r="B11787" i="8"/>
  <c r="B11710" i="8"/>
  <c r="B11815" i="8"/>
  <c r="B12058" i="8"/>
  <c r="B12062" i="8"/>
  <c r="B11975" i="8"/>
  <c r="B11702" i="8"/>
  <c r="B12603" i="8"/>
  <c r="B11776" i="8"/>
  <c r="B11718" i="8"/>
  <c r="B12070" i="8"/>
  <c r="B11788" i="8"/>
  <c r="B11726" i="8"/>
  <c r="B11817" i="8"/>
  <c r="M311" i="8" l="1"/>
  <c r="L311" i="8"/>
  <c r="D312" i="8"/>
  <c r="E312" i="8"/>
  <c r="F312" i="8"/>
  <c r="A313" i="8"/>
  <c r="B11814" i="8"/>
  <c r="B11875" i="8"/>
  <c r="B11879" i="8"/>
  <c r="B11826" i="8"/>
  <c r="B12076" i="8"/>
  <c r="B12009" i="8"/>
  <c r="B11784" i="8"/>
  <c r="B11797" i="8"/>
  <c r="B12013" i="8"/>
  <c r="B11845" i="8"/>
  <c r="B11811" i="8"/>
  <c r="B11748" i="8"/>
  <c r="B11793" i="8"/>
  <c r="B12641" i="8"/>
  <c r="B11825" i="8"/>
  <c r="B12116" i="8"/>
  <c r="B11981" i="8"/>
  <c r="B11789" i="8"/>
  <c r="B12100" i="8"/>
  <c r="B12108" i="8"/>
  <c r="B12112" i="8"/>
  <c r="B11923" i="8"/>
  <c r="B11871" i="8"/>
  <c r="B11764" i="8"/>
  <c r="B11780" i="8"/>
  <c r="B11744" i="8"/>
  <c r="B11740" i="8"/>
  <c r="B12096" i="8"/>
  <c r="B11768" i="8"/>
  <c r="B11855" i="8"/>
  <c r="B11756" i="8"/>
  <c r="B11853" i="8"/>
  <c r="B12041" i="8"/>
  <c r="B11760" i="8"/>
  <c r="B11821" i="8"/>
  <c r="B11752" i="8"/>
  <c r="B11876" i="8"/>
  <c r="A314" i="8" l="1"/>
  <c r="D313" i="8"/>
  <c r="E313" i="8"/>
  <c r="F313" i="8"/>
  <c r="L312" i="8"/>
  <c r="M312" i="8"/>
  <c r="B12150" i="8"/>
  <c r="B11883" i="8"/>
  <c r="B11831" i="8"/>
  <c r="B12051" i="8"/>
  <c r="B12114" i="8"/>
  <c r="B11806" i="8"/>
  <c r="B11917" i="8"/>
  <c r="B11798" i="8"/>
  <c r="B11794" i="8"/>
  <c r="B11778" i="8"/>
  <c r="B12138" i="8"/>
  <c r="B12154" i="8"/>
  <c r="B11786" i="8"/>
  <c r="B11835" i="8"/>
  <c r="B11818" i="8"/>
  <c r="B12047" i="8"/>
  <c r="B12146" i="8"/>
  <c r="B11913" i="8"/>
  <c r="B11891" i="8"/>
  <c r="B12679" i="8"/>
  <c r="B11864" i="8"/>
  <c r="B12134" i="8"/>
  <c r="B11909" i="8"/>
  <c r="B12079" i="8"/>
  <c r="B11782" i="8"/>
  <c r="B11827" i="8"/>
  <c r="B11863" i="8"/>
  <c r="B11822" i="8"/>
  <c r="B11790" i="8"/>
  <c r="B12019" i="8"/>
  <c r="B11859" i="8"/>
  <c r="B11802" i="8"/>
  <c r="B11914" i="8"/>
  <c r="B11893" i="8"/>
  <c r="B11961" i="8"/>
  <c r="B11849" i="8"/>
  <c r="B11852" i="8"/>
  <c r="L313" i="8" l="1"/>
  <c r="M313" i="8"/>
  <c r="F314" i="8"/>
  <c r="A315" i="8"/>
  <c r="D314" i="8"/>
  <c r="E314" i="8"/>
  <c r="B11887" i="8"/>
  <c r="B11951" i="8"/>
  <c r="B11865" i="8"/>
  <c r="B12172" i="8"/>
  <c r="B11836" i="8"/>
  <c r="B11955" i="8"/>
  <c r="B12192" i="8"/>
  <c r="B12089" i="8"/>
  <c r="B11999" i="8"/>
  <c r="B11902" i="8"/>
  <c r="B11840" i="8"/>
  <c r="B12184" i="8"/>
  <c r="B12176" i="8"/>
  <c r="B11869" i="8"/>
  <c r="B11828" i="8"/>
  <c r="B11860" i="8"/>
  <c r="B12117" i="8"/>
  <c r="B12717" i="8"/>
  <c r="B12085" i="8"/>
  <c r="B11873" i="8"/>
  <c r="B11816" i="8"/>
  <c r="B11844" i="8"/>
  <c r="B11921" i="8"/>
  <c r="B11820" i="8"/>
  <c r="B11931" i="8"/>
  <c r="B11890" i="8"/>
  <c r="B11897" i="8"/>
  <c r="B11947" i="8"/>
  <c r="B11952" i="8"/>
  <c r="B12057" i="8"/>
  <c r="B11901" i="8"/>
  <c r="B11929" i="8"/>
  <c r="B11856" i="8"/>
  <c r="B11824" i="8"/>
  <c r="B11832" i="8"/>
  <c r="B12152" i="8"/>
  <c r="B12188" i="8"/>
  <c r="L314" i="8" l="1"/>
  <c r="M314" i="8"/>
  <c r="E315" i="8"/>
  <c r="D315" i="8"/>
  <c r="A316" i="8"/>
  <c r="F315" i="8"/>
  <c r="B12190" i="8"/>
  <c r="B11967" i="8"/>
  <c r="B11882" i="8"/>
  <c r="B12755" i="8"/>
  <c r="B11907" i="8"/>
  <c r="B11870" i="8"/>
  <c r="B12155" i="8"/>
  <c r="B12037" i="8"/>
  <c r="B11939" i="8"/>
  <c r="B12214" i="8"/>
  <c r="B12095" i="8"/>
  <c r="B11911" i="8"/>
  <c r="B11898" i="8"/>
  <c r="B12222" i="8"/>
  <c r="B12127" i="8"/>
  <c r="B12210" i="8"/>
  <c r="B11969" i="8"/>
  <c r="B11940" i="8"/>
  <c r="B11935" i="8"/>
  <c r="B11862" i="8"/>
  <c r="B11989" i="8"/>
  <c r="B11985" i="8"/>
  <c r="B11993" i="8"/>
  <c r="B11854" i="8"/>
  <c r="B11874" i="8"/>
  <c r="B12226" i="8"/>
  <c r="B11894" i="8"/>
  <c r="B11990" i="8"/>
  <c r="B11959" i="8"/>
  <c r="B12123" i="8"/>
  <c r="B11866" i="8"/>
  <c r="B11878" i="8"/>
  <c r="B12230" i="8"/>
  <c r="B11903" i="8"/>
  <c r="B11858" i="8"/>
  <c r="B11928" i="8"/>
  <c r="B11925" i="8"/>
  <c r="F316" i="8" l="1"/>
  <c r="D316" i="8"/>
  <c r="A317" i="8"/>
  <c r="E316" i="8"/>
  <c r="L315" i="8"/>
  <c r="M315" i="8"/>
  <c r="B12793" i="8"/>
  <c r="B12075" i="8"/>
  <c r="B12007" i="8"/>
  <c r="B12028" i="8"/>
  <c r="B11936" i="8"/>
  <c r="B12248" i="8"/>
  <c r="B11920" i="8"/>
  <c r="B11916" i="8"/>
  <c r="B11977" i="8"/>
  <c r="B11966" i="8"/>
  <c r="B11892" i="8"/>
  <c r="B12031" i="8"/>
  <c r="B11932" i="8"/>
  <c r="B12264" i="8"/>
  <c r="B11973" i="8"/>
  <c r="B12165" i="8"/>
  <c r="B12133" i="8"/>
  <c r="B12193" i="8"/>
  <c r="B12005" i="8"/>
  <c r="B11896" i="8"/>
  <c r="B11949" i="8"/>
  <c r="B12023" i="8"/>
  <c r="B11941" i="8"/>
  <c r="B12161" i="8"/>
  <c r="B11963" i="8"/>
  <c r="B12027" i="8"/>
  <c r="B11978" i="8"/>
  <c r="B11904" i="8"/>
  <c r="B11900" i="8"/>
  <c r="B12268" i="8"/>
  <c r="B11997" i="8"/>
  <c r="B11912" i="8"/>
  <c r="B12260" i="8"/>
  <c r="B12252" i="8"/>
  <c r="B11908" i="8"/>
  <c r="B11945" i="8"/>
  <c r="B12228" i="8"/>
  <c r="M316" i="8" l="1"/>
  <c r="L316" i="8"/>
  <c r="A318" i="8"/>
  <c r="D317" i="8"/>
  <c r="E317" i="8"/>
  <c r="F317" i="8"/>
  <c r="B11942" i="8"/>
  <c r="B12199" i="8"/>
  <c r="B11934" i="8"/>
  <c r="B12231" i="8"/>
  <c r="B12302" i="8"/>
  <c r="B12286" i="8"/>
  <c r="B11983" i="8"/>
  <c r="B12035" i="8"/>
  <c r="B11979" i="8"/>
  <c r="B12171" i="8"/>
  <c r="B11970" i="8"/>
  <c r="B12015" i="8"/>
  <c r="B11974" i="8"/>
  <c r="B11946" i="8"/>
  <c r="B11950" i="8"/>
  <c r="B12004" i="8"/>
  <c r="B12016" i="8"/>
  <c r="B12043" i="8"/>
  <c r="B12203" i="8"/>
  <c r="B11954" i="8"/>
  <c r="B12066" i="8"/>
  <c r="B12290" i="8"/>
  <c r="B12306" i="8"/>
  <c r="B12065" i="8"/>
  <c r="B12061" i="8"/>
  <c r="B12069" i="8"/>
  <c r="B12113" i="8"/>
  <c r="B12298" i="8"/>
  <c r="B11938" i="8"/>
  <c r="B11987" i="8"/>
  <c r="B12011" i="8"/>
  <c r="B11930" i="8"/>
  <c r="B11958" i="8"/>
  <c r="B12831" i="8"/>
  <c r="B12266" i="8"/>
  <c r="B12001" i="8"/>
  <c r="B12045" i="8"/>
  <c r="M317" i="8" l="1"/>
  <c r="L317" i="8"/>
  <c r="E318" i="8"/>
  <c r="A319" i="8"/>
  <c r="F318" i="8"/>
  <c r="D318" i="8"/>
  <c r="B12103" i="8"/>
  <c r="B12209" i="8"/>
  <c r="B12269" i="8"/>
  <c r="B12054" i="8"/>
  <c r="B12151" i="8"/>
  <c r="B12042" i="8"/>
  <c r="B12344" i="8"/>
  <c r="B12012" i="8"/>
  <c r="B12017" i="8"/>
  <c r="B11972" i="8"/>
  <c r="B12336" i="8"/>
  <c r="B12107" i="8"/>
  <c r="B11992" i="8"/>
  <c r="B12869" i="8"/>
  <c r="B12025" i="8"/>
  <c r="B12328" i="8"/>
  <c r="B12081" i="8"/>
  <c r="B11988" i="8"/>
  <c r="B12053" i="8"/>
  <c r="B12073" i="8"/>
  <c r="B12324" i="8"/>
  <c r="B12237" i="8"/>
  <c r="B12039" i="8"/>
  <c r="B11968" i="8"/>
  <c r="B12049" i="8"/>
  <c r="B12083" i="8"/>
  <c r="B12304" i="8"/>
  <c r="B12241" i="8"/>
  <c r="B12099" i="8"/>
  <c r="B11996" i="8"/>
  <c r="B11976" i="8"/>
  <c r="B12104" i="8"/>
  <c r="B11984" i="8"/>
  <c r="B12008" i="8"/>
  <c r="B12021" i="8"/>
  <c r="B12340" i="8"/>
  <c r="B11980" i="8"/>
  <c r="F319" i="8" l="1"/>
  <c r="E319" i="8"/>
  <c r="D319" i="8"/>
  <c r="A320" i="8"/>
  <c r="M318" i="8"/>
  <c r="L318" i="8"/>
  <c r="B12382" i="8"/>
  <c r="B12307" i="8"/>
  <c r="B12378" i="8"/>
  <c r="B12119" i="8"/>
  <c r="B12366" i="8"/>
  <c r="B12006" i="8"/>
  <c r="B12145" i="8"/>
  <c r="B12362" i="8"/>
  <c r="B12059" i="8"/>
  <c r="B12080" i="8"/>
  <c r="B12046" i="8"/>
  <c r="B12014" i="8"/>
  <c r="B12342" i="8"/>
  <c r="B12091" i="8"/>
  <c r="B12063" i="8"/>
  <c r="B12374" i="8"/>
  <c r="B12055" i="8"/>
  <c r="B12247" i="8"/>
  <c r="B12030" i="8"/>
  <c r="B12137" i="8"/>
  <c r="B12142" i="8"/>
  <c r="B12111" i="8"/>
  <c r="B12077" i="8"/>
  <c r="B12189" i="8"/>
  <c r="B12087" i="8"/>
  <c r="B12279" i="8"/>
  <c r="B12010" i="8"/>
  <c r="B12018" i="8"/>
  <c r="B12022" i="8"/>
  <c r="B12034" i="8"/>
  <c r="B12275" i="8"/>
  <c r="B12026" i="8"/>
  <c r="B12907" i="8"/>
  <c r="B12050" i="8"/>
  <c r="B12121" i="8"/>
  <c r="B12092" i="8"/>
  <c r="B12141" i="8"/>
  <c r="E320" i="8" l="1"/>
  <c r="F320" i="8"/>
  <c r="D320" i="8"/>
  <c r="A321" i="8"/>
  <c r="M319" i="8"/>
  <c r="L319" i="8"/>
  <c r="B12183" i="8"/>
  <c r="B12068" i="8"/>
  <c r="B12101" i="8"/>
  <c r="B12084" i="8"/>
  <c r="B12157" i="8"/>
  <c r="B12130" i="8"/>
  <c r="B12072" i="8"/>
  <c r="B12317" i="8"/>
  <c r="B12149" i="8"/>
  <c r="B12285" i="8"/>
  <c r="B12129" i="8"/>
  <c r="B12044" i="8"/>
  <c r="B12416" i="8"/>
  <c r="B12118" i="8"/>
  <c r="B12159" i="8"/>
  <c r="B12060" i="8"/>
  <c r="B12125" i="8"/>
  <c r="B12180" i="8"/>
  <c r="B12093" i="8"/>
  <c r="B12380" i="8"/>
  <c r="B12097" i="8"/>
  <c r="B12404" i="8"/>
  <c r="B12345" i="8"/>
  <c r="B12115" i="8"/>
  <c r="B12313" i="8"/>
  <c r="B12048" i="8"/>
  <c r="B12179" i="8"/>
  <c r="B12227" i="8"/>
  <c r="B12175" i="8"/>
  <c r="B12088" i="8"/>
  <c r="B12064" i="8"/>
  <c r="B12056" i="8"/>
  <c r="B12412" i="8"/>
  <c r="B12052" i="8"/>
  <c r="B12400" i="8"/>
  <c r="B12420" i="8"/>
  <c r="E321" i="8" l="1"/>
  <c r="D321" i="8"/>
  <c r="F321" i="8"/>
  <c r="A322" i="8"/>
  <c r="L320" i="8"/>
  <c r="M320" i="8"/>
  <c r="B12442" i="8"/>
  <c r="B12218" i="8"/>
  <c r="B12167" i="8"/>
  <c r="B12110" i="8"/>
  <c r="B12139" i="8"/>
  <c r="B12265" i="8"/>
  <c r="B12153" i="8"/>
  <c r="B12197" i="8"/>
  <c r="B12438" i="8"/>
  <c r="B12102" i="8"/>
  <c r="B12135" i="8"/>
  <c r="B12163" i="8"/>
  <c r="B12323" i="8"/>
  <c r="B12106" i="8"/>
  <c r="B12156" i="8"/>
  <c r="B12168" i="8"/>
  <c r="B12094" i="8"/>
  <c r="B12098" i="8"/>
  <c r="B12187" i="8"/>
  <c r="B12195" i="8"/>
  <c r="B12217" i="8"/>
  <c r="B12351" i="8"/>
  <c r="B12383" i="8"/>
  <c r="B12131" i="8"/>
  <c r="B12082" i="8"/>
  <c r="B12355" i="8"/>
  <c r="B12122" i="8"/>
  <c r="B12090" i="8"/>
  <c r="B12126" i="8"/>
  <c r="B12086" i="8"/>
  <c r="B12418" i="8"/>
  <c r="B12454" i="8"/>
  <c r="B12458" i="8"/>
  <c r="B12450" i="8"/>
  <c r="B12213" i="8"/>
  <c r="B12221" i="8"/>
  <c r="D322" i="8" l="1"/>
  <c r="F322" i="8"/>
  <c r="E322" i="8"/>
  <c r="A323" i="8"/>
  <c r="L321" i="8"/>
  <c r="M321" i="8"/>
  <c r="B12492" i="8"/>
  <c r="B12148" i="8"/>
  <c r="B12251" i="8"/>
  <c r="B12191" i="8"/>
  <c r="B12456" i="8"/>
  <c r="B12206" i="8"/>
  <c r="B12303" i="8"/>
  <c r="B12233" i="8"/>
  <c r="B12124" i="8"/>
  <c r="B12393" i="8"/>
  <c r="B12421" i="8"/>
  <c r="B12225" i="8"/>
  <c r="B12201" i="8"/>
  <c r="B12140" i="8"/>
  <c r="B12205" i="8"/>
  <c r="B12169" i="8"/>
  <c r="B12361" i="8"/>
  <c r="B12194" i="8"/>
  <c r="B12259" i="8"/>
  <c r="B12160" i="8"/>
  <c r="B12132" i="8"/>
  <c r="B12488" i="8"/>
  <c r="B12496" i="8"/>
  <c r="B12164" i="8"/>
  <c r="B12120" i="8"/>
  <c r="B12389" i="8"/>
  <c r="B12136" i="8"/>
  <c r="B12173" i="8"/>
  <c r="B12476" i="8"/>
  <c r="B12256" i="8"/>
  <c r="B12255" i="8"/>
  <c r="B12235" i="8"/>
  <c r="B12128" i="8"/>
  <c r="B12144" i="8"/>
  <c r="B12177" i="8"/>
  <c r="B12480" i="8"/>
  <c r="D323" i="8" l="1"/>
  <c r="F323" i="8"/>
  <c r="E323" i="8"/>
  <c r="A324" i="8"/>
  <c r="L322" i="8"/>
  <c r="M322" i="8"/>
  <c r="B12211" i="8"/>
  <c r="B12202" i="8"/>
  <c r="B12198" i="8"/>
  <c r="B12207" i="8"/>
  <c r="B12263" i="8"/>
  <c r="B12271" i="8"/>
  <c r="B12215" i="8"/>
  <c r="B12293" i="8"/>
  <c r="B12229" i="8"/>
  <c r="B12294" i="8"/>
  <c r="B12243" i="8"/>
  <c r="B12459" i="8"/>
  <c r="B12273" i="8"/>
  <c r="B12297" i="8"/>
  <c r="B12341" i="8"/>
  <c r="B12289" i="8"/>
  <c r="B12174" i="8"/>
  <c r="B12534" i="8"/>
  <c r="B12182" i="8"/>
  <c r="B12427" i="8"/>
  <c r="B12526" i="8"/>
  <c r="B12178" i="8"/>
  <c r="B12431" i="8"/>
  <c r="B12186" i="8"/>
  <c r="B12518" i="8"/>
  <c r="B12166" i="8"/>
  <c r="B12232" i="8"/>
  <c r="B12244" i="8"/>
  <c r="B12514" i="8"/>
  <c r="B12158" i="8"/>
  <c r="B12170" i="8"/>
  <c r="B12399" i="8"/>
  <c r="B12239" i="8"/>
  <c r="B12162" i="8"/>
  <c r="B12494" i="8"/>
  <c r="B12530" i="8"/>
  <c r="E324" i="8" l="1"/>
  <c r="F324" i="8"/>
  <c r="A325" i="8"/>
  <c r="D324" i="8"/>
  <c r="L323" i="8"/>
  <c r="M323" i="8"/>
  <c r="B12497" i="8"/>
  <c r="B12245" i="8"/>
  <c r="B12282" i="8"/>
  <c r="B12327" i="8"/>
  <c r="B12437" i="8"/>
  <c r="B12204" i="8"/>
  <c r="B12270" i="8"/>
  <c r="B12208" i="8"/>
  <c r="B12281" i="8"/>
  <c r="B12253" i="8"/>
  <c r="B12236" i="8"/>
  <c r="B12564" i="8"/>
  <c r="B12335" i="8"/>
  <c r="B12331" i="8"/>
  <c r="B12568" i="8"/>
  <c r="B12216" i="8"/>
  <c r="B12379" i="8"/>
  <c r="B12532" i="8"/>
  <c r="B12556" i="8"/>
  <c r="B12220" i="8"/>
  <c r="B12200" i="8"/>
  <c r="B12196" i="8"/>
  <c r="B12224" i="8"/>
  <c r="B12465" i="8"/>
  <c r="B12572" i="8"/>
  <c r="B12332" i="8"/>
  <c r="B12309" i="8"/>
  <c r="B12240" i="8"/>
  <c r="B12311" i="8"/>
  <c r="B12267" i="8"/>
  <c r="B12277" i="8"/>
  <c r="B12552" i="8"/>
  <c r="B12469" i="8"/>
  <c r="B12212" i="8"/>
  <c r="B12301" i="8"/>
  <c r="B12249" i="8"/>
  <c r="E325" i="8" l="1"/>
  <c r="D325" i="8"/>
  <c r="F325" i="8"/>
  <c r="A326" i="8"/>
  <c r="M324" i="8"/>
  <c r="L324" i="8"/>
  <c r="B12339" i="8"/>
  <c r="B12347" i="8"/>
  <c r="B12262" i="8"/>
  <c r="B12258" i="8"/>
  <c r="B12254" i="8"/>
  <c r="B12602" i="8"/>
  <c r="B12246" i="8"/>
  <c r="B12590" i="8"/>
  <c r="B12349" i="8"/>
  <c r="B12365" i="8"/>
  <c r="B12250" i="8"/>
  <c r="B12315" i="8"/>
  <c r="B12370" i="8"/>
  <c r="B12594" i="8"/>
  <c r="B12606" i="8"/>
  <c r="B12274" i="8"/>
  <c r="B12308" i="8"/>
  <c r="B12320" i="8"/>
  <c r="B12610" i="8"/>
  <c r="B12234" i="8"/>
  <c r="B12570" i="8"/>
  <c r="B12291" i="8"/>
  <c r="B12242" i="8"/>
  <c r="B12283" i="8"/>
  <c r="B12369" i="8"/>
  <c r="B12287" i="8"/>
  <c r="B12278" i="8"/>
  <c r="B12503" i="8"/>
  <c r="B12238" i="8"/>
  <c r="B12319" i="8"/>
  <c r="B12475" i="8"/>
  <c r="B12535" i="8"/>
  <c r="B12507" i="8"/>
  <c r="B12305" i="8"/>
  <c r="B12417" i="8"/>
  <c r="B12373" i="8"/>
  <c r="A327" i="8" l="1"/>
  <c r="D326" i="8"/>
  <c r="F326" i="8"/>
  <c r="E326" i="8"/>
  <c r="M325" i="8"/>
  <c r="L325" i="8"/>
  <c r="B12346" i="8"/>
  <c r="B12573" i="8"/>
  <c r="B12541" i="8"/>
  <c r="B12321" i="8"/>
  <c r="B12272" i="8"/>
  <c r="B12632" i="8"/>
  <c r="B12353" i="8"/>
  <c r="B12628" i="8"/>
  <c r="B12296" i="8"/>
  <c r="B12455" i="8"/>
  <c r="B12343" i="8"/>
  <c r="B12513" i="8"/>
  <c r="B12316" i="8"/>
  <c r="B12280" i="8"/>
  <c r="B12648" i="8"/>
  <c r="B12408" i="8"/>
  <c r="B12288" i="8"/>
  <c r="B12284" i="8"/>
  <c r="B12300" i="8"/>
  <c r="B12403" i="8"/>
  <c r="B12325" i="8"/>
  <c r="B12640" i="8"/>
  <c r="B12385" i="8"/>
  <c r="B12545" i="8"/>
  <c r="B12357" i="8"/>
  <c r="B12329" i="8"/>
  <c r="B12407" i="8"/>
  <c r="B12358" i="8"/>
  <c r="B12387" i="8"/>
  <c r="B12312" i="8"/>
  <c r="B12411" i="8"/>
  <c r="B12276" i="8"/>
  <c r="B12608" i="8"/>
  <c r="B12644" i="8"/>
  <c r="B12292" i="8"/>
  <c r="B12377" i="8"/>
  <c r="M326" i="8" l="1"/>
  <c r="L326" i="8"/>
  <c r="D327" i="8"/>
  <c r="A328" i="8"/>
  <c r="F327" i="8"/>
  <c r="E327" i="8"/>
  <c r="B12395" i="8"/>
  <c r="B12363" i="8"/>
  <c r="B12338" i="8"/>
  <c r="B12686" i="8"/>
  <c r="B12666" i="8"/>
  <c r="B12359" i="8"/>
  <c r="B12322" i="8"/>
  <c r="B12318" i="8"/>
  <c r="B12391" i="8"/>
  <c r="B12579" i="8"/>
  <c r="B12396" i="8"/>
  <c r="B12441" i="8"/>
  <c r="B12381" i="8"/>
  <c r="B12682" i="8"/>
  <c r="B12583" i="8"/>
  <c r="B12449" i="8"/>
  <c r="B12646" i="8"/>
  <c r="B12350" i="8"/>
  <c r="B12423" i="8"/>
  <c r="B12326" i="8"/>
  <c r="B12354" i="8"/>
  <c r="B12670" i="8"/>
  <c r="B12611" i="8"/>
  <c r="B12445" i="8"/>
  <c r="B12493" i="8"/>
  <c r="B12330" i="8"/>
  <c r="B12415" i="8"/>
  <c r="B12314" i="8"/>
  <c r="B12367" i="8"/>
  <c r="B12678" i="8"/>
  <c r="B12446" i="8"/>
  <c r="B12551" i="8"/>
  <c r="B12334" i="8"/>
  <c r="B12310" i="8"/>
  <c r="B12425" i="8"/>
  <c r="B12384" i="8"/>
  <c r="L327" i="8" l="1"/>
  <c r="M327" i="8"/>
  <c r="E328" i="8"/>
  <c r="F328" i="8"/>
  <c r="D328" i="8"/>
  <c r="A329" i="8"/>
  <c r="B12483" i="8"/>
  <c r="B12364" i="8"/>
  <c r="B12388" i="8"/>
  <c r="B12720" i="8"/>
  <c r="B12360" i="8"/>
  <c r="B12724" i="8"/>
  <c r="B12419" i="8"/>
  <c r="B12684" i="8"/>
  <c r="B12617" i="8"/>
  <c r="B12397" i="8"/>
  <c r="B12376" i="8"/>
  <c r="B12487" i="8"/>
  <c r="B12479" i="8"/>
  <c r="B12352" i="8"/>
  <c r="B12453" i="8"/>
  <c r="B12429" i="8"/>
  <c r="B12704" i="8"/>
  <c r="B12401" i="8"/>
  <c r="B12716" i="8"/>
  <c r="B12531" i="8"/>
  <c r="B12434" i="8"/>
  <c r="B12463" i="8"/>
  <c r="B12484" i="8"/>
  <c r="B12348" i="8"/>
  <c r="B12649" i="8"/>
  <c r="B12372" i="8"/>
  <c r="B12368" i="8"/>
  <c r="B12708" i="8"/>
  <c r="B12422" i="8"/>
  <c r="B12589" i="8"/>
  <c r="B12405" i="8"/>
  <c r="B12392" i="8"/>
  <c r="B12461" i="8"/>
  <c r="B12621" i="8"/>
  <c r="B12356" i="8"/>
  <c r="B12433" i="8"/>
  <c r="A330" i="8" l="1"/>
  <c r="D329" i="8"/>
  <c r="E329" i="8"/>
  <c r="F329" i="8"/>
  <c r="L328" i="8"/>
  <c r="M328" i="8"/>
  <c r="B12443" i="8"/>
  <c r="B12467" i="8"/>
  <c r="B12722" i="8"/>
  <c r="B12758" i="8"/>
  <c r="B12406" i="8"/>
  <c r="B12627" i="8"/>
  <c r="B12754" i="8"/>
  <c r="B12491" i="8"/>
  <c r="B12414" i="8"/>
  <c r="B12762" i="8"/>
  <c r="B12426" i="8"/>
  <c r="B12525" i="8"/>
  <c r="B12501" i="8"/>
  <c r="B12659" i="8"/>
  <c r="B12499" i="8"/>
  <c r="B12687" i="8"/>
  <c r="B12439" i="8"/>
  <c r="B12390" i="8"/>
  <c r="B12435" i="8"/>
  <c r="B12398" i="8"/>
  <c r="B12402" i="8"/>
  <c r="B12410" i="8"/>
  <c r="B12460" i="8"/>
  <c r="B12457" i="8"/>
  <c r="B12522" i="8"/>
  <c r="B12471" i="8"/>
  <c r="B12430" i="8"/>
  <c r="B12746" i="8"/>
  <c r="B12386" i="8"/>
  <c r="B12742" i="8"/>
  <c r="B12655" i="8"/>
  <c r="B12394" i="8"/>
  <c r="B12569" i="8"/>
  <c r="B12472" i="8"/>
  <c r="B12517" i="8"/>
  <c r="B12521" i="8"/>
  <c r="M329" i="8" l="1"/>
  <c r="L329" i="8"/>
  <c r="E330" i="8"/>
  <c r="F330" i="8"/>
  <c r="D330" i="8"/>
  <c r="A331" i="8"/>
  <c r="B12555" i="8"/>
  <c r="B12424" i="8"/>
  <c r="B12560" i="8"/>
  <c r="B12440" i="8"/>
  <c r="B12477" i="8"/>
  <c r="B12697" i="8"/>
  <c r="B12800" i="8"/>
  <c r="B12665" i="8"/>
  <c r="B12760" i="8"/>
  <c r="B12780" i="8"/>
  <c r="B12448" i="8"/>
  <c r="B12537" i="8"/>
  <c r="B12464" i="8"/>
  <c r="B12510" i="8"/>
  <c r="B12495" i="8"/>
  <c r="B12539" i="8"/>
  <c r="B12784" i="8"/>
  <c r="B12436" i="8"/>
  <c r="B12452" i="8"/>
  <c r="B12444" i="8"/>
  <c r="B12505" i="8"/>
  <c r="B12432" i="8"/>
  <c r="B12509" i="8"/>
  <c r="B12428" i="8"/>
  <c r="B12792" i="8"/>
  <c r="B12559" i="8"/>
  <c r="B12498" i="8"/>
  <c r="B12563" i="8"/>
  <c r="B12607" i="8"/>
  <c r="B12693" i="8"/>
  <c r="B12468" i="8"/>
  <c r="B12473" i="8"/>
  <c r="B12725" i="8"/>
  <c r="B12529" i="8"/>
  <c r="B12796" i="8"/>
  <c r="B12481" i="8"/>
  <c r="E331" i="8" l="1"/>
  <c r="D331" i="8"/>
  <c r="F331" i="8"/>
  <c r="A332" i="8"/>
  <c r="M330" i="8"/>
  <c r="L330" i="8"/>
  <c r="B12830" i="8"/>
  <c r="B12543" i="8"/>
  <c r="B12822" i="8"/>
  <c r="B12818" i="8"/>
  <c r="B12735" i="8"/>
  <c r="B12462" i="8"/>
  <c r="B12834" i="8"/>
  <c r="B12506" i="8"/>
  <c r="B12548" i="8"/>
  <c r="B12567" i="8"/>
  <c r="B12731" i="8"/>
  <c r="B12466" i="8"/>
  <c r="B12482" i="8"/>
  <c r="B12502" i="8"/>
  <c r="B12798" i="8"/>
  <c r="B12515" i="8"/>
  <c r="B12577" i="8"/>
  <c r="B12547" i="8"/>
  <c r="B12490" i="8"/>
  <c r="B12575" i="8"/>
  <c r="B12703" i="8"/>
  <c r="B12478" i="8"/>
  <c r="B12763" i="8"/>
  <c r="B12536" i="8"/>
  <c r="B12645" i="8"/>
  <c r="B12519" i="8"/>
  <c r="B12511" i="8"/>
  <c r="B12470" i="8"/>
  <c r="B12474" i="8"/>
  <c r="B12486" i="8"/>
  <c r="B12838" i="8"/>
  <c r="B12598" i="8"/>
  <c r="B12601" i="8"/>
  <c r="B12597" i="8"/>
  <c r="B12533" i="8"/>
  <c r="B12593" i="8"/>
  <c r="F332" i="8" l="1"/>
  <c r="A333" i="8"/>
  <c r="E332" i="8"/>
  <c r="D332" i="8"/>
  <c r="M331" i="8"/>
  <c r="L331" i="8"/>
  <c r="B12613" i="8"/>
  <c r="B12836" i="8"/>
  <c r="B12769" i="8"/>
  <c r="B12544" i="8"/>
  <c r="B12856" i="8"/>
  <c r="B12571" i="8"/>
  <c r="B12615" i="8"/>
  <c r="B12876" i="8"/>
  <c r="B12549" i="8"/>
  <c r="B12635" i="8"/>
  <c r="B12540" i="8"/>
  <c r="B12605" i="8"/>
  <c r="B12872" i="8"/>
  <c r="B12860" i="8"/>
  <c r="B12639" i="8"/>
  <c r="B12683" i="8"/>
  <c r="B12586" i="8"/>
  <c r="B12557" i="8"/>
  <c r="B12512" i="8"/>
  <c r="B12516" i="8"/>
  <c r="B12528" i="8"/>
  <c r="B12520" i="8"/>
  <c r="B12500" i="8"/>
  <c r="B12581" i="8"/>
  <c r="B12524" i="8"/>
  <c r="B12631" i="8"/>
  <c r="B12574" i="8"/>
  <c r="B12801" i="8"/>
  <c r="B12636" i="8"/>
  <c r="B12508" i="8"/>
  <c r="B12741" i="8"/>
  <c r="B12585" i="8"/>
  <c r="B12553" i="8"/>
  <c r="B12504" i="8"/>
  <c r="B12773" i="8"/>
  <c r="B12868" i="8"/>
  <c r="M332" i="8" l="1"/>
  <c r="L332" i="8"/>
  <c r="E333" i="8"/>
  <c r="A334" i="8"/>
  <c r="F333" i="8"/>
  <c r="D333" i="8"/>
  <c r="B12914" i="8"/>
  <c r="B12779" i="8"/>
  <c r="B12538" i="8"/>
  <c r="B12550" i="8"/>
  <c r="B12643" i="8"/>
  <c r="B12807" i="8"/>
  <c r="B12612" i="8"/>
  <c r="B12721" i="8"/>
  <c r="B12653" i="8"/>
  <c r="B12623" i="8"/>
  <c r="B12554" i="8"/>
  <c r="B12910" i="8"/>
  <c r="B12542" i="8"/>
  <c r="B12546" i="8"/>
  <c r="B12558" i="8"/>
  <c r="B12595" i="8"/>
  <c r="B12578" i="8"/>
  <c r="B12874" i="8"/>
  <c r="B12811" i="8"/>
  <c r="B12619" i="8"/>
  <c r="B12582" i="8"/>
  <c r="B12669" i="8"/>
  <c r="B12677" i="8"/>
  <c r="B12673" i="8"/>
  <c r="B12609" i="8"/>
  <c r="B12906" i="8"/>
  <c r="B12591" i="8"/>
  <c r="B12674" i="8"/>
  <c r="B12562" i="8"/>
  <c r="B12566" i="8"/>
  <c r="B12898" i="8"/>
  <c r="B12587" i="8"/>
  <c r="B12894" i="8"/>
  <c r="B12651" i="8"/>
  <c r="B12839" i="8"/>
  <c r="B12624" i="8"/>
  <c r="F334" i="8" l="1"/>
  <c r="D334" i="8"/>
  <c r="E334" i="8"/>
  <c r="A335" i="8"/>
  <c r="M333" i="8"/>
  <c r="L333" i="8"/>
  <c r="B12650" i="8"/>
  <c r="B12592" i="8"/>
  <c r="B12588" i="8"/>
  <c r="B12600" i="8"/>
  <c r="B12712" i="8"/>
  <c r="B12912" i="8"/>
  <c r="B12584" i="8"/>
  <c r="B12661" i="8"/>
  <c r="B12845" i="8"/>
  <c r="B12576" i="8"/>
  <c r="B12689" i="8"/>
  <c r="B12711" i="8"/>
  <c r="B12691" i="8"/>
  <c r="B12629" i="8"/>
  <c r="B12620" i="8"/>
  <c r="B12616" i="8"/>
  <c r="B12580" i="8"/>
  <c r="B12817" i="8"/>
  <c r="B12877" i="8"/>
  <c r="B12596" i="8"/>
  <c r="B12647" i="8"/>
  <c r="B12662" i="8"/>
  <c r="B12759" i="8"/>
  <c r="B12707" i="8"/>
  <c r="B12849" i="8"/>
  <c r="B12715" i="8"/>
  <c r="B12625" i="8"/>
  <c r="B12604" i="8"/>
  <c r="B12657" i="8"/>
  <c r="B12633" i="8"/>
  <c r="B12681" i="8"/>
  <c r="D335" i="8" l="1"/>
  <c r="A336" i="8"/>
  <c r="F335" i="8"/>
  <c r="E335" i="8"/>
  <c r="M334" i="8"/>
  <c r="L334" i="8"/>
  <c r="B12915" i="8"/>
  <c r="B12654" i="8"/>
  <c r="B12727" i="8"/>
  <c r="B12622" i="8"/>
  <c r="B12638" i="8"/>
  <c r="B12797" i="8"/>
  <c r="B12658" i="8"/>
  <c r="B12614" i="8"/>
  <c r="B12626" i="8"/>
  <c r="B12700" i="8"/>
  <c r="B12671" i="8"/>
  <c r="B12663" i="8"/>
  <c r="B12887" i="8"/>
  <c r="B12855" i="8"/>
  <c r="B12667" i="8"/>
  <c r="B12883" i="8"/>
  <c r="B12630" i="8"/>
  <c r="B12719" i="8"/>
  <c r="B12685" i="8"/>
  <c r="B12729" i="8"/>
  <c r="B12642" i="8"/>
  <c r="B12695" i="8"/>
  <c r="B12634" i="8"/>
  <c r="B12618" i="8"/>
  <c r="B12699" i="8"/>
  <c r="B12750" i="8"/>
  <c r="B12753" i="8"/>
  <c r="B12745" i="8"/>
  <c r="B12749" i="8"/>
  <c r="B12688" i="8"/>
  <c r="M335" i="8" l="1"/>
  <c r="L335" i="8"/>
  <c r="A337" i="8"/>
  <c r="E336" i="8"/>
  <c r="D336" i="8"/>
  <c r="F336" i="8"/>
  <c r="B12672" i="8"/>
  <c r="B12893" i="8"/>
  <c r="B12652" i="8"/>
  <c r="B12676" i="8"/>
  <c r="B12692" i="8"/>
  <c r="B12788" i="8"/>
  <c r="B12757" i="8"/>
  <c r="B12783" i="8"/>
  <c r="B12723" i="8"/>
  <c r="B12696" i="8"/>
  <c r="B12660" i="8"/>
  <c r="B12787" i="8"/>
  <c r="B12767" i="8"/>
  <c r="B12737" i="8"/>
  <c r="B12733" i="8"/>
  <c r="B12668" i="8"/>
  <c r="B12925" i="8"/>
  <c r="B12921" i="8"/>
  <c r="B12701" i="8"/>
  <c r="B12664" i="8"/>
  <c r="B12835" i="8"/>
  <c r="B12765" i="8"/>
  <c r="B12791" i="8"/>
  <c r="B12656" i="8"/>
  <c r="B12680" i="8"/>
  <c r="B12705" i="8"/>
  <c r="B12709" i="8"/>
  <c r="B12726" i="8"/>
  <c r="B12738" i="8"/>
  <c r="M336" i="8" l="1"/>
  <c r="L336" i="8"/>
  <c r="E337" i="8"/>
  <c r="F337" i="8"/>
  <c r="A338" i="8"/>
  <c r="D337" i="8"/>
  <c r="B12803" i="8"/>
  <c r="B12702" i="8"/>
  <c r="B12775" i="8"/>
  <c r="B12714" i="8"/>
  <c r="B12821" i="8"/>
  <c r="B12739" i="8"/>
  <c r="B12698" i="8"/>
  <c r="B12795" i="8"/>
  <c r="B12690" i="8"/>
  <c r="B12805" i="8"/>
  <c r="B12706" i="8"/>
  <c r="B12734" i="8"/>
  <c r="B12826" i="8"/>
  <c r="B12825" i="8"/>
  <c r="B12718" i="8"/>
  <c r="B12694" i="8"/>
  <c r="B12776" i="8"/>
  <c r="B12743" i="8"/>
  <c r="B12771" i="8"/>
  <c r="B12730" i="8"/>
  <c r="B12710" i="8"/>
  <c r="B12747" i="8"/>
  <c r="B12764" i="8"/>
  <c r="B12829" i="8"/>
  <c r="B12873" i="8"/>
  <c r="B12761" i="8"/>
  <c r="D338" i="8" l="1"/>
  <c r="E338" i="8"/>
  <c r="F338" i="8"/>
  <c r="A339" i="8"/>
  <c r="L337" i="8"/>
  <c r="M337" i="8"/>
  <c r="B12785" i="8"/>
  <c r="B12809" i="8"/>
  <c r="B12732" i="8"/>
  <c r="B12728" i="8"/>
  <c r="B12777" i="8"/>
  <c r="B12752" i="8"/>
  <c r="B12740" i="8"/>
  <c r="B12841" i="8"/>
  <c r="B12833" i="8"/>
  <c r="B12867" i="8"/>
  <c r="B12911" i="8"/>
  <c r="B12756" i="8"/>
  <c r="B12781" i="8"/>
  <c r="B12772" i="8"/>
  <c r="B12736" i="8"/>
  <c r="B12813" i="8"/>
  <c r="B12748" i="8"/>
  <c r="B12802" i="8"/>
  <c r="B12814" i="8"/>
  <c r="B12863" i="8"/>
  <c r="B12843" i="8"/>
  <c r="B12859" i="8"/>
  <c r="B12799" i="8"/>
  <c r="B12864" i="8"/>
  <c r="B12768" i="8"/>
  <c r="B12744" i="8"/>
  <c r="E339" i="8" l="1"/>
  <c r="D339" i="8"/>
  <c r="F339" i="8"/>
  <c r="A340" i="8"/>
  <c r="L338" i="8"/>
  <c r="M338" i="8"/>
  <c r="B12774" i="8"/>
  <c r="B12840" i="8"/>
  <c r="B12794" i="8"/>
  <c r="B12815" i="8"/>
  <c r="B12770" i="8"/>
  <c r="B12790" i="8"/>
  <c r="B12897" i="8"/>
  <c r="B12806" i="8"/>
  <c r="B12786" i="8"/>
  <c r="B12881" i="8"/>
  <c r="B12905" i="8"/>
  <c r="B12810" i="8"/>
  <c r="B12871" i="8"/>
  <c r="B12766" i="8"/>
  <c r="B12847" i="8"/>
  <c r="B12879" i="8"/>
  <c r="B12782" i="8"/>
  <c r="B12851" i="8"/>
  <c r="B12778" i="8"/>
  <c r="B12823" i="8"/>
  <c r="B12819" i="8"/>
  <c r="B12902" i="8"/>
  <c r="B12901" i="8"/>
  <c r="B12837" i="8"/>
  <c r="B12852" i="8"/>
  <c r="E340" i="8" l="1"/>
  <c r="F340" i="8"/>
  <c r="D340" i="8"/>
  <c r="A341" i="8"/>
  <c r="M339" i="8"/>
  <c r="L339" i="8"/>
  <c r="B12804" i="8"/>
  <c r="B12844" i="8"/>
  <c r="B12878" i="8"/>
  <c r="B12816" i="8"/>
  <c r="B12889" i="8"/>
  <c r="B12909" i="8"/>
  <c r="B12808" i="8"/>
  <c r="B12890" i="8"/>
  <c r="B12857" i="8"/>
  <c r="B12875" i="8"/>
  <c r="B12919" i="8"/>
  <c r="B12820" i="8"/>
  <c r="B12917" i="8"/>
  <c r="B12848" i="8"/>
  <c r="B12853" i="8"/>
  <c r="B12812" i="8"/>
  <c r="B12861" i="8"/>
  <c r="B12885" i="8"/>
  <c r="B12824" i="8"/>
  <c r="B12828" i="8"/>
  <c r="B12832" i="8"/>
  <c r="E341" i="8" l="1"/>
  <c r="F341" i="8"/>
  <c r="D341" i="8"/>
  <c r="A342" i="8"/>
  <c r="M340" i="8"/>
  <c r="L340" i="8"/>
  <c r="B12923" i="8"/>
  <c r="B12895" i="8"/>
  <c r="B12842" i="8"/>
  <c r="B12866" i="8"/>
  <c r="B12858" i="8"/>
  <c r="B12854" i="8"/>
  <c r="B12850" i="8"/>
  <c r="B12862" i="8"/>
  <c r="B12882" i="8"/>
  <c r="B12916" i="8"/>
  <c r="B12891" i="8"/>
  <c r="B12846" i="8"/>
  <c r="B12870" i="8"/>
  <c r="B12899" i="8"/>
  <c r="B12886" i="8"/>
  <c r="B12913" i="8"/>
  <c r="A343" i="8" l="1"/>
  <c r="D342" i="8"/>
  <c r="E342" i="8"/>
  <c r="F342" i="8"/>
  <c r="M341" i="8"/>
  <c r="L341" i="8"/>
  <c r="B12880" i="8"/>
  <c r="B12884" i="8"/>
  <c r="B12900" i="8"/>
  <c r="B12924" i="8"/>
  <c r="B12896" i="8"/>
  <c r="B12908" i="8"/>
  <c r="B12920" i="8"/>
  <c r="B12888" i="8"/>
  <c r="B12892" i="8"/>
  <c r="B12904" i="8"/>
  <c r="M342" i="8" l="1"/>
  <c r="L342" i="8"/>
  <c r="F343" i="8"/>
  <c r="A344" i="8"/>
  <c r="E343" i="8"/>
  <c r="D343" i="8"/>
  <c r="B12918" i="8"/>
  <c r="B12922" i="8"/>
  <c r="B12926" i="8"/>
  <c r="M343" i="8" l="1"/>
  <c r="L343" i="8"/>
  <c r="E344" i="8"/>
  <c r="F344" i="8"/>
  <c r="D344" i="8"/>
  <c r="A345" i="8"/>
  <c r="L344" i="8" l="1"/>
  <c r="M344" i="8"/>
  <c r="D345" i="8"/>
  <c r="E345" i="8"/>
  <c r="F345" i="8"/>
  <c r="A346" i="8"/>
  <c r="D346" i="8" l="1"/>
  <c r="E346" i="8"/>
  <c r="F346" i="8"/>
  <c r="A347" i="8"/>
  <c r="M345" i="8"/>
  <c r="L345" i="8"/>
  <c r="F347" i="8" l="1"/>
  <c r="A348" i="8"/>
  <c r="E347" i="8"/>
  <c r="D347" i="8"/>
  <c r="M346" i="8"/>
  <c r="L346" i="8"/>
  <c r="M347" i="8" l="1"/>
  <c r="L347" i="8"/>
  <c r="D348" i="8"/>
  <c r="A349" i="8"/>
  <c r="F348" i="8"/>
  <c r="E348" i="8"/>
  <c r="A350" i="8" l="1"/>
  <c r="D349" i="8"/>
  <c r="F349" i="8"/>
  <c r="E349" i="8"/>
  <c r="L348" i="8"/>
  <c r="M348" i="8"/>
  <c r="L349" i="8" l="1"/>
  <c r="M349" i="8"/>
  <c r="E350" i="8"/>
  <c r="D350" i="8"/>
  <c r="A351" i="8"/>
  <c r="F350" i="8"/>
  <c r="A352" i="8" l="1"/>
  <c r="D351" i="8"/>
  <c r="E351" i="8"/>
  <c r="F351" i="8"/>
  <c r="M350" i="8"/>
  <c r="L350" i="8"/>
  <c r="L351" i="8" l="1"/>
  <c r="M351" i="8"/>
  <c r="E352" i="8"/>
  <c r="F352" i="8"/>
  <c r="A353" i="8"/>
  <c r="D352" i="8"/>
  <c r="D353" i="8" l="1"/>
  <c r="A354" i="8"/>
  <c r="F353" i="8"/>
  <c r="E353" i="8"/>
  <c r="L352" i="8"/>
  <c r="M352" i="8"/>
  <c r="M353" i="8" l="1"/>
  <c r="L353" i="8"/>
  <c r="E354" i="8"/>
  <c r="F354" i="8"/>
  <c r="A355" i="8"/>
  <c r="D354" i="8"/>
  <c r="D355" i="8" l="1"/>
  <c r="E355" i="8"/>
  <c r="F355" i="8"/>
  <c r="A356" i="8"/>
  <c r="M354" i="8"/>
  <c r="L354" i="8"/>
  <c r="D356" i="8" l="1"/>
  <c r="F356" i="8"/>
  <c r="E356" i="8"/>
  <c r="A357" i="8"/>
  <c r="M355" i="8"/>
  <c r="L355" i="8"/>
  <c r="F357" i="8" l="1"/>
  <c r="A358" i="8"/>
  <c r="D357" i="8"/>
  <c r="E357" i="8"/>
  <c r="L356" i="8"/>
  <c r="M356" i="8"/>
  <c r="M357" i="8" l="1"/>
  <c r="L357" i="8"/>
  <c r="D358" i="8"/>
  <c r="A359" i="8"/>
  <c r="E358" i="8"/>
  <c r="F358" i="8"/>
  <c r="E359" i="8" l="1"/>
  <c r="D359" i="8"/>
  <c r="F359" i="8"/>
  <c r="A360" i="8"/>
  <c r="M358" i="8"/>
  <c r="L358" i="8"/>
  <c r="E360" i="8" l="1"/>
  <c r="A361" i="8"/>
  <c r="D360" i="8"/>
  <c r="F360" i="8"/>
  <c r="M359" i="8"/>
  <c r="L359" i="8"/>
  <c r="D361" i="8" l="1"/>
  <c r="A362" i="8"/>
  <c r="E361" i="8"/>
  <c r="F361" i="8"/>
  <c r="L360" i="8"/>
  <c r="M360" i="8"/>
  <c r="M361" i="8" l="1"/>
  <c r="L361" i="8"/>
  <c r="D362" i="8"/>
  <c r="E362" i="8"/>
  <c r="F362" i="8"/>
  <c r="A363" i="8"/>
  <c r="M362" i="8" l="1"/>
  <c r="L362" i="8"/>
  <c r="D363" i="8"/>
  <c r="E363" i="8"/>
  <c r="A364" i="8"/>
  <c r="F363" i="8"/>
  <c r="D364" i="8" l="1"/>
  <c r="F364" i="8"/>
  <c r="A365" i="8"/>
  <c r="E364" i="8"/>
  <c r="M363" i="8"/>
  <c r="L363" i="8"/>
  <c r="L364" i="8" l="1"/>
  <c r="M364" i="8"/>
  <c r="D365" i="8"/>
  <c r="E365" i="8"/>
  <c r="F365" i="8"/>
  <c r="A366" i="8"/>
  <c r="L365" i="8" l="1"/>
  <c r="M365" i="8"/>
  <c r="D366" i="8"/>
  <c r="A367" i="8"/>
  <c r="E366" i="8"/>
  <c r="F366" i="8"/>
  <c r="M366" i="8" l="1"/>
  <c r="L366" i="8"/>
  <c r="F367" i="8"/>
  <c r="D367" i="8"/>
  <c r="A368" i="8"/>
  <c r="E367" i="8"/>
  <c r="M367" i="8" l="1"/>
  <c r="L367" i="8"/>
  <c r="D368" i="8"/>
  <c r="F368" i="8"/>
  <c r="E368" i="8"/>
  <c r="A369" i="8"/>
  <c r="D369" i="8" l="1"/>
  <c r="A370" i="8"/>
  <c r="F369" i="8"/>
  <c r="E369" i="8"/>
  <c r="M368" i="8"/>
  <c r="L368" i="8"/>
  <c r="M369" i="8" l="1"/>
  <c r="L369" i="8"/>
  <c r="D370" i="8"/>
  <c r="A371" i="8"/>
  <c r="E370" i="8"/>
  <c r="F370" i="8"/>
  <c r="M370" i="8" l="1"/>
  <c r="L370" i="8"/>
  <c r="E371" i="8"/>
  <c r="F371" i="8"/>
  <c r="A372" i="8"/>
  <c r="D371" i="8"/>
  <c r="F372" i="8" l="1"/>
  <c r="E372" i="8"/>
  <c r="D372" i="8"/>
  <c r="A373" i="8"/>
  <c r="M371" i="8"/>
  <c r="L371" i="8"/>
  <c r="E373" i="8" l="1"/>
  <c r="A374" i="8"/>
  <c r="F373" i="8"/>
  <c r="D373" i="8"/>
  <c r="M372" i="8"/>
  <c r="L372" i="8"/>
  <c r="D374" i="8" l="1"/>
  <c r="A375" i="8"/>
  <c r="F374" i="8"/>
  <c r="E374" i="8"/>
  <c r="L373" i="8"/>
  <c r="M373" i="8"/>
  <c r="M374" i="8" l="1"/>
  <c r="L374" i="8"/>
  <c r="E375" i="8"/>
  <c r="F375" i="8"/>
  <c r="D375" i="8"/>
  <c r="A376" i="8"/>
  <c r="E376" i="8" l="1"/>
  <c r="F376" i="8"/>
  <c r="D376" i="8"/>
  <c r="A377" i="8"/>
  <c r="M375" i="8"/>
  <c r="L375" i="8"/>
  <c r="F377" i="8" l="1"/>
  <c r="A378" i="8"/>
  <c r="D377" i="8"/>
  <c r="E377" i="8"/>
  <c r="L376" i="8"/>
  <c r="M376" i="8"/>
  <c r="L377" i="8" l="1"/>
  <c r="M377" i="8"/>
  <c r="D378" i="8"/>
  <c r="E378" i="8"/>
  <c r="F378" i="8"/>
  <c r="A379" i="8"/>
  <c r="A380" i="8" l="1"/>
  <c r="E379" i="8"/>
  <c r="D379" i="8"/>
  <c r="F379" i="8"/>
  <c r="L378" i="8"/>
  <c r="M378" i="8"/>
  <c r="M379" i="8" l="1"/>
  <c r="L379" i="8"/>
  <c r="F380" i="8"/>
  <c r="D380" i="8"/>
  <c r="E380" i="8"/>
  <c r="A381" i="8"/>
  <c r="D381" i="8" l="1"/>
  <c r="E381" i="8"/>
  <c r="F381" i="8"/>
  <c r="A382" i="8"/>
  <c r="L380" i="8"/>
  <c r="M380" i="8"/>
  <c r="A383" i="8" l="1"/>
  <c r="E382" i="8"/>
  <c r="D382" i="8"/>
  <c r="F382" i="8"/>
  <c r="M381" i="8"/>
  <c r="L381" i="8"/>
  <c r="L382" i="8" l="1"/>
  <c r="M382" i="8"/>
  <c r="A384" i="8"/>
  <c r="D383" i="8"/>
  <c r="E383" i="8"/>
  <c r="F383" i="8"/>
  <c r="E384" i="8" l="1"/>
  <c r="F384" i="8"/>
  <c r="D384" i="8"/>
  <c r="A385" i="8"/>
  <c r="M383" i="8"/>
  <c r="L383" i="8"/>
  <c r="E385" i="8" l="1"/>
  <c r="F385" i="8"/>
  <c r="A386" i="8"/>
  <c r="D385" i="8"/>
  <c r="L384" i="8"/>
  <c r="M384" i="8"/>
  <c r="A387" i="8" l="1"/>
  <c r="D386" i="8"/>
  <c r="E386" i="8"/>
  <c r="F386" i="8"/>
  <c r="M385" i="8"/>
  <c r="L385" i="8"/>
  <c r="M386" i="8" l="1"/>
  <c r="L386" i="8"/>
  <c r="A388" i="8"/>
  <c r="D387" i="8"/>
  <c r="E387" i="8"/>
  <c r="F387" i="8"/>
  <c r="L387" i="8" l="1"/>
  <c r="M387" i="8"/>
  <c r="F388" i="8"/>
  <c r="D388" i="8"/>
  <c r="E388" i="8"/>
  <c r="A389" i="8"/>
  <c r="D389" i="8" l="1"/>
  <c r="E389" i="8"/>
  <c r="A390" i="8"/>
  <c r="F389" i="8"/>
  <c r="M388" i="8"/>
  <c r="L388" i="8"/>
  <c r="D390" i="8" l="1"/>
  <c r="F390" i="8"/>
  <c r="E390" i="8"/>
  <c r="A391" i="8"/>
  <c r="L389" i="8"/>
  <c r="M389" i="8"/>
  <c r="D391" i="8" l="1"/>
  <c r="E391" i="8"/>
  <c r="F391" i="8"/>
  <c r="A392" i="8"/>
  <c r="M390" i="8"/>
  <c r="L390" i="8"/>
  <c r="A393" i="8" l="1"/>
  <c r="E392" i="8"/>
  <c r="F392" i="8"/>
  <c r="D392" i="8"/>
  <c r="M391" i="8"/>
  <c r="L391" i="8"/>
  <c r="M392" i="8" l="1"/>
  <c r="L392" i="8"/>
  <c r="E393" i="8"/>
  <c r="A394" i="8"/>
  <c r="F393" i="8"/>
  <c r="D393" i="8"/>
  <c r="D394" i="8" l="1"/>
  <c r="E394" i="8"/>
  <c r="F394" i="8"/>
  <c r="A395" i="8"/>
  <c r="M393" i="8"/>
  <c r="L393" i="8"/>
  <c r="D395" i="8" l="1"/>
  <c r="E395" i="8"/>
  <c r="F395" i="8"/>
  <c r="A396" i="8"/>
  <c r="M394" i="8"/>
  <c r="L394" i="8"/>
  <c r="A397" i="8" l="1"/>
  <c r="E396" i="8"/>
  <c r="F396" i="8"/>
  <c r="D396" i="8"/>
  <c r="M395" i="8"/>
  <c r="L395" i="8"/>
  <c r="L396" i="8" l="1"/>
  <c r="M396" i="8"/>
  <c r="E397" i="8"/>
  <c r="A398" i="8"/>
  <c r="F397" i="8"/>
  <c r="D397" i="8"/>
  <c r="D398" i="8" l="1"/>
  <c r="E398" i="8"/>
  <c r="F398" i="8"/>
  <c r="A399" i="8"/>
  <c r="M397" i="8"/>
  <c r="L397" i="8"/>
  <c r="D399" i="8" l="1"/>
  <c r="E399" i="8"/>
  <c r="F399" i="8"/>
  <c r="A400" i="8"/>
  <c r="L398" i="8"/>
  <c r="M398" i="8"/>
  <c r="D400" i="8" l="1"/>
  <c r="E400" i="8"/>
  <c r="A401" i="8"/>
  <c r="F400" i="8"/>
  <c r="M399" i="8"/>
  <c r="L399" i="8"/>
  <c r="D401" i="8" l="1"/>
  <c r="A402" i="8"/>
  <c r="E401" i="8"/>
  <c r="F401" i="8"/>
  <c r="M400" i="8"/>
  <c r="L400" i="8"/>
  <c r="L401" i="8" l="1"/>
  <c r="M401" i="8"/>
  <c r="A403" i="8"/>
  <c r="D402" i="8"/>
  <c r="E402" i="8"/>
  <c r="F402" i="8"/>
  <c r="L402" i="8" l="1"/>
  <c r="M402" i="8"/>
  <c r="A404" i="8"/>
  <c r="D403" i="8"/>
  <c r="F403" i="8"/>
  <c r="E403" i="8"/>
  <c r="F404" i="8" l="1"/>
  <c r="D404" i="8"/>
  <c r="E404" i="8"/>
  <c r="A405" i="8"/>
  <c r="M403" i="8"/>
  <c r="L403" i="8"/>
  <c r="E405" i="8" l="1"/>
  <c r="F405" i="8"/>
  <c r="D405" i="8"/>
  <c r="A406" i="8"/>
  <c r="M404" i="8"/>
  <c r="L404" i="8"/>
  <c r="D406" i="8" l="1"/>
  <c r="E406" i="8"/>
  <c r="F406" i="8"/>
  <c r="A407" i="8"/>
  <c r="M405" i="8"/>
  <c r="L405" i="8"/>
  <c r="D407" i="8" l="1"/>
  <c r="E407" i="8"/>
  <c r="A408" i="8"/>
  <c r="F407" i="8"/>
  <c r="L406" i="8"/>
  <c r="M406" i="8"/>
  <c r="F408" i="8" l="1"/>
  <c r="D408" i="8"/>
  <c r="E408" i="8"/>
  <c r="A409" i="8"/>
  <c r="M407" i="8"/>
  <c r="L407" i="8"/>
  <c r="F409" i="8" l="1"/>
  <c r="D409" i="8"/>
  <c r="A410" i="8"/>
  <c r="E409" i="8"/>
  <c r="M408" i="8"/>
  <c r="L408" i="8"/>
  <c r="L409" i="8" l="1"/>
  <c r="M409" i="8"/>
  <c r="F410" i="8"/>
  <c r="A411" i="8"/>
  <c r="E410" i="8"/>
  <c r="D410" i="8"/>
  <c r="M410" i="8" l="1"/>
  <c r="L410" i="8"/>
  <c r="F411" i="8"/>
  <c r="A412" i="8"/>
  <c r="D411" i="8"/>
  <c r="E411" i="8"/>
  <c r="M411" i="8" l="1"/>
  <c r="L411" i="8"/>
  <c r="F412" i="8"/>
  <c r="A413" i="8"/>
  <c r="D412" i="8"/>
  <c r="E412" i="8"/>
  <c r="M412" i="8" l="1"/>
  <c r="L412" i="8"/>
  <c r="E413" i="8"/>
  <c r="F413" i="8"/>
  <c r="D413" i="8"/>
  <c r="A414" i="8"/>
  <c r="F414" i="8" l="1"/>
  <c r="A415" i="8"/>
  <c r="E414" i="8"/>
  <c r="D414" i="8"/>
  <c r="M413" i="8"/>
  <c r="L413" i="8"/>
  <c r="M414" i="8" l="1"/>
  <c r="L414" i="8"/>
  <c r="F415" i="8"/>
  <c r="D415" i="8"/>
  <c r="A416" i="8"/>
  <c r="E415" i="8"/>
  <c r="E416" i="8" l="1"/>
  <c r="A417" i="8"/>
  <c r="D416" i="8"/>
  <c r="F416" i="8"/>
  <c r="M415" i="8"/>
  <c r="L415" i="8"/>
  <c r="E417" i="8" l="1"/>
  <c r="F417" i="8"/>
  <c r="D417" i="8"/>
  <c r="A418" i="8"/>
  <c r="M416" i="8"/>
  <c r="L416" i="8"/>
  <c r="D418" i="8" l="1"/>
  <c r="E418" i="8"/>
  <c r="F418" i="8"/>
  <c r="A419" i="8"/>
  <c r="M417" i="8"/>
  <c r="L417" i="8"/>
  <c r="E419" i="8" l="1"/>
  <c r="D419" i="8"/>
  <c r="A420" i="8"/>
  <c r="F419" i="8"/>
  <c r="L418" i="8"/>
  <c r="M418" i="8"/>
  <c r="F420" i="8" l="1"/>
  <c r="E420" i="8"/>
  <c r="D420" i="8"/>
  <c r="A421" i="8"/>
  <c r="M419" i="8"/>
  <c r="L419" i="8"/>
  <c r="E421" i="8" l="1"/>
  <c r="D421" i="8"/>
  <c r="F421" i="8"/>
  <c r="A422" i="8"/>
  <c r="L420" i="8"/>
  <c r="M420" i="8"/>
  <c r="D422" i="8" l="1"/>
  <c r="E422" i="8"/>
  <c r="F422" i="8"/>
  <c r="A423" i="8"/>
  <c r="L421" i="8"/>
  <c r="M421" i="8"/>
  <c r="D423" i="8" l="1"/>
  <c r="F423" i="8"/>
  <c r="E423" i="8"/>
  <c r="A424" i="8"/>
  <c r="M422" i="8"/>
  <c r="L422" i="8"/>
  <c r="A425" i="8" l="1"/>
  <c r="F424" i="8"/>
  <c r="E424" i="8"/>
  <c r="D424" i="8"/>
  <c r="M423" i="8"/>
  <c r="L423" i="8"/>
  <c r="L424" i="8" l="1"/>
  <c r="M424" i="8"/>
  <c r="A426" i="8"/>
  <c r="D425" i="8"/>
  <c r="E425" i="8"/>
  <c r="F425" i="8"/>
  <c r="M425" i="8" l="1"/>
  <c r="L425" i="8"/>
  <c r="E426" i="8"/>
  <c r="F426" i="8"/>
  <c r="A427" i="8"/>
  <c r="D426" i="8"/>
  <c r="D427" i="8" l="1"/>
  <c r="F427" i="8"/>
  <c r="E427" i="8"/>
  <c r="A428" i="8"/>
  <c r="M426" i="8"/>
  <c r="L426" i="8"/>
  <c r="A429" i="8" l="1"/>
  <c r="F428" i="8"/>
  <c r="D428" i="8"/>
  <c r="E428" i="8"/>
  <c r="L427" i="8"/>
  <c r="M427" i="8"/>
  <c r="M428" i="8" l="1"/>
  <c r="L428" i="8"/>
  <c r="F429" i="8"/>
  <c r="D429" i="8"/>
  <c r="E429" i="8"/>
  <c r="A430" i="8"/>
  <c r="E430" i="8" l="1"/>
  <c r="D430" i="8"/>
  <c r="F430" i="8"/>
  <c r="A431" i="8"/>
  <c r="L429" i="8"/>
  <c r="M429" i="8"/>
  <c r="D431" i="8" l="1"/>
  <c r="F431" i="8"/>
  <c r="E431" i="8"/>
  <c r="A432" i="8"/>
  <c r="M430" i="8"/>
  <c r="L430" i="8"/>
  <c r="D432" i="8" l="1"/>
  <c r="E432" i="8"/>
  <c r="A433" i="8"/>
  <c r="F432" i="8"/>
  <c r="L431" i="8"/>
  <c r="M431" i="8"/>
  <c r="F433" i="8" l="1"/>
  <c r="D433" i="8"/>
  <c r="A434" i="8"/>
  <c r="E433" i="8"/>
  <c r="M432" i="8"/>
  <c r="L432" i="8"/>
  <c r="M433" i="8" l="1"/>
  <c r="L433" i="8"/>
  <c r="D434" i="8"/>
  <c r="E434" i="8"/>
  <c r="A435" i="8"/>
  <c r="F434" i="8"/>
  <c r="E435" i="8" l="1"/>
  <c r="D435" i="8"/>
  <c r="A436" i="8"/>
  <c r="F435" i="8"/>
  <c r="M434" i="8"/>
  <c r="L434" i="8"/>
  <c r="A437" i="8" l="1"/>
  <c r="D436" i="8"/>
  <c r="F436" i="8"/>
  <c r="E436" i="8"/>
  <c r="M435" i="8"/>
  <c r="L435" i="8"/>
  <c r="M436" i="8" l="1"/>
  <c r="L436" i="8"/>
  <c r="F437" i="8"/>
  <c r="A438" i="8"/>
  <c r="D437" i="8"/>
  <c r="E437" i="8"/>
  <c r="D438" i="8" l="1"/>
  <c r="E438" i="8"/>
  <c r="F438" i="8"/>
  <c r="A439" i="8"/>
  <c r="M437" i="8"/>
  <c r="L437" i="8"/>
  <c r="E439" i="8" l="1"/>
  <c r="A440" i="8"/>
  <c r="F439" i="8"/>
  <c r="D439" i="8"/>
  <c r="L438" i="8"/>
  <c r="M438" i="8"/>
  <c r="E440" i="8" l="1"/>
  <c r="F440" i="8"/>
  <c r="A441" i="8"/>
  <c r="D440" i="8"/>
  <c r="M439" i="8"/>
  <c r="L439" i="8"/>
  <c r="F441" i="8" l="1"/>
  <c r="A442" i="8"/>
  <c r="D441" i="8"/>
  <c r="E441" i="8"/>
  <c r="L440" i="8"/>
  <c r="M440" i="8"/>
  <c r="L441" i="8" l="1"/>
  <c r="M441" i="8"/>
  <c r="D442" i="8"/>
  <c r="E442" i="8"/>
  <c r="F442" i="8"/>
  <c r="A443" i="8"/>
  <c r="F443" i="8" l="1"/>
  <c r="A444" i="8"/>
  <c r="D443" i="8"/>
  <c r="E443" i="8"/>
  <c r="L442" i="8"/>
  <c r="M442" i="8"/>
  <c r="M443" i="8" l="1"/>
  <c r="L443" i="8"/>
  <c r="D444" i="8"/>
  <c r="A445" i="8"/>
  <c r="E444" i="8"/>
  <c r="F444" i="8"/>
  <c r="M444" i="8" l="1"/>
  <c r="L444" i="8"/>
  <c r="F445" i="8"/>
  <c r="D445" i="8"/>
  <c r="A446" i="8"/>
  <c r="E445" i="8"/>
  <c r="L445" i="8" l="1"/>
  <c r="M445" i="8"/>
  <c r="D446" i="8"/>
  <c r="E446" i="8"/>
  <c r="F446" i="8"/>
  <c r="A447" i="8"/>
  <c r="E447" i="8" l="1"/>
  <c r="A448" i="8"/>
  <c r="D447" i="8"/>
  <c r="F447" i="8"/>
  <c r="M446" i="8"/>
  <c r="L446" i="8"/>
  <c r="F448" i="8" l="1"/>
  <c r="A449" i="8"/>
  <c r="D448" i="8"/>
  <c r="E448" i="8"/>
  <c r="M447" i="8"/>
  <c r="L447" i="8"/>
  <c r="L448" i="8" l="1"/>
  <c r="M448" i="8"/>
  <c r="D449" i="8"/>
  <c r="E449" i="8"/>
  <c r="F449" i="8"/>
  <c r="A450" i="8"/>
  <c r="L449" i="8" l="1"/>
  <c r="M449" i="8"/>
  <c r="F450" i="8"/>
  <c r="A451" i="8"/>
  <c r="D450" i="8"/>
  <c r="E450" i="8"/>
  <c r="M450" i="8" l="1"/>
  <c r="L450" i="8"/>
  <c r="E451" i="8"/>
  <c r="A452" i="8"/>
  <c r="D451" i="8"/>
  <c r="F451" i="8"/>
  <c r="D452" i="8" l="1"/>
  <c r="E452" i="8"/>
  <c r="F452" i="8"/>
  <c r="A453" i="8"/>
  <c r="M451" i="8"/>
  <c r="L451" i="8"/>
  <c r="F453" i="8" l="1"/>
  <c r="A454" i="8"/>
  <c r="E453" i="8"/>
  <c r="D453" i="8"/>
  <c r="M452" i="8"/>
  <c r="L452" i="8"/>
  <c r="L453" i="8" l="1"/>
  <c r="M453" i="8"/>
  <c r="D454" i="8"/>
  <c r="E454" i="8"/>
  <c r="F454" i="8"/>
  <c r="A455" i="8"/>
  <c r="M454" i="8" l="1"/>
  <c r="L454" i="8"/>
  <c r="F455" i="8"/>
  <c r="E455" i="8"/>
  <c r="A456" i="8"/>
  <c r="D455" i="8"/>
  <c r="D456" i="8" l="1"/>
  <c r="A457" i="8"/>
  <c r="E456" i="8"/>
  <c r="F456" i="8"/>
  <c r="M455" i="8"/>
  <c r="L455" i="8"/>
  <c r="L456" i="8" l="1"/>
  <c r="M456" i="8"/>
  <c r="D457" i="8"/>
  <c r="E457" i="8"/>
  <c r="F457" i="8"/>
  <c r="A458" i="8"/>
  <c r="D458" i="8" l="1"/>
  <c r="E458" i="8"/>
  <c r="F458" i="8"/>
  <c r="A459" i="8"/>
  <c r="L457" i="8"/>
  <c r="M457" i="8"/>
  <c r="F459" i="8" l="1"/>
  <c r="D459" i="8"/>
  <c r="E459" i="8"/>
  <c r="A460" i="8"/>
  <c r="M458" i="8"/>
  <c r="L458" i="8"/>
  <c r="D460" i="8" l="1"/>
  <c r="A461" i="8"/>
  <c r="E460" i="8"/>
  <c r="F460" i="8"/>
  <c r="M459" i="8"/>
  <c r="L459" i="8"/>
  <c r="M460" i="8" l="1"/>
  <c r="L460" i="8"/>
  <c r="D461" i="8"/>
  <c r="F461" i="8"/>
  <c r="E461" i="8"/>
  <c r="A462" i="8"/>
  <c r="M461" i="8" l="1"/>
  <c r="L461" i="8"/>
  <c r="F462" i="8"/>
  <c r="A463" i="8"/>
  <c r="D462" i="8"/>
  <c r="E462" i="8"/>
  <c r="M462" i="8" l="1"/>
  <c r="L462" i="8"/>
  <c r="E463" i="8"/>
  <c r="A464" i="8"/>
  <c r="F463" i="8"/>
  <c r="D463" i="8"/>
  <c r="D464" i="8" l="1"/>
  <c r="A465" i="8"/>
  <c r="E464" i="8"/>
  <c r="F464" i="8"/>
  <c r="M463" i="8"/>
  <c r="L463" i="8"/>
  <c r="M464" i="8" l="1"/>
  <c r="L464" i="8"/>
  <c r="F465" i="8"/>
  <c r="A466" i="8"/>
  <c r="D465" i="8"/>
  <c r="E465" i="8"/>
  <c r="M465" i="8" l="1"/>
  <c r="L465" i="8"/>
  <c r="F466" i="8"/>
  <c r="D466" i="8"/>
  <c r="E466" i="8"/>
  <c r="A467" i="8"/>
  <c r="A468" i="8" l="1"/>
  <c r="E467" i="8"/>
  <c r="F467" i="8"/>
  <c r="D467" i="8"/>
  <c r="M466" i="8"/>
  <c r="L466" i="8"/>
  <c r="M467" i="8" l="1"/>
  <c r="L467" i="8"/>
  <c r="D468" i="8"/>
  <c r="A469" i="8"/>
  <c r="E468" i="8"/>
  <c r="F468" i="8"/>
  <c r="M468" i="8" l="1"/>
  <c r="L468" i="8"/>
  <c r="F469" i="8"/>
  <c r="D469" i="8"/>
  <c r="E469" i="8"/>
  <c r="A470" i="8"/>
  <c r="D470" i="8" l="1"/>
  <c r="E470" i="8"/>
  <c r="F470" i="8"/>
  <c r="A471" i="8"/>
  <c r="L469" i="8"/>
  <c r="M469" i="8"/>
  <c r="E471" i="8" l="1"/>
  <c r="A472" i="8"/>
  <c r="D471" i="8"/>
  <c r="F471" i="8"/>
  <c r="M470" i="8"/>
  <c r="L470" i="8"/>
  <c r="D472" i="8" l="1"/>
  <c r="A473" i="8"/>
  <c r="E472" i="8"/>
  <c r="F472" i="8"/>
  <c r="M471" i="8"/>
  <c r="L471" i="8"/>
  <c r="L472" i="8" l="1"/>
  <c r="M472" i="8"/>
  <c r="F473" i="8"/>
  <c r="A474" i="8"/>
  <c r="D473" i="8"/>
  <c r="E473" i="8"/>
  <c r="F474" i="8" l="1"/>
  <c r="A475" i="8"/>
  <c r="D474" i="8"/>
  <c r="E474" i="8"/>
  <c r="M473" i="8"/>
  <c r="L473" i="8"/>
  <c r="M474" i="8" l="1"/>
  <c r="L474" i="8"/>
  <c r="E475" i="8"/>
  <c r="D475" i="8"/>
  <c r="A476" i="8"/>
  <c r="F475" i="8"/>
  <c r="M475" i="8" l="1"/>
  <c r="L475" i="8"/>
  <c r="D476" i="8"/>
  <c r="E476" i="8"/>
  <c r="F476" i="8"/>
  <c r="A477" i="8"/>
  <c r="F477" i="8" l="1"/>
  <c r="A478" i="8"/>
  <c r="E477" i="8"/>
  <c r="D477" i="8"/>
  <c r="M476" i="8"/>
  <c r="L476" i="8"/>
  <c r="M477" i="8" l="1"/>
  <c r="L477" i="8"/>
  <c r="F478" i="8"/>
  <c r="E478" i="8"/>
  <c r="A479" i="8"/>
  <c r="D478" i="8"/>
  <c r="E479" i="8" l="1"/>
  <c r="A480" i="8"/>
  <c r="F479" i="8"/>
  <c r="D479" i="8"/>
  <c r="M478" i="8"/>
  <c r="L478" i="8"/>
  <c r="D480" i="8" l="1"/>
  <c r="E480" i="8"/>
  <c r="F480" i="8"/>
  <c r="A481" i="8"/>
  <c r="M479" i="8"/>
  <c r="L479" i="8"/>
  <c r="F481" i="8" l="1"/>
  <c r="A482" i="8"/>
  <c r="E481" i="8"/>
  <c r="D481" i="8"/>
  <c r="L480" i="8"/>
  <c r="M480" i="8"/>
  <c r="M481" i="8" l="1"/>
  <c r="L481" i="8"/>
  <c r="F482" i="8"/>
  <c r="A483" i="8"/>
  <c r="D482" i="8"/>
  <c r="E482" i="8"/>
  <c r="M482" i="8" l="1"/>
  <c r="L482" i="8"/>
  <c r="D483" i="8"/>
  <c r="A484" i="8"/>
  <c r="F483" i="8"/>
  <c r="E483" i="8"/>
  <c r="D484" i="8" l="1"/>
  <c r="A485" i="8"/>
  <c r="F484" i="8"/>
  <c r="E484" i="8"/>
  <c r="M483" i="8"/>
  <c r="L483" i="8"/>
  <c r="M484" i="8" l="1"/>
  <c r="L484" i="8"/>
  <c r="F485" i="8"/>
  <c r="A486" i="8"/>
  <c r="D485" i="8"/>
  <c r="E485" i="8"/>
  <c r="M485" i="8" l="1"/>
  <c r="L485" i="8"/>
  <c r="F486" i="8"/>
  <c r="A487" i="8"/>
  <c r="D486" i="8"/>
  <c r="E486" i="8"/>
  <c r="M486" i="8" l="1"/>
  <c r="L486" i="8"/>
  <c r="E487" i="8"/>
  <c r="F487" i="8"/>
  <c r="A488" i="8"/>
  <c r="D487" i="8"/>
  <c r="M487" i="8" l="1"/>
  <c r="L487" i="8"/>
  <c r="D488" i="8"/>
  <c r="A489" i="8"/>
  <c r="E488" i="8"/>
  <c r="F488" i="8"/>
  <c r="M488" i="8" l="1"/>
  <c r="L488" i="8"/>
  <c r="F489" i="8"/>
  <c r="A490" i="8"/>
  <c r="D489" i="8"/>
  <c r="E489" i="8"/>
  <c r="M489" i="8" l="1"/>
  <c r="L489" i="8"/>
  <c r="F490" i="8"/>
  <c r="A491" i="8"/>
  <c r="E490" i="8"/>
  <c r="D490" i="8"/>
  <c r="M490" i="8" l="1"/>
  <c r="L490" i="8"/>
  <c r="E491" i="8"/>
  <c r="A492" i="8"/>
  <c r="D491" i="8"/>
  <c r="F491" i="8"/>
  <c r="D492" i="8" l="1"/>
  <c r="F492" i="8"/>
  <c r="A493" i="8"/>
  <c r="E492" i="8"/>
  <c r="M491" i="8"/>
  <c r="L491" i="8"/>
  <c r="M492" i="8" l="1"/>
  <c r="L492" i="8"/>
  <c r="F493" i="8"/>
  <c r="D493" i="8"/>
  <c r="E493" i="8"/>
  <c r="A494" i="8"/>
  <c r="F494" i="8" l="1"/>
  <c r="A495" i="8"/>
  <c r="D494" i="8"/>
  <c r="E494" i="8"/>
  <c r="M493" i="8"/>
  <c r="L493" i="8"/>
  <c r="M494" i="8" l="1"/>
  <c r="L494" i="8"/>
  <c r="E495" i="8"/>
  <c r="A496" i="8"/>
  <c r="D495" i="8"/>
  <c r="F495" i="8"/>
  <c r="D496" i="8" l="1"/>
  <c r="A497" i="8"/>
  <c r="E496" i="8"/>
  <c r="F496" i="8"/>
  <c r="M495" i="8"/>
  <c r="L495" i="8"/>
  <c r="M496" i="8" l="1"/>
  <c r="L496" i="8"/>
  <c r="F497" i="8"/>
  <c r="D497" i="8"/>
  <c r="E497" i="8"/>
  <c r="A498" i="8"/>
  <c r="F498" i="8" l="1"/>
  <c r="A499" i="8"/>
  <c r="D498" i="8"/>
  <c r="E498" i="8"/>
  <c r="M497" i="8"/>
  <c r="L497" i="8"/>
  <c r="M498" i="8" l="1"/>
  <c r="L498" i="8"/>
  <c r="E499" i="8"/>
  <c r="A500" i="8"/>
  <c r="D499" i="8"/>
  <c r="F499" i="8"/>
  <c r="E500" i="8" l="1"/>
  <c r="D500" i="8"/>
  <c r="F500" i="8"/>
  <c r="A501" i="8"/>
  <c r="L499" i="8"/>
  <c r="M499" i="8"/>
  <c r="F501" i="8" l="1"/>
  <c r="D501" i="8"/>
  <c r="E501" i="8"/>
  <c r="A502" i="8"/>
  <c r="M500" i="8"/>
  <c r="L500" i="8"/>
  <c r="F502" i="8" l="1"/>
  <c r="A503" i="8"/>
  <c r="D502" i="8"/>
  <c r="E502" i="8"/>
  <c r="L501" i="8"/>
  <c r="M501" i="8"/>
  <c r="L502" i="8" l="1"/>
  <c r="M502" i="8"/>
  <c r="F503" i="8"/>
  <c r="D503" i="8"/>
  <c r="E503" i="8"/>
  <c r="A504" i="8"/>
  <c r="D504" i="8" l="1"/>
  <c r="F504" i="8"/>
  <c r="A505" i="8"/>
  <c r="E504" i="8"/>
  <c r="M503" i="8"/>
  <c r="L503" i="8"/>
  <c r="M504" i="8" l="1"/>
  <c r="L504" i="8"/>
  <c r="F505" i="8"/>
  <c r="A506" i="8"/>
  <c r="E505" i="8"/>
  <c r="D505" i="8"/>
  <c r="L505" i="8" l="1"/>
  <c r="M505" i="8"/>
  <c r="F506" i="8"/>
  <c r="A507" i="8"/>
  <c r="D506" i="8"/>
  <c r="E506" i="8"/>
  <c r="E507" i="8" l="1"/>
  <c r="A508" i="8"/>
  <c r="F507" i="8"/>
  <c r="D507" i="8"/>
  <c r="M506" i="8"/>
  <c r="L506" i="8"/>
  <c r="D508" i="8" l="1"/>
  <c r="A509" i="8"/>
  <c r="E508" i="8"/>
  <c r="F508" i="8"/>
  <c r="M507" i="8"/>
  <c r="L507" i="8"/>
  <c r="M508" i="8" l="1"/>
  <c r="L508" i="8"/>
  <c r="F509" i="8"/>
  <c r="A510" i="8"/>
  <c r="D509" i="8"/>
  <c r="E509" i="8"/>
  <c r="F510" i="8" l="1"/>
  <c r="A511" i="8"/>
  <c r="E510" i="8"/>
  <c r="D510" i="8"/>
  <c r="M509" i="8"/>
  <c r="L509" i="8"/>
  <c r="M510" i="8" l="1"/>
  <c r="L510" i="8"/>
  <c r="E511" i="8"/>
  <c r="A512" i="8"/>
  <c r="F511" i="8"/>
  <c r="D511" i="8"/>
  <c r="D512" i="8" l="1"/>
  <c r="A513" i="8"/>
  <c r="E512" i="8"/>
  <c r="F512" i="8"/>
  <c r="M511" i="8"/>
  <c r="L511" i="8"/>
  <c r="M512" i="8" l="1"/>
  <c r="L512" i="8"/>
  <c r="F513" i="8"/>
  <c r="A514" i="8"/>
  <c r="E513" i="8"/>
  <c r="D513" i="8"/>
  <c r="L513" i="8" l="1"/>
  <c r="M513" i="8"/>
  <c r="F514" i="8"/>
  <c r="A515" i="8"/>
  <c r="D514" i="8"/>
  <c r="E514" i="8"/>
  <c r="E515" i="8" l="1"/>
  <c r="A516" i="8"/>
  <c r="F515" i="8"/>
  <c r="D515" i="8"/>
  <c r="M514" i="8"/>
  <c r="L514" i="8"/>
  <c r="D516" i="8" l="1"/>
  <c r="A517" i="8"/>
  <c r="E516" i="8"/>
  <c r="F516" i="8"/>
  <c r="M515" i="8"/>
  <c r="L515" i="8"/>
  <c r="M516" i="8" l="1"/>
  <c r="L516" i="8"/>
  <c r="F517" i="8"/>
  <c r="A518" i="8"/>
  <c r="D517" i="8"/>
  <c r="E517" i="8"/>
  <c r="M517" i="8" l="1"/>
  <c r="L517" i="8"/>
  <c r="F518" i="8"/>
  <c r="A519" i="8"/>
  <c r="E518" i="8"/>
  <c r="D518" i="8"/>
  <c r="M518" i="8" l="1"/>
  <c r="L518" i="8"/>
  <c r="A520" i="8"/>
  <c r="D519" i="8"/>
  <c r="E519" i="8"/>
  <c r="F519" i="8"/>
  <c r="F520" i="8" l="1"/>
  <c r="D520" i="8"/>
  <c r="E520" i="8"/>
  <c r="A521" i="8"/>
  <c r="L519" i="8"/>
  <c r="M519" i="8"/>
  <c r="F521" i="8" l="1"/>
  <c r="A522" i="8"/>
  <c r="D521" i="8"/>
  <c r="E521" i="8"/>
  <c r="M520" i="8"/>
  <c r="L520" i="8"/>
  <c r="M521" i="8" l="1"/>
  <c r="L521" i="8"/>
  <c r="F522" i="8"/>
  <c r="A523" i="8"/>
  <c r="E522" i="8"/>
  <c r="D522" i="8"/>
  <c r="M522" i="8" l="1"/>
  <c r="L522" i="8"/>
  <c r="F523" i="8"/>
  <c r="E523" i="8"/>
  <c r="D523" i="8"/>
  <c r="A524" i="8"/>
  <c r="A525" i="8" l="1"/>
  <c r="F524" i="8"/>
  <c r="D524" i="8"/>
  <c r="E524" i="8"/>
  <c r="M523" i="8"/>
  <c r="L523" i="8"/>
  <c r="L524" i="8" l="1"/>
  <c r="M524" i="8"/>
  <c r="D525" i="8"/>
  <c r="E525" i="8"/>
  <c r="A526" i="8"/>
  <c r="F525" i="8"/>
  <c r="F526" i="8" l="1"/>
  <c r="A527" i="8"/>
  <c r="D526" i="8"/>
  <c r="E526" i="8"/>
  <c r="M525" i="8"/>
  <c r="L525" i="8"/>
  <c r="M526" i="8" l="1"/>
  <c r="L526" i="8"/>
  <c r="F527" i="8"/>
  <c r="E527" i="8"/>
  <c r="D527" i="8"/>
  <c r="A528" i="8"/>
  <c r="M527" i="8" l="1"/>
  <c r="L527" i="8"/>
  <c r="E528" i="8"/>
  <c r="F528" i="8"/>
  <c r="D528" i="8"/>
  <c r="A529" i="8"/>
  <c r="F529" i="8" l="1"/>
  <c r="A530" i="8"/>
  <c r="D529" i="8"/>
  <c r="E529" i="8"/>
  <c r="M528" i="8"/>
  <c r="L528" i="8"/>
  <c r="L529" i="8" l="1"/>
  <c r="M529" i="8"/>
  <c r="F530" i="8"/>
  <c r="A531" i="8"/>
  <c r="E530" i="8"/>
  <c r="D530" i="8"/>
  <c r="M530" i="8" l="1"/>
  <c r="L530" i="8"/>
  <c r="D531" i="8"/>
  <c r="E531" i="8"/>
  <c r="F531" i="8"/>
  <c r="A532" i="8"/>
  <c r="E532" i="8" l="1"/>
  <c r="A533" i="8"/>
  <c r="F532" i="8"/>
  <c r="D532" i="8"/>
  <c r="M531" i="8"/>
  <c r="L531" i="8"/>
  <c r="F533" i="8" l="1"/>
  <c r="A534" i="8"/>
  <c r="D533" i="8"/>
  <c r="E533" i="8"/>
  <c r="M532" i="8"/>
  <c r="L532" i="8"/>
  <c r="F534" i="8" l="1"/>
  <c r="A535" i="8"/>
  <c r="D534" i="8"/>
  <c r="E534" i="8"/>
  <c r="M533" i="8"/>
  <c r="L533" i="8"/>
  <c r="L534" i="8" l="1"/>
  <c r="M534" i="8"/>
  <c r="D535" i="8"/>
  <c r="A536" i="8"/>
  <c r="E535" i="8"/>
  <c r="F535" i="8"/>
  <c r="M535" i="8" l="1"/>
  <c r="L535" i="8"/>
  <c r="E536" i="8"/>
  <c r="A537" i="8"/>
  <c r="D536" i="8"/>
  <c r="F536" i="8"/>
  <c r="F537" i="8" l="1"/>
  <c r="A538" i="8"/>
  <c r="E537" i="8"/>
  <c r="D537" i="8"/>
  <c r="M536" i="8"/>
  <c r="L536" i="8"/>
  <c r="M537" i="8" l="1"/>
  <c r="L537" i="8"/>
  <c r="F538" i="8"/>
  <c r="A539" i="8"/>
  <c r="E538" i="8"/>
  <c r="D538" i="8"/>
  <c r="M538" i="8" l="1"/>
  <c r="L538" i="8"/>
  <c r="E539" i="8"/>
  <c r="A540" i="8"/>
  <c r="F539" i="8"/>
  <c r="D539" i="8"/>
  <c r="E540" i="8" l="1"/>
  <c r="D540" i="8"/>
  <c r="A541" i="8"/>
  <c r="F540" i="8"/>
  <c r="L539" i="8"/>
  <c r="M539" i="8"/>
  <c r="F541" i="8" l="1"/>
  <c r="A542" i="8"/>
  <c r="D541" i="8"/>
  <c r="E541" i="8"/>
  <c r="M540" i="8"/>
  <c r="L540" i="8"/>
  <c r="L541" i="8" l="1"/>
  <c r="M541" i="8"/>
  <c r="F542" i="8"/>
  <c r="E542" i="8"/>
  <c r="A543" i="8"/>
  <c r="D542" i="8"/>
  <c r="E543" i="8" l="1"/>
  <c r="A544" i="8"/>
  <c r="F543" i="8"/>
  <c r="D543" i="8"/>
  <c r="L542" i="8"/>
  <c r="M542" i="8"/>
  <c r="E544" i="8" l="1"/>
  <c r="A545" i="8"/>
  <c r="F544" i="8"/>
  <c r="D544" i="8"/>
  <c r="M543" i="8"/>
  <c r="L543" i="8"/>
  <c r="F545" i="8" l="1"/>
  <c r="A546" i="8"/>
  <c r="D545" i="8"/>
  <c r="E545" i="8"/>
  <c r="M544" i="8"/>
  <c r="L544" i="8"/>
  <c r="M545" i="8" l="1"/>
  <c r="L545" i="8"/>
  <c r="D546" i="8"/>
  <c r="E546" i="8"/>
  <c r="A547" i="8"/>
  <c r="F546" i="8"/>
  <c r="D547" i="8" l="1"/>
  <c r="F547" i="8"/>
  <c r="A548" i="8"/>
  <c r="E547" i="8"/>
  <c r="L546" i="8"/>
  <c r="M546" i="8"/>
  <c r="M547" i="8" l="1"/>
  <c r="L547" i="8"/>
  <c r="E548" i="8"/>
  <c r="F548" i="8"/>
  <c r="D548" i="8"/>
  <c r="A549" i="8"/>
  <c r="F549" i="8" l="1"/>
  <c r="A550" i="8"/>
  <c r="D549" i="8"/>
  <c r="E549" i="8"/>
  <c r="M548" i="8"/>
  <c r="L548" i="8"/>
  <c r="L549" i="8" l="1"/>
  <c r="M549" i="8"/>
  <c r="E550" i="8"/>
  <c r="A551" i="8"/>
  <c r="D550" i="8"/>
  <c r="F550" i="8"/>
  <c r="E551" i="8" l="1"/>
  <c r="D551" i="8"/>
  <c r="A552" i="8"/>
  <c r="F551" i="8"/>
  <c r="M550" i="8"/>
  <c r="L550" i="8"/>
  <c r="E552" i="8" l="1"/>
  <c r="A553" i="8"/>
  <c r="D552" i="8"/>
  <c r="F552" i="8"/>
  <c r="M551" i="8"/>
  <c r="L551" i="8"/>
  <c r="F553" i="8" l="1"/>
  <c r="A554" i="8"/>
  <c r="E553" i="8"/>
  <c r="D553" i="8"/>
  <c r="L552" i="8"/>
  <c r="M552" i="8"/>
  <c r="M553" i="8" l="1"/>
  <c r="L553" i="8"/>
  <c r="F554" i="8"/>
  <c r="A555" i="8"/>
  <c r="D554" i="8"/>
  <c r="E554" i="8"/>
  <c r="M554" i="8" l="1"/>
  <c r="L554" i="8"/>
  <c r="F555" i="8"/>
  <c r="A556" i="8"/>
  <c r="E555" i="8"/>
  <c r="D555" i="8"/>
  <c r="M555" i="8" l="1"/>
  <c r="L555" i="8"/>
  <c r="E556" i="8"/>
  <c r="A557" i="8"/>
  <c r="F556" i="8"/>
  <c r="D556" i="8"/>
  <c r="F557" i="8" l="1"/>
  <c r="D557" i="8"/>
  <c r="A558" i="8"/>
  <c r="E557" i="8"/>
  <c r="M556" i="8"/>
  <c r="L556" i="8"/>
  <c r="L557" i="8" l="1"/>
  <c r="M557" i="8"/>
  <c r="F558" i="8"/>
  <c r="D558" i="8"/>
  <c r="E558" i="8"/>
  <c r="A559" i="8"/>
  <c r="M558" i="8" l="1"/>
  <c r="L558" i="8"/>
  <c r="D559" i="8"/>
  <c r="A560" i="8"/>
  <c r="E559" i="8"/>
  <c r="F559" i="8"/>
  <c r="M559" i="8" l="1"/>
  <c r="L559" i="8"/>
  <c r="D560" i="8"/>
  <c r="A561" i="8"/>
  <c r="E560" i="8"/>
  <c r="F560" i="8"/>
  <c r="M560" i="8" l="1"/>
  <c r="L560" i="8"/>
  <c r="E561" i="8"/>
  <c r="D561" i="8"/>
  <c r="F561" i="8"/>
  <c r="A562" i="8"/>
  <c r="D562" i="8" l="1"/>
  <c r="F562" i="8"/>
  <c r="A563" i="8"/>
  <c r="E562" i="8"/>
  <c r="L561" i="8"/>
  <c r="M561" i="8"/>
  <c r="M562" i="8" l="1"/>
  <c r="L562" i="8"/>
  <c r="F563" i="8"/>
  <c r="A564" i="8"/>
  <c r="D563" i="8"/>
  <c r="E563" i="8"/>
  <c r="M563" i="8" l="1"/>
  <c r="L563" i="8"/>
  <c r="D564" i="8"/>
  <c r="E564" i="8"/>
  <c r="F564" i="8"/>
  <c r="A565" i="8"/>
  <c r="M564" i="8" l="1"/>
  <c r="L564" i="8"/>
  <c r="E565" i="8"/>
  <c r="A566" i="8"/>
  <c r="F565" i="8"/>
  <c r="D565" i="8"/>
  <c r="E566" i="8" l="1"/>
  <c r="D566" i="8"/>
  <c r="F566" i="8"/>
  <c r="A567" i="8"/>
  <c r="M565" i="8"/>
  <c r="L565" i="8"/>
  <c r="E567" i="8" l="1"/>
  <c r="D567" i="8"/>
  <c r="F567" i="8"/>
  <c r="A568" i="8"/>
  <c r="M566" i="8"/>
  <c r="L566" i="8"/>
  <c r="F568" i="8" l="1"/>
  <c r="A569" i="8"/>
  <c r="E568" i="8"/>
  <c r="D568" i="8"/>
  <c r="M567" i="8"/>
  <c r="L567" i="8"/>
  <c r="M568" i="8" l="1"/>
  <c r="L568" i="8"/>
  <c r="E569" i="8"/>
  <c r="A570" i="8"/>
  <c r="D569" i="8"/>
  <c r="F569" i="8"/>
  <c r="F570" i="8" l="1"/>
  <c r="A571" i="8"/>
  <c r="D570" i="8"/>
  <c r="E570" i="8"/>
  <c r="M569" i="8"/>
  <c r="L569" i="8"/>
  <c r="M570" i="8" l="1"/>
  <c r="L570" i="8"/>
  <c r="D571" i="8"/>
  <c r="A572" i="8"/>
  <c r="F571" i="8"/>
  <c r="E571" i="8"/>
  <c r="M571" i="8" l="1"/>
  <c r="L571" i="8"/>
  <c r="D572" i="8"/>
  <c r="E572" i="8"/>
  <c r="F572" i="8"/>
  <c r="A573" i="8"/>
  <c r="D573" i="8" l="1"/>
  <c r="F573" i="8"/>
  <c r="E573" i="8"/>
  <c r="A574" i="8"/>
  <c r="L572" i="8"/>
  <c r="M572" i="8"/>
  <c r="E574" i="8" l="1"/>
  <c r="D574" i="8"/>
  <c r="F574" i="8"/>
  <c r="A575" i="8"/>
  <c r="L573" i="8"/>
  <c r="M573" i="8"/>
  <c r="D575" i="8" l="1"/>
  <c r="F575" i="8"/>
  <c r="A576" i="8"/>
  <c r="E575" i="8"/>
  <c r="M574" i="8"/>
  <c r="L574" i="8"/>
  <c r="M575" i="8" l="1"/>
  <c r="L575" i="8"/>
  <c r="F576" i="8"/>
  <c r="A577" i="8"/>
  <c r="D576" i="8"/>
  <c r="E576" i="8"/>
  <c r="M576" i="8" l="1"/>
  <c r="L576" i="8"/>
  <c r="E577" i="8"/>
  <c r="A578" i="8"/>
  <c r="D577" i="8"/>
  <c r="F577" i="8"/>
  <c r="F578" i="8" l="1"/>
  <c r="A579" i="8"/>
  <c r="E578" i="8"/>
  <c r="D578" i="8"/>
  <c r="M577" i="8"/>
  <c r="L577" i="8"/>
  <c r="M578" i="8" l="1"/>
  <c r="L578" i="8"/>
  <c r="D579" i="8"/>
  <c r="A580" i="8"/>
  <c r="E579" i="8"/>
  <c r="F579" i="8"/>
  <c r="M579" i="8" l="1"/>
  <c r="L579" i="8"/>
  <c r="F580" i="8"/>
  <c r="E580" i="8"/>
  <c r="A581" i="8"/>
  <c r="D580" i="8"/>
  <c r="E581" i="8" l="1"/>
  <c r="A582" i="8"/>
  <c r="F581" i="8"/>
  <c r="D581" i="8"/>
  <c r="M580" i="8"/>
  <c r="L580" i="8"/>
  <c r="F582" i="8" l="1"/>
  <c r="D582" i="8"/>
  <c r="A583" i="8"/>
  <c r="E582" i="8"/>
  <c r="L581" i="8"/>
  <c r="M581" i="8"/>
  <c r="M582" i="8" l="1"/>
  <c r="L582" i="8"/>
  <c r="D583" i="8"/>
  <c r="A584" i="8"/>
  <c r="E583" i="8"/>
  <c r="F583" i="8"/>
  <c r="M583" i="8" l="1"/>
  <c r="L583" i="8"/>
  <c r="F584" i="8"/>
  <c r="A585" i="8"/>
  <c r="D584" i="8"/>
  <c r="E584" i="8"/>
  <c r="D585" i="8" l="1"/>
  <c r="F585" i="8"/>
  <c r="E585" i="8"/>
  <c r="A586" i="8"/>
  <c r="L584" i="8"/>
  <c r="M584" i="8"/>
  <c r="F586" i="8" l="1"/>
  <c r="A587" i="8"/>
  <c r="D586" i="8"/>
  <c r="E586" i="8"/>
  <c r="M585" i="8"/>
  <c r="L585" i="8"/>
  <c r="M586" i="8" l="1"/>
  <c r="L586" i="8"/>
  <c r="D587" i="8"/>
  <c r="E587" i="8"/>
  <c r="F587" i="8"/>
  <c r="A588" i="8"/>
  <c r="M587" i="8" l="1"/>
  <c r="L587" i="8"/>
  <c r="F588" i="8"/>
  <c r="E588" i="8"/>
  <c r="A589" i="8"/>
  <c r="D588" i="8"/>
  <c r="E589" i="8" l="1"/>
  <c r="A590" i="8"/>
  <c r="D589" i="8"/>
  <c r="F589" i="8"/>
  <c r="M588" i="8"/>
  <c r="L588" i="8"/>
  <c r="F590" i="8" l="1"/>
  <c r="A591" i="8"/>
  <c r="D590" i="8"/>
  <c r="E590" i="8"/>
  <c r="M589" i="8"/>
  <c r="L589" i="8"/>
  <c r="M590" i="8" l="1"/>
  <c r="L590" i="8"/>
  <c r="D591" i="8"/>
  <c r="E591" i="8"/>
  <c r="A592" i="8"/>
  <c r="F591" i="8"/>
  <c r="F592" i="8" l="1"/>
  <c r="A593" i="8"/>
  <c r="E592" i="8"/>
  <c r="D592" i="8"/>
  <c r="M591" i="8"/>
  <c r="L591" i="8"/>
  <c r="M592" i="8" l="1"/>
  <c r="L592" i="8"/>
  <c r="E593" i="8"/>
  <c r="A594" i="8"/>
  <c r="D593" i="8"/>
  <c r="F593" i="8"/>
  <c r="F594" i="8" l="1"/>
  <c r="D594" i="8"/>
  <c r="A595" i="8"/>
  <c r="E594" i="8"/>
  <c r="L593" i="8"/>
  <c r="M593" i="8"/>
  <c r="L594" i="8" l="1"/>
  <c r="M594" i="8"/>
  <c r="E595" i="8"/>
  <c r="D595" i="8"/>
  <c r="F595" i="8"/>
  <c r="A596" i="8"/>
  <c r="M595" i="8" l="1"/>
  <c r="L595" i="8"/>
  <c r="D596" i="8"/>
  <c r="E596" i="8"/>
  <c r="F596" i="8"/>
  <c r="A597" i="8"/>
  <c r="L596" i="8" l="1"/>
  <c r="M596" i="8"/>
  <c r="D597" i="8"/>
  <c r="E597" i="8"/>
  <c r="F597" i="8"/>
  <c r="A598" i="8"/>
  <c r="D598" i="8" l="1"/>
  <c r="E598" i="8"/>
  <c r="F598" i="8"/>
  <c r="A599" i="8"/>
  <c r="M597" i="8"/>
  <c r="L597" i="8"/>
  <c r="E599" i="8" l="1"/>
  <c r="A600" i="8"/>
  <c r="F599" i="8"/>
  <c r="D599" i="8"/>
  <c r="L598" i="8"/>
  <c r="M598" i="8"/>
  <c r="D600" i="8" l="1"/>
  <c r="E600" i="8"/>
  <c r="F600" i="8"/>
  <c r="A601" i="8"/>
  <c r="M599" i="8"/>
  <c r="L599" i="8"/>
  <c r="D601" i="8" l="1"/>
  <c r="F601" i="8"/>
  <c r="E601" i="8"/>
  <c r="A602" i="8"/>
  <c r="M600" i="8"/>
  <c r="L600" i="8"/>
  <c r="F602" i="8" l="1"/>
  <c r="D602" i="8"/>
  <c r="A603" i="8"/>
  <c r="E602" i="8"/>
  <c r="M601" i="8"/>
  <c r="L601" i="8"/>
  <c r="M602" i="8" l="1"/>
  <c r="L602" i="8"/>
  <c r="E603" i="8"/>
  <c r="A604" i="8"/>
  <c r="D603" i="8"/>
  <c r="F603" i="8"/>
  <c r="E604" i="8" l="1"/>
  <c r="F604" i="8"/>
  <c r="D604" i="8"/>
  <c r="A605" i="8"/>
  <c r="M603" i="8"/>
  <c r="L603" i="8"/>
  <c r="D605" i="8" l="1"/>
  <c r="F605" i="8"/>
  <c r="E605" i="8"/>
  <c r="A606" i="8"/>
  <c r="M604" i="8"/>
  <c r="L604" i="8"/>
  <c r="D606" i="8" l="1"/>
  <c r="F606" i="8"/>
  <c r="E606" i="8"/>
  <c r="A607" i="8"/>
  <c r="M605" i="8"/>
  <c r="L605" i="8"/>
  <c r="D607" i="8" l="1"/>
  <c r="A608" i="8"/>
  <c r="E607" i="8"/>
  <c r="F607" i="8"/>
  <c r="M606" i="8"/>
  <c r="L606" i="8"/>
  <c r="M607" i="8" l="1"/>
  <c r="L607" i="8"/>
  <c r="E608" i="8"/>
  <c r="F608" i="8"/>
  <c r="D608" i="8"/>
  <c r="A609" i="8"/>
  <c r="L608" i="8" l="1"/>
  <c r="M608" i="8"/>
  <c r="D609" i="8"/>
  <c r="E609" i="8"/>
  <c r="A610" i="8"/>
  <c r="F609" i="8"/>
  <c r="E610" i="8" l="1"/>
  <c r="A611" i="8"/>
  <c r="D610" i="8"/>
  <c r="F610" i="8"/>
  <c r="L609" i="8"/>
  <c r="M609" i="8"/>
  <c r="E611" i="8" l="1"/>
  <c r="A612" i="8"/>
  <c r="F611" i="8"/>
  <c r="D611" i="8"/>
  <c r="M610" i="8"/>
  <c r="L610" i="8"/>
  <c r="E612" i="8" l="1"/>
  <c r="F612" i="8"/>
  <c r="D612" i="8"/>
  <c r="A613" i="8"/>
  <c r="M611" i="8"/>
  <c r="L611" i="8"/>
  <c r="E613" i="8" l="1"/>
  <c r="A614" i="8"/>
  <c r="D613" i="8"/>
  <c r="F613" i="8"/>
  <c r="M612" i="8"/>
  <c r="L612" i="8"/>
  <c r="F614" i="8" l="1"/>
  <c r="E614" i="8"/>
  <c r="D614" i="8"/>
  <c r="A615" i="8"/>
  <c r="M613" i="8"/>
  <c r="L613" i="8"/>
  <c r="D615" i="8" l="1"/>
  <c r="E615" i="8"/>
  <c r="F615" i="8"/>
  <c r="A616" i="8"/>
  <c r="M614" i="8"/>
  <c r="L614" i="8"/>
  <c r="E616" i="8" l="1"/>
  <c r="F616" i="8"/>
  <c r="D616" i="8"/>
  <c r="A617" i="8"/>
  <c r="M615" i="8"/>
  <c r="L615" i="8"/>
  <c r="F617" i="8" l="1"/>
  <c r="D617" i="8"/>
  <c r="E617" i="8"/>
  <c r="A618" i="8"/>
  <c r="M616" i="8"/>
  <c r="L616" i="8"/>
  <c r="F618" i="8" l="1"/>
  <c r="A619" i="8"/>
  <c r="D618" i="8"/>
  <c r="E618" i="8"/>
  <c r="L617" i="8"/>
  <c r="M617" i="8"/>
  <c r="M618" i="8" l="1"/>
  <c r="L618" i="8"/>
  <c r="F619" i="8"/>
  <c r="E619" i="8"/>
  <c r="A620" i="8"/>
  <c r="D619" i="8"/>
  <c r="F620" i="8" l="1"/>
  <c r="A621" i="8"/>
  <c r="E620" i="8"/>
  <c r="D620" i="8"/>
  <c r="M619" i="8"/>
  <c r="L619" i="8"/>
  <c r="L620" i="8" l="1"/>
  <c r="M620" i="8"/>
  <c r="E621" i="8"/>
  <c r="A622" i="8"/>
  <c r="D621" i="8"/>
  <c r="F621" i="8"/>
  <c r="D622" i="8" l="1"/>
  <c r="A623" i="8"/>
  <c r="E622" i="8"/>
  <c r="F622" i="8"/>
  <c r="L621" i="8"/>
  <c r="M621" i="8"/>
  <c r="M622" i="8" l="1"/>
  <c r="L622" i="8"/>
  <c r="F623" i="8"/>
  <c r="A624" i="8"/>
  <c r="D623" i="8"/>
  <c r="E623" i="8"/>
  <c r="M623" i="8" l="1"/>
  <c r="L623" i="8"/>
  <c r="F624" i="8"/>
  <c r="A625" i="8"/>
  <c r="D624" i="8"/>
  <c r="E624" i="8"/>
  <c r="M624" i="8" l="1"/>
  <c r="L624" i="8"/>
  <c r="E625" i="8"/>
  <c r="A626" i="8"/>
  <c r="F625" i="8"/>
  <c r="D625" i="8"/>
  <c r="D626" i="8" l="1"/>
  <c r="A627" i="8"/>
  <c r="E626" i="8"/>
  <c r="F626" i="8"/>
  <c r="L625" i="8"/>
  <c r="M625" i="8"/>
  <c r="M626" i="8" l="1"/>
  <c r="L626" i="8"/>
  <c r="F627" i="8"/>
  <c r="D627" i="8"/>
  <c r="E627" i="8"/>
  <c r="A628" i="8"/>
  <c r="M627" i="8" l="1"/>
  <c r="L627" i="8"/>
  <c r="F628" i="8"/>
  <c r="A629" i="8"/>
  <c r="D628" i="8"/>
  <c r="E628" i="8"/>
  <c r="M628" i="8" l="1"/>
  <c r="L628" i="8"/>
  <c r="F629" i="8"/>
  <c r="D629" i="8"/>
  <c r="E629" i="8"/>
  <c r="A630" i="8"/>
  <c r="M629" i="8" l="1"/>
  <c r="L629" i="8"/>
  <c r="E630" i="8"/>
  <c r="F630" i="8"/>
  <c r="D630" i="8"/>
  <c r="A631" i="8"/>
  <c r="M630" i="8" l="1"/>
  <c r="L630" i="8"/>
  <c r="F631" i="8"/>
  <c r="A632" i="8"/>
  <c r="E631" i="8"/>
  <c r="D631" i="8"/>
  <c r="F632" i="8" l="1"/>
  <c r="A633" i="8"/>
  <c r="E632" i="8"/>
  <c r="D632" i="8"/>
  <c r="M631" i="8"/>
  <c r="L631" i="8"/>
  <c r="L632" i="8" l="1"/>
  <c r="M632" i="8"/>
  <c r="F633" i="8"/>
  <c r="D633" i="8"/>
  <c r="A634" i="8"/>
  <c r="E633" i="8"/>
  <c r="L633" i="8" l="1"/>
  <c r="M633" i="8"/>
  <c r="E634" i="8"/>
  <c r="D634" i="8"/>
  <c r="F634" i="8"/>
  <c r="A635" i="8"/>
  <c r="F635" i="8" l="1"/>
  <c r="A636" i="8"/>
  <c r="D635" i="8"/>
  <c r="E635" i="8"/>
  <c r="M634" i="8"/>
  <c r="L634" i="8"/>
  <c r="M635" i="8" l="1"/>
  <c r="L635" i="8"/>
  <c r="F636" i="8"/>
  <c r="A637" i="8"/>
  <c r="D636" i="8"/>
  <c r="E636" i="8"/>
  <c r="M636" i="8" l="1"/>
  <c r="L636" i="8"/>
  <c r="E637" i="8"/>
  <c r="A638" i="8"/>
  <c r="D637" i="8"/>
  <c r="F637" i="8"/>
  <c r="D638" i="8" l="1"/>
  <c r="A639" i="8"/>
  <c r="F638" i="8"/>
  <c r="E638" i="8"/>
  <c r="M637" i="8"/>
  <c r="L637" i="8"/>
  <c r="M638" i="8" l="1"/>
  <c r="L638" i="8"/>
  <c r="F639" i="8"/>
  <c r="A640" i="8"/>
  <c r="E639" i="8"/>
  <c r="D639" i="8"/>
  <c r="M639" i="8" l="1"/>
  <c r="L639" i="8"/>
  <c r="F640" i="8"/>
  <c r="D640" i="8"/>
  <c r="A641" i="8"/>
  <c r="E640" i="8"/>
  <c r="M640" i="8" l="1"/>
  <c r="L640" i="8"/>
  <c r="E641" i="8"/>
  <c r="A642" i="8"/>
  <c r="F641" i="8"/>
  <c r="D641" i="8"/>
  <c r="E642" i="8" l="1"/>
  <c r="D642" i="8"/>
  <c r="F642" i="8"/>
  <c r="A643" i="8"/>
  <c r="M641" i="8"/>
  <c r="L641" i="8"/>
  <c r="D643" i="8" l="1"/>
  <c r="E643" i="8"/>
  <c r="F643" i="8"/>
  <c r="A644" i="8"/>
  <c r="M642" i="8"/>
  <c r="L642" i="8"/>
  <c r="D644" i="8" l="1"/>
  <c r="E644" i="8"/>
  <c r="F644" i="8"/>
  <c r="A645" i="8"/>
  <c r="M643" i="8"/>
  <c r="L643" i="8"/>
  <c r="D645" i="8" l="1"/>
  <c r="E645" i="8"/>
  <c r="F645" i="8"/>
  <c r="A646" i="8"/>
  <c r="M644" i="8"/>
  <c r="L644" i="8"/>
  <c r="D646" i="8" l="1"/>
  <c r="A647" i="8"/>
  <c r="E646" i="8"/>
  <c r="F646" i="8"/>
  <c r="L645" i="8"/>
  <c r="M645" i="8"/>
  <c r="M646" i="8" l="1"/>
  <c r="L646" i="8"/>
  <c r="F647" i="8"/>
  <c r="D647" i="8"/>
  <c r="E647" i="8"/>
  <c r="A648" i="8"/>
  <c r="F648" i="8" l="1"/>
  <c r="A649" i="8"/>
  <c r="E648" i="8"/>
  <c r="D648" i="8"/>
  <c r="L647" i="8"/>
  <c r="M647" i="8"/>
  <c r="L648" i="8" l="1"/>
  <c r="M648" i="8"/>
  <c r="D649" i="8"/>
  <c r="F649" i="8"/>
  <c r="E649" i="8"/>
  <c r="A650" i="8"/>
  <c r="E650" i="8" l="1"/>
  <c r="F650" i="8"/>
  <c r="D650" i="8"/>
  <c r="A651" i="8"/>
  <c r="M649" i="8"/>
  <c r="L649" i="8"/>
  <c r="D651" i="8" l="1"/>
  <c r="E651" i="8"/>
  <c r="F651" i="8"/>
  <c r="A652" i="8"/>
  <c r="M650" i="8"/>
  <c r="L650" i="8"/>
  <c r="F652" i="8" l="1"/>
  <c r="E652" i="8"/>
  <c r="A653" i="8"/>
  <c r="D652" i="8"/>
  <c r="L651" i="8"/>
  <c r="M651" i="8"/>
  <c r="D653" i="8" l="1"/>
  <c r="F653" i="8"/>
  <c r="E653" i="8"/>
  <c r="A654" i="8"/>
  <c r="M652" i="8"/>
  <c r="L652" i="8"/>
  <c r="E654" i="8" l="1"/>
  <c r="F654" i="8"/>
  <c r="D654" i="8"/>
  <c r="A655" i="8"/>
  <c r="M653" i="8"/>
  <c r="L653" i="8"/>
  <c r="F655" i="8" l="1"/>
  <c r="A656" i="8"/>
  <c r="D655" i="8"/>
  <c r="E655" i="8"/>
  <c r="M654" i="8"/>
  <c r="L654" i="8"/>
  <c r="M655" i="8" l="1"/>
  <c r="L655" i="8"/>
  <c r="F656" i="8"/>
  <c r="A657" i="8"/>
  <c r="D656" i="8"/>
  <c r="E656" i="8"/>
  <c r="M656" i="8" l="1"/>
  <c r="L656" i="8"/>
  <c r="E657" i="8"/>
  <c r="D657" i="8"/>
  <c r="A658" i="8"/>
  <c r="F657" i="8"/>
  <c r="E658" i="8" l="1"/>
  <c r="D658" i="8"/>
  <c r="A659" i="8"/>
  <c r="F658" i="8"/>
  <c r="M657" i="8"/>
  <c r="L657" i="8"/>
  <c r="F659" i="8" l="1"/>
  <c r="A660" i="8"/>
  <c r="D659" i="8"/>
  <c r="E659" i="8"/>
  <c r="L658" i="8"/>
  <c r="M658" i="8"/>
  <c r="L659" i="8" l="1"/>
  <c r="M659" i="8"/>
  <c r="F660" i="8"/>
  <c r="A661" i="8"/>
  <c r="D660" i="8"/>
  <c r="E660" i="8"/>
  <c r="M660" i="8" l="1"/>
  <c r="L660" i="8"/>
  <c r="E661" i="8"/>
  <c r="A662" i="8"/>
  <c r="F661" i="8"/>
  <c r="D661" i="8"/>
  <c r="D662" i="8" l="1"/>
  <c r="A663" i="8"/>
  <c r="F662" i="8"/>
  <c r="E662" i="8"/>
  <c r="M661" i="8"/>
  <c r="L661" i="8"/>
  <c r="M662" i="8" l="1"/>
  <c r="L662" i="8"/>
  <c r="F663" i="8"/>
  <c r="A664" i="8"/>
  <c r="E663" i="8"/>
  <c r="D663" i="8"/>
  <c r="L663" i="8" l="1"/>
  <c r="M663" i="8"/>
  <c r="D664" i="8"/>
  <c r="E664" i="8"/>
  <c r="F664" i="8"/>
  <c r="A665" i="8"/>
  <c r="E665" i="8" l="1"/>
  <c r="A666" i="8"/>
  <c r="D665" i="8"/>
  <c r="F665" i="8"/>
  <c r="M664" i="8"/>
  <c r="L664" i="8"/>
  <c r="D666" i="8" l="1"/>
  <c r="A667" i="8"/>
  <c r="F666" i="8"/>
  <c r="E666" i="8"/>
  <c r="L665" i="8"/>
  <c r="M665" i="8"/>
  <c r="M666" i="8" l="1"/>
  <c r="L666" i="8"/>
  <c r="F667" i="8"/>
  <c r="A668" i="8"/>
  <c r="E667" i="8"/>
  <c r="D667" i="8"/>
  <c r="L667" i="8" l="1"/>
  <c r="M667" i="8"/>
  <c r="D668" i="8"/>
  <c r="E668" i="8"/>
  <c r="F668" i="8"/>
  <c r="A669" i="8"/>
  <c r="D669" i="8" l="1"/>
  <c r="F669" i="8"/>
  <c r="E669" i="8"/>
  <c r="A670" i="8"/>
  <c r="L668" i="8"/>
  <c r="M668" i="8"/>
  <c r="E670" i="8" l="1"/>
  <c r="F670" i="8"/>
  <c r="D670" i="8"/>
  <c r="A671" i="8"/>
  <c r="M669" i="8"/>
  <c r="L669" i="8"/>
  <c r="E671" i="8" l="1"/>
  <c r="F671" i="8"/>
  <c r="A672" i="8"/>
  <c r="D671" i="8"/>
  <c r="M670" i="8"/>
  <c r="L670" i="8"/>
  <c r="D672" i="8" l="1"/>
  <c r="E672" i="8"/>
  <c r="F672" i="8"/>
  <c r="A673" i="8"/>
  <c r="M671" i="8"/>
  <c r="L671" i="8"/>
  <c r="D673" i="8" l="1"/>
  <c r="F673" i="8"/>
  <c r="E673" i="8"/>
  <c r="A674" i="8"/>
  <c r="M672" i="8"/>
  <c r="L672" i="8"/>
  <c r="D674" i="8" l="1"/>
  <c r="E674" i="8"/>
  <c r="F674" i="8"/>
  <c r="A675" i="8"/>
  <c r="M673" i="8"/>
  <c r="L673" i="8"/>
  <c r="F675" i="8" l="1"/>
  <c r="A676" i="8"/>
  <c r="E675" i="8"/>
  <c r="D675" i="8"/>
  <c r="M674" i="8"/>
  <c r="L674" i="8"/>
  <c r="M675" i="8" l="1"/>
  <c r="L675" i="8"/>
  <c r="F676" i="8"/>
  <c r="D676" i="8"/>
  <c r="A677" i="8"/>
  <c r="E676" i="8"/>
  <c r="L676" i="8" l="1"/>
  <c r="M676" i="8"/>
  <c r="D677" i="8"/>
  <c r="F677" i="8"/>
  <c r="E677" i="8"/>
  <c r="A678" i="8"/>
  <c r="D678" i="8" l="1"/>
  <c r="A679" i="8"/>
  <c r="F678" i="8"/>
  <c r="E678" i="8"/>
  <c r="M677" i="8"/>
  <c r="L677" i="8"/>
  <c r="M678" i="8" l="1"/>
  <c r="L678" i="8"/>
  <c r="F679" i="8"/>
  <c r="A680" i="8"/>
  <c r="E679" i="8"/>
  <c r="D679" i="8"/>
  <c r="L679" i="8" l="1"/>
  <c r="M679" i="8"/>
  <c r="F680" i="8"/>
  <c r="A681" i="8"/>
  <c r="D680" i="8"/>
  <c r="E680" i="8"/>
  <c r="D681" i="8" l="1"/>
  <c r="F681" i="8"/>
  <c r="E681" i="8"/>
  <c r="A682" i="8"/>
  <c r="M680" i="8"/>
  <c r="L680" i="8"/>
  <c r="E682" i="8" l="1"/>
  <c r="D682" i="8"/>
  <c r="F682" i="8"/>
  <c r="A683" i="8"/>
  <c r="M681" i="8"/>
  <c r="L681" i="8"/>
  <c r="F683" i="8" l="1"/>
  <c r="A684" i="8"/>
  <c r="D683" i="8"/>
  <c r="E683" i="8"/>
  <c r="M682" i="8"/>
  <c r="L682" i="8"/>
  <c r="M683" i="8" l="1"/>
  <c r="L683" i="8"/>
  <c r="F684" i="8"/>
  <c r="A685" i="8"/>
  <c r="E684" i="8"/>
  <c r="D684" i="8"/>
  <c r="M684" i="8" l="1"/>
  <c r="L684" i="8"/>
  <c r="E685" i="8"/>
  <c r="F685" i="8"/>
  <c r="A686" i="8"/>
  <c r="D685" i="8"/>
  <c r="E686" i="8" l="1"/>
  <c r="D686" i="8"/>
  <c r="A687" i="8"/>
  <c r="F686" i="8"/>
  <c r="M685" i="8"/>
  <c r="L685" i="8"/>
  <c r="F687" i="8" l="1"/>
  <c r="E687" i="8"/>
  <c r="A688" i="8"/>
  <c r="D687" i="8"/>
  <c r="M686" i="8"/>
  <c r="L686" i="8"/>
  <c r="D688" i="8" l="1"/>
  <c r="E688" i="8"/>
  <c r="F688" i="8"/>
  <c r="A689" i="8"/>
  <c r="M687" i="8"/>
  <c r="L687" i="8"/>
  <c r="E689" i="8" l="1"/>
  <c r="A690" i="8"/>
  <c r="D689" i="8"/>
  <c r="F689" i="8"/>
  <c r="M688" i="8"/>
  <c r="L688" i="8"/>
  <c r="D690" i="8" l="1"/>
  <c r="A691" i="8"/>
  <c r="E690" i="8"/>
  <c r="F690" i="8"/>
  <c r="M689" i="8"/>
  <c r="L689" i="8"/>
  <c r="M690" i="8" l="1"/>
  <c r="L690" i="8"/>
  <c r="F691" i="8"/>
  <c r="A692" i="8"/>
  <c r="D691" i="8"/>
  <c r="E691" i="8"/>
  <c r="D692" i="8" l="1"/>
  <c r="E692" i="8"/>
  <c r="F692" i="8"/>
  <c r="A693" i="8"/>
  <c r="L691" i="8"/>
  <c r="M691" i="8"/>
  <c r="E693" i="8" l="1"/>
  <c r="D693" i="8"/>
  <c r="F693" i="8"/>
  <c r="A694" i="8"/>
  <c r="M692" i="8"/>
  <c r="L692" i="8"/>
  <c r="D694" i="8" l="1"/>
  <c r="A695" i="8"/>
  <c r="F694" i="8"/>
  <c r="E694" i="8"/>
  <c r="M693" i="8"/>
  <c r="L693" i="8"/>
  <c r="M694" i="8" l="1"/>
  <c r="L694" i="8"/>
  <c r="F695" i="8"/>
  <c r="A696" i="8"/>
  <c r="D695" i="8"/>
  <c r="E695" i="8"/>
  <c r="M695" i="8" l="1"/>
  <c r="L695" i="8"/>
  <c r="F696" i="8"/>
  <c r="D696" i="8"/>
  <c r="A697" i="8"/>
  <c r="E696" i="8"/>
  <c r="L696" i="8" l="1"/>
  <c r="M696" i="8"/>
  <c r="D697" i="8"/>
  <c r="A698" i="8"/>
  <c r="F697" i="8"/>
  <c r="E697" i="8"/>
  <c r="M697" i="8" l="1"/>
  <c r="L697" i="8"/>
  <c r="D698" i="8"/>
  <c r="A699" i="8"/>
  <c r="F698" i="8"/>
  <c r="E698" i="8"/>
  <c r="M698" i="8" l="1"/>
  <c r="L698" i="8"/>
  <c r="F699" i="8"/>
  <c r="D699" i="8"/>
  <c r="A700" i="8"/>
  <c r="E699" i="8"/>
  <c r="M699" i="8" l="1"/>
  <c r="L699" i="8"/>
  <c r="D700" i="8"/>
  <c r="F700" i="8"/>
  <c r="A701" i="8"/>
  <c r="E700" i="8"/>
  <c r="L700" i="8" l="1"/>
  <c r="M700" i="8"/>
  <c r="D701" i="8"/>
  <c r="F701" i="8"/>
  <c r="E701" i="8"/>
  <c r="A702" i="8"/>
  <c r="E702" i="8" l="1"/>
  <c r="F702" i="8"/>
  <c r="D702" i="8"/>
  <c r="A703" i="8"/>
  <c r="M701" i="8"/>
  <c r="L701" i="8"/>
  <c r="D703" i="8" l="1"/>
  <c r="E703" i="8"/>
  <c r="F703" i="8"/>
  <c r="A704" i="8"/>
  <c r="M702" i="8"/>
  <c r="L702" i="8"/>
  <c r="F704" i="8" l="1"/>
  <c r="A705" i="8"/>
  <c r="D704" i="8"/>
  <c r="E704" i="8"/>
  <c r="M703" i="8"/>
  <c r="L703" i="8"/>
  <c r="M704" i="8" l="1"/>
  <c r="L704" i="8"/>
  <c r="E705" i="8"/>
  <c r="A706" i="8"/>
  <c r="D705" i="8"/>
  <c r="F705" i="8"/>
  <c r="E706" i="8" l="1"/>
  <c r="F706" i="8"/>
  <c r="D706" i="8"/>
  <c r="A707" i="8"/>
  <c r="L705" i="8"/>
  <c r="M705" i="8"/>
  <c r="D707" i="8" l="1"/>
  <c r="F707" i="8"/>
  <c r="E707" i="8"/>
  <c r="A708" i="8"/>
  <c r="M706" i="8"/>
  <c r="L706" i="8"/>
  <c r="D708" i="8" l="1"/>
  <c r="E708" i="8"/>
  <c r="F708" i="8"/>
  <c r="A709" i="8"/>
  <c r="M707" i="8"/>
  <c r="L707" i="8"/>
  <c r="M708" i="8" l="1"/>
  <c r="L708" i="8"/>
  <c r="E709" i="8"/>
  <c r="A710" i="8"/>
  <c r="D709" i="8"/>
  <c r="F709" i="8"/>
  <c r="E710" i="8" l="1"/>
  <c r="A711" i="8"/>
  <c r="F710" i="8"/>
  <c r="D710" i="8"/>
  <c r="M709" i="8"/>
  <c r="L709" i="8"/>
  <c r="D711" i="8" l="1"/>
  <c r="E711" i="8"/>
  <c r="F711" i="8"/>
  <c r="A712" i="8"/>
  <c r="M710" i="8"/>
  <c r="L710" i="8"/>
  <c r="E712" i="8" l="1"/>
  <c r="A713" i="8"/>
  <c r="F712" i="8"/>
  <c r="D712" i="8"/>
  <c r="M711" i="8"/>
  <c r="L711" i="8"/>
  <c r="E713" i="8" l="1"/>
  <c r="A714" i="8"/>
  <c r="D713" i="8"/>
  <c r="F713" i="8"/>
  <c r="M712" i="8"/>
  <c r="L712" i="8"/>
  <c r="E714" i="8" l="1"/>
  <c r="A715" i="8"/>
  <c r="D714" i="8"/>
  <c r="F714" i="8"/>
  <c r="L713" i="8"/>
  <c r="M713" i="8"/>
  <c r="F715" i="8" l="1"/>
  <c r="A716" i="8"/>
  <c r="E715" i="8"/>
  <c r="D715" i="8"/>
  <c r="L714" i="8"/>
  <c r="M714" i="8"/>
  <c r="M715" i="8" l="1"/>
  <c r="L715" i="8"/>
  <c r="E716" i="8"/>
  <c r="D716" i="8"/>
  <c r="F716" i="8"/>
  <c r="A717" i="8"/>
  <c r="E717" i="8" l="1"/>
  <c r="D717" i="8"/>
  <c r="A718" i="8"/>
  <c r="F717" i="8"/>
  <c r="M716" i="8"/>
  <c r="L716" i="8"/>
  <c r="E718" i="8" l="1"/>
  <c r="A719" i="8"/>
  <c r="F718" i="8"/>
  <c r="D718" i="8"/>
  <c r="M717" i="8"/>
  <c r="L717" i="8"/>
  <c r="D719" i="8" l="1"/>
  <c r="A720" i="8"/>
  <c r="E719" i="8"/>
  <c r="F719" i="8"/>
  <c r="M718" i="8"/>
  <c r="L718" i="8"/>
  <c r="L719" i="8" l="1"/>
  <c r="M719" i="8"/>
  <c r="E720" i="8"/>
  <c r="A721" i="8"/>
  <c r="D720" i="8"/>
  <c r="F720" i="8"/>
  <c r="E721" i="8" l="1"/>
  <c r="D721" i="8"/>
  <c r="A722" i="8"/>
  <c r="F721" i="8"/>
  <c r="M720" i="8"/>
  <c r="L720" i="8"/>
  <c r="E722" i="8" l="1"/>
  <c r="A723" i="8"/>
  <c r="F722" i="8"/>
  <c r="D722" i="8"/>
  <c r="M721" i="8"/>
  <c r="L721" i="8"/>
  <c r="D723" i="8" l="1"/>
  <c r="E723" i="8"/>
  <c r="F723" i="8"/>
  <c r="A724" i="8"/>
  <c r="L722" i="8"/>
  <c r="M722" i="8"/>
  <c r="E724" i="8" l="1"/>
  <c r="F724" i="8"/>
  <c r="D724" i="8"/>
  <c r="A725" i="8"/>
  <c r="M723" i="8"/>
  <c r="L723" i="8"/>
  <c r="E725" i="8" l="1"/>
  <c r="D725" i="8"/>
  <c r="F725" i="8"/>
  <c r="A726" i="8"/>
  <c r="M724" i="8"/>
  <c r="L724" i="8"/>
  <c r="F726" i="8" l="1"/>
  <c r="D726" i="8"/>
  <c r="E726" i="8"/>
  <c r="A727" i="8"/>
  <c r="M725" i="8"/>
  <c r="L725" i="8"/>
  <c r="D727" i="8" l="1"/>
  <c r="F727" i="8"/>
  <c r="A728" i="8"/>
  <c r="E727" i="8"/>
  <c r="M726" i="8"/>
  <c r="L726" i="8"/>
  <c r="M727" i="8" l="1"/>
  <c r="L727" i="8"/>
  <c r="D728" i="8"/>
  <c r="E728" i="8"/>
  <c r="A729" i="8"/>
  <c r="F728" i="8"/>
  <c r="D729" i="8" l="1"/>
  <c r="E729" i="8"/>
  <c r="A730" i="8"/>
  <c r="F729" i="8"/>
  <c r="M728" i="8"/>
  <c r="L728" i="8"/>
  <c r="D730" i="8" l="1"/>
  <c r="A731" i="8"/>
  <c r="F730" i="8"/>
  <c r="E730" i="8"/>
  <c r="L729" i="8"/>
  <c r="M729" i="8"/>
  <c r="M730" i="8" l="1"/>
  <c r="L730" i="8"/>
  <c r="F731" i="8"/>
  <c r="A732" i="8"/>
  <c r="E731" i="8"/>
  <c r="D731" i="8"/>
  <c r="L731" i="8" l="1"/>
  <c r="M731" i="8"/>
  <c r="D732" i="8"/>
  <c r="F732" i="8"/>
  <c r="E732" i="8"/>
  <c r="A733" i="8"/>
  <c r="E733" i="8" l="1"/>
  <c r="A734" i="8"/>
  <c r="D733" i="8"/>
  <c r="F733" i="8"/>
  <c r="L732" i="8"/>
  <c r="M732" i="8"/>
  <c r="D734" i="8" l="1"/>
  <c r="A735" i="8"/>
  <c r="E734" i="8"/>
  <c r="F734" i="8"/>
  <c r="L733" i="8"/>
  <c r="M733" i="8"/>
  <c r="M734" i="8" l="1"/>
  <c r="L734" i="8"/>
  <c r="F735" i="8"/>
  <c r="A736" i="8"/>
  <c r="D735" i="8"/>
  <c r="E735" i="8"/>
  <c r="M735" i="8" l="1"/>
  <c r="L735" i="8"/>
  <c r="F736" i="8"/>
  <c r="A737" i="8"/>
  <c r="E736" i="8"/>
  <c r="D736" i="8"/>
  <c r="M736" i="8" l="1"/>
  <c r="L736" i="8"/>
  <c r="E737" i="8"/>
  <c r="A738" i="8"/>
  <c r="D737" i="8"/>
  <c r="F737" i="8"/>
  <c r="D738" i="8" l="1"/>
  <c r="A739" i="8"/>
  <c r="F738" i="8"/>
  <c r="E738" i="8"/>
  <c r="M737" i="8"/>
  <c r="L737" i="8"/>
  <c r="M738" i="8" l="1"/>
  <c r="L738" i="8"/>
  <c r="D739" i="8"/>
  <c r="A740" i="8"/>
  <c r="E739" i="8"/>
  <c r="F739" i="8"/>
  <c r="M739" i="8" l="1"/>
  <c r="L739" i="8"/>
  <c r="D740" i="8"/>
  <c r="A741" i="8"/>
  <c r="E740" i="8"/>
  <c r="F740" i="8"/>
  <c r="M740" i="8" l="1"/>
  <c r="L740" i="8"/>
  <c r="F741" i="8"/>
  <c r="A742" i="8"/>
  <c r="E741" i="8"/>
  <c r="D741" i="8"/>
  <c r="L741" i="8" l="1"/>
  <c r="M741" i="8"/>
  <c r="F742" i="8"/>
  <c r="A743" i="8"/>
  <c r="D742" i="8"/>
  <c r="E742" i="8"/>
  <c r="M742" i="8" l="1"/>
  <c r="L742" i="8"/>
  <c r="D743" i="8"/>
  <c r="F743" i="8"/>
  <c r="A744" i="8"/>
  <c r="E743" i="8"/>
  <c r="M743" i="8" l="1"/>
  <c r="L743" i="8"/>
  <c r="F744" i="8"/>
  <c r="D744" i="8"/>
  <c r="E744" i="8"/>
  <c r="A745" i="8"/>
  <c r="F745" i="8" l="1"/>
  <c r="D745" i="8"/>
  <c r="A746" i="8"/>
  <c r="E745" i="8"/>
  <c r="M744" i="8"/>
  <c r="L744" i="8"/>
  <c r="M745" i="8" l="1"/>
  <c r="L745" i="8"/>
  <c r="F746" i="8"/>
  <c r="A747" i="8"/>
  <c r="E746" i="8"/>
  <c r="D746" i="8"/>
  <c r="M746" i="8" l="1"/>
  <c r="L746" i="8"/>
  <c r="F747" i="8"/>
  <c r="D747" i="8"/>
  <c r="E747" i="8"/>
  <c r="A748" i="8"/>
  <c r="E748" i="8" l="1"/>
  <c r="A749" i="8"/>
  <c r="F748" i="8"/>
  <c r="D748" i="8"/>
  <c r="M747" i="8"/>
  <c r="L747" i="8"/>
  <c r="D749" i="8" l="1"/>
  <c r="A750" i="8"/>
  <c r="F749" i="8"/>
  <c r="E749" i="8"/>
  <c r="M748" i="8"/>
  <c r="L748" i="8"/>
  <c r="L749" i="8" l="1"/>
  <c r="M749" i="8"/>
  <c r="D750" i="8"/>
  <c r="E750" i="8"/>
  <c r="A751" i="8"/>
  <c r="F750" i="8"/>
  <c r="F751" i="8" l="1"/>
  <c r="D751" i="8"/>
  <c r="A752" i="8"/>
  <c r="E751" i="8"/>
  <c r="M750" i="8"/>
  <c r="L750" i="8"/>
  <c r="L751" i="8" l="1"/>
  <c r="M751" i="8"/>
  <c r="F752" i="8"/>
  <c r="E752" i="8"/>
  <c r="A753" i="8"/>
  <c r="D752" i="8"/>
  <c r="M752" i="8" l="1"/>
  <c r="L752" i="8"/>
  <c r="F753" i="8"/>
  <c r="A754" i="8"/>
  <c r="E753" i="8"/>
  <c r="D753" i="8"/>
  <c r="M753" i="8" l="1"/>
  <c r="L753" i="8"/>
  <c r="F754" i="8"/>
  <c r="A755" i="8"/>
  <c r="D754" i="8"/>
  <c r="E754" i="8"/>
  <c r="M754" i="8" l="1"/>
  <c r="L754" i="8"/>
  <c r="F755" i="8"/>
  <c r="A756" i="8"/>
  <c r="E755" i="8"/>
  <c r="D755" i="8"/>
  <c r="M755" i="8" l="1"/>
  <c r="L755" i="8"/>
  <c r="F756" i="8"/>
  <c r="A757" i="8"/>
  <c r="E756" i="8"/>
  <c r="D756" i="8"/>
  <c r="M756" i="8" l="1"/>
  <c r="L756" i="8"/>
  <c r="F757" i="8"/>
  <c r="A758" i="8"/>
  <c r="D757" i="8"/>
  <c r="E757" i="8"/>
  <c r="L757" i="8" l="1"/>
  <c r="M757" i="8"/>
  <c r="E758" i="8"/>
  <c r="A759" i="8"/>
  <c r="D758" i="8"/>
  <c r="F758" i="8"/>
  <c r="E759" i="8" l="1"/>
  <c r="D759" i="8"/>
  <c r="A760" i="8"/>
  <c r="F759" i="8"/>
  <c r="L758" i="8"/>
  <c r="M758" i="8"/>
  <c r="F760" i="8" l="1"/>
  <c r="E760" i="8"/>
  <c r="D760" i="8"/>
  <c r="A761" i="8"/>
  <c r="M759" i="8"/>
  <c r="L759" i="8"/>
  <c r="E761" i="8" l="1"/>
  <c r="F761" i="8"/>
  <c r="D761" i="8"/>
  <c r="A762" i="8"/>
  <c r="M760" i="8"/>
  <c r="L760" i="8"/>
  <c r="F762" i="8" l="1"/>
  <c r="D762" i="8"/>
  <c r="E762" i="8"/>
  <c r="A763" i="8"/>
  <c r="L761" i="8"/>
  <c r="M761" i="8"/>
  <c r="F763" i="8" l="1"/>
  <c r="A764" i="8"/>
  <c r="D763" i="8"/>
  <c r="E763" i="8"/>
  <c r="M762" i="8"/>
  <c r="L762" i="8"/>
  <c r="M763" i="8" l="1"/>
  <c r="L763" i="8"/>
  <c r="F764" i="8"/>
  <c r="A765" i="8"/>
  <c r="D764" i="8"/>
  <c r="E764" i="8"/>
  <c r="E765" i="8" l="1"/>
  <c r="A766" i="8"/>
  <c r="D765" i="8"/>
  <c r="F765" i="8"/>
  <c r="M764" i="8"/>
  <c r="L764" i="8"/>
  <c r="D766" i="8" l="1"/>
  <c r="A767" i="8"/>
  <c r="F766" i="8"/>
  <c r="E766" i="8"/>
  <c r="M765" i="8"/>
  <c r="L765" i="8"/>
  <c r="M766" i="8" l="1"/>
  <c r="L766" i="8"/>
  <c r="F767" i="8"/>
  <c r="D767" i="8"/>
  <c r="E767" i="8"/>
  <c r="A768" i="8"/>
  <c r="A769" i="8" l="1"/>
  <c r="D768" i="8"/>
  <c r="E768" i="8"/>
  <c r="F768" i="8"/>
  <c r="M767" i="8"/>
  <c r="L767" i="8"/>
  <c r="M768" i="8" l="1"/>
  <c r="L768" i="8"/>
  <c r="E769" i="8"/>
  <c r="A770" i="8"/>
  <c r="F769" i="8"/>
  <c r="D769" i="8"/>
  <c r="E770" i="8" l="1"/>
  <c r="F770" i="8"/>
  <c r="D770" i="8"/>
  <c r="A771" i="8"/>
  <c r="M769" i="8"/>
  <c r="L769" i="8"/>
  <c r="F771" i="8" l="1"/>
  <c r="A772" i="8"/>
  <c r="D771" i="8"/>
  <c r="E771" i="8"/>
  <c r="M770" i="8"/>
  <c r="L770" i="8"/>
  <c r="M771" i="8" l="1"/>
  <c r="L771" i="8"/>
  <c r="F772" i="8"/>
  <c r="D772" i="8"/>
  <c r="E772" i="8"/>
  <c r="A773" i="8"/>
  <c r="M772" i="8" l="1"/>
  <c r="L772" i="8"/>
  <c r="E773" i="8"/>
  <c r="A774" i="8"/>
  <c r="D773" i="8"/>
  <c r="F773" i="8"/>
  <c r="D774" i="8" l="1"/>
  <c r="A775" i="8"/>
  <c r="F774" i="8"/>
  <c r="E774" i="8"/>
  <c r="L773" i="8"/>
  <c r="M773" i="8"/>
  <c r="M774" i="8" l="1"/>
  <c r="L774" i="8"/>
  <c r="F775" i="8"/>
  <c r="A776" i="8"/>
  <c r="D775" i="8"/>
  <c r="E775" i="8"/>
  <c r="M775" i="8" l="1"/>
  <c r="L775" i="8"/>
  <c r="F776" i="8"/>
  <c r="A777" i="8"/>
  <c r="E776" i="8"/>
  <c r="D776" i="8"/>
  <c r="E777" i="8" l="1"/>
  <c r="A778" i="8"/>
  <c r="D777" i="8"/>
  <c r="F777" i="8"/>
  <c r="L776" i="8"/>
  <c r="M776" i="8"/>
  <c r="D778" i="8" l="1"/>
  <c r="A779" i="8"/>
  <c r="F778" i="8"/>
  <c r="E778" i="8"/>
  <c r="M777" i="8"/>
  <c r="L777" i="8"/>
  <c r="M778" i="8" l="1"/>
  <c r="L778" i="8"/>
  <c r="F779" i="8"/>
  <c r="A780" i="8"/>
  <c r="E779" i="8"/>
  <c r="D779" i="8"/>
  <c r="F780" i="8" l="1"/>
  <c r="D780" i="8"/>
  <c r="A781" i="8"/>
  <c r="E780" i="8"/>
  <c r="M779" i="8"/>
  <c r="L779" i="8"/>
  <c r="E781" i="8" l="1"/>
  <c r="A782" i="8"/>
  <c r="D781" i="8"/>
  <c r="F781" i="8"/>
  <c r="L780" i="8"/>
  <c r="M780" i="8"/>
  <c r="D782" i="8" l="1"/>
  <c r="E782" i="8"/>
  <c r="F782" i="8"/>
  <c r="A783" i="8"/>
  <c r="L781" i="8"/>
  <c r="M781" i="8"/>
  <c r="F783" i="8" l="1"/>
  <c r="A784" i="8"/>
  <c r="D783" i="8"/>
  <c r="E783" i="8"/>
  <c r="M782" i="8"/>
  <c r="L782" i="8"/>
  <c r="M783" i="8" l="1"/>
  <c r="L783" i="8"/>
  <c r="F784" i="8"/>
  <c r="A785" i="8"/>
  <c r="D784" i="8"/>
  <c r="E784" i="8"/>
  <c r="M784" i="8" l="1"/>
  <c r="L784" i="8"/>
  <c r="F785" i="8"/>
  <c r="E785" i="8"/>
  <c r="D785" i="8"/>
  <c r="A786" i="8"/>
  <c r="M785" i="8" l="1"/>
  <c r="L785" i="8"/>
  <c r="E786" i="8"/>
  <c r="F786" i="8"/>
  <c r="D786" i="8"/>
  <c r="A787" i="8"/>
  <c r="M786" i="8" l="1"/>
  <c r="L786" i="8"/>
  <c r="F787" i="8"/>
  <c r="A788" i="8"/>
  <c r="D787" i="8"/>
  <c r="E787" i="8"/>
  <c r="M787" i="8" l="1"/>
  <c r="L787" i="8"/>
  <c r="F788" i="8"/>
  <c r="A789" i="8"/>
  <c r="D788" i="8"/>
  <c r="E788" i="8"/>
  <c r="M788" i="8" l="1"/>
  <c r="L788" i="8"/>
  <c r="E789" i="8"/>
  <c r="A790" i="8"/>
  <c r="D789" i="8"/>
  <c r="F789" i="8"/>
  <c r="D790" i="8" l="1"/>
  <c r="F790" i="8"/>
  <c r="A791" i="8"/>
  <c r="E790" i="8"/>
  <c r="M789" i="8"/>
  <c r="L789" i="8"/>
  <c r="M790" i="8" l="1"/>
  <c r="L790" i="8"/>
  <c r="F791" i="8"/>
  <c r="A792" i="8"/>
  <c r="D791" i="8"/>
  <c r="E791" i="8"/>
  <c r="L791" i="8" l="1"/>
  <c r="M791" i="8"/>
  <c r="F792" i="8"/>
  <c r="A793" i="8"/>
  <c r="D792" i="8"/>
  <c r="E792" i="8"/>
  <c r="M792" i="8" l="1"/>
  <c r="L792" i="8"/>
  <c r="E793" i="8"/>
  <c r="F793" i="8"/>
  <c r="A794" i="8"/>
  <c r="D793" i="8"/>
  <c r="L793" i="8" l="1"/>
  <c r="M793" i="8"/>
  <c r="D794" i="8"/>
  <c r="A795" i="8"/>
  <c r="E794" i="8"/>
  <c r="F794" i="8"/>
  <c r="L794" i="8" l="1"/>
  <c r="M794" i="8"/>
  <c r="F795" i="8"/>
  <c r="D795" i="8"/>
  <c r="A796" i="8"/>
  <c r="E795" i="8"/>
  <c r="M795" i="8" l="1"/>
  <c r="L795" i="8"/>
  <c r="F796" i="8"/>
  <c r="A797" i="8"/>
  <c r="D796" i="8"/>
  <c r="E796" i="8"/>
  <c r="M796" i="8" l="1"/>
  <c r="L796" i="8"/>
  <c r="D797" i="8"/>
  <c r="E797" i="8"/>
  <c r="A798" i="8"/>
  <c r="F797" i="8"/>
  <c r="D798" i="8" l="1"/>
  <c r="A799" i="8"/>
  <c r="E798" i="8"/>
  <c r="F798" i="8"/>
  <c r="L797" i="8"/>
  <c r="M797" i="8"/>
  <c r="M798" i="8" l="1"/>
  <c r="L798" i="8"/>
  <c r="F799" i="8"/>
  <c r="A800" i="8"/>
  <c r="D799" i="8"/>
  <c r="E799" i="8"/>
  <c r="M799" i="8" l="1"/>
  <c r="L799" i="8"/>
  <c r="F800" i="8"/>
  <c r="A801" i="8"/>
  <c r="D800" i="8"/>
  <c r="E800" i="8"/>
  <c r="L800" i="8" l="1"/>
  <c r="M800" i="8"/>
  <c r="D801" i="8"/>
  <c r="F801" i="8"/>
  <c r="E801" i="8"/>
  <c r="A802" i="8"/>
  <c r="E802" i="8" l="1"/>
  <c r="D802" i="8"/>
  <c r="A803" i="8"/>
  <c r="F802" i="8"/>
  <c r="M801" i="8"/>
  <c r="L801" i="8"/>
  <c r="D803" i="8" l="1"/>
  <c r="E803" i="8"/>
  <c r="F803" i="8"/>
  <c r="A804" i="8"/>
  <c r="M802" i="8"/>
  <c r="L802" i="8"/>
  <c r="D804" i="8" l="1"/>
  <c r="E804" i="8"/>
  <c r="F804" i="8"/>
  <c r="A805" i="8"/>
  <c r="L803" i="8"/>
  <c r="M803" i="8"/>
  <c r="E805" i="8" l="1"/>
  <c r="D805" i="8"/>
  <c r="A806" i="8"/>
  <c r="F805" i="8"/>
  <c r="M804" i="8"/>
  <c r="L804" i="8"/>
  <c r="E806" i="8" l="1"/>
  <c r="F806" i="8"/>
  <c r="D806" i="8"/>
  <c r="A807" i="8"/>
  <c r="M805" i="8"/>
  <c r="L805" i="8"/>
  <c r="F807" i="8" l="1"/>
  <c r="A808" i="8"/>
  <c r="D807" i="8"/>
  <c r="E807" i="8"/>
  <c r="M806" i="8"/>
  <c r="L806" i="8"/>
  <c r="M807" i="8" l="1"/>
  <c r="L807" i="8"/>
  <c r="F808" i="8"/>
  <c r="A809" i="8"/>
  <c r="D808" i="8"/>
  <c r="E808" i="8"/>
  <c r="M808" i="8" l="1"/>
  <c r="L808" i="8"/>
  <c r="E809" i="8"/>
  <c r="D809" i="8"/>
  <c r="F809" i="8"/>
  <c r="A810" i="8"/>
  <c r="D810" i="8" l="1"/>
  <c r="A811" i="8"/>
  <c r="F810" i="8"/>
  <c r="E810" i="8"/>
  <c r="L809" i="8"/>
  <c r="M809" i="8"/>
  <c r="M810" i="8" l="1"/>
  <c r="L810" i="8"/>
  <c r="F811" i="8"/>
  <c r="A812" i="8"/>
  <c r="D811" i="8"/>
  <c r="E811" i="8"/>
  <c r="M811" i="8" l="1"/>
  <c r="L811" i="8"/>
  <c r="F812" i="8"/>
  <c r="A813" i="8"/>
  <c r="D812" i="8"/>
  <c r="E812" i="8"/>
  <c r="M812" i="8" l="1"/>
  <c r="L812" i="8"/>
  <c r="E813" i="8"/>
  <c r="A814" i="8"/>
  <c r="D813" i="8"/>
  <c r="F813" i="8"/>
  <c r="D814" i="8" l="1"/>
  <c r="F814" i="8"/>
  <c r="A815" i="8"/>
  <c r="E814" i="8"/>
  <c r="L813" i="8"/>
  <c r="M813" i="8"/>
  <c r="M814" i="8" l="1"/>
  <c r="L814" i="8"/>
  <c r="F815" i="8"/>
  <c r="E815" i="8"/>
  <c r="A816" i="8"/>
  <c r="D815" i="8"/>
  <c r="M815" i="8" l="1"/>
  <c r="L815" i="8"/>
  <c r="F816" i="8"/>
  <c r="D816" i="8"/>
  <c r="E816" i="8"/>
  <c r="A817" i="8"/>
  <c r="D817" i="8" l="1"/>
  <c r="F817" i="8"/>
  <c r="E817" i="8"/>
  <c r="A818" i="8"/>
  <c r="L816" i="8"/>
  <c r="M816" i="8"/>
  <c r="E818" i="8" l="1"/>
  <c r="F818" i="8"/>
  <c r="D818" i="8"/>
  <c r="A819" i="8"/>
  <c r="L817" i="8"/>
  <c r="M817" i="8"/>
  <c r="D819" i="8" l="1"/>
  <c r="A820" i="8"/>
  <c r="E819" i="8"/>
  <c r="F819" i="8"/>
  <c r="M818" i="8"/>
  <c r="L818" i="8"/>
  <c r="M819" i="8" l="1"/>
  <c r="L819" i="8"/>
  <c r="F820" i="8"/>
  <c r="A821" i="8"/>
  <c r="E820" i="8"/>
  <c r="D820" i="8"/>
  <c r="L820" i="8" l="1"/>
  <c r="M820" i="8"/>
  <c r="D821" i="8"/>
  <c r="F821" i="8"/>
  <c r="E821" i="8"/>
  <c r="A822" i="8"/>
  <c r="L821" i="8" l="1"/>
  <c r="M821" i="8"/>
  <c r="E822" i="8"/>
  <c r="D822" i="8"/>
  <c r="A823" i="8"/>
  <c r="F822" i="8"/>
  <c r="E823" i="8" l="1"/>
  <c r="F823" i="8"/>
  <c r="D823" i="8"/>
  <c r="A824" i="8"/>
  <c r="M822" i="8"/>
  <c r="L822" i="8"/>
  <c r="D824" i="8" l="1"/>
  <c r="E824" i="8"/>
  <c r="F824" i="8"/>
  <c r="A825" i="8"/>
  <c r="M823" i="8"/>
  <c r="L823" i="8"/>
  <c r="E825" i="8" l="1"/>
  <c r="A826" i="8"/>
  <c r="F825" i="8"/>
  <c r="D825" i="8"/>
  <c r="M824" i="8"/>
  <c r="L824" i="8"/>
  <c r="D826" i="8" l="1"/>
  <c r="A827" i="8"/>
  <c r="F826" i="8"/>
  <c r="E826" i="8"/>
  <c r="M825" i="8"/>
  <c r="L825" i="8"/>
  <c r="M826" i="8" l="1"/>
  <c r="L826" i="8"/>
  <c r="F827" i="8"/>
  <c r="A828" i="8"/>
  <c r="E827" i="8"/>
  <c r="D827" i="8"/>
  <c r="M827" i="8" l="1"/>
  <c r="L827" i="8"/>
  <c r="D828" i="8"/>
  <c r="E828" i="8"/>
  <c r="F828" i="8"/>
  <c r="A829" i="8"/>
  <c r="E829" i="8" l="1"/>
  <c r="F829" i="8"/>
  <c r="A830" i="8"/>
  <c r="D829" i="8"/>
  <c r="M828" i="8"/>
  <c r="L828" i="8"/>
  <c r="E830" i="8" l="1"/>
  <c r="F830" i="8"/>
  <c r="D830" i="8"/>
  <c r="A831" i="8"/>
  <c r="M829" i="8"/>
  <c r="L829" i="8"/>
  <c r="D831" i="8" l="1"/>
  <c r="E831" i="8"/>
  <c r="F831" i="8"/>
  <c r="A832" i="8"/>
  <c r="M830" i="8"/>
  <c r="L830" i="8"/>
  <c r="F832" i="8" l="1"/>
  <c r="A833" i="8"/>
  <c r="D832" i="8"/>
  <c r="E832" i="8"/>
  <c r="M831" i="8"/>
  <c r="L831" i="8"/>
  <c r="M832" i="8" l="1"/>
  <c r="L832" i="8"/>
  <c r="E833" i="8"/>
  <c r="A834" i="8"/>
  <c r="D833" i="8"/>
  <c r="F833" i="8"/>
  <c r="D834" i="8" l="1"/>
  <c r="A835" i="8"/>
  <c r="F834" i="8"/>
  <c r="E834" i="8"/>
  <c r="L833" i="8"/>
  <c r="M833" i="8"/>
  <c r="M834" i="8" l="1"/>
  <c r="L834" i="8"/>
  <c r="F835" i="8"/>
  <c r="E835" i="8"/>
  <c r="A836" i="8"/>
  <c r="D835" i="8"/>
  <c r="F836" i="8" l="1"/>
  <c r="A837" i="8"/>
  <c r="D836" i="8"/>
  <c r="E836" i="8"/>
  <c r="M835" i="8"/>
  <c r="L835" i="8"/>
  <c r="M836" i="8" l="1"/>
  <c r="L836" i="8"/>
  <c r="E837" i="8"/>
  <c r="D837" i="8"/>
  <c r="F837" i="8"/>
  <c r="A838" i="8"/>
  <c r="F838" i="8" l="1"/>
  <c r="E838" i="8"/>
  <c r="D838" i="8"/>
  <c r="A839" i="8"/>
  <c r="L837" i="8"/>
  <c r="M837" i="8"/>
  <c r="F839" i="8" l="1"/>
  <c r="A840" i="8"/>
  <c r="E839" i="8"/>
  <c r="D839" i="8"/>
  <c r="M838" i="8"/>
  <c r="L838" i="8"/>
  <c r="L839" i="8" l="1"/>
  <c r="M839" i="8"/>
  <c r="D840" i="8"/>
  <c r="E840" i="8"/>
  <c r="F840" i="8"/>
  <c r="A841" i="8"/>
  <c r="E841" i="8" l="1"/>
  <c r="D841" i="8"/>
  <c r="F841" i="8"/>
  <c r="A842" i="8"/>
  <c r="M840" i="8"/>
  <c r="L840" i="8"/>
  <c r="D842" i="8" l="1"/>
  <c r="E842" i="8"/>
  <c r="F842" i="8"/>
  <c r="A843" i="8"/>
  <c r="L841" i="8"/>
  <c r="M841" i="8"/>
  <c r="F843" i="8" l="1"/>
  <c r="E843" i="8"/>
  <c r="A844" i="8"/>
  <c r="D843" i="8"/>
  <c r="M842" i="8"/>
  <c r="L842" i="8"/>
  <c r="D844" i="8" l="1"/>
  <c r="E844" i="8"/>
  <c r="F844" i="8"/>
  <c r="A845" i="8"/>
  <c r="M843" i="8"/>
  <c r="L843" i="8"/>
  <c r="E845" i="8" l="1"/>
  <c r="A846" i="8"/>
  <c r="D845" i="8"/>
  <c r="F845" i="8"/>
  <c r="M844" i="8"/>
  <c r="L844" i="8"/>
  <c r="D846" i="8" l="1"/>
  <c r="A847" i="8"/>
  <c r="E846" i="8"/>
  <c r="F846" i="8"/>
  <c r="L845" i="8"/>
  <c r="M845" i="8"/>
  <c r="M846" i="8" l="1"/>
  <c r="L846" i="8"/>
  <c r="F847" i="8"/>
  <c r="A848" i="8"/>
  <c r="E847" i="8"/>
  <c r="D847" i="8"/>
  <c r="M847" i="8" l="1"/>
  <c r="L847" i="8"/>
  <c r="D848" i="8"/>
  <c r="E848" i="8"/>
  <c r="F848" i="8"/>
  <c r="A849" i="8"/>
  <c r="E849" i="8" l="1"/>
  <c r="A850" i="8"/>
  <c r="F849" i="8"/>
  <c r="D849" i="8"/>
  <c r="M848" i="8"/>
  <c r="L848" i="8"/>
  <c r="E850" i="8" l="1"/>
  <c r="F850" i="8"/>
  <c r="D850" i="8"/>
  <c r="A851" i="8"/>
  <c r="M849" i="8"/>
  <c r="L849" i="8"/>
  <c r="D851" i="8" l="1"/>
  <c r="E851" i="8"/>
  <c r="F851" i="8"/>
  <c r="A852" i="8"/>
  <c r="L850" i="8"/>
  <c r="M850" i="8"/>
  <c r="D852" i="8" l="1"/>
  <c r="E852" i="8"/>
  <c r="F852" i="8"/>
  <c r="A853" i="8"/>
  <c r="M851" i="8"/>
  <c r="L851" i="8"/>
  <c r="D853" i="8" l="1"/>
  <c r="F853" i="8"/>
  <c r="E853" i="8"/>
  <c r="A854" i="8"/>
  <c r="M852" i="8"/>
  <c r="L852" i="8"/>
  <c r="D854" i="8" l="1"/>
  <c r="A855" i="8"/>
  <c r="E854" i="8"/>
  <c r="F854" i="8"/>
  <c r="L853" i="8"/>
  <c r="M853" i="8"/>
  <c r="M854" i="8" l="1"/>
  <c r="L854" i="8"/>
  <c r="F855" i="8"/>
  <c r="A856" i="8"/>
  <c r="E855" i="8"/>
  <c r="D855" i="8"/>
  <c r="M855" i="8" l="1"/>
  <c r="L855" i="8"/>
  <c r="F856" i="8"/>
  <c r="A857" i="8"/>
  <c r="D856" i="8"/>
  <c r="E856" i="8"/>
  <c r="D857" i="8" l="1"/>
  <c r="F857" i="8"/>
  <c r="E857" i="8"/>
  <c r="A858" i="8"/>
  <c r="L856" i="8"/>
  <c r="M856" i="8"/>
  <c r="D858" i="8" l="1"/>
  <c r="A859" i="8"/>
  <c r="E858" i="8"/>
  <c r="F858" i="8"/>
  <c r="M857" i="8"/>
  <c r="L857" i="8"/>
  <c r="M858" i="8" l="1"/>
  <c r="L858" i="8"/>
  <c r="F859" i="8"/>
  <c r="A860" i="8"/>
  <c r="D859" i="8"/>
  <c r="E859" i="8"/>
  <c r="M859" i="8" l="1"/>
  <c r="L859" i="8"/>
  <c r="F860" i="8"/>
  <c r="E860" i="8"/>
  <c r="A861" i="8"/>
  <c r="D860" i="8"/>
  <c r="E861" i="8" l="1"/>
  <c r="A862" i="8"/>
  <c r="D861" i="8"/>
  <c r="F861" i="8"/>
  <c r="M860" i="8"/>
  <c r="L860" i="8"/>
  <c r="D862" i="8" l="1"/>
  <c r="A863" i="8"/>
  <c r="F862" i="8"/>
  <c r="E862" i="8"/>
  <c r="M861" i="8"/>
  <c r="L861" i="8"/>
  <c r="M862" i="8" l="1"/>
  <c r="L862" i="8"/>
  <c r="F863" i="8"/>
  <c r="A864" i="8"/>
  <c r="E863" i="8"/>
  <c r="D863" i="8"/>
  <c r="M863" i="8" l="1"/>
  <c r="L863" i="8"/>
  <c r="F864" i="8"/>
  <c r="A865" i="8"/>
  <c r="D864" i="8"/>
  <c r="E864" i="8"/>
  <c r="L864" i="8" l="1"/>
  <c r="M864" i="8"/>
  <c r="D865" i="8"/>
  <c r="E865" i="8"/>
  <c r="F865" i="8"/>
  <c r="A866" i="8"/>
  <c r="F866" i="8" l="1"/>
  <c r="D866" i="8"/>
  <c r="E866" i="8"/>
  <c r="A867" i="8"/>
  <c r="L865" i="8"/>
  <c r="M865" i="8"/>
  <c r="D867" i="8" l="1"/>
  <c r="E867" i="8"/>
  <c r="F867" i="8"/>
  <c r="A868" i="8"/>
  <c r="M866" i="8"/>
  <c r="L866" i="8"/>
  <c r="F868" i="8" l="1"/>
  <c r="A869" i="8"/>
  <c r="E868" i="8"/>
  <c r="D868" i="8"/>
  <c r="M867" i="8"/>
  <c r="L867" i="8"/>
  <c r="L868" i="8" l="1"/>
  <c r="M868" i="8"/>
  <c r="D869" i="8"/>
  <c r="F869" i="8"/>
  <c r="E869" i="8"/>
  <c r="A870" i="8"/>
  <c r="A871" i="8" l="1"/>
  <c r="E870" i="8"/>
  <c r="D870" i="8"/>
  <c r="F870" i="8"/>
  <c r="L869" i="8"/>
  <c r="M869" i="8"/>
  <c r="L870" i="8" l="1"/>
  <c r="M870" i="8"/>
  <c r="F871" i="8"/>
  <c r="A872" i="8"/>
  <c r="D871" i="8"/>
  <c r="E871" i="8"/>
  <c r="M871" i="8" l="1"/>
  <c r="L871" i="8"/>
  <c r="E872" i="8"/>
  <c r="F872" i="8"/>
  <c r="A873" i="8"/>
  <c r="D872" i="8"/>
  <c r="E873" i="8" l="1"/>
  <c r="A874" i="8"/>
  <c r="D873" i="8"/>
  <c r="F873" i="8"/>
  <c r="M872" i="8"/>
  <c r="L872" i="8"/>
  <c r="E874" i="8" l="1"/>
  <c r="F874" i="8"/>
  <c r="D874" i="8"/>
  <c r="A875" i="8"/>
  <c r="M873" i="8"/>
  <c r="L873" i="8"/>
  <c r="D875" i="8" l="1"/>
  <c r="E875" i="8"/>
  <c r="F875" i="8"/>
  <c r="A876" i="8"/>
  <c r="L874" i="8"/>
  <c r="M874" i="8"/>
  <c r="F876" i="8" l="1"/>
  <c r="A877" i="8"/>
  <c r="E876" i="8"/>
  <c r="D876" i="8"/>
  <c r="M875" i="8"/>
  <c r="L875" i="8"/>
  <c r="L876" i="8" l="1"/>
  <c r="M876" i="8"/>
  <c r="E877" i="8"/>
  <c r="F877" i="8"/>
  <c r="A878" i="8"/>
  <c r="D877" i="8"/>
  <c r="E878" i="8" l="1"/>
  <c r="D878" i="8"/>
  <c r="A879" i="8"/>
  <c r="F878" i="8"/>
  <c r="L877" i="8"/>
  <c r="M877" i="8"/>
  <c r="A880" i="8" l="1"/>
  <c r="D879" i="8"/>
  <c r="E879" i="8"/>
  <c r="F879" i="8"/>
  <c r="M878" i="8"/>
  <c r="L878" i="8"/>
  <c r="M879" i="8" l="1"/>
  <c r="L879" i="8"/>
  <c r="D880" i="8"/>
  <c r="E880" i="8"/>
  <c r="F880" i="8"/>
  <c r="A881" i="8"/>
  <c r="E881" i="8" l="1"/>
  <c r="F881" i="8"/>
  <c r="A882" i="8"/>
  <c r="D881" i="8"/>
  <c r="M880" i="8"/>
  <c r="L880" i="8"/>
  <c r="E882" i="8" l="1"/>
  <c r="F882" i="8"/>
  <c r="D882" i="8"/>
  <c r="A883" i="8"/>
  <c r="L881" i="8"/>
  <c r="M881" i="8"/>
  <c r="F883" i="8" l="1"/>
  <c r="A884" i="8"/>
  <c r="D883" i="8"/>
  <c r="E883" i="8"/>
  <c r="M882" i="8"/>
  <c r="L882" i="8"/>
  <c r="M883" i="8" l="1"/>
  <c r="L883" i="8"/>
  <c r="F884" i="8"/>
  <c r="E884" i="8"/>
  <c r="A885" i="8"/>
  <c r="D884" i="8"/>
  <c r="D885" i="8" l="1"/>
  <c r="F885" i="8"/>
  <c r="E885" i="8"/>
  <c r="A886" i="8"/>
  <c r="M884" i="8"/>
  <c r="L884" i="8"/>
  <c r="D886" i="8" l="1"/>
  <c r="A887" i="8"/>
  <c r="F886" i="8"/>
  <c r="E886" i="8"/>
  <c r="L885" i="8"/>
  <c r="M885" i="8"/>
  <c r="L886" i="8" l="1"/>
  <c r="M886" i="8"/>
  <c r="F887" i="8"/>
  <c r="D887" i="8"/>
  <c r="A888" i="8"/>
  <c r="E887" i="8"/>
  <c r="M887" i="8" l="1"/>
  <c r="L887" i="8"/>
  <c r="D888" i="8"/>
  <c r="E888" i="8"/>
  <c r="F888" i="8"/>
  <c r="A889" i="8"/>
  <c r="D889" i="8" l="1"/>
  <c r="F889" i="8"/>
  <c r="E889" i="8"/>
  <c r="A890" i="8"/>
  <c r="M888" i="8"/>
  <c r="L888" i="8"/>
  <c r="E890" i="8" l="1"/>
  <c r="A891" i="8"/>
  <c r="F890" i="8"/>
  <c r="D890" i="8"/>
  <c r="M889" i="8"/>
  <c r="L889" i="8"/>
  <c r="F891" i="8" l="1"/>
  <c r="E891" i="8"/>
  <c r="A892" i="8"/>
  <c r="D891" i="8"/>
  <c r="M890" i="8"/>
  <c r="L890" i="8"/>
  <c r="D892" i="8" l="1"/>
  <c r="E892" i="8"/>
  <c r="F892" i="8"/>
  <c r="A893" i="8"/>
  <c r="L891" i="8"/>
  <c r="M891" i="8"/>
  <c r="D893" i="8" l="1"/>
  <c r="E893" i="8"/>
  <c r="F893" i="8"/>
  <c r="A894" i="8"/>
  <c r="M892" i="8"/>
  <c r="L892" i="8"/>
  <c r="E894" i="8" l="1"/>
  <c r="F894" i="8"/>
  <c r="D894" i="8"/>
  <c r="A895" i="8"/>
  <c r="L893" i="8"/>
  <c r="M893" i="8"/>
  <c r="E895" i="8" l="1"/>
  <c r="A896" i="8"/>
  <c r="F895" i="8"/>
  <c r="D895" i="8"/>
  <c r="M894" i="8"/>
  <c r="L894" i="8"/>
  <c r="D896" i="8" l="1"/>
  <c r="E896" i="8"/>
  <c r="F896" i="8"/>
  <c r="A897" i="8"/>
  <c r="L895" i="8"/>
  <c r="M895" i="8"/>
  <c r="E897" i="8" l="1"/>
  <c r="F897" i="8"/>
  <c r="A898" i="8"/>
  <c r="D897" i="8"/>
  <c r="M896" i="8"/>
  <c r="L896" i="8"/>
  <c r="E898" i="8" l="1"/>
  <c r="F898" i="8"/>
  <c r="D898" i="8"/>
  <c r="A899" i="8"/>
  <c r="L897" i="8"/>
  <c r="M897" i="8"/>
  <c r="F899" i="8" l="1"/>
  <c r="A900" i="8"/>
  <c r="E899" i="8"/>
  <c r="D899" i="8"/>
  <c r="M898" i="8"/>
  <c r="L898" i="8"/>
  <c r="M899" i="8" l="1"/>
  <c r="L899" i="8"/>
  <c r="E900" i="8"/>
  <c r="A901" i="8"/>
  <c r="D900" i="8"/>
  <c r="F900" i="8"/>
  <c r="D901" i="8" l="1"/>
  <c r="F901" i="8"/>
  <c r="E901" i="8"/>
  <c r="A902" i="8"/>
  <c r="L900" i="8"/>
  <c r="M900" i="8"/>
  <c r="E902" i="8" l="1"/>
  <c r="F902" i="8"/>
  <c r="D902" i="8"/>
  <c r="A903" i="8"/>
  <c r="L901" i="8"/>
  <c r="M901" i="8"/>
  <c r="E903" i="8" l="1"/>
  <c r="A904" i="8"/>
  <c r="F903" i="8"/>
  <c r="D903" i="8"/>
  <c r="M902" i="8"/>
  <c r="L902" i="8"/>
  <c r="E904" i="8" l="1"/>
  <c r="F904" i="8"/>
  <c r="A905" i="8"/>
  <c r="D904" i="8"/>
  <c r="M903" i="8"/>
  <c r="L903" i="8"/>
  <c r="E905" i="8" l="1"/>
  <c r="F905" i="8"/>
  <c r="A906" i="8"/>
  <c r="D905" i="8"/>
  <c r="M904" i="8"/>
  <c r="L904" i="8"/>
  <c r="F906" i="8" l="1"/>
  <c r="D906" i="8"/>
  <c r="A907" i="8"/>
  <c r="E906" i="8"/>
  <c r="L905" i="8"/>
  <c r="M905" i="8"/>
  <c r="M906" i="8" l="1"/>
  <c r="L906" i="8"/>
  <c r="D907" i="8"/>
  <c r="E907" i="8"/>
  <c r="F907" i="8"/>
  <c r="A908" i="8"/>
  <c r="E908" i="8" l="1"/>
  <c r="A909" i="8"/>
  <c r="D908" i="8"/>
  <c r="F908" i="8"/>
  <c r="M907" i="8"/>
  <c r="L907" i="8"/>
  <c r="D909" i="8" l="1"/>
  <c r="E909" i="8"/>
  <c r="F909" i="8"/>
  <c r="A910" i="8"/>
  <c r="M908" i="8"/>
  <c r="L908" i="8"/>
  <c r="E910" i="8" l="1"/>
  <c r="A911" i="8"/>
  <c r="D910" i="8"/>
  <c r="F910" i="8"/>
  <c r="L909" i="8"/>
  <c r="M909" i="8"/>
  <c r="F911" i="8" l="1"/>
  <c r="A912" i="8"/>
  <c r="E911" i="8"/>
  <c r="D911" i="8"/>
  <c r="M910" i="8"/>
  <c r="L910" i="8"/>
  <c r="M911" i="8" l="1"/>
  <c r="L911" i="8"/>
  <c r="D912" i="8"/>
  <c r="F912" i="8"/>
  <c r="E912" i="8"/>
  <c r="A913" i="8"/>
  <c r="F913" i="8" l="1"/>
  <c r="D913" i="8"/>
  <c r="E913" i="8"/>
  <c r="A914" i="8"/>
  <c r="M912" i="8"/>
  <c r="L912" i="8"/>
  <c r="F914" i="8" l="1"/>
  <c r="A915" i="8"/>
  <c r="D914" i="8"/>
  <c r="E914" i="8"/>
  <c r="L913" i="8"/>
  <c r="M913" i="8"/>
  <c r="L914" i="8" l="1"/>
  <c r="M914" i="8"/>
  <c r="E915" i="8"/>
  <c r="F915" i="8"/>
  <c r="A916" i="8"/>
  <c r="D915" i="8"/>
  <c r="F916" i="8" l="1"/>
  <c r="A917" i="8"/>
  <c r="E916" i="8"/>
  <c r="D916" i="8"/>
  <c r="M915" i="8"/>
  <c r="L915" i="8"/>
  <c r="M916" i="8" l="1"/>
  <c r="L916" i="8"/>
  <c r="F917" i="8"/>
  <c r="E917" i="8"/>
  <c r="D917" i="8"/>
  <c r="A918" i="8"/>
  <c r="F918" i="8" l="1"/>
  <c r="E918" i="8"/>
  <c r="D918" i="8"/>
  <c r="A919" i="8"/>
  <c r="M917" i="8"/>
  <c r="L917" i="8"/>
  <c r="F919" i="8" l="1"/>
  <c r="E919" i="8"/>
  <c r="A920" i="8"/>
  <c r="D919" i="8"/>
  <c r="M918" i="8"/>
  <c r="L918" i="8"/>
  <c r="D920" i="8" l="1"/>
  <c r="E920" i="8"/>
  <c r="F920" i="8"/>
  <c r="A921" i="8"/>
  <c r="M919" i="8"/>
  <c r="L919" i="8"/>
  <c r="E921" i="8" l="1"/>
  <c r="F921" i="8"/>
  <c r="D921" i="8"/>
  <c r="A922" i="8"/>
  <c r="L920" i="8"/>
  <c r="M920" i="8"/>
  <c r="D922" i="8" l="1"/>
  <c r="A923" i="8"/>
  <c r="E922" i="8"/>
  <c r="F922" i="8"/>
  <c r="M921" i="8"/>
  <c r="L921" i="8"/>
  <c r="M922" i="8" l="1"/>
  <c r="L922" i="8"/>
  <c r="D923" i="8"/>
  <c r="A924" i="8"/>
  <c r="E923" i="8"/>
  <c r="F923" i="8"/>
  <c r="M923" i="8" l="1"/>
  <c r="L923" i="8"/>
  <c r="E924" i="8"/>
  <c r="A925" i="8"/>
  <c r="D924" i="8"/>
  <c r="F924" i="8"/>
  <c r="D925" i="8" l="1"/>
  <c r="A926" i="8"/>
  <c r="F925" i="8"/>
  <c r="E925" i="8"/>
  <c r="M924" i="8"/>
  <c r="L924" i="8"/>
  <c r="L925" i="8" l="1"/>
  <c r="M925" i="8"/>
  <c r="D926" i="8"/>
  <c r="E926" i="8"/>
  <c r="A927" i="8"/>
  <c r="F926" i="8"/>
  <c r="L926" i="8" l="1"/>
  <c r="M926" i="8"/>
  <c r="E927" i="8"/>
  <c r="F927" i="8"/>
  <c r="D927" i="8"/>
  <c r="A928" i="8"/>
  <c r="L927" i="8" l="1"/>
  <c r="M927" i="8"/>
  <c r="D928" i="8"/>
  <c r="E928" i="8"/>
  <c r="A929" i="8"/>
  <c r="F928" i="8"/>
  <c r="E929" i="8" l="1"/>
  <c r="A930" i="8"/>
  <c r="F929" i="8"/>
  <c r="D929" i="8"/>
  <c r="M928" i="8"/>
  <c r="L928" i="8"/>
  <c r="F930" i="8" l="1"/>
  <c r="A931" i="8"/>
  <c r="D930" i="8"/>
  <c r="E930" i="8"/>
  <c r="L929" i="8"/>
  <c r="M929" i="8"/>
  <c r="M930" i="8" l="1"/>
  <c r="L930" i="8"/>
  <c r="E931" i="8"/>
  <c r="F931" i="8"/>
  <c r="D931" i="8"/>
  <c r="A932" i="8"/>
  <c r="D932" i="8" l="1"/>
  <c r="E932" i="8"/>
  <c r="F932" i="8"/>
  <c r="A933" i="8"/>
  <c r="M931" i="8"/>
  <c r="L931" i="8"/>
  <c r="F933" i="8" l="1"/>
  <c r="A934" i="8"/>
  <c r="D933" i="8"/>
  <c r="E933" i="8"/>
  <c r="M932" i="8"/>
  <c r="L932" i="8"/>
  <c r="M933" i="8" l="1"/>
  <c r="L933" i="8"/>
  <c r="F934" i="8"/>
  <c r="A935" i="8"/>
  <c r="E934" i="8"/>
  <c r="D934" i="8"/>
  <c r="M934" i="8" l="1"/>
  <c r="L934" i="8"/>
  <c r="E935" i="8"/>
  <c r="F935" i="8"/>
  <c r="D935" i="8"/>
  <c r="A936" i="8"/>
  <c r="M935" i="8" l="1"/>
  <c r="L935" i="8"/>
  <c r="D936" i="8"/>
  <c r="E936" i="8"/>
  <c r="F936" i="8"/>
  <c r="A937" i="8"/>
  <c r="L936" i="8" l="1"/>
  <c r="M936" i="8"/>
  <c r="D937" i="8"/>
  <c r="F937" i="8"/>
  <c r="E937" i="8"/>
  <c r="A938" i="8"/>
  <c r="F938" i="8" l="1"/>
  <c r="A939" i="8"/>
  <c r="D938" i="8"/>
  <c r="E938" i="8"/>
  <c r="L937" i="8"/>
  <c r="M937" i="8"/>
  <c r="M938" i="8" l="1"/>
  <c r="L938" i="8"/>
  <c r="E939" i="8"/>
  <c r="D939" i="8"/>
  <c r="F939" i="8"/>
  <c r="A940" i="8"/>
  <c r="D940" i="8" l="1"/>
  <c r="E940" i="8"/>
  <c r="F940" i="8"/>
  <c r="A941" i="8"/>
  <c r="M939" i="8"/>
  <c r="L939" i="8"/>
  <c r="F941" i="8" l="1"/>
  <c r="A942" i="8"/>
  <c r="D941" i="8"/>
  <c r="E941" i="8"/>
  <c r="M940" i="8"/>
  <c r="L940" i="8"/>
  <c r="L941" i="8" l="1"/>
  <c r="M941" i="8"/>
  <c r="F942" i="8"/>
  <c r="D942" i="8"/>
  <c r="E942" i="8"/>
  <c r="A943" i="8"/>
  <c r="E943" i="8" l="1"/>
  <c r="D943" i="8"/>
  <c r="F943" i="8"/>
  <c r="A944" i="8"/>
  <c r="L942" i="8"/>
  <c r="M942" i="8"/>
  <c r="D944" i="8" l="1"/>
  <c r="F944" i="8"/>
  <c r="E944" i="8"/>
  <c r="A945" i="8"/>
  <c r="M943" i="8"/>
  <c r="L943" i="8"/>
  <c r="F945" i="8" l="1"/>
  <c r="E945" i="8"/>
  <c r="D945" i="8"/>
  <c r="A946" i="8"/>
  <c r="M944" i="8"/>
  <c r="L944" i="8"/>
  <c r="D946" i="8" l="1"/>
  <c r="A947" i="8"/>
  <c r="F946" i="8"/>
  <c r="E946" i="8"/>
  <c r="L945" i="8"/>
  <c r="M945" i="8"/>
  <c r="M946" i="8" l="1"/>
  <c r="L946" i="8"/>
  <c r="F947" i="8"/>
  <c r="A948" i="8"/>
  <c r="E947" i="8"/>
  <c r="D947" i="8"/>
  <c r="M947" i="8" l="1"/>
  <c r="L947" i="8"/>
  <c r="F948" i="8"/>
  <c r="D948" i="8"/>
  <c r="A949" i="8"/>
  <c r="E948" i="8"/>
  <c r="M948" i="8" l="1"/>
  <c r="L948" i="8"/>
  <c r="D949" i="8"/>
  <c r="E949" i="8"/>
  <c r="F949" i="8"/>
  <c r="A950" i="8"/>
  <c r="F950" i="8" l="1"/>
  <c r="A951" i="8"/>
  <c r="D950" i="8"/>
  <c r="E950" i="8"/>
  <c r="L949" i="8"/>
  <c r="M949" i="8"/>
  <c r="M950" i="8" l="1"/>
  <c r="L950" i="8"/>
  <c r="F951" i="8"/>
  <c r="A952" i="8"/>
  <c r="E951" i="8"/>
  <c r="D951" i="8"/>
  <c r="M951" i="8" l="1"/>
  <c r="L951" i="8"/>
  <c r="F952" i="8"/>
  <c r="A953" i="8"/>
  <c r="D952" i="8"/>
  <c r="E952" i="8"/>
  <c r="L952" i="8" l="1"/>
  <c r="M952" i="8"/>
  <c r="D953" i="8"/>
  <c r="E953" i="8"/>
  <c r="F953" i="8"/>
  <c r="A954" i="8"/>
  <c r="E954" i="8" l="1"/>
  <c r="A955" i="8"/>
  <c r="D954" i="8"/>
  <c r="F954" i="8"/>
  <c r="M953" i="8"/>
  <c r="L953" i="8"/>
  <c r="E955" i="8" l="1"/>
  <c r="F955" i="8"/>
  <c r="D955" i="8"/>
  <c r="A956" i="8"/>
  <c r="M954" i="8"/>
  <c r="L954" i="8"/>
  <c r="D956" i="8" l="1"/>
  <c r="A957" i="8"/>
  <c r="F956" i="8"/>
  <c r="E956" i="8"/>
  <c r="M955" i="8"/>
  <c r="L955" i="8"/>
  <c r="M956" i="8" l="1"/>
  <c r="L956" i="8"/>
  <c r="D957" i="8"/>
  <c r="A958" i="8"/>
  <c r="F957" i="8"/>
  <c r="E957" i="8"/>
  <c r="L957" i="8" l="1"/>
  <c r="M957" i="8"/>
  <c r="F958" i="8"/>
  <c r="D958" i="8"/>
  <c r="E958" i="8"/>
  <c r="A959" i="8"/>
  <c r="F959" i="8" l="1"/>
  <c r="A960" i="8"/>
  <c r="E959" i="8"/>
  <c r="D959" i="8"/>
  <c r="M958" i="8"/>
  <c r="L958" i="8"/>
  <c r="M959" i="8" l="1"/>
  <c r="L959" i="8"/>
  <c r="F960" i="8"/>
  <c r="A961" i="8"/>
  <c r="D960" i="8"/>
  <c r="E960" i="8"/>
  <c r="M960" i="8" l="1"/>
  <c r="L960" i="8"/>
  <c r="D961" i="8"/>
  <c r="F961" i="8"/>
  <c r="E961" i="8"/>
  <c r="A962" i="8"/>
  <c r="F962" i="8" l="1"/>
  <c r="A963" i="8"/>
  <c r="D962" i="8"/>
  <c r="E962" i="8"/>
  <c r="L961" i="8"/>
  <c r="M961" i="8"/>
  <c r="L962" i="8" l="1"/>
  <c r="M962" i="8"/>
  <c r="F963" i="8"/>
  <c r="A964" i="8"/>
  <c r="E963" i="8"/>
  <c r="D963" i="8"/>
  <c r="M963" i="8" l="1"/>
  <c r="L963" i="8"/>
  <c r="F964" i="8"/>
  <c r="E964" i="8"/>
  <c r="A965" i="8"/>
  <c r="D964" i="8"/>
  <c r="F965" i="8" l="1"/>
  <c r="E965" i="8"/>
  <c r="D965" i="8"/>
  <c r="A966" i="8"/>
  <c r="L964" i="8"/>
  <c r="M964" i="8"/>
  <c r="F966" i="8" l="1"/>
  <c r="E966" i="8"/>
  <c r="D966" i="8"/>
  <c r="A967" i="8"/>
  <c r="L965" i="8"/>
  <c r="M965" i="8"/>
  <c r="D967" i="8" l="1"/>
  <c r="A968" i="8"/>
  <c r="E967" i="8"/>
  <c r="F967" i="8"/>
  <c r="M966" i="8"/>
  <c r="L966" i="8"/>
  <c r="M967" i="8" l="1"/>
  <c r="L967" i="8"/>
  <c r="D968" i="8"/>
  <c r="F968" i="8"/>
  <c r="A969" i="8"/>
  <c r="E968" i="8"/>
  <c r="M968" i="8" l="1"/>
  <c r="L968" i="8"/>
  <c r="A970" i="8"/>
  <c r="D969" i="8"/>
  <c r="E969" i="8"/>
  <c r="F969" i="8"/>
  <c r="L969" i="8" l="1"/>
  <c r="M969" i="8"/>
  <c r="D970" i="8"/>
  <c r="E970" i="8"/>
  <c r="F970" i="8"/>
  <c r="A971" i="8"/>
  <c r="F971" i="8" l="1"/>
  <c r="A972" i="8"/>
  <c r="E971" i="8"/>
  <c r="D971" i="8"/>
  <c r="M970" i="8"/>
  <c r="L970" i="8"/>
  <c r="M971" i="8" l="1"/>
  <c r="L971" i="8"/>
  <c r="F972" i="8"/>
  <c r="D972" i="8"/>
  <c r="E972" i="8"/>
  <c r="A973" i="8"/>
  <c r="M972" i="8" l="1"/>
  <c r="L972" i="8"/>
  <c r="F973" i="8"/>
  <c r="E973" i="8"/>
  <c r="A974" i="8"/>
  <c r="D973" i="8"/>
  <c r="E974" i="8" l="1"/>
  <c r="F974" i="8"/>
  <c r="A975" i="8"/>
  <c r="D974" i="8"/>
  <c r="L973" i="8"/>
  <c r="M973" i="8"/>
  <c r="E975" i="8" l="1"/>
  <c r="D975" i="8"/>
  <c r="F975" i="8"/>
  <c r="A976" i="8"/>
  <c r="L974" i="8"/>
  <c r="M974" i="8"/>
  <c r="E976" i="8" l="1"/>
  <c r="F976" i="8"/>
  <c r="D976" i="8"/>
  <c r="A977" i="8"/>
  <c r="M975" i="8"/>
  <c r="L975" i="8"/>
  <c r="F977" i="8" l="1"/>
  <c r="D977" i="8"/>
  <c r="E977" i="8"/>
  <c r="A978" i="8"/>
  <c r="L976" i="8"/>
  <c r="M976" i="8"/>
  <c r="L977" i="8" l="1"/>
  <c r="M977" i="8"/>
  <c r="D978" i="8"/>
  <c r="E978" i="8"/>
  <c r="A979" i="8"/>
  <c r="F978" i="8"/>
  <c r="L978" i="8" l="1"/>
  <c r="M978" i="8"/>
  <c r="F979" i="8"/>
  <c r="A980" i="8"/>
  <c r="D979" i="8"/>
  <c r="E979" i="8"/>
  <c r="M979" i="8" l="1"/>
  <c r="L979" i="8"/>
  <c r="F980" i="8"/>
  <c r="A981" i="8"/>
  <c r="E980" i="8"/>
  <c r="D980" i="8"/>
  <c r="F981" i="8" l="1"/>
  <c r="A982" i="8"/>
  <c r="E981" i="8"/>
  <c r="D981" i="8"/>
  <c r="M980" i="8"/>
  <c r="L980" i="8"/>
  <c r="L981" i="8" l="1"/>
  <c r="M981" i="8"/>
  <c r="D982" i="8"/>
  <c r="E982" i="8"/>
  <c r="F982" i="8"/>
  <c r="A983" i="8"/>
  <c r="F983" i="8" l="1"/>
  <c r="A984" i="8"/>
  <c r="E983" i="8"/>
  <c r="D983" i="8"/>
  <c r="L982" i="8"/>
  <c r="M982" i="8"/>
  <c r="M983" i="8" l="1"/>
  <c r="L983" i="8"/>
  <c r="F984" i="8"/>
  <c r="A985" i="8"/>
  <c r="D984" i="8"/>
  <c r="E984" i="8"/>
  <c r="M984" i="8" l="1"/>
  <c r="L984" i="8"/>
  <c r="D985" i="8"/>
  <c r="F985" i="8"/>
  <c r="E985" i="8"/>
  <c r="A986" i="8"/>
  <c r="D986" i="8" l="1"/>
  <c r="E986" i="8"/>
  <c r="A987" i="8"/>
  <c r="F986" i="8"/>
  <c r="L985" i="8"/>
  <c r="M985" i="8"/>
  <c r="F987" i="8" l="1"/>
  <c r="A988" i="8"/>
  <c r="E987" i="8"/>
  <c r="D987" i="8"/>
  <c r="M986" i="8"/>
  <c r="L986" i="8"/>
  <c r="M987" i="8" l="1"/>
  <c r="L987" i="8"/>
  <c r="E988" i="8"/>
  <c r="A989" i="8"/>
  <c r="F988" i="8"/>
  <c r="D988" i="8"/>
  <c r="D989" i="8" l="1"/>
  <c r="A990" i="8"/>
  <c r="E989" i="8"/>
  <c r="F989" i="8"/>
  <c r="M988" i="8"/>
  <c r="L988" i="8"/>
  <c r="L989" i="8" l="1"/>
  <c r="M989" i="8"/>
  <c r="D990" i="8"/>
  <c r="E990" i="8"/>
  <c r="A991" i="8"/>
  <c r="F990" i="8"/>
  <c r="F991" i="8" l="1"/>
  <c r="A992" i="8"/>
  <c r="D991" i="8"/>
  <c r="E991" i="8"/>
  <c r="M990" i="8"/>
  <c r="L990" i="8"/>
  <c r="M991" i="8" l="1"/>
  <c r="L991" i="8"/>
  <c r="E992" i="8"/>
  <c r="D992" i="8"/>
  <c r="F992" i="8"/>
  <c r="A993" i="8"/>
  <c r="F993" i="8" l="1"/>
  <c r="D993" i="8"/>
  <c r="E993" i="8"/>
  <c r="A994" i="8"/>
  <c r="M992" i="8"/>
  <c r="L992" i="8"/>
  <c r="F994" i="8" l="1"/>
  <c r="A995" i="8"/>
  <c r="D994" i="8"/>
  <c r="E994" i="8"/>
  <c r="L993" i="8"/>
  <c r="M993" i="8"/>
  <c r="M994" i="8" l="1"/>
  <c r="L994" i="8"/>
  <c r="F995" i="8"/>
  <c r="A996" i="8"/>
  <c r="D995" i="8"/>
  <c r="E995" i="8"/>
  <c r="L995" i="8" l="1"/>
  <c r="M995" i="8"/>
  <c r="D996" i="8"/>
  <c r="E996" i="8"/>
  <c r="F996" i="8"/>
  <c r="A997" i="8"/>
  <c r="E997" i="8" l="1"/>
  <c r="F997" i="8"/>
  <c r="D997" i="8"/>
  <c r="A998" i="8"/>
  <c r="L996" i="8"/>
  <c r="M996" i="8"/>
  <c r="F998" i="8" l="1"/>
  <c r="E998" i="8"/>
  <c r="A999" i="8"/>
  <c r="D998" i="8"/>
  <c r="L997" i="8"/>
  <c r="M997" i="8"/>
  <c r="D999" i="8" l="1"/>
  <c r="E999" i="8"/>
  <c r="F999" i="8"/>
  <c r="A1000" i="8"/>
  <c r="L998" i="8"/>
  <c r="M998" i="8"/>
  <c r="F1000" i="8" l="1"/>
  <c r="A1001" i="8"/>
  <c r="E1000" i="8"/>
  <c r="D1000" i="8"/>
  <c r="M999" i="8"/>
  <c r="L999" i="8"/>
  <c r="M1000" i="8" l="1"/>
  <c r="L1000" i="8"/>
  <c r="D1001" i="8"/>
  <c r="E1001" i="8"/>
  <c r="F1001" i="8"/>
  <c r="A1002" i="8"/>
  <c r="L1001" i="8" l="1"/>
  <c r="M1001" i="8"/>
  <c r="F1002" i="8"/>
  <c r="A1003" i="8"/>
  <c r="D1002" i="8"/>
  <c r="E1002" i="8"/>
  <c r="M1002" i="8" l="1"/>
  <c r="L1002" i="8"/>
  <c r="D1003" i="8"/>
  <c r="E1003" i="8"/>
  <c r="F1003" i="8"/>
  <c r="A1004" i="8"/>
  <c r="E1004" i="8" l="1"/>
  <c r="F1004" i="8"/>
  <c r="D1004" i="8"/>
  <c r="A1005" i="8"/>
  <c r="M1003" i="8"/>
  <c r="L1003" i="8"/>
  <c r="E1005" i="8" l="1"/>
  <c r="F1005" i="8"/>
  <c r="D1005" i="8"/>
  <c r="A1006" i="8"/>
  <c r="M1004" i="8"/>
  <c r="L1004" i="8"/>
  <c r="D1006" i="8" l="1"/>
  <c r="E1006" i="8"/>
  <c r="F1006" i="8"/>
  <c r="A1007" i="8"/>
  <c r="L1005" i="8"/>
  <c r="M1005" i="8"/>
  <c r="F1007" i="8" l="1"/>
  <c r="A1008" i="8"/>
  <c r="D1007" i="8"/>
  <c r="E1007" i="8"/>
  <c r="M1006" i="8"/>
  <c r="L1006" i="8"/>
  <c r="L1007" i="8" l="1"/>
  <c r="M1007" i="8"/>
  <c r="F1008" i="8"/>
  <c r="A1009" i="8"/>
  <c r="D1008" i="8"/>
  <c r="E1008" i="8"/>
  <c r="E1009" i="8" l="1"/>
  <c r="A1010" i="8"/>
  <c r="D1009" i="8"/>
  <c r="F1009" i="8"/>
  <c r="M1008" i="8"/>
  <c r="L1008" i="8"/>
  <c r="F1010" i="8" l="1"/>
  <c r="A1011" i="8"/>
  <c r="E1010" i="8"/>
  <c r="D1010" i="8"/>
  <c r="M1009" i="8"/>
  <c r="L1009" i="8"/>
  <c r="M1010" i="8" l="1"/>
  <c r="L1010" i="8"/>
  <c r="D1011" i="8"/>
  <c r="E1011" i="8"/>
  <c r="A1012" i="8"/>
  <c r="F1011" i="8"/>
  <c r="D1012" i="8" l="1"/>
  <c r="E1012" i="8"/>
  <c r="F1012" i="8"/>
  <c r="A1013" i="8"/>
  <c r="L1011" i="8"/>
  <c r="M1011" i="8"/>
  <c r="A1014" i="8" l="1"/>
  <c r="F1013" i="8"/>
  <c r="E1013" i="8"/>
  <c r="D1013" i="8"/>
  <c r="M1012" i="8"/>
  <c r="L1012" i="8"/>
  <c r="L1013" i="8" l="1"/>
  <c r="M1013" i="8"/>
  <c r="F1014" i="8"/>
  <c r="D1014" i="8"/>
  <c r="A1015" i="8"/>
  <c r="E1014" i="8"/>
  <c r="L1014" i="8" l="1"/>
  <c r="M1014" i="8"/>
  <c r="D1015" i="8"/>
  <c r="F1015" i="8"/>
  <c r="E1015" i="8"/>
  <c r="A1016" i="8"/>
  <c r="E1016" i="8" l="1"/>
  <c r="F1016" i="8"/>
  <c r="D1016" i="8"/>
  <c r="A1017" i="8"/>
  <c r="M1015" i="8"/>
  <c r="L1015" i="8"/>
  <c r="F1017" i="8" l="1"/>
  <c r="E1017" i="8"/>
  <c r="D1017" i="8"/>
  <c r="A1018" i="8"/>
  <c r="M1016" i="8"/>
  <c r="L1016" i="8"/>
  <c r="F1018" i="8" l="1"/>
  <c r="D1018" i="8"/>
  <c r="A1019" i="8"/>
  <c r="E1018" i="8"/>
  <c r="M1017" i="8"/>
  <c r="L1017" i="8"/>
  <c r="M1018" i="8" l="1"/>
  <c r="L1018" i="8"/>
  <c r="D1019" i="8"/>
  <c r="E1019" i="8"/>
  <c r="F1019" i="8"/>
  <c r="A1020" i="8"/>
  <c r="D1020" i="8" l="1"/>
  <c r="F1020" i="8"/>
  <c r="E1020" i="8"/>
  <c r="A1021" i="8"/>
  <c r="M1019" i="8"/>
  <c r="L1019" i="8"/>
  <c r="F1021" i="8" l="1"/>
  <c r="D1021" i="8"/>
  <c r="E1021" i="8"/>
  <c r="A1022" i="8"/>
  <c r="M1020" i="8"/>
  <c r="L1020" i="8"/>
  <c r="D1022" i="8" l="1"/>
  <c r="E1022" i="8"/>
  <c r="F1022" i="8"/>
  <c r="A1023" i="8"/>
  <c r="M1021" i="8"/>
  <c r="L1021" i="8"/>
  <c r="F1023" i="8" l="1"/>
  <c r="A1024" i="8"/>
  <c r="E1023" i="8"/>
  <c r="D1023" i="8"/>
  <c r="M1022" i="8"/>
  <c r="L1022" i="8"/>
  <c r="M1023" i="8" l="1"/>
  <c r="L1023" i="8"/>
  <c r="F1024" i="8"/>
  <c r="D1024" i="8"/>
  <c r="E1024" i="8"/>
  <c r="A1025" i="8"/>
  <c r="F1025" i="8" l="1"/>
  <c r="D1025" i="8"/>
  <c r="E1025" i="8"/>
  <c r="A1026" i="8"/>
  <c r="M1024" i="8"/>
  <c r="L1024" i="8"/>
  <c r="F1026" i="8" l="1"/>
  <c r="A1027" i="8"/>
  <c r="D1026" i="8"/>
  <c r="E1026" i="8"/>
  <c r="M1025" i="8"/>
  <c r="L1025" i="8"/>
  <c r="L1026" i="8" l="1"/>
  <c r="M1026" i="8"/>
  <c r="D1027" i="8"/>
  <c r="E1027" i="8"/>
  <c r="F1027" i="8"/>
  <c r="A1028" i="8"/>
  <c r="F1028" i="8" l="1"/>
  <c r="A1029" i="8"/>
  <c r="D1028" i="8"/>
  <c r="E1028" i="8"/>
  <c r="M1027" i="8"/>
  <c r="L1027" i="8"/>
  <c r="L1028" i="8" l="1"/>
  <c r="M1028" i="8"/>
  <c r="F1029" i="8"/>
  <c r="E1029" i="8"/>
  <c r="A1030" i="8"/>
  <c r="D1029" i="8"/>
  <c r="L1029" i="8" l="1"/>
  <c r="M1029" i="8"/>
  <c r="A1031" i="8"/>
  <c r="D1030" i="8"/>
  <c r="E1030" i="8"/>
  <c r="F1030" i="8"/>
  <c r="F1031" i="8" l="1"/>
  <c r="E1031" i="8"/>
  <c r="A1032" i="8"/>
  <c r="D1031" i="8"/>
  <c r="M1030" i="8"/>
  <c r="L1030" i="8"/>
  <c r="D1032" i="8" l="1"/>
  <c r="E1032" i="8"/>
  <c r="F1032" i="8"/>
  <c r="A1033" i="8"/>
  <c r="L1031" i="8"/>
  <c r="M1031" i="8"/>
  <c r="E1033" i="8" l="1"/>
  <c r="A1034" i="8"/>
  <c r="F1033" i="8"/>
  <c r="D1033" i="8"/>
  <c r="L1032" i="8"/>
  <c r="M1032" i="8"/>
  <c r="F1034" i="8" l="1"/>
  <c r="A1035" i="8"/>
  <c r="D1034" i="8"/>
  <c r="E1034" i="8"/>
  <c r="L1033" i="8"/>
  <c r="M1033" i="8"/>
  <c r="M1034" i="8" l="1"/>
  <c r="L1034" i="8"/>
  <c r="F1035" i="8"/>
  <c r="E1035" i="8"/>
  <c r="A1036" i="8"/>
  <c r="D1035" i="8"/>
  <c r="F1036" i="8" l="1"/>
  <c r="A1037" i="8"/>
  <c r="E1036" i="8"/>
  <c r="D1036" i="8"/>
  <c r="M1035" i="8"/>
  <c r="L1035" i="8"/>
  <c r="M1036" i="8" l="1"/>
  <c r="L1036" i="8"/>
  <c r="F1037" i="8"/>
  <c r="A1038" i="8"/>
  <c r="E1037" i="8"/>
  <c r="D1037" i="8"/>
  <c r="L1037" i="8" l="1"/>
  <c r="M1037" i="8"/>
  <c r="F1038" i="8"/>
  <c r="E1038" i="8"/>
  <c r="A1039" i="8"/>
  <c r="D1038" i="8"/>
  <c r="F1039" i="8" l="1"/>
  <c r="D1039" i="8"/>
  <c r="A1040" i="8"/>
  <c r="E1039" i="8"/>
  <c r="M1038" i="8"/>
  <c r="L1038" i="8"/>
  <c r="L1039" i="8" l="1"/>
  <c r="M1039" i="8"/>
  <c r="D1040" i="8"/>
  <c r="E1040" i="8"/>
  <c r="F1040" i="8"/>
  <c r="A1041" i="8"/>
  <c r="F1041" i="8" l="1"/>
  <c r="D1041" i="8"/>
  <c r="E1041" i="8"/>
  <c r="A1042" i="8"/>
  <c r="L1040" i="8"/>
  <c r="M1040" i="8"/>
  <c r="D1042" i="8" l="1"/>
  <c r="F1042" i="8"/>
  <c r="E1042" i="8"/>
  <c r="A1043" i="8"/>
  <c r="M1041" i="8"/>
  <c r="L1041" i="8"/>
  <c r="D1043" i="8" l="1"/>
  <c r="F1043" i="8"/>
  <c r="E1043" i="8"/>
  <c r="A1044" i="8"/>
  <c r="M1042" i="8"/>
  <c r="L1042" i="8"/>
  <c r="D1044" i="8" l="1"/>
  <c r="E1044" i="8"/>
  <c r="F1044" i="8"/>
  <c r="A1045" i="8"/>
  <c r="L1043" i="8"/>
  <c r="M1043" i="8"/>
  <c r="E1045" i="8" l="1"/>
  <c r="D1045" i="8"/>
  <c r="A1046" i="8"/>
  <c r="F1045" i="8"/>
  <c r="M1044" i="8"/>
  <c r="L1044" i="8"/>
  <c r="F1046" i="8" l="1"/>
  <c r="A1047" i="8"/>
  <c r="E1046" i="8"/>
  <c r="D1046" i="8"/>
  <c r="L1045" i="8"/>
  <c r="M1045" i="8"/>
  <c r="M1046" i="8" l="1"/>
  <c r="L1046" i="8"/>
  <c r="D1047" i="8"/>
  <c r="E1047" i="8"/>
  <c r="F1047" i="8"/>
  <c r="A1048" i="8"/>
  <c r="D1048" i="8" l="1"/>
  <c r="E1048" i="8"/>
  <c r="F1048" i="8"/>
  <c r="A1049" i="8"/>
  <c r="M1047" i="8"/>
  <c r="L1047" i="8"/>
  <c r="E1049" i="8" l="1"/>
  <c r="A1050" i="8"/>
  <c r="D1049" i="8"/>
  <c r="F1049" i="8"/>
  <c r="M1048" i="8"/>
  <c r="L1048" i="8"/>
  <c r="F1050" i="8" l="1"/>
  <c r="A1051" i="8"/>
  <c r="D1050" i="8"/>
  <c r="E1050" i="8"/>
  <c r="L1049" i="8"/>
  <c r="M1049" i="8"/>
  <c r="L1050" i="8" l="1"/>
  <c r="M1050" i="8"/>
  <c r="D1051" i="8"/>
  <c r="F1051" i="8"/>
  <c r="E1051" i="8"/>
  <c r="A1052" i="8"/>
  <c r="D1052" i="8" l="1"/>
  <c r="E1052" i="8"/>
  <c r="F1052" i="8"/>
  <c r="A1053" i="8"/>
  <c r="M1051" i="8"/>
  <c r="L1051" i="8"/>
  <c r="E1053" i="8" l="1"/>
  <c r="F1053" i="8"/>
  <c r="A1054" i="8"/>
  <c r="D1053" i="8"/>
  <c r="M1052" i="8"/>
  <c r="L1052" i="8"/>
  <c r="F1054" i="8" l="1"/>
  <c r="A1055" i="8"/>
  <c r="E1054" i="8"/>
  <c r="D1054" i="8"/>
  <c r="L1053" i="8"/>
  <c r="M1053" i="8"/>
  <c r="M1054" i="8" l="1"/>
  <c r="L1054" i="8"/>
  <c r="E1055" i="8"/>
  <c r="D1055" i="8"/>
  <c r="F1055" i="8"/>
  <c r="A1056" i="8"/>
  <c r="F1056" i="8" l="1"/>
  <c r="D1056" i="8"/>
  <c r="A1057" i="8"/>
  <c r="E1056" i="8"/>
  <c r="M1055" i="8"/>
  <c r="L1055" i="8"/>
  <c r="F1057" i="8" l="1"/>
  <c r="E1057" i="8"/>
  <c r="D1057" i="8"/>
  <c r="A1058" i="8"/>
  <c r="L1056" i="8"/>
  <c r="M1056" i="8"/>
  <c r="D1058" i="8" l="1"/>
  <c r="E1058" i="8"/>
  <c r="F1058" i="8"/>
  <c r="A1059" i="8"/>
  <c r="M1057" i="8"/>
  <c r="L1057" i="8"/>
  <c r="D1059" i="8" l="1"/>
  <c r="A1060" i="8"/>
  <c r="F1059" i="8"/>
  <c r="E1059" i="8"/>
  <c r="M1058" i="8"/>
  <c r="L1058" i="8"/>
  <c r="M1059" i="8" l="1"/>
  <c r="L1059" i="8"/>
  <c r="D1060" i="8"/>
  <c r="A1061" i="8"/>
  <c r="F1060" i="8"/>
  <c r="E1060" i="8"/>
  <c r="M1060" i="8" l="1"/>
  <c r="L1060" i="8"/>
  <c r="D1061" i="8"/>
  <c r="A1062" i="8"/>
  <c r="F1061" i="8"/>
  <c r="E1061" i="8"/>
  <c r="M1061" i="8" l="1"/>
  <c r="L1061" i="8"/>
  <c r="F1062" i="8"/>
  <c r="E1062" i="8"/>
  <c r="A1063" i="8"/>
  <c r="D1062" i="8"/>
  <c r="D1063" i="8" l="1"/>
  <c r="E1063" i="8"/>
  <c r="F1063" i="8"/>
  <c r="A1064" i="8"/>
  <c r="M1062" i="8"/>
  <c r="L1062" i="8"/>
  <c r="E1064" i="8" l="1"/>
  <c r="A1065" i="8"/>
  <c r="D1064" i="8"/>
  <c r="F1064" i="8"/>
  <c r="M1063" i="8"/>
  <c r="L1063" i="8"/>
  <c r="F1065" i="8" l="1"/>
  <c r="D1065" i="8"/>
  <c r="E1065" i="8"/>
  <c r="A1066" i="8"/>
  <c r="M1064" i="8"/>
  <c r="L1064" i="8"/>
  <c r="A1067" i="8" l="1"/>
  <c r="D1066" i="8"/>
  <c r="E1066" i="8"/>
  <c r="F1066" i="8"/>
  <c r="L1065" i="8"/>
  <c r="M1065" i="8"/>
  <c r="M1066" i="8" l="1"/>
  <c r="L1066" i="8"/>
  <c r="F1067" i="8"/>
  <c r="A1068" i="8"/>
  <c r="D1067" i="8"/>
  <c r="E1067" i="8"/>
  <c r="F1068" i="8" l="1"/>
  <c r="A1069" i="8"/>
  <c r="D1068" i="8"/>
  <c r="E1068" i="8"/>
  <c r="M1067" i="8"/>
  <c r="L1067" i="8"/>
  <c r="L1068" i="8" l="1"/>
  <c r="M1068" i="8"/>
  <c r="D1069" i="8"/>
  <c r="E1069" i="8"/>
  <c r="F1069" i="8"/>
  <c r="A1070" i="8"/>
  <c r="F1070" i="8" l="1"/>
  <c r="E1070" i="8"/>
  <c r="D1070" i="8"/>
  <c r="A1071" i="8"/>
  <c r="M1069" i="8"/>
  <c r="L1069" i="8"/>
  <c r="F1071" i="8" l="1"/>
  <c r="E1071" i="8"/>
  <c r="A1072" i="8"/>
  <c r="D1071" i="8"/>
  <c r="M1070" i="8"/>
  <c r="L1070" i="8"/>
  <c r="D1072" i="8" l="1"/>
  <c r="E1072" i="8"/>
  <c r="F1072" i="8"/>
  <c r="A1073" i="8"/>
  <c r="L1071" i="8"/>
  <c r="M1071" i="8"/>
  <c r="D1073" i="8" l="1"/>
  <c r="E1073" i="8"/>
  <c r="F1073" i="8"/>
  <c r="A1074" i="8"/>
  <c r="M1072" i="8"/>
  <c r="L1072" i="8"/>
  <c r="D1074" i="8" l="1"/>
  <c r="E1074" i="8"/>
  <c r="A1075" i="8"/>
  <c r="F1074" i="8"/>
  <c r="M1073" i="8"/>
  <c r="L1073" i="8"/>
  <c r="D1075" i="8" l="1"/>
  <c r="E1075" i="8"/>
  <c r="F1075" i="8"/>
  <c r="A1076" i="8"/>
  <c r="M1074" i="8"/>
  <c r="L1074" i="8"/>
  <c r="F1076" i="8" l="1"/>
  <c r="A1077" i="8"/>
  <c r="D1076" i="8"/>
  <c r="E1076" i="8"/>
  <c r="M1075" i="8"/>
  <c r="L1075" i="8"/>
  <c r="M1076" i="8" l="1"/>
  <c r="L1076" i="8"/>
  <c r="F1077" i="8"/>
  <c r="A1078" i="8"/>
  <c r="D1077" i="8"/>
  <c r="E1077" i="8"/>
  <c r="L1077" i="8" l="1"/>
  <c r="M1077" i="8"/>
  <c r="F1078" i="8"/>
  <c r="E1078" i="8"/>
  <c r="D1078" i="8"/>
  <c r="A1079" i="8"/>
  <c r="M1078" i="8" l="1"/>
  <c r="L1078" i="8"/>
  <c r="F1079" i="8"/>
  <c r="A1080" i="8"/>
  <c r="D1079" i="8"/>
  <c r="E1079" i="8"/>
  <c r="M1079" i="8" l="1"/>
  <c r="L1079" i="8"/>
  <c r="F1080" i="8"/>
  <c r="A1081" i="8"/>
  <c r="D1080" i="8"/>
  <c r="E1080" i="8"/>
  <c r="M1080" i="8" l="1"/>
  <c r="L1080" i="8"/>
  <c r="D1081" i="8"/>
  <c r="E1081" i="8"/>
  <c r="F1081" i="8"/>
  <c r="A1082" i="8"/>
  <c r="F1082" i="8" l="1"/>
  <c r="E1082" i="8"/>
  <c r="D1082" i="8"/>
  <c r="A1083" i="8"/>
  <c r="M1081" i="8"/>
  <c r="L1081" i="8"/>
  <c r="F1083" i="8" l="1"/>
  <c r="D1083" i="8"/>
  <c r="A1084" i="8"/>
  <c r="E1083" i="8"/>
  <c r="M1082" i="8"/>
  <c r="L1082" i="8"/>
  <c r="M1083" i="8" l="1"/>
  <c r="L1083" i="8"/>
  <c r="F1084" i="8"/>
  <c r="A1085" i="8"/>
  <c r="D1084" i="8"/>
  <c r="E1084" i="8"/>
  <c r="M1084" i="8" l="1"/>
  <c r="L1084" i="8"/>
  <c r="D1085" i="8"/>
  <c r="E1085" i="8"/>
  <c r="F1085" i="8"/>
  <c r="A1086" i="8"/>
  <c r="L1085" i="8" l="1"/>
  <c r="M1085" i="8"/>
  <c r="D1086" i="8"/>
  <c r="A1087" i="8"/>
  <c r="E1086" i="8"/>
  <c r="F1086" i="8"/>
  <c r="M1086" i="8" l="1"/>
  <c r="L1086" i="8"/>
  <c r="A1088" i="8"/>
  <c r="D1087" i="8"/>
  <c r="E1087" i="8"/>
  <c r="F1087" i="8"/>
  <c r="L1087" i="8" l="1"/>
  <c r="M1087" i="8"/>
  <c r="D1088" i="8"/>
  <c r="E1088" i="8"/>
  <c r="F1088" i="8"/>
  <c r="A1089" i="8"/>
  <c r="D1089" i="8" l="1"/>
  <c r="E1089" i="8"/>
  <c r="F1089" i="8"/>
  <c r="A1090" i="8"/>
  <c r="M1088" i="8"/>
  <c r="L1088" i="8"/>
  <c r="F1090" i="8" l="1"/>
  <c r="D1090" i="8"/>
  <c r="E1090" i="8"/>
  <c r="A1091" i="8"/>
  <c r="M1089" i="8"/>
  <c r="L1089" i="8"/>
  <c r="F1091" i="8" l="1"/>
  <c r="A1092" i="8"/>
  <c r="D1091" i="8"/>
  <c r="E1091" i="8"/>
  <c r="M1090" i="8"/>
  <c r="L1090" i="8"/>
  <c r="M1091" i="8" l="1"/>
  <c r="L1091" i="8"/>
  <c r="F1092" i="8"/>
  <c r="D1092" i="8"/>
  <c r="E1092" i="8"/>
  <c r="A1093" i="8"/>
  <c r="M1092" i="8" l="1"/>
  <c r="L1092" i="8"/>
  <c r="F1093" i="8"/>
  <c r="A1094" i="8"/>
  <c r="D1093" i="8"/>
  <c r="E1093" i="8"/>
  <c r="L1093" i="8" l="1"/>
  <c r="M1093" i="8"/>
  <c r="F1094" i="8"/>
  <c r="D1094" i="8"/>
  <c r="E1094" i="8"/>
  <c r="A1095" i="8"/>
  <c r="F1095" i="8" l="1"/>
  <c r="A1096" i="8"/>
  <c r="D1095" i="8"/>
  <c r="E1095" i="8"/>
  <c r="L1094" i="8"/>
  <c r="M1094" i="8"/>
  <c r="M1095" i="8" l="1"/>
  <c r="L1095" i="8"/>
  <c r="F1096" i="8"/>
  <c r="A1097" i="8"/>
  <c r="E1096" i="8"/>
  <c r="D1096" i="8"/>
  <c r="M1096" i="8" l="1"/>
  <c r="L1096" i="8"/>
  <c r="F1097" i="8"/>
  <c r="A1098" i="8"/>
  <c r="E1097" i="8"/>
  <c r="D1097" i="8"/>
  <c r="D1098" i="8" l="1"/>
  <c r="A1099" i="8"/>
  <c r="F1098" i="8"/>
  <c r="E1098" i="8"/>
  <c r="L1097" i="8"/>
  <c r="M1097" i="8"/>
  <c r="M1098" i="8" l="1"/>
  <c r="L1098" i="8"/>
  <c r="D1099" i="8"/>
  <c r="E1099" i="8"/>
  <c r="F1099" i="8"/>
  <c r="A1100" i="8"/>
  <c r="D1100" i="8" l="1"/>
  <c r="E1100" i="8"/>
  <c r="F1100" i="8"/>
  <c r="A1101" i="8"/>
  <c r="M1099" i="8"/>
  <c r="L1099" i="8"/>
  <c r="A1102" i="8" l="1"/>
  <c r="D1101" i="8"/>
  <c r="F1101" i="8"/>
  <c r="E1101" i="8"/>
  <c r="M1100" i="8"/>
  <c r="L1100" i="8"/>
  <c r="L1101" i="8" l="1"/>
  <c r="M1101" i="8"/>
  <c r="F1102" i="8"/>
  <c r="E1102" i="8"/>
  <c r="D1102" i="8"/>
  <c r="A1103" i="8"/>
  <c r="F1103" i="8" l="1"/>
  <c r="A1104" i="8"/>
  <c r="D1103" i="8"/>
  <c r="E1103" i="8"/>
  <c r="L1102" i="8"/>
  <c r="M1102" i="8"/>
  <c r="M1103" i="8" l="1"/>
  <c r="L1103" i="8"/>
  <c r="F1104" i="8"/>
  <c r="E1104" i="8"/>
  <c r="A1105" i="8"/>
  <c r="D1104" i="8"/>
  <c r="F1105" i="8" l="1"/>
  <c r="D1105" i="8"/>
  <c r="E1105" i="8"/>
  <c r="A1106" i="8"/>
  <c r="M1104" i="8"/>
  <c r="L1104" i="8"/>
  <c r="F1106" i="8" l="1"/>
  <c r="E1106" i="8"/>
  <c r="D1106" i="8"/>
  <c r="A1107" i="8"/>
  <c r="M1105" i="8"/>
  <c r="L1105" i="8"/>
  <c r="F1107" i="8" l="1"/>
  <c r="D1107" i="8"/>
  <c r="E1107" i="8"/>
  <c r="A1108" i="8"/>
  <c r="L1106" i="8"/>
  <c r="M1106" i="8"/>
  <c r="F1108" i="8" l="1"/>
  <c r="A1109" i="8"/>
  <c r="D1108" i="8"/>
  <c r="E1108" i="8"/>
  <c r="M1107" i="8"/>
  <c r="L1107" i="8"/>
  <c r="L1108" i="8" l="1"/>
  <c r="M1108" i="8"/>
  <c r="D1109" i="8"/>
  <c r="F1109" i="8"/>
  <c r="E1109" i="8"/>
  <c r="A1110" i="8"/>
  <c r="D1110" i="8" l="1"/>
  <c r="F1110" i="8"/>
  <c r="A1111" i="8"/>
  <c r="E1110" i="8"/>
  <c r="M1109" i="8"/>
  <c r="L1109" i="8"/>
  <c r="M1110" i="8" l="1"/>
  <c r="L1110" i="8"/>
  <c r="F1111" i="8"/>
  <c r="E1111" i="8"/>
  <c r="A1112" i="8"/>
  <c r="D1111" i="8"/>
  <c r="F1112" i="8" l="1"/>
  <c r="A1113" i="8"/>
  <c r="D1112" i="8"/>
  <c r="E1112" i="8"/>
  <c r="M1111" i="8"/>
  <c r="L1111" i="8"/>
  <c r="M1112" i="8" l="1"/>
  <c r="L1112" i="8"/>
  <c r="D1113" i="8"/>
  <c r="F1113" i="8"/>
  <c r="A1114" i="8"/>
  <c r="E1113" i="8"/>
  <c r="L1113" i="8" l="1"/>
  <c r="M1113" i="8"/>
  <c r="F1114" i="8"/>
  <c r="E1114" i="8"/>
  <c r="D1114" i="8"/>
  <c r="A1115" i="8"/>
  <c r="D1115" i="8" l="1"/>
  <c r="F1115" i="8"/>
  <c r="E1115" i="8"/>
  <c r="A1116" i="8"/>
  <c r="L1114" i="8"/>
  <c r="M1114" i="8"/>
  <c r="D1116" i="8" l="1"/>
  <c r="E1116" i="8"/>
  <c r="F1116" i="8"/>
  <c r="A1117" i="8"/>
  <c r="M1115" i="8"/>
  <c r="L1115" i="8"/>
  <c r="F1117" i="8" l="1"/>
  <c r="D1117" i="8"/>
  <c r="E1117" i="8"/>
  <c r="A1118" i="8"/>
  <c r="M1116" i="8"/>
  <c r="L1116" i="8"/>
  <c r="D1118" i="8" l="1"/>
  <c r="E1118" i="8"/>
  <c r="A1119" i="8"/>
  <c r="F1118" i="8"/>
  <c r="L1117" i="8"/>
  <c r="M1117" i="8"/>
  <c r="D1119" i="8" l="1"/>
  <c r="E1119" i="8"/>
  <c r="F1119" i="8"/>
  <c r="A1120" i="8"/>
  <c r="M1118" i="8"/>
  <c r="L1118" i="8"/>
  <c r="F1120" i="8" l="1"/>
  <c r="A1121" i="8"/>
  <c r="E1120" i="8"/>
  <c r="D1120" i="8"/>
  <c r="M1119" i="8"/>
  <c r="L1119" i="8"/>
  <c r="M1120" i="8" l="1"/>
  <c r="L1120" i="8"/>
  <c r="F1121" i="8"/>
  <c r="A1122" i="8"/>
  <c r="D1121" i="8"/>
  <c r="E1121" i="8"/>
  <c r="L1121" i="8" l="1"/>
  <c r="M1121" i="8"/>
  <c r="F1122" i="8"/>
  <c r="E1122" i="8"/>
  <c r="D1122" i="8"/>
  <c r="A1123" i="8"/>
  <c r="F1123" i="8" l="1"/>
  <c r="A1124" i="8"/>
  <c r="D1123" i="8"/>
  <c r="E1123" i="8"/>
  <c r="M1122" i="8"/>
  <c r="L1122" i="8"/>
  <c r="L1123" i="8" l="1"/>
  <c r="M1123" i="8"/>
  <c r="D1124" i="8"/>
  <c r="E1124" i="8"/>
  <c r="F1124" i="8"/>
  <c r="A1125" i="8"/>
  <c r="D1125" i="8" l="1"/>
  <c r="E1125" i="8"/>
  <c r="F1125" i="8"/>
  <c r="A1126" i="8"/>
  <c r="M1124" i="8"/>
  <c r="L1124" i="8"/>
  <c r="D1126" i="8" l="1"/>
  <c r="A1127" i="8"/>
  <c r="E1126" i="8"/>
  <c r="F1126" i="8"/>
  <c r="L1125" i="8"/>
  <c r="M1125" i="8"/>
  <c r="M1126" i="8" l="1"/>
  <c r="L1126" i="8"/>
  <c r="F1127" i="8"/>
  <c r="A1128" i="8"/>
  <c r="D1127" i="8"/>
  <c r="E1127" i="8"/>
  <c r="M1127" i="8" l="1"/>
  <c r="L1127" i="8"/>
  <c r="D1128" i="8"/>
  <c r="E1128" i="8"/>
  <c r="F1128" i="8"/>
  <c r="A1129" i="8"/>
  <c r="D1129" i="8" l="1"/>
  <c r="E1129" i="8"/>
  <c r="F1129" i="8"/>
  <c r="A1130" i="8"/>
  <c r="M1128" i="8"/>
  <c r="L1128" i="8"/>
  <c r="D1130" i="8" l="1"/>
  <c r="E1130" i="8"/>
  <c r="A1131" i="8"/>
  <c r="F1130" i="8"/>
  <c r="M1129" i="8"/>
  <c r="L1129" i="8"/>
  <c r="F1131" i="8" l="1"/>
  <c r="A1132" i="8"/>
  <c r="E1131" i="8"/>
  <c r="D1131" i="8"/>
  <c r="M1130" i="8"/>
  <c r="L1130" i="8"/>
  <c r="L1131" i="8" l="1"/>
  <c r="M1131" i="8"/>
  <c r="D1132" i="8"/>
  <c r="E1132" i="8"/>
  <c r="F1132" i="8"/>
  <c r="A1133" i="8"/>
  <c r="F1133" i="8" l="1"/>
  <c r="A1134" i="8"/>
  <c r="D1133" i="8"/>
  <c r="E1133" i="8"/>
  <c r="M1132" i="8"/>
  <c r="L1132" i="8"/>
  <c r="M1133" i="8" l="1"/>
  <c r="L1133" i="8"/>
  <c r="F1134" i="8"/>
  <c r="E1134" i="8"/>
  <c r="D1134" i="8"/>
  <c r="A1135" i="8"/>
  <c r="D1135" i="8" l="1"/>
  <c r="E1135" i="8"/>
  <c r="F1135" i="8"/>
  <c r="A1136" i="8"/>
  <c r="M1134" i="8"/>
  <c r="L1134" i="8"/>
  <c r="F1136" i="8" l="1"/>
  <c r="A1137" i="8"/>
  <c r="E1136" i="8"/>
  <c r="D1136" i="8"/>
  <c r="M1135" i="8"/>
  <c r="L1135" i="8"/>
  <c r="M1136" i="8" l="1"/>
  <c r="L1136" i="8"/>
  <c r="F1137" i="8"/>
  <c r="E1137" i="8"/>
  <c r="A1138" i="8"/>
  <c r="D1137" i="8"/>
  <c r="A1139" i="8" l="1"/>
  <c r="F1138" i="8"/>
  <c r="E1138" i="8"/>
  <c r="D1138" i="8"/>
  <c r="M1137" i="8"/>
  <c r="L1137" i="8"/>
  <c r="M1138" i="8" l="1"/>
  <c r="L1138" i="8"/>
  <c r="F1139" i="8"/>
  <c r="D1139" i="8"/>
  <c r="E1139" i="8"/>
  <c r="A1140" i="8"/>
  <c r="F1140" i="8" l="1"/>
  <c r="D1140" i="8"/>
  <c r="E1140" i="8"/>
  <c r="A1141" i="8"/>
  <c r="M1139" i="8"/>
  <c r="L1139" i="8"/>
  <c r="A1142" i="8" l="1"/>
  <c r="D1141" i="8"/>
  <c r="E1141" i="8"/>
  <c r="F1141" i="8"/>
  <c r="L1140" i="8"/>
  <c r="M1140" i="8"/>
  <c r="L1141" i="8" l="1"/>
  <c r="M1141" i="8"/>
  <c r="D1142" i="8"/>
  <c r="F1142" i="8"/>
  <c r="E1142" i="8"/>
  <c r="A1143" i="8"/>
  <c r="F1143" i="8" l="1"/>
  <c r="A1144" i="8"/>
  <c r="D1143" i="8"/>
  <c r="E1143" i="8"/>
  <c r="M1142" i="8"/>
  <c r="L1142" i="8"/>
  <c r="M1143" i="8" l="1"/>
  <c r="L1143" i="8"/>
  <c r="F1144" i="8"/>
  <c r="A1145" i="8"/>
  <c r="D1144" i="8"/>
  <c r="E1144" i="8"/>
  <c r="M1144" i="8" l="1"/>
  <c r="L1144" i="8"/>
  <c r="D1145" i="8"/>
  <c r="E1145" i="8"/>
  <c r="F1145" i="8"/>
  <c r="A1146" i="8"/>
  <c r="L1145" i="8" l="1"/>
  <c r="M1145" i="8"/>
  <c r="F1146" i="8"/>
  <c r="E1146" i="8"/>
  <c r="D1146" i="8"/>
  <c r="A1147" i="8"/>
  <c r="F1147" i="8" l="1"/>
  <c r="A1148" i="8"/>
  <c r="D1147" i="8"/>
  <c r="E1147" i="8"/>
  <c r="M1146" i="8"/>
  <c r="L1146" i="8"/>
  <c r="M1147" i="8" l="1"/>
  <c r="L1147" i="8"/>
  <c r="F1148" i="8"/>
  <c r="A1149" i="8"/>
  <c r="D1148" i="8"/>
  <c r="E1148" i="8"/>
  <c r="M1148" i="8" l="1"/>
  <c r="L1148" i="8"/>
  <c r="F1149" i="8"/>
  <c r="A1150" i="8"/>
  <c r="D1149" i="8"/>
  <c r="E1149" i="8"/>
  <c r="M1149" i="8" l="1"/>
  <c r="L1149" i="8"/>
  <c r="D1150" i="8"/>
  <c r="A1151" i="8"/>
  <c r="E1150" i="8"/>
  <c r="F1150" i="8"/>
  <c r="M1150" i="8" l="1"/>
  <c r="L1150" i="8"/>
  <c r="D1151" i="8"/>
  <c r="E1151" i="8"/>
  <c r="F1151" i="8"/>
  <c r="A1152" i="8"/>
  <c r="F1152" i="8" l="1"/>
  <c r="D1152" i="8"/>
  <c r="A1153" i="8"/>
  <c r="E1152" i="8"/>
  <c r="M1151" i="8"/>
  <c r="L1151" i="8"/>
  <c r="L1152" i="8" l="1"/>
  <c r="M1152" i="8"/>
  <c r="F1153" i="8"/>
  <c r="A1154" i="8"/>
  <c r="D1153" i="8"/>
  <c r="E1153" i="8"/>
  <c r="L1153" i="8" l="1"/>
  <c r="M1153" i="8"/>
  <c r="D1154" i="8"/>
  <c r="E1154" i="8"/>
  <c r="A1155" i="8"/>
  <c r="F1154" i="8"/>
  <c r="F1155" i="8" l="1"/>
  <c r="A1156" i="8"/>
  <c r="D1155" i="8"/>
  <c r="E1155" i="8"/>
  <c r="M1154" i="8"/>
  <c r="L1154" i="8"/>
  <c r="L1155" i="8" l="1"/>
  <c r="M1155" i="8"/>
  <c r="D1156" i="8"/>
  <c r="E1156" i="8"/>
  <c r="F1156" i="8"/>
  <c r="A1157" i="8"/>
  <c r="M1156" i="8" l="1"/>
  <c r="L1156" i="8"/>
  <c r="D1157" i="8"/>
  <c r="E1157" i="8"/>
  <c r="F1157" i="8"/>
  <c r="A1158" i="8"/>
  <c r="D1158" i="8" l="1"/>
  <c r="F1158" i="8"/>
  <c r="E1158" i="8"/>
  <c r="A1159" i="8"/>
  <c r="L1157" i="8"/>
  <c r="M1157" i="8"/>
  <c r="F1159" i="8" l="1"/>
  <c r="A1160" i="8"/>
  <c r="E1159" i="8"/>
  <c r="D1159" i="8"/>
  <c r="M1158" i="8"/>
  <c r="L1158" i="8"/>
  <c r="M1159" i="8" l="1"/>
  <c r="L1159" i="8"/>
  <c r="F1160" i="8"/>
  <c r="E1160" i="8"/>
  <c r="A1161" i="8"/>
  <c r="D1160" i="8"/>
  <c r="D1161" i="8" l="1"/>
  <c r="E1161" i="8"/>
  <c r="F1161" i="8"/>
  <c r="A1162" i="8"/>
  <c r="M1160" i="8"/>
  <c r="L1160" i="8"/>
  <c r="F1162" i="8" l="1"/>
  <c r="E1162" i="8"/>
  <c r="D1162" i="8"/>
  <c r="A1163" i="8"/>
  <c r="L1161" i="8"/>
  <c r="M1161" i="8"/>
  <c r="F1163" i="8" l="1"/>
  <c r="D1163" i="8"/>
  <c r="A1164" i="8"/>
  <c r="E1163" i="8"/>
  <c r="M1162" i="8"/>
  <c r="L1162" i="8"/>
  <c r="M1163" i="8" l="1"/>
  <c r="L1163" i="8"/>
  <c r="F1164" i="8"/>
  <c r="E1164" i="8"/>
  <c r="A1165" i="8"/>
  <c r="D1164" i="8"/>
  <c r="D1165" i="8" l="1"/>
  <c r="E1165" i="8"/>
  <c r="F1165" i="8"/>
  <c r="A1166" i="8"/>
  <c r="M1164" i="8"/>
  <c r="L1164" i="8"/>
  <c r="D1166" i="8" l="1"/>
  <c r="F1166" i="8"/>
  <c r="A1167" i="8"/>
  <c r="E1166" i="8"/>
  <c r="L1165" i="8"/>
  <c r="M1165" i="8"/>
  <c r="M1166" i="8" l="1"/>
  <c r="L1166" i="8"/>
  <c r="F1167" i="8"/>
  <c r="D1167" i="8"/>
  <c r="A1168" i="8"/>
  <c r="E1167" i="8"/>
  <c r="D1168" i="8" l="1"/>
  <c r="F1168" i="8"/>
  <c r="A1169" i="8"/>
  <c r="E1168" i="8"/>
  <c r="M1167" i="8"/>
  <c r="L1167" i="8"/>
  <c r="M1168" i="8" l="1"/>
  <c r="L1168" i="8"/>
  <c r="F1169" i="8"/>
  <c r="D1169" i="8"/>
  <c r="A1170" i="8"/>
  <c r="E1169" i="8"/>
  <c r="D1170" i="8" l="1"/>
  <c r="A1171" i="8"/>
  <c r="E1170" i="8"/>
  <c r="F1170" i="8"/>
  <c r="L1169" i="8"/>
  <c r="M1169" i="8"/>
  <c r="M1170" i="8" l="1"/>
  <c r="L1170" i="8"/>
  <c r="F1171" i="8"/>
  <c r="A1172" i="8"/>
  <c r="E1171" i="8"/>
  <c r="D1171" i="8"/>
  <c r="M1171" i="8" l="1"/>
  <c r="L1171" i="8"/>
  <c r="D1172" i="8"/>
  <c r="E1172" i="8"/>
  <c r="F1172" i="8"/>
  <c r="A1173" i="8"/>
  <c r="F1173" i="8" l="1"/>
  <c r="A1174" i="8"/>
  <c r="E1173" i="8"/>
  <c r="D1173" i="8"/>
  <c r="M1172" i="8"/>
  <c r="L1172" i="8"/>
  <c r="L1173" i="8" l="1"/>
  <c r="M1173" i="8"/>
  <c r="D1174" i="8"/>
  <c r="A1175" i="8"/>
  <c r="F1174" i="8"/>
  <c r="E1174" i="8"/>
  <c r="F1175" i="8" l="1"/>
  <c r="A1176" i="8"/>
  <c r="E1175" i="8"/>
  <c r="D1175" i="8"/>
  <c r="M1174" i="8"/>
  <c r="L1174" i="8"/>
  <c r="L1175" i="8" l="1"/>
  <c r="M1175" i="8"/>
  <c r="D1176" i="8"/>
  <c r="F1176" i="8"/>
  <c r="E1176" i="8"/>
  <c r="A1177" i="8"/>
  <c r="D1177" i="8" l="1"/>
  <c r="E1177" i="8"/>
  <c r="F1177" i="8"/>
  <c r="A1178" i="8"/>
  <c r="M1176" i="8"/>
  <c r="L1176" i="8"/>
  <c r="F1178" i="8" l="1"/>
  <c r="A1179" i="8"/>
  <c r="E1178" i="8"/>
  <c r="D1178" i="8"/>
  <c r="M1177" i="8"/>
  <c r="L1177" i="8"/>
  <c r="M1178" i="8" l="1"/>
  <c r="L1178" i="8"/>
  <c r="D1179" i="8"/>
  <c r="E1179" i="8"/>
  <c r="F1179" i="8"/>
  <c r="A1180" i="8"/>
  <c r="D1180" i="8" l="1"/>
  <c r="F1180" i="8"/>
  <c r="A1181" i="8"/>
  <c r="E1180" i="8"/>
  <c r="L1179" i="8"/>
  <c r="M1179" i="8"/>
  <c r="M1180" i="8" l="1"/>
  <c r="L1180" i="8"/>
  <c r="D1181" i="8"/>
  <c r="E1181" i="8"/>
  <c r="F1181" i="8"/>
  <c r="A1182" i="8"/>
  <c r="L1181" i="8" l="1"/>
  <c r="M1181" i="8"/>
  <c r="F1182" i="8"/>
  <c r="D1182" i="8"/>
  <c r="E1182" i="8"/>
  <c r="A1183" i="8"/>
  <c r="D1183" i="8" l="1"/>
  <c r="E1183" i="8"/>
  <c r="F1183" i="8"/>
  <c r="A1184" i="8"/>
  <c r="M1182" i="8"/>
  <c r="L1182" i="8"/>
  <c r="E1184" i="8" l="1"/>
  <c r="A1185" i="8"/>
  <c r="F1184" i="8"/>
  <c r="D1184" i="8"/>
  <c r="M1183" i="8"/>
  <c r="L1183" i="8"/>
  <c r="D1185" i="8" l="1"/>
  <c r="E1185" i="8"/>
  <c r="F1185" i="8"/>
  <c r="A1186" i="8"/>
  <c r="M1184" i="8"/>
  <c r="L1184" i="8"/>
  <c r="F1186" i="8" l="1"/>
  <c r="D1186" i="8"/>
  <c r="E1186" i="8"/>
  <c r="A1187" i="8"/>
  <c r="M1185" i="8"/>
  <c r="L1185" i="8"/>
  <c r="D1187" i="8" l="1"/>
  <c r="E1187" i="8"/>
  <c r="F1187" i="8"/>
  <c r="A1188" i="8"/>
  <c r="M1186" i="8"/>
  <c r="L1186" i="8"/>
  <c r="E1188" i="8" l="1"/>
  <c r="A1189" i="8"/>
  <c r="D1188" i="8"/>
  <c r="F1188" i="8"/>
  <c r="M1187" i="8"/>
  <c r="L1187" i="8"/>
  <c r="F1189" i="8" l="1"/>
  <c r="A1190" i="8"/>
  <c r="E1189" i="8"/>
  <c r="D1189" i="8"/>
  <c r="M1188" i="8"/>
  <c r="L1188" i="8"/>
  <c r="L1189" i="8" l="1"/>
  <c r="M1189" i="8"/>
  <c r="D1190" i="8"/>
  <c r="A1191" i="8"/>
  <c r="F1190" i="8"/>
  <c r="E1190" i="8"/>
  <c r="M1190" i="8" l="1"/>
  <c r="L1190" i="8"/>
  <c r="E1191" i="8"/>
  <c r="A1192" i="8"/>
  <c r="D1191" i="8"/>
  <c r="F1191" i="8"/>
  <c r="E1192" i="8" l="1"/>
  <c r="A1193" i="8"/>
  <c r="F1192" i="8"/>
  <c r="D1192" i="8"/>
  <c r="M1191" i="8"/>
  <c r="L1191" i="8"/>
  <c r="F1193" i="8" l="1"/>
  <c r="D1193" i="8"/>
  <c r="A1194" i="8"/>
  <c r="E1193" i="8"/>
  <c r="M1192" i="8"/>
  <c r="L1192" i="8"/>
  <c r="M1193" i="8" l="1"/>
  <c r="L1193" i="8"/>
  <c r="E1194" i="8"/>
  <c r="A1195" i="8"/>
  <c r="F1194" i="8"/>
  <c r="D1194" i="8"/>
  <c r="E1195" i="8" l="1"/>
  <c r="F1195" i="8"/>
  <c r="A1196" i="8"/>
  <c r="D1195" i="8"/>
  <c r="M1194" i="8"/>
  <c r="L1194" i="8"/>
  <c r="E1196" i="8" l="1"/>
  <c r="F1196" i="8"/>
  <c r="D1196" i="8"/>
  <c r="A1197" i="8"/>
  <c r="M1195" i="8"/>
  <c r="L1195" i="8"/>
  <c r="F1197" i="8" l="1"/>
  <c r="D1197" i="8"/>
  <c r="E1197" i="8"/>
  <c r="A1198" i="8"/>
  <c r="M1196" i="8"/>
  <c r="L1196" i="8"/>
  <c r="E1198" i="8" l="1"/>
  <c r="A1199" i="8"/>
  <c r="F1198" i="8"/>
  <c r="D1198" i="8"/>
  <c r="M1197" i="8"/>
  <c r="L1197" i="8"/>
  <c r="E1199" i="8" l="1"/>
  <c r="A1200" i="8"/>
  <c r="D1199" i="8"/>
  <c r="F1199" i="8"/>
  <c r="M1198" i="8"/>
  <c r="L1198" i="8"/>
  <c r="D1200" i="8" l="1"/>
  <c r="E1200" i="8"/>
  <c r="F1200" i="8"/>
  <c r="A1201" i="8"/>
  <c r="M1199" i="8"/>
  <c r="L1199" i="8"/>
  <c r="F1201" i="8" l="1"/>
  <c r="A1202" i="8"/>
  <c r="E1201" i="8"/>
  <c r="D1201" i="8"/>
  <c r="M1200" i="8"/>
  <c r="L1200" i="8"/>
  <c r="M1201" i="8" l="1"/>
  <c r="L1201" i="8"/>
  <c r="E1202" i="8"/>
  <c r="D1202" i="8"/>
  <c r="A1203" i="8"/>
  <c r="F1202" i="8"/>
  <c r="D1203" i="8" l="1"/>
  <c r="F1203" i="8"/>
  <c r="E1203" i="8"/>
  <c r="A1204" i="8"/>
  <c r="M1202" i="8"/>
  <c r="L1202" i="8"/>
  <c r="F1204" i="8" l="1"/>
  <c r="A1205" i="8"/>
  <c r="E1204" i="8"/>
  <c r="D1204" i="8"/>
  <c r="M1203" i="8"/>
  <c r="L1203" i="8"/>
  <c r="M1204" i="8" l="1"/>
  <c r="L1204" i="8"/>
  <c r="F1205" i="8"/>
  <c r="A1206" i="8"/>
  <c r="D1205" i="8"/>
  <c r="E1205" i="8"/>
  <c r="L1205" i="8" l="1"/>
  <c r="M1205" i="8"/>
  <c r="F1206" i="8"/>
  <c r="D1206" i="8"/>
  <c r="E1206" i="8"/>
  <c r="A1207" i="8"/>
  <c r="D1207" i="8" l="1"/>
  <c r="F1207" i="8"/>
  <c r="E1207" i="8"/>
  <c r="A1208" i="8"/>
  <c r="M1206" i="8"/>
  <c r="L1206" i="8"/>
  <c r="D1208" i="8" l="1"/>
  <c r="E1208" i="8"/>
  <c r="F1208" i="8"/>
  <c r="A1209" i="8"/>
  <c r="L1207" i="8"/>
  <c r="M1207" i="8"/>
  <c r="F1209" i="8" l="1"/>
  <c r="E1209" i="8"/>
  <c r="A1210" i="8"/>
  <c r="D1209" i="8"/>
  <c r="M1208" i="8"/>
  <c r="L1208" i="8"/>
  <c r="E1210" i="8" l="1"/>
  <c r="A1211" i="8"/>
  <c r="F1210" i="8"/>
  <c r="D1210" i="8"/>
  <c r="L1209" i="8"/>
  <c r="M1209" i="8"/>
  <c r="E1211" i="8" l="1"/>
  <c r="A1212" i="8"/>
  <c r="F1211" i="8"/>
  <c r="D1211" i="8"/>
  <c r="M1210" i="8"/>
  <c r="L1210" i="8"/>
  <c r="D1212" i="8" l="1"/>
  <c r="F1212" i="8"/>
  <c r="E1212" i="8"/>
  <c r="A1213" i="8"/>
  <c r="M1211" i="8"/>
  <c r="L1211" i="8"/>
  <c r="E1213" i="8" l="1"/>
  <c r="D1213" i="8"/>
  <c r="F1213" i="8"/>
  <c r="A1214" i="8"/>
  <c r="M1212" i="8"/>
  <c r="L1212" i="8"/>
  <c r="A1215" i="8" l="1"/>
  <c r="F1214" i="8"/>
  <c r="E1214" i="8"/>
  <c r="D1214" i="8"/>
  <c r="L1213" i="8"/>
  <c r="M1213" i="8"/>
  <c r="L1214" i="8" l="1"/>
  <c r="M1214" i="8"/>
  <c r="D1215" i="8"/>
  <c r="E1215" i="8"/>
  <c r="A1216" i="8"/>
  <c r="F1215" i="8"/>
  <c r="F1216" i="8" l="1"/>
  <c r="A1217" i="8"/>
  <c r="D1216" i="8"/>
  <c r="E1216" i="8"/>
  <c r="M1215" i="8"/>
  <c r="L1215" i="8"/>
  <c r="M1216" i="8" l="1"/>
  <c r="L1216" i="8"/>
  <c r="D1217" i="8"/>
  <c r="E1217" i="8"/>
  <c r="F1217" i="8"/>
  <c r="A1218" i="8"/>
  <c r="F1218" i="8" l="1"/>
  <c r="A1219" i="8"/>
  <c r="E1218" i="8"/>
  <c r="D1218" i="8"/>
  <c r="M1217" i="8"/>
  <c r="L1217" i="8"/>
  <c r="M1218" i="8" l="1"/>
  <c r="L1218" i="8"/>
  <c r="F1219" i="8"/>
  <c r="E1219" i="8"/>
  <c r="D1219" i="8"/>
  <c r="A1220" i="8"/>
  <c r="F1220" i="8" l="1"/>
  <c r="A1221" i="8"/>
  <c r="E1220" i="8"/>
  <c r="D1220" i="8"/>
  <c r="M1219" i="8"/>
  <c r="L1219" i="8"/>
  <c r="L1220" i="8" l="1"/>
  <c r="M1220" i="8"/>
  <c r="D1221" i="8"/>
  <c r="E1221" i="8"/>
  <c r="F1221" i="8"/>
  <c r="A1222" i="8"/>
  <c r="D1222" i="8" l="1"/>
  <c r="A1223" i="8"/>
  <c r="F1222" i="8"/>
  <c r="E1222" i="8"/>
  <c r="L1221" i="8"/>
  <c r="M1221" i="8"/>
  <c r="M1222" i="8" l="1"/>
  <c r="L1222" i="8"/>
  <c r="D1223" i="8"/>
  <c r="A1224" i="8"/>
  <c r="E1223" i="8"/>
  <c r="F1223" i="8"/>
  <c r="M1223" i="8" l="1"/>
  <c r="L1223" i="8"/>
  <c r="E1224" i="8"/>
  <c r="A1225" i="8"/>
  <c r="D1224" i="8"/>
  <c r="F1224" i="8"/>
  <c r="D1225" i="8" l="1"/>
  <c r="A1226" i="8"/>
  <c r="E1225" i="8"/>
  <c r="F1225" i="8"/>
  <c r="M1224" i="8"/>
  <c r="L1224" i="8"/>
  <c r="L1225" i="8" l="1"/>
  <c r="M1225" i="8"/>
  <c r="A1227" i="8"/>
  <c r="D1226" i="8"/>
  <c r="E1226" i="8"/>
  <c r="F1226" i="8"/>
  <c r="M1226" i="8" l="1"/>
  <c r="L1226" i="8"/>
  <c r="F1227" i="8"/>
  <c r="D1227" i="8"/>
  <c r="E1227" i="8"/>
  <c r="A1228" i="8"/>
  <c r="F1228" i="8" l="1"/>
  <c r="A1229" i="8"/>
  <c r="D1228" i="8"/>
  <c r="E1228" i="8"/>
  <c r="M1227" i="8"/>
  <c r="L1227" i="8"/>
  <c r="L1228" i="8" l="1"/>
  <c r="M1228" i="8"/>
  <c r="D1229" i="8"/>
  <c r="E1229" i="8"/>
  <c r="F1229" i="8"/>
  <c r="A1230" i="8"/>
  <c r="F1230" i="8" l="1"/>
  <c r="A1231" i="8"/>
  <c r="D1230" i="8"/>
  <c r="E1230" i="8"/>
  <c r="M1229" i="8"/>
  <c r="L1229" i="8"/>
  <c r="M1230" i="8" l="1"/>
  <c r="L1230" i="8"/>
  <c r="E1231" i="8"/>
  <c r="A1232" i="8"/>
  <c r="F1231" i="8"/>
  <c r="D1231" i="8"/>
  <c r="D1232" i="8" l="1"/>
  <c r="F1232" i="8"/>
  <c r="E1232" i="8"/>
  <c r="A1233" i="8"/>
  <c r="M1231" i="8"/>
  <c r="L1231" i="8"/>
  <c r="A1234" i="8" l="1"/>
  <c r="F1233" i="8"/>
  <c r="D1233" i="8"/>
  <c r="E1233" i="8"/>
  <c r="L1232" i="8"/>
  <c r="M1232" i="8"/>
  <c r="M1233" i="8" l="1"/>
  <c r="L1233" i="8"/>
  <c r="D1234" i="8"/>
  <c r="E1234" i="8"/>
  <c r="A1235" i="8"/>
  <c r="F1234" i="8"/>
  <c r="D1235" i="8" l="1"/>
  <c r="A1236" i="8"/>
  <c r="F1235" i="8"/>
  <c r="E1235" i="8"/>
  <c r="L1234" i="8"/>
  <c r="M1234" i="8"/>
  <c r="L1235" i="8" l="1"/>
  <c r="M1235" i="8"/>
  <c r="F1236" i="8"/>
  <c r="D1236" i="8"/>
  <c r="E1236" i="8"/>
  <c r="A1237" i="8"/>
  <c r="F1237" i="8" l="1"/>
  <c r="A1238" i="8"/>
  <c r="E1237" i="8"/>
  <c r="D1237" i="8"/>
  <c r="M1236" i="8"/>
  <c r="L1236" i="8"/>
  <c r="L1237" i="8" l="1"/>
  <c r="M1237" i="8"/>
  <c r="F1238" i="8"/>
  <c r="A1239" i="8"/>
  <c r="D1238" i="8"/>
  <c r="E1238" i="8"/>
  <c r="M1238" i="8" l="1"/>
  <c r="L1238" i="8"/>
  <c r="E1239" i="8"/>
  <c r="A1240" i="8"/>
  <c r="F1239" i="8"/>
  <c r="D1239" i="8"/>
  <c r="F1240" i="8" l="1"/>
  <c r="A1241" i="8"/>
  <c r="D1240" i="8"/>
  <c r="E1240" i="8"/>
  <c r="M1239" i="8"/>
  <c r="L1239" i="8"/>
  <c r="M1240" i="8" l="1"/>
  <c r="L1240" i="8"/>
  <c r="F1241" i="8"/>
  <c r="D1241" i="8"/>
  <c r="A1242" i="8"/>
  <c r="E1241" i="8"/>
  <c r="L1241" i="8" l="1"/>
  <c r="M1241" i="8"/>
  <c r="D1242" i="8"/>
  <c r="F1242" i="8"/>
  <c r="E1242" i="8"/>
  <c r="A1243" i="8"/>
  <c r="E1243" i="8" l="1"/>
  <c r="A1244" i="8"/>
  <c r="D1243" i="8"/>
  <c r="F1243" i="8"/>
  <c r="L1242" i="8"/>
  <c r="M1242" i="8"/>
  <c r="E1244" i="8" l="1"/>
  <c r="A1245" i="8"/>
  <c r="D1244" i="8"/>
  <c r="F1244" i="8"/>
  <c r="M1243" i="8"/>
  <c r="L1243" i="8"/>
  <c r="D1245" i="8" l="1"/>
  <c r="A1246" i="8"/>
  <c r="F1245" i="8"/>
  <c r="E1245" i="8"/>
  <c r="L1244" i="8"/>
  <c r="M1244" i="8"/>
  <c r="L1245" i="8" l="1"/>
  <c r="M1245" i="8"/>
  <c r="D1246" i="8"/>
  <c r="A1247" i="8"/>
  <c r="F1246" i="8"/>
  <c r="E1246" i="8"/>
  <c r="M1246" i="8" l="1"/>
  <c r="L1246" i="8"/>
  <c r="E1247" i="8"/>
  <c r="A1248" i="8"/>
  <c r="D1247" i="8"/>
  <c r="F1247" i="8"/>
  <c r="D1248" i="8" l="1"/>
  <c r="E1248" i="8"/>
  <c r="F1248" i="8"/>
  <c r="A1249" i="8"/>
  <c r="L1247" i="8"/>
  <c r="M1247" i="8"/>
  <c r="D1249" i="8" l="1"/>
  <c r="E1249" i="8"/>
  <c r="F1249" i="8"/>
  <c r="A1250" i="8"/>
  <c r="M1248" i="8"/>
  <c r="L1248" i="8"/>
  <c r="D1250" i="8" l="1"/>
  <c r="E1250" i="8"/>
  <c r="F1250" i="8"/>
  <c r="A1251" i="8"/>
  <c r="M1249" i="8"/>
  <c r="L1249" i="8"/>
  <c r="E1251" i="8" l="1"/>
  <c r="A1252" i="8"/>
  <c r="F1251" i="8"/>
  <c r="D1251" i="8"/>
  <c r="M1250" i="8"/>
  <c r="L1250" i="8"/>
  <c r="F1252" i="8" l="1"/>
  <c r="D1252" i="8"/>
  <c r="E1252" i="8"/>
  <c r="A1253" i="8"/>
  <c r="L1251" i="8"/>
  <c r="M1251" i="8"/>
  <c r="F1253" i="8" l="1"/>
  <c r="E1253" i="8"/>
  <c r="A1254" i="8"/>
  <c r="D1253" i="8"/>
  <c r="M1252" i="8"/>
  <c r="L1252" i="8"/>
  <c r="E1254" i="8" l="1"/>
  <c r="A1255" i="8"/>
  <c r="D1254" i="8"/>
  <c r="F1254" i="8"/>
  <c r="L1253" i="8"/>
  <c r="M1253" i="8"/>
  <c r="F1255" i="8" l="1"/>
  <c r="E1255" i="8"/>
  <c r="D1255" i="8"/>
  <c r="A1256" i="8"/>
  <c r="M1254" i="8"/>
  <c r="L1254" i="8"/>
  <c r="F1256" i="8" l="1"/>
  <c r="E1256" i="8"/>
  <c r="A1257" i="8"/>
  <c r="D1256" i="8"/>
  <c r="M1255" i="8"/>
  <c r="L1255" i="8"/>
  <c r="E1257" i="8" l="1"/>
  <c r="F1257" i="8"/>
  <c r="D1257" i="8"/>
  <c r="A1258" i="8"/>
  <c r="L1256" i="8"/>
  <c r="M1256" i="8"/>
  <c r="F1258" i="8" l="1"/>
  <c r="A1259" i="8"/>
  <c r="D1258" i="8"/>
  <c r="E1258" i="8"/>
  <c r="L1257" i="8"/>
  <c r="M1257" i="8"/>
  <c r="M1258" i="8" l="1"/>
  <c r="L1258" i="8"/>
  <c r="E1259" i="8"/>
  <c r="A1260" i="8"/>
  <c r="D1259" i="8"/>
  <c r="F1259" i="8"/>
  <c r="F1260" i="8" l="1"/>
  <c r="A1261" i="8"/>
  <c r="D1260" i="8"/>
  <c r="E1260" i="8"/>
  <c r="M1259" i="8"/>
  <c r="L1259" i="8"/>
  <c r="M1260" i="8" l="1"/>
  <c r="L1260" i="8"/>
  <c r="F1261" i="8"/>
  <c r="A1262" i="8"/>
  <c r="D1261" i="8"/>
  <c r="E1261" i="8"/>
  <c r="E1262" i="8" l="1"/>
  <c r="A1263" i="8"/>
  <c r="F1262" i="8"/>
  <c r="D1262" i="8"/>
  <c r="M1261" i="8"/>
  <c r="L1261" i="8"/>
  <c r="D1263" i="8" l="1"/>
  <c r="A1264" i="8"/>
  <c r="E1263" i="8"/>
  <c r="F1263" i="8"/>
  <c r="M1262" i="8"/>
  <c r="L1262" i="8"/>
  <c r="M1263" i="8" l="1"/>
  <c r="L1263" i="8"/>
  <c r="F1264" i="8"/>
  <c r="A1265" i="8"/>
  <c r="D1264" i="8"/>
  <c r="E1264" i="8"/>
  <c r="M1264" i="8" l="1"/>
  <c r="L1264" i="8"/>
  <c r="F1265" i="8"/>
  <c r="A1266" i="8"/>
  <c r="D1265" i="8"/>
  <c r="E1265" i="8"/>
  <c r="L1265" i="8" l="1"/>
  <c r="M1265" i="8"/>
  <c r="F1266" i="8"/>
  <c r="A1267" i="8"/>
  <c r="D1266" i="8"/>
  <c r="E1266" i="8"/>
  <c r="M1266" i="8" l="1"/>
  <c r="L1266" i="8"/>
  <c r="D1267" i="8"/>
  <c r="A1268" i="8"/>
  <c r="E1267" i="8"/>
  <c r="F1267" i="8"/>
  <c r="M1267" i="8" l="1"/>
  <c r="L1267" i="8"/>
  <c r="F1268" i="8"/>
  <c r="D1268" i="8"/>
  <c r="A1269" i="8"/>
  <c r="E1268" i="8"/>
  <c r="M1268" i="8" l="1"/>
  <c r="L1268" i="8"/>
  <c r="F1269" i="8"/>
  <c r="A1270" i="8"/>
  <c r="E1269" i="8"/>
  <c r="D1269" i="8"/>
  <c r="M1269" i="8" l="1"/>
  <c r="L1269" i="8"/>
  <c r="F1270" i="8"/>
  <c r="D1270" i="8"/>
  <c r="A1271" i="8"/>
  <c r="E1270" i="8"/>
  <c r="M1270" i="8" l="1"/>
  <c r="L1270" i="8"/>
  <c r="D1271" i="8"/>
  <c r="A1272" i="8"/>
  <c r="F1271" i="8"/>
  <c r="E1271" i="8"/>
  <c r="M1271" i="8" l="1"/>
  <c r="L1271" i="8"/>
  <c r="F1272" i="8"/>
  <c r="A1273" i="8"/>
  <c r="D1272" i="8"/>
  <c r="E1272" i="8"/>
  <c r="M1272" i="8" l="1"/>
  <c r="L1272" i="8"/>
  <c r="F1273" i="8"/>
  <c r="A1274" i="8"/>
  <c r="D1273" i="8"/>
  <c r="E1273" i="8"/>
  <c r="D1274" i="8" l="1"/>
  <c r="E1274" i="8"/>
  <c r="A1275" i="8"/>
  <c r="F1274" i="8"/>
  <c r="M1273" i="8"/>
  <c r="L1273" i="8"/>
  <c r="E1275" i="8" l="1"/>
  <c r="A1276" i="8"/>
  <c r="F1275" i="8"/>
  <c r="D1275" i="8"/>
  <c r="M1274" i="8"/>
  <c r="L1274" i="8"/>
  <c r="A1277" i="8" l="1"/>
  <c r="E1276" i="8"/>
  <c r="F1276" i="8"/>
  <c r="D1276" i="8"/>
  <c r="M1275" i="8"/>
  <c r="L1275" i="8"/>
  <c r="M1276" i="8" l="1"/>
  <c r="L1276" i="8"/>
  <c r="F1277" i="8"/>
  <c r="D1277" i="8"/>
  <c r="E1277" i="8"/>
  <c r="A1278" i="8"/>
  <c r="E1278" i="8" l="1"/>
  <c r="A1279" i="8"/>
  <c r="D1278" i="8"/>
  <c r="F1278" i="8"/>
  <c r="M1277" i="8"/>
  <c r="L1277" i="8"/>
  <c r="E1279" i="8" l="1"/>
  <c r="A1280" i="8"/>
  <c r="F1279" i="8"/>
  <c r="D1279" i="8"/>
  <c r="M1278" i="8"/>
  <c r="L1278" i="8"/>
  <c r="F1280" i="8" l="1"/>
  <c r="A1281" i="8"/>
  <c r="D1280" i="8"/>
  <c r="E1280" i="8"/>
  <c r="M1279" i="8"/>
  <c r="L1279" i="8"/>
  <c r="L1280" i="8" l="1"/>
  <c r="M1280" i="8"/>
  <c r="F1281" i="8"/>
  <c r="A1282" i="8"/>
  <c r="E1281" i="8"/>
  <c r="D1281" i="8"/>
  <c r="F1282" i="8" l="1"/>
  <c r="A1283" i="8"/>
  <c r="D1282" i="8"/>
  <c r="E1282" i="8"/>
  <c r="M1281" i="8"/>
  <c r="L1281" i="8"/>
  <c r="M1282" i="8" l="1"/>
  <c r="L1282" i="8"/>
  <c r="D1283" i="8"/>
  <c r="A1284" i="8"/>
  <c r="F1283" i="8"/>
  <c r="E1283" i="8"/>
  <c r="M1283" i="8" l="1"/>
  <c r="L1283" i="8"/>
  <c r="F1284" i="8"/>
  <c r="E1284" i="8"/>
  <c r="A1285" i="8"/>
  <c r="D1284" i="8"/>
  <c r="M1284" i="8" l="1"/>
  <c r="L1284" i="8"/>
  <c r="A1286" i="8"/>
  <c r="D1285" i="8"/>
  <c r="E1285" i="8"/>
  <c r="F1285" i="8"/>
  <c r="M1285" i="8" l="1"/>
  <c r="L1285" i="8"/>
  <c r="F1286" i="8"/>
  <c r="A1287" i="8"/>
  <c r="E1286" i="8"/>
  <c r="D1286" i="8"/>
  <c r="M1286" i="8" l="1"/>
  <c r="L1286" i="8"/>
  <c r="A1288" i="8"/>
  <c r="F1287" i="8"/>
  <c r="E1287" i="8"/>
  <c r="D1287" i="8"/>
  <c r="L1287" i="8" l="1"/>
  <c r="M1287" i="8"/>
  <c r="F1288" i="8"/>
  <c r="A1289" i="8"/>
  <c r="E1288" i="8"/>
  <c r="D1288" i="8"/>
  <c r="M1288" i="8" l="1"/>
  <c r="L1288" i="8"/>
  <c r="F1289" i="8"/>
  <c r="D1289" i="8"/>
  <c r="E1289" i="8"/>
  <c r="A1290" i="8"/>
  <c r="F1290" i="8" l="1"/>
  <c r="D1290" i="8"/>
  <c r="E1290" i="8"/>
  <c r="A1291" i="8"/>
  <c r="M1289" i="8"/>
  <c r="L1289" i="8"/>
  <c r="E1291" i="8" l="1"/>
  <c r="A1292" i="8"/>
  <c r="F1291" i="8"/>
  <c r="D1291" i="8"/>
  <c r="L1290" i="8"/>
  <c r="M1290" i="8"/>
  <c r="F1292" i="8" l="1"/>
  <c r="A1293" i="8"/>
  <c r="D1292" i="8"/>
  <c r="E1292" i="8"/>
  <c r="M1291" i="8"/>
  <c r="L1291" i="8"/>
  <c r="L1292" i="8" l="1"/>
  <c r="M1292" i="8"/>
  <c r="D1293" i="8"/>
  <c r="E1293" i="8"/>
  <c r="A1294" i="8"/>
  <c r="F1293" i="8"/>
  <c r="L1293" i="8" l="1"/>
  <c r="M1293" i="8"/>
  <c r="D1294" i="8"/>
  <c r="E1294" i="8"/>
  <c r="F1294" i="8"/>
  <c r="A1295" i="8"/>
  <c r="D1295" i="8" l="1"/>
  <c r="F1295" i="8"/>
  <c r="E1295" i="8"/>
  <c r="A1296" i="8"/>
  <c r="M1294" i="8"/>
  <c r="L1294" i="8"/>
  <c r="A1297" i="8" l="1"/>
  <c r="D1296" i="8"/>
  <c r="E1296" i="8"/>
  <c r="F1296" i="8"/>
  <c r="L1295" i="8"/>
  <c r="M1295" i="8"/>
  <c r="M1296" i="8" l="1"/>
  <c r="L1296" i="8"/>
  <c r="D1297" i="8"/>
  <c r="A1298" i="8"/>
  <c r="E1297" i="8"/>
  <c r="F1297" i="8"/>
  <c r="L1297" i="8" l="1"/>
  <c r="M1297" i="8"/>
  <c r="F1298" i="8"/>
  <c r="D1298" i="8"/>
  <c r="E1298" i="8"/>
  <c r="A1299" i="8"/>
  <c r="D1299" i="8" l="1"/>
  <c r="F1299" i="8"/>
  <c r="E1299" i="8"/>
  <c r="A1300" i="8"/>
  <c r="M1298" i="8"/>
  <c r="L1298" i="8"/>
  <c r="F1300" i="8" l="1"/>
  <c r="A1301" i="8"/>
  <c r="D1300" i="8"/>
  <c r="E1300" i="8"/>
  <c r="M1299" i="8"/>
  <c r="L1299" i="8"/>
  <c r="L1300" i="8" l="1"/>
  <c r="M1300" i="8"/>
  <c r="F1301" i="8"/>
  <c r="A1302" i="8"/>
  <c r="E1301" i="8"/>
  <c r="D1301" i="8"/>
  <c r="L1301" i="8" l="1"/>
  <c r="M1301" i="8"/>
  <c r="F1302" i="8"/>
  <c r="A1303" i="8"/>
  <c r="E1302" i="8"/>
  <c r="D1302" i="8"/>
  <c r="M1302" i="8" l="1"/>
  <c r="L1302" i="8"/>
  <c r="D1303" i="8"/>
  <c r="F1303" i="8"/>
  <c r="E1303" i="8"/>
  <c r="A1304" i="8"/>
  <c r="F1304" i="8" l="1"/>
  <c r="A1305" i="8"/>
  <c r="E1304" i="8"/>
  <c r="D1304" i="8"/>
  <c r="L1303" i="8"/>
  <c r="M1303" i="8"/>
  <c r="M1304" i="8" l="1"/>
  <c r="L1304" i="8"/>
  <c r="F1305" i="8"/>
  <c r="E1305" i="8"/>
  <c r="A1306" i="8"/>
  <c r="D1305" i="8"/>
  <c r="A1307" i="8" l="1"/>
  <c r="D1306" i="8"/>
  <c r="E1306" i="8"/>
  <c r="F1306" i="8"/>
  <c r="M1305" i="8"/>
  <c r="L1305" i="8"/>
  <c r="L1306" i="8" l="1"/>
  <c r="M1306" i="8"/>
  <c r="D1307" i="8"/>
  <c r="A1308" i="8"/>
  <c r="F1307" i="8"/>
  <c r="E1307" i="8"/>
  <c r="L1307" i="8" l="1"/>
  <c r="M1307" i="8"/>
  <c r="F1308" i="8"/>
  <c r="A1309" i="8"/>
  <c r="E1308" i="8"/>
  <c r="D1308" i="8"/>
  <c r="M1308" i="8" l="1"/>
  <c r="L1308" i="8"/>
  <c r="F1309" i="8"/>
  <c r="D1309" i="8"/>
  <c r="A1310" i="8"/>
  <c r="E1309" i="8"/>
  <c r="F1310" i="8" l="1"/>
  <c r="A1311" i="8"/>
  <c r="D1310" i="8"/>
  <c r="E1310" i="8"/>
  <c r="L1309" i="8"/>
  <c r="M1309" i="8"/>
  <c r="M1310" i="8" l="1"/>
  <c r="L1310" i="8"/>
  <c r="E1311" i="8"/>
  <c r="F1311" i="8"/>
  <c r="D1311" i="8"/>
  <c r="A1312" i="8"/>
  <c r="F1312" i="8" l="1"/>
  <c r="A1313" i="8"/>
  <c r="D1312" i="8"/>
  <c r="E1312" i="8"/>
  <c r="M1311" i="8"/>
  <c r="L1311" i="8"/>
  <c r="M1312" i="8" l="1"/>
  <c r="L1312" i="8"/>
  <c r="F1313" i="8"/>
  <c r="A1314" i="8"/>
  <c r="D1313" i="8"/>
  <c r="E1313" i="8"/>
  <c r="L1313" i="8" l="1"/>
  <c r="M1313" i="8"/>
  <c r="F1314" i="8"/>
  <c r="A1315" i="8"/>
  <c r="E1314" i="8"/>
  <c r="D1314" i="8"/>
  <c r="M1314" i="8" l="1"/>
  <c r="L1314" i="8"/>
  <c r="E1315" i="8"/>
  <c r="D1315" i="8"/>
  <c r="A1316" i="8"/>
  <c r="F1315" i="8"/>
  <c r="F1316" i="8" l="1"/>
  <c r="A1317" i="8"/>
  <c r="E1316" i="8"/>
  <c r="D1316" i="8"/>
  <c r="M1315" i="8"/>
  <c r="L1315" i="8"/>
  <c r="M1316" i="8" l="1"/>
  <c r="L1316" i="8"/>
  <c r="D1317" i="8"/>
  <c r="E1317" i="8"/>
  <c r="F1317" i="8"/>
  <c r="A1318" i="8"/>
  <c r="F1318" i="8" l="1"/>
  <c r="A1319" i="8"/>
  <c r="D1318" i="8"/>
  <c r="E1318" i="8"/>
  <c r="M1317" i="8"/>
  <c r="L1317" i="8"/>
  <c r="L1318" i="8" l="1"/>
  <c r="M1318" i="8"/>
  <c r="E1319" i="8"/>
  <c r="A1320" i="8"/>
  <c r="F1319" i="8"/>
  <c r="D1319" i="8"/>
  <c r="M1319" i="8" l="1"/>
  <c r="L1319" i="8"/>
  <c r="F1320" i="8"/>
  <c r="A1321" i="8"/>
  <c r="D1320" i="8"/>
  <c r="E1320" i="8"/>
  <c r="M1320" i="8" l="1"/>
  <c r="L1320" i="8"/>
  <c r="F1321" i="8"/>
  <c r="A1322" i="8"/>
  <c r="D1321" i="8"/>
  <c r="E1321" i="8"/>
  <c r="M1321" i="8" l="1"/>
  <c r="L1321" i="8"/>
  <c r="E1322" i="8"/>
  <c r="A1323" i="8"/>
  <c r="F1322" i="8"/>
  <c r="D1322" i="8"/>
  <c r="E1323" i="8" l="1"/>
  <c r="A1324" i="8"/>
  <c r="F1323" i="8"/>
  <c r="D1323" i="8"/>
  <c r="M1322" i="8"/>
  <c r="L1322" i="8"/>
  <c r="F1324" i="8" l="1"/>
  <c r="D1324" i="8"/>
  <c r="A1325" i="8"/>
  <c r="E1324" i="8"/>
  <c r="M1323" i="8"/>
  <c r="L1323" i="8"/>
  <c r="M1324" i="8" l="1"/>
  <c r="L1324" i="8"/>
  <c r="F1325" i="8"/>
  <c r="A1326" i="8"/>
  <c r="D1325" i="8"/>
  <c r="E1325" i="8"/>
  <c r="L1325" i="8" l="1"/>
  <c r="M1325" i="8"/>
  <c r="E1326" i="8"/>
  <c r="A1327" i="8"/>
  <c r="F1326" i="8"/>
  <c r="D1326" i="8"/>
  <c r="E1327" i="8" l="1"/>
  <c r="A1328" i="8"/>
  <c r="F1327" i="8"/>
  <c r="D1327" i="8"/>
  <c r="M1326" i="8"/>
  <c r="L1326" i="8"/>
  <c r="A1329" i="8" l="1"/>
  <c r="F1328" i="8"/>
  <c r="E1328" i="8"/>
  <c r="D1328" i="8"/>
  <c r="M1327" i="8"/>
  <c r="L1327" i="8"/>
  <c r="M1328" i="8" l="1"/>
  <c r="L1328" i="8"/>
  <c r="A1330" i="8"/>
  <c r="D1329" i="8"/>
  <c r="F1329" i="8"/>
  <c r="E1329" i="8"/>
  <c r="L1329" i="8" l="1"/>
  <c r="M1329" i="8"/>
  <c r="F1330" i="8"/>
  <c r="D1330" i="8"/>
  <c r="E1330" i="8"/>
  <c r="A1331" i="8"/>
  <c r="E1331" i="8" l="1"/>
  <c r="A1332" i="8"/>
  <c r="F1331" i="8"/>
  <c r="D1331" i="8"/>
  <c r="M1330" i="8"/>
  <c r="L1330" i="8"/>
  <c r="F1332" i="8" l="1"/>
  <c r="D1332" i="8"/>
  <c r="E1332" i="8"/>
  <c r="A1333" i="8"/>
  <c r="M1331" i="8"/>
  <c r="L1331" i="8"/>
  <c r="F1333" i="8" l="1"/>
  <c r="A1334" i="8"/>
  <c r="E1333" i="8"/>
  <c r="D1333" i="8"/>
  <c r="M1332" i="8"/>
  <c r="L1332" i="8"/>
  <c r="L1333" i="8" l="1"/>
  <c r="M1333" i="8"/>
  <c r="F1334" i="8"/>
  <c r="A1335" i="8"/>
  <c r="E1334" i="8"/>
  <c r="D1334" i="8"/>
  <c r="E1335" i="8" l="1"/>
  <c r="A1336" i="8"/>
  <c r="F1335" i="8"/>
  <c r="D1335" i="8"/>
  <c r="M1334" i="8"/>
  <c r="L1334" i="8"/>
  <c r="F1336" i="8" l="1"/>
  <c r="A1337" i="8"/>
  <c r="D1336" i="8"/>
  <c r="E1336" i="8"/>
  <c r="M1335" i="8"/>
  <c r="L1335" i="8"/>
  <c r="M1336" i="8" l="1"/>
  <c r="L1336" i="8"/>
  <c r="F1337" i="8"/>
  <c r="D1337" i="8"/>
  <c r="A1338" i="8"/>
  <c r="E1337" i="8"/>
  <c r="M1337" i="8" l="1"/>
  <c r="L1337" i="8"/>
  <c r="F1338" i="8"/>
  <c r="E1338" i="8"/>
  <c r="A1339" i="8"/>
  <c r="D1338" i="8"/>
  <c r="E1339" i="8" l="1"/>
  <c r="A1340" i="8"/>
  <c r="F1339" i="8"/>
  <c r="D1339" i="8"/>
  <c r="M1338" i="8"/>
  <c r="L1338" i="8"/>
  <c r="F1340" i="8" l="1"/>
  <c r="A1341" i="8"/>
  <c r="E1340" i="8"/>
  <c r="D1340" i="8"/>
  <c r="M1339" i="8"/>
  <c r="L1339" i="8"/>
  <c r="M1340" i="8" l="1"/>
  <c r="L1340" i="8"/>
  <c r="F1341" i="8"/>
  <c r="D1341" i="8"/>
  <c r="E1341" i="8"/>
  <c r="A1342" i="8"/>
  <c r="F1342" i="8" l="1"/>
  <c r="A1343" i="8"/>
  <c r="E1342" i="8"/>
  <c r="D1342" i="8"/>
  <c r="L1341" i="8"/>
  <c r="M1341" i="8"/>
  <c r="M1342" i="8" l="1"/>
  <c r="L1342" i="8"/>
  <c r="E1343" i="8"/>
  <c r="D1343" i="8"/>
  <c r="A1344" i="8"/>
  <c r="F1343" i="8"/>
  <c r="F1344" i="8" l="1"/>
  <c r="A1345" i="8"/>
  <c r="E1344" i="8"/>
  <c r="D1344" i="8"/>
  <c r="M1343" i="8"/>
  <c r="L1343" i="8"/>
  <c r="M1344" i="8" l="1"/>
  <c r="L1344" i="8"/>
  <c r="F1345" i="8"/>
  <c r="E1345" i="8"/>
  <c r="A1346" i="8"/>
  <c r="D1345" i="8"/>
  <c r="F1346" i="8" l="1"/>
  <c r="D1346" i="8"/>
  <c r="E1346" i="8"/>
  <c r="A1347" i="8"/>
  <c r="L1345" i="8"/>
  <c r="M1345" i="8"/>
  <c r="E1347" i="8" l="1"/>
  <c r="D1347" i="8"/>
  <c r="A1348" i="8"/>
  <c r="F1347" i="8"/>
  <c r="L1346" i="8"/>
  <c r="M1346" i="8"/>
  <c r="D1348" i="8" l="1"/>
  <c r="E1348" i="8"/>
  <c r="F1348" i="8"/>
  <c r="A1349" i="8"/>
  <c r="M1347" i="8"/>
  <c r="L1347" i="8"/>
  <c r="D1349" i="8" l="1"/>
  <c r="E1349" i="8"/>
  <c r="F1349" i="8"/>
  <c r="A1350" i="8"/>
  <c r="M1348" i="8"/>
  <c r="L1348" i="8"/>
  <c r="E1350" i="8" l="1"/>
  <c r="F1350" i="8"/>
  <c r="A1351" i="8"/>
  <c r="D1350" i="8"/>
  <c r="L1349" i="8"/>
  <c r="M1349" i="8"/>
  <c r="E1351" i="8" l="1"/>
  <c r="F1351" i="8"/>
  <c r="D1351" i="8"/>
  <c r="A1352" i="8"/>
  <c r="M1350" i="8"/>
  <c r="L1350" i="8"/>
  <c r="F1352" i="8" l="1"/>
  <c r="A1353" i="8"/>
  <c r="D1352" i="8"/>
  <c r="E1352" i="8"/>
  <c r="M1351" i="8"/>
  <c r="L1351" i="8"/>
  <c r="M1352" i="8" l="1"/>
  <c r="L1352" i="8"/>
  <c r="F1353" i="8"/>
  <c r="E1353" i="8"/>
  <c r="A1354" i="8"/>
  <c r="D1353" i="8"/>
  <c r="E1354" i="8" l="1"/>
  <c r="A1355" i="8"/>
  <c r="F1354" i="8"/>
  <c r="D1354" i="8"/>
  <c r="L1353" i="8"/>
  <c r="M1353" i="8"/>
  <c r="E1355" i="8" l="1"/>
  <c r="D1355" i="8"/>
  <c r="A1356" i="8"/>
  <c r="F1355" i="8"/>
  <c r="M1354" i="8"/>
  <c r="L1354" i="8"/>
  <c r="F1356" i="8" l="1"/>
  <c r="A1357" i="8"/>
  <c r="E1356" i="8"/>
  <c r="D1356" i="8"/>
  <c r="M1355" i="8"/>
  <c r="L1355" i="8"/>
  <c r="M1356" i="8" l="1"/>
  <c r="L1356" i="8"/>
  <c r="F1357" i="8"/>
  <c r="A1358" i="8"/>
  <c r="D1357" i="8"/>
  <c r="E1357" i="8"/>
  <c r="L1357" i="8" l="1"/>
  <c r="M1357" i="8"/>
  <c r="F1358" i="8"/>
  <c r="A1359" i="8"/>
  <c r="D1358" i="8"/>
  <c r="E1358" i="8"/>
  <c r="M1358" i="8" l="1"/>
  <c r="L1358" i="8"/>
  <c r="F1359" i="8"/>
  <c r="A1360" i="8"/>
  <c r="D1359" i="8"/>
  <c r="E1359" i="8"/>
  <c r="M1359" i="8" l="1"/>
  <c r="L1359" i="8"/>
  <c r="A1361" i="8"/>
  <c r="E1360" i="8"/>
  <c r="F1360" i="8"/>
  <c r="D1360" i="8"/>
  <c r="M1360" i="8" l="1"/>
  <c r="L1360" i="8"/>
  <c r="F1361" i="8"/>
  <c r="A1362" i="8"/>
  <c r="E1361" i="8"/>
  <c r="D1361" i="8"/>
  <c r="L1361" i="8" l="1"/>
  <c r="M1361" i="8"/>
  <c r="F1362" i="8"/>
  <c r="E1362" i="8"/>
  <c r="A1363" i="8"/>
  <c r="D1362" i="8"/>
  <c r="F1363" i="8" l="1"/>
  <c r="A1364" i="8"/>
  <c r="E1363" i="8"/>
  <c r="D1363" i="8"/>
  <c r="M1362" i="8"/>
  <c r="L1362" i="8"/>
  <c r="M1363" i="8" l="1"/>
  <c r="L1363" i="8"/>
  <c r="D1364" i="8"/>
  <c r="E1364" i="8"/>
  <c r="A1365" i="8"/>
  <c r="F1364" i="8"/>
  <c r="E1365" i="8" l="1"/>
  <c r="A1366" i="8"/>
  <c r="F1365" i="8"/>
  <c r="D1365" i="8"/>
  <c r="M1364" i="8"/>
  <c r="L1364" i="8"/>
  <c r="A1367" i="8" l="1"/>
  <c r="E1366" i="8"/>
  <c r="F1366" i="8"/>
  <c r="D1366" i="8"/>
  <c r="M1365" i="8"/>
  <c r="L1365" i="8"/>
  <c r="M1366" i="8" l="1"/>
  <c r="L1366" i="8"/>
  <c r="F1367" i="8"/>
  <c r="D1367" i="8"/>
  <c r="E1367" i="8"/>
  <c r="A1368" i="8"/>
  <c r="F1368" i="8" l="1"/>
  <c r="A1369" i="8"/>
  <c r="D1368" i="8"/>
  <c r="E1368" i="8"/>
  <c r="L1367" i="8"/>
  <c r="M1367" i="8"/>
  <c r="L1368" i="8" l="1"/>
  <c r="M1368" i="8"/>
  <c r="F1369" i="8"/>
  <c r="D1369" i="8"/>
  <c r="A1370" i="8"/>
  <c r="E1369" i="8"/>
  <c r="M1369" i="8" l="1"/>
  <c r="L1369" i="8"/>
  <c r="E1370" i="8"/>
  <c r="F1370" i="8"/>
  <c r="A1371" i="8"/>
  <c r="D1370" i="8"/>
  <c r="M1370" i="8" l="1"/>
  <c r="L1370" i="8"/>
  <c r="D1371" i="8"/>
  <c r="E1371" i="8"/>
  <c r="A1372" i="8"/>
  <c r="F1371" i="8"/>
  <c r="D1372" i="8" l="1"/>
  <c r="E1372" i="8"/>
  <c r="F1372" i="8"/>
  <c r="A1373" i="8"/>
  <c r="L1371" i="8"/>
  <c r="M1371" i="8"/>
  <c r="D1373" i="8" l="1"/>
  <c r="E1373" i="8"/>
  <c r="F1373" i="8"/>
  <c r="A1374" i="8"/>
  <c r="M1372" i="8"/>
  <c r="L1372" i="8"/>
  <c r="E1374" i="8" l="1"/>
  <c r="A1375" i="8"/>
  <c r="D1374" i="8"/>
  <c r="F1374" i="8"/>
  <c r="L1373" i="8"/>
  <c r="M1373" i="8"/>
  <c r="D1375" i="8" l="1"/>
  <c r="A1376" i="8"/>
  <c r="F1375" i="8"/>
  <c r="E1375" i="8"/>
  <c r="M1374" i="8"/>
  <c r="L1374" i="8"/>
  <c r="L1375" i="8" l="1"/>
  <c r="M1375" i="8"/>
  <c r="F1376" i="8"/>
  <c r="A1377" i="8"/>
  <c r="D1376" i="8"/>
  <c r="E1376" i="8"/>
  <c r="M1376" i="8" l="1"/>
  <c r="L1376" i="8"/>
  <c r="F1377" i="8"/>
  <c r="A1378" i="8"/>
  <c r="E1377" i="8"/>
  <c r="D1377" i="8"/>
  <c r="L1377" i="8" l="1"/>
  <c r="M1377" i="8"/>
  <c r="E1378" i="8"/>
  <c r="A1379" i="8"/>
  <c r="D1378" i="8"/>
  <c r="F1378" i="8"/>
  <c r="D1379" i="8" l="1"/>
  <c r="A1380" i="8"/>
  <c r="F1379" i="8"/>
  <c r="E1379" i="8"/>
  <c r="M1378" i="8"/>
  <c r="L1378" i="8"/>
  <c r="M1379" i="8" l="1"/>
  <c r="L1379" i="8"/>
  <c r="D1380" i="8"/>
  <c r="E1380" i="8"/>
  <c r="F1380" i="8"/>
  <c r="A1381" i="8"/>
  <c r="A1382" i="8" l="1"/>
  <c r="D1381" i="8"/>
  <c r="E1381" i="8"/>
  <c r="F1381" i="8"/>
  <c r="M1380" i="8"/>
  <c r="L1380" i="8"/>
  <c r="L1381" i="8" l="1"/>
  <c r="M1381" i="8"/>
  <c r="E1382" i="8"/>
  <c r="A1383" i="8"/>
  <c r="D1382" i="8"/>
  <c r="F1382" i="8"/>
  <c r="D1383" i="8" l="1"/>
  <c r="A1384" i="8"/>
  <c r="F1383" i="8"/>
  <c r="E1383" i="8"/>
  <c r="M1382" i="8"/>
  <c r="L1382" i="8"/>
  <c r="L1383" i="8" l="1"/>
  <c r="M1383" i="8"/>
  <c r="F1384" i="8"/>
  <c r="A1385" i="8"/>
  <c r="D1384" i="8"/>
  <c r="E1384" i="8"/>
  <c r="M1384" i="8" l="1"/>
  <c r="L1384" i="8"/>
  <c r="F1385" i="8"/>
  <c r="D1385" i="8"/>
  <c r="E1385" i="8"/>
  <c r="A1386" i="8"/>
  <c r="L1385" i="8" l="1"/>
  <c r="M1385" i="8"/>
  <c r="E1386" i="8"/>
  <c r="D1386" i="8"/>
  <c r="A1387" i="8"/>
  <c r="F1386" i="8"/>
  <c r="D1387" i="8" l="1"/>
  <c r="A1388" i="8"/>
  <c r="E1387" i="8"/>
  <c r="F1387" i="8"/>
  <c r="M1386" i="8"/>
  <c r="L1386" i="8"/>
  <c r="M1387" i="8" l="1"/>
  <c r="L1387" i="8"/>
  <c r="F1388" i="8"/>
  <c r="A1389" i="8"/>
  <c r="D1388" i="8"/>
  <c r="E1388" i="8"/>
  <c r="L1388" i="8" l="1"/>
  <c r="M1388" i="8"/>
  <c r="F1389" i="8"/>
  <c r="A1390" i="8"/>
  <c r="D1389" i="8"/>
  <c r="E1389" i="8"/>
  <c r="L1389" i="8" l="1"/>
  <c r="M1389" i="8"/>
  <c r="D1390" i="8"/>
  <c r="F1390" i="8"/>
  <c r="E1390" i="8"/>
  <c r="A1391" i="8"/>
  <c r="E1391" i="8" l="1"/>
  <c r="F1391" i="8"/>
  <c r="D1391" i="8"/>
  <c r="A1392" i="8"/>
  <c r="L1390" i="8"/>
  <c r="M1390" i="8"/>
  <c r="F1392" i="8" l="1"/>
  <c r="A1393" i="8"/>
  <c r="D1392" i="8"/>
  <c r="E1392" i="8"/>
  <c r="L1391" i="8"/>
  <c r="M1391" i="8"/>
  <c r="M1392" i="8" l="1"/>
  <c r="L1392" i="8"/>
  <c r="F1393" i="8"/>
  <c r="E1393" i="8"/>
  <c r="A1394" i="8"/>
  <c r="D1393" i="8"/>
  <c r="E1394" i="8" l="1"/>
  <c r="A1395" i="8"/>
  <c r="D1394" i="8"/>
  <c r="F1394" i="8"/>
  <c r="L1393" i="8"/>
  <c r="M1393" i="8"/>
  <c r="D1395" i="8" l="1"/>
  <c r="F1395" i="8"/>
  <c r="A1396" i="8"/>
  <c r="E1395" i="8"/>
  <c r="L1394" i="8"/>
  <c r="M1394" i="8"/>
  <c r="M1395" i="8" l="1"/>
  <c r="L1395" i="8"/>
  <c r="F1396" i="8"/>
  <c r="D1396" i="8"/>
  <c r="E1396" i="8"/>
  <c r="A1397" i="8"/>
  <c r="L1396" i="8" l="1"/>
  <c r="M1396" i="8"/>
  <c r="F1397" i="8"/>
  <c r="A1398" i="8"/>
  <c r="D1397" i="8"/>
  <c r="E1397" i="8"/>
  <c r="L1397" i="8" l="1"/>
  <c r="M1397" i="8"/>
  <c r="E1398" i="8"/>
  <c r="D1398" i="8"/>
  <c r="F1398" i="8"/>
  <c r="A1399" i="8"/>
  <c r="D1399" i="8" l="1"/>
  <c r="A1400" i="8"/>
  <c r="F1399" i="8"/>
  <c r="E1399" i="8"/>
  <c r="M1398" i="8"/>
  <c r="L1398" i="8"/>
  <c r="M1399" i="8" l="1"/>
  <c r="L1399" i="8"/>
  <c r="F1400" i="8"/>
  <c r="D1400" i="8"/>
  <c r="E1400" i="8"/>
  <c r="A1401" i="8"/>
  <c r="F1401" i="8" l="1"/>
  <c r="D1401" i="8"/>
  <c r="E1401" i="8"/>
  <c r="A1402" i="8"/>
  <c r="M1400" i="8"/>
  <c r="L1400" i="8"/>
  <c r="E1402" i="8" l="1"/>
  <c r="A1403" i="8"/>
  <c r="D1402" i="8"/>
  <c r="F1402" i="8"/>
  <c r="L1401" i="8"/>
  <c r="M1401" i="8"/>
  <c r="E1403" i="8" l="1"/>
  <c r="D1403" i="8"/>
  <c r="A1404" i="8"/>
  <c r="F1403" i="8"/>
  <c r="M1402" i="8"/>
  <c r="L1402" i="8"/>
  <c r="F1404" i="8" l="1"/>
  <c r="A1405" i="8"/>
  <c r="E1404" i="8"/>
  <c r="D1404" i="8"/>
  <c r="M1403" i="8"/>
  <c r="L1403" i="8"/>
  <c r="M1404" i="8" l="1"/>
  <c r="L1404" i="8"/>
  <c r="F1405" i="8"/>
  <c r="A1406" i="8"/>
  <c r="D1405" i="8"/>
  <c r="E1405" i="8"/>
  <c r="M1405" i="8" l="1"/>
  <c r="L1405" i="8"/>
  <c r="E1406" i="8"/>
  <c r="A1407" i="8"/>
  <c r="D1406" i="8"/>
  <c r="F1406" i="8"/>
  <c r="F1407" i="8" l="1"/>
  <c r="D1407" i="8"/>
  <c r="A1408" i="8"/>
  <c r="E1407" i="8"/>
  <c r="L1406" i="8"/>
  <c r="M1406" i="8"/>
  <c r="M1407" i="8" l="1"/>
  <c r="L1407" i="8"/>
  <c r="F1408" i="8"/>
  <c r="A1409" i="8"/>
  <c r="D1408" i="8"/>
  <c r="E1408" i="8"/>
  <c r="M1408" i="8" l="1"/>
  <c r="L1408" i="8"/>
  <c r="A1410" i="8"/>
  <c r="D1409" i="8"/>
  <c r="F1409" i="8"/>
  <c r="E1409" i="8"/>
  <c r="E1410" i="8" l="1"/>
  <c r="A1411" i="8"/>
  <c r="D1410" i="8"/>
  <c r="F1410" i="8"/>
  <c r="L1409" i="8"/>
  <c r="M1409" i="8"/>
  <c r="D1411" i="8" l="1"/>
  <c r="A1412" i="8"/>
  <c r="F1411" i="8"/>
  <c r="E1411" i="8"/>
  <c r="M1410" i="8"/>
  <c r="L1410" i="8"/>
  <c r="M1411" i="8" l="1"/>
  <c r="L1411" i="8"/>
  <c r="F1412" i="8"/>
  <c r="A1413" i="8"/>
  <c r="E1412" i="8"/>
  <c r="D1412" i="8"/>
  <c r="F1413" i="8" l="1"/>
  <c r="A1414" i="8"/>
  <c r="D1413" i="8"/>
  <c r="E1413" i="8"/>
  <c r="M1412" i="8"/>
  <c r="L1412" i="8"/>
  <c r="M1413" i="8" l="1"/>
  <c r="L1413" i="8"/>
  <c r="E1414" i="8"/>
  <c r="A1415" i="8"/>
  <c r="D1414" i="8"/>
  <c r="F1414" i="8"/>
  <c r="F1415" i="8" l="1"/>
  <c r="A1416" i="8"/>
  <c r="D1415" i="8"/>
  <c r="E1415" i="8"/>
  <c r="M1414" i="8"/>
  <c r="L1414" i="8"/>
  <c r="M1415" i="8" l="1"/>
  <c r="L1415" i="8"/>
  <c r="D1416" i="8"/>
  <c r="E1416" i="8"/>
  <c r="A1417" i="8"/>
  <c r="F1416" i="8"/>
  <c r="F1417" i="8" l="1"/>
  <c r="E1417" i="8"/>
  <c r="A1418" i="8"/>
  <c r="D1417" i="8"/>
  <c r="M1416" i="8"/>
  <c r="L1416" i="8"/>
  <c r="A1419" i="8" l="1"/>
  <c r="D1418" i="8"/>
  <c r="F1418" i="8"/>
  <c r="E1418" i="8"/>
  <c r="M1417" i="8"/>
  <c r="L1417" i="8"/>
  <c r="M1418" i="8" l="1"/>
  <c r="L1418" i="8"/>
  <c r="F1419" i="8"/>
  <c r="A1420" i="8"/>
  <c r="D1419" i="8"/>
  <c r="E1419" i="8"/>
  <c r="M1419" i="8" l="1"/>
  <c r="L1419" i="8"/>
  <c r="D1420" i="8"/>
  <c r="A1421" i="8"/>
  <c r="E1420" i="8"/>
  <c r="F1420" i="8"/>
  <c r="M1420" i="8" l="1"/>
  <c r="L1420" i="8"/>
  <c r="F1421" i="8"/>
  <c r="E1421" i="8"/>
  <c r="A1422" i="8"/>
  <c r="D1421" i="8"/>
  <c r="E1422" i="8" l="1"/>
  <c r="F1422" i="8"/>
  <c r="A1423" i="8"/>
  <c r="D1422" i="8"/>
  <c r="L1421" i="8"/>
  <c r="M1421" i="8"/>
  <c r="F1423" i="8" l="1"/>
  <c r="E1423" i="8"/>
  <c r="A1424" i="8"/>
  <c r="D1423" i="8"/>
  <c r="M1422" i="8"/>
  <c r="L1422" i="8"/>
  <c r="A1425" i="8" l="1"/>
  <c r="E1424" i="8"/>
  <c r="F1424" i="8"/>
  <c r="D1424" i="8"/>
  <c r="M1423" i="8"/>
  <c r="L1423" i="8"/>
  <c r="M1424" i="8" l="1"/>
  <c r="L1424" i="8"/>
  <c r="F1425" i="8"/>
  <c r="A1426" i="8"/>
  <c r="E1425" i="8"/>
  <c r="D1425" i="8"/>
  <c r="L1425" i="8" l="1"/>
  <c r="M1425" i="8"/>
  <c r="E1426" i="8"/>
  <c r="A1427" i="8"/>
  <c r="F1426" i="8"/>
  <c r="D1426" i="8"/>
  <c r="F1427" i="8" l="1"/>
  <c r="D1427" i="8"/>
  <c r="E1427" i="8"/>
  <c r="A1428" i="8"/>
  <c r="M1426" i="8"/>
  <c r="L1426" i="8"/>
  <c r="D1428" i="8" l="1"/>
  <c r="A1429" i="8"/>
  <c r="F1428" i="8"/>
  <c r="E1428" i="8"/>
  <c r="M1427" i="8"/>
  <c r="L1427" i="8"/>
  <c r="L1428" i="8" l="1"/>
  <c r="M1428" i="8"/>
  <c r="F1429" i="8"/>
  <c r="A1430" i="8"/>
  <c r="D1429" i="8"/>
  <c r="E1429" i="8"/>
  <c r="L1429" i="8" l="1"/>
  <c r="M1429" i="8"/>
  <c r="E1430" i="8"/>
  <c r="A1431" i="8"/>
  <c r="D1430" i="8"/>
  <c r="F1430" i="8"/>
  <c r="F1431" i="8" l="1"/>
  <c r="A1432" i="8"/>
  <c r="E1431" i="8"/>
  <c r="D1431" i="8"/>
  <c r="M1430" i="8"/>
  <c r="L1430" i="8"/>
  <c r="L1431" i="8" l="1"/>
  <c r="M1431" i="8"/>
  <c r="E1432" i="8"/>
  <c r="F1432" i="8"/>
  <c r="D1432" i="8"/>
  <c r="A1433" i="8"/>
  <c r="M1432" i="8" l="1"/>
  <c r="L1432" i="8"/>
  <c r="F1433" i="8"/>
  <c r="D1433" i="8"/>
  <c r="A1434" i="8"/>
  <c r="E1433" i="8"/>
  <c r="E1434" i="8" l="1"/>
  <c r="A1435" i="8"/>
  <c r="D1434" i="8"/>
  <c r="F1434" i="8"/>
  <c r="L1433" i="8"/>
  <c r="M1433" i="8"/>
  <c r="E1435" i="8" l="1"/>
  <c r="D1435" i="8"/>
  <c r="F1435" i="8"/>
  <c r="A1436" i="8"/>
  <c r="M1434" i="8"/>
  <c r="L1434" i="8"/>
  <c r="D1436" i="8" l="1"/>
  <c r="A1437" i="8"/>
  <c r="E1436" i="8"/>
  <c r="F1436" i="8"/>
  <c r="M1435" i="8"/>
  <c r="L1435" i="8"/>
  <c r="M1436" i="8" l="1"/>
  <c r="L1436" i="8"/>
  <c r="F1437" i="8"/>
  <c r="A1438" i="8"/>
  <c r="D1437" i="8"/>
  <c r="E1437" i="8"/>
  <c r="L1437" i="8" l="1"/>
  <c r="M1437" i="8"/>
  <c r="E1438" i="8"/>
  <c r="F1438" i="8"/>
  <c r="A1439" i="8"/>
  <c r="D1438" i="8"/>
  <c r="D1439" i="8" l="1"/>
  <c r="E1439" i="8"/>
  <c r="F1439" i="8"/>
  <c r="A1440" i="8"/>
  <c r="M1438" i="8"/>
  <c r="L1438" i="8"/>
  <c r="D1440" i="8" l="1"/>
  <c r="A1441" i="8"/>
  <c r="F1440" i="8"/>
  <c r="E1440" i="8"/>
  <c r="M1439" i="8"/>
  <c r="L1439" i="8"/>
  <c r="M1440" i="8" l="1"/>
  <c r="L1440" i="8"/>
  <c r="F1441" i="8"/>
  <c r="A1442" i="8"/>
  <c r="D1441" i="8"/>
  <c r="E1441" i="8"/>
  <c r="M1441" i="8" l="1"/>
  <c r="L1441" i="8"/>
  <c r="E1442" i="8"/>
  <c r="F1442" i="8"/>
  <c r="A1443" i="8"/>
  <c r="D1442" i="8"/>
  <c r="D1443" i="8" l="1"/>
  <c r="E1443" i="8"/>
  <c r="A1444" i="8"/>
  <c r="F1443" i="8"/>
  <c r="L1442" i="8"/>
  <c r="M1442" i="8"/>
  <c r="F1444" i="8" l="1"/>
  <c r="D1444" i="8"/>
  <c r="E1444" i="8"/>
  <c r="A1445" i="8"/>
  <c r="M1443" i="8"/>
  <c r="L1443" i="8"/>
  <c r="F1445" i="8" l="1"/>
  <c r="A1446" i="8"/>
  <c r="D1445" i="8"/>
  <c r="E1445" i="8"/>
  <c r="M1444" i="8"/>
  <c r="L1444" i="8"/>
  <c r="M1445" i="8" l="1"/>
  <c r="L1445" i="8"/>
  <c r="E1446" i="8"/>
  <c r="A1447" i="8"/>
  <c r="D1446" i="8"/>
  <c r="F1446" i="8"/>
  <c r="E1447" i="8" l="1"/>
  <c r="F1447" i="8"/>
  <c r="D1447" i="8"/>
  <c r="A1448" i="8"/>
  <c r="M1446" i="8"/>
  <c r="L1446" i="8"/>
  <c r="D1448" i="8" l="1"/>
  <c r="A1449" i="8"/>
  <c r="E1448" i="8"/>
  <c r="F1448" i="8"/>
  <c r="L1447" i="8"/>
  <c r="M1447" i="8"/>
  <c r="M1448" i="8" l="1"/>
  <c r="L1448" i="8"/>
  <c r="F1449" i="8"/>
  <c r="E1449" i="8"/>
  <c r="A1450" i="8"/>
  <c r="D1449" i="8"/>
  <c r="E1450" i="8" l="1"/>
  <c r="A1451" i="8"/>
  <c r="D1450" i="8"/>
  <c r="F1450" i="8"/>
  <c r="L1449" i="8"/>
  <c r="M1449" i="8"/>
  <c r="F1451" i="8" l="1"/>
  <c r="A1452" i="8"/>
  <c r="E1451" i="8"/>
  <c r="D1451" i="8"/>
  <c r="L1450" i="8"/>
  <c r="M1450" i="8"/>
  <c r="M1451" i="8" l="1"/>
  <c r="L1451" i="8"/>
  <c r="D1452" i="8"/>
  <c r="A1453" i="8"/>
  <c r="E1452" i="8"/>
  <c r="F1452" i="8"/>
  <c r="M1452" i="8" l="1"/>
  <c r="L1452" i="8"/>
  <c r="F1453" i="8"/>
  <c r="A1454" i="8"/>
  <c r="D1453" i="8"/>
  <c r="E1453" i="8"/>
  <c r="L1453" i="8" l="1"/>
  <c r="M1453" i="8"/>
  <c r="F1454" i="8"/>
  <c r="D1454" i="8"/>
  <c r="A1455" i="8"/>
  <c r="E1454" i="8"/>
  <c r="M1454" i="8" l="1"/>
  <c r="L1454" i="8"/>
  <c r="F1455" i="8"/>
  <c r="D1455" i="8"/>
  <c r="A1456" i="8"/>
  <c r="E1455" i="8"/>
  <c r="M1455" i="8" l="1"/>
  <c r="L1455" i="8"/>
  <c r="D1456" i="8"/>
  <c r="A1457" i="8"/>
  <c r="E1456" i="8"/>
  <c r="F1456" i="8"/>
  <c r="M1456" i="8" l="1"/>
  <c r="L1456" i="8"/>
  <c r="F1457" i="8"/>
  <c r="A1458" i="8"/>
  <c r="D1457" i="8"/>
  <c r="E1457" i="8"/>
  <c r="M1457" i="8" l="1"/>
  <c r="L1457" i="8"/>
  <c r="F1458" i="8"/>
  <c r="A1459" i="8"/>
  <c r="D1458" i="8"/>
  <c r="E1458" i="8"/>
  <c r="M1458" i="8" l="1"/>
  <c r="L1458" i="8"/>
  <c r="D1459" i="8"/>
  <c r="A1460" i="8"/>
  <c r="E1459" i="8"/>
  <c r="F1459" i="8"/>
  <c r="M1459" i="8" l="1"/>
  <c r="L1459" i="8"/>
  <c r="F1460" i="8"/>
  <c r="A1461" i="8"/>
  <c r="E1460" i="8"/>
  <c r="D1460" i="8"/>
  <c r="M1460" i="8" l="1"/>
  <c r="L1460" i="8"/>
  <c r="D1461" i="8"/>
  <c r="A1462" i="8"/>
  <c r="E1461" i="8"/>
  <c r="F1461" i="8"/>
  <c r="L1461" i="8" l="1"/>
  <c r="M1461" i="8"/>
  <c r="F1462" i="8"/>
  <c r="A1463" i="8"/>
  <c r="E1462" i="8"/>
  <c r="D1462" i="8"/>
  <c r="M1462" i="8" l="1"/>
  <c r="L1462" i="8"/>
  <c r="D1463" i="8"/>
  <c r="F1463" i="8"/>
  <c r="A1464" i="8"/>
  <c r="E1463" i="8"/>
  <c r="M1463" i="8" l="1"/>
  <c r="L1463" i="8"/>
  <c r="D1464" i="8"/>
  <c r="A1465" i="8"/>
  <c r="E1464" i="8"/>
  <c r="F1464" i="8"/>
  <c r="E1465" i="8" l="1"/>
  <c r="D1465" i="8"/>
  <c r="A1466" i="8"/>
  <c r="F1465" i="8"/>
  <c r="M1464" i="8"/>
  <c r="L1464" i="8"/>
  <c r="D1466" i="8" l="1"/>
  <c r="E1466" i="8"/>
  <c r="F1466" i="8"/>
  <c r="A1467" i="8"/>
  <c r="L1465" i="8"/>
  <c r="M1465" i="8"/>
  <c r="F1467" i="8" l="1"/>
  <c r="A1468" i="8"/>
  <c r="D1467" i="8"/>
  <c r="E1467" i="8"/>
  <c r="M1466" i="8"/>
  <c r="L1466" i="8"/>
  <c r="M1467" i="8" l="1"/>
  <c r="L1467" i="8"/>
  <c r="F1468" i="8"/>
  <c r="A1469" i="8"/>
  <c r="D1468" i="8"/>
  <c r="E1468" i="8"/>
  <c r="M1468" i="8" l="1"/>
  <c r="L1468" i="8"/>
  <c r="E1469" i="8"/>
  <c r="A1470" i="8"/>
  <c r="F1469" i="8"/>
  <c r="D1469" i="8"/>
  <c r="F1470" i="8" l="1"/>
  <c r="A1471" i="8"/>
  <c r="D1470" i="8"/>
  <c r="E1470" i="8"/>
  <c r="L1469" i="8"/>
  <c r="M1469" i="8"/>
  <c r="M1470" i="8" l="1"/>
  <c r="L1470" i="8"/>
  <c r="F1471" i="8"/>
  <c r="A1472" i="8"/>
  <c r="E1471" i="8"/>
  <c r="D1471" i="8"/>
  <c r="M1471" i="8" l="1"/>
  <c r="L1471" i="8"/>
  <c r="F1472" i="8"/>
  <c r="A1473" i="8"/>
  <c r="E1472" i="8"/>
  <c r="D1472" i="8"/>
  <c r="M1472" i="8" l="1"/>
  <c r="L1472" i="8"/>
  <c r="E1473" i="8"/>
  <c r="A1474" i="8"/>
  <c r="F1473" i="8"/>
  <c r="D1473" i="8"/>
  <c r="F1474" i="8" l="1"/>
  <c r="D1474" i="8"/>
  <c r="E1474" i="8"/>
  <c r="A1475" i="8"/>
  <c r="L1473" i="8"/>
  <c r="M1473" i="8"/>
  <c r="E1475" i="8" l="1"/>
  <c r="F1475" i="8"/>
  <c r="D1475" i="8"/>
  <c r="A1476" i="8"/>
  <c r="M1474" i="8"/>
  <c r="L1474" i="8"/>
  <c r="E1476" i="8" l="1"/>
  <c r="F1476" i="8"/>
  <c r="D1476" i="8"/>
  <c r="A1477" i="8"/>
  <c r="L1475" i="8"/>
  <c r="M1475" i="8"/>
  <c r="D1477" i="8" l="1"/>
  <c r="E1477" i="8"/>
  <c r="A1478" i="8"/>
  <c r="F1477" i="8"/>
  <c r="M1476" i="8"/>
  <c r="L1476" i="8"/>
  <c r="E1478" i="8" l="1"/>
  <c r="D1478" i="8"/>
  <c r="A1479" i="8"/>
  <c r="F1478" i="8"/>
  <c r="L1477" i="8"/>
  <c r="M1477" i="8"/>
  <c r="F1479" i="8" l="1"/>
  <c r="E1479" i="8"/>
  <c r="D1479" i="8"/>
  <c r="A1480" i="8"/>
  <c r="M1478" i="8"/>
  <c r="L1478" i="8"/>
  <c r="E1480" i="8" l="1"/>
  <c r="F1480" i="8"/>
  <c r="D1480" i="8"/>
  <c r="A1481" i="8"/>
  <c r="M1479" i="8"/>
  <c r="L1479" i="8"/>
  <c r="E1481" i="8" l="1"/>
  <c r="F1481" i="8"/>
  <c r="D1481" i="8"/>
  <c r="A1482" i="8"/>
  <c r="M1480" i="8"/>
  <c r="L1480" i="8"/>
  <c r="F1482" i="8" l="1"/>
  <c r="A1483" i="8"/>
  <c r="D1482" i="8"/>
  <c r="E1482" i="8"/>
  <c r="L1481" i="8"/>
  <c r="M1481" i="8"/>
  <c r="M1482" i="8" l="1"/>
  <c r="L1482" i="8"/>
  <c r="E1483" i="8"/>
  <c r="A1484" i="8"/>
  <c r="D1483" i="8"/>
  <c r="F1483" i="8"/>
  <c r="D1484" i="8" l="1"/>
  <c r="E1484" i="8"/>
  <c r="F1484" i="8"/>
  <c r="A1485" i="8"/>
  <c r="M1483" i="8"/>
  <c r="L1483" i="8"/>
  <c r="D1485" i="8" l="1"/>
  <c r="F1485" i="8"/>
  <c r="A1486" i="8"/>
  <c r="E1485" i="8"/>
  <c r="L1484" i="8"/>
  <c r="M1484" i="8"/>
  <c r="M1485" i="8" l="1"/>
  <c r="L1485" i="8"/>
  <c r="D1486" i="8"/>
  <c r="E1486" i="8"/>
  <c r="F1486" i="8"/>
  <c r="A1487" i="8"/>
  <c r="D1487" i="8" l="1"/>
  <c r="E1487" i="8"/>
  <c r="F1487" i="8"/>
  <c r="A1488" i="8"/>
  <c r="M1486" i="8"/>
  <c r="L1486" i="8"/>
  <c r="E1488" i="8" l="1"/>
  <c r="F1488" i="8"/>
  <c r="A1489" i="8"/>
  <c r="D1488" i="8"/>
  <c r="M1487" i="8"/>
  <c r="L1487" i="8"/>
  <c r="D1489" i="8" l="1"/>
  <c r="A1490" i="8"/>
  <c r="F1489" i="8"/>
  <c r="E1489" i="8"/>
  <c r="M1488" i="8"/>
  <c r="L1488" i="8"/>
  <c r="M1489" i="8" l="1"/>
  <c r="L1489" i="8"/>
  <c r="F1490" i="8"/>
  <c r="A1491" i="8"/>
  <c r="D1490" i="8"/>
  <c r="E1490" i="8"/>
  <c r="M1490" i="8" l="1"/>
  <c r="L1490" i="8"/>
  <c r="F1491" i="8"/>
  <c r="A1492" i="8"/>
  <c r="E1491" i="8"/>
  <c r="D1491" i="8"/>
  <c r="M1491" i="8" l="1"/>
  <c r="L1491" i="8"/>
  <c r="F1492" i="8"/>
  <c r="A1493" i="8"/>
  <c r="E1492" i="8"/>
  <c r="D1492" i="8"/>
  <c r="M1492" i="8" l="1"/>
  <c r="L1492" i="8"/>
  <c r="F1493" i="8"/>
  <c r="E1493" i="8"/>
  <c r="D1493" i="8"/>
  <c r="A1494" i="8"/>
  <c r="F1494" i="8" l="1"/>
  <c r="A1495" i="8"/>
  <c r="D1494" i="8"/>
  <c r="E1494" i="8"/>
  <c r="L1493" i="8"/>
  <c r="M1493" i="8"/>
  <c r="M1494" i="8" l="1"/>
  <c r="L1494" i="8"/>
  <c r="F1495" i="8"/>
  <c r="A1496" i="8"/>
  <c r="D1495" i="8"/>
  <c r="E1495" i="8"/>
  <c r="M1495" i="8" l="1"/>
  <c r="L1495" i="8"/>
  <c r="D1496" i="8"/>
  <c r="E1496" i="8"/>
  <c r="F1496" i="8"/>
  <c r="A1497" i="8"/>
  <c r="F1497" i="8" l="1"/>
  <c r="E1497" i="8"/>
  <c r="D1497" i="8"/>
  <c r="A1498" i="8"/>
  <c r="L1496" i="8"/>
  <c r="M1496" i="8"/>
  <c r="F1498" i="8" l="1"/>
  <c r="D1498" i="8"/>
  <c r="A1499" i="8"/>
  <c r="E1498" i="8"/>
  <c r="L1497" i="8"/>
  <c r="M1497" i="8"/>
  <c r="M1498" i="8" l="1"/>
  <c r="L1498" i="8"/>
  <c r="F1499" i="8"/>
  <c r="A1500" i="8"/>
  <c r="D1499" i="8"/>
  <c r="E1499" i="8"/>
  <c r="M1499" i="8" l="1"/>
  <c r="L1499" i="8"/>
  <c r="F1500" i="8"/>
  <c r="E1500" i="8"/>
  <c r="A1501" i="8"/>
  <c r="D1500" i="8"/>
  <c r="D1501" i="8" l="1"/>
  <c r="A1502" i="8"/>
  <c r="F1501" i="8"/>
  <c r="E1501" i="8"/>
  <c r="M1500" i="8"/>
  <c r="L1500" i="8"/>
  <c r="L1501" i="8" l="1"/>
  <c r="M1501" i="8"/>
  <c r="F1502" i="8"/>
  <c r="A1503" i="8"/>
  <c r="D1502" i="8"/>
  <c r="E1502" i="8"/>
  <c r="M1502" i="8" l="1"/>
  <c r="L1502" i="8"/>
  <c r="D1503" i="8"/>
  <c r="E1503" i="8"/>
  <c r="F1503" i="8"/>
  <c r="A1504" i="8"/>
  <c r="F1504" i="8" l="1"/>
  <c r="A1505" i="8"/>
  <c r="D1504" i="8"/>
  <c r="E1504" i="8"/>
  <c r="M1503" i="8"/>
  <c r="L1503" i="8"/>
  <c r="M1504" i="8" l="1"/>
  <c r="L1504" i="8"/>
  <c r="D1505" i="8"/>
  <c r="A1506" i="8"/>
  <c r="E1505" i="8"/>
  <c r="F1505" i="8"/>
  <c r="F1506" i="8" l="1"/>
  <c r="A1507" i="8"/>
  <c r="D1506" i="8"/>
  <c r="E1506" i="8"/>
  <c r="M1505" i="8"/>
  <c r="L1505" i="8"/>
  <c r="M1506" i="8" l="1"/>
  <c r="L1506" i="8"/>
  <c r="F1507" i="8"/>
  <c r="A1508" i="8"/>
  <c r="D1507" i="8"/>
  <c r="E1507" i="8"/>
  <c r="M1507" i="8" l="1"/>
  <c r="L1507" i="8"/>
  <c r="D1508" i="8"/>
  <c r="E1508" i="8"/>
  <c r="F1508" i="8"/>
  <c r="A1509" i="8"/>
  <c r="F1509" i="8" l="1"/>
  <c r="E1509" i="8"/>
  <c r="D1509" i="8"/>
  <c r="A1510" i="8"/>
  <c r="M1508" i="8"/>
  <c r="L1508" i="8"/>
  <c r="F1510" i="8" l="1"/>
  <c r="A1511" i="8"/>
  <c r="D1510" i="8"/>
  <c r="E1510" i="8"/>
  <c r="L1509" i="8"/>
  <c r="M1509" i="8"/>
  <c r="M1510" i="8" l="1"/>
  <c r="L1510" i="8"/>
  <c r="F1511" i="8"/>
  <c r="E1511" i="8"/>
  <c r="A1512" i="8"/>
  <c r="D1511" i="8"/>
  <c r="F1512" i="8" l="1"/>
  <c r="A1513" i="8"/>
  <c r="E1512" i="8"/>
  <c r="D1512" i="8"/>
  <c r="M1511" i="8"/>
  <c r="L1511" i="8"/>
  <c r="M1512" i="8" l="1"/>
  <c r="L1512" i="8"/>
  <c r="D1513" i="8"/>
  <c r="A1514" i="8"/>
  <c r="E1513" i="8"/>
  <c r="F1513" i="8"/>
  <c r="L1513" i="8" l="1"/>
  <c r="M1513" i="8"/>
  <c r="F1514" i="8"/>
  <c r="A1515" i="8"/>
  <c r="D1514" i="8"/>
  <c r="E1514" i="8"/>
  <c r="F1515" i="8" l="1"/>
  <c r="A1516" i="8"/>
  <c r="E1515" i="8"/>
  <c r="D1515" i="8"/>
  <c r="M1514" i="8"/>
  <c r="L1514" i="8"/>
  <c r="L1515" i="8" l="1"/>
  <c r="M1515" i="8"/>
  <c r="F1516" i="8"/>
  <c r="D1516" i="8"/>
  <c r="E1516" i="8"/>
  <c r="A1517" i="8"/>
  <c r="M1516" i="8" l="1"/>
  <c r="L1516" i="8"/>
  <c r="F1517" i="8"/>
  <c r="E1517" i="8"/>
  <c r="D1517" i="8"/>
  <c r="A1518" i="8"/>
  <c r="A1519" i="8" l="1"/>
  <c r="D1518" i="8"/>
  <c r="F1518" i="8"/>
  <c r="E1518" i="8"/>
  <c r="L1517" i="8"/>
  <c r="M1517" i="8"/>
  <c r="M1518" i="8" l="1"/>
  <c r="L1518" i="8"/>
  <c r="F1519" i="8"/>
  <c r="A1520" i="8"/>
  <c r="E1519" i="8"/>
  <c r="D1519" i="8"/>
  <c r="M1519" i="8" l="1"/>
  <c r="L1519" i="8"/>
  <c r="F1520" i="8"/>
  <c r="A1521" i="8"/>
  <c r="D1520" i="8"/>
  <c r="E1520" i="8"/>
  <c r="M1520" i="8" l="1"/>
  <c r="L1520" i="8"/>
  <c r="E1521" i="8"/>
  <c r="D1521" i="8"/>
  <c r="A1522" i="8"/>
  <c r="F1521" i="8"/>
  <c r="E1522" i="8" l="1"/>
  <c r="D1522" i="8"/>
  <c r="A1523" i="8"/>
  <c r="F1522" i="8"/>
  <c r="L1521" i="8"/>
  <c r="M1521" i="8"/>
  <c r="F1523" i="8" l="1"/>
  <c r="E1523" i="8"/>
  <c r="A1524" i="8"/>
  <c r="D1523" i="8"/>
  <c r="M1522" i="8"/>
  <c r="L1522" i="8"/>
  <c r="D1524" i="8" l="1"/>
  <c r="E1524" i="8"/>
  <c r="F1524" i="8"/>
  <c r="A1525" i="8"/>
  <c r="M1523" i="8"/>
  <c r="L1523" i="8"/>
  <c r="F1525" i="8" l="1"/>
  <c r="D1525" i="8"/>
  <c r="A1526" i="8"/>
  <c r="E1525" i="8"/>
  <c r="M1524" i="8"/>
  <c r="L1524" i="8"/>
  <c r="M1525" i="8" l="1"/>
  <c r="L1525" i="8"/>
  <c r="F1526" i="8"/>
  <c r="E1526" i="8"/>
  <c r="A1527" i="8"/>
  <c r="D1526" i="8"/>
  <c r="F1527" i="8" l="1"/>
  <c r="A1528" i="8"/>
  <c r="D1527" i="8"/>
  <c r="E1527" i="8"/>
  <c r="M1526" i="8"/>
  <c r="L1526" i="8"/>
  <c r="M1527" i="8" l="1"/>
  <c r="L1527" i="8"/>
  <c r="D1528" i="8"/>
  <c r="E1528" i="8"/>
  <c r="F1528" i="8"/>
  <c r="A1529" i="8"/>
  <c r="F1529" i="8" l="1"/>
  <c r="E1529" i="8"/>
  <c r="D1529" i="8"/>
  <c r="A1530" i="8"/>
  <c r="L1528" i="8"/>
  <c r="M1528" i="8"/>
  <c r="F1530" i="8" l="1"/>
  <c r="A1531" i="8"/>
  <c r="E1530" i="8"/>
  <c r="D1530" i="8"/>
  <c r="L1529" i="8"/>
  <c r="M1529" i="8"/>
  <c r="M1530" i="8" l="1"/>
  <c r="L1530" i="8"/>
  <c r="F1531" i="8"/>
  <c r="E1531" i="8"/>
  <c r="A1532" i="8"/>
  <c r="D1531" i="8"/>
  <c r="D1532" i="8" l="1"/>
  <c r="E1532" i="8"/>
  <c r="F1532" i="8"/>
  <c r="A1533" i="8"/>
  <c r="L1531" i="8"/>
  <c r="M1531" i="8"/>
  <c r="F1533" i="8" l="1"/>
  <c r="E1533" i="8"/>
  <c r="D1533" i="8"/>
  <c r="A1534" i="8"/>
  <c r="L1532" i="8"/>
  <c r="M1532" i="8"/>
  <c r="D1534" i="8" l="1"/>
  <c r="E1534" i="8"/>
  <c r="F1534" i="8"/>
  <c r="A1535" i="8"/>
  <c r="M1533" i="8"/>
  <c r="L1533" i="8"/>
  <c r="F1535" i="8" l="1"/>
  <c r="A1536" i="8"/>
  <c r="E1535" i="8"/>
  <c r="D1535" i="8"/>
  <c r="M1534" i="8"/>
  <c r="L1534" i="8"/>
  <c r="L1535" i="8" l="1"/>
  <c r="M1535" i="8"/>
  <c r="D1536" i="8"/>
  <c r="E1536" i="8"/>
  <c r="F1536" i="8"/>
  <c r="A1537" i="8"/>
  <c r="F1537" i="8" l="1"/>
  <c r="E1537" i="8"/>
  <c r="D1537" i="8"/>
  <c r="A1538" i="8"/>
  <c r="L1536" i="8"/>
  <c r="M1536" i="8"/>
  <c r="F1538" i="8" l="1"/>
  <c r="A1539" i="8"/>
  <c r="D1538" i="8"/>
  <c r="E1538" i="8"/>
  <c r="L1537" i="8"/>
  <c r="M1537" i="8"/>
  <c r="M1538" i="8" l="1"/>
  <c r="L1538" i="8"/>
  <c r="F1539" i="8"/>
  <c r="A1540" i="8"/>
  <c r="E1539" i="8"/>
  <c r="D1539" i="8"/>
  <c r="M1539" i="8" l="1"/>
  <c r="L1539" i="8"/>
  <c r="D1540" i="8"/>
  <c r="F1540" i="8"/>
  <c r="E1540" i="8"/>
  <c r="A1541" i="8"/>
  <c r="F1541" i="8" l="1"/>
  <c r="E1541" i="8"/>
  <c r="D1541" i="8"/>
  <c r="A1542" i="8"/>
  <c r="M1540" i="8"/>
  <c r="L1540" i="8"/>
  <c r="F1542" i="8" l="1"/>
  <c r="A1543" i="8"/>
  <c r="D1542" i="8"/>
  <c r="E1542" i="8"/>
  <c r="L1541" i="8"/>
  <c r="M1541" i="8"/>
  <c r="M1542" i="8" l="1"/>
  <c r="L1542" i="8"/>
  <c r="F1543" i="8"/>
  <c r="A1544" i="8"/>
  <c r="E1543" i="8"/>
  <c r="D1543" i="8"/>
  <c r="F1544" i="8" l="1"/>
  <c r="A1545" i="8"/>
  <c r="E1544" i="8"/>
  <c r="D1544" i="8"/>
  <c r="M1543" i="8"/>
  <c r="L1543" i="8"/>
  <c r="M1544" i="8" l="1"/>
  <c r="L1544" i="8"/>
  <c r="D1545" i="8"/>
  <c r="F1545" i="8"/>
  <c r="E1545" i="8"/>
  <c r="A1546" i="8"/>
  <c r="L1545" i="8" l="1"/>
  <c r="M1545" i="8"/>
  <c r="F1546" i="8"/>
  <c r="D1546" i="8"/>
  <c r="E1546" i="8"/>
  <c r="A1547" i="8"/>
  <c r="F1547" i="8" l="1"/>
  <c r="A1548" i="8"/>
  <c r="D1547" i="8"/>
  <c r="E1547" i="8"/>
  <c r="M1546" i="8"/>
  <c r="L1546" i="8"/>
  <c r="F1548" i="8" l="1"/>
  <c r="A1549" i="8"/>
  <c r="E1548" i="8"/>
  <c r="D1548" i="8"/>
  <c r="M1547" i="8"/>
  <c r="L1547" i="8"/>
  <c r="M1548" i="8" l="1"/>
  <c r="L1548" i="8"/>
  <c r="F1549" i="8"/>
  <c r="E1549" i="8"/>
  <c r="D1549" i="8"/>
  <c r="A1550" i="8"/>
  <c r="F1550" i="8" l="1"/>
  <c r="A1551" i="8"/>
  <c r="D1550" i="8"/>
  <c r="E1550" i="8"/>
  <c r="L1549" i="8"/>
  <c r="M1549" i="8"/>
  <c r="M1550" i="8" l="1"/>
  <c r="L1550" i="8"/>
  <c r="F1551" i="8"/>
  <c r="A1552" i="8"/>
  <c r="D1551" i="8"/>
  <c r="E1551" i="8"/>
  <c r="F1552" i="8" l="1"/>
  <c r="D1552" i="8"/>
  <c r="E1552" i="8"/>
  <c r="A1553" i="8"/>
  <c r="M1551" i="8"/>
  <c r="L1551" i="8"/>
  <c r="F1553" i="8" l="1"/>
  <c r="E1553" i="8"/>
  <c r="D1553" i="8"/>
  <c r="A1554" i="8"/>
  <c r="M1552" i="8"/>
  <c r="L1552" i="8"/>
  <c r="F1554" i="8" l="1"/>
  <c r="A1555" i="8"/>
  <c r="D1554" i="8"/>
  <c r="E1554" i="8"/>
  <c r="L1553" i="8"/>
  <c r="M1553" i="8"/>
  <c r="M1554" i="8" l="1"/>
  <c r="L1554" i="8"/>
  <c r="F1555" i="8"/>
  <c r="A1556" i="8"/>
  <c r="E1555" i="8"/>
  <c r="D1555" i="8"/>
  <c r="M1555" i="8" l="1"/>
  <c r="L1555" i="8"/>
  <c r="F1556" i="8"/>
  <c r="A1557" i="8"/>
  <c r="E1556" i="8"/>
  <c r="D1556" i="8"/>
  <c r="M1556" i="8" l="1"/>
  <c r="L1556" i="8"/>
  <c r="D1557" i="8"/>
  <c r="F1557" i="8"/>
  <c r="E1557" i="8"/>
  <c r="A1558" i="8"/>
  <c r="L1557" i="8" l="1"/>
  <c r="M1557" i="8"/>
  <c r="F1558" i="8"/>
  <c r="A1559" i="8"/>
  <c r="E1558" i="8"/>
  <c r="D1558" i="8"/>
  <c r="L1558" i="8" l="1"/>
  <c r="M1558" i="8"/>
  <c r="D1559" i="8"/>
  <c r="E1559" i="8"/>
  <c r="F1559" i="8"/>
  <c r="A1560" i="8"/>
  <c r="D1560" i="8" l="1"/>
  <c r="E1560" i="8"/>
  <c r="A1561" i="8"/>
  <c r="F1560" i="8"/>
  <c r="M1559" i="8"/>
  <c r="L1559" i="8"/>
  <c r="F1561" i="8" l="1"/>
  <c r="E1561" i="8"/>
  <c r="A1562" i="8"/>
  <c r="D1561" i="8"/>
  <c r="L1560" i="8"/>
  <c r="M1560" i="8"/>
  <c r="D1562" i="8" l="1"/>
  <c r="F1562" i="8"/>
  <c r="E1562" i="8"/>
  <c r="A1563" i="8"/>
  <c r="L1561" i="8"/>
  <c r="M1561" i="8"/>
  <c r="F1563" i="8" l="1"/>
  <c r="D1563" i="8"/>
  <c r="E1563" i="8"/>
  <c r="A1564" i="8"/>
  <c r="M1562" i="8"/>
  <c r="L1562" i="8"/>
  <c r="F1564" i="8" l="1"/>
  <c r="A1565" i="8"/>
  <c r="D1564" i="8"/>
  <c r="E1564" i="8"/>
  <c r="M1563" i="8"/>
  <c r="L1563" i="8"/>
  <c r="L1564" i="8" l="1"/>
  <c r="M1564" i="8"/>
  <c r="F1565" i="8"/>
  <c r="E1565" i="8"/>
  <c r="D1565" i="8"/>
  <c r="A1566" i="8"/>
  <c r="M1565" i="8" l="1"/>
  <c r="L1565" i="8"/>
  <c r="D1566" i="8"/>
  <c r="F1566" i="8"/>
  <c r="E1566" i="8"/>
  <c r="A1567" i="8"/>
  <c r="F1567" i="8" l="1"/>
  <c r="E1567" i="8"/>
  <c r="A1568" i="8"/>
  <c r="D1567" i="8"/>
  <c r="M1566" i="8"/>
  <c r="L1566" i="8"/>
  <c r="D1568" i="8" l="1"/>
  <c r="E1568" i="8"/>
  <c r="F1568" i="8"/>
  <c r="A1569" i="8"/>
  <c r="M1567" i="8"/>
  <c r="L1567" i="8"/>
  <c r="D1569" i="8" l="1"/>
  <c r="F1569" i="8"/>
  <c r="A1570" i="8"/>
  <c r="E1569" i="8"/>
  <c r="M1568" i="8"/>
  <c r="L1568" i="8"/>
  <c r="L1569" i="8" l="1"/>
  <c r="M1569" i="8"/>
  <c r="F1570" i="8"/>
  <c r="A1571" i="8"/>
  <c r="E1570" i="8"/>
  <c r="D1570" i="8"/>
  <c r="L1570" i="8" l="1"/>
  <c r="M1570" i="8"/>
  <c r="D1571" i="8"/>
  <c r="E1571" i="8"/>
  <c r="F1571" i="8"/>
  <c r="A1572" i="8"/>
  <c r="A1573" i="8" l="1"/>
  <c r="D1572" i="8"/>
  <c r="E1572" i="8"/>
  <c r="F1572" i="8"/>
  <c r="L1571" i="8"/>
  <c r="M1571" i="8"/>
  <c r="M1572" i="8" l="1"/>
  <c r="L1572" i="8"/>
  <c r="D1573" i="8"/>
  <c r="F1573" i="8"/>
  <c r="E1573" i="8"/>
  <c r="A1574" i="8"/>
  <c r="F1574" i="8" l="1"/>
  <c r="A1575" i="8"/>
  <c r="D1574" i="8"/>
  <c r="E1574" i="8"/>
  <c r="M1573" i="8"/>
  <c r="L1573" i="8"/>
  <c r="M1574" i="8" l="1"/>
  <c r="L1574" i="8"/>
  <c r="F1575" i="8"/>
  <c r="A1576" i="8"/>
  <c r="E1575" i="8"/>
  <c r="D1575" i="8"/>
  <c r="M1575" i="8" l="1"/>
  <c r="L1575" i="8"/>
  <c r="F1576" i="8"/>
  <c r="A1577" i="8"/>
  <c r="D1576" i="8"/>
  <c r="E1576" i="8"/>
  <c r="M1576" i="8" l="1"/>
  <c r="L1576" i="8"/>
  <c r="D1577" i="8"/>
  <c r="F1577" i="8"/>
  <c r="A1578" i="8"/>
  <c r="E1577" i="8"/>
  <c r="L1577" i="8" l="1"/>
  <c r="M1577" i="8"/>
  <c r="F1578" i="8"/>
  <c r="A1579" i="8"/>
  <c r="D1578" i="8"/>
  <c r="E1578" i="8"/>
  <c r="M1578" i="8" l="1"/>
  <c r="L1578" i="8"/>
  <c r="D1579" i="8"/>
  <c r="E1579" i="8"/>
  <c r="F1579" i="8"/>
  <c r="A1580" i="8"/>
  <c r="D1580" i="8" l="1"/>
  <c r="E1580" i="8"/>
  <c r="F1580" i="8"/>
  <c r="A1581" i="8"/>
  <c r="L1579" i="8"/>
  <c r="M1579" i="8"/>
  <c r="D1581" i="8" l="1"/>
  <c r="A1582" i="8"/>
  <c r="F1581" i="8"/>
  <c r="E1581" i="8"/>
  <c r="M1580" i="8"/>
  <c r="L1580" i="8"/>
  <c r="L1581" i="8" l="1"/>
  <c r="M1581" i="8"/>
  <c r="F1582" i="8"/>
  <c r="A1583" i="8"/>
  <c r="D1582" i="8"/>
  <c r="E1582" i="8"/>
  <c r="M1582" i="8" l="1"/>
  <c r="L1582" i="8"/>
  <c r="D1583" i="8"/>
  <c r="E1583" i="8"/>
  <c r="A1584" i="8"/>
  <c r="F1583" i="8"/>
  <c r="D1584" i="8" l="1"/>
  <c r="E1584" i="8"/>
  <c r="F1584" i="8"/>
  <c r="A1585" i="8"/>
  <c r="M1583" i="8"/>
  <c r="L1583" i="8"/>
  <c r="D1585" i="8" l="1"/>
  <c r="E1585" i="8"/>
  <c r="A1586" i="8"/>
  <c r="F1585" i="8"/>
  <c r="M1584" i="8"/>
  <c r="L1584" i="8"/>
  <c r="F1586" i="8" l="1"/>
  <c r="A1587" i="8"/>
  <c r="D1586" i="8"/>
  <c r="E1586" i="8"/>
  <c r="L1585" i="8"/>
  <c r="M1585" i="8"/>
  <c r="M1586" i="8" l="1"/>
  <c r="L1586" i="8"/>
  <c r="D1587" i="8"/>
  <c r="E1587" i="8"/>
  <c r="F1587" i="8"/>
  <c r="A1588" i="8"/>
  <c r="M1587" i="8" l="1"/>
  <c r="L1587" i="8"/>
  <c r="D1588" i="8"/>
  <c r="E1588" i="8"/>
  <c r="F1588" i="8"/>
  <c r="A1589" i="8"/>
  <c r="D1589" i="8" l="1"/>
  <c r="A1590" i="8"/>
  <c r="F1589" i="8"/>
  <c r="E1589" i="8"/>
  <c r="M1588" i="8"/>
  <c r="L1588" i="8"/>
  <c r="L1589" i="8" l="1"/>
  <c r="M1589" i="8"/>
  <c r="F1590" i="8"/>
  <c r="D1590" i="8"/>
  <c r="A1591" i="8"/>
  <c r="E1590" i="8"/>
  <c r="D1591" i="8" l="1"/>
  <c r="E1591" i="8"/>
  <c r="F1591" i="8"/>
  <c r="A1592" i="8"/>
  <c r="L1590" i="8"/>
  <c r="M1590" i="8"/>
  <c r="F1592" i="8" l="1"/>
  <c r="A1593" i="8"/>
  <c r="D1592" i="8"/>
  <c r="E1592" i="8"/>
  <c r="M1591" i="8"/>
  <c r="L1591" i="8"/>
  <c r="M1592" i="8" l="1"/>
  <c r="L1592" i="8"/>
  <c r="D1593" i="8"/>
  <c r="A1594" i="8"/>
  <c r="E1593" i="8"/>
  <c r="F1593" i="8"/>
  <c r="L1593" i="8" l="1"/>
  <c r="M1593" i="8"/>
  <c r="F1594" i="8"/>
  <c r="A1595" i="8"/>
  <c r="D1594" i="8"/>
  <c r="E1594" i="8"/>
  <c r="M1594" i="8" l="1"/>
  <c r="L1594" i="8"/>
  <c r="F1595" i="8"/>
  <c r="D1595" i="8"/>
  <c r="A1596" i="8"/>
  <c r="E1595" i="8"/>
  <c r="M1595" i="8" l="1"/>
  <c r="L1595" i="8"/>
  <c r="D1596" i="8"/>
  <c r="F1596" i="8"/>
  <c r="E1596" i="8"/>
  <c r="A1597" i="8"/>
  <c r="F1597" i="8" l="1"/>
  <c r="D1597" i="8"/>
  <c r="A1598" i="8"/>
  <c r="E1597" i="8"/>
  <c r="M1596" i="8"/>
  <c r="L1596" i="8"/>
  <c r="M1597" i="8" l="1"/>
  <c r="L1597" i="8"/>
  <c r="A1599" i="8"/>
  <c r="D1598" i="8"/>
  <c r="E1598" i="8"/>
  <c r="F1598" i="8"/>
  <c r="M1598" i="8" l="1"/>
  <c r="L1598" i="8"/>
  <c r="F1599" i="8"/>
  <c r="A1600" i="8"/>
  <c r="E1599" i="8"/>
  <c r="D1599" i="8"/>
  <c r="M1599" i="8" l="1"/>
  <c r="L1599" i="8"/>
  <c r="F1600" i="8"/>
  <c r="D1600" i="8"/>
  <c r="E1600" i="8"/>
  <c r="A1601" i="8"/>
  <c r="F1601" i="8" l="1"/>
  <c r="E1601" i="8"/>
  <c r="D1601" i="8"/>
  <c r="A1602" i="8"/>
  <c r="M1600" i="8"/>
  <c r="L1600" i="8"/>
  <c r="F1602" i="8" l="1"/>
  <c r="A1603" i="8"/>
  <c r="D1602" i="8"/>
  <c r="E1602" i="8"/>
  <c r="M1601" i="8"/>
  <c r="L1601" i="8"/>
  <c r="M1602" i="8" l="1"/>
  <c r="L1602" i="8"/>
  <c r="F1603" i="8"/>
  <c r="D1603" i="8"/>
  <c r="E1603" i="8"/>
  <c r="A1604" i="8"/>
  <c r="D1604" i="8" l="1"/>
  <c r="E1604" i="8"/>
  <c r="F1604" i="8"/>
  <c r="A1605" i="8"/>
  <c r="L1603" i="8"/>
  <c r="M1603" i="8"/>
  <c r="F1605" i="8" l="1"/>
  <c r="D1605" i="8"/>
  <c r="E1605" i="8"/>
  <c r="A1606" i="8"/>
  <c r="M1604" i="8"/>
  <c r="L1604" i="8"/>
  <c r="F1606" i="8" l="1"/>
  <c r="D1606" i="8"/>
  <c r="A1607" i="8"/>
  <c r="E1606" i="8"/>
  <c r="L1605" i="8"/>
  <c r="M1605" i="8"/>
  <c r="M1606" i="8" l="1"/>
  <c r="L1606" i="8"/>
  <c r="F1607" i="8"/>
  <c r="E1607" i="8"/>
  <c r="A1608" i="8"/>
  <c r="D1607" i="8"/>
  <c r="F1608" i="8" l="1"/>
  <c r="A1609" i="8"/>
  <c r="D1608" i="8"/>
  <c r="E1608" i="8"/>
  <c r="M1607" i="8"/>
  <c r="L1607" i="8"/>
  <c r="M1608" i="8" l="1"/>
  <c r="L1608" i="8"/>
  <c r="D1609" i="8"/>
  <c r="A1610" i="8"/>
  <c r="E1609" i="8"/>
  <c r="F1609" i="8"/>
  <c r="L1609" i="8" l="1"/>
  <c r="M1609" i="8"/>
  <c r="F1610" i="8"/>
  <c r="A1611" i="8"/>
  <c r="D1610" i="8"/>
  <c r="E1610" i="8"/>
  <c r="M1610" i="8" l="1"/>
  <c r="L1610" i="8"/>
  <c r="F1611" i="8"/>
  <c r="A1612" i="8"/>
  <c r="D1611" i="8"/>
  <c r="E1611" i="8"/>
  <c r="L1611" i="8" l="1"/>
  <c r="M1611" i="8"/>
  <c r="F1612" i="8"/>
  <c r="A1613" i="8"/>
  <c r="E1612" i="8"/>
  <c r="D1612" i="8"/>
  <c r="M1612" i="8" l="1"/>
  <c r="L1612" i="8"/>
  <c r="D1613" i="8"/>
  <c r="A1614" i="8"/>
  <c r="F1613" i="8"/>
  <c r="E1613" i="8"/>
  <c r="M1613" i="8" l="1"/>
  <c r="L1613" i="8"/>
  <c r="F1614" i="8"/>
  <c r="A1615" i="8"/>
  <c r="E1614" i="8"/>
  <c r="D1614" i="8"/>
  <c r="M1614" i="8" l="1"/>
  <c r="L1614" i="8"/>
  <c r="F1615" i="8"/>
  <c r="D1615" i="8"/>
  <c r="A1616" i="8"/>
  <c r="E1615" i="8"/>
  <c r="M1615" i="8" l="1"/>
  <c r="L1615" i="8"/>
  <c r="F1616" i="8"/>
  <c r="D1616" i="8"/>
  <c r="E1616" i="8"/>
  <c r="A1617" i="8"/>
  <c r="D1617" i="8" l="1"/>
  <c r="F1617" i="8"/>
  <c r="E1617" i="8"/>
  <c r="A1618" i="8"/>
  <c r="L1616" i="8"/>
  <c r="M1616" i="8"/>
  <c r="F1618" i="8" l="1"/>
  <c r="A1619" i="8"/>
  <c r="E1618" i="8"/>
  <c r="D1618" i="8"/>
  <c r="L1617" i="8"/>
  <c r="M1617" i="8"/>
  <c r="M1618" i="8" l="1"/>
  <c r="L1618" i="8"/>
  <c r="F1619" i="8"/>
  <c r="A1620" i="8"/>
  <c r="D1619" i="8"/>
  <c r="E1619" i="8"/>
  <c r="M1619" i="8" l="1"/>
  <c r="L1619" i="8"/>
  <c r="F1620" i="8"/>
  <c r="A1621" i="8"/>
  <c r="E1620" i="8"/>
  <c r="D1620" i="8"/>
  <c r="M1620" i="8" l="1"/>
  <c r="L1620" i="8"/>
  <c r="D1621" i="8"/>
  <c r="A1622" i="8"/>
  <c r="E1621" i="8"/>
  <c r="F1621" i="8"/>
  <c r="M1621" i="8" l="1"/>
  <c r="L1621" i="8"/>
  <c r="F1622" i="8"/>
  <c r="A1623" i="8"/>
  <c r="D1622" i="8"/>
  <c r="E1622" i="8"/>
  <c r="L1622" i="8" l="1"/>
  <c r="M1622" i="8"/>
  <c r="F1623" i="8"/>
  <c r="A1624" i="8"/>
  <c r="D1623" i="8"/>
  <c r="E1623" i="8"/>
  <c r="M1623" i="8" l="1"/>
  <c r="L1623" i="8"/>
  <c r="D1624" i="8"/>
  <c r="E1624" i="8"/>
  <c r="F1624" i="8"/>
  <c r="A1625" i="8"/>
  <c r="D1625" i="8" l="1"/>
  <c r="A1626" i="8"/>
  <c r="F1625" i="8"/>
  <c r="E1625" i="8"/>
  <c r="M1624" i="8"/>
  <c r="L1624" i="8"/>
  <c r="L1625" i="8" l="1"/>
  <c r="M1625" i="8"/>
  <c r="F1626" i="8"/>
  <c r="A1627" i="8"/>
  <c r="D1626" i="8"/>
  <c r="E1626" i="8"/>
  <c r="F1627" i="8" l="1"/>
  <c r="A1628" i="8"/>
  <c r="D1627" i="8"/>
  <c r="E1627" i="8"/>
  <c r="M1626" i="8"/>
  <c r="L1626" i="8"/>
  <c r="M1627" i="8" l="1"/>
  <c r="L1627" i="8"/>
  <c r="D1628" i="8"/>
  <c r="E1628" i="8"/>
  <c r="F1628" i="8"/>
  <c r="A1629" i="8"/>
  <c r="M1628" i="8" l="1"/>
  <c r="L1628" i="8"/>
  <c r="D1629" i="8"/>
  <c r="A1630" i="8"/>
  <c r="E1629" i="8"/>
  <c r="F1629" i="8"/>
  <c r="L1629" i="8" l="1"/>
  <c r="M1629" i="8"/>
  <c r="E1630" i="8"/>
  <c r="A1631" i="8"/>
  <c r="D1630" i="8"/>
  <c r="F1630" i="8"/>
  <c r="F1631" i="8" l="1"/>
  <c r="A1632" i="8"/>
  <c r="D1631" i="8"/>
  <c r="E1631" i="8"/>
  <c r="L1630" i="8"/>
  <c r="M1630" i="8"/>
  <c r="M1631" i="8" l="1"/>
  <c r="L1631" i="8"/>
  <c r="F1632" i="8"/>
  <c r="A1633" i="8"/>
  <c r="D1632" i="8"/>
  <c r="E1632" i="8"/>
  <c r="M1632" i="8" l="1"/>
  <c r="L1632" i="8"/>
  <c r="D1633" i="8"/>
  <c r="F1633" i="8"/>
  <c r="E1633" i="8"/>
  <c r="A1634" i="8"/>
  <c r="E1634" i="8" l="1"/>
  <c r="A1635" i="8"/>
  <c r="F1634" i="8"/>
  <c r="D1634" i="8"/>
  <c r="L1633" i="8"/>
  <c r="M1633" i="8"/>
  <c r="F1635" i="8" l="1"/>
  <c r="A1636" i="8"/>
  <c r="D1635" i="8"/>
  <c r="E1635" i="8"/>
  <c r="M1634" i="8"/>
  <c r="L1634" i="8"/>
  <c r="M1635" i="8" l="1"/>
  <c r="L1635" i="8"/>
  <c r="F1636" i="8"/>
  <c r="A1637" i="8"/>
  <c r="D1636" i="8"/>
  <c r="E1636" i="8"/>
  <c r="L1636" i="8" l="1"/>
  <c r="M1636" i="8"/>
  <c r="D1637" i="8"/>
  <c r="A1638" i="8"/>
  <c r="F1637" i="8"/>
  <c r="E1637" i="8"/>
  <c r="L1637" i="8" l="1"/>
  <c r="M1637" i="8"/>
  <c r="E1638" i="8"/>
  <c r="A1639" i="8"/>
  <c r="F1638" i="8"/>
  <c r="D1638" i="8"/>
  <c r="F1639" i="8" l="1"/>
  <c r="A1640" i="8"/>
  <c r="D1639" i="8"/>
  <c r="E1639" i="8"/>
  <c r="M1638" i="8"/>
  <c r="L1638" i="8"/>
  <c r="M1639" i="8" l="1"/>
  <c r="L1639" i="8"/>
  <c r="F1640" i="8"/>
  <c r="D1640" i="8"/>
  <c r="A1641" i="8"/>
  <c r="E1640" i="8"/>
  <c r="F1641" i="8" l="1"/>
  <c r="E1641" i="8"/>
  <c r="D1641" i="8"/>
  <c r="A1642" i="8"/>
  <c r="L1640" i="8"/>
  <c r="M1640" i="8"/>
  <c r="E1642" i="8" l="1"/>
  <c r="A1643" i="8"/>
  <c r="F1642" i="8"/>
  <c r="D1642" i="8"/>
  <c r="M1641" i="8"/>
  <c r="L1641" i="8"/>
  <c r="F1643" i="8" l="1"/>
  <c r="D1643" i="8"/>
  <c r="E1643" i="8"/>
  <c r="A1644" i="8"/>
  <c r="M1642" i="8"/>
  <c r="L1642" i="8"/>
  <c r="D1644" i="8" l="1"/>
  <c r="E1644" i="8"/>
  <c r="F1644" i="8"/>
  <c r="A1645" i="8"/>
  <c r="M1643" i="8"/>
  <c r="L1643" i="8"/>
  <c r="D1645" i="8" l="1"/>
  <c r="F1645" i="8"/>
  <c r="E1645" i="8"/>
  <c r="A1646" i="8"/>
  <c r="M1644" i="8"/>
  <c r="L1644" i="8"/>
  <c r="D1646" i="8" l="1"/>
  <c r="F1646" i="8"/>
  <c r="A1647" i="8"/>
  <c r="E1646" i="8"/>
  <c r="M1645" i="8"/>
  <c r="L1645" i="8"/>
  <c r="M1646" i="8" l="1"/>
  <c r="L1646" i="8"/>
  <c r="F1647" i="8"/>
  <c r="E1647" i="8"/>
  <c r="A1648" i="8"/>
  <c r="D1647" i="8"/>
  <c r="M1647" i="8" l="1"/>
  <c r="L1647" i="8"/>
  <c r="F1648" i="8"/>
  <c r="A1649" i="8"/>
  <c r="D1648" i="8"/>
  <c r="E1648" i="8"/>
  <c r="M1648" i="8" l="1"/>
  <c r="L1648" i="8"/>
  <c r="F1649" i="8"/>
  <c r="E1649" i="8"/>
  <c r="D1649" i="8"/>
  <c r="A1650" i="8"/>
  <c r="E1650" i="8" l="1"/>
  <c r="A1651" i="8"/>
  <c r="D1650" i="8"/>
  <c r="F1650" i="8"/>
  <c r="L1649" i="8"/>
  <c r="M1649" i="8"/>
  <c r="F1651" i="8" l="1"/>
  <c r="A1652" i="8"/>
  <c r="D1651" i="8"/>
  <c r="E1651" i="8"/>
  <c r="L1650" i="8"/>
  <c r="M1650" i="8"/>
  <c r="M1651" i="8" l="1"/>
  <c r="L1651" i="8"/>
  <c r="F1652" i="8"/>
  <c r="A1653" i="8"/>
  <c r="E1652" i="8"/>
  <c r="D1652" i="8"/>
  <c r="M1652" i="8" l="1"/>
  <c r="L1652" i="8"/>
  <c r="D1653" i="8"/>
  <c r="A1654" i="8"/>
  <c r="E1653" i="8"/>
  <c r="F1653" i="8"/>
  <c r="L1653" i="8" l="1"/>
  <c r="M1653" i="8"/>
  <c r="E1654" i="8"/>
  <c r="A1655" i="8"/>
  <c r="D1654" i="8"/>
  <c r="F1654" i="8"/>
  <c r="F1655" i="8" l="1"/>
  <c r="D1655" i="8"/>
  <c r="E1655" i="8"/>
  <c r="A1656" i="8"/>
  <c r="M1654" i="8"/>
  <c r="L1654" i="8"/>
  <c r="D1656" i="8" l="1"/>
  <c r="E1656" i="8"/>
  <c r="F1656" i="8"/>
  <c r="A1657" i="8"/>
  <c r="M1655" i="8"/>
  <c r="L1655" i="8"/>
  <c r="F1657" i="8" l="1"/>
  <c r="D1657" i="8"/>
  <c r="E1657" i="8"/>
  <c r="A1658" i="8"/>
  <c r="L1656" i="8"/>
  <c r="M1656" i="8"/>
  <c r="E1658" i="8" l="1"/>
  <c r="A1659" i="8"/>
  <c r="F1658" i="8"/>
  <c r="D1658" i="8"/>
  <c r="M1657" i="8"/>
  <c r="L1657" i="8"/>
  <c r="F1659" i="8" l="1"/>
  <c r="A1660" i="8"/>
  <c r="E1659" i="8"/>
  <c r="D1659" i="8"/>
  <c r="M1658" i="8"/>
  <c r="L1658" i="8"/>
  <c r="M1659" i="8" l="1"/>
  <c r="L1659" i="8"/>
  <c r="D1660" i="8"/>
  <c r="E1660" i="8"/>
  <c r="F1660" i="8"/>
  <c r="A1661" i="8"/>
  <c r="D1661" i="8" l="1"/>
  <c r="E1661" i="8"/>
  <c r="A1662" i="8"/>
  <c r="F1661" i="8"/>
  <c r="L1660" i="8"/>
  <c r="M1660" i="8"/>
  <c r="E1662" i="8" l="1"/>
  <c r="A1663" i="8"/>
  <c r="F1662" i="8"/>
  <c r="D1662" i="8"/>
  <c r="L1661" i="8"/>
  <c r="M1661" i="8"/>
  <c r="F1663" i="8" l="1"/>
  <c r="A1664" i="8"/>
  <c r="E1663" i="8"/>
  <c r="D1663" i="8"/>
  <c r="M1662" i="8"/>
  <c r="L1662" i="8"/>
  <c r="M1663" i="8" l="1"/>
  <c r="L1663" i="8"/>
  <c r="F1664" i="8"/>
  <c r="A1665" i="8"/>
  <c r="D1664" i="8"/>
  <c r="E1664" i="8"/>
  <c r="F1665" i="8" l="1"/>
  <c r="D1665" i="8"/>
  <c r="E1665" i="8"/>
  <c r="A1666" i="8"/>
  <c r="M1664" i="8"/>
  <c r="L1664" i="8"/>
  <c r="E1666" i="8" l="1"/>
  <c r="A1667" i="8"/>
  <c r="F1666" i="8"/>
  <c r="D1666" i="8"/>
  <c r="L1665" i="8"/>
  <c r="M1665" i="8"/>
  <c r="D1667" i="8" l="1"/>
  <c r="E1667" i="8"/>
  <c r="F1667" i="8"/>
  <c r="A1668" i="8"/>
  <c r="M1666" i="8"/>
  <c r="L1666" i="8"/>
  <c r="F1668" i="8" l="1"/>
  <c r="A1669" i="8"/>
  <c r="D1668" i="8"/>
  <c r="E1668" i="8"/>
  <c r="M1667" i="8"/>
  <c r="L1667" i="8"/>
  <c r="M1668" i="8" l="1"/>
  <c r="L1668" i="8"/>
  <c r="D1669" i="8"/>
  <c r="A1670" i="8"/>
  <c r="F1669" i="8"/>
  <c r="E1669" i="8"/>
  <c r="M1669" i="8" l="1"/>
  <c r="L1669" i="8"/>
  <c r="E1670" i="8"/>
  <c r="A1671" i="8"/>
  <c r="D1670" i="8"/>
  <c r="F1670" i="8"/>
  <c r="D1671" i="8" l="1"/>
  <c r="E1671" i="8"/>
  <c r="F1671" i="8"/>
  <c r="A1672" i="8"/>
  <c r="L1670" i="8"/>
  <c r="M1670" i="8"/>
  <c r="D1672" i="8" l="1"/>
  <c r="E1672" i="8"/>
  <c r="A1673" i="8"/>
  <c r="F1672" i="8"/>
  <c r="M1671" i="8"/>
  <c r="L1671" i="8"/>
  <c r="F1673" i="8" l="1"/>
  <c r="D1673" i="8"/>
  <c r="E1673" i="8"/>
  <c r="A1674" i="8"/>
  <c r="M1672" i="8"/>
  <c r="L1672" i="8"/>
  <c r="D1674" i="8" l="1"/>
  <c r="E1674" i="8"/>
  <c r="A1675" i="8"/>
  <c r="F1674" i="8"/>
  <c r="L1673" i="8"/>
  <c r="M1673" i="8"/>
  <c r="D1675" i="8" l="1"/>
  <c r="E1675" i="8"/>
  <c r="F1675" i="8"/>
  <c r="A1676" i="8"/>
  <c r="L1674" i="8"/>
  <c r="M1674" i="8"/>
  <c r="E1676" i="8" l="1"/>
  <c r="D1676" i="8"/>
  <c r="F1676" i="8"/>
  <c r="A1677" i="8"/>
  <c r="M1675" i="8"/>
  <c r="L1675" i="8"/>
  <c r="D1677" i="8" l="1"/>
  <c r="E1677" i="8"/>
  <c r="F1677" i="8"/>
  <c r="A1678" i="8"/>
  <c r="M1676" i="8"/>
  <c r="L1676" i="8"/>
  <c r="D1678" i="8" l="1"/>
  <c r="A1679" i="8"/>
  <c r="F1678" i="8"/>
  <c r="E1678" i="8"/>
  <c r="L1677" i="8"/>
  <c r="M1677" i="8"/>
  <c r="M1678" i="8" l="1"/>
  <c r="L1678" i="8"/>
  <c r="D1679" i="8"/>
  <c r="E1679" i="8"/>
  <c r="F1679" i="8"/>
  <c r="A1680" i="8"/>
  <c r="D1680" i="8" l="1"/>
  <c r="E1680" i="8"/>
  <c r="F1680" i="8"/>
  <c r="A1681" i="8"/>
  <c r="M1679" i="8"/>
  <c r="L1679" i="8"/>
  <c r="F1681" i="8" l="1"/>
  <c r="A1682" i="8"/>
  <c r="D1681" i="8"/>
  <c r="E1681" i="8"/>
  <c r="M1680" i="8"/>
  <c r="L1680" i="8"/>
  <c r="L1681" i="8" l="1"/>
  <c r="M1681" i="8"/>
  <c r="D1682" i="8"/>
  <c r="A1683" i="8"/>
  <c r="E1682" i="8"/>
  <c r="F1682" i="8"/>
  <c r="L1682" i="8" l="1"/>
  <c r="M1682" i="8"/>
  <c r="E1683" i="8"/>
  <c r="F1683" i="8"/>
  <c r="A1684" i="8"/>
  <c r="D1683" i="8"/>
  <c r="F1684" i="8" l="1"/>
  <c r="A1685" i="8"/>
  <c r="D1684" i="8"/>
  <c r="E1684" i="8"/>
  <c r="L1683" i="8"/>
  <c r="M1683" i="8"/>
  <c r="M1684" i="8" l="1"/>
  <c r="L1684" i="8"/>
  <c r="D1685" i="8"/>
  <c r="E1685" i="8"/>
  <c r="A1686" i="8"/>
  <c r="F1685" i="8"/>
  <c r="E1686" i="8" l="1"/>
  <c r="F1686" i="8"/>
  <c r="D1686" i="8"/>
  <c r="A1687" i="8"/>
  <c r="L1685" i="8"/>
  <c r="M1685" i="8"/>
  <c r="E1687" i="8" l="1"/>
  <c r="A1688" i="8"/>
  <c r="D1687" i="8"/>
  <c r="F1687" i="8"/>
  <c r="M1686" i="8"/>
  <c r="L1686" i="8"/>
  <c r="F1688" i="8" l="1"/>
  <c r="A1689" i="8"/>
  <c r="E1688" i="8"/>
  <c r="D1688" i="8"/>
  <c r="M1687" i="8"/>
  <c r="L1687" i="8"/>
  <c r="M1688" i="8" l="1"/>
  <c r="L1688" i="8"/>
  <c r="D1689" i="8"/>
  <c r="E1689" i="8"/>
  <c r="A1690" i="8"/>
  <c r="F1689" i="8"/>
  <c r="D1690" i="8" l="1"/>
  <c r="F1690" i="8"/>
  <c r="A1691" i="8"/>
  <c r="E1690" i="8"/>
  <c r="L1689" i="8"/>
  <c r="M1689" i="8"/>
  <c r="M1690" i="8" l="1"/>
  <c r="L1690" i="8"/>
  <c r="F1691" i="8"/>
  <c r="E1691" i="8"/>
  <c r="A1692" i="8"/>
  <c r="D1691" i="8"/>
  <c r="M1691" i="8" l="1"/>
  <c r="L1691" i="8"/>
  <c r="F1692" i="8"/>
  <c r="E1692" i="8"/>
  <c r="A1693" i="8"/>
  <c r="D1692" i="8"/>
  <c r="F1693" i="8" l="1"/>
  <c r="A1694" i="8"/>
  <c r="E1693" i="8"/>
  <c r="D1693" i="8"/>
  <c r="M1692" i="8"/>
  <c r="L1692" i="8"/>
  <c r="M1693" i="8" l="1"/>
  <c r="L1693" i="8"/>
  <c r="F1694" i="8"/>
  <c r="D1694" i="8"/>
  <c r="E1694" i="8"/>
  <c r="A1695" i="8"/>
  <c r="F1695" i="8" l="1"/>
  <c r="D1695" i="8"/>
  <c r="A1696" i="8"/>
  <c r="E1695" i="8"/>
  <c r="M1694" i="8"/>
  <c r="L1694" i="8"/>
  <c r="M1695" i="8" l="1"/>
  <c r="L1695" i="8"/>
  <c r="E1696" i="8"/>
  <c r="A1697" i="8"/>
  <c r="D1696" i="8"/>
  <c r="F1696" i="8"/>
  <c r="F1697" i="8" l="1"/>
  <c r="A1698" i="8"/>
  <c r="E1697" i="8"/>
  <c r="D1697" i="8"/>
  <c r="M1696" i="8"/>
  <c r="L1696" i="8"/>
  <c r="L1697" i="8" l="1"/>
  <c r="M1697" i="8"/>
  <c r="E1698" i="8"/>
  <c r="D1698" i="8"/>
  <c r="A1699" i="8"/>
  <c r="F1698" i="8"/>
  <c r="F1699" i="8" l="1"/>
  <c r="D1699" i="8"/>
  <c r="E1699" i="8"/>
  <c r="A1700" i="8"/>
  <c r="M1698" i="8"/>
  <c r="L1698" i="8"/>
  <c r="D1700" i="8" l="1"/>
  <c r="A1701" i="8"/>
  <c r="F1700" i="8"/>
  <c r="E1700" i="8"/>
  <c r="L1699" i="8"/>
  <c r="M1699" i="8"/>
  <c r="L1700" i="8" l="1"/>
  <c r="M1700" i="8"/>
  <c r="A1702" i="8"/>
  <c r="E1701" i="8"/>
  <c r="F1701" i="8"/>
  <c r="D1701" i="8"/>
  <c r="L1701" i="8" l="1"/>
  <c r="M1701" i="8"/>
  <c r="E1702" i="8"/>
  <c r="A1703" i="8"/>
  <c r="F1702" i="8"/>
  <c r="D1702" i="8"/>
  <c r="D1703" i="8" l="1"/>
  <c r="F1703" i="8"/>
  <c r="E1703" i="8"/>
  <c r="A1704" i="8"/>
  <c r="M1702" i="8"/>
  <c r="L1702" i="8"/>
  <c r="D1704" i="8" l="1"/>
  <c r="A1705" i="8"/>
  <c r="F1704" i="8"/>
  <c r="E1704" i="8"/>
  <c r="M1703" i="8"/>
  <c r="L1703" i="8"/>
  <c r="M1704" i="8" l="1"/>
  <c r="L1704" i="8"/>
  <c r="F1705" i="8"/>
  <c r="A1706" i="8"/>
  <c r="E1705" i="8"/>
  <c r="D1705" i="8"/>
  <c r="L1705" i="8" l="1"/>
  <c r="M1705" i="8"/>
  <c r="E1706" i="8"/>
  <c r="A1707" i="8"/>
  <c r="F1706" i="8"/>
  <c r="D1706" i="8"/>
  <c r="D1707" i="8" l="1"/>
  <c r="E1707" i="8"/>
  <c r="F1707" i="8"/>
  <c r="A1708" i="8"/>
  <c r="M1706" i="8"/>
  <c r="L1706" i="8"/>
  <c r="D1708" i="8" l="1"/>
  <c r="A1709" i="8"/>
  <c r="F1708" i="8"/>
  <c r="E1708" i="8"/>
  <c r="M1707" i="8"/>
  <c r="L1707" i="8"/>
  <c r="M1708" i="8" l="1"/>
  <c r="L1708" i="8"/>
  <c r="E1709" i="8"/>
  <c r="F1709" i="8"/>
  <c r="D1709" i="8"/>
  <c r="A1710" i="8"/>
  <c r="A1711" i="8" l="1"/>
  <c r="F1710" i="8"/>
  <c r="D1710" i="8"/>
  <c r="E1710" i="8"/>
  <c r="M1709" i="8"/>
  <c r="L1709" i="8"/>
  <c r="M1710" i="8" l="1"/>
  <c r="L1710" i="8"/>
  <c r="D1711" i="8"/>
  <c r="F1711" i="8"/>
  <c r="E1711" i="8"/>
  <c r="A1712" i="8"/>
  <c r="E1712" i="8" l="1"/>
  <c r="D1712" i="8"/>
  <c r="F1712" i="8"/>
  <c r="A1713" i="8"/>
  <c r="M1711" i="8"/>
  <c r="L1711" i="8"/>
  <c r="F1713" i="8" l="1"/>
  <c r="A1714" i="8"/>
  <c r="E1713" i="8"/>
  <c r="D1713" i="8"/>
  <c r="L1712" i="8"/>
  <c r="M1712" i="8"/>
  <c r="M1713" i="8" l="1"/>
  <c r="L1713" i="8"/>
  <c r="F1714" i="8"/>
  <c r="E1714" i="8"/>
  <c r="D1714" i="8"/>
  <c r="A1715" i="8"/>
  <c r="D1715" i="8" l="1"/>
  <c r="E1715" i="8"/>
  <c r="F1715" i="8"/>
  <c r="A1716" i="8"/>
  <c r="M1714" i="8"/>
  <c r="L1714" i="8"/>
  <c r="F1716" i="8" l="1"/>
  <c r="A1717" i="8"/>
  <c r="D1716" i="8"/>
  <c r="E1716" i="8"/>
  <c r="L1715" i="8"/>
  <c r="M1715" i="8"/>
  <c r="M1716" i="8" l="1"/>
  <c r="L1716" i="8"/>
  <c r="E1717" i="8"/>
  <c r="A1718" i="8"/>
  <c r="D1717" i="8"/>
  <c r="F1717" i="8"/>
  <c r="D1718" i="8" l="1"/>
  <c r="A1719" i="8"/>
  <c r="E1718" i="8"/>
  <c r="F1718" i="8"/>
  <c r="L1717" i="8"/>
  <c r="M1717" i="8"/>
  <c r="M1718" i="8" l="1"/>
  <c r="L1718" i="8"/>
  <c r="F1719" i="8"/>
  <c r="A1720" i="8"/>
  <c r="D1719" i="8"/>
  <c r="E1719" i="8"/>
  <c r="M1719" i="8" l="1"/>
  <c r="L1719" i="8"/>
  <c r="F1720" i="8"/>
  <c r="A1721" i="8"/>
  <c r="D1720" i="8"/>
  <c r="E1720" i="8"/>
  <c r="M1720" i="8" l="1"/>
  <c r="L1720" i="8"/>
  <c r="E1721" i="8"/>
  <c r="A1722" i="8"/>
  <c r="F1721" i="8"/>
  <c r="D1721" i="8"/>
  <c r="E1722" i="8" l="1"/>
  <c r="D1722" i="8"/>
  <c r="A1723" i="8"/>
  <c r="F1722" i="8"/>
  <c r="L1721" i="8"/>
  <c r="M1721" i="8"/>
  <c r="F1723" i="8" l="1"/>
  <c r="A1724" i="8"/>
  <c r="E1723" i="8"/>
  <c r="D1723" i="8"/>
  <c r="M1722" i="8"/>
  <c r="L1722" i="8"/>
  <c r="L1723" i="8" l="1"/>
  <c r="M1723" i="8"/>
  <c r="E1724" i="8"/>
  <c r="D1724" i="8"/>
  <c r="F1724" i="8"/>
  <c r="A1725" i="8"/>
  <c r="D1725" i="8" l="1"/>
  <c r="A1726" i="8"/>
  <c r="F1725" i="8"/>
  <c r="E1725" i="8"/>
  <c r="M1724" i="8"/>
  <c r="L1724" i="8"/>
  <c r="M1725" i="8" l="1"/>
  <c r="L1725" i="8"/>
  <c r="E1726" i="8"/>
  <c r="A1727" i="8"/>
  <c r="D1726" i="8"/>
  <c r="F1726" i="8"/>
  <c r="A1728" i="8" l="1"/>
  <c r="D1727" i="8"/>
  <c r="E1727" i="8"/>
  <c r="F1727" i="8"/>
  <c r="M1726" i="8"/>
  <c r="L1726" i="8"/>
  <c r="M1727" i="8" l="1"/>
  <c r="L1727" i="8"/>
  <c r="E1728" i="8"/>
  <c r="A1729" i="8"/>
  <c r="D1728" i="8"/>
  <c r="F1728" i="8"/>
  <c r="E1729" i="8" l="1"/>
  <c r="D1729" i="8"/>
  <c r="F1729" i="8"/>
  <c r="A1730" i="8"/>
  <c r="M1728" i="8"/>
  <c r="L1728" i="8"/>
  <c r="F1730" i="8" l="1"/>
  <c r="D1730" i="8"/>
  <c r="A1731" i="8"/>
  <c r="E1730" i="8"/>
  <c r="L1729" i="8"/>
  <c r="M1729" i="8"/>
  <c r="M1730" i="8" l="1"/>
  <c r="L1730" i="8"/>
  <c r="D1731" i="8"/>
  <c r="E1731" i="8"/>
  <c r="F1731" i="8"/>
  <c r="A1732" i="8"/>
  <c r="M1731" i="8" l="1"/>
  <c r="L1731" i="8"/>
  <c r="E1732" i="8"/>
  <c r="A1733" i="8"/>
  <c r="F1732" i="8"/>
  <c r="D1732" i="8"/>
  <c r="F1733" i="8" l="1"/>
  <c r="A1734" i="8"/>
  <c r="D1733" i="8"/>
  <c r="E1733" i="8"/>
  <c r="M1732" i="8"/>
  <c r="L1732" i="8"/>
  <c r="M1733" i="8" l="1"/>
  <c r="L1733" i="8"/>
  <c r="E1734" i="8"/>
  <c r="A1735" i="8"/>
  <c r="F1734" i="8"/>
  <c r="D1734" i="8"/>
  <c r="E1735" i="8" l="1"/>
  <c r="A1736" i="8"/>
  <c r="D1735" i="8"/>
  <c r="F1735" i="8"/>
  <c r="M1734" i="8"/>
  <c r="L1734" i="8"/>
  <c r="D1736" i="8" l="1"/>
  <c r="A1737" i="8"/>
  <c r="E1736" i="8"/>
  <c r="F1736" i="8"/>
  <c r="M1735" i="8"/>
  <c r="L1735" i="8"/>
  <c r="M1736" i="8" l="1"/>
  <c r="L1736" i="8"/>
  <c r="F1737" i="8"/>
  <c r="D1737" i="8"/>
  <c r="E1737" i="8"/>
  <c r="A1738" i="8"/>
  <c r="F1738" i="8" l="1"/>
  <c r="D1738" i="8"/>
  <c r="A1739" i="8"/>
  <c r="E1738" i="8"/>
  <c r="L1737" i="8"/>
  <c r="M1737" i="8"/>
  <c r="M1738" i="8" l="1"/>
  <c r="L1738" i="8"/>
  <c r="D1739" i="8"/>
  <c r="E1739" i="8"/>
  <c r="F1739" i="8"/>
  <c r="A1740" i="8"/>
  <c r="E1740" i="8" l="1"/>
  <c r="F1740" i="8"/>
  <c r="D1740" i="8"/>
  <c r="A1741" i="8"/>
  <c r="M1739" i="8"/>
  <c r="L1739" i="8"/>
  <c r="A1742" i="8" l="1"/>
  <c r="D1741" i="8"/>
  <c r="E1741" i="8"/>
  <c r="F1741" i="8"/>
  <c r="M1740" i="8"/>
  <c r="L1740" i="8"/>
  <c r="L1741" i="8" l="1"/>
  <c r="M1741" i="8"/>
  <c r="F1742" i="8"/>
  <c r="A1743" i="8"/>
  <c r="D1742" i="8"/>
  <c r="E1742" i="8"/>
  <c r="E1743" i="8" l="1"/>
  <c r="A1744" i="8"/>
  <c r="D1743" i="8"/>
  <c r="F1743" i="8"/>
  <c r="M1742" i="8"/>
  <c r="L1742" i="8"/>
  <c r="F1744" i="8" l="1"/>
  <c r="A1745" i="8"/>
  <c r="D1744" i="8"/>
  <c r="E1744" i="8"/>
  <c r="M1743" i="8"/>
  <c r="L1743" i="8"/>
  <c r="M1744" i="8" l="1"/>
  <c r="L1744" i="8"/>
  <c r="A1746" i="8"/>
  <c r="E1745" i="8"/>
  <c r="F1745" i="8"/>
  <c r="D1745" i="8"/>
  <c r="L1745" i="8" l="1"/>
  <c r="M1745" i="8"/>
  <c r="A1747" i="8"/>
  <c r="D1746" i="8"/>
  <c r="E1746" i="8"/>
  <c r="F1746" i="8"/>
  <c r="D1747" i="8" l="1"/>
  <c r="F1747" i="8"/>
  <c r="E1747" i="8"/>
  <c r="A1748" i="8"/>
  <c r="L1746" i="8"/>
  <c r="M1746" i="8"/>
  <c r="F1748" i="8" l="1"/>
  <c r="A1749" i="8"/>
  <c r="D1748" i="8"/>
  <c r="E1748" i="8"/>
  <c r="M1747" i="8"/>
  <c r="L1747" i="8"/>
  <c r="M1748" i="8" l="1"/>
  <c r="L1748" i="8"/>
  <c r="D1749" i="8"/>
  <c r="A1750" i="8"/>
  <c r="F1749" i="8"/>
  <c r="E1749" i="8"/>
  <c r="L1749" i="8" l="1"/>
  <c r="M1749" i="8"/>
  <c r="F1750" i="8"/>
  <c r="A1751" i="8"/>
  <c r="D1750" i="8"/>
  <c r="E1750" i="8"/>
  <c r="E1751" i="8" l="1"/>
  <c r="A1752" i="8"/>
  <c r="F1751" i="8"/>
  <c r="D1751" i="8"/>
  <c r="M1750" i="8"/>
  <c r="L1750" i="8"/>
  <c r="F1752" i="8" l="1"/>
  <c r="D1752" i="8"/>
  <c r="A1753" i="8"/>
  <c r="E1752" i="8"/>
  <c r="M1751" i="8"/>
  <c r="L1751" i="8"/>
  <c r="M1752" i="8" l="1"/>
  <c r="L1752" i="8"/>
  <c r="D1753" i="8"/>
  <c r="E1753" i="8"/>
  <c r="F1753" i="8"/>
  <c r="A1754" i="8"/>
  <c r="F1754" i="8" l="1"/>
  <c r="A1755" i="8"/>
  <c r="D1754" i="8"/>
  <c r="E1754" i="8"/>
  <c r="L1753" i="8"/>
  <c r="M1753" i="8"/>
  <c r="M1754" i="8" l="1"/>
  <c r="L1754" i="8"/>
  <c r="E1755" i="8"/>
  <c r="A1756" i="8"/>
  <c r="D1755" i="8"/>
  <c r="F1755" i="8"/>
  <c r="F1756" i="8" l="1"/>
  <c r="D1756" i="8"/>
  <c r="E1756" i="8"/>
  <c r="A1757" i="8"/>
  <c r="M1755" i="8"/>
  <c r="L1755" i="8"/>
  <c r="D1757" i="8" l="1"/>
  <c r="F1757" i="8"/>
  <c r="A1758" i="8"/>
  <c r="E1757" i="8"/>
  <c r="M1756" i="8"/>
  <c r="L1756" i="8"/>
  <c r="L1757" i="8" l="1"/>
  <c r="M1757" i="8"/>
  <c r="F1758" i="8"/>
  <c r="D1758" i="8"/>
  <c r="E1758" i="8"/>
  <c r="A1759" i="8"/>
  <c r="E1759" i="8" l="1"/>
  <c r="A1760" i="8"/>
  <c r="D1759" i="8"/>
  <c r="F1759" i="8"/>
  <c r="L1758" i="8"/>
  <c r="M1758" i="8"/>
  <c r="F1760" i="8" l="1"/>
  <c r="A1761" i="8"/>
  <c r="E1760" i="8"/>
  <c r="D1760" i="8"/>
  <c r="M1759" i="8"/>
  <c r="L1759" i="8"/>
  <c r="M1760" i="8" l="1"/>
  <c r="L1760" i="8"/>
  <c r="D1761" i="8"/>
  <c r="A1762" i="8"/>
  <c r="E1761" i="8"/>
  <c r="F1761" i="8"/>
  <c r="L1761" i="8" l="1"/>
  <c r="M1761" i="8"/>
  <c r="F1762" i="8"/>
  <c r="D1762" i="8"/>
  <c r="E1762" i="8"/>
  <c r="A1763" i="8"/>
  <c r="E1763" i="8" l="1"/>
  <c r="A1764" i="8"/>
  <c r="D1763" i="8"/>
  <c r="F1763" i="8"/>
  <c r="L1762" i="8"/>
  <c r="M1762" i="8"/>
  <c r="F1764" i="8" l="1"/>
  <c r="A1765" i="8"/>
  <c r="E1764" i="8"/>
  <c r="D1764" i="8"/>
  <c r="M1763" i="8"/>
  <c r="L1763" i="8"/>
  <c r="M1764" i="8" l="1"/>
  <c r="L1764" i="8"/>
  <c r="D1765" i="8"/>
  <c r="E1765" i="8"/>
  <c r="F1765" i="8"/>
  <c r="A1766" i="8"/>
  <c r="F1766" i="8" l="1"/>
  <c r="D1766" i="8"/>
  <c r="A1767" i="8"/>
  <c r="E1766" i="8"/>
  <c r="L1765" i="8"/>
  <c r="M1765" i="8"/>
  <c r="L1766" i="8" l="1"/>
  <c r="M1766" i="8"/>
  <c r="D1767" i="8"/>
  <c r="F1767" i="8"/>
  <c r="E1767" i="8"/>
  <c r="A1768" i="8"/>
  <c r="F1768" i="8" l="1"/>
  <c r="A1769" i="8"/>
  <c r="D1768" i="8"/>
  <c r="E1768" i="8"/>
  <c r="M1767" i="8"/>
  <c r="L1767" i="8"/>
  <c r="M1768" i="8" l="1"/>
  <c r="L1768" i="8"/>
  <c r="E1769" i="8"/>
  <c r="F1769" i="8"/>
  <c r="D1769" i="8"/>
  <c r="A1770" i="8"/>
  <c r="D1770" i="8" l="1"/>
  <c r="F1770" i="8"/>
  <c r="E1770" i="8"/>
  <c r="A1771" i="8"/>
  <c r="L1769" i="8"/>
  <c r="M1769" i="8"/>
  <c r="E1771" i="8" l="1"/>
  <c r="A1772" i="8"/>
  <c r="D1771" i="8"/>
  <c r="F1771" i="8"/>
  <c r="M1770" i="8"/>
  <c r="L1770" i="8"/>
  <c r="F1772" i="8" l="1"/>
  <c r="A1773" i="8"/>
  <c r="D1772" i="8"/>
  <c r="E1772" i="8"/>
  <c r="M1771" i="8"/>
  <c r="L1771" i="8"/>
  <c r="L1772" i="8" l="1"/>
  <c r="M1772" i="8"/>
  <c r="E1773" i="8"/>
  <c r="F1773" i="8"/>
  <c r="A1774" i="8"/>
  <c r="D1773" i="8"/>
  <c r="M1773" i="8" l="1"/>
  <c r="L1773" i="8"/>
  <c r="F1774" i="8"/>
  <c r="D1774" i="8"/>
  <c r="E1774" i="8"/>
  <c r="A1775" i="8"/>
  <c r="L1774" i="8" l="1"/>
  <c r="M1774" i="8"/>
  <c r="D1775" i="8"/>
  <c r="F1775" i="8"/>
  <c r="E1775" i="8"/>
  <c r="A1776" i="8"/>
  <c r="M1775" i="8" l="1"/>
  <c r="L1775" i="8"/>
  <c r="F1776" i="8"/>
  <c r="A1777" i="8"/>
  <c r="D1776" i="8"/>
  <c r="E1776" i="8"/>
  <c r="M1776" i="8" l="1"/>
  <c r="L1776" i="8"/>
  <c r="E1777" i="8"/>
  <c r="D1777" i="8"/>
  <c r="F1777" i="8"/>
  <c r="A1778" i="8"/>
  <c r="D1778" i="8" l="1"/>
  <c r="E1778" i="8"/>
  <c r="F1778" i="8"/>
  <c r="A1779" i="8"/>
  <c r="M1777" i="8"/>
  <c r="L1777" i="8"/>
  <c r="D1779" i="8" l="1"/>
  <c r="F1779" i="8"/>
  <c r="E1779" i="8"/>
  <c r="A1780" i="8"/>
  <c r="L1778" i="8"/>
  <c r="M1778" i="8"/>
  <c r="F1780" i="8" l="1"/>
  <c r="D1780" i="8"/>
  <c r="A1781" i="8"/>
  <c r="E1780" i="8"/>
  <c r="M1779" i="8"/>
  <c r="L1779" i="8"/>
  <c r="M1780" i="8" l="1"/>
  <c r="L1780" i="8"/>
  <c r="D1781" i="8"/>
  <c r="E1781" i="8"/>
  <c r="A1782" i="8"/>
  <c r="F1781" i="8"/>
  <c r="L1781" i="8" l="1"/>
  <c r="M1781" i="8"/>
  <c r="F1782" i="8"/>
  <c r="A1783" i="8"/>
  <c r="D1782" i="8"/>
  <c r="E1782" i="8"/>
  <c r="M1782" i="8" l="1"/>
  <c r="L1782" i="8"/>
  <c r="E1783" i="8"/>
  <c r="A1784" i="8"/>
  <c r="D1783" i="8"/>
  <c r="F1783" i="8"/>
  <c r="F1784" i="8" l="1"/>
  <c r="A1785" i="8"/>
  <c r="E1784" i="8"/>
  <c r="D1784" i="8"/>
  <c r="M1783" i="8"/>
  <c r="L1783" i="8"/>
  <c r="M1784" i="8" l="1"/>
  <c r="L1784" i="8"/>
  <c r="D1785" i="8"/>
  <c r="A1786" i="8"/>
  <c r="E1785" i="8"/>
  <c r="F1785" i="8"/>
  <c r="F1786" i="8" l="1"/>
  <c r="A1787" i="8"/>
  <c r="E1786" i="8"/>
  <c r="D1786" i="8"/>
  <c r="M1785" i="8"/>
  <c r="L1785" i="8"/>
  <c r="M1786" i="8" l="1"/>
  <c r="L1786" i="8"/>
  <c r="E1787" i="8"/>
  <c r="A1788" i="8"/>
  <c r="D1787" i="8"/>
  <c r="F1787" i="8"/>
  <c r="F1788" i="8" l="1"/>
  <c r="A1789" i="8"/>
  <c r="D1788" i="8"/>
  <c r="E1788" i="8"/>
  <c r="L1787" i="8"/>
  <c r="M1787" i="8"/>
  <c r="M1788" i="8" l="1"/>
  <c r="L1788" i="8"/>
  <c r="D1789" i="8"/>
  <c r="A1790" i="8"/>
  <c r="E1789" i="8"/>
  <c r="F1789" i="8"/>
  <c r="L1789" i="8" l="1"/>
  <c r="M1789" i="8"/>
  <c r="F1790" i="8"/>
  <c r="D1790" i="8"/>
  <c r="E1790" i="8"/>
  <c r="A1791" i="8"/>
  <c r="E1791" i="8" l="1"/>
  <c r="A1792" i="8"/>
  <c r="F1791" i="8"/>
  <c r="D1791" i="8"/>
  <c r="M1790" i="8"/>
  <c r="L1790" i="8"/>
  <c r="F1792" i="8" l="1"/>
  <c r="A1793" i="8"/>
  <c r="D1792" i="8"/>
  <c r="E1792" i="8"/>
  <c r="M1791" i="8"/>
  <c r="L1791" i="8"/>
  <c r="M1792" i="8" l="1"/>
  <c r="L1792" i="8"/>
  <c r="D1793" i="8"/>
  <c r="A1794" i="8"/>
  <c r="F1793" i="8"/>
  <c r="E1793" i="8"/>
  <c r="L1793" i="8" l="1"/>
  <c r="M1793" i="8"/>
  <c r="F1794" i="8"/>
  <c r="D1794" i="8"/>
  <c r="A1795" i="8"/>
  <c r="E1794" i="8"/>
  <c r="M1794" i="8" l="1"/>
  <c r="L1794" i="8"/>
  <c r="E1795" i="8"/>
  <c r="D1795" i="8"/>
  <c r="A1796" i="8"/>
  <c r="F1795" i="8"/>
  <c r="F1796" i="8" l="1"/>
  <c r="A1797" i="8"/>
  <c r="D1796" i="8"/>
  <c r="E1796" i="8"/>
  <c r="M1795" i="8"/>
  <c r="L1795" i="8"/>
  <c r="M1796" i="8" l="1"/>
  <c r="L1796" i="8"/>
  <c r="E1797" i="8"/>
  <c r="F1797" i="8"/>
  <c r="D1797" i="8"/>
  <c r="A1798" i="8"/>
  <c r="F1798" i="8" l="1"/>
  <c r="A1799" i="8"/>
  <c r="D1798" i="8"/>
  <c r="E1798" i="8"/>
  <c r="M1797" i="8"/>
  <c r="L1797" i="8"/>
  <c r="M1798" i="8" l="1"/>
  <c r="L1798" i="8"/>
  <c r="E1799" i="8"/>
  <c r="A1800" i="8"/>
  <c r="D1799" i="8"/>
  <c r="F1799" i="8"/>
  <c r="F1800" i="8" l="1"/>
  <c r="E1800" i="8"/>
  <c r="A1801" i="8"/>
  <c r="D1800" i="8"/>
  <c r="L1799" i="8"/>
  <c r="M1799" i="8"/>
  <c r="D1801" i="8" l="1"/>
  <c r="A1802" i="8"/>
  <c r="F1801" i="8"/>
  <c r="E1801" i="8"/>
  <c r="M1800" i="8"/>
  <c r="L1800" i="8"/>
  <c r="L1801" i="8" l="1"/>
  <c r="M1801" i="8"/>
  <c r="F1802" i="8"/>
  <c r="D1802" i="8"/>
  <c r="A1803" i="8"/>
  <c r="E1802" i="8"/>
  <c r="E1803" i="8" l="1"/>
  <c r="A1804" i="8"/>
  <c r="D1803" i="8"/>
  <c r="F1803" i="8"/>
  <c r="M1802" i="8"/>
  <c r="L1802" i="8"/>
  <c r="F1804" i="8" l="1"/>
  <c r="A1805" i="8"/>
  <c r="D1804" i="8"/>
  <c r="E1804" i="8"/>
  <c r="M1803" i="8"/>
  <c r="L1803" i="8"/>
  <c r="M1804" i="8" l="1"/>
  <c r="L1804" i="8"/>
  <c r="D1805" i="8"/>
  <c r="A1806" i="8"/>
  <c r="F1805" i="8"/>
  <c r="E1805" i="8"/>
  <c r="L1805" i="8" l="1"/>
  <c r="M1805" i="8"/>
  <c r="F1806" i="8"/>
  <c r="A1807" i="8"/>
  <c r="D1806" i="8"/>
  <c r="E1806" i="8"/>
  <c r="M1806" i="8" l="1"/>
  <c r="L1806" i="8"/>
  <c r="E1807" i="8"/>
  <c r="A1808" i="8"/>
  <c r="D1807" i="8"/>
  <c r="F1807" i="8"/>
  <c r="D1808" i="8" l="1"/>
  <c r="E1808" i="8"/>
  <c r="F1808" i="8"/>
  <c r="A1809" i="8"/>
  <c r="M1807" i="8"/>
  <c r="L1807" i="8"/>
  <c r="D1809" i="8" l="1"/>
  <c r="A1810" i="8"/>
  <c r="E1809" i="8"/>
  <c r="F1809" i="8"/>
  <c r="M1808" i="8"/>
  <c r="L1808" i="8"/>
  <c r="M1809" i="8" l="1"/>
  <c r="L1809" i="8"/>
  <c r="A1811" i="8"/>
  <c r="D1810" i="8"/>
  <c r="E1810" i="8"/>
  <c r="F1810" i="8"/>
  <c r="M1810" i="8" l="1"/>
  <c r="L1810" i="8"/>
  <c r="E1811" i="8"/>
  <c r="A1812" i="8"/>
  <c r="F1811" i="8"/>
  <c r="D1811" i="8"/>
  <c r="D1812" i="8" l="1"/>
  <c r="E1812" i="8"/>
  <c r="F1812" i="8"/>
  <c r="A1813" i="8"/>
  <c r="L1811" i="8"/>
  <c r="M1811" i="8"/>
  <c r="D1813" i="8" l="1"/>
  <c r="E1813" i="8"/>
  <c r="F1813" i="8"/>
  <c r="A1814" i="8"/>
  <c r="M1812" i="8"/>
  <c r="L1812" i="8"/>
  <c r="F1814" i="8" l="1"/>
  <c r="A1815" i="8"/>
  <c r="E1814" i="8"/>
  <c r="D1814" i="8"/>
  <c r="L1813" i="8"/>
  <c r="M1813" i="8"/>
  <c r="M1814" i="8" l="1"/>
  <c r="L1814" i="8"/>
  <c r="E1815" i="8"/>
  <c r="A1816" i="8"/>
  <c r="F1815" i="8"/>
  <c r="D1815" i="8"/>
  <c r="F1816" i="8" l="1"/>
  <c r="A1817" i="8"/>
  <c r="D1816" i="8"/>
  <c r="E1816" i="8"/>
  <c r="M1815" i="8"/>
  <c r="L1815" i="8"/>
  <c r="M1816" i="8" l="1"/>
  <c r="L1816" i="8"/>
  <c r="D1817" i="8"/>
  <c r="A1818" i="8"/>
  <c r="F1817" i="8"/>
  <c r="E1817" i="8"/>
  <c r="L1817" i="8" l="1"/>
  <c r="M1817" i="8"/>
  <c r="F1818" i="8"/>
  <c r="A1819" i="8"/>
  <c r="E1818" i="8"/>
  <c r="D1818" i="8"/>
  <c r="M1818" i="8" l="1"/>
  <c r="L1818" i="8"/>
  <c r="E1819" i="8"/>
  <c r="F1819" i="8"/>
  <c r="A1820" i="8"/>
  <c r="D1819" i="8"/>
  <c r="F1820" i="8" l="1"/>
  <c r="A1821" i="8"/>
  <c r="D1820" i="8"/>
  <c r="E1820" i="8"/>
  <c r="M1819" i="8"/>
  <c r="L1819" i="8"/>
  <c r="M1820" i="8" l="1"/>
  <c r="L1820" i="8"/>
  <c r="D1821" i="8"/>
  <c r="A1822" i="8"/>
  <c r="F1821" i="8"/>
  <c r="E1821" i="8"/>
  <c r="M1821" i="8" l="1"/>
  <c r="L1821" i="8"/>
  <c r="F1822" i="8"/>
  <c r="A1823" i="8"/>
  <c r="D1822" i="8"/>
  <c r="E1822" i="8"/>
  <c r="L1822" i="8" l="1"/>
  <c r="M1822" i="8"/>
  <c r="E1823" i="8"/>
  <c r="A1824" i="8"/>
  <c r="D1823" i="8"/>
  <c r="F1823" i="8"/>
  <c r="F1824" i="8" l="1"/>
  <c r="E1824" i="8"/>
  <c r="A1825" i="8"/>
  <c r="D1824" i="8"/>
  <c r="M1823" i="8"/>
  <c r="L1823" i="8"/>
  <c r="E1825" i="8" l="1"/>
  <c r="F1825" i="8"/>
  <c r="D1825" i="8"/>
  <c r="A1826" i="8"/>
  <c r="M1824" i="8"/>
  <c r="L1824" i="8"/>
  <c r="D1826" i="8" l="1"/>
  <c r="E1826" i="8"/>
  <c r="F1826" i="8"/>
  <c r="A1827" i="8"/>
  <c r="M1825" i="8"/>
  <c r="L1825" i="8"/>
  <c r="E1827" i="8" l="1"/>
  <c r="D1827" i="8"/>
  <c r="F1827" i="8"/>
  <c r="A1828" i="8"/>
  <c r="M1826" i="8"/>
  <c r="L1826" i="8"/>
  <c r="F1828" i="8" l="1"/>
  <c r="A1829" i="8"/>
  <c r="D1828" i="8"/>
  <c r="E1828" i="8"/>
  <c r="M1827" i="8"/>
  <c r="L1827" i="8"/>
  <c r="M1828" i="8" l="1"/>
  <c r="L1828" i="8"/>
  <c r="D1829" i="8"/>
  <c r="E1829" i="8"/>
  <c r="F1829" i="8"/>
  <c r="A1830" i="8"/>
  <c r="M1829" i="8" l="1"/>
  <c r="L1829" i="8"/>
  <c r="F1830" i="8"/>
  <c r="A1831" i="8"/>
  <c r="E1830" i="8"/>
  <c r="D1830" i="8"/>
  <c r="M1830" i="8" l="1"/>
  <c r="L1830" i="8"/>
  <c r="E1831" i="8"/>
  <c r="A1832" i="8"/>
  <c r="F1831" i="8"/>
  <c r="D1831" i="8"/>
  <c r="F1832" i="8" l="1"/>
  <c r="E1832" i="8"/>
  <c r="A1833" i="8"/>
  <c r="D1832" i="8"/>
  <c r="M1831" i="8"/>
  <c r="L1831" i="8"/>
  <c r="D1833" i="8" l="1"/>
  <c r="A1834" i="8"/>
  <c r="F1833" i="8"/>
  <c r="E1833" i="8"/>
  <c r="M1832" i="8"/>
  <c r="L1832" i="8"/>
  <c r="L1833" i="8" l="1"/>
  <c r="M1833" i="8"/>
  <c r="F1834" i="8"/>
  <c r="E1834" i="8"/>
  <c r="A1835" i="8"/>
  <c r="D1834" i="8"/>
  <c r="E1835" i="8" l="1"/>
  <c r="A1836" i="8"/>
  <c r="D1835" i="8"/>
  <c r="F1835" i="8"/>
  <c r="M1834" i="8"/>
  <c r="L1834" i="8"/>
  <c r="F1836" i="8" l="1"/>
  <c r="A1837" i="8"/>
  <c r="E1836" i="8"/>
  <c r="D1836" i="8"/>
  <c r="M1835" i="8"/>
  <c r="L1835" i="8"/>
  <c r="M1836" i="8" l="1"/>
  <c r="L1836" i="8"/>
  <c r="E1837" i="8"/>
  <c r="F1837" i="8"/>
  <c r="D1837" i="8"/>
  <c r="A1838" i="8"/>
  <c r="F1838" i="8" l="1"/>
  <c r="A1839" i="8"/>
  <c r="D1838" i="8"/>
  <c r="E1838" i="8"/>
  <c r="L1837" i="8"/>
  <c r="M1837" i="8"/>
  <c r="M1838" i="8" l="1"/>
  <c r="L1838" i="8"/>
  <c r="A1840" i="8"/>
  <c r="D1839" i="8"/>
  <c r="E1839" i="8"/>
  <c r="F1839" i="8"/>
  <c r="L1839" i="8" l="1"/>
  <c r="M1839" i="8"/>
  <c r="F1840" i="8"/>
  <c r="A1841" i="8"/>
  <c r="E1840" i="8"/>
  <c r="D1840" i="8"/>
  <c r="M1840" i="8" l="1"/>
  <c r="L1840" i="8"/>
  <c r="D1841" i="8"/>
  <c r="A1842" i="8"/>
  <c r="E1841" i="8"/>
  <c r="F1841" i="8"/>
  <c r="L1841" i="8" l="1"/>
  <c r="M1841" i="8"/>
  <c r="F1842" i="8"/>
  <c r="A1843" i="8"/>
  <c r="D1842" i="8"/>
  <c r="E1842" i="8"/>
  <c r="L1842" i="8" l="1"/>
  <c r="M1842" i="8"/>
  <c r="E1843" i="8"/>
  <c r="A1844" i="8"/>
  <c r="F1843" i="8"/>
  <c r="D1843" i="8"/>
  <c r="F1844" i="8" l="1"/>
  <c r="A1845" i="8"/>
  <c r="D1844" i="8"/>
  <c r="E1844" i="8"/>
  <c r="M1843" i="8"/>
  <c r="L1843" i="8"/>
  <c r="M1844" i="8" l="1"/>
  <c r="L1844" i="8"/>
  <c r="D1845" i="8"/>
  <c r="A1846" i="8"/>
  <c r="F1845" i="8"/>
  <c r="E1845" i="8"/>
  <c r="L1845" i="8" l="1"/>
  <c r="M1845" i="8"/>
  <c r="F1846" i="8"/>
  <c r="A1847" i="8"/>
  <c r="D1846" i="8"/>
  <c r="E1846" i="8"/>
  <c r="E1847" i="8" l="1"/>
  <c r="A1848" i="8"/>
  <c r="F1847" i="8"/>
  <c r="D1847" i="8"/>
  <c r="M1846" i="8"/>
  <c r="L1846" i="8"/>
  <c r="F1848" i="8" l="1"/>
  <c r="A1849" i="8"/>
  <c r="D1848" i="8"/>
  <c r="E1848" i="8"/>
  <c r="M1847" i="8"/>
  <c r="L1847" i="8"/>
  <c r="M1848" i="8" l="1"/>
  <c r="L1848" i="8"/>
  <c r="D1849" i="8"/>
  <c r="E1849" i="8"/>
  <c r="F1849" i="8"/>
  <c r="A1850" i="8"/>
  <c r="F1850" i="8" l="1"/>
  <c r="E1850" i="8"/>
  <c r="A1851" i="8"/>
  <c r="D1850" i="8"/>
  <c r="L1849" i="8"/>
  <c r="M1849" i="8"/>
  <c r="E1851" i="8" l="1"/>
  <c r="A1852" i="8"/>
  <c r="D1851" i="8"/>
  <c r="F1851" i="8"/>
  <c r="M1850" i="8"/>
  <c r="L1850" i="8"/>
  <c r="D1852" i="8" l="1"/>
  <c r="E1852" i="8"/>
  <c r="F1852" i="8"/>
  <c r="A1853" i="8"/>
  <c r="M1851" i="8"/>
  <c r="L1851" i="8"/>
  <c r="E1853" i="8" l="1"/>
  <c r="F1853" i="8"/>
  <c r="A1854" i="8"/>
  <c r="D1853" i="8"/>
  <c r="L1852" i="8"/>
  <c r="M1852" i="8"/>
  <c r="A1855" i="8" l="1"/>
  <c r="D1854" i="8"/>
  <c r="E1854" i="8"/>
  <c r="F1854" i="8"/>
  <c r="M1853" i="8"/>
  <c r="L1853" i="8"/>
  <c r="M1854" i="8" l="1"/>
  <c r="L1854" i="8"/>
  <c r="E1855" i="8"/>
  <c r="A1856" i="8"/>
  <c r="D1855" i="8"/>
  <c r="F1855" i="8"/>
  <c r="D1856" i="8" l="1"/>
  <c r="E1856" i="8"/>
  <c r="F1856" i="8"/>
  <c r="A1857" i="8"/>
  <c r="M1855" i="8"/>
  <c r="L1855" i="8"/>
  <c r="E1857" i="8" l="1"/>
  <c r="F1857" i="8"/>
  <c r="D1857" i="8"/>
  <c r="A1858" i="8"/>
  <c r="M1856" i="8"/>
  <c r="L1856" i="8"/>
  <c r="F1858" i="8" l="1"/>
  <c r="D1858" i="8"/>
  <c r="E1858" i="8"/>
  <c r="A1859" i="8"/>
  <c r="L1857" i="8"/>
  <c r="M1857" i="8"/>
  <c r="E1859" i="8" l="1"/>
  <c r="A1860" i="8"/>
  <c r="F1859" i="8"/>
  <c r="D1859" i="8"/>
  <c r="L1858" i="8"/>
  <c r="M1858" i="8"/>
  <c r="D1860" i="8" l="1"/>
  <c r="E1860" i="8"/>
  <c r="F1860" i="8"/>
  <c r="A1861" i="8"/>
  <c r="M1859" i="8"/>
  <c r="L1859" i="8"/>
  <c r="E1861" i="8" l="1"/>
  <c r="D1861" i="8"/>
  <c r="A1862" i="8"/>
  <c r="F1861" i="8"/>
  <c r="M1860" i="8"/>
  <c r="L1860" i="8"/>
  <c r="D1862" i="8" l="1"/>
  <c r="E1862" i="8"/>
  <c r="F1862" i="8"/>
  <c r="A1863" i="8"/>
  <c r="M1861" i="8"/>
  <c r="L1861" i="8"/>
  <c r="D1863" i="8" l="1"/>
  <c r="F1863" i="8"/>
  <c r="E1863" i="8"/>
  <c r="A1864" i="8"/>
  <c r="M1862" i="8"/>
  <c r="L1862" i="8"/>
  <c r="D1864" i="8" l="1"/>
  <c r="A1865" i="8"/>
  <c r="E1864" i="8"/>
  <c r="F1864" i="8"/>
  <c r="M1863" i="8"/>
  <c r="L1863" i="8"/>
  <c r="M1864" i="8" l="1"/>
  <c r="L1864" i="8"/>
  <c r="E1865" i="8"/>
  <c r="F1865" i="8"/>
  <c r="D1865" i="8"/>
  <c r="A1866" i="8"/>
  <c r="A1867" i="8" l="1"/>
  <c r="D1866" i="8"/>
  <c r="E1866" i="8"/>
  <c r="F1866" i="8"/>
  <c r="L1865" i="8"/>
  <c r="M1865" i="8"/>
  <c r="L1866" i="8" l="1"/>
  <c r="M1866" i="8"/>
  <c r="A1868" i="8"/>
  <c r="D1867" i="8"/>
  <c r="F1867" i="8"/>
  <c r="E1867" i="8"/>
  <c r="M1867" i="8" l="1"/>
  <c r="L1867" i="8"/>
  <c r="D1868" i="8"/>
  <c r="E1868" i="8"/>
  <c r="F1868" i="8"/>
  <c r="A1869" i="8"/>
  <c r="E1869" i="8" l="1"/>
  <c r="D1869" i="8"/>
  <c r="F1869" i="8"/>
  <c r="A1870" i="8"/>
  <c r="L1868" i="8"/>
  <c r="M1868" i="8"/>
  <c r="D1870" i="8" l="1"/>
  <c r="E1870" i="8"/>
  <c r="F1870" i="8"/>
  <c r="A1871" i="8"/>
  <c r="L1869" i="8"/>
  <c r="M1869" i="8"/>
  <c r="E1871" i="8" l="1"/>
  <c r="F1871" i="8"/>
  <c r="A1872" i="8"/>
  <c r="D1871" i="8"/>
  <c r="M1870" i="8"/>
  <c r="L1870" i="8"/>
  <c r="F1872" i="8" l="1"/>
  <c r="D1872" i="8"/>
  <c r="A1873" i="8"/>
  <c r="E1872" i="8"/>
  <c r="M1871" i="8"/>
  <c r="L1871" i="8"/>
  <c r="M1872" i="8" l="1"/>
  <c r="L1872" i="8"/>
  <c r="D1873" i="8"/>
  <c r="A1874" i="8"/>
  <c r="E1873" i="8"/>
  <c r="F1873" i="8"/>
  <c r="M1873" i="8" l="1"/>
  <c r="L1873" i="8"/>
  <c r="F1874" i="8"/>
  <c r="A1875" i="8"/>
  <c r="D1874" i="8"/>
  <c r="E1874" i="8"/>
  <c r="M1874" i="8" l="1"/>
  <c r="L1874" i="8"/>
  <c r="E1875" i="8"/>
  <c r="D1875" i="8"/>
  <c r="F1875" i="8"/>
  <c r="A1876" i="8"/>
  <c r="F1876" i="8" l="1"/>
  <c r="A1877" i="8"/>
  <c r="D1876" i="8"/>
  <c r="E1876" i="8"/>
  <c r="M1875" i="8"/>
  <c r="L1875" i="8"/>
  <c r="M1876" i="8" l="1"/>
  <c r="L1876" i="8"/>
  <c r="D1877" i="8"/>
  <c r="F1877" i="8"/>
  <c r="A1878" i="8"/>
  <c r="E1877" i="8"/>
  <c r="F1878" i="8" l="1"/>
  <c r="A1879" i="8"/>
  <c r="D1878" i="8"/>
  <c r="E1878" i="8"/>
  <c r="M1877" i="8"/>
  <c r="L1877" i="8"/>
  <c r="L1878" i="8" l="1"/>
  <c r="M1878" i="8"/>
  <c r="D1879" i="8"/>
  <c r="F1879" i="8"/>
  <c r="E1879" i="8"/>
  <c r="A1880" i="8"/>
  <c r="F1880" i="8" l="1"/>
  <c r="A1881" i="8"/>
  <c r="D1880" i="8"/>
  <c r="E1880" i="8"/>
  <c r="L1879" i="8"/>
  <c r="M1879" i="8"/>
  <c r="L1880" i="8" l="1"/>
  <c r="M1880" i="8"/>
  <c r="D1881" i="8"/>
  <c r="A1882" i="8"/>
  <c r="E1881" i="8"/>
  <c r="F1881" i="8"/>
  <c r="F1882" i="8" l="1"/>
  <c r="E1882" i="8"/>
  <c r="A1883" i="8"/>
  <c r="D1882" i="8"/>
  <c r="L1881" i="8"/>
  <c r="M1881" i="8"/>
  <c r="D1883" i="8" l="1"/>
  <c r="F1883" i="8"/>
  <c r="E1883" i="8"/>
  <c r="A1884" i="8"/>
  <c r="L1882" i="8"/>
  <c r="M1882" i="8"/>
  <c r="F1884" i="8" l="1"/>
  <c r="E1884" i="8"/>
  <c r="A1885" i="8"/>
  <c r="D1884" i="8"/>
  <c r="M1883" i="8"/>
  <c r="L1883" i="8"/>
  <c r="D1885" i="8" l="1"/>
  <c r="A1886" i="8"/>
  <c r="E1885" i="8"/>
  <c r="F1885" i="8"/>
  <c r="M1884" i="8"/>
  <c r="L1884" i="8"/>
  <c r="L1885" i="8" l="1"/>
  <c r="M1885" i="8"/>
  <c r="F1886" i="8"/>
  <c r="A1887" i="8"/>
  <c r="D1886" i="8"/>
  <c r="E1886" i="8"/>
  <c r="M1886" i="8" l="1"/>
  <c r="L1886" i="8"/>
  <c r="E1887" i="8"/>
  <c r="A1888" i="8"/>
  <c r="F1887" i="8"/>
  <c r="D1887" i="8"/>
  <c r="A1889" i="8" l="1"/>
  <c r="D1888" i="8"/>
  <c r="E1888" i="8"/>
  <c r="F1888" i="8"/>
  <c r="M1887" i="8"/>
  <c r="L1887" i="8"/>
  <c r="L1888" i="8" l="1"/>
  <c r="M1888" i="8"/>
  <c r="E1889" i="8"/>
  <c r="F1889" i="8"/>
  <c r="D1889" i="8"/>
  <c r="A1890" i="8"/>
  <c r="M1889" i="8" l="1"/>
  <c r="L1889" i="8"/>
  <c r="E1890" i="8"/>
  <c r="F1890" i="8"/>
  <c r="A1891" i="8"/>
  <c r="D1890" i="8"/>
  <c r="E1891" i="8" l="1"/>
  <c r="A1892" i="8"/>
  <c r="D1891" i="8"/>
  <c r="F1891" i="8"/>
  <c r="M1890" i="8"/>
  <c r="L1890" i="8"/>
  <c r="F1892" i="8" l="1"/>
  <c r="A1893" i="8"/>
  <c r="D1892" i="8"/>
  <c r="E1892" i="8"/>
  <c r="M1891" i="8"/>
  <c r="L1891" i="8"/>
  <c r="M1892" i="8" l="1"/>
  <c r="L1892" i="8"/>
  <c r="D1893" i="8"/>
  <c r="A1894" i="8"/>
  <c r="E1893" i="8"/>
  <c r="F1893" i="8"/>
  <c r="L1893" i="8" l="1"/>
  <c r="M1893" i="8"/>
  <c r="F1894" i="8"/>
  <c r="D1894" i="8"/>
  <c r="E1894" i="8"/>
  <c r="A1895" i="8"/>
  <c r="F1895" i="8" l="1"/>
  <c r="A1896" i="8"/>
  <c r="D1895" i="8"/>
  <c r="E1895" i="8"/>
  <c r="M1894" i="8"/>
  <c r="L1894" i="8"/>
  <c r="L1895" i="8" l="1"/>
  <c r="M1895" i="8"/>
  <c r="F1896" i="8"/>
  <c r="A1897" i="8"/>
  <c r="D1896" i="8"/>
  <c r="E1896" i="8"/>
  <c r="M1896" i="8" l="1"/>
  <c r="L1896" i="8"/>
  <c r="D1897" i="8"/>
  <c r="F1897" i="8"/>
  <c r="A1898" i="8"/>
  <c r="E1897" i="8"/>
  <c r="L1897" i="8" l="1"/>
  <c r="M1897" i="8"/>
  <c r="F1898" i="8"/>
  <c r="E1898" i="8"/>
  <c r="A1899" i="8"/>
  <c r="D1898" i="8"/>
  <c r="M1898" i="8" l="1"/>
  <c r="L1898" i="8"/>
  <c r="D1899" i="8"/>
  <c r="F1899" i="8"/>
  <c r="E1899" i="8"/>
  <c r="A1900" i="8"/>
  <c r="D1900" i="8" l="1"/>
  <c r="E1900" i="8"/>
  <c r="F1900" i="8"/>
  <c r="A1901" i="8"/>
  <c r="L1899" i="8"/>
  <c r="M1899" i="8"/>
  <c r="D1901" i="8" l="1"/>
  <c r="A1902" i="8"/>
  <c r="E1901" i="8"/>
  <c r="F1901" i="8"/>
  <c r="M1900" i="8"/>
  <c r="L1900" i="8"/>
  <c r="L1901" i="8" l="1"/>
  <c r="M1901" i="8"/>
  <c r="A1903" i="8"/>
  <c r="D1902" i="8"/>
  <c r="E1902" i="8"/>
  <c r="F1902" i="8"/>
  <c r="L1902" i="8" l="1"/>
  <c r="M1902" i="8"/>
  <c r="D1903" i="8"/>
  <c r="E1903" i="8"/>
  <c r="F1903" i="8"/>
  <c r="A1904" i="8"/>
  <c r="M1903" i="8" l="1"/>
  <c r="L1903" i="8"/>
  <c r="D1904" i="8"/>
  <c r="E1904" i="8"/>
  <c r="F1904" i="8"/>
  <c r="A1905" i="8"/>
  <c r="D1905" i="8" l="1"/>
  <c r="A1906" i="8"/>
  <c r="F1905" i="8"/>
  <c r="E1905" i="8"/>
  <c r="M1904" i="8"/>
  <c r="L1904" i="8"/>
  <c r="M1905" i="8" l="1"/>
  <c r="L1905" i="8"/>
  <c r="F1906" i="8"/>
  <c r="A1907" i="8"/>
  <c r="E1906" i="8"/>
  <c r="D1906" i="8"/>
  <c r="M1906" i="8" l="1"/>
  <c r="L1906" i="8"/>
  <c r="E1907" i="8"/>
  <c r="A1908" i="8"/>
  <c r="D1907" i="8"/>
  <c r="F1907" i="8"/>
  <c r="D1908" i="8" l="1"/>
  <c r="E1908" i="8"/>
  <c r="F1908" i="8"/>
  <c r="A1909" i="8"/>
  <c r="M1907" i="8"/>
  <c r="L1907" i="8"/>
  <c r="D1909" i="8" l="1"/>
  <c r="A1910" i="8"/>
  <c r="E1909" i="8"/>
  <c r="F1909" i="8"/>
  <c r="M1908" i="8"/>
  <c r="L1908" i="8"/>
  <c r="L1909" i="8" l="1"/>
  <c r="M1909" i="8"/>
  <c r="F1910" i="8"/>
  <c r="D1910" i="8"/>
  <c r="E1910" i="8"/>
  <c r="A1911" i="8"/>
  <c r="D1911" i="8" l="1"/>
  <c r="F1911" i="8"/>
  <c r="E1911" i="8"/>
  <c r="A1912" i="8"/>
  <c r="L1910" i="8"/>
  <c r="M1910" i="8"/>
  <c r="F1912" i="8" l="1"/>
  <c r="A1913" i="8"/>
  <c r="E1912" i="8"/>
  <c r="D1912" i="8"/>
  <c r="M1911" i="8"/>
  <c r="L1911" i="8"/>
  <c r="L1912" i="8" l="1"/>
  <c r="M1912" i="8"/>
  <c r="E1913" i="8"/>
  <c r="F1913" i="8"/>
  <c r="D1913" i="8"/>
  <c r="A1914" i="8"/>
  <c r="D1914" i="8" l="1"/>
  <c r="F1914" i="8"/>
  <c r="E1914" i="8"/>
  <c r="A1915" i="8"/>
  <c r="M1913" i="8"/>
  <c r="L1913" i="8"/>
  <c r="D1915" i="8" l="1"/>
  <c r="F1915" i="8"/>
  <c r="E1915" i="8"/>
  <c r="A1916" i="8"/>
  <c r="M1914" i="8"/>
  <c r="L1914" i="8"/>
  <c r="D1916" i="8" l="1"/>
  <c r="E1916" i="8"/>
  <c r="F1916" i="8"/>
  <c r="A1917" i="8"/>
  <c r="L1915" i="8"/>
  <c r="M1915" i="8"/>
  <c r="D1917" i="8" l="1"/>
  <c r="A1918" i="8"/>
  <c r="E1917" i="8"/>
  <c r="F1917" i="8"/>
  <c r="M1916" i="8"/>
  <c r="L1916" i="8"/>
  <c r="L1917" i="8" l="1"/>
  <c r="M1917" i="8"/>
  <c r="D1918" i="8"/>
  <c r="F1918" i="8"/>
  <c r="E1918" i="8"/>
  <c r="A1919" i="8"/>
  <c r="M1918" i="8" l="1"/>
  <c r="L1918" i="8"/>
  <c r="E1919" i="8"/>
  <c r="A1920" i="8"/>
  <c r="F1919" i="8"/>
  <c r="D1919" i="8"/>
  <c r="D1920" i="8" l="1"/>
  <c r="E1920" i="8"/>
  <c r="F1920" i="8"/>
  <c r="A1921" i="8"/>
  <c r="M1919" i="8"/>
  <c r="L1919" i="8"/>
  <c r="D1921" i="8" l="1"/>
  <c r="F1921" i="8"/>
  <c r="A1922" i="8"/>
  <c r="E1921" i="8"/>
  <c r="M1920" i="8"/>
  <c r="L1920" i="8"/>
  <c r="L1921" i="8" l="1"/>
  <c r="M1921" i="8"/>
  <c r="E1922" i="8"/>
  <c r="A1923" i="8"/>
  <c r="F1922" i="8"/>
  <c r="D1922" i="8"/>
  <c r="E1923" i="8" l="1"/>
  <c r="A1924" i="8"/>
  <c r="D1923" i="8"/>
  <c r="F1923" i="8"/>
  <c r="M1922" i="8"/>
  <c r="L1922" i="8"/>
  <c r="F1924" i="8" l="1"/>
  <c r="A1925" i="8"/>
  <c r="D1924" i="8"/>
  <c r="E1924" i="8"/>
  <c r="M1923" i="8"/>
  <c r="L1923" i="8"/>
  <c r="M1924" i="8" l="1"/>
  <c r="L1924" i="8"/>
  <c r="D1925" i="8"/>
  <c r="E1925" i="8"/>
  <c r="A1926" i="8"/>
  <c r="F1925" i="8"/>
  <c r="M1925" i="8" l="1"/>
  <c r="L1925" i="8"/>
  <c r="E1926" i="8"/>
  <c r="D1926" i="8"/>
  <c r="F1926" i="8"/>
  <c r="A1927" i="8"/>
  <c r="D1927" i="8" l="1"/>
  <c r="E1927" i="8"/>
  <c r="F1927" i="8"/>
  <c r="A1928" i="8"/>
  <c r="L1926" i="8"/>
  <c r="M1926" i="8"/>
  <c r="F1928" i="8" l="1"/>
  <c r="A1929" i="8"/>
  <c r="D1928" i="8"/>
  <c r="E1928" i="8"/>
  <c r="M1927" i="8"/>
  <c r="L1927" i="8"/>
  <c r="L1928" i="8" l="1"/>
  <c r="M1928" i="8"/>
  <c r="E1929" i="8"/>
  <c r="F1929" i="8"/>
  <c r="D1929" i="8"/>
  <c r="A1930" i="8"/>
  <c r="D1930" i="8" l="1"/>
  <c r="F1930" i="8"/>
  <c r="E1930" i="8"/>
  <c r="A1931" i="8"/>
  <c r="L1929" i="8"/>
  <c r="M1929" i="8"/>
  <c r="D1931" i="8" l="1"/>
  <c r="F1931" i="8"/>
  <c r="E1931" i="8"/>
  <c r="A1932" i="8"/>
  <c r="M1930" i="8"/>
  <c r="L1930" i="8"/>
  <c r="E1932" i="8" l="1"/>
  <c r="D1932" i="8"/>
  <c r="F1932" i="8"/>
  <c r="A1933" i="8"/>
  <c r="M1931" i="8"/>
  <c r="L1931" i="8"/>
  <c r="D1933" i="8" l="1"/>
  <c r="A1934" i="8"/>
  <c r="E1933" i="8"/>
  <c r="F1933" i="8"/>
  <c r="M1932" i="8"/>
  <c r="L1932" i="8"/>
  <c r="L1933" i="8" l="1"/>
  <c r="M1933" i="8"/>
  <c r="E1934" i="8"/>
  <c r="F1934" i="8"/>
  <c r="A1935" i="8"/>
  <c r="D1934" i="8"/>
  <c r="L1934" i="8" l="1"/>
  <c r="M1934" i="8"/>
  <c r="E1935" i="8"/>
  <c r="A1936" i="8"/>
  <c r="D1935" i="8"/>
  <c r="F1935" i="8"/>
  <c r="F1936" i="8" l="1"/>
  <c r="E1936" i="8"/>
  <c r="A1937" i="8"/>
  <c r="D1936" i="8"/>
  <c r="M1935" i="8"/>
  <c r="L1935" i="8"/>
  <c r="E1937" i="8" l="1"/>
  <c r="F1937" i="8"/>
  <c r="D1937" i="8"/>
  <c r="A1938" i="8"/>
  <c r="L1936" i="8"/>
  <c r="M1936" i="8"/>
  <c r="D1938" i="8" l="1"/>
  <c r="F1938" i="8"/>
  <c r="E1938" i="8"/>
  <c r="A1939" i="8"/>
  <c r="M1937" i="8"/>
  <c r="L1937" i="8"/>
  <c r="D1939" i="8" l="1"/>
  <c r="F1939" i="8"/>
  <c r="E1939" i="8"/>
  <c r="A1940" i="8"/>
  <c r="L1938" i="8"/>
  <c r="M1938" i="8"/>
  <c r="F1940" i="8" l="1"/>
  <c r="A1941" i="8"/>
  <c r="D1940" i="8"/>
  <c r="E1940" i="8"/>
  <c r="M1939" i="8"/>
  <c r="L1939" i="8"/>
  <c r="M1940" i="8" l="1"/>
  <c r="L1940" i="8"/>
  <c r="D1941" i="8"/>
  <c r="A1942" i="8"/>
  <c r="F1941" i="8"/>
  <c r="E1941" i="8"/>
  <c r="L1941" i="8" l="1"/>
  <c r="M1941" i="8"/>
  <c r="E1942" i="8"/>
  <c r="A1943" i="8"/>
  <c r="F1942" i="8"/>
  <c r="D1942" i="8"/>
  <c r="D1943" i="8" l="1"/>
  <c r="E1943" i="8"/>
  <c r="A1944" i="8"/>
  <c r="F1943" i="8"/>
  <c r="M1942" i="8"/>
  <c r="L1942" i="8"/>
  <c r="D1944" i="8" l="1"/>
  <c r="E1944" i="8"/>
  <c r="F1944" i="8"/>
  <c r="A1945" i="8"/>
  <c r="L1943" i="8"/>
  <c r="M1943" i="8"/>
  <c r="D1945" i="8" l="1"/>
  <c r="A1946" i="8"/>
  <c r="F1945" i="8"/>
  <c r="E1945" i="8"/>
  <c r="M1944" i="8"/>
  <c r="L1944" i="8"/>
  <c r="L1945" i="8" l="1"/>
  <c r="M1945" i="8"/>
  <c r="E1946" i="8"/>
  <c r="A1947" i="8"/>
  <c r="F1946" i="8"/>
  <c r="D1946" i="8"/>
  <c r="E1947" i="8" l="1"/>
  <c r="D1947" i="8"/>
  <c r="F1947" i="8"/>
  <c r="A1948" i="8"/>
  <c r="M1946" i="8"/>
  <c r="L1946" i="8"/>
  <c r="F1948" i="8" l="1"/>
  <c r="A1949" i="8"/>
  <c r="D1948" i="8"/>
  <c r="E1948" i="8"/>
  <c r="M1947" i="8"/>
  <c r="L1947" i="8"/>
  <c r="M1948" i="8" l="1"/>
  <c r="L1948" i="8"/>
  <c r="D1949" i="8"/>
  <c r="A1950" i="8"/>
  <c r="F1949" i="8"/>
  <c r="E1949" i="8"/>
  <c r="E1950" i="8" l="1"/>
  <c r="F1950" i="8"/>
  <c r="A1951" i="8"/>
  <c r="D1950" i="8"/>
  <c r="M1949" i="8"/>
  <c r="L1949" i="8"/>
  <c r="F1951" i="8" l="1"/>
  <c r="D1951" i="8"/>
  <c r="E1951" i="8"/>
  <c r="A1952" i="8"/>
  <c r="M1950" i="8"/>
  <c r="L1950" i="8"/>
  <c r="F1952" i="8" l="1"/>
  <c r="A1953" i="8"/>
  <c r="E1952" i="8"/>
  <c r="D1952" i="8"/>
  <c r="M1951" i="8"/>
  <c r="L1951" i="8"/>
  <c r="M1952" i="8" l="1"/>
  <c r="L1952" i="8"/>
  <c r="D1953" i="8"/>
  <c r="A1954" i="8"/>
  <c r="E1953" i="8"/>
  <c r="F1953" i="8"/>
  <c r="L1953" i="8" l="1"/>
  <c r="M1953" i="8"/>
  <c r="A1955" i="8"/>
  <c r="D1954" i="8"/>
  <c r="F1954" i="8"/>
  <c r="E1954" i="8"/>
  <c r="L1954" i="8" l="1"/>
  <c r="M1954" i="8"/>
  <c r="D1955" i="8"/>
  <c r="E1955" i="8"/>
  <c r="F1955" i="8"/>
  <c r="A1956" i="8"/>
  <c r="D1956" i="8" l="1"/>
  <c r="A1957" i="8"/>
  <c r="F1956" i="8"/>
  <c r="E1956" i="8"/>
  <c r="M1955" i="8"/>
  <c r="L1955" i="8"/>
  <c r="M1956" i="8" l="1"/>
  <c r="L1956" i="8"/>
  <c r="D1957" i="8"/>
  <c r="E1957" i="8"/>
  <c r="F1957" i="8"/>
  <c r="A1958" i="8"/>
  <c r="E1958" i="8" l="1"/>
  <c r="A1959" i="8"/>
  <c r="F1958" i="8"/>
  <c r="D1958" i="8"/>
  <c r="L1957" i="8"/>
  <c r="M1957" i="8"/>
  <c r="F1959" i="8" l="1"/>
  <c r="A1960" i="8"/>
  <c r="D1959" i="8"/>
  <c r="E1959" i="8"/>
  <c r="M1958" i="8"/>
  <c r="L1958" i="8"/>
  <c r="M1959" i="8" l="1"/>
  <c r="L1959" i="8"/>
  <c r="D1960" i="8"/>
  <c r="A1961" i="8"/>
  <c r="E1960" i="8"/>
  <c r="F1960" i="8"/>
  <c r="M1960" i="8" l="1"/>
  <c r="L1960" i="8"/>
  <c r="D1961" i="8"/>
  <c r="A1962" i="8"/>
  <c r="E1961" i="8"/>
  <c r="F1961" i="8"/>
  <c r="L1961" i="8" l="1"/>
  <c r="M1961" i="8"/>
  <c r="E1962" i="8"/>
  <c r="A1963" i="8"/>
  <c r="D1962" i="8"/>
  <c r="F1962" i="8"/>
  <c r="F1963" i="8" l="1"/>
  <c r="A1964" i="8"/>
  <c r="E1963" i="8"/>
  <c r="D1963" i="8"/>
  <c r="M1962" i="8"/>
  <c r="L1962" i="8"/>
  <c r="L1963" i="8" l="1"/>
  <c r="M1963" i="8"/>
  <c r="D1964" i="8"/>
  <c r="E1964" i="8"/>
  <c r="F1964" i="8"/>
  <c r="A1965" i="8"/>
  <c r="D1965" i="8" l="1"/>
  <c r="A1966" i="8"/>
  <c r="F1965" i="8"/>
  <c r="E1965" i="8"/>
  <c r="M1964" i="8"/>
  <c r="L1964" i="8"/>
  <c r="L1965" i="8" l="1"/>
  <c r="M1965" i="8"/>
  <c r="E1966" i="8"/>
  <c r="D1966" i="8"/>
  <c r="F1966" i="8"/>
  <c r="A1967" i="8"/>
  <c r="F1967" i="8" l="1"/>
  <c r="A1968" i="8"/>
  <c r="E1967" i="8"/>
  <c r="D1967" i="8"/>
  <c r="M1966" i="8"/>
  <c r="L1966" i="8"/>
  <c r="L1967" i="8" l="1"/>
  <c r="M1967" i="8"/>
  <c r="D1968" i="8"/>
  <c r="F1968" i="8"/>
  <c r="E1968" i="8"/>
  <c r="A1969" i="8"/>
  <c r="E1969" i="8" l="1"/>
  <c r="F1969" i="8"/>
  <c r="D1969" i="8"/>
  <c r="A1970" i="8"/>
  <c r="L1968" i="8"/>
  <c r="M1968" i="8"/>
  <c r="E1970" i="8" l="1"/>
  <c r="F1970" i="8"/>
  <c r="D1970" i="8"/>
  <c r="A1971" i="8"/>
  <c r="M1969" i="8"/>
  <c r="L1969" i="8"/>
  <c r="D1971" i="8" l="1"/>
  <c r="F1971" i="8"/>
  <c r="E1971" i="8"/>
  <c r="A1972" i="8"/>
  <c r="L1970" i="8"/>
  <c r="M1970" i="8"/>
  <c r="F1972" i="8" l="1"/>
  <c r="A1973" i="8"/>
  <c r="D1972" i="8"/>
  <c r="E1972" i="8"/>
  <c r="M1971" i="8"/>
  <c r="L1971" i="8"/>
  <c r="M1972" i="8" l="1"/>
  <c r="L1972" i="8"/>
  <c r="F1973" i="8"/>
  <c r="A1974" i="8"/>
  <c r="E1973" i="8"/>
  <c r="D1973" i="8"/>
  <c r="L1973" i="8" l="1"/>
  <c r="M1973" i="8"/>
  <c r="D1974" i="8"/>
  <c r="E1974" i="8"/>
  <c r="F1974" i="8"/>
  <c r="A1975" i="8"/>
  <c r="D1975" i="8" l="1"/>
  <c r="F1975" i="8"/>
  <c r="E1975" i="8"/>
  <c r="A1976" i="8"/>
  <c r="L1974" i="8"/>
  <c r="M1974" i="8"/>
  <c r="E1976" i="8" l="1"/>
  <c r="A1977" i="8"/>
  <c r="D1976" i="8"/>
  <c r="F1976" i="8"/>
  <c r="L1975" i="8"/>
  <c r="M1975" i="8"/>
  <c r="F1977" i="8" l="1"/>
  <c r="A1978" i="8"/>
  <c r="E1977" i="8"/>
  <c r="D1977" i="8"/>
  <c r="M1976" i="8"/>
  <c r="L1976" i="8"/>
  <c r="M1977" i="8" l="1"/>
  <c r="L1977" i="8"/>
  <c r="E1978" i="8"/>
  <c r="A1979" i="8"/>
  <c r="D1978" i="8"/>
  <c r="F1978" i="8"/>
  <c r="E1979" i="8" l="1"/>
  <c r="A1980" i="8"/>
  <c r="D1979" i="8"/>
  <c r="F1979" i="8"/>
  <c r="L1978" i="8"/>
  <c r="M1978" i="8"/>
  <c r="E1980" i="8" l="1"/>
  <c r="F1980" i="8"/>
  <c r="D1980" i="8"/>
  <c r="A1981" i="8"/>
  <c r="L1979" i="8"/>
  <c r="M1979" i="8"/>
  <c r="A1982" i="8" l="1"/>
  <c r="E1981" i="8"/>
  <c r="D1981" i="8"/>
  <c r="F1981" i="8"/>
  <c r="M1980" i="8"/>
  <c r="L1980" i="8"/>
  <c r="L1981" i="8" l="1"/>
  <c r="M1981" i="8"/>
  <c r="E1982" i="8"/>
  <c r="D1982" i="8"/>
  <c r="A1983" i="8"/>
  <c r="F1982" i="8"/>
  <c r="F1983" i="8" l="1"/>
  <c r="A1984" i="8"/>
  <c r="D1983" i="8"/>
  <c r="E1983" i="8"/>
  <c r="M1982" i="8"/>
  <c r="L1982" i="8"/>
  <c r="M1983" i="8" l="1"/>
  <c r="L1983" i="8"/>
  <c r="F1984" i="8"/>
  <c r="E1984" i="8"/>
  <c r="A1985" i="8"/>
  <c r="D1984" i="8"/>
  <c r="F1985" i="8" l="1"/>
  <c r="A1986" i="8"/>
  <c r="D1985" i="8"/>
  <c r="E1985" i="8"/>
  <c r="M1984" i="8"/>
  <c r="L1984" i="8"/>
  <c r="L1985" i="8" l="1"/>
  <c r="M1985" i="8"/>
  <c r="E1986" i="8"/>
  <c r="D1986" i="8"/>
  <c r="A1987" i="8"/>
  <c r="F1986" i="8"/>
  <c r="D1987" i="8" l="1"/>
  <c r="E1987" i="8"/>
  <c r="F1987" i="8"/>
  <c r="A1988" i="8"/>
  <c r="M1986" i="8"/>
  <c r="L1986" i="8"/>
  <c r="F1988" i="8" l="1"/>
  <c r="D1988" i="8"/>
  <c r="A1989" i="8"/>
  <c r="E1988" i="8"/>
  <c r="M1987" i="8"/>
  <c r="L1987" i="8"/>
  <c r="M1988" i="8" l="1"/>
  <c r="L1988" i="8"/>
  <c r="F1989" i="8"/>
  <c r="A1990" i="8"/>
  <c r="D1989" i="8"/>
  <c r="E1989" i="8"/>
  <c r="L1989" i="8" l="1"/>
  <c r="M1989" i="8"/>
  <c r="A1991" i="8"/>
  <c r="F1990" i="8"/>
  <c r="E1990" i="8"/>
  <c r="D1990" i="8"/>
  <c r="L1990" i="8" l="1"/>
  <c r="M1990" i="8"/>
  <c r="D1991" i="8"/>
  <c r="F1991" i="8"/>
  <c r="E1991" i="8"/>
  <c r="A1992" i="8"/>
  <c r="E1992" i="8" l="1"/>
  <c r="A1993" i="8"/>
  <c r="F1992" i="8"/>
  <c r="D1992" i="8"/>
  <c r="M1991" i="8"/>
  <c r="L1991" i="8"/>
  <c r="F1993" i="8" l="1"/>
  <c r="E1993" i="8"/>
  <c r="A1994" i="8"/>
  <c r="D1993" i="8"/>
  <c r="M1992" i="8"/>
  <c r="L1992" i="8"/>
  <c r="E1994" i="8" l="1"/>
  <c r="A1995" i="8"/>
  <c r="F1994" i="8"/>
  <c r="D1994" i="8"/>
  <c r="M1993" i="8"/>
  <c r="L1993" i="8"/>
  <c r="D1995" i="8" l="1"/>
  <c r="E1995" i="8"/>
  <c r="F1995" i="8"/>
  <c r="A1996" i="8"/>
  <c r="L1994" i="8"/>
  <c r="M1994" i="8"/>
  <c r="D1996" i="8" l="1"/>
  <c r="A1997" i="8"/>
  <c r="E1996" i="8"/>
  <c r="F1996" i="8"/>
  <c r="M1995" i="8"/>
  <c r="L1995" i="8"/>
  <c r="M1996" i="8" l="1"/>
  <c r="L1996" i="8"/>
  <c r="D1997" i="8"/>
  <c r="F1997" i="8"/>
  <c r="A1998" i="8"/>
  <c r="E1997" i="8"/>
  <c r="L1997" i="8" l="1"/>
  <c r="M1997" i="8"/>
  <c r="E1998" i="8"/>
  <c r="F1998" i="8"/>
  <c r="D1998" i="8"/>
  <c r="A1999" i="8"/>
  <c r="A2000" i="8" l="1"/>
  <c r="D1999" i="8"/>
  <c r="E1999" i="8"/>
  <c r="F1999" i="8"/>
  <c r="L1998" i="8"/>
  <c r="M1998" i="8"/>
  <c r="L1999" i="8" l="1"/>
  <c r="M1999" i="8"/>
  <c r="F2000" i="8"/>
  <c r="A2001" i="8"/>
  <c r="D2000" i="8"/>
  <c r="E2000" i="8"/>
  <c r="D2001" i="8" l="1"/>
  <c r="E2001" i="8"/>
  <c r="A2002" i="8"/>
  <c r="F2001" i="8"/>
  <c r="M2000" i="8"/>
  <c r="L2000" i="8"/>
  <c r="E2002" i="8" l="1"/>
  <c r="F2002" i="8"/>
  <c r="D2002" i="8"/>
  <c r="A2003" i="8"/>
  <c r="M2001" i="8"/>
  <c r="L2001" i="8"/>
  <c r="D2003" i="8" l="1"/>
  <c r="E2003" i="8"/>
  <c r="F2003" i="8"/>
  <c r="A2004" i="8"/>
  <c r="M2002" i="8"/>
  <c r="L2002" i="8"/>
  <c r="F2004" i="8" l="1"/>
  <c r="A2005" i="8"/>
  <c r="D2004" i="8"/>
  <c r="E2004" i="8"/>
  <c r="M2003" i="8"/>
  <c r="L2003" i="8"/>
  <c r="L2004" i="8" l="1"/>
  <c r="M2004" i="8"/>
  <c r="F2005" i="8"/>
  <c r="E2005" i="8"/>
  <c r="D2005" i="8"/>
  <c r="A2006" i="8"/>
  <c r="D2006" i="8" l="1"/>
  <c r="A2007" i="8"/>
  <c r="E2006" i="8"/>
  <c r="F2006" i="8"/>
  <c r="M2005" i="8"/>
  <c r="L2005" i="8"/>
  <c r="M2006" i="8" l="1"/>
  <c r="L2006" i="8"/>
  <c r="E2007" i="8"/>
  <c r="A2008" i="8"/>
  <c r="D2007" i="8"/>
  <c r="F2007" i="8"/>
  <c r="E2008" i="8" l="1"/>
  <c r="A2009" i="8"/>
  <c r="D2008" i="8"/>
  <c r="F2008" i="8"/>
  <c r="M2007" i="8"/>
  <c r="L2007" i="8"/>
  <c r="F2009" i="8" l="1"/>
  <c r="A2010" i="8"/>
  <c r="E2009" i="8"/>
  <c r="D2009" i="8"/>
  <c r="M2008" i="8"/>
  <c r="L2008" i="8"/>
  <c r="L2009" i="8" l="1"/>
  <c r="M2009" i="8"/>
  <c r="E2010" i="8"/>
  <c r="F2010" i="8"/>
  <c r="D2010" i="8"/>
  <c r="A2011" i="8"/>
  <c r="M2010" i="8" l="1"/>
  <c r="L2010" i="8"/>
  <c r="E2011" i="8"/>
  <c r="D2011" i="8"/>
  <c r="F2011" i="8"/>
  <c r="A2012" i="8"/>
  <c r="D2012" i="8" l="1"/>
  <c r="F2012" i="8"/>
  <c r="E2012" i="8"/>
  <c r="A2013" i="8"/>
  <c r="L2011" i="8"/>
  <c r="M2011" i="8"/>
  <c r="F2013" i="8" l="1"/>
  <c r="A2014" i="8"/>
  <c r="D2013" i="8"/>
  <c r="E2013" i="8"/>
  <c r="L2012" i="8"/>
  <c r="M2012" i="8"/>
  <c r="L2013" i="8" l="1"/>
  <c r="M2013" i="8"/>
  <c r="D2014" i="8"/>
  <c r="A2015" i="8"/>
  <c r="E2014" i="8"/>
  <c r="F2014" i="8"/>
  <c r="M2014" i="8" l="1"/>
  <c r="L2014" i="8"/>
  <c r="E2015" i="8"/>
  <c r="D2015" i="8"/>
  <c r="F2015" i="8"/>
  <c r="A2016" i="8"/>
  <c r="E2016" i="8" l="1"/>
  <c r="A2017" i="8"/>
  <c r="F2016" i="8"/>
  <c r="D2016" i="8"/>
  <c r="M2015" i="8"/>
  <c r="L2015" i="8"/>
  <c r="F2017" i="8" l="1"/>
  <c r="A2018" i="8"/>
  <c r="E2017" i="8"/>
  <c r="D2017" i="8"/>
  <c r="M2016" i="8"/>
  <c r="L2016" i="8"/>
  <c r="M2017" i="8" l="1"/>
  <c r="L2017" i="8"/>
  <c r="E2018" i="8"/>
  <c r="F2018" i="8"/>
  <c r="D2018" i="8"/>
  <c r="A2019" i="8"/>
  <c r="D2019" i="8" l="1"/>
  <c r="F2019" i="8"/>
  <c r="A2020" i="8"/>
  <c r="E2019" i="8"/>
  <c r="M2018" i="8"/>
  <c r="L2018" i="8"/>
  <c r="M2019" i="8" l="1"/>
  <c r="L2019" i="8"/>
  <c r="D2020" i="8"/>
  <c r="F2020" i="8"/>
  <c r="E2020" i="8"/>
  <c r="A2021" i="8"/>
  <c r="D2021" i="8" l="1"/>
  <c r="E2021" i="8"/>
  <c r="F2021" i="8"/>
  <c r="A2022" i="8"/>
  <c r="M2020" i="8"/>
  <c r="L2020" i="8"/>
  <c r="D2022" i="8" l="1"/>
  <c r="A2023" i="8"/>
  <c r="F2022" i="8"/>
  <c r="E2022" i="8"/>
  <c r="L2021" i="8"/>
  <c r="M2021" i="8"/>
  <c r="M2022" i="8" l="1"/>
  <c r="L2022" i="8"/>
  <c r="E2023" i="8"/>
  <c r="F2023" i="8"/>
  <c r="A2024" i="8"/>
  <c r="D2023" i="8"/>
  <c r="D2024" i="8" l="1"/>
  <c r="F2024" i="8"/>
  <c r="E2024" i="8"/>
  <c r="A2025" i="8"/>
  <c r="M2023" i="8"/>
  <c r="L2023" i="8"/>
  <c r="F2025" i="8" l="1"/>
  <c r="E2025" i="8"/>
  <c r="A2026" i="8"/>
  <c r="D2025" i="8"/>
  <c r="M2024" i="8"/>
  <c r="L2024" i="8"/>
  <c r="E2026" i="8" l="1"/>
  <c r="D2026" i="8"/>
  <c r="F2026" i="8"/>
  <c r="A2027" i="8"/>
  <c r="L2025" i="8"/>
  <c r="M2025" i="8"/>
  <c r="E2027" i="8" l="1"/>
  <c r="F2027" i="8"/>
  <c r="A2028" i="8"/>
  <c r="D2027" i="8"/>
  <c r="M2026" i="8"/>
  <c r="L2026" i="8"/>
  <c r="E2028" i="8" l="1"/>
  <c r="A2029" i="8"/>
  <c r="F2028" i="8"/>
  <c r="D2028" i="8"/>
  <c r="M2027" i="8"/>
  <c r="L2027" i="8"/>
  <c r="D2029" i="8" l="1"/>
  <c r="E2029" i="8"/>
  <c r="F2029" i="8"/>
  <c r="A2030" i="8"/>
  <c r="M2028" i="8"/>
  <c r="L2028" i="8"/>
  <c r="D2030" i="8" l="1"/>
  <c r="F2030" i="8"/>
  <c r="A2031" i="8"/>
  <c r="E2030" i="8"/>
  <c r="L2029" i="8"/>
  <c r="M2029" i="8"/>
  <c r="M2030" i="8" l="1"/>
  <c r="L2030" i="8"/>
  <c r="E2031" i="8"/>
  <c r="F2031" i="8"/>
  <c r="A2032" i="8"/>
  <c r="D2031" i="8"/>
  <c r="E2032" i="8" l="1"/>
  <c r="A2033" i="8"/>
  <c r="D2032" i="8"/>
  <c r="F2032" i="8"/>
  <c r="M2031" i="8"/>
  <c r="L2031" i="8"/>
  <c r="E2033" i="8" l="1"/>
  <c r="F2033" i="8"/>
  <c r="A2034" i="8"/>
  <c r="D2033" i="8"/>
  <c r="M2032" i="8"/>
  <c r="L2032" i="8"/>
  <c r="D2034" i="8" l="1"/>
  <c r="F2034" i="8"/>
  <c r="A2035" i="8"/>
  <c r="E2034" i="8"/>
  <c r="M2033" i="8"/>
  <c r="L2033" i="8"/>
  <c r="M2034" i="8" l="1"/>
  <c r="L2034" i="8"/>
  <c r="E2035" i="8"/>
  <c r="A2036" i="8"/>
  <c r="F2035" i="8"/>
  <c r="D2035" i="8"/>
  <c r="D2036" i="8" l="1"/>
  <c r="F2036" i="8"/>
  <c r="E2036" i="8"/>
  <c r="A2037" i="8"/>
  <c r="M2035" i="8"/>
  <c r="L2035" i="8"/>
  <c r="D2037" i="8" l="1"/>
  <c r="E2037" i="8"/>
  <c r="F2037" i="8"/>
  <c r="A2038" i="8"/>
  <c r="M2036" i="8"/>
  <c r="L2036" i="8"/>
  <c r="D2038" i="8" l="1"/>
  <c r="A2039" i="8"/>
  <c r="E2038" i="8"/>
  <c r="F2038" i="8"/>
  <c r="L2037" i="8"/>
  <c r="M2037" i="8"/>
  <c r="M2038" i="8" l="1"/>
  <c r="L2038" i="8"/>
  <c r="E2039" i="8"/>
  <c r="D2039" i="8"/>
  <c r="A2040" i="8"/>
  <c r="F2039" i="8"/>
  <c r="D2040" i="8" l="1"/>
  <c r="F2040" i="8"/>
  <c r="E2040" i="8"/>
  <c r="A2041" i="8"/>
  <c r="L2039" i="8"/>
  <c r="M2039" i="8"/>
  <c r="D2041" i="8" l="1"/>
  <c r="E2041" i="8"/>
  <c r="F2041" i="8"/>
  <c r="A2042" i="8"/>
  <c r="M2040" i="8"/>
  <c r="L2040" i="8"/>
  <c r="D2042" i="8" l="1"/>
  <c r="A2043" i="8"/>
  <c r="E2042" i="8"/>
  <c r="F2042" i="8"/>
  <c r="L2041" i="8"/>
  <c r="M2041" i="8"/>
  <c r="M2042" i="8" l="1"/>
  <c r="L2042" i="8"/>
  <c r="E2043" i="8"/>
  <c r="A2044" i="8"/>
  <c r="D2043" i="8"/>
  <c r="F2043" i="8"/>
  <c r="D2044" i="8" l="1"/>
  <c r="F2044" i="8"/>
  <c r="E2044" i="8"/>
  <c r="A2045" i="8"/>
  <c r="L2043" i="8"/>
  <c r="M2043" i="8"/>
  <c r="D2045" i="8" l="1"/>
  <c r="E2045" i="8"/>
  <c r="F2045" i="8"/>
  <c r="A2046" i="8"/>
  <c r="L2044" i="8"/>
  <c r="M2044" i="8"/>
  <c r="E2046" i="8" l="1"/>
  <c r="F2046" i="8"/>
  <c r="D2046" i="8"/>
  <c r="A2047" i="8"/>
  <c r="M2045" i="8"/>
  <c r="L2045" i="8"/>
  <c r="E2047" i="8" l="1"/>
  <c r="A2048" i="8"/>
  <c r="F2047" i="8"/>
  <c r="D2047" i="8"/>
  <c r="L2046" i="8"/>
  <c r="M2046" i="8"/>
  <c r="E2048" i="8" l="1"/>
  <c r="A2049" i="8"/>
  <c r="F2048" i="8"/>
  <c r="D2048" i="8"/>
  <c r="M2047" i="8"/>
  <c r="L2047" i="8"/>
  <c r="F2049" i="8" l="1"/>
  <c r="A2050" i="8"/>
  <c r="D2049" i="8"/>
  <c r="E2049" i="8"/>
  <c r="M2048" i="8"/>
  <c r="L2048" i="8"/>
  <c r="M2049" i="8" l="1"/>
  <c r="L2049" i="8"/>
  <c r="D2050" i="8"/>
  <c r="A2051" i="8"/>
  <c r="E2050" i="8"/>
  <c r="F2050" i="8"/>
  <c r="M2050" i="8" l="1"/>
  <c r="L2050" i="8"/>
  <c r="E2051" i="8"/>
  <c r="A2052" i="8"/>
  <c r="D2051" i="8"/>
  <c r="F2051" i="8"/>
  <c r="D2052" i="8" l="1"/>
  <c r="F2052" i="8"/>
  <c r="A2053" i="8"/>
  <c r="E2052" i="8"/>
  <c r="M2051" i="8"/>
  <c r="L2051" i="8"/>
  <c r="M2052" i="8" l="1"/>
  <c r="L2052" i="8"/>
  <c r="D2053" i="8"/>
  <c r="A2054" i="8"/>
  <c r="E2053" i="8"/>
  <c r="F2053" i="8"/>
  <c r="L2053" i="8" l="1"/>
  <c r="M2053" i="8"/>
  <c r="D2054" i="8"/>
  <c r="A2055" i="8"/>
  <c r="F2054" i="8"/>
  <c r="E2054" i="8"/>
  <c r="M2054" i="8" l="1"/>
  <c r="L2054" i="8"/>
  <c r="E2055" i="8"/>
  <c r="A2056" i="8"/>
  <c r="D2055" i="8"/>
  <c r="F2055" i="8"/>
  <c r="E2056" i="8" l="1"/>
  <c r="A2057" i="8"/>
  <c r="D2056" i="8"/>
  <c r="F2056" i="8"/>
  <c r="M2055" i="8"/>
  <c r="L2055" i="8"/>
  <c r="F2057" i="8" l="1"/>
  <c r="A2058" i="8"/>
  <c r="D2057" i="8"/>
  <c r="E2057" i="8"/>
  <c r="M2056" i="8"/>
  <c r="L2056" i="8"/>
  <c r="L2057" i="8" l="1"/>
  <c r="M2057" i="8"/>
  <c r="D2058" i="8"/>
  <c r="E2058" i="8"/>
  <c r="A2059" i="8"/>
  <c r="F2058" i="8"/>
  <c r="E2059" i="8" l="1"/>
  <c r="A2060" i="8"/>
  <c r="F2059" i="8"/>
  <c r="D2059" i="8"/>
  <c r="M2058" i="8"/>
  <c r="L2058" i="8"/>
  <c r="E2060" i="8" l="1"/>
  <c r="A2061" i="8"/>
  <c r="D2060" i="8"/>
  <c r="F2060" i="8"/>
  <c r="M2059" i="8"/>
  <c r="L2059" i="8"/>
  <c r="F2061" i="8" l="1"/>
  <c r="A2062" i="8"/>
  <c r="D2061" i="8"/>
  <c r="E2061" i="8"/>
  <c r="M2060" i="8"/>
  <c r="L2060" i="8"/>
  <c r="M2061" i="8" l="1"/>
  <c r="L2061" i="8"/>
  <c r="D2062" i="8"/>
  <c r="A2063" i="8"/>
  <c r="F2062" i="8"/>
  <c r="E2062" i="8"/>
  <c r="M2062" i="8" l="1"/>
  <c r="L2062" i="8"/>
  <c r="E2063" i="8"/>
  <c r="A2064" i="8"/>
  <c r="F2063" i="8"/>
  <c r="D2063" i="8"/>
  <c r="E2064" i="8" l="1"/>
  <c r="D2064" i="8"/>
  <c r="F2064" i="8"/>
  <c r="A2065" i="8"/>
  <c r="M2063" i="8"/>
  <c r="L2063" i="8"/>
  <c r="D2065" i="8" l="1"/>
  <c r="E2065" i="8"/>
  <c r="F2065" i="8"/>
  <c r="A2066" i="8"/>
  <c r="M2064" i="8"/>
  <c r="L2064" i="8"/>
  <c r="D2066" i="8" l="1"/>
  <c r="A2067" i="8"/>
  <c r="F2066" i="8"/>
  <c r="E2066" i="8"/>
  <c r="M2065" i="8"/>
  <c r="L2065" i="8"/>
  <c r="M2066" i="8" l="1"/>
  <c r="L2066" i="8"/>
  <c r="E2067" i="8"/>
  <c r="A2068" i="8"/>
  <c r="F2067" i="8"/>
  <c r="D2067" i="8"/>
  <c r="D2068" i="8" l="1"/>
  <c r="E2068" i="8"/>
  <c r="F2068" i="8"/>
  <c r="A2069" i="8"/>
  <c r="L2067" i="8"/>
  <c r="M2067" i="8"/>
  <c r="F2069" i="8" l="1"/>
  <c r="A2070" i="8"/>
  <c r="E2069" i="8"/>
  <c r="D2069" i="8"/>
  <c r="M2068" i="8"/>
  <c r="L2068" i="8"/>
  <c r="L2069" i="8" l="1"/>
  <c r="M2069" i="8"/>
  <c r="D2070" i="8"/>
  <c r="A2071" i="8"/>
  <c r="E2070" i="8"/>
  <c r="F2070" i="8"/>
  <c r="M2070" i="8" l="1"/>
  <c r="L2070" i="8"/>
  <c r="E2071" i="8"/>
  <c r="D2071" i="8"/>
  <c r="A2072" i="8"/>
  <c r="F2071" i="8"/>
  <c r="F2072" i="8" l="1"/>
  <c r="A2073" i="8"/>
  <c r="D2072" i="8"/>
  <c r="E2072" i="8"/>
  <c r="M2071" i="8"/>
  <c r="L2071" i="8"/>
  <c r="M2072" i="8" l="1"/>
  <c r="L2072" i="8"/>
  <c r="F2073" i="8"/>
  <c r="A2074" i="8"/>
  <c r="D2073" i="8"/>
  <c r="E2073" i="8"/>
  <c r="M2073" i="8" l="1"/>
  <c r="L2073" i="8"/>
  <c r="E2074" i="8"/>
  <c r="F2074" i="8"/>
  <c r="D2074" i="8"/>
  <c r="A2075" i="8"/>
  <c r="E2075" i="8" l="1"/>
  <c r="A2076" i="8"/>
  <c r="F2075" i="8"/>
  <c r="D2075" i="8"/>
  <c r="M2074" i="8"/>
  <c r="L2074" i="8"/>
  <c r="F2076" i="8" l="1"/>
  <c r="A2077" i="8"/>
  <c r="E2076" i="8"/>
  <c r="D2076" i="8"/>
  <c r="M2075" i="8"/>
  <c r="L2075" i="8"/>
  <c r="M2076" i="8" l="1"/>
  <c r="L2076" i="8"/>
  <c r="F2077" i="8"/>
  <c r="A2078" i="8"/>
  <c r="D2077" i="8"/>
  <c r="E2077" i="8"/>
  <c r="M2077" i="8" l="1"/>
  <c r="L2077" i="8"/>
  <c r="D2078" i="8"/>
  <c r="A2079" i="8"/>
  <c r="F2078" i="8"/>
  <c r="E2078" i="8"/>
  <c r="M2078" i="8" l="1"/>
  <c r="L2078" i="8"/>
  <c r="E2079" i="8"/>
  <c r="A2080" i="8"/>
  <c r="F2079" i="8"/>
  <c r="D2079" i="8"/>
  <c r="F2080" i="8" l="1"/>
  <c r="D2080" i="8"/>
  <c r="E2080" i="8"/>
  <c r="A2081" i="8"/>
  <c r="M2079" i="8"/>
  <c r="L2079" i="8"/>
  <c r="F2081" i="8" l="1"/>
  <c r="A2082" i="8"/>
  <c r="E2081" i="8"/>
  <c r="D2081" i="8"/>
  <c r="M2080" i="8"/>
  <c r="L2080" i="8"/>
  <c r="L2081" i="8" l="1"/>
  <c r="M2081" i="8"/>
  <c r="D2082" i="8"/>
  <c r="F2082" i="8"/>
  <c r="A2083" i="8"/>
  <c r="E2082" i="8"/>
  <c r="M2082" i="8" l="1"/>
  <c r="L2082" i="8"/>
  <c r="E2083" i="8"/>
  <c r="A2084" i="8"/>
  <c r="D2083" i="8"/>
  <c r="F2083" i="8"/>
  <c r="F2084" i="8" l="1"/>
  <c r="A2085" i="8"/>
  <c r="D2084" i="8"/>
  <c r="E2084" i="8"/>
  <c r="M2083" i="8"/>
  <c r="L2083" i="8"/>
  <c r="M2084" i="8" l="1"/>
  <c r="L2084" i="8"/>
  <c r="F2085" i="8"/>
  <c r="A2086" i="8"/>
  <c r="E2085" i="8"/>
  <c r="D2085" i="8"/>
  <c r="L2085" i="8" l="1"/>
  <c r="M2085" i="8"/>
  <c r="D2086" i="8"/>
  <c r="A2087" i="8"/>
  <c r="F2086" i="8"/>
  <c r="E2086" i="8"/>
  <c r="M2086" i="8" l="1"/>
  <c r="L2086" i="8"/>
  <c r="E2087" i="8"/>
  <c r="A2088" i="8"/>
  <c r="F2087" i="8"/>
  <c r="D2087" i="8"/>
  <c r="E2088" i="8" l="1"/>
  <c r="D2088" i="8"/>
  <c r="F2088" i="8"/>
  <c r="A2089" i="8"/>
  <c r="L2087" i="8"/>
  <c r="M2087" i="8"/>
  <c r="F2089" i="8" l="1"/>
  <c r="A2090" i="8"/>
  <c r="D2089" i="8"/>
  <c r="E2089" i="8"/>
  <c r="M2088" i="8"/>
  <c r="L2088" i="8"/>
  <c r="M2089" i="8" l="1"/>
  <c r="L2089" i="8"/>
  <c r="E2090" i="8"/>
  <c r="F2090" i="8"/>
  <c r="D2090" i="8"/>
  <c r="A2091" i="8"/>
  <c r="E2091" i="8" l="1"/>
  <c r="A2092" i="8"/>
  <c r="D2091" i="8"/>
  <c r="F2091" i="8"/>
  <c r="M2090" i="8"/>
  <c r="L2090" i="8"/>
  <c r="D2092" i="8" l="1"/>
  <c r="E2092" i="8"/>
  <c r="F2092" i="8"/>
  <c r="A2093" i="8"/>
  <c r="L2091" i="8"/>
  <c r="M2091" i="8"/>
  <c r="E2093" i="8" l="1"/>
  <c r="A2094" i="8"/>
  <c r="F2093" i="8"/>
  <c r="D2093" i="8"/>
  <c r="M2092" i="8"/>
  <c r="L2092" i="8"/>
  <c r="D2094" i="8" l="1"/>
  <c r="A2095" i="8"/>
  <c r="E2094" i="8"/>
  <c r="F2094" i="8"/>
  <c r="M2093" i="8"/>
  <c r="L2093" i="8"/>
  <c r="M2094" i="8" l="1"/>
  <c r="L2094" i="8"/>
  <c r="F2095" i="8"/>
  <c r="E2095" i="8"/>
  <c r="A2096" i="8"/>
  <c r="D2095" i="8"/>
  <c r="F2096" i="8" l="1"/>
  <c r="A2097" i="8"/>
  <c r="D2096" i="8"/>
  <c r="E2096" i="8"/>
  <c r="M2095" i="8"/>
  <c r="L2095" i="8"/>
  <c r="L2096" i="8" l="1"/>
  <c r="M2096" i="8"/>
  <c r="D2097" i="8"/>
  <c r="A2098" i="8"/>
  <c r="F2097" i="8"/>
  <c r="E2097" i="8"/>
  <c r="D2098" i="8" l="1"/>
  <c r="A2099" i="8"/>
  <c r="F2098" i="8"/>
  <c r="E2098" i="8"/>
  <c r="L2097" i="8"/>
  <c r="M2097" i="8"/>
  <c r="M2098" i="8" l="1"/>
  <c r="L2098" i="8"/>
  <c r="E2099" i="8"/>
  <c r="A2100" i="8"/>
  <c r="D2099" i="8"/>
  <c r="F2099" i="8"/>
  <c r="F2100" i="8" l="1"/>
  <c r="D2100" i="8"/>
  <c r="E2100" i="8"/>
  <c r="A2101" i="8"/>
  <c r="M2099" i="8"/>
  <c r="L2099" i="8"/>
  <c r="F2101" i="8" l="1"/>
  <c r="A2102" i="8"/>
  <c r="D2101" i="8"/>
  <c r="E2101" i="8"/>
  <c r="M2100" i="8"/>
  <c r="L2100" i="8"/>
  <c r="L2101" i="8" l="1"/>
  <c r="M2101" i="8"/>
  <c r="E2102" i="8"/>
  <c r="A2103" i="8"/>
  <c r="F2102" i="8"/>
  <c r="D2102" i="8"/>
  <c r="F2103" i="8" l="1"/>
  <c r="D2103" i="8"/>
  <c r="E2103" i="8"/>
  <c r="A2104" i="8"/>
  <c r="M2102" i="8"/>
  <c r="L2102" i="8"/>
  <c r="D2104" i="8" l="1"/>
  <c r="E2104" i="8"/>
  <c r="F2104" i="8"/>
  <c r="A2105" i="8"/>
  <c r="L2103" i="8"/>
  <c r="M2103" i="8"/>
  <c r="D2105" i="8" l="1"/>
  <c r="E2105" i="8"/>
  <c r="F2105" i="8"/>
  <c r="A2106" i="8"/>
  <c r="M2104" i="8"/>
  <c r="L2104" i="8"/>
  <c r="D2106" i="8" l="1"/>
  <c r="A2107" i="8"/>
  <c r="E2106" i="8"/>
  <c r="F2106" i="8"/>
  <c r="L2105" i="8"/>
  <c r="M2105" i="8"/>
  <c r="M2106" i="8" l="1"/>
  <c r="L2106" i="8"/>
  <c r="E2107" i="8"/>
  <c r="F2107" i="8"/>
  <c r="A2108" i="8"/>
  <c r="D2107" i="8"/>
  <c r="E2108" i="8" l="1"/>
  <c r="A2109" i="8"/>
  <c r="F2108" i="8"/>
  <c r="D2108" i="8"/>
  <c r="M2107" i="8"/>
  <c r="L2107" i="8"/>
  <c r="E2109" i="8" l="1"/>
  <c r="D2109" i="8"/>
  <c r="A2110" i="8"/>
  <c r="F2109" i="8"/>
  <c r="M2108" i="8"/>
  <c r="L2108" i="8"/>
  <c r="E2110" i="8" l="1"/>
  <c r="F2110" i="8"/>
  <c r="D2110" i="8"/>
  <c r="A2111" i="8"/>
  <c r="L2109" i="8"/>
  <c r="M2109" i="8"/>
  <c r="D2111" i="8" l="1"/>
  <c r="E2111" i="8"/>
  <c r="F2111" i="8"/>
  <c r="A2112" i="8"/>
  <c r="M2110" i="8"/>
  <c r="L2110" i="8"/>
  <c r="D2112" i="8" l="1"/>
  <c r="E2112" i="8"/>
  <c r="F2112" i="8"/>
  <c r="A2113" i="8"/>
  <c r="L2111" i="8"/>
  <c r="M2111" i="8"/>
  <c r="F2113" i="8" l="1"/>
  <c r="A2114" i="8"/>
  <c r="E2113" i="8"/>
  <c r="D2113" i="8"/>
  <c r="L2112" i="8"/>
  <c r="M2112" i="8"/>
  <c r="L2113" i="8" l="1"/>
  <c r="M2113" i="8"/>
  <c r="D2114" i="8"/>
  <c r="A2115" i="8"/>
  <c r="E2114" i="8"/>
  <c r="F2114" i="8"/>
  <c r="M2114" i="8" l="1"/>
  <c r="L2114" i="8"/>
  <c r="A2116" i="8"/>
  <c r="D2115" i="8"/>
  <c r="E2115" i="8"/>
  <c r="F2115" i="8"/>
  <c r="L2115" i="8" l="1"/>
  <c r="M2115" i="8"/>
  <c r="F2116" i="8"/>
  <c r="A2117" i="8"/>
  <c r="E2116" i="8"/>
  <c r="D2116" i="8"/>
  <c r="M2116" i="8" l="1"/>
  <c r="L2116" i="8"/>
  <c r="F2117" i="8"/>
  <c r="A2118" i="8"/>
  <c r="D2117" i="8"/>
  <c r="E2117" i="8"/>
  <c r="E2118" i="8" l="1"/>
  <c r="D2118" i="8"/>
  <c r="A2119" i="8"/>
  <c r="F2118" i="8"/>
  <c r="L2117" i="8"/>
  <c r="M2117" i="8"/>
  <c r="D2119" i="8" l="1"/>
  <c r="E2119" i="8"/>
  <c r="F2119" i="8"/>
  <c r="A2120" i="8"/>
  <c r="L2118" i="8"/>
  <c r="M2118" i="8"/>
  <c r="F2120" i="8" l="1"/>
  <c r="E2120" i="8"/>
  <c r="A2121" i="8"/>
  <c r="D2120" i="8"/>
  <c r="M2119" i="8"/>
  <c r="L2119" i="8"/>
  <c r="F2121" i="8" l="1"/>
  <c r="A2122" i="8"/>
  <c r="E2121" i="8"/>
  <c r="D2121" i="8"/>
  <c r="M2120" i="8"/>
  <c r="L2120" i="8"/>
  <c r="M2121" i="8" l="1"/>
  <c r="L2121" i="8"/>
  <c r="D2122" i="8"/>
  <c r="F2122" i="8"/>
  <c r="A2123" i="8"/>
  <c r="E2122" i="8"/>
  <c r="E2123" i="8" l="1"/>
  <c r="A2124" i="8"/>
  <c r="D2123" i="8"/>
  <c r="F2123" i="8"/>
  <c r="M2122" i="8"/>
  <c r="L2122" i="8"/>
  <c r="E2124" i="8" l="1"/>
  <c r="A2125" i="8"/>
  <c r="F2124" i="8"/>
  <c r="D2124" i="8"/>
  <c r="M2123" i="8"/>
  <c r="L2123" i="8"/>
  <c r="E2125" i="8" l="1"/>
  <c r="A2126" i="8"/>
  <c r="D2125" i="8"/>
  <c r="F2125" i="8"/>
  <c r="M2124" i="8"/>
  <c r="L2124" i="8"/>
  <c r="E2126" i="8" l="1"/>
  <c r="F2126" i="8"/>
  <c r="D2126" i="8"/>
  <c r="A2127" i="8"/>
  <c r="L2125" i="8"/>
  <c r="M2125" i="8"/>
  <c r="D2127" i="8" l="1"/>
  <c r="E2127" i="8"/>
  <c r="F2127" i="8"/>
  <c r="A2128" i="8"/>
  <c r="M2126" i="8"/>
  <c r="L2126" i="8"/>
  <c r="D2128" i="8" l="1"/>
  <c r="E2128" i="8"/>
  <c r="F2128" i="8"/>
  <c r="A2129" i="8"/>
  <c r="M2127" i="8"/>
  <c r="L2127" i="8"/>
  <c r="E2129" i="8" l="1"/>
  <c r="F2129" i="8"/>
  <c r="A2130" i="8"/>
  <c r="D2129" i="8"/>
  <c r="M2128" i="8"/>
  <c r="L2128" i="8"/>
  <c r="D2130" i="8" l="1"/>
  <c r="A2131" i="8"/>
  <c r="F2130" i="8"/>
  <c r="E2130" i="8"/>
  <c r="L2129" i="8"/>
  <c r="M2129" i="8"/>
  <c r="M2130" i="8" l="1"/>
  <c r="L2130" i="8"/>
  <c r="F2131" i="8"/>
  <c r="A2132" i="8"/>
  <c r="D2131" i="8"/>
  <c r="E2131" i="8"/>
  <c r="M2131" i="8" l="1"/>
  <c r="L2131" i="8"/>
  <c r="F2132" i="8"/>
  <c r="A2133" i="8"/>
  <c r="E2132" i="8"/>
  <c r="D2132" i="8"/>
  <c r="M2132" i="8" l="1"/>
  <c r="L2132" i="8"/>
  <c r="F2133" i="8"/>
  <c r="A2134" i="8"/>
  <c r="D2133" i="8"/>
  <c r="E2133" i="8"/>
  <c r="L2133" i="8" l="1"/>
  <c r="M2133" i="8"/>
  <c r="E2134" i="8"/>
  <c r="F2134" i="8"/>
  <c r="D2134" i="8"/>
  <c r="A2135" i="8"/>
  <c r="L2134" i="8" l="1"/>
  <c r="M2134" i="8"/>
  <c r="A2136" i="8"/>
  <c r="D2135" i="8"/>
  <c r="E2135" i="8"/>
  <c r="F2135" i="8"/>
  <c r="M2135" i="8" l="1"/>
  <c r="L2135" i="8"/>
  <c r="F2136" i="8"/>
  <c r="A2137" i="8"/>
  <c r="E2136" i="8"/>
  <c r="D2136" i="8"/>
  <c r="M2136" i="8" l="1"/>
  <c r="L2136" i="8"/>
  <c r="F2137" i="8"/>
  <c r="E2137" i="8"/>
  <c r="A2138" i="8"/>
  <c r="D2137" i="8"/>
  <c r="D2138" i="8" l="1"/>
  <c r="A2139" i="8"/>
  <c r="E2138" i="8"/>
  <c r="F2138" i="8"/>
  <c r="M2137" i="8"/>
  <c r="L2137" i="8"/>
  <c r="M2138" i="8" l="1"/>
  <c r="L2138" i="8"/>
  <c r="E2139" i="8"/>
  <c r="A2140" i="8"/>
  <c r="D2139" i="8"/>
  <c r="F2139" i="8"/>
  <c r="E2140" i="8" l="1"/>
  <c r="F2140" i="8"/>
  <c r="D2140" i="8"/>
  <c r="A2141" i="8"/>
  <c r="M2139" i="8"/>
  <c r="L2139" i="8"/>
  <c r="F2141" i="8" l="1"/>
  <c r="D2141" i="8"/>
  <c r="A2142" i="8"/>
  <c r="E2141" i="8"/>
  <c r="M2140" i="8"/>
  <c r="L2140" i="8"/>
  <c r="M2141" i="8" l="1"/>
  <c r="L2141" i="8"/>
  <c r="D2142" i="8"/>
  <c r="A2143" i="8"/>
  <c r="E2142" i="8"/>
  <c r="F2142" i="8"/>
  <c r="M2142" i="8" l="1"/>
  <c r="L2142" i="8"/>
  <c r="F2143" i="8"/>
  <c r="A2144" i="8"/>
  <c r="D2143" i="8"/>
  <c r="E2143" i="8"/>
  <c r="M2143" i="8" l="1"/>
  <c r="L2143" i="8"/>
  <c r="F2144" i="8"/>
  <c r="A2145" i="8"/>
  <c r="D2144" i="8"/>
  <c r="E2144" i="8"/>
  <c r="L2144" i="8" l="1"/>
  <c r="M2144" i="8"/>
  <c r="F2145" i="8"/>
  <c r="E2145" i="8"/>
  <c r="A2146" i="8"/>
  <c r="D2145" i="8"/>
  <c r="F2146" i="8" l="1"/>
  <c r="D2146" i="8"/>
  <c r="A2147" i="8"/>
  <c r="E2146" i="8"/>
  <c r="M2145" i="8"/>
  <c r="L2145" i="8"/>
  <c r="M2146" i="8" l="1"/>
  <c r="L2146" i="8"/>
  <c r="F2147" i="8"/>
  <c r="D2147" i="8"/>
  <c r="A2148" i="8"/>
  <c r="E2147" i="8"/>
  <c r="F2148" i="8" l="1"/>
  <c r="D2148" i="8"/>
  <c r="E2148" i="8"/>
  <c r="A2149" i="8"/>
  <c r="L2147" i="8"/>
  <c r="M2147" i="8"/>
  <c r="F2149" i="8" l="1"/>
  <c r="A2150" i="8"/>
  <c r="D2149" i="8"/>
  <c r="E2149" i="8"/>
  <c r="M2148" i="8"/>
  <c r="L2148" i="8"/>
  <c r="M2149" i="8" l="1"/>
  <c r="L2149" i="8"/>
  <c r="D2150" i="8"/>
  <c r="E2150" i="8"/>
  <c r="F2150" i="8"/>
  <c r="A2151" i="8"/>
  <c r="F2151" i="8" l="1"/>
  <c r="A2152" i="8"/>
  <c r="D2151" i="8"/>
  <c r="E2151" i="8"/>
  <c r="M2150" i="8"/>
  <c r="L2150" i="8"/>
  <c r="M2151" i="8" l="1"/>
  <c r="L2151" i="8"/>
  <c r="E2152" i="8"/>
  <c r="A2153" i="8"/>
  <c r="D2152" i="8"/>
  <c r="F2152" i="8"/>
  <c r="F2153" i="8" l="1"/>
  <c r="E2153" i="8"/>
  <c r="A2154" i="8"/>
  <c r="D2153" i="8"/>
  <c r="M2152" i="8"/>
  <c r="L2152" i="8"/>
  <c r="D2154" i="8" l="1"/>
  <c r="E2154" i="8"/>
  <c r="F2154" i="8"/>
  <c r="A2155" i="8"/>
  <c r="L2153" i="8"/>
  <c r="M2153" i="8"/>
  <c r="A2156" i="8" l="1"/>
  <c r="D2155" i="8"/>
  <c r="E2155" i="8"/>
  <c r="F2155" i="8"/>
  <c r="M2154" i="8"/>
  <c r="L2154" i="8"/>
  <c r="M2155" i="8" l="1"/>
  <c r="L2155" i="8"/>
  <c r="F2156" i="8"/>
  <c r="D2156" i="8"/>
  <c r="E2156" i="8"/>
  <c r="A2157" i="8"/>
  <c r="M2156" i="8" l="1"/>
  <c r="L2156" i="8"/>
  <c r="D2157" i="8"/>
  <c r="E2157" i="8"/>
  <c r="F2157" i="8"/>
  <c r="A2158" i="8"/>
  <c r="M2157" i="8" l="1"/>
  <c r="L2157" i="8"/>
  <c r="F2158" i="8"/>
  <c r="A2159" i="8"/>
  <c r="D2158" i="8"/>
  <c r="E2158" i="8"/>
  <c r="M2158" i="8" l="1"/>
  <c r="L2158" i="8"/>
  <c r="F2159" i="8"/>
  <c r="A2160" i="8"/>
  <c r="D2159" i="8"/>
  <c r="E2159" i="8"/>
  <c r="M2159" i="8" l="1"/>
  <c r="L2159" i="8"/>
  <c r="E2160" i="8"/>
  <c r="A2161" i="8"/>
  <c r="F2160" i="8"/>
  <c r="D2160" i="8"/>
  <c r="F2161" i="8" l="1"/>
  <c r="A2162" i="8"/>
  <c r="D2161" i="8"/>
  <c r="E2161" i="8"/>
  <c r="M2160" i="8"/>
  <c r="L2160" i="8"/>
  <c r="L2161" i="8" l="1"/>
  <c r="M2161" i="8"/>
  <c r="F2162" i="8"/>
  <c r="E2162" i="8"/>
  <c r="A2163" i="8"/>
  <c r="D2162" i="8"/>
  <c r="F2163" i="8" l="1"/>
  <c r="D2163" i="8"/>
  <c r="E2163" i="8"/>
  <c r="A2164" i="8"/>
  <c r="M2162" i="8"/>
  <c r="L2162" i="8"/>
  <c r="F2164" i="8" l="1"/>
  <c r="D2164" i="8"/>
  <c r="A2165" i="8"/>
  <c r="E2164" i="8"/>
  <c r="M2163" i="8"/>
  <c r="L2163" i="8"/>
  <c r="L2164" i="8" l="1"/>
  <c r="M2164" i="8"/>
  <c r="D2165" i="8"/>
  <c r="E2165" i="8"/>
  <c r="F2165" i="8"/>
  <c r="A2166" i="8"/>
  <c r="F2166" i="8" l="1"/>
  <c r="E2166" i="8"/>
  <c r="A2167" i="8"/>
  <c r="D2166" i="8"/>
  <c r="M2165" i="8"/>
  <c r="L2165" i="8"/>
  <c r="F2167" i="8" l="1"/>
  <c r="A2168" i="8"/>
  <c r="D2167" i="8"/>
  <c r="E2167" i="8"/>
  <c r="M2166" i="8"/>
  <c r="L2166" i="8"/>
  <c r="L2167" i="8" l="1"/>
  <c r="M2167" i="8"/>
  <c r="D2168" i="8"/>
  <c r="A2169" i="8"/>
  <c r="F2168" i="8"/>
  <c r="E2168" i="8"/>
  <c r="M2168" i="8" l="1"/>
  <c r="L2168" i="8"/>
  <c r="F2169" i="8"/>
  <c r="A2170" i="8"/>
  <c r="D2169" i="8"/>
  <c r="E2169" i="8"/>
  <c r="L2169" i="8" l="1"/>
  <c r="M2169" i="8"/>
  <c r="F2170" i="8"/>
  <c r="A2171" i="8"/>
  <c r="D2170" i="8"/>
  <c r="E2170" i="8"/>
  <c r="M2170" i="8" l="1"/>
  <c r="L2170" i="8"/>
  <c r="A2172" i="8"/>
  <c r="F2171" i="8"/>
  <c r="D2171" i="8"/>
  <c r="E2171" i="8"/>
  <c r="M2171" i="8" l="1"/>
  <c r="L2171" i="8"/>
  <c r="A2173" i="8"/>
  <c r="F2172" i="8"/>
  <c r="E2172" i="8"/>
  <c r="D2172" i="8"/>
  <c r="M2172" i="8" l="1"/>
  <c r="L2172" i="8"/>
  <c r="E2173" i="8"/>
  <c r="F2173" i="8"/>
  <c r="A2174" i="8"/>
  <c r="D2173" i="8"/>
  <c r="A2175" i="8" l="1"/>
  <c r="D2174" i="8"/>
  <c r="E2174" i="8"/>
  <c r="F2174" i="8"/>
  <c r="M2173" i="8"/>
  <c r="L2173" i="8"/>
  <c r="M2174" i="8" l="1"/>
  <c r="L2174" i="8"/>
  <c r="A2176" i="8"/>
  <c r="D2175" i="8"/>
  <c r="E2175" i="8"/>
  <c r="F2175" i="8"/>
  <c r="F2176" i="8" l="1"/>
  <c r="D2176" i="8"/>
  <c r="E2176" i="8"/>
  <c r="A2177" i="8"/>
  <c r="M2175" i="8"/>
  <c r="L2175" i="8"/>
  <c r="F2177" i="8" l="1"/>
  <c r="A2178" i="8"/>
  <c r="D2177" i="8"/>
  <c r="E2177" i="8"/>
  <c r="L2176" i="8"/>
  <c r="M2176" i="8"/>
  <c r="L2177" i="8" l="1"/>
  <c r="M2177" i="8"/>
  <c r="F2178" i="8"/>
  <c r="A2179" i="8"/>
  <c r="D2178" i="8"/>
  <c r="E2178" i="8"/>
  <c r="M2178" i="8" l="1"/>
  <c r="L2178" i="8"/>
  <c r="F2179" i="8"/>
  <c r="A2180" i="8"/>
  <c r="D2179" i="8"/>
  <c r="E2179" i="8"/>
  <c r="L2179" i="8" l="1"/>
  <c r="M2179" i="8"/>
  <c r="E2180" i="8"/>
  <c r="A2181" i="8"/>
  <c r="D2180" i="8"/>
  <c r="F2180" i="8"/>
  <c r="D2181" i="8" l="1"/>
  <c r="E2181" i="8"/>
  <c r="F2181" i="8"/>
  <c r="A2182" i="8"/>
  <c r="M2180" i="8"/>
  <c r="L2180" i="8"/>
  <c r="F2182" i="8" l="1"/>
  <c r="A2183" i="8"/>
  <c r="D2182" i="8"/>
  <c r="E2182" i="8"/>
  <c r="M2181" i="8"/>
  <c r="L2181" i="8"/>
  <c r="L2182" i="8" l="1"/>
  <c r="M2182" i="8"/>
  <c r="A2184" i="8"/>
  <c r="D2183" i="8"/>
  <c r="E2183" i="8"/>
  <c r="F2183" i="8"/>
  <c r="L2183" i="8" l="1"/>
  <c r="M2183" i="8"/>
  <c r="F2184" i="8"/>
  <c r="D2184" i="8"/>
  <c r="E2184" i="8"/>
  <c r="A2185" i="8"/>
  <c r="F2185" i="8" l="1"/>
  <c r="A2186" i="8"/>
  <c r="D2185" i="8"/>
  <c r="E2185" i="8"/>
  <c r="M2184" i="8"/>
  <c r="L2184" i="8"/>
  <c r="L2185" i="8" l="1"/>
  <c r="M2185" i="8"/>
  <c r="F2186" i="8"/>
  <c r="A2187" i="8"/>
  <c r="E2186" i="8"/>
  <c r="D2186" i="8"/>
  <c r="E2187" i="8" l="1"/>
  <c r="F2187" i="8"/>
  <c r="A2188" i="8"/>
  <c r="D2187" i="8"/>
  <c r="L2186" i="8"/>
  <c r="M2186" i="8"/>
  <c r="E2188" i="8" l="1"/>
  <c r="D2188" i="8"/>
  <c r="A2189" i="8"/>
  <c r="F2188" i="8"/>
  <c r="M2187" i="8"/>
  <c r="L2187" i="8"/>
  <c r="A2190" i="8" l="1"/>
  <c r="E2189" i="8"/>
  <c r="F2189" i="8"/>
  <c r="D2189" i="8"/>
  <c r="M2188" i="8"/>
  <c r="L2188" i="8"/>
  <c r="L2189" i="8" l="1"/>
  <c r="M2189" i="8"/>
  <c r="E2190" i="8"/>
  <c r="F2190" i="8"/>
  <c r="A2191" i="8"/>
  <c r="D2190" i="8"/>
  <c r="A2192" i="8" l="1"/>
  <c r="D2191" i="8"/>
  <c r="E2191" i="8"/>
  <c r="F2191" i="8"/>
  <c r="M2190" i="8"/>
  <c r="L2190" i="8"/>
  <c r="M2191" i="8" l="1"/>
  <c r="L2191" i="8"/>
  <c r="E2192" i="8"/>
  <c r="A2193" i="8"/>
  <c r="F2192" i="8"/>
  <c r="D2192" i="8"/>
  <c r="D2193" i="8" l="1"/>
  <c r="E2193" i="8"/>
  <c r="F2193" i="8"/>
  <c r="A2194" i="8"/>
  <c r="M2192" i="8"/>
  <c r="L2192" i="8"/>
  <c r="F2194" i="8" l="1"/>
  <c r="A2195" i="8"/>
  <c r="E2194" i="8"/>
  <c r="D2194" i="8"/>
  <c r="M2193" i="8"/>
  <c r="L2193" i="8"/>
  <c r="M2194" i="8" l="1"/>
  <c r="L2194" i="8"/>
  <c r="F2195" i="8"/>
  <c r="A2196" i="8"/>
  <c r="D2195" i="8"/>
  <c r="E2195" i="8"/>
  <c r="L2195" i="8" l="1"/>
  <c r="M2195" i="8"/>
  <c r="E2196" i="8"/>
  <c r="A2197" i="8"/>
  <c r="F2196" i="8"/>
  <c r="D2196" i="8"/>
  <c r="D2197" i="8" l="1"/>
  <c r="E2197" i="8"/>
  <c r="F2197" i="8"/>
  <c r="A2198" i="8"/>
  <c r="M2196" i="8"/>
  <c r="L2196" i="8"/>
  <c r="F2198" i="8" l="1"/>
  <c r="A2199" i="8"/>
  <c r="E2198" i="8"/>
  <c r="D2198" i="8"/>
  <c r="L2197" i="8"/>
  <c r="M2197" i="8"/>
  <c r="M2198" i="8" l="1"/>
  <c r="L2198" i="8"/>
  <c r="F2199" i="8"/>
  <c r="D2199" i="8"/>
  <c r="E2199" i="8"/>
  <c r="A2200" i="8"/>
  <c r="A2201" i="8" l="1"/>
  <c r="F2200" i="8"/>
  <c r="E2200" i="8"/>
  <c r="D2200" i="8"/>
  <c r="M2199" i="8"/>
  <c r="L2199" i="8"/>
  <c r="M2200" i="8" l="1"/>
  <c r="L2200" i="8"/>
  <c r="D2201" i="8"/>
  <c r="E2201" i="8"/>
  <c r="F2201" i="8"/>
  <c r="A2202" i="8"/>
  <c r="A2203" i="8" l="1"/>
  <c r="D2202" i="8"/>
  <c r="E2202" i="8"/>
  <c r="F2202" i="8"/>
  <c r="L2201" i="8"/>
  <c r="M2201" i="8"/>
  <c r="M2202" i="8" l="1"/>
  <c r="L2202" i="8"/>
  <c r="D2203" i="8"/>
  <c r="E2203" i="8"/>
  <c r="A2204" i="8"/>
  <c r="F2203" i="8"/>
  <c r="F2204" i="8" l="1"/>
  <c r="D2204" i="8"/>
  <c r="E2204" i="8"/>
  <c r="A2205" i="8"/>
  <c r="M2203" i="8"/>
  <c r="L2203" i="8"/>
  <c r="E2205" i="8" l="1"/>
  <c r="F2205" i="8"/>
  <c r="A2206" i="8"/>
  <c r="D2205" i="8"/>
  <c r="M2204" i="8"/>
  <c r="L2204" i="8"/>
  <c r="F2206" i="8" l="1"/>
  <c r="A2207" i="8"/>
  <c r="D2206" i="8"/>
  <c r="E2206" i="8"/>
  <c r="L2205" i="8"/>
  <c r="M2205" i="8"/>
  <c r="M2206" i="8" l="1"/>
  <c r="L2206" i="8"/>
  <c r="A2208" i="8"/>
  <c r="D2207" i="8"/>
  <c r="E2207" i="8"/>
  <c r="F2207" i="8"/>
  <c r="M2207" i="8" l="1"/>
  <c r="L2207" i="8"/>
  <c r="E2208" i="8"/>
  <c r="A2209" i="8"/>
  <c r="F2208" i="8"/>
  <c r="D2208" i="8"/>
  <c r="E2209" i="8" l="1"/>
  <c r="F2209" i="8"/>
  <c r="A2210" i="8"/>
  <c r="D2209" i="8"/>
  <c r="M2208" i="8"/>
  <c r="L2208" i="8"/>
  <c r="F2210" i="8" l="1"/>
  <c r="A2211" i="8"/>
  <c r="D2210" i="8"/>
  <c r="E2210" i="8"/>
  <c r="L2209" i="8"/>
  <c r="M2209" i="8"/>
  <c r="M2210" i="8" l="1"/>
  <c r="L2210" i="8"/>
  <c r="F2211" i="8"/>
  <c r="A2212" i="8"/>
  <c r="D2211" i="8"/>
  <c r="E2211" i="8"/>
  <c r="L2211" i="8" l="1"/>
  <c r="M2211" i="8"/>
  <c r="F2212" i="8"/>
  <c r="D2212" i="8"/>
  <c r="E2212" i="8"/>
  <c r="A2213" i="8"/>
  <c r="F2213" i="8" l="1"/>
  <c r="A2214" i="8"/>
  <c r="E2213" i="8"/>
  <c r="D2213" i="8"/>
  <c r="M2212" i="8"/>
  <c r="L2212" i="8"/>
  <c r="M2213" i="8" l="1"/>
  <c r="L2213" i="8"/>
  <c r="D2214" i="8"/>
  <c r="F2214" i="8"/>
  <c r="A2215" i="8"/>
  <c r="E2214" i="8"/>
  <c r="M2214" i="8" l="1"/>
  <c r="L2214" i="8"/>
  <c r="F2215" i="8"/>
  <c r="A2216" i="8"/>
  <c r="D2215" i="8"/>
  <c r="E2215" i="8"/>
  <c r="M2215" i="8" l="1"/>
  <c r="L2215" i="8"/>
  <c r="E2216" i="8"/>
  <c r="F2216" i="8"/>
  <c r="D2216" i="8"/>
  <c r="A2217" i="8"/>
  <c r="D2217" i="8" l="1"/>
  <c r="E2217" i="8"/>
  <c r="F2217" i="8"/>
  <c r="A2218" i="8"/>
  <c r="L2216" i="8"/>
  <c r="M2216" i="8"/>
  <c r="A2219" i="8" l="1"/>
  <c r="D2218" i="8"/>
  <c r="E2218" i="8"/>
  <c r="F2218" i="8"/>
  <c r="M2217" i="8"/>
  <c r="L2217" i="8"/>
  <c r="M2218" i="8" l="1"/>
  <c r="L2218" i="8"/>
  <c r="A2220" i="8"/>
  <c r="F2219" i="8"/>
  <c r="D2219" i="8"/>
  <c r="E2219" i="8"/>
  <c r="E2220" i="8" l="1"/>
  <c r="F2220" i="8"/>
  <c r="A2221" i="8"/>
  <c r="D2220" i="8"/>
  <c r="M2219" i="8"/>
  <c r="L2219" i="8"/>
  <c r="E2221" i="8" l="1"/>
  <c r="D2221" i="8"/>
  <c r="F2221" i="8"/>
  <c r="A2222" i="8"/>
  <c r="M2220" i="8"/>
  <c r="L2220" i="8"/>
  <c r="F2222" i="8" l="1"/>
  <c r="A2223" i="8"/>
  <c r="D2222" i="8"/>
  <c r="E2222" i="8"/>
  <c r="L2221" i="8"/>
  <c r="M2221" i="8"/>
  <c r="M2222" i="8" l="1"/>
  <c r="L2222" i="8"/>
  <c r="F2223" i="8"/>
  <c r="A2224" i="8"/>
  <c r="E2223" i="8"/>
  <c r="D2223" i="8"/>
  <c r="M2223" i="8" l="1"/>
  <c r="L2223" i="8"/>
  <c r="A2225" i="8"/>
  <c r="E2224" i="8"/>
  <c r="F2224" i="8"/>
  <c r="D2224" i="8"/>
  <c r="L2224" i="8" l="1"/>
  <c r="M2224" i="8"/>
  <c r="D2225" i="8"/>
  <c r="E2225" i="8"/>
  <c r="F2225" i="8"/>
  <c r="A2226" i="8"/>
  <c r="F2226" i="8" l="1"/>
  <c r="D2226" i="8"/>
  <c r="E2226" i="8"/>
  <c r="A2227" i="8"/>
  <c r="M2225" i="8"/>
  <c r="L2225" i="8"/>
  <c r="E2227" i="8" l="1"/>
  <c r="F2227" i="8"/>
  <c r="A2228" i="8"/>
  <c r="D2227" i="8"/>
  <c r="M2226" i="8"/>
  <c r="L2226" i="8"/>
  <c r="E2228" i="8" l="1"/>
  <c r="A2229" i="8"/>
  <c r="F2228" i="8"/>
  <c r="D2228" i="8"/>
  <c r="M2227" i="8"/>
  <c r="L2227" i="8"/>
  <c r="D2229" i="8" l="1"/>
  <c r="E2229" i="8"/>
  <c r="F2229" i="8"/>
  <c r="A2230" i="8"/>
  <c r="M2228" i="8"/>
  <c r="L2228" i="8"/>
  <c r="F2230" i="8" l="1"/>
  <c r="A2231" i="8"/>
  <c r="D2230" i="8"/>
  <c r="E2230" i="8"/>
  <c r="L2229" i="8"/>
  <c r="M2229" i="8"/>
  <c r="M2230" i="8" l="1"/>
  <c r="L2230" i="8"/>
  <c r="F2231" i="8"/>
  <c r="D2231" i="8"/>
  <c r="A2232" i="8"/>
  <c r="E2231" i="8"/>
  <c r="M2231" i="8" l="1"/>
  <c r="L2231" i="8"/>
  <c r="E2232" i="8"/>
  <c r="A2233" i="8"/>
  <c r="D2232" i="8"/>
  <c r="F2232" i="8"/>
  <c r="D2233" i="8" l="1"/>
  <c r="E2233" i="8"/>
  <c r="F2233" i="8"/>
  <c r="A2234" i="8"/>
  <c r="M2232" i="8"/>
  <c r="L2232" i="8"/>
  <c r="F2234" i="8" l="1"/>
  <c r="A2235" i="8"/>
  <c r="E2234" i="8"/>
  <c r="D2234" i="8"/>
  <c r="M2233" i="8"/>
  <c r="L2233" i="8"/>
  <c r="M2234" i="8" l="1"/>
  <c r="L2234" i="8"/>
  <c r="F2235" i="8"/>
  <c r="A2236" i="8"/>
  <c r="E2235" i="8"/>
  <c r="D2235" i="8"/>
  <c r="M2235" i="8" l="1"/>
  <c r="L2235" i="8"/>
  <c r="A2237" i="8"/>
  <c r="F2236" i="8"/>
  <c r="D2236" i="8"/>
  <c r="E2236" i="8"/>
  <c r="M2236" i="8" l="1"/>
  <c r="L2236" i="8"/>
  <c r="A2238" i="8"/>
  <c r="E2237" i="8"/>
  <c r="F2237" i="8"/>
  <c r="D2237" i="8"/>
  <c r="L2237" i="8" l="1"/>
  <c r="M2237" i="8"/>
  <c r="A2239" i="8"/>
  <c r="E2238" i="8"/>
  <c r="F2238" i="8"/>
  <c r="D2238" i="8"/>
  <c r="M2238" i="8" l="1"/>
  <c r="L2238" i="8"/>
  <c r="A2240" i="8"/>
  <c r="D2239" i="8"/>
  <c r="E2239" i="8"/>
  <c r="F2239" i="8"/>
  <c r="L2239" i="8" l="1"/>
  <c r="M2239" i="8"/>
  <c r="E2240" i="8"/>
  <c r="A2241" i="8"/>
  <c r="F2240" i="8"/>
  <c r="D2240" i="8"/>
  <c r="F2241" i="8" l="1"/>
  <c r="A2242" i="8"/>
  <c r="E2241" i="8"/>
  <c r="D2241" i="8"/>
  <c r="M2240" i="8"/>
  <c r="L2240" i="8"/>
  <c r="M2241" i="8" l="1"/>
  <c r="L2241" i="8"/>
  <c r="E2242" i="8"/>
  <c r="F2242" i="8"/>
  <c r="D2242" i="8"/>
  <c r="A2243" i="8"/>
  <c r="E2243" i="8" l="1"/>
  <c r="A2244" i="8"/>
  <c r="D2243" i="8"/>
  <c r="F2243" i="8"/>
  <c r="M2242" i="8"/>
  <c r="L2242" i="8"/>
  <c r="A2245" i="8" l="1"/>
  <c r="F2244" i="8"/>
  <c r="D2244" i="8"/>
  <c r="E2244" i="8"/>
  <c r="M2243" i="8"/>
  <c r="L2243" i="8"/>
  <c r="L2244" i="8" l="1"/>
  <c r="M2244" i="8"/>
  <c r="D2245" i="8"/>
  <c r="E2245" i="8"/>
  <c r="F2245" i="8"/>
  <c r="A2246" i="8"/>
  <c r="D2246" i="8" l="1"/>
  <c r="A2247" i="8"/>
  <c r="E2246" i="8"/>
  <c r="F2246" i="8"/>
  <c r="M2245" i="8"/>
  <c r="L2245" i="8"/>
  <c r="M2246" i="8" l="1"/>
  <c r="L2246" i="8"/>
  <c r="D2247" i="8"/>
  <c r="E2247" i="8"/>
  <c r="F2247" i="8"/>
  <c r="A2248" i="8"/>
  <c r="M2247" i="8" l="1"/>
  <c r="L2247" i="8"/>
  <c r="D2248" i="8"/>
  <c r="A2249" i="8"/>
  <c r="F2248" i="8"/>
  <c r="E2248" i="8"/>
  <c r="M2248" i="8" l="1"/>
  <c r="L2248" i="8"/>
  <c r="A2250" i="8"/>
  <c r="E2249" i="8"/>
  <c r="F2249" i="8"/>
  <c r="D2249" i="8"/>
  <c r="M2249" i="8" l="1"/>
  <c r="L2249" i="8"/>
  <c r="A2251" i="8"/>
  <c r="F2250" i="8"/>
  <c r="D2250" i="8"/>
  <c r="E2250" i="8"/>
  <c r="M2250" i="8" l="1"/>
  <c r="L2250" i="8"/>
  <c r="F2251" i="8"/>
  <c r="A2252" i="8"/>
  <c r="D2251" i="8"/>
  <c r="E2251" i="8"/>
  <c r="M2251" i="8" l="1"/>
  <c r="L2251" i="8"/>
  <c r="A2253" i="8"/>
  <c r="F2252" i="8"/>
  <c r="D2252" i="8"/>
  <c r="E2252" i="8"/>
  <c r="M2252" i="8" l="1"/>
  <c r="L2252" i="8"/>
  <c r="F2253" i="8"/>
  <c r="A2254" i="8"/>
  <c r="D2253" i="8"/>
  <c r="E2253" i="8"/>
  <c r="M2253" i="8" l="1"/>
  <c r="L2253" i="8"/>
  <c r="A2255" i="8"/>
  <c r="E2254" i="8"/>
  <c r="F2254" i="8"/>
  <c r="D2254" i="8"/>
  <c r="M2254" i="8" l="1"/>
  <c r="L2254" i="8"/>
  <c r="A2256" i="8"/>
  <c r="D2255" i="8"/>
  <c r="E2255" i="8"/>
  <c r="F2255" i="8"/>
  <c r="M2255" i="8" l="1"/>
  <c r="L2255" i="8"/>
  <c r="A2257" i="8"/>
  <c r="F2256" i="8"/>
  <c r="D2256" i="8"/>
  <c r="E2256" i="8"/>
  <c r="L2256" i="8" l="1"/>
  <c r="M2256" i="8"/>
  <c r="A2258" i="8"/>
  <c r="E2257" i="8"/>
  <c r="D2257" i="8"/>
  <c r="F2257" i="8"/>
  <c r="M2257" i="8" l="1"/>
  <c r="L2257" i="8"/>
  <c r="A2259" i="8"/>
  <c r="E2258" i="8"/>
  <c r="D2258" i="8"/>
  <c r="F2258" i="8"/>
  <c r="M2258" i="8" l="1"/>
  <c r="L2258" i="8"/>
  <c r="F2259" i="8"/>
  <c r="D2259" i="8"/>
  <c r="E2259" i="8"/>
  <c r="A2260" i="8"/>
  <c r="E2260" i="8" l="1"/>
  <c r="A2261" i="8"/>
  <c r="D2260" i="8"/>
  <c r="F2260" i="8"/>
  <c r="L2259" i="8"/>
  <c r="M2259" i="8"/>
  <c r="F2261" i="8" l="1"/>
  <c r="A2262" i="8"/>
  <c r="E2261" i="8"/>
  <c r="D2261" i="8"/>
  <c r="M2260" i="8"/>
  <c r="L2260" i="8"/>
  <c r="L2261" i="8" l="1"/>
  <c r="M2261" i="8"/>
  <c r="A2263" i="8"/>
  <c r="E2262" i="8"/>
  <c r="F2262" i="8"/>
  <c r="D2262" i="8"/>
  <c r="L2262" i="8" l="1"/>
  <c r="M2262" i="8"/>
  <c r="F2263" i="8"/>
  <c r="E2263" i="8"/>
  <c r="A2264" i="8"/>
  <c r="D2263" i="8"/>
  <c r="M2263" i="8" l="1"/>
  <c r="L2263" i="8"/>
  <c r="A2265" i="8"/>
  <c r="D2264" i="8"/>
  <c r="F2264" i="8"/>
  <c r="E2264" i="8"/>
  <c r="M2264" i="8" l="1"/>
  <c r="L2264" i="8"/>
  <c r="F2265" i="8"/>
  <c r="A2266" i="8"/>
  <c r="D2265" i="8"/>
  <c r="E2265" i="8"/>
  <c r="M2265" i="8" l="1"/>
  <c r="L2265" i="8"/>
  <c r="A2267" i="8"/>
  <c r="F2266" i="8"/>
  <c r="E2266" i="8"/>
  <c r="D2266" i="8"/>
  <c r="M2266" i="8" l="1"/>
  <c r="L2266" i="8"/>
  <c r="F2267" i="8"/>
  <c r="A2268" i="8"/>
  <c r="D2267" i="8"/>
  <c r="E2267" i="8"/>
  <c r="M2267" i="8" l="1"/>
  <c r="L2267" i="8"/>
  <c r="E2268" i="8"/>
  <c r="A2269" i="8"/>
  <c r="D2268" i="8"/>
  <c r="F2268" i="8"/>
  <c r="F2269" i="8" l="1"/>
  <c r="A2270" i="8"/>
  <c r="D2269" i="8"/>
  <c r="E2269" i="8"/>
  <c r="M2268" i="8"/>
  <c r="L2268" i="8"/>
  <c r="M2269" i="8" l="1"/>
  <c r="L2269" i="8"/>
  <c r="D2270" i="8"/>
  <c r="A2271" i="8"/>
  <c r="E2270" i="8"/>
  <c r="F2270" i="8"/>
  <c r="M2270" i="8" l="1"/>
  <c r="L2270" i="8"/>
  <c r="F2271" i="8"/>
  <c r="A2272" i="8"/>
  <c r="E2271" i="8"/>
  <c r="D2271" i="8"/>
  <c r="M2271" i="8" l="1"/>
  <c r="L2271" i="8"/>
  <c r="A2273" i="8"/>
  <c r="D2272" i="8"/>
  <c r="E2272" i="8"/>
  <c r="F2272" i="8"/>
  <c r="M2272" i="8" l="1"/>
  <c r="L2272" i="8"/>
  <c r="A2274" i="8"/>
  <c r="E2273" i="8"/>
  <c r="D2273" i="8"/>
  <c r="F2273" i="8"/>
  <c r="M2273" i="8" l="1"/>
  <c r="L2273" i="8"/>
  <c r="D2274" i="8"/>
  <c r="A2275" i="8"/>
  <c r="E2274" i="8"/>
  <c r="F2274" i="8"/>
  <c r="M2274" i="8" l="1"/>
  <c r="L2274" i="8"/>
  <c r="A2276" i="8"/>
  <c r="D2275" i="8"/>
  <c r="F2275" i="8"/>
  <c r="E2275" i="8"/>
  <c r="M2275" i="8" l="1"/>
  <c r="L2275" i="8"/>
  <c r="E2276" i="8"/>
  <c r="A2277" i="8"/>
  <c r="F2276" i="8"/>
  <c r="D2276" i="8"/>
  <c r="F2277" i="8" l="1"/>
  <c r="A2278" i="8"/>
  <c r="D2277" i="8"/>
  <c r="E2277" i="8"/>
  <c r="L2276" i="8"/>
  <c r="M2276" i="8"/>
  <c r="M2277" i="8" l="1"/>
  <c r="L2277" i="8"/>
  <c r="D2278" i="8"/>
  <c r="A2279" i="8"/>
  <c r="E2278" i="8"/>
  <c r="F2278" i="8"/>
  <c r="M2278" i="8" l="1"/>
  <c r="L2278" i="8"/>
  <c r="E2279" i="8"/>
  <c r="F2279" i="8"/>
  <c r="D2279" i="8"/>
  <c r="A2280" i="8"/>
  <c r="E2280" i="8" l="1"/>
  <c r="A2281" i="8"/>
  <c r="D2280" i="8"/>
  <c r="F2280" i="8"/>
  <c r="M2279" i="8"/>
  <c r="L2279" i="8"/>
  <c r="F2281" i="8" l="1"/>
  <c r="A2282" i="8"/>
  <c r="D2281" i="8"/>
  <c r="E2281" i="8"/>
  <c r="L2280" i="8"/>
  <c r="M2280" i="8"/>
  <c r="M2281" i="8" l="1"/>
  <c r="L2281" i="8"/>
  <c r="D2282" i="8"/>
  <c r="A2283" i="8"/>
  <c r="E2282" i="8"/>
  <c r="F2282" i="8"/>
  <c r="M2282" i="8" l="1"/>
  <c r="L2282" i="8"/>
  <c r="F2283" i="8"/>
  <c r="D2283" i="8"/>
  <c r="E2283" i="8"/>
  <c r="A2284" i="8"/>
  <c r="E2284" i="8" l="1"/>
  <c r="F2284" i="8"/>
  <c r="A2285" i="8"/>
  <c r="D2284" i="8"/>
  <c r="M2283" i="8"/>
  <c r="L2283" i="8"/>
  <c r="F2285" i="8" l="1"/>
  <c r="D2285" i="8"/>
  <c r="A2286" i="8"/>
  <c r="E2285" i="8"/>
  <c r="M2284" i="8"/>
  <c r="L2284" i="8"/>
  <c r="M2285" i="8" l="1"/>
  <c r="L2285" i="8"/>
  <c r="D2286" i="8"/>
  <c r="A2287" i="8"/>
  <c r="E2286" i="8"/>
  <c r="F2286" i="8"/>
  <c r="M2286" i="8" l="1"/>
  <c r="L2286" i="8"/>
  <c r="F2287" i="8"/>
  <c r="A2288" i="8"/>
  <c r="D2287" i="8"/>
  <c r="E2287" i="8"/>
  <c r="L2287" i="8" l="1"/>
  <c r="M2287" i="8"/>
  <c r="E2288" i="8"/>
  <c r="A2289" i="8"/>
  <c r="F2288" i="8"/>
  <c r="D2288" i="8"/>
  <c r="F2289" i="8" l="1"/>
  <c r="A2290" i="8"/>
  <c r="D2289" i="8"/>
  <c r="E2289" i="8"/>
  <c r="M2288" i="8"/>
  <c r="L2288" i="8"/>
  <c r="M2289" i="8" l="1"/>
  <c r="L2289" i="8"/>
  <c r="E2290" i="8"/>
  <c r="A2291" i="8"/>
  <c r="F2290" i="8"/>
  <c r="D2290" i="8"/>
  <c r="F2291" i="8" l="1"/>
  <c r="A2292" i="8"/>
  <c r="E2291" i="8"/>
  <c r="D2291" i="8"/>
  <c r="M2290" i="8"/>
  <c r="L2290" i="8"/>
  <c r="M2291" i="8" l="1"/>
  <c r="L2291" i="8"/>
  <c r="E2292" i="8"/>
  <c r="A2293" i="8"/>
  <c r="F2292" i="8"/>
  <c r="D2292" i="8"/>
  <c r="F2293" i="8" l="1"/>
  <c r="A2294" i="8"/>
  <c r="D2293" i="8"/>
  <c r="E2293" i="8"/>
  <c r="M2292" i="8"/>
  <c r="L2292" i="8"/>
  <c r="M2293" i="8" l="1"/>
  <c r="L2293" i="8"/>
  <c r="D2294" i="8"/>
  <c r="A2295" i="8"/>
  <c r="F2294" i="8"/>
  <c r="E2294" i="8"/>
  <c r="M2294" i="8" l="1"/>
  <c r="L2294" i="8"/>
  <c r="F2295" i="8"/>
  <c r="A2296" i="8"/>
  <c r="D2295" i="8"/>
  <c r="E2295" i="8"/>
  <c r="L2295" i="8" l="1"/>
  <c r="M2295" i="8"/>
  <c r="F2296" i="8"/>
  <c r="A2297" i="8"/>
  <c r="E2296" i="8"/>
  <c r="D2296" i="8"/>
  <c r="M2296" i="8" l="1"/>
  <c r="L2296" i="8"/>
  <c r="E2297" i="8"/>
  <c r="D2297" i="8"/>
  <c r="F2297" i="8"/>
  <c r="A2298" i="8"/>
  <c r="D2298" i="8" l="1"/>
  <c r="A2299" i="8"/>
  <c r="E2298" i="8"/>
  <c r="F2298" i="8"/>
  <c r="M2297" i="8"/>
  <c r="L2297" i="8"/>
  <c r="M2298" i="8" l="1"/>
  <c r="L2298" i="8"/>
  <c r="A2300" i="8"/>
  <c r="D2299" i="8"/>
  <c r="E2299" i="8"/>
  <c r="F2299" i="8"/>
  <c r="M2299" i="8" l="1"/>
  <c r="L2299" i="8"/>
  <c r="D2300" i="8"/>
  <c r="E2300" i="8"/>
  <c r="F2300" i="8"/>
  <c r="A2301" i="8"/>
  <c r="A2302" i="8" l="1"/>
  <c r="D2301" i="8"/>
  <c r="F2301" i="8"/>
  <c r="E2301" i="8"/>
  <c r="M2300" i="8"/>
  <c r="L2300" i="8"/>
  <c r="M2301" i="8" l="1"/>
  <c r="L2301" i="8"/>
  <c r="E2302" i="8"/>
  <c r="A2303" i="8"/>
  <c r="F2302" i="8"/>
  <c r="D2302" i="8"/>
  <c r="D2303" i="8" l="1"/>
  <c r="E2303" i="8"/>
  <c r="A2304" i="8"/>
  <c r="F2303" i="8"/>
  <c r="M2302" i="8"/>
  <c r="L2302" i="8"/>
  <c r="D2304" i="8" l="1"/>
  <c r="E2304" i="8"/>
  <c r="A2305" i="8"/>
  <c r="F2304" i="8"/>
  <c r="M2303" i="8"/>
  <c r="L2303" i="8"/>
  <c r="E2305" i="8" l="1"/>
  <c r="D2305" i="8"/>
  <c r="F2305" i="8"/>
  <c r="A2306" i="8"/>
  <c r="M2304" i="8"/>
  <c r="L2304" i="8"/>
  <c r="E2306" i="8" l="1"/>
  <c r="A2307" i="8"/>
  <c r="D2306" i="8"/>
  <c r="F2306" i="8"/>
  <c r="M2305" i="8"/>
  <c r="L2305" i="8"/>
  <c r="F2307" i="8" l="1"/>
  <c r="A2308" i="8"/>
  <c r="E2307" i="8"/>
  <c r="D2307" i="8"/>
  <c r="M2306" i="8"/>
  <c r="L2306" i="8"/>
  <c r="M2307" i="8" l="1"/>
  <c r="L2307" i="8"/>
  <c r="F2308" i="8"/>
  <c r="A2309" i="8"/>
  <c r="D2308" i="8"/>
  <c r="E2308" i="8"/>
  <c r="L2308" i="8" l="1"/>
  <c r="M2308" i="8"/>
  <c r="A2310" i="8"/>
  <c r="E2309" i="8"/>
  <c r="D2309" i="8"/>
  <c r="F2309" i="8"/>
  <c r="M2309" i="8" l="1"/>
  <c r="L2309" i="8"/>
  <c r="E2310" i="8"/>
  <c r="A2311" i="8"/>
  <c r="F2310" i="8"/>
  <c r="D2310" i="8"/>
  <c r="F2311" i="8" l="1"/>
  <c r="A2312" i="8"/>
  <c r="D2311" i="8"/>
  <c r="E2311" i="8"/>
  <c r="M2310" i="8"/>
  <c r="L2310" i="8"/>
  <c r="M2311" i="8" l="1"/>
  <c r="L2311" i="8"/>
  <c r="A2313" i="8"/>
  <c r="D2312" i="8"/>
  <c r="F2312" i="8"/>
  <c r="E2312" i="8"/>
  <c r="M2312" i="8" l="1"/>
  <c r="L2312" i="8"/>
  <c r="A2314" i="8"/>
  <c r="D2313" i="8"/>
  <c r="E2313" i="8"/>
  <c r="F2313" i="8"/>
  <c r="M2313" i="8" l="1"/>
  <c r="L2313" i="8"/>
  <c r="A2315" i="8"/>
  <c r="D2314" i="8"/>
  <c r="F2314" i="8"/>
  <c r="E2314" i="8"/>
  <c r="M2314" i="8" l="1"/>
  <c r="L2314" i="8"/>
  <c r="F2315" i="8"/>
  <c r="A2316" i="8"/>
  <c r="D2315" i="8"/>
  <c r="E2315" i="8"/>
  <c r="M2315" i="8" l="1"/>
  <c r="L2315" i="8"/>
  <c r="A2317" i="8"/>
  <c r="D2316" i="8"/>
  <c r="E2316" i="8"/>
  <c r="F2316" i="8"/>
  <c r="L2316" i="8" l="1"/>
  <c r="M2316" i="8"/>
  <c r="E2317" i="8"/>
  <c r="D2317" i="8"/>
  <c r="F2317" i="8"/>
  <c r="A2318" i="8"/>
  <c r="E2318" i="8" l="1"/>
  <c r="F2318" i="8"/>
  <c r="D2318" i="8"/>
  <c r="A2319" i="8"/>
  <c r="M2317" i="8"/>
  <c r="L2317" i="8"/>
  <c r="A2320" i="8" l="1"/>
  <c r="F2319" i="8"/>
  <c r="D2319" i="8"/>
  <c r="E2319" i="8"/>
  <c r="M2318" i="8"/>
  <c r="L2318" i="8"/>
  <c r="L2319" i="8" l="1"/>
  <c r="M2319" i="8"/>
  <c r="F2320" i="8"/>
  <c r="A2321" i="8"/>
  <c r="E2320" i="8"/>
  <c r="D2320" i="8"/>
  <c r="L2320" i="8" l="1"/>
  <c r="M2320" i="8"/>
  <c r="A2322" i="8"/>
  <c r="D2321" i="8"/>
  <c r="E2321" i="8"/>
  <c r="F2321" i="8"/>
  <c r="M2321" i="8" l="1"/>
  <c r="L2321" i="8"/>
  <c r="A2323" i="8"/>
  <c r="F2322" i="8"/>
  <c r="E2322" i="8"/>
  <c r="D2322" i="8"/>
  <c r="M2322" i="8" l="1"/>
  <c r="L2322" i="8"/>
  <c r="F2323" i="8"/>
  <c r="A2324" i="8"/>
  <c r="E2323" i="8"/>
  <c r="D2323" i="8"/>
  <c r="M2323" i="8" l="1"/>
  <c r="L2323" i="8"/>
  <c r="F2324" i="8"/>
  <c r="A2325" i="8"/>
  <c r="D2324" i="8"/>
  <c r="E2324" i="8"/>
  <c r="L2324" i="8" l="1"/>
  <c r="M2324" i="8"/>
  <c r="F2325" i="8"/>
  <c r="A2326" i="8"/>
  <c r="D2325" i="8"/>
  <c r="E2325" i="8"/>
  <c r="M2325" i="8" l="1"/>
  <c r="L2325" i="8"/>
  <c r="E2326" i="8"/>
  <c r="A2327" i="8"/>
  <c r="D2326" i="8"/>
  <c r="F2326" i="8"/>
  <c r="F2327" i="8" l="1"/>
  <c r="A2328" i="8"/>
  <c r="D2327" i="8"/>
  <c r="E2327" i="8"/>
  <c r="M2326" i="8"/>
  <c r="L2326" i="8"/>
  <c r="M2327" i="8" l="1"/>
  <c r="L2327" i="8"/>
  <c r="F2328" i="8"/>
  <c r="D2328" i="8"/>
  <c r="A2329" i="8"/>
  <c r="E2328" i="8"/>
  <c r="M2328" i="8" l="1"/>
  <c r="L2328" i="8"/>
  <c r="F2329" i="8"/>
  <c r="D2329" i="8"/>
  <c r="E2329" i="8"/>
  <c r="A2330" i="8"/>
  <c r="A2331" i="8" l="1"/>
  <c r="F2330" i="8"/>
  <c r="E2330" i="8"/>
  <c r="D2330" i="8"/>
  <c r="M2329" i="8"/>
  <c r="L2329" i="8"/>
  <c r="L2330" i="8" l="1"/>
  <c r="M2330" i="8"/>
  <c r="F2331" i="8"/>
  <c r="A2332" i="8"/>
  <c r="E2331" i="8"/>
  <c r="D2331" i="8"/>
  <c r="M2331" i="8" l="1"/>
  <c r="L2331" i="8"/>
  <c r="F2332" i="8"/>
  <c r="A2333" i="8"/>
  <c r="D2332" i="8"/>
  <c r="E2332" i="8"/>
  <c r="M2332" i="8" l="1"/>
  <c r="L2332" i="8"/>
  <c r="F2333" i="8"/>
  <c r="D2333" i="8"/>
  <c r="E2333" i="8"/>
  <c r="A2334" i="8"/>
  <c r="E2334" i="8" l="1"/>
  <c r="D2334" i="8"/>
  <c r="A2335" i="8"/>
  <c r="F2334" i="8"/>
  <c r="L2333" i="8"/>
  <c r="M2333" i="8"/>
  <c r="F2335" i="8" l="1"/>
  <c r="A2336" i="8"/>
  <c r="D2335" i="8"/>
  <c r="E2335" i="8"/>
  <c r="M2334" i="8"/>
  <c r="L2334" i="8"/>
  <c r="M2335" i="8" l="1"/>
  <c r="L2335" i="8"/>
  <c r="E2336" i="8"/>
  <c r="F2336" i="8"/>
  <c r="A2337" i="8"/>
  <c r="D2336" i="8"/>
  <c r="F2337" i="8" l="1"/>
  <c r="A2338" i="8"/>
  <c r="D2337" i="8"/>
  <c r="E2337" i="8"/>
  <c r="L2336" i="8"/>
  <c r="M2336" i="8"/>
  <c r="M2337" i="8" l="1"/>
  <c r="L2337" i="8"/>
  <c r="A2339" i="8"/>
  <c r="F2338" i="8"/>
  <c r="D2338" i="8"/>
  <c r="E2338" i="8"/>
  <c r="M2338" i="8" l="1"/>
  <c r="L2338" i="8"/>
  <c r="D2339" i="8"/>
  <c r="E2339" i="8"/>
  <c r="F2339" i="8"/>
  <c r="A2340" i="8"/>
  <c r="F2340" i="8" l="1"/>
  <c r="A2341" i="8"/>
  <c r="D2340" i="8"/>
  <c r="E2340" i="8"/>
  <c r="M2339" i="8"/>
  <c r="L2339" i="8"/>
  <c r="M2340" i="8" l="1"/>
  <c r="L2340" i="8"/>
  <c r="F2341" i="8"/>
  <c r="A2342" i="8"/>
  <c r="D2341" i="8"/>
  <c r="E2341" i="8"/>
  <c r="L2341" i="8" l="1"/>
  <c r="M2341" i="8"/>
  <c r="F2342" i="8"/>
  <c r="D2342" i="8"/>
  <c r="A2343" i="8"/>
  <c r="E2342" i="8"/>
  <c r="M2342" i="8" l="1"/>
  <c r="L2342" i="8"/>
  <c r="A2344" i="8"/>
  <c r="E2343" i="8"/>
  <c r="F2343" i="8"/>
  <c r="D2343" i="8"/>
  <c r="M2343" i="8" l="1"/>
  <c r="L2343" i="8"/>
  <c r="F2344" i="8"/>
  <c r="A2345" i="8"/>
  <c r="D2344" i="8"/>
  <c r="E2344" i="8"/>
  <c r="M2344" i="8" l="1"/>
  <c r="L2344" i="8"/>
  <c r="F2345" i="8"/>
  <c r="D2345" i="8"/>
  <c r="E2345" i="8"/>
  <c r="A2346" i="8"/>
  <c r="L2345" i="8" l="1"/>
  <c r="M2345" i="8"/>
  <c r="F2346" i="8"/>
  <c r="A2347" i="8"/>
  <c r="E2346" i="8"/>
  <c r="D2346" i="8"/>
  <c r="M2346" i="8" l="1"/>
  <c r="L2346" i="8"/>
  <c r="F2347" i="8"/>
  <c r="D2347" i="8"/>
  <c r="A2348" i="8"/>
  <c r="E2347" i="8"/>
  <c r="M2347" i="8" l="1"/>
  <c r="L2347" i="8"/>
  <c r="E2348" i="8"/>
  <c r="F2348" i="8"/>
  <c r="A2349" i="8"/>
  <c r="D2348" i="8"/>
  <c r="F2349" i="8" l="1"/>
  <c r="E2349" i="8"/>
  <c r="A2350" i="8"/>
  <c r="D2349" i="8"/>
  <c r="M2348" i="8"/>
  <c r="L2348" i="8"/>
  <c r="F2350" i="8" l="1"/>
  <c r="A2351" i="8"/>
  <c r="E2350" i="8"/>
  <c r="D2350" i="8"/>
  <c r="M2349" i="8"/>
  <c r="L2349" i="8"/>
  <c r="L2350" i="8" l="1"/>
  <c r="M2350" i="8"/>
  <c r="E2351" i="8"/>
  <c r="F2351" i="8"/>
  <c r="D2351" i="8"/>
  <c r="A2352" i="8"/>
  <c r="M2351" i="8" l="1"/>
  <c r="L2351" i="8"/>
  <c r="A2353" i="8"/>
  <c r="E2352" i="8"/>
  <c r="D2352" i="8"/>
  <c r="F2352" i="8"/>
  <c r="M2352" i="8" l="1"/>
  <c r="L2352" i="8"/>
  <c r="D2353" i="8"/>
  <c r="E2353" i="8"/>
  <c r="F2353" i="8"/>
  <c r="A2354" i="8"/>
  <c r="M2353" i="8" l="1"/>
  <c r="L2353" i="8"/>
  <c r="F2354" i="8"/>
  <c r="A2355" i="8"/>
  <c r="D2354" i="8"/>
  <c r="E2354" i="8"/>
  <c r="M2354" i="8" l="1"/>
  <c r="L2354" i="8"/>
  <c r="E2355" i="8"/>
  <c r="D2355" i="8"/>
  <c r="A2356" i="8"/>
  <c r="F2355" i="8"/>
  <c r="A2357" i="8" l="1"/>
  <c r="D2356" i="8"/>
  <c r="E2356" i="8"/>
  <c r="F2356" i="8"/>
  <c r="M2355" i="8"/>
  <c r="L2355" i="8"/>
  <c r="L2356" i="8" l="1"/>
  <c r="M2356" i="8"/>
  <c r="D2357" i="8"/>
  <c r="E2357" i="8"/>
  <c r="F2357" i="8"/>
  <c r="A2358" i="8"/>
  <c r="M2357" i="8" l="1"/>
  <c r="L2357" i="8"/>
  <c r="E2358" i="8"/>
  <c r="F2358" i="8"/>
  <c r="A2359" i="8"/>
  <c r="D2358" i="8"/>
  <c r="A2360" i="8" l="1"/>
  <c r="E2359" i="8"/>
  <c r="F2359" i="8"/>
  <c r="D2359" i="8"/>
  <c r="M2358" i="8"/>
  <c r="L2358" i="8"/>
  <c r="L2359" i="8" l="1"/>
  <c r="M2359" i="8"/>
  <c r="F2360" i="8"/>
  <c r="A2361" i="8"/>
  <c r="D2360" i="8"/>
  <c r="E2360" i="8"/>
  <c r="M2360" i="8" l="1"/>
  <c r="L2360" i="8"/>
  <c r="F2361" i="8"/>
  <c r="A2362" i="8"/>
  <c r="E2361" i="8"/>
  <c r="D2361" i="8"/>
  <c r="M2361" i="8" l="1"/>
  <c r="L2361" i="8"/>
  <c r="A2363" i="8"/>
  <c r="D2362" i="8"/>
  <c r="E2362" i="8"/>
  <c r="F2362" i="8"/>
  <c r="M2362" i="8" l="1"/>
  <c r="L2362" i="8"/>
  <c r="D2363" i="8"/>
  <c r="A2364" i="8"/>
  <c r="E2363" i="8"/>
  <c r="F2363" i="8"/>
  <c r="M2363" i="8" l="1"/>
  <c r="L2363" i="8"/>
  <c r="F2364" i="8"/>
  <c r="A2365" i="8"/>
  <c r="E2364" i="8"/>
  <c r="D2364" i="8"/>
  <c r="M2364" i="8" l="1"/>
  <c r="L2364" i="8"/>
  <c r="D2365" i="8"/>
  <c r="F2365" i="8"/>
  <c r="A2366" i="8"/>
  <c r="E2365" i="8"/>
  <c r="L2365" i="8" l="1"/>
  <c r="M2365" i="8"/>
  <c r="F2366" i="8"/>
  <c r="A2367" i="8"/>
  <c r="D2366" i="8"/>
  <c r="E2366" i="8"/>
  <c r="M2366" i="8" l="1"/>
  <c r="L2366" i="8"/>
  <c r="D2367" i="8"/>
  <c r="A2368" i="8"/>
  <c r="E2367" i="8"/>
  <c r="F2367" i="8"/>
  <c r="M2367" i="8" l="1"/>
  <c r="L2367" i="8"/>
  <c r="F2368" i="8"/>
  <c r="A2369" i="8"/>
  <c r="D2368" i="8"/>
  <c r="E2368" i="8"/>
  <c r="M2368" i="8" l="1"/>
  <c r="L2368" i="8"/>
  <c r="F2369" i="8"/>
  <c r="A2370" i="8"/>
  <c r="E2369" i="8"/>
  <c r="D2369" i="8"/>
  <c r="M2369" i="8" l="1"/>
  <c r="L2369" i="8"/>
  <c r="A2371" i="8"/>
  <c r="E2370" i="8"/>
  <c r="D2370" i="8"/>
  <c r="F2370" i="8"/>
  <c r="M2370" i="8" l="1"/>
  <c r="L2370" i="8"/>
  <c r="D2371" i="8"/>
  <c r="A2372" i="8"/>
  <c r="F2371" i="8"/>
  <c r="E2371" i="8"/>
  <c r="L2371" i="8" l="1"/>
  <c r="M2371" i="8"/>
  <c r="F2372" i="8"/>
  <c r="A2373" i="8"/>
  <c r="D2372" i="8"/>
  <c r="E2372" i="8"/>
  <c r="D2373" i="8" l="1"/>
  <c r="E2373" i="8"/>
  <c r="F2373" i="8"/>
  <c r="A2374" i="8"/>
  <c r="M2372" i="8"/>
  <c r="L2372" i="8"/>
  <c r="F2374" i="8" l="1"/>
  <c r="A2375" i="8"/>
  <c r="D2374" i="8"/>
  <c r="E2374" i="8"/>
  <c r="L2373" i="8"/>
  <c r="M2373" i="8"/>
  <c r="M2374" i="8" l="1"/>
  <c r="L2374" i="8"/>
  <c r="D2375" i="8"/>
  <c r="E2375" i="8"/>
  <c r="A2376" i="8"/>
  <c r="F2375" i="8"/>
  <c r="F2376" i="8" l="1"/>
  <c r="A2377" i="8"/>
  <c r="D2376" i="8"/>
  <c r="E2376" i="8"/>
  <c r="M2375" i="8"/>
  <c r="L2375" i="8"/>
  <c r="M2376" i="8" l="1"/>
  <c r="L2376" i="8"/>
  <c r="F2377" i="8"/>
  <c r="A2378" i="8"/>
  <c r="D2377" i="8"/>
  <c r="E2377" i="8"/>
  <c r="M2377" i="8" l="1"/>
  <c r="L2377" i="8"/>
  <c r="F2378" i="8"/>
  <c r="A2379" i="8"/>
  <c r="D2378" i="8"/>
  <c r="E2378" i="8"/>
  <c r="M2378" i="8" l="1"/>
  <c r="L2378" i="8"/>
  <c r="D2379" i="8"/>
  <c r="A2380" i="8"/>
  <c r="F2379" i="8"/>
  <c r="E2379" i="8"/>
  <c r="M2379" i="8" l="1"/>
  <c r="L2379" i="8"/>
  <c r="F2380" i="8"/>
  <c r="D2380" i="8"/>
  <c r="E2380" i="8"/>
  <c r="A2381" i="8"/>
  <c r="D2381" i="8" l="1"/>
  <c r="E2381" i="8"/>
  <c r="F2381" i="8"/>
  <c r="A2382" i="8"/>
  <c r="M2380" i="8"/>
  <c r="L2380" i="8"/>
  <c r="F2382" i="8" l="1"/>
  <c r="D2382" i="8"/>
  <c r="A2383" i="8"/>
  <c r="E2382" i="8"/>
  <c r="M2381" i="8"/>
  <c r="L2381" i="8"/>
  <c r="M2382" i="8" l="1"/>
  <c r="L2382" i="8"/>
  <c r="D2383" i="8"/>
  <c r="A2384" i="8"/>
  <c r="E2383" i="8"/>
  <c r="F2383" i="8"/>
  <c r="L2383" i="8" l="1"/>
  <c r="M2383" i="8"/>
  <c r="F2384" i="8"/>
  <c r="A2385" i="8"/>
  <c r="D2384" i="8"/>
  <c r="E2384" i="8"/>
  <c r="M2384" i="8" l="1"/>
  <c r="L2384" i="8"/>
  <c r="F2385" i="8"/>
  <c r="A2386" i="8"/>
  <c r="D2385" i="8"/>
  <c r="E2385" i="8"/>
  <c r="M2385" i="8" l="1"/>
  <c r="L2385" i="8"/>
  <c r="F2386" i="8"/>
  <c r="D2386" i="8"/>
  <c r="E2386" i="8"/>
  <c r="A2387" i="8"/>
  <c r="D2387" i="8" l="1"/>
  <c r="F2387" i="8"/>
  <c r="A2388" i="8"/>
  <c r="E2387" i="8"/>
  <c r="M2386" i="8"/>
  <c r="L2386" i="8"/>
  <c r="M2387" i="8" l="1"/>
  <c r="L2387" i="8"/>
  <c r="F2388" i="8"/>
  <c r="A2389" i="8"/>
  <c r="E2388" i="8"/>
  <c r="D2388" i="8"/>
  <c r="M2388" i="8" l="1"/>
  <c r="L2388" i="8"/>
  <c r="D2389" i="8"/>
  <c r="E2389" i="8"/>
  <c r="F2389" i="8"/>
  <c r="A2390" i="8"/>
  <c r="L2389" i="8" l="1"/>
  <c r="M2389" i="8"/>
  <c r="F2390" i="8"/>
  <c r="A2391" i="8"/>
  <c r="E2390" i="8"/>
  <c r="D2390" i="8"/>
  <c r="M2390" i="8" l="1"/>
  <c r="L2390" i="8"/>
  <c r="D2391" i="8"/>
  <c r="A2392" i="8"/>
  <c r="F2391" i="8"/>
  <c r="E2391" i="8"/>
  <c r="M2391" i="8" l="1"/>
  <c r="L2391" i="8"/>
  <c r="F2392" i="8"/>
  <c r="A2393" i="8"/>
  <c r="D2392" i="8"/>
  <c r="E2392" i="8"/>
  <c r="L2392" i="8" l="1"/>
  <c r="M2392" i="8"/>
  <c r="F2393" i="8"/>
  <c r="D2393" i="8"/>
  <c r="E2393" i="8"/>
  <c r="A2394" i="8"/>
  <c r="F2394" i="8" l="1"/>
  <c r="A2395" i="8"/>
  <c r="E2394" i="8"/>
  <c r="D2394" i="8"/>
  <c r="L2393" i="8"/>
  <c r="M2393" i="8"/>
  <c r="M2394" i="8" l="1"/>
  <c r="L2394" i="8"/>
  <c r="D2395" i="8"/>
  <c r="A2396" i="8"/>
  <c r="E2395" i="8"/>
  <c r="F2395" i="8"/>
  <c r="L2395" i="8" l="1"/>
  <c r="M2395" i="8"/>
  <c r="D2396" i="8"/>
  <c r="E2396" i="8"/>
  <c r="F2396" i="8"/>
  <c r="A2397" i="8"/>
  <c r="A2398" i="8" l="1"/>
  <c r="D2397" i="8"/>
  <c r="E2397" i="8"/>
  <c r="F2397" i="8"/>
  <c r="M2396" i="8"/>
  <c r="L2396" i="8"/>
  <c r="M2397" i="8" l="1"/>
  <c r="L2397" i="8"/>
  <c r="F2398" i="8"/>
  <c r="A2399" i="8"/>
  <c r="D2398" i="8"/>
  <c r="E2398" i="8"/>
  <c r="M2398" i="8" l="1"/>
  <c r="L2398" i="8"/>
  <c r="D2399" i="8"/>
  <c r="A2400" i="8"/>
  <c r="E2399" i="8"/>
  <c r="F2399" i="8"/>
  <c r="M2399" i="8" l="1"/>
  <c r="L2399" i="8"/>
  <c r="F2400" i="8"/>
  <c r="A2401" i="8"/>
  <c r="E2400" i="8"/>
  <c r="D2400" i="8"/>
  <c r="M2400" i="8" l="1"/>
  <c r="L2400" i="8"/>
  <c r="F2401" i="8"/>
  <c r="A2402" i="8"/>
  <c r="D2401" i="8"/>
  <c r="E2401" i="8"/>
  <c r="M2401" i="8" l="1"/>
  <c r="L2401" i="8"/>
  <c r="F2402" i="8"/>
  <c r="A2403" i="8"/>
  <c r="E2402" i="8"/>
  <c r="D2402" i="8"/>
  <c r="M2402" i="8" l="1"/>
  <c r="L2402" i="8"/>
  <c r="D2403" i="8"/>
  <c r="E2403" i="8"/>
  <c r="F2403" i="8"/>
  <c r="A2404" i="8"/>
  <c r="A2405" i="8" l="1"/>
  <c r="F2404" i="8"/>
  <c r="D2404" i="8"/>
  <c r="E2404" i="8"/>
  <c r="M2403" i="8"/>
  <c r="L2403" i="8"/>
  <c r="L2404" i="8" l="1"/>
  <c r="M2404" i="8"/>
  <c r="D2405" i="8"/>
  <c r="E2405" i="8"/>
  <c r="F2405" i="8"/>
  <c r="A2406" i="8"/>
  <c r="L2405" i="8" l="1"/>
  <c r="M2405" i="8"/>
  <c r="E2406" i="8"/>
  <c r="F2406" i="8"/>
  <c r="A2407" i="8"/>
  <c r="D2406" i="8"/>
  <c r="D2407" i="8" l="1"/>
  <c r="A2408" i="8"/>
  <c r="F2407" i="8"/>
  <c r="E2407" i="8"/>
  <c r="M2406" i="8"/>
  <c r="L2406" i="8"/>
  <c r="M2407" i="8" l="1"/>
  <c r="L2407" i="8"/>
  <c r="F2408" i="8"/>
  <c r="A2409" i="8"/>
  <c r="D2408" i="8"/>
  <c r="E2408" i="8"/>
  <c r="M2408" i="8" l="1"/>
  <c r="L2408" i="8"/>
  <c r="F2409" i="8"/>
  <c r="D2409" i="8"/>
  <c r="A2410" i="8"/>
  <c r="E2409" i="8"/>
  <c r="M2409" i="8" l="1"/>
  <c r="L2409" i="8"/>
  <c r="F2410" i="8"/>
  <c r="A2411" i="8"/>
  <c r="E2410" i="8"/>
  <c r="D2410" i="8"/>
  <c r="M2410" i="8" l="1"/>
  <c r="L2410" i="8"/>
  <c r="D2411" i="8"/>
  <c r="A2412" i="8"/>
  <c r="E2411" i="8"/>
  <c r="F2411" i="8"/>
  <c r="L2411" i="8" l="1"/>
  <c r="M2411" i="8"/>
  <c r="F2412" i="8"/>
  <c r="A2413" i="8"/>
  <c r="D2412" i="8"/>
  <c r="E2412" i="8"/>
  <c r="M2412" i="8" l="1"/>
  <c r="L2412" i="8"/>
  <c r="F2413" i="8"/>
  <c r="A2414" i="8"/>
  <c r="D2413" i="8"/>
  <c r="E2413" i="8"/>
  <c r="M2413" i="8" l="1"/>
  <c r="L2413" i="8"/>
  <c r="F2414" i="8"/>
  <c r="A2415" i="8"/>
  <c r="E2414" i="8"/>
  <c r="D2414" i="8"/>
  <c r="M2414" i="8" l="1"/>
  <c r="L2414" i="8"/>
  <c r="D2415" i="8"/>
  <c r="A2416" i="8"/>
  <c r="F2415" i="8"/>
  <c r="E2415" i="8"/>
  <c r="M2415" i="8" l="1"/>
  <c r="L2415" i="8"/>
  <c r="A2417" i="8"/>
  <c r="D2416" i="8"/>
  <c r="E2416" i="8"/>
  <c r="F2416" i="8"/>
  <c r="M2416" i="8" l="1"/>
  <c r="L2416" i="8"/>
  <c r="F2417" i="8"/>
  <c r="E2417" i="8"/>
  <c r="A2418" i="8"/>
  <c r="D2417" i="8"/>
  <c r="A2419" i="8" l="1"/>
  <c r="D2418" i="8"/>
  <c r="E2418" i="8"/>
  <c r="F2418" i="8"/>
  <c r="M2417" i="8"/>
  <c r="L2417" i="8"/>
  <c r="M2418" i="8" l="1"/>
  <c r="L2418" i="8"/>
  <c r="D2419" i="8"/>
  <c r="A2420" i="8"/>
  <c r="E2419" i="8"/>
  <c r="F2419" i="8"/>
  <c r="M2419" i="8" l="1"/>
  <c r="L2419" i="8"/>
  <c r="D2420" i="8"/>
  <c r="E2420" i="8"/>
  <c r="F2420" i="8"/>
  <c r="A2421" i="8"/>
  <c r="F2421" i="8" l="1"/>
  <c r="D2421" i="8"/>
  <c r="E2421" i="8"/>
  <c r="A2422" i="8"/>
  <c r="M2420" i="8"/>
  <c r="L2420" i="8"/>
  <c r="F2422" i="8" l="1"/>
  <c r="A2423" i="8"/>
  <c r="E2422" i="8"/>
  <c r="D2422" i="8"/>
  <c r="M2421" i="8"/>
  <c r="L2421" i="8"/>
  <c r="M2422" i="8" l="1"/>
  <c r="L2422" i="8"/>
  <c r="D2423" i="8"/>
  <c r="A2424" i="8"/>
  <c r="F2423" i="8"/>
  <c r="E2423" i="8"/>
  <c r="M2423" i="8" l="1"/>
  <c r="L2423" i="8"/>
  <c r="F2424" i="8"/>
  <c r="D2424" i="8"/>
  <c r="E2424" i="8"/>
  <c r="A2425" i="8"/>
  <c r="F2425" i="8" l="1"/>
  <c r="A2426" i="8"/>
  <c r="D2425" i="8"/>
  <c r="E2425" i="8"/>
  <c r="M2424" i="8"/>
  <c r="L2424" i="8"/>
  <c r="M2425" i="8" l="1"/>
  <c r="L2425" i="8"/>
  <c r="F2426" i="8"/>
  <c r="A2427" i="8"/>
  <c r="D2426" i="8"/>
  <c r="E2426" i="8"/>
  <c r="M2426" i="8" l="1"/>
  <c r="L2426" i="8"/>
  <c r="E2427" i="8"/>
  <c r="F2427" i="8"/>
  <c r="D2427" i="8"/>
  <c r="A2428" i="8"/>
  <c r="E2428" i="8" l="1"/>
  <c r="D2428" i="8"/>
  <c r="F2428" i="8"/>
  <c r="A2429" i="8"/>
  <c r="M2427" i="8"/>
  <c r="L2427" i="8"/>
  <c r="F2429" i="8" l="1"/>
  <c r="A2430" i="8"/>
  <c r="E2429" i="8"/>
  <c r="D2429" i="8"/>
  <c r="L2428" i="8"/>
  <c r="M2428" i="8"/>
  <c r="M2429" i="8" l="1"/>
  <c r="L2429" i="8"/>
  <c r="F2430" i="8"/>
  <c r="A2431" i="8"/>
  <c r="D2430" i="8"/>
  <c r="E2430" i="8"/>
  <c r="L2430" i="8" l="1"/>
  <c r="M2430" i="8"/>
  <c r="E2431" i="8"/>
  <c r="F2431" i="8"/>
  <c r="D2431" i="8"/>
  <c r="A2432" i="8"/>
  <c r="A2433" i="8" l="1"/>
  <c r="D2432" i="8"/>
  <c r="F2432" i="8"/>
  <c r="E2432" i="8"/>
  <c r="M2431" i="8"/>
  <c r="L2431" i="8"/>
  <c r="M2432" i="8" l="1"/>
  <c r="L2432" i="8"/>
  <c r="F2433" i="8"/>
  <c r="D2433" i="8"/>
  <c r="A2434" i="8"/>
  <c r="E2433" i="8"/>
  <c r="M2433" i="8" l="1"/>
  <c r="L2433" i="8"/>
  <c r="E2434" i="8"/>
  <c r="A2435" i="8"/>
  <c r="F2434" i="8"/>
  <c r="D2434" i="8"/>
  <c r="E2435" i="8" l="1"/>
  <c r="F2435" i="8"/>
  <c r="A2436" i="8"/>
  <c r="D2435" i="8"/>
  <c r="L2434" i="8"/>
  <c r="M2434" i="8"/>
  <c r="F2436" i="8" l="1"/>
  <c r="A2437" i="8"/>
  <c r="D2436" i="8"/>
  <c r="E2436" i="8"/>
  <c r="M2435" i="8"/>
  <c r="L2435" i="8"/>
  <c r="L2436" i="8" l="1"/>
  <c r="M2436" i="8"/>
  <c r="F2437" i="8"/>
  <c r="A2438" i="8"/>
  <c r="E2437" i="8"/>
  <c r="D2437" i="8"/>
  <c r="M2437" i="8" l="1"/>
  <c r="L2437" i="8"/>
  <c r="F2438" i="8"/>
  <c r="E2438" i="8"/>
  <c r="A2439" i="8"/>
  <c r="D2438" i="8"/>
  <c r="D2439" i="8" l="1"/>
  <c r="A2440" i="8"/>
  <c r="E2439" i="8"/>
  <c r="F2439" i="8"/>
  <c r="L2438" i="8"/>
  <c r="M2438" i="8"/>
  <c r="M2439" i="8" l="1"/>
  <c r="L2439" i="8"/>
  <c r="F2440" i="8"/>
  <c r="A2441" i="8"/>
  <c r="E2440" i="8"/>
  <c r="D2440" i="8"/>
  <c r="M2440" i="8" l="1"/>
  <c r="L2440" i="8"/>
  <c r="F2441" i="8"/>
  <c r="A2442" i="8"/>
  <c r="E2441" i="8"/>
  <c r="D2441" i="8"/>
  <c r="M2441" i="8" l="1"/>
  <c r="L2441" i="8"/>
  <c r="F2442" i="8"/>
  <c r="A2443" i="8"/>
  <c r="D2442" i="8"/>
  <c r="E2442" i="8"/>
  <c r="M2442" i="8" l="1"/>
  <c r="L2442" i="8"/>
  <c r="D2443" i="8"/>
  <c r="E2443" i="8"/>
  <c r="F2443" i="8"/>
  <c r="A2444" i="8"/>
  <c r="F2444" i="8" l="1"/>
  <c r="A2445" i="8"/>
  <c r="D2444" i="8"/>
  <c r="E2444" i="8"/>
  <c r="M2443" i="8"/>
  <c r="L2443" i="8"/>
  <c r="M2444" i="8" l="1"/>
  <c r="L2444" i="8"/>
  <c r="F2445" i="8"/>
  <c r="D2445" i="8"/>
  <c r="E2445" i="8"/>
  <c r="A2446" i="8"/>
  <c r="F2446" i="8" l="1"/>
  <c r="A2447" i="8"/>
  <c r="E2446" i="8"/>
  <c r="D2446" i="8"/>
  <c r="M2445" i="8"/>
  <c r="L2445" i="8"/>
  <c r="M2446" i="8" l="1"/>
  <c r="L2446" i="8"/>
  <c r="D2447" i="8"/>
  <c r="F2447" i="8"/>
  <c r="A2448" i="8"/>
  <c r="E2447" i="8"/>
  <c r="L2447" i="8" l="1"/>
  <c r="M2447" i="8"/>
  <c r="F2448" i="8"/>
  <c r="A2449" i="8"/>
  <c r="D2448" i="8"/>
  <c r="E2448" i="8"/>
  <c r="L2448" i="8" l="1"/>
  <c r="M2448" i="8"/>
  <c r="D2449" i="8"/>
  <c r="E2449" i="8"/>
  <c r="F2449" i="8"/>
  <c r="A2450" i="8"/>
  <c r="A2451" i="8" l="1"/>
  <c r="D2450" i="8"/>
  <c r="E2450" i="8"/>
  <c r="F2450" i="8"/>
  <c r="M2449" i="8"/>
  <c r="L2449" i="8"/>
  <c r="M2450" i="8" l="1"/>
  <c r="L2450" i="8"/>
  <c r="D2451" i="8"/>
  <c r="A2452" i="8"/>
  <c r="E2451" i="8"/>
  <c r="F2451" i="8"/>
  <c r="M2451" i="8" l="1"/>
  <c r="L2451" i="8"/>
  <c r="F2452" i="8"/>
  <c r="A2453" i="8"/>
  <c r="D2452" i="8"/>
  <c r="E2452" i="8"/>
  <c r="M2452" i="8" l="1"/>
  <c r="L2452" i="8"/>
  <c r="F2453" i="8"/>
  <c r="A2454" i="8"/>
  <c r="D2453" i="8"/>
  <c r="E2453" i="8"/>
  <c r="M2453" i="8" l="1"/>
  <c r="L2453" i="8"/>
  <c r="D2454" i="8"/>
  <c r="A2455" i="8"/>
  <c r="E2454" i="8"/>
  <c r="F2454" i="8"/>
  <c r="L2454" i="8" l="1"/>
  <c r="M2454" i="8"/>
  <c r="E2455" i="8"/>
  <c r="F2455" i="8"/>
  <c r="D2455" i="8"/>
  <c r="A2456" i="8"/>
  <c r="D2456" i="8" l="1"/>
  <c r="E2456" i="8"/>
  <c r="F2456" i="8"/>
  <c r="A2457" i="8"/>
  <c r="M2455" i="8"/>
  <c r="L2455" i="8"/>
  <c r="D2457" i="8" l="1"/>
  <c r="E2457" i="8"/>
  <c r="F2457" i="8"/>
  <c r="A2458" i="8"/>
  <c r="M2456" i="8"/>
  <c r="L2456" i="8"/>
  <c r="F2458" i="8" l="1"/>
  <c r="A2459" i="8"/>
  <c r="D2458" i="8"/>
  <c r="E2458" i="8"/>
  <c r="M2457" i="8"/>
  <c r="L2457" i="8"/>
  <c r="M2458" i="8" l="1"/>
  <c r="L2458" i="8"/>
  <c r="D2459" i="8"/>
  <c r="A2460" i="8"/>
  <c r="E2459" i="8"/>
  <c r="F2459" i="8"/>
  <c r="M2459" i="8" l="1"/>
  <c r="L2459" i="8"/>
  <c r="F2460" i="8"/>
  <c r="A2461" i="8"/>
  <c r="D2460" i="8"/>
  <c r="E2460" i="8"/>
  <c r="L2460" i="8" l="1"/>
  <c r="M2460" i="8"/>
  <c r="F2461" i="8"/>
  <c r="A2462" i="8"/>
  <c r="D2461" i="8"/>
  <c r="E2461" i="8"/>
  <c r="M2461" i="8" l="1"/>
  <c r="L2461" i="8"/>
  <c r="D2462" i="8"/>
  <c r="E2462" i="8"/>
  <c r="F2462" i="8"/>
  <c r="A2463" i="8"/>
  <c r="E2463" i="8" l="1"/>
  <c r="F2463" i="8"/>
  <c r="D2463" i="8"/>
  <c r="A2464" i="8"/>
  <c r="M2462" i="8"/>
  <c r="L2462" i="8"/>
  <c r="D2464" i="8" l="1"/>
  <c r="E2464" i="8"/>
  <c r="F2464" i="8"/>
  <c r="A2465" i="8"/>
  <c r="L2463" i="8"/>
  <c r="M2463" i="8"/>
  <c r="F2465" i="8" l="1"/>
  <c r="A2466" i="8"/>
  <c r="D2465" i="8"/>
  <c r="E2465" i="8"/>
  <c r="M2464" i="8"/>
  <c r="L2464" i="8"/>
  <c r="M2465" i="8" l="1"/>
  <c r="L2465" i="8"/>
  <c r="F2466" i="8"/>
  <c r="A2467" i="8"/>
  <c r="D2466" i="8"/>
  <c r="E2466" i="8"/>
  <c r="M2466" i="8" l="1"/>
  <c r="L2466" i="8"/>
  <c r="A2468" i="8"/>
  <c r="E2467" i="8"/>
  <c r="D2467" i="8"/>
  <c r="F2467" i="8"/>
  <c r="M2467" i="8" l="1"/>
  <c r="L2467" i="8"/>
  <c r="D2468" i="8"/>
  <c r="E2468" i="8"/>
  <c r="F2468" i="8"/>
  <c r="A2469" i="8"/>
  <c r="F2469" i="8" l="1"/>
  <c r="E2469" i="8"/>
  <c r="A2470" i="8"/>
  <c r="D2469" i="8"/>
  <c r="L2468" i="8"/>
  <c r="M2468" i="8"/>
  <c r="D2470" i="8" l="1"/>
  <c r="E2470" i="8"/>
  <c r="A2471" i="8"/>
  <c r="F2470" i="8"/>
  <c r="L2469" i="8"/>
  <c r="M2469" i="8"/>
  <c r="D2471" i="8" l="1"/>
  <c r="F2471" i="8"/>
  <c r="A2472" i="8"/>
  <c r="E2471" i="8"/>
  <c r="L2470" i="8"/>
  <c r="M2470" i="8"/>
  <c r="L2471" i="8" l="1"/>
  <c r="M2471" i="8"/>
  <c r="D2472" i="8"/>
  <c r="F2472" i="8"/>
  <c r="E2472" i="8"/>
  <c r="A2473" i="8"/>
  <c r="M2472" i="8" l="1"/>
  <c r="L2472" i="8"/>
  <c r="D2473" i="8"/>
  <c r="E2473" i="8"/>
  <c r="F2473" i="8"/>
  <c r="A2474" i="8"/>
  <c r="E2474" i="8" l="1"/>
  <c r="F2474" i="8"/>
  <c r="A2475" i="8"/>
  <c r="D2474" i="8"/>
  <c r="M2473" i="8"/>
  <c r="L2473" i="8"/>
  <c r="E2475" i="8" l="1"/>
  <c r="D2475" i="8"/>
  <c r="A2476" i="8"/>
  <c r="F2475" i="8"/>
  <c r="M2474" i="8"/>
  <c r="L2474" i="8"/>
  <c r="D2476" i="8" l="1"/>
  <c r="E2476" i="8"/>
  <c r="F2476" i="8"/>
  <c r="A2477" i="8"/>
  <c r="M2475" i="8"/>
  <c r="L2475" i="8"/>
  <c r="A2478" i="8" l="1"/>
  <c r="D2477" i="8"/>
  <c r="F2477" i="8"/>
  <c r="E2477" i="8"/>
  <c r="M2476" i="8"/>
  <c r="L2476" i="8"/>
  <c r="M2477" i="8" l="1"/>
  <c r="L2477" i="8"/>
  <c r="F2478" i="8"/>
  <c r="A2479" i="8"/>
  <c r="D2478" i="8"/>
  <c r="E2478" i="8"/>
  <c r="M2478" i="8" l="1"/>
  <c r="L2478" i="8"/>
  <c r="D2479" i="8"/>
  <c r="A2480" i="8"/>
  <c r="F2479" i="8"/>
  <c r="E2479" i="8"/>
  <c r="M2479" i="8" l="1"/>
  <c r="L2479" i="8"/>
  <c r="F2480" i="8"/>
  <c r="D2480" i="8"/>
  <c r="E2480" i="8"/>
  <c r="A2481" i="8"/>
  <c r="D2481" i="8" l="1"/>
  <c r="F2481" i="8"/>
  <c r="E2481" i="8"/>
  <c r="A2482" i="8"/>
  <c r="L2480" i="8"/>
  <c r="M2480" i="8"/>
  <c r="F2482" i="8" l="1"/>
  <c r="A2483" i="8"/>
  <c r="D2482" i="8"/>
  <c r="E2482" i="8"/>
  <c r="M2481" i="8"/>
  <c r="L2481" i="8"/>
  <c r="L2482" i="8" l="1"/>
  <c r="M2482" i="8"/>
  <c r="D2483" i="8"/>
  <c r="A2484" i="8"/>
  <c r="E2483" i="8"/>
  <c r="F2483" i="8"/>
  <c r="M2483" i="8" l="1"/>
  <c r="L2483" i="8"/>
  <c r="F2484" i="8"/>
  <c r="D2484" i="8"/>
  <c r="E2484" i="8"/>
  <c r="A2485" i="8"/>
  <c r="M2484" i="8" l="1"/>
  <c r="L2484" i="8"/>
  <c r="F2485" i="8"/>
  <c r="D2485" i="8"/>
  <c r="E2485" i="8"/>
  <c r="A2486" i="8"/>
  <c r="M2485" i="8" l="1"/>
  <c r="L2485" i="8"/>
  <c r="F2486" i="8"/>
  <c r="A2487" i="8"/>
  <c r="D2486" i="8"/>
  <c r="E2486" i="8"/>
  <c r="M2486" i="8" l="1"/>
  <c r="L2486" i="8"/>
  <c r="D2487" i="8"/>
  <c r="A2488" i="8"/>
  <c r="E2487" i="8"/>
  <c r="F2487" i="8"/>
  <c r="M2487" i="8" l="1"/>
  <c r="L2487" i="8"/>
  <c r="F2488" i="8"/>
  <c r="A2489" i="8"/>
  <c r="E2488" i="8"/>
  <c r="D2488" i="8"/>
  <c r="L2488" i="8" l="1"/>
  <c r="M2488" i="8"/>
  <c r="A2490" i="8"/>
  <c r="D2489" i="8"/>
  <c r="E2489" i="8"/>
  <c r="F2489" i="8"/>
  <c r="M2489" i="8" l="1"/>
  <c r="L2489" i="8"/>
  <c r="F2490" i="8"/>
  <c r="A2491" i="8"/>
  <c r="E2490" i="8"/>
  <c r="D2490" i="8"/>
  <c r="M2490" i="8" l="1"/>
  <c r="L2490" i="8"/>
  <c r="A2492" i="8"/>
  <c r="E2491" i="8"/>
  <c r="F2491" i="8"/>
  <c r="D2491" i="8"/>
  <c r="M2491" i="8" l="1"/>
  <c r="L2491" i="8"/>
  <c r="F2492" i="8"/>
  <c r="A2493" i="8"/>
  <c r="E2492" i="8"/>
  <c r="D2492" i="8"/>
  <c r="M2492" i="8" l="1"/>
  <c r="L2492" i="8"/>
  <c r="E2493" i="8"/>
  <c r="F2493" i="8"/>
  <c r="A2494" i="8"/>
  <c r="D2493" i="8"/>
  <c r="A2495" i="8" l="1"/>
  <c r="D2494" i="8"/>
  <c r="F2494" i="8"/>
  <c r="E2494" i="8"/>
  <c r="M2493" i="8"/>
  <c r="L2493" i="8"/>
  <c r="M2494" i="8" l="1"/>
  <c r="L2494" i="8"/>
  <c r="D2495" i="8"/>
  <c r="A2496" i="8"/>
  <c r="E2495" i="8"/>
  <c r="F2495" i="8"/>
  <c r="M2495" i="8" l="1"/>
  <c r="L2495" i="8"/>
  <c r="F2496" i="8"/>
  <c r="D2496" i="8"/>
  <c r="E2496" i="8"/>
  <c r="A2497" i="8"/>
  <c r="M2496" i="8" l="1"/>
  <c r="L2496" i="8"/>
  <c r="E2497" i="8"/>
  <c r="A2498" i="8"/>
  <c r="F2497" i="8"/>
  <c r="D2497" i="8"/>
  <c r="F2498" i="8" l="1"/>
  <c r="A2499" i="8"/>
  <c r="D2498" i="8"/>
  <c r="E2498" i="8"/>
  <c r="M2497" i="8"/>
  <c r="L2497" i="8"/>
  <c r="L2498" i="8" l="1"/>
  <c r="M2498" i="8"/>
  <c r="E2499" i="8"/>
  <c r="A2500" i="8"/>
  <c r="F2499" i="8"/>
  <c r="D2499" i="8"/>
  <c r="F2500" i="8" l="1"/>
  <c r="A2501" i="8"/>
  <c r="D2500" i="8"/>
  <c r="E2500" i="8"/>
  <c r="M2499" i="8"/>
  <c r="L2499" i="8"/>
  <c r="L2500" i="8" l="1"/>
  <c r="M2500" i="8"/>
  <c r="E2501" i="8"/>
  <c r="A2502" i="8"/>
  <c r="F2501" i="8"/>
  <c r="D2501" i="8"/>
  <c r="F2502" i="8" l="1"/>
  <c r="A2503" i="8"/>
  <c r="D2502" i="8"/>
  <c r="E2502" i="8"/>
  <c r="M2501" i="8"/>
  <c r="L2501" i="8"/>
  <c r="M2502" i="8" l="1"/>
  <c r="L2502" i="8"/>
  <c r="E2503" i="8"/>
  <c r="A2504" i="8"/>
  <c r="D2503" i="8"/>
  <c r="F2503" i="8"/>
  <c r="F2504" i="8" l="1"/>
  <c r="E2504" i="8"/>
  <c r="A2505" i="8"/>
  <c r="D2504" i="8"/>
  <c r="L2503" i="8"/>
  <c r="M2503" i="8"/>
  <c r="A2506" i="8" l="1"/>
  <c r="F2505" i="8"/>
  <c r="E2505" i="8"/>
  <c r="D2505" i="8"/>
  <c r="L2504" i="8"/>
  <c r="M2504" i="8"/>
  <c r="L2505" i="8" l="1"/>
  <c r="M2505" i="8"/>
  <c r="A2507" i="8"/>
  <c r="D2506" i="8"/>
  <c r="E2506" i="8"/>
  <c r="F2506" i="8"/>
  <c r="L2506" i="8" l="1"/>
  <c r="M2506" i="8"/>
  <c r="F2507" i="8"/>
  <c r="E2507" i="8"/>
  <c r="D2507" i="8"/>
  <c r="A2508" i="8"/>
  <c r="A2509" i="8" l="1"/>
  <c r="E2508" i="8"/>
  <c r="F2508" i="8"/>
  <c r="D2508" i="8"/>
  <c r="L2507" i="8"/>
  <c r="M2507" i="8"/>
  <c r="M2508" i="8" l="1"/>
  <c r="L2508" i="8"/>
  <c r="E2509" i="8"/>
  <c r="A2510" i="8"/>
  <c r="D2509" i="8"/>
  <c r="F2509" i="8"/>
  <c r="F2510" i="8" l="1"/>
  <c r="A2511" i="8"/>
  <c r="D2510" i="8"/>
  <c r="E2510" i="8"/>
  <c r="M2509" i="8"/>
  <c r="L2509" i="8"/>
  <c r="M2510" i="8" l="1"/>
  <c r="L2510" i="8"/>
  <c r="D2511" i="8"/>
  <c r="A2512" i="8"/>
  <c r="F2511" i="8"/>
  <c r="E2511" i="8"/>
  <c r="M2511" i="8" l="1"/>
  <c r="L2511" i="8"/>
  <c r="F2512" i="8"/>
  <c r="A2513" i="8"/>
  <c r="E2512" i="8"/>
  <c r="D2512" i="8"/>
  <c r="M2512" i="8" l="1"/>
  <c r="L2512" i="8"/>
  <c r="E2513" i="8"/>
  <c r="F2513" i="8"/>
  <c r="A2514" i="8"/>
  <c r="D2513" i="8"/>
  <c r="F2514" i="8" l="1"/>
  <c r="A2515" i="8"/>
  <c r="D2514" i="8"/>
  <c r="E2514" i="8"/>
  <c r="L2513" i="8"/>
  <c r="M2513" i="8"/>
  <c r="M2514" i="8" l="1"/>
  <c r="L2514" i="8"/>
  <c r="E2515" i="8"/>
  <c r="F2515" i="8"/>
  <c r="D2515" i="8"/>
  <c r="A2516" i="8"/>
  <c r="M2515" i="8" l="1"/>
  <c r="L2515" i="8"/>
  <c r="F2516" i="8"/>
  <c r="A2517" i="8"/>
  <c r="D2516" i="8"/>
  <c r="E2516" i="8"/>
  <c r="M2516" i="8" l="1"/>
  <c r="L2516" i="8"/>
  <c r="E2517" i="8"/>
  <c r="D2517" i="8"/>
  <c r="A2518" i="8"/>
  <c r="F2517" i="8"/>
  <c r="F2518" i="8" l="1"/>
  <c r="A2519" i="8"/>
  <c r="D2518" i="8"/>
  <c r="E2518" i="8"/>
  <c r="M2517" i="8"/>
  <c r="L2517" i="8"/>
  <c r="M2518" i="8" l="1"/>
  <c r="L2518" i="8"/>
  <c r="D2519" i="8"/>
  <c r="E2519" i="8"/>
  <c r="A2520" i="8"/>
  <c r="F2519" i="8"/>
  <c r="D2520" i="8" l="1"/>
  <c r="E2520" i="8"/>
  <c r="F2520" i="8"/>
  <c r="A2521" i="8"/>
  <c r="L2519" i="8"/>
  <c r="M2519" i="8"/>
  <c r="E2521" i="8" l="1"/>
  <c r="A2522" i="8"/>
  <c r="D2521" i="8"/>
  <c r="F2521" i="8"/>
  <c r="M2520" i="8"/>
  <c r="L2520" i="8"/>
  <c r="F2522" i="8" l="1"/>
  <c r="E2522" i="8"/>
  <c r="A2523" i="8"/>
  <c r="D2522" i="8"/>
  <c r="M2521" i="8"/>
  <c r="L2521" i="8"/>
  <c r="E2523" i="8" l="1"/>
  <c r="A2524" i="8"/>
  <c r="F2523" i="8"/>
  <c r="D2523" i="8"/>
  <c r="M2522" i="8"/>
  <c r="L2522" i="8"/>
  <c r="F2524" i="8" l="1"/>
  <c r="A2525" i="8"/>
  <c r="E2524" i="8"/>
  <c r="D2524" i="8"/>
  <c r="M2523" i="8"/>
  <c r="L2523" i="8"/>
  <c r="L2524" i="8" l="1"/>
  <c r="M2524" i="8"/>
  <c r="A2526" i="8"/>
  <c r="D2525" i="8"/>
  <c r="F2525" i="8"/>
  <c r="E2525" i="8"/>
  <c r="L2525" i="8" l="1"/>
  <c r="M2525" i="8"/>
  <c r="E2526" i="8"/>
  <c r="F2526" i="8"/>
  <c r="A2527" i="8"/>
  <c r="D2526" i="8"/>
  <c r="F2527" i="8" l="1"/>
  <c r="A2528" i="8"/>
  <c r="D2527" i="8"/>
  <c r="E2527" i="8"/>
  <c r="M2526" i="8"/>
  <c r="L2526" i="8"/>
  <c r="M2527" i="8" l="1"/>
  <c r="L2527" i="8"/>
  <c r="D2528" i="8"/>
  <c r="F2528" i="8"/>
  <c r="A2529" i="8"/>
  <c r="E2528" i="8"/>
  <c r="M2528" i="8" l="1"/>
  <c r="L2528" i="8"/>
  <c r="E2529" i="8"/>
  <c r="D2529" i="8"/>
  <c r="A2530" i="8"/>
  <c r="F2529" i="8"/>
  <c r="E2530" i="8" l="1"/>
  <c r="A2531" i="8"/>
  <c r="D2530" i="8"/>
  <c r="F2530" i="8"/>
  <c r="M2529" i="8"/>
  <c r="L2529" i="8"/>
  <c r="E2531" i="8" l="1"/>
  <c r="A2532" i="8"/>
  <c r="D2531" i="8"/>
  <c r="F2531" i="8"/>
  <c r="M2530" i="8"/>
  <c r="L2530" i="8"/>
  <c r="D2532" i="8" l="1"/>
  <c r="A2533" i="8"/>
  <c r="E2532" i="8"/>
  <c r="F2532" i="8"/>
  <c r="M2531" i="8"/>
  <c r="L2531" i="8"/>
  <c r="M2532" i="8" l="1"/>
  <c r="L2532" i="8"/>
  <c r="F2533" i="8"/>
  <c r="A2534" i="8"/>
  <c r="D2533" i="8"/>
  <c r="E2533" i="8"/>
  <c r="M2533" i="8" l="1"/>
  <c r="L2533" i="8"/>
  <c r="F2534" i="8"/>
  <c r="A2535" i="8"/>
  <c r="E2534" i="8"/>
  <c r="D2534" i="8"/>
  <c r="M2534" i="8" l="1"/>
  <c r="L2534" i="8"/>
  <c r="A2536" i="8"/>
  <c r="D2535" i="8"/>
  <c r="E2535" i="8"/>
  <c r="F2535" i="8"/>
  <c r="M2535" i="8" l="1"/>
  <c r="L2535" i="8"/>
  <c r="D2536" i="8"/>
  <c r="A2537" i="8"/>
  <c r="E2536" i="8"/>
  <c r="F2536" i="8"/>
  <c r="M2536" i="8" l="1"/>
  <c r="L2536" i="8"/>
  <c r="F2537" i="8"/>
  <c r="D2537" i="8"/>
  <c r="E2537" i="8"/>
  <c r="A2538" i="8"/>
  <c r="D2538" i="8" l="1"/>
  <c r="A2539" i="8"/>
  <c r="E2538" i="8"/>
  <c r="F2538" i="8"/>
  <c r="M2537" i="8"/>
  <c r="L2537" i="8"/>
  <c r="M2538" i="8" l="1"/>
  <c r="L2538" i="8"/>
  <c r="D2539" i="8"/>
  <c r="A2540" i="8"/>
  <c r="E2539" i="8"/>
  <c r="F2539" i="8"/>
  <c r="L2539" i="8" l="1"/>
  <c r="M2539" i="8"/>
  <c r="D2540" i="8"/>
  <c r="A2541" i="8"/>
  <c r="E2540" i="8"/>
  <c r="F2540" i="8"/>
  <c r="M2540" i="8" l="1"/>
  <c r="L2540" i="8"/>
  <c r="F2541" i="8"/>
  <c r="A2542" i="8"/>
  <c r="E2541" i="8"/>
  <c r="D2541" i="8"/>
  <c r="M2541" i="8" l="1"/>
  <c r="L2541" i="8"/>
  <c r="F2542" i="8"/>
  <c r="A2543" i="8"/>
  <c r="E2542" i="8"/>
  <c r="D2542" i="8"/>
  <c r="M2542" i="8" l="1"/>
  <c r="L2542" i="8"/>
  <c r="F2543" i="8"/>
  <c r="A2544" i="8"/>
  <c r="E2543" i="8"/>
  <c r="D2543" i="8"/>
  <c r="M2543" i="8" l="1"/>
  <c r="L2543" i="8"/>
  <c r="E2544" i="8"/>
  <c r="D2544" i="8"/>
  <c r="A2545" i="8"/>
  <c r="F2544" i="8"/>
  <c r="E2545" i="8" l="1"/>
  <c r="A2546" i="8"/>
  <c r="D2545" i="8"/>
  <c r="F2545" i="8"/>
  <c r="L2544" i="8"/>
  <c r="M2544" i="8"/>
  <c r="A2547" i="8" l="1"/>
  <c r="D2546" i="8"/>
  <c r="F2546" i="8"/>
  <c r="E2546" i="8"/>
  <c r="L2545" i="8"/>
  <c r="M2545" i="8"/>
  <c r="M2546" i="8" l="1"/>
  <c r="L2546" i="8"/>
  <c r="E2547" i="8"/>
  <c r="A2548" i="8"/>
  <c r="D2547" i="8"/>
  <c r="F2547" i="8"/>
  <c r="A2549" i="8" l="1"/>
  <c r="E2548" i="8"/>
  <c r="F2548" i="8"/>
  <c r="D2548" i="8"/>
  <c r="M2547" i="8"/>
  <c r="L2547" i="8"/>
  <c r="M2548" i="8" l="1"/>
  <c r="L2548" i="8"/>
  <c r="F2549" i="8"/>
  <c r="E2549" i="8"/>
  <c r="A2550" i="8"/>
  <c r="D2549" i="8"/>
  <c r="F2550" i="8" l="1"/>
  <c r="A2551" i="8"/>
  <c r="D2550" i="8"/>
  <c r="E2550" i="8"/>
  <c r="M2549" i="8"/>
  <c r="L2549" i="8"/>
  <c r="L2550" i="8" l="1"/>
  <c r="M2550" i="8"/>
  <c r="F2551" i="8"/>
  <c r="A2552" i="8"/>
  <c r="D2551" i="8"/>
  <c r="E2551" i="8"/>
  <c r="M2551" i="8" l="1"/>
  <c r="L2551" i="8"/>
  <c r="D2552" i="8"/>
  <c r="A2553" i="8"/>
  <c r="F2552" i="8"/>
  <c r="E2552" i="8"/>
  <c r="M2552" i="8" l="1"/>
  <c r="L2552" i="8"/>
  <c r="F2553" i="8"/>
  <c r="A2554" i="8"/>
  <c r="E2553" i="8"/>
  <c r="D2553" i="8"/>
  <c r="M2553" i="8" l="1"/>
  <c r="L2553" i="8"/>
  <c r="D2554" i="8"/>
  <c r="A2555" i="8"/>
  <c r="E2554" i="8"/>
  <c r="F2554" i="8"/>
  <c r="M2554" i="8" l="1"/>
  <c r="L2554" i="8"/>
  <c r="D2555" i="8"/>
  <c r="A2556" i="8"/>
  <c r="E2555" i="8"/>
  <c r="F2555" i="8"/>
  <c r="M2555" i="8" l="1"/>
  <c r="L2555" i="8"/>
  <c r="D2556" i="8"/>
  <c r="A2557" i="8"/>
  <c r="E2556" i="8"/>
  <c r="F2556" i="8"/>
  <c r="M2556" i="8" l="1"/>
  <c r="L2556" i="8"/>
  <c r="F2557" i="8"/>
  <c r="D2557" i="8"/>
  <c r="A2558" i="8"/>
  <c r="E2557" i="8"/>
  <c r="L2557" i="8" l="1"/>
  <c r="M2557" i="8"/>
  <c r="A2559" i="8"/>
  <c r="D2558" i="8"/>
  <c r="E2558" i="8"/>
  <c r="F2558" i="8"/>
  <c r="M2558" i="8" l="1"/>
  <c r="L2558" i="8"/>
  <c r="F2559" i="8"/>
  <c r="E2559" i="8"/>
  <c r="A2560" i="8"/>
  <c r="D2559" i="8"/>
  <c r="D2560" i="8" l="1"/>
  <c r="F2560" i="8"/>
  <c r="A2561" i="8"/>
  <c r="E2560" i="8"/>
  <c r="M2559" i="8"/>
  <c r="L2559" i="8"/>
  <c r="M2560" i="8" l="1"/>
  <c r="L2560" i="8"/>
  <c r="E2561" i="8"/>
  <c r="A2562" i="8"/>
  <c r="D2561" i="8"/>
  <c r="F2561" i="8"/>
  <c r="E2562" i="8" l="1"/>
  <c r="D2562" i="8"/>
  <c r="A2563" i="8"/>
  <c r="F2562" i="8"/>
  <c r="M2561" i="8"/>
  <c r="L2561" i="8"/>
  <c r="E2563" i="8" l="1"/>
  <c r="A2564" i="8"/>
  <c r="D2563" i="8"/>
  <c r="F2563" i="8"/>
  <c r="L2562" i="8"/>
  <c r="M2562" i="8"/>
  <c r="D2564" i="8" l="1"/>
  <c r="A2565" i="8"/>
  <c r="E2564" i="8"/>
  <c r="F2564" i="8"/>
  <c r="M2563" i="8"/>
  <c r="L2563" i="8"/>
  <c r="L2564" i="8" l="1"/>
  <c r="M2564" i="8"/>
  <c r="F2565" i="8"/>
  <c r="E2565" i="8"/>
  <c r="A2566" i="8"/>
  <c r="D2565" i="8"/>
  <c r="M2565" i="8" l="1"/>
  <c r="L2565" i="8"/>
  <c r="F2566" i="8"/>
  <c r="A2567" i="8"/>
  <c r="D2566" i="8"/>
  <c r="E2566" i="8"/>
  <c r="M2566" i="8" l="1"/>
  <c r="L2566" i="8"/>
  <c r="F2567" i="8"/>
  <c r="A2568" i="8"/>
  <c r="D2567" i="8"/>
  <c r="E2567" i="8"/>
  <c r="M2567" i="8" l="1"/>
  <c r="L2567" i="8"/>
  <c r="E2568" i="8"/>
  <c r="A2569" i="8"/>
  <c r="F2568" i="8"/>
  <c r="D2568" i="8"/>
  <c r="E2569" i="8" l="1"/>
  <c r="A2570" i="8"/>
  <c r="D2569" i="8"/>
  <c r="F2569" i="8"/>
  <c r="M2568" i="8"/>
  <c r="L2568" i="8"/>
  <c r="D2570" i="8" l="1"/>
  <c r="F2570" i="8"/>
  <c r="A2571" i="8"/>
  <c r="E2570" i="8"/>
  <c r="M2569" i="8"/>
  <c r="L2569" i="8"/>
  <c r="M2570" i="8" l="1"/>
  <c r="L2570" i="8"/>
  <c r="F2571" i="8"/>
  <c r="A2572" i="8"/>
  <c r="D2571" i="8"/>
  <c r="E2571" i="8"/>
  <c r="M2571" i="8" l="1"/>
  <c r="L2571" i="8"/>
  <c r="E2572" i="8"/>
  <c r="F2572" i="8"/>
  <c r="D2572" i="8"/>
  <c r="A2573" i="8"/>
  <c r="E2573" i="8" l="1"/>
  <c r="A2574" i="8"/>
  <c r="F2573" i="8"/>
  <c r="D2573" i="8"/>
  <c r="M2572" i="8"/>
  <c r="L2572" i="8"/>
  <c r="D2574" i="8" l="1"/>
  <c r="E2574" i="8"/>
  <c r="A2575" i="8"/>
  <c r="F2574" i="8"/>
  <c r="M2573" i="8"/>
  <c r="L2573" i="8"/>
  <c r="F2575" i="8" l="1"/>
  <c r="A2576" i="8"/>
  <c r="D2575" i="8"/>
  <c r="E2575" i="8"/>
  <c r="M2574" i="8"/>
  <c r="L2574" i="8"/>
  <c r="M2575" i="8" l="1"/>
  <c r="L2575" i="8"/>
  <c r="E2576" i="8"/>
  <c r="F2576" i="8"/>
  <c r="A2577" i="8"/>
  <c r="D2576" i="8"/>
  <c r="F2577" i="8" l="1"/>
  <c r="A2578" i="8"/>
  <c r="E2577" i="8"/>
  <c r="D2577" i="8"/>
  <c r="M2576" i="8"/>
  <c r="L2576" i="8"/>
  <c r="M2577" i="8" l="1"/>
  <c r="L2577" i="8"/>
  <c r="D2578" i="8"/>
  <c r="A2579" i="8"/>
  <c r="E2578" i="8"/>
  <c r="F2578" i="8"/>
  <c r="L2578" i="8" l="1"/>
  <c r="M2578" i="8"/>
  <c r="F2579" i="8"/>
  <c r="A2580" i="8"/>
  <c r="E2579" i="8"/>
  <c r="D2579" i="8"/>
  <c r="L2579" i="8" l="1"/>
  <c r="M2579" i="8"/>
  <c r="E2580" i="8"/>
  <c r="A2581" i="8"/>
  <c r="F2580" i="8"/>
  <c r="D2580" i="8"/>
  <c r="F2581" i="8" l="1"/>
  <c r="A2582" i="8"/>
  <c r="E2581" i="8"/>
  <c r="D2581" i="8"/>
  <c r="M2580" i="8"/>
  <c r="L2580" i="8"/>
  <c r="M2581" i="8" l="1"/>
  <c r="L2581" i="8"/>
  <c r="D2582" i="8"/>
  <c r="E2582" i="8"/>
  <c r="F2582" i="8"/>
  <c r="A2583" i="8"/>
  <c r="F2583" i="8" l="1"/>
  <c r="D2583" i="8"/>
  <c r="A2584" i="8"/>
  <c r="E2583" i="8"/>
  <c r="M2582" i="8"/>
  <c r="L2582" i="8"/>
  <c r="M2583" i="8" l="1"/>
  <c r="L2583" i="8"/>
  <c r="D2584" i="8"/>
  <c r="E2584" i="8"/>
  <c r="F2584" i="8"/>
  <c r="A2585" i="8"/>
  <c r="F2585" i="8" l="1"/>
  <c r="A2586" i="8"/>
  <c r="D2585" i="8"/>
  <c r="E2585" i="8"/>
  <c r="M2584" i="8"/>
  <c r="L2584" i="8"/>
  <c r="L2585" i="8" l="1"/>
  <c r="M2585" i="8"/>
  <c r="D2586" i="8"/>
  <c r="A2587" i="8"/>
  <c r="E2586" i="8"/>
  <c r="F2586" i="8"/>
  <c r="M2586" i="8" l="1"/>
  <c r="L2586" i="8"/>
  <c r="D2587" i="8"/>
  <c r="E2587" i="8"/>
  <c r="F2587" i="8"/>
  <c r="A2588" i="8"/>
  <c r="E2588" i="8" l="1"/>
  <c r="F2588" i="8"/>
  <c r="A2589" i="8"/>
  <c r="D2588" i="8"/>
  <c r="M2587" i="8"/>
  <c r="L2587" i="8"/>
  <c r="F2589" i="8" l="1"/>
  <c r="A2590" i="8"/>
  <c r="D2589" i="8"/>
  <c r="E2589" i="8"/>
  <c r="L2588" i="8"/>
  <c r="M2588" i="8"/>
  <c r="M2589" i="8" l="1"/>
  <c r="L2589" i="8"/>
  <c r="D2590" i="8"/>
  <c r="A2591" i="8"/>
  <c r="F2590" i="8"/>
  <c r="E2590" i="8"/>
  <c r="M2590" i="8" l="1"/>
  <c r="L2590" i="8"/>
  <c r="F2591" i="8"/>
  <c r="A2592" i="8"/>
  <c r="D2591" i="8"/>
  <c r="E2591" i="8"/>
  <c r="M2591" i="8" l="1"/>
  <c r="L2591" i="8"/>
  <c r="E2592" i="8"/>
  <c r="A2593" i="8"/>
  <c r="F2592" i="8"/>
  <c r="D2592" i="8"/>
  <c r="F2593" i="8" l="1"/>
  <c r="A2594" i="8"/>
  <c r="D2593" i="8"/>
  <c r="E2593" i="8"/>
  <c r="M2592" i="8"/>
  <c r="L2592" i="8"/>
  <c r="M2593" i="8" l="1"/>
  <c r="L2593" i="8"/>
  <c r="D2594" i="8"/>
  <c r="A2595" i="8"/>
  <c r="F2594" i="8"/>
  <c r="E2594" i="8"/>
  <c r="M2594" i="8" l="1"/>
  <c r="L2594" i="8"/>
  <c r="F2595" i="8"/>
  <c r="A2596" i="8"/>
  <c r="D2595" i="8"/>
  <c r="E2595" i="8"/>
  <c r="M2595" i="8" l="1"/>
  <c r="L2595" i="8"/>
  <c r="E2596" i="8"/>
  <c r="A2597" i="8"/>
  <c r="F2596" i="8"/>
  <c r="D2596" i="8"/>
  <c r="F2597" i="8" l="1"/>
  <c r="A2598" i="8"/>
  <c r="E2597" i="8"/>
  <c r="D2597" i="8"/>
  <c r="L2596" i="8"/>
  <c r="M2596" i="8"/>
  <c r="M2597" i="8" l="1"/>
  <c r="L2597" i="8"/>
  <c r="E2598" i="8"/>
  <c r="F2598" i="8"/>
  <c r="D2598" i="8"/>
  <c r="A2599" i="8"/>
  <c r="F2599" i="8" l="1"/>
  <c r="A2600" i="8"/>
  <c r="D2599" i="8"/>
  <c r="E2599" i="8"/>
  <c r="M2598" i="8"/>
  <c r="L2598" i="8"/>
  <c r="M2599" i="8" l="1"/>
  <c r="L2599" i="8"/>
  <c r="E2600" i="8"/>
  <c r="A2601" i="8"/>
  <c r="D2600" i="8"/>
  <c r="F2600" i="8"/>
  <c r="F2601" i="8" l="1"/>
  <c r="A2602" i="8"/>
  <c r="D2601" i="8"/>
  <c r="E2601" i="8"/>
  <c r="L2600" i="8"/>
  <c r="M2600" i="8"/>
  <c r="M2601" i="8" l="1"/>
  <c r="L2601" i="8"/>
  <c r="D2602" i="8"/>
  <c r="F2602" i="8"/>
  <c r="A2603" i="8"/>
  <c r="E2602" i="8"/>
  <c r="M2602" i="8" l="1"/>
  <c r="L2602" i="8"/>
  <c r="F2603" i="8"/>
  <c r="D2603" i="8"/>
  <c r="E2603" i="8"/>
  <c r="A2604" i="8"/>
  <c r="E2604" i="8" l="1"/>
  <c r="A2605" i="8"/>
  <c r="D2604" i="8"/>
  <c r="F2604" i="8"/>
  <c r="M2603" i="8"/>
  <c r="L2603" i="8"/>
  <c r="F2605" i="8" l="1"/>
  <c r="A2606" i="8"/>
  <c r="D2605" i="8"/>
  <c r="E2605" i="8"/>
  <c r="M2604" i="8"/>
  <c r="L2604" i="8"/>
  <c r="M2605" i="8" l="1"/>
  <c r="L2605" i="8"/>
  <c r="D2606" i="8"/>
  <c r="E2606" i="8"/>
  <c r="F2606" i="8"/>
  <c r="A2607" i="8"/>
  <c r="F2607" i="8" l="1"/>
  <c r="A2608" i="8"/>
  <c r="D2607" i="8"/>
  <c r="E2607" i="8"/>
  <c r="M2606" i="8"/>
  <c r="L2606" i="8"/>
  <c r="M2607" i="8" l="1"/>
  <c r="L2607" i="8"/>
  <c r="E2608" i="8"/>
  <c r="F2608" i="8"/>
  <c r="A2609" i="8"/>
  <c r="D2608" i="8"/>
  <c r="F2609" i="8" l="1"/>
  <c r="A2610" i="8"/>
  <c r="D2609" i="8"/>
  <c r="E2609" i="8"/>
  <c r="L2608" i="8"/>
  <c r="M2608" i="8"/>
  <c r="M2609" i="8" l="1"/>
  <c r="L2609" i="8"/>
  <c r="D2610" i="8"/>
  <c r="A2611" i="8"/>
  <c r="E2610" i="8"/>
  <c r="F2610" i="8"/>
  <c r="M2610" i="8" l="1"/>
  <c r="L2610" i="8"/>
  <c r="F2611" i="8"/>
  <c r="A2612" i="8"/>
  <c r="D2611" i="8"/>
  <c r="E2611" i="8"/>
  <c r="M2611" i="8" l="1"/>
  <c r="L2611" i="8"/>
  <c r="E2612" i="8"/>
  <c r="A2613" i="8"/>
  <c r="F2612" i="8"/>
  <c r="D2612" i="8"/>
  <c r="F2613" i="8" l="1"/>
  <c r="D2613" i="8"/>
  <c r="A2614" i="8"/>
  <c r="E2613" i="8"/>
  <c r="M2612" i="8"/>
  <c r="L2612" i="8"/>
  <c r="M2613" i="8" l="1"/>
  <c r="L2613" i="8"/>
  <c r="D2614" i="8"/>
  <c r="A2615" i="8"/>
  <c r="F2614" i="8"/>
  <c r="E2614" i="8"/>
  <c r="L2614" i="8" l="1"/>
  <c r="M2614" i="8"/>
  <c r="F2615" i="8"/>
  <c r="A2616" i="8"/>
  <c r="D2615" i="8"/>
  <c r="E2615" i="8"/>
  <c r="E2616" i="8" l="1"/>
  <c r="A2617" i="8"/>
  <c r="D2616" i="8"/>
  <c r="F2616" i="8"/>
  <c r="M2615" i="8"/>
  <c r="L2615" i="8"/>
  <c r="F2617" i="8" l="1"/>
  <c r="E2617" i="8"/>
  <c r="A2618" i="8"/>
  <c r="D2617" i="8"/>
  <c r="M2616" i="8"/>
  <c r="L2616" i="8"/>
  <c r="D2618" i="8" l="1"/>
  <c r="A2619" i="8"/>
  <c r="F2618" i="8"/>
  <c r="E2618" i="8"/>
  <c r="M2617" i="8"/>
  <c r="L2617" i="8"/>
  <c r="M2618" i="8" l="1"/>
  <c r="L2618" i="8"/>
  <c r="F2619" i="8"/>
  <c r="A2620" i="8"/>
  <c r="E2619" i="8"/>
  <c r="D2619" i="8"/>
  <c r="M2619" i="8" l="1"/>
  <c r="L2619" i="8"/>
  <c r="E2620" i="8"/>
  <c r="A2621" i="8"/>
  <c r="F2620" i="8"/>
  <c r="D2620" i="8"/>
  <c r="F2621" i="8" l="1"/>
  <c r="A2622" i="8"/>
  <c r="D2621" i="8"/>
  <c r="E2621" i="8"/>
  <c r="M2620" i="8"/>
  <c r="L2620" i="8"/>
  <c r="M2621" i="8" l="1"/>
  <c r="L2621" i="8"/>
  <c r="D2622" i="8"/>
  <c r="A2623" i="8"/>
  <c r="F2622" i="8"/>
  <c r="E2622" i="8"/>
  <c r="M2622" i="8" l="1"/>
  <c r="L2622" i="8"/>
  <c r="F2623" i="8"/>
  <c r="A2624" i="8"/>
  <c r="D2623" i="8"/>
  <c r="E2623" i="8"/>
  <c r="M2623" i="8" l="1"/>
  <c r="L2623" i="8"/>
  <c r="E2624" i="8"/>
  <c r="A2625" i="8"/>
  <c r="D2624" i="8"/>
  <c r="F2624" i="8"/>
  <c r="F2625" i="8" l="1"/>
  <c r="A2626" i="8"/>
  <c r="E2625" i="8"/>
  <c r="D2625" i="8"/>
  <c r="M2624" i="8"/>
  <c r="L2624" i="8"/>
  <c r="L2625" i="8" l="1"/>
  <c r="M2625" i="8"/>
  <c r="A2627" i="8"/>
  <c r="E2626" i="8"/>
  <c r="F2626" i="8"/>
  <c r="D2626" i="8"/>
  <c r="M2626" i="8" l="1"/>
  <c r="L2626" i="8"/>
  <c r="F2627" i="8"/>
  <c r="A2628" i="8"/>
  <c r="D2627" i="8"/>
  <c r="E2627" i="8"/>
  <c r="A2629" i="8" l="1"/>
  <c r="D2628" i="8"/>
  <c r="F2628" i="8"/>
  <c r="E2628" i="8"/>
  <c r="M2627" i="8"/>
  <c r="L2627" i="8"/>
  <c r="L2628" i="8" l="1"/>
  <c r="M2628" i="8"/>
  <c r="F2629" i="8"/>
  <c r="A2630" i="8"/>
  <c r="D2629" i="8"/>
  <c r="E2629" i="8"/>
  <c r="M2629" i="8" l="1"/>
  <c r="L2629" i="8"/>
  <c r="D2630" i="8"/>
  <c r="F2630" i="8"/>
  <c r="A2631" i="8"/>
  <c r="E2630" i="8"/>
  <c r="M2630" i="8" l="1"/>
  <c r="L2630" i="8"/>
  <c r="F2631" i="8"/>
  <c r="A2632" i="8"/>
  <c r="D2631" i="8"/>
  <c r="E2631" i="8"/>
  <c r="L2631" i="8" l="1"/>
  <c r="M2631" i="8"/>
  <c r="E2632" i="8"/>
  <c r="A2633" i="8"/>
  <c r="D2632" i="8"/>
  <c r="F2632" i="8"/>
  <c r="A2634" i="8" l="1"/>
  <c r="D2633" i="8"/>
  <c r="E2633" i="8"/>
  <c r="F2633" i="8"/>
  <c r="M2632" i="8"/>
  <c r="L2632" i="8"/>
  <c r="M2633" i="8" l="1"/>
  <c r="L2633" i="8"/>
  <c r="D2634" i="8"/>
  <c r="A2635" i="8"/>
  <c r="F2634" i="8"/>
  <c r="E2634" i="8"/>
  <c r="L2634" i="8" l="1"/>
  <c r="M2634" i="8"/>
  <c r="F2635" i="8"/>
  <c r="A2636" i="8"/>
  <c r="D2635" i="8"/>
  <c r="E2635" i="8"/>
  <c r="M2635" i="8" l="1"/>
  <c r="L2635" i="8"/>
  <c r="E2636" i="8"/>
  <c r="D2636" i="8"/>
  <c r="F2636" i="8"/>
  <c r="A2637" i="8"/>
  <c r="F2637" i="8" l="1"/>
  <c r="D2637" i="8"/>
  <c r="E2637" i="8"/>
  <c r="A2638" i="8"/>
  <c r="M2636" i="8"/>
  <c r="L2636" i="8"/>
  <c r="A2639" i="8" l="1"/>
  <c r="E2638" i="8"/>
  <c r="F2638" i="8"/>
  <c r="D2638" i="8"/>
  <c r="M2637" i="8"/>
  <c r="L2637" i="8"/>
  <c r="M2638" i="8" l="1"/>
  <c r="L2638" i="8"/>
  <c r="F2639" i="8"/>
  <c r="D2639" i="8"/>
  <c r="E2639" i="8"/>
  <c r="A2640" i="8"/>
  <c r="E2640" i="8" l="1"/>
  <c r="D2640" i="8"/>
  <c r="F2640" i="8"/>
  <c r="A2641" i="8"/>
  <c r="M2639" i="8"/>
  <c r="L2639" i="8"/>
  <c r="F2641" i="8" l="1"/>
  <c r="A2642" i="8"/>
  <c r="D2641" i="8"/>
  <c r="E2641" i="8"/>
  <c r="L2640" i="8"/>
  <c r="M2640" i="8"/>
  <c r="M2641" i="8" l="1"/>
  <c r="L2641" i="8"/>
  <c r="D2642" i="8"/>
  <c r="A2643" i="8"/>
  <c r="E2642" i="8"/>
  <c r="F2642" i="8"/>
  <c r="M2642" i="8" l="1"/>
  <c r="L2642" i="8"/>
  <c r="F2643" i="8"/>
  <c r="D2643" i="8"/>
  <c r="E2643" i="8"/>
  <c r="A2644" i="8"/>
  <c r="E2644" i="8" l="1"/>
  <c r="A2645" i="8"/>
  <c r="D2644" i="8"/>
  <c r="F2644" i="8"/>
  <c r="M2643" i="8"/>
  <c r="L2643" i="8"/>
  <c r="F2645" i="8" l="1"/>
  <c r="A2646" i="8"/>
  <c r="D2645" i="8"/>
  <c r="E2645" i="8"/>
  <c r="L2644" i="8"/>
  <c r="M2644" i="8"/>
  <c r="L2645" i="8" l="1"/>
  <c r="M2645" i="8"/>
  <c r="D2646" i="8"/>
  <c r="A2647" i="8"/>
  <c r="E2646" i="8"/>
  <c r="F2646" i="8"/>
  <c r="L2646" i="8" l="1"/>
  <c r="M2646" i="8"/>
  <c r="A2648" i="8"/>
  <c r="D2647" i="8"/>
  <c r="E2647" i="8"/>
  <c r="F2647" i="8"/>
  <c r="M2647" i="8" l="1"/>
  <c r="L2647" i="8"/>
  <c r="A2649" i="8"/>
  <c r="D2648" i="8"/>
  <c r="F2648" i="8"/>
  <c r="E2648" i="8"/>
  <c r="M2648" i="8" l="1"/>
  <c r="L2648" i="8"/>
  <c r="F2649" i="8"/>
  <c r="D2649" i="8"/>
  <c r="E2649" i="8"/>
  <c r="A2650" i="8"/>
  <c r="D2650" i="8" l="1"/>
  <c r="A2651" i="8"/>
  <c r="F2650" i="8"/>
  <c r="E2650" i="8"/>
  <c r="M2649" i="8"/>
  <c r="L2649" i="8"/>
  <c r="M2650" i="8" l="1"/>
  <c r="L2650" i="8"/>
  <c r="F2651" i="8"/>
  <c r="A2652" i="8"/>
  <c r="D2651" i="8"/>
  <c r="E2651" i="8"/>
  <c r="M2651" i="8" l="1"/>
  <c r="L2651" i="8"/>
  <c r="E2652" i="8"/>
  <c r="A2653" i="8"/>
  <c r="D2652" i="8"/>
  <c r="F2652" i="8"/>
  <c r="E2653" i="8" l="1"/>
  <c r="A2654" i="8"/>
  <c r="F2653" i="8"/>
  <c r="D2653" i="8"/>
  <c r="M2652" i="8"/>
  <c r="L2652" i="8"/>
  <c r="D2654" i="8" l="1"/>
  <c r="A2655" i="8"/>
  <c r="E2654" i="8"/>
  <c r="F2654" i="8"/>
  <c r="M2653" i="8"/>
  <c r="L2653" i="8"/>
  <c r="M2654" i="8" l="1"/>
  <c r="L2654" i="8"/>
  <c r="F2655" i="8"/>
  <c r="D2655" i="8"/>
  <c r="E2655" i="8"/>
  <c r="A2656" i="8"/>
  <c r="M2655" i="8" l="1"/>
  <c r="L2655" i="8"/>
  <c r="E2656" i="8"/>
  <c r="D2656" i="8"/>
  <c r="F2656" i="8"/>
  <c r="A2657" i="8"/>
  <c r="F2657" i="8" l="1"/>
  <c r="A2658" i="8"/>
  <c r="D2657" i="8"/>
  <c r="E2657" i="8"/>
  <c r="M2656" i="8"/>
  <c r="L2656" i="8"/>
  <c r="L2657" i="8" l="1"/>
  <c r="M2657" i="8"/>
  <c r="D2658" i="8"/>
  <c r="A2659" i="8"/>
  <c r="E2658" i="8"/>
  <c r="F2658" i="8"/>
  <c r="M2658" i="8" l="1"/>
  <c r="L2658" i="8"/>
  <c r="A2660" i="8"/>
  <c r="D2659" i="8"/>
  <c r="E2659" i="8"/>
  <c r="F2659" i="8"/>
  <c r="M2659" i="8" l="1"/>
  <c r="L2659" i="8"/>
  <c r="A2661" i="8"/>
  <c r="D2660" i="8"/>
  <c r="E2660" i="8"/>
  <c r="F2660" i="8"/>
  <c r="L2660" i="8" l="1"/>
  <c r="M2660" i="8"/>
  <c r="D2661" i="8"/>
  <c r="E2661" i="8"/>
  <c r="F2661" i="8"/>
  <c r="A2662" i="8"/>
  <c r="D2662" i="8" l="1"/>
  <c r="E2662" i="8"/>
  <c r="A2663" i="8"/>
  <c r="F2662" i="8"/>
  <c r="M2661" i="8"/>
  <c r="L2661" i="8"/>
  <c r="F2663" i="8" l="1"/>
  <c r="A2664" i="8"/>
  <c r="E2663" i="8"/>
  <c r="D2663" i="8"/>
  <c r="M2662" i="8"/>
  <c r="L2662" i="8"/>
  <c r="M2663" i="8" l="1"/>
  <c r="L2663" i="8"/>
  <c r="E2664" i="8"/>
  <c r="A2665" i="8"/>
  <c r="D2664" i="8"/>
  <c r="F2664" i="8"/>
  <c r="F2665" i="8" l="1"/>
  <c r="A2666" i="8"/>
  <c r="D2665" i="8"/>
  <c r="E2665" i="8"/>
  <c r="L2664" i="8"/>
  <c r="M2664" i="8"/>
  <c r="M2665" i="8" l="1"/>
  <c r="L2665" i="8"/>
  <c r="D2666" i="8"/>
  <c r="A2667" i="8"/>
  <c r="E2666" i="8"/>
  <c r="F2666" i="8"/>
  <c r="M2666" i="8" l="1"/>
  <c r="L2666" i="8"/>
  <c r="F2667" i="8"/>
  <c r="A2668" i="8"/>
  <c r="D2667" i="8"/>
  <c r="E2667" i="8"/>
  <c r="M2667" i="8" l="1"/>
  <c r="L2667" i="8"/>
  <c r="E2668" i="8"/>
  <c r="A2669" i="8"/>
  <c r="D2668" i="8"/>
  <c r="F2668" i="8"/>
  <c r="F2669" i="8" l="1"/>
  <c r="A2670" i="8"/>
  <c r="E2669" i="8"/>
  <c r="D2669" i="8"/>
  <c r="M2668" i="8"/>
  <c r="L2668" i="8"/>
  <c r="M2669" i="8" l="1"/>
  <c r="L2669" i="8"/>
  <c r="D2670" i="8"/>
  <c r="E2670" i="8"/>
  <c r="F2670" i="8"/>
  <c r="A2671" i="8"/>
  <c r="F2671" i="8" l="1"/>
  <c r="A2672" i="8"/>
  <c r="D2671" i="8"/>
  <c r="E2671" i="8"/>
  <c r="M2670" i="8"/>
  <c r="L2670" i="8"/>
  <c r="M2671" i="8" l="1"/>
  <c r="L2671" i="8"/>
  <c r="E2672" i="8"/>
  <c r="F2672" i="8"/>
  <c r="A2673" i="8"/>
  <c r="D2672" i="8"/>
  <c r="E2673" i="8" l="1"/>
  <c r="A2674" i="8"/>
  <c r="D2673" i="8"/>
  <c r="F2673" i="8"/>
  <c r="L2672" i="8"/>
  <c r="M2672" i="8"/>
  <c r="D2674" i="8" l="1"/>
  <c r="A2675" i="8"/>
  <c r="E2674" i="8"/>
  <c r="F2674" i="8"/>
  <c r="M2673" i="8"/>
  <c r="L2673" i="8"/>
  <c r="M2674" i="8" l="1"/>
  <c r="L2674" i="8"/>
  <c r="F2675" i="8"/>
  <c r="A2676" i="8"/>
  <c r="E2675" i="8"/>
  <c r="D2675" i="8"/>
  <c r="M2675" i="8" l="1"/>
  <c r="L2675" i="8"/>
  <c r="E2676" i="8"/>
  <c r="A2677" i="8"/>
  <c r="D2676" i="8"/>
  <c r="F2676" i="8"/>
  <c r="F2677" i="8" l="1"/>
  <c r="E2677" i="8"/>
  <c r="A2678" i="8"/>
  <c r="D2677" i="8"/>
  <c r="M2676" i="8"/>
  <c r="L2676" i="8"/>
  <c r="D2678" i="8" l="1"/>
  <c r="F2678" i="8"/>
  <c r="A2679" i="8"/>
  <c r="E2678" i="8"/>
  <c r="M2677" i="8"/>
  <c r="L2677" i="8"/>
  <c r="M2678" i="8" l="1"/>
  <c r="L2678" i="8"/>
  <c r="F2679" i="8"/>
  <c r="D2679" i="8"/>
  <c r="E2679" i="8"/>
  <c r="A2680" i="8"/>
  <c r="F2680" i="8" l="1"/>
  <c r="E2680" i="8"/>
  <c r="A2681" i="8"/>
  <c r="D2680" i="8"/>
  <c r="M2679" i="8"/>
  <c r="L2679" i="8"/>
  <c r="D2681" i="8" l="1"/>
  <c r="E2681" i="8"/>
  <c r="A2682" i="8"/>
  <c r="F2681" i="8"/>
  <c r="M2680" i="8"/>
  <c r="L2680" i="8"/>
  <c r="D2682" i="8" l="1"/>
  <c r="E2682" i="8"/>
  <c r="F2682" i="8"/>
  <c r="A2683" i="8"/>
  <c r="M2681" i="8"/>
  <c r="L2681" i="8"/>
  <c r="F2683" i="8" l="1"/>
  <c r="A2684" i="8"/>
  <c r="D2683" i="8"/>
  <c r="E2683" i="8"/>
  <c r="M2682" i="8"/>
  <c r="L2682" i="8"/>
  <c r="M2683" i="8" l="1"/>
  <c r="L2683" i="8"/>
  <c r="F2684" i="8"/>
  <c r="A2685" i="8"/>
  <c r="D2684" i="8"/>
  <c r="E2684" i="8"/>
  <c r="M2684" i="8" l="1"/>
  <c r="L2684" i="8"/>
  <c r="E2685" i="8"/>
  <c r="A2686" i="8"/>
  <c r="F2685" i="8"/>
  <c r="D2685" i="8"/>
  <c r="E2686" i="8" l="1"/>
  <c r="A2687" i="8"/>
  <c r="F2686" i="8"/>
  <c r="D2686" i="8"/>
  <c r="M2685" i="8"/>
  <c r="L2685" i="8"/>
  <c r="D2687" i="8" l="1"/>
  <c r="E2687" i="8"/>
  <c r="F2687" i="8"/>
  <c r="A2688" i="8"/>
  <c r="M2686" i="8"/>
  <c r="L2686" i="8"/>
  <c r="F2688" i="8" l="1"/>
  <c r="E2688" i="8"/>
  <c r="A2689" i="8"/>
  <c r="D2688" i="8"/>
  <c r="M2687" i="8"/>
  <c r="L2687" i="8"/>
  <c r="E2689" i="8" l="1"/>
  <c r="A2690" i="8"/>
  <c r="F2689" i="8"/>
  <c r="D2689" i="8"/>
  <c r="M2688" i="8"/>
  <c r="L2688" i="8"/>
  <c r="E2690" i="8" l="1"/>
  <c r="A2691" i="8"/>
  <c r="D2690" i="8"/>
  <c r="F2690" i="8"/>
  <c r="L2689" i="8"/>
  <c r="M2689" i="8"/>
  <c r="A2692" i="8" l="1"/>
  <c r="D2691" i="8"/>
  <c r="E2691" i="8"/>
  <c r="F2691" i="8"/>
  <c r="M2690" i="8"/>
  <c r="L2690" i="8"/>
  <c r="M2691" i="8" l="1"/>
  <c r="L2691" i="8"/>
  <c r="F2692" i="8"/>
  <c r="A2693" i="8"/>
  <c r="D2692" i="8"/>
  <c r="E2692" i="8"/>
  <c r="L2692" i="8" l="1"/>
  <c r="M2692" i="8"/>
  <c r="F2693" i="8"/>
  <c r="A2694" i="8"/>
  <c r="E2693" i="8"/>
  <c r="D2693" i="8"/>
  <c r="M2693" i="8" l="1"/>
  <c r="L2693" i="8"/>
  <c r="D2694" i="8"/>
  <c r="A2695" i="8"/>
  <c r="E2694" i="8"/>
  <c r="F2694" i="8"/>
  <c r="M2694" i="8" l="1"/>
  <c r="L2694" i="8"/>
  <c r="F2695" i="8"/>
  <c r="A2696" i="8"/>
  <c r="E2695" i="8"/>
  <c r="D2695" i="8"/>
  <c r="M2695" i="8" l="1"/>
  <c r="L2695" i="8"/>
  <c r="F2696" i="8"/>
  <c r="A2697" i="8"/>
  <c r="D2696" i="8"/>
  <c r="E2696" i="8"/>
  <c r="M2696" i="8" l="1"/>
  <c r="L2696" i="8"/>
  <c r="D2697" i="8"/>
  <c r="A2698" i="8"/>
  <c r="E2697" i="8"/>
  <c r="F2697" i="8"/>
  <c r="M2697" i="8" l="1"/>
  <c r="L2697" i="8"/>
  <c r="F2698" i="8"/>
  <c r="D2698" i="8"/>
  <c r="E2698" i="8"/>
  <c r="A2699" i="8"/>
  <c r="D2699" i="8" l="1"/>
  <c r="E2699" i="8"/>
  <c r="F2699" i="8"/>
  <c r="A2700" i="8"/>
  <c r="M2698" i="8"/>
  <c r="L2698" i="8"/>
  <c r="A2701" i="8" l="1"/>
  <c r="D2700" i="8"/>
  <c r="F2700" i="8"/>
  <c r="E2700" i="8"/>
  <c r="M2699" i="8"/>
  <c r="L2699" i="8"/>
  <c r="M2700" i="8" l="1"/>
  <c r="L2700" i="8"/>
  <c r="F2701" i="8"/>
  <c r="D2701" i="8"/>
  <c r="E2701" i="8"/>
  <c r="A2702" i="8"/>
  <c r="A2703" i="8" l="1"/>
  <c r="F2702" i="8"/>
  <c r="D2702" i="8"/>
  <c r="E2702" i="8"/>
  <c r="M2701" i="8"/>
  <c r="L2701" i="8"/>
  <c r="M2702" i="8" l="1"/>
  <c r="L2702" i="8"/>
  <c r="A2704" i="8"/>
  <c r="D2703" i="8"/>
  <c r="E2703" i="8"/>
  <c r="F2703" i="8"/>
  <c r="M2703" i="8" l="1"/>
  <c r="L2703" i="8"/>
  <c r="F2704" i="8"/>
  <c r="A2705" i="8"/>
  <c r="E2704" i="8"/>
  <c r="D2704" i="8"/>
  <c r="M2704" i="8" l="1"/>
  <c r="L2704" i="8"/>
  <c r="E2705" i="8"/>
  <c r="D2705" i="8"/>
  <c r="F2705" i="8"/>
  <c r="A2706" i="8"/>
  <c r="E2706" i="8" l="1"/>
  <c r="A2707" i="8"/>
  <c r="F2706" i="8"/>
  <c r="D2706" i="8"/>
  <c r="M2705" i="8"/>
  <c r="L2705" i="8"/>
  <c r="F2707" i="8" l="1"/>
  <c r="A2708" i="8"/>
  <c r="D2707" i="8"/>
  <c r="E2707" i="8"/>
  <c r="M2706" i="8"/>
  <c r="L2706" i="8"/>
  <c r="M2707" i="8" l="1"/>
  <c r="L2707" i="8"/>
  <c r="D2708" i="8"/>
  <c r="F2708" i="8"/>
  <c r="E2708" i="8"/>
  <c r="A2709" i="8"/>
  <c r="D2709" i="8" l="1"/>
  <c r="A2710" i="8"/>
  <c r="E2709" i="8"/>
  <c r="F2709" i="8"/>
  <c r="L2708" i="8"/>
  <c r="M2708" i="8"/>
  <c r="M2709" i="8" l="1"/>
  <c r="L2709" i="8"/>
  <c r="E2710" i="8"/>
  <c r="A2711" i="8"/>
  <c r="F2710" i="8"/>
  <c r="D2710" i="8"/>
  <c r="F2711" i="8" l="1"/>
  <c r="D2711" i="8"/>
  <c r="A2712" i="8"/>
  <c r="E2711" i="8"/>
  <c r="M2710" i="8"/>
  <c r="L2710" i="8"/>
  <c r="M2711" i="8" l="1"/>
  <c r="L2711" i="8"/>
  <c r="E2712" i="8"/>
  <c r="A2713" i="8"/>
  <c r="D2712" i="8"/>
  <c r="F2712" i="8"/>
  <c r="F2713" i="8" l="1"/>
  <c r="E2713" i="8"/>
  <c r="A2714" i="8"/>
  <c r="D2713" i="8"/>
  <c r="M2712" i="8"/>
  <c r="L2712" i="8"/>
  <c r="D2714" i="8" l="1"/>
  <c r="A2715" i="8"/>
  <c r="E2714" i="8"/>
  <c r="F2714" i="8"/>
  <c r="M2713" i="8"/>
  <c r="L2713" i="8"/>
  <c r="L2714" i="8" l="1"/>
  <c r="M2714" i="8"/>
  <c r="F2715" i="8"/>
  <c r="E2715" i="8"/>
  <c r="A2716" i="8"/>
  <c r="D2715" i="8"/>
  <c r="M2715" i="8" l="1"/>
  <c r="L2715" i="8"/>
  <c r="D2716" i="8"/>
  <c r="A2717" i="8"/>
  <c r="E2716" i="8"/>
  <c r="F2716" i="8"/>
  <c r="L2716" i="8" l="1"/>
  <c r="M2716" i="8"/>
  <c r="E2717" i="8"/>
  <c r="A2718" i="8"/>
  <c r="D2717" i="8"/>
  <c r="F2717" i="8"/>
  <c r="E2718" i="8" l="1"/>
  <c r="D2718" i="8"/>
  <c r="A2719" i="8"/>
  <c r="F2718" i="8"/>
  <c r="M2717" i="8"/>
  <c r="L2717" i="8"/>
  <c r="D2719" i="8" l="1"/>
  <c r="F2719" i="8"/>
  <c r="E2719" i="8"/>
  <c r="A2720" i="8"/>
  <c r="M2718" i="8"/>
  <c r="L2718" i="8"/>
  <c r="A2721" i="8" l="1"/>
  <c r="E2720" i="8"/>
  <c r="F2720" i="8"/>
  <c r="D2720" i="8"/>
  <c r="M2719" i="8"/>
  <c r="L2719" i="8"/>
  <c r="M2720" i="8" l="1"/>
  <c r="L2720" i="8"/>
  <c r="F2721" i="8"/>
  <c r="A2722" i="8"/>
  <c r="D2721" i="8"/>
  <c r="E2721" i="8"/>
  <c r="M2721" i="8" l="1"/>
  <c r="L2721" i="8"/>
  <c r="E2722" i="8"/>
  <c r="A2723" i="8"/>
  <c r="F2722" i="8"/>
  <c r="D2722" i="8"/>
  <c r="F2723" i="8" l="1"/>
  <c r="A2724" i="8"/>
  <c r="D2723" i="8"/>
  <c r="E2723" i="8"/>
  <c r="M2722" i="8"/>
  <c r="L2722" i="8"/>
  <c r="M2723" i="8" l="1"/>
  <c r="L2723" i="8"/>
  <c r="F2724" i="8"/>
  <c r="A2725" i="8"/>
  <c r="D2724" i="8"/>
  <c r="E2724" i="8"/>
  <c r="L2724" i="8" l="1"/>
  <c r="M2724" i="8"/>
  <c r="E2725" i="8"/>
  <c r="A2726" i="8"/>
  <c r="F2725" i="8"/>
  <c r="D2725" i="8"/>
  <c r="D2726" i="8" l="1"/>
  <c r="A2727" i="8"/>
  <c r="F2726" i="8"/>
  <c r="E2726" i="8"/>
  <c r="M2725" i="8"/>
  <c r="L2725" i="8"/>
  <c r="M2726" i="8" l="1"/>
  <c r="L2726" i="8"/>
  <c r="F2727" i="8"/>
  <c r="D2727" i="8"/>
  <c r="E2727" i="8"/>
  <c r="A2728" i="8"/>
  <c r="F2728" i="8" l="1"/>
  <c r="A2729" i="8"/>
  <c r="D2728" i="8"/>
  <c r="E2728" i="8"/>
  <c r="L2727" i="8"/>
  <c r="M2727" i="8"/>
  <c r="M2728" i="8" l="1"/>
  <c r="L2728" i="8"/>
  <c r="E2729" i="8"/>
  <c r="A2730" i="8"/>
  <c r="D2729" i="8"/>
  <c r="F2729" i="8"/>
  <c r="D2730" i="8" l="1"/>
  <c r="F2730" i="8"/>
  <c r="E2730" i="8"/>
  <c r="A2731" i="8"/>
  <c r="M2729" i="8"/>
  <c r="L2729" i="8"/>
  <c r="F2731" i="8" l="1"/>
  <c r="D2731" i="8"/>
  <c r="A2732" i="8"/>
  <c r="E2731" i="8"/>
  <c r="M2730" i="8"/>
  <c r="L2730" i="8"/>
  <c r="M2731" i="8" l="1"/>
  <c r="L2731" i="8"/>
  <c r="F2732" i="8"/>
  <c r="A2733" i="8"/>
  <c r="D2732" i="8"/>
  <c r="E2732" i="8"/>
  <c r="M2732" i="8" l="1"/>
  <c r="L2732" i="8"/>
  <c r="F2733" i="8"/>
  <c r="A2734" i="8"/>
  <c r="D2733" i="8"/>
  <c r="E2733" i="8"/>
  <c r="M2733" i="8" l="1"/>
  <c r="L2733" i="8"/>
  <c r="E2734" i="8"/>
  <c r="A2735" i="8"/>
  <c r="F2734" i="8"/>
  <c r="D2734" i="8"/>
  <c r="F2735" i="8" l="1"/>
  <c r="D2735" i="8"/>
  <c r="E2735" i="8"/>
  <c r="A2736" i="8"/>
  <c r="M2734" i="8"/>
  <c r="L2734" i="8"/>
  <c r="D2736" i="8" l="1"/>
  <c r="E2736" i="8"/>
  <c r="F2736" i="8"/>
  <c r="A2737" i="8"/>
  <c r="L2735" i="8"/>
  <c r="M2735" i="8"/>
  <c r="F2737" i="8" l="1"/>
  <c r="A2738" i="8"/>
  <c r="D2737" i="8"/>
  <c r="E2737" i="8"/>
  <c r="L2736" i="8"/>
  <c r="M2736" i="8"/>
  <c r="M2737" i="8" l="1"/>
  <c r="L2737" i="8"/>
  <c r="E2738" i="8"/>
  <c r="A2739" i="8"/>
  <c r="D2738" i="8"/>
  <c r="F2738" i="8"/>
  <c r="F2739" i="8" l="1"/>
  <c r="A2740" i="8"/>
  <c r="E2739" i="8"/>
  <c r="D2739" i="8"/>
  <c r="M2738" i="8"/>
  <c r="L2738" i="8"/>
  <c r="L2739" i="8" l="1"/>
  <c r="M2739" i="8"/>
  <c r="F2740" i="8"/>
  <c r="D2740" i="8"/>
  <c r="A2741" i="8"/>
  <c r="E2740" i="8"/>
  <c r="L2740" i="8" l="1"/>
  <c r="M2740" i="8"/>
  <c r="E2741" i="8"/>
  <c r="F2741" i="8"/>
  <c r="A2742" i="8"/>
  <c r="D2741" i="8"/>
  <c r="A2743" i="8" l="1"/>
  <c r="D2742" i="8"/>
  <c r="E2742" i="8"/>
  <c r="F2742" i="8"/>
  <c r="M2741" i="8"/>
  <c r="L2741" i="8"/>
  <c r="L2742" i="8" l="1"/>
  <c r="M2742" i="8"/>
  <c r="F2743" i="8"/>
  <c r="A2744" i="8"/>
  <c r="D2743" i="8"/>
  <c r="E2743" i="8"/>
  <c r="M2743" i="8" l="1"/>
  <c r="L2743" i="8"/>
  <c r="F2744" i="8"/>
  <c r="A2745" i="8"/>
  <c r="D2744" i="8"/>
  <c r="E2744" i="8"/>
  <c r="M2744" i="8" l="1"/>
  <c r="L2744" i="8"/>
  <c r="F2745" i="8"/>
  <c r="A2746" i="8"/>
  <c r="E2745" i="8"/>
  <c r="D2745" i="8"/>
  <c r="L2745" i="8" l="1"/>
  <c r="M2745" i="8"/>
  <c r="E2746" i="8"/>
  <c r="A2747" i="8"/>
  <c r="F2746" i="8"/>
  <c r="D2746" i="8"/>
  <c r="A2748" i="8" l="1"/>
  <c r="D2747" i="8"/>
  <c r="F2747" i="8"/>
  <c r="E2747" i="8"/>
  <c r="M2746" i="8"/>
  <c r="L2746" i="8"/>
  <c r="M2747" i="8" l="1"/>
  <c r="L2747" i="8"/>
  <c r="D2748" i="8"/>
  <c r="A2749" i="8"/>
  <c r="F2748" i="8"/>
  <c r="E2748" i="8"/>
  <c r="L2748" i="8" l="1"/>
  <c r="M2748" i="8"/>
  <c r="F2749" i="8"/>
  <c r="A2750" i="8"/>
  <c r="D2749" i="8"/>
  <c r="E2749" i="8"/>
  <c r="M2749" i="8" l="1"/>
  <c r="L2749" i="8"/>
  <c r="E2750" i="8"/>
  <c r="F2750" i="8"/>
  <c r="D2750" i="8"/>
  <c r="A2751" i="8"/>
  <c r="E2751" i="8" l="1"/>
  <c r="A2752" i="8"/>
  <c r="D2751" i="8"/>
  <c r="F2751" i="8"/>
  <c r="M2750" i="8"/>
  <c r="L2750" i="8"/>
  <c r="D2752" i="8" l="1"/>
  <c r="A2753" i="8"/>
  <c r="E2752" i="8"/>
  <c r="F2752" i="8"/>
  <c r="L2751" i="8"/>
  <c r="M2751" i="8"/>
  <c r="M2752" i="8" l="1"/>
  <c r="L2752" i="8"/>
  <c r="F2753" i="8"/>
  <c r="A2754" i="8"/>
  <c r="D2753" i="8"/>
  <c r="E2753" i="8"/>
  <c r="M2753" i="8" l="1"/>
  <c r="L2753" i="8"/>
  <c r="F2754" i="8"/>
  <c r="D2754" i="8"/>
  <c r="E2754" i="8"/>
  <c r="A2755" i="8"/>
  <c r="F2755" i="8" l="1"/>
  <c r="A2756" i="8"/>
  <c r="E2755" i="8"/>
  <c r="D2755" i="8"/>
  <c r="L2754" i="8"/>
  <c r="M2754" i="8"/>
  <c r="M2755" i="8" l="1"/>
  <c r="L2755" i="8"/>
  <c r="A2757" i="8"/>
  <c r="F2756" i="8"/>
  <c r="D2756" i="8"/>
  <c r="E2756" i="8"/>
  <c r="M2756" i="8" l="1"/>
  <c r="L2756" i="8"/>
  <c r="D2757" i="8"/>
  <c r="E2757" i="8"/>
  <c r="F2757" i="8"/>
  <c r="A2758" i="8"/>
  <c r="A2759" i="8" l="1"/>
  <c r="F2758" i="8"/>
  <c r="E2758" i="8"/>
  <c r="D2758" i="8"/>
  <c r="M2757" i="8"/>
  <c r="L2757" i="8"/>
  <c r="M2758" i="8" l="1"/>
  <c r="L2758" i="8"/>
  <c r="F2759" i="8"/>
  <c r="A2760" i="8"/>
  <c r="D2759" i="8"/>
  <c r="E2759" i="8"/>
  <c r="M2759" i="8" l="1"/>
  <c r="L2759" i="8"/>
  <c r="A2761" i="8"/>
  <c r="D2760" i="8"/>
  <c r="E2760" i="8"/>
  <c r="F2760" i="8"/>
  <c r="E2761" i="8" l="1"/>
  <c r="F2761" i="8"/>
  <c r="D2761" i="8"/>
  <c r="A2762" i="8"/>
  <c r="L2760" i="8"/>
  <c r="M2760" i="8"/>
  <c r="D2762" i="8" l="1"/>
  <c r="A2763" i="8"/>
  <c r="E2762" i="8"/>
  <c r="F2762" i="8"/>
  <c r="L2761" i="8"/>
  <c r="M2761" i="8"/>
  <c r="M2762" i="8" l="1"/>
  <c r="L2762" i="8"/>
  <c r="F2763" i="8"/>
  <c r="A2764" i="8"/>
  <c r="D2763" i="8"/>
  <c r="E2763" i="8"/>
  <c r="M2763" i="8" l="1"/>
  <c r="L2763" i="8"/>
  <c r="F2764" i="8"/>
  <c r="A2765" i="8"/>
  <c r="D2764" i="8"/>
  <c r="E2764" i="8"/>
  <c r="M2764" i="8" l="1"/>
  <c r="L2764" i="8"/>
  <c r="A2766" i="8"/>
  <c r="D2765" i="8"/>
  <c r="E2765" i="8"/>
  <c r="F2765" i="8"/>
  <c r="M2765" i="8" l="1"/>
  <c r="L2765" i="8"/>
  <c r="E2766" i="8"/>
  <c r="A2767" i="8"/>
  <c r="D2766" i="8"/>
  <c r="F2766" i="8"/>
  <c r="F2767" i="8" l="1"/>
  <c r="A2768" i="8"/>
  <c r="D2767" i="8"/>
  <c r="E2767" i="8"/>
  <c r="M2766" i="8"/>
  <c r="L2766" i="8"/>
  <c r="M2767" i="8" l="1"/>
  <c r="L2767" i="8"/>
  <c r="A2769" i="8"/>
  <c r="D2768" i="8"/>
  <c r="F2768" i="8"/>
  <c r="E2768" i="8"/>
  <c r="M2768" i="8" l="1"/>
  <c r="L2768" i="8"/>
  <c r="A2770" i="8"/>
  <c r="F2769" i="8"/>
  <c r="D2769" i="8"/>
  <c r="E2769" i="8"/>
  <c r="L2769" i="8" l="1"/>
  <c r="M2769" i="8"/>
  <c r="E2770" i="8"/>
  <c r="D2770" i="8"/>
  <c r="A2771" i="8"/>
  <c r="F2770" i="8"/>
  <c r="A2772" i="8" l="1"/>
  <c r="D2771" i="8"/>
  <c r="F2771" i="8"/>
  <c r="E2771" i="8"/>
  <c r="M2770" i="8"/>
  <c r="L2770" i="8"/>
  <c r="M2771" i="8" l="1"/>
  <c r="L2771" i="8"/>
  <c r="E2772" i="8"/>
  <c r="A2773" i="8"/>
  <c r="F2772" i="8"/>
  <c r="D2772" i="8"/>
  <c r="E2773" i="8" l="1"/>
  <c r="F2773" i="8"/>
  <c r="D2773" i="8"/>
  <c r="A2774" i="8"/>
  <c r="M2772" i="8"/>
  <c r="L2772" i="8"/>
  <c r="E2774" i="8" l="1"/>
  <c r="A2775" i="8"/>
  <c r="D2774" i="8"/>
  <c r="F2774" i="8"/>
  <c r="M2773" i="8"/>
  <c r="L2773" i="8"/>
  <c r="F2775" i="8" l="1"/>
  <c r="D2775" i="8"/>
  <c r="A2776" i="8"/>
  <c r="E2775" i="8"/>
  <c r="M2774" i="8"/>
  <c r="L2774" i="8"/>
  <c r="M2775" i="8" l="1"/>
  <c r="L2775" i="8"/>
  <c r="F2776" i="8"/>
  <c r="A2777" i="8"/>
  <c r="D2776" i="8"/>
  <c r="E2776" i="8"/>
  <c r="M2776" i="8" l="1"/>
  <c r="L2776" i="8"/>
  <c r="E2777" i="8"/>
  <c r="F2777" i="8"/>
  <c r="A2778" i="8"/>
  <c r="D2777" i="8"/>
  <c r="F2778" i="8" l="1"/>
  <c r="D2778" i="8"/>
  <c r="E2778" i="8"/>
  <c r="A2779" i="8"/>
  <c r="M2777" i="8"/>
  <c r="L2777" i="8"/>
  <c r="E2779" i="8" l="1"/>
  <c r="A2780" i="8"/>
  <c r="D2779" i="8"/>
  <c r="F2779" i="8"/>
  <c r="M2778" i="8"/>
  <c r="L2778" i="8"/>
  <c r="D2780" i="8" l="1"/>
  <c r="A2781" i="8"/>
  <c r="F2780" i="8"/>
  <c r="E2780" i="8"/>
  <c r="L2779" i="8"/>
  <c r="M2779" i="8"/>
  <c r="M2780" i="8" l="1"/>
  <c r="L2780" i="8"/>
  <c r="F2781" i="8"/>
  <c r="A2782" i="8"/>
  <c r="D2781" i="8"/>
  <c r="E2781" i="8"/>
  <c r="L2781" i="8" l="1"/>
  <c r="M2781" i="8"/>
  <c r="F2782" i="8"/>
  <c r="D2782" i="8"/>
  <c r="E2782" i="8"/>
  <c r="A2783" i="8"/>
  <c r="E2783" i="8" l="1"/>
  <c r="A2784" i="8"/>
  <c r="F2783" i="8"/>
  <c r="D2783" i="8"/>
  <c r="L2782" i="8"/>
  <c r="M2782" i="8"/>
  <c r="D2784" i="8" l="1"/>
  <c r="A2785" i="8"/>
  <c r="E2784" i="8"/>
  <c r="F2784" i="8"/>
  <c r="M2783" i="8"/>
  <c r="L2783" i="8"/>
  <c r="M2784" i="8" l="1"/>
  <c r="L2784" i="8"/>
  <c r="F2785" i="8"/>
  <c r="A2786" i="8"/>
  <c r="D2785" i="8"/>
  <c r="E2785" i="8"/>
  <c r="M2785" i="8" l="1"/>
  <c r="L2785" i="8"/>
  <c r="E2786" i="8"/>
  <c r="A2787" i="8"/>
  <c r="F2786" i="8"/>
  <c r="D2786" i="8"/>
  <c r="D2787" i="8" l="1"/>
  <c r="E2787" i="8"/>
  <c r="F2787" i="8"/>
  <c r="A2788" i="8"/>
  <c r="M2786" i="8"/>
  <c r="L2786" i="8"/>
  <c r="D2788" i="8" l="1"/>
  <c r="E2788" i="8"/>
  <c r="F2788" i="8"/>
  <c r="A2789" i="8"/>
  <c r="M2787" i="8"/>
  <c r="L2787" i="8"/>
  <c r="F2789" i="8" l="1"/>
  <c r="A2790" i="8"/>
  <c r="E2789" i="8"/>
  <c r="D2789" i="8"/>
  <c r="L2788" i="8"/>
  <c r="M2788" i="8"/>
  <c r="M2789" i="8" l="1"/>
  <c r="L2789" i="8"/>
  <c r="E2790" i="8"/>
  <c r="A2791" i="8"/>
  <c r="D2790" i="8"/>
  <c r="F2790" i="8"/>
  <c r="F2791" i="8" l="1"/>
  <c r="D2791" i="8"/>
  <c r="A2792" i="8"/>
  <c r="E2791" i="8"/>
  <c r="M2790" i="8"/>
  <c r="L2790" i="8"/>
  <c r="L2791" i="8" l="1"/>
  <c r="M2791" i="8"/>
  <c r="E2792" i="8"/>
  <c r="F2792" i="8"/>
  <c r="D2792" i="8"/>
  <c r="A2793" i="8"/>
  <c r="F2793" i="8" l="1"/>
  <c r="D2793" i="8"/>
  <c r="A2794" i="8"/>
  <c r="E2793" i="8"/>
  <c r="M2792" i="8"/>
  <c r="L2792" i="8"/>
  <c r="M2793" i="8" l="1"/>
  <c r="L2793" i="8"/>
  <c r="E2794" i="8"/>
  <c r="A2795" i="8"/>
  <c r="F2794" i="8"/>
  <c r="D2794" i="8"/>
  <c r="F2795" i="8" l="1"/>
  <c r="D2795" i="8"/>
  <c r="E2795" i="8"/>
  <c r="A2796" i="8"/>
  <c r="M2794" i="8"/>
  <c r="L2794" i="8"/>
  <c r="D2796" i="8" l="1"/>
  <c r="A2797" i="8"/>
  <c r="E2796" i="8"/>
  <c r="F2796" i="8"/>
  <c r="M2795" i="8"/>
  <c r="L2795" i="8"/>
  <c r="M2796" i="8" l="1"/>
  <c r="L2796" i="8"/>
  <c r="F2797" i="8"/>
  <c r="A2798" i="8"/>
  <c r="D2797" i="8"/>
  <c r="E2797" i="8"/>
  <c r="M2797" i="8" l="1"/>
  <c r="L2797" i="8"/>
  <c r="E2798" i="8"/>
  <c r="A2799" i="8"/>
  <c r="F2798" i="8"/>
  <c r="D2798" i="8"/>
  <c r="F2799" i="8" l="1"/>
  <c r="A2800" i="8"/>
  <c r="E2799" i="8"/>
  <c r="D2799" i="8"/>
  <c r="M2798" i="8"/>
  <c r="L2798" i="8"/>
  <c r="M2799" i="8" l="1"/>
  <c r="L2799" i="8"/>
  <c r="D2800" i="8"/>
  <c r="E2800" i="8"/>
  <c r="A2801" i="8"/>
  <c r="F2800" i="8"/>
  <c r="F2801" i="8" l="1"/>
  <c r="A2802" i="8"/>
  <c r="D2801" i="8"/>
  <c r="E2801" i="8"/>
  <c r="L2800" i="8"/>
  <c r="M2800" i="8"/>
  <c r="M2801" i="8" l="1"/>
  <c r="L2801" i="8"/>
  <c r="E2802" i="8"/>
  <c r="A2803" i="8"/>
  <c r="D2802" i="8"/>
  <c r="F2802" i="8"/>
  <c r="F2803" i="8" l="1"/>
  <c r="A2804" i="8"/>
  <c r="D2803" i="8"/>
  <c r="E2803" i="8"/>
  <c r="M2802" i="8"/>
  <c r="L2802" i="8"/>
  <c r="M2803" i="8" l="1"/>
  <c r="L2803" i="8"/>
  <c r="D2804" i="8"/>
  <c r="E2804" i="8"/>
  <c r="F2804" i="8"/>
  <c r="A2805" i="8"/>
  <c r="F2805" i="8" l="1"/>
  <c r="A2806" i="8"/>
  <c r="D2805" i="8"/>
  <c r="E2805" i="8"/>
  <c r="M2804" i="8"/>
  <c r="L2804" i="8"/>
  <c r="M2805" i="8" l="1"/>
  <c r="L2805" i="8"/>
  <c r="E2806" i="8"/>
  <c r="A2807" i="8"/>
  <c r="F2806" i="8"/>
  <c r="D2806" i="8"/>
  <c r="F2807" i="8" l="1"/>
  <c r="A2808" i="8"/>
  <c r="E2807" i="8"/>
  <c r="D2807" i="8"/>
  <c r="M2806" i="8"/>
  <c r="L2806" i="8"/>
  <c r="M2807" i="8" l="1"/>
  <c r="L2807" i="8"/>
  <c r="D2808" i="8"/>
  <c r="A2809" i="8"/>
  <c r="E2808" i="8"/>
  <c r="F2808" i="8"/>
  <c r="L2808" i="8" l="1"/>
  <c r="M2808" i="8"/>
  <c r="D2809" i="8"/>
  <c r="E2809" i="8"/>
  <c r="F2809" i="8"/>
  <c r="A2810" i="8"/>
  <c r="E2810" i="8" l="1"/>
  <c r="A2811" i="8"/>
  <c r="D2810" i="8"/>
  <c r="F2810" i="8"/>
  <c r="M2809" i="8"/>
  <c r="L2809" i="8"/>
  <c r="F2811" i="8" l="1"/>
  <c r="A2812" i="8"/>
  <c r="E2811" i="8"/>
  <c r="D2811" i="8"/>
  <c r="M2810" i="8"/>
  <c r="L2810" i="8"/>
  <c r="M2811" i="8" l="1"/>
  <c r="L2811" i="8"/>
  <c r="D2812" i="8"/>
  <c r="E2812" i="8"/>
  <c r="F2812" i="8"/>
  <c r="A2813" i="8"/>
  <c r="F2813" i="8" l="1"/>
  <c r="A2814" i="8"/>
  <c r="D2813" i="8"/>
  <c r="E2813" i="8"/>
  <c r="M2812" i="8"/>
  <c r="L2812" i="8"/>
  <c r="M2813" i="8" l="1"/>
  <c r="L2813" i="8"/>
  <c r="E2814" i="8"/>
  <c r="A2815" i="8"/>
  <c r="F2814" i="8"/>
  <c r="D2814" i="8"/>
  <c r="A2816" i="8" l="1"/>
  <c r="D2815" i="8"/>
  <c r="E2815" i="8"/>
  <c r="F2815" i="8"/>
  <c r="M2814" i="8"/>
  <c r="L2814" i="8"/>
  <c r="M2815" i="8" l="1"/>
  <c r="L2815" i="8"/>
  <c r="E2816" i="8"/>
  <c r="D2816" i="8"/>
  <c r="A2817" i="8"/>
  <c r="F2816" i="8"/>
  <c r="D2817" i="8" l="1"/>
  <c r="E2817" i="8"/>
  <c r="F2817" i="8"/>
  <c r="A2818" i="8"/>
  <c r="L2816" i="8"/>
  <c r="M2816" i="8"/>
  <c r="E2818" i="8" l="1"/>
  <c r="A2819" i="8"/>
  <c r="D2818" i="8"/>
  <c r="F2818" i="8"/>
  <c r="M2817" i="8"/>
  <c r="L2817" i="8"/>
  <c r="F2819" i="8" l="1"/>
  <c r="A2820" i="8"/>
  <c r="D2819" i="8"/>
  <c r="E2819" i="8"/>
  <c r="M2818" i="8"/>
  <c r="L2818" i="8"/>
  <c r="M2819" i="8" l="1"/>
  <c r="L2819" i="8"/>
  <c r="D2820" i="8"/>
  <c r="A2821" i="8"/>
  <c r="E2820" i="8"/>
  <c r="F2820" i="8"/>
  <c r="L2820" i="8" l="1"/>
  <c r="M2820" i="8"/>
  <c r="F2821" i="8"/>
  <c r="A2822" i="8"/>
  <c r="E2821" i="8"/>
  <c r="D2821" i="8"/>
  <c r="M2821" i="8" l="1"/>
  <c r="L2821" i="8"/>
  <c r="A2823" i="8"/>
  <c r="E2822" i="8"/>
  <c r="F2822" i="8"/>
  <c r="D2822" i="8"/>
  <c r="M2822" i="8" l="1"/>
  <c r="L2822" i="8"/>
  <c r="F2823" i="8"/>
  <c r="A2824" i="8"/>
  <c r="D2823" i="8"/>
  <c r="E2823" i="8"/>
  <c r="M2823" i="8" l="1"/>
  <c r="L2823" i="8"/>
  <c r="D2824" i="8"/>
  <c r="A2825" i="8"/>
  <c r="E2824" i="8"/>
  <c r="F2824" i="8"/>
  <c r="M2824" i="8" l="1"/>
  <c r="L2824" i="8"/>
  <c r="F2825" i="8"/>
  <c r="A2826" i="8"/>
  <c r="D2825" i="8"/>
  <c r="E2825" i="8"/>
  <c r="M2825" i="8" l="1"/>
  <c r="L2825" i="8"/>
  <c r="E2826" i="8"/>
  <c r="A2827" i="8"/>
  <c r="F2826" i="8"/>
  <c r="D2826" i="8"/>
  <c r="F2827" i="8" l="1"/>
  <c r="A2828" i="8"/>
  <c r="E2827" i="8"/>
  <c r="D2827" i="8"/>
  <c r="M2826" i="8"/>
  <c r="L2826" i="8"/>
  <c r="M2827" i="8" l="1"/>
  <c r="L2827" i="8"/>
  <c r="D2828" i="8"/>
  <c r="A2829" i="8"/>
  <c r="E2828" i="8"/>
  <c r="F2828" i="8"/>
  <c r="M2828" i="8" l="1"/>
  <c r="L2828" i="8"/>
  <c r="A2830" i="8"/>
  <c r="F2829" i="8"/>
  <c r="D2829" i="8"/>
  <c r="E2829" i="8"/>
  <c r="L2829" i="8" l="1"/>
  <c r="M2829" i="8"/>
  <c r="F2830" i="8"/>
  <c r="E2830" i="8"/>
  <c r="A2831" i="8"/>
  <c r="D2830" i="8"/>
  <c r="M2830" i="8" l="1"/>
  <c r="L2830" i="8"/>
  <c r="D2831" i="8"/>
  <c r="E2831" i="8"/>
  <c r="F2831" i="8"/>
  <c r="A2832" i="8"/>
  <c r="D2832" i="8" l="1"/>
  <c r="A2833" i="8"/>
  <c r="F2832" i="8"/>
  <c r="E2832" i="8"/>
  <c r="M2831" i="8"/>
  <c r="L2831" i="8"/>
  <c r="M2832" i="8" l="1"/>
  <c r="L2832" i="8"/>
  <c r="A2834" i="8"/>
  <c r="F2833" i="8"/>
  <c r="D2833" i="8"/>
  <c r="E2833" i="8"/>
  <c r="M2833" i="8" l="1"/>
  <c r="L2833" i="8"/>
  <c r="E2834" i="8"/>
  <c r="A2835" i="8"/>
  <c r="F2834" i="8"/>
  <c r="D2834" i="8"/>
  <c r="A2836" i="8" l="1"/>
  <c r="D2835" i="8"/>
  <c r="E2835" i="8"/>
  <c r="F2835" i="8"/>
  <c r="M2834" i="8"/>
  <c r="L2834" i="8"/>
  <c r="M2835" i="8" l="1"/>
  <c r="L2835" i="8"/>
  <c r="E2836" i="8"/>
  <c r="F2836" i="8"/>
  <c r="D2836" i="8"/>
  <c r="A2837" i="8"/>
  <c r="F2837" i="8" l="1"/>
  <c r="A2838" i="8"/>
  <c r="D2837" i="8"/>
  <c r="E2837" i="8"/>
  <c r="M2836" i="8"/>
  <c r="L2836" i="8"/>
  <c r="M2837" i="8" l="1"/>
  <c r="L2837" i="8"/>
  <c r="A2839" i="8"/>
  <c r="E2838" i="8"/>
  <c r="D2838" i="8"/>
  <c r="F2838" i="8"/>
  <c r="M2838" i="8" l="1"/>
  <c r="L2838" i="8"/>
  <c r="A2840" i="8"/>
  <c r="D2839" i="8"/>
  <c r="E2839" i="8"/>
  <c r="F2839" i="8"/>
  <c r="M2839" i="8" l="1"/>
  <c r="L2839" i="8"/>
  <c r="A2841" i="8"/>
  <c r="D2840" i="8"/>
  <c r="E2840" i="8"/>
  <c r="F2840" i="8"/>
  <c r="M2840" i="8" l="1"/>
  <c r="L2840" i="8"/>
  <c r="F2841" i="8"/>
  <c r="D2841" i="8"/>
  <c r="E2841" i="8"/>
  <c r="A2842" i="8"/>
  <c r="E2842" i="8" l="1"/>
  <c r="A2843" i="8"/>
  <c r="D2842" i="8"/>
  <c r="F2842" i="8"/>
  <c r="M2841" i="8"/>
  <c r="L2841" i="8"/>
  <c r="A2844" i="8" l="1"/>
  <c r="D2843" i="8"/>
  <c r="E2843" i="8"/>
  <c r="F2843" i="8"/>
  <c r="M2842" i="8"/>
  <c r="L2842" i="8"/>
  <c r="L2843" i="8" l="1"/>
  <c r="M2843" i="8"/>
  <c r="D2844" i="8"/>
  <c r="A2845" i="8"/>
  <c r="E2844" i="8"/>
  <c r="F2844" i="8"/>
  <c r="L2844" i="8" l="1"/>
  <c r="M2844" i="8"/>
  <c r="F2845" i="8"/>
  <c r="A2846" i="8"/>
  <c r="D2845" i="8"/>
  <c r="E2845" i="8"/>
  <c r="M2845" i="8" l="1"/>
  <c r="L2845" i="8"/>
  <c r="E2846" i="8"/>
  <c r="A2847" i="8"/>
  <c r="D2846" i="8"/>
  <c r="F2846" i="8"/>
  <c r="F2847" i="8" l="1"/>
  <c r="A2848" i="8"/>
  <c r="D2847" i="8"/>
  <c r="E2847" i="8"/>
  <c r="M2846" i="8"/>
  <c r="L2846" i="8"/>
  <c r="L2847" i="8" l="1"/>
  <c r="M2847" i="8"/>
  <c r="D2848" i="8"/>
  <c r="A2849" i="8"/>
  <c r="F2848" i="8"/>
  <c r="E2848" i="8"/>
  <c r="L2848" i="8" l="1"/>
  <c r="M2848" i="8"/>
  <c r="F2849" i="8"/>
  <c r="D2849" i="8"/>
  <c r="E2849" i="8"/>
  <c r="A2850" i="8"/>
  <c r="D2850" i="8" l="1"/>
  <c r="F2850" i="8"/>
  <c r="E2850" i="8"/>
  <c r="A2851" i="8"/>
  <c r="M2849" i="8"/>
  <c r="L2849" i="8"/>
  <c r="F2851" i="8" l="1"/>
  <c r="D2851" i="8"/>
  <c r="A2852" i="8"/>
  <c r="E2851" i="8"/>
  <c r="M2850" i="8"/>
  <c r="L2850" i="8"/>
  <c r="L2851" i="8" l="1"/>
  <c r="M2851" i="8"/>
  <c r="E2852" i="8"/>
  <c r="F2852" i="8"/>
  <c r="D2852" i="8"/>
  <c r="A2853" i="8"/>
  <c r="F2853" i="8" l="1"/>
  <c r="A2854" i="8"/>
  <c r="E2853" i="8"/>
  <c r="D2853" i="8"/>
  <c r="M2852" i="8"/>
  <c r="L2852" i="8"/>
  <c r="L2853" i="8" l="1"/>
  <c r="M2853" i="8"/>
  <c r="D2854" i="8"/>
  <c r="F2854" i="8"/>
  <c r="E2854" i="8"/>
  <c r="A2855" i="8"/>
  <c r="L2854" i="8" l="1"/>
  <c r="M2854" i="8"/>
  <c r="D2855" i="8"/>
  <c r="E2855" i="8"/>
  <c r="F2855" i="8"/>
  <c r="A2856" i="8"/>
  <c r="L2855" i="8" l="1"/>
  <c r="M2855" i="8"/>
  <c r="E2856" i="8"/>
  <c r="F2856" i="8"/>
  <c r="D2856" i="8"/>
  <c r="A2857" i="8"/>
  <c r="F2857" i="8" l="1"/>
  <c r="A2858" i="8"/>
  <c r="E2857" i="8"/>
  <c r="D2857" i="8"/>
  <c r="M2856" i="8"/>
  <c r="L2856" i="8"/>
  <c r="M2857" i="8" l="1"/>
  <c r="L2857" i="8"/>
  <c r="E2858" i="8"/>
  <c r="A2859" i="8"/>
  <c r="F2858" i="8"/>
  <c r="D2858" i="8"/>
  <c r="D2859" i="8" l="1"/>
  <c r="F2859" i="8"/>
  <c r="E2859" i="8"/>
  <c r="A2860" i="8"/>
  <c r="L2858" i="8"/>
  <c r="M2858" i="8"/>
  <c r="D2860" i="8" l="1"/>
  <c r="A2861" i="8"/>
  <c r="F2860" i="8"/>
  <c r="E2860" i="8"/>
  <c r="L2859" i="8"/>
  <c r="M2859" i="8"/>
  <c r="L2860" i="8" l="1"/>
  <c r="M2860" i="8"/>
  <c r="A2862" i="8"/>
  <c r="D2861" i="8"/>
  <c r="F2861" i="8"/>
  <c r="E2861" i="8"/>
  <c r="M2861" i="8" l="1"/>
  <c r="L2861" i="8"/>
  <c r="A2863" i="8"/>
  <c r="D2862" i="8"/>
  <c r="F2862" i="8"/>
  <c r="E2862" i="8"/>
  <c r="M2862" i="8" l="1"/>
  <c r="L2862" i="8"/>
  <c r="F2863" i="8"/>
  <c r="A2864" i="8"/>
  <c r="D2863" i="8"/>
  <c r="E2863" i="8"/>
  <c r="L2863" i="8" l="1"/>
  <c r="M2863" i="8"/>
  <c r="D2864" i="8"/>
  <c r="A2865" i="8"/>
  <c r="E2864" i="8"/>
  <c r="F2864" i="8"/>
  <c r="M2864" i="8" l="1"/>
  <c r="L2864" i="8"/>
  <c r="F2865" i="8"/>
  <c r="A2866" i="8"/>
  <c r="D2865" i="8"/>
  <c r="E2865" i="8"/>
  <c r="M2865" i="8" l="1"/>
  <c r="L2865" i="8"/>
  <c r="E2866" i="8"/>
  <c r="A2867" i="8"/>
  <c r="D2866" i="8"/>
  <c r="F2866" i="8"/>
  <c r="F2867" i="8" l="1"/>
  <c r="A2868" i="8"/>
  <c r="D2867" i="8"/>
  <c r="E2867" i="8"/>
  <c r="M2866" i="8"/>
  <c r="L2866" i="8"/>
  <c r="L2867" i="8" l="1"/>
  <c r="M2867" i="8"/>
  <c r="D2868" i="8"/>
  <c r="A2869" i="8"/>
  <c r="F2868" i="8"/>
  <c r="E2868" i="8"/>
  <c r="M2868" i="8" l="1"/>
  <c r="L2868" i="8"/>
  <c r="F2869" i="8"/>
  <c r="D2869" i="8"/>
  <c r="A2870" i="8"/>
  <c r="E2869" i="8"/>
  <c r="M2869" i="8" l="1"/>
  <c r="L2869" i="8"/>
  <c r="E2870" i="8"/>
  <c r="A2871" i="8"/>
  <c r="D2870" i="8"/>
  <c r="F2870" i="8"/>
  <c r="D2871" i="8" l="1"/>
  <c r="E2871" i="8"/>
  <c r="F2871" i="8"/>
  <c r="A2872" i="8"/>
  <c r="M2870" i="8"/>
  <c r="L2870" i="8"/>
  <c r="D2872" i="8" l="1"/>
  <c r="E2872" i="8"/>
  <c r="A2873" i="8"/>
  <c r="F2872" i="8"/>
  <c r="L2871" i="8"/>
  <c r="M2871" i="8"/>
  <c r="A2874" i="8" l="1"/>
  <c r="D2873" i="8"/>
  <c r="E2873" i="8"/>
  <c r="F2873" i="8"/>
  <c r="M2872" i="8"/>
  <c r="L2872" i="8"/>
  <c r="M2873" i="8" l="1"/>
  <c r="L2873" i="8"/>
  <c r="E2874" i="8"/>
  <c r="A2875" i="8"/>
  <c r="D2874" i="8"/>
  <c r="F2874" i="8"/>
  <c r="F2875" i="8" l="1"/>
  <c r="D2875" i="8"/>
  <c r="E2875" i="8"/>
  <c r="A2876" i="8"/>
  <c r="M2874" i="8"/>
  <c r="L2874" i="8"/>
  <c r="D2876" i="8" l="1"/>
  <c r="A2877" i="8"/>
  <c r="E2876" i="8"/>
  <c r="F2876" i="8"/>
  <c r="L2875" i="8"/>
  <c r="M2875" i="8"/>
  <c r="L2876" i="8" l="1"/>
  <c r="M2876" i="8"/>
  <c r="F2877" i="8"/>
  <c r="A2878" i="8"/>
  <c r="D2877" i="8"/>
  <c r="E2877" i="8"/>
  <c r="M2877" i="8" l="1"/>
  <c r="L2877" i="8"/>
  <c r="E2878" i="8"/>
  <c r="D2878" i="8"/>
  <c r="A2879" i="8"/>
  <c r="F2878" i="8"/>
  <c r="F2879" i="8" l="1"/>
  <c r="A2880" i="8"/>
  <c r="D2879" i="8"/>
  <c r="E2879" i="8"/>
  <c r="L2878" i="8"/>
  <c r="M2878" i="8"/>
  <c r="M2879" i="8" l="1"/>
  <c r="L2879" i="8"/>
  <c r="E2880" i="8"/>
  <c r="F2880" i="8"/>
  <c r="D2880" i="8"/>
  <c r="A2881" i="8"/>
  <c r="M2880" i="8" l="1"/>
  <c r="L2880" i="8"/>
  <c r="F2881" i="8"/>
  <c r="A2882" i="8"/>
  <c r="D2881" i="8"/>
  <c r="E2881" i="8"/>
  <c r="M2881" i="8" l="1"/>
  <c r="L2881" i="8"/>
  <c r="E2882" i="8"/>
  <c r="D2882" i="8"/>
  <c r="A2883" i="8"/>
  <c r="F2882" i="8"/>
  <c r="F2883" i="8" l="1"/>
  <c r="A2884" i="8"/>
  <c r="D2883" i="8"/>
  <c r="E2883" i="8"/>
  <c r="M2882" i="8"/>
  <c r="L2882" i="8"/>
  <c r="L2883" i="8" l="1"/>
  <c r="M2883" i="8"/>
  <c r="E2884" i="8"/>
  <c r="F2884" i="8"/>
  <c r="D2884" i="8"/>
  <c r="A2885" i="8"/>
  <c r="D2885" i="8" l="1"/>
  <c r="E2885" i="8"/>
  <c r="F2885" i="8"/>
  <c r="A2886" i="8"/>
  <c r="M2884" i="8"/>
  <c r="L2884" i="8"/>
  <c r="E2886" i="8" l="1"/>
  <c r="D2886" i="8"/>
  <c r="F2886" i="8"/>
  <c r="A2887" i="8"/>
  <c r="M2885" i="8"/>
  <c r="L2885" i="8"/>
  <c r="D2887" i="8" l="1"/>
  <c r="E2887" i="8"/>
  <c r="F2887" i="8"/>
  <c r="A2888" i="8"/>
  <c r="M2886" i="8"/>
  <c r="L2886" i="8"/>
  <c r="E2888" i="8" l="1"/>
  <c r="A2889" i="8"/>
  <c r="F2888" i="8"/>
  <c r="D2888" i="8"/>
  <c r="L2887" i="8"/>
  <c r="M2887" i="8"/>
  <c r="F2889" i="8" l="1"/>
  <c r="A2890" i="8"/>
  <c r="D2889" i="8"/>
  <c r="E2889" i="8"/>
  <c r="L2888" i="8"/>
  <c r="M2888" i="8"/>
  <c r="M2889" i="8" l="1"/>
  <c r="L2889" i="8"/>
  <c r="E2890" i="8"/>
  <c r="A2891" i="8"/>
  <c r="D2890" i="8"/>
  <c r="F2890" i="8"/>
  <c r="D2891" i="8" l="1"/>
  <c r="F2891" i="8"/>
  <c r="E2891" i="8"/>
  <c r="A2892" i="8"/>
  <c r="M2890" i="8"/>
  <c r="L2890" i="8"/>
  <c r="D2892" i="8" l="1"/>
  <c r="E2892" i="8"/>
  <c r="F2892" i="8"/>
  <c r="A2893" i="8"/>
  <c r="L2891" i="8"/>
  <c r="M2891" i="8"/>
  <c r="F2893" i="8" l="1"/>
  <c r="D2893" i="8"/>
  <c r="E2893" i="8"/>
  <c r="A2894" i="8"/>
  <c r="M2892" i="8"/>
  <c r="L2892" i="8"/>
  <c r="E2894" i="8" l="1"/>
  <c r="D2894" i="8"/>
  <c r="A2895" i="8"/>
  <c r="F2894" i="8"/>
  <c r="M2893" i="8"/>
  <c r="L2893" i="8"/>
  <c r="F2895" i="8" l="1"/>
  <c r="D2895" i="8"/>
  <c r="A2896" i="8"/>
  <c r="E2895" i="8"/>
  <c r="M2894" i="8"/>
  <c r="L2894" i="8"/>
  <c r="L2895" i="8" l="1"/>
  <c r="M2895" i="8"/>
  <c r="D2896" i="8"/>
  <c r="A2897" i="8"/>
  <c r="E2896" i="8"/>
  <c r="F2896" i="8"/>
  <c r="M2896" i="8" l="1"/>
  <c r="L2896" i="8"/>
  <c r="F2897" i="8"/>
  <c r="D2897" i="8"/>
  <c r="E2897" i="8"/>
  <c r="A2898" i="8"/>
  <c r="E2898" i="8" l="1"/>
  <c r="A2899" i="8"/>
  <c r="D2898" i="8"/>
  <c r="F2898" i="8"/>
  <c r="M2897" i="8"/>
  <c r="L2897" i="8"/>
  <c r="D2899" i="8" l="1"/>
  <c r="E2899" i="8"/>
  <c r="F2899" i="8"/>
  <c r="A2900" i="8"/>
  <c r="M2898" i="8"/>
  <c r="L2898" i="8"/>
  <c r="D2900" i="8" l="1"/>
  <c r="A2901" i="8"/>
  <c r="F2900" i="8"/>
  <c r="E2900" i="8"/>
  <c r="L2899" i="8"/>
  <c r="M2899" i="8"/>
  <c r="M2900" i="8" l="1"/>
  <c r="L2900" i="8"/>
  <c r="F2901" i="8"/>
  <c r="D2901" i="8"/>
  <c r="E2901" i="8"/>
  <c r="A2902" i="8"/>
  <c r="E2902" i="8" l="1"/>
  <c r="A2903" i="8"/>
  <c r="D2902" i="8"/>
  <c r="F2902" i="8"/>
  <c r="M2901" i="8"/>
  <c r="L2901" i="8"/>
  <c r="F2903" i="8" l="1"/>
  <c r="E2903" i="8"/>
  <c r="A2904" i="8"/>
  <c r="D2903" i="8"/>
  <c r="M2902" i="8"/>
  <c r="L2902" i="8"/>
  <c r="D2904" i="8" l="1"/>
  <c r="A2905" i="8"/>
  <c r="E2904" i="8"/>
  <c r="F2904" i="8"/>
  <c r="M2903" i="8"/>
  <c r="L2903" i="8"/>
  <c r="M2904" i="8" l="1"/>
  <c r="L2904" i="8"/>
  <c r="F2905" i="8"/>
  <c r="A2906" i="8"/>
  <c r="E2905" i="8"/>
  <c r="D2905" i="8"/>
  <c r="L2905" i="8" l="1"/>
  <c r="M2905" i="8"/>
  <c r="E2906" i="8"/>
  <c r="A2907" i="8"/>
  <c r="F2906" i="8"/>
  <c r="D2906" i="8"/>
  <c r="F2907" i="8" l="1"/>
  <c r="A2908" i="8"/>
  <c r="D2907" i="8"/>
  <c r="E2907" i="8"/>
  <c r="M2906" i="8"/>
  <c r="L2906" i="8"/>
  <c r="L2907" i="8" l="1"/>
  <c r="M2907" i="8"/>
  <c r="D2908" i="8"/>
  <c r="A2909" i="8"/>
  <c r="E2908" i="8"/>
  <c r="F2908" i="8"/>
  <c r="M2908" i="8" l="1"/>
  <c r="L2908" i="8"/>
  <c r="F2909" i="8"/>
  <c r="A2910" i="8"/>
  <c r="D2909" i="8"/>
  <c r="E2909" i="8"/>
  <c r="L2909" i="8" l="1"/>
  <c r="M2909" i="8"/>
  <c r="E2910" i="8"/>
  <c r="A2911" i="8"/>
  <c r="F2910" i="8"/>
  <c r="D2910" i="8"/>
  <c r="F2911" i="8" l="1"/>
  <c r="A2912" i="8"/>
  <c r="E2911" i="8"/>
  <c r="D2911" i="8"/>
  <c r="M2910" i="8"/>
  <c r="L2910" i="8"/>
  <c r="M2911" i="8" l="1"/>
  <c r="L2911" i="8"/>
  <c r="D2912" i="8"/>
  <c r="A2913" i="8"/>
  <c r="E2912" i="8"/>
  <c r="F2912" i="8"/>
  <c r="L2912" i="8" l="1"/>
  <c r="M2912" i="8"/>
  <c r="F2913" i="8"/>
  <c r="A2914" i="8"/>
  <c r="D2913" i="8"/>
  <c r="E2913" i="8"/>
  <c r="M2913" i="8" l="1"/>
  <c r="L2913" i="8"/>
  <c r="E2914" i="8"/>
  <c r="D2914" i="8"/>
  <c r="F2914" i="8"/>
  <c r="A2915" i="8"/>
  <c r="F2915" i="8" l="1"/>
  <c r="A2916" i="8"/>
  <c r="E2915" i="8"/>
  <c r="D2915" i="8"/>
  <c r="M2914" i="8"/>
  <c r="L2914" i="8"/>
  <c r="L2915" i="8" l="1"/>
  <c r="M2915" i="8"/>
  <c r="E2916" i="8"/>
  <c r="F2916" i="8"/>
  <c r="D2916" i="8"/>
  <c r="A2917" i="8"/>
  <c r="A2918" i="8" l="1"/>
  <c r="F2917" i="8"/>
  <c r="D2917" i="8"/>
  <c r="E2917" i="8"/>
  <c r="M2916" i="8"/>
  <c r="L2916" i="8"/>
  <c r="M2917" i="8" l="1"/>
  <c r="L2917" i="8"/>
  <c r="E2918" i="8"/>
  <c r="D2918" i="8"/>
  <c r="F2918" i="8"/>
  <c r="A2919" i="8"/>
  <c r="F2919" i="8" l="1"/>
  <c r="A2920" i="8"/>
  <c r="E2919" i="8"/>
  <c r="D2919" i="8"/>
  <c r="M2918" i="8"/>
  <c r="L2918" i="8"/>
  <c r="L2919" i="8" l="1"/>
  <c r="M2919" i="8"/>
  <c r="D2920" i="8"/>
  <c r="A2921" i="8"/>
  <c r="F2920" i="8"/>
  <c r="E2920" i="8"/>
  <c r="M2920" i="8" l="1"/>
  <c r="L2920" i="8"/>
  <c r="F2921" i="8"/>
  <c r="A2922" i="8"/>
  <c r="E2921" i="8"/>
  <c r="D2921" i="8"/>
  <c r="M2921" i="8" l="1"/>
  <c r="L2921" i="8"/>
  <c r="E2922" i="8"/>
  <c r="A2923" i="8"/>
  <c r="F2922" i="8"/>
  <c r="D2922" i="8"/>
  <c r="F2923" i="8" l="1"/>
  <c r="A2924" i="8"/>
  <c r="E2923" i="8"/>
  <c r="D2923" i="8"/>
  <c r="M2922" i="8"/>
  <c r="L2922" i="8"/>
  <c r="L2923" i="8" l="1"/>
  <c r="M2923" i="8"/>
  <c r="D2924" i="8"/>
  <c r="A2925" i="8"/>
  <c r="F2924" i="8"/>
  <c r="E2924" i="8"/>
  <c r="L2924" i="8" l="1"/>
  <c r="M2924" i="8"/>
  <c r="F2925" i="8"/>
  <c r="A2926" i="8"/>
  <c r="E2925" i="8"/>
  <c r="D2925" i="8"/>
  <c r="M2925" i="8" l="1"/>
  <c r="L2925" i="8"/>
  <c r="D2926" i="8"/>
  <c r="E2926" i="8"/>
  <c r="A2927" i="8"/>
  <c r="F2926" i="8"/>
  <c r="D2927" i="8" l="1"/>
  <c r="F2927" i="8"/>
  <c r="A2928" i="8"/>
  <c r="E2927" i="8"/>
  <c r="L2926" i="8"/>
  <c r="M2926" i="8"/>
  <c r="L2927" i="8" l="1"/>
  <c r="M2927" i="8"/>
  <c r="A2929" i="8"/>
  <c r="E2928" i="8"/>
  <c r="F2928" i="8"/>
  <c r="D2928" i="8"/>
  <c r="M2928" i="8" l="1"/>
  <c r="L2928" i="8"/>
  <c r="D2929" i="8"/>
  <c r="E2929" i="8"/>
  <c r="F2929" i="8"/>
  <c r="A2930" i="8"/>
  <c r="M2929" i="8" l="1"/>
  <c r="L2929" i="8"/>
  <c r="D2930" i="8"/>
  <c r="E2930" i="8"/>
  <c r="F2930" i="8"/>
  <c r="A2931" i="8"/>
  <c r="E2931" i="8" l="1"/>
  <c r="D2931" i="8"/>
  <c r="F2931" i="8"/>
  <c r="A2932" i="8"/>
  <c r="M2930" i="8"/>
  <c r="L2930" i="8"/>
  <c r="A2933" i="8" l="1"/>
  <c r="E2932" i="8"/>
  <c r="F2932" i="8"/>
  <c r="D2932" i="8"/>
  <c r="L2931" i="8"/>
  <c r="M2931" i="8"/>
  <c r="M2932" i="8" l="1"/>
  <c r="L2932" i="8"/>
  <c r="F2933" i="8"/>
  <c r="A2934" i="8"/>
  <c r="E2933" i="8"/>
  <c r="D2933" i="8"/>
  <c r="M2933" i="8" l="1"/>
  <c r="L2933" i="8"/>
  <c r="A2935" i="8"/>
  <c r="E2934" i="8"/>
  <c r="D2934" i="8"/>
  <c r="F2934" i="8"/>
  <c r="M2934" i="8" l="1"/>
  <c r="L2934" i="8"/>
  <c r="A2936" i="8"/>
  <c r="E2935" i="8"/>
  <c r="D2935" i="8"/>
  <c r="F2935" i="8"/>
  <c r="L2935" i="8" l="1"/>
  <c r="M2935" i="8"/>
  <c r="D2936" i="8"/>
  <c r="A2937" i="8"/>
  <c r="E2936" i="8"/>
  <c r="F2936" i="8"/>
  <c r="L2936" i="8" l="1"/>
  <c r="M2936" i="8"/>
  <c r="F2937" i="8"/>
  <c r="A2938" i="8"/>
  <c r="D2937" i="8"/>
  <c r="E2937" i="8"/>
  <c r="M2937" i="8" l="1"/>
  <c r="L2937" i="8"/>
  <c r="F2938" i="8"/>
  <c r="A2939" i="8"/>
  <c r="D2938" i="8"/>
  <c r="E2938" i="8"/>
  <c r="D2939" i="8" l="1"/>
  <c r="F2939" i="8"/>
  <c r="A2940" i="8"/>
  <c r="E2939" i="8"/>
  <c r="M2938" i="8"/>
  <c r="L2938" i="8"/>
  <c r="L2939" i="8" l="1"/>
  <c r="M2939" i="8"/>
  <c r="D2940" i="8"/>
  <c r="E2940" i="8"/>
  <c r="F2940" i="8"/>
  <c r="A2941" i="8"/>
  <c r="F2941" i="8" l="1"/>
  <c r="A2942" i="8"/>
  <c r="D2941" i="8"/>
  <c r="E2941" i="8"/>
  <c r="L2940" i="8"/>
  <c r="M2940" i="8"/>
  <c r="M2941" i="8" l="1"/>
  <c r="L2941" i="8"/>
  <c r="A2943" i="8"/>
  <c r="D2942" i="8"/>
  <c r="E2942" i="8"/>
  <c r="F2942" i="8"/>
  <c r="A2944" i="8" l="1"/>
  <c r="E2943" i="8"/>
  <c r="F2943" i="8"/>
  <c r="D2943" i="8"/>
  <c r="M2942" i="8"/>
  <c r="L2942" i="8"/>
  <c r="L2943" i="8" l="1"/>
  <c r="M2943" i="8"/>
  <c r="A2945" i="8"/>
  <c r="D2944" i="8"/>
  <c r="E2944" i="8"/>
  <c r="F2944" i="8"/>
  <c r="F2945" i="8" l="1"/>
  <c r="A2946" i="8"/>
  <c r="D2945" i="8"/>
  <c r="E2945" i="8"/>
  <c r="M2944" i="8"/>
  <c r="L2944" i="8"/>
  <c r="M2945" i="8" l="1"/>
  <c r="L2945" i="8"/>
  <c r="A2947" i="8"/>
  <c r="D2946" i="8"/>
  <c r="E2946" i="8"/>
  <c r="F2946" i="8"/>
  <c r="M2946" i="8" l="1"/>
  <c r="L2946" i="8"/>
  <c r="F2947" i="8"/>
  <c r="A2948" i="8"/>
  <c r="E2947" i="8"/>
  <c r="D2947" i="8"/>
  <c r="L2947" i="8" l="1"/>
  <c r="M2947" i="8"/>
  <c r="D2948" i="8"/>
  <c r="A2949" i="8"/>
  <c r="E2948" i="8"/>
  <c r="F2948" i="8"/>
  <c r="M2948" i="8" l="1"/>
  <c r="L2948" i="8"/>
  <c r="F2949" i="8"/>
  <c r="A2950" i="8"/>
  <c r="D2949" i="8"/>
  <c r="E2949" i="8"/>
  <c r="F2950" i="8" l="1"/>
  <c r="A2951" i="8"/>
  <c r="D2950" i="8"/>
  <c r="E2950" i="8"/>
  <c r="M2949" i="8"/>
  <c r="L2949" i="8"/>
  <c r="M2950" i="8" l="1"/>
  <c r="L2950" i="8"/>
  <c r="D2951" i="8"/>
  <c r="A2952" i="8"/>
  <c r="F2951" i="8"/>
  <c r="E2951" i="8"/>
  <c r="L2951" i="8" l="1"/>
  <c r="M2951" i="8"/>
  <c r="D2952" i="8"/>
  <c r="A2953" i="8"/>
  <c r="E2952" i="8"/>
  <c r="F2952" i="8"/>
  <c r="M2952" i="8" l="1"/>
  <c r="L2952" i="8"/>
  <c r="F2953" i="8"/>
  <c r="A2954" i="8"/>
  <c r="E2953" i="8"/>
  <c r="D2953" i="8"/>
  <c r="M2953" i="8" l="1"/>
  <c r="L2953" i="8"/>
  <c r="F2954" i="8"/>
  <c r="A2955" i="8"/>
  <c r="D2954" i="8"/>
  <c r="E2954" i="8"/>
  <c r="M2954" i="8" l="1"/>
  <c r="L2954" i="8"/>
  <c r="F2955" i="8"/>
  <c r="A2956" i="8"/>
  <c r="E2955" i="8"/>
  <c r="D2955" i="8"/>
  <c r="M2955" i="8" l="1"/>
  <c r="L2955" i="8"/>
  <c r="F2956" i="8"/>
  <c r="D2956" i="8"/>
  <c r="E2956" i="8"/>
  <c r="A2957" i="8"/>
  <c r="F2957" i="8" l="1"/>
  <c r="A2958" i="8"/>
  <c r="D2957" i="8"/>
  <c r="E2957" i="8"/>
  <c r="L2956" i="8"/>
  <c r="M2956" i="8"/>
  <c r="M2957" i="8" l="1"/>
  <c r="L2957" i="8"/>
  <c r="F2958" i="8"/>
  <c r="A2959" i="8"/>
  <c r="D2958" i="8"/>
  <c r="E2958" i="8"/>
  <c r="M2958" i="8" l="1"/>
  <c r="L2958" i="8"/>
  <c r="F2959" i="8"/>
  <c r="E2959" i="8"/>
  <c r="D2959" i="8"/>
  <c r="A2960" i="8"/>
  <c r="L2959" i="8" l="1"/>
  <c r="M2959" i="8"/>
  <c r="D2960" i="8"/>
  <c r="A2961" i="8"/>
  <c r="F2960" i="8"/>
  <c r="E2960" i="8"/>
  <c r="M2960" i="8" l="1"/>
  <c r="L2960" i="8"/>
  <c r="F2961" i="8"/>
  <c r="A2962" i="8"/>
  <c r="D2961" i="8"/>
  <c r="E2961" i="8"/>
  <c r="M2961" i="8" l="1"/>
  <c r="L2961" i="8"/>
  <c r="F2962" i="8"/>
  <c r="A2963" i="8"/>
  <c r="D2962" i="8"/>
  <c r="E2962" i="8"/>
  <c r="M2962" i="8" l="1"/>
  <c r="L2962" i="8"/>
  <c r="D2963" i="8"/>
  <c r="A2964" i="8"/>
  <c r="E2963" i="8"/>
  <c r="F2963" i="8"/>
  <c r="L2963" i="8" l="1"/>
  <c r="M2963" i="8"/>
  <c r="E2964" i="8"/>
  <c r="A2965" i="8"/>
  <c r="D2964" i="8"/>
  <c r="F2964" i="8"/>
  <c r="D2965" i="8" l="1"/>
  <c r="F2965" i="8"/>
  <c r="A2966" i="8"/>
  <c r="E2965" i="8"/>
  <c r="L2964" i="8"/>
  <c r="M2964" i="8"/>
  <c r="M2965" i="8" l="1"/>
  <c r="L2965" i="8"/>
  <c r="F2966" i="8"/>
  <c r="E2966" i="8"/>
  <c r="A2967" i="8"/>
  <c r="D2966" i="8"/>
  <c r="F2967" i="8" l="1"/>
  <c r="A2968" i="8"/>
  <c r="E2967" i="8"/>
  <c r="D2967" i="8"/>
  <c r="M2966" i="8"/>
  <c r="L2966" i="8"/>
  <c r="L2967" i="8" l="1"/>
  <c r="M2967" i="8"/>
  <c r="F2968" i="8"/>
  <c r="E2968" i="8"/>
  <c r="D2968" i="8"/>
  <c r="A2969" i="8"/>
  <c r="F2969" i="8" l="1"/>
  <c r="A2970" i="8"/>
  <c r="D2969" i="8"/>
  <c r="E2969" i="8"/>
  <c r="L2968" i="8"/>
  <c r="M2968" i="8"/>
  <c r="L2969" i="8" l="1"/>
  <c r="M2969" i="8"/>
  <c r="F2970" i="8"/>
  <c r="A2971" i="8"/>
  <c r="E2970" i="8"/>
  <c r="D2970" i="8"/>
  <c r="M2970" i="8" l="1"/>
  <c r="L2970" i="8"/>
  <c r="F2971" i="8"/>
  <c r="A2972" i="8"/>
  <c r="D2971" i="8"/>
  <c r="E2971" i="8"/>
  <c r="L2971" i="8" l="1"/>
  <c r="M2971" i="8"/>
  <c r="A2973" i="8"/>
  <c r="D2972" i="8"/>
  <c r="E2972" i="8"/>
  <c r="F2972" i="8"/>
  <c r="L2972" i="8" l="1"/>
  <c r="M2972" i="8"/>
  <c r="F2973" i="8"/>
  <c r="E2973" i="8"/>
  <c r="A2974" i="8"/>
  <c r="D2973" i="8"/>
  <c r="M2973" i="8" l="1"/>
  <c r="L2973" i="8"/>
  <c r="E2974" i="8"/>
  <c r="A2975" i="8"/>
  <c r="F2974" i="8"/>
  <c r="D2974" i="8"/>
  <c r="E2975" i="8" l="1"/>
  <c r="A2976" i="8"/>
  <c r="D2975" i="8"/>
  <c r="F2975" i="8"/>
  <c r="M2974" i="8"/>
  <c r="L2974" i="8"/>
  <c r="F2976" i="8" l="1"/>
  <c r="D2976" i="8"/>
  <c r="E2976" i="8"/>
  <c r="A2977" i="8"/>
  <c r="L2975" i="8"/>
  <c r="M2975" i="8"/>
  <c r="D2977" i="8" l="1"/>
  <c r="E2977" i="8"/>
  <c r="F2977" i="8"/>
  <c r="A2978" i="8"/>
  <c r="M2976" i="8"/>
  <c r="L2976" i="8"/>
  <c r="F2978" i="8" l="1"/>
  <c r="A2979" i="8"/>
  <c r="E2978" i="8"/>
  <c r="D2978" i="8"/>
  <c r="M2977" i="8"/>
  <c r="L2977" i="8"/>
  <c r="M2978" i="8" l="1"/>
  <c r="L2978" i="8"/>
  <c r="D2979" i="8"/>
  <c r="E2979" i="8"/>
  <c r="F2979" i="8"/>
  <c r="A2980" i="8"/>
  <c r="F2980" i="8" l="1"/>
  <c r="D2980" i="8"/>
  <c r="E2980" i="8"/>
  <c r="A2981" i="8"/>
  <c r="L2979" i="8"/>
  <c r="M2979" i="8"/>
  <c r="F2981" i="8" l="1"/>
  <c r="A2982" i="8"/>
  <c r="D2981" i="8"/>
  <c r="E2981" i="8"/>
  <c r="M2980" i="8"/>
  <c r="L2980" i="8"/>
  <c r="L2981" i="8" l="1"/>
  <c r="M2981" i="8"/>
  <c r="D2982" i="8"/>
  <c r="A2983" i="8"/>
  <c r="E2982" i="8"/>
  <c r="F2982" i="8"/>
  <c r="L2982" i="8" l="1"/>
  <c r="M2982" i="8"/>
  <c r="D2983" i="8"/>
  <c r="A2984" i="8"/>
  <c r="E2983" i="8"/>
  <c r="F2983" i="8"/>
  <c r="L2983" i="8" l="1"/>
  <c r="M2983" i="8"/>
  <c r="D2984" i="8"/>
  <c r="A2985" i="8"/>
  <c r="E2984" i="8"/>
  <c r="F2984" i="8"/>
  <c r="M2984" i="8" l="1"/>
  <c r="L2984" i="8"/>
  <c r="A2986" i="8"/>
  <c r="D2985" i="8"/>
  <c r="E2985" i="8"/>
  <c r="F2985" i="8"/>
  <c r="M2985" i="8" l="1"/>
  <c r="L2985" i="8"/>
  <c r="E2986" i="8"/>
  <c r="D2986" i="8"/>
  <c r="A2987" i="8"/>
  <c r="F2986" i="8"/>
  <c r="D2987" i="8" l="1"/>
  <c r="F2987" i="8"/>
  <c r="A2988" i="8"/>
  <c r="E2987" i="8"/>
  <c r="M2986" i="8"/>
  <c r="L2986" i="8"/>
  <c r="M2987" i="8" l="1"/>
  <c r="L2987" i="8"/>
  <c r="F2988" i="8"/>
  <c r="A2989" i="8"/>
  <c r="E2988" i="8"/>
  <c r="D2988" i="8"/>
  <c r="L2988" i="8" l="1"/>
  <c r="M2988" i="8"/>
  <c r="A2990" i="8"/>
  <c r="E2989" i="8"/>
  <c r="D2989" i="8"/>
  <c r="F2989" i="8"/>
  <c r="M2989" i="8" l="1"/>
  <c r="L2989" i="8"/>
  <c r="F2990" i="8"/>
  <c r="A2991" i="8"/>
  <c r="D2990" i="8"/>
  <c r="E2990" i="8"/>
  <c r="M2990" i="8" l="1"/>
  <c r="L2990" i="8"/>
  <c r="F2991" i="8"/>
  <c r="D2991" i="8"/>
  <c r="E2991" i="8"/>
  <c r="A2992" i="8"/>
  <c r="E2992" i="8" l="1"/>
  <c r="A2993" i="8"/>
  <c r="F2992" i="8"/>
  <c r="D2992" i="8"/>
  <c r="L2991" i="8"/>
  <c r="M2991" i="8"/>
  <c r="D2993" i="8" l="1"/>
  <c r="A2994" i="8"/>
  <c r="E2993" i="8"/>
  <c r="F2993" i="8"/>
  <c r="M2992" i="8"/>
  <c r="L2992" i="8"/>
  <c r="M2993" i="8" l="1"/>
  <c r="L2993" i="8"/>
  <c r="D2994" i="8"/>
  <c r="E2994" i="8"/>
  <c r="F2994" i="8"/>
  <c r="A2995" i="8"/>
  <c r="F2995" i="8" l="1"/>
  <c r="A2996" i="8"/>
  <c r="D2995" i="8"/>
  <c r="E2995" i="8"/>
  <c r="M2994" i="8"/>
  <c r="L2994" i="8"/>
  <c r="L2995" i="8" l="1"/>
  <c r="M2995" i="8"/>
  <c r="E2996" i="8"/>
  <c r="A2997" i="8"/>
  <c r="F2996" i="8"/>
  <c r="D2996" i="8"/>
  <c r="D2997" i="8" l="1"/>
  <c r="E2997" i="8"/>
  <c r="F2997" i="8"/>
  <c r="A2998" i="8"/>
  <c r="M2996" i="8"/>
  <c r="L2996" i="8"/>
  <c r="D2998" i="8" l="1"/>
  <c r="A2999" i="8"/>
  <c r="F2998" i="8"/>
  <c r="E2998" i="8"/>
  <c r="M2997" i="8"/>
  <c r="L2997" i="8"/>
  <c r="M2998" i="8" l="1"/>
  <c r="L2998" i="8"/>
  <c r="F2999" i="8"/>
  <c r="A3000" i="8"/>
  <c r="E2999" i="8"/>
  <c r="D2999" i="8"/>
  <c r="L2999" i="8" l="1"/>
  <c r="M2999" i="8"/>
  <c r="F3000" i="8"/>
  <c r="A3001" i="8"/>
  <c r="E3000" i="8"/>
  <c r="D3000" i="8"/>
  <c r="M3000" i="8" l="1"/>
  <c r="L3000" i="8"/>
  <c r="F3001" i="8"/>
  <c r="A3002" i="8"/>
  <c r="D3001" i="8"/>
  <c r="E3001" i="8"/>
  <c r="M3001" i="8" l="1"/>
  <c r="L3001" i="8"/>
  <c r="D3002" i="8"/>
  <c r="E3002" i="8"/>
  <c r="F3002" i="8"/>
  <c r="A3003" i="8"/>
  <c r="E3003" i="8" l="1"/>
  <c r="A3004" i="8"/>
  <c r="F3003" i="8"/>
  <c r="D3003" i="8"/>
  <c r="L3002" i="8"/>
  <c r="M3002" i="8"/>
  <c r="D3004" i="8" l="1"/>
  <c r="E3004" i="8"/>
  <c r="F3004" i="8"/>
  <c r="A3005" i="8"/>
  <c r="L3003" i="8"/>
  <c r="M3003" i="8"/>
  <c r="F3005" i="8" l="1"/>
  <c r="A3006" i="8"/>
  <c r="E3005" i="8"/>
  <c r="D3005" i="8"/>
  <c r="L3004" i="8"/>
  <c r="M3004" i="8"/>
  <c r="M3005" i="8" l="1"/>
  <c r="L3005" i="8"/>
  <c r="F3006" i="8"/>
  <c r="E3006" i="8"/>
  <c r="A3007" i="8"/>
  <c r="D3006" i="8"/>
  <c r="E3007" i="8" l="1"/>
  <c r="A3008" i="8"/>
  <c r="D3007" i="8"/>
  <c r="F3007" i="8"/>
  <c r="M3006" i="8"/>
  <c r="L3006" i="8"/>
  <c r="E3008" i="8" l="1"/>
  <c r="F3008" i="8"/>
  <c r="D3008" i="8"/>
  <c r="A3009" i="8"/>
  <c r="M3007" i="8"/>
  <c r="L3007" i="8"/>
  <c r="F3009" i="8" l="1"/>
  <c r="A3010" i="8"/>
  <c r="D3009" i="8"/>
  <c r="E3009" i="8"/>
  <c r="M3008" i="8"/>
  <c r="L3008" i="8"/>
  <c r="M3009" i="8" l="1"/>
  <c r="L3009" i="8"/>
  <c r="A3011" i="8"/>
  <c r="D3010" i="8"/>
  <c r="E3010" i="8"/>
  <c r="F3010" i="8"/>
  <c r="M3010" i="8" l="1"/>
  <c r="L3010" i="8"/>
  <c r="F3011" i="8"/>
  <c r="D3011" i="8"/>
  <c r="E3011" i="8"/>
  <c r="A3012" i="8"/>
  <c r="F3012" i="8" l="1"/>
  <c r="A3013" i="8"/>
  <c r="E3012" i="8"/>
  <c r="D3012" i="8"/>
  <c r="L3011" i="8"/>
  <c r="M3011" i="8"/>
  <c r="M3012" i="8" l="1"/>
  <c r="L3012" i="8"/>
  <c r="F3013" i="8"/>
  <c r="A3014" i="8"/>
  <c r="E3013" i="8"/>
  <c r="D3013" i="8"/>
  <c r="L3013" i="8" l="1"/>
  <c r="M3013" i="8"/>
  <c r="E3014" i="8"/>
  <c r="A3015" i="8"/>
  <c r="D3014" i="8"/>
  <c r="F3014" i="8"/>
  <c r="D3015" i="8" l="1"/>
  <c r="E3015" i="8"/>
  <c r="A3016" i="8"/>
  <c r="F3015" i="8"/>
  <c r="M3014" i="8"/>
  <c r="L3014" i="8"/>
  <c r="F3016" i="8" l="1"/>
  <c r="A3017" i="8"/>
  <c r="E3016" i="8"/>
  <c r="D3016" i="8"/>
  <c r="L3015" i="8"/>
  <c r="M3015" i="8"/>
  <c r="M3016" i="8" l="1"/>
  <c r="L3016" i="8"/>
  <c r="F3017" i="8"/>
  <c r="A3018" i="8"/>
  <c r="E3017" i="8"/>
  <c r="D3017" i="8"/>
  <c r="M3017" i="8" l="1"/>
  <c r="L3017" i="8"/>
  <c r="E3018" i="8"/>
  <c r="D3018" i="8"/>
  <c r="A3019" i="8"/>
  <c r="F3018" i="8"/>
  <c r="E3019" i="8" l="1"/>
  <c r="F3019" i="8"/>
  <c r="D3019" i="8"/>
  <c r="A3020" i="8"/>
  <c r="M3018" i="8"/>
  <c r="L3018" i="8"/>
  <c r="D3020" i="8" l="1"/>
  <c r="E3020" i="8"/>
  <c r="F3020" i="8"/>
  <c r="A3021" i="8"/>
  <c r="L3019" i="8"/>
  <c r="M3019" i="8"/>
  <c r="F3021" i="8" l="1"/>
  <c r="E3021" i="8"/>
  <c r="A3022" i="8"/>
  <c r="D3021" i="8"/>
  <c r="L3020" i="8"/>
  <c r="M3020" i="8"/>
  <c r="F3022" i="8" l="1"/>
  <c r="A3023" i="8"/>
  <c r="D3022" i="8"/>
  <c r="E3022" i="8"/>
  <c r="M3021" i="8"/>
  <c r="L3021" i="8"/>
  <c r="M3022" i="8" l="1"/>
  <c r="L3022" i="8"/>
  <c r="F3023" i="8"/>
  <c r="A3024" i="8"/>
  <c r="D3023" i="8"/>
  <c r="E3023" i="8"/>
  <c r="L3023" i="8" l="1"/>
  <c r="M3023" i="8"/>
  <c r="A3025" i="8"/>
  <c r="D3024" i="8"/>
  <c r="F3024" i="8"/>
  <c r="E3024" i="8"/>
  <c r="M3024" i="8" l="1"/>
  <c r="L3024" i="8"/>
  <c r="D3025" i="8"/>
  <c r="A3026" i="8"/>
  <c r="F3025" i="8"/>
  <c r="E3025" i="8"/>
  <c r="L3025" i="8" l="1"/>
  <c r="M3025" i="8"/>
  <c r="D3026" i="8"/>
  <c r="A3027" i="8"/>
  <c r="E3026" i="8"/>
  <c r="F3026" i="8"/>
  <c r="M3026" i="8" l="1"/>
  <c r="L3026" i="8"/>
  <c r="F3027" i="8"/>
  <c r="A3028" i="8"/>
  <c r="D3027" i="8"/>
  <c r="E3027" i="8"/>
  <c r="M3027" i="8" l="1"/>
  <c r="L3027" i="8"/>
  <c r="E3028" i="8"/>
  <c r="A3029" i="8"/>
  <c r="F3028" i="8"/>
  <c r="D3028" i="8"/>
  <c r="D3029" i="8" l="1"/>
  <c r="F3029" i="8"/>
  <c r="A3030" i="8"/>
  <c r="E3029" i="8"/>
  <c r="M3028" i="8"/>
  <c r="L3028" i="8"/>
  <c r="M3029" i="8" l="1"/>
  <c r="L3029" i="8"/>
  <c r="D3030" i="8"/>
  <c r="A3031" i="8"/>
  <c r="F3030" i="8"/>
  <c r="E3030" i="8"/>
  <c r="L3030" i="8" l="1"/>
  <c r="M3030" i="8"/>
  <c r="F3031" i="8"/>
  <c r="A3032" i="8"/>
  <c r="D3031" i="8"/>
  <c r="E3031" i="8"/>
  <c r="L3031" i="8" l="1"/>
  <c r="M3031" i="8"/>
  <c r="D3032" i="8"/>
  <c r="E3032" i="8"/>
  <c r="F3032" i="8"/>
  <c r="A3033" i="8"/>
  <c r="F3033" i="8" l="1"/>
  <c r="A3034" i="8"/>
  <c r="D3033" i="8"/>
  <c r="E3033" i="8"/>
  <c r="M3032" i="8"/>
  <c r="L3032" i="8"/>
  <c r="M3033" i="8" l="1"/>
  <c r="L3033" i="8"/>
  <c r="F3034" i="8"/>
  <c r="A3035" i="8"/>
  <c r="D3034" i="8"/>
  <c r="E3034" i="8"/>
  <c r="M3034" i="8" l="1"/>
  <c r="L3034" i="8"/>
  <c r="E3035" i="8"/>
  <c r="A3036" i="8"/>
  <c r="D3035" i="8"/>
  <c r="F3035" i="8"/>
  <c r="A3037" i="8" l="1"/>
  <c r="E3036" i="8"/>
  <c r="F3036" i="8"/>
  <c r="D3036" i="8"/>
  <c r="M3035" i="8"/>
  <c r="L3035" i="8"/>
  <c r="L3036" i="8" l="1"/>
  <c r="M3036" i="8"/>
  <c r="F3037" i="8"/>
  <c r="A3038" i="8"/>
  <c r="E3037" i="8"/>
  <c r="D3037" i="8"/>
  <c r="M3037" i="8" l="1"/>
  <c r="L3037" i="8"/>
  <c r="F3038" i="8"/>
  <c r="A3039" i="8"/>
  <c r="D3038" i="8"/>
  <c r="E3038" i="8"/>
  <c r="L3038" i="8" l="1"/>
  <c r="M3038" i="8"/>
  <c r="E3039" i="8"/>
  <c r="A3040" i="8"/>
  <c r="F3039" i="8"/>
  <c r="D3039" i="8"/>
  <c r="D3040" i="8" l="1"/>
  <c r="A3041" i="8"/>
  <c r="E3040" i="8"/>
  <c r="F3040" i="8"/>
  <c r="L3039" i="8"/>
  <c r="M3039" i="8"/>
  <c r="M3040" i="8" l="1"/>
  <c r="L3040" i="8"/>
  <c r="F3041" i="8"/>
  <c r="A3042" i="8"/>
  <c r="D3041" i="8"/>
  <c r="E3041" i="8"/>
  <c r="L3041" i="8" l="1"/>
  <c r="M3041" i="8"/>
  <c r="F3042" i="8"/>
  <c r="A3043" i="8"/>
  <c r="D3042" i="8"/>
  <c r="E3042" i="8"/>
  <c r="L3042" i="8" l="1"/>
  <c r="M3042" i="8"/>
  <c r="F3043" i="8"/>
  <c r="A3044" i="8"/>
  <c r="D3043" i="8"/>
  <c r="E3043" i="8"/>
  <c r="F3044" i="8" l="1"/>
  <c r="A3045" i="8"/>
  <c r="D3044" i="8"/>
  <c r="E3044" i="8"/>
  <c r="L3043" i="8"/>
  <c r="M3043" i="8"/>
  <c r="M3044" i="8" l="1"/>
  <c r="L3044" i="8"/>
  <c r="E3045" i="8"/>
  <c r="D3045" i="8"/>
  <c r="F3045" i="8"/>
  <c r="A3046" i="8"/>
  <c r="E3046" i="8" l="1"/>
  <c r="A3047" i="8"/>
  <c r="D3046" i="8"/>
  <c r="F3046" i="8"/>
  <c r="L3045" i="8"/>
  <c r="M3045" i="8"/>
  <c r="D3047" i="8" l="1"/>
  <c r="F3047" i="8"/>
  <c r="A3048" i="8"/>
  <c r="E3047" i="8"/>
  <c r="M3046" i="8"/>
  <c r="L3046" i="8"/>
  <c r="M3047" i="8" l="1"/>
  <c r="L3047" i="8"/>
  <c r="F3048" i="8"/>
  <c r="A3049" i="8"/>
  <c r="E3048" i="8"/>
  <c r="D3048" i="8"/>
  <c r="M3048" i="8" l="1"/>
  <c r="L3048" i="8"/>
  <c r="F3049" i="8"/>
  <c r="A3050" i="8"/>
  <c r="D3049" i="8"/>
  <c r="E3049" i="8"/>
  <c r="L3049" i="8" l="1"/>
  <c r="M3049" i="8"/>
  <c r="E3050" i="8"/>
  <c r="A3051" i="8"/>
  <c r="D3050" i="8"/>
  <c r="F3050" i="8"/>
  <c r="D3051" i="8" l="1"/>
  <c r="A3052" i="8"/>
  <c r="F3051" i="8"/>
  <c r="E3051" i="8"/>
  <c r="M3050" i="8"/>
  <c r="L3050" i="8"/>
  <c r="L3051" i="8" l="1"/>
  <c r="M3051" i="8"/>
  <c r="F3052" i="8"/>
  <c r="D3052" i="8"/>
  <c r="E3052" i="8"/>
  <c r="A3053" i="8"/>
  <c r="F3053" i="8" l="1"/>
  <c r="A3054" i="8"/>
  <c r="E3053" i="8"/>
  <c r="D3053" i="8"/>
  <c r="M3052" i="8"/>
  <c r="L3052" i="8"/>
  <c r="M3053" i="8" l="1"/>
  <c r="L3053" i="8"/>
  <c r="F3054" i="8"/>
  <c r="A3055" i="8"/>
  <c r="D3054" i="8"/>
  <c r="E3054" i="8"/>
  <c r="M3054" i="8" l="1"/>
  <c r="L3054" i="8"/>
  <c r="F3055" i="8"/>
  <c r="A3056" i="8"/>
  <c r="D3055" i="8"/>
  <c r="E3055" i="8"/>
  <c r="L3055" i="8" l="1"/>
  <c r="M3055" i="8"/>
  <c r="E3056" i="8"/>
  <c r="A3057" i="8"/>
  <c r="D3056" i="8"/>
  <c r="F3056" i="8"/>
  <c r="D3057" i="8" l="1"/>
  <c r="E3057" i="8"/>
  <c r="A3058" i="8"/>
  <c r="F3057" i="8"/>
  <c r="M3056" i="8"/>
  <c r="L3056" i="8"/>
  <c r="D3058" i="8" l="1"/>
  <c r="E3058" i="8"/>
  <c r="F3058" i="8"/>
  <c r="A3059" i="8"/>
  <c r="L3057" i="8"/>
  <c r="M3057" i="8"/>
  <c r="F3059" i="8" l="1"/>
  <c r="A3060" i="8"/>
  <c r="D3059" i="8"/>
  <c r="E3059" i="8"/>
  <c r="M3058" i="8"/>
  <c r="L3058" i="8"/>
  <c r="L3059" i="8" l="1"/>
  <c r="M3059" i="8"/>
  <c r="E3060" i="8"/>
  <c r="A3061" i="8"/>
  <c r="F3060" i="8"/>
  <c r="D3060" i="8"/>
  <c r="E3061" i="8" l="1"/>
  <c r="F3061" i="8"/>
  <c r="D3061" i="8"/>
  <c r="A3062" i="8"/>
  <c r="L3060" i="8"/>
  <c r="M3060" i="8"/>
  <c r="D3062" i="8" l="1"/>
  <c r="A3063" i="8"/>
  <c r="F3062" i="8"/>
  <c r="E3062" i="8"/>
  <c r="L3061" i="8"/>
  <c r="M3061" i="8"/>
  <c r="M3062" i="8" l="1"/>
  <c r="L3062" i="8"/>
  <c r="F3063" i="8"/>
  <c r="A3064" i="8"/>
  <c r="D3063" i="8"/>
  <c r="E3063" i="8"/>
  <c r="L3063" i="8" l="1"/>
  <c r="M3063" i="8"/>
  <c r="F3064" i="8"/>
  <c r="E3064" i="8"/>
  <c r="A3065" i="8"/>
  <c r="D3064" i="8"/>
  <c r="F3065" i="8" l="1"/>
  <c r="A3066" i="8"/>
  <c r="E3065" i="8"/>
  <c r="D3065" i="8"/>
  <c r="M3064" i="8"/>
  <c r="L3064" i="8"/>
  <c r="M3065" i="8" l="1"/>
  <c r="L3065" i="8"/>
  <c r="F3066" i="8"/>
  <c r="A3067" i="8"/>
  <c r="D3066" i="8"/>
  <c r="E3066" i="8"/>
  <c r="M3066" i="8" l="1"/>
  <c r="L3066" i="8"/>
  <c r="E3067" i="8"/>
  <c r="A3068" i="8"/>
  <c r="D3067" i="8"/>
  <c r="F3067" i="8"/>
  <c r="D3068" i="8" l="1"/>
  <c r="A3069" i="8"/>
  <c r="F3068" i="8"/>
  <c r="E3068" i="8"/>
  <c r="L3067" i="8"/>
  <c r="M3067" i="8"/>
  <c r="M3068" i="8" l="1"/>
  <c r="L3068" i="8"/>
  <c r="F3069" i="8"/>
  <c r="A3070" i="8"/>
  <c r="E3069" i="8"/>
  <c r="D3069" i="8"/>
  <c r="M3069" i="8" l="1"/>
  <c r="L3069" i="8"/>
  <c r="F3070" i="8"/>
  <c r="A3071" i="8"/>
  <c r="D3070" i="8"/>
  <c r="E3070" i="8"/>
  <c r="M3070" i="8" l="1"/>
  <c r="L3070" i="8"/>
  <c r="E3071" i="8"/>
  <c r="A3072" i="8"/>
  <c r="D3071" i="8"/>
  <c r="F3071" i="8"/>
  <c r="E3072" i="8" l="1"/>
  <c r="F3072" i="8"/>
  <c r="D3072" i="8"/>
  <c r="A3073" i="8"/>
  <c r="M3071" i="8"/>
  <c r="L3071" i="8"/>
  <c r="F3073" i="8" l="1"/>
  <c r="A3074" i="8"/>
  <c r="D3073" i="8"/>
  <c r="E3073" i="8"/>
  <c r="M3072" i="8"/>
  <c r="L3072" i="8"/>
  <c r="M3073" i="8" l="1"/>
  <c r="L3073" i="8"/>
  <c r="E3074" i="8"/>
  <c r="A3075" i="8"/>
  <c r="D3074" i="8"/>
  <c r="F3074" i="8"/>
  <c r="E3075" i="8" l="1"/>
  <c r="F3075" i="8"/>
  <c r="A3076" i="8"/>
  <c r="D3075" i="8"/>
  <c r="M3074" i="8"/>
  <c r="L3074" i="8"/>
  <c r="D3076" i="8" l="1"/>
  <c r="A3077" i="8"/>
  <c r="F3076" i="8"/>
  <c r="E3076" i="8"/>
  <c r="L3075" i="8"/>
  <c r="M3075" i="8"/>
  <c r="L3076" i="8" l="1"/>
  <c r="M3076" i="8"/>
  <c r="A3078" i="8"/>
  <c r="D3077" i="8"/>
  <c r="F3077" i="8"/>
  <c r="E3077" i="8"/>
  <c r="M3077" i="8" l="1"/>
  <c r="L3077" i="8"/>
  <c r="D3078" i="8"/>
  <c r="F3078" i="8"/>
  <c r="A3079" i="8"/>
  <c r="E3078" i="8"/>
  <c r="M3078" i="8" l="1"/>
  <c r="L3078" i="8"/>
  <c r="F3079" i="8"/>
  <c r="A3080" i="8"/>
  <c r="E3079" i="8"/>
  <c r="D3079" i="8"/>
  <c r="L3079" i="8" l="1"/>
  <c r="M3079" i="8"/>
  <c r="D3080" i="8"/>
  <c r="A3081" i="8"/>
  <c r="E3080" i="8"/>
  <c r="F3080" i="8"/>
  <c r="L3080" i="8" l="1"/>
  <c r="M3080" i="8"/>
  <c r="F3081" i="8"/>
  <c r="A3082" i="8"/>
  <c r="E3081" i="8"/>
  <c r="D3081" i="8"/>
  <c r="M3081" i="8" l="1"/>
  <c r="L3081" i="8"/>
  <c r="E3082" i="8"/>
  <c r="A3083" i="8"/>
  <c r="D3082" i="8"/>
  <c r="F3082" i="8"/>
  <c r="F3083" i="8" l="1"/>
  <c r="A3084" i="8"/>
  <c r="E3083" i="8"/>
  <c r="D3083" i="8"/>
  <c r="M3082" i="8"/>
  <c r="L3082" i="8"/>
  <c r="M3083" i="8" l="1"/>
  <c r="L3083" i="8"/>
  <c r="F3084" i="8"/>
  <c r="D3084" i="8"/>
  <c r="A3085" i="8"/>
  <c r="E3084" i="8"/>
  <c r="L3084" i="8" l="1"/>
  <c r="M3084" i="8"/>
  <c r="F3085" i="8"/>
  <c r="A3086" i="8"/>
  <c r="D3085" i="8"/>
  <c r="E3085" i="8"/>
  <c r="M3085" i="8" l="1"/>
  <c r="L3085" i="8"/>
  <c r="E3086" i="8"/>
  <c r="A3087" i="8"/>
  <c r="D3086" i="8"/>
  <c r="F3086" i="8"/>
  <c r="F3087" i="8" l="1"/>
  <c r="A3088" i="8"/>
  <c r="D3087" i="8"/>
  <c r="E3087" i="8"/>
  <c r="M3086" i="8"/>
  <c r="L3086" i="8"/>
  <c r="L3087" i="8" l="1"/>
  <c r="M3087" i="8"/>
  <c r="D3088" i="8"/>
  <c r="A3089" i="8"/>
  <c r="E3088" i="8"/>
  <c r="F3088" i="8"/>
  <c r="M3088" i="8" l="1"/>
  <c r="L3088" i="8"/>
  <c r="F3089" i="8"/>
  <c r="A3090" i="8"/>
  <c r="D3089" i="8"/>
  <c r="E3089" i="8"/>
  <c r="M3089" i="8" l="1"/>
  <c r="L3089" i="8"/>
  <c r="E3090" i="8"/>
  <c r="A3091" i="8"/>
  <c r="D3090" i="8"/>
  <c r="F3090" i="8"/>
  <c r="F3091" i="8" l="1"/>
  <c r="A3092" i="8"/>
  <c r="E3091" i="8"/>
  <c r="D3091" i="8"/>
  <c r="M3090" i="8"/>
  <c r="L3090" i="8"/>
  <c r="L3091" i="8" l="1"/>
  <c r="M3091" i="8"/>
  <c r="D3092" i="8"/>
  <c r="A3093" i="8"/>
  <c r="E3092" i="8"/>
  <c r="F3092" i="8"/>
  <c r="F3093" i="8" l="1"/>
  <c r="A3094" i="8"/>
  <c r="D3093" i="8"/>
  <c r="E3093" i="8"/>
  <c r="M3092" i="8"/>
  <c r="L3092" i="8"/>
  <c r="L3093" i="8" l="1"/>
  <c r="M3093" i="8"/>
  <c r="E3094" i="8"/>
  <c r="A3095" i="8"/>
  <c r="D3094" i="8"/>
  <c r="F3094" i="8"/>
  <c r="D3095" i="8" l="1"/>
  <c r="E3095" i="8"/>
  <c r="F3095" i="8"/>
  <c r="A3096" i="8"/>
  <c r="M3094" i="8"/>
  <c r="L3094" i="8"/>
  <c r="D3096" i="8" l="1"/>
  <c r="A3097" i="8"/>
  <c r="E3096" i="8"/>
  <c r="F3096" i="8"/>
  <c r="M3095" i="8"/>
  <c r="L3095" i="8"/>
  <c r="L3096" i="8" l="1"/>
  <c r="M3096" i="8"/>
  <c r="F3097" i="8"/>
  <c r="A3098" i="8"/>
  <c r="D3097" i="8"/>
  <c r="E3097" i="8"/>
  <c r="M3097" i="8" l="1"/>
  <c r="L3097" i="8"/>
  <c r="E3098" i="8"/>
  <c r="A3099" i="8"/>
  <c r="D3098" i="8"/>
  <c r="F3098" i="8"/>
  <c r="F3099" i="8" l="1"/>
  <c r="A3100" i="8"/>
  <c r="D3099" i="8"/>
  <c r="E3099" i="8"/>
  <c r="M3098" i="8"/>
  <c r="L3098" i="8"/>
  <c r="L3099" i="8" l="1"/>
  <c r="M3099" i="8"/>
  <c r="D3100" i="8"/>
  <c r="A3101" i="8"/>
  <c r="E3100" i="8"/>
  <c r="F3100" i="8"/>
  <c r="L3100" i="8" l="1"/>
  <c r="M3100" i="8"/>
  <c r="F3101" i="8"/>
  <c r="A3102" i="8"/>
  <c r="E3101" i="8"/>
  <c r="D3101" i="8"/>
  <c r="M3101" i="8" l="1"/>
  <c r="L3101" i="8"/>
  <c r="E3102" i="8"/>
  <c r="A3103" i="8"/>
  <c r="D3102" i="8"/>
  <c r="F3102" i="8"/>
  <c r="F3103" i="8" l="1"/>
  <c r="A3104" i="8"/>
  <c r="D3103" i="8"/>
  <c r="E3103" i="8"/>
  <c r="M3102" i="8"/>
  <c r="L3102" i="8"/>
  <c r="L3103" i="8" l="1"/>
  <c r="M3103" i="8"/>
  <c r="A3105" i="8"/>
  <c r="E3104" i="8"/>
  <c r="F3104" i="8"/>
  <c r="D3104" i="8"/>
  <c r="M3104" i="8" l="1"/>
  <c r="L3104" i="8"/>
  <c r="E3105" i="8"/>
  <c r="A3106" i="8"/>
  <c r="D3105" i="8"/>
  <c r="F3105" i="8"/>
  <c r="E3106" i="8" l="1"/>
  <c r="A3107" i="8"/>
  <c r="D3106" i="8"/>
  <c r="F3106" i="8"/>
  <c r="M3105" i="8"/>
  <c r="L3105" i="8"/>
  <c r="F3107" i="8" l="1"/>
  <c r="A3108" i="8"/>
  <c r="E3107" i="8"/>
  <c r="D3107" i="8"/>
  <c r="M3106" i="8"/>
  <c r="L3106" i="8"/>
  <c r="M3107" i="8" l="1"/>
  <c r="L3107" i="8"/>
  <c r="E3108" i="8"/>
  <c r="A3109" i="8"/>
  <c r="F3108" i="8"/>
  <c r="D3108" i="8"/>
  <c r="D3109" i="8" l="1"/>
  <c r="F3109" i="8"/>
  <c r="E3109" i="8"/>
  <c r="A3110" i="8"/>
  <c r="M3108" i="8"/>
  <c r="L3108" i="8"/>
  <c r="E3110" i="8" l="1"/>
  <c r="D3110" i="8"/>
  <c r="F3110" i="8"/>
  <c r="A3111" i="8"/>
  <c r="M3109" i="8"/>
  <c r="L3109" i="8"/>
  <c r="F3111" i="8" l="1"/>
  <c r="A3112" i="8"/>
  <c r="D3111" i="8"/>
  <c r="E3111" i="8"/>
  <c r="M3110" i="8"/>
  <c r="L3110" i="8"/>
  <c r="L3111" i="8" l="1"/>
  <c r="M3111" i="8"/>
  <c r="E3112" i="8"/>
  <c r="A3113" i="8"/>
  <c r="F3112" i="8"/>
  <c r="D3112" i="8"/>
  <c r="E3113" i="8" l="1"/>
  <c r="A3114" i="8"/>
  <c r="D3113" i="8"/>
  <c r="F3113" i="8"/>
  <c r="M3112" i="8"/>
  <c r="L3112" i="8"/>
  <c r="E3114" i="8" l="1"/>
  <c r="A3115" i="8"/>
  <c r="D3114" i="8"/>
  <c r="F3114" i="8"/>
  <c r="M3113" i="8"/>
  <c r="L3113" i="8"/>
  <c r="F3115" i="8" l="1"/>
  <c r="D3115" i="8"/>
  <c r="E3115" i="8"/>
  <c r="A3116" i="8"/>
  <c r="M3114" i="8"/>
  <c r="L3114" i="8"/>
  <c r="D3116" i="8" l="1"/>
  <c r="F3116" i="8"/>
  <c r="E3116" i="8"/>
  <c r="A3117" i="8"/>
  <c r="L3115" i="8"/>
  <c r="M3115" i="8"/>
  <c r="E3117" i="8" l="1"/>
  <c r="A3118" i="8"/>
  <c r="D3117" i="8"/>
  <c r="F3117" i="8"/>
  <c r="L3116" i="8"/>
  <c r="M3116" i="8"/>
  <c r="E3118" i="8" l="1"/>
  <c r="A3119" i="8"/>
  <c r="D3118" i="8"/>
  <c r="F3118" i="8"/>
  <c r="M3117" i="8"/>
  <c r="L3117" i="8"/>
  <c r="F3119" i="8" l="1"/>
  <c r="A3120" i="8"/>
  <c r="D3119" i="8"/>
  <c r="E3119" i="8"/>
  <c r="M3118" i="8"/>
  <c r="L3118" i="8"/>
  <c r="L3119" i="8" l="1"/>
  <c r="M3119" i="8"/>
  <c r="D3120" i="8"/>
  <c r="A3121" i="8"/>
  <c r="F3120" i="8"/>
  <c r="E3120" i="8"/>
  <c r="A3122" i="8" l="1"/>
  <c r="D3121" i="8"/>
  <c r="F3121" i="8"/>
  <c r="E3121" i="8"/>
  <c r="M3120" i="8"/>
  <c r="L3120" i="8"/>
  <c r="M3121" i="8" l="1"/>
  <c r="L3121" i="8"/>
  <c r="E3122" i="8"/>
  <c r="F3122" i="8"/>
  <c r="A3123" i="8"/>
  <c r="D3122" i="8"/>
  <c r="F3123" i="8" l="1"/>
  <c r="E3123" i="8"/>
  <c r="A3124" i="8"/>
  <c r="D3123" i="8"/>
  <c r="M3122" i="8"/>
  <c r="L3122" i="8"/>
  <c r="E3124" i="8" l="1"/>
  <c r="A3125" i="8"/>
  <c r="D3124" i="8"/>
  <c r="F3124" i="8"/>
  <c r="L3123" i="8"/>
  <c r="M3123" i="8"/>
  <c r="E3125" i="8" l="1"/>
  <c r="D3125" i="8"/>
  <c r="F3125" i="8"/>
  <c r="A3126" i="8"/>
  <c r="L3124" i="8"/>
  <c r="M3124" i="8"/>
  <c r="E3126" i="8" l="1"/>
  <c r="F3126" i="8"/>
  <c r="A3127" i="8"/>
  <c r="D3126" i="8"/>
  <c r="M3125" i="8"/>
  <c r="L3125" i="8"/>
  <c r="F3127" i="8" l="1"/>
  <c r="A3128" i="8"/>
  <c r="E3127" i="8"/>
  <c r="D3127" i="8"/>
  <c r="M3126" i="8"/>
  <c r="L3126" i="8"/>
  <c r="L3127" i="8" l="1"/>
  <c r="M3127" i="8"/>
  <c r="E3128" i="8"/>
  <c r="F3128" i="8"/>
  <c r="D3128" i="8"/>
  <c r="A3129" i="8"/>
  <c r="E3129" i="8" l="1"/>
  <c r="F3129" i="8"/>
  <c r="A3130" i="8"/>
  <c r="D3129" i="8"/>
  <c r="M3128" i="8"/>
  <c r="L3128" i="8"/>
  <c r="E3130" i="8" l="1"/>
  <c r="A3131" i="8"/>
  <c r="D3130" i="8"/>
  <c r="F3130" i="8"/>
  <c r="M3129" i="8"/>
  <c r="L3129" i="8"/>
  <c r="F3131" i="8" l="1"/>
  <c r="D3131" i="8"/>
  <c r="A3132" i="8"/>
  <c r="E3131" i="8"/>
  <c r="M3130" i="8"/>
  <c r="L3130" i="8"/>
  <c r="L3131" i="8" l="1"/>
  <c r="M3131" i="8"/>
  <c r="E3132" i="8"/>
  <c r="A3133" i="8"/>
  <c r="D3132" i="8"/>
  <c r="F3132" i="8"/>
  <c r="E3133" i="8" l="1"/>
  <c r="A3134" i="8"/>
  <c r="D3133" i="8"/>
  <c r="F3133" i="8"/>
  <c r="L3132" i="8"/>
  <c r="M3132" i="8"/>
  <c r="E3134" i="8" l="1"/>
  <c r="A3135" i="8"/>
  <c r="F3134" i="8"/>
  <c r="D3134" i="8"/>
  <c r="M3133" i="8"/>
  <c r="L3133" i="8"/>
  <c r="F3135" i="8" l="1"/>
  <c r="D3135" i="8"/>
  <c r="E3135" i="8"/>
  <c r="A3136" i="8"/>
  <c r="M3134" i="8"/>
  <c r="L3134" i="8"/>
  <c r="E3136" i="8" l="1"/>
  <c r="D3136" i="8"/>
  <c r="A3137" i="8"/>
  <c r="F3136" i="8"/>
  <c r="L3135" i="8"/>
  <c r="M3135" i="8"/>
  <c r="A3138" i="8" l="1"/>
  <c r="D3137" i="8"/>
  <c r="F3137" i="8"/>
  <c r="E3137" i="8"/>
  <c r="L3136" i="8"/>
  <c r="M3136" i="8"/>
  <c r="M3137" i="8" l="1"/>
  <c r="L3137" i="8"/>
  <c r="E3138" i="8"/>
  <c r="A3139" i="8"/>
  <c r="D3138" i="8"/>
  <c r="F3138" i="8"/>
  <c r="F3139" i="8" l="1"/>
  <c r="D3139" i="8"/>
  <c r="E3139" i="8"/>
  <c r="A3140" i="8"/>
  <c r="M3138" i="8"/>
  <c r="L3138" i="8"/>
  <c r="E3140" i="8" l="1"/>
  <c r="A3141" i="8"/>
  <c r="D3140" i="8"/>
  <c r="F3140" i="8"/>
  <c r="L3139" i="8"/>
  <c r="M3139" i="8"/>
  <c r="E3141" i="8" l="1"/>
  <c r="A3142" i="8"/>
  <c r="F3141" i="8"/>
  <c r="D3141" i="8"/>
  <c r="M3140" i="8"/>
  <c r="L3140" i="8"/>
  <c r="E3142" i="8" l="1"/>
  <c r="A3143" i="8"/>
  <c r="F3142" i="8"/>
  <c r="D3142" i="8"/>
  <c r="M3141" i="8"/>
  <c r="L3141" i="8"/>
  <c r="F3143" i="8" l="1"/>
  <c r="A3144" i="8"/>
  <c r="D3143" i="8"/>
  <c r="E3143" i="8"/>
  <c r="M3142" i="8"/>
  <c r="L3142" i="8"/>
  <c r="L3143" i="8" l="1"/>
  <c r="M3143" i="8"/>
  <c r="E3144" i="8"/>
  <c r="A3145" i="8"/>
  <c r="D3144" i="8"/>
  <c r="F3144" i="8"/>
  <c r="E3145" i="8" l="1"/>
  <c r="A3146" i="8"/>
  <c r="F3145" i="8"/>
  <c r="D3145" i="8"/>
  <c r="M3144" i="8"/>
  <c r="L3144" i="8"/>
  <c r="E3146" i="8" l="1"/>
  <c r="A3147" i="8"/>
  <c r="D3146" i="8"/>
  <c r="F3146" i="8"/>
  <c r="M3145" i="8"/>
  <c r="L3145" i="8"/>
  <c r="E3147" i="8" l="1"/>
  <c r="A3148" i="8"/>
  <c r="F3147" i="8"/>
  <c r="D3147" i="8"/>
  <c r="M3146" i="8"/>
  <c r="L3146" i="8"/>
  <c r="E3148" i="8" l="1"/>
  <c r="A3149" i="8"/>
  <c r="F3148" i="8"/>
  <c r="D3148" i="8"/>
  <c r="L3147" i="8"/>
  <c r="M3147" i="8"/>
  <c r="E3149" i="8" l="1"/>
  <c r="A3150" i="8"/>
  <c r="F3149" i="8"/>
  <c r="D3149" i="8"/>
  <c r="L3148" i="8"/>
  <c r="M3148" i="8"/>
  <c r="E3150" i="8" l="1"/>
  <c r="F3150" i="8"/>
  <c r="A3151" i="8"/>
  <c r="D3150" i="8"/>
  <c r="M3149" i="8"/>
  <c r="L3149" i="8"/>
  <c r="F3151" i="8" l="1"/>
  <c r="A3152" i="8"/>
  <c r="D3151" i="8"/>
  <c r="E3151" i="8"/>
  <c r="M3150" i="8"/>
  <c r="L3150" i="8"/>
  <c r="L3151" i="8" l="1"/>
  <c r="M3151" i="8"/>
  <c r="E3152" i="8"/>
  <c r="A3153" i="8"/>
  <c r="F3152" i="8"/>
  <c r="D3152" i="8"/>
  <c r="E3153" i="8" l="1"/>
  <c r="A3154" i="8"/>
  <c r="D3153" i="8"/>
  <c r="F3153" i="8"/>
  <c r="M3152" i="8"/>
  <c r="L3152" i="8"/>
  <c r="E3154" i="8" l="1"/>
  <c r="F3154" i="8"/>
  <c r="A3155" i="8"/>
  <c r="D3154" i="8"/>
  <c r="M3153" i="8"/>
  <c r="L3153" i="8"/>
  <c r="F3155" i="8" l="1"/>
  <c r="A3156" i="8"/>
  <c r="D3155" i="8"/>
  <c r="E3155" i="8"/>
  <c r="L3154" i="8"/>
  <c r="M3154" i="8"/>
  <c r="L3155" i="8" l="1"/>
  <c r="M3155" i="8"/>
  <c r="D3156" i="8"/>
  <c r="A3157" i="8"/>
  <c r="F3156" i="8"/>
  <c r="E3156" i="8"/>
  <c r="M3156" i="8" l="1"/>
  <c r="L3156" i="8"/>
  <c r="E3157" i="8"/>
  <c r="A3158" i="8"/>
  <c r="D3157" i="8"/>
  <c r="F3157" i="8"/>
  <c r="E3158" i="8" l="1"/>
  <c r="A3159" i="8"/>
  <c r="F3158" i="8"/>
  <c r="D3158" i="8"/>
  <c r="M3157" i="8"/>
  <c r="L3157" i="8"/>
  <c r="E3159" i="8" l="1"/>
  <c r="A3160" i="8"/>
  <c r="D3159" i="8"/>
  <c r="F3159" i="8"/>
  <c r="M3158" i="8"/>
  <c r="L3158" i="8"/>
  <c r="E3160" i="8" l="1"/>
  <c r="F3160" i="8"/>
  <c r="A3161" i="8"/>
  <c r="D3160" i="8"/>
  <c r="L3159" i="8"/>
  <c r="M3159" i="8"/>
  <c r="E3161" i="8" l="1"/>
  <c r="A3162" i="8"/>
  <c r="F3161" i="8"/>
  <c r="D3161" i="8"/>
  <c r="M3160" i="8"/>
  <c r="L3160" i="8"/>
  <c r="E3162" i="8" l="1"/>
  <c r="A3163" i="8"/>
  <c r="D3162" i="8"/>
  <c r="F3162" i="8"/>
  <c r="M3161" i="8"/>
  <c r="L3161" i="8"/>
  <c r="D3163" i="8" l="1"/>
  <c r="E3163" i="8"/>
  <c r="F3163" i="8"/>
  <c r="A3164" i="8"/>
  <c r="M3162" i="8"/>
  <c r="L3162" i="8"/>
  <c r="E3164" i="8" l="1"/>
  <c r="A3165" i="8"/>
  <c r="F3164" i="8"/>
  <c r="D3164" i="8"/>
  <c r="M3163" i="8"/>
  <c r="L3163" i="8"/>
  <c r="E3165" i="8" l="1"/>
  <c r="F3165" i="8"/>
  <c r="A3166" i="8"/>
  <c r="D3165" i="8"/>
  <c r="M3164" i="8"/>
  <c r="L3164" i="8"/>
  <c r="D3166" i="8" l="1"/>
  <c r="F3166" i="8"/>
  <c r="E3166" i="8"/>
  <c r="A3167" i="8"/>
  <c r="L3165" i="8"/>
  <c r="M3165" i="8"/>
  <c r="F3167" i="8" l="1"/>
  <c r="A3168" i="8"/>
  <c r="D3167" i="8"/>
  <c r="E3167" i="8"/>
  <c r="M3166" i="8"/>
  <c r="L3166" i="8"/>
  <c r="L3167" i="8" l="1"/>
  <c r="M3167" i="8"/>
  <c r="D3168" i="8"/>
  <c r="A3169" i="8"/>
  <c r="F3168" i="8"/>
  <c r="E3168" i="8"/>
  <c r="L3168" i="8" l="1"/>
  <c r="M3168" i="8"/>
  <c r="A3170" i="8"/>
  <c r="D3169" i="8"/>
  <c r="F3169" i="8"/>
  <c r="E3169" i="8"/>
  <c r="M3169" i="8" l="1"/>
  <c r="L3169" i="8"/>
  <c r="E3170" i="8"/>
  <c r="A3171" i="8"/>
  <c r="D3170" i="8"/>
  <c r="F3170" i="8"/>
  <c r="A3172" i="8" l="1"/>
  <c r="D3171" i="8"/>
  <c r="E3171" i="8"/>
  <c r="F3171" i="8"/>
  <c r="M3170" i="8"/>
  <c r="L3170" i="8"/>
  <c r="L3171" i="8" l="1"/>
  <c r="M3171" i="8"/>
  <c r="E3172" i="8"/>
  <c r="D3172" i="8"/>
  <c r="A3173" i="8"/>
  <c r="F3172" i="8"/>
  <c r="E3173" i="8" l="1"/>
  <c r="A3174" i="8"/>
  <c r="F3173" i="8"/>
  <c r="D3173" i="8"/>
  <c r="M3172" i="8"/>
  <c r="L3172" i="8"/>
  <c r="E3174" i="8" l="1"/>
  <c r="D3174" i="8"/>
  <c r="F3174" i="8"/>
  <c r="A3175" i="8"/>
  <c r="M3173" i="8"/>
  <c r="L3173" i="8"/>
  <c r="A3176" i="8" l="1"/>
  <c r="D3175" i="8"/>
  <c r="E3175" i="8"/>
  <c r="F3175" i="8"/>
  <c r="L3174" i="8"/>
  <c r="M3174" i="8"/>
  <c r="M3175" i="8" l="1"/>
  <c r="L3175" i="8"/>
  <c r="F3176" i="8"/>
  <c r="D3176" i="8"/>
  <c r="E3176" i="8"/>
  <c r="A3177" i="8"/>
  <c r="M3176" i="8" l="1"/>
  <c r="L3176" i="8"/>
  <c r="A3178" i="8"/>
  <c r="D3177" i="8"/>
  <c r="F3177" i="8"/>
  <c r="E3177" i="8"/>
  <c r="L3177" i="8" l="1"/>
  <c r="M3177" i="8"/>
  <c r="E3178" i="8"/>
  <c r="A3179" i="8"/>
  <c r="F3178" i="8"/>
  <c r="D3178" i="8"/>
  <c r="E3179" i="8" l="1"/>
  <c r="A3180" i="8"/>
  <c r="D3179" i="8"/>
  <c r="F3179" i="8"/>
  <c r="M3178" i="8"/>
  <c r="L3178" i="8"/>
  <c r="E3180" i="8" l="1"/>
  <c r="D3180" i="8"/>
  <c r="A3181" i="8"/>
  <c r="F3180" i="8"/>
  <c r="L3179" i="8"/>
  <c r="M3179" i="8"/>
  <c r="E3181" i="8" l="1"/>
  <c r="A3182" i="8"/>
  <c r="D3181" i="8"/>
  <c r="F3181" i="8"/>
  <c r="L3180" i="8"/>
  <c r="M3180" i="8"/>
  <c r="A3183" i="8" l="1"/>
  <c r="F3182" i="8"/>
  <c r="D3182" i="8"/>
  <c r="E3182" i="8"/>
  <c r="M3181" i="8"/>
  <c r="L3181" i="8"/>
  <c r="M3182" i="8" l="1"/>
  <c r="L3182" i="8"/>
  <c r="D3183" i="8"/>
  <c r="E3183" i="8"/>
  <c r="F3183" i="8"/>
  <c r="A3184" i="8"/>
  <c r="E3184" i="8" l="1"/>
  <c r="A3185" i="8"/>
  <c r="D3184" i="8"/>
  <c r="F3184" i="8"/>
  <c r="L3183" i="8"/>
  <c r="M3183" i="8"/>
  <c r="E3185" i="8" l="1"/>
  <c r="F3185" i="8"/>
  <c r="A3186" i="8"/>
  <c r="D3185" i="8"/>
  <c r="M3184" i="8"/>
  <c r="L3184" i="8"/>
  <c r="E3186" i="8" l="1"/>
  <c r="A3187" i="8"/>
  <c r="D3186" i="8"/>
  <c r="F3186" i="8"/>
  <c r="M3185" i="8"/>
  <c r="L3185" i="8"/>
  <c r="F3187" i="8" l="1"/>
  <c r="A3188" i="8"/>
  <c r="D3187" i="8"/>
  <c r="E3187" i="8"/>
  <c r="M3186" i="8"/>
  <c r="L3186" i="8"/>
  <c r="L3187" i="8" l="1"/>
  <c r="M3187" i="8"/>
  <c r="F3188" i="8"/>
  <c r="E3188" i="8"/>
  <c r="D3188" i="8"/>
  <c r="A3189" i="8"/>
  <c r="E3189" i="8" l="1"/>
  <c r="F3189" i="8"/>
  <c r="A3190" i="8"/>
  <c r="D3189" i="8"/>
  <c r="M3188" i="8"/>
  <c r="L3188" i="8"/>
  <c r="E3190" i="8" l="1"/>
  <c r="F3190" i="8"/>
  <c r="A3191" i="8"/>
  <c r="D3190" i="8"/>
  <c r="M3189" i="8"/>
  <c r="L3189" i="8"/>
  <c r="E3191" i="8" l="1"/>
  <c r="A3192" i="8"/>
  <c r="D3191" i="8"/>
  <c r="F3191" i="8"/>
  <c r="M3190" i="8"/>
  <c r="L3190" i="8"/>
  <c r="D3192" i="8" l="1"/>
  <c r="E3192" i="8"/>
  <c r="F3192" i="8"/>
  <c r="A3193" i="8"/>
  <c r="M3191" i="8"/>
  <c r="L3191" i="8"/>
  <c r="E3193" i="8" l="1"/>
  <c r="A3194" i="8"/>
  <c r="D3193" i="8"/>
  <c r="F3193" i="8"/>
  <c r="M3192" i="8"/>
  <c r="L3192" i="8"/>
  <c r="A3195" i="8" l="1"/>
  <c r="D3194" i="8"/>
  <c r="F3194" i="8"/>
  <c r="E3194" i="8"/>
  <c r="L3193" i="8"/>
  <c r="M3193" i="8"/>
  <c r="M3194" i="8" l="1"/>
  <c r="L3194" i="8"/>
  <c r="E3195" i="8"/>
  <c r="F3195" i="8"/>
  <c r="A3196" i="8"/>
  <c r="D3195" i="8"/>
  <c r="E3196" i="8" l="1"/>
  <c r="D3196" i="8"/>
  <c r="F3196" i="8"/>
  <c r="A3197" i="8"/>
  <c r="L3195" i="8"/>
  <c r="M3195" i="8"/>
  <c r="E3197" i="8" l="1"/>
  <c r="A3198" i="8"/>
  <c r="F3197" i="8"/>
  <c r="D3197" i="8"/>
  <c r="L3196" i="8"/>
  <c r="M3196" i="8"/>
  <c r="E3198" i="8" l="1"/>
  <c r="A3199" i="8"/>
  <c r="D3198" i="8"/>
  <c r="F3198" i="8"/>
  <c r="M3197" i="8"/>
  <c r="L3197" i="8"/>
  <c r="F3199" i="8" l="1"/>
  <c r="A3200" i="8"/>
  <c r="D3199" i="8"/>
  <c r="E3199" i="8"/>
  <c r="M3198" i="8"/>
  <c r="L3198" i="8"/>
  <c r="L3199" i="8" l="1"/>
  <c r="M3199" i="8"/>
  <c r="E3200" i="8"/>
  <c r="A3201" i="8"/>
  <c r="F3200" i="8"/>
  <c r="D3200" i="8"/>
  <c r="E3201" i="8" l="1"/>
  <c r="A3202" i="8"/>
  <c r="D3201" i="8"/>
  <c r="F3201" i="8"/>
  <c r="M3200" i="8"/>
  <c r="L3200" i="8"/>
  <c r="E3202" i="8" l="1"/>
  <c r="A3203" i="8"/>
  <c r="D3202" i="8"/>
  <c r="F3202" i="8"/>
  <c r="M3201" i="8"/>
  <c r="L3201" i="8"/>
  <c r="E3203" i="8" l="1"/>
  <c r="A3204" i="8"/>
  <c r="F3203" i="8"/>
  <c r="D3203" i="8"/>
  <c r="L3202" i="8"/>
  <c r="M3202" i="8"/>
  <c r="F3204" i="8" l="1"/>
  <c r="E3204" i="8"/>
  <c r="D3204" i="8"/>
  <c r="A3205" i="8"/>
  <c r="L3203" i="8"/>
  <c r="M3203" i="8"/>
  <c r="E3205" i="8" l="1"/>
  <c r="F3205" i="8"/>
  <c r="A3206" i="8"/>
  <c r="D3205" i="8"/>
  <c r="M3204" i="8"/>
  <c r="L3204" i="8"/>
  <c r="F3206" i="8" l="1"/>
  <c r="A3207" i="8"/>
  <c r="E3206" i="8"/>
  <c r="D3206" i="8"/>
  <c r="M3205" i="8"/>
  <c r="L3205" i="8"/>
  <c r="M3206" i="8" l="1"/>
  <c r="L3206" i="8"/>
  <c r="D3207" i="8"/>
  <c r="A3208" i="8"/>
  <c r="E3207" i="8"/>
  <c r="F3207" i="8"/>
  <c r="L3207" i="8" l="1"/>
  <c r="M3207" i="8"/>
  <c r="D3208" i="8"/>
  <c r="A3209" i="8"/>
  <c r="E3208" i="8"/>
  <c r="F3208" i="8"/>
  <c r="M3208" i="8" l="1"/>
  <c r="L3208" i="8"/>
  <c r="E3209" i="8"/>
  <c r="D3209" i="8"/>
  <c r="F3209" i="8"/>
  <c r="A3210" i="8"/>
  <c r="F3210" i="8" l="1"/>
  <c r="A3211" i="8"/>
  <c r="D3210" i="8"/>
  <c r="E3210" i="8"/>
  <c r="M3209" i="8"/>
  <c r="L3209" i="8"/>
  <c r="M3210" i="8" l="1"/>
  <c r="L3210" i="8"/>
  <c r="F3211" i="8"/>
  <c r="A3212" i="8"/>
  <c r="E3211" i="8"/>
  <c r="D3211" i="8"/>
  <c r="L3211" i="8" l="1"/>
  <c r="M3211" i="8"/>
  <c r="E3212" i="8"/>
  <c r="A3213" i="8"/>
  <c r="F3212" i="8"/>
  <c r="D3212" i="8"/>
  <c r="E3213" i="8" l="1"/>
  <c r="A3214" i="8"/>
  <c r="D3213" i="8"/>
  <c r="F3213" i="8"/>
  <c r="L3212" i="8"/>
  <c r="M3212" i="8"/>
  <c r="A3215" i="8" l="1"/>
  <c r="D3214" i="8"/>
  <c r="E3214" i="8"/>
  <c r="F3214" i="8"/>
  <c r="M3213" i="8"/>
  <c r="L3213" i="8"/>
  <c r="M3214" i="8" l="1"/>
  <c r="L3214" i="8"/>
  <c r="F3215" i="8"/>
  <c r="A3216" i="8"/>
  <c r="D3215" i="8"/>
  <c r="E3215" i="8"/>
  <c r="L3215" i="8" l="1"/>
  <c r="M3215" i="8"/>
  <c r="E3216" i="8"/>
  <c r="A3217" i="8"/>
  <c r="D3216" i="8"/>
  <c r="F3216" i="8"/>
  <c r="E3217" i="8" l="1"/>
  <c r="D3217" i="8"/>
  <c r="F3217" i="8"/>
  <c r="A3218" i="8"/>
  <c r="M3216" i="8"/>
  <c r="L3216" i="8"/>
  <c r="E3218" i="8" l="1"/>
  <c r="A3219" i="8"/>
  <c r="F3218" i="8"/>
  <c r="D3218" i="8"/>
  <c r="M3217" i="8"/>
  <c r="L3217" i="8"/>
  <c r="E3219" i="8" l="1"/>
  <c r="A3220" i="8"/>
  <c r="D3219" i="8"/>
  <c r="F3219" i="8"/>
  <c r="M3218" i="8"/>
  <c r="L3218" i="8"/>
  <c r="E3220" i="8" l="1"/>
  <c r="A3221" i="8"/>
  <c r="F3220" i="8"/>
  <c r="D3220" i="8"/>
  <c r="M3219" i="8"/>
  <c r="L3219" i="8"/>
  <c r="E3221" i="8" l="1"/>
  <c r="A3222" i="8"/>
  <c r="F3221" i="8"/>
  <c r="D3221" i="8"/>
  <c r="M3220" i="8"/>
  <c r="L3220" i="8"/>
  <c r="F3222" i="8" l="1"/>
  <c r="E3222" i="8"/>
  <c r="D3222" i="8"/>
  <c r="A3223" i="8"/>
  <c r="M3221" i="8"/>
  <c r="L3221" i="8"/>
  <c r="D3223" i="8" l="1"/>
  <c r="F3223" i="8"/>
  <c r="A3224" i="8"/>
  <c r="E3223" i="8"/>
  <c r="M3222" i="8"/>
  <c r="L3222" i="8"/>
  <c r="L3223" i="8" l="1"/>
  <c r="M3223" i="8"/>
  <c r="D3224" i="8"/>
  <c r="F3224" i="8"/>
  <c r="A3225" i="8"/>
  <c r="E3224" i="8"/>
  <c r="M3224" i="8" l="1"/>
  <c r="L3224" i="8"/>
  <c r="E3225" i="8"/>
  <c r="A3226" i="8"/>
  <c r="D3225" i="8"/>
  <c r="F3225" i="8"/>
  <c r="D3226" i="8" l="1"/>
  <c r="E3226" i="8"/>
  <c r="F3226" i="8"/>
  <c r="A3227" i="8"/>
  <c r="M3225" i="8"/>
  <c r="L3225" i="8"/>
  <c r="F3227" i="8" l="1"/>
  <c r="A3228" i="8"/>
  <c r="E3227" i="8"/>
  <c r="D3227" i="8"/>
  <c r="M3226" i="8"/>
  <c r="L3226" i="8"/>
  <c r="M3227" i="8" l="1"/>
  <c r="L3227" i="8"/>
  <c r="E3228" i="8"/>
  <c r="D3228" i="8"/>
  <c r="A3229" i="8"/>
  <c r="F3228" i="8"/>
  <c r="E3229" i="8" l="1"/>
  <c r="A3230" i="8"/>
  <c r="D3229" i="8"/>
  <c r="F3229" i="8"/>
  <c r="M3228" i="8"/>
  <c r="L3228" i="8"/>
  <c r="F3230" i="8" l="1"/>
  <c r="D3230" i="8"/>
  <c r="E3230" i="8"/>
  <c r="A3231" i="8"/>
  <c r="M3229" i="8"/>
  <c r="L3229" i="8"/>
  <c r="M3230" i="8" l="1"/>
  <c r="L3230" i="8"/>
  <c r="F3231" i="8"/>
  <c r="A3232" i="8"/>
  <c r="D3231" i="8"/>
  <c r="E3231" i="8"/>
  <c r="L3231" i="8" l="1"/>
  <c r="M3231" i="8"/>
  <c r="E3232" i="8"/>
  <c r="A3233" i="8"/>
  <c r="F3232" i="8"/>
  <c r="D3232" i="8"/>
  <c r="E3233" i="8" l="1"/>
  <c r="A3234" i="8"/>
  <c r="D3233" i="8"/>
  <c r="F3233" i="8"/>
  <c r="M3232" i="8"/>
  <c r="L3232" i="8"/>
  <c r="A3235" i="8" l="1"/>
  <c r="D3234" i="8"/>
  <c r="F3234" i="8"/>
  <c r="E3234" i="8"/>
  <c r="M3233" i="8"/>
  <c r="L3233" i="8"/>
  <c r="M3234" i="8" l="1"/>
  <c r="L3234" i="8"/>
  <c r="E3235" i="8"/>
  <c r="A3236" i="8"/>
  <c r="F3235" i="8"/>
  <c r="D3235" i="8"/>
  <c r="E3236" i="8" l="1"/>
  <c r="F3236" i="8"/>
  <c r="D3236" i="8"/>
  <c r="A3237" i="8"/>
  <c r="L3235" i="8"/>
  <c r="M3235" i="8"/>
  <c r="E3237" i="8" l="1"/>
  <c r="A3238" i="8"/>
  <c r="D3237" i="8"/>
  <c r="F3237" i="8"/>
  <c r="M3236" i="8"/>
  <c r="L3236" i="8"/>
  <c r="F3238" i="8" l="1"/>
  <c r="A3239" i="8"/>
  <c r="D3238" i="8"/>
  <c r="E3238" i="8"/>
  <c r="M3237" i="8"/>
  <c r="L3237" i="8"/>
  <c r="M3238" i="8" l="1"/>
  <c r="L3238" i="8"/>
  <c r="D3239" i="8"/>
  <c r="F3239" i="8"/>
  <c r="A3240" i="8"/>
  <c r="E3239" i="8"/>
  <c r="L3239" i="8" l="1"/>
  <c r="M3239" i="8"/>
  <c r="D3240" i="8"/>
  <c r="F3240" i="8"/>
  <c r="E3240" i="8"/>
  <c r="A3241" i="8"/>
  <c r="E3241" i="8" l="1"/>
  <c r="A3242" i="8"/>
  <c r="F3241" i="8"/>
  <c r="D3241" i="8"/>
  <c r="L3240" i="8"/>
  <c r="M3240" i="8"/>
  <c r="F3242" i="8" l="1"/>
  <c r="A3243" i="8"/>
  <c r="E3242" i="8"/>
  <c r="D3242" i="8"/>
  <c r="M3241" i="8"/>
  <c r="L3241" i="8"/>
  <c r="M3242" i="8" l="1"/>
  <c r="L3242" i="8"/>
  <c r="F3243" i="8"/>
  <c r="A3244" i="8"/>
  <c r="D3243" i="8"/>
  <c r="E3243" i="8"/>
  <c r="L3243" i="8" l="1"/>
  <c r="M3243" i="8"/>
  <c r="E3244" i="8"/>
  <c r="F3244" i="8"/>
  <c r="A3245" i="8"/>
  <c r="D3244" i="8"/>
  <c r="D3245" i="8" l="1"/>
  <c r="F3245" i="8"/>
  <c r="E3245" i="8"/>
  <c r="A3246" i="8"/>
  <c r="L3244" i="8"/>
  <c r="M3244" i="8"/>
  <c r="F3246" i="8" l="1"/>
  <c r="D3246" i="8"/>
  <c r="E3246" i="8"/>
  <c r="A3247" i="8"/>
  <c r="M3245" i="8"/>
  <c r="L3245" i="8"/>
  <c r="F3247" i="8" l="1"/>
  <c r="A3248" i="8"/>
  <c r="E3247" i="8"/>
  <c r="D3247" i="8"/>
  <c r="L3246" i="8"/>
  <c r="M3246" i="8"/>
  <c r="L3247" i="8" l="1"/>
  <c r="M3247" i="8"/>
  <c r="E3248" i="8"/>
  <c r="F3248" i="8"/>
  <c r="D3248" i="8"/>
  <c r="A3249" i="8"/>
  <c r="E3249" i="8" l="1"/>
  <c r="A3250" i="8"/>
  <c r="D3249" i="8"/>
  <c r="F3249" i="8"/>
  <c r="M3248" i="8"/>
  <c r="L3248" i="8"/>
  <c r="D3250" i="8" l="1"/>
  <c r="F3250" i="8"/>
  <c r="E3250" i="8"/>
  <c r="A3251" i="8"/>
  <c r="L3249" i="8"/>
  <c r="M3249" i="8"/>
  <c r="E3251" i="8" l="1"/>
  <c r="A3252" i="8"/>
  <c r="F3251" i="8"/>
  <c r="D3251" i="8"/>
  <c r="L3250" i="8"/>
  <c r="M3250" i="8"/>
  <c r="E3252" i="8" l="1"/>
  <c r="F3252" i="8"/>
  <c r="A3253" i="8"/>
  <c r="D3252" i="8"/>
  <c r="L3251" i="8"/>
  <c r="M3251" i="8"/>
  <c r="E3253" i="8" l="1"/>
  <c r="A3254" i="8"/>
  <c r="D3253" i="8"/>
  <c r="F3253" i="8"/>
  <c r="M3252" i="8"/>
  <c r="L3252" i="8"/>
  <c r="F3254" i="8" l="1"/>
  <c r="A3255" i="8"/>
  <c r="E3254" i="8"/>
  <c r="D3254" i="8"/>
  <c r="M3253" i="8"/>
  <c r="L3253" i="8"/>
  <c r="L3254" i="8" l="1"/>
  <c r="M3254" i="8"/>
  <c r="D3255" i="8"/>
  <c r="A3256" i="8"/>
  <c r="E3255" i="8"/>
  <c r="F3255" i="8"/>
  <c r="L3255" i="8" l="1"/>
  <c r="M3255" i="8"/>
  <c r="D3256" i="8"/>
  <c r="A3257" i="8"/>
  <c r="E3256" i="8"/>
  <c r="F3256" i="8"/>
  <c r="M3256" i="8" l="1"/>
  <c r="L3256" i="8"/>
  <c r="E3257" i="8"/>
  <c r="A3258" i="8"/>
  <c r="D3257" i="8"/>
  <c r="F3257" i="8"/>
  <c r="F3258" i="8" l="1"/>
  <c r="A3259" i="8"/>
  <c r="E3258" i="8"/>
  <c r="D3258" i="8"/>
  <c r="M3257" i="8"/>
  <c r="L3257" i="8"/>
  <c r="M3258" i="8" l="1"/>
  <c r="L3258" i="8"/>
  <c r="F3259" i="8"/>
  <c r="E3259" i="8"/>
  <c r="A3260" i="8"/>
  <c r="D3259" i="8"/>
  <c r="E3260" i="8" l="1"/>
  <c r="A3261" i="8"/>
  <c r="D3260" i="8"/>
  <c r="F3260" i="8"/>
  <c r="L3259" i="8"/>
  <c r="M3259" i="8"/>
  <c r="E3261" i="8" l="1"/>
  <c r="F3261" i="8"/>
  <c r="A3262" i="8"/>
  <c r="D3261" i="8"/>
  <c r="L3260" i="8"/>
  <c r="M3260" i="8"/>
  <c r="F3262" i="8" l="1"/>
  <c r="A3263" i="8"/>
  <c r="D3262" i="8"/>
  <c r="E3262" i="8"/>
  <c r="M3261" i="8"/>
  <c r="L3261" i="8"/>
  <c r="A3264" i="8" l="1"/>
  <c r="D3263" i="8"/>
  <c r="E3263" i="8"/>
  <c r="F3263" i="8"/>
  <c r="M3262" i="8"/>
  <c r="L3262" i="8"/>
  <c r="L3263" i="8" l="1"/>
  <c r="M3263" i="8"/>
  <c r="E3264" i="8"/>
  <c r="D3264" i="8"/>
  <c r="A3265" i="8"/>
  <c r="F3264" i="8"/>
  <c r="E3265" i="8" l="1"/>
  <c r="D3265" i="8"/>
  <c r="F3265" i="8"/>
  <c r="A3266" i="8"/>
  <c r="L3264" i="8"/>
  <c r="M3264" i="8"/>
  <c r="E3266" i="8" l="1"/>
  <c r="A3267" i="8"/>
  <c r="D3266" i="8"/>
  <c r="F3266" i="8"/>
  <c r="M3265" i="8"/>
  <c r="L3265" i="8"/>
  <c r="E3267" i="8" l="1"/>
  <c r="A3268" i="8"/>
  <c r="D3267" i="8"/>
  <c r="F3267" i="8"/>
  <c r="M3266" i="8"/>
  <c r="L3266" i="8"/>
  <c r="E3268" i="8" l="1"/>
  <c r="F3268" i="8"/>
  <c r="D3268" i="8"/>
  <c r="A3269" i="8"/>
  <c r="L3267" i="8"/>
  <c r="M3267" i="8"/>
  <c r="E3269" i="8" l="1"/>
  <c r="A3270" i="8"/>
  <c r="D3269" i="8"/>
  <c r="F3269" i="8"/>
  <c r="M3268" i="8"/>
  <c r="L3268" i="8"/>
  <c r="F3270" i="8" l="1"/>
  <c r="D3270" i="8"/>
  <c r="A3271" i="8"/>
  <c r="E3270" i="8"/>
  <c r="M3269" i="8"/>
  <c r="L3269" i="8"/>
  <c r="M3270" i="8" l="1"/>
  <c r="L3270" i="8"/>
  <c r="D3271" i="8"/>
  <c r="A3272" i="8"/>
  <c r="E3271" i="8"/>
  <c r="F3271" i="8"/>
  <c r="L3271" i="8" l="1"/>
  <c r="M3271" i="8"/>
  <c r="D3272" i="8"/>
  <c r="A3273" i="8"/>
  <c r="F3272" i="8"/>
  <c r="E3272" i="8"/>
  <c r="M3272" i="8" l="1"/>
  <c r="L3272" i="8"/>
  <c r="A3274" i="8"/>
  <c r="D3273" i="8"/>
  <c r="F3273" i="8"/>
  <c r="E3273" i="8"/>
  <c r="M3273" i="8" l="1"/>
  <c r="L3273" i="8"/>
  <c r="F3274" i="8"/>
  <c r="D3274" i="8"/>
  <c r="E3274" i="8"/>
  <c r="A3275" i="8"/>
  <c r="F3275" i="8" l="1"/>
  <c r="E3275" i="8"/>
  <c r="A3276" i="8"/>
  <c r="D3275" i="8"/>
  <c r="M3274" i="8"/>
  <c r="L3274" i="8"/>
  <c r="A3277" i="8" l="1"/>
  <c r="E3276" i="8"/>
  <c r="F3276" i="8"/>
  <c r="D3276" i="8"/>
  <c r="L3275" i="8"/>
  <c r="M3275" i="8"/>
  <c r="L3276" i="8" l="1"/>
  <c r="M3276" i="8"/>
  <c r="E3277" i="8"/>
  <c r="A3278" i="8"/>
  <c r="D3277" i="8"/>
  <c r="F3277" i="8"/>
  <c r="F3278" i="8" l="1"/>
  <c r="A3279" i="8"/>
  <c r="E3278" i="8"/>
  <c r="D3278" i="8"/>
  <c r="M3277" i="8"/>
  <c r="L3277" i="8"/>
  <c r="M3278" i="8" l="1"/>
  <c r="L3278" i="8"/>
  <c r="D3279" i="8"/>
  <c r="E3279" i="8"/>
  <c r="F3279" i="8"/>
  <c r="A3280" i="8"/>
  <c r="F3280" i="8" l="1"/>
  <c r="D3280" i="8"/>
  <c r="E3280" i="8"/>
  <c r="A3281" i="8"/>
  <c r="M3279" i="8"/>
  <c r="L3279" i="8"/>
  <c r="E3281" i="8" l="1"/>
  <c r="A3282" i="8"/>
  <c r="D3281" i="8"/>
  <c r="F3281" i="8"/>
  <c r="M3280" i="8"/>
  <c r="L3280" i="8"/>
  <c r="E3282" i="8" l="1"/>
  <c r="A3283" i="8"/>
  <c r="D3282" i="8"/>
  <c r="F3282" i="8"/>
  <c r="L3281" i="8"/>
  <c r="M3281" i="8"/>
  <c r="E3283" i="8" l="1"/>
  <c r="A3284" i="8"/>
  <c r="F3283" i="8"/>
  <c r="D3283" i="8"/>
  <c r="M3282" i="8"/>
  <c r="L3282" i="8"/>
  <c r="F3284" i="8" l="1"/>
  <c r="D3284" i="8"/>
  <c r="E3284" i="8"/>
  <c r="A3285" i="8"/>
  <c r="L3283" i="8"/>
  <c r="M3283" i="8"/>
  <c r="E3285" i="8" l="1"/>
  <c r="F3285" i="8"/>
  <c r="A3286" i="8"/>
  <c r="D3285" i="8"/>
  <c r="M3284" i="8"/>
  <c r="L3284" i="8"/>
  <c r="F3286" i="8" l="1"/>
  <c r="A3287" i="8"/>
  <c r="D3286" i="8"/>
  <c r="E3286" i="8"/>
  <c r="M3285" i="8"/>
  <c r="L3285" i="8"/>
  <c r="M3286" i="8" l="1"/>
  <c r="L3286" i="8"/>
  <c r="D3287" i="8"/>
  <c r="E3287" i="8"/>
  <c r="A3288" i="8"/>
  <c r="F3287" i="8"/>
  <c r="D3288" i="8" l="1"/>
  <c r="A3289" i="8"/>
  <c r="E3288" i="8"/>
  <c r="F3288" i="8"/>
  <c r="L3287" i="8"/>
  <c r="M3287" i="8"/>
  <c r="M3288" i="8" l="1"/>
  <c r="L3288" i="8"/>
  <c r="A3290" i="8"/>
  <c r="E3289" i="8"/>
  <c r="F3289" i="8"/>
  <c r="D3289" i="8"/>
  <c r="M3289" i="8" l="1"/>
  <c r="L3289" i="8"/>
  <c r="F3290" i="8"/>
  <c r="E3290" i="8"/>
  <c r="A3291" i="8"/>
  <c r="D3290" i="8"/>
  <c r="F3291" i="8" l="1"/>
  <c r="A3292" i="8"/>
  <c r="D3291" i="8"/>
  <c r="E3291" i="8"/>
  <c r="M3290" i="8"/>
  <c r="L3290" i="8"/>
  <c r="L3291" i="8" l="1"/>
  <c r="M3291" i="8"/>
  <c r="F3292" i="8"/>
  <c r="D3292" i="8"/>
  <c r="E3292" i="8"/>
  <c r="A3293" i="8"/>
  <c r="A3294" i="8" l="1"/>
  <c r="D3293" i="8"/>
  <c r="F3293" i="8"/>
  <c r="E3293" i="8"/>
  <c r="L3292" i="8"/>
  <c r="M3292" i="8"/>
  <c r="M3293" i="8" l="1"/>
  <c r="L3293" i="8"/>
  <c r="F3294" i="8"/>
  <c r="A3295" i="8"/>
  <c r="D3294" i="8"/>
  <c r="E3294" i="8"/>
  <c r="M3294" i="8" l="1"/>
  <c r="L3294" i="8"/>
  <c r="F3295" i="8"/>
  <c r="A3296" i="8"/>
  <c r="E3295" i="8"/>
  <c r="D3295" i="8"/>
  <c r="D3296" i="8" l="1"/>
  <c r="A3297" i="8"/>
  <c r="E3296" i="8"/>
  <c r="F3296" i="8"/>
  <c r="L3295" i="8"/>
  <c r="M3295" i="8"/>
  <c r="M3296" i="8" l="1"/>
  <c r="L3296" i="8"/>
  <c r="E3297" i="8"/>
  <c r="D3297" i="8"/>
  <c r="A3298" i="8"/>
  <c r="F3297" i="8"/>
  <c r="A3299" i="8" l="1"/>
  <c r="D3298" i="8"/>
  <c r="E3298" i="8"/>
  <c r="F3298" i="8"/>
  <c r="L3297" i="8"/>
  <c r="M3297" i="8"/>
  <c r="M3298" i="8" l="1"/>
  <c r="L3298" i="8"/>
  <c r="F3299" i="8"/>
  <c r="D3299" i="8"/>
  <c r="E3299" i="8"/>
  <c r="A3300" i="8"/>
  <c r="D3300" i="8" l="1"/>
  <c r="A3301" i="8"/>
  <c r="E3300" i="8"/>
  <c r="F3300" i="8"/>
  <c r="L3299" i="8"/>
  <c r="M3299" i="8"/>
  <c r="M3300" i="8" l="1"/>
  <c r="L3300" i="8"/>
  <c r="A3302" i="8"/>
  <c r="F3301" i="8"/>
  <c r="D3301" i="8"/>
  <c r="E3301" i="8"/>
  <c r="M3301" i="8" l="1"/>
  <c r="L3301" i="8"/>
  <c r="D3302" i="8"/>
  <c r="E3302" i="8"/>
  <c r="F3302" i="8"/>
  <c r="A3303" i="8"/>
  <c r="F3303" i="8" l="1"/>
  <c r="D3303" i="8"/>
  <c r="E3303" i="8"/>
  <c r="A3304" i="8"/>
  <c r="M3302" i="8"/>
  <c r="L3302" i="8"/>
  <c r="D3304" i="8" l="1"/>
  <c r="E3304" i="8"/>
  <c r="F3304" i="8"/>
  <c r="A3305" i="8"/>
  <c r="L3303" i="8"/>
  <c r="M3303" i="8"/>
  <c r="E3305" i="8" l="1"/>
  <c r="A3306" i="8"/>
  <c r="F3305" i="8"/>
  <c r="D3305" i="8"/>
  <c r="M3304" i="8"/>
  <c r="L3304" i="8"/>
  <c r="D3306" i="8" l="1"/>
  <c r="E3306" i="8"/>
  <c r="F3306" i="8"/>
  <c r="A3307" i="8"/>
  <c r="M3305" i="8"/>
  <c r="L3305" i="8"/>
  <c r="F3307" i="8" l="1"/>
  <c r="A3308" i="8"/>
  <c r="D3307" i="8"/>
  <c r="E3307" i="8"/>
  <c r="M3306" i="8"/>
  <c r="L3306" i="8"/>
  <c r="L3307" i="8" l="1"/>
  <c r="M3307" i="8"/>
  <c r="D3308" i="8"/>
  <c r="F3308" i="8"/>
  <c r="A3309" i="8"/>
  <c r="E3308" i="8"/>
  <c r="L3308" i="8" l="1"/>
  <c r="M3308" i="8"/>
  <c r="A3310" i="8"/>
  <c r="F3309" i="8"/>
  <c r="D3309" i="8"/>
  <c r="E3309" i="8"/>
  <c r="L3309" i="8" l="1"/>
  <c r="M3309" i="8"/>
  <c r="D3310" i="8"/>
  <c r="E3310" i="8"/>
  <c r="F3310" i="8"/>
  <c r="A3311" i="8"/>
  <c r="F3311" i="8" l="1"/>
  <c r="A3312" i="8"/>
  <c r="D3311" i="8"/>
  <c r="E3311" i="8"/>
  <c r="M3310" i="8"/>
  <c r="L3310" i="8"/>
  <c r="L3311" i="8" l="1"/>
  <c r="M3311" i="8"/>
  <c r="A3313" i="8"/>
  <c r="E3312" i="8"/>
  <c r="F3312" i="8"/>
  <c r="D3312" i="8"/>
  <c r="M3312" i="8" l="1"/>
  <c r="L3312" i="8"/>
  <c r="E3313" i="8"/>
  <c r="A3314" i="8"/>
  <c r="F3313" i="8"/>
  <c r="D3313" i="8"/>
  <c r="F3314" i="8" l="1"/>
  <c r="A3315" i="8"/>
  <c r="D3314" i="8"/>
  <c r="E3314" i="8"/>
  <c r="M3313" i="8"/>
  <c r="L3313" i="8"/>
  <c r="L3314" i="8" l="1"/>
  <c r="M3314" i="8"/>
  <c r="F3315" i="8"/>
  <c r="A3316" i="8"/>
  <c r="E3315" i="8"/>
  <c r="D3315" i="8"/>
  <c r="L3315" i="8" l="1"/>
  <c r="M3315" i="8"/>
  <c r="D3316" i="8"/>
  <c r="A3317" i="8"/>
  <c r="E3316" i="8"/>
  <c r="F3316" i="8"/>
  <c r="M3316" i="8" l="1"/>
  <c r="L3316" i="8"/>
  <c r="E3317" i="8"/>
  <c r="A3318" i="8"/>
  <c r="D3317" i="8"/>
  <c r="F3317" i="8"/>
  <c r="F3318" i="8" l="1"/>
  <c r="A3319" i="8"/>
  <c r="D3318" i="8"/>
  <c r="E3318" i="8"/>
  <c r="M3317" i="8"/>
  <c r="L3317" i="8"/>
  <c r="M3318" i="8" l="1"/>
  <c r="L3318" i="8"/>
  <c r="F3319" i="8"/>
  <c r="E3319" i="8"/>
  <c r="A3320" i="8"/>
  <c r="D3319" i="8"/>
  <c r="D3320" i="8" l="1"/>
  <c r="A3321" i="8"/>
  <c r="F3320" i="8"/>
  <c r="E3320" i="8"/>
  <c r="L3319" i="8"/>
  <c r="M3319" i="8"/>
  <c r="M3320" i="8" l="1"/>
  <c r="L3320" i="8"/>
  <c r="E3321" i="8"/>
  <c r="A3322" i="8"/>
  <c r="D3321" i="8"/>
  <c r="F3321" i="8"/>
  <c r="F3322" i="8" l="1"/>
  <c r="A3323" i="8"/>
  <c r="D3322" i="8"/>
  <c r="E3322" i="8"/>
  <c r="L3321" i="8"/>
  <c r="M3321" i="8"/>
  <c r="M3322" i="8" l="1"/>
  <c r="L3322" i="8"/>
  <c r="F3323" i="8"/>
  <c r="A3324" i="8"/>
  <c r="D3323" i="8"/>
  <c r="E3323" i="8"/>
  <c r="L3323" i="8" l="1"/>
  <c r="M3323" i="8"/>
  <c r="D3324" i="8"/>
  <c r="A3325" i="8"/>
  <c r="E3324" i="8"/>
  <c r="F3324" i="8"/>
  <c r="M3324" i="8" l="1"/>
  <c r="L3324" i="8"/>
  <c r="E3325" i="8"/>
  <c r="F3325" i="8"/>
  <c r="D3325" i="8"/>
  <c r="A3326" i="8"/>
  <c r="F3326" i="8" l="1"/>
  <c r="A3327" i="8"/>
  <c r="E3326" i="8"/>
  <c r="D3326" i="8"/>
  <c r="L3325" i="8"/>
  <c r="M3325" i="8"/>
  <c r="M3326" i="8" l="1"/>
  <c r="L3326" i="8"/>
  <c r="F3327" i="8"/>
  <c r="A3328" i="8"/>
  <c r="D3327" i="8"/>
  <c r="E3327" i="8"/>
  <c r="D3328" i="8" l="1"/>
  <c r="F3328" i="8"/>
  <c r="A3329" i="8"/>
  <c r="E3328" i="8"/>
  <c r="L3327" i="8"/>
  <c r="M3327" i="8"/>
  <c r="M3328" i="8" l="1"/>
  <c r="L3328" i="8"/>
  <c r="E3329" i="8"/>
  <c r="A3330" i="8"/>
  <c r="F3329" i="8"/>
  <c r="D3329" i="8"/>
  <c r="F3330" i="8" l="1"/>
  <c r="A3331" i="8"/>
  <c r="D3330" i="8"/>
  <c r="E3330" i="8"/>
  <c r="M3329" i="8"/>
  <c r="L3329" i="8"/>
  <c r="M3330" i="8" l="1"/>
  <c r="L3330" i="8"/>
  <c r="D3331" i="8"/>
  <c r="E3331" i="8"/>
  <c r="F3331" i="8"/>
  <c r="A3332" i="8"/>
  <c r="D3332" i="8" l="1"/>
  <c r="A3333" i="8"/>
  <c r="E3332" i="8"/>
  <c r="F3332" i="8"/>
  <c r="L3331" i="8"/>
  <c r="M3331" i="8"/>
  <c r="M3332" i="8" l="1"/>
  <c r="L3332" i="8"/>
  <c r="E3333" i="8"/>
  <c r="A3334" i="8"/>
  <c r="D3333" i="8"/>
  <c r="F3333" i="8"/>
  <c r="F3334" i="8" l="1"/>
  <c r="A3335" i="8"/>
  <c r="E3334" i="8"/>
  <c r="D3334" i="8"/>
  <c r="M3333" i="8"/>
  <c r="L3333" i="8"/>
  <c r="M3334" i="8" l="1"/>
  <c r="L3334" i="8"/>
  <c r="F3335" i="8"/>
  <c r="D3335" i="8"/>
  <c r="E3335" i="8"/>
  <c r="A3336" i="8"/>
  <c r="E3336" i="8" l="1"/>
  <c r="F3336" i="8"/>
  <c r="D3336" i="8"/>
  <c r="A3337" i="8"/>
  <c r="M3335" i="8"/>
  <c r="L3335" i="8"/>
  <c r="E3337" i="8" l="1"/>
  <c r="A3338" i="8"/>
  <c r="F3337" i="8"/>
  <c r="D3337" i="8"/>
  <c r="M3336" i="8"/>
  <c r="L3336" i="8"/>
  <c r="F3338" i="8" l="1"/>
  <c r="A3339" i="8"/>
  <c r="D3338" i="8"/>
  <c r="E3338" i="8"/>
  <c r="L3337" i="8"/>
  <c r="M3337" i="8"/>
  <c r="M3338" i="8" l="1"/>
  <c r="L3338" i="8"/>
  <c r="A3340" i="8"/>
  <c r="D3339" i="8"/>
  <c r="E3339" i="8"/>
  <c r="F3339" i="8"/>
  <c r="L3339" i="8" l="1"/>
  <c r="M3339" i="8"/>
  <c r="D3340" i="8"/>
  <c r="A3341" i="8"/>
  <c r="E3340" i="8"/>
  <c r="F3340" i="8"/>
  <c r="M3340" i="8" l="1"/>
  <c r="L3340" i="8"/>
  <c r="E3341" i="8"/>
  <c r="A3342" i="8"/>
  <c r="F3341" i="8"/>
  <c r="D3341" i="8"/>
  <c r="F3342" i="8" l="1"/>
  <c r="A3343" i="8"/>
  <c r="D3342" i="8"/>
  <c r="E3342" i="8"/>
  <c r="M3341" i="8"/>
  <c r="L3341" i="8"/>
  <c r="M3342" i="8" l="1"/>
  <c r="L3342" i="8"/>
  <c r="F3343" i="8"/>
  <c r="A3344" i="8"/>
  <c r="D3343" i="8"/>
  <c r="E3343" i="8"/>
  <c r="L3343" i="8" l="1"/>
  <c r="M3343" i="8"/>
  <c r="D3344" i="8"/>
  <c r="A3345" i="8"/>
  <c r="E3344" i="8"/>
  <c r="F3344" i="8"/>
  <c r="M3344" i="8" l="1"/>
  <c r="L3344" i="8"/>
  <c r="E3345" i="8"/>
  <c r="A3346" i="8"/>
  <c r="F3345" i="8"/>
  <c r="D3345" i="8"/>
  <c r="F3346" i="8" l="1"/>
  <c r="A3347" i="8"/>
  <c r="D3346" i="8"/>
  <c r="E3346" i="8"/>
  <c r="L3345" i="8"/>
  <c r="M3345" i="8"/>
  <c r="M3346" i="8" l="1"/>
  <c r="L3346" i="8"/>
  <c r="F3347" i="8"/>
  <c r="A3348" i="8"/>
  <c r="D3347" i="8"/>
  <c r="E3347" i="8"/>
  <c r="L3347" i="8" l="1"/>
  <c r="M3347" i="8"/>
  <c r="D3348" i="8"/>
  <c r="F3348" i="8"/>
  <c r="A3349" i="8"/>
  <c r="E3348" i="8"/>
  <c r="L3348" i="8" l="1"/>
  <c r="M3348" i="8"/>
  <c r="E3349" i="8"/>
  <c r="A3350" i="8"/>
  <c r="F3349" i="8"/>
  <c r="D3349" i="8"/>
  <c r="F3350" i="8" l="1"/>
  <c r="A3351" i="8"/>
  <c r="D3350" i="8"/>
  <c r="E3350" i="8"/>
  <c r="M3349" i="8"/>
  <c r="L3349" i="8"/>
  <c r="L3350" i="8" l="1"/>
  <c r="M3350" i="8"/>
  <c r="D3351" i="8"/>
  <c r="E3351" i="8"/>
  <c r="F3351" i="8"/>
  <c r="A3352" i="8"/>
  <c r="D3352" i="8" l="1"/>
  <c r="A3353" i="8"/>
  <c r="F3352" i="8"/>
  <c r="E3352" i="8"/>
  <c r="L3351" i="8"/>
  <c r="M3351" i="8"/>
  <c r="M3352" i="8" l="1"/>
  <c r="L3352" i="8"/>
  <c r="E3353" i="8"/>
  <c r="D3353" i="8"/>
  <c r="A3354" i="8"/>
  <c r="F3353" i="8"/>
  <c r="F3354" i="8" l="1"/>
  <c r="A3355" i="8"/>
  <c r="E3354" i="8"/>
  <c r="D3354" i="8"/>
  <c r="L3353" i="8"/>
  <c r="M3353" i="8"/>
  <c r="M3354" i="8" l="1"/>
  <c r="L3354" i="8"/>
  <c r="F3355" i="8"/>
  <c r="D3355" i="8"/>
  <c r="A3356" i="8"/>
  <c r="E3355" i="8"/>
  <c r="L3355" i="8" l="1"/>
  <c r="M3355" i="8"/>
  <c r="D3356" i="8"/>
  <c r="A3357" i="8"/>
  <c r="F3356" i="8"/>
  <c r="E3356" i="8"/>
  <c r="L3356" i="8" l="1"/>
  <c r="M3356" i="8"/>
  <c r="E3357" i="8"/>
  <c r="F3357" i="8"/>
  <c r="D3357" i="8"/>
  <c r="A3358" i="8"/>
  <c r="F3358" i="8" l="1"/>
  <c r="A3359" i="8"/>
  <c r="D3358" i="8"/>
  <c r="E3358" i="8"/>
  <c r="M3357" i="8"/>
  <c r="L3357" i="8"/>
  <c r="M3358" i="8" l="1"/>
  <c r="L3358" i="8"/>
  <c r="F3359" i="8"/>
  <c r="E3359" i="8"/>
  <c r="A3360" i="8"/>
  <c r="D3359" i="8"/>
  <c r="D3360" i="8" l="1"/>
  <c r="A3361" i="8"/>
  <c r="E3360" i="8"/>
  <c r="F3360" i="8"/>
  <c r="L3359" i="8"/>
  <c r="M3359" i="8"/>
  <c r="L3360" i="8" l="1"/>
  <c r="M3360" i="8"/>
  <c r="E3361" i="8"/>
  <c r="A3362" i="8"/>
  <c r="F3361" i="8"/>
  <c r="D3361" i="8"/>
  <c r="F3362" i="8" l="1"/>
  <c r="A3363" i="8"/>
  <c r="D3362" i="8"/>
  <c r="E3362" i="8"/>
  <c r="M3361" i="8"/>
  <c r="L3361" i="8"/>
  <c r="M3362" i="8" l="1"/>
  <c r="L3362" i="8"/>
  <c r="F3363" i="8"/>
  <c r="D3363" i="8"/>
  <c r="A3364" i="8"/>
  <c r="E3363" i="8"/>
  <c r="L3363" i="8" l="1"/>
  <c r="M3363" i="8"/>
  <c r="A3365" i="8"/>
  <c r="D3364" i="8"/>
  <c r="E3364" i="8"/>
  <c r="F3364" i="8"/>
  <c r="M3364" i="8" l="1"/>
  <c r="L3364" i="8"/>
  <c r="E3365" i="8"/>
  <c r="F3365" i="8"/>
  <c r="A3366" i="8"/>
  <c r="D3365" i="8"/>
  <c r="F3366" i="8" l="1"/>
  <c r="A3367" i="8"/>
  <c r="D3366" i="8"/>
  <c r="E3366" i="8"/>
  <c r="M3365" i="8"/>
  <c r="L3365" i="8"/>
  <c r="M3366" i="8" l="1"/>
  <c r="L3366" i="8"/>
  <c r="F3367" i="8"/>
  <c r="A3368" i="8"/>
  <c r="D3367" i="8"/>
  <c r="E3367" i="8"/>
  <c r="L3367" i="8" l="1"/>
  <c r="M3367" i="8"/>
  <c r="D3368" i="8"/>
  <c r="A3369" i="8"/>
  <c r="E3368" i="8"/>
  <c r="F3368" i="8"/>
  <c r="M3368" i="8" l="1"/>
  <c r="L3368" i="8"/>
  <c r="E3369" i="8"/>
  <c r="A3370" i="8"/>
  <c r="F3369" i="8"/>
  <c r="D3369" i="8"/>
  <c r="F3370" i="8" l="1"/>
  <c r="A3371" i="8"/>
  <c r="E3370" i="8"/>
  <c r="D3370" i="8"/>
  <c r="M3369" i="8"/>
  <c r="L3369" i="8"/>
  <c r="M3370" i="8" l="1"/>
  <c r="L3370" i="8"/>
  <c r="F3371" i="8"/>
  <c r="A3372" i="8"/>
  <c r="E3371" i="8"/>
  <c r="D3371" i="8"/>
  <c r="L3371" i="8" l="1"/>
  <c r="M3371" i="8"/>
  <c r="D3372" i="8"/>
  <c r="F3372" i="8"/>
  <c r="A3373" i="8"/>
  <c r="E3372" i="8"/>
  <c r="M3372" i="8" l="1"/>
  <c r="L3372" i="8"/>
  <c r="E3373" i="8"/>
  <c r="D3373" i="8"/>
  <c r="A3374" i="8"/>
  <c r="F3373" i="8"/>
  <c r="M3373" i="8" l="1"/>
  <c r="L3373" i="8"/>
  <c r="F3374" i="8"/>
  <c r="D3374" i="8"/>
  <c r="A3375" i="8"/>
  <c r="E3374" i="8"/>
  <c r="M3374" i="8" l="1"/>
  <c r="L3374" i="8"/>
  <c r="A3376" i="8"/>
  <c r="E3375" i="8"/>
  <c r="D3375" i="8"/>
  <c r="F3375" i="8"/>
  <c r="L3375" i="8" l="1"/>
  <c r="M3375" i="8"/>
  <c r="E3376" i="8"/>
  <c r="F3376" i="8"/>
  <c r="D3376" i="8"/>
  <c r="A3377" i="8"/>
  <c r="E3377" i="8" l="1"/>
  <c r="A3378" i="8"/>
  <c r="F3377" i="8"/>
  <c r="D3377" i="8"/>
  <c r="L3376" i="8"/>
  <c r="M3376" i="8"/>
  <c r="F3378" i="8" l="1"/>
  <c r="A3379" i="8"/>
  <c r="E3378" i="8"/>
  <c r="D3378" i="8"/>
  <c r="M3377" i="8"/>
  <c r="L3377" i="8"/>
  <c r="M3378" i="8" l="1"/>
  <c r="L3378" i="8"/>
  <c r="E3379" i="8"/>
  <c r="F3379" i="8"/>
  <c r="D3379" i="8"/>
  <c r="A3380" i="8"/>
  <c r="D3380" i="8" l="1"/>
  <c r="A3381" i="8"/>
  <c r="E3380" i="8"/>
  <c r="F3380" i="8"/>
  <c r="L3379" i="8"/>
  <c r="M3379" i="8"/>
  <c r="M3380" i="8" l="1"/>
  <c r="L3380" i="8"/>
  <c r="E3381" i="8"/>
  <c r="A3382" i="8"/>
  <c r="D3381" i="8"/>
  <c r="F3381" i="8"/>
  <c r="D3382" i="8" l="1"/>
  <c r="E3382" i="8"/>
  <c r="F3382" i="8"/>
  <c r="A3383" i="8"/>
  <c r="L3381" i="8"/>
  <c r="M3381" i="8"/>
  <c r="E3383" i="8" l="1"/>
  <c r="D3383" i="8"/>
  <c r="F3383" i="8"/>
  <c r="A3384" i="8"/>
  <c r="L3382" i="8"/>
  <c r="M3382" i="8"/>
  <c r="A3385" i="8" l="1"/>
  <c r="E3384" i="8"/>
  <c r="F3384" i="8"/>
  <c r="D3384" i="8"/>
  <c r="L3383" i="8"/>
  <c r="M3383" i="8"/>
  <c r="L3384" i="8" l="1"/>
  <c r="M3384" i="8"/>
  <c r="D3385" i="8"/>
  <c r="E3385" i="8"/>
  <c r="F3385" i="8"/>
  <c r="A3386" i="8"/>
  <c r="D3386" i="8" l="1"/>
  <c r="E3386" i="8"/>
  <c r="F3386" i="8"/>
  <c r="A3387" i="8"/>
  <c r="L3385" i="8"/>
  <c r="M3385" i="8"/>
  <c r="F3387" i="8" l="1"/>
  <c r="E3387" i="8"/>
  <c r="D3387" i="8"/>
  <c r="A3388" i="8"/>
  <c r="M3386" i="8"/>
  <c r="L3386" i="8"/>
  <c r="D3388" i="8" l="1"/>
  <c r="F3388" i="8"/>
  <c r="A3389" i="8"/>
  <c r="E3388" i="8"/>
  <c r="M3387" i="8"/>
  <c r="L3387" i="8"/>
  <c r="L3388" i="8" l="1"/>
  <c r="M3388" i="8"/>
  <c r="E3389" i="8"/>
  <c r="A3390" i="8"/>
  <c r="F3389" i="8"/>
  <c r="D3389" i="8"/>
  <c r="D3390" i="8" l="1"/>
  <c r="E3390" i="8"/>
  <c r="F3390" i="8"/>
  <c r="A3391" i="8"/>
  <c r="L3389" i="8"/>
  <c r="M3389" i="8"/>
  <c r="F3391" i="8" l="1"/>
  <c r="A3392" i="8"/>
  <c r="E3391" i="8"/>
  <c r="D3391" i="8"/>
  <c r="M3390" i="8"/>
  <c r="L3390" i="8"/>
  <c r="L3391" i="8" l="1"/>
  <c r="M3391" i="8"/>
  <c r="D3392" i="8"/>
  <c r="A3393" i="8"/>
  <c r="E3392" i="8"/>
  <c r="F3392" i="8"/>
  <c r="M3392" i="8" l="1"/>
  <c r="L3392" i="8"/>
  <c r="E3393" i="8"/>
  <c r="A3394" i="8"/>
  <c r="D3393" i="8"/>
  <c r="F3393" i="8"/>
  <c r="A3395" i="8" l="1"/>
  <c r="D3394" i="8"/>
  <c r="E3394" i="8"/>
  <c r="F3394" i="8"/>
  <c r="M3393" i="8"/>
  <c r="L3393" i="8"/>
  <c r="M3394" i="8" l="1"/>
  <c r="L3394" i="8"/>
  <c r="F3395" i="8"/>
  <c r="A3396" i="8"/>
  <c r="E3395" i="8"/>
  <c r="D3395" i="8"/>
  <c r="L3395" i="8" l="1"/>
  <c r="M3395" i="8"/>
  <c r="D3396" i="8"/>
  <c r="A3397" i="8"/>
  <c r="E3396" i="8"/>
  <c r="F3396" i="8"/>
  <c r="M3396" i="8" l="1"/>
  <c r="L3396" i="8"/>
  <c r="E3397" i="8"/>
  <c r="D3397" i="8"/>
  <c r="A3398" i="8"/>
  <c r="F3397" i="8"/>
  <c r="F3398" i="8" l="1"/>
  <c r="A3399" i="8"/>
  <c r="E3398" i="8"/>
  <c r="D3398" i="8"/>
  <c r="M3397" i="8"/>
  <c r="L3397" i="8"/>
  <c r="M3398" i="8" l="1"/>
  <c r="L3398" i="8"/>
  <c r="F3399" i="8"/>
  <c r="A3400" i="8"/>
  <c r="E3399" i="8"/>
  <c r="D3399" i="8"/>
  <c r="M3399" i="8" l="1"/>
  <c r="L3399" i="8"/>
  <c r="D3400" i="8"/>
  <c r="A3401" i="8"/>
  <c r="E3400" i="8"/>
  <c r="F3400" i="8"/>
  <c r="M3400" i="8" l="1"/>
  <c r="L3400" i="8"/>
  <c r="E3401" i="8"/>
  <c r="A3402" i="8"/>
  <c r="F3401" i="8"/>
  <c r="D3401" i="8"/>
  <c r="F3402" i="8" l="1"/>
  <c r="D3402" i="8"/>
  <c r="E3402" i="8"/>
  <c r="A3403" i="8"/>
  <c r="M3401" i="8"/>
  <c r="L3401" i="8"/>
  <c r="F3403" i="8" l="1"/>
  <c r="A3404" i="8"/>
  <c r="E3403" i="8"/>
  <c r="D3403" i="8"/>
  <c r="M3402" i="8"/>
  <c r="L3402" i="8"/>
  <c r="L3403" i="8" l="1"/>
  <c r="M3403" i="8"/>
  <c r="D3404" i="8"/>
  <c r="A3405" i="8"/>
  <c r="E3404" i="8"/>
  <c r="F3404" i="8"/>
  <c r="M3404" i="8" l="1"/>
  <c r="L3404" i="8"/>
  <c r="E3405" i="8"/>
  <c r="A3406" i="8"/>
  <c r="F3405" i="8"/>
  <c r="D3405" i="8"/>
  <c r="F3406" i="8" l="1"/>
  <c r="E3406" i="8"/>
  <c r="A3407" i="8"/>
  <c r="D3406" i="8"/>
  <c r="M3405" i="8"/>
  <c r="L3405" i="8"/>
  <c r="E3407" i="8" l="1"/>
  <c r="D3407" i="8"/>
  <c r="F3407" i="8"/>
  <c r="A3408" i="8"/>
  <c r="L3406" i="8"/>
  <c r="M3406" i="8"/>
  <c r="E3408" i="8" l="1"/>
  <c r="F3408" i="8"/>
  <c r="D3408" i="8"/>
  <c r="A3409" i="8"/>
  <c r="L3407" i="8"/>
  <c r="M3407" i="8"/>
  <c r="E3409" i="8" l="1"/>
  <c r="A3410" i="8"/>
  <c r="F3409" i="8"/>
  <c r="D3409" i="8"/>
  <c r="M3408" i="8"/>
  <c r="L3408" i="8"/>
  <c r="F3410" i="8" l="1"/>
  <c r="A3411" i="8"/>
  <c r="D3410" i="8"/>
  <c r="E3410" i="8"/>
  <c r="M3409" i="8"/>
  <c r="L3409" i="8"/>
  <c r="M3410" i="8" l="1"/>
  <c r="L3410" i="8"/>
  <c r="D3411" i="8"/>
  <c r="A3412" i="8"/>
  <c r="E3411" i="8"/>
  <c r="F3411" i="8"/>
  <c r="L3411" i="8" l="1"/>
  <c r="M3411" i="8"/>
  <c r="D3412" i="8"/>
  <c r="F3412" i="8"/>
  <c r="A3413" i="8"/>
  <c r="E3412" i="8"/>
  <c r="M3412" i="8" l="1"/>
  <c r="L3412" i="8"/>
  <c r="E3413" i="8"/>
  <c r="A3414" i="8"/>
  <c r="F3413" i="8"/>
  <c r="D3413" i="8"/>
  <c r="F3414" i="8" l="1"/>
  <c r="A3415" i="8"/>
  <c r="D3414" i="8"/>
  <c r="E3414" i="8"/>
  <c r="M3413" i="8"/>
  <c r="L3413" i="8"/>
  <c r="M3414" i="8" l="1"/>
  <c r="L3414" i="8"/>
  <c r="F3415" i="8"/>
  <c r="A3416" i="8"/>
  <c r="E3415" i="8"/>
  <c r="D3415" i="8"/>
  <c r="L3415" i="8" l="1"/>
  <c r="M3415" i="8"/>
  <c r="E3416" i="8"/>
  <c r="A3417" i="8"/>
  <c r="F3416" i="8"/>
  <c r="D3416" i="8"/>
  <c r="E3417" i="8" l="1"/>
  <c r="F3417" i="8"/>
  <c r="D3417" i="8"/>
  <c r="A3418" i="8"/>
  <c r="M3416" i="8"/>
  <c r="L3416" i="8"/>
  <c r="F3418" i="8" l="1"/>
  <c r="A3419" i="8"/>
  <c r="D3418" i="8"/>
  <c r="E3418" i="8"/>
  <c r="M3417" i="8"/>
  <c r="L3417" i="8"/>
  <c r="M3418" i="8" l="1"/>
  <c r="L3418" i="8"/>
  <c r="F3419" i="8"/>
  <c r="E3419" i="8"/>
  <c r="D3419" i="8"/>
  <c r="A3420" i="8"/>
  <c r="A3421" i="8" l="1"/>
  <c r="D3420" i="8"/>
  <c r="E3420" i="8"/>
  <c r="F3420" i="8"/>
  <c r="L3419" i="8"/>
  <c r="M3419" i="8"/>
  <c r="M3420" i="8" l="1"/>
  <c r="L3420" i="8"/>
  <c r="D3421" i="8"/>
  <c r="E3421" i="8"/>
  <c r="F3421" i="8"/>
  <c r="A3422" i="8"/>
  <c r="E3422" i="8" l="1"/>
  <c r="A3423" i="8"/>
  <c r="D3422" i="8"/>
  <c r="F3422" i="8"/>
  <c r="M3421" i="8"/>
  <c r="L3421" i="8"/>
  <c r="F3423" i="8" l="1"/>
  <c r="A3424" i="8"/>
  <c r="D3423" i="8"/>
  <c r="E3423" i="8"/>
  <c r="L3422" i="8"/>
  <c r="M3422" i="8"/>
  <c r="L3423" i="8" l="1"/>
  <c r="M3423" i="8"/>
  <c r="A3425" i="8"/>
  <c r="D3424" i="8"/>
  <c r="E3424" i="8"/>
  <c r="F3424" i="8"/>
  <c r="L3424" i="8" l="1"/>
  <c r="M3424" i="8"/>
  <c r="D3425" i="8"/>
  <c r="E3425" i="8"/>
  <c r="F3425" i="8"/>
  <c r="A3426" i="8"/>
  <c r="F3426" i="8" l="1"/>
  <c r="A3427" i="8"/>
  <c r="E3426" i="8"/>
  <c r="D3426" i="8"/>
  <c r="M3425" i="8"/>
  <c r="L3425" i="8"/>
  <c r="M3426" i="8" l="1"/>
  <c r="L3426" i="8"/>
  <c r="F3427" i="8"/>
  <c r="A3428" i="8"/>
  <c r="D3427" i="8"/>
  <c r="E3427" i="8"/>
  <c r="L3427" i="8" l="1"/>
  <c r="M3427" i="8"/>
  <c r="D3428" i="8"/>
  <c r="A3429" i="8"/>
  <c r="F3428" i="8"/>
  <c r="E3428" i="8"/>
  <c r="M3428" i="8" l="1"/>
  <c r="L3428" i="8"/>
  <c r="A3430" i="8"/>
  <c r="E3429" i="8"/>
  <c r="F3429" i="8"/>
  <c r="D3429" i="8"/>
  <c r="L3429" i="8" l="1"/>
  <c r="M3429" i="8"/>
  <c r="D3430" i="8"/>
  <c r="A3431" i="8"/>
  <c r="E3430" i="8"/>
  <c r="F3430" i="8"/>
  <c r="M3430" i="8" l="1"/>
  <c r="L3430" i="8"/>
  <c r="F3431" i="8"/>
  <c r="A3432" i="8"/>
  <c r="E3431" i="8"/>
  <c r="D3431" i="8"/>
  <c r="L3431" i="8" l="1"/>
  <c r="M3431" i="8"/>
  <c r="F3432" i="8"/>
  <c r="D3432" i="8"/>
  <c r="E3432" i="8"/>
  <c r="A3433" i="8"/>
  <c r="F3433" i="8" l="1"/>
  <c r="A3434" i="8"/>
  <c r="D3433" i="8"/>
  <c r="E3433" i="8"/>
  <c r="M3432" i="8"/>
  <c r="L3432" i="8"/>
  <c r="M3433" i="8" l="1"/>
  <c r="L3433" i="8"/>
  <c r="F3434" i="8"/>
  <c r="A3435" i="8"/>
  <c r="D3434" i="8"/>
  <c r="E3434" i="8"/>
  <c r="M3434" i="8" l="1"/>
  <c r="L3434" i="8"/>
  <c r="F3435" i="8"/>
  <c r="A3436" i="8"/>
  <c r="E3435" i="8"/>
  <c r="D3435" i="8"/>
  <c r="L3435" i="8" l="1"/>
  <c r="M3435" i="8"/>
  <c r="F3436" i="8"/>
  <c r="A3437" i="8"/>
  <c r="E3436" i="8"/>
  <c r="D3436" i="8"/>
  <c r="L3436" i="8" l="1"/>
  <c r="M3436" i="8"/>
  <c r="F3437" i="8"/>
  <c r="A3438" i="8"/>
  <c r="D3437" i="8"/>
  <c r="E3437" i="8"/>
  <c r="A3439" i="8" l="1"/>
  <c r="E3438" i="8"/>
  <c r="D3438" i="8"/>
  <c r="F3438" i="8"/>
  <c r="M3437" i="8"/>
  <c r="L3437" i="8"/>
  <c r="M3438" i="8" l="1"/>
  <c r="L3438" i="8"/>
  <c r="F3439" i="8"/>
  <c r="E3439" i="8"/>
  <c r="D3439" i="8"/>
  <c r="A3440" i="8"/>
  <c r="F3440" i="8" l="1"/>
  <c r="A3441" i="8"/>
  <c r="D3440" i="8"/>
  <c r="E3440" i="8"/>
  <c r="M3439" i="8"/>
  <c r="L3439" i="8"/>
  <c r="L3440" i="8" l="1"/>
  <c r="M3440" i="8"/>
  <c r="D3441" i="8"/>
  <c r="E3441" i="8"/>
  <c r="F3441" i="8"/>
  <c r="A3442" i="8"/>
  <c r="E3442" i="8" l="1"/>
  <c r="D3442" i="8"/>
  <c r="F3442" i="8"/>
  <c r="A3443" i="8"/>
  <c r="M3441" i="8"/>
  <c r="L3441" i="8"/>
  <c r="F3443" i="8" l="1"/>
  <c r="D3443" i="8"/>
  <c r="A3444" i="8"/>
  <c r="E3443" i="8"/>
  <c r="M3442" i="8"/>
  <c r="L3442" i="8"/>
  <c r="M3443" i="8" l="1"/>
  <c r="L3443" i="8"/>
  <c r="D3444" i="8"/>
  <c r="A3445" i="8"/>
  <c r="E3444" i="8"/>
  <c r="F3444" i="8"/>
  <c r="M3444" i="8" l="1"/>
  <c r="L3444" i="8"/>
  <c r="A3446" i="8"/>
  <c r="E3445" i="8"/>
  <c r="F3445" i="8"/>
  <c r="D3445" i="8"/>
  <c r="M3445" i="8" l="1"/>
  <c r="L3445" i="8"/>
  <c r="D3446" i="8"/>
  <c r="E3446" i="8"/>
  <c r="F3446" i="8"/>
  <c r="A3447" i="8"/>
  <c r="F3447" i="8" l="1"/>
  <c r="E3447" i="8"/>
  <c r="D3447" i="8"/>
  <c r="A3448" i="8"/>
  <c r="M3446" i="8"/>
  <c r="L3446" i="8"/>
  <c r="F3448" i="8" l="1"/>
  <c r="A3449" i="8"/>
  <c r="D3448" i="8"/>
  <c r="E3448" i="8"/>
  <c r="L3447" i="8"/>
  <c r="M3447" i="8"/>
  <c r="M3448" i="8" l="1"/>
  <c r="L3448" i="8"/>
  <c r="F3449" i="8"/>
  <c r="A3450" i="8"/>
  <c r="D3449" i="8"/>
  <c r="E3449" i="8"/>
  <c r="M3449" i="8" l="1"/>
  <c r="L3449" i="8"/>
  <c r="F3450" i="8"/>
  <c r="A3451" i="8"/>
  <c r="D3450" i="8"/>
  <c r="E3450" i="8"/>
  <c r="M3450" i="8" l="1"/>
  <c r="L3450" i="8"/>
  <c r="F3451" i="8"/>
  <c r="A3452" i="8"/>
  <c r="E3451" i="8"/>
  <c r="D3451" i="8"/>
  <c r="L3451" i="8" l="1"/>
  <c r="M3451" i="8"/>
  <c r="F3452" i="8"/>
  <c r="D3452" i="8"/>
  <c r="E3452" i="8"/>
  <c r="A3453" i="8"/>
  <c r="F3453" i="8" l="1"/>
  <c r="D3453" i="8"/>
  <c r="A3454" i="8"/>
  <c r="E3453" i="8"/>
  <c r="L3452" i="8"/>
  <c r="M3452" i="8"/>
  <c r="M3453" i="8" l="1"/>
  <c r="L3453" i="8"/>
  <c r="F3454" i="8"/>
  <c r="A3455" i="8"/>
  <c r="D3454" i="8"/>
  <c r="E3454" i="8"/>
  <c r="M3454" i="8" l="1"/>
  <c r="L3454" i="8"/>
  <c r="F3455" i="8"/>
  <c r="A3456" i="8"/>
  <c r="E3455" i="8"/>
  <c r="D3455" i="8"/>
  <c r="L3455" i="8" l="1"/>
  <c r="M3455" i="8"/>
  <c r="F3456" i="8"/>
  <c r="A3457" i="8"/>
  <c r="E3456" i="8"/>
  <c r="D3456" i="8"/>
  <c r="L3456" i="8" l="1"/>
  <c r="M3456" i="8"/>
  <c r="D3457" i="8"/>
  <c r="E3457" i="8"/>
  <c r="F3457" i="8"/>
  <c r="A3458" i="8"/>
  <c r="F3458" i="8" l="1"/>
  <c r="D3458" i="8"/>
  <c r="A3459" i="8"/>
  <c r="E3458" i="8"/>
  <c r="M3457" i="8"/>
  <c r="L3457" i="8"/>
  <c r="M3458" i="8" l="1"/>
  <c r="L3458" i="8"/>
  <c r="E3459" i="8"/>
  <c r="D3459" i="8"/>
  <c r="A3460" i="8"/>
  <c r="F3459" i="8"/>
  <c r="A3461" i="8" l="1"/>
  <c r="E3460" i="8"/>
  <c r="F3460" i="8"/>
  <c r="D3460" i="8"/>
  <c r="L3459" i="8"/>
  <c r="M3459" i="8"/>
  <c r="L3460" i="8" l="1"/>
  <c r="M3460" i="8"/>
  <c r="E3461" i="8"/>
  <c r="F3461" i="8"/>
  <c r="D3461" i="8"/>
  <c r="A3462" i="8"/>
  <c r="E3462" i="8" l="1"/>
  <c r="F3462" i="8"/>
  <c r="D3462" i="8"/>
  <c r="A3463" i="8"/>
  <c r="L3461" i="8"/>
  <c r="M3461" i="8"/>
  <c r="F3463" i="8" l="1"/>
  <c r="E3463" i="8"/>
  <c r="D3463" i="8"/>
  <c r="A3464" i="8"/>
  <c r="L3462" i="8"/>
  <c r="M3462" i="8"/>
  <c r="F3464" i="8" l="1"/>
  <c r="E3464" i="8"/>
  <c r="A3465" i="8"/>
  <c r="D3464" i="8"/>
  <c r="L3463" i="8"/>
  <c r="M3463" i="8"/>
  <c r="F3465" i="8" l="1"/>
  <c r="A3466" i="8"/>
  <c r="D3465" i="8"/>
  <c r="E3465" i="8"/>
  <c r="M3464" i="8"/>
  <c r="L3464" i="8"/>
  <c r="M3465" i="8" l="1"/>
  <c r="L3465" i="8"/>
  <c r="F3466" i="8"/>
  <c r="A3467" i="8"/>
  <c r="E3466" i="8"/>
  <c r="D3466" i="8"/>
  <c r="M3466" i="8" l="1"/>
  <c r="L3466" i="8"/>
  <c r="F3467" i="8"/>
  <c r="A3468" i="8"/>
  <c r="E3467" i="8"/>
  <c r="D3467" i="8"/>
  <c r="L3467" i="8" l="1"/>
  <c r="M3467" i="8"/>
  <c r="F3468" i="8"/>
  <c r="E3468" i="8"/>
  <c r="A3469" i="8"/>
  <c r="D3468" i="8"/>
  <c r="F3469" i="8" l="1"/>
  <c r="A3470" i="8"/>
  <c r="D3469" i="8"/>
  <c r="E3469" i="8"/>
  <c r="M3468" i="8"/>
  <c r="L3468" i="8"/>
  <c r="M3469" i="8" l="1"/>
  <c r="L3469" i="8"/>
  <c r="F3470" i="8"/>
  <c r="A3471" i="8"/>
  <c r="E3470" i="8"/>
  <c r="D3470" i="8"/>
  <c r="L3470" i="8" l="1"/>
  <c r="M3470" i="8"/>
  <c r="F3471" i="8"/>
  <c r="A3472" i="8"/>
  <c r="E3471" i="8"/>
  <c r="D3471" i="8"/>
  <c r="L3471" i="8" l="1"/>
  <c r="M3471" i="8"/>
  <c r="F3472" i="8"/>
  <c r="A3473" i="8"/>
  <c r="D3472" i="8"/>
  <c r="E3472" i="8"/>
  <c r="M3472" i="8" l="1"/>
  <c r="L3472" i="8"/>
  <c r="F3473" i="8"/>
  <c r="A3474" i="8"/>
  <c r="D3473" i="8"/>
  <c r="E3473" i="8"/>
  <c r="M3473" i="8" l="1"/>
  <c r="L3473" i="8"/>
  <c r="F3474" i="8"/>
  <c r="A3475" i="8"/>
  <c r="E3474" i="8"/>
  <c r="D3474" i="8"/>
  <c r="M3474" i="8" l="1"/>
  <c r="L3474" i="8"/>
  <c r="F3475" i="8"/>
  <c r="E3475" i="8"/>
  <c r="D3475" i="8"/>
  <c r="A3476" i="8"/>
  <c r="D3476" i="8" l="1"/>
  <c r="A3477" i="8"/>
  <c r="F3476" i="8"/>
  <c r="E3476" i="8"/>
  <c r="L3475" i="8"/>
  <c r="M3475" i="8"/>
  <c r="L3476" i="8" l="1"/>
  <c r="M3476" i="8"/>
  <c r="D3477" i="8"/>
  <c r="A3478" i="8"/>
  <c r="E3477" i="8"/>
  <c r="F3477" i="8"/>
  <c r="M3477" i="8" l="1"/>
  <c r="L3477" i="8"/>
  <c r="D3478" i="8"/>
  <c r="A3479" i="8"/>
  <c r="F3478" i="8"/>
  <c r="E3478" i="8"/>
  <c r="M3478" i="8" l="1"/>
  <c r="L3478" i="8"/>
  <c r="F3479" i="8"/>
  <c r="A3480" i="8"/>
  <c r="E3479" i="8"/>
  <c r="D3479" i="8"/>
  <c r="L3479" i="8" l="1"/>
  <c r="M3479" i="8"/>
  <c r="F3480" i="8"/>
  <c r="A3481" i="8"/>
  <c r="E3480" i="8"/>
  <c r="D3480" i="8"/>
  <c r="M3480" i="8" l="1"/>
  <c r="L3480" i="8"/>
  <c r="F3481" i="8"/>
  <c r="A3482" i="8"/>
  <c r="D3481" i="8"/>
  <c r="E3481" i="8"/>
  <c r="M3481" i="8" l="1"/>
  <c r="L3481" i="8"/>
  <c r="F3482" i="8"/>
  <c r="A3483" i="8"/>
  <c r="D3482" i="8"/>
  <c r="E3482" i="8"/>
  <c r="M3482" i="8" l="1"/>
  <c r="L3482" i="8"/>
  <c r="F3483" i="8"/>
  <c r="A3484" i="8"/>
  <c r="D3483" i="8"/>
  <c r="E3483" i="8"/>
  <c r="L3483" i="8" l="1"/>
  <c r="M3483" i="8"/>
  <c r="F3484" i="8"/>
  <c r="A3485" i="8"/>
  <c r="D3484" i="8"/>
  <c r="E3484" i="8"/>
  <c r="L3484" i="8" l="1"/>
  <c r="M3484" i="8"/>
  <c r="F3485" i="8"/>
  <c r="D3485" i="8"/>
  <c r="A3486" i="8"/>
  <c r="E3485" i="8"/>
  <c r="M3485" i="8" l="1"/>
  <c r="L3485" i="8"/>
  <c r="F3486" i="8"/>
  <c r="D3486" i="8"/>
  <c r="A3487" i="8"/>
  <c r="E3486" i="8"/>
  <c r="M3486" i="8" l="1"/>
  <c r="L3486" i="8"/>
  <c r="F3487" i="8"/>
  <c r="A3488" i="8"/>
  <c r="E3487" i="8"/>
  <c r="D3487" i="8"/>
  <c r="L3487" i="8" l="1"/>
  <c r="M3487" i="8"/>
  <c r="F3488" i="8"/>
  <c r="A3489" i="8"/>
  <c r="D3488" i="8"/>
  <c r="E3488" i="8"/>
  <c r="M3488" i="8" l="1"/>
  <c r="L3488" i="8"/>
  <c r="F3489" i="8"/>
  <c r="A3490" i="8"/>
  <c r="D3489" i="8"/>
  <c r="E3489" i="8"/>
  <c r="M3489" i="8" l="1"/>
  <c r="L3489" i="8"/>
  <c r="F3490" i="8"/>
  <c r="A3491" i="8"/>
  <c r="D3490" i="8"/>
  <c r="E3490" i="8"/>
  <c r="M3490" i="8" l="1"/>
  <c r="L3490" i="8"/>
  <c r="F3491" i="8"/>
  <c r="A3492" i="8"/>
  <c r="E3491" i="8"/>
  <c r="D3491" i="8"/>
  <c r="L3491" i="8" l="1"/>
  <c r="M3491" i="8"/>
  <c r="D3492" i="8"/>
  <c r="E3492" i="8"/>
  <c r="F3492" i="8"/>
  <c r="A3493" i="8"/>
  <c r="M3492" i="8" l="1"/>
  <c r="L3492" i="8"/>
  <c r="D3493" i="8"/>
  <c r="A3494" i="8"/>
  <c r="E3493" i="8"/>
  <c r="F3493" i="8"/>
  <c r="M3493" i="8" l="1"/>
  <c r="L3493" i="8"/>
  <c r="D3494" i="8"/>
  <c r="A3495" i="8"/>
  <c r="E3494" i="8"/>
  <c r="F3494" i="8"/>
  <c r="M3494" i="8" l="1"/>
  <c r="L3494" i="8"/>
  <c r="D3495" i="8"/>
  <c r="A3496" i="8"/>
  <c r="E3495" i="8"/>
  <c r="F3495" i="8"/>
  <c r="L3495" i="8" l="1"/>
  <c r="M3495" i="8"/>
  <c r="F3496" i="8"/>
  <c r="E3496" i="8"/>
  <c r="A3497" i="8"/>
  <c r="D3496" i="8"/>
  <c r="F3497" i="8" l="1"/>
  <c r="A3498" i="8"/>
  <c r="E3497" i="8"/>
  <c r="D3497" i="8"/>
  <c r="M3496" i="8"/>
  <c r="L3496" i="8"/>
  <c r="L3497" i="8" l="1"/>
  <c r="M3497" i="8"/>
  <c r="F3498" i="8"/>
  <c r="E3498" i="8"/>
  <c r="D3498" i="8"/>
  <c r="A3499" i="8"/>
  <c r="F3499" i="8" l="1"/>
  <c r="E3499" i="8"/>
  <c r="A3500" i="8"/>
  <c r="D3499" i="8"/>
  <c r="L3498" i="8"/>
  <c r="M3498" i="8"/>
  <c r="F3500" i="8" l="1"/>
  <c r="A3501" i="8"/>
  <c r="D3500" i="8"/>
  <c r="E3500" i="8"/>
  <c r="L3499" i="8"/>
  <c r="M3499" i="8"/>
  <c r="L3500" i="8" l="1"/>
  <c r="M3500" i="8"/>
  <c r="D3501" i="8"/>
  <c r="E3501" i="8"/>
  <c r="F3501" i="8"/>
  <c r="A3502" i="8"/>
  <c r="L3501" i="8" l="1"/>
  <c r="M3501" i="8"/>
  <c r="F3502" i="8"/>
  <c r="A3503" i="8"/>
  <c r="E3502" i="8"/>
  <c r="D3502" i="8"/>
  <c r="L3502" i="8" l="1"/>
  <c r="M3502" i="8"/>
  <c r="A3504" i="8"/>
  <c r="E3503" i="8"/>
  <c r="F3503" i="8"/>
  <c r="D3503" i="8"/>
  <c r="L3503" i="8" l="1"/>
  <c r="M3503" i="8"/>
  <c r="F3504" i="8"/>
  <c r="E3504" i="8"/>
  <c r="A3505" i="8"/>
  <c r="D3504" i="8"/>
  <c r="F3505" i="8" l="1"/>
  <c r="A3506" i="8"/>
  <c r="D3505" i="8"/>
  <c r="E3505" i="8"/>
  <c r="M3504" i="8"/>
  <c r="L3504" i="8"/>
  <c r="L3505" i="8" l="1"/>
  <c r="M3505" i="8"/>
  <c r="F3506" i="8"/>
  <c r="A3507" i="8"/>
  <c r="E3506" i="8"/>
  <c r="D3506" i="8"/>
  <c r="L3506" i="8" l="1"/>
  <c r="M3506" i="8"/>
  <c r="F3507" i="8"/>
  <c r="A3508" i="8"/>
  <c r="E3507" i="8"/>
  <c r="D3507" i="8"/>
  <c r="L3507" i="8" l="1"/>
  <c r="M3507" i="8"/>
  <c r="D3508" i="8"/>
  <c r="E3508" i="8"/>
  <c r="F3508" i="8"/>
  <c r="A3509" i="8"/>
  <c r="D3509" i="8" l="1"/>
  <c r="A3510" i="8"/>
  <c r="E3509" i="8"/>
  <c r="F3509" i="8"/>
  <c r="M3508" i="8"/>
  <c r="L3508" i="8"/>
  <c r="M3509" i="8" l="1"/>
  <c r="L3509" i="8"/>
  <c r="D3510" i="8"/>
  <c r="A3511" i="8"/>
  <c r="E3510" i="8"/>
  <c r="F3510" i="8"/>
  <c r="M3510" i="8" l="1"/>
  <c r="L3510" i="8"/>
  <c r="F3511" i="8"/>
  <c r="D3511" i="8"/>
  <c r="A3512" i="8"/>
  <c r="E3511" i="8"/>
  <c r="L3511" i="8" l="1"/>
  <c r="M3511" i="8"/>
  <c r="F3512" i="8"/>
  <c r="A3513" i="8"/>
  <c r="D3512" i="8"/>
  <c r="E3512" i="8"/>
  <c r="M3512" i="8" l="1"/>
  <c r="L3512" i="8"/>
  <c r="D3513" i="8"/>
  <c r="E3513" i="8"/>
  <c r="F3513" i="8"/>
  <c r="A3514" i="8"/>
  <c r="F3514" i="8" l="1"/>
  <c r="A3515" i="8"/>
  <c r="E3514" i="8"/>
  <c r="D3514" i="8"/>
  <c r="M3513" i="8"/>
  <c r="L3513" i="8"/>
  <c r="M3514" i="8" l="1"/>
  <c r="L3514" i="8"/>
  <c r="F3515" i="8"/>
  <c r="E3515" i="8"/>
  <c r="D3515" i="8"/>
  <c r="A3516" i="8"/>
  <c r="A3517" i="8" l="1"/>
  <c r="D3516" i="8"/>
  <c r="E3516" i="8"/>
  <c r="F3516" i="8"/>
  <c r="L3515" i="8"/>
  <c r="M3515" i="8"/>
  <c r="M3516" i="8" l="1"/>
  <c r="L3516" i="8"/>
  <c r="F3517" i="8"/>
  <c r="A3518" i="8"/>
  <c r="E3517" i="8"/>
  <c r="D3517" i="8"/>
  <c r="M3517" i="8" l="1"/>
  <c r="L3517" i="8"/>
  <c r="F3518" i="8"/>
  <c r="A3519" i="8"/>
  <c r="E3518" i="8"/>
  <c r="D3518" i="8"/>
  <c r="M3518" i="8" l="1"/>
  <c r="L3518" i="8"/>
  <c r="F3519" i="8"/>
  <c r="A3520" i="8"/>
  <c r="E3519" i="8"/>
  <c r="D3519" i="8"/>
  <c r="L3519" i="8" l="1"/>
  <c r="M3519" i="8"/>
  <c r="F3520" i="8"/>
  <c r="A3521" i="8"/>
  <c r="D3520" i="8"/>
  <c r="E3520" i="8"/>
  <c r="M3520" i="8" l="1"/>
  <c r="L3520" i="8"/>
  <c r="F3521" i="8"/>
  <c r="E3521" i="8"/>
  <c r="A3522" i="8"/>
  <c r="D3521" i="8"/>
  <c r="F3522" i="8" l="1"/>
  <c r="A3523" i="8"/>
  <c r="E3522" i="8"/>
  <c r="D3522" i="8"/>
  <c r="M3521" i="8"/>
  <c r="L3521" i="8"/>
  <c r="M3522" i="8" l="1"/>
  <c r="L3522" i="8"/>
  <c r="F3523" i="8"/>
  <c r="A3524" i="8"/>
  <c r="D3523" i="8"/>
  <c r="E3523" i="8"/>
  <c r="L3523" i="8" l="1"/>
  <c r="M3523" i="8"/>
  <c r="F3524" i="8"/>
  <c r="E3524" i="8"/>
  <c r="D3524" i="8"/>
  <c r="A3525" i="8"/>
  <c r="F3525" i="8" l="1"/>
  <c r="A3526" i="8"/>
  <c r="D3525" i="8"/>
  <c r="E3525" i="8"/>
  <c r="L3524" i="8"/>
  <c r="M3524" i="8"/>
  <c r="M3525" i="8" l="1"/>
  <c r="L3525" i="8"/>
  <c r="D3526" i="8"/>
  <c r="A3527" i="8"/>
  <c r="E3526" i="8"/>
  <c r="F3526" i="8"/>
  <c r="M3526" i="8" l="1"/>
  <c r="L3526" i="8"/>
  <c r="F3527" i="8"/>
  <c r="A3528" i="8"/>
  <c r="E3527" i="8"/>
  <c r="D3527" i="8"/>
  <c r="L3527" i="8" l="1"/>
  <c r="M3527" i="8"/>
  <c r="F3528" i="8"/>
  <c r="A3529" i="8"/>
  <c r="D3528" i="8"/>
  <c r="E3528" i="8"/>
  <c r="M3528" i="8" l="1"/>
  <c r="L3528" i="8"/>
  <c r="F3529" i="8"/>
  <c r="A3530" i="8"/>
  <c r="D3529" i="8"/>
  <c r="E3529" i="8"/>
  <c r="M3529" i="8" l="1"/>
  <c r="L3529" i="8"/>
  <c r="F3530" i="8"/>
  <c r="A3531" i="8"/>
  <c r="E3530" i="8"/>
  <c r="D3530" i="8"/>
  <c r="M3530" i="8" l="1"/>
  <c r="L3530" i="8"/>
  <c r="F3531" i="8"/>
  <c r="A3532" i="8"/>
  <c r="D3531" i="8"/>
  <c r="E3531" i="8"/>
  <c r="L3531" i="8" l="1"/>
  <c r="M3531" i="8"/>
  <c r="F3532" i="8"/>
  <c r="A3533" i="8"/>
  <c r="E3532" i="8"/>
  <c r="D3532" i="8"/>
  <c r="M3532" i="8" l="1"/>
  <c r="L3532" i="8"/>
  <c r="D3533" i="8"/>
  <c r="E3533" i="8"/>
  <c r="F3533" i="8"/>
  <c r="A3534" i="8"/>
  <c r="F3534" i="8" l="1"/>
  <c r="A3535" i="8"/>
  <c r="E3534" i="8"/>
  <c r="D3534" i="8"/>
  <c r="M3533" i="8"/>
  <c r="L3533" i="8"/>
  <c r="M3534" i="8" l="1"/>
  <c r="L3534" i="8"/>
  <c r="F3535" i="8"/>
  <c r="A3536" i="8"/>
  <c r="D3535" i="8"/>
  <c r="E3535" i="8"/>
  <c r="D3536" i="8" l="1"/>
  <c r="A3537" i="8"/>
  <c r="E3536" i="8"/>
  <c r="F3536" i="8"/>
  <c r="M3535" i="8"/>
  <c r="L3535" i="8"/>
  <c r="M3536" i="8" l="1"/>
  <c r="L3536" i="8"/>
  <c r="E3537" i="8"/>
  <c r="F3537" i="8"/>
  <c r="D3537" i="8"/>
  <c r="A3538" i="8"/>
  <c r="D3538" i="8" l="1"/>
  <c r="A3539" i="8"/>
  <c r="F3538" i="8"/>
  <c r="E3538" i="8"/>
  <c r="L3537" i="8"/>
  <c r="M3537" i="8"/>
  <c r="M3538" i="8" l="1"/>
  <c r="L3538" i="8"/>
  <c r="F3539" i="8"/>
  <c r="E3539" i="8"/>
  <c r="D3539" i="8"/>
  <c r="A3540" i="8"/>
  <c r="F3540" i="8" l="1"/>
  <c r="A3541" i="8"/>
  <c r="E3540" i="8"/>
  <c r="D3540" i="8"/>
  <c r="L3539" i="8"/>
  <c r="M3539" i="8"/>
  <c r="M3540" i="8" l="1"/>
  <c r="L3540" i="8"/>
  <c r="A3542" i="8"/>
  <c r="E3541" i="8"/>
  <c r="D3541" i="8"/>
  <c r="F3541" i="8"/>
  <c r="M3541" i="8" l="1"/>
  <c r="L3541" i="8"/>
  <c r="D3542" i="8"/>
  <c r="A3543" i="8"/>
  <c r="E3542" i="8"/>
  <c r="F3542" i="8"/>
  <c r="M3542" i="8" l="1"/>
  <c r="L3542" i="8"/>
  <c r="F3543" i="8"/>
  <c r="A3544" i="8"/>
  <c r="D3543" i="8"/>
  <c r="E3543" i="8"/>
  <c r="L3543" i="8" l="1"/>
  <c r="M3543" i="8"/>
  <c r="F3544" i="8"/>
  <c r="A3545" i="8"/>
  <c r="D3544" i="8"/>
  <c r="E3544" i="8"/>
  <c r="M3544" i="8" l="1"/>
  <c r="L3544" i="8"/>
  <c r="F3545" i="8"/>
  <c r="D3545" i="8"/>
  <c r="A3546" i="8"/>
  <c r="E3545" i="8"/>
  <c r="M3545" i="8" l="1"/>
  <c r="L3545" i="8"/>
  <c r="F3546" i="8"/>
  <c r="A3547" i="8"/>
  <c r="E3546" i="8"/>
  <c r="D3546" i="8"/>
  <c r="L3546" i="8" l="1"/>
  <c r="M3546" i="8"/>
  <c r="F3547" i="8"/>
  <c r="A3548" i="8"/>
  <c r="E3547" i="8"/>
  <c r="D3547" i="8"/>
  <c r="L3547" i="8" l="1"/>
  <c r="M3547" i="8"/>
  <c r="F3548" i="8"/>
  <c r="A3549" i="8"/>
  <c r="D3548" i="8"/>
  <c r="E3548" i="8"/>
  <c r="L3548" i="8" l="1"/>
  <c r="M3548" i="8"/>
  <c r="F3549" i="8"/>
  <c r="D3549" i="8"/>
  <c r="E3549" i="8"/>
  <c r="A3550" i="8"/>
  <c r="F3550" i="8" l="1"/>
  <c r="A3551" i="8"/>
  <c r="E3550" i="8"/>
  <c r="D3550" i="8"/>
  <c r="L3549" i="8"/>
  <c r="M3549" i="8"/>
  <c r="M3550" i="8" l="1"/>
  <c r="L3550" i="8"/>
  <c r="F3551" i="8"/>
  <c r="A3552" i="8"/>
  <c r="E3551" i="8"/>
  <c r="D3551" i="8"/>
  <c r="M3551" i="8" l="1"/>
  <c r="L3551" i="8"/>
  <c r="D3552" i="8"/>
  <c r="A3553" i="8"/>
  <c r="E3552" i="8"/>
  <c r="F3552" i="8"/>
  <c r="M3552" i="8" l="1"/>
  <c r="L3552" i="8"/>
  <c r="D3553" i="8"/>
  <c r="F3553" i="8"/>
  <c r="A3554" i="8"/>
  <c r="E3553" i="8"/>
  <c r="M3553" i="8" l="1"/>
  <c r="L3553" i="8"/>
  <c r="D3554" i="8"/>
  <c r="A3555" i="8"/>
  <c r="E3554" i="8"/>
  <c r="F3554" i="8"/>
  <c r="M3554" i="8" l="1"/>
  <c r="L3554" i="8"/>
  <c r="F3555" i="8"/>
  <c r="A3556" i="8"/>
  <c r="D3555" i="8"/>
  <c r="E3555" i="8"/>
  <c r="M3555" i="8" l="1"/>
  <c r="L3555" i="8"/>
  <c r="F3556" i="8"/>
  <c r="A3557" i="8"/>
  <c r="E3556" i="8"/>
  <c r="D3556" i="8"/>
  <c r="M3556" i="8" l="1"/>
  <c r="L3556" i="8"/>
  <c r="F3557" i="8"/>
  <c r="A3558" i="8"/>
  <c r="D3557" i="8"/>
  <c r="E3557" i="8"/>
  <c r="L3557" i="8" l="1"/>
  <c r="M3557" i="8"/>
  <c r="D3558" i="8"/>
  <c r="A3559" i="8"/>
  <c r="E3558" i="8"/>
  <c r="F3558" i="8"/>
  <c r="M3558" i="8" l="1"/>
  <c r="L3558" i="8"/>
  <c r="F3559" i="8"/>
  <c r="A3560" i="8"/>
  <c r="D3559" i="8"/>
  <c r="E3559" i="8"/>
  <c r="L3559" i="8" l="1"/>
  <c r="M3559" i="8"/>
  <c r="F3560" i="8"/>
  <c r="A3561" i="8"/>
  <c r="D3560" i="8"/>
  <c r="E3560" i="8"/>
  <c r="M3560" i="8" l="1"/>
  <c r="L3560" i="8"/>
  <c r="F3561" i="8"/>
  <c r="D3561" i="8"/>
  <c r="E3561" i="8"/>
  <c r="A3562" i="8"/>
  <c r="M3561" i="8" l="1"/>
  <c r="L3561" i="8"/>
  <c r="F3562" i="8"/>
  <c r="A3563" i="8"/>
  <c r="E3562" i="8"/>
  <c r="D3562" i="8"/>
  <c r="L3562" i="8" l="1"/>
  <c r="M3562" i="8"/>
  <c r="F3563" i="8"/>
  <c r="A3564" i="8"/>
  <c r="E3563" i="8"/>
  <c r="D3563" i="8"/>
  <c r="L3563" i="8" l="1"/>
  <c r="M3563" i="8"/>
  <c r="F3564" i="8"/>
  <c r="A3565" i="8"/>
  <c r="D3564" i="8"/>
  <c r="E3564" i="8"/>
  <c r="F3565" i="8" l="1"/>
  <c r="A3566" i="8"/>
  <c r="D3565" i="8"/>
  <c r="E3565" i="8"/>
  <c r="M3564" i="8"/>
  <c r="L3564" i="8"/>
  <c r="M3565" i="8" l="1"/>
  <c r="L3565" i="8"/>
  <c r="E3566" i="8"/>
  <c r="D3566" i="8"/>
  <c r="F3566" i="8"/>
  <c r="A3567" i="8"/>
  <c r="E3567" i="8" l="1"/>
  <c r="D3567" i="8"/>
  <c r="A3568" i="8"/>
  <c r="F3567" i="8"/>
  <c r="M3566" i="8"/>
  <c r="L3566" i="8"/>
  <c r="D3568" i="8" l="1"/>
  <c r="A3569" i="8"/>
  <c r="E3568" i="8"/>
  <c r="F3568" i="8"/>
  <c r="M3567" i="8"/>
  <c r="L3567" i="8"/>
  <c r="L3568" i="8" l="1"/>
  <c r="M3568" i="8"/>
  <c r="E3569" i="8"/>
  <c r="F3569" i="8"/>
  <c r="D3569" i="8"/>
  <c r="A3570" i="8"/>
  <c r="D3570" i="8" l="1"/>
  <c r="A3571" i="8"/>
  <c r="F3570" i="8"/>
  <c r="E3570" i="8"/>
  <c r="M3569" i="8"/>
  <c r="L3569" i="8"/>
  <c r="M3570" i="8" l="1"/>
  <c r="L3570" i="8"/>
  <c r="F3571" i="8"/>
  <c r="D3571" i="8"/>
  <c r="A3572" i="8"/>
  <c r="E3571" i="8"/>
  <c r="M3571" i="8" l="1"/>
  <c r="L3571" i="8"/>
  <c r="E3572" i="8"/>
  <c r="D3572" i="8"/>
  <c r="F3572" i="8"/>
  <c r="A3573" i="8"/>
  <c r="F3573" i="8" l="1"/>
  <c r="A3574" i="8"/>
  <c r="D3573" i="8"/>
  <c r="E3573" i="8"/>
  <c r="L3572" i="8"/>
  <c r="M3572" i="8"/>
  <c r="M3573" i="8" l="1"/>
  <c r="L3573" i="8"/>
  <c r="D3574" i="8"/>
  <c r="A3575" i="8"/>
  <c r="F3574" i="8"/>
  <c r="E3574" i="8"/>
  <c r="F3575" i="8" l="1"/>
  <c r="D3575" i="8"/>
  <c r="A3576" i="8"/>
  <c r="E3575" i="8"/>
  <c r="M3574" i="8"/>
  <c r="L3574" i="8"/>
  <c r="M3575" i="8" l="1"/>
  <c r="L3575" i="8"/>
  <c r="A3577" i="8"/>
  <c r="D3576" i="8"/>
  <c r="E3576" i="8"/>
  <c r="F3576" i="8"/>
  <c r="L3576" i="8" l="1"/>
  <c r="M3576" i="8"/>
  <c r="D3577" i="8"/>
  <c r="E3577" i="8"/>
  <c r="F3577" i="8"/>
  <c r="A3578" i="8"/>
  <c r="M3577" i="8" l="1"/>
  <c r="L3577" i="8"/>
  <c r="F3578" i="8"/>
  <c r="A3579" i="8"/>
  <c r="E3578" i="8"/>
  <c r="D3578" i="8"/>
  <c r="L3578" i="8" l="1"/>
  <c r="M3578" i="8"/>
  <c r="D3579" i="8"/>
  <c r="A3580" i="8"/>
  <c r="E3579" i="8"/>
  <c r="F3579" i="8"/>
  <c r="M3579" i="8" l="1"/>
  <c r="L3579" i="8"/>
  <c r="D3580" i="8"/>
  <c r="F3580" i="8"/>
  <c r="E3580" i="8"/>
  <c r="A3581" i="8"/>
  <c r="A3582" i="8" l="1"/>
  <c r="D3581" i="8"/>
  <c r="F3581" i="8"/>
  <c r="E3581" i="8"/>
  <c r="L3580" i="8"/>
  <c r="M3580" i="8"/>
  <c r="M3581" i="8" l="1"/>
  <c r="L3581" i="8"/>
  <c r="F3582" i="8"/>
  <c r="D3582" i="8"/>
  <c r="A3583" i="8"/>
  <c r="E3582" i="8"/>
  <c r="M3582" i="8" l="1"/>
  <c r="L3582" i="8"/>
  <c r="F3583" i="8"/>
  <c r="A3584" i="8"/>
  <c r="D3583" i="8"/>
  <c r="E3583" i="8"/>
  <c r="M3583" i="8" l="1"/>
  <c r="L3583" i="8"/>
  <c r="F3584" i="8"/>
  <c r="D3584" i="8"/>
  <c r="A3585" i="8"/>
  <c r="E3584" i="8"/>
  <c r="M3584" i="8" l="1"/>
  <c r="L3584" i="8"/>
  <c r="A3586" i="8"/>
  <c r="E3585" i="8"/>
  <c r="F3585" i="8"/>
  <c r="D3585" i="8"/>
  <c r="M3585" i="8" l="1"/>
  <c r="L3585" i="8"/>
  <c r="D3586" i="8"/>
  <c r="A3587" i="8"/>
  <c r="E3586" i="8"/>
  <c r="F3586" i="8"/>
  <c r="M3586" i="8" l="1"/>
  <c r="L3586" i="8"/>
  <c r="F3587" i="8"/>
  <c r="A3588" i="8"/>
  <c r="E3587" i="8"/>
  <c r="D3587" i="8"/>
  <c r="M3587" i="8" l="1"/>
  <c r="L3587" i="8"/>
  <c r="E3588" i="8"/>
  <c r="D3588" i="8"/>
  <c r="F3588" i="8"/>
  <c r="A3589" i="8"/>
  <c r="F3589" i="8" l="1"/>
  <c r="A3590" i="8"/>
  <c r="D3589" i="8"/>
  <c r="E3589" i="8"/>
  <c r="M3588" i="8"/>
  <c r="L3588" i="8"/>
  <c r="M3589" i="8" l="1"/>
  <c r="L3589" i="8"/>
  <c r="D3590" i="8"/>
  <c r="A3591" i="8"/>
  <c r="E3590" i="8"/>
  <c r="F3590" i="8"/>
  <c r="L3590" i="8" l="1"/>
  <c r="M3590" i="8"/>
  <c r="F3591" i="8"/>
  <c r="A3592" i="8"/>
  <c r="E3591" i="8"/>
  <c r="D3591" i="8"/>
  <c r="L3591" i="8" l="1"/>
  <c r="M3591" i="8"/>
  <c r="F3592" i="8"/>
  <c r="A3593" i="8"/>
  <c r="D3592" i="8"/>
  <c r="E3592" i="8"/>
  <c r="M3592" i="8" l="1"/>
  <c r="L3592" i="8"/>
  <c r="E3593" i="8"/>
  <c r="F3593" i="8"/>
  <c r="A3594" i="8"/>
  <c r="D3593" i="8"/>
  <c r="F3594" i="8" l="1"/>
  <c r="A3595" i="8"/>
  <c r="D3594" i="8"/>
  <c r="E3594" i="8"/>
  <c r="M3593" i="8"/>
  <c r="L3593" i="8"/>
  <c r="L3594" i="8" l="1"/>
  <c r="M3594" i="8"/>
  <c r="D3595" i="8"/>
  <c r="A3596" i="8"/>
  <c r="E3595" i="8"/>
  <c r="F3595" i="8"/>
  <c r="L3595" i="8" l="1"/>
  <c r="M3595" i="8"/>
  <c r="E3596" i="8"/>
  <c r="A3597" i="8"/>
  <c r="F3596" i="8"/>
  <c r="D3596" i="8"/>
  <c r="A3598" i="8" l="1"/>
  <c r="D3597" i="8"/>
  <c r="F3597" i="8"/>
  <c r="E3597" i="8"/>
  <c r="L3596" i="8"/>
  <c r="M3596" i="8"/>
  <c r="M3597" i="8" l="1"/>
  <c r="L3597" i="8"/>
  <c r="E3598" i="8"/>
  <c r="D3598" i="8"/>
  <c r="F3598" i="8"/>
  <c r="A3599" i="8"/>
  <c r="E3599" i="8" l="1"/>
  <c r="D3599" i="8"/>
  <c r="F3599" i="8"/>
  <c r="A3600" i="8"/>
  <c r="L3598" i="8"/>
  <c r="M3598" i="8"/>
  <c r="E3600" i="8" l="1"/>
  <c r="F3600" i="8"/>
  <c r="D3600" i="8"/>
  <c r="A3601" i="8"/>
  <c r="M3599" i="8"/>
  <c r="L3599" i="8"/>
  <c r="D3601" i="8" l="1"/>
  <c r="A3602" i="8"/>
  <c r="E3601" i="8"/>
  <c r="F3601" i="8"/>
  <c r="L3600" i="8"/>
  <c r="M3600" i="8"/>
  <c r="L3601" i="8" l="1"/>
  <c r="M3601" i="8"/>
  <c r="D3602" i="8"/>
  <c r="A3603" i="8"/>
  <c r="E3602" i="8"/>
  <c r="F3602" i="8"/>
  <c r="F3603" i="8" l="1"/>
  <c r="A3604" i="8"/>
  <c r="E3603" i="8"/>
  <c r="D3603" i="8"/>
  <c r="M3602" i="8"/>
  <c r="L3602" i="8"/>
  <c r="L3603" i="8" l="1"/>
  <c r="M3603" i="8"/>
  <c r="D3604" i="8"/>
  <c r="A3605" i="8"/>
  <c r="E3604" i="8"/>
  <c r="F3604" i="8"/>
  <c r="F3605" i="8" l="1"/>
  <c r="A3606" i="8"/>
  <c r="E3605" i="8"/>
  <c r="D3605" i="8"/>
  <c r="M3604" i="8"/>
  <c r="L3604" i="8"/>
  <c r="M3605" i="8" l="1"/>
  <c r="L3605" i="8"/>
  <c r="D3606" i="8"/>
  <c r="A3607" i="8"/>
  <c r="E3606" i="8"/>
  <c r="F3606" i="8"/>
  <c r="M3606" i="8" l="1"/>
  <c r="L3606" i="8"/>
  <c r="F3607" i="8"/>
  <c r="A3608" i="8"/>
  <c r="D3607" i="8"/>
  <c r="E3607" i="8"/>
  <c r="L3607" i="8" l="1"/>
  <c r="M3607" i="8"/>
  <c r="F3608" i="8"/>
  <c r="A3609" i="8"/>
  <c r="E3608" i="8"/>
  <c r="D3608" i="8"/>
  <c r="M3608" i="8" l="1"/>
  <c r="L3608" i="8"/>
  <c r="F3609" i="8"/>
  <c r="D3609" i="8"/>
  <c r="E3609" i="8"/>
  <c r="A3610" i="8"/>
  <c r="F3610" i="8" l="1"/>
  <c r="E3610" i="8"/>
  <c r="D3610" i="8"/>
  <c r="A3611" i="8"/>
  <c r="L3609" i="8"/>
  <c r="M3609" i="8"/>
  <c r="A3612" i="8" l="1"/>
  <c r="E3611" i="8"/>
  <c r="D3611" i="8"/>
  <c r="F3611" i="8"/>
  <c r="M3610" i="8"/>
  <c r="L3610" i="8"/>
  <c r="M3611" i="8" l="1"/>
  <c r="L3611" i="8"/>
  <c r="D3612" i="8"/>
  <c r="F3612" i="8"/>
  <c r="E3612" i="8"/>
  <c r="A3613" i="8"/>
  <c r="E3613" i="8" l="1"/>
  <c r="A3614" i="8"/>
  <c r="D3613" i="8"/>
  <c r="F3613" i="8"/>
  <c r="L3612" i="8"/>
  <c r="M3612" i="8"/>
  <c r="E3614" i="8" l="1"/>
  <c r="D3614" i="8"/>
  <c r="F3614" i="8"/>
  <c r="A3615" i="8"/>
  <c r="M3613" i="8"/>
  <c r="L3613" i="8"/>
  <c r="E3615" i="8" l="1"/>
  <c r="D3615" i="8"/>
  <c r="F3615" i="8"/>
  <c r="A3616" i="8"/>
  <c r="M3614" i="8"/>
  <c r="L3614" i="8"/>
  <c r="F3616" i="8" l="1"/>
  <c r="D3616" i="8"/>
  <c r="A3617" i="8"/>
  <c r="E3616" i="8"/>
  <c r="L3615" i="8"/>
  <c r="M3615" i="8"/>
  <c r="L3616" i="8" l="1"/>
  <c r="M3616" i="8"/>
  <c r="D3617" i="8"/>
  <c r="A3618" i="8"/>
  <c r="E3617" i="8"/>
  <c r="F3617" i="8"/>
  <c r="M3617" i="8" l="1"/>
  <c r="L3617" i="8"/>
  <c r="D3618" i="8"/>
  <c r="A3619" i="8"/>
  <c r="E3618" i="8"/>
  <c r="F3618" i="8"/>
  <c r="L3618" i="8" l="1"/>
  <c r="M3618" i="8"/>
  <c r="F3619" i="8"/>
  <c r="A3620" i="8"/>
  <c r="E3619" i="8"/>
  <c r="D3619" i="8"/>
  <c r="L3619" i="8" l="1"/>
  <c r="M3619" i="8"/>
  <c r="F3620" i="8"/>
  <c r="A3621" i="8"/>
  <c r="E3620" i="8"/>
  <c r="D3620" i="8"/>
  <c r="L3620" i="8" l="1"/>
  <c r="M3620" i="8"/>
  <c r="F3621" i="8"/>
  <c r="A3622" i="8"/>
  <c r="E3621" i="8"/>
  <c r="D3621" i="8"/>
  <c r="M3621" i="8" l="1"/>
  <c r="L3621" i="8"/>
  <c r="D3622" i="8"/>
  <c r="A3623" i="8"/>
  <c r="E3622" i="8"/>
  <c r="F3622" i="8"/>
  <c r="L3622" i="8" l="1"/>
  <c r="M3622" i="8"/>
  <c r="A3624" i="8"/>
  <c r="E3623" i="8"/>
  <c r="F3623" i="8"/>
  <c r="D3623" i="8"/>
  <c r="L3623" i="8" l="1"/>
  <c r="M3623" i="8"/>
  <c r="F3624" i="8"/>
  <c r="A3625" i="8"/>
  <c r="D3624" i="8"/>
  <c r="E3624" i="8"/>
  <c r="A3626" i="8" l="1"/>
  <c r="D3625" i="8"/>
  <c r="E3625" i="8"/>
  <c r="F3625" i="8"/>
  <c r="L3624" i="8"/>
  <c r="M3624" i="8"/>
  <c r="M3625" i="8" l="1"/>
  <c r="L3625" i="8"/>
  <c r="F3626" i="8"/>
  <c r="A3627" i="8"/>
  <c r="D3626" i="8"/>
  <c r="E3626" i="8"/>
  <c r="M3626" i="8" l="1"/>
  <c r="L3626" i="8"/>
  <c r="F3627" i="8"/>
  <c r="D3627" i="8"/>
  <c r="E3627" i="8"/>
  <c r="A3628" i="8"/>
  <c r="E3628" i="8" l="1"/>
  <c r="A3629" i="8"/>
  <c r="D3628" i="8"/>
  <c r="F3628" i="8"/>
  <c r="L3627" i="8"/>
  <c r="M3627" i="8"/>
  <c r="E3629" i="8" l="1"/>
  <c r="A3630" i="8"/>
  <c r="D3629" i="8"/>
  <c r="F3629" i="8"/>
  <c r="L3628" i="8"/>
  <c r="M3628" i="8"/>
  <c r="F3630" i="8" l="1"/>
  <c r="A3631" i="8"/>
  <c r="D3630" i="8"/>
  <c r="E3630" i="8"/>
  <c r="M3629" i="8"/>
  <c r="L3629" i="8"/>
  <c r="M3630" i="8" l="1"/>
  <c r="L3630" i="8"/>
  <c r="F3631" i="8"/>
  <c r="A3632" i="8"/>
  <c r="E3631" i="8"/>
  <c r="D3631" i="8"/>
  <c r="L3631" i="8" l="1"/>
  <c r="M3631" i="8"/>
  <c r="D3632" i="8"/>
  <c r="A3633" i="8"/>
  <c r="E3632" i="8"/>
  <c r="F3632" i="8"/>
  <c r="M3632" i="8" l="1"/>
  <c r="L3632" i="8"/>
  <c r="D3633" i="8"/>
  <c r="E3633" i="8"/>
  <c r="A3634" i="8"/>
  <c r="F3633" i="8"/>
  <c r="D3634" i="8" l="1"/>
  <c r="A3635" i="8"/>
  <c r="E3634" i="8"/>
  <c r="F3634" i="8"/>
  <c r="M3633" i="8"/>
  <c r="L3633" i="8"/>
  <c r="M3634" i="8" l="1"/>
  <c r="L3634" i="8"/>
  <c r="F3635" i="8"/>
  <c r="A3636" i="8"/>
  <c r="D3635" i="8"/>
  <c r="E3635" i="8"/>
  <c r="L3635" i="8" l="1"/>
  <c r="M3635" i="8"/>
  <c r="D3636" i="8"/>
  <c r="F3636" i="8"/>
  <c r="A3637" i="8"/>
  <c r="E3636" i="8"/>
  <c r="M3636" i="8" l="1"/>
  <c r="L3636" i="8"/>
  <c r="F3637" i="8"/>
  <c r="A3638" i="8"/>
  <c r="D3637" i="8"/>
  <c r="E3637" i="8"/>
  <c r="M3637" i="8" l="1"/>
  <c r="L3637" i="8"/>
  <c r="D3638" i="8"/>
  <c r="A3639" i="8"/>
  <c r="E3638" i="8"/>
  <c r="F3638" i="8"/>
  <c r="M3638" i="8" l="1"/>
  <c r="L3638" i="8"/>
  <c r="F3639" i="8"/>
  <c r="A3640" i="8"/>
  <c r="E3639" i="8"/>
  <c r="D3639" i="8"/>
  <c r="L3639" i="8" l="1"/>
  <c r="M3639" i="8"/>
  <c r="F3640" i="8"/>
  <c r="E3640" i="8"/>
  <c r="A3641" i="8"/>
  <c r="D3640" i="8"/>
  <c r="F3641" i="8" l="1"/>
  <c r="D3641" i="8"/>
  <c r="E3641" i="8"/>
  <c r="A3642" i="8"/>
  <c r="M3640" i="8"/>
  <c r="L3640" i="8"/>
  <c r="F3642" i="8" l="1"/>
  <c r="E3642" i="8"/>
  <c r="D3642" i="8"/>
  <c r="A3643" i="8"/>
  <c r="M3641" i="8"/>
  <c r="L3641" i="8"/>
  <c r="D3643" i="8" l="1"/>
  <c r="A3644" i="8"/>
  <c r="F3643" i="8"/>
  <c r="E3643" i="8"/>
  <c r="M3642" i="8"/>
  <c r="L3642" i="8"/>
  <c r="L3643" i="8" l="1"/>
  <c r="M3643" i="8"/>
  <c r="E3644" i="8"/>
  <c r="D3644" i="8"/>
  <c r="F3644" i="8"/>
  <c r="A3645" i="8"/>
  <c r="E3645" i="8" l="1"/>
  <c r="A3646" i="8"/>
  <c r="F3645" i="8"/>
  <c r="D3645" i="8"/>
  <c r="L3644" i="8"/>
  <c r="M3644" i="8"/>
  <c r="A3647" i="8" l="1"/>
  <c r="D3646" i="8"/>
  <c r="F3646" i="8"/>
  <c r="E3646" i="8"/>
  <c r="M3645" i="8"/>
  <c r="L3645" i="8"/>
  <c r="M3646" i="8" l="1"/>
  <c r="L3646" i="8"/>
  <c r="E3647" i="8"/>
  <c r="D3647" i="8"/>
  <c r="F3647" i="8"/>
  <c r="A3648" i="8"/>
  <c r="E3648" i="8" l="1"/>
  <c r="F3648" i="8"/>
  <c r="D3648" i="8"/>
  <c r="A3649" i="8"/>
  <c r="M3647" i="8"/>
  <c r="L3647" i="8"/>
  <c r="F3649" i="8" l="1"/>
  <c r="A3650" i="8"/>
  <c r="E3649" i="8"/>
  <c r="D3649" i="8"/>
  <c r="M3648" i="8"/>
  <c r="L3648" i="8"/>
  <c r="M3649" i="8" l="1"/>
  <c r="L3649" i="8"/>
  <c r="F3650" i="8"/>
  <c r="A3651" i="8"/>
  <c r="E3650" i="8"/>
  <c r="D3650" i="8"/>
  <c r="M3650" i="8" l="1"/>
  <c r="L3650" i="8"/>
  <c r="E3651" i="8"/>
  <c r="D3651" i="8"/>
  <c r="A3652" i="8"/>
  <c r="F3651" i="8"/>
  <c r="A3653" i="8" l="1"/>
  <c r="D3652" i="8"/>
  <c r="F3652" i="8"/>
  <c r="E3652" i="8"/>
  <c r="L3651" i="8"/>
  <c r="M3651" i="8"/>
  <c r="L3652" i="8" l="1"/>
  <c r="M3652" i="8"/>
  <c r="E3653" i="8"/>
  <c r="D3653" i="8"/>
  <c r="F3653" i="8"/>
  <c r="A3654" i="8"/>
  <c r="D3654" i="8" l="1"/>
  <c r="A3655" i="8"/>
  <c r="F3654" i="8"/>
  <c r="E3654" i="8"/>
  <c r="M3653" i="8"/>
  <c r="L3653" i="8"/>
  <c r="L3654" i="8" l="1"/>
  <c r="M3654" i="8"/>
  <c r="F3655" i="8"/>
  <c r="A3656" i="8"/>
  <c r="D3655" i="8"/>
  <c r="E3655" i="8"/>
  <c r="L3655" i="8" l="1"/>
  <c r="M3655" i="8"/>
  <c r="A3657" i="8"/>
  <c r="D3656" i="8"/>
  <c r="F3656" i="8"/>
  <c r="E3656" i="8"/>
  <c r="M3656" i="8" l="1"/>
  <c r="L3656" i="8"/>
  <c r="F3657" i="8"/>
  <c r="A3658" i="8"/>
  <c r="D3657" i="8"/>
  <c r="E3657" i="8"/>
  <c r="M3657" i="8" l="1"/>
  <c r="L3657" i="8"/>
  <c r="F3658" i="8"/>
  <c r="E3658" i="8"/>
  <c r="D3658" i="8"/>
  <c r="A3659" i="8"/>
  <c r="E3659" i="8" l="1"/>
  <c r="F3659" i="8"/>
  <c r="D3659" i="8"/>
  <c r="A3660" i="8"/>
  <c r="M3658" i="8"/>
  <c r="L3658" i="8"/>
  <c r="E3660" i="8" l="1"/>
  <c r="A3661" i="8"/>
  <c r="D3660" i="8"/>
  <c r="F3660" i="8"/>
  <c r="L3659" i="8"/>
  <c r="M3659" i="8"/>
  <c r="E3661" i="8" l="1"/>
  <c r="A3662" i="8"/>
  <c r="D3661" i="8"/>
  <c r="F3661" i="8"/>
  <c r="M3660" i="8"/>
  <c r="L3660" i="8"/>
  <c r="A3663" i="8" l="1"/>
  <c r="E3662" i="8"/>
  <c r="D3662" i="8"/>
  <c r="F3662" i="8"/>
  <c r="L3661" i="8"/>
  <c r="M3661" i="8"/>
  <c r="M3662" i="8" l="1"/>
  <c r="L3662" i="8"/>
  <c r="F3663" i="8"/>
  <c r="A3664" i="8"/>
  <c r="E3663" i="8"/>
  <c r="D3663" i="8"/>
  <c r="M3663" i="8" l="1"/>
  <c r="L3663" i="8"/>
  <c r="D3664" i="8"/>
  <c r="A3665" i="8"/>
  <c r="E3664" i="8"/>
  <c r="F3664" i="8"/>
  <c r="L3664" i="8" l="1"/>
  <c r="M3664" i="8"/>
  <c r="F3665" i="8"/>
  <c r="D3665" i="8"/>
  <c r="E3665" i="8"/>
  <c r="A3666" i="8"/>
  <c r="D3666" i="8" l="1"/>
  <c r="A3667" i="8"/>
  <c r="E3666" i="8"/>
  <c r="F3666" i="8"/>
  <c r="L3665" i="8"/>
  <c r="M3665" i="8"/>
  <c r="M3666" i="8" l="1"/>
  <c r="L3666" i="8"/>
  <c r="F3667" i="8"/>
  <c r="A3668" i="8"/>
  <c r="E3667" i="8"/>
  <c r="D3667" i="8"/>
  <c r="L3667" i="8" l="1"/>
  <c r="M3667" i="8"/>
  <c r="F3668" i="8"/>
  <c r="A3669" i="8"/>
  <c r="E3668" i="8"/>
  <c r="D3668" i="8"/>
  <c r="L3668" i="8" l="1"/>
  <c r="M3668" i="8"/>
  <c r="F3669" i="8"/>
  <c r="A3670" i="8"/>
  <c r="E3669" i="8"/>
  <c r="D3669" i="8"/>
  <c r="M3669" i="8" l="1"/>
  <c r="L3669" i="8"/>
  <c r="D3670" i="8"/>
  <c r="A3671" i="8"/>
  <c r="E3670" i="8"/>
  <c r="F3670" i="8"/>
  <c r="M3670" i="8" l="1"/>
  <c r="L3670" i="8"/>
  <c r="F3671" i="8"/>
  <c r="A3672" i="8"/>
  <c r="E3671" i="8"/>
  <c r="D3671" i="8"/>
  <c r="L3671" i="8" l="1"/>
  <c r="M3671" i="8"/>
  <c r="F3672" i="8"/>
  <c r="A3673" i="8"/>
  <c r="D3672" i="8"/>
  <c r="E3672" i="8"/>
  <c r="M3672" i="8" l="1"/>
  <c r="L3672" i="8"/>
  <c r="F3673" i="8"/>
  <c r="A3674" i="8"/>
  <c r="D3673" i="8"/>
  <c r="E3673" i="8"/>
  <c r="M3673" i="8" l="1"/>
  <c r="L3673" i="8"/>
  <c r="F3674" i="8"/>
  <c r="A3675" i="8"/>
  <c r="E3674" i="8"/>
  <c r="D3674" i="8"/>
  <c r="M3674" i="8" l="1"/>
  <c r="L3674" i="8"/>
  <c r="D3675" i="8"/>
  <c r="A3676" i="8"/>
  <c r="E3675" i="8"/>
  <c r="F3675" i="8"/>
  <c r="L3675" i="8" l="1"/>
  <c r="M3675" i="8"/>
  <c r="A3677" i="8"/>
  <c r="D3676" i="8"/>
  <c r="F3676" i="8"/>
  <c r="E3676" i="8"/>
  <c r="L3676" i="8" l="1"/>
  <c r="M3676" i="8"/>
  <c r="A3678" i="8"/>
  <c r="D3677" i="8"/>
  <c r="F3677" i="8"/>
  <c r="E3677" i="8"/>
  <c r="M3677" i="8" l="1"/>
  <c r="L3677" i="8"/>
  <c r="F3678" i="8"/>
  <c r="A3679" i="8"/>
  <c r="D3678" i="8"/>
  <c r="E3678" i="8"/>
  <c r="M3678" i="8" l="1"/>
  <c r="L3678" i="8"/>
  <c r="E3679" i="8"/>
  <c r="F3679" i="8"/>
  <c r="D3679" i="8"/>
  <c r="A3680" i="8"/>
  <c r="E3680" i="8" l="1"/>
  <c r="A3681" i="8"/>
  <c r="F3680" i="8"/>
  <c r="D3680" i="8"/>
  <c r="L3679" i="8"/>
  <c r="M3679" i="8"/>
  <c r="A3682" i="8" l="1"/>
  <c r="D3681" i="8"/>
  <c r="F3681" i="8"/>
  <c r="E3681" i="8"/>
  <c r="M3680" i="8"/>
  <c r="L3680" i="8"/>
  <c r="M3681" i="8" l="1"/>
  <c r="L3681" i="8"/>
  <c r="A3683" i="8"/>
  <c r="D3682" i="8"/>
  <c r="E3682" i="8"/>
  <c r="F3682" i="8"/>
  <c r="M3682" i="8" l="1"/>
  <c r="L3682" i="8"/>
  <c r="F3683" i="8"/>
  <c r="A3684" i="8"/>
  <c r="E3683" i="8"/>
  <c r="D3683" i="8"/>
  <c r="L3683" i="8" l="1"/>
  <c r="M3683" i="8"/>
  <c r="D3684" i="8"/>
  <c r="E3684" i="8"/>
  <c r="A3685" i="8"/>
  <c r="F3684" i="8"/>
  <c r="D3685" i="8" l="1"/>
  <c r="A3686" i="8"/>
  <c r="F3685" i="8"/>
  <c r="E3685" i="8"/>
  <c r="L3684" i="8"/>
  <c r="M3684" i="8"/>
  <c r="M3685" i="8" l="1"/>
  <c r="L3685" i="8"/>
  <c r="F3686" i="8"/>
  <c r="D3686" i="8"/>
  <c r="A3687" i="8"/>
  <c r="E3686" i="8"/>
  <c r="M3686" i="8" l="1"/>
  <c r="L3686" i="8"/>
  <c r="E3687" i="8"/>
  <c r="D3687" i="8"/>
  <c r="F3687" i="8"/>
  <c r="A3688" i="8"/>
  <c r="E3688" i="8" l="1"/>
  <c r="F3688" i="8"/>
  <c r="D3688" i="8"/>
  <c r="A3689" i="8"/>
  <c r="L3687" i="8"/>
  <c r="M3687" i="8"/>
  <c r="D3689" i="8" l="1"/>
  <c r="E3689" i="8"/>
  <c r="A3690" i="8"/>
  <c r="F3689" i="8"/>
  <c r="L3688" i="8"/>
  <c r="M3688" i="8"/>
  <c r="D3690" i="8" l="1"/>
  <c r="E3690" i="8"/>
  <c r="F3690" i="8"/>
  <c r="A3691" i="8"/>
  <c r="M3689" i="8"/>
  <c r="L3689" i="8"/>
  <c r="F3691" i="8" l="1"/>
  <c r="E3691" i="8"/>
  <c r="A3692" i="8"/>
  <c r="D3691" i="8"/>
  <c r="M3690" i="8"/>
  <c r="L3690" i="8"/>
  <c r="D3692" i="8" l="1"/>
  <c r="A3693" i="8"/>
  <c r="F3692" i="8"/>
  <c r="E3692" i="8"/>
  <c r="L3691" i="8"/>
  <c r="M3691" i="8"/>
  <c r="L3692" i="8" l="1"/>
  <c r="M3692" i="8"/>
  <c r="E3693" i="8"/>
  <c r="F3693" i="8"/>
  <c r="A3694" i="8"/>
  <c r="D3693" i="8"/>
  <c r="F3694" i="8" l="1"/>
  <c r="A3695" i="8"/>
  <c r="E3694" i="8"/>
  <c r="D3694" i="8"/>
  <c r="M3693" i="8"/>
  <c r="L3693" i="8"/>
  <c r="M3694" i="8" l="1"/>
  <c r="L3694" i="8"/>
  <c r="F3695" i="8"/>
  <c r="A3696" i="8"/>
  <c r="E3695" i="8"/>
  <c r="D3695" i="8"/>
  <c r="L3695" i="8" l="1"/>
  <c r="M3695" i="8"/>
  <c r="E3696" i="8"/>
  <c r="A3697" i="8"/>
  <c r="F3696" i="8"/>
  <c r="D3696" i="8"/>
  <c r="E3697" i="8" l="1"/>
  <c r="D3697" i="8"/>
  <c r="F3697" i="8"/>
  <c r="A3698" i="8"/>
  <c r="L3696" i="8"/>
  <c r="M3696" i="8"/>
  <c r="F3698" i="8" l="1"/>
  <c r="A3699" i="8"/>
  <c r="D3698" i="8"/>
  <c r="E3698" i="8"/>
  <c r="M3697" i="8"/>
  <c r="L3697" i="8"/>
  <c r="M3698" i="8" l="1"/>
  <c r="L3698" i="8"/>
  <c r="F3699" i="8"/>
  <c r="A3700" i="8"/>
  <c r="E3699" i="8"/>
  <c r="D3699" i="8"/>
  <c r="L3699" i="8" l="1"/>
  <c r="M3699" i="8"/>
  <c r="D3700" i="8"/>
  <c r="F3700" i="8"/>
  <c r="E3700" i="8"/>
  <c r="A3701" i="8"/>
  <c r="L3700" i="8" l="1"/>
  <c r="M3700" i="8"/>
  <c r="E3701" i="8"/>
  <c r="A3702" i="8"/>
  <c r="D3701" i="8"/>
  <c r="F3701" i="8"/>
  <c r="F3702" i="8" l="1"/>
  <c r="A3703" i="8"/>
  <c r="D3702" i="8"/>
  <c r="E3702" i="8"/>
  <c r="M3701" i="8"/>
  <c r="L3701" i="8"/>
  <c r="M3702" i="8" l="1"/>
  <c r="L3702" i="8"/>
  <c r="E3703" i="8"/>
  <c r="D3703" i="8"/>
  <c r="F3703" i="8"/>
  <c r="A3704" i="8"/>
  <c r="M3703" i="8" l="1"/>
  <c r="L3703" i="8"/>
  <c r="F3704" i="8"/>
  <c r="D3704" i="8"/>
  <c r="E3704" i="8"/>
  <c r="A3705" i="8"/>
  <c r="E3705" i="8" l="1"/>
  <c r="A3706" i="8"/>
  <c r="D3705" i="8"/>
  <c r="F3705" i="8"/>
  <c r="M3704" i="8"/>
  <c r="L3704" i="8"/>
  <c r="F3706" i="8" l="1"/>
  <c r="A3707" i="8"/>
  <c r="E3706" i="8"/>
  <c r="D3706" i="8"/>
  <c r="M3705" i="8"/>
  <c r="L3705" i="8"/>
  <c r="M3706" i="8" l="1"/>
  <c r="L3706" i="8"/>
  <c r="E3707" i="8"/>
  <c r="D3707" i="8"/>
  <c r="F3707" i="8"/>
  <c r="A3708" i="8"/>
  <c r="F3708" i="8" l="1"/>
  <c r="E3708" i="8"/>
  <c r="D3708" i="8"/>
  <c r="A3709" i="8"/>
  <c r="M3707" i="8"/>
  <c r="L3707" i="8"/>
  <c r="D3709" i="8" l="1"/>
  <c r="F3709" i="8"/>
  <c r="E3709" i="8"/>
  <c r="A3710" i="8"/>
  <c r="M3708" i="8"/>
  <c r="L3708" i="8"/>
  <c r="F3710" i="8" l="1"/>
  <c r="A3711" i="8"/>
  <c r="D3710" i="8"/>
  <c r="E3710" i="8"/>
  <c r="M3709" i="8"/>
  <c r="L3709" i="8"/>
  <c r="M3710" i="8" l="1"/>
  <c r="L3710" i="8"/>
  <c r="F3711" i="8"/>
  <c r="A3712" i="8"/>
  <c r="E3711" i="8"/>
  <c r="D3711" i="8"/>
  <c r="L3711" i="8" l="1"/>
  <c r="M3711" i="8"/>
  <c r="E3712" i="8"/>
  <c r="A3713" i="8"/>
  <c r="F3712" i="8"/>
  <c r="D3712" i="8"/>
  <c r="D3713" i="8" l="1"/>
  <c r="F3713" i="8"/>
  <c r="E3713" i="8"/>
  <c r="A3714" i="8"/>
  <c r="M3712" i="8"/>
  <c r="L3712" i="8"/>
  <c r="D3714" i="8" l="1"/>
  <c r="E3714" i="8"/>
  <c r="F3714" i="8"/>
  <c r="A3715" i="8"/>
  <c r="M3713" i="8"/>
  <c r="L3713" i="8"/>
  <c r="F3715" i="8" l="1"/>
  <c r="E3715" i="8"/>
  <c r="D3715" i="8"/>
  <c r="A3716" i="8"/>
  <c r="M3714" i="8"/>
  <c r="L3714" i="8"/>
  <c r="D3716" i="8" l="1"/>
  <c r="A3717" i="8"/>
  <c r="E3716" i="8"/>
  <c r="F3716" i="8"/>
  <c r="L3715" i="8"/>
  <c r="M3715" i="8"/>
  <c r="M3716" i="8" l="1"/>
  <c r="L3716" i="8"/>
  <c r="E3717" i="8"/>
  <c r="A3718" i="8"/>
  <c r="D3717" i="8"/>
  <c r="F3717" i="8"/>
  <c r="F3718" i="8" l="1"/>
  <c r="A3719" i="8"/>
  <c r="D3718" i="8"/>
  <c r="E3718" i="8"/>
  <c r="M3717" i="8"/>
  <c r="L3717" i="8"/>
  <c r="M3718" i="8" l="1"/>
  <c r="L3718" i="8"/>
  <c r="F3719" i="8"/>
  <c r="E3719" i="8"/>
  <c r="D3719" i="8"/>
  <c r="A3720" i="8"/>
  <c r="E3720" i="8" l="1"/>
  <c r="A3721" i="8"/>
  <c r="F3720" i="8"/>
  <c r="D3720" i="8"/>
  <c r="L3719" i="8"/>
  <c r="M3719" i="8"/>
  <c r="D3721" i="8" l="1"/>
  <c r="F3721" i="8"/>
  <c r="E3721" i="8"/>
  <c r="A3722" i="8"/>
  <c r="L3720" i="8"/>
  <c r="M3720" i="8"/>
  <c r="D3722" i="8" l="1"/>
  <c r="E3722" i="8"/>
  <c r="F3722" i="8"/>
  <c r="A3723" i="8"/>
  <c r="M3721" i="8"/>
  <c r="L3721" i="8"/>
  <c r="E3723" i="8" l="1"/>
  <c r="F3723" i="8"/>
  <c r="A3724" i="8"/>
  <c r="D3723" i="8"/>
  <c r="L3722" i="8"/>
  <c r="M3722" i="8"/>
  <c r="D3724" i="8" l="1"/>
  <c r="F3724" i="8"/>
  <c r="E3724" i="8"/>
  <c r="A3725" i="8"/>
  <c r="L3723" i="8"/>
  <c r="M3723" i="8"/>
  <c r="D3725" i="8" l="1"/>
  <c r="F3725" i="8"/>
  <c r="E3725" i="8"/>
  <c r="A3726" i="8"/>
  <c r="M3724" i="8"/>
  <c r="L3724" i="8"/>
  <c r="F3726" i="8" l="1"/>
  <c r="A3727" i="8"/>
  <c r="D3726" i="8"/>
  <c r="E3726" i="8"/>
  <c r="L3725" i="8"/>
  <c r="M3725" i="8"/>
  <c r="M3726" i="8" l="1"/>
  <c r="L3726" i="8"/>
  <c r="D3727" i="8"/>
  <c r="F3727" i="8"/>
  <c r="A3728" i="8"/>
  <c r="E3727" i="8"/>
  <c r="L3727" i="8" l="1"/>
  <c r="M3727" i="8"/>
  <c r="F3728" i="8"/>
  <c r="E3728" i="8"/>
  <c r="A3729" i="8"/>
  <c r="D3728" i="8"/>
  <c r="D3729" i="8" l="1"/>
  <c r="F3729" i="8"/>
  <c r="E3729" i="8"/>
  <c r="A3730" i="8"/>
  <c r="M3728" i="8"/>
  <c r="L3728" i="8"/>
  <c r="F3730" i="8" l="1"/>
  <c r="A3731" i="8"/>
  <c r="E3730" i="8"/>
  <c r="D3730" i="8"/>
  <c r="M3729" i="8"/>
  <c r="L3729" i="8"/>
  <c r="M3730" i="8" l="1"/>
  <c r="L3730" i="8"/>
  <c r="F3731" i="8"/>
  <c r="A3732" i="8"/>
  <c r="D3731" i="8"/>
  <c r="E3731" i="8"/>
  <c r="M3731" i="8" l="1"/>
  <c r="L3731" i="8"/>
  <c r="D3732" i="8"/>
  <c r="A3733" i="8"/>
  <c r="F3732" i="8"/>
  <c r="E3732" i="8"/>
  <c r="L3732" i="8" l="1"/>
  <c r="M3732" i="8"/>
  <c r="E3733" i="8"/>
  <c r="A3734" i="8"/>
  <c r="D3733" i="8"/>
  <c r="F3733" i="8"/>
  <c r="F3734" i="8" l="1"/>
  <c r="A3735" i="8"/>
  <c r="D3734" i="8"/>
  <c r="E3734" i="8"/>
  <c r="M3733" i="8"/>
  <c r="L3733" i="8"/>
  <c r="M3734" i="8" l="1"/>
  <c r="L3734" i="8"/>
  <c r="F3735" i="8"/>
  <c r="D3735" i="8"/>
  <c r="A3736" i="8"/>
  <c r="E3735" i="8"/>
  <c r="L3735" i="8" l="1"/>
  <c r="M3735" i="8"/>
  <c r="E3736" i="8"/>
  <c r="F3736" i="8"/>
  <c r="A3737" i="8"/>
  <c r="D3736" i="8"/>
  <c r="E3737" i="8" l="1"/>
  <c r="A3738" i="8"/>
  <c r="F3737" i="8"/>
  <c r="D3737" i="8"/>
  <c r="L3736" i="8"/>
  <c r="M3736" i="8"/>
  <c r="F3738" i="8" l="1"/>
  <c r="A3739" i="8"/>
  <c r="D3738" i="8"/>
  <c r="E3738" i="8"/>
  <c r="M3737" i="8"/>
  <c r="L3737" i="8"/>
  <c r="M3738" i="8" l="1"/>
  <c r="L3738" i="8"/>
  <c r="F3739" i="8"/>
  <c r="A3740" i="8"/>
  <c r="E3739" i="8"/>
  <c r="D3739" i="8"/>
  <c r="L3739" i="8" l="1"/>
  <c r="M3739" i="8"/>
  <c r="D3740" i="8"/>
  <c r="A3741" i="8"/>
  <c r="F3740" i="8"/>
  <c r="E3740" i="8"/>
  <c r="M3740" i="8" l="1"/>
  <c r="L3740" i="8"/>
  <c r="E3741" i="8"/>
  <c r="A3742" i="8"/>
  <c r="D3741" i="8"/>
  <c r="F3741" i="8"/>
  <c r="F3742" i="8" l="1"/>
  <c r="A3743" i="8"/>
  <c r="D3742" i="8"/>
  <c r="E3742" i="8"/>
  <c r="M3741" i="8"/>
  <c r="L3741" i="8"/>
  <c r="M3742" i="8" l="1"/>
  <c r="L3742" i="8"/>
  <c r="F3743" i="8"/>
  <c r="E3743" i="8"/>
  <c r="A3744" i="8"/>
  <c r="D3743" i="8"/>
  <c r="E3744" i="8" l="1"/>
  <c r="A3745" i="8"/>
  <c r="F3744" i="8"/>
  <c r="D3744" i="8"/>
  <c r="L3743" i="8"/>
  <c r="M3743" i="8"/>
  <c r="A3746" i="8" l="1"/>
  <c r="D3745" i="8"/>
  <c r="F3745" i="8"/>
  <c r="E3745" i="8"/>
  <c r="L3744" i="8"/>
  <c r="M3744" i="8"/>
  <c r="L3745" i="8" l="1"/>
  <c r="M3745" i="8"/>
  <c r="F3746" i="8"/>
  <c r="A3747" i="8"/>
  <c r="E3746" i="8"/>
  <c r="D3746" i="8"/>
  <c r="M3746" i="8" l="1"/>
  <c r="L3746" i="8"/>
  <c r="F3747" i="8"/>
  <c r="A3748" i="8"/>
  <c r="D3747" i="8"/>
  <c r="E3747" i="8"/>
  <c r="L3747" i="8" l="1"/>
  <c r="M3747" i="8"/>
  <c r="F3748" i="8"/>
  <c r="E3748" i="8"/>
  <c r="D3748" i="8"/>
  <c r="A3749" i="8"/>
  <c r="E3749" i="8" l="1"/>
  <c r="F3749" i="8"/>
  <c r="A3750" i="8"/>
  <c r="D3749" i="8"/>
  <c r="M3748" i="8"/>
  <c r="L3748" i="8"/>
  <c r="F3750" i="8" l="1"/>
  <c r="A3751" i="8"/>
  <c r="D3750" i="8"/>
  <c r="E3750" i="8"/>
  <c r="M3749" i="8"/>
  <c r="L3749" i="8"/>
  <c r="M3750" i="8" l="1"/>
  <c r="L3750" i="8"/>
  <c r="D3751" i="8"/>
  <c r="F3751" i="8"/>
  <c r="A3752" i="8"/>
  <c r="E3751" i="8"/>
  <c r="L3751" i="8" l="1"/>
  <c r="M3751" i="8"/>
  <c r="E3752" i="8"/>
  <c r="A3753" i="8"/>
  <c r="F3752" i="8"/>
  <c r="D3752" i="8"/>
  <c r="A3754" i="8" l="1"/>
  <c r="F3753" i="8"/>
  <c r="D3753" i="8"/>
  <c r="E3753" i="8"/>
  <c r="M3752" i="8"/>
  <c r="L3752" i="8"/>
  <c r="L3753" i="8" l="1"/>
  <c r="M3753" i="8"/>
  <c r="D3754" i="8"/>
  <c r="E3754" i="8"/>
  <c r="F3754" i="8"/>
  <c r="A3755" i="8"/>
  <c r="A3756" i="8" l="1"/>
  <c r="E3755" i="8"/>
  <c r="D3755" i="8"/>
  <c r="F3755" i="8"/>
  <c r="M3754" i="8"/>
  <c r="L3754" i="8"/>
  <c r="M3755" i="8" l="1"/>
  <c r="L3755" i="8"/>
  <c r="D3756" i="8"/>
  <c r="A3757" i="8"/>
  <c r="F3756" i="8"/>
  <c r="E3756" i="8"/>
  <c r="L3756" i="8" l="1"/>
  <c r="M3756" i="8"/>
  <c r="E3757" i="8"/>
  <c r="A3758" i="8"/>
  <c r="D3757" i="8"/>
  <c r="F3757" i="8"/>
  <c r="F3758" i="8" l="1"/>
  <c r="A3759" i="8"/>
  <c r="D3758" i="8"/>
  <c r="E3758" i="8"/>
  <c r="M3757" i="8"/>
  <c r="L3757" i="8"/>
  <c r="M3758" i="8" l="1"/>
  <c r="L3758" i="8"/>
  <c r="F3759" i="8"/>
  <c r="A3760" i="8"/>
  <c r="E3759" i="8"/>
  <c r="D3759" i="8"/>
  <c r="L3759" i="8" l="1"/>
  <c r="M3759" i="8"/>
  <c r="E3760" i="8"/>
  <c r="A3761" i="8"/>
  <c r="F3760" i="8"/>
  <c r="D3760" i="8"/>
  <c r="D3761" i="8" l="1"/>
  <c r="F3761" i="8"/>
  <c r="E3761" i="8"/>
  <c r="A3762" i="8"/>
  <c r="L3760" i="8"/>
  <c r="M3760" i="8"/>
  <c r="D3762" i="8" l="1"/>
  <c r="E3762" i="8"/>
  <c r="F3762" i="8"/>
  <c r="A3763" i="8"/>
  <c r="M3761" i="8"/>
  <c r="L3761" i="8"/>
  <c r="E3763" i="8" l="1"/>
  <c r="D3763" i="8"/>
  <c r="F3763" i="8"/>
  <c r="A3764" i="8"/>
  <c r="L3762" i="8"/>
  <c r="M3762" i="8"/>
  <c r="D3764" i="8" l="1"/>
  <c r="E3764" i="8"/>
  <c r="A3765" i="8"/>
  <c r="F3764" i="8"/>
  <c r="L3763" i="8"/>
  <c r="M3763" i="8"/>
  <c r="E3765" i="8" l="1"/>
  <c r="A3766" i="8"/>
  <c r="F3765" i="8"/>
  <c r="D3765" i="8"/>
  <c r="M3764" i="8"/>
  <c r="L3764" i="8"/>
  <c r="F3766" i="8" l="1"/>
  <c r="A3767" i="8"/>
  <c r="D3766" i="8"/>
  <c r="E3766" i="8"/>
  <c r="M3765" i="8"/>
  <c r="L3765" i="8"/>
  <c r="M3766" i="8" l="1"/>
  <c r="L3766" i="8"/>
  <c r="F3767" i="8"/>
  <c r="A3768" i="8"/>
  <c r="E3767" i="8"/>
  <c r="D3767" i="8"/>
  <c r="E3768" i="8" l="1"/>
  <c r="F3768" i="8"/>
  <c r="D3768" i="8"/>
  <c r="A3769" i="8"/>
  <c r="L3767" i="8"/>
  <c r="M3767" i="8"/>
  <c r="E3769" i="8" l="1"/>
  <c r="A3770" i="8"/>
  <c r="D3769" i="8"/>
  <c r="F3769" i="8"/>
  <c r="M3768" i="8"/>
  <c r="L3768" i="8"/>
  <c r="A3771" i="8" l="1"/>
  <c r="D3770" i="8"/>
  <c r="E3770" i="8"/>
  <c r="F3770" i="8"/>
  <c r="M3769" i="8"/>
  <c r="L3769" i="8"/>
  <c r="M3770" i="8" l="1"/>
  <c r="L3770" i="8"/>
  <c r="F3771" i="8"/>
  <c r="A3772" i="8"/>
  <c r="E3771" i="8"/>
  <c r="D3771" i="8"/>
  <c r="L3771" i="8" l="1"/>
  <c r="M3771" i="8"/>
  <c r="A3773" i="8"/>
  <c r="F3772" i="8"/>
  <c r="E3772" i="8"/>
  <c r="D3772" i="8"/>
  <c r="L3772" i="8" l="1"/>
  <c r="M3772" i="8"/>
  <c r="D3773" i="8"/>
  <c r="F3773" i="8"/>
  <c r="E3773" i="8"/>
  <c r="A3774" i="8"/>
  <c r="F3774" i="8" l="1"/>
  <c r="A3775" i="8"/>
  <c r="D3774" i="8"/>
  <c r="E3774" i="8"/>
  <c r="M3773" i="8"/>
  <c r="L3773" i="8"/>
  <c r="M3774" i="8" l="1"/>
  <c r="L3774" i="8"/>
  <c r="F3775" i="8"/>
  <c r="A3776" i="8"/>
  <c r="E3775" i="8"/>
  <c r="D3775" i="8"/>
  <c r="M3775" i="8" l="1"/>
  <c r="L3775" i="8"/>
  <c r="A3777" i="8"/>
  <c r="F3776" i="8"/>
  <c r="D3776" i="8"/>
  <c r="E3776" i="8"/>
  <c r="M3776" i="8" l="1"/>
  <c r="L3776" i="8"/>
  <c r="D3777" i="8"/>
  <c r="F3777" i="8"/>
  <c r="E3777" i="8"/>
  <c r="A3778" i="8"/>
  <c r="F3778" i="8" l="1"/>
  <c r="A3779" i="8"/>
  <c r="D3778" i="8"/>
  <c r="E3778" i="8"/>
  <c r="L3777" i="8"/>
  <c r="M3777" i="8"/>
  <c r="M3778" i="8" l="1"/>
  <c r="L3778" i="8"/>
  <c r="A3780" i="8"/>
  <c r="E3779" i="8"/>
  <c r="D3779" i="8"/>
  <c r="F3779" i="8"/>
  <c r="L3779" i="8" l="1"/>
  <c r="M3779" i="8"/>
  <c r="F3780" i="8"/>
  <c r="E3780" i="8"/>
  <c r="D3780" i="8"/>
  <c r="A3781" i="8"/>
  <c r="A3782" i="8" l="1"/>
  <c r="D3781" i="8"/>
  <c r="F3781" i="8"/>
  <c r="E3781" i="8"/>
  <c r="L3780" i="8"/>
  <c r="M3780" i="8"/>
  <c r="M3781" i="8" l="1"/>
  <c r="L3781" i="8"/>
  <c r="F3782" i="8"/>
  <c r="A3783" i="8"/>
  <c r="D3782" i="8"/>
  <c r="E3782" i="8"/>
  <c r="M3782" i="8" l="1"/>
  <c r="L3782" i="8"/>
  <c r="E3783" i="8"/>
  <c r="D3783" i="8"/>
  <c r="F3783" i="8"/>
  <c r="A3784" i="8"/>
  <c r="L3783" i="8" l="1"/>
  <c r="M3783" i="8"/>
  <c r="E3784" i="8"/>
  <c r="A3785" i="8"/>
  <c r="F3784" i="8"/>
  <c r="D3784" i="8"/>
  <c r="A3786" i="8" l="1"/>
  <c r="D3785" i="8"/>
  <c r="F3785" i="8"/>
  <c r="E3785" i="8"/>
  <c r="M3784" i="8"/>
  <c r="L3784" i="8"/>
  <c r="M3785" i="8" l="1"/>
  <c r="L3785" i="8"/>
  <c r="F3786" i="8"/>
  <c r="A3787" i="8"/>
  <c r="D3786" i="8"/>
  <c r="E3786" i="8"/>
  <c r="M3786" i="8" l="1"/>
  <c r="L3786" i="8"/>
  <c r="E3787" i="8"/>
  <c r="D3787" i="8"/>
  <c r="F3787" i="8"/>
  <c r="A3788" i="8"/>
  <c r="D3788" i="8" l="1"/>
  <c r="A3789" i="8"/>
  <c r="F3788" i="8"/>
  <c r="E3788" i="8"/>
  <c r="L3787" i="8"/>
  <c r="M3787" i="8"/>
  <c r="L3788" i="8" l="1"/>
  <c r="M3788" i="8"/>
  <c r="E3789" i="8"/>
  <c r="D3789" i="8"/>
  <c r="A3790" i="8"/>
  <c r="F3789" i="8"/>
  <c r="D3790" i="8" l="1"/>
  <c r="E3790" i="8"/>
  <c r="F3790" i="8"/>
  <c r="A3791" i="8"/>
  <c r="M3789" i="8"/>
  <c r="L3789" i="8"/>
  <c r="F3791" i="8" l="1"/>
  <c r="A3792" i="8"/>
  <c r="D3791" i="8"/>
  <c r="E3791" i="8"/>
  <c r="M3790" i="8"/>
  <c r="L3790" i="8"/>
  <c r="L3791" i="8" l="1"/>
  <c r="M3791" i="8"/>
  <c r="E3792" i="8"/>
  <c r="A3793" i="8"/>
  <c r="F3792" i="8"/>
  <c r="D3792" i="8"/>
  <c r="D3793" i="8" l="1"/>
  <c r="F3793" i="8"/>
  <c r="E3793" i="8"/>
  <c r="A3794" i="8"/>
  <c r="M3792" i="8"/>
  <c r="L3792" i="8"/>
  <c r="F3794" i="8" l="1"/>
  <c r="A3795" i="8"/>
  <c r="E3794" i="8"/>
  <c r="D3794" i="8"/>
  <c r="M3793" i="8"/>
  <c r="L3793" i="8"/>
  <c r="M3794" i="8" l="1"/>
  <c r="L3794" i="8"/>
  <c r="A3796" i="8"/>
  <c r="E3795" i="8"/>
  <c r="D3795" i="8"/>
  <c r="F3795" i="8"/>
  <c r="L3795" i="8" l="1"/>
  <c r="M3795" i="8"/>
  <c r="F3796" i="8"/>
  <c r="E3796" i="8"/>
  <c r="D3796" i="8"/>
  <c r="A3797" i="8"/>
  <c r="A3798" i="8" l="1"/>
  <c r="E3797" i="8"/>
  <c r="D3797" i="8"/>
  <c r="F3797" i="8"/>
  <c r="M3796" i="8"/>
  <c r="L3796" i="8"/>
  <c r="M3797" i="8" l="1"/>
  <c r="L3797" i="8"/>
  <c r="F3798" i="8"/>
  <c r="A3799" i="8"/>
  <c r="D3798" i="8"/>
  <c r="E3798" i="8"/>
  <c r="M3798" i="8" l="1"/>
  <c r="L3798" i="8"/>
  <c r="E3799" i="8"/>
  <c r="D3799" i="8"/>
  <c r="F3799" i="8"/>
  <c r="A3800" i="8"/>
  <c r="E3800" i="8" l="1"/>
  <c r="F3800" i="8"/>
  <c r="A3801" i="8"/>
  <c r="D3800" i="8"/>
  <c r="L3799" i="8"/>
  <c r="M3799" i="8"/>
  <c r="D3801" i="8" l="1"/>
  <c r="F3801" i="8"/>
  <c r="E3801" i="8"/>
  <c r="A3802" i="8"/>
  <c r="L3800" i="8"/>
  <c r="M3800" i="8"/>
  <c r="D3802" i="8" l="1"/>
  <c r="E3802" i="8"/>
  <c r="F3802" i="8"/>
  <c r="A3803" i="8"/>
  <c r="M3801" i="8"/>
  <c r="L3801" i="8"/>
  <c r="E3803" i="8" l="1"/>
  <c r="D3803" i="8"/>
  <c r="F3803" i="8"/>
  <c r="A3804" i="8"/>
  <c r="L3802" i="8"/>
  <c r="M3802" i="8"/>
  <c r="D3804" i="8" l="1"/>
  <c r="A3805" i="8"/>
  <c r="F3804" i="8"/>
  <c r="E3804" i="8"/>
  <c r="L3803" i="8"/>
  <c r="M3803" i="8"/>
  <c r="M3804" i="8" l="1"/>
  <c r="L3804" i="8"/>
  <c r="D3805" i="8"/>
  <c r="F3805" i="8"/>
  <c r="E3805" i="8"/>
  <c r="A3806" i="8"/>
  <c r="D3806" i="8" l="1"/>
  <c r="E3806" i="8"/>
  <c r="F3806" i="8"/>
  <c r="A3807" i="8"/>
  <c r="M3805" i="8"/>
  <c r="L3805" i="8"/>
  <c r="F3807" i="8" l="1"/>
  <c r="A3808" i="8"/>
  <c r="E3807" i="8"/>
  <c r="D3807" i="8"/>
  <c r="L3806" i="8"/>
  <c r="M3806" i="8"/>
  <c r="L3807" i="8" l="1"/>
  <c r="M3807" i="8"/>
  <c r="E3808" i="8"/>
  <c r="A3809" i="8"/>
  <c r="F3808" i="8"/>
  <c r="D3808" i="8"/>
  <c r="E3809" i="8" l="1"/>
  <c r="A3810" i="8"/>
  <c r="D3809" i="8"/>
  <c r="F3809" i="8"/>
  <c r="L3808" i="8"/>
  <c r="M3808" i="8"/>
  <c r="F3810" i="8" l="1"/>
  <c r="D3810" i="8"/>
  <c r="A3811" i="8"/>
  <c r="E3810" i="8"/>
  <c r="M3809" i="8"/>
  <c r="L3809" i="8"/>
  <c r="M3810" i="8" l="1"/>
  <c r="L3810" i="8"/>
  <c r="A3812" i="8"/>
  <c r="E3811" i="8"/>
  <c r="D3811" i="8"/>
  <c r="F3811" i="8"/>
  <c r="L3811" i="8" l="1"/>
  <c r="M3811" i="8"/>
  <c r="D3812" i="8"/>
  <c r="A3813" i="8"/>
  <c r="F3812" i="8"/>
  <c r="E3812" i="8"/>
  <c r="M3812" i="8" l="1"/>
  <c r="L3812" i="8"/>
  <c r="E3813" i="8"/>
  <c r="A3814" i="8"/>
  <c r="D3813" i="8"/>
  <c r="F3813" i="8"/>
  <c r="A3815" i="8" l="1"/>
  <c r="D3814" i="8"/>
  <c r="F3814" i="8"/>
  <c r="E3814" i="8"/>
  <c r="L3813" i="8"/>
  <c r="M3813" i="8"/>
  <c r="M3814" i="8" l="1"/>
  <c r="L3814" i="8"/>
  <c r="A3816" i="8"/>
  <c r="F3815" i="8"/>
  <c r="E3815" i="8"/>
  <c r="D3815" i="8"/>
  <c r="L3815" i="8" l="1"/>
  <c r="M3815" i="8"/>
  <c r="A3817" i="8"/>
  <c r="F3816" i="8"/>
  <c r="D3816" i="8"/>
  <c r="E3816" i="8"/>
  <c r="M3816" i="8" l="1"/>
  <c r="L3816" i="8"/>
  <c r="A3818" i="8"/>
  <c r="D3817" i="8"/>
  <c r="F3817" i="8"/>
  <c r="E3817" i="8"/>
  <c r="M3817" i="8" l="1"/>
  <c r="L3817" i="8"/>
  <c r="F3818" i="8"/>
  <c r="D3818" i="8"/>
  <c r="E3818" i="8"/>
  <c r="A3819" i="8"/>
  <c r="F3819" i="8" l="1"/>
  <c r="A3820" i="8"/>
  <c r="E3819" i="8"/>
  <c r="D3819" i="8"/>
  <c r="M3818" i="8"/>
  <c r="L3818" i="8"/>
  <c r="M3819" i="8" l="1"/>
  <c r="L3819" i="8"/>
  <c r="A3821" i="8"/>
  <c r="F3820" i="8"/>
  <c r="E3820" i="8"/>
  <c r="D3820" i="8"/>
  <c r="L3820" i="8" l="1"/>
  <c r="M3820" i="8"/>
  <c r="A3822" i="8"/>
  <c r="D3821" i="8"/>
  <c r="F3821" i="8"/>
  <c r="E3821" i="8"/>
  <c r="L3821" i="8" l="1"/>
  <c r="M3821" i="8"/>
  <c r="F3822" i="8"/>
  <c r="A3823" i="8"/>
  <c r="D3822" i="8"/>
  <c r="E3822" i="8"/>
  <c r="M3822" i="8" l="1"/>
  <c r="L3822" i="8"/>
  <c r="E3823" i="8"/>
  <c r="F3823" i="8"/>
  <c r="A3824" i="8"/>
  <c r="D3823" i="8"/>
  <c r="A3825" i="8" l="1"/>
  <c r="F3824" i="8"/>
  <c r="E3824" i="8"/>
  <c r="D3824" i="8"/>
  <c r="L3823" i="8"/>
  <c r="M3823" i="8"/>
  <c r="L3824" i="8" l="1"/>
  <c r="M3824" i="8"/>
  <c r="A3826" i="8"/>
  <c r="D3825" i="8"/>
  <c r="E3825" i="8"/>
  <c r="F3825" i="8"/>
  <c r="M3825" i="8" l="1"/>
  <c r="L3825" i="8"/>
  <c r="F3826" i="8"/>
  <c r="D3826" i="8"/>
  <c r="E3826" i="8"/>
  <c r="A3827" i="8"/>
  <c r="F3827" i="8" l="1"/>
  <c r="D3827" i="8"/>
  <c r="A3828" i="8"/>
  <c r="E3827" i="8"/>
  <c r="L3826" i="8"/>
  <c r="M3826" i="8"/>
  <c r="M3827" i="8" l="1"/>
  <c r="L3827" i="8"/>
  <c r="A3829" i="8"/>
  <c r="F3828" i="8"/>
  <c r="E3828" i="8"/>
  <c r="D3828" i="8"/>
  <c r="M3828" i="8" l="1"/>
  <c r="L3828" i="8"/>
  <c r="E3829" i="8"/>
  <c r="A3830" i="8"/>
  <c r="D3829" i="8"/>
  <c r="F3829" i="8"/>
  <c r="F3830" i="8" l="1"/>
  <c r="A3831" i="8"/>
  <c r="E3830" i="8"/>
  <c r="D3830" i="8"/>
  <c r="M3829" i="8"/>
  <c r="L3829" i="8"/>
  <c r="M3830" i="8" l="1"/>
  <c r="L3830" i="8"/>
  <c r="E3831" i="8"/>
  <c r="D3831" i="8"/>
  <c r="F3831" i="8"/>
  <c r="A3832" i="8"/>
  <c r="A3833" i="8" l="1"/>
  <c r="F3832" i="8"/>
  <c r="D3832" i="8"/>
  <c r="E3832" i="8"/>
  <c r="L3831" i="8"/>
  <c r="M3831" i="8"/>
  <c r="M3832" i="8" l="1"/>
  <c r="L3832" i="8"/>
  <c r="E3833" i="8"/>
  <c r="A3834" i="8"/>
  <c r="D3833" i="8"/>
  <c r="F3833" i="8"/>
  <c r="F3834" i="8" l="1"/>
  <c r="A3835" i="8"/>
  <c r="D3834" i="8"/>
  <c r="E3834" i="8"/>
  <c r="M3833" i="8"/>
  <c r="L3833" i="8"/>
  <c r="L3834" i="8" l="1"/>
  <c r="M3834" i="8"/>
  <c r="E3835" i="8"/>
  <c r="F3835" i="8"/>
  <c r="D3835" i="8"/>
  <c r="A3836" i="8"/>
  <c r="D3836" i="8" l="1"/>
  <c r="A3837" i="8"/>
  <c r="E3836" i="8"/>
  <c r="F3836" i="8"/>
  <c r="L3835" i="8"/>
  <c r="M3835" i="8"/>
  <c r="M3836" i="8" l="1"/>
  <c r="L3836" i="8"/>
  <c r="F3837" i="8"/>
  <c r="E3837" i="8"/>
  <c r="D3837" i="8"/>
  <c r="A3838" i="8"/>
  <c r="E3838" i="8" l="1"/>
  <c r="D3838" i="8"/>
  <c r="A3839" i="8"/>
  <c r="F3838" i="8"/>
  <c r="L3837" i="8"/>
  <c r="M3837" i="8"/>
  <c r="E3839" i="8" l="1"/>
  <c r="D3839" i="8"/>
  <c r="A3840" i="8"/>
  <c r="F3839" i="8"/>
  <c r="M3838" i="8"/>
  <c r="L3838" i="8"/>
  <c r="E3840" i="8" l="1"/>
  <c r="A3841" i="8"/>
  <c r="F3840" i="8"/>
  <c r="D3840" i="8"/>
  <c r="L3839" i="8"/>
  <c r="M3839" i="8"/>
  <c r="F3841" i="8" l="1"/>
  <c r="A3842" i="8"/>
  <c r="D3841" i="8"/>
  <c r="E3841" i="8"/>
  <c r="M3840" i="8"/>
  <c r="L3840" i="8"/>
  <c r="L3841" i="8" l="1"/>
  <c r="M3841" i="8"/>
  <c r="D3842" i="8"/>
  <c r="E3842" i="8"/>
  <c r="A3843" i="8"/>
  <c r="F3842" i="8"/>
  <c r="F3843" i="8" l="1"/>
  <c r="A3844" i="8"/>
  <c r="E3843" i="8"/>
  <c r="D3843" i="8"/>
  <c r="L3842" i="8"/>
  <c r="M3842" i="8"/>
  <c r="L3843" i="8" l="1"/>
  <c r="M3843" i="8"/>
  <c r="D3844" i="8"/>
  <c r="A3845" i="8"/>
  <c r="F3844" i="8"/>
  <c r="E3844" i="8"/>
  <c r="M3844" i="8" l="1"/>
  <c r="L3844" i="8"/>
  <c r="E3845" i="8"/>
  <c r="D3845" i="8"/>
  <c r="F3845" i="8"/>
  <c r="A3846" i="8"/>
  <c r="F3846" i="8" l="1"/>
  <c r="A3847" i="8"/>
  <c r="E3846" i="8"/>
  <c r="D3846" i="8"/>
  <c r="M3845" i="8"/>
  <c r="L3845" i="8"/>
  <c r="M3846" i="8" l="1"/>
  <c r="L3846" i="8"/>
  <c r="F3847" i="8"/>
  <c r="A3848" i="8"/>
  <c r="D3847" i="8"/>
  <c r="E3847" i="8"/>
  <c r="L3847" i="8" l="1"/>
  <c r="M3847" i="8"/>
  <c r="A3849" i="8"/>
  <c r="F3848" i="8"/>
  <c r="D3848" i="8"/>
  <c r="E3848" i="8"/>
  <c r="M3848" i="8" l="1"/>
  <c r="L3848" i="8"/>
  <c r="E3849" i="8"/>
  <c r="A3850" i="8"/>
  <c r="D3849" i="8"/>
  <c r="F3849" i="8"/>
  <c r="F3850" i="8" l="1"/>
  <c r="E3850" i="8"/>
  <c r="A3851" i="8"/>
  <c r="D3850" i="8"/>
  <c r="M3849" i="8"/>
  <c r="L3849" i="8"/>
  <c r="F3851" i="8" l="1"/>
  <c r="A3852" i="8"/>
  <c r="E3851" i="8"/>
  <c r="D3851" i="8"/>
  <c r="M3850" i="8"/>
  <c r="L3850" i="8"/>
  <c r="M3851" i="8" l="1"/>
  <c r="L3851" i="8"/>
  <c r="D3852" i="8"/>
  <c r="A3853" i="8"/>
  <c r="F3852" i="8"/>
  <c r="E3852" i="8"/>
  <c r="M3852" i="8" l="1"/>
  <c r="L3852" i="8"/>
  <c r="E3853" i="8"/>
  <c r="A3854" i="8"/>
  <c r="F3853" i="8"/>
  <c r="D3853" i="8"/>
  <c r="F3854" i="8" l="1"/>
  <c r="A3855" i="8"/>
  <c r="D3854" i="8"/>
  <c r="E3854" i="8"/>
  <c r="L3853" i="8"/>
  <c r="M3853" i="8"/>
  <c r="M3854" i="8" l="1"/>
  <c r="L3854" i="8"/>
  <c r="F3855" i="8"/>
  <c r="A3856" i="8"/>
  <c r="D3855" i="8"/>
  <c r="E3855" i="8"/>
  <c r="L3855" i="8" l="1"/>
  <c r="M3855" i="8"/>
  <c r="E3856" i="8"/>
  <c r="A3857" i="8"/>
  <c r="D3856" i="8"/>
  <c r="F3856" i="8"/>
  <c r="A3858" i="8" l="1"/>
  <c r="D3857" i="8"/>
  <c r="F3857" i="8"/>
  <c r="E3857" i="8"/>
  <c r="M3856" i="8"/>
  <c r="L3856" i="8"/>
  <c r="M3857" i="8" l="1"/>
  <c r="L3857" i="8"/>
  <c r="F3858" i="8"/>
  <c r="A3859" i="8"/>
  <c r="D3858" i="8"/>
  <c r="E3858" i="8"/>
  <c r="F3859" i="8" l="1"/>
  <c r="A3860" i="8"/>
  <c r="E3859" i="8"/>
  <c r="D3859" i="8"/>
  <c r="M3858" i="8"/>
  <c r="L3858" i="8"/>
  <c r="M3859" i="8" l="1"/>
  <c r="L3859" i="8"/>
  <c r="D3860" i="8"/>
  <c r="A3861" i="8"/>
  <c r="E3860" i="8"/>
  <c r="F3860" i="8"/>
  <c r="M3860" i="8" l="1"/>
  <c r="L3860" i="8"/>
  <c r="E3861" i="8"/>
  <c r="A3862" i="8"/>
  <c r="F3861" i="8"/>
  <c r="D3861" i="8"/>
  <c r="F3862" i="8" l="1"/>
  <c r="D3862" i="8"/>
  <c r="E3862" i="8"/>
  <c r="A3863" i="8"/>
  <c r="M3861" i="8"/>
  <c r="L3861" i="8"/>
  <c r="F3863" i="8" l="1"/>
  <c r="D3863" i="8"/>
  <c r="E3863" i="8"/>
  <c r="A3864" i="8"/>
  <c r="M3862" i="8"/>
  <c r="L3862" i="8"/>
  <c r="D3864" i="8" l="1"/>
  <c r="A3865" i="8"/>
  <c r="F3864" i="8"/>
  <c r="E3864" i="8"/>
  <c r="L3863" i="8"/>
  <c r="M3863" i="8"/>
  <c r="M3864" i="8" l="1"/>
  <c r="L3864" i="8"/>
  <c r="E3865" i="8"/>
  <c r="A3866" i="8"/>
  <c r="D3865" i="8"/>
  <c r="F3865" i="8"/>
  <c r="F3866" i="8" l="1"/>
  <c r="A3867" i="8"/>
  <c r="E3866" i="8"/>
  <c r="D3866" i="8"/>
  <c r="M3865" i="8"/>
  <c r="L3865" i="8"/>
  <c r="M3866" i="8" l="1"/>
  <c r="L3866" i="8"/>
  <c r="F3867" i="8"/>
  <c r="E3867" i="8"/>
  <c r="A3868" i="8"/>
  <c r="D3867" i="8"/>
  <c r="L3867" i="8" l="1"/>
  <c r="M3867" i="8"/>
  <c r="E3868" i="8"/>
  <c r="A3869" i="8"/>
  <c r="F3868" i="8"/>
  <c r="D3868" i="8"/>
  <c r="E3869" i="8" l="1"/>
  <c r="A3870" i="8"/>
  <c r="D3869" i="8"/>
  <c r="F3869" i="8"/>
  <c r="L3868" i="8"/>
  <c r="M3868" i="8"/>
  <c r="F3870" i="8" l="1"/>
  <c r="D3870" i="8"/>
  <c r="E3870" i="8"/>
  <c r="A3871" i="8"/>
  <c r="M3869" i="8"/>
  <c r="L3869" i="8"/>
  <c r="F3871" i="8" l="1"/>
  <c r="A3872" i="8"/>
  <c r="E3871" i="8"/>
  <c r="D3871" i="8"/>
  <c r="L3870" i="8"/>
  <c r="M3870" i="8"/>
  <c r="L3871" i="8" l="1"/>
  <c r="M3871" i="8"/>
  <c r="E3872" i="8"/>
  <c r="D3872" i="8"/>
  <c r="A3873" i="8"/>
  <c r="F3872" i="8"/>
  <c r="M3872" i="8" l="1"/>
  <c r="L3872" i="8"/>
  <c r="D3873" i="8"/>
  <c r="F3873" i="8"/>
  <c r="E3873" i="8"/>
  <c r="A3874" i="8"/>
  <c r="D3874" i="8" l="1"/>
  <c r="F3874" i="8"/>
  <c r="E3874" i="8"/>
  <c r="A3875" i="8"/>
  <c r="M3873" i="8"/>
  <c r="L3873" i="8"/>
  <c r="F3875" i="8" l="1"/>
  <c r="D3875" i="8"/>
  <c r="E3875" i="8"/>
  <c r="A3876" i="8"/>
  <c r="M3874" i="8"/>
  <c r="L3874" i="8"/>
  <c r="E3876" i="8" l="1"/>
  <c r="A3877" i="8"/>
  <c r="F3876" i="8"/>
  <c r="D3876" i="8"/>
  <c r="L3875" i="8"/>
  <c r="M3875" i="8"/>
  <c r="D3877" i="8" l="1"/>
  <c r="E3877" i="8"/>
  <c r="F3877" i="8"/>
  <c r="A3878" i="8"/>
  <c r="L3876" i="8"/>
  <c r="M3876" i="8"/>
  <c r="D3878" i="8" l="1"/>
  <c r="E3878" i="8"/>
  <c r="F3878" i="8"/>
  <c r="A3879" i="8"/>
  <c r="M3877" i="8"/>
  <c r="L3877" i="8"/>
  <c r="E3879" i="8" l="1"/>
  <c r="D3879" i="8"/>
  <c r="F3879" i="8"/>
  <c r="A3880" i="8"/>
  <c r="M3878" i="8"/>
  <c r="L3878" i="8"/>
  <c r="E3880" i="8" l="1"/>
  <c r="D3880" i="8"/>
  <c r="A3881" i="8"/>
  <c r="F3880" i="8"/>
  <c r="L3879" i="8"/>
  <c r="M3879" i="8"/>
  <c r="F3881" i="8" l="1"/>
  <c r="E3881" i="8"/>
  <c r="A3882" i="8"/>
  <c r="D3881" i="8"/>
  <c r="L3880" i="8"/>
  <c r="M3880" i="8"/>
  <c r="A3883" i="8" l="1"/>
  <c r="E3882" i="8"/>
  <c r="F3882" i="8"/>
  <c r="D3882" i="8"/>
  <c r="M3881" i="8"/>
  <c r="L3881" i="8"/>
  <c r="M3882" i="8" l="1"/>
  <c r="L3882" i="8"/>
  <c r="F3883" i="8"/>
  <c r="A3884" i="8"/>
  <c r="E3883" i="8"/>
  <c r="D3883" i="8"/>
  <c r="L3883" i="8" l="1"/>
  <c r="M3883" i="8"/>
  <c r="E3884" i="8"/>
  <c r="A3885" i="8"/>
  <c r="D3884" i="8"/>
  <c r="F3884" i="8"/>
  <c r="E3885" i="8" l="1"/>
  <c r="D3885" i="8"/>
  <c r="A3886" i="8"/>
  <c r="F3885" i="8"/>
  <c r="M3884" i="8"/>
  <c r="L3884" i="8"/>
  <c r="D3886" i="8" l="1"/>
  <c r="E3886" i="8"/>
  <c r="F3886" i="8"/>
  <c r="A3887" i="8"/>
  <c r="M3885" i="8"/>
  <c r="L3885" i="8"/>
  <c r="F3887" i="8" l="1"/>
  <c r="A3888" i="8"/>
  <c r="D3887" i="8"/>
  <c r="E3887" i="8"/>
  <c r="M3886" i="8"/>
  <c r="L3886" i="8"/>
  <c r="M3887" i="8" l="1"/>
  <c r="L3887" i="8"/>
  <c r="A3889" i="8"/>
  <c r="F3888" i="8"/>
  <c r="E3888" i="8"/>
  <c r="D3888" i="8"/>
  <c r="M3888" i="8" l="1"/>
  <c r="L3888" i="8"/>
  <c r="E3889" i="8"/>
  <c r="A3890" i="8"/>
  <c r="D3889" i="8"/>
  <c r="F3889" i="8"/>
  <c r="E3890" i="8" l="1"/>
  <c r="A3891" i="8"/>
  <c r="D3890" i="8"/>
  <c r="F3890" i="8"/>
  <c r="M3889" i="8"/>
  <c r="L3889" i="8"/>
  <c r="E3891" i="8" l="1"/>
  <c r="A3892" i="8"/>
  <c r="D3891" i="8"/>
  <c r="F3891" i="8"/>
  <c r="M3890" i="8"/>
  <c r="L3890" i="8"/>
  <c r="E3892" i="8" l="1"/>
  <c r="A3893" i="8"/>
  <c r="F3892" i="8"/>
  <c r="D3892" i="8"/>
  <c r="M3891" i="8"/>
  <c r="L3891" i="8"/>
  <c r="A3894" i="8" l="1"/>
  <c r="D3893" i="8"/>
  <c r="E3893" i="8"/>
  <c r="F3893" i="8"/>
  <c r="M3892" i="8"/>
  <c r="L3892" i="8"/>
  <c r="M3893" i="8" l="1"/>
  <c r="L3893" i="8"/>
  <c r="F3894" i="8"/>
  <c r="A3895" i="8"/>
  <c r="D3894" i="8"/>
  <c r="E3894" i="8"/>
  <c r="M3894" i="8" l="1"/>
  <c r="L3894" i="8"/>
  <c r="F3895" i="8"/>
  <c r="A3896" i="8"/>
  <c r="D3895" i="8"/>
  <c r="E3895" i="8"/>
  <c r="M3895" i="8" l="1"/>
  <c r="L3895" i="8"/>
  <c r="F3896" i="8"/>
  <c r="D3896" i="8"/>
  <c r="E3896" i="8"/>
  <c r="A3897" i="8"/>
  <c r="A3898" i="8" l="1"/>
  <c r="D3897" i="8"/>
  <c r="F3897" i="8"/>
  <c r="E3897" i="8"/>
  <c r="M3896" i="8"/>
  <c r="L3896" i="8"/>
  <c r="L3897" i="8" l="1"/>
  <c r="M3897" i="8"/>
  <c r="D3898" i="8"/>
  <c r="E3898" i="8"/>
  <c r="F3898" i="8"/>
  <c r="A3899" i="8"/>
  <c r="D3899" i="8" l="1"/>
  <c r="E3899" i="8"/>
  <c r="F3899" i="8"/>
  <c r="A3900" i="8"/>
  <c r="L3898" i="8"/>
  <c r="M3898" i="8"/>
  <c r="A3901" i="8" l="1"/>
  <c r="F3900" i="8"/>
  <c r="D3900" i="8"/>
  <c r="E3900" i="8"/>
  <c r="L3899" i="8"/>
  <c r="M3899" i="8"/>
  <c r="L3900" i="8" l="1"/>
  <c r="M3900" i="8"/>
  <c r="E3901" i="8"/>
  <c r="A3902" i="8"/>
  <c r="F3901" i="8"/>
  <c r="D3901" i="8"/>
  <c r="F3902" i="8" l="1"/>
  <c r="A3903" i="8"/>
  <c r="E3902" i="8"/>
  <c r="D3902" i="8"/>
  <c r="M3901" i="8"/>
  <c r="L3901" i="8"/>
  <c r="M3902" i="8" l="1"/>
  <c r="L3902" i="8"/>
  <c r="F3903" i="8"/>
  <c r="A3904" i="8"/>
  <c r="E3903" i="8"/>
  <c r="D3903" i="8"/>
  <c r="E3904" i="8" l="1"/>
  <c r="D3904" i="8"/>
  <c r="A3905" i="8"/>
  <c r="F3904" i="8"/>
  <c r="L3903" i="8"/>
  <c r="M3903" i="8"/>
  <c r="A3906" i="8" l="1"/>
  <c r="D3905" i="8"/>
  <c r="E3905" i="8"/>
  <c r="F3905" i="8"/>
  <c r="L3904" i="8"/>
  <c r="M3904" i="8"/>
  <c r="M3905" i="8" l="1"/>
  <c r="L3905" i="8"/>
  <c r="E3906" i="8"/>
  <c r="A3907" i="8"/>
  <c r="F3906" i="8"/>
  <c r="D3906" i="8"/>
  <c r="E3907" i="8" l="1"/>
  <c r="A3908" i="8"/>
  <c r="F3907" i="8"/>
  <c r="D3907" i="8"/>
  <c r="M3906" i="8"/>
  <c r="L3906" i="8"/>
  <c r="F3908" i="8" l="1"/>
  <c r="D3908" i="8"/>
  <c r="E3908" i="8"/>
  <c r="A3909" i="8"/>
  <c r="M3907" i="8"/>
  <c r="L3907" i="8"/>
  <c r="E3909" i="8" l="1"/>
  <c r="A3910" i="8"/>
  <c r="F3909" i="8"/>
  <c r="D3909" i="8"/>
  <c r="M3908" i="8"/>
  <c r="L3908" i="8"/>
  <c r="F3910" i="8" l="1"/>
  <c r="E3910" i="8"/>
  <c r="A3911" i="8"/>
  <c r="D3910" i="8"/>
  <c r="M3909" i="8"/>
  <c r="L3909" i="8"/>
  <c r="F3911" i="8" l="1"/>
  <c r="A3912" i="8"/>
  <c r="D3911" i="8"/>
  <c r="E3911" i="8"/>
  <c r="M3910" i="8"/>
  <c r="L3910" i="8"/>
  <c r="L3911" i="8" l="1"/>
  <c r="M3911" i="8"/>
  <c r="E3912" i="8"/>
  <c r="D3912" i="8"/>
  <c r="A3913" i="8"/>
  <c r="F3912" i="8"/>
  <c r="A3914" i="8" l="1"/>
  <c r="F3913" i="8"/>
  <c r="D3913" i="8"/>
  <c r="E3913" i="8"/>
  <c r="M3912" i="8"/>
  <c r="L3912" i="8"/>
  <c r="M3913" i="8" l="1"/>
  <c r="L3913" i="8"/>
  <c r="E3914" i="8"/>
  <c r="D3914" i="8"/>
  <c r="F3914" i="8"/>
  <c r="A3915" i="8"/>
  <c r="F3915" i="8" l="1"/>
  <c r="A3916" i="8"/>
  <c r="D3915" i="8"/>
  <c r="E3915" i="8"/>
  <c r="M3914" i="8"/>
  <c r="L3914" i="8"/>
  <c r="L3915" i="8" l="1"/>
  <c r="M3915" i="8"/>
  <c r="E3916" i="8"/>
  <c r="A3917" i="8"/>
  <c r="F3916" i="8"/>
  <c r="D3916" i="8"/>
  <c r="E3917" i="8" l="1"/>
  <c r="F3917" i="8"/>
  <c r="A3918" i="8"/>
  <c r="D3917" i="8"/>
  <c r="L3916" i="8"/>
  <c r="M3916" i="8"/>
  <c r="D3918" i="8" l="1"/>
  <c r="E3918" i="8"/>
  <c r="F3918" i="8"/>
  <c r="A3919" i="8"/>
  <c r="L3917" i="8"/>
  <c r="M3917" i="8"/>
  <c r="E3919" i="8" l="1"/>
  <c r="D3919" i="8"/>
  <c r="F3919" i="8"/>
  <c r="A3920" i="8"/>
  <c r="M3918" i="8"/>
  <c r="L3918" i="8"/>
  <c r="E3920" i="8" l="1"/>
  <c r="A3921" i="8"/>
  <c r="F3920" i="8"/>
  <c r="D3920" i="8"/>
  <c r="L3919" i="8"/>
  <c r="M3919" i="8"/>
  <c r="E3921" i="8" l="1"/>
  <c r="A3922" i="8"/>
  <c r="D3921" i="8"/>
  <c r="F3921" i="8"/>
  <c r="M3920" i="8"/>
  <c r="L3920" i="8"/>
  <c r="E3922" i="8" l="1"/>
  <c r="A3923" i="8"/>
  <c r="D3922" i="8"/>
  <c r="F3922" i="8"/>
  <c r="M3921" i="8"/>
  <c r="L3921" i="8"/>
  <c r="E3923" i="8" l="1"/>
  <c r="A3924" i="8"/>
  <c r="F3923" i="8"/>
  <c r="D3923" i="8"/>
  <c r="M3922" i="8"/>
  <c r="L3922" i="8"/>
  <c r="E3924" i="8" l="1"/>
  <c r="A3925" i="8"/>
  <c r="F3924" i="8"/>
  <c r="D3924" i="8"/>
  <c r="M3923" i="8"/>
  <c r="L3923" i="8"/>
  <c r="E3925" i="8" l="1"/>
  <c r="A3926" i="8"/>
  <c r="D3925" i="8"/>
  <c r="F3925" i="8"/>
  <c r="M3924" i="8"/>
  <c r="L3924" i="8"/>
  <c r="F3926" i="8" l="1"/>
  <c r="A3927" i="8"/>
  <c r="D3926" i="8"/>
  <c r="E3926" i="8"/>
  <c r="M3925" i="8"/>
  <c r="L3925" i="8"/>
  <c r="M3926" i="8" l="1"/>
  <c r="L3926" i="8"/>
  <c r="F3927" i="8"/>
  <c r="A3928" i="8"/>
  <c r="E3927" i="8"/>
  <c r="D3927" i="8"/>
  <c r="M3927" i="8" l="1"/>
  <c r="L3927" i="8"/>
  <c r="E3928" i="8"/>
  <c r="A3929" i="8"/>
  <c r="F3928" i="8"/>
  <c r="D3928" i="8"/>
  <c r="E3929" i="8" l="1"/>
  <c r="A3930" i="8"/>
  <c r="D3929" i="8"/>
  <c r="F3929" i="8"/>
  <c r="M3928" i="8"/>
  <c r="L3928" i="8"/>
  <c r="D3930" i="8" l="1"/>
  <c r="E3930" i="8"/>
  <c r="F3930" i="8"/>
  <c r="A3931" i="8"/>
  <c r="L3929" i="8"/>
  <c r="M3929" i="8"/>
  <c r="F3931" i="8" l="1"/>
  <c r="A3932" i="8"/>
  <c r="D3931" i="8"/>
  <c r="E3931" i="8"/>
  <c r="M3930" i="8"/>
  <c r="L3930" i="8"/>
  <c r="L3931" i="8" l="1"/>
  <c r="M3931" i="8"/>
  <c r="E3932" i="8"/>
  <c r="A3933" i="8"/>
  <c r="F3932" i="8"/>
  <c r="D3932" i="8"/>
  <c r="D3933" i="8" l="1"/>
  <c r="E3933" i="8"/>
  <c r="F3933" i="8"/>
  <c r="A3934" i="8"/>
  <c r="M3932" i="8"/>
  <c r="L3932" i="8"/>
  <c r="F3934" i="8" l="1"/>
  <c r="A3935" i="8"/>
  <c r="E3934" i="8"/>
  <c r="D3934" i="8"/>
  <c r="M3933" i="8"/>
  <c r="L3933" i="8"/>
  <c r="L3934" i="8" l="1"/>
  <c r="M3934" i="8"/>
  <c r="A3936" i="8"/>
  <c r="D3935" i="8"/>
  <c r="E3935" i="8"/>
  <c r="F3935" i="8"/>
  <c r="L3935" i="8" l="1"/>
  <c r="M3935" i="8"/>
  <c r="E3936" i="8"/>
  <c r="A3937" i="8"/>
  <c r="D3936" i="8"/>
  <c r="F3936" i="8"/>
  <c r="E3937" i="8" l="1"/>
  <c r="A3938" i="8"/>
  <c r="F3937" i="8"/>
  <c r="D3937" i="8"/>
  <c r="L3936" i="8"/>
  <c r="M3936" i="8"/>
  <c r="E3938" i="8" l="1"/>
  <c r="A3939" i="8"/>
  <c r="D3938" i="8"/>
  <c r="F3938" i="8"/>
  <c r="M3937" i="8"/>
  <c r="L3937" i="8"/>
  <c r="E3939" i="8" l="1"/>
  <c r="A3940" i="8"/>
  <c r="F3939" i="8"/>
  <c r="D3939" i="8"/>
  <c r="M3938" i="8"/>
  <c r="L3938" i="8"/>
  <c r="A3941" i="8" l="1"/>
  <c r="F3940" i="8"/>
  <c r="D3940" i="8"/>
  <c r="E3940" i="8"/>
  <c r="L3939" i="8"/>
  <c r="M3939" i="8"/>
  <c r="M3940" i="8" l="1"/>
  <c r="L3940" i="8"/>
  <c r="E3941" i="8"/>
  <c r="A3942" i="8"/>
  <c r="F3941" i="8"/>
  <c r="D3941" i="8"/>
  <c r="F3942" i="8" l="1"/>
  <c r="A3943" i="8"/>
  <c r="D3942" i="8"/>
  <c r="E3942" i="8"/>
  <c r="M3941" i="8"/>
  <c r="L3941" i="8"/>
  <c r="M3942" i="8" l="1"/>
  <c r="L3942" i="8"/>
  <c r="D3943" i="8"/>
  <c r="E3943" i="8"/>
  <c r="F3943" i="8"/>
  <c r="A3944" i="8"/>
  <c r="E3944" i="8" l="1"/>
  <c r="A3945" i="8"/>
  <c r="F3944" i="8"/>
  <c r="D3944" i="8"/>
  <c r="L3943" i="8"/>
  <c r="M3943" i="8"/>
  <c r="E3945" i="8" l="1"/>
  <c r="A3946" i="8"/>
  <c r="D3945" i="8"/>
  <c r="F3945" i="8"/>
  <c r="M3944" i="8"/>
  <c r="L3944" i="8"/>
  <c r="F3946" i="8" l="1"/>
  <c r="E3946" i="8"/>
  <c r="A3947" i="8"/>
  <c r="D3946" i="8"/>
  <c r="M3945" i="8"/>
  <c r="L3945" i="8"/>
  <c r="F3947" i="8" l="1"/>
  <c r="E3947" i="8"/>
  <c r="A3948" i="8"/>
  <c r="D3947" i="8"/>
  <c r="M3946" i="8"/>
  <c r="L3946" i="8"/>
  <c r="E3948" i="8" l="1"/>
  <c r="A3949" i="8"/>
  <c r="D3948" i="8"/>
  <c r="F3948" i="8"/>
  <c r="L3947" i="8"/>
  <c r="M3947" i="8"/>
  <c r="A3950" i="8" l="1"/>
  <c r="D3949" i="8"/>
  <c r="F3949" i="8"/>
  <c r="E3949" i="8"/>
  <c r="L3948" i="8"/>
  <c r="M3948" i="8"/>
  <c r="M3949" i="8" l="1"/>
  <c r="L3949" i="8"/>
  <c r="F3950" i="8"/>
  <c r="A3951" i="8"/>
  <c r="D3950" i="8"/>
  <c r="E3950" i="8"/>
  <c r="M3950" i="8" l="1"/>
  <c r="L3950" i="8"/>
  <c r="F3951" i="8"/>
  <c r="A3952" i="8"/>
  <c r="E3951" i="8"/>
  <c r="D3951" i="8"/>
  <c r="L3951" i="8" l="1"/>
  <c r="M3951" i="8"/>
  <c r="E3952" i="8"/>
  <c r="A3953" i="8"/>
  <c r="F3952" i="8"/>
  <c r="D3952" i="8"/>
  <c r="D3953" i="8" l="1"/>
  <c r="F3953" i="8"/>
  <c r="E3953" i="8"/>
  <c r="A3954" i="8"/>
  <c r="L3952" i="8"/>
  <c r="M3952" i="8"/>
  <c r="F3954" i="8" l="1"/>
  <c r="D3954" i="8"/>
  <c r="E3954" i="8"/>
  <c r="A3955" i="8"/>
  <c r="M3953" i="8"/>
  <c r="L3953" i="8"/>
  <c r="F3955" i="8" l="1"/>
  <c r="D3955" i="8"/>
  <c r="E3955" i="8"/>
  <c r="A3956" i="8"/>
  <c r="M3954" i="8"/>
  <c r="L3954" i="8"/>
  <c r="E3956" i="8" l="1"/>
  <c r="A3957" i="8"/>
  <c r="F3956" i="8"/>
  <c r="D3956" i="8"/>
  <c r="L3955" i="8"/>
  <c r="M3955" i="8"/>
  <c r="E3957" i="8" l="1"/>
  <c r="D3957" i="8"/>
  <c r="F3957" i="8"/>
  <c r="A3958" i="8"/>
  <c r="M3956" i="8"/>
  <c r="L3956" i="8"/>
  <c r="E3958" i="8" l="1"/>
  <c r="F3958" i="8"/>
  <c r="A3959" i="8"/>
  <c r="D3958" i="8"/>
  <c r="M3957" i="8"/>
  <c r="L3957" i="8"/>
  <c r="F3959" i="8" l="1"/>
  <c r="E3959" i="8"/>
  <c r="A3960" i="8"/>
  <c r="D3959" i="8"/>
  <c r="M3958" i="8"/>
  <c r="L3958" i="8"/>
  <c r="E3960" i="8" l="1"/>
  <c r="F3960" i="8"/>
  <c r="D3960" i="8"/>
  <c r="A3961" i="8"/>
  <c r="L3959" i="8"/>
  <c r="M3959" i="8"/>
  <c r="E3961" i="8" l="1"/>
  <c r="D3961" i="8"/>
  <c r="F3961" i="8"/>
  <c r="A3962" i="8"/>
  <c r="M3960" i="8"/>
  <c r="L3960" i="8"/>
  <c r="D3962" i="8" l="1"/>
  <c r="E3962" i="8"/>
  <c r="F3962" i="8"/>
  <c r="A3963" i="8"/>
  <c r="M3961" i="8"/>
  <c r="L3961" i="8"/>
  <c r="F3963" i="8" l="1"/>
  <c r="A3964" i="8"/>
  <c r="D3963" i="8"/>
  <c r="E3963" i="8"/>
  <c r="M3962" i="8"/>
  <c r="L3962" i="8"/>
  <c r="L3963" i="8" l="1"/>
  <c r="M3963" i="8"/>
  <c r="E3964" i="8"/>
  <c r="A3965" i="8"/>
  <c r="D3964" i="8"/>
  <c r="F3964" i="8"/>
  <c r="E3965" i="8" l="1"/>
  <c r="D3965" i="8"/>
  <c r="A3966" i="8"/>
  <c r="F3965" i="8"/>
  <c r="L3964" i="8"/>
  <c r="M3964" i="8"/>
  <c r="F3966" i="8" l="1"/>
  <c r="E3966" i="8"/>
  <c r="A3967" i="8"/>
  <c r="D3966" i="8"/>
  <c r="M3965" i="8"/>
  <c r="L3965" i="8"/>
  <c r="D3967" i="8" l="1"/>
  <c r="E3967" i="8"/>
  <c r="F3967" i="8"/>
  <c r="A3968" i="8"/>
  <c r="M3966" i="8"/>
  <c r="L3966" i="8"/>
  <c r="E3968" i="8" l="1"/>
  <c r="F3968" i="8"/>
  <c r="D3968" i="8"/>
  <c r="A3969" i="8"/>
  <c r="L3967" i="8"/>
  <c r="M3967" i="8"/>
  <c r="E3969" i="8" l="1"/>
  <c r="A3970" i="8"/>
  <c r="D3969" i="8"/>
  <c r="F3969" i="8"/>
  <c r="M3968" i="8"/>
  <c r="L3968" i="8"/>
  <c r="A3971" i="8" l="1"/>
  <c r="D3970" i="8"/>
  <c r="E3970" i="8"/>
  <c r="F3970" i="8"/>
  <c r="M3969" i="8"/>
  <c r="L3969" i="8"/>
  <c r="M3970" i="8" l="1"/>
  <c r="L3970" i="8"/>
  <c r="D3971" i="8"/>
  <c r="E3971" i="8"/>
  <c r="A3972" i="8"/>
  <c r="F3971" i="8"/>
  <c r="D3972" i="8" l="1"/>
  <c r="E3972" i="8"/>
  <c r="F3972" i="8"/>
  <c r="A3973" i="8"/>
  <c r="L3971" i="8"/>
  <c r="M3971" i="8"/>
  <c r="D3973" i="8" l="1"/>
  <c r="A3974" i="8"/>
  <c r="E3973" i="8"/>
  <c r="F3973" i="8"/>
  <c r="M3972" i="8"/>
  <c r="L3972" i="8"/>
  <c r="M3973" i="8" l="1"/>
  <c r="L3973" i="8"/>
  <c r="F3974" i="8"/>
  <c r="A3975" i="8"/>
  <c r="E3974" i="8"/>
  <c r="D3974" i="8"/>
  <c r="M3974" i="8" l="1"/>
  <c r="L3974" i="8"/>
  <c r="F3975" i="8"/>
  <c r="D3975" i="8"/>
  <c r="E3975" i="8"/>
  <c r="A3976" i="8"/>
  <c r="F3976" i="8" l="1"/>
  <c r="D3976" i="8"/>
  <c r="E3976" i="8"/>
  <c r="A3977" i="8"/>
  <c r="L3975" i="8"/>
  <c r="M3975" i="8"/>
  <c r="D3977" i="8" l="1"/>
  <c r="A3978" i="8"/>
  <c r="E3977" i="8"/>
  <c r="F3977" i="8"/>
  <c r="M3976" i="8"/>
  <c r="L3976" i="8"/>
  <c r="M3977" i="8" l="1"/>
  <c r="L3977" i="8"/>
  <c r="F3978" i="8"/>
  <c r="A3979" i="8"/>
  <c r="E3978" i="8"/>
  <c r="D3978" i="8"/>
  <c r="M3978" i="8" l="1"/>
  <c r="L3978" i="8"/>
  <c r="F3979" i="8"/>
  <c r="A3980" i="8"/>
  <c r="E3979" i="8"/>
  <c r="D3979" i="8"/>
  <c r="L3979" i="8" l="1"/>
  <c r="M3979" i="8"/>
  <c r="F3980" i="8"/>
  <c r="A3981" i="8"/>
  <c r="D3980" i="8"/>
  <c r="E3980" i="8"/>
  <c r="L3980" i="8" l="1"/>
  <c r="M3980" i="8"/>
  <c r="D3981" i="8"/>
  <c r="A3982" i="8"/>
  <c r="E3981" i="8"/>
  <c r="F3981" i="8"/>
  <c r="M3981" i="8" l="1"/>
  <c r="L3981" i="8"/>
  <c r="F3982" i="8"/>
  <c r="D3982" i="8"/>
  <c r="E3982" i="8"/>
  <c r="A3983" i="8"/>
  <c r="F3983" i="8" l="1"/>
  <c r="E3983" i="8"/>
  <c r="A3984" i="8"/>
  <c r="D3983" i="8"/>
  <c r="M3982" i="8"/>
  <c r="L3982" i="8"/>
  <c r="F3984" i="8" l="1"/>
  <c r="A3985" i="8"/>
  <c r="D3984" i="8"/>
  <c r="E3984" i="8"/>
  <c r="L3983" i="8"/>
  <c r="M3983" i="8"/>
  <c r="M3984" i="8" l="1"/>
  <c r="L3984" i="8"/>
  <c r="D3985" i="8"/>
  <c r="A3986" i="8"/>
  <c r="E3985" i="8"/>
  <c r="F3985" i="8"/>
  <c r="M3985" i="8" l="1"/>
  <c r="L3985" i="8"/>
  <c r="F3986" i="8"/>
  <c r="A3987" i="8"/>
  <c r="E3986" i="8"/>
  <c r="D3986" i="8"/>
  <c r="M3986" i="8" l="1"/>
  <c r="L3986" i="8"/>
  <c r="F3987" i="8"/>
  <c r="A3988" i="8"/>
  <c r="D3987" i="8"/>
  <c r="E3987" i="8"/>
  <c r="L3987" i="8" l="1"/>
  <c r="M3987" i="8"/>
  <c r="F3988" i="8"/>
  <c r="A3989" i="8"/>
  <c r="D3988" i="8"/>
  <c r="E3988" i="8"/>
  <c r="L3988" i="8" l="1"/>
  <c r="M3988" i="8"/>
  <c r="E3989" i="8"/>
  <c r="F3989" i="8"/>
  <c r="D3989" i="8"/>
  <c r="A3990" i="8"/>
  <c r="D3990" i="8" l="1"/>
  <c r="A3991" i="8"/>
  <c r="E3990" i="8"/>
  <c r="F3990" i="8"/>
  <c r="M3989" i="8"/>
  <c r="L3989" i="8"/>
  <c r="M3990" i="8" l="1"/>
  <c r="L3990" i="8"/>
  <c r="F3991" i="8"/>
  <c r="A3992" i="8"/>
  <c r="E3991" i="8"/>
  <c r="D3991" i="8"/>
  <c r="L3991" i="8" l="1"/>
  <c r="M3991" i="8"/>
  <c r="F3992" i="8"/>
  <c r="A3993" i="8"/>
  <c r="D3992" i="8"/>
  <c r="E3992" i="8"/>
  <c r="L3992" i="8" l="1"/>
  <c r="M3992" i="8"/>
  <c r="D3993" i="8"/>
  <c r="A3994" i="8"/>
  <c r="E3993" i="8"/>
  <c r="F3993" i="8"/>
  <c r="M3993" i="8" l="1"/>
  <c r="L3993" i="8"/>
  <c r="F3994" i="8"/>
  <c r="A3995" i="8"/>
  <c r="E3994" i="8"/>
  <c r="D3994" i="8"/>
  <c r="L3994" i="8" l="1"/>
  <c r="M3994" i="8"/>
  <c r="D3995" i="8"/>
  <c r="E3995" i="8"/>
  <c r="F3995" i="8"/>
  <c r="A3996" i="8"/>
  <c r="F3996" i="8" l="1"/>
  <c r="A3997" i="8"/>
  <c r="D3996" i="8"/>
  <c r="E3996" i="8"/>
  <c r="L3995" i="8"/>
  <c r="M3995" i="8"/>
  <c r="L3996" i="8" l="1"/>
  <c r="M3996" i="8"/>
  <c r="D3997" i="8"/>
  <c r="E3997" i="8"/>
  <c r="F3997" i="8"/>
  <c r="A3998" i="8"/>
  <c r="F3998" i="8" l="1"/>
  <c r="A3999" i="8"/>
  <c r="D3998" i="8"/>
  <c r="E3998" i="8"/>
  <c r="M3997" i="8"/>
  <c r="L3997" i="8"/>
  <c r="M3998" i="8" l="1"/>
  <c r="L3998" i="8"/>
  <c r="F3999" i="8"/>
  <c r="A4000" i="8"/>
  <c r="D3999" i="8"/>
  <c r="E3999" i="8"/>
  <c r="L3999" i="8" l="1"/>
  <c r="M3999" i="8"/>
  <c r="F4000" i="8"/>
  <c r="A4001" i="8"/>
  <c r="D4000" i="8"/>
  <c r="E4000" i="8"/>
  <c r="M4000" i="8" l="1"/>
  <c r="L4000" i="8"/>
  <c r="D4001" i="8"/>
  <c r="A4002" i="8"/>
  <c r="E4001" i="8"/>
  <c r="F4001" i="8"/>
  <c r="M4001" i="8" l="1"/>
  <c r="L4001" i="8"/>
  <c r="F4002" i="8"/>
  <c r="A4003" i="8"/>
  <c r="D4002" i="8"/>
  <c r="E4002" i="8"/>
  <c r="M4002" i="8" l="1"/>
  <c r="L4002" i="8"/>
  <c r="F4003" i="8"/>
  <c r="A4004" i="8"/>
  <c r="D4003" i="8"/>
  <c r="E4003" i="8"/>
  <c r="L4003" i="8" l="1"/>
  <c r="M4003" i="8"/>
  <c r="F4004" i="8"/>
  <c r="A4005" i="8"/>
  <c r="D4004" i="8"/>
  <c r="E4004" i="8"/>
  <c r="M4004" i="8" l="1"/>
  <c r="L4004" i="8"/>
  <c r="D4005" i="8"/>
  <c r="E4005" i="8"/>
  <c r="F4005" i="8"/>
  <c r="A4006" i="8"/>
  <c r="F4006" i="8" l="1"/>
  <c r="A4007" i="8"/>
  <c r="D4006" i="8"/>
  <c r="E4006" i="8"/>
  <c r="M4005" i="8"/>
  <c r="L4005" i="8"/>
  <c r="M4006" i="8" l="1"/>
  <c r="L4006" i="8"/>
  <c r="F4007" i="8"/>
  <c r="A4008" i="8"/>
  <c r="D4007" i="8"/>
  <c r="E4007" i="8"/>
  <c r="L4007" i="8" l="1"/>
  <c r="M4007" i="8"/>
  <c r="A4009" i="8"/>
  <c r="D4008" i="8"/>
  <c r="E4008" i="8"/>
  <c r="F4008" i="8"/>
  <c r="M4008" i="8" l="1"/>
  <c r="L4008" i="8"/>
  <c r="D4009" i="8"/>
  <c r="A4010" i="8"/>
  <c r="E4009" i="8"/>
  <c r="F4009" i="8"/>
  <c r="M4009" i="8" l="1"/>
  <c r="L4009" i="8"/>
  <c r="F4010" i="8"/>
  <c r="A4011" i="8"/>
  <c r="D4010" i="8"/>
  <c r="E4010" i="8"/>
  <c r="M4010" i="8" l="1"/>
  <c r="L4010" i="8"/>
  <c r="E4011" i="8"/>
  <c r="A4012" i="8"/>
  <c r="D4011" i="8"/>
  <c r="F4011" i="8"/>
  <c r="F4012" i="8" l="1"/>
  <c r="A4013" i="8"/>
  <c r="E4012" i="8"/>
  <c r="D4012" i="8"/>
  <c r="M4011" i="8"/>
  <c r="L4011" i="8"/>
  <c r="M4012" i="8" l="1"/>
  <c r="L4012" i="8"/>
  <c r="D4013" i="8"/>
  <c r="E4013" i="8"/>
  <c r="F4013" i="8"/>
  <c r="A4014" i="8"/>
  <c r="F4014" i="8" l="1"/>
  <c r="A4015" i="8"/>
  <c r="D4014" i="8"/>
  <c r="E4014" i="8"/>
  <c r="M4013" i="8"/>
  <c r="L4013" i="8"/>
  <c r="L4014" i="8" l="1"/>
  <c r="M4014" i="8"/>
  <c r="E4015" i="8"/>
  <c r="A4016" i="8"/>
  <c r="D4015" i="8"/>
  <c r="F4015" i="8"/>
  <c r="F4016" i="8" l="1"/>
  <c r="A4017" i="8"/>
  <c r="E4016" i="8"/>
  <c r="D4016" i="8"/>
  <c r="L4015" i="8"/>
  <c r="M4015" i="8"/>
  <c r="M4016" i="8" l="1"/>
  <c r="L4016" i="8"/>
  <c r="D4017" i="8"/>
  <c r="A4018" i="8"/>
  <c r="F4017" i="8"/>
  <c r="E4017" i="8"/>
  <c r="M4017" i="8" l="1"/>
  <c r="L4017" i="8"/>
  <c r="F4018" i="8"/>
  <c r="A4019" i="8"/>
  <c r="D4018" i="8"/>
  <c r="E4018" i="8"/>
  <c r="M4018" i="8" l="1"/>
  <c r="L4018" i="8"/>
  <c r="E4019" i="8"/>
  <c r="A4020" i="8"/>
  <c r="D4019" i="8"/>
  <c r="F4019" i="8"/>
  <c r="F4020" i="8" l="1"/>
  <c r="A4021" i="8"/>
  <c r="D4020" i="8"/>
  <c r="E4020" i="8"/>
  <c r="L4019" i="8"/>
  <c r="M4019" i="8"/>
  <c r="M4020" i="8" l="1"/>
  <c r="L4020" i="8"/>
  <c r="A4022" i="8"/>
  <c r="E4021" i="8"/>
  <c r="F4021" i="8"/>
  <c r="D4021" i="8"/>
  <c r="M4021" i="8" l="1"/>
  <c r="L4021" i="8"/>
  <c r="F4022" i="8"/>
  <c r="A4023" i="8"/>
  <c r="E4022" i="8"/>
  <c r="D4022" i="8"/>
  <c r="M4022" i="8" l="1"/>
  <c r="L4022" i="8"/>
  <c r="E4023" i="8"/>
  <c r="A4024" i="8"/>
  <c r="D4023" i="8"/>
  <c r="F4023" i="8"/>
  <c r="F4024" i="8" l="1"/>
  <c r="D4024" i="8"/>
  <c r="A4025" i="8"/>
  <c r="E4024" i="8"/>
  <c r="L4023" i="8"/>
  <c r="M4023" i="8"/>
  <c r="L4024" i="8" l="1"/>
  <c r="M4024" i="8"/>
  <c r="D4025" i="8"/>
  <c r="A4026" i="8"/>
  <c r="E4025" i="8"/>
  <c r="F4025" i="8"/>
  <c r="M4025" i="8" l="1"/>
  <c r="L4025" i="8"/>
  <c r="F4026" i="8"/>
  <c r="A4027" i="8"/>
  <c r="D4026" i="8"/>
  <c r="E4026" i="8"/>
  <c r="M4026" i="8" l="1"/>
  <c r="L4026" i="8"/>
  <c r="E4027" i="8"/>
  <c r="A4028" i="8"/>
  <c r="D4027" i="8"/>
  <c r="F4027" i="8"/>
  <c r="F4028" i="8" l="1"/>
  <c r="E4028" i="8"/>
  <c r="A4029" i="8"/>
  <c r="D4028" i="8"/>
  <c r="L4027" i="8"/>
  <c r="M4027" i="8"/>
  <c r="D4029" i="8" l="1"/>
  <c r="E4029" i="8"/>
  <c r="F4029" i="8"/>
  <c r="A4030" i="8"/>
  <c r="M4028" i="8"/>
  <c r="L4028" i="8"/>
  <c r="D4030" i="8" l="1"/>
  <c r="E4030" i="8"/>
  <c r="F4030" i="8"/>
  <c r="A4031" i="8"/>
  <c r="M4029" i="8"/>
  <c r="L4029" i="8"/>
  <c r="E4031" i="8" l="1"/>
  <c r="D4031" i="8"/>
  <c r="A4032" i="8"/>
  <c r="F4031" i="8"/>
  <c r="M4030" i="8"/>
  <c r="L4030" i="8"/>
  <c r="F4032" i="8" l="1"/>
  <c r="E4032" i="8"/>
  <c r="A4033" i="8"/>
  <c r="D4032" i="8"/>
  <c r="L4031" i="8"/>
  <c r="M4031" i="8"/>
  <c r="F4033" i="8" l="1"/>
  <c r="A4034" i="8"/>
  <c r="D4033" i="8"/>
  <c r="E4033" i="8"/>
  <c r="L4032" i="8"/>
  <c r="M4032" i="8"/>
  <c r="M4033" i="8" l="1"/>
  <c r="L4033" i="8"/>
  <c r="A4035" i="8"/>
  <c r="E4034" i="8"/>
  <c r="F4034" i="8"/>
  <c r="D4034" i="8"/>
  <c r="M4034" i="8" l="1"/>
  <c r="L4034" i="8"/>
  <c r="E4035" i="8"/>
  <c r="A4036" i="8"/>
  <c r="D4035" i="8"/>
  <c r="F4035" i="8"/>
  <c r="F4036" i="8" l="1"/>
  <c r="E4036" i="8"/>
  <c r="A4037" i="8"/>
  <c r="D4036" i="8"/>
  <c r="L4035" i="8"/>
  <c r="M4035" i="8"/>
  <c r="D4037" i="8" l="1"/>
  <c r="A4038" i="8"/>
  <c r="E4037" i="8"/>
  <c r="F4037" i="8"/>
  <c r="M4036" i="8"/>
  <c r="L4036" i="8"/>
  <c r="M4037" i="8" l="1"/>
  <c r="L4037" i="8"/>
  <c r="D4038" i="8"/>
  <c r="A4039" i="8"/>
  <c r="F4038" i="8"/>
  <c r="E4038" i="8"/>
  <c r="M4038" i="8" l="1"/>
  <c r="L4038" i="8"/>
  <c r="E4039" i="8"/>
  <c r="A4040" i="8"/>
  <c r="D4039" i="8"/>
  <c r="F4039" i="8"/>
  <c r="F4040" i="8" l="1"/>
  <c r="D4040" i="8"/>
  <c r="E4040" i="8"/>
  <c r="A4041" i="8"/>
  <c r="L4039" i="8"/>
  <c r="M4039" i="8"/>
  <c r="F4041" i="8" l="1"/>
  <c r="A4042" i="8"/>
  <c r="E4041" i="8"/>
  <c r="D4041" i="8"/>
  <c r="M4040" i="8"/>
  <c r="L4040" i="8"/>
  <c r="M4041" i="8" l="1"/>
  <c r="L4041" i="8"/>
  <c r="D4042" i="8"/>
  <c r="A4043" i="8"/>
  <c r="E4042" i="8"/>
  <c r="F4042" i="8"/>
  <c r="M4042" i="8" l="1"/>
  <c r="L4042" i="8"/>
  <c r="E4043" i="8"/>
  <c r="D4043" i="8"/>
  <c r="F4043" i="8"/>
  <c r="A4044" i="8"/>
  <c r="F4044" i="8" l="1"/>
  <c r="D4044" i="8"/>
  <c r="E4044" i="8"/>
  <c r="A4045" i="8"/>
  <c r="L4043" i="8"/>
  <c r="M4043" i="8"/>
  <c r="F4045" i="8" l="1"/>
  <c r="A4046" i="8"/>
  <c r="E4045" i="8"/>
  <c r="D4045" i="8"/>
  <c r="L4044" i="8"/>
  <c r="M4044" i="8"/>
  <c r="M4045" i="8" l="1"/>
  <c r="L4045" i="8"/>
  <c r="D4046" i="8"/>
  <c r="A4047" i="8"/>
  <c r="E4046" i="8"/>
  <c r="F4046" i="8"/>
  <c r="L4046" i="8" l="1"/>
  <c r="M4046" i="8"/>
  <c r="F4047" i="8"/>
  <c r="A4048" i="8"/>
  <c r="D4047" i="8"/>
  <c r="E4047" i="8"/>
  <c r="L4047" i="8" l="1"/>
  <c r="M4047" i="8"/>
  <c r="F4048" i="8"/>
  <c r="E4048" i="8"/>
  <c r="A4049" i="8"/>
  <c r="D4048" i="8"/>
  <c r="F4049" i="8" l="1"/>
  <c r="E4049" i="8"/>
  <c r="A4050" i="8"/>
  <c r="D4049" i="8"/>
  <c r="M4048" i="8"/>
  <c r="L4048" i="8"/>
  <c r="D4050" i="8" l="1"/>
  <c r="F4050" i="8"/>
  <c r="A4051" i="8"/>
  <c r="E4050" i="8"/>
  <c r="M4049" i="8"/>
  <c r="L4049" i="8"/>
  <c r="M4050" i="8" l="1"/>
  <c r="L4050" i="8"/>
  <c r="E4051" i="8"/>
  <c r="D4051" i="8"/>
  <c r="F4051" i="8"/>
  <c r="A4052" i="8"/>
  <c r="F4052" i="8" l="1"/>
  <c r="D4052" i="8"/>
  <c r="A4053" i="8"/>
  <c r="E4052" i="8"/>
  <c r="L4051" i="8"/>
  <c r="M4051" i="8"/>
  <c r="M4052" i="8" l="1"/>
  <c r="L4052" i="8"/>
  <c r="F4053" i="8"/>
  <c r="D4053" i="8"/>
  <c r="A4054" i="8"/>
  <c r="E4053" i="8"/>
  <c r="M4053" i="8" l="1"/>
  <c r="L4053" i="8"/>
  <c r="D4054" i="8"/>
  <c r="F4054" i="8"/>
  <c r="A4055" i="8"/>
  <c r="E4054" i="8"/>
  <c r="E4055" i="8" l="1"/>
  <c r="A4056" i="8"/>
  <c r="F4055" i="8"/>
  <c r="D4055" i="8"/>
  <c r="M4054" i="8"/>
  <c r="L4054" i="8"/>
  <c r="F4056" i="8" l="1"/>
  <c r="D4056" i="8"/>
  <c r="E4056" i="8"/>
  <c r="A4057" i="8"/>
  <c r="L4055" i="8"/>
  <c r="M4055" i="8"/>
  <c r="F4057" i="8" l="1"/>
  <c r="A4058" i="8"/>
  <c r="D4057" i="8"/>
  <c r="E4057" i="8"/>
  <c r="M4056" i="8"/>
  <c r="L4056" i="8"/>
  <c r="M4057" i="8" l="1"/>
  <c r="L4057" i="8"/>
  <c r="D4058" i="8"/>
  <c r="A4059" i="8"/>
  <c r="F4058" i="8"/>
  <c r="E4058" i="8"/>
  <c r="M4058" i="8" l="1"/>
  <c r="L4058" i="8"/>
  <c r="E4059" i="8"/>
  <c r="A4060" i="8"/>
  <c r="F4059" i="8"/>
  <c r="D4059" i="8"/>
  <c r="F4060" i="8" l="1"/>
  <c r="A4061" i="8"/>
  <c r="D4060" i="8"/>
  <c r="E4060" i="8"/>
  <c r="L4059" i="8"/>
  <c r="M4059" i="8"/>
  <c r="L4060" i="8" l="1"/>
  <c r="M4060" i="8"/>
  <c r="F4061" i="8"/>
  <c r="A4062" i="8"/>
  <c r="D4061" i="8"/>
  <c r="E4061" i="8"/>
  <c r="M4061" i="8" l="1"/>
  <c r="L4061" i="8"/>
  <c r="D4062" i="8"/>
  <c r="A4063" i="8"/>
  <c r="E4062" i="8"/>
  <c r="F4062" i="8"/>
  <c r="L4062" i="8" l="1"/>
  <c r="M4062" i="8"/>
  <c r="E4063" i="8"/>
  <c r="A4064" i="8"/>
  <c r="D4063" i="8"/>
  <c r="F4063" i="8"/>
  <c r="F4064" i="8" l="1"/>
  <c r="A4065" i="8"/>
  <c r="D4064" i="8"/>
  <c r="E4064" i="8"/>
  <c r="M4063" i="8"/>
  <c r="L4063" i="8"/>
  <c r="M4064" i="8" l="1"/>
  <c r="L4064" i="8"/>
  <c r="F4065" i="8"/>
  <c r="A4066" i="8"/>
  <c r="E4065" i="8"/>
  <c r="D4065" i="8"/>
  <c r="M4065" i="8" l="1"/>
  <c r="L4065" i="8"/>
  <c r="E4066" i="8"/>
  <c r="F4066" i="8"/>
  <c r="D4066" i="8"/>
  <c r="A4067" i="8"/>
  <c r="E4067" i="8" l="1"/>
  <c r="A4068" i="8"/>
  <c r="F4067" i="8"/>
  <c r="D4067" i="8"/>
  <c r="L4066" i="8"/>
  <c r="M4066" i="8"/>
  <c r="F4068" i="8" l="1"/>
  <c r="D4068" i="8"/>
  <c r="A4069" i="8"/>
  <c r="E4068" i="8"/>
  <c r="L4067" i="8"/>
  <c r="M4067" i="8"/>
  <c r="M4068" i="8" l="1"/>
  <c r="L4068" i="8"/>
  <c r="D4069" i="8"/>
  <c r="A4070" i="8"/>
  <c r="E4069" i="8"/>
  <c r="F4069" i="8"/>
  <c r="M4069" i="8" l="1"/>
  <c r="L4069" i="8"/>
  <c r="D4070" i="8"/>
  <c r="A4071" i="8"/>
  <c r="E4070" i="8"/>
  <c r="F4070" i="8"/>
  <c r="M4070" i="8" l="1"/>
  <c r="L4070" i="8"/>
  <c r="D4071" i="8"/>
  <c r="F4071" i="8"/>
  <c r="E4071" i="8"/>
  <c r="A4072" i="8"/>
  <c r="F4072" i="8" l="1"/>
  <c r="A4073" i="8"/>
  <c r="D4072" i="8"/>
  <c r="E4072" i="8"/>
  <c r="L4071" i="8"/>
  <c r="M4071" i="8"/>
  <c r="M4072" i="8" l="1"/>
  <c r="L4072" i="8"/>
  <c r="F4073" i="8"/>
  <c r="A4074" i="8"/>
  <c r="E4073" i="8"/>
  <c r="D4073" i="8"/>
  <c r="M4073" i="8" l="1"/>
  <c r="L4073" i="8"/>
  <c r="D4074" i="8"/>
  <c r="A4075" i="8"/>
  <c r="F4074" i="8"/>
  <c r="E4074" i="8"/>
  <c r="M4074" i="8" l="1"/>
  <c r="L4074" i="8"/>
  <c r="E4075" i="8"/>
  <c r="D4075" i="8"/>
  <c r="F4075" i="8"/>
  <c r="A4076" i="8"/>
  <c r="F4076" i="8" l="1"/>
  <c r="A4077" i="8"/>
  <c r="D4076" i="8"/>
  <c r="E4076" i="8"/>
  <c r="L4075" i="8"/>
  <c r="M4075" i="8"/>
  <c r="L4076" i="8" l="1"/>
  <c r="M4076" i="8"/>
  <c r="F4077" i="8"/>
  <c r="A4078" i="8"/>
  <c r="D4077" i="8"/>
  <c r="E4077" i="8"/>
  <c r="L4077" i="8" l="1"/>
  <c r="M4077" i="8"/>
  <c r="D4078" i="8"/>
  <c r="A4079" i="8"/>
  <c r="E4078" i="8"/>
  <c r="F4078" i="8"/>
  <c r="M4078" i="8" l="1"/>
  <c r="L4078" i="8"/>
  <c r="E4079" i="8"/>
  <c r="A4080" i="8"/>
  <c r="D4079" i="8"/>
  <c r="F4079" i="8"/>
  <c r="F4080" i="8" l="1"/>
  <c r="A4081" i="8"/>
  <c r="D4080" i="8"/>
  <c r="E4080" i="8"/>
  <c r="L4079" i="8"/>
  <c r="M4079" i="8"/>
  <c r="M4080" i="8" l="1"/>
  <c r="L4080" i="8"/>
  <c r="F4081" i="8"/>
  <c r="A4082" i="8"/>
  <c r="E4081" i="8"/>
  <c r="D4081" i="8"/>
  <c r="M4081" i="8" l="1"/>
  <c r="L4081" i="8"/>
  <c r="D4082" i="8"/>
  <c r="A4083" i="8"/>
  <c r="F4082" i="8"/>
  <c r="E4082" i="8"/>
  <c r="M4082" i="8" l="1"/>
  <c r="L4082" i="8"/>
  <c r="E4083" i="8"/>
  <c r="D4083" i="8"/>
  <c r="F4083" i="8"/>
  <c r="A4084" i="8"/>
  <c r="F4084" i="8" l="1"/>
  <c r="A4085" i="8"/>
  <c r="E4084" i="8"/>
  <c r="D4084" i="8"/>
  <c r="L4083" i="8"/>
  <c r="M4083" i="8"/>
  <c r="L4084" i="8" l="1"/>
  <c r="M4084" i="8"/>
  <c r="E4085" i="8"/>
  <c r="D4085" i="8"/>
  <c r="F4085" i="8"/>
  <c r="A4086" i="8"/>
  <c r="D4086" i="8" l="1"/>
  <c r="A4087" i="8"/>
  <c r="E4086" i="8"/>
  <c r="F4086" i="8"/>
  <c r="M4085" i="8"/>
  <c r="L4085" i="8"/>
  <c r="L4086" i="8" l="1"/>
  <c r="M4086" i="8"/>
  <c r="E4087" i="8"/>
  <c r="A4088" i="8"/>
  <c r="D4087" i="8"/>
  <c r="F4087" i="8"/>
  <c r="F4088" i="8" l="1"/>
  <c r="A4089" i="8"/>
  <c r="E4088" i="8"/>
  <c r="D4088" i="8"/>
  <c r="M4087" i="8"/>
  <c r="L4087" i="8"/>
  <c r="M4088" i="8" l="1"/>
  <c r="L4088" i="8"/>
  <c r="F4089" i="8"/>
  <c r="E4089" i="8"/>
  <c r="D4089" i="8"/>
  <c r="A4090" i="8"/>
  <c r="D4090" i="8" l="1"/>
  <c r="A4091" i="8"/>
  <c r="E4090" i="8"/>
  <c r="F4090" i="8"/>
  <c r="M4089" i="8"/>
  <c r="L4089" i="8"/>
  <c r="M4090" i="8" l="1"/>
  <c r="L4090" i="8"/>
  <c r="E4091" i="8"/>
  <c r="A4092" i="8"/>
  <c r="D4091" i="8"/>
  <c r="F4091" i="8"/>
  <c r="F4092" i="8" l="1"/>
  <c r="D4092" i="8"/>
  <c r="A4093" i="8"/>
  <c r="E4092" i="8"/>
  <c r="L4091" i="8"/>
  <c r="M4091" i="8"/>
  <c r="L4092" i="8" l="1"/>
  <c r="M4092" i="8"/>
  <c r="E4093" i="8"/>
  <c r="F4093" i="8"/>
  <c r="D4093" i="8"/>
  <c r="A4094" i="8"/>
  <c r="D4094" i="8" l="1"/>
  <c r="A4095" i="8"/>
  <c r="E4094" i="8"/>
  <c r="F4094" i="8"/>
  <c r="M4093" i="8"/>
  <c r="L4093" i="8"/>
  <c r="L4094" i="8" l="1"/>
  <c r="M4094" i="8"/>
  <c r="E4095" i="8"/>
  <c r="A4096" i="8"/>
  <c r="F4095" i="8"/>
  <c r="D4095" i="8"/>
  <c r="A4097" i="8" l="1"/>
  <c r="D4096" i="8"/>
  <c r="E4096" i="8"/>
  <c r="F4096" i="8"/>
  <c r="L4095" i="8"/>
  <c r="M4095" i="8"/>
  <c r="M4096" i="8" l="1"/>
  <c r="L4096" i="8"/>
  <c r="F4097" i="8"/>
  <c r="A4098" i="8"/>
  <c r="D4097" i="8"/>
  <c r="E4097" i="8"/>
  <c r="M4097" i="8" l="1"/>
  <c r="L4097" i="8"/>
  <c r="D4098" i="8"/>
  <c r="A4099" i="8"/>
  <c r="E4098" i="8"/>
  <c r="F4098" i="8"/>
  <c r="M4098" i="8" l="1"/>
  <c r="L4098" i="8"/>
  <c r="E4099" i="8"/>
  <c r="A4100" i="8"/>
  <c r="D4099" i="8"/>
  <c r="F4099" i="8"/>
  <c r="F4100" i="8" l="1"/>
  <c r="E4100" i="8"/>
  <c r="A4101" i="8"/>
  <c r="D4100" i="8"/>
  <c r="L4099" i="8"/>
  <c r="M4099" i="8"/>
  <c r="D4101" i="8" l="1"/>
  <c r="A4102" i="8"/>
  <c r="E4101" i="8"/>
  <c r="F4101" i="8"/>
  <c r="L4100" i="8"/>
  <c r="M4100" i="8"/>
  <c r="M4101" i="8" l="1"/>
  <c r="L4101" i="8"/>
  <c r="D4102" i="8"/>
  <c r="A4103" i="8"/>
  <c r="F4102" i="8"/>
  <c r="E4102" i="8"/>
  <c r="M4102" i="8" l="1"/>
  <c r="L4102" i="8"/>
  <c r="E4103" i="8"/>
  <c r="A4104" i="8"/>
  <c r="D4103" i="8"/>
  <c r="F4103" i="8"/>
  <c r="F4104" i="8" l="1"/>
  <c r="A4105" i="8"/>
  <c r="D4104" i="8"/>
  <c r="E4104" i="8"/>
  <c r="L4103" i="8"/>
  <c r="M4103" i="8"/>
  <c r="L4104" i="8" l="1"/>
  <c r="M4104" i="8"/>
  <c r="E4105" i="8"/>
  <c r="D4105" i="8"/>
  <c r="F4105" i="8"/>
  <c r="A4106" i="8"/>
  <c r="E4106" i="8" l="1"/>
  <c r="F4106" i="8"/>
  <c r="D4106" i="8"/>
  <c r="A4107" i="8"/>
  <c r="M4105" i="8"/>
  <c r="L4105" i="8"/>
  <c r="F4107" i="8" l="1"/>
  <c r="D4107" i="8"/>
  <c r="E4107" i="8"/>
  <c r="A4108" i="8"/>
  <c r="L4106" i="8"/>
  <c r="M4106" i="8"/>
  <c r="E4108" i="8" l="1"/>
  <c r="A4109" i="8"/>
  <c r="D4108" i="8"/>
  <c r="F4108" i="8"/>
  <c r="L4107" i="8"/>
  <c r="M4107" i="8"/>
  <c r="E4109" i="8" l="1"/>
  <c r="D4109" i="8"/>
  <c r="A4110" i="8"/>
  <c r="F4109" i="8"/>
  <c r="L4108" i="8"/>
  <c r="M4108" i="8"/>
  <c r="D4110" i="8" l="1"/>
  <c r="A4111" i="8"/>
  <c r="E4110" i="8"/>
  <c r="F4110" i="8"/>
  <c r="M4109" i="8"/>
  <c r="L4109" i="8"/>
  <c r="M4110" i="8" l="1"/>
  <c r="L4110" i="8"/>
  <c r="E4111" i="8"/>
  <c r="A4112" i="8"/>
  <c r="D4111" i="8"/>
  <c r="F4111" i="8"/>
  <c r="F4112" i="8" l="1"/>
  <c r="A4113" i="8"/>
  <c r="D4112" i="8"/>
  <c r="E4112" i="8"/>
  <c r="L4111" i="8"/>
  <c r="M4111" i="8"/>
  <c r="L4112" i="8" l="1"/>
  <c r="M4112" i="8"/>
  <c r="A4114" i="8"/>
  <c r="E4113" i="8"/>
  <c r="D4113" i="8"/>
  <c r="F4113" i="8"/>
  <c r="M4113" i="8" l="1"/>
  <c r="L4113" i="8"/>
  <c r="D4114" i="8"/>
  <c r="A4115" i="8"/>
  <c r="E4114" i="8"/>
  <c r="F4114" i="8"/>
  <c r="L4114" i="8" l="1"/>
  <c r="M4114" i="8"/>
  <c r="E4115" i="8"/>
  <c r="D4115" i="8"/>
  <c r="F4115" i="8"/>
  <c r="A4116" i="8"/>
  <c r="F4116" i="8" l="1"/>
  <c r="A4117" i="8"/>
  <c r="E4116" i="8"/>
  <c r="D4116" i="8"/>
  <c r="L4115" i="8"/>
  <c r="M4115" i="8"/>
  <c r="M4116" i="8" l="1"/>
  <c r="L4116" i="8"/>
  <c r="F4117" i="8"/>
  <c r="A4118" i="8"/>
  <c r="E4117" i="8"/>
  <c r="D4117" i="8"/>
  <c r="M4117" i="8" l="1"/>
  <c r="L4117" i="8"/>
  <c r="D4118" i="8"/>
  <c r="E4118" i="8"/>
  <c r="F4118" i="8"/>
  <c r="A4119" i="8"/>
  <c r="F4119" i="8" l="1"/>
  <c r="A4120" i="8"/>
  <c r="D4119" i="8"/>
  <c r="E4119" i="8"/>
  <c r="M4118" i="8"/>
  <c r="L4118" i="8"/>
  <c r="L4119" i="8" l="1"/>
  <c r="M4119" i="8"/>
  <c r="A4121" i="8"/>
  <c r="E4120" i="8"/>
  <c r="D4120" i="8"/>
  <c r="F4120" i="8"/>
  <c r="L4120" i="8" l="1"/>
  <c r="M4120" i="8"/>
  <c r="E4121" i="8"/>
  <c r="D4121" i="8"/>
  <c r="F4121" i="8"/>
  <c r="A4122" i="8"/>
  <c r="D4122" i="8" l="1"/>
  <c r="E4122" i="8"/>
  <c r="F4122" i="8"/>
  <c r="A4123" i="8"/>
  <c r="M4121" i="8"/>
  <c r="L4121" i="8"/>
  <c r="F4123" i="8" l="1"/>
  <c r="E4123" i="8"/>
  <c r="A4124" i="8"/>
  <c r="D4123" i="8"/>
  <c r="L4122" i="8"/>
  <c r="M4122" i="8"/>
  <c r="F4124" i="8" l="1"/>
  <c r="E4124" i="8"/>
  <c r="A4125" i="8"/>
  <c r="D4124" i="8"/>
  <c r="L4123" i="8"/>
  <c r="M4123" i="8"/>
  <c r="F4125" i="8" l="1"/>
  <c r="A4126" i="8"/>
  <c r="D4125" i="8"/>
  <c r="E4125" i="8"/>
  <c r="L4124" i="8"/>
  <c r="M4124" i="8"/>
  <c r="M4125" i="8" l="1"/>
  <c r="L4125" i="8"/>
  <c r="A4127" i="8"/>
  <c r="E4126" i="8"/>
  <c r="F4126" i="8"/>
  <c r="D4126" i="8"/>
  <c r="M4126" i="8" l="1"/>
  <c r="L4126" i="8"/>
  <c r="F4127" i="8"/>
  <c r="A4128" i="8"/>
  <c r="D4127" i="8"/>
  <c r="E4127" i="8"/>
  <c r="M4127" i="8" l="1"/>
  <c r="L4127" i="8"/>
  <c r="A4129" i="8"/>
  <c r="E4128" i="8"/>
  <c r="D4128" i="8"/>
  <c r="F4128" i="8"/>
  <c r="M4128" i="8" l="1"/>
  <c r="L4128" i="8"/>
  <c r="F4129" i="8"/>
  <c r="A4130" i="8"/>
  <c r="E4129" i="8"/>
  <c r="D4129" i="8"/>
  <c r="M4129" i="8" l="1"/>
  <c r="L4129" i="8"/>
  <c r="D4130" i="8"/>
  <c r="A4131" i="8"/>
  <c r="E4130" i="8"/>
  <c r="F4130" i="8"/>
  <c r="M4130" i="8" l="1"/>
  <c r="L4130" i="8"/>
  <c r="F4131" i="8"/>
  <c r="A4132" i="8"/>
  <c r="D4131" i="8"/>
  <c r="E4131" i="8"/>
  <c r="L4131" i="8" l="1"/>
  <c r="M4131" i="8"/>
  <c r="F4132" i="8"/>
  <c r="D4132" i="8"/>
  <c r="A4133" i="8"/>
  <c r="E4132" i="8"/>
  <c r="L4132" i="8" l="1"/>
  <c r="M4132" i="8"/>
  <c r="F4133" i="8"/>
  <c r="A4134" i="8"/>
  <c r="E4133" i="8"/>
  <c r="D4133" i="8"/>
  <c r="M4133" i="8" l="1"/>
  <c r="L4133" i="8"/>
  <c r="A4135" i="8"/>
  <c r="E4134" i="8"/>
  <c r="F4134" i="8"/>
  <c r="D4134" i="8"/>
  <c r="L4134" i="8" l="1"/>
  <c r="M4134" i="8"/>
  <c r="F4135" i="8"/>
  <c r="A4136" i="8"/>
  <c r="D4135" i="8"/>
  <c r="E4135" i="8"/>
  <c r="L4135" i="8" l="1"/>
  <c r="M4135" i="8"/>
  <c r="F4136" i="8"/>
  <c r="A4137" i="8"/>
  <c r="E4136" i="8"/>
  <c r="D4136" i="8"/>
  <c r="M4136" i="8" l="1"/>
  <c r="L4136" i="8"/>
  <c r="F4137" i="8"/>
  <c r="A4138" i="8"/>
  <c r="E4137" i="8"/>
  <c r="D4137" i="8"/>
  <c r="L4137" i="8" l="1"/>
  <c r="M4137" i="8"/>
  <c r="D4138" i="8"/>
  <c r="A4139" i="8"/>
  <c r="F4138" i="8"/>
  <c r="E4138" i="8"/>
  <c r="M4138" i="8" l="1"/>
  <c r="L4138" i="8"/>
  <c r="F4139" i="8"/>
  <c r="D4139" i="8"/>
  <c r="E4139" i="8"/>
  <c r="A4140" i="8"/>
  <c r="F4140" i="8" l="1"/>
  <c r="A4141" i="8"/>
  <c r="D4140" i="8"/>
  <c r="E4140" i="8"/>
  <c r="L4139" i="8"/>
  <c r="M4139" i="8"/>
  <c r="L4140" i="8" l="1"/>
  <c r="M4140" i="8"/>
  <c r="F4141" i="8"/>
  <c r="A4142" i="8"/>
  <c r="D4141" i="8"/>
  <c r="E4141" i="8"/>
  <c r="M4141" i="8" l="1"/>
  <c r="L4141" i="8"/>
  <c r="D4142" i="8"/>
  <c r="A4143" i="8"/>
  <c r="F4142" i="8"/>
  <c r="E4142" i="8"/>
  <c r="M4142" i="8" l="1"/>
  <c r="L4142" i="8"/>
  <c r="F4143" i="8"/>
  <c r="D4143" i="8"/>
  <c r="A4144" i="8"/>
  <c r="E4143" i="8"/>
  <c r="M4143" i="8" l="1"/>
  <c r="L4143" i="8"/>
  <c r="E4144" i="8"/>
  <c r="F4144" i="8"/>
  <c r="A4145" i="8"/>
  <c r="D4144" i="8"/>
  <c r="E4145" i="8" l="1"/>
  <c r="A4146" i="8"/>
  <c r="D4145" i="8"/>
  <c r="F4145" i="8"/>
  <c r="M4144" i="8"/>
  <c r="L4144" i="8"/>
  <c r="D4146" i="8" l="1"/>
  <c r="A4147" i="8"/>
  <c r="F4146" i="8"/>
  <c r="E4146" i="8"/>
  <c r="M4145" i="8"/>
  <c r="L4145" i="8"/>
  <c r="M4146" i="8" l="1"/>
  <c r="L4146" i="8"/>
  <c r="A4148" i="8"/>
  <c r="D4147" i="8"/>
  <c r="E4147" i="8"/>
  <c r="F4147" i="8"/>
  <c r="L4147" i="8" l="1"/>
  <c r="M4147" i="8"/>
  <c r="F4148" i="8"/>
  <c r="A4149" i="8"/>
  <c r="E4148" i="8"/>
  <c r="D4148" i="8"/>
  <c r="M4148" i="8" l="1"/>
  <c r="L4148" i="8"/>
  <c r="F4149" i="8"/>
  <c r="A4150" i="8"/>
  <c r="D4149" i="8"/>
  <c r="E4149" i="8"/>
  <c r="M4149" i="8" l="1"/>
  <c r="L4149" i="8"/>
  <c r="D4150" i="8"/>
  <c r="A4151" i="8"/>
  <c r="E4150" i="8"/>
  <c r="F4150" i="8"/>
  <c r="M4150" i="8" l="1"/>
  <c r="L4150" i="8"/>
  <c r="F4151" i="8"/>
  <c r="D4151" i="8"/>
  <c r="E4151" i="8"/>
  <c r="A4152" i="8"/>
  <c r="F4152" i="8" l="1"/>
  <c r="A4153" i="8"/>
  <c r="D4152" i="8"/>
  <c r="E4152" i="8"/>
  <c r="L4151" i="8"/>
  <c r="M4151" i="8"/>
  <c r="M4152" i="8" l="1"/>
  <c r="L4152" i="8"/>
  <c r="F4153" i="8"/>
  <c r="A4154" i="8"/>
  <c r="E4153" i="8"/>
  <c r="D4153" i="8"/>
  <c r="L4153" i="8" l="1"/>
  <c r="M4153" i="8"/>
  <c r="D4154" i="8"/>
  <c r="A4155" i="8"/>
  <c r="E4154" i="8"/>
  <c r="F4154" i="8"/>
  <c r="M4154" i="8" l="1"/>
  <c r="L4154" i="8"/>
  <c r="F4155" i="8"/>
  <c r="A4156" i="8"/>
  <c r="E4155" i="8"/>
  <c r="D4155" i="8"/>
  <c r="L4155" i="8" l="1"/>
  <c r="M4155" i="8"/>
  <c r="F4156" i="8"/>
  <c r="E4156" i="8"/>
  <c r="D4156" i="8"/>
  <c r="A4157" i="8"/>
  <c r="F4157" i="8" l="1"/>
  <c r="A4158" i="8"/>
  <c r="E4157" i="8"/>
  <c r="D4157" i="8"/>
  <c r="M4156" i="8"/>
  <c r="L4156" i="8"/>
  <c r="M4157" i="8" l="1"/>
  <c r="L4157" i="8"/>
  <c r="A4159" i="8"/>
  <c r="E4158" i="8"/>
  <c r="F4158" i="8"/>
  <c r="D4158" i="8"/>
  <c r="M4158" i="8" l="1"/>
  <c r="L4158" i="8"/>
  <c r="D4159" i="8"/>
  <c r="A4160" i="8"/>
  <c r="F4159" i="8"/>
  <c r="E4159" i="8"/>
  <c r="L4159" i="8" l="1"/>
  <c r="M4159" i="8"/>
  <c r="F4160" i="8"/>
  <c r="A4161" i="8"/>
  <c r="E4160" i="8"/>
  <c r="D4160" i="8"/>
  <c r="M4160" i="8" l="1"/>
  <c r="L4160" i="8"/>
  <c r="F4161" i="8"/>
  <c r="A4162" i="8"/>
  <c r="E4161" i="8"/>
  <c r="D4161" i="8"/>
  <c r="M4161" i="8" l="1"/>
  <c r="L4161" i="8"/>
  <c r="D4162" i="8"/>
  <c r="A4163" i="8"/>
  <c r="E4162" i="8"/>
  <c r="F4162" i="8"/>
  <c r="M4162" i="8" l="1"/>
  <c r="L4162" i="8"/>
  <c r="A4164" i="8"/>
  <c r="D4163" i="8"/>
  <c r="E4163" i="8"/>
  <c r="F4163" i="8"/>
  <c r="L4163" i="8" l="1"/>
  <c r="M4163" i="8"/>
  <c r="F4164" i="8"/>
  <c r="A4165" i="8"/>
  <c r="E4164" i="8"/>
  <c r="D4164" i="8"/>
  <c r="L4164" i="8" l="1"/>
  <c r="M4164" i="8"/>
  <c r="A4166" i="8"/>
  <c r="E4165" i="8"/>
  <c r="D4165" i="8"/>
  <c r="F4165" i="8"/>
  <c r="M4165" i="8" l="1"/>
  <c r="L4165" i="8"/>
  <c r="D4166" i="8"/>
  <c r="A4167" i="8"/>
  <c r="E4166" i="8"/>
  <c r="F4166" i="8"/>
  <c r="M4166" i="8" l="1"/>
  <c r="L4166" i="8"/>
  <c r="F4167" i="8"/>
  <c r="A4168" i="8"/>
  <c r="D4167" i="8"/>
  <c r="E4167" i="8"/>
  <c r="M4167" i="8" l="1"/>
  <c r="L4167" i="8"/>
  <c r="F4168" i="8"/>
  <c r="A4169" i="8"/>
  <c r="E4168" i="8"/>
  <c r="D4168" i="8"/>
  <c r="M4168" i="8" l="1"/>
  <c r="L4168" i="8"/>
  <c r="F4169" i="8"/>
  <c r="E4169" i="8"/>
  <c r="D4169" i="8"/>
  <c r="A4170" i="8"/>
  <c r="D4170" i="8" l="1"/>
  <c r="A4171" i="8"/>
  <c r="E4170" i="8"/>
  <c r="F4170" i="8"/>
  <c r="M4169" i="8"/>
  <c r="L4169" i="8"/>
  <c r="L4170" i="8" l="1"/>
  <c r="M4170" i="8"/>
  <c r="F4171" i="8"/>
  <c r="A4172" i="8"/>
  <c r="D4171" i="8"/>
  <c r="E4171" i="8"/>
  <c r="M4171" i="8" l="1"/>
  <c r="L4171" i="8"/>
  <c r="F4172" i="8"/>
  <c r="A4173" i="8"/>
  <c r="E4172" i="8"/>
  <c r="D4172" i="8"/>
  <c r="M4172" i="8" l="1"/>
  <c r="L4172" i="8"/>
  <c r="F4173" i="8"/>
  <c r="E4173" i="8"/>
  <c r="A4174" i="8"/>
  <c r="D4173" i="8"/>
  <c r="D4174" i="8" l="1"/>
  <c r="E4174" i="8"/>
  <c r="F4174" i="8"/>
  <c r="A4175" i="8"/>
  <c r="M4173" i="8"/>
  <c r="L4173" i="8"/>
  <c r="F4175" i="8" l="1"/>
  <c r="A4176" i="8"/>
  <c r="D4175" i="8"/>
  <c r="E4175" i="8"/>
  <c r="M4174" i="8"/>
  <c r="L4174" i="8"/>
  <c r="L4175" i="8" l="1"/>
  <c r="M4175" i="8"/>
  <c r="F4176" i="8"/>
  <c r="A4177" i="8"/>
  <c r="E4176" i="8"/>
  <c r="D4176" i="8"/>
  <c r="L4176" i="8" l="1"/>
  <c r="M4176" i="8"/>
  <c r="A4178" i="8"/>
  <c r="D4177" i="8"/>
  <c r="F4177" i="8"/>
  <c r="E4177" i="8"/>
  <c r="M4177" i="8" l="1"/>
  <c r="L4177" i="8"/>
  <c r="D4178" i="8"/>
  <c r="A4179" i="8"/>
  <c r="E4178" i="8"/>
  <c r="F4178" i="8"/>
  <c r="L4178" i="8" l="1"/>
  <c r="M4178" i="8"/>
  <c r="D4179" i="8"/>
  <c r="E4179" i="8"/>
  <c r="F4179" i="8"/>
  <c r="A4180" i="8"/>
  <c r="D4180" i="8" l="1"/>
  <c r="A4181" i="8"/>
  <c r="E4180" i="8"/>
  <c r="F4180" i="8"/>
  <c r="M4179" i="8"/>
  <c r="L4179" i="8"/>
  <c r="M4180" i="8" l="1"/>
  <c r="L4180" i="8"/>
  <c r="E4181" i="8"/>
  <c r="D4181" i="8"/>
  <c r="F4181" i="8"/>
  <c r="A4182" i="8"/>
  <c r="D4182" i="8" l="1"/>
  <c r="A4183" i="8"/>
  <c r="E4182" i="8"/>
  <c r="F4182" i="8"/>
  <c r="M4181" i="8"/>
  <c r="L4181" i="8"/>
  <c r="M4182" i="8" l="1"/>
  <c r="L4182" i="8"/>
  <c r="D4183" i="8"/>
  <c r="E4183" i="8"/>
  <c r="F4183" i="8"/>
  <c r="A4184" i="8"/>
  <c r="E4184" i="8" l="1"/>
  <c r="D4184" i="8"/>
  <c r="F4184" i="8"/>
  <c r="A4185" i="8"/>
  <c r="M4183" i="8"/>
  <c r="L4183" i="8"/>
  <c r="A4186" i="8" l="1"/>
  <c r="F4185" i="8"/>
  <c r="E4185" i="8"/>
  <c r="D4185" i="8"/>
  <c r="M4184" i="8"/>
  <c r="L4184" i="8"/>
  <c r="M4185" i="8" l="1"/>
  <c r="L4185" i="8"/>
  <c r="D4186" i="8"/>
  <c r="E4186" i="8"/>
  <c r="A4187" i="8"/>
  <c r="F4186" i="8"/>
  <c r="F4187" i="8" l="1"/>
  <c r="A4188" i="8"/>
  <c r="E4187" i="8"/>
  <c r="D4187" i="8"/>
  <c r="M4186" i="8"/>
  <c r="L4186" i="8"/>
  <c r="M4187" i="8" l="1"/>
  <c r="L4187" i="8"/>
  <c r="E4188" i="8"/>
  <c r="D4188" i="8"/>
  <c r="F4188" i="8"/>
  <c r="A4189" i="8"/>
  <c r="A4190" i="8" l="1"/>
  <c r="D4189" i="8"/>
  <c r="E4189" i="8"/>
  <c r="F4189" i="8"/>
  <c r="M4188" i="8"/>
  <c r="L4188" i="8"/>
  <c r="M4189" i="8" l="1"/>
  <c r="L4189" i="8"/>
  <c r="D4190" i="8"/>
  <c r="A4191" i="8"/>
  <c r="F4190" i="8"/>
  <c r="E4190" i="8"/>
  <c r="L4190" i="8" l="1"/>
  <c r="M4190" i="8"/>
  <c r="F4191" i="8"/>
  <c r="A4192" i="8"/>
  <c r="D4191" i="8"/>
  <c r="E4191" i="8"/>
  <c r="L4191" i="8" l="1"/>
  <c r="M4191" i="8"/>
  <c r="F4192" i="8"/>
  <c r="D4192" i="8"/>
  <c r="A4193" i="8"/>
  <c r="E4192" i="8"/>
  <c r="M4192" i="8" l="1"/>
  <c r="L4192" i="8"/>
  <c r="F4193" i="8"/>
  <c r="A4194" i="8"/>
  <c r="E4193" i="8"/>
  <c r="D4193" i="8"/>
  <c r="M4193" i="8" l="1"/>
  <c r="L4193" i="8"/>
  <c r="D4194" i="8"/>
  <c r="A4195" i="8"/>
  <c r="F4194" i="8"/>
  <c r="E4194" i="8"/>
  <c r="M4194" i="8" l="1"/>
  <c r="L4194" i="8"/>
  <c r="F4195" i="8"/>
  <c r="A4196" i="8"/>
  <c r="D4195" i="8"/>
  <c r="E4195" i="8"/>
  <c r="L4195" i="8" l="1"/>
  <c r="M4195" i="8"/>
  <c r="F4196" i="8"/>
  <c r="E4196" i="8"/>
  <c r="D4196" i="8"/>
  <c r="A4197" i="8"/>
  <c r="E4197" i="8" l="1"/>
  <c r="D4197" i="8"/>
  <c r="F4197" i="8"/>
  <c r="A4198" i="8"/>
  <c r="M4196" i="8"/>
  <c r="L4196" i="8"/>
  <c r="F4198" i="8" l="1"/>
  <c r="D4198" i="8"/>
  <c r="E4198" i="8"/>
  <c r="A4199" i="8"/>
  <c r="M4197" i="8"/>
  <c r="L4197" i="8"/>
  <c r="E4199" i="8" l="1"/>
  <c r="A4200" i="8"/>
  <c r="D4199" i="8"/>
  <c r="F4199" i="8"/>
  <c r="L4198" i="8"/>
  <c r="M4198" i="8"/>
  <c r="F4200" i="8" l="1"/>
  <c r="A4201" i="8"/>
  <c r="E4200" i="8"/>
  <c r="D4200" i="8"/>
  <c r="L4199" i="8"/>
  <c r="M4199" i="8"/>
  <c r="L4200" i="8" l="1"/>
  <c r="M4200" i="8"/>
  <c r="F4201" i="8"/>
  <c r="A4202" i="8"/>
  <c r="D4201" i="8"/>
  <c r="E4201" i="8"/>
  <c r="M4201" i="8" l="1"/>
  <c r="L4201" i="8"/>
  <c r="E4202" i="8"/>
  <c r="A4203" i="8"/>
  <c r="D4202" i="8"/>
  <c r="F4202" i="8"/>
  <c r="F4203" i="8" l="1"/>
  <c r="A4204" i="8"/>
  <c r="E4203" i="8"/>
  <c r="D4203" i="8"/>
  <c r="M4202" i="8"/>
  <c r="L4202" i="8"/>
  <c r="L4203" i="8" l="1"/>
  <c r="M4203" i="8"/>
  <c r="F4204" i="8"/>
  <c r="A4205" i="8"/>
  <c r="E4204" i="8"/>
  <c r="D4204" i="8"/>
  <c r="L4204" i="8" l="1"/>
  <c r="M4204" i="8"/>
  <c r="F4205" i="8"/>
  <c r="E4205" i="8"/>
  <c r="D4205" i="8"/>
  <c r="A4206" i="8"/>
  <c r="A4207" i="8" l="1"/>
  <c r="E4206" i="8"/>
  <c r="F4206" i="8"/>
  <c r="D4206" i="8"/>
  <c r="M4205" i="8"/>
  <c r="L4205" i="8"/>
  <c r="M4206" i="8" l="1"/>
  <c r="L4206" i="8"/>
  <c r="A4208" i="8"/>
  <c r="D4207" i="8"/>
  <c r="E4207" i="8"/>
  <c r="F4207" i="8"/>
  <c r="L4207" i="8" l="1"/>
  <c r="M4207" i="8"/>
  <c r="E4208" i="8"/>
  <c r="F4208" i="8"/>
  <c r="D4208" i="8"/>
  <c r="A4209" i="8"/>
  <c r="F4209" i="8" l="1"/>
  <c r="A4210" i="8"/>
  <c r="E4209" i="8"/>
  <c r="D4209" i="8"/>
  <c r="M4208" i="8"/>
  <c r="L4208" i="8"/>
  <c r="M4209" i="8" l="1"/>
  <c r="L4209" i="8"/>
  <c r="A4211" i="8"/>
  <c r="F4210" i="8"/>
  <c r="D4210" i="8"/>
  <c r="E4210" i="8"/>
  <c r="M4210" i="8" l="1"/>
  <c r="L4210" i="8"/>
  <c r="F4211" i="8"/>
  <c r="A4212" i="8"/>
  <c r="E4211" i="8"/>
  <c r="D4211" i="8"/>
  <c r="L4211" i="8" l="1"/>
  <c r="M4211" i="8"/>
  <c r="F4212" i="8"/>
  <c r="A4213" i="8"/>
  <c r="D4212" i="8"/>
  <c r="E4212" i="8"/>
  <c r="M4212" i="8" l="1"/>
  <c r="L4212" i="8"/>
  <c r="F4213" i="8"/>
  <c r="D4213" i="8"/>
  <c r="A4214" i="8"/>
  <c r="E4213" i="8"/>
  <c r="M4213" i="8" l="1"/>
  <c r="L4213" i="8"/>
  <c r="E4214" i="8"/>
  <c r="D4214" i="8"/>
  <c r="A4215" i="8"/>
  <c r="F4214" i="8"/>
  <c r="F4215" i="8" l="1"/>
  <c r="A4216" i="8"/>
  <c r="E4215" i="8"/>
  <c r="D4215" i="8"/>
  <c r="M4214" i="8"/>
  <c r="L4214" i="8"/>
  <c r="L4215" i="8" l="1"/>
  <c r="M4215" i="8"/>
  <c r="F4216" i="8"/>
  <c r="D4216" i="8"/>
  <c r="A4217" i="8"/>
  <c r="E4216" i="8"/>
  <c r="L4216" i="8" l="1"/>
  <c r="M4216" i="8"/>
  <c r="E4217" i="8"/>
  <c r="F4217" i="8"/>
  <c r="D4217" i="8"/>
  <c r="A4218" i="8"/>
  <c r="E4218" i="8" l="1"/>
  <c r="A4219" i="8"/>
  <c r="F4218" i="8"/>
  <c r="D4218" i="8"/>
  <c r="M4217" i="8"/>
  <c r="L4217" i="8"/>
  <c r="E4219" i="8" l="1"/>
  <c r="A4220" i="8"/>
  <c r="F4219" i="8"/>
  <c r="D4219" i="8"/>
  <c r="M4218" i="8"/>
  <c r="L4218" i="8"/>
  <c r="D4220" i="8" l="1"/>
  <c r="A4221" i="8"/>
  <c r="E4220" i="8"/>
  <c r="F4220" i="8"/>
  <c r="L4219" i="8"/>
  <c r="M4219" i="8"/>
  <c r="E4221" i="8" l="1"/>
  <c r="D4221" i="8"/>
  <c r="F4221" i="8"/>
  <c r="A4222" i="8"/>
  <c r="L4220" i="8"/>
  <c r="M4220" i="8"/>
  <c r="A4223" i="8" l="1"/>
  <c r="D4222" i="8"/>
  <c r="F4222" i="8"/>
  <c r="E4222" i="8"/>
  <c r="M4221" i="8"/>
  <c r="L4221" i="8"/>
  <c r="M4222" i="8" l="1"/>
  <c r="L4222" i="8"/>
  <c r="D4223" i="8"/>
  <c r="E4223" i="8"/>
  <c r="F4223" i="8"/>
  <c r="A4224" i="8"/>
  <c r="F4224" i="8" l="1"/>
  <c r="A4225" i="8"/>
  <c r="E4224" i="8"/>
  <c r="D4224" i="8"/>
  <c r="L4223" i="8"/>
  <c r="M4223" i="8"/>
  <c r="M4224" i="8" l="1"/>
  <c r="L4224" i="8"/>
  <c r="F4225" i="8"/>
  <c r="A4226" i="8"/>
  <c r="E4225" i="8"/>
  <c r="D4225" i="8"/>
  <c r="M4225" i="8" l="1"/>
  <c r="L4225" i="8"/>
  <c r="D4226" i="8"/>
  <c r="A4227" i="8"/>
  <c r="F4226" i="8"/>
  <c r="E4226" i="8"/>
  <c r="L4226" i="8" l="1"/>
  <c r="M4226" i="8"/>
  <c r="F4227" i="8"/>
  <c r="A4228" i="8"/>
  <c r="D4227" i="8"/>
  <c r="E4227" i="8"/>
  <c r="L4227" i="8" l="1"/>
  <c r="M4227" i="8"/>
  <c r="F4228" i="8"/>
  <c r="A4229" i="8"/>
  <c r="D4228" i="8"/>
  <c r="E4228" i="8"/>
  <c r="M4228" i="8" l="1"/>
  <c r="L4228" i="8"/>
  <c r="F4229" i="8"/>
  <c r="A4230" i="8"/>
  <c r="D4229" i="8"/>
  <c r="E4229" i="8"/>
  <c r="M4229" i="8" l="1"/>
  <c r="L4229" i="8"/>
  <c r="E4230" i="8"/>
  <c r="A4231" i="8"/>
  <c r="F4230" i="8"/>
  <c r="D4230" i="8"/>
  <c r="E4231" i="8" l="1"/>
  <c r="A4232" i="8"/>
  <c r="D4231" i="8"/>
  <c r="F4231" i="8"/>
  <c r="M4230" i="8"/>
  <c r="L4230" i="8"/>
  <c r="F4232" i="8" l="1"/>
  <c r="A4233" i="8"/>
  <c r="E4232" i="8"/>
  <c r="D4232" i="8"/>
  <c r="L4231" i="8"/>
  <c r="M4231" i="8"/>
  <c r="L4232" i="8" l="1"/>
  <c r="M4232" i="8"/>
  <c r="F4233" i="8"/>
  <c r="E4233" i="8"/>
  <c r="A4234" i="8"/>
  <c r="D4233" i="8"/>
  <c r="E4234" i="8" l="1"/>
  <c r="A4235" i="8"/>
  <c r="F4234" i="8"/>
  <c r="D4234" i="8"/>
  <c r="M4233" i="8"/>
  <c r="L4233" i="8"/>
  <c r="A4236" i="8" l="1"/>
  <c r="D4235" i="8"/>
  <c r="E4235" i="8"/>
  <c r="F4235" i="8"/>
  <c r="L4234" i="8"/>
  <c r="M4234" i="8"/>
  <c r="L4235" i="8" l="1"/>
  <c r="M4235" i="8"/>
  <c r="A4237" i="8"/>
  <c r="D4236" i="8"/>
  <c r="F4236" i="8"/>
  <c r="E4236" i="8"/>
  <c r="L4236" i="8" l="1"/>
  <c r="M4236" i="8"/>
  <c r="F4237" i="8"/>
  <c r="A4238" i="8"/>
  <c r="D4237" i="8"/>
  <c r="E4237" i="8"/>
  <c r="M4237" i="8" l="1"/>
  <c r="L4237" i="8"/>
  <c r="E4238" i="8"/>
  <c r="A4239" i="8"/>
  <c r="F4238" i="8"/>
  <c r="D4238" i="8"/>
  <c r="A4240" i="8" l="1"/>
  <c r="D4239" i="8"/>
  <c r="E4239" i="8"/>
  <c r="F4239" i="8"/>
  <c r="L4238" i="8"/>
  <c r="M4238" i="8"/>
  <c r="L4239" i="8" l="1"/>
  <c r="M4239" i="8"/>
  <c r="D4240" i="8"/>
  <c r="A4241" i="8"/>
  <c r="E4240" i="8"/>
  <c r="F4240" i="8"/>
  <c r="M4240" i="8" l="1"/>
  <c r="L4240" i="8"/>
  <c r="F4241" i="8"/>
  <c r="A4242" i="8"/>
  <c r="D4241" i="8"/>
  <c r="E4241" i="8"/>
  <c r="M4241" i="8" l="1"/>
  <c r="L4241" i="8"/>
  <c r="E4242" i="8"/>
  <c r="A4243" i="8"/>
  <c r="F4242" i="8"/>
  <c r="D4242" i="8"/>
  <c r="F4243" i="8" l="1"/>
  <c r="A4244" i="8"/>
  <c r="D4243" i="8"/>
  <c r="E4243" i="8"/>
  <c r="M4242" i="8"/>
  <c r="L4242" i="8"/>
  <c r="L4243" i="8" l="1"/>
  <c r="M4243" i="8"/>
  <c r="F4244" i="8"/>
  <c r="A4245" i="8"/>
  <c r="D4244" i="8"/>
  <c r="E4244" i="8"/>
  <c r="M4244" i="8" l="1"/>
  <c r="L4244" i="8"/>
  <c r="F4245" i="8"/>
  <c r="A4246" i="8"/>
  <c r="D4245" i="8"/>
  <c r="E4245" i="8"/>
  <c r="M4245" i="8" l="1"/>
  <c r="L4245" i="8"/>
  <c r="E4246" i="8"/>
  <c r="F4246" i="8"/>
  <c r="D4246" i="8"/>
  <c r="A4247" i="8"/>
  <c r="F4247" i="8" l="1"/>
  <c r="A4248" i="8"/>
  <c r="E4247" i="8"/>
  <c r="D4247" i="8"/>
  <c r="M4246" i="8"/>
  <c r="L4246" i="8"/>
  <c r="L4247" i="8" l="1"/>
  <c r="M4247" i="8"/>
  <c r="F4248" i="8"/>
  <c r="A4249" i="8"/>
  <c r="D4248" i="8"/>
  <c r="E4248" i="8"/>
  <c r="M4248" i="8" l="1"/>
  <c r="L4248" i="8"/>
  <c r="D4249" i="8"/>
  <c r="A4250" i="8"/>
  <c r="E4249" i="8"/>
  <c r="F4249" i="8"/>
  <c r="M4249" i="8" l="1"/>
  <c r="L4249" i="8"/>
  <c r="E4250" i="8"/>
  <c r="A4251" i="8"/>
  <c r="D4250" i="8"/>
  <c r="F4250" i="8"/>
  <c r="F4251" i="8" l="1"/>
  <c r="A4252" i="8"/>
  <c r="D4251" i="8"/>
  <c r="E4251" i="8"/>
  <c r="M4250" i="8"/>
  <c r="L4250" i="8"/>
  <c r="L4251" i="8" l="1"/>
  <c r="M4251" i="8"/>
  <c r="F4252" i="8"/>
  <c r="A4253" i="8"/>
  <c r="E4252" i="8"/>
  <c r="D4252" i="8"/>
  <c r="L4252" i="8" l="1"/>
  <c r="M4252" i="8"/>
  <c r="A4254" i="8"/>
  <c r="E4253" i="8"/>
  <c r="D4253" i="8"/>
  <c r="F4253" i="8"/>
  <c r="M4253" i="8" l="1"/>
  <c r="L4253" i="8"/>
  <c r="E4254" i="8"/>
  <c r="A4255" i="8"/>
  <c r="F4254" i="8"/>
  <c r="D4254" i="8"/>
  <c r="E4255" i="8" l="1"/>
  <c r="D4255" i="8"/>
  <c r="F4255" i="8"/>
  <c r="A4256" i="8"/>
  <c r="L4254" i="8"/>
  <c r="M4254" i="8"/>
  <c r="E4256" i="8" l="1"/>
  <c r="D4256" i="8"/>
  <c r="F4256" i="8"/>
  <c r="A4257" i="8"/>
  <c r="M4255" i="8"/>
  <c r="L4255" i="8"/>
  <c r="D4257" i="8" l="1"/>
  <c r="E4257" i="8"/>
  <c r="F4257" i="8"/>
  <c r="A4258" i="8"/>
  <c r="M4256" i="8"/>
  <c r="L4256" i="8"/>
  <c r="A4259" i="8" l="1"/>
  <c r="F4258" i="8"/>
  <c r="E4258" i="8"/>
  <c r="D4258" i="8"/>
  <c r="M4257" i="8"/>
  <c r="L4257" i="8"/>
  <c r="L4258" i="8" l="1"/>
  <c r="M4258" i="8"/>
  <c r="E4259" i="8"/>
  <c r="F4259" i="8"/>
  <c r="A4260" i="8"/>
  <c r="D4259" i="8"/>
  <c r="E4260" i="8" l="1"/>
  <c r="D4260" i="8"/>
  <c r="F4260" i="8"/>
  <c r="A4261" i="8"/>
  <c r="M4259" i="8"/>
  <c r="L4259" i="8"/>
  <c r="E4261" i="8" l="1"/>
  <c r="D4261" i="8"/>
  <c r="F4261" i="8"/>
  <c r="A4262" i="8"/>
  <c r="L4260" i="8"/>
  <c r="M4260" i="8"/>
  <c r="E4262" i="8" l="1"/>
  <c r="A4263" i="8"/>
  <c r="F4262" i="8"/>
  <c r="D4262" i="8"/>
  <c r="M4261" i="8"/>
  <c r="L4261" i="8"/>
  <c r="E4263" i="8" l="1"/>
  <c r="F4263" i="8"/>
  <c r="A4264" i="8"/>
  <c r="D4263" i="8"/>
  <c r="M4262" i="8"/>
  <c r="L4262" i="8"/>
  <c r="A4265" i="8" l="1"/>
  <c r="E4264" i="8"/>
  <c r="F4264" i="8"/>
  <c r="D4264" i="8"/>
  <c r="L4263" i="8"/>
  <c r="M4263" i="8"/>
  <c r="M4264" i="8" l="1"/>
  <c r="L4264" i="8"/>
  <c r="F4265" i="8"/>
  <c r="A4266" i="8"/>
  <c r="D4265" i="8"/>
  <c r="E4265" i="8"/>
  <c r="M4265" i="8" l="1"/>
  <c r="L4265" i="8"/>
  <c r="E4266" i="8"/>
  <c r="A4267" i="8"/>
  <c r="D4266" i="8"/>
  <c r="F4266" i="8"/>
  <c r="F4267" i="8" l="1"/>
  <c r="D4267" i="8"/>
  <c r="E4267" i="8"/>
  <c r="A4268" i="8"/>
  <c r="M4266" i="8"/>
  <c r="L4266" i="8"/>
  <c r="F4268" i="8" l="1"/>
  <c r="A4269" i="8"/>
  <c r="D4268" i="8"/>
  <c r="E4268" i="8"/>
  <c r="M4267" i="8"/>
  <c r="L4267" i="8"/>
  <c r="M4268" i="8" l="1"/>
  <c r="L4268" i="8"/>
  <c r="F4269" i="8"/>
  <c r="A4270" i="8"/>
  <c r="E4269" i="8"/>
  <c r="D4269" i="8"/>
  <c r="M4269" i="8" l="1"/>
  <c r="L4269" i="8"/>
  <c r="E4270" i="8"/>
  <c r="A4271" i="8"/>
  <c r="D4270" i="8"/>
  <c r="F4270" i="8"/>
  <c r="F4271" i="8" l="1"/>
  <c r="A4272" i="8"/>
  <c r="E4271" i="8"/>
  <c r="D4271" i="8"/>
  <c r="M4270" i="8"/>
  <c r="L4270" i="8"/>
  <c r="M4271" i="8" l="1"/>
  <c r="L4271" i="8"/>
  <c r="D4272" i="8"/>
  <c r="A4273" i="8"/>
  <c r="E4272" i="8"/>
  <c r="F4272" i="8"/>
  <c r="L4272" i="8" l="1"/>
  <c r="M4272" i="8"/>
  <c r="A4274" i="8"/>
  <c r="D4273" i="8"/>
  <c r="F4273" i="8"/>
  <c r="E4273" i="8"/>
  <c r="L4273" i="8" l="1"/>
  <c r="M4273" i="8"/>
  <c r="E4274" i="8"/>
  <c r="A4275" i="8"/>
  <c r="F4274" i="8"/>
  <c r="D4274" i="8"/>
  <c r="F4275" i="8" l="1"/>
  <c r="A4276" i="8"/>
  <c r="D4275" i="8"/>
  <c r="E4275" i="8"/>
  <c r="M4274" i="8"/>
  <c r="L4274" i="8"/>
  <c r="L4275" i="8" l="1"/>
  <c r="M4275" i="8"/>
  <c r="F4276" i="8"/>
  <c r="D4276" i="8"/>
  <c r="A4277" i="8"/>
  <c r="E4276" i="8"/>
  <c r="L4276" i="8" l="1"/>
  <c r="M4276" i="8"/>
  <c r="F4277" i="8"/>
  <c r="A4278" i="8"/>
  <c r="E4277" i="8"/>
  <c r="D4277" i="8"/>
  <c r="L4277" i="8" l="1"/>
  <c r="M4277" i="8"/>
  <c r="A4279" i="8"/>
  <c r="F4278" i="8"/>
  <c r="D4278" i="8"/>
  <c r="E4278" i="8"/>
  <c r="M4278" i="8" l="1"/>
  <c r="L4278" i="8"/>
  <c r="F4279" i="8"/>
  <c r="A4280" i="8"/>
  <c r="D4279" i="8"/>
  <c r="E4279" i="8"/>
  <c r="L4279" i="8" l="1"/>
  <c r="M4279" i="8"/>
  <c r="F4280" i="8"/>
  <c r="A4281" i="8"/>
  <c r="E4280" i="8"/>
  <c r="D4280" i="8"/>
  <c r="M4280" i="8" l="1"/>
  <c r="L4280" i="8"/>
  <c r="D4281" i="8"/>
  <c r="A4282" i="8"/>
  <c r="E4281" i="8"/>
  <c r="F4281" i="8"/>
  <c r="M4281" i="8" l="1"/>
  <c r="L4281" i="8"/>
  <c r="E4282" i="8"/>
  <c r="A4283" i="8"/>
  <c r="D4282" i="8"/>
  <c r="F4282" i="8"/>
  <c r="F4283" i="8" l="1"/>
  <c r="A4284" i="8"/>
  <c r="D4283" i="8"/>
  <c r="E4283" i="8"/>
  <c r="M4282" i="8"/>
  <c r="L4282" i="8"/>
  <c r="L4283" i="8" l="1"/>
  <c r="M4283" i="8"/>
  <c r="F4284" i="8"/>
  <c r="A4285" i="8"/>
  <c r="D4284" i="8"/>
  <c r="E4284" i="8"/>
  <c r="M4284" i="8" l="1"/>
  <c r="L4284" i="8"/>
  <c r="F4285" i="8"/>
  <c r="A4286" i="8"/>
  <c r="E4285" i="8"/>
  <c r="D4285" i="8"/>
  <c r="M4285" i="8" l="1"/>
  <c r="L4285" i="8"/>
  <c r="E4286" i="8"/>
  <c r="D4286" i="8"/>
  <c r="A4287" i="8"/>
  <c r="F4286" i="8"/>
  <c r="A4288" i="8" l="1"/>
  <c r="E4287" i="8"/>
  <c r="F4287" i="8"/>
  <c r="D4287" i="8"/>
  <c r="M4286" i="8"/>
  <c r="L4286" i="8"/>
  <c r="L4287" i="8" l="1"/>
  <c r="M4287" i="8"/>
  <c r="A4289" i="8"/>
  <c r="E4288" i="8"/>
  <c r="F4288" i="8"/>
  <c r="D4288" i="8"/>
  <c r="M4288" i="8" l="1"/>
  <c r="L4288" i="8"/>
  <c r="F4289" i="8"/>
  <c r="A4290" i="8"/>
  <c r="E4289" i="8"/>
  <c r="D4289" i="8"/>
  <c r="M4289" i="8" l="1"/>
  <c r="L4289" i="8"/>
  <c r="D4290" i="8"/>
  <c r="A4291" i="8"/>
  <c r="E4290" i="8"/>
  <c r="F4290" i="8"/>
  <c r="M4290" i="8" l="1"/>
  <c r="L4290" i="8"/>
  <c r="F4291" i="8"/>
  <c r="A4292" i="8"/>
  <c r="D4291" i="8"/>
  <c r="E4291" i="8"/>
  <c r="M4291" i="8" l="1"/>
  <c r="L4291" i="8"/>
  <c r="F4292" i="8"/>
  <c r="A4293" i="8"/>
  <c r="E4292" i="8"/>
  <c r="D4292" i="8"/>
  <c r="M4292" i="8" l="1"/>
  <c r="L4292" i="8"/>
  <c r="F4293" i="8"/>
  <c r="A4294" i="8"/>
  <c r="E4293" i="8"/>
  <c r="D4293" i="8"/>
  <c r="M4293" i="8" l="1"/>
  <c r="L4293" i="8"/>
  <c r="D4294" i="8"/>
  <c r="A4295" i="8"/>
  <c r="F4294" i="8"/>
  <c r="E4294" i="8"/>
  <c r="M4294" i="8" l="1"/>
  <c r="L4294" i="8"/>
  <c r="E4295" i="8"/>
  <c r="A4296" i="8"/>
  <c r="D4295" i="8"/>
  <c r="F4295" i="8"/>
  <c r="D4296" i="8" l="1"/>
  <c r="F4296" i="8"/>
  <c r="A4297" i="8"/>
  <c r="E4296" i="8"/>
  <c r="M4295" i="8"/>
  <c r="L4295" i="8"/>
  <c r="L4296" i="8" l="1"/>
  <c r="M4296" i="8"/>
  <c r="E4297" i="8"/>
  <c r="D4297" i="8"/>
  <c r="F4297" i="8"/>
  <c r="A4298" i="8"/>
  <c r="D4298" i="8" l="1"/>
  <c r="A4299" i="8"/>
  <c r="F4298" i="8"/>
  <c r="E4298" i="8"/>
  <c r="M4297" i="8"/>
  <c r="L4297" i="8"/>
  <c r="L4298" i="8" l="1"/>
  <c r="M4298" i="8"/>
  <c r="D4299" i="8"/>
  <c r="E4299" i="8"/>
  <c r="F4299" i="8"/>
  <c r="A4300" i="8"/>
  <c r="M4299" i="8" l="1"/>
  <c r="L4299" i="8"/>
  <c r="A4301" i="8"/>
  <c r="D4300" i="8"/>
  <c r="F4300" i="8"/>
  <c r="E4300" i="8"/>
  <c r="M4300" i="8" l="1"/>
  <c r="L4300" i="8"/>
  <c r="F4301" i="8"/>
  <c r="A4302" i="8"/>
  <c r="D4301" i="8"/>
  <c r="E4301" i="8"/>
  <c r="M4301" i="8" l="1"/>
  <c r="L4301" i="8"/>
  <c r="E4302" i="8"/>
  <c r="A4303" i="8"/>
  <c r="D4302" i="8"/>
  <c r="F4302" i="8"/>
  <c r="F4303" i="8" l="1"/>
  <c r="A4304" i="8"/>
  <c r="D4303" i="8"/>
  <c r="E4303" i="8"/>
  <c r="L4302" i="8"/>
  <c r="M4302" i="8"/>
  <c r="L4303" i="8" l="1"/>
  <c r="M4303" i="8"/>
  <c r="F4304" i="8"/>
  <c r="E4304" i="8"/>
  <c r="D4304" i="8"/>
  <c r="A4305" i="8"/>
  <c r="F4305" i="8" l="1"/>
  <c r="A4306" i="8"/>
  <c r="D4305" i="8"/>
  <c r="E4305" i="8"/>
  <c r="M4304" i="8"/>
  <c r="L4304" i="8"/>
  <c r="M4305" i="8" l="1"/>
  <c r="L4305" i="8"/>
  <c r="A4307" i="8"/>
  <c r="F4306" i="8"/>
  <c r="D4306" i="8"/>
  <c r="E4306" i="8"/>
  <c r="M4306" i="8" l="1"/>
  <c r="L4306" i="8"/>
  <c r="F4307" i="8"/>
  <c r="A4308" i="8"/>
  <c r="D4307" i="8"/>
  <c r="E4307" i="8"/>
  <c r="M4307" i="8" l="1"/>
  <c r="L4307" i="8"/>
  <c r="A4309" i="8"/>
  <c r="D4308" i="8"/>
  <c r="E4308" i="8"/>
  <c r="F4308" i="8"/>
  <c r="M4308" i="8" l="1"/>
  <c r="L4308" i="8"/>
  <c r="D4309" i="8"/>
  <c r="A4310" i="8"/>
  <c r="E4309" i="8"/>
  <c r="F4309" i="8"/>
  <c r="L4309" i="8" l="1"/>
  <c r="M4309" i="8"/>
  <c r="E4310" i="8"/>
  <c r="A4311" i="8"/>
  <c r="F4310" i="8"/>
  <c r="D4310" i="8"/>
  <c r="F4311" i="8" l="1"/>
  <c r="A4312" i="8"/>
  <c r="D4311" i="8"/>
  <c r="E4311" i="8"/>
  <c r="L4310" i="8"/>
  <c r="M4310" i="8"/>
  <c r="L4311" i="8" l="1"/>
  <c r="M4311" i="8"/>
  <c r="F4312" i="8"/>
  <c r="A4313" i="8"/>
  <c r="D4312" i="8"/>
  <c r="E4312" i="8"/>
  <c r="M4312" i="8" l="1"/>
  <c r="L4312" i="8"/>
  <c r="A4314" i="8"/>
  <c r="D4313" i="8"/>
  <c r="E4313" i="8"/>
  <c r="F4313" i="8"/>
  <c r="M4313" i="8" l="1"/>
  <c r="L4313" i="8"/>
  <c r="E4314" i="8"/>
  <c r="A4315" i="8"/>
  <c r="F4314" i="8"/>
  <c r="D4314" i="8"/>
  <c r="F4315" i="8" l="1"/>
  <c r="A4316" i="8"/>
  <c r="D4315" i="8"/>
  <c r="E4315" i="8"/>
  <c r="M4314" i="8"/>
  <c r="L4314" i="8"/>
  <c r="M4315" i="8" l="1"/>
  <c r="L4315" i="8"/>
  <c r="D4316" i="8"/>
  <c r="E4316" i="8"/>
  <c r="F4316" i="8"/>
  <c r="A4317" i="8"/>
  <c r="D4317" i="8" l="1"/>
  <c r="E4317" i="8"/>
  <c r="F4317" i="8"/>
  <c r="A4318" i="8"/>
  <c r="M4316" i="8"/>
  <c r="L4316" i="8"/>
  <c r="E4318" i="8" l="1"/>
  <c r="A4319" i="8"/>
  <c r="F4318" i="8"/>
  <c r="D4318" i="8"/>
  <c r="M4317" i="8"/>
  <c r="L4317" i="8"/>
  <c r="E4319" i="8" l="1"/>
  <c r="A4320" i="8"/>
  <c r="D4319" i="8"/>
  <c r="F4319" i="8"/>
  <c r="M4318" i="8"/>
  <c r="L4318" i="8"/>
  <c r="D4320" i="8" l="1"/>
  <c r="A4321" i="8"/>
  <c r="E4320" i="8"/>
  <c r="F4320" i="8"/>
  <c r="L4319" i="8"/>
  <c r="M4319" i="8"/>
  <c r="M4320" i="8" l="1"/>
  <c r="L4320" i="8"/>
  <c r="F4321" i="8"/>
  <c r="A4322" i="8"/>
  <c r="E4321" i="8"/>
  <c r="D4321" i="8"/>
  <c r="M4321" i="8" l="1"/>
  <c r="L4321" i="8"/>
  <c r="E4322" i="8"/>
  <c r="A4323" i="8"/>
  <c r="F4322" i="8"/>
  <c r="D4322" i="8"/>
  <c r="F4323" i="8" l="1"/>
  <c r="A4324" i="8"/>
  <c r="D4323" i="8"/>
  <c r="E4323" i="8"/>
  <c r="M4322" i="8"/>
  <c r="L4322" i="8"/>
  <c r="M4323" i="8" l="1"/>
  <c r="L4323" i="8"/>
  <c r="F4324" i="8"/>
  <c r="A4325" i="8"/>
  <c r="E4324" i="8"/>
  <c r="D4324" i="8"/>
  <c r="M4324" i="8" l="1"/>
  <c r="L4324" i="8"/>
  <c r="F4325" i="8"/>
  <c r="D4325" i="8"/>
  <c r="E4325" i="8"/>
  <c r="A4326" i="8"/>
  <c r="A4327" i="8" l="1"/>
  <c r="F4326" i="8"/>
  <c r="D4326" i="8"/>
  <c r="E4326" i="8"/>
  <c r="M4325" i="8"/>
  <c r="L4325" i="8"/>
  <c r="M4326" i="8" l="1"/>
  <c r="L4326" i="8"/>
  <c r="F4327" i="8"/>
  <c r="A4328" i="8"/>
  <c r="D4327" i="8"/>
  <c r="E4327" i="8"/>
  <c r="L4327" i="8" l="1"/>
  <c r="M4327" i="8"/>
  <c r="F4328" i="8"/>
  <c r="A4329" i="8"/>
  <c r="D4328" i="8"/>
  <c r="E4328" i="8"/>
  <c r="M4328" i="8" l="1"/>
  <c r="L4328" i="8"/>
  <c r="E4329" i="8"/>
  <c r="A4330" i="8"/>
  <c r="D4329" i="8"/>
  <c r="F4329" i="8"/>
  <c r="D4330" i="8" l="1"/>
  <c r="A4331" i="8"/>
  <c r="F4330" i="8"/>
  <c r="E4330" i="8"/>
  <c r="M4329" i="8"/>
  <c r="L4329" i="8"/>
  <c r="L4330" i="8" l="1"/>
  <c r="M4330" i="8"/>
  <c r="D4331" i="8"/>
  <c r="E4331" i="8"/>
  <c r="F4331" i="8"/>
  <c r="A4332" i="8"/>
  <c r="E4332" i="8" l="1"/>
  <c r="F4332" i="8"/>
  <c r="A4333" i="8"/>
  <c r="D4332" i="8"/>
  <c r="M4331" i="8"/>
  <c r="L4331" i="8"/>
  <c r="F4333" i="8" l="1"/>
  <c r="A4334" i="8"/>
  <c r="E4333" i="8"/>
  <c r="D4333" i="8"/>
  <c r="L4332" i="8"/>
  <c r="M4332" i="8"/>
  <c r="M4333" i="8" l="1"/>
  <c r="L4333" i="8"/>
  <c r="D4334" i="8"/>
  <c r="E4334" i="8"/>
  <c r="F4334" i="8"/>
  <c r="A4335" i="8"/>
  <c r="D4335" i="8" l="1"/>
  <c r="E4335" i="8"/>
  <c r="F4335" i="8"/>
  <c r="A4336" i="8"/>
  <c r="L4334" i="8"/>
  <c r="M4334" i="8"/>
  <c r="E4336" i="8" l="1"/>
  <c r="F4336" i="8"/>
  <c r="D4336" i="8"/>
  <c r="A4337" i="8"/>
  <c r="M4335" i="8"/>
  <c r="L4335" i="8"/>
  <c r="F4337" i="8" l="1"/>
  <c r="E4337" i="8"/>
  <c r="A4338" i="8"/>
  <c r="D4337" i="8"/>
  <c r="M4336" i="8"/>
  <c r="L4336" i="8"/>
  <c r="F4338" i="8" l="1"/>
  <c r="E4338" i="8"/>
  <c r="A4339" i="8"/>
  <c r="D4338" i="8"/>
  <c r="M4337" i="8"/>
  <c r="L4337" i="8"/>
  <c r="F4339" i="8" l="1"/>
  <c r="A4340" i="8"/>
  <c r="D4339" i="8"/>
  <c r="E4339" i="8"/>
  <c r="M4338" i="8"/>
  <c r="L4338" i="8"/>
  <c r="L4339" i="8" l="1"/>
  <c r="M4339" i="8"/>
  <c r="D4340" i="8"/>
  <c r="A4341" i="8"/>
  <c r="F4340" i="8"/>
  <c r="E4340" i="8"/>
  <c r="M4340" i="8" l="1"/>
  <c r="L4340" i="8"/>
  <c r="F4341" i="8"/>
  <c r="A4342" i="8"/>
  <c r="D4341" i="8"/>
  <c r="E4341" i="8"/>
  <c r="M4341" i="8" l="1"/>
  <c r="L4341" i="8"/>
  <c r="F4342" i="8"/>
  <c r="A4343" i="8"/>
  <c r="D4342" i="8"/>
  <c r="E4342" i="8"/>
  <c r="M4342" i="8" l="1"/>
  <c r="L4342" i="8"/>
  <c r="F4343" i="8"/>
  <c r="D4343" i="8"/>
  <c r="E4343" i="8"/>
  <c r="A4344" i="8"/>
  <c r="D4344" i="8" l="1"/>
  <c r="A4345" i="8"/>
  <c r="E4344" i="8"/>
  <c r="F4344" i="8"/>
  <c r="L4343" i="8"/>
  <c r="M4343" i="8"/>
  <c r="M4344" i="8" l="1"/>
  <c r="L4344" i="8"/>
  <c r="F4345" i="8"/>
  <c r="A4346" i="8"/>
  <c r="D4345" i="8"/>
  <c r="E4345" i="8"/>
  <c r="M4345" i="8" l="1"/>
  <c r="L4345" i="8"/>
  <c r="F4346" i="8"/>
  <c r="A4347" i="8"/>
  <c r="E4346" i="8"/>
  <c r="D4346" i="8"/>
  <c r="L4346" i="8" l="1"/>
  <c r="M4346" i="8"/>
  <c r="A4348" i="8"/>
  <c r="D4347" i="8"/>
  <c r="E4347" i="8"/>
  <c r="F4347" i="8"/>
  <c r="L4347" i="8" l="1"/>
  <c r="M4347" i="8"/>
  <c r="D4348" i="8"/>
  <c r="A4349" i="8"/>
  <c r="E4348" i="8"/>
  <c r="F4348" i="8"/>
  <c r="M4348" i="8" l="1"/>
  <c r="L4348" i="8"/>
  <c r="F4349" i="8"/>
  <c r="A4350" i="8"/>
  <c r="D4349" i="8"/>
  <c r="E4349" i="8"/>
  <c r="L4349" i="8" l="1"/>
  <c r="M4349" i="8"/>
  <c r="F4350" i="8"/>
  <c r="A4351" i="8"/>
  <c r="D4350" i="8"/>
  <c r="E4350" i="8"/>
  <c r="M4350" i="8" l="1"/>
  <c r="L4350" i="8"/>
  <c r="F4351" i="8"/>
  <c r="A4352" i="8"/>
  <c r="E4351" i="8"/>
  <c r="D4351" i="8"/>
  <c r="L4351" i="8" l="1"/>
  <c r="M4351" i="8"/>
  <c r="D4352" i="8"/>
  <c r="F4352" i="8"/>
  <c r="A4353" i="8"/>
  <c r="E4352" i="8"/>
  <c r="M4352" i="8" l="1"/>
  <c r="L4352" i="8"/>
  <c r="A4354" i="8"/>
  <c r="D4353" i="8"/>
  <c r="E4353" i="8"/>
  <c r="F4353" i="8"/>
  <c r="M4353" i="8" l="1"/>
  <c r="L4353" i="8"/>
  <c r="F4354" i="8"/>
  <c r="A4355" i="8"/>
  <c r="E4354" i="8"/>
  <c r="D4354" i="8"/>
  <c r="L4354" i="8" l="1"/>
  <c r="M4354" i="8"/>
  <c r="F4355" i="8"/>
  <c r="A4356" i="8"/>
  <c r="D4355" i="8"/>
  <c r="E4355" i="8"/>
  <c r="L4355" i="8" l="1"/>
  <c r="M4355" i="8"/>
  <c r="D4356" i="8"/>
  <c r="A4357" i="8"/>
  <c r="E4356" i="8"/>
  <c r="F4356" i="8"/>
  <c r="M4356" i="8" l="1"/>
  <c r="L4356" i="8"/>
  <c r="F4357" i="8"/>
  <c r="A4358" i="8"/>
  <c r="D4357" i="8"/>
  <c r="E4357" i="8"/>
  <c r="M4357" i="8" l="1"/>
  <c r="L4357" i="8"/>
  <c r="F4358" i="8"/>
  <c r="A4359" i="8"/>
  <c r="D4358" i="8"/>
  <c r="E4358" i="8"/>
  <c r="M4358" i="8" l="1"/>
  <c r="L4358" i="8"/>
  <c r="F4359" i="8"/>
  <c r="A4360" i="8"/>
  <c r="D4359" i="8"/>
  <c r="E4359" i="8"/>
  <c r="L4359" i="8" l="1"/>
  <c r="M4359" i="8"/>
  <c r="D4360" i="8"/>
  <c r="A4361" i="8"/>
  <c r="E4360" i="8"/>
  <c r="F4360" i="8"/>
  <c r="M4360" i="8" l="1"/>
  <c r="L4360" i="8"/>
  <c r="F4361" i="8"/>
  <c r="A4362" i="8"/>
  <c r="D4361" i="8"/>
  <c r="E4361" i="8"/>
  <c r="M4361" i="8" l="1"/>
  <c r="L4361" i="8"/>
  <c r="F4362" i="8"/>
  <c r="A4363" i="8"/>
  <c r="E4362" i="8"/>
  <c r="D4362" i="8"/>
  <c r="M4362" i="8" l="1"/>
  <c r="L4362" i="8"/>
  <c r="F4363" i="8"/>
  <c r="A4364" i="8"/>
  <c r="D4363" i="8"/>
  <c r="E4363" i="8"/>
  <c r="L4363" i="8" l="1"/>
  <c r="M4363" i="8"/>
  <c r="D4364" i="8"/>
  <c r="A4365" i="8"/>
  <c r="E4364" i="8"/>
  <c r="F4364" i="8"/>
  <c r="M4364" i="8" l="1"/>
  <c r="L4364" i="8"/>
  <c r="F4365" i="8"/>
  <c r="A4366" i="8"/>
  <c r="D4365" i="8"/>
  <c r="E4365" i="8"/>
  <c r="M4365" i="8" l="1"/>
  <c r="L4365" i="8"/>
  <c r="F4366" i="8"/>
  <c r="A4367" i="8"/>
  <c r="E4366" i="8"/>
  <c r="D4366" i="8"/>
  <c r="L4366" i="8" l="1"/>
  <c r="M4366" i="8"/>
  <c r="F4367" i="8"/>
  <c r="A4368" i="8"/>
  <c r="D4367" i="8"/>
  <c r="E4367" i="8"/>
  <c r="L4367" i="8" l="1"/>
  <c r="M4367" i="8"/>
  <c r="D4368" i="8"/>
  <c r="F4368" i="8"/>
  <c r="A4369" i="8"/>
  <c r="E4368" i="8"/>
  <c r="F4369" i="8" l="1"/>
  <c r="A4370" i="8"/>
  <c r="E4369" i="8"/>
  <c r="D4369" i="8"/>
  <c r="M4368" i="8"/>
  <c r="L4368" i="8"/>
  <c r="M4369" i="8" l="1"/>
  <c r="L4369" i="8"/>
  <c r="F4370" i="8"/>
  <c r="A4371" i="8"/>
  <c r="D4370" i="8"/>
  <c r="E4370" i="8"/>
  <c r="F4371" i="8" l="1"/>
  <c r="A4372" i="8"/>
  <c r="D4371" i="8"/>
  <c r="E4371" i="8"/>
  <c r="M4370" i="8"/>
  <c r="L4370" i="8"/>
  <c r="L4371" i="8" l="1"/>
  <c r="M4371" i="8"/>
  <c r="D4372" i="8"/>
  <c r="A4373" i="8"/>
  <c r="E4372" i="8"/>
  <c r="F4372" i="8"/>
  <c r="M4372" i="8" l="1"/>
  <c r="L4372" i="8"/>
  <c r="D4373" i="8"/>
  <c r="E4373" i="8"/>
  <c r="F4373" i="8"/>
  <c r="A4374" i="8"/>
  <c r="A4375" i="8" l="1"/>
  <c r="D4374" i="8"/>
  <c r="E4374" i="8"/>
  <c r="F4374" i="8"/>
  <c r="M4373" i="8"/>
  <c r="L4373" i="8"/>
  <c r="M4374" i="8" l="1"/>
  <c r="L4374" i="8"/>
  <c r="F4375" i="8"/>
  <c r="A4376" i="8"/>
  <c r="D4375" i="8"/>
  <c r="E4375" i="8"/>
  <c r="L4375" i="8" l="1"/>
  <c r="M4375" i="8"/>
  <c r="D4376" i="8"/>
  <c r="A4377" i="8"/>
  <c r="E4376" i="8"/>
  <c r="F4376" i="8"/>
  <c r="M4376" i="8" l="1"/>
  <c r="L4376" i="8"/>
  <c r="F4377" i="8"/>
  <c r="A4378" i="8"/>
  <c r="D4377" i="8"/>
  <c r="E4377" i="8"/>
  <c r="L4377" i="8" l="1"/>
  <c r="M4377" i="8"/>
  <c r="A4379" i="8"/>
  <c r="D4378" i="8"/>
  <c r="E4378" i="8"/>
  <c r="F4378" i="8"/>
  <c r="M4378" i="8" l="1"/>
  <c r="L4378" i="8"/>
  <c r="F4379" i="8"/>
  <c r="A4380" i="8"/>
  <c r="E4379" i="8"/>
  <c r="D4379" i="8"/>
  <c r="M4379" i="8" l="1"/>
  <c r="L4379" i="8"/>
  <c r="D4380" i="8"/>
  <c r="A4381" i="8"/>
  <c r="E4380" i="8"/>
  <c r="F4380" i="8"/>
  <c r="L4380" i="8" l="1"/>
  <c r="M4380" i="8"/>
  <c r="F4381" i="8"/>
  <c r="D4381" i="8"/>
  <c r="A4382" i="8"/>
  <c r="E4381" i="8"/>
  <c r="M4381" i="8" l="1"/>
  <c r="L4381" i="8"/>
  <c r="F4382" i="8"/>
  <c r="A4383" i="8"/>
  <c r="E4382" i="8"/>
  <c r="D4382" i="8"/>
  <c r="M4382" i="8" l="1"/>
  <c r="L4382" i="8"/>
  <c r="F4383" i="8"/>
  <c r="A4384" i="8"/>
  <c r="E4383" i="8"/>
  <c r="D4383" i="8"/>
  <c r="L4383" i="8" l="1"/>
  <c r="M4383" i="8"/>
  <c r="D4384" i="8"/>
  <c r="A4385" i="8"/>
  <c r="E4384" i="8"/>
  <c r="F4384" i="8"/>
  <c r="M4384" i="8" l="1"/>
  <c r="L4384" i="8"/>
  <c r="F4385" i="8"/>
  <c r="A4386" i="8"/>
  <c r="D4385" i="8"/>
  <c r="E4385" i="8"/>
  <c r="M4385" i="8" l="1"/>
  <c r="L4385" i="8"/>
  <c r="F4386" i="8"/>
  <c r="A4387" i="8"/>
  <c r="E4386" i="8"/>
  <c r="D4386" i="8"/>
  <c r="M4386" i="8" l="1"/>
  <c r="L4386" i="8"/>
  <c r="F4387" i="8"/>
  <c r="D4387" i="8"/>
  <c r="E4387" i="8"/>
  <c r="A4388" i="8"/>
  <c r="A4389" i="8" l="1"/>
  <c r="E4388" i="8"/>
  <c r="F4388" i="8"/>
  <c r="D4388" i="8"/>
  <c r="M4387" i="8"/>
  <c r="L4387" i="8"/>
  <c r="M4388" i="8" l="1"/>
  <c r="L4388" i="8"/>
  <c r="F4389" i="8"/>
  <c r="A4390" i="8"/>
  <c r="D4389" i="8"/>
  <c r="E4389" i="8"/>
  <c r="M4389" i="8" l="1"/>
  <c r="L4389" i="8"/>
  <c r="F4390" i="8"/>
  <c r="A4391" i="8"/>
  <c r="E4390" i="8"/>
  <c r="D4390" i="8"/>
  <c r="M4390" i="8" l="1"/>
  <c r="L4390" i="8"/>
  <c r="F4391" i="8"/>
  <c r="A4392" i="8"/>
  <c r="D4391" i="8"/>
  <c r="E4391" i="8"/>
  <c r="L4391" i="8" l="1"/>
  <c r="M4391" i="8"/>
  <c r="D4392" i="8"/>
  <c r="A4393" i="8"/>
  <c r="E4392" i="8"/>
  <c r="F4392" i="8"/>
  <c r="M4392" i="8" l="1"/>
  <c r="L4392" i="8"/>
  <c r="F4393" i="8"/>
  <c r="A4394" i="8"/>
  <c r="D4393" i="8"/>
  <c r="E4393" i="8"/>
  <c r="M4393" i="8" l="1"/>
  <c r="L4393" i="8"/>
  <c r="D4394" i="8"/>
  <c r="E4394" i="8"/>
  <c r="F4394" i="8"/>
  <c r="A4395" i="8"/>
  <c r="F4395" i="8" l="1"/>
  <c r="D4395" i="8"/>
  <c r="A4396" i="8"/>
  <c r="E4395" i="8"/>
  <c r="M4394" i="8"/>
  <c r="L4394" i="8"/>
  <c r="L4395" i="8" l="1"/>
  <c r="M4395" i="8"/>
  <c r="D4396" i="8"/>
  <c r="E4396" i="8"/>
  <c r="F4396" i="8"/>
  <c r="A4397" i="8"/>
  <c r="F4397" i="8" l="1"/>
  <c r="A4398" i="8"/>
  <c r="D4397" i="8"/>
  <c r="E4397" i="8"/>
  <c r="M4396" i="8"/>
  <c r="L4396" i="8"/>
  <c r="L4397" i="8" l="1"/>
  <c r="M4397" i="8"/>
  <c r="F4398" i="8"/>
  <c r="A4399" i="8"/>
  <c r="E4398" i="8"/>
  <c r="D4398" i="8"/>
  <c r="L4398" i="8" l="1"/>
  <c r="M4398" i="8"/>
  <c r="F4399" i="8"/>
  <c r="A4400" i="8"/>
  <c r="D4399" i="8"/>
  <c r="E4399" i="8"/>
  <c r="M4399" i="8" l="1"/>
  <c r="L4399" i="8"/>
  <c r="E4400" i="8"/>
  <c r="F4400" i="8"/>
  <c r="D4400" i="8"/>
  <c r="A4401" i="8"/>
  <c r="F4401" i="8" l="1"/>
  <c r="A4402" i="8"/>
  <c r="D4401" i="8"/>
  <c r="E4401" i="8"/>
  <c r="L4400" i="8"/>
  <c r="M4400" i="8"/>
  <c r="M4401" i="8" l="1"/>
  <c r="L4401" i="8"/>
  <c r="F4402" i="8"/>
  <c r="A4403" i="8"/>
  <c r="D4402" i="8"/>
  <c r="E4402" i="8"/>
  <c r="L4402" i="8" l="1"/>
  <c r="M4402" i="8"/>
  <c r="F4403" i="8"/>
  <c r="D4403" i="8"/>
  <c r="E4403" i="8"/>
  <c r="A4404" i="8"/>
  <c r="D4404" i="8" l="1"/>
  <c r="A4405" i="8"/>
  <c r="E4404" i="8"/>
  <c r="F4404" i="8"/>
  <c r="L4403" i="8"/>
  <c r="M4403" i="8"/>
  <c r="M4404" i="8" l="1"/>
  <c r="L4404" i="8"/>
  <c r="F4405" i="8"/>
  <c r="A4406" i="8"/>
  <c r="E4405" i="8"/>
  <c r="D4405" i="8"/>
  <c r="M4405" i="8" l="1"/>
  <c r="L4405" i="8"/>
  <c r="F4406" i="8"/>
  <c r="E4406" i="8"/>
  <c r="A4407" i="8"/>
  <c r="D4406" i="8"/>
  <c r="F4407" i="8" l="1"/>
  <c r="A4408" i="8"/>
  <c r="D4407" i="8"/>
  <c r="E4407" i="8"/>
  <c r="L4406" i="8"/>
  <c r="M4406" i="8"/>
  <c r="L4407" i="8" l="1"/>
  <c r="M4407" i="8"/>
  <c r="E4408" i="8"/>
  <c r="F4408" i="8"/>
  <c r="D4408" i="8"/>
  <c r="A4409" i="8"/>
  <c r="M4408" i="8" l="1"/>
  <c r="L4408" i="8"/>
  <c r="A4410" i="8"/>
  <c r="D4409" i="8"/>
  <c r="E4409" i="8"/>
  <c r="F4409" i="8"/>
  <c r="L4409" i="8" l="1"/>
  <c r="M4409" i="8"/>
  <c r="F4410" i="8"/>
  <c r="D4410" i="8"/>
  <c r="A4411" i="8"/>
  <c r="E4410" i="8"/>
  <c r="M4410" i="8" l="1"/>
  <c r="L4410" i="8"/>
  <c r="F4411" i="8"/>
  <c r="A4412" i="8"/>
  <c r="E4411" i="8"/>
  <c r="D4411" i="8"/>
  <c r="L4411" i="8" l="1"/>
  <c r="M4411" i="8"/>
  <c r="E4412" i="8"/>
  <c r="F4412" i="8"/>
  <c r="D4412" i="8"/>
  <c r="A4413" i="8"/>
  <c r="A4414" i="8" l="1"/>
  <c r="D4413" i="8"/>
  <c r="F4413" i="8"/>
  <c r="E4413" i="8"/>
  <c r="M4412" i="8"/>
  <c r="L4412" i="8"/>
  <c r="M4413" i="8" l="1"/>
  <c r="L4413" i="8"/>
  <c r="F4414" i="8"/>
  <c r="A4415" i="8"/>
  <c r="D4414" i="8"/>
  <c r="E4414" i="8"/>
  <c r="M4414" i="8" l="1"/>
  <c r="L4414" i="8"/>
  <c r="F4415" i="8"/>
  <c r="A4416" i="8"/>
  <c r="E4415" i="8"/>
  <c r="D4415" i="8"/>
  <c r="L4415" i="8" l="1"/>
  <c r="M4415" i="8"/>
  <c r="D4416" i="8"/>
  <c r="A4417" i="8"/>
  <c r="E4416" i="8"/>
  <c r="F4416" i="8"/>
  <c r="M4416" i="8" l="1"/>
  <c r="L4416" i="8"/>
  <c r="D4417" i="8"/>
  <c r="E4417" i="8"/>
  <c r="A4418" i="8"/>
  <c r="F4417" i="8"/>
  <c r="F4418" i="8" l="1"/>
  <c r="A4419" i="8"/>
  <c r="D4418" i="8"/>
  <c r="E4418" i="8"/>
  <c r="M4417" i="8"/>
  <c r="L4417" i="8"/>
  <c r="M4418" i="8" l="1"/>
  <c r="L4418" i="8"/>
  <c r="F4419" i="8"/>
  <c r="A4420" i="8"/>
  <c r="E4419" i="8"/>
  <c r="D4419" i="8"/>
  <c r="L4419" i="8" l="1"/>
  <c r="M4419" i="8"/>
  <c r="A4421" i="8"/>
  <c r="E4420" i="8"/>
  <c r="D4420" i="8"/>
  <c r="F4420" i="8"/>
  <c r="M4420" i="8" l="1"/>
  <c r="L4420" i="8"/>
  <c r="D4421" i="8"/>
  <c r="F4421" i="8"/>
  <c r="A4422" i="8"/>
  <c r="E4421" i="8"/>
  <c r="M4421" i="8" l="1"/>
  <c r="L4421" i="8"/>
  <c r="F4422" i="8"/>
  <c r="E4422" i="8"/>
  <c r="A4423" i="8"/>
  <c r="D4422" i="8"/>
  <c r="A4424" i="8" l="1"/>
  <c r="D4423" i="8"/>
  <c r="E4423" i="8"/>
  <c r="F4423" i="8"/>
  <c r="L4422" i="8"/>
  <c r="M4422" i="8"/>
  <c r="L4423" i="8" l="1"/>
  <c r="M4423" i="8"/>
  <c r="F4424" i="8"/>
  <c r="E4424" i="8"/>
  <c r="A4425" i="8"/>
  <c r="D4424" i="8"/>
  <c r="E4425" i="8" l="1"/>
  <c r="D4425" i="8"/>
  <c r="A4426" i="8"/>
  <c r="F4425" i="8"/>
  <c r="M4424" i="8"/>
  <c r="L4424" i="8"/>
  <c r="F4426" i="8" l="1"/>
  <c r="D4426" i="8"/>
  <c r="E4426" i="8"/>
  <c r="A4427" i="8"/>
  <c r="M4425" i="8"/>
  <c r="L4425" i="8"/>
  <c r="F4427" i="8" l="1"/>
  <c r="A4428" i="8"/>
  <c r="D4427" i="8"/>
  <c r="E4427" i="8"/>
  <c r="M4426" i="8"/>
  <c r="L4426" i="8"/>
  <c r="L4427" i="8" l="1"/>
  <c r="M4427" i="8"/>
  <c r="A4429" i="8"/>
  <c r="E4428" i="8"/>
  <c r="D4428" i="8"/>
  <c r="F4428" i="8"/>
  <c r="M4428" i="8" l="1"/>
  <c r="L4428" i="8"/>
  <c r="E4429" i="8"/>
  <c r="A4430" i="8"/>
  <c r="F4429" i="8"/>
  <c r="D4429" i="8"/>
  <c r="F4430" i="8" l="1"/>
  <c r="A4431" i="8"/>
  <c r="D4430" i="8"/>
  <c r="E4430" i="8"/>
  <c r="L4429" i="8"/>
  <c r="M4429" i="8"/>
  <c r="M4430" i="8" l="1"/>
  <c r="L4430" i="8"/>
  <c r="F4431" i="8"/>
  <c r="A4432" i="8"/>
  <c r="D4431" i="8"/>
  <c r="E4431" i="8"/>
  <c r="L4431" i="8" l="1"/>
  <c r="M4431" i="8"/>
  <c r="D4432" i="8"/>
  <c r="A4433" i="8"/>
  <c r="E4432" i="8"/>
  <c r="F4432" i="8"/>
  <c r="L4432" i="8" l="1"/>
  <c r="M4432" i="8"/>
  <c r="E4433" i="8"/>
  <c r="A4434" i="8"/>
  <c r="F4433" i="8"/>
  <c r="D4433" i="8"/>
  <c r="F4434" i="8" l="1"/>
  <c r="D4434" i="8"/>
  <c r="E4434" i="8"/>
  <c r="A4435" i="8"/>
  <c r="M4433" i="8"/>
  <c r="L4433" i="8"/>
  <c r="A4436" i="8" l="1"/>
  <c r="D4435" i="8"/>
  <c r="E4435" i="8"/>
  <c r="F4435" i="8"/>
  <c r="M4434" i="8"/>
  <c r="L4434" i="8"/>
  <c r="L4435" i="8" l="1"/>
  <c r="M4435" i="8"/>
  <c r="F4436" i="8"/>
  <c r="D4436" i="8"/>
  <c r="A4437" i="8"/>
  <c r="E4436" i="8"/>
  <c r="M4436" i="8" l="1"/>
  <c r="L4436" i="8"/>
  <c r="E4437" i="8"/>
  <c r="A4438" i="8"/>
  <c r="F4437" i="8"/>
  <c r="D4437" i="8"/>
  <c r="F4438" i="8" l="1"/>
  <c r="A4439" i="8"/>
  <c r="E4438" i="8"/>
  <c r="D4438" i="8"/>
  <c r="M4437" i="8"/>
  <c r="L4437" i="8"/>
  <c r="M4438" i="8" l="1"/>
  <c r="L4438" i="8"/>
  <c r="F4439" i="8"/>
  <c r="A4440" i="8"/>
  <c r="D4439" i="8"/>
  <c r="E4439" i="8"/>
  <c r="L4439" i="8" l="1"/>
  <c r="M4439" i="8"/>
  <c r="F4440" i="8"/>
  <c r="E4440" i="8"/>
  <c r="A4441" i="8"/>
  <c r="D4440" i="8"/>
  <c r="E4441" i="8" l="1"/>
  <c r="A4442" i="8"/>
  <c r="F4441" i="8"/>
  <c r="D4441" i="8"/>
  <c r="L4440" i="8"/>
  <c r="M4440" i="8"/>
  <c r="F4442" i="8" l="1"/>
  <c r="A4443" i="8"/>
  <c r="E4442" i="8"/>
  <c r="D4442" i="8"/>
  <c r="M4441" i="8"/>
  <c r="L4441" i="8"/>
  <c r="M4442" i="8" l="1"/>
  <c r="L4442" i="8"/>
  <c r="F4443" i="8"/>
  <c r="A4444" i="8"/>
  <c r="D4443" i="8"/>
  <c r="E4443" i="8"/>
  <c r="L4443" i="8" l="1"/>
  <c r="M4443" i="8"/>
  <c r="A4445" i="8"/>
  <c r="D4444" i="8"/>
  <c r="E4444" i="8"/>
  <c r="F4444" i="8"/>
  <c r="L4444" i="8" l="1"/>
  <c r="M4444" i="8"/>
  <c r="E4445" i="8"/>
  <c r="D4445" i="8"/>
  <c r="A4446" i="8"/>
  <c r="F4445" i="8"/>
  <c r="F4446" i="8" l="1"/>
  <c r="A4447" i="8"/>
  <c r="D4446" i="8"/>
  <c r="E4446" i="8"/>
  <c r="L4445" i="8"/>
  <c r="M4445" i="8"/>
  <c r="M4446" i="8" l="1"/>
  <c r="L4446" i="8"/>
  <c r="F4447" i="8"/>
  <c r="A4448" i="8"/>
  <c r="D4447" i="8"/>
  <c r="E4447" i="8"/>
  <c r="M4447" i="8" l="1"/>
  <c r="L4447" i="8"/>
  <c r="D4448" i="8"/>
  <c r="E4448" i="8"/>
  <c r="F4448" i="8"/>
  <c r="A4449" i="8"/>
  <c r="A4450" i="8" l="1"/>
  <c r="E4449" i="8"/>
  <c r="F4449" i="8"/>
  <c r="D4449" i="8"/>
  <c r="M4448" i="8"/>
  <c r="L4448" i="8"/>
  <c r="M4449" i="8" l="1"/>
  <c r="L4449" i="8"/>
  <c r="A4451" i="8"/>
  <c r="D4450" i="8"/>
  <c r="E4450" i="8"/>
  <c r="F4450" i="8"/>
  <c r="L4450" i="8" l="1"/>
  <c r="M4450" i="8"/>
  <c r="D4451" i="8"/>
  <c r="F4451" i="8"/>
  <c r="A4452" i="8"/>
  <c r="E4451" i="8"/>
  <c r="M4451" i="8" l="1"/>
  <c r="L4451" i="8"/>
  <c r="F4452" i="8"/>
  <c r="A4453" i="8"/>
  <c r="D4452" i="8"/>
  <c r="E4452" i="8"/>
  <c r="M4452" i="8" l="1"/>
  <c r="L4452" i="8"/>
  <c r="E4453" i="8"/>
  <c r="A4454" i="8"/>
  <c r="F4453" i="8"/>
  <c r="D4453" i="8"/>
  <c r="F4454" i="8" l="1"/>
  <c r="A4455" i="8"/>
  <c r="D4454" i="8"/>
  <c r="E4454" i="8"/>
  <c r="M4453" i="8"/>
  <c r="L4453" i="8"/>
  <c r="M4454" i="8" l="1"/>
  <c r="L4454" i="8"/>
  <c r="F4455" i="8"/>
  <c r="A4456" i="8"/>
  <c r="D4455" i="8"/>
  <c r="E4455" i="8"/>
  <c r="L4455" i="8" l="1"/>
  <c r="M4455" i="8"/>
  <c r="E4456" i="8"/>
  <c r="A4457" i="8"/>
  <c r="D4456" i="8"/>
  <c r="F4456" i="8"/>
  <c r="E4457" i="8" l="1"/>
  <c r="A4458" i="8"/>
  <c r="F4457" i="8"/>
  <c r="D4457" i="8"/>
  <c r="L4456" i="8"/>
  <c r="M4456" i="8"/>
  <c r="F4458" i="8" l="1"/>
  <c r="A4459" i="8"/>
  <c r="D4458" i="8"/>
  <c r="E4458" i="8"/>
  <c r="M4457" i="8"/>
  <c r="L4457" i="8"/>
  <c r="M4458" i="8" l="1"/>
  <c r="L4458" i="8"/>
  <c r="F4459" i="8"/>
  <c r="A4460" i="8"/>
  <c r="D4459" i="8"/>
  <c r="E4459" i="8"/>
  <c r="M4459" i="8" l="1"/>
  <c r="L4459" i="8"/>
  <c r="D4460" i="8"/>
  <c r="A4461" i="8"/>
  <c r="E4460" i="8"/>
  <c r="F4460" i="8"/>
  <c r="L4460" i="8" l="1"/>
  <c r="M4460" i="8"/>
  <c r="E4461" i="8"/>
  <c r="A4462" i="8"/>
  <c r="F4461" i="8"/>
  <c r="D4461" i="8"/>
  <c r="F4462" i="8" l="1"/>
  <c r="A4463" i="8"/>
  <c r="E4462" i="8"/>
  <c r="D4462" i="8"/>
  <c r="M4461" i="8"/>
  <c r="L4461" i="8"/>
  <c r="L4462" i="8" l="1"/>
  <c r="M4462" i="8"/>
  <c r="A4464" i="8"/>
  <c r="D4463" i="8"/>
  <c r="F4463" i="8"/>
  <c r="E4463" i="8"/>
  <c r="F4464" i="8" l="1"/>
  <c r="A4465" i="8"/>
  <c r="E4464" i="8"/>
  <c r="D4464" i="8"/>
  <c r="L4463" i="8"/>
  <c r="M4463" i="8"/>
  <c r="M4464" i="8" l="1"/>
  <c r="L4464" i="8"/>
  <c r="D4465" i="8"/>
  <c r="F4465" i="8"/>
  <c r="E4465" i="8"/>
  <c r="A4466" i="8"/>
  <c r="F4466" i="8" l="1"/>
  <c r="A4467" i="8"/>
  <c r="E4466" i="8"/>
  <c r="D4466" i="8"/>
  <c r="M4465" i="8"/>
  <c r="L4465" i="8"/>
  <c r="M4466" i="8" l="1"/>
  <c r="L4466" i="8"/>
  <c r="F4467" i="8"/>
  <c r="D4467" i="8"/>
  <c r="E4467" i="8"/>
  <c r="A4468" i="8"/>
  <c r="F4468" i="8" l="1"/>
  <c r="E4468" i="8"/>
  <c r="A4469" i="8"/>
  <c r="D4468" i="8"/>
  <c r="L4467" i="8"/>
  <c r="M4467" i="8"/>
  <c r="E4469" i="8" l="1"/>
  <c r="A4470" i="8"/>
  <c r="F4469" i="8"/>
  <c r="D4469" i="8"/>
  <c r="M4468" i="8"/>
  <c r="L4468" i="8"/>
  <c r="F4470" i="8" l="1"/>
  <c r="D4470" i="8"/>
  <c r="E4470" i="8"/>
  <c r="A4471" i="8"/>
  <c r="M4469" i="8"/>
  <c r="L4469" i="8"/>
  <c r="F4471" i="8" l="1"/>
  <c r="A4472" i="8"/>
  <c r="D4471" i="8"/>
  <c r="E4471" i="8"/>
  <c r="M4470" i="8"/>
  <c r="L4470" i="8"/>
  <c r="M4471" i="8" l="1"/>
  <c r="L4471" i="8"/>
  <c r="F4472" i="8"/>
  <c r="A4473" i="8"/>
  <c r="D4472" i="8"/>
  <c r="E4472" i="8"/>
  <c r="M4472" i="8" l="1"/>
  <c r="L4472" i="8"/>
  <c r="E4473" i="8"/>
  <c r="A4474" i="8"/>
  <c r="F4473" i="8"/>
  <c r="D4473" i="8"/>
  <c r="F4474" i="8" l="1"/>
  <c r="A4475" i="8"/>
  <c r="D4474" i="8"/>
  <c r="E4474" i="8"/>
  <c r="M4473" i="8"/>
  <c r="L4473" i="8"/>
  <c r="M4474" i="8" l="1"/>
  <c r="L4474" i="8"/>
  <c r="F4475" i="8"/>
  <c r="D4475" i="8"/>
  <c r="E4475" i="8"/>
  <c r="A4476" i="8"/>
  <c r="F4476" i="8" l="1"/>
  <c r="D4476" i="8"/>
  <c r="A4477" i="8"/>
  <c r="E4476" i="8"/>
  <c r="L4475" i="8"/>
  <c r="M4475" i="8"/>
  <c r="L4476" i="8" l="1"/>
  <c r="M4476" i="8"/>
  <c r="E4477" i="8"/>
  <c r="A4478" i="8"/>
  <c r="D4477" i="8"/>
  <c r="F4477" i="8"/>
  <c r="F4478" i="8" l="1"/>
  <c r="A4479" i="8"/>
  <c r="D4478" i="8"/>
  <c r="E4478" i="8"/>
  <c r="L4477" i="8"/>
  <c r="M4477" i="8"/>
  <c r="M4478" i="8" l="1"/>
  <c r="L4478" i="8"/>
  <c r="F4479" i="8"/>
  <c r="A4480" i="8"/>
  <c r="D4479" i="8"/>
  <c r="E4479" i="8"/>
  <c r="L4479" i="8" l="1"/>
  <c r="M4479" i="8"/>
  <c r="F4480" i="8"/>
  <c r="A4481" i="8"/>
  <c r="D4480" i="8"/>
  <c r="E4480" i="8"/>
  <c r="E4481" i="8" l="1"/>
  <c r="D4481" i="8"/>
  <c r="A4482" i="8"/>
  <c r="F4481" i="8"/>
  <c r="M4480" i="8"/>
  <c r="L4480" i="8"/>
  <c r="F4482" i="8" l="1"/>
  <c r="A4483" i="8"/>
  <c r="D4482" i="8"/>
  <c r="E4482" i="8"/>
  <c r="L4481" i="8"/>
  <c r="M4481" i="8"/>
  <c r="M4482" i="8" l="1"/>
  <c r="L4482" i="8"/>
  <c r="E4483" i="8"/>
  <c r="D4483" i="8"/>
  <c r="A4484" i="8"/>
  <c r="F4483" i="8"/>
  <c r="D4484" i="8" l="1"/>
  <c r="E4484" i="8"/>
  <c r="F4484" i="8"/>
  <c r="A4485" i="8"/>
  <c r="L4483" i="8"/>
  <c r="M4483" i="8"/>
  <c r="F4485" i="8" l="1"/>
  <c r="D4485" i="8"/>
  <c r="E4485" i="8"/>
  <c r="A4486" i="8"/>
  <c r="L4484" i="8"/>
  <c r="M4484" i="8"/>
  <c r="F4486" i="8" l="1"/>
  <c r="D4486" i="8"/>
  <c r="A4487" i="8"/>
  <c r="E4486" i="8"/>
  <c r="L4485" i="8"/>
  <c r="M4485" i="8"/>
  <c r="L4486" i="8" l="1"/>
  <c r="M4486" i="8"/>
  <c r="D4487" i="8"/>
  <c r="F4487" i="8"/>
  <c r="E4487" i="8"/>
  <c r="A4488" i="8"/>
  <c r="F4488" i="8" l="1"/>
  <c r="A4489" i="8"/>
  <c r="D4488" i="8"/>
  <c r="E4488" i="8"/>
  <c r="M4487" i="8"/>
  <c r="L4487" i="8"/>
  <c r="L4488" i="8" l="1"/>
  <c r="M4488" i="8"/>
  <c r="F4489" i="8"/>
  <c r="A4490" i="8"/>
  <c r="D4489" i="8"/>
  <c r="E4489" i="8"/>
  <c r="M4489" i="8" l="1"/>
  <c r="L4489" i="8"/>
  <c r="F4490" i="8"/>
  <c r="A4491" i="8"/>
  <c r="D4490" i="8"/>
  <c r="E4490" i="8"/>
  <c r="M4490" i="8" l="1"/>
  <c r="L4490" i="8"/>
  <c r="F4491" i="8"/>
  <c r="A4492" i="8"/>
  <c r="D4491" i="8"/>
  <c r="E4491" i="8"/>
  <c r="L4491" i="8" l="1"/>
  <c r="M4491" i="8"/>
  <c r="D4492" i="8"/>
  <c r="A4493" i="8"/>
  <c r="E4492" i="8"/>
  <c r="F4492" i="8"/>
  <c r="M4492" i="8" l="1"/>
  <c r="L4492" i="8"/>
  <c r="E4493" i="8"/>
  <c r="A4494" i="8"/>
  <c r="F4493" i="8"/>
  <c r="D4493" i="8"/>
  <c r="F4494" i="8" l="1"/>
  <c r="D4494" i="8"/>
  <c r="A4495" i="8"/>
  <c r="E4494" i="8"/>
  <c r="M4493" i="8"/>
  <c r="L4493" i="8"/>
  <c r="L4494" i="8" l="1"/>
  <c r="M4494" i="8"/>
  <c r="F4495" i="8"/>
  <c r="A4496" i="8"/>
  <c r="D4495" i="8"/>
  <c r="E4495" i="8"/>
  <c r="L4495" i="8" l="1"/>
  <c r="M4495" i="8"/>
  <c r="D4496" i="8"/>
  <c r="E4496" i="8"/>
  <c r="F4496" i="8"/>
  <c r="A4497" i="8"/>
  <c r="F4497" i="8" l="1"/>
  <c r="E4497" i="8"/>
  <c r="D4497" i="8"/>
  <c r="A4498" i="8"/>
  <c r="M4496" i="8"/>
  <c r="L4496" i="8"/>
  <c r="F4498" i="8" l="1"/>
  <c r="A4499" i="8"/>
  <c r="D4498" i="8"/>
  <c r="E4498" i="8"/>
  <c r="M4497" i="8"/>
  <c r="L4497" i="8"/>
  <c r="M4498" i="8" l="1"/>
  <c r="L4498" i="8"/>
  <c r="F4499" i="8"/>
  <c r="D4499" i="8"/>
  <c r="E4499" i="8"/>
  <c r="A4500" i="8"/>
  <c r="F4500" i="8" l="1"/>
  <c r="A4501" i="8"/>
  <c r="D4500" i="8"/>
  <c r="E4500" i="8"/>
  <c r="L4499" i="8"/>
  <c r="M4499" i="8"/>
  <c r="M4500" i="8" l="1"/>
  <c r="L4500" i="8"/>
  <c r="E4501" i="8"/>
  <c r="F4501" i="8"/>
  <c r="A4502" i="8"/>
  <c r="D4501" i="8"/>
  <c r="F4502" i="8" l="1"/>
  <c r="A4503" i="8"/>
  <c r="D4502" i="8"/>
  <c r="E4502" i="8"/>
  <c r="M4501" i="8"/>
  <c r="L4501" i="8"/>
  <c r="M4502" i="8" l="1"/>
  <c r="L4502" i="8"/>
  <c r="A4504" i="8"/>
  <c r="D4503" i="8"/>
  <c r="E4503" i="8"/>
  <c r="F4503" i="8"/>
  <c r="M4503" i="8" l="1"/>
  <c r="L4503" i="8"/>
  <c r="A4505" i="8"/>
  <c r="D4504" i="8"/>
  <c r="E4504" i="8"/>
  <c r="F4504" i="8"/>
  <c r="M4504" i="8" l="1"/>
  <c r="L4504" i="8"/>
  <c r="E4505" i="8"/>
  <c r="A4506" i="8"/>
  <c r="F4505" i="8"/>
  <c r="D4505" i="8"/>
  <c r="F4506" i="8" l="1"/>
  <c r="A4507" i="8"/>
  <c r="D4506" i="8"/>
  <c r="E4506" i="8"/>
  <c r="M4505" i="8"/>
  <c r="L4505" i="8"/>
  <c r="M4506" i="8" l="1"/>
  <c r="L4506" i="8"/>
  <c r="F4507" i="8"/>
  <c r="D4507" i="8"/>
  <c r="A4508" i="8"/>
  <c r="E4507" i="8"/>
  <c r="L4507" i="8" l="1"/>
  <c r="M4507" i="8"/>
  <c r="F4508" i="8"/>
  <c r="D4508" i="8"/>
  <c r="E4508" i="8"/>
  <c r="A4509" i="8"/>
  <c r="E4509" i="8" l="1"/>
  <c r="A4510" i="8"/>
  <c r="D4509" i="8"/>
  <c r="F4509" i="8"/>
  <c r="M4508" i="8"/>
  <c r="L4508" i="8"/>
  <c r="F4510" i="8" l="1"/>
  <c r="E4510" i="8"/>
  <c r="A4511" i="8"/>
  <c r="D4510" i="8"/>
  <c r="M4509" i="8"/>
  <c r="L4509" i="8"/>
  <c r="F4511" i="8" l="1"/>
  <c r="D4511" i="8"/>
  <c r="E4511" i="8"/>
  <c r="A4512" i="8"/>
  <c r="M4510" i="8"/>
  <c r="L4510" i="8"/>
  <c r="F4512" i="8" l="1"/>
  <c r="E4512" i="8"/>
  <c r="A4513" i="8"/>
  <c r="D4512" i="8"/>
  <c r="L4511" i="8"/>
  <c r="M4511" i="8"/>
  <c r="E4513" i="8" l="1"/>
  <c r="A4514" i="8"/>
  <c r="F4513" i="8"/>
  <c r="D4513" i="8"/>
  <c r="M4512" i="8"/>
  <c r="L4512" i="8"/>
  <c r="F4514" i="8" l="1"/>
  <c r="A4515" i="8"/>
  <c r="D4514" i="8"/>
  <c r="E4514" i="8"/>
  <c r="M4513" i="8"/>
  <c r="L4513" i="8"/>
  <c r="M4514" i="8" l="1"/>
  <c r="L4514" i="8"/>
  <c r="E4515" i="8"/>
  <c r="A4516" i="8"/>
  <c r="F4515" i="8"/>
  <c r="D4515" i="8"/>
  <c r="F4516" i="8" l="1"/>
  <c r="A4517" i="8"/>
  <c r="D4516" i="8"/>
  <c r="E4516" i="8"/>
  <c r="L4515" i="8"/>
  <c r="M4515" i="8"/>
  <c r="M4516" i="8" l="1"/>
  <c r="L4516" i="8"/>
  <c r="E4517" i="8"/>
  <c r="A4518" i="8"/>
  <c r="F4517" i="8"/>
  <c r="D4517" i="8"/>
  <c r="F4518" i="8" l="1"/>
  <c r="A4519" i="8"/>
  <c r="E4518" i="8"/>
  <c r="D4518" i="8"/>
  <c r="M4517" i="8"/>
  <c r="L4517" i="8"/>
  <c r="M4518" i="8" l="1"/>
  <c r="L4518" i="8"/>
  <c r="F4519" i="8"/>
  <c r="A4520" i="8"/>
  <c r="D4519" i="8"/>
  <c r="E4519" i="8"/>
  <c r="M4519" i="8" l="1"/>
  <c r="L4519" i="8"/>
  <c r="E4520" i="8"/>
  <c r="A4521" i="8"/>
  <c r="F4520" i="8"/>
  <c r="D4520" i="8"/>
  <c r="F4521" i="8" l="1"/>
  <c r="D4521" i="8"/>
  <c r="A4522" i="8"/>
  <c r="E4521" i="8"/>
  <c r="L4520" i="8"/>
  <c r="M4520" i="8"/>
  <c r="L4521" i="8" l="1"/>
  <c r="M4521" i="8"/>
  <c r="F4522" i="8"/>
  <c r="A4523" i="8"/>
  <c r="D4522" i="8"/>
  <c r="E4522" i="8"/>
  <c r="M4522" i="8" l="1"/>
  <c r="L4522" i="8"/>
  <c r="F4523" i="8"/>
  <c r="A4524" i="8"/>
  <c r="D4523" i="8"/>
  <c r="E4523" i="8"/>
  <c r="L4523" i="8" l="1"/>
  <c r="M4523" i="8"/>
  <c r="D4524" i="8"/>
  <c r="A4525" i="8"/>
  <c r="F4524" i="8"/>
  <c r="E4524" i="8"/>
  <c r="M4524" i="8" l="1"/>
  <c r="L4524" i="8"/>
  <c r="F4525" i="8"/>
  <c r="D4525" i="8"/>
  <c r="E4525" i="8"/>
  <c r="A4526" i="8"/>
  <c r="F4526" i="8" l="1"/>
  <c r="D4526" i="8"/>
  <c r="E4526" i="8"/>
  <c r="A4527" i="8"/>
  <c r="M4525" i="8"/>
  <c r="L4525" i="8"/>
  <c r="F4527" i="8" l="1"/>
  <c r="A4528" i="8"/>
  <c r="E4527" i="8"/>
  <c r="D4527" i="8"/>
  <c r="M4526" i="8"/>
  <c r="L4526" i="8"/>
  <c r="L4527" i="8" l="1"/>
  <c r="M4527" i="8"/>
  <c r="F4528" i="8"/>
  <c r="A4529" i="8"/>
  <c r="D4528" i="8"/>
  <c r="E4528" i="8"/>
  <c r="M4528" i="8" l="1"/>
  <c r="L4528" i="8"/>
  <c r="D4529" i="8"/>
  <c r="A4530" i="8"/>
  <c r="F4529" i="8"/>
  <c r="E4529" i="8"/>
  <c r="L4529" i="8" l="1"/>
  <c r="M4529" i="8"/>
  <c r="F4530" i="8"/>
  <c r="A4531" i="8"/>
  <c r="E4530" i="8"/>
  <c r="D4530" i="8"/>
  <c r="M4530" i="8" l="1"/>
  <c r="L4530" i="8"/>
  <c r="F4531" i="8"/>
  <c r="A4532" i="8"/>
  <c r="D4531" i="8"/>
  <c r="E4531" i="8"/>
  <c r="L4531" i="8" l="1"/>
  <c r="M4531" i="8"/>
  <c r="F4532" i="8"/>
  <c r="A4533" i="8"/>
  <c r="D4532" i="8"/>
  <c r="E4532" i="8"/>
  <c r="M4532" i="8" l="1"/>
  <c r="L4532" i="8"/>
  <c r="A4534" i="8"/>
  <c r="F4533" i="8"/>
  <c r="D4533" i="8"/>
  <c r="E4533" i="8"/>
  <c r="M4533" i="8" l="1"/>
  <c r="L4533" i="8"/>
  <c r="F4534" i="8"/>
  <c r="A4535" i="8"/>
  <c r="E4534" i="8"/>
  <c r="D4534" i="8"/>
  <c r="M4534" i="8" l="1"/>
  <c r="L4534" i="8"/>
  <c r="E4535" i="8"/>
  <c r="A4536" i="8"/>
  <c r="F4535" i="8"/>
  <c r="D4535" i="8"/>
  <c r="E4536" i="8" l="1"/>
  <c r="F4536" i="8"/>
  <c r="D4536" i="8"/>
  <c r="A4537" i="8"/>
  <c r="L4535" i="8"/>
  <c r="M4535" i="8"/>
  <c r="E4537" i="8" l="1"/>
  <c r="D4537" i="8"/>
  <c r="A4538" i="8"/>
  <c r="F4537" i="8"/>
  <c r="M4536" i="8"/>
  <c r="L4536" i="8"/>
  <c r="F4538" i="8" l="1"/>
  <c r="A4539" i="8"/>
  <c r="E4538" i="8"/>
  <c r="D4538" i="8"/>
  <c r="M4537" i="8"/>
  <c r="L4537" i="8"/>
  <c r="L4538" i="8" l="1"/>
  <c r="M4538" i="8"/>
  <c r="F4539" i="8"/>
  <c r="A4540" i="8"/>
  <c r="D4539" i="8"/>
  <c r="E4539" i="8"/>
  <c r="L4539" i="8" l="1"/>
  <c r="M4539" i="8"/>
  <c r="F4540" i="8"/>
  <c r="A4541" i="8"/>
  <c r="D4540" i="8"/>
  <c r="E4540" i="8"/>
  <c r="L4540" i="8" l="1"/>
  <c r="M4540" i="8"/>
  <c r="E4541" i="8"/>
  <c r="A4542" i="8"/>
  <c r="F4541" i="8"/>
  <c r="D4541" i="8"/>
  <c r="F4542" i="8" l="1"/>
  <c r="A4543" i="8"/>
  <c r="E4542" i="8"/>
  <c r="D4542" i="8"/>
  <c r="M4541" i="8"/>
  <c r="L4541" i="8"/>
  <c r="L4542" i="8" l="1"/>
  <c r="M4542" i="8"/>
  <c r="F4543" i="8"/>
  <c r="A4544" i="8"/>
  <c r="D4543" i="8"/>
  <c r="E4543" i="8"/>
  <c r="F4544" i="8" l="1"/>
  <c r="E4544" i="8"/>
  <c r="A4545" i="8"/>
  <c r="D4544" i="8"/>
  <c r="L4543" i="8"/>
  <c r="M4543" i="8"/>
  <c r="E4545" i="8" l="1"/>
  <c r="A4546" i="8"/>
  <c r="F4545" i="8"/>
  <c r="D4545" i="8"/>
  <c r="L4544" i="8"/>
  <c r="M4544" i="8"/>
  <c r="F4546" i="8" l="1"/>
  <c r="A4547" i="8"/>
  <c r="D4546" i="8"/>
  <c r="E4546" i="8"/>
  <c r="M4545" i="8"/>
  <c r="L4545" i="8"/>
  <c r="M4546" i="8" l="1"/>
  <c r="L4546" i="8"/>
  <c r="F4547" i="8"/>
  <c r="D4547" i="8"/>
  <c r="A4548" i="8"/>
  <c r="E4547" i="8"/>
  <c r="L4547" i="8" l="1"/>
  <c r="M4547" i="8"/>
  <c r="A4549" i="8"/>
  <c r="D4548" i="8"/>
  <c r="E4548" i="8"/>
  <c r="F4548" i="8"/>
  <c r="M4548" i="8" l="1"/>
  <c r="L4548" i="8"/>
  <c r="E4549" i="8"/>
  <c r="A4550" i="8"/>
  <c r="F4549" i="8"/>
  <c r="D4549" i="8"/>
  <c r="D4550" i="8" l="1"/>
  <c r="F4550" i="8"/>
  <c r="A4551" i="8"/>
  <c r="E4550" i="8"/>
  <c r="M4549" i="8"/>
  <c r="L4549" i="8"/>
  <c r="M4550" i="8" l="1"/>
  <c r="L4550" i="8"/>
  <c r="E4551" i="8"/>
  <c r="A4552" i="8"/>
  <c r="D4551" i="8"/>
  <c r="F4551" i="8"/>
  <c r="E4552" i="8" l="1"/>
  <c r="A4553" i="8"/>
  <c r="D4552" i="8"/>
  <c r="F4552" i="8"/>
  <c r="L4551" i="8"/>
  <c r="M4551" i="8"/>
  <c r="F4553" i="8" l="1"/>
  <c r="D4553" i="8"/>
  <c r="E4553" i="8"/>
  <c r="A4554" i="8"/>
  <c r="M4552" i="8"/>
  <c r="L4552" i="8"/>
  <c r="F4554" i="8" l="1"/>
  <c r="A4555" i="8"/>
  <c r="D4554" i="8"/>
  <c r="E4554" i="8"/>
  <c r="M4553" i="8"/>
  <c r="L4553" i="8"/>
  <c r="M4554" i="8" l="1"/>
  <c r="L4554" i="8"/>
  <c r="F4555" i="8"/>
  <c r="A4556" i="8"/>
  <c r="D4555" i="8"/>
  <c r="E4555" i="8"/>
  <c r="L4555" i="8" l="1"/>
  <c r="M4555" i="8"/>
  <c r="F4556" i="8"/>
  <c r="A4557" i="8"/>
  <c r="E4556" i="8"/>
  <c r="D4556" i="8"/>
  <c r="L4556" i="8" l="1"/>
  <c r="M4556" i="8"/>
  <c r="E4557" i="8"/>
  <c r="A4558" i="8"/>
  <c r="F4557" i="8"/>
  <c r="D4557" i="8"/>
  <c r="F4558" i="8" l="1"/>
  <c r="A4559" i="8"/>
  <c r="D4558" i="8"/>
  <c r="E4558" i="8"/>
  <c r="M4557" i="8"/>
  <c r="L4557" i="8"/>
  <c r="M4558" i="8" l="1"/>
  <c r="L4558" i="8"/>
  <c r="F4559" i="8"/>
  <c r="A4560" i="8"/>
  <c r="D4559" i="8"/>
  <c r="E4559" i="8"/>
  <c r="L4559" i="8" l="1"/>
  <c r="M4559" i="8"/>
  <c r="F4560" i="8"/>
  <c r="D4560" i="8"/>
  <c r="E4560" i="8"/>
  <c r="A4561" i="8"/>
  <c r="F4561" i="8" l="1"/>
  <c r="D4561" i="8"/>
  <c r="E4561" i="8"/>
  <c r="A4562" i="8"/>
  <c r="L4560" i="8"/>
  <c r="M4560" i="8"/>
  <c r="F4562" i="8" l="1"/>
  <c r="D4562" i="8"/>
  <c r="A4563" i="8"/>
  <c r="E4562" i="8"/>
  <c r="M4561" i="8"/>
  <c r="L4561" i="8"/>
  <c r="M4562" i="8" l="1"/>
  <c r="L4562" i="8"/>
  <c r="F4563" i="8"/>
  <c r="A4564" i="8"/>
  <c r="E4563" i="8"/>
  <c r="D4563" i="8"/>
  <c r="L4563" i="8" l="1"/>
  <c r="M4563" i="8"/>
  <c r="A4565" i="8"/>
  <c r="D4564" i="8"/>
  <c r="E4564" i="8"/>
  <c r="F4564" i="8"/>
  <c r="L4564" i="8" l="1"/>
  <c r="M4564" i="8"/>
  <c r="F4565" i="8"/>
  <c r="E4565" i="8"/>
  <c r="D4565" i="8"/>
  <c r="A4566" i="8"/>
  <c r="F4566" i="8" l="1"/>
  <c r="A4567" i="8"/>
  <c r="D4566" i="8"/>
  <c r="E4566" i="8"/>
  <c r="M4565" i="8"/>
  <c r="L4565" i="8"/>
  <c r="M4566" i="8" l="1"/>
  <c r="L4566" i="8"/>
  <c r="E4567" i="8"/>
  <c r="A4568" i="8"/>
  <c r="F4567" i="8"/>
  <c r="D4567" i="8"/>
  <c r="E4568" i="8" l="1"/>
  <c r="F4568" i="8"/>
  <c r="D4568" i="8"/>
  <c r="A4569" i="8"/>
  <c r="L4567" i="8"/>
  <c r="M4567" i="8"/>
  <c r="M4568" i="8" l="1"/>
  <c r="L4568" i="8"/>
  <c r="E4569" i="8"/>
  <c r="A4570" i="8"/>
  <c r="F4569" i="8"/>
  <c r="D4569" i="8"/>
  <c r="F4570" i="8" l="1"/>
  <c r="A4571" i="8"/>
  <c r="D4570" i="8"/>
  <c r="E4570" i="8"/>
  <c r="M4569" i="8"/>
  <c r="L4569" i="8"/>
  <c r="M4570" i="8" l="1"/>
  <c r="L4570" i="8"/>
  <c r="F4571" i="8"/>
  <c r="A4572" i="8"/>
  <c r="E4571" i="8"/>
  <c r="D4571" i="8"/>
  <c r="L4571" i="8" l="1"/>
  <c r="M4571" i="8"/>
  <c r="A4573" i="8"/>
  <c r="D4572" i="8"/>
  <c r="E4572" i="8"/>
  <c r="F4572" i="8"/>
  <c r="L4572" i="8" l="1"/>
  <c r="M4572" i="8"/>
  <c r="E4573" i="8"/>
  <c r="A4574" i="8"/>
  <c r="D4573" i="8"/>
  <c r="F4573" i="8"/>
  <c r="D4574" i="8" l="1"/>
  <c r="E4574" i="8"/>
  <c r="F4574" i="8"/>
  <c r="A4575" i="8"/>
  <c r="M4573" i="8"/>
  <c r="L4573" i="8"/>
  <c r="F4575" i="8" l="1"/>
  <c r="A4576" i="8"/>
  <c r="D4575" i="8"/>
  <c r="E4575" i="8"/>
  <c r="L4574" i="8"/>
  <c r="M4574" i="8"/>
  <c r="L4575" i="8" l="1"/>
  <c r="M4575" i="8"/>
  <c r="F4576" i="8"/>
  <c r="A4577" i="8"/>
  <c r="D4576" i="8"/>
  <c r="E4576" i="8"/>
  <c r="M4576" i="8" l="1"/>
  <c r="L4576" i="8"/>
  <c r="A4578" i="8"/>
  <c r="F4577" i="8"/>
  <c r="D4577" i="8"/>
  <c r="E4577" i="8"/>
  <c r="M4577" i="8" l="1"/>
  <c r="L4577" i="8"/>
  <c r="F4578" i="8"/>
  <c r="A4579" i="8"/>
  <c r="D4578" i="8"/>
  <c r="E4578" i="8"/>
  <c r="M4578" i="8" l="1"/>
  <c r="L4578" i="8"/>
  <c r="F4579" i="8"/>
  <c r="E4579" i="8"/>
  <c r="A4580" i="8"/>
  <c r="D4579" i="8"/>
  <c r="F4580" i="8" l="1"/>
  <c r="A4581" i="8"/>
  <c r="D4580" i="8"/>
  <c r="E4580" i="8"/>
  <c r="L4579" i="8"/>
  <c r="M4579" i="8"/>
  <c r="M4580" i="8" l="1"/>
  <c r="L4580" i="8"/>
  <c r="E4581" i="8"/>
  <c r="F4581" i="8"/>
  <c r="A4582" i="8"/>
  <c r="D4581" i="8"/>
  <c r="F4582" i="8" l="1"/>
  <c r="A4583" i="8"/>
  <c r="D4582" i="8"/>
  <c r="E4582" i="8"/>
  <c r="M4581" i="8"/>
  <c r="L4581" i="8"/>
  <c r="M4582" i="8" l="1"/>
  <c r="L4582" i="8"/>
  <c r="E4583" i="8"/>
  <c r="A4584" i="8"/>
  <c r="D4583" i="8"/>
  <c r="F4583" i="8"/>
  <c r="E4584" i="8" l="1"/>
  <c r="F4584" i="8"/>
  <c r="D4584" i="8"/>
  <c r="A4585" i="8"/>
  <c r="L4583" i="8"/>
  <c r="M4583" i="8"/>
  <c r="E4585" i="8" l="1"/>
  <c r="F4585" i="8"/>
  <c r="A4586" i="8"/>
  <c r="D4585" i="8"/>
  <c r="M4584" i="8"/>
  <c r="L4584" i="8"/>
  <c r="F4586" i="8" l="1"/>
  <c r="A4587" i="8"/>
  <c r="D4586" i="8"/>
  <c r="E4586" i="8"/>
  <c r="L4585" i="8"/>
  <c r="M4585" i="8"/>
  <c r="M4586" i="8" l="1"/>
  <c r="L4586" i="8"/>
  <c r="F4587" i="8"/>
  <c r="A4588" i="8"/>
  <c r="E4587" i="8"/>
  <c r="D4587" i="8"/>
  <c r="L4587" i="8" l="1"/>
  <c r="M4587" i="8"/>
  <c r="F4588" i="8"/>
  <c r="A4589" i="8"/>
  <c r="D4588" i="8"/>
  <c r="E4588" i="8"/>
  <c r="M4588" i="8" l="1"/>
  <c r="L4588" i="8"/>
  <c r="E4589" i="8"/>
  <c r="A4590" i="8"/>
  <c r="F4589" i="8"/>
  <c r="D4589" i="8"/>
  <c r="F4590" i="8" l="1"/>
  <c r="E4590" i="8"/>
  <c r="A4591" i="8"/>
  <c r="D4590" i="8"/>
  <c r="M4589" i="8"/>
  <c r="L4589" i="8"/>
  <c r="F4591" i="8" l="1"/>
  <c r="A4592" i="8"/>
  <c r="D4591" i="8"/>
  <c r="E4591" i="8"/>
  <c r="M4590" i="8"/>
  <c r="L4590" i="8"/>
  <c r="L4591" i="8" l="1"/>
  <c r="M4591" i="8"/>
  <c r="F4592" i="8"/>
  <c r="A4593" i="8"/>
  <c r="D4592" i="8"/>
  <c r="E4592" i="8"/>
  <c r="M4592" i="8" l="1"/>
  <c r="L4592" i="8"/>
  <c r="E4593" i="8"/>
  <c r="A4594" i="8"/>
  <c r="F4593" i="8"/>
  <c r="D4593" i="8"/>
  <c r="F4594" i="8" l="1"/>
  <c r="D4594" i="8"/>
  <c r="E4594" i="8"/>
  <c r="A4595" i="8"/>
  <c r="M4593" i="8"/>
  <c r="L4593" i="8"/>
  <c r="F4595" i="8" l="1"/>
  <c r="A4596" i="8"/>
  <c r="E4595" i="8"/>
  <c r="D4595" i="8"/>
  <c r="M4594" i="8"/>
  <c r="L4594" i="8"/>
  <c r="L4595" i="8" l="1"/>
  <c r="M4595" i="8"/>
  <c r="F4596" i="8"/>
  <c r="A4597" i="8"/>
  <c r="D4596" i="8"/>
  <c r="E4596" i="8"/>
  <c r="L4596" i="8" l="1"/>
  <c r="M4596" i="8"/>
  <c r="F4597" i="8"/>
  <c r="D4597" i="8"/>
  <c r="E4597" i="8"/>
  <c r="A4598" i="8"/>
  <c r="D4598" i="8" l="1"/>
  <c r="E4598" i="8"/>
  <c r="F4598" i="8"/>
  <c r="A4599" i="8"/>
  <c r="M4597" i="8"/>
  <c r="L4597" i="8"/>
  <c r="E4599" i="8" l="1"/>
  <c r="F4599" i="8"/>
  <c r="D4599" i="8"/>
  <c r="A4600" i="8"/>
  <c r="M4598" i="8"/>
  <c r="L4598" i="8"/>
  <c r="F4600" i="8" l="1"/>
  <c r="D4600" i="8"/>
  <c r="E4600" i="8"/>
  <c r="A4601" i="8"/>
  <c r="L4599" i="8"/>
  <c r="M4599" i="8"/>
  <c r="F4601" i="8" l="1"/>
  <c r="D4601" i="8"/>
  <c r="E4601" i="8"/>
  <c r="A4602" i="8"/>
  <c r="M4600" i="8"/>
  <c r="L4600" i="8"/>
  <c r="D4602" i="8" l="1"/>
  <c r="E4602" i="8"/>
  <c r="F4602" i="8"/>
  <c r="A4603" i="8"/>
  <c r="L4601" i="8"/>
  <c r="M4601" i="8"/>
  <c r="F4603" i="8" l="1"/>
  <c r="E4603" i="8"/>
  <c r="A4604" i="8"/>
  <c r="D4603" i="8"/>
  <c r="M4602" i="8"/>
  <c r="L4602" i="8"/>
  <c r="L4603" i="8" l="1"/>
  <c r="M4603" i="8"/>
  <c r="F4604" i="8"/>
  <c r="A4605" i="8"/>
  <c r="E4604" i="8"/>
  <c r="D4604" i="8"/>
  <c r="L4604" i="8" l="1"/>
  <c r="M4604" i="8"/>
  <c r="E4605" i="8"/>
  <c r="A4606" i="8"/>
  <c r="F4605" i="8"/>
  <c r="D4605" i="8"/>
  <c r="F4606" i="8" l="1"/>
  <c r="D4606" i="8"/>
  <c r="A4607" i="8"/>
  <c r="E4606" i="8"/>
  <c r="M4605" i="8"/>
  <c r="L4605" i="8"/>
  <c r="M4606" i="8" l="1"/>
  <c r="L4606" i="8"/>
  <c r="A4608" i="8"/>
  <c r="D4607" i="8"/>
  <c r="E4607" i="8"/>
  <c r="F4607" i="8"/>
  <c r="L4607" i="8" l="1"/>
  <c r="M4607" i="8"/>
  <c r="F4608" i="8"/>
  <c r="D4608" i="8"/>
  <c r="A4609" i="8"/>
  <c r="E4608" i="8"/>
  <c r="M4608" i="8" l="1"/>
  <c r="L4608" i="8"/>
  <c r="F4609" i="8"/>
  <c r="D4609" i="8"/>
  <c r="E4609" i="8"/>
  <c r="A4610" i="8"/>
  <c r="F4610" i="8" l="1"/>
  <c r="D4610" i="8"/>
  <c r="E4610" i="8"/>
  <c r="A4611" i="8"/>
  <c r="M4609" i="8"/>
  <c r="L4609" i="8"/>
  <c r="F4611" i="8" l="1"/>
  <c r="A4612" i="8"/>
  <c r="E4611" i="8"/>
  <c r="D4611" i="8"/>
  <c r="M4610" i="8"/>
  <c r="L4610" i="8"/>
  <c r="L4611" i="8" l="1"/>
  <c r="M4611" i="8"/>
  <c r="F4612" i="8"/>
  <c r="E4612" i="8"/>
  <c r="A4613" i="8"/>
  <c r="D4612" i="8"/>
  <c r="E4613" i="8" l="1"/>
  <c r="D4613" i="8"/>
  <c r="A4614" i="8"/>
  <c r="F4613" i="8"/>
  <c r="M4612" i="8"/>
  <c r="L4612" i="8"/>
  <c r="F4614" i="8" l="1"/>
  <c r="E4614" i="8"/>
  <c r="A4615" i="8"/>
  <c r="D4614" i="8"/>
  <c r="M4613" i="8"/>
  <c r="L4613" i="8"/>
  <c r="E4615" i="8" l="1"/>
  <c r="A4616" i="8"/>
  <c r="F4615" i="8"/>
  <c r="D4615" i="8"/>
  <c r="L4614" i="8"/>
  <c r="M4614" i="8"/>
  <c r="E4616" i="8" l="1"/>
  <c r="D4616" i="8"/>
  <c r="A4617" i="8"/>
  <c r="F4616" i="8"/>
  <c r="L4615" i="8"/>
  <c r="M4615" i="8"/>
  <c r="E4617" i="8" l="1"/>
  <c r="A4618" i="8"/>
  <c r="D4617" i="8"/>
  <c r="F4617" i="8"/>
  <c r="M4616" i="8"/>
  <c r="L4616" i="8"/>
  <c r="D4618" i="8" l="1"/>
  <c r="E4618" i="8"/>
  <c r="F4618" i="8"/>
  <c r="A4619" i="8"/>
  <c r="M4617" i="8"/>
  <c r="L4617" i="8"/>
  <c r="F4619" i="8" l="1"/>
  <c r="A4620" i="8"/>
  <c r="D4619" i="8"/>
  <c r="E4619" i="8"/>
  <c r="M4618" i="8"/>
  <c r="L4618" i="8"/>
  <c r="L4619" i="8" l="1"/>
  <c r="M4619" i="8"/>
  <c r="F4620" i="8"/>
  <c r="A4621" i="8"/>
  <c r="E4620" i="8"/>
  <c r="D4620" i="8"/>
  <c r="L4620" i="8" l="1"/>
  <c r="M4620" i="8"/>
  <c r="E4621" i="8"/>
  <c r="A4622" i="8"/>
  <c r="F4621" i="8"/>
  <c r="D4621" i="8"/>
  <c r="F4622" i="8" l="1"/>
  <c r="A4623" i="8"/>
  <c r="D4622" i="8"/>
  <c r="E4622" i="8"/>
  <c r="M4621" i="8"/>
  <c r="L4621" i="8"/>
  <c r="M4622" i="8" l="1"/>
  <c r="L4622" i="8"/>
  <c r="A4624" i="8"/>
  <c r="D4623" i="8"/>
  <c r="E4623" i="8"/>
  <c r="F4623" i="8"/>
  <c r="L4623" i="8" l="1"/>
  <c r="M4623" i="8"/>
  <c r="F4624" i="8"/>
  <c r="A4625" i="8"/>
  <c r="D4624" i="8"/>
  <c r="E4624" i="8"/>
  <c r="M4624" i="8" l="1"/>
  <c r="L4624" i="8"/>
  <c r="E4625" i="8"/>
  <c r="A4626" i="8"/>
  <c r="F4625" i="8"/>
  <c r="D4625" i="8"/>
  <c r="F4626" i="8" l="1"/>
  <c r="A4627" i="8"/>
  <c r="E4626" i="8"/>
  <c r="D4626" i="8"/>
  <c r="M4625" i="8"/>
  <c r="L4625" i="8"/>
  <c r="M4626" i="8" l="1"/>
  <c r="L4626" i="8"/>
  <c r="D4627" i="8"/>
  <c r="E4627" i="8"/>
  <c r="F4627" i="8"/>
  <c r="A4628" i="8"/>
  <c r="F4628" i="8" l="1"/>
  <c r="A4629" i="8"/>
  <c r="D4628" i="8"/>
  <c r="E4628" i="8"/>
  <c r="M4627" i="8"/>
  <c r="L4627" i="8"/>
  <c r="M4628" i="8" l="1"/>
  <c r="L4628" i="8"/>
  <c r="A4630" i="8"/>
  <c r="F4629" i="8"/>
  <c r="E4629" i="8"/>
  <c r="D4629" i="8"/>
  <c r="L4629" i="8" l="1"/>
  <c r="M4629" i="8"/>
  <c r="F4630" i="8"/>
  <c r="A4631" i="8"/>
  <c r="D4630" i="8"/>
  <c r="E4630" i="8"/>
  <c r="M4630" i="8" l="1"/>
  <c r="L4630" i="8"/>
  <c r="E4631" i="8"/>
  <c r="A4632" i="8"/>
  <c r="F4631" i="8"/>
  <c r="D4631" i="8"/>
  <c r="F4632" i="8" l="1"/>
  <c r="E4632" i="8"/>
  <c r="A4633" i="8"/>
  <c r="D4632" i="8"/>
  <c r="M4631" i="8"/>
  <c r="L4631" i="8"/>
  <c r="E4633" i="8" l="1"/>
  <c r="D4633" i="8"/>
  <c r="A4634" i="8"/>
  <c r="F4633" i="8"/>
  <c r="M4632" i="8"/>
  <c r="L4632" i="8"/>
  <c r="F4634" i="8" l="1"/>
  <c r="A4635" i="8"/>
  <c r="E4634" i="8"/>
  <c r="D4634" i="8"/>
  <c r="M4633" i="8"/>
  <c r="L4633" i="8"/>
  <c r="L4634" i="8" l="1"/>
  <c r="M4634" i="8"/>
  <c r="D4635" i="8"/>
  <c r="E4635" i="8"/>
  <c r="F4635" i="8"/>
  <c r="A4636" i="8"/>
  <c r="F4636" i="8" l="1"/>
  <c r="D4636" i="8"/>
  <c r="E4636" i="8"/>
  <c r="A4637" i="8"/>
  <c r="L4635" i="8"/>
  <c r="M4635" i="8"/>
  <c r="F4637" i="8" l="1"/>
  <c r="D4637" i="8"/>
  <c r="A4638" i="8"/>
  <c r="E4637" i="8"/>
  <c r="L4636" i="8"/>
  <c r="M4636" i="8"/>
  <c r="M4637" i="8" l="1"/>
  <c r="L4637" i="8"/>
  <c r="D4638" i="8"/>
  <c r="F4638" i="8"/>
  <c r="A4639" i="8"/>
  <c r="E4638" i="8"/>
  <c r="M4638" i="8" l="1"/>
  <c r="L4638" i="8"/>
  <c r="E4639" i="8"/>
  <c r="A4640" i="8"/>
  <c r="D4639" i="8"/>
  <c r="F4639" i="8"/>
  <c r="D4640" i="8" l="1"/>
  <c r="E4640" i="8"/>
  <c r="F4640" i="8"/>
  <c r="A4641" i="8"/>
  <c r="M4639" i="8"/>
  <c r="L4639" i="8"/>
  <c r="F4641" i="8" l="1"/>
  <c r="D4641" i="8"/>
  <c r="E4641" i="8"/>
  <c r="A4642" i="8"/>
  <c r="M4640" i="8"/>
  <c r="L4640" i="8"/>
  <c r="F4642" i="8" l="1"/>
  <c r="A4643" i="8"/>
  <c r="D4642" i="8"/>
  <c r="E4642" i="8"/>
  <c r="M4641" i="8"/>
  <c r="L4641" i="8"/>
  <c r="M4642" i="8" l="1"/>
  <c r="L4642" i="8"/>
  <c r="F4643" i="8"/>
  <c r="A4644" i="8"/>
  <c r="D4643" i="8"/>
  <c r="E4643" i="8"/>
  <c r="L4643" i="8" l="1"/>
  <c r="M4643" i="8"/>
  <c r="A4645" i="8"/>
  <c r="D4644" i="8"/>
  <c r="E4644" i="8"/>
  <c r="F4644" i="8"/>
  <c r="M4644" i="8" l="1"/>
  <c r="L4644" i="8"/>
  <c r="E4645" i="8"/>
  <c r="A4646" i="8"/>
  <c r="F4645" i="8"/>
  <c r="D4645" i="8"/>
  <c r="F4646" i="8" l="1"/>
  <c r="A4647" i="8"/>
  <c r="D4646" i="8"/>
  <c r="E4646" i="8"/>
  <c r="L4645" i="8"/>
  <c r="M4645" i="8"/>
  <c r="M4646" i="8" l="1"/>
  <c r="L4646" i="8"/>
  <c r="E4647" i="8"/>
  <c r="A4648" i="8"/>
  <c r="F4647" i="8"/>
  <c r="D4647" i="8"/>
  <c r="E4648" i="8" l="1"/>
  <c r="A4649" i="8"/>
  <c r="F4648" i="8"/>
  <c r="D4648" i="8"/>
  <c r="L4647" i="8"/>
  <c r="M4647" i="8"/>
  <c r="E4649" i="8" l="1"/>
  <c r="A4650" i="8"/>
  <c r="F4649" i="8"/>
  <c r="D4649" i="8"/>
  <c r="M4648" i="8"/>
  <c r="L4648" i="8"/>
  <c r="F4650" i="8" l="1"/>
  <c r="A4651" i="8"/>
  <c r="E4650" i="8"/>
  <c r="D4650" i="8"/>
  <c r="M4649" i="8"/>
  <c r="L4649" i="8"/>
  <c r="M4650" i="8" l="1"/>
  <c r="L4650" i="8"/>
  <c r="F4651" i="8"/>
  <c r="E4651" i="8"/>
  <c r="A4652" i="8"/>
  <c r="D4651" i="8"/>
  <c r="F4652" i="8" l="1"/>
  <c r="A4653" i="8"/>
  <c r="D4652" i="8"/>
  <c r="E4652" i="8"/>
  <c r="L4651" i="8"/>
  <c r="M4651" i="8"/>
  <c r="M4652" i="8" l="1"/>
  <c r="L4652" i="8"/>
  <c r="F4653" i="8"/>
  <c r="D4653" i="8"/>
  <c r="E4653" i="8"/>
  <c r="A4654" i="8"/>
  <c r="F4654" i="8" l="1"/>
  <c r="A4655" i="8"/>
  <c r="D4654" i="8"/>
  <c r="E4654" i="8"/>
  <c r="M4653" i="8"/>
  <c r="L4653" i="8"/>
  <c r="L4654" i="8" l="1"/>
  <c r="M4654" i="8"/>
  <c r="D4655" i="8"/>
  <c r="E4655" i="8"/>
  <c r="F4655" i="8"/>
  <c r="A4656" i="8"/>
  <c r="F4656" i="8" l="1"/>
  <c r="D4656" i="8"/>
  <c r="E4656" i="8"/>
  <c r="A4657" i="8"/>
  <c r="L4655" i="8"/>
  <c r="M4655" i="8"/>
  <c r="F4657" i="8" l="1"/>
  <c r="D4657" i="8"/>
  <c r="E4657" i="8"/>
  <c r="A4658" i="8"/>
  <c r="M4656" i="8"/>
  <c r="L4656" i="8"/>
  <c r="F4658" i="8" l="1"/>
  <c r="E4658" i="8"/>
  <c r="A4659" i="8"/>
  <c r="D4658" i="8"/>
  <c r="M4657" i="8"/>
  <c r="L4657" i="8"/>
  <c r="E4659" i="8" l="1"/>
  <c r="A4660" i="8"/>
  <c r="D4659" i="8"/>
  <c r="F4659" i="8"/>
  <c r="M4658" i="8"/>
  <c r="L4658" i="8"/>
  <c r="F4660" i="8" l="1"/>
  <c r="A4661" i="8"/>
  <c r="D4660" i="8"/>
  <c r="E4660" i="8"/>
  <c r="L4659" i="8"/>
  <c r="M4659" i="8"/>
  <c r="L4660" i="8" l="1"/>
  <c r="M4660" i="8"/>
  <c r="F4661" i="8"/>
  <c r="D4661" i="8"/>
  <c r="E4661" i="8"/>
  <c r="A4662" i="8"/>
  <c r="F4662" i="8" l="1"/>
  <c r="A4663" i="8"/>
  <c r="D4662" i="8"/>
  <c r="E4662" i="8"/>
  <c r="L4661" i="8"/>
  <c r="M4661" i="8"/>
  <c r="L4662" i="8" l="1"/>
  <c r="M4662" i="8"/>
  <c r="E4663" i="8"/>
  <c r="F4663" i="8"/>
  <c r="D4663" i="8"/>
  <c r="A4664" i="8"/>
  <c r="A4665" i="8" l="1"/>
  <c r="F4664" i="8"/>
  <c r="D4664" i="8"/>
  <c r="E4664" i="8"/>
  <c r="L4663" i="8"/>
  <c r="M4663" i="8"/>
  <c r="M4664" i="8" l="1"/>
  <c r="L4664" i="8"/>
  <c r="A4666" i="8"/>
  <c r="F4665" i="8"/>
  <c r="D4665" i="8"/>
  <c r="E4665" i="8"/>
  <c r="M4665" i="8" l="1"/>
  <c r="L4665" i="8"/>
  <c r="F4666" i="8"/>
  <c r="A4667" i="8"/>
  <c r="D4666" i="8"/>
  <c r="E4666" i="8"/>
  <c r="L4666" i="8" l="1"/>
  <c r="M4666" i="8"/>
  <c r="F4667" i="8"/>
  <c r="D4667" i="8"/>
  <c r="A4668" i="8"/>
  <c r="E4667" i="8"/>
  <c r="L4667" i="8" l="1"/>
  <c r="M4667" i="8"/>
  <c r="D4668" i="8"/>
  <c r="E4668" i="8"/>
  <c r="F4668" i="8"/>
  <c r="A4669" i="8"/>
  <c r="A4670" i="8" l="1"/>
  <c r="E4669" i="8"/>
  <c r="F4669" i="8"/>
  <c r="D4669" i="8"/>
  <c r="M4668" i="8"/>
  <c r="L4668" i="8"/>
  <c r="M4669" i="8" l="1"/>
  <c r="L4669" i="8"/>
  <c r="D4670" i="8"/>
  <c r="E4670" i="8"/>
  <c r="F4670" i="8"/>
  <c r="A4671" i="8"/>
  <c r="D4671" i="8" l="1"/>
  <c r="E4671" i="8"/>
  <c r="F4671" i="8"/>
  <c r="A4672" i="8"/>
  <c r="M4670" i="8"/>
  <c r="L4670" i="8"/>
  <c r="A4673" i="8" l="1"/>
  <c r="D4672" i="8"/>
  <c r="E4672" i="8"/>
  <c r="F4672" i="8"/>
  <c r="L4671" i="8"/>
  <c r="M4671" i="8"/>
  <c r="M4672" i="8" l="1"/>
  <c r="L4672" i="8"/>
  <c r="F4673" i="8"/>
  <c r="D4673" i="8"/>
  <c r="E4673" i="8"/>
  <c r="A4674" i="8"/>
  <c r="D4674" i="8" l="1"/>
  <c r="F4674" i="8"/>
  <c r="A4675" i="8"/>
  <c r="E4674" i="8"/>
  <c r="L4673" i="8"/>
  <c r="M4673" i="8"/>
  <c r="M4674" i="8" l="1"/>
  <c r="L4674" i="8"/>
  <c r="F4675" i="8"/>
  <c r="A4676" i="8"/>
  <c r="D4675" i="8"/>
  <c r="E4675" i="8"/>
  <c r="L4675" i="8" l="1"/>
  <c r="M4675" i="8"/>
  <c r="A4677" i="8"/>
  <c r="F4676" i="8"/>
  <c r="D4676" i="8"/>
  <c r="E4676" i="8"/>
  <c r="M4676" i="8" l="1"/>
  <c r="L4676" i="8"/>
  <c r="E4677" i="8"/>
  <c r="F4677" i="8"/>
  <c r="A4678" i="8"/>
  <c r="D4677" i="8"/>
  <c r="F4678" i="8" l="1"/>
  <c r="D4678" i="8"/>
  <c r="E4678" i="8"/>
  <c r="A4679" i="8"/>
  <c r="M4677" i="8"/>
  <c r="L4677" i="8"/>
  <c r="E4679" i="8" l="1"/>
  <c r="A4680" i="8"/>
  <c r="F4679" i="8"/>
  <c r="D4679" i="8"/>
  <c r="L4678" i="8"/>
  <c r="M4678" i="8"/>
  <c r="E4680" i="8" l="1"/>
  <c r="A4681" i="8"/>
  <c r="F4680" i="8"/>
  <c r="D4680" i="8"/>
  <c r="L4679" i="8"/>
  <c r="M4679" i="8"/>
  <c r="A4682" i="8" l="1"/>
  <c r="F4681" i="8"/>
  <c r="D4681" i="8"/>
  <c r="E4681" i="8"/>
  <c r="M4680" i="8"/>
  <c r="L4680" i="8"/>
  <c r="L4681" i="8" l="1"/>
  <c r="M4681" i="8"/>
  <c r="D4682" i="8"/>
  <c r="E4682" i="8"/>
  <c r="F4682" i="8"/>
  <c r="A4683" i="8"/>
  <c r="F4683" i="8" l="1"/>
  <c r="A4684" i="8"/>
  <c r="D4683" i="8"/>
  <c r="E4683" i="8"/>
  <c r="M4682" i="8"/>
  <c r="L4682" i="8"/>
  <c r="M4683" i="8" l="1"/>
  <c r="L4683" i="8"/>
  <c r="D4684" i="8"/>
  <c r="E4684" i="8"/>
  <c r="F4684" i="8"/>
  <c r="A4685" i="8"/>
  <c r="F4685" i="8" l="1"/>
  <c r="A4686" i="8"/>
  <c r="D4685" i="8"/>
  <c r="E4685" i="8"/>
  <c r="L4684" i="8"/>
  <c r="M4684" i="8"/>
  <c r="M4685" i="8" l="1"/>
  <c r="L4685" i="8"/>
  <c r="A4687" i="8"/>
  <c r="E4686" i="8"/>
  <c r="D4686" i="8"/>
  <c r="F4686" i="8"/>
  <c r="L4686" i="8" l="1"/>
  <c r="M4686" i="8"/>
  <c r="F4687" i="8"/>
  <c r="D4687" i="8"/>
  <c r="E4687" i="8"/>
  <c r="A4688" i="8"/>
  <c r="E4688" i="8" l="1"/>
  <c r="A4689" i="8"/>
  <c r="F4688" i="8"/>
  <c r="D4688" i="8"/>
  <c r="L4687" i="8"/>
  <c r="M4687" i="8"/>
  <c r="A4690" i="8" l="1"/>
  <c r="D4689" i="8"/>
  <c r="E4689" i="8"/>
  <c r="F4689" i="8"/>
  <c r="M4688" i="8"/>
  <c r="L4688" i="8"/>
  <c r="M4689" i="8" l="1"/>
  <c r="L4689" i="8"/>
  <c r="F4690" i="8"/>
  <c r="A4691" i="8"/>
  <c r="E4690" i="8"/>
  <c r="D4690" i="8"/>
  <c r="M4690" i="8" l="1"/>
  <c r="L4690" i="8"/>
  <c r="F4691" i="8"/>
  <c r="A4692" i="8"/>
  <c r="D4691" i="8"/>
  <c r="E4691" i="8"/>
  <c r="L4691" i="8" l="1"/>
  <c r="M4691" i="8"/>
  <c r="A4693" i="8"/>
  <c r="D4692" i="8"/>
  <c r="E4692" i="8"/>
  <c r="F4692" i="8"/>
  <c r="L4692" i="8" l="1"/>
  <c r="M4692" i="8"/>
  <c r="D4693" i="8"/>
  <c r="E4693" i="8"/>
  <c r="F4693" i="8"/>
  <c r="A4694" i="8"/>
  <c r="F4694" i="8" l="1"/>
  <c r="A4695" i="8"/>
  <c r="D4694" i="8"/>
  <c r="E4694" i="8"/>
  <c r="L4693" i="8"/>
  <c r="M4693" i="8"/>
  <c r="M4694" i="8" l="1"/>
  <c r="L4694" i="8"/>
  <c r="A4696" i="8"/>
  <c r="E4695" i="8"/>
  <c r="F4695" i="8"/>
  <c r="D4695" i="8"/>
  <c r="L4695" i="8" l="1"/>
  <c r="M4695" i="8"/>
  <c r="A4697" i="8"/>
  <c r="E4696" i="8"/>
  <c r="D4696" i="8"/>
  <c r="F4696" i="8"/>
  <c r="M4696" i="8" l="1"/>
  <c r="L4696" i="8"/>
  <c r="F4697" i="8"/>
  <c r="A4698" i="8"/>
  <c r="D4697" i="8"/>
  <c r="E4697" i="8"/>
  <c r="M4697" i="8" l="1"/>
  <c r="L4697" i="8"/>
  <c r="F4698" i="8"/>
  <c r="D4698" i="8"/>
  <c r="A4699" i="8"/>
  <c r="E4698" i="8"/>
  <c r="M4698" i="8" l="1"/>
  <c r="L4698" i="8"/>
  <c r="D4699" i="8"/>
  <c r="A4700" i="8"/>
  <c r="F4699" i="8"/>
  <c r="E4699" i="8"/>
  <c r="L4699" i="8" l="1"/>
  <c r="M4699" i="8"/>
  <c r="F4700" i="8"/>
  <c r="A4701" i="8"/>
  <c r="D4700" i="8"/>
  <c r="E4700" i="8"/>
  <c r="L4700" i="8" l="1"/>
  <c r="M4700" i="8"/>
  <c r="F4701" i="8"/>
  <c r="E4701" i="8"/>
  <c r="A4702" i="8"/>
  <c r="D4701" i="8"/>
  <c r="F4702" i="8" l="1"/>
  <c r="A4703" i="8"/>
  <c r="D4702" i="8"/>
  <c r="E4702" i="8"/>
  <c r="M4701" i="8"/>
  <c r="L4701" i="8"/>
  <c r="M4702" i="8" l="1"/>
  <c r="L4702" i="8"/>
  <c r="E4703" i="8"/>
  <c r="F4703" i="8"/>
  <c r="D4703" i="8"/>
  <c r="A4704" i="8"/>
  <c r="F4704" i="8" l="1"/>
  <c r="D4704" i="8"/>
  <c r="A4705" i="8"/>
  <c r="E4704" i="8"/>
  <c r="L4703" i="8"/>
  <c r="M4703" i="8"/>
  <c r="M4704" i="8" l="1"/>
  <c r="L4704" i="8"/>
  <c r="F4705" i="8"/>
  <c r="A4706" i="8"/>
  <c r="E4705" i="8"/>
  <c r="D4705" i="8"/>
  <c r="M4705" i="8" l="1"/>
  <c r="L4705" i="8"/>
  <c r="F4706" i="8"/>
  <c r="A4707" i="8"/>
  <c r="D4706" i="8"/>
  <c r="E4706" i="8"/>
  <c r="L4706" i="8" l="1"/>
  <c r="M4706" i="8"/>
  <c r="A4708" i="8"/>
  <c r="E4707" i="8"/>
  <c r="F4707" i="8"/>
  <c r="D4707" i="8"/>
  <c r="L4707" i="8" l="1"/>
  <c r="M4707" i="8"/>
  <c r="F4708" i="8"/>
  <c r="A4709" i="8"/>
  <c r="E4708" i="8"/>
  <c r="D4708" i="8"/>
  <c r="M4708" i="8" l="1"/>
  <c r="L4708" i="8"/>
  <c r="F4709" i="8"/>
  <c r="A4710" i="8"/>
  <c r="D4709" i="8"/>
  <c r="E4709" i="8"/>
  <c r="L4709" i="8" l="1"/>
  <c r="M4709" i="8"/>
  <c r="F4710" i="8"/>
  <c r="A4711" i="8"/>
  <c r="E4710" i="8"/>
  <c r="D4710" i="8"/>
  <c r="L4710" i="8" l="1"/>
  <c r="M4710" i="8"/>
  <c r="E4711" i="8"/>
  <c r="F4711" i="8"/>
  <c r="D4711" i="8"/>
  <c r="A4712" i="8"/>
  <c r="D4712" i="8" l="1"/>
  <c r="E4712" i="8"/>
  <c r="F4712" i="8"/>
  <c r="A4713" i="8"/>
  <c r="L4711" i="8"/>
  <c r="M4711" i="8"/>
  <c r="A4714" i="8" l="1"/>
  <c r="D4713" i="8"/>
  <c r="E4713" i="8"/>
  <c r="F4713" i="8"/>
  <c r="M4712" i="8"/>
  <c r="L4712" i="8"/>
  <c r="L4713" i="8" l="1"/>
  <c r="M4713" i="8"/>
  <c r="D4714" i="8"/>
  <c r="E4714" i="8"/>
  <c r="F4714" i="8"/>
  <c r="A4715" i="8"/>
  <c r="E4715" i="8" l="1"/>
  <c r="F4715" i="8"/>
  <c r="D4715" i="8"/>
  <c r="A4716" i="8"/>
  <c r="L4714" i="8"/>
  <c r="M4714" i="8"/>
  <c r="F4716" i="8" l="1"/>
  <c r="A4717" i="8"/>
  <c r="D4716" i="8"/>
  <c r="E4716" i="8"/>
  <c r="M4715" i="8"/>
  <c r="L4715" i="8"/>
  <c r="L4716" i="8" l="1"/>
  <c r="M4716" i="8"/>
  <c r="F4717" i="8"/>
  <c r="A4718" i="8"/>
  <c r="D4717" i="8"/>
  <c r="E4717" i="8"/>
  <c r="L4717" i="8" l="1"/>
  <c r="M4717" i="8"/>
  <c r="D4718" i="8"/>
  <c r="F4718" i="8"/>
  <c r="A4719" i="8"/>
  <c r="E4718" i="8"/>
  <c r="M4718" i="8" l="1"/>
  <c r="L4718" i="8"/>
  <c r="D4719" i="8"/>
  <c r="A4720" i="8"/>
  <c r="E4719" i="8"/>
  <c r="F4719" i="8"/>
  <c r="L4719" i="8" l="1"/>
  <c r="M4719" i="8"/>
  <c r="F4720" i="8"/>
  <c r="A4721" i="8"/>
  <c r="E4720" i="8"/>
  <c r="D4720" i="8"/>
  <c r="M4720" i="8" l="1"/>
  <c r="L4720" i="8"/>
  <c r="F4721" i="8"/>
  <c r="A4722" i="8"/>
  <c r="D4721" i="8"/>
  <c r="E4721" i="8"/>
  <c r="M4721" i="8" l="1"/>
  <c r="L4721" i="8"/>
  <c r="F4722" i="8"/>
  <c r="A4723" i="8"/>
  <c r="D4722" i="8"/>
  <c r="E4722" i="8"/>
  <c r="M4722" i="8" l="1"/>
  <c r="L4722" i="8"/>
  <c r="D4723" i="8"/>
  <c r="F4723" i="8"/>
  <c r="A4724" i="8"/>
  <c r="E4723" i="8"/>
  <c r="L4723" i="8" l="1"/>
  <c r="M4723" i="8"/>
  <c r="F4724" i="8"/>
  <c r="A4725" i="8"/>
  <c r="D4724" i="8"/>
  <c r="E4724" i="8"/>
  <c r="M4724" i="8" l="1"/>
  <c r="L4724" i="8"/>
  <c r="F4725" i="8"/>
  <c r="A4726" i="8"/>
  <c r="D4725" i="8"/>
  <c r="E4725" i="8"/>
  <c r="L4725" i="8" l="1"/>
  <c r="M4725" i="8"/>
  <c r="F4726" i="8"/>
  <c r="A4727" i="8"/>
  <c r="D4726" i="8"/>
  <c r="E4726" i="8"/>
  <c r="M4726" i="8" l="1"/>
  <c r="L4726" i="8"/>
  <c r="D4727" i="8"/>
  <c r="A4728" i="8"/>
  <c r="E4727" i="8"/>
  <c r="F4727" i="8"/>
  <c r="L4727" i="8" l="1"/>
  <c r="M4727" i="8"/>
  <c r="F4728" i="8"/>
  <c r="E4728" i="8"/>
  <c r="A4729" i="8"/>
  <c r="D4728" i="8"/>
  <c r="A4730" i="8" l="1"/>
  <c r="D4729" i="8"/>
  <c r="E4729" i="8"/>
  <c r="F4729" i="8"/>
  <c r="M4728" i="8"/>
  <c r="L4728" i="8"/>
  <c r="L4729" i="8" l="1"/>
  <c r="M4729" i="8"/>
  <c r="F4730" i="8"/>
  <c r="A4731" i="8"/>
  <c r="E4730" i="8"/>
  <c r="D4730" i="8"/>
  <c r="M4730" i="8" l="1"/>
  <c r="L4730" i="8"/>
  <c r="D4731" i="8"/>
  <c r="A4732" i="8"/>
  <c r="F4731" i="8"/>
  <c r="E4731" i="8"/>
  <c r="L4731" i="8" l="1"/>
  <c r="M4731" i="8"/>
  <c r="A4733" i="8"/>
  <c r="D4732" i="8"/>
  <c r="E4732" i="8"/>
  <c r="F4732" i="8"/>
  <c r="M4732" i="8" l="1"/>
  <c r="L4732" i="8"/>
  <c r="E4733" i="8"/>
  <c r="D4733" i="8"/>
  <c r="F4733" i="8"/>
  <c r="A4734" i="8"/>
  <c r="F4734" i="8" l="1"/>
  <c r="D4734" i="8"/>
  <c r="A4735" i="8"/>
  <c r="E4734" i="8"/>
  <c r="M4733" i="8"/>
  <c r="L4733" i="8"/>
  <c r="M4734" i="8" l="1"/>
  <c r="L4734" i="8"/>
  <c r="D4735" i="8"/>
  <c r="A4736" i="8"/>
  <c r="E4735" i="8"/>
  <c r="F4735" i="8"/>
  <c r="L4735" i="8" l="1"/>
  <c r="M4735" i="8"/>
  <c r="F4736" i="8"/>
  <c r="A4737" i="8"/>
  <c r="D4736" i="8"/>
  <c r="E4736" i="8"/>
  <c r="M4736" i="8" l="1"/>
  <c r="L4736" i="8"/>
  <c r="F4737" i="8"/>
  <c r="A4738" i="8"/>
  <c r="D4737" i="8"/>
  <c r="E4737" i="8"/>
  <c r="M4737" i="8" l="1"/>
  <c r="L4737" i="8"/>
  <c r="D4738" i="8"/>
  <c r="E4738" i="8"/>
  <c r="F4738" i="8"/>
  <c r="A4739" i="8"/>
  <c r="M4738" i="8" l="1"/>
  <c r="L4738" i="8"/>
  <c r="D4739" i="8"/>
  <c r="A4740" i="8"/>
  <c r="E4739" i="8"/>
  <c r="F4739" i="8"/>
  <c r="L4739" i="8" l="1"/>
  <c r="M4739" i="8"/>
  <c r="A4741" i="8"/>
  <c r="D4740" i="8"/>
  <c r="E4740" i="8"/>
  <c r="F4740" i="8"/>
  <c r="L4740" i="8" l="1"/>
  <c r="M4740" i="8"/>
  <c r="F4741" i="8"/>
  <c r="A4742" i="8"/>
  <c r="D4741" i="8"/>
  <c r="E4741" i="8"/>
  <c r="M4741" i="8" l="1"/>
  <c r="L4741" i="8"/>
  <c r="F4742" i="8"/>
  <c r="A4743" i="8"/>
  <c r="D4742" i="8"/>
  <c r="E4742" i="8"/>
  <c r="M4742" i="8" l="1"/>
  <c r="L4742" i="8"/>
  <c r="D4743" i="8"/>
  <c r="A4744" i="8"/>
  <c r="F4743" i="8"/>
  <c r="E4743" i="8"/>
  <c r="M4743" i="8" l="1"/>
  <c r="L4743" i="8"/>
  <c r="F4744" i="8"/>
  <c r="A4745" i="8"/>
  <c r="D4744" i="8"/>
  <c r="E4744" i="8"/>
  <c r="M4744" i="8" l="1"/>
  <c r="L4744" i="8"/>
  <c r="D4745" i="8"/>
  <c r="E4745" i="8"/>
  <c r="F4745" i="8"/>
  <c r="A4746" i="8"/>
  <c r="F4746" i="8" l="1"/>
  <c r="D4746" i="8"/>
  <c r="E4746" i="8"/>
  <c r="A4747" i="8"/>
  <c r="M4745" i="8"/>
  <c r="L4745" i="8"/>
  <c r="D4747" i="8" l="1"/>
  <c r="A4748" i="8"/>
  <c r="E4747" i="8"/>
  <c r="F4747" i="8"/>
  <c r="M4746" i="8"/>
  <c r="L4746" i="8"/>
  <c r="L4747" i="8" l="1"/>
  <c r="M4747" i="8"/>
  <c r="A4749" i="8"/>
  <c r="D4748" i="8"/>
  <c r="E4748" i="8"/>
  <c r="F4748" i="8"/>
  <c r="L4748" i="8" l="1"/>
  <c r="M4748" i="8"/>
  <c r="F4749" i="8"/>
  <c r="A4750" i="8"/>
  <c r="D4749" i="8"/>
  <c r="E4749" i="8"/>
  <c r="M4749" i="8" l="1"/>
  <c r="L4749" i="8"/>
  <c r="D4750" i="8"/>
  <c r="F4750" i="8"/>
  <c r="A4751" i="8"/>
  <c r="E4750" i="8"/>
  <c r="L4750" i="8" l="1"/>
  <c r="M4750" i="8"/>
  <c r="E4751" i="8"/>
  <c r="D4751" i="8"/>
  <c r="A4752" i="8"/>
  <c r="F4751" i="8"/>
  <c r="A4753" i="8" l="1"/>
  <c r="D4752" i="8"/>
  <c r="E4752" i="8"/>
  <c r="F4752" i="8"/>
  <c r="L4751" i="8"/>
  <c r="M4751" i="8"/>
  <c r="M4752" i="8" l="1"/>
  <c r="L4752" i="8"/>
  <c r="D4753" i="8"/>
  <c r="F4753" i="8"/>
  <c r="E4753" i="8"/>
  <c r="A4754" i="8"/>
  <c r="A4755" i="8" l="1"/>
  <c r="D4754" i="8"/>
  <c r="E4754" i="8"/>
  <c r="F4754" i="8"/>
  <c r="M4753" i="8"/>
  <c r="L4753" i="8"/>
  <c r="M4754" i="8" l="1"/>
  <c r="L4754" i="8"/>
  <c r="D4755" i="8"/>
  <c r="A4756" i="8"/>
  <c r="E4755" i="8"/>
  <c r="F4755" i="8"/>
  <c r="L4755" i="8" l="1"/>
  <c r="M4755" i="8"/>
  <c r="F4756" i="8"/>
  <c r="A4757" i="8"/>
  <c r="E4756" i="8"/>
  <c r="D4756" i="8"/>
  <c r="M4756" i="8" l="1"/>
  <c r="L4756" i="8"/>
  <c r="F4757" i="8"/>
  <c r="A4758" i="8"/>
  <c r="E4757" i="8"/>
  <c r="D4757" i="8"/>
  <c r="M4757" i="8" l="1"/>
  <c r="L4757" i="8"/>
  <c r="A4759" i="8"/>
  <c r="D4758" i="8"/>
  <c r="E4758" i="8"/>
  <c r="F4758" i="8"/>
  <c r="M4758" i="8" l="1"/>
  <c r="L4758" i="8"/>
  <c r="D4759" i="8"/>
  <c r="F4759" i="8"/>
  <c r="A4760" i="8"/>
  <c r="E4759" i="8"/>
  <c r="L4759" i="8" l="1"/>
  <c r="M4759" i="8"/>
  <c r="A4761" i="8"/>
  <c r="E4760" i="8"/>
  <c r="D4760" i="8"/>
  <c r="F4760" i="8"/>
  <c r="L4760" i="8" l="1"/>
  <c r="M4760" i="8"/>
  <c r="F4761" i="8"/>
  <c r="A4762" i="8"/>
  <c r="D4761" i="8"/>
  <c r="E4761" i="8"/>
  <c r="M4761" i="8" l="1"/>
  <c r="L4761" i="8"/>
  <c r="F4762" i="8"/>
  <c r="E4762" i="8"/>
  <c r="A4763" i="8"/>
  <c r="D4762" i="8"/>
  <c r="E4763" i="8" l="1"/>
  <c r="D4763" i="8"/>
  <c r="F4763" i="8"/>
  <c r="A4764" i="8"/>
  <c r="M4762" i="8"/>
  <c r="L4762" i="8"/>
  <c r="F4764" i="8" l="1"/>
  <c r="A4765" i="8"/>
  <c r="D4764" i="8"/>
  <c r="E4764" i="8"/>
  <c r="L4763" i="8"/>
  <c r="M4763" i="8"/>
  <c r="M4764" i="8" l="1"/>
  <c r="L4764" i="8"/>
  <c r="A4766" i="8"/>
  <c r="D4765" i="8"/>
  <c r="E4765" i="8"/>
  <c r="F4765" i="8"/>
  <c r="M4765" i="8" l="1"/>
  <c r="L4765" i="8"/>
  <c r="A4767" i="8"/>
  <c r="D4766" i="8"/>
  <c r="E4766" i="8"/>
  <c r="F4766" i="8"/>
  <c r="L4766" i="8" l="1"/>
  <c r="M4766" i="8"/>
  <c r="D4767" i="8"/>
  <c r="A4768" i="8"/>
  <c r="F4767" i="8"/>
  <c r="E4767" i="8"/>
  <c r="L4767" i="8" l="1"/>
  <c r="M4767" i="8"/>
  <c r="A4769" i="8"/>
  <c r="D4768" i="8"/>
  <c r="E4768" i="8"/>
  <c r="F4768" i="8"/>
  <c r="L4768" i="8" l="1"/>
  <c r="M4768" i="8"/>
  <c r="F4769" i="8"/>
  <c r="A4770" i="8"/>
  <c r="D4769" i="8"/>
  <c r="E4769" i="8"/>
  <c r="M4769" i="8" l="1"/>
  <c r="L4769" i="8"/>
  <c r="F4770" i="8"/>
  <c r="A4771" i="8"/>
  <c r="D4770" i="8"/>
  <c r="E4770" i="8"/>
  <c r="M4770" i="8" l="1"/>
  <c r="L4770" i="8"/>
  <c r="E4771" i="8"/>
  <c r="F4771" i="8"/>
  <c r="D4771" i="8"/>
  <c r="A4772" i="8"/>
  <c r="F4772" i="8" l="1"/>
  <c r="A4773" i="8"/>
  <c r="E4772" i="8"/>
  <c r="D4772" i="8"/>
  <c r="L4771" i="8"/>
  <c r="M4771" i="8"/>
  <c r="M4772" i="8" l="1"/>
  <c r="L4772" i="8"/>
  <c r="F4773" i="8"/>
  <c r="D4773" i="8"/>
  <c r="A4774" i="8"/>
  <c r="E4773" i="8"/>
  <c r="L4773" i="8" l="1"/>
  <c r="M4773" i="8"/>
  <c r="F4774" i="8"/>
  <c r="A4775" i="8"/>
  <c r="E4774" i="8"/>
  <c r="D4774" i="8"/>
  <c r="D4775" i="8" l="1"/>
  <c r="A4776" i="8"/>
  <c r="E4775" i="8"/>
  <c r="F4775" i="8"/>
  <c r="M4774" i="8"/>
  <c r="L4774" i="8"/>
  <c r="L4775" i="8" l="1"/>
  <c r="M4775" i="8"/>
  <c r="F4776" i="8"/>
  <c r="A4777" i="8"/>
  <c r="D4776" i="8"/>
  <c r="E4776" i="8"/>
  <c r="M4776" i="8" l="1"/>
  <c r="L4776" i="8"/>
  <c r="F4777" i="8"/>
  <c r="A4778" i="8"/>
  <c r="D4777" i="8"/>
  <c r="E4777" i="8"/>
  <c r="M4777" i="8" l="1"/>
  <c r="L4777" i="8"/>
  <c r="F4778" i="8"/>
  <c r="A4779" i="8"/>
  <c r="D4778" i="8"/>
  <c r="E4778" i="8"/>
  <c r="M4778" i="8" l="1"/>
  <c r="L4778" i="8"/>
  <c r="D4779" i="8"/>
  <c r="E4779" i="8"/>
  <c r="A4780" i="8"/>
  <c r="F4779" i="8"/>
  <c r="A4781" i="8" l="1"/>
  <c r="D4780" i="8"/>
  <c r="F4780" i="8"/>
  <c r="E4780" i="8"/>
  <c r="L4779" i="8"/>
  <c r="M4779" i="8"/>
  <c r="M4780" i="8" l="1"/>
  <c r="L4780" i="8"/>
  <c r="D4781" i="8"/>
  <c r="E4781" i="8"/>
  <c r="F4781" i="8"/>
  <c r="A4782" i="8"/>
  <c r="F4782" i="8" l="1"/>
  <c r="A4783" i="8"/>
  <c r="D4782" i="8"/>
  <c r="E4782" i="8"/>
  <c r="M4781" i="8"/>
  <c r="L4781" i="8"/>
  <c r="M4782" i="8" l="1"/>
  <c r="L4782" i="8"/>
  <c r="A4784" i="8"/>
  <c r="E4783" i="8"/>
  <c r="F4783" i="8"/>
  <c r="D4783" i="8"/>
  <c r="L4783" i="8" l="1"/>
  <c r="M4783" i="8"/>
  <c r="F4784" i="8"/>
  <c r="D4784" i="8"/>
  <c r="A4785" i="8"/>
  <c r="E4784" i="8"/>
  <c r="F4785" i="8" l="1"/>
  <c r="D4785" i="8"/>
  <c r="A4786" i="8"/>
  <c r="E4785" i="8"/>
  <c r="M4784" i="8"/>
  <c r="L4784" i="8"/>
  <c r="M4785" i="8" l="1"/>
  <c r="L4785" i="8"/>
  <c r="A4787" i="8"/>
  <c r="D4786" i="8"/>
  <c r="E4786" i="8"/>
  <c r="F4786" i="8"/>
  <c r="M4786" i="8" l="1"/>
  <c r="L4786" i="8"/>
  <c r="D4787" i="8"/>
  <c r="A4788" i="8"/>
  <c r="F4787" i="8"/>
  <c r="E4787" i="8"/>
  <c r="L4787" i="8" l="1"/>
  <c r="M4787" i="8"/>
  <c r="D4788" i="8"/>
  <c r="E4788" i="8"/>
  <c r="F4788" i="8"/>
  <c r="A4789" i="8"/>
  <c r="A4790" i="8" l="1"/>
  <c r="D4789" i="8"/>
  <c r="F4789" i="8"/>
  <c r="E4789" i="8"/>
  <c r="M4788" i="8"/>
  <c r="L4788" i="8"/>
  <c r="M4789" i="8" l="1"/>
  <c r="L4789" i="8"/>
  <c r="D4790" i="8"/>
  <c r="F4790" i="8"/>
  <c r="A4791" i="8"/>
  <c r="E4790" i="8"/>
  <c r="M4790" i="8" l="1"/>
  <c r="L4790" i="8"/>
  <c r="A4792" i="8"/>
  <c r="E4791" i="8"/>
  <c r="F4791" i="8"/>
  <c r="D4791" i="8"/>
  <c r="L4791" i="8" l="1"/>
  <c r="M4791" i="8"/>
  <c r="D4792" i="8"/>
  <c r="F4792" i="8"/>
  <c r="A4793" i="8"/>
  <c r="E4792" i="8"/>
  <c r="M4792" i="8" l="1"/>
  <c r="L4792" i="8"/>
  <c r="E4793" i="8"/>
  <c r="F4793" i="8"/>
  <c r="D4793" i="8"/>
  <c r="A4794" i="8"/>
  <c r="A4795" i="8" l="1"/>
  <c r="D4794" i="8"/>
  <c r="E4794" i="8"/>
  <c r="F4794" i="8"/>
  <c r="M4793" i="8"/>
  <c r="L4793" i="8"/>
  <c r="M4794" i="8" l="1"/>
  <c r="L4794" i="8"/>
  <c r="D4795" i="8"/>
  <c r="A4796" i="8"/>
  <c r="E4795" i="8"/>
  <c r="F4795" i="8"/>
  <c r="F4796" i="8" l="1"/>
  <c r="A4797" i="8"/>
  <c r="D4796" i="8"/>
  <c r="E4796" i="8"/>
  <c r="L4795" i="8"/>
  <c r="M4795" i="8"/>
  <c r="L4796" i="8" l="1"/>
  <c r="M4796" i="8"/>
  <c r="D4797" i="8"/>
  <c r="E4797" i="8"/>
  <c r="F4797" i="8"/>
  <c r="A4798" i="8"/>
  <c r="F4798" i="8" l="1"/>
  <c r="A4799" i="8"/>
  <c r="D4798" i="8"/>
  <c r="E4798" i="8"/>
  <c r="L4797" i="8"/>
  <c r="M4797" i="8"/>
  <c r="L4798" i="8" l="1"/>
  <c r="M4798" i="8"/>
  <c r="D4799" i="8"/>
  <c r="E4799" i="8"/>
  <c r="F4799" i="8"/>
  <c r="A4800" i="8"/>
  <c r="L4799" i="8" l="1"/>
  <c r="M4799" i="8"/>
  <c r="A4801" i="8"/>
  <c r="D4800" i="8"/>
  <c r="F4800" i="8"/>
  <c r="E4800" i="8"/>
  <c r="M4800" i="8" l="1"/>
  <c r="L4800" i="8"/>
  <c r="D4801" i="8"/>
  <c r="E4801" i="8"/>
  <c r="F4801" i="8"/>
  <c r="A4802" i="8"/>
  <c r="M4801" i="8" l="1"/>
  <c r="L4801" i="8"/>
  <c r="F4802" i="8"/>
  <c r="A4803" i="8"/>
  <c r="D4802" i="8"/>
  <c r="E4802" i="8"/>
  <c r="L4802" i="8" l="1"/>
  <c r="M4802" i="8"/>
  <c r="D4803" i="8"/>
  <c r="A4804" i="8"/>
  <c r="F4803" i="8"/>
  <c r="E4803" i="8"/>
  <c r="L4803" i="8" l="1"/>
  <c r="M4803" i="8"/>
  <c r="F4804" i="8"/>
  <c r="A4805" i="8"/>
  <c r="D4804" i="8"/>
  <c r="E4804" i="8"/>
  <c r="L4804" i="8" l="1"/>
  <c r="M4804" i="8"/>
  <c r="A4806" i="8"/>
  <c r="D4805" i="8"/>
  <c r="F4805" i="8"/>
  <c r="E4805" i="8"/>
  <c r="L4805" i="8" l="1"/>
  <c r="M4805" i="8"/>
  <c r="F4806" i="8"/>
  <c r="A4807" i="8"/>
  <c r="D4806" i="8"/>
  <c r="E4806" i="8"/>
  <c r="L4806" i="8" l="1"/>
  <c r="M4806" i="8"/>
  <c r="D4807" i="8"/>
  <c r="E4807" i="8"/>
  <c r="F4807" i="8"/>
  <c r="A4808" i="8"/>
  <c r="A4809" i="8" l="1"/>
  <c r="D4808" i="8"/>
  <c r="E4808" i="8"/>
  <c r="F4808" i="8"/>
  <c r="L4807" i="8"/>
  <c r="M4807" i="8"/>
  <c r="M4808" i="8" l="1"/>
  <c r="L4808" i="8"/>
  <c r="F4809" i="8"/>
  <c r="D4809" i="8"/>
  <c r="E4809" i="8"/>
  <c r="A4810" i="8"/>
  <c r="A4811" i="8" l="1"/>
  <c r="D4810" i="8"/>
  <c r="E4810" i="8"/>
  <c r="F4810" i="8"/>
  <c r="M4809" i="8"/>
  <c r="L4809" i="8"/>
  <c r="L4810" i="8" l="1"/>
  <c r="M4810" i="8"/>
  <c r="D4811" i="8"/>
  <c r="E4811" i="8"/>
  <c r="F4811" i="8"/>
  <c r="A4812" i="8"/>
  <c r="F4812" i="8" l="1"/>
  <c r="A4813" i="8"/>
  <c r="D4812" i="8"/>
  <c r="E4812" i="8"/>
  <c r="L4811" i="8"/>
  <c r="M4811" i="8"/>
  <c r="L4812" i="8" l="1"/>
  <c r="M4812" i="8"/>
  <c r="D4813" i="8"/>
  <c r="E4813" i="8"/>
  <c r="F4813" i="8"/>
  <c r="A4814" i="8"/>
  <c r="F4814" i="8" l="1"/>
  <c r="A4815" i="8"/>
  <c r="D4814" i="8"/>
  <c r="E4814" i="8"/>
  <c r="M4813" i="8"/>
  <c r="L4813" i="8"/>
  <c r="M4814" i="8" l="1"/>
  <c r="L4814" i="8"/>
  <c r="D4815" i="8"/>
  <c r="E4815" i="8"/>
  <c r="A4816" i="8"/>
  <c r="F4815" i="8"/>
  <c r="F4816" i="8" l="1"/>
  <c r="A4817" i="8"/>
  <c r="D4816" i="8"/>
  <c r="E4816" i="8"/>
  <c r="L4815" i="8"/>
  <c r="M4815" i="8"/>
  <c r="M4816" i="8" l="1"/>
  <c r="L4816" i="8"/>
  <c r="D4817" i="8"/>
  <c r="E4817" i="8"/>
  <c r="F4817" i="8"/>
  <c r="A4818" i="8"/>
  <c r="F4818" i="8" l="1"/>
  <c r="E4818" i="8"/>
  <c r="A4819" i="8"/>
  <c r="D4818" i="8"/>
  <c r="M4817" i="8"/>
  <c r="L4817" i="8"/>
  <c r="D4819" i="8" l="1"/>
  <c r="A4820" i="8"/>
  <c r="F4819" i="8"/>
  <c r="E4819" i="8"/>
  <c r="M4818" i="8"/>
  <c r="L4818" i="8"/>
  <c r="L4819" i="8" l="1"/>
  <c r="M4819" i="8"/>
  <c r="F4820" i="8"/>
  <c r="D4820" i="8"/>
  <c r="A4821" i="8"/>
  <c r="E4820" i="8"/>
  <c r="F4821" i="8" l="1"/>
  <c r="A4822" i="8"/>
  <c r="D4821" i="8"/>
  <c r="E4821" i="8"/>
  <c r="L4820" i="8"/>
  <c r="M4820" i="8"/>
  <c r="M4821" i="8" l="1"/>
  <c r="L4821" i="8"/>
  <c r="F4822" i="8"/>
  <c r="A4823" i="8"/>
  <c r="D4822" i="8"/>
  <c r="E4822" i="8"/>
  <c r="M4822" i="8" l="1"/>
  <c r="L4822" i="8"/>
  <c r="D4823" i="8"/>
  <c r="E4823" i="8"/>
  <c r="F4823" i="8"/>
  <c r="A4824" i="8"/>
  <c r="F4824" i="8" l="1"/>
  <c r="A4825" i="8"/>
  <c r="D4824" i="8"/>
  <c r="E4824" i="8"/>
  <c r="L4823" i="8"/>
  <c r="M4823" i="8"/>
  <c r="L4824" i="8" l="1"/>
  <c r="M4824" i="8"/>
  <c r="D4825" i="8"/>
  <c r="E4825" i="8"/>
  <c r="F4825" i="8"/>
  <c r="A4826" i="8"/>
  <c r="L4825" i="8" l="1"/>
  <c r="M4825" i="8"/>
  <c r="E4826" i="8"/>
  <c r="D4826" i="8"/>
  <c r="F4826" i="8"/>
  <c r="A4827" i="8"/>
  <c r="E4827" i="8" l="1"/>
  <c r="F4827" i="8"/>
  <c r="D4827" i="8"/>
  <c r="A4828" i="8"/>
  <c r="L4826" i="8"/>
  <c r="M4826" i="8"/>
  <c r="E4828" i="8" l="1"/>
  <c r="D4828" i="8"/>
  <c r="F4828" i="8"/>
  <c r="A4829" i="8"/>
  <c r="M4827" i="8"/>
  <c r="L4827" i="8"/>
  <c r="E4829" i="8" l="1"/>
  <c r="F4829" i="8"/>
  <c r="D4829" i="8"/>
  <c r="A4830" i="8"/>
  <c r="M4828" i="8"/>
  <c r="L4828" i="8"/>
  <c r="D4830" i="8" l="1"/>
  <c r="A4831" i="8"/>
  <c r="E4830" i="8"/>
  <c r="F4830" i="8"/>
  <c r="M4829" i="8"/>
  <c r="L4829" i="8"/>
  <c r="L4830" i="8" l="1"/>
  <c r="M4830" i="8"/>
  <c r="E4831" i="8"/>
  <c r="D4831" i="8"/>
  <c r="F4831" i="8"/>
  <c r="A4832" i="8"/>
  <c r="D4832" i="8" l="1"/>
  <c r="E4832" i="8"/>
  <c r="F4832" i="8"/>
  <c r="A4833" i="8"/>
  <c r="L4831" i="8"/>
  <c r="M4831" i="8"/>
  <c r="A4834" i="8" l="1"/>
  <c r="E4833" i="8"/>
  <c r="F4833" i="8"/>
  <c r="D4833" i="8"/>
  <c r="L4832" i="8"/>
  <c r="M4832" i="8"/>
  <c r="M4833" i="8" l="1"/>
  <c r="L4833" i="8"/>
  <c r="D4834" i="8"/>
  <c r="A4835" i="8"/>
  <c r="E4834" i="8"/>
  <c r="F4834" i="8"/>
  <c r="M4834" i="8" l="1"/>
  <c r="L4834" i="8"/>
  <c r="D4835" i="8"/>
  <c r="A4836" i="8"/>
  <c r="E4835" i="8"/>
  <c r="F4835" i="8"/>
  <c r="M4835" i="8" l="1"/>
  <c r="L4835" i="8"/>
  <c r="F4836" i="8"/>
  <c r="D4836" i="8"/>
  <c r="E4836" i="8"/>
  <c r="A4837" i="8"/>
  <c r="A4838" i="8" l="1"/>
  <c r="D4837" i="8"/>
  <c r="E4837" i="8"/>
  <c r="F4837" i="8"/>
  <c r="L4836" i="8"/>
  <c r="M4836" i="8"/>
  <c r="M4837" i="8" l="1"/>
  <c r="L4837" i="8"/>
  <c r="F4838" i="8"/>
  <c r="A4839" i="8"/>
  <c r="D4838" i="8"/>
  <c r="E4838" i="8"/>
  <c r="M4838" i="8" l="1"/>
  <c r="L4838" i="8"/>
  <c r="D4839" i="8"/>
  <c r="A4840" i="8"/>
  <c r="E4839" i="8"/>
  <c r="F4839" i="8"/>
  <c r="L4839" i="8" l="1"/>
  <c r="M4839" i="8"/>
  <c r="F4840" i="8"/>
  <c r="A4841" i="8"/>
  <c r="D4840" i="8"/>
  <c r="E4840" i="8"/>
  <c r="M4840" i="8" l="1"/>
  <c r="L4840" i="8"/>
  <c r="F4841" i="8"/>
  <c r="A4842" i="8"/>
  <c r="E4841" i="8"/>
  <c r="D4841" i="8"/>
  <c r="M4841" i="8" l="1"/>
  <c r="L4841" i="8"/>
  <c r="F4842" i="8"/>
  <c r="A4843" i="8"/>
  <c r="E4842" i="8"/>
  <c r="D4842" i="8"/>
  <c r="L4842" i="8" l="1"/>
  <c r="M4842" i="8"/>
  <c r="D4843" i="8"/>
  <c r="A4844" i="8"/>
  <c r="F4843" i="8"/>
  <c r="E4843" i="8"/>
  <c r="L4843" i="8" l="1"/>
  <c r="M4843" i="8"/>
  <c r="F4844" i="8"/>
  <c r="A4845" i="8"/>
  <c r="D4844" i="8"/>
  <c r="E4844" i="8"/>
  <c r="L4844" i="8" l="1"/>
  <c r="M4844" i="8"/>
  <c r="F4845" i="8"/>
  <c r="A4846" i="8"/>
  <c r="D4845" i="8"/>
  <c r="E4845" i="8"/>
  <c r="M4845" i="8" l="1"/>
  <c r="L4845" i="8"/>
  <c r="F4846" i="8"/>
  <c r="A4847" i="8"/>
  <c r="E4846" i="8"/>
  <c r="D4846" i="8"/>
  <c r="L4846" i="8" l="1"/>
  <c r="M4846" i="8"/>
  <c r="E4847" i="8"/>
  <c r="F4847" i="8"/>
  <c r="D4847" i="8"/>
  <c r="A4848" i="8"/>
  <c r="F4848" i="8" l="1"/>
  <c r="A4849" i="8"/>
  <c r="D4848" i="8"/>
  <c r="E4848" i="8"/>
  <c r="M4847" i="8"/>
  <c r="L4847" i="8"/>
  <c r="L4848" i="8" l="1"/>
  <c r="M4848" i="8"/>
  <c r="F4849" i="8"/>
  <c r="A4850" i="8"/>
  <c r="D4849" i="8"/>
  <c r="E4849" i="8"/>
  <c r="L4849" i="8" l="1"/>
  <c r="M4849" i="8"/>
  <c r="F4850" i="8"/>
  <c r="D4850" i="8"/>
  <c r="A4851" i="8"/>
  <c r="E4850" i="8"/>
  <c r="M4850" i="8" l="1"/>
  <c r="L4850" i="8"/>
  <c r="D4851" i="8"/>
  <c r="F4851" i="8"/>
  <c r="A4852" i="8"/>
  <c r="E4851" i="8"/>
  <c r="L4851" i="8" l="1"/>
  <c r="M4851" i="8"/>
  <c r="D4852" i="8"/>
  <c r="E4852" i="8"/>
  <c r="F4852" i="8"/>
  <c r="A4853" i="8"/>
  <c r="F4853" i="8" l="1"/>
  <c r="A4854" i="8"/>
  <c r="D4853" i="8"/>
  <c r="E4853" i="8"/>
  <c r="M4852" i="8"/>
  <c r="L4852" i="8"/>
  <c r="M4853" i="8" l="1"/>
  <c r="L4853" i="8"/>
  <c r="F4854" i="8"/>
  <c r="A4855" i="8"/>
  <c r="D4854" i="8"/>
  <c r="E4854" i="8"/>
  <c r="L4854" i="8" l="1"/>
  <c r="M4854" i="8"/>
  <c r="D4855" i="8"/>
  <c r="A4856" i="8"/>
  <c r="F4855" i="8"/>
  <c r="E4855" i="8"/>
  <c r="L4855" i="8" l="1"/>
  <c r="M4855" i="8"/>
  <c r="F4856" i="8"/>
  <c r="A4857" i="8"/>
  <c r="D4856" i="8"/>
  <c r="E4856" i="8"/>
  <c r="M4856" i="8" l="1"/>
  <c r="L4856" i="8"/>
  <c r="F4857" i="8"/>
  <c r="A4858" i="8"/>
  <c r="E4857" i="8"/>
  <c r="D4857" i="8"/>
  <c r="M4857" i="8" l="1"/>
  <c r="L4857" i="8"/>
  <c r="F4858" i="8"/>
  <c r="A4859" i="8"/>
  <c r="E4858" i="8"/>
  <c r="D4858" i="8"/>
  <c r="M4858" i="8" l="1"/>
  <c r="L4858" i="8"/>
  <c r="D4859" i="8"/>
  <c r="A4860" i="8"/>
  <c r="F4859" i="8"/>
  <c r="E4859" i="8"/>
  <c r="L4859" i="8" l="1"/>
  <c r="M4859" i="8"/>
  <c r="F4860" i="8"/>
  <c r="E4860" i="8"/>
  <c r="A4861" i="8"/>
  <c r="D4860" i="8"/>
  <c r="F4861" i="8" l="1"/>
  <c r="A4862" i="8"/>
  <c r="D4861" i="8"/>
  <c r="E4861" i="8"/>
  <c r="L4860" i="8"/>
  <c r="M4860" i="8"/>
  <c r="L4861" i="8" l="1"/>
  <c r="M4861" i="8"/>
  <c r="F4862" i="8"/>
  <c r="A4863" i="8"/>
  <c r="E4862" i="8"/>
  <c r="D4862" i="8"/>
  <c r="L4862" i="8" l="1"/>
  <c r="M4862" i="8"/>
  <c r="F4863" i="8"/>
  <c r="D4863" i="8"/>
  <c r="A4864" i="8"/>
  <c r="E4863" i="8"/>
  <c r="L4863" i="8" l="1"/>
  <c r="M4863" i="8"/>
  <c r="F4864" i="8"/>
  <c r="A4865" i="8"/>
  <c r="D4864" i="8"/>
  <c r="E4864" i="8"/>
  <c r="M4864" i="8" l="1"/>
  <c r="L4864" i="8"/>
  <c r="A4866" i="8"/>
  <c r="E4865" i="8"/>
  <c r="D4865" i="8"/>
  <c r="F4865" i="8"/>
  <c r="M4865" i="8" l="1"/>
  <c r="L4865" i="8"/>
  <c r="D4866" i="8"/>
  <c r="A4867" i="8"/>
  <c r="F4866" i="8"/>
  <c r="E4866" i="8"/>
  <c r="L4866" i="8" l="1"/>
  <c r="M4866" i="8"/>
  <c r="D4867" i="8"/>
  <c r="A4868" i="8"/>
  <c r="F4867" i="8"/>
  <c r="E4867" i="8"/>
  <c r="L4867" i="8" l="1"/>
  <c r="M4867" i="8"/>
  <c r="F4868" i="8"/>
  <c r="E4868" i="8"/>
  <c r="A4869" i="8"/>
  <c r="D4868" i="8"/>
  <c r="F4869" i="8" l="1"/>
  <c r="A4870" i="8"/>
  <c r="D4869" i="8"/>
  <c r="E4869" i="8"/>
  <c r="L4868" i="8"/>
  <c r="M4868" i="8"/>
  <c r="M4869" i="8" l="1"/>
  <c r="L4869" i="8"/>
  <c r="F4870" i="8"/>
  <c r="D4870" i="8"/>
  <c r="A4871" i="8"/>
  <c r="E4870" i="8"/>
  <c r="M4870" i="8" l="1"/>
  <c r="L4870" i="8"/>
  <c r="A4872" i="8"/>
  <c r="E4871" i="8"/>
  <c r="F4871" i="8"/>
  <c r="D4871" i="8"/>
  <c r="L4871" i="8" l="1"/>
  <c r="M4871" i="8"/>
  <c r="F4872" i="8"/>
  <c r="A4873" i="8"/>
  <c r="E4872" i="8"/>
  <c r="D4872" i="8"/>
  <c r="M4872" i="8" l="1"/>
  <c r="L4872" i="8"/>
  <c r="F4873" i="8"/>
  <c r="A4874" i="8"/>
  <c r="E4873" i="8"/>
  <c r="D4873" i="8"/>
  <c r="M4873" i="8" l="1"/>
  <c r="L4873" i="8"/>
  <c r="F4874" i="8"/>
  <c r="A4875" i="8"/>
  <c r="D4874" i="8"/>
  <c r="E4874" i="8"/>
  <c r="M4874" i="8" l="1"/>
  <c r="L4874" i="8"/>
  <c r="D4875" i="8"/>
  <c r="A4876" i="8"/>
  <c r="F4875" i="8"/>
  <c r="E4875" i="8"/>
  <c r="M4875" i="8" l="1"/>
  <c r="L4875" i="8"/>
  <c r="A4877" i="8"/>
  <c r="D4876" i="8"/>
  <c r="F4876" i="8"/>
  <c r="E4876" i="8"/>
  <c r="L4876" i="8" l="1"/>
  <c r="M4876" i="8"/>
  <c r="F4877" i="8"/>
  <c r="A4878" i="8"/>
  <c r="D4877" i="8"/>
  <c r="E4877" i="8"/>
  <c r="M4877" i="8" l="1"/>
  <c r="L4877" i="8"/>
  <c r="F4878" i="8"/>
  <c r="A4879" i="8"/>
  <c r="E4878" i="8"/>
  <c r="D4878" i="8"/>
  <c r="M4878" i="8" l="1"/>
  <c r="L4878" i="8"/>
  <c r="A4880" i="8"/>
  <c r="D4879" i="8"/>
  <c r="E4879" i="8"/>
  <c r="F4879" i="8"/>
  <c r="L4879" i="8" l="1"/>
  <c r="M4879" i="8"/>
  <c r="F4880" i="8"/>
  <c r="A4881" i="8"/>
  <c r="E4880" i="8"/>
  <c r="D4880" i="8"/>
  <c r="M4880" i="8" l="1"/>
  <c r="L4880" i="8"/>
  <c r="A4882" i="8"/>
  <c r="F4881" i="8"/>
  <c r="E4881" i="8"/>
  <c r="D4881" i="8"/>
  <c r="M4881" i="8" l="1"/>
  <c r="L4881" i="8"/>
  <c r="E4882" i="8"/>
  <c r="F4882" i="8"/>
  <c r="D4882" i="8"/>
  <c r="A4883" i="8"/>
  <c r="A4884" i="8" l="1"/>
  <c r="E4883" i="8"/>
  <c r="F4883" i="8"/>
  <c r="D4883" i="8"/>
  <c r="L4882" i="8"/>
  <c r="M4882" i="8"/>
  <c r="M4883" i="8" l="1"/>
  <c r="L4883" i="8"/>
  <c r="F4884" i="8"/>
  <c r="A4885" i="8"/>
  <c r="D4884" i="8"/>
  <c r="E4884" i="8"/>
  <c r="M4884" i="8" l="1"/>
  <c r="L4884" i="8"/>
  <c r="F4885" i="8"/>
  <c r="A4886" i="8"/>
  <c r="D4885" i="8"/>
  <c r="E4885" i="8"/>
  <c r="M4885" i="8" l="1"/>
  <c r="L4885" i="8"/>
  <c r="F4886" i="8"/>
  <c r="A4887" i="8"/>
  <c r="E4886" i="8"/>
  <c r="D4886" i="8"/>
  <c r="M4886" i="8" l="1"/>
  <c r="L4886" i="8"/>
  <c r="D4887" i="8"/>
  <c r="F4887" i="8"/>
  <c r="A4888" i="8"/>
  <c r="E4887" i="8"/>
  <c r="L4887" i="8" l="1"/>
  <c r="M4887" i="8"/>
  <c r="F4888" i="8"/>
  <c r="E4888" i="8"/>
  <c r="A4889" i="8"/>
  <c r="D4888" i="8"/>
  <c r="F4889" i="8" l="1"/>
  <c r="D4889" i="8"/>
  <c r="E4889" i="8"/>
  <c r="A4890" i="8"/>
  <c r="M4888" i="8"/>
  <c r="L4888" i="8"/>
  <c r="F4890" i="8" l="1"/>
  <c r="A4891" i="8"/>
  <c r="D4890" i="8"/>
  <c r="E4890" i="8"/>
  <c r="M4889" i="8"/>
  <c r="L4889" i="8"/>
  <c r="M4890" i="8" l="1"/>
  <c r="L4890" i="8"/>
  <c r="D4891" i="8"/>
  <c r="A4892" i="8"/>
  <c r="F4891" i="8"/>
  <c r="E4891" i="8"/>
  <c r="L4891" i="8" l="1"/>
  <c r="M4891" i="8"/>
  <c r="F4892" i="8"/>
  <c r="A4893" i="8"/>
  <c r="D4892" i="8"/>
  <c r="E4892" i="8"/>
  <c r="D4893" i="8" l="1"/>
  <c r="E4893" i="8"/>
  <c r="F4893" i="8"/>
  <c r="A4894" i="8"/>
  <c r="M4892" i="8"/>
  <c r="L4892" i="8"/>
  <c r="F4894" i="8" l="1"/>
  <c r="A4895" i="8"/>
  <c r="D4894" i="8"/>
  <c r="E4894" i="8"/>
  <c r="L4893" i="8"/>
  <c r="M4893" i="8"/>
  <c r="M4894" i="8" l="1"/>
  <c r="L4894" i="8"/>
  <c r="D4895" i="8"/>
  <c r="F4895" i="8"/>
  <c r="A4896" i="8"/>
  <c r="E4895" i="8"/>
  <c r="M4895" i="8" l="1"/>
  <c r="L4895" i="8"/>
  <c r="F4896" i="8"/>
  <c r="A4897" i="8"/>
  <c r="E4896" i="8"/>
  <c r="D4896" i="8"/>
  <c r="M4896" i="8" l="1"/>
  <c r="L4896" i="8"/>
  <c r="F4897" i="8"/>
  <c r="A4898" i="8"/>
  <c r="E4897" i="8"/>
  <c r="D4897" i="8"/>
  <c r="L4897" i="8" l="1"/>
  <c r="M4897" i="8"/>
  <c r="D4898" i="8"/>
  <c r="F4898" i="8"/>
  <c r="A4899" i="8"/>
  <c r="E4898" i="8"/>
  <c r="M4898" i="8" l="1"/>
  <c r="L4898" i="8"/>
  <c r="D4899" i="8"/>
  <c r="A4900" i="8"/>
  <c r="E4899" i="8"/>
  <c r="F4899" i="8"/>
  <c r="L4899" i="8" l="1"/>
  <c r="M4899" i="8"/>
  <c r="F4900" i="8"/>
  <c r="A4901" i="8"/>
  <c r="D4900" i="8"/>
  <c r="E4900" i="8"/>
  <c r="M4900" i="8" l="1"/>
  <c r="L4900" i="8"/>
  <c r="F4901" i="8"/>
  <c r="E4901" i="8"/>
  <c r="A4902" i="8"/>
  <c r="D4901" i="8"/>
  <c r="A4903" i="8" l="1"/>
  <c r="D4902" i="8"/>
  <c r="E4902" i="8"/>
  <c r="F4902" i="8"/>
  <c r="M4901" i="8"/>
  <c r="L4901" i="8"/>
  <c r="L4902" i="8" l="1"/>
  <c r="M4902" i="8"/>
  <c r="D4903" i="8"/>
  <c r="A4904" i="8"/>
  <c r="E4903" i="8"/>
  <c r="F4903" i="8"/>
  <c r="L4903" i="8" l="1"/>
  <c r="M4903" i="8"/>
  <c r="A4905" i="8"/>
  <c r="D4904" i="8"/>
  <c r="F4904" i="8"/>
  <c r="E4904" i="8"/>
  <c r="M4904" i="8" l="1"/>
  <c r="L4904" i="8"/>
  <c r="F4905" i="8"/>
  <c r="A4906" i="8"/>
  <c r="E4905" i="8"/>
  <c r="D4905" i="8"/>
  <c r="M4905" i="8" l="1"/>
  <c r="L4905" i="8"/>
  <c r="F4906" i="8"/>
  <c r="A4907" i="8"/>
  <c r="E4906" i="8"/>
  <c r="D4906" i="8"/>
  <c r="M4906" i="8" l="1"/>
  <c r="L4906" i="8"/>
  <c r="D4907" i="8"/>
  <c r="A4908" i="8"/>
  <c r="E4907" i="8"/>
  <c r="F4907" i="8"/>
  <c r="M4907" i="8" l="1"/>
  <c r="L4907" i="8"/>
  <c r="D4908" i="8"/>
  <c r="A4909" i="8"/>
  <c r="E4908" i="8"/>
  <c r="F4908" i="8"/>
  <c r="L4908" i="8" l="1"/>
  <c r="M4908" i="8"/>
  <c r="F4909" i="8"/>
  <c r="A4910" i="8"/>
  <c r="E4909" i="8"/>
  <c r="D4909" i="8"/>
  <c r="M4909" i="8" l="1"/>
  <c r="L4909" i="8"/>
  <c r="F4910" i="8"/>
  <c r="A4911" i="8"/>
  <c r="E4910" i="8"/>
  <c r="D4910" i="8"/>
  <c r="M4910" i="8" l="1"/>
  <c r="L4910" i="8"/>
  <c r="D4911" i="8"/>
  <c r="A4912" i="8"/>
  <c r="E4911" i="8"/>
  <c r="F4911" i="8"/>
  <c r="L4911" i="8" l="1"/>
  <c r="M4911" i="8"/>
  <c r="F4912" i="8"/>
  <c r="A4913" i="8"/>
  <c r="D4912" i="8"/>
  <c r="E4912" i="8"/>
  <c r="L4912" i="8" l="1"/>
  <c r="M4912" i="8"/>
  <c r="F4913" i="8"/>
  <c r="A4914" i="8"/>
  <c r="E4913" i="8"/>
  <c r="D4913" i="8"/>
  <c r="M4913" i="8" l="1"/>
  <c r="L4913" i="8"/>
  <c r="D4914" i="8"/>
  <c r="A4915" i="8"/>
  <c r="E4914" i="8"/>
  <c r="F4914" i="8"/>
  <c r="L4914" i="8" l="1"/>
  <c r="M4914" i="8"/>
  <c r="D4915" i="8"/>
  <c r="A4916" i="8"/>
  <c r="F4915" i="8"/>
  <c r="E4915" i="8"/>
  <c r="L4915" i="8" l="1"/>
  <c r="M4915" i="8"/>
  <c r="F4916" i="8"/>
  <c r="A4917" i="8"/>
  <c r="D4916" i="8"/>
  <c r="E4916" i="8"/>
  <c r="L4916" i="8" l="1"/>
  <c r="M4916" i="8"/>
  <c r="F4917" i="8"/>
  <c r="A4918" i="8"/>
  <c r="E4917" i="8"/>
  <c r="D4917" i="8"/>
  <c r="M4917" i="8" l="1"/>
  <c r="L4917" i="8"/>
  <c r="F4918" i="8"/>
  <c r="A4919" i="8"/>
  <c r="D4918" i="8"/>
  <c r="E4918" i="8"/>
  <c r="L4918" i="8" l="1"/>
  <c r="M4918" i="8"/>
  <c r="D4919" i="8"/>
  <c r="F4919" i="8"/>
  <c r="E4919" i="8"/>
  <c r="A4920" i="8"/>
  <c r="A4921" i="8" l="1"/>
  <c r="E4920" i="8"/>
  <c r="F4920" i="8"/>
  <c r="D4920" i="8"/>
  <c r="L4919" i="8"/>
  <c r="M4919" i="8"/>
  <c r="M4920" i="8" l="1"/>
  <c r="L4920" i="8"/>
  <c r="F4921" i="8"/>
  <c r="A4922" i="8"/>
  <c r="D4921" i="8"/>
  <c r="E4921" i="8"/>
  <c r="M4921" i="8" l="1"/>
  <c r="L4921" i="8"/>
  <c r="A4923" i="8"/>
  <c r="E4922" i="8"/>
  <c r="D4922" i="8"/>
  <c r="F4922" i="8"/>
  <c r="L4922" i="8" l="1"/>
  <c r="M4922" i="8"/>
  <c r="A4924" i="8"/>
  <c r="F4923" i="8"/>
  <c r="E4923" i="8"/>
  <c r="D4923" i="8"/>
  <c r="L4923" i="8" l="1"/>
  <c r="M4923" i="8"/>
  <c r="F4924" i="8"/>
  <c r="A4925" i="8"/>
  <c r="E4924" i="8"/>
  <c r="D4924" i="8"/>
  <c r="M4924" i="8" l="1"/>
  <c r="L4924" i="8"/>
  <c r="F4925" i="8"/>
  <c r="D4925" i="8"/>
  <c r="E4925" i="8"/>
  <c r="A4926" i="8"/>
  <c r="F4926" i="8" l="1"/>
  <c r="A4927" i="8"/>
  <c r="E4926" i="8"/>
  <c r="D4926" i="8"/>
  <c r="M4925" i="8"/>
  <c r="L4925" i="8"/>
  <c r="M4926" i="8" l="1"/>
  <c r="L4926" i="8"/>
  <c r="A4928" i="8"/>
  <c r="E4927" i="8"/>
  <c r="F4927" i="8"/>
  <c r="D4927" i="8"/>
  <c r="L4927" i="8" l="1"/>
  <c r="M4927" i="8"/>
  <c r="F4928" i="8"/>
  <c r="D4928" i="8"/>
  <c r="E4928" i="8"/>
  <c r="A4929" i="8"/>
  <c r="F4929" i="8" l="1"/>
  <c r="A4930" i="8"/>
  <c r="D4929" i="8"/>
  <c r="E4929" i="8"/>
  <c r="L4928" i="8"/>
  <c r="M4928" i="8"/>
  <c r="M4929" i="8" l="1"/>
  <c r="L4929" i="8"/>
  <c r="A4931" i="8"/>
  <c r="E4930" i="8"/>
  <c r="F4930" i="8"/>
  <c r="D4930" i="8"/>
  <c r="M4930" i="8" l="1"/>
  <c r="L4930" i="8"/>
  <c r="D4931" i="8"/>
  <c r="A4932" i="8"/>
  <c r="E4931" i="8"/>
  <c r="F4931" i="8"/>
  <c r="L4931" i="8" l="1"/>
  <c r="M4931" i="8"/>
  <c r="F4932" i="8"/>
  <c r="D4932" i="8"/>
  <c r="E4932" i="8"/>
  <c r="A4933" i="8"/>
  <c r="F4933" i="8" l="1"/>
  <c r="A4934" i="8"/>
  <c r="E4933" i="8"/>
  <c r="D4933" i="8"/>
  <c r="M4932" i="8"/>
  <c r="L4932" i="8"/>
  <c r="L4933" i="8" l="1"/>
  <c r="M4933" i="8"/>
  <c r="F4934" i="8"/>
  <c r="A4935" i="8"/>
  <c r="E4934" i="8"/>
  <c r="D4934" i="8"/>
  <c r="M4934" i="8" l="1"/>
  <c r="L4934" i="8"/>
  <c r="D4935" i="8"/>
  <c r="A4936" i="8"/>
  <c r="F4935" i="8"/>
  <c r="E4935" i="8"/>
  <c r="L4935" i="8" l="1"/>
  <c r="M4935" i="8"/>
  <c r="F4936" i="8"/>
  <c r="A4937" i="8"/>
  <c r="D4936" i="8"/>
  <c r="E4936" i="8"/>
  <c r="M4936" i="8" l="1"/>
  <c r="L4936" i="8"/>
  <c r="F4937" i="8"/>
  <c r="A4938" i="8"/>
  <c r="D4937" i="8"/>
  <c r="E4937" i="8"/>
  <c r="L4937" i="8" l="1"/>
  <c r="M4937" i="8"/>
  <c r="A4939" i="8"/>
  <c r="E4938" i="8"/>
  <c r="D4938" i="8"/>
  <c r="F4938" i="8"/>
  <c r="M4938" i="8" l="1"/>
  <c r="L4938" i="8"/>
  <c r="D4939" i="8"/>
  <c r="A4940" i="8"/>
  <c r="E4939" i="8"/>
  <c r="F4939" i="8"/>
  <c r="M4939" i="8" l="1"/>
  <c r="L4939" i="8"/>
  <c r="D4940" i="8"/>
  <c r="E4940" i="8"/>
  <c r="F4940" i="8"/>
  <c r="A4941" i="8"/>
  <c r="D4941" i="8" l="1"/>
  <c r="F4941" i="8"/>
  <c r="E4941" i="8"/>
  <c r="A4942" i="8"/>
  <c r="M4940" i="8"/>
  <c r="L4940" i="8"/>
  <c r="E4942" i="8" l="1"/>
  <c r="D4942" i="8"/>
  <c r="F4942" i="8"/>
  <c r="A4943" i="8"/>
  <c r="L4941" i="8"/>
  <c r="M4941" i="8"/>
  <c r="D4943" i="8" l="1"/>
  <c r="A4944" i="8"/>
  <c r="E4943" i="8"/>
  <c r="F4943" i="8"/>
  <c r="M4942" i="8"/>
  <c r="L4942" i="8"/>
  <c r="M4943" i="8" l="1"/>
  <c r="L4943" i="8"/>
  <c r="D4944" i="8"/>
  <c r="E4944" i="8"/>
  <c r="F4944" i="8"/>
  <c r="A4945" i="8"/>
  <c r="D4945" i="8" l="1"/>
  <c r="E4945" i="8"/>
  <c r="F4945" i="8"/>
  <c r="A4946" i="8"/>
  <c r="L4944" i="8"/>
  <c r="M4944" i="8"/>
  <c r="E4946" i="8" l="1"/>
  <c r="F4946" i="8"/>
  <c r="D4946" i="8"/>
  <c r="A4947" i="8"/>
  <c r="L4945" i="8"/>
  <c r="M4945" i="8"/>
  <c r="D4947" i="8" l="1"/>
  <c r="F4947" i="8"/>
  <c r="A4948" i="8"/>
  <c r="E4947" i="8"/>
  <c r="M4946" i="8"/>
  <c r="L4946" i="8"/>
  <c r="M4947" i="8" l="1"/>
  <c r="L4947" i="8"/>
  <c r="A4949" i="8"/>
  <c r="D4948" i="8"/>
  <c r="E4948" i="8"/>
  <c r="F4948" i="8"/>
  <c r="L4948" i="8" l="1"/>
  <c r="M4948" i="8"/>
  <c r="F4949" i="8"/>
  <c r="A4950" i="8"/>
  <c r="D4949" i="8"/>
  <c r="E4949" i="8"/>
  <c r="L4949" i="8" l="1"/>
  <c r="M4949" i="8"/>
  <c r="F4950" i="8"/>
  <c r="A4951" i="8"/>
  <c r="D4950" i="8"/>
  <c r="E4950" i="8"/>
  <c r="M4950" i="8" l="1"/>
  <c r="L4950" i="8"/>
  <c r="D4951" i="8"/>
  <c r="A4952" i="8"/>
  <c r="E4951" i="8"/>
  <c r="F4951" i="8"/>
  <c r="L4951" i="8" l="1"/>
  <c r="M4951" i="8"/>
  <c r="F4952" i="8"/>
  <c r="A4953" i="8"/>
  <c r="D4952" i="8"/>
  <c r="E4952" i="8"/>
  <c r="M4952" i="8" l="1"/>
  <c r="L4952" i="8"/>
  <c r="F4953" i="8"/>
  <c r="A4954" i="8"/>
  <c r="D4953" i="8"/>
  <c r="E4953" i="8"/>
  <c r="M4953" i="8" l="1"/>
  <c r="L4953" i="8"/>
  <c r="F4954" i="8"/>
  <c r="A4955" i="8"/>
  <c r="D4954" i="8"/>
  <c r="E4954" i="8"/>
  <c r="M4954" i="8" l="1"/>
  <c r="L4954" i="8"/>
  <c r="E4955" i="8"/>
  <c r="F4955" i="8"/>
  <c r="D4955" i="8"/>
  <c r="A4956" i="8"/>
  <c r="F4956" i="8" l="1"/>
  <c r="A4957" i="8"/>
  <c r="E4956" i="8"/>
  <c r="D4956" i="8"/>
  <c r="L4955" i="8"/>
  <c r="M4955" i="8"/>
  <c r="L4956" i="8" l="1"/>
  <c r="M4956" i="8"/>
  <c r="F4957" i="8"/>
  <c r="A4958" i="8"/>
  <c r="D4957" i="8"/>
  <c r="E4957" i="8"/>
  <c r="M4957" i="8" l="1"/>
  <c r="L4957" i="8"/>
  <c r="F4958" i="8"/>
  <c r="A4959" i="8"/>
  <c r="D4958" i="8"/>
  <c r="E4958" i="8"/>
  <c r="M4958" i="8" l="1"/>
  <c r="L4958" i="8"/>
  <c r="A4960" i="8"/>
  <c r="F4959" i="8"/>
  <c r="D4959" i="8"/>
  <c r="E4959" i="8"/>
  <c r="L4959" i="8" l="1"/>
  <c r="M4959" i="8"/>
  <c r="F4960" i="8"/>
  <c r="A4961" i="8"/>
  <c r="D4960" i="8"/>
  <c r="E4960" i="8"/>
  <c r="L4960" i="8" l="1"/>
  <c r="M4960" i="8"/>
  <c r="F4961" i="8"/>
  <c r="A4962" i="8"/>
  <c r="D4961" i="8"/>
  <c r="E4961" i="8"/>
  <c r="M4961" i="8" l="1"/>
  <c r="L4961" i="8"/>
  <c r="D4962" i="8"/>
  <c r="A4963" i="8"/>
  <c r="F4962" i="8"/>
  <c r="E4962" i="8"/>
  <c r="L4962" i="8" l="1"/>
  <c r="M4962" i="8"/>
  <c r="E4963" i="8"/>
  <c r="A4964" i="8"/>
  <c r="F4963" i="8"/>
  <c r="D4963" i="8"/>
  <c r="F4964" i="8" l="1"/>
  <c r="A4965" i="8"/>
  <c r="D4964" i="8"/>
  <c r="E4964" i="8"/>
  <c r="M4963" i="8"/>
  <c r="L4963" i="8"/>
  <c r="L4964" i="8" l="1"/>
  <c r="M4964" i="8"/>
  <c r="F4965" i="8"/>
  <c r="A4966" i="8"/>
  <c r="D4965" i="8"/>
  <c r="E4965" i="8"/>
  <c r="L4965" i="8" l="1"/>
  <c r="M4965" i="8"/>
  <c r="F4966" i="8"/>
  <c r="A4967" i="8"/>
  <c r="E4966" i="8"/>
  <c r="D4966" i="8"/>
  <c r="M4966" i="8" l="1"/>
  <c r="L4966" i="8"/>
  <c r="D4967" i="8"/>
  <c r="F4967" i="8"/>
  <c r="E4967" i="8"/>
  <c r="A4968" i="8"/>
  <c r="F4968" i="8" l="1"/>
  <c r="A4969" i="8"/>
  <c r="E4968" i="8"/>
  <c r="D4968" i="8"/>
  <c r="L4967" i="8"/>
  <c r="M4967" i="8"/>
  <c r="M4968" i="8" l="1"/>
  <c r="L4968" i="8"/>
  <c r="F4969" i="8"/>
  <c r="A4970" i="8"/>
  <c r="D4969" i="8"/>
  <c r="E4969" i="8"/>
  <c r="M4969" i="8" l="1"/>
  <c r="L4969" i="8"/>
  <c r="F4970" i="8"/>
  <c r="A4971" i="8"/>
  <c r="E4970" i="8"/>
  <c r="D4970" i="8"/>
  <c r="M4970" i="8" l="1"/>
  <c r="L4970" i="8"/>
  <c r="E4971" i="8"/>
  <c r="F4971" i="8"/>
  <c r="A4972" i="8"/>
  <c r="D4971" i="8"/>
  <c r="F4972" i="8" l="1"/>
  <c r="A4973" i="8"/>
  <c r="E4972" i="8"/>
  <c r="D4972" i="8"/>
  <c r="L4971" i="8"/>
  <c r="M4971" i="8"/>
  <c r="L4972" i="8" l="1"/>
  <c r="M4972" i="8"/>
  <c r="F4973" i="8"/>
  <c r="A4974" i="8"/>
  <c r="D4973" i="8"/>
  <c r="E4973" i="8"/>
  <c r="M4973" i="8" l="1"/>
  <c r="L4973" i="8"/>
  <c r="F4974" i="8"/>
  <c r="A4975" i="8"/>
  <c r="D4974" i="8"/>
  <c r="E4974" i="8"/>
  <c r="M4974" i="8" l="1"/>
  <c r="L4974" i="8"/>
  <c r="A4976" i="8"/>
  <c r="F4975" i="8"/>
  <c r="D4975" i="8"/>
  <c r="E4975" i="8"/>
  <c r="L4975" i="8" l="1"/>
  <c r="M4975" i="8"/>
  <c r="F4976" i="8"/>
  <c r="A4977" i="8"/>
  <c r="D4976" i="8"/>
  <c r="E4976" i="8"/>
  <c r="M4976" i="8" l="1"/>
  <c r="L4976" i="8"/>
  <c r="D4977" i="8"/>
  <c r="F4977" i="8"/>
  <c r="E4977" i="8"/>
  <c r="A4978" i="8"/>
  <c r="F4978" i="8" l="1"/>
  <c r="E4978" i="8"/>
  <c r="D4978" i="8"/>
  <c r="A4979" i="8"/>
  <c r="M4977" i="8"/>
  <c r="L4977" i="8"/>
  <c r="D4979" i="8" l="1"/>
  <c r="A4980" i="8"/>
  <c r="F4979" i="8"/>
  <c r="E4979" i="8"/>
  <c r="L4978" i="8"/>
  <c r="M4978" i="8"/>
  <c r="L4979" i="8" l="1"/>
  <c r="M4979" i="8"/>
  <c r="D4980" i="8"/>
  <c r="E4980" i="8"/>
  <c r="F4980" i="8"/>
  <c r="A4981" i="8"/>
  <c r="F4981" i="8" l="1"/>
  <c r="D4981" i="8"/>
  <c r="A4982" i="8"/>
  <c r="E4981" i="8"/>
  <c r="L4980" i="8"/>
  <c r="M4980" i="8"/>
  <c r="M4981" i="8" l="1"/>
  <c r="L4981" i="8"/>
  <c r="D4982" i="8"/>
  <c r="A4983" i="8"/>
  <c r="E4982" i="8"/>
  <c r="F4982" i="8"/>
  <c r="L4982" i="8" l="1"/>
  <c r="M4982" i="8"/>
  <c r="E4983" i="8"/>
  <c r="A4984" i="8"/>
  <c r="F4983" i="8"/>
  <c r="D4983" i="8"/>
  <c r="D4984" i="8" l="1"/>
  <c r="E4984" i="8"/>
  <c r="F4984" i="8"/>
  <c r="A4985" i="8"/>
  <c r="M4983" i="8"/>
  <c r="L4983" i="8"/>
  <c r="A4986" i="8" l="1"/>
  <c r="F4985" i="8"/>
  <c r="D4985" i="8"/>
  <c r="E4985" i="8"/>
  <c r="M4984" i="8"/>
  <c r="L4984" i="8"/>
  <c r="M4985" i="8" l="1"/>
  <c r="L4985" i="8"/>
  <c r="F4986" i="8"/>
  <c r="A4987" i="8"/>
  <c r="E4986" i="8"/>
  <c r="D4986" i="8"/>
  <c r="M4986" i="8" l="1"/>
  <c r="L4986" i="8"/>
  <c r="E4987" i="8"/>
  <c r="A4988" i="8"/>
  <c r="F4987" i="8"/>
  <c r="D4987" i="8"/>
  <c r="F4988" i="8" l="1"/>
  <c r="E4988" i="8"/>
  <c r="A4989" i="8"/>
  <c r="D4988" i="8"/>
  <c r="L4987" i="8"/>
  <c r="M4987" i="8"/>
  <c r="F4989" i="8" l="1"/>
  <c r="A4990" i="8"/>
  <c r="D4989" i="8"/>
  <c r="E4989" i="8"/>
  <c r="L4988" i="8"/>
  <c r="M4988" i="8"/>
  <c r="M4989" i="8" l="1"/>
  <c r="L4989" i="8"/>
  <c r="F4990" i="8"/>
  <c r="E4990" i="8"/>
  <c r="D4990" i="8"/>
  <c r="A4991" i="8"/>
  <c r="F4991" i="8" l="1"/>
  <c r="D4991" i="8"/>
  <c r="E4991" i="8"/>
  <c r="A4992" i="8"/>
  <c r="M4990" i="8"/>
  <c r="L4990" i="8"/>
  <c r="F4992" i="8" l="1"/>
  <c r="D4992" i="8"/>
  <c r="E4992" i="8"/>
  <c r="A4993" i="8"/>
  <c r="L4991" i="8"/>
  <c r="M4991" i="8"/>
  <c r="A4994" i="8" l="1"/>
  <c r="D4993" i="8"/>
  <c r="E4993" i="8"/>
  <c r="F4993" i="8"/>
  <c r="M4992" i="8"/>
  <c r="L4992" i="8"/>
  <c r="M4993" i="8" l="1"/>
  <c r="L4993" i="8"/>
  <c r="D4994" i="8"/>
  <c r="A4995" i="8"/>
  <c r="E4994" i="8"/>
  <c r="F4994" i="8"/>
  <c r="L4994" i="8" l="1"/>
  <c r="M4994" i="8"/>
  <c r="E4995" i="8"/>
  <c r="A4996" i="8"/>
  <c r="F4995" i="8"/>
  <c r="D4995" i="8"/>
  <c r="A4997" i="8" l="1"/>
  <c r="D4996" i="8"/>
  <c r="E4996" i="8"/>
  <c r="F4996" i="8"/>
  <c r="L4995" i="8"/>
  <c r="M4995" i="8"/>
  <c r="L4996" i="8" l="1"/>
  <c r="M4996" i="8"/>
  <c r="D4997" i="8"/>
  <c r="E4997" i="8"/>
  <c r="F4997" i="8"/>
  <c r="A4998" i="8"/>
  <c r="F4998" i="8" l="1"/>
  <c r="A4999" i="8"/>
  <c r="E4998" i="8"/>
  <c r="D4998" i="8"/>
  <c r="M4997" i="8"/>
  <c r="L4997" i="8"/>
  <c r="M4998" i="8" l="1"/>
  <c r="L4998" i="8"/>
  <c r="D4999" i="8"/>
  <c r="A5000" i="8"/>
  <c r="E4999" i="8"/>
  <c r="F4999" i="8"/>
  <c r="L4999" i="8" l="1"/>
  <c r="M4999" i="8"/>
  <c r="F5000" i="8"/>
  <c r="E5000" i="8"/>
  <c r="A5001" i="8"/>
  <c r="D5000" i="8"/>
  <c r="F5001" i="8" l="1"/>
  <c r="A5002" i="8"/>
  <c r="D5001" i="8"/>
  <c r="E5001" i="8"/>
  <c r="M5000" i="8"/>
  <c r="L5000" i="8"/>
  <c r="M5001" i="8" l="1"/>
  <c r="L5001" i="8"/>
  <c r="F5002" i="8"/>
  <c r="D5002" i="8"/>
  <c r="A5003" i="8"/>
  <c r="E5002" i="8"/>
  <c r="M5002" i="8" l="1"/>
  <c r="L5002" i="8"/>
  <c r="E5003" i="8"/>
  <c r="A5004" i="8"/>
  <c r="D5003" i="8"/>
  <c r="F5003" i="8"/>
  <c r="F5004" i="8" l="1"/>
  <c r="A5005" i="8"/>
  <c r="E5004" i="8"/>
  <c r="D5004" i="8"/>
  <c r="L5003" i="8"/>
  <c r="M5003" i="8"/>
  <c r="L5004" i="8" l="1"/>
  <c r="M5004" i="8"/>
  <c r="F5005" i="8"/>
  <c r="D5005" i="8"/>
  <c r="E5005" i="8"/>
  <c r="A5006" i="8"/>
  <c r="M5005" i="8" l="1"/>
  <c r="L5005" i="8"/>
  <c r="F5006" i="8"/>
  <c r="A5007" i="8"/>
  <c r="D5006" i="8"/>
  <c r="E5006" i="8"/>
  <c r="M5006" i="8" l="1"/>
  <c r="L5006" i="8"/>
  <c r="E5007" i="8"/>
  <c r="A5008" i="8"/>
  <c r="F5007" i="8"/>
  <c r="D5007" i="8"/>
  <c r="F5008" i="8" l="1"/>
  <c r="A5009" i="8"/>
  <c r="D5008" i="8"/>
  <c r="E5008" i="8"/>
  <c r="L5007" i="8"/>
  <c r="M5007" i="8"/>
  <c r="M5008" i="8" l="1"/>
  <c r="L5008" i="8"/>
  <c r="F5009" i="8"/>
  <c r="A5010" i="8"/>
  <c r="D5009" i="8"/>
  <c r="E5009" i="8"/>
  <c r="M5009" i="8" l="1"/>
  <c r="L5009" i="8"/>
  <c r="F5010" i="8"/>
  <c r="A5011" i="8"/>
  <c r="E5010" i="8"/>
  <c r="D5010" i="8"/>
  <c r="M5010" i="8" l="1"/>
  <c r="L5010" i="8"/>
  <c r="D5011" i="8"/>
  <c r="A5012" i="8"/>
  <c r="F5011" i="8"/>
  <c r="E5011" i="8"/>
  <c r="L5011" i="8" l="1"/>
  <c r="M5011" i="8"/>
  <c r="F5012" i="8"/>
  <c r="A5013" i="8"/>
  <c r="D5012" i="8"/>
  <c r="E5012" i="8"/>
  <c r="L5012" i="8" l="1"/>
  <c r="M5012" i="8"/>
  <c r="F5013" i="8"/>
  <c r="A5014" i="8"/>
  <c r="D5013" i="8"/>
  <c r="E5013" i="8"/>
  <c r="L5013" i="8" l="1"/>
  <c r="M5013" i="8"/>
  <c r="E5014" i="8"/>
  <c r="D5014" i="8"/>
  <c r="A5015" i="8"/>
  <c r="F5014" i="8"/>
  <c r="E5015" i="8" l="1"/>
  <c r="A5016" i="8"/>
  <c r="F5015" i="8"/>
  <c r="D5015" i="8"/>
  <c r="M5014" i="8"/>
  <c r="L5014" i="8"/>
  <c r="E5016" i="8" l="1"/>
  <c r="F5016" i="8"/>
  <c r="D5016" i="8"/>
  <c r="A5017" i="8"/>
  <c r="L5015" i="8"/>
  <c r="M5015" i="8"/>
  <c r="D5017" i="8" l="1"/>
  <c r="E5017" i="8"/>
  <c r="F5017" i="8"/>
  <c r="A5018" i="8"/>
  <c r="L5016" i="8"/>
  <c r="M5016" i="8"/>
  <c r="D5018" i="8" l="1"/>
  <c r="A5019" i="8"/>
  <c r="E5018" i="8"/>
  <c r="F5018" i="8"/>
  <c r="M5017" i="8"/>
  <c r="L5017" i="8"/>
  <c r="L5018" i="8" l="1"/>
  <c r="M5018" i="8"/>
  <c r="F5019" i="8"/>
  <c r="D5019" i="8"/>
  <c r="E5019" i="8"/>
  <c r="A5020" i="8"/>
  <c r="D5020" i="8" l="1"/>
  <c r="E5020" i="8"/>
  <c r="F5020" i="8"/>
  <c r="A5021" i="8"/>
  <c r="M5019" i="8"/>
  <c r="L5019" i="8"/>
  <c r="D5021" i="8" l="1"/>
  <c r="E5021" i="8"/>
  <c r="A5022" i="8"/>
  <c r="F5021" i="8"/>
  <c r="M5020" i="8"/>
  <c r="L5020" i="8"/>
  <c r="F5022" i="8" l="1"/>
  <c r="A5023" i="8"/>
  <c r="D5022" i="8"/>
  <c r="E5022" i="8"/>
  <c r="M5021" i="8"/>
  <c r="L5021" i="8"/>
  <c r="M5022" i="8" l="1"/>
  <c r="L5022" i="8"/>
  <c r="E5023" i="8"/>
  <c r="A5024" i="8"/>
  <c r="F5023" i="8"/>
  <c r="D5023" i="8"/>
  <c r="E5024" i="8" l="1"/>
  <c r="A5025" i="8"/>
  <c r="D5024" i="8"/>
  <c r="F5024" i="8"/>
  <c r="M5023" i="8"/>
  <c r="L5023" i="8"/>
  <c r="F5025" i="8" l="1"/>
  <c r="A5026" i="8"/>
  <c r="D5025" i="8"/>
  <c r="E5025" i="8"/>
  <c r="M5024" i="8"/>
  <c r="L5024" i="8"/>
  <c r="M5025" i="8" l="1"/>
  <c r="L5025" i="8"/>
  <c r="D5026" i="8"/>
  <c r="A5027" i="8"/>
  <c r="E5026" i="8"/>
  <c r="F5026" i="8"/>
  <c r="M5026" i="8" l="1"/>
  <c r="L5026" i="8"/>
  <c r="E5027" i="8"/>
  <c r="A5028" i="8"/>
  <c r="F5027" i="8"/>
  <c r="D5027" i="8"/>
  <c r="F5028" i="8" l="1"/>
  <c r="A5029" i="8"/>
  <c r="D5028" i="8"/>
  <c r="E5028" i="8"/>
  <c r="L5027" i="8"/>
  <c r="M5027" i="8"/>
  <c r="M5028" i="8" l="1"/>
  <c r="L5028" i="8"/>
  <c r="F5029" i="8"/>
  <c r="D5029" i="8"/>
  <c r="E5029" i="8"/>
  <c r="A5030" i="8"/>
  <c r="F5030" i="8" l="1"/>
  <c r="A5031" i="8"/>
  <c r="D5030" i="8"/>
  <c r="E5030" i="8"/>
  <c r="M5029" i="8"/>
  <c r="L5029" i="8"/>
  <c r="L5030" i="8" l="1"/>
  <c r="M5030" i="8"/>
  <c r="D5031" i="8"/>
  <c r="A5032" i="8"/>
  <c r="F5031" i="8"/>
  <c r="E5031" i="8"/>
  <c r="L5031" i="8" l="1"/>
  <c r="M5031" i="8"/>
  <c r="F5032" i="8"/>
  <c r="A5033" i="8"/>
  <c r="E5032" i="8"/>
  <c r="D5032" i="8"/>
  <c r="M5032" i="8" l="1"/>
  <c r="L5032" i="8"/>
  <c r="A5034" i="8"/>
  <c r="D5033" i="8"/>
  <c r="E5033" i="8"/>
  <c r="F5033" i="8"/>
  <c r="M5033" i="8" l="1"/>
  <c r="L5033" i="8"/>
  <c r="F5034" i="8"/>
  <c r="A5035" i="8"/>
  <c r="D5034" i="8"/>
  <c r="E5034" i="8"/>
  <c r="M5034" i="8" l="1"/>
  <c r="L5034" i="8"/>
  <c r="D5035" i="8"/>
  <c r="A5036" i="8"/>
  <c r="F5035" i="8"/>
  <c r="E5035" i="8"/>
  <c r="L5035" i="8" l="1"/>
  <c r="M5035" i="8"/>
  <c r="F5036" i="8"/>
  <c r="A5037" i="8"/>
  <c r="E5036" i="8"/>
  <c r="D5036" i="8"/>
  <c r="L5036" i="8" l="1"/>
  <c r="M5036" i="8"/>
  <c r="E5037" i="8"/>
  <c r="A5038" i="8"/>
  <c r="D5037" i="8"/>
  <c r="F5037" i="8"/>
  <c r="F5038" i="8" l="1"/>
  <c r="A5039" i="8"/>
  <c r="D5038" i="8"/>
  <c r="E5038" i="8"/>
  <c r="M5037" i="8"/>
  <c r="L5037" i="8"/>
  <c r="M5038" i="8" l="1"/>
  <c r="L5038" i="8"/>
  <c r="A5040" i="8"/>
  <c r="F5039" i="8"/>
  <c r="D5039" i="8"/>
  <c r="E5039" i="8"/>
  <c r="M5039" i="8" l="1"/>
  <c r="L5039" i="8"/>
  <c r="F5040" i="8"/>
  <c r="A5041" i="8"/>
  <c r="D5040" i="8"/>
  <c r="E5040" i="8"/>
  <c r="M5040" i="8" l="1"/>
  <c r="L5040" i="8"/>
  <c r="D5041" i="8"/>
  <c r="A5042" i="8"/>
  <c r="E5041" i="8"/>
  <c r="F5041" i="8"/>
  <c r="M5041" i="8" l="1"/>
  <c r="L5041" i="8"/>
  <c r="F5042" i="8"/>
  <c r="A5043" i="8"/>
  <c r="E5042" i="8"/>
  <c r="D5042" i="8"/>
  <c r="M5042" i="8" l="1"/>
  <c r="L5042" i="8"/>
  <c r="F5043" i="8"/>
  <c r="D5043" i="8"/>
  <c r="E5043" i="8"/>
  <c r="A5044" i="8"/>
  <c r="F5044" i="8" l="1"/>
  <c r="A5045" i="8"/>
  <c r="D5044" i="8"/>
  <c r="E5044" i="8"/>
  <c r="L5043" i="8"/>
  <c r="M5043" i="8"/>
  <c r="M5044" i="8" l="1"/>
  <c r="L5044" i="8"/>
  <c r="E5045" i="8"/>
  <c r="F5045" i="8"/>
  <c r="D5045" i="8"/>
  <c r="A5046" i="8"/>
  <c r="D5046" i="8" l="1"/>
  <c r="A5047" i="8"/>
  <c r="F5046" i="8"/>
  <c r="E5046" i="8"/>
  <c r="M5045" i="8"/>
  <c r="L5045" i="8"/>
  <c r="L5046" i="8" l="1"/>
  <c r="M5046" i="8"/>
  <c r="E5047" i="8"/>
  <c r="A5048" i="8"/>
  <c r="F5047" i="8"/>
  <c r="D5047" i="8"/>
  <c r="F5048" i="8" l="1"/>
  <c r="A5049" i="8"/>
  <c r="D5048" i="8"/>
  <c r="E5048" i="8"/>
  <c r="L5047" i="8"/>
  <c r="M5047" i="8"/>
  <c r="M5048" i="8" l="1"/>
  <c r="L5048" i="8"/>
  <c r="F5049" i="8"/>
  <c r="A5050" i="8"/>
  <c r="D5049" i="8"/>
  <c r="E5049" i="8"/>
  <c r="L5049" i="8" l="1"/>
  <c r="M5049" i="8"/>
  <c r="F5050" i="8"/>
  <c r="A5051" i="8"/>
  <c r="E5050" i="8"/>
  <c r="D5050" i="8"/>
  <c r="M5050" i="8" l="1"/>
  <c r="L5050" i="8"/>
  <c r="E5051" i="8"/>
  <c r="A5052" i="8"/>
  <c r="F5051" i="8"/>
  <c r="D5051" i="8"/>
  <c r="D5052" i="8" l="1"/>
  <c r="A5053" i="8"/>
  <c r="E5052" i="8"/>
  <c r="F5052" i="8"/>
  <c r="L5051" i="8"/>
  <c r="M5051" i="8"/>
  <c r="M5052" i="8" l="1"/>
  <c r="L5052" i="8"/>
  <c r="F5053" i="8"/>
  <c r="A5054" i="8"/>
  <c r="D5053" i="8"/>
  <c r="E5053" i="8"/>
  <c r="L5053" i="8" l="1"/>
  <c r="M5053" i="8"/>
  <c r="F5054" i="8"/>
  <c r="A5055" i="8"/>
  <c r="E5054" i="8"/>
  <c r="D5054" i="8"/>
  <c r="M5054" i="8" l="1"/>
  <c r="L5054" i="8"/>
  <c r="F5055" i="8"/>
  <c r="A5056" i="8"/>
  <c r="D5055" i="8"/>
  <c r="E5055" i="8"/>
  <c r="M5055" i="8" l="1"/>
  <c r="L5055" i="8"/>
  <c r="F5056" i="8"/>
  <c r="A5057" i="8"/>
  <c r="D5056" i="8"/>
  <c r="E5056" i="8"/>
  <c r="L5056" i="8" l="1"/>
  <c r="M5056" i="8"/>
  <c r="E5057" i="8"/>
  <c r="A5058" i="8"/>
  <c r="D5057" i="8"/>
  <c r="F5057" i="8"/>
  <c r="E5058" i="8" l="1"/>
  <c r="F5058" i="8"/>
  <c r="D5058" i="8"/>
  <c r="A5059" i="8"/>
  <c r="M5057" i="8"/>
  <c r="L5057" i="8"/>
  <c r="D5059" i="8" l="1"/>
  <c r="A5060" i="8"/>
  <c r="E5059" i="8"/>
  <c r="F5059" i="8"/>
  <c r="M5058" i="8"/>
  <c r="L5058" i="8"/>
  <c r="L5059" i="8" l="1"/>
  <c r="M5059" i="8"/>
  <c r="F5060" i="8"/>
  <c r="A5061" i="8"/>
  <c r="D5060" i="8"/>
  <c r="E5060" i="8"/>
  <c r="M5060" i="8" l="1"/>
  <c r="L5060" i="8"/>
  <c r="E5061" i="8"/>
  <c r="A5062" i="8"/>
  <c r="F5061" i="8"/>
  <c r="D5061" i="8"/>
  <c r="A5063" i="8" l="1"/>
  <c r="E5062" i="8"/>
  <c r="F5062" i="8"/>
  <c r="D5062" i="8"/>
  <c r="M5061" i="8"/>
  <c r="L5061" i="8"/>
  <c r="M5062" i="8" l="1"/>
  <c r="L5062" i="8"/>
  <c r="D5063" i="8"/>
  <c r="A5064" i="8"/>
  <c r="F5063" i="8"/>
  <c r="E5063" i="8"/>
  <c r="M5063" i="8" l="1"/>
  <c r="L5063" i="8"/>
  <c r="F5064" i="8"/>
  <c r="D5064" i="8"/>
  <c r="E5064" i="8"/>
  <c r="A5065" i="8"/>
  <c r="F5065" i="8" l="1"/>
  <c r="A5066" i="8"/>
  <c r="E5065" i="8"/>
  <c r="D5065" i="8"/>
  <c r="M5064" i="8"/>
  <c r="L5064" i="8"/>
  <c r="M5065" i="8" l="1"/>
  <c r="L5065" i="8"/>
  <c r="F5066" i="8"/>
  <c r="A5067" i="8"/>
  <c r="E5066" i="8"/>
  <c r="D5066" i="8"/>
  <c r="M5066" i="8" l="1"/>
  <c r="L5066" i="8"/>
  <c r="F5067" i="8"/>
  <c r="D5067" i="8"/>
  <c r="E5067" i="8"/>
  <c r="A5068" i="8"/>
  <c r="E5068" i="8" l="1"/>
  <c r="A5069" i="8"/>
  <c r="D5068" i="8"/>
  <c r="F5068" i="8"/>
  <c r="L5067" i="8"/>
  <c r="M5067" i="8"/>
  <c r="D5069" i="8" l="1"/>
  <c r="A5070" i="8"/>
  <c r="F5069" i="8"/>
  <c r="E5069" i="8"/>
  <c r="M5068" i="8"/>
  <c r="L5068" i="8"/>
  <c r="M5069" i="8" l="1"/>
  <c r="L5069" i="8"/>
  <c r="A5071" i="8"/>
  <c r="F5070" i="8"/>
  <c r="D5070" i="8"/>
  <c r="E5070" i="8"/>
  <c r="M5070" i="8" l="1"/>
  <c r="L5070" i="8"/>
  <c r="F5071" i="8"/>
  <c r="A5072" i="8"/>
  <c r="E5071" i="8"/>
  <c r="D5071" i="8"/>
  <c r="L5071" i="8" l="1"/>
  <c r="M5071" i="8"/>
  <c r="D5072" i="8"/>
  <c r="E5072" i="8"/>
  <c r="F5072" i="8"/>
  <c r="A5073" i="8"/>
  <c r="D5073" i="8" l="1"/>
  <c r="A5074" i="8"/>
  <c r="F5073" i="8"/>
  <c r="E5073" i="8"/>
  <c r="M5072" i="8"/>
  <c r="L5072" i="8"/>
  <c r="M5073" i="8" l="1"/>
  <c r="L5073" i="8"/>
  <c r="A5075" i="8"/>
  <c r="F5074" i="8"/>
  <c r="D5074" i="8"/>
  <c r="E5074" i="8"/>
  <c r="M5074" i="8" l="1"/>
  <c r="L5074" i="8"/>
  <c r="F5075" i="8"/>
  <c r="A5076" i="8"/>
  <c r="D5075" i="8"/>
  <c r="E5075" i="8"/>
  <c r="L5075" i="8" l="1"/>
  <c r="M5075" i="8"/>
  <c r="F5076" i="8"/>
  <c r="A5077" i="8"/>
  <c r="D5076" i="8"/>
  <c r="E5076" i="8"/>
  <c r="M5076" i="8" l="1"/>
  <c r="L5076" i="8"/>
  <c r="A5078" i="8"/>
  <c r="E5077" i="8"/>
  <c r="D5077" i="8"/>
  <c r="F5077" i="8"/>
  <c r="M5077" i="8" l="1"/>
  <c r="L5077" i="8"/>
  <c r="A5079" i="8"/>
  <c r="F5078" i="8"/>
  <c r="D5078" i="8"/>
  <c r="E5078" i="8"/>
  <c r="M5078" i="8" l="1"/>
  <c r="L5078" i="8"/>
  <c r="F5079" i="8"/>
  <c r="A5080" i="8"/>
  <c r="E5079" i="8"/>
  <c r="D5079" i="8"/>
  <c r="L5079" i="8" l="1"/>
  <c r="M5079" i="8"/>
  <c r="F5080" i="8"/>
  <c r="A5081" i="8"/>
  <c r="D5080" i="8"/>
  <c r="E5080" i="8"/>
  <c r="M5080" i="8" l="1"/>
  <c r="L5080" i="8"/>
  <c r="A5082" i="8"/>
  <c r="E5081" i="8"/>
  <c r="F5081" i="8"/>
  <c r="D5081" i="8"/>
  <c r="M5081" i="8" l="1"/>
  <c r="L5081" i="8"/>
  <c r="E5082" i="8"/>
  <c r="A5083" i="8"/>
  <c r="F5082" i="8"/>
  <c r="D5082" i="8"/>
  <c r="A5084" i="8" l="1"/>
  <c r="D5083" i="8"/>
  <c r="E5083" i="8"/>
  <c r="F5083" i="8"/>
  <c r="M5082" i="8"/>
  <c r="L5082" i="8"/>
  <c r="L5083" i="8" l="1"/>
  <c r="M5083" i="8"/>
  <c r="F5084" i="8"/>
  <c r="A5085" i="8"/>
  <c r="E5084" i="8"/>
  <c r="D5084" i="8"/>
  <c r="L5084" i="8" l="1"/>
  <c r="M5084" i="8"/>
  <c r="A5086" i="8"/>
  <c r="E5085" i="8"/>
  <c r="F5085" i="8"/>
  <c r="D5085" i="8"/>
  <c r="M5085" i="8" l="1"/>
  <c r="L5085" i="8"/>
  <c r="E5086" i="8"/>
  <c r="A5087" i="8"/>
  <c r="F5086" i="8"/>
  <c r="D5086" i="8"/>
  <c r="D5087" i="8" l="1"/>
  <c r="E5087" i="8"/>
  <c r="F5087" i="8"/>
  <c r="A5088" i="8"/>
  <c r="M5086" i="8"/>
  <c r="L5086" i="8"/>
  <c r="F5088" i="8" l="1"/>
  <c r="A5089" i="8"/>
  <c r="D5088" i="8"/>
  <c r="E5088" i="8"/>
  <c r="L5087" i="8"/>
  <c r="M5087" i="8"/>
  <c r="L5088" i="8" l="1"/>
  <c r="M5088" i="8"/>
  <c r="D5089" i="8"/>
  <c r="A5090" i="8"/>
  <c r="E5089" i="8"/>
  <c r="F5089" i="8"/>
  <c r="L5089" i="8" l="1"/>
  <c r="M5089" i="8"/>
  <c r="E5090" i="8"/>
  <c r="A5091" i="8"/>
  <c r="F5090" i="8"/>
  <c r="D5090" i="8"/>
  <c r="F5091" i="8" l="1"/>
  <c r="D5091" i="8"/>
  <c r="A5092" i="8"/>
  <c r="E5091" i="8"/>
  <c r="M5090" i="8"/>
  <c r="L5090" i="8"/>
  <c r="L5091" i="8" l="1"/>
  <c r="M5091" i="8"/>
  <c r="D5092" i="8"/>
  <c r="E5092" i="8"/>
  <c r="F5092" i="8"/>
  <c r="A5093" i="8"/>
  <c r="E5093" i="8" l="1"/>
  <c r="F5093" i="8"/>
  <c r="D5093" i="8"/>
  <c r="A5094" i="8"/>
  <c r="M5092" i="8"/>
  <c r="L5092" i="8"/>
  <c r="A5095" i="8" l="1"/>
  <c r="F5094" i="8"/>
  <c r="D5094" i="8"/>
  <c r="E5094" i="8"/>
  <c r="M5093" i="8"/>
  <c r="L5093" i="8"/>
  <c r="M5094" i="8" l="1"/>
  <c r="L5094" i="8"/>
  <c r="A5096" i="8"/>
  <c r="D5095" i="8"/>
  <c r="E5095" i="8"/>
  <c r="F5095" i="8"/>
  <c r="L5095" i="8" l="1"/>
  <c r="M5095" i="8"/>
  <c r="D5096" i="8"/>
  <c r="E5096" i="8"/>
  <c r="F5096" i="8"/>
  <c r="A5097" i="8"/>
  <c r="D5097" i="8" l="1"/>
  <c r="A5098" i="8"/>
  <c r="E5097" i="8"/>
  <c r="F5097" i="8"/>
  <c r="M5096" i="8"/>
  <c r="L5096" i="8"/>
  <c r="M5097" i="8" l="1"/>
  <c r="L5097" i="8"/>
  <c r="E5098" i="8"/>
  <c r="A5099" i="8"/>
  <c r="F5098" i="8"/>
  <c r="D5098" i="8"/>
  <c r="F5099" i="8" l="1"/>
  <c r="A5100" i="8"/>
  <c r="D5099" i="8"/>
  <c r="E5099" i="8"/>
  <c r="M5098" i="8"/>
  <c r="L5098" i="8"/>
  <c r="M5099" i="8" l="1"/>
  <c r="L5099" i="8"/>
  <c r="A5101" i="8"/>
  <c r="D5100" i="8"/>
  <c r="E5100" i="8"/>
  <c r="F5100" i="8"/>
  <c r="L5100" i="8" l="1"/>
  <c r="M5100" i="8"/>
  <c r="D5101" i="8"/>
  <c r="A5102" i="8"/>
  <c r="F5101" i="8"/>
  <c r="E5101" i="8"/>
  <c r="M5101" i="8" l="1"/>
  <c r="L5101" i="8"/>
  <c r="E5102" i="8"/>
  <c r="A5103" i="8"/>
  <c r="F5102" i="8"/>
  <c r="D5102" i="8"/>
  <c r="F5103" i="8" l="1"/>
  <c r="A5104" i="8"/>
  <c r="D5103" i="8"/>
  <c r="E5103" i="8"/>
  <c r="M5102" i="8"/>
  <c r="L5102" i="8"/>
  <c r="L5103" i="8" l="1"/>
  <c r="M5103" i="8"/>
  <c r="F5104" i="8"/>
  <c r="D5104" i="8"/>
  <c r="E5104" i="8"/>
  <c r="A5105" i="8"/>
  <c r="D5105" i="8" l="1"/>
  <c r="A5106" i="8"/>
  <c r="E5105" i="8"/>
  <c r="F5105" i="8"/>
  <c r="M5104" i="8"/>
  <c r="L5104" i="8"/>
  <c r="M5105" i="8" l="1"/>
  <c r="L5105" i="8"/>
  <c r="E5106" i="8"/>
  <c r="A5107" i="8"/>
  <c r="F5106" i="8"/>
  <c r="D5106" i="8"/>
  <c r="F5107" i="8" l="1"/>
  <c r="E5107" i="8"/>
  <c r="A5108" i="8"/>
  <c r="D5107" i="8"/>
  <c r="M5106" i="8"/>
  <c r="L5106" i="8"/>
  <c r="F5108" i="8" l="1"/>
  <c r="E5108" i="8"/>
  <c r="A5109" i="8"/>
  <c r="D5108" i="8"/>
  <c r="L5107" i="8"/>
  <c r="M5107" i="8"/>
  <c r="D5109" i="8" l="1"/>
  <c r="A5110" i="8"/>
  <c r="E5109" i="8"/>
  <c r="F5109" i="8"/>
  <c r="M5108" i="8"/>
  <c r="L5108" i="8"/>
  <c r="M5109" i="8" l="1"/>
  <c r="L5109" i="8"/>
  <c r="E5110" i="8"/>
  <c r="A5111" i="8"/>
  <c r="F5110" i="8"/>
  <c r="D5110" i="8"/>
  <c r="F5111" i="8" l="1"/>
  <c r="A5112" i="8"/>
  <c r="D5111" i="8"/>
  <c r="E5111" i="8"/>
  <c r="M5110" i="8"/>
  <c r="L5110" i="8"/>
  <c r="L5111" i="8" l="1"/>
  <c r="M5111" i="8"/>
  <c r="F5112" i="8"/>
  <c r="D5112" i="8"/>
  <c r="E5112" i="8"/>
  <c r="A5113" i="8"/>
  <c r="D5113" i="8" l="1"/>
  <c r="F5113" i="8"/>
  <c r="A5114" i="8"/>
  <c r="E5113" i="8"/>
  <c r="M5112" i="8"/>
  <c r="L5112" i="8"/>
  <c r="M5113" i="8" l="1"/>
  <c r="L5113" i="8"/>
  <c r="A5115" i="8"/>
  <c r="F5114" i="8"/>
  <c r="D5114" i="8"/>
  <c r="E5114" i="8"/>
  <c r="M5114" i="8" l="1"/>
  <c r="L5114" i="8"/>
  <c r="F5115" i="8"/>
  <c r="A5116" i="8"/>
  <c r="D5115" i="8"/>
  <c r="E5115" i="8"/>
  <c r="L5115" i="8" l="1"/>
  <c r="M5115" i="8"/>
  <c r="F5116" i="8"/>
  <c r="A5117" i="8"/>
  <c r="D5116" i="8"/>
  <c r="E5116" i="8"/>
  <c r="L5116" i="8" l="1"/>
  <c r="M5116" i="8"/>
  <c r="D5117" i="8"/>
  <c r="F5117" i="8"/>
  <c r="A5118" i="8"/>
  <c r="E5117" i="8"/>
  <c r="M5117" i="8" l="1"/>
  <c r="L5117" i="8"/>
  <c r="E5118" i="8"/>
  <c r="A5119" i="8"/>
  <c r="F5118" i="8"/>
  <c r="D5118" i="8"/>
  <c r="F5119" i="8" l="1"/>
  <c r="A5120" i="8"/>
  <c r="D5119" i="8"/>
  <c r="E5119" i="8"/>
  <c r="L5118" i="8"/>
  <c r="M5118" i="8"/>
  <c r="L5119" i="8" l="1"/>
  <c r="M5119" i="8"/>
  <c r="F5120" i="8"/>
  <c r="A5121" i="8"/>
  <c r="D5120" i="8"/>
  <c r="E5120" i="8"/>
  <c r="M5120" i="8" l="1"/>
  <c r="L5120" i="8"/>
  <c r="D5121" i="8"/>
  <c r="A5122" i="8"/>
  <c r="E5121" i="8"/>
  <c r="F5121" i="8"/>
  <c r="M5121" i="8" l="1"/>
  <c r="L5121" i="8"/>
  <c r="E5122" i="8"/>
  <c r="A5123" i="8"/>
  <c r="F5122" i="8"/>
  <c r="D5122" i="8"/>
  <c r="F5123" i="8" l="1"/>
  <c r="A5124" i="8"/>
  <c r="D5123" i="8"/>
  <c r="E5123" i="8"/>
  <c r="L5122" i="8"/>
  <c r="M5122" i="8"/>
  <c r="L5123" i="8" l="1"/>
  <c r="M5123" i="8"/>
  <c r="A5125" i="8"/>
  <c r="D5124" i="8"/>
  <c r="E5124" i="8"/>
  <c r="F5124" i="8"/>
  <c r="M5124" i="8" l="1"/>
  <c r="L5124" i="8"/>
  <c r="D5125" i="8"/>
  <c r="A5126" i="8"/>
  <c r="F5125" i="8"/>
  <c r="E5125" i="8"/>
  <c r="L5125" i="8" l="1"/>
  <c r="M5125" i="8"/>
  <c r="F5126" i="8"/>
  <c r="D5126" i="8"/>
  <c r="E5126" i="8"/>
  <c r="A5127" i="8"/>
  <c r="F5127" i="8" l="1"/>
  <c r="D5127" i="8"/>
  <c r="E5127" i="8"/>
  <c r="A5128" i="8"/>
  <c r="M5126" i="8"/>
  <c r="L5126" i="8"/>
  <c r="F5128" i="8" l="1"/>
  <c r="E5128" i="8"/>
  <c r="A5129" i="8"/>
  <c r="D5128" i="8"/>
  <c r="L5127" i="8"/>
  <c r="M5127" i="8"/>
  <c r="A5130" i="8" l="1"/>
  <c r="E5129" i="8"/>
  <c r="F5129" i="8"/>
  <c r="D5129" i="8"/>
  <c r="M5128" i="8"/>
  <c r="L5128" i="8"/>
  <c r="M5129" i="8" l="1"/>
  <c r="L5129" i="8"/>
  <c r="E5130" i="8"/>
  <c r="A5131" i="8"/>
  <c r="F5130" i="8"/>
  <c r="D5130" i="8"/>
  <c r="F5131" i="8" l="1"/>
  <c r="A5132" i="8"/>
  <c r="D5131" i="8"/>
  <c r="E5131" i="8"/>
  <c r="M5130" i="8"/>
  <c r="L5130" i="8"/>
  <c r="L5131" i="8" l="1"/>
  <c r="M5131" i="8"/>
  <c r="F5132" i="8"/>
  <c r="A5133" i="8"/>
  <c r="E5132" i="8"/>
  <c r="D5132" i="8"/>
  <c r="L5132" i="8" l="1"/>
  <c r="M5132" i="8"/>
  <c r="A5134" i="8"/>
  <c r="E5133" i="8"/>
  <c r="F5133" i="8"/>
  <c r="D5133" i="8"/>
  <c r="M5133" i="8" l="1"/>
  <c r="L5133" i="8"/>
  <c r="A5135" i="8"/>
  <c r="F5134" i="8"/>
  <c r="D5134" i="8"/>
  <c r="E5134" i="8"/>
  <c r="M5134" i="8" l="1"/>
  <c r="L5134" i="8"/>
  <c r="A5136" i="8"/>
  <c r="D5135" i="8"/>
  <c r="F5135" i="8"/>
  <c r="E5135" i="8"/>
  <c r="L5135" i="8" l="1"/>
  <c r="M5135" i="8"/>
  <c r="A5137" i="8"/>
  <c r="D5136" i="8"/>
  <c r="E5136" i="8"/>
  <c r="F5136" i="8"/>
  <c r="M5136" i="8" l="1"/>
  <c r="L5136" i="8"/>
  <c r="D5137" i="8"/>
  <c r="A5138" i="8"/>
  <c r="F5137" i="8"/>
  <c r="E5137" i="8"/>
  <c r="M5137" i="8" l="1"/>
  <c r="L5137" i="8"/>
  <c r="E5138" i="8"/>
  <c r="F5138" i="8"/>
  <c r="D5138" i="8"/>
  <c r="A5139" i="8"/>
  <c r="A5140" i="8" l="1"/>
  <c r="D5139" i="8"/>
  <c r="E5139" i="8"/>
  <c r="F5139" i="8"/>
  <c r="M5138" i="8"/>
  <c r="L5138" i="8"/>
  <c r="L5139" i="8" l="1"/>
  <c r="M5139" i="8"/>
  <c r="A5141" i="8"/>
  <c r="D5140" i="8"/>
  <c r="E5140" i="8"/>
  <c r="F5140" i="8"/>
  <c r="M5140" i="8" l="1"/>
  <c r="L5140" i="8"/>
  <c r="A5142" i="8"/>
  <c r="E5141" i="8"/>
  <c r="D5141" i="8"/>
  <c r="F5141" i="8"/>
  <c r="L5141" i="8" l="1"/>
  <c r="M5141" i="8"/>
  <c r="E5142" i="8"/>
  <c r="A5143" i="8"/>
  <c r="F5142" i="8"/>
  <c r="D5142" i="8"/>
  <c r="F5143" i="8" l="1"/>
  <c r="D5143" i="8"/>
  <c r="E5143" i="8"/>
  <c r="A5144" i="8"/>
  <c r="L5142" i="8"/>
  <c r="M5142" i="8"/>
  <c r="A5145" i="8" l="1"/>
  <c r="D5144" i="8"/>
  <c r="E5144" i="8"/>
  <c r="F5144" i="8"/>
  <c r="L5143" i="8"/>
  <c r="M5143" i="8"/>
  <c r="M5144" i="8" l="1"/>
  <c r="L5144" i="8"/>
  <c r="D5145" i="8"/>
  <c r="A5146" i="8"/>
  <c r="F5145" i="8"/>
  <c r="E5145" i="8"/>
  <c r="L5145" i="8" l="1"/>
  <c r="M5145" i="8"/>
  <c r="E5146" i="8"/>
  <c r="A5147" i="8"/>
  <c r="D5146" i="8"/>
  <c r="F5146" i="8"/>
  <c r="F5147" i="8" l="1"/>
  <c r="A5148" i="8"/>
  <c r="E5147" i="8"/>
  <c r="D5147" i="8"/>
  <c r="M5146" i="8"/>
  <c r="L5146" i="8"/>
  <c r="L5147" i="8" l="1"/>
  <c r="M5147" i="8"/>
  <c r="A5149" i="8"/>
  <c r="E5148" i="8"/>
  <c r="D5148" i="8"/>
  <c r="F5148" i="8"/>
  <c r="L5148" i="8" l="1"/>
  <c r="M5148" i="8"/>
  <c r="D5149" i="8"/>
  <c r="A5150" i="8"/>
  <c r="E5149" i="8"/>
  <c r="F5149" i="8"/>
  <c r="M5149" i="8" l="1"/>
  <c r="L5149" i="8"/>
  <c r="E5150" i="8"/>
  <c r="F5150" i="8"/>
  <c r="A5151" i="8"/>
  <c r="D5150" i="8"/>
  <c r="D5151" i="8" l="1"/>
  <c r="E5151" i="8"/>
  <c r="F5151" i="8"/>
  <c r="A5152" i="8"/>
  <c r="M5150" i="8"/>
  <c r="L5150" i="8"/>
  <c r="F5152" i="8" l="1"/>
  <c r="A5153" i="8"/>
  <c r="D5152" i="8"/>
  <c r="E5152" i="8"/>
  <c r="L5151" i="8"/>
  <c r="M5151" i="8"/>
  <c r="M5152" i="8" l="1"/>
  <c r="L5152" i="8"/>
  <c r="D5153" i="8"/>
  <c r="A5154" i="8"/>
  <c r="F5153" i="8"/>
  <c r="E5153" i="8"/>
  <c r="M5153" i="8" l="1"/>
  <c r="L5153" i="8"/>
  <c r="E5154" i="8"/>
  <c r="A5155" i="8"/>
  <c r="F5154" i="8"/>
  <c r="D5154" i="8"/>
  <c r="F5155" i="8" l="1"/>
  <c r="A5156" i="8"/>
  <c r="D5155" i="8"/>
  <c r="E5155" i="8"/>
  <c r="M5154" i="8"/>
  <c r="L5154" i="8"/>
  <c r="M5155" i="8" l="1"/>
  <c r="L5155" i="8"/>
  <c r="F5156" i="8"/>
  <c r="A5157" i="8"/>
  <c r="D5156" i="8"/>
  <c r="E5156" i="8"/>
  <c r="L5156" i="8" l="1"/>
  <c r="M5156" i="8"/>
  <c r="E5157" i="8"/>
  <c r="F5157" i="8"/>
  <c r="D5157" i="8"/>
  <c r="A5158" i="8"/>
  <c r="E5158" i="8" l="1"/>
  <c r="F5158" i="8"/>
  <c r="D5158" i="8"/>
  <c r="A5159" i="8"/>
  <c r="M5157" i="8"/>
  <c r="L5157" i="8"/>
  <c r="E5159" i="8" l="1"/>
  <c r="A5160" i="8"/>
  <c r="D5159" i="8"/>
  <c r="F5159" i="8"/>
  <c r="L5158" i="8"/>
  <c r="M5158" i="8"/>
  <c r="F5160" i="8" l="1"/>
  <c r="A5161" i="8"/>
  <c r="D5160" i="8"/>
  <c r="E5160" i="8"/>
  <c r="L5159" i="8"/>
  <c r="M5159" i="8"/>
  <c r="L5160" i="8" l="1"/>
  <c r="M5160" i="8"/>
  <c r="A5162" i="8"/>
  <c r="E5161" i="8"/>
  <c r="F5161" i="8"/>
  <c r="D5161" i="8"/>
  <c r="M5161" i="8" l="1"/>
  <c r="L5161" i="8"/>
  <c r="E5162" i="8"/>
  <c r="A5163" i="8"/>
  <c r="F5162" i="8"/>
  <c r="D5162" i="8"/>
  <c r="F5163" i="8" l="1"/>
  <c r="A5164" i="8"/>
  <c r="D5163" i="8"/>
  <c r="E5163" i="8"/>
  <c r="M5162" i="8"/>
  <c r="L5162" i="8"/>
  <c r="L5163" i="8" l="1"/>
  <c r="M5163" i="8"/>
  <c r="F5164" i="8"/>
  <c r="A5165" i="8"/>
  <c r="D5164" i="8"/>
  <c r="E5164" i="8"/>
  <c r="L5164" i="8" l="1"/>
  <c r="M5164" i="8"/>
  <c r="A5166" i="8"/>
  <c r="E5165" i="8"/>
  <c r="F5165" i="8"/>
  <c r="D5165" i="8"/>
  <c r="L5165" i="8" l="1"/>
  <c r="M5165" i="8"/>
  <c r="E5166" i="8"/>
  <c r="A5167" i="8"/>
  <c r="F5166" i="8"/>
  <c r="D5166" i="8"/>
  <c r="D5167" i="8" l="1"/>
  <c r="E5167" i="8"/>
  <c r="F5167" i="8"/>
  <c r="A5168" i="8"/>
  <c r="M5166" i="8"/>
  <c r="L5166" i="8"/>
  <c r="F5168" i="8" l="1"/>
  <c r="A5169" i="8"/>
  <c r="D5168" i="8"/>
  <c r="E5168" i="8"/>
  <c r="L5167" i="8"/>
  <c r="M5167" i="8"/>
  <c r="L5168" i="8" l="1"/>
  <c r="M5168" i="8"/>
  <c r="F5169" i="8"/>
  <c r="E5169" i="8"/>
  <c r="D5169" i="8"/>
  <c r="A5170" i="8"/>
  <c r="F5170" i="8" l="1"/>
  <c r="E5170" i="8"/>
  <c r="D5170" i="8"/>
  <c r="A5171" i="8"/>
  <c r="M5169" i="8"/>
  <c r="L5169" i="8"/>
  <c r="A5172" i="8" l="1"/>
  <c r="D5171" i="8"/>
  <c r="F5171" i="8"/>
  <c r="E5171" i="8"/>
  <c r="M5170" i="8"/>
  <c r="L5170" i="8"/>
  <c r="M5171" i="8" l="1"/>
  <c r="L5171" i="8"/>
  <c r="D5172" i="8"/>
  <c r="E5172" i="8"/>
  <c r="A5173" i="8"/>
  <c r="F5172" i="8"/>
  <c r="E5173" i="8" l="1"/>
  <c r="F5173" i="8"/>
  <c r="D5173" i="8"/>
  <c r="A5174" i="8"/>
  <c r="L5172" i="8"/>
  <c r="M5172" i="8"/>
  <c r="E5174" i="8" l="1"/>
  <c r="F5174" i="8"/>
  <c r="D5174" i="8"/>
  <c r="A5175" i="8"/>
  <c r="M5173" i="8"/>
  <c r="L5173" i="8"/>
  <c r="F5175" i="8" l="1"/>
  <c r="A5176" i="8"/>
  <c r="E5175" i="8"/>
  <c r="D5175" i="8"/>
  <c r="L5174" i="8"/>
  <c r="M5174" i="8"/>
  <c r="L5175" i="8" l="1"/>
  <c r="M5175" i="8"/>
  <c r="F5176" i="8"/>
  <c r="A5177" i="8"/>
  <c r="D5176" i="8"/>
  <c r="E5176" i="8"/>
  <c r="L5176" i="8" l="1"/>
  <c r="M5176" i="8"/>
  <c r="D5177" i="8"/>
  <c r="A5178" i="8"/>
  <c r="E5177" i="8"/>
  <c r="F5177" i="8"/>
  <c r="M5177" i="8" l="1"/>
  <c r="L5177" i="8"/>
  <c r="E5178" i="8"/>
  <c r="A5179" i="8"/>
  <c r="F5178" i="8"/>
  <c r="D5178" i="8"/>
  <c r="F5179" i="8" l="1"/>
  <c r="D5179" i="8"/>
  <c r="E5179" i="8"/>
  <c r="A5180" i="8"/>
  <c r="M5178" i="8"/>
  <c r="L5178" i="8"/>
  <c r="A5181" i="8" l="1"/>
  <c r="D5180" i="8"/>
  <c r="E5180" i="8"/>
  <c r="F5180" i="8"/>
  <c r="L5179" i="8"/>
  <c r="M5179" i="8"/>
  <c r="M5180" i="8" l="1"/>
  <c r="L5180" i="8"/>
  <c r="A5182" i="8"/>
  <c r="E5181" i="8"/>
  <c r="D5181" i="8"/>
  <c r="F5181" i="8"/>
  <c r="M5181" i="8" l="1"/>
  <c r="L5181" i="8"/>
  <c r="F5182" i="8"/>
  <c r="D5182" i="8"/>
  <c r="E5182" i="8"/>
  <c r="A5183" i="8"/>
  <c r="A5184" i="8" l="1"/>
  <c r="D5183" i="8"/>
  <c r="E5183" i="8"/>
  <c r="F5183" i="8"/>
  <c r="M5182" i="8"/>
  <c r="L5182" i="8"/>
  <c r="L5183" i="8" l="1"/>
  <c r="M5183" i="8"/>
  <c r="D5184" i="8"/>
  <c r="F5184" i="8"/>
  <c r="E5184" i="8"/>
  <c r="A5185" i="8"/>
  <c r="E5185" i="8" l="1"/>
  <c r="F5185" i="8"/>
  <c r="A5186" i="8"/>
  <c r="D5185" i="8"/>
  <c r="M5184" i="8"/>
  <c r="L5184" i="8"/>
  <c r="E5186" i="8" l="1"/>
  <c r="A5187" i="8"/>
  <c r="F5186" i="8"/>
  <c r="D5186" i="8"/>
  <c r="M5185" i="8"/>
  <c r="L5185" i="8"/>
  <c r="D5187" i="8" l="1"/>
  <c r="E5187" i="8"/>
  <c r="F5187" i="8"/>
  <c r="A5188" i="8"/>
  <c r="M5186" i="8"/>
  <c r="L5186" i="8"/>
  <c r="F5188" i="8" l="1"/>
  <c r="D5188" i="8"/>
  <c r="E5188" i="8"/>
  <c r="A5189" i="8"/>
  <c r="L5187" i="8"/>
  <c r="M5187" i="8"/>
  <c r="D5189" i="8" l="1"/>
  <c r="A5190" i="8"/>
  <c r="E5189" i="8"/>
  <c r="F5189" i="8"/>
  <c r="M5188" i="8"/>
  <c r="L5188" i="8"/>
  <c r="M5189" i="8" l="1"/>
  <c r="L5189" i="8"/>
  <c r="E5190" i="8"/>
  <c r="A5191" i="8"/>
  <c r="F5190" i="8"/>
  <c r="D5190" i="8"/>
  <c r="A5192" i="8" l="1"/>
  <c r="D5191" i="8"/>
  <c r="E5191" i="8"/>
  <c r="F5191" i="8"/>
  <c r="M5190" i="8"/>
  <c r="L5190" i="8"/>
  <c r="M5191" i="8" l="1"/>
  <c r="L5191" i="8"/>
  <c r="F5192" i="8"/>
  <c r="A5193" i="8"/>
  <c r="D5192" i="8"/>
  <c r="E5192" i="8"/>
  <c r="M5192" i="8" l="1"/>
  <c r="L5192" i="8"/>
  <c r="A5194" i="8"/>
  <c r="E5193" i="8"/>
  <c r="F5193" i="8"/>
  <c r="D5193" i="8"/>
  <c r="M5193" i="8" l="1"/>
  <c r="L5193" i="8"/>
  <c r="E5194" i="8"/>
  <c r="D5194" i="8"/>
  <c r="A5195" i="8"/>
  <c r="F5194" i="8"/>
  <c r="F5195" i="8" l="1"/>
  <c r="A5196" i="8"/>
  <c r="D5195" i="8"/>
  <c r="E5195" i="8"/>
  <c r="L5194" i="8"/>
  <c r="M5194" i="8"/>
  <c r="M5195" i="8" l="1"/>
  <c r="L5195" i="8"/>
  <c r="F5196" i="8"/>
  <c r="A5197" i="8"/>
  <c r="D5196" i="8"/>
  <c r="E5196" i="8"/>
  <c r="L5196" i="8" l="1"/>
  <c r="M5196" i="8"/>
  <c r="D5197" i="8"/>
  <c r="A5198" i="8"/>
  <c r="F5197" i="8"/>
  <c r="E5197" i="8"/>
  <c r="L5197" i="8" l="1"/>
  <c r="M5197" i="8"/>
  <c r="E5198" i="8"/>
  <c r="A5199" i="8"/>
  <c r="D5198" i="8"/>
  <c r="F5198" i="8"/>
  <c r="D5199" i="8" l="1"/>
  <c r="E5199" i="8"/>
  <c r="F5199" i="8"/>
  <c r="A5200" i="8"/>
  <c r="L5198" i="8"/>
  <c r="M5198" i="8"/>
  <c r="F5200" i="8" l="1"/>
  <c r="A5201" i="8"/>
  <c r="D5200" i="8"/>
  <c r="E5200" i="8"/>
  <c r="L5199" i="8"/>
  <c r="M5199" i="8"/>
  <c r="M5200" i="8" l="1"/>
  <c r="L5200" i="8"/>
  <c r="D5201" i="8"/>
  <c r="A5202" i="8"/>
  <c r="E5201" i="8"/>
  <c r="F5201" i="8"/>
  <c r="M5201" i="8" l="1"/>
  <c r="L5201" i="8"/>
  <c r="E5202" i="8"/>
  <c r="A5203" i="8"/>
  <c r="F5202" i="8"/>
  <c r="D5202" i="8"/>
  <c r="F5203" i="8" l="1"/>
  <c r="A5204" i="8"/>
  <c r="D5203" i="8"/>
  <c r="E5203" i="8"/>
  <c r="M5202" i="8"/>
  <c r="L5202" i="8"/>
  <c r="M5203" i="8" l="1"/>
  <c r="L5203" i="8"/>
  <c r="F5204" i="8"/>
  <c r="D5204" i="8"/>
  <c r="E5204" i="8"/>
  <c r="A5205" i="8"/>
  <c r="A5206" i="8" l="1"/>
  <c r="E5205" i="8"/>
  <c r="F5205" i="8"/>
  <c r="D5205" i="8"/>
  <c r="M5204" i="8"/>
  <c r="L5204" i="8"/>
  <c r="M5205" i="8" l="1"/>
  <c r="L5205" i="8"/>
  <c r="F5206" i="8"/>
  <c r="D5206" i="8"/>
  <c r="E5206" i="8"/>
  <c r="A5207" i="8"/>
  <c r="D5207" i="8" l="1"/>
  <c r="E5207" i="8"/>
  <c r="F5207" i="8"/>
  <c r="A5208" i="8"/>
  <c r="L5206" i="8"/>
  <c r="M5206" i="8"/>
  <c r="E5208" i="8" l="1"/>
  <c r="A5209" i="8"/>
  <c r="D5208" i="8"/>
  <c r="F5208" i="8"/>
  <c r="L5207" i="8"/>
  <c r="M5207" i="8"/>
  <c r="A5210" i="8" l="1"/>
  <c r="E5209" i="8"/>
  <c r="F5209" i="8"/>
  <c r="D5209" i="8"/>
  <c r="M5208" i="8"/>
  <c r="L5208" i="8"/>
  <c r="M5209" i="8" l="1"/>
  <c r="L5209" i="8"/>
  <c r="D5210" i="8"/>
  <c r="F5210" i="8"/>
  <c r="E5210" i="8"/>
  <c r="A5211" i="8"/>
  <c r="A5212" i="8" l="1"/>
  <c r="D5211" i="8"/>
  <c r="E5211" i="8"/>
  <c r="F5211" i="8"/>
  <c r="M5210" i="8"/>
  <c r="L5210" i="8"/>
  <c r="L5211" i="8" l="1"/>
  <c r="M5211" i="8"/>
  <c r="E5212" i="8"/>
  <c r="D5212" i="8"/>
  <c r="F5212" i="8"/>
  <c r="A5213" i="8"/>
  <c r="D5213" i="8" l="1"/>
  <c r="A5214" i="8"/>
  <c r="E5213" i="8"/>
  <c r="F5213" i="8"/>
  <c r="M5212" i="8"/>
  <c r="L5212" i="8"/>
  <c r="M5213" i="8" l="1"/>
  <c r="L5213" i="8"/>
  <c r="F5214" i="8"/>
  <c r="D5214" i="8"/>
  <c r="E5214" i="8"/>
  <c r="A5215" i="8"/>
  <c r="F5215" i="8" l="1"/>
  <c r="A5216" i="8"/>
  <c r="D5215" i="8"/>
  <c r="E5215" i="8"/>
  <c r="M5214" i="8"/>
  <c r="L5214" i="8"/>
  <c r="L5215" i="8" l="1"/>
  <c r="M5215" i="8"/>
  <c r="E5216" i="8"/>
  <c r="A5217" i="8"/>
  <c r="D5216" i="8"/>
  <c r="F5216" i="8"/>
  <c r="A5218" i="8" l="1"/>
  <c r="E5217" i="8"/>
  <c r="F5217" i="8"/>
  <c r="D5217" i="8"/>
  <c r="M5216" i="8"/>
  <c r="L5216" i="8"/>
  <c r="M5217" i="8" l="1"/>
  <c r="L5217" i="8"/>
  <c r="E5218" i="8"/>
  <c r="A5219" i="8"/>
  <c r="D5218" i="8"/>
  <c r="F5218" i="8"/>
  <c r="F5219" i="8" l="1"/>
  <c r="D5219" i="8"/>
  <c r="E5219" i="8"/>
  <c r="A5220" i="8"/>
  <c r="M5218" i="8"/>
  <c r="L5218" i="8"/>
  <c r="D5220" i="8" l="1"/>
  <c r="F5220" i="8"/>
  <c r="A5221" i="8"/>
  <c r="E5220" i="8"/>
  <c r="L5219" i="8"/>
  <c r="M5219" i="8"/>
  <c r="M5220" i="8" l="1"/>
  <c r="L5220" i="8"/>
  <c r="D5221" i="8"/>
  <c r="F5221" i="8"/>
  <c r="A5222" i="8"/>
  <c r="E5221" i="8"/>
  <c r="L5221" i="8" l="1"/>
  <c r="M5221" i="8"/>
  <c r="E5222" i="8"/>
  <c r="A5223" i="8"/>
  <c r="F5222" i="8"/>
  <c r="D5222" i="8"/>
  <c r="D5223" i="8" l="1"/>
  <c r="E5223" i="8"/>
  <c r="F5223" i="8"/>
  <c r="A5224" i="8"/>
  <c r="L5222" i="8"/>
  <c r="M5222" i="8"/>
  <c r="F5224" i="8" l="1"/>
  <c r="D5224" i="8"/>
  <c r="E5224" i="8"/>
  <c r="A5225" i="8"/>
  <c r="L5223" i="8"/>
  <c r="M5223" i="8"/>
  <c r="A5226" i="8" l="1"/>
  <c r="E5225" i="8"/>
  <c r="F5225" i="8"/>
  <c r="D5225" i="8"/>
  <c r="M5224" i="8"/>
  <c r="L5224" i="8"/>
  <c r="M5225" i="8" l="1"/>
  <c r="L5225" i="8"/>
  <c r="E5226" i="8"/>
  <c r="D5226" i="8"/>
  <c r="A5227" i="8"/>
  <c r="F5226" i="8"/>
  <c r="E5227" i="8" l="1"/>
  <c r="F5227" i="8"/>
  <c r="A5228" i="8"/>
  <c r="D5227" i="8"/>
  <c r="L5226" i="8"/>
  <c r="M5226" i="8"/>
  <c r="A5229" i="8" l="1"/>
  <c r="D5228" i="8"/>
  <c r="E5228" i="8"/>
  <c r="F5228" i="8"/>
  <c r="M5227" i="8"/>
  <c r="L5227" i="8"/>
  <c r="L5228" i="8" l="1"/>
  <c r="M5228" i="8"/>
  <c r="D5229" i="8"/>
  <c r="A5230" i="8"/>
  <c r="E5229" i="8"/>
  <c r="F5229" i="8"/>
  <c r="M5229" i="8" l="1"/>
  <c r="L5229" i="8"/>
  <c r="E5230" i="8"/>
  <c r="A5231" i="8"/>
  <c r="F5230" i="8"/>
  <c r="D5230" i="8"/>
  <c r="A5232" i="8" l="1"/>
  <c r="E5231" i="8"/>
  <c r="F5231" i="8"/>
  <c r="D5231" i="8"/>
  <c r="L5230" i="8"/>
  <c r="M5230" i="8"/>
  <c r="M5231" i="8" l="1"/>
  <c r="L5231" i="8"/>
  <c r="F5232" i="8"/>
  <c r="A5233" i="8"/>
  <c r="E5232" i="8"/>
  <c r="D5232" i="8"/>
  <c r="L5232" i="8" l="1"/>
  <c r="M5232" i="8"/>
  <c r="F5233" i="8"/>
  <c r="E5233" i="8"/>
  <c r="D5233" i="8"/>
  <c r="A5234" i="8"/>
  <c r="E5234" i="8" l="1"/>
  <c r="A5235" i="8"/>
  <c r="F5234" i="8"/>
  <c r="D5234" i="8"/>
  <c r="M5233" i="8"/>
  <c r="L5233" i="8"/>
  <c r="F5235" i="8" l="1"/>
  <c r="A5236" i="8"/>
  <c r="D5235" i="8"/>
  <c r="E5235" i="8"/>
  <c r="M5234" i="8"/>
  <c r="L5234" i="8"/>
  <c r="M5235" i="8" l="1"/>
  <c r="L5235" i="8"/>
  <c r="F5236" i="8"/>
  <c r="A5237" i="8"/>
  <c r="E5236" i="8"/>
  <c r="D5236" i="8"/>
  <c r="M5236" i="8" l="1"/>
  <c r="L5236" i="8"/>
  <c r="D5237" i="8"/>
  <c r="A5238" i="8"/>
  <c r="E5237" i="8"/>
  <c r="F5237" i="8"/>
  <c r="M5237" i="8" l="1"/>
  <c r="L5237" i="8"/>
  <c r="E5238" i="8"/>
  <c r="A5239" i="8"/>
  <c r="F5238" i="8"/>
  <c r="D5238" i="8"/>
  <c r="F5239" i="8" l="1"/>
  <c r="A5240" i="8"/>
  <c r="E5239" i="8"/>
  <c r="D5239" i="8"/>
  <c r="M5238" i="8"/>
  <c r="L5238" i="8"/>
  <c r="L5239" i="8" l="1"/>
  <c r="M5239" i="8"/>
  <c r="F5240" i="8"/>
  <c r="A5241" i="8"/>
  <c r="D5240" i="8"/>
  <c r="E5240" i="8"/>
  <c r="M5240" i="8" l="1"/>
  <c r="L5240" i="8"/>
  <c r="E5241" i="8"/>
  <c r="F5241" i="8"/>
  <c r="D5241" i="8"/>
  <c r="A5242" i="8"/>
  <c r="A5243" i="8" l="1"/>
  <c r="F5242" i="8"/>
  <c r="D5242" i="8"/>
  <c r="E5242" i="8"/>
  <c r="M5241" i="8"/>
  <c r="L5241" i="8"/>
  <c r="M5242" i="8" l="1"/>
  <c r="L5242" i="8"/>
  <c r="F5243" i="8"/>
  <c r="A5244" i="8"/>
  <c r="D5243" i="8"/>
  <c r="E5243" i="8"/>
  <c r="L5243" i="8" l="1"/>
  <c r="M5243" i="8"/>
  <c r="F5244" i="8"/>
  <c r="D5244" i="8"/>
  <c r="A5245" i="8"/>
  <c r="E5244" i="8"/>
  <c r="L5244" i="8" l="1"/>
  <c r="M5244" i="8"/>
  <c r="D5245" i="8"/>
  <c r="A5246" i="8"/>
  <c r="E5245" i="8"/>
  <c r="F5245" i="8"/>
  <c r="M5245" i="8" l="1"/>
  <c r="L5245" i="8"/>
  <c r="E5246" i="8"/>
  <c r="A5247" i="8"/>
  <c r="F5246" i="8"/>
  <c r="D5246" i="8"/>
  <c r="F5247" i="8" l="1"/>
  <c r="D5247" i="8"/>
  <c r="A5248" i="8"/>
  <c r="E5247" i="8"/>
  <c r="M5246" i="8"/>
  <c r="L5246" i="8"/>
  <c r="L5247" i="8" l="1"/>
  <c r="M5247" i="8"/>
  <c r="E5248" i="8"/>
  <c r="A5249" i="8"/>
  <c r="D5248" i="8"/>
  <c r="F5248" i="8"/>
  <c r="D5249" i="8" l="1"/>
  <c r="E5249" i="8"/>
  <c r="A5250" i="8"/>
  <c r="F5249" i="8"/>
  <c r="M5248" i="8"/>
  <c r="L5248" i="8"/>
  <c r="E5250" i="8" l="1"/>
  <c r="A5251" i="8"/>
  <c r="D5250" i="8"/>
  <c r="F5250" i="8"/>
  <c r="M5249" i="8"/>
  <c r="L5249" i="8"/>
  <c r="F5251" i="8" l="1"/>
  <c r="A5252" i="8"/>
  <c r="D5251" i="8"/>
  <c r="E5251" i="8"/>
  <c r="M5250" i="8"/>
  <c r="L5250" i="8"/>
  <c r="L5251" i="8" l="1"/>
  <c r="M5251" i="8"/>
  <c r="F5252" i="8"/>
  <c r="A5253" i="8"/>
  <c r="D5252" i="8"/>
  <c r="E5252" i="8"/>
  <c r="M5252" i="8" l="1"/>
  <c r="L5252" i="8"/>
  <c r="A5254" i="8"/>
  <c r="E5253" i="8"/>
  <c r="F5253" i="8"/>
  <c r="D5253" i="8"/>
  <c r="M5253" i="8" l="1"/>
  <c r="L5253" i="8"/>
  <c r="E5254" i="8"/>
  <c r="A5255" i="8"/>
  <c r="F5254" i="8"/>
  <c r="D5254" i="8"/>
  <c r="F5255" i="8" l="1"/>
  <c r="E5255" i="8"/>
  <c r="A5256" i="8"/>
  <c r="D5255" i="8"/>
  <c r="L5254" i="8"/>
  <c r="M5254" i="8"/>
  <c r="E5256" i="8" l="1"/>
  <c r="A5257" i="8"/>
  <c r="D5256" i="8"/>
  <c r="F5256" i="8"/>
  <c r="L5255" i="8"/>
  <c r="M5255" i="8"/>
  <c r="D5257" i="8" l="1"/>
  <c r="A5258" i="8"/>
  <c r="F5257" i="8"/>
  <c r="E5257" i="8"/>
  <c r="M5256" i="8"/>
  <c r="L5256" i="8"/>
  <c r="M5257" i="8" l="1"/>
  <c r="L5257" i="8"/>
  <c r="A5259" i="8"/>
  <c r="F5258" i="8"/>
  <c r="D5258" i="8"/>
  <c r="E5258" i="8"/>
  <c r="M5258" i="8" l="1"/>
  <c r="L5258" i="8"/>
  <c r="F5259" i="8"/>
  <c r="E5259" i="8"/>
  <c r="A5260" i="8"/>
  <c r="D5259" i="8"/>
  <c r="F5260" i="8" l="1"/>
  <c r="A5261" i="8"/>
  <c r="D5260" i="8"/>
  <c r="E5260" i="8"/>
  <c r="M5259" i="8"/>
  <c r="L5259" i="8"/>
  <c r="M5260" i="8" l="1"/>
  <c r="L5260" i="8"/>
  <c r="D5261" i="8"/>
  <c r="A5262" i="8"/>
  <c r="F5261" i="8"/>
  <c r="E5261" i="8"/>
  <c r="L5261" i="8" l="1"/>
  <c r="M5261" i="8"/>
  <c r="E5262" i="8"/>
  <c r="A5263" i="8"/>
  <c r="D5262" i="8"/>
  <c r="F5262" i="8"/>
  <c r="F5263" i="8" l="1"/>
  <c r="A5264" i="8"/>
  <c r="E5263" i="8"/>
  <c r="D5263" i="8"/>
  <c r="M5262" i="8"/>
  <c r="L5262" i="8"/>
  <c r="M5263" i="8" l="1"/>
  <c r="L5263" i="8"/>
  <c r="A5265" i="8"/>
  <c r="D5264" i="8"/>
  <c r="E5264" i="8"/>
  <c r="F5264" i="8"/>
  <c r="M5264" i="8" l="1"/>
  <c r="L5264" i="8"/>
  <c r="D5265" i="8"/>
  <c r="A5266" i="8"/>
  <c r="E5265" i="8"/>
  <c r="F5265" i="8"/>
  <c r="M5265" i="8" l="1"/>
  <c r="L5265" i="8"/>
  <c r="A5267" i="8"/>
  <c r="F5266" i="8"/>
  <c r="D5266" i="8"/>
  <c r="E5266" i="8"/>
  <c r="M5266" i="8" l="1"/>
  <c r="L5266" i="8"/>
  <c r="F5267" i="8"/>
  <c r="A5268" i="8"/>
  <c r="D5267" i="8"/>
  <c r="E5267" i="8"/>
  <c r="M5267" i="8" l="1"/>
  <c r="L5267" i="8"/>
  <c r="A5269" i="8"/>
  <c r="D5268" i="8"/>
  <c r="F5268" i="8"/>
  <c r="E5268" i="8"/>
  <c r="M5268" i="8" l="1"/>
  <c r="L5268" i="8"/>
  <c r="A5270" i="8"/>
  <c r="E5269" i="8"/>
  <c r="F5269" i="8"/>
  <c r="D5269" i="8"/>
  <c r="M5269" i="8" l="1"/>
  <c r="L5269" i="8"/>
  <c r="E5270" i="8"/>
  <c r="A5271" i="8"/>
  <c r="F5270" i="8"/>
  <c r="D5270" i="8"/>
  <c r="F5271" i="8" l="1"/>
  <c r="A5272" i="8"/>
  <c r="E5271" i="8"/>
  <c r="D5271" i="8"/>
  <c r="M5270" i="8"/>
  <c r="L5270" i="8"/>
  <c r="L5271" i="8" l="1"/>
  <c r="M5271" i="8"/>
  <c r="F5272" i="8"/>
  <c r="A5273" i="8"/>
  <c r="E5272" i="8"/>
  <c r="D5272" i="8"/>
  <c r="L5272" i="8" l="1"/>
  <c r="M5272" i="8"/>
  <c r="D5273" i="8"/>
  <c r="A5274" i="8"/>
  <c r="E5273" i="8"/>
  <c r="F5273" i="8"/>
  <c r="M5273" i="8" l="1"/>
  <c r="L5273" i="8"/>
  <c r="A5275" i="8"/>
  <c r="F5274" i="8"/>
  <c r="D5274" i="8"/>
  <c r="E5274" i="8"/>
  <c r="M5274" i="8" l="1"/>
  <c r="L5274" i="8"/>
  <c r="D5275" i="8"/>
  <c r="E5275" i="8"/>
  <c r="F5275" i="8"/>
  <c r="A5276" i="8"/>
  <c r="F5276" i="8" l="1"/>
  <c r="A5277" i="8"/>
  <c r="D5276" i="8"/>
  <c r="E5276" i="8"/>
  <c r="M5275" i="8"/>
  <c r="L5275" i="8"/>
  <c r="L5276" i="8" l="1"/>
  <c r="M5276" i="8"/>
  <c r="D5277" i="8"/>
  <c r="A5278" i="8"/>
  <c r="E5277" i="8"/>
  <c r="F5277" i="8"/>
  <c r="M5277" i="8" l="1"/>
  <c r="L5277" i="8"/>
  <c r="E5278" i="8"/>
  <c r="F5278" i="8"/>
  <c r="A5279" i="8"/>
  <c r="D5278" i="8"/>
  <c r="F5279" i="8" l="1"/>
  <c r="A5280" i="8"/>
  <c r="D5279" i="8"/>
  <c r="E5279" i="8"/>
  <c r="M5278" i="8"/>
  <c r="L5278" i="8"/>
  <c r="L5279" i="8" l="1"/>
  <c r="M5279" i="8"/>
  <c r="E5280" i="8"/>
  <c r="A5281" i="8"/>
  <c r="D5280" i="8"/>
  <c r="F5280" i="8"/>
  <c r="D5281" i="8" l="1"/>
  <c r="F5281" i="8"/>
  <c r="A5282" i="8"/>
  <c r="E5281" i="8"/>
  <c r="M5280" i="8"/>
  <c r="L5280" i="8"/>
  <c r="L5281" i="8" l="1"/>
  <c r="M5281" i="8"/>
  <c r="D5282" i="8"/>
  <c r="E5282" i="8"/>
  <c r="A5283" i="8"/>
  <c r="F5282" i="8"/>
  <c r="F5283" i="8" l="1"/>
  <c r="D5283" i="8"/>
  <c r="E5283" i="8"/>
  <c r="A5284" i="8"/>
  <c r="M5282" i="8"/>
  <c r="L5282" i="8"/>
  <c r="D5284" i="8" l="1"/>
  <c r="A5285" i="8"/>
  <c r="F5284" i="8"/>
  <c r="E5284" i="8"/>
  <c r="M5283" i="8"/>
  <c r="L5283" i="8"/>
  <c r="L5284" i="8" l="1"/>
  <c r="M5284" i="8"/>
  <c r="F5285" i="8"/>
  <c r="A5286" i="8"/>
  <c r="E5285" i="8"/>
  <c r="D5285" i="8"/>
  <c r="M5285" i="8" l="1"/>
  <c r="L5285" i="8"/>
  <c r="E5286" i="8"/>
  <c r="A5287" i="8"/>
  <c r="F5286" i="8"/>
  <c r="D5286" i="8"/>
  <c r="D5287" i="8" l="1"/>
  <c r="E5287" i="8"/>
  <c r="F5287" i="8"/>
  <c r="A5288" i="8"/>
  <c r="M5286" i="8"/>
  <c r="L5286" i="8"/>
  <c r="E5288" i="8" l="1"/>
  <c r="A5289" i="8"/>
  <c r="D5288" i="8"/>
  <c r="F5288" i="8"/>
  <c r="M5287" i="8"/>
  <c r="L5287" i="8"/>
  <c r="D5289" i="8" l="1"/>
  <c r="A5290" i="8"/>
  <c r="E5289" i="8"/>
  <c r="F5289" i="8"/>
  <c r="M5288" i="8"/>
  <c r="L5288" i="8"/>
  <c r="M5289" i="8" l="1"/>
  <c r="L5289" i="8"/>
  <c r="E5290" i="8"/>
  <c r="A5291" i="8"/>
  <c r="F5290" i="8"/>
  <c r="D5290" i="8"/>
  <c r="F5291" i="8" l="1"/>
  <c r="A5292" i="8"/>
  <c r="D5291" i="8"/>
  <c r="E5291" i="8"/>
  <c r="M5290" i="8"/>
  <c r="L5290" i="8"/>
  <c r="L5291" i="8" l="1"/>
  <c r="M5291" i="8"/>
  <c r="F5292" i="8"/>
  <c r="A5293" i="8"/>
  <c r="D5292" i="8"/>
  <c r="E5292" i="8"/>
  <c r="L5292" i="8" l="1"/>
  <c r="M5292" i="8"/>
  <c r="D5293" i="8"/>
  <c r="A5294" i="8"/>
  <c r="E5293" i="8"/>
  <c r="F5293" i="8"/>
  <c r="M5293" i="8" l="1"/>
  <c r="L5293" i="8"/>
  <c r="E5294" i="8"/>
  <c r="D5294" i="8"/>
  <c r="F5294" i="8"/>
  <c r="A5295" i="8"/>
  <c r="F5295" i="8" l="1"/>
  <c r="A5296" i="8"/>
  <c r="D5295" i="8"/>
  <c r="E5295" i="8"/>
  <c r="M5294" i="8"/>
  <c r="L5294" i="8"/>
  <c r="L5295" i="8" l="1"/>
  <c r="M5295" i="8"/>
  <c r="A5297" i="8"/>
  <c r="D5296" i="8"/>
  <c r="E5296" i="8"/>
  <c r="F5296" i="8"/>
  <c r="M5296" i="8" l="1"/>
  <c r="L5296" i="8"/>
  <c r="D5297" i="8"/>
  <c r="A5298" i="8"/>
  <c r="E5297" i="8"/>
  <c r="F5297" i="8"/>
  <c r="M5297" i="8" l="1"/>
  <c r="L5297" i="8"/>
  <c r="E5298" i="8"/>
  <c r="F5298" i="8"/>
  <c r="D5298" i="8"/>
  <c r="A5299" i="8"/>
  <c r="F5299" i="8" l="1"/>
  <c r="A5300" i="8"/>
  <c r="E5299" i="8"/>
  <c r="D5299" i="8"/>
  <c r="M5298" i="8"/>
  <c r="L5298" i="8"/>
  <c r="M5299" i="8" l="1"/>
  <c r="L5299" i="8"/>
  <c r="F5300" i="8"/>
  <c r="A5301" i="8"/>
  <c r="D5300" i="8"/>
  <c r="E5300" i="8"/>
  <c r="M5300" i="8" l="1"/>
  <c r="L5300" i="8"/>
  <c r="D5301" i="8"/>
  <c r="A5302" i="8"/>
  <c r="E5301" i="8"/>
  <c r="F5301" i="8"/>
  <c r="L5301" i="8" l="1"/>
  <c r="M5301" i="8"/>
  <c r="E5302" i="8"/>
  <c r="A5303" i="8"/>
  <c r="F5302" i="8"/>
  <c r="D5302" i="8"/>
  <c r="F5303" i="8" l="1"/>
  <c r="E5303" i="8"/>
  <c r="A5304" i="8"/>
  <c r="D5303" i="8"/>
  <c r="L5302" i="8"/>
  <c r="M5302" i="8"/>
  <c r="F5304" i="8" l="1"/>
  <c r="A5305" i="8"/>
  <c r="D5304" i="8"/>
  <c r="E5304" i="8"/>
  <c r="M5303" i="8"/>
  <c r="L5303" i="8"/>
  <c r="M5304" i="8" l="1"/>
  <c r="L5304" i="8"/>
  <c r="D5305" i="8"/>
  <c r="A5306" i="8"/>
  <c r="E5305" i="8"/>
  <c r="F5305" i="8"/>
  <c r="M5305" i="8" l="1"/>
  <c r="L5305" i="8"/>
  <c r="E5306" i="8"/>
  <c r="A5307" i="8"/>
  <c r="D5306" i="8"/>
  <c r="F5306" i="8"/>
  <c r="F5307" i="8" l="1"/>
  <c r="A5308" i="8"/>
  <c r="E5307" i="8"/>
  <c r="D5307" i="8"/>
  <c r="L5306" i="8"/>
  <c r="M5306" i="8"/>
  <c r="L5307" i="8" l="1"/>
  <c r="M5307" i="8"/>
  <c r="D5308" i="8"/>
  <c r="E5308" i="8"/>
  <c r="F5308" i="8"/>
  <c r="A5309" i="8"/>
  <c r="A5310" i="8" l="1"/>
  <c r="F5309" i="8"/>
  <c r="E5309" i="8"/>
  <c r="D5309" i="8"/>
  <c r="L5308" i="8"/>
  <c r="M5308" i="8"/>
  <c r="M5309" i="8" l="1"/>
  <c r="L5309" i="8"/>
  <c r="E5310" i="8"/>
  <c r="A5311" i="8"/>
  <c r="D5310" i="8"/>
  <c r="F5310" i="8"/>
  <c r="F5311" i="8" l="1"/>
  <c r="A5312" i="8"/>
  <c r="D5311" i="8"/>
  <c r="E5311" i="8"/>
  <c r="M5310" i="8"/>
  <c r="L5310" i="8"/>
  <c r="L5311" i="8" l="1"/>
  <c r="M5311" i="8"/>
  <c r="A5313" i="8"/>
  <c r="D5312" i="8"/>
  <c r="E5312" i="8"/>
  <c r="F5312" i="8"/>
  <c r="L5312" i="8" l="1"/>
  <c r="M5312" i="8"/>
  <c r="A5314" i="8"/>
  <c r="E5313" i="8"/>
  <c r="F5313" i="8"/>
  <c r="D5313" i="8"/>
  <c r="M5313" i="8" l="1"/>
  <c r="L5313" i="8"/>
  <c r="E5314" i="8"/>
  <c r="D5314" i="8"/>
  <c r="A5315" i="8"/>
  <c r="F5314" i="8"/>
  <c r="F5315" i="8" l="1"/>
  <c r="A5316" i="8"/>
  <c r="D5315" i="8"/>
  <c r="E5315" i="8"/>
  <c r="M5314" i="8"/>
  <c r="L5314" i="8"/>
  <c r="L5315" i="8" l="1"/>
  <c r="M5315" i="8"/>
  <c r="E5316" i="8"/>
  <c r="F5316" i="8"/>
  <c r="A5317" i="8"/>
  <c r="D5316" i="8"/>
  <c r="D5317" i="8" l="1"/>
  <c r="A5318" i="8"/>
  <c r="F5317" i="8"/>
  <c r="E5317" i="8"/>
  <c r="M5316" i="8"/>
  <c r="L5316" i="8"/>
  <c r="L5317" i="8" l="1"/>
  <c r="M5317" i="8"/>
  <c r="A5319" i="8"/>
  <c r="F5318" i="8"/>
  <c r="E5318" i="8"/>
  <c r="D5318" i="8"/>
  <c r="M5318" i="8" l="1"/>
  <c r="L5318" i="8"/>
  <c r="A5320" i="8"/>
  <c r="D5319" i="8"/>
  <c r="F5319" i="8"/>
  <c r="E5319" i="8"/>
  <c r="L5319" i="8" l="1"/>
  <c r="M5319" i="8"/>
  <c r="D5320" i="8"/>
  <c r="E5320" i="8"/>
  <c r="F5320" i="8"/>
  <c r="A5321" i="8"/>
  <c r="D5321" i="8" l="1"/>
  <c r="A5322" i="8"/>
  <c r="E5321" i="8"/>
  <c r="F5321" i="8"/>
  <c r="M5320" i="8"/>
  <c r="L5320" i="8"/>
  <c r="M5321" i="8" l="1"/>
  <c r="L5321" i="8"/>
  <c r="E5322" i="8"/>
  <c r="D5322" i="8"/>
  <c r="A5323" i="8"/>
  <c r="F5322" i="8"/>
  <c r="F5323" i="8" l="1"/>
  <c r="A5324" i="8"/>
  <c r="D5323" i="8"/>
  <c r="E5323" i="8"/>
  <c r="M5322" i="8"/>
  <c r="L5322" i="8"/>
  <c r="L5323" i="8" l="1"/>
  <c r="M5323" i="8"/>
  <c r="F5324" i="8"/>
  <c r="D5324" i="8"/>
  <c r="A5325" i="8"/>
  <c r="E5324" i="8"/>
  <c r="M5324" i="8" l="1"/>
  <c r="L5324" i="8"/>
  <c r="D5325" i="8"/>
  <c r="A5326" i="8"/>
  <c r="E5325" i="8"/>
  <c r="F5325" i="8"/>
  <c r="M5325" i="8" l="1"/>
  <c r="L5325" i="8"/>
  <c r="E5326" i="8"/>
  <c r="A5327" i="8"/>
  <c r="F5326" i="8"/>
  <c r="D5326" i="8"/>
  <c r="F5327" i="8" l="1"/>
  <c r="A5328" i="8"/>
  <c r="E5327" i="8"/>
  <c r="D5327" i="8"/>
  <c r="M5326" i="8"/>
  <c r="L5326" i="8"/>
  <c r="M5327" i="8" l="1"/>
  <c r="L5327" i="8"/>
  <c r="F5328" i="8"/>
  <c r="A5329" i="8"/>
  <c r="D5328" i="8"/>
  <c r="E5328" i="8"/>
  <c r="M5328" i="8" l="1"/>
  <c r="L5328" i="8"/>
  <c r="D5329" i="8"/>
  <c r="A5330" i="8"/>
  <c r="F5329" i="8"/>
  <c r="E5329" i="8"/>
  <c r="L5329" i="8" l="1"/>
  <c r="M5329" i="8"/>
  <c r="F5330" i="8"/>
  <c r="D5330" i="8"/>
  <c r="E5330" i="8"/>
  <c r="A5331" i="8"/>
  <c r="F5331" i="8" l="1"/>
  <c r="A5332" i="8"/>
  <c r="D5331" i="8"/>
  <c r="E5331" i="8"/>
  <c r="M5330" i="8"/>
  <c r="L5330" i="8"/>
  <c r="L5331" i="8" l="1"/>
  <c r="M5331" i="8"/>
  <c r="F5332" i="8"/>
  <c r="A5333" i="8"/>
  <c r="E5332" i="8"/>
  <c r="D5332" i="8"/>
  <c r="M5332" i="8" l="1"/>
  <c r="L5332" i="8"/>
  <c r="D5333" i="8"/>
  <c r="A5334" i="8"/>
  <c r="E5333" i="8"/>
  <c r="F5333" i="8"/>
  <c r="M5333" i="8" l="1"/>
  <c r="L5333" i="8"/>
  <c r="E5334" i="8"/>
  <c r="A5335" i="8"/>
  <c r="F5334" i="8"/>
  <c r="D5334" i="8"/>
  <c r="F5335" i="8" l="1"/>
  <c r="A5336" i="8"/>
  <c r="E5335" i="8"/>
  <c r="D5335" i="8"/>
  <c r="M5334" i="8"/>
  <c r="L5334" i="8"/>
  <c r="L5335" i="8" l="1"/>
  <c r="M5335" i="8"/>
  <c r="A5337" i="8"/>
  <c r="D5336" i="8"/>
  <c r="F5336" i="8"/>
  <c r="E5336" i="8"/>
  <c r="M5336" i="8" l="1"/>
  <c r="L5336" i="8"/>
  <c r="D5337" i="8"/>
  <c r="A5338" i="8"/>
  <c r="E5337" i="8"/>
  <c r="F5337" i="8"/>
  <c r="M5337" i="8" l="1"/>
  <c r="L5337" i="8"/>
  <c r="E5338" i="8"/>
  <c r="F5338" i="8"/>
  <c r="A5339" i="8"/>
  <c r="D5338" i="8"/>
  <c r="F5339" i="8" l="1"/>
  <c r="A5340" i="8"/>
  <c r="E5339" i="8"/>
  <c r="D5339" i="8"/>
  <c r="M5338" i="8"/>
  <c r="L5338" i="8"/>
  <c r="L5339" i="8" l="1"/>
  <c r="M5339" i="8"/>
  <c r="A5341" i="8"/>
  <c r="D5340" i="8"/>
  <c r="E5340" i="8"/>
  <c r="F5340" i="8"/>
  <c r="M5340" i="8" l="1"/>
  <c r="L5340" i="8"/>
  <c r="D5341" i="8"/>
  <c r="A5342" i="8"/>
  <c r="F5341" i="8"/>
  <c r="E5341" i="8"/>
  <c r="L5341" i="8" l="1"/>
  <c r="M5341" i="8"/>
  <c r="A5343" i="8"/>
  <c r="F5342" i="8"/>
  <c r="D5342" i="8"/>
  <c r="E5342" i="8"/>
  <c r="M5342" i="8" l="1"/>
  <c r="L5342" i="8"/>
  <c r="F5343" i="8"/>
  <c r="D5343" i="8"/>
  <c r="E5343" i="8"/>
  <c r="A5344" i="8"/>
  <c r="E5344" i="8" l="1"/>
  <c r="A5345" i="8"/>
  <c r="D5344" i="8"/>
  <c r="F5344" i="8"/>
  <c r="M5343" i="8"/>
  <c r="L5343" i="8"/>
  <c r="D5345" i="8" l="1"/>
  <c r="A5346" i="8"/>
  <c r="F5345" i="8"/>
  <c r="E5345" i="8"/>
  <c r="M5344" i="8"/>
  <c r="L5344" i="8"/>
  <c r="M5345" i="8" l="1"/>
  <c r="L5345" i="8"/>
  <c r="E5346" i="8"/>
  <c r="F5346" i="8"/>
  <c r="D5346" i="8"/>
  <c r="A5347" i="8"/>
  <c r="F5347" i="8" l="1"/>
  <c r="A5348" i="8"/>
  <c r="D5347" i="8"/>
  <c r="E5347" i="8"/>
  <c r="M5346" i="8"/>
  <c r="L5346" i="8"/>
  <c r="L5347" i="8" l="1"/>
  <c r="M5347" i="8"/>
  <c r="F5348" i="8"/>
  <c r="A5349" i="8"/>
  <c r="D5348" i="8"/>
  <c r="E5348" i="8"/>
  <c r="L5348" i="8" l="1"/>
  <c r="M5348" i="8"/>
  <c r="D5349" i="8"/>
  <c r="A5350" i="8"/>
  <c r="E5349" i="8"/>
  <c r="F5349" i="8"/>
  <c r="M5349" i="8" l="1"/>
  <c r="L5349" i="8"/>
  <c r="E5350" i="8"/>
  <c r="A5351" i="8"/>
  <c r="D5350" i="8"/>
  <c r="F5350" i="8"/>
  <c r="F5351" i="8" l="1"/>
  <c r="A5352" i="8"/>
  <c r="E5351" i="8"/>
  <c r="D5351" i="8"/>
  <c r="M5350" i="8"/>
  <c r="L5350" i="8"/>
  <c r="L5351" i="8" l="1"/>
  <c r="M5351" i="8"/>
  <c r="D5352" i="8"/>
  <c r="E5352" i="8"/>
  <c r="F5352" i="8"/>
  <c r="A5353" i="8"/>
  <c r="D5353" i="8" l="1"/>
  <c r="E5353" i="8"/>
  <c r="F5353" i="8"/>
  <c r="A5354" i="8"/>
  <c r="M5352" i="8"/>
  <c r="L5352" i="8"/>
  <c r="E5354" i="8" l="1"/>
  <c r="A5355" i="8"/>
  <c r="F5354" i="8"/>
  <c r="D5354" i="8"/>
  <c r="L5353" i="8"/>
  <c r="M5353" i="8"/>
  <c r="F5355" i="8" l="1"/>
  <c r="A5356" i="8"/>
  <c r="D5355" i="8"/>
  <c r="E5355" i="8"/>
  <c r="M5354" i="8"/>
  <c r="L5354" i="8"/>
  <c r="L5355" i="8" l="1"/>
  <c r="M5355" i="8"/>
  <c r="F5356" i="8"/>
  <c r="E5356" i="8"/>
  <c r="A5357" i="8"/>
  <c r="D5356" i="8"/>
  <c r="D5357" i="8" l="1"/>
  <c r="A5358" i="8"/>
  <c r="F5357" i="8"/>
  <c r="E5357" i="8"/>
  <c r="M5356" i="8"/>
  <c r="L5356" i="8"/>
  <c r="L5357" i="8" l="1"/>
  <c r="M5357" i="8"/>
  <c r="F5358" i="8"/>
  <c r="D5358" i="8"/>
  <c r="E5358" i="8"/>
  <c r="A5359" i="8"/>
  <c r="M5358" i="8" l="1"/>
  <c r="L5358" i="8"/>
  <c r="D5359" i="8"/>
  <c r="E5359" i="8"/>
  <c r="F5359" i="8"/>
  <c r="A5360" i="8"/>
  <c r="D5360" i="8" l="1"/>
  <c r="E5360" i="8"/>
  <c r="A5361" i="8"/>
  <c r="F5360" i="8"/>
  <c r="M5359" i="8"/>
  <c r="L5359" i="8"/>
  <c r="D5361" i="8" l="1"/>
  <c r="A5362" i="8"/>
  <c r="F5361" i="8"/>
  <c r="E5361" i="8"/>
  <c r="M5360" i="8"/>
  <c r="L5360" i="8"/>
  <c r="M5361" i="8" l="1"/>
  <c r="L5361" i="8"/>
  <c r="E5362" i="8"/>
  <c r="D5362" i="8"/>
  <c r="A5363" i="8"/>
  <c r="F5362" i="8"/>
  <c r="F5363" i="8" l="1"/>
  <c r="A5364" i="8"/>
  <c r="E5363" i="8"/>
  <c r="D5363" i="8"/>
  <c r="M5362" i="8"/>
  <c r="L5362" i="8"/>
  <c r="L5363" i="8" l="1"/>
  <c r="M5363" i="8"/>
  <c r="D5364" i="8"/>
  <c r="E5364" i="8"/>
  <c r="F5364" i="8"/>
  <c r="A5365" i="8"/>
  <c r="D5365" i="8" l="1"/>
  <c r="A5366" i="8"/>
  <c r="E5365" i="8"/>
  <c r="F5365" i="8"/>
  <c r="M5364" i="8"/>
  <c r="L5364" i="8"/>
  <c r="M5365" i="8" l="1"/>
  <c r="L5365" i="8"/>
  <c r="A5367" i="8"/>
  <c r="F5366" i="8"/>
  <c r="D5366" i="8"/>
  <c r="E5366" i="8"/>
  <c r="M5366" i="8" l="1"/>
  <c r="L5366" i="8"/>
  <c r="F5367" i="8"/>
  <c r="D5367" i="8"/>
  <c r="E5367" i="8"/>
  <c r="A5368" i="8"/>
  <c r="F5368" i="8" l="1"/>
  <c r="A5369" i="8"/>
  <c r="D5368" i="8"/>
  <c r="E5368" i="8"/>
  <c r="L5367" i="8"/>
  <c r="M5367" i="8"/>
  <c r="M5368" i="8" l="1"/>
  <c r="L5368" i="8"/>
  <c r="D5369" i="8"/>
  <c r="E5369" i="8"/>
  <c r="F5369" i="8"/>
  <c r="A5370" i="8"/>
  <c r="E5370" i="8" l="1"/>
  <c r="D5370" i="8"/>
  <c r="A5371" i="8"/>
  <c r="F5370" i="8"/>
  <c r="M5369" i="8"/>
  <c r="L5369" i="8"/>
  <c r="F5371" i="8" l="1"/>
  <c r="A5372" i="8"/>
  <c r="D5371" i="8"/>
  <c r="E5371" i="8"/>
  <c r="M5370" i="8"/>
  <c r="L5370" i="8"/>
  <c r="L5371" i="8" l="1"/>
  <c r="M5371" i="8"/>
  <c r="F5372" i="8"/>
  <c r="D5372" i="8"/>
  <c r="E5372" i="8"/>
  <c r="A5373" i="8"/>
  <c r="L5372" i="8" l="1"/>
  <c r="M5372" i="8"/>
  <c r="D5373" i="8"/>
  <c r="A5374" i="8"/>
  <c r="E5373" i="8"/>
  <c r="F5373" i="8"/>
  <c r="M5373" i="8" l="1"/>
  <c r="L5373" i="8"/>
  <c r="E5374" i="8"/>
  <c r="A5375" i="8"/>
  <c r="D5374" i="8"/>
  <c r="F5374" i="8"/>
  <c r="F5375" i="8" l="1"/>
  <c r="D5375" i="8"/>
  <c r="E5375" i="8"/>
  <c r="A5376" i="8"/>
  <c r="M5374" i="8"/>
  <c r="L5374" i="8"/>
  <c r="E5376" i="8" l="1"/>
  <c r="D5376" i="8"/>
  <c r="F5376" i="8"/>
  <c r="A5377" i="8"/>
  <c r="L5375" i="8"/>
  <c r="M5375" i="8"/>
  <c r="D5377" i="8" l="1"/>
  <c r="A5378" i="8"/>
  <c r="F5377" i="8"/>
  <c r="E5377" i="8"/>
  <c r="M5376" i="8"/>
  <c r="L5376" i="8"/>
  <c r="L5377" i="8" l="1"/>
  <c r="M5377" i="8"/>
  <c r="E5378" i="8"/>
  <c r="A5379" i="8"/>
  <c r="F5378" i="8"/>
  <c r="D5378" i="8"/>
  <c r="F5379" i="8" l="1"/>
  <c r="A5380" i="8"/>
  <c r="D5379" i="8"/>
  <c r="E5379" i="8"/>
  <c r="L5378" i="8"/>
  <c r="M5378" i="8"/>
  <c r="L5379" i="8" l="1"/>
  <c r="M5379" i="8"/>
  <c r="F5380" i="8"/>
  <c r="A5381" i="8"/>
  <c r="D5380" i="8"/>
  <c r="E5380" i="8"/>
  <c r="M5380" i="8" l="1"/>
  <c r="L5380" i="8"/>
  <c r="D5381" i="8"/>
  <c r="F5381" i="8"/>
  <c r="A5382" i="8"/>
  <c r="E5381" i="8"/>
  <c r="M5381" i="8" l="1"/>
  <c r="L5381" i="8"/>
  <c r="E5382" i="8"/>
  <c r="D5382" i="8"/>
  <c r="A5383" i="8"/>
  <c r="F5382" i="8"/>
  <c r="F5383" i="8" l="1"/>
  <c r="A5384" i="8"/>
  <c r="D5383" i="8"/>
  <c r="E5383" i="8"/>
  <c r="M5382" i="8"/>
  <c r="L5382" i="8"/>
  <c r="L5383" i="8" l="1"/>
  <c r="M5383" i="8"/>
  <c r="E5384" i="8"/>
  <c r="F5384" i="8"/>
  <c r="A5385" i="8"/>
  <c r="D5384" i="8"/>
  <c r="D5385" i="8" l="1"/>
  <c r="A5386" i="8"/>
  <c r="E5385" i="8"/>
  <c r="F5385" i="8"/>
  <c r="M5384" i="8"/>
  <c r="L5384" i="8"/>
  <c r="L5385" i="8" l="1"/>
  <c r="M5385" i="8"/>
  <c r="E5386" i="8"/>
  <c r="A5387" i="8"/>
  <c r="F5386" i="8"/>
  <c r="D5386" i="8"/>
  <c r="D5387" i="8" l="1"/>
  <c r="F5387" i="8"/>
  <c r="E5387" i="8"/>
  <c r="A5388" i="8"/>
  <c r="M5386" i="8"/>
  <c r="L5386" i="8"/>
  <c r="F5388" i="8" l="1"/>
  <c r="A5389" i="8"/>
  <c r="D5388" i="8"/>
  <c r="E5388" i="8"/>
  <c r="M5387" i="8"/>
  <c r="L5387" i="8"/>
  <c r="M5388" i="8" l="1"/>
  <c r="L5388" i="8"/>
  <c r="D5389" i="8"/>
  <c r="A5390" i="8"/>
  <c r="E5389" i="8"/>
  <c r="F5389" i="8"/>
  <c r="L5389" i="8" l="1"/>
  <c r="M5389" i="8"/>
  <c r="E5390" i="8"/>
  <c r="A5391" i="8"/>
  <c r="D5390" i="8"/>
  <c r="F5390" i="8"/>
  <c r="E5391" i="8" l="1"/>
  <c r="A5392" i="8"/>
  <c r="D5391" i="8"/>
  <c r="F5391" i="8"/>
  <c r="M5390" i="8"/>
  <c r="L5390" i="8"/>
  <c r="A5393" i="8" l="1"/>
  <c r="D5392" i="8"/>
  <c r="E5392" i="8"/>
  <c r="F5392" i="8"/>
  <c r="L5391" i="8"/>
  <c r="M5391" i="8"/>
  <c r="L5392" i="8" l="1"/>
  <c r="M5392" i="8"/>
  <c r="D5393" i="8"/>
  <c r="A5394" i="8"/>
  <c r="E5393" i="8"/>
  <c r="F5393" i="8"/>
  <c r="M5393" i="8" l="1"/>
  <c r="L5393" i="8"/>
  <c r="A5395" i="8"/>
  <c r="F5394" i="8"/>
  <c r="D5394" i="8"/>
  <c r="E5394" i="8"/>
  <c r="M5394" i="8" l="1"/>
  <c r="L5394" i="8"/>
  <c r="A5396" i="8"/>
  <c r="E5395" i="8"/>
  <c r="D5395" i="8"/>
  <c r="F5395" i="8"/>
  <c r="M5395" i="8" l="1"/>
  <c r="L5395" i="8"/>
  <c r="D5396" i="8"/>
  <c r="E5396" i="8"/>
  <c r="F5396" i="8"/>
  <c r="A5397" i="8"/>
  <c r="A5398" i="8" l="1"/>
  <c r="E5397" i="8"/>
  <c r="F5397" i="8"/>
  <c r="D5397" i="8"/>
  <c r="M5396" i="8"/>
  <c r="L5396" i="8"/>
  <c r="M5397" i="8" l="1"/>
  <c r="L5397" i="8"/>
  <c r="F5398" i="8"/>
  <c r="D5398" i="8"/>
  <c r="E5398" i="8"/>
  <c r="A5399" i="8"/>
  <c r="D5399" i="8" l="1"/>
  <c r="F5399" i="8"/>
  <c r="E5399" i="8"/>
  <c r="A5400" i="8"/>
  <c r="L5398" i="8"/>
  <c r="M5398" i="8"/>
  <c r="D5400" i="8" l="1"/>
  <c r="E5400" i="8"/>
  <c r="F5400" i="8"/>
  <c r="A5401" i="8"/>
  <c r="L5399" i="8"/>
  <c r="M5399" i="8"/>
  <c r="D5401" i="8" l="1"/>
  <c r="A5402" i="8"/>
  <c r="E5401" i="8"/>
  <c r="F5401" i="8"/>
  <c r="M5400" i="8"/>
  <c r="L5400" i="8"/>
  <c r="M5401" i="8" l="1"/>
  <c r="L5401" i="8"/>
  <c r="E5402" i="8"/>
  <c r="A5403" i="8"/>
  <c r="F5402" i="8"/>
  <c r="D5402" i="8"/>
  <c r="A5404" i="8" l="1"/>
  <c r="D5403" i="8"/>
  <c r="F5403" i="8"/>
  <c r="E5403" i="8"/>
  <c r="L5402" i="8"/>
  <c r="M5402" i="8"/>
  <c r="L5403" i="8" l="1"/>
  <c r="M5403" i="8"/>
  <c r="F5404" i="8"/>
  <c r="A5405" i="8"/>
  <c r="D5404" i="8"/>
  <c r="E5404" i="8"/>
  <c r="L5404" i="8" l="1"/>
  <c r="M5404" i="8"/>
  <c r="D5405" i="8"/>
  <c r="A5406" i="8"/>
  <c r="E5405" i="8"/>
  <c r="F5405" i="8"/>
  <c r="L5405" i="8" l="1"/>
  <c r="M5405" i="8"/>
  <c r="A5407" i="8"/>
  <c r="F5406" i="8"/>
  <c r="D5406" i="8"/>
  <c r="E5406" i="8"/>
  <c r="M5406" i="8" l="1"/>
  <c r="L5406" i="8"/>
  <c r="E5407" i="8"/>
  <c r="A5408" i="8"/>
  <c r="D5407" i="8"/>
  <c r="F5407" i="8"/>
  <c r="F5408" i="8" l="1"/>
  <c r="A5409" i="8"/>
  <c r="E5408" i="8"/>
  <c r="D5408" i="8"/>
  <c r="L5407" i="8"/>
  <c r="M5407" i="8"/>
  <c r="M5408" i="8" l="1"/>
  <c r="L5408" i="8"/>
  <c r="D5409" i="8"/>
  <c r="F5409" i="8"/>
  <c r="A5410" i="8"/>
  <c r="E5409" i="8"/>
  <c r="M5409" i="8" l="1"/>
  <c r="L5409" i="8"/>
  <c r="E5410" i="8"/>
  <c r="A5411" i="8"/>
  <c r="D5410" i="8"/>
  <c r="F5410" i="8"/>
  <c r="E5411" i="8" l="1"/>
  <c r="D5411" i="8"/>
  <c r="F5411" i="8"/>
  <c r="A5412" i="8"/>
  <c r="M5410" i="8"/>
  <c r="L5410" i="8"/>
  <c r="F5412" i="8" l="1"/>
  <c r="A5413" i="8"/>
  <c r="D5412" i="8"/>
  <c r="E5412" i="8"/>
  <c r="M5411" i="8"/>
  <c r="L5411" i="8"/>
  <c r="M5412" i="8" l="1"/>
  <c r="L5412" i="8"/>
  <c r="A5414" i="8"/>
  <c r="E5413" i="8"/>
  <c r="F5413" i="8"/>
  <c r="D5413" i="8"/>
  <c r="M5413" i="8" l="1"/>
  <c r="L5413" i="8"/>
  <c r="E5414" i="8"/>
  <c r="A5415" i="8"/>
  <c r="D5414" i="8"/>
  <c r="F5414" i="8"/>
  <c r="E5415" i="8" l="1"/>
  <c r="A5416" i="8"/>
  <c r="D5415" i="8"/>
  <c r="F5415" i="8"/>
  <c r="M5414" i="8"/>
  <c r="L5414" i="8"/>
  <c r="F5416" i="8" l="1"/>
  <c r="A5417" i="8"/>
  <c r="D5416" i="8"/>
  <c r="E5416" i="8"/>
  <c r="L5415" i="8"/>
  <c r="M5415" i="8"/>
  <c r="M5416" i="8" l="1"/>
  <c r="L5416" i="8"/>
  <c r="D5417" i="8"/>
  <c r="A5418" i="8"/>
  <c r="E5417" i="8"/>
  <c r="F5417" i="8"/>
  <c r="M5417" i="8" l="1"/>
  <c r="L5417" i="8"/>
  <c r="E5418" i="8"/>
  <c r="A5419" i="8"/>
  <c r="F5418" i="8"/>
  <c r="D5418" i="8"/>
  <c r="E5419" i="8" l="1"/>
  <c r="A5420" i="8"/>
  <c r="D5419" i="8"/>
  <c r="F5419" i="8"/>
  <c r="M5418" i="8"/>
  <c r="L5418" i="8"/>
  <c r="F5420" i="8" l="1"/>
  <c r="A5421" i="8"/>
  <c r="D5420" i="8"/>
  <c r="E5420" i="8"/>
  <c r="M5419" i="8"/>
  <c r="L5419" i="8"/>
  <c r="L5420" i="8" l="1"/>
  <c r="M5420" i="8"/>
  <c r="A5422" i="8"/>
  <c r="E5421" i="8"/>
  <c r="F5421" i="8"/>
  <c r="D5421" i="8"/>
  <c r="M5421" i="8" l="1"/>
  <c r="L5421" i="8"/>
  <c r="E5422" i="8"/>
  <c r="A5423" i="8"/>
  <c r="F5422" i="8"/>
  <c r="D5422" i="8"/>
  <c r="E5423" i="8" l="1"/>
  <c r="A5424" i="8"/>
  <c r="D5423" i="8"/>
  <c r="F5423" i="8"/>
  <c r="M5422" i="8"/>
  <c r="L5422" i="8"/>
  <c r="E5424" i="8" l="1"/>
  <c r="A5425" i="8"/>
  <c r="F5424" i="8"/>
  <c r="D5424" i="8"/>
  <c r="L5423" i="8"/>
  <c r="M5423" i="8"/>
  <c r="D5425" i="8" l="1"/>
  <c r="F5425" i="8"/>
  <c r="A5426" i="8"/>
  <c r="E5425" i="8"/>
  <c r="M5424" i="8"/>
  <c r="L5424" i="8"/>
  <c r="M5425" i="8" l="1"/>
  <c r="L5425" i="8"/>
  <c r="E5426" i="8"/>
  <c r="A5427" i="8"/>
  <c r="F5426" i="8"/>
  <c r="D5426" i="8"/>
  <c r="E5427" i="8" l="1"/>
  <c r="F5427" i="8"/>
  <c r="A5428" i="8"/>
  <c r="D5427" i="8"/>
  <c r="M5426" i="8"/>
  <c r="L5426" i="8"/>
  <c r="F5428" i="8" l="1"/>
  <c r="A5429" i="8"/>
  <c r="D5428" i="8"/>
  <c r="E5428" i="8"/>
  <c r="L5427" i="8"/>
  <c r="M5427" i="8"/>
  <c r="M5428" i="8" l="1"/>
  <c r="L5428" i="8"/>
  <c r="A5430" i="8"/>
  <c r="E5429" i="8"/>
  <c r="F5429" i="8"/>
  <c r="D5429" i="8"/>
  <c r="L5429" i="8" l="1"/>
  <c r="M5429" i="8"/>
  <c r="E5430" i="8"/>
  <c r="A5431" i="8"/>
  <c r="F5430" i="8"/>
  <c r="D5430" i="8"/>
  <c r="E5431" i="8" l="1"/>
  <c r="A5432" i="8"/>
  <c r="F5431" i="8"/>
  <c r="D5431" i="8"/>
  <c r="M5430" i="8"/>
  <c r="L5430" i="8"/>
  <c r="E5432" i="8" l="1"/>
  <c r="D5432" i="8"/>
  <c r="A5433" i="8"/>
  <c r="F5432" i="8"/>
  <c r="L5431" i="8"/>
  <c r="M5431" i="8"/>
  <c r="D5433" i="8" l="1"/>
  <c r="A5434" i="8"/>
  <c r="E5433" i="8"/>
  <c r="F5433" i="8"/>
  <c r="M5432" i="8"/>
  <c r="L5432" i="8"/>
  <c r="L5433" i="8" l="1"/>
  <c r="M5433" i="8"/>
  <c r="F5434" i="8"/>
  <c r="D5434" i="8"/>
  <c r="E5434" i="8"/>
  <c r="A5435" i="8"/>
  <c r="D5435" i="8" l="1"/>
  <c r="F5435" i="8"/>
  <c r="E5435" i="8"/>
  <c r="A5436" i="8"/>
  <c r="L5434" i="8"/>
  <c r="M5434" i="8"/>
  <c r="D5436" i="8" l="1"/>
  <c r="E5436" i="8"/>
  <c r="F5436" i="8"/>
  <c r="A5437" i="8"/>
  <c r="M5435" i="8"/>
  <c r="L5435" i="8"/>
  <c r="A5438" i="8" l="1"/>
  <c r="E5437" i="8"/>
  <c r="F5437" i="8"/>
  <c r="D5437" i="8"/>
  <c r="M5436" i="8"/>
  <c r="L5436" i="8"/>
  <c r="L5437" i="8" l="1"/>
  <c r="M5437" i="8"/>
  <c r="F5438" i="8"/>
  <c r="D5438" i="8"/>
  <c r="E5438" i="8"/>
  <c r="A5439" i="8"/>
  <c r="D5439" i="8" l="1"/>
  <c r="F5439" i="8"/>
  <c r="E5439" i="8"/>
  <c r="A5440" i="8"/>
  <c r="L5438" i="8"/>
  <c r="M5438" i="8"/>
  <c r="E5440" i="8" l="1"/>
  <c r="A5441" i="8"/>
  <c r="D5440" i="8"/>
  <c r="F5440" i="8"/>
  <c r="L5439" i="8"/>
  <c r="M5439" i="8"/>
  <c r="A5442" i="8" l="1"/>
  <c r="E5441" i="8"/>
  <c r="F5441" i="8"/>
  <c r="D5441" i="8"/>
  <c r="M5440" i="8"/>
  <c r="L5440" i="8"/>
  <c r="M5441" i="8" l="1"/>
  <c r="L5441" i="8"/>
  <c r="E5442" i="8"/>
  <c r="A5443" i="8"/>
  <c r="F5442" i="8"/>
  <c r="D5442" i="8"/>
  <c r="E5443" i="8" l="1"/>
  <c r="A5444" i="8"/>
  <c r="D5443" i="8"/>
  <c r="F5443" i="8"/>
  <c r="M5442" i="8"/>
  <c r="L5442" i="8"/>
  <c r="F5444" i="8" l="1"/>
  <c r="A5445" i="8"/>
  <c r="D5444" i="8"/>
  <c r="E5444" i="8"/>
  <c r="L5443" i="8"/>
  <c r="M5443" i="8"/>
  <c r="M5444" i="8" l="1"/>
  <c r="L5444" i="8"/>
  <c r="A5446" i="8"/>
  <c r="F5445" i="8"/>
  <c r="E5445" i="8"/>
  <c r="D5445" i="8"/>
  <c r="M5445" i="8" l="1"/>
  <c r="L5445" i="8"/>
  <c r="E5446" i="8"/>
  <c r="A5447" i="8"/>
  <c r="F5446" i="8"/>
  <c r="D5446" i="8"/>
  <c r="E5447" i="8" l="1"/>
  <c r="A5448" i="8"/>
  <c r="D5447" i="8"/>
  <c r="F5447" i="8"/>
  <c r="M5446" i="8"/>
  <c r="L5446" i="8"/>
  <c r="E5448" i="8" l="1"/>
  <c r="A5449" i="8"/>
  <c r="D5448" i="8"/>
  <c r="F5448" i="8"/>
  <c r="L5447" i="8"/>
  <c r="M5447" i="8"/>
  <c r="D5449" i="8" l="1"/>
  <c r="A5450" i="8"/>
  <c r="E5449" i="8"/>
  <c r="F5449" i="8"/>
  <c r="M5448" i="8"/>
  <c r="L5448" i="8"/>
  <c r="M5449" i="8" l="1"/>
  <c r="L5449" i="8"/>
  <c r="A5451" i="8"/>
  <c r="F5450" i="8"/>
  <c r="D5450" i="8"/>
  <c r="E5450" i="8"/>
  <c r="M5450" i="8" l="1"/>
  <c r="L5450" i="8"/>
  <c r="E5451" i="8"/>
  <c r="A5452" i="8"/>
  <c r="F5451" i="8"/>
  <c r="D5451" i="8"/>
  <c r="F5452" i="8" l="1"/>
  <c r="A5453" i="8"/>
  <c r="D5452" i="8"/>
  <c r="E5452" i="8"/>
  <c r="L5451" i="8"/>
  <c r="M5451" i="8"/>
  <c r="L5452" i="8" l="1"/>
  <c r="M5452" i="8"/>
  <c r="D5453" i="8"/>
  <c r="E5453" i="8"/>
  <c r="F5453" i="8"/>
  <c r="A5454" i="8"/>
  <c r="E5454" i="8" l="1"/>
  <c r="A5455" i="8"/>
  <c r="F5454" i="8"/>
  <c r="D5454" i="8"/>
  <c r="M5453" i="8"/>
  <c r="L5453" i="8"/>
  <c r="E5455" i="8" l="1"/>
  <c r="A5456" i="8"/>
  <c r="D5455" i="8"/>
  <c r="F5455" i="8"/>
  <c r="L5454" i="8"/>
  <c r="M5454" i="8"/>
  <c r="F5456" i="8" l="1"/>
  <c r="D5456" i="8"/>
  <c r="A5457" i="8"/>
  <c r="E5456" i="8"/>
  <c r="L5455" i="8"/>
  <c r="M5455" i="8"/>
  <c r="M5456" i="8" l="1"/>
  <c r="L5456" i="8"/>
  <c r="A5458" i="8"/>
  <c r="E5457" i="8"/>
  <c r="F5457" i="8"/>
  <c r="D5457" i="8"/>
  <c r="M5457" i="8" l="1"/>
  <c r="L5457" i="8"/>
  <c r="E5458" i="8"/>
  <c r="F5458" i="8"/>
  <c r="A5459" i="8"/>
  <c r="D5458" i="8"/>
  <c r="E5459" i="8" l="1"/>
  <c r="A5460" i="8"/>
  <c r="D5459" i="8"/>
  <c r="F5459" i="8"/>
  <c r="M5458" i="8"/>
  <c r="L5458" i="8"/>
  <c r="F5460" i="8" l="1"/>
  <c r="A5461" i="8"/>
  <c r="D5460" i="8"/>
  <c r="E5460" i="8"/>
  <c r="L5459" i="8"/>
  <c r="M5459" i="8"/>
  <c r="M5460" i="8" l="1"/>
  <c r="L5460" i="8"/>
  <c r="D5461" i="8"/>
  <c r="A5462" i="8"/>
  <c r="E5461" i="8"/>
  <c r="F5461" i="8"/>
  <c r="L5461" i="8" l="1"/>
  <c r="M5461" i="8"/>
  <c r="E5462" i="8"/>
  <c r="A5463" i="8"/>
  <c r="D5462" i="8"/>
  <c r="F5462" i="8"/>
  <c r="E5463" i="8" l="1"/>
  <c r="A5464" i="8"/>
  <c r="D5463" i="8"/>
  <c r="F5463" i="8"/>
  <c r="M5462" i="8"/>
  <c r="L5462" i="8"/>
  <c r="F5464" i="8" l="1"/>
  <c r="A5465" i="8"/>
  <c r="E5464" i="8"/>
  <c r="D5464" i="8"/>
  <c r="L5463" i="8"/>
  <c r="M5463" i="8"/>
  <c r="M5464" i="8" l="1"/>
  <c r="L5464" i="8"/>
  <c r="D5465" i="8"/>
  <c r="A5466" i="8"/>
  <c r="E5465" i="8"/>
  <c r="F5465" i="8"/>
  <c r="M5465" i="8" l="1"/>
  <c r="L5465" i="8"/>
  <c r="E5466" i="8"/>
  <c r="F5466" i="8"/>
  <c r="D5466" i="8"/>
  <c r="A5467" i="8"/>
  <c r="E5467" i="8" l="1"/>
  <c r="A5468" i="8"/>
  <c r="F5467" i="8"/>
  <c r="D5467" i="8"/>
  <c r="M5466" i="8"/>
  <c r="L5466" i="8"/>
  <c r="F5468" i="8" l="1"/>
  <c r="A5469" i="8"/>
  <c r="D5468" i="8"/>
  <c r="E5468" i="8"/>
  <c r="L5467" i="8"/>
  <c r="M5467" i="8"/>
  <c r="L5468" i="8" l="1"/>
  <c r="M5468" i="8"/>
  <c r="A5470" i="8"/>
  <c r="E5469" i="8"/>
  <c r="F5469" i="8"/>
  <c r="D5469" i="8"/>
  <c r="M5469" i="8" l="1"/>
  <c r="L5469" i="8"/>
  <c r="E5470" i="8"/>
  <c r="F5470" i="8"/>
  <c r="D5470" i="8"/>
  <c r="A5471" i="8"/>
  <c r="E5471" i="8" l="1"/>
  <c r="F5471" i="8"/>
  <c r="A5472" i="8"/>
  <c r="D5471" i="8"/>
  <c r="M5470" i="8"/>
  <c r="L5470" i="8"/>
  <c r="D5472" i="8" l="1"/>
  <c r="E5472" i="8"/>
  <c r="F5472" i="8"/>
  <c r="A5473" i="8"/>
  <c r="L5471" i="8"/>
  <c r="M5471" i="8"/>
  <c r="D5473" i="8" l="1"/>
  <c r="A5474" i="8"/>
  <c r="E5473" i="8"/>
  <c r="F5473" i="8"/>
  <c r="M5472" i="8"/>
  <c r="L5472" i="8"/>
  <c r="M5473" i="8" l="1"/>
  <c r="L5473" i="8"/>
  <c r="E5474" i="8"/>
  <c r="A5475" i="8"/>
  <c r="D5474" i="8"/>
  <c r="F5474" i="8"/>
  <c r="D5475" i="8" l="1"/>
  <c r="F5475" i="8"/>
  <c r="E5475" i="8"/>
  <c r="A5476" i="8"/>
  <c r="M5474" i="8"/>
  <c r="L5474" i="8"/>
  <c r="F5476" i="8" l="1"/>
  <c r="A5477" i="8"/>
  <c r="E5476" i="8"/>
  <c r="D5476" i="8"/>
  <c r="L5475" i="8"/>
  <c r="M5475" i="8"/>
  <c r="M5476" i="8" l="1"/>
  <c r="L5476" i="8"/>
  <c r="D5477" i="8"/>
  <c r="A5478" i="8"/>
  <c r="E5477" i="8"/>
  <c r="F5477" i="8"/>
  <c r="M5477" i="8" l="1"/>
  <c r="L5477" i="8"/>
  <c r="E5478" i="8"/>
  <c r="A5479" i="8"/>
  <c r="D5478" i="8"/>
  <c r="F5478" i="8"/>
  <c r="F5479" i="8" l="1"/>
  <c r="A5480" i="8"/>
  <c r="D5479" i="8"/>
  <c r="E5479" i="8"/>
  <c r="M5478" i="8"/>
  <c r="L5478" i="8"/>
  <c r="L5479" i="8" l="1"/>
  <c r="M5479" i="8"/>
  <c r="D5480" i="8"/>
  <c r="A5481" i="8"/>
  <c r="E5480" i="8"/>
  <c r="F5480" i="8"/>
  <c r="L5480" i="8" l="1"/>
  <c r="M5480" i="8"/>
  <c r="D5481" i="8"/>
  <c r="A5482" i="8"/>
  <c r="E5481" i="8"/>
  <c r="F5481" i="8"/>
  <c r="M5481" i="8" l="1"/>
  <c r="L5481" i="8"/>
  <c r="E5482" i="8"/>
  <c r="A5483" i="8"/>
  <c r="F5482" i="8"/>
  <c r="D5482" i="8"/>
  <c r="F5483" i="8" l="1"/>
  <c r="D5483" i="8"/>
  <c r="A5484" i="8"/>
  <c r="E5483" i="8"/>
  <c r="M5482" i="8"/>
  <c r="L5482" i="8"/>
  <c r="L5483" i="8" l="1"/>
  <c r="M5483" i="8"/>
  <c r="F5484" i="8"/>
  <c r="A5485" i="8"/>
  <c r="D5484" i="8"/>
  <c r="E5484" i="8"/>
  <c r="L5484" i="8" l="1"/>
  <c r="M5484" i="8"/>
  <c r="D5485" i="8"/>
  <c r="A5486" i="8"/>
  <c r="E5485" i="8"/>
  <c r="F5485" i="8"/>
  <c r="M5485" i="8" l="1"/>
  <c r="L5485" i="8"/>
  <c r="F5486" i="8"/>
  <c r="D5486" i="8"/>
  <c r="E5486" i="8"/>
  <c r="A5487" i="8"/>
  <c r="F5487" i="8" l="1"/>
  <c r="A5488" i="8"/>
  <c r="E5487" i="8"/>
  <c r="D5487" i="8"/>
  <c r="M5486" i="8"/>
  <c r="L5486" i="8"/>
  <c r="L5487" i="8" l="1"/>
  <c r="M5487" i="8"/>
  <c r="F5488" i="8"/>
  <c r="D5488" i="8"/>
  <c r="A5489" i="8"/>
  <c r="E5488" i="8"/>
  <c r="M5488" i="8" l="1"/>
  <c r="L5488" i="8"/>
  <c r="D5489" i="8"/>
  <c r="A5490" i="8"/>
  <c r="E5489" i="8"/>
  <c r="F5489" i="8"/>
  <c r="M5489" i="8" l="1"/>
  <c r="L5489" i="8"/>
  <c r="E5490" i="8"/>
  <c r="A5491" i="8"/>
  <c r="D5490" i="8"/>
  <c r="F5490" i="8"/>
  <c r="F5491" i="8" l="1"/>
  <c r="A5492" i="8"/>
  <c r="D5491" i="8"/>
  <c r="E5491" i="8"/>
  <c r="M5490" i="8"/>
  <c r="L5490" i="8"/>
  <c r="L5491" i="8" l="1"/>
  <c r="M5491" i="8"/>
  <c r="F5492" i="8"/>
  <c r="A5493" i="8"/>
  <c r="E5492" i="8"/>
  <c r="D5492" i="8"/>
  <c r="L5492" i="8" l="1"/>
  <c r="M5492" i="8"/>
  <c r="D5493" i="8"/>
  <c r="A5494" i="8"/>
  <c r="E5493" i="8"/>
  <c r="F5493" i="8"/>
  <c r="M5493" i="8" l="1"/>
  <c r="L5493" i="8"/>
  <c r="E5494" i="8"/>
  <c r="D5494" i="8"/>
  <c r="A5495" i="8"/>
  <c r="F5494" i="8"/>
  <c r="D5495" i="8" l="1"/>
  <c r="E5495" i="8"/>
  <c r="F5495" i="8"/>
  <c r="A5496" i="8"/>
  <c r="L5494" i="8"/>
  <c r="M5494" i="8"/>
  <c r="L5495" i="8" l="1"/>
  <c r="M5495" i="8"/>
  <c r="F5496" i="8"/>
  <c r="A5497" i="8"/>
  <c r="D5496" i="8"/>
  <c r="E5496" i="8"/>
  <c r="M5496" i="8" l="1"/>
  <c r="L5496" i="8"/>
  <c r="A5498" i="8"/>
  <c r="E5497" i="8"/>
  <c r="F5497" i="8"/>
  <c r="D5497" i="8"/>
  <c r="M5497" i="8" l="1"/>
  <c r="L5497" i="8"/>
  <c r="E5498" i="8"/>
  <c r="A5499" i="8"/>
  <c r="F5498" i="8"/>
  <c r="D5498" i="8"/>
  <c r="F5499" i="8" l="1"/>
  <c r="A5500" i="8"/>
  <c r="E5499" i="8"/>
  <c r="D5499" i="8"/>
  <c r="L5498" i="8"/>
  <c r="M5498" i="8"/>
  <c r="L5499" i="8" l="1"/>
  <c r="M5499" i="8"/>
  <c r="E5500" i="8"/>
  <c r="A5501" i="8"/>
  <c r="D5500" i="8"/>
  <c r="F5500" i="8"/>
  <c r="E5501" i="8" l="1"/>
  <c r="F5501" i="8"/>
  <c r="D5501" i="8"/>
  <c r="A5502" i="8"/>
  <c r="M5500" i="8"/>
  <c r="L5500" i="8"/>
  <c r="A5503" i="8" l="1"/>
  <c r="E5502" i="8"/>
  <c r="D5502" i="8"/>
  <c r="F5502" i="8"/>
  <c r="M5501" i="8"/>
  <c r="L5501" i="8"/>
  <c r="M5502" i="8" l="1"/>
  <c r="L5502" i="8"/>
  <c r="F5503" i="8"/>
  <c r="A5504" i="8"/>
  <c r="D5503" i="8"/>
  <c r="E5503" i="8"/>
  <c r="L5503" i="8" l="1"/>
  <c r="M5503" i="8"/>
  <c r="F5504" i="8"/>
  <c r="E5504" i="8"/>
  <c r="A5505" i="8"/>
  <c r="D5504" i="8"/>
  <c r="D5505" i="8" l="1"/>
  <c r="A5506" i="8"/>
  <c r="E5505" i="8"/>
  <c r="F5505" i="8"/>
  <c r="L5504" i="8"/>
  <c r="M5504" i="8"/>
  <c r="M5505" i="8" l="1"/>
  <c r="L5505" i="8"/>
  <c r="E5506" i="8"/>
  <c r="A5507" i="8"/>
  <c r="F5506" i="8"/>
  <c r="D5506" i="8"/>
  <c r="E5507" i="8" l="1"/>
  <c r="A5508" i="8"/>
  <c r="F5507" i="8"/>
  <c r="D5507" i="8"/>
  <c r="M5506" i="8"/>
  <c r="L5506" i="8"/>
  <c r="D5508" i="8" l="1"/>
  <c r="E5508" i="8"/>
  <c r="A5509" i="8"/>
  <c r="F5508" i="8"/>
  <c r="L5507" i="8"/>
  <c r="M5507" i="8"/>
  <c r="D5509" i="8" l="1"/>
  <c r="A5510" i="8"/>
  <c r="E5509" i="8"/>
  <c r="F5509" i="8"/>
  <c r="M5508" i="8"/>
  <c r="L5508" i="8"/>
  <c r="L5509" i="8" l="1"/>
  <c r="M5509" i="8"/>
  <c r="E5510" i="8"/>
  <c r="F5510" i="8"/>
  <c r="A5511" i="8"/>
  <c r="D5510" i="8"/>
  <c r="E5511" i="8" l="1"/>
  <c r="D5511" i="8"/>
  <c r="F5511" i="8"/>
  <c r="A5512" i="8"/>
  <c r="M5510" i="8"/>
  <c r="L5510" i="8"/>
  <c r="E5512" i="8" l="1"/>
  <c r="F5512" i="8"/>
  <c r="D5512" i="8"/>
  <c r="A5513" i="8"/>
  <c r="L5511" i="8"/>
  <c r="M5511" i="8"/>
  <c r="E5513" i="8" l="1"/>
  <c r="F5513" i="8"/>
  <c r="D5513" i="8"/>
  <c r="A5514" i="8"/>
  <c r="L5512" i="8"/>
  <c r="M5512" i="8"/>
  <c r="A5515" i="8" l="1"/>
  <c r="D5514" i="8"/>
  <c r="E5514" i="8"/>
  <c r="F5514" i="8"/>
  <c r="M5513" i="8"/>
  <c r="L5513" i="8"/>
  <c r="M5514" i="8" l="1"/>
  <c r="L5514" i="8"/>
  <c r="D5515" i="8"/>
  <c r="E5515" i="8"/>
  <c r="F5515" i="8"/>
  <c r="A5516" i="8"/>
  <c r="F5516" i="8" l="1"/>
  <c r="D5516" i="8"/>
  <c r="E5516" i="8"/>
  <c r="A5517" i="8"/>
  <c r="M5515" i="8"/>
  <c r="L5515" i="8"/>
  <c r="D5517" i="8" l="1"/>
  <c r="A5518" i="8"/>
  <c r="E5517" i="8"/>
  <c r="F5517" i="8"/>
  <c r="M5516" i="8"/>
  <c r="L5516" i="8"/>
  <c r="M5517" i="8" l="1"/>
  <c r="L5517" i="8"/>
  <c r="F5518" i="8"/>
  <c r="A5519" i="8"/>
  <c r="D5518" i="8"/>
  <c r="E5518" i="8"/>
  <c r="M5518" i="8" l="1"/>
  <c r="L5518" i="8"/>
  <c r="F5519" i="8"/>
  <c r="A5520" i="8"/>
  <c r="E5519" i="8"/>
  <c r="D5519" i="8"/>
  <c r="L5519" i="8" l="1"/>
  <c r="M5519" i="8"/>
  <c r="A5521" i="8"/>
  <c r="D5520" i="8"/>
  <c r="E5520" i="8"/>
  <c r="F5520" i="8"/>
  <c r="M5520" i="8" l="1"/>
  <c r="L5520" i="8"/>
  <c r="D5521" i="8"/>
  <c r="A5522" i="8"/>
  <c r="E5521" i="8"/>
  <c r="F5521" i="8"/>
  <c r="M5521" i="8" l="1"/>
  <c r="L5521" i="8"/>
  <c r="E5522" i="8"/>
  <c r="A5523" i="8"/>
  <c r="D5522" i="8"/>
  <c r="F5522" i="8"/>
  <c r="A5524" i="8" l="1"/>
  <c r="D5523" i="8"/>
  <c r="F5523" i="8"/>
  <c r="E5523" i="8"/>
  <c r="L5522" i="8"/>
  <c r="M5522" i="8"/>
  <c r="L5523" i="8" l="1"/>
  <c r="M5523" i="8"/>
  <c r="D5524" i="8"/>
  <c r="A5525" i="8"/>
  <c r="E5524" i="8"/>
  <c r="F5524" i="8"/>
  <c r="M5524" i="8" l="1"/>
  <c r="L5524" i="8"/>
  <c r="D5525" i="8"/>
  <c r="F5525" i="8"/>
  <c r="A5526" i="8"/>
  <c r="E5525" i="8"/>
  <c r="F5526" i="8" l="1"/>
  <c r="A5527" i="8"/>
  <c r="E5526" i="8"/>
  <c r="D5526" i="8"/>
  <c r="M5525" i="8"/>
  <c r="L5525" i="8"/>
  <c r="M5526" i="8" l="1"/>
  <c r="L5526" i="8"/>
  <c r="F5527" i="8"/>
  <c r="A5528" i="8"/>
  <c r="E5527" i="8"/>
  <c r="D5527" i="8"/>
  <c r="L5527" i="8" l="1"/>
  <c r="M5527" i="8"/>
  <c r="F5528" i="8"/>
  <c r="A5529" i="8"/>
  <c r="E5528" i="8"/>
  <c r="D5528" i="8"/>
  <c r="M5528" i="8" l="1"/>
  <c r="L5528" i="8"/>
  <c r="D5529" i="8"/>
  <c r="A5530" i="8"/>
  <c r="E5529" i="8"/>
  <c r="F5529" i="8"/>
  <c r="M5529" i="8" l="1"/>
  <c r="L5529" i="8"/>
  <c r="F5530" i="8"/>
  <c r="A5531" i="8"/>
  <c r="D5530" i="8"/>
  <c r="E5530" i="8"/>
  <c r="M5530" i="8" l="1"/>
  <c r="L5530" i="8"/>
  <c r="D5531" i="8"/>
  <c r="E5531" i="8"/>
  <c r="F5531" i="8"/>
  <c r="A5532" i="8"/>
  <c r="A5533" i="8" l="1"/>
  <c r="E5532" i="8"/>
  <c r="D5532" i="8"/>
  <c r="F5532" i="8"/>
  <c r="L5531" i="8"/>
  <c r="M5531" i="8"/>
  <c r="L5532" i="8" l="1"/>
  <c r="M5532" i="8"/>
  <c r="E5533" i="8"/>
  <c r="F5533" i="8"/>
  <c r="D5533" i="8"/>
  <c r="A5534" i="8"/>
  <c r="A5535" i="8" l="1"/>
  <c r="D5534" i="8"/>
  <c r="E5534" i="8"/>
  <c r="F5534" i="8"/>
  <c r="M5533" i="8"/>
  <c r="L5533" i="8"/>
  <c r="M5534" i="8" l="1"/>
  <c r="L5534" i="8"/>
  <c r="D5535" i="8"/>
  <c r="E5535" i="8"/>
  <c r="F5535" i="8"/>
  <c r="A5536" i="8"/>
  <c r="F5536" i="8" l="1"/>
  <c r="A5537" i="8"/>
  <c r="E5536" i="8"/>
  <c r="D5536" i="8"/>
  <c r="L5535" i="8"/>
  <c r="M5535" i="8"/>
  <c r="M5536" i="8" l="1"/>
  <c r="L5536" i="8"/>
  <c r="D5537" i="8"/>
  <c r="F5537" i="8"/>
  <c r="A5538" i="8"/>
  <c r="E5537" i="8"/>
  <c r="M5537" i="8" l="1"/>
  <c r="L5537" i="8"/>
  <c r="E5538" i="8"/>
  <c r="A5539" i="8"/>
  <c r="D5538" i="8"/>
  <c r="F5538" i="8"/>
  <c r="A5540" i="8" l="1"/>
  <c r="F5539" i="8"/>
  <c r="D5539" i="8"/>
  <c r="E5539" i="8"/>
  <c r="M5538" i="8"/>
  <c r="L5538" i="8"/>
  <c r="M5539" i="8" l="1"/>
  <c r="L5539" i="8"/>
  <c r="E5540" i="8"/>
  <c r="F5540" i="8"/>
  <c r="D5540" i="8"/>
  <c r="A5541" i="8"/>
  <c r="D5541" i="8" l="1"/>
  <c r="A5542" i="8"/>
  <c r="F5541" i="8"/>
  <c r="E5541" i="8"/>
  <c r="M5540" i="8"/>
  <c r="L5540" i="8"/>
  <c r="L5541" i="8" l="1"/>
  <c r="M5541" i="8"/>
  <c r="F5542" i="8"/>
  <c r="A5543" i="8"/>
  <c r="D5542" i="8"/>
  <c r="E5542" i="8"/>
  <c r="M5542" i="8" l="1"/>
  <c r="L5542" i="8"/>
  <c r="E5543" i="8"/>
  <c r="A5544" i="8"/>
  <c r="D5543" i="8"/>
  <c r="F5543" i="8"/>
  <c r="F5544" i="8" l="1"/>
  <c r="E5544" i="8"/>
  <c r="A5545" i="8"/>
  <c r="D5544" i="8"/>
  <c r="L5543" i="8"/>
  <c r="M5543" i="8"/>
  <c r="A5546" i="8" l="1"/>
  <c r="E5545" i="8"/>
  <c r="F5545" i="8"/>
  <c r="D5545" i="8"/>
  <c r="M5544" i="8"/>
  <c r="L5544" i="8"/>
  <c r="M5545" i="8" l="1"/>
  <c r="L5545" i="8"/>
  <c r="F5546" i="8"/>
  <c r="E5546" i="8"/>
  <c r="A5547" i="8"/>
  <c r="D5546" i="8"/>
  <c r="F5547" i="8" l="1"/>
  <c r="A5548" i="8"/>
  <c r="D5547" i="8"/>
  <c r="E5547" i="8"/>
  <c r="M5546" i="8"/>
  <c r="L5546" i="8"/>
  <c r="L5547" i="8" l="1"/>
  <c r="M5547" i="8"/>
  <c r="F5548" i="8"/>
  <c r="A5549" i="8"/>
  <c r="D5548" i="8"/>
  <c r="E5548" i="8"/>
  <c r="L5548" i="8" l="1"/>
  <c r="M5548" i="8"/>
  <c r="D5549" i="8"/>
  <c r="E5549" i="8"/>
  <c r="F5549" i="8"/>
  <c r="A5550" i="8"/>
  <c r="F5550" i="8" l="1"/>
  <c r="A5551" i="8"/>
  <c r="E5550" i="8"/>
  <c r="D5550" i="8"/>
  <c r="M5549" i="8"/>
  <c r="L5549" i="8"/>
  <c r="M5550" i="8" l="1"/>
  <c r="L5550" i="8"/>
  <c r="F5551" i="8"/>
  <c r="D5551" i="8"/>
  <c r="E5551" i="8"/>
  <c r="A5552" i="8"/>
  <c r="L5551" i="8" l="1"/>
  <c r="M5551" i="8"/>
  <c r="F5552" i="8"/>
  <c r="A5553" i="8"/>
  <c r="D5552" i="8"/>
  <c r="E5552" i="8"/>
  <c r="M5552" i="8" l="1"/>
  <c r="L5552" i="8"/>
  <c r="D5553" i="8"/>
  <c r="E5553" i="8"/>
  <c r="F5553" i="8"/>
  <c r="A5554" i="8"/>
  <c r="E5554" i="8" l="1"/>
  <c r="D5554" i="8"/>
  <c r="A5555" i="8"/>
  <c r="F5554" i="8"/>
  <c r="M5553" i="8"/>
  <c r="L5553" i="8"/>
  <c r="E5555" i="8" l="1"/>
  <c r="F5555" i="8"/>
  <c r="D5555" i="8"/>
  <c r="A5556" i="8"/>
  <c r="M5554" i="8"/>
  <c r="L5554" i="8"/>
  <c r="E5556" i="8" l="1"/>
  <c r="F5556" i="8"/>
  <c r="D5556" i="8"/>
  <c r="A5557" i="8"/>
  <c r="L5555" i="8"/>
  <c r="M5555" i="8"/>
  <c r="F5557" i="8" l="1"/>
  <c r="A5558" i="8"/>
  <c r="E5557" i="8"/>
  <c r="D5557" i="8"/>
  <c r="L5556" i="8"/>
  <c r="M5556" i="8"/>
  <c r="M5557" i="8" l="1"/>
  <c r="L5557" i="8"/>
  <c r="F5558" i="8"/>
  <c r="A5559" i="8"/>
  <c r="D5558" i="8"/>
  <c r="E5558" i="8"/>
  <c r="M5558" i="8" l="1"/>
  <c r="L5558" i="8"/>
  <c r="F5559" i="8"/>
  <c r="A5560" i="8"/>
  <c r="D5559" i="8"/>
  <c r="E5559" i="8"/>
  <c r="A5561" i="8" l="1"/>
  <c r="D5560" i="8"/>
  <c r="E5560" i="8"/>
  <c r="F5560" i="8"/>
  <c r="L5559" i="8"/>
  <c r="M5559" i="8"/>
  <c r="M5560" i="8" l="1"/>
  <c r="L5560" i="8"/>
  <c r="D5561" i="8"/>
  <c r="F5561" i="8"/>
  <c r="A5562" i="8"/>
  <c r="E5561" i="8"/>
  <c r="M5561" i="8" l="1"/>
  <c r="L5561" i="8"/>
  <c r="D5562" i="8"/>
  <c r="A5563" i="8"/>
  <c r="F5562" i="8"/>
  <c r="E5562" i="8"/>
  <c r="M5562" i="8" l="1"/>
  <c r="L5562" i="8"/>
  <c r="F5563" i="8"/>
  <c r="A5564" i="8"/>
  <c r="D5563" i="8"/>
  <c r="E5563" i="8"/>
  <c r="M5563" i="8" l="1"/>
  <c r="L5563" i="8"/>
  <c r="D5564" i="8"/>
  <c r="F5564" i="8"/>
  <c r="E5564" i="8"/>
  <c r="A5565" i="8"/>
  <c r="D5565" i="8" l="1"/>
  <c r="A5566" i="8"/>
  <c r="F5565" i="8"/>
  <c r="E5565" i="8"/>
  <c r="L5564" i="8"/>
  <c r="M5564" i="8"/>
  <c r="M5565" i="8" l="1"/>
  <c r="L5565" i="8"/>
  <c r="F5566" i="8"/>
  <c r="A5567" i="8"/>
  <c r="D5566" i="8"/>
  <c r="E5566" i="8"/>
  <c r="L5566" i="8" l="1"/>
  <c r="M5566" i="8"/>
  <c r="D5567" i="8"/>
  <c r="E5567" i="8"/>
  <c r="F5567" i="8"/>
  <c r="A5568" i="8"/>
  <c r="D5568" i="8" l="1"/>
  <c r="E5568" i="8"/>
  <c r="F5568" i="8"/>
  <c r="A5569" i="8"/>
  <c r="M5567" i="8"/>
  <c r="L5567" i="8"/>
  <c r="A5570" i="8" l="1"/>
  <c r="E5569" i="8"/>
  <c r="F5569" i="8"/>
  <c r="D5569" i="8"/>
  <c r="M5568" i="8"/>
  <c r="L5568" i="8"/>
  <c r="M5569" i="8" l="1"/>
  <c r="L5569" i="8"/>
  <c r="E5570" i="8"/>
  <c r="A5571" i="8"/>
  <c r="D5570" i="8"/>
  <c r="F5570" i="8"/>
  <c r="E5571" i="8" l="1"/>
  <c r="F5571" i="8"/>
  <c r="D5571" i="8"/>
  <c r="A5572" i="8"/>
  <c r="L5570" i="8"/>
  <c r="M5570" i="8"/>
  <c r="E5572" i="8" l="1"/>
  <c r="F5572" i="8"/>
  <c r="D5572" i="8"/>
  <c r="A5573" i="8"/>
  <c r="L5571" i="8"/>
  <c r="M5571" i="8"/>
  <c r="D5573" i="8" l="1"/>
  <c r="A5574" i="8"/>
  <c r="E5573" i="8"/>
  <c r="F5573" i="8"/>
  <c r="M5572" i="8"/>
  <c r="L5572" i="8"/>
  <c r="M5573" i="8" l="1"/>
  <c r="L5573" i="8"/>
  <c r="A5575" i="8"/>
  <c r="D5574" i="8"/>
  <c r="E5574" i="8"/>
  <c r="F5574" i="8"/>
  <c r="M5574" i="8" l="1"/>
  <c r="L5574" i="8"/>
  <c r="F5575" i="8"/>
  <c r="A5576" i="8"/>
  <c r="D5575" i="8"/>
  <c r="E5575" i="8"/>
  <c r="L5575" i="8" l="1"/>
  <c r="M5575" i="8"/>
  <c r="F5576" i="8"/>
  <c r="A5577" i="8"/>
  <c r="D5576" i="8"/>
  <c r="E5576" i="8"/>
  <c r="M5576" i="8" l="1"/>
  <c r="L5576" i="8"/>
  <c r="D5577" i="8"/>
  <c r="A5578" i="8"/>
  <c r="E5577" i="8"/>
  <c r="F5577" i="8"/>
  <c r="M5577" i="8" l="1"/>
  <c r="L5577" i="8"/>
  <c r="D5578" i="8"/>
  <c r="E5578" i="8"/>
  <c r="F5578" i="8"/>
  <c r="A5579" i="8"/>
  <c r="A5580" i="8" l="1"/>
  <c r="D5579" i="8"/>
  <c r="E5579" i="8"/>
  <c r="F5579" i="8"/>
  <c r="M5578" i="8"/>
  <c r="L5578" i="8"/>
  <c r="L5579" i="8" l="1"/>
  <c r="M5579" i="8"/>
  <c r="F5580" i="8"/>
  <c r="A5581" i="8"/>
  <c r="D5580" i="8"/>
  <c r="E5580" i="8"/>
  <c r="M5580" i="8" l="1"/>
  <c r="L5580" i="8"/>
  <c r="D5581" i="8"/>
  <c r="E5581" i="8"/>
  <c r="F5581" i="8"/>
  <c r="A5582" i="8"/>
  <c r="A5583" i="8" l="1"/>
  <c r="D5582" i="8"/>
  <c r="E5582" i="8"/>
  <c r="F5582" i="8"/>
  <c r="M5581" i="8"/>
  <c r="L5581" i="8"/>
  <c r="M5582" i="8" l="1"/>
  <c r="L5582" i="8"/>
  <c r="F5583" i="8"/>
  <c r="D5583" i="8"/>
  <c r="E5583" i="8"/>
  <c r="A5584" i="8"/>
  <c r="D5584" i="8" l="1"/>
  <c r="F5584" i="8"/>
  <c r="A5585" i="8"/>
  <c r="E5584" i="8"/>
  <c r="M5583" i="8"/>
  <c r="L5583" i="8"/>
  <c r="M5584" i="8" l="1"/>
  <c r="L5584" i="8"/>
  <c r="D5585" i="8"/>
  <c r="A5586" i="8"/>
  <c r="F5585" i="8"/>
  <c r="E5585" i="8"/>
  <c r="L5585" i="8" l="1"/>
  <c r="M5585" i="8"/>
  <c r="F5586" i="8"/>
  <c r="A5587" i="8"/>
  <c r="D5586" i="8"/>
  <c r="E5586" i="8"/>
  <c r="L5586" i="8" l="1"/>
  <c r="M5586" i="8"/>
  <c r="F5587" i="8"/>
  <c r="D5587" i="8"/>
  <c r="E5587" i="8"/>
  <c r="A5588" i="8"/>
  <c r="F5588" i="8" l="1"/>
  <c r="D5588" i="8"/>
  <c r="E5588" i="8"/>
  <c r="A5589" i="8"/>
  <c r="M5587" i="8"/>
  <c r="L5587" i="8"/>
  <c r="E5589" i="8" l="1"/>
  <c r="F5589" i="8"/>
  <c r="D5589" i="8"/>
  <c r="A5590" i="8"/>
  <c r="M5588" i="8"/>
  <c r="L5588" i="8"/>
  <c r="D5590" i="8" l="1"/>
  <c r="A5591" i="8"/>
  <c r="E5590" i="8"/>
  <c r="F5590" i="8"/>
  <c r="M5589" i="8"/>
  <c r="L5589" i="8"/>
  <c r="L5590" i="8" l="1"/>
  <c r="M5590" i="8"/>
  <c r="D5591" i="8"/>
  <c r="E5591" i="8"/>
  <c r="F5591" i="8"/>
  <c r="A5592" i="8"/>
  <c r="A5593" i="8" l="1"/>
  <c r="D5592" i="8"/>
  <c r="F5592" i="8"/>
  <c r="E5592" i="8"/>
  <c r="L5591" i="8"/>
  <c r="M5591" i="8"/>
  <c r="M5592" i="8" l="1"/>
  <c r="L5592" i="8"/>
  <c r="D5593" i="8"/>
  <c r="A5594" i="8"/>
  <c r="F5593" i="8"/>
  <c r="E5593" i="8"/>
  <c r="M5593" i="8" l="1"/>
  <c r="L5593" i="8"/>
  <c r="F5594" i="8"/>
  <c r="A5595" i="8"/>
  <c r="D5594" i="8"/>
  <c r="E5594" i="8"/>
  <c r="M5594" i="8" l="1"/>
  <c r="L5594" i="8"/>
  <c r="F5595" i="8"/>
  <c r="A5596" i="8"/>
  <c r="D5595" i="8"/>
  <c r="E5595" i="8"/>
  <c r="M5595" i="8" l="1"/>
  <c r="L5595" i="8"/>
  <c r="A5597" i="8"/>
  <c r="D5596" i="8"/>
  <c r="E5596" i="8"/>
  <c r="F5596" i="8"/>
  <c r="M5596" i="8" l="1"/>
  <c r="L5596" i="8"/>
  <c r="A5598" i="8"/>
  <c r="E5597" i="8"/>
  <c r="F5597" i="8"/>
  <c r="D5597" i="8"/>
  <c r="L5597" i="8" l="1"/>
  <c r="M5597" i="8"/>
  <c r="A5599" i="8"/>
  <c r="D5598" i="8"/>
  <c r="E5598" i="8"/>
  <c r="F5598" i="8"/>
  <c r="M5598" i="8" l="1"/>
  <c r="L5598" i="8"/>
  <c r="D5599" i="8"/>
  <c r="E5599" i="8"/>
  <c r="F5599" i="8"/>
  <c r="A5600" i="8"/>
  <c r="F5600" i="8" l="1"/>
  <c r="A5601" i="8"/>
  <c r="D5600" i="8"/>
  <c r="E5600" i="8"/>
  <c r="L5599" i="8"/>
  <c r="M5599" i="8"/>
  <c r="M5600" i="8" l="1"/>
  <c r="L5600" i="8"/>
  <c r="D5601" i="8"/>
  <c r="E5601" i="8"/>
  <c r="A5602" i="8"/>
  <c r="F5601" i="8"/>
  <c r="E5602" i="8" l="1"/>
  <c r="A5603" i="8"/>
  <c r="F5602" i="8"/>
  <c r="D5602" i="8"/>
  <c r="M5601" i="8"/>
  <c r="L5601" i="8"/>
  <c r="E5603" i="8" l="1"/>
  <c r="A5604" i="8"/>
  <c r="D5603" i="8"/>
  <c r="F5603" i="8"/>
  <c r="M5602" i="8"/>
  <c r="L5602" i="8"/>
  <c r="A5605" i="8" l="1"/>
  <c r="E5604" i="8"/>
  <c r="D5604" i="8"/>
  <c r="F5604" i="8"/>
  <c r="L5603" i="8"/>
  <c r="M5603" i="8"/>
  <c r="M5604" i="8" l="1"/>
  <c r="L5604" i="8"/>
  <c r="A5606" i="8"/>
  <c r="E5605" i="8"/>
  <c r="F5605" i="8"/>
  <c r="D5605" i="8"/>
  <c r="M5605" i="8" l="1"/>
  <c r="L5605" i="8"/>
  <c r="E5606" i="8"/>
  <c r="A5607" i="8"/>
  <c r="D5606" i="8"/>
  <c r="F5606" i="8"/>
  <c r="E5607" i="8" l="1"/>
  <c r="A5608" i="8"/>
  <c r="D5607" i="8"/>
  <c r="F5607" i="8"/>
  <c r="L5606" i="8"/>
  <c r="M5606" i="8"/>
  <c r="F5608" i="8" l="1"/>
  <c r="A5609" i="8"/>
  <c r="D5608" i="8"/>
  <c r="E5608" i="8"/>
  <c r="L5607" i="8"/>
  <c r="M5607" i="8"/>
  <c r="L5608" i="8" l="1"/>
  <c r="M5608" i="8"/>
  <c r="E5609" i="8"/>
  <c r="D5609" i="8"/>
  <c r="F5609" i="8"/>
  <c r="A5610" i="8"/>
  <c r="F5610" i="8" l="1"/>
  <c r="D5610" i="8"/>
  <c r="E5610" i="8"/>
  <c r="A5611" i="8"/>
  <c r="L5609" i="8"/>
  <c r="M5609" i="8"/>
  <c r="A5612" i="8" l="1"/>
  <c r="E5611" i="8"/>
  <c r="D5611" i="8"/>
  <c r="F5611" i="8"/>
  <c r="M5610" i="8"/>
  <c r="L5610" i="8"/>
  <c r="L5611" i="8" l="1"/>
  <c r="M5611" i="8"/>
  <c r="F5612" i="8"/>
  <c r="A5613" i="8"/>
  <c r="D5612" i="8"/>
  <c r="E5612" i="8"/>
  <c r="L5612" i="8" l="1"/>
  <c r="M5612" i="8"/>
  <c r="A5614" i="8"/>
  <c r="E5613" i="8"/>
  <c r="F5613" i="8"/>
  <c r="D5613" i="8"/>
  <c r="M5613" i="8" l="1"/>
  <c r="L5613" i="8"/>
  <c r="D5614" i="8"/>
  <c r="E5614" i="8"/>
  <c r="F5614" i="8"/>
  <c r="A5615" i="8"/>
  <c r="A5616" i="8" l="1"/>
  <c r="D5615" i="8"/>
  <c r="E5615" i="8"/>
  <c r="F5615" i="8"/>
  <c r="M5614" i="8"/>
  <c r="L5614" i="8"/>
  <c r="M5615" i="8" l="1"/>
  <c r="L5615" i="8"/>
  <c r="F5616" i="8"/>
  <c r="D5616" i="8"/>
  <c r="A5617" i="8"/>
  <c r="E5616" i="8"/>
  <c r="M5616" i="8" l="1"/>
  <c r="L5616" i="8"/>
  <c r="E5617" i="8"/>
  <c r="F5617" i="8"/>
  <c r="D5617" i="8"/>
  <c r="A5618" i="8"/>
  <c r="E5618" i="8" l="1"/>
  <c r="A5619" i="8"/>
  <c r="D5618" i="8"/>
  <c r="F5618" i="8"/>
  <c r="M5617" i="8"/>
  <c r="L5617" i="8"/>
  <c r="E5619" i="8" l="1"/>
  <c r="A5620" i="8"/>
  <c r="F5619" i="8"/>
  <c r="D5619" i="8"/>
  <c r="M5618" i="8"/>
  <c r="L5618" i="8"/>
  <c r="E5620" i="8" l="1"/>
  <c r="A5621" i="8"/>
  <c r="F5620" i="8"/>
  <c r="D5620" i="8"/>
  <c r="L5619" i="8"/>
  <c r="M5619" i="8"/>
  <c r="D5621" i="8" l="1"/>
  <c r="A5622" i="8"/>
  <c r="E5621" i="8"/>
  <c r="F5621" i="8"/>
  <c r="M5620" i="8"/>
  <c r="L5620" i="8"/>
  <c r="M5621" i="8" l="1"/>
  <c r="L5621" i="8"/>
  <c r="F5622" i="8"/>
  <c r="D5622" i="8"/>
  <c r="E5622" i="8"/>
  <c r="A5623" i="8"/>
  <c r="A5624" i="8" l="1"/>
  <c r="D5623" i="8"/>
  <c r="F5623" i="8"/>
  <c r="E5623" i="8"/>
  <c r="M5622" i="8"/>
  <c r="L5622" i="8"/>
  <c r="M5623" i="8" l="1"/>
  <c r="L5623" i="8"/>
  <c r="D5624" i="8"/>
  <c r="E5624" i="8"/>
  <c r="F5624" i="8"/>
  <c r="A5625" i="8"/>
  <c r="F5625" i="8" l="1"/>
  <c r="D5625" i="8"/>
  <c r="E5625" i="8"/>
  <c r="A5626" i="8"/>
  <c r="L5624" i="8"/>
  <c r="M5624" i="8"/>
  <c r="D5626" i="8" l="1"/>
  <c r="F5626" i="8"/>
  <c r="E5626" i="8"/>
  <c r="A5627" i="8"/>
  <c r="M5625" i="8"/>
  <c r="L5625" i="8"/>
  <c r="D5627" i="8" l="1"/>
  <c r="E5627" i="8"/>
  <c r="F5627" i="8"/>
  <c r="A5628" i="8"/>
  <c r="L5626" i="8"/>
  <c r="M5626" i="8"/>
  <c r="D5628" i="8" l="1"/>
  <c r="E5628" i="8"/>
  <c r="F5628" i="8"/>
  <c r="A5629" i="8"/>
  <c r="M5627" i="8"/>
  <c r="L5627" i="8"/>
  <c r="D5629" i="8" l="1"/>
  <c r="A5630" i="8"/>
  <c r="E5629" i="8"/>
  <c r="F5629" i="8"/>
  <c r="L5628" i="8"/>
  <c r="M5628" i="8"/>
  <c r="L5629" i="8" l="1"/>
  <c r="M5629" i="8"/>
  <c r="D5630" i="8"/>
  <c r="F5630" i="8"/>
  <c r="A5631" i="8"/>
  <c r="E5630" i="8"/>
  <c r="M5630" i="8" l="1"/>
  <c r="L5630" i="8"/>
  <c r="F5631" i="8"/>
  <c r="D5631" i="8"/>
  <c r="E5631" i="8"/>
  <c r="A5632" i="8"/>
  <c r="L5631" i="8" l="1"/>
  <c r="M5631" i="8"/>
  <c r="A5633" i="8"/>
  <c r="D5632" i="8"/>
  <c r="E5632" i="8"/>
  <c r="F5632" i="8"/>
  <c r="M5632" i="8" l="1"/>
  <c r="L5632" i="8"/>
  <c r="D5633" i="8"/>
  <c r="A5634" i="8"/>
  <c r="E5633" i="8"/>
  <c r="F5633" i="8"/>
  <c r="M5633" i="8" l="1"/>
  <c r="L5633" i="8"/>
  <c r="E5634" i="8"/>
  <c r="A5635" i="8"/>
  <c r="D5634" i="8"/>
  <c r="F5634" i="8"/>
  <c r="A5636" i="8" l="1"/>
  <c r="F5635" i="8"/>
  <c r="E5635" i="8"/>
  <c r="D5635" i="8"/>
  <c r="M5634" i="8"/>
  <c r="L5634" i="8"/>
  <c r="M5635" i="8" l="1"/>
  <c r="L5635" i="8"/>
  <c r="E5636" i="8"/>
  <c r="A5637" i="8"/>
  <c r="F5636" i="8"/>
  <c r="D5636" i="8"/>
  <c r="D5637" i="8" l="1"/>
  <c r="A5638" i="8"/>
  <c r="E5637" i="8"/>
  <c r="F5637" i="8"/>
  <c r="L5636" i="8"/>
  <c r="M5636" i="8"/>
  <c r="M5637" i="8" l="1"/>
  <c r="L5637" i="8"/>
  <c r="E5638" i="8"/>
  <c r="A5639" i="8"/>
  <c r="D5638" i="8"/>
  <c r="F5638" i="8"/>
  <c r="F5639" i="8" l="1"/>
  <c r="A5640" i="8"/>
  <c r="D5639" i="8"/>
  <c r="E5639" i="8"/>
  <c r="M5638" i="8"/>
  <c r="L5638" i="8"/>
  <c r="L5639" i="8" l="1"/>
  <c r="M5639" i="8"/>
  <c r="F5640" i="8"/>
  <c r="A5641" i="8"/>
  <c r="D5640" i="8"/>
  <c r="E5640" i="8"/>
  <c r="M5640" i="8" l="1"/>
  <c r="L5640" i="8"/>
  <c r="F5641" i="8"/>
  <c r="A5642" i="8"/>
  <c r="E5641" i="8"/>
  <c r="D5641" i="8"/>
  <c r="M5641" i="8" l="1"/>
  <c r="L5641" i="8"/>
  <c r="A5643" i="8"/>
  <c r="D5642" i="8"/>
  <c r="E5642" i="8"/>
  <c r="F5642" i="8"/>
  <c r="M5642" i="8" l="1"/>
  <c r="L5642" i="8"/>
  <c r="D5643" i="8"/>
  <c r="E5643" i="8"/>
  <c r="A5644" i="8"/>
  <c r="F5643" i="8"/>
  <c r="D5644" i="8" l="1"/>
  <c r="E5644" i="8"/>
  <c r="F5644" i="8"/>
  <c r="A5645" i="8"/>
  <c r="L5643" i="8"/>
  <c r="M5643" i="8"/>
  <c r="D5645" i="8" l="1"/>
  <c r="A5646" i="8"/>
  <c r="E5645" i="8"/>
  <c r="F5645" i="8"/>
  <c r="L5644" i="8"/>
  <c r="M5644" i="8"/>
  <c r="M5645" i="8" l="1"/>
  <c r="L5645" i="8"/>
  <c r="A5647" i="8"/>
  <c r="D5646" i="8"/>
  <c r="F5646" i="8"/>
  <c r="E5646" i="8"/>
  <c r="M5646" i="8" l="1"/>
  <c r="L5646" i="8"/>
  <c r="A5648" i="8"/>
  <c r="D5647" i="8"/>
  <c r="E5647" i="8"/>
  <c r="F5647" i="8"/>
  <c r="L5647" i="8" l="1"/>
  <c r="M5647" i="8"/>
  <c r="F5648" i="8"/>
  <c r="A5649" i="8"/>
  <c r="D5648" i="8"/>
  <c r="E5648" i="8"/>
  <c r="M5648" i="8" l="1"/>
  <c r="L5648" i="8"/>
  <c r="D5649" i="8"/>
  <c r="A5650" i="8"/>
  <c r="E5649" i="8"/>
  <c r="F5649" i="8"/>
  <c r="M5649" i="8" l="1"/>
  <c r="L5649" i="8"/>
  <c r="E5650" i="8"/>
  <c r="A5651" i="8"/>
  <c r="F5650" i="8"/>
  <c r="D5650" i="8"/>
  <c r="D5651" i="8" l="1"/>
  <c r="A5652" i="8"/>
  <c r="F5651" i="8"/>
  <c r="E5651" i="8"/>
  <c r="M5650" i="8"/>
  <c r="L5650" i="8"/>
  <c r="M5651" i="8" l="1"/>
  <c r="L5651" i="8"/>
  <c r="E5652" i="8"/>
  <c r="D5652" i="8"/>
  <c r="A5653" i="8"/>
  <c r="F5652" i="8"/>
  <c r="D5653" i="8" l="1"/>
  <c r="A5654" i="8"/>
  <c r="E5653" i="8"/>
  <c r="F5653" i="8"/>
  <c r="M5652" i="8"/>
  <c r="L5652" i="8"/>
  <c r="L5653" i="8" l="1"/>
  <c r="M5653" i="8"/>
  <c r="E5654" i="8"/>
  <c r="D5654" i="8"/>
  <c r="F5654" i="8"/>
  <c r="A5655" i="8"/>
  <c r="E5655" i="8" l="1"/>
  <c r="A5656" i="8"/>
  <c r="D5655" i="8"/>
  <c r="F5655" i="8"/>
  <c r="M5654" i="8"/>
  <c r="L5654" i="8"/>
  <c r="F5656" i="8" l="1"/>
  <c r="A5657" i="8"/>
  <c r="E5656" i="8"/>
  <c r="D5656" i="8"/>
  <c r="L5655" i="8"/>
  <c r="M5655" i="8"/>
  <c r="L5656" i="8" l="1"/>
  <c r="M5656" i="8"/>
  <c r="D5657" i="8"/>
  <c r="A5658" i="8"/>
  <c r="E5657" i="8"/>
  <c r="F5657" i="8"/>
  <c r="M5657" i="8" l="1"/>
  <c r="L5657" i="8"/>
  <c r="F5658" i="8"/>
  <c r="A5659" i="8"/>
  <c r="E5658" i="8"/>
  <c r="D5658" i="8"/>
  <c r="M5658" i="8" l="1"/>
  <c r="L5658" i="8"/>
  <c r="F5659" i="8"/>
  <c r="A5660" i="8"/>
  <c r="D5659" i="8"/>
  <c r="E5659" i="8"/>
  <c r="L5659" i="8" l="1"/>
  <c r="M5659" i="8"/>
  <c r="F5660" i="8"/>
  <c r="A5661" i="8"/>
  <c r="D5660" i="8"/>
  <c r="E5660" i="8"/>
  <c r="L5660" i="8" l="1"/>
  <c r="M5660" i="8"/>
  <c r="D5661" i="8"/>
  <c r="E5661" i="8"/>
  <c r="F5661" i="8"/>
  <c r="A5662" i="8"/>
  <c r="D5662" i="8" l="1"/>
  <c r="E5662" i="8"/>
  <c r="F5662" i="8"/>
  <c r="A5663" i="8"/>
  <c r="L5661" i="8"/>
  <c r="M5661" i="8"/>
  <c r="F5663" i="8" l="1"/>
  <c r="A5664" i="8"/>
  <c r="D5663" i="8"/>
  <c r="E5663" i="8"/>
  <c r="M5662" i="8"/>
  <c r="L5662" i="8"/>
  <c r="L5663" i="8" l="1"/>
  <c r="M5663" i="8"/>
  <c r="F5664" i="8"/>
  <c r="E5664" i="8"/>
  <c r="A5665" i="8"/>
  <c r="D5664" i="8"/>
  <c r="D5665" i="8" l="1"/>
  <c r="A5666" i="8"/>
  <c r="E5665" i="8"/>
  <c r="F5665" i="8"/>
  <c r="M5664" i="8"/>
  <c r="L5664" i="8"/>
  <c r="M5665" i="8" l="1"/>
  <c r="L5665" i="8"/>
  <c r="E5666" i="8"/>
  <c r="A5667" i="8"/>
  <c r="D5666" i="8"/>
  <c r="F5666" i="8"/>
  <c r="E5667" i="8" l="1"/>
  <c r="A5668" i="8"/>
  <c r="F5667" i="8"/>
  <c r="D5667" i="8"/>
  <c r="L5666" i="8"/>
  <c r="M5666" i="8"/>
  <c r="D5668" i="8" l="1"/>
  <c r="A5669" i="8"/>
  <c r="E5668" i="8"/>
  <c r="F5668" i="8"/>
  <c r="L5667" i="8"/>
  <c r="M5667" i="8"/>
  <c r="L5668" i="8" l="1"/>
  <c r="M5668" i="8"/>
  <c r="D5669" i="8"/>
  <c r="A5670" i="8"/>
  <c r="E5669" i="8"/>
  <c r="F5669" i="8"/>
  <c r="M5669" i="8" l="1"/>
  <c r="L5669" i="8"/>
  <c r="D5670" i="8"/>
  <c r="F5670" i="8"/>
  <c r="A5671" i="8"/>
  <c r="E5670" i="8"/>
  <c r="M5670" i="8" l="1"/>
  <c r="L5670" i="8"/>
  <c r="E5671" i="8"/>
  <c r="A5672" i="8"/>
  <c r="D5671" i="8"/>
  <c r="F5671" i="8"/>
  <c r="E5672" i="8" l="1"/>
  <c r="A5673" i="8"/>
  <c r="D5672" i="8"/>
  <c r="F5672" i="8"/>
  <c r="L5671" i="8"/>
  <c r="M5671" i="8"/>
  <c r="D5673" i="8" l="1"/>
  <c r="A5674" i="8"/>
  <c r="E5673" i="8"/>
  <c r="F5673" i="8"/>
  <c r="M5672" i="8"/>
  <c r="L5672" i="8"/>
  <c r="M5673" i="8" l="1"/>
  <c r="L5673" i="8"/>
  <c r="F5674" i="8"/>
  <c r="A5675" i="8"/>
  <c r="D5674" i="8"/>
  <c r="E5674" i="8"/>
  <c r="M5674" i="8" l="1"/>
  <c r="L5674" i="8"/>
  <c r="F5675" i="8"/>
  <c r="A5676" i="8"/>
  <c r="D5675" i="8"/>
  <c r="E5675" i="8"/>
  <c r="L5675" i="8" l="1"/>
  <c r="M5675" i="8"/>
  <c r="F5676" i="8"/>
  <c r="A5677" i="8"/>
  <c r="D5676" i="8"/>
  <c r="E5676" i="8"/>
  <c r="L5676" i="8" l="1"/>
  <c r="M5676" i="8"/>
  <c r="D5677" i="8"/>
  <c r="E5677" i="8"/>
  <c r="F5677" i="8"/>
  <c r="A5678" i="8"/>
  <c r="M5677" i="8" l="1"/>
  <c r="L5677" i="8"/>
  <c r="F5678" i="8"/>
  <c r="A5679" i="8"/>
  <c r="E5678" i="8"/>
  <c r="D5678" i="8"/>
  <c r="M5678" i="8" l="1"/>
  <c r="L5678" i="8"/>
  <c r="A5680" i="8"/>
  <c r="D5679" i="8"/>
  <c r="E5679" i="8"/>
  <c r="F5679" i="8"/>
  <c r="L5679" i="8" l="1"/>
  <c r="M5679" i="8"/>
  <c r="E5680" i="8"/>
  <c r="F5680" i="8"/>
  <c r="D5680" i="8"/>
  <c r="A5681" i="8"/>
  <c r="D5681" i="8" l="1"/>
  <c r="A5682" i="8"/>
  <c r="F5681" i="8"/>
  <c r="E5681" i="8"/>
  <c r="L5680" i="8"/>
  <c r="M5680" i="8"/>
  <c r="M5681" i="8" l="1"/>
  <c r="L5681" i="8"/>
  <c r="E5682" i="8"/>
  <c r="A5683" i="8"/>
  <c r="F5682" i="8"/>
  <c r="D5682" i="8"/>
  <c r="F5683" i="8" l="1"/>
  <c r="D5683" i="8"/>
  <c r="E5683" i="8"/>
  <c r="A5684" i="8"/>
  <c r="L5682" i="8"/>
  <c r="M5682" i="8"/>
  <c r="E5684" i="8" l="1"/>
  <c r="A5685" i="8"/>
  <c r="D5684" i="8"/>
  <c r="F5684" i="8"/>
  <c r="L5683" i="8"/>
  <c r="M5683" i="8"/>
  <c r="D5685" i="8" l="1"/>
  <c r="A5686" i="8"/>
  <c r="E5685" i="8"/>
  <c r="F5685" i="8"/>
  <c r="M5684" i="8"/>
  <c r="L5684" i="8"/>
  <c r="M5685" i="8" l="1"/>
  <c r="L5685" i="8"/>
  <c r="F5686" i="8"/>
  <c r="A5687" i="8"/>
  <c r="D5686" i="8"/>
  <c r="E5686" i="8"/>
  <c r="L5686" i="8" l="1"/>
  <c r="M5686" i="8"/>
  <c r="F5687" i="8"/>
  <c r="A5688" i="8"/>
  <c r="D5687" i="8"/>
  <c r="E5687" i="8"/>
  <c r="L5687" i="8" l="1"/>
  <c r="M5687" i="8"/>
  <c r="E5688" i="8"/>
  <c r="A5689" i="8"/>
  <c r="D5688" i="8"/>
  <c r="F5688" i="8"/>
  <c r="F5689" i="8" l="1"/>
  <c r="D5689" i="8"/>
  <c r="E5689" i="8"/>
  <c r="A5690" i="8"/>
  <c r="L5688" i="8"/>
  <c r="M5688" i="8"/>
  <c r="A5691" i="8" l="1"/>
  <c r="D5690" i="8"/>
  <c r="E5690" i="8"/>
  <c r="F5690" i="8"/>
  <c r="M5689" i="8"/>
  <c r="L5689" i="8"/>
  <c r="M5690" i="8" l="1"/>
  <c r="L5690" i="8"/>
  <c r="D5691" i="8"/>
  <c r="E5691" i="8"/>
  <c r="F5691" i="8"/>
  <c r="A5692" i="8"/>
  <c r="F5692" i="8" l="1"/>
  <c r="A5693" i="8"/>
  <c r="D5692" i="8"/>
  <c r="E5692" i="8"/>
  <c r="L5691" i="8"/>
  <c r="M5691" i="8"/>
  <c r="L5692" i="8" l="1"/>
  <c r="M5692" i="8"/>
  <c r="D5693" i="8"/>
  <c r="A5694" i="8"/>
  <c r="E5693" i="8"/>
  <c r="F5693" i="8"/>
  <c r="M5693" i="8" l="1"/>
  <c r="L5693" i="8"/>
  <c r="F5694" i="8"/>
  <c r="A5695" i="8"/>
  <c r="E5694" i="8"/>
  <c r="D5694" i="8"/>
  <c r="M5694" i="8" l="1"/>
  <c r="L5694" i="8"/>
  <c r="F5695" i="8"/>
  <c r="A5696" i="8"/>
  <c r="E5695" i="8"/>
  <c r="D5695" i="8"/>
  <c r="L5695" i="8" l="1"/>
  <c r="M5695" i="8"/>
  <c r="A5697" i="8"/>
  <c r="D5696" i="8"/>
  <c r="E5696" i="8"/>
  <c r="F5696" i="8"/>
  <c r="M5696" i="8" l="1"/>
  <c r="L5696" i="8"/>
  <c r="D5697" i="8"/>
  <c r="A5698" i="8"/>
  <c r="E5697" i="8"/>
  <c r="F5697" i="8"/>
  <c r="M5697" i="8" l="1"/>
  <c r="L5697" i="8"/>
  <c r="E5698" i="8"/>
  <c r="A5699" i="8"/>
  <c r="D5698" i="8"/>
  <c r="F5698" i="8"/>
  <c r="E5699" i="8" l="1"/>
  <c r="F5699" i="8"/>
  <c r="D5699" i="8"/>
  <c r="A5700" i="8"/>
  <c r="L5698" i="8"/>
  <c r="M5698" i="8"/>
  <c r="F5700" i="8" l="1"/>
  <c r="D5700" i="8"/>
  <c r="E5700" i="8"/>
  <c r="A5701" i="8"/>
  <c r="M5699" i="8"/>
  <c r="L5699" i="8"/>
  <c r="E5701" i="8" l="1"/>
  <c r="A5702" i="8"/>
  <c r="F5701" i="8"/>
  <c r="D5701" i="8"/>
  <c r="L5700" i="8"/>
  <c r="M5700" i="8"/>
  <c r="D5702" i="8" l="1"/>
  <c r="E5702" i="8"/>
  <c r="F5702" i="8"/>
  <c r="A5703" i="8"/>
  <c r="M5701" i="8"/>
  <c r="L5701" i="8"/>
  <c r="D5703" i="8" l="1"/>
  <c r="E5703" i="8"/>
  <c r="F5703" i="8"/>
  <c r="A5704" i="8"/>
  <c r="M5702" i="8"/>
  <c r="L5702" i="8"/>
  <c r="D5704" i="8" l="1"/>
  <c r="E5704" i="8"/>
  <c r="F5704" i="8"/>
  <c r="A5705" i="8"/>
  <c r="L5703" i="8"/>
  <c r="M5703" i="8"/>
  <c r="D5705" i="8" l="1"/>
  <c r="E5705" i="8"/>
  <c r="F5705" i="8"/>
  <c r="A5706" i="8"/>
  <c r="M5704" i="8"/>
  <c r="L5704" i="8"/>
  <c r="A5707" i="8" l="1"/>
  <c r="D5706" i="8"/>
  <c r="E5706" i="8"/>
  <c r="F5706" i="8"/>
  <c r="M5705" i="8"/>
  <c r="L5705" i="8"/>
  <c r="M5706" i="8" l="1"/>
  <c r="L5706" i="8"/>
  <c r="D5707" i="8"/>
  <c r="E5707" i="8"/>
  <c r="F5707" i="8"/>
  <c r="A5708" i="8"/>
  <c r="F5708" i="8" l="1"/>
  <c r="E5708" i="8"/>
  <c r="A5709" i="8"/>
  <c r="D5708" i="8"/>
  <c r="L5707" i="8"/>
  <c r="M5707" i="8"/>
  <c r="D5709" i="8" l="1"/>
  <c r="A5710" i="8"/>
  <c r="F5709" i="8"/>
  <c r="E5709" i="8"/>
  <c r="L5708" i="8"/>
  <c r="M5708" i="8"/>
  <c r="M5709" i="8" l="1"/>
  <c r="L5709" i="8"/>
  <c r="F5710" i="8"/>
  <c r="A5711" i="8"/>
  <c r="E5710" i="8"/>
  <c r="D5710" i="8"/>
  <c r="M5710" i="8" l="1"/>
  <c r="L5710" i="8"/>
  <c r="F5711" i="8"/>
  <c r="A5712" i="8"/>
  <c r="E5711" i="8"/>
  <c r="D5711" i="8"/>
  <c r="L5711" i="8" l="1"/>
  <c r="M5711" i="8"/>
  <c r="F5712" i="8"/>
  <c r="D5712" i="8"/>
  <c r="A5713" i="8"/>
  <c r="E5712" i="8"/>
  <c r="M5712" i="8" l="1"/>
  <c r="L5712" i="8"/>
  <c r="D5713" i="8"/>
  <c r="A5714" i="8"/>
  <c r="F5713" i="8"/>
  <c r="E5713" i="8"/>
  <c r="M5713" i="8" l="1"/>
  <c r="L5713" i="8"/>
  <c r="A5715" i="8"/>
  <c r="D5714" i="8"/>
  <c r="F5714" i="8"/>
  <c r="E5714" i="8"/>
  <c r="M5714" i="8" l="1"/>
  <c r="L5714" i="8"/>
  <c r="E5715" i="8"/>
  <c r="A5716" i="8"/>
  <c r="F5715" i="8"/>
  <c r="D5715" i="8"/>
  <c r="E5716" i="8" l="1"/>
  <c r="F5716" i="8"/>
  <c r="D5716" i="8"/>
  <c r="A5717" i="8"/>
  <c r="L5715" i="8"/>
  <c r="M5715" i="8"/>
  <c r="D5717" i="8" l="1"/>
  <c r="A5718" i="8"/>
  <c r="E5717" i="8"/>
  <c r="F5717" i="8"/>
  <c r="M5716" i="8"/>
  <c r="L5716" i="8"/>
  <c r="M5717" i="8" l="1"/>
  <c r="L5717" i="8"/>
  <c r="F5718" i="8"/>
  <c r="A5719" i="8"/>
  <c r="D5718" i="8"/>
  <c r="E5718" i="8"/>
  <c r="M5718" i="8" l="1"/>
  <c r="L5718" i="8"/>
  <c r="F5719" i="8"/>
  <c r="A5720" i="8"/>
  <c r="D5719" i="8"/>
  <c r="E5719" i="8"/>
  <c r="L5719" i="8" l="1"/>
  <c r="M5719" i="8"/>
  <c r="F5720" i="8"/>
  <c r="A5721" i="8"/>
  <c r="D5720" i="8"/>
  <c r="E5720" i="8"/>
  <c r="M5720" i="8" l="1"/>
  <c r="L5720" i="8"/>
  <c r="D5721" i="8"/>
  <c r="A5722" i="8"/>
  <c r="E5721" i="8"/>
  <c r="F5721" i="8"/>
  <c r="M5721" i="8" l="1"/>
  <c r="L5721" i="8"/>
  <c r="F5722" i="8"/>
  <c r="A5723" i="8"/>
  <c r="D5722" i="8"/>
  <c r="E5722" i="8"/>
  <c r="M5722" i="8" l="1"/>
  <c r="L5722" i="8"/>
  <c r="F5723" i="8"/>
  <c r="A5724" i="8"/>
  <c r="D5723" i="8"/>
  <c r="E5723" i="8"/>
  <c r="L5723" i="8" l="1"/>
  <c r="M5723" i="8"/>
  <c r="A5725" i="8"/>
  <c r="D5724" i="8"/>
  <c r="E5724" i="8"/>
  <c r="F5724" i="8"/>
  <c r="L5724" i="8" l="1"/>
  <c r="M5724" i="8"/>
  <c r="D5725" i="8"/>
  <c r="A5726" i="8"/>
  <c r="E5725" i="8"/>
  <c r="F5725" i="8"/>
  <c r="M5725" i="8" l="1"/>
  <c r="L5725" i="8"/>
  <c r="F5726" i="8"/>
  <c r="A5727" i="8"/>
  <c r="D5726" i="8"/>
  <c r="E5726" i="8"/>
  <c r="M5726" i="8" l="1"/>
  <c r="L5726" i="8"/>
  <c r="A5728" i="8"/>
  <c r="E5727" i="8"/>
  <c r="D5727" i="8"/>
  <c r="F5727" i="8"/>
  <c r="L5727" i="8" l="1"/>
  <c r="M5727" i="8"/>
  <c r="F5728" i="8"/>
  <c r="D5728" i="8"/>
  <c r="E5728" i="8"/>
  <c r="A5729" i="8"/>
  <c r="D5729" i="8" l="1"/>
  <c r="A5730" i="8"/>
  <c r="E5729" i="8"/>
  <c r="F5729" i="8"/>
  <c r="M5728" i="8"/>
  <c r="L5728" i="8"/>
  <c r="L5729" i="8" l="1"/>
  <c r="M5729" i="8"/>
  <c r="E5730" i="8"/>
  <c r="A5731" i="8"/>
  <c r="D5730" i="8"/>
  <c r="F5730" i="8"/>
  <c r="E5731" i="8" l="1"/>
  <c r="A5732" i="8"/>
  <c r="F5731" i="8"/>
  <c r="D5731" i="8"/>
  <c r="L5730" i="8"/>
  <c r="M5730" i="8"/>
  <c r="E5732" i="8" l="1"/>
  <c r="A5733" i="8"/>
  <c r="F5732" i="8"/>
  <c r="D5732" i="8"/>
  <c r="M5731" i="8"/>
  <c r="L5731" i="8"/>
  <c r="E5733" i="8" l="1"/>
  <c r="F5733" i="8"/>
  <c r="D5733" i="8"/>
  <c r="A5734" i="8"/>
  <c r="L5732" i="8"/>
  <c r="M5732" i="8"/>
  <c r="F5734" i="8" l="1"/>
  <c r="D5734" i="8"/>
  <c r="E5734" i="8"/>
  <c r="A5735" i="8"/>
  <c r="L5733" i="8"/>
  <c r="M5733" i="8"/>
  <c r="F5735" i="8" l="1"/>
  <c r="A5736" i="8"/>
  <c r="D5735" i="8"/>
  <c r="E5735" i="8"/>
  <c r="M5734" i="8"/>
  <c r="L5734" i="8"/>
  <c r="M5735" i="8" l="1"/>
  <c r="L5735" i="8"/>
  <c r="F5736" i="8"/>
  <c r="A5737" i="8"/>
  <c r="D5736" i="8"/>
  <c r="E5736" i="8"/>
  <c r="L5736" i="8" l="1"/>
  <c r="M5736" i="8"/>
  <c r="E5737" i="8"/>
  <c r="F5737" i="8"/>
  <c r="D5737" i="8"/>
  <c r="A5738" i="8"/>
  <c r="F5738" i="8" l="1"/>
  <c r="D5738" i="8"/>
  <c r="E5738" i="8"/>
  <c r="A5739" i="8"/>
  <c r="M5737" i="8"/>
  <c r="L5737" i="8"/>
  <c r="F5739" i="8" l="1"/>
  <c r="A5740" i="8"/>
  <c r="D5739" i="8"/>
  <c r="E5739" i="8"/>
  <c r="M5738" i="8"/>
  <c r="L5738" i="8"/>
  <c r="M5739" i="8" l="1"/>
  <c r="L5739" i="8"/>
  <c r="A5741" i="8"/>
  <c r="D5740" i="8"/>
  <c r="E5740" i="8"/>
  <c r="F5740" i="8"/>
  <c r="L5740" i="8" l="1"/>
  <c r="M5740" i="8"/>
  <c r="D5741" i="8"/>
  <c r="A5742" i="8"/>
  <c r="E5741" i="8"/>
  <c r="F5741" i="8"/>
  <c r="M5741" i="8" l="1"/>
  <c r="L5741" i="8"/>
  <c r="F5742" i="8"/>
  <c r="E5742" i="8"/>
  <c r="A5743" i="8"/>
  <c r="D5742" i="8"/>
  <c r="A5744" i="8" l="1"/>
  <c r="D5743" i="8"/>
  <c r="E5743" i="8"/>
  <c r="F5743" i="8"/>
  <c r="M5742" i="8"/>
  <c r="L5742" i="8"/>
  <c r="L5743" i="8" l="1"/>
  <c r="M5743" i="8"/>
  <c r="F5744" i="8"/>
  <c r="E5744" i="8"/>
  <c r="D5744" i="8"/>
  <c r="A5745" i="8"/>
  <c r="A5746" i="8" l="1"/>
  <c r="E5745" i="8"/>
  <c r="F5745" i="8"/>
  <c r="D5745" i="8"/>
  <c r="M5744" i="8"/>
  <c r="L5744" i="8"/>
  <c r="M5745" i="8" l="1"/>
  <c r="L5745" i="8"/>
  <c r="E5746" i="8"/>
  <c r="A5747" i="8"/>
  <c r="D5746" i="8"/>
  <c r="F5746" i="8"/>
  <c r="A5748" i="8" l="1"/>
  <c r="D5747" i="8"/>
  <c r="E5747" i="8"/>
  <c r="F5747" i="8"/>
  <c r="L5746" i="8"/>
  <c r="M5746" i="8"/>
  <c r="L5747" i="8" l="1"/>
  <c r="M5747" i="8"/>
  <c r="D5748" i="8"/>
  <c r="F5748" i="8"/>
  <c r="E5748" i="8"/>
  <c r="A5749" i="8"/>
  <c r="D5749" i="8" l="1"/>
  <c r="A5750" i="8"/>
  <c r="F5749" i="8"/>
  <c r="E5749" i="8"/>
  <c r="M5748" i="8"/>
  <c r="L5748" i="8"/>
  <c r="L5749" i="8" l="1"/>
  <c r="M5749" i="8"/>
  <c r="D5750" i="8"/>
  <c r="E5750" i="8"/>
  <c r="F5750" i="8"/>
  <c r="A5751" i="8"/>
  <c r="F5751" i="8" l="1"/>
  <c r="A5752" i="8"/>
  <c r="D5751" i="8"/>
  <c r="E5751" i="8"/>
  <c r="M5750" i="8"/>
  <c r="L5750" i="8"/>
  <c r="L5751" i="8" l="1"/>
  <c r="M5751" i="8"/>
  <c r="D5752" i="8"/>
  <c r="E5752" i="8"/>
  <c r="F5752" i="8"/>
  <c r="A5753" i="8"/>
  <c r="F5753" i="8" l="1"/>
  <c r="D5753" i="8"/>
  <c r="E5753" i="8"/>
  <c r="A5754" i="8"/>
  <c r="M5752" i="8"/>
  <c r="L5752" i="8"/>
  <c r="D5754" i="8" l="1"/>
  <c r="A5755" i="8"/>
  <c r="F5754" i="8"/>
  <c r="E5754" i="8"/>
  <c r="M5753" i="8"/>
  <c r="L5753" i="8"/>
  <c r="L5754" i="8" l="1"/>
  <c r="M5754" i="8"/>
  <c r="A5756" i="8"/>
  <c r="E5755" i="8"/>
  <c r="D5755" i="8"/>
  <c r="F5755" i="8"/>
  <c r="L5755" i="8" l="1"/>
  <c r="M5755" i="8"/>
  <c r="F5756" i="8"/>
  <c r="A5757" i="8"/>
  <c r="D5756" i="8"/>
  <c r="E5756" i="8"/>
  <c r="L5756" i="8" l="1"/>
  <c r="M5756" i="8"/>
  <c r="A5758" i="8"/>
  <c r="D5757" i="8"/>
  <c r="E5757" i="8"/>
  <c r="F5757" i="8"/>
  <c r="M5757" i="8" l="1"/>
  <c r="L5757" i="8"/>
  <c r="E5758" i="8"/>
  <c r="A5759" i="8"/>
  <c r="F5758" i="8"/>
  <c r="D5758" i="8"/>
  <c r="F5759" i="8" l="1"/>
  <c r="A5760" i="8"/>
  <c r="E5759" i="8"/>
  <c r="D5759" i="8"/>
  <c r="M5758" i="8"/>
  <c r="L5758" i="8"/>
  <c r="L5759" i="8" l="1"/>
  <c r="M5759" i="8"/>
  <c r="F5760" i="8"/>
  <c r="A5761" i="8"/>
  <c r="D5760" i="8"/>
  <c r="E5760" i="8"/>
  <c r="M5760" i="8" l="1"/>
  <c r="L5760" i="8"/>
  <c r="A5762" i="8"/>
  <c r="D5761" i="8"/>
  <c r="E5761" i="8"/>
  <c r="F5761" i="8"/>
  <c r="M5761" i="8" l="1"/>
  <c r="L5761" i="8"/>
  <c r="A5763" i="8"/>
  <c r="F5762" i="8"/>
  <c r="D5762" i="8"/>
  <c r="E5762" i="8"/>
  <c r="M5762" i="8" l="1"/>
  <c r="L5762" i="8"/>
  <c r="F5763" i="8"/>
  <c r="A5764" i="8"/>
  <c r="E5763" i="8"/>
  <c r="D5763" i="8"/>
  <c r="L5763" i="8" l="1"/>
  <c r="M5763" i="8"/>
  <c r="F5764" i="8"/>
  <c r="A5765" i="8"/>
  <c r="E5764" i="8"/>
  <c r="D5764" i="8"/>
  <c r="M5764" i="8" l="1"/>
  <c r="L5764" i="8"/>
  <c r="F5765" i="8"/>
  <c r="A5766" i="8"/>
  <c r="E5765" i="8"/>
  <c r="D5765" i="8"/>
  <c r="M5765" i="8" l="1"/>
  <c r="L5765" i="8"/>
  <c r="F5766" i="8"/>
  <c r="E5766" i="8"/>
  <c r="D5766" i="8"/>
  <c r="A5767" i="8"/>
  <c r="F5767" i="8" l="1"/>
  <c r="A5768" i="8"/>
  <c r="D5767" i="8"/>
  <c r="E5767" i="8"/>
  <c r="L5766" i="8"/>
  <c r="M5766" i="8"/>
  <c r="L5767" i="8" l="1"/>
  <c r="M5767" i="8"/>
  <c r="F5768" i="8"/>
  <c r="A5769" i="8"/>
  <c r="D5768" i="8"/>
  <c r="E5768" i="8"/>
  <c r="M5768" i="8" l="1"/>
  <c r="L5768" i="8"/>
  <c r="E5769" i="8"/>
  <c r="A5770" i="8"/>
  <c r="D5769" i="8"/>
  <c r="F5769" i="8"/>
  <c r="E5770" i="8" l="1"/>
  <c r="A5771" i="8"/>
  <c r="D5770" i="8"/>
  <c r="F5770" i="8"/>
  <c r="M5769" i="8"/>
  <c r="L5769" i="8"/>
  <c r="A5772" i="8" l="1"/>
  <c r="D5771" i="8"/>
  <c r="F5771" i="8"/>
  <c r="E5771" i="8"/>
  <c r="M5770" i="8"/>
  <c r="L5770" i="8"/>
  <c r="M5771" i="8" l="1"/>
  <c r="L5771" i="8"/>
  <c r="A5773" i="8"/>
  <c r="D5772" i="8"/>
  <c r="F5772" i="8"/>
  <c r="E5772" i="8"/>
  <c r="L5772" i="8" l="1"/>
  <c r="M5772" i="8"/>
  <c r="F5773" i="8"/>
  <c r="A5774" i="8"/>
  <c r="D5773" i="8"/>
  <c r="E5773" i="8"/>
  <c r="M5773" i="8" l="1"/>
  <c r="L5773" i="8"/>
  <c r="A5775" i="8"/>
  <c r="F5774" i="8"/>
  <c r="D5774" i="8"/>
  <c r="E5774" i="8"/>
  <c r="L5774" i="8" l="1"/>
  <c r="M5774" i="8"/>
  <c r="E5775" i="8"/>
  <c r="D5775" i="8"/>
  <c r="F5775" i="8"/>
  <c r="A5776" i="8"/>
  <c r="D5776" i="8" l="1"/>
  <c r="E5776" i="8"/>
  <c r="F5776" i="8"/>
  <c r="A5777" i="8"/>
  <c r="L5775" i="8"/>
  <c r="M5775" i="8"/>
  <c r="E5777" i="8" l="1"/>
  <c r="A5778" i="8"/>
  <c r="F5777" i="8"/>
  <c r="D5777" i="8"/>
  <c r="M5776" i="8"/>
  <c r="L5776" i="8"/>
  <c r="E5778" i="8" l="1"/>
  <c r="A5779" i="8"/>
  <c r="F5778" i="8"/>
  <c r="D5778" i="8"/>
  <c r="M5777" i="8"/>
  <c r="L5777" i="8"/>
  <c r="A5780" i="8" l="1"/>
  <c r="D5779" i="8"/>
  <c r="E5779" i="8"/>
  <c r="F5779" i="8"/>
  <c r="M5778" i="8"/>
  <c r="L5778" i="8"/>
  <c r="M5779" i="8" l="1"/>
  <c r="L5779" i="8"/>
  <c r="D5780" i="8"/>
  <c r="E5780" i="8"/>
  <c r="F5780" i="8"/>
  <c r="A5781" i="8"/>
  <c r="D5781" i="8" l="1"/>
  <c r="F5781" i="8"/>
  <c r="E5781" i="8"/>
  <c r="A5782" i="8"/>
  <c r="L5780" i="8"/>
  <c r="M5780" i="8"/>
  <c r="E5782" i="8" l="1"/>
  <c r="A5783" i="8"/>
  <c r="F5782" i="8"/>
  <c r="D5782" i="8"/>
  <c r="M5781" i="8"/>
  <c r="L5781" i="8"/>
  <c r="F5783" i="8" l="1"/>
  <c r="A5784" i="8"/>
  <c r="D5783" i="8"/>
  <c r="E5783" i="8"/>
  <c r="M5782" i="8"/>
  <c r="L5782" i="8"/>
  <c r="M5783" i="8" l="1"/>
  <c r="L5783" i="8"/>
  <c r="F5784" i="8"/>
  <c r="A5785" i="8"/>
  <c r="D5784" i="8"/>
  <c r="E5784" i="8"/>
  <c r="M5784" i="8" l="1"/>
  <c r="L5784" i="8"/>
  <c r="D5785" i="8"/>
  <c r="F5785" i="8"/>
  <c r="A5786" i="8"/>
  <c r="E5785" i="8"/>
  <c r="M5785" i="8" l="1"/>
  <c r="L5785" i="8"/>
  <c r="D5786" i="8"/>
  <c r="A5787" i="8"/>
  <c r="E5786" i="8"/>
  <c r="F5786" i="8"/>
  <c r="M5786" i="8" l="1"/>
  <c r="L5786" i="8"/>
  <c r="F5787" i="8"/>
  <c r="A5788" i="8"/>
  <c r="D5787" i="8"/>
  <c r="E5787" i="8"/>
  <c r="L5787" i="8" l="1"/>
  <c r="M5787" i="8"/>
  <c r="F5788" i="8"/>
  <c r="A5789" i="8"/>
  <c r="D5788" i="8"/>
  <c r="E5788" i="8"/>
  <c r="M5788" i="8" l="1"/>
  <c r="L5788" i="8"/>
  <c r="D5789" i="8"/>
  <c r="F5789" i="8"/>
  <c r="A5790" i="8"/>
  <c r="E5789" i="8"/>
  <c r="M5789" i="8" l="1"/>
  <c r="L5789" i="8"/>
  <c r="E5790" i="8"/>
  <c r="A5791" i="8"/>
  <c r="F5790" i="8"/>
  <c r="D5790" i="8"/>
  <c r="F5791" i="8" l="1"/>
  <c r="A5792" i="8"/>
  <c r="D5791" i="8"/>
  <c r="E5791" i="8"/>
  <c r="M5790" i="8"/>
  <c r="L5790" i="8"/>
  <c r="M5791" i="8" l="1"/>
  <c r="L5791" i="8"/>
  <c r="D5792" i="8"/>
  <c r="E5792" i="8"/>
  <c r="F5792" i="8"/>
  <c r="A5793" i="8"/>
  <c r="F5793" i="8" l="1"/>
  <c r="A5794" i="8"/>
  <c r="E5793" i="8"/>
  <c r="D5793" i="8"/>
  <c r="M5792" i="8"/>
  <c r="L5792" i="8"/>
  <c r="M5793" i="8" l="1"/>
  <c r="L5793" i="8"/>
  <c r="E5794" i="8"/>
  <c r="A5795" i="8"/>
  <c r="D5794" i="8"/>
  <c r="F5794" i="8"/>
  <c r="A5796" i="8" l="1"/>
  <c r="D5795" i="8"/>
  <c r="E5795" i="8"/>
  <c r="F5795" i="8"/>
  <c r="L5794" i="8"/>
  <c r="M5794" i="8"/>
  <c r="L5795" i="8" l="1"/>
  <c r="M5795" i="8"/>
  <c r="F5796" i="8"/>
  <c r="A5797" i="8"/>
  <c r="D5796" i="8"/>
  <c r="E5796" i="8"/>
  <c r="L5796" i="8" l="1"/>
  <c r="M5796" i="8"/>
  <c r="F5797" i="8"/>
  <c r="A5798" i="8"/>
  <c r="D5797" i="8"/>
  <c r="E5797" i="8"/>
  <c r="M5797" i="8" l="1"/>
  <c r="L5797" i="8"/>
  <c r="D5798" i="8"/>
  <c r="A5799" i="8"/>
  <c r="F5798" i="8"/>
  <c r="E5798" i="8"/>
  <c r="M5798" i="8" l="1"/>
  <c r="L5798" i="8"/>
  <c r="A5800" i="8"/>
  <c r="D5799" i="8"/>
  <c r="E5799" i="8"/>
  <c r="F5799" i="8"/>
  <c r="L5799" i="8" l="1"/>
  <c r="M5799" i="8"/>
  <c r="D5800" i="8"/>
  <c r="E5800" i="8"/>
  <c r="F5800" i="8"/>
  <c r="A5801" i="8"/>
  <c r="E5801" i="8" l="1"/>
  <c r="A5802" i="8"/>
  <c r="F5801" i="8"/>
  <c r="D5801" i="8"/>
  <c r="M5800" i="8"/>
  <c r="L5800" i="8"/>
  <c r="F5802" i="8" l="1"/>
  <c r="D5802" i="8"/>
  <c r="E5802" i="8"/>
  <c r="A5803" i="8"/>
  <c r="M5801" i="8"/>
  <c r="L5801" i="8"/>
  <c r="F5803" i="8" l="1"/>
  <c r="A5804" i="8"/>
  <c r="E5803" i="8"/>
  <c r="D5803" i="8"/>
  <c r="M5802" i="8"/>
  <c r="L5802" i="8"/>
  <c r="L5803" i="8" l="1"/>
  <c r="M5803" i="8"/>
  <c r="A5805" i="8"/>
  <c r="D5804" i="8"/>
  <c r="F5804" i="8"/>
  <c r="E5804" i="8"/>
  <c r="L5804" i="8" l="1"/>
  <c r="M5804" i="8"/>
  <c r="F5805" i="8"/>
  <c r="A5806" i="8"/>
  <c r="D5805" i="8"/>
  <c r="E5805" i="8"/>
  <c r="M5805" i="8" l="1"/>
  <c r="L5805" i="8"/>
  <c r="F5806" i="8"/>
  <c r="D5806" i="8"/>
  <c r="E5806" i="8"/>
  <c r="A5807" i="8"/>
  <c r="A5808" i="8" l="1"/>
  <c r="D5807" i="8"/>
  <c r="E5807" i="8"/>
  <c r="F5807" i="8"/>
  <c r="M5806" i="8"/>
  <c r="L5806" i="8"/>
  <c r="M5807" i="8" l="1"/>
  <c r="L5807" i="8"/>
  <c r="D5808" i="8"/>
  <c r="E5808" i="8"/>
  <c r="F5808" i="8"/>
  <c r="A5809" i="8"/>
  <c r="F5809" i="8" l="1"/>
  <c r="A5810" i="8"/>
  <c r="E5809" i="8"/>
  <c r="D5809" i="8"/>
  <c r="M5808" i="8"/>
  <c r="L5808" i="8"/>
  <c r="M5809" i="8" l="1"/>
  <c r="L5809" i="8"/>
  <c r="E5810" i="8"/>
  <c r="A5811" i="8"/>
  <c r="D5810" i="8"/>
  <c r="F5810" i="8"/>
  <c r="F5811" i="8" l="1"/>
  <c r="A5812" i="8"/>
  <c r="D5811" i="8"/>
  <c r="E5811" i="8"/>
  <c r="L5810" i="8"/>
  <c r="M5810" i="8"/>
  <c r="L5811" i="8" l="1"/>
  <c r="M5811" i="8"/>
  <c r="F5812" i="8"/>
  <c r="A5813" i="8"/>
  <c r="D5812" i="8"/>
  <c r="E5812" i="8"/>
  <c r="M5812" i="8" l="1"/>
  <c r="L5812" i="8"/>
  <c r="E5813" i="8"/>
  <c r="A5814" i="8"/>
  <c r="D5813" i="8"/>
  <c r="F5813" i="8"/>
  <c r="E5814" i="8" l="1"/>
  <c r="F5814" i="8"/>
  <c r="D5814" i="8"/>
  <c r="A5815" i="8"/>
  <c r="M5813" i="8"/>
  <c r="L5813" i="8"/>
  <c r="A5816" i="8" l="1"/>
  <c r="D5815" i="8"/>
  <c r="E5815" i="8"/>
  <c r="F5815" i="8"/>
  <c r="M5814" i="8"/>
  <c r="L5814" i="8"/>
  <c r="L5815" i="8" l="1"/>
  <c r="M5815" i="8"/>
  <c r="F5816" i="8"/>
  <c r="A5817" i="8"/>
  <c r="D5816" i="8"/>
  <c r="E5816" i="8"/>
  <c r="M5816" i="8" l="1"/>
  <c r="L5816" i="8"/>
  <c r="F5817" i="8"/>
  <c r="D5817" i="8"/>
  <c r="E5817" i="8"/>
  <c r="A5818" i="8"/>
  <c r="D5818" i="8" l="1"/>
  <c r="A5819" i="8"/>
  <c r="F5818" i="8"/>
  <c r="E5818" i="8"/>
  <c r="M5817" i="8"/>
  <c r="L5817" i="8"/>
  <c r="M5818" i="8" l="1"/>
  <c r="L5818" i="8"/>
  <c r="F5819" i="8"/>
  <c r="D5819" i="8"/>
  <c r="A5820" i="8"/>
  <c r="E5819" i="8"/>
  <c r="L5819" i="8" l="1"/>
  <c r="M5819" i="8"/>
  <c r="D5820" i="8"/>
  <c r="E5820" i="8"/>
  <c r="F5820" i="8"/>
  <c r="A5821" i="8"/>
  <c r="F5821" i="8" l="1"/>
  <c r="A5822" i="8"/>
  <c r="D5821" i="8"/>
  <c r="E5821" i="8"/>
  <c r="M5820" i="8"/>
  <c r="L5820" i="8"/>
  <c r="M5821" i="8" l="1"/>
  <c r="L5821" i="8"/>
  <c r="E5822" i="8"/>
  <c r="A5823" i="8"/>
  <c r="D5822" i="8"/>
  <c r="F5822" i="8"/>
  <c r="A5824" i="8" l="1"/>
  <c r="D5823" i="8"/>
  <c r="E5823" i="8"/>
  <c r="F5823" i="8"/>
  <c r="M5822" i="8"/>
  <c r="L5822" i="8"/>
  <c r="M5823" i="8" l="1"/>
  <c r="L5823" i="8"/>
  <c r="D5824" i="8"/>
  <c r="E5824" i="8"/>
  <c r="A5825" i="8"/>
  <c r="F5824" i="8"/>
  <c r="F5825" i="8" l="1"/>
  <c r="A5826" i="8"/>
  <c r="D5825" i="8"/>
  <c r="E5825" i="8"/>
  <c r="M5824" i="8"/>
  <c r="L5824" i="8"/>
  <c r="L5825" i="8" l="1"/>
  <c r="M5825" i="8"/>
  <c r="E5826" i="8"/>
  <c r="A5827" i="8"/>
  <c r="D5826" i="8"/>
  <c r="F5826" i="8"/>
  <c r="D5827" i="8" l="1"/>
  <c r="E5827" i="8"/>
  <c r="F5827" i="8"/>
  <c r="A5828" i="8"/>
  <c r="L5826" i="8"/>
  <c r="M5826" i="8"/>
  <c r="A5829" i="8" l="1"/>
  <c r="D5828" i="8"/>
  <c r="F5828" i="8"/>
  <c r="E5828" i="8"/>
  <c r="M5827" i="8"/>
  <c r="L5827" i="8"/>
  <c r="L5828" i="8" l="1"/>
  <c r="M5828" i="8"/>
  <c r="D5829" i="8"/>
  <c r="E5829" i="8"/>
  <c r="F5829" i="8"/>
  <c r="A5830" i="8"/>
  <c r="D5830" i="8" l="1"/>
  <c r="E5830" i="8"/>
  <c r="A5831" i="8"/>
  <c r="F5830" i="8"/>
  <c r="M5829" i="8"/>
  <c r="L5829" i="8"/>
  <c r="D5831" i="8" l="1"/>
  <c r="E5831" i="8"/>
  <c r="F5831" i="8"/>
  <c r="A5832" i="8"/>
  <c r="L5830" i="8"/>
  <c r="M5830" i="8"/>
  <c r="D5832" i="8" l="1"/>
  <c r="E5832" i="8"/>
  <c r="F5832" i="8"/>
  <c r="A5833" i="8"/>
  <c r="M5831" i="8"/>
  <c r="L5831" i="8"/>
  <c r="D5833" i="8" l="1"/>
  <c r="F5833" i="8"/>
  <c r="E5833" i="8"/>
  <c r="A5834" i="8"/>
  <c r="M5832" i="8"/>
  <c r="L5832" i="8"/>
  <c r="E5834" i="8" l="1"/>
  <c r="A5835" i="8"/>
  <c r="D5834" i="8"/>
  <c r="F5834" i="8"/>
  <c r="M5833" i="8"/>
  <c r="L5833" i="8"/>
  <c r="F5835" i="8" l="1"/>
  <c r="A5836" i="8"/>
  <c r="D5835" i="8"/>
  <c r="E5835" i="8"/>
  <c r="M5834" i="8"/>
  <c r="L5834" i="8"/>
  <c r="L5835" i="8" l="1"/>
  <c r="M5835" i="8"/>
  <c r="F5836" i="8"/>
  <c r="A5837" i="8"/>
  <c r="D5836" i="8"/>
  <c r="E5836" i="8"/>
  <c r="L5836" i="8" l="1"/>
  <c r="M5836" i="8"/>
  <c r="F5837" i="8"/>
  <c r="D5837" i="8"/>
  <c r="E5837" i="8"/>
  <c r="A5838" i="8"/>
  <c r="E5838" i="8" l="1"/>
  <c r="F5838" i="8"/>
  <c r="D5838" i="8"/>
  <c r="A5839" i="8"/>
  <c r="M5837" i="8"/>
  <c r="L5837" i="8"/>
  <c r="F5839" i="8" l="1"/>
  <c r="A5840" i="8"/>
  <c r="E5839" i="8"/>
  <c r="D5839" i="8"/>
  <c r="L5838" i="8"/>
  <c r="M5838" i="8"/>
  <c r="L5839" i="8" l="1"/>
  <c r="M5839" i="8"/>
  <c r="F5840" i="8"/>
  <c r="A5841" i="8"/>
  <c r="D5840" i="8"/>
  <c r="E5840" i="8"/>
  <c r="M5840" i="8" l="1"/>
  <c r="L5840" i="8"/>
  <c r="A5842" i="8"/>
  <c r="D5841" i="8"/>
  <c r="E5841" i="8"/>
  <c r="F5841" i="8"/>
  <c r="L5841" i="8" l="1"/>
  <c r="M5841" i="8"/>
  <c r="E5842" i="8"/>
  <c r="A5843" i="8"/>
  <c r="F5842" i="8"/>
  <c r="D5842" i="8"/>
  <c r="F5843" i="8" l="1"/>
  <c r="A5844" i="8"/>
  <c r="D5843" i="8"/>
  <c r="E5843" i="8"/>
  <c r="L5842" i="8"/>
  <c r="M5842" i="8"/>
  <c r="L5843" i="8" l="1"/>
  <c r="M5843" i="8"/>
  <c r="D5844" i="8"/>
  <c r="E5844" i="8"/>
  <c r="F5844" i="8"/>
  <c r="A5845" i="8"/>
  <c r="E5845" i="8" l="1"/>
  <c r="F5845" i="8"/>
  <c r="A5846" i="8"/>
  <c r="D5845" i="8"/>
  <c r="M5844" i="8"/>
  <c r="L5844" i="8"/>
  <c r="F5846" i="8" l="1"/>
  <c r="D5846" i="8"/>
  <c r="E5846" i="8"/>
  <c r="A5847" i="8"/>
  <c r="M5845" i="8"/>
  <c r="L5845" i="8"/>
  <c r="F5847" i="8" l="1"/>
  <c r="A5848" i="8"/>
  <c r="E5847" i="8"/>
  <c r="D5847" i="8"/>
  <c r="L5846" i="8"/>
  <c r="M5846" i="8"/>
  <c r="M5847" i="8" l="1"/>
  <c r="L5847" i="8"/>
  <c r="D5848" i="8"/>
  <c r="F5848" i="8"/>
  <c r="A5849" i="8"/>
  <c r="E5848" i="8"/>
  <c r="M5848" i="8" l="1"/>
  <c r="L5848" i="8"/>
  <c r="F5849" i="8"/>
  <c r="A5850" i="8"/>
  <c r="D5849" i="8"/>
  <c r="E5849" i="8"/>
  <c r="M5849" i="8" l="1"/>
  <c r="L5849" i="8"/>
  <c r="D5850" i="8"/>
  <c r="F5850" i="8"/>
  <c r="E5850" i="8"/>
  <c r="A5851" i="8"/>
  <c r="M5850" i="8" l="1"/>
  <c r="L5850" i="8"/>
  <c r="F5851" i="8"/>
  <c r="A5852" i="8"/>
  <c r="D5851" i="8"/>
  <c r="E5851" i="8"/>
  <c r="M5851" i="8" l="1"/>
  <c r="L5851" i="8"/>
  <c r="E5852" i="8"/>
  <c r="A5853" i="8"/>
  <c r="D5852" i="8"/>
  <c r="F5852" i="8"/>
  <c r="F5853" i="8" l="1"/>
  <c r="A5854" i="8"/>
  <c r="E5853" i="8"/>
  <c r="D5853" i="8"/>
  <c r="L5852" i="8"/>
  <c r="M5852" i="8"/>
  <c r="L5853" i="8" l="1"/>
  <c r="M5853" i="8"/>
  <c r="E5854" i="8"/>
  <c r="F5854" i="8"/>
  <c r="A5855" i="8"/>
  <c r="D5854" i="8"/>
  <c r="A5856" i="8" l="1"/>
  <c r="D5855" i="8"/>
  <c r="E5855" i="8"/>
  <c r="F5855" i="8"/>
  <c r="M5854" i="8"/>
  <c r="L5854" i="8"/>
  <c r="M5855" i="8" l="1"/>
  <c r="L5855" i="8"/>
  <c r="E5856" i="8"/>
  <c r="D5856" i="8"/>
  <c r="F5856" i="8"/>
  <c r="A5857" i="8"/>
  <c r="A5858" i="8" l="1"/>
  <c r="D5857" i="8"/>
  <c r="E5857" i="8"/>
  <c r="F5857" i="8"/>
  <c r="M5856" i="8"/>
  <c r="L5856" i="8"/>
  <c r="M5857" i="8" l="1"/>
  <c r="L5857" i="8"/>
  <c r="E5858" i="8"/>
  <c r="A5859" i="8"/>
  <c r="D5858" i="8"/>
  <c r="F5858" i="8"/>
  <c r="F5859" i="8" l="1"/>
  <c r="A5860" i="8"/>
  <c r="E5859" i="8"/>
  <c r="D5859" i="8"/>
  <c r="L5858" i="8"/>
  <c r="M5858" i="8"/>
  <c r="L5859" i="8" l="1"/>
  <c r="M5859" i="8"/>
  <c r="F5860" i="8"/>
  <c r="A5861" i="8"/>
  <c r="E5860" i="8"/>
  <c r="D5860" i="8"/>
  <c r="M5860" i="8" l="1"/>
  <c r="L5860" i="8"/>
  <c r="F5861" i="8"/>
  <c r="A5862" i="8"/>
  <c r="D5861" i="8"/>
  <c r="E5861" i="8"/>
  <c r="M5861" i="8" l="1"/>
  <c r="L5861" i="8"/>
  <c r="D5862" i="8"/>
  <c r="A5863" i="8"/>
  <c r="E5862" i="8"/>
  <c r="F5862" i="8"/>
  <c r="M5862" i="8" l="1"/>
  <c r="L5862" i="8"/>
  <c r="F5863" i="8"/>
  <c r="D5863" i="8"/>
  <c r="E5863" i="8"/>
  <c r="A5864" i="8"/>
  <c r="F5864" i="8" l="1"/>
  <c r="A5865" i="8"/>
  <c r="D5864" i="8"/>
  <c r="E5864" i="8"/>
  <c r="L5863" i="8"/>
  <c r="M5863" i="8"/>
  <c r="M5864" i="8" l="1"/>
  <c r="L5864" i="8"/>
  <c r="A5866" i="8"/>
  <c r="E5865" i="8"/>
  <c r="D5865" i="8"/>
  <c r="F5865" i="8"/>
  <c r="L5865" i="8" l="1"/>
  <c r="M5865" i="8"/>
  <c r="F5866" i="8"/>
  <c r="E5866" i="8"/>
  <c r="A5867" i="8"/>
  <c r="D5866" i="8"/>
  <c r="D5867" i="8" l="1"/>
  <c r="F5867" i="8"/>
  <c r="E5867" i="8"/>
  <c r="A5868" i="8"/>
  <c r="M5866" i="8"/>
  <c r="L5866" i="8"/>
  <c r="D5868" i="8" l="1"/>
  <c r="E5868" i="8"/>
  <c r="F5868" i="8"/>
  <c r="A5869" i="8"/>
  <c r="L5867" i="8"/>
  <c r="M5867" i="8"/>
  <c r="D5869" i="8" l="1"/>
  <c r="E5869" i="8"/>
  <c r="F5869" i="8"/>
  <c r="A5870" i="8"/>
  <c r="M5868" i="8"/>
  <c r="L5868" i="8"/>
  <c r="E5870" i="8" l="1"/>
  <c r="F5870" i="8"/>
  <c r="D5870" i="8"/>
  <c r="A5871" i="8"/>
  <c r="L5869" i="8"/>
  <c r="M5869" i="8"/>
  <c r="A5872" i="8" l="1"/>
  <c r="D5871" i="8"/>
  <c r="F5871" i="8"/>
  <c r="E5871" i="8"/>
  <c r="M5870" i="8"/>
  <c r="L5870" i="8"/>
  <c r="M5871" i="8" l="1"/>
  <c r="L5871" i="8"/>
  <c r="F5872" i="8"/>
  <c r="A5873" i="8"/>
  <c r="D5872" i="8"/>
  <c r="E5872" i="8"/>
  <c r="M5872" i="8" l="1"/>
  <c r="L5872" i="8"/>
  <c r="F5873" i="8"/>
  <c r="A5874" i="8"/>
  <c r="D5873" i="8"/>
  <c r="E5873" i="8"/>
  <c r="M5873" i="8" l="1"/>
  <c r="L5873" i="8"/>
  <c r="E5874" i="8"/>
  <c r="A5875" i="8"/>
  <c r="D5874" i="8"/>
  <c r="F5874" i="8"/>
  <c r="E5875" i="8" l="1"/>
  <c r="D5875" i="8"/>
  <c r="F5875" i="8"/>
  <c r="A5876" i="8"/>
  <c r="L5874" i="8"/>
  <c r="M5874" i="8"/>
  <c r="F5876" i="8" l="1"/>
  <c r="A5877" i="8"/>
  <c r="D5876" i="8"/>
  <c r="E5876" i="8"/>
  <c r="M5875" i="8"/>
  <c r="L5875" i="8"/>
  <c r="M5876" i="8" l="1"/>
  <c r="L5876" i="8"/>
  <c r="F5877" i="8"/>
  <c r="A5878" i="8"/>
  <c r="E5877" i="8"/>
  <c r="D5877" i="8"/>
  <c r="M5877" i="8" l="1"/>
  <c r="L5877" i="8"/>
  <c r="E5878" i="8"/>
  <c r="A5879" i="8"/>
  <c r="D5878" i="8"/>
  <c r="F5878" i="8"/>
  <c r="E5879" i="8" l="1"/>
  <c r="A5880" i="8"/>
  <c r="F5879" i="8"/>
  <c r="D5879" i="8"/>
  <c r="M5878" i="8"/>
  <c r="L5878" i="8"/>
  <c r="A5881" i="8" l="1"/>
  <c r="D5880" i="8"/>
  <c r="E5880" i="8"/>
  <c r="F5880" i="8"/>
  <c r="L5879" i="8"/>
  <c r="M5879" i="8"/>
  <c r="M5880" i="8" l="1"/>
  <c r="L5880" i="8"/>
  <c r="F5881" i="8"/>
  <c r="D5881" i="8"/>
  <c r="E5881" i="8"/>
  <c r="A5882" i="8"/>
  <c r="E5882" i="8" l="1"/>
  <c r="A5883" i="8"/>
  <c r="F5882" i="8"/>
  <c r="D5882" i="8"/>
  <c r="M5881" i="8"/>
  <c r="L5881" i="8"/>
  <c r="A5884" i="8" l="1"/>
  <c r="F5883" i="8"/>
  <c r="D5883" i="8"/>
  <c r="E5883" i="8"/>
  <c r="M5882" i="8"/>
  <c r="L5882" i="8"/>
  <c r="L5883" i="8" l="1"/>
  <c r="M5883" i="8"/>
  <c r="A5885" i="8"/>
  <c r="D5884" i="8"/>
  <c r="E5884" i="8"/>
  <c r="F5884" i="8"/>
  <c r="L5884" i="8" l="1"/>
  <c r="M5884" i="8"/>
  <c r="F5885" i="8"/>
  <c r="A5886" i="8"/>
  <c r="D5885" i="8"/>
  <c r="E5885" i="8"/>
  <c r="L5885" i="8" l="1"/>
  <c r="M5885" i="8"/>
  <c r="F5886" i="8"/>
  <c r="D5886" i="8"/>
  <c r="E5886" i="8"/>
  <c r="A5887" i="8"/>
  <c r="E5887" i="8" l="1"/>
  <c r="F5887" i="8"/>
  <c r="A5888" i="8"/>
  <c r="D5887" i="8"/>
  <c r="M5886" i="8"/>
  <c r="L5886" i="8"/>
  <c r="F5888" i="8" l="1"/>
  <c r="A5889" i="8"/>
  <c r="D5888" i="8"/>
  <c r="E5888" i="8"/>
  <c r="L5887" i="8"/>
  <c r="M5887" i="8"/>
  <c r="M5888" i="8" l="1"/>
  <c r="L5888" i="8"/>
  <c r="F5889" i="8"/>
  <c r="A5890" i="8"/>
  <c r="E5889" i="8"/>
  <c r="D5889" i="8"/>
  <c r="L5889" i="8" l="1"/>
  <c r="M5889" i="8"/>
  <c r="F5890" i="8"/>
  <c r="D5890" i="8"/>
  <c r="E5890" i="8"/>
  <c r="A5891" i="8"/>
  <c r="E5891" i="8" l="1"/>
  <c r="A5892" i="8"/>
  <c r="F5891" i="8"/>
  <c r="D5891" i="8"/>
  <c r="L5890" i="8"/>
  <c r="M5890" i="8"/>
  <c r="F5892" i="8" l="1"/>
  <c r="D5892" i="8"/>
  <c r="A5893" i="8"/>
  <c r="E5892" i="8"/>
  <c r="L5891" i="8"/>
  <c r="M5891" i="8"/>
  <c r="M5892" i="8" l="1"/>
  <c r="L5892" i="8"/>
  <c r="F5893" i="8"/>
  <c r="A5894" i="8"/>
  <c r="D5893" i="8"/>
  <c r="E5893" i="8"/>
  <c r="M5893" i="8" l="1"/>
  <c r="L5893" i="8"/>
  <c r="E5894" i="8"/>
  <c r="A5895" i="8"/>
  <c r="F5894" i="8"/>
  <c r="D5894" i="8"/>
  <c r="M5894" i="8" l="1"/>
  <c r="L5894" i="8"/>
  <c r="D5895" i="8"/>
  <c r="E5895" i="8"/>
  <c r="A5896" i="8"/>
  <c r="F5895" i="8"/>
  <c r="L5895" i="8" l="1"/>
  <c r="M5895" i="8"/>
  <c r="F5896" i="8"/>
  <c r="A5897" i="8"/>
  <c r="D5896" i="8"/>
  <c r="E5896" i="8"/>
  <c r="M5896" i="8" l="1"/>
  <c r="L5896" i="8"/>
  <c r="F5897" i="8"/>
  <c r="E5897" i="8"/>
  <c r="A5898" i="8"/>
  <c r="D5897" i="8"/>
  <c r="E5898" i="8" l="1"/>
  <c r="D5898" i="8"/>
  <c r="A5899" i="8"/>
  <c r="F5898" i="8"/>
  <c r="L5897" i="8"/>
  <c r="M5897" i="8"/>
  <c r="A5900" i="8" l="1"/>
  <c r="D5899" i="8"/>
  <c r="F5899" i="8"/>
  <c r="E5899" i="8"/>
  <c r="M5898" i="8"/>
  <c r="L5898" i="8"/>
  <c r="L5899" i="8" l="1"/>
  <c r="M5899" i="8"/>
  <c r="F5900" i="8"/>
  <c r="A5901" i="8"/>
  <c r="E5900" i="8"/>
  <c r="D5900" i="8"/>
  <c r="L5900" i="8" l="1"/>
  <c r="M5900" i="8"/>
  <c r="F5901" i="8"/>
  <c r="A5902" i="8"/>
  <c r="D5901" i="8"/>
  <c r="E5901" i="8"/>
  <c r="M5901" i="8" l="1"/>
  <c r="L5901" i="8"/>
  <c r="E5902" i="8"/>
  <c r="A5903" i="8"/>
  <c r="F5902" i="8"/>
  <c r="D5902" i="8"/>
  <c r="E5903" i="8" l="1"/>
  <c r="A5904" i="8"/>
  <c r="D5903" i="8"/>
  <c r="F5903" i="8"/>
  <c r="M5902" i="8"/>
  <c r="L5902" i="8"/>
  <c r="F5904" i="8" l="1"/>
  <c r="A5905" i="8"/>
  <c r="D5904" i="8"/>
  <c r="E5904" i="8"/>
  <c r="L5903" i="8"/>
  <c r="M5903" i="8"/>
  <c r="M5904" i="8" l="1"/>
  <c r="L5904" i="8"/>
  <c r="A5906" i="8"/>
  <c r="D5905" i="8"/>
  <c r="E5905" i="8"/>
  <c r="F5905" i="8"/>
  <c r="M5905" i="8" l="1"/>
  <c r="L5905" i="8"/>
  <c r="E5906" i="8"/>
  <c r="A5907" i="8"/>
  <c r="D5906" i="8"/>
  <c r="F5906" i="8"/>
  <c r="E5907" i="8" l="1"/>
  <c r="D5907" i="8"/>
  <c r="F5907" i="8"/>
  <c r="A5908" i="8"/>
  <c r="M5906" i="8"/>
  <c r="L5906" i="8"/>
  <c r="F5908" i="8" l="1"/>
  <c r="A5909" i="8"/>
  <c r="D5908" i="8"/>
  <c r="E5908" i="8"/>
  <c r="L5907" i="8"/>
  <c r="M5907" i="8"/>
  <c r="M5908" i="8" l="1"/>
  <c r="L5908" i="8"/>
  <c r="A5910" i="8"/>
  <c r="D5909" i="8"/>
  <c r="F5909" i="8"/>
  <c r="E5909" i="8"/>
  <c r="M5909" i="8" l="1"/>
  <c r="L5909" i="8"/>
  <c r="E5910" i="8"/>
  <c r="A5911" i="8"/>
  <c r="F5910" i="8"/>
  <c r="D5910" i="8"/>
  <c r="E5911" i="8" l="1"/>
  <c r="A5912" i="8"/>
  <c r="D5911" i="8"/>
  <c r="F5911" i="8"/>
  <c r="L5910" i="8"/>
  <c r="M5910" i="8"/>
  <c r="F5912" i="8" l="1"/>
  <c r="A5913" i="8"/>
  <c r="D5912" i="8"/>
  <c r="E5912" i="8"/>
  <c r="L5911" i="8"/>
  <c r="M5911" i="8"/>
  <c r="M5912" i="8" l="1"/>
  <c r="L5912" i="8"/>
  <c r="F5913" i="8"/>
  <c r="A5914" i="8"/>
  <c r="D5913" i="8"/>
  <c r="E5913" i="8"/>
  <c r="M5913" i="8" l="1"/>
  <c r="L5913" i="8"/>
  <c r="E5914" i="8"/>
  <c r="A5915" i="8"/>
  <c r="F5914" i="8"/>
  <c r="D5914" i="8"/>
  <c r="E5915" i="8" l="1"/>
  <c r="A5916" i="8"/>
  <c r="D5915" i="8"/>
  <c r="F5915" i="8"/>
  <c r="M5914" i="8"/>
  <c r="L5914" i="8"/>
  <c r="F5916" i="8" l="1"/>
  <c r="D5916" i="8"/>
  <c r="E5916" i="8"/>
  <c r="A5917" i="8"/>
  <c r="L5915" i="8"/>
  <c r="M5915" i="8"/>
  <c r="F5917" i="8" l="1"/>
  <c r="D5917" i="8"/>
  <c r="E5917" i="8"/>
  <c r="A5918" i="8"/>
  <c r="M5916" i="8"/>
  <c r="L5916" i="8"/>
  <c r="E5918" i="8" l="1"/>
  <c r="A5919" i="8"/>
  <c r="F5918" i="8"/>
  <c r="D5918" i="8"/>
  <c r="M5917" i="8"/>
  <c r="L5917" i="8"/>
  <c r="E5919" i="8" l="1"/>
  <c r="A5920" i="8"/>
  <c r="D5919" i="8"/>
  <c r="F5919" i="8"/>
  <c r="M5918" i="8"/>
  <c r="L5918" i="8"/>
  <c r="F5920" i="8" l="1"/>
  <c r="A5921" i="8"/>
  <c r="D5920" i="8"/>
  <c r="E5920" i="8"/>
  <c r="M5919" i="8"/>
  <c r="L5919" i="8"/>
  <c r="M5920" i="8" l="1"/>
  <c r="L5920" i="8"/>
  <c r="F5921" i="8"/>
  <c r="A5922" i="8"/>
  <c r="D5921" i="8"/>
  <c r="E5921" i="8"/>
  <c r="M5921" i="8" l="1"/>
  <c r="L5921" i="8"/>
  <c r="E5922" i="8"/>
  <c r="A5923" i="8"/>
  <c r="D5922" i="8"/>
  <c r="F5922" i="8"/>
  <c r="E5923" i="8" l="1"/>
  <c r="A5924" i="8"/>
  <c r="D5923" i="8"/>
  <c r="F5923" i="8"/>
  <c r="M5922" i="8"/>
  <c r="L5922" i="8"/>
  <c r="A5925" i="8" l="1"/>
  <c r="D5924" i="8"/>
  <c r="E5924" i="8"/>
  <c r="F5924" i="8"/>
  <c r="L5923" i="8"/>
  <c r="M5923" i="8"/>
  <c r="L5924" i="8" l="1"/>
  <c r="M5924" i="8"/>
  <c r="F5925" i="8"/>
  <c r="A5926" i="8"/>
  <c r="E5925" i="8"/>
  <c r="D5925" i="8"/>
  <c r="M5925" i="8" l="1"/>
  <c r="L5925" i="8"/>
  <c r="E5926" i="8"/>
  <c r="A5927" i="8"/>
  <c r="F5926" i="8"/>
  <c r="D5926" i="8"/>
  <c r="A5928" i="8" l="1"/>
  <c r="D5927" i="8"/>
  <c r="F5927" i="8"/>
  <c r="E5927" i="8"/>
  <c r="M5926" i="8"/>
  <c r="L5926" i="8"/>
  <c r="L5927" i="8" l="1"/>
  <c r="M5927" i="8"/>
  <c r="D5928" i="8"/>
  <c r="F5928" i="8"/>
  <c r="E5928" i="8"/>
  <c r="A5929" i="8"/>
  <c r="F5929" i="8" l="1"/>
  <c r="A5930" i="8"/>
  <c r="D5929" i="8"/>
  <c r="E5929" i="8"/>
  <c r="M5928" i="8"/>
  <c r="L5928" i="8"/>
  <c r="M5929" i="8" l="1"/>
  <c r="L5929" i="8"/>
  <c r="F5930" i="8"/>
  <c r="D5930" i="8"/>
  <c r="E5930" i="8"/>
  <c r="A5931" i="8"/>
  <c r="E5931" i="8" l="1"/>
  <c r="A5932" i="8"/>
  <c r="D5931" i="8"/>
  <c r="F5931" i="8"/>
  <c r="M5930" i="8"/>
  <c r="L5930" i="8"/>
  <c r="F5932" i="8" l="1"/>
  <c r="A5933" i="8"/>
  <c r="D5932" i="8"/>
  <c r="E5932" i="8"/>
  <c r="M5931" i="8"/>
  <c r="L5931" i="8"/>
  <c r="L5932" i="8" l="1"/>
  <c r="M5932" i="8"/>
  <c r="F5933" i="8"/>
  <c r="D5933" i="8"/>
  <c r="E5933" i="8"/>
  <c r="A5934" i="8"/>
  <c r="E5934" i="8" l="1"/>
  <c r="A5935" i="8"/>
  <c r="F5934" i="8"/>
  <c r="D5934" i="8"/>
  <c r="M5933" i="8"/>
  <c r="L5933" i="8"/>
  <c r="F5935" i="8" l="1"/>
  <c r="A5936" i="8"/>
  <c r="D5935" i="8"/>
  <c r="E5935" i="8"/>
  <c r="M5934" i="8"/>
  <c r="L5934" i="8"/>
  <c r="L5935" i="8" l="1"/>
  <c r="M5935" i="8"/>
  <c r="D5936" i="8"/>
  <c r="A5937" i="8"/>
  <c r="E5936" i="8"/>
  <c r="F5936" i="8"/>
  <c r="M5936" i="8" l="1"/>
  <c r="L5936" i="8"/>
  <c r="F5937" i="8"/>
  <c r="A5938" i="8"/>
  <c r="E5937" i="8"/>
  <c r="D5937" i="8"/>
  <c r="M5937" i="8" l="1"/>
  <c r="L5937" i="8"/>
  <c r="D5938" i="8"/>
  <c r="A5939" i="8"/>
  <c r="F5938" i="8"/>
  <c r="E5938" i="8"/>
  <c r="L5938" i="8" l="1"/>
  <c r="M5938" i="8"/>
  <c r="D5939" i="8"/>
  <c r="E5939" i="8"/>
  <c r="F5939" i="8"/>
  <c r="A5940" i="8"/>
  <c r="E5940" i="8" l="1"/>
  <c r="F5940" i="8"/>
  <c r="D5940" i="8"/>
  <c r="A5941" i="8"/>
  <c r="L5939" i="8"/>
  <c r="M5939" i="8"/>
  <c r="E5941" i="8" l="1"/>
  <c r="F5941" i="8"/>
  <c r="A5942" i="8"/>
  <c r="D5941" i="8"/>
  <c r="M5940" i="8"/>
  <c r="L5940" i="8"/>
  <c r="F5942" i="8" l="1"/>
  <c r="D5942" i="8"/>
  <c r="E5942" i="8"/>
  <c r="A5943" i="8"/>
  <c r="M5941" i="8"/>
  <c r="L5941" i="8"/>
  <c r="E5943" i="8" l="1"/>
  <c r="A5944" i="8"/>
  <c r="D5943" i="8"/>
  <c r="F5943" i="8"/>
  <c r="M5942" i="8"/>
  <c r="L5942" i="8"/>
  <c r="D5944" i="8" l="1"/>
  <c r="A5945" i="8"/>
  <c r="E5944" i="8"/>
  <c r="F5944" i="8"/>
  <c r="L5943" i="8"/>
  <c r="M5943" i="8"/>
  <c r="M5944" i="8" l="1"/>
  <c r="L5944" i="8"/>
  <c r="A5946" i="8"/>
  <c r="D5945" i="8"/>
  <c r="E5945" i="8"/>
  <c r="F5945" i="8"/>
  <c r="L5945" i="8" l="1"/>
  <c r="M5945" i="8"/>
  <c r="E5946" i="8"/>
  <c r="F5946" i="8"/>
  <c r="D5946" i="8"/>
  <c r="A5947" i="8"/>
  <c r="F5947" i="8" l="1"/>
  <c r="A5948" i="8"/>
  <c r="D5947" i="8"/>
  <c r="E5947" i="8"/>
  <c r="M5946" i="8"/>
  <c r="L5946" i="8"/>
  <c r="L5947" i="8" l="1"/>
  <c r="M5947" i="8"/>
  <c r="D5948" i="8"/>
  <c r="A5949" i="8"/>
  <c r="E5948" i="8"/>
  <c r="F5948" i="8"/>
  <c r="M5948" i="8" l="1"/>
  <c r="L5948" i="8"/>
  <c r="E5949" i="8"/>
  <c r="A5950" i="8"/>
  <c r="D5949" i="8"/>
  <c r="F5949" i="8"/>
  <c r="E5950" i="8" l="1"/>
  <c r="A5951" i="8"/>
  <c r="D5950" i="8"/>
  <c r="F5950" i="8"/>
  <c r="L5949" i="8"/>
  <c r="M5949" i="8"/>
  <c r="F5951" i="8" l="1"/>
  <c r="A5952" i="8"/>
  <c r="D5951" i="8"/>
  <c r="E5951" i="8"/>
  <c r="M5950" i="8"/>
  <c r="L5950" i="8"/>
  <c r="M5951" i="8" l="1"/>
  <c r="L5951" i="8"/>
  <c r="F5952" i="8"/>
  <c r="E5952" i="8"/>
  <c r="D5952" i="8"/>
  <c r="A5953" i="8"/>
  <c r="A5954" i="8" l="1"/>
  <c r="D5953" i="8"/>
  <c r="E5953" i="8"/>
  <c r="F5953" i="8"/>
  <c r="M5952" i="8"/>
  <c r="L5952" i="8"/>
  <c r="M5953" i="8" l="1"/>
  <c r="L5953" i="8"/>
  <c r="E5954" i="8"/>
  <c r="A5955" i="8"/>
  <c r="F5954" i="8"/>
  <c r="D5954" i="8"/>
  <c r="F5955" i="8" l="1"/>
  <c r="A5956" i="8"/>
  <c r="D5955" i="8"/>
  <c r="E5955" i="8"/>
  <c r="M5954" i="8"/>
  <c r="L5954" i="8"/>
  <c r="M5955" i="8" l="1"/>
  <c r="L5955" i="8"/>
  <c r="D5956" i="8"/>
  <c r="E5956" i="8"/>
  <c r="F5956" i="8"/>
  <c r="A5957" i="8"/>
  <c r="F5957" i="8" l="1"/>
  <c r="D5957" i="8"/>
  <c r="E5957" i="8"/>
  <c r="A5958" i="8"/>
  <c r="M5956" i="8"/>
  <c r="L5956" i="8"/>
  <c r="D5958" i="8" l="1"/>
  <c r="A5959" i="8"/>
  <c r="E5958" i="8"/>
  <c r="F5958" i="8"/>
  <c r="M5957" i="8"/>
  <c r="L5957" i="8"/>
  <c r="M5958" i="8" l="1"/>
  <c r="L5958" i="8"/>
  <c r="F5959" i="8"/>
  <c r="D5959" i="8"/>
  <c r="E5959" i="8"/>
  <c r="A5960" i="8"/>
  <c r="D5960" i="8" l="1"/>
  <c r="A5961" i="8"/>
  <c r="F5960" i="8"/>
  <c r="E5960" i="8"/>
  <c r="L5959" i="8"/>
  <c r="M5959" i="8"/>
  <c r="M5960" i="8" l="1"/>
  <c r="L5960" i="8"/>
  <c r="E5961" i="8"/>
  <c r="A5962" i="8"/>
  <c r="D5961" i="8"/>
  <c r="F5961" i="8"/>
  <c r="E5962" i="8" l="1"/>
  <c r="A5963" i="8"/>
  <c r="D5962" i="8"/>
  <c r="F5962" i="8"/>
  <c r="M5961" i="8"/>
  <c r="L5961" i="8"/>
  <c r="E5963" i="8" l="1"/>
  <c r="A5964" i="8"/>
  <c r="D5963" i="8"/>
  <c r="F5963" i="8"/>
  <c r="M5962" i="8"/>
  <c r="L5962" i="8"/>
  <c r="D5964" i="8" l="1"/>
  <c r="A5965" i="8"/>
  <c r="E5964" i="8"/>
  <c r="F5964" i="8"/>
  <c r="M5963" i="8"/>
  <c r="L5963" i="8"/>
  <c r="L5964" i="8" l="1"/>
  <c r="M5964" i="8"/>
  <c r="F5965" i="8"/>
  <c r="A5966" i="8"/>
  <c r="E5965" i="8"/>
  <c r="D5965" i="8"/>
  <c r="L5965" i="8" l="1"/>
  <c r="M5965" i="8"/>
  <c r="F5966" i="8"/>
  <c r="D5966" i="8"/>
  <c r="E5966" i="8"/>
  <c r="A5967" i="8"/>
  <c r="F5967" i="8" l="1"/>
  <c r="D5967" i="8"/>
  <c r="A5968" i="8"/>
  <c r="E5967" i="8"/>
  <c r="M5966" i="8"/>
  <c r="L5966" i="8"/>
  <c r="M5967" i="8" l="1"/>
  <c r="L5967" i="8"/>
  <c r="E5968" i="8"/>
  <c r="D5968" i="8"/>
  <c r="A5969" i="8"/>
  <c r="F5968" i="8"/>
  <c r="F5969" i="8" l="1"/>
  <c r="A5970" i="8"/>
  <c r="D5969" i="8"/>
  <c r="E5969" i="8"/>
  <c r="M5968" i="8"/>
  <c r="L5968" i="8"/>
  <c r="M5969" i="8" l="1"/>
  <c r="L5969" i="8"/>
  <c r="D5970" i="8"/>
  <c r="E5970" i="8"/>
  <c r="A5971" i="8"/>
  <c r="F5970" i="8"/>
  <c r="A5972" i="8" l="1"/>
  <c r="D5971" i="8"/>
  <c r="E5971" i="8"/>
  <c r="F5971" i="8"/>
  <c r="M5970" i="8"/>
  <c r="L5970" i="8"/>
  <c r="M5971" i="8" l="1"/>
  <c r="L5971" i="8"/>
  <c r="D5972" i="8"/>
  <c r="A5973" i="8"/>
  <c r="E5972" i="8"/>
  <c r="F5972" i="8"/>
  <c r="L5972" i="8" l="1"/>
  <c r="M5972" i="8"/>
  <c r="F5973" i="8"/>
  <c r="A5974" i="8"/>
  <c r="D5973" i="8"/>
  <c r="E5973" i="8"/>
  <c r="M5973" i="8" l="1"/>
  <c r="L5973" i="8"/>
  <c r="E5974" i="8"/>
  <c r="F5974" i="8"/>
  <c r="A5975" i="8"/>
  <c r="D5974" i="8"/>
  <c r="E5975" i="8" l="1"/>
  <c r="D5975" i="8"/>
  <c r="F5975" i="8"/>
  <c r="A5976" i="8"/>
  <c r="M5974" i="8"/>
  <c r="L5974" i="8"/>
  <c r="D5976" i="8" l="1"/>
  <c r="A5977" i="8"/>
  <c r="E5976" i="8"/>
  <c r="F5976" i="8"/>
  <c r="L5975" i="8"/>
  <c r="M5975" i="8"/>
  <c r="M5976" i="8" l="1"/>
  <c r="L5976" i="8"/>
  <c r="F5977" i="8"/>
  <c r="A5978" i="8"/>
  <c r="D5977" i="8"/>
  <c r="E5977" i="8"/>
  <c r="M5977" i="8" l="1"/>
  <c r="L5977" i="8"/>
  <c r="E5978" i="8"/>
  <c r="F5978" i="8"/>
  <c r="D5978" i="8"/>
  <c r="A5979" i="8"/>
  <c r="F5979" i="8" l="1"/>
  <c r="D5979" i="8"/>
  <c r="E5979" i="8"/>
  <c r="A5980" i="8"/>
  <c r="M5978" i="8"/>
  <c r="L5978" i="8"/>
  <c r="D5980" i="8" l="1"/>
  <c r="E5980" i="8"/>
  <c r="F5980" i="8"/>
  <c r="A5981" i="8"/>
  <c r="L5979" i="8"/>
  <c r="M5979" i="8"/>
  <c r="D5981" i="8" l="1"/>
  <c r="F5981" i="8"/>
  <c r="E5981" i="8"/>
  <c r="A5982" i="8"/>
  <c r="L5980" i="8"/>
  <c r="M5980" i="8"/>
  <c r="E5982" i="8" l="1"/>
  <c r="F5982" i="8"/>
  <c r="A5983" i="8"/>
  <c r="D5982" i="8"/>
  <c r="M5981" i="8"/>
  <c r="L5981" i="8"/>
  <c r="F5983" i="8" l="1"/>
  <c r="E5983" i="8"/>
  <c r="A5984" i="8"/>
  <c r="D5983" i="8"/>
  <c r="M5982" i="8"/>
  <c r="L5982" i="8"/>
  <c r="D5984" i="8" l="1"/>
  <c r="A5985" i="8"/>
  <c r="E5984" i="8"/>
  <c r="F5984" i="8"/>
  <c r="M5983" i="8"/>
  <c r="L5983" i="8"/>
  <c r="M5984" i="8" l="1"/>
  <c r="L5984" i="8"/>
  <c r="F5985" i="8"/>
  <c r="D5985" i="8"/>
  <c r="E5985" i="8"/>
  <c r="A5986" i="8"/>
  <c r="E5986" i="8" l="1"/>
  <c r="A5987" i="8"/>
  <c r="F5986" i="8"/>
  <c r="D5986" i="8"/>
  <c r="M5985" i="8"/>
  <c r="L5985" i="8"/>
  <c r="F5987" i="8" l="1"/>
  <c r="A5988" i="8"/>
  <c r="D5987" i="8"/>
  <c r="E5987" i="8"/>
  <c r="M5986" i="8"/>
  <c r="L5986" i="8"/>
  <c r="L5987" i="8" l="1"/>
  <c r="M5987" i="8"/>
  <c r="D5988" i="8"/>
  <c r="E5988" i="8"/>
  <c r="F5988" i="8"/>
  <c r="A5989" i="8"/>
  <c r="F5989" i="8" l="1"/>
  <c r="A5990" i="8"/>
  <c r="D5989" i="8"/>
  <c r="E5989" i="8"/>
  <c r="M5988" i="8"/>
  <c r="L5988" i="8"/>
  <c r="M5989" i="8" l="1"/>
  <c r="L5989" i="8"/>
  <c r="D5990" i="8"/>
  <c r="A5991" i="8"/>
  <c r="F5990" i="8"/>
  <c r="E5990" i="8"/>
  <c r="M5990" i="8" l="1"/>
  <c r="L5990" i="8"/>
  <c r="F5991" i="8"/>
  <c r="A5992" i="8"/>
  <c r="D5991" i="8"/>
  <c r="E5991" i="8"/>
  <c r="M5991" i="8" l="1"/>
  <c r="L5991" i="8"/>
  <c r="D5992" i="8"/>
  <c r="A5993" i="8"/>
  <c r="E5992" i="8"/>
  <c r="F5992" i="8"/>
  <c r="E5993" i="8" l="1"/>
  <c r="A5994" i="8"/>
  <c r="D5993" i="8"/>
  <c r="F5993" i="8"/>
  <c r="M5992" i="8"/>
  <c r="L5992" i="8"/>
  <c r="A5995" i="8" l="1"/>
  <c r="F5994" i="8"/>
  <c r="D5994" i="8"/>
  <c r="E5994" i="8"/>
  <c r="M5993" i="8"/>
  <c r="L5993" i="8"/>
  <c r="M5994" i="8" l="1"/>
  <c r="L5994" i="8"/>
  <c r="A5996" i="8"/>
  <c r="D5995" i="8"/>
  <c r="F5995" i="8"/>
  <c r="E5995" i="8"/>
  <c r="L5995" i="8" l="1"/>
  <c r="M5995" i="8"/>
  <c r="D5996" i="8"/>
  <c r="E5996" i="8"/>
  <c r="F5996" i="8"/>
  <c r="A5997" i="8"/>
  <c r="F5997" i="8" l="1"/>
  <c r="E5997" i="8"/>
  <c r="A5998" i="8"/>
  <c r="D5997" i="8"/>
  <c r="L5996" i="8"/>
  <c r="M5996" i="8"/>
  <c r="F5998" i="8" l="1"/>
  <c r="D5998" i="8"/>
  <c r="E5998" i="8"/>
  <c r="A5999" i="8"/>
  <c r="M5997" i="8"/>
  <c r="L5997" i="8"/>
  <c r="A6000" i="8" l="1"/>
  <c r="D5999" i="8"/>
  <c r="E5999" i="8"/>
  <c r="F5999" i="8"/>
  <c r="M5998" i="8"/>
  <c r="L5998" i="8"/>
  <c r="M5999" i="8" l="1"/>
  <c r="L5999" i="8"/>
  <c r="D6000" i="8"/>
  <c r="F6000" i="8"/>
  <c r="A6001" i="8"/>
  <c r="E6000" i="8"/>
  <c r="M6000" i="8" l="1"/>
  <c r="L6000" i="8"/>
  <c r="F6001" i="8"/>
  <c r="A6002" i="8"/>
  <c r="E6001" i="8"/>
  <c r="D6001" i="8"/>
  <c r="L6001" i="8" l="1"/>
  <c r="M6001" i="8"/>
  <c r="D6002" i="8"/>
  <c r="A6003" i="8"/>
  <c r="E6002" i="8"/>
  <c r="F6002" i="8"/>
  <c r="M6002" i="8" l="1"/>
  <c r="L6002" i="8"/>
  <c r="D6003" i="8"/>
  <c r="F6003" i="8"/>
  <c r="E6003" i="8"/>
  <c r="A6004" i="8"/>
  <c r="D6004" i="8" l="1"/>
  <c r="A6005" i="8"/>
  <c r="E6004" i="8"/>
  <c r="F6004" i="8"/>
  <c r="L6003" i="8"/>
  <c r="M6003" i="8"/>
  <c r="M6004" i="8" l="1"/>
  <c r="L6004" i="8"/>
  <c r="F6005" i="8"/>
  <c r="A6006" i="8"/>
  <c r="D6005" i="8"/>
  <c r="E6005" i="8"/>
  <c r="L6005" i="8" l="1"/>
  <c r="M6005" i="8"/>
  <c r="E6006" i="8"/>
  <c r="A6007" i="8"/>
  <c r="F6006" i="8"/>
  <c r="D6006" i="8"/>
  <c r="E6007" i="8" l="1"/>
  <c r="A6008" i="8"/>
  <c r="F6007" i="8"/>
  <c r="D6007" i="8"/>
  <c r="M6006" i="8"/>
  <c r="L6006" i="8"/>
  <c r="D6008" i="8" l="1"/>
  <c r="A6009" i="8"/>
  <c r="E6008" i="8"/>
  <c r="F6008" i="8"/>
  <c r="M6007" i="8"/>
  <c r="L6007" i="8"/>
  <c r="M6008" i="8" l="1"/>
  <c r="L6008" i="8"/>
  <c r="F6009" i="8"/>
  <c r="D6009" i="8"/>
  <c r="E6009" i="8"/>
  <c r="A6010" i="8"/>
  <c r="E6010" i="8" l="1"/>
  <c r="A6011" i="8"/>
  <c r="F6010" i="8"/>
  <c r="D6010" i="8"/>
  <c r="M6009" i="8"/>
  <c r="L6009" i="8"/>
  <c r="A6012" i="8" l="1"/>
  <c r="D6011" i="8"/>
  <c r="E6011" i="8"/>
  <c r="F6011" i="8"/>
  <c r="M6010" i="8"/>
  <c r="L6010" i="8"/>
  <c r="L6011" i="8" l="1"/>
  <c r="M6011" i="8"/>
  <c r="D6012" i="8"/>
  <c r="E6012" i="8"/>
  <c r="F6012" i="8"/>
  <c r="A6013" i="8"/>
  <c r="E6013" i="8" l="1"/>
  <c r="A6014" i="8"/>
  <c r="F6013" i="8"/>
  <c r="D6013" i="8"/>
  <c r="L6012" i="8"/>
  <c r="M6012" i="8"/>
  <c r="A6015" i="8" l="1"/>
  <c r="F6014" i="8"/>
  <c r="D6014" i="8"/>
  <c r="E6014" i="8"/>
  <c r="M6013" i="8"/>
  <c r="L6013" i="8"/>
  <c r="M6014" i="8" l="1"/>
  <c r="L6014" i="8"/>
  <c r="F6015" i="8"/>
  <c r="A6016" i="8"/>
  <c r="E6015" i="8"/>
  <c r="D6015" i="8"/>
  <c r="M6015" i="8" l="1"/>
  <c r="L6015" i="8"/>
  <c r="D6016" i="8"/>
  <c r="A6017" i="8"/>
  <c r="E6016" i="8"/>
  <c r="F6016" i="8"/>
  <c r="M6016" i="8" l="1"/>
  <c r="L6016" i="8"/>
  <c r="F6017" i="8"/>
  <c r="D6017" i="8"/>
  <c r="E6017" i="8"/>
  <c r="A6018" i="8"/>
  <c r="E6018" i="8" l="1"/>
  <c r="A6019" i="8"/>
  <c r="F6018" i="8"/>
  <c r="D6018" i="8"/>
  <c r="M6017" i="8"/>
  <c r="L6017" i="8"/>
  <c r="F6019" i="8" l="1"/>
  <c r="A6020" i="8"/>
  <c r="E6019" i="8"/>
  <c r="D6019" i="8"/>
  <c r="M6018" i="8"/>
  <c r="L6018" i="8"/>
  <c r="M6019" i="8" l="1"/>
  <c r="L6019" i="8"/>
  <c r="A6021" i="8"/>
  <c r="E6020" i="8"/>
  <c r="F6020" i="8"/>
  <c r="D6020" i="8"/>
  <c r="M6020" i="8" l="1"/>
  <c r="L6020" i="8"/>
  <c r="F6021" i="8"/>
  <c r="D6021" i="8"/>
  <c r="E6021" i="8"/>
  <c r="A6022" i="8"/>
  <c r="L6021" i="8" l="1"/>
  <c r="M6021" i="8"/>
  <c r="D6022" i="8"/>
  <c r="A6023" i="8"/>
  <c r="F6022" i="8"/>
  <c r="E6022" i="8"/>
  <c r="M6022" i="8" l="1"/>
  <c r="L6022" i="8"/>
  <c r="F6023" i="8"/>
  <c r="A6024" i="8"/>
  <c r="D6023" i="8"/>
  <c r="E6023" i="8"/>
  <c r="L6023" i="8" l="1"/>
  <c r="M6023" i="8"/>
  <c r="D6024" i="8"/>
  <c r="E6024" i="8"/>
  <c r="F6024" i="8"/>
  <c r="A6025" i="8"/>
  <c r="E6025" i="8" l="1"/>
  <c r="A6026" i="8"/>
  <c r="D6025" i="8"/>
  <c r="F6025" i="8"/>
  <c r="M6024" i="8"/>
  <c r="L6024" i="8"/>
  <c r="A6027" i="8" l="1"/>
  <c r="F6026" i="8"/>
  <c r="D6026" i="8"/>
  <c r="E6026" i="8"/>
  <c r="M6025" i="8"/>
  <c r="L6025" i="8"/>
  <c r="M6026" i="8" l="1"/>
  <c r="L6026" i="8"/>
  <c r="E6027" i="8"/>
  <c r="F6027" i="8"/>
  <c r="A6028" i="8"/>
  <c r="D6027" i="8"/>
  <c r="D6028" i="8" l="1"/>
  <c r="A6029" i="8"/>
  <c r="E6028" i="8"/>
  <c r="F6028" i="8"/>
  <c r="L6027" i="8"/>
  <c r="M6027" i="8"/>
  <c r="L6028" i="8" l="1"/>
  <c r="M6028" i="8"/>
  <c r="F6029" i="8"/>
  <c r="E6029" i="8"/>
  <c r="A6030" i="8"/>
  <c r="D6029" i="8"/>
  <c r="E6030" i="8" l="1"/>
  <c r="A6031" i="8"/>
  <c r="F6030" i="8"/>
  <c r="D6030" i="8"/>
  <c r="M6029" i="8"/>
  <c r="L6029" i="8"/>
  <c r="F6031" i="8" l="1"/>
  <c r="A6032" i="8"/>
  <c r="D6031" i="8"/>
  <c r="E6031" i="8"/>
  <c r="L6030" i="8"/>
  <c r="M6030" i="8"/>
  <c r="L6031" i="8" l="1"/>
  <c r="M6031" i="8"/>
  <c r="E6032" i="8"/>
  <c r="F6032" i="8"/>
  <c r="D6032" i="8"/>
  <c r="A6033" i="8"/>
  <c r="F6033" i="8" l="1"/>
  <c r="A6034" i="8"/>
  <c r="D6033" i="8"/>
  <c r="E6033" i="8"/>
  <c r="M6032" i="8"/>
  <c r="L6032" i="8"/>
  <c r="M6033" i="8" l="1"/>
  <c r="L6033" i="8"/>
  <c r="D6034" i="8"/>
  <c r="A6035" i="8"/>
  <c r="E6034" i="8"/>
  <c r="F6034" i="8"/>
  <c r="M6034" i="8" l="1"/>
  <c r="L6034" i="8"/>
  <c r="A6036" i="8"/>
  <c r="D6035" i="8"/>
  <c r="E6035" i="8"/>
  <c r="F6035" i="8"/>
  <c r="M6035" i="8" l="1"/>
  <c r="L6035" i="8"/>
  <c r="D6036" i="8"/>
  <c r="A6037" i="8"/>
  <c r="E6036" i="8"/>
  <c r="F6036" i="8"/>
  <c r="M6036" i="8" l="1"/>
  <c r="L6036" i="8"/>
  <c r="F6037" i="8"/>
  <c r="E6037" i="8"/>
  <c r="A6038" i="8"/>
  <c r="D6037" i="8"/>
  <c r="E6038" i="8" l="1"/>
  <c r="A6039" i="8"/>
  <c r="F6038" i="8"/>
  <c r="D6038" i="8"/>
  <c r="M6037" i="8"/>
  <c r="L6037" i="8"/>
  <c r="D6039" i="8" l="1"/>
  <c r="F6039" i="8"/>
  <c r="E6039" i="8"/>
  <c r="A6040" i="8"/>
  <c r="L6038" i="8"/>
  <c r="M6038" i="8"/>
  <c r="D6040" i="8" l="1"/>
  <c r="A6041" i="8"/>
  <c r="F6040" i="8"/>
  <c r="E6040" i="8"/>
  <c r="L6039" i="8"/>
  <c r="M6039" i="8"/>
  <c r="M6040" i="8" l="1"/>
  <c r="L6040" i="8"/>
  <c r="F6041" i="8"/>
  <c r="A6042" i="8"/>
  <c r="E6041" i="8"/>
  <c r="D6041" i="8"/>
  <c r="L6041" i="8" l="1"/>
  <c r="M6041" i="8"/>
  <c r="F6042" i="8"/>
  <c r="E6042" i="8"/>
  <c r="A6043" i="8"/>
  <c r="D6042" i="8"/>
  <c r="D6043" i="8" l="1"/>
  <c r="E6043" i="8"/>
  <c r="F6043" i="8"/>
  <c r="A6044" i="8"/>
  <c r="M6042" i="8"/>
  <c r="L6042" i="8"/>
  <c r="A6045" i="8" l="1"/>
  <c r="E6044" i="8"/>
  <c r="F6044" i="8"/>
  <c r="D6044" i="8"/>
  <c r="L6043" i="8"/>
  <c r="M6043" i="8"/>
  <c r="L6044" i="8" l="1"/>
  <c r="M6044" i="8"/>
  <c r="E6045" i="8"/>
  <c r="A6046" i="8"/>
  <c r="D6045" i="8"/>
  <c r="F6045" i="8"/>
  <c r="E6046" i="8" l="1"/>
  <c r="A6047" i="8"/>
  <c r="F6046" i="8"/>
  <c r="D6046" i="8"/>
  <c r="M6045" i="8"/>
  <c r="L6045" i="8"/>
  <c r="F6047" i="8" l="1"/>
  <c r="A6048" i="8"/>
  <c r="D6047" i="8"/>
  <c r="E6047" i="8"/>
  <c r="M6046" i="8"/>
  <c r="L6046" i="8"/>
  <c r="M6047" i="8" l="1"/>
  <c r="L6047" i="8"/>
  <c r="D6048" i="8"/>
  <c r="A6049" i="8"/>
  <c r="E6048" i="8"/>
  <c r="F6048" i="8"/>
  <c r="M6048" i="8" l="1"/>
  <c r="L6048" i="8"/>
  <c r="F6049" i="8"/>
  <c r="A6050" i="8"/>
  <c r="E6049" i="8"/>
  <c r="D6049" i="8"/>
  <c r="M6049" i="8" l="1"/>
  <c r="L6049" i="8"/>
  <c r="A6051" i="8"/>
  <c r="F6050" i="8"/>
  <c r="D6050" i="8"/>
  <c r="E6050" i="8"/>
  <c r="M6050" i="8" l="1"/>
  <c r="L6050" i="8"/>
  <c r="D6051" i="8"/>
  <c r="E6051" i="8"/>
  <c r="F6051" i="8"/>
  <c r="A6052" i="8"/>
  <c r="D6052" i="8" l="1"/>
  <c r="A6053" i="8"/>
  <c r="E6052" i="8"/>
  <c r="F6052" i="8"/>
  <c r="L6051" i="8"/>
  <c r="M6051" i="8"/>
  <c r="M6052" i="8" l="1"/>
  <c r="L6052" i="8"/>
  <c r="A6054" i="8"/>
  <c r="D6053" i="8"/>
  <c r="E6053" i="8"/>
  <c r="F6053" i="8"/>
  <c r="M6053" i="8" l="1"/>
  <c r="L6053" i="8"/>
  <c r="F6054" i="8"/>
  <c r="E6054" i="8"/>
  <c r="D6054" i="8"/>
  <c r="A6055" i="8"/>
  <c r="L6054" i="8" l="1"/>
  <c r="M6054" i="8"/>
  <c r="D6055" i="8"/>
  <c r="E6055" i="8"/>
  <c r="F6055" i="8"/>
  <c r="A6056" i="8"/>
  <c r="D6056" i="8" l="1"/>
  <c r="A6057" i="8"/>
  <c r="E6056" i="8"/>
  <c r="F6056" i="8"/>
  <c r="L6055" i="8"/>
  <c r="M6055" i="8"/>
  <c r="M6056" i="8" l="1"/>
  <c r="L6056" i="8"/>
  <c r="A6058" i="8"/>
  <c r="D6057" i="8"/>
  <c r="F6057" i="8"/>
  <c r="E6057" i="8"/>
  <c r="M6057" i="8" l="1"/>
  <c r="L6057" i="8"/>
  <c r="D6058" i="8"/>
  <c r="E6058" i="8"/>
  <c r="F6058" i="8"/>
  <c r="A6059" i="8"/>
  <c r="F6059" i="8" l="1"/>
  <c r="A6060" i="8"/>
  <c r="E6059" i="8"/>
  <c r="D6059" i="8"/>
  <c r="M6058" i="8"/>
  <c r="L6058" i="8"/>
  <c r="L6059" i="8" l="1"/>
  <c r="M6059" i="8"/>
  <c r="E6060" i="8"/>
  <c r="A6061" i="8"/>
  <c r="D6060" i="8"/>
  <c r="F6060" i="8"/>
  <c r="A6062" i="8" l="1"/>
  <c r="D6061" i="8"/>
  <c r="E6061" i="8"/>
  <c r="F6061" i="8"/>
  <c r="M6060" i="8"/>
  <c r="L6060" i="8"/>
  <c r="L6061" i="8" l="1"/>
  <c r="M6061" i="8"/>
  <c r="D6062" i="8"/>
  <c r="E6062" i="8"/>
  <c r="A6063" i="8"/>
  <c r="F6062" i="8"/>
  <c r="A6064" i="8" l="1"/>
  <c r="D6063" i="8"/>
  <c r="F6063" i="8"/>
  <c r="E6063" i="8"/>
  <c r="M6062" i="8"/>
  <c r="L6062" i="8"/>
  <c r="L6063" i="8" l="1"/>
  <c r="M6063" i="8"/>
  <c r="A6065" i="8"/>
  <c r="D6064" i="8"/>
  <c r="F6064" i="8"/>
  <c r="E6064" i="8"/>
  <c r="M6064" i="8" l="1"/>
  <c r="L6064" i="8"/>
  <c r="D6065" i="8"/>
  <c r="F6065" i="8"/>
  <c r="A6066" i="8"/>
  <c r="E6065" i="8"/>
  <c r="M6065" i="8" l="1"/>
  <c r="L6065" i="8"/>
  <c r="A6067" i="8"/>
  <c r="E6066" i="8"/>
  <c r="F6066" i="8"/>
  <c r="D6066" i="8"/>
  <c r="M6066" i="8" l="1"/>
  <c r="L6066" i="8"/>
  <c r="F6067" i="8"/>
  <c r="A6068" i="8"/>
  <c r="E6067" i="8"/>
  <c r="D6067" i="8"/>
  <c r="L6067" i="8" l="1"/>
  <c r="M6067" i="8"/>
  <c r="E6068" i="8"/>
  <c r="F6068" i="8"/>
  <c r="A6069" i="8"/>
  <c r="D6068" i="8"/>
  <c r="F6069" i="8" l="1"/>
  <c r="A6070" i="8"/>
  <c r="E6069" i="8"/>
  <c r="D6069" i="8"/>
  <c r="M6068" i="8"/>
  <c r="L6068" i="8"/>
  <c r="M6069" i="8" l="1"/>
  <c r="L6069" i="8"/>
  <c r="A6071" i="8"/>
  <c r="E6070" i="8"/>
  <c r="F6070" i="8"/>
  <c r="D6070" i="8"/>
  <c r="M6070" i="8" l="1"/>
  <c r="L6070" i="8"/>
  <c r="F6071" i="8"/>
  <c r="E6071" i="8"/>
  <c r="A6072" i="8"/>
  <c r="D6071" i="8"/>
  <c r="E6072" i="8" l="1"/>
  <c r="A6073" i="8"/>
  <c r="D6072" i="8"/>
  <c r="F6072" i="8"/>
  <c r="L6071" i="8"/>
  <c r="M6071" i="8"/>
  <c r="A6074" i="8" l="1"/>
  <c r="E6073" i="8"/>
  <c r="D6073" i="8"/>
  <c r="F6073" i="8"/>
  <c r="M6072" i="8"/>
  <c r="L6072" i="8"/>
  <c r="M6073" i="8" l="1"/>
  <c r="L6073" i="8"/>
  <c r="D6074" i="8"/>
  <c r="A6075" i="8"/>
  <c r="E6074" i="8"/>
  <c r="F6074" i="8"/>
  <c r="M6074" i="8" l="1"/>
  <c r="L6074" i="8"/>
  <c r="A6076" i="8"/>
  <c r="D6075" i="8"/>
  <c r="E6075" i="8"/>
  <c r="F6075" i="8"/>
  <c r="L6075" i="8" l="1"/>
  <c r="M6075" i="8"/>
  <c r="E6076" i="8"/>
  <c r="D6076" i="8"/>
  <c r="F6076" i="8"/>
  <c r="A6077" i="8"/>
  <c r="F6077" i="8" l="1"/>
  <c r="A6078" i="8"/>
  <c r="D6077" i="8"/>
  <c r="E6077" i="8"/>
  <c r="M6076" i="8"/>
  <c r="L6076" i="8"/>
  <c r="M6077" i="8" l="1"/>
  <c r="L6077" i="8"/>
  <c r="E6078" i="8"/>
  <c r="F6078" i="8"/>
  <c r="D6078" i="8"/>
  <c r="A6079" i="8"/>
  <c r="D6079" i="8" l="1"/>
  <c r="E6079" i="8"/>
  <c r="A6080" i="8"/>
  <c r="F6079" i="8"/>
  <c r="L6078" i="8"/>
  <c r="M6078" i="8"/>
  <c r="D6080" i="8" l="1"/>
  <c r="E6080" i="8"/>
  <c r="A6081" i="8"/>
  <c r="F6080" i="8"/>
  <c r="L6079" i="8"/>
  <c r="M6079" i="8"/>
  <c r="F6081" i="8" l="1"/>
  <c r="A6082" i="8"/>
  <c r="D6081" i="8"/>
  <c r="E6081" i="8"/>
  <c r="M6080" i="8"/>
  <c r="L6080" i="8"/>
  <c r="M6081" i="8" l="1"/>
  <c r="L6081" i="8"/>
  <c r="A6083" i="8"/>
  <c r="E6082" i="8"/>
  <c r="F6082" i="8"/>
  <c r="D6082" i="8"/>
  <c r="L6082" i="8" l="1"/>
  <c r="M6082" i="8"/>
  <c r="D6083" i="8"/>
  <c r="E6083" i="8"/>
  <c r="F6083" i="8"/>
  <c r="A6084" i="8"/>
  <c r="D6084" i="8" l="1"/>
  <c r="F6084" i="8"/>
  <c r="E6084" i="8"/>
  <c r="A6085" i="8"/>
  <c r="M6083" i="8"/>
  <c r="L6083" i="8"/>
  <c r="F6085" i="8" l="1"/>
  <c r="E6085" i="8"/>
  <c r="A6086" i="8"/>
  <c r="D6085" i="8"/>
  <c r="L6084" i="8"/>
  <c r="M6084" i="8"/>
  <c r="A6087" i="8" l="1"/>
  <c r="E6086" i="8"/>
  <c r="F6086" i="8"/>
  <c r="D6086" i="8"/>
  <c r="L6085" i="8"/>
  <c r="M6085" i="8"/>
  <c r="L6086" i="8" l="1"/>
  <c r="M6086" i="8"/>
  <c r="D6087" i="8"/>
  <c r="E6087" i="8"/>
  <c r="F6087" i="8"/>
  <c r="A6088" i="8"/>
  <c r="E6088" i="8" l="1"/>
  <c r="F6088" i="8"/>
  <c r="A6089" i="8"/>
  <c r="D6088" i="8"/>
  <c r="L6087" i="8"/>
  <c r="M6087" i="8"/>
  <c r="F6089" i="8" l="1"/>
  <c r="D6089" i="8"/>
  <c r="E6089" i="8"/>
  <c r="A6090" i="8"/>
  <c r="M6088" i="8"/>
  <c r="L6088" i="8"/>
  <c r="D6090" i="8" l="1"/>
  <c r="A6091" i="8"/>
  <c r="E6090" i="8"/>
  <c r="F6090" i="8"/>
  <c r="M6089" i="8"/>
  <c r="L6089" i="8"/>
  <c r="L6090" i="8" l="1"/>
  <c r="M6090" i="8"/>
  <c r="D6091" i="8"/>
  <c r="E6091" i="8"/>
  <c r="A6092" i="8"/>
  <c r="F6091" i="8"/>
  <c r="E6092" i="8" l="1"/>
  <c r="F6092" i="8"/>
  <c r="A6093" i="8"/>
  <c r="D6092" i="8"/>
  <c r="L6091" i="8"/>
  <c r="M6091" i="8"/>
  <c r="A6094" i="8" l="1"/>
  <c r="D6093" i="8"/>
  <c r="F6093" i="8"/>
  <c r="E6093" i="8"/>
  <c r="L6092" i="8"/>
  <c r="M6092" i="8"/>
  <c r="M6093" i="8" l="1"/>
  <c r="L6093" i="8"/>
  <c r="D6094" i="8"/>
  <c r="A6095" i="8"/>
  <c r="E6094" i="8"/>
  <c r="F6094" i="8"/>
  <c r="M6094" i="8" l="1"/>
  <c r="L6094" i="8"/>
  <c r="A6096" i="8"/>
  <c r="D6095" i="8"/>
  <c r="E6095" i="8"/>
  <c r="F6095" i="8"/>
  <c r="L6095" i="8" l="1"/>
  <c r="M6095" i="8"/>
  <c r="E6096" i="8"/>
  <c r="A6097" i="8"/>
  <c r="D6096" i="8"/>
  <c r="F6096" i="8"/>
  <c r="A6098" i="8" l="1"/>
  <c r="E6097" i="8"/>
  <c r="D6097" i="8"/>
  <c r="F6097" i="8"/>
  <c r="M6096" i="8"/>
  <c r="L6096" i="8"/>
  <c r="L6097" i="8" l="1"/>
  <c r="M6097" i="8"/>
  <c r="E6098" i="8"/>
  <c r="F6098" i="8"/>
  <c r="D6098" i="8"/>
  <c r="A6099" i="8"/>
  <c r="F6099" i="8" l="1"/>
  <c r="E6099" i="8"/>
  <c r="A6100" i="8"/>
  <c r="D6099" i="8"/>
  <c r="M6098" i="8"/>
  <c r="L6098" i="8"/>
  <c r="D6100" i="8" l="1"/>
  <c r="F6100" i="8"/>
  <c r="E6100" i="8"/>
  <c r="A6101" i="8"/>
  <c r="L6099" i="8"/>
  <c r="M6099" i="8"/>
  <c r="F6101" i="8" l="1"/>
  <c r="A6102" i="8"/>
  <c r="D6101" i="8"/>
  <c r="E6101" i="8"/>
  <c r="M6100" i="8"/>
  <c r="L6100" i="8"/>
  <c r="M6101" i="8" l="1"/>
  <c r="L6101" i="8"/>
  <c r="D6102" i="8"/>
  <c r="E6102" i="8"/>
  <c r="A6103" i="8"/>
  <c r="F6102" i="8"/>
  <c r="D6103" i="8" l="1"/>
  <c r="E6103" i="8"/>
  <c r="F6103" i="8"/>
  <c r="A6104" i="8"/>
  <c r="M6102" i="8"/>
  <c r="L6102" i="8"/>
  <c r="E6104" i="8" l="1"/>
  <c r="D6104" i="8"/>
  <c r="F6104" i="8"/>
  <c r="A6105" i="8"/>
  <c r="L6103" i="8"/>
  <c r="M6103" i="8"/>
  <c r="D6105" i="8" l="1"/>
  <c r="E6105" i="8"/>
  <c r="F6105" i="8"/>
  <c r="A6106" i="8"/>
  <c r="L6104" i="8"/>
  <c r="M6104" i="8"/>
  <c r="A6107" i="8" l="1"/>
  <c r="E6106" i="8"/>
  <c r="F6106" i="8"/>
  <c r="D6106" i="8"/>
  <c r="M6105" i="8"/>
  <c r="L6105" i="8"/>
  <c r="L6106" i="8" l="1"/>
  <c r="M6106" i="8"/>
  <c r="A6108" i="8"/>
  <c r="D6107" i="8"/>
  <c r="E6107" i="8"/>
  <c r="F6107" i="8"/>
  <c r="L6107" i="8" l="1"/>
  <c r="M6107" i="8"/>
  <c r="E6108" i="8"/>
  <c r="A6109" i="8"/>
  <c r="D6108" i="8"/>
  <c r="F6108" i="8"/>
  <c r="D6109" i="8" l="1"/>
  <c r="F6109" i="8"/>
  <c r="A6110" i="8"/>
  <c r="E6109" i="8"/>
  <c r="L6108" i="8"/>
  <c r="M6108" i="8"/>
  <c r="M6109" i="8" l="1"/>
  <c r="L6109" i="8"/>
  <c r="D6110" i="8"/>
  <c r="E6110" i="8"/>
  <c r="F6110" i="8"/>
  <c r="A6111" i="8"/>
  <c r="F6111" i="8" l="1"/>
  <c r="A6112" i="8"/>
  <c r="E6111" i="8"/>
  <c r="D6111" i="8"/>
  <c r="M6110" i="8"/>
  <c r="L6110" i="8"/>
  <c r="L6111" i="8" l="1"/>
  <c r="M6111" i="8"/>
  <c r="E6112" i="8"/>
  <c r="A6113" i="8"/>
  <c r="F6112" i="8"/>
  <c r="D6112" i="8"/>
  <c r="A6114" i="8" l="1"/>
  <c r="D6113" i="8"/>
  <c r="E6113" i="8"/>
  <c r="F6113" i="8"/>
  <c r="M6112" i="8"/>
  <c r="L6112" i="8"/>
  <c r="M6113" i="8" l="1"/>
  <c r="L6113" i="8"/>
  <c r="A6115" i="8"/>
  <c r="D6114" i="8"/>
  <c r="E6114" i="8"/>
  <c r="F6114" i="8"/>
  <c r="M6114" i="8" l="1"/>
  <c r="L6114" i="8"/>
  <c r="F6115" i="8"/>
  <c r="A6116" i="8"/>
  <c r="D6115" i="8"/>
  <c r="E6115" i="8"/>
  <c r="L6115" i="8" l="1"/>
  <c r="M6115" i="8"/>
  <c r="E6116" i="8"/>
  <c r="A6117" i="8"/>
  <c r="D6116" i="8"/>
  <c r="F6116" i="8"/>
  <c r="F6117" i="8" l="1"/>
  <c r="A6118" i="8"/>
  <c r="D6117" i="8"/>
  <c r="E6117" i="8"/>
  <c r="M6116" i="8"/>
  <c r="L6116" i="8"/>
  <c r="M6117" i="8" l="1"/>
  <c r="L6117" i="8"/>
  <c r="E6118" i="8"/>
  <c r="F6118" i="8"/>
  <c r="D6118" i="8"/>
  <c r="A6119" i="8"/>
  <c r="F6119" i="8" l="1"/>
  <c r="D6119" i="8"/>
  <c r="A6120" i="8"/>
  <c r="E6119" i="8"/>
  <c r="M6118" i="8"/>
  <c r="L6118" i="8"/>
  <c r="L6119" i="8" l="1"/>
  <c r="M6119" i="8"/>
  <c r="E6120" i="8"/>
  <c r="A6121" i="8"/>
  <c r="D6120" i="8"/>
  <c r="F6120" i="8"/>
  <c r="D6121" i="8" l="1"/>
  <c r="E6121" i="8"/>
  <c r="F6121" i="8"/>
  <c r="A6122" i="8"/>
  <c r="L6120" i="8"/>
  <c r="M6120" i="8"/>
  <c r="F6122" i="8" l="1"/>
  <c r="A6123" i="8"/>
  <c r="E6122" i="8"/>
  <c r="D6122" i="8"/>
  <c r="L6121" i="8"/>
  <c r="M6121" i="8"/>
  <c r="M6122" i="8" l="1"/>
  <c r="L6122" i="8"/>
  <c r="A6124" i="8"/>
  <c r="F6123" i="8"/>
  <c r="D6123" i="8"/>
  <c r="E6123" i="8"/>
  <c r="M6123" i="8" l="1"/>
  <c r="L6123" i="8"/>
  <c r="E6124" i="8"/>
  <c r="A6125" i="8"/>
  <c r="F6124" i="8"/>
  <c r="D6124" i="8"/>
  <c r="A6126" i="8" l="1"/>
  <c r="D6125" i="8"/>
  <c r="F6125" i="8"/>
  <c r="E6125" i="8"/>
  <c r="L6124" i="8"/>
  <c r="M6124" i="8"/>
  <c r="M6125" i="8" l="1"/>
  <c r="L6125" i="8"/>
  <c r="A6127" i="8"/>
  <c r="E6126" i="8"/>
  <c r="F6126" i="8"/>
  <c r="D6126" i="8"/>
  <c r="M6126" i="8" l="1"/>
  <c r="L6126" i="8"/>
  <c r="F6127" i="8"/>
  <c r="A6128" i="8"/>
  <c r="D6127" i="8"/>
  <c r="E6127" i="8"/>
  <c r="M6127" i="8" l="1"/>
  <c r="L6127" i="8"/>
  <c r="E6128" i="8"/>
  <c r="A6129" i="8"/>
  <c r="D6128" i="8"/>
  <c r="F6128" i="8"/>
  <c r="F6129" i="8" l="1"/>
  <c r="E6129" i="8"/>
  <c r="A6130" i="8"/>
  <c r="D6129" i="8"/>
  <c r="M6128" i="8"/>
  <c r="L6128" i="8"/>
  <c r="D6130" i="8" l="1"/>
  <c r="A6131" i="8"/>
  <c r="E6130" i="8"/>
  <c r="F6130" i="8"/>
  <c r="M6129" i="8"/>
  <c r="L6129" i="8"/>
  <c r="M6130" i="8" l="1"/>
  <c r="L6130" i="8"/>
  <c r="F6131" i="8"/>
  <c r="A6132" i="8"/>
  <c r="D6131" i="8"/>
  <c r="E6131" i="8"/>
  <c r="L6131" i="8" l="1"/>
  <c r="M6131" i="8"/>
  <c r="E6132" i="8"/>
  <c r="A6133" i="8"/>
  <c r="F6132" i="8"/>
  <c r="D6132" i="8"/>
  <c r="A6134" i="8" l="1"/>
  <c r="D6133" i="8"/>
  <c r="E6133" i="8"/>
  <c r="F6133" i="8"/>
  <c r="M6132" i="8"/>
  <c r="L6132" i="8"/>
  <c r="M6133" i="8" l="1"/>
  <c r="L6133" i="8"/>
  <c r="A6135" i="8"/>
  <c r="E6134" i="8"/>
  <c r="F6134" i="8"/>
  <c r="D6134" i="8"/>
  <c r="L6134" i="8" l="1"/>
  <c r="M6134" i="8"/>
  <c r="E6135" i="8"/>
  <c r="F6135" i="8"/>
  <c r="D6135" i="8"/>
  <c r="A6136" i="8"/>
  <c r="E6136" i="8" l="1"/>
  <c r="F6136" i="8"/>
  <c r="A6137" i="8"/>
  <c r="D6136" i="8"/>
  <c r="L6135" i="8"/>
  <c r="M6135" i="8"/>
  <c r="A6138" i="8" l="1"/>
  <c r="D6137" i="8"/>
  <c r="E6137" i="8"/>
  <c r="F6137" i="8"/>
  <c r="M6136" i="8"/>
  <c r="L6136" i="8"/>
  <c r="M6137" i="8" l="1"/>
  <c r="L6137" i="8"/>
  <c r="D6138" i="8"/>
  <c r="A6139" i="8"/>
  <c r="E6138" i="8"/>
  <c r="F6138" i="8"/>
  <c r="M6138" i="8" l="1"/>
  <c r="L6138" i="8"/>
  <c r="A6140" i="8"/>
  <c r="D6139" i="8"/>
  <c r="E6139" i="8"/>
  <c r="F6139" i="8"/>
  <c r="M6139" i="8" l="1"/>
  <c r="L6139" i="8"/>
  <c r="A6141" i="8"/>
  <c r="D6140" i="8"/>
  <c r="E6140" i="8"/>
  <c r="F6140" i="8"/>
  <c r="L6140" i="8" l="1"/>
  <c r="M6140" i="8"/>
  <c r="F6141" i="8"/>
  <c r="E6141" i="8"/>
  <c r="D6141" i="8"/>
  <c r="A6142" i="8"/>
  <c r="D6142" i="8" l="1"/>
  <c r="A6143" i="8"/>
  <c r="F6142" i="8"/>
  <c r="E6142" i="8"/>
  <c r="M6141" i="8"/>
  <c r="L6141" i="8"/>
  <c r="L6142" i="8" l="1"/>
  <c r="M6142" i="8"/>
  <c r="A6144" i="8"/>
  <c r="D6143" i="8"/>
  <c r="F6143" i="8"/>
  <c r="E6143" i="8"/>
  <c r="L6143" i="8" l="1"/>
  <c r="M6143" i="8"/>
  <c r="E6144" i="8"/>
  <c r="F6144" i="8"/>
  <c r="A6145" i="8"/>
  <c r="D6144" i="8"/>
  <c r="D6145" i="8" l="1"/>
  <c r="E6145" i="8"/>
  <c r="F6145" i="8"/>
  <c r="A6146" i="8"/>
  <c r="M6144" i="8"/>
  <c r="L6144" i="8"/>
  <c r="A6147" i="8" l="1"/>
  <c r="E6146" i="8"/>
  <c r="F6146" i="8"/>
  <c r="D6146" i="8"/>
  <c r="M6145" i="8"/>
  <c r="L6145" i="8"/>
  <c r="L6146" i="8" l="1"/>
  <c r="M6146" i="8"/>
  <c r="D6147" i="8"/>
  <c r="E6147" i="8"/>
  <c r="A6148" i="8"/>
  <c r="F6147" i="8"/>
  <c r="E6148" i="8" l="1"/>
  <c r="A6149" i="8"/>
  <c r="F6148" i="8"/>
  <c r="D6148" i="8"/>
  <c r="L6147" i="8"/>
  <c r="M6147" i="8"/>
  <c r="F6149" i="8" l="1"/>
  <c r="D6149" i="8"/>
  <c r="A6150" i="8"/>
  <c r="E6149" i="8"/>
  <c r="M6148" i="8"/>
  <c r="L6148" i="8"/>
  <c r="M6149" i="8" l="1"/>
  <c r="L6149" i="8"/>
  <c r="D6150" i="8"/>
  <c r="A6151" i="8"/>
  <c r="E6150" i="8"/>
  <c r="F6150" i="8"/>
  <c r="M6150" i="8" l="1"/>
  <c r="L6150" i="8"/>
  <c r="D6151" i="8"/>
  <c r="E6151" i="8"/>
  <c r="F6151" i="8"/>
  <c r="A6152" i="8"/>
  <c r="E6152" i="8" l="1"/>
  <c r="D6152" i="8"/>
  <c r="F6152" i="8"/>
  <c r="A6153" i="8"/>
  <c r="L6151" i="8"/>
  <c r="M6151" i="8"/>
  <c r="F6153" i="8" l="1"/>
  <c r="A6154" i="8"/>
  <c r="E6153" i="8"/>
  <c r="D6153" i="8"/>
  <c r="M6152" i="8"/>
  <c r="L6152" i="8"/>
  <c r="M6153" i="8" l="1"/>
  <c r="L6153" i="8"/>
  <c r="D6154" i="8"/>
  <c r="A6155" i="8"/>
  <c r="E6154" i="8"/>
  <c r="F6154" i="8"/>
  <c r="L6154" i="8" l="1"/>
  <c r="M6154" i="8"/>
  <c r="F6155" i="8"/>
  <c r="D6155" i="8"/>
  <c r="E6155" i="8"/>
  <c r="A6156" i="8"/>
  <c r="A6157" i="8" l="1"/>
  <c r="D6156" i="8"/>
  <c r="F6156" i="8"/>
  <c r="E6156" i="8"/>
  <c r="L6155" i="8"/>
  <c r="M6155" i="8"/>
  <c r="L6156" i="8" l="1"/>
  <c r="M6156" i="8"/>
  <c r="F6157" i="8"/>
  <c r="D6157" i="8"/>
  <c r="A6158" i="8"/>
  <c r="E6157" i="8"/>
  <c r="M6157" i="8" l="1"/>
  <c r="L6157" i="8"/>
  <c r="D6158" i="8"/>
  <c r="A6159" i="8"/>
  <c r="E6158" i="8"/>
  <c r="F6158" i="8"/>
  <c r="M6158" i="8" l="1"/>
  <c r="L6158" i="8"/>
  <c r="F6159" i="8"/>
  <c r="A6160" i="8"/>
  <c r="E6159" i="8"/>
  <c r="D6159" i="8"/>
  <c r="M6159" i="8" l="1"/>
  <c r="L6159" i="8"/>
  <c r="E6160" i="8"/>
  <c r="A6161" i="8"/>
  <c r="D6160" i="8"/>
  <c r="F6160" i="8"/>
  <c r="F6161" i="8" l="1"/>
  <c r="A6162" i="8"/>
  <c r="D6161" i="8"/>
  <c r="E6161" i="8"/>
  <c r="M6160" i="8"/>
  <c r="L6160" i="8"/>
  <c r="M6161" i="8" l="1"/>
  <c r="L6161" i="8"/>
  <c r="A6163" i="8"/>
  <c r="F6162" i="8"/>
  <c r="D6162" i="8"/>
  <c r="E6162" i="8"/>
  <c r="M6162" i="8" l="1"/>
  <c r="L6162" i="8"/>
  <c r="F6163" i="8"/>
  <c r="A6164" i="8"/>
  <c r="D6163" i="8"/>
  <c r="E6163" i="8"/>
  <c r="L6163" i="8" l="1"/>
  <c r="M6163" i="8"/>
  <c r="E6164" i="8"/>
  <c r="A6165" i="8"/>
  <c r="F6164" i="8"/>
  <c r="D6164" i="8"/>
  <c r="F6165" i="8" l="1"/>
  <c r="A6166" i="8"/>
  <c r="D6165" i="8"/>
  <c r="E6165" i="8"/>
  <c r="M6164" i="8"/>
  <c r="L6164" i="8"/>
  <c r="M6165" i="8" l="1"/>
  <c r="L6165" i="8"/>
  <c r="D6166" i="8"/>
  <c r="A6167" i="8"/>
  <c r="E6166" i="8"/>
  <c r="F6166" i="8"/>
  <c r="M6166" i="8" l="1"/>
  <c r="L6166" i="8"/>
  <c r="F6167" i="8"/>
  <c r="A6168" i="8"/>
  <c r="D6167" i="8"/>
  <c r="E6167" i="8"/>
  <c r="M6167" i="8" l="1"/>
  <c r="L6167" i="8"/>
  <c r="E6168" i="8"/>
  <c r="A6169" i="8"/>
  <c r="D6168" i="8"/>
  <c r="F6168" i="8"/>
  <c r="F6169" i="8" l="1"/>
  <c r="A6170" i="8"/>
  <c r="D6169" i="8"/>
  <c r="E6169" i="8"/>
  <c r="M6168" i="8"/>
  <c r="L6168" i="8"/>
  <c r="M6169" i="8" l="1"/>
  <c r="L6169" i="8"/>
  <c r="D6170" i="8"/>
  <c r="A6171" i="8"/>
  <c r="F6170" i="8"/>
  <c r="E6170" i="8"/>
  <c r="M6170" i="8" l="1"/>
  <c r="L6170" i="8"/>
  <c r="F6171" i="8"/>
  <c r="A6172" i="8"/>
  <c r="D6171" i="8"/>
  <c r="E6171" i="8"/>
  <c r="L6171" i="8" l="1"/>
  <c r="M6171" i="8"/>
  <c r="D6172" i="8"/>
  <c r="F6172" i="8"/>
  <c r="E6172" i="8"/>
  <c r="A6173" i="8"/>
  <c r="D6173" i="8" l="1"/>
  <c r="E6173" i="8"/>
  <c r="F6173" i="8"/>
  <c r="A6174" i="8"/>
  <c r="M6172" i="8"/>
  <c r="L6172" i="8"/>
  <c r="D6174" i="8" l="1"/>
  <c r="A6175" i="8"/>
  <c r="E6174" i="8"/>
  <c r="F6174" i="8"/>
  <c r="L6173" i="8"/>
  <c r="M6173" i="8"/>
  <c r="M6174" i="8" l="1"/>
  <c r="L6174" i="8"/>
  <c r="A6176" i="8"/>
  <c r="D6175" i="8"/>
  <c r="E6175" i="8"/>
  <c r="F6175" i="8"/>
  <c r="L6175" i="8" l="1"/>
  <c r="M6175" i="8"/>
  <c r="A6177" i="8"/>
  <c r="D6176" i="8"/>
  <c r="F6176" i="8"/>
  <c r="E6176" i="8"/>
  <c r="M6176" i="8" l="1"/>
  <c r="L6176" i="8"/>
  <c r="D6177" i="8"/>
  <c r="E6177" i="8"/>
  <c r="F6177" i="8"/>
  <c r="A6178" i="8"/>
  <c r="D6178" i="8" l="1"/>
  <c r="E6178" i="8"/>
  <c r="F6178" i="8"/>
  <c r="A6179" i="8"/>
  <c r="M6177" i="8"/>
  <c r="L6177" i="8"/>
  <c r="F6179" i="8" l="1"/>
  <c r="A6180" i="8"/>
  <c r="E6179" i="8"/>
  <c r="D6179" i="8"/>
  <c r="M6178" i="8"/>
  <c r="L6178" i="8"/>
  <c r="L6179" i="8" l="1"/>
  <c r="M6179" i="8"/>
  <c r="E6180" i="8"/>
  <c r="A6181" i="8"/>
  <c r="D6180" i="8"/>
  <c r="F6180" i="8"/>
  <c r="F6181" i="8" l="1"/>
  <c r="A6182" i="8"/>
  <c r="D6181" i="8"/>
  <c r="E6181" i="8"/>
  <c r="M6180" i="8"/>
  <c r="L6180" i="8"/>
  <c r="M6181" i="8" l="1"/>
  <c r="L6181" i="8"/>
  <c r="D6182" i="8"/>
  <c r="A6183" i="8"/>
  <c r="E6182" i="8"/>
  <c r="F6182" i="8"/>
  <c r="M6182" i="8" l="1"/>
  <c r="L6182" i="8"/>
  <c r="A6184" i="8"/>
  <c r="D6183" i="8"/>
  <c r="E6183" i="8"/>
  <c r="F6183" i="8"/>
  <c r="L6183" i="8" l="1"/>
  <c r="M6183" i="8"/>
  <c r="E6184" i="8"/>
  <c r="A6185" i="8"/>
  <c r="D6184" i="8"/>
  <c r="F6184" i="8"/>
  <c r="F6185" i="8" l="1"/>
  <c r="A6186" i="8"/>
  <c r="E6185" i="8"/>
  <c r="D6185" i="8"/>
  <c r="M6184" i="8"/>
  <c r="L6184" i="8"/>
  <c r="M6185" i="8" l="1"/>
  <c r="L6185" i="8"/>
  <c r="D6186" i="8"/>
  <c r="A6187" i="8"/>
  <c r="F6186" i="8"/>
  <c r="E6186" i="8"/>
  <c r="M6186" i="8" l="1"/>
  <c r="L6186" i="8"/>
  <c r="A6188" i="8"/>
  <c r="D6187" i="8"/>
  <c r="F6187" i="8"/>
  <c r="E6187" i="8"/>
  <c r="L6187" i="8" l="1"/>
  <c r="M6187" i="8"/>
  <c r="E6188" i="8"/>
  <c r="A6189" i="8"/>
  <c r="D6188" i="8"/>
  <c r="F6188" i="8"/>
  <c r="F6189" i="8" l="1"/>
  <c r="A6190" i="8"/>
  <c r="E6189" i="8"/>
  <c r="D6189" i="8"/>
  <c r="L6188" i="8"/>
  <c r="M6188" i="8"/>
  <c r="M6189" i="8" l="1"/>
  <c r="L6189" i="8"/>
  <c r="D6190" i="8"/>
  <c r="E6190" i="8"/>
  <c r="A6191" i="8"/>
  <c r="F6190" i="8"/>
  <c r="A6192" i="8" l="1"/>
  <c r="F6191" i="8"/>
  <c r="D6191" i="8"/>
  <c r="E6191" i="8"/>
  <c r="M6190" i="8"/>
  <c r="L6190" i="8"/>
  <c r="M6191" i="8" l="1"/>
  <c r="L6191" i="8"/>
  <c r="E6192" i="8"/>
  <c r="A6193" i="8"/>
  <c r="F6192" i="8"/>
  <c r="D6192" i="8"/>
  <c r="F6193" i="8" l="1"/>
  <c r="D6193" i="8"/>
  <c r="E6193" i="8"/>
  <c r="A6194" i="8"/>
  <c r="M6192" i="8"/>
  <c r="L6192" i="8"/>
  <c r="D6194" i="8" l="1"/>
  <c r="E6194" i="8"/>
  <c r="F6194" i="8"/>
  <c r="A6195" i="8"/>
  <c r="M6193" i="8"/>
  <c r="L6193" i="8"/>
  <c r="F6195" i="8" l="1"/>
  <c r="D6195" i="8"/>
  <c r="A6196" i="8"/>
  <c r="E6195" i="8"/>
  <c r="M6194" i="8"/>
  <c r="L6194" i="8"/>
  <c r="L6195" i="8" l="1"/>
  <c r="M6195" i="8"/>
  <c r="A6197" i="8"/>
  <c r="E6196" i="8"/>
  <c r="D6196" i="8"/>
  <c r="F6196" i="8"/>
  <c r="L6196" i="8" l="1"/>
  <c r="M6196" i="8"/>
  <c r="D6197" i="8"/>
  <c r="E6197" i="8"/>
  <c r="F6197" i="8"/>
  <c r="A6198" i="8"/>
  <c r="D6198" i="8" l="1"/>
  <c r="A6199" i="8"/>
  <c r="E6198" i="8"/>
  <c r="F6198" i="8"/>
  <c r="M6197" i="8"/>
  <c r="L6197" i="8"/>
  <c r="M6198" i="8" l="1"/>
  <c r="L6198" i="8"/>
  <c r="F6199" i="8"/>
  <c r="A6200" i="8"/>
  <c r="D6199" i="8"/>
  <c r="E6199" i="8"/>
  <c r="L6199" i="8" l="1"/>
  <c r="M6199" i="8"/>
  <c r="D6200" i="8"/>
  <c r="E6200" i="8"/>
  <c r="A6201" i="8"/>
  <c r="F6200" i="8"/>
  <c r="F6201" i="8" l="1"/>
  <c r="A6202" i="8"/>
  <c r="D6201" i="8"/>
  <c r="E6201" i="8"/>
  <c r="M6200" i="8"/>
  <c r="L6200" i="8"/>
  <c r="M6201" i="8" l="1"/>
  <c r="L6201" i="8"/>
  <c r="D6202" i="8"/>
  <c r="F6202" i="8"/>
  <c r="A6203" i="8"/>
  <c r="E6202" i="8"/>
  <c r="M6202" i="8" l="1"/>
  <c r="L6202" i="8"/>
  <c r="F6203" i="8"/>
  <c r="A6204" i="8"/>
  <c r="D6203" i="8"/>
  <c r="E6203" i="8"/>
  <c r="L6203" i="8" l="1"/>
  <c r="M6203" i="8"/>
  <c r="E6204" i="8"/>
  <c r="A6205" i="8"/>
  <c r="D6204" i="8"/>
  <c r="F6204" i="8"/>
  <c r="F6205" i="8" l="1"/>
  <c r="A6206" i="8"/>
  <c r="E6205" i="8"/>
  <c r="D6205" i="8"/>
  <c r="L6204" i="8"/>
  <c r="M6204" i="8"/>
  <c r="M6205" i="8" l="1"/>
  <c r="L6205" i="8"/>
  <c r="D6206" i="8"/>
  <c r="E6206" i="8"/>
  <c r="F6206" i="8"/>
  <c r="A6207" i="8"/>
  <c r="M6206" i="8" l="1"/>
  <c r="L6206" i="8"/>
  <c r="F6207" i="8"/>
  <c r="A6208" i="8"/>
  <c r="E6207" i="8"/>
  <c r="D6207" i="8"/>
  <c r="L6207" i="8" l="1"/>
  <c r="M6207" i="8"/>
  <c r="A6209" i="8"/>
  <c r="F6208" i="8"/>
  <c r="E6208" i="8"/>
  <c r="D6208" i="8"/>
  <c r="L6208" i="8" l="1"/>
  <c r="M6208" i="8"/>
  <c r="F6209" i="8"/>
  <c r="A6210" i="8"/>
  <c r="E6209" i="8"/>
  <c r="D6209" i="8"/>
  <c r="L6209" i="8" l="1"/>
  <c r="M6209" i="8"/>
  <c r="E6210" i="8"/>
  <c r="F6210" i="8"/>
  <c r="D6210" i="8"/>
  <c r="A6211" i="8"/>
  <c r="F6211" i="8" l="1"/>
  <c r="A6212" i="8"/>
  <c r="E6211" i="8"/>
  <c r="D6211" i="8"/>
  <c r="M6210" i="8"/>
  <c r="L6210" i="8"/>
  <c r="L6211" i="8" l="1"/>
  <c r="M6211" i="8"/>
  <c r="E6212" i="8"/>
  <c r="A6213" i="8"/>
  <c r="F6212" i="8"/>
  <c r="D6212" i="8"/>
  <c r="F6213" i="8" l="1"/>
  <c r="A6214" i="8"/>
  <c r="D6213" i="8"/>
  <c r="E6213" i="8"/>
  <c r="M6212" i="8"/>
  <c r="L6212" i="8"/>
  <c r="L6213" i="8" l="1"/>
  <c r="M6213" i="8"/>
  <c r="D6214" i="8"/>
  <c r="A6215" i="8"/>
  <c r="F6214" i="8"/>
  <c r="E6214" i="8"/>
  <c r="M6214" i="8" l="1"/>
  <c r="L6214" i="8"/>
  <c r="D6215" i="8"/>
  <c r="E6215" i="8"/>
  <c r="F6215" i="8"/>
  <c r="A6216" i="8"/>
  <c r="A6217" i="8" l="1"/>
  <c r="D6216" i="8"/>
  <c r="E6216" i="8"/>
  <c r="F6216" i="8"/>
  <c r="L6215" i="8"/>
  <c r="M6215" i="8"/>
  <c r="M6216" i="8" l="1"/>
  <c r="L6216" i="8"/>
  <c r="F6217" i="8"/>
  <c r="D6217" i="8"/>
  <c r="E6217" i="8"/>
  <c r="A6218" i="8"/>
  <c r="E6218" i="8" l="1"/>
  <c r="F6218" i="8"/>
  <c r="D6218" i="8"/>
  <c r="A6219" i="8"/>
  <c r="M6217" i="8"/>
  <c r="L6217" i="8"/>
  <c r="F6219" i="8" l="1"/>
  <c r="A6220" i="8"/>
  <c r="D6219" i="8"/>
  <c r="E6219" i="8"/>
  <c r="M6218" i="8"/>
  <c r="L6218" i="8"/>
  <c r="L6219" i="8" l="1"/>
  <c r="M6219" i="8"/>
  <c r="F6220" i="8"/>
  <c r="E6220" i="8"/>
  <c r="A6221" i="8"/>
  <c r="D6220" i="8"/>
  <c r="F6221" i="8" l="1"/>
  <c r="A6222" i="8"/>
  <c r="E6221" i="8"/>
  <c r="D6221" i="8"/>
  <c r="L6220" i="8"/>
  <c r="M6220" i="8"/>
  <c r="L6221" i="8" l="1"/>
  <c r="M6221" i="8"/>
  <c r="D6222" i="8"/>
  <c r="A6223" i="8"/>
  <c r="E6222" i="8"/>
  <c r="F6222" i="8"/>
  <c r="F6223" i="8" l="1"/>
  <c r="A6224" i="8"/>
  <c r="D6223" i="8"/>
  <c r="E6223" i="8"/>
  <c r="M6222" i="8"/>
  <c r="L6222" i="8"/>
  <c r="M6223" i="8" l="1"/>
  <c r="L6223" i="8"/>
  <c r="E6224" i="8"/>
  <c r="A6225" i="8"/>
  <c r="D6224" i="8"/>
  <c r="F6224" i="8"/>
  <c r="D6225" i="8" l="1"/>
  <c r="E6225" i="8"/>
  <c r="F6225" i="8"/>
  <c r="A6226" i="8"/>
  <c r="M6224" i="8"/>
  <c r="L6224" i="8"/>
  <c r="D6226" i="8" l="1"/>
  <c r="A6227" i="8"/>
  <c r="E6226" i="8"/>
  <c r="F6226" i="8"/>
  <c r="M6225" i="8"/>
  <c r="L6225" i="8"/>
  <c r="M6226" i="8" l="1"/>
  <c r="L6226" i="8"/>
  <c r="E6227" i="8"/>
  <c r="F6227" i="8"/>
  <c r="D6227" i="8"/>
  <c r="A6228" i="8"/>
  <c r="E6228" i="8" l="1"/>
  <c r="A6229" i="8"/>
  <c r="D6228" i="8"/>
  <c r="F6228" i="8"/>
  <c r="L6227" i="8"/>
  <c r="M6227" i="8"/>
  <c r="D6229" i="8" l="1"/>
  <c r="E6229" i="8"/>
  <c r="F6229" i="8"/>
  <c r="A6230" i="8"/>
  <c r="M6228" i="8"/>
  <c r="L6228" i="8"/>
  <c r="E6230" i="8" l="1"/>
  <c r="F6230" i="8"/>
  <c r="D6230" i="8"/>
  <c r="A6231" i="8"/>
  <c r="L6229" i="8"/>
  <c r="M6229" i="8"/>
  <c r="F6231" i="8" l="1"/>
  <c r="A6232" i="8"/>
  <c r="E6231" i="8"/>
  <c r="D6231" i="8"/>
  <c r="M6230" i="8"/>
  <c r="L6230" i="8"/>
  <c r="L6231" i="8" l="1"/>
  <c r="M6231" i="8"/>
  <c r="D6232" i="8"/>
  <c r="F6232" i="8"/>
  <c r="E6232" i="8"/>
  <c r="A6233" i="8"/>
  <c r="E6233" i="8" l="1"/>
  <c r="A6234" i="8"/>
  <c r="D6233" i="8"/>
  <c r="F6233" i="8"/>
  <c r="M6232" i="8"/>
  <c r="L6232" i="8"/>
  <c r="F6234" i="8" l="1"/>
  <c r="A6235" i="8"/>
  <c r="E6234" i="8"/>
  <c r="D6234" i="8"/>
  <c r="L6233" i="8"/>
  <c r="M6233" i="8"/>
  <c r="M6234" i="8" l="1"/>
  <c r="L6234" i="8"/>
  <c r="F6235" i="8"/>
  <c r="A6236" i="8"/>
  <c r="E6235" i="8"/>
  <c r="D6235" i="8"/>
  <c r="L6235" i="8" l="1"/>
  <c r="M6235" i="8"/>
  <c r="E6236" i="8"/>
  <c r="A6237" i="8"/>
  <c r="F6236" i="8"/>
  <c r="D6236" i="8"/>
  <c r="E6237" i="8" l="1"/>
  <c r="F6237" i="8"/>
  <c r="A6238" i="8"/>
  <c r="D6237" i="8"/>
  <c r="M6236" i="8"/>
  <c r="L6236" i="8"/>
  <c r="D6238" i="8" l="1"/>
  <c r="E6238" i="8"/>
  <c r="F6238" i="8"/>
  <c r="A6239" i="8"/>
  <c r="L6237" i="8"/>
  <c r="M6237" i="8"/>
  <c r="F6239" i="8" l="1"/>
  <c r="A6240" i="8"/>
  <c r="D6239" i="8"/>
  <c r="E6239" i="8"/>
  <c r="M6238" i="8"/>
  <c r="L6238" i="8"/>
  <c r="L6239" i="8" l="1"/>
  <c r="M6239" i="8"/>
  <c r="E6240" i="8"/>
  <c r="A6241" i="8"/>
  <c r="F6240" i="8"/>
  <c r="D6240" i="8"/>
  <c r="F6241" i="8" l="1"/>
  <c r="D6241" i="8"/>
  <c r="A6242" i="8"/>
  <c r="E6241" i="8"/>
  <c r="L6240" i="8"/>
  <c r="M6240" i="8"/>
  <c r="M6241" i="8" l="1"/>
  <c r="L6241" i="8"/>
  <c r="E6242" i="8"/>
  <c r="F6242" i="8"/>
  <c r="D6242" i="8"/>
  <c r="A6243" i="8"/>
  <c r="F6243" i="8" l="1"/>
  <c r="A6244" i="8"/>
  <c r="D6243" i="8"/>
  <c r="E6243" i="8"/>
  <c r="M6242" i="8"/>
  <c r="L6242" i="8"/>
  <c r="L6243" i="8" l="1"/>
  <c r="M6243" i="8"/>
  <c r="E6244" i="8"/>
  <c r="A6245" i="8"/>
  <c r="F6244" i="8"/>
  <c r="D6244" i="8"/>
  <c r="F6245" i="8" l="1"/>
  <c r="D6245" i="8"/>
  <c r="A6246" i="8"/>
  <c r="E6245" i="8"/>
  <c r="M6244" i="8"/>
  <c r="L6244" i="8"/>
  <c r="M6245" i="8" l="1"/>
  <c r="L6245" i="8"/>
  <c r="D6246" i="8"/>
  <c r="A6247" i="8"/>
  <c r="E6246" i="8"/>
  <c r="F6246" i="8"/>
  <c r="M6246" i="8" l="1"/>
  <c r="L6246" i="8"/>
  <c r="F6247" i="8"/>
  <c r="A6248" i="8"/>
  <c r="D6247" i="8"/>
  <c r="E6247" i="8"/>
  <c r="L6247" i="8" l="1"/>
  <c r="M6247" i="8"/>
  <c r="E6248" i="8"/>
  <c r="A6249" i="8"/>
  <c r="D6248" i="8"/>
  <c r="F6248" i="8"/>
  <c r="D6249" i="8" l="1"/>
  <c r="E6249" i="8"/>
  <c r="F6249" i="8"/>
  <c r="A6250" i="8"/>
  <c r="M6248" i="8"/>
  <c r="L6248" i="8"/>
  <c r="D6250" i="8" l="1"/>
  <c r="A6251" i="8"/>
  <c r="E6250" i="8"/>
  <c r="F6250" i="8"/>
  <c r="M6249" i="8"/>
  <c r="L6249" i="8"/>
  <c r="M6250" i="8" l="1"/>
  <c r="L6250" i="8"/>
  <c r="F6251" i="8"/>
  <c r="D6251" i="8"/>
  <c r="E6251" i="8"/>
  <c r="A6252" i="8"/>
  <c r="E6252" i="8" l="1"/>
  <c r="A6253" i="8"/>
  <c r="D6252" i="8"/>
  <c r="F6252" i="8"/>
  <c r="L6251" i="8"/>
  <c r="M6251" i="8"/>
  <c r="D6253" i="8" l="1"/>
  <c r="F6253" i="8"/>
  <c r="A6254" i="8"/>
  <c r="E6253" i="8"/>
  <c r="M6252" i="8"/>
  <c r="L6252" i="8"/>
  <c r="M6253" i="8" l="1"/>
  <c r="L6253" i="8"/>
  <c r="D6254" i="8"/>
  <c r="E6254" i="8"/>
  <c r="F6254" i="8"/>
  <c r="A6255" i="8"/>
  <c r="F6255" i="8" l="1"/>
  <c r="E6255" i="8"/>
  <c r="D6255" i="8"/>
  <c r="A6256" i="8"/>
  <c r="M6254" i="8"/>
  <c r="L6254" i="8"/>
  <c r="D6256" i="8" l="1"/>
  <c r="F6256" i="8"/>
  <c r="E6256" i="8"/>
  <c r="A6257" i="8"/>
  <c r="M6255" i="8"/>
  <c r="L6255" i="8"/>
  <c r="E6257" i="8" l="1"/>
  <c r="A6258" i="8"/>
  <c r="D6257" i="8"/>
  <c r="F6257" i="8"/>
  <c r="M6256" i="8"/>
  <c r="L6256" i="8"/>
  <c r="A6259" i="8" l="1"/>
  <c r="E6258" i="8"/>
  <c r="F6258" i="8"/>
  <c r="D6258" i="8"/>
  <c r="L6257" i="8"/>
  <c r="M6257" i="8"/>
  <c r="M6258" i="8" l="1"/>
  <c r="L6258" i="8"/>
  <c r="A6260" i="8"/>
  <c r="D6259" i="8"/>
  <c r="E6259" i="8"/>
  <c r="F6259" i="8"/>
  <c r="L6259" i="8" l="1"/>
  <c r="M6259" i="8"/>
  <c r="E6260" i="8"/>
  <c r="A6261" i="8"/>
  <c r="F6260" i="8"/>
  <c r="D6260" i="8"/>
  <c r="F6261" i="8" l="1"/>
  <c r="A6262" i="8"/>
  <c r="D6261" i="8"/>
  <c r="E6261" i="8"/>
  <c r="L6260" i="8"/>
  <c r="M6260" i="8"/>
  <c r="M6261" i="8" l="1"/>
  <c r="L6261" i="8"/>
  <c r="D6262" i="8"/>
  <c r="A6263" i="8"/>
  <c r="E6262" i="8"/>
  <c r="F6262" i="8"/>
  <c r="L6262" i="8" l="1"/>
  <c r="M6262" i="8"/>
  <c r="D6263" i="8"/>
  <c r="E6263" i="8"/>
  <c r="F6263" i="8"/>
  <c r="A6264" i="8"/>
  <c r="A6265" i="8" l="1"/>
  <c r="F6264" i="8"/>
  <c r="D6264" i="8"/>
  <c r="E6264" i="8"/>
  <c r="M6263" i="8"/>
  <c r="L6263" i="8"/>
  <c r="L6264" i="8" l="1"/>
  <c r="M6264" i="8"/>
  <c r="A6266" i="8"/>
  <c r="F6265" i="8"/>
  <c r="D6265" i="8"/>
  <c r="E6265" i="8"/>
  <c r="M6265" i="8" l="1"/>
  <c r="L6265" i="8"/>
  <c r="D6266" i="8"/>
  <c r="A6267" i="8"/>
  <c r="E6266" i="8"/>
  <c r="F6266" i="8"/>
  <c r="M6266" i="8" l="1"/>
  <c r="L6266" i="8"/>
  <c r="F6267" i="8"/>
  <c r="A6268" i="8"/>
  <c r="D6267" i="8"/>
  <c r="E6267" i="8"/>
  <c r="L6267" i="8" l="1"/>
  <c r="M6267" i="8"/>
  <c r="D6268" i="8"/>
  <c r="F6268" i="8"/>
  <c r="A6269" i="8"/>
  <c r="E6268" i="8"/>
  <c r="L6268" i="8" l="1"/>
  <c r="M6268" i="8"/>
  <c r="D6269" i="8"/>
  <c r="E6269" i="8"/>
  <c r="F6269" i="8"/>
  <c r="A6270" i="8"/>
  <c r="E6270" i="8" l="1"/>
  <c r="F6270" i="8"/>
  <c r="D6270" i="8"/>
  <c r="A6271" i="8"/>
  <c r="M6269" i="8"/>
  <c r="L6269" i="8"/>
  <c r="F6271" i="8" l="1"/>
  <c r="A6272" i="8"/>
  <c r="D6271" i="8"/>
  <c r="E6271" i="8"/>
  <c r="M6270" i="8"/>
  <c r="L6270" i="8"/>
  <c r="M6271" i="8" l="1"/>
  <c r="L6271" i="8"/>
  <c r="D6272" i="8"/>
  <c r="F6272" i="8"/>
  <c r="E6272" i="8"/>
  <c r="A6273" i="8"/>
  <c r="D6273" i="8" l="1"/>
  <c r="A6274" i="8"/>
  <c r="E6273" i="8"/>
  <c r="F6273" i="8"/>
  <c r="L6272" i="8"/>
  <c r="M6272" i="8"/>
  <c r="M6273" i="8" l="1"/>
  <c r="L6273" i="8"/>
  <c r="A6275" i="8"/>
  <c r="F6274" i="8"/>
  <c r="E6274" i="8"/>
  <c r="D6274" i="8"/>
  <c r="M6274" i="8" l="1"/>
  <c r="L6274" i="8"/>
  <c r="F6275" i="8"/>
  <c r="A6276" i="8"/>
  <c r="D6275" i="8"/>
  <c r="E6275" i="8"/>
  <c r="L6275" i="8" l="1"/>
  <c r="M6275" i="8"/>
  <c r="D6276" i="8"/>
  <c r="F6276" i="8"/>
  <c r="E6276" i="8"/>
  <c r="A6277" i="8"/>
  <c r="A6278" i="8" l="1"/>
  <c r="D6277" i="8"/>
  <c r="E6277" i="8"/>
  <c r="F6277" i="8"/>
  <c r="M6276" i="8"/>
  <c r="L6276" i="8"/>
  <c r="M6277" i="8" l="1"/>
  <c r="L6277" i="8"/>
  <c r="D6278" i="8"/>
  <c r="A6279" i="8"/>
  <c r="E6278" i="8"/>
  <c r="F6278" i="8"/>
  <c r="F6279" i="8" l="1"/>
  <c r="E6279" i="8"/>
  <c r="A6280" i="8"/>
  <c r="D6279" i="8"/>
  <c r="L6278" i="8"/>
  <c r="M6278" i="8"/>
  <c r="E6280" i="8" l="1"/>
  <c r="A6281" i="8"/>
  <c r="D6280" i="8"/>
  <c r="F6280" i="8"/>
  <c r="L6279" i="8"/>
  <c r="M6279" i="8"/>
  <c r="D6281" i="8" l="1"/>
  <c r="E6281" i="8"/>
  <c r="F6281" i="8"/>
  <c r="A6282" i="8"/>
  <c r="M6280" i="8"/>
  <c r="L6280" i="8"/>
  <c r="D6282" i="8" l="1"/>
  <c r="A6283" i="8"/>
  <c r="E6282" i="8"/>
  <c r="F6282" i="8"/>
  <c r="M6281" i="8"/>
  <c r="L6281" i="8"/>
  <c r="L6282" i="8" l="1"/>
  <c r="M6282" i="8"/>
  <c r="F6283" i="8"/>
  <c r="D6283" i="8"/>
  <c r="E6283" i="8"/>
  <c r="A6284" i="8"/>
  <c r="E6284" i="8" l="1"/>
  <c r="A6285" i="8"/>
  <c r="D6284" i="8"/>
  <c r="F6284" i="8"/>
  <c r="L6283" i="8"/>
  <c r="M6283" i="8"/>
  <c r="A6286" i="8" l="1"/>
  <c r="D6285" i="8"/>
  <c r="E6285" i="8"/>
  <c r="F6285" i="8"/>
  <c r="L6284" i="8"/>
  <c r="M6284" i="8"/>
  <c r="L6285" i="8" l="1"/>
  <c r="M6285" i="8"/>
  <c r="E6286" i="8"/>
  <c r="F6286" i="8"/>
  <c r="D6286" i="8"/>
  <c r="A6287" i="8"/>
  <c r="A6288" i="8" l="1"/>
  <c r="D6287" i="8"/>
  <c r="F6287" i="8"/>
  <c r="E6287" i="8"/>
  <c r="M6286" i="8"/>
  <c r="L6286" i="8"/>
  <c r="L6287" i="8" l="1"/>
  <c r="M6287" i="8"/>
  <c r="A6289" i="8"/>
  <c r="D6288" i="8"/>
  <c r="F6288" i="8"/>
  <c r="E6288" i="8"/>
  <c r="M6288" i="8" l="1"/>
  <c r="L6288" i="8"/>
  <c r="D6289" i="8"/>
  <c r="F6289" i="8"/>
  <c r="E6289" i="8"/>
  <c r="A6290" i="8"/>
  <c r="E6290" i="8" l="1"/>
  <c r="F6290" i="8"/>
  <c r="D6290" i="8"/>
  <c r="A6291" i="8"/>
  <c r="L6289" i="8"/>
  <c r="M6289" i="8"/>
  <c r="F6291" i="8" l="1"/>
  <c r="E6291" i="8"/>
  <c r="A6292" i="8"/>
  <c r="D6291" i="8"/>
  <c r="M6290" i="8"/>
  <c r="L6290" i="8"/>
  <c r="D6292" i="8" l="1"/>
  <c r="F6292" i="8"/>
  <c r="E6292" i="8"/>
  <c r="A6293" i="8"/>
  <c r="L6291" i="8"/>
  <c r="M6291" i="8"/>
  <c r="D6293" i="8" l="1"/>
  <c r="E6293" i="8"/>
  <c r="F6293" i="8"/>
  <c r="A6294" i="8"/>
  <c r="M6292" i="8"/>
  <c r="L6292" i="8"/>
  <c r="D6294" i="8" l="1"/>
  <c r="E6294" i="8"/>
  <c r="F6294" i="8"/>
  <c r="A6295" i="8"/>
  <c r="L6293" i="8"/>
  <c r="M6293" i="8"/>
  <c r="A6296" i="8" l="1"/>
  <c r="D6295" i="8"/>
  <c r="E6295" i="8"/>
  <c r="F6295" i="8"/>
  <c r="M6294" i="8"/>
  <c r="L6294" i="8"/>
  <c r="M6295" i="8" l="1"/>
  <c r="L6295" i="8"/>
  <c r="A6297" i="8"/>
  <c r="D6296" i="8"/>
  <c r="F6296" i="8"/>
  <c r="E6296" i="8"/>
  <c r="M6296" i="8" l="1"/>
  <c r="L6296" i="8"/>
  <c r="F6297" i="8"/>
  <c r="A6298" i="8"/>
  <c r="E6297" i="8"/>
  <c r="D6297" i="8"/>
  <c r="M6297" i="8" l="1"/>
  <c r="L6297" i="8"/>
  <c r="D6298" i="8"/>
  <c r="A6299" i="8"/>
  <c r="E6298" i="8"/>
  <c r="F6298" i="8"/>
  <c r="M6298" i="8" l="1"/>
  <c r="L6298" i="8"/>
  <c r="F6299" i="8"/>
  <c r="A6300" i="8"/>
  <c r="D6299" i="8"/>
  <c r="E6299" i="8"/>
  <c r="L6299" i="8" l="1"/>
  <c r="M6299" i="8"/>
  <c r="E6300" i="8"/>
  <c r="A6301" i="8"/>
  <c r="D6300" i="8"/>
  <c r="F6300" i="8"/>
  <c r="A6302" i="8" l="1"/>
  <c r="D6301" i="8"/>
  <c r="F6301" i="8"/>
  <c r="E6301" i="8"/>
  <c r="L6300" i="8"/>
  <c r="M6300" i="8"/>
  <c r="M6301" i="8" l="1"/>
  <c r="L6301" i="8"/>
  <c r="D6302" i="8"/>
  <c r="A6303" i="8"/>
  <c r="E6302" i="8"/>
  <c r="F6302" i="8"/>
  <c r="M6302" i="8" l="1"/>
  <c r="L6302" i="8"/>
  <c r="F6303" i="8"/>
  <c r="A6304" i="8"/>
  <c r="E6303" i="8"/>
  <c r="D6303" i="8"/>
  <c r="L6303" i="8" l="1"/>
  <c r="M6303" i="8"/>
  <c r="E6304" i="8"/>
  <c r="D6304" i="8"/>
  <c r="A6305" i="8"/>
  <c r="F6304" i="8"/>
  <c r="F6305" i="8" l="1"/>
  <c r="A6306" i="8"/>
  <c r="E6305" i="8"/>
  <c r="D6305" i="8"/>
  <c r="M6304" i="8"/>
  <c r="L6304" i="8"/>
  <c r="L6305" i="8" l="1"/>
  <c r="M6305" i="8"/>
  <c r="D6306" i="8"/>
  <c r="E6306" i="8"/>
  <c r="F6306" i="8"/>
  <c r="A6307" i="8"/>
  <c r="F6307" i="8" l="1"/>
  <c r="A6308" i="8"/>
  <c r="D6307" i="8"/>
  <c r="E6307" i="8"/>
  <c r="M6306" i="8"/>
  <c r="L6306" i="8"/>
  <c r="L6307" i="8" l="1"/>
  <c r="M6307" i="8"/>
  <c r="E6308" i="8"/>
  <c r="A6309" i="8"/>
  <c r="D6308" i="8"/>
  <c r="F6308" i="8"/>
  <c r="F6309" i="8" l="1"/>
  <c r="A6310" i="8"/>
  <c r="D6309" i="8"/>
  <c r="E6309" i="8"/>
  <c r="L6308" i="8"/>
  <c r="M6308" i="8"/>
  <c r="M6309" i="8" l="1"/>
  <c r="L6309" i="8"/>
  <c r="D6310" i="8"/>
  <c r="E6310" i="8"/>
  <c r="F6310" i="8"/>
  <c r="A6311" i="8"/>
  <c r="A6312" i="8" l="1"/>
  <c r="D6311" i="8"/>
  <c r="E6311" i="8"/>
  <c r="F6311" i="8"/>
  <c r="M6310" i="8"/>
  <c r="L6310" i="8"/>
  <c r="L6311" i="8" l="1"/>
  <c r="M6311" i="8"/>
  <c r="A6313" i="8"/>
  <c r="F6312" i="8"/>
  <c r="D6312" i="8"/>
  <c r="E6312" i="8"/>
  <c r="L6312" i="8" l="1"/>
  <c r="M6312" i="8"/>
  <c r="A6314" i="8"/>
  <c r="D6313" i="8"/>
  <c r="E6313" i="8"/>
  <c r="F6313" i="8"/>
  <c r="M6313" i="8" l="1"/>
  <c r="L6313" i="8"/>
  <c r="E6314" i="8"/>
  <c r="F6314" i="8"/>
  <c r="A6315" i="8"/>
  <c r="D6314" i="8"/>
  <c r="F6315" i="8" l="1"/>
  <c r="E6315" i="8"/>
  <c r="A6316" i="8"/>
  <c r="D6315" i="8"/>
  <c r="M6314" i="8"/>
  <c r="L6314" i="8"/>
  <c r="E6316" i="8" l="1"/>
  <c r="A6317" i="8"/>
  <c r="D6316" i="8"/>
  <c r="F6316" i="8"/>
  <c r="M6315" i="8"/>
  <c r="L6315" i="8"/>
  <c r="A6318" i="8" l="1"/>
  <c r="F6317" i="8"/>
  <c r="E6317" i="8"/>
  <c r="D6317" i="8"/>
  <c r="L6316" i="8"/>
  <c r="M6316" i="8"/>
  <c r="L6317" i="8" l="1"/>
  <c r="M6317" i="8"/>
  <c r="D6318" i="8"/>
  <c r="E6318" i="8"/>
  <c r="F6318" i="8"/>
  <c r="A6319" i="8"/>
  <c r="F6319" i="8" l="1"/>
  <c r="A6320" i="8"/>
  <c r="E6319" i="8"/>
  <c r="D6319" i="8"/>
  <c r="M6318" i="8"/>
  <c r="L6318" i="8"/>
  <c r="L6319" i="8" l="1"/>
  <c r="M6319" i="8"/>
  <c r="E6320" i="8"/>
  <c r="D6320" i="8"/>
  <c r="F6320" i="8"/>
  <c r="A6321" i="8"/>
  <c r="F6321" i="8" l="1"/>
  <c r="A6322" i="8"/>
  <c r="D6321" i="8"/>
  <c r="E6321" i="8"/>
  <c r="M6320" i="8"/>
  <c r="L6320" i="8"/>
  <c r="M6321" i="8" l="1"/>
  <c r="L6321" i="8"/>
  <c r="D6322" i="8"/>
  <c r="A6323" i="8"/>
  <c r="E6322" i="8"/>
  <c r="F6322" i="8"/>
  <c r="M6322" i="8" l="1"/>
  <c r="L6322" i="8"/>
  <c r="F6323" i="8"/>
  <c r="D6323" i="8"/>
  <c r="A6324" i="8"/>
  <c r="E6323" i="8"/>
  <c r="L6323" i="8" l="1"/>
  <c r="M6323" i="8"/>
  <c r="E6324" i="8"/>
  <c r="A6325" i="8"/>
  <c r="D6324" i="8"/>
  <c r="F6324" i="8"/>
  <c r="F6325" i="8" l="1"/>
  <c r="A6326" i="8"/>
  <c r="D6325" i="8"/>
  <c r="E6325" i="8"/>
  <c r="M6324" i="8"/>
  <c r="L6324" i="8"/>
  <c r="M6325" i="8" l="1"/>
  <c r="L6325" i="8"/>
  <c r="D6326" i="8"/>
  <c r="A6327" i="8"/>
  <c r="F6326" i="8"/>
  <c r="E6326" i="8"/>
  <c r="M6326" i="8" l="1"/>
  <c r="L6326" i="8"/>
  <c r="F6327" i="8"/>
  <c r="A6328" i="8"/>
  <c r="D6327" i="8"/>
  <c r="E6327" i="8"/>
  <c r="L6327" i="8" l="1"/>
  <c r="M6327" i="8"/>
  <c r="E6328" i="8"/>
  <c r="A6329" i="8"/>
  <c r="D6328" i="8"/>
  <c r="F6328" i="8"/>
  <c r="F6329" i="8" l="1"/>
  <c r="A6330" i="8"/>
  <c r="D6329" i="8"/>
  <c r="E6329" i="8"/>
  <c r="M6328" i="8"/>
  <c r="L6328" i="8"/>
  <c r="M6329" i="8" l="1"/>
  <c r="L6329" i="8"/>
  <c r="D6330" i="8"/>
  <c r="F6330" i="8"/>
  <c r="E6330" i="8"/>
  <c r="A6331" i="8"/>
  <c r="F6331" i="8" l="1"/>
  <c r="A6332" i="8"/>
  <c r="E6331" i="8"/>
  <c r="D6331" i="8"/>
  <c r="L6330" i="8"/>
  <c r="M6330" i="8"/>
  <c r="L6331" i="8" l="1"/>
  <c r="M6331" i="8"/>
  <c r="E6332" i="8"/>
  <c r="A6333" i="8"/>
  <c r="D6332" i="8"/>
  <c r="F6332" i="8"/>
  <c r="F6333" i="8" l="1"/>
  <c r="A6334" i="8"/>
  <c r="D6333" i="8"/>
  <c r="E6333" i="8"/>
  <c r="L6332" i="8"/>
  <c r="M6332" i="8"/>
  <c r="L6333" i="8" l="1"/>
  <c r="M6333" i="8"/>
  <c r="D6334" i="8"/>
  <c r="A6335" i="8"/>
  <c r="F6334" i="8"/>
  <c r="E6334" i="8"/>
  <c r="L6334" i="8" l="1"/>
  <c r="M6334" i="8"/>
  <c r="F6335" i="8"/>
  <c r="A6336" i="8"/>
  <c r="D6335" i="8"/>
  <c r="E6335" i="8"/>
  <c r="L6335" i="8" l="1"/>
  <c r="M6335" i="8"/>
  <c r="E6336" i="8"/>
  <c r="A6337" i="8"/>
  <c r="F6336" i="8"/>
  <c r="D6336" i="8"/>
  <c r="F6337" i="8" l="1"/>
  <c r="A6338" i="8"/>
  <c r="D6337" i="8"/>
  <c r="E6337" i="8"/>
  <c r="M6336" i="8"/>
  <c r="L6336" i="8"/>
  <c r="M6337" i="8" l="1"/>
  <c r="L6337" i="8"/>
  <c r="D6338" i="8"/>
  <c r="A6339" i="8"/>
  <c r="F6338" i="8"/>
  <c r="E6338" i="8"/>
  <c r="L6338" i="8" l="1"/>
  <c r="M6338" i="8"/>
  <c r="F6339" i="8"/>
  <c r="A6340" i="8"/>
  <c r="E6339" i="8"/>
  <c r="D6339" i="8"/>
  <c r="L6339" i="8" l="1"/>
  <c r="M6339" i="8"/>
  <c r="E6340" i="8"/>
  <c r="A6341" i="8"/>
  <c r="F6340" i="8"/>
  <c r="D6340" i="8"/>
  <c r="F6341" i="8" l="1"/>
  <c r="A6342" i="8"/>
  <c r="E6341" i="8"/>
  <c r="D6341" i="8"/>
  <c r="L6340" i="8"/>
  <c r="M6340" i="8"/>
  <c r="M6341" i="8" l="1"/>
  <c r="L6341" i="8"/>
  <c r="D6342" i="8"/>
  <c r="A6343" i="8"/>
  <c r="F6342" i="8"/>
  <c r="E6342" i="8"/>
  <c r="M6342" i="8" l="1"/>
  <c r="L6342" i="8"/>
  <c r="F6343" i="8"/>
  <c r="A6344" i="8"/>
  <c r="E6343" i="8"/>
  <c r="D6343" i="8"/>
  <c r="L6343" i="8" l="1"/>
  <c r="M6343" i="8"/>
  <c r="E6344" i="8"/>
  <c r="D6344" i="8"/>
  <c r="F6344" i="8"/>
  <c r="A6345" i="8"/>
  <c r="F6345" i="8" l="1"/>
  <c r="A6346" i="8"/>
  <c r="E6345" i="8"/>
  <c r="D6345" i="8"/>
  <c r="M6344" i="8"/>
  <c r="L6344" i="8"/>
  <c r="L6345" i="8" l="1"/>
  <c r="M6345" i="8"/>
  <c r="D6346" i="8"/>
  <c r="A6347" i="8"/>
  <c r="F6346" i="8"/>
  <c r="E6346" i="8"/>
  <c r="M6346" i="8" l="1"/>
  <c r="L6346" i="8"/>
  <c r="F6347" i="8"/>
  <c r="D6347" i="8"/>
  <c r="E6347" i="8"/>
  <c r="A6348" i="8"/>
  <c r="E6348" i="8" l="1"/>
  <c r="A6349" i="8"/>
  <c r="D6348" i="8"/>
  <c r="F6348" i="8"/>
  <c r="L6347" i="8"/>
  <c r="M6347" i="8"/>
  <c r="F6349" i="8" l="1"/>
  <c r="A6350" i="8"/>
  <c r="E6349" i="8"/>
  <c r="D6349" i="8"/>
  <c r="M6348" i="8"/>
  <c r="L6348" i="8"/>
  <c r="M6349" i="8" l="1"/>
  <c r="L6349" i="8"/>
  <c r="D6350" i="8"/>
  <c r="A6351" i="8"/>
  <c r="E6350" i="8"/>
  <c r="F6350" i="8"/>
  <c r="M6350" i="8" l="1"/>
  <c r="L6350" i="8"/>
  <c r="F6351" i="8"/>
  <c r="E6351" i="8"/>
  <c r="D6351" i="8"/>
  <c r="A6352" i="8"/>
  <c r="D6352" i="8" l="1"/>
  <c r="F6352" i="8"/>
  <c r="E6352" i="8"/>
  <c r="A6353" i="8"/>
  <c r="M6351" i="8"/>
  <c r="L6351" i="8"/>
  <c r="F6353" i="8" l="1"/>
  <c r="E6353" i="8"/>
  <c r="A6354" i="8"/>
  <c r="D6353" i="8"/>
  <c r="M6352" i="8"/>
  <c r="L6352" i="8"/>
  <c r="D6354" i="8" l="1"/>
  <c r="A6355" i="8"/>
  <c r="E6354" i="8"/>
  <c r="F6354" i="8"/>
  <c r="M6353" i="8"/>
  <c r="L6353" i="8"/>
  <c r="L6354" i="8" l="1"/>
  <c r="M6354" i="8"/>
  <c r="A6356" i="8"/>
  <c r="D6355" i="8"/>
  <c r="E6355" i="8"/>
  <c r="F6355" i="8"/>
  <c r="L6355" i="8" l="1"/>
  <c r="M6355" i="8"/>
  <c r="A6357" i="8"/>
  <c r="D6356" i="8"/>
  <c r="F6356" i="8"/>
  <c r="E6356" i="8"/>
  <c r="M6356" i="8" l="1"/>
  <c r="L6356" i="8"/>
  <c r="A6358" i="8"/>
  <c r="E6357" i="8"/>
  <c r="F6357" i="8"/>
  <c r="D6357" i="8"/>
  <c r="M6357" i="8" l="1"/>
  <c r="L6357" i="8"/>
  <c r="D6358" i="8"/>
  <c r="E6358" i="8"/>
  <c r="F6358" i="8"/>
  <c r="A6359" i="8"/>
  <c r="F6359" i="8" l="1"/>
  <c r="D6359" i="8"/>
  <c r="A6360" i="8"/>
  <c r="E6359" i="8"/>
  <c r="M6358" i="8"/>
  <c r="L6358" i="8"/>
  <c r="L6359" i="8" l="1"/>
  <c r="M6359" i="8"/>
  <c r="E6360" i="8"/>
  <c r="D6360" i="8"/>
  <c r="F6360" i="8"/>
  <c r="A6361" i="8"/>
  <c r="F6361" i="8" l="1"/>
  <c r="A6362" i="8"/>
  <c r="D6361" i="8"/>
  <c r="E6361" i="8"/>
  <c r="L6360" i="8"/>
  <c r="M6360" i="8"/>
  <c r="L6361" i="8" l="1"/>
  <c r="M6361" i="8"/>
  <c r="D6362" i="8"/>
  <c r="A6363" i="8"/>
  <c r="E6362" i="8"/>
  <c r="F6362" i="8"/>
  <c r="M6362" i="8" l="1"/>
  <c r="L6362" i="8"/>
  <c r="A6364" i="8"/>
  <c r="D6363" i="8"/>
  <c r="E6363" i="8"/>
  <c r="F6363" i="8"/>
  <c r="L6363" i="8" l="1"/>
  <c r="M6363" i="8"/>
  <c r="E6364" i="8"/>
  <c r="A6365" i="8"/>
  <c r="F6364" i="8"/>
  <c r="D6364" i="8"/>
  <c r="F6365" i="8" l="1"/>
  <c r="A6366" i="8"/>
  <c r="D6365" i="8"/>
  <c r="E6365" i="8"/>
  <c r="L6364" i="8"/>
  <c r="M6364" i="8"/>
  <c r="L6365" i="8" l="1"/>
  <c r="M6365" i="8"/>
  <c r="D6366" i="8"/>
  <c r="E6366" i="8"/>
  <c r="A6367" i="8"/>
  <c r="F6366" i="8"/>
  <c r="F6367" i="8" l="1"/>
  <c r="A6368" i="8"/>
  <c r="D6367" i="8"/>
  <c r="E6367" i="8"/>
  <c r="M6366" i="8"/>
  <c r="L6366" i="8"/>
  <c r="L6367" i="8" l="1"/>
  <c r="M6367" i="8"/>
  <c r="D6368" i="8"/>
  <c r="F6368" i="8"/>
  <c r="E6368" i="8"/>
  <c r="A6369" i="8"/>
  <c r="F6369" i="8" l="1"/>
  <c r="A6370" i="8"/>
  <c r="D6369" i="8"/>
  <c r="E6369" i="8"/>
  <c r="L6368" i="8"/>
  <c r="M6368" i="8"/>
  <c r="M6369" i="8" l="1"/>
  <c r="L6369" i="8"/>
  <c r="D6370" i="8"/>
  <c r="A6371" i="8"/>
  <c r="E6370" i="8"/>
  <c r="F6370" i="8"/>
  <c r="M6370" i="8" l="1"/>
  <c r="L6370" i="8"/>
  <c r="F6371" i="8"/>
  <c r="A6372" i="8"/>
  <c r="D6371" i="8"/>
  <c r="E6371" i="8"/>
  <c r="M6371" i="8" l="1"/>
  <c r="L6371" i="8"/>
  <c r="D6372" i="8"/>
  <c r="F6372" i="8"/>
  <c r="E6372" i="8"/>
  <c r="A6373" i="8"/>
  <c r="D6373" i="8" l="1"/>
  <c r="E6373" i="8"/>
  <c r="F6373" i="8"/>
  <c r="A6374" i="8"/>
  <c r="L6372" i="8"/>
  <c r="M6372" i="8"/>
  <c r="D6374" i="8" l="1"/>
  <c r="A6375" i="8"/>
  <c r="E6374" i="8"/>
  <c r="F6374" i="8"/>
  <c r="M6373" i="8"/>
  <c r="L6373" i="8"/>
  <c r="L6374" i="8" l="1"/>
  <c r="M6374" i="8"/>
  <c r="F6375" i="8"/>
  <c r="A6376" i="8"/>
  <c r="D6375" i="8"/>
  <c r="E6375" i="8"/>
  <c r="L6375" i="8" l="1"/>
  <c r="M6375" i="8"/>
  <c r="D6376" i="8"/>
  <c r="F6376" i="8"/>
  <c r="E6376" i="8"/>
  <c r="A6377" i="8"/>
  <c r="A6378" i="8" l="1"/>
  <c r="D6377" i="8"/>
  <c r="E6377" i="8"/>
  <c r="F6377" i="8"/>
  <c r="M6376" i="8"/>
  <c r="L6376" i="8"/>
  <c r="L6377" i="8" l="1"/>
  <c r="M6377" i="8"/>
  <c r="D6378" i="8"/>
  <c r="A6379" i="8"/>
  <c r="E6378" i="8"/>
  <c r="F6378" i="8"/>
  <c r="M6378" i="8" l="1"/>
  <c r="L6378" i="8"/>
  <c r="A6380" i="8"/>
  <c r="E6379" i="8"/>
  <c r="F6379" i="8"/>
  <c r="D6379" i="8"/>
  <c r="L6379" i="8" l="1"/>
  <c r="M6379" i="8"/>
  <c r="E6380" i="8"/>
  <c r="D6380" i="8"/>
  <c r="A6381" i="8"/>
  <c r="F6380" i="8"/>
  <c r="F6381" i="8" l="1"/>
  <c r="D6381" i="8"/>
  <c r="E6381" i="8"/>
  <c r="A6382" i="8"/>
  <c r="L6380" i="8"/>
  <c r="M6380" i="8"/>
  <c r="D6382" i="8" l="1"/>
  <c r="A6383" i="8"/>
  <c r="E6382" i="8"/>
  <c r="F6382" i="8"/>
  <c r="M6381" i="8"/>
  <c r="L6381" i="8"/>
  <c r="L6382" i="8" l="1"/>
  <c r="M6382" i="8"/>
  <c r="F6383" i="8"/>
  <c r="A6384" i="8"/>
  <c r="D6383" i="8"/>
  <c r="E6383" i="8"/>
  <c r="L6383" i="8" l="1"/>
  <c r="M6383" i="8"/>
  <c r="D6384" i="8"/>
  <c r="F6384" i="8"/>
  <c r="E6384" i="8"/>
  <c r="A6385" i="8"/>
  <c r="F6385" i="8" l="1"/>
  <c r="A6386" i="8"/>
  <c r="D6385" i="8"/>
  <c r="E6385" i="8"/>
  <c r="L6384" i="8"/>
  <c r="M6384" i="8"/>
  <c r="M6385" i="8" l="1"/>
  <c r="L6385" i="8"/>
  <c r="D6386" i="8"/>
  <c r="A6387" i="8"/>
  <c r="F6386" i="8"/>
  <c r="E6386" i="8"/>
  <c r="M6386" i="8" l="1"/>
  <c r="L6386" i="8"/>
  <c r="A6388" i="8"/>
  <c r="E6387" i="8"/>
  <c r="D6387" i="8"/>
  <c r="F6387" i="8"/>
  <c r="L6387" i="8" l="1"/>
  <c r="M6387" i="8"/>
  <c r="A6389" i="8"/>
  <c r="D6388" i="8"/>
  <c r="E6388" i="8"/>
  <c r="F6388" i="8"/>
  <c r="L6388" i="8" l="1"/>
  <c r="M6388" i="8"/>
  <c r="D6389" i="8"/>
  <c r="E6389" i="8"/>
  <c r="F6389" i="8"/>
  <c r="A6390" i="8"/>
  <c r="D6390" i="8" l="1"/>
  <c r="A6391" i="8"/>
  <c r="F6390" i="8"/>
  <c r="E6390" i="8"/>
  <c r="M6389" i="8"/>
  <c r="L6389" i="8"/>
  <c r="M6390" i="8" l="1"/>
  <c r="L6390" i="8"/>
  <c r="F6391" i="8"/>
  <c r="A6392" i="8"/>
  <c r="D6391" i="8"/>
  <c r="E6391" i="8"/>
  <c r="L6391" i="8" l="1"/>
  <c r="M6391" i="8"/>
  <c r="E6392" i="8"/>
  <c r="D6392" i="8"/>
  <c r="A6393" i="8"/>
  <c r="F6392" i="8"/>
  <c r="M6392" i="8" l="1"/>
  <c r="L6392" i="8"/>
  <c r="F6393" i="8"/>
  <c r="A6394" i="8"/>
  <c r="D6393" i="8"/>
  <c r="E6393" i="8"/>
  <c r="M6393" i="8" l="1"/>
  <c r="L6393" i="8"/>
  <c r="D6394" i="8"/>
  <c r="A6395" i="8"/>
  <c r="F6394" i="8"/>
  <c r="E6394" i="8"/>
  <c r="L6394" i="8" l="1"/>
  <c r="M6394" i="8"/>
  <c r="D6395" i="8"/>
  <c r="F6395" i="8"/>
  <c r="A6396" i="8"/>
  <c r="E6395" i="8"/>
  <c r="M6395" i="8" l="1"/>
  <c r="L6395" i="8"/>
  <c r="E6396" i="8"/>
  <c r="A6397" i="8"/>
  <c r="D6396" i="8"/>
  <c r="F6396" i="8"/>
  <c r="L6396" i="8" l="1"/>
  <c r="M6396" i="8"/>
  <c r="F6397" i="8"/>
  <c r="A6398" i="8"/>
  <c r="E6397" i="8"/>
  <c r="D6397" i="8"/>
  <c r="M6397" i="8" l="1"/>
  <c r="L6397" i="8"/>
  <c r="A6399" i="8"/>
  <c r="F6398" i="8"/>
  <c r="E6398" i="8"/>
  <c r="D6398" i="8"/>
  <c r="L6398" i="8" l="1"/>
  <c r="M6398" i="8"/>
  <c r="A6400" i="8"/>
  <c r="E6399" i="8"/>
  <c r="D6399" i="8"/>
  <c r="F6399" i="8"/>
  <c r="M6399" i="8" l="1"/>
  <c r="L6399" i="8"/>
  <c r="A6401" i="8"/>
  <c r="F6400" i="8"/>
  <c r="D6400" i="8"/>
  <c r="E6400" i="8"/>
  <c r="M6400" i="8" l="1"/>
  <c r="L6400" i="8"/>
  <c r="F6401" i="8"/>
  <c r="A6402" i="8"/>
  <c r="D6401" i="8"/>
  <c r="E6401" i="8"/>
  <c r="M6401" i="8" l="1"/>
  <c r="L6401" i="8"/>
  <c r="A6403" i="8"/>
  <c r="E6402" i="8"/>
  <c r="F6402" i="8"/>
  <c r="D6402" i="8"/>
  <c r="L6402" i="8" l="1"/>
  <c r="M6402" i="8"/>
  <c r="F6403" i="8"/>
  <c r="A6404" i="8"/>
  <c r="D6403" i="8"/>
  <c r="E6403" i="8"/>
  <c r="M6403" i="8" l="1"/>
  <c r="L6403" i="8"/>
  <c r="A6405" i="8"/>
  <c r="D6404" i="8"/>
  <c r="E6404" i="8"/>
  <c r="F6404" i="8"/>
  <c r="L6404" i="8" l="1"/>
  <c r="M6404" i="8"/>
  <c r="A6406" i="8"/>
  <c r="D6405" i="8"/>
  <c r="E6405" i="8"/>
  <c r="F6405" i="8"/>
  <c r="L6405" i="8" l="1"/>
  <c r="M6405" i="8"/>
  <c r="D6406" i="8"/>
  <c r="A6407" i="8"/>
  <c r="E6406" i="8"/>
  <c r="F6406" i="8"/>
  <c r="F6407" i="8" l="1"/>
  <c r="A6408" i="8"/>
  <c r="D6407" i="8"/>
  <c r="E6407" i="8"/>
  <c r="M6406" i="8"/>
  <c r="L6406" i="8"/>
  <c r="M6407" i="8" l="1"/>
  <c r="L6407" i="8"/>
  <c r="F6408" i="8"/>
  <c r="E6408" i="8"/>
  <c r="A6409" i="8"/>
  <c r="D6408" i="8"/>
  <c r="A6410" i="8" l="1"/>
  <c r="D6409" i="8"/>
  <c r="E6409" i="8"/>
  <c r="F6409" i="8"/>
  <c r="L6408" i="8"/>
  <c r="M6408" i="8"/>
  <c r="L6409" i="8" l="1"/>
  <c r="M6409" i="8"/>
  <c r="E6410" i="8"/>
  <c r="F6410" i="8"/>
  <c r="D6410" i="8"/>
  <c r="A6411" i="8"/>
  <c r="F6411" i="8" l="1"/>
  <c r="A6412" i="8"/>
  <c r="D6411" i="8"/>
  <c r="E6411" i="8"/>
  <c r="M6410" i="8"/>
  <c r="L6410" i="8"/>
  <c r="L6411" i="8" l="1"/>
  <c r="M6411" i="8"/>
  <c r="E6412" i="8"/>
  <c r="A6413" i="8"/>
  <c r="D6412" i="8"/>
  <c r="F6412" i="8"/>
  <c r="F6413" i="8" l="1"/>
  <c r="E6413" i="8"/>
  <c r="A6414" i="8"/>
  <c r="D6413" i="8"/>
  <c r="L6412" i="8"/>
  <c r="M6412" i="8"/>
  <c r="D6414" i="8" l="1"/>
  <c r="A6415" i="8"/>
  <c r="E6414" i="8"/>
  <c r="F6414" i="8"/>
  <c r="M6413" i="8"/>
  <c r="L6413" i="8"/>
  <c r="M6414" i="8" l="1"/>
  <c r="L6414" i="8"/>
  <c r="F6415" i="8"/>
  <c r="A6416" i="8"/>
  <c r="E6415" i="8"/>
  <c r="D6415" i="8"/>
  <c r="M6415" i="8" l="1"/>
  <c r="L6415" i="8"/>
  <c r="D6416" i="8"/>
  <c r="F6416" i="8"/>
  <c r="E6416" i="8"/>
  <c r="A6417" i="8"/>
  <c r="F6417" i="8" l="1"/>
  <c r="A6418" i="8"/>
  <c r="D6417" i="8"/>
  <c r="E6417" i="8"/>
  <c r="M6416" i="8"/>
  <c r="L6416" i="8"/>
  <c r="M6417" i="8" l="1"/>
  <c r="L6417" i="8"/>
  <c r="D6418" i="8"/>
  <c r="A6419" i="8"/>
  <c r="E6418" i="8"/>
  <c r="F6418" i="8"/>
  <c r="M6418" i="8" l="1"/>
  <c r="L6418" i="8"/>
  <c r="F6419" i="8"/>
  <c r="A6420" i="8"/>
  <c r="D6419" i="8"/>
  <c r="E6419" i="8"/>
  <c r="L6419" i="8" l="1"/>
  <c r="M6419" i="8"/>
  <c r="E6420" i="8"/>
  <c r="A6421" i="8"/>
  <c r="D6420" i="8"/>
  <c r="F6420" i="8"/>
  <c r="A6422" i="8" l="1"/>
  <c r="E6421" i="8"/>
  <c r="D6421" i="8"/>
  <c r="F6421" i="8"/>
  <c r="M6420" i="8"/>
  <c r="L6420" i="8"/>
  <c r="M6421" i="8" l="1"/>
  <c r="L6421" i="8"/>
  <c r="D6422" i="8"/>
  <c r="F6422" i="8"/>
  <c r="A6423" i="8"/>
  <c r="E6422" i="8"/>
  <c r="M6422" i="8" l="1"/>
  <c r="L6422" i="8"/>
  <c r="F6423" i="8"/>
  <c r="A6424" i="8"/>
  <c r="E6423" i="8"/>
  <c r="D6423" i="8"/>
  <c r="L6423" i="8" l="1"/>
  <c r="M6423" i="8"/>
  <c r="E6424" i="8"/>
  <c r="A6425" i="8"/>
  <c r="F6424" i="8"/>
  <c r="D6424" i="8"/>
  <c r="A6426" i="8" l="1"/>
  <c r="D6425" i="8"/>
  <c r="E6425" i="8"/>
  <c r="F6425" i="8"/>
  <c r="M6424" i="8"/>
  <c r="L6424" i="8"/>
  <c r="M6425" i="8" l="1"/>
  <c r="L6425" i="8"/>
  <c r="D6426" i="8"/>
  <c r="A6427" i="8"/>
  <c r="E6426" i="8"/>
  <c r="F6426" i="8"/>
  <c r="M6426" i="8" l="1"/>
  <c r="L6426" i="8"/>
  <c r="F6427" i="8"/>
  <c r="A6428" i="8"/>
  <c r="D6427" i="8"/>
  <c r="E6427" i="8"/>
  <c r="L6427" i="8" l="1"/>
  <c r="M6427" i="8"/>
  <c r="D6428" i="8"/>
  <c r="F6428" i="8"/>
  <c r="E6428" i="8"/>
  <c r="A6429" i="8"/>
  <c r="F6429" i="8" l="1"/>
  <c r="A6430" i="8"/>
  <c r="E6429" i="8"/>
  <c r="D6429" i="8"/>
  <c r="M6428" i="8"/>
  <c r="L6428" i="8"/>
  <c r="M6429" i="8" l="1"/>
  <c r="L6429" i="8"/>
  <c r="D6430" i="8"/>
  <c r="A6431" i="8"/>
  <c r="E6430" i="8"/>
  <c r="F6430" i="8"/>
  <c r="M6430" i="8" l="1"/>
  <c r="L6430" i="8"/>
  <c r="A6432" i="8"/>
  <c r="D6431" i="8"/>
  <c r="E6431" i="8"/>
  <c r="F6431" i="8"/>
  <c r="M6431" i="8" l="1"/>
  <c r="L6431" i="8"/>
  <c r="E6432" i="8"/>
  <c r="A6433" i="8"/>
  <c r="D6432" i="8"/>
  <c r="F6432" i="8"/>
  <c r="D6433" i="8" l="1"/>
  <c r="E6433" i="8"/>
  <c r="F6433" i="8"/>
  <c r="A6434" i="8"/>
  <c r="M6432" i="8"/>
  <c r="L6432" i="8"/>
  <c r="D6434" i="8" l="1"/>
  <c r="A6435" i="8"/>
  <c r="F6434" i="8"/>
  <c r="E6434" i="8"/>
  <c r="M6433" i="8"/>
  <c r="L6433" i="8"/>
  <c r="M6434" i="8" l="1"/>
  <c r="L6434" i="8"/>
  <c r="A6436" i="8"/>
  <c r="D6435" i="8"/>
  <c r="E6435" i="8"/>
  <c r="F6435" i="8"/>
  <c r="L6435" i="8" l="1"/>
  <c r="M6435" i="8"/>
  <c r="E6436" i="8"/>
  <c r="A6437" i="8"/>
  <c r="D6436" i="8"/>
  <c r="F6436" i="8"/>
  <c r="F6437" i="8" l="1"/>
  <c r="E6437" i="8"/>
  <c r="A6438" i="8"/>
  <c r="D6437" i="8"/>
  <c r="M6436" i="8"/>
  <c r="L6436" i="8"/>
  <c r="D6438" i="8" l="1"/>
  <c r="A6439" i="8"/>
  <c r="E6438" i="8"/>
  <c r="F6438" i="8"/>
  <c r="M6437" i="8"/>
  <c r="L6437" i="8"/>
  <c r="M6438" i="8" l="1"/>
  <c r="L6438" i="8"/>
  <c r="F6439" i="8"/>
  <c r="A6440" i="8"/>
  <c r="E6439" i="8"/>
  <c r="D6439" i="8"/>
  <c r="M6439" i="8" l="1"/>
  <c r="L6439" i="8"/>
  <c r="E6440" i="8"/>
  <c r="A6441" i="8"/>
  <c r="D6440" i="8"/>
  <c r="F6440" i="8"/>
  <c r="F6441" i="8" l="1"/>
  <c r="A6442" i="8"/>
  <c r="D6441" i="8"/>
  <c r="E6441" i="8"/>
  <c r="L6440" i="8"/>
  <c r="M6440" i="8"/>
  <c r="L6441" i="8" l="1"/>
  <c r="M6441" i="8"/>
  <c r="E6442" i="8"/>
  <c r="F6442" i="8"/>
  <c r="D6442" i="8"/>
  <c r="A6443" i="8"/>
  <c r="F6443" i="8" l="1"/>
  <c r="A6444" i="8"/>
  <c r="D6443" i="8"/>
  <c r="E6443" i="8"/>
  <c r="M6442" i="8"/>
  <c r="L6442" i="8"/>
  <c r="L6443" i="8" l="1"/>
  <c r="M6443" i="8"/>
  <c r="D6444" i="8"/>
  <c r="F6444" i="8"/>
  <c r="E6444" i="8"/>
  <c r="A6445" i="8"/>
  <c r="F6445" i="8" l="1"/>
  <c r="A6446" i="8"/>
  <c r="D6445" i="8"/>
  <c r="E6445" i="8"/>
  <c r="M6444" i="8"/>
  <c r="L6444" i="8"/>
  <c r="M6445" i="8" l="1"/>
  <c r="L6445" i="8"/>
  <c r="D6446" i="8"/>
  <c r="A6447" i="8"/>
  <c r="E6446" i="8"/>
  <c r="F6446" i="8"/>
  <c r="M6446" i="8" l="1"/>
  <c r="L6446" i="8"/>
  <c r="F6447" i="8"/>
  <c r="D6447" i="8"/>
  <c r="A6448" i="8"/>
  <c r="E6447" i="8"/>
  <c r="L6447" i="8" l="1"/>
  <c r="M6447" i="8"/>
  <c r="E6448" i="8"/>
  <c r="A6449" i="8"/>
  <c r="D6448" i="8"/>
  <c r="F6448" i="8"/>
  <c r="F6449" i="8" l="1"/>
  <c r="A6450" i="8"/>
  <c r="D6449" i="8"/>
  <c r="E6449" i="8"/>
  <c r="L6448" i="8"/>
  <c r="M6448" i="8"/>
  <c r="M6449" i="8" l="1"/>
  <c r="L6449" i="8"/>
  <c r="D6450" i="8"/>
  <c r="A6451" i="8"/>
  <c r="E6450" i="8"/>
  <c r="F6450" i="8"/>
  <c r="M6450" i="8" l="1"/>
  <c r="L6450" i="8"/>
  <c r="F6451" i="8"/>
  <c r="E6451" i="8"/>
  <c r="A6452" i="8"/>
  <c r="D6451" i="8"/>
  <c r="E6452" i="8" l="1"/>
  <c r="A6453" i="8"/>
  <c r="D6452" i="8"/>
  <c r="F6452" i="8"/>
  <c r="M6451" i="8"/>
  <c r="L6451" i="8"/>
  <c r="D6453" i="8" l="1"/>
  <c r="E6453" i="8"/>
  <c r="F6453" i="8"/>
  <c r="A6454" i="8"/>
  <c r="M6452" i="8"/>
  <c r="L6452" i="8"/>
  <c r="D6454" i="8" l="1"/>
  <c r="E6454" i="8"/>
  <c r="F6454" i="8"/>
  <c r="A6455" i="8"/>
  <c r="M6453" i="8"/>
  <c r="L6453" i="8"/>
  <c r="F6455" i="8" l="1"/>
  <c r="A6456" i="8"/>
  <c r="D6455" i="8"/>
  <c r="E6455" i="8"/>
  <c r="M6454" i="8"/>
  <c r="L6454" i="8"/>
  <c r="L6455" i="8" l="1"/>
  <c r="M6455" i="8"/>
  <c r="D6456" i="8"/>
  <c r="F6456" i="8"/>
  <c r="E6456" i="8"/>
  <c r="A6457" i="8"/>
  <c r="F6457" i="8" l="1"/>
  <c r="D6457" i="8"/>
  <c r="E6457" i="8"/>
  <c r="A6458" i="8"/>
  <c r="M6456" i="8"/>
  <c r="L6456" i="8"/>
  <c r="D6458" i="8" l="1"/>
  <c r="A6459" i="8"/>
  <c r="F6458" i="8"/>
  <c r="E6458" i="8"/>
  <c r="M6457" i="8"/>
  <c r="L6457" i="8"/>
  <c r="M6458" i="8" l="1"/>
  <c r="L6458" i="8"/>
  <c r="F6459" i="8"/>
  <c r="A6460" i="8"/>
  <c r="D6459" i="8"/>
  <c r="E6459" i="8"/>
  <c r="L6459" i="8" l="1"/>
  <c r="M6459" i="8"/>
  <c r="A6461" i="8"/>
  <c r="D6460" i="8"/>
  <c r="F6460" i="8"/>
  <c r="E6460" i="8"/>
  <c r="M6460" i="8" l="1"/>
  <c r="L6460" i="8"/>
  <c r="F6461" i="8"/>
  <c r="A6462" i="8"/>
  <c r="D6461" i="8"/>
  <c r="E6461" i="8"/>
  <c r="M6461" i="8" l="1"/>
  <c r="L6461" i="8"/>
  <c r="D6462" i="8"/>
  <c r="A6463" i="8"/>
  <c r="E6462" i="8"/>
  <c r="F6462" i="8"/>
  <c r="M6462" i="8" l="1"/>
  <c r="L6462" i="8"/>
  <c r="D6463" i="8"/>
  <c r="E6463" i="8"/>
  <c r="F6463" i="8"/>
  <c r="A6464" i="8"/>
  <c r="D6464" i="8" l="1"/>
  <c r="F6464" i="8"/>
  <c r="E6464" i="8"/>
  <c r="A6465" i="8"/>
  <c r="L6463" i="8"/>
  <c r="M6463" i="8"/>
  <c r="D6465" i="8" l="1"/>
  <c r="E6465" i="8"/>
  <c r="F6465" i="8"/>
  <c r="A6466" i="8"/>
  <c r="M6464" i="8"/>
  <c r="L6464" i="8"/>
  <c r="D6466" i="8" l="1"/>
  <c r="A6467" i="8"/>
  <c r="E6466" i="8"/>
  <c r="F6466" i="8"/>
  <c r="M6465" i="8"/>
  <c r="L6465" i="8"/>
  <c r="M6466" i="8" l="1"/>
  <c r="L6466" i="8"/>
  <c r="A6468" i="8"/>
  <c r="D6467" i="8"/>
  <c r="F6467" i="8"/>
  <c r="E6467" i="8"/>
  <c r="L6467" i="8" l="1"/>
  <c r="M6467" i="8"/>
  <c r="D6468" i="8"/>
  <c r="E6468" i="8"/>
  <c r="A6469" i="8"/>
  <c r="F6468" i="8"/>
  <c r="A6470" i="8" l="1"/>
  <c r="E6469" i="8"/>
  <c r="F6469" i="8"/>
  <c r="D6469" i="8"/>
  <c r="M6468" i="8"/>
  <c r="L6468" i="8"/>
  <c r="M6469" i="8" l="1"/>
  <c r="L6469" i="8"/>
  <c r="D6470" i="8"/>
  <c r="E6470" i="8"/>
  <c r="F6470" i="8"/>
  <c r="A6471" i="8"/>
  <c r="F6471" i="8" l="1"/>
  <c r="A6472" i="8"/>
  <c r="E6471" i="8"/>
  <c r="D6471" i="8"/>
  <c r="M6470" i="8"/>
  <c r="L6470" i="8"/>
  <c r="M6471" i="8" l="1"/>
  <c r="L6471" i="8"/>
  <c r="E6472" i="8"/>
  <c r="D6472" i="8"/>
  <c r="F6472" i="8"/>
  <c r="A6473" i="8"/>
  <c r="A6474" i="8" l="1"/>
  <c r="D6473" i="8"/>
  <c r="F6473" i="8"/>
  <c r="E6473" i="8"/>
  <c r="M6472" i="8"/>
  <c r="L6472" i="8"/>
  <c r="M6473" i="8" l="1"/>
  <c r="L6473" i="8"/>
  <c r="D6474" i="8"/>
  <c r="A6475" i="8"/>
  <c r="E6474" i="8"/>
  <c r="F6474" i="8"/>
  <c r="M6474" i="8" l="1"/>
  <c r="L6474" i="8"/>
  <c r="A6476" i="8"/>
  <c r="F6475" i="8"/>
  <c r="D6475" i="8"/>
  <c r="E6475" i="8"/>
  <c r="L6475" i="8" l="1"/>
  <c r="M6475" i="8"/>
  <c r="E6476" i="8"/>
  <c r="A6477" i="8"/>
  <c r="F6476" i="8"/>
  <c r="D6476" i="8"/>
  <c r="D6477" i="8" l="1"/>
  <c r="E6477" i="8"/>
  <c r="F6477" i="8"/>
  <c r="A6478" i="8"/>
  <c r="L6476" i="8"/>
  <c r="M6476" i="8"/>
  <c r="D6478" i="8" l="1"/>
  <c r="E6478" i="8"/>
  <c r="F6478" i="8"/>
  <c r="A6479" i="8"/>
  <c r="M6477" i="8"/>
  <c r="L6477" i="8"/>
  <c r="A6480" i="8" l="1"/>
  <c r="D6479" i="8"/>
  <c r="E6479" i="8"/>
  <c r="F6479" i="8"/>
  <c r="M6478" i="8"/>
  <c r="L6478" i="8"/>
  <c r="L6479" i="8" l="1"/>
  <c r="M6479" i="8"/>
  <c r="A6481" i="8"/>
  <c r="F6480" i="8"/>
  <c r="E6480" i="8"/>
  <c r="D6480" i="8"/>
  <c r="L6480" i="8" l="1"/>
  <c r="M6480" i="8"/>
  <c r="D6481" i="8"/>
  <c r="A6482" i="8"/>
  <c r="E6481" i="8"/>
  <c r="F6481" i="8"/>
  <c r="M6481" i="8" l="1"/>
  <c r="L6481" i="8"/>
  <c r="E6482" i="8"/>
  <c r="F6482" i="8"/>
  <c r="D6482" i="8"/>
  <c r="A6483" i="8"/>
  <c r="F6483" i="8" l="1"/>
  <c r="A6484" i="8"/>
  <c r="D6483" i="8"/>
  <c r="E6483" i="8"/>
  <c r="M6482" i="8"/>
  <c r="L6482" i="8"/>
  <c r="M6483" i="8" l="1"/>
  <c r="L6483" i="8"/>
  <c r="D6484" i="8"/>
  <c r="F6484" i="8"/>
  <c r="E6484" i="8"/>
  <c r="A6485" i="8"/>
  <c r="D6485" i="8" l="1"/>
  <c r="E6485" i="8"/>
  <c r="F6485" i="8"/>
  <c r="A6486" i="8"/>
  <c r="M6484" i="8"/>
  <c r="L6484" i="8"/>
  <c r="D6486" i="8" l="1"/>
  <c r="A6487" i="8"/>
  <c r="F6486" i="8"/>
  <c r="E6486" i="8"/>
  <c r="M6485" i="8"/>
  <c r="L6485" i="8"/>
  <c r="M6486" i="8" l="1"/>
  <c r="L6486" i="8"/>
  <c r="F6487" i="8"/>
  <c r="D6487" i="8"/>
  <c r="E6487" i="8"/>
  <c r="A6488" i="8"/>
  <c r="A6489" i="8" l="1"/>
  <c r="D6488" i="8"/>
  <c r="F6488" i="8"/>
  <c r="E6488" i="8"/>
  <c r="L6487" i="8"/>
  <c r="M6487" i="8"/>
  <c r="L6488" i="8" l="1"/>
  <c r="M6488" i="8"/>
  <c r="D6489" i="8"/>
  <c r="A6490" i="8"/>
  <c r="E6489" i="8"/>
  <c r="F6489" i="8"/>
  <c r="L6489" i="8" l="1"/>
  <c r="M6489" i="8"/>
  <c r="D6490" i="8"/>
  <c r="A6491" i="8"/>
  <c r="E6490" i="8"/>
  <c r="F6490" i="8"/>
  <c r="M6490" i="8" l="1"/>
  <c r="L6490" i="8"/>
  <c r="A6492" i="8"/>
  <c r="D6491" i="8"/>
  <c r="E6491" i="8"/>
  <c r="F6491" i="8"/>
  <c r="L6491" i="8" l="1"/>
  <c r="M6491" i="8"/>
  <c r="D6492" i="8"/>
  <c r="F6492" i="8"/>
  <c r="E6492" i="8"/>
  <c r="A6493" i="8"/>
  <c r="D6493" i="8" l="1"/>
  <c r="E6493" i="8"/>
  <c r="F6493" i="8"/>
  <c r="A6494" i="8"/>
  <c r="L6492" i="8"/>
  <c r="M6492" i="8"/>
  <c r="E6494" i="8" l="1"/>
  <c r="F6494" i="8"/>
  <c r="D6494" i="8"/>
  <c r="A6495" i="8"/>
  <c r="M6493" i="8"/>
  <c r="L6493" i="8"/>
  <c r="F6495" i="8" l="1"/>
  <c r="D6495" i="8"/>
  <c r="E6495" i="8"/>
  <c r="A6496" i="8"/>
  <c r="L6494" i="8"/>
  <c r="M6494" i="8"/>
  <c r="E6496" i="8" l="1"/>
  <c r="A6497" i="8"/>
  <c r="D6496" i="8"/>
  <c r="F6496" i="8"/>
  <c r="L6495" i="8"/>
  <c r="M6495" i="8"/>
  <c r="F6497" i="8" l="1"/>
  <c r="A6498" i="8"/>
  <c r="E6497" i="8"/>
  <c r="D6497" i="8"/>
  <c r="M6496" i="8"/>
  <c r="L6496" i="8"/>
  <c r="M6497" i="8" l="1"/>
  <c r="L6497" i="8"/>
  <c r="D6498" i="8"/>
  <c r="A6499" i="8"/>
  <c r="F6498" i="8"/>
  <c r="E6498" i="8"/>
  <c r="M6498" i="8" l="1"/>
  <c r="L6498" i="8"/>
  <c r="F6499" i="8"/>
  <c r="D6499" i="8"/>
  <c r="A6500" i="8"/>
  <c r="E6499" i="8"/>
  <c r="L6499" i="8" l="1"/>
  <c r="M6499" i="8"/>
  <c r="E6500" i="8"/>
  <c r="A6501" i="8"/>
  <c r="D6500" i="8"/>
  <c r="F6500" i="8"/>
  <c r="F6501" i="8" l="1"/>
  <c r="A6502" i="8"/>
  <c r="D6501" i="8"/>
  <c r="E6501" i="8"/>
  <c r="M6500" i="8"/>
  <c r="L6500" i="8"/>
  <c r="M6501" i="8" l="1"/>
  <c r="L6501" i="8"/>
  <c r="D6502" i="8"/>
  <c r="A6503" i="8"/>
  <c r="F6502" i="8"/>
  <c r="E6502" i="8"/>
  <c r="M6502" i="8" l="1"/>
  <c r="L6502" i="8"/>
  <c r="F6503" i="8"/>
  <c r="A6504" i="8"/>
  <c r="D6503" i="8"/>
  <c r="E6503" i="8"/>
  <c r="L6503" i="8" l="1"/>
  <c r="M6503" i="8"/>
  <c r="A6505" i="8"/>
  <c r="E6504" i="8"/>
  <c r="F6504" i="8"/>
  <c r="D6504" i="8"/>
  <c r="M6504" i="8" l="1"/>
  <c r="L6504" i="8"/>
  <c r="F6505" i="8"/>
  <c r="A6506" i="8"/>
  <c r="D6505" i="8"/>
  <c r="E6505" i="8"/>
  <c r="M6505" i="8" l="1"/>
  <c r="L6505" i="8"/>
  <c r="D6506" i="8"/>
  <c r="A6507" i="8"/>
  <c r="E6506" i="8"/>
  <c r="F6506" i="8"/>
  <c r="L6506" i="8" l="1"/>
  <c r="M6506" i="8"/>
  <c r="E6507" i="8"/>
  <c r="A6508" i="8"/>
  <c r="D6507" i="8"/>
  <c r="F6507" i="8"/>
  <c r="E6508" i="8" l="1"/>
  <c r="A6509" i="8"/>
  <c r="D6508" i="8"/>
  <c r="F6508" i="8"/>
  <c r="L6507" i="8"/>
  <c r="M6507" i="8"/>
  <c r="F6509" i="8" l="1"/>
  <c r="E6509" i="8"/>
  <c r="A6510" i="8"/>
  <c r="D6509" i="8"/>
  <c r="M6508" i="8"/>
  <c r="L6508" i="8"/>
  <c r="D6510" i="8" l="1"/>
  <c r="A6511" i="8"/>
  <c r="E6510" i="8"/>
  <c r="F6510" i="8"/>
  <c r="M6509" i="8"/>
  <c r="L6509" i="8"/>
  <c r="M6510" i="8" l="1"/>
  <c r="L6510" i="8"/>
  <c r="F6511" i="8"/>
  <c r="A6512" i="8"/>
  <c r="D6511" i="8"/>
  <c r="E6511" i="8"/>
  <c r="L6511" i="8" l="1"/>
  <c r="M6511" i="8"/>
  <c r="E6512" i="8"/>
  <c r="A6513" i="8"/>
  <c r="D6512" i="8"/>
  <c r="F6512" i="8"/>
  <c r="F6513" i="8" l="1"/>
  <c r="A6514" i="8"/>
  <c r="D6513" i="8"/>
  <c r="E6513" i="8"/>
  <c r="M6512" i="8"/>
  <c r="L6512" i="8"/>
  <c r="L6513" i="8" l="1"/>
  <c r="M6513" i="8"/>
  <c r="D6514" i="8"/>
  <c r="A6515" i="8"/>
  <c r="E6514" i="8"/>
  <c r="F6514" i="8"/>
  <c r="M6514" i="8" l="1"/>
  <c r="L6514" i="8"/>
  <c r="F6515" i="8"/>
  <c r="A6516" i="8"/>
  <c r="D6515" i="8"/>
  <c r="E6515" i="8"/>
  <c r="L6515" i="8" l="1"/>
  <c r="M6515" i="8"/>
  <c r="E6516" i="8"/>
  <c r="D6516" i="8"/>
  <c r="F6516" i="8"/>
  <c r="A6517" i="8"/>
  <c r="F6517" i="8" l="1"/>
  <c r="A6518" i="8"/>
  <c r="D6517" i="8"/>
  <c r="E6517" i="8"/>
  <c r="M6516" i="8"/>
  <c r="L6516" i="8"/>
  <c r="L6517" i="8" l="1"/>
  <c r="M6517" i="8"/>
  <c r="A6519" i="8"/>
  <c r="E6518" i="8"/>
  <c r="F6518" i="8"/>
  <c r="D6518" i="8"/>
  <c r="M6518" i="8" l="1"/>
  <c r="L6518" i="8"/>
  <c r="D6519" i="8"/>
  <c r="E6519" i="8"/>
  <c r="F6519" i="8"/>
  <c r="A6520" i="8"/>
  <c r="E6520" i="8" l="1"/>
  <c r="A6521" i="8"/>
  <c r="F6520" i="8"/>
  <c r="D6520" i="8"/>
  <c r="L6519" i="8"/>
  <c r="M6519" i="8"/>
  <c r="F6521" i="8" l="1"/>
  <c r="D6521" i="8"/>
  <c r="E6521" i="8"/>
  <c r="A6522" i="8"/>
  <c r="L6520" i="8"/>
  <c r="M6520" i="8"/>
  <c r="D6522" i="8" l="1"/>
  <c r="A6523" i="8"/>
  <c r="F6522" i="8"/>
  <c r="E6522" i="8"/>
  <c r="L6521" i="8"/>
  <c r="M6521" i="8"/>
  <c r="M6522" i="8" l="1"/>
  <c r="L6522" i="8"/>
  <c r="F6523" i="8"/>
  <c r="A6524" i="8"/>
  <c r="E6523" i="8"/>
  <c r="D6523" i="8"/>
  <c r="M6523" i="8" l="1"/>
  <c r="L6523" i="8"/>
  <c r="F6524" i="8"/>
  <c r="E6524" i="8"/>
  <c r="A6525" i="8"/>
  <c r="D6524" i="8"/>
  <c r="F6525" i="8" l="1"/>
  <c r="A6526" i="8"/>
  <c r="D6525" i="8"/>
  <c r="E6525" i="8"/>
  <c r="L6524" i="8"/>
  <c r="M6524" i="8"/>
  <c r="M6525" i="8" l="1"/>
  <c r="L6525" i="8"/>
  <c r="E6526" i="8"/>
  <c r="F6526" i="8"/>
  <c r="D6526" i="8"/>
  <c r="A6527" i="8"/>
  <c r="F6527" i="8" l="1"/>
  <c r="A6528" i="8"/>
  <c r="D6527" i="8"/>
  <c r="E6527" i="8"/>
  <c r="M6526" i="8"/>
  <c r="L6526" i="8"/>
  <c r="L6527" i="8" l="1"/>
  <c r="M6527" i="8"/>
  <c r="A6529" i="8"/>
  <c r="E6528" i="8"/>
  <c r="D6528" i="8"/>
  <c r="F6528" i="8"/>
  <c r="M6528" i="8" l="1"/>
  <c r="L6528" i="8"/>
  <c r="D6529" i="8"/>
  <c r="E6529" i="8"/>
  <c r="F6529" i="8"/>
  <c r="A6530" i="8"/>
  <c r="D6530" i="8" l="1"/>
  <c r="E6530" i="8"/>
  <c r="F6530" i="8"/>
  <c r="A6531" i="8"/>
  <c r="M6529" i="8"/>
  <c r="L6529" i="8"/>
  <c r="F6531" i="8" l="1"/>
  <c r="A6532" i="8"/>
  <c r="D6531" i="8"/>
  <c r="E6531" i="8"/>
  <c r="M6530" i="8"/>
  <c r="L6530" i="8"/>
  <c r="L6531" i="8" l="1"/>
  <c r="M6531" i="8"/>
  <c r="D6532" i="8"/>
  <c r="F6532" i="8"/>
  <c r="E6532" i="8"/>
  <c r="A6533" i="8"/>
  <c r="F6533" i="8" l="1"/>
  <c r="A6534" i="8"/>
  <c r="E6533" i="8"/>
  <c r="D6533" i="8"/>
  <c r="M6532" i="8"/>
  <c r="L6532" i="8"/>
  <c r="L6533" i="8" l="1"/>
  <c r="M6533" i="8"/>
  <c r="D6534" i="8"/>
  <c r="A6535" i="8"/>
  <c r="F6534" i="8"/>
  <c r="E6534" i="8"/>
  <c r="M6534" i="8" l="1"/>
  <c r="L6534" i="8"/>
  <c r="A6536" i="8"/>
  <c r="E6535" i="8"/>
  <c r="F6535" i="8"/>
  <c r="D6535" i="8"/>
  <c r="M6535" i="8" l="1"/>
  <c r="L6535" i="8"/>
  <c r="D6536" i="8"/>
  <c r="F6536" i="8"/>
  <c r="E6536" i="8"/>
  <c r="A6537" i="8"/>
  <c r="D6537" i="8" l="1"/>
  <c r="E6537" i="8"/>
  <c r="F6537" i="8"/>
  <c r="A6538" i="8"/>
  <c r="M6536" i="8"/>
  <c r="L6536" i="8"/>
  <c r="F6538" i="8" l="1"/>
  <c r="A6539" i="8"/>
  <c r="E6538" i="8"/>
  <c r="D6538" i="8"/>
  <c r="L6537" i="8"/>
  <c r="M6537" i="8"/>
  <c r="M6538" i="8" l="1"/>
  <c r="L6538" i="8"/>
  <c r="F6539" i="8"/>
  <c r="A6540" i="8"/>
  <c r="D6539" i="8"/>
  <c r="E6539" i="8"/>
  <c r="L6539" i="8" l="1"/>
  <c r="M6539" i="8"/>
  <c r="E6540" i="8"/>
  <c r="A6541" i="8"/>
  <c r="F6540" i="8"/>
  <c r="D6540" i="8"/>
  <c r="D6541" i="8" l="1"/>
  <c r="E6541" i="8"/>
  <c r="F6541" i="8"/>
  <c r="A6542" i="8"/>
  <c r="L6540" i="8"/>
  <c r="M6540" i="8"/>
  <c r="E6542" i="8" l="1"/>
  <c r="F6542" i="8"/>
  <c r="D6542" i="8"/>
  <c r="A6543" i="8"/>
  <c r="L6541" i="8"/>
  <c r="M6541" i="8"/>
  <c r="F6543" i="8" l="1"/>
  <c r="E6543" i="8"/>
  <c r="A6544" i="8"/>
  <c r="D6543" i="8"/>
  <c r="M6542" i="8"/>
  <c r="L6542" i="8"/>
  <c r="A6545" i="8" l="1"/>
  <c r="D6544" i="8"/>
  <c r="F6544" i="8"/>
  <c r="E6544" i="8"/>
  <c r="L6543" i="8"/>
  <c r="M6543" i="8"/>
  <c r="L6544" i="8" l="1"/>
  <c r="M6544" i="8"/>
  <c r="F6545" i="8"/>
  <c r="A6546" i="8"/>
  <c r="D6545" i="8"/>
  <c r="E6545" i="8"/>
  <c r="M6545" i="8" l="1"/>
  <c r="L6545" i="8"/>
  <c r="D6546" i="8"/>
  <c r="E6546" i="8"/>
  <c r="F6546" i="8"/>
  <c r="A6547" i="8"/>
  <c r="A6548" i="8" l="1"/>
  <c r="F6547" i="8"/>
  <c r="D6547" i="8"/>
  <c r="E6547" i="8"/>
  <c r="M6546" i="8"/>
  <c r="L6546" i="8"/>
  <c r="M6547" i="8" l="1"/>
  <c r="L6547" i="8"/>
  <c r="E6548" i="8"/>
  <c r="A6549" i="8"/>
  <c r="F6548" i="8"/>
  <c r="D6548" i="8"/>
  <c r="F6549" i="8" l="1"/>
  <c r="A6550" i="8"/>
  <c r="D6549" i="8"/>
  <c r="E6549" i="8"/>
  <c r="M6548" i="8"/>
  <c r="L6548" i="8"/>
  <c r="M6549" i="8" l="1"/>
  <c r="L6549" i="8"/>
  <c r="D6550" i="8"/>
  <c r="A6551" i="8"/>
  <c r="F6550" i="8"/>
  <c r="E6550" i="8"/>
  <c r="M6550" i="8" l="1"/>
  <c r="L6550" i="8"/>
  <c r="A6552" i="8"/>
  <c r="D6551" i="8"/>
  <c r="E6551" i="8"/>
  <c r="F6551" i="8"/>
  <c r="L6551" i="8" l="1"/>
  <c r="M6551" i="8"/>
  <c r="D6552" i="8"/>
  <c r="F6552" i="8"/>
  <c r="E6552" i="8"/>
  <c r="A6553" i="8"/>
  <c r="A6554" i="8" l="1"/>
  <c r="D6553" i="8"/>
  <c r="E6553" i="8"/>
  <c r="F6553" i="8"/>
  <c r="M6552" i="8"/>
  <c r="L6552" i="8"/>
  <c r="L6553" i="8" l="1"/>
  <c r="M6553" i="8"/>
  <c r="D6554" i="8"/>
  <c r="A6555" i="8"/>
  <c r="E6554" i="8"/>
  <c r="F6554" i="8"/>
  <c r="M6554" i="8" l="1"/>
  <c r="L6554" i="8"/>
  <c r="A6556" i="8"/>
  <c r="D6555" i="8"/>
  <c r="E6555" i="8"/>
  <c r="F6555" i="8"/>
  <c r="L6555" i="8" l="1"/>
  <c r="M6555" i="8"/>
  <c r="E6556" i="8"/>
  <c r="D6556" i="8"/>
  <c r="F6556" i="8"/>
  <c r="A6557" i="8"/>
  <c r="F6557" i="8" l="1"/>
  <c r="A6558" i="8"/>
  <c r="E6557" i="8"/>
  <c r="D6557" i="8"/>
  <c r="M6556" i="8"/>
  <c r="L6556" i="8"/>
  <c r="M6557" i="8" l="1"/>
  <c r="L6557" i="8"/>
  <c r="A6559" i="8"/>
  <c r="E6558" i="8"/>
  <c r="F6558" i="8"/>
  <c r="D6558" i="8"/>
  <c r="L6558" i="8" l="1"/>
  <c r="M6558" i="8"/>
  <c r="D6559" i="8"/>
  <c r="E6559" i="8"/>
  <c r="F6559" i="8"/>
  <c r="A6560" i="8"/>
  <c r="E6560" i="8" l="1"/>
  <c r="A6561" i="8"/>
  <c r="F6560" i="8"/>
  <c r="D6560" i="8"/>
  <c r="L6559" i="8"/>
  <c r="M6559" i="8"/>
  <c r="F6561" i="8" l="1"/>
  <c r="A6562" i="8"/>
  <c r="E6561" i="8"/>
  <c r="D6561" i="8"/>
  <c r="M6560" i="8"/>
  <c r="L6560" i="8"/>
  <c r="M6561" i="8" l="1"/>
  <c r="L6561" i="8"/>
  <c r="E6562" i="8"/>
  <c r="F6562" i="8"/>
  <c r="D6562" i="8"/>
  <c r="A6563" i="8"/>
  <c r="F6563" i="8" l="1"/>
  <c r="E6563" i="8"/>
  <c r="D6563" i="8"/>
  <c r="A6564" i="8"/>
  <c r="M6562" i="8"/>
  <c r="L6562" i="8"/>
  <c r="E6564" i="8" l="1"/>
  <c r="A6565" i="8"/>
  <c r="D6564" i="8"/>
  <c r="F6564" i="8"/>
  <c r="L6563" i="8"/>
  <c r="M6563" i="8"/>
  <c r="E6565" i="8" l="1"/>
  <c r="F6565" i="8"/>
  <c r="A6566" i="8"/>
  <c r="D6565" i="8"/>
  <c r="L6564" i="8"/>
  <c r="M6564" i="8"/>
  <c r="D6566" i="8" l="1"/>
  <c r="A6567" i="8"/>
  <c r="F6566" i="8"/>
  <c r="E6566" i="8"/>
  <c r="M6565" i="8"/>
  <c r="L6565" i="8"/>
  <c r="M6566" i="8" l="1"/>
  <c r="L6566" i="8"/>
  <c r="E6567" i="8"/>
  <c r="F6567" i="8"/>
  <c r="D6567" i="8"/>
  <c r="A6568" i="8"/>
  <c r="E6568" i="8" l="1"/>
  <c r="A6569" i="8"/>
  <c r="D6568" i="8"/>
  <c r="F6568" i="8"/>
  <c r="L6567" i="8"/>
  <c r="M6567" i="8"/>
  <c r="F6569" i="8" l="1"/>
  <c r="A6570" i="8"/>
  <c r="D6569" i="8"/>
  <c r="E6569" i="8"/>
  <c r="M6568" i="8"/>
  <c r="L6568" i="8"/>
  <c r="M6569" i="8" l="1"/>
  <c r="L6569" i="8"/>
  <c r="D6570" i="8"/>
  <c r="A6571" i="8"/>
  <c r="E6570" i="8"/>
  <c r="F6570" i="8"/>
  <c r="L6570" i="8" l="1"/>
  <c r="M6570" i="8"/>
  <c r="F6571" i="8"/>
  <c r="A6572" i="8"/>
  <c r="D6571" i="8"/>
  <c r="E6571" i="8"/>
  <c r="L6571" i="8" l="1"/>
  <c r="M6571" i="8"/>
  <c r="D6572" i="8"/>
  <c r="A6573" i="8"/>
  <c r="F6572" i="8"/>
  <c r="E6572" i="8"/>
  <c r="L6572" i="8" l="1"/>
  <c r="M6572" i="8"/>
  <c r="D6573" i="8"/>
  <c r="E6573" i="8"/>
  <c r="F6573" i="8"/>
  <c r="A6574" i="8"/>
  <c r="D6574" i="8" l="1"/>
  <c r="A6575" i="8"/>
  <c r="F6574" i="8"/>
  <c r="E6574" i="8"/>
  <c r="M6573" i="8"/>
  <c r="L6573" i="8"/>
  <c r="M6574" i="8" l="1"/>
  <c r="L6574" i="8"/>
  <c r="F6575" i="8"/>
  <c r="A6576" i="8"/>
  <c r="D6575" i="8"/>
  <c r="E6575" i="8"/>
  <c r="L6575" i="8" l="1"/>
  <c r="M6575" i="8"/>
  <c r="E6576" i="8"/>
  <c r="A6577" i="8"/>
  <c r="D6576" i="8"/>
  <c r="F6576" i="8"/>
  <c r="F6577" i="8" l="1"/>
  <c r="A6578" i="8"/>
  <c r="E6577" i="8"/>
  <c r="D6577" i="8"/>
  <c r="M6576" i="8"/>
  <c r="L6576" i="8"/>
  <c r="M6577" i="8" l="1"/>
  <c r="L6577" i="8"/>
  <c r="D6578" i="8"/>
  <c r="F6578" i="8"/>
  <c r="A6579" i="8"/>
  <c r="E6578" i="8"/>
  <c r="M6578" i="8" l="1"/>
  <c r="L6578" i="8"/>
  <c r="F6579" i="8"/>
  <c r="A6580" i="8"/>
  <c r="D6579" i="8"/>
  <c r="E6579" i="8"/>
  <c r="L6579" i="8" l="1"/>
  <c r="M6579" i="8"/>
  <c r="D6580" i="8"/>
  <c r="F6580" i="8"/>
  <c r="E6580" i="8"/>
  <c r="A6581" i="8"/>
  <c r="D6581" i="8" l="1"/>
  <c r="E6581" i="8"/>
  <c r="F6581" i="8"/>
  <c r="A6582" i="8"/>
  <c r="M6580" i="8"/>
  <c r="L6580" i="8"/>
  <c r="D6582" i="8" l="1"/>
  <c r="A6583" i="8"/>
  <c r="E6582" i="8"/>
  <c r="F6582" i="8"/>
  <c r="L6581" i="8"/>
  <c r="M6581" i="8"/>
  <c r="M6582" i="8" l="1"/>
  <c r="L6582" i="8"/>
  <c r="D6583" i="8"/>
  <c r="E6583" i="8"/>
  <c r="F6583" i="8"/>
  <c r="A6584" i="8"/>
  <c r="D6584" i="8" l="1"/>
  <c r="F6584" i="8"/>
  <c r="E6584" i="8"/>
  <c r="A6585" i="8"/>
  <c r="L6583" i="8"/>
  <c r="M6583" i="8"/>
  <c r="F6585" i="8" l="1"/>
  <c r="A6586" i="8"/>
  <c r="D6585" i="8"/>
  <c r="E6585" i="8"/>
  <c r="M6584" i="8"/>
  <c r="L6584" i="8"/>
  <c r="M6585" i="8" l="1"/>
  <c r="L6585" i="8"/>
  <c r="E6586" i="8"/>
  <c r="F6586" i="8"/>
  <c r="D6586" i="8"/>
  <c r="A6587" i="8"/>
  <c r="F6587" i="8" l="1"/>
  <c r="A6588" i="8"/>
  <c r="D6587" i="8"/>
  <c r="E6587" i="8"/>
  <c r="M6586" i="8"/>
  <c r="L6586" i="8"/>
  <c r="L6587" i="8" l="1"/>
  <c r="M6587" i="8"/>
  <c r="E6588" i="8"/>
  <c r="A6589" i="8"/>
  <c r="D6588" i="8"/>
  <c r="F6588" i="8"/>
  <c r="F6589" i="8" l="1"/>
  <c r="A6590" i="8"/>
  <c r="D6589" i="8"/>
  <c r="E6589" i="8"/>
  <c r="M6588" i="8"/>
  <c r="L6588" i="8"/>
  <c r="L6589" i="8" l="1"/>
  <c r="M6589" i="8"/>
  <c r="A6591" i="8"/>
  <c r="F6590" i="8"/>
  <c r="D6590" i="8"/>
  <c r="E6590" i="8"/>
  <c r="L6590" i="8" l="1"/>
  <c r="M6590" i="8"/>
  <c r="A6592" i="8"/>
  <c r="D6591" i="8"/>
  <c r="E6591" i="8"/>
  <c r="F6591" i="8"/>
  <c r="L6591" i="8" l="1"/>
  <c r="M6591" i="8"/>
  <c r="E6592" i="8"/>
  <c r="D6592" i="8"/>
  <c r="F6592" i="8"/>
  <c r="A6593" i="8"/>
  <c r="F6593" i="8" l="1"/>
  <c r="A6594" i="8"/>
  <c r="D6593" i="8"/>
  <c r="E6593" i="8"/>
  <c r="L6592" i="8"/>
  <c r="M6592" i="8"/>
  <c r="M6593" i="8" l="1"/>
  <c r="L6593" i="8"/>
  <c r="D6594" i="8"/>
  <c r="A6595" i="8"/>
  <c r="E6594" i="8"/>
  <c r="F6594" i="8"/>
  <c r="L6594" i="8" l="1"/>
  <c r="M6594" i="8"/>
  <c r="D6595" i="8"/>
  <c r="E6595" i="8"/>
  <c r="F6595" i="8"/>
  <c r="A6596" i="8"/>
  <c r="E6596" i="8" l="1"/>
  <c r="A6597" i="8"/>
  <c r="D6596" i="8"/>
  <c r="F6596" i="8"/>
  <c r="L6595" i="8"/>
  <c r="M6595" i="8"/>
  <c r="D6597" i="8" l="1"/>
  <c r="E6597" i="8"/>
  <c r="F6597" i="8"/>
  <c r="A6598" i="8"/>
  <c r="M6596" i="8"/>
  <c r="L6596" i="8"/>
  <c r="D6598" i="8" l="1"/>
  <c r="A6599" i="8"/>
  <c r="E6598" i="8"/>
  <c r="F6598" i="8"/>
  <c r="M6597" i="8"/>
  <c r="L6597" i="8"/>
  <c r="L6598" i="8" l="1"/>
  <c r="M6598" i="8"/>
  <c r="A6600" i="8"/>
  <c r="D6599" i="8"/>
  <c r="E6599" i="8"/>
  <c r="F6599" i="8"/>
  <c r="L6599" i="8" l="1"/>
  <c r="M6599" i="8"/>
  <c r="D6600" i="8"/>
  <c r="F6600" i="8"/>
  <c r="E6600" i="8"/>
  <c r="A6601" i="8"/>
  <c r="D6601" i="8" l="1"/>
  <c r="E6601" i="8"/>
  <c r="F6601" i="8"/>
  <c r="A6602" i="8"/>
  <c r="L6600" i="8"/>
  <c r="M6600" i="8"/>
  <c r="D6602" i="8" l="1"/>
  <c r="F6602" i="8"/>
  <c r="A6603" i="8"/>
  <c r="E6602" i="8"/>
  <c r="M6601" i="8"/>
  <c r="L6601" i="8"/>
  <c r="M6602" i="8" l="1"/>
  <c r="L6602" i="8"/>
  <c r="A6604" i="8"/>
  <c r="D6603" i="8"/>
  <c r="E6603" i="8"/>
  <c r="F6603" i="8"/>
  <c r="M6603" i="8" l="1"/>
  <c r="L6603" i="8"/>
  <c r="D6604" i="8"/>
  <c r="F6604" i="8"/>
  <c r="E6604" i="8"/>
  <c r="A6605" i="8"/>
  <c r="F6605" i="8" l="1"/>
  <c r="D6605" i="8"/>
  <c r="E6605" i="8"/>
  <c r="A6606" i="8"/>
  <c r="L6604" i="8"/>
  <c r="M6604" i="8"/>
  <c r="D6606" i="8" l="1"/>
  <c r="A6607" i="8"/>
  <c r="E6606" i="8"/>
  <c r="F6606" i="8"/>
  <c r="L6605" i="8"/>
  <c r="M6605" i="8"/>
  <c r="M6606" i="8" l="1"/>
  <c r="L6606" i="8"/>
  <c r="F6607" i="8"/>
  <c r="A6608" i="8"/>
  <c r="D6607" i="8"/>
  <c r="E6607" i="8"/>
  <c r="M6607" i="8" l="1"/>
  <c r="L6607" i="8"/>
  <c r="A6609" i="8"/>
  <c r="D6608" i="8"/>
  <c r="F6608" i="8"/>
  <c r="E6608" i="8"/>
  <c r="L6608" i="8" l="1"/>
  <c r="M6608" i="8"/>
  <c r="A6610" i="8"/>
  <c r="D6609" i="8"/>
  <c r="F6609" i="8"/>
  <c r="E6609" i="8"/>
  <c r="M6609" i="8" l="1"/>
  <c r="L6609" i="8"/>
  <c r="D6610" i="8"/>
  <c r="A6611" i="8"/>
  <c r="E6610" i="8"/>
  <c r="F6610" i="8"/>
  <c r="L6610" i="8" l="1"/>
  <c r="M6610" i="8"/>
  <c r="A6612" i="8"/>
  <c r="D6611" i="8"/>
  <c r="E6611" i="8"/>
  <c r="F6611" i="8"/>
  <c r="M6611" i="8" l="1"/>
  <c r="L6611" i="8"/>
  <c r="A6613" i="8"/>
  <c r="D6612" i="8"/>
  <c r="F6612" i="8"/>
  <c r="E6612" i="8"/>
  <c r="L6612" i="8" l="1"/>
  <c r="M6612" i="8"/>
  <c r="F6613" i="8"/>
  <c r="A6614" i="8"/>
  <c r="E6613" i="8"/>
  <c r="D6613" i="8"/>
  <c r="D6614" i="8" l="1"/>
  <c r="A6615" i="8"/>
  <c r="E6614" i="8"/>
  <c r="F6614" i="8"/>
  <c r="M6613" i="8"/>
  <c r="L6613" i="8"/>
  <c r="M6614" i="8" l="1"/>
  <c r="L6614" i="8"/>
  <c r="F6615" i="8"/>
  <c r="A6616" i="8"/>
  <c r="D6615" i="8"/>
  <c r="E6615" i="8"/>
  <c r="L6615" i="8" l="1"/>
  <c r="M6615" i="8"/>
  <c r="A6617" i="8"/>
  <c r="D6616" i="8"/>
  <c r="E6616" i="8"/>
  <c r="F6616" i="8"/>
  <c r="M6616" i="8" l="1"/>
  <c r="L6616" i="8"/>
  <c r="F6617" i="8"/>
  <c r="A6618" i="8"/>
  <c r="D6617" i="8"/>
  <c r="E6617" i="8"/>
  <c r="L6617" i="8" l="1"/>
  <c r="M6617" i="8"/>
  <c r="D6618" i="8"/>
  <c r="A6619" i="8"/>
  <c r="E6618" i="8"/>
  <c r="F6618" i="8"/>
  <c r="M6618" i="8" l="1"/>
  <c r="L6618" i="8"/>
  <c r="A6620" i="8"/>
  <c r="D6619" i="8"/>
  <c r="E6619" i="8"/>
  <c r="F6619" i="8"/>
  <c r="M6619" i="8" l="1"/>
  <c r="L6619" i="8"/>
  <c r="E6620" i="8"/>
  <c r="A6621" i="8"/>
  <c r="D6620" i="8"/>
  <c r="F6620" i="8"/>
  <c r="F6621" i="8" l="1"/>
  <c r="D6621" i="8"/>
  <c r="E6621" i="8"/>
  <c r="A6622" i="8"/>
  <c r="M6620" i="8"/>
  <c r="L6620" i="8"/>
  <c r="D6622" i="8" l="1"/>
  <c r="A6623" i="8"/>
  <c r="E6622" i="8"/>
  <c r="F6622" i="8"/>
  <c r="M6621" i="8"/>
  <c r="L6621" i="8"/>
  <c r="M6622" i="8" l="1"/>
  <c r="L6622" i="8"/>
  <c r="A6624" i="8"/>
  <c r="D6623" i="8"/>
  <c r="E6623" i="8"/>
  <c r="F6623" i="8"/>
  <c r="L6623" i="8" l="1"/>
  <c r="M6623" i="8"/>
  <c r="D6624" i="8"/>
  <c r="F6624" i="8"/>
  <c r="E6624" i="8"/>
  <c r="A6625" i="8"/>
  <c r="F6625" i="8" l="1"/>
  <c r="A6626" i="8"/>
  <c r="D6625" i="8"/>
  <c r="E6625" i="8"/>
  <c r="M6624" i="8"/>
  <c r="L6624" i="8"/>
  <c r="M6625" i="8" l="1"/>
  <c r="L6625" i="8"/>
  <c r="D6626" i="8"/>
  <c r="F6626" i="8"/>
  <c r="A6627" i="8"/>
  <c r="E6626" i="8"/>
  <c r="M6626" i="8" l="1"/>
  <c r="L6626" i="8"/>
  <c r="F6627" i="8"/>
  <c r="A6628" i="8"/>
  <c r="D6627" i="8"/>
  <c r="E6627" i="8"/>
  <c r="L6627" i="8" l="1"/>
  <c r="M6627" i="8"/>
  <c r="E6628" i="8"/>
  <c r="A6629" i="8"/>
  <c r="F6628" i="8"/>
  <c r="D6628" i="8"/>
  <c r="D6629" i="8" l="1"/>
  <c r="E6629" i="8"/>
  <c r="F6629" i="8"/>
  <c r="A6630" i="8"/>
  <c r="L6628" i="8"/>
  <c r="M6628" i="8"/>
  <c r="D6630" i="8" l="1"/>
  <c r="A6631" i="8"/>
  <c r="E6630" i="8"/>
  <c r="F6630" i="8"/>
  <c r="L6629" i="8"/>
  <c r="M6629" i="8"/>
  <c r="M6630" i="8" l="1"/>
  <c r="L6630" i="8"/>
  <c r="A6632" i="8"/>
  <c r="F6631" i="8"/>
  <c r="D6631" i="8"/>
  <c r="E6631" i="8"/>
  <c r="L6631" i="8" l="1"/>
  <c r="M6631" i="8"/>
  <c r="D6632" i="8"/>
  <c r="F6632" i="8"/>
  <c r="E6632" i="8"/>
  <c r="A6633" i="8"/>
  <c r="F6633" i="8" l="1"/>
  <c r="A6634" i="8"/>
  <c r="D6633" i="8"/>
  <c r="E6633" i="8"/>
  <c r="M6632" i="8"/>
  <c r="L6632" i="8"/>
  <c r="M6633" i="8" l="1"/>
  <c r="L6633" i="8"/>
  <c r="D6634" i="8"/>
  <c r="E6634" i="8"/>
  <c r="A6635" i="8"/>
  <c r="F6634" i="8"/>
  <c r="A6636" i="8" l="1"/>
  <c r="D6635" i="8"/>
  <c r="F6635" i="8"/>
  <c r="E6635" i="8"/>
  <c r="M6634" i="8"/>
  <c r="L6634" i="8"/>
  <c r="L6635" i="8" l="1"/>
  <c r="M6635" i="8"/>
  <c r="E6636" i="8"/>
  <c r="D6636" i="8"/>
  <c r="F6636" i="8"/>
  <c r="A6637" i="8"/>
  <c r="E6637" i="8" l="1"/>
  <c r="A6638" i="8"/>
  <c r="D6637" i="8"/>
  <c r="F6637" i="8"/>
  <c r="L6636" i="8"/>
  <c r="M6636" i="8"/>
  <c r="D6638" i="8" l="1"/>
  <c r="A6639" i="8"/>
  <c r="E6638" i="8"/>
  <c r="F6638" i="8"/>
  <c r="L6637" i="8"/>
  <c r="M6637" i="8"/>
  <c r="M6638" i="8" l="1"/>
  <c r="L6638" i="8"/>
  <c r="F6639" i="8"/>
  <c r="A6640" i="8"/>
  <c r="D6639" i="8"/>
  <c r="E6639" i="8"/>
  <c r="M6639" i="8" l="1"/>
  <c r="L6639" i="8"/>
  <c r="A6641" i="8"/>
  <c r="D6640" i="8"/>
  <c r="F6640" i="8"/>
  <c r="E6640" i="8"/>
  <c r="M6640" i="8" l="1"/>
  <c r="L6640" i="8"/>
  <c r="D6641" i="8"/>
  <c r="F6641" i="8"/>
  <c r="A6642" i="8"/>
  <c r="E6641" i="8"/>
  <c r="L6641" i="8" l="1"/>
  <c r="M6641" i="8"/>
  <c r="D6642" i="8"/>
  <c r="A6643" i="8"/>
  <c r="E6642" i="8"/>
  <c r="F6642" i="8"/>
  <c r="M6642" i="8" l="1"/>
  <c r="L6642" i="8"/>
  <c r="F6643" i="8"/>
  <c r="A6644" i="8"/>
  <c r="D6643" i="8"/>
  <c r="E6643" i="8"/>
  <c r="L6643" i="8" l="1"/>
  <c r="M6643" i="8"/>
  <c r="A6645" i="8"/>
  <c r="D6644" i="8"/>
  <c r="F6644" i="8"/>
  <c r="E6644" i="8"/>
  <c r="L6644" i="8" l="1"/>
  <c r="M6644" i="8"/>
  <c r="D6645" i="8"/>
  <c r="A6646" i="8"/>
  <c r="F6645" i="8"/>
  <c r="E6645" i="8"/>
  <c r="L6645" i="8" l="1"/>
  <c r="M6645" i="8"/>
  <c r="D6646" i="8"/>
  <c r="A6647" i="8"/>
  <c r="E6646" i="8"/>
  <c r="F6646" i="8"/>
  <c r="L6646" i="8" l="1"/>
  <c r="M6646" i="8"/>
  <c r="F6647" i="8"/>
  <c r="A6648" i="8"/>
  <c r="D6647" i="8"/>
  <c r="E6647" i="8"/>
  <c r="F6648" i="8" l="1"/>
  <c r="E6648" i="8"/>
  <c r="D6648" i="8"/>
  <c r="A6649" i="8"/>
  <c r="L6647" i="8"/>
  <c r="M6647" i="8"/>
  <c r="D6649" i="8" l="1"/>
  <c r="E6649" i="8"/>
  <c r="F6649" i="8"/>
  <c r="A6650" i="8"/>
  <c r="M6648" i="8"/>
  <c r="L6648" i="8"/>
  <c r="D6650" i="8" l="1"/>
  <c r="A6651" i="8"/>
  <c r="E6650" i="8"/>
  <c r="F6650" i="8"/>
  <c r="M6649" i="8"/>
  <c r="L6649" i="8"/>
  <c r="L6650" i="8" l="1"/>
  <c r="M6650" i="8"/>
  <c r="D6651" i="8"/>
  <c r="E6651" i="8"/>
  <c r="F6651" i="8"/>
  <c r="A6652" i="8"/>
  <c r="F6652" i="8" l="1"/>
  <c r="D6652" i="8"/>
  <c r="E6652" i="8"/>
  <c r="A6653" i="8"/>
  <c r="L6651" i="8"/>
  <c r="M6651" i="8"/>
  <c r="F6653" i="8" l="1"/>
  <c r="A6654" i="8"/>
  <c r="D6653" i="8"/>
  <c r="E6653" i="8"/>
  <c r="L6652" i="8"/>
  <c r="M6652" i="8"/>
  <c r="L6653" i="8" l="1"/>
  <c r="M6653" i="8"/>
  <c r="F6654" i="8"/>
  <c r="D6654" i="8"/>
  <c r="E6654" i="8"/>
  <c r="A6655" i="8"/>
  <c r="A6656" i="8" l="1"/>
  <c r="D6655" i="8"/>
  <c r="E6655" i="8"/>
  <c r="F6655" i="8"/>
  <c r="M6654" i="8"/>
  <c r="L6654" i="8"/>
  <c r="M6655" i="8" l="1"/>
  <c r="L6655" i="8"/>
  <c r="D6656" i="8"/>
  <c r="E6656" i="8"/>
  <c r="F6656" i="8"/>
  <c r="A6657" i="8"/>
  <c r="D6657" i="8" l="1"/>
  <c r="E6657" i="8"/>
  <c r="F6657" i="8"/>
  <c r="A6658" i="8"/>
  <c r="M6656" i="8"/>
  <c r="L6656" i="8"/>
  <c r="D6658" i="8" l="1"/>
  <c r="A6659" i="8"/>
  <c r="F6658" i="8"/>
  <c r="E6658" i="8"/>
  <c r="M6657" i="8"/>
  <c r="L6657" i="8"/>
  <c r="M6658" i="8" l="1"/>
  <c r="L6658" i="8"/>
  <c r="F6659" i="8"/>
  <c r="A6660" i="8"/>
  <c r="D6659" i="8"/>
  <c r="E6659" i="8"/>
  <c r="L6659" i="8" l="1"/>
  <c r="M6659" i="8"/>
  <c r="F6660" i="8"/>
  <c r="A6661" i="8"/>
  <c r="E6660" i="8"/>
  <c r="D6660" i="8"/>
  <c r="M6660" i="8" l="1"/>
  <c r="L6660" i="8"/>
  <c r="E6661" i="8"/>
  <c r="D6661" i="8"/>
  <c r="F6661" i="8"/>
  <c r="A6662" i="8"/>
  <c r="L6661" i="8" l="1"/>
  <c r="M6661" i="8"/>
  <c r="E6662" i="8"/>
  <c r="F6662" i="8"/>
  <c r="D6662" i="8"/>
  <c r="A6663" i="8"/>
  <c r="M6662" i="8" l="1"/>
  <c r="L6662" i="8"/>
  <c r="A6664" i="8"/>
  <c r="D6663" i="8"/>
  <c r="E6663" i="8"/>
  <c r="F6663" i="8"/>
  <c r="L6663" i="8" l="1"/>
  <c r="M6663" i="8"/>
  <c r="D6664" i="8"/>
  <c r="E6664" i="8"/>
  <c r="F6664" i="8"/>
  <c r="A6665" i="8"/>
  <c r="E6665" i="8" l="1"/>
  <c r="F6665" i="8"/>
  <c r="D6665" i="8"/>
  <c r="A6666" i="8"/>
  <c r="M6664" i="8"/>
  <c r="L6664" i="8"/>
  <c r="D6666" i="8" l="1"/>
  <c r="A6667" i="8"/>
  <c r="E6666" i="8"/>
  <c r="F6666" i="8"/>
  <c r="M6665" i="8"/>
  <c r="L6665" i="8"/>
  <c r="M6666" i="8" l="1"/>
  <c r="L6666" i="8"/>
  <c r="A6668" i="8"/>
  <c r="E6667" i="8"/>
  <c r="D6667" i="8"/>
  <c r="F6667" i="8"/>
  <c r="M6667" i="8" l="1"/>
  <c r="L6667" i="8"/>
  <c r="A6669" i="8"/>
  <c r="D6668" i="8"/>
  <c r="E6668" i="8"/>
  <c r="F6668" i="8"/>
  <c r="M6668" i="8" l="1"/>
  <c r="L6668" i="8"/>
  <c r="F6669" i="8"/>
  <c r="D6669" i="8"/>
  <c r="E6669" i="8"/>
  <c r="A6670" i="8"/>
  <c r="D6670" i="8" l="1"/>
  <c r="A6671" i="8"/>
  <c r="E6670" i="8"/>
  <c r="F6670" i="8"/>
  <c r="M6669" i="8"/>
  <c r="L6669" i="8"/>
  <c r="M6670" i="8" l="1"/>
  <c r="L6670" i="8"/>
  <c r="F6671" i="8"/>
  <c r="A6672" i="8"/>
  <c r="E6671" i="8"/>
  <c r="D6671" i="8"/>
  <c r="L6671" i="8" l="1"/>
  <c r="M6671" i="8"/>
  <c r="A6673" i="8"/>
  <c r="D6672" i="8"/>
  <c r="E6672" i="8"/>
  <c r="F6672" i="8"/>
  <c r="M6672" i="8" l="1"/>
  <c r="L6672" i="8"/>
  <c r="D6673" i="8"/>
  <c r="E6673" i="8"/>
  <c r="F6673" i="8"/>
  <c r="A6674" i="8"/>
  <c r="D6674" i="8" l="1"/>
  <c r="A6675" i="8"/>
  <c r="E6674" i="8"/>
  <c r="F6674" i="8"/>
  <c r="M6673" i="8"/>
  <c r="L6673" i="8"/>
  <c r="M6674" i="8" l="1"/>
  <c r="L6674" i="8"/>
  <c r="F6675" i="8"/>
  <c r="A6676" i="8"/>
  <c r="E6675" i="8"/>
  <c r="D6675" i="8"/>
  <c r="M6675" i="8" l="1"/>
  <c r="L6675" i="8"/>
  <c r="A6677" i="8"/>
  <c r="D6676" i="8"/>
  <c r="E6676" i="8"/>
  <c r="F6676" i="8"/>
  <c r="L6676" i="8" l="1"/>
  <c r="M6676" i="8"/>
  <c r="E6677" i="8"/>
  <c r="A6678" i="8"/>
  <c r="F6677" i="8"/>
  <c r="D6677" i="8"/>
  <c r="D6678" i="8" l="1"/>
  <c r="A6679" i="8"/>
  <c r="F6678" i="8"/>
  <c r="E6678" i="8"/>
  <c r="M6677" i="8"/>
  <c r="L6677" i="8"/>
  <c r="L6678" i="8" l="1"/>
  <c r="M6678" i="8"/>
  <c r="A6680" i="8"/>
  <c r="D6679" i="8"/>
  <c r="E6679" i="8"/>
  <c r="F6679" i="8"/>
  <c r="M6679" i="8" l="1"/>
  <c r="L6679" i="8"/>
  <c r="F6680" i="8"/>
  <c r="A6681" i="8"/>
  <c r="E6680" i="8"/>
  <c r="D6680" i="8"/>
  <c r="M6680" i="8" l="1"/>
  <c r="L6680" i="8"/>
  <c r="F6681" i="8"/>
  <c r="A6682" i="8"/>
  <c r="D6681" i="8"/>
  <c r="E6681" i="8"/>
  <c r="L6681" i="8" l="1"/>
  <c r="M6681" i="8"/>
  <c r="D6682" i="8"/>
  <c r="A6683" i="8"/>
  <c r="E6682" i="8"/>
  <c r="F6682" i="8"/>
  <c r="M6682" i="8" l="1"/>
  <c r="L6682" i="8"/>
  <c r="F6683" i="8"/>
  <c r="A6684" i="8"/>
  <c r="D6683" i="8"/>
  <c r="E6683" i="8"/>
  <c r="M6683" i="8" l="1"/>
  <c r="L6683" i="8"/>
  <c r="A6685" i="8"/>
  <c r="D6684" i="8"/>
  <c r="F6684" i="8"/>
  <c r="E6684" i="8"/>
  <c r="M6684" i="8" l="1"/>
  <c r="L6684" i="8"/>
  <c r="A6686" i="8"/>
  <c r="E6685" i="8"/>
  <c r="F6685" i="8"/>
  <c r="D6685" i="8"/>
  <c r="M6685" i="8" l="1"/>
  <c r="L6685" i="8"/>
  <c r="D6686" i="8"/>
  <c r="A6687" i="8"/>
  <c r="F6686" i="8"/>
  <c r="E6686" i="8"/>
  <c r="M6686" i="8" l="1"/>
  <c r="L6686" i="8"/>
  <c r="E6687" i="8"/>
  <c r="F6687" i="8"/>
  <c r="D6687" i="8"/>
  <c r="A6688" i="8"/>
  <c r="A6689" i="8" l="1"/>
  <c r="D6688" i="8"/>
  <c r="E6688" i="8"/>
  <c r="F6688" i="8"/>
  <c r="L6687" i="8"/>
  <c r="M6687" i="8"/>
  <c r="M6688" i="8" l="1"/>
  <c r="L6688" i="8"/>
  <c r="F6689" i="8"/>
  <c r="A6690" i="8"/>
  <c r="D6689" i="8"/>
  <c r="E6689" i="8"/>
  <c r="L6689" i="8" l="1"/>
  <c r="M6689" i="8"/>
  <c r="D6690" i="8"/>
  <c r="E6690" i="8"/>
  <c r="F6690" i="8"/>
  <c r="A6691" i="8"/>
  <c r="A6692" i="8" l="1"/>
  <c r="D6691" i="8"/>
  <c r="E6691" i="8"/>
  <c r="F6691" i="8"/>
  <c r="M6690" i="8"/>
  <c r="L6690" i="8"/>
  <c r="L6691" i="8" l="1"/>
  <c r="M6691" i="8"/>
  <c r="F6692" i="8"/>
  <c r="A6693" i="8"/>
  <c r="E6692" i="8"/>
  <c r="D6692" i="8"/>
  <c r="M6692" i="8" l="1"/>
  <c r="L6692" i="8"/>
  <c r="A6694" i="8"/>
  <c r="E6693" i="8"/>
  <c r="D6693" i="8"/>
  <c r="F6693" i="8"/>
  <c r="L6693" i="8" l="1"/>
  <c r="M6693" i="8"/>
  <c r="D6694" i="8"/>
  <c r="E6694" i="8"/>
  <c r="F6694" i="8"/>
  <c r="A6695" i="8"/>
  <c r="F6695" i="8" l="1"/>
  <c r="A6696" i="8"/>
  <c r="E6695" i="8"/>
  <c r="D6695" i="8"/>
  <c r="M6694" i="8"/>
  <c r="L6694" i="8"/>
  <c r="L6695" i="8" l="1"/>
  <c r="M6695" i="8"/>
  <c r="F6696" i="8"/>
  <c r="A6697" i="8"/>
  <c r="D6696" i="8"/>
  <c r="E6696" i="8"/>
  <c r="M6696" i="8" l="1"/>
  <c r="L6696" i="8"/>
  <c r="D6697" i="8"/>
  <c r="E6697" i="8"/>
  <c r="F6697" i="8"/>
  <c r="A6698" i="8"/>
  <c r="D6698" i="8" l="1"/>
  <c r="A6699" i="8"/>
  <c r="E6698" i="8"/>
  <c r="F6698" i="8"/>
  <c r="L6697" i="8"/>
  <c r="M6697" i="8"/>
  <c r="M6698" i="8" l="1"/>
  <c r="L6698" i="8"/>
  <c r="F6699" i="8"/>
  <c r="A6700" i="8"/>
  <c r="E6699" i="8"/>
  <c r="D6699" i="8"/>
  <c r="L6699" i="8" l="1"/>
  <c r="M6699" i="8"/>
  <c r="D6700" i="8"/>
  <c r="E6700" i="8"/>
  <c r="A6701" i="8"/>
  <c r="F6700" i="8"/>
  <c r="L6700" i="8" l="1"/>
  <c r="M6700" i="8"/>
  <c r="D6701" i="8"/>
  <c r="A6702" i="8"/>
  <c r="F6701" i="8"/>
  <c r="E6701" i="8"/>
  <c r="M6701" i="8" l="1"/>
  <c r="L6701" i="8"/>
  <c r="A6703" i="8"/>
  <c r="E6702" i="8"/>
  <c r="F6702" i="8"/>
  <c r="D6702" i="8"/>
  <c r="L6702" i="8" l="1"/>
  <c r="M6702" i="8"/>
  <c r="F6703" i="8"/>
  <c r="D6703" i="8"/>
  <c r="E6703" i="8"/>
  <c r="A6704" i="8"/>
  <c r="A6705" i="8" l="1"/>
  <c r="E6704" i="8"/>
  <c r="F6704" i="8"/>
  <c r="D6704" i="8"/>
  <c r="L6703" i="8"/>
  <c r="M6703" i="8"/>
  <c r="M6704" i="8" l="1"/>
  <c r="L6704" i="8"/>
  <c r="F6705" i="8"/>
  <c r="A6706" i="8"/>
  <c r="D6705" i="8"/>
  <c r="E6705" i="8"/>
  <c r="M6705" i="8" l="1"/>
  <c r="L6705" i="8"/>
  <c r="D6706" i="8"/>
  <c r="A6707" i="8"/>
  <c r="E6706" i="8"/>
  <c r="F6706" i="8"/>
  <c r="M6706" i="8" l="1"/>
  <c r="L6706" i="8"/>
  <c r="F6707" i="8"/>
  <c r="D6707" i="8"/>
  <c r="E6707" i="8"/>
  <c r="A6708" i="8"/>
  <c r="D6708" i="8" l="1"/>
  <c r="E6708" i="8"/>
  <c r="F6708" i="8"/>
  <c r="A6709" i="8"/>
  <c r="L6707" i="8"/>
  <c r="M6707" i="8"/>
  <c r="E6709" i="8" l="1"/>
  <c r="F6709" i="8"/>
  <c r="D6709" i="8"/>
  <c r="A6710" i="8"/>
  <c r="M6708" i="8"/>
  <c r="L6708" i="8"/>
  <c r="A6711" i="8" l="1"/>
  <c r="E6710" i="8"/>
  <c r="F6710" i="8"/>
  <c r="D6710" i="8"/>
  <c r="L6709" i="8"/>
  <c r="M6709" i="8"/>
  <c r="L6710" i="8" l="1"/>
  <c r="M6710" i="8"/>
  <c r="F6711" i="8"/>
  <c r="A6712" i="8"/>
  <c r="D6711" i="8"/>
  <c r="E6711" i="8"/>
  <c r="L6711" i="8" l="1"/>
  <c r="M6711" i="8"/>
  <c r="A6713" i="8"/>
  <c r="D6712" i="8"/>
  <c r="E6712" i="8"/>
  <c r="F6712" i="8"/>
  <c r="L6712" i="8" l="1"/>
  <c r="M6712" i="8"/>
  <c r="F6713" i="8"/>
  <c r="A6714" i="8"/>
  <c r="D6713" i="8"/>
  <c r="E6713" i="8"/>
  <c r="M6713" i="8" l="1"/>
  <c r="L6713" i="8"/>
  <c r="E6714" i="8"/>
  <c r="F6714" i="8"/>
  <c r="D6714" i="8"/>
  <c r="A6715" i="8"/>
  <c r="F6715" i="8" l="1"/>
  <c r="A6716" i="8"/>
  <c r="D6715" i="8"/>
  <c r="E6715" i="8"/>
  <c r="M6714" i="8"/>
  <c r="L6714" i="8"/>
  <c r="L6715" i="8" l="1"/>
  <c r="M6715" i="8"/>
  <c r="F6716" i="8"/>
  <c r="D6716" i="8"/>
  <c r="A6717" i="8"/>
  <c r="E6716" i="8"/>
  <c r="M6716" i="8" l="1"/>
  <c r="L6716" i="8"/>
  <c r="D6717" i="8"/>
  <c r="E6717" i="8"/>
  <c r="F6717" i="8"/>
  <c r="A6718" i="8"/>
  <c r="E6718" i="8" l="1"/>
  <c r="F6718" i="8"/>
  <c r="D6718" i="8"/>
  <c r="A6719" i="8"/>
  <c r="M6717" i="8"/>
  <c r="L6717" i="8"/>
  <c r="F6719" i="8" l="1"/>
  <c r="A6720" i="8"/>
  <c r="D6719" i="8"/>
  <c r="E6719" i="8"/>
  <c r="M6718" i="8"/>
  <c r="L6718" i="8"/>
  <c r="L6719" i="8" l="1"/>
  <c r="M6719" i="8"/>
  <c r="A6721" i="8"/>
  <c r="D6720" i="8"/>
  <c r="E6720" i="8"/>
  <c r="F6720" i="8"/>
  <c r="L6720" i="8" l="1"/>
  <c r="M6720" i="8"/>
  <c r="D6721" i="8"/>
  <c r="F6721" i="8"/>
  <c r="A6722" i="8"/>
  <c r="E6721" i="8"/>
  <c r="M6721" i="8" l="1"/>
  <c r="L6721" i="8"/>
  <c r="D6722" i="8"/>
  <c r="A6723" i="8"/>
  <c r="E6722" i="8"/>
  <c r="F6722" i="8"/>
  <c r="M6722" i="8" l="1"/>
  <c r="L6722" i="8"/>
  <c r="F6723" i="8"/>
  <c r="A6724" i="8"/>
  <c r="D6723" i="8"/>
  <c r="E6723" i="8"/>
  <c r="M6723" i="8" l="1"/>
  <c r="L6723" i="8"/>
  <c r="A6725" i="8"/>
  <c r="D6724" i="8"/>
  <c r="F6724" i="8"/>
  <c r="E6724" i="8"/>
  <c r="M6724" i="8" l="1"/>
  <c r="L6724" i="8"/>
  <c r="D6725" i="8"/>
  <c r="A6726" i="8"/>
  <c r="F6725" i="8"/>
  <c r="E6725" i="8"/>
  <c r="L6725" i="8" l="1"/>
  <c r="M6725" i="8"/>
  <c r="E6726" i="8"/>
  <c r="F6726" i="8"/>
  <c r="D6726" i="8"/>
  <c r="A6727" i="8"/>
  <c r="F6727" i="8" l="1"/>
  <c r="E6727" i="8"/>
  <c r="D6727" i="8"/>
  <c r="A6728" i="8"/>
  <c r="M6726" i="8"/>
  <c r="L6726" i="8"/>
  <c r="A6729" i="8" l="1"/>
  <c r="E6728" i="8"/>
  <c r="D6728" i="8"/>
  <c r="F6728" i="8"/>
  <c r="L6727" i="8"/>
  <c r="M6727" i="8"/>
  <c r="M6728" i="8" l="1"/>
  <c r="L6728" i="8"/>
  <c r="D6729" i="8"/>
  <c r="F6729" i="8"/>
  <c r="E6729" i="8"/>
  <c r="A6730" i="8"/>
  <c r="D6730" i="8" l="1"/>
  <c r="A6731" i="8"/>
  <c r="E6730" i="8"/>
  <c r="F6730" i="8"/>
  <c r="M6729" i="8"/>
  <c r="L6729" i="8"/>
  <c r="M6730" i="8" l="1"/>
  <c r="L6730" i="8"/>
  <c r="F6731" i="8"/>
  <c r="A6732" i="8"/>
  <c r="E6731" i="8"/>
  <c r="D6731" i="8"/>
  <c r="M6731" i="8" l="1"/>
  <c r="L6731" i="8"/>
  <c r="A6733" i="8"/>
  <c r="D6732" i="8"/>
  <c r="E6732" i="8"/>
  <c r="F6732" i="8"/>
  <c r="M6732" i="8" l="1"/>
  <c r="L6732" i="8"/>
  <c r="D6733" i="8"/>
  <c r="E6733" i="8"/>
  <c r="F6733" i="8"/>
  <c r="A6734" i="8"/>
  <c r="E6734" i="8" l="1"/>
  <c r="F6734" i="8"/>
  <c r="D6734" i="8"/>
  <c r="A6735" i="8"/>
  <c r="L6733" i="8"/>
  <c r="M6733" i="8"/>
  <c r="F6735" i="8" l="1"/>
  <c r="A6736" i="8"/>
  <c r="D6735" i="8"/>
  <c r="E6735" i="8"/>
  <c r="M6734" i="8"/>
  <c r="L6734" i="8"/>
  <c r="L6735" i="8" l="1"/>
  <c r="M6735" i="8"/>
  <c r="F6736" i="8"/>
  <c r="E6736" i="8"/>
  <c r="A6737" i="8"/>
  <c r="D6736" i="8"/>
  <c r="F6737" i="8" l="1"/>
  <c r="A6738" i="8"/>
  <c r="D6737" i="8"/>
  <c r="E6737" i="8"/>
  <c r="M6736" i="8"/>
  <c r="L6736" i="8"/>
  <c r="L6737" i="8" l="1"/>
  <c r="M6737" i="8"/>
  <c r="D6738" i="8"/>
  <c r="A6739" i="8"/>
  <c r="F6738" i="8"/>
  <c r="E6738" i="8"/>
  <c r="M6738" i="8" l="1"/>
  <c r="L6738" i="8"/>
  <c r="F6739" i="8"/>
  <c r="D6739" i="8"/>
  <c r="E6739" i="8"/>
  <c r="A6740" i="8"/>
  <c r="A6741" i="8" l="1"/>
  <c r="D6740" i="8"/>
  <c r="E6740" i="8"/>
  <c r="F6740" i="8"/>
  <c r="L6739" i="8"/>
  <c r="M6739" i="8"/>
  <c r="M6740" i="8" l="1"/>
  <c r="L6740" i="8"/>
  <c r="D6741" i="8"/>
  <c r="E6741" i="8"/>
  <c r="A6742" i="8"/>
  <c r="F6741" i="8"/>
  <c r="D6742" i="8" l="1"/>
  <c r="A6743" i="8"/>
  <c r="E6742" i="8"/>
  <c r="F6742" i="8"/>
  <c r="M6741" i="8"/>
  <c r="L6741" i="8"/>
  <c r="M6742" i="8" l="1"/>
  <c r="L6742" i="8"/>
  <c r="F6743" i="8"/>
  <c r="A6744" i="8"/>
  <c r="D6743" i="8"/>
  <c r="E6743" i="8"/>
  <c r="L6743" i="8" l="1"/>
  <c r="M6743" i="8"/>
  <c r="A6745" i="8"/>
  <c r="D6744" i="8"/>
  <c r="E6744" i="8"/>
  <c r="F6744" i="8"/>
  <c r="M6744" i="8" l="1"/>
  <c r="L6744" i="8"/>
  <c r="F6745" i="8"/>
  <c r="A6746" i="8"/>
  <c r="D6745" i="8"/>
  <c r="E6745" i="8"/>
  <c r="M6745" i="8" l="1"/>
  <c r="L6745" i="8"/>
  <c r="D6746" i="8"/>
  <c r="A6747" i="8"/>
  <c r="E6746" i="8"/>
  <c r="F6746" i="8"/>
  <c r="M6746" i="8" l="1"/>
  <c r="L6746" i="8"/>
  <c r="D6747" i="8"/>
  <c r="E6747" i="8"/>
  <c r="F6747" i="8"/>
  <c r="A6748" i="8"/>
  <c r="D6748" i="8" l="1"/>
  <c r="E6748" i="8"/>
  <c r="F6748" i="8"/>
  <c r="A6749" i="8"/>
  <c r="L6747" i="8"/>
  <c r="M6747" i="8"/>
  <c r="D6749" i="8" l="1"/>
  <c r="A6750" i="8"/>
  <c r="E6749" i="8"/>
  <c r="F6749" i="8"/>
  <c r="M6748" i="8"/>
  <c r="L6748" i="8"/>
  <c r="M6749" i="8" l="1"/>
  <c r="L6749" i="8"/>
  <c r="E6750" i="8"/>
  <c r="F6750" i="8"/>
  <c r="D6750" i="8"/>
  <c r="A6751" i="8"/>
  <c r="F6751" i="8" l="1"/>
  <c r="E6751" i="8"/>
  <c r="D6751" i="8"/>
  <c r="A6752" i="8"/>
  <c r="L6750" i="8"/>
  <c r="M6750" i="8"/>
  <c r="F6752" i="8" l="1"/>
  <c r="A6753" i="8"/>
  <c r="D6752" i="8"/>
  <c r="E6752" i="8"/>
  <c r="L6751" i="8"/>
  <c r="M6751" i="8"/>
  <c r="M6752" i="8" l="1"/>
  <c r="L6752" i="8"/>
  <c r="F6753" i="8"/>
  <c r="A6754" i="8"/>
  <c r="D6753" i="8"/>
  <c r="E6753" i="8"/>
  <c r="L6753" i="8" l="1"/>
  <c r="M6753" i="8"/>
  <c r="F6754" i="8"/>
  <c r="A6755" i="8"/>
  <c r="E6754" i="8"/>
  <c r="D6754" i="8"/>
  <c r="M6754" i="8" l="1"/>
  <c r="L6754" i="8"/>
  <c r="A6756" i="8"/>
  <c r="E6755" i="8"/>
  <c r="F6755" i="8"/>
  <c r="D6755" i="8"/>
  <c r="L6755" i="8" l="1"/>
  <c r="M6755" i="8"/>
  <c r="A6757" i="8"/>
  <c r="D6756" i="8"/>
  <c r="E6756" i="8"/>
  <c r="F6756" i="8"/>
  <c r="M6756" i="8" l="1"/>
  <c r="L6756" i="8"/>
  <c r="F6757" i="8"/>
  <c r="E6757" i="8"/>
  <c r="D6757" i="8"/>
  <c r="A6758" i="8"/>
  <c r="F6758" i="8" l="1"/>
  <c r="A6759" i="8"/>
  <c r="E6758" i="8"/>
  <c r="D6758" i="8"/>
  <c r="L6757" i="8"/>
  <c r="M6757" i="8"/>
  <c r="M6758" i="8" l="1"/>
  <c r="L6758" i="8"/>
  <c r="D6759" i="8"/>
  <c r="A6760" i="8"/>
  <c r="E6759" i="8"/>
  <c r="F6759" i="8"/>
  <c r="L6759" i="8" l="1"/>
  <c r="M6759" i="8"/>
  <c r="F6760" i="8"/>
  <c r="E6760" i="8"/>
  <c r="D6760" i="8"/>
  <c r="A6761" i="8"/>
  <c r="F6761" i="8" l="1"/>
  <c r="A6762" i="8"/>
  <c r="D6761" i="8"/>
  <c r="E6761" i="8"/>
  <c r="M6760" i="8"/>
  <c r="L6760" i="8"/>
  <c r="M6761" i="8" l="1"/>
  <c r="L6761" i="8"/>
  <c r="F6762" i="8"/>
  <c r="A6763" i="8"/>
  <c r="E6762" i="8"/>
  <c r="D6762" i="8"/>
  <c r="M6762" i="8" l="1"/>
  <c r="L6762" i="8"/>
  <c r="D6763" i="8"/>
  <c r="E6763" i="8"/>
  <c r="F6763" i="8"/>
  <c r="A6764" i="8"/>
  <c r="E6764" i="8" l="1"/>
  <c r="D6764" i="8"/>
  <c r="F6764" i="8"/>
  <c r="A6765" i="8"/>
  <c r="L6763" i="8"/>
  <c r="M6763" i="8"/>
  <c r="A6766" i="8" l="1"/>
  <c r="D6765" i="8"/>
  <c r="E6765" i="8"/>
  <c r="F6765" i="8"/>
  <c r="L6764" i="8"/>
  <c r="M6764" i="8"/>
  <c r="M6765" i="8" l="1"/>
  <c r="L6765" i="8"/>
  <c r="A6767" i="8"/>
  <c r="E6766" i="8"/>
  <c r="D6766" i="8"/>
  <c r="F6766" i="8"/>
  <c r="M6766" i="8" l="1"/>
  <c r="L6766" i="8"/>
  <c r="D6767" i="8"/>
  <c r="A6768" i="8"/>
  <c r="E6767" i="8"/>
  <c r="F6767" i="8"/>
  <c r="L6767" i="8" l="1"/>
  <c r="M6767" i="8"/>
  <c r="F6768" i="8"/>
  <c r="A6769" i="8"/>
  <c r="D6768" i="8"/>
  <c r="E6768" i="8"/>
  <c r="M6768" i="8" l="1"/>
  <c r="L6768" i="8"/>
  <c r="E6769" i="8"/>
  <c r="D6769" i="8"/>
  <c r="A6770" i="8"/>
  <c r="F6769" i="8"/>
  <c r="M6769" i="8" l="1"/>
  <c r="L6769" i="8"/>
  <c r="F6770" i="8"/>
  <c r="E6770" i="8"/>
  <c r="A6771" i="8"/>
  <c r="D6770" i="8"/>
  <c r="D6771" i="8" l="1"/>
  <c r="A6772" i="8"/>
  <c r="E6771" i="8"/>
  <c r="F6771" i="8"/>
  <c r="M6770" i="8"/>
  <c r="L6770" i="8"/>
  <c r="L6771" i="8" l="1"/>
  <c r="M6771" i="8"/>
  <c r="A6773" i="8"/>
  <c r="D6772" i="8"/>
  <c r="E6772" i="8"/>
  <c r="F6772" i="8"/>
  <c r="M6772" i="8" l="1"/>
  <c r="L6772" i="8"/>
  <c r="D6773" i="8"/>
  <c r="A6774" i="8"/>
  <c r="E6773" i="8"/>
  <c r="F6773" i="8"/>
  <c r="M6773" i="8" l="1"/>
  <c r="L6773" i="8"/>
  <c r="F6774" i="8"/>
  <c r="A6775" i="8"/>
  <c r="E6774" i="8"/>
  <c r="D6774" i="8"/>
  <c r="M6774" i="8" l="1"/>
  <c r="L6774" i="8"/>
  <c r="E6775" i="8"/>
  <c r="A6776" i="8"/>
  <c r="F6775" i="8"/>
  <c r="D6775" i="8"/>
  <c r="F6776" i="8" l="1"/>
  <c r="A6777" i="8"/>
  <c r="D6776" i="8"/>
  <c r="E6776" i="8"/>
  <c r="L6775" i="8"/>
  <c r="M6775" i="8"/>
  <c r="L6776" i="8" l="1"/>
  <c r="M6776" i="8"/>
  <c r="F6777" i="8"/>
  <c r="D6777" i="8"/>
  <c r="E6777" i="8"/>
  <c r="A6778" i="8"/>
  <c r="D6778" i="8" l="1"/>
  <c r="E6778" i="8"/>
  <c r="A6779" i="8"/>
  <c r="F6778" i="8"/>
  <c r="M6777" i="8"/>
  <c r="L6777" i="8"/>
  <c r="D6779" i="8" l="1"/>
  <c r="F6779" i="8"/>
  <c r="E6779" i="8"/>
  <c r="A6780" i="8"/>
  <c r="M6778" i="8"/>
  <c r="L6778" i="8"/>
  <c r="F6780" i="8" l="1"/>
  <c r="D6780" i="8"/>
  <c r="A6781" i="8"/>
  <c r="E6780" i="8"/>
  <c r="L6779" i="8"/>
  <c r="M6779" i="8"/>
  <c r="L6780" i="8" l="1"/>
  <c r="M6780" i="8"/>
  <c r="D6781" i="8"/>
  <c r="E6781" i="8"/>
  <c r="F6781" i="8"/>
  <c r="A6782" i="8"/>
  <c r="E6782" i="8" l="1"/>
  <c r="D6782" i="8"/>
  <c r="F6782" i="8"/>
  <c r="A6783" i="8"/>
  <c r="M6781" i="8"/>
  <c r="L6781" i="8"/>
  <c r="D6783" i="8" l="1"/>
  <c r="A6784" i="8"/>
  <c r="F6783" i="8"/>
  <c r="E6783" i="8"/>
  <c r="L6782" i="8"/>
  <c r="M6782" i="8"/>
  <c r="L6783" i="8" l="1"/>
  <c r="M6783" i="8"/>
  <c r="A6785" i="8"/>
  <c r="D6784" i="8"/>
  <c r="E6784" i="8"/>
  <c r="F6784" i="8"/>
  <c r="M6784" i="8" l="1"/>
  <c r="L6784" i="8"/>
  <c r="F6785" i="8"/>
  <c r="D6785" i="8"/>
  <c r="E6785" i="8"/>
  <c r="A6786" i="8"/>
  <c r="E6786" i="8" l="1"/>
  <c r="D6786" i="8"/>
  <c r="F6786" i="8"/>
  <c r="A6787" i="8"/>
  <c r="L6785" i="8"/>
  <c r="M6785" i="8"/>
  <c r="E6787" i="8" l="1"/>
  <c r="F6787" i="8"/>
  <c r="D6787" i="8"/>
  <c r="A6788" i="8"/>
  <c r="M6786" i="8"/>
  <c r="L6786" i="8"/>
  <c r="F6788" i="8" l="1"/>
  <c r="D6788" i="8"/>
  <c r="A6789" i="8"/>
  <c r="E6788" i="8"/>
  <c r="L6787" i="8"/>
  <c r="M6787" i="8"/>
  <c r="L6788" i="8" l="1"/>
  <c r="M6788" i="8"/>
  <c r="F6789" i="8"/>
  <c r="A6790" i="8"/>
  <c r="D6789" i="8"/>
  <c r="E6789" i="8"/>
  <c r="M6789" i="8" l="1"/>
  <c r="L6789" i="8"/>
  <c r="A6791" i="8"/>
  <c r="E6790" i="8"/>
  <c r="F6790" i="8"/>
  <c r="D6790" i="8"/>
  <c r="M6790" i="8" l="1"/>
  <c r="L6790" i="8"/>
  <c r="A6792" i="8"/>
  <c r="E6791" i="8"/>
  <c r="F6791" i="8"/>
  <c r="D6791" i="8"/>
  <c r="L6791" i="8" l="1"/>
  <c r="M6791" i="8"/>
  <c r="D6792" i="8"/>
  <c r="E6792" i="8"/>
  <c r="F6792" i="8"/>
  <c r="A6793" i="8"/>
  <c r="D6793" i="8" l="1"/>
  <c r="E6793" i="8"/>
  <c r="F6793" i="8"/>
  <c r="A6794" i="8"/>
  <c r="M6792" i="8"/>
  <c r="L6792" i="8"/>
  <c r="F6794" i="8" l="1"/>
  <c r="A6795" i="8"/>
  <c r="E6794" i="8"/>
  <c r="D6794" i="8"/>
  <c r="M6793" i="8"/>
  <c r="L6793" i="8"/>
  <c r="L6794" i="8" l="1"/>
  <c r="M6794" i="8"/>
  <c r="D6795" i="8"/>
  <c r="E6795" i="8"/>
  <c r="F6795" i="8"/>
  <c r="A6796" i="8"/>
  <c r="E6796" i="8" l="1"/>
  <c r="A6797" i="8"/>
  <c r="D6796" i="8"/>
  <c r="F6796" i="8"/>
  <c r="L6795" i="8"/>
  <c r="M6795" i="8"/>
  <c r="F6797" i="8" l="1"/>
  <c r="A6798" i="8"/>
  <c r="D6797" i="8"/>
  <c r="E6797" i="8"/>
  <c r="L6796" i="8"/>
  <c r="M6796" i="8"/>
  <c r="M6797" i="8" l="1"/>
  <c r="L6797" i="8"/>
  <c r="F6798" i="8"/>
  <c r="A6799" i="8"/>
  <c r="E6798" i="8"/>
  <c r="D6798" i="8"/>
  <c r="M6798" i="8" l="1"/>
  <c r="L6798" i="8"/>
  <c r="A6800" i="8"/>
  <c r="E6799" i="8"/>
  <c r="F6799" i="8"/>
  <c r="D6799" i="8"/>
  <c r="M6799" i="8" l="1"/>
  <c r="L6799" i="8"/>
  <c r="F6800" i="8"/>
  <c r="A6801" i="8"/>
  <c r="D6800" i="8"/>
  <c r="E6800" i="8"/>
  <c r="M6800" i="8" l="1"/>
  <c r="L6800" i="8"/>
  <c r="A6802" i="8"/>
  <c r="D6801" i="8"/>
  <c r="E6801" i="8"/>
  <c r="F6801" i="8"/>
  <c r="M6801" i="8" l="1"/>
  <c r="L6801" i="8"/>
  <c r="F6802" i="8"/>
  <c r="A6803" i="8"/>
  <c r="E6802" i="8"/>
  <c r="D6802" i="8"/>
  <c r="M6802" i="8" l="1"/>
  <c r="L6802" i="8"/>
  <c r="F6803" i="8"/>
  <c r="A6804" i="8"/>
  <c r="D6803" i="8"/>
  <c r="E6803" i="8"/>
  <c r="L6803" i="8" l="1"/>
  <c r="M6803" i="8"/>
  <c r="F6804" i="8"/>
  <c r="A6805" i="8"/>
  <c r="E6804" i="8"/>
  <c r="D6804" i="8"/>
  <c r="M6804" i="8" l="1"/>
  <c r="L6804" i="8"/>
  <c r="F6805" i="8"/>
  <c r="A6806" i="8"/>
  <c r="D6805" i="8"/>
  <c r="E6805" i="8"/>
  <c r="M6805" i="8" l="1"/>
  <c r="L6805" i="8"/>
  <c r="F6806" i="8"/>
  <c r="A6807" i="8"/>
  <c r="D6806" i="8"/>
  <c r="E6806" i="8"/>
  <c r="M6806" i="8" l="1"/>
  <c r="L6806" i="8"/>
  <c r="E6807" i="8"/>
  <c r="A6808" i="8"/>
  <c r="F6807" i="8"/>
  <c r="D6807" i="8"/>
  <c r="D6808" i="8" l="1"/>
  <c r="A6809" i="8"/>
  <c r="E6808" i="8"/>
  <c r="F6808" i="8"/>
  <c r="L6807" i="8"/>
  <c r="M6807" i="8"/>
  <c r="M6808" i="8" l="1"/>
  <c r="L6808" i="8"/>
  <c r="F6809" i="8"/>
  <c r="D6809" i="8"/>
  <c r="E6809" i="8"/>
  <c r="A6810" i="8"/>
  <c r="F6810" i="8" l="1"/>
  <c r="A6811" i="8"/>
  <c r="E6810" i="8"/>
  <c r="D6810" i="8"/>
  <c r="M6809" i="8"/>
  <c r="L6809" i="8"/>
  <c r="L6810" i="8" l="1"/>
  <c r="M6810" i="8"/>
  <c r="A6812" i="8"/>
  <c r="D6811" i="8"/>
  <c r="E6811" i="8"/>
  <c r="F6811" i="8"/>
  <c r="M6811" i="8" l="1"/>
  <c r="L6811" i="8"/>
  <c r="D6812" i="8"/>
  <c r="E6812" i="8"/>
  <c r="F6812" i="8"/>
  <c r="A6813" i="8"/>
  <c r="A6814" i="8" l="1"/>
  <c r="D6813" i="8"/>
  <c r="E6813" i="8"/>
  <c r="F6813" i="8"/>
  <c r="M6812" i="8"/>
  <c r="L6812" i="8"/>
  <c r="M6813" i="8" l="1"/>
  <c r="L6813" i="8"/>
  <c r="F6814" i="8"/>
  <c r="A6815" i="8"/>
  <c r="E6814" i="8"/>
  <c r="D6814" i="8"/>
  <c r="M6814" i="8" l="1"/>
  <c r="L6814" i="8"/>
  <c r="F6815" i="8"/>
  <c r="A6816" i="8"/>
  <c r="D6815" i="8"/>
  <c r="E6815" i="8"/>
  <c r="L6815" i="8" l="1"/>
  <c r="M6815" i="8"/>
  <c r="F6816" i="8"/>
  <c r="A6817" i="8"/>
  <c r="D6816" i="8"/>
  <c r="E6816" i="8"/>
  <c r="L6816" i="8" l="1"/>
  <c r="M6816" i="8"/>
  <c r="F6817" i="8"/>
  <c r="D6817" i="8"/>
  <c r="E6817" i="8"/>
  <c r="A6818" i="8"/>
  <c r="D6818" i="8" l="1"/>
  <c r="A6819" i="8"/>
  <c r="E6818" i="8"/>
  <c r="F6818" i="8"/>
  <c r="M6817" i="8"/>
  <c r="L6817" i="8"/>
  <c r="L6818" i="8" l="1"/>
  <c r="M6818" i="8"/>
  <c r="D6819" i="8"/>
  <c r="E6819" i="8"/>
  <c r="F6819" i="8"/>
  <c r="A6820" i="8"/>
  <c r="F6820" i="8" l="1"/>
  <c r="A6821" i="8"/>
  <c r="D6820" i="8"/>
  <c r="E6820" i="8"/>
  <c r="L6819" i="8"/>
  <c r="M6819" i="8"/>
  <c r="M6820" i="8" l="1"/>
  <c r="L6820" i="8"/>
  <c r="F6821" i="8"/>
  <c r="E6821" i="8"/>
  <c r="A6822" i="8"/>
  <c r="D6821" i="8"/>
  <c r="F6822" i="8" l="1"/>
  <c r="A6823" i="8"/>
  <c r="E6822" i="8"/>
  <c r="D6822" i="8"/>
  <c r="M6821" i="8"/>
  <c r="L6821" i="8"/>
  <c r="M6822" i="8" l="1"/>
  <c r="L6822" i="8"/>
  <c r="F6823" i="8"/>
  <c r="D6823" i="8"/>
  <c r="E6823" i="8"/>
  <c r="A6824" i="8"/>
  <c r="F6824" i="8" l="1"/>
  <c r="A6825" i="8"/>
  <c r="E6824" i="8"/>
  <c r="D6824" i="8"/>
  <c r="L6823" i="8"/>
  <c r="M6823" i="8"/>
  <c r="M6824" i="8" l="1"/>
  <c r="L6824" i="8"/>
  <c r="F6825" i="8"/>
  <c r="A6826" i="8"/>
  <c r="E6825" i="8"/>
  <c r="D6825" i="8"/>
  <c r="M6825" i="8" l="1"/>
  <c r="L6825" i="8"/>
  <c r="E6826" i="8"/>
  <c r="D6826" i="8"/>
  <c r="F6826" i="8"/>
  <c r="A6827" i="8"/>
  <c r="F6827" i="8" l="1"/>
  <c r="A6828" i="8"/>
  <c r="D6827" i="8"/>
  <c r="E6827" i="8"/>
  <c r="M6826" i="8"/>
  <c r="L6826" i="8"/>
  <c r="L6827" i="8" l="1"/>
  <c r="M6827" i="8"/>
  <c r="F6828" i="8"/>
  <c r="D6828" i="8"/>
  <c r="E6828" i="8"/>
  <c r="A6829" i="8"/>
  <c r="D6829" i="8" l="1"/>
  <c r="A6830" i="8"/>
  <c r="F6829" i="8"/>
  <c r="E6829" i="8"/>
  <c r="L6828" i="8"/>
  <c r="M6828" i="8"/>
  <c r="M6829" i="8" l="1"/>
  <c r="L6829" i="8"/>
  <c r="D6830" i="8"/>
  <c r="A6831" i="8"/>
  <c r="E6830" i="8"/>
  <c r="F6830" i="8"/>
  <c r="M6830" i="8" l="1"/>
  <c r="L6830" i="8"/>
  <c r="F6831" i="8"/>
  <c r="A6832" i="8"/>
  <c r="D6831" i="8"/>
  <c r="E6831" i="8"/>
  <c r="L6831" i="8" l="1"/>
  <c r="M6831" i="8"/>
  <c r="F6832" i="8"/>
  <c r="D6832" i="8"/>
  <c r="E6832" i="8"/>
  <c r="A6833" i="8"/>
  <c r="F6833" i="8" l="1"/>
  <c r="A6834" i="8"/>
  <c r="D6833" i="8"/>
  <c r="E6833" i="8"/>
  <c r="M6832" i="8"/>
  <c r="L6832" i="8"/>
  <c r="M6833" i="8" l="1"/>
  <c r="L6833" i="8"/>
  <c r="F6834" i="8"/>
  <c r="A6835" i="8"/>
  <c r="E6834" i="8"/>
  <c r="D6834" i="8"/>
  <c r="L6834" i="8" l="1"/>
  <c r="M6834" i="8"/>
  <c r="D6835" i="8"/>
  <c r="E6835" i="8"/>
  <c r="F6835" i="8"/>
  <c r="A6836" i="8"/>
  <c r="L6835" i="8" l="1"/>
  <c r="M6835" i="8"/>
  <c r="F6836" i="8"/>
  <c r="D6836" i="8"/>
  <c r="A6837" i="8"/>
  <c r="E6836" i="8"/>
  <c r="L6836" i="8" l="1"/>
  <c r="M6836" i="8"/>
  <c r="F6837" i="8"/>
  <c r="A6838" i="8"/>
  <c r="D6837" i="8"/>
  <c r="E6837" i="8"/>
  <c r="M6837" i="8" l="1"/>
  <c r="L6837" i="8"/>
  <c r="E6838" i="8"/>
  <c r="D6838" i="8"/>
  <c r="F6838" i="8"/>
  <c r="A6839" i="8"/>
  <c r="E6839" i="8" l="1"/>
  <c r="A6840" i="8"/>
  <c r="F6839" i="8"/>
  <c r="D6839" i="8"/>
  <c r="M6838" i="8"/>
  <c r="L6838" i="8"/>
  <c r="D6840" i="8" l="1"/>
  <c r="E6840" i="8"/>
  <c r="A6841" i="8"/>
  <c r="F6840" i="8"/>
  <c r="M6839" i="8"/>
  <c r="L6839" i="8"/>
  <c r="A6842" i="8" l="1"/>
  <c r="D6841" i="8"/>
  <c r="E6841" i="8"/>
  <c r="F6841" i="8"/>
  <c r="M6840" i="8"/>
  <c r="L6840" i="8"/>
  <c r="L6841" i="8" l="1"/>
  <c r="M6841" i="8"/>
  <c r="E6842" i="8"/>
  <c r="D6842" i="8"/>
  <c r="F6842" i="8"/>
  <c r="A6843" i="8"/>
  <c r="F6843" i="8" l="1"/>
  <c r="A6844" i="8"/>
  <c r="D6843" i="8"/>
  <c r="E6843" i="8"/>
  <c r="M6842" i="8"/>
  <c r="L6842" i="8"/>
  <c r="M6843" i="8" l="1"/>
  <c r="L6843" i="8"/>
  <c r="D6844" i="8"/>
  <c r="E6844" i="8"/>
  <c r="F6844" i="8"/>
  <c r="A6845" i="8"/>
  <c r="D6845" i="8" l="1"/>
  <c r="E6845" i="8"/>
  <c r="A6846" i="8"/>
  <c r="F6845" i="8"/>
  <c r="M6844" i="8"/>
  <c r="L6844" i="8"/>
  <c r="F6846" i="8" l="1"/>
  <c r="A6847" i="8"/>
  <c r="E6846" i="8"/>
  <c r="D6846" i="8"/>
  <c r="M6845" i="8"/>
  <c r="L6845" i="8"/>
  <c r="L6846" i="8" l="1"/>
  <c r="M6846" i="8"/>
  <c r="F6847" i="8"/>
  <c r="A6848" i="8"/>
  <c r="D6847" i="8"/>
  <c r="E6847" i="8"/>
  <c r="L6847" i="8" l="1"/>
  <c r="M6847" i="8"/>
  <c r="A6849" i="8"/>
  <c r="D6848" i="8"/>
  <c r="E6848" i="8"/>
  <c r="F6848" i="8"/>
  <c r="L6848" i="8" l="1"/>
  <c r="M6848" i="8"/>
  <c r="E6849" i="8"/>
  <c r="A6850" i="8"/>
  <c r="F6849" i="8"/>
  <c r="D6849" i="8"/>
  <c r="F6850" i="8" l="1"/>
  <c r="A6851" i="8"/>
  <c r="E6850" i="8"/>
  <c r="D6850" i="8"/>
  <c r="M6849" i="8"/>
  <c r="L6849" i="8"/>
  <c r="M6850" i="8" l="1"/>
  <c r="L6850" i="8"/>
  <c r="D6851" i="8"/>
  <c r="F6851" i="8"/>
  <c r="A6852" i="8"/>
  <c r="E6851" i="8"/>
  <c r="M6851" i="8" l="1"/>
  <c r="L6851" i="8"/>
  <c r="D6852" i="8"/>
  <c r="F6852" i="8"/>
  <c r="A6853" i="8"/>
  <c r="E6852" i="8"/>
  <c r="L6852" i="8" l="1"/>
  <c r="M6852" i="8"/>
  <c r="F6853" i="8"/>
  <c r="A6854" i="8"/>
  <c r="D6853" i="8"/>
  <c r="E6853" i="8"/>
  <c r="L6853" i="8" l="1"/>
  <c r="M6853" i="8"/>
  <c r="A6855" i="8"/>
  <c r="E6854" i="8"/>
  <c r="D6854" i="8"/>
  <c r="F6854" i="8"/>
  <c r="M6854" i="8" l="1"/>
  <c r="L6854" i="8"/>
  <c r="F6855" i="8"/>
  <c r="A6856" i="8"/>
  <c r="D6855" i="8"/>
  <c r="E6855" i="8"/>
  <c r="L6855" i="8" l="1"/>
  <c r="M6855" i="8"/>
  <c r="A6857" i="8"/>
  <c r="D6856" i="8"/>
  <c r="E6856" i="8"/>
  <c r="F6856" i="8"/>
  <c r="L6856" i="8" l="1"/>
  <c r="M6856" i="8"/>
  <c r="D6857" i="8"/>
  <c r="E6857" i="8"/>
  <c r="F6857" i="8"/>
  <c r="A6858" i="8"/>
  <c r="A6859" i="8" l="1"/>
  <c r="E6858" i="8"/>
  <c r="D6858" i="8"/>
  <c r="F6858" i="8"/>
  <c r="M6857" i="8"/>
  <c r="L6857" i="8"/>
  <c r="L6858" i="8" l="1"/>
  <c r="M6858" i="8"/>
  <c r="F6859" i="8"/>
  <c r="D6859" i="8"/>
  <c r="E6859" i="8"/>
  <c r="A6860" i="8"/>
  <c r="F6860" i="8" l="1"/>
  <c r="D6860" i="8"/>
  <c r="E6860" i="8"/>
  <c r="A6861" i="8"/>
  <c r="L6859" i="8"/>
  <c r="M6859" i="8"/>
  <c r="D6861" i="8" l="1"/>
  <c r="F6861" i="8"/>
  <c r="A6862" i="8"/>
  <c r="E6861" i="8"/>
  <c r="M6860" i="8"/>
  <c r="L6860" i="8"/>
  <c r="M6861" i="8" l="1"/>
  <c r="L6861" i="8"/>
  <c r="F6862" i="8"/>
  <c r="A6863" i="8"/>
  <c r="E6862" i="8"/>
  <c r="D6862" i="8"/>
  <c r="L6862" i="8" l="1"/>
  <c r="M6862" i="8"/>
  <c r="D6863" i="8"/>
  <c r="E6863" i="8"/>
  <c r="F6863" i="8"/>
  <c r="A6864" i="8"/>
  <c r="L6863" i="8" l="1"/>
  <c r="M6863" i="8"/>
  <c r="F6864" i="8"/>
  <c r="E6864" i="8"/>
  <c r="A6865" i="8"/>
  <c r="D6864" i="8"/>
  <c r="L6864" i="8" l="1"/>
  <c r="M6864" i="8"/>
  <c r="D6865" i="8"/>
  <c r="E6865" i="8"/>
  <c r="F6865" i="8"/>
  <c r="A6866" i="8"/>
  <c r="E6866" i="8" l="1"/>
  <c r="F6866" i="8"/>
  <c r="A6867" i="8"/>
  <c r="D6866" i="8"/>
  <c r="M6865" i="8"/>
  <c r="L6865" i="8"/>
  <c r="E6867" i="8" l="1"/>
  <c r="A6868" i="8"/>
  <c r="F6867" i="8"/>
  <c r="D6867" i="8"/>
  <c r="M6866" i="8"/>
  <c r="L6866" i="8"/>
  <c r="F6868" i="8" l="1"/>
  <c r="A6869" i="8"/>
  <c r="D6868" i="8"/>
  <c r="E6868" i="8"/>
  <c r="L6867" i="8"/>
  <c r="M6867" i="8"/>
  <c r="M6868" i="8" l="1"/>
  <c r="L6868" i="8"/>
  <c r="F6869" i="8"/>
  <c r="A6870" i="8"/>
  <c r="D6869" i="8"/>
  <c r="E6869" i="8"/>
  <c r="M6869" i="8" l="1"/>
  <c r="L6869" i="8"/>
  <c r="F6870" i="8"/>
  <c r="A6871" i="8"/>
  <c r="E6870" i="8"/>
  <c r="D6870" i="8"/>
  <c r="M6870" i="8" l="1"/>
  <c r="L6870" i="8"/>
  <c r="E6871" i="8"/>
  <c r="A6872" i="8"/>
  <c r="F6871" i="8"/>
  <c r="D6871" i="8"/>
  <c r="F6872" i="8" l="1"/>
  <c r="E6872" i="8"/>
  <c r="A6873" i="8"/>
  <c r="D6872" i="8"/>
  <c r="L6871" i="8"/>
  <c r="M6871" i="8"/>
  <c r="A6874" i="8" l="1"/>
  <c r="D6873" i="8"/>
  <c r="F6873" i="8"/>
  <c r="E6873" i="8"/>
  <c r="L6872" i="8"/>
  <c r="M6872" i="8"/>
  <c r="M6873" i="8" l="1"/>
  <c r="L6873" i="8"/>
  <c r="D6874" i="8"/>
  <c r="E6874" i="8"/>
  <c r="F6874" i="8"/>
  <c r="A6875" i="8"/>
  <c r="E6875" i="8" l="1"/>
  <c r="D6875" i="8"/>
  <c r="A6876" i="8"/>
  <c r="F6875" i="8"/>
  <c r="L6874" i="8"/>
  <c r="M6874" i="8"/>
  <c r="D6876" i="8" l="1"/>
  <c r="E6876" i="8"/>
  <c r="F6876" i="8"/>
  <c r="A6877" i="8"/>
  <c r="M6875" i="8"/>
  <c r="L6875" i="8"/>
  <c r="F6877" i="8" l="1"/>
  <c r="A6878" i="8"/>
  <c r="D6877" i="8"/>
  <c r="E6877" i="8"/>
  <c r="L6876" i="8"/>
  <c r="M6876" i="8"/>
  <c r="M6877" i="8" l="1"/>
  <c r="L6877" i="8"/>
  <c r="D6878" i="8"/>
  <c r="E6878" i="8"/>
  <c r="A6879" i="8"/>
  <c r="F6878" i="8"/>
  <c r="D6879" i="8" l="1"/>
  <c r="F6879" i="8"/>
  <c r="E6879" i="8"/>
  <c r="A6880" i="8"/>
  <c r="L6878" i="8"/>
  <c r="M6878" i="8"/>
  <c r="D6880" i="8" l="1"/>
  <c r="E6880" i="8"/>
  <c r="F6880" i="8"/>
  <c r="A6881" i="8"/>
  <c r="M6879" i="8"/>
  <c r="L6879" i="8"/>
  <c r="D6881" i="8" l="1"/>
  <c r="E6881" i="8"/>
  <c r="F6881" i="8"/>
  <c r="A6882" i="8"/>
  <c r="L6880" i="8"/>
  <c r="M6880" i="8"/>
  <c r="A6883" i="8" l="1"/>
  <c r="D6882" i="8"/>
  <c r="E6882" i="8"/>
  <c r="F6882" i="8"/>
  <c r="M6881" i="8"/>
  <c r="L6881" i="8"/>
  <c r="L6882" i="8" l="1"/>
  <c r="M6882" i="8"/>
  <c r="F6883" i="8"/>
  <c r="D6883" i="8"/>
  <c r="A6884" i="8"/>
  <c r="E6883" i="8"/>
  <c r="L6883" i="8" l="1"/>
  <c r="M6883" i="8"/>
  <c r="D6884" i="8"/>
  <c r="E6884" i="8"/>
  <c r="A6885" i="8"/>
  <c r="F6884" i="8"/>
  <c r="D6885" i="8" l="1"/>
  <c r="E6885" i="8"/>
  <c r="F6885" i="8"/>
  <c r="A6886" i="8"/>
  <c r="L6884" i="8"/>
  <c r="M6884" i="8"/>
  <c r="F6886" i="8" l="1"/>
  <c r="A6887" i="8"/>
  <c r="D6886" i="8"/>
  <c r="E6886" i="8"/>
  <c r="M6885" i="8"/>
  <c r="L6885" i="8"/>
  <c r="M6886" i="8" l="1"/>
  <c r="L6886" i="8"/>
  <c r="E6887" i="8"/>
  <c r="A6888" i="8"/>
  <c r="F6887" i="8"/>
  <c r="D6887" i="8"/>
  <c r="E6888" i="8" l="1"/>
  <c r="D6888" i="8"/>
  <c r="F6888" i="8"/>
  <c r="A6889" i="8"/>
  <c r="L6887" i="8"/>
  <c r="M6887" i="8"/>
  <c r="F6889" i="8" l="1"/>
  <c r="A6890" i="8"/>
  <c r="D6889" i="8"/>
  <c r="E6889" i="8"/>
  <c r="M6888" i="8"/>
  <c r="L6888" i="8"/>
  <c r="M6889" i="8" l="1"/>
  <c r="L6889" i="8"/>
  <c r="F6890" i="8"/>
  <c r="A6891" i="8"/>
  <c r="D6890" i="8"/>
  <c r="E6890" i="8"/>
  <c r="L6890" i="8" l="1"/>
  <c r="M6890" i="8"/>
  <c r="F6891" i="8"/>
  <c r="D6891" i="8"/>
  <c r="E6891" i="8"/>
  <c r="A6892" i="8"/>
  <c r="F6892" i="8" l="1"/>
  <c r="A6893" i="8"/>
  <c r="D6892" i="8"/>
  <c r="E6892" i="8"/>
  <c r="L6891" i="8"/>
  <c r="M6891" i="8"/>
  <c r="M6892" i="8" l="1"/>
  <c r="L6892" i="8"/>
  <c r="F6893" i="8"/>
  <c r="A6894" i="8"/>
  <c r="D6893" i="8"/>
  <c r="E6893" i="8"/>
  <c r="M6893" i="8" l="1"/>
  <c r="L6893" i="8"/>
  <c r="D6894" i="8"/>
  <c r="F6894" i="8"/>
  <c r="A6895" i="8"/>
  <c r="E6894" i="8"/>
  <c r="M6894" i="8" l="1"/>
  <c r="L6894" i="8"/>
  <c r="E6895" i="8"/>
  <c r="A6896" i="8"/>
  <c r="D6895" i="8"/>
  <c r="F6895" i="8"/>
  <c r="D6896" i="8" l="1"/>
  <c r="E6896" i="8"/>
  <c r="F6896" i="8"/>
  <c r="A6897" i="8"/>
  <c r="L6895" i="8"/>
  <c r="M6895" i="8"/>
  <c r="F6897" i="8" l="1"/>
  <c r="A6898" i="8"/>
  <c r="D6897" i="8"/>
  <c r="E6897" i="8"/>
  <c r="M6896" i="8"/>
  <c r="L6896" i="8"/>
  <c r="M6897" i="8" l="1"/>
  <c r="L6897" i="8"/>
  <c r="F6898" i="8"/>
  <c r="A6899" i="8"/>
  <c r="D6898" i="8"/>
  <c r="E6898" i="8"/>
  <c r="M6898" i="8" l="1"/>
  <c r="L6898" i="8"/>
  <c r="E6899" i="8"/>
  <c r="A6900" i="8"/>
  <c r="F6899" i="8"/>
  <c r="D6899" i="8"/>
  <c r="A6901" i="8" l="1"/>
  <c r="D6900" i="8"/>
  <c r="E6900" i="8"/>
  <c r="F6900" i="8"/>
  <c r="L6899" i="8"/>
  <c r="M6899" i="8"/>
  <c r="M6900" i="8" l="1"/>
  <c r="L6900" i="8"/>
  <c r="F6901" i="8"/>
  <c r="D6901" i="8"/>
  <c r="E6901" i="8"/>
  <c r="A6902" i="8"/>
  <c r="A6903" i="8" l="1"/>
  <c r="D6902" i="8"/>
  <c r="F6902" i="8"/>
  <c r="E6902" i="8"/>
  <c r="M6901" i="8"/>
  <c r="L6901" i="8"/>
  <c r="M6902" i="8" l="1"/>
  <c r="L6902" i="8"/>
  <c r="A6904" i="8"/>
  <c r="D6903" i="8"/>
  <c r="F6903" i="8"/>
  <c r="E6903" i="8"/>
  <c r="M6903" i="8" l="1"/>
  <c r="L6903" i="8"/>
  <c r="F6904" i="8"/>
  <c r="D6904" i="8"/>
  <c r="E6904" i="8"/>
  <c r="A6905" i="8"/>
  <c r="A6906" i="8" l="1"/>
  <c r="D6905" i="8"/>
  <c r="F6905" i="8"/>
  <c r="E6905" i="8"/>
  <c r="M6904" i="8"/>
  <c r="L6904" i="8"/>
  <c r="M6905" i="8" l="1"/>
  <c r="L6905" i="8"/>
  <c r="F6906" i="8"/>
  <c r="A6907" i="8"/>
  <c r="D6906" i="8"/>
  <c r="E6906" i="8"/>
  <c r="M6906" i="8" l="1"/>
  <c r="L6906" i="8"/>
  <c r="A6908" i="8"/>
  <c r="F6907" i="8"/>
  <c r="E6907" i="8"/>
  <c r="D6907" i="8"/>
  <c r="L6907" i="8" l="1"/>
  <c r="M6907" i="8"/>
  <c r="D6908" i="8"/>
  <c r="A6909" i="8"/>
  <c r="E6908" i="8"/>
  <c r="F6908" i="8"/>
  <c r="M6908" i="8" l="1"/>
  <c r="L6908" i="8"/>
  <c r="A6910" i="8"/>
  <c r="D6909" i="8"/>
  <c r="E6909" i="8"/>
  <c r="F6909" i="8"/>
  <c r="M6909" i="8" l="1"/>
  <c r="L6909" i="8"/>
  <c r="F6910" i="8"/>
  <c r="A6911" i="8"/>
  <c r="E6910" i="8"/>
  <c r="D6910" i="8"/>
  <c r="M6910" i="8" l="1"/>
  <c r="L6910" i="8"/>
  <c r="E6911" i="8"/>
  <c r="A6912" i="8"/>
  <c r="D6911" i="8"/>
  <c r="F6911" i="8"/>
  <c r="F6912" i="8" l="1"/>
  <c r="A6913" i="8"/>
  <c r="D6912" i="8"/>
  <c r="E6912" i="8"/>
  <c r="M6911" i="8"/>
  <c r="L6911" i="8"/>
  <c r="L6912" i="8" l="1"/>
  <c r="M6912" i="8"/>
  <c r="F6913" i="8"/>
  <c r="A6914" i="8"/>
  <c r="D6913" i="8"/>
  <c r="E6913" i="8"/>
  <c r="M6913" i="8" l="1"/>
  <c r="L6913" i="8"/>
  <c r="A6915" i="8"/>
  <c r="D6914" i="8"/>
  <c r="E6914" i="8"/>
  <c r="F6914" i="8"/>
  <c r="M6914" i="8" l="1"/>
  <c r="L6914" i="8"/>
  <c r="F6915" i="8"/>
  <c r="D6915" i="8"/>
  <c r="E6915" i="8"/>
  <c r="A6916" i="8"/>
  <c r="A6917" i="8" l="1"/>
  <c r="D6916" i="8"/>
  <c r="E6916" i="8"/>
  <c r="F6916" i="8"/>
  <c r="L6915" i="8"/>
  <c r="M6915" i="8"/>
  <c r="M6916" i="8" l="1"/>
  <c r="L6916" i="8"/>
  <c r="F6917" i="8"/>
  <c r="A6918" i="8"/>
  <c r="E6917" i="8"/>
  <c r="D6917" i="8"/>
  <c r="M6917" i="8" l="1"/>
  <c r="L6917" i="8"/>
  <c r="A6919" i="8"/>
  <c r="D6918" i="8"/>
  <c r="E6918" i="8"/>
  <c r="F6918" i="8"/>
  <c r="M6918" i="8" l="1"/>
  <c r="L6918" i="8"/>
  <c r="E6919" i="8"/>
  <c r="A6920" i="8"/>
  <c r="D6919" i="8"/>
  <c r="F6919" i="8"/>
  <c r="D6920" i="8" l="1"/>
  <c r="E6920" i="8"/>
  <c r="F6920" i="8"/>
  <c r="A6921" i="8"/>
  <c r="L6919" i="8"/>
  <c r="M6919" i="8"/>
  <c r="F6921" i="8" l="1"/>
  <c r="A6922" i="8"/>
  <c r="D6921" i="8"/>
  <c r="E6921" i="8"/>
  <c r="L6920" i="8"/>
  <c r="M6920" i="8"/>
  <c r="M6921" i="8" l="1"/>
  <c r="L6921" i="8"/>
  <c r="A6923" i="8"/>
  <c r="F6922" i="8"/>
  <c r="D6922" i="8"/>
  <c r="E6922" i="8"/>
  <c r="L6922" i="8" l="1"/>
  <c r="M6922" i="8"/>
  <c r="F6923" i="8"/>
  <c r="D6923" i="8"/>
  <c r="E6923" i="8"/>
  <c r="A6924" i="8"/>
  <c r="A6925" i="8" l="1"/>
  <c r="D6924" i="8"/>
  <c r="E6924" i="8"/>
  <c r="F6924" i="8"/>
  <c r="L6923" i="8"/>
  <c r="M6923" i="8"/>
  <c r="L6924" i="8" l="1"/>
  <c r="M6924" i="8"/>
  <c r="F6925" i="8"/>
  <c r="E6925" i="8"/>
  <c r="D6925" i="8"/>
  <c r="A6926" i="8"/>
  <c r="A6927" i="8" l="1"/>
  <c r="D6926" i="8"/>
  <c r="E6926" i="8"/>
  <c r="F6926" i="8"/>
  <c r="M6925" i="8"/>
  <c r="L6925" i="8"/>
  <c r="M6926" i="8" l="1"/>
  <c r="L6926" i="8"/>
  <c r="A6928" i="8"/>
  <c r="E6927" i="8"/>
  <c r="F6927" i="8"/>
  <c r="D6927" i="8"/>
  <c r="L6927" i="8" l="1"/>
  <c r="M6927" i="8"/>
  <c r="A6929" i="8"/>
  <c r="D6928" i="8"/>
  <c r="E6928" i="8"/>
  <c r="F6928" i="8"/>
  <c r="L6928" i="8" l="1"/>
  <c r="M6928" i="8"/>
  <c r="A6930" i="8"/>
  <c r="D6929" i="8"/>
  <c r="F6929" i="8"/>
  <c r="E6929" i="8"/>
  <c r="M6929" i="8" l="1"/>
  <c r="L6929" i="8"/>
  <c r="F6930" i="8"/>
  <c r="A6931" i="8"/>
  <c r="D6930" i="8"/>
  <c r="E6930" i="8"/>
  <c r="L6930" i="8" l="1"/>
  <c r="M6930" i="8"/>
  <c r="F6931" i="8"/>
  <c r="E6931" i="8"/>
  <c r="D6931" i="8"/>
  <c r="A6932" i="8"/>
  <c r="D6932" i="8" l="1"/>
  <c r="F6932" i="8"/>
  <c r="A6933" i="8"/>
  <c r="E6932" i="8"/>
  <c r="L6931" i="8"/>
  <c r="M6931" i="8"/>
  <c r="M6932" i="8" l="1"/>
  <c r="L6932" i="8"/>
  <c r="A6934" i="8"/>
  <c r="D6933" i="8"/>
  <c r="F6933" i="8"/>
  <c r="E6933" i="8"/>
  <c r="M6933" i="8" l="1"/>
  <c r="L6933" i="8"/>
  <c r="D6934" i="8"/>
  <c r="E6934" i="8"/>
  <c r="F6934" i="8"/>
  <c r="A6935" i="8"/>
  <c r="A6936" i="8" l="1"/>
  <c r="F6935" i="8"/>
  <c r="D6935" i="8"/>
  <c r="E6935" i="8"/>
  <c r="M6934" i="8"/>
  <c r="L6934" i="8"/>
  <c r="L6935" i="8" l="1"/>
  <c r="M6935" i="8"/>
  <c r="D6936" i="8"/>
  <c r="E6936" i="8"/>
  <c r="F6936" i="8"/>
  <c r="A6937" i="8"/>
  <c r="D6937" i="8" l="1"/>
  <c r="E6937" i="8"/>
  <c r="F6937" i="8"/>
  <c r="A6938" i="8"/>
  <c r="L6936" i="8"/>
  <c r="M6936" i="8"/>
  <c r="F6938" i="8" l="1"/>
  <c r="A6939" i="8"/>
  <c r="D6938" i="8"/>
  <c r="E6938" i="8"/>
  <c r="M6937" i="8"/>
  <c r="L6937" i="8"/>
  <c r="M6938" i="8" l="1"/>
  <c r="L6938" i="8"/>
  <c r="E6939" i="8"/>
  <c r="A6940" i="8"/>
  <c r="F6939" i="8"/>
  <c r="D6939" i="8"/>
  <c r="A6941" i="8" l="1"/>
  <c r="D6940" i="8"/>
  <c r="E6940" i="8"/>
  <c r="F6940" i="8"/>
  <c r="L6939" i="8"/>
  <c r="M6939" i="8"/>
  <c r="L6940" i="8" l="1"/>
  <c r="M6940" i="8"/>
  <c r="F6941" i="8"/>
  <c r="A6942" i="8"/>
  <c r="D6941" i="8"/>
  <c r="E6941" i="8"/>
  <c r="M6941" i="8" l="1"/>
  <c r="L6941" i="8"/>
  <c r="F6942" i="8"/>
  <c r="A6943" i="8"/>
  <c r="D6942" i="8"/>
  <c r="E6942" i="8"/>
  <c r="L6942" i="8" l="1"/>
  <c r="M6942" i="8"/>
  <c r="A6944" i="8"/>
  <c r="F6943" i="8"/>
  <c r="D6943" i="8"/>
  <c r="E6943" i="8"/>
  <c r="L6943" i="8" l="1"/>
  <c r="M6943" i="8"/>
  <c r="F6944" i="8"/>
  <c r="A6945" i="8"/>
  <c r="D6944" i="8"/>
  <c r="E6944" i="8"/>
  <c r="M6944" i="8" l="1"/>
  <c r="L6944" i="8"/>
  <c r="A6946" i="8"/>
  <c r="D6945" i="8"/>
  <c r="E6945" i="8"/>
  <c r="F6945" i="8"/>
  <c r="M6945" i="8" l="1"/>
  <c r="L6945" i="8"/>
  <c r="E6946" i="8"/>
  <c r="D6946" i="8"/>
  <c r="F6946" i="8"/>
  <c r="A6947" i="8"/>
  <c r="E6947" i="8" l="1"/>
  <c r="A6948" i="8"/>
  <c r="F6947" i="8"/>
  <c r="D6947" i="8"/>
  <c r="M6946" i="8"/>
  <c r="L6946" i="8"/>
  <c r="F6948" i="8" l="1"/>
  <c r="A6949" i="8"/>
  <c r="D6948" i="8"/>
  <c r="E6948" i="8"/>
  <c r="M6947" i="8"/>
  <c r="L6947" i="8"/>
  <c r="M6948" i="8" l="1"/>
  <c r="L6948" i="8"/>
  <c r="A6950" i="8"/>
  <c r="D6949" i="8"/>
  <c r="E6949" i="8"/>
  <c r="F6949" i="8"/>
  <c r="M6949" i="8" l="1"/>
  <c r="L6949" i="8"/>
  <c r="F6950" i="8"/>
  <c r="D6950" i="8"/>
  <c r="A6951" i="8"/>
  <c r="E6950" i="8"/>
  <c r="M6950" i="8" l="1"/>
  <c r="L6950" i="8"/>
  <c r="F6951" i="8"/>
  <c r="D6951" i="8"/>
  <c r="E6951" i="8"/>
  <c r="A6952" i="8"/>
  <c r="A6953" i="8" l="1"/>
  <c r="F6952" i="8"/>
  <c r="D6952" i="8"/>
  <c r="E6952" i="8"/>
  <c r="L6951" i="8"/>
  <c r="M6951" i="8"/>
  <c r="L6952" i="8" l="1"/>
  <c r="M6952" i="8"/>
  <c r="D6953" i="8"/>
  <c r="E6953" i="8"/>
  <c r="F6953" i="8"/>
  <c r="A6954" i="8"/>
  <c r="D6954" i="8" l="1"/>
  <c r="E6954" i="8"/>
  <c r="F6954" i="8"/>
  <c r="A6955" i="8"/>
  <c r="M6953" i="8"/>
  <c r="L6953" i="8"/>
  <c r="F6955" i="8" l="1"/>
  <c r="D6955" i="8"/>
  <c r="E6955" i="8"/>
  <c r="A6956" i="8"/>
  <c r="L6954" i="8"/>
  <c r="M6954" i="8"/>
  <c r="A6957" i="8" l="1"/>
  <c r="E6956" i="8"/>
  <c r="D6956" i="8"/>
  <c r="F6956" i="8"/>
  <c r="L6955" i="8"/>
  <c r="M6955" i="8"/>
  <c r="M6956" i="8" l="1"/>
  <c r="L6956" i="8"/>
  <c r="D6957" i="8"/>
  <c r="E6957" i="8"/>
  <c r="F6957" i="8"/>
  <c r="A6958" i="8"/>
  <c r="D6958" i="8" l="1"/>
  <c r="E6958" i="8"/>
  <c r="A6959" i="8"/>
  <c r="F6958" i="8"/>
  <c r="M6957" i="8"/>
  <c r="L6957" i="8"/>
  <c r="F6959" i="8" l="1"/>
  <c r="D6959" i="8"/>
  <c r="E6959" i="8"/>
  <c r="A6960" i="8"/>
  <c r="L6958" i="8"/>
  <c r="M6958" i="8"/>
  <c r="D6960" i="8" l="1"/>
  <c r="E6960" i="8"/>
  <c r="F6960" i="8"/>
  <c r="A6961" i="8"/>
  <c r="L6959" i="8"/>
  <c r="M6959" i="8"/>
  <c r="A6962" i="8" l="1"/>
  <c r="D6961" i="8"/>
  <c r="E6961" i="8"/>
  <c r="F6961" i="8"/>
  <c r="L6960" i="8"/>
  <c r="M6960" i="8"/>
  <c r="M6961" i="8" l="1"/>
  <c r="L6961" i="8"/>
  <c r="F6962" i="8"/>
  <c r="A6963" i="8"/>
  <c r="E6962" i="8"/>
  <c r="D6962" i="8"/>
  <c r="M6962" i="8" l="1"/>
  <c r="L6962" i="8"/>
  <c r="E6963" i="8"/>
  <c r="A6964" i="8"/>
  <c r="D6963" i="8"/>
  <c r="F6963" i="8"/>
  <c r="F6964" i="8" l="1"/>
  <c r="A6965" i="8"/>
  <c r="D6964" i="8"/>
  <c r="E6964" i="8"/>
  <c r="L6963" i="8"/>
  <c r="M6963" i="8"/>
  <c r="M6964" i="8" l="1"/>
  <c r="L6964" i="8"/>
  <c r="F6965" i="8"/>
  <c r="A6966" i="8"/>
  <c r="D6965" i="8"/>
  <c r="E6965" i="8"/>
  <c r="M6965" i="8" l="1"/>
  <c r="L6965" i="8"/>
  <c r="D6966" i="8"/>
  <c r="E6966" i="8"/>
  <c r="F6966" i="8"/>
  <c r="A6967" i="8"/>
  <c r="E6967" i="8" l="1"/>
  <c r="A6968" i="8"/>
  <c r="D6967" i="8"/>
  <c r="F6967" i="8"/>
  <c r="L6966" i="8"/>
  <c r="M6966" i="8"/>
  <c r="F6968" i="8" l="1"/>
  <c r="A6969" i="8"/>
  <c r="D6968" i="8"/>
  <c r="E6968" i="8"/>
  <c r="M6967" i="8"/>
  <c r="L6967" i="8"/>
  <c r="M6968" i="8" l="1"/>
  <c r="L6968" i="8"/>
  <c r="F6969" i="8"/>
  <c r="A6970" i="8"/>
  <c r="D6969" i="8"/>
  <c r="E6969" i="8"/>
  <c r="L6969" i="8" l="1"/>
  <c r="M6969" i="8"/>
  <c r="F6970" i="8"/>
  <c r="A6971" i="8"/>
  <c r="D6970" i="8"/>
  <c r="E6970" i="8"/>
  <c r="L6970" i="8" l="1"/>
  <c r="M6970" i="8"/>
  <c r="D6971" i="8"/>
  <c r="A6972" i="8"/>
  <c r="F6971" i="8"/>
  <c r="E6971" i="8"/>
  <c r="L6971" i="8" l="1"/>
  <c r="M6971" i="8"/>
  <c r="F6972" i="8"/>
  <c r="A6973" i="8"/>
  <c r="D6972" i="8"/>
  <c r="E6972" i="8"/>
  <c r="L6972" i="8" l="1"/>
  <c r="M6972" i="8"/>
  <c r="F6973" i="8"/>
  <c r="A6974" i="8"/>
  <c r="E6973" i="8"/>
  <c r="D6973" i="8"/>
  <c r="M6973" i="8" l="1"/>
  <c r="L6973" i="8"/>
  <c r="F6974" i="8"/>
  <c r="A6975" i="8"/>
  <c r="D6974" i="8"/>
  <c r="E6974" i="8"/>
  <c r="M6974" i="8" l="1"/>
  <c r="L6974" i="8"/>
  <c r="A6976" i="8"/>
  <c r="F6975" i="8"/>
  <c r="D6975" i="8"/>
  <c r="E6975" i="8"/>
  <c r="M6975" i="8" l="1"/>
  <c r="L6975" i="8"/>
  <c r="D6976" i="8"/>
  <c r="E6976" i="8"/>
  <c r="F6976" i="8"/>
  <c r="A6977" i="8"/>
  <c r="F6977" i="8" l="1"/>
  <c r="D6977" i="8"/>
  <c r="A6978" i="8"/>
  <c r="E6977" i="8"/>
  <c r="L6976" i="8"/>
  <c r="M6976" i="8"/>
  <c r="M6977" i="8" l="1"/>
  <c r="L6977" i="8"/>
  <c r="D6978" i="8"/>
  <c r="E6978" i="8"/>
  <c r="F6978" i="8"/>
  <c r="A6979" i="8"/>
  <c r="E6979" i="8" l="1"/>
  <c r="A6980" i="8"/>
  <c r="F6979" i="8"/>
  <c r="D6979" i="8"/>
  <c r="M6978" i="8"/>
  <c r="L6978" i="8"/>
  <c r="A6981" i="8" l="1"/>
  <c r="D6980" i="8"/>
  <c r="E6980" i="8"/>
  <c r="F6980" i="8"/>
  <c r="L6979" i="8"/>
  <c r="M6979" i="8"/>
  <c r="M6980" i="8" l="1"/>
  <c r="L6980" i="8"/>
  <c r="F6981" i="8"/>
  <c r="D6981" i="8"/>
  <c r="E6981" i="8"/>
  <c r="A6982" i="8"/>
  <c r="F6982" i="8" l="1"/>
  <c r="D6982" i="8"/>
  <c r="E6982" i="8"/>
  <c r="A6983" i="8"/>
  <c r="M6981" i="8"/>
  <c r="L6981" i="8"/>
  <c r="E6983" i="8" l="1"/>
  <c r="D6983" i="8"/>
  <c r="A6984" i="8"/>
  <c r="F6983" i="8"/>
  <c r="M6982" i="8"/>
  <c r="L6982" i="8"/>
  <c r="A6985" i="8" l="1"/>
  <c r="D6984" i="8"/>
  <c r="F6984" i="8"/>
  <c r="E6984" i="8"/>
  <c r="M6983" i="8"/>
  <c r="L6983" i="8"/>
  <c r="M6984" i="8" l="1"/>
  <c r="L6984" i="8"/>
  <c r="F6985" i="8"/>
  <c r="E6985" i="8"/>
  <c r="A6986" i="8"/>
  <c r="D6985" i="8"/>
  <c r="D6986" i="8" l="1"/>
  <c r="E6986" i="8"/>
  <c r="F6986" i="8"/>
  <c r="A6987" i="8"/>
  <c r="M6985" i="8"/>
  <c r="L6985" i="8"/>
  <c r="E6987" i="8" l="1"/>
  <c r="D6987" i="8"/>
  <c r="A6988" i="8"/>
  <c r="F6987" i="8"/>
  <c r="L6986" i="8"/>
  <c r="M6986" i="8"/>
  <c r="F6988" i="8" l="1"/>
  <c r="A6989" i="8"/>
  <c r="E6988" i="8"/>
  <c r="D6988" i="8"/>
  <c r="L6987" i="8"/>
  <c r="M6987" i="8"/>
  <c r="L6988" i="8" l="1"/>
  <c r="M6988" i="8"/>
  <c r="F6989" i="8"/>
  <c r="A6990" i="8"/>
  <c r="E6989" i="8"/>
  <c r="D6989" i="8"/>
  <c r="M6989" i="8" l="1"/>
  <c r="L6989" i="8"/>
  <c r="F6990" i="8"/>
  <c r="A6991" i="8"/>
  <c r="E6990" i="8"/>
  <c r="D6990" i="8"/>
  <c r="M6990" i="8" l="1"/>
  <c r="L6990" i="8"/>
  <c r="A6992" i="8"/>
  <c r="F6991" i="8"/>
  <c r="E6991" i="8"/>
  <c r="D6991" i="8"/>
  <c r="L6991" i="8" l="1"/>
  <c r="M6991" i="8"/>
  <c r="F6992" i="8"/>
  <c r="A6993" i="8"/>
  <c r="D6992" i="8"/>
  <c r="E6992" i="8"/>
  <c r="L6992" i="8" l="1"/>
  <c r="M6992" i="8"/>
  <c r="E6993" i="8"/>
  <c r="F6993" i="8"/>
  <c r="D6993" i="8"/>
  <c r="A6994" i="8"/>
  <c r="F6994" i="8" l="1"/>
  <c r="A6995" i="8"/>
  <c r="D6994" i="8"/>
  <c r="E6994" i="8"/>
  <c r="L6993" i="8"/>
  <c r="M6993" i="8"/>
  <c r="M6994" i="8" l="1"/>
  <c r="L6994" i="8"/>
  <c r="E6995" i="8"/>
  <c r="A6996" i="8"/>
  <c r="D6995" i="8"/>
  <c r="F6995" i="8"/>
  <c r="E6996" i="8" l="1"/>
  <c r="A6997" i="8"/>
  <c r="D6996" i="8"/>
  <c r="F6996" i="8"/>
  <c r="L6995" i="8"/>
  <c r="M6995" i="8"/>
  <c r="F6997" i="8" l="1"/>
  <c r="D6997" i="8"/>
  <c r="E6997" i="8"/>
  <c r="A6998" i="8"/>
  <c r="M6996" i="8"/>
  <c r="L6996" i="8"/>
  <c r="F6998" i="8" l="1"/>
  <c r="A6999" i="8"/>
  <c r="D6998" i="8"/>
  <c r="E6998" i="8"/>
  <c r="M6997" i="8"/>
  <c r="L6997" i="8"/>
  <c r="M6998" i="8" l="1"/>
  <c r="L6998" i="8"/>
  <c r="E6999" i="8"/>
  <c r="A7000" i="8"/>
  <c r="F6999" i="8"/>
  <c r="D6999" i="8"/>
  <c r="E7000" i="8" l="1"/>
  <c r="D7000" i="8"/>
  <c r="F7000" i="8"/>
  <c r="A7001" i="8"/>
  <c r="L6999" i="8"/>
  <c r="M6999" i="8"/>
  <c r="E7001" i="8" l="1"/>
  <c r="F7001" i="8"/>
  <c r="A7002" i="8"/>
  <c r="D7001" i="8"/>
  <c r="L7000" i="8"/>
  <c r="M7000" i="8"/>
  <c r="F7002" i="8" l="1"/>
  <c r="A7003" i="8"/>
  <c r="D7002" i="8"/>
  <c r="E7002" i="8"/>
  <c r="M7001" i="8"/>
  <c r="L7001" i="8"/>
  <c r="M7002" i="8" l="1"/>
  <c r="L7002" i="8"/>
  <c r="A7004" i="8"/>
  <c r="F7003" i="8"/>
  <c r="D7003" i="8"/>
  <c r="E7003" i="8"/>
  <c r="L7003" i="8" l="1"/>
  <c r="M7003" i="8"/>
  <c r="A7005" i="8"/>
  <c r="D7004" i="8"/>
  <c r="F7004" i="8"/>
  <c r="E7004" i="8"/>
  <c r="L7004" i="8" l="1"/>
  <c r="M7004" i="8"/>
  <c r="D7005" i="8"/>
  <c r="E7005" i="8"/>
  <c r="F7005" i="8"/>
  <c r="A7006" i="8"/>
  <c r="F7006" i="8" l="1"/>
  <c r="A7007" i="8"/>
  <c r="D7006" i="8"/>
  <c r="E7006" i="8"/>
  <c r="M7005" i="8"/>
  <c r="L7005" i="8"/>
  <c r="L7006" i="8" l="1"/>
  <c r="M7006" i="8"/>
  <c r="E7007" i="8"/>
  <c r="A7008" i="8"/>
  <c r="F7007" i="8"/>
  <c r="D7007" i="8"/>
  <c r="F7008" i="8" l="1"/>
  <c r="A7009" i="8"/>
  <c r="D7008" i="8"/>
  <c r="E7008" i="8"/>
  <c r="L7007" i="8"/>
  <c r="M7007" i="8"/>
  <c r="M7008" i="8" l="1"/>
  <c r="L7008" i="8"/>
  <c r="E7009" i="8"/>
  <c r="F7009" i="8"/>
  <c r="D7009" i="8"/>
  <c r="A7010" i="8"/>
  <c r="A7011" i="8" l="1"/>
  <c r="D7010" i="8"/>
  <c r="F7010" i="8"/>
  <c r="E7010" i="8"/>
  <c r="M7009" i="8"/>
  <c r="L7009" i="8"/>
  <c r="M7010" i="8" l="1"/>
  <c r="L7010" i="8"/>
  <c r="E7011" i="8"/>
  <c r="A7012" i="8"/>
  <c r="F7011" i="8"/>
  <c r="D7011" i="8"/>
  <c r="D7012" i="8" l="1"/>
  <c r="E7012" i="8"/>
  <c r="F7012" i="8"/>
  <c r="A7013" i="8"/>
  <c r="M7011" i="8"/>
  <c r="L7011" i="8"/>
  <c r="D7013" i="8" l="1"/>
  <c r="E7013" i="8"/>
  <c r="F7013" i="8"/>
  <c r="A7014" i="8"/>
  <c r="M7012" i="8"/>
  <c r="L7012" i="8"/>
  <c r="F7014" i="8" l="1"/>
  <c r="E7014" i="8"/>
  <c r="A7015" i="8"/>
  <c r="D7014" i="8"/>
  <c r="L7013" i="8"/>
  <c r="M7013" i="8"/>
  <c r="A7016" i="8" l="1"/>
  <c r="F7015" i="8"/>
  <c r="D7015" i="8"/>
  <c r="E7015" i="8"/>
  <c r="M7014" i="8"/>
  <c r="L7014" i="8"/>
  <c r="M7015" i="8" l="1"/>
  <c r="L7015" i="8"/>
  <c r="E7016" i="8"/>
  <c r="F7016" i="8"/>
  <c r="A7017" i="8"/>
  <c r="D7016" i="8"/>
  <c r="A7018" i="8" l="1"/>
  <c r="D7017" i="8"/>
  <c r="F7017" i="8"/>
  <c r="E7017" i="8"/>
  <c r="L7016" i="8"/>
  <c r="M7016" i="8"/>
  <c r="M7017" i="8" l="1"/>
  <c r="L7017" i="8"/>
  <c r="F7018" i="8"/>
  <c r="A7019" i="8"/>
  <c r="D7018" i="8"/>
  <c r="E7018" i="8"/>
  <c r="M7018" i="8" l="1"/>
  <c r="L7018" i="8"/>
  <c r="F7019" i="8"/>
  <c r="D7019" i="8"/>
  <c r="E7019" i="8"/>
  <c r="A7020" i="8"/>
  <c r="F7020" i="8" l="1"/>
  <c r="D7020" i="8"/>
  <c r="E7020" i="8"/>
  <c r="A7021" i="8"/>
  <c r="L7019" i="8"/>
  <c r="M7019" i="8"/>
  <c r="E7021" i="8" l="1"/>
  <c r="A7022" i="8"/>
  <c r="D7021" i="8"/>
  <c r="F7021" i="8"/>
  <c r="L7020" i="8"/>
  <c r="M7020" i="8"/>
  <c r="F7022" i="8" l="1"/>
  <c r="A7023" i="8"/>
  <c r="E7022" i="8"/>
  <c r="D7022" i="8"/>
  <c r="M7021" i="8"/>
  <c r="L7021" i="8"/>
  <c r="L7022" i="8" l="1"/>
  <c r="M7022" i="8"/>
  <c r="E7023" i="8"/>
  <c r="A7024" i="8"/>
  <c r="F7023" i="8"/>
  <c r="D7023" i="8"/>
  <c r="D7024" i="8" l="1"/>
  <c r="E7024" i="8"/>
  <c r="F7024" i="8"/>
  <c r="A7025" i="8"/>
  <c r="L7023" i="8"/>
  <c r="M7023" i="8"/>
  <c r="F7025" i="8" l="1"/>
  <c r="D7025" i="8"/>
  <c r="E7025" i="8"/>
  <c r="A7026" i="8"/>
  <c r="L7024" i="8"/>
  <c r="M7024" i="8"/>
  <c r="A7027" i="8" l="1"/>
  <c r="D7026" i="8"/>
  <c r="F7026" i="8"/>
  <c r="E7026" i="8"/>
  <c r="L7025" i="8"/>
  <c r="M7025" i="8"/>
  <c r="M7026" i="8" l="1"/>
  <c r="L7026" i="8"/>
  <c r="A7028" i="8"/>
  <c r="D7027" i="8"/>
  <c r="E7027" i="8"/>
  <c r="F7027" i="8"/>
  <c r="L7027" i="8" l="1"/>
  <c r="M7027" i="8"/>
  <c r="D7028" i="8"/>
  <c r="F7028" i="8"/>
  <c r="E7028" i="8"/>
  <c r="A7029" i="8"/>
  <c r="D7029" i="8" l="1"/>
  <c r="F7029" i="8"/>
  <c r="A7030" i="8"/>
  <c r="E7029" i="8"/>
  <c r="M7028" i="8"/>
  <c r="L7028" i="8"/>
  <c r="M7029" i="8" l="1"/>
  <c r="L7029" i="8"/>
  <c r="F7030" i="8"/>
  <c r="A7031" i="8"/>
  <c r="D7030" i="8"/>
  <c r="E7030" i="8"/>
  <c r="M7030" i="8" l="1"/>
  <c r="L7030" i="8"/>
  <c r="F7031" i="8"/>
  <c r="D7031" i="8"/>
  <c r="E7031" i="8"/>
  <c r="A7032" i="8"/>
  <c r="F7032" i="8" l="1"/>
  <c r="A7033" i="8"/>
  <c r="D7032" i="8"/>
  <c r="E7032" i="8"/>
  <c r="L7031" i="8"/>
  <c r="M7031" i="8"/>
  <c r="M7032" i="8" l="1"/>
  <c r="L7032" i="8"/>
  <c r="D7033" i="8"/>
  <c r="E7033" i="8"/>
  <c r="F7033" i="8"/>
  <c r="A7034" i="8"/>
  <c r="D7034" i="8" l="1"/>
  <c r="E7034" i="8"/>
  <c r="F7034" i="8"/>
  <c r="A7035" i="8"/>
  <c r="M7033" i="8"/>
  <c r="L7033" i="8"/>
  <c r="F7035" i="8" l="1"/>
  <c r="D7035" i="8"/>
  <c r="E7035" i="8"/>
  <c r="A7036" i="8"/>
  <c r="M7034" i="8"/>
  <c r="L7034" i="8"/>
  <c r="E7036" i="8" l="1"/>
  <c r="A7037" i="8"/>
  <c r="D7036" i="8"/>
  <c r="F7036" i="8"/>
  <c r="M7035" i="8"/>
  <c r="L7035" i="8"/>
  <c r="F7037" i="8" l="1"/>
  <c r="D7037" i="8"/>
  <c r="E7037" i="8"/>
  <c r="A7038" i="8"/>
  <c r="M7036" i="8"/>
  <c r="L7036" i="8"/>
  <c r="D7038" i="8" l="1"/>
  <c r="E7038" i="8"/>
  <c r="F7038" i="8"/>
  <c r="A7039" i="8"/>
  <c r="M7037" i="8"/>
  <c r="L7037" i="8"/>
  <c r="A7040" i="8" l="1"/>
  <c r="D7039" i="8"/>
  <c r="E7039" i="8"/>
  <c r="F7039" i="8"/>
  <c r="M7038" i="8"/>
  <c r="L7038" i="8"/>
  <c r="L7039" i="8" l="1"/>
  <c r="M7039" i="8"/>
  <c r="F7040" i="8"/>
  <c r="A7041" i="8"/>
  <c r="E7040" i="8"/>
  <c r="D7040" i="8"/>
  <c r="M7040" i="8" l="1"/>
  <c r="L7040" i="8"/>
  <c r="F7041" i="8"/>
  <c r="A7042" i="8"/>
  <c r="D7041" i="8"/>
  <c r="E7041" i="8"/>
  <c r="M7041" i="8" l="1"/>
  <c r="L7041" i="8"/>
  <c r="F7042" i="8"/>
  <c r="A7043" i="8"/>
  <c r="E7042" i="8"/>
  <c r="D7042" i="8"/>
  <c r="M7042" i="8" l="1"/>
  <c r="L7042" i="8"/>
  <c r="E7043" i="8"/>
  <c r="A7044" i="8"/>
  <c r="D7043" i="8"/>
  <c r="F7043" i="8"/>
  <c r="F7044" i="8" l="1"/>
  <c r="D7044" i="8"/>
  <c r="A7045" i="8"/>
  <c r="E7044" i="8"/>
  <c r="L7043" i="8"/>
  <c r="M7043" i="8"/>
  <c r="M7044" i="8" l="1"/>
  <c r="L7044" i="8"/>
  <c r="F7045" i="8"/>
  <c r="E7045" i="8"/>
  <c r="D7045" i="8"/>
  <c r="A7046" i="8"/>
  <c r="F7046" i="8" l="1"/>
  <c r="A7047" i="8"/>
  <c r="E7046" i="8"/>
  <c r="D7046" i="8"/>
  <c r="M7045" i="8"/>
  <c r="L7045" i="8"/>
  <c r="M7046" i="8" l="1"/>
  <c r="L7046" i="8"/>
  <c r="E7047" i="8"/>
  <c r="D7047" i="8"/>
  <c r="F7047" i="8"/>
  <c r="A7048" i="8"/>
  <c r="F7048" i="8" l="1"/>
  <c r="A7049" i="8"/>
  <c r="D7048" i="8"/>
  <c r="E7048" i="8"/>
  <c r="M7047" i="8"/>
  <c r="L7047" i="8"/>
  <c r="M7048" i="8" l="1"/>
  <c r="L7048" i="8"/>
  <c r="F7049" i="8"/>
  <c r="A7050" i="8"/>
  <c r="D7049" i="8"/>
  <c r="E7049" i="8"/>
  <c r="L7049" i="8" l="1"/>
  <c r="M7049" i="8"/>
  <c r="F7050" i="8"/>
  <c r="A7051" i="8"/>
  <c r="E7050" i="8"/>
  <c r="D7050" i="8"/>
  <c r="M7050" i="8" l="1"/>
  <c r="L7050" i="8"/>
  <c r="D7051" i="8"/>
  <c r="F7051" i="8"/>
  <c r="E7051" i="8"/>
  <c r="A7052" i="8"/>
  <c r="L7051" i="8" l="1"/>
  <c r="M7051" i="8"/>
  <c r="F7052" i="8"/>
  <c r="A7053" i="8"/>
  <c r="D7052" i="8"/>
  <c r="E7052" i="8"/>
  <c r="L7052" i="8" l="1"/>
  <c r="M7052" i="8"/>
  <c r="F7053" i="8"/>
  <c r="D7053" i="8"/>
  <c r="E7053" i="8"/>
  <c r="A7054" i="8"/>
  <c r="A7055" i="8" l="1"/>
  <c r="D7054" i="8"/>
  <c r="E7054" i="8"/>
  <c r="F7054" i="8"/>
  <c r="M7053" i="8"/>
  <c r="L7053" i="8"/>
  <c r="M7054" i="8" l="1"/>
  <c r="L7054" i="8"/>
  <c r="A7056" i="8"/>
  <c r="F7055" i="8"/>
  <c r="D7055" i="8"/>
  <c r="E7055" i="8"/>
  <c r="L7055" i="8" l="1"/>
  <c r="M7055" i="8"/>
  <c r="D7056" i="8"/>
  <c r="F7056" i="8"/>
  <c r="A7057" i="8"/>
  <c r="E7056" i="8"/>
  <c r="M7056" i="8" l="1"/>
  <c r="L7056" i="8"/>
  <c r="F7057" i="8"/>
  <c r="A7058" i="8"/>
  <c r="E7057" i="8"/>
  <c r="D7057" i="8"/>
  <c r="M7057" i="8" l="1"/>
  <c r="L7057" i="8"/>
  <c r="F7058" i="8"/>
  <c r="A7059" i="8"/>
  <c r="E7058" i="8"/>
  <c r="D7058" i="8"/>
  <c r="L7058" i="8" l="1"/>
  <c r="M7058" i="8"/>
  <c r="F7059" i="8"/>
  <c r="E7059" i="8"/>
  <c r="A7060" i="8"/>
  <c r="D7059" i="8"/>
  <c r="F7060" i="8" l="1"/>
  <c r="D7060" i="8"/>
  <c r="A7061" i="8"/>
  <c r="E7060" i="8"/>
  <c r="L7059" i="8"/>
  <c r="M7059" i="8"/>
  <c r="L7060" i="8" l="1"/>
  <c r="M7060" i="8"/>
  <c r="F7061" i="8"/>
  <c r="A7062" i="8"/>
  <c r="D7061" i="8"/>
  <c r="E7061" i="8"/>
  <c r="M7061" i="8" l="1"/>
  <c r="L7061" i="8"/>
  <c r="F7062" i="8"/>
  <c r="A7063" i="8"/>
  <c r="D7062" i="8"/>
  <c r="E7062" i="8"/>
  <c r="M7062" i="8" l="1"/>
  <c r="L7062" i="8"/>
  <c r="A7064" i="8"/>
  <c r="D7063" i="8"/>
  <c r="F7063" i="8"/>
  <c r="E7063" i="8"/>
  <c r="L7063" i="8" l="1"/>
  <c r="M7063" i="8"/>
  <c r="D7064" i="8"/>
  <c r="E7064" i="8"/>
  <c r="F7064" i="8"/>
  <c r="A7065" i="8"/>
  <c r="F7065" i="8" l="1"/>
  <c r="A7066" i="8"/>
  <c r="E7065" i="8"/>
  <c r="D7065" i="8"/>
  <c r="M7064" i="8"/>
  <c r="L7064" i="8"/>
  <c r="L7065" i="8" l="1"/>
  <c r="M7065" i="8"/>
  <c r="F7066" i="8"/>
  <c r="A7067" i="8"/>
  <c r="E7066" i="8"/>
  <c r="D7066" i="8"/>
  <c r="M7066" i="8" l="1"/>
  <c r="L7066" i="8"/>
  <c r="E7067" i="8"/>
  <c r="A7068" i="8"/>
  <c r="F7067" i="8"/>
  <c r="D7067" i="8"/>
  <c r="A7069" i="8" l="1"/>
  <c r="D7068" i="8"/>
  <c r="E7068" i="8"/>
  <c r="F7068" i="8"/>
  <c r="M7067" i="8"/>
  <c r="L7067" i="8"/>
  <c r="L7068" i="8" l="1"/>
  <c r="M7068" i="8"/>
  <c r="F7069" i="8"/>
  <c r="A7070" i="8"/>
  <c r="D7069" i="8"/>
  <c r="E7069" i="8"/>
  <c r="M7069" i="8" l="1"/>
  <c r="L7069" i="8"/>
  <c r="F7070" i="8"/>
  <c r="A7071" i="8"/>
  <c r="D7070" i="8"/>
  <c r="E7070" i="8"/>
  <c r="M7070" i="8" l="1"/>
  <c r="L7070" i="8"/>
  <c r="E7071" i="8"/>
  <c r="D7071" i="8"/>
  <c r="A7072" i="8"/>
  <c r="F7071" i="8"/>
  <c r="F7072" i="8" l="1"/>
  <c r="A7073" i="8"/>
  <c r="D7072" i="8"/>
  <c r="E7072" i="8"/>
  <c r="L7071" i="8"/>
  <c r="M7071" i="8"/>
  <c r="M7072" i="8" l="1"/>
  <c r="L7072" i="8"/>
  <c r="F7073" i="8"/>
  <c r="D7073" i="8"/>
  <c r="E7073" i="8"/>
  <c r="A7074" i="8"/>
  <c r="F7074" i="8" l="1"/>
  <c r="A7075" i="8"/>
  <c r="D7074" i="8"/>
  <c r="E7074" i="8"/>
  <c r="M7073" i="8"/>
  <c r="L7073" i="8"/>
  <c r="M7074" i="8" l="1"/>
  <c r="L7074" i="8"/>
  <c r="E7075" i="8"/>
  <c r="D7075" i="8"/>
  <c r="A7076" i="8"/>
  <c r="F7075" i="8"/>
  <c r="F7076" i="8" l="1"/>
  <c r="A7077" i="8"/>
  <c r="E7076" i="8"/>
  <c r="D7076" i="8"/>
  <c r="M7075" i="8"/>
  <c r="L7075" i="8"/>
  <c r="M7076" i="8" l="1"/>
  <c r="L7076" i="8"/>
  <c r="F7077" i="8"/>
  <c r="E7077" i="8"/>
  <c r="D7077" i="8"/>
  <c r="A7078" i="8"/>
  <c r="F7078" i="8" l="1"/>
  <c r="D7078" i="8"/>
  <c r="E7078" i="8"/>
  <c r="A7079" i="8"/>
  <c r="L7077" i="8"/>
  <c r="M7077" i="8"/>
  <c r="F7079" i="8" l="1"/>
  <c r="D7079" i="8"/>
  <c r="E7079" i="8"/>
  <c r="A7080" i="8"/>
  <c r="L7078" i="8"/>
  <c r="M7078" i="8"/>
  <c r="F7080" i="8" l="1"/>
  <c r="A7081" i="8"/>
  <c r="D7080" i="8"/>
  <c r="E7080" i="8"/>
  <c r="M7079" i="8"/>
  <c r="L7079" i="8"/>
  <c r="M7080" i="8" l="1"/>
  <c r="L7080" i="8"/>
  <c r="A7082" i="8"/>
  <c r="D7081" i="8"/>
  <c r="F7081" i="8"/>
  <c r="E7081" i="8"/>
  <c r="L7081" i="8" l="1"/>
  <c r="M7081" i="8"/>
  <c r="F7082" i="8"/>
  <c r="A7083" i="8"/>
  <c r="D7082" i="8"/>
  <c r="E7082" i="8"/>
  <c r="M7082" i="8" l="1"/>
  <c r="L7082" i="8"/>
  <c r="E7083" i="8"/>
  <c r="A7084" i="8"/>
  <c r="D7083" i="8"/>
  <c r="F7083" i="8"/>
  <c r="F7084" i="8" l="1"/>
  <c r="A7085" i="8"/>
  <c r="D7084" i="8"/>
  <c r="E7084" i="8"/>
  <c r="M7083" i="8"/>
  <c r="L7083" i="8"/>
  <c r="L7084" i="8" l="1"/>
  <c r="M7084" i="8"/>
  <c r="A7086" i="8"/>
  <c r="D7085" i="8"/>
  <c r="E7085" i="8"/>
  <c r="F7085" i="8"/>
  <c r="M7085" i="8" l="1"/>
  <c r="L7085" i="8"/>
  <c r="F7086" i="8"/>
  <c r="A7087" i="8"/>
  <c r="D7086" i="8"/>
  <c r="E7086" i="8"/>
  <c r="L7086" i="8" l="1"/>
  <c r="M7086" i="8"/>
  <c r="A7088" i="8"/>
  <c r="F7087" i="8"/>
  <c r="E7087" i="8"/>
  <c r="D7087" i="8"/>
  <c r="L7087" i="8" l="1"/>
  <c r="M7087" i="8"/>
  <c r="F7088" i="8"/>
  <c r="A7089" i="8"/>
  <c r="E7088" i="8"/>
  <c r="D7088" i="8"/>
  <c r="M7088" i="8" l="1"/>
  <c r="L7088" i="8"/>
  <c r="F7089" i="8"/>
  <c r="A7090" i="8"/>
  <c r="E7089" i="8"/>
  <c r="D7089" i="8"/>
  <c r="M7089" i="8" l="1"/>
  <c r="L7089" i="8"/>
  <c r="F7090" i="8"/>
  <c r="A7091" i="8"/>
  <c r="D7090" i="8"/>
  <c r="E7090" i="8"/>
  <c r="L7090" i="8" l="1"/>
  <c r="M7090" i="8"/>
  <c r="A7092" i="8"/>
  <c r="F7091" i="8"/>
  <c r="D7091" i="8"/>
  <c r="E7091" i="8"/>
  <c r="M7091" i="8" l="1"/>
  <c r="L7091" i="8"/>
  <c r="F7092" i="8"/>
  <c r="A7093" i="8"/>
  <c r="D7092" i="8"/>
  <c r="E7092" i="8"/>
  <c r="M7092" i="8" l="1"/>
  <c r="L7092" i="8"/>
  <c r="F7093" i="8"/>
  <c r="A7094" i="8"/>
  <c r="D7093" i="8"/>
  <c r="E7093" i="8"/>
  <c r="M7093" i="8" l="1"/>
  <c r="L7093" i="8"/>
  <c r="A7095" i="8"/>
  <c r="E7094" i="8"/>
  <c r="D7094" i="8"/>
  <c r="F7094" i="8"/>
  <c r="M7094" i="8" l="1"/>
  <c r="L7094" i="8"/>
  <c r="E7095" i="8"/>
  <c r="A7096" i="8"/>
  <c r="F7095" i="8"/>
  <c r="D7095" i="8"/>
  <c r="F7096" i="8" l="1"/>
  <c r="A7097" i="8"/>
  <c r="E7096" i="8"/>
  <c r="D7096" i="8"/>
  <c r="L7095" i="8"/>
  <c r="M7095" i="8"/>
  <c r="M7096" i="8" l="1"/>
  <c r="L7096" i="8"/>
  <c r="E7097" i="8"/>
  <c r="F7097" i="8"/>
  <c r="D7097" i="8"/>
  <c r="A7098" i="8"/>
  <c r="F7098" i="8" l="1"/>
  <c r="A7099" i="8"/>
  <c r="D7098" i="8"/>
  <c r="E7098" i="8"/>
  <c r="L7097" i="8"/>
  <c r="M7097" i="8"/>
  <c r="L7098" i="8" l="1"/>
  <c r="M7098" i="8"/>
  <c r="E7099" i="8"/>
  <c r="A7100" i="8"/>
  <c r="F7099" i="8"/>
  <c r="D7099" i="8"/>
  <c r="A7101" i="8" l="1"/>
  <c r="D7100" i="8"/>
  <c r="E7100" i="8"/>
  <c r="F7100" i="8"/>
  <c r="L7099" i="8"/>
  <c r="M7099" i="8"/>
  <c r="L7100" i="8" l="1"/>
  <c r="M7100" i="8"/>
  <c r="D7101" i="8"/>
  <c r="F7101" i="8"/>
  <c r="A7102" i="8"/>
  <c r="E7101" i="8"/>
  <c r="M7101" i="8" l="1"/>
  <c r="L7101" i="8"/>
  <c r="F7102" i="8"/>
  <c r="E7102" i="8"/>
  <c r="A7103" i="8"/>
  <c r="D7102" i="8"/>
  <c r="F7103" i="8" l="1"/>
  <c r="E7103" i="8"/>
  <c r="A7104" i="8"/>
  <c r="D7103" i="8"/>
  <c r="L7102" i="8"/>
  <c r="M7102" i="8"/>
  <c r="F7104" i="8" l="1"/>
  <c r="A7105" i="8"/>
  <c r="D7104" i="8"/>
  <c r="E7104" i="8"/>
  <c r="L7103" i="8"/>
  <c r="M7103" i="8"/>
  <c r="M7104" i="8" l="1"/>
  <c r="L7104" i="8"/>
  <c r="D7105" i="8"/>
  <c r="E7105" i="8"/>
  <c r="F7105" i="8"/>
  <c r="A7106" i="8"/>
  <c r="F7106" i="8" l="1"/>
  <c r="A7107" i="8"/>
  <c r="D7106" i="8"/>
  <c r="E7106" i="8"/>
  <c r="M7105" i="8"/>
  <c r="L7105" i="8"/>
  <c r="M7106" i="8" l="1"/>
  <c r="L7106" i="8"/>
  <c r="E7107" i="8"/>
  <c r="A7108" i="8"/>
  <c r="F7107" i="8"/>
  <c r="D7107" i="8"/>
  <c r="F7108" i="8" l="1"/>
  <c r="A7109" i="8"/>
  <c r="E7108" i="8"/>
  <c r="D7108" i="8"/>
  <c r="L7107" i="8"/>
  <c r="M7107" i="8"/>
  <c r="M7108" i="8" l="1"/>
  <c r="L7108" i="8"/>
  <c r="F7109" i="8"/>
  <c r="A7110" i="8"/>
  <c r="D7109" i="8"/>
  <c r="E7109" i="8"/>
  <c r="M7109" i="8" l="1"/>
  <c r="L7109" i="8"/>
  <c r="F7110" i="8"/>
  <c r="A7111" i="8"/>
  <c r="E7110" i="8"/>
  <c r="D7110" i="8"/>
  <c r="M7110" i="8" l="1"/>
  <c r="L7110" i="8"/>
  <c r="E7111" i="8"/>
  <c r="A7112" i="8"/>
  <c r="D7111" i="8"/>
  <c r="F7111" i="8"/>
  <c r="F7112" i="8" l="1"/>
  <c r="A7113" i="8"/>
  <c r="D7112" i="8"/>
  <c r="E7112" i="8"/>
  <c r="L7111" i="8"/>
  <c r="M7111" i="8"/>
  <c r="L7112" i="8" l="1"/>
  <c r="M7112" i="8"/>
  <c r="F7113" i="8"/>
  <c r="A7114" i="8"/>
  <c r="D7113" i="8"/>
  <c r="E7113" i="8"/>
  <c r="M7113" i="8" l="1"/>
  <c r="L7113" i="8"/>
  <c r="F7114" i="8"/>
  <c r="A7115" i="8"/>
  <c r="D7114" i="8"/>
  <c r="E7114" i="8"/>
  <c r="L7114" i="8" l="1"/>
  <c r="M7114" i="8"/>
  <c r="E7115" i="8"/>
  <c r="D7115" i="8"/>
  <c r="A7116" i="8"/>
  <c r="F7115" i="8"/>
  <c r="F7116" i="8" l="1"/>
  <c r="A7117" i="8"/>
  <c r="D7116" i="8"/>
  <c r="E7116" i="8"/>
  <c r="L7115" i="8"/>
  <c r="M7115" i="8"/>
  <c r="M7116" i="8" l="1"/>
  <c r="L7116" i="8"/>
  <c r="D7117" i="8"/>
  <c r="E7117" i="8"/>
  <c r="F7117" i="8"/>
  <c r="A7118" i="8"/>
  <c r="F7118" i="8" l="1"/>
  <c r="E7118" i="8"/>
  <c r="A7119" i="8"/>
  <c r="D7118" i="8"/>
  <c r="M7117" i="8"/>
  <c r="L7117" i="8"/>
  <c r="F7119" i="8" l="1"/>
  <c r="D7119" i="8"/>
  <c r="E7119" i="8"/>
  <c r="A7120" i="8"/>
  <c r="M7118" i="8"/>
  <c r="L7118" i="8"/>
  <c r="D7120" i="8" l="1"/>
  <c r="E7120" i="8"/>
  <c r="F7120" i="8"/>
  <c r="A7121" i="8"/>
  <c r="L7119" i="8"/>
  <c r="M7119" i="8"/>
  <c r="F7121" i="8" l="1"/>
  <c r="A7122" i="8"/>
  <c r="D7121" i="8"/>
  <c r="E7121" i="8"/>
  <c r="M7120" i="8"/>
  <c r="L7120" i="8"/>
  <c r="M7121" i="8" l="1"/>
  <c r="L7121" i="8"/>
  <c r="F7122" i="8"/>
  <c r="E7122" i="8"/>
  <c r="A7123" i="8"/>
  <c r="D7122" i="8"/>
  <c r="E7123" i="8" l="1"/>
  <c r="A7124" i="8"/>
  <c r="F7123" i="8"/>
  <c r="D7123" i="8"/>
  <c r="M7122" i="8"/>
  <c r="L7122" i="8"/>
  <c r="A7125" i="8" l="1"/>
  <c r="E7124" i="8"/>
  <c r="D7124" i="8"/>
  <c r="F7124" i="8"/>
  <c r="M7123" i="8"/>
  <c r="L7123" i="8"/>
  <c r="L7124" i="8" l="1"/>
  <c r="M7124" i="8"/>
  <c r="F7125" i="8"/>
  <c r="A7126" i="8"/>
  <c r="D7125" i="8"/>
  <c r="E7125" i="8"/>
  <c r="L7125" i="8" l="1"/>
  <c r="M7125" i="8"/>
  <c r="F7126" i="8"/>
  <c r="A7127" i="8"/>
  <c r="D7126" i="8"/>
  <c r="E7126" i="8"/>
  <c r="M7126" i="8" l="1"/>
  <c r="L7126" i="8"/>
  <c r="E7127" i="8"/>
  <c r="D7127" i="8"/>
  <c r="A7128" i="8"/>
  <c r="F7127" i="8"/>
  <c r="F7128" i="8" l="1"/>
  <c r="D7128" i="8"/>
  <c r="A7129" i="8"/>
  <c r="E7128" i="8"/>
  <c r="L7127" i="8"/>
  <c r="M7127" i="8"/>
  <c r="M7128" i="8" l="1"/>
  <c r="L7128" i="8"/>
  <c r="F7129" i="8"/>
  <c r="A7130" i="8"/>
  <c r="D7129" i="8"/>
  <c r="E7129" i="8"/>
  <c r="M7129" i="8" l="1"/>
  <c r="L7129" i="8"/>
  <c r="F7130" i="8"/>
  <c r="A7131" i="8"/>
  <c r="D7130" i="8"/>
  <c r="E7130" i="8"/>
  <c r="M7130" i="8" l="1"/>
  <c r="L7130" i="8"/>
  <c r="E7131" i="8"/>
  <c r="D7131" i="8"/>
  <c r="F7131" i="8"/>
  <c r="A7132" i="8"/>
  <c r="F7132" i="8" l="1"/>
  <c r="A7133" i="8"/>
  <c r="D7132" i="8"/>
  <c r="E7132" i="8"/>
  <c r="L7131" i="8"/>
  <c r="M7131" i="8"/>
  <c r="M7132" i="8" l="1"/>
  <c r="L7132" i="8"/>
  <c r="F7133" i="8"/>
  <c r="D7133" i="8"/>
  <c r="E7133" i="8"/>
  <c r="A7134" i="8"/>
  <c r="F7134" i="8" l="1"/>
  <c r="A7135" i="8"/>
  <c r="D7134" i="8"/>
  <c r="E7134" i="8"/>
  <c r="L7133" i="8"/>
  <c r="M7133" i="8"/>
  <c r="M7134" i="8" l="1"/>
  <c r="L7134" i="8"/>
  <c r="E7135" i="8"/>
  <c r="A7136" i="8"/>
  <c r="F7135" i="8"/>
  <c r="D7135" i="8"/>
  <c r="F7136" i="8" l="1"/>
  <c r="A7137" i="8"/>
  <c r="D7136" i="8"/>
  <c r="E7136" i="8"/>
  <c r="M7135" i="8"/>
  <c r="L7135" i="8"/>
  <c r="M7136" i="8" l="1"/>
  <c r="L7136" i="8"/>
  <c r="A7138" i="8"/>
  <c r="D7137" i="8"/>
  <c r="E7137" i="8"/>
  <c r="F7137" i="8"/>
  <c r="M7137" i="8" l="1"/>
  <c r="L7137" i="8"/>
  <c r="F7138" i="8"/>
  <c r="E7138" i="8"/>
  <c r="A7139" i="8"/>
  <c r="D7138" i="8"/>
  <c r="E7139" i="8" l="1"/>
  <c r="A7140" i="8"/>
  <c r="F7139" i="8"/>
  <c r="D7139" i="8"/>
  <c r="L7138" i="8"/>
  <c r="M7138" i="8"/>
  <c r="F7140" i="8" l="1"/>
  <c r="A7141" i="8"/>
  <c r="D7140" i="8"/>
  <c r="E7140" i="8"/>
  <c r="L7139" i="8"/>
  <c r="M7139" i="8"/>
  <c r="L7140" i="8" l="1"/>
  <c r="M7140" i="8"/>
  <c r="F7141" i="8"/>
  <c r="A7142" i="8"/>
  <c r="E7141" i="8"/>
  <c r="D7141" i="8"/>
  <c r="M7141" i="8" l="1"/>
  <c r="L7141" i="8"/>
  <c r="F7142" i="8"/>
  <c r="D7142" i="8"/>
  <c r="E7142" i="8"/>
  <c r="A7143" i="8"/>
  <c r="E7143" i="8" l="1"/>
  <c r="A7144" i="8"/>
  <c r="F7143" i="8"/>
  <c r="D7143" i="8"/>
  <c r="L7142" i="8"/>
  <c r="M7142" i="8"/>
  <c r="F7144" i="8" l="1"/>
  <c r="A7145" i="8"/>
  <c r="D7144" i="8"/>
  <c r="E7144" i="8"/>
  <c r="L7143" i="8"/>
  <c r="M7143" i="8"/>
  <c r="M7144" i="8" l="1"/>
  <c r="L7144" i="8"/>
  <c r="F7145" i="8"/>
  <c r="A7146" i="8"/>
  <c r="D7145" i="8"/>
  <c r="E7145" i="8"/>
  <c r="L7145" i="8" l="1"/>
  <c r="M7145" i="8"/>
  <c r="D7146" i="8"/>
  <c r="E7146" i="8"/>
  <c r="F7146" i="8"/>
  <c r="A7147" i="8"/>
  <c r="F7147" i="8" l="1"/>
  <c r="D7147" i="8"/>
  <c r="E7147" i="8"/>
  <c r="A7148" i="8"/>
  <c r="L7146" i="8"/>
  <c r="M7146" i="8"/>
  <c r="D7148" i="8" l="1"/>
  <c r="E7148" i="8"/>
  <c r="F7148" i="8"/>
  <c r="A7149" i="8"/>
  <c r="M7147" i="8"/>
  <c r="L7147" i="8"/>
  <c r="D7149" i="8" l="1"/>
  <c r="E7149" i="8"/>
  <c r="F7149" i="8"/>
  <c r="A7150" i="8"/>
  <c r="M7148" i="8"/>
  <c r="L7148" i="8"/>
  <c r="F7150" i="8" l="1"/>
  <c r="A7151" i="8"/>
  <c r="E7150" i="8"/>
  <c r="D7150" i="8"/>
  <c r="M7149" i="8"/>
  <c r="L7149" i="8"/>
  <c r="M7150" i="8" l="1"/>
  <c r="L7150" i="8"/>
  <c r="E7151" i="8"/>
  <c r="A7152" i="8"/>
  <c r="F7151" i="8"/>
  <c r="D7151" i="8"/>
  <c r="F7152" i="8" l="1"/>
  <c r="D7152" i="8"/>
  <c r="E7152" i="8"/>
  <c r="A7153" i="8"/>
  <c r="L7151" i="8"/>
  <c r="M7151" i="8"/>
  <c r="F7153" i="8" l="1"/>
  <c r="A7154" i="8"/>
  <c r="E7153" i="8"/>
  <c r="D7153" i="8"/>
  <c r="L7152" i="8"/>
  <c r="M7152" i="8"/>
  <c r="M7153" i="8" l="1"/>
  <c r="L7153" i="8"/>
  <c r="F7154" i="8"/>
  <c r="D7154" i="8"/>
  <c r="E7154" i="8"/>
  <c r="A7155" i="8"/>
  <c r="E7155" i="8" l="1"/>
  <c r="F7155" i="8"/>
  <c r="A7156" i="8"/>
  <c r="D7155" i="8"/>
  <c r="L7154" i="8"/>
  <c r="M7154" i="8"/>
  <c r="F7156" i="8" l="1"/>
  <c r="A7157" i="8"/>
  <c r="D7156" i="8"/>
  <c r="E7156" i="8"/>
  <c r="M7155" i="8"/>
  <c r="L7155" i="8"/>
  <c r="M7156" i="8" l="1"/>
  <c r="L7156" i="8"/>
  <c r="F7157" i="8"/>
  <c r="A7158" i="8"/>
  <c r="D7157" i="8"/>
  <c r="E7157" i="8"/>
  <c r="M7157" i="8" l="1"/>
  <c r="L7157" i="8"/>
  <c r="F7158" i="8"/>
  <c r="A7159" i="8"/>
  <c r="E7158" i="8"/>
  <c r="D7158" i="8"/>
  <c r="M7158" i="8" l="1"/>
  <c r="L7158" i="8"/>
  <c r="E7159" i="8"/>
  <c r="A7160" i="8"/>
  <c r="F7159" i="8"/>
  <c r="D7159" i="8"/>
  <c r="F7160" i="8" l="1"/>
  <c r="A7161" i="8"/>
  <c r="D7160" i="8"/>
  <c r="E7160" i="8"/>
  <c r="L7159" i="8"/>
  <c r="M7159" i="8"/>
  <c r="M7160" i="8" l="1"/>
  <c r="L7160" i="8"/>
  <c r="D7161" i="8"/>
  <c r="E7161" i="8"/>
  <c r="F7161" i="8"/>
  <c r="A7162" i="8"/>
  <c r="F7162" i="8" l="1"/>
  <c r="A7163" i="8"/>
  <c r="E7162" i="8"/>
  <c r="D7162" i="8"/>
  <c r="M7161" i="8"/>
  <c r="L7161" i="8"/>
  <c r="M7162" i="8" l="1"/>
  <c r="L7162" i="8"/>
  <c r="E7163" i="8"/>
  <c r="A7164" i="8"/>
  <c r="F7163" i="8"/>
  <c r="D7163" i="8"/>
  <c r="F7164" i="8" l="1"/>
  <c r="D7164" i="8"/>
  <c r="A7165" i="8"/>
  <c r="E7164" i="8"/>
  <c r="L7163" i="8"/>
  <c r="M7163" i="8"/>
  <c r="M7164" i="8" l="1"/>
  <c r="L7164" i="8"/>
  <c r="F7165" i="8"/>
  <c r="A7166" i="8"/>
  <c r="E7165" i="8"/>
  <c r="D7165" i="8"/>
  <c r="M7165" i="8" l="1"/>
  <c r="L7165" i="8"/>
  <c r="F7166" i="8"/>
  <c r="A7167" i="8"/>
  <c r="D7166" i="8"/>
  <c r="E7166" i="8"/>
  <c r="M7166" i="8" l="1"/>
  <c r="L7166" i="8"/>
  <c r="E7167" i="8"/>
  <c r="A7168" i="8"/>
  <c r="F7167" i="8"/>
  <c r="D7167" i="8"/>
  <c r="F7168" i="8" l="1"/>
  <c r="A7169" i="8"/>
  <c r="E7168" i="8"/>
  <c r="D7168" i="8"/>
  <c r="L7167" i="8"/>
  <c r="M7167" i="8"/>
  <c r="M7168" i="8" l="1"/>
  <c r="L7168" i="8"/>
  <c r="F7169" i="8"/>
  <c r="D7169" i="8"/>
  <c r="E7169" i="8"/>
  <c r="A7170" i="8"/>
  <c r="D7170" i="8" l="1"/>
  <c r="E7170" i="8"/>
  <c r="F7170" i="8"/>
  <c r="A7171" i="8"/>
  <c r="L7169" i="8"/>
  <c r="M7169" i="8"/>
  <c r="E7171" i="8" l="1"/>
  <c r="A7172" i="8"/>
  <c r="F7171" i="8"/>
  <c r="D7171" i="8"/>
  <c r="M7170" i="8"/>
  <c r="L7170" i="8"/>
  <c r="F7172" i="8" l="1"/>
  <c r="A7173" i="8"/>
  <c r="D7172" i="8"/>
  <c r="E7172" i="8"/>
  <c r="M7171" i="8"/>
  <c r="L7171" i="8"/>
  <c r="M7172" i="8" l="1"/>
  <c r="L7172" i="8"/>
  <c r="A7174" i="8"/>
  <c r="D7173" i="8"/>
  <c r="E7173" i="8"/>
  <c r="F7173" i="8"/>
  <c r="M7173" i="8" l="1"/>
  <c r="L7173" i="8"/>
  <c r="F7174" i="8"/>
  <c r="A7175" i="8"/>
  <c r="D7174" i="8"/>
  <c r="E7174" i="8"/>
  <c r="M7174" i="8" l="1"/>
  <c r="L7174" i="8"/>
  <c r="E7175" i="8"/>
  <c r="A7176" i="8"/>
  <c r="F7175" i="8"/>
  <c r="D7175" i="8"/>
  <c r="D7176" i="8" l="1"/>
  <c r="E7176" i="8"/>
  <c r="F7176" i="8"/>
  <c r="A7177" i="8"/>
  <c r="M7175" i="8"/>
  <c r="L7175" i="8"/>
  <c r="F7177" i="8" l="1"/>
  <c r="A7178" i="8"/>
  <c r="D7177" i="8"/>
  <c r="E7177" i="8"/>
  <c r="L7176" i="8"/>
  <c r="M7176" i="8"/>
  <c r="M7177" i="8" l="1"/>
  <c r="L7177" i="8"/>
  <c r="A7179" i="8"/>
  <c r="D7178" i="8"/>
  <c r="E7178" i="8"/>
  <c r="F7178" i="8"/>
  <c r="M7178" i="8" l="1"/>
  <c r="L7178" i="8"/>
  <c r="E7179" i="8"/>
  <c r="A7180" i="8"/>
  <c r="F7179" i="8"/>
  <c r="D7179" i="8"/>
  <c r="F7180" i="8" l="1"/>
  <c r="D7180" i="8"/>
  <c r="E7180" i="8"/>
  <c r="A7181" i="8"/>
  <c r="L7179" i="8"/>
  <c r="M7179" i="8"/>
  <c r="D7181" i="8" l="1"/>
  <c r="E7181" i="8"/>
  <c r="F7181" i="8"/>
  <c r="A7182" i="8"/>
  <c r="L7180" i="8"/>
  <c r="M7180" i="8"/>
  <c r="A7183" i="8" l="1"/>
  <c r="D7182" i="8"/>
  <c r="F7182" i="8"/>
  <c r="E7182" i="8"/>
  <c r="M7181" i="8"/>
  <c r="L7181" i="8"/>
  <c r="M7182" i="8" l="1"/>
  <c r="L7182" i="8"/>
  <c r="D7183" i="8"/>
  <c r="A7184" i="8"/>
  <c r="F7183" i="8"/>
  <c r="E7183" i="8"/>
  <c r="M7183" i="8" l="1"/>
  <c r="L7183" i="8"/>
  <c r="D7184" i="8"/>
  <c r="E7184" i="8"/>
  <c r="F7184" i="8"/>
  <c r="A7185" i="8"/>
  <c r="F7185" i="8" l="1"/>
  <c r="A7186" i="8"/>
  <c r="D7185" i="8"/>
  <c r="E7185" i="8"/>
  <c r="L7184" i="8"/>
  <c r="M7184" i="8"/>
  <c r="M7185" i="8" l="1"/>
  <c r="L7185" i="8"/>
  <c r="D7186" i="8"/>
  <c r="A7187" i="8"/>
  <c r="E7186" i="8"/>
  <c r="F7186" i="8"/>
  <c r="M7186" i="8" l="1"/>
  <c r="L7186" i="8"/>
  <c r="D7187" i="8"/>
  <c r="A7188" i="8"/>
  <c r="E7187" i="8"/>
  <c r="F7187" i="8"/>
  <c r="L7187" i="8" l="1"/>
  <c r="M7187" i="8"/>
  <c r="E7188" i="8"/>
  <c r="F7188" i="8"/>
  <c r="D7188" i="8"/>
  <c r="A7189" i="8"/>
  <c r="D7189" i="8" l="1"/>
  <c r="E7189" i="8"/>
  <c r="F7189" i="8"/>
  <c r="A7190" i="8"/>
  <c r="L7188" i="8"/>
  <c r="M7188" i="8"/>
  <c r="D7190" i="8" l="1"/>
  <c r="A7191" i="8"/>
  <c r="E7190" i="8"/>
  <c r="F7190" i="8"/>
  <c r="M7189" i="8"/>
  <c r="L7189" i="8"/>
  <c r="M7190" i="8" l="1"/>
  <c r="L7190" i="8"/>
  <c r="F7191" i="8"/>
  <c r="D7191" i="8"/>
  <c r="E7191" i="8"/>
  <c r="A7192" i="8"/>
  <c r="A7193" i="8" l="1"/>
  <c r="F7192" i="8"/>
  <c r="E7192" i="8"/>
  <c r="D7192" i="8"/>
  <c r="L7191" i="8"/>
  <c r="M7191" i="8"/>
  <c r="M7192" i="8" l="1"/>
  <c r="L7192" i="8"/>
  <c r="F7193" i="8"/>
  <c r="A7194" i="8"/>
  <c r="D7193" i="8"/>
  <c r="E7193" i="8"/>
  <c r="M7193" i="8" l="1"/>
  <c r="L7193" i="8"/>
  <c r="D7194" i="8"/>
  <c r="E7194" i="8"/>
  <c r="F7194" i="8"/>
  <c r="A7195" i="8"/>
  <c r="A7196" i="8" l="1"/>
  <c r="D7195" i="8"/>
  <c r="E7195" i="8"/>
  <c r="F7195" i="8"/>
  <c r="L7194" i="8"/>
  <c r="M7194" i="8"/>
  <c r="L7195" i="8" l="1"/>
  <c r="M7195" i="8"/>
  <c r="E7196" i="8"/>
  <c r="F7196" i="8"/>
  <c r="D7196" i="8"/>
  <c r="A7197" i="8"/>
  <c r="F7197" i="8" l="1"/>
  <c r="A7198" i="8"/>
  <c r="E7197" i="8"/>
  <c r="D7197" i="8"/>
  <c r="L7196" i="8"/>
  <c r="M7196" i="8"/>
  <c r="M7197" i="8" l="1"/>
  <c r="L7197" i="8"/>
  <c r="E7198" i="8"/>
  <c r="F7198" i="8"/>
  <c r="D7198" i="8"/>
  <c r="A7199" i="8"/>
  <c r="F7199" i="8" l="1"/>
  <c r="D7199" i="8"/>
  <c r="E7199" i="8"/>
  <c r="A7200" i="8"/>
  <c r="M7198" i="8"/>
  <c r="L7198" i="8"/>
  <c r="D7200" i="8" l="1"/>
  <c r="E7200" i="8"/>
  <c r="F7200" i="8"/>
  <c r="A7201" i="8"/>
  <c r="L7199" i="8"/>
  <c r="M7199" i="8"/>
  <c r="F7201" i="8" l="1"/>
  <c r="A7202" i="8"/>
  <c r="D7201" i="8"/>
  <c r="E7201" i="8"/>
  <c r="M7200" i="8"/>
  <c r="L7200" i="8"/>
  <c r="M7201" i="8" l="1"/>
  <c r="L7201" i="8"/>
  <c r="A7203" i="8"/>
  <c r="E7202" i="8"/>
  <c r="F7202" i="8"/>
  <c r="D7202" i="8"/>
  <c r="M7202" i="8" l="1"/>
  <c r="L7202" i="8"/>
  <c r="D7203" i="8"/>
  <c r="E7203" i="8"/>
  <c r="F7203" i="8"/>
  <c r="A7204" i="8"/>
  <c r="A7205" i="8" l="1"/>
  <c r="E7204" i="8"/>
  <c r="D7204" i="8"/>
  <c r="F7204" i="8"/>
  <c r="L7203" i="8"/>
  <c r="M7203" i="8"/>
  <c r="L7204" i="8" l="1"/>
  <c r="M7204" i="8"/>
  <c r="D7205" i="8"/>
  <c r="E7205" i="8"/>
  <c r="F7205" i="8"/>
  <c r="A7206" i="8"/>
  <c r="D7206" i="8" l="1"/>
  <c r="A7207" i="8"/>
  <c r="E7206" i="8"/>
  <c r="F7206" i="8"/>
  <c r="M7205" i="8"/>
  <c r="L7205" i="8"/>
  <c r="M7206" i="8" l="1"/>
  <c r="L7206" i="8"/>
  <c r="F7207" i="8"/>
  <c r="A7208" i="8"/>
  <c r="D7207" i="8"/>
  <c r="E7207" i="8"/>
  <c r="L7207" i="8" l="1"/>
  <c r="M7207" i="8"/>
  <c r="A7209" i="8"/>
  <c r="E7208" i="8"/>
  <c r="F7208" i="8"/>
  <c r="D7208" i="8"/>
  <c r="M7208" i="8" l="1"/>
  <c r="L7208" i="8"/>
  <c r="A7210" i="8"/>
  <c r="D7209" i="8"/>
  <c r="E7209" i="8"/>
  <c r="F7209" i="8"/>
  <c r="M7209" i="8" l="1"/>
  <c r="L7209" i="8"/>
  <c r="D7210" i="8"/>
  <c r="A7211" i="8"/>
  <c r="E7210" i="8"/>
  <c r="F7210" i="8"/>
  <c r="M7210" i="8" l="1"/>
  <c r="L7210" i="8"/>
  <c r="E7211" i="8"/>
  <c r="F7211" i="8"/>
  <c r="D7211" i="8"/>
  <c r="A7212" i="8"/>
  <c r="A7213" i="8" l="1"/>
  <c r="E7212" i="8"/>
  <c r="F7212" i="8"/>
  <c r="D7212" i="8"/>
  <c r="L7211" i="8"/>
  <c r="M7211" i="8"/>
  <c r="L7212" i="8" l="1"/>
  <c r="M7212" i="8"/>
  <c r="F7213" i="8"/>
  <c r="D7213" i="8"/>
  <c r="E7213" i="8"/>
  <c r="A7214" i="8"/>
  <c r="D7214" i="8" l="1"/>
  <c r="F7214" i="8"/>
  <c r="A7215" i="8"/>
  <c r="E7214" i="8"/>
  <c r="M7213" i="8"/>
  <c r="L7213" i="8"/>
  <c r="M7214" i="8" l="1"/>
  <c r="L7214" i="8"/>
  <c r="E7215" i="8"/>
  <c r="A7216" i="8"/>
  <c r="D7215" i="8"/>
  <c r="F7215" i="8"/>
  <c r="D7216" i="8" l="1"/>
  <c r="E7216" i="8"/>
  <c r="F7216" i="8"/>
  <c r="A7217" i="8"/>
  <c r="M7215" i="8"/>
  <c r="L7215" i="8"/>
  <c r="F7217" i="8" l="1"/>
  <c r="A7218" i="8"/>
  <c r="D7217" i="8"/>
  <c r="E7217" i="8"/>
  <c r="L7216" i="8"/>
  <c r="M7216" i="8"/>
  <c r="M7217" i="8" l="1"/>
  <c r="L7217" i="8"/>
  <c r="A7219" i="8"/>
  <c r="E7218" i="8"/>
  <c r="F7218" i="8"/>
  <c r="D7218" i="8"/>
  <c r="L7218" i="8" l="1"/>
  <c r="M7218" i="8"/>
  <c r="D7219" i="8"/>
  <c r="F7219" i="8"/>
  <c r="E7219" i="8"/>
  <c r="A7220" i="8"/>
  <c r="E7220" i="8" l="1"/>
  <c r="A7221" i="8"/>
  <c r="F7220" i="8"/>
  <c r="D7220" i="8"/>
  <c r="M7219" i="8"/>
  <c r="L7219" i="8"/>
  <c r="D7221" i="8" l="1"/>
  <c r="E7221" i="8"/>
  <c r="F7221" i="8"/>
  <c r="A7222" i="8"/>
  <c r="L7220" i="8"/>
  <c r="M7220" i="8"/>
  <c r="D7222" i="8" l="1"/>
  <c r="F7222" i="8"/>
  <c r="A7223" i="8"/>
  <c r="E7222" i="8"/>
  <c r="M7221" i="8"/>
  <c r="L7221" i="8"/>
  <c r="L7222" i="8" l="1"/>
  <c r="M7222" i="8"/>
  <c r="F7223" i="8"/>
  <c r="D7223" i="8"/>
  <c r="A7224" i="8"/>
  <c r="E7223" i="8"/>
  <c r="L7223" i="8" l="1"/>
  <c r="M7223" i="8"/>
  <c r="D7224" i="8"/>
  <c r="A7225" i="8"/>
  <c r="F7224" i="8"/>
  <c r="E7224" i="8"/>
  <c r="L7224" i="8" l="1"/>
  <c r="M7224" i="8"/>
  <c r="F7225" i="8"/>
  <c r="A7226" i="8"/>
  <c r="D7225" i="8"/>
  <c r="E7225" i="8"/>
  <c r="M7225" i="8" l="1"/>
  <c r="L7225" i="8"/>
  <c r="D7226" i="8"/>
  <c r="A7227" i="8"/>
  <c r="E7226" i="8"/>
  <c r="F7226" i="8"/>
  <c r="M7226" i="8" l="1"/>
  <c r="L7226" i="8"/>
  <c r="F7227" i="8"/>
  <c r="A7228" i="8"/>
  <c r="E7227" i="8"/>
  <c r="D7227" i="8"/>
  <c r="M7227" i="8" l="1"/>
  <c r="L7227" i="8"/>
  <c r="D7228" i="8"/>
  <c r="A7229" i="8"/>
  <c r="E7228" i="8"/>
  <c r="F7228" i="8"/>
  <c r="L7228" i="8" l="1"/>
  <c r="M7228" i="8"/>
  <c r="F7229" i="8"/>
  <c r="D7229" i="8"/>
  <c r="E7229" i="8"/>
  <c r="A7230" i="8"/>
  <c r="D7230" i="8" l="1"/>
  <c r="A7231" i="8"/>
  <c r="E7230" i="8"/>
  <c r="F7230" i="8"/>
  <c r="M7229" i="8"/>
  <c r="L7229" i="8"/>
  <c r="M7230" i="8" l="1"/>
  <c r="L7230" i="8"/>
  <c r="F7231" i="8"/>
  <c r="A7232" i="8"/>
  <c r="D7231" i="8"/>
  <c r="E7231" i="8"/>
  <c r="L7231" i="8" l="1"/>
  <c r="M7231" i="8"/>
  <c r="D7232" i="8"/>
  <c r="A7233" i="8"/>
  <c r="F7232" i="8"/>
  <c r="E7232" i="8"/>
  <c r="M7232" i="8" l="1"/>
  <c r="L7232" i="8"/>
  <c r="E7233" i="8"/>
  <c r="F7233" i="8"/>
  <c r="A7234" i="8"/>
  <c r="D7233" i="8"/>
  <c r="D7234" i="8" l="1"/>
  <c r="F7234" i="8"/>
  <c r="E7234" i="8"/>
  <c r="A7235" i="8"/>
  <c r="M7233" i="8"/>
  <c r="L7233" i="8"/>
  <c r="F7235" i="8" l="1"/>
  <c r="D7235" i="8"/>
  <c r="A7236" i="8"/>
  <c r="E7235" i="8"/>
  <c r="M7234" i="8"/>
  <c r="L7234" i="8"/>
  <c r="L7235" i="8" l="1"/>
  <c r="M7235" i="8"/>
  <c r="E7236" i="8"/>
  <c r="F7236" i="8"/>
  <c r="D7236" i="8"/>
  <c r="A7237" i="8"/>
  <c r="A7238" i="8" l="1"/>
  <c r="D7237" i="8"/>
  <c r="F7237" i="8"/>
  <c r="E7237" i="8"/>
  <c r="M7236" i="8"/>
  <c r="L7236" i="8"/>
  <c r="M7237" i="8" l="1"/>
  <c r="L7237" i="8"/>
  <c r="D7238" i="8"/>
  <c r="A7239" i="8"/>
  <c r="E7238" i="8"/>
  <c r="F7238" i="8"/>
  <c r="L7238" i="8" l="1"/>
  <c r="M7238" i="8"/>
  <c r="F7239" i="8"/>
  <c r="A7240" i="8"/>
  <c r="D7239" i="8"/>
  <c r="E7239" i="8"/>
  <c r="L7239" i="8" l="1"/>
  <c r="M7239" i="8"/>
  <c r="A7241" i="8"/>
  <c r="E7240" i="8"/>
  <c r="F7240" i="8"/>
  <c r="D7240" i="8"/>
  <c r="L7240" i="8" l="1"/>
  <c r="M7240" i="8"/>
  <c r="F7241" i="8"/>
  <c r="A7242" i="8"/>
  <c r="D7241" i="8"/>
  <c r="E7241" i="8"/>
  <c r="M7241" i="8" l="1"/>
  <c r="L7241" i="8"/>
  <c r="D7242" i="8"/>
  <c r="A7243" i="8"/>
  <c r="F7242" i="8"/>
  <c r="E7242" i="8"/>
  <c r="M7242" i="8" l="1"/>
  <c r="L7242" i="8"/>
  <c r="A7244" i="8"/>
  <c r="D7243" i="8"/>
  <c r="E7243" i="8"/>
  <c r="F7243" i="8"/>
  <c r="M7243" i="8" l="1"/>
  <c r="L7243" i="8"/>
  <c r="E7244" i="8"/>
  <c r="F7244" i="8"/>
  <c r="D7244" i="8"/>
  <c r="A7245" i="8"/>
  <c r="F7245" i="8" l="1"/>
  <c r="D7245" i="8"/>
  <c r="E7245" i="8"/>
  <c r="A7246" i="8"/>
  <c r="L7244" i="8"/>
  <c r="M7244" i="8"/>
  <c r="D7246" i="8" l="1"/>
  <c r="A7247" i="8"/>
  <c r="E7246" i="8"/>
  <c r="F7246" i="8"/>
  <c r="M7245" i="8"/>
  <c r="L7245" i="8"/>
  <c r="M7246" i="8" l="1"/>
  <c r="L7246" i="8"/>
  <c r="E7247" i="8"/>
  <c r="D7247" i="8"/>
  <c r="F7247" i="8"/>
  <c r="A7248" i="8"/>
  <c r="D7248" i="8" l="1"/>
  <c r="E7248" i="8"/>
  <c r="F7248" i="8"/>
  <c r="A7249" i="8"/>
  <c r="L7247" i="8"/>
  <c r="M7247" i="8"/>
  <c r="F7249" i="8" l="1"/>
  <c r="E7249" i="8"/>
  <c r="A7250" i="8"/>
  <c r="D7249" i="8"/>
  <c r="M7248" i="8"/>
  <c r="L7248" i="8"/>
  <c r="A7251" i="8" l="1"/>
  <c r="E7250" i="8"/>
  <c r="F7250" i="8"/>
  <c r="D7250" i="8"/>
  <c r="M7249" i="8"/>
  <c r="L7249" i="8"/>
  <c r="L7250" i="8" l="1"/>
  <c r="M7250" i="8"/>
  <c r="D7251" i="8"/>
  <c r="E7251" i="8"/>
  <c r="F7251" i="8"/>
  <c r="A7252" i="8"/>
  <c r="D7252" i="8" l="1"/>
  <c r="F7252" i="8"/>
  <c r="E7252" i="8"/>
  <c r="A7253" i="8"/>
  <c r="L7251" i="8"/>
  <c r="M7251" i="8"/>
  <c r="F7253" i="8" l="1"/>
  <c r="E7253" i="8"/>
  <c r="D7253" i="8"/>
  <c r="A7254" i="8"/>
  <c r="M7252" i="8"/>
  <c r="L7252" i="8"/>
  <c r="E7254" i="8" l="1"/>
  <c r="F7254" i="8"/>
  <c r="D7254" i="8"/>
  <c r="A7255" i="8"/>
  <c r="L7253" i="8"/>
  <c r="M7253" i="8"/>
  <c r="D7255" i="8" l="1"/>
  <c r="E7255" i="8"/>
  <c r="F7255" i="8"/>
  <c r="A7256" i="8"/>
  <c r="L7254" i="8"/>
  <c r="M7254" i="8"/>
  <c r="A7257" i="8" l="1"/>
  <c r="E7256" i="8"/>
  <c r="F7256" i="8"/>
  <c r="D7256" i="8"/>
  <c r="L7255" i="8"/>
  <c r="M7255" i="8"/>
  <c r="L7256" i="8" l="1"/>
  <c r="M7256" i="8"/>
  <c r="D7257" i="8"/>
  <c r="F7257" i="8"/>
  <c r="E7257" i="8"/>
  <c r="A7258" i="8"/>
  <c r="L7257" i="8" l="1"/>
  <c r="M7257" i="8"/>
  <c r="D7258" i="8"/>
  <c r="A7259" i="8"/>
  <c r="E7258" i="8"/>
  <c r="F7258" i="8"/>
  <c r="M7258" i="8" l="1"/>
  <c r="L7258" i="8"/>
  <c r="F7259" i="8"/>
  <c r="A7260" i="8"/>
  <c r="E7259" i="8"/>
  <c r="D7259" i="8"/>
  <c r="M7259" i="8" l="1"/>
  <c r="L7259" i="8"/>
  <c r="D7260" i="8"/>
  <c r="E7260" i="8"/>
  <c r="A7261" i="8"/>
  <c r="F7260" i="8"/>
  <c r="D7261" i="8" l="1"/>
  <c r="E7261" i="8"/>
  <c r="F7261" i="8"/>
  <c r="A7262" i="8"/>
  <c r="M7260" i="8"/>
  <c r="L7260" i="8"/>
  <c r="D7262" i="8" l="1"/>
  <c r="A7263" i="8"/>
  <c r="E7262" i="8"/>
  <c r="F7262" i="8"/>
  <c r="M7261" i="8"/>
  <c r="L7261" i="8"/>
  <c r="M7262" i="8" l="1"/>
  <c r="L7262" i="8"/>
  <c r="A7264" i="8"/>
  <c r="D7263" i="8"/>
  <c r="E7263" i="8"/>
  <c r="F7263" i="8"/>
  <c r="M7263" i="8" l="1"/>
  <c r="L7263" i="8"/>
  <c r="D7264" i="8"/>
  <c r="A7265" i="8"/>
  <c r="E7264" i="8"/>
  <c r="F7264" i="8"/>
  <c r="L7264" i="8" l="1"/>
  <c r="M7264" i="8"/>
  <c r="F7265" i="8"/>
  <c r="D7265" i="8"/>
  <c r="A7266" i="8"/>
  <c r="E7265" i="8"/>
  <c r="M7265" i="8" l="1"/>
  <c r="L7265" i="8"/>
  <c r="A7267" i="8"/>
  <c r="E7266" i="8"/>
  <c r="F7266" i="8"/>
  <c r="D7266" i="8"/>
  <c r="M7266" i="8" l="1"/>
  <c r="L7266" i="8"/>
  <c r="E7267" i="8"/>
  <c r="A7268" i="8"/>
  <c r="D7267" i="8"/>
  <c r="F7267" i="8"/>
  <c r="A7269" i="8" l="1"/>
  <c r="E7268" i="8"/>
  <c r="F7268" i="8"/>
  <c r="D7268" i="8"/>
  <c r="L7267" i="8"/>
  <c r="M7267" i="8"/>
  <c r="M7268" i="8" l="1"/>
  <c r="L7268" i="8"/>
  <c r="D7269" i="8"/>
  <c r="E7269" i="8"/>
  <c r="F7269" i="8"/>
  <c r="A7270" i="8"/>
  <c r="D7270" i="8" l="1"/>
  <c r="E7270" i="8"/>
  <c r="F7270" i="8"/>
  <c r="A7271" i="8"/>
  <c r="M7269" i="8"/>
  <c r="L7269" i="8"/>
  <c r="F7271" i="8" l="1"/>
  <c r="A7272" i="8"/>
  <c r="D7271" i="8"/>
  <c r="E7271" i="8"/>
  <c r="M7270" i="8"/>
  <c r="L7270" i="8"/>
  <c r="L7271" i="8" l="1"/>
  <c r="M7271" i="8"/>
  <c r="D7272" i="8"/>
  <c r="E7272" i="8"/>
  <c r="F7272" i="8"/>
  <c r="A7273" i="8"/>
  <c r="F7273" i="8" l="1"/>
  <c r="D7273" i="8"/>
  <c r="E7273" i="8"/>
  <c r="A7274" i="8"/>
  <c r="L7272" i="8"/>
  <c r="M7272" i="8"/>
  <c r="A7275" i="8" l="1"/>
  <c r="E7274" i="8"/>
  <c r="F7274" i="8"/>
  <c r="D7274" i="8"/>
  <c r="M7273" i="8"/>
  <c r="L7273" i="8"/>
  <c r="M7274" i="8" l="1"/>
  <c r="L7274" i="8"/>
  <c r="F7275" i="8"/>
  <c r="D7275" i="8"/>
  <c r="A7276" i="8"/>
  <c r="E7275" i="8"/>
  <c r="L7275" i="8" l="1"/>
  <c r="M7275" i="8"/>
  <c r="D7276" i="8"/>
  <c r="A7277" i="8"/>
  <c r="E7276" i="8"/>
  <c r="F7276" i="8"/>
  <c r="L7276" i="8" l="1"/>
  <c r="M7276" i="8"/>
  <c r="F7277" i="8"/>
  <c r="D7277" i="8"/>
  <c r="E7277" i="8"/>
  <c r="A7278" i="8"/>
  <c r="A7279" i="8" l="1"/>
  <c r="E7278" i="8"/>
  <c r="F7278" i="8"/>
  <c r="D7278" i="8"/>
  <c r="M7277" i="8"/>
  <c r="L7277" i="8"/>
  <c r="M7278" i="8" l="1"/>
  <c r="L7278" i="8"/>
  <c r="E7279" i="8"/>
  <c r="D7279" i="8"/>
  <c r="F7279" i="8"/>
  <c r="A7280" i="8"/>
  <c r="E7280" i="8" l="1"/>
  <c r="F7280" i="8"/>
  <c r="D7280" i="8"/>
  <c r="A7281" i="8"/>
  <c r="M7279" i="8"/>
  <c r="L7279" i="8"/>
  <c r="F7281" i="8" l="1"/>
  <c r="D7281" i="8"/>
  <c r="E7281" i="8"/>
  <c r="A7282" i="8"/>
  <c r="M7280" i="8"/>
  <c r="L7280" i="8"/>
  <c r="D7282" i="8" l="1"/>
  <c r="A7283" i="8"/>
  <c r="F7282" i="8"/>
  <c r="E7282" i="8"/>
  <c r="M7281" i="8"/>
  <c r="L7281" i="8"/>
  <c r="M7282" i="8" l="1"/>
  <c r="L7282" i="8"/>
  <c r="F7283" i="8"/>
  <c r="D7283" i="8"/>
  <c r="E7283" i="8"/>
  <c r="A7284" i="8"/>
  <c r="D7284" i="8" l="1"/>
  <c r="E7284" i="8"/>
  <c r="F7284" i="8"/>
  <c r="A7285" i="8"/>
  <c r="L7283" i="8"/>
  <c r="M7283" i="8"/>
  <c r="F7285" i="8" l="1"/>
  <c r="A7286" i="8"/>
  <c r="D7285" i="8"/>
  <c r="E7285" i="8"/>
  <c r="M7284" i="8"/>
  <c r="L7284" i="8"/>
  <c r="M7285" i="8" l="1"/>
  <c r="L7285" i="8"/>
  <c r="D7286" i="8"/>
  <c r="E7286" i="8"/>
  <c r="A7287" i="8"/>
  <c r="F7286" i="8"/>
  <c r="F7287" i="8" l="1"/>
  <c r="D7287" i="8"/>
  <c r="E7287" i="8"/>
  <c r="A7288" i="8"/>
  <c r="M7286" i="8"/>
  <c r="L7286" i="8"/>
  <c r="D7288" i="8" l="1"/>
  <c r="A7289" i="8"/>
  <c r="E7288" i="8"/>
  <c r="F7288" i="8"/>
  <c r="L7287" i="8"/>
  <c r="M7287" i="8"/>
  <c r="L7288" i="8" l="1"/>
  <c r="M7288" i="8"/>
  <c r="A7290" i="8"/>
  <c r="D7289" i="8"/>
  <c r="E7289" i="8"/>
  <c r="F7289" i="8"/>
  <c r="L7289" i="8" l="1"/>
  <c r="M7289" i="8"/>
  <c r="D7290" i="8"/>
  <c r="A7291" i="8"/>
  <c r="E7290" i="8"/>
  <c r="F7290" i="8"/>
  <c r="M7290" i="8" l="1"/>
  <c r="L7290" i="8"/>
  <c r="F7291" i="8"/>
  <c r="A7292" i="8"/>
  <c r="D7291" i="8"/>
  <c r="E7291" i="8"/>
  <c r="L7291" i="8" l="1"/>
  <c r="M7291" i="8"/>
  <c r="D7292" i="8"/>
  <c r="A7293" i="8"/>
  <c r="E7292" i="8"/>
  <c r="F7292" i="8"/>
  <c r="L7292" i="8" l="1"/>
  <c r="M7292" i="8"/>
  <c r="F7293" i="8"/>
  <c r="D7293" i="8"/>
  <c r="A7294" i="8"/>
  <c r="E7293" i="8"/>
  <c r="L7293" i="8" l="1"/>
  <c r="M7293" i="8"/>
  <c r="D7294" i="8"/>
  <c r="A7295" i="8"/>
  <c r="E7294" i="8"/>
  <c r="F7294" i="8"/>
  <c r="L7294" i="8" l="1"/>
  <c r="M7294" i="8"/>
  <c r="D7295" i="8"/>
  <c r="F7295" i="8"/>
  <c r="E7295" i="8"/>
  <c r="A7296" i="8"/>
  <c r="D7296" i="8" l="1"/>
  <c r="E7296" i="8"/>
  <c r="A7297" i="8"/>
  <c r="F7296" i="8"/>
  <c r="L7295" i="8"/>
  <c r="M7295" i="8"/>
  <c r="D7297" i="8" l="1"/>
  <c r="E7297" i="8"/>
  <c r="F7297" i="8"/>
  <c r="A7298" i="8"/>
  <c r="M7296" i="8"/>
  <c r="L7296" i="8"/>
  <c r="D7298" i="8" l="1"/>
  <c r="A7299" i="8"/>
  <c r="E7298" i="8"/>
  <c r="F7298" i="8"/>
  <c r="M7297" i="8"/>
  <c r="L7297" i="8"/>
  <c r="L7298" i="8" l="1"/>
  <c r="M7298" i="8"/>
  <c r="D7299" i="8"/>
  <c r="A7300" i="8"/>
  <c r="E7299" i="8"/>
  <c r="F7299" i="8"/>
  <c r="L7299" i="8" l="1"/>
  <c r="M7299" i="8"/>
  <c r="D7300" i="8"/>
  <c r="E7300" i="8"/>
  <c r="F7300" i="8"/>
  <c r="A7301" i="8"/>
  <c r="F7301" i="8" l="1"/>
  <c r="A7302" i="8"/>
  <c r="E7301" i="8"/>
  <c r="D7301" i="8"/>
  <c r="M7300" i="8"/>
  <c r="L7300" i="8"/>
  <c r="L7301" i="8" l="1"/>
  <c r="M7301" i="8"/>
  <c r="D7302" i="8"/>
  <c r="A7303" i="8"/>
  <c r="E7302" i="8"/>
  <c r="F7302" i="8"/>
  <c r="M7302" i="8" l="1"/>
  <c r="L7302" i="8"/>
  <c r="F7303" i="8"/>
  <c r="A7304" i="8"/>
  <c r="D7303" i="8"/>
  <c r="E7303" i="8"/>
  <c r="L7303" i="8" l="1"/>
  <c r="M7303" i="8"/>
  <c r="F7304" i="8"/>
  <c r="A7305" i="8"/>
  <c r="D7304" i="8"/>
  <c r="E7304" i="8"/>
  <c r="L7304" i="8" l="1"/>
  <c r="M7304" i="8"/>
  <c r="F7305" i="8"/>
  <c r="A7306" i="8"/>
  <c r="E7305" i="8"/>
  <c r="D7305" i="8"/>
  <c r="L7305" i="8" l="1"/>
  <c r="M7305" i="8"/>
  <c r="D7306" i="8"/>
  <c r="A7307" i="8"/>
  <c r="E7306" i="8"/>
  <c r="F7306" i="8"/>
  <c r="M7306" i="8" l="1"/>
  <c r="L7306" i="8"/>
  <c r="F7307" i="8"/>
  <c r="A7308" i="8"/>
  <c r="D7307" i="8"/>
  <c r="E7307" i="8"/>
  <c r="L7307" i="8" l="1"/>
  <c r="M7307" i="8"/>
  <c r="F7308" i="8"/>
  <c r="D7308" i="8"/>
  <c r="E7308" i="8"/>
  <c r="A7309" i="8"/>
  <c r="F7309" i="8" l="1"/>
  <c r="A7310" i="8"/>
  <c r="E7309" i="8"/>
  <c r="D7309" i="8"/>
  <c r="L7308" i="8"/>
  <c r="M7308" i="8"/>
  <c r="M7309" i="8" l="1"/>
  <c r="L7309" i="8"/>
  <c r="D7310" i="8"/>
  <c r="A7311" i="8"/>
  <c r="E7310" i="8"/>
  <c r="F7310" i="8"/>
  <c r="L7310" i="8" l="1"/>
  <c r="M7310" i="8"/>
  <c r="E7311" i="8"/>
  <c r="A7312" i="8"/>
  <c r="D7311" i="8"/>
  <c r="F7311" i="8"/>
  <c r="A7313" i="8" l="1"/>
  <c r="D7312" i="8"/>
  <c r="F7312" i="8"/>
  <c r="E7312" i="8"/>
  <c r="L7311" i="8"/>
  <c r="M7311" i="8"/>
  <c r="M7312" i="8" l="1"/>
  <c r="L7312" i="8"/>
  <c r="F7313" i="8"/>
  <c r="A7314" i="8"/>
  <c r="E7313" i="8"/>
  <c r="D7313" i="8"/>
  <c r="D7314" i="8" l="1"/>
  <c r="A7315" i="8"/>
  <c r="E7314" i="8"/>
  <c r="F7314" i="8"/>
  <c r="M7313" i="8"/>
  <c r="L7313" i="8"/>
  <c r="L7314" i="8" l="1"/>
  <c r="M7314" i="8"/>
  <c r="F7315" i="8"/>
  <c r="D7315" i="8"/>
  <c r="E7315" i="8"/>
  <c r="A7316" i="8"/>
  <c r="M7315" i="8" l="1"/>
  <c r="L7315" i="8"/>
  <c r="D7316" i="8"/>
  <c r="A7317" i="8"/>
  <c r="F7316" i="8"/>
  <c r="E7316" i="8"/>
  <c r="M7316" i="8" l="1"/>
  <c r="L7316" i="8"/>
  <c r="E7317" i="8"/>
  <c r="D7317" i="8"/>
  <c r="F7317" i="8"/>
  <c r="A7318" i="8"/>
  <c r="D7318" i="8" l="1"/>
  <c r="A7319" i="8"/>
  <c r="E7318" i="8"/>
  <c r="F7318" i="8"/>
  <c r="M7317" i="8"/>
  <c r="L7317" i="8"/>
  <c r="L7318" i="8" l="1"/>
  <c r="M7318" i="8"/>
  <c r="F7319" i="8"/>
  <c r="A7320" i="8"/>
  <c r="E7319" i="8"/>
  <c r="D7319" i="8"/>
  <c r="M7319" i="8" l="1"/>
  <c r="L7319" i="8"/>
  <c r="E7320" i="8"/>
  <c r="F7320" i="8"/>
  <c r="D7320" i="8"/>
  <c r="A7321" i="8"/>
  <c r="F7321" i="8" l="1"/>
  <c r="A7322" i="8"/>
  <c r="E7321" i="8"/>
  <c r="D7321" i="8"/>
  <c r="M7320" i="8"/>
  <c r="L7320" i="8"/>
  <c r="M7321" i="8" l="1"/>
  <c r="L7321" i="8"/>
  <c r="D7322" i="8"/>
  <c r="A7323" i="8"/>
  <c r="E7322" i="8"/>
  <c r="F7322" i="8"/>
  <c r="M7322" i="8" l="1"/>
  <c r="L7322" i="8"/>
  <c r="F7323" i="8"/>
  <c r="A7324" i="8"/>
  <c r="E7323" i="8"/>
  <c r="D7323" i="8"/>
  <c r="M7323" i="8" l="1"/>
  <c r="L7323" i="8"/>
  <c r="D7324" i="8"/>
  <c r="E7324" i="8"/>
  <c r="F7324" i="8"/>
  <c r="A7325" i="8"/>
  <c r="D7325" i="8" l="1"/>
  <c r="A7326" i="8"/>
  <c r="E7325" i="8"/>
  <c r="F7325" i="8"/>
  <c r="M7324" i="8"/>
  <c r="L7324" i="8"/>
  <c r="M7325" i="8" l="1"/>
  <c r="L7325" i="8"/>
  <c r="D7326" i="8"/>
  <c r="A7327" i="8"/>
  <c r="E7326" i="8"/>
  <c r="F7326" i="8"/>
  <c r="L7326" i="8" l="1"/>
  <c r="M7326" i="8"/>
  <c r="F7327" i="8"/>
  <c r="D7327" i="8"/>
  <c r="E7327" i="8"/>
  <c r="A7328" i="8"/>
  <c r="F7328" i="8" l="1"/>
  <c r="E7328" i="8"/>
  <c r="D7328" i="8"/>
  <c r="A7329" i="8"/>
  <c r="M7327" i="8"/>
  <c r="L7327" i="8"/>
  <c r="F7329" i="8" l="1"/>
  <c r="A7330" i="8"/>
  <c r="E7329" i="8"/>
  <c r="D7329" i="8"/>
  <c r="L7328" i="8"/>
  <c r="M7328" i="8"/>
  <c r="M7329" i="8" l="1"/>
  <c r="L7329" i="8"/>
  <c r="D7330" i="8"/>
  <c r="A7331" i="8"/>
  <c r="E7330" i="8"/>
  <c r="F7330" i="8"/>
  <c r="M7330" i="8" l="1"/>
  <c r="L7330" i="8"/>
  <c r="F7331" i="8"/>
  <c r="A7332" i="8"/>
  <c r="D7331" i="8"/>
  <c r="E7331" i="8"/>
  <c r="M7331" i="8" l="1"/>
  <c r="L7331" i="8"/>
  <c r="F7332" i="8"/>
  <c r="A7333" i="8"/>
  <c r="D7332" i="8"/>
  <c r="E7332" i="8"/>
  <c r="L7332" i="8" l="1"/>
  <c r="M7332" i="8"/>
  <c r="E7333" i="8"/>
  <c r="F7333" i="8"/>
  <c r="D7333" i="8"/>
  <c r="A7334" i="8"/>
  <c r="D7334" i="8" l="1"/>
  <c r="A7335" i="8"/>
  <c r="E7334" i="8"/>
  <c r="F7334" i="8"/>
  <c r="M7333" i="8"/>
  <c r="L7333" i="8"/>
  <c r="L7334" i="8" l="1"/>
  <c r="M7334" i="8"/>
  <c r="F7335" i="8"/>
  <c r="A7336" i="8"/>
  <c r="D7335" i="8"/>
  <c r="E7335" i="8"/>
  <c r="M7335" i="8" l="1"/>
  <c r="L7335" i="8"/>
  <c r="F7336" i="8"/>
  <c r="A7337" i="8"/>
  <c r="D7336" i="8"/>
  <c r="E7336" i="8"/>
  <c r="L7336" i="8" l="1"/>
  <c r="M7336" i="8"/>
  <c r="F7337" i="8"/>
  <c r="A7338" i="8"/>
  <c r="E7337" i="8"/>
  <c r="D7337" i="8"/>
  <c r="L7337" i="8" l="1"/>
  <c r="M7337" i="8"/>
  <c r="D7338" i="8"/>
  <c r="A7339" i="8"/>
  <c r="E7338" i="8"/>
  <c r="F7338" i="8"/>
  <c r="M7338" i="8" l="1"/>
  <c r="L7338" i="8"/>
  <c r="A7340" i="8"/>
  <c r="F7339" i="8"/>
  <c r="D7339" i="8"/>
  <c r="E7339" i="8"/>
  <c r="L7339" i="8" l="1"/>
  <c r="M7339" i="8"/>
  <c r="E7340" i="8"/>
  <c r="D7340" i="8"/>
  <c r="F7340" i="8"/>
  <c r="A7341" i="8"/>
  <c r="F7341" i="8" l="1"/>
  <c r="A7342" i="8"/>
  <c r="D7341" i="8"/>
  <c r="E7341" i="8"/>
  <c r="M7340" i="8"/>
  <c r="L7340" i="8"/>
  <c r="M7341" i="8" l="1"/>
  <c r="L7341" i="8"/>
  <c r="E7342" i="8"/>
  <c r="F7342" i="8"/>
  <c r="D7342" i="8"/>
  <c r="A7343" i="8"/>
  <c r="F7343" i="8" l="1"/>
  <c r="A7344" i="8"/>
  <c r="D7343" i="8"/>
  <c r="E7343" i="8"/>
  <c r="M7342" i="8"/>
  <c r="L7342" i="8"/>
  <c r="L7343" i="8" l="1"/>
  <c r="M7343" i="8"/>
  <c r="D7344" i="8"/>
  <c r="E7344" i="8"/>
  <c r="F7344" i="8"/>
  <c r="A7345" i="8"/>
  <c r="F7345" i="8" l="1"/>
  <c r="A7346" i="8"/>
  <c r="E7345" i="8"/>
  <c r="D7345" i="8"/>
  <c r="M7344" i="8"/>
  <c r="L7344" i="8"/>
  <c r="M7345" i="8" l="1"/>
  <c r="L7345" i="8"/>
  <c r="D7346" i="8"/>
  <c r="A7347" i="8"/>
  <c r="F7346" i="8"/>
  <c r="E7346" i="8"/>
  <c r="M7346" i="8" l="1"/>
  <c r="L7346" i="8"/>
  <c r="E7347" i="8"/>
  <c r="A7348" i="8"/>
  <c r="F7347" i="8"/>
  <c r="D7347" i="8"/>
  <c r="A7349" i="8" l="1"/>
  <c r="F7348" i="8"/>
  <c r="D7348" i="8"/>
  <c r="E7348" i="8"/>
  <c r="M7347" i="8"/>
  <c r="L7347" i="8"/>
  <c r="M7348" i="8" l="1"/>
  <c r="L7348" i="8"/>
  <c r="A7350" i="8"/>
  <c r="E7349" i="8"/>
  <c r="D7349" i="8"/>
  <c r="F7349" i="8"/>
  <c r="L7349" i="8" l="1"/>
  <c r="M7349" i="8"/>
  <c r="D7350" i="8"/>
  <c r="A7351" i="8"/>
  <c r="F7350" i="8"/>
  <c r="E7350" i="8"/>
  <c r="M7350" i="8" l="1"/>
  <c r="L7350" i="8"/>
  <c r="F7351" i="8"/>
  <c r="A7352" i="8"/>
  <c r="D7351" i="8"/>
  <c r="E7351" i="8"/>
  <c r="M7351" i="8" l="1"/>
  <c r="L7351" i="8"/>
  <c r="A7353" i="8"/>
  <c r="F7352" i="8"/>
  <c r="E7352" i="8"/>
  <c r="D7352" i="8"/>
  <c r="M7352" i="8" l="1"/>
  <c r="L7352" i="8"/>
  <c r="A7354" i="8"/>
  <c r="E7353" i="8"/>
  <c r="D7353" i="8"/>
  <c r="F7353" i="8"/>
  <c r="L7353" i="8" l="1"/>
  <c r="M7353" i="8"/>
  <c r="E7354" i="8"/>
  <c r="F7354" i="8"/>
  <c r="D7354" i="8"/>
  <c r="A7355" i="8"/>
  <c r="A7356" i="8" l="1"/>
  <c r="E7355" i="8"/>
  <c r="F7355" i="8"/>
  <c r="D7355" i="8"/>
  <c r="M7354" i="8"/>
  <c r="L7354" i="8"/>
  <c r="M7355" i="8" l="1"/>
  <c r="L7355" i="8"/>
  <c r="D7356" i="8"/>
  <c r="A7357" i="8"/>
  <c r="E7356" i="8"/>
  <c r="F7356" i="8"/>
  <c r="L7356" i="8" l="1"/>
  <c r="M7356" i="8"/>
  <c r="D7357" i="8"/>
  <c r="E7357" i="8"/>
  <c r="F7357" i="8"/>
  <c r="A7358" i="8"/>
  <c r="E7358" i="8" l="1"/>
  <c r="F7358" i="8"/>
  <c r="D7358" i="8"/>
  <c r="A7359" i="8"/>
  <c r="L7357" i="8"/>
  <c r="M7357" i="8"/>
  <c r="A7360" i="8" l="1"/>
  <c r="D7359" i="8"/>
  <c r="E7359" i="8"/>
  <c r="F7359" i="8"/>
  <c r="L7358" i="8"/>
  <c r="M7358" i="8"/>
  <c r="M7359" i="8" l="1"/>
  <c r="L7359" i="8"/>
  <c r="D7360" i="8"/>
  <c r="E7360" i="8"/>
  <c r="F7360" i="8"/>
  <c r="A7361" i="8"/>
  <c r="D7361" i="8" l="1"/>
  <c r="F7361" i="8"/>
  <c r="A7362" i="8"/>
  <c r="E7361" i="8"/>
  <c r="M7360" i="8"/>
  <c r="L7360" i="8"/>
  <c r="M7361" i="8" l="1"/>
  <c r="L7361" i="8"/>
  <c r="D7362" i="8"/>
  <c r="A7363" i="8"/>
  <c r="E7362" i="8"/>
  <c r="F7362" i="8"/>
  <c r="L7362" i="8" l="1"/>
  <c r="M7362" i="8"/>
  <c r="D7363" i="8"/>
  <c r="E7363" i="8"/>
  <c r="F7363" i="8"/>
  <c r="A7364" i="8"/>
  <c r="F7364" i="8" l="1"/>
  <c r="A7365" i="8"/>
  <c r="D7364" i="8"/>
  <c r="E7364" i="8"/>
  <c r="M7363" i="8"/>
  <c r="L7363" i="8"/>
  <c r="M7364" i="8" l="1"/>
  <c r="L7364" i="8"/>
  <c r="E7365" i="8"/>
  <c r="D7365" i="8"/>
  <c r="F7365" i="8"/>
  <c r="A7366" i="8"/>
  <c r="D7366" i="8" l="1"/>
  <c r="A7367" i="8"/>
  <c r="E7366" i="8"/>
  <c r="F7366" i="8"/>
  <c r="M7365" i="8"/>
  <c r="L7365" i="8"/>
  <c r="M7366" i="8" l="1"/>
  <c r="L7366" i="8"/>
  <c r="F7367" i="8"/>
  <c r="D7367" i="8"/>
  <c r="E7367" i="8"/>
  <c r="A7368" i="8"/>
  <c r="F7368" i="8" l="1"/>
  <c r="A7369" i="8"/>
  <c r="D7368" i="8"/>
  <c r="E7368" i="8"/>
  <c r="L7367" i="8"/>
  <c r="M7367" i="8"/>
  <c r="M7368" i="8" l="1"/>
  <c r="L7368" i="8"/>
  <c r="A7370" i="8"/>
  <c r="E7369" i="8"/>
  <c r="D7369" i="8"/>
  <c r="F7369" i="8"/>
  <c r="L7369" i="8" l="1"/>
  <c r="M7369" i="8"/>
  <c r="A7371" i="8"/>
  <c r="E7370" i="8"/>
  <c r="F7370" i="8"/>
  <c r="D7370" i="8"/>
  <c r="M7370" i="8" l="1"/>
  <c r="L7370" i="8"/>
  <c r="D7371" i="8"/>
  <c r="F7371" i="8"/>
  <c r="A7372" i="8"/>
  <c r="E7371" i="8"/>
  <c r="M7371" i="8" l="1"/>
  <c r="L7371" i="8"/>
  <c r="D7372" i="8"/>
  <c r="E7372" i="8"/>
  <c r="F7372" i="8"/>
  <c r="A7373" i="8"/>
  <c r="E7373" i="8" l="1"/>
  <c r="D7373" i="8"/>
  <c r="F7373" i="8"/>
  <c r="A7374" i="8"/>
  <c r="M7372" i="8"/>
  <c r="L7372" i="8"/>
  <c r="D7374" i="8" l="1"/>
  <c r="A7375" i="8"/>
  <c r="E7374" i="8"/>
  <c r="F7374" i="8"/>
  <c r="M7373" i="8"/>
  <c r="L7373" i="8"/>
  <c r="M7374" i="8" l="1"/>
  <c r="L7374" i="8"/>
  <c r="D7375" i="8"/>
  <c r="F7375" i="8"/>
  <c r="E7375" i="8"/>
  <c r="A7376" i="8"/>
  <c r="D7376" i="8" l="1"/>
  <c r="E7376" i="8"/>
  <c r="F7376" i="8"/>
  <c r="A7377" i="8"/>
  <c r="L7375" i="8"/>
  <c r="M7375" i="8"/>
  <c r="A7378" i="8" l="1"/>
  <c r="E7377" i="8"/>
  <c r="D7377" i="8"/>
  <c r="F7377" i="8"/>
  <c r="M7376" i="8"/>
  <c r="L7376" i="8"/>
  <c r="L7377" i="8" l="1"/>
  <c r="M7377" i="8"/>
  <c r="F7378" i="8"/>
  <c r="A7379" i="8"/>
  <c r="E7378" i="8"/>
  <c r="D7378" i="8"/>
  <c r="M7378" i="8" l="1"/>
  <c r="L7378" i="8"/>
  <c r="A7380" i="8"/>
  <c r="D7379" i="8"/>
  <c r="F7379" i="8"/>
  <c r="E7379" i="8"/>
  <c r="M7379" i="8" l="1"/>
  <c r="L7379" i="8"/>
  <c r="E7380" i="8"/>
  <c r="A7381" i="8"/>
  <c r="F7380" i="8"/>
  <c r="D7380" i="8"/>
  <c r="A7382" i="8" l="1"/>
  <c r="E7381" i="8"/>
  <c r="F7381" i="8"/>
  <c r="D7381" i="8"/>
  <c r="M7380" i="8"/>
  <c r="L7380" i="8"/>
  <c r="M7381" i="8" l="1"/>
  <c r="L7381" i="8"/>
  <c r="D7382" i="8"/>
  <c r="A7383" i="8"/>
  <c r="F7382" i="8"/>
  <c r="E7382" i="8"/>
  <c r="M7382" i="8" l="1"/>
  <c r="L7382" i="8"/>
  <c r="F7383" i="8"/>
  <c r="A7384" i="8"/>
  <c r="D7383" i="8"/>
  <c r="E7383" i="8"/>
  <c r="M7383" i="8" l="1"/>
  <c r="L7383" i="8"/>
  <c r="E7384" i="8"/>
  <c r="A7385" i="8"/>
  <c r="F7384" i="8"/>
  <c r="D7384" i="8"/>
  <c r="E7385" i="8" l="1"/>
  <c r="D7385" i="8"/>
  <c r="F7385" i="8"/>
  <c r="A7386" i="8"/>
  <c r="M7384" i="8"/>
  <c r="L7384" i="8"/>
  <c r="E7386" i="8" l="1"/>
  <c r="F7386" i="8"/>
  <c r="D7386" i="8"/>
  <c r="A7387" i="8"/>
  <c r="L7385" i="8"/>
  <c r="M7385" i="8"/>
  <c r="F7387" i="8" l="1"/>
  <c r="D7387" i="8"/>
  <c r="E7387" i="8"/>
  <c r="A7388" i="8"/>
  <c r="M7386" i="8"/>
  <c r="L7386" i="8"/>
  <c r="A7389" i="8" l="1"/>
  <c r="E7388" i="8"/>
  <c r="F7388" i="8"/>
  <c r="D7388" i="8"/>
  <c r="M7387" i="8"/>
  <c r="L7387" i="8"/>
  <c r="M7388" i="8" l="1"/>
  <c r="L7388" i="8"/>
  <c r="E7389" i="8"/>
  <c r="F7389" i="8"/>
  <c r="A7390" i="8"/>
  <c r="D7389" i="8"/>
  <c r="D7390" i="8" l="1"/>
  <c r="A7391" i="8"/>
  <c r="E7390" i="8"/>
  <c r="F7390" i="8"/>
  <c r="L7389" i="8"/>
  <c r="M7389" i="8"/>
  <c r="M7390" i="8" l="1"/>
  <c r="L7390" i="8"/>
  <c r="F7391" i="8"/>
  <c r="A7392" i="8"/>
  <c r="D7391" i="8"/>
  <c r="E7391" i="8"/>
  <c r="M7391" i="8" l="1"/>
  <c r="L7391" i="8"/>
  <c r="D7392" i="8"/>
  <c r="E7392" i="8"/>
  <c r="F7392" i="8"/>
  <c r="A7393" i="8"/>
  <c r="E7393" i="8" l="1"/>
  <c r="A7394" i="8"/>
  <c r="F7393" i="8"/>
  <c r="D7393" i="8"/>
  <c r="L7392" i="8"/>
  <c r="M7392" i="8"/>
  <c r="A7395" i="8" l="1"/>
  <c r="E7394" i="8"/>
  <c r="F7394" i="8"/>
  <c r="D7394" i="8"/>
  <c r="M7393" i="8"/>
  <c r="L7393" i="8"/>
  <c r="M7394" i="8" l="1"/>
  <c r="L7394" i="8"/>
  <c r="D7395" i="8"/>
  <c r="F7395" i="8"/>
  <c r="A7396" i="8"/>
  <c r="E7395" i="8"/>
  <c r="L7395" i="8" l="1"/>
  <c r="M7395" i="8"/>
  <c r="F7396" i="8"/>
  <c r="D7396" i="8"/>
  <c r="E7396" i="8"/>
  <c r="A7397" i="8"/>
  <c r="A7398" i="8" l="1"/>
  <c r="F7397" i="8"/>
  <c r="E7397" i="8"/>
  <c r="D7397" i="8"/>
  <c r="M7396" i="8"/>
  <c r="L7396" i="8"/>
  <c r="L7397" i="8" l="1"/>
  <c r="M7397" i="8"/>
  <c r="E7398" i="8"/>
  <c r="F7398" i="8"/>
  <c r="D7398" i="8"/>
  <c r="A7399" i="8"/>
  <c r="D7399" i="8" l="1"/>
  <c r="E7399" i="8"/>
  <c r="F7399" i="8"/>
  <c r="A7400" i="8"/>
  <c r="M7398" i="8"/>
  <c r="L7398" i="8"/>
  <c r="F7400" i="8" l="1"/>
  <c r="D7400" i="8"/>
  <c r="E7400" i="8"/>
  <c r="A7401" i="8"/>
  <c r="L7399" i="8"/>
  <c r="M7399" i="8"/>
  <c r="E7401" i="8" l="1"/>
  <c r="F7401" i="8"/>
  <c r="A7402" i="8"/>
  <c r="D7401" i="8"/>
  <c r="L7400" i="8"/>
  <c r="M7400" i="8"/>
  <c r="D7402" i="8" l="1"/>
  <c r="A7403" i="8"/>
  <c r="E7402" i="8"/>
  <c r="F7402" i="8"/>
  <c r="M7401" i="8"/>
  <c r="L7401" i="8"/>
  <c r="L7402" i="8" l="1"/>
  <c r="M7402" i="8"/>
  <c r="D7403" i="8"/>
  <c r="F7403" i="8"/>
  <c r="E7403" i="8"/>
  <c r="A7404" i="8"/>
  <c r="A7405" i="8" l="1"/>
  <c r="D7404" i="8"/>
  <c r="E7404" i="8"/>
  <c r="F7404" i="8"/>
  <c r="M7403" i="8"/>
  <c r="L7403" i="8"/>
  <c r="M7404" i="8" l="1"/>
  <c r="L7404" i="8"/>
  <c r="E7405" i="8"/>
  <c r="D7405" i="8"/>
  <c r="F7405" i="8"/>
  <c r="A7406" i="8"/>
  <c r="F7406" i="8" l="1"/>
  <c r="E7406" i="8"/>
  <c r="D7406" i="8"/>
  <c r="A7407" i="8"/>
  <c r="M7405" i="8"/>
  <c r="L7405" i="8"/>
  <c r="A7408" i="8" l="1"/>
  <c r="D7407" i="8"/>
  <c r="E7407" i="8"/>
  <c r="F7407" i="8"/>
  <c r="M7406" i="8"/>
  <c r="L7406" i="8"/>
  <c r="L7407" i="8" l="1"/>
  <c r="M7407" i="8"/>
  <c r="F7408" i="8"/>
  <c r="E7408" i="8"/>
  <c r="D7408" i="8"/>
  <c r="A7409" i="8"/>
  <c r="E7409" i="8" l="1"/>
  <c r="A7410" i="8"/>
  <c r="D7409" i="8"/>
  <c r="F7409" i="8"/>
  <c r="L7408" i="8"/>
  <c r="M7408" i="8"/>
  <c r="E7410" i="8" l="1"/>
  <c r="F7410" i="8"/>
  <c r="D7410" i="8"/>
  <c r="A7411" i="8"/>
  <c r="L7409" i="8"/>
  <c r="M7409" i="8"/>
  <c r="E7411" i="8" l="1"/>
  <c r="D7411" i="8"/>
  <c r="F7411" i="8"/>
  <c r="A7412" i="8"/>
  <c r="M7410" i="8"/>
  <c r="L7410" i="8"/>
  <c r="F7412" i="8" l="1"/>
  <c r="A7413" i="8"/>
  <c r="D7412" i="8"/>
  <c r="E7412" i="8"/>
  <c r="M7411" i="8"/>
  <c r="L7411" i="8"/>
  <c r="M7412" i="8" l="1"/>
  <c r="L7412" i="8"/>
  <c r="F7413" i="8"/>
  <c r="A7414" i="8"/>
  <c r="D7413" i="8"/>
  <c r="E7413" i="8"/>
  <c r="M7413" i="8" l="1"/>
  <c r="L7413" i="8"/>
  <c r="D7414" i="8"/>
  <c r="A7415" i="8"/>
  <c r="F7414" i="8"/>
  <c r="E7414" i="8"/>
  <c r="M7414" i="8" l="1"/>
  <c r="L7414" i="8"/>
  <c r="A7416" i="8"/>
  <c r="D7415" i="8"/>
  <c r="E7415" i="8"/>
  <c r="F7415" i="8"/>
  <c r="L7415" i="8" l="1"/>
  <c r="M7415" i="8"/>
  <c r="D7416" i="8"/>
  <c r="F7416" i="8"/>
  <c r="E7416" i="8"/>
  <c r="A7417" i="8"/>
  <c r="F7417" i="8" l="1"/>
  <c r="D7417" i="8"/>
  <c r="E7417" i="8"/>
  <c r="A7418" i="8"/>
  <c r="M7416" i="8"/>
  <c r="L7416" i="8"/>
  <c r="D7418" i="8" l="1"/>
  <c r="A7419" i="8"/>
  <c r="E7418" i="8"/>
  <c r="F7418" i="8"/>
  <c r="M7417" i="8"/>
  <c r="L7417" i="8"/>
  <c r="M7418" i="8" l="1"/>
  <c r="L7418" i="8"/>
  <c r="F7419" i="8"/>
  <c r="D7419" i="8"/>
  <c r="E7419" i="8"/>
  <c r="A7420" i="8"/>
  <c r="A7421" i="8" l="1"/>
  <c r="E7420" i="8"/>
  <c r="D7420" i="8"/>
  <c r="F7420" i="8"/>
  <c r="M7419" i="8"/>
  <c r="L7419" i="8"/>
  <c r="M7420" i="8" l="1"/>
  <c r="L7420" i="8"/>
  <c r="A7422" i="8"/>
  <c r="E7421" i="8"/>
  <c r="D7421" i="8"/>
  <c r="F7421" i="8"/>
  <c r="M7421" i="8" l="1"/>
  <c r="L7421" i="8"/>
  <c r="F7422" i="8"/>
  <c r="A7423" i="8"/>
  <c r="E7422" i="8"/>
  <c r="D7422" i="8"/>
  <c r="L7422" i="8" l="1"/>
  <c r="M7422" i="8"/>
  <c r="F7423" i="8"/>
  <c r="E7423" i="8"/>
  <c r="A7424" i="8"/>
  <c r="D7423" i="8"/>
  <c r="M7423" i="8" l="1"/>
  <c r="L7423" i="8"/>
  <c r="A7425" i="8"/>
  <c r="F7424" i="8"/>
  <c r="D7424" i="8"/>
  <c r="E7424" i="8"/>
  <c r="L7424" i="8" l="1"/>
  <c r="M7424" i="8"/>
  <c r="D7425" i="8"/>
  <c r="E7425" i="8"/>
  <c r="F7425" i="8"/>
  <c r="A7426" i="8"/>
  <c r="D7426" i="8" l="1"/>
  <c r="E7426" i="8"/>
  <c r="F7426" i="8"/>
  <c r="A7427" i="8"/>
  <c r="M7425" i="8"/>
  <c r="L7425" i="8"/>
  <c r="A7428" i="8" l="1"/>
  <c r="D7427" i="8"/>
  <c r="E7427" i="8"/>
  <c r="F7427" i="8"/>
  <c r="M7426" i="8"/>
  <c r="L7426" i="8"/>
  <c r="L7427" i="8" l="1"/>
  <c r="M7427" i="8"/>
  <c r="A7429" i="8"/>
  <c r="D7428" i="8"/>
  <c r="F7428" i="8"/>
  <c r="E7428" i="8"/>
  <c r="L7428" i="8" l="1"/>
  <c r="M7428" i="8"/>
  <c r="E7429" i="8"/>
  <c r="D7429" i="8"/>
  <c r="F7429" i="8"/>
  <c r="A7430" i="8"/>
  <c r="D7430" i="8" l="1"/>
  <c r="A7431" i="8"/>
  <c r="E7430" i="8"/>
  <c r="F7430" i="8"/>
  <c r="L7429" i="8"/>
  <c r="M7429" i="8"/>
  <c r="M7430" i="8" l="1"/>
  <c r="L7430" i="8"/>
  <c r="A7432" i="8"/>
  <c r="D7431" i="8"/>
  <c r="E7431" i="8"/>
  <c r="F7431" i="8"/>
  <c r="M7431" i="8" l="1"/>
  <c r="L7431" i="8"/>
  <c r="F7432" i="8"/>
  <c r="D7432" i="8"/>
  <c r="E7432" i="8"/>
  <c r="A7433" i="8"/>
  <c r="F7433" i="8" l="1"/>
  <c r="A7434" i="8"/>
  <c r="E7433" i="8"/>
  <c r="D7433" i="8"/>
  <c r="L7432" i="8"/>
  <c r="M7432" i="8"/>
  <c r="L7433" i="8" l="1"/>
  <c r="M7433" i="8"/>
  <c r="F7434" i="8"/>
  <c r="E7434" i="8"/>
  <c r="A7435" i="8"/>
  <c r="D7434" i="8"/>
  <c r="F7435" i="8" l="1"/>
  <c r="D7435" i="8"/>
  <c r="E7435" i="8"/>
  <c r="A7436" i="8"/>
  <c r="M7434" i="8"/>
  <c r="L7434" i="8"/>
  <c r="F7436" i="8" l="1"/>
  <c r="A7437" i="8"/>
  <c r="D7436" i="8"/>
  <c r="E7436" i="8"/>
  <c r="M7435" i="8"/>
  <c r="L7435" i="8"/>
  <c r="L7436" i="8" l="1"/>
  <c r="M7436" i="8"/>
  <c r="E7437" i="8"/>
  <c r="F7437" i="8"/>
  <c r="D7437" i="8"/>
  <c r="A7438" i="8"/>
  <c r="E7438" i="8" l="1"/>
  <c r="F7438" i="8"/>
  <c r="D7438" i="8"/>
  <c r="A7439" i="8"/>
  <c r="L7437" i="8"/>
  <c r="M7437" i="8"/>
  <c r="F7439" i="8" l="1"/>
  <c r="A7440" i="8"/>
  <c r="D7439" i="8"/>
  <c r="E7439" i="8"/>
  <c r="M7438" i="8"/>
  <c r="L7438" i="8"/>
  <c r="M7439" i="8" l="1"/>
  <c r="L7439" i="8"/>
  <c r="A7441" i="8"/>
  <c r="D7440" i="8"/>
  <c r="E7440" i="8"/>
  <c r="F7440" i="8"/>
  <c r="L7440" i="8" l="1"/>
  <c r="M7440" i="8"/>
  <c r="F7441" i="8"/>
  <c r="E7441" i="8"/>
  <c r="D7441" i="8"/>
  <c r="A7442" i="8"/>
  <c r="E7442" i="8" l="1"/>
  <c r="F7442" i="8"/>
  <c r="D7442" i="8"/>
  <c r="A7443" i="8"/>
  <c r="M7441" i="8"/>
  <c r="L7441" i="8"/>
  <c r="E7443" i="8" l="1"/>
  <c r="A7444" i="8"/>
  <c r="D7443" i="8"/>
  <c r="F7443" i="8"/>
  <c r="L7442" i="8"/>
  <c r="M7442" i="8"/>
  <c r="F7444" i="8" l="1"/>
  <c r="D7444" i="8"/>
  <c r="A7445" i="8"/>
  <c r="E7444" i="8"/>
  <c r="L7443" i="8"/>
  <c r="M7443" i="8"/>
  <c r="M7444" i="8" l="1"/>
  <c r="L7444" i="8"/>
  <c r="A7446" i="8"/>
  <c r="E7445" i="8"/>
  <c r="D7445" i="8"/>
  <c r="F7445" i="8"/>
  <c r="M7445" i="8" l="1"/>
  <c r="L7445" i="8"/>
  <c r="E7446" i="8"/>
  <c r="D7446" i="8"/>
  <c r="A7447" i="8"/>
  <c r="F7446" i="8"/>
  <c r="E7447" i="8" l="1"/>
  <c r="F7447" i="8"/>
  <c r="A7448" i="8"/>
  <c r="D7447" i="8"/>
  <c r="M7446" i="8"/>
  <c r="L7446" i="8"/>
  <c r="F7448" i="8" l="1"/>
  <c r="D7448" i="8"/>
  <c r="A7449" i="8"/>
  <c r="E7448" i="8"/>
  <c r="M7447" i="8"/>
  <c r="L7447" i="8"/>
  <c r="M7448" i="8" l="1"/>
  <c r="L7448" i="8"/>
  <c r="F7449" i="8"/>
  <c r="A7450" i="8"/>
  <c r="D7449" i="8"/>
  <c r="E7449" i="8"/>
  <c r="M7449" i="8" l="1"/>
  <c r="L7449" i="8"/>
  <c r="D7450" i="8"/>
  <c r="E7450" i="8"/>
  <c r="F7450" i="8"/>
  <c r="A7451" i="8"/>
  <c r="F7451" i="8" l="1"/>
  <c r="A7452" i="8"/>
  <c r="E7451" i="8"/>
  <c r="D7451" i="8"/>
  <c r="M7450" i="8"/>
  <c r="L7450" i="8"/>
  <c r="L7451" i="8" l="1"/>
  <c r="M7451" i="8"/>
  <c r="E7452" i="8"/>
  <c r="D7452" i="8"/>
  <c r="F7452" i="8"/>
  <c r="A7453" i="8"/>
  <c r="L7452" i="8" l="1"/>
  <c r="M7452" i="8"/>
  <c r="E7453" i="8"/>
  <c r="D7453" i="8"/>
  <c r="F7453" i="8"/>
  <c r="A7454" i="8"/>
  <c r="D7454" i="8" l="1"/>
  <c r="A7455" i="8"/>
  <c r="E7454" i="8"/>
  <c r="F7454" i="8"/>
  <c r="M7453" i="8"/>
  <c r="L7453" i="8"/>
  <c r="M7454" i="8" l="1"/>
  <c r="L7454" i="8"/>
  <c r="D7455" i="8"/>
  <c r="E7455" i="8"/>
  <c r="F7455" i="8"/>
  <c r="A7456" i="8"/>
  <c r="F7456" i="8" l="1"/>
  <c r="A7457" i="8"/>
  <c r="E7456" i="8"/>
  <c r="D7456" i="8"/>
  <c r="L7455" i="8"/>
  <c r="M7455" i="8"/>
  <c r="L7456" i="8" l="1"/>
  <c r="M7456" i="8"/>
  <c r="E7457" i="8"/>
  <c r="D7457" i="8"/>
  <c r="F7457" i="8"/>
  <c r="A7458" i="8"/>
  <c r="E7458" i="8" l="1"/>
  <c r="F7458" i="8"/>
  <c r="D7458" i="8"/>
  <c r="A7459" i="8"/>
  <c r="M7457" i="8"/>
  <c r="L7457" i="8"/>
  <c r="D7459" i="8" l="1"/>
  <c r="F7459" i="8"/>
  <c r="A7460" i="8"/>
  <c r="E7459" i="8"/>
  <c r="M7458" i="8"/>
  <c r="L7458" i="8"/>
  <c r="M7459" i="8" l="1"/>
  <c r="L7459" i="8"/>
  <c r="D7460" i="8"/>
  <c r="E7460" i="8"/>
  <c r="F7460" i="8"/>
  <c r="A7461" i="8"/>
  <c r="D7461" i="8" l="1"/>
  <c r="A7462" i="8"/>
  <c r="E7461" i="8"/>
  <c r="F7461" i="8"/>
  <c r="M7460" i="8"/>
  <c r="L7460" i="8"/>
  <c r="L7461" i="8" l="1"/>
  <c r="M7461" i="8"/>
  <c r="E7462" i="8"/>
  <c r="F7462" i="8"/>
  <c r="D7462" i="8"/>
  <c r="A7463" i="8"/>
  <c r="E7463" i="8" l="1"/>
  <c r="A7464" i="8"/>
  <c r="D7463" i="8"/>
  <c r="F7463" i="8"/>
  <c r="M7462" i="8"/>
  <c r="L7462" i="8"/>
  <c r="F7464" i="8" l="1"/>
  <c r="D7464" i="8"/>
  <c r="E7464" i="8"/>
  <c r="A7465" i="8"/>
  <c r="M7463" i="8"/>
  <c r="L7463" i="8"/>
  <c r="D7465" i="8" l="1"/>
  <c r="A7466" i="8"/>
  <c r="F7465" i="8"/>
  <c r="E7465" i="8"/>
  <c r="M7464" i="8"/>
  <c r="L7464" i="8"/>
  <c r="L7465" i="8" l="1"/>
  <c r="M7465" i="8"/>
  <c r="D7466" i="8"/>
  <c r="A7467" i="8"/>
  <c r="F7466" i="8"/>
  <c r="E7466" i="8"/>
  <c r="M7466" i="8" l="1"/>
  <c r="L7466" i="8"/>
  <c r="D7467" i="8"/>
  <c r="E7467" i="8"/>
  <c r="A7468" i="8"/>
  <c r="F7467" i="8"/>
  <c r="D7468" i="8" l="1"/>
  <c r="E7468" i="8"/>
  <c r="F7468" i="8"/>
  <c r="A7469" i="8"/>
  <c r="L7467" i="8"/>
  <c r="M7467" i="8"/>
  <c r="D7469" i="8" l="1"/>
  <c r="E7469" i="8"/>
  <c r="F7469" i="8"/>
  <c r="A7470" i="8"/>
  <c r="M7468" i="8"/>
  <c r="L7468" i="8"/>
  <c r="D7470" i="8" l="1"/>
  <c r="A7471" i="8"/>
  <c r="F7470" i="8"/>
  <c r="E7470" i="8"/>
  <c r="M7469" i="8"/>
  <c r="L7469" i="8"/>
  <c r="M7470" i="8" l="1"/>
  <c r="L7470" i="8"/>
  <c r="E7471" i="8"/>
  <c r="F7471" i="8"/>
  <c r="A7472" i="8"/>
  <c r="D7471" i="8"/>
  <c r="A7473" i="8" l="1"/>
  <c r="E7472" i="8"/>
  <c r="D7472" i="8"/>
  <c r="F7472" i="8"/>
  <c r="M7471" i="8"/>
  <c r="L7471" i="8"/>
  <c r="L7472" i="8" l="1"/>
  <c r="M7472" i="8"/>
  <c r="A7474" i="8"/>
  <c r="D7473" i="8"/>
  <c r="E7473" i="8"/>
  <c r="F7473" i="8"/>
  <c r="M7473" i="8" l="1"/>
  <c r="L7473" i="8"/>
  <c r="D7474" i="8"/>
  <c r="A7475" i="8"/>
  <c r="F7474" i="8"/>
  <c r="E7474" i="8"/>
  <c r="M7474" i="8" l="1"/>
  <c r="L7474" i="8"/>
  <c r="D7475" i="8"/>
  <c r="E7475" i="8"/>
  <c r="F7475" i="8"/>
  <c r="A7476" i="8"/>
  <c r="D7476" i="8" l="1"/>
  <c r="A7477" i="8"/>
  <c r="E7476" i="8"/>
  <c r="F7476" i="8"/>
  <c r="M7475" i="8"/>
  <c r="L7475" i="8"/>
  <c r="M7476" i="8" l="1"/>
  <c r="L7476" i="8"/>
  <c r="D7477" i="8"/>
  <c r="E7477" i="8"/>
  <c r="F7477" i="8"/>
  <c r="A7478" i="8"/>
  <c r="M7477" i="8" l="1"/>
  <c r="L7477" i="8"/>
  <c r="D7478" i="8"/>
  <c r="F7478" i="8"/>
  <c r="E7478" i="8"/>
  <c r="A7479" i="8"/>
  <c r="M7478" i="8" l="1"/>
  <c r="L7478" i="8"/>
  <c r="E7479" i="8"/>
  <c r="A7480" i="8"/>
  <c r="F7479" i="8"/>
  <c r="D7479" i="8"/>
  <c r="F7480" i="8" l="1"/>
  <c r="A7481" i="8"/>
  <c r="E7480" i="8"/>
  <c r="D7480" i="8"/>
  <c r="M7479" i="8"/>
  <c r="L7479" i="8"/>
  <c r="M7480" i="8" l="1"/>
  <c r="L7480" i="8"/>
  <c r="F7481" i="8"/>
  <c r="D7481" i="8"/>
  <c r="E7481" i="8"/>
  <c r="A7482" i="8"/>
  <c r="A7483" i="8" l="1"/>
  <c r="F7482" i="8"/>
  <c r="E7482" i="8"/>
  <c r="D7482" i="8"/>
  <c r="L7481" i="8"/>
  <c r="M7481" i="8"/>
  <c r="M7482" i="8" l="1"/>
  <c r="L7482" i="8"/>
  <c r="F7483" i="8"/>
  <c r="A7484" i="8"/>
  <c r="D7483" i="8"/>
  <c r="E7483" i="8"/>
  <c r="M7483" i="8" l="1"/>
  <c r="L7483" i="8"/>
  <c r="F7484" i="8"/>
  <c r="D7484" i="8"/>
  <c r="E7484" i="8"/>
  <c r="A7485" i="8"/>
  <c r="D7485" i="8" l="1"/>
  <c r="E7485" i="8"/>
  <c r="F7485" i="8"/>
  <c r="A7486" i="8"/>
  <c r="M7484" i="8"/>
  <c r="L7484" i="8"/>
  <c r="D7486" i="8" l="1"/>
  <c r="F7486" i="8"/>
  <c r="E7486" i="8"/>
  <c r="A7487" i="8"/>
  <c r="L7485" i="8"/>
  <c r="M7485" i="8"/>
  <c r="F7487" i="8" l="1"/>
  <c r="A7488" i="8"/>
  <c r="D7487" i="8"/>
  <c r="E7487" i="8"/>
  <c r="M7486" i="8"/>
  <c r="L7486" i="8"/>
  <c r="L7487" i="8" l="1"/>
  <c r="M7487" i="8"/>
  <c r="D7488" i="8"/>
  <c r="E7488" i="8"/>
  <c r="F7488" i="8"/>
  <c r="A7489" i="8"/>
  <c r="M7488" i="8" l="1"/>
  <c r="L7488" i="8"/>
  <c r="D7489" i="8"/>
  <c r="F7489" i="8"/>
  <c r="E7489" i="8"/>
  <c r="A7490" i="8"/>
  <c r="F7490" i="8" l="1"/>
  <c r="E7490" i="8"/>
  <c r="A7491" i="8"/>
  <c r="D7490" i="8"/>
  <c r="L7489" i="8"/>
  <c r="M7489" i="8"/>
  <c r="E7491" i="8" l="1"/>
  <c r="A7492" i="8"/>
  <c r="F7491" i="8"/>
  <c r="D7491" i="8"/>
  <c r="L7490" i="8"/>
  <c r="M7490" i="8"/>
  <c r="E7492" i="8" l="1"/>
  <c r="F7492" i="8"/>
  <c r="D7492" i="8"/>
  <c r="A7493" i="8"/>
  <c r="L7491" i="8"/>
  <c r="M7491" i="8"/>
  <c r="D7493" i="8" l="1"/>
  <c r="E7493" i="8"/>
  <c r="F7493" i="8"/>
  <c r="A7494" i="8"/>
  <c r="M7492" i="8"/>
  <c r="L7492" i="8"/>
  <c r="E7494" i="8" l="1"/>
  <c r="A7495" i="8"/>
  <c r="F7494" i="8"/>
  <c r="D7494" i="8"/>
  <c r="M7493" i="8"/>
  <c r="L7493" i="8"/>
  <c r="D7495" i="8" l="1"/>
  <c r="E7495" i="8"/>
  <c r="F7495" i="8"/>
  <c r="A7496" i="8"/>
  <c r="M7494" i="8"/>
  <c r="L7494" i="8"/>
  <c r="F7496" i="8" l="1"/>
  <c r="A7497" i="8"/>
  <c r="E7496" i="8"/>
  <c r="D7496" i="8"/>
  <c r="M7495" i="8"/>
  <c r="L7495" i="8"/>
  <c r="M7496" i="8" l="1"/>
  <c r="L7496" i="8"/>
  <c r="D7497" i="8"/>
  <c r="E7497" i="8"/>
  <c r="F7497" i="8"/>
  <c r="A7498" i="8"/>
  <c r="F7498" i="8" l="1"/>
  <c r="D7498" i="8"/>
  <c r="A7499" i="8"/>
  <c r="E7498" i="8"/>
  <c r="L7497" i="8"/>
  <c r="M7497" i="8"/>
  <c r="M7498" i="8" l="1"/>
  <c r="L7498" i="8"/>
  <c r="F7499" i="8"/>
  <c r="E7499" i="8"/>
  <c r="A7500" i="8"/>
  <c r="D7499" i="8"/>
  <c r="F7500" i="8" l="1"/>
  <c r="A7501" i="8"/>
  <c r="D7500" i="8"/>
  <c r="E7500" i="8"/>
  <c r="M7499" i="8"/>
  <c r="L7499" i="8"/>
  <c r="L7500" i="8" l="1"/>
  <c r="M7500" i="8"/>
  <c r="F7501" i="8"/>
  <c r="D7501" i="8"/>
  <c r="E7501" i="8"/>
  <c r="A7502" i="8"/>
  <c r="D7502" i="8" l="1"/>
  <c r="A7503" i="8"/>
  <c r="E7502" i="8"/>
  <c r="F7502" i="8"/>
  <c r="L7501" i="8"/>
  <c r="M7501" i="8"/>
  <c r="M7502" i="8" l="1"/>
  <c r="L7502" i="8"/>
  <c r="F7503" i="8"/>
  <c r="A7504" i="8"/>
  <c r="D7503" i="8"/>
  <c r="E7503" i="8"/>
  <c r="M7503" i="8" l="1"/>
  <c r="L7503" i="8"/>
  <c r="F7504" i="8"/>
  <c r="A7505" i="8"/>
  <c r="D7504" i="8"/>
  <c r="E7504" i="8"/>
  <c r="L7504" i="8" l="1"/>
  <c r="M7504" i="8"/>
  <c r="F7505" i="8"/>
  <c r="D7505" i="8"/>
  <c r="E7505" i="8"/>
  <c r="A7506" i="8"/>
  <c r="F7506" i="8" l="1"/>
  <c r="D7506" i="8"/>
  <c r="E7506" i="8"/>
  <c r="A7507" i="8"/>
  <c r="L7505" i="8"/>
  <c r="M7505" i="8"/>
  <c r="F7507" i="8" l="1"/>
  <c r="A7508" i="8"/>
  <c r="D7507" i="8"/>
  <c r="E7507" i="8"/>
  <c r="M7506" i="8"/>
  <c r="L7506" i="8"/>
  <c r="M7507" i="8" l="1"/>
  <c r="L7507" i="8"/>
  <c r="F7508" i="8"/>
  <c r="A7509" i="8"/>
  <c r="D7508" i="8"/>
  <c r="E7508" i="8"/>
  <c r="L7508" i="8" l="1"/>
  <c r="M7508" i="8"/>
  <c r="E7509" i="8"/>
  <c r="F7509" i="8"/>
  <c r="A7510" i="8"/>
  <c r="D7509" i="8"/>
  <c r="E7510" i="8" l="1"/>
  <c r="A7511" i="8"/>
  <c r="D7510" i="8"/>
  <c r="F7510" i="8"/>
  <c r="M7509" i="8"/>
  <c r="L7509" i="8"/>
  <c r="E7511" i="8" l="1"/>
  <c r="D7511" i="8"/>
  <c r="A7512" i="8"/>
  <c r="F7511" i="8"/>
  <c r="M7510" i="8"/>
  <c r="L7510" i="8"/>
  <c r="E7512" i="8" l="1"/>
  <c r="F7512" i="8"/>
  <c r="D7512" i="8"/>
  <c r="A7513" i="8"/>
  <c r="M7511" i="8"/>
  <c r="L7511" i="8"/>
  <c r="D7513" i="8" l="1"/>
  <c r="A7514" i="8"/>
  <c r="E7513" i="8"/>
  <c r="F7513" i="8"/>
  <c r="L7512" i="8"/>
  <c r="M7512" i="8"/>
  <c r="M7513" i="8" l="1"/>
  <c r="L7513" i="8"/>
  <c r="E7514" i="8"/>
  <c r="F7514" i="8"/>
  <c r="A7515" i="8"/>
  <c r="D7514" i="8"/>
  <c r="A7516" i="8" l="1"/>
  <c r="D7515" i="8"/>
  <c r="E7515" i="8"/>
  <c r="F7515" i="8"/>
  <c r="M7514" i="8"/>
  <c r="L7514" i="8"/>
  <c r="L7515" i="8" l="1"/>
  <c r="M7515" i="8"/>
  <c r="F7516" i="8"/>
  <c r="A7517" i="8"/>
  <c r="D7516" i="8"/>
  <c r="E7516" i="8"/>
  <c r="M7516" i="8" l="1"/>
  <c r="L7516" i="8"/>
  <c r="D7517" i="8"/>
  <c r="E7517" i="8"/>
  <c r="F7517" i="8"/>
  <c r="A7518" i="8"/>
  <c r="A7519" i="8" l="1"/>
  <c r="F7518" i="8"/>
  <c r="D7518" i="8"/>
  <c r="E7518" i="8"/>
  <c r="M7517" i="8"/>
  <c r="L7517" i="8"/>
  <c r="L7518" i="8" l="1"/>
  <c r="M7518" i="8"/>
  <c r="A7520" i="8"/>
  <c r="E7519" i="8"/>
  <c r="D7519" i="8"/>
  <c r="F7519" i="8"/>
  <c r="L7519" i="8" l="1"/>
  <c r="M7519" i="8"/>
  <c r="D7520" i="8"/>
  <c r="E7520" i="8"/>
  <c r="F7520" i="8"/>
  <c r="A7521" i="8"/>
  <c r="D7521" i="8" l="1"/>
  <c r="F7521" i="8"/>
  <c r="A7522" i="8"/>
  <c r="E7521" i="8"/>
  <c r="L7520" i="8"/>
  <c r="M7520" i="8"/>
  <c r="M7521" i="8" l="1"/>
  <c r="L7521" i="8"/>
  <c r="E7522" i="8"/>
  <c r="D7522" i="8"/>
  <c r="F7522" i="8"/>
  <c r="A7523" i="8"/>
  <c r="E7523" i="8" l="1"/>
  <c r="F7523" i="8"/>
  <c r="D7523" i="8"/>
  <c r="A7524" i="8"/>
  <c r="M7522" i="8"/>
  <c r="L7522" i="8"/>
  <c r="A7525" i="8" l="1"/>
  <c r="E7524" i="8"/>
  <c r="F7524" i="8"/>
  <c r="D7524" i="8"/>
  <c r="M7523" i="8"/>
  <c r="L7523" i="8"/>
  <c r="L7524" i="8" l="1"/>
  <c r="M7524" i="8"/>
  <c r="F7525" i="8"/>
  <c r="A7526" i="8"/>
  <c r="E7525" i="8"/>
  <c r="D7525" i="8"/>
  <c r="M7525" i="8" l="1"/>
  <c r="L7525" i="8"/>
  <c r="E7526" i="8"/>
  <c r="A7527" i="8"/>
  <c r="F7526" i="8"/>
  <c r="D7526" i="8"/>
  <c r="F7527" i="8" l="1"/>
  <c r="E7527" i="8"/>
  <c r="A7528" i="8"/>
  <c r="D7527" i="8"/>
  <c r="M7526" i="8"/>
  <c r="L7526" i="8"/>
  <c r="F7528" i="8" l="1"/>
  <c r="A7529" i="8"/>
  <c r="E7528" i="8"/>
  <c r="D7528" i="8"/>
  <c r="M7527" i="8"/>
  <c r="L7527" i="8"/>
  <c r="L7528" i="8" l="1"/>
  <c r="M7528" i="8"/>
  <c r="F7529" i="8"/>
  <c r="A7530" i="8"/>
  <c r="E7529" i="8"/>
  <c r="D7529" i="8"/>
  <c r="M7529" i="8" l="1"/>
  <c r="L7529" i="8"/>
  <c r="A7531" i="8"/>
  <c r="F7530" i="8"/>
  <c r="D7530" i="8"/>
  <c r="E7530" i="8"/>
  <c r="L7530" i="8" l="1"/>
  <c r="M7530" i="8"/>
  <c r="F7531" i="8"/>
  <c r="A7532" i="8"/>
  <c r="D7531" i="8"/>
  <c r="E7531" i="8"/>
  <c r="L7531" i="8" l="1"/>
  <c r="M7531" i="8"/>
  <c r="D7532" i="8"/>
  <c r="E7532" i="8"/>
  <c r="F7532" i="8"/>
  <c r="A7533" i="8"/>
  <c r="E7533" i="8" l="1"/>
  <c r="A7534" i="8"/>
  <c r="F7533" i="8"/>
  <c r="D7533" i="8"/>
  <c r="L7532" i="8"/>
  <c r="M7532" i="8"/>
  <c r="D7534" i="8" l="1"/>
  <c r="F7534" i="8"/>
  <c r="E7534" i="8"/>
  <c r="A7535" i="8"/>
  <c r="M7533" i="8"/>
  <c r="L7533" i="8"/>
  <c r="E7535" i="8" l="1"/>
  <c r="A7536" i="8"/>
  <c r="D7535" i="8"/>
  <c r="F7535" i="8"/>
  <c r="M7534" i="8"/>
  <c r="L7534" i="8"/>
  <c r="A7537" i="8" l="1"/>
  <c r="D7536" i="8"/>
  <c r="E7536" i="8"/>
  <c r="F7536" i="8"/>
  <c r="M7535" i="8"/>
  <c r="L7535" i="8"/>
  <c r="L7536" i="8" l="1"/>
  <c r="M7536" i="8"/>
  <c r="F7537" i="8"/>
  <c r="A7538" i="8"/>
  <c r="D7537" i="8"/>
  <c r="E7537" i="8"/>
  <c r="M7537" i="8" l="1"/>
  <c r="L7537" i="8"/>
  <c r="E7538" i="8"/>
  <c r="D7538" i="8"/>
  <c r="A7539" i="8"/>
  <c r="F7538" i="8"/>
  <c r="A7540" i="8" l="1"/>
  <c r="D7539" i="8"/>
  <c r="F7539" i="8"/>
  <c r="E7539" i="8"/>
  <c r="M7538" i="8"/>
  <c r="L7538" i="8"/>
  <c r="M7539" i="8" l="1"/>
  <c r="L7539" i="8"/>
  <c r="F7540" i="8"/>
  <c r="A7541" i="8"/>
  <c r="E7540" i="8"/>
  <c r="D7540" i="8"/>
  <c r="M7540" i="8" l="1"/>
  <c r="L7540" i="8"/>
  <c r="D7541" i="8"/>
  <c r="E7541" i="8"/>
  <c r="F7541" i="8"/>
  <c r="A7542" i="8"/>
  <c r="A7543" i="8" l="1"/>
  <c r="F7542" i="8"/>
  <c r="D7542" i="8"/>
  <c r="E7542" i="8"/>
  <c r="M7541" i="8"/>
  <c r="L7541" i="8"/>
  <c r="M7542" i="8" l="1"/>
  <c r="L7542" i="8"/>
  <c r="F7543" i="8"/>
  <c r="E7543" i="8"/>
  <c r="D7543" i="8"/>
  <c r="A7544" i="8"/>
  <c r="E7544" i="8" l="1"/>
  <c r="A7545" i="8"/>
  <c r="D7544" i="8"/>
  <c r="F7544" i="8"/>
  <c r="M7543" i="8"/>
  <c r="L7543" i="8"/>
  <c r="A7546" i="8" l="1"/>
  <c r="E7545" i="8"/>
  <c r="F7545" i="8"/>
  <c r="D7545" i="8"/>
  <c r="L7544" i="8"/>
  <c r="M7544" i="8"/>
  <c r="M7545" i="8" l="1"/>
  <c r="L7545" i="8"/>
  <c r="A7547" i="8"/>
  <c r="F7546" i="8"/>
  <c r="E7546" i="8"/>
  <c r="D7546" i="8"/>
  <c r="M7546" i="8" l="1"/>
  <c r="L7546" i="8"/>
  <c r="D7547" i="8"/>
  <c r="F7547" i="8"/>
  <c r="A7548" i="8"/>
  <c r="E7547" i="8"/>
  <c r="M7547" i="8" l="1"/>
  <c r="L7547" i="8"/>
  <c r="F7548" i="8"/>
  <c r="A7549" i="8"/>
  <c r="E7548" i="8"/>
  <c r="D7548" i="8"/>
  <c r="L7548" i="8" l="1"/>
  <c r="M7548" i="8"/>
  <c r="F7549" i="8"/>
  <c r="A7550" i="8"/>
  <c r="D7549" i="8"/>
  <c r="E7549" i="8"/>
  <c r="M7549" i="8" l="1"/>
  <c r="L7549" i="8"/>
  <c r="F7550" i="8"/>
  <c r="D7550" i="8"/>
  <c r="A7551" i="8"/>
  <c r="E7550" i="8"/>
  <c r="M7550" i="8" l="1"/>
  <c r="L7550" i="8"/>
  <c r="D7551" i="8"/>
  <c r="E7551" i="8"/>
  <c r="F7551" i="8"/>
  <c r="A7552" i="8"/>
  <c r="D7552" i="8" l="1"/>
  <c r="F7552" i="8"/>
  <c r="A7553" i="8"/>
  <c r="E7552" i="8"/>
  <c r="L7551" i="8"/>
  <c r="M7551" i="8"/>
  <c r="L7552" i="8" l="1"/>
  <c r="M7552" i="8"/>
  <c r="F7553" i="8"/>
  <c r="A7554" i="8"/>
  <c r="D7553" i="8"/>
  <c r="E7553" i="8"/>
  <c r="M7553" i="8" l="1"/>
  <c r="L7553" i="8"/>
  <c r="F7554" i="8"/>
  <c r="D7554" i="8"/>
  <c r="E7554" i="8"/>
  <c r="A7555" i="8"/>
  <c r="A7556" i="8" l="1"/>
  <c r="D7555" i="8"/>
  <c r="E7555" i="8"/>
  <c r="F7555" i="8"/>
  <c r="L7554" i="8"/>
  <c r="M7554" i="8"/>
  <c r="L7555" i="8" l="1"/>
  <c r="M7555" i="8"/>
  <c r="A7557" i="8"/>
  <c r="E7556" i="8"/>
  <c r="D7556" i="8"/>
  <c r="F7556" i="8"/>
  <c r="L7556" i="8" l="1"/>
  <c r="M7556" i="8"/>
  <c r="A7558" i="8"/>
  <c r="D7557" i="8"/>
  <c r="E7557" i="8"/>
  <c r="F7557" i="8"/>
  <c r="M7557" i="8" l="1"/>
  <c r="L7557" i="8"/>
  <c r="E7558" i="8"/>
  <c r="D7558" i="8"/>
  <c r="A7559" i="8"/>
  <c r="F7558" i="8"/>
  <c r="D7559" i="8" l="1"/>
  <c r="E7559" i="8"/>
  <c r="F7559" i="8"/>
  <c r="A7560" i="8"/>
  <c r="M7558" i="8"/>
  <c r="L7558" i="8"/>
  <c r="A7561" i="8" l="1"/>
  <c r="D7560" i="8"/>
  <c r="F7560" i="8"/>
  <c r="E7560" i="8"/>
  <c r="M7559" i="8"/>
  <c r="L7559" i="8"/>
  <c r="L7560" i="8" l="1"/>
  <c r="M7560" i="8"/>
  <c r="F7561" i="8"/>
  <c r="A7562" i="8"/>
  <c r="D7561" i="8"/>
  <c r="E7561" i="8"/>
  <c r="M7561" i="8" l="1"/>
  <c r="L7561" i="8"/>
  <c r="A7563" i="8"/>
  <c r="F7562" i="8"/>
  <c r="D7562" i="8"/>
  <c r="E7562" i="8"/>
  <c r="M7562" i="8" l="1"/>
  <c r="L7562" i="8"/>
  <c r="F7563" i="8"/>
  <c r="D7563" i="8"/>
  <c r="E7563" i="8"/>
  <c r="A7564" i="8"/>
  <c r="E7564" i="8" l="1"/>
  <c r="A7565" i="8"/>
  <c r="F7564" i="8"/>
  <c r="D7564" i="8"/>
  <c r="L7563" i="8"/>
  <c r="M7563" i="8"/>
  <c r="F7565" i="8" l="1"/>
  <c r="D7565" i="8"/>
  <c r="E7565" i="8"/>
  <c r="A7566" i="8"/>
  <c r="L7564" i="8"/>
  <c r="M7564" i="8"/>
  <c r="D7566" i="8" l="1"/>
  <c r="F7566" i="8"/>
  <c r="E7566" i="8"/>
  <c r="A7567" i="8"/>
  <c r="M7565" i="8"/>
  <c r="L7565" i="8"/>
  <c r="A7568" i="8" l="1"/>
  <c r="E7567" i="8"/>
  <c r="D7567" i="8"/>
  <c r="F7567" i="8"/>
  <c r="M7566" i="8"/>
  <c r="L7566" i="8"/>
  <c r="M7567" i="8" l="1"/>
  <c r="L7567" i="8"/>
  <c r="E7568" i="8"/>
  <c r="D7568" i="8"/>
  <c r="A7569" i="8"/>
  <c r="F7568" i="8"/>
  <c r="F7569" i="8" l="1"/>
  <c r="A7570" i="8"/>
  <c r="D7569" i="8"/>
  <c r="E7569" i="8"/>
  <c r="L7568" i="8"/>
  <c r="M7568" i="8"/>
  <c r="L7569" i="8" l="1"/>
  <c r="M7569" i="8"/>
  <c r="F7570" i="8"/>
  <c r="D7570" i="8"/>
  <c r="E7570" i="8"/>
  <c r="A7571" i="8"/>
  <c r="A7572" i="8" l="1"/>
  <c r="D7571" i="8"/>
  <c r="E7571" i="8"/>
  <c r="F7571" i="8"/>
  <c r="M7570" i="8"/>
  <c r="L7570" i="8"/>
  <c r="M7571" i="8" l="1"/>
  <c r="L7571" i="8"/>
  <c r="F7572" i="8"/>
  <c r="D7572" i="8"/>
  <c r="E7572" i="8"/>
  <c r="A7573" i="8"/>
  <c r="D7573" i="8" l="1"/>
  <c r="E7573" i="8"/>
  <c r="F7573" i="8"/>
  <c r="A7574" i="8"/>
  <c r="L7572" i="8"/>
  <c r="M7572" i="8"/>
  <c r="F7574" i="8" l="1"/>
  <c r="E7574" i="8"/>
  <c r="D7574" i="8"/>
  <c r="A7575" i="8"/>
  <c r="L7573" i="8"/>
  <c r="M7573" i="8"/>
  <c r="A7576" i="8" l="1"/>
  <c r="E7575" i="8"/>
  <c r="F7575" i="8"/>
  <c r="D7575" i="8"/>
  <c r="L7574" i="8"/>
  <c r="M7574" i="8"/>
  <c r="M7575" i="8" l="1"/>
  <c r="L7575" i="8"/>
  <c r="E7576" i="8"/>
  <c r="A7577" i="8"/>
  <c r="F7576" i="8"/>
  <c r="D7576" i="8"/>
  <c r="D7577" i="8" l="1"/>
  <c r="A7578" i="8"/>
  <c r="F7577" i="8"/>
  <c r="E7577" i="8"/>
  <c r="M7576" i="8"/>
  <c r="L7576" i="8"/>
  <c r="M7577" i="8" l="1"/>
  <c r="L7577" i="8"/>
  <c r="E7578" i="8"/>
  <c r="A7579" i="8"/>
  <c r="F7578" i="8"/>
  <c r="D7578" i="8"/>
  <c r="D7579" i="8" l="1"/>
  <c r="E7579" i="8"/>
  <c r="F7579" i="8"/>
  <c r="A7580" i="8"/>
  <c r="M7578" i="8"/>
  <c r="L7578" i="8"/>
  <c r="F7580" i="8" l="1"/>
  <c r="D7580" i="8"/>
  <c r="E7580" i="8"/>
  <c r="A7581" i="8"/>
  <c r="M7579" i="8"/>
  <c r="L7579" i="8"/>
  <c r="D7581" i="8" l="1"/>
  <c r="E7581" i="8"/>
  <c r="A7582" i="8"/>
  <c r="F7581" i="8"/>
  <c r="L7580" i="8"/>
  <c r="M7580" i="8"/>
  <c r="A7583" i="8" l="1"/>
  <c r="D7582" i="8"/>
  <c r="F7582" i="8"/>
  <c r="E7582" i="8"/>
  <c r="M7581" i="8"/>
  <c r="L7581" i="8"/>
  <c r="L7582" i="8" l="1"/>
  <c r="M7582" i="8"/>
  <c r="D7583" i="8"/>
  <c r="F7583" i="8"/>
  <c r="A7584" i="8"/>
  <c r="E7583" i="8"/>
  <c r="M7583" i="8" l="1"/>
  <c r="L7583" i="8"/>
  <c r="F7584" i="8"/>
  <c r="A7585" i="8"/>
  <c r="D7584" i="8"/>
  <c r="E7584" i="8"/>
  <c r="L7584" i="8" l="1"/>
  <c r="M7584" i="8"/>
  <c r="F7585" i="8"/>
  <c r="A7586" i="8"/>
  <c r="E7585" i="8"/>
  <c r="D7585" i="8"/>
  <c r="M7585" i="8" l="1"/>
  <c r="L7585" i="8"/>
  <c r="A7587" i="8"/>
  <c r="F7586" i="8"/>
  <c r="E7586" i="8"/>
  <c r="D7586" i="8"/>
  <c r="M7586" i="8" l="1"/>
  <c r="L7586" i="8"/>
  <c r="D7587" i="8"/>
  <c r="F7587" i="8"/>
  <c r="E7587" i="8"/>
  <c r="A7588" i="8"/>
  <c r="D7588" i="8" l="1"/>
  <c r="A7589" i="8"/>
  <c r="E7588" i="8"/>
  <c r="F7588" i="8"/>
  <c r="M7587" i="8"/>
  <c r="L7587" i="8"/>
  <c r="M7588" i="8" l="1"/>
  <c r="L7588" i="8"/>
  <c r="D7589" i="8"/>
  <c r="E7589" i="8"/>
  <c r="F7589" i="8"/>
  <c r="A7590" i="8"/>
  <c r="D7590" i="8" l="1"/>
  <c r="F7590" i="8"/>
  <c r="E7590" i="8"/>
  <c r="A7591" i="8"/>
  <c r="M7589" i="8"/>
  <c r="L7589" i="8"/>
  <c r="F7591" i="8" l="1"/>
  <c r="A7592" i="8"/>
  <c r="D7591" i="8"/>
  <c r="E7591" i="8"/>
  <c r="M7590" i="8"/>
  <c r="L7590" i="8"/>
  <c r="M7591" i="8" l="1"/>
  <c r="L7591" i="8"/>
  <c r="D7592" i="8"/>
  <c r="E7592" i="8"/>
  <c r="F7592" i="8"/>
  <c r="A7593" i="8"/>
  <c r="A7594" i="8" l="1"/>
  <c r="D7593" i="8"/>
  <c r="E7593" i="8"/>
  <c r="F7593" i="8"/>
  <c r="L7592" i="8"/>
  <c r="M7592" i="8"/>
  <c r="L7593" i="8" l="1"/>
  <c r="M7593" i="8"/>
  <c r="E7594" i="8"/>
  <c r="D7594" i="8"/>
  <c r="F7594" i="8"/>
  <c r="A7595" i="8"/>
  <c r="D7595" i="8" l="1"/>
  <c r="E7595" i="8"/>
  <c r="F7595" i="8"/>
  <c r="A7596" i="8"/>
  <c r="L7594" i="8"/>
  <c r="M7594" i="8"/>
  <c r="E7596" i="8" l="1"/>
  <c r="F7596" i="8"/>
  <c r="D7596" i="8"/>
  <c r="A7597" i="8"/>
  <c r="M7595" i="8"/>
  <c r="L7595" i="8"/>
  <c r="E7597" i="8" l="1"/>
  <c r="A7598" i="8"/>
  <c r="F7597" i="8"/>
  <c r="D7597" i="8"/>
  <c r="L7596" i="8"/>
  <c r="M7596" i="8"/>
  <c r="D7598" i="8" l="1"/>
  <c r="A7599" i="8"/>
  <c r="F7598" i="8"/>
  <c r="E7598" i="8"/>
  <c r="M7597" i="8"/>
  <c r="L7597" i="8"/>
  <c r="L7598" i="8" l="1"/>
  <c r="M7598" i="8"/>
  <c r="D7599" i="8"/>
  <c r="E7599" i="8"/>
  <c r="A7600" i="8"/>
  <c r="F7599" i="8"/>
  <c r="F7600" i="8" l="1"/>
  <c r="D7600" i="8"/>
  <c r="E7600" i="8"/>
  <c r="A7601" i="8"/>
  <c r="M7599" i="8"/>
  <c r="L7599" i="8"/>
  <c r="A7602" i="8" l="1"/>
  <c r="D7601" i="8"/>
  <c r="E7601" i="8"/>
  <c r="F7601" i="8"/>
  <c r="M7600" i="8"/>
  <c r="L7600" i="8"/>
  <c r="M7601" i="8" l="1"/>
  <c r="L7601" i="8"/>
  <c r="A7603" i="8"/>
  <c r="F7602" i="8"/>
  <c r="D7602" i="8"/>
  <c r="E7602" i="8"/>
  <c r="M7602" i="8" l="1"/>
  <c r="L7602" i="8"/>
  <c r="F7603" i="8"/>
  <c r="A7604" i="8"/>
  <c r="E7603" i="8"/>
  <c r="D7603" i="8"/>
  <c r="M7603" i="8" l="1"/>
  <c r="L7603" i="8"/>
  <c r="A7605" i="8"/>
  <c r="D7604" i="8"/>
  <c r="E7604" i="8"/>
  <c r="F7604" i="8"/>
  <c r="L7604" i="8" l="1"/>
  <c r="M7604" i="8"/>
  <c r="F7605" i="8"/>
  <c r="A7606" i="8"/>
  <c r="D7605" i="8"/>
  <c r="E7605" i="8"/>
  <c r="M7605" i="8" l="1"/>
  <c r="L7605" i="8"/>
  <c r="F7606" i="8"/>
  <c r="E7606" i="8"/>
  <c r="A7607" i="8"/>
  <c r="D7606" i="8"/>
  <c r="E7607" i="8" l="1"/>
  <c r="F7607" i="8"/>
  <c r="D7607" i="8"/>
  <c r="A7608" i="8"/>
  <c r="L7606" i="8"/>
  <c r="M7606" i="8"/>
  <c r="F7608" i="8" l="1"/>
  <c r="A7609" i="8"/>
  <c r="E7608" i="8"/>
  <c r="D7608" i="8"/>
  <c r="M7607" i="8"/>
  <c r="L7607" i="8"/>
  <c r="L7608" i="8" l="1"/>
  <c r="M7608" i="8"/>
  <c r="D7609" i="8"/>
  <c r="E7609" i="8"/>
  <c r="F7609" i="8"/>
  <c r="A7610" i="8"/>
  <c r="E7610" i="8" l="1"/>
  <c r="D7610" i="8"/>
  <c r="A7611" i="8"/>
  <c r="F7610" i="8"/>
  <c r="L7609" i="8"/>
  <c r="M7609" i="8"/>
  <c r="D7611" i="8" l="1"/>
  <c r="A7612" i="8"/>
  <c r="E7611" i="8"/>
  <c r="F7611" i="8"/>
  <c r="M7610" i="8"/>
  <c r="L7610" i="8"/>
  <c r="L7611" i="8" l="1"/>
  <c r="M7611" i="8"/>
  <c r="D7612" i="8"/>
  <c r="E7612" i="8"/>
  <c r="F7612" i="8"/>
  <c r="A7613" i="8"/>
  <c r="A7614" i="8" l="1"/>
  <c r="D7613" i="8"/>
  <c r="E7613" i="8"/>
  <c r="F7613" i="8"/>
  <c r="L7612" i="8"/>
  <c r="M7612" i="8"/>
  <c r="L7613" i="8" l="1"/>
  <c r="M7613" i="8"/>
  <c r="D7614" i="8"/>
  <c r="A7615" i="8"/>
  <c r="F7614" i="8"/>
  <c r="E7614" i="8"/>
  <c r="M7614" i="8" l="1"/>
  <c r="L7614" i="8"/>
  <c r="D7615" i="8"/>
  <c r="E7615" i="8"/>
  <c r="F7615" i="8"/>
  <c r="A7616" i="8"/>
  <c r="A7617" i="8" l="1"/>
  <c r="D7616" i="8"/>
  <c r="E7616" i="8"/>
  <c r="F7616" i="8"/>
  <c r="M7615" i="8"/>
  <c r="L7615" i="8"/>
  <c r="L7616" i="8" l="1"/>
  <c r="M7616" i="8"/>
  <c r="F7617" i="8"/>
  <c r="A7618" i="8"/>
  <c r="D7617" i="8"/>
  <c r="E7617" i="8"/>
  <c r="M7617" i="8" l="1"/>
  <c r="L7617" i="8"/>
  <c r="E7618" i="8"/>
  <c r="A7619" i="8"/>
  <c r="F7618" i="8"/>
  <c r="D7618" i="8"/>
  <c r="A7620" i="8" l="1"/>
  <c r="E7619" i="8"/>
  <c r="F7619" i="8"/>
  <c r="D7619" i="8"/>
  <c r="M7618" i="8"/>
  <c r="L7618" i="8"/>
  <c r="L7619" i="8" l="1"/>
  <c r="M7619" i="8"/>
  <c r="D7620" i="8"/>
  <c r="E7620" i="8"/>
  <c r="F7620" i="8"/>
  <c r="A7621" i="8"/>
  <c r="F7621" i="8" l="1"/>
  <c r="A7622" i="8"/>
  <c r="D7621" i="8"/>
  <c r="E7621" i="8"/>
  <c r="L7620" i="8"/>
  <c r="M7620" i="8"/>
  <c r="L7621" i="8" l="1"/>
  <c r="M7621" i="8"/>
  <c r="D7622" i="8"/>
  <c r="E7622" i="8"/>
  <c r="F7622" i="8"/>
  <c r="A7623" i="8"/>
  <c r="E7623" i="8" l="1"/>
  <c r="F7623" i="8"/>
  <c r="A7624" i="8"/>
  <c r="D7623" i="8"/>
  <c r="M7622" i="8"/>
  <c r="L7622" i="8"/>
  <c r="F7624" i="8" l="1"/>
  <c r="A7625" i="8"/>
  <c r="D7624" i="8"/>
  <c r="E7624" i="8"/>
  <c r="M7623" i="8"/>
  <c r="L7623" i="8"/>
  <c r="L7624" i="8" l="1"/>
  <c r="M7624" i="8"/>
  <c r="F7625" i="8"/>
  <c r="A7626" i="8"/>
  <c r="D7625" i="8"/>
  <c r="E7625" i="8"/>
  <c r="L7625" i="8" l="1"/>
  <c r="M7625" i="8"/>
  <c r="F7626" i="8"/>
  <c r="A7627" i="8"/>
  <c r="D7626" i="8"/>
  <c r="E7626" i="8"/>
  <c r="M7626" i="8" l="1"/>
  <c r="L7626" i="8"/>
  <c r="A7628" i="8"/>
  <c r="E7627" i="8"/>
  <c r="D7627" i="8"/>
  <c r="F7627" i="8"/>
  <c r="M7627" i="8" l="1"/>
  <c r="L7627" i="8"/>
  <c r="F7628" i="8"/>
  <c r="A7629" i="8"/>
  <c r="E7628" i="8"/>
  <c r="D7628" i="8"/>
  <c r="L7628" i="8" l="1"/>
  <c r="M7628" i="8"/>
  <c r="D7629" i="8"/>
  <c r="F7629" i="8"/>
  <c r="A7630" i="8"/>
  <c r="E7629" i="8"/>
  <c r="M7629" i="8" l="1"/>
  <c r="L7629" i="8"/>
  <c r="F7630" i="8"/>
  <c r="A7631" i="8"/>
  <c r="D7630" i="8"/>
  <c r="E7630" i="8"/>
  <c r="L7630" i="8" l="1"/>
  <c r="M7630" i="8"/>
  <c r="E7631" i="8"/>
  <c r="F7631" i="8"/>
  <c r="D7631" i="8"/>
  <c r="A7632" i="8"/>
  <c r="D7632" i="8" l="1"/>
  <c r="E7632" i="8"/>
  <c r="F7632" i="8"/>
  <c r="A7633" i="8"/>
  <c r="L7631" i="8"/>
  <c r="M7631" i="8"/>
  <c r="D7633" i="8" l="1"/>
  <c r="E7633" i="8"/>
  <c r="F7633" i="8"/>
  <c r="A7634" i="8"/>
  <c r="L7632" i="8"/>
  <c r="M7632" i="8"/>
  <c r="F7634" i="8" l="1"/>
  <c r="A7635" i="8"/>
  <c r="D7634" i="8"/>
  <c r="E7634" i="8"/>
  <c r="M7633" i="8"/>
  <c r="L7633" i="8"/>
  <c r="L7634" i="8" l="1"/>
  <c r="M7634" i="8"/>
  <c r="D7635" i="8"/>
  <c r="A7636" i="8"/>
  <c r="E7635" i="8"/>
  <c r="F7635" i="8"/>
  <c r="M7635" i="8" l="1"/>
  <c r="L7635" i="8"/>
  <c r="D7636" i="8"/>
  <c r="E7636" i="8"/>
  <c r="F7636" i="8"/>
  <c r="A7637" i="8"/>
  <c r="L7636" i="8" l="1"/>
  <c r="M7636" i="8"/>
  <c r="D7637" i="8"/>
  <c r="E7637" i="8"/>
  <c r="F7637" i="8"/>
  <c r="A7638" i="8"/>
  <c r="F7638" i="8" l="1"/>
  <c r="A7639" i="8"/>
  <c r="E7638" i="8"/>
  <c r="D7638" i="8"/>
  <c r="M7637" i="8"/>
  <c r="L7637" i="8"/>
  <c r="M7638" i="8" l="1"/>
  <c r="L7638" i="8"/>
  <c r="A7640" i="8"/>
  <c r="E7639" i="8"/>
  <c r="F7639" i="8"/>
  <c r="D7639" i="8"/>
  <c r="L7639" i="8" l="1"/>
  <c r="M7639" i="8"/>
  <c r="F7640" i="8"/>
  <c r="E7640" i="8"/>
  <c r="D7640" i="8"/>
  <c r="A7641" i="8"/>
  <c r="F7641" i="8" l="1"/>
  <c r="A7642" i="8"/>
  <c r="D7641" i="8"/>
  <c r="E7641" i="8"/>
  <c r="L7640" i="8"/>
  <c r="M7640" i="8"/>
  <c r="M7641" i="8" l="1"/>
  <c r="L7641" i="8"/>
  <c r="F7642" i="8"/>
  <c r="A7643" i="8"/>
  <c r="E7642" i="8"/>
  <c r="D7642" i="8"/>
  <c r="M7642" i="8" l="1"/>
  <c r="L7642" i="8"/>
  <c r="D7643" i="8"/>
  <c r="A7644" i="8"/>
  <c r="E7643" i="8"/>
  <c r="F7643" i="8"/>
  <c r="L7643" i="8" l="1"/>
  <c r="M7643" i="8"/>
  <c r="D7644" i="8"/>
  <c r="A7645" i="8"/>
  <c r="E7644" i="8"/>
  <c r="F7644" i="8"/>
  <c r="L7644" i="8" l="1"/>
  <c r="M7644" i="8"/>
  <c r="F7645" i="8"/>
  <c r="A7646" i="8"/>
  <c r="D7645" i="8"/>
  <c r="E7645" i="8"/>
  <c r="L7645" i="8" l="1"/>
  <c r="M7645" i="8"/>
  <c r="D7646" i="8"/>
  <c r="A7647" i="8"/>
  <c r="E7646" i="8"/>
  <c r="F7646" i="8"/>
  <c r="M7646" i="8" l="1"/>
  <c r="L7646" i="8"/>
  <c r="D7647" i="8"/>
  <c r="E7647" i="8"/>
  <c r="A7648" i="8"/>
  <c r="F7647" i="8"/>
  <c r="F7648" i="8" l="1"/>
  <c r="A7649" i="8"/>
  <c r="D7648" i="8"/>
  <c r="E7648" i="8"/>
  <c r="M7647" i="8"/>
  <c r="L7647" i="8"/>
  <c r="M7648" i="8" l="1"/>
  <c r="L7648" i="8"/>
  <c r="D7649" i="8"/>
  <c r="F7649" i="8"/>
  <c r="A7650" i="8"/>
  <c r="E7649" i="8"/>
  <c r="M7649" i="8" l="1"/>
  <c r="L7649" i="8"/>
  <c r="E7650" i="8"/>
  <c r="F7650" i="8"/>
  <c r="D7650" i="8"/>
  <c r="A7651" i="8"/>
  <c r="D7651" i="8" l="1"/>
  <c r="A7652" i="8"/>
  <c r="E7651" i="8"/>
  <c r="F7651" i="8"/>
  <c r="M7650" i="8"/>
  <c r="L7650" i="8"/>
  <c r="M7651" i="8" l="1"/>
  <c r="L7651" i="8"/>
  <c r="A7653" i="8"/>
  <c r="D7652" i="8"/>
  <c r="E7652" i="8"/>
  <c r="F7652" i="8"/>
  <c r="L7652" i="8" l="1"/>
  <c r="M7652" i="8"/>
  <c r="F7653" i="8"/>
  <c r="A7654" i="8"/>
  <c r="D7653" i="8"/>
  <c r="E7653" i="8"/>
  <c r="L7653" i="8" l="1"/>
  <c r="M7653" i="8"/>
  <c r="A7655" i="8"/>
  <c r="D7654" i="8"/>
  <c r="E7654" i="8"/>
  <c r="F7654" i="8"/>
  <c r="L7654" i="8" l="1"/>
  <c r="M7654" i="8"/>
  <c r="E7655" i="8"/>
  <c r="F7655" i="8"/>
  <c r="D7655" i="8"/>
  <c r="A7656" i="8"/>
  <c r="D7656" i="8" l="1"/>
  <c r="E7656" i="8"/>
  <c r="F7656" i="8"/>
  <c r="A7657" i="8"/>
  <c r="M7655" i="8"/>
  <c r="L7655" i="8"/>
  <c r="F7657" i="8" l="1"/>
  <c r="D7657" i="8"/>
  <c r="A7658" i="8"/>
  <c r="E7657" i="8"/>
  <c r="L7656" i="8"/>
  <c r="M7656" i="8"/>
  <c r="M7657" i="8" l="1"/>
  <c r="L7657" i="8"/>
  <c r="E7658" i="8"/>
  <c r="A7659" i="8"/>
  <c r="F7658" i="8"/>
  <c r="D7658" i="8"/>
  <c r="D7659" i="8" l="1"/>
  <c r="E7659" i="8"/>
  <c r="A7660" i="8"/>
  <c r="F7659" i="8"/>
  <c r="L7658" i="8"/>
  <c r="M7658" i="8"/>
  <c r="F7660" i="8" l="1"/>
  <c r="A7661" i="8"/>
  <c r="D7660" i="8"/>
  <c r="E7660" i="8"/>
  <c r="L7659" i="8"/>
  <c r="M7659" i="8"/>
  <c r="L7660" i="8" l="1"/>
  <c r="M7660" i="8"/>
  <c r="F7661" i="8"/>
  <c r="A7662" i="8"/>
  <c r="D7661" i="8"/>
  <c r="E7661" i="8"/>
  <c r="M7661" i="8" l="1"/>
  <c r="L7661" i="8"/>
  <c r="F7662" i="8"/>
  <c r="A7663" i="8"/>
  <c r="D7662" i="8"/>
  <c r="E7662" i="8"/>
  <c r="M7662" i="8" l="1"/>
  <c r="L7662" i="8"/>
  <c r="D7663" i="8"/>
  <c r="A7664" i="8"/>
  <c r="E7663" i="8"/>
  <c r="F7663" i="8"/>
  <c r="M7663" i="8" l="1"/>
  <c r="L7663" i="8"/>
  <c r="A7665" i="8"/>
  <c r="D7664" i="8"/>
  <c r="E7664" i="8"/>
  <c r="F7664" i="8"/>
  <c r="M7664" i="8" l="1"/>
  <c r="L7664" i="8"/>
  <c r="F7665" i="8"/>
  <c r="D7665" i="8"/>
  <c r="E7665" i="8"/>
  <c r="A7666" i="8"/>
  <c r="E7666" i="8" l="1"/>
  <c r="A7667" i="8"/>
  <c r="F7666" i="8"/>
  <c r="D7666" i="8"/>
  <c r="M7665" i="8"/>
  <c r="L7665" i="8"/>
  <c r="D7667" i="8" l="1"/>
  <c r="A7668" i="8"/>
  <c r="E7667" i="8"/>
  <c r="F7667" i="8"/>
  <c r="M7666" i="8"/>
  <c r="L7666" i="8"/>
  <c r="M7667" i="8" l="1"/>
  <c r="L7667" i="8"/>
  <c r="F7668" i="8"/>
  <c r="A7669" i="8"/>
  <c r="D7668" i="8"/>
  <c r="E7668" i="8"/>
  <c r="M7668" i="8" l="1"/>
  <c r="L7668" i="8"/>
  <c r="D7669" i="8"/>
  <c r="F7669" i="8"/>
  <c r="E7669" i="8"/>
  <c r="A7670" i="8"/>
  <c r="F7670" i="8" l="1"/>
  <c r="A7671" i="8"/>
  <c r="E7670" i="8"/>
  <c r="D7670" i="8"/>
  <c r="M7669" i="8"/>
  <c r="L7669" i="8"/>
  <c r="L7670" i="8" l="1"/>
  <c r="M7670" i="8"/>
  <c r="D7671" i="8"/>
  <c r="A7672" i="8"/>
  <c r="E7671" i="8"/>
  <c r="F7671" i="8"/>
  <c r="M7671" i="8" l="1"/>
  <c r="L7671" i="8"/>
  <c r="D7672" i="8"/>
  <c r="E7672" i="8"/>
  <c r="F7672" i="8"/>
  <c r="A7673" i="8"/>
  <c r="F7673" i="8" l="1"/>
  <c r="A7674" i="8"/>
  <c r="D7673" i="8"/>
  <c r="E7673" i="8"/>
  <c r="L7672" i="8"/>
  <c r="M7672" i="8"/>
  <c r="L7673" i="8" l="1"/>
  <c r="M7673" i="8"/>
  <c r="E7674" i="8"/>
  <c r="F7674" i="8"/>
  <c r="A7675" i="8"/>
  <c r="D7674" i="8"/>
  <c r="A7676" i="8" l="1"/>
  <c r="E7675" i="8"/>
  <c r="F7675" i="8"/>
  <c r="D7675" i="8"/>
  <c r="M7674" i="8"/>
  <c r="L7674" i="8"/>
  <c r="L7675" i="8" l="1"/>
  <c r="M7675" i="8"/>
  <c r="D7676" i="8"/>
  <c r="F7676" i="8"/>
  <c r="A7677" i="8"/>
  <c r="E7676" i="8"/>
  <c r="L7676" i="8" l="1"/>
  <c r="M7676" i="8"/>
  <c r="F7677" i="8"/>
  <c r="A7678" i="8"/>
  <c r="D7677" i="8"/>
  <c r="E7677" i="8"/>
  <c r="M7677" i="8" l="1"/>
  <c r="L7677" i="8"/>
  <c r="F7678" i="8"/>
  <c r="A7679" i="8"/>
  <c r="D7678" i="8"/>
  <c r="E7678" i="8"/>
  <c r="L7678" i="8" l="1"/>
  <c r="M7678" i="8"/>
  <c r="A7680" i="8"/>
  <c r="E7679" i="8"/>
  <c r="F7679" i="8"/>
  <c r="D7679" i="8"/>
  <c r="M7679" i="8" l="1"/>
  <c r="L7679" i="8"/>
  <c r="D7680" i="8"/>
  <c r="E7680" i="8"/>
  <c r="F7680" i="8"/>
  <c r="A7681" i="8"/>
  <c r="F7681" i="8" l="1"/>
  <c r="A7682" i="8"/>
  <c r="E7681" i="8"/>
  <c r="D7681" i="8"/>
  <c r="L7680" i="8"/>
  <c r="M7680" i="8"/>
  <c r="L7681" i="8" l="1"/>
  <c r="M7681" i="8"/>
  <c r="F7682" i="8"/>
  <c r="A7683" i="8"/>
  <c r="D7682" i="8"/>
  <c r="E7682" i="8"/>
  <c r="M7682" i="8" l="1"/>
  <c r="L7682" i="8"/>
  <c r="A7684" i="8"/>
  <c r="E7683" i="8"/>
  <c r="F7683" i="8"/>
  <c r="D7683" i="8"/>
  <c r="L7683" i="8" l="1"/>
  <c r="M7683" i="8"/>
  <c r="D7684" i="8"/>
  <c r="E7684" i="8"/>
  <c r="F7684" i="8"/>
  <c r="A7685" i="8"/>
  <c r="F7685" i="8" l="1"/>
  <c r="A7686" i="8"/>
  <c r="D7685" i="8"/>
  <c r="E7685" i="8"/>
  <c r="L7684" i="8"/>
  <c r="M7684" i="8"/>
  <c r="M7685" i="8" l="1"/>
  <c r="L7685" i="8"/>
  <c r="D7686" i="8"/>
  <c r="E7686" i="8"/>
  <c r="F7686" i="8"/>
  <c r="A7687" i="8"/>
  <c r="D7687" i="8" l="1"/>
  <c r="A7688" i="8"/>
  <c r="E7687" i="8"/>
  <c r="F7687" i="8"/>
  <c r="M7686" i="8"/>
  <c r="L7686" i="8"/>
  <c r="M7687" i="8" l="1"/>
  <c r="L7687" i="8"/>
  <c r="F7688" i="8"/>
  <c r="A7689" i="8"/>
  <c r="D7688" i="8"/>
  <c r="E7688" i="8"/>
  <c r="L7688" i="8" l="1"/>
  <c r="M7688" i="8"/>
  <c r="F7689" i="8"/>
  <c r="A7690" i="8"/>
  <c r="D7689" i="8"/>
  <c r="E7689" i="8"/>
  <c r="M7689" i="8" l="1"/>
  <c r="L7689" i="8"/>
  <c r="F7690" i="8"/>
  <c r="D7690" i="8"/>
  <c r="E7690" i="8"/>
  <c r="A7691" i="8"/>
  <c r="A7692" i="8" l="1"/>
  <c r="E7691" i="8"/>
  <c r="F7691" i="8"/>
  <c r="D7691" i="8"/>
  <c r="L7690" i="8"/>
  <c r="M7690" i="8"/>
  <c r="M7691" i="8" l="1"/>
  <c r="L7691" i="8"/>
  <c r="D7692" i="8"/>
  <c r="E7692" i="8"/>
  <c r="F7692" i="8"/>
  <c r="A7693" i="8"/>
  <c r="D7693" i="8" l="1"/>
  <c r="E7693" i="8"/>
  <c r="A7694" i="8"/>
  <c r="F7693" i="8"/>
  <c r="L7692" i="8"/>
  <c r="M7692" i="8"/>
  <c r="A7695" i="8" l="1"/>
  <c r="D7694" i="8"/>
  <c r="E7694" i="8"/>
  <c r="F7694" i="8"/>
  <c r="M7693" i="8"/>
  <c r="L7693" i="8"/>
  <c r="L7694" i="8" l="1"/>
  <c r="M7694" i="8"/>
  <c r="D7695" i="8"/>
  <c r="A7696" i="8"/>
  <c r="E7695" i="8"/>
  <c r="F7695" i="8"/>
  <c r="L7695" i="8" l="1"/>
  <c r="M7695" i="8"/>
  <c r="D7696" i="8"/>
  <c r="E7696" i="8"/>
  <c r="F7696" i="8"/>
  <c r="A7697" i="8"/>
  <c r="F7697" i="8" l="1"/>
  <c r="A7698" i="8"/>
  <c r="D7697" i="8"/>
  <c r="E7697" i="8"/>
  <c r="L7696" i="8"/>
  <c r="M7696" i="8"/>
  <c r="M7697" i="8" l="1"/>
  <c r="L7697" i="8"/>
  <c r="E7698" i="8"/>
  <c r="F7698" i="8"/>
  <c r="A7699" i="8"/>
  <c r="D7698" i="8"/>
  <c r="D7699" i="8" l="1"/>
  <c r="A7700" i="8"/>
  <c r="E7699" i="8"/>
  <c r="F7699" i="8"/>
  <c r="M7698" i="8"/>
  <c r="L7698" i="8"/>
  <c r="M7699" i="8" l="1"/>
  <c r="L7699" i="8"/>
  <c r="F7700" i="8"/>
  <c r="A7701" i="8"/>
  <c r="D7700" i="8"/>
  <c r="E7700" i="8"/>
  <c r="L7700" i="8" l="1"/>
  <c r="M7700" i="8"/>
  <c r="D7701" i="8"/>
  <c r="E7701" i="8"/>
  <c r="F7701" i="8"/>
  <c r="A7702" i="8"/>
  <c r="F7702" i="8" l="1"/>
  <c r="A7703" i="8"/>
  <c r="D7702" i="8"/>
  <c r="E7702" i="8"/>
  <c r="M7701" i="8"/>
  <c r="L7701" i="8"/>
  <c r="M7702" i="8" l="1"/>
  <c r="L7702" i="8"/>
  <c r="D7703" i="8"/>
  <c r="A7704" i="8"/>
  <c r="E7703" i="8"/>
  <c r="F7703" i="8"/>
  <c r="M7703" i="8" l="1"/>
  <c r="L7703" i="8"/>
  <c r="A7705" i="8"/>
  <c r="D7704" i="8"/>
  <c r="E7704" i="8"/>
  <c r="F7704" i="8"/>
  <c r="L7704" i="8" l="1"/>
  <c r="M7704" i="8"/>
  <c r="D7705" i="8"/>
  <c r="F7705" i="8"/>
  <c r="A7706" i="8"/>
  <c r="E7705" i="8"/>
  <c r="M7705" i="8" l="1"/>
  <c r="L7705" i="8"/>
  <c r="E7706" i="8"/>
  <c r="D7706" i="8"/>
  <c r="F7706" i="8"/>
  <c r="A7707" i="8"/>
  <c r="D7707" i="8" l="1"/>
  <c r="A7708" i="8"/>
  <c r="E7707" i="8"/>
  <c r="F7707" i="8"/>
  <c r="M7706" i="8"/>
  <c r="L7706" i="8"/>
  <c r="M7707" i="8" l="1"/>
  <c r="L7707" i="8"/>
  <c r="D7708" i="8"/>
  <c r="F7708" i="8"/>
  <c r="E7708" i="8"/>
  <c r="A7709" i="8"/>
  <c r="F7709" i="8" l="1"/>
  <c r="A7710" i="8"/>
  <c r="D7709" i="8"/>
  <c r="E7709" i="8"/>
  <c r="M7708" i="8"/>
  <c r="L7708" i="8"/>
  <c r="M7709" i="8" l="1"/>
  <c r="L7709" i="8"/>
  <c r="D7710" i="8"/>
  <c r="E7710" i="8"/>
  <c r="F7710" i="8"/>
  <c r="A7711" i="8"/>
  <c r="F7711" i="8" l="1"/>
  <c r="E7711" i="8"/>
  <c r="A7712" i="8"/>
  <c r="D7711" i="8"/>
  <c r="L7710" i="8"/>
  <c r="M7710" i="8"/>
  <c r="F7712" i="8" l="1"/>
  <c r="A7713" i="8"/>
  <c r="D7712" i="8"/>
  <c r="E7712" i="8"/>
  <c r="M7711" i="8"/>
  <c r="L7711" i="8"/>
  <c r="M7712" i="8" l="1"/>
  <c r="L7712" i="8"/>
  <c r="F7713" i="8"/>
  <c r="A7714" i="8"/>
  <c r="E7713" i="8"/>
  <c r="D7713" i="8"/>
  <c r="M7713" i="8" l="1"/>
  <c r="L7713" i="8"/>
  <c r="A7715" i="8"/>
  <c r="D7714" i="8"/>
  <c r="E7714" i="8"/>
  <c r="F7714" i="8"/>
  <c r="L7714" i="8" l="1"/>
  <c r="M7714" i="8"/>
  <c r="A7716" i="8"/>
  <c r="E7715" i="8"/>
  <c r="D7715" i="8"/>
  <c r="F7715" i="8"/>
  <c r="M7715" i="8" l="1"/>
  <c r="L7715" i="8"/>
  <c r="E7716" i="8"/>
  <c r="D7716" i="8"/>
  <c r="F7716" i="8"/>
  <c r="A7717" i="8"/>
  <c r="A7718" i="8" l="1"/>
  <c r="E7717" i="8"/>
  <c r="F7717" i="8"/>
  <c r="D7717" i="8"/>
  <c r="L7716" i="8"/>
  <c r="M7716" i="8"/>
  <c r="L7717" i="8" l="1"/>
  <c r="M7717" i="8"/>
  <c r="F7718" i="8"/>
  <c r="D7718" i="8"/>
  <c r="E7718" i="8"/>
  <c r="A7719" i="8"/>
  <c r="D7719" i="8" l="1"/>
  <c r="A7720" i="8"/>
  <c r="E7719" i="8"/>
  <c r="F7719" i="8"/>
  <c r="M7718" i="8"/>
  <c r="L7718" i="8"/>
  <c r="L7719" i="8" l="1"/>
  <c r="M7719" i="8"/>
  <c r="E7720" i="8"/>
  <c r="F7720" i="8"/>
  <c r="D7720" i="8"/>
  <c r="A7721" i="8"/>
  <c r="F7721" i="8" l="1"/>
  <c r="A7722" i="8"/>
  <c r="D7721" i="8"/>
  <c r="E7721" i="8"/>
  <c r="L7720" i="8"/>
  <c r="M7720" i="8"/>
  <c r="M7721" i="8" l="1"/>
  <c r="L7721" i="8"/>
  <c r="E7722" i="8"/>
  <c r="A7723" i="8"/>
  <c r="D7722" i="8"/>
  <c r="F7722" i="8"/>
  <c r="D7723" i="8" l="1"/>
  <c r="A7724" i="8"/>
  <c r="F7723" i="8"/>
  <c r="E7723" i="8"/>
  <c r="M7722" i="8"/>
  <c r="L7722" i="8"/>
  <c r="M7723" i="8" l="1"/>
  <c r="L7723" i="8"/>
  <c r="F7724" i="8"/>
  <c r="E7724" i="8"/>
  <c r="A7725" i="8"/>
  <c r="D7724" i="8"/>
  <c r="F7725" i="8" l="1"/>
  <c r="A7726" i="8"/>
  <c r="D7725" i="8"/>
  <c r="E7725" i="8"/>
  <c r="L7724" i="8"/>
  <c r="M7724" i="8"/>
  <c r="M7725" i="8" l="1"/>
  <c r="L7725" i="8"/>
  <c r="F7726" i="8"/>
  <c r="A7727" i="8"/>
  <c r="D7726" i="8"/>
  <c r="E7726" i="8"/>
  <c r="M7726" i="8" l="1"/>
  <c r="L7726" i="8"/>
  <c r="A7728" i="8"/>
  <c r="E7727" i="8"/>
  <c r="F7727" i="8"/>
  <c r="D7727" i="8"/>
  <c r="M7727" i="8" l="1"/>
  <c r="L7727" i="8"/>
  <c r="D7728" i="8"/>
  <c r="F7728" i="8"/>
  <c r="E7728" i="8"/>
  <c r="A7729" i="8"/>
  <c r="D7729" i="8" l="1"/>
  <c r="E7729" i="8"/>
  <c r="F7729" i="8"/>
  <c r="A7730" i="8"/>
  <c r="M7728" i="8"/>
  <c r="L7728" i="8"/>
  <c r="E7730" i="8" l="1"/>
  <c r="A7731" i="8"/>
  <c r="F7730" i="8"/>
  <c r="D7730" i="8"/>
  <c r="M7729" i="8"/>
  <c r="L7729" i="8"/>
  <c r="F7731" i="8" l="1"/>
  <c r="D7731" i="8"/>
  <c r="E7731" i="8"/>
  <c r="A7732" i="8"/>
  <c r="L7730" i="8"/>
  <c r="M7730" i="8"/>
  <c r="F7732" i="8" l="1"/>
  <c r="A7733" i="8"/>
  <c r="D7732" i="8"/>
  <c r="E7732" i="8"/>
  <c r="L7731" i="8"/>
  <c r="M7731" i="8"/>
  <c r="L7732" i="8" l="1"/>
  <c r="M7732" i="8"/>
  <c r="D7733" i="8"/>
  <c r="E7733" i="8"/>
  <c r="F7733" i="8"/>
  <c r="A7734" i="8"/>
  <c r="F7734" i="8" l="1"/>
  <c r="E7734" i="8"/>
  <c r="D7734" i="8"/>
  <c r="A7735" i="8"/>
  <c r="M7733" i="8"/>
  <c r="L7733" i="8"/>
  <c r="E7735" i="8" l="1"/>
  <c r="A7736" i="8"/>
  <c r="F7735" i="8"/>
  <c r="D7735" i="8"/>
  <c r="M7734" i="8"/>
  <c r="L7734" i="8"/>
  <c r="D7736" i="8" l="1"/>
  <c r="E7736" i="8"/>
  <c r="F7736" i="8"/>
  <c r="A7737" i="8"/>
  <c r="L7735" i="8"/>
  <c r="M7735" i="8"/>
  <c r="F7737" i="8" l="1"/>
  <c r="A7738" i="8"/>
  <c r="D7737" i="8"/>
  <c r="E7737" i="8"/>
  <c r="M7736" i="8"/>
  <c r="L7736" i="8"/>
  <c r="L7737" i="8" l="1"/>
  <c r="M7737" i="8"/>
  <c r="F7738" i="8"/>
  <c r="D7738" i="8"/>
  <c r="E7738" i="8"/>
  <c r="A7739" i="8"/>
  <c r="D7739" i="8" l="1"/>
  <c r="A7740" i="8"/>
  <c r="F7739" i="8"/>
  <c r="E7739" i="8"/>
  <c r="L7738" i="8"/>
  <c r="M7738" i="8"/>
  <c r="M7739" i="8" l="1"/>
  <c r="L7739" i="8"/>
  <c r="F7740" i="8"/>
  <c r="A7741" i="8"/>
  <c r="E7740" i="8"/>
  <c r="D7740" i="8"/>
  <c r="L7740" i="8" l="1"/>
  <c r="M7740" i="8"/>
  <c r="F7741" i="8"/>
  <c r="A7742" i="8"/>
  <c r="D7741" i="8"/>
  <c r="E7741" i="8"/>
  <c r="L7741" i="8" l="1"/>
  <c r="M7741" i="8"/>
  <c r="D7742" i="8"/>
  <c r="E7742" i="8"/>
  <c r="F7742" i="8"/>
  <c r="A7743" i="8"/>
  <c r="E7743" i="8" l="1"/>
  <c r="F7743" i="8"/>
  <c r="D7743" i="8"/>
  <c r="A7744" i="8"/>
  <c r="L7742" i="8"/>
  <c r="M7742" i="8"/>
  <c r="F7744" i="8" l="1"/>
  <c r="A7745" i="8"/>
  <c r="D7744" i="8"/>
  <c r="E7744" i="8"/>
  <c r="M7743" i="8"/>
  <c r="L7743" i="8"/>
  <c r="L7744" i="8" l="1"/>
  <c r="M7744" i="8"/>
  <c r="F7745" i="8"/>
  <c r="D7745" i="8"/>
  <c r="E7745" i="8"/>
  <c r="A7746" i="8"/>
  <c r="E7746" i="8" l="1"/>
  <c r="A7747" i="8"/>
  <c r="D7746" i="8"/>
  <c r="F7746" i="8"/>
  <c r="M7745" i="8"/>
  <c r="L7745" i="8"/>
  <c r="D7747" i="8" l="1"/>
  <c r="F7747" i="8"/>
  <c r="A7748" i="8"/>
  <c r="E7747" i="8"/>
  <c r="M7746" i="8"/>
  <c r="L7746" i="8"/>
  <c r="L7747" i="8" l="1"/>
  <c r="M7747" i="8"/>
  <c r="D7748" i="8"/>
  <c r="E7748" i="8"/>
  <c r="F7748" i="8"/>
  <c r="A7749" i="8"/>
  <c r="A7750" i="8" l="1"/>
  <c r="E7749" i="8"/>
  <c r="F7749" i="8"/>
  <c r="D7749" i="8"/>
  <c r="M7748" i="8"/>
  <c r="L7748" i="8"/>
  <c r="L7749" i="8" l="1"/>
  <c r="M7749" i="8"/>
  <c r="F7750" i="8"/>
  <c r="A7751" i="8"/>
  <c r="D7750" i="8"/>
  <c r="E7750" i="8"/>
  <c r="M7750" i="8" l="1"/>
  <c r="L7750" i="8"/>
  <c r="F7751" i="8"/>
  <c r="D7751" i="8"/>
  <c r="A7752" i="8"/>
  <c r="E7751" i="8"/>
  <c r="M7751" i="8" l="1"/>
  <c r="L7751" i="8"/>
  <c r="F7752" i="8"/>
  <c r="A7753" i="8"/>
  <c r="D7752" i="8"/>
  <c r="E7752" i="8"/>
  <c r="M7752" i="8" l="1"/>
  <c r="L7752" i="8"/>
  <c r="F7753" i="8"/>
  <c r="D7753" i="8"/>
  <c r="E7753" i="8"/>
  <c r="A7754" i="8"/>
  <c r="E7754" i="8" l="1"/>
  <c r="F7754" i="8"/>
  <c r="D7754" i="8"/>
  <c r="A7755" i="8"/>
  <c r="M7753" i="8"/>
  <c r="L7753" i="8"/>
  <c r="D7755" i="8" l="1"/>
  <c r="E7755" i="8"/>
  <c r="A7756" i="8"/>
  <c r="F7755" i="8"/>
  <c r="M7754" i="8"/>
  <c r="L7754" i="8"/>
  <c r="A7757" i="8" l="1"/>
  <c r="D7756" i="8"/>
  <c r="E7756" i="8"/>
  <c r="F7756" i="8"/>
  <c r="L7755" i="8"/>
  <c r="M7755" i="8"/>
  <c r="L7756" i="8" l="1"/>
  <c r="M7756" i="8"/>
  <c r="A7758" i="8"/>
  <c r="D7757" i="8"/>
  <c r="E7757" i="8"/>
  <c r="F7757" i="8"/>
  <c r="M7757" i="8" l="1"/>
  <c r="L7757" i="8"/>
  <c r="D7758" i="8"/>
  <c r="F7758" i="8"/>
  <c r="E7758" i="8"/>
  <c r="A7759" i="8"/>
  <c r="D7759" i="8" l="1"/>
  <c r="A7760" i="8"/>
  <c r="F7759" i="8"/>
  <c r="E7759" i="8"/>
  <c r="M7758" i="8"/>
  <c r="L7758" i="8"/>
  <c r="M7759" i="8" l="1"/>
  <c r="L7759" i="8"/>
  <c r="F7760" i="8"/>
  <c r="A7761" i="8"/>
  <c r="D7760" i="8"/>
  <c r="E7760" i="8"/>
  <c r="L7760" i="8" l="1"/>
  <c r="M7760" i="8"/>
  <c r="F7761" i="8"/>
  <c r="E7761" i="8"/>
  <c r="A7762" i="8"/>
  <c r="D7761" i="8"/>
  <c r="F7762" i="8" l="1"/>
  <c r="D7762" i="8"/>
  <c r="E7762" i="8"/>
  <c r="A7763" i="8"/>
  <c r="L7761" i="8"/>
  <c r="M7761" i="8"/>
  <c r="A7764" i="8" l="1"/>
  <c r="E7763" i="8"/>
  <c r="D7763" i="8"/>
  <c r="F7763" i="8"/>
  <c r="M7762" i="8"/>
  <c r="L7762" i="8"/>
  <c r="L7763" i="8" l="1"/>
  <c r="M7763" i="8"/>
  <c r="F7764" i="8"/>
  <c r="A7765" i="8"/>
  <c r="D7764" i="8"/>
  <c r="E7764" i="8"/>
  <c r="L7764" i="8" l="1"/>
  <c r="M7764" i="8"/>
  <c r="D7765" i="8"/>
  <c r="F7765" i="8"/>
  <c r="A7766" i="8"/>
  <c r="E7765" i="8"/>
  <c r="A7767" i="8" l="1"/>
  <c r="D7766" i="8"/>
  <c r="E7766" i="8"/>
  <c r="F7766" i="8"/>
  <c r="M7765" i="8"/>
  <c r="L7765" i="8"/>
  <c r="M7766" i="8" l="1"/>
  <c r="L7766" i="8"/>
  <c r="D7767" i="8"/>
  <c r="E7767" i="8"/>
  <c r="F7767" i="8"/>
  <c r="A7768" i="8"/>
  <c r="D7768" i="8" l="1"/>
  <c r="E7768" i="8"/>
  <c r="A7769" i="8"/>
  <c r="F7768" i="8"/>
  <c r="L7767" i="8"/>
  <c r="M7767" i="8"/>
  <c r="D7769" i="8" l="1"/>
  <c r="E7769" i="8"/>
  <c r="F7769" i="8"/>
  <c r="A7770" i="8"/>
  <c r="M7768" i="8"/>
  <c r="L7768" i="8"/>
  <c r="E7770" i="8" l="1"/>
  <c r="A7771" i="8"/>
  <c r="F7770" i="8"/>
  <c r="D7770" i="8"/>
  <c r="M7769" i="8"/>
  <c r="L7769" i="8"/>
  <c r="A7772" i="8" l="1"/>
  <c r="E7771" i="8"/>
  <c r="F7771" i="8"/>
  <c r="D7771" i="8"/>
  <c r="L7770" i="8"/>
  <c r="M7770" i="8"/>
  <c r="M7771" i="8" l="1"/>
  <c r="L7771" i="8"/>
  <c r="F7772" i="8"/>
  <c r="A7773" i="8"/>
  <c r="D7772" i="8"/>
  <c r="E7772" i="8"/>
  <c r="L7772" i="8" l="1"/>
  <c r="M7772" i="8"/>
  <c r="A7774" i="8"/>
  <c r="D7773" i="8"/>
  <c r="E7773" i="8"/>
  <c r="F7773" i="8"/>
  <c r="L7773" i="8" l="1"/>
  <c r="M7773" i="8"/>
  <c r="A7775" i="8"/>
  <c r="D7774" i="8"/>
  <c r="E7774" i="8"/>
  <c r="F7774" i="8"/>
  <c r="L7774" i="8" l="1"/>
  <c r="M7774" i="8"/>
  <c r="A7776" i="8"/>
  <c r="E7775" i="8"/>
  <c r="F7775" i="8"/>
  <c r="D7775" i="8"/>
  <c r="M7775" i="8" l="1"/>
  <c r="L7775" i="8"/>
  <c r="F7776" i="8"/>
  <c r="A7777" i="8"/>
  <c r="E7776" i="8"/>
  <c r="D7776" i="8"/>
  <c r="F7777" i="8" l="1"/>
  <c r="A7778" i="8"/>
  <c r="E7777" i="8"/>
  <c r="D7777" i="8"/>
  <c r="L7776" i="8"/>
  <c r="M7776" i="8"/>
  <c r="M7777" i="8" l="1"/>
  <c r="L7777" i="8"/>
  <c r="A7779" i="8"/>
  <c r="D7778" i="8"/>
  <c r="E7778" i="8"/>
  <c r="F7778" i="8"/>
  <c r="M7778" i="8" l="1"/>
  <c r="L7778" i="8"/>
  <c r="D7779" i="8"/>
  <c r="E7779" i="8"/>
  <c r="A7780" i="8"/>
  <c r="F7779" i="8"/>
  <c r="F7780" i="8" l="1"/>
  <c r="A7781" i="8"/>
  <c r="D7780" i="8"/>
  <c r="E7780" i="8"/>
  <c r="M7779" i="8"/>
  <c r="L7779" i="8"/>
  <c r="L7780" i="8" l="1"/>
  <c r="M7780" i="8"/>
  <c r="F7781" i="8"/>
  <c r="A7782" i="8"/>
  <c r="D7781" i="8"/>
  <c r="E7781" i="8"/>
  <c r="M7781" i="8" l="1"/>
  <c r="L7781" i="8"/>
  <c r="F7782" i="8"/>
  <c r="A7783" i="8"/>
  <c r="D7782" i="8"/>
  <c r="E7782" i="8"/>
  <c r="M7782" i="8" l="1"/>
  <c r="L7782" i="8"/>
  <c r="D7783" i="8"/>
  <c r="A7784" i="8"/>
  <c r="F7783" i="8"/>
  <c r="E7783" i="8"/>
  <c r="M7783" i="8" l="1"/>
  <c r="L7783" i="8"/>
  <c r="F7784" i="8"/>
  <c r="D7784" i="8"/>
  <c r="E7784" i="8"/>
  <c r="A7785" i="8"/>
  <c r="F7785" i="8" l="1"/>
  <c r="A7786" i="8"/>
  <c r="D7785" i="8"/>
  <c r="E7785" i="8"/>
  <c r="L7784" i="8"/>
  <c r="M7784" i="8"/>
  <c r="M7785" i="8" l="1"/>
  <c r="L7785" i="8"/>
  <c r="E7786" i="8"/>
  <c r="A7787" i="8"/>
  <c r="F7786" i="8"/>
  <c r="D7786" i="8"/>
  <c r="A7788" i="8" l="1"/>
  <c r="E7787" i="8"/>
  <c r="F7787" i="8"/>
  <c r="D7787" i="8"/>
  <c r="M7786" i="8"/>
  <c r="L7786" i="8"/>
  <c r="L7787" i="8" l="1"/>
  <c r="M7787" i="8"/>
  <c r="F7788" i="8"/>
  <c r="A7789" i="8"/>
  <c r="D7788" i="8"/>
  <c r="E7788" i="8"/>
  <c r="L7788" i="8" l="1"/>
  <c r="M7788" i="8"/>
  <c r="D7789" i="8"/>
  <c r="E7789" i="8"/>
  <c r="F7789" i="8"/>
  <c r="A7790" i="8"/>
  <c r="D7790" i="8" l="1"/>
  <c r="E7790" i="8"/>
  <c r="F7790" i="8"/>
  <c r="A7791" i="8"/>
  <c r="L7789" i="8"/>
  <c r="M7789" i="8"/>
  <c r="D7791" i="8" l="1"/>
  <c r="A7792" i="8"/>
  <c r="E7791" i="8"/>
  <c r="F7791" i="8"/>
  <c r="M7790" i="8"/>
  <c r="L7790" i="8"/>
  <c r="M7791" i="8" l="1"/>
  <c r="L7791" i="8"/>
  <c r="F7792" i="8"/>
  <c r="D7792" i="8"/>
  <c r="E7792" i="8"/>
  <c r="A7793" i="8"/>
  <c r="F7793" i="8" l="1"/>
  <c r="A7794" i="8"/>
  <c r="D7793" i="8"/>
  <c r="E7793" i="8"/>
  <c r="L7792" i="8"/>
  <c r="M7792" i="8"/>
  <c r="L7793" i="8" l="1"/>
  <c r="M7793" i="8"/>
  <c r="F7794" i="8"/>
  <c r="D7794" i="8"/>
  <c r="E7794" i="8"/>
  <c r="A7795" i="8"/>
  <c r="E7795" i="8" l="1"/>
  <c r="F7795" i="8"/>
  <c r="D7795" i="8"/>
  <c r="A7796" i="8"/>
  <c r="L7794" i="8"/>
  <c r="M7794" i="8"/>
  <c r="A7797" i="8" l="1"/>
  <c r="D7796" i="8"/>
  <c r="F7796" i="8"/>
  <c r="E7796" i="8"/>
  <c r="L7795" i="8"/>
  <c r="M7795" i="8"/>
  <c r="L7796" i="8" l="1"/>
  <c r="M7796" i="8"/>
  <c r="F7797" i="8"/>
  <c r="A7798" i="8"/>
  <c r="D7797" i="8"/>
  <c r="E7797" i="8"/>
  <c r="M7797" i="8" l="1"/>
  <c r="L7797" i="8"/>
  <c r="F7798" i="8"/>
  <c r="D7798" i="8"/>
  <c r="A7799" i="8"/>
  <c r="E7798" i="8"/>
  <c r="M7798" i="8" l="1"/>
  <c r="L7798" i="8"/>
  <c r="D7799" i="8"/>
  <c r="A7800" i="8"/>
  <c r="E7799" i="8"/>
  <c r="F7799" i="8"/>
  <c r="M7799" i="8" l="1"/>
  <c r="L7799" i="8"/>
  <c r="F7800" i="8"/>
  <c r="D7800" i="8"/>
  <c r="E7800" i="8"/>
  <c r="A7801" i="8"/>
  <c r="D7801" i="8" l="1"/>
  <c r="F7801" i="8"/>
  <c r="A7802" i="8"/>
  <c r="E7801" i="8"/>
  <c r="M7800" i="8"/>
  <c r="L7800" i="8"/>
  <c r="M7801" i="8" l="1"/>
  <c r="L7801" i="8"/>
  <c r="E7802" i="8"/>
  <c r="A7803" i="8"/>
  <c r="F7802" i="8"/>
  <c r="D7802" i="8"/>
  <c r="A7804" i="8" l="1"/>
  <c r="E7803" i="8"/>
  <c r="F7803" i="8"/>
  <c r="D7803" i="8"/>
  <c r="M7802" i="8"/>
  <c r="L7802" i="8"/>
  <c r="M7803" i="8" l="1"/>
  <c r="L7803" i="8"/>
  <c r="F7804" i="8"/>
  <c r="D7804" i="8"/>
  <c r="E7804" i="8"/>
  <c r="A7805" i="8"/>
  <c r="F7805" i="8" l="1"/>
  <c r="E7805" i="8"/>
  <c r="A7806" i="8"/>
  <c r="D7805" i="8"/>
  <c r="L7804" i="8"/>
  <c r="M7804" i="8"/>
  <c r="F7806" i="8" l="1"/>
  <c r="A7807" i="8"/>
  <c r="E7806" i="8"/>
  <c r="D7806" i="8"/>
  <c r="L7805" i="8"/>
  <c r="M7805" i="8"/>
  <c r="L7806" i="8" l="1"/>
  <c r="M7806" i="8"/>
  <c r="F7807" i="8"/>
  <c r="D7807" i="8"/>
  <c r="A7808" i="8"/>
  <c r="E7807" i="8"/>
  <c r="M7807" i="8" l="1"/>
  <c r="L7807" i="8"/>
  <c r="F7808" i="8"/>
  <c r="A7809" i="8"/>
  <c r="D7808" i="8"/>
  <c r="E7808" i="8"/>
  <c r="L7808" i="8" l="1"/>
  <c r="M7808" i="8"/>
  <c r="F7809" i="8"/>
  <c r="A7810" i="8"/>
  <c r="E7809" i="8"/>
  <c r="D7809" i="8"/>
  <c r="M7809" i="8" l="1"/>
  <c r="L7809" i="8"/>
  <c r="F7810" i="8"/>
  <c r="D7810" i="8"/>
  <c r="E7810" i="8"/>
  <c r="A7811" i="8"/>
  <c r="D7811" i="8" l="1"/>
  <c r="A7812" i="8"/>
  <c r="E7811" i="8"/>
  <c r="F7811" i="8"/>
  <c r="M7810" i="8"/>
  <c r="L7810" i="8"/>
  <c r="M7811" i="8" l="1"/>
  <c r="L7811" i="8"/>
  <c r="F7812" i="8"/>
  <c r="D7812" i="8"/>
  <c r="A7813" i="8"/>
  <c r="E7812" i="8"/>
  <c r="L7812" i="8" l="1"/>
  <c r="M7812" i="8"/>
  <c r="A7814" i="8"/>
  <c r="D7813" i="8"/>
  <c r="E7813" i="8"/>
  <c r="F7813" i="8"/>
  <c r="L7813" i="8" l="1"/>
  <c r="M7813" i="8"/>
  <c r="F7814" i="8"/>
  <c r="A7815" i="8"/>
  <c r="D7814" i="8"/>
  <c r="E7814" i="8"/>
  <c r="M7814" i="8" l="1"/>
  <c r="L7814" i="8"/>
  <c r="D7815" i="8"/>
  <c r="A7816" i="8"/>
  <c r="E7815" i="8"/>
  <c r="F7815" i="8"/>
  <c r="M7815" i="8" l="1"/>
  <c r="L7815" i="8"/>
  <c r="F7816" i="8"/>
  <c r="D7816" i="8"/>
  <c r="E7816" i="8"/>
  <c r="A7817" i="8"/>
  <c r="F7817" i="8" l="1"/>
  <c r="A7818" i="8"/>
  <c r="E7817" i="8"/>
  <c r="D7817" i="8"/>
  <c r="L7816" i="8"/>
  <c r="M7816" i="8"/>
  <c r="M7817" i="8" l="1"/>
  <c r="L7817" i="8"/>
  <c r="A7819" i="8"/>
  <c r="F7818" i="8"/>
  <c r="D7818" i="8"/>
  <c r="E7818" i="8"/>
  <c r="M7818" i="8" l="1"/>
  <c r="L7818" i="8"/>
  <c r="E7819" i="8"/>
  <c r="F7819" i="8"/>
  <c r="D7819" i="8"/>
  <c r="A7820" i="8"/>
  <c r="D7820" i="8" l="1"/>
  <c r="F7820" i="8"/>
  <c r="E7820" i="8"/>
  <c r="A7821" i="8"/>
  <c r="M7819" i="8"/>
  <c r="L7819" i="8"/>
  <c r="F7821" i="8" l="1"/>
  <c r="A7822" i="8"/>
  <c r="D7821" i="8"/>
  <c r="E7821" i="8"/>
  <c r="L7820" i="8"/>
  <c r="M7820" i="8"/>
  <c r="M7821" i="8" l="1"/>
  <c r="L7821" i="8"/>
  <c r="F7822" i="8"/>
  <c r="D7822" i="8"/>
  <c r="E7822" i="8"/>
  <c r="A7823" i="8"/>
  <c r="D7823" i="8" l="1"/>
  <c r="F7823" i="8"/>
  <c r="A7824" i="8"/>
  <c r="E7823" i="8"/>
  <c r="M7822" i="8"/>
  <c r="L7822" i="8"/>
  <c r="L7823" i="8" l="1"/>
  <c r="M7823" i="8"/>
  <c r="F7824" i="8"/>
  <c r="A7825" i="8"/>
  <c r="D7824" i="8"/>
  <c r="E7824" i="8"/>
  <c r="L7824" i="8" l="1"/>
  <c r="M7824" i="8"/>
  <c r="F7825" i="8"/>
  <c r="A7826" i="8"/>
  <c r="D7825" i="8"/>
  <c r="E7825" i="8"/>
  <c r="M7825" i="8" l="1"/>
  <c r="L7825" i="8"/>
  <c r="E7826" i="8"/>
  <c r="A7827" i="8"/>
  <c r="F7826" i="8"/>
  <c r="D7826" i="8"/>
  <c r="D7827" i="8" l="1"/>
  <c r="E7827" i="8"/>
  <c r="F7827" i="8"/>
  <c r="A7828" i="8"/>
  <c r="M7826" i="8"/>
  <c r="L7826" i="8"/>
  <c r="D7828" i="8" l="1"/>
  <c r="F7828" i="8"/>
  <c r="A7829" i="8"/>
  <c r="E7828" i="8"/>
  <c r="L7827" i="8"/>
  <c r="M7827" i="8"/>
  <c r="L7828" i="8" l="1"/>
  <c r="M7828" i="8"/>
  <c r="A7830" i="8"/>
  <c r="F7829" i="8"/>
  <c r="D7829" i="8"/>
  <c r="E7829" i="8"/>
  <c r="M7829" i="8" l="1"/>
  <c r="L7829" i="8"/>
  <c r="D7830" i="8"/>
  <c r="E7830" i="8"/>
  <c r="F7830" i="8"/>
  <c r="A7831" i="8"/>
  <c r="A7832" i="8" l="1"/>
  <c r="E7831" i="8"/>
  <c r="F7831" i="8"/>
  <c r="D7831" i="8"/>
  <c r="M7830" i="8"/>
  <c r="L7830" i="8"/>
  <c r="L7831" i="8" l="1"/>
  <c r="M7831" i="8"/>
  <c r="D7832" i="8"/>
  <c r="E7832" i="8"/>
  <c r="F7832" i="8"/>
  <c r="A7833" i="8"/>
  <c r="D7833" i="8" l="1"/>
  <c r="E7833" i="8"/>
  <c r="F7833" i="8"/>
  <c r="A7834" i="8"/>
  <c r="L7832" i="8"/>
  <c r="M7832" i="8"/>
  <c r="D7834" i="8" l="1"/>
  <c r="F7834" i="8"/>
  <c r="E7834" i="8"/>
  <c r="A7835" i="8"/>
  <c r="M7833" i="8"/>
  <c r="L7833" i="8"/>
  <c r="E7835" i="8" l="1"/>
  <c r="F7835" i="8"/>
  <c r="D7835" i="8"/>
  <c r="A7836" i="8"/>
  <c r="L7834" i="8"/>
  <c r="M7834" i="8"/>
  <c r="F7836" i="8" l="1"/>
  <c r="A7837" i="8"/>
  <c r="D7836" i="8"/>
  <c r="E7836" i="8"/>
  <c r="M7835" i="8"/>
  <c r="L7835" i="8"/>
  <c r="M7836" i="8" l="1"/>
  <c r="L7836" i="8"/>
  <c r="D7837" i="8"/>
  <c r="E7837" i="8"/>
  <c r="F7837" i="8"/>
  <c r="A7838" i="8"/>
  <c r="A7839" i="8" l="1"/>
  <c r="E7838" i="8"/>
  <c r="F7838" i="8"/>
  <c r="D7838" i="8"/>
  <c r="M7837" i="8"/>
  <c r="L7837" i="8"/>
  <c r="L7838" i="8" l="1"/>
  <c r="M7838" i="8"/>
  <c r="E7839" i="8"/>
  <c r="F7839" i="8"/>
  <c r="D7839" i="8"/>
  <c r="A7840" i="8"/>
  <c r="D7840" i="8" l="1"/>
  <c r="E7840" i="8"/>
  <c r="F7840" i="8"/>
  <c r="A7841" i="8"/>
  <c r="M7839" i="8"/>
  <c r="L7839" i="8"/>
  <c r="F7841" i="8" l="1"/>
  <c r="A7842" i="8"/>
  <c r="D7841" i="8"/>
  <c r="E7841" i="8"/>
  <c r="L7840" i="8"/>
  <c r="M7840" i="8"/>
  <c r="L7841" i="8" l="1"/>
  <c r="M7841" i="8"/>
  <c r="F7842" i="8"/>
  <c r="D7842" i="8"/>
  <c r="E7842" i="8"/>
  <c r="A7843" i="8"/>
  <c r="A7844" i="8" l="1"/>
  <c r="E7843" i="8"/>
  <c r="D7843" i="8"/>
  <c r="F7843" i="8"/>
  <c r="M7842" i="8"/>
  <c r="L7842" i="8"/>
  <c r="M7843" i="8" l="1"/>
  <c r="L7843" i="8"/>
  <c r="F7844" i="8"/>
  <c r="A7845" i="8"/>
  <c r="D7844" i="8"/>
  <c r="E7844" i="8"/>
  <c r="L7844" i="8" l="1"/>
  <c r="M7844" i="8"/>
  <c r="F7845" i="8"/>
  <c r="E7845" i="8"/>
  <c r="A7846" i="8"/>
  <c r="D7845" i="8"/>
  <c r="D7846" i="8" l="1"/>
  <c r="E7846" i="8"/>
  <c r="F7846" i="8"/>
  <c r="A7847" i="8"/>
  <c r="L7845" i="8"/>
  <c r="M7845" i="8"/>
  <c r="D7847" i="8" l="1"/>
  <c r="F7847" i="8"/>
  <c r="A7848" i="8"/>
  <c r="E7847" i="8"/>
  <c r="L7846" i="8"/>
  <c r="M7846" i="8"/>
  <c r="M7847" i="8" l="1"/>
  <c r="L7847" i="8"/>
  <c r="F7848" i="8"/>
  <c r="A7849" i="8"/>
  <c r="D7848" i="8"/>
  <c r="E7848" i="8"/>
  <c r="L7848" i="8" l="1"/>
  <c r="M7848" i="8"/>
  <c r="F7849" i="8"/>
  <c r="A7850" i="8"/>
  <c r="D7849" i="8"/>
  <c r="E7849" i="8"/>
  <c r="M7849" i="8" l="1"/>
  <c r="L7849" i="8"/>
  <c r="A7851" i="8"/>
  <c r="F7850" i="8"/>
  <c r="D7850" i="8"/>
  <c r="E7850" i="8"/>
  <c r="L7850" i="8" l="1"/>
  <c r="M7850" i="8"/>
  <c r="D7851" i="8"/>
  <c r="A7852" i="8"/>
  <c r="E7851" i="8"/>
  <c r="F7851" i="8"/>
  <c r="M7851" i="8" l="1"/>
  <c r="L7851" i="8"/>
  <c r="A7853" i="8"/>
  <c r="E7852" i="8"/>
  <c r="F7852" i="8"/>
  <c r="D7852" i="8"/>
  <c r="L7852" i="8" l="1"/>
  <c r="M7852" i="8"/>
  <c r="D7853" i="8"/>
  <c r="E7853" i="8"/>
  <c r="F7853" i="8"/>
  <c r="A7854" i="8"/>
  <c r="F7854" i="8" l="1"/>
  <c r="A7855" i="8"/>
  <c r="D7854" i="8"/>
  <c r="E7854" i="8"/>
  <c r="M7853" i="8"/>
  <c r="L7853" i="8"/>
  <c r="M7854" i="8" l="1"/>
  <c r="L7854" i="8"/>
  <c r="D7855" i="8"/>
  <c r="A7856" i="8"/>
  <c r="E7855" i="8"/>
  <c r="F7855" i="8"/>
  <c r="M7855" i="8" l="1"/>
  <c r="L7855" i="8"/>
  <c r="D7856" i="8"/>
  <c r="E7856" i="8"/>
  <c r="F7856" i="8"/>
  <c r="A7857" i="8"/>
  <c r="D7857" i="8" l="1"/>
  <c r="A7858" i="8"/>
  <c r="F7857" i="8"/>
  <c r="E7857" i="8"/>
  <c r="L7856" i="8"/>
  <c r="M7856" i="8"/>
  <c r="M7857" i="8" l="1"/>
  <c r="L7857" i="8"/>
  <c r="A7859" i="8"/>
  <c r="D7858" i="8"/>
  <c r="F7858" i="8"/>
  <c r="E7858" i="8"/>
  <c r="M7858" i="8" l="1"/>
  <c r="L7858" i="8"/>
  <c r="A7860" i="8"/>
  <c r="E7859" i="8"/>
  <c r="D7859" i="8"/>
  <c r="F7859" i="8"/>
  <c r="L7859" i="8" l="1"/>
  <c r="M7859" i="8"/>
  <c r="D7860" i="8"/>
  <c r="E7860" i="8"/>
  <c r="F7860" i="8"/>
  <c r="A7861" i="8"/>
  <c r="D7861" i="8" l="1"/>
  <c r="E7861" i="8"/>
  <c r="F7861" i="8"/>
  <c r="A7862" i="8"/>
  <c r="L7860" i="8"/>
  <c r="M7860" i="8"/>
  <c r="F7862" i="8" l="1"/>
  <c r="A7863" i="8"/>
  <c r="D7862" i="8"/>
  <c r="E7862" i="8"/>
  <c r="M7861" i="8"/>
  <c r="L7861" i="8"/>
  <c r="M7862" i="8" l="1"/>
  <c r="L7862" i="8"/>
  <c r="F7863" i="8"/>
  <c r="E7863" i="8"/>
  <c r="D7863" i="8"/>
  <c r="A7864" i="8"/>
  <c r="F7864" i="8" l="1"/>
  <c r="A7865" i="8"/>
  <c r="E7864" i="8"/>
  <c r="D7864" i="8"/>
  <c r="M7863" i="8"/>
  <c r="L7863" i="8"/>
  <c r="L7864" i="8" l="1"/>
  <c r="M7864" i="8"/>
  <c r="A7866" i="8"/>
  <c r="D7865" i="8"/>
  <c r="E7865" i="8"/>
  <c r="F7865" i="8"/>
  <c r="L7865" i="8" l="1"/>
  <c r="M7865" i="8"/>
  <c r="F7866" i="8"/>
  <c r="A7867" i="8"/>
  <c r="D7866" i="8"/>
  <c r="E7866" i="8"/>
  <c r="L7866" i="8" l="1"/>
  <c r="M7866" i="8"/>
  <c r="A7868" i="8"/>
  <c r="E7867" i="8"/>
  <c r="F7867" i="8"/>
  <c r="D7867" i="8"/>
  <c r="L7867" i="8" l="1"/>
  <c r="M7867" i="8"/>
  <c r="F7868" i="8"/>
  <c r="D7868" i="8"/>
  <c r="A7869" i="8"/>
  <c r="E7868" i="8"/>
  <c r="L7868" i="8" l="1"/>
  <c r="M7868" i="8"/>
  <c r="F7869" i="8"/>
  <c r="A7870" i="8"/>
  <c r="D7869" i="8"/>
  <c r="E7869" i="8"/>
  <c r="M7869" i="8" l="1"/>
  <c r="L7869" i="8"/>
  <c r="F7870" i="8"/>
  <c r="A7871" i="8"/>
  <c r="D7870" i="8"/>
  <c r="E7870" i="8"/>
  <c r="M7870" i="8" l="1"/>
  <c r="L7870" i="8"/>
  <c r="D7871" i="8"/>
  <c r="A7872" i="8"/>
  <c r="E7871" i="8"/>
  <c r="F7871" i="8"/>
  <c r="M7871" i="8" l="1"/>
  <c r="L7871" i="8"/>
  <c r="F7872" i="8"/>
  <c r="A7873" i="8"/>
  <c r="D7872" i="8"/>
  <c r="E7872" i="8"/>
  <c r="L7872" i="8" l="1"/>
  <c r="M7872" i="8"/>
  <c r="E7873" i="8"/>
  <c r="F7873" i="8"/>
  <c r="A7874" i="8"/>
  <c r="D7873" i="8"/>
  <c r="A7875" i="8" l="1"/>
  <c r="D7874" i="8"/>
  <c r="E7874" i="8"/>
  <c r="F7874" i="8"/>
  <c r="M7873" i="8"/>
  <c r="L7873" i="8"/>
  <c r="M7874" i="8" l="1"/>
  <c r="L7874" i="8"/>
  <c r="D7875" i="8"/>
  <c r="E7875" i="8"/>
  <c r="A7876" i="8"/>
  <c r="F7875" i="8"/>
  <c r="F7876" i="8" l="1"/>
  <c r="D7876" i="8"/>
  <c r="E7876" i="8"/>
  <c r="A7877" i="8"/>
  <c r="M7875" i="8"/>
  <c r="L7875" i="8"/>
  <c r="F7877" i="8" l="1"/>
  <c r="A7878" i="8"/>
  <c r="D7877" i="8"/>
  <c r="E7877" i="8"/>
  <c r="L7876" i="8"/>
  <c r="M7876" i="8"/>
  <c r="L7877" i="8" l="1"/>
  <c r="M7877" i="8"/>
  <c r="D7878" i="8"/>
  <c r="F7878" i="8"/>
  <c r="E7878" i="8"/>
  <c r="A7879" i="8"/>
  <c r="D7879" i="8" l="1"/>
  <c r="A7880" i="8"/>
  <c r="E7879" i="8"/>
  <c r="F7879" i="8"/>
  <c r="M7878" i="8"/>
  <c r="L7878" i="8"/>
  <c r="M7879" i="8" l="1"/>
  <c r="L7879" i="8"/>
  <c r="D7880" i="8"/>
  <c r="E7880" i="8"/>
  <c r="A7881" i="8"/>
  <c r="F7880" i="8"/>
  <c r="F7881" i="8" l="1"/>
  <c r="A7882" i="8"/>
  <c r="E7881" i="8"/>
  <c r="D7881" i="8"/>
  <c r="L7880" i="8"/>
  <c r="M7880" i="8"/>
  <c r="M7881" i="8" l="1"/>
  <c r="L7881" i="8"/>
  <c r="F7882" i="8"/>
  <c r="E7882" i="8"/>
  <c r="A7883" i="8"/>
  <c r="D7882" i="8"/>
  <c r="D7883" i="8" l="1"/>
  <c r="E7883" i="8"/>
  <c r="F7883" i="8"/>
  <c r="A7884" i="8"/>
  <c r="M7882" i="8"/>
  <c r="L7882" i="8"/>
  <c r="D7884" i="8" l="1"/>
  <c r="F7884" i="8"/>
  <c r="E7884" i="8"/>
  <c r="A7885" i="8"/>
  <c r="M7883" i="8"/>
  <c r="L7883" i="8"/>
  <c r="F7885" i="8" l="1"/>
  <c r="D7885" i="8"/>
  <c r="E7885" i="8"/>
  <c r="A7886" i="8"/>
  <c r="M7884" i="8"/>
  <c r="L7884" i="8"/>
  <c r="A7887" i="8" l="1"/>
  <c r="D7886" i="8"/>
  <c r="F7886" i="8"/>
  <c r="E7886" i="8"/>
  <c r="M7885" i="8"/>
  <c r="L7885" i="8"/>
  <c r="L7886" i="8" l="1"/>
  <c r="M7886" i="8"/>
  <c r="E7887" i="8"/>
  <c r="F7887" i="8"/>
  <c r="D7887" i="8"/>
  <c r="A7888" i="8"/>
  <c r="D7888" i="8" l="1"/>
  <c r="E7888" i="8"/>
  <c r="F7888" i="8"/>
  <c r="A7889" i="8"/>
  <c r="L7887" i="8"/>
  <c r="M7887" i="8"/>
  <c r="E7889" i="8" l="1"/>
  <c r="F7889" i="8"/>
  <c r="D7889" i="8"/>
  <c r="A7890" i="8"/>
  <c r="M7888" i="8"/>
  <c r="L7888" i="8"/>
  <c r="E7890" i="8" l="1"/>
  <c r="F7890" i="8"/>
  <c r="D7890" i="8"/>
  <c r="A7891" i="8"/>
  <c r="M7889" i="8"/>
  <c r="L7889" i="8"/>
  <c r="A7892" i="8" l="1"/>
  <c r="E7891" i="8"/>
  <c r="F7891" i="8"/>
  <c r="D7891" i="8"/>
  <c r="M7890" i="8"/>
  <c r="L7890" i="8"/>
  <c r="M7891" i="8" l="1"/>
  <c r="L7891" i="8"/>
  <c r="D7892" i="8"/>
  <c r="E7892" i="8"/>
  <c r="F7892" i="8"/>
  <c r="A7893" i="8"/>
  <c r="F7893" i="8" l="1"/>
  <c r="A7894" i="8"/>
  <c r="E7893" i="8"/>
  <c r="D7893" i="8"/>
  <c r="L7892" i="8"/>
  <c r="M7892" i="8"/>
  <c r="M7893" i="8" l="1"/>
  <c r="L7893" i="8"/>
  <c r="D7894" i="8"/>
  <c r="F7894" i="8"/>
  <c r="E7894" i="8"/>
  <c r="A7895" i="8"/>
  <c r="D7895" i="8" l="1"/>
  <c r="A7896" i="8"/>
  <c r="E7895" i="8"/>
  <c r="F7895" i="8"/>
  <c r="M7894" i="8"/>
  <c r="L7894" i="8"/>
  <c r="L7895" i="8" l="1"/>
  <c r="M7895" i="8"/>
  <c r="E7896" i="8"/>
  <c r="D7896" i="8"/>
  <c r="F7896" i="8"/>
  <c r="A7897" i="8"/>
  <c r="A7898" i="8" l="1"/>
  <c r="E7897" i="8"/>
  <c r="D7897" i="8"/>
  <c r="F7897" i="8"/>
  <c r="L7896" i="8"/>
  <c r="M7896" i="8"/>
  <c r="L7897" i="8" l="1"/>
  <c r="M7897" i="8"/>
  <c r="D7898" i="8"/>
  <c r="F7898" i="8"/>
  <c r="E7898" i="8"/>
  <c r="A7899" i="8"/>
  <c r="A7900" i="8" l="1"/>
  <c r="E7899" i="8"/>
  <c r="D7899" i="8"/>
  <c r="F7899" i="8"/>
  <c r="M7898" i="8"/>
  <c r="L7898" i="8"/>
  <c r="M7899" i="8" l="1"/>
  <c r="L7899" i="8"/>
  <c r="F7900" i="8"/>
  <c r="A7901" i="8"/>
  <c r="D7900" i="8"/>
  <c r="E7900" i="8"/>
  <c r="M7900" i="8" l="1"/>
  <c r="L7900" i="8"/>
  <c r="E7901" i="8"/>
  <c r="F7901" i="8"/>
  <c r="A7902" i="8"/>
  <c r="D7901" i="8"/>
  <c r="F7902" i="8" l="1"/>
  <c r="A7903" i="8"/>
  <c r="D7902" i="8"/>
  <c r="E7902" i="8"/>
  <c r="M7901" i="8"/>
  <c r="L7901" i="8"/>
  <c r="M7902" i="8" l="1"/>
  <c r="L7902" i="8"/>
  <c r="E7903" i="8"/>
  <c r="D7903" i="8"/>
  <c r="A7904" i="8"/>
  <c r="F7903" i="8"/>
  <c r="E7904" i="8" l="1"/>
  <c r="D7904" i="8"/>
  <c r="F7904" i="8"/>
  <c r="A7905" i="8"/>
  <c r="M7903" i="8"/>
  <c r="L7903" i="8"/>
  <c r="D7905" i="8" l="1"/>
  <c r="F7905" i="8"/>
  <c r="A7906" i="8"/>
  <c r="E7905" i="8"/>
  <c r="M7904" i="8"/>
  <c r="L7904" i="8"/>
  <c r="M7905" i="8" l="1"/>
  <c r="L7905" i="8"/>
  <c r="D7906" i="8"/>
  <c r="E7906" i="8"/>
  <c r="F7906" i="8"/>
  <c r="A7907" i="8"/>
  <c r="D7907" i="8" l="1"/>
  <c r="A7908" i="8"/>
  <c r="E7907" i="8"/>
  <c r="F7907" i="8"/>
  <c r="M7906" i="8"/>
  <c r="L7906" i="8"/>
  <c r="L7907" i="8" l="1"/>
  <c r="M7907" i="8"/>
  <c r="D7908" i="8"/>
  <c r="E7908" i="8"/>
  <c r="F7908" i="8"/>
  <c r="A7909" i="8"/>
  <c r="F7909" i="8" l="1"/>
  <c r="A7910" i="8"/>
  <c r="D7909" i="8"/>
  <c r="E7909" i="8"/>
  <c r="L7908" i="8"/>
  <c r="M7908" i="8"/>
  <c r="L7909" i="8" l="1"/>
  <c r="M7909" i="8"/>
  <c r="D7910" i="8"/>
  <c r="E7910" i="8"/>
  <c r="F7910" i="8"/>
  <c r="A7911" i="8"/>
  <c r="D7911" i="8" l="1"/>
  <c r="A7912" i="8"/>
  <c r="F7911" i="8"/>
  <c r="E7911" i="8"/>
  <c r="M7910" i="8"/>
  <c r="L7910" i="8"/>
  <c r="M7911" i="8" l="1"/>
  <c r="L7911" i="8"/>
  <c r="A7913" i="8"/>
  <c r="D7912" i="8"/>
  <c r="E7912" i="8"/>
  <c r="F7912" i="8"/>
  <c r="L7912" i="8" l="1"/>
  <c r="M7912" i="8"/>
  <c r="F7913" i="8"/>
  <c r="A7914" i="8"/>
  <c r="D7913" i="8"/>
  <c r="E7913" i="8"/>
  <c r="L7913" i="8" l="1"/>
  <c r="M7913" i="8"/>
  <c r="F7914" i="8"/>
  <c r="D7914" i="8"/>
  <c r="E7914" i="8"/>
  <c r="A7915" i="8"/>
  <c r="E7915" i="8" l="1"/>
  <c r="F7915" i="8"/>
  <c r="D7915" i="8"/>
  <c r="A7916" i="8"/>
  <c r="L7914" i="8"/>
  <c r="M7914" i="8"/>
  <c r="D7916" i="8" l="1"/>
  <c r="E7916" i="8"/>
  <c r="F7916" i="8"/>
  <c r="A7917" i="8"/>
  <c r="L7915" i="8"/>
  <c r="M7915" i="8"/>
  <c r="E7917" i="8" l="1"/>
  <c r="A7918" i="8"/>
  <c r="F7917" i="8"/>
  <c r="D7917" i="8"/>
  <c r="L7916" i="8"/>
  <c r="M7916" i="8"/>
  <c r="D7918" i="8" l="1"/>
  <c r="E7918" i="8"/>
  <c r="F7918" i="8"/>
  <c r="A7919" i="8"/>
  <c r="M7917" i="8"/>
  <c r="L7917" i="8"/>
  <c r="E7919" i="8" l="1"/>
  <c r="F7919" i="8"/>
  <c r="D7919" i="8"/>
  <c r="A7920" i="8"/>
  <c r="M7918" i="8"/>
  <c r="L7918" i="8"/>
  <c r="D7920" i="8" l="1"/>
  <c r="E7920" i="8"/>
  <c r="F7920" i="8"/>
  <c r="A7921" i="8"/>
  <c r="M7919" i="8"/>
  <c r="L7919" i="8"/>
  <c r="E7921" i="8" l="1"/>
  <c r="A7922" i="8"/>
  <c r="D7921" i="8"/>
  <c r="F7921" i="8"/>
  <c r="M7920" i="8"/>
  <c r="L7920" i="8"/>
  <c r="F7922" i="8" l="1"/>
  <c r="D7922" i="8"/>
  <c r="A7923" i="8"/>
  <c r="E7922" i="8"/>
  <c r="M7921" i="8"/>
  <c r="L7921" i="8"/>
  <c r="M7922" i="8" l="1"/>
  <c r="L7922" i="8"/>
  <c r="D7923" i="8"/>
  <c r="A7924" i="8"/>
  <c r="F7923" i="8"/>
  <c r="E7923" i="8"/>
  <c r="M7923" i="8" l="1"/>
  <c r="L7923" i="8"/>
  <c r="D7924" i="8"/>
  <c r="E7924" i="8"/>
  <c r="F7924" i="8"/>
  <c r="A7925" i="8"/>
  <c r="D7925" i="8" l="1"/>
  <c r="A7926" i="8"/>
  <c r="F7925" i="8"/>
  <c r="E7925" i="8"/>
  <c r="L7924" i="8"/>
  <c r="M7924" i="8"/>
  <c r="M7925" i="8" l="1"/>
  <c r="L7925" i="8"/>
  <c r="D7926" i="8"/>
  <c r="A7927" i="8"/>
  <c r="E7926" i="8"/>
  <c r="F7926" i="8"/>
  <c r="M7926" i="8" l="1"/>
  <c r="L7926" i="8"/>
  <c r="D7927" i="8"/>
  <c r="F7927" i="8"/>
  <c r="A7928" i="8"/>
  <c r="E7927" i="8"/>
  <c r="M7927" i="8" l="1"/>
  <c r="L7927" i="8"/>
  <c r="D7928" i="8"/>
  <c r="E7928" i="8"/>
  <c r="F7928" i="8"/>
  <c r="A7929" i="8"/>
  <c r="F7929" i="8" l="1"/>
  <c r="D7929" i="8"/>
  <c r="E7929" i="8"/>
  <c r="A7930" i="8"/>
  <c r="L7928" i="8"/>
  <c r="M7928" i="8"/>
  <c r="D7930" i="8" l="1"/>
  <c r="E7930" i="8"/>
  <c r="F7930" i="8"/>
  <c r="A7931" i="8"/>
  <c r="L7929" i="8"/>
  <c r="M7929" i="8"/>
  <c r="D7931" i="8" l="1"/>
  <c r="A7932" i="8"/>
  <c r="F7931" i="8"/>
  <c r="E7931" i="8"/>
  <c r="M7930" i="8"/>
  <c r="L7930" i="8"/>
  <c r="L7931" i="8" l="1"/>
  <c r="M7931" i="8"/>
  <c r="F7932" i="8"/>
  <c r="A7933" i="8"/>
  <c r="E7932" i="8"/>
  <c r="D7932" i="8"/>
  <c r="M7932" i="8" l="1"/>
  <c r="L7932" i="8"/>
  <c r="F7933" i="8"/>
  <c r="A7934" i="8"/>
  <c r="E7933" i="8"/>
  <c r="D7933" i="8"/>
  <c r="M7933" i="8" l="1"/>
  <c r="L7933" i="8"/>
  <c r="F7934" i="8"/>
  <c r="E7934" i="8"/>
  <c r="D7934" i="8"/>
  <c r="A7935" i="8"/>
  <c r="D7935" i="8" l="1"/>
  <c r="A7936" i="8"/>
  <c r="E7935" i="8"/>
  <c r="F7935" i="8"/>
  <c r="M7934" i="8"/>
  <c r="L7934" i="8"/>
  <c r="M7935" i="8" l="1"/>
  <c r="L7935" i="8"/>
  <c r="A7937" i="8"/>
  <c r="D7936" i="8"/>
  <c r="E7936" i="8"/>
  <c r="F7936" i="8"/>
  <c r="L7936" i="8" l="1"/>
  <c r="M7936" i="8"/>
  <c r="F7937" i="8"/>
  <c r="A7938" i="8"/>
  <c r="D7937" i="8"/>
  <c r="E7937" i="8"/>
  <c r="L7937" i="8" l="1"/>
  <c r="M7937" i="8"/>
  <c r="F7938" i="8"/>
  <c r="A7939" i="8"/>
  <c r="E7938" i="8"/>
  <c r="D7938" i="8"/>
  <c r="M7938" i="8" l="1"/>
  <c r="L7938" i="8"/>
  <c r="A7940" i="8"/>
  <c r="F7939" i="8"/>
  <c r="E7939" i="8"/>
  <c r="D7939" i="8"/>
  <c r="L7939" i="8" l="1"/>
  <c r="M7939" i="8"/>
  <c r="F7940" i="8"/>
  <c r="A7941" i="8"/>
  <c r="D7940" i="8"/>
  <c r="E7940" i="8"/>
  <c r="L7940" i="8" l="1"/>
  <c r="M7940" i="8"/>
  <c r="F7941" i="8"/>
  <c r="A7942" i="8"/>
  <c r="E7941" i="8"/>
  <c r="D7941" i="8"/>
  <c r="M7941" i="8" l="1"/>
  <c r="L7941" i="8"/>
  <c r="A7943" i="8"/>
  <c r="E7942" i="8"/>
  <c r="D7942" i="8"/>
  <c r="F7942" i="8"/>
  <c r="M7942" i="8" l="1"/>
  <c r="L7942" i="8"/>
  <c r="E7943" i="8"/>
  <c r="F7943" i="8"/>
  <c r="D7943" i="8"/>
  <c r="A7944" i="8"/>
  <c r="F7944" i="8" l="1"/>
  <c r="A7945" i="8"/>
  <c r="E7944" i="8"/>
  <c r="D7944" i="8"/>
  <c r="M7943" i="8"/>
  <c r="L7943" i="8"/>
  <c r="L7944" i="8" l="1"/>
  <c r="M7944" i="8"/>
  <c r="D7945" i="8"/>
  <c r="E7945" i="8"/>
  <c r="F7945" i="8"/>
  <c r="A7946" i="8"/>
  <c r="D7946" i="8" l="1"/>
  <c r="E7946" i="8"/>
  <c r="F7946" i="8"/>
  <c r="A7947" i="8"/>
  <c r="L7945" i="8"/>
  <c r="M7945" i="8"/>
  <c r="A7948" i="8" l="1"/>
  <c r="E7947" i="8"/>
  <c r="D7947" i="8"/>
  <c r="F7947" i="8"/>
  <c r="M7946" i="8"/>
  <c r="L7946" i="8"/>
  <c r="M7947" i="8" l="1"/>
  <c r="L7947" i="8"/>
  <c r="D7948" i="8"/>
  <c r="E7948" i="8"/>
  <c r="F7948" i="8"/>
  <c r="A7949" i="8"/>
  <c r="E7949" i="8" l="1"/>
  <c r="A7950" i="8"/>
  <c r="D7949" i="8"/>
  <c r="F7949" i="8"/>
  <c r="L7948" i="8"/>
  <c r="M7948" i="8"/>
  <c r="F7950" i="8" l="1"/>
  <c r="A7951" i="8"/>
  <c r="D7950" i="8"/>
  <c r="E7950" i="8"/>
  <c r="M7949" i="8"/>
  <c r="L7949" i="8"/>
  <c r="M7950" i="8" l="1"/>
  <c r="L7950" i="8"/>
  <c r="E7951" i="8"/>
  <c r="F7951" i="8"/>
  <c r="D7951" i="8"/>
  <c r="A7952" i="8"/>
  <c r="D7952" i="8" l="1"/>
  <c r="F7952" i="8"/>
  <c r="A7953" i="8"/>
  <c r="E7952" i="8"/>
  <c r="L7951" i="8"/>
  <c r="M7951" i="8"/>
  <c r="L7952" i="8" l="1"/>
  <c r="M7952" i="8"/>
  <c r="D7953" i="8"/>
  <c r="E7953" i="8"/>
  <c r="F7953" i="8"/>
  <c r="A7954" i="8"/>
  <c r="E7954" i="8" l="1"/>
  <c r="F7954" i="8"/>
  <c r="A7955" i="8"/>
  <c r="D7954" i="8"/>
  <c r="L7953" i="8"/>
  <c r="M7953" i="8"/>
  <c r="D7955" i="8" l="1"/>
  <c r="A7956" i="8"/>
  <c r="E7955" i="8"/>
  <c r="F7955" i="8"/>
  <c r="L7954" i="8"/>
  <c r="M7954" i="8"/>
  <c r="M7955" i="8" l="1"/>
  <c r="L7955" i="8"/>
  <c r="D7956" i="8"/>
  <c r="E7956" i="8"/>
  <c r="A7957" i="8"/>
  <c r="F7956" i="8"/>
  <c r="F7957" i="8" l="1"/>
  <c r="A7958" i="8"/>
  <c r="D7957" i="8"/>
  <c r="E7957" i="8"/>
  <c r="M7956" i="8"/>
  <c r="L7956" i="8"/>
  <c r="M7957" i="8" l="1"/>
  <c r="L7957" i="8"/>
  <c r="D7958" i="8"/>
  <c r="A7959" i="8"/>
  <c r="F7958" i="8"/>
  <c r="E7958" i="8"/>
  <c r="M7958" i="8" l="1"/>
  <c r="L7958" i="8"/>
  <c r="F7959" i="8"/>
  <c r="A7960" i="8"/>
  <c r="E7959" i="8"/>
  <c r="D7959" i="8"/>
  <c r="M7959" i="8" l="1"/>
  <c r="L7959" i="8"/>
  <c r="F7960" i="8"/>
  <c r="A7961" i="8"/>
  <c r="E7960" i="8"/>
  <c r="D7960" i="8"/>
  <c r="M7960" i="8" l="1"/>
  <c r="L7960" i="8"/>
  <c r="E7961" i="8"/>
  <c r="D7961" i="8"/>
  <c r="F7961" i="8"/>
  <c r="A7962" i="8"/>
  <c r="F7962" i="8" l="1"/>
  <c r="D7962" i="8"/>
  <c r="A7963" i="8"/>
  <c r="E7962" i="8"/>
  <c r="M7961" i="8"/>
  <c r="L7961" i="8"/>
  <c r="M7962" i="8" l="1"/>
  <c r="L7962" i="8"/>
  <c r="A7964" i="8"/>
  <c r="E7963" i="8"/>
  <c r="D7963" i="8"/>
  <c r="F7963" i="8"/>
  <c r="M7963" i="8" l="1"/>
  <c r="L7963" i="8"/>
  <c r="D7964" i="8"/>
  <c r="E7964" i="8"/>
  <c r="F7964" i="8"/>
  <c r="A7965" i="8"/>
  <c r="D7965" i="8" l="1"/>
  <c r="E7965" i="8"/>
  <c r="F7965" i="8"/>
  <c r="A7966" i="8"/>
  <c r="L7964" i="8"/>
  <c r="M7964" i="8"/>
  <c r="D7966" i="8" l="1"/>
  <c r="E7966" i="8"/>
  <c r="F7966" i="8"/>
  <c r="A7967" i="8"/>
  <c r="M7965" i="8"/>
  <c r="L7965" i="8"/>
  <c r="D7967" i="8" l="1"/>
  <c r="A7968" i="8"/>
  <c r="F7967" i="8"/>
  <c r="E7967" i="8"/>
  <c r="M7966" i="8"/>
  <c r="L7966" i="8"/>
  <c r="M7967" i="8" l="1"/>
  <c r="L7967" i="8"/>
  <c r="A7969" i="8"/>
  <c r="E7968" i="8"/>
  <c r="F7968" i="8"/>
  <c r="D7968" i="8"/>
  <c r="L7968" i="8" l="1"/>
  <c r="M7968" i="8"/>
  <c r="F7969" i="8"/>
  <c r="A7970" i="8"/>
  <c r="E7969" i="8"/>
  <c r="D7969" i="8"/>
  <c r="M7969" i="8" l="1"/>
  <c r="L7969" i="8"/>
  <c r="A7971" i="8"/>
  <c r="F7970" i="8"/>
  <c r="D7970" i="8"/>
  <c r="E7970" i="8"/>
  <c r="M7970" i="8" l="1"/>
  <c r="L7970" i="8"/>
  <c r="F7971" i="8"/>
  <c r="E7971" i="8"/>
  <c r="D7971" i="8"/>
  <c r="A7972" i="8"/>
  <c r="F7972" i="8" l="1"/>
  <c r="D7972" i="8"/>
  <c r="E7972" i="8"/>
  <c r="A7973" i="8"/>
  <c r="L7971" i="8"/>
  <c r="M7971" i="8"/>
  <c r="F7973" i="8" l="1"/>
  <c r="A7974" i="8"/>
  <c r="D7973" i="8"/>
  <c r="E7973" i="8"/>
  <c r="L7972" i="8"/>
  <c r="M7972" i="8"/>
  <c r="M7973" i="8" l="1"/>
  <c r="L7973" i="8"/>
  <c r="D7974" i="8"/>
  <c r="E7974" i="8"/>
  <c r="F7974" i="8"/>
  <c r="A7975" i="8"/>
  <c r="D7975" i="8" l="1"/>
  <c r="A7976" i="8"/>
  <c r="E7975" i="8"/>
  <c r="F7975" i="8"/>
  <c r="L7974" i="8"/>
  <c r="M7974" i="8"/>
  <c r="M7975" i="8" l="1"/>
  <c r="L7975" i="8"/>
  <c r="A7977" i="8"/>
  <c r="D7976" i="8"/>
  <c r="F7976" i="8"/>
  <c r="E7976" i="8"/>
  <c r="L7976" i="8" l="1"/>
  <c r="M7976" i="8"/>
  <c r="D7977" i="8"/>
  <c r="E7977" i="8"/>
  <c r="F7977" i="8"/>
  <c r="A7978" i="8"/>
  <c r="D7978" i="8" l="1"/>
  <c r="E7978" i="8"/>
  <c r="F7978" i="8"/>
  <c r="A7979" i="8"/>
  <c r="L7977" i="8"/>
  <c r="M7977" i="8"/>
  <c r="E7979" i="8" l="1"/>
  <c r="F7979" i="8"/>
  <c r="D7979" i="8"/>
  <c r="A7980" i="8"/>
  <c r="L7978" i="8"/>
  <c r="M7978" i="8"/>
  <c r="F7980" i="8" l="1"/>
  <c r="A7981" i="8"/>
  <c r="D7980" i="8"/>
  <c r="E7980" i="8"/>
  <c r="M7979" i="8"/>
  <c r="L7979" i="8"/>
  <c r="L7980" i="8" l="1"/>
  <c r="M7980" i="8"/>
  <c r="E7981" i="8"/>
  <c r="A7982" i="8"/>
  <c r="D7981" i="8"/>
  <c r="F7981" i="8"/>
  <c r="D7982" i="8" l="1"/>
  <c r="F7982" i="8"/>
  <c r="A7983" i="8"/>
  <c r="E7982" i="8"/>
  <c r="L7981" i="8"/>
  <c r="M7981" i="8"/>
  <c r="M7982" i="8" l="1"/>
  <c r="L7982" i="8"/>
  <c r="A7984" i="8"/>
  <c r="E7983" i="8"/>
  <c r="D7983" i="8"/>
  <c r="F7983" i="8"/>
  <c r="M7983" i="8" l="1"/>
  <c r="L7983" i="8"/>
  <c r="F7984" i="8"/>
  <c r="A7985" i="8"/>
  <c r="D7984" i="8"/>
  <c r="E7984" i="8"/>
  <c r="L7984" i="8" l="1"/>
  <c r="M7984" i="8"/>
  <c r="D7985" i="8"/>
  <c r="A7986" i="8"/>
  <c r="F7985" i="8"/>
  <c r="E7985" i="8"/>
  <c r="M7985" i="8" l="1"/>
  <c r="L7985" i="8"/>
  <c r="E7986" i="8"/>
  <c r="F7986" i="8"/>
  <c r="D7986" i="8"/>
  <c r="A7987" i="8"/>
  <c r="E7987" i="8" l="1"/>
  <c r="F7987" i="8"/>
  <c r="D7987" i="8"/>
  <c r="A7988" i="8"/>
  <c r="L7986" i="8"/>
  <c r="M7986" i="8"/>
  <c r="F7988" i="8" l="1"/>
  <c r="A7989" i="8"/>
  <c r="D7988" i="8"/>
  <c r="E7988" i="8"/>
  <c r="L7987" i="8"/>
  <c r="M7987" i="8"/>
  <c r="M7988" i="8" l="1"/>
  <c r="L7988" i="8"/>
  <c r="A7990" i="8"/>
  <c r="D7989" i="8"/>
  <c r="E7989" i="8"/>
  <c r="F7989" i="8"/>
  <c r="M7989" i="8" l="1"/>
  <c r="L7989" i="8"/>
  <c r="D7990" i="8"/>
  <c r="A7991" i="8"/>
  <c r="E7990" i="8"/>
  <c r="F7990" i="8"/>
  <c r="M7990" i="8" l="1"/>
  <c r="L7990" i="8"/>
  <c r="D7991" i="8"/>
  <c r="A7992" i="8"/>
  <c r="F7991" i="8"/>
  <c r="E7991" i="8"/>
  <c r="M7991" i="8" l="1"/>
  <c r="L7991" i="8"/>
  <c r="F7992" i="8"/>
  <c r="A7993" i="8"/>
  <c r="D7992" i="8"/>
  <c r="E7992" i="8"/>
  <c r="L7992" i="8" l="1"/>
  <c r="M7992" i="8"/>
  <c r="F7993" i="8"/>
  <c r="A7994" i="8"/>
  <c r="E7993" i="8"/>
  <c r="D7993" i="8"/>
  <c r="M7993" i="8" l="1"/>
  <c r="L7993" i="8"/>
  <c r="F7994" i="8"/>
  <c r="E7994" i="8"/>
  <c r="D7994" i="8"/>
  <c r="A7995" i="8"/>
  <c r="D7995" i="8" l="1"/>
  <c r="A7996" i="8"/>
  <c r="E7995" i="8"/>
  <c r="F7995" i="8"/>
  <c r="M7994" i="8"/>
  <c r="L7994" i="8"/>
  <c r="L7995" i="8" l="1"/>
  <c r="M7995" i="8"/>
  <c r="F7996" i="8"/>
  <c r="A7997" i="8"/>
  <c r="E7996" i="8"/>
  <c r="D7996" i="8"/>
  <c r="L7996" i="8" l="1"/>
  <c r="M7996" i="8"/>
  <c r="F7997" i="8"/>
  <c r="A7998" i="8"/>
  <c r="D7997" i="8"/>
  <c r="E7997" i="8"/>
  <c r="M7997" i="8" l="1"/>
  <c r="L7997" i="8"/>
  <c r="A7999" i="8"/>
  <c r="D7998" i="8"/>
  <c r="E7998" i="8"/>
  <c r="F7998" i="8"/>
  <c r="M7998" i="8" l="1"/>
  <c r="L7998" i="8"/>
  <c r="D7999" i="8"/>
  <c r="A8000" i="8"/>
  <c r="E7999" i="8"/>
  <c r="F7999" i="8"/>
  <c r="L7999" i="8" l="1"/>
  <c r="M7999" i="8"/>
  <c r="E8000" i="8"/>
  <c r="D8000" i="8"/>
  <c r="A8001" i="8"/>
  <c r="F8000" i="8"/>
  <c r="F8001" i="8" l="1"/>
  <c r="A8002" i="8"/>
  <c r="D8001" i="8"/>
  <c r="E8001" i="8"/>
  <c r="L8000" i="8"/>
  <c r="M8000" i="8"/>
  <c r="M8001" i="8" l="1"/>
  <c r="L8001" i="8"/>
  <c r="F8002" i="8"/>
  <c r="A8003" i="8"/>
  <c r="D8002" i="8"/>
  <c r="E8002" i="8"/>
  <c r="M8002" i="8" l="1"/>
  <c r="L8002" i="8"/>
  <c r="D8003" i="8"/>
  <c r="A8004" i="8"/>
  <c r="F8003" i="8"/>
  <c r="E8003" i="8"/>
  <c r="L8003" i="8" l="1"/>
  <c r="M8003" i="8"/>
  <c r="F8004" i="8"/>
  <c r="A8005" i="8"/>
  <c r="D8004" i="8"/>
  <c r="E8004" i="8"/>
  <c r="L8004" i="8" l="1"/>
  <c r="M8004" i="8"/>
  <c r="F8005" i="8"/>
  <c r="A8006" i="8"/>
  <c r="D8005" i="8"/>
  <c r="E8005" i="8"/>
  <c r="L8005" i="8" l="1"/>
  <c r="M8005" i="8"/>
  <c r="A8007" i="8"/>
  <c r="D8006" i="8"/>
  <c r="E8006" i="8"/>
  <c r="F8006" i="8"/>
  <c r="M8006" i="8" l="1"/>
  <c r="L8006" i="8"/>
  <c r="D8007" i="8"/>
  <c r="A8008" i="8"/>
  <c r="E8007" i="8"/>
  <c r="F8007" i="8"/>
  <c r="M8007" i="8" l="1"/>
  <c r="L8007" i="8"/>
  <c r="A8009" i="8"/>
  <c r="D8008" i="8"/>
  <c r="E8008" i="8"/>
  <c r="F8008" i="8"/>
  <c r="L8008" i="8" l="1"/>
  <c r="M8008" i="8"/>
  <c r="D8009" i="8"/>
  <c r="E8009" i="8"/>
  <c r="F8009" i="8"/>
  <c r="A8010" i="8"/>
  <c r="F8010" i="8" l="1"/>
  <c r="A8011" i="8"/>
  <c r="D8010" i="8"/>
  <c r="E8010" i="8"/>
  <c r="M8009" i="8"/>
  <c r="L8009" i="8"/>
  <c r="M8010" i="8" l="1"/>
  <c r="L8010" i="8"/>
  <c r="E8011" i="8"/>
  <c r="F8011" i="8"/>
  <c r="D8011" i="8"/>
  <c r="A8012" i="8"/>
  <c r="F8012" i="8" l="1"/>
  <c r="A8013" i="8"/>
  <c r="D8012" i="8"/>
  <c r="E8012" i="8"/>
  <c r="M8011" i="8"/>
  <c r="L8011" i="8"/>
  <c r="L8012" i="8" l="1"/>
  <c r="M8012" i="8"/>
  <c r="E8013" i="8"/>
  <c r="A8014" i="8"/>
  <c r="F8013" i="8"/>
  <c r="D8013" i="8"/>
  <c r="F8014" i="8" l="1"/>
  <c r="D8014" i="8"/>
  <c r="E8014" i="8"/>
  <c r="A8015" i="8"/>
  <c r="M8013" i="8"/>
  <c r="L8013" i="8"/>
  <c r="A8016" i="8" l="1"/>
  <c r="F8015" i="8"/>
  <c r="D8015" i="8"/>
  <c r="E8015" i="8"/>
  <c r="M8014" i="8"/>
  <c r="L8014" i="8"/>
  <c r="M8015" i="8" l="1"/>
  <c r="L8015" i="8"/>
  <c r="F8016" i="8"/>
  <c r="D8016" i="8"/>
  <c r="E8016" i="8"/>
  <c r="A8017" i="8"/>
  <c r="D8017" i="8" l="1"/>
  <c r="A8018" i="8"/>
  <c r="E8017" i="8"/>
  <c r="F8017" i="8"/>
  <c r="L8016" i="8"/>
  <c r="M8016" i="8"/>
  <c r="M8017" i="8" l="1"/>
  <c r="L8017" i="8"/>
  <c r="F8018" i="8"/>
  <c r="D8018" i="8"/>
  <c r="E8018" i="8"/>
  <c r="A8019" i="8"/>
  <c r="D8019" i="8" l="1"/>
  <c r="E8019" i="8"/>
  <c r="F8019" i="8"/>
  <c r="A8020" i="8"/>
  <c r="M8018" i="8"/>
  <c r="L8018" i="8"/>
  <c r="F8020" i="8" l="1"/>
  <c r="A8021" i="8"/>
  <c r="D8020" i="8"/>
  <c r="E8020" i="8"/>
  <c r="M8019" i="8"/>
  <c r="L8019" i="8"/>
  <c r="M8020" i="8" l="1"/>
  <c r="L8020" i="8"/>
  <c r="F8021" i="8"/>
  <c r="A8022" i="8"/>
  <c r="D8021" i="8"/>
  <c r="E8021" i="8"/>
  <c r="M8021" i="8" l="1"/>
  <c r="L8021" i="8"/>
  <c r="D8022" i="8"/>
  <c r="A8023" i="8"/>
  <c r="F8022" i="8"/>
  <c r="E8022" i="8"/>
  <c r="A8024" i="8" l="1"/>
  <c r="E8023" i="8"/>
  <c r="F8023" i="8"/>
  <c r="D8023" i="8"/>
  <c r="M8022" i="8"/>
  <c r="L8022" i="8"/>
  <c r="L8023" i="8" l="1"/>
  <c r="M8023" i="8"/>
  <c r="D8024" i="8"/>
  <c r="E8024" i="8"/>
  <c r="F8024" i="8"/>
  <c r="A8025" i="8"/>
  <c r="F8025" i="8" l="1"/>
  <c r="A8026" i="8"/>
  <c r="D8025" i="8"/>
  <c r="E8025" i="8"/>
  <c r="M8024" i="8"/>
  <c r="L8024" i="8"/>
  <c r="M8025" i="8" l="1"/>
  <c r="L8025" i="8"/>
  <c r="D8026" i="8"/>
  <c r="E8026" i="8"/>
  <c r="F8026" i="8"/>
  <c r="A8027" i="8"/>
  <c r="D8027" i="8" l="1"/>
  <c r="A8028" i="8"/>
  <c r="E8027" i="8"/>
  <c r="F8027" i="8"/>
  <c r="M8026" i="8"/>
  <c r="L8026" i="8"/>
  <c r="M8027" i="8" l="1"/>
  <c r="L8027" i="8"/>
  <c r="A8029" i="8"/>
  <c r="D8028" i="8"/>
  <c r="E8028" i="8"/>
  <c r="F8028" i="8"/>
  <c r="M8028" i="8" l="1"/>
  <c r="L8028" i="8"/>
  <c r="A8030" i="8"/>
  <c r="D8029" i="8"/>
  <c r="E8029" i="8"/>
  <c r="F8029" i="8"/>
  <c r="M8029" i="8" l="1"/>
  <c r="L8029" i="8"/>
  <c r="F8030" i="8"/>
  <c r="A8031" i="8"/>
  <c r="D8030" i="8"/>
  <c r="E8030" i="8"/>
  <c r="M8030" i="8" l="1"/>
  <c r="L8030" i="8"/>
  <c r="D8031" i="8"/>
  <c r="A8032" i="8"/>
  <c r="E8031" i="8"/>
  <c r="F8031" i="8"/>
  <c r="L8031" i="8" l="1"/>
  <c r="M8031" i="8"/>
  <c r="D8032" i="8"/>
  <c r="E8032" i="8"/>
  <c r="A8033" i="8"/>
  <c r="F8032" i="8"/>
  <c r="D8033" i="8" l="1"/>
  <c r="E8033" i="8"/>
  <c r="F8033" i="8"/>
  <c r="A8034" i="8"/>
  <c r="M8032" i="8"/>
  <c r="L8032" i="8"/>
  <c r="A8035" i="8" l="1"/>
  <c r="D8034" i="8"/>
  <c r="E8034" i="8"/>
  <c r="F8034" i="8"/>
  <c r="M8033" i="8"/>
  <c r="L8033" i="8"/>
  <c r="M8034" i="8" l="1"/>
  <c r="L8034" i="8"/>
  <c r="D8035" i="8"/>
  <c r="A8036" i="8"/>
  <c r="E8035" i="8"/>
  <c r="F8035" i="8"/>
  <c r="L8035" i="8" l="1"/>
  <c r="M8035" i="8"/>
  <c r="A8037" i="8"/>
  <c r="E8036" i="8"/>
  <c r="F8036" i="8"/>
  <c r="D8036" i="8"/>
  <c r="L8036" i="8" l="1"/>
  <c r="M8036" i="8"/>
  <c r="A8038" i="8"/>
  <c r="D8037" i="8"/>
  <c r="E8037" i="8"/>
  <c r="F8037" i="8"/>
  <c r="M8037" i="8" l="1"/>
  <c r="L8037" i="8"/>
  <c r="D8038" i="8"/>
  <c r="E8038" i="8"/>
  <c r="F8038" i="8"/>
  <c r="A8039" i="8"/>
  <c r="F8039" i="8" l="1"/>
  <c r="D8039" i="8"/>
  <c r="E8039" i="8"/>
  <c r="A8040" i="8"/>
  <c r="L8038" i="8"/>
  <c r="M8038" i="8"/>
  <c r="F8040" i="8" l="1"/>
  <c r="D8040" i="8"/>
  <c r="E8040" i="8"/>
  <c r="A8041" i="8"/>
  <c r="M8039" i="8"/>
  <c r="L8039" i="8"/>
  <c r="A8042" i="8" l="1"/>
  <c r="E8041" i="8"/>
  <c r="D8041" i="8"/>
  <c r="F8041" i="8"/>
  <c r="L8040" i="8"/>
  <c r="M8040" i="8"/>
  <c r="M8041" i="8" l="1"/>
  <c r="L8041" i="8"/>
  <c r="D8042" i="8"/>
  <c r="E8042" i="8"/>
  <c r="F8042" i="8"/>
  <c r="A8043" i="8"/>
  <c r="D8043" i="8" l="1"/>
  <c r="A8044" i="8"/>
  <c r="E8043" i="8"/>
  <c r="F8043" i="8"/>
  <c r="M8042" i="8"/>
  <c r="L8042" i="8"/>
  <c r="L8043" i="8" l="1"/>
  <c r="M8043" i="8"/>
  <c r="E8044" i="8"/>
  <c r="A8045" i="8"/>
  <c r="D8044" i="8"/>
  <c r="F8044" i="8"/>
  <c r="E8045" i="8" l="1"/>
  <c r="A8046" i="8"/>
  <c r="D8045" i="8"/>
  <c r="F8045" i="8"/>
  <c r="L8044" i="8"/>
  <c r="M8044" i="8"/>
  <c r="D8046" i="8" l="1"/>
  <c r="E8046" i="8"/>
  <c r="F8046" i="8"/>
  <c r="A8047" i="8"/>
  <c r="M8045" i="8"/>
  <c r="L8045" i="8"/>
  <c r="F8047" i="8" l="1"/>
  <c r="E8047" i="8"/>
  <c r="D8047" i="8"/>
  <c r="A8048" i="8"/>
  <c r="L8046" i="8"/>
  <c r="M8046" i="8"/>
  <c r="F8048" i="8" l="1"/>
  <c r="D8048" i="8"/>
  <c r="A8049" i="8"/>
  <c r="E8048" i="8"/>
  <c r="M8047" i="8"/>
  <c r="L8047" i="8"/>
  <c r="M8048" i="8" l="1"/>
  <c r="L8048" i="8"/>
  <c r="D8049" i="8"/>
  <c r="A8050" i="8"/>
  <c r="E8049" i="8"/>
  <c r="F8049" i="8"/>
  <c r="M8049" i="8" l="1"/>
  <c r="L8049" i="8"/>
  <c r="A8051" i="8"/>
  <c r="F8050" i="8"/>
  <c r="D8050" i="8"/>
  <c r="E8050" i="8"/>
  <c r="L8050" i="8" l="1"/>
  <c r="M8050" i="8"/>
  <c r="E8051" i="8"/>
  <c r="D8051" i="8"/>
  <c r="A8052" i="8"/>
  <c r="F8051" i="8"/>
  <c r="F8052" i="8" l="1"/>
  <c r="E8052" i="8"/>
  <c r="D8052" i="8"/>
  <c r="A8053" i="8"/>
  <c r="M8051" i="8"/>
  <c r="L8051" i="8"/>
  <c r="F8053" i="8" l="1"/>
  <c r="A8054" i="8"/>
  <c r="D8053" i="8"/>
  <c r="E8053" i="8"/>
  <c r="L8052" i="8"/>
  <c r="M8052" i="8"/>
  <c r="M8053" i="8" l="1"/>
  <c r="L8053" i="8"/>
  <c r="A8055" i="8"/>
  <c r="F8054" i="8"/>
  <c r="E8054" i="8"/>
  <c r="D8054" i="8"/>
  <c r="M8054" i="8" l="1"/>
  <c r="L8054" i="8"/>
  <c r="D8055" i="8"/>
  <c r="A8056" i="8"/>
  <c r="E8055" i="8"/>
  <c r="F8055" i="8"/>
  <c r="M8055" i="8" l="1"/>
  <c r="L8055" i="8"/>
  <c r="A8057" i="8"/>
  <c r="D8056" i="8"/>
  <c r="F8056" i="8"/>
  <c r="E8056" i="8"/>
  <c r="M8056" i="8" l="1"/>
  <c r="L8056" i="8"/>
  <c r="F8057" i="8"/>
  <c r="D8057" i="8"/>
  <c r="E8057" i="8"/>
  <c r="A8058" i="8"/>
  <c r="D8058" i="8" l="1"/>
  <c r="E8058" i="8"/>
  <c r="F8058" i="8"/>
  <c r="A8059" i="8"/>
  <c r="M8057" i="8"/>
  <c r="L8057" i="8"/>
  <c r="E8059" i="8" l="1"/>
  <c r="F8059" i="8"/>
  <c r="D8059" i="8"/>
  <c r="A8060" i="8"/>
  <c r="L8058" i="8"/>
  <c r="M8058" i="8"/>
  <c r="F8060" i="8" l="1"/>
  <c r="A8061" i="8"/>
  <c r="E8060" i="8"/>
  <c r="D8060" i="8"/>
  <c r="M8059" i="8"/>
  <c r="L8059" i="8"/>
  <c r="L8060" i="8" l="1"/>
  <c r="M8060" i="8"/>
  <c r="A8062" i="8"/>
  <c r="E8061" i="8"/>
  <c r="F8061" i="8"/>
  <c r="D8061" i="8"/>
  <c r="L8061" i="8" l="1"/>
  <c r="M8061" i="8"/>
  <c r="D8062" i="8"/>
  <c r="E8062" i="8"/>
  <c r="F8062" i="8"/>
  <c r="A8063" i="8"/>
  <c r="A8064" i="8" l="1"/>
  <c r="D8063" i="8"/>
  <c r="E8063" i="8"/>
  <c r="F8063" i="8"/>
  <c r="M8062" i="8"/>
  <c r="L8062" i="8"/>
  <c r="M8063" i="8" l="1"/>
  <c r="L8063" i="8"/>
  <c r="F8064" i="8"/>
  <c r="A8065" i="8"/>
  <c r="D8064" i="8"/>
  <c r="E8064" i="8"/>
  <c r="M8064" i="8" l="1"/>
  <c r="L8064" i="8"/>
  <c r="D8065" i="8"/>
  <c r="F8065" i="8"/>
  <c r="A8066" i="8"/>
  <c r="E8065" i="8"/>
  <c r="L8065" i="8" l="1"/>
  <c r="M8065" i="8"/>
  <c r="D8066" i="8"/>
  <c r="E8066" i="8"/>
  <c r="F8066" i="8"/>
  <c r="A8067" i="8"/>
  <c r="F8067" i="8" l="1"/>
  <c r="D8067" i="8"/>
  <c r="E8067" i="8"/>
  <c r="A8068" i="8"/>
  <c r="M8066" i="8"/>
  <c r="L8066" i="8"/>
  <c r="F8068" i="8" l="1"/>
  <c r="A8069" i="8"/>
  <c r="D8068" i="8"/>
  <c r="E8068" i="8"/>
  <c r="M8067" i="8"/>
  <c r="L8067" i="8"/>
  <c r="L8068" i="8" l="1"/>
  <c r="M8068" i="8"/>
  <c r="F8069" i="8"/>
  <c r="A8070" i="8"/>
  <c r="D8069" i="8"/>
  <c r="E8069" i="8"/>
  <c r="L8069" i="8" l="1"/>
  <c r="M8069" i="8"/>
  <c r="F8070" i="8"/>
  <c r="A8071" i="8"/>
  <c r="D8070" i="8"/>
  <c r="E8070" i="8"/>
  <c r="M8070" i="8" l="1"/>
  <c r="L8070" i="8"/>
  <c r="E8071" i="8"/>
  <c r="A8072" i="8"/>
  <c r="F8071" i="8"/>
  <c r="D8071" i="8"/>
  <c r="F8072" i="8" l="1"/>
  <c r="A8073" i="8"/>
  <c r="D8072" i="8"/>
  <c r="E8072" i="8"/>
  <c r="L8071" i="8"/>
  <c r="M8071" i="8"/>
  <c r="L8072" i="8" l="1"/>
  <c r="M8072" i="8"/>
  <c r="E8073" i="8"/>
  <c r="F8073" i="8"/>
  <c r="D8073" i="8"/>
  <c r="A8074" i="8"/>
  <c r="E8074" i="8" l="1"/>
  <c r="D8074" i="8"/>
  <c r="F8074" i="8"/>
  <c r="A8075" i="8"/>
  <c r="M8073" i="8"/>
  <c r="L8073" i="8"/>
  <c r="E8075" i="8" l="1"/>
  <c r="F8075" i="8"/>
  <c r="D8075" i="8"/>
  <c r="A8076" i="8"/>
  <c r="M8074" i="8"/>
  <c r="L8074" i="8"/>
  <c r="F8076" i="8" l="1"/>
  <c r="E8076" i="8"/>
  <c r="D8076" i="8"/>
  <c r="A8077" i="8"/>
  <c r="M8075" i="8"/>
  <c r="L8075" i="8"/>
  <c r="F8077" i="8" l="1"/>
  <c r="A8078" i="8"/>
  <c r="D8077" i="8"/>
  <c r="E8077" i="8"/>
  <c r="L8076" i="8"/>
  <c r="M8076" i="8"/>
  <c r="L8077" i="8" l="1"/>
  <c r="M8077" i="8"/>
  <c r="D8078" i="8"/>
  <c r="E8078" i="8"/>
  <c r="F8078" i="8"/>
  <c r="A8079" i="8"/>
  <c r="E8079" i="8" l="1"/>
  <c r="D8079" i="8"/>
  <c r="A8080" i="8"/>
  <c r="F8079" i="8"/>
  <c r="M8078" i="8"/>
  <c r="L8078" i="8"/>
  <c r="D8080" i="8" l="1"/>
  <c r="E8080" i="8"/>
  <c r="A8081" i="8"/>
  <c r="F8080" i="8"/>
  <c r="L8079" i="8"/>
  <c r="M8079" i="8"/>
  <c r="A8082" i="8" l="1"/>
  <c r="F8081" i="8"/>
  <c r="D8081" i="8"/>
  <c r="E8081" i="8"/>
  <c r="L8080" i="8"/>
  <c r="M8080" i="8"/>
  <c r="M8081" i="8" l="1"/>
  <c r="L8081" i="8"/>
  <c r="F8082" i="8"/>
  <c r="D8082" i="8"/>
  <c r="E8082" i="8"/>
  <c r="A8083" i="8"/>
  <c r="E8083" i="8" l="1"/>
  <c r="A8084" i="8"/>
  <c r="F8083" i="8"/>
  <c r="D8083" i="8"/>
  <c r="M8082" i="8"/>
  <c r="L8082" i="8"/>
  <c r="D8084" i="8" l="1"/>
  <c r="A8085" i="8"/>
  <c r="E8084" i="8"/>
  <c r="F8084" i="8"/>
  <c r="M8083" i="8"/>
  <c r="L8083" i="8"/>
  <c r="L8084" i="8" l="1"/>
  <c r="M8084" i="8"/>
  <c r="D8085" i="8"/>
  <c r="E8085" i="8"/>
  <c r="F8085" i="8"/>
  <c r="A8086" i="8"/>
  <c r="A8087" i="8" l="1"/>
  <c r="D8086" i="8"/>
  <c r="E8086" i="8"/>
  <c r="F8086" i="8"/>
  <c r="M8085" i="8"/>
  <c r="L8085" i="8"/>
  <c r="M8086" i="8" l="1"/>
  <c r="L8086" i="8"/>
  <c r="F8087" i="8"/>
  <c r="D8087" i="8"/>
  <c r="E8087" i="8"/>
  <c r="A8088" i="8"/>
  <c r="F8088" i="8" l="1"/>
  <c r="A8089" i="8"/>
  <c r="D8088" i="8"/>
  <c r="E8088" i="8"/>
  <c r="M8087" i="8"/>
  <c r="L8087" i="8"/>
  <c r="L8088" i="8" l="1"/>
  <c r="M8088" i="8"/>
  <c r="E8089" i="8"/>
  <c r="A8090" i="8"/>
  <c r="D8089" i="8"/>
  <c r="F8089" i="8"/>
  <c r="A8091" i="8" l="1"/>
  <c r="F8090" i="8"/>
  <c r="E8090" i="8"/>
  <c r="D8090" i="8"/>
  <c r="L8089" i="8"/>
  <c r="M8089" i="8"/>
  <c r="L8090" i="8" l="1"/>
  <c r="M8090" i="8"/>
  <c r="E8091" i="8"/>
  <c r="A8092" i="8"/>
  <c r="F8091" i="8"/>
  <c r="D8091" i="8"/>
  <c r="F8092" i="8" l="1"/>
  <c r="A8093" i="8"/>
  <c r="E8092" i="8"/>
  <c r="D8092" i="8"/>
  <c r="M8091" i="8"/>
  <c r="L8091" i="8"/>
  <c r="M8092" i="8" l="1"/>
  <c r="L8092" i="8"/>
  <c r="D8093" i="8"/>
  <c r="E8093" i="8"/>
  <c r="F8093" i="8"/>
  <c r="A8094" i="8"/>
  <c r="F8094" i="8" l="1"/>
  <c r="A8095" i="8"/>
  <c r="D8094" i="8"/>
  <c r="E8094" i="8"/>
  <c r="M8093" i="8"/>
  <c r="L8093" i="8"/>
  <c r="M8094" i="8" l="1"/>
  <c r="L8094" i="8"/>
  <c r="F8095" i="8"/>
  <c r="E8095" i="8"/>
  <c r="A8096" i="8"/>
  <c r="D8095" i="8"/>
  <c r="D8096" i="8" l="1"/>
  <c r="A8097" i="8"/>
  <c r="E8096" i="8"/>
  <c r="F8096" i="8"/>
  <c r="L8095" i="8"/>
  <c r="M8095" i="8"/>
  <c r="M8096" i="8" l="1"/>
  <c r="L8096" i="8"/>
  <c r="D8097" i="8"/>
  <c r="E8097" i="8"/>
  <c r="F8097" i="8"/>
  <c r="A8098" i="8"/>
  <c r="D8098" i="8" l="1"/>
  <c r="E8098" i="8"/>
  <c r="F8098" i="8"/>
  <c r="A8099" i="8"/>
  <c r="L8097" i="8"/>
  <c r="M8097" i="8"/>
  <c r="F8099" i="8" l="1"/>
  <c r="D8099" i="8"/>
  <c r="E8099" i="8"/>
  <c r="A8100" i="8"/>
  <c r="L8098" i="8"/>
  <c r="M8098" i="8"/>
  <c r="A8101" i="8" l="1"/>
  <c r="E8100" i="8"/>
  <c r="F8100" i="8"/>
  <c r="D8100" i="8"/>
  <c r="L8099" i="8"/>
  <c r="M8099" i="8"/>
  <c r="L8100" i="8" l="1"/>
  <c r="M8100" i="8"/>
  <c r="F8101" i="8"/>
  <c r="E8101" i="8"/>
  <c r="A8102" i="8"/>
  <c r="D8101" i="8"/>
  <c r="F8102" i="8" l="1"/>
  <c r="A8103" i="8"/>
  <c r="D8102" i="8"/>
  <c r="E8102" i="8"/>
  <c r="M8101" i="8"/>
  <c r="L8101" i="8"/>
  <c r="M8102" i="8" l="1"/>
  <c r="L8102" i="8"/>
  <c r="E8103" i="8"/>
  <c r="F8103" i="8"/>
  <c r="D8103" i="8"/>
  <c r="A8104" i="8"/>
  <c r="D8104" i="8" l="1"/>
  <c r="A8105" i="8"/>
  <c r="E8104" i="8"/>
  <c r="F8104" i="8"/>
  <c r="M8103" i="8"/>
  <c r="L8103" i="8"/>
  <c r="L8104" i="8" l="1"/>
  <c r="M8104" i="8"/>
  <c r="E8105" i="8"/>
  <c r="F8105" i="8"/>
  <c r="D8105" i="8"/>
  <c r="A8106" i="8"/>
  <c r="F8106" i="8" l="1"/>
  <c r="A8107" i="8"/>
  <c r="D8106" i="8"/>
  <c r="E8106" i="8"/>
  <c r="M8105" i="8"/>
  <c r="L8105" i="8"/>
  <c r="M8106" i="8" l="1"/>
  <c r="L8106" i="8"/>
  <c r="F8107" i="8"/>
  <c r="A8108" i="8"/>
  <c r="D8107" i="8"/>
  <c r="E8107" i="8"/>
  <c r="L8107" i="8" l="1"/>
  <c r="M8107" i="8"/>
  <c r="A8109" i="8"/>
  <c r="E8108" i="8"/>
  <c r="D8108" i="8"/>
  <c r="F8108" i="8"/>
  <c r="M8108" i="8" l="1"/>
  <c r="L8108" i="8"/>
  <c r="D8109" i="8"/>
  <c r="E8109" i="8"/>
  <c r="F8109" i="8"/>
  <c r="A8110" i="8"/>
  <c r="F8110" i="8" l="1"/>
  <c r="A8111" i="8"/>
  <c r="D8110" i="8"/>
  <c r="E8110" i="8"/>
  <c r="M8109" i="8"/>
  <c r="L8109" i="8"/>
  <c r="L8110" i="8" l="1"/>
  <c r="M8110" i="8"/>
  <c r="D8111" i="8"/>
  <c r="E8111" i="8"/>
  <c r="A8112" i="8"/>
  <c r="F8111" i="8"/>
  <c r="F8112" i="8" l="1"/>
  <c r="A8113" i="8"/>
  <c r="E8112" i="8"/>
  <c r="D8112" i="8"/>
  <c r="M8111" i="8"/>
  <c r="L8111" i="8"/>
  <c r="L8112" i="8" l="1"/>
  <c r="M8112" i="8"/>
  <c r="D8113" i="8"/>
  <c r="E8113" i="8"/>
  <c r="F8113" i="8"/>
  <c r="A8114" i="8"/>
  <c r="E8114" i="8" l="1"/>
  <c r="A8115" i="8"/>
  <c r="F8114" i="8"/>
  <c r="D8114" i="8"/>
  <c r="M8113" i="8"/>
  <c r="L8113" i="8"/>
  <c r="D8115" i="8" l="1"/>
  <c r="A8116" i="8"/>
  <c r="E8115" i="8"/>
  <c r="F8115" i="8"/>
  <c r="M8114" i="8"/>
  <c r="L8114" i="8"/>
  <c r="M8115" i="8" l="1"/>
  <c r="L8115" i="8"/>
  <c r="A8117" i="8"/>
  <c r="F8116" i="8"/>
  <c r="E8116" i="8"/>
  <c r="D8116" i="8"/>
  <c r="L8116" i="8" l="1"/>
  <c r="M8116" i="8"/>
  <c r="E8117" i="8"/>
  <c r="D8117" i="8"/>
  <c r="F8117" i="8"/>
  <c r="A8118" i="8"/>
  <c r="A8119" i="8" l="1"/>
  <c r="D8118" i="8"/>
  <c r="E8118" i="8"/>
  <c r="F8118" i="8"/>
  <c r="M8117" i="8"/>
  <c r="L8117" i="8"/>
  <c r="L8118" i="8" l="1"/>
  <c r="M8118" i="8"/>
  <c r="F8119" i="8"/>
  <c r="A8120" i="8"/>
  <c r="D8119" i="8"/>
  <c r="E8119" i="8"/>
  <c r="M8119" i="8" l="1"/>
  <c r="L8119" i="8"/>
  <c r="E8120" i="8"/>
  <c r="D8120" i="8"/>
  <c r="F8120" i="8"/>
  <c r="A8121" i="8"/>
  <c r="F8121" i="8" l="1"/>
  <c r="A8122" i="8"/>
  <c r="D8121" i="8"/>
  <c r="E8121" i="8"/>
  <c r="L8120" i="8"/>
  <c r="M8120" i="8"/>
  <c r="M8121" i="8" l="1"/>
  <c r="L8121" i="8"/>
  <c r="A8123" i="8"/>
  <c r="D8122" i="8"/>
  <c r="E8122" i="8"/>
  <c r="F8122" i="8"/>
  <c r="M8122" i="8" l="1"/>
  <c r="L8122" i="8"/>
  <c r="F8123" i="8"/>
  <c r="A8124" i="8"/>
  <c r="D8123" i="8"/>
  <c r="E8123" i="8"/>
  <c r="M8123" i="8" l="1"/>
  <c r="L8123" i="8"/>
  <c r="F8124" i="8"/>
  <c r="A8125" i="8"/>
  <c r="E8124" i="8"/>
  <c r="D8124" i="8"/>
  <c r="L8124" i="8" l="1"/>
  <c r="M8124" i="8"/>
  <c r="E8125" i="8"/>
  <c r="A8126" i="8"/>
  <c r="F8125" i="8"/>
  <c r="D8125" i="8"/>
  <c r="D8126" i="8" l="1"/>
  <c r="E8126" i="8"/>
  <c r="F8126" i="8"/>
  <c r="A8127" i="8"/>
  <c r="M8125" i="8"/>
  <c r="L8125" i="8"/>
  <c r="D8127" i="8" l="1"/>
  <c r="E8127" i="8"/>
  <c r="F8127" i="8"/>
  <c r="A8128" i="8"/>
  <c r="L8126" i="8"/>
  <c r="M8126" i="8"/>
  <c r="F8128" i="8" l="1"/>
  <c r="A8129" i="8"/>
  <c r="E8128" i="8"/>
  <c r="D8128" i="8"/>
  <c r="M8127" i="8"/>
  <c r="L8127" i="8"/>
  <c r="L8128" i="8" l="1"/>
  <c r="M8128" i="8"/>
  <c r="F8129" i="8"/>
  <c r="A8130" i="8"/>
  <c r="D8129" i="8"/>
  <c r="E8129" i="8"/>
  <c r="L8129" i="8" l="1"/>
  <c r="M8129" i="8"/>
  <c r="F8130" i="8"/>
  <c r="A8131" i="8"/>
  <c r="D8130" i="8"/>
  <c r="E8130" i="8"/>
  <c r="M8130" i="8" l="1"/>
  <c r="L8130" i="8"/>
  <c r="F8131" i="8"/>
  <c r="E8131" i="8"/>
  <c r="A8132" i="8"/>
  <c r="D8131" i="8"/>
  <c r="F8132" i="8" l="1"/>
  <c r="A8133" i="8"/>
  <c r="E8132" i="8"/>
  <c r="D8132" i="8"/>
  <c r="M8131" i="8"/>
  <c r="L8131" i="8"/>
  <c r="L8132" i="8" l="1"/>
  <c r="M8132" i="8"/>
  <c r="A8134" i="8"/>
  <c r="D8133" i="8"/>
  <c r="E8133" i="8"/>
  <c r="F8133" i="8"/>
  <c r="M8133" i="8" l="1"/>
  <c r="L8133" i="8"/>
  <c r="F8134" i="8"/>
  <c r="A8135" i="8"/>
  <c r="D8134" i="8"/>
  <c r="E8134" i="8"/>
  <c r="M8134" i="8" l="1"/>
  <c r="L8134" i="8"/>
  <c r="E8135" i="8"/>
  <c r="A8136" i="8"/>
  <c r="F8135" i="8"/>
  <c r="D8135" i="8"/>
  <c r="D8136" i="8" l="1"/>
  <c r="A8137" i="8"/>
  <c r="E8136" i="8"/>
  <c r="F8136" i="8"/>
  <c r="M8135" i="8"/>
  <c r="L8135" i="8"/>
  <c r="M8136" i="8" l="1"/>
  <c r="L8136" i="8"/>
  <c r="D8137" i="8"/>
  <c r="A8138" i="8"/>
  <c r="E8137" i="8"/>
  <c r="F8137" i="8"/>
  <c r="M8137" i="8" l="1"/>
  <c r="L8137" i="8"/>
  <c r="D8138" i="8"/>
  <c r="F8138" i="8"/>
  <c r="E8138" i="8"/>
  <c r="A8139" i="8"/>
  <c r="F8139" i="8" l="1"/>
  <c r="D8139" i="8"/>
  <c r="E8139" i="8"/>
  <c r="A8140" i="8"/>
  <c r="L8138" i="8"/>
  <c r="M8138" i="8"/>
  <c r="F8140" i="8" l="1"/>
  <c r="A8141" i="8"/>
  <c r="E8140" i="8"/>
  <c r="D8140" i="8"/>
  <c r="M8139" i="8"/>
  <c r="L8139" i="8"/>
  <c r="M8140" i="8" l="1"/>
  <c r="L8140" i="8"/>
  <c r="D8141" i="8"/>
  <c r="E8141" i="8"/>
  <c r="F8141" i="8"/>
  <c r="A8142" i="8"/>
  <c r="F8142" i="8" l="1"/>
  <c r="A8143" i="8"/>
  <c r="D8142" i="8"/>
  <c r="E8142" i="8"/>
  <c r="M8141" i="8"/>
  <c r="L8141" i="8"/>
  <c r="M8142" i="8" l="1"/>
  <c r="L8142" i="8"/>
  <c r="D8143" i="8"/>
  <c r="E8143" i="8"/>
  <c r="F8143" i="8"/>
  <c r="A8144" i="8"/>
  <c r="F8144" i="8" l="1"/>
  <c r="D8144" i="8"/>
  <c r="A8145" i="8"/>
  <c r="E8144" i="8"/>
  <c r="L8143" i="8"/>
  <c r="M8143" i="8"/>
  <c r="L8144" i="8" l="1"/>
  <c r="M8144" i="8"/>
  <c r="F8145" i="8"/>
  <c r="A8146" i="8"/>
  <c r="D8145" i="8"/>
  <c r="E8145" i="8"/>
  <c r="M8145" i="8" l="1"/>
  <c r="L8145" i="8"/>
  <c r="E8146" i="8"/>
  <c r="A8147" i="8"/>
  <c r="F8146" i="8"/>
  <c r="D8146" i="8"/>
  <c r="D8147" i="8" l="1"/>
  <c r="A8148" i="8"/>
  <c r="E8147" i="8"/>
  <c r="F8147" i="8"/>
  <c r="M8146" i="8"/>
  <c r="L8146" i="8"/>
  <c r="L8147" i="8" l="1"/>
  <c r="M8147" i="8"/>
  <c r="F8148" i="8"/>
  <c r="A8149" i="8"/>
  <c r="E8148" i="8"/>
  <c r="D8148" i="8"/>
  <c r="L8148" i="8" l="1"/>
  <c r="M8148" i="8"/>
  <c r="F8149" i="8"/>
  <c r="A8150" i="8"/>
  <c r="D8149" i="8"/>
  <c r="E8149" i="8"/>
  <c r="L8149" i="8" l="1"/>
  <c r="M8149" i="8"/>
  <c r="E8150" i="8"/>
  <c r="D8150" i="8"/>
  <c r="F8150" i="8"/>
  <c r="A8151" i="8"/>
  <c r="F8151" i="8" l="1"/>
  <c r="E8151" i="8"/>
  <c r="A8152" i="8"/>
  <c r="D8151" i="8"/>
  <c r="M8150" i="8"/>
  <c r="L8150" i="8"/>
  <c r="E8152" i="8" l="1"/>
  <c r="D8152" i="8"/>
  <c r="F8152" i="8"/>
  <c r="A8153" i="8"/>
  <c r="L8151" i="8"/>
  <c r="M8151" i="8"/>
  <c r="A8154" i="8" l="1"/>
  <c r="D8153" i="8"/>
  <c r="E8153" i="8"/>
  <c r="F8153" i="8"/>
  <c r="M8152" i="8"/>
  <c r="L8152" i="8"/>
  <c r="M8153" i="8" l="1"/>
  <c r="L8153" i="8"/>
  <c r="F8154" i="8"/>
  <c r="E8154" i="8"/>
  <c r="D8154" i="8"/>
  <c r="A8155" i="8"/>
  <c r="D8155" i="8" l="1"/>
  <c r="E8155" i="8"/>
  <c r="A8156" i="8"/>
  <c r="F8155" i="8"/>
  <c r="L8154" i="8"/>
  <c r="M8154" i="8"/>
  <c r="F8156" i="8" l="1"/>
  <c r="E8156" i="8"/>
  <c r="A8157" i="8"/>
  <c r="D8156" i="8"/>
  <c r="M8155" i="8"/>
  <c r="L8155" i="8"/>
  <c r="E8157" i="8" l="1"/>
  <c r="A8158" i="8"/>
  <c r="D8157" i="8"/>
  <c r="F8157" i="8"/>
  <c r="M8156" i="8"/>
  <c r="L8156" i="8"/>
  <c r="D8158" i="8" l="1"/>
  <c r="A8159" i="8"/>
  <c r="E8158" i="8"/>
  <c r="F8158" i="8"/>
  <c r="L8157" i="8"/>
  <c r="M8157" i="8"/>
  <c r="M8158" i="8" l="1"/>
  <c r="L8158" i="8"/>
  <c r="A8160" i="8"/>
  <c r="D8159" i="8"/>
  <c r="E8159" i="8"/>
  <c r="F8159" i="8"/>
  <c r="M8159" i="8" l="1"/>
  <c r="L8159" i="8"/>
  <c r="D8160" i="8"/>
  <c r="E8160" i="8"/>
  <c r="F8160" i="8"/>
  <c r="A8161" i="8"/>
  <c r="E8161" i="8" l="1"/>
  <c r="A8162" i="8"/>
  <c r="D8161" i="8"/>
  <c r="F8161" i="8"/>
  <c r="L8160" i="8"/>
  <c r="M8160" i="8"/>
  <c r="F8162" i="8" l="1"/>
  <c r="A8163" i="8"/>
  <c r="D8162" i="8"/>
  <c r="E8162" i="8"/>
  <c r="M8161" i="8"/>
  <c r="L8161" i="8"/>
  <c r="L8162" i="8" l="1"/>
  <c r="M8162" i="8"/>
  <c r="F8163" i="8"/>
  <c r="A8164" i="8"/>
  <c r="D8163" i="8"/>
  <c r="E8163" i="8"/>
  <c r="L8163" i="8" l="1"/>
  <c r="M8163" i="8"/>
  <c r="F8164" i="8"/>
  <c r="A8165" i="8"/>
  <c r="E8164" i="8"/>
  <c r="D8164" i="8"/>
  <c r="M8164" i="8" l="1"/>
  <c r="L8164" i="8"/>
  <c r="F8165" i="8"/>
  <c r="A8166" i="8"/>
  <c r="D8165" i="8"/>
  <c r="E8165" i="8"/>
  <c r="M8165" i="8" l="1"/>
  <c r="L8165" i="8"/>
  <c r="F8166" i="8"/>
  <c r="A8167" i="8"/>
  <c r="D8166" i="8"/>
  <c r="E8166" i="8"/>
  <c r="M8166" i="8" l="1"/>
  <c r="L8166" i="8"/>
  <c r="E8167" i="8"/>
  <c r="A8168" i="8"/>
  <c r="F8167" i="8"/>
  <c r="D8167" i="8"/>
  <c r="D8168" i="8" l="1"/>
  <c r="A8169" i="8"/>
  <c r="E8168" i="8"/>
  <c r="F8168" i="8"/>
  <c r="M8167" i="8"/>
  <c r="L8167" i="8"/>
  <c r="L8168" i="8" l="1"/>
  <c r="M8168" i="8"/>
  <c r="D8169" i="8"/>
  <c r="A8170" i="8"/>
  <c r="E8169" i="8"/>
  <c r="F8169" i="8"/>
  <c r="L8169" i="8" l="1"/>
  <c r="M8169" i="8"/>
  <c r="D8170" i="8"/>
  <c r="A8171" i="8"/>
  <c r="E8170" i="8"/>
  <c r="F8170" i="8"/>
  <c r="L8170" i="8" l="1"/>
  <c r="M8170" i="8"/>
  <c r="A8172" i="8"/>
  <c r="D8171" i="8"/>
  <c r="F8171" i="8"/>
  <c r="E8171" i="8"/>
  <c r="M8171" i="8" l="1"/>
  <c r="L8171" i="8"/>
  <c r="F8172" i="8"/>
  <c r="E8172" i="8"/>
  <c r="D8172" i="8"/>
  <c r="A8173" i="8"/>
  <c r="F8173" i="8" l="1"/>
  <c r="A8174" i="8"/>
  <c r="D8173" i="8"/>
  <c r="E8173" i="8"/>
  <c r="M8172" i="8"/>
  <c r="L8172" i="8"/>
  <c r="M8173" i="8" l="1"/>
  <c r="L8173" i="8"/>
  <c r="F8174" i="8"/>
  <c r="A8175" i="8"/>
  <c r="D8174" i="8"/>
  <c r="E8174" i="8"/>
  <c r="L8174" i="8" l="1"/>
  <c r="M8174" i="8"/>
  <c r="A8176" i="8"/>
  <c r="D8175" i="8"/>
  <c r="E8175" i="8"/>
  <c r="F8175" i="8"/>
  <c r="M8175" i="8" l="1"/>
  <c r="L8175" i="8"/>
  <c r="F8176" i="8"/>
  <c r="A8177" i="8"/>
  <c r="D8176" i="8"/>
  <c r="E8176" i="8"/>
  <c r="L8176" i="8" l="1"/>
  <c r="M8176" i="8"/>
  <c r="F8177" i="8"/>
  <c r="A8178" i="8"/>
  <c r="D8177" i="8"/>
  <c r="E8177" i="8"/>
  <c r="M8177" i="8" l="1"/>
  <c r="L8177" i="8"/>
  <c r="A8179" i="8"/>
  <c r="F8178" i="8"/>
  <c r="E8178" i="8"/>
  <c r="D8178" i="8"/>
  <c r="M8178" i="8" l="1"/>
  <c r="L8178" i="8"/>
  <c r="D8179" i="8"/>
  <c r="A8180" i="8"/>
  <c r="E8179" i="8"/>
  <c r="F8179" i="8"/>
  <c r="M8179" i="8" l="1"/>
  <c r="L8179" i="8"/>
  <c r="F8180" i="8"/>
  <c r="A8181" i="8"/>
  <c r="E8180" i="8"/>
  <c r="D8180" i="8"/>
  <c r="M8180" i="8" l="1"/>
  <c r="L8180" i="8"/>
  <c r="D8181" i="8"/>
  <c r="E8181" i="8"/>
  <c r="F8181" i="8"/>
  <c r="A8182" i="8"/>
  <c r="F8182" i="8" l="1"/>
  <c r="A8183" i="8"/>
  <c r="E8182" i="8"/>
  <c r="D8182" i="8"/>
  <c r="M8181" i="8"/>
  <c r="L8181" i="8"/>
  <c r="M8182" i="8" l="1"/>
  <c r="L8182" i="8"/>
  <c r="F8183" i="8"/>
  <c r="A8184" i="8"/>
  <c r="D8183" i="8"/>
  <c r="E8183" i="8"/>
  <c r="M8183" i="8" l="1"/>
  <c r="L8183" i="8"/>
  <c r="F8184" i="8"/>
  <c r="A8185" i="8"/>
  <c r="E8184" i="8"/>
  <c r="D8184" i="8"/>
  <c r="L8184" i="8" l="1"/>
  <c r="M8184" i="8"/>
  <c r="F8185" i="8"/>
  <c r="D8185" i="8"/>
  <c r="E8185" i="8"/>
  <c r="A8186" i="8"/>
  <c r="D8186" i="8" l="1"/>
  <c r="E8186" i="8"/>
  <c r="F8186" i="8"/>
  <c r="A8187" i="8"/>
  <c r="M8185" i="8"/>
  <c r="L8185" i="8"/>
  <c r="F8187" i="8" l="1"/>
  <c r="A8188" i="8"/>
  <c r="D8187" i="8"/>
  <c r="E8187" i="8"/>
  <c r="M8186" i="8"/>
  <c r="L8186" i="8"/>
  <c r="M8187" i="8" l="1"/>
  <c r="L8187" i="8"/>
  <c r="F8188" i="8"/>
  <c r="A8189" i="8"/>
  <c r="E8188" i="8"/>
  <c r="D8188" i="8"/>
  <c r="L8188" i="8" l="1"/>
  <c r="M8188" i="8"/>
  <c r="E8189" i="8"/>
  <c r="F8189" i="8"/>
  <c r="A8190" i="8"/>
  <c r="D8189" i="8"/>
  <c r="A8191" i="8" l="1"/>
  <c r="E8190" i="8"/>
  <c r="F8190" i="8"/>
  <c r="D8190" i="8"/>
  <c r="M8189" i="8"/>
  <c r="L8189" i="8"/>
  <c r="L8190" i="8" l="1"/>
  <c r="M8190" i="8"/>
  <c r="F8191" i="8"/>
  <c r="A8192" i="8"/>
  <c r="D8191" i="8"/>
  <c r="E8191" i="8"/>
  <c r="M8191" i="8" l="1"/>
  <c r="L8191" i="8"/>
  <c r="F8192" i="8"/>
  <c r="A8193" i="8"/>
  <c r="E8192" i="8"/>
  <c r="D8192" i="8"/>
  <c r="M8192" i="8" l="1"/>
  <c r="L8192" i="8"/>
  <c r="F8193" i="8"/>
  <c r="A8194" i="8"/>
  <c r="D8193" i="8"/>
  <c r="E8193" i="8"/>
  <c r="M8193" i="8" l="1"/>
  <c r="L8193" i="8"/>
  <c r="F8194" i="8"/>
  <c r="A8195" i="8"/>
  <c r="E8194" i="8"/>
  <c r="D8194" i="8"/>
  <c r="M8194" i="8" l="1"/>
  <c r="L8194" i="8"/>
  <c r="F8195" i="8"/>
  <c r="A8196" i="8"/>
  <c r="D8195" i="8"/>
  <c r="E8195" i="8"/>
  <c r="M8195" i="8" l="1"/>
  <c r="L8195" i="8"/>
  <c r="F8196" i="8"/>
  <c r="A8197" i="8"/>
  <c r="E8196" i="8"/>
  <c r="D8196" i="8"/>
  <c r="L8196" i="8" l="1"/>
  <c r="M8196" i="8"/>
  <c r="F8197" i="8"/>
  <c r="A8198" i="8"/>
  <c r="D8197" i="8"/>
  <c r="E8197" i="8"/>
  <c r="M8197" i="8" l="1"/>
  <c r="L8197" i="8"/>
  <c r="A8199" i="8"/>
  <c r="D8198" i="8"/>
  <c r="E8198" i="8"/>
  <c r="F8198" i="8"/>
  <c r="L8198" i="8" l="1"/>
  <c r="M8198" i="8"/>
  <c r="D8199" i="8"/>
  <c r="E8199" i="8"/>
  <c r="F8199" i="8"/>
  <c r="A8200" i="8"/>
  <c r="A8201" i="8" l="1"/>
  <c r="E8200" i="8"/>
  <c r="F8200" i="8"/>
  <c r="D8200" i="8"/>
  <c r="M8199" i="8"/>
  <c r="L8199" i="8"/>
  <c r="L8200" i="8" l="1"/>
  <c r="M8200" i="8"/>
  <c r="D8201" i="8"/>
  <c r="E8201" i="8"/>
  <c r="F8201" i="8"/>
  <c r="A8202" i="8"/>
  <c r="F8202" i="8" l="1"/>
  <c r="A8203" i="8"/>
  <c r="D8202" i="8"/>
  <c r="E8202" i="8"/>
  <c r="M8201" i="8"/>
  <c r="L8201" i="8"/>
  <c r="L8202" i="8" l="1"/>
  <c r="M8202" i="8"/>
  <c r="A8204" i="8"/>
  <c r="D8203" i="8"/>
  <c r="E8203" i="8"/>
  <c r="F8203" i="8"/>
  <c r="M8203" i="8" l="1"/>
  <c r="L8203" i="8"/>
  <c r="F8204" i="8"/>
  <c r="E8204" i="8"/>
  <c r="D8204" i="8"/>
  <c r="A8205" i="8"/>
  <c r="D8205" i="8" l="1"/>
  <c r="E8205" i="8"/>
  <c r="F8205" i="8"/>
  <c r="A8206" i="8"/>
  <c r="M8204" i="8"/>
  <c r="L8204" i="8"/>
  <c r="F8206" i="8" l="1"/>
  <c r="A8207" i="8"/>
  <c r="D8206" i="8"/>
  <c r="E8206" i="8"/>
  <c r="M8205" i="8"/>
  <c r="L8205" i="8"/>
  <c r="L8206" i="8" l="1"/>
  <c r="M8206" i="8"/>
  <c r="D8207" i="8"/>
  <c r="E8207" i="8"/>
  <c r="F8207" i="8"/>
  <c r="A8208" i="8"/>
  <c r="F8208" i="8" l="1"/>
  <c r="D8208" i="8"/>
  <c r="A8209" i="8"/>
  <c r="E8208" i="8"/>
  <c r="M8207" i="8"/>
  <c r="L8207" i="8"/>
  <c r="L8208" i="8" l="1"/>
  <c r="M8208" i="8"/>
  <c r="F8209" i="8"/>
  <c r="A8210" i="8"/>
  <c r="D8209" i="8"/>
  <c r="E8209" i="8"/>
  <c r="M8209" i="8" l="1"/>
  <c r="L8209" i="8"/>
  <c r="E8210" i="8"/>
  <c r="A8211" i="8"/>
  <c r="F8210" i="8"/>
  <c r="D8210" i="8"/>
  <c r="D8211" i="8" l="1"/>
  <c r="A8212" i="8"/>
  <c r="E8211" i="8"/>
  <c r="F8211" i="8"/>
  <c r="M8210" i="8"/>
  <c r="L8210" i="8"/>
  <c r="M8211" i="8" l="1"/>
  <c r="L8211" i="8"/>
  <c r="F8212" i="8"/>
  <c r="A8213" i="8"/>
  <c r="E8212" i="8"/>
  <c r="D8212" i="8"/>
  <c r="M8212" i="8" l="1"/>
  <c r="L8212" i="8"/>
  <c r="F8213" i="8"/>
  <c r="E8213" i="8"/>
  <c r="A8214" i="8"/>
  <c r="D8213" i="8"/>
  <c r="F8214" i="8" l="1"/>
  <c r="A8215" i="8"/>
  <c r="E8214" i="8"/>
  <c r="D8214" i="8"/>
  <c r="M8213" i="8"/>
  <c r="L8213" i="8"/>
  <c r="L8214" i="8" l="1"/>
  <c r="M8214" i="8"/>
  <c r="F8215" i="8"/>
  <c r="D8215" i="8"/>
  <c r="A8216" i="8"/>
  <c r="E8215" i="8"/>
  <c r="M8215" i="8" l="1"/>
  <c r="L8215" i="8"/>
  <c r="F8216" i="8"/>
  <c r="A8217" i="8"/>
  <c r="E8216" i="8"/>
  <c r="D8216" i="8"/>
  <c r="L8216" i="8" l="1"/>
  <c r="M8216" i="8"/>
  <c r="D8217" i="8"/>
  <c r="E8217" i="8"/>
  <c r="F8217" i="8"/>
  <c r="A8218" i="8"/>
  <c r="A8219" i="8" l="1"/>
  <c r="D8218" i="8"/>
  <c r="E8218" i="8"/>
  <c r="F8218" i="8"/>
  <c r="M8217" i="8"/>
  <c r="L8217" i="8"/>
  <c r="M8218" i="8" l="1"/>
  <c r="L8218" i="8"/>
  <c r="F8219" i="8"/>
  <c r="A8220" i="8"/>
  <c r="D8219" i="8"/>
  <c r="E8219" i="8"/>
  <c r="M8219" i="8" l="1"/>
  <c r="L8219" i="8"/>
  <c r="F8220" i="8"/>
  <c r="E8220" i="8"/>
  <c r="D8220" i="8"/>
  <c r="A8221" i="8"/>
  <c r="E8221" i="8" l="1"/>
  <c r="A8222" i="8"/>
  <c r="F8221" i="8"/>
  <c r="D8221" i="8"/>
  <c r="L8220" i="8"/>
  <c r="M8220" i="8"/>
  <c r="E8222" i="8" l="1"/>
  <c r="F8222" i="8"/>
  <c r="D8222" i="8"/>
  <c r="A8223" i="8"/>
  <c r="M8221" i="8"/>
  <c r="L8221" i="8"/>
  <c r="F8223" i="8" l="1"/>
  <c r="A8224" i="8"/>
  <c r="D8223" i="8"/>
  <c r="E8223" i="8"/>
  <c r="L8222" i="8"/>
  <c r="M8222" i="8"/>
  <c r="M8223" i="8" l="1"/>
  <c r="L8223" i="8"/>
  <c r="F8224" i="8"/>
  <c r="A8225" i="8"/>
  <c r="E8224" i="8"/>
  <c r="D8224" i="8"/>
  <c r="M8224" i="8" l="1"/>
  <c r="L8224" i="8"/>
  <c r="D8225" i="8"/>
  <c r="E8225" i="8"/>
  <c r="F8225" i="8"/>
  <c r="A8226" i="8"/>
  <c r="F8226" i="8" l="1"/>
  <c r="A8227" i="8"/>
  <c r="D8226" i="8"/>
  <c r="E8226" i="8"/>
  <c r="L8225" i="8"/>
  <c r="M8225" i="8"/>
  <c r="M8226" i="8" l="1"/>
  <c r="L8226" i="8"/>
  <c r="A8228" i="8"/>
  <c r="D8227" i="8"/>
  <c r="E8227" i="8"/>
  <c r="F8227" i="8"/>
  <c r="M8227" i="8" l="1"/>
  <c r="L8227" i="8"/>
  <c r="F8228" i="8"/>
  <c r="A8229" i="8"/>
  <c r="E8228" i="8"/>
  <c r="D8228" i="8"/>
  <c r="M8228" i="8" l="1"/>
  <c r="L8228" i="8"/>
  <c r="A8230" i="8"/>
  <c r="D8229" i="8"/>
  <c r="F8229" i="8"/>
  <c r="E8229" i="8"/>
  <c r="M8229" i="8" l="1"/>
  <c r="L8229" i="8"/>
  <c r="F8230" i="8"/>
  <c r="A8231" i="8"/>
  <c r="D8230" i="8"/>
  <c r="E8230" i="8"/>
  <c r="M8230" i="8" l="1"/>
  <c r="L8230" i="8"/>
  <c r="E8231" i="8"/>
  <c r="A8232" i="8"/>
  <c r="F8231" i="8"/>
  <c r="D8231" i="8"/>
  <c r="D8232" i="8" l="1"/>
  <c r="A8233" i="8"/>
  <c r="E8232" i="8"/>
  <c r="F8232" i="8"/>
  <c r="L8231" i="8"/>
  <c r="M8231" i="8"/>
  <c r="L8232" i="8" l="1"/>
  <c r="M8232" i="8"/>
  <c r="D8233" i="8"/>
  <c r="F8233" i="8"/>
  <c r="A8234" i="8"/>
  <c r="E8233" i="8"/>
  <c r="M8233" i="8" l="1"/>
  <c r="L8233" i="8"/>
  <c r="F8234" i="8"/>
  <c r="A8235" i="8"/>
  <c r="D8234" i="8"/>
  <c r="E8234" i="8"/>
  <c r="L8234" i="8" l="1"/>
  <c r="M8234" i="8"/>
  <c r="F8235" i="8"/>
  <c r="A8236" i="8"/>
  <c r="D8235" i="8"/>
  <c r="E8235" i="8"/>
  <c r="L8235" i="8" l="1"/>
  <c r="M8235" i="8"/>
  <c r="F8236" i="8"/>
  <c r="A8237" i="8"/>
  <c r="E8236" i="8"/>
  <c r="D8236" i="8"/>
  <c r="L8236" i="8" l="1"/>
  <c r="M8236" i="8"/>
  <c r="F8237" i="8"/>
  <c r="A8238" i="8"/>
  <c r="D8237" i="8"/>
  <c r="E8237" i="8"/>
  <c r="M8237" i="8" l="1"/>
  <c r="L8237" i="8"/>
  <c r="F8238" i="8"/>
  <c r="A8239" i="8"/>
  <c r="D8238" i="8"/>
  <c r="E8238" i="8"/>
  <c r="M8238" i="8" l="1"/>
  <c r="L8238" i="8"/>
  <c r="F8239" i="8"/>
  <c r="A8240" i="8"/>
  <c r="D8239" i="8"/>
  <c r="E8239" i="8"/>
  <c r="L8239" i="8" l="1"/>
  <c r="M8239" i="8"/>
  <c r="F8240" i="8"/>
  <c r="A8241" i="8"/>
  <c r="E8240" i="8"/>
  <c r="D8240" i="8"/>
  <c r="L8240" i="8" l="1"/>
  <c r="M8240" i="8"/>
  <c r="F8241" i="8"/>
  <c r="A8242" i="8"/>
  <c r="E8241" i="8"/>
  <c r="D8241" i="8"/>
  <c r="M8241" i="8" l="1"/>
  <c r="L8241" i="8"/>
  <c r="A8243" i="8"/>
  <c r="D8242" i="8"/>
  <c r="E8242" i="8"/>
  <c r="F8242" i="8"/>
  <c r="L8242" i="8" l="1"/>
  <c r="M8242" i="8"/>
  <c r="E8243" i="8"/>
  <c r="F8243" i="8"/>
  <c r="D8243" i="8"/>
  <c r="A8244" i="8"/>
  <c r="F8244" i="8" l="1"/>
  <c r="A8245" i="8"/>
  <c r="E8244" i="8"/>
  <c r="D8244" i="8"/>
  <c r="M8243" i="8"/>
  <c r="L8243" i="8"/>
  <c r="M8244" i="8" l="1"/>
  <c r="L8244" i="8"/>
  <c r="F8245" i="8"/>
  <c r="D8245" i="8"/>
  <c r="E8245" i="8"/>
  <c r="A8246" i="8"/>
  <c r="A8247" i="8" l="1"/>
  <c r="D8246" i="8"/>
  <c r="E8246" i="8"/>
  <c r="F8246" i="8"/>
  <c r="M8245" i="8"/>
  <c r="L8245" i="8"/>
  <c r="L8246" i="8" l="1"/>
  <c r="M8246" i="8"/>
  <c r="F8247" i="8"/>
  <c r="D8247" i="8"/>
  <c r="E8247" i="8"/>
  <c r="A8248" i="8"/>
  <c r="F8248" i="8" l="1"/>
  <c r="A8249" i="8"/>
  <c r="E8248" i="8"/>
  <c r="D8248" i="8"/>
  <c r="M8247" i="8"/>
  <c r="L8247" i="8"/>
  <c r="L8248" i="8" l="1"/>
  <c r="M8248" i="8"/>
  <c r="F8249" i="8"/>
  <c r="D8249" i="8"/>
  <c r="A8250" i="8"/>
  <c r="E8249" i="8"/>
  <c r="M8249" i="8" l="1"/>
  <c r="L8249" i="8"/>
  <c r="F8250" i="8"/>
  <c r="A8251" i="8"/>
  <c r="E8250" i="8"/>
  <c r="D8250" i="8"/>
  <c r="M8250" i="8" l="1"/>
  <c r="L8250" i="8"/>
  <c r="F8251" i="8"/>
  <c r="A8252" i="8"/>
  <c r="D8251" i="8"/>
  <c r="E8251" i="8"/>
  <c r="L8251" i="8" l="1"/>
  <c r="M8251" i="8"/>
  <c r="E8252" i="8"/>
  <c r="D8252" i="8"/>
  <c r="F8252" i="8"/>
  <c r="A8253" i="8"/>
  <c r="A8254" i="8" l="1"/>
  <c r="F8253" i="8"/>
  <c r="D8253" i="8"/>
  <c r="E8253" i="8"/>
  <c r="L8252" i="8"/>
  <c r="M8252" i="8"/>
  <c r="M8253" i="8" l="1"/>
  <c r="L8253" i="8"/>
  <c r="D8254" i="8"/>
  <c r="A8255" i="8"/>
  <c r="E8254" i="8"/>
  <c r="F8254" i="8"/>
  <c r="L8254" i="8" l="1"/>
  <c r="M8254" i="8"/>
  <c r="E8255" i="8"/>
  <c r="D8255" i="8"/>
  <c r="F8255" i="8"/>
  <c r="A8256" i="8"/>
  <c r="E8256" i="8" l="1"/>
  <c r="D8256" i="8"/>
  <c r="F8256" i="8"/>
  <c r="A8257" i="8"/>
  <c r="M8255" i="8"/>
  <c r="L8255" i="8"/>
  <c r="F8257" i="8" l="1"/>
  <c r="E8257" i="8"/>
  <c r="D8257" i="8"/>
  <c r="A8258" i="8"/>
  <c r="L8256" i="8"/>
  <c r="M8256" i="8"/>
  <c r="D8258" i="8" l="1"/>
  <c r="E8258" i="8"/>
  <c r="F8258" i="8"/>
  <c r="A8259" i="8"/>
  <c r="M8257" i="8"/>
  <c r="L8257" i="8"/>
  <c r="F8259" i="8" l="1"/>
  <c r="A8260" i="8"/>
  <c r="D8259" i="8"/>
  <c r="E8259" i="8"/>
  <c r="M8258" i="8"/>
  <c r="L8258" i="8"/>
  <c r="M8259" i="8" l="1"/>
  <c r="L8259" i="8"/>
  <c r="F8260" i="8"/>
  <c r="A8261" i="8"/>
  <c r="E8260" i="8"/>
  <c r="D8260" i="8"/>
  <c r="L8260" i="8" l="1"/>
  <c r="M8260" i="8"/>
  <c r="F8261" i="8"/>
  <c r="D8261" i="8"/>
  <c r="E8261" i="8"/>
  <c r="A8262" i="8"/>
  <c r="D8262" i="8" l="1"/>
  <c r="E8262" i="8"/>
  <c r="F8262" i="8"/>
  <c r="A8263" i="8"/>
  <c r="M8261" i="8"/>
  <c r="L8261" i="8"/>
  <c r="A8264" i="8" l="1"/>
  <c r="F8263" i="8"/>
  <c r="D8263" i="8"/>
  <c r="E8263" i="8"/>
  <c r="M8262" i="8"/>
  <c r="L8262" i="8"/>
  <c r="M8263" i="8" l="1"/>
  <c r="L8263" i="8"/>
  <c r="A8265" i="8"/>
  <c r="E8264" i="8"/>
  <c r="F8264" i="8"/>
  <c r="D8264" i="8"/>
  <c r="L8264" i="8" l="1"/>
  <c r="M8264" i="8"/>
  <c r="E8265" i="8"/>
  <c r="F8265" i="8"/>
  <c r="D8265" i="8"/>
  <c r="A8266" i="8"/>
  <c r="F8266" i="8" l="1"/>
  <c r="D8266" i="8"/>
  <c r="E8266" i="8"/>
  <c r="A8267" i="8"/>
  <c r="L8265" i="8"/>
  <c r="M8265" i="8"/>
  <c r="A8268" i="8" l="1"/>
  <c r="D8267" i="8"/>
  <c r="F8267" i="8"/>
  <c r="E8267" i="8"/>
  <c r="M8266" i="8"/>
  <c r="L8266" i="8"/>
  <c r="M8267" i="8" l="1"/>
  <c r="L8267" i="8"/>
  <c r="A8269" i="8"/>
  <c r="D8268" i="8"/>
  <c r="F8268" i="8"/>
  <c r="E8268" i="8"/>
  <c r="M8268" i="8" l="1"/>
  <c r="L8268" i="8"/>
  <c r="F8269" i="8"/>
  <c r="D8269" i="8"/>
  <c r="A8270" i="8"/>
  <c r="E8269" i="8"/>
  <c r="L8269" i="8" l="1"/>
  <c r="M8269" i="8"/>
  <c r="D8270" i="8"/>
  <c r="E8270" i="8"/>
  <c r="F8270" i="8"/>
  <c r="A8271" i="8"/>
  <c r="D8271" i="8" l="1"/>
  <c r="E8271" i="8"/>
  <c r="F8271" i="8"/>
  <c r="A8272" i="8"/>
  <c r="L8270" i="8"/>
  <c r="M8270" i="8"/>
  <c r="D8272" i="8" l="1"/>
  <c r="E8272" i="8"/>
  <c r="F8272" i="8"/>
  <c r="A8273" i="8"/>
  <c r="L8271" i="8"/>
  <c r="M8271" i="8"/>
  <c r="D8273" i="8" l="1"/>
  <c r="F8273" i="8"/>
  <c r="E8273" i="8"/>
  <c r="A8274" i="8"/>
  <c r="M8272" i="8"/>
  <c r="L8272" i="8"/>
  <c r="A8275" i="8" l="1"/>
  <c r="E8274" i="8"/>
  <c r="D8274" i="8"/>
  <c r="F8274" i="8"/>
  <c r="M8273" i="8"/>
  <c r="L8273" i="8"/>
  <c r="M8274" i="8" l="1"/>
  <c r="L8274" i="8"/>
  <c r="D8275" i="8"/>
  <c r="E8275" i="8"/>
  <c r="F8275" i="8"/>
  <c r="A8276" i="8"/>
  <c r="E8276" i="8" l="1"/>
  <c r="D8276" i="8"/>
  <c r="F8276" i="8"/>
  <c r="A8277" i="8"/>
  <c r="L8275" i="8"/>
  <c r="M8275" i="8"/>
  <c r="F8277" i="8" l="1"/>
  <c r="D8277" i="8"/>
  <c r="E8277" i="8"/>
  <c r="A8278" i="8"/>
  <c r="L8276" i="8"/>
  <c r="M8276" i="8"/>
  <c r="D8278" i="8" l="1"/>
  <c r="E8278" i="8"/>
  <c r="F8278" i="8"/>
  <c r="A8279" i="8"/>
  <c r="L8277" i="8"/>
  <c r="M8277" i="8"/>
  <c r="A8280" i="8" l="1"/>
  <c r="D8279" i="8"/>
  <c r="F8279" i="8"/>
  <c r="E8279" i="8"/>
  <c r="M8278" i="8"/>
  <c r="L8278" i="8"/>
  <c r="M8279" i="8" l="1"/>
  <c r="L8279" i="8"/>
  <c r="A8281" i="8"/>
  <c r="F8280" i="8"/>
  <c r="E8280" i="8"/>
  <c r="D8280" i="8"/>
  <c r="L8280" i="8" l="1"/>
  <c r="M8280" i="8"/>
  <c r="F8281" i="8"/>
  <c r="A8282" i="8"/>
  <c r="D8281" i="8"/>
  <c r="E8281" i="8"/>
  <c r="L8281" i="8" l="1"/>
  <c r="M8281" i="8"/>
  <c r="A8283" i="8"/>
  <c r="D8282" i="8"/>
  <c r="F8282" i="8"/>
  <c r="E8282" i="8"/>
  <c r="L8282" i="8" l="1"/>
  <c r="M8282" i="8"/>
  <c r="D8283" i="8"/>
  <c r="E8283" i="8"/>
  <c r="F8283" i="8"/>
  <c r="A8284" i="8"/>
  <c r="A8285" i="8" l="1"/>
  <c r="E8284" i="8"/>
  <c r="D8284" i="8"/>
  <c r="F8284" i="8"/>
  <c r="M8283" i="8"/>
  <c r="L8283" i="8"/>
  <c r="M8284" i="8" l="1"/>
  <c r="L8284" i="8"/>
  <c r="F8285" i="8"/>
  <c r="E8285" i="8"/>
  <c r="A8286" i="8"/>
  <c r="D8285" i="8"/>
  <c r="E8286" i="8" l="1"/>
  <c r="F8286" i="8"/>
  <c r="D8286" i="8"/>
  <c r="A8287" i="8"/>
  <c r="L8285" i="8"/>
  <c r="M8285" i="8"/>
  <c r="F8287" i="8" l="1"/>
  <c r="D8287" i="8"/>
  <c r="E8287" i="8"/>
  <c r="A8288" i="8"/>
  <c r="M8286" i="8"/>
  <c r="L8286" i="8"/>
  <c r="A8289" i="8" l="1"/>
  <c r="E8288" i="8"/>
  <c r="D8288" i="8"/>
  <c r="F8288" i="8"/>
  <c r="M8287" i="8"/>
  <c r="L8287" i="8"/>
  <c r="L8288" i="8" l="1"/>
  <c r="M8288" i="8"/>
  <c r="D8289" i="8"/>
  <c r="A8290" i="8"/>
  <c r="F8289" i="8"/>
  <c r="E8289" i="8"/>
  <c r="L8289" i="8" l="1"/>
  <c r="M8289" i="8"/>
  <c r="D8290" i="8"/>
  <c r="E8290" i="8"/>
  <c r="F8290" i="8"/>
  <c r="A8291" i="8"/>
  <c r="F8291" i="8" l="1"/>
  <c r="D8291" i="8"/>
  <c r="A8292" i="8"/>
  <c r="E8291" i="8"/>
  <c r="L8290" i="8"/>
  <c r="M8290" i="8"/>
  <c r="M8291" i="8" l="1"/>
  <c r="L8291" i="8"/>
  <c r="F8292" i="8"/>
  <c r="E8292" i="8"/>
  <c r="D8292" i="8"/>
  <c r="A8293" i="8"/>
  <c r="A8294" i="8" l="1"/>
  <c r="E8293" i="8"/>
  <c r="D8293" i="8"/>
  <c r="F8293" i="8"/>
  <c r="L8292" i="8"/>
  <c r="M8292" i="8"/>
  <c r="L8293" i="8" l="1"/>
  <c r="M8293" i="8"/>
  <c r="D8294" i="8"/>
  <c r="E8294" i="8"/>
  <c r="F8294" i="8"/>
  <c r="A8295" i="8"/>
  <c r="F8295" i="8" l="1"/>
  <c r="D8295" i="8"/>
  <c r="E8295" i="8"/>
  <c r="A8296" i="8"/>
  <c r="M8294" i="8"/>
  <c r="L8294" i="8"/>
  <c r="D8296" i="8" l="1"/>
  <c r="A8297" i="8"/>
  <c r="E8296" i="8"/>
  <c r="F8296" i="8"/>
  <c r="M8295" i="8"/>
  <c r="L8295" i="8"/>
  <c r="M8296" i="8" l="1"/>
  <c r="L8296" i="8"/>
  <c r="E8297" i="8"/>
  <c r="F8297" i="8"/>
  <c r="A8298" i="8"/>
  <c r="D8297" i="8"/>
  <c r="D8298" i="8" l="1"/>
  <c r="E8298" i="8"/>
  <c r="F8298" i="8"/>
  <c r="A8299" i="8"/>
  <c r="M8297" i="8"/>
  <c r="L8297" i="8"/>
  <c r="F8299" i="8" l="1"/>
  <c r="A8300" i="8"/>
  <c r="D8299" i="8"/>
  <c r="E8299" i="8"/>
  <c r="M8298" i="8"/>
  <c r="L8298" i="8"/>
  <c r="L8299" i="8" l="1"/>
  <c r="M8299" i="8"/>
  <c r="E8300" i="8"/>
  <c r="F8300" i="8"/>
  <c r="D8300" i="8"/>
  <c r="A8301" i="8"/>
  <c r="E8301" i="8" l="1"/>
  <c r="D8301" i="8"/>
  <c r="F8301" i="8"/>
  <c r="A8302" i="8"/>
  <c r="M8300" i="8"/>
  <c r="L8300" i="8"/>
  <c r="E8302" i="8" l="1"/>
  <c r="D8302" i="8"/>
  <c r="F8302" i="8"/>
  <c r="A8303" i="8"/>
  <c r="L8301" i="8"/>
  <c r="M8301" i="8"/>
  <c r="F8303" i="8" l="1"/>
  <c r="E8303" i="8"/>
  <c r="D8303" i="8"/>
  <c r="A8304" i="8"/>
  <c r="L8302" i="8"/>
  <c r="M8302" i="8"/>
  <c r="E8304" i="8" l="1"/>
  <c r="F8304" i="8"/>
  <c r="D8304" i="8"/>
  <c r="A8305" i="8"/>
  <c r="M8303" i="8"/>
  <c r="L8303" i="8"/>
  <c r="E8305" i="8" l="1"/>
  <c r="F8305" i="8"/>
  <c r="A8306" i="8"/>
  <c r="D8305" i="8"/>
  <c r="L8304" i="8"/>
  <c r="M8304" i="8"/>
  <c r="E8306" i="8" l="1"/>
  <c r="A8307" i="8"/>
  <c r="F8306" i="8"/>
  <c r="D8306" i="8"/>
  <c r="M8305" i="8"/>
  <c r="L8305" i="8"/>
  <c r="D8307" i="8" l="1"/>
  <c r="E8307" i="8"/>
  <c r="F8307" i="8"/>
  <c r="A8308" i="8"/>
  <c r="L8306" i="8"/>
  <c r="M8306" i="8"/>
  <c r="A8309" i="8" l="1"/>
  <c r="E8308" i="8"/>
  <c r="D8308" i="8"/>
  <c r="F8308" i="8"/>
  <c r="M8307" i="8"/>
  <c r="L8307" i="8"/>
  <c r="L8308" i="8" l="1"/>
  <c r="M8308" i="8"/>
  <c r="D8309" i="8"/>
  <c r="E8309" i="8"/>
  <c r="F8309" i="8"/>
  <c r="A8310" i="8"/>
  <c r="E8310" i="8" l="1"/>
  <c r="F8310" i="8"/>
  <c r="D8310" i="8"/>
  <c r="A8311" i="8"/>
  <c r="M8309" i="8"/>
  <c r="L8309" i="8"/>
  <c r="F8311" i="8" l="1"/>
  <c r="D8311" i="8"/>
  <c r="E8311" i="8"/>
  <c r="A8312" i="8"/>
  <c r="M8310" i="8"/>
  <c r="L8310" i="8"/>
  <c r="F8312" i="8" l="1"/>
  <c r="A8313" i="8"/>
  <c r="D8312" i="8"/>
  <c r="E8312" i="8"/>
  <c r="M8311" i="8"/>
  <c r="L8311" i="8"/>
  <c r="L8312" i="8" l="1"/>
  <c r="M8312" i="8"/>
  <c r="D8313" i="8"/>
  <c r="E8313" i="8"/>
  <c r="A8314" i="8"/>
  <c r="F8313" i="8"/>
  <c r="M8313" i="8" l="1"/>
  <c r="L8313" i="8"/>
  <c r="F8314" i="8"/>
  <c r="D8314" i="8"/>
  <c r="E8314" i="8"/>
  <c r="A8315" i="8"/>
  <c r="F8315" i="8" l="1"/>
  <c r="A8316" i="8"/>
  <c r="D8315" i="8"/>
  <c r="E8315" i="8"/>
  <c r="L8314" i="8"/>
  <c r="M8314" i="8"/>
  <c r="M8315" i="8" l="1"/>
  <c r="L8315" i="8"/>
  <c r="E8316" i="8"/>
  <c r="D8316" i="8"/>
  <c r="F8316" i="8"/>
  <c r="A8317" i="8"/>
  <c r="A8318" i="8" l="1"/>
  <c r="E8317" i="8"/>
  <c r="D8317" i="8"/>
  <c r="F8317" i="8"/>
  <c r="L8316" i="8"/>
  <c r="M8316" i="8"/>
  <c r="M8317" i="8" l="1"/>
  <c r="L8317" i="8"/>
  <c r="D8318" i="8"/>
  <c r="A8319" i="8"/>
  <c r="F8318" i="8"/>
  <c r="E8318" i="8"/>
  <c r="M8318" i="8" l="1"/>
  <c r="L8318" i="8"/>
  <c r="D8319" i="8"/>
  <c r="E8319" i="8"/>
  <c r="A8320" i="8"/>
  <c r="F8319" i="8"/>
  <c r="F8320" i="8" l="1"/>
  <c r="A8321" i="8"/>
  <c r="D8320" i="8"/>
  <c r="E8320" i="8"/>
  <c r="M8319" i="8"/>
  <c r="L8319" i="8"/>
  <c r="M8320" i="8" l="1"/>
  <c r="L8320" i="8"/>
  <c r="D8321" i="8"/>
  <c r="F8321" i="8"/>
  <c r="A8322" i="8"/>
  <c r="E8321" i="8"/>
  <c r="M8321" i="8" l="1"/>
  <c r="L8321" i="8"/>
  <c r="F8322" i="8"/>
  <c r="A8323" i="8"/>
  <c r="E8322" i="8"/>
  <c r="D8322" i="8"/>
  <c r="F8323" i="8" l="1"/>
  <c r="A8324" i="8"/>
  <c r="D8323" i="8"/>
  <c r="E8323" i="8"/>
  <c r="M8322" i="8"/>
  <c r="L8322" i="8"/>
  <c r="M8323" i="8" l="1"/>
  <c r="L8323" i="8"/>
  <c r="F8324" i="8"/>
  <c r="A8325" i="8"/>
  <c r="E8324" i="8"/>
  <c r="D8324" i="8"/>
  <c r="L8324" i="8" l="1"/>
  <c r="M8324" i="8"/>
  <c r="F8325" i="8"/>
  <c r="A8326" i="8"/>
  <c r="E8325" i="8"/>
  <c r="D8325" i="8"/>
  <c r="M8325" i="8" l="1"/>
  <c r="L8325" i="8"/>
  <c r="F8326" i="8"/>
  <c r="A8327" i="8"/>
  <c r="E8326" i="8"/>
  <c r="D8326" i="8"/>
  <c r="M8326" i="8" l="1"/>
  <c r="L8326" i="8"/>
  <c r="E8327" i="8"/>
  <c r="D8327" i="8"/>
  <c r="A8328" i="8"/>
  <c r="F8327" i="8"/>
  <c r="D8328" i="8" l="1"/>
  <c r="A8329" i="8"/>
  <c r="E8328" i="8"/>
  <c r="F8328" i="8"/>
  <c r="M8327" i="8"/>
  <c r="L8327" i="8"/>
  <c r="L8328" i="8" l="1"/>
  <c r="M8328" i="8"/>
  <c r="A8330" i="8"/>
  <c r="E8329" i="8"/>
  <c r="F8329" i="8"/>
  <c r="D8329" i="8"/>
  <c r="L8329" i="8" l="1"/>
  <c r="M8329" i="8"/>
  <c r="D8330" i="8"/>
  <c r="E8330" i="8"/>
  <c r="F8330" i="8"/>
  <c r="A8331" i="8"/>
  <c r="D8331" i="8" l="1"/>
  <c r="E8331" i="8"/>
  <c r="F8331" i="8"/>
  <c r="A8332" i="8"/>
  <c r="L8330" i="8"/>
  <c r="M8330" i="8"/>
  <c r="A8333" i="8" l="1"/>
  <c r="E8332" i="8"/>
  <c r="D8332" i="8"/>
  <c r="F8332" i="8"/>
  <c r="M8331" i="8"/>
  <c r="L8331" i="8"/>
  <c r="L8332" i="8" l="1"/>
  <c r="M8332" i="8"/>
  <c r="D8333" i="8"/>
  <c r="E8333" i="8"/>
  <c r="F8333" i="8"/>
  <c r="A8334" i="8"/>
  <c r="D8334" i="8" l="1"/>
  <c r="E8334" i="8"/>
  <c r="A8335" i="8"/>
  <c r="F8334" i="8"/>
  <c r="M8333" i="8"/>
  <c r="L8333" i="8"/>
  <c r="F8335" i="8" l="1"/>
  <c r="D8335" i="8"/>
  <c r="E8335" i="8"/>
  <c r="A8336" i="8"/>
  <c r="M8334" i="8"/>
  <c r="L8334" i="8"/>
  <c r="E8336" i="8" l="1"/>
  <c r="D8336" i="8"/>
  <c r="F8336" i="8"/>
  <c r="A8337" i="8"/>
  <c r="L8335" i="8"/>
  <c r="M8335" i="8"/>
  <c r="F8337" i="8" l="1"/>
  <c r="A8338" i="8"/>
  <c r="E8337" i="8"/>
  <c r="D8337" i="8"/>
  <c r="L8336" i="8"/>
  <c r="M8336" i="8"/>
  <c r="M8337" i="8" l="1"/>
  <c r="L8337" i="8"/>
  <c r="A8339" i="8"/>
  <c r="D8338" i="8"/>
  <c r="E8338" i="8"/>
  <c r="F8338" i="8"/>
  <c r="M8338" i="8" l="1"/>
  <c r="L8338" i="8"/>
  <c r="E8339" i="8"/>
  <c r="F8339" i="8"/>
  <c r="D8339" i="8"/>
  <c r="A8340" i="8"/>
  <c r="D8340" i="8" l="1"/>
  <c r="F8340" i="8"/>
  <c r="A8341" i="8"/>
  <c r="E8340" i="8"/>
  <c r="L8339" i="8"/>
  <c r="M8339" i="8"/>
  <c r="L8340" i="8" l="1"/>
  <c r="M8340" i="8"/>
  <c r="F8341" i="8"/>
  <c r="A8342" i="8"/>
  <c r="E8341" i="8"/>
  <c r="D8341" i="8"/>
  <c r="M8341" i="8" l="1"/>
  <c r="L8341" i="8"/>
  <c r="F8342" i="8"/>
  <c r="D8342" i="8"/>
  <c r="E8342" i="8"/>
  <c r="A8343" i="8"/>
  <c r="D8343" i="8" l="1"/>
  <c r="E8343" i="8"/>
  <c r="F8343" i="8"/>
  <c r="A8344" i="8"/>
  <c r="L8342" i="8"/>
  <c r="M8342" i="8"/>
  <c r="F8344" i="8" l="1"/>
  <c r="A8345" i="8"/>
  <c r="D8344" i="8"/>
  <c r="E8344" i="8"/>
  <c r="L8343" i="8"/>
  <c r="M8343" i="8"/>
  <c r="L8344" i="8" l="1"/>
  <c r="M8344" i="8"/>
  <c r="F8345" i="8"/>
  <c r="D8345" i="8"/>
  <c r="E8345" i="8"/>
  <c r="A8346" i="8"/>
  <c r="F8346" i="8" l="1"/>
  <c r="A8347" i="8"/>
  <c r="D8346" i="8"/>
  <c r="E8346" i="8"/>
  <c r="M8345" i="8"/>
  <c r="L8345" i="8"/>
  <c r="L8346" i="8" l="1"/>
  <c r="M8346" i="8"/>
  <c r="D8347" i="8"/>
  <c r="E8347" i="8"/>
  <c r="F8347" i="8"/>
  <c r="A8348" i="8"/>
  <c r="E8348" i="8" l="1"/>
  <c r="F8348" i="8"/>
  <c r="D8348" i="8"/>
  <c r="A8349" i="8"/>
  <c r="M8347" i="8"/>
  <c r="L8347" i="8"/>
  <c r="D8349" i="8" l="1"/>
  <c r="E8349" i="8"/>
  <c r="F8349" i="8"/>
  <c r="A8350" i="8"/>
  <c r="L8348" i="8"/>
  <c r="M8348" i="8"/>
  <c r="A8351" i="8" l="1"/>
  <c r="F8350" i="8"/>
  <c r="D8350" i="8"/>
  <c r="E8350" i="8"/>
  <c r="M8349" i="8"/>
  <c r="L8349" i="8"/>
  <c r="M8350" i="8" l="1"/>
  <c r="L8350" i="8"/>
  <c r="F8351" i="8"/>
  <c r="D8351" i="8"/>
  <c r="E8351" i="8"/>
  <c r="A8352" i="8"/>
  <c r="F8352" i="8" l="1"/>
  <c r="A8353" i="8"/>
  <c r="D8352" i="8"/>
  <c r="E8352" i="8"/>
  <c r="M8351" i="8"/>
  <c r="L8351" i="8"/>
  <c r="L8352" i="8" l="1"/>
  <c r="M8352" i="8"/>
  <c r="F8353" i="8"/>
  <c r="A8354" i="8"/>
  <c r="D8353" i="8"/>
  <c r="E8353" i="8"/>
  <c r="M8353" i="8" l="1"/>
  <c r="L8353" i="8"/>
  <c r="F8354" i="8"/>
  <c r="A8355" i="8"/>
  <c r="E8354" i="8"/>
  <c r="D8354" i="8"/>
  <c r="M8354" i="8" l="1"/>
  <c r="L8354" i="8"/>
  <c r="D8355" i="8"/>
  <c r="E8355" i="8"/>
  <c r="F8355" i="8"/>
  <c r="A8356" i="8"/>
  <c r="E8356" i="8" l="1"/>
  <c r="A8357" i="8"/>
  <c r="D8356" i="8"/>
  <c r="F8356" i="8"/>
  <c r="L8355" i="8"/>
  <c r="M8355" i="8"/>
  <c r="D8357" i="8" l="1"/>
  <c r="E8357" i="8"/>
  <c r="F8357" i="8"/>
  <c r="A8358" i="8"/>
  <c r="L8356" i="8"/>
  <c r="M8356" i="8"/>
  <c r="D8358" i="8" l="1"/>
  <c r="E8358" i="8"/>
  <c r="F8358" i="8"/>
  <c r="A8359" i="8"/>
  <c r="M8357" i="8"/>
  <c r="L8357" i="8"/>
  <c r="E8359" i="8" l="1"/>
  <c r="A8360" i="8"/>
  <c r="F8359" i="8"/>
  <c r="D8359" i="8"/>
  <c r="M8358" i="8"/>
  <c r="L8358" i="8"/>
  <c r="D8360" i="8" l="1"/>
  <c r="A8361" i="8"/>
  <c r="E8360" i="8"/>
  <c r="F8360" i="8"/>
  <c r="M8359" i="8"/>
  <c r="L8359" i="8"/>
  <c r="L8360" i="8" l="1"/>
  <c r="M8360" i="8"/>
  <c r="D8361" i="8"/>
  <c r="A8362" i="8"/>
  <c r="E8361" i="8"/>
  <c r="F8361" i="8"/>
  <c r="M8361" i="8" l="1"/>
  <c r="L8361" i="8"/>
  <c r="F8362" i="8"/>
  <c r="D8362" i="8"/>
  <c r="E8362" i="8"/>
  <c r="A8363" i="8"/>
  <c r="F8363" i="8" l="1"/>
  <c r="E8363" i="8"/>
  <c r="A8364" i="8"/>
  <c r="D8363" i="8"/>
  <c r="M8362" i="8"/>
  <c r="L8362" i="8"/>
  <c r="F8364" i="8" l="1"/>
  <c r="A8365" i="8"/>
  <c r="E8364" i="8"/>
  <c r="D8364" i="8"/>
  <c r="L8363" i="8"/>
  <c r="M8363" i="8"/>
  <c r="L8364" i="8" l="1"/>
  <c r="M8364" i="8"/>
  <c r="A8366" i="8"/>
  <c r="F8365" i="8"/>
  <c r="D8365" i="8"/>
  <c r="E8365" i="8"/>
  <c r="L8365" i="8" l="1"/>
  <c r="M8365" i="8"/>
  <c r="D8366" i="8"/>
  <c r="E8366" i="8"/>
  <c r="F8366" i="8"/>
  <c r="A8367" i="8"/>
  <c r="E8367" i="8" l="1"/>
  <c r="D8367" i="8"/>
  <c r="F8367" i="8"/>
  <c r="A8368" i="8"/>
  <c r="M8366" i="8"/>
  <c r="L8366" i="8"/>
  <c r="D8368" i="8" l="1"/>
  <c r="E8368" i="8"/>
  <c r="F8368" i="8"/>
  <c r="A8369" i="8"/>
  <c r="M8367" i="8"/>
  <c r="L8367" i="8"/>
  <c r="E8369" i="8" l="1"/>
  <c r="A8370" i="8"/>
  <c r="F8369" i="8"/>
  <c r="D8369" i="8"/>
  <c r="L8368" i="8"/>
  <c r="M8368" i="8"/>
  <c r="F8370" i="8" l="1"/>
  <c r="D8370" i="8"/>
  <c r="E8370" i="8"/>
  <c r="A8371" i="8"/>
  <c r="M8369" i="8"/>
  <c r="L8369" i="8"/>
  <c r="F8371" i="8" l="1"/>
  <c r="D8371" i="8"/>
  <c r="E8371" i="8"/>
  <c r="A8372" i="8"/>
  <c r="M8370" i="8"/>
  <c r="L8370" i="8"/>
  <c r="D8372" i="8" l="1"/>
  <c r="E8372" i="8"/>
  <c r="F8372" i="8"/>
  <c r="A8373" i="8"/>
  <c r="L8371" i="8"/>
  <c r="M8371" i="8"/>
  <c r="E8373" i="8" l="1"/>
  <c r="A8374" i="8"/>
  <c r="F8373" i="8"/>
  <c r="D8373" i="8"/>
  <c r="L8372" i="8"/>
  <c r="M8372" i="8"/>
  <c r="D8374" i="8" l="1"/>
  <c r="E8374" i="8"/>
  <c r="F8374" i="8"/>
  <c r="A8375" i="8"/>
  <c r="M8373" i="8"/>
  <c r="L8373" i="8"/>
  <c r="D8375" i="8" l="1"/>
  <c r="E8375" i="8"/>
  <c r="F8375" i="8"/>
  <c r="A8376" i="8"/>
  <c r="L8374" i="8"/>
  <c r="M8374" i="8"/>
  <c r="F8376" i="8" l="1"/>
  <c r="A8377" i="8"/>
  <c r="D8376" i="8"/>
  <c r="E8376" i="8"/>
  <c r="M8375" i="8"/>
  <c r="L8375" i="8"/>
  <c r="L8376" i="8" l="1"/>
  <c r="M8376" i="8"/>
  <c r="A8378" i="8"/>
  <c r="F8377" i="8"/>
  <c r="D8377" i="8"/>
  <c r="E8377" i="8"/>
  <c r="L8377" i="8" l="1"/>
  <c r="M8377" i="8"/>
  <c r="D8378" i="8"/>
  <c r="E8378" i="8"/>
  <c r="F8378" i="8"/>
  <c r="A8379" i="8"/>
  <c r="F8379" i="8" l="1"/>
  <c r="A8380" i="8"/>
  <c r="E8379" i="8"/>
  <c r="D8379" i="8"/>
  <c r="L8378" i="8"/>
  <c r="M8378" i="8"/>
  <c r="M8379" i="8" l="1"/>
  <c r="L8379" i="8"/>
  <c r="F8380" i="8"/>
  <c r="A8381" i="8"/>
  <c r="D8380" i="8"/>
  <c r="E8380" i="8"/>
  <c r="L8380" i="8" l="1"/>
  <c r="M8380" i="8"/>
  <c r="E8381" i="8"/>
  <c r="F8381" i="8"/>
  <c r="D8381" i="8"/>
  <c r="A8382" i="8"/>
  <c r="F8382" i="8" l="1"/>
  <c r="A8383" i="8"/>
  <c r="D8382" i="8"/>
  <c r="E8382" i="8"/>
  <c r="L8381" i="8"/>
  <c r="M8381" i="8"/>
  <c r="L8382" i="8" l="1"/>
  <c r="M8382" i="8"/>
  <c r="D8383" i="8"/>
  <c r="F8383" i="8"/>
  <c r="E8383" i="8"/>
  <c r="A8384" i="8"/>
  <c r="D8384" i="8" l="1"/>
  <c r="E8384" i="8"/>
  <c r="F8384" i="8"/>
  <c r="A8385" i="8"/>
  <c r="L8383" i="8"/>
  <c r="M8383" i="8"/>
  <c r="E8385" i="8" l="1"/>
  <c r="A8386" i="8"/>
  <c r="F8385" i="8"/>
  <c r="D8385" i="8"/>
  <c r="L8384" i="8"/>
  <c r="M8384" i="8"/>
  <c r="A8387" i="8" l="1"/>
  <c r="D8386" i="8"/>
  <c r="E8386" i="8"/>
  <c r="F8386" i="8"/>
  <c r="M8385" i="8"/>
  <c r="L8385" i="8"/>
  <c r="L8386" i="8" l="1"/>
  <c r="M8386" i="8"/>
  <c r="F8387" i="8"/>
  <c r="A8388" i="8"/>
  <c r="D8387" i="8"/>
  <c r="E8387" i="8"/>
  <c r="M8387" i="8" l="1"/>
  <c r="L8387" i="8"/>
  <c r="D8388" i="8"/>
  <c r="E8388" i="8"/>
  <c r="F8388" i="8"/>
  <c r="A8389" i="8"/>
  <c r="F8389" i="8" l="1"/>
  <c r="E8389" i="8"/>
  <c r="A8390" i="8"/>
  <c r="D8389" i="8"/>
  <c r="L8388" i="8"/>
  <c r="M8388" i="8"/>
  <c r="F8390" i="8" l="1"/>
  <c r="A8391" i="8"/>
  <c r="D8390" i="8"/>
  <c r="E8390" i="8"/>
  <c r="M8389" i="8"/>
  <c r="L8389" i="8"/>
  <c r="M8390" i="8" l="1"/>
  <c r="L8390" i="8"/>
  <c r="D8391" i="8"/>
  <c r="E8391" i="8"/>
  <c r="F8391" i="8"/>
  <c r="A8392" i="8"/>
  <c r="F8392" i="8" l="1"/>
  <c r="E8392" i="8"/>
  <c r="D8392" i="8"/>
  <c r="A8393" i="8"/>
  <c r="L8391" i="8"/>
  <c r="M8391" i="8"/>
  <c r="D8393" i="8" l="1"/>
  <c r="E8393" i="8"/>
  <c r="F8393" i="8"/>
  <c r="A8394" i="8"/>
  <c r="M8392" i="8"/>
  <c r="L8392" i="8"/>
  <c r="F8394" i="8" l="1"/>
  <c r="A8395" i="8"/>
  <c r="E8394" i="8"/>
  <c r="D8394" i="8"/>
  <c r="M8393" i="8"/>
  <c r="L8393" i="8"/>
  <c r="L8394" i="8" l="1"/>
  <c r="M8394" i="8"/>
  <c r="F8395" i="8"/>
  <c r="A8396" i="8"/>
  <c r="D8395" i="8"/>
  <c r="E8395" i="8"/>
  <c r="L8395" i="8" l="1"/>
  <c r="M8395" i="8"/>
  <c r="D8396" i="8"/>
  <c r="E8396" i="8"/>
  <c r="A8397" i="8"/>
  <c r="F8396" i="8"/>
  <c r="E8397" i="8" l="1"/>
  <c r="F8397" i="8"/>
  <c r="D8397" i="8"/>
  <c r="A8398" i="8"/>
  <c r="L8396" i="8"/>
  <c r="M8396" i="8"/>
  <c r="A8399" i="8" l="1"/>
  <c r="D8398" i="8"/>
  <c r="E8398" i="8"/>
  <c r="F8398" i="8"/>
  <c r="M8397" i="8"/>
  <c r="L8397" i="8"/>
  <c r="M8398" i="8" l="1"/>
  <c r="L8398" i="8"/>
  <c r="F8399" i="8"/>
  <c r="A8400" i="8"/>
  <c r="D8399" i="8"/>
  <c r="E8399" i="8"/>
  <c r="M8399" i="8" l="1"/>
  <c r="L8399" i="8"/>
  <c r="F8400" i="8"/>
  <c r="D8400" i="8"/>
  <c r="E8400" i="8"/>
  <c r="A8401" i="8"/>
  <c r="M8400" i="8" l="1"/>
  <c r="L8400" i="8"/>
  <c r="E8401" i="8"/>
  <c r="A8402" i="8"/>
  <c r="D8401" i="8"/>
  <c r="F8401" i="8"/>
  <c r="A8403" i="8" l="1"/>
  <c r="D8402" i="8"/>
  <c r="F8402" i="8"/>
  <c r="E8402" i="8"/>
  <c r="M8401" i="8"/>
  <c r="L8401" i="8"/>
  <c r="M8402" i="8" l="1"/>
  <c r="L8402" i="8"/>
  <c r="D8403" i="8"/>
  <c r="F8403" i="8"/>
  <c r="E8403" i="8"/>
  <c r="A8404" i="8"/>
  <c r="D8404" i="8" l="1"/>
  <c r="F8404" i="8"/>
  <c r="E8404" i="8"/>
  <c r="A8405" i="8"/>
  <c r="L8403" i="8"/>
  <c r="M8403" i="8"/>
  <c r="A8406" i="8" l="1"/>
  <c r="F8405" i="8"/>
  <c r="E8405" i="8"/>
  <c r="D8405" i="8"/>
  <c r="L8404" i="8"/>
  <c r="M8404" i="8"/>
  <c r="M8405" i="8" l="1"/>
  <c r="L8405" i="8"/>
  <c r="F8406" i="8"/>
  <c r="A8407" i="8"/>
  <c r="E8406" i="8"/>
  <c r="D8406" i="8"/>
  <c r="M8406" i="8" l="1"/>
  <c r="L8406" i="8"/>
  <c r="F8407" i="8"/>
  <c r="A8408" i="8"/>
  <c r="D8407" i="8"/>
  <c r="E8407" i="8"/>
  <c r="M8407" i="8" l="1"/>
  <c r="L8407" i="8"/>
  <c r="F8408" i="8"/>
  <c r="A8409" i="8"/>
  <c r="D8408" i="8"/>
  <c r="E8408" i="8"/>
  <c r="M8408" i="8" l="1"/>
  <c r="L8408" i="8"/>
  <c r="E8409" i="8"/>
  <c r="F8409" i="8"/>
  <c r="D8409" i="8"/>
  <c r="A8410" i="8"/>
  <c r="F8410" i="8" l="1"/>
  <c r="A8411" i="8"/>
  <c r="D8410" i="8"/>
  <c r="E8410" i="8"/>
  <c r="L8409" i="8"/>
  <c r="M8409" i="8"/>
  <c r="M8410" i="8" l="1"/>
  <c r="L8410" i="8"/>
  <c r="F8411" i="8"/>
  <c r="A8412" i="8"/>
  <c r="E8411" i="8"/>
  <c r="D8411" i="8"/>
  <c r="M8411" i="8" l="1"/>
  <c r="L8411" i="8"/>
  <c r="F8412" i="8"/>
  <c r="E8412" i="8"/>
  <c r="A8413" i="8"/>
  <c r="D8412" i="8"/>
  <c r="F8413" i="8" l="1"/>
  <c r="D8413" i="8"/>
  <c r="E8413" i="8"/>
  <c r="A8414" i="8"/>
  <c r="M8412" i="8"/>
  <c r="L8412" i="8"/>
  <c r="F8414" i="8" l="1"/>
  <c r="A8415" i="8"/>
  <c r="E8414" i="8"/>
  <c r="D8414" i="8"/>
  <c r="M8413" i="8"/>
  <c r="L8413" i="8"/>
  <c r="M8414" i="8" l="1"/>
  <c r="L8414" i="8"/>
  <c r="F8415" i="8"/>
  <c r="D8415" i="8"/>
  <c r="E8415" i="8"/>
  <c r="A8416" i="8"/>
  <c r="L8415" i="8" l="1"/>
  <c r="M8415" i="8"/>
  <c r="D8416" i="8"/>
  <c r="E8416" i="8"/>
  <c r="F8416" i="8"/>
  <c r="A8417" i="8"/>
  <c r="E8417" i="8" l="1"/>
  <c r="F8417" i="8"/>
  <c r="D8417" i="8"/>
  <c r="A8418" i="8"/>
  <c r="M8416" i="8"/>
  <c r="L8416" i="8"/>
  <c r="A8419" i="8" l="1"/>
  <c r="D8418" i="8"/>
  <c r="E8418" i="8"/>
  <c r="F8418" i="8"/>
  <c r="M8417" i="8"/>
  <c r="L8417" i="8"/>
  <c r="M8418" i="8" l="1"/>
  <c r="L8418" i="8"/>
  <c r="D8419" i="8"/>
  <c r="E8419" i="8"/>
  <c r="F8419" i="8"/>
  <c r="A8420" i="8"/>
  <c r="A8421" i="8" l="1"/>
  <c r="D8420" i="8"/>
  <c r="E8420" i="8"/>
  <c r="F8420" i="8"/>
  <c r="M8419" i="8"/>
  <c r="L8419" i="8"/>
  <c r="L8420" i="8" l="1"/>
  <c r="M8420" i="8"/>
  <c r="E8421" i="8"/>
  <c r="A8422" i="8"/>
  <c r="F8421" i="8"/>
  <c r="D8421" i="8"/>
  <c r="D8422" i="8" l="1"/>
  <c r="F8422" i="8"/>
  <c r="A8423" i="8"/>
  <c r="E8422" i="8"/>
  <c r="L8421" i="8"/>
  <c r="M8421" i="8"/>
  <c r="M8422" i="8" l="1"/>
  <c r="L8422" i="8"/>
  <c r="F8423" i="8"/>
  <c r="A8424" i="8"/>
  <c r="E8423" i="8"/>
  <c r="D8423" i="8"/>
  <c r="L8423" i="8" l="1"/>
  <c r="M8423" i="8"/>
  <c r="F8424" i="8"/>
  <c r="A8425" i="8"/>
  <c r="E8424" i="8"/>
  <c r="D8424" i="8"/>
  <c r="L8424" i="8" l="1"/>
  <c r="M8424" i="8"/>
  <c r="D8425" i="8"/>
  <c r="E8425" i="8"/>
  <c r="F8425" i="8"/>
  <c r="A8426" i="8"/>
  <c r="F8426" i="8" l="1"/>
  <c r="A8427" i="8"/>
  <c r="D8426" i="8"/>
  <c r="E8426" i="8"/>
  <c r="M8425" i="8"/>
  <c r="L8425" i="8"/>
  <c r="M8426" i="8" l="1"/>
  <c r="L8426" i="8"/>
  <c r="A8428" i="8"/>
  <c r="D8427" i="8"/>
  <c r="E8427" i="8"/>
  <c r="F8427" i="8"/>
  <c r="M8427" i="8" l="1"/>
  <c r="L8427" i="8"/>
  <c r="D8428" i="8"/>
  <c r="E8428" i="8"/>
  <c r="F8428" i="8"/>
  <c r="A8429" i="8"/>
  <c r="E8429" i="8" l="1"/>
  <c r="A8430" i="8"/>
  <c r="D8429" i="8"/>
  <c r="F8429" i="8"/>
  <c r="M8428" i="8"/>
  <c r="L8428" i="8"/>
  <c r="D8430" i="8" l="1"/>
  <c r="E8430" i="8"/>
  <c r="F8430" i="8"/>
  <c r="A8431" i="8"/>
  <c r="M8429" i="8"/>
  <c r="L8429" i="8"/>
  <c r="F8431" i="8" l="1"/>
  <c r="E8431" i="8"/>
  <c r="D8431" i="8"/>
  <c r="A8432" i="8"/>
  <c r="M8430" i="8"/>
  <c r="L8430" i="8"/>
  <c r="D8432" i="8" l="1"/>
  <c r="F8432" i="8"/>
  <c r="A8433" i="8"/>
  <c r="E8432" i="8"/>
  <c r="L8431" i="8"/>
  <c r="M8431" i="8"/>
  <c r="M8432" i="8" l="1"/>
  <c r="L8432" i="8"/>
  <c r="F8433" i="8"/>
  <c r="D8433" i="8"/>
  <c r="E8433" i="8"/>
  <c r="A8434" i="8"/>
  <c r="A8435" i="8" l="1"/>
  <c r="D8434" i="8"/>
  <c r="E8434" i="8"/>
  <c r="F8434" i="8"/>
  <c r="M8433" i="8"/>
  <c r="L8433" i="8"/>
  <c r="L8434" i="8" l="1"/>
  <c r="M8434" i="8"/>
  <c r="E8435" i="8"/>
  <c r="D8435" i="8"/>
  <c r="F8435" i="8"/>
  <c r="A8436" i="8"/>
  <c r="F8436" i="8" l="1"/>
  <c r="D8436" i="8"/>
  <c r="A8437" i="8"/>
  <c r="E8436" i="8"/>
  <c r="L8435" i="8"/>
  <c r="M8435" i="8"/>
  <c r="L8436" i="8" l="1"/>
  <c r="M8436" i="8"/>
  <c r="E8437" i="8"/>
  <c r="A8438" i="8"/>
  <c r="F8437" i="8"/>
  <c r="D8437" i="8"/>
  <c r="F8438" i="8" l="1"/>
  <c r="A8439" i="8"/>
  <c r="D8438" i="8"/>
  <c r="E8438" i="8"/>
  <c r="M8437" i="8"/>
  <c r="L8437" i="8"/>
  <c r="L8438" i="8" l="1"/>
  <c r="M8438" i="8"/>
  <c r="F8439" i="8"/>
  <c r="D8439" i="8"/>
  <c r="E8439" i="8"/>
  <c r="A8440" i="8"/>
  <c r="D8440" i="8" l="1"/>
  <c r="E8440" i="8"/>
  <c r="F8440" i="8"/>
  <c r="A8441" i="8"/>
  <c r="M8439" i="8"/>
  <c r="L8439" i="8"/>
  <c r="F8441" i="8" l="1"/>
  <c r="D8441" i="8"/>
  <c r="E8441" i="8"/>
  <c r="A8442" i="8"/>
  <c r="M8440" i="8"/>
  <c r="L8440" i="8"/>
  <c r="E8442" i="8" l="1"/>
  <c r="A8443" i="8"/>
  <c r="D8442" i="8"/>
  <c r="F8442" i="8"/>
  <c r="M8441" i="8"/>
  <c r="L8441" i="8"/>
  <c r="A8444" i="8" l="1"/>
  <c r="D8443" i="8"/>
  <c r="E8443" i="8"/>
  <c r="F8443" i="8"/>
  <c r="L8442" i="8"/>
  <c r="M8442" i="8"/>
  <c r="M8443" i="8" l="1"/>
  <c r="L8443" i="8"/>
  <c r="F8444" i="8"/>
  <c r="E8444" i="8"/>
  <c r="D8444" i="8"/>
  <c r="A8445" i="8"/>
  <c r="A8446" i="8" l="1"/>
  <c r="F8445" i="8"/>
  <c r="D8445" i="8"/>
  <c r="E8445" i="8"/>
  <c r="M8444" i="8"/>
  <c r="L8444" i="8"/>
  <c r="L8445" i="8" l="1"/>
  <c r="M8445" i="8"/>
  <c r="D8446" i="8"/>
  <c r="E8446" i="8"/>
  <c r="F8446" i="8"/>
  <c r="A8447" i="8"/>
  <c r="E8447" i="8" l="1"/>
  <c r="F8447" i="8"/>
  <c r="D8447" i="8"/>
  <c r="A8448" i="8"/>
  <c r="M8446" i="8"/>
  <c r="L8446" i="8"/>
  <c r="D8448" i="8" l="1"/>
  <c r="F8448" i="8"/>
  <c r="A8449" i="8"/>
  <c r="E8448" i="8"/>
  <c r="M8447" i="8"/>
  <c r="L8447" i="8"/>
  <c r="L8448" i="8" l="1"/>
  <c r="M8448" i="8"/>
  <c r="A8450" i="8"/>
  <c r="D8449" i="8"/>
  <c r="F8449" i="8"/>
  <c r="E8449" i="8"/>
  <c r="M8449" i="8" l="1"/>
  <c r="L8449" i="8"/>
  <c r="F8450" i="8"/>
  <c r="A8451" i="8"/>
  <c r="D8450" i="8"/>
  <c r="E8450" i="8"/>
  <c r="L8450" i="8" l="1"/>
  <c r="M8450" i="8"/>
  <c r="F8451" i="8"/>
  <c r="D8451" i="8"/>
  <c r="E8451" i="8"/>
  <c r="A8452" i="8"/>
  <c r="A8453" i="8" l="1"/>
  <c r="D8452" i="8"/>
  <c r="F8452" i="8"/>
  <c r="E8452" i="8"/>
  <c r="M8451" i="8"/>
  <c r="L8451" i="8"/>
  <c r="M8452" i="8" l="1"/>
  <c r="L8452" i="8"/>
  <c r="A8454" i="8"/>
  <c r="F8453" i="8"/>
  <c r="D8453" i="8"/>
  <c r="E8453" i="8"/>
  <c r="L8453" i="8" l="1"/>
  <c r="M8453" i="8"/>
  <c r="F8454" i="8"/>
  <c r="A8455" i="8"/>
  <c r="D8454" i="8"/>
  <c r="E8454" i="8"/>
  <c r="L8454" i="8" l="1"/>
  <c r="M8454" i="8"/>
  <c r="D8455" i="8"/>
  <c r="E8455" i="8"/>
  <c r="F8455" i="8"/>
  <c r="A8456" i="8"/>
  <c r="F8456" i="8" l="1"/>
  <c r="A8457" i="8"/>
  <c r="D8456" i="8"/>
  <c r="E8456" i="8"/>
  <c r="M8455" i="8"/>
  <c r="L8455" i="8"/>
  <c r="L8456" i="8" l="1"/>
  <c r="M8456" i="8"/>
  <c r="A8458" i="8"/>
  <c r="F8457" i="8"/>
  <c r="E8457" i="8"/>
  <c r="D8457" i="8"/>
  <c r="M8457" i="8" l="1"/>
  <c r="L8457" i="8"/>
  <c r="A8459" i="8"/>
  <c r="D8458" i="8"/>
  <c r="E8458" i="8"/>
  <c r="F8458" i="8"/>
  <c r="M8458" i="8" l="1"/>
  <c r="L8458" i="8"/>
  <c r="F8459" i="8"/>
  <c r="D8459" i="8"/>
  <c r="E8459" i="8"/>
  <c r="A8460" i="8"/>
  <c r="F8460" i="8" l="1"/>
  <c r="A8461" i="8"/>
  <c r="E8460" i="8"/>
  <c r="D8460" i="8"/>
  <c r="L8459" i="8"/>
  <c r="M8459" i="8"/>
  <c r="M8460" i="8" l="1"/>
  <c r="L8460" i="8"/>
  <c r="E8461" i="8"/>
  <c r="F8461" i="8"/>
  <c r="D8461" i="8"/>
  <c r="A8462" i="8"/>
  <c r="F8462" i="8" l="1"/>
  <c r="A8463" i="8"/>
  <c r="E8462" i="8"/>
  <c r="D8462" i="8"/>
  <c r="L8461" i="8"/>
  <c r="M8461" i="8"/>
  <c r="M8462" i="8" l="1"/>
  <c r="L8462" i="8"/>
  <c r="D8463" i="8"/>
  <c r="E8463" i="8"/>
  <c r="F8463" i="8"/>
  <c r="A8464" i="8"/>
  <c r="A8465" i="8" l="1"/>
  <c r="D8464" i="8"/>
  <c r="E8464" i="8"/>
  <c r="F8464" i="8"/>
  <c r="L8463" i="8"/>
  <c r="M8463" i="8"/>
  <c r="M8464" i="8" l="1"/>
  <c r="L8464" i="8"/>
  <c r="E8465" i="8"/>
  <c r="A8466" i="8"/>
  <c r="F8465" i="8"/>
  <c r="D8465" i="8"/>
  <c r="A8467" i="8" l="1"/>
  <c r="D8466" i="8"/>
  <c r="E8466" i="8"/>
  <c r="F8466" i="8"/>
  <c r="M8465" i="8"/>
  <c r="L8465" i="8"/>
  <c r="L8466" i="8" l="1"/>
  <c r="M8466" i="8"/>
  <c r="F8467" i="8"/>
  <c r="E8467" i="8"/>
  <c r="A8468" i="8"/>
  <c r="D8467" i="8"/>
  <c r="E8468" i="8" l="1"/>
  <c r="D8468" i="8"/>
  <c r="F8468" i="8"/>
  <c r="A8469" i="8"/>
  <c r="M8467" i="8"/>
  <c r="L8467" i="8"/>
  <c r="F8469" i="8" l="1"/>
  <c r="D8469" i="8"/>
  <c r="E8469" i="8"/>
  <c r="A8470" i="8"/>
  <c r="M8468" i="8"/>
  <c r="L8468" i="8"/>
  <c r="A8471" i="8" l="1"/>
  <c r="F8470" i="8"/>
  <c r="D8470" i="8"/>
  <c r="E8470" i="8"/>
  <c r="M8469" i="8"/>
  <c r="L8469" i="8"/>
  <c r="L8470" i="8" l="1"/>
  <c r="M8470" i="8"/>
  <c r="D8471" i="8"/>
  <c r="E8471" i="8"/>
  <c r="F8471" i="8"/>
  <c r="A8472" i="8"/>
  <c r="D8472" i="8" l="1"/>
  <c r="F8472" i="8"/>
  <c r="A8473" i="8"/>
  <c r="E8472" i="8"/>
  <c r="M8471" i="8"/>
  <c r="L8471" i="8"/>
  <c r="L8472" i="8" l="1"/>
  <c r="M8472" i="8"/>
  <c r="E8473" i="8"/>
  <c r="F8473" i="8"/>
  <c r="D8473" i="8"/>
  <c r="A8474" i="8"/>
  <c r="D8474" i="8" l="1"/>
  <c r="E8474" i="8"/>
  <c r="F8474" i="8"/>
  <c r="A8475" i="8"/>
  <c r="L8473" i="8"/>
  <c r="M8473" i="8"/>
  <c r="A8476" i="8" l="1"/>
  <c r="D8475" i="8"/>
  <c r="E8475" i="8"/>
  <c r="F8475" i="8"/>
  <c r="L8474" i="8"/>
  <c r="M8474" i="8"/>
  <c r="M8475" i="8" l="1"/>
  <c r="L8475" i="8"/>
  <c r="F8476" i="8"/>
  <c r="E8476" i="8"/>
  <c r="D8476" i="8"/>
  <c r="A8477" i="8"/>
  <c r="E8477" i="8" l="1"/>
  <c r="A8478" i="8"/>
  <c r="D8477" i="8"/>
  <c r="F8477" i="8"/>
  <c r="M8476" i="8"/>
  <c r="L8476" i="8"/>
  <c r="F8478" i="8" l="1"/>
  <c r="A8479" i="8"/>
  <c r="E8478" i="8"/>
  <c r="D8478" i="8"/>
  <c r="M8477" i="8"/>
  <c r="L8477" i="8"/>
  <c r="L8478" i="8" l="1"/>
  <c r="M8478" i="8"/>
  <c r="F8479" i="8"/>
  <c r="A8480" i="8"/>
  <c r="D8479" i="8"/>
  <c r="E8479" i="8"/>
  <c r="L8479" i="8" l="1"/>
  <c r="M8479" i="8"/>
  <c r="D8480" i="8"/>
  <c r="E8480" i="8"/>
  <c r="F8480" i="8"/>
  <c r="A8481" i="8"/>
  <c r="F8481" i="8" l="1"/>
  <c r="D8481" i="8"/>
  <c r="E8481" i="8"/>
  <c r="A8482" i="8"/>
  <c r="L8480" i="8"/>
  <c r="M8480" i="8"/>
  <c r="A8483" i="8" l="1"/>
  <c r="D8482" i="8"/>
  <c r="E8482" i="8"/>
  <c r="F8482" i="8"/>
  <c r="M8481" i="8"/>
  <c r="L8481" i="8"/>
  <c r="L8482" i="8" l="1"/>
  <c r="M8482" i="8"/>
  <c r="D8483" i="8"/>
  <c r="E8483" i="8"/>
  <c r="F8483" i="8"/>
  <c r="A8484" i="8"/>
  <c r="F8484" i="8" l="1"/>
  <c r="A8485" i="8"/>
  <c r="E8484" i="8"/>
  <c r="D8484" i="8"/>
  <c r="L8483" i="8"/>
  <c r="M8483" i="8"/>
  <c r="M8484" i="8" l="1"/>
  <c r="L8484" i="8"/>
  <c r="A8486" i="8"/>
  <c r="F8485" i="8"/>
  <c r="D8485" i="8"/>
  <c r="E8485" i="8"/>
  <c r="L8485" i="8" l="1"/>
  <c r="M8485" i="8"/>
  <c r="D8486" i="8"/>
  <c r="E8486" i="8"/>
  <c r="F8486" i="8"/>
  <c r="A8487" i="8"/>
  <c r="F8487" i="8" l="1"/>
  <c r="A8488" i="8"/>
  <c r="D8487" i="8"/>
  <c r="E8487" i="8"/>
  <c r="L8486" i="8"/>
  <c r="M8486" i="8"/>
  <c r="M8487" i="8" l="1"/>
  <c r="L8487" i="8"/>
  <c r="A8489" i="8"/>
  <c r="D8488" i="8"/>
  <c r="F8488" i="8"/>
  <c r="E8488" i="8"/>
  <c r="M8488" i="8" l="1"/>
  <c r="L8488" i="8"/>
  <c r="F8489" i="8"/>
  <c r="E8489" i="8"/>
  <c r="A8490" i="8"/>
  <c r="D8489" i="8"/>
  <c r="D8490" i="8" l="1"/>
  <c r="F8490" i="8"/>
  <c r="E8490" i="8"/>
  <c r="A8491" i="8"/>
  <c r="L8489" i="8"/>
  <c r="M8489" i="8"/>
  <c r="A8492" i="8" l="1"/>
  <c r="D8491" i="8"/>
  <c r="E8491" i="8"/>
  <c r="F8491" i="8"/>
  <c r="L8490" i="8"/>
  <c r="M8490" i="8"/>
  <c r="M8491" i="8" l="1"/>
  <c r="L8491" i="8"/>
  <c r="F8492" i="8"/>
  <c r="A8493" i="8"/>
  <c r="D8492" i="8"/>
  <c r="E8492" i="8"/>
  <c r="L8492" i="8" l="1"/>
  <c r="M8492" i="8"/>
  <c r="F8493" i="8"/>
  <c r="D8493" i="8"/>
  <c r="A8494" i="8"/>
  <c r="E8493" i="8"/>
  <c r="M8493" i="8" l="1"/>
  <c r="L8493" i="8"/>
  <c r="D8494" i="8"/>
  <c r="E8494" i="8"/>
  <c r="A8495" i="8"/>
  <c r="F8494" i="8"/>
  <c r="D8495" i="8" l="1"/>
  <c r="E8495" i="8"/>
  <c r="F8495" i="8"/>
  <c r="A8496" i="8"/>
  <c r="L8494" i="8"/>
  <c r="M8494" i="8"/>
  <c r="A8497" i="8" l="1"/>
  <c r="E8496" i="8"/>
  <c r="D8496" i="8"/>
  <c r="F8496" i="8"/>
  <c r="M8495" i="8"/>
  <c r="L8495" i="8"/>
  <c r="M8496" i="8" l="1"/>
  <c r="L8496" i="8"/>
  <c r="D8497" i="8"/>
  <c r="F8497" i="8"/>
  <c r="E8497" i="8"/>
  <c r="A8498" i="8"/>
  <c r="D8498" i="8" l="1"/>
  <c r="E8498" i="8"/>
  <c r="A8499" i="8"/>
  <c r="F8498" i="8"/>
  <c r="L8497" i="8"/>
  <c r="M8497" i="8"/>
  <c r="F8499" i="8" l="1"/>
  <c r="A8500" i="8"/>
  <c r="D8499" i="8"/>
  <c r="E8499" i="8"/>
  <c r="M8498" i="8"/>
  <c r="L8498" i="8"/>
  <c r="M8499" i="8" l="1"/>
  <c r="L8499" i="8"/>
  <c r="F8500" i="8"/>
  <c r="A8501" i="8"/>
  <c r="D8500" i="8"/>
  <c r="E8500" i="8"/>
  <c r="L8500" i="8" l="1"/>
  <c r="M8500" i="8"/>
  <c r="F8501" i="8"/>
  <c r="D8501" i="8"/>
  <c r="E8501" i="8"/>
  <c r="A8502" i="8"/>
  <c r="D8502" i="8" l="1"/>
  <c r="F8502" i="8"/>
  <c r="A8503" i="8"/>
  <c r="E8502" i="8"/>
  <c r="L8501" i="8"/>
  <c r="M8501" i="8"/>
  <c r="L8502" i="8" l="1"/>
  <c r="M8502" i="8"/>
  <c r="D8503" i="8"/>
  <c r="E8503" i="8"/>
  <c r="F8503" i="8"/>
  <c r="A8504" i="8"/>
  <c r="F8504" i="8" l="1"/>
  <c r="A8505" i="8"/>
  <c r="D8504" i="8"/>
  <c r="E8504" i="8"/>
  <c r="M8503" i="8"/>
  <c r="L8503" i="8"/>
  <c r="M8504" i="8" l="1"/>
  <c r="L8504" i="8"/>
  <c r="F8505" i="8"/>
  <c r="D8505" i="8"/>
  <c r="E8505" i="8"/>
  <c r="A8506" i="8"/>
  <c r="F8506" i="8" l="1"/>
  <c r="A8507" i="8"/>
  <c r="D8506" i="8"/>
  <c r="E8506" i="8"/>
  <c r="M8505" i="8"/>
  <c r="L8505" i="8"/>
  <c r="M8506" i="8" l="1"/>
  <c r="L8506" i="8"/>
  <c r="F8507" i="8"/>
  <c r="A8508" i="8"/>
  <c r="D8507" i="8"/>
  <c r="E8507" i="8"/>
  <c r="M8507" i="8" l="1"/>
  <c r="L8507" i="8"/>
  <c r="F8508" i="8"/>
  <c r="A8509" i="8"/>
  <c r="D8508" i="8"/>
  <c r="E8508" i="8"/>
  <c r="L8508" i="8" l="1"/>
  <c r="M8508" i="8"/>
  <c r="A8510" i="8"/>
  <c r="F8509" i="8"/>
  <c r="D8509" i="8"/>
  <c r="E8509" i="8"/>
  <c r="M8509" i="8" l="1"/>
  <c r="L8509" i="8"/>
  <c r="F8510" i="8"/>
  <c r="A8511" i="8"/>
  <c r="D8510" i="8"/>
  <c r="E8510" i="8"/>
  <c r="L8510" i="8" l="1"/>
  <c r="M8510" i="8"/>
  <c r="F8511" i="8"/>
  <c r="A8512" i="8"/>
  <c r="D8511" i="8"/>
  <c r="E8511" i="8"/>
  <c r="L8511" i="8" l="1"/>
  <c r="M8511" i="8"/>
  <c r="A8513" i="8"/>
  <c r="D8512" i="8"/>
  <c r="E8512" i="8"/>
  <c r="F8512" i="8"/>
  <c r="M8512" i="8" l="1"/>
  <c r="L8512" i="8"/>
  <c r="A8514" i="8"/>
  <c r="F8513" i="8"/>
  <c r="D8513" i="8"/>
  <c r="E8513" i="8"/>
  <c r="M8513" i="8" l="1"/>
  <c r="L8513" i="8"/>
  <c r="F8514" i="8"/>
  <c r="A8515" i="8"/>
  <c r="D8514" i="8"/>
  <c r="E8514" i="8"/>
  <c r="L8514" i="8" l="1"/>
  <c r="M8514" i="8"/>
  <c r="F8515" i="8"/>
  <c r="A8516" i="8"/>
  <c r="D8515" i="8"/>
  <c r="E8515" i="8"/>
  <c r="M8515" i="8" l="1"/>
  <c r="L8515" i="8"/>
  <c r="A8517" i="8"/>
  <c r="D8516" i="8"/>
  <c r="E8516" i="8"/>
  <c r="F8516" i="8"/>
  <c r="M8516" i="8" l="1"/>
  <c r="L8516" i="8"/>
  <c r="E8517" i="8"/>
  <c r="A8518" i="8"/>
  <c r="D8517" i="8"/>
  <c r="F8517" i="8"/>
  <c r="F8518" i="8" l="1"/>
  <c r="A8519" i="8"/>
  <c r="D8518" i="8"/>
  <c r="E8518" i="8"/>
  <c r="M8517" i="8"/>
  <c r="L8517" i="8"/>
  <c r="M8518" i="8" l="1"/>
  <c r="L8518" i="8"/>
  <c r="E8519" i="8"/>
  <c r="D8519" i="8"/>
  <c r="F8519" i="8"/>
  <c r="A8520" i="8"/>
  <c r="F8520" i="8" l="1"/>
  <c r="A8521" i="8"/>
  <c r="D8520" i="8"/>
  <c r="E8520" i="8"/>
  <c r="M8519" i="8"/>
  <c r="L8519" i="8"/>
  <c r="L8520" i="8" l="1"/>
  <c r="M8520" i="8"/>
  <c r="F8521" i="8"/>
  <c r="D8521" i="8"/>
  <c r="E8521" i="8"/>
  <c r="A8522" i="8"/>
  <c r="F8522" i="8" l="1"/>
  <c r="A8523" i="8"/>
  <c r="D8522" i="8"/>
  <c r="E8522" i="8"/>
  <c r="L8521" i="8"/>
  <c r="M8521" i="8"/>
  <c r="M8522" i="8" l="1"/>
  <c r="L8522" i="8"/>
  <c r="D8523" i="8"/>
  <c r="E8523" i="8"/>
  <c r="F8523" i="8"/>
  <c r="A8524" i="8"/>
  <c r="F8524" i="8" l="1"/>
  <c r="A8525" i="8"/>
  <c r="D8524" i="8"/>
  <c r="E8524" i="8"/>
  <c r="M8523" i="8"/>
  <c r="L8523" i="8"/>
  <c r="L8524" i="8" l="1"/>
  <c r="M8524" i="8"/>
  <c r="E8525" i="8"/>
  <c r="A8526" i="8"/>
  <c r="F8525" i="8"/>
  <c r="D8525" i="8"/>
  <c r="F8526" i="8" l="1"/>
  <c r="A8527" i="8"/>
  <c r="D8526" i="8"/>
  <c r="E8526" i="8"/>
  <c r="L8525" i="8"/>
  <c r="M8525" i="8"/>
  <c r="M8526" i="8" l="1"/>
  <c r="L8526" i="8"/>
  <c r="F8527" i="8"/>
  <c r="A8528" i="8"/>
  <c r="D8527" i="8"/>
  <c r="E8527" i="8"/>
  <c r="M8527" i="8" l="1"/>
  <c r="L8527" i="8"/>
  <c r="D8528" i="8"/>
  <c r="E8528" i="8"/>
  <c r="F8528" i="8"/>
  <c r="A8529" i="8"/>
  <c r="F8529" i="8" l="1"/>
  <c r="D8529" i="8"/>
  <c r="E8529" i="8"/>
  <c r="A8530" i="8"/>
  <c r="L8528" i="8"/>
  <c r="M8528" i="8"/>
  <c r="F8530" i="8" l="1"/>
  <c r="A8531" i="8"/>
  <c r="D8530" i="8"/>
  <c r="E8530" i="8"/>
  <c r="L8529" i="8"/>
  <c r="M8529" i="8"/>
  <c r="M8530" i="8" l="1"/>
  <c r="L8530" i="8"/>
  <c r="F8531" i="8"/>
  <c r="A8532" i="8"/>
  <c r="D8531" i="8"/>
  <c r="E8531" i="8"/>
  <c r="M8531" i="8" l="1"/>
  <c r="L8531" i="8"/>
  <c r="A8533" i="8"/>
  <c r="D8532" i="8"/>
  <c r="E8532" i="8"/>
  <c r="F8532" i="8"/>
  <c r="M8532" i="8" l="1"/>
  <c r="L8532" i="8"/>
  <c r="F8533" i="8"/>
  <c r="D8533" i="8"/>
  <c r="E8533" i="8"/>
  <c r="A8534" i="8"/>
  <c r="F8534" i="8" l="1"/>
  <c r="A8535" i="8"/>
  <c r="D8534" i="8"/>
  <c r="E8534" i="8"/>
  <c r="M8533" i="8"/>
  <c r="L8533" i="8"/>
  <c r="L8534" i="8" l="1"/>
  <c r="M8534" i="8"/>
  <c r="A8536" i="8"/>
  <c r="D8535" i="8"/>
  <c r="E8535" i="8"/>
  <c r="F8535" i="8"/>
  <c r="L8535" i="8" l="1"/>
  <c r="M8535" i="8"/>
  <c r="D8536" i="8"/>
  <c r="E8536" i="8"/>
  <c r="F8536" i="8"/>
  <c r="A8537" i="8"/>
  <c r="F8537" i="8" l="1"/>
  <c r="D8537" i="8"/>
  <c r="E8537" i="8"/>
  <c r="A8538" i="8"/>
  <c r="M8536" i="8"/>
  <c r="L8536" i="8"/>
  <c r="E8538" i="8" l="1"/>
  <c r="A8539" i="8"/>
  <c r="D8538" i="8"/>
  <c r="F8538" i="8"/>
  <c r="M8537" i="8"/>
  <c r="L8537" i="8"/>
  <c r="A8540" i="8" l="1"/>
  <c r="D8539" i="8"/>
  <c r="E8539" i="8"/>
  <c r="F8539" i="8"/>
  <c r="L8538" i="8"/>
  <c r="M8538" i="8"/>
  <c r="M8539" i="8" l="1"/>
  <c r="L8539" i="8"/>
  <c r="F8540" i="8"/>
  <c r="A8541" i="8"/>
  <c r="D8540" i="8"/>
  <c r="E8540" i="8"/>
  <c r="L8540" i="8" l="1"/>
  <c r="M8540" i="8"/>
  <c r="D8541" i="8"/>
  <c r="F8541" i="8"/>
  <c r="E8541" i="8"/>
  <c r="A8542" i="8"/>
  <c r="L8541" i="8" l="1"/>
  <c r="M8541" i="8"/>
  <c r="D8542" i="8"/>
  <c r="A8543" i="8"/>
  <c r="E8542" i="8"/>
  <c r="F8542" i="8"/>
  <c r="L8542" i="8" l="1"/>
  <c r="M8542" i="8"/>
  <c r="F8543" i="8"/>
  <c r="A8544" i="8"/>
  <c r="D8543" i="8"/>
  <c r="E8543" i="8"/>
  <c r="M8543" i="8" l="1"/>
  <c r="L8543" i="8"/>
  <c r="F8544" i="8"/>
  <c r="A8545" i="8"/>
  <c r="D8544" i="8"/>
  <c r="E8544" i="8"/>
  <c r="M8544" i="8" l="1"/>
  <c r="L8544" i="8"/>
  <c r="E8545" i="8"/>
  <c r="A8546" i="8"/>
  <c r="F8545" i="8"/>
  <c r="D8545" i="8"/>
  <c r="F8546" i="8" l="1"/>
  <c r="D8546" i="8"/>
  <c r="A8547" i="8"/>
  <c r="E8546" i="8"/>
  <c r="M8545" i="8"/>
  <c r="L8545" i="8"/>
  <c r="M8546" i="8" l="1"/>
  <c r="L8546" i="8"/>
  <c r="D8547" i="8"/>
  <c r="E8547" i="8"/>
  <c r="F8547" i="8"/>
  <c r="A8548" i="8"/>
  <c r="F8548" i="8" l="1"/>
  <c r="A8549" i="8"/>
  <c r="D8548" i="8"/>
  <c r="E8548" i="8"/>
  <c r="M8547" i="8"/>
  <c r="L8547" i="8"/>
  <c r="M8548" i="8" l="1"/>
  <c r="L8548" i="8"/>
  <c r="E8549" i="8"/>
  <c r="A8550" i="8"/>
  <c r="D8549" i="8"/>
  <c r="F8549" i="8"/>
  <c r="D8550" i="8" l="1"/>
  <c r="A8551" i="8"/>
  <c r="F8550" i="8"/>
  <c r="E8550" i="8"/>
  <c r="M8549" i="8"/>
  <c r="L8549" i="8"/>
  <c r="L8550" i="8" l="1"/>
  <c r="M8550" i="8"/>
  <c r="F8551" i="8"/>
  <c r="A8552" i="8"/>
  <c r="D8551" i="8"/>
  <c r="E8551" i="8"/>
  <c r="M8551" i="8" l="1"/>
  <c r="L8551" i="8"/>
  <c r="F8552" i="8"/>
  <c r="D8552" i="8"/>
  <c r="E8552" i="8"/>
  <c r="A8553" i="8"/>
  <c r="F8553" i="8" l="1"/>
  <c r="D8553" i="8"/>
  <c r="E8553" i="8"/>
  <c r="A8554" i="8"/>
  <c r="M8552" i="8"/>
  <c r="L8552" i="8"/>
  <c r="D8554" i="8" l="1"/>
  <c r="E8554" i="8"/>
  <c r="F8554" i="8"/>
  <c r="A8555" i="8"/>
  <c r="M8553" i="8"/>
  <c r="L8553" i="8"/>
  <c r="D8555" i="8" l="1"/>
  <c r="A8556" i="8"/>
  <c r="E8555" i="8"/>
  <c r="F8555" i="8"/>
  <c r="L8554" i="8"/>
  <c r="M8554" i="8"/>
  <c r="L8555" i="8" l="1"/>
  <c r="M8555" i="8"/>
  <c r="D8556" i="8"/>
  <c r="E8556" i="8"/>
  <c r="F8556" i="8"/>
  <c r="A8557" i="8"/>
  <c r="E8557" i="8" l="1"/>
  <c r="A8558" i="8"/>
  <c r="D8557" i="8"/>
  <c r="F8557" i="8"/>
  <c r="M8556" i="8"/>
  <c r="L8556" i="8"/>
  <c r="F8558" i="8" l="1"/>
  <c r="A8559" i="8"/>
  <c r="D8558" i="8"/>
  <c r="E8558" i="8"/>
  <c r="L8557" i="8"/>
  <c r="M8557" i="8"/>
  <c r="L8558" i="8" l="1"/>
  <c r="M8558" i="8"/>
  <c r="D8559" i="8"/>
  <c r="F8559" i="8"/>
  <c r="E8559" i="8"/>
  <c r="A8560" i="8"/>
  <c r="F8560" i="8" l="1"/>
  <c r="A8561" i="8"/>
  <c r="D8560" i="8"/>
  <c r="E8560" i="8"/>
  <c r="M8559" i="8"/>
  <c r="L8559" i="8"/>
  <c r="L8560" i="8" l="1"/>
  <c r="M8560" i="8"/>
  <c r="E8561" i="8"/>
  <c r="A8562" i="8"/>
  <c r="D8561" i="8"/>
  <c r="F8561" i="8"/>
  <c r="F8562" i="8" l="1"/>
  <c r="A8563" i="8"/>
  <c r="D8562" i="8"/>
  <c r="E8562" i="8"/>
  <c r="M8561" i="8"/>
  <c r="L8561" i="8"/>
  <c r="L8562" i="8" l="1"/>
  <c r="M8562" i="8"/>
  <c r="D8563" i="8"/>
  <c r="E8563" i="8"/>
  <c r="F8563" i="8"/>
  <c r="A8564" i="8"/>
  <c r="A8565" i="8" l="1"/>
  <c r="F8564" i="8"/>
  <c r="D8564" i="8"/>
  <c r="E8564" i="8"/>
  <c r="M8563" i="8"/>
  <c r="L8563" i="8"/>
  <c r="M8564" i="8" l="1"/>
  <c r="L8564" i="8"/>
  <c r="F8565" i="8"/>
  <c r="D8565" i="8"/>
  <c r="E8565" i="8"/>
  <c r="A8566" i="8"/>
  <c r="A8567" i="8" l="1"/>
  <c r="D8566" i="8"/>
  <c r="E8566" i="8"/>
  <c r="F8566" i="8"/>
  <c r="M8565" i="8"/>
  <c r="L8565" i="8"/>
  <c r="M8566" i="8" l="1"/>
  <c r="L8566" i="8"/>
  <c r="E8567" i="8"/>
  <c r="F8567" i="8"/>
  <c r="D8567" i="8"/>
  <c r="A8568" i="8"/>
  <c r="A8569" i="8" l="1"/>
  <c r="D8568" i="8"/>
  <c r="E8568" i="8"/>
  <c r="F8568" i="8"/>
  <c r="M8567" i="8"/>
  <c r="L8567" i="8"/>
  <c r="M8568" i="8" l="1"/>
  <c r="L8568" i="8"/>
  <c r="E8569" i="8"/>
  <c r="F8569" i="8"/>
  <c r="D8569" i="8"/>
  <c r="A8570" i="8"/>
  <c r="F8570" i="8" l="1"/>
  <c r="A8571" i="8"/>
  <c r="D8570" i="8"/>
  <c r="E8570" i="8"/>
  <c r="M8569" i="8"/>
  <c r="L8569" i="8"/>
  <c r="M8570" i="8" l="1"/>
  <c r="L8570" i="8"/>
  <c r="A8572" i="8"/>
  <c r="D8571" i="8"/>
  <c r="F8571" i="8"/>
  <c r="E8571" i="8"/>
  <c r="M8571" i="8" l="1"/>
  <c r="L8571" i="8"/>
  <c r="F8572" i="8"/>
  <c r="A8573" i="8"/>
  <c r="D8572" i="8"/>
  <c r="E8572" i="8"/>
  <c r="L8572" i="8" l="1"/>
  <c r="M8572" i="8"/>
  <c r="E8573" i="8"/>
  <c r="D8573" i="8"/>
  <c r="F8573" i="8"/>
  <c r="A8574" i="8"/>
  <c r="F8574" i="8" l="1"/>
  <c r="D8574" i="8"/>
  <c r="E8574" i="8"/>
  <c r="A8575" i="8"/>
  <c r="L8573" i="8"/>
  <c r="M8573" i="8"/>
  <c r="F8575" i="8" l="1"/>
  <c r="D8575" i="8"/>
  <c r="E8575" i="8"/>
  <c r="A8576" i="8"/>
  <c r="L8574" i="8"/>
  <c r="M8574" i="8"/>
  <c r="F8576" i="8" l="1"/>
  <c r="A8577" i="8"/>
  <c r="D8576" i="8"/>
  <c r="E8576" i="8"/>
  <c r="M8575" i="8"/>
  <c r="L8575" i="8"/>
  <c r="L8576" i="8" l="1"/>
  <c r="M8576" i="8"/>
  <c r="F8577" i="8"/>
  <c r="D8577" i="8"/>
  <c r="E8577" i="8"/>
  <c r="A8578" i="8"/>
  <c r="M8577" i="8" l="1"/>
  <c r="L8577" i="8"/>
  <c r="D8578" i="8"/>
  <c r="E8578" i="8"/>
  <c r="F8578" i="8"/>
  <c r="A8579" i="8"/>
  <c r="F8579" i="8" l="1"/>
  <c r="E8579" i="8"/>
  <c r="D8579" i="8"/>
  <c r="A8580" i="8"/>
  <c r="L8578" i="8"/>
  <c r="M8578" i="8"/>
  <c r="E8580" i="8" l="1"/>
  <c r="F8580" i="8"/>
  <c r="A8581" i="8"/>
  <c r="D8580" i="8"/>
  <c r="L8579" i="8"/>
  <c r="M8579" i="8"/>
  <c r="E8581" i="8" l="1"/>
  <c r="A8582" i="8"/>
  <c r="F8581" i="8"/>
  <c r="D8581" i="8"/>
  <c r="M8580" i="8"/>
  <c r="L8580" i="8"/>
  <c r="D8582" i="8" l="1"/>
  <c r="F8582" i="8"/>
  <c r="A8583" i="8"/>
  <c r="E8582" i="8"/>
  <c r="M8581" i="8"/>
  <c r="L8581" i="8"/>
  <c r="L8582" i="8" l="1"/>
  <c r="M8582" i="8"/>
  <c r="F8583" i="8"/>
  <c r="A8584" i="8"/>
  <c r="D8583" i="8"/>
  <c r="E8583" i="8"/>
  <c r="M8583" i="8" l="1"/>
  <c r="L8583" i="8"/>
  <c r="A8585" i="8"/>
  <c r="D8584" i="8"/>
  <c r="F8584" i="8"/>
  <c r="E8584" i="8"/>
  <c r="M8584" i="8" l="1"/>
  <c r="L8584" i="8"/>
  <c r="E8585" i="8"/>
  <c r="A8586" i="8"/>
  <c r="F8585" i="8"/>
  <c r="D8585" i="8"/>
  <c r="D8586" i="8" l="1"/>
  <c r="F8586" i="8"/>
  <c r="A8587" i="8"/>
  <c r="E8586" i="8"/>
  <c r="M8585" i="8"/>
  <c r="L8585" i="8"/>
  <c r="L8586" i="8" l="1"/>
  <c r="M8586" i="8"/>
  <c r="F8587" i="8"/>
  <c r="D8587" i="8"/>
  <c r="E8587" i="8"/>
  <c r="A8588" i="8"/>
  <c r="F8588" i="8" l="1"/>
  <c r="A8589" i="8"/>
  <c r="D8588" i="8"/>
  <c r="E8588" i="8"/>
  <c r="M8587" i="8"/>
  <c r="L8587" i="8"/>
  <c r="L8588" i="8" l="1"/>
  <c r="M8588" i="8"/>
  <c r="F8589" i="8"/>
  <c r="E8589" i="8"/>
  <c r="A8590" i="8"/>
  <c r="D8589" i="8"/>
  <c r="A8591" i="8" l="1"/>
  <c r="D8590" i="8"/>
  <c r="E8590" i="8"/>
  <c r="F8590" i="8"/>
  <c r="L8589" i="8"/>
  <c r="M8589" i="8"/>
  <c r="L8590" i="8" l="1"/>
  <c r="M8590" i="8"/>
  <c r="D8591" i="8"/>
  <c r="E8591" i="8"/>
  <c r="F8591" i="8"/>
  <c r="A8592" i="8"/>
  <c r="E8592" i="8" l="1"/>
  <c r="F8592" i="8"/>
  <c r="D8592" i="8"/>
  <c r="A8593" i="8"/>
  <c r="L8591" i="8"/>
  <c r="M8591" i="8"/>
  <c r="A8594" i="8" l="1"/>
  <c r="F8593" i="8"/>
  <c r="D8593" i="8"/>
  <c r="E8593" i="8"/>
  <c r="M8592" i="8"/>
  <c r="L8592" i="8"/>
  <c r="M8593" i="8" l="1"/>
  <c r="L8593" i="8"/>
  <c r="D8594" i="8"/>
  <c r="E8594" i="8"/>
  <c r="F8594" i="8"/>
  <c r="A8595" i="8"/>
  <c r="D8595" i="8" l="1"/>
  <c r="E8595" i="8"/>
  <c r="F8595" i="8"/>
  <c r="A8596" i="8"/>
  <c r="L8594" i="8"/>
  <c r="M8594" i="8"/>
  <c r="D8596" i="8" l="1"/>
  <c r="E8596" i="8"/>
  <c r="F8596" i="8"/>
  <c r="A8597" i="8"/>
  <c r="L8595" i="8"/>
  <c r="M8595" i="8"/>
  <c r="E8597" i="8" l="1"/>
  <c r="A8598" i="8"/>
  <c r="F8597" i="8"/>
  <c r="D8597" i="8"/>
  <c r="M8596" i="8"/>
  <c r="L8596" i="8"/>
  <c r="D8598" i="8" l="1"/>
  <c r="E8598" i="8"/>
  <c r="F8598" i="8"/>
  <c r="A8599" i="8"/>
  <c r="L8597" i="8"/>
  <c r="M8597" i="8"/>
  <c r="E8599" i="8" l="1"/>
  <c r="F8599" i="8"/>
  <c r="D8599" i="8"/>
  <c r="A8600" i="8"/>
  <c r="L8598" i="8"/>
  <c r="M8598" i="8"/>
  <c r="D8600" i="8" l="1"/>
  <c r="E8600" i="8"/>
  <c r="F8600" i="8"/>
  <c r="A8601" i="8"/>
  <c r="L8599" i="8"/>
  <c r="M8599" i="8"/>
  <c r="F8601" i="8" l="1"/>
  <c r="D8601" i="8"/>
  <c r="E8601" i="8"/>
  <c r="A8602" i="8"/>
  <c r="M8600" i="8"/>
  <c r="L8600" i="8"/>
  <c r="F8602" i="8" l="1"/>
  <c r="A8603" i="8"/>
  <c r="D8602" i="8"/>
  <c r="E8602" i="8"/>
  <c r="M8601" i="8"/>
  <c r="L8601" i="8"/>
  <c r="M8602" i="8" l="1"/>
  <c r="L8602" i="8"/>
  <c r="F8603" i="8"/>
  <c r="D8603" i="8"/>
  <c r="E8603" i="8"/>
  <c r="A8604" i="8"/>
  <c r="M8603" i="8" l="1"/>
  <c r="L8603" i="8"/>
  <c r="F8604" i="8"/>
  <c r="A8605" i="8"/>
  <c r="E8604" i="8"/>
  <c r="D8604" i="8"/>
  <c r="M8604" i="8" l="1"/>
  <c r="L8604" i="8"/>
  <c r="A8606" i="8"/>
  <c r="F8605" i="8"/>
  <c r="D8605" i="8"/>
  <c r="E8605" i="8"/>
  <c r="M8605" i="8" l="1"/>
  <c r="L8605" i="8"/>
  <c r="F8606" i="8"/>
  <c r="D8606" i="8"/>
  <c r="E8606" i="8"/>
  <c r="A8607" i="8"/>
  <c r="E8607" i="8" l="1"/>
  <c r="A8608" i="8"/>
  <c r="D8607" i="8"/>
  <c r="F8607" i="8"/>
  <c r="M8606" i="8"/>
  <c r="L8606" i="8"/>
  <c r="D8608" i="8" l="1"/>
  <c r="E8608" i="8"/>
  <c r="F8608" i="8"/>
  <c r="A8609" i="8"/>
  <c r="M8607" i="8"/>
  <c r="L8607" i="8"/>
  <c r="E8609" i="8" l="1"/>
  <c r="F8609" i="8"/>
  <c r="A8610" i="8"/>
  <c r="D8609" i="8"/>
  <c r="M8608" i="8"/>
  <c r="L8608" i="8"/>
  <c r="A8611" i="8" l="1"/>
  <c r="D8610" i="8"/>
  <c r="E8610" i="8"/>
  <c r="F8610" i="8"/>
  <c r="M8609" i="8"/>
  <c r="L8609" i="8"/>
  <c r="L8610" i="8" l="1"/>
  <c r="M8610" i="8"/>
  <c r="E8611" i="8"/>
  <c r="F8611" i="8"/>
  <c r="A8612" i="8"/>
  <c r="D8611" i="8"/>
  <c r="M8611" i="8" l="1"/>
  <c r="L8611" i="8"/>
  <c r="A8613" i="8"/>
  <c r="E8612" i="8"/>
  <c r="F8612" i="8"/>
  <c r="D8612" i="8"/>
  <c r="L8612" i="8" l="1"/>
  <c r="M8612" i="8"/>
  <c r="F8613" i="8"/>
  <c r="D8613" i="8"/>
  <c r="E8613" i="8"/>
  <c r="A8614" i="8"/>
  <c r="D8614" i="8" l="1"/>
  <c r="E8614" i="8"/>
  <c r="F8614" i="8"/>
  <c r="A8615" i="8"/>
  <c r="L8613" i="8"/>
  <c r="M8613" i="8"/>
  <c r="D8615" i="8" l="1"/>
  <c r="E8615" i="8"/>
  <c r="F8615" i="8"/>
  <c r="A8616" i="8"/>
  <c r="L8614" i="8"/>
  <c r="M8614" i="8"/>
  <c r="D8616" i="8" l="1"/>
  <c r="E8616" i="8"/>
  <c r="F8616" i="8"/>
  <c r="A8617" i="8"/>
  <c r="L8615" i="8"/>
  <c r="M8615" i="8"/>
  <c r="E8617" i="8" l="1"/>
  <c r="A8618" i="8"/>
  <c r="F8617" i="8"/>
  <c r="D8617" i="8"/>
  <c r="M8616" i="8"/>
  <c r="L8616" i="8"/>
  <c r="D8618" i="8" l="1"/>
  <c r="E8618" i="8"/>
  <c r="F8618" i="8"/>
  <c r="A8619" i="8"/>
  <c r="M8617" i="8"/>
  <c r="L8617" i="8"/>
  <c r="D8619" i="8" l="1"/>
  <c r="F8619" i="8"/>
  <c r="A8620" i="8"/>
  <c r="E8619" i="8"/>
  <c r="L8618" i="8"/>
  <c r="M8618" i="8"/>
  <c r="L8619" i="8" l="1"/>
  <c r="M8619" i="8"/>
  <c r="D8620" i="8"/>
  <c r="F8620" i="8"/>
  <c r="E8620" i="8"/>
  <c r="A8621" i="8"/>
  <c r="E8621" i="8" l="1"/>
  <c r="A8622" i="8"/>
  <c r="F8621" i="8"/>
  <c r="D8621" i="8"/>
  <c r="L8620" i="8"/>
  <c r="M8620" i="8"/>
  <c r="D8622" i="8" l="1"/>
  <c r="E8622" i="8"/>
  <c r="A8623" i="8"/>
  <c r="F8622" i="8"/>
  <c r="L8621" i="8"/>
  <c r="M8621" i="8"/>
  <c r="D8623" i="8" l="1"/>
  <c r="E8623" i="8"/>
  <c r="F8623" i="8"/>
  <c r="A8624" i="8"/>
  <c r="M8622" i="8"/>
  <c r="L8622" i="8"/>
  <c r="A8625" i="8" l="1"/>
  <c r="D8624" i="8"/>
  <c r="E8624" i="8"/>
  <c r="F8624" i="8"/>
  <c r="M8623" i="8"/>
  <c r="L8623" i="8"/>
  <c r="L8624" i="8" l="1"/>
  <c r="M8624" i="8"/>
  <c r="F8625" i="8"/>
  <c r="D8625" i="8"/>
  <c r="E8625" i="8"/>
  <c r="A8626" i="8"/>
  <c r="A8627" i="8" l="1"/>
  <c r="D8626" i="8"/>
  <c r="E8626" i="8"/>
  <c r="F8626" i="8"/>
  <c r="M8625" i="8"/>
  <c r="L8625" i="8"/>
  <c r="L8626" i="8" l="1"/>
  <c r="M8626" i="8"/>
  <c r="F8627" i="8"/>
  <c r="D8627" i="8"/>
  <c r="E8627" i="8"/>
  <c r="A8628" i="8"/>
  <c r="A8629" i="8" l="1"/>
  <c r="D8628" i="8"/>
  <c r="E8628" i="8"/>
  <c r="F8628" i="8"/>
  <c r="M8627" i="8"/>
  <c r="L8627" i="8"/>
  <c r="L8628" i="8" l="1"/>
  <c r="M8628" i="8"/>
  <c r="D8629" i="8"/>
  <c r="E8629" i="8"/>
  <c r="A8630" i="8"/>
  <c r="F8629" i="8"/>
  <c r="A8631" i="8" l="1"/>
  <c r="D8630" i="8"/>
  <c r="E8630" i="8"/>
  <c r="F8630" i="8"/>
  <c r="M8629" i="8"/>
  <c r="L8629" i="8"/>
  <c r="M8630" i="8" l="1"/>
  <c r="L8630" i="8"/>
  <c r="D8631" i="8"/>
  <c r="E8631" i="8"/>
  <c r="F8631" i="8"/>
  <c r="A8632" i="8"/>
  <c r="A8633" i="8" l="1"/>
  <c r="D8632" i="8"/>
  <c r="F8632" i="8"/>
  <c r="E8632" i="8"/>
  <c r="M8631" i="8"/>
  <c r="L8631" i="8"/>
  <c r="M8632" i="8" l="1"/>
  <c r="L8632" i="8"/>
  <c r="F8633" i="8"/>
  <c r="D8633" i="8"/>
  <c r="E8633" i="8"/>
  <c r="A8634" i="8"/>
  <c r="E8634" i="8" l="1"/>
  <c r="F8634" i="8"/>
  <c r="D8634" i="8"/>
  <c r="A8635" i="8"/>
  <c r="M8633" i="8"/>
  <c r="L8633" i="8"/>
  <c r="D8635" i="8" l="1"/>
  <c r="E8635" i="8"/>
  <c r="F8635" i="8"/>
  <c r="A8636" i="8"/>
  <c r="M8634" i="8"/>
  <c r="L8634" i="8"/>
  <c r="F8636" i="8" l="1"/>
  <c r="A8637" i="8"/>
  <c r="D8636" i="8"/>
  <c r="E8636" i="8"/>
  <c r="M8635" i="8"/>
  <c r="L8635" i="8"/>
  <c r="L8636" i="8" l="1"/>
  <c r="M8636" i="8"/>
  <c r="F8637" i="8"/>
  <c r="D8637" i="8"/>
  <c r="E8637" i="8"/>
  <c r="A8638" i="8"/>
  <c r="D8638" i="8" l="1"/>
  <c r="E8638" i="8"/>
  <c r="F8638" i="8"/>
  <c r="A8639" i="8"/>
  <c r="L8637" i="8"/>
  <c r="M8637" i="8"/>
  <c r="E8639" i="8" l="1"/>
  <c r="D8639" i="8"/>
  <c r="F8639" i="8"/>
  <c r="A8640" i="8"/>
  <c r="M8638" i="8"/>
  <c r="L8638" i="8"/>
  <c r="A8641" i="8" l="1"/>
  <c r="D8640" i="8"/>
  <c r="F8640" i="8"/>
  <c r="E8640" i="8"/>
  <c r="M8639" i="8"/>
  <c r="L8639" i="8"/>
  <c r="M8640" i="8" l="1"/>
  <c r="L8640" i="8"/>
  <c r="F8641" i="8"/>
  <c r="D8641" i="8"/>
  <c r="E8641" i="8"/>
  <c r="A8642" i="8"/>
  <c r="F8642" i="8" l="1"/>
  <c r="A8643" i="8"/>
  <c r="D8642" i="8"/>
  <c r="E8642" i="8"/>
  <c r="L8641" i="8"/>
  <c r="M8641" i="8"/>
  <c r="M8642" i="8" l="1"/>
  <c r="L8642" i="8"/>
  <c r="D8643" i="8"/>
  <c r="F8643" i="8"/>
  <c r="A8644" i="8"/>
  <c r="E8643" i="8"/>
  <c r="M8643" i="8" l="1"/>
  <c r="L8643" i="8"/>
  <c r="F8644" i="8"/>
  <c r="A8645" i="8"/>
  <c r="D8644" i="8"/>
  <c r="E8644" i="8"/>
  <c r="M8644" i="8" l="1"/>
  <c r="L8644" i="8"/>
  <c r="E8645" i="8"/>
  <c r="A8646" i="8"/>
  <c r="F8645" i="8"/>
  <c r="D8645" i="8"/>
  <c r="E8646" i="8" l="1"/>
  <c r="F8646" i="8"/>
  <c r="A8647" i="8"/>
  <c r="D8646" i="8"/>
  <c r="L8645" i="8"/>
  <c r="M8645" i="8"/>
  <c r="D8647" i="8" l="1"/>
  <c r="E8647" i="8"/>
  <c r="F8647" i="8"/>
  <c r="A8648" i="8"/>
  <c r="L8646" i="8"/>
  <c r="M8646" i="8"/>
  <c r="F8648" i="8" l="1"/>
  <c r="D8648" i="8"/>
  <c r="E8648" i="8"/>
  <c r="A8649" i="8"/>
  <c r="M8647" i="8"/>
  <c r="L8647" i="8"/>
  <c r="D8649" i="8" l="1"/>
  <c r="A8650" i="8"/>
  <c r="F8649" i="8"/>
  <c r="E8649" i="8"/>
  <c r="M8648" i="8"/>
  <c r="L8648" i="8"/>
  <c r="L8649" i="8" l="1"/>
  <c r="M8649" i="8"/>
  <c r="D8650" i="8"/>
  <c r="E8650" i="8"/>
  <c r="F8650" i="8"/>
  <c r="A8651" i="8"/>
  <c r="D8651" i="8" l="1"/>
  <c r="E8651" i="8"/>
  <c r="F8651" i="8"/>
  <c r="A8652" i="8"/>
  <c r="M8650" i="8"/>
  <c r="L8650" i="8"/>
  <c r="D8652" i="8" l="1"/>
  <c r="E8652" i="8"/>
  <c r="F8652" i="8"/>
  <c r="A8653" i="8"/>
  <c r="M8651" i="8"/>
  <c r="L8651" i="8"/>
  <c r="F8653" i="8" l="1"/>
  <c r="A8654" i="8"/>
  <c r="E8653" i="8"/>
  <c r="D8653" i="8"/>
  <c r="M8652" i="8"/>
  <c r="L8652" i="8"/>
  <c r="L8653" i="8" l="1"/>
  <c r="M8653" i="8"/>
  <c r="A8655" i="8"/>
  <c r="D8654" i="8"/>
  <c r="E8654" i="8"/>
  <c r="F8654" i="8"/>
  <c r="D8655" i="8" l="1"/>
  <c r="E8655" i="8"/>
  <c r="F8655" i="8"/>
  <c r="A8656" i="8"/>
  <c r="M8654" i="8"/>
  <c r="L8654" i="8"/>
  <c r="A8657" i="8" l="1"/>
  <c r="D8656" i="8"/>
  <c r="E8656" i="8"/>
  <c r="F8656" i="8"/>
  <c r="M8655" i="8"/>
  <c r="L8655" i="8"/>
  <c r="M8656" i="8" l="1"/>
  <c r="L8656" i="8"/>
  <c r="F8657" i="8"/>
  <c r="D8657" i="8"/>
  <c r="E8657" i="8"/>
  <c r="A8658" i="8"/>
  <c r="D8658" i="8" l="1"/>
  <c r="E8658" i="8"/>
  <c r="F8658" i="8"/>
  <c r="A8659" i="8"/>
  <c r="L8657" i="8"/>
  <c r="M8657" i="8"/>
  <c r="D8659" i="8" l="1"/>
  <c r="E8659" i="8"/>
  <c r="F8659" i="8"/>
  <c r="A8660" i="8"/>
  <c r="M8658" i="8"/>
  <c r="L8658" i="8"/>
  <c r="F8660" i="8" l="1"/>
  <c r="E8660" i="8"/>
  <c r="A8661" i="8"/>
  <c r="D8660" i="8"/>
  <c r="L8659" i="8"/>
  <c r="M8659" i="8"/>
  <c r="E8661" i="8" l="1"/>
  <c r="A8662" i="8"/>
  <c r="D8661" i="8"/>
  <c r="F8661" i="8"/>
  <c r="M8660" i="8"/>
  <c r="L8660" i="8"/>
  <c r="D8662" i="8" l="1"/>
  <c r="E8662" i="8"/>
  <c r="F8662" i="8"/>
  <c r="A8663" i="8"/>
  <c r="M8661" i="8"/>
  <c r="L8661" i="8"/>
  <c r="F8663" i="8" l="1"/>
  <c r="A8664" i="8"/>
  <c r="D8663" i="8"/>
  <c r="E8663" i="8"/>
  <c r="L8662" i="8"/>
  <c r="M8662" i="8"/>
  <c r="M8663" i="8" l="1"/>
  <c r="L8663" i="8"/>
  <c r="A8665" i="8"/>
  <c r="D8664" i="8"/>
  <c r="F8664" i="8"/>
  <c r="E8664" i="8"/>
  <c r="L8664" i="8" l="1"/>
  <c r="M8664" i="8"/>
  <c r="D8665" i="8"/>
  <c r="E8665" i="8"/>
  <c r="F8665" i="8"/>
  <c r="A8666" i="8"/>
  <c r="A8667" i="8" l="1"/>
  <c r="D8666" i="8"/>
  <c r="E8666" i="8"/>
  <c r="F8666" i="8"/>
  <c r="M8665" i="8"/>
  <c r="L8665" i="8"/>
  <c r="M8666" i="8" l="1"/>
  <c r="L8666" i="8"/>
  <c r="D8667" i="8"/>
  <c r="E8667" i="8"/>
  <c r="F8667" i="8"/>
  <c r="A8668" i="8"/>
  <c r="A8669" i="8" l="1"/>
  <c r="E8668" i="8"/>
  <c r="F8668" i="8"/>
  <c r="D8668" i="8"/>
  <c r="M8667" i="8"/>
  <c r="L8667" i="8"/>
  <c r="M8668" i="8" l="1"/>
  <c r="L8668" i="8"/>
  <c r="D8669" i="8"/>
  <c r="E8669" i="8"/>
  <c r="A8670" i="8"/>
  <c r="F8669" i="8"/>
  <c r="F8670" i="8" l="1"/>
  <c r="A8671" i="8"/>
  <c r="D8670" i="8"/>
  <c r="E8670" i="8"/>
  <c r="L8669" i="8"/>
  <c r="M8669" i="8"/>
  <c r="L8670" i="8" l="1"/>
  <c r="M8670" i="8"/>
  <c r="D8671" i="8"/>
  <c r="F8671" i="8"/>
  <c r="A8672" i="8"/>
  <c r="E8671" i="8"/>
  <c r="M8671" i="8" l="1"/>
  <c r="L8671" i="8"/>
  <c r="F8672" i="8"/>
  <c r="A8673" i="8"/>
  <c r="D8672" i="8"/>
  <c r="E8672" i="8"/>
  <c r="M8672" i="8" l="1"/>
  <c r="L8672" i="8"/>
  <c r="D8673" i="8"/>
  <c r="A8674" i="8"/>
  <c r="F8673" i="8"/>
  <c r="E8673" i="8"/>
  <c r="M8673" i="8" l="1"/>
  <c r="L8673" i="8"/>
  <c r="F8674" i="8"/>
  <c r="A8675" i="8"/>
  <c r="D8674" i="8"/>
  <c r="E8674" i="8"/>
  <c r="L8674" i="8" l="1"/>
  <c r="M8674" i="8"/>
  <c r="D8675" i="8"/>
  <c r="F8675" i="8"/>
  <c r="A8676" i="8"/>
  <c r="E8675" i="8"/>
  <c r="M8675" i="8" l="1"/>
  <c r="L8675" i="8"/>
  <c r="A8677" i="8"/>
  <c r="D8676" i="8"/>
  <c r="F8676" i="8"/>
  <c r="E8676" i="8"/>
  <c r="M8676" i="8" l="1"/>
  <c r="L8676" i="8"/>
  <c r="F8677" i="8"/>
  <c r="D8677" i="8"/>
  <c r="E8677" i="8"/>
  <c r="A8678" i="8"/>
  <c r="E8678" i="8" l="1"/>
  <c r="F8678" i="8"/>
  <c r="A8679" i="8"/>
  <c r="D8678" i="8"/>
  <c r="L8677" i="8"/>
  <c r="M8677" i="8"/>
  <c r="F8679" i="8" l="1"/>
  <c r="A8680" i="8"/>
  <c r="D8679" i="8"/>
  <c r="E8679" i="8"/>
  <c r="L8678" i="8"/>
  <c r="M8678" i="8"/>
  <c r="M8679" i="8" l="1"/>
  <c r="L8679" i="8"/>
  <c r="E8680" i="8"/>
  <c r="F8680" i="8"/>
  <c r="D8680" i="8"/>
  <c r="A8681" i="8"/>
  <c r="F8681" i="8" l="1"/>
  <c r="A8682" i="8"/>
  <c r="D8681" i="8"/>
  <c r="E8681" i="8"/>
  <c r="M8680" i="8"/>
  <c r="L8680" i="8"/>
  <c r="M8681" i="8" l="1"/>
  <c r="L8681" i="8"/>
  <c r="F8682" i="8"/>
  <c r="A8683" i="8"/>
  <c r="D8682" i="8"/>
  <c r="E8682" i="8"/>
  <c r="L8682" i="8" l="1"/>
  <c r="M8682" i="8"/>
  <c r="D8683" i="8"/>
  <c r="E8683" i="8"/>
  <c r="F8683" i="8"/>
  <c r="A8684" i="8"/>
  <c r="D8684" i="8" l="1"/>
  <c r="E8684" i="8"/>
  <c r="F8684" i="8"/>
  <c r="A8685" i="8"/>
  <c r="L8683" i="8"/>
  <c r="M8683" i="8"/>
  <c r="F8685" i="8" l="1"/>
  <c r="E8685" i="8"/>
  <c r="A8686" i="8"/>
  <c r="D8685" i="8"/>
  <c r="M8684" i="8"/>
  <c r="L8684" i="8"/>
  <c r="D8686" i="8" l="1"/>
  <c r="E8686" i="8"/>
  <c r="F8686" i="8"/>
  <c r="A8687" i="8"/>
  <c r="L8685" i="8"/>
  <c r="M8685" i="8"/>
  <c r="A8688" i="8" l="1"/>
  <c r="E8687" i="8"/>
  <c r="F8687" i="8"/>
  <c r="D8687" i="8"/>
  <c r="L8686" i="8"/>
  <c r="M8686" i="8"/>
  <c r="M8687" i="8" l="1"/>
  <c r="L8687" i="8"/>
  <c r="D8688" i="8"/>
  <c r="E8688" i="8"/>
  <c r="F8688" i="8"/>
  <c r="A8689" i="8"/>
  <c r="E8689" i="8" l="1"/>
  <c r="F8689" i="8"/>
  <c r="A8690" i="8"/>
  <c r="D8689" i="8"/>
  <c r="M8688" i="8"/>
  <c r="L8688" i="8"/>
  <c r="F8690" i="8" l="1"/>
  <c r="A8691" i="8"/>
  <c r="D8690" i="8"/>
  <c r="E8690" i="8"/>
  <c r="M8689" i="8"/>
  <c r="L8689" i="8"/>
  <c r="M8690" i="8" l="1"/>
  <c r="L8690" i="8"/>
  <c r="D8691" i="8"/>
  <c r="E8691" i="8"/>
  <c r="F8691" i="8"/>
  <c r="A8692" i="8"/>
  <c r="F8692" i="8" l="1"/>
  <c r="A8693" i="8"/>
  <c r="E8692" i="8"/>
  <c r="D8692" i="8"/>
  <c r="M8691" i="8"/>
  <c r="L8691" i="8"/>
  <c r="M8692" i="8" l="1"/>
  <c r="L8692" i="8"/>
  <c r="E8693" i="8"/>
  <c r="A8694" i="8"/>
  <c r="F8693" i="8"/>
  <c r="D8693" i="8"/>
  <c r="F8694" i="8" l="1"/>
  <c r="A8695" i="8"/>
  <c r="D8694" i="8"/>
  <c r="E8694" i="8"/>
  <c r="M8693" i="8"/>
  <c r="L8693" i="8"/>
  <c r="L8694" i="8" l="1"/>
  <c r="M8694" i="8"/>
  <c r="F8695" i="8"/>
  <c r="A8696" i="8"/>
  <c r="D8695" i="8"/>
  <c r="E8695" i="8"/>
  <c r="M8695" i="8" l="1"/>
  <c r="L8695" i="8"/>
  <c r="F8696" i="8"/>
  <c r="A8697" i="8"/>
  <c r="D8696" i="8"/>
  <c r="E8696" i="8"/>
  <c r="L8696" i="8" l="1"/>
  <c r="M8696" i="8"/>
  <c r="E8697" i="8"/>
  <c r="A8698" i="8"/>
  <c r="F8697" i="8"/>
  <c r="D8697" i="8"/>
  <c r="F8698" i="8" l="1"/>
  <c r="A8699" i="8"/>
  <c r="D8698" i="8"/>
  <c r="E8698" i="8"/>
  <c r="M8697" i="8"/>
  <c r="L8697" i="8"/>
  <c r="L8698" i="8" l="1"/>
  <c r="M8698" i="8"/>
  <c r="F8699" i="8"/>
  <c r="A8700" i="8"/>
  <c r="D8699" i="8"/>
  <c r="E8699" i="8"/>
  <c r="M8699" i="8" l="1"/>
  <c r="L8699" i="8"/>
  <c r="D8700" i="8"/>
  <c r="E8700" i="8"/>
  <c r="A8701" i="8"/>
  <c r="F8700" i="8"/>
  <c r="E8701" i="8" l="1"/>
  <c r="F8701" i="8"/>
  <c r="D8701" i="8"/>
  <c r="A8702" i="8"/>
  <c r="M8700" i="8"/>
  <c r="L8700" i="8"/>
  <c r="D8702" i="8" l="1"/>
  <c r="E8702" i="8"/>
  <c r="F8702" i="8"/>
  <c r="A8703" i="8"/>
  <c r="M8701" i="8"/>
  <c r="L8701" i="8"/>
  <c r="F8703" i="8" l="1"/>
  <c r="E8703" i="8"/>
  <c r="A8704" i="8"/>
  <c r="D8703" i="8"/>
  <c r="L8702" i="8"/>
  <c r="M8702" i="8"/>
  <c r="F8704" i="8" l="1"/>
  <c r="E8704" i="8"/>
  <c r="A8705" i="8"/>
  <c r="D8704" i="8"/>
  <c r="M8703" i="8"/>
  <c r="L8703" i="8"/>
  <c r="E8705" i="8" l="1"/>
  <c r="A8706" i="8"/>
  <c r="D8705" i="8"/>
  <c r="F8705" i="8"/>
  <c r="M8704" i="8"/>
  <c r="L8704" i="8"/>
  <c r="F8706" i="8" l="1"/>
  <c r="A8707" i="8"/>
  <c r="D8706" i="8"/>
  <c r="E8706" i="8"/>
  <c r="M8705" i="8"/>
  <c r="L8705" i="8"/>
  <c r="M8706" i="8" l="1"/>
  <c r="L8706" i="8"/>
  <c r="F8707" i="8"/>
  <c r="A8708" i="8"/>
  <c r="D8707" i="8"/>
  <c r="E8707" i="8"/>
  <c r="M8707" i="8" l="1"/>
  <c r="L8707" i="8"/>
  <c r="F8708" i="8"/>
  <c r="A8709" i="8"/>
  <c r="E8708" i="8"/>
  <c r="D8708" i="8"/>
  <c r="L8708" i="8" l="1"/>
  <c r="M8708" i="8"/>
  <c r="A8710" i="8"/>
  <c r="F8709" i="8"/>
  <c r="D8709" i="8"/>
  <c r="E8709" i="8"/>
  <c r="M8709" i="8" l="1"/>
  <c r="L8709" i="8"/>
  <c r="F8710" i="8"/>
  <c r="A8711" i="8"/>
  <c r="D8710" i="8"/>
  <c r="E8710" i="8"/>
  <c r="F8711" i="8" l="1"/>
  <c r="D8711" i="8"/>
  <c r="E8711" i="8"/>
  <c r="A8712" i="8"/>
  <c r="L8710" i="8"/>
  <c r="M8710" i="8"/>
  <c r="F8712" i="8" l="1"/>
  <c r="A8713" i="8"/>
  <c r="E8712" i="8"/>
  <c r="D8712" i="8"/>
  <c r="M8711" i="8"/>
  <c r="L8711" i="8"/>
  <c r="M8712" i="8" l="1"/>
  <c r="L8712" i="8"/>
  <c r="E8713" i="8"/>
  <c r="A8714" i="8"/>
  <c r="F8713" i="8"/>
  <c r="D8713" i="8"/>
  <c r="F8714" i="8" l="1"/>
  <c r="A8715" i="8"/>
  <c r="D8714" i="8"/>
  <c r="E8714" i="8"/>
  <c r="M8713" i="8"/>
  <c r="L8713" i="8"/>
  <c r="L8714" i="8" l="1"/>
  <c r="M8714" i="8"/>
  <c r="F8715" i="8"/>
  <c r="A8716" i="8"/>
  <c r="D8715" i="8"/>
  <c r="E8715" i="8"/>
  <c r="M8715" i="8" l="1"/>
  <c r="L8715" i="8"/>
  <c r="F8716" i="8"/>
  <c r="A8717" i="8"/>
  <c r="D8716" i="8"/>
  <c r="E8716" i="8"/>
  <c r="M8716" i="8" l="1"/>
  <c r="L8716" i="8"/>
  <c r="E8717" i="8"/>
  <c r="F8717" i="8"/>
  <c r="D8717" i="8"/>
  <c r="A8718" i="8"/>
  <c r="D8718" i="8" l="1"/>
  <c r="E8718" i="8"/>
  <c r="A8719" i="8"/>
  <c r="F8718" i="8"/>
  <c r="L8717" i="8"/>
  <c r="M8717" i="8"/>
  <c r="D8719" i="8" l="1"/>
  <c r="E8719" i="8"/>
  <c r="F8719" i="8"/>
  <c r="A8720" i="8"/>
  <c r="L8718" i="8"/>
  <c r="M8718" i="8"/>
  <c r="F8720" i="8" l="1"/>
  <c r="A8721" i="8"/>
  <c r="D8720" i="8"/>
  <c r="E8720" i="8"/>
  <c r="M8719" i="8"/>
  <c r="L8719" i="8"/>
  <c r="M8720" i="8" l="1"/>
  <c r="L8720" i="8"/>
  <c r="E8721" i="8"/>
  <c r="F8721" i="8"/>
  <c r="D8721" i="8"/>
  <c r="A8722" i="8"/>
  <c r="D8722" i="8" l="1"/>
  <c r="E8722" i="8"/>
  <c r="F8722" i="8"/>
  <c r="A8723" i="8"/>
  <c r="M8721" i="8"/>
  <c r="L8721" i="8"/>
  <c r="A8724" i="8" l="1"/>
  <c r="D8723" i="8"/>
  <c r="E8723" i="8"/>
  <c r="F8723" i="8"/>
  <c r="L8722" i="8"/>
  <c r="M8722" i="8"/>
  <c r="L8723" i="8" l="1"/>
  <c r="M8723" i="8"/>
  <c r="A8725" i="8"/>
  <c r="E8724" i="8"/>
  <c r="F8724" i="8"/>
  <c r="D8724" i="8"/>
  <c r="M8724" i="8" l="1"/>
  <c r="L8724" i="8"/>
  <c r="A8726" i="8"/>
  <c r="D8725" i="8"/>
  <c r="F8725" i="8"/>
  <c r="E8725" i="8"/>
  <c r="M8725" i="8" l="1"/>
  <c r="L8725" i="8"/>
  <c r="F8726" i="8"/>
  <c r="A8727" i="8"/>
  <c r="D8726" i="8"/>
  <c r="E8726" i="8"/>
  <c r="L8726" i="8" l="1"/>
  <c r="M8726" i="8"/>
  <c r="A8728" i="8"/>
  <c r="D8727" i="8"/>
  <c r="E8727" i="8"/>
  <c r="F8727" i="8"/>
  <c r="M8727" i="8" l="1"/>
  <c r="L8727" i="8"/>
  <c r="D8728" i="8"/>
  <c r="E8728" i="8"/>
  <c r="F8728" i="8"/>
  <c r="A8729" i="8"/>
  <c r="F8729" i="8" l="1"/>
  <c r="D8729" i="8"/>
  <c r="E8729" i="8"/>
  <c r="A8730" i="8"/>
  <c r="M8728" i="8"/>
  <c r="L8728" i="8"/>
  <c r="F8730" i="8" l="1"/>
  <c r="A8731" i="8"/>
  <c r="D8730" i="8"/>
  <c r="E8730" i="8"/>
  <c r="M8729" i="8"/>
  <c r="L8729" i="8"/>
  <c r="L8730" i="8" l="1"/>
  <c r="M8730" i="8"/>
  <c r="D8731" i="8"/>
  <c r="F8731" i="8"/>
  <c r="A8732" i="8"/>
  <c r="E8731" i="8"/>
  <c r="M8731" i="8" l="1"/>
  <c r="L8731" i="8"/>
  <c r="F8732" i="8"/>
  <c r="A8733" i="8"/>
  <c r="D8732" i="8"/>
  <c r="E8732" i="8"/>
  <c r="L8732" i="8" l="1"/>
  <c r="M8732" i="8"/>
  <c r="E8733" i="8"/>
  <c r="A8734" i="8"/>
  <c r="D8733" i="8"/>
  <c r="F8733" i="8"/>
  <c r="F8734" i="8" l="1"/>
  <c r="A8735" i="8"/>
  <c r="D8734" i="8"/>
  <c r="E8734" i="8"/>
  <c r="L8733" i="8"/>
  <c r="M8733" i="8"/>
  <c r="L8734" i="8" l="1"/>
  <c r="M8734" i="8"/>
  <c r="D8735" i="8"/>
  <c r="E8735" i="8"/>
  <c r="F8735" i="8"/>
  <c r="A8736" i="8"/>
  <c r="F8736" i="8" l="1"/>
  <c r="A8737" i="8"/>
  <c r="D8736" i="8"/>
  <c r="E8736" i="8"/>
  <c r="M8735" i="8"/>
  <c r="L8735" i="8"/>
  <c r="M8736" i="8" l="1"/>
  <c r="L8736" i="8"/>
  <c r="F8737" i="8"/>
  <c r="D8737" i="8"/>
  <c r="E8737" i="8"/>
  <c r="A8738" i="8"/>
  <c r="F8738" i="8" l="1"/>
  <c r="A8739" i="8"/>
  <c r="D8738" i="8"/>
  <c r="E8738" i="8"/>
  <c r="M8737" i="8"/>
  <c r="L8737" i="8"/>
  <c r="M8738" i="8" l="1"/>
  <c r="L8738" i="8"/>
  <c r="F8739" i="8"/>
  <c r="D8739" i="8"/>
  <c r="E8739" i="8"/>
  <c r="A8740" i="8"/>
  <c r="L8739" i="8" l="1"/>
  <c r="M8739" i="8"/>
  <c r="E8740" i="8"/>
  <c r="F8740" i="8"/>
  <c r="D8740" i="8"/>
  <c r="A8741" i="8"/>
  <c r="F8741" i="8" l="1"/>
  <c r="D8741" i="8"/>
  <c r="E8741" i="8"/>
  <c r="A8742" i="8"/>
  <c r="L8740" i="8"/>
  <c r="M8740" i="8"/>
  <c r="A8743" i="8" l="1"/>
  <c r="D8742" i="8"/>
  <c r="E8742" i="8"/>
  <c r="F8742" i="8"/>
  <c r="M8741" i="8"/>
  <c r="L8741" i="8"/>
  <c r="L8742" i="8" l="1"/>
  <c r="M8742" i="8"/>
  <c r="F8743" i="8"/>
  <c r="A8744" i="8"/>
  <c r="D8743" i="8"/>
  <c r="E8743" i="8"/>
  <c r="M8743" i="8" l="1"/>
  <c r="L8743" i="8"/>
  <c r="D8744" i="8"/>
  <c r="A8745" i="8"/>
  <c r="E8744" i="8"/>
  <c r="F8744" i="8"/>
  <c r="L8744" i="8" l="1"/>
  <c r="M8744" i="8"/>
  <c r="E8745" i="8"/>
  <c r="A8746" i="8"/>
  <c r="F8745" i="8"/>
  <c r="D8745" i="8"/>
  <c r="F8746" i="8" l="1"/>
  <c r="A8747" i="8"/>
  <c r="D8746" i="8"/>
  <c r="E8746" i="8"/>
  <c r="M8745" i="8"/>
  <c r="L8745" i="8"/>
  <c r="L8746" i="8" l="1"/>
  <c r="M8746" i="8"/>
  <c r="F8747" i="8"/>
  <c r="D8747" i="8"/>
  <c r="E8747" i="8"/>
  <c r="A8748" i="8"/>
  <c r="M8747" i="8" l="1"/>
  <c r="L8747" i="8"/>
  <c r="A8749" i="8"/>
  <c r="E8748" i="8"/>
  <c r="F8748" i="8"/>
  <c r="D8748" i="8"/>
  <c r="M8748" i="8" l="1"/>
  <c r="L8748" i="8"/>
  <c r="A8750" i="8"/>
  <c r="F8749" i="8"/>
  <c r="D8749" i="8"/>
  <c r="E8749" i="8"/>
  <c r="M8749" i="8" l="1"/>
  <c r="L8749" i="8"/>
  <c r="D8750" i="8"/>
  <c r="F8750" i="8"/>
  <c r="E8750" i="8"/>
  <c r="A8751" i="8"/>
  <c r="D8751" i="8" l="1"/>
  <c r="E8751" i="8"/>
  <c r="F8751" i="8"/>
  <c r="A8752" i="8"/>
  <c r="M8750" i="8"/>
  <c r="L8750" i="8"/>
  <c r="E8752" i="8" l="1"/>
  <c r="F8752" i="8"/>
  <c r="D8752" i="8"/>
  <c r="A8753" i="8"/>
  <c r="M8751" i="8"/>
  <c r="L8751" i="8"/>
  <c r="F8753" i="8" l="1"/>
  <c r="D8753" i="8"/>
  <c r="E8753" i="8"/>
  <c r="A8754" i="8"/>
  <c r="M8752" i="8"/>
  <c r="L8752" i="8"/>
  <c r="F8754" i="8" l="1"/>
  <c r="A8755" i="8"/>
  <c r="D8754" i="8"/>
  <c r="E8754" i="8"/>
  <c r="L8753" i="8"/>
  <c r="M8753" i="8"/>
  <c r="L8754" i="8" l="1"/>
  <c r="M8754" i="8"/>
  <c r="A8756" i="8"/>
  <c r="E8755" i="8"/>
  <c r="F8755" i="8"/>
  <c r="D8755" i="8"/>
  <c r="M8755" i="8" l="1"/>
  <c r="L8755" i="8"/>
  <c r="E8756" i="8"/>
  <c r="A8757" i="8"/>
  <c r="F8756" i="8"/>
  <c r="D8756" i="8"/>
  <c r="A8758" i="8" l="1"/>
  <c r="F8757" i="8"/>
  <c r="D8757" i="8"/>
  <c r="E8757" i="8"/>
  <c r="M8756" i="8"/>
  <c r="L8756" i="8"/>
  <c r="L8757" i="8" l="1"/>
  <c r="M8757" i="8"/>
  <c r="D8758" i="8"/>
  <c r="E8758" i="8"/>
  <c r="F8758" i="8"/>
  <c r="A8759" i="8"/>
  <c r="A8760" i="8" l="1"/>
  <c r="D8759" i="8"/>
  <c r="E8759" i="8"/>
  <c r="F8759" i="8"/>
  <c r="L8758" i="8"/>
  <c r="M8758" i="8"/>
  <c r="M8759" i="8" l="1"/>
  <c r="L8759" i="8"/>
  <c r="D8760" i="8"/>
  <c r="A8761" i="8"/>
  <c r="E8760" i="8"/>
  <c r="F8760" i="8"/>
  <c r="A8762" i="8" l="1"/>
  <c r="F8761" i="8"/>
  <c r="E8761" i="8"/>
  <c r="D8761" i="8"/>
  <c r="M8760" i="8"/>
  <c r="L8760" i="8"/>
  <c r="M8761" i="8" l="1"/>
  <c r="L8761" i="8"/>
  <c r="D8762" i="8"/>
  <c r="E8762" i="8"/>
  <c r="F8762" i="8"/>
  <c r="A8763" i="8"/>
  <c r="F8763" i="8" l="1"/>
  <c r="D8763" i="8"/>
  <c r="E8763" i="8"/>
  <c r="A8764" i="8"/>
  <c r="M8762" i="8"/>
  <c r="L8762" i="8"/>
  <c r="E8764" i="8" l="1"/>
  <c r="F8764" i="8"/>
  <c r="D8764" i="8"/>
  <c r="A8765" i="8"/>
  <c r="L8763" i="8"/>
  <c r="M8763" i="8"/>
  <c r="D8765" i="8" l="1"/>
  <c r="E8765" i="8"/>
  <c r="F8765" i="8"/>
  <c r="A8766" i="8"/>
  <c r="L8764" i="8"/>
  <c r="M8764" i="8"/>
  <c r="F8766" i="8" l="1"/>
  <c r="A8767" i="8"/>
  <c r="D8766" i="8"/>
  <c r="E8766" i="8"/>
  <c r="L8765" i="8"/>
  <c r="M8765" i="8"/>
  <c r="L8766" i="8" l="1"/>
  <c r="M8766" i="8"/>
  <c r="A8768" i="8"/>
  <c r="D8767" i="8"/>
  <c r="E8767" i="8"/>
  <c r="F8767" i="8"/>
  <c r="L8767" i="8" l="1"/>
  <c r="M8767" i="8"/>
  <c r="F8768" i="8"/>
  <c r="D8768" i="8"/>
  <c r="A8769" i="8"/>
  <c r="E8768" i="8"/>
  <c r="M8768" i="8" l="1"/>
  <c r="L8768" i="8"/>
  <c r="A8770" i="8"/>
  <c r="F8769" i="8"/>
  <c r="D8769" i="8"/>
  <c r="E8769" i="8"/>
  <c r="M8769" i="8" l="1"/>
  <c r="L8769" i="8"/>
  <c r="D8770" i="8"/>
  <c r="E8770" i="8"/>
  <c r="F8770" i="8"/>
  <c r="A8771" i="8"/>
  <c r="F8771" i="8" l="1"/>
  <c r="A8772" i="8"/>
  <c r="E8771" i="8"/>
  <c r="D8771" i="8"/>
  <c r="L8770" i="8"/>
  <c r="M8770" i="8"/>
  <c r="M8771" i="8" l="1"/>
  <c r="L8771" i="8"/>
  <c r="D8772" i="8"/>
  <c r="A8773" i="8"/>
  <c r="F8772" i="8"/>
  <c r="E8772" i="8"/>
  <c r="M8772" i="8" l="1"/>
  <c r="L8772" i="8"/>
  <c r="E8773" i="8"/>
  <c r="F8773" i="8"/>
  <c r="A8774" i="8"/>
  <c r="D8773" i="8"/>
  <c r="F8774" i="8" l="1"/>
  <c r="A8775" i="8"/>
  <c r="D8774" i="8"/>
  <c r="E8774" i="8"/>
  <c r="M8773" i="8"/>
  <c r="L8773" i="8"/>
  <c r="M8774" i="8" l="1"/>
  <c r="L8774" i="8"/>
  <c r="D8775" i="8"/>
  <c r="E8775" i="8"/>
  <c r="F8775" i="8"/>
  <c r="A8776" i="8"/>
  <c r="A8777" i="8" l="1"/>
  <c r="E8776" i="8"/>
  <c r="F8776" i="8"/>
  <c r="D8776" i="8"/>
  <c r="M8775" i="8"/>
  <c r="L8775" i="8"/>
  <c r="L8776" i="8" l="1"/>
  <c r="M8776" i="8"/>
  <c r="F8777" i="8"/>
  <c r="D8777" i="8"/>
  <c r="E8777" i="8"/>
  <c r="A8778" i="8"/>
  <c r="F8778" i="8" l="1"/>
  <c r="D8778" i="8"/>
  <c r="A8779" i="8"/>
  <c r="E8778" i="8"/>
  <c r="M8777" i="8"/>
  <c r="L8777" i="8"/>
  <c r="L8778" i="8" l="1"/>
  <c r="M8778" i="8"/>
  <c r="F8779" i="8"/>
  <c r="E8779" i="8"/>
  <c r="A8780" i="8"/>
  <c r="D8779" i="8"/>
  <c r="D8780" i="8" l="1"/>
  <c r="A8781" i="8"/>
  <c r="E8780" i="8"/>
  <c r="F8780" i="8"/>
  <c r="M8779" i="8"/>
  <c r="L8779" i="8"/>
  <c r="L8780" i="8" l="1"/>
  <c r="M8780" i="8"/>
  <c r="E8781" i="8"/>
  <c r="A8782" i="8"/>
  <c r="F8781" i="8"/>
  <c r="D8781" i="8"/>
  <c r="F8782" i="8" l="1"/>
  <c r="D8782" i="8"/>
  <c r="A8783" i="8"/>
  <c r="E8782" i="8"/>
  <c r="L8781" i="8"/>
  <c r="M8781" i="8"/>
  <c r="L8782" i="8" l="1"/>
  <c r="M8782" i="8"/>
  <c r="F8783" i="8"/>
  <c r="A8784" i="8"/>
  <c r="D8783" i="8"/>
  <c r="E8783" i="8"/>
  <c r="M8783" i="8" l="1"/>
  <c r="L8783" i="8"/>
  <c r="E8784" i="8"/>
  <c r="F8784" i="8"/>
  <c r="D8784" i="8"/>
  <c r="A8785" i="8"/>
  <c r="A8786" i="8" l="1"/>
  <c r="D8785" i="8"/>
  <c r="E8785" i="8"/>
  <c r="F8785" i="8"/>
  <c r="M8784" i="8"/>
  <c r="L8784" i="8"/>
  <c r="L8785" i="8" l="1"/>
  <c r="M8785" i="8"/>
  <c r="F8786" i="8"/>
  <c r="D8786" i="8"/>
  <c r="E8786" i="8"/>
  <c r="A8787" i="8"/>
  <c r="A8788" i="8" l="1"/>
  <c r="E8787" i="8"/>
  <c r="D8787" i="8"/>
  <c r="F8787" i="8"/>
  <c r="L8786" i="8"/>
  <c r="M8786" i="8"/>
  <c r="M8787" i="8" l="1"/>
  <c r="L8787" i="8"/>
  <c r="E8788" i="8"/>
  <c r="F8788" i="8"/>
  <c r="D8788" i="8"/>
  <c r="A8789" i="8"/>
  <c r="D8789" i="8" l="1"/>
  <c r="E8789" i="8"/>
  <c r="A8790" i="8"/>
  <c r="F8789" i="8"/>
  <c r="M8788" i="8"/>
  <c r="L8788" i="8"/>
  <c r="A8791" i="8" l="1"/>
  <c r="F8790" i="8"/>
  <c r="D8790" i="8"/>
  <c r="E8790" i="8"/>
  <c r="L8789" i="8"/>
  <c r="M8789" i="8"/>
  <c r="L8790" i="8" l="1"/>
  <c r="M8790" i="8"/>
  <c r="D8791" i="8"/>
  <c r="E8791" i="8"/>
  <c r="F8791" i="8"/>
  <c r="A8792" i="8"/>
  <c r="A8793" i="8" l="1"/>
  <c r="E8792" i="8"/>
  <c r="F8792" i="8"/>
  <c r="D8792" i="8"/>
  <c r="L8791" i="8"/>
  <c r="M8791" i="8"/>
  <c r="L8792" i="8" l="1"/>
  <c r="M8792" i="8"/>
  <c r="E8793" i="8"/>
  <c r="A8794" i="8"/>
  <c r="F8793" i="8"/>
  <c r="D8793" i="8"/>
  <c r="D8794" i="8" l="1"/>
  <c r="F8794" i="8"/>
  <c r="A8795" i="8"/>
  <c r="E8794" i="8"/>
  <c r="M8793" i="8"/>
  <c r="L8793" i="8"/>
  <c r="L8794" i="8" l="1"/>
  <c r="M8794" i="8"/>
  <c r="F8795" i="8"/>
  <c r="A8796" i="8"/>
  <c r="E8795" i="8"/>
  <c r="D8795" i="8"/>
  <c r="M8795" i="8" l="1"/>
  <c r="L8795" i="8"/>
  <c r="D8796" i="8"/>
  <c r="A8797" i="8"/>
  <c r="E8796" i="8"/>
  <c r="F8796" i="8"/>
  <c r="L8796" i="8" l="1"/>
  <c r="M8796" i="8"/>
  <c r="F8797" i="8"/>
  <c r="D8797" i="8"/>
  <c r="A8798" i="8"/>
  <c r="E8797" i="8"/>
  <c r="L8797" i="8" l="1"/>
  <c r="M8797" i="8"/>
  <c r="A8799" i="8"/>
  <c r="D8798" i="8"/>
  <c r="E8798" i="8"/>
  <c r="F8798" i="8"/>
  <c r="L8798" i="8" l="1"/>
  <c r="M8798" i="8"/>
  <c r="E8799" i="8"/>
  <c r="D8799" i="8"/>
  <c r="A8800" i="8"/>
  <c r="F8799" i="8"/>
  <c r="A8801" i="8" l="1"/>
  <c r="E8800" i="8"/>
  <c r="F8800" i="8"/>
  <c r="D8800" i="8"/>
  <c r="M8799" i="8"/>
  <c r="L8799" i="8"/>
  <c r="M8800" i="8" l="1"/>
  <c r="L8800" i="8"/>
  <c r="E8801" i="8"/>
  <c r="F8801" i="8"/>
  <c r="A8802" i="8"/>
  <c r="D8801" i="8"/>
  <c r="E8802" i="8" l="1"/>
  <c r="F8802" i="8"/>
  <c r="D8802" i="8"/>
  <c r="A8803" i="8"/>
  <c r="L8801" i="8"/>
  <c r="M8801" i="8"/>
  <c r="F8803" i="8" l="1"/>
  <c r="A8804" i="8"/>
  <c r="D8803" i="8"/>
  <c r="E8803" i="8"/>
  <c r="M8802" i="8"/>
  <c r="L8802" i="8"/>
  <c r="M8803" i="8" l="1"/>
  <c r="L8803" i="8"/>
  <c r="D8804" i="8"/>
  <c r="A8805" i="8"/>
  <c r="E8804" i="8"/>
  <c r="F8804" i="8"/>
  <c r="L8804" i="8" l="1"/>
  <c r="M8804" i="8"/>
  <c r="E8805" i="8"/>
  <c r="A8806" i="8"/>
  <c r="F8805" i="8"/>
  <c r="D8805" i="8"/>
  <c r="F8806" i="8" l="1"/>
  <c r="A8807" i="8"/>
  <c r="D8806" i="8"/>
  <c r="E8806" i="8"/>
  <c r="M8805" i="8"/>
  <c r="L8805" i="8"/>
  <c r="M8806" i="8" l="1"/>
  <c r="L8806" i="8"/>
  <c r="F8807" i="8"/>
  <c r="D8807" i="8"/>
  <c r="E8807" i="8"/>
  <c r="A8808" i="8"/>
  <c r="D8808" i="8" l="1"/>
  <c r="E8808" i="8"/>
  <c r="F8808" i="8"/>
  <c r="A8809" i="8"/>
  <c r="L8807" i="8"/>
  <c r="M8807" i="8"/>
  <c r="A8810" i="8" l="1"/>
  <c r="E8809" i="8"/>
  <c r="F8809" i="8"/>
  <c r="D8809" i="8"/>
  <c r="L8808" i="8"/>
  <c r="M8808" i="8"/>
  <c r="M8809" i="8" l="1"/>
  <c r="L8809" i="8"/>
  <c r="E8810" i="8"/>
  <c r="F8810" i="8"/>
  <c r="A8811" i="8"/>
  <c r="D8810" i="8"/>
  <c r="F8811" i="8" l="1"/>
  <c r="A8812" i="8"/>
  <c r="E8811" i="8"/>
  <c r="D8811" i="8"/>
  <c r="L8810" i="8"/>
  <c r="M8810" i="8"/>
  <c r="M8811" i="8" l="1"/>
  <c r="L8811" i="8"/>
  <c r="D8812" i="8"/>
  <c r="A8813" i="8"/>
  <c r="E8812" i="8"/>
  <c r="F8812" i="8"/>
  <c r="L8812" i="8" l="1"/>
  <c r="M8812" i="8"/>
  <c r="D8813" i="8"/>
  <c r="F8813" i="8"/>
  <c r="E8813" i="8"/>
  <c r="A8814" i="8"/>
  <c r="E8814" i="8" l="1"/>
  <c r="D8814" i="8"/>
  <c r="F8814" i="8"/>
  <c r="A8815" i="8"/>
  <c r="M8813" i="8"/>
  <c r="L8813" i="8"/>
  <c r="F8815" i="8" l="1"/>
  <c r="A8816" i="8"/>
  <c r="D8815" i="8"/>
  <c r="E8815" i="8"/>
  <c r="L8814" i="8"/>
  <c r="M8814" i="8"/>
  <c r="M8815" i="8" l="1"/>
  <c r="L8815" i="8"/>
  <c r="D8816" i="8"/>
  <c r="A8817" i="8"/>
  <c r="F8816" i="8"/>
  <c r="E8816" i="8"/>
  <c r="L8816" i="8" l="1"/>
  <c r="M8816" i="8"/>
  <c r="F8817" i="8"/>
  <c r="E8817" i="8"/>
  <c r="D8817" i="8"/>
  <c r="A8818" i="8"/>
  <c r="A8819" i="8" l="1"/>
  <c r="D8818" i="8"/>
  <c r="E8818" i="8"/>
  <c r="F8818" i="8"/>
  <c r="M8817" i="8"/>
  <c r="L8817" i="8"/>
  <c r="L8818" i="8" l="1"/>
  <c r="M8818" i="8"/>
  <c r="F8819" i="8"/>
  <c r="A8820" i="8"/>
  <c r="D8819" i="8"/>
  <c r="E8819" i="8"/>
  <c r="M8819" i="8" l="1"/>
  <c r="L8819" i="8"/>
  <c r="A8821" i="8"/>
  <c r="E8820" i="8"/>
  <c r="F8820" i="8"/>
  <c r="D8820" i="8"/>
  <c r="L8820" i="8" l="1"/>
  <c r="M8820" i="8"/>
  <c r="D8821" i="8"/>
  <c r="A8822" i="8"/>
  <c r="F8821" i="8"/>
  <c r="E8821" i="8"/>
  <c r="L8821" i="8" l="1"/>
  <c r="M8821" i="8"/>
  <c r="D8822" i="8"/>
  <c r="F8822" i="8"/>
  <c r="A8823" i="8"/>
  <c r="E8822" i="8"/>
  <c r="M8822" i="8" l="1"/>
  <c r="L8822" i="8"/>
  <c r="F8823" i="8"/>
  <c r="D8823" i="8"/>
  <c r="E8823" i="8"/>
  <c r="A8824" i="8"/>
  <c r="D8824" i="8" l="1"/>
  <c r="F8824" i="8"/>
  <c r="A8825" i="8"/>
  <c r="E8824" i="8"/>
  <c r="M8823" i="8"/>
  <c r="L8823" i="8"/>
  <c r="L8824" i="8" l="1"/>
  <c r="M8824" i="8"/>
  <c r="E8825" i="8"/>
  <c r="D8825" i="8"/>
  <c r="F8825" i="8"/>
  <c r="A8826" i="8"/>
  <c r="A8827" i="8" l="1"/>
  <c r="D8826" i="8"/>
  <c r="E8826" i="8"/>
  <c r="F8826" i="8"/>
  <c r="M8825" i="8"/>
  <c r="L8825" i="8"/>
  <c r="L8826" i="8" l="1"/>
  <c r="M8826" i="8"/>
  <c r="A8828" i="8"/>
  <c r="D8827" i="8"/>
  <c r="F8827" i="8"/>
  <c r="E8827" i="8"/>
  <c r="L8827" i="8" l="1"/>
  <c r="M8827" i="8"/>
  <c r="F8828" i="8"/>
  <c r="A8829" i="8"/>
  <c r="E8828" i="8"/>
  <c r="D8828" i="8"/>
  <c r="M8828" i="8" l="1"/>
  <c r="L8828" i="8"/>
  <c r="E8829" i="8"/>
  <c r="A8830" i="8"/>
  <c r="F8829" i="8"/>
  <c r="D8829" i="8"/>
  <c r="F8830" i="8" l="1"/>
  <c r="D8830" i="8"/>
  <c r="E8830" i="8"/>
  <c r="A8831" i="8"/>
  <c r="L8829" i="8"/>
  <c r="M8829" i="8"/>
  <c r="E8831" i="8" l="1"/>
  <c r="F8831" i="8"/>
  <c r="A8832" i="8"/>
  <c r="D8831" i="8"/>
  <c r="L8830" i="8"/>
  <c r="M8830" i="8"/>
  <c r="D8832" i="8" l="1"/>
  <c r="E8832" i="8"/>
  <c r="F8832" i="8"/>
  <c r="A8833" i="8"/>
  <c r="L8831" i="8"/>
  <c r="M8831" i="8"/>
  <c r="E8833" i="8" l="1"/>
  <c r="D8833" i="8"/>
  <c r="F8833" i="8"/>
  <c r="A8834" i="8"/>
  <c r="M8832" i="8"/>
  <c r="L8832" i="8"/>
  <c r="F8834" i="8" l="1"/>
  <c r="A8835" i="8"/>
  <c r="D8834" i="8"/>
  <c r="E8834" i="8"/>
  <c r="M8833" i="8"/>
  <c r="L8833" i="8"/>
  <c r="M8834" i="8" l="1"/>
  <c r="L8834" i="8"/>
  <c r="F8835" i="8"/>
  <c r="E8835" i="8"/>
  <c r="A8836" i="8"/>
  <c r="D8835" i="8"/>
  <c r="A8837" i="8" l="1"/>
  <c r="F8836" i="8"/>
  <c r="D8836" i="8"/>
  <c r="E8836" i="8"/>
  <c r="M8835" i="8"/>
  <c r="L8835" i="8"/>
  <c r="M8836" i="8" l="1"/>
  <c r="L8836" i="8"/>
  <c r="D8837" i="8"/>
  <c r="E8837" i="8"/>
  <c r="F8837" i="8"/>
  <c r="A8838" i="8"/>
  <c r="E8838" i="8" l="1"/>
  <c r="D8838" i="8"/>
  <c r="A8839" i="8"/>
  <c r="F8838" i="8"/>
  <c r="M8837" i="8"/>
  <c r="L8837" i="8"/>
  <c r="D8839" i="8" l="1"/>
  <c r="E8839" i="8"/>
  <c r="F8839" i="8"/>
  <c r="A8840" i="8"/>
  <c r="L8838" i="8"/>
  <c r="M8838" i="8"/>
  <c r="F8840" i="8" l="1"/>
  <c r="A8841" i="8"/>
  <c r="E8840" i="8"/>
  <c r="D8840" i="8"/>
  <c r="M8839" i="8"/>
  <c r="L8839" i="8"/>
  <c r="L8840" i="8" l="1"/>
  <c r="M8840" i="8"/>
  <c r="F8841" i="8"/>
  <c r="A8842" i="8"/>
  <c r="D8841" i="8"/>
  <c r="E8841" i="8"/>
  <c r="M8841" i="8" l="1"/>
  <c r="L8841" i="8"/>
  <c r="A8843" i="8"/>
  <c r="D8842" i="8"/>
  <c r="E8842" i="8"/>
  <c r="F8842" i="8"/>
  <c r="L8842" i="8" l="1"/>
  <c r="M8842" i="8"/>
  <c r="E8843" i="8"/>
  <c r="A8844" i="8"/>
  <c r="D8843" i="8"/>
  <c r="F8843" i="8"/>
  <c r="A8845" i="8" l="1"/>
  <c r="E8844" i="8"/>
  <c r="F8844" i="8"/>
  <c r="D8844" i="8"/>
  <c r="M8843" i="8"/>
  <c r="L8843" i="8"/>
  <c r="M8844" i="8" l="1"/>
  <c r="L8844" i="8"/>
  <c r="F8845" i="8"/>
  <c r="D8845" i="8"/>
  <c r="E8845" i="8"/>
  <c r="A8846" i="8"/>
  <c r="F8846" i="8" l="1"/>
  <c r="E8846" i="8"/>
  <c r="A8847" i="8"/>
  <c r="D8846" i="8"/>
  <c r="L8845" i="8"/>
  <c r="M8845" i="8"/>
  <c r="A8848" i="8" l="1"/>
  <c r="E8847" i="8"/>
  <c r="D8847" i="8"/>
  <c r="F8847" i="8"/>
  <c r="L8846" i="8"/>
  <c r="M8846" i="8"/>
  <c r="M8847" i="8" l="1"/>
  <c r="L8847" i="8"/>
  <c r="F8848" i="8"/>
  <c r="A8849" i="8"/>
  <c r="E8848" i="8"/>
  <c r="D8848" i="8"/>
  <c r="L8848" i="8" l="1"/>
  <c r="M8848" i="8"/>
  <c r="D8849" i="8"/>
  <c r="A8850" i="8"/>
  <c r="F8849" i="8"/>
  <c r="E8849" i="8"/>
  <c r="M8849" i="8" l="1"/>
  <c r="L8849" i="8"/>
  <c r="D8850" i="8"/>
  <c r="E8850" i="8"/>
  <c r="F8850" i="8"/>
  <c r="A8851" i="8"/>
  <c r="F8851" i="8" l="1"/>
  <c r="A8852" i="8"/>
  <c r="D8851" i="8"/>
  <c r="E8851" i="8"/>
  <c r="L8850" i="8"/>
  <c r="M8850" i="8"/>
  <c r="M8851" i="8" l="1"/>
  <c r="L8851" i="8"/>
  <c r="F8852" i="8"/>
  <c r="D8852" i="8"/>
  <c r="A8853" i="8"/>
  <c r="E8852" i="8"/>
  <c r="M8852" i="8" l="1"/>
  <c r="L8852" i="8"/>
  <c r="F8853" i="8"/>
  <c r="A8854" i="8"/>
  <c r="E8853" i="8"/>
  <c r="D8853" i="8"/>
  <c r="M8853" i="8" l="1"/>
  <c r="L8853" i="8"/>
  <c r="D8854" i="8"/>
  <c r="F8854" i="8"/>
  <c r="E8854" i="8"/>
  <c r="A8855" i="8"/>
  <c r="E8855" i="8" l="1"/>
  <c r="F8855" i="8"/>
  <c r="D8855" i="8"/>
  <c r="A8856" i="8"/>
  <c r="L8854" i="8"/>
  <c r="M8854" i="8"/>
  <c r="A8857" i="8" l="1"/>
  <c r="E8856" i="8"/>
  <c r="D8856" i="8"/>
  <c r="F8856" i="8"/>
  <c r="M8855" i="8"/>
  <c r="L8855" i="8"/>
  <c r="L8856" i="8" l="1"/>
  <c r="M8856" i="8"/>
  <c r="F8857" i="8"/>
  <c r="A8858" i="8"/>
  <c r="D8857" i="8"/>
  <c r="E8857" i="8"/>
  <c r="M8857" i="8" l="1"/>
  <c r="L8857" i="8"/>
  <c r="F8858" i="8"/>
  <c r="A8859" i="8"/>
  <c r="D8858" i="8"/>
  <c r="E8858" i="8"/>
  <c r="M8858" i="8" l="1"/>
  <c r="L8858" i="8"/>
  <c r="E8859" i="8"/>
  <c r="A8860" i="8"/>
  <c r="F8859" i="8"/>
  <c r="D8859" i="8"/>
  <c r="D8860" i="8" l="1"/>
  <c r="A8861" i="8"/>
  <c r="E8860" i="8"/>
  <c r="F8860" i="8"/>
  <c r="M8859" i="8"/>
  <c r="L8859" i="8"/>
  <c r="L8860" i="8" l="1"/>
  <c r="M8860" i="8"/>
  <c r="E8861" i="8"/>
  <c r="F8861" i="8"/>
  <c r="D8861" i="8"/>
  <c r="A8862" i="8"/>
  <c r="F8862" i="8" l="1"/>
  <c r="A8863" i="8"/>
  <c r="D8862" i="8"/>
  <c r="E8862" i="8"/>
  <c r="L8861" i="8"/>
  <c r="M8861" i="8"/>
  <c r="L8862" i="8" l="1"/>
  <c r="M8862" i="8"/>
  <c r="F8863" i="8"/>
  <c r="A8864" i="8"/>
  <c r="D8863" i="8"/>
  <c r="E8863" i="8"/>
  <c r="M8863" i="8" l="1"/>
  <c r="L8863" i="8"/>
  <c r="F8864" i="8"/>
  <c r="A8865" i="8"/>
  <c r="D8864" i="8"/>
  <c r="E8864" i="8"/>
  <c r="M8864" i="8" l="1"/>
  <c r="L8864" i="8"/>
  <c r="E8865" i="8"/>
  <c r="A8866" i="8"/>
  <c r="F8865" i="8"/>
  <c r="D8865" i="8"/>
  <c r="D8866" i="8" l="1"/>
  <c r="A8867" i="8"/>
  <c r="E8866" i="8"/>
  <c r="F8866" i="8"/>
  <c r="M8865" i="8"/>
  <c r="L8865" i="8"/>
  <c r="L8866" i="8" l="1"/>
  <c r="M8866" i="8"/>
  <c r="F8867" i="8"/>
  <c r="A8868" i="8"/>
  <c r="D8867" i="8"/>
  <c r="E8867" i="8"/>
  <c r="M8867" i="8" l="1"/>
  <c r="L8867" i="8"/>
  <c r="A8869" i="8"/>
  <c r="D8868" i="8"/>
  <c r="E8868" i="8"/>
  <c r="F8868" i="8"/>
  <c r="M8868" i="8" l="1"/>
  <c r="L8868" i="8"/>
  <c r="D8869" i="8"/>
  <c r="A8870" i="8"/>
  <c r="E8869" i="8"/>
  <c r="F8869" i="8"/>
  <c r="L8869" i="8" l="1"/>
  <c r="M8869" i="8"/>
  <c r="D8870" i="8"/>
  <c r="E8870" i="8"/>
  <c r="F8870" i="8"/>
  <c r="A8871" i="8"/>
  <c r="D8871" i="8" l="1"/>
  <c r="A8872" i="8"/>
  <c r="E8871" i="8"/>
  <c r="F8871" i="8"/>
  <c r="L8870" i="8"/>
  <c r="M8870" i="8"/>
  <c r="M8871" i="8" l="1"/>
  <c r="L8871" i="8"/>
  <c r="A8873" i="8"/>
  <c r="D8872" i="8"/>
  <c r="E8872" i="8"/>
  <c r="F8872" i="8"/>
  <c r="L8872" i="8" l="1"/>
  <c r="M8872" i="8"/>
  <c r="D8873" i="8"/>
  <c r="A8874" i="8"/>
  <c r="E8873" i="8"/>
  <c r="F8873" i="8"/>
  <c r="M8873" i="8" l="1"/>
  <c r="L8873" i="8"/>
  <c r="F8874" i="8"/>
  <c r="A8875" i="8"/>
  <c r="D8874" i="8"/>
  <c r="E8874" i="8"/>
  <c r="L8874" i="8" l="1"/>
  <c r="M8874" i="8"/>
  <c r="E8875" i="8"/>
  <c r="F8875" i="8"/>
  <c r="D8875" i="8"/>
  <c r="A8876" i="8"/>
  <c r="F8876" i="8" l="1"/>
  <c r="A8877" i="8"/>
  <c r="D8876" i="8"/>
  <c r="E8876" i="8"/>
  <c r="M8875" i="8"/>
  <c r="L8875" i="8"/>
  <c r="M8876" i="8" l="1"/>
  <c r="L8876" i="8"/>
  <c r="D8877" i="8"/>
  <c r="A8878" i="8"/>
  <c r="E8877" i="8"/>
  <c r="F8877" i="8"/>
  <c r="M8877" i="8" l="1"/>
  <c r="L8877" i="8"/>
  <c r="F8878" i="8"/>
  <c r="A8879" i="8"/>
  <c r="E8878" i="8"/>
  <c r="D8878" i="8"/>
  <c r="L8878" i="8" l="1"/>
  <c r="M8878" i="8"/>
  <c r="A8880" i="8"/>
  <c r="E8879" i="8"/>
  <c r="F8879" i="8"/>
  <c r="D8879" i="8"/>
  <c r="M8879" i="8" l="1"/>
  <c r="L8879" i="8"/>
  <c r="F8880" i="8"/>
  <c r="A8881" i="8"/>
  <c r="E8880" i="8"/>
  <c r="D8880" i="8"/>
  <c r="L8880" i="8" l="1"/>
  <c r="M8880" i="8"/>
  <c r="E8881" i="8"/>
  <c r="F8881" i="8"/>
  <c r="A8882" i="8"/>
  <c r="D8881" i="8"/>
  <c r="F8882" i="8" l="1"/>
  <c r="A8883" i="8"/>
  <c r="D8882" i="8"/>
  <c r="E8882" i="8"/>
  <c r="M8881" i="8"/>
  <c r="L8881" i="8"/>
  <c r="M8882" i="8" l="1"/>
  <c r="L8882" i="8"/>
  <c r="E8883" i="8"/>
  <c r="D8883" i="8"/>
  <c r="A8884" i="8"/>
  <c r="F8883" i="8"/>
  <c r="F8884" i="8" l="1"/>
  <c r="A8885" i="8"/>
  <c r="D8884" i="8"/>
  <c r="E8884" i="8"/>
  <c r="M8883" i="8"/>
  <c r="L8883" i="8"/>
  <c r="M8884" i="8" l="1"/>
  <c r="L8884" i="8"/>
  <c r="D8885" i="8"/>
  <c r="E8885" i="8"/>
  <c r="F8885" i="8"/>
  <c r="A8886" i="8"/>
  <c r="A8887" i="8" l="1"/>
  <c r="D8886" i="8"/>
  <c r="E8886" i="8"/>
  <c r="F8886" i="8"/>
  <c r="M8885" i="8"/>
  <c r="L8885" i="8"/>
  <c r="M8886" i="8" l="1"/>
  <c r="L8886" i="8"/>
  <c r="E8887" i="8"/>
  <c r="F8887" i="8"/>
  <c r="D8887" i="8"/>
  <c r="A8888" i="8"/>
  <c r="F8888" i="8" l="1"/>
  <c r="D8888" i="8"/>
  <c r="E8888" i="8"/>
  <c r="A8889" i="8"/>
  <c r="M8887" i="8"/>
  <c r="L8887" i="8"/>
  <c r="E8889" i="8" l="1"/>
  <c r="F8889" i="8"/>
  <c r="D8889" i="8"/>
  <c r="A8890" i="8"/>
  <c r="M8888" i="8"/>
  <c r="L8888" i="8"/>
  <c r="F8890" i="8" l="1"/>
  <c r="A8891" i="8"/>
  <c r="D8890" i="8"/>
  <c r="E8890" i="8"/>
  <c r="L8889" i="8"/>
  <c r="M8889" i="8"/>
  <c r="L8890" i="8" l="1"/>
  <c r="M8890" i="8"/>
  <c r="D8891" i="8"/>
  <c r="A8892" i="8"/>
  <c r="E8891" i="8"/>
  <c r="F8891" i="8"/>
  <c r="M8891" i="8" l="1"/>
  <c r="L8891" i="8"/>
  <c r="E8892" i="8"/>
  <c r="A8893" i="8"/>
  <c r="D8892" i="8"/>
  <c r="F8892" i="8"/>
  <c r="D8893" i="8" l="1"/>
  <c r="A8894" i="8"/>
  <c r="E8893" i="8"/>
  <c r="F8893" i="8"/>
  <c r="M8892" i="8"/>
  <c r="L8892" i="8"/>
  <c r="L8893" i="8" l="1"/>
  <c r="M8893" i="8"/>
  <c r="D8894" i="8"/>
  <c r="F8894" i="8"/>
  <c r="A8895" i="8"/>
  <c r="E8894" i="8"/>
  <c r="L8894" i="8" l="1"/>
  <c r="M8894" i="8"/>
  <c r="A8896" i="8"/>
  <c r="F8895" i="8"/>
  <c r="E8895" i="8"/>
  <c r="D8895" i="8"/>
  <c r="M8895" i="8" l="1"/>
  <c r="L8895" i="8"/>
  <c r="F8896" i="8"/>
  <c r="A8897" i="8"/>
  <c r="D8896" i="8"/>
  <c r="E8896" i="8"/>
  <c r="M8896" i="8" l="1"/>
  <c r="L8896" i="8"/>
  <c r="D8897" i="8"/>
  <c r="A8898" i="8"/>
  <c r="E8897" i="8"/>
  <c r="F8897" i="8"/>
  <c r="M8897" i="8" l="1"/>
  <c r="L8897" i="8"/>
  <c r="F8898" i="8"/>
  <c r="A8899" i="8"/>
  <c r="D8898" i="8"/>
  <c r="E8898" i="8"/>
  <c r="M8898" i="8" l="1"/>
  <c r="L8898" i="8"/>
  <c r="D8899" i="8"/>
  <c r="E8899" i="8"/>
  <c r="A8900" i="8"/>
  <c r="F8899" i="8"/>
  <c r="E8900" i="8" l="1"/>
  <c r="A8901" i="8"/>
  <c r="F8900" i="8"/>
  <c r="D8900" i="8"/>
  <c r="M8899" i="8"/>
  <c r="L8899" i="8"/>
  <c r="D8901" i="8" l="1"/>
  <c r="A8902" i="8"/>
  <c r="E8901" i="8"/>
  <c r="F8901" i="8"/>
  <c r="M8900" i="8"/>
  <c r="L8900" i="8"/>
  <c r="L8901" i="8" l="1"/>
  <c r="M8901" i="8"/>
  <c r="D8902" i="8"/>
  <c r="E8902" i="8"/>
  <c r="F8902" i="8"/>
  <c r="A8903" i="8"/>
  <c r="E8903" i="8" l="1"/>
  <c r="F8903" i="8"/>
  <c r="D8903" i="8"/>
  <c r="A8904" i="8"/>
  <c r="M8902" i="8"/>
  <c r="L8902" i="8"/>
  <c r="D8904" i="8" l="1"/>
  <c r="E8904" i="8"/>
  <c r="A8905" i="8"/>
  <c r="F8904" i="8"/>
  <c r="M8903" i="8"/>
  <c r="L8903" i="8"/>
  <c r="E8905" i="8" l="1"/>
  <c r="F8905" i="8"/>
  <c r="D8905" i="8"/>
  <c r="A8906" i="8"/>
  <c r="M8904" i="8"/>
  <c r="L8904" i="8"/>
  <c r="F8906" i="8" l="1"/>
  <c r="A8907" i="8"/>
  <c r="D8906" i="8"/>
  <c r="E8906" i="8"/>
  <c r="M8905" i="8"/>
  <c r="L8905" i="8"/>
  <c r="L8906" i="8" l="1"/>
  <c r="M8906" i="8"/>
  <c r="E8907" i="8"/>
  <c r="F8907" i="8"/>
  <c r="D8907" i="8"/>
  <c r="A8908" i="8"/>
  <c r="F8908" i="8" l="1"/>
  <c r="D8908" i="8"/>
  <c r="E8908" i="8"/>
  <c r="A8909" i="8"/>
  <c r="L8907" i="8"/>
  <c r="M8907" i="8"/>
  <c r="A8910" i="8" l="1"/>
  <c r="E8909" i="8"/>
  <c r="D8909" i="8"/>
  <c r="F8909" i="8"/>
  <c r="M8908" i="8"/>
  <c r="L8908" i="8"/>
  <c r="M8909" i="8" l="1"/>
  <c r="L8909" i="8"/>
  <c r="D8910" i="8"/>
  <c r="E8910" i="8"/>
  <c r="F8910" i="8"/>
  <c r="A8911" i="8"/>
  <c r="D8911" i="8" l="1"/>
  <c r="A8912" i="8"/>
  <c r="E8911" i="8"/>
  <c r="F8911" i="8"/>
  <c r="M8910" i="8"/>
  <c r="L8910" i="8"/>
  <c r="M8911" i="8" l="1"/>
  <c r="L8911" i="8"/>
  <c r="F8912" i="8"/>
  <c r="A8913" i="8"/>
  <c r="E8912" i="8"/>
  <c r="D8912" i="8"/>
  <c r="M8912" i="8" l="1"/>
  <c r="L8912" i="8"/>
  <c r="F8913" i="8"/>
  <c r="E8913" i="8"/>
  <c r="D8913" i="8"/>
  <c r="A8914" i="8"/>
  <c r="E8914" i="8" l="1"/>
  <c r="F8914" i="8"/>
  <c r="D8914" i="8"/>
  <c r="A8915" i="8"/>
  <c r="L8913" i="8"/>
  <c r="M8913" i="8"/>
  <c r="D8915" i="8" l="1"/>
  <c r="A8916" i="8"/>
  <c r="F8915" i="8"/>
  <c r="E8915" i="8"/>
  <c r="L8914" i="8"/>
  <c r="M8914" i="8"/>
  <c r="M8915" i="8" l="1"/>
  <c r="L8915" i="8"/>
  <c r="F8916" i="8"/>
  <c r="A8917" i="8"/>
  <c r="E8916" i="8"/>
  <c r="D8916" i="8"/>
  <c r="M8916" i="8" l="1"/>
  <c r="L8916" i="8"/>
  <c r="D8917" i="8"/>
  <c r="A8918" i="8"/>
  <c r="E8917" i="8"/>
  <c r="F8917" i="8"/>
  <c r="M8917" i="8" l="1"/>
  <c r="L8917" i="8"/>
  <c r="D8918" i="8"/>
  <c r="F8918" i="8"/>
  <c r="A8919" i="8"/>
  <c r="E8918" i="8"/>
  <c r="L8918" i="8" l="1"/>
  <c r="M8918" i="8"/>
  <c r="E8919" i="8"/>
  <c r="F8919" i="8"/>
  <c r="D8919" i="8"/>
  <c r="A8920" i="8"/>
  <c r="D8920" i="8" l="1"/>
  <c r="E8920" i="8"/>
  <c r="F8920" i="8"/>
  <c r="A8921" i="8"/>
  <c r="L8919" i="8"/>
  <c r="M8919" i="8"/>
  <c r="A8922" i="8" l="1"/>
  <c r="E8921" i="8"/>
  <c r="F8921" i="8"/>
  <c r="D8921" i="8"/>
  <c r="L8920" i="8"/>
  <c r="M8920" i="8"/>
  <c r="L8921" i="8" l="1"/>
  <c r="M8921" i="8"/>
  <c r="D8922" i="8"/>
  <c r="E8922" i="8"/>
  <c r="F8922" i="8"/>
  <c r="A8923" i="8"/>
  <c r="D8923" i="8" l="1"/>
  <c r="A8924" i="8"/>
  <c r="E8923" i="8"/>
  <c r="F8923" i="8"/>
  <c r="L8922" i="8"/>
  <c r="M8922" i="8"/>
  <c r="M8923" i="8" l="1"/>
  <c r="L8923" i="8"/>
  <c r="E8924" i="8"/>
  <c r="A8925" i="8"/>
  <c r="F8924" i="8"/>
  <c r="D8924" i="8"/>
  <c r="D8925" i="8" l="1"/>
  <c r="F8925" i="8"/>
  <c r="E8925" i="8"/>
  <c r="A8926" i="8"/>
  <c r="L8924" i="8"/>
  <c r="M8924" i="8"/>
  <c r="D8926" i="8" l="1"/>
  <c r="E8926" i="8"/>
  <c r="A8927" i="8"/>
  <c r="F8926" i="8"/>
  <c r="L8925" i="8"/>
  <c r="M8925" i="8"/>
  <c r="E8927" i="8" l="1"/>
  <c r="F8927" i="8"/>
  <c r="D8927" i="8"/>
  <c r="A8928" i="8"/>
  <c r="M8926" i="8"/>
  <c r="L8926" i="8"/>
  <c r="D8928" i="8" l="1"/>
  <c r="E8928" i="8"/>
  <c r="F8928" i="8"/>
  <c r="A8929" i="8"/>
  <c r="M8927" i="8"/>
  <c r="L8927" i="8"/>
  <c r="D8929" i="8" l="1"/>
  <c r="E8929" i="8"/>
  <c r="A8930" i="8"/>
  <c r="F8929" i="8"/>
  <c r="M8928" i="8"/>
  <c r="L8928" i="8"/>
  <c r="E8930" i="8" l="1"/>
  <c r="F8930" i="8"/>
  <c r="D8930" i="8"/>
  <c r="A8931" i="8"/>
  <c r="M8929" i="8"/>
  <c r="L8929" i="8"/>
  <c r="D8931" i="8" l="1"/>
  <c r="A8932" i="8"/>
  <c r="F8931" i="8"/>
  <c r="E8931" i="8"/>
  <c r="L8930" i="8"/>
  <c r="M8930" i="8"/>
  <c r="M8931" i="8" l="1"/>
  <c r="L8931" i="8"/>
  <c r="F8932" i="8"/>
  <c r="A8933" i="8"/>
  <c r="E8932" i="8"/>
  <c r="D8932" i="8"/>
  <c r="M8932" i="8" l="1"/>
  <c r="L8932" i="8"/>
  <c r="E8933" i="8"/>
  <c r="F8933" i="8"/>
  <c r="D8933" i="8"/>
  <c r="A8934" i="8"/>
  <c r="E8934" i="8" l="1"/>
  <c r="F8934" i="8"/>
  <c r="A8935" i="8"/>
  <c r="D8934" i="8"/>
  <c r="L8933" i="8"/>
  <c r="M8933" i="8"/>
  <c r="E8935" i="8" l="1"/>
  <c r="F8935" i="8"/>
  <c r="D8935" i="8"/>
  <c r="A8936" i="8"/>
  <c r="M8934" i="8"/>
  <c r="L8934" i="8"/>
  <c r="F8936" i="8" l="1"/>
  <c r="D8936" i="8"/>
  <c r="A8937" i="8"/>
  <c r="E8936" i="8"/>
  <c r="M8935" i="8"/>
  <c r="L8935" i="8"/>
  <c r="L8936" i="8" l="1"/>
  <c r="M8936" i="8"/>
  <c r="D8937" i="8"/>
  <c r="F8937" i="8"/>
  <c r="A8938" i="8"/>
  <c r="E8937" i="8"/>
  <c r="L8937" i="8" l="1"/>
  <c r="M8937" i="8"/>
  <c r="A8939" i="8"/>
  <c r="F8938" i="8"/>
  <c r="D8938" i="8"/>
  <c r="E8938" i="8"/>
  <c r="M8938" i="8" l="1"/>
  <c r="L8938" i="8"/>
  <c r="D8939" i="8"/>
  <c r="A8940" i="8"/>
  <c r="F8939" i="8"/>
  <c r="E8939" i="8"/>
  <c r="M8939" i="8" l="1"/>
  <c r="L8939" i="8"/>
  <c r="F8940" i="8"/>
  <c r="A8941" i="8"/>
  <c r="E8940" i="8"/>
  <c r="D8940" i="8"/>
  <c r="M8940" i="8" l="1"/>
  <c r="L8940" i="8"/>
  <c r="E8941" i="8"/>
  <c r="F8941" i="8"/>
  <c r="D8941" i="8"/>
  <c r="A8942" i="8"/>
  <c r="F8942" i="8" l="1"/>
  <c r="A8943" i="8"/>
  <c r="D8942" i="8"/>
  <c r="E8942" i="8"/>
  <c r="L8941" i="8"/>
  <c r="M8941" i="8"/>
  <c r="L8942" i="8" l="1"/>
  <c r="M8942" i="8"/>
  <c r="E8943" i="8"/>
  <c r="F8943" i="8"/>
  <c r="D8943" i="8"/>
  <c r="A8944" i="8"/>
  <c r="D8944" i="8" l="1"/>
  <c r="F8944" i="8"/>
  <c r="A8945" i="8"/>
  <c r="E8944" i="8"/>
  <c r="M8943" i="8"/>
  <c r="L8943" i="8"/>
  <c r="L8944" i="8" l="1"/>
  <c r="M8944" i="8"/>
  <c r="D8945" i="8"/>
  <c r="A8946" i="8"/>
  <c r="E8945" i="8"/>
  <c r="F8945" i="8"/>
  <c r="M8945" i="8" l="1"/>
  <c r="L8945" i="8"/>
  <c r="A8947" i="8"/>
  <c r="D8946" i="8"/>
  <c r="E8946" i="8"/>
  <c r="F8946" i="8"/>
  <c r="M8946" i="8" l="1"/>
  <c r="L8946" i="8"/>
  <c r="E8947" i="8"/>
  <c r="F8947" i="8"/>
  <c r="D8947" i="8"/>
  <c r="A8948" i="8"/>
  <c r="D8948" i="8" l="1"/>
  <c r="E8948" i="8"/>
  <c r="F8948" i="8"/>
  <c r="A8949" i="8"/>
  <c r="M8947" i="8"/>
  <c r="L8947" i="8"/>
  <c r="E8949" i="8" l="1"/>
  <c r="F8949" i="8"/>
  <c r="D8949" i="8"/>
  <c r="A8950" i="8"/>
  <c r="M8948" i="8"/>
  <c r="L8948" i="8"/>
  <c r="F8950" i="8" l="1"/>
  <c r="A8951" i="8"/>
  <c r="E8950" i="8"/>
  <c r="D8950" i="8"/>
  <c r="M8949" i="8"/>
  <c r="L8949" i="8"/>
  <c r="M8950" i="8" l="1"/>
  <c r="L8950" i="8"/>
  <c r="D8951" i="8"/>
  <c r="E8951" i="8"/>
  <c r="A8952" i="8"/>
  <c r="F8951" i="8"/>
  <c r="D8952" i="8" l="1"/>
  <c r="E8952" i="8"/>
  <c r="F8952" i="8"/>
  <c r="A8953" i="8"/>
  <c r="M8951" i="8"/>
  <c r="L8951" i="8"/>
  <c r="D8953" i="8" l="1"/>
  <c r="A8954" i="8"/>
  <c r="E8953" i="8"/>
  <c r="F8953" i="8"/>
  <c r="L8952" i="8"/>
  <c r="M8952" i="8"/>
  <c r="L8953" i="8" l="1"/>
  <c r="M8953" i="8"/>
  <c r="A8955" i="8"/>
  <c r="F8954" i="8"/>
  <c r="D8954" i="8"/>
  <c r="E8954" i="8"/>
  <c r="L8954" i="8" l="1"/>
  <c r="M8954" i="8"/>
  <c r="E8955" i="8"/>
  <c r="D8955" i="8"/>
  <c r="A8956" i="8"/>
  <c r="F8955" i="8"/>
  <c r="D8956" i="8" l="1"/>
  <c r="E8956" i="8"/>
  <c r="A8957" i="8"/>
  <c r="F8956" i="8"/>
  <c r="L8955" i="8"/>
  <c r="M8955" i="8"/>
  <c r="A8958" i="8" l="1"/>
  <c r="E8957" i="8"/>
  <c r="F8957" i="8"/>
  <c r="D8957" i="8"/>
  <c r="M8956" i="8"/>
  <c r="L8956" i="8"/>
  <c r="L8957" i="8" l="1"/>
  <c r="M8957" i="8"/>
  <c r="A8959" i="8"/>
  <c r="D8958" i="8"/>
  <c r="E8958" i="8"/>
  <c r="F8958" i="8"/>
  <c r="M8958" i="8" l="1"/>
  <c r="L8958" i="8"/>
  <c r="E8959" i="8"/>
  <c r="F8959" i="8"/>
  <c r="D8959" i="8"/>
  <c r="A8960" i="8"/>
  <c r="A8961" i="8" l="1"/>
  <c r="E8960" i="8"/>
  <c r="D8960" i="8"/>
  <c r="F8960" i="8"/>
  <c r="M8959" i="8"/>
  <c r="L8959" i="8"/>
  <c r="L8960" i="8" l="1"/>
  <c r="M8960" i="8"/>
  <c r="E8961" i="8"/>
  <c r="F8961" i="8"/>
  <c r="D8961" i="8"/>
  <c r="A8962" i="8"/>
  <c r="F8962" i="8" l="1"/>
  <c r="A8963" i="8"/>
  <c r="D8962" i="8"/>
  <c r="E8962" i="8"/>
  <c r="M8961" i="8"/>
  <c r="L8961" i="8"/>
  <c r="L8962" i="8" l="1"/>
  <c r="M8962" i="8"/>
  <c r="D8963" i="8"/>
  <c r="A8964" i="8"/>
  <c r="E8963" i="8"/>
  <c r="F8963" i="8"/>
  <c r="L8963" i="8" l="1"/>
  <c r="M8963" i="8"/>
  <c r="D8964" i="8"/>
  <c r="E8964" i="8"/>
  <c r="A8965" i="8"/>
  <c r="F8964" i="8"/>
  <c r="F8965" i="8" l="1"/>
  <c r="A8966" i="8"/>
  <c r="E8965" i="8"/>
  <c r="D8965" i="8"/>
  <c r="L8964" i="8"/>
  <c r="M8964" i="8"/>
  <c r="M8965" i="8" l="1"/>
  <c r="L8965" i="8"/>
  <c r="A8967" i="8"/>
  <c r="D8966" i="8"/>
  <c r="F8966" i="8"/>
  <c r="E8966" i="8"/>
  <c r="L8966" i="8" l="1"/>
  <c r="M8966" i="8"/>
  <c r="E8967" i="8"/>
  <c r="F8967" i="8"/>
  <c r="D8967" i="8"/>
  <c r="A8968" i="8"/>
  <c r="A8969" i="8" l="1"/>
  <c r="D8968" i="8"/>
  <c r="E8968" i="8"/>
  <c r="F8968" i="8"/>
  <c r="M8967" i="8"/>
  <c r="L8967" i="8"/>
  <c r="L8968" i="8" l="1"/>
  <c r="M8968" i="8"/>
  <c r="D8969" i="8"/>
  <c r="E8969" i="8"/>
  <c r="A8970" i="8"/>
  <c r="F8969" i="8"/>
  <c r="D8970" i="8" l="1"/>
  <c r="E8970" i="8"/>
  <c r="F8970" i="8"/>
  <c r="A8971" i="8"/>
  <c r="L8969" i="8"/>
  <c r="M8969" i="8"/>
  <c r="D8971" i="8" l="1"/>
  <c r="A8972" i="8"/>
  <c r="F8971" i="8"/>
  <c r="E8971" i="8"/>
  <c r="M8970" i="8"/>
  <c r="L8970" i="8"/>
  <c r="M8971" i="8" l="1"/>
  <c r="L8971" i="8"/>
  <c r="F8972" i="8"/>
  <c r="A8973" i="8"/>
  <c r="E8972" i="8"/>
  <c r="D8972" i="8"/>
  <c r="M8972" i="8" l="1"/>
  <c r="L8972" i="8"/>
  <c r="D8973" i="8"/>
  <c r="E8973" i="8"/>
  <c r="F8973" i="8"/>
  <c r="A8974" i="8"/>
  <c r="A8975" i="8" l="1"/>
  <c r="D8974" i="8"/>
  <c r="E8974" i="8"/>
  <c r="F8974" i="8"/>
  <c r="L8973" i="8"/>
  <c r="M8973" i="8"/>
  <c r="L8974" i="8" l="1"/>
  <c r="M8974" i="8"/>
  <c r="E8975" i="8"/>
  <c r="F8975" i="8"/>
  <c r="D8975" i="8"/>
  <c r="A8976" i="8"/>
  <c r="F8976" i="8" l="1"/>
  <c r="D8976" i="8"/>
  <c r="E8976" i="8"/>
  <c r="A8977" i="8"/>
  <c r="M8975" i="8"/>
  <c r="L8975" i="8"/>
  <c r="A8978" i="8" l="1"/>
  <c r="F8977" i="8"/>
  <c r="E8977" i="8"/>
  <c r="D8977" i="8"/>
  <c r="M8976" i="8"/>
  <c r="L8976" i="8"/>
  <c r="M8977" i="8" l="1"/>
  <c r="L8977" i="8"/>
  <c r="D8978" i="8"/>
  <c r="E8978" i="8"/>
  <c r="F8978" i="8"/>
  <c r="A8979" i="8"/>
  <c r="M8978" i="8" l="1"/>
  <c r="L8978" i="8"/>
  <c r="E8979" i="8"/>
  <c r="F8979" i="8"/>
  <c r="D8979" i="8"/>
  <c r="A8980" i="8"/>
  <c r="D8980" i="8" l="1"/>
  <c r="E8980" i="8"/>
  <c r="F8980" i="8"/>
  <c r="A8981" i="8"/>
  <c r="L8979" i="8"/>
  <c r="M8979" i="8"/>
  <c r="F8981" i="8" l="1"/>
  <c r="D8981" i="8"/>
  <c r="A8982" i="8"/>
  <c r="E8981" i="8"/>
  <c r="L8980" i="8"/>
  <c r="M8980" i="8"/>
  <c r="M8981" i="8" l="1"/>
  <c r="L8981" i="8"/>
  <c r="A8983" i="8"/>
  <c r="E8982" i="8"/>
  <c r="D8982" i="8"/>
  <c r="F8982" i="8"/>
  <c r="M8982" i="8" l="1"/>
  <c r="L8982" i="8"/>
  <c r="E8983" i="8"/>
  <c r="F8983" i="8"/>
  <c r="D8983" i="8"/>
  <c r="A8984" i="8"/>
  <c r="F8984" i="8" l="1"/>
  <c r="D8984" i="8"/>
  <c r="E8984" i="8"/>
  <c r="A8985" i="8"/>
  <c r="L8983" i="8"/>
  <c r="M8983" i="8"/>
  <c r="A8986" i="8" l="1"/>
  <c r="E8985" i="8"/>
  <c r="F8985" i="8"/>
  <c r="D8985" i="8"/>
  <c r="L8984" i="8"/>
  <c r="M8984" i="8"/>
  <c r="L8985" i="8" l="1"/>
  <c r="M8985" i="8"/>
  <c r="A8987" i="8"/>
  <c r="D8986" i="8"/>
  <c r="E8986" i="8"/>
  <c r="F8986" i="8"/>
  <c r="L8986" i="8" l="1"/>
  <c r="M8986" i="8"/>
  <c r="D8987" i="8"/>
  <c r="A8988" i="8"/>
  <c r="E8987" i="8"/>
  <c r="F8987" i="8"/>
  <c r="M8987" i="8" l="1"/>
  <c r="L8987" i="8"/>
  <c r="A8989" i="8"/>
  <c r="E8988" i="8"/>
  <c r="D8988" i="8"/>
  <c r="F8988" i="8"/>
  <c r="L8988" i="8" l="1"/>
  <c r="M8988" i="8"/>
  <c r="E8989" i="8"/>
  <c r="F8989" i="8"/>
  <c r="D8989" i="8"/>
  <c r="A8990" i="8"/>
  <c r="F8990" i="8" l="1"/>
  <c r="D8990" i="8"/>
  <c r="A8991" i="8"/>
  <c r="E8990" i="8"/>
  <c r="L8989" i="8"/>
  <c r="M8989" i="8"/>
  <c r="L8990" i="8" l="1"/>
  <c r="M8990" i="8"/>
  <c r="D8991" i="8"/>
  <c r="E8991" i="8"/>
  <c r="F8991" i="8"/>
  <c r="A8992" i="8"/>
  <c r="F8992" i="8" l="1"/>
  <c r="A8993" i="8"/>
  <c r="D8992" i="8"/>
  <c r="E8992" i="8"/>
  <c r="M8991" i="8"/>
  <c r="L8991" i="8"/>
  <c r="M8992" i="8" l="1"/>
  <c r="L8992" i="8"/>
  <c r="F8993" i="8"/>
  <c r="E8993" i="8"/>
  <c r="D8993" i="8"/>
  <c r="A8994" i="8"/>
  <c r="A8995" i="8" l="1"/>
  <c r="F8994" i="8"/>
  <c r="D8994" i="8"/>
  <c r="E8994" i="8"/>
  <c r="M8993" i="8"/>
  <c r="L8993" i="8"/>
  <c r="L8994" i="8" l="1"/>
  <c r="M8994" i="8"/>
  <c r="D8995" i="8"/>
  <c r="A8996" i="8"/>
  <c r="E8995" i="8"/>
  <c r="F8995" i="8"/>
  <c r="M8995" i="8" l="1"/>
  <c r="L8995" i="8"/>
  <c r="A8997" i="8"/>
  <c r="D8996" i="8"/>
  <c r="E8996" i="8"/>
  <c r="F8996" i="8"/>
  <c r="M8996" i="8" l="1"/>
  <c r="L8996" i="8"/>
  <c r="F8997" i="8"/>
  <c r="D8997" i="8"/>
  <c r="E8997" i="8"/>
  <c r="A8998" i="8"/>
  <c r="E8998" i="8" l="1"/>
  <c r="F8998" i="8"/>
  <c r="A8999" i="8"/>
  <c r="D8998" i="8"/>
  <c r="L8997" i="8"/>
  <c r="M8997" i="8"/>
  <c r="A9000" i="8" l="1"/>
  <c r="D8999" i="8"/>
  <c r="E8999" i="8"/>
  <c r="F8999" i="8"/>
  <c r="L8998" i="8"/>
  <c r="M8998" i="8"/>
  <c r="L8999" i="8" l="1"/>
  <c r="M8999" i="8"/>
  <c r="F9000" i="8"/>
  <c r="A9001" i="8"/>
  <c r="E9000" i="8"/>
  <c r="D9000" i="8"/>
  <c r="L9000" i="8" l="1"/>
  <c r="M9000" i="8"/>
  <c r="D9001" i="8"/>
  <c r="A9002" i="8"/>
  <c r="F9001" i="8"/>
  <c r="E9001" i="8"/>
  <c r="L9001" i="8" l="1"/>
  <c r="M9001" i="8"/>
  <c r="A9003" i="8"/>
  <c r="D9002" i="8"/>
  <c r="F9002" i="8"/>
  <c r="E9002" i="8"/>
  <c r="L9002" i="8" l="1"/>
  <c r="M9002" i="8"/>
  <c r="E9003" i="8"/>
  <c r="F9003" i="8"/>
  <c r="D9003" i="8"/>
  <c r="A9004" i="8"/>
  <c r="E9004" i="8" l="1"/>
  <c r="D9004" i="8"/>
  <c r="F9004" i="8"/>
  <c r="A9005" i="8"/>
  <c r="L9003" i="8"/>
  <c r="M9003" i="8"/>
  <c r="E9005" i="8" l="1"/>
  <c r="F9005" i="8"/>
  <c r="D9005" i="8"/>
  <c r="A9006" i="8"/>
  <c r="M9004" i="8"/>
  <c r="L9004" i="8"/>
  <c r="A9007" i="8" l="1"/>
  <c r="D9006" i="8"/>
  <c r="E9006" i="8"/>
  <c r="F9006" i="8"/>
  <c r="L9005" i="8"/>
  <c r="M9005" i="8"/>
  <c r="L9006" i="8" l="1"/>
  <c r="M9006" i="8"/>
  <c r="D9007" i="8"/>
  <c r="A9008" i="8"/>
  <c r="F9007" i="8"/>
  <c r="E9007" i="8"/>
  <c r="M9007" i="8" l="1"/>
  <c r="L9007" i="8"/>
  <c r="F9008" i="8"/>
  <c r="A9009" i="8"/>
  <c r="D9008" i="8"/>
  <c r="E9008" i="8"/>
  <c r="L9008" i="8" l="1"/>
  <c r="M9008" i="8"/>
  <c r="D9009" i="8"/>
  <c r="F9009" i="8"/>
  <c r="E9009" i="8"/>
  <c r="A9010" i="8"/>
  <c r="D9010" i="8" l="1"/>
  <c r="E9010" i="8"/>
  <c r="F9010" i="8"/>
  <c r="A9011" i="8"/>
  <c r="M9009" i="8"/>
  <c r="L9009" i="8"/>
  <c r="D9011" i="8" l="1"/>
  <c r="A9012" i="8"/>
  <c r="E9011" i="8"/>
  <c r="F9011" i="8"/>
  <c r="L9010" i="8"/>
  <c r="M9010" i="8"/>
  <c r="M9011" i="8" l="1"/>
  <c r="L9011" i="8"/>
  <c r="A9013" i="8"/>
  <c r="D9012" i="8"/>
  <c r="F9012" i="8"/>
  <c r="E9012" i="8"/>
  <c r="L9012" i="8" l="1"/>
  <c r="M9012" i="8"/>
  <c r="E9013" i="8"/>
  <c r="D9013" i="8"/>
  <c r="A9014" i="8"/>
  <c r="F9013" i="8"/>
  <c r="D9014" i="8" l="1"/>
  <c r="F9014" i="8"/>
  <c r="A9015" i="8"/>
  <c r="E9014" i="8"/>
  <c r="L9013" i="8"/>
  <c r="M9013" i="8"/>
  <c r="L9014" i="8" l="1"/>
  <c r="M9014" i="8"/>
  <c r="D9015" i="8"/>
  <c r="A9016" i="8"/>
  <c r="E9015" i="8"/>
  <c r="F9015" i="8"/>
  <c r="M9015" i="8" l="1"/>
  <c r="L9015" i="8"/>
  <c r="D9016" i="8"/>
  <c r="E9016" i="8"/>
  <c r="F9016" i="8"/>
  <c r="A9017" i="8"/>
  <c r="D9017" i="8" l="1"/>
  <c r="A9018" i="8"/>
  <c r="F9017" i="8"/>
  <c r="E9017" i="8"/>
  <c r="L9016" i="8"/>
  <c r="M9016" i="8"/>
  <c r="L9017" i="8" l="1"/>
  <c r="M9017" i="8"/>
  <c r="D9018" i="8"/>
  <c r="A9019" i="8"/>
  <c r="F9018" i="8"/>
  <c r="E9018" i="8"/>
  <c r="L9018" i="8" l="1"/>
  <c r="M9018" i="8"/>
  <c r="D9019" i="8"/>
  <c r="E9019" i="8"/>
  <c r="A9020" i="8"/>
  <c r="F9019" i="8"/>
  <c r="E9020" i="8" l="1"/>
  <c r="A9021" i="8"/>
  <c r="D9020" i="8"/>
  <c r="F9020" i="8"/>
  <c r="L9019" i="8"/>
  <c r="M9019" i="8"/>
  <c r="D9021" i="8" l="1"/>
  <c r="A9022" i="8"/>
  <c r="E9021" i="8"/>
  <c r="F9021" i="8"/>
  <c r="M9020" i="8"/>
  <c r="L9020" i="8"/>
  <c r="L9021" i="8" l="1"/>
  <c r="M9021" i="8"/>
  <c r="F9022" i="8"/>
  <c r="E9022" i="8"/>
  <c r="D9022" i="8"/>
  <c r="A9023" i="8"/>
  <c r="F9023" i="8" l="1"/>
  <c r="D9023" i="8"/>
  <c r="A9024" i="8"/>
  <c r="E9023" i="8"/>
  <c r="M9022" i="8"/>
  <c r="L9022" i="8"/>
  <c r="L9023" i="8" l="1"/>
  <c r="M9023" i="8"/>
  <c r="F9024" i="8"/>
  <c r="D9024" i="8"/>
  <c r="E9024" i="8"/>
  <c r="A9025" i="8"/>
  <c r="D9025" i="8" l="1"/>
  <c r="A9026" i="8"/>
  <c r="E9025" i="8"/>
  <c r="F9025" i="8"/>
  <c r="M9024" i="8"/>
  <c r="L9024" i="8"/>
  <c r="M9025" i="8" l="1"/>
  <c r="L9025" i="8"/>
  <c r="F9026" i="8"/>
  <c r="A9027" i="8"/>
  <c r="D9026" i="8"/>
  <c r="E9026" i="8"/>
  <c r="L9026" i="8" l="1"/>
  <c r="M9026" i="8"/>
  <c r="D9027" i="8"/>
  <c r="A9028" i="8"/>
  <c r="E9027" i="8"/>
  <c r="F9027" i="8"/>
  <c r="M9027" i="8" l="1"/>
  <c r="L9027" i="8"/>
  <c r="E9028" i="8"/>
  <c r="A9029" i="8"/>
  <c r="D9028" i="8"/>
  <c r="F9028" i="8"/>
  <c r="A9030" i="8" l="1"/>
  <c r="D9029" i="8"/>
  <c r="E9029" i="8"/>
  <c r="F9029" i="8"/>
  <c r="L9028" i="8"/>
  <c r="M9028" i="8"/>
  <c r="L9029" i="8" l="1"/>
  <c r="M9029" i="8"/>
  <c r="D9030" i="8"/>
  <c r="E9030" i="8"/>
  <c r="F9030" i="8"/>
  <c r="A9031" i="8"/>
  <c r="D9031" i="8" l="1"/>
  <c r="E9031" i="8"/>
  <c r="F9031" i="8"/>
  <c r="A9032" i="8"/>
  <c r="M9030" i="8"/>
  <c r="L9030" i="8"/>
  <c r="D9032" i="8" l="1"/>
  <c r="E9032" i="8"/>
  <c r="A9033" i="8"/>
  <c r="F9032" i="8"/>
  <c r="M9031" i="8"/>
  <c r="L9031" i="8"/>
  <c r="D9033" i="8" l="1"/>
  <c r="A9034" i="8"/>
  <c r="E9033" i="8"/>
  <c r="F9033" i="8"/>
  <c r="L9032" i="8"/>
  <c r="M9032" i="8"/>
  <c r="L9033" i="8" l="1"/>
  <c r="M9033" i="8"/>
  <c r="F9034" i="8"/>
  <c r="D9034" i="8"/>
  <c r="E9034" i="8"/>
  <c r="A9035" i="8"/>
  <c r="D9035" i="8" l="1"/>
  <c r="A9036" i="8"/>
  <c r="E9035" i="8"/>
  <c r="F9035" i="8"/>
  <c r="L9034" i="8"/>
  <c r="M9034" i="8"/>
  <c r="M9035" i="8" l="1"/>
  <c r="L9035" i="8"/>
  <c r="F9036" i="8"/>
  <c r="D9036" i="8"/>
  <c r="E9036" i="8"/>
  <c r="A9037" i="8"/>
  <c r="A9038" i="8" l="1"/>
  <c r="E9037" i="8"/>
  <c r="F9037" i="8"/>
  <c r="D9037" i="8"/>
  <c r="M9036" i="8"/>
  <c r="L9036" i="8"/>
  <c r="M9037" i="8" l="1"/>
  <c r="L9037" i="8"/>
  <c r="F9038" i="8"/>
  <c r="A9039" i="8"/>
  <c r="D9038" i="8"/>
  <c r="E9038" i="8"/>
  <c r="L9038" i="8" l="1"/>
  <c r="M9038" i="8"/>
  <c r="D9039" i="8"/>
  <c r="E9039" i="8"/>
  <c r="A9040" i="8"/>
  <c r="F9039" i="8"/>
  <c r="F9040" i="8" l="1"/>
  <c r="A9041" i="8"/>
  <c r="D9040" i="8"/>
  <c r="E9040" i="8"/>
  <c r="M9039" i="8"/>
  <c r="L9039" i="8"/>
  <c r="L9040" i="8" l="1"/>
  <c r="M9040" i="8"/>
  <c r="D9041" i="8"/>
  <c r="A9042" i="8"/>
  <c r="E9041" i="8"/>
  <c r="F9041" i="8"/>
  <c r="M9041" i="8" l="1"/>
  <c r="L9041" i="8"/>
  <c r="F9042" i="8"/>
  <c r="A9043" i="8"/>
  <c r="E9042" i="8"/>
  <c r="D9042" i="8"/>
  <c r="L9042" i="8" l="1"/>
  <c r="M9042" i="8"/>
  <c r="E9043" i="8"/>
  <c r="F9043" i="8"/>
  <c r="D9043" i="8"/>
  <c r="A9044" i="8"/>
  <c r="F9044" i="8" l="1"/>
  <c r="A9045" i="8"/>
  <c r="D9044" i="8"/>
  <c r="E9044" i="8"/>
  <c r="M9043" i="8"/>
  <c r="L9043" i="8"/>
  <c r="L9044" i="8" l="1"/>
  <c r="M9044" i="8"/>
  <c r="D9045" i="8"/>
  <c r="A9046" i="8"/>
  <c r="E9045" i="8"/>
  <c r="F9045" i="8"/>
  <c r="L9045" i="8" l="1"/>
  <c r="M9045" i="8"/>
  <c r="F9046" i="8"/>
  <c r="A9047" i="8"/>
  <c r="E9046" i="8"/>
  <c r="D9046" i="8"/>
  <c r="M9046" i="8" l="1"/>
  <c r="L9046" i="8"/>
  <c r="D9047" i="8"/>
  <c r="F9047" i="8"/>
  <c r="E9047" i="8"/>
  <c r="A9048" i="8"/>
  <c r="A9049" i="8" l="1"/>
  <c r="D9048" i="8"/>
  <c r="F9048" i="8"/>
  <c r="E9048" i="8"/>
  <c r="M9047" i="8"/>
  <c r="L9047" i="8"/>
  <c r="M9048" i="8" l="1"/>
  <c r="L9048" i="8"/>
  <c r="D9049" i="8"/>
  <c r="A9050" i="8"/>
  <c r="E9049" i="8"/>
  <c r="F9049" i="8"/>
  <c r="L9049" i="8" l="1"/>
  <c r="M9049" i="8"/>
  <c r="D9050" i="8"/>
  <c r="E9050" i="8"/>
  <c r="F9050" i="8"/>
  <c r="A9051" i="8"/>
  <c r="E9051" i="8" l="1"/>
  <c r="F9051" i="8"/>
  <c r="D9051" i="8"/>
  <c r="A9052" i="8"/>
  <c r="M9050" i="8"/>
  <c r="L9050" i="8"/>
  <c r="F9052" i="8" l="1"/>
  <c r="D9052" i="8"/>
  <c r="E9052" i="8"/>
  <c r="A9053" i="8"/>
  <c r="M9051" i="8"/>
  <c r="L9051" i="8"/>
  <c r="A9054" i="8" l="1"/>
  <c r="E9053" i="8"/>
  <c r="F9053" i="8"/>
  <c r="D9053" i="8"/>
  <c r="L9052" i="8"/>
  <c r="M9052" i="8"/>
  <c r="M9053" i="8" l="1"/>
  <c r="L9053" i="8"/>
  <c r="F9054" i="8"/>
  <c r="A9055" i="8"/>
  <c r="D9054" i="8"/>
  <c r="E9054" i="8"/>
  <c r="L9054" i="8" l="1"/>
  <c r="M9054" i="8"/>
  <c r="D9055" i="8"/>
  <c r="A9056" i="8"/>
  <c r="F9055" i="8"/>
  <c r="E9055" i="8"/>
  <c r="M9055" i="8" l="1"/>
  <c r="L9055" i="8"/>
  <c r="A9057" i="8"/>
  <c r="D9056" i="8"/>
  <c r="E9056" i="8"/>
  <c r="F9056" i="8"/>
  <c r="L9056" i="8" l="1"/>
  <c r="M9056" i="8"/>
  <c r="A9058" i="8"/>
  <c r="E9057" i="8"/>
  <c r="D9057" i="8"/>
  <c r="F9057" i="8"/>
  <c r="M9057" i="8" l="1"/>
  <c r="L9057" i="8"/>
  <c r="F9058" i="8"/>
  <c r="A9059" i="8"/>
  <c r="D9058" i="8"/>
  <c r="E9058" i="8"/>
  <c r="L9058" i="8" l="1"/>
  <c r="M9058" i="8"/>
  <c r="D9059" i="8"/>
  <c r="A9060" i="8"/>
  <c r="E9059" i="8"/>
  <c r="F9059" i="8"/>
  <c r="M9059" i="8" l="1"/>
  <c r="L9059" i="8"/>
  <c r="F9060" i="8"/>
  <c r="A9061" i="8"/>
  <c r="D9060" i="8"/>
  <c r="E9060" i="8"/>
  <c r="L9060" i="8" l="1"/>
  <c r="M9060" i="8"/>
  <c r="E9061" i="8"/>
  <c r="F9061" i="8"/>
  <c r="D9061" i="8"/>
  <c r="A9062" i="8"/>
  <c r="F9062" i="8" l="1"/>
  <c r="D9062" i="8"/>
  <c r="E9062" i="8"/>
  <c r="A9063" i="8"/>
  <c r="M9061" i="8"/>
  <c r="L9061" i="8"/>
  <c r="D9063" i="8" l="1"/>
  <c r="A9064" i="8"/>
  <c r="E9063" i="8"/>
  <c r="F9063" i="8"/>
  <c r="L9062" i="8"/>
  <c r="M9062" i="8"/>
  <c r="M9063" i="8" l="1"/>
  <c r="L9063" i="8"/>
  <c r="F9064" i="8"/>
  <c r="A9065" i="8"/>
  <c r="E9064" i="8"/>
  <c r="D9064" i="8"/>
  <c r="L9064" i="8" l="1"/>
  <c r="M9064" i="8"/>
  <c r="D9065" i="8"/>
  <c r="E9065" i="8"/>
  <c r="F9065" i="8"/>
  <c r="A9066" i="8"/>
  <c r="F9066" i="8" l="1"/>
  <c r="A9067" i="8"/>
  <c r="D9066" i="8"/>
  <c r="E9066" i="8"/>
  <c r="L9065" i="8"/>
  <c r="M9065" i="8"/>
  <c r="L9066" i="8" l="1"/>
  <c r="M9066" i="8"/>
  <c r="D9067" i="8"/>
  <c r="E9067" i="8"/>
  <c r="F9067" i="8"/>
  <c r="A9068" i="8"/>
  <c r="F9068" i="8" l="1"/>
  <c r="A9069" i="8"/>
  <c r="D9068" i="8"/>
  <c r="E9068" i="8"/>
  <c r="M9067" i="8"/>
  <c r="L9067" i="8"/>
  <c r="L9068" i="8" l="1"/>
  <c r="M9068" i="8"/>
  <c r="D9069" i="8"/>
  <c r="A9070" i="8"/>
  <c r="E9069" i="8"/>
  <c r="F9069" i="8"/>
  <c r="L9069" i="8" l="1"/>
  <c r="M9069" i="8"/>
  <c r="F9070" i="8"/>
  <c r="E9070" i="8"/>
  <c r="A9071" i="8"/>
  <c r="D9070" i="8"/>
  <c r="A9072" i="8" l="1"/>
  <c r="F9071" i="8"/>
  <c r="D9071" i="8"/>
  <c r="E9071" i="8"/>
  <c r="L9070" i="8"/>
  <c r="M9070" i="8"/>
  <c r="M9071" i="8" l="1"/>
  <c r="L9071" i="8"/>
  <c r="E9072" i="8"/>
  <c r="F9072" i="8"/>
  <c r="A9073" i="8"/>
  <c r="D9072" i="8"/>
  <c r="E9073" i="8" l="1"/>
  <c r="F9073" i="8"/>
  <c r="D9073" i="8"/>
  <c r="A9074" i="8"/>
  <c r="M9072" i="8"/>
  <c r="L9072" i="8"/>
  <c r="F9074" i="8" l="1"/>
  <c r="A9075" i="8"/>
  <c r="D9074" i="8"/>
  <c r="E9074" i="8"/>
  <c r="M9073" i="8"/>
  <c r="L9073" i="8"/>
  <c r="M9074" i="8" l="1"/>
  <c r="L9074" i="8"/>
  <c r="F9075" i="8"/>
  <c r="E9075" i="8"/>
  <c r="D9075" i="8"/>
  <c r="A9076" i="8"/>
  <c r="F9076" i="8" l="1"/>
  <c r="D9076" i="8"/>
  <c r="E9076" i="8"/>
  <c r="A9077" i="8"/>
  <c r="L9075" i="8"/>
  <c r="M9075" i="8"/>
  <c r="A9078" i="8" l="1"/>
  <c r="E9077" i="8"/>
  <c r="F9077" i="8"/>
  <c r="D9077" i="8"/>
  <c r="L9076" i="8"/>
  <c r="M9076" i="8"/>
  <c r="L9077" i="8" l="1"/>
  <c r="M9077" i="8"/>
  <c r="D9078" i="8"/>
  <c r="F9078" i="8"/>
  <c r="A9079" i="8"/>
  <c r="E9078" i="8"/>
  <c r="M9078" i="8" l="1"/>
  <c r="L9078" i="8"/>
  <c r="E9079" i="8"/>
  <c r="D9079" i="8"/>
  <c r="A9080" i="8"/>
  <c r="F9079" i="8"/>
  <c r="F9080" i="8" l="1"/>
  <c r="A9081" i="8"/>
  <c r="E9080" i="8"/>
  <c r="D9080" i="8"/>
  <c r="M9079" i="8"/>
  <c r="L9079" i="8"/>
  <c r="M9080" i="8" l="1"/>
  <c r="L9080" i="8"/>
  <c r="E9081" i="8"/>
  <c r="F9081" i="8"/>
  <c r="D9081" i="8"/>
  <c r="A9082" i="8"/>
  <c r="D9082" i="8" l="1"/>
  <c r="F9082" i="8"/>
  <c r="A9083" i="8"/>
  <c r="E9082" i="8"/>
  <c r="M9081" i="8"/>
  <c r="L9081" i="8"/>
  <c r="L9082" i="8" l="1"/>
  <c r="M9082" i="8"/>
  <c r="D9083" i="8"/>
  <c r="A9084" i="8"/>
  <c r="F9083" i="8"/>
  <c r="E9083" i="8"/>
  <c r="M9083" i="8" l="1"/>
  <c r="L9083" i="8"/>
  <c r="E9084" i="8"/>
  <c r="A9085" i="8"/>
  <c r="D9084" i="8"/>
  <c r="F9084" i="8"/>
  <c r="D9085" i="8" l="1"/>
  <c r="A9086" i="8"/>
  <c r="E9085" i="8"/>
  <c r="F9085" i="8"/>
  <c r="L9084" i="8"/>
  <c r="M9084" i="8"/>
  <c r="L9085" i="8" l="1"/>
  <c r="M9085" i="8"/>
  <c r="A9087" i="8"/>
  <c r="F9086" i="8"/>
  <c r="E9086" i="8"/>
  <c r="D9086" i="8"/>
  <c r="L9086" i="8" l="1"/>
  <c r="M9086" i="8"/>
  <c r="D9087" i="8"/>
  <c r="A9088" i="8"/>
  <c r="F9087" i="8"/>
  <c r="E9087" i="8"/>
  <c r="M9087" i="8" l="1"/>
  <c r="L9087" i="8"/>
  <c r="A9089" i="8"/>
  <c r="F9088" i="8"/>
  <c r="D9088" i="8"/>
  <c r="E9088" i="8"/>
  <c r="L9088" i="8" l="1"/>
  <c r="M9088" i="8"/>
  <c r="D9089" i="8"/>
  <c r="E9089" i="8"/>
  <c r="F9089" i="8"/>
  <c r="A9090" i="8"/>
  <c r="D9090" i="8" l="1"/>
  <c r="E9090" i="8"/>
  <c r="F9090" i="8"/>
  <c r="A9091" i="8"/>
  <c r="L9089" i="8"/>
  <c r="M9089" i="8"/>
  <c r="D9091" i="8" l="1"/>
  <c r="A9092" i="8"/>
  <c r="E9091" i="8"/>
  <c r="F9091" i="8"/>
  <c r="L9090" i="8"/>
  <c r="M9090" i="8"/>
  <c r="M9091" i="8" l="1"/>
  <c r="L9091" i="8"/>
  <c r="D9092" i="8"/>
  <c r="E9092" i="8"/>
  <c r="F9092" i="8"/>
  <c r="A9093" i="8"/>
  <c r="E9093" i="8" l="1"/>
  <c r="F9093" i="8"/>
  <c r="D9093" i="8"/>
  <c r="A9094" i="8"/>
  <c r="M9092" i="8"/>
  <c r="L9092" i="8"/>
  <c r="E9094" i="8" l="1"/>
  <c r="F9094" i="8"/>
  <c r="A9095" i="8"/>
  <c r="D9094" i="8"/>
  <c r="M9093" i="8"/>
  <c r="L9093" i="8"/>
  <c r="F9095" i="8" l="1"/>
  <c r="D9095" i="8"/>
  <c r="A9096" i="8"/>
  <c r="E9095" i="8"/>
  <c r="M9094" i="8"/>
  <c r="L9094" i="8"/>
  <c r="M9095" i="8" l="1"/>
  <c r="L9095" i="8"/>
  <c r="D9096" i="8"/>
  <c r="E9096" i="8"/>
  <c r="F9096" i="8"/>
  <c r="A9097" i="8"/>
  <c r="E9097" i="8" l="1"/>
  <c r="F9097" i="8"/>
  <c r="D9097" i="8"/>
  <c r="A9098" i="8"/>
  <c r="M9096" i="8"/>
  <c r="L9096" i="8"/>
  <c r="A9099" i="8" l="1"/>
  <c r="E9098" i="8"/>
  <c r="F9098" i="8"/>
  <c r="D9098" i="8"/>
  <c r="L9097" i="8"/>
  <c r="M9097" i="8"/>
  <c r="M9098" i="8" l="1"/>
  <c r="L9098" i="8"/>
  <c r="A9100" i="8"/>
  <c r="D9099" i="8"/>
  <c r="E9099" i="8"/>
  <c r="F9099" i="8"/>
  <c r="M9099" i="8" l="1"/>
  <c r="L9099" i="8"/>
  <c r="F9100" i="8"/>
  <c r="A9101" i="8"/>
  <c r="E9100" i="8"/>
  <c r="D9100" i="8"/>
  <c r="L9100" i="8" l="1"/>
  <c r="M9100" i="8"/>
  <c r="E9101" i="8"/>
  <c r="F9101" i="8"/>
  <c r="D9101" i="8"/>
  <c r="A9102" i="8"/>
  <c r="D9102" i="8" l="1"/>
  <c r="E9102" i="8"/>
  <c r="F9102" i="8"/>
  <c r="A9103" i="8"/>
  <c r="M9101" i="8"/>
  <c r="L9101" i="8"/>
  <c r="E9103" i="8" l="1"/>
  <c r="D9103" i="8"/>
  <c r="A9104" i="8"/>
  <c r="F9103" i="8"/>
  <c r="L9102" i="8"/>
  <c r="M9102" i="8"/>
  <c r="F9104" i="8" l="1"/>
  <c r="A9105" i="8"/>
  <c r="D9104" i="8"/>
  <c r="E9104" i="8"/>
  <c r="M9103" i="8"/>
  <c r="L9103" i="8"/>
  <c r="M9104" i="8" l="1"/>
  <c r="L9104" i="8"/>
  <c r="D9105" i="8"/>
  <c r="A9106" i="8"/>
  <c r="F9105" i="8"/>
  <c r="E9105" i="8"/>
  <c r="L9105" i="8" l="1"/>
  <c r="M9105" i="8"/>
  <c r="F9106" i="8"/>
  <c r="D9106" i="8"/>
  <c r="E9106" i="8"/>
  <c r="A9107" i="8"/>
  <c r="F9107" i="8" l="1"/>
  <c r="E9107" i="8"/>
  <c r="D9107" i="8"/>
  <c r="A9108" i="8"/>
  <c r="M9106" i="8"/>
  <c r="L9106" i="8"/>
  <c r="F9108" i="8" l="1"/>
  <c r="A9109" i="8"/>
  <c r="D9108" i="8"/>
  <c r="E9108" i="8"/>
  <c r="M9107" i="8"/>
  <c r="L9107" i="8"/>
  <c r="L9108" i="8" l="1"/>
  <c r="M9108" i="8"/>
  <c r="D9109" i="8"/>
  <c r="E9109" i="8"/>
  <c r="F9109" i="8"/>
  <c r="A9110" i="8"/>
  <c r="F9110" i="8" l="1"/>
  <c r="D9110" i="8"/>
  <c r="E9110" i="8"/>
  <c r="A9111" i="8"/>
  <c r="M9109" i="8"/>
  <c r="L9109" i="8"/>
  <c r="D9111" i="8" l="1"/>
  <c r="A9112" i="8"/>
  <c r="E9111" i="8"/>
  <c r="F9111" i="8"/>
  <c r="M9110" i="8"/>
  <c r="L9110" i="8"/>
  <c r="M9111" i="8" l="1"/>
  <c r="L9111" i="8"/>
  <c r="F9112" i="8"/>
  <c r="A9113" i="8"/>
  <c r="D9112" i="8"/>
  <c r="E9112" i="8"/>
  <c r="L9112" i="8" l="1"/>
  <c r="M9112" i="8"/>
  <c r="D9113" i="8"/>
  <c r="E9113" i="8"/>
  <c r="F9113" i="8"/>
  <c r="A9114" i="8"/>
  <c r="D9114" i="8" l="1"/>
  <c r="E9114" i="8"/>
  <c r="F9114" i="8"/>
  <c r="A9115" i="8"/>
  <c r="M9113" i="8"/>
  <c r="L9113" i="8"/>
  <c r="D9115" i="8" l="1"/>
  <c r="E9115" i="8"/>
  <c r="F9115" i="8"/>
  <c r="A9116" i="8"/>
  <c r="L9114" i="8"/>
  <c r="M9114" i="8"/>
  <c r="E9116" i="8" l="1"/>
  <c r="A9117" i="8"/>
  <c r="F9116" i="8"/>
  <c r="D9116" i="8"/>
  <c r="M9115" i="8"/>
  <c r="L9115" i="8"/>
  <c r="A9118" i="8" l="1"/>
  <c r="D9117" i="8"/>
  <c r="E9117" i="8"/>
  <c r="F9117" i="8"/>
  <c r="M9116" i="8"/>
  <c r="L9116" i="8"/>
  <c r="M9117" i="8" l="1"/>
  <c r="L9117" i="8"/>
  <c r="D9118" i="8"/>
  <c r="E9118" i="8"/>
  <c r="F9118" i="8"/>
  <c r="A9119" i="8"/>
  <c r="L9118" i="8" l="1"/>
  <c r="M9118" i="8"/>
  <c r="D9119" i="8"/>
  <c r="A9120" i="8"/>
  <c r="F9119" i="8"/>
  <c r="E9119" i="8"/>
  <c r="M9119" i="8" l="1"/>
  <c r="L9119" i="8"/>
  <c r="D9120" i="8"/>
  <c r="E9120" i="8"/>
  <c r="A9121" i="8"/>
  <c r="F9120" i="8"/>
  <c r="E9121" i="8" l="1"/>
  <c r="F9121" i="8"/>
  <c r="D9121" i="8"/>
  <c r="A9122" i="8"/>
  <c r="L9120" i="8"/>
  <c r="M9120" i="8"/>
  <c r="D9122" i="8" l="1"/>
  <c r="E9122" i="8"/>
  <c r="A9123" i="8"/>
  <c r="F9122" i="8"/>
  <c r="M9121" i="8"/>
  <c r="L9121" i="8"/>
  <c r="D9123" i="8" l="1"/>
  <c r="A9124" i="8"/>
  <c r="E9123" i="8"/>
  <c r="F9123" i="8"/>
  <c r="L9122" i="8"/>
  <c r="M9122" i="8"/>
  <c r="M9123" i="8" l="1"/>
  <c r="L9123" i="8"/>
  <c r="F9124" i="8"/>
  <c r="D9124" i="8"/>
  <c r="A9125" i="8"/>
  <c r="E9124" i="8"/>
  <c r="E9125" i="8" l="1"/>
  <c r="F9125" i="8"/>
  <c r="D9125" i="8"/>
  <c r="A9126" i="8"/>
  <c r="L9124" i="8"/>
  <c r="M9124" i="8"/>
  <c r="A9127" i="8" l="1"/>
  <c r="D9126" i="8"/>
  <c r="E9126" i="8"/>
  <c r="F9126" i="8"/>
  <c r="L9125" i="8"/>
  <c r="M9125" i="8"/>
  <c r="L9126" i="8" l="1"/>
  <c r="M9126" i="8"/>
  <c r="A9128" i="8"/>
  <c r="F9127" i="8"/>
  <c r="E9127" i="8"/>
  <c r="D9127" i="8"/>
  <c r="M9127" i="8" l="1"/>
  <c r="L9127" i="8"/>
  <c r="F9128" i="8"/>
  <c r="A9129" i="8"/>
  <c r="D9128" i="8"/>
  <c r="E9128" i="8"/>
  <c r="M9128" i="8" l="1"/>
  <c r="L9128" i="8"/>
  <c r="E9129" i="8"/>
  <c r="F9129" i="8"/>
  <c r="A9130" i="8"/>
  <c r="D9129" i="8"/>
  <c r="F9130" i="8" l="1"/>
  <c r="A9131" i="8"/>
  <c r="D9130" i="8"/>
  <c r="E9130" i="8"/>
  <c r="L9129" i="8"/>
  <c r="M9129" i="8"/>
  <c r="L9130" i="8" l="1"/>
  <c r="M9130" i="8"/>
  <c r="A9132" i="8"/>
  <c r="E9131" i="8"/>
  <c r="F9131" i="8"/>
  <c r="D9131" i="8"/>
  <c r="L9131" i="8" l="1"/>
  <c r="M9131" i="8"/>
  <c r="D9132" i="8"/>
  <c r="E9132" i="8"/>
  <c r="F9132" i="8"/>
  <c r="A9133" i="8"/>
  <c r="D9133" i="8" l="1"/>
  <c r="A9134" i="8"/>
  <c r="E9133" i="8"/>
  <c r="F9133" i="8"/>
  <c r="M9132" i="8"/>
  <c r="L9132" i="8"/>
  <c r="L9133" i="8" l="1"/>
  <c r="M9133" i="8"/>
  <c r="D9134" i="8"/>
  <c r="F9134" i="8"/>
  <c r="E9134" i="8"/>
  <c r="A9135" i="8"/>
  <c r="L9134" i="8" l="1"/>
  <c r="M9134" i="8"/>
  <c r="D9135" i="8"/>
  <c r="A9136" i="8"/>
  <c r="E9135" i="8"/>
  <c r="F9135" i="8"/>
  <c r="M9135" i="8" l="1"/>
  <c r="L9135" i="8"/>
  <c r="F9136" i="8"/>
  <c r="A9137" i="8"/>
  <c r="D9136" i="8"/>
  <c r="E9136" i="8"/>
  <c r="M9136" i="8" l="1"/>
  <c r="L9136" i="8"/>
  <c r="A9138" i="8"/>
  <c r="D9137" i="8"/>
  <c r="E9137" i="8"/>
  <c r="F9137" i="8"/>
  <c r="L9137" i="8" l="1"/>
  <c r="M9137" i="8"/>
  <c r="D9138" i="8"/>
  <c r="E9138" i="8"/>
  <c r="F9138" i="8"/>
  <c r="A9139" i="8"/>
  <c r="A9140" i="8" l="1"/>
  <c r="E9139" i="8"/>
  <c r="F9139" i="8"/>
  <c r="D9139" i="8"/>
  <c r="L9138" i="8"/>
  <c r="M9138" i="8"/>
  <c r="L9139" i="8" l="1"/>
  <c r="M9139" i="8"/>
  <c r="D9140" i="8"/>
  <c r="E9140" i="8"/>
  <c r="A9141" i="8"/>
  <c r="F9140" i="8"/>
  <c r="A9142" i="8" l="1"/>
  <c r="D9141" i="8"/>
  <c r="E9141" i="8"/>
  <c r="F9141" i="8"/>
  <c r="L9140" i="8"/>
  <c r="M9140" i="8"/>
  <c r="L9141" i="8" l="1"/>
  <c r="M9141" i="8"/>
  <c r="D9142" i="8"/>
  <c r="E9142" i="8"/>
  <c r="A9143" i="8"/>
  <c r="F9142" i="8"/>
  <c r="D9143" i="8" l="1"/>
  <c r="A9144" i="8"/>
  <c r="F9143" i="8"/>
  <c r="E9143" i="8"/>
  <c r="L9142" i="8"/>
  <c r="M9142" i="8"/>
  <c r="L9143" i="8" l="1"/>
  <c r="M9143" i="8"/>
  <c r="A9145" i="8"/>
  <c r="D9144" i="8"/>
  <c r="E9144" i="8"/>
  <c r="F9144" i="8"/>
  <c r="M9144" i="8" l="1"/>
  <c r="L9144" i="8"/>
  <c r="E9145" i="8"/>
  <c r="F9145" i="8"/>
  <c r="D9145" i="8"/>
  <c r="A9146" i="8"/>
  <c r="A9147" i="8" l="1"/>
  <c r="D9146" i="8"/>
  <c r="E9146" i="8"/>
  <c r="F9146" i="8"/>
  <c r="L9145" i="8"/>
  <c r="M9145" i="8"/>
  <c r="L9146" i="8" l="1"/>
  <c r="M9146" i="8"/>
  <c r="E9147" i="8"/>
  <c r="F9147" i="8"/>
  <c r="D9147" i="8"/>
  <c r="A9148" i="8"/>
  <c r="D9148" i="8" l="1"/>
  <c r="F9148" i="8"/>
  <c r="E9148" i="8"/>
  <c r="A9149" i="8"/>
  <c r="L9147" i="8"/>
  <c r="M9147" i="8"/>
  <c r="E9149" i="8" l="1"/>
  <c r="F9149" i="8"/>
  <c r="D9149" i="8"/>
  <c r="A9150" i="8"/>
  <c r="M9148" i="8"/>
  <c r="L9148" i="8"/>
  <c r="F9150" i="8" l="1"/>
  <c r="A9151" i="8"/>
  <c r="D9150" i="8"/>
  <c r="E9150" i="8"/>
  <c r="L9149" i="8"/>
  <c r="M9149" i="8"/>
  <c r="L9150" i="8" l="1"/>
  <c r="M9150" i="8"/>
  <c r="D9151" i="8"/>
  <c r="A9152" i="8"/>
  <c r="E9151" i="8"/>
  <c r="F9151" i="8"/>
  <c r="F9152" i="8" l="1"/>
  <c r="D9152" i="8"/>
  <c r="E9152" i="8"/>
  <c r="A9153" i="8"/>
  <c r="M9151" i="8"/>
  <c r="L9151" i="8"/>
  <c r="E9153" i="8" l="1"/>
  <c r="D9153" i="8"/>
  <c r="A9154" i="8"/>
  <c r="F9153" i="8"/>
  <c r="M9152" i="8"/>
  <c r="L9152" i="8"/>
  <c r="F9154" i="8" l="1"/>
  <c r="A9155" i="8"/>
  <c r="E9154" i="8"/>
  <c r="D9154" i="8"/>
  <c r="M9153" i="8"/>
  <c r="L9153" i="8"/>
  <c r="M9154" i="8" l="1"/>
  <c r="L9154" i="8"/>
  <c r="E9155" i="8"/>
  <c r="F9155" i="8"/>
  <c r="D9155" i="8"/>
  <c r="A9156" i="8"/>
  <c r="D9156" i="8" l="1"/>
  <c r="E9156" i="8"/>
  <c r="F9156" i="8"/>
  <c r="A9157" i="8"/>
  <c r="M9155" i="8"/>
  <c r="L9155" i="8"/>
  <c r="E9157" i="8" l="1"/>
  <c r="F9157" i="8"/>
  <c r="A9158" i="8"/>
  <c r="D9157" i="8"/>
  <c r="L9156" i="8"/>
  <c r="M9156" i="8"/>
  <c r="F9158" i="8" l="1"/>
  <c r="D9158" i="8"/>
  <c r="E9158" i="8"/>
  <c r="A9159" i="8"/>
  <c r="M9157" i="8"/>
  <c r="L9157" i="8"/>
  <c r="D9159" i="8" l="1"/>
  <c r="A9160" i="8"/>
  <c r="E9159" i="8"/>
  <c r="F9159" i="8"/>
  <c r="L9158" i="8"/>
  <c r="M9158" i="8"/>
  <c r="L9159" i="8" l="1"/>
  <c r="M9159" i="8"/>
  <c r="D9160" i="8"/>
  <c r="E9160" i="8"/>
  <c r="F9160" i="8"/>
  <c r="A9161" i="8"/>
  <c r="E9161" i="8" l="1"/>
  <c r="F9161" i="8"/>
  <c r="D9161" i="8"/>
  <c r="A9162" i="8"/>
  <c r="L9160" i="8"/>
  <c r="M9160" i="8"/>
  <c r="D9162" i="8" l="1"/>
  <c r="E9162" i="8"/>
  <c r="F9162" i="8"/>
  <c r="A9163" i="8"/>
  <c r="L9161" i="8"/>
  <c r="M9161" i="8"/>
  <c r="E9163" i="8" l="1"/>
  <c r="F9163" i="8"/>
  <c r="D9163" i="8"/>
  <c r="A9164" i="8"/>
  <c r="L9162" i="8"/>
  <c r="M9162" i="8"/>
  <c r="D9164" i="8" l="1"/>
  <c r="E9164" i="8"/>
  <c r="F9164" i="8"/>
  <c r="A9165" i="8"/>
  <c r="L9163" i="8"/>
  <c r="M9163" i="8"/>
  <c r="E9165" i="8" l="1"/>
  <c r="F9165" i="8"/>
  <c r="D9165" i="8"/>
  <c r="A9166" i="8"/>
  <c r="L9164" i="8"/>
  <c r="M9164" i="8"/>
  <c r="D9166" i="8" l="1"/>
  <c r="E9166" i="8"/>
  <c r="F9166" i="8"/>
  <c r="A9167" i="8"/>
  <c r="L9165" i="8"/>
  <c r="M9165" i="8"/>
  <c r="D9167" i="8" l="1"/>
  <c r="F9167" i="8"/>
  <c r="E9167" i="8"/>
  <c r="A9168" i="8"/>
  <c r="L9166" i="8"/>
  <c r="M9166" i="8"/>
  <c r="D9168" i="8" l="1"/>
  <c r="E9168" i="8"/>
  <c r="F9168" i="8"/>
  <c r="A9169" i="8"/>
  <c r="L9167" i="8"/>
  <c r="M9167" i="8"/>
  <c r="A9170" i="8" l="1"/>
  <c r="E9169" i="8"/>
  <c r="F9169" i="8"/>
  <c r="D9169" i="8"/>
  <c r="L9168" i="8"/>
  <c r="M9168" i="8"/>
  <c r="L9169" i="8" l="1"/>
  <c r="M9169" i="8"/>
  <c r="E9170" i="8"/>
  <c r="A9171" i="8"/>
  <c r="D9170" i="8"/>
  <c r="F9170" i="8"/>
  <c r="E9171" i="8" l="1"/>
  <c r="F9171" i="8"/>
  <c r="D9171" i="8"/>
  <c r="A9172" i="8"/>
  <c r="M9170" i="8"/>
  <c r="L9170" i="8"/>
  <c r="A9173" i="8" l="1"/>
  <c r="D9172" i="8"/>
  <c r="E9172" i="8"/>
  <c r="F9172" i="8"/>
  <c r="M9171" i="8"/>
  <c r="L9171" i="8"/>
  <c r="L9172" i="8" l="1"/>
  <c r="M9172" i="8"/>
  <c r="D9173" i="8"/>
  <c r="A9174" i="8"/>
  <c r="E9173" i="8"/>
  <c r="F9173" i="8"/>
  <c r="L9173" i="8" l="1"/>
  <c r="M9173" i="8"/>
  <c r="F9174" i="8"/>
  <c r="A9175" i="8"/>
  <c r="D9174" i="8"/>
  <c r="E9174" i="8"/>
  <c r="L9174" i="8" l="1"/>
  <c r="M9174" i="8"/>
  <c r="A9176" i="8"/>
  <c r="E9175" i="8"/>
  <c r="F9175" i="8"/>
  <c r="D9175" i="8"/>
  <c r="M9175" i="8" l="1"/>
  <c r="L9175" i="8"/>
  <c r="D9176" i="8"/>
  <c r="E9176" i="8"/>
  <c r="F9176" i="8"/>
  <c r="A9177" i="8"/>
  <c r="D9177" i="8" l="1"/>
  <c r="A9178" i="8"/>
  <c r="E9177" i="8"/>
  <c r="F9177" i="8"/>
  <c r="M9176" i="8"/>
  <c r="L9176" i="8"/>
  <c r="L9177" i="8" l="1"/>
  <c r="M9177" i="8"/>
  <c r="A9179" i="8"/>
  <c r="D9178" i="8"/>
  <c r="E9178" i="8"/>
  <c r="F9178" i="8"/>
  <c r="M9178" i="8" l="1"/>
  <c r="L9178" i="8"/>
  <c r="E9179" i="8"/>
  <c r="F9179" i="8"/>
  <c r="D9179" i="8"/>
  <c r="A9180" i="8"/>
  <c r="E9180" i="8" l="1"/>
  <c r="A9181" i="8"/>
  <c r="D9180" i="8"/>
  <c r="F9180" i="8"/>
  <c r="M9179" i="8"/>
  <c r="L9179" i="8"/>
  <c r="A9182" i="8" l="1"/>
  <c r="E9181" i="8"/>
  <c r="D9181" i="8"/>
  <c r="F9181" i="8"/>
  <c r="L9180" i="8"/>
  <c r="M9180" i="8"/>
  <c r="L9181" i="8" l="1"/>
  <c r="M9181" i="8"/>
  <c r="E9182" i="8"/>
  <c r="F9182" i="8"/>
  <c r="A9183" i="8"/>
  <c r="D9182" i="8"/>
  <c r="D9183" i="8" l="1"/>
  <c r="A9184" i="8"/>
  <c r="E9183" i="8"/>
  <c r="F9183" i="8"/>
  <c r="L9182" i="8"/>
  <c r="M9182" i="8"/>
  <c r="M9183" i="8" l="1"/>
  <c r="L9183" i="8"/>
  <c r="F9184" i="8"/>
  <c r="E9184" i="8"/>
  <c r="A9185" i="8"/>
  <c r="D9184" i="8"/>
  <c r="E9185" i="8" l="1"/>
  <c r="F9185" i="8"/>
  <c r="D9185" i="8"/>
  <c r="A9186" i="8"/>
  <c r="M9184" i="8"/>
  <c r="L9184" i="8"/>
  <c r="A9187" i="8" l="1"/>
  <c r="D9186" i="8"/>
  <c r="E9186" i="8"/>
  <c r="F9186" i="8"/>
  <c r="L9185" i="8"/>
  <c r="M9185" i="8"/>
  <c r="L9186" i="8" l="1"/>
  <c r="M9186" i="8"/>
  <c r="F9187" i="8"/>
  <c r="D9187" i="8"/>
  <c r="E9187" i="8"/>
  <c r="A9188" i="8"/>
  <c r="F9188" i="8" l="1"/>
  <c r="D9188" i="8"/>
  <c r="E9188" i="8"/>
  <c r="A9189" i="8"/>
  <c r="M9187" i="8"/>
  <c r="L9187" i="8"/>
  <c r="D9189" i="8" l="1"/>
  <c r="E9189" i="8"/>
  <c r="F9189" i="8"/>
  <c r="A9190" i="8"/>
  <c r="L9188" i="8"/>
  <c r="M9188" i="8"/>
  <c r="D9190" i="8" l="1"/>
  <c r="F9190" i="8"/>
  <c r="E9190" i="8"/>
  <c r="A9191" i="8"/>
  <c r="L9189" i="8"/>
  <c r="M9189" i="8"/>
  <c r="D9191" i="8" l="1"/>
  <c r="A9192" i="8"/>
  <c r="F9191" i="8"/>
  <c r="E9191" i="8"/>
  <c r="L9190" i="8"/>
  <c r="M9190" i="8"/>
  <c r="M9191" i="8" l="1"/>
  <c r="L9191" i="8"/>
  <c r="F9192" i="8"/>
  <c r="A9193" i="8"/>
  <c r="D9192" i="8"/>
  <c r="E9192" i="8"/>
  <c r="L9192" i="8" l="1"/>
  <c r="M9192" i="8"/>
  <c r="D9193" i="8"/>
  <c r="E9193" i="8"/>
  <c r="A9194" i="8"/>
  <c r="F9193" i="8"/>
  <c r="F9194" i="8" l="1"/>
  <c r="D9194" i="8"/>
  <c r="E9194" i="8"/>
  <c r="A9195" i="8"/>
  <c r="L9193" i="8"/>
  <c r="M9193" i="8"/>
  <c r="F9195" i="8" l="1"/>
  <c r="D9195" i="8"/>
  <c r="A9196" i="8"/>
  <c r="E9195" i="8"/>
  <c r="L9194" i="8"/>
  <c r="M9194" i="8"/>
  <c r="L9195" i="8" l="1"/>
  <c r="M9195" i="8"/>
  <c r="D9196" i="8"/>
  <c r="F9196" i="8"/>
  <c r="A9197" i="8"/>
  <c r="E9196" i="8"/>
  <c r="M9196" i="8" l="1"/>
  <c r="L9196" i="8"/>
  <c r="A9198" i="8"/>
  <c r="E9197" i="8"/>
  <c r="F9197" i="8"/>
  <c r="D9197" i="8"/>
  <c r="L9197" i="8" l="1"/>
  <c r="M9197" i="8"/>
  <c r="F9198" i="8"/>
  <c r="A9199" i="8"/>
  <c r="D9198" i="8"/>
  <c r="E9198" i="8"/>
  <c r="M9198" i="8" l="1"/>
  <c r="L9198" i="8"/>
  <c r="E9199" i="8"/>
  <c r="F9199" i="8"/>
  <c r="D9199" i="8"/>
  <c r="A9200" i="8"/>
  <c r="F9200" i="8" l="1"/>
  <c r="E9200" i="8"/>
  <c r="A9201" i="8"/>
  <c r="D9200" i="8"/>
  <c r="M9199" i="8"/>
  <c r="L9199" i="8"/>
  <c r="E9201" i="8" l="1"/>
  <c r="F9201" i="8"/>
  <c r="D9201" i="8"/>
  <c r="A9202" i="8"/>
  <c r="M9200" i="8"/>
  <c r="L9200" i="8"/>
  <c r="F9202" i="8" l="1"/>
  <c r="D9202" i="8"/>
  <c r="E9202" i="8"/>
  <c r="A9203" i="8"/>
  <c r="L9201" i="8"/>
  <c r="M9201" i="8"/>
  <c r="D9203" i="8" l="1"/>
  <c r="A9204" i="8"/>
  <c r="E9203" i="8"/>
  <c r="F9203" i="8"/>
  <c r="M9202" i="8"/>
  <c r="L9202" i="8"/>
  <c r="M9203" i="8" l="1"/>
  <c r="L9203" i="8"/>
  <c r="F9204" i="8"/>
  <c r="A9205" i="8"/>
  <c r="D9204" i="8"/>
  <c r="E9204" i="8"/>
  <c r="L9204" i="8" l="1"/>
  <c r="M9204" i="8"/>
  <c r="E9205" i="8"/>
  <c r="F9205" i="8"/>
  <c r="D9205" i="8"/>
  <c r="A9206" i="8"/>
  <c r="F9206" i="8" l="1"/>
  <c r="E9206" i="8"/>
  <c r="D9206" i="8"/>
  <c r="A9207" i="8"/>
  <c r="M9205" i="8"/>
  <c r="L9205" i="8"/>
  <c r="A9208" i="8" l="1"/>
  <c r="E9207" i="8"/>
  <c r="F9207" i="8"/>
  <c r="D9207" i="8"/>
  <c r="M9206" i="8"/>
  <c r="L9206" i="8"/>
  <c r="L9207" i="8" l="1"/>
  <c r="M9207" i="8"/>
  <c r="E9208" i="8"/>
  <c r="D9208" i="8"/>
  <c r="F9208" i="8"/>
  <c r="A9209" i="8"/>
  <c r="D9209" i="8" l="1"/>
  <c r="A9210" i="8"/>
  <c r="E9209" i="8"/>
  <c r="F9209" i="8"/>
  <c r="M9208" i="8"/>
  <c r="L9208" i="8"/>
  <c r="L9209" i="8" l="1"/>
  <c r="M9209" i="8"/>
  <c r="F9210" i="8"/>
  <c r="A9211" i="8"/>
  <c r="D9210" i="8"/>
  <c r="E9210" i="8"/>
  <c r="M9210" i="8" l="1"/>
  <c r="L9210" i="8"/>
  <c r="A9212" i="8"/>
  <c r="E9211" i="8"/>
  <c r="F9211" i="8"/>
  <c r="D9211" i="8"/>
  <c r="L9211" i="8" l="1"/>
  <c r="M9211" i="8"/>
  <c r="E9212" i="8"/>
  <c r="A9213" i="8"/>
  <c r="D9212" i="8"/>
  <c r="F9212" i="8"/>
  <c r="E9213" i="8" l="1"/>
  <c r="F9213" i="8"/>
  <c r="D9213" i="8"/>
  <c r="A9214" i="8"/>
  <c r="L9212" i="8"/>
  <c r="M9212" i="8"/>
  <c r="A9215" i="8" l="1"/>
  <c r="D9214" i="8"/>
  <c r="E9214" i="8"/>
  <c r="F9214" i="8"/>
  <c r="M9213" i="8"/>
  <c r="L9213" i="8"/>
  <c r="L9214" i="8" l="1"/>
  <c r="M9214" i="8"/>
  <c r="E9215" i="8"/>
  <c r="D9215" i="8"/>
  <c r="A9216" i="8"/>
  <c r="F9215" i="8"/>
  <c r="F9216" i="8" l="1"/>
  <c r="A9217" i="8"/>
  <c r="E9216" i="8"/>
  <c r="D9216" i="8"/>
  <c r="L9215" i="8"/>
  <c r="M9215" i="8"/>
  <c r="L9216" i="8" l="1"/>
  <c r="M9216" i="8"/>
  <c r="A9218" i="8"/>
  <c r="E9217" i="8"/>
  <c r="F9217" i="8"/>
  <c r="D9217" i="8"/>
  <c r="L9217" i="8" l="1"/>
  <c r="M9217" i="8"/>
  <c r="D9218" i="8"/>
  <c r="E9218" i="8"/>
  <c r="F9218" i="8"/>
  <c r="A9219" i="8"/>
  <c r="E9219" i="8" l="1"/>
  <c r="F9219" i="8"/>
  <c r="D9219" i="8"/>
  <c r="A9220" i="8"/>
  <c r="M9218" i="8"/>
  <c r="L9218" i="8"/>
  <c r="A9221" i="8" l="1"/>
  <c r="E9220" i="8"/>
  <c r="D9220" i="8"/>
  <c r="F9220" i="8"/>
  <c r="L9219" i="8"/>
  <c r="M9219" i="8"/>
  <c r="L9220" i="8" l="1"/>
  <c r="M9220" i="8"/>
  <c r="D9221" i="8"/>
  <c r="A9222" i="8"/>
  <c r="E9221" i="8"/>
  <c r="F9221" i="8"/>
  <c r="M9221" i="8" l="1"/>
  <c r="L9221" i="8"/>
  <c r="F9222" i="8"/>
  <c r="A9223" i="8"/>
  <c r="E9222" i="8"/>
  <c r="D9222" i="8"/>
  <c r="M9222" i="8" l="1"/>
  <c r="L9222" i="8"/>
  <c r="D9223" i="8"/>
  <c r="A9224" i="8"/>
  <c r="F9223" i="8"/>
  <c r="E9223" i="8"/>
  <c r="M9223" i="8" l="1"/>
  <c r="L9223" i="8"/>
  <c r="F9224" i="8"/>
  <c r="A9225" i="8"/>
  <c r="E9224" i="8"/>
  <c r="D9224" i="8"/>
  <c r="M9224" i="8" l="1"/>
  <c r="L9224" i="8"/>
  <c r="D9225" i="8"/>
  <c r="A9226" i="8"/>
  <c r="E9225" i="8"/>
  <c r="F9225" i="8"/>
  <c r="L9225" i="8" l="1"/>
  <c r="M9225" i="8"/>
  <c r="D9226" i="8"/>
  <c r="E9226" i="8"/>
  <c r="F9226" i="8"/>
  <c r="A9227" i="8"/>
  <c r="D9227" i="8" l="1"/>
  <c r="A9228" i="8"/>
  <c r="E9227" i="8"/>
  <c r="F9227" i="8"/>
  <c r="M9226" i="8"/>
  <c r="L9226" i="8"/>
  <c r="M9227" i="8" l="1"/>
  <c r="L9227" i="8"/>
  <c r="F9228" i="8"/>
  <c r="A9229" i="8"/>
  <c r="D9228" i="8"/>
  <c r="E9228" i="8"/>
  <c r="L9228" i="8" l="1"/>
  <c r="M9228" i="8"/>
  <c r="A9230" i="8"/>
  <c r="E9229" i="8"/>
  <c r="F9229" i="8"/>
  <c r="D9229" i="8"/>
  <c r="M9229" i="8" l="1"/>
  <c r="L9229" i="8"/>
  <c r="D9230" i="8"/>
  <c r="E9230" i="8"/>
  <c r="F9230" i="8"/>
  <c r="A9231" i="8"/>
  <c r="D9231" i="8" l="1"/>
  <c r="E9231" i="8"/>
  <c r="A9232" i="8"/>
  <c r="F9231" i="8"/>
  <c r="L9230" i="8"/>
  <c r="M9230" i="8"/>
  <c r="F9232" i="8" l="1"/>
  <c r="A9233" i="8"/>
  <c r="E9232" i="8"/>
  <c r="D9232" i="8"/>
  <c r="M9231" i="8"/>
  <c r="L9231" i="8"/>
  <c r="M9232" i="8" l="1"/>
  <c r="L9232" i="8"/>
  <c r="F9233" i="8"/>
  <c r="D9233" i="8"/>
  <c r="E9233" i="8"/>
  <c r="A9234" i="8"/>
  <c r="E9234" i="8" l="1"/>
  <c r="F9234" i="8"/>
  <c r="A9235" i="8"/>
  <c r="D9234" i="8"/>
  <c r="L9233" i="8"/>
  <c r="M9233" i="8"/>
  <c r="E9235" i="8" l="1"/>
  <c r="D9235" i="8"/>
  <c r="F9235" i="8"/>
  <c r="A9236" i="8"/>
  <c r="L9234" i="8"/>
  <c r="M9234" i="8"/>
  <c r="A9237" i="8" l="1"/>
  <c r="D9236" i="8"/>
  <c r="E9236" i="8"/>
  <c r="F9236" i="8"/>
  <c r="M9235" i="8"/>
  <c r="L9235" i="8"/>
  <c r="L9236" i="8" l="1"/>
  <c r="M9236" i="8"/>
  <c r="D9237" i="8"/>
  <c r="E9237" i="8"/>
  <c r="A9238" i="8"/>
  <c r="F9237" i="8"/>
  <c r="F9238" i="8" l="1"/>
  <c r="A9239" i="8"/>
  <c r="E9238" i="8"/>
  <c r="D9238" i="8"/>
  <c r="M9237" i="8"/>
  <c r="L9237" i="8"/>
  <c r="L9238" i="8" l="1"/>
  <c r="M9238" i="8"/>
  <c r="A9240" i="8"/>
  <c r="E9239" i="8"/>
  <c r="D9239" i="8"/>
  <c r="F9239" i="8"/>
  <c r="L9239" i="8" l="1"/>
  <c r="M9239" i="8"/>
  <c r="D9240" i="8"/>
  <c r="F9240" i="8"/>
  <c r="A9241" i="8"/>
  <c r="E9240" i="8"/>
  <c r="L9240" i="8" l="1"/>
  <c r="M9240" i="8"/>
  <c r="E9241" i="8"/>
  <c r="D9241" i="8"/>
  <c r="A9242" i="8"/>
  <c r="F9241" i="8"/>
  <c r="F9242" i="8" l="1"/>
  <c r="A9243" i="8"/>
  <c r="D9242" i="8"/>
  <c r="E9242" i="8"/>
  <c r="L9241" i="8"/>
  <c r="M9241" i="8"/>
  <c r="L9242" i="8" l="1"/>
  <c r="M9242" i="8"/>
  <c r="A9244" i="8"/>
  <c r="E9243" i="8"/>
  <c r="F9243" i="8"/>
  <c r="D9243" i="8"/>
  <c r="M9243" i="8" l="1"/>
  <c r="L9243" i="8"/>
  <c r="E9244" i="8"/>
  <c r="A9245" i="8"/>
  <c r="F9244" i="8"/>
  <c r="D9244" i="8"/>
  <c r="D9245" i="8" l="1"/>
  <c r="A9246" i="8"/>
  <c r="E9245" i="8"/>
  <c r="F9245" i="8"/>
  <c r="M9244" i="8"/>
  <c r="L9244" i="8"/>
  <c r="L9245" i="8" l="1"/>
  <c r="M9245" i="8"/>
  <c r="F9246" i="8"/>
  <c r="A9247" i="8"/>
  <c r="E9246" i="8"/>
  <c r="D9246" i="8"/>
  <c r="L9246" i="8" l="1"/>
  <c r="M9246" i="8"/>
  <c r="D9247" i="8"/>
  <c r="A9248" i="8"/>
  <c r="E9247" i="8"/>
  <c r="F9247" i="8"/>
  <c r="L9247" i="8" l="1"/>
  <c r="M9247" i="8"/>
  <c r="F9248" i="8"/>
  <c r="D9248" i="8"/>
  <c r="E9248" i="8"/>
  <c r="A9249" i="8"/>
  <c r="A9250" i="8" l="1"/>
  <c r="E9249" i="8"/>
  <c r="F9249" i="8"/>
  <c r="D9249" i="8"/>
  <c r="M9248" i="8"/>
  <c r="L9248" i="8"/>
  <c r="M9249" i="8" l="1"/>
  <c r="L9249" i="8"/>
  <c r="F9250" i="8"/>
  <c r="D9250" i="8"/>
  <c r="E9250" i="8"/>
  <c r="A9251" i="8"/>
  <c r="D9251" i="8" l="1"/>
  <c r="E9251" i="8"/>
  <c r="F9251" i="8"/>
  <c r="A9252" i="8"/>
  <c r="M9250" i="8"/>
  <c r="L9250" i="8"/>
  <c r="F9252" i="8" l="1"/>
  <c r="A9253" i="8"/>
  <c r="D9252" i="8"/>
  <c r="E9252" i="8"/>
  <c r="M9251" i="8"/>
  <c r="L9251" i="8"/>
  <c r="L9252" i="8" l="1"/>
  <c r="M9252" i="8"/>
  <c r="D9253" i="8"/>
  <c r="A9254" i="8"/>
  <c r="E9253" i="8"/>
  <c r="F9253" i="8"/>
  <c r="M9253" i="8" l="1"/>
  <c r="L9253" i="8"/>
  <c r="A9255" i="8"/>
  <c r="D9254" i="8"/>
  <c r="E9254" i="8"/>
  <c r="F9254" i="8"/>
  <c r="M9254" i="8" l="1"/>
  <c r="L9254" i="8"/>
  <c r="A9256" i="8"/>
  <c r="E9255" i="8"/>
  <c r="F9255" i="8"/>
  <c r="D9255" i="8"/>
  <c r="M9255" i="8" l="1"/>
  <c r="L9255" i="8"/>
  <c r="F9256" i="8"/>
  <c r="A9257" i="8"/>
  <c r="E9256" i="8"/>
  <c r="D9256" i="8"/>
  <c r="M9256" i="8" l="1"/>
  <c r="L9256" i="8"/>
  <c r="D9257" i="8"/>
  <c r="A9258" i="8"/>
  <c r="E9257" i="8"/>
  <c r="F9257" i="8"/>
  <c r="L9257" i="8" l="1"/>
  <c r="M9257" i="8"/>
  <c r="A9259" i="8"/>
  <c r="D9258" i="8"/>
  <c r="E9258" i="8"/>
  <c r="F9258" i="8"/>
  <c r="L9258" i="8" l="1"/>
  <c r="M9258" i="8"/>
  <c r="D9259" i="8"/>
  <c r="A9260" i="8"/>
  <c r="E9259" i="8"/>
  <c r="F9259" i="8"/>
  <c r="M9259" i="8" l="1"/>
  <c r="L9259" i="8"/>
  <c r="F9260" i="8"/>
  <c r="A9261" i="8"/>
  <c r="E9260" i="8"/>
  <c r="D9260" i="8"/>
  <c r="E9261" i="8" l="1"/>
  <c r="F9261" i="8"/>
  <c r="D9261" i="8"/>
  <c r="A9262" i="8"/>
  <c r="M9260" i="8"/>
  <c r="L9260" i="8"/>
  <c r="F9262" i="8" l="1"/>
  <c r="D9262" i="8"/>
  <c r="E9262" i="8"/>
  <c r="A9263" i="8"/>
  <c r="L9261" i="8"/>
  <c r="M9261" i="8"/>
  <c r="D9263" i="8" l="1"/>
  <c r="E9263" i="8"/>
  <c r="F9263" i="8"/>
  <c r="A9264" i="8"/>
  <c r="L9262" i="8"/>
  <c r="M9262" i="8"/>
  <c r="D9264" i="8" l="1"/>
  <c r="E9264" i="8"/>
  <c r="F9264" i="8"/>
  <c r="A9265" i="8"/>
  <c r="L9263" i="8"/>
  <c r="M9263" i="8"/>
  <c r="A9266" i="8" l="1"/>
  <c r="E9265" i="8"/>
  <c r="F9265" i="8"/>
  <c r="D9265" i="8"/>
  <c r="M9264" i="8"/>
  <c r="L9264" i="8"/>
  <c r="M9265" i="8" l="1"/>
  <c r="L9265" i="8"/>
  <c r="F9266" i="8"/>
  <c r="A9267" i="8"/>
  <c r="E9266" i="8"/>
  <c r="D9266" i="8"/>
  <c r="L9266" i="8" l="1"/>
  <c r="M9266" i="8"/>
  <c r="D9267" i="8"/>
  <c r="A9268" i="8"/>
  <c r="E9267" i="8"/>
  <c r="F9267" i="8"/>
  <c r="M9267" i="8" l="1"/>
  <c r="L9267" i="8"/>
  <c r="F9268" i="8"/>
  <c r="A9269" i="8"/>
  <c r="E9268" i="8"/>
  <c r="D9268" i="8"/>
  <c r="L9268" i="8" l="1"/>
  <c r="M9268" i="8"/>
  <c r="D9269" i="8"/>
  <c r="F9269" i="8"/>
  <c r="A9270" i="8"/>
  <c r="E9269" i="8"/>
  <c r="M9269" i="8" l="1"/>
  <c r="L9269" i="8"/>
  <c r="D9270" i="8"/>
  <c r="E9270" i="8"/>
  <c r="F9270" i="8"/>
  <c r="A9271" i="8"/>
  <c r="A9272" i="8" l="1"/>
  <c r="E9271" i="8"/>
  <c r="F9271" i="8"/>
  <c r="D9271" i="8"/>
  <c r="M9270" i="8"/>
  <c r="L9270" i="8"/>
  <c r="L9271" i="8" l="1"/>
  <c r="M9271" i="8"/>
  <c r="F9272" i="8"/>
  <c r="D9272" i="8"/>
  <c r="E9272" i="8"/>
  <c r="A9273" i="8"/>
  <c r="D9273" i="8" l="1"/>
  <c r="A9274" i="8"/>
  <c r="F9273" i="8"/>
  <c r="E9273" i="8"/>
  <c r="M9272" i="8"/>
  <c r="L9272" i="8"/>
  <c r="L9273" i="8" l="1"/>
  <c r="M9273" i="8"/>
  <c r="F9274" i="8"/>
  <c r="D9274" i="8"/>
  <c r="E9274" i="8"/>
  <c r="A9275" i="8"/>
  <c r="D9275" i="8" l="1"/>
  <c r="A9276" i="8"/>
  <c r="E9275" i="8"/>
  <c r="F9275" i="8"/>
  <c r="L9274" i="8"/>
  <c r="M9274" i="8"/>
  <c r="M9275" i="8" l="1"/>
  <c r="L9275" i="8"/>
  <c r="E9276" i="8"/>
  <c r="A9277" i="8"/>
  <c r="F9276" i="8"/>
  <c r="D9276" i="8"/>
  <c r="F9277" i="8" l="1"/>
  <c r="E9277" i="8"/>
  <c r="A9278" i="8"/>
  <c r="D9277" i="8"/>
  <c r="L9276" i="8"/>
  <c r="M9276" i="8"/>
  <c r="F9278" i="8" l="1"/>
  <c r="A9279" i="8"/>
  <c r="D9278" i="8"/>
  <c r="E9278" i="8"/>
  <c r="L9277" i="8"/>
  <c r="M9277" i="8"/>
  <c r="M9278" i="8" l="1"/>
  <c r="L9278" i="8"/>
  <c r="E9279" i="8"/>
  <c r="F9279" i="8"/>
  <c r="D9279" i="8"/>
  <c r="A9280" i="8"/>
  <c r="D9280" i="8" l="1"/>
  <c r="E9280" i="8"/>
  <c r="F9280" i="8"/>
  <c r="A9281" i="8"/>
  <c r="M9279" i="8"/>
  <c r="L9279" i="8"/>
  <c r="E9281" i="8" l="1"/>
  <c r="F9281" i="8"/>
  <c r="D9281" i="8"/>
  <c r="A9282" i="8"/>
  <c r="M9280" i="8"/>
  <c r="L9280" i="8"/>
  <c r="D9282" i="8" l="1"/>
  <c r="F9282" i="8"/>
  <c r="A9283" i="8"/>
  <c r="E9282" i="8"/>
  <c r="L9281" i="8"/>
  <c r="M9281" i="8"/>
  <c r="L9282" i="8" l="1"/>
  <c r="M9282" i="8"/>
  <c r="D9283" i="8"/>
  <c r="A9284" i="8"/>
  <c r="F9283" i="8"/>
  <c r="E9283" i="8"/>
  <c r="M9283" i="8" l="1"/>
  <c r="L9283" i="8"/>
  <c r="D9284" i="8"/>
  <c r="E9284" i="8"/>
  <c r="F9284" i="8"/>
  <c r="A9285" i="8"/>
  <c r="F9285" i="8" l="1"/>
  <c r="E9285" i="8"/>
  <c r="D9285" i="8"/>
  <c r="A9286" i="8"/>
  <c r="L9284" i="8"/>
  <c r="M9284" i="8"/>
  <c r="F9286" i="8" l="1"/>
  <c r="E9286" i="8"/>
  <c r="A9287" i="8"/>
  <c r="D9286" i="8"/>
  <c r="M9285" i="8"/>
  <c r="L9285" i="8"/>
  <c r="D9287" i="8" l="1"/>
  <c r="A9288" i="8"/>
  <c r="E9287" i="8"/>
  <c r="F9287" i="8"/>
  <c r="L9286" i="8"/>
  <c r="M9286" i="8"/>
  <c r="L9287" i="8" l="1"/>
  <c r="M9287" i="8"/>
  <c r="D9288" i="8"/>
  <c r="E9288" i="8"/>
  <c r="F9288" i="8"/>
  <c r="A9289" i="8"/>
  <c r="A9290" i="8" l="1"/>
  <c r="E9289" i="8"/>
  <c r="F9289" i="8"/>
  <c r="D9289" i="8"/>
  <c r="M9288" i="8"/>
  <c r="L9288" i="8"/>
  <c r="L9289" i="8" l="1"/>
  <c r="M9289" i="8"/>
  <c r="A9291" i="8"/>
  <c r="D9290" i="8"/>
  <c r="E9290" i="8"/>
  <c r="F9290" i="8"/>
  <c r="L9290" i="8" l="1"/>
  <c r="M9290" i="8"/>
  <c r="D9291" i="8"/>
  <c r="A9292" i="8"/>
  <c r="E9291" i="8"/>
  <c r="F9291" i="8"/>
  <c r="M9291" i="8" l="1"/>
  <c r="L9291" i="8"/>
  <c r="F9292" i="8"/>
  <c r="A9293" i="8"/>
  <c r="D9292" i="8"/>
  <c r="E9292" i="8"/>
  <c r="M9292" i="8" l="1"/>
  <c r="L9292" i="8"/>
  <c r="F9293" i="8"/>
  <c r="A9294" i="8"/>
  <c r="E9293" i="8"/>
  <c r="D9293" i="8"/>
  <c r="L9293" i="8" l="1"/>
  <c r="M9293" i="8"/>
  <c r="D9294" i="8"/>
  <c r="E9294" i="8"/>
  <c r="F9294" i="8"/>
  <c r="A9295" i="8"/>
  <c r="D9295" i="8" l="1"/>
  <c r="E9295" i="8"/>
  <c r="F9295" i="8"/>
  <c r="A9296" i="8"/>
  <c r="M9294" i="8"/>
  <c r="L9294" i="8"/>
  <c r="D9296" i="8" l="1"/>
  <c r="E9296" i="8"/>
  <c r="F9296" i="8"/>
  <c r="A9297" i="8"/>
  <c r="L9295" i="8"/>
  <c r="M9295" i="8"/>
  <c r="D9297" i="8" l="1"/>
  <c r="A9298" i="8"/>
  <c r="E9297" i="8"/>
  <c r="F9297" i="8"/>
  <c r="L9296" i="8"/>
  <c r="M9296" i="8"/>
  <c r="M9297" i="8" l="1"/>
  <c r="L9297" i="8"/>
  <c r="F9298" i="8"/>
  <c r="D9298" i="8"/>
  <c r="E9298" i="8"/>
  <c r="A9299" i="8"/>
  <c r="D9299" i="8" l="1"/>
  <c r="A9300" i="8"/>
  <c r="E9299" i="8"/>
  <c r="F9299" i="8"/>
  <c r="M9298" i="8"/>
  <c r="L9298" i="8"/>
  <c r="L9299" i="8" l="1"/>
  <c r="M9299" i="8"/>
  <c r="D9300" i="8"/>
  <c r="A9301" i="8"/>
  <c r="E9300" i="8"/>
  <c r="F9300" i="8"/>
  <c r="L9300" i="8" l="1"/>
  <c r="M9300" i="8"/>
  <c r="A9302" i="8"/>
  <c r="F9301" i="8"/>
  <c r="D9301" i="8"/>
  <c r="E9301" i="8"/>
  <c r="M9301" i="8" l="1"/>
  <c r="L9301" i="8"/>
  <c r="D9302" i="8"/>
  <c r="F9302" i="8"/>
  <c r="A9303" i="8"/>
  <c r="E9302" i="8"/>
  <c r="E9303" i="8" l="1"/>
  <c r="F9303" i="8"/>
  <c r="D9303" i="8"/>
  <c r="A9304" i="8"/>
  <c r="L9302" i="8"/>
  <c r="M9302" i="8"/>
  <c r="F9304" i="8" l="1"/>
  <c r="A9305" i="8"/>
  <c r="D9304" i="8"/>
  <c r="E9304" i="8"/>
  <c r="L9303" i="8"/>
  <c r="M9303" i="8"/>
  <c r="M9304" i="8" l="1"/>
  <c r="L9304" i="8"/>
  <c r="D9305" i="8"/>
  <c r="A9306" i="8"/>
  <c r="E9305" i="8"/>
  <c r="F9305" i="8"/>
  <c r="L9305" i="8" l="1"/>
  <c r="M9305" i="8"/>
  <c r="F9306" i="8"/>
  <c r="A9307" i="8"/>
  <c r="D9306" i="8"/>
  <c r="E9306" i="8"/>
  <c r="M9306" i="8" l="1"/>
  <c r="L9306" i="8"/>
  <c r="D9307" i="8"/>
  <c r="A9308" i="8"/>
  <c r="E9307" i="8"/>
  <c r="F9307" i="8"/>
  <c r="L9307" i="8" l="1"/>
  <c r="M9307" i="8"/>
  <c r="D9308" i="8"/>
  <c r="E9308" i="8"/>
  <c r="A9309" i="8"/>
  <c r="F9308" i="8"/>
  <c r="A9310" i="8" l="1"/>
  <c r="F9309" i="8"/>
  <c r="E9309" i="8"/>
  <c r="D9309" i="8"/>
  <c r="L9308" i="8"/>
  <c r="M9308" i="8"/>
  <c r="L9309" i="8" l="1"/>
  <c r="M9309" i="8"/>
  <c r="D9310" i="8"/>
  <c r="E9310" i="8"/>
  <c r="F9310" i="8"/>
  <c r="A9311" i="8"/>
  <c r="F9311" i="8" l="1"/>
  <c r="D9311" i="8"/>
  <c r="E9311" i="8"/>
  <c r="A9312" i="8"/>
  <c r="M9310" i="8"/>
  <c r="L9310" i="8"/>
  <c r="D9312" i="8" l="1"/>
  <c r="E9312" i="8"/>
  <c r="F9312" i="8"/>
  <c r="A9313" i="8"/>
  <c r="L9311" i="8"/>
  <c r="M9311" i="8"/>
  <c r="D9313" i="8" l="1"/>
  <c r="A9314" i="8"/>
  <c r="E9313" i="8"/>
  <c r="F9313" i="8"/>
  <c r="M9312" i="8"/>
  <c r="L9312" i="8"/>
  <c r="L9313" i="8" l="1"/>
  <c r="M9313" i="8"/>
  <c r="D9314" i="8"/>
  <c r="E9314" i="8"/>
  <c r="F9314" i="8"/>
  <c r="A9315" i="8"/>
  <c r="A9316" i="8" l="1"/>
  <c r="E9315" i="8"/>
  <c r="F9315" i="8"/>
  <c r="D9315" i="8"/>
  <c r="L9314" i="8"/>
  <c r="M9314" i="8"/>
  <c r="L9315" i="8" l="1"/>
  <c r="M9315" i="8"/>
  <c r="D9316" i="8"/>
  <c r="F9316" i="8"/>
  <c r="A9317" i="8"/>
  <c r="E9316" i="8"/>
  <c r="L9316" i="8" l="1"/>
  <c r="M9316" i="8"/>
  <c r="E9317" i="8"/>
  <c r="F9317" i="8"/>
  <c r="D9317" i="8"/>
  <c r="A9318" i="8"/>
  <c r="D9318" i="8" l="1"/>
  <c r="E9318" i="8"/>
  <c r="F9318" i="8"/>
  <c r="A9319" i="8"/>
  <c r="M9317" i="8"/>
  <c r="L9317" i="8"/>
  <c r="E9319" i="8" l="1"/>
  <c r="F9319" i="8"/>
  <c r="D9319" i="8"/>
  <c r="A9320" i="8"/>
  <c r="L9318" i="8"/>
  <c r="M9318" i="8"/>
  <c r="F9320" i="8" l="1"/>
  <c r="A9321" i="8"/>
  <c r="D9320" i="8"/>
  <c r="E9320" i="8"/>
  <c r="M9319" i="8"/>
  <c r="L9319" i="8"/>
  <c r="M9320" i="8" l="1"/>
  <c r="L9320" i="8"/>
  <c r="E9321" i="8"/>
  <c r="F9321" i="8"/>
  <c r="D9321" i="8"/>
  <c r="A9322" i="8"/>
  <c r="F9322" i="8" l="1"/>
  <c r="A9323" i="8"/>
  <c r="E9322" i="8"/>
  <c r="D9322" i="8"/>
  <c r="L9321" i="8"/>
  <c r="M9321" i="8"/>
  <c r="L9322" i="8" l="1"/>
  <c r="M9322" i="8"/>
  <c r="D9323" i="8"/>
  <c r="E9323" i="8"/>
  <c r="F9323" i="8"/>
  <c r="A9324" i="8"/>
  <c r="E9324" i="8" l="1"/>
  <c r="D9324" i="8"/>
  <c r="F9324" i="8"/>
  <c r="A9325" i="8"/>
  <c r="L9323" i="8"/>
  <c r="M9323" i="8"/>
  <c r="D9325" i="8" l="1"/>
  <c r="A9326" i="8"/>
  <c r="F9325" i="8"/>
  <c r="E9325" i="8"/>
  <c r="M9324" i="8"/>
  <c r="L9324" i="8"/>
  <c r="L9325" i="8" l="1"/>
  <c r="M9325" i="8"/>
  <c r="F9326" i="8"/>
  <c r="A9327" i="8"/>
  <c r="E9326" i="8"/>
  <c r="D9326" i="8"/>
  <c r="M9326" i="8" l="1"/>
  <c r="L9326" i="8"/>
  <c r="E9327" i="8"/>
  <c r="D9327" i="8"/>
  <c r="F9327" i="8"/>
  <c r="A9328" i="8"/>
  <c r="D9328" i="8" l="1"/>
  <c r="E9328" i="8"/>
  <c r="F9328" i="8"/>
  <c r="A9329" i="8"/>
  <c r="L9327" i="8"/>
  <c r="M9327" i="8"/>
  <c r="D9329" i="8" l="1"/>
  <c r="E9329" i="8"/>
  <c r="F9329" i="8"/>
  <c r="A9330" i="8"/>
  <c r="L9328" i="8"/>
  <c r="M9328" i="8"/>
  <c r="D9330" i="8" l="1"/>
  <c r="F9330" i="8"/>
  <c r="E9330" i="8"/>
  <c r="A9331" i="8"/>
  <c r="L9329" i="8"/>
  <c r="M9329" i="8"/>
  <c r="F9331" i="8" l="1"/>
  <c r="E9331" i="8"/>
  <c r="D9331" i="8"/>
  <c r="A9332" i="8"/>
  <c r="M9330" i="8"/>
  <c r="L9330" i="8"/>
  <c r="F9332" i="8" l="1"/>
  <c r="D9332" i="8"/>
  <c r="E9332" i="8"/>
  <c r="A9333" i="8"/>
  <c r="L9331" i="8"/>
  <c r="M9331" i="8"/>
  <c r="A9334" i="8" l="1"/>
  <c r="E9333" i="8"/>
  <c r="F9333" i="8"/>
  <c r="D9333" i="8"/>
  <c r="L9332" i="8"/>
  <c r="M9332" i="8"/>
  <c r="L9333" i="8" l="1"/>
  <c r="M9333" i="8"/>
  <c r="E9334" i="8"/>
  <c r="D9334" i="8"/>
  <c r="F9334" i="8"/>
  <c r="A9335" i="8"/>
  <c r="E9335" i="8" l="1"/>
  <c r="F9335" i="8"/>
  <c r="D9335" i="8"/>
  <c r="A9336" i="8"/>
  <c r="L9334" i="8"/>
  <c r="M9334" i="8"/>
  <c r="A9337" i="8" l="1"/>
  <c r="D9336" i="8"/>
  <c r="F9336" i="8"/>
  <c r="E9336" i="8"/>
  <c r="L9335" i="8"/>
  <c r="M9335" i="8"/>
  <c r="M9336" i="8" l="1"/>
  <c r="L9336" i="8"/>
  <c r="D9337" i="8"/>
  <c r="E9337" i="8"/>
  <c r="F9337" i="8"/>
  <c r="A9338" i="8"/>
  <c r="A9339" i="8" l="1"/>
  <c r="D9338" i="8"/>
  <c r="E9338" i="8"/>
  <c r="F9338" i="8"/>
  <c r="L9337" i="8"/>
  <c r="M9337" i="8"/>
  <c r="M9338" i="8" l="1"/>
  <c r="L9338" i="8"/>
  <c r="D9339" i="8"/>
  <c r="F9339" i="8"/>
  <c r="A9340" i="8"/>
  <c r="E9339" i="8"/>
  <c r="M9339" i="8" l="1"/>
  <c r="L9339" i="8"/>
  <c r="F9340" i="8"/>
  <c r="A9341" i="8"/>
  <c r="D9340" i="8"/>
  <c r="E9340" i="8"/>
  <c r="M9340" i="8" l="1"/>
  <c r="L9340" i="8"/>
  <c r="E9341" i="8"/>
  <c r="F9341" i="8"/>
  <c r="D9341" i="8"/>
  <c r="A9342" i="8"/>
  <c r="F9342" i="8" l="1"/>
  <c r="A9343" i="8"/>
  <c r="D9342" i="8"/>
  <c r="E9342" i="8"/>
  <c r="M9341" i="8"/>
  <c r="L9341" i="8"/>
  <c r="L9342" i="8" l="1"/>
  <c r="M9342" i="8"/>
  <c r="F9343" i="8"/>
  <c r="E9343" i="8"/>
  <c r="D9343" i="8"/>
  <c r="A9344" i="8"/>
  <c r="D9344" i="8" l="1"/>
  <c r="F9344" i="8"/>
  <c r="A9345" i="8"/>
  <c r="E9344" i="8"/>
  <c r="M9343" i="8"/>
  <c r="L9343" i="8"/>
  <c r="L9344" i="8" l="1"/>
  <c r="M9344" i="8"/>
  <c r="D9345" i="8"/>
  <c r="F9345" i="8"/>
  <c r="E9345" i="8"/>
  <c r="A9346" i="8"/>
  <c r="D9346" i="8" l="1"/>
  <c r="E9346" i="8"/>
  <c r="F9346" i="8"/>
  <c r="A9347" i="8"/>
  <c r="M9345" i="8"/>
  <c r="L9345" i="8"/>
  <c r="E9347" i="8" l="1"/>
  <c r="D9347" i="8"/>
  <c r="F9347" i="8"/>
  <c r="A9348" i="8"/>
  <c r="L9346" i="8"/>
  <c r="M9346" i="8"/>
  <c r="A9349" i="8" l="1"/>
  <c r="D9348" i="8"/>
  <c r="E9348" i="8"/>
  <c r="F9348" i="8"/>
  <c r="M9347" i="8"/>
  <c r="L9347" i="8"/>
  <c r="L9348" i="8" l="1"/>
  <c r="M9348" i="8"/>
  <c r="E9349" i="8"/>
  <c r="F9349" i="8"/>
  <c r="D9349" i="8"/>
  <c r="A9350" i="8"/>
  <c r="E9350" i="8" l="1"/>
  <c r="D9350" i="8"/>
  <c r="F9350" i="8"/>
  <c r="A9351" i="8"/>
  <c r="L9349" i="8"/>
  <c r="M9349" i="8"/>
  <c r="A9352" i="8" l="1"/>
  <c r="E9351" i="8"/>
  <c r="D9351" i="8"/>
  <c r="F9351" i="8"/>
  <c r="L9350" i="8"/>
  <c r="M9350" i="8"/>
  <c r="L9351" i="8" l="1"/>
  <c r="M9351" i="8"/>
  <c r="F9352" i="8"/>
  <c r="D9352" i="8"/>
  <c r="A9353" i="8"/>
  <c r="E9352" i="8"/>
  <c r="M9352" i="8" l="1"/>
  <c r="L9352" i="8"/>
  <c r="E9353" i="8"/>
  <c r="F9353" i="8"/>
  <c r="A9354" i="8"/>
  <c r="D9353" i="8"/>
  <c r="D9354" i="8" l="1"/>
  <c r="F9354" i="8"/>
  <c r="E9354" i="8"/>
  <c r="A9355" i="8"/>
  <c r="L9353" i="8"/>
  <c r="M9353" i="8"/>
  <c r="F9355" i="8" l="1"/>
  <c r="A9356" i="8"/>
  <c r="D9355" i="8"/>
  <c r="E9355" i="8"/>
  <c r="L9354" i="8"/>
  <c r="M9354" i="8"/>
  <c r="M9355" i="8" l="1"/>
  <c r="L9355" i="8"/>
  <c r="E9356" i="8"/>
  <c r="D9356" i="8"/>
  <c r="F9356" i="8"/>
  <c r="A9357" i="8"/>
  <c r="E9357" i="8" l="1"/>
  <c r="F9357" i="8"/>
  <c r="D9357" i="8"/>
  <c r="A9358" i="8"/>
  <c r="M9356" i="8"/>
  <c r="L9356" i="8"/>
  <c r="A9359" i="8" l="1"/>
  <c r="D9358" i="8"/>
  <c r="E9358" i="8"/>
  <c r="F9358" i="8"/>
  <c r="M9357" i="8"/>
  <c r="L9357" i="8"/>
  <c r="M9358" i="8" l="1"/>
  <c r="L9358" i="8"/>
  <c r="E9359" i="8"/>
  <c r="D9359" i="8"/>
  <c r="F9359" i="8"/>
  <c r="A9360" i="8"/>
  <c r="E9360" i="8" l="1"/>
  <c r="F9360" i="8"/>
  <c r="D9360" i="8"/>
  <c r="A9361" i="8"/>
  <c r="M9359" i="8"/>
  <c r="L9359" i="8"/>
  <c r="E9361" i="8" l="1"/>
  <c r="F9361" i="8"/>
  <c r="D9361" i="8"/>
  <c r="A9362" i="8"/>
  <c r="M9360" i="8"/>
  <c r="L9360" i="8"/>
  <c r="D9362" i="8" l="1"/>
  <c r="E9362" i="8"/>
  <c r="F9362" i="8"/>
  <c r="A9363" i="8"/>
  <c r="L9361" i="8"/>
  <c r="M9361" i="8"/>
  <c r="A9364" i="8" l="1"/>
  <c r="E9363" i="8"/>
  <c r="D9363" i="8"/>
  <c r="F9363" i="8"/>
  <c r="M9362" i="8"/>
  <c r="L9362" i="8"/>
  <c r="M9363" i="8" l="1"/>
  <c r="L9363" i="8"/>
  <c r="F9364" i="8"/>
  <c r="D9364" i="8"/>
  <c r="E9364" i="8"/>
  <c r="A9365" i="8"/>
  <c r="E9365" i="8" l="1"/>
  <c r="F9365" i="8"/>
  <c r="D9365" i="8"/>
  <c r="A9366" i="8"/>
  <c r="M9364" i="8"/>
  <c r="L9364" i="8"/>
  <c r="F9366" i="8" l="1"/>
  <c r="D9366" i="8"/>
  <c r="E9366" i="8"/>
  <c r="A9367" i="8"/>
  <c r="M9365" i="8"/>
  <c r="L9365" i="8"/>
  <c r="E9367" i="8" l="1"/>
  <c r="D9367" i="8"/>
  <c r="F9367" i="8"/>
  <c r="A9368" i="8"/>
  <c r="M9366" i="8"/>
  <c r="L9366" i="8"/>
  <c r="E9368" i="8" l="1"/>
  <c r="F9368" i="8"/>
  <c r="D9368" i="8"/>
  <c r="A9369" i="8"/>
  <c r="L9367" i="8"/>
  <c r="M9367" i="8"/>
  <c r="F9369" i="8" l="1"/>
  <c r="D9369" i="8"/>
  <c r="E9369" i="8"/>
  <c r="A9370" i="8"/>
  <c r="M9368" i="8"/>
  <c r="L9368" i="8"/>
  <c r="A9371" i="8" l="1"/>
  <c r="D9370" i="8"/>
  <c r="E9370" i="8"/>
  <c r="F9370" i="8"/>
  <c r="M9369" i="8"/>
  <c r="L9369" i="8"/>
  <c r="L9370" i="8" l="1"/>
  <c r="M9370" i="8"/>
  <c r="F9371" i="8"/>
  <c r="A9372" i="8"/>
  <c r="D9371" i="8"/>
  <c r="E9371" i="8"/>
  <c r="L9371" i="8" l="1"/>
  <c r="M9371" i="8"/>
  <c r="D9372" i="8"/>
  <c r="E9372" i="8"/>
  <c r="F9372" i="8"/>
  <c r="A9373" i="8"/>
  <c r="D9373" i="8" l="1"/>
  <c r="A9374" i="8"/>
  <c r="E9373" i="8"/>
  <c r="F9373" i="8"/>
  <c r="M9372" i="8"/>
  <c r="L9372" i="8"/>
  <c r="M9373" i="8" l="1"/>
  <c r="L9373" i="8"/>
  <c r="A9375" i="8"/>
  <c r="D9374" i="8"/>
  <c r="F9374" i="8"/>
  <c r="E9374" i="8"/>
  <c r="M9374" i="8" l="1"/>
  <c r="L9374" i="8"/>
  <c r="F9375" i="8"/>
  <c r="A9376" i="8"/>
  <c r="E9375" i="8"/>
  <c r="D9375" i="8"/>
  <c r="M9375" i="8" l="1"/>
  <c r="L9375" i="8"/>
  <c r="D9376" i="8"/>
  <c r="E9376" i="8"/>
  <c r="A9377" i="8"/>
  <c r="F9376" i="8"/>
  <c r="D9377" i="8" l="1"/>
  <c r="A9378" i="8"/>
  <c r="E9377" i="8"/>
  <c r="F9377" i="8"/>
  <c r="M9376" i="8"/>
  <c r="L9376" i="8"/>
  <c r="L9377" i="8" l="1"/>
  <c r="M9377" i="8"/>
  <c r="F9378" i="8"/>
  <c r="D9378" i="8"/>
  <c r="A9379" i="8"/>
  <c r="E9378" i="8"/>
  <c r="L9378" i="8" l="1"/>
  <c r="M9378" i="8"/>
  <c r="F9379" i="8"/>
  <c r="A9380" i="8"/>
  <c r="E9379" i="8"/>
  <c r="D9379" i="8"/>
  <c r="M9379" i="8" l="1"/>
  <c r="L9379" i="8"/>
  <c r="F9380" i="8"/>
  <c r="A9381" i="8"/>
  <c r="D9380" i="8"/>
  <c r="E9380" i="8"/>
  <c r="L9380" i="8" l="1"/>
  <c r="M9380" i="8"/>
  <c r="D9381" i="8"/>
  <c r="A9382" i="8"/>
  <c r="E9381" i="8"/>
  <c r="F9381" i="8"/>
  <c r="M9381" i="8" l="1"/>
  <c r="L9381" i="8"/>
  <c r="F9382" i="8"/>
  <c r="A9383" i="8"/>
  <c r="D9382" i="8"/>
  <c r="E9382" i="8"/>
  <c r="L9382" i="8" l="1"/>
  <c r="M9382" i="8"/>
  <c r="F9383" i="8"/>
  <c r="E9383" i="8"/>
  <c r="D9383" i="8"/>
  <c r="A9384" i="8"/>
  <c r="A9385" i="8" l="1"/>
  <c r="E9384" i="8"/>
  <c r="D9384" i="8"/>
  <c r="F9384" i="8"/>
  <c r="M9383" i="8"/>
  <c r="L9383" i="8"/>
  <c r="L9384" i="8" l="1"/>
  <c r="M9384" i="8"/>
  <c r="E9385" i="8"/>
  <c r="A9386" i="8"/>
  <c r="D9385" i="8"/>
  <c r="F9385" i="8"/>
  <c r="D9386" i="8" l="1"/>
  <c r="E9386" i="8"/>
  <c r="F9386" i="8"/>
  <c r="A9387" i="8"/>
  <c r="L9385" i="8"/>
  <c r="M9385" i="8"/>
  <c r="F9387" i="8" l="1"/>
  <c r="E9387" i="8"/>
  <c r="D9387" i="8"/>
  <c r="A9388" i="8"/>
  <c r="L9386" i="8"/>
  <c r="M9386" i="8"/>
  <c r="D9388" i="8" l="1"/>
  <c r="E9388" i="8"/>
  <c r="F9388" i="8"/>
  <c r="A9389" i="8"/>
  <c r="M9387" i="8"/>
  <c r="L9387" i="8"/>
  <c r="E9389" i="8" l="1"/>
  <c r="F9389" i="8"/>
  <c r="D9389" i="8"/>
  <c r="A9390" i="8"/>
  <c r="L9388" i="8"/>
  <c r="M9388" i="8"/>
  <c r="D9390" i="8" l="1"/>
  <c r="F9390" i="8"/>
  <c r="A9391" i="8"/>
  <c r="E9390" i="8"/>
  <c r="L9389" i="8"/>
  <c r="M9389" i="8"/>
  <c r="M9390" i="8" l="1"/>
  <c r="L9390" i="8"/>
  <c r="F9391" i="8"/>
  <c r="E9391" i="8"/>
  <c r="D9391" i="8"/>
  <c r="A9392" i="8"/>
  <c r="D9392" i="8" l="1"/>
  <c r="A9393" i="8"/>
  <c r="E9392" i="8"/>
  <c r="F9392" i="8"/>
  <c r="M9391" i="8"/>
  <c r="L9391" i="8"/>
  <c r="M9392" i="8" l="1"/>
  <c r="L9392" i="8"/>
  <c r="D9393" i="8"/>
  <c r="A9394" i="8"/>
  <c r="E9393" i="8"/>
  <c r="F9393" i="8"/>
  <c r="L9393" i="8" l="1"/>
  <c r="M9393" i="8"/>
  <c r="A9395" i="8"/>
  <c r="D9394" i="8"/>
  <c r="E9394" i="8"/>
  <c r="F9394" i="8"/>
  <c r="L9394" i="8" l="1"/>
  <c r="M9394" i="8"/>
  <c r="F9395" i="8"/>
  <c r="A9396" i="8"/>
  <c r="E9395" i="8"/>
  <c r="D9395" i="8"/>
  <c r="M9395" i="8" l="1"/>
  <c r="L9395" i="8"/>
  <c r="E9396" i="8"/>
  <c r="F9396" i="8"/>
  <c r="A9397" i="8"/>
  <c r="D9396" i="8"/>
  <c r="E9397" i="8" l="1"/>
  <c r="F9397" i="8"/>
  <c r="D9397" i="8"/>
  <c r="A9398" i="8"/>
  <c r="M9396" i="8"/>
  <c r="L9396" i="8"/>
  <c r="D9398" i="8" l="1"/>
  <c r="E9398" i="8"/>
  <c r="F9398" i="8"/>
  <c r="A9399" i="8"/>
  <c r="L9397" i="8"/>
  <c r="M9397" i="8"/>
  <c r="F9399" i="8" l="1"/>
  <c r="A9400" i="8"/>
  <c r="E9399" i="8"/>
  <c r="D9399" i="8"/>
  <c r="L9398" i="8"/>
  <c r="M9398" i="8"/>
  <c r="L9399" i="8" l="1"/>
  <c r="M9399" i="8"/>
  <c r="D9400" i="8"/>
  <c r="A9401" i="8"/>
  <c r="E9400" i="8"/>
  <c r="F9400" i="8"/>
  <c r="L9400" i="8" l="1"/>
  <c r="M9400" i="8"/>
  <c r="E9401" i="8"/>
  <c r="A9402" i="8"/>
  <c r="F9401" i="8"/>
  <c r="D9401" i="8"/>
  <c r="A9403" i="8" l="1"/>
  <c r="D9402" i="8"/>
  <c r="E9402" i="8"/>
  <c r="F9402" i="8"/>
  <c r="M9401" i="8"/>
  <c r="L9401" i="8"/>
  <c r="M9402" i="8" l="1"/>
  <c r="L9402" i="8"/>
  <c r="A9404" i="8"/>
  <c r="E9403" i="8"/>
  <c r="D9403" i="8"/>
  <c r="F9403" i="8"/>
  <c r="L9403" i="8" l="1"/>
  <c r="M9403" i="8"/>
  <c r="A9405" i="8"/>
  <c r="D9404" i="8"/>
  <c r="E9404" i="8"/>
  <c r="F9404" i="8"/>
  <c r="M9404" i="8" l="1"/>
  <c r="L9404" i="8"/>
  <c r="A9406" i="8"/>
  <c r="E9405" i="8"/>
  <c r="F9405" i="8"/>
  <c r="D9405" i="8"/>
  <c r="L9405" i="8" l="1"/>
  <c r="M9405" i="8"/>
  <c r="D9406" i="8"/>
  <c r="E9406" i="8"/>
  <c r="F9406" i="8"/>
  <c r="A9407" i="8"/>
  <c r="F9407" i="8" l="1"/>
  <c r="A9408" i="8"/>
  <c r="D9407" i="8"/>
  <c r="E9407" i="8"/>
  <c r="L9406" i="8"/>
  <c r="M9406" i="8"/>
  <c r="L9407" i="8" l="1"/>
  <c r="M9407" i="8"/>
  <c r="E9408" i="8"/>
  <c r="F9408" i="8"/>
  <c r="D9408" i="8"/>
  <c r="A9409" i="8"/>
  <c r="D9409" i="8" l="1"/>
  <c r="A9410" i="8"/>
  <c r="E9409" i="8"/>
  <c r="F9409" i="8"/>
  <c r="M9408" i="8"/>
  <c r="L9408" i="8"/>
  <c r="M9409" i="8" l="1"/>
  <c r="L9409" i="8"/>
  <c r="A9411" i="8"/>
  <c r="D9410" i="8"/>
  <c r="F9410" i="8"/>
  <c r="E9410" i="8"/>
  <c r="M9410" i="8" l="1"/>
  <c r="L9410" i="8"/>
  <c r="A9412" i="8"/>
  <c r="E9411" i="8"/>
  <c r="F9411" i="8"/>
  <c r="D9411" i="8"/>
  <c r="L9411" i="8" l="1"/>
  <c r="M9411" i="8"/>
  <c r="F9412" i="8"/>
  <c r="D9412" i="8"/>
  <c r="E9412" i="8"/>
  <c r="A9413" i="8"/>
  <c r="E9413" i="8" l="1"/>
  <c r="F9413" i="8"/>
  <c r="D9413" i="8"/>
  <c r="A9414" i="8"/>
  <c r="M9412" i="8"/>
  <c r="L9412" i="8"/>
  <c r="F9414" i="8" l="1"/>
  <c r="A9415" i="8"/>
  <c r="D9414" i="8"/>
  <c r="E9414" i="8"/>
  <c r="M9413" i="8"/>
  <c r="L9413" i="8"/>
  <c r="L9414" i="8" l="1"/>
  <c r="M9414" i="8"/>
  <c r="F9415" i="8"/>
  <c r="A9416" i="8"/>
  <c r="E9415" i="8"/>
  <c r="D9415" i="8"/>
  <c r="M9415" i="8" l="1"/>
  <c r="L9415" i="8"/>
  <c r="D9416" i="8"/>
  <c r="A9417" i="8"/>
  <c r="E9416" i="8"/>
  <c r="F9416" i="8"/>
  <c r="L9416" i="8" l="1"/>
  <c r="M9416" i="8"/>
  <c r="E9417" i="8"/>
  <c r="F9417" i="8"/>
  <c r="D9417" i="8"/>
  <c r="A9418" i="8"/>
  <c r="F9418" i="8" l="1"/>
  <c r="A9419" i="8"/>
  <c r="D9418" i="8"/>
  <c r="E9418" i="8"/>
  <c r="L9417" i="8"/>
  <c r="M9417" i="8"/>
  <c r="L9418" i="8" l="1"/>
  <c r="M9418" i="8"/>
  <c r="F9419" i="8"/>
  <c r="A9420" i="8"/>
  <c r="E9419" i="8"/>
  <c r="D9419" i="8"/>
  <c r="M9419" i="8" l="1"/>
  <c r="L9419" i="8"/>
  <c r="F9420" i="8"/>
  <c r="A9421" i="8"/>
  <c r="E9420" i="8"/>
  <c r="D9420" i="8"/>
  <c r="M9420" i="8" l="1"/>
  <c r="L9420" i="8"/>
  <c r="D9421" i="8"/>
  <c r="A9422" i="8"/>
  <c r="E9421" i="8"/>
  <c r="F9421" i="8"/>
  <c r="M9421" i="8" l="1"/>
  <c r="L9421" i="8"/>
  <c r="F9422" i="8"/>
  <c r="A9423" i="8"/>
  <c r="D9422" i="8"/>
  <c r="E9422" i="8"/>
  <c r="L9422" i="8" l="1"/>
  <c r="M9422" i="8"/>
  <c r="E9423" i="8"/>
  <c r="D9423" i="8"/>
  <c r="F9423" i="8"/>
  <c r="A9424" i="8"/>
  <c r="E9424" i="8" l="1"/>
  <c r="F9424" i="8"/>
  <c r="A9425" i="8"/>
  <c r="D9424" i="8"/>
  <c r="L9423" i="8"/>
  <c r="M9423" i="8"/>
  <c r="D9425" i="8" l="1"/>
  <c r="A9426" i="8"/>
  <c r="E9425" i="8"/>
  <c r="F9425" i="8"/>
  <c r="L9424" i="8"/>
  <c r="M9424" i="8"/>
  <c r="M9425" i="8" l="1"/>
  <c r="L9425" i="8"/>
  <c r="A9427" i="8"/>
  <c r="D9426" i="8"/>
  <c r="E9426" i="8"/>
  <c r="F9426" i="8"/>
  <c r="L9426" i="8" l="1"/>
  <c r="M9426" i="8"/>
  <c r="E9427" i="8"/>
  <c r="D9427" i="8"/>
  <c r="F9427" i="8"/>
  <c r="A9428" i="8"/>
  <c r="F9428" i="8" l="1"/>
  <c r="A9429" i="8"/>
  <c r="D9428" i="8"/>
  <c r="E9428" i="8"/>
  <c r="M9427" i="8"/>
  <c r="L9427" i="8"/>
  <c r="L9428" i="8" l="1"/>
  <c r="M9428" i="8"/>
  <c r="E9429" i="8"/>
  <c r="A9430" i="8"/>
  <c r="D9429" i="8"/>
  <c r="F9429" i="8"/>
  <c r="D9430" i="8" l="1"/>
  <c r="E9430" i="8"/>
  <c r="A9431" i="8"/>
  <c r="F9430" i="8"/>
  <c r="M9429" i="8"/>
  <c r="L9429" i="8"/>
  <c r="A9432" i="8" l="1"/>
  <c r="D9431" i="8"/>
  <c r="E9431" i="8"/>
  <c r="F9431" i="8"/>
  <c r="L9430" i="8"/>
  <c r="M9430" i="8"/>
  <c r="L9431" i="8" l="1"/>
  <c r="M9431" i="8"/>
  <c r="D9432" i="8"/>
  <c r="E9432" i="8"/>
  <c r="F9432" i="8"/>
  <c r="A9433" i="8"/>
  <c r="F9433" i="8" l="1"/>
  <c r="E9433" i="8"/>
  <c r="A9434" i="8"/>
  <c r="D9433" i="8"/>
  <c r="L9432" i="8"/>
  <c r="M9432" i="8"/>
  <c r="D9434" i="8" l="1"/>
  <c r="E9434" i="8"/>
  <c r="F9434" i="8"/>
  <c r="A9435" i="8"/>
  <c r="M9433" i="8"/>
  <c r="L9433" i="8"/>
  <c r="F9435" i="8" l="1"/>
  <c r="A9436" i="8"/>
  <c r="E9435" i="8"/>
  <c r="D9435" i="8"/>
  <c r="L9434" i="8"/>
  <c r="M9434" i="8"/>
  <c r="L9435" i="8" l="1"/>
  <c r="M9435" i="8"/>
  <c r="F9436" i="8"/>
  <c r="A9437" i="8"/>
  <c r="D9436" i="8"/>
  <c r="E9436" i="8"/>
  <c r="L9436" i="8" l="1"/>
  <c r="M9436" i="8"/>
  <c r="D9437" i="8"/>
  <c r="A9438" i="8"/>
  <c r="E9437" i="8"/>
  <c r="F9437" i="8"/>
  <c r="L9437" i="8" l="1"/>
  <c r="M9437" i="8"/>
  <c r="D9438" i="8"/>
  <c r="E9438" i="8"/>
  <c r="F9438" i="8"/>
  <c r="A9439" i="8"/>
  <c r="F9439" i="8" l="1"/>
  <c r="A9440" i="8"/>
  <c r="D9439" i="8"/>
  <c r="E9439" i="8"/>
  <c r="L9438" i="8"/>
  <c r="M9438" i="8"/>
  <c r="M9439" i="8" l="1"/>
  <c r="L9439" i="8"/>
  <c r="E9440" i="8"/>
  <c r="F9440" i="8"/>
  <c r="D9440" i="8"/>
  <c r="A9441" i="8"/>
  <c r="D9441" i="8" l="1"/>
  <c r="A9442" i="8"/>
  <c r="F9441" i="8"/>
  <c r="E9441" i="8"/>
  <c r="L9440" i="8"/>
  <c r="M9440" i="8"/>
  <c r="L9441" i="8" l="1"/>
  <c r="M9441" i="8"/>
  <c r="F9442" i="8"/>
  <c r="A9443" i="8"/>
  <c r="D9442" i="8"/>
  <c r="E9442" i="8"/>
  <c r="L9442" i="8" l="1"/>
  <c r="M9442" i="8"/>
  <c r="E9443" i="8"/>
  <c r="D9443" i="8"/>
  <c r="F9443" i="8"/>
  <c r="A9444" i="8"/>
  <c r="F9444" i="8" l="1"/>
  <c r="A9445" i="8"/>
  <c r="D9444" i="8"/>
  <c r="E9444" i="8"/>
  <c r="M9443" i="8"/>
  <c r="L9443" i="8"/>
  <c r="M9444" i="8" l="1"/>
  <c r="L9444" i="8"/>
  <c r="A9446" i="8"/>
  <c r="E9445" i="8"/>
  <c r="D9445" i="8"/>
  <c r="F9445" i="8"/>
  <c r="L9445" i="8" l="1"/>
  <c r="M9445" i="8"/>
  <c r="A9447" i="8"/>
  <c r="D9446" i="8"/>
  <c r="E9446" i="8"/>
  <c r="F9446" i="8"/>
  <c r="L9446" i="8" l="1"/>
  <c r="M9446" i="8"/>
  <c r="F9447" i="8"/>
  <c r="A9448" i="8"/>
  <c r="E9447" i="8"/>
  <c r="D9447" i="8"/>
  <c r="M9447" i="8" l="1"/>
  <c r="L9447" i="8"/>
  <c r="D9448" i="8"/>
  <c r="A9449" i="8"/>
  <c r="E9448" i="8"/>
  <c r="F9448" i="8"/>
  <c r="L9448" i="8" l="1"/>
  <c r="M9448" i="8"/>
  <c r="D9449" i="8"/>
  <c r="A9450" i="8"/>
  <c r="E9449" i="8"/>
  <c r="F9449" i="8"/>
  <c r="L9449" i="8" l="1"/>
  <c r="M9449" i="8"/>
  <c r="D9450" i="8"/>
  <c r="E9450" i="8"/>
  <c r="F9450" i="8"/>
  <c r="A9451" i="8"/>
  <c r="D9451" i="8" l="1"/>
  <c r="E9451" i="8"/>
  <c r="F9451" i="8"/>
  <c r="A9452" i="8"/>
  <c r="L9450" i="8"/>
  <c r="M9450" i="8"/>
  <c r="F9452" i="8" l="1"/>
  <c r="E9452" i="8"/>
  <c r="D9452" i="8"/>
  <c r="A9453" i="8"/>
  <c r="M9451" i="8"/>
  <c r="L9451" i="8"/>
  <c r="E9453" i="8" l="1"/>
  <c r="F9453" i="8"/>
  <c r="D9453" i="8"/>
  <c r="A9454" i="8"/>
  <c r="L9452" i="8"/>
  <c r="M9452" i="8"/>
  <c r="F9454" i="8" l="1"/>
  <c r="A9455" i="8"/>
  <c r="D9454" i="8"/>
  <c r="E9454" i="8"/>
  <c r="L9453" i="8"/>
  <c r="M9453" i="8"/>
  <c r="M9454" i="8" l="1"/>
  <c r="L9454" i="8"/>
  <c r="F9455" i="8"/>
  <c r="A9456" i="8"/>
  <c r="E9455" i="8"/>
  <c r="D9455" i="8"/>
  <c r="L9455" i="8" l="1"/>
  <c r="M9455" i="8"/>
  <c r="D9456" i="8"/>
  <c r="A9457" i="8"/>
  <c r="E9456" i="8"/>
  <c r="F9456" i="8"/>
  <c r="M9456" i="8" l="1"/>
  <c r="L9456" i="8"/>
  <c r="D9457" i="8"/>
  <c r="A9458" i="8"/>
  <c r="E9457" i="8"/>
  <c r="F9457" i="8"/>
  <c r="L9457" i="8" l="1"/>
  <c r="M9457" i="8"/>
  <c r="F9458" i="8"/>
  <c r="A9459" i="8"/>
  <c r="E9458" i="8"/>
  <c r="D9458" i="8"/>
  <c r="M9458" i="8" l="1"/>
  <c r="L9458" i="8"/>
  <c r="D9459" i="8"/>
  <c r="E9459" i="8"/>
  <c r="F9459" i="8"/>
  <c r="A9460" i="8"/>
  <c r="D9460" i="8" l="1"/>
  <c r="E9460" i="8"/>
  <c r="F9460" i="8"/>
  <c r="A9461" i="8"/>
  <c r="L9459" i="8"/>
  <c r="M9459" i="8"/>
  <c r="A9462" i="8" l="1"/>
  <c r="E9461" i="8"/>
  <c r="F9461" i="8"/>
  <c r="D9461" i="8"/>
  <c r="L9460" i="8"/>
  <c r="M9460" i="8"/>
  <c r="M9461" i="8" l="1"/>
  <c r="L9461" i="8"/>
  <c r="D9462" i="8"/>
  <c r="E9462" i="8"/>
  <c r="F9462" i="8"/>
  <c r="A9463" i="8"/>
  <c r="F9463" i="8" l="1"/>
  <c r="A9464" i="8"/>
  <c r="E9463" i="8"/>
  <c r="D9463" i="8"/>
  <c r="M9462" i="8"/>
  <c r="L9462" i="8"/>
  <c r="M9463" i="8" l="1"/>
  <c r="L9463" i="8"/>
  <c r="D9464" i="8"/>
  <c r="A9465" i="8"/>
  <c r="E9464" i="8"/>
  <c r="F9464" i="8"/>
  <c r="M9464" i="8" l="1"/>
  <c r="L9464" i="8"/>
  <c r="E9465" i="8"/>
  <c r="F9465" i="8"/>
  <c r="D9465" i="8"/>
  <c r="A9466" i="8"/>
  <c r="D9466" i="8" l="1"/>
  <c r="E9466" i="8"/>
  <c r="F9466" i="8"/>
  <c r="A9467" i="8"/>
  <c r="M9465" i="8"/>
  <c r="L9465" i="8"/>
  <c r="F9467" i="8" l="1"/>
  <c r="A9468" i="8"/>
  <c r="E9467" i="8"/>
  <c r="D9467" i="8"/>
  <c r="M9466" i="8"/>
  <c r="L9466" i="8"/>
  <c r="L9467" i="8" l="1"/>
  <c r="M9467" i="8"/>
  <c r="D9468" i="8"/>
  <c r="E9468" i="8"/>
  <c r="F9468" i="8"/>
  <c r="A9469" i="8"/>
  <c r="D9469" i="8" l="1"/>
  <c r="A9470" i="8"/>
  <c r="E9469" i="8"/>
  <c r="F9469" i="8"/>
  <c r="M9468" i="8"/>
  <c r="L9468" i="8"/>
  <c r="M9469" i="8" l="1"/>
  <c r="L9469" i="8"/>
  <c r="F9470" i="8"/>
  <c r="E9470" i="8"/>
  <c r="D9470" i="8"/>
  <c r="A9471" i="8"/>
  <c r="E9471" i="8" l="1"/>
  <c r="D9471" i="8"/>
  <c r="F9471" i="8"/>
  <c r="A9472" i="8"/>
  <c r="M9470" i="8"/>
  <c r="L9470" i="8"/>
  <c r="E9472" i="8" l="1"/>
  <c r="F9472" i="8"/>
  <c r="D9472" i="8"/>
  <c r="A9473" i="8"/>
  <c r="L9471" i="8"/>
  <c r="M9471" i="8"/>
  <c r="D9473" i="8" l="1"/>
  <c r="A9474" i="8"/>
  <c r="E9473" i="8"/>
  <c r="F9473" i="8"/>
  <c r="L9472" i="8"/>
  <c r="M9472" i="8"/>
  <c r="L9473" i="8" l="1"/>
  <c r="M9473" i="8"/>
  <c r="F9474" i="8"/>
  <c r="A9475" i="8"/>
  <c r="D9474" i="8"/>
  <c r="E9474" i="8"/>
  <c r="M9474" i="8" l="1"/>
  <c r="L9474" i="8"/>
  <c r="E9475" i="8"/>
  <c r="D9475" i="8"/>
  <c r="F9475" i="8"/>
  <c r="A9476" i="8"/>
  <c r="F9476" i="8" l="1"/>
  <c r="A9477" i="8"/>
  <c r="D9476" i="8"/>
  <c r="E9476" i="8"/>
  <c r="M9475" i="8"/>
  <c r="L9475" i="8"/>
  <c r="L9476" i="8" l="1"/>
  <c r="M9476" i="8"/>
  <c r="D9477" i="8"/>
  <c r="A9478" i="8"/>
  <c r="E9477" i="8"/>
  <c r="F9477" i="8"/>
  <c r="L9477" i="8" l="1"/>
  <c r="M9477" i="8"/>
  <c r="F9478" i="8"/>
  <c r="D9478" i="8"/>
  <c r="A9479" i="8"/>
  <c r="E9478" i="8"/>
  <c r="L9478" i="8" l="1"/>
  <c r="M9478" i="8"/>
  <c r="A9480" i="8"/>
  <c r="E9479" i="8"/>
  <c r="D9479" i="8"/>
  <c r="F9479" i="8"/>
  <c r="M9479" i="8" l="1"/>
  <c r="L9479" i="8"/>
  <c r="E9480" i="8"/>
  <c r="D9480" i="8"/>
  <c r="F9480" i="8"/>
  <c r="A9481" i="8"/>
  <c r="E9481" i="8" l="1"/>
  <c r="F9481" i="8"/>
  <c r="D9481" i="8"/>
  <c r="A9482" i="8"/>
  <c r="L9480" i="8"/>
  <c r="M9480" i="8"/>
  <c r="A9483" i="8" l="1"/>
  <c r="E9482" i="8"/>
  <c r="D9482" i="8"/>
  <c r="F9482" i="8"/>
  <c r="M9481" i="8"/>
  <c r="L9481" i="8"/>
  <c r="L9482" i="8" l="1"/>
  <c r="M9482" i="8"/>
  <c r="A9484" i="8"/>
  <c r="E9483" i="8"/>
  <c r="D9483" i="8"/>
  <c r="F9483" i="8"/>
  <c r="L9483" i="8" l="1"/>
  <c r="M9483" i="8"/>
  <c r="F9484" i="8"/>
  <c r="E9484" i="8"/>
  <c r="D9484" i="8"/>
  <c r="A9485" i="8"/>
  <c r="D9485" i="8" l="1"/>
  <c r="A9486" i="8"/>
  <c r="E9485" i="8"/>
  <c r="F9485" i="8"/>
  <c r="L9484" i="8"/>
  <c r="M9484" i="8"/>
  <c r="L9485" i="8" l="1"/>
  <c r="M9485" i="8"/>
  <c r="D9486" i="8"/>
  <c r="E9486" i="8"/>
  <c r="F9486" i="8"/>
  <c r="A9487" i="8"/>
  <c r="E9487" i="8" l="1"/>
  <c r="D9487" i="8"/>
  <c r="F9487" i="8"/>
  <c r="A9488" i="8"/>
  <c r="M9486" i="8"/>
  <c r="L9486" i="8"/>
  <c r="E9488" i="8" l="1"/>
  <c r="F9488" i="8"/>
  <c r="D9488" i="8"/>
  <c r="A9489" i="8"/>
  <c r="L9487" i="8"/>
  <c r="M9487" i="8"/>
  <c r="E9489" i="8" l="1"/>
  <c r="F9489" i="8"/>
  <c r="D9489" i="8"/>
  <c r="A9490" i="8"/>
  <c r="M9488" i="8"/>
  <c r="L9488" i="8"/>
  <c r="F9490" i="8" l="1"/>
  <c r="A9491" i="8"/>
  <c r="D9490" i="8"/>
  <c r="E9490" i="8"/>
  <c r="M9489" i="8"/>
  <c r="L9489" i="8"/>
  <c r="A9492" i="8" l="1"/>
  <c r="E9491" i="8"/>
  <c r="F9491" i="8"/>
  <c r="D9491" i="8"/>
  <c r="L9490" i="8"/>
  <c r="M9490" i="8"/>
  <c r="L9491" i="8" l="1"/>
  <c r="M9491" i="8"/>
  <c r="D9492" i="8"/>
  <c r="A9493" i="8"/>
  <c r="E9492" i="8"/>
  <c r="F9492" i="8"/>
  <c r="L9492" i="8" l="1"/>
  <c r="M9492" i="8"/>
  <c r="A9494" i="8"/>
  <c r="E9493" i="8"/>
  <c r="D9493" i="8"/>
  <c r="F9493" i="8"/>
  <c r="L9493" i="8" l="1"/>
  <c r="M9493" i="8"/>
  <c r="A9495" i="8"/>
  <c r="E9494" i="8"/>
  <c r="D9494" i="8"/>
  <c r="F9494" i="8"/>
  <c r="M9494" i="8" l="1"/>
  <c r="L9494" i="8"/>
  <c r="E9495" i="8"/>
  <c r="D9495" i="8"/>
  <c r="F9495" i="8"/>
  <c r="A9496" i="8"/>
  <c r="M9495" i="8" l="1"/>
  <c r="L9495" i="8"/>
  <c r="E9496" i="8"/>
  <c r="A9497" i="8"/>
  <c r="F9496" i="8"/>
  <c r="D9496" i="8"/>
  <c r="F9497" i="8" l="1"/>
  <c r="D9497" i="8"/>
  <c r="E9497" i="8"/>
  <c r="A9498" i="8"/>
  <c r="M9496" i="8"/>
  <c r="L9496" i="8"/>
  <c r="A9499" i="8" l="1"/>
  <c r="D9498" i="8"/>
  <c r="E9498" i="8"/>
  <c r="F9498" i="8"/>
  <c r="L9497" i="8"/>
  <c r="M9497" i="8"/>
  <c r="M9498" i="8" l="1"/>
  <c r="L9498" i="8"/>
  <c r="E9499" i="8"/>
  <c r="D9499" i="8"/>
  <c r="F9499" i="8"/>
  <c r="A9500" i="8"/>
  <c r="D9500" i="8" l="1"/>
  <c r="F9500" i="8"/>
  <c r="E9500" i="8"/>
  <c r="A9501" i="8"/>
  <c r="M9499" i="8"/>
  <c r="L9499" i="8"/>
  <c r="E9501" i="8" l="1"/>
  <c r="F9501" i="8"/>
  <c r="D9501" i="8"/>
  <c r="A9502" i="8"/>
  <c r="L9500" i="8"/>
  <c r="M9500" i="8"/>
  <c r="D9502" i="8" l="1"/>
  <c r="F9502" i="8"/>
  <c r="E9502" i="8"/>
  <c r="A9503" i="8"/>
  <c r="L9501" i="8"/>
  <c r="M9501" i="8"/>
  <c r="F9503" i="8" l="1"/>
  <c r="D9503" i="8"/>
  <c r="A9504" i="8"/>
  <c r="E9503" i="8"/>
  <c r="L9502" i="8"/>
  <c r="M9502" i="8"/>
  <c r="L9503" i="8" l="1"/>
  <c r="M9503" i="8"/>
  <c r="E9504" i="8"/>
  <c r="F9504" i="8"/>
  <c r="D9504" i="8"/>
  <c r="A9505" i="8"/>
  <c r="D9505" i="8" l="1"/>
  <c r="A9506" i="8"/>
  <c r="E9505" i="8"/>
  <c r="F9505" i="8"/>
  <c r="M9504" i="8"/>
  <c r="L9504" i="8"/>
  <c r="L9505" i="8" l="1"/>
  <c r="M9505" i="8"/>
  <c r="D9506" i="8"/>
  <c r="E9506" i="8"/>
  <c r="F9506" i="8"/>
  <c r="A9507" i="8"/>
  <c r="F9507" i="8" l="1"/>
  <c r="A9508" i="8"/>
  <c r="D9507" i="8"/>
  <c r="E9507" i="8"/>
  <c r="M9506" i="8"/>
  <c r="L9506" i="8"/>
  <c r="M9507" i="8" l="1"/>
  <c r="L9507" i="8"/>
  <c r="F9508" i="8"/>
  <c r="A9509" i="8"/>
  <c r="D9508" i="8"/>
  <c r="E9508" i="8"/>
  <c r="L9508" i="8" l="1"/>
  <c r="M9508" i="8"/>
  <c r="E9509" i="8"/>
  <c r="D9509" i="8"/>
  <c r="F9509" i="8"/>
  <c r="A9510" i="8"/>
  <c r="F9510" i="8" l="1"/>
  <c r="D9510" i="8"/>
  <c r="A9511" i="8"/>
  <c r="E9510" i="8"/>
  <c r="L9509" i="8"/>
  <c r="M9509" i="8"/>
  <c r="L9510" i="8" l="1"/>
  <c r="M9510" i="8"/>
  <c r="E9511" i="8"/>
  <c r="D9511" i="8"/>
  <c r="F9511" i="8"/>
  <c r="A9512" i="8"/>
  <c r="D9512" i="8" l="1"/>
  <c r="A9513" i="8"/>
  <c r="E9512" i="8"/>
  <c r="F9512" i="8"/>
  <c r="L9511" i="8"/>
  <c r="M9511" i="8"/>
  <c r="M9512" i="8" l="1"/>
  <c r="L9512" i="8"/>
  <c r="D9513" i="8"/>
  <c r="A9514" i="8"/>
  <c r="E9513" i="8"/>
  <c r="F9513" i="8"/>
  <c r="M9513" i="8" l="1"/>
  <c r="L9513" i="8"/>
  <c r="F9514" i="8"/>
  <c r="D9514" i="8"/>
  <c r="E9514" i="8"/>
  <c r="A9515" i="8"/>
  <c r="A9516" i="8" l="1"/>
  <c r="E9515" i="8"/>
  <c r="F9515" i="8"/>
  <c r="D9515" i="8"/>
  <c r="L9514" i="8"/>
  <c r="M9514" i="8"/>
  <c r="M9515" i="8" l="1"/>
  <c r="L9515" i="8"/>
  <c r="D9516" i="8"/>
  <c r="E9516" i="8"/>
  <c r="A9517" i="8"/>
  <c r="F9516" i="8"/>
  <c r="E9517" i="8" l="1"/>
  <c r="F9517" i="8"/>
  <c r="D9517" i="8"/>
  <c r="A9518" i="8"/>
  <c r="M9516" i="8"/>
  <c r="L9516" i="8"/>
  <c r="F9518" i="8" l="1"/>
  <c r="D9518" i="8"/>
  <c r="E9518" i="8"/>
  <c r="A9519" i="8"/>
  <c r="M9517" i="8"/>
  <c r="L9517" i="8"/>
  <c r="F9519" i="8" l="1"/>
  <c r="A9520" i="8"/>
  <c r="E9519" i="8"/>
  <c r="D9519" i="8"/>
  <c r="M9518" i="8"/>
  <c r="L9518" i="8"/>
  <c r="M9519" i="8" l="1"/>
  <c r="L9519" i="8"/>
  <c r="A9521" i="8"/>
  <c r="E9520" i="8"/>
  <c r="F9520" i="8"/>
  <c r="D9520" i="8"/>
  <c r="M9520" i="8" l="1"/>
  <c r="L9520" i="8"/>
  <c r="E9521" i="8"/>
  <c r="D9521" i="8"/>
  <c r="F9521" i="8"/>
  <c r="A9522" i="8"/>
  <c r="A9523" i="8" l="1"/>
  <c r="D9522" i="8"/>
  <c r="F9522" i="8"/>
  <c r="E9522" i="8"/>
  <c r="M9521" i="8"/>
  <c r="L9521" i="8"/>
  <c r="M9522" i="8" l="1"/>
  <c r="L9522" i="8"/>
  <c r="F9523" i="8"/>
  <c r="A9524" i="8"/>
  <c r="E9523" i="8"/>
  <c r="D9523" i="8"/>
  <c r="M9523" i="8" l="1"/>
  <c r="L9523" i="8"/>
  <c r="A9525" i="8"/>
  <c r="D9524" i="8"/>
  <c r="F9524" i="8"/>
  <c r="E9524" i="8"/>
  <c r="L9524" i="8" l="1"/>
  <c r="M9524" i="8"/>
  <c r="D9525" i="8"/>
  <c r="A9526" i="8"/>
  <c r="E9525" i="8"/>
  <c r="F9525" i="8"/>
  <c r="L9525" i="8" l="1"/>
  <c r="M9525" i="8"/>
  <c r="A9527" i="8"/>
  <c r="D9526" i="8"/>
  <c r="F9526" i="8"/>
  <c r="E9526" i="8"/>
  <c r="M9526" i="8" l="1"/>
  <c r="L9526" i="8"/>
  <c r="F9527" i="8"/>
  <c r="A9528" i="8"/>
  <c r="E9527" i="8"/>
  <c r="D9527" i="8"/>
  <c r="L9527" i="8" l="1"/>
  <c r="M9527" i="8"/>
  <c r="A9529" i="8"/>
  <c r="E9528" i="8"/>
  <c r="D9528" i="8"/>
  <c r="F9528" i="8"/>
  <c r="L9528" i="8" l="1"/>
  <c r="M9528" i="8"/>
  <c r="D9529" i="8"/>
  <c r="E9529" i="8"/>
  <c r="A9530" i="8"/>
  <c r="F9529" i="8"/>
  <c r="F9530" i="8" l="1"/>
  <c r="A9531" i="8"/>
  <c r="D9530" i="8"/>
  <c r="E9530" i="8"/>
  <c r="L9529" i="8"/>
  <c r="M9529" i="8"/>
  <c r="L9530" i="8" l="1"/>
  <c r="M9530" i="8"/>
  <c r="A9532" i="8"/>
  <c r="D9531" i="8"/>
  <c r="E9531" i="8"/>
  <c r="F9531" i="8"/>
  <c r="M9531" i="8" l="1"/>
  <c r="L9531" i="8"/>
  <c r="D9532" i="8"/>
  <c r="E9532" i="8"/>
  <c r="F9532" i="8"/>
  <c r="A9533" i="8"/>
  <c r="E9533" i="8" l="1"/>
  <c r="F9533" i="8"/>
  <c r="D9533" i="8"/>
  <c r="A9534" i="8"/>
  <c r="M9532" i="8"/>
  <c r="L9532" i="8"/>
  <c r="A9535" i="8" l="1"/>
  <c r="D9534" i="8"/>
  <c r="E9534" i="8"/>
  <c r="F9534" i="8"/>
  <c r="L9533" i="8"/>
  <c r="M9533" i="8"/>
  <c r="M9534" i="8" l="1"/>
  <c r="L9534" i="8"/>
  <c r="D9535" i="8"/>
  <c r="F9535" i="8"/>
  <c r="A9536" i="8"/>
  <c r="E9535" i="8"/>
  <c r="M9535" i="8" l="1"/>
  <c r="L9535" i="8"/>
  <c r="E9536" i="8"/>
  <c r="F9536" i="8"/>
  <c r="D9536" i="8"/>
  <c r="A9537" i="8"/>
  <c r="D9537" i="8" l="1"/>
  <c r="A9538" i="8"/>
  <c r="E9537" i="8"/>
  <c r="F9537" i="8"/>
  <c r="M9536" i="8"/>
  <c r="L9536" i="8"/>
  <c r="L9537" i="8" l="1"/>
  <c r="M9537" i="8"/>
  <c r="D9538" i="8"/>
  <c r="F9538" i="8"/>
  <c r="E9538" i="8"/>
  <c r="A9539" i="8"/>
  <c r="E9539" i="8" l="1"/>
  <c r="D9539" i="8"/>
  <c r="F9539" i="8"/>
  <c r="A9540" i="8"/>
  <c r="L9538" i="8"/>
  <c r="M9538" i="8"/>
  <c r="D9540" i="8" l="1"/>
  <c r="E9540" i="8"/>
  <c r="F9540" i="8"/>
  <c r="A9541" i="8"/>
  <c r="L9539" i="8"/>
  <c r="M9539" i="8"/>
  <c r="D9541" i="8" l="1"/>
  <c r="A9542" i="8"/>
  <c r="E9541" i="8"/>
  <c r="F9541" i="8"/>
  <c r="L9540" i="8"/>
  <c r="M9540" i="8"/>
  <c r="L9541" i="8" l="1"/>
  <c r="M9541" i="8"/>
  <c r="D9542" i="8"/>
  <c r="F9542" i="8"/>
  <c r="E9542" i="8"/>
  <c r="A9543" i="8"/>
  <c r="F9543" i="8" l="1"/>
  <c r="E9543" i="8"/>
  <c r="A9544" i="8"/>
  <c r="D9543" i="8"/>
  <c r="L9542" i="8"/>
  <c r="M9542" i="8"/>
  <c r="D9544" i="8" l="1"/>
  <c r="A9545" i="8"/>
  <c r="E9544" i="8"/>
  <c r="F9544" i="8"/>
  <c r="M9543" i="8"/>
  <c r="L9543" i="8"/>
  <c r="M9544" i="8" l="1"/>
  <c r="L9544" i="8"/>
  <c r="A9546" i="8"/>
  <c r="E9545" i="8"/>
  <c r="F9545" i="8"/>
  <c r="D9545" i="8"/>
  <c r="L9545" i="8" l="1"/>
  <c r="M9545" i="8"/>
  <c r="D9546" i="8"/>
  <c r="F9546" i="8"/>
  <c r="A9547" i="8"/>
  <c r="E9546" i="8"/>
  <c r="A9548" i="8" l="1"/>
  <c r="E9547" i="8"/>
  <c r="D9547" i="8"/>
  <c r="F9547" i="8"/>
  <c r="L9546" i="8"/>
  <c r="M9546" i="8"/>
  <c r="L9547" i="8" l="1"/>
  <c r="M9547" i="8"/>
  <c r="D9548" i="8"/>
  <c r="E9548" i="8"/>
  <c r="F9548" i="8"/>
  <c r="A9549" i="8"/>
  <c r="D9549" i="8" l="1"/>
  <c r="E9549" i="8"/>
  <c r="F9549" i="8"/>
  <c r="A9550" i="8"/>
  <c r="M9548" i="8"/>
  <c r="L9548" i="8"/>
  <c r="A9551" i="8" l="1"/>
  <c r="D9550" i="8"/>
  <c r="E9550" i="8"/>
  <c r="F9550" i="8"/>
  <c r="M9549" i="8"/>
  <c r="L9549" i="8"/>
  <c r="L9550" i="8" l="1"/>
  <c r="M9550" i="8"/>
  <c r="E9551" i="8"/>
  <c r="D9551" i="8"/>
  <c r="F9551" i="8"/>
  <c r="A9552" i="8"/>
  <c r="E9552" i="8" l="1"/>
  <c r="F9552" i="8"/>
  <c r="D9552" i="8"/>
  <c r="A9553" i="8"/>
  <c r="M9551" i="8"/>
  <c r="L9551" i="8"/>
  <c r="E9553" i="8" l="1"/>
  <c r="D9553" i="8"/>
  <c r="A9554" i="8"/>
  <c r="F9553" i="8"/>
  <c r="M9552" i="8"/>
  <c r="L9552" i="8"/>
  <c r="F9554" i="8" l="1"/>
  <c r="A9555" i="8"/>
  <c r="D9554" i="8"/>
  <c r="E9554" i="8"/>
  <c r="L9553" i="8"/>
  <c r="M9553" i="8"/>
  <c r="M9554" i="8" l="1"/>
  <c r="L9554" i="8"/>
  <c r="E9555" i="8"/>
  <c r="D9555" i="8"/>
  <c r="F9555" i="8"/>
  <c r="A9556" i="8"/>
  <c r="F9556" i="8" l="1"/>
  <c r="D9556" i="8"/>
  <c r="E9556" i="8"/>
  <c r="A9557" i="8"/>
  <c r="M9555" i="8"/>
  <c r="L9555" i="8"/>
  <c r="E9557" i="8" l="1"/>
  <c r="D9557" i="8"/>
  <c r="A9558" i="8"/>
  <c r="F9557" i="8"/>
  <c r="M9556" i="8"/>
  <c r="L9556" i="8"/>
  <c r="E9558" i="8" l="1"/>
  <c r="F9558" i="8"/>
  <c r="D9558" i="8"/>
  <c r="A9559" i="8"/>
  <c r="M9557" i="8"/>
  <c r="L9557" i="8"/>
  <c r="E9559" i="8" l="1"/>
  <c r="D9559" i="8"/>
  <c r="F9559" i="8"/>
  <c r="A9560" i="8"/>
  <c r="M9558" i="8"/>
  <c r="L9558" i="8"/>
  <c r="A9561" i="8" l="1"/>
  <c r="E9560" i="8"/>
  <c r="F9560" i="8"/>
  <c r="D9560" i="8"/>
  <c r="M9559" i="8"/>
  <c r="L9559" i="8"/>
  <c r="L9560" i="8" l="1"/>
  <c r="M9560" i="8"/>
  <c r="F9561" i="8"/>
  <c r="D9561" i="8"/>
  <c r="E9561" i="8"/>
  <c r="A9562" i="8"/>
  <c r="D9562" i="8" l="1"/>
  <c r="E9562" i="8"/>
  <c r="F9562" i="8"/>
  <c r="A9563" i="8"/>
  <c r="M9561" i="8"/>
  <c r="L9561" i="8"/>
  <c r="E9563" i="8" l="1"/>
  <c r="D9563" i="8"/>
  <c r="F9563" i="8"/>
  <c r="A9564" i="8"/>
  <c r="M9562" i="8"/>
  <c r="L9562" i="8"/>
  <c r="D9564" i="8" l="1"/>
  <c r="E9564" i="8"/>
  <c r="F9564" i="8"/>
  <c r="A9565" i="8"/>
  <c r="L9563" i="8"/>
  <c r="M9563" i="8"/>
  <c r="E9565" i="8" l="1"/>
  <c r="D9565" i="8"/>
  <c r="A9566" i="8"/>
  <c r="F9565" i="8"/>
  <c r="M9564" i="8"/>
  <c r="L9564" i="8"/>
  <c r="D9566" i="8" l="1"/>
  <c r="E9566" i="8"/>
  <c r="F9566" i="8"/>
  <c r="A9567" i="8"/>
  <c r="L9565" i="8"/>
  <c r="M9565" i="8"/>
  <c r="F9567" i="8" l="1"/>
  <c r="A9568" i="8"/>
  <c r="E9567" i="8"/>
  <c r="D9567" i="8"/>
  <c r="L9566" i="8"/>
  <c r="M9566" i="8"/>
  <c r="M9567" i="8" l="1"/>
  <c r="L9567" i="8"/>
  <c r="D9568" i="8"/>
  <c r="E9568" i="8"/>
  <c r="F9568" i="8"/>
  <c r="A9569" i="8"/>
  <c r="A9570" i="8" l="1"/>
  <c r="F9569" i="8"/>
  <c r="D9569" i="8"/>
  <c r="E9569" i="8"/>
  <c r="M9568" i="8"/>
  <c r="L9568" i="8"/>
  <c r="M9569" i="8" l="1"/>
  <c r="L9569" i="8"/>
  <c r="D9570" i="8"/>
  <c r="E9570" i="8"/>
  <c r="F9570" i="8"/>
  <c r="A9571" i="8"/>
  <c r="E9571" i="8" l="1"/>
  <c r="F9571" i="8"/>
  <c r="A9572" i="8"/>
  <c r="D9571" i="8"/>
  <c r="M9570" i="8"/>
  <c r="L9570" i="8"/>
  <c r="D9572" i="8" l="1"/>
  <c r="E9572" i="8"/>
  <c r="F9572" i="8"/>
  <c r="A9573" i="8"/>
  <c r="L9571" i="8"/>
  <c r="M9571" i="8"/>
  <c r="A9574" i="8" l="1"/>
  <c r="F9573" i="8"/>
  <c r="E9573" i="8"/>
  <c r="D9573" i="8"/>
  <c r="L9572" i="8"/>
  <c r="M9572" i="8"/>
  <c r="M9573" i="8" l="1"/>
  <c r="L9573" i="8"/>
  <c r="E9574" i="8"/>
  <c r="A9575" i="8"/>
  <c r="D9574" i="8"/>
  <c r="F9574" i="8"/>
  <c r="A9576" i="8" l="1"/>
  <c r="E9575" i="8"/>
  <c r="F9575" i="8"/>
  <c r="D9575" i="8"/>
  <c r="L9574" i="8"/>
  <c r="M9574" i="8"/>
  <c r="M9575" i="8" l="1"/>
  <c r="L9575" i="8"/>
  <c r="D9576" i="8"/>
  <c r="A9577" i="8"/>
  <c r="E9576" i="8"/>
  <c r="F9576" i="8"/>
  <c r="M9576" i="8" l="1"/>
  <c r="L9576" i="8"/>
  <c r="E9577" i="8"/>
  <c r="F9577" i="8"/>
  <c r="D9577" i="8"/>
  <c r="A9578" i="8"/>
  <c r="D9578" i="8" l="1"/>
  <c r="E9578" i="8"/>
  <c r="F9578" i="8"/>
  <c r="A9579" i="8"/>
  <c r="M9577" i="8"/>
  <c r="L9577" i="8"/>
  <c r="A9580" i="8" l="1"/>
  <c r="D9579" i="8"/>
  <c r="E9579" i="8"/>
  <c r="F9579" i="8"/>
  <c r="L9578" i="8"/>
  <c r="M9578" i="8"/>
  <c r="M9579" i="8" l="1"/>
  <c r="L9579" i="8"/>
  <c r="F9580" i="8"/>
  <c r="A9581" i="8"/>
  <c r="E9580" i="8"/>
  <c r="D9580" i="8"/>
  <c r="L9580" i="8" l="1"/>
  <c r="M9580" i="8"/>
  <c r="A9582" i="8"/>
  <c r="E9581" i="8"/>
  <c r="F9581" i="8"/>
  <c r="D9581" i="8"/>
  <c r="L9581" i="8" l="1"/>
  <c r="M9581" i="8"/>
  <c r="F9582" i="8"/>
  <c r="A9583" i="8"/>
  <c r="D9582" i="8"/>
  <c r="E9582" i="8"/>
  <c r="M9582" i="8" l="1"/>
  <c r="L9582" i="8"/>
  <c r="A9584" i="8"/>
  <c r="E9583" i="8"/>
  <c r="D9583" i="8"/>
  <c r="F9583" i="8"/>
  <c r="M9583" i="8" l="1"/>
  <c r="L9583" i="8"/>
  <c r="E9584" i="8"/>
  <c r="F9584" i="8"/>
  <c r="D9584" i="8"/>
  <c r="A9585" i="8"/>
  <c r="E9585" i="8" l="1"/>
  <c r="F9585" i="8"/>
  <c r="D9585" i="8"/>
  <c r="A9586" i="8"/>
  <c r="M9584" i="8"/>
  <c r="L9584" i="8"/>
  <c r="F9586" i="8" l="1"/>
  <c r="D9586" i="8"/>
  <c r="A9587" i="8"/>
  <c r="E9586" i="8"/>
  <c r="M9585" i="8"/>
  <c r="L9585" i="8"/>
  <c r="M9586" i="8" l="1"/>
  <c r="L9586" i="8"/>
  <c r="E9587" i="8"/>
  <c r="D9587" i="8"/>
  <c r="F9587" i="8"/>
  <c r="A9588" i="8"/>
  <c r="F9588" i="8" l="1"/>
  <c r="A9589" i="8"/>
  <c r="E9588" i="8"/>
  <c r="D9588" i="8"/>
  <c r="M9587" i="8"/>
  <c r="L9587" i="8"/>
  <c r="L9588" i="8" l="1"/>
  <c r="M9588" i="8"/>
  <c r="D9589" i="8"/>
  <c r="A9590" i="8"/>
  <c r="F9589" i="8"/>
  <c r="E9589" i="8"/>
  <c r="L9589" i="8" l="1"/>
  <c r="M9589" i="8"/>
  <c r="F9590" i="8"/>
  <c r="D9590" i="8"/>
  <c r="E9590" i="8"/>
  <c r="A9591" i="8"/>
  <c r="A9592" i="8" l="1"/>
  <c r="E9591" i="8"/>
  <c r="D9591" i="8"/>
  <c r="F9591" i="8"/>
  <c r="L9590" i="8"/>
  <c r="M9590" i="8"/>
  <c r="L9591" i="8" l="1"/>
  <c r="M9591" i="8"/>
  <c r="D9592" i="8"/>
  <c r="A9593" i="8"/>
  <c r="E9592" i="8"/>
  <c r="F9592" i="8"/>
  <c r="L9592" i="8" l="1"/>
  <c r="M9592" i="8"/>
  <c r="E9593" i="8"/>
  <c r="F9593" i="8"/>
  <c r="A9594" i="8"/>
  <c r="D9593" i="8"/>
  <c r="D9594" i="8" l="1"/>
  <c r="F9594" i="8"/>
  <c r="E9594" i="8"/>
  <c r="A9595" i="8"/>
  <c r="M9593" i="8"/>
  <c r="L9593" i="8"/>
  <c r="F9595" i="8" l="1"/>
  <c r="E9595" i="8"/>
  <c r="D9595" i="8"/>
  <c r="A9596" i="8"/>
  <c r="L9594" i="8"/>
  <c r="M9594" i="8"/>
  <c r="F9596" i="8" l="1"/>
  <c r="A9597" i="8"/>
  <c r="D9596" i="8"/>
  <c r="E9596" i="8"/>
  <c r="M9595" i="8"/>
  <c r="L9595" i="8"/>
  <c r="M9596" i="8" l="1"/>
  <c r="L9596" i="8"/>
  <c r="D9597" i="8"/>
  <c r="A9598" i="8"/>
  <c r="E9597" i="8"/>
  <c r="F9597" i="8"/>
  <c r="L9597" i="8" l="1"/>
  <c r="M9597" i="8"/>
  <c r="F9598" i="8"/>
  <c r="A9599" i="8"/>
  <c r="D9598" i="8"/>
  <c r="E9598" i="8"/>
  <c r="L9598" i="8" l="1"/>
  <c r="M9598" i="8"/>
  <c r="E9599" i="8"/>
  <c r="D9599" i="8"/>
  <c r="F9599" i="8"/>
  <c r="A9600" i="8"/>
  <c r="E9600" i="8" l="1"/>
  <c r="F9600" i="8"/>
  <c r="D9600" i="8"/>
  <c r="A9601" i="8"/>
  <c r="M9599" i="8"/>
  <c r="L9599" i="8"/>
  <c r="E9601" i="8" l="1"/>
  <c r="F9601" i="8"/>
  <c r="D9601" i="8"/>
  <c r="A9602" i="8"/>
  <c r="L9600" i="8"/>
  <c r="M9600" i="8"/>
  <c r="D9602" i="8" l="1"/>
  <c r="E9602" i="8"/>
  <c r="F9602" i="8"/>
  <c r="A9603" i="8"/>
  <c r="L9601" i="8"/>
  <c r="M9601" i="8"/>
  <c r="E9603" i="8" l="1"/>
  <c r="D9603" i="8"/>
  <c r="F9603" i="8"/>
  <c r="A9604" i="8"/>
  <c r="M9602" i="8"/>
  <c r="L9602" i="8"/>
  <c r="F9604" i="8" l="1"/>
  <c r="A9605" i="8"/>
  <c r="D9604" i="8"/>
  <c r="E9604" i="8"/>
  <c r="M9603" i="8"/>
  <c r="L9603" i="8"/>
  <c r="L9604" i="8" l="1"/>
  <c r="M9604" i="8"/>
  <c r="D9605" i="8"/>
  <c r="E9605" i="8"/>
  <c r="F9605" i="8"/>
  <c r="A9606" i="8"/>
  <c r="E9606" i="8" l="1"/>
  <c r="A9607" i="8"/>
  <c r="D9606" i="8"/>
  <c r="F9606" i="8"/>
  <c r="L9605" i="8"/>
  <c r="M9605" i="8"/>
  <c r="F9607" i="8" l="1"/>
  <c r="E9607" i="8"/>
  <c r="D9607" i="8"/>
  <c r="A9608" i="8"/>
  <c r="L9606" i="8"/>
  <c r="M9606" i="8"/>
  <c r="D9608" i="8" l="1"/>
  <c r="E9608" i="8"/>
  <c r="F9608" i="8"/>
  <c r="A9609" i="8"/>
  <c r="L9607" i="8"/>
  <c r="M9607" i="8"/>
  <c r="F9609" i="8" l="1"/>
  <c r="A9610" i="8"/>
  <c r="E9609" i="8"/>
  <c r="D9609" i="8"/>
  <c r="M9608" i="8"/>
  <c r="L9608" i="8"/>
  <c r="M9609" i="8" l="1"/>
  <c r="L9609" i="8"/>
  <c r="E9610" i="8"/>
  <c r="F9610" i="8"/>
  <c r="D9610" i="8"/>
  <c r="A9611" i="8"/>
  <c r="A9612" i="8" l="1"/>
  <c r="E9611" i="8"/>
  <c r="D9611" i="8"/>
  <c r="F9611" i="8"/>
  <c r="L9610" i="8"/>
  <c r="M9610" i="8"/>
  <c r="M9611" i="8" l="1"/>
  <c r="L9611" i="8"/>
  <c r="D9612" i="8"/>
  <c r="F9612" i="8"/>
  <c r="A9613" i="8"/>
  <c r="E9612" i="8"/>
  <c r="L9612" i="8" l="1"/>
  <c r="M9612" i="8"/>
  <c r="A9614" i="8"/>
  <c r="F9613" i="8"/>
  <c r="D9613" i="8"/>
  <c r="E9613" i="8"/>
  <c r="M9613" i="8" l="1"/>
  <c r="L9613" i="8"/>
  <c r="F9614" i="8"/>
  <c r="A9615" i="8"/>
  <c r="E9614" i="8"/>
  <c r="D9614" i="8"/>
  <c r="L9614" i="8" l="1"/>
  <c r="M9614" i="8"/>
  <c r="F9615" i="8"/>
  <c r="A9616" i="8"/>
  <c r="D9615" i="8"/>
  <c r="E9615" i="8"/>
  <c r="M9615" i="8" l="1"/>
  <c r="L9615" i="8"/>
  <c r="D9616" i="8"/>
  <c r="E9616" i="8"/>
  <c r="F9616" i="8"/>
  <c r="A9617" i="8"/>
  <c r="E9617" i="8" l="1"/>
  <c r="A9618" i="8"/>
  <c r="D9617" i="8"/>
  <c r="F9617" i="8"/>
  <c r="M9616" i="8"/>
  <c r="L9616" i="8"/>
  <c r="A9619" i="8" l="1"/>
  <c r="D9618" i="8"/>
  <c r="E9618" i="8"/>
  <c r="F9618" i="8"/>
  <c r="M9617" i="8"/>
  <c r="L9617" i="8"/>
  <c r="L9618" i="8" l="1"/>
  <c r="M9618" i="8"/>
  <c r="F9619" i="8"/>
  <c r="D9619" i="8"/>
  <c r="A9620" i="8"/>
  <c r="E9619" i="8"/>
  <c r="M9619" i="8" l="1"/>
  <c r="L9619" i="8"/>
  <c r="D9620" i="8"/>
  <c r="F9620" i="8"/>
  <c r="A9621" i="8"/>
  <c r="E9620" i="8"/>
  <c r="L9620" i="8" l="1"/>
  <c r="M9620" i="8"/>
  <c r="E9621" i="8"/>
  <c r="A9622" i="8"/>
  <c r="D9621" i="8"/>
  <c r="F9621" i="8"/>
  <c r="A9623" i="8" l="1"/>
  <c r="D9622" i="8"/>
  <c r="E9622" i="8"/>
  <c r="F9622" i="8"/>
  <c r="L9621" i="8"/>
  <c r="M9621" i="8"/>
  <c r="M9622" i="8" l="1"/>
  <c r="L9622" i="8"/>
  <c r="F9623" i="8"/>
  <c r="A9624" i="8"/>
  <c r="D9623" i="8"/>
  <c r="E9623" i="8"/>
  <c r="L9623" i="8" l="1"/>
  <c r="M9623" i="8"/>
  <c r="D9624" i="8"/>
  <c r="A9625" i="8"/>
  <c r="E9624" i="8"/>
  <c r="F9624" i="8"/>
  <c r="L9624" i="8" l="1"/>
  <c r="M9624" i="8"/>
  <c r="A9626" i="8"/>
  <c r="F9625" i="8"/>
  <c r="D9625" i="8"/>
  <c r="E9625" i="8"/>
  <c r="L9625" i="8" l="1"/>
  <c r="M9625" i="8"/>
  <c r="D9626" i="8"/>
  <c r="E9626" i="8"/>
  <c r="F9626" i="8"/>
  <c r="A9627" i="8"/>
  <c r="E9627" i="8" l="1"/>
  <c r="F9627" i="8"/>
  <c r="D9627" i="8"/>
  <c r="A9628" i="8"/>
  <c r="L9626" i="8"/>
  <c r="M9626" i="8"/>
  <c r="F9628" i="8" l="1"/>
  <c r="A9629" i="8"/>
  <c r="D9628" i="8"/>
  <c r="E9628" i="8"/>
  <c r="M9627" i="8"/>
  <c r="L9627" i="8"/>
  <c r="L9628" i="8" l="1"/>
  <c r="M9628" i="8"/>
  <c r="F9629" i="8"/>
  <c r="D9629" i="8"/>
  <c r="E9629" i="8"/>
  <c r="A9630" i="8"/>
  <c r="D9630" i="8" l="1"/>
  <c r="E9630" i="8"/>
  <c r="F9630" i="8"/>
  <c r="A9631" i="8"/>
  <c r="M9629" i="8"/>
  <c r="L9629" i="8"/>
  <c r="E9631" i="8" l="1"/>
  <c r="D9631" i="8"/>
  <c r="F9631" i="8"/>
  <c r="A9632" i="8"/>
  <c r="M9630" i="8"/>
  <c r="L9630" i="8"/>
  <c r="F9632" i="8" l="1"/>
  <c r="D9632" i="8"/>
  <c r="E9632" i="8"/>
  <c r="A9633" i="8"/>
  <c r="M9631" i="8"/>
  <c r="L9631" i="8"/>
  <c r="D9633" i="8" l="1"/>
  <c r="E9633" i="8"/>
  <c r="F9633" i="8"/>
  <c r="A9634" i="8"/>
  <c r="L9632" i="8"/>
  <c r="M9632" i="8"/>
  <c r="D9634" i="8" l="1"/>
  <c r="E9634" i="8"/>
  <c r="F9634" i="8"/>
  <c r="A9635" i="8"/>
  <c r="M9633" i="8"/>
  <c r="L9633" i="8"/>
  <c r="E9635" i="8" l="1"/>
  <c r="D9635" i="8"/>
  <c r="F9635" i="8"/>
  <c r="A9636" i="8"/>
  <c r="L9634" i="8"/>
  <c r="M9634" i="8"/>
  <c r="A9637" i="8" l="1"/>
  <c r="E9636" i="8"/>
  <c r="F9636" i="8"/>
  <c r="D9636" i="8"/>
  <c r="M9635" i="8"/>
  <c r="L9635" i="8"/>
  <c r="L9636" i="8" l="1"/>
  <c r="M9636" i="8"/>
  <c r="E9637" i="8"/>
  <c r="D9637" i="8"/>
  <c r="F9637" i="8"/>
  <c r="A9638" i="8"/>
  <c r="D9638" i="8" l="1"/>
  <c r="F9638" i="8"/>
  <c r="A9639" i="8"/>
  <c r="E9638" i="8"/>
  <c r="L9637" i="8"/>
  <c r="M9637" i="8"/>
  <c r="M9638" i="8" l="1"/>
  <c r="L9638" i="8"/>
  <c r="E9639" i="8"/>
  <c r="D9639" i="8"/>
  <c r="F9639" i="8"/>
  <c r="A9640" i="8"/>
  <c r="F9640" i="8" l="1"/>
  <c r="A9641" i="8"/>
  <c r="E9640" i="8"/>
  <c r="D9640" i="8"/>
  <c r="M9639" i="8"/>
  <c r="L9639" i="8"/>
  <c r="M9640" i="8" l="1"/>
  <c r="L9640" i="8"/>
  <c r="F9641" i="8"/>
  <c r="E9641" i="8"/>
  <c r="D9641" i="8"/>
  <c r="A9642" i="8"/>
  <c r="D9642" i="8" l="1"/>
  <c r="A9643" i="8"/>
  <c r="F9642" i="8"/>
  <c r="E9642" i="8"/>
  <c r="L9641" i="8"/>
  <c r="M9641" i="8"/>
  <c r="L9642" i="8" l="1"/>
  <c r="M9642" i="8"/>
  <c r="A9644" i="8"/>
  <c r="E9643" i="8"/>
  <c r="D9643" i="8"/>
  <c r="F9643" i="8"/>
  <c r="M9643" i="8" l="1"/>
  <c r="L9643" i="8"/>
  <c r="F9644" i="8"/>
  <c r="D9644" i="8"/>
  <c r="A9645" i="8"/>
  <c r="E9644" i="8"/>
  <c r="M9644" i="8" l="1"/>
  <c r="L9644" i="8"/>
  <c r="E9645" i="8"/>
  <c r="A9646" i="8"/>
  <c r="D9645" i="8"/>
  <c r="F9645" i="8"/>
  <c r="D9646" i="8" l="1"/>
  <c r="E9646" i="8"/>
  <c r="F9646" i="8"/>
  <c r="A9647" i="8"/>
  <c r="L9645" i="8"/>
  <c r="M9645" i="8"/>
  <c r="A9648" i="8" l="1"/>
  <c r="E9647" i="8"/>
  <c r="D9647" i="8"/>
  <c r="F9647" i="8"/>
  <c r="L9646" i="8"/>
  <c r="M9646" i="8"/>
  <c r="M9647" i="8" l="1"/>
  <c r="L9647" i="8"/>
  <c r="F9648" i="8"/>
  <c r="D9648" i="8"/>
  <c r="A9649" i="8"/>
  <c r="E9648" i="8"/>
  <c r="M9648" i="8" l="1"/>
  <c r="L9648" i="8"/>
  <c r="E9649" i="8"/>
  <c r="A9650" i="8"/>
  <c r="D9649" i="8"/>
  <c r="F9649" i="8"/>
  <c r="A9651" i="8" l="1"/>
  <c r="D9650" i="8"/>
  <c r="E9650" i="8"/>
  <c r="F9650" i="8"/>
  <c r="L9649" i="8"/>
  <c r="M9649" i="8"/>
  <c r="L9650" i="8" l="1"/>
  <c r="M9650" i="8"/>
  <c r="F9651" i="8"/>
  <c r="E9651" i="8"/>
  <c r="D9651" i="8"/>
  <c r="A9652" i="8"/>
  <c r="D9652" i="8" l="1"/>
  <c r="F9652" i="8"/>
  <c r="A9653" i="8"/>
  <c r="E9652" i="8"/>
  <c r="M9651" i="8"/>
  <c r="L9651" i="8"/>
  <c r="L9652" i="8" l="1"/>
  <c r="M9652" i="8"/>
  <c r="E9653" i="8"/>
  <c r="A9654" i="8"/>
  <c r="F9653" i="8"/>
  <c r="D9653" i="8"/>
  <c r="D9654" i="8" l="1"/>
  <c r="E9654" i="8"/>
  <c r="A9655" i="8"/>
  <c r="F9654" i="8"/>
  <c r="L9653" i="8"/>
  <c r="M9653" i="8"/>
  <c r="E9655" i="8" l="1"/>
  <c r="F9655" i="8"/>
  <c r="A9656" i="8"/>
  <c r="D9655" i="8"/>
  <c r="M9654" i="8"/>
  <c r="L9654" i="8"/>
  <c r="F9656" i="8" l="1"/>
  <c r="A9657" i="8"/>
  <c r="D9656" i="8"/>
  <c r="E9656" i="8"/>
  <c r="M9655" i="8"/>
  <c r="L9655" i="8"/>
  <c r="M9656" i="8" l="1"/>
  <c r="L9656" i="8"/>
  <c r="F9657" i="8"/>
  <c r="A9658" i="8"/>
  <c r="E9657" i="8"/>
  <c r="D9657" i="8"/>
  <c r="M9657" i="8" l="1"/>
  <c r="L9657" i="8"/>
  <c r="E9658" i="8"/>
  <c r="A9659" i="8"/>
  <c r="D9658" i="8"/>
  <c r="F9658" i="8"/>
  <c r="E9659" i="8" l="1"/>
  <c r="F9659" i="8"/>
  <c r="D9659" i="8"/>
  <c r="A9660" i="8"/>
  <c r="L9658" i="8"/>
  <c r="M9658" i="8"/>
  <c r="A9661" i="8" l="1"/>
  <c r="D9660" i="8"/>
  <c r="F9660" i="8"/>
  <c r="E9660" i="8"/>
  <c r="M9659" i="8"/>
  <c r="L9659" i="8"/>
  <c r="L9660" i="8" l="1"/>
  <c r="M9660" i="8"/>
  <c r="F9661" i="8"/>
  <c r="D9661" i="8"/>
  <c r="E9661" i="8"/>
  <c r="A9662" i="8"/>
  <c r="F9662" i="8" l="1"/>
  <c r="A9663" i="8"/>
  <c r="D9662" i="8"/>
  <c r="E9662" i="8"/>
  <c r="M9661" i="8"/>
  <c r="L9661" i="8"/>
  <c r="L9662" i="8" l="1"/>
  <c r="M9662" i="8"/>
  <c r="E9663" i="8"/>
  <c r="D9663" i="8"/>
  <c r="F9663" i="8"/>
  <c r="A9664" i="8"/>
  <c r="E9664" i="8" l="1"/>
  <c r="D9664" i="8"/>
  <c r="A9665" i="8"/>
  <c r="F9664" i="8"/>
  <c r="M9663" i="8"/>
  <c r="L9663" i="8"/>
  <c r="E9665" i="8" l="1"/>
  <c r="A9666" i="8"/>
  <c r="D9665" i="8"/>
  <c r="F9665" i="8"/>
  <c r="M9664" i="8"/>
  <c r="L9664" i="8"/>
  <c r="F9666" i="8" l="1"/>
  <c r="A9667" i="8"/>
  <c r="E9666" i="8"/>
  <c r="D9666" i="8"/>
  <c r="M9665" i="8"/>
  <c r="L9665" i="8"/>
  <c r="L9666" i="8" l="1"/>
  <c r="M9666" i="8"/>
  <c r="F9667" i="8"/>
  <c r="E9667" i="8"/>
  <c r="A9668" i="8"/>
  <c r="D9667" i="8"/>
  <c r="A9669" i="8" l="1"/>
  <c r="E9668" i="8"/>
  <c r="D9668" i="8"/>
  <c r="F9668" i="8"/>
  <c r="M9667" i="8"/>
  <c r="L9667" i="8"/>
  <c r="M9668" i="8" l="1"/>
  <c r="L9668" i="8"/>
  <c r="E9669" i="8"/>
  <c r="F9669" i="8"/>
  <c r="D9669" i="8"/>
  <c r="A9670" i="8"/>
  <c r="A9671" i="8" l="1"/>
  <c r="D9670" i="8"/>
  <c r="E9670" i="8"/>
  <c r="F9670" i="8"/>
  <c r="M9669" i="8"/>
  <c r="L9669" i="8"/>
  <c r="L9670" i="8" l="1"/>
  <c r="M9670" i="8"/>
  <c r="D9671" i="8"/>
  <c r="E9671" i="8"/>
  <c r="F9671" i="8"/>
  <c r="A9672" i="8"/>
  <c r="E9672" i="8" l="1"/>
  <c r="F9672" i="8"/>
  <c r="D9672" i="8"/>
  <c r="A9673" i="8"/>
  <c r="L9671" i="8"/>
  <c r="M9671" i="8"/>
  <c r="D9673" i="8" l="1"/>
  <c r="A9674" i="8"/>
  <c r="E9673" i="8"/>
  <c r="F9673" i="8"/>
  <c r="L9672" i="8"/>
  <c r="M9672" i="8"/>
  <c r="L9673" i="8" l="1"/>
  <c r="M9673" i="8"/>
  <c r="D9674" i="8"/>
  <c r="F9674" i="8"/>
  <c r="A9675" i="8"/>
  <c r="E9674" i="8"/>
  <c r="L9674" i="8" l="1"/>
  <c r="M9674" i="8"/>
  <c r="F9675" i="8"/>
  <c r="A9676" i="8"/>
  <c r="E9675" i="8"/>
  <c r="D9675" i="8"/>
  <c r="M9675" i="8" l="1"/>
  <c r="L9675" i="8"/>
  <c r="D9676" i="8"/>
  <c r="F9676" i="8"/>
  <c r="A9677" i="8"/>
  <c r="E9676" i="8"/>
  <c r="L9676" i="8" l="1"/>
  <c r="M9676" i="8"/>
  <c r="E9677" i="8"/>
  <c r="A9678" i="8"/>
  <c r="F9677" i="8"/>
  <c r="D9677" i="8"/>
  <c r="D9678" i="8" l="1"/>
  <c r="F9678" i="8"/>
  <c r="A9679" i="8"/>
  <c r="E9678" i="8"/>
  <c r="L9677" i="8"/>
  <c r="M9677" i="8"/>
  <c r="L9678" i="8" l="1"/>
  <c r="M9678" i="8"/>
  <c r="F9679" i="8"/>
  <c r="A9680" i="8"/>
  <c r="D9679" i="8"/>
  <c r="E9679" i="8"/>
  <c r="L9679" i="8" l="1"/>
  <c r="M9679" i="8"/>
  <c r="E9680" i="8"/>
  <c r="F9680" i="8"/>
  <c r="D9680" i="8"/>
  <c r="A9681" i="8"/>
  <c r="E9681" i="8" l="1"/>
  <c r="A9682" i="8"/>
  <c r="F9681" i="8"/>
  <c r="D9681" i="8"/>
  <c r="M9680" i="8"/>
  <c r="L9680" i="8"/>
  <c r="D9682" i="8" l="1"/>
  <c r="E9682" i="8"/>
  <c r="A9683" i="8"/>
  <c r="F9682" i="8"/>
  <c r="L9681" i="8"/>
  <c r="M9681" i="8"/>
  <c r="E9683" i="8" l="1"/>
  <c r="F9683" i="8"/>
  <c r="A9684" i="8"/>
  <c r="D9683" i="8"/>
  <c r="L9682" i="8"/>
  <c r="M9682" i="8"/>
  <c r="D9684" i="8" l="1"/>
  <c r="E9684" i="8"/>
  <c r="F9684" i="8"/>
  <c r="A9685" i="8"/>
  <c r="L9683" i="8"/>
  <c r="M9683" i="8"/>
  <c r="E9685" i="8" l="1"/>
  <c r="A9686" i="8"/>
  <c r="F9685" i="8"/>
  <c r="D9685" i="8"/>
  <c r="L9684" i="8"/>
  <c r="M9684" i="8"/>
  <c r="D9686" i="8" l="1"/>
  <c r="E9686" i="8"/>
  <c r="F9686" i="8"/>
  <c r="A9687" i="8"/>
  <c r="L9685" i="8"/>
  <c r="M9685" i="8"/>
  <c r="E9687" i="8" l="1"/>
  <c r="F9687" i="8"/>
  <c r="D9687" i="8"/>
  <c r="A9688" i="8"/>
  <c r="L9686" i="8"/>
  <c r="M9686" i="8"/>
  <c r="E9688" i="8" l="1"/>
  <c r="F9688" i="8"/>
  <c r="D9688" i="8"/>
  <c r="A9689" i="8"/>
  <c r="M9687" i="8"/>
  <c r="L9687" i="8"/>
  <c r="F9689" i="8" l="1"/>
  <c r="D9689" i="8"/>
  <c r="A9690" i="8"/>
  <c r="E9689" i="8"/>
  <c r="M9688" i="8"/>
  <c r="L9688" i="8"/>
  <c r="M9689" i="8" l="1"/>
  <c r="L9689" i="8"/>
  <c r="F9690" i="8"/>
  <c r="A9691" i="8"/>
  <c r="D9690" i="8"/>
  <c r="E9690" i="8"/>
  <c r="M9690" i="8" l="1"/>
  <c r="L9690" i="8"/>
  <c r="F9691" i="8"/>
  <c r="A9692" i="8"/>
  <c r="D9691" i="8"/>
  <c r="E9691" i="8"/>
  <c r="M9691" i="8" l="1"/>
  <c r="L9691" i="8"/>
  <c r="D9692" i="8"/>
  <c r="E9692" i="8"/>
  <c r="F9692" i="8"/>
  <c r="A9693" i="8"/>
  <c r="E9693" i="8" l="1"/>
  <c r="F9693" i="8"/>
  <c r="A9694" i="8"/>
  <c r="D9693" i="8"/>
  <c r="M9692" i="8"/>
  <c r="L9692" i="8"/>
  <c r="A9695" i="8" l="1"/>
  <c r="D9694" i="8"/>
  <c r="E9694" i="8"/>
  <c r="F9694" i="8"/>
  <c r="M9693" i="8"/>
  <c r="L9693" i="8"/>
  <c r="L9694" i="8" l="1"/>
  <c r="M9694" i="8"/>
  <c r="F9695" i="8"/>
  <c r="A9696" i="8"/>
  <c r="E9695" i="8"/>
  <c r="D9695" i="8"/>
  <c r="L9695" i="8" l="1"/>
  <c r="M9695" i="8"/>
  <c r="E9696" i="8"/>
  <c r="A9697" i="8"/>
  <c r="D9696" i="8"/>
  <c r="F9696" i="8"/>
  <c r="E9697" i="8" l="1"/>
  <c r="A9698" i="8"/>
  <c r="F9697" i="8"/>
  <c r="D9697" i="8"/>
  <c r="M9696" i="8"/>
  <c r="L9696" i="8"/>
  <c r="F9698" i="8" l="1"/>
  <c r="E9698" i="8"/>
  <c r="D9698" i="8"/>
  <c r="A9699" i="8"/>
  <c r="M9697" i="8"/>
  <c r="L9697" i="8"/>
  <c r="F9699" i="8" l="1"/>
  <c r="E9699" i="8"/>
  <c r="D9699" i="8"/>
  <c r="A9700" i="8"/>
  <c r="L9698" i="8"/>
  <c r="M9698" i="8"/>
  <c r="F9700" i="8" l="1"/>
  <c r="E9700" i="8"/>
  <c r="D9700" i="8"/>
  <c r="A9701" i="8"/>
  <c r="L9699" i="8"/>
  <c r="M9699" i="8"/>
  <c r="E9701" i="8" l="1"/>
  <c r="F9701" i="8"/>
  <c r="A9702" i="8"/>
  <c r="D9701" i="8"/>
  <c r="M9700" i="8"/>
  <c r="L9700" i="8"/>
  <c r="F9702" i="8" l="1"/>
  <c r="A9703" i="8"/>
  <c r="E9702" i="8"/>
  <c r="D9702" i="8"/>
  <c r="M9701" i="8"/>
  <c r="L9701" i="8"/>
  <c r="M9702" i="8" l="1"/>
  <c r="L9702" i="8"/>
  <c r="E9703" i="8"/>
  <c r="F9703" i="8"/>
  <c r="D9703" i="8"/>
  <c r="A9704" i="8"/>
  <c r="D9704" i="8" l="1"/>
  <c r="E9704" i="8"/>
  <c r="F9704" i="8"/>
  <c r="A9705" i="8"/>
  <c r="L9703" i="8"/>
  <c r="M9703" i="8"/>
  <c r="D9705" i="8" l="1"/>
  <c r="A9706" i="8"/>
  <c r="F9705" i="8"/>
  <c r="E9705" i="8"/>
  <c r="L9704" i="8"/>
  <c r="M9704" i="8"/>
  <c r="L9705" i="8" l="1"/>
  <c r="M9705" i="8"/>
  <c r="D9706" i="8"/>
  <c r="E9706" i="8"/>
  <c r="F9706" i="8"/>
  <c r="A9707" i="8"/>
  <c r="F9707" i="8" l="1"/>
  <c r="D9707" i="8"/>
  <c r="E9707" i="8"/>
  <c r="A9708" i="8"/>
  <c r="L9706" i="8"/>
  <c r="M9706" i="8"/>
  <c r="D9708" i="8" l="1"/>
  <c r="E9708" i="8"/>
  <c r="F9708" i="8"/>
  <c r="A9709" i="8"/>
  <c r="L9707" i="8"/>
  <c r="M9707" i="8"/>
  <c r="D9709" i="8" l="1"/>
  <c r="E9709" i="8"/>
  <c r="A9710" i="8"/>
  <c r="F9709" i="8"/>
  <c r="L9708" i="8"/>
  <c r="M9708" i="8"/>
  <c r="A9711" i="8" l="1"/>
  <c r="D9710" i="8"/>
  <c r="E9710" i="8"/>
  <c r="F9710" i="8"/>
  <c r="M9709" i="8"/>
  <c r="L9709" i="8"/>
  <c r="L9710" i="8" l="1"/>
  <c r="M9710" i="8"/>
  <c r="E9711" i="8"/>
  <c r="F9711" i="8"/>
  <c r="A9712" i="8"/>
  <c r="D9711" i="8"/>
  <c r="F9712" i="8" l="1"/>
  <c r="A9713" i="8"/>
  <c r="D9712" i="8"/>
  <c r="E9712" i="8"/>
  <c r="M9711" i="8"/>
  <c r="L9711" i="8"/>
  <c r="M9712" i="8" l="1"/>
  <c r="L9712" i="8"/>
  <c r="F9713" i="8"/>
  <c r="D9713" i="8"/>
  <c r="E9713" i="8"/>
  <c r="A9714" i="8"/>
  <c r="E9714" i="8" l="1"/>
  <c r="D9714" i="8"/>
  <c r="F9714" i="8"/>
  <c r="A9715" i="8"/>
  <c r="M9713" i="8"/>
  <c r="L9713" i="8"/>
  <c r="A9716" i="8" l="1"/>
  <c r="D9715" i="8"/>
  <c r="E9715" i="8"/>
  <c r="F9715" i="8"/>
  <c r="L9714" i="8"/>
  <c r="M9714" i="8"/>
  <c r="M9715" i="8" l="1"/>
  <c r="L9715" i="8"/>
  <c r="E9716" i="8"/>
  <c r="F9716" i="8"/>
  <c r="D9716" i="8"/>
  <c r="A9717" i="8"/>
  <c r="E9717" i="8" l="1"/>
  <c r="A9718" i="8"/>
  <c r="F9717" i="8"/>
  <c r="D9717" i="8"/>
  <c r="M9716" i="8"/>
  <c r="L9716" i="8"/>
  <c r="F9718" i="8" l="1"/>
  <c r="A9719" i="8"/>
  <c r="D9718" i="8"/>
  <c r="E9718" i="8"/>
  <c r="M9717" i="8"/>
  <c r="L9717" i="8"/>
  <c r="L9718" i="8" l="1"/>
  <c r="M9718" i="8"/>
  <c r="E9719" i="8"/>
  <c r="F9719" i="8"/>
  <c r="A9720" i="8"/>
  <c r="D9719" i="8"/>
  <c r="F9720" i="8" l="1"/>
  <c r="E9720" i="8"/>
  <c r="D9720" i="8"/>
  <c r="A9721" i="8"/>
  <c r="L9719" i="8"/>
  <c r="M9719" i="8"/>
  <c r="F9721" i="8" l="1"/>
  <c r="E9721" i="8"/>
  <c r="D9721" i="8"/>
  <c r="A9722" i="8"/>
  <c r="L9720" i="8"/>
  <c r="M9720" i="8"/>
  <c r="E9722" i="8" l="1"/>
  <c r="F9722" i="8"/>
  <c r="A9723" i="8"/>
  <c r="D9722" i="8"/>
  <c r="L9721" i="8"/>
  <c r="M9721" i="8"/>
  <c r="A9724" i="8" l="1"/>
  <c r="D9723" i="8"/>
  <c r="E9723" i="8"/>
  <c r="F9723" i="8"/>
  <c r="L9722" i="8"/>
  <c r="M9722" i="8"/>
  <c r="M9723" i="8" l="1"/>
  <c r="L9723" i="8"/>
  <c r="F9724" i="8"/>
  <c r="A9725" i="8"/>
  <c r="D9724" i="8"/>
  <c r="E9724" i="8"/>
  <c r="L9724" i="8" l="1"/>
  <c r="M9724" i="8"/>
  <c r="E9725" i="8"/>
  <c r="F9725" i="8"/>
  <c r="D9725" i="8"/>
  <c r="A9726" i="8"/>
  <c r="E9726" i="8" l="1"/>
  <c r="F9726" i="8"/>
  <c r="D9726" i="8"/>
  <c r="A9727" i="8"/>
  <c r="M9725" i="8"/>
  <c r="L9725" i="8"/>
  <c r="D9727" i="8" l="1"/>
  <c r="E9727" i="8"/>
  <c r="A9728" i="8"/>
  <c r="F9727" i="8"/>
  <c r="M9726" i="8"/>
  <c r="L9726" i="8"/>
  <c r="F9728" i="8" l="1"/>
  <c r="A9729" i="8"/>
  <c r="D9728" i="8"/>
  <c r="E9728" i="8"/>
  <c r="M9727" i="8"/>
  <c r="L9727" i="8"/>
  <c r="L9728" i="8" l="1"/>
  <c r="M9728" i="8"/>
  <c r="E9729" i="8"/>
  <c r="F9729" i="8"/>
  <c r="D9729" i="8"/>
  <c r="A9730" i="8"/>
  <c r="F9730" i="8" l="1"/>
  <c r="A9731" i="8"/>
  <c r="E9730" i="8"/>
  <c r="D9730" i="8"/>
  <c r="M9729" i="8"/>
  <c r="L9729" i="8"/>
  <c r="L9730" i="8" l="1"/>
  <c r="M9730" i="8"/>
  <c r="F9731" i="8"/>
  <c r="A9732" i="8"/>
  <c r="D9731" i="8"/>
  <c r="E9731" i="8"/>
  <c r="M9731" i="8" l="1"/>
  <c r="L9731" i="8"/>
  <c r="F9732" i="8"/>
  <c r="A9733" i="8"/>
  <c r="D9732" i="8"/>
  <c r="E9732" i="8"/>
  <c r="L9732" i="8" l="1"/>
  <c r="M9732" i="8"/>
  <c r="E9733" i="8"/>
  <c r="A9734" i="8"/>
  <c r="D9733" i="8"/>
  <c r="F9733" i="8"/>
  <c r="A9735" i="8" l="1"/>
  <c r="D9734" i="8"/>
  <c r="F9734" i="8"/>
  <c r="E9734" i="8"/>
  <c r="L9733" i="8"/>
  <c r="M9733" i="8"/>
  <c r="L9734" i="8" l="1"/>
  <c r="M9734" i="8"/>
  <c r="D9735" i="8"/>
  <c r="A9736" i="8"/>
  <c r="E9735" i="8"/>
  <c r="F9735" i="8"/>
  <c r="L9735" i="8" l="1"/>
  <c r="M9735" i="8"/>
  <c r="A9737" i="8"/>
  <c r="F9736" i="8"/>
  <c r="D9736" i="8"/>
  <c r="E9736" i="8"/>
  <c r="M9736" i="8" l="1"/>
  <c r="L9736" i="8"/>
  <c r="D9737" i="8"/>
  <c r="A9738" i="8"/>
  <c r="F9737" i="8"/>
  <c r="E9737" i="8"/>
  <c r="E9738" i="8" l="1"/>
  <c r="F9738" i="8"/>
  <c r="D9738" i="8"/>
  <c r="A9739" i="8"/>
  <c r="L9737" i="8"/>
  <c r="M9737" i="8"/>
  <c r="D9739" i="8" l="1"/>
  <c r="E9739" i="8"/>
  <c r="F9739" i="8"/>
  <c r="A9740" i="8"/>
  <c r="M9738" i="8"/>
  <c r="L9738" i="8"/>
  <c r="D9740" i="8" l="1"/>
  <c r="E9740" i="8"/>
  <c r="F9740" i="8"/>
  <c r="A9741" i="8"/>
  <c r="L9739" i="8"/>
  <c r="M9739" i="8"/>
  <c r="E9741" i="8" l="1"/>
  <c r="A9742" i="8"/>
  <c r="F9741" i="8"/>
  <c r="D9741" i="8"/>
  <c r="M9740" i="8"/>
  <c r="L9740" i="8"/>
  <c r="F9742" i="8" l="1"/>
  <c r="A9743" i="8"/>
  <c r="D9742" i="8"/>
  <c r="E9742" i="8"/>
  <c r="M9741" i="8"/>
  <c r="L9741" i="8"/>
  <c r="L9742" i="8" l="1"/>
  <c r="M9742" i="8"/>
  <c r="F9743" i="8"/>
  <c r="A9744" i="8"/>
  <c r="D9743" i="8"/>
  <c r="E9743" i="8"/>
  <c r="M9743" i="8" l="1"/>
  <c r="L9743" i="8"/>
  <c r="F9744" i="8"/>
  <c r="A9745" i="8"/>
  <c r="D9744" i="8"/>
  <c r="E9744" i="8"/>
  <c r="M9744" i="8" l="1"/>
  <c r="L9744" i="8"/>
  <c r="D9745" i="8"/>
  <c r="E9745" i="8"/>
  <c r="F9745" i="8"/>
  <c r="A9746" i="8"/>
  <c r="F9746" i="8" l="1"/>
  <c r="A9747" i="8"/>
  <c r="D9746" i="8"/>
  <c r="E9746" i="8"/>
  <c r="L9745" i="8"/>
  <c r="M9745" i="8"/>
  <c r="M9746" i="8" l="1"/>
  <c r="L9746" i="8"/>
  <c r="F9747" i="8"/>
  <c r="A9748" i="8"/>
  <c r="D9747" i="8"/>
  <c r="E9747" i="8"/>
  <c r="M9747" i="8" l="1"/>
  <c r="L9747" i="8"/>
  <c r="F9748" i="8"/>
  <c r="A9749" i="8"/>
  <c r="D9748" i="8"/>
  <c r="E9748" i="8"/>
  <c r="L9748" i="8" l="1"/>
  <c r="M9748" i="8"/>
  <c r="F9749" i="8"/>
  <c r="D9749" i="8"/>
  <c r="E9749" i="8"/>
  <c r="A9750" i="8"/>
  <c r="L9749" i="8" l="1"/>
  <c r="M9749" i="8"/>
  <c r="D9750" i="8"/>
  <c r="E9750" i="8"/>
  <c r="F9750" i="8"/>
  <c r="A9751" i="8"/>
  <c r="A9752" i="8" l="1"/>
  <c r="E9751" i="8"/>
  <c r="F9751" i="8"/>
  <c r="D9751" i="8"/>
  <c r="L9750" i="8"/>
  <c r="M9750" i="8"/>
  <c r="L9751" i="8" l="1"/>
  <c r="M9751" i="8"/>
  <c r="D9752" i="8"/>
  <c r="A9753" i="8"/>
  <c r="E9752" i="8"/>
  <c r="F9752" i="8"/>
  <c r="M9752" i="8" l="1"/>
  <c r="L9752" i="8"/>
  <c r="D9753" i="8"/>
  <c r="A9754" i="8"/>
  <c r="F9753" i="8"/>
  <c r="E9753" i="8"/>
  <c r="L9753" i="8" l="1"/>
  <c r="M9753" i="8"/>
  <c r="E9754" i="8"/>
  <c r="F9754" i="8"/>
  <c r="A9755" i="8"/>
  <c r="D9754" i="8"/>
  <c r="A9756" i="8" l="1"/>
  <c r="D9755" i="8"/>
  <c r="E9755" i="8"/>
  <c r="F9755" i="8"/>
  <c r="M9754" i="8"/>
  <c r="L9754" i="8"/>
  <c r="M9755" i="8" l="1"/>
  <c r="L9755" i="8"/>
  <c r="F9756" i="8"/>
  <c r="A9757" i="8"/>
  <c r="D9756" i="8"/>
  <c r="E9756" i="8"/>
  <c r="M9756" i="8" l="1"/>
  <c r="L9756" i="8"/>
  <c r="D9757" i="8"/>
  <c r="F9757" i="8"/>
  <c r="E9757" i="8"/>
  <c r="A9758" i="8"/>
  <c r="D9758" i="8" l="1"/>
  <c r="E9758" i="8"/>
  <c r="F9758" i="8"/>
  <c r="A9759" i="8"/>
  <c r="L9757" i="8"/>
  <c r="M9757" i="8"/>
  <c r="D9759" i="8" l="1"/>
  <c r="E9759" i="8"/>
  <c r="F9759" i="8"/>
  <c r="A9760" i="8"/>
  <c r="M9758" i="8"/>
  <c r="L9758" i="8"/>
  <c r="D9760" i="8" l="1"/>
  <c r="E9760" i="8"/>
  <c r="F9760" i="8"/>
  <c r="A9761" i="8"/>
  <c r="M9759" i="8"/>
  <c r="L9759" i="8"/>
  <c r="E9761" i="8" l="1"/>
  <c r="F9761" i="8"/>
  <c r="D9761" i="8"/>
  <c r="A9762" i="8"/>
  <c r="L9760" i="8"/>
  <c r="M9760" i="8"/>
  <c r="A9763" i="8" l="1"/>
  <c r="D9762" i="8"/>
  <c r="F9762" i="8"/>
  <c r="E9762" i="8"/>
  <c r="M9761" i="8"/>
  <c r="L9761" i="8"/>
  <c r="M9762" i="8" l="1"/>
  <c r="L9762" i="8"/>
  <c r="A9764" i="8"/>
  <c r="E9763" i="8"/>
  <c r="F9763" i="8"/>
  <c r="D9763" i="8"/>
  <c r="L9763" i="8" l="1"/>
  <c r="M9763" i="8"/>
  <c r="D9764" i="8"/>
  <c r="E9764" i="8"/>
  <c r="F9764" i="8"/>
  <c r="A9765" i="8"/>
  <c r="E9765" i="8" l="1"/>
  <c r="A9766" i="8"/>
  <c r="F9765" i="8"/>
  <c r="D9765" i="8"/>
  <c r="M9764" i="8"/>
  <c r="L9764" i="8"/>
  <c r="F9766" i="8" l="1"/>
  <c r="A9767" i="8"/>
  <c r="D9766" i="8"/>
  <c r="E9766" i="8"/>
  <c r="M9765" i="8"/>
  <c r="L9765" i="8"/>
  <c r="M9766" i="8" l="1"/>
  <c r="L9766" i="8"/>
  <c r="D9767" i="8"/>
  <c r="A9768" i="8"/>
  <c r="E9767" i="8"/>
  <c r="F9767" i="8"/>
  <c r="M9767" i="8" l="1"/>
  <c r="L9767" i="8"/>
  <c r="A9769" i="8"/>
  <c r="E9768" i="8"/>
  <c r="F9768" i="8"/>
  <c r="D9768" i="8"/>
  <c r="M9768" i="8" l="1"/>
  <c r="L9768" i="8"/>
  <c r="D9769" i="8"/>
  <c r="A9770" i="8"/>
  <c r="F9769" i="8"/>
  <c r="E9769" i="8"/>
  <c r="L9769" i="8" l="1"/>
  <c r="M9769" i="8"/>
  <c r="E9770" i="8"/>
  <c r="D9770" i="8"/>
  <c r="F9770" i="8"/>
  <c r="A9771" i="8"/>
  <c r="F9771" i="8" l="1"/>
  <c r="D9771" i="8"/>
  <c r="E9771" i="8"/>
  <c r="A9772" i="8"/>
  <c r="L9770" i="8"/>
  <c r="M9770" i="8"/>
  <c r="A9773" i="8" l="1"/>
  <c r="D9772" i="8"/>
  <c r="E9772" i="8"/>
  <c r="F9772" i="8"/>
  <c r="M9771" i="8"/>
  <c r="L9771" i="8"/>
  <c r="L9772" i="8" l="1"/>
  <c r="M9772" i="8"/>
  <c r="E9773" i="8"/>
  <c r="A9774" i="8"/>
  <c r="F9773" i="8"/>
  <c r="D9773" i="8"/>
  <c r="F9774" i="8" l="1"/>
  <c r="A9775" i="8"/>
  <c r="D9774" i="8"/>
  <c r="E9774" i="8"/>
  <c r="L9773" i="8"/>
  <c r="M9773" i="8"/>
  <c r="L9774" i="8" l="1"/>
  <c r="M9774" i="8"/>
  <c r="D9775" i="8"/>
  <c r="F9775" i="8"/>
  <c r="A9776" i="8"/>
  <c r="E9775" i="8"/>
  <c r="M9775" i="8" l="1"/>
  <c r="L9775" i="8"/>
  <c r="F9776" i="8"/>
  <c r="A9777" i="8"/>
  <c r="D9776" i="8"/>
  <c r="E9776" i="8"/>
  <c r="L9776" i="8" l="1"/>
  <c r="M9776" i="8"/>
  <c r="F9777" i="8"/>
  <c r="D9777" i="8"/>
  <c r="E9777" i="8"/>
  <c r="A9778" i="8"/>
  <c r="D9778" i="8" l="1"/>
  <c r="E9778" i="8"/>
  <c r="F9778" i="8"/>
  <c r="A9779" i="8"/>
  <c r="M9777" i="8"/>
  <c r="L9777" i="8"/>
  <c r="A9780" i="8" l="1"/>
  <c r="D9779" i="8"/>
  <c r="E9779" i="8"/>
  <c r="F9779" i="8"/>
  <c r="L9778" i="8"/>
  <c r="M9778" i="8"/>
  <c r="L9779" i="8" l="1"/>
  <c r="M9779" i="8"/>
  <c r="F9780" i="8"/>
  <c r="A9781" i="8"/>
  <c r="D9780" i="8"/>
  <c r="E9780" i="8"/>
  <c r="L9780" i="8" l="1"/>
  <c r="M9780" i="8"/>
  <c r="E9781" i="8"/>
  <c r="A9782" i="8"/>
  <c r="F9781" i="8"/>
  <c r="D9781" i="8"/>
  <c r="D9782" i="8" l="1"/>
  <c r="A9783" i="8"/>
  <c r="E9782" i="8"/>
  <c r="F9782" i="8"/>
  <c r="L9781" i="8"/>
  <c r="M9781" i="8"/>
  <c r="M9782" i="8" l="1"/>
  <c r="L9782" i="8"/>
  <c r="D9783" i="8"/>
  <c r="A9784" i="8"/>
  <c r="E9783" i="8"/>
  <c r="F9783" i="8"/>
  <c r="M9783" i="8" l="1"/>
  <c r="L9783" i="8"/>
  <c r="A9785" i="8"/>
  <c r="E9784" i="8"/>
  <c r="F9784" i="8"/>
  <c r="D9784" i="8"/>
  <c r="M9784" i="8" l="1"/>
  <c r="L9784" i="8"/>
  <c r="D9785" i="8"/>
  <c r="A9786" i="8"/>
  <c r="F9785" i="8"/>
  <c r="E9785" i="8"/>
  <c r="L9785" i="8" l="1"/>
  <c r="M9785" i="8"/>
  <c r="F9786" i="8"/>
  <c r="A9787" i="8"/>
  <c r="D9786" i="8"/>
  <c r="E9786" i="8"/>
  <c r="L9786" i="8" l="1"/>
  <c r="M9786" i="8"/>
  <c r="A9788" i="8"/>
  <c r="D9787" i="8"/>
  <c r="F9787" i="8"/>
  <c r="E9787" i="8"/>
  <c r="M9787" i="8" l="1"/>
  <c r="L9787" i="8"/>
  <c r="F9788" i="8"/>
  <c r="A9789" i="8"/>
  <c r="D9788" i="8"/>
  <c r="E9788" i="8"/>
  <c r="L9788" i="8" l="1"/>
  <c r="M9788" i="8"/>
  <c r="E9789" i="8"/>
  <c r="A9790" i="8"/>
  <c r="F9789" i="8"/>
  <c r="D9789" i="8"/>
  <c r="F9790" i="8" l="1"/>
  <c r="E9790" i="8"/>
  <c r="D9790" i="8"/>
  <c r="A9791" i="8"/>
  <c r="M9789" i="8"/>
  <c r="L9789" i="8"/>
  <c r="A9792" i="8" l="1"/>
  <c r="D9791" i="8"/>
  <c r="E9791" i="8"/>
  <c r="F9791" i="8"/>
  <c r="L9790" i="8"/>
  <c r="M9790" i="8"/>
  <c r="M9791" i="8" l="1"/>
  <c r="L9791" i="8"/>
  <c r="D9792" i="8"/>
  <c r="E9792" i="8"/>
  <c r="F9792" i="8"/>
  <c r="A9793" i="8"/>
  <c r="F9793" i="8" l="1"/>
  <c r="E9793" i="8"/>
  <c r="D9793" i="8"/>
  <c r="A9794" i="8"/>
  <c r="L9792" i="8"/>
  <c r="M9792" i="8"/>
  <c r="D9794" i="8" l="1"/>
  <c r="E9794" i="8"/>
  <c r="F9794" i="8"/>
  <c r="A9795" i="8"/>
  <c r="L9793" i="8"/>
  <c r="M9793" i="8"/>
  <c r="F9795" i="8" l="1"/>
  <c r="D9795" i="8"/>
  <c r="E9795" i="8"/>
  <c r="A9796" i="8"/>
  <c r="L9794" i="8"/>
  <c r="M9794" i="8"/>
  <c r="F9796" i="8" l="1"/>
  <c r="A9797" i="8"/>
  <c r="D9796" i="8"/>
  <c r="E9796" i="8"/>
  <c r="L9795" i="8"/>
  <c r="M9795" i="8"/>
  <c r="M9796" i="8" l="1"/>
  <c r="L9796" i="8"/>
  <c r="F9797" i="8"/>
  <c r="D9797" i="8"/>
  <c r="E9797" i="8"/>
  <c r="A9798" i="8"/>
  <c r="F9798" i="8" l="1"/>
  <c r="A9799" i="8"/>
  <c r="D9798" i="8"/>
  <c r="E9798" i="8"/>
  <c r="M9797" i="8"/>
  <c r="L9797" i="8"/>
  <c r="L9798" i="8" l="1"/>
  <c r="M9798" i="8"/>
  <c r="D9799" i="8"/>
  <c r="A9800" i="8"/>
  <c r="F9799" i="8"/>
  <c r="E9799" i="8"/>
  <c r="M9799" i="8" l="1"/>
  <c r="L9799" i="8"/>
  <c r="D9800" i="8"/>
  <c r="A9801" i="8"/>
  <c r="E9800" i="8"/>
  <c r="F9800" i="8"/>
  <c r="L9800" i="8" l="1"/>
  <c r="M9800" i="8"/>
  <c r="F9801" i="8"/>
  <c r="E9801" i="8"/>
  <c r="D9801" i="8"/>
  <c r="A9802" i="8"/>
  <c r="A9803" i="8" l="1"/>
  <c r="D9802" i="8"/>
  <c r="F9802" i="8"/>
  <c r="E9802" i="8"/>
  <c r="M9801" i="8"/>
  <c r="L9801" i="8"/>
  <c r="L9802" i="8" l="1"/>
  <c r="M9802" i="8"/>
  <c r="F9803" i="8"/>
  <c r="A9804" i="8"/>
  <c r="D9803" i="8"/>
  <c r="E9803" i="8"/>
  <c r="L9803" i="8" l="1"/>
  <c r="M9803" i="8"/>
  <c r="D9804" i="8"/>
  <c r="E9804" i="8"/>
  <c r="F9804" i="8"/>
  <c r="A9805" i="8"/>
  <c r="E9805" i="8" l="1"/>
  <c r="A9806" i="8"/>
  <c r="F9805" i="8"/>
  <c r="D9805" i="8"/>
  <c r="M9804" i="8"/>
  <c r="L9804" i="8"/>
  <c r="E9806" i="8" l="1"/>
  <c r="D9806" i="8"/>
  <c r="F9806" i="8"/>
  <c r="A9807" i="8"/>
  <c r="L9805" i="8"/>
  <c r="M9805" i="8"/>
  <c r="F9807" i="8" l="1"/>
  <c r="D9807" i="8"/>
  <c r="E9807" i="8"/>
  <c r="A9808" i="8"/>
  <c r="L9806" i="8"/>
  <c r="M9806" i="8"/>
  <c r="A9809" i="8" l="1"/>
  <c r="D9808" i="8"/>
  <c r="F9808" i="8"/>
  <c r="E9808" i="8"/>
  <c r="M9807" i="8"/>
  <c r="L9807" i="8"/>
  <c r="M9808" i="8" l="1"/>
  <c r="L9808" i="8"/>
  <c r="F9809" i="8"/>
  <c r="A9810" i="8"/>
  <c r="D9809" i="8"/>
  <c r="E9809" i="8"/>
  <c r="M9809" i="8" l="1"/>
  <c r="L9809" i="8"/>
  <c r="F9810" i="8"/>
  <c r="D9810" i="8"/>
  <c r="A9811" i="8"/>
  <c r="E9810" i="8"/>
  <c r="L9810" i="8" l="1"/>
  <c r="M9810" i="8"/>
  <c r="A9812" i="8"/>
  <c r="D9811" i="8"/>
  <c r="E9811" i="8"/>
  <c r="F9811" i="8"/>
  <c r="M9811" i="8" l="1"/>
  <c r="L9811" i="8"/>
  <c r="F9812" i="8"/>
  <c r="A9813" i="8"/>
  <c r="E9812" i="8"/>
  <c r="D9812" i="8"/>
  <c r="M9812" i="8" l="1"/>
  <c r="L9812" i="8"/>
  <c r="D9813" i="8"/>
  <c r="E9813" i="8"/>
  <c r="F9813" i="8"/>
  <c r="A9814" i="8"/>
  <c r="E9814" i="8" l="1"/>
  <c r="D9814" i="8"/>
  <c r="F9814" i="8"/>
  <c r="A9815" i="8"/>
  <c r="L9813" i="8"/>
  <c r="M9813" i="8"/>
  <c r="D9815" i="8" l="1"/>
  <c r="F9815" i="8"/>
  <c r="A9816" i="8"/>
  <c r="E9815" i="8"/>
  <c r="L9814" i="8"/>
  <c r="M9814" i="8"/>
  <c r="M9815" i="8" l="1"/>
  <c r="L9815" i="8"/>
  <c r="F9816" i="8"/>
  <c r="A9817" i="8"/>
  <c r="D9816" i="8"/>
  <c r="E9816" i="8"/>
  <c r="M9816" i="8" l="1"/>
  <c r="L9816" i="8"/>
  <c r="E9817" i="8"/>
  <c r="D9817" i="8"/>
  <c r="A9818" i="8"/>
  <c r="F9817" i="8"/>
  <c r="F9818" i="8" l="1"/>
  <c r="A9819" i="8"/>
  <c r="D9818" i="8"/>
  <c r="E9818" i="8"/>
  <c r="L9817" i="8"/>
  <c r="M9817" i="8"/>
  <c r="M9818" i="8" l="1"/>
  <c r="L9818" i="8"/>
  <c r="E9819" i="8"/>
  <c r="F9819" i="8"/>
  <c r="A9820" i="8"/>
  <c r="D9819" i="8"/>
  <c r="F9820" i="8" l="1"/>
  <c r="A9821" i="8"/>
  <c r="D9820" i="8"/>
  <c r="E9820" i="8"/>
  <c r="L9819" i="8"/>
  <c r="M9819" i="8"/>
  <c r="M9820" i="8" l="1"/>
  <c r="L9820" i="8"/>
  <c r="F9821" i="8"/>
  <c r="A9822" i="8"/>
  <c r="D9821" i="8"/>
  <c r="E9821" i="8"/>
  <c r="M9821" i="8" l="1"/>
  <c r="L9821" i="8"/>
  <c r="F9822" i="8"/>
  <c r="D9822" i="8"/>
  <c r="E9822" i="8"/>
  <c r="A9823" i="8"/>
  <c r="A9824" i="8" l="1"/>
  <c r="F9823" i="8"/>
  <c r="D9823" i="8"/>
  <c r="E9823" i="8"/>
  <c r="L9822" i="8"/>
  <c r="M9822" i="8"/>
  <c r="M9823" i="8" l="1"/>
  <c r="L9823" i="8"/>
  <c r="A9825" i="8"/>
  <c r="D9824" i="8"/>
  <c r="E9824" i="8"/>
  <c r="F9824" i="8"/>
  <c r="L9824" i="8" l="1"/>
  <c r="M9824" i="8"/>
  <c r="D9825" i="8"/>
  <c r="F9825" i="8"/>
  <c r="A9826" i="8"/>
  <c r="E9825" i="8"/>
  <c r="L9825" i="8" l="1"/>
  <c r="M9825" i="8"/>
  <c r="F9826" i="8"/>
  <c r="A9827" i="8"/>
  <c r="D9826" i="8"/>
  <c r="E9826" i="8"/>
  <c r="M9826" i="8" l="1"/>
  <c r="L9826" i="8"/>
  <c r="F9827" i="8"/>
  <c r="E9827" i="8"/>
  <c r="A9828" i="8"/>
  <c r="D9827" i="8"/>
  <c r="F9828" i="8" l="1"/>
  <c r="A9829" i="8"/>
  <c r="D9828" i="8"/>
  <c r="E9828" i="8"/>
  <c r="M9827" i="8"/>
  <c r="L9827" i="8"/>
  <c r="L9828" i="8" l="1"/>
  <c r="M9828" i="8"/>
  <c r="F9829" i="8"/>
  <c r="A9830" i="8"/>
  <c r="D9829" i="8"/>
  <c r="E9829" i="8"/>
  <c r="M9829" i="8" l="1"/>
  <c r="L9829" i="8"/>
  <c r="A9831" i="8"/>
  <c r="D9830" i="8"/>
  <c r="E9830" i="8"/>
  <c r="F9830" i="8"/>
  <c r="L9830" i="8" l="1"/>
  <c r="M9830" i="8"/>
  <c r="E9831" i="8"/>
  <c r="A9832" i="8"/>
  <c r="F9831" i="8"/>
  <c r="D9831" i="8"/>
  <c r="A9833" i="8" l="1"/>
  <c r="D9832" i="8"/>
  <c r="E9832" i="8"/>
  <c r="F9832" i="8"/>
  <c r="L9831" i="8"/>
  <c r="M9831" i="8"/>
  <c r="M9832" i="8" l="1"/>
  <c r="L9832" i="8"/>
  <c r="D9833" i="8"/>
  <c r="E9833" i="8"/>
  <c r="F9833" i="8"/>
  <c r="A9834" i="8"/>
  <c r="A9835" i="8" l="1"/>
  <c r="E9834" i="8"/>
  <c r="D9834" i="8"/>
  <c r="F9834" i="8"/>
  <c r="L9833" i="8"/>
  <c r="M9833" i="8"/>
  <c r="L9834" i="8" l="1"/>
  <c r="M9834" i="8"/>
  <c r="E9835" i="8"/>
  <c r="A9836" i="8"/>
  <c r="D9835" i="8"/>
  <c r="F9835" i="8"/>
  <c r="A9837" i="8" l="1"/>
  <c r="D9836" i="8"/>
  <c r="E9836" i="8"/>
  <c r="F9836" i="8"/>
  <c r="M9835" i="8"/>
  <c r="L9835" i="8"/>
  <c r="L9836" i="8" l="1"/>
  <c r="M9836" i="8"/>
  <c r="F9837" i="8"/>
  <c r="E9837" i="8"/>
  <c r="D9837" i="8"/>
  <c r="A9838" i="8"/>
  <c r="A9839" i="8" l="1"/>
  <c r="D9838" i="8"/>
  <c r="E9838" i="8"/>
  <c r="F9838" i="8"/>
  <c r="M9837" i="8"/>
  <c r="L9837" i="8"/>
  <c r="M9838" i="8" l="1"/>
  <c r="L9838" i="8"/>
  <c r="D9839" i="8"/>
  <c r="E9839" i="8"/>
  <c r="A9840" i="8"/>
  <c r="F9839" i="8"/>
  <c r="F9840" i="8" l="1"/>
  <c r="A9841" i="8"/>
  <c r="E9840" i="8"/>
  <c r="D9840" i="8"/>
  <c r="M9839" i="8"/>
  <c r="L9839" i="8"/>
  <c r="M9840" i="8" l="1"/>
  <c r="L9840" i="8"/>
  <c r="F9841" i="8"/>
  <c r="A9842" i="8"/>
  <c r="E9841" i="8"/>
  <c r="D9841" i="8"/>
  <c r="M9841" i="8" l="1"/>
  <c r="L9841" i="8"/>
  <c r="F9842" i="8"/>
  <c r="A9843" i="8"/>
  <c r="E9842" i="8"/>
  <c r="D9842" i="8"/>
  <c r="L9842" i="8" l="1"/>
  <c r="M9842" i="8"/>
  <c r="E9843" i="8"/>
  <c r="A9844" i="8"/>
  <c r="F9843" i="8"/>
  <c r="D9843" i="8"/>
  <c r="D9844" i="8" l="1"/>
  <c r="E9844" i="8"/>
  <c r="F9844" i="8"/>
  <c r="A9845" i="8"/>
  <c r="L9843" i="8"/>
  <c r="M9843" i="8"/>
  <c r="D9845" i="8" l="1"/>
  <c r="E9845" i="8"/>
  <c r="F9845" i="8"/>
  <c r="A9846" i="8"/>
  <c r="L9844" i="8"/>
  <c r="M9844" i="8"/>
  <c r="D9846" i="8" l="1"/>
  <c r="E9846" i="8"/>
  <c r="F9846" i="8"/>
  <c r="A9847" i="8"/>
  <c r="L9845" i="8"/>
  <c r="M9845" i="8"/>
  <c r="A9848" i="8" l="1"/>
  <c r="F9847" i="8"/>
  <c r="D9847" i="8"/>
  <c r="E9847" i="8"/>
  <c r="L9846" i="8"/>
  <c r="M9846" i="8"/>
  <c r="M9847" i="8" l="1"/>
  <c r="L9847" i="8"/>
  <c r="A9849" i="8"/>
  <c r="D9848" i="8"/>
  <c r="E9848" i="8"/>
  <c r="F9848" i="8"/>
  <c r="L9848" i="8" l="1"/>
  <c r="M9848" i="8"/>
  <c r="A9850" i="8"/>
  <c r="D9849" i="8"/>
  <c r="E9849" i="8"/>
  <c r="F9849" i="8"/>
  <c r="M9849" i="8" l="1"/>
  <c r="L9849" i="8"/>
  <c r="D9850" i="8"/>
  <c r="E9850" i="8"/>
  <c r="F9850" i="8"/>
  <c r="A9851" i="8"/>
  <c r="F9851" i="8" l="1"/>
  <c r="D9851" i="8"/>
  <c r="E9851" i="8"/>
  <c r="A9852" i="8"/>
  <c r="L9850" i="8"/>
  <c r="M9850" i="8"/>
  <c r="A9853" i="8" l="1"/>
  <c r="E9852" i="8"/>
  <c r="F9852" i="8"/>
  <c r="D9852" i="8"/>
  <c r="M9851" i="8"/>
  <c r="L9851" i="8"/>
  <c r="L9852" i="8" l="1"/>
  <c r="M9852" i="8"/>
  <c r="D9853" i="8"/>
  <c r="E9853" i="8"/>
  <c r="F9853" i="8"/>
  <c r="A9854" i="8"/>
  <c r="D9854" i="8" l="1"/>
  <c r="E9854" i="8"/>
  <c r="F9854" i="8"/>
  <c r="A9855" i="8"/>
  <c r="L9853" i="8"/>
  <c r="M9853" i="8"/>
  <c r="F9855" i="8" l="1"/>
  <c r="E9855" i="8"/>
  <c r="A9856" i="8"/>
  <c r="D9855" i="8"/>
  <c r="L9854" i="8"/>
  <c r="M9854" i="8"/>
  <c r="D9856" i="8" l="1"/>
  <c r="E9856" i="8"/>
  <c r="F9856" i="8"/>
  <c r="A9857" i="8"/>
  <c r="L9855" i="8"/>
  <c r="M9855" i="8"/>
  <c r="F9857" i="8" l="1"/>
  <c r="A9858" i="8"/>
  <c r="E9857" i="8"/>
  <c r="D9857" i="8"/>
  <c r="M9856" i="8"/>
  <c r="L9856" i="8"/>
  <c r="M9857" i="8" l="1"/>
  <c r="L9857" i="8"/>
  <c r="D9858" i="8"/>
  <c r="E9858" i="8"/>
  <c r="F9858" i="8"/>
  <c r="A9859" i="8"/>
  <c r="F9859" i="8" l="1"/>
  <c r="D9859" i="8"/>
  <c r="E9859" i="8"/>
  <c r="A9860" i="8"/>
  <c r="M9858" i="8"/>
  <c r="L9858" i="8"/>
  <c r="F9860" i="8" l="1"/>
  <c r="A9861" i="8"/>
  <c r="D9860" i="8"/>
  <c r="E9860" i="8"/>
  <c r="L9859" i="8"/>
  <c r="M9859" i="8"/>
  <c r="L9860" i="8" l="1"/>
  <c r="M9860" i="8"/>
  <c r="F9861" i="8"/>
  <c r="A9862" i="8"/>
  <c r="D9861" i="8"/>
  <c r="E9861" i="8"/>
  <c r="M9861" i="8" l="1"/>
  <c r="L9861" i="8"/>
  <c r="D9862" i="8"/>
  <c r="E9862" i="8"/>
  <c r="F9862" i="8"/>
  <c r="A9863" i="8"/>
  <c r="F9863" i="8" l="1"/>
  <c r="D9863" i="8"/>
  <c r="E9863" i="8"/>
  <c r="A9864" i="8"/>
  <c r="M9862" i="8"/>
  <c r="L9862" i="8"/>
  <c r="D9864" i="8" l="1"/>
  <c r="E9864" i="8"/>
  <c r="F9864" i="8"/>
  <c r="A9865" i="8"/>
  <c r="L9863" i="8"/>
  <c r="M9863" i="8"/>
  <c r="A9866" i="8" l="1"/>
  <c r="D9865" i="8"/>
  <c r="E9865" i="8"/>
  <c r="F9865" i="8"/>
  <c r="L9864" i="8"/>
  <c r="M9864" i="8"/>
  <c r="L9865" i="8" l="1"/>
  <c r="M9865" i="8"/>
  <c r="F9866" i="8"/>
  <c r="A9867" i="8"/>
  <c r="D9866" i="8"/>
  <c r="E9866" i="8"/>
  <c r="M9866" i="8" l="1"/>
  <c r="L9866" i="8"/>
  <c r="D9867" i="8"/>
  <c r="A9868" i="8"/>
  <c r="F9867" i="8"/>
  <c r="E9867" i="8"/>
  <c r="M9867" i="8" l="1"/>
  <c r="L9867" i="8"/>
  <c r="F9868" i="8"/>
  <c r="A9869" i="8"/>
  <c r="D9868" i="8"/>
  <c r="E9868" i="8"/>
  <c r="M9868" i="8" l="1"/>
  <c r="L9868" i="8"/>
  <c r="E9869" i="8"/>
  <c r="F9869" i="8"/>
  <c r="D9869" i="8"/>
  <c r="A9870" i="8"/>
  <c r="F9870" i="8" l="1"/>
  <c r="A9871" i="8"/>
  <c r="D9870" i="8"/>
  <c r="E9870" i="8"/>
  <c r="M9869" i="8"/>
  <c r="L9869" i="8"/>
  <c r="L9870" i="8" l="1"/>
  <c r="M9870" i="8"/>
  <c r="A9872" i="8"/>
  <c r="F9871" i="8"/>
  <c r="D9871" i="8"/>
  <c r="E9871" i="8"/>
  <c r="M9871" i="8" l="1"/>
  <c r="L9871" i="8"/>
  <c r="F9872" i="8"/>
  <c r="A9873" i="8"/>
  <c r="E9872" i="8"/>
  <c r="D9872" i="8"/>
  <c r="L9872" i="8" l="1"/>
  <c r="M9872" i="8"/>
  <c r="D9873" i="8"/>
  <c r="F9873" i="8"/>
  <c r="A9874" i="8"/>
  <c r="E9873" i="8"/>
  <c r="L9873" i="8" l="1"/>
  <c r="M9873" i="8"/>
  <c r="A9875" i="8"/>
  <c r="D9874" i="8"/>
  <c r="F9874" i="8"/>
  <c r="E9874" i="8"/>
  <c r="M9874" i="8" l="1"/>
  <c r="L9874" i="8"/>
  <c r="F9875" i="8"/>
  <c r="D9875" i="8"/>
  <c r="E9875" i="8"/>
  <c r="A9876" i="8"/>
  <c r="D9876" i="8" l="1"/>
  <c r="E9876" i="8"/>
  <c r="F9876" i="8"/>
  <c r="A9877" i="8"/>
  <c r="L9875" i="8"/>
  <c r="M9875" i="8"/>
  <c r="F9877" i="8" l="1"/>
  <c r="D9877" i="8"/>
  <c r="E9877" i="8"/>
  <c r="A9878" i="8"/>
  <c r="L9876" i="8"/>
  <c r="M9876" i="8"/>
  <c r="F9878" i="8" l="1"/>
  <c r="A9879" i="8"/>
  <c r="D9878" i="8"/>
  <c r="E9878" i="8"/>
  <c r="M9877" i="8"/>
  <c r="L9877" i="8"/>
  <c r="L9878" i="8" l="1"/>
  <c r="M9878" i="8"/>
  <c r="E9879" i="8"/>
  <c r="A9880" i="8"/>
  <c r="D9879" i="8"/>
  <c r="F9879" i="8"/>
  <c r="A9881" i="8" l="1"/>
  <c r="D9880" i="8"/>
  <c r="E9880" i="8"/>
  <c r="F9880" i="8"/>
  <c r="M9879" i="8"/>
  <c r="L9879" i="8"/>
  <c r="M9880" i="8" l="1"/>
  <c r="L9880" i="8"/>
  <c r="F9881" i="8"/>
  <c r="A9882" i="8"/>
  <c r="D9881" i="8"/>
  <c r="E9881" i="8"/>
  <c r="L9881" i="8" l="1"/>
  <c r="M9881" i="8"/>
  <c r="F9882" i="8"/>
  <c r="A9883" i="8"/>
  <c r="D9882" i="8"/>
  <c r="E9882" i="8"/>
  <c r="L9882" i="8" l="1"/>
  <c r="M9882" i="8"/>
  <c r="E9883" i="8"/>
  <c r="A9884" i="8"/>
  <c r="F9883" i="8"/>
  <c r="D9883" i="8"/>
  <c r="D9884" i="8" l="1"/>
  <c r="E9884" i="8"/>
  <c r="F9884" i="8"/>
  <c r="A9885" i="8"/>
  <c r="L9883" i="8"/>
  <c r="M9883" i="8"/>
  <c r="F9885" i="8" l="1"/>
  <c r="A9886" i="8"/>
  <c r="D9885" i="8"/>
  <c r="E9885" i="8"/>
  <c r="M9884" i="8"/>
  <c r="L9884" i="8"/>
  <c r="M9885" i="8" l="1"/>
  <c r="L9885" i="8"/>
  <c r="D9886" i="8"/>
  <c r="F9886" i="8"/>
  <c r="E9886" i="8"/>
  <c r="A9887" i="8"/>
  <c r="E9887" i="8" l="1"/>
  <c r="F9887" i="8"/>
  <c r="A9888" i="8"/>
  <c r="D9887" i="8"/>
  <c r="M9886" i="8"/>
  <c r="L9886" i="8"/>
  <c r="A9889" i="8" l="1"/>
  <c r="D9888" i="8"/>
  <c r="E9888" i="8"/>
  <c r="F9888" i="8"/>
  <c r="M9887" i="8"/>
  <c r="L9887" i="8"/>
  <c r="L9888" i="8" l="1"/>
  <c r="M9888" i="8"/>
  <c r="D9889" i="8"/>
  <c r="A9890" i="8"/>
  <c r="E9889" i="8"/>
  <c r="F9889" i="8"/>
  <c r="M9889" i="8" l="1"/>
  <c r="L9889" i="8"/>
  <c r="D9890" i="8"/>
  <c r="E9890" i="8"/>
  <c r="F9890" i="8"/>
  <c r="A9891" i="8"/>
  <c r="F9891" i="8" l="1"/>
  <c r="D9891" i="8"/>
  <c r="E9891" i="8"/>
  <c r="A9892" i="8"/>
  <c r="M9890" i="8"/>
  <c r="L9890" i="8"/>
  <c r="D9892" i="8" l="1"/>
  <c r="E9892" i="8"/>
  <c r="F9892" i="8"/>
  <c r="A9893" i="8"/>
  <c r="L9891" i="8"/>
  <c r="M9891" i="8"/>
  <c r="D9893" i="8" l="1"/>
  <c r="E9893" i="8"/>
  <c r="F9893" i="8"/>
  <c r="A9894" i="8"/>
  <c r="L9892" i="8"/>
  <c r="M9892" i="8"/>
  <c r="D9894" i="8" l="1"/>
  <c r="E9894" i="8"/>
  <c r="F9894" i="8"/>
  <c r="A9895" i="8"/>
  <c r="M9893" i="8"/>
  <c r="L9893" i="8"/>
  <c r="F9895" i="8" l="1"/>
  <c r="D9895" i="8"/>
  <c r="E9895" i="8"/>
  <c r="A9896" i="8"/>
  <c r="M9894" i="8"/>
  <c r="L9894" i="8"/>
  <c r="D9896" i="8" l="1"/>
  <c r="E9896" i="8"/>
  <c r="F9896" i="8"/>
  <c r="A9897" i="8"/>
  <c r="L9895" i="8"/>
  <c r="M9895" i="8"/>
  <c r="F9897" i="8" l="1"/>
  <c r="A9898" i="8"/>
  <c r="D9897" i="8"/>
  <c r="E9897" i="8"/>
  <c r="M9896" i="8"/>
  <c r="L9896" i="8"/>
  <c r="M9897" i="8" l="1"/>
  <c r="L9897" i="8"/>
  <c r="D9898" i="8"/>
  <c r="E9898" i="8"/>
  <c r="F9898" i="8"/>
  <c r="A9899" i="8"/>
  <c r="E9899" i="8" l="1"/>
  <c r="A9900" i="8"/>
  <c r="F9899" i="8"/>
  <c r="D9899" i="8"/>
  <c r="M9898" i="8"/>
  <c r="L9898" i="8"/>
  <c r="E9900" i="8" l="1"/>
  <c r="F9900" i="8"/>
  <c r="D9900" i="8"/>
  <c r="A9901" i="8"/>
  <c r="L9899" i="8"/>
  <c r="M9899" i="8"/>
  <c r="F9901" i="8" l="1"/>
  <c r="D9901" i="8"/>
  <c r="E9901" i="8"/>
  <c r="A9902" i="8"/>
  <c r="L9900" i="8"/>
  <c r="M9900" i="8"/>
  <c r="A9903" i="8" l="1"/>
  <c r="D9902" i="8"/>
  <c r="E9902" i="8"/>
  <c r="F9902" i="8"/>
  <c r="M9901" i="8"/>
  <c r="L9901" i="8"/>
  <c r="L9902" i="8" l="1"/>
  <c r="M9902" i="8"/>
  <c r="A9904" i="8"/>
  <c r="F9903" i="8"/>
  <c r="D9903" i="8"/>
  <c r="E9903" i="8"/>
  <c r="M9903" i="8" l="1"/>
  <c r="L9903" i="8"/>
  <c r="A9905" i="8"/>
  <c r="D9904" i="8"/>
  <c r="E9904" i="8"/>
  <c r="F9904" i="8"/>
  <c r="M9904" i="8" l="1"/>
  <c r="L9904" i="8"/>
  <c r="F9905" i="8"/>
  <c r="D9905" i="8"/>
  <c r="A9906" i="8"/>
  <c r="E9905" i="8"/>
  <c r="L9905" i="8" l="1"/>
  <c r="M9905" i="8"/>
  <c r="D9906" i="8"/>
  <c r="E9906" i="8"/>
  <c r="F9906" i="8"/>
  <c r="A9907" i="8"/>
  <c r="E9907" i="8" l="1"/>
  <c r="A9908" i="8"/>
  <c r="F9907" i="8"/>
  <c r="D9907" i="8"/>
  <c r="M9906" i="8"/>
  <c r="L9906" i="8"/>
  <c r="F9908" i="8" l="1"/>
  <c r="A9909" i="8"/>
  <c r="D9908" i="8"/>
  <c r="E9908" i="8"/>
  <c r="M9907" i="8"/>
  <c r="L9907" i="8"/>
  <c r="M9908" i="8" l="1"/>
  <c r="L9908" i="8"/>
  <c r="F9909" i="8"/>
  <c r="A9910" i="8"/>
  <c r="D9909" i="8"/>
  <c r="E9909" i="8"/>
  <c r="M9909" i="8" l="1"/>
  <c r="L9909" i="8"/>
  <c r="E9910" i="8"/>
  <c r="A9911" i="8"/>
  <c r="D9910" i="8"/>
  <c r="F9910" i="8"/>
  <c r="A9912" i="8" l="1"/>
  <c r="F9911" i="8"/>
  <c r="D9911" i="8"/>
  <c r="E9911" i="8"/>
  <c r="L9910" i="8"/>
  <c r="M9910" i="8"/>
  <c r="L9911" i="8" l="1"/>
  <c r="M9911" i="8"/>
  <c r="F9912" i="8"/>
  <c r="D9912" i="8"/>
  <c r="E9912" i="8"/>
  <c r="A9913" i="8"/>
  <c r="D9913" i="8" l="1"/>
  <c r="E9913" i="8"/>
  <c r="F9913" i="8"/>
  <c r="A9914" i="8"/>
  <c r="L9912" i="8"/>
  <c r="M9912" i="8"/>
  <c r="F9914" i="8" l="1"/>
  <c r="A9915" i="8"/>
  <c r="D9914" i="8"/>
  <c r="E9914" i="8"/>
  <c r="L9913" i="8"/>
  <c r="M9913" i="8"/>
  <c r="M9914" i="8" l="1"/>
  <c r="L9914" i="8"/>
  <c r="A9916" i="8"/>
  <c r="E9915" i="8"/>
  <c r="F9915" i="8"/>
  <c r="D9915" i="8"/>
  <c r="L9915" i="8" l="1"/>
  <c r="M9915" i="8"/>
  <c r="D9916" i="8"/>
  <c r="E9916" i="8"/>
  <c r="F9916" i="8"/>
  <c r="A9917" i="8"/>
  <c r="F9917" i="8" l="1"/>
  <c r="A9918" i="8"/>
  <c r="E9917" i="8"/>
  <c r="D9917" i="8"/>
  <c r="L9916" i="8"/>
  <c r="M9916" i="8"/>
  <c r="M9917" i="8" l="1"/>
  <c r="L9917" i="8"/>
  <c r="F9918" i="8"/>
  <c r="A9919" i="8"/>
  <c r="D9918" i="8"/>
  <c r="E9918" i="8"/>
  <c r="L9918" i="8" l="1"/>
  <c r="M9918" i="8"/>
  <c r="E9919" i="8"/>
  <c r="F9919" i="8"/>
  <c r="A9920" i="8"/>
  <c r="D9919" i="8"/>
  <c r="F9920" i="8" l="1"/>
  <c r="A9921" i="8"/>
  <c r="D9920" i="8"/>
  <c r="E9920" i="8"/>
  <c r="M9919" i="8"/>
  <c r="L9919" i="8"/>
  <c r="L9920" i="8" l="1"/>
  <c r="M9920" i="8"/>
  <c r="D9921" i="8"/>
  <c r="E9921" i="8"/>
  <c r="F9921" i="8"/>
  <c r="A9922" i="8"/>
  <c r="F9922" i="8" l="1"/>
  <c r="A9923" i="8"/>
  <c r="E9922" i="8"/>
  <c r="D9922" i="8"/>
  <c r="M9921" i="8"/>
  <c r="L9921" i="8"/>
  <c r="L9922" i="8" l="1"/>
  <c r="M9922" i="8"/>
  <c r="A9924" i="8"/>
  <c r="D9923" i="8"/>
  <c r="F9923" i="8"/>
  <c r="E9923" i="8"/>
  <c r="M9923" i="8" l="1"/>
  <c r="L9923" i="8"/>
  <c r="A9925" i="8"/>
  <c r="E9924" i="8"/>
  <c r="D9924" i="8"/>
  <c r="F9924" i="8"/>
  <c r="L9924" i="8" l="1"/>
  <c r="M9924" i="8"/>
  <c r="D9925" i="8"/>
  <c r="E9925" i="8"/>
  <c r="F9925" i="8"/>
  <c r="A9926" i="8"/>
  <c r="F9926" i="8" l="1"/>
  <c r="E9926" i="8"/>
  <c r="A9927" i="8"/>
  <c r="D9926" i="8"/>
  <c r="M9925" i="8"/>
  <c r="L9925" i="8"/>
  <c r="F9927" i="8" l="1"/>
  <c r="E9927" i="8"/>
  <c r="A9928" i="8"/>
  <c r="D9927" i="8"/>
  <c r="M9926" i="8"/>
  <c r="L9926" i="8"/>
  <c r="F9928" i="8" l="1"/>
  <c r="A9929" i="8"/>
  <c r="D9928" i="8"/>
  <c r="E9928" i="8"/>
  <c r="L9927" i="8"/>
  <c r="M9927" i="8"/>
  <c r="L9928" i="8" l="1"/>
  <c r="M9928" i="8"/>
  <c r="F9929" i="8"/>
  <c r="A9930" i="8"/>
  <c r="D9929" i="8"/>
  <c r="E9929" i="8"/>
  <c r="L9929" i="8" l="1"/>
  <c r="M9929" i="8"/>
  <c r="E9930" i="8"/>
  <c r="D9930" i="8"/>
  <c r="F9930" i="8"/>
  <c r="A9931" i="8"/>
  <c r="E9931" i="8" l="1"/>
  <c r="D9931" i="8"/>
  <c r="F9931" i="8"/>
  <c r="A9932" i="8"/>
  <c r="L9930" i="8"/>
  <c r="M9930" i="8"/>
  <c r="F9932" i="8" l="1"/>
  <c r="D9932" i="8"/>
  <c r="E9932" i="8"/>
  <c r="A9933" i="8"/>
  <c r="L9931" i="8"/>
  <c r="M9931" i="8"/>
  <c r="F9933" i="8" l="1"/>
  <c r="A9934" i="8"/>
  <c r="D9933" i="8"/>
  <c r="E9933" i="8"/>
  <c r="M9932" i="8"/>
  <c r="L9932" i="8"/>
  <c r="M9933" i="8" l="1"/>
  <c r="L9933" i="8"/>
  <c r="A9935" i="8"/>
  <c r="D9934" i="8"/>
  <c r="E9934" i="8"/>
  <c r="F9934" i="8"/>
  <c r="L9934" i="8" l="1"/>
  <c r="M9934" i="8"/>
  <c r="F9935" i="8"/>
  <c r="D9935" i="8"/>
  <c r="E9935" i="8"/>
  <c r="A9936" i="8"/>
  <c r="E9936" i="8" l="1"/>
  <c r="A9937" i="8"/>
  <c r="D9936" i="8"/>
  <c r="F9936" i="8"/>
  <c r="M9935" i="8"/>
  <c r="L9935" i="8"/>
  <c r="E9937" i="8" l="1"/>
  <c r="A9938" i="8"/>
  <c r="D9937" i="8"/>
  <c r="F9937" i="8"/>
  <c r="L9936" i="8"/>
  <c r="M9936" i="8"/>
  <c r="F9938" i="8" l="1"/>
  <c r="A9939" i="8"/>
  <c r="E9938" i="8"/>
  <c r="D9938" i="8"/>
  <c r="M9937" i="8"/>
  <c r="L9937" i="8"/>
  <c r="L9938" i="8" l="1"/>
  <c r="M9938" i="8"/>
  <c r="F9939" i="8"/>
  <c r="D9939" i="8"/>
  <c r="E9939" i="8"/>
  <c r="A9940" i="8"/>
  <c r="E9940" i="8" l="1"/>
  <c r="A9941" i="8"/>
  <c r="D9940" i="8"/>
  <c r="F9940" i="8"/>
  <c r="M9939" i="8"/>
  <c r="L9939" i="8"/>
  <c r="D9941" i="8" l="1"/>
  <c r="E9941" i="8"/>
  <c r="F9941" i="8"/>
  <c r="A9942" i="8"/>
  <c r="M9940" i="8"/>
  <c r="L9940" i="8"/>
  <c r="F9942" i="8" l="1"/>
  <c r="A9943" i="8"/>
  <c r="D9942" i="8"/>
  <c r="E9942" i="8"/>
  <c r="L9941" i="8"/>
  <c r="M9941" i="8"/>
  <c r="M9942" i="8" l="1"/>
  <c r="L9942" i="8"/>
  <c r="E9943" i="8"/>
  <c r="F9943" i="8"/>
  <c r="D9943" i="8"/>
  <c r="A9944" i="8"/>
  <c r="E9944" i="8" l="1"/>
  <c r="A9945" i="8"/>
  <c r="D9944" i="8"/>
  <c r="F9944" i="8"/>
  <c r="M9943" i="8"/>
  <c r="L9943" i="8"/>
  <c r="F9945" i="8" l="1"/>
  <c r="D9945" i="8"/>
  <c r="A9946" i="8"/>
  <c r="E9945" i="8"/>
  <c r="M9944" i="8"/>
  <c r="L9944" i="8"/>
  <c r="L9945" i="8" l="1"/>
  <c r="M9945" i="8"/>
  <c r="A9947" i="8"/>
  <c r="D9946" i="8"/>
  <c r="E9946" i="8"/>
  <c r="F9946" i="8"/>
  <c r="L9946" i="8" l="1"/>
  <c r="M9946" i="8"/>
  <c r="F9947" i="8"/>
  <c r="D9947" i="8"/>
  <c r="E9947" i="8"/>
  <c r="A9948" i="8"/>
  <c r="D9948" i="8" l="1"/>
  <c r="F9948" i="8"/>
  <c r="E9948" i="8"/>
  <c r="A9949" i="8"/>
  <c r="L9947" i="8"/>
  <c r="M9947" i="8"/>
  <c r="D9949" i="8" l="1"/>
  <c r="E9949" i="8"/>
  <c r="A9950" i="8"/>
  <c r="F9949" i="8"/>
  <c r="M9948" i="8"/>
  <c r="L9948" i="8"/>
  <c r="D9950" i="8" l="1"/>
  <c r="E9950" i="8"/>
  <c r="F9950" i="8"/>
  <c r="A9951" i="8"/>
  <c r="M9949" i="8"/>
  <c r="L9949" i="8"/>
  <c r="F9951" i="8" l="1"/>
  <c r="D9951" i="8"/>
  <c r="E9951" i="8"/>
  <c r="A9952" i="8"/>
  <c r="M9950" i="8"/>
  <c r="L9950" i="8"/>
  <c r="A9953" i="8" l="1"/>
  <c r="D9952" i="8"/>
  <c r="F9952" i="8"/>
  <c r="E9952" i="8"/>
  <c r="L9951" i="8"/>
  <c r="M9951" i="8"/>
  <c r="M9952" i="8" l="1"/>
  <c r="L9952" i="8"/>
  <c r="F9953" i="8"/>
  <c r="A9954" i="8"/>
  <c r="D9953" i="8"/>
  <c r="E9953" i="8"/>
  <c r="M9953" i="8" l="1"/>
  <c r="L9953" i="8"/>
  <c r="D9954" i="8"/>
  <c r="E9954" i="8"/>
  <c r="F9954" i="8"/>
  <c r="A9955" i="8"/>
  <c r="F9955" i="8" l="1"/>
  <c r="D9955" i="8"/>
  <c r="E9955" i="8"/>
  <c r="A9956" i="8"/>
  <c r="L9954" i="8"/>
  <c r="M9954" i="8"/>
  <c r="E9956" i="8" l="1"/>
  <c r="D9956" i="8"/>
  <c r="F9956" i="8"/>
  <c r="A9957" i="8"/>
  <c r="M9955" i="8"/>
  <c r="L9955" i="8"/>
  <c r="E9957" i="8" l="1"/>
  <c r="F9957" i="8"/>
  <c r="A9958" i="8"/>
  <c r="D9957" i="8"/>
  <c r="M9956" i="8"/>
  <c r="L9956" i="8"/>
  <c r="F9958" i="8" l="1"/>
  <c r="A9959" i="8"/>
  <c r="D9958" i="8"/>
  <c r="E9958" i="8"/>
  <c r="M9957" i="8"/>
  <c r="L9957" i="8"/>
  <c r="L9958" i="8" l="1"/>
  <c r="M9958" i="8"/>
  <c r="E9959" i="8"/>
  <c r="A9960" i="8"/>
  <c r="F9959" i="8"/>
  <c r="D9959" i="8"/>
  <c r="F9960" i="8" l="1"/>
  <c r="E9960" i="8"/>
  <c r="D9960" i="8"/>
  <c r="A9961" i="8"/>
  <c r="L9959" i="8"/>
  <c r="M9959" i="8"/>
  <c r="F9961" i="8" l="1"/>
  <c r="E9961" i="8"/>
  <c r="D9961" i="8"/>
  <c r="A9962" i="8"/>
  <c r="M9960" i="8"/>
  <c r="L9960" i="8"/>
  <c r="D9962" i="8" l="1"/>
  <c r="F9962" i="8"/>
  <c r="A9963" i="8"/>
  <c r="E9962" i="8"/>
  <c r="M9961" i="8"/>
  <c r="L9961" i="8"/>
  <c r="L9962" i="8" l="1"/>
  <c r="M9962" i="8"/>
  <c r="A9964" i="8"/>
  <c r="F9963" i="8"/>
  <c r="E9963" i="8"/>
  <c r="D9963" i="8"/>
  <c r="L9963" i="8" l="1"/>
  <c r="M9963" i="8"/>
  <c r="E9964" i="8"/>
  <c r="D9964" i="8"/>
  <c r="F9964" i="8"/>
  <c r="A9965" i="8"/>
  <c r="E9965" i="8" l="1"/>
  <c r="A9966" i="8"/>
  <c r="D9965" i="8"/>
  <c r="F9965" i="8"/>
  <c r="L9964" i="8"/>
  <c r="M9964" i="8"/>
  <c r="F9966" i="8" l="1"/>
  <c r="A9967" i="8"/>
  <c r="D9966" i="8"/>
  <c r="E9966" i="8"/>
  <c r="M9965" i="8"/>
  <c r="L9965" i="8"/>
  <c r="M9966" i="8" l="1"/>
  <c r="L9966" i="8"/>
  <c r="E9967" i="8"/>
  <c r="F9967" i="8"/>
  <c r="D9967" i="8"/>
  <c r="A9968" i="8"/>
  <c r="D9968" i="8" l="1"/>
  <c r="F9968" i="8"/>
  <c r="E9968" i="8"/>
  <c r="A9969" i="8"/>
  <c r="L9967" i="8"/>
  <c r="M9967" i="8"/>
  <c r="D9969" i="8" l="1"/>
  <c r="F9969" i="8"/>
  <c r="E9969" i="8"/>
  <c r="A9970" i="8"/>
  <c r="L9968" i="8"/>
  <c r="M9968" i="8"/>
  <c r="D9970" i="8" l="1"/>
  <c r="E9970" i="8"/>
  <c r="F9970" i="8"/>
  <c r="A9971" i="8"/>
  <c r="M9969" i="8"/>
  <c r="L9969" i="8"/>
  <c r="E9971" i="8" l="1"/>
  <c r="A9972" i="8"/>
  <c r="F9971" i="8"/>
  <c r="D9971" i="8"/>
  <c r="L9970" i="8"/>
  <c r="M9970" i="8"/>
  <c r="E9972" i="8" l="1"/>
  <c r="D9972" i="8"/>
  <c r="A9973" i="8"/>
  <c r="F9972" i="8"/>
  <c r="M9971" i="8"/>
  <c r="L9971" i="8"/>
  <c r="D9973" i="8" l="1"/>
  <c r="A9974" i="8"/>
  <c r="E9973" i="8"/>
  <c r="F9973" i="8"/>
  <c r="M9972" i="8"/>
  <c r="L9972" i="8"/>
  <c r="L9973" i="8" l="1"/>
  <c r="M9973" i="8"/>
  <c r="D9974" i="8"/>
  <c r="E9974" i="8"/>
  <c r="F9974" i="8"/>
  <c r="A9975" i="8"/>
  <c r="F9975" i="8" l="1"/>
  <c r="D9975" i="8"/>
  <c r="A9976" i="8"/>
  <c r="E9975" i="8"/>
  <c r="L9974" i="8"/>
  <c r="M9974" i="8"/>
  <c r="M9975" i="8" l="1"/>
  <c r="L9975" i="8"/>
  <c r="A9977" i="8"/>
  <c r="D9976" i="8"/>
  <c r="F9976" i="8"/>
  <c r="E9976" i="8"/>
  <c r="M9976" i="8" l="1"/>
  <c r="L9976" i="8"/>
  <c r="F9977" i="8"/>
  <c r="A9978" i="8"/>
  <c r="D9977" i="8"/>
  <c r="E9977" i="8"/>
  <c r="M9977" i="8" l="1"/>
  <c r="L9977" i="8"/>
  <c r="D9978" i="8"/>
  <c r="E9978" i="8"/>
  <c r="F9978" i="8"/>
  <c r="A9979" i="8"/>
  <c r="E9979" i="8" l="1"/>
  <c r="F9979" i="8"/>
  <c r="A9980" i="8"/>
  <c r="D9979" i="8"/>
  <c r="L9978" i="8"/>
  <c r="M9978" i="8"/>
  <c r="E9980" i="8" l="1"/>
  <c r="D9980" i="8"/>
  <c r="A9981" i="8"/>
  <c r="F9980" i="8"/>
  <c r="M9979" i="8"/>
  <c r="L9979" i="8"/>
  <c r="A9982" i="8" l="1"/>
  <c r="D9981" i="8"/>
  <c r="E9981" i="8"/>
  <c r="F9981" i="8"/>
  <c r="L9980" i="8"/>
  <c r="M9980" i="8"/>
  <c r="M9981" i="8" l="1"/>
  <c r="L9981" i="8"/>
  <c r="D9982" i="8"/>
  <c r="E9982" i="8"/>
  <c r="F9982" i="8"/>
  <c r="A9983" i="8"/>
  <c r="F9983" i="8" l="1"/>
  <c r="D9983" i="8"/>
  <c r="E9983" i="8"/>
  <c r="A9984" i="8"/>
  <c r="L9982" i="8"/>
  <c r="M9982" i="8"/>
  <c r="A9985" i="8" l="1"/>
  <c r="D9984" i="8"/>
  <c r="F9984" i="8"/>
  <c r="E9984" i="8"/>
  <c r="M9983" i="8"/>
  <c r="L9983" i="8"/>
  <c r="M9984" i="8" l="1"/>
  <c r="L9984" i="8"/>
  <c r="F9985" i="8"/>
  <c r="D9985" i="8"/>
  <c r="E9985" i="8"/>
  <c r="A9986" i="8"/>
  <c r="M9985" i="8" l="1"/>
  <c r="L9985" i="8"/>
  <c r="F9986" i="8"/>
  <c r="A9987" i="8"/>
  <c r="D9986" i="8"/>
  <c r="E9986" i="8"/>
  <c r="M9986" i="8" l="1"/>
  <c r="L9986" i="8"/>
  <c r="D9987" i="8"/>
  <c r="E9987" i="8"/>
  <c r="F9987" i="8"/>
  <c r="A9988" i="8"/>
  <c r="D9988" i="8" l="1"/>
  <c r="F9988" i="8"/>
  <c r="E9988" i="8"/>
  <c r="A9989" i="8"/>
  <c r="L9987" i="8"/>
  <c r="M9987" i="8"/>
  <c r="F9989" i="8" l="1"/>
  <c r="A9990" i="8"/>
  <c r="D9989" i="8"/>
  <c r="E9989" i="8"/>
  <c r="M9988" i="8"/>
  <c r="L9988" i="8"/>
  <c r="L9989" i="8" l="1"/>
  <c r="M9989" i="8"/>
  <c r="D9990" i="8"/>
  <c r="E9990" i="8"/>
  <c r="F9990" i="8"/>
  <c r="A9991" i="8"/>
  <c r="A9992" i="8" l="1"/>
  <c r="D9991" i="8"/>
  <c r="E9991" i="8"/>
  <c r="F9991" i="8"/>
  <c r="L9990" i="8"/>
  <c r="M9990" i="8"/>
  <c r="L9991" i="8" l="1"/>
  <c r="M9991" i="8"/>
  <c r="A9993" i="8"/>
  <c r="D9992" i="8"/>
  <c r="F9992" i="8"/>
  <c r="E9992" i="8"/>
  <c r="M9992" i="8" l="1"/>
  <c r="L9992" i="8"/>
  <c r="F9993" i="8"/>
  <c r="A9994" i="8"/>
  <c r="D9993" i="8"/>
  <c r="E9993" i="8"/>
  <c r="L9993" i="8" l="1"/>
  <c r="M9993" i="8"/>
  <c r="D9994" i="8"/>
  <c r="A9995" i="8"/>
  <c r="E9994" i="8"/>
  <c r="F9994" i="8"/>
  <c r="L9994" i="8" l="1"/>
  <c r="M9994" i="8"/>
  <c r="F9995" i="8"/>
  <c r="D9995" i="8"/>
  <c r="E9995" i="8"/>
  <c r="A9996" i="8"/>
  <c r="E9996" i="8" l="1"/>
  <c r="F9996" i="8"/>
  <c r="A9997" i="8"/>
  <c r="D9996" i="8"/>
  <c r="L9995" i="8"/>
  <c r="M9995" i="8"/>
  <c r="E9997" i="8" l="1"/>
  <c r="D9997" i="8"/>
  <c r="F9997" i="8"/>
  <c r="A9998" i="8"/>
  <c r="L9996" i="8"/>
  <c r="M9996" i="8"/>
  <c r="E9998" i="8" l="1"/>
  <c r="F9998" i="8"/>
  <c r="A9999" i="8"/>
  <c r="D9998" i="8"/>
  <c r="M9997" i="8"/>
  <c r="L9997" i="8"/>
  <c r="D9999" i="8" l="1"/>
  <c r="E9999" i="8"/>
  <c r="F9999" i="8"/>
  <c r="A10000" i="8"/>
  <c r="M9998" i="8"/>
  <c r="L9998" i="8"/>
  <c r="E10000" i="8" l="1"/>
  <c r="F10000" i="8"/>
  <c r="A10001" i="8"/>
  <c r="D10000" i="8"/>
  <c r="L9999" i="8"/>
  <c r="M9999" i="8"/>
  <c r="D10001" i="8" l="1"/>
  <c r="E10001" i="8"/>
  <c r="F10001" i="8"/>
  <c r="A10002" i="8"/>
  <c r="L10000" i="8"/>
  <c r="M10000" i="8"/>
  <c r="D10002" i="8" l="1"/>
  <c r="E10002" i="8"/>
  <c r="F10002" i="8"/>
  <c r="A10003" i="8"/>
  <c r="M10001" i="8"/>
  <c r="L10001" i="8"/>
  <c r="F10003" i="8" l="1"/>
  <c r="A10004" i="8"/>
  <c r="D10003" i="8"/>
  <c r="E10003" i="8"/>
  <c r="L10002" i="8"/>
  <c r="M10002" i="8"/>
  <c r="L10003" i="8" l="1"/>
  <c r="M10003" i="8"/>
  <c r="E10004" i="8"/>
  <c r="A10005" i="8"/>
  <c r="F10004" i="8"/>
  <c r="D10004" i="8"/>
  <c r="F10005" i="8" l="1"/>
  <c r="E10005" i="8"/>
  <c r="A10006" i="8"/>
  <c r="D10005" i="8"/>
  <c r="L10004" i="8"/>
  <c r="M10004" i="8"/>
  <c r="D10006" i="8" l="1"/>
  <c r="A10007" i="8"/>
  <c r="F10006" i="8"/>
  <c r="E10006" i="8"/>
  <c r="M10005" i="8"/>
  <c r="L10005" i="8"/>
  <c r="M10006" i="8" l="1"/>
  <c r="L10006" i="8"/>
  <c r="F10007" i="8"/>
  <c r="D10007" i="8"/>
  <c r="E10007" i="8"/>
  <c r="A10008" i="8"/>
  <c r="E10008" i="8" l="1"/>
  <c r="A10009" i="8"/>
  <c r="F10008" i="8"/>
  <c r="D10008" i="8"/>
  <c r="M10007" i="8"/>
  <c r="L10007" i="8"/>
  <c r="F10009" i="8" l="1"/>
  <c r="D10009" i="8"/>
  <c r="E10009" i="8"/>
  <c r="A10010" i="8"/>
  <c r="M10008" i="8"/>
  <c r="L10008" i="8"/>
  <c r="A10011" i="8" l="1"/>
  <c r="E10010" i="8"/>
  <c r="F10010" i="8"/>
  <c r="D10010" i="8"/>
  <c r="L10009" i="8"/>
  <c r="M10009" i="8"/>
  <c r="L10010" i="8" l="1"/>
  <c r="M10010" i="8"/>
  <c r="D10011" i="8"/>
  <c r="F10011" i="8"/>
  <c r="A10012" i="8"/>
  <c r="E10011" i="8"/>
  <c r="E10012" i="8" l="1"/>
  <c r="A10013" i="8"/>
  <c r="F10012" i="8"/>
  <c r="D10012" i="8"/>
  <c r="M10011" i="8"/>
  <c r="L10011" i="8"/>
  <c r="A10014" i="8" l="1"/>
  <c r="D10013" i="8"/>
  <c r="E10013" i="8"/>
  <c r="F10013" i="8"/>
  <c r="M10012" i="8"/>
  <c r="L10012" i="8"/>
  <c r="L10013" i="8" l="1"/>
  <c r="M10013" i="8"/>
  <c r="A10015" i="8"/>
  <c r="E10014" i="8"/>
  <c r="F10014" i="8"/>
  <c r="D10014" i="8"/>
  <c r="M10014" i="8" l="1"/>
  <c r="L10014" i="8"/>
  <c r="D10015" i="8"/>
  <c r="F10015" i="8"/>
  <c r="A10016" i="8"/>
  <c r="E10015" i="8"/>
  <c r="L10015" i="8" l="1"/>
  <c r="M10015" i="8"/>
  <c r="F10016" i="8"/>
  <c r="E10016" i="8"/>
  <c r="A10017" i="8"/>
  <c r="D10016" i="8"/>
  <c r="M10016" i="8" l="1"/>
  <c r="L10016" i="8"/>
  <c r="F10017" i="8"/>
  <c r="A10018" i="8"/>
  <c r="E10017" i="8"/>
  <c r="D10017" i="8"/>
  <c r="M10017" i="8" l="1"/>
  <c r="L10017" i="8"/>
  <c r="D10018" i="8"/>
  <c r="E10018" i="8"/>
  <c r="F10018" i="8"/>
  <c r="A10019" i="8"/>
  <c r="D10019" i="8" l="1"/>
  <c r="E10019" i="8"/>
  <c r="F10019" i="8"/>
  <c r="A10020" i="8"/>
  <c r="M10018" i="8"/>
  <c r="L10018" i="8"/>
  <c r="A10021" i="8" l="1"/>
  <c r="F10020" i="8"/>
  <c r="E10020" i="8"/>
  <c r="D10020" i="8"/>
  <c r="M10019" i="8"/>
  <c r="L10019" i="8"/>
  <c r="L10020" i="8" l="1"/>
  <c r="M10020" i="8"/>
  <c r="D10021" i="8"/>
  <c r="A10022" i="8"/>
  <c r="E10021" i="8"/>
  <c r="F10021" i="8"/>
  <c r="M10021" i="8" l="1"/>
  <c r="L10021" i="8"/>
  <c r="D10022" i="8"/>
  <c r="F10022" i="8"/>
  <c r="E10022" i="8"/>
  <c r="A10023" i="8"/>
  <c r="A10024" i="8" l="1"/>
  <c r="D10023" i="8"/>
  <c r="F10023" i="8"/>
  <c r="E10023" i="8"/>
  <c r="L10022" i="8"/>
  <c r="M10022" i="8"/>
  <c r="L10023" i="8" l="1"/>
  <c r="M10023" i="8"/>
  <c r="F10024" i="8"/>
  <c r="D10024" i="8"/>
  <c r="E10024" i="8"/>
  <c r="A10025" i="8"/>
  <c r="D10025" i="8" l="1"/>
  <c r="E10025" i="8"/>
  <c r="F10025" i="8"/>
  <c r="A10026" i="8"/>
  <c r="L10024" i="8"/>
  <c r="M10024" i="8"/>
  <c r="A10027" i="8" l="1"/>
  <c r="E10026" i="8"/>
  <c r="F10026" i="8"/>
  <c r="D10026" i="8"/>
  <c r="L10025" i="8"/>
  <c r="M10025" i="8"/>
  <c r="M10026" i="8" l="1"/>
  <c r="L10026" i="8"/>
  <c r="F10027" i="8"/>
  <c r="A10028" i="8"/>
  <c r="D10027" i="8"/>
  <c r="E10027" i="8"/>
  <c r="M10027" i="8" l="1"/>
  <c r="L10027" i="8"/>
  <c r="E10028" i="8"/>
  <c r="A10029" i="8"/>
  <c r="D10028" i="8"/>
  <c r="F10028" i="8"/>
  <c r="D10029" i="8" l="1"/>
  <c r="E10029" i="8"/>
  <c r="F10029" i="8"/>
  <c r="A10030" i="8"/>
  <c r="M10028" i="8"/>
  <c r="L10028" i="8"/>
  <c r="E10030" i="8" l="1"/>
  <c r="F10030" i="8"/>
  <c r="A10031" i="8"/>
  <c r="D10030" i="8"/>
  <c r="M10029" i="8"/>
  <c r="L10029" i="8"/>
  <c r="E10031" i="8" l="1"/>
  <c r="F10031" i="8"/>
  <c r="D10031" i="8"/>
  <c r="A10032" i="8"/>
  <c r="L10030" i="8"/>
  <c r="M10030" i="8"/>
  <c r="F10032" i="8" l="1"/>
  <c r="D10032" i="8"/>
  <c r="E10032" i="8"/>
  <c r="A10033" i="8"/>
  <c r="M10031" i="8"/>
  <c r="L10031" i="8"/>
  <c r="D10033" i="8" l="1"/>
  <c r="A10034" i="8"/>
  <c r="F10033" i="8"/>
  <c r="E10033" i="8"/>
  <c r="L10032" i="8"/>
  <c r="M10032" i="8"/>
  <c r="M10033" i="8" l="1"/>
  <c r="L10033" i="8"/>
  <c r="A10035" i="8"/>
  <c r="E10034" i="8"/>
  <c r="F10034" i="8"/>
  <c r="D10034" i="8"/>
  <c r="M10034" i="8" l="1"/>
  <c r="L10034" i="8"/>
  <c r="F10035" i="8"/>
  <c r="D10035" i="8"/>
  <c r="A10036" i="8"/>
  <c r="E10035" i="8"/>
  <c r="M10035" i="8" l="1"/>
  <c r="L10035" i="8"/>
  <c r="E10036" i="8"/>
  <c r="A10037" i="8"/>
  <c r="F10036" i="8"/>
  <c r="D10036" i="8"/>
  <c r="D10037" i="8" l="1"/>
  <c r="E10037" i="8"/>
  <c r="F10037" i="8"/>
  <c r="A10038" i="8"/>
  <c r="M10036" i="8"/>
  <c r="L10036" i="8"/>
  <c r="E10038" i="8" l="1"/>
  <c r="F10038" i="8"/>
  <c r="D10038" i="8"/>
  <c r="A10039" i="8"/>
  <c r="L10037" i="8"/>
  <c r="M10037" i="8"/>
  <c r="A10040" i="8" l="1"/>
  <c r="D10039" i="8"/>
  <c r="E10039" i="8"/>
  <c r="F10039" i="8"/>
  <c r="L10038" i="8"/>
  <c r="M10038" i="8"/>
  <c r="M10039" i="8" l="1"/>
  <c r="L10039" i="8"/>
  <c r="E10040" i="8"/>
  <c r="F10040" i="8"/>
  <c r="D10040" i="8"/>
  <c r="A10041" i="8"/>
  <c r="A10042" i="8" l="1"/>
  <c r="D10041" i="8"/>
  <c r="F10041" i="8"/>
  <c r="E10041" i="8"/>
  <c r="M10040" i="8"/>
  <c r="L10040" i="8"/>
  <c r="L10041" i="8" l="1"/>
  <c r="M10041" i="8"/>
  <c r="A10043" i="8"/>
  <c r="E10042" i="8"/>
  <c r="F10042" i="8"/>
  <c r="D10042" i="8"/>
  <c r="L10042" i="8" l="1"/>
  <c r="M10042" i="8"/>
  <c r="F10043" i="8"/>
  <c r="E10043" i="8"/>
  <c r="A10044" i="8"/>
  <c r="D10043" i="8"/>
  <c r="A10045" i="8" l="1"/>
  <c r="F10044" i="8"/>
  <c r="D10044" i="8"/>
  <c r="E10044" i="8"/>
  <c r="M10043" i="8"/>
  <c r="L10043" i="8"/>
  <c r="M10044" i="8" l="1"/>
  <c r="L10044" i="8"/>
  <c r="F10045" i="8"/>
  <c r="A10046" i="8"/>
  <c r="E10045" i="8"/>
  <c r="D10045" i="8"/>
  <c r="M10045" i="8" l="1"/>
  <c r="L10045" i="8"/>
  <c r="A10047" i="8"/>
  <c r="E10046" i="8"/>
  <c r="F10046" i="8"/>
  <c r="D10046" i="8"/>
  <c r="M10046" i="8" l="1"/>
  <c r="L10046" i="8"/>
  <c r="F10047" i="8"/>
  <c r="A10048" i="8"/>
  <c r="D10047" i="8"/>
  <c r="E10047" i="8"/>
  <c r="M10047" i="8" l="1"/>
  <c r="L10047" i="8"/>
  <c r="A10049" i="8"/>
  <c r="D10048" i="8"/>
  <c r="F10048" i="8"/>
  <c r="E10048" i="8"/>
  <c r="L10048" i="8" l="1"/>
  <c r="M10048" i="8"/>
  <c r="A10050" i="8"/>
  <c r="D10049" i="8"/>
  <c r="E10049" i="8"/>
  <c r="F10049" i="8"/>
  <c r="M10049" i="8" l="1"/>
  <c r="L10049" i="8"/>
  <c r="A10051" i="8"/>
  <c r="F10050" i="8"/>
  <c r="E10050" i="8"/>
  <c r="D10050" i="8"/>
  <c r="L10050" i="8" l="1"/>
  <c r="M10050" i="8"/>
  <c r="E10051" i="8"/>
  <c r="F10051" i="8"/>
  <c r="A10052" i="8"/>
  <c r="D10051" i="8"/>
  <c r="E10052" i="8" l="1"/>
  <c r="A10053" i="8"/>
  <c r="F10052" i="8"/>
  <c r="D10052" i="8"/>
  <c r="M10051" i="8"/>
  <c r="L10051" i="8"/>
  <c r="D10053" i="8" l="1"/>
  <c r="E10053" i="8"/>
  <c r="F10053" i="8"/>
  <c r="A10054" i="8"/>
  <c r="L10052" i="8"/>
  <c r="M10052" i="8"/>
  <c r="E10054" i="8" l="1"/>
  <c r="F10054" i="8"/>
  <c r="D10054" i="8"/>
  <c r="A10055" i="8"/>
  <c r="M10053" i="8"/>
  <c r="L10053" i="8"/>
  <c r="F10055" i="8" l="1"/>
  <c r="E10055" i="8"/>
  <c r="A10056" i="8"/>
  <c r="D10055" i="8"/>
  <c r="L10054" i="8"/>
  <c r="M10054" i="8"/>
  <c r="E10056" i="8" l="1"/>
  <c r="D10056" i="8"/>
  <c r="F10056" i="8"/>
  <c r="A10057" i="8"/>
  <c r="M10055" i="8"/>
  <c r="L10055" i="8"/>
  <c r="E10057" i="8" l="1"/>
  <c r="D10057" i="8"/>
  <c r="F10057" i="8"/>
  <c r="A10058" i="8"/>
  <c r="L10056" i="8"/>
  <c r="M10056" i="8"/>
  <c r="L10057" i="8" l="1"/>
  <c r="M10057" i="8"/>
  <c r="D10058" i="8"/>
  <c r="A10059" i="8"/>
  <c r="E10058" i="8"/>
  <c r="F10058" i="8"/>
  <c r="M10058" i="8" l="1"/>
  <c r="L10058" i="8"/>
  <c r="F10059" i="8"/>
  <c r="D10059" i="8"/>
  <c r="E10059" i="8"/>
  <c r="A10060" i="8"/>
  <c r="E10060" i="8" l="1"/>
  <c r="F10060" i="8"/>
  <c r="D10060" i="8"/>
  <c r="A10061" i="8"/>
  <c r="L10059" i="8"/>
  <c r="M10059" i="8"/>
  <c r="E10061" i="8" l="1"/>
  <c r="D10061" i="8"/>
  <c r="F10061" i="8"/>
  <c r="A10062" i="8"/>
  <c r="M10060" i="8"/>
  <c r="L10060" i="8"/>
  <c r="E10062" i="8" l="1"/>
  <c r="D10062" i="8"/>
  <c r="A10063" i="8"/>
  <c r="F10062" i="8"/>
  <c r="L10061" i="8"/>
  <c r="M10061" i="8"/>
  <c r="F10063" i="8" l="1"/>
  <c r="D10063" i="8"/>
  <c r="E10063" i="8"/>
  <c r="A10064" i="8"/>
  <c r="L10062" i="8"/>
  <c r="M10062" i="8"/>
  <c r="A10065" i="8" l="1"/>
  <c r="F10064" i="8"/>
  <c r="D10064" i="8"/>
  <c r="E10064" i="8"/>
  <c r="M10063" i="8"/>
  <c r="L10063" i="8"/>
  <c r="M10064" i="8" l="1"/>
  <c r="L10064" i="8"/>
  <c r="D10065" i="8"/>
  <c r="E10065" i="8"/>
  <c r="F10065" i="8"/>
  <c r="A10066" i="8"/>
  <c r="D10066" i="8" l="1"/>
  <c r="E10066" i="8"/>
  <c r="A10067" i="8"/>
  <c r="F10066" i="8"/>
  <c r="M10065" i="8"/>
  <c r="L10065" i="8"/>
  <c r="D10067" i="8" l="1"/>
  <c r="E10067" i="8"/>
  <c r="F10067" i="8"/>
  <c r="A10068" i="8"/>
  <c r="M10066" i="8"/>
  <c r="L10066" i="8"/>
  <c r="F10068" i="8" l="1"/>
  <c r="E10068" i="8"/>
  <c r="D10068" i="8"/>
  <c r="A10069" i="8"/>
  <c r="M10067" i="8"/>
  <c r="L10067" i="8"/>
  <c r="F10069" i="8" l="1"/>
  <c r="E10069" i="8"/>
  <c r="D10069" i="8"/>
  <c r="A10070" i="8"/>
  <c r="L10068" i="8"/>
  <c r="M10068" i="8"/>
  <c r="D10070" i="8" l="1"/>
  <c r="E10070" i="8"/>
  <c r="F10070" i="8"/>
  <c r="A10071" i="8"/>
  <c r="M10069" i="8"/>
  <c r="L10069" i="8"/>
  <c r="F10071" i="8" l="1"/>
  <c r="A10072" i="8"/>
  <c r="E10071" i="8"/>
  <c r="D10071" i="8"/>
  <c r="L10070" i="8"/>
  <c r="M10070" i="8"/>
  <c r="M10071" i="8" l="1"/>
  <c r="L10071" i="8"/>
  <c r="E10072" i="8"/>
  <c r="A10073" i="8"/>
  <c r="D10072" i="8"/>
  <c r="F10072" i="8"/>
  <c r="F10073" i="8" l="1"/>
  <c r="D10073" i="8"/>
  <c r="E10073" i="8"/>
  <c r="A10074" i="8"/>
  <c r="L10072" i="8"/>
  <c r="M10072" i="8"/>
  <c r="F10074" i="8" l="1"/>
  <c r="A10075" i="8"/>
  <c r="E10074" i="8"/>
  <c r="D10074" i="8"/>
  <c r="M10073" i="8"/>
  <c r="L10073" i="8"/>
  <c r="L10074" i="8" l="1"/>
  <c r="M10074" i="8"/>
  <c r="D10075" i="8"/>
  <c r="F10075" i="8"/>
  <c r="A10076" i="8"/>
  <c r="E10075" i="8"/>
  <c r="L10075" i="8" l="1"/>
  <c r="M10075" i="8"/>
  <c r="F10076" i="8"/>
  <c r="E10076" i="8"/>
  <c r="D10076" i="8"/>
  <c r="A10077" i="8"/>
  <c r="F10077" i="8" l="1"/>
  <c r="A10078" i="8"/>
  <c r="D10077" i="8"/>
  <c r="E10077" i="8"/>
  <c r="M10076" i="8"/>
  <c r="L10076" i="8"/>
  <c r="L10077" i="8" l="1"/>
  <c r="M10077" i="8"/>
  <c r="D10078" i="8"/>
  <c r="F10078" i="8"/>
  <c r="E10078" i="8"/>
  <c r="A10079" i="8"/>
  <c r="F10079" i="8" l="1"/>
  <c r="A10080" i="8"/>
  <c r="D10079" i="8"/>
  <c r="E10079" i="8"/>
  <c r="L10078" i="8"/>
  <c r="M10078" i="8"/>
  <c r="L10079" i="8" l="1"/>
  <c r="M10079" i="8"/>
  <c r="F10080" i="8"/>
  <c r="D10080" i="8"/>
  <c r="E10080" i="8"/>
  <c r="A10081" i="8"/>
  <c r="D10081" i="8" l="1"/>
  <c r="E10081" i="8"/>
  <c r="F10081" i="8"/>
  <c r="A10082" i="8"/>
  <c r="M10080" i="8"/>
  <c r="L10080" i="8"/>
  <c r="D10082" i="8" l="1"/>
  <c r="A10083" i="8"/>
  <c r="F10082" i="8"/>
  <c r="E10082" i="8"/>
  <c r="L10081" i="8"/>
  <c r="M10081" i="8"/>
  <c r="M10082" i="8" l="1"/>
  <c r="L10082" i="8"/>
  <c r="E10083" i="8"/>
  <c r="F10083" i="8"/>
  <c r="D10083" i="8"/>
  <c r="A10084" i="8"/>
  <c r="A10085" i="8" l="1"/>
  <c r="F10084" i="8"/>
  <c r="E10084" i="8"/>
  <c r="D10084" i="8"/>
  <c r="M10083" i="8"/>
  <c r="L10083" i="8"/>
  <c r="L10084" i="8" l="1"/>
  <c r="M10084" i="8"/>
  <c r="F10085" i="8"/>
  <c r="A10086" i="8"/>
  <c r="D10085" i="8"/>
  <c r="E10085" i="8"/>
  <c r="M10085" i="8" l="1"/>
  <c r="L10085" i="8"/>
  <c r="D10086" i="8"/>
  <c r="A10087" i="8"/>
  <c r="E10086" i="8"/>
  <c r="F10086" i="8"/>
  <c r="L10086" i="8" l="1"/>
  <c r="M10086" i="8"/>
  <c r="F10087" i="8"/>
  <c r="A10088" i="8"/>
  <c r="D10087" i="8"/>
  <c r="E10087" i="8"/>
  <c r="M10087" i="8" l="1"/>
  <c r="L10087" i="8"/>
  <c r="E10088" i="8"/>
  <c r="A10089" i="8"/>
  <c r="F10088" i="8"/>
  <c r="D10088" i="8"/>
  <c r="D10089" i="8" l="1"/>
  <c r="F10089" i="8"/>
  <c r="A10090" i="8"/>
  <c r="E10089" i="8"/>
  <c r="M10088" i="8"/>
  <c r="L10088" i="8"/>
  <c r="L10089" i="8" l="1"/>
  <c r="M10089" i="8"/>
  <c r="D10090" i="8"/>
  <c r="A10091" i="8"/>
  <c r="E10090" i="8"/>
  <c r="F10090" i="8"/>
  <c r="M10090" i="8" l="1"/>
  <c r="L10090" i="8"/>
  <c r="D10091" i="8"/>
  <c r="E10091" i="8"/>
  <c r="F10091" i="8"/>
  <c r="A10092" i="8"/>
  <c r="F10092" i="8" l="1"/>
  <c r="D10092" i="8"/>
  <c r="A10093" i="8"/>
  <c r="E10092" i="8"/>
  <c r="M10091" i="8"/>
  <c r="L10091" i="8"/>
  <c r="L10092" i="8" l="1"/>
  <c r="M10092" i="8"/>
  <c r="D10093" i="8"/>
  <c r="E10093" i="8"/>
  <c r="A10094" i="8"/>
  <c r="F10093" i="8"/>
  <c r="E10094" i="8" l="1"/>
  <c r="D10094" i="8"/>
  <c r="A10095" i="8"/>
  <c r="F10094" i="8"/>
  <c r="L10093" i="8"/>
  <c r="M10093" i="8"/>
  <c r="A10096" i="8" l="1"/>
  <c r="D10095" i="8"/>
  <c r="E10095" i="8"/>
  <c r="F10095" i="8"/>
  <c r="L10094" i="8"/>
  <c r="M10094" i="8"/>
  <c r="M10095" i="8" l="1"/>
  <c r="L10095" i="8"/>
  <c r="E10096" i="8"/>
  <c r="F10096" i="8"/>
  <c r="A10097" i="8"/>
  <c r="D10096" i="8"/>
  <c r="F10097" i="8" l="1"/>
  <c r="A10098" i="8"/>
  <c r="D10097" i="8"/>
  <c r="E10097" i="8"/>
  <c r="L10096" i="8"/>
  <c r="M10096" i="8"/>
  <c r="L10097" i="8" l="1"/>
  <c r="M10097" i="8"/>
  <c r="D10098" i="8"/>
  <c r="A10099" i="8"/>
  <c r="F10098" i="8"/>
  <c r="E10098" i="8"/>
  <c r="M10098" i="8" l="1"/>
  <c r="L10098" i="8"/>
  <c r="D10099" i="8"/>
  <c r="E10099" i="8"/>
  <c r="F10099" i="8"/>
  <c r="A10100" i="8"/>
  <c r="E10100" i="8" l="1"/>
  <c r="A10101" i="8"/>
  <c r="F10100" i="8"/>
  <c r="D10100" i="8"/>
  <c r="L10099" i="8"/>
  <c r="M10099" i="8"/>
  <c r="F10101" i="8" l="1"/>
  <c r="A10102" i="8"/>
  <c r="D10101" i="8"/>
  <c r="E10101" i="8"/>
  <c r="L10100" i="8"/>
  <c r="M10100" i="8"/>
  <c r="M10101" i="8" l="1"/>
  <c r="L10101" i="8"/>
  <c r="D10102" i="8"/>
  <c r="E10102" i="8"/>
  <c r="F10102" i="8"/>
  <c r="A10103" i="8"/>
  <c r="F10103" i="8" l="1"/>
  <c r="A10104" i="8"/>
  <c r="E10103" i="8"/>
  <c r="D10103" i="8"/>
  <c r="L10102" i="8"/>
  <c r="M10102" i="8"/>
  <c r="M10103" i="8" l="1"/>
  <c r="L10103" i="8"/>
  <c r="E10104" i="8"/>
  <c r="A10105" i="8"/>
  <c r="F10104" i="8"/>
  <c r="D10104" i="8"/>
  <c r="D10105" i="8" l="1"/>
  <c r="E10105" i="8"/>
  <c r="F10105" i="8"/>
  <c r="A10106" i="8"/>
  <c r="L10104" i="8"/>
  <c r="M10104" i="8"/>
  <c r="E10106" i="8" l="1"/>
  <c r="F10106" i="8"/>
  <c r="D10106" i="8"/>
  <c r="A10107" i="8"/>
  <c r="L10105" i="8"/>
  <c r="M10105" i="8"/>
  <c r="D10107" i="8" l="1"/>
  <c r="E10107" i="8"/>
  <c r="F10107" i="8"/>
  <c r="A10108" i="8"/>
  <c r="M10106" i="8"/>
  <c r="L10106" i="8"/>
  <c r="E10108" i="8" l="1"/>
  <c r="F10108" i="8"/>
  <c r="A10109" i="8"/>
  <c r="D10108" i="8"/>
  <c r="M10107" i="8"/>
  <c r="L10107" i="8"/>
  <c r="A10110" i="8" l="1"/>
  <c r="E10109" i="8"/>
  <c r="F10109" i="8"/>
  <c r="D10109" i="8"/>
  <c r="L10108" i="8"/>
  <c r="M10108" i="8"/>
  <c r="M10109" i="8" l="1"/>
  <c r="L10109" i="8"/>
  <c r="D10110" i="8"/>
  <c r="A10111" i="8"/>
  <c r="E10110" i="8"/>
  <c r="F10110" i="8"/>
  <c r="L10110" i="8" l="1"/>
  <c r="M10110" i="8"/>
  <c r="E10111" i="8"/>
  <c r="F10111" i="8"/>
  <c r="D10111" i="8"/>
  <c r="A10112" i="8"/>
  <c r="A10113" i="8" l="1"/>
  <c r="F10112" i="8"/>
  <c r="D10112" i="8"/>
  <c r="E10112" i="8"/>
  <c r="M10111" i="8"/>
  <c r="L10111" i="8"/>
  <c r="M10112" i="8" l="1"/>
  <c r="L10112" i="8"/>
  <c r="F10113" i="8"/>
  <c r="A10114" i="8"/>
  <c r="D10113" i="8"/>
  <c r="E10113" i="8"/>
  <c r="M10113" i="8" l="1"/>
  <c r="L10113" i="8"/>
  <c r="A10115" i="8"/>
  <c r="E10114" i="8"/>
  <c r="F10114" i="8"/>
  <c r="D10114" i="8"/>
  <c r="M10114" i="8" l="1"/>
  <c r="L10114" i="8"/>
  <c r="D10115" i="8"/>
  <c r="E10115" i="8"/>
  <c r="F10115" i="8"/>
  <c r="A10116" i="8"/>
  <c r="E10116" i="8" l="1"/>
  <c r="A10117" i="8"/>
  <c r="F10116" i="8"/>
  <c r="D10116" i="8"/>
  <c r="M10115" i="8"/>
  <c r="L10115" i="8"/>
  <c r="F10117" i="8" l="1"/>
  <c r="D10117" i="8"/>
  <c r="E10117" i="8"/>
  <c r="A10118" i="8"/>
  <c r="L10116" i="8"/>
  <c r="M10116" i="8"/>
  <c r="D10118" i="8" l="1"/>
  <c r="F10118" i="8"/>
  <c r="A10119" i="8"/>
  <c r="E10118" i="8"/>
  <c r="L10117" i="8"/>
  <c r="M10117" i="8"/>
  <c r="L10118" i="8" l="1"/>
  <c r="M10118" i="8"/>
  <c r="F10119" i="8"/>
  <c r="A10120" i="8"/>
  <c r="D10119" i="8"/>
  <c r="E10119" i="8"/>
  <c r="D10120" i="8" l="1"/>
  <c r="F10120" i="8"/>
  <c r="E10120" i="8"/>
  <c r="A10121" i="8"/>
  <c r="M10119" i="8"/>
  <c r="L10119" i="8"/>
  <c r="D10121" i="8" l="1"/>
  <c r="E10121" i="8"/>
  <c r="F10121" i="8"/>
  <c r="A10122" i="8"/>
  <c r="L10120" i="8"/>
  <c r="M10120" i="8"/>
  <c r="E10122" i="8" l="1"/>
  <c r="F10122" i="8"/>
  <c r="D10122" i="8"/>
  <c r="A10123" i="8"/>
  <c r="L10121" i="8"/>
  <c r="M10121" i="8"/>
  <c r="E10123" i="8" l="1"/>
  <c r="D10123" i="8"/>
  <c r="F10123" i="8"/>
  <c r="A10124" i="8"/>
  <c r="M10122" i="8"/>
  <c r="L10122" i="8"/>
  <c r="F10124" i="8" l="1"/>
  <c r="D10124" i="8"/>
  <c r="E10124" i="8"/>
  <c r="A10125" i="8"/>
  <c r="L10123" i="8"/>
  <c r="M10123" i="8"/>
  <c r="E10125" i="8" l="1"/>
  <c r="F10125" i="8"/>
  <c r="D10125" i="8"/>
  <c r="A10126" i="8"/>
  <c r="L10124" i="8"/>
  <c r="M10124" i="8"/>
  <c r="D10126" i="8" l="1"/>
  <c r="A10127" i="8"/>
  <c r="F10126" i="8"/>
  <c r="E10126" i="8"/>
  <c r="M10125" i="8"/>
  <c r="L10125" i="8"/>
  <c r="L10126" i="8" l="1"/>
  <c r="M10126" i="8"/>
  <c r="F10127" i="8"/>
  <c r="D10127" i="8"/>
  <c r="E10127" i="8"/>
  <c r="A10128" i="8"/>
  <c r="E10128" i="8" l="1"/>
  <c r="F10128" i="8"/>
  <c r="D10128" i="8"/>
  <c r="A10129" i="8"/>
  <c r="M10127" i="8"/>
  <c r="L10127" i="8"/>
  <c r="F10129" i="8" l="1"/>
  <c r="A10130" i="8"/>
  <c r="D10129" i="8"/>
  <c r="E10129" i="8"/>
  <c r="M10128" i="8"/>
  <c r="L10128" i="8"/>
  <c r="M10129" i="8" l="1"/>
  <c r="L10129" i="8"/>
  <c r="D10130" i="8"/>
  <c r="F10130" i="8"/>
  <c r="E10130" i="8"/>
  <c r="A10131" i="8"/>
  <c r="D10131" i="8" l="1"/>
  <c r="E10131" i="8"/>
  <c r="F10131" i="8"/>
  <c r="A10132" i="8"/>
  <c r="L10130" i="8"/>
  <c r="M10130" i="8"/>
  <c r="E10132" i="8" l="1"/>
  <c r="A10133" i="8"/>
  <c r="F10132" i="8"/>
  <c r="D10132" i="8"/>
  <c r="M10131" i="8"/>
  <c r="L10131" i="8"/>
  <c r="F10133" i="8" l="1"/>
  <c r="D10133" i="8"/>
  <c r="E10133" i="8"/>
  <c r="A10134" i="8"/>
  <c r="M10132" i="8"/>
  <c r="L10132" i="8"/>
  <c r="E10134" i="8" l="1"/>
  <c r="D10134" i="8"/>
  <c r="A10135" i="8"/>
  <c r="F10134" i="8"/>
  <c r="L10133" i="8"/>
  <c r="M10133" i="8"/>
  <c r="F10135" i="8" l="1"/>
  <c r="D10135" i="8"/>
  <c r="E10135" i="8"/>
  <c r="A10136" i="8"/>
  <c r="L10134" i="8"/>
  <c r="M10134" i="8"/>
  <c r="E10136" i="8" l="1"/>
  <c r="A10137" i="8"/>
  <c r="F10136" i="8"/>
  <c r="D10136" i="8"/>
  <c r="M10135" i="8"/>
  <c r="L10135" i="8"/>
  <c r="F10137" i="8" l="1"/>
  <c r="A10138" i="8"/>
  <c r="E10137" i="8"/>
  <c r="D10137" i="8"/>
  <c r="L10136" i="8"/>
  <c r="M10136" i="8"/>
  <c r="M10137" i="8" l="1"/>
  <c r="L10137" i="8"/>
  <c r="A10139" i="8"/>
  <c r="E10138" i="8"/>
  <c r="F10138" i="8"/>
  <c r="D10138" i="8"/>
  <c r="L10138" i="8" l="1"/>
  <c r="M10138" i="8"/>
  <c r="A10140" i="8"/>
  <c r="E10139" i="8"/>
  <c r="D10139" i="8"/>
  <c r="F10139" i="8"/>
  <c r="M10139" i="8" l="1"/>
  <c r="L10139" i="8"/>
  <c r="D10140" i="8"/>
  <c r="F10140" i="8"/>
  <c r="E10140" i="8"/>
  <c r="A10141" i="8"/>
  <c r="M10140" i="8" l="1"/>
  <c r="L10140" i="8"/>
  <c r="F10141" i="8"/>
  <c r="E10141" i="8"/>
  <c r="A10142" i="8"/>
  <c r="D10141" i="8"/>
  <c r="A10143" i="8" l="1"/>
  <c r="E10142" i="8"/>
  <c r="D10142" i="8"/>
  <c r="F10142" i="8"/>
  <c r="M10141" i="8"/>
  <c r="L10141" i="8"/>
  <c r="M10142" i="8" l="1"/>
  <c r="L10142" i="8"/>
  <c r="E10143" i="8"/>
  <c r="F10143" i="8"/>
  <c r="D10143" i="8"/>
  <c r="A10144" i="8"/>
  <c r="E10144" i="8" l="1"/>
  <c r="A10145" i="8"/>
  <c r="F10144" i="8"/>
  <c r="D10144" i="8"/>
  <c r="L10143" i="8"/>
  <c r="M10143" i="8"/>
  <c r="F10145" i="8" l="1"/>
  <c r="A10146" i="8"/>
  <c r="D10145" i="8"/>
  <c r="E10145" i="8"/>
  <c r="M10144" i="8"/>
  <c r="L10144" i="8"/>
  <c r="L10145" i="8" l="1"/>
  <c r="M10145" i="8"/>
  <c r="A10147" i="8"/>
  <c r="E10146" i="8"/>
  <c r="F10146" i="8"/>
  <c r="D10146" i="8"/>
  <c r="L10146" i="8" l="1"/>
  <c r="M10146" i="8"/>
  <c r="F10147" i="8"/>
  <c r="A10148" i="8"/>
  <c r="E10147" i="8"/>
  <c r="D10147" i="8"/>
  <c r="M10147" i="8" l="1"/>
  <c r="L10147" i="8"/>
  <c r="E10148" i="8"/>
  <c r="A10149" i="8"/>
  <c r="F10148" i="8"/>
  <c r="D10148" i="8"/>
  <c r="F10149" i="8" l="1"/>
  <c r="A10150" i="8"/>
  <c r="D10149" i="8"/>
  <c r="E10149" i="8"/>
  <c r="L10148" i="8"/>
  <c r="M10148" i="8"/>
  <c r="M10149" i="8" l="1"/>
  <c r="L10149" i="8"/>
  <c r="D10150" i="8"/>
  <c r="A10151" i="8"/>
  <c r="E10150" i="8"/>
  <c r="F10150" i="8"/>
  <c r="L10150" i="8" l="1"/>
  <c r="M10150" i="8"/>
  <c r="A10152" i="8"/>
  <c r="D10151" i="8"/>
  <c r="E10151" i="8"/>
  <c r="F10151" i="8"/>
  <c r="M10151" i="8" l="1"/>
  <c r="L10151" i="8"/>
  <c r="D10152" i="8"/>
  <c r="A10153" i="8"/>
  <c r="F10152" i="8"/>
  <c r="E10152" i="8"/>
  <c r="L10152" i="8" l="1"/>
  <c r="M10152" i="8"/>
  <c r="E10153" i="8"/>
  <c r="D10153" i="8"/>
  <c r="F10153" i="8"/>
  <c r="A10154" i="8"/>
  <c r="D10154" i="8" l="1"/>
  <c r="E10154" i="8"/>
  <c r="A10155" i="8"/>
  <c r="F10154" i="8"/>
  <c r="L10153" i="8"/>
  <c r="M10153" i="8"/>
  <c r="F10155" i="8" l="1"/>
  <c r="E10155" i="8"/>
  <c r="D10155" i="8"/>
  <c r="A10156" i="8"/>
  <c r="L10154" i="8"/>
  <c r="M10154" i="8"/>
  <c r="E10156" i="8" l="1"/>
  <c r="A10157" i="8"/>
  <c r="D10156" i="8"/>
  <c r="F10156" i="8"/>
  <c r="M10155" i="8"/>
  <c r="L10155" i="8"/>
  <c r="D10157" i="8" l="1"/>
  <c r="F10157" i="8"/>
  <c r="A10158" i="8"/>
  <c r="E10157" i="8"/>
  <c r="M10156" i="8"/>
  <c r="L10156" i="8"/>
  <c r="M10157" i="8" l="1"/>
  <c r="L10157" i="8"/>
  <c r="A10159" i="8"/>
  <c r="E10158" i="8"/>
  <c r="F10158" i="8"/>
  <c r="D10158" i="8"/>
  <c r="M10158" i="8" l="1"/>
  <c r="L10158" i="8"/>
  <c r="D10159" i="8"/>
  <c r="E10159" i="8"/>
  <c r="F10159" i="8"/>
  <c r="A10160" i="8"/>
  <c r="F10160" i="8" l="1"/>
  <c r="D10160" i="8"/>
  <c r="E10160" i="8"/>
  <c r="A10161" i="8"/>
  <c r="M10159" i="8"/>
  <c r="L10159" i="8"/>
  <c r="E10161" i="8" l="1"/>
  <c r="F10161" i="8"/>
  <c r="D10161" i="8"/>
  <c r="A10162" i="8"/>
  <c r="L10160" i="8"/>
  <c r="M10160" i="8"/>
  <c r="E10162" i="8" l="1"/>
  <c r="F10162" i="8"/>
  <c r="D10162" i="8"/>
  <c r="A10163" i="8"/>
  <c r="L10161" i="8"/>
  <c r="M10161" i="8"/>
  <c r="A10164" i="8" l="1"/>
  <c r="D10163" i="8"/>
  <c r="E10163" i="8"/>
  <c r="F10163" i="8"/>
  <c r="L10162" i="8"/>
  <c r="M10162" i="8"/>
  <c r="M10163" i="8" l="1"/>
  <c r="L10163" i="8"/>
  <c r="E10164" i="8"/>
  <c r="A10165" i="8"/>
  <c r="F10164" i="8"/>
  <c r="D10164" i="8"/>
  <c r="F10165" i="8" l="1"/>
  <c r="A10166" i="8"/>
  <c r="D10165" i="8"/>
  <c r="E10165" i="8"/>
  <c r="L10164" i="8"/>
  <c r="M10164" i="8"/>
  <c r="M10165" i="8" l="1"/>
  <c r="L10165" i="8"/>
  <c r="D10166" i="8"/>
  <c r="A10167" i="8"/>
  <c r="F10166" i="8"/>
  <c r="E10166" i="8"/>
  <c r="M10166" i="8" l="1"/>
  <c r="L10166" i="8"/>
  <c r="F10167" i="8"/>
  <c r="A10168" i="8"/>
  <c r="D10167" i="8"/>
  <c r="E10167" i="8"/>
  <c r="M10167" i="8" l="1"/>
  <c r="L10167" i="8"/>
  <c r="F10168" i="8"/>
  <c r="D10168" i="8"/>
  <c r="E10168" i="8"/>
  <c r="A10169" i="8"/>
  <c r="D10169" i="8" l="1"/>
  <c r="E10169" i="8"/>
  <c r="A10170" i="8"/>
  <c r="F10169" i="8"/>
  <c r="L10168" i="8"/>
  <c r="M10168" i="8"/>
  <c r="D10170" i="8" l="1"/>
  <c r="A10171" i="8"/>
  <c r="E10170" i="8"/>
  <c r="F10170" i="8"/>
  <c r="L10169" i="8"/>
  <c r="M10169" i="8"/>
  <c r="L10170" i="8" l="1"/>
  <c r="M10170" i="8"/>
  <c r="E10171" i="8"/>
  <c r="A10172" i="8"/>
  <c r="D10171" i="8"/>
  <c r="F10171" i="8"/>
  <c r="F10172" i="8" l="1"/>
  <c r="D10172" i="8"/>
  <c r="E10172" i="8"/>
  <c r="A10173" i="8"/>
  <c r="M10171" i="8"/>
  <c r="L10171" i="8"/>
  <c r="D10173" i="8" l="1"/>
  <c r="E10173" i="8"/>
  <c r="F10173" i="8"/>
  <c r="A10174" i="8"/>
  <c r="M10172" i="8"/>
  <c r="L10172" i="8"/>
  <c r="D10174" i="8" l="1"/>
  <c r="F10174" i="8"/>
  <c r="E10174" i="8"/>
  <c r="A10175" i="8"/>
  <c r="M10173" i="8"/>
  <c r="L10173" i="8"/>
  <c r="D10175" i="8" l="1"/>
  <c r="E10175" i="8"/>
  <c r="F10175" i="8"/>
  <c r="A10176" i="8"/>
  <c r="L10174" i="8"/>
  <c r="M10174" i="8"/>
  <c r="F10176" i="8" l="1"/>
  <c r="D10176" i="8"/>
  <c r="E10176" i="8"/>
  <c r="A10177" i="8"/>
  <c r="L10175" i="8"/>
  <c r="M10175" i="8"/>
  <c r="A10178" i="8" l="1"/>
  <c r="D10177" i="8"/>
  <c r="E10177" i="8"/>
  <c r="F10177" i="8"/>
  <c r="M10176" i="8"/>
  <c r="L10176" i="8"/>
  <c r="M10177" i="8" l="1"/>
  <c r="L10177" i="8"/>
  <c r="E10178" i="8"/>
  <c r="F10178" i="8"/>
  <c r="D10178" i="8"/>
  <c r="A10179" i="8"/>
  <c r="D10179" i="8" l="1"/>
  <c r="E10179" i="8"/>
  <c r="F10179" i="8"/>
  <c r="A10180" i="8"/>
  <c r="L10178" i="8"/>
  <c r="M10178" i="8"/>
  <c r="A10181" i="8" l="1"/>
  <c r="D10180" i="8"/>
  <c r="F10180" i="8"/>
  <c r="E10180" i="8"/>
  <c r="M10179" i="8"/>
  <c r="L10179" i="8"/>
  <c r="L10180" i="8" l="1"/>
  <c r="M10180" i="8"/>
  <c r="E10181" i="8"/>
  <c r="A10182" i="8"/>
  <c r="D10181" i="8"/>
  <c r="F10181" i="8"/>
  <c r="D10182" i="8" l="1"/>
  <c r="A10183" i="8"/>
  <c r="E10182" i="8"/>
  <c r="F10182" i="8"/>
  <c r="M10181" i="8"/>
  <c r="L10181" i="8"/>
  <c r="L10182" i="8" l="1"/>
  <c r="M10182" i="8"/>
  <c r="A10184" i="8"/>
  <c r="E10183" i="8"/>
  <c r="D10183" i="8"/>
  <c r="F10183" i="8"/>
  <c r="L10183" i="8" l="1"/>
  <c r="M10183" i="8"/>
  <c r="E10184" i="8"/>
  <c r="F10184" i="8"/>
  <c r="D10184" i="8"/>
  <c r="A10185" i="8"/>
  <c r="A10186" i="8" l="1"/>
  <c r="D10185" i="8"/>
  <c r="E10185" i="8"/>
  <c r="F10185" i="8"/>
  <c r="L10184" i="8"/>
  <c r="M10184" i="8"/>
  <c r="L10185" i="8" l="1"/>
  <c r="M10185" i="8"/>
  <c r="D10186" i="8"/>
  <c r="E10186" i="8"/>
  <c r="A10187" i="8"/>
  <c r="F10186" i="8"/>
  <c r="E10187" i="8" l="1"/>
  <c r="D10187" i="8"/>
  <c r="F10187" i="8"/>
  <c r="A10188" i="8"/>
  <c r="M10186" i="8"/>
  <c r="L10186" i="8"/>
  <c r="A10189" i="8" l="1"/>
  <c r="F10188" i="8"/>
  <c r="D10188" i="8"/>
  <c r="E10188" i="8"/>
  <c r="M10187" i="8"/>
  <c r="L10187" i="8"/>
  <c r="M10188" i="8" l="1"/>
  <c r="L10188" i="8"/>
  <c r="D10189" i="8"/>
  <c r="E10189" i="8"/>
  <c r="F10189" i="8"/>
  <c r="A10190" i="8"/>
  <c r="D10190" i="8" l="1"/>
  <c r="A10191" i="8"/>
  <c r="E10190" i="8"/>
  <c r="F10190" i="8"/>
  <c r="M10189" i="8"/>
  <c r="L10189" i="8"/>
  <c r="M10190" i="8" l="1"/>
  <c r="L10190" i="8"/>
  <c r="D10191" i="8"/>
  <c r="E10191" i="8"/>
  <c r="F10191" i="8"/>
  <c r="A10192" i="8"/>
  <c r="E10192" i="8" l="1"/>
  <c r="D10192" i="8"/>
  <c r="F10192" i="8"/>
  <c r="A10193" i="8"/>
  <c r="M10191" i="8"/>
  <c r="L10191" i="8"/>
  <c r="F10193" i="8" l="1"/>
  <c r="D10193" i="8"/>
  <c r="A10194" i="8"/>
  <c r="E10193" i="8"/>
  <c r="M10192" i="8"/>
  <c r="L10192" i="8"/>
  <c r="M10193" i="8" l="1"/>
  <c r="L10193" i="8"/>
  <c r="E10194" i="8"/>
  <c r="D10194" i="8"/>
  <c r="A10195" i="8"/>
  <c r="F10194" i="8"/>
  <c r="E10195" i="8" l="1"/>
  <c r="F10195" i="8"/>
  <c r="A10196" i="8"/>
  <c r="D10195" i="8"/>
  <c r="L10194" i="8"/>
  <c r="M10194" i="8"/>
  <c r="F10196" i="8" l="1"/>
  <c r="E10196" i="8"/>
  <c r="D10196" i="8"/>
  <c r="A10197" i="8"/>
  <c r="L10195" i="8"/>
  <c r="M10195" i="8"/>
  <c r="F10197" i="8" l="1"/>
  <c r="D10197" i="8"/>
  <c r="E10197" i="8"/>
  <c r="A10198" i="8"/>
  <c r="L10196" i="8"/>
  <c r="M10196" i="8"/>
  <c r="E10198" i="8" l="1"/>
  <c r="D10198" i="8"/>
  <c r="F10198" i="8"/>
  <c r="A10199" i="8"/>
  <c r="M10197" i="8"/>
  <c r="L10197" i="8"/>
  <c r="F10199" i="8" l="1"/>
  <c r="A10200" i="8"/>
  <c r="D10199" i="8"/>
  <c r="E10199" i="8"/>
  <c r="L10198" i="8"/>
  <c r="M10198" i="8"/>
  <c r="M10199" i="8" l="1"/>
  <c r="L10199" i="8"/>
  <c r="F10200" i="8"/>
  <c r="D10200" i="8"/>
  <c r="E10200" i="8"/>
  <c r="A10201" i="8"/>
  <c r="F10201" i="8" l="1"/>
  <c r="A10202" i="8"/>
  <c r="E10201" i="8"/>
  <c r="D10201" i="8"/>
  <c r="M10200" i="8"/>
  <c r="L10200" i="8"/>
  <c r="L10201" i="8" l="1"/>
  <c r="M10201" i="8"/>
  <c r="E10202" i="8"/>
  <c r="D10202" i="8"/>
  <c r="A10203" i="8"/>
  <c r="F10202" i="8"/>
  <c r="A10204" i="8" l="1"/>
  <c r="D10203" i="8"/>
  <c r="E10203" i="8"/>
  <c r="F10203" i="8"/>
  <c r="L10202" i="8"/>
  <c r="M10202" i="8"/>
  <c r="M10203" i="8" l="1"/>
  <c r="L10203" i="8"/>
  <c r="E10204" i="8"/>
  <c r="A10205" i="8"/>
  <c r="F10204" i="8"/>
  <c r="D10204" i="8"/>
  <c r="D10205" i="8" l="1"/>
  <c r="F10205" i="8"/>
  <c r="A10206" i="8"/>
  <c r="E10205" i="8"/>
  <c r="M10204" i="8"/>
  <c r="L10204" i="8"/>
  <c r="L10205" i="8" l="1"/>
  <c r="M10205" i="8"/>
  <c r="D10206" i="8"/>
  <c r="A10207" i="8"/>
  <c r="E10206" i="8"/>
  <c r="F10206" i="8"/>
  <c r="L10206" i="8" l="1"/>
  <c r="M10206" i="8"/>
  <c r="F10207" i="8"/>
  <c r="A10208" i="8"/>
  <c r="E10207" i="8"/>
  <c r="D10207" i="8"/>
  <c r="L10207" i="8" l="1"/>
  <c r="M10207" i="8"/>
  <c r="F10208" i="8"/>
  <c r="D10208" i="8"/>
  <c r="E10208" i="8"/>
  <c r="A10209" i="8"/>
  <c r="A10210" i="8" l="1"/>
  <c r="F10209" i="8"/>
  <c r="D10209" i="8"/>
  <c r="E10209" i="8"/>
  <c r="M10208" i="8"/>
  <c r="L10208" i="8"/>
  <c r="M10209" i="8" l="1"/>
  <c r="L10209" i="8"/>
  <c r="D10210" i="8"/>
  <c r="A10211" i="8"/>
  <c r="F10210" i="8"/>
  <c r="E10210" i="8"/>
  <c r="M10210" i="8" l="1"/>
  <c r="L10210" i="8"/>
  <c r="F10211" i="8"/>
  <c r="D10211" i="8"/>
  <c r="E10211" i="8"/>
  <c r="A10212" i="8"/>
  <c r="E10212" i="8" l="1"/>
  <c r="A10213" i="8"/>
  <c r="F10212" i="8"/>
  <c r="D10212" i="8"/>
  <c r="L10211" i="8"/>
  <c r="M10211" i="8"/>
  <c r="F10213" i="8" l="1"/>
  <c r="A10214" i="8"/>
  <c r="D10213" i="8"/>
  <c r="E10213" i="8"/>
  <c r="L10212" i="8"/>
  <c r="M10212" i="8"/>
  <c r="M10213" i="8" l="1"/>
  <c r="L10213" i="8"/>
  <c r="D10214" i="8"/>
  <c r="E10214" i="8"/>
  <c r="F10214" i="8"/>
  <c r="A10215" i="8"/>
  <c r="F10215" i="8" l="1"/>
  <c r="A10216" i="8"/>
  <c r="D10215" i="8"/>
  <c r="E10215" i="8"/>
  <c r="L10214" i="8"/>
  <c r="M10214" i="8"/>
  <c r="L10215" i="8" l="1"/>
  <c r="M10215" i="8"/>
  <c r="F10216" i="8"/>
  <c r="D10216" i="8"/>
  <c r="E10216" i="8"/>
  <c r="A10217" i="8"/>
  <c r="F10217" i="8" l="1"/>
  <c r="A10218" i="8"/>
  <c r="E10217" i="8"/>
  <c r="D10217" i="8"/>
  <c r="M10216" i="8"/>
  <c r="L10216" i="8"/>
  <c r="L10217" i="8" l="1"/>
  <c r="M10217" i="8"/>
  <c r="D10218" i="8"/>
  <c r="A10219" i="8"/>
  <c r="E10218" i="8"/>
  <c r="F10218" i="8"/>
  <c r="M10218" i="8" l="1"/>
  <c r="L10218" i="8"/>
  <c r="D10219" i="8"/>
  <c r="E10219" i="8"/>
  <c r="F10219" i="8"/>
  <c r="A10220" i="8"/>
  <c r="F10220" i="8" l="1"/>
  <c r="E10220" i="8"/>
  <c r="A10221" i="8"/>
  <c r="D10220" i="8"/>
  <c r="M10219" i="8"/>
  <c r="L10219" i="8"/>
  <c r="E10221" i="8" l="1"/>
  <c r="A10222" i="8"/>
  <c r="D10221" i="8"/>
  <c r="F10221" i="8"/>
  <c r="L10220" i="8"/>
  <c r="M10220" i="8"/>
  <c r="D10222" i="8" l="1"/>
  <c r="A10223" i="8"/>
  <c r="F10222" i="8"/>
  <c r="E10222" i="8"/>
  <c r="M10221" i="8"/>
  <c r="L10221" i="8"/>
  <c r="L10222" i="8" l="1"/>
  <c r="M10222" i="8"/>
  <c r="D10223" i="8"/>
  <c r="E10223" i="8"/>
  <c r="F10223" i="8"/>
  <c r="A10224" i="8"/>
  <c r="F10224" i="8" l="1"/>
  <c r="E10224" i="8"/>
  <c r="A10225" i="8"/>
  <c r="D10224" i="8"/>
  <c r="M10223" i="8"/>
  <c r="L10223" i="8"/>
  <c r="F10225" i="8" l="1"/>
  <c r="A10226" i="8"/>
  <c r="E10225" i="8"/>
  <c r="D10225" i="8"/>
  <c r="L10224" i="8"/>
  <c r="M10224" i="8"/>
  <c r="M10225" i="8" l="1"/>
  <c r="L10225" i="8"/>
  <c r="E10226" i="8"/>
  <c r="F10226" i="8"/>
  <c r="A10227" i="8"/>
  <c r="D10226" i="8"/>
  <c r="D10227" i="8" l="1"/>
  <c r="E10227" i="8"/>
  <c r="F10227" i="8"/>
  <c r="A10228" i="8"/>
  <c r="M10226" i="8"/>
  <c r="L10226" i="8"/>
  <c r="E10228" i="8" l="1"/>
  <c r="D10228" i="8"/>
  <c r="A10229" i="8"/>
  <c r="F10228" i="8"/>
  <c r="M10227" i="8"/>
  <c r="L10227" i="8"/>
  <c r="F10229" i="8" l="1"/>
  <c r="A10230" i="8"/>
  <c r="D10229" i="8"/>
  <c r="E10229" i="8"/>
  <c r="L10228" i="8"/>
  <c r="M10228" i="8"/>
  <c r="M10229" i="8" l="1"/>
  <c r="L10229" i="8"/>
  <c r="E10230" i="8"/>
  <c r="F10230" i="8"/>
  <c r="D10230" i="8"/>
  <c r="A10231" i="8"/>
  <c r="D10231" i="8" l="1"/>
  <c r="F10231" i="8"/>
  <c r="A10232" i="8"/>
  <c r="E10231" i="8"/>
  <c r="M10230" i="8"/>
  <c r="L10230" i="8"/>
  <c r="M10231" i="8" l="1"/>
  <c r="L10231" i="8"/>
  <c r="A10233" i="8"/>
  <c r="F10232" i="8"/>
  <c r="E10232" i="8"/>
  <c r="D10232" i="8"/>
  <c r="M10232" i="8" l="1"/>
  <c r="L10232" i="8"/>
  <c r="D10233" i="8"/>
  <c r="E10233" i="8"/>
  <c r="F10233" i="8"/>
  <c r="A10234" i="8"/>
  <c r="D10234" i="8" l="1"/>
  <c r="E10234" i="8"/>
  <c r="A10235" i="8"/>
  <c r="F10234" i="8"/>
  <c r="L10233" i="8"/>
  <c r="M10233" i="8"/>
  <c r="A10236" i="8" l="1"/>
  <c r="D10235" i="8"/>
  <c r="E10235" i="8"/>
  <c r="F10235" i="8"/>
  <c r="L10234" i="8"/>
  <c r="M10234" i="8"/>
  <c r="M10235" i="8" l="1"/>
  <c r="L10235" i="8"/>
  <c r="E10236" i="8"/>
  <c r="F10236" i="8"/>
  <c r="D10236" i="8"/>
  <c r="A10237" i="8"/>
  <c r="D10237" i="8" l="1"/>
  <c r="E10237" i="8"/>
  <c r="A10238" i="8"/>
  <c r="F10237" i="8"/>
  <c r="M10236" i="8"/>
  <c r="L10236" i="8"/>
  <c r="D10238" i="8" l="1"/>
  <c r="A10239" i="8"/>
  <c r="F10238" i="8"/>
  <c r="E10238" i="8"/>
  <c r="M10237" i="8"/>
  <c r="L10237" i="8"/>
  <c r="M10238" i="8" l="1"/>
  <c r="L10238" i="8"/>
  <c r="D10239" i="8"/>
  <c r="F10239" i="8"/>
  <c r="E10239" i="8"/>
  <c r="A10240" i="8"/>
  <c r="A10241" i="8" l="1"/>
  <c r="F10240" i="8"/>
  <c r="D10240" i="8"/>
  <c r="E10240" i="8"/>
  <c r="M10239" i="8"/>
  <c r="L10239" i="8"/>
  <c r="M10240" i="8" l="1"/>
  <c r="L10240" i="8"/>
  <c r="F10241" i="8"/>
  <c r="D10241" i="8"/>
  <c r="E10241" i="8"/>
  <c r="A10242" i="8"/>
  <c r="D10242" i="8" l="1"/>
  <c r="E10242" i="8"/>
  <c r="A10243" i="8"/>
  <c r="F10242" i="8"/>
  <c r="M10241" i="8"/>
  <c r="L10241" i="8"/>
  <c r="A10244" i="8" l="1"/>
  <c r="D10243" i="8"/>
  <c r="E10243" i="8"/>
  <c r="F10243" i="8"/>
  <c r="L10242" i="8"/>
  <c r="M10242" i="8"/>
  <c r="L10243" i="8" l="1"/>
  <c r="M10243" i="8"/>
  <c r="E10244" i="8"/>
  <c r="A10245" i="8"/>
  <c r="F10244" i="8"/>
  <c r="D10244" i="8"/>
  <c r="F10245" i="8" l="1"/>
  <c r="A10246" i="8"/>
  <c r="E10245" i="8"/>
  <c r="D10245" i="8"/>
  <c r="L10244" i="8"/>
  <c r="M10244" i="8"/>
  <c r="L10245" i="8" l="1"/>
  <c r="M10245" i="8"/>
  <c r="A10247" i="8"/>
  <c r="D10246" i="8"/>
  <c r="E10246" i="8"/>
  <c r="F10246" i="8"/>
  <c r="M10246" i="8" l="1"/>
  <c r="L10246" i="8"/>
  <c r="D10247" i="8"/>
  <c r="E10247" i="8"/>
  <c r="F10247" i="8"/>
  <c r="A10248" i="8"/>
  <c r="D10248" i="8" l="1"/>
  <c r="A10249" i="8"/>
  <c r="F10248" i="8"/>
  <c r="E10248" i="8"/>
  <c r="M10247" i="8"/>
  <c r="L10247" i="8"/>
  <c r="M10248" i="8" l="1"/>
  <c r="L10248" i="8"/>
  <c r="E10249" i="8"/>
  <c r="A10250" i="8"/>
  <c r="D10249" i="8"/>
  <c r="F10249" i="8"/>
  <c r="D10250" i="8" l="1"/>
  <c r="A10251" i="8"/>
  <c r="E10250" i="8"/>
  <c r="F10250" i="8"/>
  <c r="L10249" i="8"/>
  <c r="M10249" i="8"/>
  <c r="L10250" i="8" l="1"/>
  <c r="M10250" i="8"/>
  <c r="A10252" i="8"/>
  <c r="D10251" i="8"/>
  <c r="E10251" i="8"/>
  <c r="F10251" i="8"/>
  <c r="M10251" i="8" l="1"/>
  <c r="L10251" i="8"/>
  <c r="F10252" i="8"/>
  <c r="D10252" i="8"/>
  <c r="E10252" i="8"/>
  <c r="A10253" i="8"/>
  <c r="D10253" i="8" l="1"/>
  <c r="F10253" i="8"/>
  <c r="A10254" i="8"/>
  <c r="E10253" i="8"/>
  <c r="M10252" i="8"/>
  <c r="L10252" i="8"/>
  <c r="L10253" i="8" l="1"/>
  <c r="M10253" i="8"/>
  <c r="E10254" i="8"/>
  <c r="F10254" i="8"/>
  <c r="D10254" i="8"/>
  <c r="A10255" i="8"/>
  <c r="A10256" i="8" l="1"/>
  <c r="D10255" i="8"/>
  <c r="E10255" i="8"/>
  <c r="F10255" i="8"/>
  <c r="L10254" i="8"/>
  <c r="M10254" i="8"/>
  <c r="L10255" i="8" l="1"/>
  <c r="M10255" i="8"/>
  <c r="E10256" i="8"/>
  <c r="A10257" i="8"/>
  <c r="D10256" i="8"/>
  <c r="F10256" i="8"/>
  <c r="D10257" i="8" l="1"/>
  <c r="E10257" i="8"/>
  <c r="F10257" i="8"/>
  <c r="A10258" i="8"/>
  <c r="M10256" i="8"/>
  <c r="L10256" i="8"/>
  <c r="E10258" i="8" l="1"/>
  <c r="F10258" i="8"/>
  <c r="D10258" i="8"/>
  <c r="A10259" i="8"/>
  <c r="L10257" i="8"/>
  <c r="M10257" i="8"/>
  <c r="F10259" i="8" l="1"/>
  <c r="A10260" i="8"/>
  <c r="D10259" i="8"/>
  <c r="E10259" i="8"/>
  <c r="L10258" i="8"/>
  <c r="M10258" i="8"/>
  <c r="M10259" i="8" l="1"/>
  <c r="L10259" i="8"/>
  <c r="F10260" i="8"/>
  <c r="D10260" i="8"/>
  <c r="A10261" i="8"/>
  <c r="E10260" i="8"/>
  <c r="M10260" i="8" l="1"/>
  <c r="L10260" i="8"/>
  <c r="D10261" i="8"/>
  <c r="A10262" i="8"/>
  <c r="E10261" i="8"/>
  <c r="F10261" i="8"/>
  <c r="M10261" i="8" l="1"/>
  <c r="L10261" i="8"/>
  <c r="A10263" i="8"/>
  <c r="E10262" i="8"/>
  <c r="F10262" i="8"/>
  <c r="D10262" i="8"/>
  <c r="L10262" i="8" l="1"/>
  <c r="M10262" i="8"/>
  <c r="D10263" i="8"/>
  <c r="E10263" i="8"/>
  <c r="F10263" i="8"/>
  <c r="A10264" i="8"/>
  <c r="E10264" i="8" l="1"/>
  <c r="A10265" i="8"/>
  <c r="D10264" i="8"/>
  <c r="F10264" i="8"/>
  <c r="M10263" i="8"/>
  <c r="L10263" i="8"/>
  <c r="F10265" i="8" l="1"/>
  <c r="E10265" i="8"/>
  <c r="A10266" i="8"/>
  <c r="D10265" i="8"/>
  <c r="L10264" i="8"/>
  <c r="M10264" i="8"/>
  <c r="F10266" i="8" l="1"/>
  <c r="D10266" i="8"/>
  <c r="A10267" i="8"/>
  <c r="E10266" i="8"/>
  <c r="M10265" i="8"/>
  <c r="L10265" i="8"/>
  <c r="M10266" i="8" l="1"/>
  <c r="L10266" i="8"/>
  <c r="E10267" i="8"/>
  <c r="F10267" i="8"/>
  <c r="D10267" i="8"/>
  <c r="A10268" i="8"/>
  <c r="F10268" i="8" l="1"/>
  <c r="D10268" i="8"/>
  <c r="E10268" i="8"/>
  <c r="A10269" i="8"/>
  <c r="L10267" i="8"/>
  <c r="M10267" i="8"/>
  <c r="F10269" i="8" l="1"/>
  <c r="A10270" i="8"/>
  <c r="D10269" i="8"/>
  <c r="E10269" i="8"/>
  <c r="L10268" i="8"/>
  <c r="M10268" i="8"/>
  <c r="M10269" i="8" l="1"/>
  <c r="L10269" i="8"/>
  <c r="F10270" i="8"/>
  <c r="A10271" i="8"/>
  <c r="E10270" i="8"/>
  <c r="D10270" i="8"/>
  <c r="L10270" i="8" l="1"/>
  <c r="M10270" i="8"/>
  <c r="A10272" i="8"/>
  <c r="D10271" i="8"/>
  <c r="F10271" i="8"/>
  <c r="E10271" i="8"/>
  <c r="L10271" i="8" l="1"/>
  <c r="M10271" i="8"/>
  <c r="F10272" i="8"/>
  <c r="D10272" i="8"/>
  <c r="E10272" i="8"/>
  <c r="A10273" i="8"/>
  <c r="D10273" i="8" l="1"/>
  <c r="E10273" i="8"/>
  <c r="F10273" i="8"/>
  <c r="A10274" i="8"/>
  <c r="L10272" i="8"/>
  <c r="M10272" i="8"/>
  <c r="F10274" i="8" l="1"/>
  <c r="D10274" i="8"/>
  <c r="E10274" i="8"/>
  <c r="A10275" i="8"/>
  <c r="M10273" i="8"/>
  <c r="L10273" i="8"/>
  <c r="D10275" i="8" l="1"/>
  <c r="A10276" i="8"/>
  <c r="E10275" i="8"/>
  <c r="F10275" i="8"/>
  <c r="L10274" i="8"/>
  <c r="M10274" i="8"/>
  <c r="M10275" i="8" l="1"/>
  <c r="L10275" i="8"/>
  <c r="A10277" i="8"/>
  <c r="F10276" i="8"/>
  <c r="D10276" i="8"/>
  <c r="E10276" i="8"/>
  <c r="L10276" i="8" l="1"/>
  <c r="M10276" i="8"/>
  <c r="F10277" i="8"/>
  <c r="D10277" i="8"/>
  <c r="E10277" i="8"/>
  <c r="A10278" i="8"/>
  <c r="F10278" i="8" l="1"/>
  <c r="D10278" i="8"/>
  <c r="E10278" i="8"/>
  <c r="A10279" i="8"/>
  <c r="M10277" i="8"/>
  <c r="L10277" i="8"/>
  <c r="D10279" i="8" l="1"/>
  <c r="E10279" i="8"/>
  <c r="F10279" i="8"/>
  <c r="A10280" i="8"/>
  <c r="M10278" i="8"/>
  <c r="L10278" i="8"/>
  <c r="E10280" i="8" l="1"/>
  <c r="D10280" i="8"/>
  <c r="F10280" i="8"/>
  <c r="A10281" i="8"/>
  <c r="L10279" i="8"/>
  <c r="M10279" i="8"/>
  <c r="D10281" i="8" l="1"/>
  <c r="E10281" i="8"/>
  <c r="F10281" i="8"/>
  <c r="A10282" i="8"/>
  <c r="L10280" i="8"/>
  <c r="M10280" i="8"/>
  <c r="F10282" i="8" l="1"/>
  <c r="D10282" i="8"/>
  <c r="E10282" i="8"/>
  <c r="A10283" i="8"/>
  <c r="M10281" i="8"/>
  <c r="L10281" i="8"/>
  <c r="F10283" i="8" l="1"/>
  <c r="A10284" i="8"/>
  <c r="E10283" i="8"/>
  <c r="D10283" i="8"/>
  <c r="L10282" i="8"/>
  <c r="M10282" i="8"/>
  <c r="L10283" i="8" l="1"/>
  <c r="M10283" i="8"/>
  <c r="D10284" i="8"/>
  <c r="E10284" i="8"/>
  <c r="F10284" i="8"/>
  <c r="A10285" i="8"/>
  <c r="F10285" i="8" l="1"/>
  <c r="E10285" i="8"/>
  <c r="D10285" i="8"/>
  <c r="A10286" i="8"/>
  <c r="L10284" i="8"/>
  <c r="M10284" i="8"/>
  <c r="D10286" i="8" l="1"/>
  <c r="A10287" i="8"/>
  <c r="E10286" i="8"/>
  <c r="F10286" i="8"/>
  <c r="L10285" i="8"/>
  <c r="M10285" i="8"/>
  <c r="M10286" i="8" l="1"/>
  <c r="L10286" i="8"/>
  <c r="E10287" i="8"/>
  <c r="D10287" i="8"/>
  <c r="F10287" i="8"/>
  <c r="A10288" i="8"/>
  <c r="A10289" i="8" l="1"/>
  <c r="F10288" i="8"/>
  <c r="D10288" i="8"/>
  <c r="E10288" i="8"/>
  <c r="M10287" i="8"/>
  <c r="L10287" i="8"/>
  <c r="L10288" i="8" l="1"/>
  <c r="M10288" i="8"/>
  <c r="D10289" i="8"/>
  <c r="E10289" i="8"/>
  <c r="F10289" i="8"/>
  <c r="A10290" i="8"/>
  <c r="F10290" i="8" l="1"/>
  <c r="D10290" i="8"/>
  <c r="E10290" i="8"/>
  <c r="A10291" i="8"/>
  <c r="M10289" i="8"/>
  <c r="L10289" i="8"/>
  <c r="F10291" i="8" l="1"/>
  <c r="A10292" i="8"/>
  <c r="D10291" i="8"/>
  <c r="E10291" i="8"/>
  <c r="L10290" i="8"/>
  <c r="M10290" i="8"/>
  <c r="M10291" i="8" l="1"/>
  <c r="L10291" i="8"/>
  <c r="F10292" i="8"/>
  <c r="D10292" i="8"/>
  <c r="E10292" i="8"/>
  <c r="A10293" i="8"/>
  <c r="F10293" i="8" l="1"/>
  <c r="D10293" i="8"/>
  <c r="E10293" i="8"/>
  <c r="A10294" i="8"/>
  <c r="L10292" i="8"/>
  <c r="M10292" i="8"/>
  <c r="D10294" i="8" l="1"/>
  <c r="A10295" i="8"/>
  <c r="F10294" i="8"/>
  <c r="E10294" i="8"/>
  <c r="M10293" i="8"/>
  <c r="L10293" i="8"/>
  <c r="L10294" i="8" l="1"/>
  <c r="M10294" i="8"/>
  <c r="D10295" i="8"/>
  <c r="E10295" i="8"/>
  <c r="A10296" i="8"/>
  <c r="F10295" i="8"/>
  <c r="A10297" i="8" l="1"/>
  <c r="F10296" i="8"/>
  <c r="D10296" i="8"/>
  <c r="E10296" i="8"/>
  <c r="M10295" i="8"/>
  <c r="L10295" i="8"/>
  <c r="M10296" i="8" l="1"/>
  <c r="L10296" i="8"/>
  <c r="F10297" i="8"/>
  <c r="D10297" i="8"/>
  <c r="A10298" i="8"/>
  <c r="E10297" i="8"/>
  <c r="M10297" i="8" l="1"/>
  <c r="L10297" i="8"/>
  <c r="D10298" i="8"/>
  <c r="A10299" i="8"/>
  <c r="E10298" i="8"/>
  <c r="F10298" i="8"/>
  <c r="L10298" i="8" l="1"/>
  <c r="M10298" i="8"/>
  <c r="D10299" i="8"/>
  <c r="E10299" i="8"/>
  <c r="F10299" i="8"/>
  <c r="A10300" i="8"/>
  <c r="A10301" i="8" l="1"/>
  <c r="F10300" i="8"/>
  <c r="D10300" i="8"/>
  <c r="E10300" i="8"/>
  <c r="M10299" i="8"/>
  <c r="L10299" i="8"/>
  <c r="L10300" i="8" l="1"/>
  <c r="M10300" i="8"/>
  <c r="D10301" i="8"/>
  <c r="E10301" i="8"/>
  <c r="F10301" i="8"/>
  <c r="A10302" i="8"/>
  <c r="E10302" i="8" l="1"/>
  <c r="D10302" i="8"/>
  <c r="A10303" i="8"/>
  <c r="F10302" i="8"/>
  <c r="L10301" i="8"/>
  <c r="M10301" i="8"/>
  <c r="E10303" i="8" l="1"/>
  <c r="D10303" i="8"/>
  <c r="F10303" i="8"/>
  <c r="A10304" i="8"/>
  <c r="M10302" i="8"/>
  <c r="L10302" i="8"/>
  <c r="F10304" i="8" l="1"/>
  <c r="D10304" i="8"/>
  <c r="E10304" i="8"/>
  <c r="A10305" i="8"/>
  <c r="L10303" i="8"/>
  <c r="M10303" i="8"/>
  <c r="A10306" i="8" l="1"/>
  <c r="D10305" i="8"/>
  <c r="E10305" i="8"/>
  <c r="F10305" i="8"/>
  <c r="M10304" i="8"/>
  <c r="L10304" i="8"/>
  <c r="M10305" i="8" l="1"/>
  <c r="L10305" i="8"/>
  <c r="F10306" i="8"/>
  <c r="E10306" i="8"/>
  <c r="D10306" i="8"/>
  <c r="A10307" i="8"/>
  <c r="A10308" i="8" l="1"/>
  <c r="D10307" i="8"/>
  <c r="E10307" i="8"/>
  <c r="F10307" i="8"/>
  <c r="L10306" i="8"/>
  <c r="M10306" i="8"/>
  <c r="L10307" i="8" l="1"/>
  <c r="M10307" i="8"/>
  <c r="F10308" i="8"/>
  <c r="D10308" i="8"/>
  <c r="E10308" i="8"/>
  <c r="A10309" i="8"/>
  <c r="L10308" i="8" l="1"/>
  <c r="M10308" i="8"/>
  <c r="F10309" i="8"/>
  <c r="A10310" i="8"/>
  <c r="D10309" i="8"/>
  <c r="E10309" i="8"/>
  <c r="M10309" i="8" l="1"/>
  <c r="L10309" i="8"/>
  <c r="E10310" i="8"/>
  <c r="F10310" i="8"/>
  <c r="D10310" i="8"/>
  <c r="A10311" i="8"/>
  <c r="D10311" i="8" l="1"/>
  <c r="A10312" i="8"/>
  <c r="E10311" i="8"/>
  <c r="F10311" i="8"/>
  <c r="L10310" i="8"/>
  <c r="M10310" i="8"/>
  <c r="L10311" i="8" l="1"/>
  <c r="M10311" i="8"/>
  <c r="D10312" i="8"/>
  <c r="F10312" i="8"/>
  <c r="E10312" i="8"/>
  <c r="A10313" i="8"/>
  <c r="D10313" i="8" l="1"/>
  <c r="E10313" i="8"/>
  <c r="F10313" i="8"/>
  <c r="A10314" i="8"/>
  <c r="M10312" i="8"/>
  <c r="L10312" i="8"/>
  <c r="D10314" i="8" l="1"/>
  <c r="A10315" i="8"/>
  <c r="E10314" i="8"/>
  <c r="F10314" i="8"/>
  <c r="L10313" i="8"/>
  <c r="M10313" i="8"/>
  <c r="L10314" i="8" l="1"/>
  <c r="M10314" i="8"/>
  <c r="F10315" i="8"/>
  <c r="A10316" i="8"/>
  <c r="D10315" i="8"/>
  <c r="E10315" i="8"/>
  <c r="L10315" i="8" l="1"/>
  <c r="M10315" i="8"/>
  <c r="F10316" i="8"/>
  <c r="D10316" i="8"/>
  <c r="E10316" i="8"/>
  <c r="A10317" i="8"/>
  <c r="D10317" i="8" l="1"/>
  <c r="F10317" i="8"/>
  <c r="E10317" i="8"/>
  <c r="A10318" i="8"/>
  <c r="L10316" i="8"/>
  <c r="M10316" i="8"/>
  <c r="D10318" i="8" l="1"/>
  <c r="A10319" i="8"/>
  <c r="E10318" i="8"/>
  <c r="F10318" i="8"/>
  <c r="M10317" i="8"/>
  <c r="L10317" i="8"/>
  <c r="L10318" i="8" l="1"/>
  <c r="M10318" i="8"/>
  <c r="A10320" i="8"/>
  <c r="D10319" i="8"/>
  <c r="E10319" i="8"/>
  <c r="F10319" i="8"/>
  <c r="L10319" i="8" l="1"/>
  <c r="M10319" i="8"/>
  <c r="F10320" i="8"/>
  <c r="D10320" i="8"/>
  <c r="A10321" i="8"/>
  <c r="E10320" i="8"/>
  <c r="M10320" i="8" l="1"/>
  <c r="L10320" i="8"/>
  <c r="A10322" i="8"/>
  <c r="D10321" i="8"/>
  <c r="E10321" i="8"/>
  <c r="F10321" i="8"/>
  <c r="L10321" i="8" l="1"/>
  <c r="M10321" i="8"/>
  <c r="E10322" i="8"/>
  <c r="F10322" i="8"/>
  <c r="D10322" i="8"/>
  <c r="A10323" i="8"/>
  <c r="A10324" i="8" l="1"/>
  <c r="D10323" i="8"/>
  <c r="E10323" i="8"/>
  <c r="F10323" i="8"/>
  <c r="L10322" i="8"/>
  <c r="M10322" i="8"/>
  <c r="L10323" i="8" l="1"/>
  <c r="M10323" i="8"/>
  <c r="F10324" i="8"/>
  <c r="D10324" i="8"/>
  <c r="E10324" i="8"/>
  <c r="A10325" i="8"/>
  <c r="M10324" i="8" l="1"/>
  <c r="L10324" i="8"/>
  <c r="D10325" i="8"/>
  <c r="E10325" i="8"/>
  <c r="A10326" i="8"/>
  <c r="F10325" i="8"/>
  <c r="E10326" i="8" l="1"/>
  <c r="F10326" i="8"/>
  <c r="D10326" i="8"/>
  <c r="A10327" i="8"/>
  <c r="L10325" i="8"/>
  <c r="M10325" i="8"/>
  <c r="F10327" i="8" l="1"/>
  <c r="A10328" i="8"/>
  <c r="D10327" i="8"/>
  <c r="E10327" i="8"/>
  <c r="L10326" i="8"/>
  <c r="M10326" i="8"/>
  <c r="M10327" i="8" l="1"/>
  <c r="L10327" i="8"/>
  <c r="A10329" i="8"/>
  <c r="F10328" i="8"/>
  <c r="D10328" i="8"/>
  <c r="E10328" i="8"/>
  <c r="L10328" i="8" l="1"/>
  <c r="M10328" i="8"/>
  <c r="F10329" i="8"/>
  <c r="A10330" i="8"/>
  <c r="D10329" i="8"/>
  <c r="E10329" i="8"/>
  <c r="L10329" i="8" l="1"/>
  <c r="M10329" i="8"/>
  <c r="A10331" i="8"/>
  <c r="E10330" i="8"/>
  <c r="D10330" i="8"/>
  <c r="F10330" i="8"/>
  <c r="L10330" i="8" l="1"/>
  <c r="M10330" i="8"/>
  <c r="A10332" i="8"/>
  <c r="D10331" i="8"/>
  <c r="F10331" i="8"/>
  <c r="E10331" i="8"/>
  <c r="L10331" i="8" l="1"/>
  <c r="M10331" i="8"/>
  <c r="A10333" i="8"/>
  <c r="F10332" i="8"/>
  <c r="E10332" i="8"/>
  <c r="D10332" i="8"/>
  <c r="M10332" i="8" l="1"/>
  <c r="L10332" i="8"/>
  <c r="F10333" i="8"/>
  <c r="A10334" i="8"/>
  <c r="D10333" i="8"/>
  <c r="E10333" i="8"/>
  <c r="L10333" i="8" l="1"/>
  <c r="M10333" i="8"/>
  <c r="D10334" i="8"/>
  <c r="A10335" i="8"/>
  <c r="E10334" i="8"/>
  <c r="F10334" i="8"/>
  <c r="L10334" i="8" l="1"/>
  <c r="M10334" i="8"/>
  <c r="A10336" i="8"/>
  <c r="F10335" i="8"/>
  <c r="E10335" i="8"/>
  <c r="D10335" i="8"/>
  <c r="M10335" i="8" l="1"/>
  <c r="L10335" i="8"/>
  <c r="A10337" i="8"/>
  <c r="E10336" i="8"/>
  <c r="F10336" i="8"/>
  <c r="D10336" i="8"/>
  <c r="M10336" i="8" l="1"/>
  <c r="L10336" i="8"/>
  <c r="D10337" i="8"/>
  <c r="E10337" i="8"/>
  <c r="A10338" i="8"/>
  <c r="F10337" i="8"/>
  <c r="M10337" i="8" l="1"/>
  <c r="L10337" i="8"/>
  <c r="E10338" i="8"/>
  <c r="F10338" i="8"/>
  <c r="D10338" i="8"/>
  <c r="A10339" i="8"/>
  <c r="F10339" i="8" l="1"/>
  <c r="A10340" i="8"/>
  <c r="D10339" i="8"/>
  <c r="E10339" i="8"/>
  <c r="L10338" i="8"/>
  <c r="M10338" i="8"/>
  <c r="M10339" i="8" l="1"/>
  <c r="L10339" i="8"/>
  <c r="A10341" i="8"/>
  <c r="F10340" i="8"/>
  <c r="E10340" i="8"/>
  <c r="D10340" i="8"/>
  <c r="L10340" i="8" l="1"/>
  <c r="M10340" i="8"/>
  <c r="F10341" i="8"/>
  <c r="A10342" i="8"/>
  <c r="D10341" i="8"/>
  <c r="E10341" i="8"/>
  <c r="M10341" i="8" l="1"/>
  <c r="L10341" i="8"/>
  <c r="E10342" i="8"/>
  <c r="F10342" i="8"/>
  <c r="D10342" i="8"/>
  <c r="A10343" i="8"/>
  <c r="A10344" i="8" l="1"/>
  <c r="D10343" i="8"/>
  <c r="F10343" i="8"/>
  <c r="E10343" i="8"/>
  <c r="L10342" i="8"/>
  <c r="M10342" i="8"/>
  <c r="M10343" i="8" l="1"/>
  <c r="L10343" i="8"/>
  <c r="A10345" i="8"/>
  <c r="F10344" i="8"/>
  <c r="E10344" i="8"/>
  <c r="D10344" i="8"/>
  <c r="L10344" i="8" l="1"/>
  <c r="M10344" i="8"/>
  <c r="A10346" i="8"/>
  <c r="D10345" i="8"/>
  <c r="E10345" i="8"/>
  <c r="F10345" i="8"/>
  <c r="L10345" i="8" l="1"/>
  <c r="M10345" i="8"/>
  <c r="D10346" i="8"/>
  <c r="A10347" i="8"/>
  <c r="E10346" i="8"/>
  <c r="F10346" i="8"/>
  <c r="M10346" i="8" l="1"/>
  <c r="L10346" i="8"/>
  <c r="D10347" i="8"/>
  <c r="A10348" i="8"/>
  <c r="F10347" i="8"/>
  <c r="E10347" i="8"/>
  <c r="M10347" i="8" l="1"/>
  <c r="L10347" i="8"/>
  <c r="F10348" i="8"/>
  <c r="D10348" i="8"/>
  <c r="E10348" i="8"/>
  <c r="A10349" i="8"/>
  <c r="E10349" i="8" l="1"/>
  <c r="A10350" i="8"/>
  <c r="D10349" i="8"/>
  <c r="F10349" i="8"/>
  <c r="M10348" i="8"/>
  <c r="L10348" i="8"/>
  <c r="E10350" i="8" l="1"/>
  <c r="F10350" i="8"/>
  <c r="D10350" i="8"/>
  <c r="A10351" i="8"/>
  <c r="L10349" i="8"/>
  <c r="M10349" i="8"/>
  <c r="A10352" i="8" l="1"/>
  <c r="D10351" i="8"/>
  <c r="E10351" i="8"/>
  <c r="F10351" i="8"/>
  <c r="L10350" i="8"/>
  <c r="M10350" i="8"/>
  <c r="M10351" i="8" l="1"/>
  <c r="L10351" i="8"/>
  <c r="F10352" i="8"/>
  <c r="D10352" i="8"/>
  <c r="E10352" i="8"/>
  <c r="A10353" i="8"/>
  <c r="E10353" i="8" l="1"/>
  <c r="F10353" i="8"/>
  <c r="D10353" i="8"/>
  <c r="A10354" i="8"/>
  <c r="M10352" i="8"/>
  <c r="L10352" i="8"/>
  <c r="A10355" i="8" l="1"/>
  <c r="E10354" i="8"/>
  <c r="F10354" i="8"/>
  <c r="D10354" i="8"/>
  <c r="M10353" i="8"/>
  <c r="L10353" i="8"/>
  <c r="L10354" i="8" l="1"/>
  <c r="M10354" i="8"/>
  <c r="F10355" i="8"/>
  <c r="D10355" i="8"/>
  <c r="E10355" i="8"/>
  <c r="A10356" i="8"/>
  <c r="M10355" i="8" l="1"/>
  <c r="L10355" i="8"/>
  <c r="A10357" i="8"/>
  <c r="F10356" i="8"/>
  <c r="D10356" i="8"/>
  <c r="E10356" i="8"/>
  <c r="L10356" i="8" l="1"/>
  <c r="M10356" i="8"/>
  <c r="D10357" i="8"/>
  <c r="E10357" i="8"/>
  <c r="F10357" i="8"/>
  <c r="A10358" i="8"/>
  <c r="E10358" i="8" l="1"/>
  <c r="D10358" i="8"/>
  <c r="F10358" i="8"/>
  <c r="A10359" i="8"/>
  <c r="M10357" i="8"/>
  <c r="L10357" i="8"/>
  <c r="D10359" i="8" l="1"/>
  <c r="E10359" i="8"/>
  <c r="F10359" i="8"/>
  <c r="A10360" i="8"/>
  <c r="L10358" i="8"/>
  <c r="M10358" i="8"/>
  <c r="E10360" i="8" l="1"/>
  <c r="F10360" i="8"/>
  <c r="D10360" i="8"/>
  <c r="A10361" i="8"/>
  <c r="M10359" i="8"/>
  <c r="L10359" i="8"/>
  <c r="F10361" i="8" l="1"/>
  <c r="A10362" i="8"/>
  <c r="D10361" i="8"/>
  <c r="E10361" i="8"/>
  <c r="M10360" i="8"/>
  <c r="L10360" i="8"/>
  <c r="L10361" i="8" l="1"/>
  <c r="M10361" i="8"/>
  <c r="D10362" i="8"/>
  <c r="E10362" i="8"/>
  <c r="F10362" i="8"/>
  <c r="A10363" i="8"/>
  <c r="D10363" i="8" l="1"/>
  <c r="E10363" i="8"/>
  <c r="F10363" i="8"/>
  <c r="A10364" i="8"/>
  <c r="M10362" i="8"/>
  <c r="L10362" i="8"/>
  <c r="E10364" i="8" l="1"/>
  <c r="F10364" i="8"/>
  <c r="D10364" i="8"/>
  <c r="A10365" i="8"/>
  <c r="L10363" i="8"/>
  <c r="M10363" i="8"/>
  <c r="A10366" i="8" l="1"/>
  <c r="D10365" i="8"/>
  <c r="E10365" i="8"/>
  <c r="F10365" i="8"/>
  <c r="M10364" i="8"/>
  <c r="L10364" i="8"/>
  <c r="M10365" i="8" l="1"/>
  <c r="L10365" i="8"/>
  <c r="E10366" i="8"/>
  <c r="F10366" i="8"/>
  <c r="D10366" i="8"/>
  <c r="A10367" i="8"/>
  <c r="A10368" i="8" l="1"/>
  <c r="D10367" i="8"/>
  <c r="E10367" i="8"/>
  <c r="F10367" i="8"/>
  <c r="M10366" i="8"/>
  <c r="L10366" i="8"/>
  <c r="M10367" i="8" l="1"/>
  <c r="L10367" i="8"/>
  <c r="A10369" i="8"/>
  <c r="F10368" i="8"/>
  <c r="E10368" i="8"/>
  <c r="D10368" i="8"/>
  <c r="L10368" i="8" l="1"/>
  <c r="M10368" i="8"/>
  <c r="F10369" i="8"/>
  <c r="A10370" i="8"/>
  <c r="E10369" i="8"/>
  <c r="D10369" i="8"/>
  <c r="M10369" i="8" l="1"/>
  <c r="L10369" i="8"/>
  <c r="D10370" i="8"/>
  <c r="A10371" i="8"/>
  <c r="E10370" i="8"/>
  <c r="F10370" i="8"/>
  <c r="L10370" i="8" l="1"/>
  <c r="M10370" i="8"/>
  <c r="A10372" i="8"/>
  <c r="D10371" i="8"/>
  <c r="E10371" i="8"/>
  <c r="F10371" i="8"/>
  <c r="M10371" i="8" l="1"/>
  <c r="L10371" i="8"/>
  <c r="D10372" i="8"/>
  <c r="E10372" i="8"/>
  <c r="F10372" i="8"/>
  <c r="A10373" i="8"/>
  <c r="D10373" i="8" l="1"/>
  <c r="F10373" i="8"/>
  <c r="E10373" i="8"/>
  <c r="A10374" i="8"/>
  <c r="L10372" i="8"/>
  <c r="M10372" i="8"/>
  <c r="F10374" i="8" l="1"/>
  <c r="E10374" i="8"/>
  <c r="D10374" i="8"/>
  <c r="A10375" i="8"/>
  <c r="L10373" i="8"/>
  <c r="M10373" i="8"/>
  <c r="A10376" i="8" l="1"/>
  <c r="D10375" i="8"/>
  <c r="F10375" i="8"/>
  <c r="E10375" i="8"/>
  <c r="L10374" i="8"/>
  <c r="M10374" i="8"/>
  <c r="L10375" i="8" l="1"/>
  <c r="M10375" i="8"/>
  <c r="F10376" i="8"/>
  <c r="D10376" i="8"/>
  <c r="E10376" i="8"/>
  <c r="A10377" i="8"/>
  <c r="F10377" i="8" l="1"/>
  <c r="A10378" i="8"/>
  <c r="D10377" i="8"/>
  <c r="E10377" i="8"/>
  <c r="M10376" i="8"/>
  <c r="L10376" i="8"/>
  <c r="L10377" i="8" l="1"/>
  <c r="M10377" i="8"/>
  <c r="E10378" i="8"/>
  <c r="F10378" i="8"/>
  <c r="D10378" i="8"/>
  <c r="A10379" i="8"/>
  <c r="F10379" i="8" l="1"/>
  <c r="D10379" i="8"/>
  <c r="E10379" i="8"/>
  <c r="A10380" i="8"/>
  <c r="M10378" i="8"/>
  <c r="L10378" i="8"/>
  <c r="F10380" i="8" l="1"/>
  <c r="E10380" i="8"/>
  <c r="A10381" i="8"/>
  <c r="D10380" i="8"/>
  <c r="L10379" i="8"/>
  <c r="M10379" i="8"/>
  <c r="A10382" i="8" l="1"/>
  <c r="D10381" i="8"/>
  <c r="E10381" i="8"/>
  <c r="F10381" i="8"/>
  <c r="M10380" i="8"/>
  <c r="L10380" i="8"/>
  <c r="M10381" i="8" l="1"/>
  <c r="L10381" i="8"/>
  <c r="E10382" i="8"/>
  <c r="D10382" i="8"/>
  <c r="F10382" i="8"/>
  <c r="A10383" i="8"/>
  <c r="F10383" i="8" l="1"/>
  <c r="D10383" i="8"/>
  <c r="E10383" i="8"/>
  <c r="A10384" i="8"/>
  <c r="L10382" i="8"/>
  <c r="M10382" i="8"/>
  <c r="E10384" i="8" l="1"/>
  <c r="A10385" i="8"/>
  <c r="F10384" i="8"/>
  <c r="D10384" i="8"/>
  <c r="L10383" i="8"/>
  <c r="M10383" i="8"/>
  <c r="A10386" i="8" l="1"/>
  <c r="D10385" i="8"/>
  <c r="E10385" i="8"/>
  <c r="F10385" i="8"/>
  <c r="L10384" i="8"/>
  <c r="M10384" i="8"/>
  <c r="M10385" i="8" l="1"/>
  <c r="L10385" i="8"/>
  <c r="E10386" i="8"/>
  <c r="A10387" i="8"/>
  <c r="D10386" i="8"/>
  <c r="F10386" i="8"/>
  <c r="F10387" i="8" l="1"/>
  <c r="A10388" i="8"/>
  <c r="D10387" i="8"/>
  <c r="E10387" i="8"/>
  <c r="M10386" i="8"/>
  <c r="L10386" i="8"/>
  <c r="M10387" i="8" l="1"/>
  <c r="L10387" i="8"/>
  <c r="D10388" i="8"/>
  <c r="A10389" i="8"/>
  <c r="F10388" i="8"/>
  <c r="E10388" i="8"/>
  <c r="L10388" i="8" l="1"/>
  <c r="M10388" i="8"/>
  <c r="A10390" i="8"/>
  <c r="D10389" i="8"/>
  <c r="E10389" i="8"/>
  <c r="F10389" i="8"/>
  <c r="M10389" i="8" l="1"/>
  <c r="L10389" i="8"/>
  <c r="F10390" i="8"/>
  <c r="D10390" i="8"/>
  <c r="A10391" i="8"/>
  <c r="E10390" i="8"/>
  <c r="L10390" i="8" l="1"/>
  <c r="M10390" i="8"/>
  <c r="A10392" i="8"/>
  <c r="F10391" i="8"/>
  <c r="D10391" i="8"/>
  <c r="E10391" i="8"/>
  <c r="M10391" i="8" l="1"/>
  <c r="L10391" i="8"/>
  <c r="A10393" i="8"/>
  <c r="F10392" i="8"/>
  <c r="D10392" i="8"/>
  <c r="E10392" i="8"/>
  <c r="M10392" i="8" l="1"/>
  <c r="L10392" i="8"/>
  <c r="F10393" i="8"/>
  <c r="D10393" i="8"/>
  <c r="A10394" i="8"/>
  <c r="E10393" i="8"/>
  <c r="L10393" i="8" l="1"/>
  <c r="M10393" i="8"/>
  <c r="D10394" i="8"/>
  <c r="A10395" i="8"/>
  <c r="F10394" i="8"/>
  <c r="E10394" i="8"/>
  <c r="M10394" i="8" l="1"/>
  <c r="L10394" i="8"/>
  <c r="F10395" i="8"/>
  <c r="E10395" i="8"/>
  <c r="A10396" i="8"/>
  <c r="D10395" i="8"/>
  <c r="E10396" i="8" l="1"/>
  <c r="A10397" i="8"/>
  <c r="F10396" i="8"/>
  <c r="D10396" i="8"/>
  <c r="L10395" i="8"/>
  <c r="M10395" i="8"/>
  <c r="A10398" i="8" l="1"/>
  <c r="D10397" i="8"/>
  <c r="E10397" i="8"/>
  <c r="F10397" i="8"/>
  <c r="M10396" i="8"/>
  <c r="L10396" i="8"/>
  <c r="L10397" i="8" l="1"/>
  <c r="M10397" i="8"/>
  <c r="A10399" i="8"/>
  <c r="D10398" i="8"/>
  <c r="E10398" i="8"/>
  <c r="F10398" i="8"/>
  <c r="M10398" i="8" l="1"/>
  <c r="L10398" i="8"/>
  <c r="F10399" i="8"/>
  <c r="A10400" i="8"/>
  <c r="D10399" i="8"/>
  <c r="E10399" i="8"/>
  <c r="M10399" i="8" l="1"/>
  <c r="L10399" i="8"/>
  <c r="A10401" i="8"/>
  <c r="F10400" i="8"/>
  <c r="D10400" i="8"/>
  <c r="E10400" i="8"/>
  <c r="M10400" i="8" l="1"/>
  <c r="L10400" i="8"/>
  <c r="D10401" i="8"/>
  <c r="E10401" i="8"/>
  <c r="F10401" i="8"/>
  <c r="A10402" i="8"/>
  <c r="F10402" i="8" l="1"/>
  <c r="A10403" i="8"/>
  <c r="E10402" i="8"/>
  <c r="D10402" i="8"/>
  <c r="L10401" i="8"/>
  <c r="M10401" i="8"/>
  <c r="L10402" i="8" l="1"/>
  <c r="M10402" i="8"/>
  <c r="F10403" i="8"/>
  <c r="A10404" i="8"/>
  <c r="D10403" i="8"/>
  <c r="E10403" i="8"/>
  <c r="M10403" i="8" l="1"/>
  <c r="L10403" i="8"/>
  <c r="F10404" i="8"/>
  <c r="D10404" i="8"/>
  <c r="E10404" i="8"/>
  <c r="A10405" i="8"/>
  <c r="D10405" i="8" l="1"/>
  <c r="F10405" i="8"/>
  <c r="E10405" i="8"/>
  <c r="A10406" i="8"/>
  <c r="L10404" i="8"/>
  <c r="M10404" i="8"/>
  <c r="F10406" i="8" l="1"/>
  <c r="A10407" i="8"/>
  <c r="E10406" i="8"/>
  <c r="D10406" i="8"/>
  <c r="L10405" i="8"/>
  <c r="M10405" i="8"/>
  <c r="L10406" i="8" l="1"/>
  <c r="M10406" i="8"/>
  <c r="E10407" i="8"/>
  <c r="F10407" i="8"/>
  <c r="D10407" i="8"/>
  <c r="A10408" i="8"/>
  <c r="E10408" i="8" l="1"/>
  <c r="F10408" i="8"/>
  <c r="D10408" i="8"/>
  <c r="A10409" i="8"/>
  <c r="M10407" i="8"/>
  <c r="L10407" i="8"/>
  <c r="F10409" i="8" l="1"/>
  <c r="D10409" i="8"/>
  <c r="E10409" i="8"/>
  <c r="A10410" i="8"/>
  <c r="L10408" i="8"/>
  <c r="M10408" i="8"/>
  <c r="A10411" i="8" l="1"/>
  <c r="E10410" i="8"/>
  <c r="F10410" i="8"/>
  <c r="D10410" i="8"/>
  <c r="M10409" i="8"/>
  <c r="L10409" i="8"/>
  <c r="L10410" i="8" l="1"/>
  <c r="M10410" i="8"/>
  <c r="E10411" i="8"/>
  <c r="A10412" i="8"/>
  <c r="F10411" i="8"/>
  <c r="D10411" i="8"/>
  <c r="E10412" i="8" l="1"/>
  <c r="A10413" i="8"/>
  <c r="F10412" i="8"/>
  <c r="D10412" i="8"/>
  <c r="M10411" i="8"/>
  <c r="L10411" i="8"/>
  <c r="F10413" i="8" l="1"/>
  <c r="A10414" i="8"/>
  <c r="E10413" i="8"/>
  <c r="D10413" i="8"/>
  <c r="M10412" i="8"/>
  <c r="L10412" i="8"/>
  <c r="M10413" i="8" l="1"/>
  <c r="L10413" i="8"/>
  <c r="F10414" i="8"/>
  <c r="A10415" i="8"/>
  <c r="E10414" i="8"/>
  <c r="D10414" i="8"/>
  <c r="M10414" i="8" l="1"/>
  <c r="L10414" i="8"/>
  <c r="F10415" i="8"/>
  <c r="A10416" i="8"/>
  <c r="D10415" i="8"/>
  <c r="E10415" i="8"/>
  <c r="L10415" i="8" l="1"/>
  <c r="M10415" i="8"/>
  <c r="E10416" i="8"/>
  <c r="A10417" i="8"/>
  <c r="F10416" i="8"/>
  <c r="D10416" i="8"/>
  <c r="A10418" i="8" l="1"/>
  <c r="D10417" i="8"/>
  <c r="E10417" i="8"/>
  <c r="F10417" i="8"/>
  <c r="L10416" i="8"/>
  <c r="M10416" i="8"/>
  <c r="L10417" i="8" l="1"/>
  <c r="M10417" i="8"/>
  <c r="D10418" i="8"/>
  <c r="F10418" i="8"/>
  <c r="E10418" i="8"/>
  <c r="A10419" i="8"/>
  <c r="A10420" i="8" l="1"/>
  <c r="D10419" i="8"/>
  <c r="E10419" i="8"/>
  <c r="F10419" i="8"/>
  <c r="L10418" i="8"/>
  <c r="M10418" i="8"/>
  <c r="M10419" i="8" l="1"/>
  <c r="L10419" i="8"/>
  <c r="A10421" i="8"/>
  <c r="F10420" i="8"/>
  <c r="D10420" i="8"/>
  <c r="E10420" i="8"/>
  <c r="M10420" i="8" l="1"/>
  <c r="L10420" i="8"/>
  <c r="D10421" i="8"/>
  <c r="F10421" i="8"/>
  <c r="A10422" i="8"/>
  <c r="E10421" i="8"/>
  <c r="M10421" i="8" l="1"/>
  <c r="L10421" i="8"/>
  <c r="F10422" i="8"/>
  <c r="A10423" i="8"/>
  <c r="E10422" i="8"/>
  <c r="D10422" i="8"/>
  <c r="M10422" i="8" l="1"/>
  <c r="L10422" i="8"/>
  <c r="D10423" i="8"/>
  <c r="E10423" i="8"/>
  <c r="F10423" i="8"/>
  <c r="A10424" i="8"/>
  <c r="A10425" i="8" l="1"/>
  <c r="F10424" i="8"/>
  <c r="D10424" i="8"/>
  <c r="E10424" i="8"/>
  <c r="M10423" i="8"/>
  <c r="L10423" i="8"/>
  <c r="M10424" i="8" l="1"/>
  <c r="L10424" i="8"/>
  <c r="F10425" i="8"/>
  <c r="D10425" i="8"/>
  <c r="E10425" i="8"/>
  <c r="A10426" i="8"/>
  <c r="D10426" i="8" l="1"/>
  <c r="E10426" i="8"/>
  <c r="F10426" i="8"/>
  <c r="A10427" i="8"/>
  <c r="L10425" i="8"/>
  <c r="M10425" i="8"/>
  <c r="F10427" i="8" l="1"/>
  <c r="D10427" i="8"/>
  <c r="E10427" i="8"/>
  <c r="A10428" i="8"/>
  <c r="L10426" i="8"/>
  <c r="M10426" i="8"/>
  <c r="F10428" i="8" l="1"/>
  <c r="D10428" i="8"/>
  <c r="E10428" i="8"/>
  <c r="A10429" i="8"/>
  <c r="M10427" i="8"/>
  <c r="L10427" i="8"/>
  <c r="E10429" i="8" l="1"/>
  <c r="A10430" i="8"/>
  <c r="F10429" i="8"/>
  <c r="D10429" i="8"/>
  <c r="L10428" i="8"/>
  <c r="M10428" i="8"/>
  <c r="E10430" i="8" l="1"/>
  <c r="F10430" i="8"/>
  <c r="D10430" i="8"/>
  <c r="A10431" i="8"/>
  <c r="M10429" i="8"/>
  <c r="L10429" i="8"/>
  <c r="D10431" i="8" l="1"/>
  <c r="E10431" i="8"/>
  <c r="F10431" i="8"/>
  <c r="A10432" i="8"/>
  <c r="L10430" i="8"/>
  <c r="M10430" i="8"/>
  <c r="F10432" i="8" l="1"/>
  <c r="A10433" i="8"/>
  <c r="D10432" i="8"/>
  <c r="E10432" i="8"/>
  <c r="L10431" i="8"/>
  <c r="M10431" i="8"/>
  <c r="L10432" i="8" l="1"/>
  <c r="M10432" i="8"/>
  <c r="A10434" i="8"/>
  <c r="D10433" i="8"/>
  <c r="E10433" i="8"/>
  <c r="F10433" i="8"/>
  <c r="M10433" i="8" l="1"/>
  <c r="L10433" i="8"/>
  <c r="E10434" i="8"/>
  <c r="F10434" i="8"/>
  <c r="D10434" i="8"/>
  <c r="A10435" i="8"/>
  <c r="F10435" i="8" l="1"/>
  <c r="D10435" i="8"/>
  <c r="E10435" i="8"/>
  <c r="A10436" i="8"/>
  <c r="L10434" i="8"/>
  <c r="M10434" i="8"/>
  <c r="D10436" i="8" l="1"/>
  <c r="E10436" i="8"/>
  <c r="F10436" i="8"/>
  <c r="A10437" i="8"/>
  <c r="M10435" i="8"/>
  <c r="L10435" i="8"/>
  <c r="F10437" i="8" l="1"/>
  <c r="A10438" i="8"/>
  <c r="E10437" i="8"/>
  <c r="D10437" i="8"/>
  <c r="L10436" i="8"/>
  <c r="M10436" i="8"/>
  <c r="M10437" i="8" l="1"/>
  <c r="L10437" i="8"/>
  <c r="D10438" i="8"/>
  <c r="A10439" i="8"/>
  <c r="F10438" i="8"/>
  <c r="E10438" i="8"/>
  <c r="M10438" i="8" l="1"/>
  <c r="L10438" i="8"/>
  <c r="D10439" i="8"/>
  <c r="E10439" i="8"/>
  <c r="F10439" i="8"/>
  <c r="A10440" i="8"/>
  <c r="F10440" i="8" l="1"/>
  <c r="A10441" i="8"/>
  <c r="D10440" i="8"/>
  <c r="E10440" i="8"/>
  <c r="M10439" i="8"/>
  <c r="L10439" i="8"/>
  <c r="L10440" i="8" l="1"/>
  <c r="M10440" i="8"/>
  <c r="D10441" i="8"/>
  <c r="E10441" i="8"/>
  <c r="A10442" i="8"/>
  <c r="F10441" i="8"/>
  <c r="E10442" i="8" l="1"/>
  <c r="D10442" i="8"/>
  <c r="F10442" i="8"/>
  <c r="A10443" i="8"/>
  <c r="L10441" i="8"/>
  <c r="M10441" i="8"/>
  <c r="D10443" i="8" l="1"/>
  <c r="E10443" i="8"/>
  <c r="F10443" i="8"/>
  <c r="A10444" i="8"/>
  <c r="L10442" i="8"/>
  <c r="M10442" i="8"/>
  <c r="D10444" i="8" l="1"/>
  <c r="E10444" i="8"/>
  <c r="F10444" i="8"/>
  <c r="A10445" i="8"/>
  <c r="L10443" i="8"/>
  <c r="M10443" i="8"/>
  <c r="A10446" i="8" l="1"/>
  <c r="D10445" i="8"/>
  <c r="E10445" i="8"/>
  <c r="F10445" i="8"/>
  <c r="L10444" i="8"/>
  <c r="M10444" i="8"/>
  <c r="M10445" i="8" l="1"/>
  <c r="L10445" i="8"/>
  <c r="E10446" i="8"/>
  <c r="F10446" i="8"/>
  <c r="D10446" i="8"/>
  <c r="A10447" i="8"/>
  <c r="F10447" i="8" l="1"/>
  <c r="D10447" i="8"/>
  <c r="A10448" i="8"/>
  <c r="E10447" i="8"/>
  <c r="M10446" i="8"/>
  <c r="L10446" i="8"/>
  <c r="L10447" i="8" l="1"/>
  <c r="M10447" i="8"/>
  <c r="D10448" i="8"/>
  <c r="E10448" i="8"/>
  <c r="F10448" i="8"/>
  <c r="A10449" i="8"/>
  <c r="F10449" i="8" l="1"/>
  <c r="D10449" i="8"/>
  <c r="E10449" i="8"/>
  <c r="A10450" i="8"/>
  <c r="L10448" i="8"/>
  <c r="M10448" i="8"/>
  <c r="E10450" i="8" l="1"/>
  <c r="D10450" i="8"/>
  <c r="F10450" i="8"/>
  <c r="A10451" i="8"/>
  <c r="M10449" i="8"/>
  <c r="L10449" i="8"/>
  <c r="F10451" i="8" l="1"/>
  <c r="E10451" i="8"/>
  <c r="D10451" i="8"/>
  <c r="A10452" i="8"/>
  <c r="L10450" i="8"/>
  <c r="M10450" i="8"/>
  <c r="A10453" i="8" l="1"/>
  <c r="D10452" i="8"/>
  <c r="F10452" i="8"/>
  <c r="E10452" i="8"/>
  <c r="L10451" i="8"/>
  <c r="M10451" i="8"/>
  <c r="M10452" i="8" l="1"/>
  <c r="L10452" i="8"/>
  <c r="D10453" i="8"/>
  <c r="E10453" i="8"/>
  <c r="F10453" i="8"/>
  <c r="A10454" i="8"/>
  <c r="E10454" i="8" l="1"/>
  <c r="F10454" i="8"/>
  <c r="D10454" i="8"/>
  <c r="A10455" i="8"/>
  <c r="M10453" i="8"/>
  <c r="L10453" i="8"/>
  <c r="A10456" i="8" l="1"/>
  <c r="D10455" i="8"/>
  <c r="F10455" i="8"/>
  <c r="E10455" i="8"/>
  <c r="L10454" i="8"/>
  <c r="M10454" i="8"/>
  <c r="L10455" i="8" l="1"/>
  <c r="M10455" i="8"/>
  <c r="F10456" i="8"/>
  <c r="E10456" i="8"/>
  <c r="D10456" i="8"/>
  <c r="A10457" i="8"/>
  <c r="F10457" i="8" l="1"/>
  <c r="A10458" i="8"/>
  <c r="D10457" i="8"/>
  <c r="E10457" i="8"/>
  <c r="L10456" i="8"/>
  <c r="M10456" i="8"/>
  <c r="L10457" i="8" l="1"/>
  <c r="M10457" i="8"/>
  <c r="E10458" i="8"/>
  <c r="D10458" i="8"/>
  <c r="F10458" i="8"/>
  <c r="A10459" i="8"/>
  <c r="A10460" i="8" l="1"/>
  <c r="D10459" i="8"/>
  <c r="E10459" i="8"/>
  <c r="F10459" i="8"/>
  <c r="M10458" i="8"/>
  <c r="L10458" i="8"/>
  <c r="M10459" i="8" l="1"/>
  <c r="L10459" i="8"/>
  <c r="F10460" i="8"/>
  <c r="A10461" i="8"/>
  <c r="E10460" i="8"/>
  <c r="D10460" i="8"/>
  <c r="L10460" i="8" l="1"/>
  <c r="M10460" i="8"/>
  <c r="D10461" i="8"/>
  <c r="E10461" i="8"/>
  <c r="F10461" i="8"/>
  <c r="A10462" i="8"/>
  <c r="F10462" i="8" l="1"/>
  <c r="D10462" i="8"/>
  <c r="A10463" i="8"/>
  <c r="E10462" i="8"/>
  <c r="M10461" i="8"/>
  <c r="L10461" i="8"/>
  <c r="M10462" i="8" l="1"/>
  <c r="L10462" i="8"/>
  <c r="D10463" i="8"/>
  <c r="F10463" i="8"/>
  <c r="A10464" i="8"/>
  <c r="E10463" i="8"/>
  <c r="L10463" i="8" l="1"/>
  <c r="M10463" i="8"/>
  <c r="D10464" i="8"/>
  <c r="E10464" i="8"/>
  <c r="F10464" i="8"/>
  <c r="A10465" i="8"/>
  <c r="E10465" i="8" l="1"/>
  <c r="F10465" i="8"/>
  <c r="A10466" i="8"/>
  <c r="D10465" i="8"/>
  <c r="L10464" i="8"/>
  <c r="M10464" i="8"/>
  <c r="D10466" i="8" l="1"/>
  <c r="A10467" i="8"/>
  <c r="F10466" i="8"/>
  <c r="E10466" i="8"/>
  <c r="L10465" i="8"/>
  <c r="M10465" i="8"/>
  <c r="L10466" i="8" l="1"/>
  <c r="M10466" i="8"/>
  <c r="A10468" i="8"/>
  <c r="D10467" i="8"/>
  <c r="E10467" i="8"/>
  <c r="F10467" i="8"/>
  <c r="L10467" i="8" l="1"/>
  <c r="M10467" i="8"/>
  <c r="D10468" i="8"/>
  <c r="F10468" i="8"/>
  <c r="E10468" i="8"/>
  <c r="A10469" i="8"/>
  <c r="D10469" i="8" l="1"/>
  <c r="E10469" i="8"/>
  <c r="F10469" i="8"/>
  <c r="A10470" i="8"/>
  <c r="M10468" i="8"/>
  <c r="L10468" i="8"/>
  <c r="D10470" i="8" l="1"/>
  <c r="A10471" i="8"/>
  <c r="F10470" i="8"/>
  <c r="E10470" i="8"/>
  <c r="L10469" i="8"/>
  <c r="M10469" i="8"/>
  <c r="L10470" i="8" l="1"/>
  <c r="M10470" i="8"/>
  <c r="F10471" i="8"/>
  <c r="A10472" i="8"/>
  <c r="E10471" i="8"/>
  <c r="D10471" i="8"/>
  <c r="M10471" i="8" l="1"/>
  <c r="L10471" i="8"/>
  <c r="E10472" i="8"/>
  <c r="D10472" i="8"/>
  <c r="F10472" i="8"/>
  <c r="A10473" i="8"/>
  <c r="F10473" i="8" l="1"/>
  <c r="A10474" i="8"/>
  <c r="D10473" i="8"/>
  <c r="E10473" i="8"/>
  <c r="L10472" i="8"/>
  <c r="M10472" i="8"/>
  <c r="L10473" i="8" l="1"/>
  <c r="M10473" i="8"/>
  <c r="F10474" i="8"/>
  <c r="D10474" i="8"/>
  <c r="E10474" i="8"/>
  <c r="A10475" i="8"/>
  <c r="D10475" i="8" l="1"/>
  <c r="E10475" i="8"/>
  <c r="F10475" i="8"/>
  <c r="A10476" i="8"/>
  <c r="M10474" i="8"/>
  <c r="L10474" i="8"/>
  <c r="D10476" i="8" l="1"/>
  <c r="E10476" i="8"/>
  <c r="F10476" i="8"/>
  <c r="A10477" i="8"/>
  <c r="L10475" i="8"/>
  <c r="M10475" i="8"/>
  <c r="D10477" i="8" l="1"/>
  <c r="E10477" i="8"/>
  <c r="F10477" i="8"/>
  <c r="A10478" i="8"/>
  <c r="M10476" i="8"/>
  <c r="L10476" i="8"/>
  <c r="D10478" i="8" l="1"/>
  <c r="E10478" i="8"/>
  <c r="F10478" i="8"/>
  <c r="A10479" i="8"/>
  <c r="M10477" i="8"/>
  <c r="L10477" i="8"/>
  <c r="F10479" i="8" l="1"/>
  <c r="E10479" i="8"/>
  <c r="A10480" i="8"/>
  <c r="D10479" i="8"/>
  <c r="M10478" i="8"/>
  <c r="L10478" i="8"/>
  <c r="F10480" i="8" l="1"/>
  <c r="A10481" i="8"/>
  <c r="D10480" i="8"/>
  <c r="E10480" i="8"/>
  <c r="M10479" i="8"/>
  <c r="L10479" i="8"/>
  <c r="M10480" i="8" l="1"/>
  <c r="L10480" i="8"/>
  <c r="F10481" i="8"/>
  <c r="A10482" i="8"/>
  <c r="D10481" i="8"/>
  <c r="E10481" i="8"/>
  <c r="M10481" i="8" l="1"/>
  <c r="L10481" i="8"/>
  <c r="D10482" i="8"/>
  <c r="E10482" i="8"/>
  <c r="F10482" i="8"/>
  <c r="A10483" i="8"/>
  <c r="A10484" i="8" l="1"/>
  <c r="D10483" i="8"/>
  <c r="E10483" i="8"/>
  <c r="F10483" i="8"/>
  <c r="L10482" i="8"/>
  <c r="M10482" i="8"/>
  <c r="L10483" i="8" l="1"/>
  <c r="M10483" i="8"/>
  <c r="D10484" i="8"/>
  <c r="E10484" i="8"/>
  <c r="F10484" i="8"/>
  <c r="A10485" i="8"/>
  <c r="E10485" i="8" l="1"/>
  <c r="F10485" i="8"/>
  <c r="A10486" i="8"/>
  <c r="D10485" i="8"/>
  <c r="M10484" i="8"/>
  <c r="L10484" i="8"/>
  <c r="E10486" i="8" l="1"/>
  <c r="D10486" i="8"/>
  <c r="F10486" i="8"/>
  <c r="A10487" i="8"/>
  <c r="M10485" i="8"/>
  <c r="L10485" i="8"/>
  <c r="F10487" i="8" l="1"/>
  <c r="A10488" i="8"/>
  <c r="E10487" i="8"/>
  <c r="D10487" i="8"/>
  <c r="L10486" i="8"/>
  <c r="M10486" i="8"/>
  <c r="M10487" i="8" l="1"/>
  <c r="L10487" i="8"/>
  <c r="A10489" i="8"/>
  <c r="D10488" i="8"/>
  <c r="E10488" i="8"/>
  <c r="F10488" i="8"/>
  <c r="L10488" i="8" l="1"/>
  <c r="M10488" i="8"/>
  <c r="E10489" i="8"/>
  <c r="D10489" i="8"/>
  <c r="F10489" i="8"/>
  <c r="A10490" i="8"/>
  <c r="D10490" i="8" l="1"/>
  <c r="A10491" i="8"/>
  <c r="E10490" i="8"/>
  <c r="F10490" i="8"/>
  <c r="L10489" i="8"/>
  <c r="M10489" i="8"/>
  <c r="L10490" i="8" l="1"/>
  <c r="M10490" i="8"/>
  <c r="F10491" i="8"/>
  <c r="A10492" i="8"/>
  <c r="D10491" i="8"/>
  <c r="E10491" i="8"/>
  <c r="L10491" i="8" l="1"/>
  <c r="M10491" i="8"/>
  <c r="A10493" i="8"/>
  <c r="D10492" i="8"/>
  <c r="E10492" i="8"/>
  <c r="F10492" i="8"/>
  <c r="M10492" i="8" l="1"/>
  <c r="L10492" i="8"/>
  <c r="A10494" i="8"/>
  <c r="D10493" i="8"/>
  <c r="E10493" i="8"/>
  <c r="F10493" i="8"/>
  <c r="L10493" i="8" l="1"/>
  <c r="M10493" i="8"/>
  <c r="F10494" i="8"/>
  <c r="A10495" i="8"/>
  <c r="E10494" i="8"/>
  <c r="D10494" i="8"/>
  <c r="L10494" i="8" l="1"/>
  <c r="M10494" i="8"/>
  <c r="D10495" i="8"/>
  <c r="E10495" i="8"/>
  <c r="F10495" i="8"/>
  <c r="A10496" i="8"/>
  <c r="D10496" i="8" l="1"/>
  <c r="E10496" i="8"/>
  <c r="F10496" i="8"/>
  <c r="A10497" i="8"/>
  <c r="M10495" i="8"/>
  <c r="L10495" i="8"/>
  <c r="D10497" i="8" l="1"/>
  <c r="E10497" i="8"/>
  <c r="A10498" i="8"/>
  <c r="F10497" i="8"/>
  <c r="M10496" i="8"/>
  <c r="L10496" i="8"/>
  <c r="E10498" i="8" l="1"/>
  <c r="F10498" i="8"/>
  <c r="D10498" i="8"/>
  <c r="A10499" i="8"/>
  <c r="M10497" i="8"/>
  <c r="L10497" i="8"/>
  <c r="D10499" i="8" l="1"/>
  <c r="F10499" i="8"/>
  <c r="E10499" i="8"/>
  <c r="A10500" i="8"/>
  <c r="L10498" i="8"/>
  <c r="M10498" i="8"/>
  <c r="D10500" i="8" l="1"/>
  <c r="E10500" i="8"/>
  <c r="F10500" i="8"/>
  <c r="A10501" i="8"/>
  <c r="L10499" i="8"/>
  <c r="M10499" i="8"/>
  <c r="D10501" i="8" l="1"/>
  <c r="F10501" i="8"/>
  <c r="A10502" i="8"/>
  <c r="E10501" i="8"/>
  <c r="M10500" i="8"/>
  <c r="L10500" i="8"/>
  <c r="L10501" i="8" l="1"/>
  <c r="M10501" i="8"/>
  <c r="D10502" i="8"/>
  <c r="A10503" i="8"/>
  <c r="E10502" i="8"/>
  <c r="F10502" i="8"/>
  <c r="L10502" i="8" l="1"/>
  <c r="M10502" i="8"/>
  <c r="F10503" i="8"/>
  <c r="A10504" i="8"/>
  <c r="D10503" i="8"/>
  <c r="E10503" i="8"/>
  <c r="M10503" i="8" l="1"/>
  <c r="L10503" i="8"/>
  <c r="F10504" i="8"/>
  <c r="D10504" i="8"/>
  <c r="A10505" i="8"/>
  <c r="E10504" i="8"/>
  <c r="L10504" i="8" l="1"/>
  <c r="M10504" i="8"/>
  <c r="D10505" i="8"/>
  <c r="E10505" i="8"/>
  <c r="F10505" i="8"/>
  <c r="A10506" i="8"/>
  <c r="E10506" i="8" l="1"/>
  <c r="D10506" i="8"/>
  <c r="F10506" i="8"/>
  <c r="A10507" i="8"/>
  <c r="L10505" i="8"/>
  <c r="M10505" i="8"/>
  <c r="E10507" i="8" l="1"/>
  <c r="F10507" i="8"/>
  <c r="A10508" i="8"/>
  <c r="D10507" i="8"/>
  <c r="L10506" i="8"/>
  <c r="M10506" i="8"/>
  <c r="A10509" i="8" l="1"/>
  <c r="D10508" i="8"/>
  <c r="E10508" i="8"/>
  <c r="F10508" i="8"/>
  <c r="M10507" i="8"/>
  <c r="L10507" i="8"/>
  <c r="L10508" i="8" l="1"/>
  <c r="M10508" i="8"/>
  <c r="D10509" i="8"/>
  <c r="E10509" i="8"/>
  <c r="F10509" i="8"/>
  <c r="A10510" i="8"/>
  <c r="F10510" i="8" l="1"/>
  <c r="E10510" i="8"/>
  <c r="D10510" i="8"/>
  <c r="A10511" i="8"/>
  <c r="M10509" i="8"/>
  <c r="L10509" i="8"/>
  <c r="E10511" i="8" l="1"/>
  <c r="F10511" i="8"/>
  <c r="D10511" i="8"/>
  <c r="A10512" i="8"/>
  <c r="M10510" i="8"/>
  <c r="L10510" i="8"/>
  <c r="A10513" i="8" l="1"/>
  <c r="D10512" i="8"/>
  <c r="E10512" i="8"/>
  <c r="F10512" i="8"/>
  <c r="M10511" i="8"/>
  <c r="L10511" i="8"/>
  <c r="L10512" i="8" l="1"/>
  <c r="M10512" i="8"/>
  <c r="F10513" i="8"/>
  <c r="D10513" i="8"/>
  <c r="A10514" i="8"/>
  <c r="E10513" i="8"/>
  <c r="M10513" i="8" l="1"/>
  <c r="L10513" i="8"/>
  <c r="E10514" i="8"/>
  <c r="F10514" i="8"/>
  <c r="D10514" i="8"/>
  <c r="A10515" i="8"/>
  <c r="D10515" i="8" l="1"/>
  <c r="F10515" i="8"/>
  <c r="E10515" i="8"/>
  <c r="A10516" i="8"/>
  <c r="M10514" i="8"/>
  <c r="L10514" i="8"/>
  <c r="F10516" i="8" l="1"/>
  <c r="A10517" i="8"/>
  <c r="D10516" i="8"/>
  <c r="E10516" i="8"/>
  <c r="M10515" i="8"/>
  <c r="L10515" i="8"/>
  <c r="M10516" i="8" l="1"/>
  <c r="L10516" i="8"/>
  <c r="E10517" i="8"/>
  <c r="F10517" i="8"/>
  <c r="D10517" i="8"/>
  <c r="A10518" i="8"/>
  <c r="A10519" i="8" l="1"/>
  <c r="F10518" i="8"/>
  <c r="D10518" i="8"/>
  <c r="E10518" i="8"/>
  <c r="L10517" i="8"/>
  <c r="M10517" i="8"/>
  <c r="L10518" i="8" l="1"/>
  <c r="M10518" i="8"/>
  <c r="A10520" i="8"/>
  <c r="D10519" i="8"/>
  <c r="F10519" i="8"/>
  <c r="E10519" i="8"/>
  <c r="L10519" i="8" l="1"/>
  <c r="M10519" i="8"/>
  <c r="A10521" i="8"/>
  <c r="D10520" i="8"/>
  <c r="F10520" i="8"/>
  <c r="E10520" i="8"/>
  <c r="L10520" i="8" l="1"/>
  <c r="M10520" i="8"/>
  <c r="D10521" i="8"/>
  <c r="E10521" i="8"/>
  <c r="F10521" i="8"/>
  <c r="A10522" i="8"/>
  <c r="E10522" i="8" l="1"/>
  <c r="F10522" i="8"/>
  <c r="D10522" i="8"/>
  <c r="A10523" i="8"/>
  <c r="M10521" i="8"/>
  <c r="L10521" i="8"/>
  <c r="F10523" i="8" l="1"/>
  <c r="A10524" i="8"/>
  <c r="D10523" i="8"/>
  <c r="E10523" i="8"/>
  <c r="L10522" i="8"/>
  <c r="M10522" i="8"/>
  <c r="M10523" i="8" l="1"/>
  <c r="L10523" i="8"/>
  <c r="E10524" i="8"/>
  <c r="D10524" i="8"/>
  <c r="F10524" i="8"/>
  <c r="A10525" i="8"/>
  <c r="F10525" i="8" l="1"/>
  <c r="A10526" i="8"/>
  <c r="D10525" i="8"/>
  <c r="E10525" i="8"/>
  <c r="M10524" i="8"/>
  <c r="L10524" i="8"/>
  <c r="L10525" i="8" l="1"/>
  <c r="M10525" i="8"/>
  <c r="D10526" i="8"/>
  <c r="A10527" i="8"/>
  <c r="F10526" i="8"/>
  <c r="E10526" i="8"/>
  <c r="L10526" i="8" l="1"/>
  <c r="M10526" i="8"/>
  <c r="F10527" i="8"/>
  <c r="E10527" i="8"/>
  <c r="A10528" i="8"/>
  <c r="D10527" i="8"/>
  <c r="F10528" i="8" l="1"/>
  <c r="E10528" i="8"/>
  <c r="A10529" i="8"/>
  <c r="D10528" i="8"/>
  <c r="M10527" i="8"/>
  <c r="L10527" i="8"/>
  <c r="F10529" i="8" l="1"/>
  <c r="A10530" i="8"/>
  <c r="E10529" i="8"/>
  <c r="D10529" i="8"/>
  <c r="M10528" i="8"/>
  <c r="L10528" i="8"/>
  <c r="L10529" i="8" l="1"/>
  <c r="M10529" i="8"/>
  <c r="D10530" i="8"/>
  <c r="A10531" i="8"/>
  <c r="E10530" i="8"/>
  <c r="F10530" i="8"/>
  <c r="L10530" i="8" l="1"/>
  <c r="M10530" i="8"/>
  <c r="F10531" i="8"/>
  <c r="D10531" i="8"/>
  <c r="E10531" i="8"/>
  <c r="A10532" i="8"/>
  <c r="A10533" i="8" l="1"/>
  <c r="D10532" i="8"/>
  <c r="E10532" i="8"/>
  <c r="F10532" i="8"/>
  <c r="L10531" i="8"/>
  <c r="M10531" i="8"/>
  <c r="L10532" i="8" l="1"/>
  <c r="M10532" i="8"/>
  <c r="E10533" i="8"/>
  <c r="D10533" i="8"/>
  <c r="F10533" i="8"/>
  <c r="A10534" i="8"/>
  <c r="E10534" i="8" l="1"/>
  <c r="F10534" i="8"/>
  <c r="D10534" i="8"/>
  <c r="A10535" i="8"/>
  <c r="L10533" i="8"/>
  <c r="M10533" i="8"/>
  <c r="F10535" i="8" l="1"/>
  <c r="A10536" i="8"/>
  <c r="D10535" i="8"/>
  <c r="E10535" i="8"/>
  <c r="L10534" i="8"/>
  <c r="M10534" i="8"/>
  <c r="M10535" i="8" l="1"/>
  <c r="L10535" i="8"/>
  <c r="F10536" i="8"/>
  <c r="A10537" i="8"/>
  <c r="E10536" i="8"/>
  <c r="D10536" i="8"/>
  <c r="L10536" i="8" l="1"/>
  <c r="M10536" i="8"/>
  <c r="D10537" i="8"/>
  <c r="E10537" i="8"/>
  <c r="F10537" i="8"/>
  <c r="A10538" i="8"/>
  <c r="A10539" i="8" l="1"/>
  <c r="E10538" i="8"/>
  <c r="F10538" i="8"/>
  <c r="D10538" i="8"/>
  <c r="L10537" i="8"/>
  <c r="M10537" i="8"/>
  <c r="L10538" i="8" l="1"/>
  <c r="M10538" i="8"/>
  <c r="D10539" i="8"/>
  <c r="E10539" i="8"/>
  <c r="A10540" i="8"/>
  <c r="F10539" i="8"/>
  <c r="E10540" i="8" l="1"/>
  <c r="F10540" i="8"/>
  <c r="D10540" i="8"/>
  <c r="A10541" i="8"/>
  <c r="M10539" i="8"/>
  <c r="L10539" i="8"/>
  <c r="D10541" i="8" l="1"/>
  <c r="E10541" i="8"/>
  <c r="F10541" i="8"/>
  <c r="A10542" i="8"/>
  <c r="L10540" i="8"/>
  <c r="M10540" i="8"/>
  <c r="E10542" i="8" l="1"/>
  <c r="F10542" i="8"/>
  <c r="D10542" i="8"/>
  <c r="A10543" i="8"/>
  <c r="M10541" i="8"/>
  <c r="L10541" i="8"/>
  <c r="A10544" i="8" l="1"/>
  <c r="D10543" i="8"/>
  <c r="E10543" i="8"/>
  <c r="F10543" i="8"/>
  <c r="L10542" i="8"/>
  <c r="M10542" i="8"/>
  <c r="L10543" i="8" l="1"/>
  <c r="M10543" i="8"/>
  <c r="E10544" i="8"/>
  <c r="F10544" i="8"/>
  <c r="A10545" i="8"/>
  <c r="D10544" i="8"/>
  <c r="D10545" i="8" l="1"/>
  <c r="F10545" i="8"/>
  <c r="A10546" i="8"/>
  <c r="E10545" i="8"/>
  <c r="M10544" i="8"/>
  <c r="L10544" i="8"/>
  <c r="L10545" i="8" l="1"/>
  <c r="M10545" i="8"/>
  <c r="A10547" i="8"/>
  <c r="E10546" i="8"/>
  <c r="D10546" i="8"/>
  <c r="F10546" i="8"/>
  <c r="M10546" i="8" l="1"/>
  <c r="L10546" i="8"/>
  <c r="D10547" i="8"/>
  <c r="E10547" i="8"/>
  <c r="F10547" i="8"/>
  <c r="A10548" i="8"/>
  <c r="D10548" i="8" l="1"/>
  <c r="F10548" i="8"/>
  <c r="E10548" i="8"/>
  <c r="A10549" i="8"/>
  <c r="L10547" i="8"/>
  <c r="M10547" i="8"/>
  <c r="F10549" i="8" l="1"/>
  <c r="A10550" i="8"/>
  <c r="D10549" i="8"/>
  <c r="E10549" i="8"/>
  <c r="L10548" i="8"/>
  <c r="M10548" i="8"/>
  <c r="L10549" i="8" l="1"/>
  <c r="M10549" i="8"/>
  <c r="E10550" i="8"/>
  <c r="F10550" i="8"/>
  <c r="A10551" i="8"/>
  <c r="D10550" i="8"/>
  <c r="L10550" i="8" l="1"/>
  <c r="M10550" i="8"/>
  <c r="F10551" i="8"/>
  <c r="A10552" i="8"/>
  <c r="D10551" i="8"/>
  <c r="E10551" i="8"/>
  <c r="M10551" i="8" l="1"/>
  <c r="L10551" i="8"/>
  <c r="D10552" i="8"/>
  <c r="E10552" i="8"/>
  <c r="F10552" i="8"/>
  <c r="A10553" i="8"/>
  <c r="D10553" i="8" l="1"/>
  <c r="E10553" i="8"/>
  <c r="F10553" i="8"/>
  <c r="A10554" i="8"/>
  <c r="M10552" i="8"/>
  <c r="L10552" i="8"/>
  <c r="D10554" i="8" l="1"/>
  <c r="E10554" i="8"/>
  <c r="A10555" i="8"/>
  <c r="F10554" i="8"/>
  <c r="L10553" i="8"/>
  <c r="M10553" i="8"/>
  <c r="D10555" i="8" l="1"/>
  <c r="E10555" i="8"/>
  <c r="F10555" i="8"/>
  <c r="A10556" i="8"/>
  <c r="M10554" i="8"/>
  <c r="L10554" i="8"/>
  <c r="E10556" i="8" l="1"/>
  <c r="F10556" i="8"/>
  <c r="D10556" i="8"/>
  <c r="A10557" i="8"/>
  <c r="L10555" i="8"/>
  <c r="M10555" i="8"/>
  <c r="A10558" i="8" l="1"/>
  <c r="F10557" i="8"/>
  <c r="D10557" i="8"/>
  <c r="E10557" i="8"/>
  <c r="L10556" i="8"/>
  <c r="M10556" i="8"/>
  <c r="L10557" i="8" l="1"/>
  <c r="M10557" i="8"/>
  <c r="D10558" i="8"/>
  <c r="A10559" i="8"/>
  <c r="E10558" i="8"/>
  <c r="F10558" i="8"/>
  <c r="M10558" i="8" l="1"/>
  <c r="L10558" i="8"/>
  <c r="A10560" i="8"/>
  <c r="F10559" i="8"/>
  <c r="D10559" i="8"/>
  <c r="E10559" i="8"/>
  <c r="L10559" i="8" l="1"/>
  <c r="M10559" i="8"/>
  <c r="D10560" i="8"/>
  <c r="E10560" i="8"/>
  <c r="F10560" i="8"/>
  <c r="A10561" i="8"/>
  <c r="F10561" i="8" l="1"/>
  <c r="A10562" i="8"/>
  <c r="D10561" i="8"/>
  <c r="E10561" i="8"/>
  <c r="L10560" i="8"/>
  <c r="M10560" i="8"/>
  <c r="M10561" i="8" l="1"/>
  <c r="L10561" i="8"/>
  <c r="E10562" i="8"/>
  <c r="D10562" i="8"/>
  <c r="A10563" i="8"/>
  <c r="F10562" i="8"/>
  <c r="A10564" i="8" l="1"/>
  <c r="D10563" i="8"/>
  <c r="F10563" i="8"/>
  <c r="E10563" i="8"/>
  <c r="L10562" i="8"/>
  <c r="M10562" i="8"/>
  <c r="L10563" i="8" l="1"/>
  <c r="M10563" i="8"/>
  <c r="D10564" i="8"/>
  <c r="F10564" i="8"/>
  <c r="A10565" i="8"/>
  <c r="E10564" i="8"/>
  <c r="L10564" i="8" l="1"/>
  <c r="M10564" i="8"/>
  <c r="F10565" i="8"/>
  <c r="A10566" i="8"/>
  <c r="E10565" i="8"/>
  <c r="D10565" i="8"/>
  <c r="M10565" i="8" l="1"/>
  <c r="L10565" i="8"/>
  <c r="D10566" i="8"/>
  <c r="F10566" i="8"/>
  <c r="E10566" i="8"/>
  <c r="A10567" i="8"/>
  <c r="F10567" i="8" l="1"/>
  <c r="A10568" i="8"/>
  <c r="E10567" i="8"/>
  <c r="D10567" i="8"/>
  <c r="L10566" i="8"/>
  <c r="M10566" i="8"/>
  <c r="M10567" i="8" l="1"/>
  <c r="L10567" i="8"/>
  <c r="E10568" i="8"/>
  <c r="F10568" i="8"/>
  <c r="D10568" i="8"/>
  <c r="A10569" i="8"/>
  <c r="A10570" i="8" l="1"/>
  <c r="D10569" i="8"/>
  <c r="F10569" i="8"/>
  <c r="E10569" i="8"/>
  <c r="L10568" i="8"/>
  <c r="M10568" i="8"/>
  <c r="L10569" i="8" l="1"/>
  <c r="M10569" i="8"/>
  <c r="F10570" i="8"/>
  <c r="E10570" i="8"/>
  <c r="D10570" i="8"/>
  <c r="A10571" i="8"/>
  <c r="F10571" i="8" l="1"/>
  <c r="D10571" i="8"/>
  <c r="E10571" i="8"/>
  <c r="A10572" i="8"/>
  <c r="L10570" i="8"/>
  <c r="M10570" i="8"/>
  <c r="A10573" i="8" l="1"/>
  <c r="D10572" i="8"/>
  <c r="E10572" i="8"/>
  <c r="F10572" i="8"/>
  <c r="M10571" i="8"/>
  <c r="L10571" i="8"/>
  <c r="L10572" i="8" l="1"/>
  <c r="M10572" i="8"/>
  <c r="D10573" i="8"/>
  <c r="E10573" i="8"/>
  <c r="F10573" i="8"/>
  <c r="A10574" i="8"/>
  <c r="E10574" i="8" l="1"/>
  <c r="A10575" i="8"/>
  <c r="F10574" i="8"/>
  <c r="D10574" i="8"/>
  <c r="M10573" i="8"/>
  <c r="L10573" i="8"/>
  <c r="F10575" i="8" l="1"/>
  <c r="D10575" i="8"/>
  <c r="A10576" i="8"/>
  <c r="E10575" i="8"/>
  <c r="M10574" i="8"/>
  <c r="L10574" i="8"/>
  <c r="M10575" i="8" l="1"/>
  <c r="L10575" i="8"/>
  <c r="A10577" i="8"/>
  <c r="D10576" i="8"/>
  <c r="E10576" i="8"/>
  <c r="F10576" i="8"/>
  <c r="M10576" i="8" l="1"/>
  <c r="L10576" i="8"/>
  <c r="E10577" i="8"/>
  <c r="A10578" i="8"/>
  <c r="D10577" i="8"/>
  <c r="F10577" i="8"/>
  <c r="F10578" i="8" l="1"/>
  <c r="D10578" i="8"/>
  <c r="A10579" i="8"/>
  <c r="E10578" i="8"/>
  <c r="M10577" i="8"/>
  <c r="L10577" i="8"/>
  <c r="L10578" i="8" l="1"/>
  <c r="M10578" i="8"/>
  <c r="A10580" i="8"/>
  <c r="D10579" i="8"/>
  <c r="E10579" i="8"/>
  <c r="F10579" i="8"/>
  <c r="M10579" i="8" l="1"/>
  <c r="L10579" i="8"/>
  <c r="D10580" i="8"/>
  <c r="F10580" i="8"/>
  <c r="A10581" i="8"/>
  <c r="E10580" i="8"/>
  <c r="L10580" i="8" l="1"/>
  <c r="M10580" i="8"/>
  <c r="E10581" i="8"/>
  <c r="F10581" i="8"/>
  <c r="D10581" i="8"/>
  <c r="A10582" i="8"/>
  <c r="E10582" i="8" l="1"/>
  <c r="F10582" i="8"/>
  <c r="D10582" i="8"/>
  <c r="A10583" i="8"/>
  <c r="L10581" i="8"/>
  <c r="M10581" i="8"/>
  <c r="F10583" i="8" l="1"/>
  <c r="D10583" i="8"/>
  <c r="E10583" i="8"/>
  <c r="A10584" i="8"/>
  <c r="M10582" i="8"/>
  <c r="L10582" i="8"/>
  <c r="D10584" i="8" l="1"/>
  <c r="E10584" i="8"/>
  <c r="F10584" i="8"/>
  <c r="A10585" i="8"/>
  <c r="M10583" i="8"/>
  <c r="L10583" i="8"/>
  <c r="D10585" i="8" l="1"/>
  <c r="E10585" i="8"/>
  <c r="F10585" i="8"/>
  <c r="A10586" i="8"/>
  <c r="L10584" i="8"/>
  <c r="M10584" i="8"/>
  <c r="A10587" i="8" l="1"/>
  <c r="E10586" i="8"/>
  <c r="F10586" i="8"/>
  <c r="D10586" i="8"/>
  <c r="L10585" i="8"/>
  <c r="M10585" i="8"/>
  <c r="M10586" i="8" l="1"/>
  <c r="L10586" i="8"/>
  <c r="E10587" i="8"/>
  <c r="A10588" i="8"/>
  <c r="D10587" i="8"/>
  <c r="F10587" i="8"/>
  <c r="D10588" i="8" l="1"/>
  <c r="A10589" i="8"/>
  <c r="E10588" i="8"/>
  <c r="F10588" i="8"/>
  <c r="L10587" i="8"/>
  <c r="M10587" i="8"/>
  <c r="L10588" i="8" l="1"/>
  <c r="M10588" i="8"/>
  <c r="F10589" i="8"/>
  <c r="A10590" i="8"/>
  <c r="D10589" i="8"/>
  <c r="E10589" i="8"/>
  <c r="M10589" i="8" l="1"/>
  <c r="L10589" i="8"/>
  <c r="F10590" i="8"/>
  <c r="A10591" i="8"/>
  <c r="E10590" i="8"/>
  <c r="D10590" i="8"/>
  <c r="L10590" i="8" l="1"/>
  <c r="M10590" i="8"/>
  <c r="F10591" i="8"/>
  <c r="A10592" i="8"/>
  <c r="E10591" i="8"/>
  <c r="D10591" i="8"/>
  <c r="L10591" i="8" l="1"/>
  <c r="M10591" i="8"/>
  <c r="F10592" i="8"/>
  <c r="A10593" i="8"/>
  <c r="D10592" i="8"/>
  <c r="E10592" i="8"/>
  <c r="M10592" i="8" l="1"/>
  <c r="L10592" i="8"/>
  <c r="A10594" i="8"/>
  <c r="D10593" i="8"/>
  <c r="E10593" i="8"/>
  <c r="F10593" i="8"/>
  <c r="M10593" i="8" l="1"/>
  <c r="L10593" i="8"/>
  <c r="F10594" i="8"/>
  <c r="E10594" i="8"/>
  <c r="D10594" i="8"/>
  <c r="A10595" i="8"/>
  <c r="A10596" i="8" l="1"/>
  <c r="E10595" i="8"/>
  <c r="D10595" i="8"/>
  <c r="F10595" i="8"/>
  <c r="M10594" i="8"/>
  <c r="L10594" i="8"/>
  <c r="M10595" i="8" l="1"/>
  <c r="L10595" i="8"/>
  <c r="A10597" i="8"/>
  <c r="D10596" i="8"/>
  <c r="E10596" i="8"/>
  <c r="F10596" i="8"/>
  <c r="L10596" i="8" l="1"/>
  <c r="M10596" i="8"/>
  <c r="D10597" i="8"/>
  <c r="E10597" i="8"/>
  <c r="F10597" i="8"/>
  <c r="A10598" i="8"/>
  <c r="E10598" i="8" l="1"/>
  <c r="F10598" i="8"/>
  <c r="D10598" i="8"/>
  <c r="A10599" i="8"/>
  <c r="M10597" i="8"/>
  <c r="L10597" i="8"/>
  <c r="D10599" i="8" l="1"/>
  <c r="E10599" i="8"/>
  <c r="F10599" i="8"/>
  <c r="A10600" i="8"/>
  <c r="L10598" i="8"/>
  <c r="M10598" i="8"/>
  <c r="D10600" i="8" l="1"/>
  <c r="E10600" i="8"/>
  <c r="F10600" i="8"/>
  <c r="A10601" i="8"/>
  <c r="L10599" i="8"/>
  <c r="M10599" i="8"/>
  <c r="D10601" i="8" l="1"/>
  <c r="F10601" i="8"/>
  <c r="A10602" i="8"/>
  <c r="E10601" i="8"/>
  <c r="M10600" i="8"/>
  <c r="L10600" i="8"/>
  <c r="M10601" i="8" l="1"/>
  <c r="L10601" i="8"/>
  <c r="D10602" i="8"/>
  <c r="E10602" i="8"/>
  <c r="A10603" i="8"/>
  <c r="F10602" i="8"/>
  <c r="D10603" i="8" l="1"/>
  <c r="E10603" i="8"/>
  <c r="F10603" i="8"/>
  <c r="A10604" i="8"/>
  <c r="L10602" i="8"/>
  <c r="M10602" i="8"/>
  <c r="E10604" i="8" l="1"/>
  <c r="A10605" i="8"/>
  <c r="D10604" i="8"/>
  <c r="F10604" i="8"/>
  <c r="L10603" i="8"/>
  <c r="M10603" i="8"/>
  <c r="D10605" i="8" l="1"/>
  <c r="E10605" i="8"/>
  <c r="A10606" i="8"/>
  <c r="F10605" i="8"/>
  <c r="M10604" i="8"/>
  <c r="L10604" i="8"/>
  <c r="A10607" i="8" l="1"/>
  <c r="E10606" i="8"/>
  <c r="F10606" i="8"/>
  <c r="D10606" i="8"/>
  <c r="L10605" i="8"/>
  <c r="M10605" i="8"/>
  <c r="L10606" i="8" l="1"/>
  <c r="M10606" i="8"/>
  <c r="D10607" i="8"/>
  <c r="E10607" i="8"/>
  <c r="F10607" i="8"/>
  <c r="A10608" i="8"/>
  <c r="D10608" i="8" l="1"/>
  <c r="E10608" i="8"/>
  <c r="F10608" i="8"/>
  <c r="A10609" i="8"/>
  <c r="L10607" i="8"/>
  <c r="M10607" i="8"/>
  <c r="D10609" i="8" l="1"/>
  <c r="E10609" i="8"/>
  <c r="F10609" i="8"/>
  <c r="A10610" i="8"/>
  <c r="L10608" i="8"/>
  <c r="M10608" i="8"/>
  <c r="E10610" i="8" l="1"/>
  <c r="A10611" i="8"/>
  <c r="F10610" i="8"/>
  <c r="D10610" i="8"/>
  <c r="M10609" i="8"/>
  <c r="L10609" i="8"/>
  <c r="D10611" i="8" l="1"/>
  <c r="E10611" i="8"/>
  <c r="F10611" i="8"/>
  <c r="A10612" i="8"/>
  <c r="L10610" i="8"/>
  <c r="M10610" i="8"/>
  <c r="D10612" i="8" l="1"/>
  <c r="E10612" i="8"/>
  <c r="F10612" i="8"/>
  <c r="A10613" i="8"/>
  <c r="L10611" i="8"/>
  <c r="M10611" i="8"/>
  <c r="D10613" i="8" l="1"/>
  <c r="E10613" i="8"/>
  <c r="F10613" i="8"/>
  <c r="A10614" i="8"/>
  <c r="L10612" i="8"/>
  <c r="M10612" i="8"/>
  <c r="D10614" i="8" l="1"/>
  <c r="A10615" i="8"/>
  <c r="E10614" i="8"/>
  <c r="F10614" i="8"/>
  <c r="M10613" i="8"/>
  <c r="L10613" i="8"/>
  <c r="L10614" i="8" l="1"/>
  <c r="M10614" i="8"/>
  <c r="E10615" i="8"/>
  <c r="D10615" i="8"/>
  <c r="A10616" i="8"/>
  <c r="F10615" i="8"/>
  <c r="D10616" i="8" l="1"/>
  <c r="E10616" i="8"/>
  <c r="F10616" i="8"/>
  <c r="A10617" i="8"/>
  <c r="L10615" i="8"/>
  <c r="M10615" i="8"/>
  <c r="A10618" i="8" l="1"/>
  <c r="D10617" i="8"/>
  <c r="E10617" i="8"/>
  <c r="F10617" i="8"/>
  <c r="L10616" i="8"/>
  <c r="M10616" i="8"/>
  <c r="L10617" i="8" l="1"/>
  <c r="M10617" i="8"/>
  <c r="D10618" i="8"/>
  <c r="A10619" i="8"/>
  <c r="E10618" i="8"/>
  <c r="F10618" i="8"/>
  <c r="L10618" i="8" l="1"/>
  <c r="M10618" i="8"/>
  <c r="E10619" i="8"/>
  <c r="A10620" i="8"/>
  <c r="D10619" i="8"/>
  <c r="F10619" i="8"/>
  <c r="D10620" i="8" l="1"/>
  <c r="A10621" i="8"/>
  <c r="F10620" i="8"/>
  <c r="E10620" i="8"/>
  <c r="L10619" i="8"/>
  <c r="M10619" i="8"/>
  <c r="L10620" i="8" l="1"/>
  <c r="M10620" i="8"/>
  <c r="E10621" i="8"/>
  <c r="F10621" i="8"/>
  <c r="A10622" i="8"/>
  <c r="D10621" i="8"/>
  <c r="A10623" i="8" l="1"/>
  <c r="E10622" i="8"/>
  <c r="F10622" i="8"/>
  <c r="D10622" i="8"/>
  <c r="M10621" i="8"/>
  <c r="L10621" i="8"/>
  <c r="L10622" i="8" l="1"/>
  <c r="M10622" i="8"/>
  <c r="E10623" i="8"/>
  <c r="F10623" i="8"/>
  <c r="D10623" i="8"/>
  <c r="A10624" i="8"/>
  <c r="F10624" i="8" l="1"/>
  <c r="A10625" i="8"/>
  <c r="D10624" i="8"/>
  <c r="E10624" i="8"/>
  <c r="M10623" i="8"/>
  <c r="L10623" i="8"/>
  <c r="M10624" i="8" l="1"/>
  <c r="L10624" i="8"/>
  <c r="E10625" i="8"/>
  <c r="F10625" i="8"/>
  <c r="D10625" i="8"/>
  <c r="A10626" i="8"/>
  <c r="D10626" i="8" l="1"/>
  <c r="E10626" i="8"/>
  <c r="F10626" i="8"/>
  <c r="A10627" i="8"/>
  <c r="M10625" i="8"/>
  <c r="L10625" i="8"/>
  <c r="A10628" i="8" l="1"/>
  <c r="D10627" i="8"/>
  <c r="E10627" i="8"/>
  <c r="F10627" i="8"/>
  <c r="L10626" i="8"/>
  <c r="M10626" i="8"/>
  <c r="L10627" i="8" l="1"/>
  <c r="M10627" i="8"/>
  <c r="F10628" i="8"/>
  <c r="E10628" i="8"/>
  <c r="D10628" i="8"/>
  <c r="A10629" i="8"/>
  <c r="A10630" i="8" l="1"/>
  <c r="D10629" i="8"/>
  <c r="E10629" i="8"/>
  <c r="F10629" i="8"/>
  <c r="L10628" i="8"/>
  <c r="M10628" i="8"/>
  <c r="L10629" i="8" l="1"/>
  <c r="M10629" i="8"/>
  <c r="E10630" i="8"/>
  <c r="D10630" i="8"/>
  <c r="A10631" i="8"/>
  <c r="F10630" i="8"/>
  <c r="A10632" i="8" l="1"/>
  <c r="D10631" i="8"/>
  <c r="E10631" i="8"/>
  <c r="F10631" i="8"/>
  <c r="L10630" i="8"/>
  <c r="M10630" i="8"/>
  <c r="L10631" i="8" l="1"/>
  <c r="M10631" i="8"/>
  <c r="D10632" i="8"/>
  <c r="E10632" i="8"/>
  <c r="F10632" i="8"/>
  <c r="A10633" i="8"/>
  <c r="D10633" i="8" l="1"/>
  <c r="E10633" i="8"/>
  <c r="F10633" i="8"/>
  <c r="A10634" i="8"/>
  <c r="L10632" i="8"/>
  <c r="M10632" i="8"/>
  <c r="E10634" i="8" l="1"/>
  <c r="F10634" i="8"/>
  <c r="D10634" i="8"/>
  <c r="A10635" i="8"/>
  <c r="L10633" i="8"/>
  <c r="M10633" i="8"/>
  <c r="A10636" i="8" l="1"/>
  <c r="D10635" i="8"/>
  <c r="E10635" i="8"/>
  <c r="F10635" i="8"/>
  <c r="L10634" i="8"/>
  <c r="M10634" i="8"/>
  <c r="L10635" i="8" l="1"/>
  <c r="M10635" i="8"/>
  <c r="D10636" i="8"/>
  <c r="E10636" i="8"/>
  <c r="F10636" i="8"/>
  <c r="A10637" i="8"/>
  <c r="F10637" i="8" l="1"/>
  <c r="D10637" i="8"/>
  <c r="A10638" i="8"/>
  <c r="E10637" i="8"/>
  <c r="L10636" i="8"/>
  <c r="M10636" i="8"/>
  <c r="M10637" i="8" l="1"/>
  <c r="L10637" i="8"/>
  <c r="D10638" i="8"/>
  <c r="A10639" i="8"/>
  <c r="E10638" i="8"/>
  <c r="F10638" i="8"/>
  <c r="M10638" i="8" l="1"/>
  <c r="L10638" i="8"/>
  <c r="D10639" i="8"/>
  <c r="F10639" i="8"/>
  <c r="A10640" i="8"/>
  <c r="E10639" i="8"/>
  <c r="L10639" i="8" l="1"/>
  <c r="M10639" i="8"/>
  <c r="D10640" i="8"/>
  <c r="E10640" i="8"/>
  <c r="F10640" i="8"/>
  <c r="A10641" i="8"/>
  <c r="A10642" i="8" l="1"/>
  <c r="E10641" i="8"/>
  <c r="F10641" i="8"/>
  <c r="D10641" i="8"/>
  <c r="M10640" i="8"/>
  <c r="L10640" i="8"/>
  <c r="M10641" i="8" l="1"/>
  <c r="L10641" i="8"/>
  <c r="E10642" i="8"/>
  <c r="F10642" i="8"/>
  <c r="D10642" i="8"/>
  <c r="A10643" i="8"/>
  <c r="D10643" i="8" l="1"/>
  <c r="F10643" i="8"/>
  <c r="A10644" i="8"/>
  <c r="E10643" i="8"/>
  <c r="M10642" i="8"/>
  <c r="L10642" i="8"/>
  <c r="M10643" i="8" l="1"/>
  <c r="L10643" i="8"/>
  <c r="F10644" i="8"/>
  <c r="A10645" i="8"/>
  <c r="D10644" i="8"/>
  <c r="E10644" i="8"/>
  <c r="L10644" i="8" l="1"/>
  <c r="M10644" i="8"/>
  <c r="E10645" i="8"/>
  <c r="D10645" i="8"/>
  <c r="F10645" i="8"/>
  <c r="A10646" i="8"/>
  <c r="F10646" i="8" l="1"/>
  <c r="D10646" i="8"/>
  <c r="E10646" i="8"/>
  <c r="A10647" i="8"/>
  <c r="M10645" i="8"/>
  <c r="L10645" i="8"/>
  <c r="D10647" i="8" l="1"/>
  <c r="E10647" i="8"/>
  <c r="F10647" i="8"/>
  <c r="A10648" i="8"/>
  <c r="M10646" i="8"/>
  <c r="L10646" i="8"/>
  <c r="D10648" i="8" l="1"/>
  <c r="F10648" i="8"/>
  <c r="A10649" i="8"/>
  <c r="E10648" i="8"/>
  <c r="L10647" i="8"/>
  <c r="M10647" i="8"/>
  <c r="M10648" i="8" l="1"/>
  <c r="L10648" i="8"/>
  <c r="F10649" i="8"/>
  <c r="A10650" i="8"/>
  <c r="D10649" i="8"/>
  <c r="E10649" i="8"/>
  <c r="L10649" i="8" l="1"/>
  <c r="M10649" i="8"/>
  <c r="F10650" i="8"/>
  <c r="D10650" i="8"/>
  <c r="A10651" i="8"/>
  <c r="E10650" i="8"/>
  <c r="L10650" i="8" l="1"/>
  <c r="M10650" i="8"/>
  <c r="D10651" i="8"/>
  <c r="F10651" i="8"/>
  <c r="E10651" i="8"/>
  <c r="A10652" i="8"/>
  <c r="D10652" i="8" l="1"/>
  <c r="E10652" i="8"/>
  <c r="F10652" i="8"/>
  <c r="A10653" i="8"/>
  <c r="M10651" i="8"/>
  <c r="L10651" i="8"/>
  <c r="A10654" i="8" l="1"/>
  <c r="D10653" i="8"/>
  <c r="E10653" i="8"/>
  <c r="F10653" i="8"/>
  <c r="M10652" i="8"/>
  <c r="L10652" i="8"/>
  <c r="M10653" i="8" l="1"/>
  <c r="L10653" i="8"/>
  <c r="E10654" i="8"/>
  <c r="A10655" i="8"/>
  <c r="F10654" i="8"/>
  <c r="D10654" i="8"/>
  <c r="A10656" i="8" l="1"/>
  <c r="D10655" i="8"/>
  <c r="E10655" i="8"/>
  <c r="F10655" i="8"/>
  <c r="L10654" i="8"/>
  <c r="M10654" i="8"/>
  <c r="M10655" i="8" l="1"/>
  <c r="L10655" i="8"/>
  <c r="F10656" i="8"/>
  <c r="A10657" i="8"/>
  <c r="D10656" i="8"/>
  <c r="E10656" i="8"/>
  <c r="L10656" i="8" l="1"/>
  <c r="M10656" i="8"/>
  <c r="E10657" i="8"/>
  <c r="D10657" i="8"/>
  <c r="F10657" i="8"/>
  <c r="A10658" i="8"/>
  <c r="D10658" i="8" l="1"/>
  <c r="E10658" i="8"/>
  <c r="A10659" i="8"/>
  <c r="F10658" i="8"/>
  <c r="L10657" i="8"/>
  <c r="M10657" i="8"/>
  <c r="D10659" i="8" l="1"/>
  <c r="E10659" i="8"/>
  <c r="F10659" i="8"/>
  <c r="A10660" i="8"/>
  <c r="M10658" i="8"/>
  <c r="L10658" i="8"/>
  <c r="D10660" i="8" l="1"/>
  <c r="E10660" i="8"/>
  <c r="F10660" i="8"/>
  <c r="A10661" i="8"/>
  <c r="M10659" i="8"/>
  <c r="L10659" i="8"/>
  <c r="D10661" i="8" l="1"/>
  <c r="E10661" i="8"/>
  <c r="F10661" i="8"/>
  <c r="A10662" i="8"/>
  <c r="M10660" i="8"/>
  <c r="L10660" i="8"/>
  <c r="E10662" i="8" l="1"/>
  <c r="F10662" i="8"/>
  <c r="D10662" i="8"/>
  <c r="A10663" i="8"/>
  <c r="L10661" i="8"/>
  <c r="M10661" i="8"/>
  <c r="F10663" i="8" l="1"/>
  <c r="A10664" i="8"/>
  <c r="D10663" i="8"/>
  <c r="E10663" i="8"/>
  <c r="L10662" i="8"/>
  <c r="M10662" i="8"/>
  <c r="L10663" i="8" l="1"/>
  <c r="M10663" i="8"/>
  <c r="D10664" i="8"/>
  <c r="E10664" i="8"/>
  <c r="F10664" i="8"/>
  <c r="A10665" i="8"/>
  <c r="D10665" i="8" l="1"/>
  <c r="E10665" i="8"/>
  <c r="F10665" i="8"/>
  <c r="A10666" i="8"/>
  <c r="M10664" i="8"/>
  <c r="L10664" i="8"/>
  <c r="F10666" i="8" l="1"/>
  <c r="E10666" i="8"/>
  <c r="D10666" i="8"/>
  <c r="A10667" i="8"/>
  <c r="M10665" i="8"/>
  <c r="L10665" i="8"/>
  <c r="A10668" i="8" l="1"/>
  <c r="D10667" i="8"/>
  <c r="E10667" i="8"/>
  <c r="F10667" i="8"/>
  <c r="L10666" i="8"/>
  <c r="M10666" i="8"/>
  <c r="M10667" i="8" l="1"/>
  <c r="L10667" i="8"/>
  <c r="D10668" i="8"/>
  <c r="E10668" i="8"/>
  <c r="F10668" i="8"/>
  <c r="A10669" i="8"/>
  <c r="F10669" i="8" l="1"/>
  <c r="A10670" i="8"/>
  <c r="D10669" i="8"/>
  <c r="E10669" i="8"/>
  <c r="M10668" i="8"/>
  <c r="L10668" i="8"/>
  <c r="L10669" i="8" l="1"/>
  <c r="M10669" i="8"/>
  <c r="F10670" i="8"/>
  <c r="A10671" i="8"/>
  <c r="E10670" i="8"/>
  <c r="D10670" i="8"/>
  <c r="M10670" i="8" l="1"/>
  <c r="L10670" i="8"/>
  <c r="F10671" i="8"/>
  <c r="A10672" i="8"/>
  <c r="D10671" i="8"/>
  <c r="E10671" i="8"/>
  <c r="M10671" i="8" l="1"/>
  <c r="L10671" i="8"/>
  <c r="E10672" i="8"/>
  <c r="F10672" i="8"/>
  <c r="A10673" i="8"/>
  <c r="D10672" i="8"/>
  <c r="A10674" i="8" l="1"/>
  <c r="D10673" i="8"/>
  <c r="E10673" i="8"/>
  <c r="F10673" i="8"/>
  <c r="L10672" i="8"/>
  <c r="M10672" i="8"/>
  <c r="M10673" i="8" l="1"/>
  <c r="L10673" i="8"/>
  <c r="E10674" i="8"/>
  <c r="F10674" i="8"/>
  <c r="A10675" i="8"/>
  <c r="D10674" i="8"/>
  <c r="F10675" i="8" l="1"/>
  <c r="A10676" i="8"/>
  <c r="D10675" i="8"/>
  <c r="E10675" i="8"/>
  <c r="L10674" i="8"/>
  <c r="M10674" i="8"/>
  <c r="L10675" i="8" l="1"/>
  <c r="M10675" i="8"/>
  <c r="F10676" i="8"/>
  <c r="D10676" i="8"/>
  <c r="E10676" i="8"/>
  <c r="A10677" i="8"/>
  <c r="D10677" i="8" l="1"/>
  <c r="E10677" i="8"/>
  <c r="F10677" i="8"/>
  <c r="A10678" i="8"/>
  <c r="M10676" i="8"/>
  <c r="L10676" i="8"/>
  <c r="D10678" i="8" l="1"/>
  <c r="A10679" i="8"/>
  <c r="E10678" i="8"/>
  <c r="F10678" i="8"/>
  <c r="M10677" i="8"/>
  <c r="L10677" i="8"/>
  <c r="L10678" i="8" l="1"/>
  <c r="M10678" i="8"/>
  <c r="F10679" i="8"/>
  <c r="D10679" i="8"/>
  <c r="E10679" i="8"/>
  <c r="A10680" i="8"/>
  <c r="A10681" i="8" l="1"/>
  <c r="D10680" i="8"/>
  <c r="E10680" i="8"/>
  <c r="F10680" i="8"/>
  <c r="M10679" i="8"/>
  <c r="L10679" i="8"/>
  <c r="M10680" i="8" l="1"/>
  <c r="L10680" i="8"/>
  <c r="D10681" i="8"/>
  <c r="E10681" i="8"/>
  <c r="F10681" i="8"/>
  <c r="A10682" i="8"/>
  <c r="E10682" i="8" l="1"/>
  <c r="F10682" i="8"/>
  <c r="D10682" i="8"/>
  <c r="A10683" i="8"/>
  <c r="L10681" i="8"/>
  <c r="M10681" i="8"/>
  <c r="D10683" i="8" l="1"/>
  <c r="F10683" i="8"/>
  <c r="E10683" i="8"/>
  <c r="A10684" i="8"/>
  <c r="M10682" i="8"/>
  <c r="L10682" i="8"/>
  <c r="D10684" i="8" l="1"/>
  <c r="E10684" i="8"/>
  <c r="F10684" i="8"/>
  <c r="A10685" i="8"/>
  <c r="M10683" i="8"/>
  <c r="L10683" i="8"/>
  <c r="F10685" i="8" l="1"/>
  <c r="D10685" i="8"/>
  <c r="A10686" i="8"/>
  <c r="E10685" i="8"/>
  <c r="L10684" i="8"/>
  <c r="M10684" i="8"/>
  <c r="M10685" i="8" l="1"/>
  <c r="L10685" i="8"/>
  <c r="A10687" i="8"/>
  <c r="E10686" i="8"/>
  <c r="D10686" i="8"/>
  <c r="F10686" i="8"/>
  <c r="L10686" i="8" l="1"/>
  <c r="M10686" i="8"/>
  <c r="F10687" i="8"/>
  <c r="D10687" i="8"/>
  <c r="E10687" i="8"/>
  <c r="A10688" i="8"/>
  <c r="F10688" i="8" l="1"/>
  <c r="D10688" i="8"/>
  <c r="A10689" i="8"/>
  <c r="E10688" i="8"/>
  <c r="M10687" i="8"/>
  <c r="L10687" i="8"/>
  <c r="M10688" i="8" l="1"/>
  <c r="L10688" i="8"/>
  <c r="D10689" i="8"/>
  <c r="F10689" i="8"/>
  <c r="A10690" i="8"/>
  <c r="E10689" i="8"/>
  <c r="L10689" i="8" l="1"/>
  <c r="M10689" i="8"/>
  <c r="E10690" i="8"/>
  <c r="D10690" i="8"/>
  <c r="A10691" i="8"/>
  <c r="F10690" i="8"/>
  <c r="F10691" i="8" l="1"/>
  <c r="A10692" i="8"/>
  <c r="D10691" i="8"/>
  <c r="E10691" i="8"/>
  <c r="M10690" i="8"/>
  <c r="L10690" i="8"/>
  <c r="M10691" i="8" l="1"/>
  <c r="L10691" i="8"/>
  <c r="F10692" i="8"/>
  <c r="A10693" i="8"/>
  <c r="D10692" i="8"/>
  <c r="E10692" i="8"/>
  <c r="M10692" i="8" l="1"/>
  <c r="L10692" i="8"/>
  <c r="A10694" i="8"/>
  <c r="D10693" i="8"/>
  <c r="E10693" i="8"/>
  <c r="F10693" i="8"/>
  <c r="M10693" i="8" l="1"/>
  <c r="L10693" i="8"/>
  <c r="A10695" i="8"/>
  <c r="E10694" i="8"/>
  <c r="F10694" i="8"/>
  <c r="D10694" i="8"/>
  <c r="M10694" i="8" l="1"/>
  <c r="L10694" i="8"/>
  <c r="D10695" i="8"/>
  <c r="F10695" i="8"/>
  <c r="A10696" i="8"/>
  <c r="E10695" i="8"/>
  <c r="M10695" i="8" l="1"/>
  <c r="L10695" i="8"/>
  <c r="D10696" i="8"/>
  <c r="E10696" i="8"/>
  <c r="F10696" i="8"/>
  <c r="A10697" i="8"/>
  <c r="D10697" i="8" l="1"/>
  <c r="E10697" i="8"/>
  <c r="F10697" i="8"/>
  <c r="A10698" i="8"/>
  <c r="L10696" i="8"/>
  <c r="M10696" i="8"/>
  <c r="D10698" i="8" l="1"/>
  <c r="E10698" i="8"/>
  <c r="F10698" i="8"/>
  <c r="A10699" i="8"/>
  <c r="L10697" i="8"/>
  <c r="M10697" i="8"/>
  <c r="D10699" i="8" l="1"/>
  <c r="E10699" i="8"/>
  <c r="F10699" i="8"/>
  <c r="A10700" i="8"/>
  <c r="L10698" i="8"/>
  <c r="M10698" i="8"/>
  <c r="D10700" i="8" l="1"/>
  <c r="F10700" i="8"/>
  <c r="E10700" i="8"/>
  <c r="A10701" i="8"/>
  <c r="M10699" i="8"/>
  <c r="L10699" i="8"/>
  <c r="F10701" i="8" l="1"/>
  <c r="A10702" i="8"/>
  <c r="D10701" i="8"/>
  <c r="E10701" i="8"/>
  <c r="L10700" i="8"/>
  <c r="M10700" i="8"/>
  <c r="M10701" i="8" l="1"/>
  <c r="L10701" i="8"/>
  <c r="E10702" i="8"/>
  <c r="A10703" i="8"/>
  <c r="D10702" i="8"/>
  <c r="F10702" i="8"/>
  <c r="F10703" i="8" l="1"/>
  <c r="D10703" i="8"/>
  <c r="E10703" i="8"/>
  <c r="A10704" i="8"/>
  <c r="L10702" i="8"/>
  <c r="M10702" i="8"/>
  <c r="F10704" i="8" l="1"/>
  <c r="A10705" i="8"/>
  <c r="E10704" i="8"/>
  <c r="D10704" i="8"/>
  <c r="L10703" i="8"/>
  <c r="M10703" i="8"/>
  <c r="M10704" i="8" l="1"/>
  <c r="L10704" i="8"/>
  <c r="D10705" i="8"/>
  <c r="E10705" i="8"/>
  <c r="A10706" i="8"/>
  <c r="F10705" i="8"/>
  <c r="A10707" i="8" l="1"/>
  <c r="E10706" i="8"/>
  <c r="F10706" i="8"/>
  <c r="D10706" i="8"/>
  <c r="L10705" i="8"/>
  <c r="M10705" i="8"/>
  <c r="L10706" i="8" l="1"/>
  <c r="M10706" i="8"/>
  <c r="E10707" i="8"/>
  <c r="D10707" i="8"/>
  <c r="F10707" i="8"/>
  <c r="A10708" i="8"/>
  <c r="A10709" i="8" l="1"/>
  <c r="D10708" i="8"/>
  <c r="E10708" i="8"/>
  <c r="F10708" i="8"/>
  <c r="M10707" i="8"/>
  <c r="L10707" i="8"/>
  <c r="M10708" i="8" l="1"/>
  <c r="L10708" i="8"/>
  <c r="D10709" i="8"/>
  <c r="E10709" i="8"/>
  <c r="F10709" i="8"/>
  <c r="A10710" i="8"/>
  <c r="A10711" i="8" l="1"/>
  <c r="E10710" i="8"/>
  <c r="F10710" i="8"/>
  <c r="D10710" i="8"/>
  <c r="M10709" i="8"/>
  <c r="L10709" i="8"/>
  <c r="L10710" i="8" l="1"/>
  <c r="M10710" i="8"/>
  <c r="D10711" i="8"/>
  <c r="E10711" i="8"/>
  <c r="F10711" i="8"/>
  <c r="A10712" i="8"/>
  <c r="F10712" i="8" l="1"/>
  <c r="A10713" i="8"/>
  <c r="D10712" i="8"/>
  <c r="E10712" i="8"/>
  <c r="M10711" i="8"/>
  <c r="L10711" i="8"/>
  <c r="M10712" i="8" l="1"/>
  <c r="L10712" i="8"/>
  <c r="F10713" i="8"/>
  <c r="D10713" i="8"/>
  <c r="A10714" i="8"/>
  <c r="E10713" i="8"/>
  <c r="M10713" i="8" l="1"/>
  <c r="L10713" i="8"/>
  <c r="A10715" i="8"/>
  <c r="E10714" i="8"/>
  <c r="D10714" i="8"/>
  <c r="F10714" i="8"/>
  <c r="M10714" i="8" l="1"/>
  <c r="L10714" i="8"/>
  <c r="A10716" i="8"/>
  <c r="D10715" i="8"/>
  <c r="F10715" i="8"/>
  <c r="E10715" i="8"/>
  <c r="M10715" i="8" l="1"/>
  <c r="L10715" i="8"/>
  <c r="F10716" i="8"/>
  <c r="A10717" i="8"/>
  <c r="D10716" i="8"/>
  <c r="E10716" i="8"/>
  <c r="M10716" i="8" l="1"/>
  <c r="L10716" i="8"/>
  <c r="F10717" i="8"/>
  <c r="A10718" i="8"/>
  <c r="D10717" i="8"/>
  <c r="E10717" i="8"/>
  <c r="L10717" i="8" l="1"/>
  <c r="M10717" i="8"/>
  <c r="D10718" i="8"/>
  <c r="A10719" i="8"/>
  <c r="E10718" i="8"/>
  <c r="F10718" i="8"/>
  <c r="L10718" i="8" l="1"/>
  <c r="M10718" i="8"/>
  <c r="D10719" i="8"/>
  <c r="E10719" i="8"/>
  <c r="F10719" i="8"/>
  <c r="A10720" i="8"/>
  <c r="A10721" i="8" l="1"/>
  <c r="D10720" i="8"/>
  <c r="E10720" i="8"/>
  <c r="F10720" i="8"/>
  <c r="M10719" i="8"/>
  <c r="L10719" i="8"/>
  <c r="M10720" i="8" l="1"/>
  <c r="L10720" i="8"/>
  <c r="D10721" i="8"/>
  <c r="E10721" i="8"/>
  <c r="F10721" i="8"/>
  <c r="A10722" i="8"/>
  <c r="D10722" i="8" l="1"/>
  <c r="A10723" i="8"/>
  <c r="E10722" i="8"/>
  <c r="F10722" i="8"/>
  <c r="M10721" i="8"/>
  <c r="L10721" i="8"/>
  <c r="L10722" i="8" l="1"/>
  <c r="M10722" i="8"/>
  <c r="F10723" i="8"/>
  <c r="E10723" i="8"/>
  <c r="A10724" i="8"/>
  <c r="D10723" i="8"/>
  <c r="E10724" i="8" l="1"/>
  <c r="D10724" i="8"/>
  <c r="F10724" i="8"/>
  <c r="A10725" i="8"/>
  <c r="L10723" i="8"/>
  <c r="M10723" i="8"/>
  <c r="D10725" i="8" l="1"/>
  <c r="E10725" i="8"/>
  <c r="F10725" i="8"/>
  <c r="A10726" i="8"/>
  <c r="M10724" i="8"/>
  <c r="L10724" i="8"/>
  <c r="A10727" i="8" l="1"/>
  <c r="E10726" i="8"/>
  <c r="F10726" i="8"/>
  <c r="D10726" i="8"/>
  <c r="M10725" i="8"/>
  <c r="L10725" i="8"/>
  <c r="L10726" i="8" l="1"/>
  <c r="M10726" i="8"/>
  <c r="D10727" i="8"/>
  <c r="E10727" i="8"/>
  <c r="A10728" i="8"/>
  <c r="F10727" i="8"/>
  <c r="F10728" i="8" l="1"/>
  <c r="A10729" i="8"/>
  <c r="D10728" i="8"/>
  <c r="E10728" i="8"/>
  <c r="M10727" i="8"/>
  <c r="L10727" i="8"/>
  <c r="L10728" i="8" l="1"/>
  <c r="M10728" i="8"/>
  <c r="F10729" i="8"/>
  <c r="A10730" i="8"/>
  <c r="D10729" i="8"/>
  <c r="E10729" i="8"/>
  <c r="L10729" i="8" l="1"/>
  <c r="M10729" i="8"/>
  <c r="A10731" i="8"/>
  <c r="E10730" i="8"/>
  <c r="F10730" i="8"/>
  <c r="D10730" i="8"/>
  <c r="M10730" i="8" l="1"/>
  <c r="L10730" i="8"/>
  <c r="D10731" i="8"/>
  <c r="F10731" i="8"/>
  <c r="A10732" i="8"/>
  <c r="E10731" i="8"/>
  <c r="M10731" i="8" l="1"/>
  <c r="L10731" i="8"/>
  <c r="D10732" i="8"/>
  <c r="E10732" i="8"/>
  <c r="F10732" i="8"/>
  <c r="A10733" i="8"/>
  <c r="F10733" i="8" l="1"/>
  <c r="A10734" i="8"/>
  <c r="D10733" i="8"/>
  <c r="E10733" i="8"/>
  <c r="M10732" i="8"/>
  <c r="L10732" i="8"/>
  <c r="M10733" i="8" l="1"/>
  <c r="L10733" i="8"/>
  <c r="E10734" i="8"/>
  <c r="A10735" i="8"/>
  <c r="D10734" i="8"/>
  <c r="F10734" i="8"/>
  <c r="F10735" i="8" l="1"/>
  <c r="A10736" i="8"/>
  <c r="E10735" i="8"/>
  <c r="D10735" i="8"/>
  <c r="L10734" i="8"/>
  <c r="M10734" i="8"/>
  <c r="M10735" i="8" l="1"/>
  <c r="L10735" i="8"/>
  <c r="D10736" i="8"/>
  <c r="E10736" i="8"/>
  <c r="F10736" i="8"/>
  <c r="A10737" i="8"/>
  <c r="F10737" i="8" l="1"/>
  <c r="A10738" i="8"/>
  <c r="D10737" i="8"/>
  <c r="E10737" i="8"/>
  <c r="M10736" i="8"/>
  <c r="L10736" i="8"/>
  <c r="M10737" i="8" l="1"/>
  <c r="L10737" i="8"/>
  <c r="E10738" i="8"/>
  <c r="A10739" i="8"/>
  <c r="D10738" i="8"/>
  <c r="F10738" i="8"/>
  <c r="D10739" i="8" l="1"/>
  <c r="E10739" i="8"/>
  <c r="F10739" i="8"/>
  <c r="A10740" i="8"/>
  <c r="M10738" i="8"/>
  <c r="L10738" i="8"/>
  <c r="F10740" i="8" l="1"/>
  <c r="A10741" i="8"/>
  <c r="D10740" i="8"/>
  <c r="E10740" i="8"/>
  <c r="L10739" i="8"/>
  <c r="M10739" i="8"/>
  <c r="L10740" i="8" l="1"/>
  <c r="M10740" i="8"/>
  <c r="F10741" i="8"/>
  <c r="A10742" i="8"/>
  <c r="D10741" i="8"/>
  <c r="E10741" i="8"/>
  <c r="M10741" i="8" l="1"/>
  <c r="L10741" i="8"/>
  <c r="D10742" i="8"/>
  <c r="E10742" i="8"/>
  <c r="A10743" i="8"/>
  <c r="F10742" i="8"/>
  <c r="D10743" i="8" l="1"/>
  <c r="E10743" i="8"/>
  <c r="F10743" i="8"/>
  <c r="A10744" i="8"/>
  <c r="L10742" i="8"/>
  <c r="M10742" i="8"/>
  <c r="F10744" i="8" l="1"/>
  <c r="D10744" i="8"/>
  <c r="E10744" i="8"/>
  <c r="A10745" i="8"/>
  <c r="L10743" i="8"/>
  <c r="M10743" i="8"/>
  <c r="D10745" i="8" l="1"/>
  <c r="E10745" i="8"/>
  <c r="F10745" i="8"/>
  <c r="A10746" i="8"/>
  <c r="M10744" i="8"/>
  <c r="L10744" i="8"/>
  <c r="F10746" i="8" l="1"/>
  <c r="D10746" i="8"/>
  <c r="E10746" i="8"/>
  <c r="A10747" i="8"/>
  <c r="M10745" i="8"/>
  <c r="L10745" i="8"/>
  <c r="F10747" i="8" l="1"/>
  <c r="A10748" i="8"/>
  <c r="D10747" i="8"/>
  <c r="E10747" i="8"/>
  <c r="L10746" i="8"/>
  <c r="M10746" i="8"/>
  <c r="M10747" i="8" l="1"/>
  <c r="L10747" i="8"/>
  <c r="D10748" i="8"/>
  <c r="F10748" i="8"/>
  <c r="A10749" i="8"/>
  <c r="E10748" i="8"/>
  <c r="M10748" i="8" l="1"/>
  <c r="L10748" i="8"/>
  <c r="D10749" i="8"/>
  <c r="E10749" i="8"/>
  <c r="F10749" i="8"/>
  <c r="A10750" i="8"/>
  <c r="E10750" i="8" l="1"/>
  <c r="F10750" i="8"/>
  <c r="D10750" i="8"/>
  <c r="A10751" i="8"/>
  <c r="L10749" i="8"/>
  <c r="M10749" i="8"/>
  <c r="F10751" i="8" l="1"/>
  <c r="A10752" i="8"/>
  <c r="D10751" i="8"/>
  <c r="E10751" i="8"/>
  <c r="L10750" i="8"/>
  <c r="M10750" i="8"/>
  <c r="L10751" i="8" l="1"/>
  <c r="M10751" i="8"/>
  <c r="D10752" i="8"/>
  <c r="E10752" i="8"/>
  <c r="F10752" i="8"/>
  <c r="A10753" i="8"/>
  <c r="D10753" i="8" l="1"/>
  <c r="E10753" i="8"/>
  <c r="F10753" i="8"/>
  <c r="A10754" i="8"/>
  <c r="L10752" i="8"/>
  <c r="M10752" i="8"/>
  <c r="E10754" i="8" l="1"/>
  <c r="D10754" i="8"/>
  <c r="F10754" i="8"/>
  <c r="A10755" i="8"/>
  <c r="M10753" i="8"/>
  <c r="L10753" i="8"/>
  <c r="F10755" i="8" l="1"/>
  <c r="A10756" i="8"/>
  <c r="D10755" i="8"/>
  <c r="E10755" i="8"/>
  <c r="M10754" i="8"/>
  <c r="L10754" i="8"/>
  <c r="M10755" i="8" l="1"/>
  <c r="L10755" i="8"/>
  <c r="F10756" i="8"/>
  <c r="A10757" i="8"/>
  <c r="E10756" i="8"/>
  <c r="D10756" i="8"/>
  <c r="L10756" i="8" l="1"/>
  <c r="M10756" i="8"/>
  <c r="F10757" i="8"/>
  <c r="A10758" i="8"/>
  <c r="D10757" i="8"/>
  <c r="E10757" i="8"/>
  <c r="M10757" i="8" l="1"/>
  <c r="L10757" i="8"/>
  <c r="A10759" i="8"/>
  <c r="E10758" i="8"/>
  <c r="D10758" i="8"/>
  <c r="F10758" i="8"/>
  <c r="L10758" i="8" l="1"/>
  <c r="M10758" i="8"/>
  <c r="F10759" i="8"/>
  <c r="A10760" i="8"/>
  <c r="D10759" i="8"/>
  <c r="E10759" i="8"/>
  <c r="L10759" i="8" l="1"/>
  <c r="M10759" i="8"/>
  <c r="D10760" i="8"/>
  <c r="F10760" i="8"/>
  <c r="A10761" i="8"/>
  <c r="E10760" i="8"/>
  <c r="M10760" i="8" l="1"/>
  <c r="L10760" i="8"/>
  <c r="F10761" i="8"/>
  <c r="A10762" i="8"/>
  <c r="D10761" i="8"/>
  <c r="E10761" i="8"/>
  <c r="M10761" i="8" l="1"/>
  <c r="L10761" i="8"/>
  <c r="E10762" i="8"/>
  <c r="F10762" i="8"/>
  <c r="D10762" i="8"/>
  <c r="A10763" i="8"/>
  <c r="A10764" i="8" l="1"/>
  <c r="D10763" i="8"/>
  <c r="F10763" i="8"/>
  <c r="E10763" i="8"/>
  <c r="L10762" i="8"/>
  <c r="M10762" i="8"/>
  <c r="M10763" i="8" l="1"/>
  <c r="L10763" i="8"/>
  <c r="E10764" i="8"/>
  <c r="F10764" i="8"/>
  <c r="D10764" i="8"/>
  <c r="A10765" i="8"/>
  <c r="D10765" i="8" l="1"/>
  <c r="E10765" i="8"/>
  <c r="F10765" i="8"/>
  <c r="A10766" i="8"/>
  <c r="L10764" i="8"/>
  <c r="M10764" i="8"/>
  <c r="F10766" i="8" l="1"/>
  <c r="D10766" i="8"/>
  <c r="A10767" i="8"/>
  <c r="E10766" i="8"/>
  <c r="L10765" i="8"/>
  <c r="M10765" i="8"/>
  <c r="M10766" i="8" l="1"/>
  <c r="L10766" i="8"/>
  <c r="F10767" i="8"/>
  <c r="D10767" i="8"/>
  <c r="E10767" i="8"/>
  <c r="A10768" i="8"/>
  <c r="D10768" i="8" l="1"/>
  <c r="E10768" i="8"/>
  <c r="F10768" i="8"/>
  <c r="A10769" i="8"/>
  <c r="M10767" i="8"/>
  <c r="L10767" i="8"/>
  <c r="A10770" i="8" l="1"/>
  <c r="D10769" i="8"/>
  <c r="E10769" i="8"/>
  <c r="F10769" i="8"/>
  <c r="M10768" i="8"/>
  <c r="L10768" i="8"/>
  <c r="M10769" i="8" l="1"/>
  <c r="L10769" i="8"/>
  <c r="E10770" i="8"/>
  <c r="D10770" i="8"/>
  <c r="A10771" i="8"/>
  <c r="F10770" i="8"/>
  <c r="F10771" i="8" l="1"/>
  <c r="D10771" i="8"/>
  <c r="E10771" i="8"/>
  <c r="A10772" i="8"/>
  <c r="M10770" i="8"/>
  <c r="L10770" i="8"/>
  <c r="D10772" i="8" l="1"/>
  <c r="E10772" i="8"/>
  <c r="F10772" i="8"/>
  <c r="A10773" i="8"/>
  <c r="L10771" i="8"/>
  <c r="M10771" i="8"/>
  <c r="F10773" i="8" l="1"/>
  <c r="A10774" i="8"/>
  <c r="D10773" i="8"/>
  <c r="E10773" i="8"/>
  <c r="L10772" i="8"/>
  <c r="M10772" i="8"/>
  <c r="L10773" i="8" l="1"/>
  <c r="M10773" i="8"/>
  <c r="D10774" i="8"/>
  <c r="E10774" i="8"/>
  <c r="F10774" i="8"/>
  <c r="A10775" i="8"/>
  <c r="A10776" i="8" l="1"/>
  <c r="D10775" i="8"/>
  <c r="E10775" i="8"/>
  <c r="F10775" i="8"/>
  <c r="L10774" i="8"/>
  <c r="M10774" i="8"/>
  <c r="M10775" i="8" l="1"/>
  <c r="L10775" i="8"/>
  <c r="D10776" i="8"/>
  <c r="E10776" i="8"/>
  <c r="F10776" i="8"/>
  <c r="A10777" i="8"/>
  <c r="D10777" i="8" l="1"/>
  <c r="E10777" i="8"/>
  <c r="F10777" i="8"/>
  <c r="A10778" i="8"/>
  <c r="L10776" i="8"/>
  <c r="M10776" i="8"/>
  <c r="F10778" i="8" l="1"/>
  <c r="D10778" i="8"/>
  <c r="E10778" i="8"/>
  <c r="A10779" i="8"/>
  <c r="L10777" i="8"/>
  <c r="M10777" i="8"/>
  <c r="F10779" i="8" l="1"/>
  <c r="A10780" i="8"/>
  <c r="D10779" i="8"/>
  <c r="E10779" i="8"/>
  <c r="L10778" i="8"/>
  <c r="M10778" i="8"/>
  <c r="L10779" i="8" l="1"/>
  <c r="M10779" i="8"/>
  <c r="D10780" i="8"/>
  <c r="E10780" i="8"/>
  <c r="F10780" i="8"/>
  <c r="A10781" i="8"/>
  <c r="A10782" i="8" l="1"/>
  <c r="D10781" i="8"/>
  <c r="F10781" i="8"/>
  <c r="E10781" i="8"/>
  <c r="M10780" i="8"/>
  <c r="L10780" i="8"/>
  <c r="L10781" i="8" l="1"/>
  <c r="M10781" i="8"/>
  <c r="D10782" i="8"/>
  <c r="E10782" i="8"/>
  <c r="F10782" i="8"/>
  <c r="A10783" i="8"/>
  <c r="D10783" i="8" l="1"/>
  <c r="E10783" i="8"/>
  <c r="F10783" i="8"/>
  <c r="A10784" i="8"/>
  <c r="M10782" i="8"/>
  <c r="L10782" i="8"/>
  <c r="A10785" i="8" l="1"/>
  <c r="D10784" i="8"/>
  <c r="E10784" i="8"/>
  <c r="F10784" i="8"/>
  <c r="M10783" i="8"/>
  <c r="L10783" i="8"/>
  <c r="L10784" i="8" l="1"/>
  <c r="M10784" i="8"/>
  <c r="E10785" i="8"/>
  <c r="A10786" i="8"/>
  <c r="D10785" i="8"/>
  <c r="F10785" i="8"/>
  <c r="D10786" i="8" l="1"/>
  <c r="A10787" i="8"/>
  <c r="E10786" i="8"/>
  <c r="F10786" i="8"/>
  <c r="L10785" i="8"/>
  <c r="M10785" i="8"/>
  <c r="M10786" i="8" l="1"/>
  <c r="L10786" i="8"/>
  <c r="E10787" i="8"/>
  <c r="F10787" i="8"/>
  <c r="D10787" i="8"/>
  <c r="A10788" i="8"/>
  <c r="E10788" i="8" l="1"/>
  <c r="D10788" i="8"/>
  <c r="F10788" i="8"/>
  <c r="A10789" i="8"/>
  <c r="L10787" i="8"/>
  <c r="M10787" i="8"/>
  <c r="D10789" i="8" l="1"/>
  <c r="F10789" i="8"/>
  <c r="E10789" i="8"/>
  <c r="A10790" i="8"/>
  <c r="M10788" i="8"/>
  <c r="L10788" i="8"/>
  <c r="D10790" i="8" l="1"/>
  <c r="A10791" i="8"/>
  <c r="E10790" i="8"/>
  <c r="F10790" i="8"/>
  <c r="M10789" i="8"/>
  <c r="L10789" i="8"/>
  <c r="L10790" i="8" l="1"/>
  <c r="M10790" i="8"/>
  <c r="D10791" i="8"/>
  <c r="E10791" i="8"/>
  <c r="F10791" i="8"/>
  <c r="A10792" i="8"/>
  <c r="D10792" i="8" l="1"/>
  <c r="A10793" i="8"/>
  <c r="F10792" i="8"/>
  <c r="E10792" i="8"/>
  <c r="M10791" i="8"/>
  <c r="L10791" i="8"/>
  <c r="M10792" i="8" l="1"/>
  <c r="L10792" i="8"/>
  <c r="F10793" i="8"/>
  <c r="A10794" i="8"/>
  <c r="E10793" i="8"/>
  <c r="D10793" i="8"/>
  <c r="L10793" i="8" l="1"/>
  <c r="M10793" i="8"/>
  <c r="E10794" i="8"/>
  <c r="F10794" i="8"/>
  <c r="D10794" i="8"/>
  <c r="A10795" i="8"/>
  <c r="F10795" i="8" l="1"/>
  <c r="D10795" i="8"/>
  <c r="A10796" i="8"/>
  <c r="E10795" i="8"/>
  <c r="L10794" i="8"/>
  <c r="M10794" i="8"/>
  <c r="L10795" i="8" l="1"/>
  <c r="M10795" i="8"/>
  <c r="D10796" i="8"/>
  <c r="E10796" i="8"/>
  <c r="F10796" i="8"/>
  <c r="A10797" i="8"/>
  <c r="A10798" i="8" l="1"/>
  <c r="D10797" i="8"/>
  <c r="E10797" i="8"/>
  <c r="F10797" i="8"/>
  <c r="M10796" i="8"/>
  <c r="L10796" i="8"/>
  <c r="M10797" i="8" l="1"/>
  <c r="L10797" i="8"/>
  <c r="D10798" i="8"/>
  <c r="E10798" i="8"/>
  <c r="F10798" i="8"/>
  <c r="A10799" i="8"/>
  <c r="D10799" i="8" l="1"/>
  <c r="E10799" i="8"/>
  <c r="F10799" i="8"/>
  <c r="A10800" i="8"/>
  <c r="L10798" i="8"/>
  <c r="M10798" i="8"/>
  <c r="D10800" i="8" l="1"/>
  <c r="E10800" i="8"/>
  <c r="F10800" i="8"/>
  <c r="A10801" i="8"/>
  <c r="M10799" i="8"/>
  <c r="L10799" i="8"/>
  <c r="F10801" i="8" l="1"/>
  <c r="A10802" i="8"/>
  <c r="D10801" i="8"/>
  <c r="E10801" i="8"/>
  <c r="L10800" i="8"/>
  <c r="M10800" i="8"/>
  <c r="M10801" i="8" l="1"/>
  <c r="L10801" i="8"/>
  <c r="E10802" i="8"/>
  <c r="D10802" i="8"/>
  <c r="A10803" i="8"/>
  <c r="F10802" i="8"/>
  <c r="A10804" i="8" l="1"/>
  <c r="D10803" i="8"/>
  <c r="F10803" i="8"/>
  <c r="E10803" i="8"/>
  <c r="M10802" i="8"/>
  <c r="L10802" i="8"/>
  <c r="L10803" i="8" l="1"/>
  <c r="M10803" i="8"/>
  <c r="D10804" i="8"/>
  <c r="E10804" i="8"/>
  <c r="F10804" i="8"/>
  <c r="A10805" i="8"/>
  <c r="D10805" i="8" l="1"/>
  <c r="E10805" i="8"/>
  <c r="F10805" i="8"/>
  <c r="A10806" i="8"/>
  <c r="M10804" i="8"/>
  <c r="L10804" i="8"/>
  <c r="E10806" i="8" l="1"/>
  <c r="D10806" i="8"/>
  <c r="A10807" i="8"/>
  <c r="F10806" i="8"/>
  <c r="L10805" i="8"/>
  <c r="M10805" i="8"/>
  <c r="A10808" i="8" l="1"/>
  <c r="D10807" i="8"/>
  <c r="E10807" i="8"/>
  <c r="F10807" i="8"/>
  <c r="L10806" i="8"/>
  <c r="M10806" i="8"/>
  <c r="L10807" i="8" l="1"/>
  <c r="M10807" i="8"/>
  <c r="D10808" i="8"/>
  <c r="E10808" i="8"/>
  <c r="F10808" i="8"/>
  <c r="A10809" i="8"/>
  <c r="F10809" i="8" l="1"/>
  <c r="A10810" i="8"/>
  <c r="D10809" i="8"/>
  <c r="E10809" i="8"/>
  <c r="M10808" i="8"/>
  <c r="L10808" i="8"/>
  <c r="L10809" i="8" l="1"/>
  <c r="M10809" i="8"/>
  <c r="A10811" i="8"/>
  <c r="E10810" i="8"/>
  <c r="F10810" i="8"/>
  <c r="D10810" i="8"/>
  <c r="L10810" i="8" l="1"/>
  <c r="M10810" i="8"/>
  <c r="A10812" i="8"/>
  <c r="D10811" i="8"/>
  <c r="E10811" i="8"/>
  <c r="F10811" i="8"/>
  <c r="M10811" i="8" l="1"/>
  <c r="L10811" i="8"/>
  <c r="F10812" i="8"/>
  <c r="A10813" i="8"/>
  <c r="D10812" i="8"/>
  <c r="E10812" i="8"/>
  <c r="L10812" i="8" l="1"/>
  <c r="M10812" i="8"/>
  <c r="D10813" i="8"/>
  <c r="E10813" i="8"/>
  <c r="F10813" i="8"/>
  <c r="A10814" i="8"/>
  <c r="D10814" i="8" l="1"/>
  <c r="A10815" i="8"/>
  <c r="F10814" i="8"/>
  <c r="E10814" i="8"/>
  <c r="L10813" i="8"/>
  <c r="M10813" i="8"/>
  <c r="L10814" i="8" l="1"/>
  <c r="M10814" i="8"/>
  <c r="A10816" i="8"/>
  <c r="D10815" i="8"/>
  <c r="E10815" i="8"/>
  <c r="F10815" i="8"/>
  <c r="M10815" i="8" l="1"/>
  <c r="L10815" i="8"/>
  <c r="F10816" i="8"/>
  <c r="A10817" i="8"/>
  <c r="D10816" i="8"/>
  <c r="E10816" i="8"/>
  <c r="L10816" i="8" l="1"/>
  <c r="M10816" i="8"/>
  <c r="E10817" i="8"/>
  <c r="F10817" i="8"/>
  <c r="D10817" i="8"/>
  <c r="A10818" i="8"/>
  <c r="A10819" i="8" l="1"/>
  <c r="E10818" i="8"/>
  <c r="F10818" i="8"/>
  <c r="D10818" i="8"/>
  <c r="M10817" i="8"/>
  <c r="L10817" i="8"/>
  <c r="L10818" i="8" l="1"/>
  <c r="M10818" i="8"/>
  <c r="D10819" i="8"/>
  <c r="E10819" i="8"/>
  <c r="F10819" i="8"/>
  <c r="A10820" i="8"/>
  <c r="D10820" i="8" l="1"/>
  <c r="E10820" i="8"/>
  <c r="F10820" i="8"/>
  <c r="A10821" i="8"/>
  <c r="M10819" i="8"/>
  <c r="L10819" i="8"/>
  <c r="E10821" i="8" l="1"/>
  <c r="F10821" i="8"/>
  <c r="D10821" i="8"/>
  <c r="A10822" i="8"/>
  <c r="L10820" i="8"/>
  <c r="M10820" i="8"/>
  <c r="F10822" i="8" l="1"/>
  <c r="D10822" i="8"/>
  <c r="A10823" i="8"/>
  <c r="E10822" i="8"/>
  <c r="L10821" i="8"/>
  <c r="M10821" i="8"/>
  <c r="M10822" i="8" l="1"/>
  <c r="L10822" i="8"/>
  <c r="D10823" i="8"/>
  <c r="F10823" i="8"/>
  <c r="E10823" i="8"/>
  <c r="A10824" i="8"/>
  <c r="L10823" i="8" l="1"/>
  <c r="M10823" i="8"/>
  <c r="D10824" i="8"/>
  <c r="A10825" i="8"/>
  <c r="E10824" i="8"/>
  <c r="F10824" i="8"/>
  <c r="L10824" i="8" l="1"/>
  <c r="M10824" i="8"/>
  <c r="F10825" i="8"/>
  <c r="D10825" i="8"/>
  <c r="E10825" i="8"/>
  <c r="A10826" i="8"/>
  <c r="D10826" i="8" l="1"/>
  <c r="A10827" i="8"/>
  <c r="F10826" i="8"/>
  <c r="E10826" i="8"/>
  <c r="L10825" i="8"/>
  <c r="M10825" i="8"/>
  <c r="L10826" i="8" l="1"/>
  <c r="M10826" i="8"/>
  <c r="A10828" i="8"/>
  <c r="D10827" i="8"/>
  <c r="E10827" i="8"/>
  <c r="F10827" i="8"/>
  <c r="M10827" i="8" l="1"/>
  <c r="L10827" i="8"/>
  <c r="F10828" i="8"/>
  <c r="A10829" i="8"/>
  <c r="E10828" i="8"/>
  <c r="D10828" i="8"/>
  <c r="L10828" i="8" l="1"/>
  <c r="M10828" i="8"/>
  <c r="D10829" i="8"/>
  <c r="E10829" i="8"/>
  <c r="A10830" i="8"/>
  <c r="F10829" i="8"/>
  <c r="F10830" i="8" l="1"/>
  <c r="D10830" i="8"/>
  <c r="A10831" i="8"/>
  <c r="E10830" i="8"/>
  <c r="L10829" i="8"/>
  <c r="M10829" i="8"/>
  <c r="M10830" i="8" l="1"/>
  <c r="L10830" i="8"/>
  <c r="D10831" i="8"/>
  <c r="E10831" i="8"/>
  <c r="F10831" i="8"/>
  <c r="A10832" i="8"/>
  <c r="F10832" i="8" l="1"/>
  <c r="A10833" i="8"/>
  <c r="D10832" i="8"/>
  <c r="E10832" i="8"/>
  <c r="M10831" i="8"/>
  <c r="L10831" i="8"/>
  <c r="L10832" i="8" l="1"/>
  <c r="M10832" i="8"/>
  <c r="F10833" i="8"/>
  <c r="A10834" i="8"/>
  <c r="D10833" i="8"/>
  <c r="E10833" i="8"/>
  <c r="M10833" i="8" l="1"/>
  <c r="L10833" i="8"/>
  <c r="D10834" i="8"/>
  <c r="A10835" i="8"/>
  <c r="E10834" i="8"/>
  <c r="F10834" i="8"/>
  <c r="M10834" i="8" l="1"/>
  <c r="L10834" i="8"/>
  <c r="F10835" i="8"/>
  <c r="A10836" i="8"/>
  <c r="D10835" i="8"/>
  <c r="E10835" i="8"/>
  <c r="M10835" i="8" l="1"/>
  <c r="L10835" i="8"/>
  <c r="D10836" i="8"/>
  <c r="A10837" i="8"/>
  <c r="F10836" i="8"/>
  <c r="E10836" i="8"/>
  <c r="L10836" i="8" l="1"/>
  <c r="M10836" i="8"/>
  <c r="D10837" i="8"/>
  <c r="F10837" i="8"/>
  <c r="A10838" i="8"/>
  <c r="E10837" i="8"/>
  <c r="L10837" i="8" l="1"/>
  <c r="M10837" i="8"/>
  <c r="E10838" i="8"/>
  <c r="F10838" i="8"/>
  <c r="D10838" i="8"/>
  <c r="A10839" i="8"/>
  <c r="A10840" i="8" l="1"/>
  <c r="D10839" i="8"/>
  <c r="E10839" i="8"/>
  <c r="F10839" i="8"/>
  <c r="L10838" i="8"/>
  <c r="M10838" i="8"/>
  <c r="L10839" i="8" l="1"/>
  <c r="M10839" i="8"/>
  <c r="F10840" i="8"/>
  <c r="E10840" i="8"/>
  <c r="A10841" i="8"/>
  <c r="D10840" i="8"/>
  <c r="A10842" i="8" l="1"/>
  <c r="E10841" i="8"/>
  <c r="D10841" i="8"/>
  <c r="F10841" i="8"/>
  <c r="L10840" i="8"/>
  <c r="M10840" i="8"/>
  <c r="L10841" i="8" l="1"/>
  <c r="M10841" i="8"/>
  <c r="E10842" i="8"/>
  <c r="D10842" i="8"/>
  <c r="A10843" i="8"/>
  <c r="F10842" i="8"/>
  <c r="A10844" i="8" l="1"/>
  <c r="D10843" i="8"/>
  <c r="E10843" i="8"/>
  <c r="F10843" i="8"/>
  <c r="L10842" i="8"/>
  <c r="M10842" i="8"/>
  <c r="L10843" i="8" l="1"/>
  <c r="M10843" i="8"/>
  <c r="D10844" i="8"/>
  <c r="E10844" i="8"/>
  <c r="F10844" i="8"/>
  <c r="A10845" i="8"/>
  <c r="D10845" i="8" l="1"/>
  <c r="F10845" i="8"/>
  <c r="A10846" i="8"/>
  <c r="E10845" i="8"/>
  <c r="M10844" i="8"/>
  <c r="L10844" i="8"/>
  <c r="M10845" i="8" l="1"/>
  <c r="L10845" i="8"/>
  <c r="D10846" i="8"/>
  <c r="A10847" i="8"/>
  <c r="E10846" i="8"/>
  <c r="F10846" i="8"/>
  <c r="M10846" i="8" l="1"/>
  <c r="L10846" i="8"/>
  <c r="E10847" i="8"/>
  <c r="F10847" i="8"/>
  <c r="D10847" i="8"/>
  <c r="A10848" i="8"/>
  <c r="D10848" i="8" l="1"/>
  <c r="E10848" i="8"/>
  <c r="F10848" i="8"/>
  <c r="A10849" i="8"/>
  <c r="M10847" i="8"/>
  <c r="L10847" i="8"/>
  <c r="D10849" i="8" l="1"/>
  <c r="E10849" i="8"/>
  <c r="F10849" i="8"/>
  <c r="A10850" i="8"/>
  <c r="L10848" i="8"/>
  <c r="M10848" i="8"/>
  <c r="F10850" i="8" l="1"/>
  <c r="D10850" i="8"/>
  <c r="E10850" i="8"/>
  <c r="A10851" i="8"/>
  <c r="L10849" i="8"/>
  <c r="M10849" i="8"/>
  <c r="E10851" i="8" l="1"/>
  <c r="F10851" i="8"/>
  <c r="D10851" i="8"/>
  <c r="A10852" i="8"/>
  <c r="M10850" i="8"/>
  <c r="L10850" i="8"/>
  <c r="D10852" i="8" l="1"/>
  <c r="E10852" i="8"/>
  <c r="F10852" i="8"/>
  <c r="A10853" i="8"/>
  <c r="L10851" i="8"/>
  <c r="M10851" i="8"/>
  <c r="A10854" i="8" l="1"/>
  <c r="D10853" i="8"/>
  <c r="E10853" i="8"/>
  <c r="F10853" i="8"/>
  <c r="L10852" i="8"/>
  <c r="M10852" i="8"/>
  <c r="M10853" i="8" l="1"/>
  <c r="L10853" i="8"/>
  <c r="E10854" i="8"/>
  <c r="F10854" i="8"/>
  <c r="D10854" i="8"/>
  <c r="A10855" i="8"/>
  <c r="D10855" i="8" l="1"/>
  <c r="E10855" i="8"/>
  <c r="F10855" i="8"/>
  <c r="A10856" i="8"/>
  <c r="M10854" i="8"/>
  <c r="L10854" i="8"/>
  <c r="D10856" i="8" l="1"/>
  <c r="E10856" i="8"/>
  <c r="F10856" i="8"/>
  <c r="A10857" i="8"/>
  <c r="L10855" i="8"/>
  <c r="M10855" i="8"/>
  <c r="A10858" i="8" l="1"/>
  <c r="D10857" i="8"/>
  <c r="E10857" i="8"/>
  <c r="F10857" i="8"/>
  <c r="L10856" i="8"/>
  <c r="M10856" i="8"/>
  <c r="M10857" i="8" l="1"/>
  <c r="L10857" i="8"/>
  <c r="D10858" i="8"/>
  <c r="E10858" i="8"/>
  <c r="F10858" i="8"/>
  <c r="A10859" i="8"/>
  <c r="A10860" i="8" l="1"/>
  <c r="D10859" i="8"/>
  <c r="E10859" i="8"/>
  <c r="F10859" i="8"/>
  <c r="M10858" i="8"/>
  <c r="L10858" i="8"/>
  <c r="M10859" i="8" l="1"/>
  <c r="L10859" i="8"/>
  <c r="A10861" i="8"/>
  <c r="D10860" i="8"/>
  <c r="E10860" i="8"/>
  <c r="F10860" i="8"/>
  <c r="M10860" i="8" l="1"/>
  <c r="L10860" i="8"/>
  <c r="A10862" i="8"/>
  <c r="D10861" i="8"/>
  <c r="E10861" i="8"/>
  <c r="F10861" i="8"/>
  <c r="L10861" i="8" l="1"/>
  <c r="M10861" i="8"/>
  <c r="E10862" i="8"/>
  <c r="F10862" i="8"/>
  <c r="D10862" i="8"/>
  <c r="A10863" i="8"/>
  <c r="D10863" i="8" l="1"/>
  <c r="E10863" i="8"/>
  <c r="F10863" i="8"/>
  <c r="A10864" i="8"/>
  <c r="M10862" i="8"/>
  <c r="L10862" i="8"/>
  <c r="D10864" i="8" l="1"/>
  <c r="E10864" i="8"/>
  <c r="F10864" i="8"/>
  <c r="A10865" i="8"/>
  <c r="M10863" i="8"/>
  <c r="L10863" i="8"/>
  <c r="D10865" i="8" l="1"/>
  <c r="E10865" i="8"/>
  <c r="F10865" i="8"/>
  <c r="A10866" i="8"/>
  <c r="L10864" i="8"/>
  <c r="M10864" i="8"/>
  <c r="D10866" i="8" l="1"/>
  <c r="A10867" i="8"/>
  <c r="F10866" i="8"/>
  <c r="E10866" i="8"/>
  <c r="L10865" i="8"/>
  <c r="M10865" i="8"/>
  <c r="M10866" i="8" l="1"/>
  <c r="L10866" i="8"/>
  <c r="D10867" i="8"/>
  <c r="E10867" i="8"/>
  <c r="F10867" i="8"/>
  <c r="A10868" i="8"/>
  <c r="A10869" i="8" l="1"/>
  <c r="D10868" i="8"/>
  <c r="E10868" i="8"/>
  <c r="F10868" i="8"/>
  <c r="M10867" i="8"/>
  <c r="L10867" i="8"/>
  <c r="L10868" i="8" l="1"/>
  <c r="M10868" i="8"/>
  <c r="F10869" i="8"/>
  <c r="A10870" i="8"/>
  <c r="D10869" i="8"/>
  <c r="E10869" i="8"/>
  <c r="M10869" i="8" l="1"/>
  <c r="L10869" i="8"/>
  <c r="D10870" i="8"/>
  <c r="A10871" i="8"/>
  <c r="E10870" i="8"/>
  <c r="F10870" i="8"/>
  <c r="L10870" i="8" l="1"/>
  <c r="M10870" i="8"/>
  <c r="A10872" i="8"/>
  <c r="F10871" i="8"/>
  <c r="D10871" i="8"/>
  <c r="E10871" i="8"/>
  <c r="M10871" i="8" l="1"/>
  <c r="L10871" i="8"/>
  <c r="D10872" i="8"/>
  <c r="E10872" i="8"/>
  <c r="F10872" i="8"/>
  <c r="A10873" i="8"/>
  <c r="F10873" i="8" l="1"/>
  <c r="A10874" i="8"/>
  <c r="E10873" i="8"/>
  <c r="D10873" i="8"/>
  <c r="M10872" i="8"/>
  <c r="L10872" i="8"/>
  <c r="M10873" i="8" l="1"/>
  <c r="L10873" i="8"/>
  <c r="E10874" i="8"/>
  <c r="F10874" i="8"/>
  <c r="D10874" i="8"/>
  <c r="A10875" i="8"/>
  <c r="F10875" i="8" l="1"/>
  <c r="A10876" i="8"/>
  <c r="D10875" i="8"/>
  <c r="E10875" i="8"/>
  <c r="L10874" i="8"/>
  <c r="M10874" i="8"/>
  <c r="L10875" i="8" l="1"/>
  <c r="M10875" i="8"/>
  <c r="D10876" i="8"/>
  <c r="E10876" i="8"/>
  <c r="F10876" i="8"/>
  <c r="A10877" i="8"/>
  <c r="D10877" i="8" l="1"/>
  <c r="A10878" i="8"/>
  <c r="E10877" i="8"/>
  <c r="F10877" i="8"/>
  <c r="L10876" i="8"/>
  <c r="M10876" i="8"/>
  <c r="L10877" i="8" l="1"/>
  <c r="M10877" i="8"/>
  <c r="E10878" i="8"/>
  <c r="F10878" i="8"/>
  <c r="D10878" i="8"/>
  <c r="A10879" i="8"/>
  <c r="A10880" i="8" l="1"/>
  <c r="F10879" i="8"/>
  <c r="D10879" i="8"/>
  <c r="E10879" i="8"/>
  <c r="L10878" i="8"/>
  <c r="M10878" i="8"/>
  <c r="L10879" i="8" l="1"/>
  <c r="M10879" i="8"/>
  <c r="F10880" i="8"/>
  <c r="E10880" i="8"/>
  <c r="D10880" i="8"/>
  <c r="A10881" i="8"/>
  <c r="F10881" i="8" l="1"/>
  <c r="A10882" i="8"/>
  <c r="D10881" i="8"/>
  <c r="E10881" i="8"/>
  <c r="M10880" i="8"/>
  <c r="L10880" i="8"/>
  <c r="M10881" i="8" l="1"/>
  <c r="L10881" i="8"/>
  <c r="E10882" i="8"/>
  <c r="D10882" i="8"/>
  <c r="A10883" i="8"/>
  <c r="F10882" i="8"/>
  <c r="D10883" i="8" l="1"/>
  <c r="E10883" i="8"/>
  <c r="F10883" i="8"/>
  <c r="A10884" i="8"/>
  <c r="L10882" i="8"/>
  <c r="M10882" i="8"/>
  <c r="D10884" i="8" l="1"/>
  <c r="E10884" i="8"/>
  <c r="F10884" i="8"/>
  <c r="A10885" i="8"/>
  <c r="L10883" i="8"/>
  <c r="M10883" i="8"/>
  <c r="A10886" i="8" l="1"/>
  <c r="D10885" i="8"/>
  <c r="E10885" i="8"/>
  <c r="F10885" i="8"/>
  <c r="L10884" i="8"/>
  <c r="M10884" i="8"/>
  <c r="L10885" i="8" l="1"/>
  <c r="M10885" i="8"/>
  <c r="E10886" i="8"/>
  <c r="D10886" i="8"/>
  <c r="A10887" i="8"/>
  <c r="F10886" i="8"/>
  <c r="F10887" i="8" l="1"/>
  <c r="A10888" i="8"/>
  <c r="D10887" i="8"/>
  <c r="E10887" i="8"/>
  <c r="L10886" i="8"/>
  <c r="M10886" i="8"/>
  <c r="L10887" i="8" l="1"/>
  <c r="M10887" i="8"/>
  <c r="D10888" i="8"/>
  <c r="F10888" i="8"/>
  <c r="A10889" i="8"/>
  <c r="E10888" i="8"/>
  <c r="L10888" i="8" l="1"/>
  <c r="M10888" i="8"/>
  <c r="D10889" i="8"/>
  <c r="E10889" i="8"/>
  <c r="F10889" i="8"/>
  <c r="A10890" i="8"/>
  <c r="D10890" i="8" l="1"/>
  <c r="A10891" i="8"/>
  <c r="E10890" i="8"/>
  <c r="F10890" i="8"/>
  <c r="L10889" i="8"/>
  <c r="M10889" i="8"/>
  <c r="M10890" i="8" l="1"/>
  <c r="L10890" i="8"/>
  <c r="E10891" i="8"/>
  <c r="F10891" i="8"/>
  <c r="A10892" i="8"/>
  <c r="D10891" i="8"/>
  <c r="A10893" i="8" l="1"/>
  <c r="D10892" i="8"/>
  <c r="E10892" i="8"/>
  <c r="F10892" i="8"/>
  <c r="M10891" i="8"/>
  <c r="L10891" i="8"/>
  <c r="L10892" i="8" l="1"/>
  <c r="M10892" i="8"/>
  <c r="D10893" i="8"/>
  <c r="E10893" i="8"/>
  <c r="F10893" i="8"/>
  <c r="A10894" i="8"/>
  <c r="E10894" i="8" l="1"/>
  <c r="F10894" i="8"/>
  <c r="D10894" i="8"/>
  <c r="A10895" i="8"/>
  <c r="L10893" i="8"/>
  <c r="M10893" i="8"/>
  <c r="D10895" i="8" l="1"/>
  <c r="A10896" i="8"/>
  <c r="E10895" i="8"/>
  <c r="F10895" i="8"/>
  <c r="M10894" i="8"/>
  <c r="L10894" i="8"/>
  <c r="M10895" i="8" l="1"/>
  <c r="L10895" i="8"/>
  <c r="A10897" i="8"/>
  <c r="E10896" i="8"/>
  <c r="D10896" i="8"/>
  <c r="F10896" i="8"/>
  <c r="M10896" i="8" l="1"/>
  <c r="L10896" i="8"/>
  <c r="D10897" i="8"/>
  <c r="E10897" i="8"/>
  <c r="F10897" i="8"/>
  <c r="A10898" i="8"/>
  <c r="A10899" i="8" l="1"/>
  <c r="E10898" i="8"/>
  <c r="F10898" i="8"/>
  <c r="D10898" i="8"/>
  <c r="L10897" i="8"/>
  <c r="M10897" i="8"/>
  <c r="L10898" i="8" l="1"/>
  <c r="M10898" i="8"/>
  <c r="F10899" i="8"/>
  <c r="A10900" i="8"/>
  <c r="D10899" i="8"/>
  <c r="E10899" i="8"/>
  <c r="M10899" i="8" l="1"/>
  <c r="L10899" i="8"/>
  <c r="F10900" i="8"/>
  <c r="A10901" i="8"/>
  <c r="D10900" i="8"/>
  <c r="E10900" i="8"/>
  <c r="L10900" i="8" l="1"/>
  <c r="M10900" i="8"/>
  <c r="D10901" i="8"/>
  <c r="E10901" i="8"/>
  <c r="A10902" i="8"/>
  <c r="F10901" i="8"/>
  <c r="E10902" i="8" l="1"/>
  <c r="F10902" i="8"/>
  <c r="D10902" i="8"/>
  <c r="A10903" i="8"/>
  <c r="M10901" i="8"/>
  <c r="L10901" i="8"/>
  <c r="F10903" i="8" l="1"/>
  <c r="A10904" i="8"/>
  <c r="D10903" i="8"/>
  <c r="E10903" i="8"/>
  <c r="L10902" i="8"/>
  <c r="M10902" i="8"/>
  <c r="M10903" i="8" l="1"/>
  <c r="L10903" i="8"/>
  <c r="A10905" i="8"/>
  <c r="D10904" i="8"/>
  <c r="F10904" i="8"/>
  <c r="E10904" i="8"/>
  <c r="L10904" i="8" l="1"/>
  <c r="M10904" i="8"/>
  <c r="D10905" i="8"/>
  <c r="A10906" i="8"/>
  <c r="E10905" i="8"/>
  <c r="F10905" i="8"/>
  <c r="M10905" i="8" l="1"/>
  <c r="L10905" i="8"/>
  <c r="E10906" i="8"/>
  <c r="D10906" i="8"/>
  <c r="A10907" i="8"/>
  <c r="F10906" i="8"/>
  <c r="A10908" i="8" l="1"/>
  <c r="D10907" i="8"/>
  <c r="E10907" i="8"/>
  <c r="F10907" i="8"/>
  <c r="L10906" i="8"/>
  <c r="M10906" i="8"/>
  <c r="L10907" i="8" l="1"/>
  <c r="M10907" i="8"/>
  <c r="D10908" i="8"/>
  <c r="F10908" i="8"/>
  <c r="E10908" i="8"/>
  <c r="A10909" i="8"/>
  <c r="F10909" i="8" l="1"/>
  <c r="A10910" i="8"/>
  <c r="D10909" i="8"/>
  <c r="E10909" i="8"/>
  <c r="M10908" i="8"/>
  <c r="L10908" i="8"/>
  <c r="L10909" i="8" l="1"/>
  <c r="M10909" i="8"/>
  <c r="D10910" i="8"/>
  <c r="A10911" i="8"/>
  <c r="E10910" i="8"/>
  <c r="F10910" i="8"/>
  <c r="M10910" i="8" l="1"/>
  <c r="L10910" i="8"/>
  <c r="D10911" i="8"/>
  <c r="F10911" i="8"/>
  <c r="E10911" i="8"/>
  <c r="A10912" i="8"/>
  <c r="D10912" i="8" l="1"/>
  <c r="E10912" i="8"/>
  <c r="F10912" i="8"/>
  <c r="A10913" i="8"/>
  <c r="M10911" i="8"/>
  <c r="L10911" i="8"/>
  <c r="F10913" i="8" l="1"/>
  <c r="A10914" i="8"/>
  <c r="D10913" i="8"/>
  <c r="E10913" i="8"/>
  <c r="M10912" i="8"/>
  <c r="L10912" i="8"/>
  <c r="L10913" i="8" l="1"/>
  <c r="M10913" i="8"/>
  <c r="D10914" i="8"/>
  <c r="A10915" i="8"/>
  <c r="E10914" i="8"/>
  <c r="F10914" i="8"/>
  <c r="L10914" i="8" l="1"/>
  <c r="M10914" i="8"/>
  <c r="F10915" i="8"/>
  <c r="D10915" i="8"/>
  <c r="E10915" i="8"/>
  <c r="A10916" i="8"/>
  <c r="F10916" i="8" l="1"/>
  <c r="D10916" i="8"/>
  <c r="A10917" i="8"/>
  <c r="E10916" i="8"/>
  <c r="M10915" i="8"/>
  <c r="L10915" i="8"/>
  <c r="L10916" i="8" l="1"/>
  <c r="M10916" i="8"/>
  <c r="D10917" i="8"/>
  <c r="E10917" i="8"/>
  <c r="F10917" i="8"/>
  <c r="A10918" i="8"/>
  <c r="D10918" i="8" l="1"/>
  <c r="A10919" i="8"/>
  <c r="F10918" i="8"/>
  <c r="E10918" i="8"/>
  <c r="M10917" i="8"/>
  <c r="L10917" i="8"/>
  <c r="L10918" i="8" l="1"/>
  <c r="M10918" i="8"/>
  <c r="E10919" i="8"/>
  <c r="F10919" i="8"/>
  <c r="A10920" i="8"/>
  <c r="D10919" i="8"/>
  <c r="A10921" i="8" l="1"/>
  <c r="D10920" i="8"/>
  <c r="E10920" i="8"/>
  <c r="F10920" i="8"/>
  <c r="M10919" i="8"/>
  <c r="L10919" i="8"/>
  <c r="M10920" i="8" l="1"/>
  <c r="L10920" i="8"/>
  <c r="D10921" i="8"/>
  <c r="E10921" i="8"/>
  <c r="F10921" i="8"/>
  <c r="A10922" i="8"/>
  <c r="E10922" i="8" l="1"/>
  <c r="D10922" i="8"/>
  <c r="A10923" i="8"/>
  <c r="F10922" i="8"/>
  <c r="M10921" i="8"/>
  <c r="L10921" i="8"/>
  <c r="D10923" i="8" l="1"/>
  <c r="E10923" i="8"/>
  <c r="F10923" i="8"/>
  <c r="A10924" i="8"/>
  <c r="L10922" i="8"/>
  <c r="M10922" i="8"/>
  <c r="F10924" i="8" l="1"/>
  <c r="A10925" i="8"/>
  <c r="E10924" i="8"/>
  <c r="D10924" i="8"/>
  <c r="M10923" i="8"/>
  <c r="L10923" i="8"/>
  <c r="M10924" i="8" l="1"/>
  <c r="L10924" i="8"/>
  <c r="D10925" i="8"/>
  <c r="A10926" i="8"/>
  <c r="F10925" i="8"/>
  <c r="E10925" i="8"/>
  <c r="M10925" i="8" l="1"/>
  <c r="L10925" i="8"/>
  <c r="E10926" i="8"/>
  <c r="F10926" i="8"/>
  <c r="D10926" i="8"/>
  <c r="A10927" i="8"/>
  <c r="E10927" i="8" l="1"/>
  <c r="D10927" i="8"/>
  <c r="F10927" i="8"/>
  <c r="A10928" i="8"/>
  <c r="L10926" i="8"/>
  <c r="M10926" i="8"/>
  <c r="D10928" i="8" l="1"/>
  <c r="E10928" i="8"/>
  <c r="F10928" i="8"/>
  <c r="A10929" i="8"/>
  <c r="M10927" i="8"/>
  <c r="L10927" i="8"/>
  <c r="E10929" i="8" l="1"/>
  <c r="A10930" i="8"/>
  <c r="D10929" i="8"/>
  <c r="F10929" i="8"/>
  <c r="M10928" i="8"/>
  <c r="L10928" i="8"/>
  <c r="F10930" i="8" l="1"/>
  <c r="D10930" i="8"/>
  <c r="E10930" i="8"/>
  <c r="A10931" i="8"/>
  <c r="M10929" i="8"/>
  <c r="L10929" i="8"/>
  <c r="F10931" i="8" l="1"/>
  <c r="E10931" i="8"/>
  <c r="D10931" i="8"/>
  <c r="A10932" i="8"/>
  <c r="L10930" i="8"/>
  <c r="M10930" i="8"/>
  <c r="A10933" i="8" l="1"/>
  <c r="D10932" i="8"/>
  <c r="F10932" i="8"/>
  <c r="E10932" i="8"/>
  <c r="M10931" i="8"/>
  <c r="L10931" i="8"/>
  <c r="L10932" i="8" l="1"/>
  <c r="M10932" i="8"/>
  <c r="D10933" i="8"/>
  <c r="E10933" i="8"/>
  <c r="F10933" i="8"/>
  <c r="A10934" i="8"/>
  <c r="A10935" i="8" l="1"/>
  <c r="E10934" i="8"/>
  <c r="F10934" i="8"/>
  <c r="D10934" i="8"/>
  <c r="L10933" i="8"/>
  <c r="M10933" i="8"/>
  <c r="M10934" i="8" l="1"/>
  <c r="L10934" i="8"/>
  <c r="D10935" i="8"/>
  <c r="F10935" i="8"/>
  <c r="E10935" i="8"/>
  <c r="A10936" i="8"/>
  <c r="D10936" i="8" l="1"/>
  <c r="E10936" i="8"/>
  <c r="F10936" i="8"/>
  <c r="A10937" i="8"/>
  <c r="M10935" i="8"/>
  <c r="L10935" i="8"/>
  <c r="D10937" i="8" l="1"/>
  <c r="E10937" i="8"/>
  <c r="A10938" i="8"/>
  <c r="F10937" i="8"/>
  <c r="M10936" i="8"/>
  <c r="L10936" i="8"/>
  <c r="A10939" i="8" l="1"/>
  <c r="F10938" i="8"/>
  <c r="D10938" i="8"/>
  <c r="E10938" i="8"/>
  <c r="L10937" i="8"/>
  <c r="M10937" i="8"/>
  <c r="M10938" i="8" l="1"/>
  <c r="L10938" i="8"/>
  <c r="D10939" i="8"/>
  <c r="E10939" i="8"/>
  <c r="F10939" i="8"/>
  <c r="A10940" i="8"/>
  <c r="E10940" i="8" l="1"/>
  <c r="D10940" i="8"/>
  <c r="F10940" i="8"/>
  <c r="A10941" i="8"/>
  <c r="L10939" i="8"/>
  <c r="M10939" i="8"/>
  <c r="D10941" i="8" l="1"/>
  <c r="E10941" i="8"/>
  <c r="F10941" i="8"/>
  <c r="A10942" i="8"/>
  <c r="M10940" i="8"/>
  <c r="L10940" i="8"/>
  <c r="E10942" i="8" l="1"/>
  <c r="F10942" i="8"/>
  <c r="D10942" i="8"/>
  <c r="A10943" i="8"/>
  <c r="M10941" i="8"/>
  <c r="L10941" i="8"/>
  <c r="D10943" i="8" l="1"/>
  <c r="E10943" i="8"/>
  <c r="F10943" i="8"/>
  <c r="A10944" i="8"/>
  <c r="L10942" i="8"/>
  <c r="M10942" i="8"/>
  <c r="D10944" i="8" l="1"/>
  <c r="E10944" i="8"/>
  <c r="F10944" i="8"/>
  <c r="A10945" i="8"/>
  <c r="L10943" i="8"/>
  <c r="M10943" i="8"/>
  <c r="F10945" i="8" l="1"/>
  <c r="A10946" i="8"/>
  <c r="D10945" i="8"/>
  <c r="E10945" i="8"/>
  <c r="L10944" i="8"/>
  <c r="M10944" i="8"/>
  <c r="M10945" i="8" l="1"/>
  <c r="L10945" i="8"/>
  <c r="E10946" i="8"/>
  <c r="F10946" i="8"/>
  <c r="D10946" i="8"/>
  <c r="A10947" i="8"/>
  <c r="F10947" i="8" l="1"/>
  <c r="A10948" i="8"/>
  <c r="D10947" i="8"/>
  <c r="E10947" i="8"/>
  <c r="L10946" i="8"/>
  <c r="M10946" i="8"/>
  <c r="M10947" i="8" l="1"/>
  <c r="L10947" i="8"/>
  <c r="F10948" i="8"/>
  <c r="A10949" i="8"/>
  <c r="E10948" i="8"/>
  <c r="D10948" i="8"/>
  <c r="L10948" i="8" l="1"/>
  <c r="M10948" i="8"/>
  <c r="F10949" i="8"/>
  <c r="A10950" i="8"/>
  <c r="E10949" i="8"/>
  <c r="D10949" i="8"/>
  <c r="L10949" i="8" l="1"/>
  <c r="M10949" i="8"/>
  <c r="E10950" i="8"/>
  <c r="F10950" i="8"/>
  <c r="A10951" i="8"/>
  <c r="D10950" i="8"/>
  <c r="E10951" i="8" l="1"/>
  <c r="F10951" i="8"/>
  <c r="D10951" i="8"/>
  <c r="A10952" i="8"/>
  <c r="L10950" i="8"/>
  <c r="M10950" i="8"/>
  <c r="F10952" i="8" l="1"/>
  <c r="D10952" i="8"/>
  <c r="E10952" i="8"/>
  <c r="A10953" i="8"/>
  <c r="L10951" i="8"/>
  <c r="M10951" i="8"/>
  <c r="F10953" i="8" l="1"/>
  <c r="D10953" i="8"/>
  <c r="E10953" i="8"/>
  <c r="A10954" i="8"/>
  <c r="L10952" i="8"/>
  <c r="M10952" i="8"/>
  <c r="F10954" i="8" l="1"/>
  <c r="D10954" i="8"/>
  <c r="A10955" i="8"/>
  <c r="E10954" i="8"/>
  <c r="M10953" i="8"/>
  <c r="L10953" i="8"/>
  <c r="M10954" i="8" l="1"/>
  <c r="L10954" i="8"/>
  <c r="D10955" i="8"/>
  <c r="F10955" i="8"/>
  <c r="E10955" i="8"/>
  <c r="A10956" i="8"/>
  <c r="D10956" i="8" l="1"/>
  <c r="F10956" i="8"/>
  <c r="A10957" i="8"/>
  <c r="E10956" i="8"/>
  <c r="L10955" i="8"/>
  <c r="M10955" i="8"/>
  <c r="M10956" i="8" l="1"/>
  <c r="L10956" i="8"/>
  <c r="D10957" i="8"/>
  <c r="E10957" i="8"/>
  <c r="F10957" i="8"/>
  <c r="A10958" i="8"/>
  <c r="E10958" i="8" l="1"/>
  <c r="F10958" i="8"/>
  <c r="D10958" i="8"/>
  <c r="A10959" i="8"/>
  <c r="L10957" i="8"/>
  <c r="M10957" i="8"/>
  <c r="F10959" i="8" l="1"/>
  <c r="A10960" i="8"/>
  <c r="E10959" i="8"/>
  <c r="D10959" i="8"/>
  <c r="L10958" i="8"/>
  <c r="M10958" i="8"/>
  <c r="M10959" i="8" l="1"/>
  <c r="L10959" i="8"/>
  <c r="F10960" i="8"/>
  <c r="D10960" i="8"/>
  <c r="E10960" i="8"/>
  <c r="A10961" i="8"/>
  <c r="D10961" i="8" l="1"/>
  <c r="E10961" i="8"/>
  <c r="F10961" i="8"/>
  <c r="A10962" i="8"/>
  <c r="M10960" i="8"/>
  <c r="L10960" i="8"/>
  <c r="E10962" i="8" l="1"/>
  <c r="F10962" i="8"/>
  <c r="D10962" i="8"/>
  <c r="A10963" i="8"/>
  <c r="L10961" i="8"/>
  <c r="M10961" i="8"/>
  <c r="F10963" i="8" l="1"/>
  <c r="A10964" i="8"/>
  <c r="D10963" i="8"/>
  <c r="E10963" i="8"/>
  <c r="L10962" i="8"/>
  <c r="M10962" i="8"/>
  <c r="M10963" i="8" l="1"/>
  <c r="L10963" i="8"/>
  <c r="F10964" i="8"/>
  <c r="D10964" i="8"/>
  <c r="E10964" i="8"/>
  <c r="A10965" i="8"/>
  <c r="F10965" i="8" l="1"/>
  <c r="A10966" i="8"/>
  <c r="E10965" i="8"/>
  <c r="D10965" i="8"/>
  <c r="L10964" i="8"/>
  <c r="M10964" i="8"/>
  <c r="M10965" i="8" l="1"/>
  <c r="L10965" i="8"/>
  <c r="E10966" i="8"/>
  <c r="F10966" i="8"/>
  <c r="D10966" i="8"/>
  <c r="A10967" i="8"/>
  <c r="D10967" i="8" l="1"/>
  <c r="F10967" i="8"/>
  <c r="E10967" i="8"/>
  <c r="A10968" i="8"/>
  <c r="L10966" i="8"/>
  <c r="M10966" i="8"/>
  <c r="D10968" i="8" l="1"/>
  <c r="E10968" i="8"/>
  <c r="F10968" i="8"/>
  <c r="A10969" i="8"/>
  <c r="M10967" i="8"/>
  <c r="L10967" i="8"/>
  <c r="D10969" i="8" l="1"/>
  <c r="E10969" i="8"/>
  <c r="F10969" i="8"/>
  <c r="A10970" i="8"/>
  <c r="M10968" i="8"/>
  <c r="L10968" i="8"/>
  <c r="F10970" i="8" l="1"/>
  <c r="E10970" i="8"/>
  <c r="D10970" i="8"/>
  <c r="A10971" i="8"/>
  <c r="M10969" i="8"/>
  <c r="L10969" i="8"/>
  <c r="A10972" i="8" l="1"/>
  <c r="D10971" i="8"/>
  <c r="E10971" i="8"/>
  <c r="F10971" i="8"/>
  <c r="L10970" i="8"/>
  <c r="M10970" i="8"/>
  <c r="M10971" i="8" l="1"/>
  <c r="L10971" i="8"/>
  <c r="A10973" i="8"/>
  <c r="E10972" i="8"/>
  <c r="F10972" i="8"/>
  <c r="D10972" i="8"/>
  <c r="M10972" i="8" l="1"/>
  <c r="L10972" i="8"/>
  <c r="D10973" i="8"/>
  <c r="E10973" i="8"/>
  <c r="A10974" i="8"/>
  <c r="F10973" i="8"/>
  <c r="D10974" i="8" l="1"/>
  <c r="A10975" i="8"/>
  <c r="E10974" i="8"/>
  <c r="F10974" i="8"/>
  <c r="M10973" i="8"/>
  <c r="L10973" i="8"/>
  <c r="M10974" i="8" l="1"/>
  <c r="L10974" i="8"/>
  <c r="D10975" i="8"/>
  <c r="F10975" i="8"/>
  <c r="A10976" i="8"/>
  <c r="E10975" i="8"/>
  <c r="L10975" i="8" l="1"/>
  <c r="M10975" i="8"/>
  <c r="D10976" i="8"/>
  <c r="E10976" i="8"/>
  <c r="F10976" i="8"/>
  <c r="A10977" i="8"/>
  <c r="D10977" i="8" l="1"/>
  <c r="E10977" i="8"/>
  <c r="F10977" i="8"/>
  <c r="A10978" i="8"/>
  <c r="M10976" i="8"/>
  <c r="L10976" i="8"/>
  <c r="A10979" i="8" l="1"/>
  <c r="E10978" i="8"/>
  <c r="F10978" i="8"/>
  <c r="D10978" i="8"/>
  <c r="M10977" i="8"/>
  <c r="L10977" i="8"/>
  <c r="L10978" i="8" l="1"/>
  <c r="M10978" i="8"/>
  <c r="A10980" i="8"/>
  <c r="D10979" i="8"/>
  <c r="E10979" i="8"/>
  <c r="F10979" i="8"/>
  <c r="M10979" i="8" l="1"/>
  <c r="L10979" i="8"/>
  <c r="D10980" i="8"/>
  <c r="E10980" i="8"/>
  <c r="A10981" i="8"/>
  <c r="F10980" i="8"/>
  <c r="A10982" i="8" l="1"/>
  <c r="D10981" i="8"/>
  <c r="E10981" i="8"/>
  <c r="F10981" i="8"/>
  <c r="L10980" i="8"/>
  <c r="M10980" i="8"/>
  <c r="M10981" i="8" l="1"/>
  <c r="L10981" i="8"/>
  <c r="D10982" i="8"/>
  <c r="E10982" i="8"/>
  <c r="F10982" i="8"/>
  <c r="A10983" i="8"/>
  <c r="F10983" i="8" l="1"/>
  <c r="A10984" i="8"/>
  <c r="D10983" i="8"/>
  <c r="E10983" i="8"/>
  <c r="L10982" i="8"/>
  <c r="M10982" i="8"/>
  <c r="M10983" i="8" l="1"/>
  <c r="L10983" i="8"/>
  <c r="F10984" i="8"/>
  <c r="A10985" i="8"/>
  <c r="D10984" i="8"/>
  <c r="E10984" i="8"/>
  <c r="L10984" i="8" l="1"/>
  <c r="M10984" i="8"/>
  <c r="F10985" i="8"/>
  <c r="A10986" i="8"/>
  <c r="D10985" i="8"/>
  <c r="E10985" i="8"/>
  <c r="L10985" i="8" l="1"/>
  <c r="M10985" i="8"/>
  <c r="D10986" i="8"/>
  <c r="A10987" i="8"/>
  <c r="F10986" i="8"/>
  <c r="E10986" i="8"/>
  <c r="L10986" i="8" l="1"/>
  <c r="M10986" i="8"/>
  <c r="A10988" i="8"/>
  <c r="D10987" i="8"/>
  <c r="F10987" i="8"/>
  <c r="E10987" i="8"/>
  <c r="M10987" i="8" l="1"/>
  <c r="L10987" i="8"/>
  <c r="E10988" i="8"/>
  <c r="F10988" i="8"/>
  <c r="D10988" i="8"/>
  <c r="A10989" i="8"/>
  <c r="A10990" i="8" l="1"/>
  <c r="D10989" i="8"/>
  <c r="E10989" i="8"/>
  <c r="F10989" i="8"/>
  <c r="M10988" i="8"/>
  <c r="L10988" i="8"/>
  <c r="L10989" i="8" l="1"/>
  <c r="M10989" i="8"/>
  <c r="F10990" i="8"/>
  <c r="D10990" i="8"/>
  <c r="A10991" i="8"/>
  <c r="E10990" i="8"/>
  <c r="L10990" i="8" l="1"/>
  <c r="M10990" i="8"/>
  <c r="F10991" i="8"/>
  <c r="A10992" i="8"/>
  <c r="E10991" i="8"/>
  <c r="D10991" i="8"/>
  <c r="M10991" i="8" l="1"/>
  <c r="L10991" i="8"/>
  <c r="F10992" i="8"/>
  <c r="A10993" i="8"/>
  <c r="D10992" i="8"/>
  <c r="E10992" i="8"/>
  <c r="M10992" i="8" l="1"/>
  <c r="L10992" i="8"/>
  <c r="A10994" i="8"/>
  <c r="E10993" i="8"/>
  <c r="F10993" i="8"/>
  <c r="D10993" i="8"/>
  <c r="M10993" i="8" l="1"/>
  <c r="L10993" i="8"/>
  <c r="F10994" i="8"/>
  <c r="E10994" i="8"/>
  <c r="D10994" i="8"/>
  <c r="A10995" i="8"/>
  <c r="E10995" i="8" l="1"/>
  <c r="F10995" i="8"/>
  <c r="A10996" i="8"/>
  <c r="D10995" i="8"/>
  <c r="M10994" i="8"/>
  <c r="L10994" i="8"/>
  <c r="A10997" i="8" l="1"/>
  <c r="D10996" i="8"/>
  <c r="E10996" i="8"/>
  <c r="F10996" i="8"/>
  <c r="M10995" i="8"/>
  <c r="L10995" i="8"/>
  <c r="M10996" i="8" l="1"/>
  <c r="L10996" i="8"/>
  <c r="D10997" i="8"/>
  <c r="E10997" i="8"/>
  <c r="F10997" i="8"/>
  <c r="A10998" i="8"/>
  <c r="D10998" i="8" l="1"/>
  <c r="A10999" i="8"/>
  <c r="F10998" i="8"/>
  <c r="E10998" i="8"/>
  <c r="M10997" i="8"/>
  <c r="L10997" i="8"/>
  <c r="L10998" i="8" l="1"/>
  <c r="M10998" i="8"/>
  <c r="E10999" i="8"/>
  <c r="A11000" i="8"/>
  <c r="D10999" i="8"/>
  <c r="F10999" i="8"/>
  <c r="F11000" i="8" l="1"/>
  <c r="A11001" i="8"/>
  <c r="D11000" i="8"/>
  <c r="E11000" i="8"/>
  <c r="M10999" i="8"/>
  <c r="L10999" i="8"/>
  <c r="M11000" i="8" l="1"/>
  <c r="L11000" i="8"/>
  <c r="A11002" i="8"/>
  <c r="D11001" i="8"/>
  <c r="E11001" i="8"/>
  <c r="F11001" i="8"/>
  <c r="L11001" i="8" l="1"/>
  <c r="M11001" i="8"/>
  <c r="E11002" i="8"/>
  <c r="F11002" i="8"/>
  <c r="D11002" i="8"/>
  <c r="A11003" i="8"/>
  <c r="E11003" i="8" l="1"/>
  <c r="D11003" i="8"/>
  <c r="F11003" i="8"/>
  <c r="A11004" i="8"/>
  <c r="L11002" i="8"/>
  <c r="M11002" i="8"/>
  <c r="F11004" i="8" l="1"/>
  <c r="A11005" i="8"/>
  <c r="E11004" i="8"/>
  <c r="D11004" i="8"/>
  <c r="M11003" i="8"/>
  <c r="L11003" i="8"/>
  <c r="L11004" i="8" l="1"/>
  <c r="M11004" i="8"/>
  <c r="F11005" i="8"/>
  <c r="A11006" i="8"/>
  <c r="D11005" i="8"/>
  <c r="E11005" i="8"/>
  <c r="L11005" i="8" l="1"/>
  <c r="M11005" i="8"/>
  <c r="A11007" i="8"/>
  <c r="E11006" i="8"/>
  <c r="D11006" i="8"/>
  <c r="F11006" i="8"/>
  <c r="L11006" i="8" l="1"/>
  <c r="M11006" i="8"/>
  <c r="F11007" i="8"/>
  <c r="A11008" i="8"/>
  <c r="D11007" i="8"/>
  <c r="E11007" i="8"/>
  <c r="M11007" i="8" l="1"/>
  <c r="L11007" i="8"/>
  <c r="F11008" i="8"/>
  <c r="D11008" i="8"/>
  <c r="E11008" i="8"/>
  <c r="A11009" i="8"/>
  <c r="F11009" i="8" l="1"/>
  <c r="A11010" i="8"/>
  <c r="D11009" i="8"/>
  <c r="E11009" i="8"/>
  <c r="M11008" i="8"/>
  <c r="L11008" i="8"/>
  <c r="M11009" i="8" l="1"/>
  <c r="L11009" i="8"/>
  <c r="F11010" i="8"/>
  <c r="D11010" i="8"/>
  <c r="E11010" i="8"/>
  <c r="A11011" i="8"/>
  <c r="E11011" i="8" l="1"/>
  <c r="A11012" i="8"/>
  <c r="D11011" i="8"/>
  <c r="F11011" i="8"/>
  <c r="M11010" i="8"/>
  <c r="L11010" i="8"/>
  <c r="D11012" i="8" l="1"/>
  <c r="F11012" i="8"/>
  <c r="A11013" i="8"/>
  <c r="E11012" i="8"/>
  <c r="M11011" i="8"/>
  <c r="L11011" i="8"/>
  <c r="L11012" i="8" l="1"/>
  <c r="M11012" i="8"/>
  <c r="F11013" i="8"/>
  <c r="A11014" i="8"/>
  <c r="D11013" i="8"/>
  <c r="E11013" i="8"/>
  <c r="M11013" i="8" l="1"/>
  <c r="L11013" i="8"/>
  <c r="D11014" i="8"/>
  <c r="A11015" i="8"/>
  <c r="E11014" i="8"/>
  <c r="F11014" i="8"/>
  <c r="L11014" i="8" l="1"/>
  <c r="M11014" i="8"/>
  <c r="A11016" i="8"/>
  <c r="D11015" i="8"/>
  <c r="E11015" i="8"/>
  <c r="F11015" i="8"/>
  <c r="M11015" i="8" l="1"/>
  <c r="L11015" i="8"/>
  <c r="D11016" i="8"/>
  <c r="E11016" i="8"/>
  <c r="F11016" i="8"/>
  <c r="A11017" i="8"/>
  <c r="A11018" i="8" l="1"/>
  <c r="D11017" i="8"/>
  <c r="E11017" i="8"/>
  <c r="F11017" i="8"/>
  <c r="M11016" i="8"/>
  <c r="L11016" i="8"/>
  <c r="M11017" i="8" l="1"/>
  <c r="L11017" i="8"/>
  <c r="E11018" i="8"/>
  <c r="F11018" i="8"/>
  <c r="D11018" i="8"/>
  <c r="A11019" i="8"/>
  <c r="A11020" i="8" l="1"/>
  <c r="D11019" i="8"/>
  <c r="E11019" i="8"/>
  <c r="F11019" i="8"/>
  <c r="L11018" i="8"/>
  <c r="M11018" i="8"/>
  <c r="L11019" i="8" l="1"/>
  <c r="M11019" i="8"/>
  <c r="D11020" i="8"/>
  <c r="F11020" i="8"/>
  <c r="E11020" i="8"/>
  <c r="A11021" i="8"/>
  <c r="F11021" i="8" l="1"/>
  <c r="A11022" i="8"/>
  <c r="D11021" i="8"/>
  <c r="E11021" i="8"/>
  <c r="L11020" i="8"/>
  <c r="M11020" i="8"/>
  <c r="M11021" i="8" l="1"/>
  <c r="L11021" i="8"/>
  <c r="E11022" i="8"/>
  <c r="F11022" i="8"/>
  <c r="D11022" i="8"/>
  <c r="A11023" i="8"/>
  <c r="F11023" i="8" l="1"/>
  <c r="A11024" i="8"/>
  <c r="D11023" i="8"/>
  <c r="E11023" i="8"/>
  <c r="L11022" i="8"/>
  <c r="M11022" i="8"/>
  <c r="M11023" i="8" l="1"/>
  <c r="L11023" i="8"/>
  <c r="F11024" i="8"/>
  <c r="A11025" i="8"/>
  <c r="D11024" i="8"/>
  <c r="E11024" i="8"/>
  <c r="M11024" i="8" l="1"/>
  <c r="L11024" i="8"/>
  <c r="F11025" i="8"/>
  <c r="A11026" i="8"/>
  <c r="D11025" i="8"/>
  <c r="E11025" i="8"/>
  <c r="L11025" i="8" l="1"/>
  <c r="M11025" i="8"/>
  <c r="D11026" i="8"/>
  <c r="A11027" i="8"/>
  <c r="E11026" i="8"/>
  <c r="F11026" i="8"/>
  <c r="L11026" i="8" l="1"/>
  <c r="M11026" i="8"/>
  <c r="A11028" i="8"/>
  <c r="D11027" i="8"/>
  <c r="E11027" i="8"/>
  <c r="F11027" i="8"/>
  <c r="M11027" i="8" l="1"/>
  <c r="L11027" i="8"/>
  <c r="F11028" i="8"/>
  <c r="A11029" i="8"/>
  <c r="D11028" i="8"/>
  <c r="E11028" i="8"/>
  <c r="M11028" i="8" l="1"/>
  <c r="L11028" i="8"/>
  <c r="E11029" i="8"/>
  <c r="D11029" i="8"/>
  <c r="F11029" i="8"/>
  <c r="A11030" i="8"/>
  <c r="A11031" i="8" l="1"/>
  <c r="E11030" i="8"/>
  <c r="F11030" i="8"/>
  <c r="D11030" i="8"/>
  <c r="L11029" i="8"/>
  <c r="M11029" i="8"/>
  <c r="M11030" i="8" l="1"/>
  <c r="L11030" i="8"/>
  <c r="F11031" i="8"/>
  <c r="D11031" i="8"/>
  <c r="A11032" i="8"/>
  <c r="E11031" i="8"/>
  <c r="M11031" i="8" l="1"/>
  <c r="L11031" i="8"/>
  <c r="D11032" i="8"/>
  <c r="F11032" i="8"/>
  <c r="A11033" i="8"/>
  <c r="E11032" i="8"/>
  <c r="L11032" i="8" l="1"/>
  <c r="M11032" i="8"/>
  <c r="F11033" i="8"/>
  <c r="D11033" i="8"/>
  <c r="E11033" i="8"/>
  <c r="A11034" i="8"/>
  <c r="E11034" i="8" l="1"/>
  <c r="F11034" i="8"/>
  <c r="D11034" i="8"/>
  <c r="A11035" i="8"/>
  <c r="M11033" i="8"/>
  <c r="L11033" i="8"/>
  <c r="A11036" i="8" l="1"/>
  <c r="D11035" i="8"/>
  <c r="E11035" i="8"/>
  <c r="F11035" i="8"/>
  <c r="L11034" i="8"/>
  <c r="M11034" i="8"/>
  <c r="L11035" i="8" l="1"/>
  <c r="M11035" i="8"/>
  <c r="D11036" i="8"/>
  <c r="F11036" i="8"/>
  <c r="A11037" i="8"/>
  <c r="E11036" i="8"/>
  <c r="L11036" i="8" l="1"/>
  <c r="M11036" i="8"/>
  <c r="D11037" i="8"/>
  <c r="E11037" i="8"/>
  <c r="F11037" i="8"/>
  <c r="A11038" i="8"/>
  <c r="L11037" i="8" l="1"/>
  <c r="M11037" i="8"/>
  <c r="D11038" i="8"/>
  <c r="A11039" i="8"/>
  <c r="E11038" i="8"/>
  <c r="F11038" i="8"/>
  <c r="M11038" i="8" l="1"/>
  <c r="L11038" i="8"/>
  <c r="D11039" i="8"/>
  <c r="E11039" i="8"/>
  <c r="A11040" i="8"/>
  <c r="F11039" i="8"/>
  <c r="F11040" i="8" l="1"/>
  <c r="A11041" i="8"/>
  <c r="E11040" i="8"/>
  <c r="D11040" i="8"/>
  <c r="M11039" i="8"/>
  <c r="L11039" i="8"/>
  <c r="M11040" i="8" l="1"/>
  <c r="L11040" i="8"/>
  <c r="E11041" i="8"/>
  <c r="D11041" i="8"/>
  <c r="A11042" i="8"/>
  <c r="F11041" i="8"/>
  <c r="E11042" i="8" l="1"/>
  <c r="D11042" i="8"/>
  <c r="A11043" i="8"/>
  <c r="F11042" i="8"/>
  <c r="M11041" i="8"/>
  <c r="L11041" i="8"/>
  <c r="A11044" i="8" l="1"/>
  <c r="E11043" i="8"/>
  <c r="D11043" i="8"/>
  <c r="F11043" i="8"/>
  <c r="L11042" i="8"/>
  <c r="M11042" i="8"/>
  <c r="M11043" i="8" l="1"/>
  <c r="L11043" i="8"/>
  <c r="F11044" i="8"/>
  <c r="A11045" i="8"/>
  <c r="D11044" i="8"/>
  <c r="E11044" i="8"/>
  <c r="L11044" i="8" l="1"/>
  <c r="M11044" i="8"/>
  <c r="D11045" i="8"/>
  <c r="E11045" i="8"/>
  <c r="F11045" i="8"/>
  <c r="A11046" i="8"/>
  <c r="D11046" i="8" l="1"/>
  <c r="F11046" i="8"/>
  <c r="A11047" i="8"/>
  <c r="E11046" i="8"/>
  <c r="M11045" i="8"/>
  <c r="L11045" i="8"/>
  <c r="M11046" i="8" l="1"/>
  <c r="L11046" i="8"/>
  <c r="D11047" i="8"/>
  <c r="E11047" i="8"/>
  <c r="A11048" i="8"/>
  <c r="F11047" i="8"/>
  <c r="D11048" i="8" l="1"/>
  <c r="E11048" i="8"/>
  <c r="F11048" i="8"/>
  <c r="A11049" i="8"/>
  <c r="L11047" i="8"/>
  <c r="M11047" i="8"/>
  <c r="E11049" i="8" l="1"/>
  <c r="A11050" i="8"/>
  <c r="D11049" i="8"/>
  <c r="F11049" i="8"/>
  <c r="M11048" i="8"/>
  <c r="L11048" i="8"/>
  <c r="A11051" i="8" l="1"/>
  <c r="F11050" i="8"/>
  <c r="E11050" i="8"/>
  <c r="D11050" i="8"/>
  <c r="M11049" i="8"/>
  <c r="L11049" i="8"/>
  <c r="L11050" i="8" l="1"/>
  <c r="M11050" i="8"/>
  <c r="A11052" i="8"/>
  <c r="D11051" i="8"/>
  <c r="E11051" i="8"/>
  <c r="F11051" i="8"/>
  <c r="L11051" i="8" l="1"/>
  <c r="M11051" i="8"/>
  <c r="D11052" i="8"/>
  <c r="E11052" i="8"/>
  <c r="F11052" i="8"/>
  <c r="A11053" i="8"/>
  <c r="A11054" i="8" l="1"/>
  <c r="D11053" i="8"/>
  <c r="E11053" i="8"/>
  <c r="F11053" i="8"/>
  <c r="M11052" i="8"/>
  <c r="L11052" i="8"/>
  <c r="M11053" i="8" l="1"/>
  <c r="L11053" i="8"/>
  <c r="E11054" i="8"/>
  <c r="F11054" i="8"/>
  <c r="D11054" i="8"/>
  <c r="A11055" i="8"/>
  <c r="D11055" i="8" l="1"/>
  <c r="E11055" i="8"/>
  <c r="F11055" i="8"/>
  <c r="A11056" i="8"/>
  <c r="M11054" i="8"/>
  <c r="L11054" i="8"/>
  <c r="F11056" i="8" l="1"/>
  <c r="D11056" i="8"/>
  <c r="A11057" i="8"/>
  <c r="E11056" i="8"/>
  <c r="M11055" i="8"/>
  <c r="L11055" i="8"/>
  <c r="M11056" i="8" l="1"/>
  <c r="L11056" i="8"/>
  <c r="D11057" i="8"/>
  <c r="E11057" i="8"/>
  <c r="F11057" i="8"/>
  <c r="A11058" i="8"/>
  <c r="E11058" i="8" l="1"/>
  <c r="F11058" i="8"/>
  <c r="D11058" i="8"/>
  <c r="A11059" i="8"/>
  <c r="M11057" i="8"/>
  <c r="L11057" i="8"/>
  <c r="D11059" i="8" l="1"/>
  <c r="F11059" i="8"/>
  <c r="E11059" i="8"/>
  <c r="A11060" i="8"/>
  <c r="L11058" i="8"/>
  <c r="M11058" i="8"/>
  <c r="E11060" i="8" l="1"/>
  <c r="F11060" i="8"/>
  <c r="D11060" i="8"/>
  <c r="A11061" i="8"/>
  <c r="M11059" i="8"/>
  <c r="L11059" i="8"/>
  <c r="F11061" i="8" l="1"/>
  <c r="A11062" i="8"/>
  <c r="D11061" i="8"/>
  <c r="E11061" i="8"/>
  <c r="M11060" i="8"/>
  <c r="L11060" i="8"/>
  <c r="M11061" i="8" l="1"/>
  <c r="L11061" i="8"/>
  <c r="F11062" i="8"/>
  <c r="A11063" i="8"/>
  <c r="E11062" i="8"/>
  <c r="D11062" i="8"/>
  <c r="M11062" i="8" l="1"/>
  <c r="L11062" i="8"/>
  <c r="F11063" i="8"/>
  <c r="A11064" i="8"/>
  <c r="D11063" i="8"/>
  <c r="E11063" i="8"/>
  <c r="L11063" i="8" l="1"/>
  <c r="M11063" i="8"/>
  <c r="D11064" i="8"/>
  <c r="E11064" i="8"/>
  <c r="F11064" i="8"/>
  <c r="A11065" i="8"/>
  <c r="A11066" i="8" l="1"/>
  <c r="D11065" i="8"/>
  <c r="E11065" i="8"/>
  <c r="F11065" i="8"/>
  <c r="M11064" i="8"/>
  <c r="L11064" i="8"/>
  <c r="L11065" i="8" l="1"/>
  <c r="M11065" i="8"/>
  <c r="A11067" i="8"/>
  <c r="E11066" i="8"/>
  <c r="F11066" i="8"/>
  <c r="D11066" i="8"/>
  <c r="M11066" i="8" l="1"/>
  <c r="L11066" i="8"/>
  <c r="D11067" i="8"/>
  <c r="E11067" i="8"/>
  <c r="F11067" i="8"/>
  <c r="A11068" i="8"/>
  <c r="M11067" i="8" l="1"/>
  <c r="L11067" i="8"/>
  <c r="F11068" i="8"/>
  <c r="A11069" i="8"/>
  <c r="D11068" i="8"/>
  <c r="E11068" i="8"/>
  <c r="A11070" i="8" l="1"/>
  <c r="D11069" i="8"/>
  <c r="E11069" i="8"/>
  <c r="F11069" i="8"/>
  <c r="L11068" i="8"/>
  <c r="M11068" i="8"/>
  <c r="L11069" i="8" l="1"/>
  <c r="M11069" i="8"/>
  <c r="A11071" i="8"/>
  <c r="E11070" i="8"/>
  <c r="F11070" i="8"/>
  <c r="D11070" i="8"/>
  <c r="L11070" i="8" l="1"/>
  <c r="M11070" i="8"/>
  <c r="A11072" i="8"/>
  <c r="D11071" i="8"/>
  <c r="F11071" i="8"/>
  <c r="E11071" i="8"/>
  <c r="M11071" i="8" l="1"/>
  <c r="L11071" i="8"/>
  <c r="A11073" i="8"/>
  <c r="D11072" i="8"/>
  <c r="E11072" i="8"/>
  <c r="F11072" i="8"/>
  <c r="M11072" i="8" l="1"/>
  <c r="L11072" i="8"/>
  <c r="D11073" i="8"/>
  <c r="A11074" i="8"/>
  <c r="E11073" i="8"/>
  <c r="F11073" i="8"/>
  <c r="L11073" i="8" l="1"/>
  <c r="M11073" i="8"/>
  <c r="A11075" i="8"/>
  <c r="E11074" i="8"/>
  <c r="D11074" i="8"/>
  <c r="F11074" i="8"/>
  <c r="M11074" i="8" l="1"/>
  <c r="L11074" i="8"/>
  <c r="A11076" i="8"/>
  <c r="D11075" i="8"/>
  <c r="F11075" i="8"/>
  <c r="E11075" i="8"/>
  <c r="L11075" i="8" l="1"/>
  <c r="M11075" i="8"/>
  <c r="F11076" i="8"/>
  <c r="D11076" i="8"/>
  <c r="A11077" i="8"/>
  <c r="E11076" i="8"/>
  <c r="L11076" i="8" l="1"/>
  <c r="M11076" i="8"/>
  <c r="F11077" i="8"/>
  <c r="A11078" i="8"/>
  <c r="D11077" i="8"/>
  <c r="E11077" i="8"/>
  <c r="M11077" i="8" l="1"/>
  <c r="L11077" i="8"/>
  <c r="E11078" i="8"/>
  <c r="F11078" i="8"/>
  <c r="D11078" i="8"/>
  <c r="A11079" i="8"/>
  <c r="D11079" i="8" l="1"/>
  <c r="E11079" i="8"/>
  <c r="F11079" i="8"/>
  <c r="A11080" i="8"/>
  <c r="M11078" i="8"/>
  <c r="L11078" i="8"/>
  <c r="A11081" i="8" l="1"/>
  <c r="D11080" i="8"/>
  <c r="E11080" i="8"/>
  <c r="F11080" i="8"/>
  <c r="M11079" i="8"/>
  <c r="L11079" i="8"/>
  <c r="L11080" i="8" l="1"/>
  <c r="M11080" i="8"/>
  <c r="A11082" i="8"/>
  <c r="D11081" i="8"/>
  <c r="E11081" i="8"/>
  <c r="F11081" i="8"/>
  <c r="L11081" i="8" l="1"/>
  <c r="M11081" i="8"/>
  <c r="D11082" i="8"/>
  <c r="E11082" i="8"/>
  <c r="A11083" i="8"/>
  <c r="F11082" i="8"/>
  <c r="A11084" i="8" l="1"/>
  <c r="D11083" i="8"/>
  <c r="E11083" i="8"/>
  <c r="F11083" i="8"/>
  <c r="L11082" i="8"/>
  <c r="M11082" i="8"/>
  <c r="M11083" i="8" l="1"/>
  <c r="L11083" i="8"/>
  <c r="F11084" i="8"/>
  <c r="A11085" i="8"/>
  <c r="E11084" i="8"/>
  <c r="D11084" i="8"/>
  <c r="L11084" i="8" l="1"/>
  <c r="M11084" i="8"/>
  <c r="D11085" i="8"/>
  <c r="E11085" i="8"/>
  <c r="F11085" i="8"/>
  <c r="A11086" i="8"/>
  <c r="D11086" i="8" l="1"/>
  <c r="A11087" i="8"/>
  <c r="E11086" i="8"/>
  <c r="F11086" i="8"/>
  <c r="L11085" i="8"/>
  <c r="M11085" i="8"/>
  <c r="L11086" i="8" l="1"/>
  <c r="M11086" i="8"/>
  <c r="F11087" i="8"/>
  <c r="A11088" i="8"/>
  <c r="D11087" i="8"/>
  <c r="E11087" i="8"/>
  <c r="L11087" i="8" l="1"/>
  <c r="M11087" i="8"/>
  <c r="D11088" i="8"/>
  <c r="E11088" i="8"/>
  <c r="F11088" i="8"/>
  <c r="A11089" i="8"/>
  <c r="A11090" i="8" l="1"/>
  <c r="D11089" i="8"/>
  <c r="E11089" i="8"/>
  <c r="F11089" i="8"/>
  <c r="L11088" i="8"/>
  <c r="M11088" i="8"/>
  <c r="L11089" i="8" l="1"/>
  <c r="M11089" i="8"/>
  <c r="A11091" i="8"/>
  <c r="E11090" i="8"/>
  <c r="F11090" i="8"/>
  <c r="D11090" i="8"/>
  <c r="M11090" i="8" l="1"/>
  <c r="L11090" i="8"/>
  <c r="F11091" i="8"/>
  <c r="A11092" i="8"/>
  <c r="D11091" i="8"/>
  <c r="E11091" i="8"/>
  <c r="L11091" i="8" l="1"/>
  <c r="M11091" i="8"/>
  <c r="F11092" i="8"/>
  <c r="D11092" i="8"/>
  <c r="E11092" i="8"/>
  <c r="A11093" i="8"/>
  <c r="F11093" i="8" l="1"/>
  <c r="D11093" i="8"/>
  <c r="E11093" i="8"/>
  <c r="A11094" i="8"/>
  <c r="L11092" i="8"/>
  <c r="M11092" i="8"/>
  <c r="A11095" i="8" l="1"/>
  <c r="E11094" i="8"/>
  <c r="F11094" i="8"/>
  <c r="D11094" i="8"/>
  <c r="L11093" i="8"/>
  <c r="M11093" i="8"/>
  <c r="L11094" i="8" l="1"/>
  <c r="M11094" i="8"/>
  <c r="F11095" i="8"/>
  <c r="A11096" i="8"/>
  <c r="D11095" i="8"/>
  <c r="E11095" i="8"/>
  <c r="L11095" i="8" l="1"/>
  <c r="M11095" i="8"/>
  <c r="D11096" i="8"/>
  <c r="E11096" i="8"/>
  <c r="F11096" i="8"/>
  <c r="A11097" i="8"/>
  <c r="D11097" i="8" l="1"/>
  <c r="E11097" i="8"/>
  <c r="F11097" i="8"/>
  <c r="A11098" i="8"/>
  <c r="L11096" i="8"/>
  <c r="M11096" i="8"/>
  <c r="E11098" i="8" l="1"/>
  <c r="D11098" i="8"/>
  <c r="A11099" i="8"/>
  <c r="F11098" i="8"/>
  <c r="M11097" i="8"/>
  <c r="L11097" i="8"/>
  <c r="F11099" i="8" l="1"/>
  <c r="A11100" i="8"/>
  <c r="D11099" i="8"/>
  <c r="E11099" i="8"/>
  <c r="L11098" i="8"/>
  <c r="M11098" i="8"/>
  <c r="M11099" i="8" l="1"/>
  <c r="L11099" i="8"/>
  <c r="F11100" i="8"/>
  <c r="D11100" i="8"/>
  <c r="E11100" i="8"/>
  <c r="A11101" i="8"/>
  <c r="A11102" i="8" l="1"/>
  <c r="D11101" i="8"/>
  <c r="E11101" i="8"/>
  <c r="F11101" i="8"/>
  <c r="L11100" i="8"/>
  <c r="M11100" i="8"/>
  <c r="M11101" i="8" l="1"/>
  <c r="L11101" i="8"/>
  <c r="E11102" i="8"/>
  <c r="A11103" i="8"/>
  <c r="F11102" i="8"/>
  <c r="D11102" i="8"/>
  <c r="A11104" i="8" l="1"/>
  <c r="E11103" i="8"/>
  <c r="F11103" i="8"/>
  <c r="D11103" i="8"/>
  <c r="L11102" i="8"/>
  <c r="M11102" i="8"/>
  <c r="M11103" i="8" l="1"/>
  <c r="L11103" i="8"/>
  <c r="A11105" i="8"/>
  <c r="D11104" i="8"/>
  <c r="E11104" i="8"/>
  <c r="F11104" i="8"/>
  <c r="L11104" i="8" l="1"/>
  <c r="M11104" i="8"/>
  <c r="D11105" i="8"/>
  <c r="F11105" i="8"/>
  <c r="A11106" i="8"/>
  <c r="E11105" i="8"/>
  <c r="L11105" i="8" l="1"/>
  <c r="M11105" i="8"/>
  <c r="E11106" i="8"/>
  <c r="A11107" i="8"/>
  <c r="F11106" i="8"/>
  <c r="D11106" i="8"/>
  <c r="D11107" i="8" l="1"/>
  <c r="E11107" i="8"/>
  <c r="F11107" i="8"/>
  <c r="A11108" i="8"/>
  <c r="L11106" i="8"/>
  <c r="M11106" i="8"/>
  <c r="F11108" i="8" l="1"/>
  <c r="D11108" i="8"/>
  <c r="E11108" i="8"/>
  <c r="A11109" i="8"/>
  <c r="M11107" i="8"/>
  <c r="L11107" i="8"/>
  <c r="D11109" i="8" l="1"/>
  <c r="E11109" i="8"/>
  <c r="F11109" i="8"/>
  <c r="A11110" i="8"/>
  <c r="M11108" i="8"/>
  <c r="L11108" i="8"/>
  <c r="A11111" i="8" l="1"/>
  <c r="F11110" i="8"/>
  <c r="E11110" i="8"/>
  <c r="D11110" i="8"/>
  <c r="M11109" i="8"/>
  <c r="L11109" i="8"/>
  <c r="L11110" i="8" l="1"/>
  <c r="M11110" i="8"/>
  <c r="F11111" i="8"/>
  <c r="D11111" i="8"/>
  <c r="E11111" i="8"/>
  <c r="A11112" i="8"/>
  <c r="F11112" i="8" l="1"/>
  <c r="D11112" i="8"/>
  <c r="E11112" i="8"/>
  <c r="A11113" i="8"/>
  <c r="M11111" i="8"/>
  <c r="L11111" i="8"/>
  <c r="D11113" i="8" l="1"/>
  <c r="E11113" i="8"/>
  <c r="A11114" i="8"/>
  <c r="F11113" i="8"/>
  <c r="M11112" i="8"/>
  <c r="L11112" i="8"/>
  <c r="E11114" i="8" l="1"/>
  <c r="F11114" i="8"/>
  <c r="A11115" i="8"/>
  <c r="D11114" i="8"/>
  <c r="L11113" i="8"/>
  <c r="M11113" i="8"/>
  <c r="A11116" i="8" l="1"/>
  <c r="D11115" i="8"/>
  <c r="E11115" i="8"/>
  <c r="F11115" i="8"/>
  <c r="L11114" i="8"/>
  <c r="M11114" i="8"/>
  <c r="L11115" i="8" l="1"/>
  <c r="M11115" i="8"/>
  <c r="A11117" i="8"/>
  <c r="D11116" i="8"/>
  <c r="F11116" i="8"/>
  <c r="E11116" i="8"/>
  <c r="M11116" i="8" l="1"/>
  <c r="L11116" i="8"/>
  <c r="F11117" i="8"/>
  <c r="A11118" i="8"/>
  <c r="D11117" i="8"/>
  <c r="E11117" i="8"/>
  <c r="M11117" i="8" l="1"/>
  <c r="L11117" i="8"/>
  <c r="F11118" i="8"/>
  <c r="D11118" i="8"/>
  <c r="E11118" i="8"/>
  <c r="A11119" i="8"/>
  <c r="A11120" i="8" l="1"/>
  <c r="D11119" i="8"/>
  <c r="E11119" i="8"/>
  <c r="F11119" i="8"/>
  <c r="M11118" i="8"/>
  <c r="L11118" i="8"/>
  <c r="L11119" i="8" l="1"/>
  <c r="M11119" i="8"/>
  <c r="D11120" i="8"/>
  <c r="E11120" i="8"/>
  <c r="F11120" i="8"/>
  <c r="A11121" i="8"/>
  <c r="F11121" i="8" l="1"/>
  <c r="D11121" i="8"/>
  <c r="A11122" i="8"/>
  <c r="E11121" i="8"/>
  <c r="M11120" i="8"/>
  <c r="L11120" i="8"/>
  <c r="M11121" i="8" l="1"/>
  <c r="L11121" i="8"/>
  <c r="D11122" i="8"/>
  <c r="A11123" i="8"/>
  <c r="F11122" i="8"/>
  <c r="E11122" i="8"/>
  <c r="L11122" i="8" l="1"/>
  <c r="M11122" i="8"/>
  <c r="F11123" i="8"/>
  <c r="A11124" i="8"/>
  <c r="D11123" i="8"/>
  <c r="E11123" i="8"/>
  <c r="M11123" i="8" l="1"/>
  <c r="L11123" i="8"/>
  <c r="D11124" i="8"/>
  <c r="F11124" i="8"/>
  <c r="A11125" i="8"/>
  <c r="E11124" i="8"/>
  <c r="L11124" i="8" l="1"/>
  <c r="M11124" i="8"/>
  <c r="F11125" i="8"/>
  <c r="A11126" i="8"/>
  <c r="D11125" i="8"/>
  <c r="E11125" i="8"/>
  <c r="M11125" i="8" l="1"/>
  <c r="L11125" i="8"/>
  <c r="F11126" i="8"/>
  <c r="D11126" i="8"/>
  <c r="A11127" i="8"/>
  <c r="E11126" i="8"/>
  <c r="M11126" i="8" l="1"/>
  <c r="L11126" i="8"/>
  <c r="A11128" i="8"/>
  <c r="D11127" i="8"/>
  <c r="F11127" i="8"/>
  <c r="E11127" i="8"/>
  <c r="M11127" i="8" l="1"/>
  <c r="L11127" i="8"/>
  <c r="A11129" i="8"/>
  <c r="D11128" i="8"/>
  <c r="E11128" i="8"/>
  <c r="F11128" i="8"/>
  <c r="M11128" i="8" l="1"/>
  <c r="L11128" i="8"/>
  <c r="A11130" i="8"/>
  <c r="D11129" i="8"/>
  <c r="E11129" i="8"/>
  <c r="F11129" i="8"/>
  <c r="L11129" i="8" l="1"/>
  <c r="M11129" i="8"/>
  <c r="F11130" i="8"/>
  <c r="D11130" i="8"/>
  <c r="A11131" i="8"/>
  <c r="E11130" i="8"/>
  <c r="L11130" i="8" l="1"/>
  <c r="M11130" i="8"/>
  <c r="F11131" i="8"/>
  <c r="E11131" i="8"/>
  <c r="D11131" i="8"/>
  <c r="A11132" i="8"/>
  <c r="F11132" i="8" l="1"/>
  <c r="A11133" i="8"/>
  <c r="D11132" i="8"/>
  <c r="E11132" i="8"/>
  <c r="L11131" i="8"/>
  <c r="M11131" i="8"/>
  <c r="L11132" i="8" l="1"/>
  <c r="M11132" i="8"/>
  <c r="D11133" i="8"/>
  <c r="F11133" i="8"/>
  <c r="A11134" i="8"/>
  <c r="E11133" i="8"/>
  <c r="L11133" i="8" l="1"/>
  <c r="M11133" i="8"/>
  <c r="F11134" i="8"/>
  <c r="E11134" i="8"/>
  <c r="D11134" i="8"/>
  <c r="A11135" i="8"/>
  <c r="E11135" i="8" l="1"/>
  <c r="A11136" i="8"/>
  <c r="D11135" i="8"/>
  <c r="F11135" i="8"/>
  <c r="M11134" i="8"/>
  <c r="L11134" i="8"/>
  <c r="F11136" i="8" l="1"/>
  <c r="A11137" i="8"/>
  <c r="D11136" i="8"/>
  <c r="E11136" i="8"/>
  <c r="M11135" i="8"/>
  <c r="L11135" i="8"/>
  <c r="M11136" i="8" l="1"/>
  <c r="L11136" i="8"/>
  <c r="D11137" i="8"/>
  <c r="F11137" i="8"/>
  <c r="A11138" i="8"/>
  <c r="E11137" i="8"/>
  <c r="L11137" i="8" l="1"/>
  <c r="M11137" i="8"/>
  <c r="F11138" i="8"/>
  <c r="D11138" i="8"/>
  <c r="A11139" i="8"/>
  <c r="E11138" i="8"/>
  <c r="M11138" i="8" l="1"/>
  <c r="L11138" i="8"/>
  <c r="F11139" i="8"/>
  <c r="D11139" i="8"/>
  <c r="E11139" i="8"/>
  <c r="A11140" i="8"/>
  <c r="D11140" i="8" l="1"/>
  <c r="E11140" i="8"/>
  <c r="F11140" i="8"/>
  <c r="A11141" i="8"/>
  <c r="M11139" i="8"/>
  <c r="L11139" i="8"/>
  <c r="F11141" i="8" l="1"/>
  <c r="A11142" i="8"/>
  <c r="D11141" i="8"/>
  <c r="E11141" i="8"/>
  <c r="M11140" i="8"/>
  <c r="L11140" i="8"/>
  <c r="L11141" i="8" l="1"/>
  <c r="M11141" i="8"/>
  <c r="D11142" i="8"/>
  <c r="F11142" i="8"/>
  <c r="E11142" i="8"/>
  <c r="A11143" i="8"/>
  <c r="D11143" i="8" l="1"/>
  <c r="E11143" i="8"/>
  <c r="F11143" i="8"/>
  <c r="A11144" i="8"/>
  <c r="M11142" i="8"/>
  <c r="L11142" i="8"/>
  <c r="F11144" i="8" l="1"/>
  <c r="E11144" i="8"/>
  <c r="D11144" i="8"/>
  <c r="A11145" i="8"/>
  <c r="L11143" i="8"/>
  <c r="M11143" i="8"/>
  <c r="A11146" i="8" l="1"/>
  <c r="D11145" i="8"/>
  <c r="E11145" i="8"/>
  <c r="F11145" i="8"/>
  <c r="M11144" i="8"/>
  <c r="L11144" i="8"/>
  <c r="M11145" i="8" l="1"/>
  <c r="L11145" i="8"/>
  <c r="A11147" i="8"/>
  <c r="F11146" i="8"/>
  <c r="D11146" i="8"/>
  <c r="E11146" i="8"/>
  <c r="M11146" i="8" l="1"/>
  <c r="L11146" i="8"/>
  <c r="F11147" i="8"/>
  <c r="D11147" i="8"/>
  <c r="E11147" i="8"/>
  <c r="A11148" i="8"/>
  <c r="F11148" i="8" l="1"/>
  <c r="A11149" i="8"/>
  <c r="D11148" i="8"/>
  <c r="E11148" i="8"/>
  <c r="M11147" i="8"/>
  <c r="L11147" i="8"/>
  <c r="M11148" i="8" l="1"/>
  <c r="L11148" i="8"/>
  <c r="F11149" i="8"/>
  <c r="A11150" i="8"/>
  <c r="D11149" i="8"/>
  <c r="E11149" i="8"/>
  <c r="M11149" i="8" l="1"/>
  <c r="L11149" i="8"/>
  <c r="F11150" i="8"/>
  <c r="D11150" i="8"/>
  <c r="E11150" i="8"/>
  <c r="A11151" i="8"/>
  <c r="D11151" i="8" l="1"/>
  <c r="E11151" i="8"/>
  <c r="A11152" i="8"/>
  <c r="F11151" i="8"/>
  <c r="M11150" i="8"/>
  <c r="L11150" i="8"/>
  <c r="F11152" i="8" l="1"/>
  <c r="A11153" i="8"/>
  <c r="E11152" i="8"/>
  <c r="D11152" i="8"/>
  <c r="M11151" i="8"/>
  <c r="L11151" i="8"/>
  <c r="L11152" i="8" l="1"/>
  <c r="M11152" i="8"/>
  <c r="D11153" i="8"/>
  <c r="E11153" i="8"/>
  <c r="A11154" i="8"/>
  <c r="F11153" i="8"/>
  <c r="F11154" i="8" l="1"/>
  <c r="D11154" i="8"/>
  <c r="E11154" i="8"/>
  <c r="A11155" i="8"/>
  <c r="M11153" i="8"/>
  <c r="L11153" i="8"/>
  <c r="A11156" i="8" l="1"/>
  <c r="D11155" i="8"/>
  <c r="E11155" i="8"/>
  <c r="F11155" i="8"/>
  <c r="M11154" i="8"/>
  <c r="L11154" i="8"/>
  <c r="M11155" i="8" l="1"/>
  <c r="L11155" i="8"/>
  <c r="F11156" i="8"/>
  <c r="A11157" i="8"/>
  <c r="D11156" i="8"/>
  <c r="E11156" i="8"/>
  <c r="L11156" i="8" l="1"/>
  <c r="M11156" i="8"/>
  <c r="D11157" i="8"/>
  <c r="E11157" i="8"/>
  <c r="F11157" i="8"/>
  <c r="A11158" i="8"/>
  <c r="F11158" i="8" l="1"/>
  <c r="E11158" i="8"/>
  <c r="A11159" i="8"/>
  <c r="D11158" i="8"/>
  <c r="M11157" i="8"/>
  <c r="L11157" i="8"/>
  <c r="F11159" i="8" l="1"/>
  <c r="A11160" i="8"/>
  <c r="D11159" i="8"/>
  <c r="E11159" i="8"/>
  <c r="M11158" i="8"/>
  <c r="L11158" i="8"/>
  <c r="L11159" i="8" l="1"/>
  <c r="M11159" i="8"/>
  <c r="D11160" i="8"/>
  <c r="E11160" i="8"/>
  <c r="F11160" i="8"/>
  <c r="A11161" i="8"/>
  <c r="D11161" i="8" l="1"/>
  <c r="E11161" i="8"/>
  <c r="F11161" i="8"/>
  <c r="A11162" i="8"/>
  <c r="L11160" i="8"/>
  <c r="M11160" i="8"/>
  <c r="F11162" i="8" l="1"/>
  <c r="D11162" i="8"/>
  <c r="E11162" i="8"/>
  <c r="A11163" i="8"/>
  <c r="M11161" i="8"/>
  <c r="L11161" i="8"/>
  <c r="D11163" i="8" l="1"/>
  <c r="E11163" i="8"/>
  <c r="F11163" i="8"/>
  <c r="A11164" i="8"/>
  <c r="M11162" i="8"/>
  <c r="L11162" i="8"/>
  <c r="F11164" i="8" l="1"/>
  <c r="D11164" i="8"/>
  <c r="E11164" i="8"/>
  <c r="A11165" i="8"/>
  <c r="M11163" i="8"/>
  <c r="L11163" i="8"/>
  <c r="D11165" i="8" l="1"/>
  <c r="E11165" i="8"/>
  <c r="F11165" i="8"/>
  <c r="A11166" i="8"/>
  <c r="L11164" i="8"/>
  <c r="M11164" i="8"/>
  <c r="E11166" i="8" l="1"/>
  <c r="A11167" i="8"/>
  <c r="F11166" i="8"/>
  <c r="D11166" i="8"/>
  <c r="M11165" i="8"/>
  <c r="L11165" i="8"/>
  <c r="A11168" i="8" l="1"/>
  <c r="D11167" i="8"/>
  <c r="F11167" i="8"/>
  <c r="E11167" i="8"/>
  <c r="M11166" i="8"/>
  <c r="L11166" i="8"/>
  <c r="L11167" i="8" l="1"/>
  <c r="M11167" i="8"/>
  <c r="F11168" i="8"/>
  <c r="D11168" i="8"/>
  <c r="E11168" i="8"/>
  <c r="A11169" i="8"/>
  <c r="D11169" i="8" l="1"/>
  <c r="E11169" i="8"/>
  <c r="A11170" i="8"/>
  <c r="F11169" i="8"/>
  <c r="L11168" i="8"/>
  <c r="M11168" i="8"/>
  <c r="A11171" i="8" l="1"/>
  <c r="F11170" i="8"/>
  <c r="E11170" i="8"/>
  <c r="D11170" i="8"/>
  <c r="M11169" i="8"/>
  <c r="L11169" i="8"/>
  <c r="M11170" i="8" l="1"/>
  <c r="L11170" i="8"/>
  <c r="F11171" i="8"/>
  <c r="A11172" i="8"/>
  <c r="D11171" i="8"/>
  <c r="E11171" i="8"/>
  <c r="M11171" i="8" l="1"/>
  <c r="L11171" i="8"/>
  <c r="F11172" i="8"/>
  <c r="A11173" i="8"/>
  <c r="D11172" i="8"/>
  <c r="E11172" i="8"/>
  <c r="M11172" i="8" l="1"/>
  <c r="L11172" i="8"/>
  <c r="F11173" i="8"/>
  <c r="D11173" i="8"/>
  <c r="E11173" i="8"/>
  <c r="A11174" i="8"/>
  <c r="D11174" i="8" l="1"/>
  <c r="A11175" i="8"/>
  <c r="E11174" i="8"/>
  <c r="F11174" i="8"/>
  <c r="M11173" i="8"/>
  <c r="L11173" i="8"/>
  <c r="M11174" i="8" l="1"/>
  <c r="L11174" i="8"/>
  <c r="F11175" i="8"/>
  <c r="A11176" i="8"/>
  <c r="D11175" i="8"/>
  <c r="E11175" i="8"/>
  <c r="M11175" i="8" l="1"/>
  <c r="L11175" i="8"/>
  <c r="F11176" i="8"/>
  <c r="A11177" i="8"/>
  <c r="D11176" i="8"/>
  <c r="E11176" i="8"/>
  <c r="M11176" i="8" l="1"/>
  <c r="L11176" i="8"/>
  <c r="F11177" i="8"/>
  <c r="A11178" i="8"/>
  <c r="D11177" i="8"/>
  <c r="E11177" i="8"/>
  <c r="F11178" i="8" l="1"/>
  <c r="D11178" i="8"/>
  <c r="A11179" i="8"/>
  <c r="E11178" i="8"/>
  <c r="M11177" i="8"/>
  <c r="L11177" i="8"/>
  <c r="L11178" i="8" l="1"/>
  <c r="M11178" i="8"/>
  <c r="A11180" i="8"/>
  <c r="D11179" i="8"/>
  <c r="F11179" i="8"/>
  <c r="E11179" i="8"/>
  <c r="M11179" i="8" l="1"/>
  <c r="L11179" i="8"/>
  <c r="F11180" i="8"/>
  <c r="D11180" i="8"/>
  <c r="E11180" i="8"/>
  <c r="A11181" i="8"/>
  <c r="D11181" i="8" l="1"/>
  <c r="E11181" i="8"/>
  <c r="F11181" i="8"/>
  <c r="A11182" i="8"/>
  <c r="M11180" i="8"/>
  <c r="L11180" i="8"/>
  <c r="F11182" i="8" l="1"/>
  <c r="D11182" i="8"/>
  <c r="E11182" i="8"/>
  <c r="A11183" i="8"/>
  <c r="M11181" i="8"/>
  <c r="L11181" i="8"/>
  <c r="F11183" i="8" l="1"/>
  <c r="D11183" i="8"/>
  <c r="E11183" i="8"/>
  <c r="A11184" i="8"/>
  <c r="L11182" i="8"/>
  <c r="M11182" i="8"/>
  <c r="D11184" i="8" l="1"/>
  <c r="E11184" i="8"/>
  <c r="F11184" i="8"/>
  <c r="A11185" i="8"/>
  <c r="M11183" i="8"/>
  <c r="L11183" i="8"/>
  <c r="A11186" i="8" l="1"/>
  <c r="D11185" i="8"/>
  <c r="E11185" i="8"/>
  <c r="F11185" i="8"/>
  <c r="L11184" i="8"/>
  <c r="M11184" i="8"/>
  <c r="L11185" i="8" l="1"/>
  <c r="M11185" i="8"/>
  <c r="E11186" i="8"/>
  <c r="A11187" i="8"/>
  <c r="F11186" i="8"/>
  <c r="D11186" i="8"/>
  <c r="F11187" i="8" l="1"/>
  <c r="D11187" i="8"/>
  <c r="E11187" i="8"/>
  <c r="A11188" i="8"/>
  <c r="M11186" i="8"/>
  <c r="L11186" i="8"/>
  <c r="F11188" i="8" l="1"/>
  <c r="D11188" i="8"/>
  <c r="E11188" i="8"/>
  <c r="A11189" i="8"/>
  <c r="L11187" i="8"/>
  <c r="M11187" i="8"/>
  <c r="F11189" i="8" l="1"/>
  <c r="A11190" i="8"/>
  <c r="D11189" i="8"/>
  <c r="E11189" i="8"/>
  <c r="L11188" i="8"/>
  <c r="M11188" i="8"/>
  <c r="L11189" i="8" l="1"/>
  <c r="M11189" i="8"/>
  <c r="F11190" i="8"/>
  <c r="A11191" i="8"/>
  <c r="E11190" i="8"/>
  <c r="D11190" i="8"/>
  <c r="M11190" i="8" l="1"/>
  <c r="L11190" i="8"/>
  <c r="F11191" i="8"/>
  <c r="A11192" i="8"/>
  <c r="D11191" i="8"/>
  <c r="E11191" i="8"/>
  <c r="M11191" i="8" l="1"/>
  <c r="L11191" i="8"/>
  <c r="A11193" i="8"/>
  <c r="D11192" i="8"/>
  <c r="F11192" i="8"/>
  <c r="E11192" i="8"/>
  <c r="L11192" i="8" l="1"/>
  <c r="M11192" i="8"/>
  <c r="D11193" i="8"/>
  <c r="E11193" i="8"/>
  <c r="F11193" i="8"/>
  <c r="A11194" i="8"/>
  <c r="E11194" i="8" l="1"/>
  <c r="A11195" i="8"/>
  <c r="F11194" i="8"/>
  <c r="D11194" i="8"/>
  <c r="M11193" i="8"/>
  <c r="L11193" i="8"/>
  <c r="F11195" i="8" l="1"/>
  <c r="A11196" i="8"/>
  <c r="D11195" i="8"/>
  <c r="E11195" i="8"/>
  <c r="M11194" i="8"/>
  <c r="L11194" i="8"/>
  <c r="M11195" i="8" l="1"/>
  <c r="L11195" i="8"/>
  <c r="F11196" i="8"/>
  <c r="D11196" i="8"/>
  <c r="E11196" i="8"/>
  <c r="A11197" i="8"/>
  <c r="A11198" i="8" l="1"/>
  <c r="D11197" i="8"/>
  <c r="E11197" i="8"/>
  <c r="F11197" i="8"/>
  <c r="M11196" i="8"/>
  <c r="L11196" i="8"/>
  <c r="L11197" i="8" l="1"/>
  <c r="M11197" i="8"/>
  <c r="E11198" i="8"/>
  <c r="A11199" i="8"/>
  <c r="F11198" i="8"/>
  <c r="D11198" i="8"/>
  <c r="D11199" i="8" l="1"/>
  <c r="E11199" i="8"/>
  <c r="F11199" i="8"/>
  <c r="A11200" i="8"/>
  <c r="L11198" i="8"/>
  <c r="M11198" i="8"/>
  <c r="F11200" i="8" l="1"/>
  <c r="A11201" i="8"/>
  <c r="D11200" i="8"/>
  <c r="E11200" i="8"/>
  <c r="M11199" i="8"/>
  <c r="L11199" i="8"/>
  <c r="M11200" i="8" l="1"/>
  <c r="L11200" i="8"/>
  <c r="D11201" i="8"/>
  <c r="E11201" i="8"/>
  <c r="F11201" i="8"/>
  <c r="A11202" i="8"/>
  <c r="F11202" i="8" l="1"/>
  <c r="D11202" i="8"/>
  <c r="E11202" i="8"/>
  <c r="A11203" i="8"/>
  <c r="M11201" i="8"/>
  <c r="L11201" i="8"/>
  <c r="D11203" i="8" l="1"/>
  <c r="E11203" i="8"/>
  <c r="F11203" i="8"/>
  <c r="A11204" i="8"/>
  <c r="L11202" i="8"/>
  <c r="M11202" i="8"/>
  <c r="E11204" i="8" l="1"/>
  <c r="F11204" i="8"/>
  <c r="A11205" i="8"/>
  <c r="D11204" i="8"/>
  <c r="M11203" i="8"/>
  <c r="L11203" i="8"/>
  <c r="A11206" i="8" l="1"/>
  <c r="F11205" i="8"/>
  <c r="D11205" i="8"/>
  <c r="E11205" i="8"/>
  <c r="M11204" i="8"/>
  <c r="L11204" i="8"/>
  <c r="L11205" i="8" l="1"/>
  <c r="M11205" i="8"/>
  <c r="F11206" i="8"/>
  <c r="E11206" i="8"/>
  <c r="D11206" i="8"/>
  <c r="A11207" i="8"/>
  <c r="F11207" i="8" l="1"/>
  <c r="A11208" i="8"/>
  <c r="D11207" i="8"/>
  <c r="E11207" i="8"/>
  <c r="M11206" i="8"/>
  <c r="L11206" i="8"/>
  <c r="L11207" i="8" l="1"/>
  <c r="M11207" i="8"/>
  <c r="D11208" i="8"/>
  <c r="E11208" i="8"/>
  <c r="F11208" i="8"/>
  <c r="A11209" i="8"/>
  <c r="F11209" i="8" l="1"/>
  <c r="A11210" i="8"/>
  <c r="D11209" i="8"/>
  <c r="E11209" i="8"/>
  <c r="L11208" i="8"/>
  <c r="M11208" i="8"/>
  <c r="M11209" i="8" l="1"/>
  <c r="L11209" i="8"/>
  <c r="E11210" i="8"/>
  <c r="D11210" i="8"/>
  <c r="A11211" i="8"/>
  <c r="F11210" i="8"/>
  <c r="F11211" i="8" l="1"/>
  <c r="A11212" i="8"/>
  <c r="D11211" i="8"/>
  <c r="E11211" i="8"/>
  <c r="M11210" i="8"/>
  <c r="L11210" i="8"/>
  <c r="M11211" i="8" l="1"/>
  <c r="L11211" i="8"/>
  <c r="F11212" i="8"/>
  <c r="A11213" i="8"/>
  <c r="E11212" i="8"/>
  <c r="D11212" i="8"/>
  <c r="M11212" i="8" l="1"/>
  <c r="L11212" i="8"/>
  <c r="D11213" i="8"/>
  <c r="E11213" i="8"/>
  <c r="F11213" i="8"/>
  <c r="A11214" i="8"/>
  <c r="F11214" i="8" l="1"/>
  <c r="D11214" i="8"/>
  <c r="E11214" i="8"/>
  <c r="A11215" i="8"/>
  <c r="M11213" i="8"/>
  <c r="L11213" i="8"/>
  <c r="D11215" i="8" l="1"/>
  <c r="A11216" i="8"/>
  <c r="E11215" i="8"/>
  <c r="F11215" i="8"/>
  <c r="L11214" i="8"/>
  <c r="M11214" i="8"/>
  <c r="M11215" i="8" l="1"/>
  <c r="L11215" i="8"/>
  <c r="F11216" i="8"/>
  <c r="A11217" i="8"/>
  <c r="D11216" i="8"/>
  <c r="E11216" i="8"/>
  <c r="M11216" i="8" l="1"/>
  <c r="L11216" i="8"/>
  <c r="F11217" i="8"/>
  <c r="D11217" i="8"/>
  <c r="A11218" i="8"/>
  <c r="E11217" i="8"/>
  <c r="M11217" i="8" l="1"/>
  <c r="L11217" i="8"/>
  <c r="F11218" i="8"/>
  <c r="E11218" i="8"/>
  <c r="D11218" i="8"/>
  <c r="A11219" i="8"/>
  <c r="D11219" i="8" l="1"/>
  <c r="E11219" i="8"/>
  <c r="F11219" i="8"/>
  <c r="A11220" i="8"/>
  <c r="M11218" i="8"/>
  <c r="L11218" i="8"/>
  <c r="E11220" i="8" l="1"/>
  <c r="A11221" i="8"/>
  <c r="D11220" i="8"/>
  <c r="F11220" i="8"/>
  <c r="M11219" i="8"/>
  <c r="L11219" i="8"/>
  <c r="F11221" i="8" l="1"/>
  <c r="A11222" i="8"/>
  <c r="E11221" i="8"/>
  <c r="D11221" i="8"/>
  <c r="L11220" i="8"/>
  <c r="M11220" i="8"/>
  <c r="M11221" i="8" l="1"/>
  <c r="L11221" i="8"/>
  <c r="E11222" i="8"/>
  <c r="F11222" i="8"/>
  <c r="D11222" i="8"/>
  <c r="A11223" i="8"/>
  <c r="A11224" i="8" l="1"/>
  <c r="D11223" i="8"/>
  <c r="E11223" i="8"/>
  <c r="F11223" i="8"/>
  <c r="L11222" i="8"/>
  <c r="M11222" i="8"/>
  <c r="L11223" i="8" l="1"/>
  <c r="M11223" i="8"/>
  <c r="E11224" i="8"/>
  <c r="A11225" i="8"/>
  <c r="D11224" i="8"/>
  <c r="F11224" i="8"/>
  <c r="F11225" i="8" l="1"/>
  <c r="A11226" i="8"/>
  <c r="D11225" i="8"/>
  <c r="E11225" i="8"/>
  <c r="L11224" i="8"/>
  <c r="M11224" i="8"/>
  <c r="M11225" i="8" l="1"/>
  <c r="L11225" i="8"/>
  <c r="D11226" i="8"/>
  <c r="F11226" i="8"/>
  <c r="E11226" i="8"/>
  <c r="A11227" i="8"/>
  <c r="D11227" i="8" l="1"/>
  <c r="E11227" i="8"/>
  <c r="F11227" i="8"/>
  <c r="A11228" i="8"/>
  <c r="M11226" i="8"/>
  <c r="L11226" i="8"/>
  <c r="A11229" i="8" l="1"/>
  <c r="D11228" i="8"/>
  <c r="F11228" i="8"/>
  <c r="E11228" i="8"/>
  <c r="L11227" i="8"/>
  <c r="M11227" i="8"/>
  <c r="M11228" i="8" l="1"/>
  <c r="L11228" i="8"/>
  <c r="F11229" i="8"/>
  <c r="A11230" i="8"/>
  <c r="D11229" i="8"/>
  <c r="E11229" i="8"/>
  <c r="L11229" i="8" l="1"/>
  <c r="M11229" i="8"/>
  <c r="A11231" i="8"/>
  <c r="F11230" i="8"/>
  <c r="D11230" i="8"/>
  <c r="E11230" i="8"/>
  <c r="L11230" i="8" l="1"/>
  <c r="M11230" i="8"/>
  <c r="F11231" i="8"/>
  <c r="D11231" i="8"/>
  <c r="E11231" i="8"/>
  <c r="A11232" i="8"/>
  <c r="D11232" i="8" l="1"/>
  <c r="E11232" i="8"/>
  <c r="A11233" i="8"/>
  <c r="F11232" i="8"/>
  <c r="L11231" i="8"/>
  <c r="M11231" i="8"/>
  <c r="F11233" i="8" l="1"/>
  <c r="D11233" i="8"/>
  <c r="E11233" i="8"/>
  <c r="A11234" i="8"/>
  <c r="L11232" i="8"/>
  <c r="M11232" i="8"/>
  <c r="A11235" i="8" l="1"/>
  <c r="F11234" i="8"/>
  <c r="E11234" i="8"/>
  <c r="D11234" i="8"/>
  <c r="M11233" i="8"/>
  <c r="L11233" i="8"/>
  <c r="M11234" i="8" l="1"/>
  <c r="L11234" i="8"/>
  <c r="D11235" i="8"/>
  <c r="E11235" i="8"/>
  <c r="F11235" i="8"/>
  <c r="A11236" i="8"/>
  <c r="D11236" i="8" l="1"/>
  <c r="F11236" i="8"/>
  <c r="E11236" i="8"/>
  <c r="A11237" i="8"/>
  <c r="M11235" i="8"/>
  <c r="L11235" i="8"/>
  <c r="E11237" i="8" l="1"/>
  <c r="D11237" i="8"/>
  <c r="F11237" i="8"/>
  <c r="A11238" i="8"/>
  <c r="L11236" i="8"/>
  <c r="M11236" i="8"/>
  <c r="A11239" i="8" l="1"/>
  <c r="F11238" i="8"/>
  <c r="D11238" i="8"/>
  <c r="E11238" i="8"/>
  <c r="M11237" i="8"/>
  <c r="L11237" i="8"/>
  <c r="L11238" i="8" l="1"/>
  <c r="M11238" i="8"/>
  <c r="D11239" i="8"/>
  <c r="F11239" i="8"/>
  <c r="E11239" i="8"/>
  <c r="A11240" i="8"/>
  <c r="D11240" i="8" l="1"/>
  <c r="E11240" i="8"/>
  <c r="A11241" i="8"/>
  <c r="F11240" i="8"/>
  <c r="M11239" i="8"/>
  <c r="L11239" i="8"/>
  <c r="A11242" i="8" l="1"/>
  <c r="D11241" i="8"/>
  <c r="E11241" i="8"/>
  <c r="F11241" i="8"/>
  <c r="L11240" i="8"/>
  <c r="M11240" i="8"/>
  <c r="M11241" i="8" l="1"/>
  <c r="L11241" i="8"/>
  <c r="E11242" i="8"/>
  <c r="A11243" i="8"/>
  <c r="F11242" i="8"/>
  <c r="D11242" i="8"/>
  <c r="D11243" i="8" l="1"/>
  <c r="E11243" i="8"/>
  <c r="F11243" i="8"/>
  <c r="A11244" i="8"/>
  <c r="M11242" i="8"/>
  <c r="L11242" i="8"/>
  <c r="E11244" i="8" l="1"/>
  <c r="A11245" i="8"/>
  <c r="D11244" i="8"/>
  <c r="F11244" i="8"/>
  <c r="M11243" i="8"/>
  <c r="L11243" i="8"/>
  <c r="D11245" i="8" l="1"/>
  <c r="F11245" i="8"/>
  <c r="A11246" i="8"/>
  <c r="E11245" i="8"/>
  <c r="M11244" i="8"/>
  <c r="L11244" i="8"/>
  <c r="L11245" i="8" l="1"/>
  <c r="M11245" i="8"/>
  <c r="A11247" i="8"/>
  <c r="F11246" i="8"/>
  <c r="E11246" i="8"/>
  <c r="D11246" i="8"/>
  <c r="M11246" i="8" l="1"/>
  <c r="L11246" i="8"/>
  <c r="F11247" i="8"/>
  <c r="A11248" i="8"/>
  <c r="D11247" i="8"/>
  <c r="E11247" i="8"/>
  <c r="M11247" i="8" l="1"/>
  <c r="L11247" i="8"/>
  <c r="A11249" i="8"/>
  <c r="D11248" i="8"/>
  <c r="E11248" i="8"/>
  <c r="F11248" i="8"/>
  <c r="M11248" i="8" l="1"/>
  <c r="L11248" i="8"/>
  <c r="E11249" i="8"/>
  <c r="F11249" i="8"/>
  <c r="D11249" i="8"/>
  <c r="A11250" i="8"/>
  <c r="E11250" i="8" l="1"/>
  <c r="F11250" i="8"/>
  <c r="D11250" i="8"/>
  <c r="A11251" i="8"/>
  <c r="M11249" i="8"/>
  <c r="L11249" i="8"/>
  <c r="F11251" i="8" l="1"/>
  <c r="A11252" i="8"/>
  <c r="D11251" i="8"/>
  <c r="E11251" i="8"/>
  <c r="M11250" i="8"/>
  <c r="L11250" i="8"/>
  <c r="M11251" i="8" l="1"/>
  <c r="L11251" i="8"/>
  <c r="D11252" i="8"/>
  <c r="F11252" i="8"/>
  <c r="E11252" i="8"/>
  <c r="A11253" i="8"/>
  <c r="D11253" i="8" l="1"/>
  <c r="F11253" i="8"/>
  <c r="A11254" i="8"/>
  <c r="E11253" i="8"/>
  <c r="L11252" i="8"/>
  <c r="M11252" i="8"/>
  <c r="M11253" i="8" l="1"/>
  <c r="L11253" i="8"/>
  <c r="A11255" i="8"/>
  <c r="D11254" i="8"/>
  <c r="E11254" i="8"/>
  <c r="F11254" i="8"/>
  <c r="L11254" i="8" l="1"/>
  <c r="M11254" i="8"/>
  <c r="E11255" i="8"/>
  <c r="F11255" i="8"/>
  <c r="A11256" i="8"/>
  <c r="D11255" i="8"/>
  <c r="D11256" i="8" l="1"/>
  <c r="F11256" i="8"/>
  <c r="A11257" i="8"/>
  <c r="E11256" i="8"/>
  <c r="L11255" i="8"/>
  <c r="M11255" i="8"/>
  <c r="L11256" i="8" l="1"/>
  <c r="M11256" i="8"/>
  <c r="D11257" i="8"/>
  <c r="E11257" i="8"/>
  <c r="F11257" i="8"/>
  <c r="A11258" i="8"/>
  <c r="D11258" i="8" l="1"/>
  <c r="A11259" i="8"/>
  <c r="F11258" i="8"/>
  <c r="E11258" i="8"/>
  <c r="M11257" i="8"/>
  <c r="L11257" i="8"/>
  <c r="M11258" i="8" l="1"/>
  <c r="L11258" i="8"/>
  <c r="D11259" i="8"/>
  <c r="F11259" i="8"/>
  <c r="E11259" i="8"/>
  <c r="A11260" i="8"/>
  <c r="D11260" i="8" l="1"/>
  <c r="A11261" i="8"/>
  <c r="F11260" i="8"/>
  <c r="E11260" i="8"/>
  <c r="L11259" i="8"/>
  <c r="M11259" i="8"/>
  <c r="L11260" i="8" l="1"/>
  <c r="M11260" i="8"/>
  <c r="F11261" i="8"/>
  <c r="A11262" i="8"/>
  <c r="D11261" i="8"/>
  <c r="E11261" i="8"/>
  <c r="L11261" i="8" l="1"/>
  <c r="M11261" i="8"/>
  <c r="A11263" i="8"/>
  <c r="F11262" i="8"/>
  <c r="E11262" i="8"/>
  <c r="D11262" i="8"/>
  <c r="L11262" i="8" l="1"/>
  <c r="M11262" i="8"/>
  <c r="F11263" i="8"/>
  <c r="A11264" i="8"/>
  <c r="D11263" i="8"/>
  <c r="E11263" i="8"/>
  <c r="M11263" i="8" l="1"/>
  <c r="L11263" i="8"/>
  <c r="A11265" i="8"/>
  <c r="D11264" i="8"/>
  <c r="E11264" i="8"/>
  <c r="F11264" i="8"/>
  <c r="L11264" i="8" l="1"/>
  <c r="M11264" i="8"/>
  <c r="A11266" i="8"/>
  <c r="D11265" i="8"/>
  <c r="F11265" i="8"/>
  <c r="E11265" i="8"/>
  <c r="M11265" i="8" l="1"/>
  <c r="L11265" i="8"/>
  <c r="E11266" i="8"/>
  <c r="A11267" i="8"/>
  <c r="F11266" i="8"/>
  <c r="D11266" i="8"/>
  <c r="F11267" i="8" l="1"/>
  <c r="A11268" i="8"/>
  <c r="D11267" i="8"/>
  <c r="E11267" i="8"/>
  <c r="L11266" i="8"/>
  <c r="M11266" i="8"/>
  <c r="L11267" i="8" l="1"/>
  <c r="M11267" i="8"/>
  <c r="D11268" i="8"/>
  <c r="F11268" i="8"/>
  <c r="E11268" i="8"/>
  <c r="A11269" i="8"/>
  <c r="D11269" i="8" l="1"/>
  <c r="E11269" i="8"/>
  <c r="F11269" i="8"/>
  <c r="A11270" i="8"/>
  <c r="M11268" i="8"/>
  <c r="L11268" i="8"/>
  <c r="F11270" i="8" l="1"/>
  <c r="D11270" i="8"/>
  <c r="E11270" i="8"/>
  <c r="A11271" i="8"/>
  <c r="L11269" i="8"/>
  <c r="M11269" i="8"/>
  <c r="D11271" i="8" l="1"/>
  <c r="F11271" i="8"/>
  <c r="E11271" i="8"/>
  <c r="A11272" i="8"/>
  <c r="L11270" i="8"/>
  <c r="M11270" i="8"/>
  <c r="A11273" i="8" l="1"/>
  <c r="D11272" i="8"/>
  <c r="F11272" i="8"/>
  <c r="E11272" i="8"/>
  <c r="M11271" i="8"/>
  <c r="L11271" i="8"/>
  <c r="L11272" i="8" l="1"/>
  <c r="M11272" i="8"/>
  <c r="F11273" i="8"/>
  <c r="A11274" i="8"/>
  <c r="D11273" i="8"/>
  <c r="E11273" i="8"/>
  <c r="M11273" i="8" l="1"/>
  <c r="L11273" i="8"/>
  <c r="F11274" i="8"/>
  <c r="D11274" i="8"/>
  <c r="E11274" i="8"/>
  <c r="A11275" i="8"/>
  <c r="D11275" i="8" l="1"/>
  <c r="E11275" i="8"/>
  <c r="F11275" i="8"/>
  <c r="A11276" i="8"/>
  <c r="M11274" i="8"/>
  <c r="L11274" i="8"/>
  <c r="E11276" i="8" l="1"/>
  <c r="A11277" i="8"/>
  <c r="D11276" i="8"/>
  <c r="F11276" i="8"/>
  <c r="M11275" i="8"/>
  <c r="L11275" i="8"/>
  <c r="M11276" i="8" l="1"/>
  <c r="L11276" i="8"/>
  <c r="D11277" i="8"/>
  <c r="E11277" i="8"/>
  <c r="F11277" i="8"/>
  <c r="A11278" i="8"/>
  <c r="E11278" i="8" l="1"/>
  <c r="D11278" i="8"/>
  <c r="F11278" i="8"/>
  <c r="A11279" i="8"/>
  <c r="L11277" i="8"/>
  <c r="M11277" i="8"/>
  <c r="D11279" i="8" l="1"/>
  <c r="E11279" i="8"/>
  <c r="A11280" i="8"/>
  <c r="F11279" i="8"/>
  <c r="M11278" i="8"/>
  <c r="L11278" i="8"/>
  <c r="A11281" i="8" l="1"/>
  <c r="D11280" i="8"/>
  <c r="F11280" i="8"/>
  <c r="E11280" i="8"/>
  <c r="M11279" i="8"/>
  <c r="L11279" i="8"/>
  <c r="M11280" i="8" l="1"/>
  <c r="L11280" i="8"/>
  <c r="E11281" i="8"/>
  <c r="F11281" i="8"/>
  <c r="D11281" i="8"/>
  <c r="A11282" i="8"/>
  <c r="F11282" i="8" l="1"/>
  <c r="E11282" i="8"/>
  <c r="D11282" i="8"/>
  <c r="A11283" i="8"/>
  <c r="L11281" i="8"/>
  <c r="M11281" i="8"/>
  <c r="F11283" i="8" l="1"/>
  <c r="A11284" i="8"/>
  <c r="D11283" i="8"/>
  <c r="E11283" i="8"/>
  <c r="M11282" i="8"/>
  <c r="L11282" i="8"/>
  <c r="M11283" i="8" l="1"/>
  <c r="L11283" i="8"/>
  <c r="E11284" i="8"/>
  <c r="A11285" i="8"/>
  <c r="D11284" i="8"/>
  <c r="F11284" i="8"/>
  <c r="D11285" i="8" l="1"/>
  <c r="E11285" i="8"/>
  <c r="F11285" i="8"/>
  <c r="A11286" i="8"/>
  <c r="L11284" i="8"/>
  <c r="M11284" i="8"/>
  <c r="E11286" i="8" l="1"/>
  <c r="F11286" i="8"/>
  <c r="A11287" i="8"/>
  <c r="D11286" i="8"/>
  <c r="M11285" i="8"/>
  <c r="L11285" i="8"/>
  <c r="A11288" i="8" l="1"/>
  <c r="D11287" i="8"/>
  <c r="E11287" i="8"/>
  <c r="F11287" i="8"/>
  <c r="L11286" i="8"/>
  <c r="M11286" i="8"/>
  <c r="L11287" i="8" l="1"/>
  <c r="M11287" i="8"/>
  <c r="D11288" i="8"/>
  <c r="F11288" i="8"/>
  <c r="E11288" i="8"/>
  <c r="A11289" i="8"/>
  <c r="D11289" i="8" l="1"/>
  <c r="E11289" i="8"/>
  <c r="F11289" i="8"/>
  <c r="A11290" i="8"/>
  <c r="M11288" i="8"/>
  <c r="L11288" i="8"/>
  <c r="F11290" i="8" l="1"/>
  <c r="E11290" i="8"/>
  <c r="D11290" i="8"/>
  <c r="A11291" i="8"/>
  <c r="L11289" i="8"/>
  <c r="M11289" i="8"/>
  <c r="F11291" i="8" l="1"/>
  <c r="A11292" i="8"/>
  <c r="D11291" i="8"/>
  <c r="E11291" i="8"/>
  <c r="M11290" i="8"/>
  <c r="L11290" i="8"/>
  <c r="L11291" i="8" l="1"/>
  <c r="M11291" i="8"/>
  <c r="F11292" i="8"/>
  <c r="D11292" i="8"/>
  <c r="E11292" i="8"/>
  <c r="A11293" i="8"/>
  <c r="D11293" i="8" l="1"/>
  <c r="F11293" i="8"/>
  <c r="E11293" i="8"/>
  <c r="A11294" i="8"/>
  <c r="M11292" i="8"/>
  <c r="L11292" i="8"/>
  <c r="F11294" i="8" l="1"/>
  <c r="D11294" i="8"/>
  <c r="E11294" i="8"/>
  <c r="A11295" i="8"/>
  <c r="M11293" i="8"/>
  <c r="L11293" i="8"/>
  <c r="A11296" i="8" l="1"/>
  <c r="D11295" i="8"/>
  <c r="E11295" i="8"/>
  <c r="F11295" i="8"/>
  <c r="M11294" i="8"/>
  <c r="L11294" i="8"/>
  <c r="M11295" i="8" l="1"/>
  <c r="L11295" i="8"/>
  <c r="D11296" i="8"/>
  <c r="F11296" i="8"/>
  <c r="E11296" i="8"/>
  <c r="A11297" i="8"/>
  <c r="D11297" i="8" l="1"/>
  <c r="E11297" i="8"/>
  <c r="F11297" i="8"/>
  <c r="A11298" i="8"/>
  <c r="M11296" i="8"/>
  <c r="L11296" i="8"/>
  <c r="A11299" i="8" l="1"/>
  <c r="F11298" i="8"/>
  <c r="D11298" i="8"/>
  <c r="E11298" i="8"/>
  <c r="M11297" i="8"/>
  <c r="L11297" i="8"/>
  <c r="L11298" i="8" l="1"/>
  <c r="M11298" i="8"/>
  <c r="F11299" i="8"/>
  <c r="D11299" i="8"/>
  <c r="E11299" i="8"/>
  <c r="A11300" i="8"/>
  <c r="A11301" i="8" l="1"/>
  <c r="D11300" i="8"/>
  <c r="F11300" i="8"/>
  <c r="E11300" i="8"/>
  <c r="M11299" i="8"/>
  <c r="L11299" i="8"/>
  <c r="L11300" i="8" l="1"/>
  <c r="M11300" i="8"/>
  <c r="A11302" i="8"/>
  <c r="D11301" i="8"/>
  <c r="E11301" i="8"/>
  <c r="F11301" i="8"/>
  <c r="M11301" i="8" l="1"/>
  <c r="L11301" i="8"/>
  <c r="F11302" i="8"/>
  <c r="E11302" i="8"/>
  <c r="A11303" i="8"/>
  <c r="D11302" i="8"/>
  <c r="F11303" i="8" l="1"/>
  <c r="A11304" i="8"/>
  <c r="D11303" i="8"/>
  <c r="E11303" i="8"/>
  <c r="M11302" i="8"/>
  <c r="L11302" i="8"/>
  <c r="L11303" i="8" l="1"/>
  <c r="M11303" i="8"/>
  <c r="D11304" i="8"/>
  <c r="F11304" i="8"/>
  <c r="E11304" i="8"/>
  <c r="A11305" i="8"/>
  <c r="D11305" i="8" l="1"/>
  <c r="E11305" i="8"/>
  <c r="F11305" i="8"/>
  <c r="A11306" i="8"/>
  <c r="L11304" i="8"/>
  <c r="M11304" i="8"/>
  <c r="A11307" i="8" l="1"/>
  <c r="D11306" i="8"/>
  <c r="F11306" i="8"/>
  <c r="E11306" i="8"/>
  <c r="M11305" i="8"/>
  <c r="L11305" i="8"/>
  <c r="L11306" i="8" l="1"/>
  <c r="M11306" i="8"/>
  <c r="D11307" i="8"/>
  <c r="F11307" i="8"/>
  <c r="A11308" i="8"/>
  <c r="E11307" i="8"/>
  <c r="L11307" i="8" l="1"/>
  <c r="M11307" i="8"/>
  <c r="E11308" i="8"/>
  <c r="D11308" i="8"/>
  <c r="F11308" i="8"/>
  <c r="A11309" i="8"/>
  <c r="D11309" i="8" l="1"/>
  <c r="E11309" i="8"/>
  <c r="F11309" i="8"/>
  <c r="A11310" i="8"/>
  <c r="M11308" i="8"/>
  <c r="L11308" i="8"/>
  <c r="E11310" i="8" l="1"/>
  <c r="F11310" i="8"/>
  <c r="D11310" i="8"/>
  <c r="A11311" i="8"/>
  <c r="M11309" i="8"/>
  <c r="L11309" i="8"/>
  <c r="F11311" i="8" l="1"/>
  <c r="A11312" i="8"/>
  <c r="D11311" i="8"/>
  <c r="E11311" i="8"/>
  <c r="M11310" i="8"/>
  <c r="L11310" i="8"/>
  <c r="M11311" i="8" l="1"/>
  <c r="L11311" i="8"/>
  <c r="E11312" i="8"/>
  <c r="D11312" i="8"/>
  <c r="F11312" i="8"/>
  <c r="A11313" i="8"/>
  <c r="A11314" i="8" l="1"/>
  <c r="F11313" i="8"/>
  <c r="E11313" i="8"/>
  <c r="D11313" i="8"/>
  <c r="L11312" i="8"/>
  <c r="M11312" i="8"/>
  <c r="L11313" i="8" l="1"/>
  <c r="M11313" i="8"/>
  <c r="F11314" i="8"/>
  <c r="D11314" i="8"/>
  <c r="E11314" i="8"/>
  <c r="A11315" i="8"/>
  <c r="F11315" i="8" l="1"/>
  <c r="A11316" i="8"/>
  <c r="E11315" i="8"/>
  <c r="D11315" i="8"/>
  <c r="M11314" i="8"/>
  <c r="L11314" i="8"/>
  <c r="M11315" i="8" l="1"/>
  <c r="L11315" i="8"/>
  <c r="D11316" i="8"/>
  <c r="F11316" i="8"/>
  <c r="E11316" i="8"/>
  <c r="A11317" i="8"/>
  <c r="A11318" i="8" l="1"/>
  <c r="D11317" i="8"/>
  <c r="E11317" i="8"/>
  <c r="F11317" i="8"/>
  <c r="L11316" i="8"/>
  <c r="M11316" i="8"/>
  <c r="L11317" i="8" l="1"/>
  <c r="M11317" i="8"/>
  <c r="F11318" i="8"/>
  <c r="D11318" i="8"/>
  <c r="E11318" i="8"/>
  <c r="A11319" i="8"/>
  <c r="E11319" i="8" l="1"/>
  <c r="A11320" i="8"/>
  <c r="D11319" i="8"/>
  <c r="F11319" i="8"/>
  <c r="M11318" i="8"/>
  <c r="L11318" i="8"/>
  <c r="F11320" i="8" l="1"/>
  <c r="D11320" i="8"/>
  <c r="E11320" i="8"/>
  <c r="A11321" i="8"/>
  <c r="L11319" i="8"/>
  <c r="M11319" i="8"/>
  <c r="A11322" i="8" l="1"/>
  <c r="D11321" i="8"/>
  <c r="E11321" i="8"/>
  <c r="F11321" i="8"/>
  <c r="L11320" i="8"/>
  <c r="M11320" i="8"/>
  <c r="L11321" i="8" l="1"/>
  <c r="M11321" i="8"/>
  <c r="E11322" i="8"/>
  <c r="D11322" i="8"/>
  <c r="A11323" i="8"/>
  <c r="F11322" i="8"/>
  <c r="F11323" i="8" l="1"/>
  <c r="A11324" i="8"/>
  <c r="D11323" i="8"/>
  <c r="E11323" i="8"/>
  <c r="M11322" i="8"/>
  <c r="L11322" i="8"/>
  <c r="L11323" i="8" l="1"/>
  <c r="M11323" i="8"/>
  <c r="E11324" i="8"/>
  <c r="A11325" i="8"/>
  <c r="D11324" i="8"/>
  <c r="F11324" i="8"/>
  <c r="F11325" i="8" l="1"/>
  <c r="E11325" i="8"/>
  <c r="D11325" i="8"/>
  <c r="A11326" i="8"/>
  <c r="L11324" i="8"/>
  <c r="M11324" i="8"/>
  <c r="E11326" i="8" l="1"/>
  <c r="A11327" i="8"/>
  <c r="F11326" i="8"/>
  <c r="D11326" i="8"/>
  <c r="M11325" i="8"/>
  <c r="L11325" i="8"/>
  <c r="A11328" i="8" l="1"/>
  <c r="D11327" i="8"/>
  <c r="E11327" i="8"/>
  <c r="F11327" i="8"/>
  <c r="M11326" i="8"/>
  <c r="L11326" i="8"/>
  <c r="M11327" i="8" l="1"/>
  <c r="L11327" i="8"/>
  <c r="E11328" i="8"/>
  <c r="A11329" i="8"/>
  <c r="F11328" i="8"/>
  <c r="D11328" i="8"/>
  <c r="F11329" i="8" l="1"/>
  <c r="A11330" i="8"/>
  <c r="D11329" i="8"/>
  <c r="E11329" i="8"/>
  <c r="L11328" i="8"/>
  <c r="M11328" i="8"/>
  <c r="L11329" i="8" l="1"/>
  <c r="M11329" i="8"/>
  <c r="F11330" i="8"/>
  <c r="D11330" i="8"/>
  <c r="E11330" i="8"/>
  <c r="A11331" i="8"/>
  <c r="A11332" i="8" l="1"/>
  <c r="D11331" i="8"/>
  <c r="E11331" i="8"/>
  <c r="F11331" i="8"/>
  <c r="M11330" i="8"/>
  <c r="L11330" i="8"/>
  <c r="M11331" i="8" l="1"/>
  <c r="L11331" i="8"/>
  <c r="F11332" i="8"/>
  <c r="A11333" i="8"/>
  <c r="D11332" i="8"/>
  <c r="E11332" i="8"/>
  <c r="M11332" i="8" l="1"/>
  <c r="L11332" i="8"/>
  <c r="D11333" i="8"/>
  <c r="E11333" i="8"/>
  <c r="F11333" i="8"/>
  <c r="A11334" i="8"/>
  <c r="E11334" i="8" l="1"/>
  <c r="A11335" i="8"/>
  <c r="F11334" i="8"/>
  <c r="D11334" i="8"/>
  <c r="M11333" i="8"/>
  <c r="L11333" i="8"/>
  <c r="E11335" i="8" l="1"/>
  <c r="D11335" i="8"/>
  <c r="F11335" i="8"/>
  <c r="A11336" i="8"/>
  <c r="L11334" i="8"/>
  <c r="M11334" i="8"/>
  <c r="A11337" i="8" l="1"/>
  <c r="D11336" i="8"/>
  <c r="F11336" i="8"/>
  <c r="E11336" i="8"/>
  <c r="M11335" i="8"/>
  <c r="L11335" i="8"/>
  <c r="L11336" i="8" l="1"/>
  <c r="M11336" i="8"/>
  <c r="E11337" i="8"/>
  <c r="A11338" i="8"/>
  <c r="D11337" i="8"/>
  <c r="F11337" i="8"/>
  <c r="E11338" i="8" l="1"/>
  <c r="F11338" i="8"/>
  <c r="D11338" i="8"/>
  <c r="A11339" i="8"/>
  <c r="M11337" i="8"/>
  <c r="L11337" i="8"/>
  <c r="D11339" i="8" l="1"/>
  <c r="E11339" i="8"/>
  <c r="A11340" i="8"/>
  <c r="F11339" i="8"/>
  <c r="L11338" i="8"/>
  <c r="M11338" i="8"/>
  <c r="E11340" i="8" l="1"/>
  <c r="A11341" i="8"/>
  <c r="D11340" i="8"/>
  <c r="F11340" i="8"/>
  <c r="M11339" i="8"/>
  <c r="L11339" i="8"/>
  <c r="D11341" i="8" l="1"/>
  <c r="E11341" i="8"/>
  <c r="F11341" i="8"/>
  <c r="A11342" i="8"/>
  <c r="M11340" i="8"/>
  <c r="L11340" i="8"/>
  <c r="F11342" i="8" l="1"/>
  <c r="E11342" i="8"/>
  <c r="D11342" i="8"/>
  <c r="A11343" i="8"/>
  <c r="L11341" i="8"/>
  <c r="M11341" i="8"/>
  <c r="F11343" i="8" l="1"/>
  <c r="A11344" i="8"/>
  <c r="D11343" i="8"/>
  <c r="E11343" i="8"/>
  <c r="L11342" i="8"/>
  <c r="M11342" i="8"/>
  <c r="M11343" i="8" l="1"/>
  <c r="L11343" i="8"/>
  <c r="E11344" i="8"/>
  <c r="A11345" i="8"/>
  <c r="D11344" i="8"/>
  <c r="F11344" i="8"/>
  <c r="D11345" i="8" l="1"/>
  <c r="E11345" i="8"/>
  <c r="A11346" i="8"/>
  <c r="F11345" i="8"/>
  <c r="L11344" i="8"/>
  <c r="M11344" i="8"/>
  <c r="D11346" i="8" l="1"/>
  <c r="E11346" i="8"/>
  <c r="F11346" i="8"/>
  <c r="A11347" i="8"/>
  <c r="M11345" i="8"/>
  <c r="L11345" i="8"/>
  <c r="F11347" i="8" l="1"/>
  <c r="A11348" i="8"/>
  <c r="D11347" i="8"/>
  <c r="E11347" i="8"/>
  <c r="M11346" i="8"/>
  <c r="L11346" i="8"/>
  <c r="L11347" i="8" l="1"/>
  <c r="M11347" i="8"/>
  <c r="D11348" i="8"/>
  <c r="F11348" i="8"/>
  <c r="E11348" i="8"/>
  <c r="A11349" i="8"/>
  <c r="E11349" i="8" l="1"/>
  <c r="F11349" i="8"/>
  <c r="A11350" i="8"/>
  <c r="D11349" i="8"/>
  <c r="M11348" i="8"/>
  <c r="L11348" i="8"/>
  <c r="A11351" i="8" l="1"/>
  <c r="F11350" i="8"/>
  <c r="D11350" i="8"/>
  <c r="E11350" i="8"/>
  <c r="M11349" i="8"/>
  <c r="L11349" i="8"/>
  <c r="M11350" i="8" l="1"/>
  <c r="L11350" i="8"/>
  <c r="D11351" i="8"/>
  <c r="E11351" i="8"/>
  <c r="F11351" i="8"/>
  <c r="A11352" i="8"/>
  <c r="D11352" i="8" l="1"/>
  <c r="F11352" i="8"/>
  <c r="E11352" i="8"/>
  <c r="A11353" i="8"/>
  <c r="M11351" i="8"/>
  <c r="L11351" i="8"/>
  <c r="E11353" i="8" l="1"/>
  <c r="F11353" i="8"/>
  <c r="D11353" i="8"/>
  <c r="A11354" i="8"/>
  <c r="M11352" i="8"/>
  <c r="L11352" i="8"/>
  <c r="D11354" i="8" l="1"/>
  <c r="A11355" i="8"/>
  <c r="E11354" i="8"/>
  <c r="F11354" i="8"/>
  <c r="L11353" i="8"/>
  <c r="M11353" i="8"/>
  <c r="M11354" i="8" l="1"/>
  <c r="L11354" i="8"/>
  <c r="E11355" i="8"/>
  <c r="F11355" i="8"/>
  <c r="D11355" i="8"/>
  <c r="A11356" i="8"/>
  <c r="A11357" i="8" l="1"/>
  <c r="E11356" i="8"/>
  <c r="D11356" i="8"/>
  <c r="F11356" i="8"/>
  <c r="L11355" i="8"/>
  <c r="M11355" i="8"/>
  <c r="L11356" i="8" l="1"/>
  <c r="M11356" i="8"/>
  <c r="E11357" i="8"/>
  <c r="F11357" i="8"/>
  <c r="A11358" i="8"/>
  <c r="D11357" i="8"/>
  <c r="F11358" i="8" l="1"/>
  <c r="D11358" i="8"/>
  <c r="E11358" i="8"/>
  <c r="A11359" i="8"/>
  <c r="L11357" i="8"/>
  <c r="M11357" i="8"/>
  <c r="D11359" i="8" l="1"/>
  <c r="E11359" i="8"/>
  <c r="F11359" i="8"/>
  <c r="A11360" i="8"/>
  <c r="M11358" i="8"/>
  <c r="L11358" i="8"/>
  <c r="D11360" i="8" l="1"/>
  <c r="F11360" i="8"/>
  <c r="E11360" i="8"/>
  <c r="A11361" i="8"/>
  <c r="M11359" i="8"/>
  <c r="L11359" i="8"/>
  <c r="F11361" i="8" l="1"/>
  <c r="A11362" i="8"/>
  <c r="D11361" i="8"/>
  <c r="E11361" i="8"/>
  <c r="M11360" i="8"/>
  <c r="L11360" i="8"/>
  <c r="M11361" i="8" l="1"/>
  <c r="L11361" i="8"/>
  <c r="F11362" i="8"/>
  <c r="E11362" i="8"/>
  <c r="A11363" i="8"/>
  <c r="D11362" i="8"/>
  <c r="F11363" i="8" l="1"/>
  <c r="D11363" i="8"/>
  <c r="E11363" i="8"/>
  <c r="A11364" i="8"/>
  <c r="M11362" i="8"/>
  <c r="L11362" i="8"/>
  <c r="A11365" i="8" l="1"/>
  <c r="D11364" i="8"/>
  <c r="F11364" i="8"/>
  <c r="E11364" i="8"/>
  <c r="M11363" i="8"/>
  <c r="L11363" i="8"/>
  <c r="M11364" i="8" l="1"/>
  <c r="L11364" i="8"/>
  <c r="F11365" i="8"/>
  <c r="D11365" i="8"/>
  <c r="E11365" i="8"/>
  <c r="A11366" i="8"/>
  <c r="A11367" i="8" l="1"/>
  <c r="F11366" i="8"/>
  <c r="D11366" i="8"/>
  <c r="E11366" i="8"/>
  <c r="M11365" i="8"/>
  <c r="L11365" i="8"/>
  <c r="L11366" i="8" l="1"/>
  <c r="M11366" i="8"/>
  <c r="D11367" i="8"/>
  <c r="F11367" i="8"/>
  <c r="A11368" i="8"/>
  <c r="E11367" i="8"/>
  <c r="D11368" i="8" l="1"/>
  <c r="E11368" i="8"/>
  <c r="F11368" i="8"/>
  <c r="A11369" i="8"/>
  <c r="M11367" i="8"/>
  <c r="L11367" i="8"/>
  <c r="E11369" i="8" l="1"/>
  <c r="F11369" i="8"/>
  <c r="A11370" i="8"/>
  <c r="D11369" i="8"/>
  <c r="M11368" i="8"/>
  <c r="L11368" i="8"/>
  <c r="F11370" i="8" l="1"/>
  <c r="D11370" i="8"/>
  <c r="A11371" i="8"/>
  <c r="E11370" i="8"/>
  <c r="M11369" i="8"/>
  <c r="L11369" i="8"/>
  <c r="M11370" i="8" l="1"/>
  <c r="L11370" i="8"/>
  <c r="E11371" i="8"/>
  <c r="F11371" i="8"/>
  <c r="A11372" i="8"/>
  <c r="D11371" i="8"/>
  <c r="D11372" i="8" l="1"/>
  <c r="F11372" i="8"/>
  <c r="A11373" i="8"/>
  <c r="E11372" i="8"/>
  <c r="L11371" i="8"/>
  <c r="M11371" i="8"/>
  <c r="L11372" i="8" l="1"/>
  <c r="M11372" i="8"/>
  <c r="A11374" i="8"/>
  <c r="D11373" i="8"/>
  <c r="E11373" i="8"/>
  <c r="F11373" i="8"/>
  <c r="M11373" i="8" l="1"/>
  <c r="L11373" i="8"/>
  <c r="D11374" i="8"/>
  <c r="F11374" i="8"/>
  <c r="E11374" i="8"/>
  <c r="A11375" i="8"/>
  <c r="D11375" i="8" l="1"/>
  <c r="F11375" i="8"/>
  <c r="E11375" i="8"/>
  <c r="A11376" i="8"/>
  <c r="L11374" i="8"/>
  <c r="M11374" i="8"/>
  <c r="D11376" i="8" l="1"/>
  <c r="F11376" i="8"/>
  <c r="E11376" i="8"/>
  <c r="A11377" i="8"/>
  <c r="L11375" i="8"/>
  <c r="M11375" i="8"/>
  <c r="E11377" i="8" l="1"/>
  <c r="F11377" i="8"/>
  <c r="A11378" i="8"/>
  <c r="D11377" i="8"/>
  <c r="M11376" i="8"/>
  <c r="L11376" i="8"/>
  <c r="E11378" i="8" l="1"/>
  <c r="A11379" i="8"/>
  <c r="F11378" i="8"/>
  <c r="D11378" i="8"/>
  <c r="M11377" i="8"/>
  <c r="L11377" i="8"/>
  <c r="F11379" i="8" l="1"/>
  <c r="D11379" i="8"/>
  <c r="E11379" i="8"/>
  <c r="A11380" i="8"/>
  <c r="L11378" i="8"/>
  <c r="M11378" i="8"/>
  <c r="F11380" i="8" l="1"/>
  <c r="A11381" i="8"/>
  <c r="D11380" i="8"/>
  <c r="E11380" i="8"/>
  <c r="L11379" i="8"/>
  <c r="M11379" i="8"/>
  <c r="M11380" i="8" l="1"/>
  <c r="L11380" i="8"/>
  <c r="D11381" i="8"/>
  <c r="E11381" i="8"/>
  <c r="F11381" i="8"/>
  <c r="A11382" i="8"/>
  <c r="A11383" i="8" l="1"/>
  <c r="F11382" i="8"/>
  <c r="E11382" i="8"/>
  <c r="D11382" i="8"/>
  <c r="M11381" i="8"/>
  <c r="L11381" i="8"/>
  <c r="L11382" i="8" l="1"/>
  <c r="M11382" i="8"/>
  <c r="D11383" i="8"/>
  <c r="F11383" i="8"/>
  <c r="E11383" i="8"/>
  <c r="A11384" i="8"/>
  <c r="F11384" i="8" l="1"/>
  <c r="E11384" i="8"/>
  <c r="A11385" i="8"/>
  <c r="D11384" i="8"/>
  <c r="L11383" i="8"/>
  <c r="M11383" i="8"/>
  <c r="D11385" i="8" l="1"/>
  <c r="E11385" i="8"/>
  <c r="F11385" i="8"/>
  <c r="A11386" i="8"/>
  <c r="L11384" i="8"/>
  <c r="M11384" i="8"/>
  <c r="E11386" i="8" l="1"/>
  <c r="A11387" i="8"/>
  <c r="F11386" i="8"/>
  <c r="D11386" i="8"/>
  <c r="M11385" i="8"/>
  <c r="L11385" i="8"/>
  <c r="D11387" i="8" l="1"/>
  <c r="F11387" i="8"/>
  <c r="E11387" i="8"/>
  <c r="A11388" i="8"/>
  <c r="L11386" i="8"/>
  <c r="M11386" i="8"/>
  <c r="D11388" i="8" l="1"/>
  <c r="A11389" i="8"/>
  <c r="F11388" i="8"/>
  <c r="E11388" i="8"/>
  <c r="L11387" i="8"/>
  <c r="M11387" i="8"/>
  <c r="L11388" i="8" l="1"/>
  <c r="M11388" i="8"/>
  <c r="A11390" i="8"/>
  <c r="D11389" i="8"/>
  <c r="E11389" i="8"/>
  <c r="F11389" i="8"/>
  <c r="L11389" i="8" l="1"/>
  <c r="M11389" i="8"/>
  <c r="F11390" i="8"/>
  <c r="E11390" i="8"/>
  <c r="D11390" i="8"/>
  <c r="A11391" i="8"/>
  <c r="F11391" i="8" l="1"/>
  <c r="E11391" i="8"/>
  <c r="A11392" i="8"/>
  <c r="D11391" i="8"/>
  <c r="L11390" i="8"/>
  <c r="M11390" i="8"/>
  <c r="D11392" i="8" l="1"/>
  <c r="A11393" i="8"/>
  <c r="F11392" i="8"/>
  <c r="E11392" i="8"/>
  <c r="M11391" i="8"/>
  <c r="L11391" i="8"/>
  <c r="L11392" i="8" l="1"/>
  <c r="M11392" i="8"/>
  <c r="F11393" i="8"/>
  <c r="A11394" i="8"/>
  <c r="D11393" i="8"/>
  <c r="E11393" i="8"/>
  <c r="M11393" i="8" l="1"/>
  <c r="L11393" i="8"/>
  <c r="D11394" i="8"/>
  <c r="A11395" i="8"/>
  <c r="F11394" i="8"/>
  <c r="E11394" i="8"/>
  <c r="L11394" i="8" l="1"/>
  <c r="M11394" i="8"/>
  <c r="F11395" i="8"/>
  <c r="E11395" i="8"/>
  <c r="A11396" i="8"/>
  <c r="D11395" i="8"/>
  <c r="F11396" i="8" l="1"/>
  <c r="E11396" i="8"/>
  <c r="A11397" i="8"/>
  <c r="D11396" i="8"/>
  <c r="L11395" i="8"/>
  <c r="M11395" i="8"/>
  <c r="A11398" i="8" l="1"/>
  <c r="D11397" i="8"/>
  <c r="E11397" i="8"/>
  <c r="F11397" i="8"/>
  <c r="L11396" i="8"/>
  <c r="M11396" i="8"/>
  <c r="M11397" i="8" l="1"/>
  <c r="L11397" i="8"/>
  <c r="F11398" i="8"/>
  <c r="D11398" i="8"/>
  <c r="A11399" i="8"/>
  <c r="E11398" i="8"/>
  <c r="L11398" i="8" l="1"/>
  <c r="M11398" i="8"/>
  <c r="D11399" i="8"/>
  <c r="F11399" i="8"/>
  <c r="E11399" i="8"/>
  <c r="A11400" i="8"/>
  <c r="F11400" i="8" l="1"/>
  <c r="E11400" i="8"/>
  <c r="D11400" i="8"/>
  <c r="A11401" i="8"/>
  <c r="L11399" i="8"/>
  <c r="M11399" i="8"/>
  <c r="F11401" i="8" l="1"/>
  <c r="A11402" i="8"/>
  <c r="D11401" i="8"/>
  <c r="E11401" i="8"/>
  <c r="L11400" i="8"/>
  <c r="M11400" i="8"/>
  <c r="M11401" i="8" l="1"/>
  <c r="L11401" i="8"/>
  <c r="E11402" i="8"/>
  <c r="D11402" i="8"/>
  <c r="A11403" i="8"/>
  <c r="F11402" i="8"/>
  <c r="F11403" i="8" l="1"/>
  <c r="D11403" i="8"/>
  <c r="E11403" i="8"/>
  <c r="A11404" i="8"/>
  <c r="M11402" i="8"/>
  <c r="L11402" i="8"/>
  <c r="E11404" i="8" l="1"/>
  <c r="A11405" i="8"/>
  <c r="D11404" i="8"/>
  <c r="F11404" i="8"/>
  <c r="M11403" i="8"/>
  <c r="L11403" i="8"/>
  <c r="F11405" i="8" l="1"/>
  <c r="A11406" i="8"/>
  <c r="E11405" i="8"/>
  <c r="D11405" i="8"/>
  <c r="L11404" i="8"/>
  <c r="M11404" i="8"/>
  <c r="M11405" i="8" l="1"/>
  <c r="L11405" i="8"/>
  <c r="D11406" i="8"/>
  <c r="A11407" i="8"/>
  <c r="F11406" i="8"/>
  <c r="E11406" i="8"/>
  <c r="M11406" i="8" l="1"/>
  <c r="L11406" i="8"/>
  <c r="D11407" i="8"/>
  <c r="F11407" i="8"/>
  <c r="A11408" i="8"/>
  <c r="E11407" i="8"/>
  <c r="M11407" i="8" l="1"/>
  <c r="L11407" i="8"/>
  <c r="D11408" i="8"/>
  <c r="E11408" i="8"/>
  <c r="A11409" i="8"/>
  <c r="F11408" i="8"/>
  <c r="A11410" i="8" l="1"/>
  <c r="D11409" i="8"/>
  <c r="E11409" i="8"/>
  <c r="F11409" i="8"/>
  <c r="L11408" i="8"/>
  <c r="M11408" i="8"/>
  <c r="M11409" i="8" l="1"/>
  <c r="L11409" i="8"/>
  <c r="A11411" i="8"/>
  <c r="F11410" i="8"/>
  <c r="D11410" i="8"/>
  <c r="E11410" i="8"/>
  <c r="L11410" i="8" l="1"/>
  <c r="M11410" i="8"/>
  <c r="F11411" i="8"/>
  <c r="D11411" i="8"/>
  <c r="E11411" i="8"/>
  <c r="A11412" i="8"/>
  <c r="E11412" i="8" l="1"/>
  <c r="A11413" i="8"/>
  <c r="D11412" i="8"/>
  <c r="F11412" i="8"/>
  <c r="M11411" i="8"/>
  <c r="L11411" i="8"/>
  <c r="D11413" i="8" l="1"/>
  <c r="E11413" i="8"/>
  <c r="F11413" i="8"/>
  <c r="A11414" i="8"/>
  <c r="L11412" i="8"/>
  <c r="M11412" i="8"/>
  <c r="E11414" i="8" l="1"/>
  <c r="D11414" i="8"/>
  <c r="A11415" i="8"/>
  <c r="F11414" i="8"/>
  <c r="M11413" i="8"/>
  <c r="L11413" i="8"/>
  <c r="F11415" i="8" l="1"/>
  <c r="E11415" i="8"/>
  <c r="D11415" i="8"/>
  <c r="A11416" i="8"/>
  <c r="L11414" i="8"/>
  <c r="M11414" i="8"/>
  <c r="D11416" i="8" l="1"/>
  <c r="F11416" i="8"/>
  <c r="E11416" i="8"/>
  <c r="A11417" i="8"/>
  <c r="L11415" i="8"/>
  <c r="M11415" i="8"/>
  <c r="A11418" i="8" l="1"/>
  <c r="D11417" i="8"/>
  <c r="E11417" i="8"/>
  <c r="F11417" i="8"/>
  <c r="L11416" i="8"/>
  <c r="M11416" i="8"/>
  <c r="M11417" i="8" l="1"/>
  <c r="L11417" i="8"/>
  <c r="F11418" i="8"/>
  <c r="E11418" i="8"/>
  <c r="D11418" i="8"/>
  <c r="A11419" i="8"/>
  <c r="E11419" i="8" l="1"/>
  <c r="A11420" i="8"/>
  <c r="D11419" i="8"/>
  <c r="F11419" i="8"/>
  <c r="M11418" i="8"/>
  <c r="L11418" i="8"/>
  <c r="E11420" i="8" l="1"/>
  <c r="D11420" i="8"/>
  <c r="F11420" i="8"/>
  <c r="A11421" i="8"/>
  <c r="L11419" i="8"/>
  <c r="M11419" i="8"/>
  <c r="A11422" i="8" l="1"/>
  <c r="D11421" i="8"/>
  <c r="E11421" i="8"/>
  <c r="F11421" i="8"/>
  <c r="L11420" i="8"/>
  <c r="M11420" i="8"/>
  <c r="M11421" i="8" l="1"/>
  <c r="L11421" i="8"/>
  <c r="E11422" i="8"/>
  <c r="D11422" i="8"/>
  <c r="A11423" i="8"/>
  <c r="F11422" i="8"/>
  <c r="E11423" i="8" l="1"/>
  <c r="A11424" i="8"/>
  <c r="D11423" i="8"/>
  <c r="F11423" i="8"/>
  <c r="M11422" i="8"/>
  <c r="L11422" i="8"/>
  <c r="A11425" i="8" l="1"/>
  <c r="D11424" i="8"/>
  <c r="F11424" i="8"/>
  <c r="E11424" i="8"/>
  <c r="L11423" i="8"/>
  <c r="M11423" i="8"/>
  <c r="L11424" i="8" l="1"/>
  <c r="M11424" i="8"/>
  <c r="A11426" i="8"/>
  <c r="D11425" i="8"/>
  <c r="E11425" i="8"/>
  <c r="F11425" i="8"/>
  <c r="L11425" i="8" l="1"/>
  <c r="M11425" i="8"/>
  <c r="F11426" i="8"/>
  <c r="D11426" i="8"/>
  <c r="A11427" i="8"/>
  <c r="E11426" i="8"/>
  <c r="M11426" i="8" l="1"/>
  <c r="L11426" i="8"/>
  <c r="E11427" i="8"/>
  <c r="A11428" i="8"/>
  <c r="D11427" i="8"/>
  <c r="F11427" i="8"/>
  <c r="E11428" i="8" l="1"/>
  <c r="A11429" i="8"/>
  <c r="D11428" i="8"/>
  <c r="F11428" i="8"/>
  <c r="M11427" i="8"/>
  <c r="L11427" i="8"/>
  <c r="F11429" i="8" l="1"/>
  <c r="A11430" i="8"/>
  <c r="D11429" i="8"/>
  <c r="E11429" i="8"/>
  <c r="L11428" i="8"/>
  <c r="M11428" i="8"/>
  <c r="L11429" i="8" l="1"/>
  <c r="M11429" i="8"/>
  <c r="D11430" i="8"/>
  <c r="A11431" i="8"/>
  <c r="F11430" i="8"/>
  <c r="E11430" i="8"/>
  <c r="L11430" i="8" l="1"/>
  <c r="M11430" i="8"/>
  <c r="E11431" i="8"/>
  <c r="D11431" i="8"/>
  <c r="F11431" i="8"/>
  <c r="A11432" i="8"/>
  <c r="E11432" i="8" l="1"/>
  <c r="A11433" i="8"/>
  <c r="D11432" i="8"/>
  <c r="F11432" i="8"/>
  <c r="M11431" i="8"/>
  <c r="L11431" i="8"/>
  <c r="F11433" i="8" l="1"/>
  <c r="A11434" i="8"/>
  <c r="D11433" i="8"/>
  <c r="E11433" i="8"/>
  <c r="L11432" i="8"/>
  <c r="M11432" i="8"/>
  <c r="L11433" i="8" l="1"/>
  <c r="M11433" i="8"/>
  <c r="A11435" i="8"/>
  <c r="F11434" i="8"/>
  <c r="E11434" i="8"/>
  <c r="D11434" i="8"/>
  <c r="M11434" i="8" l="1"/>
  <c r="L11434" i="8"/>
  <c r="A11436" i="8"/>
  <c r="D11435" i="8"/>
  <c r="E11435" i="8"/>
  <c r="F11435" i="8"/>
  <c r="M11435" i="8" l="1"/>
  <c r="L11435" i="8"/>
  <c r="E11436" i="8"/>
  <c r="D11436" i="8"/>
  <c r="F11436" i="8"/>
  <c r="A11437" i="8"/>
  <c r="F11437" i="8" l="1"/>
  <c r="A11438" i="8"/>
  <c r="D11437" i="8"/>
  <c r="E11437" i="8"/>
  <c r="L11436" i="8"/>
  <c r="M11436" i="8"/>
  <c r="M11437" i="8" l="1"/>
  <c r="L11437" i="8"/>
  <c r="D11438" i="8"/>
  <c r="A11439" i="8"/>
  <c r="F11438" i="8"/>
  <c r="E11438" i="8"/>
  <c r="M11438" i="8" l="1"/>
  <c r="L11438" i="8"/>
  <c r="E11439" i="8"/>
  <c r="D11439" i="8"/>
  <c r="A11440" i="8"/>
  <c r="F11439" i="8"/>
  <c r="E11440" i="8" l="1"/>
  <c r="A11441" i="8"/>
  <c r="D11440" i="8"/>
  <c r="F11440" i="8"/>
  <c r="M11439" i="8"/>
  <c r="L11439" i="8"/>
  <c r="F11441" i="8" l="1"/>
  <c r="A11442" i="8"/>
  <c r="D11441" i="8"/>
  <c r="E11441" i="8"/>
  <c r="M11440" i="8"/>
  <c r="L11440" i="8"/>
  <c r="M11441" i="8" l="1"/>
  <c r="L11441" i="8"/>
  <c r="E11442" i="8"/>
  <c r="A11443" i="8"/>
  <c r="F11442" i="8"/>
  <c r="D11442" i="8"/>
  <c r="E11443" i="8" l="1"/>
  <c r="D11443" i="8"/>
  <c r="F11443" i="8"/>
  <c r="A11444" i="8"/>
  <c r="M11442" i="8"/>
  <c r="L11442" i="8"/>
  <c r="E11444" i="8" l="1"/>
  <c r="D11444" i="8"/>
  <c r="F11444" i="8"/>
  <c r="A11445" i="8"/>
  <c r="L11443" i="8"/>
  <c r="M11443" i="8"/>
  <c r="D11445" i="8" l="1"/>
  <c r="A11446" i="8"/>
  <c r="E11445" i="8"/>
  <c r="F11445" i="8"/>
  <c r="L11444" i="8"/>
  <c r="M11444" i="8"/>
  <c r="M11445" i="8" l="1"/>
  <c r="L11445" i="8"/>
  <c r="D11446" i="8"/>
  <c r="A11447" i="8"/>
  <c r="F11446" i="8"/>
  <c r="E11446" i="8"/>
  <c r="L11446" i="8" l="1"/>
  <c r="M11446" i="8"/>
  <c r="D11447" i="8"/>
  <c r="F11447" i="8"/>
  <c r="A11448" i="8"/>
  <c r="E11447" i="8"/>
  <c r="L11447" i="8" l="1"/>
  <c r="M11447" i="8"/>
  <c r="D11448" i="8"/>
  <c r="F11448" i="8"/>
  <c r="E11448" i="8"/>
  <c r="A11449" i="8"/>
  <c r="A11450" i="8" l="1"/>
  <c r="D11449" i="8"/>
  <c r="E11449" i="8"/>
  <c r="F11449" i="8"/>
  <c r="L11448" i="8"/>
  <c r="M11448" i="8"/>
  <c r="L11449" i="8" l="1"/>
  <c r="M11449" i="8"/>
  <c r="F11450" i="8"/>
  <c r="D11450" i="8"/>
  <c r="E11450" i="8"/>
  <c r="A11451" i="8"/>
  <c r="D11451" i="8" l="1"/>
  <c r="F11451" i="8"/>
  <c r="E11451" i="8"/>
  <c r="A11452" i="8"/>
  <c r="M11450" i="8"/>
  <c r="L11450" i="8"/>
  <c r="D11452" i="8" l="1"/>
  <c r="F11452" i="8"/>
  <c r="E11452" i="8"/>
  <c r="A11453" i="8"/>
  <c r="L11451" i="8"/>
  <c r="M11451" i="8"/>
  <c r="F11453" i="8" l="1"/>
  <c r="A11454" i="8"/>
  <c r="D11453" i="8"/>
  <c r="E11453" i="8"/>
  <c r="L11452" i="8"/>
  <c r="M11452" i="8"/>
  <c r="M11453" i="8" l="1"/>
  <c r="L11453" i="8"/>
  <c r="D11454" i="8"/>
  <c r="A11455" i="8"/>
  <c r="F11454" i="8"/>
  <c r="E11454" i="8"/>
  <c r="M11454" i="8" l="1"/>
  <c r="L11454" i="8"/>
  <c r="E11455" i="8"/>
  <c r="A11456" i="8"/>
  <c r="D11455" i="8"/>
  <c r="F11455" i="8"/>
  <c r="E11456" i="8" l="1"/>
  <c r="A11457" i="8"/>
  <c r="D11456" i="8"/>
  <c r="F11456" i="8"/>
  <c r="M11455" i="8"/>
  <c r="L11455" i="8"/>
  <c r="A11458" i="8" l="1"/>
  <c r="D11457" i="8"/>
  <c r="E11457" i="8"/>
  <c r="F11457" i="8"/>
  <c r="L11456" i="8"/>
  <c r="M11456" i="8"/>
  <c r="L11457" i="8" l="1"/>
  <c r="M11457" i="8"/>
  <c r="F11458" i="8"/>
  <c r="D11458" i="8"/>
  <c r="E11458" i="8"/>
  <c r="A11459" i="8"/>
  <c r="E11459" i="8" l="1"/>
  <c r="D11459" i="8"/>
  <c r="A11460" i="8"/>
  <c r="F11459" i="8"/>
  <c r="M11458" i="8"/>
  <c r="L11458" i="8"/>
  <c r="A11461" i="8" l="1"/>
  <c r="D11460" i="8"/>
  <c r="F11460" i="8"/>
  <c r="E11460" i="8"/>
  <c r="M11459" i="8"/>
  <c r="L11459" i="8"/>
  <c r="M11460" i="8" l="1"/>
  <c r="L11460" i="8"/>
  <c r="D11461" i="8"/>
  <c r="E11461" i="8"/>
  <c r="A11462" i="8"/>
  <c r="F11461" i="8"/>
  <c r="D11462" i="8" l="1"/>
  <c r="A11463" i="8"/>
  <c r="F11462" i="8"/>
  <c r="E11462" i="8"/>
  <c r="M11461" i="8"/>
  <c r="L11461" i="8"/>
  <c r="L11462" i="8" l="1"/>
  <c r="M11462" i="8"/>
  <c r="E11463" i="8"/>
  <c r="D11463" i="8"/>
  <c r="A11464" i="8"/>
  <c r="F11463" i="8"/>
  <c r="D11464" i="8" l="1"/>
  <c r="E11464" i="8"/>
  <c r="A11465" i="8"/>
  <c r="F11464" i="8"/>
  <c r="L11463" i="8"/>
  <c r="M11463" i="8"/>
  <c r="D11465" i="8" l="1"/>
  <c r="F11465" i="8"/>
  <c r="A11466" i="8"/>
  <c r="E11465" i="8"/>
  <c r="M11464" i="8"/>
  <c r="L11464" i="8"/>
  <c r="M11465" i="8" l="1"/>
  <c r="L11465" i="8"/>
  <c r="F11466" i="8"/>
  <c r="D11466" i="8"/>
  <c r="E11466" i="8"/>
  <c r="A11467" i="8"/>
  <c r="E11467" i="8" l="1"/>
  <c r="F11467" i="8"/>
  <c r="A11468" i="8"/>
  <c r="D11467" i="8"/>
  <c r="M11466" i="8"/>
  <c r="L11466" i="8"/>
  <c r="D11468" i="8" l="1"/>
  <c r="F11468" i="8"/>
  <c r="E11468" i="8"/>
  <c r="A11469" i="8"/>
  <c r="M11467" i="8"/>
  <c r="L11467" i="8"/>
  <c r="D11469" i="8" l="1"/>
  <c r="E11469" i="8"/>
  <c r="F11469" i="8"/>
  <c r="A11470" i="8"/>
  <c r="L11468" i="8"/>
  <c r="M11468" i="8"/>
  <c r="D11470" i="8" l="1"/>
  <c r="A11471" i="8"/>
  <c r="F11470" i="8"/>
  <c r="E11470" i="8"/>
  <c r="M11469" i="8"/>
  <c r="L11469" i="8"/>
  <c r="M11470" i="8" l="1"/>
  <c r="L11470" i="8"/>
  <c r="A11472" i="8"/>
  <c r="D11471" i="8"/>
  <c r="F11471" i="8"/>
  <c r="E11471" i="8"/>
  <c r="M11471" i="8" l="1"/>
  <c r="L11471" i="8"/>
  <c r="E11472" i="8"/>
  <c r="A11473" i="8"/>
  <c r="D11472" i="8"/>
  <c r="F11472" i="8"/>
  <c r="D11473" i="8" l="1"/>
  <c r="E11473" i="8"/>
  <c r="F11473" i="8"/>
  <c r="A11474" i="8"/>
  <c r="L11472" i="8"/>
  <c r="M11472" i="8"/>
  <c r="F11474" i="8" l="1"/>
  <c r="D11474" i="8"/>
  <c r="E11474" i="8"/>
  <c r="A11475" i="8"/>
  <c r="L11473" i="8"/>
  <c r="M11473" i="8"/>
  <c r="D11475" i="8" l="1"/>
  <c r="F11475" i="8"/>
  <c r="E11475" i="8"/>
  <c r="A11476" i="8"/>
  <c r="M11474" i="8"/>
  <c r="L11474" i="8"/>
  <c r="D11476" i="8" l="1"/>
  <c r="F11476" i="8"/>
  <c r="E11476" i="8"/>
  <c r="A11477" i="8"/>
  <c r="M11475" i="8"/>
  <c r="L11475" i="8"/>
  <c r="F11477" i="8" l="1"/>
  <c r="D11477" i="8"/>
  <c r="E11477" i="8"/>
  <c r="A11478" i="8"/>
  <c r="L11476" i="8"/>
  <c r="M11476" i="8"/>
  <c r="F11478" i="8" l="1"/>
  <c r="E11478" i="8"/>
  <c r="D11478" i="8"/>
  <c r="A11479" i="8"/>
  <c r="M11477" i="8"/>
  <c r="L11477" i="8"/>
  <c r="E11479" i="8" l="1"/>
  <c r="D11479" i="8"/>
  <c r="F11479" i="8"/>
  <c r="A11480" i="8"/>
  <c r="M11478" i="8"/>
  <c r="L11478" i="8"/>
  <c r="E11480" i="8" l="1"/>
  <c r="F11480" i="8"/>
  <c r="A11481" i="8"/>
  <c r="D11480" i="8"/>
  <c r="M11479" i="8"/>
  <c r="L11479" i="8"/>
  <c r="D11481" i="8" l="1"/>
  <c r="E11481" i="8"/>
  <c r="F11481" i="8"/>
  <c r="A11482" i="8"/>
  <c r="M11480" i="8"/>
  <c r="L11480" i="8"/>
  <c r="F11482" i="8" l="1"/>
  <c r="A11483" i="8"/>
  <c r="D11482" i="8"/>
  <c r="E11482" i="8"/>
  <c r="M11481" i="8"/>
  <c r="L11481" i="8"/>
  <c r="M11482" i="8" l="1"/>
  <c r="L11482" i="8"/>
  <c r="D11483" i="8"/>
  <c r="F11483" i="8"/>
  <c r="E11483" i="8"/>
  <c r="A11484" i="8"/>
  <c r="A11485" i="8" l="1"/>
  <c r="D11484" i="8"/>
  <c r="F11484" i="8"/>
  <c r="E11484" i="8"/>
  <c r="M11483" i="8"/>
  <c r="L11483" i="8"/>
  <c r="M11484" i="8" l="1"/>
  <c r="L11484" i="8"/>
  <c r="D11485" i="8"/>
  <c r="E11485" i="8"/>
  <c r="F11485" i="8"/>
  <c r="A11486" i="8"/>
  <c r="A11487" i="8" l="1"/>
  <c r="F11486" i="8"/>
  <c r="E11486" i="8"/>
  <c r="D11486" i="8"/>
  <c r="M11485" i="8"/>
  <c r="L11485" i="8"/>
  <c r="M11486" i="8" l="1"/>
  <c r="L11486" i="8"/>
  <c r="D11487" i="8"/>
  <c r="F11487" i="8"/>
  <c r="E11487" i="8"/>
  <c r="A11488" i="8"/>
  <c r="E11488" i="8" l="1"/>
  <c r="A11489" i="8"/>
  <c r="D11488" i="8"/>
  <c r="F11488" i="8"/>
  <c r="M11487" i="8"/>
  <c r="L11487" i="8"/>
  <c r="F11489" i="8" l="1"/>
  <c r="D11489" i="8"/>
  <c r="E11489" i="8"/>
  <c r="A11490" i="8"/>
  <c r="M11488" i="8"/>
  <c r="L11488" i="8"/>
  <c r="F11490" i="8" l="1"/>
  <c r="E11490" i="8"/>
  <c r="A11491" i="8"/>
  <c r="D11490" i="8"/>
  <c r="M11489" i="8"/>
  <c r="L11489" i="8"/>
  <c r="E11491" i="8" l="1"/>
  <c r="A11492" i="8"/>
  <c r="D11491" i="8"/>
  <c r="F11491" i="8"/>
  <c r="L11490" i="8"/>
  <c r="M11490" i="8"/>
  <c r="A11493" i="8" l="1"/>
  <c r="D11492" i="8"/>
  <c r="F11492" i="8"/>
  <c r="E11492" i="8"/>
  <c r="M11491" i="8"/>
  <c r="L11491" i="8"/>
  <c r="M11492" i="8" l="1"/>
  <c r="L11492" i="8"/>
  <c r="D11493" i="8"/>
  <c r="E11493" i="8"/>
  <c r="F11493" i="8"/>
  <c r="A11494" i="8"/>
  <c r="A11495" i="8" l="1"/>
  <c r="F11494" i="8"/>
  <c r="E11494" i="8"/>
  <c r="D11494" i="8"/>
  <c r="M11493" i="8"/>
  <c r="L11493" i="8"/>
  <c r="M11494" i="8" l="1"/>
  <c r="L11494" i="8"/>
  <c r="A11496" i="8"/>
  <c r="D11495" i="8"/>
  <c r="F11495" i="8"/>
  <c r="E11495" i="8"/>
  <c r="L11495" i="8" l="1"/>
  <c r="M11495" i="8"/>
  <c r="D11496" i="8"/>
  <c r="F11496" i="8"/>
  <c r="A11497" i="8"/>
  <c r="E11496" i="8"/>
  <c r="L11496" i="8" l="1"/>
  <c r="M11496" i="8"/>
  <c r="D11497" i="8"/>
  <c r="E11497" i="8"/>
  <c r="A11498" i="8"/>
  <c r="F11497" i="8"/>
  <c r="A11499" i="8" l="1"/>
  <c r="F11498" i="8"/>
  <c r="D11498" i="8"/>
  <c r="E11498" i="8"/>
  <c r="M11497" i="8"/>
  <c r="L11497" i="8"/>
  <c r="L11498" i="8" l="1"/>
  <c r="M11498" i="8"/>
  <c r="D11499" i="8"/>
  <c r="F11499" i="8"/>
  <c r="E11499" i="8"/>
  <c r="A11500" i="8"/>
  <c r="D11500" i="8" l="1"/>
  <c r="F11500" i="8"/>
  <c r="E11500" i="8"/>
  <c r="A11501" i="8"/>
  <c r="L11499" i="8"/>
  <c r="M11499" i="8"/>
  <c r="F11501" i="8" l="1"/>
  <c r="D11501" i="8"/>
  <c r="E11501" i="8"/>
  <c r="A11502" i="8"/>
  <c r="L11500" i="8"/>
  <c r="M11500" i="8"/>
  <c r="D11502" i="8" l="1"/>
  <c r="F11502" i="8"/>
  <c r="A11503" i="8"/>
  <c r="E11502" i="8"/>
  <c r="M11501" i="8"/>
  <c r="L11501" i="8"/>
  <c r="M11502" i="8" l="1"/>
  <c r="L11502" i="8"/>
  <c r="E11503" i="8"/>
  <c r="A11504" i="8"/>
  <c r="D11503" i="8"/>
  <c r="F11503" i="8"/>
  <c r="E11504" i="8" l="1"/>
  <c r="D11504" i="8"/>
  <c r="A11505" i="8"/>
  <c r="F11504" i="8"/>
  <c r="M11503" i="8"/>
  <c r="L11503" i="8"/>
  <c r="F11505" i="8" l="1"/>
  <c r="A11506" i="8"/>
  <c r="D11505" i="8"/>
  <c r="E11505" i="8"/>
  <c r="L11504" i="8"/>
  <c r="M11504" i="8"/>
  <c r="M11505" i="8" l="1"/>
  <c r="L11505" i="8"/>
  <c r="E11506" i="8"/>
  <c r="F11506" i="8"/>
  <c r="A11507" i="8"/>
  <c r="D11506" i="8"/>
  <c r="E11507" i="8" l="1"/>
  <c r="A11508" i="8"/>
  <c r="D11507" i="8"/>
  <c r="F11507" i="8"/>
  <c r="M11506" i="8"/>
  <c r="L11506" i="8"/>
  <c r="E11508" i="8" l="1"/>
  <c r="D11508" i="8"/>
  <c r="A11509" i="8"/>
  <c r="F11508" i="8"/>
  <c r="M11507" i="8"/>
  <c r="L11507" i="8"/>
  <c r="F11509" i="8" l="1"/>
  <c r="D11509" i="8"/>
  <c r="A11510" i="8"/>
  <c r="E11509" i="8"/>
  <c r="L11508" i="8"/>
  <c r="M11508" i="8"/>
  <c r="M11509" i="8" l="1"/>
  <c r="L11509" i="8"/>
  <c r="D11510" i="8"/>
  <c r="F11510" i="8"/>
  <c r="E11510" i="8"/>
  <c r="A11511" i="8"/>
  <c r="A11512" i="8" l="1"/>
  <c r="D11511" i="8"/>
  <c r="F11511" i="8"/>
  <c r="E11511" i="8"/>
  <c r="M11510" i="8"/>
  <c r="L11510" i="8"/>
  <c r="L11511" i="8" l="1"/>
  <c r="M11511" i="8"/>
  <c r="D11512" i="8"/>
  <c r="E11512" i="8"/>
  <c r="F11512" i="8"/>
  <c r="A11513" i="8"/>
  <c r="F11513" i="8" l="1"/>
  <c r="A11514" i="8"/>
  <c r="E11513" i="8"/>
  <c r="D11513" i="8"/>
  <c r="L11512" i="8"/>
  <c r="M11512" i="8"/>
  <c r="M11513" i="8" l="1"/>
  <c r="L11513" i="8"/>
  <c r="F11514" i="8"/>
  <c r="D11514" i="8"/>
  <c r="E11514" i="8"/>
  <c r="A11515" i="8"/>
  <c r="E11515" i="8" l="1"/>
  <c r="A11516" i="8"/>
  <c r="D11515" i="8"/>
  <c r="F11515" i="8"/>
  <c r="M11514" i="8"/>
  <c r="L11514" i="8"/>
  <c r="D11516" i="8" l="1"/>
  <c r="F11516" i="8"/>
  <c r="E11516" i="8"/>
  <c r="A11517" i="8"/>
  <c r="M11515" i="8"/>
  <c r="L11515" i="8"/>
  <c r="F11517" i="8" l="1"/>
  <c r="A11518" i="8"/>
  <c r="D11517" i="8"/>
  <c r="E11517" i="8"/>
  <c r="L11516" i="8"/>
  <c r="M11516" i="8"/>
  <c r="M11517" i="8" l="1"/>
  <c r="L11517" i="8"/>
  <c r="D11518" i="8"/>
  <c r="A11519" i="8"/>
  <c r="F11518" i="8"/>
  <c r="E11518" i="8"/>
  <c r="L11518" i="8" l="1"/>
  <c r="M11518" i="8"/>
  <c r="D11519" i="8"/>
  <c r="A11520" i="8"/>
  <c r="F11519" i="8"/>
  <c r="E11519" i="8"/>
  <c r="M11519" i="8" l="1"/>
  <c r="L11519" i="8"/>
  <c r="E11520" i="8"/>
  <c r="D11520" i="8"/>
  <c r="A11521" i="8"/>
  <c r="F11520" i="8"/>
  <c r="A11522" i="8" l="1"/>
  <c r="D11521" i="8"/>
  <c r="E11521" i="8"/>
  <c r="F11521" i="8"/>
  <c r="M11520" i="8"/>
  <c r="L11520" i="8"/>
  <c r="L11521" i="8" l="1"/>
  <c r="M11521" i="8"/>
  <c r="F11522" i="8"/>
  <c r="A11523" i="8"/>
  <c r="D11522" i="8"/>
  <c r="E11522" i="8"/>
  <c r="M11522" i="8" l="1"/>
  <c r="L11522" i="8"/>
  <c r="E11523" i="8"/>
  <c r="A11524" i="8"/>
  <c r="D11523" i="8"/>
  <c r="F11523" i="8"/>
  <c r="A11525" i="8" l="1"/>
  <c r="D11524" i="8"/>
  <c r="F11524" i="8"/>
  <c r="E11524" i="8"/>
  <c r="L11523" i="8"/>
  <c r="M11523" i="8"/>
  <c r="L11524" i="8" l="1"/>
  <c r="M11524" i="8"/>
  <c r="F11525" i="8"/>
  <c r="A11526" i="8"/>
  <c r="D11525" i="8"/>
  <c r="E11525" i="8"/>
  <c r="L11525" i="8" l="1"/>
  <c r="M11525" i="8"/>
  <c r="D11526" i="8"/>
  <c r="F11526" i="8"/>
  <c r="A11527" i="8"/>
  <c r="E11526" i="8"/>
  <c r="M11526" i="8" l="1"/>
  <c r="L11526" i="8"/>
  <c r="E11527" i="8"/>
  <c r="A11528" i="8"/>
  <c r="D11527" i="8"/>
  <c r="F11527" i="8"/>
  <c r="A11529" i="8" l="1"/>
  <c r="D11528" i="8"/>
  <c r="F11528" i="8"/>
  <c r="E11528" i="8"/>
  <c r="L11527" i="8"/>
  <c r="M11527" i="8"/>
  <c r="L11528" i="8" l="1"/>
  <c r="M11528" i="8"/>
  <c r="F11529" i="8"/>
  <c r="A11530" i="8"/>
  <c r="D11529" i="8"/>
  <c r="E11529" i="8"/>
  <c r="M11529" i="8" l="1"/>
  <c r="L11529" i="8"/>
  <c r="E11530" i="8"/>
  <c r="A11531" i="8"/>
  <c r="F11530" i="8"/>
  <c r="D11530" i="8"/>
  <c r="D11531" i="8" l="1"/>
  <c r="E11531" i="8"/>
  <c r="A11532" i="8"/>
  <c r="F11531" i="8"/>
  <c r="M11530" i="8"/>
  <c r="L11530" i="8"/>
  <c r="D11532" i="8" l="1"/>
  <c r="A11533" i="8"/>
  <c r="F11532" i="8"/>
  <c r="E11532" i="8"/>
  <c r="L11531" i="8"/>
  <c r="M11531" i="8"/>
  <c r="L11532" i="8" l="1"/>
  <c r="M11532" i="8"/>
  <c r="D11533" i="8"/>
  <c r="E11533" i="8"/>
  <c r="F11533" i="8"/>
  <c r="A11534" i="8"/>
  <c r="D11534" i="8" l="1"/>
  <c r="A11535" i="8"/>
  <c r="F11534" i="8"/>
  <c r="E11534" i="8"/>
  <c r="M11533" i="8"/>
  <c r="L11533" i="8"/>
  <c r="M11534" i="8" l="1"/>
  <c r="L11534" i="8"/>
  <c r="A11536" i="8"/>
  <c r="D11535" i="8"/>
  <c r="F11535" i="8"/>
  <c r="E11535" i="8"/>
  <c r="L11535" i="8" l="1"/>
  <c r="M11535" i="8"/>
  <c r="D11536" i="8"/>
  <c r="F11536" i="8"/>
  <c r="E11536" i="8"/>
  <c r="A11537" i="8"/>
  <c r="F11537" i="8" l="1"/>
  <c r="A11538" i="8"/>
  <c r="D11537" i="8"/>
  <c r="E11537" i="8"/>
  <c r="L11536" i="8"/>
  <c r="M11536" i="8"/>
  <c r="M11537" i="8" l="1"/>
  <c r="L11537" i="8"/>
  <c r="E11538" i="8"/>
  <c r="F11538" i="8"/>
  <c r="A11539" i="8"/>
  <c r="D11538" i="8"/>
  <c r="A11540" i="8" l="1"/>
  <c r="D11539" i="8"/>
  <c r="F11539" i="8"/>
  <c r="E11539" i="8"/>
  <c r="M11538" i="8"/>
  <c r="L11538" i="8"/>
  <c r="M11539" i="8" l="1"/>
  <c r="L11539" i="8"/>
  <c r="D11540" i="8"/>
  <c r="E11540" i="8"/>
  <c r="A11541" i="8"/>
  <c r="F11540" i="8"/>
  <c r="D11541" i="8" l="1"/>
  <c r="F11541" i="8"/>
  <c r="A11542" i="8"/>
  <c r="E11541" i="8"/>
  <c r="L11540" i="8"/>
  <c r="M11540" i="8"/>
  <c r="M11541" i="8" l="1"/>
  <c r="L11541" i="8"/>
  <c r="A11543" i="8"/>
  <c r="F11542" i="8"/>
  <c r="E11542" i="8"/>
  <c r="D11542" i="8"/>
  <c r="M11542" i="8" l="1"/>
  <c r="L11542" i="8"/>
  <c r="A11544" i="8"/>
  <c r="D11543" i="8"/>
  <c r="E11543" i="8"/>
  <c r="F11543" i="8"/>
  <c r="L11543" i="8" l="1"/>
  <c r="M11543" i="8"/>
  <c r="A11545" i="8"/>
  <c r="D11544" i="8"/>
  <c r="F11544" i="8"/>
  <c r="E11544" i="8"/>
  <c r="M11544" i="8" l="1"/>
  <c r="L11544" i="8"/>
  <c r="A11546" i="8"/>
  <c r="D11545" i="8"/>
  <c r="F11545" i="8"/>
  <c r="E11545" i="8"/>
  <c r="M11545" i="8" l="1"/>
  <c r="L11545" i="8"/>
  <c r="E11546" i="8"/>
  <c r="A11547" i="8"/>
  <c r="F11546" i="8"/>
  <c r="D11546" i="8"/>
  <c r="A11548" i="8" l="1"/>
  <c r="D11547" i="8"/>
  <c r="E11547" i="8"/>
  <c r="F11547" i="8"/>
  <c r="M11546" i="8"/>
  <c r="L11546" i="8"/>
  <c r="L11547" i="8" l="1"/>
  <c r="M11547" i="8"/>
  <c r="A11549" i="8"/>
  <c r="D11548" i="8"/>
  <c r="F11548" i="8"/>
  <c r="E11548" i="8"/>
  <c r="M11548" i="8" l="1"/>
  <c r="L11548" i="8"/>
  <c r="F11549" i="8"/>
  <c r="D11549" i="8"/>
  <c r="E11549" i="8"/>
  <c r="A11550" i="8"/>
  <c r="D11550" i="8" l="1"/>
  <c r="F11550" i="8"/>
  <c r="E11550" i="8"/>
  <c r="A11551" i="8"/>
  <c r="L11549" i="8"/>
  <c r="M11549" i="8"/>
  <c r="A11552" i="8" l="1"/>
  <c r="D11551" i="8"/>
  <c r="F11551" i="8"/>
  <c r="E11551" i="8"/>
  <c r="M11550" i="8"/>
  <c r="L11550" i="8"/>
  <c r="L11551" i="8" l="1"/>
  <c r="M11551" i="8"/>
  <c r="D11552" i="8"/>
  <c r="F11552" i="8"/>
  <c r="E11552" i="8"/>
  <c r="A11553" i="8"/>
  <c r="F11553" i="8" l="1"/>
  <c r="E11553" i="8"/>
  <c r="D11553" i="8"/>
  <c r="A11554" i="8"/>
  <c r="M11552" i="8"/>
  <c r="L11552" i="8"/>
  <c r="E11554" i="8" l="1"/>
  <c r="F11554" i="8"/>
  <c r="D11554" i="8"/>
  <c r="A11555" i="8"/>
  <c r="L11553" i="8"/>
  <c r="M11553" i="8"/>
  <c r="E11555" i="8" l="1"/>
  <c r="A11556" i="8"/>
  <c r="D11555" i="8"/>
  <c r="F11555" i="8"/>
  <c r="M11554" i="8"/>
  <c r="L11554" i="8"/>
  <c r="E11556" i="8" l="1"/>
  <c r="D11556" i="8"/>
  <c r="F11556" i="8"/>
  <c r="A11557" i="8"/>
  <c r="L11555" i="8"/>
  <c r="M11555" i="8"/>
  <c r="D11557" i="8" l="1"/>
  <c r="F11557" i="8"/>
  <c r="E11557" i="8"/>
  <c r="A11558" i="8"/>
  <c r="M11556" i="8"/>
  <c r="L11556" i="8"/>
  <c r="F11558" i="8" l="1"/>
  <c r="E11558" i="8"/>
  <c r="D11558" i="8"/>
  <c r="A11559" i="8"/>
  <c r="L11557" i="8"/>
  <c r="M11557" i="8"/>
  <c r="A11560" i="8" l="1"/>
  <c r="D11559" i="8"/>
  <c r="F11559" i="8"/>
  <c r="E11559" i="8"/>
  <c r="M11558" i="8"/>
  <c r="L11558" i="8"/>
  <c r="L11559" i="8" l="1"/>
  <c r="M11559" i="8"/>
  <c r="D11560" i="8"/>
  <c r="F11560" i="8"/>
  <c r="E11560" i="8"/>
  <c r="A11561" i="8"/>
  <c r="D11561" i="8" l="1"/>
  <c r="E11561" i="8"/>
  <c r="F11561" i="8"/>
  <c r="A11562" i="8"/>
  <c r="M11560" i="8"/>
  <c r="L11560" i="8"/>
  <c r="E11562" i="8" l="1"/>
  <c r="A11563" i="8"/>
  <c r="F11562" i="8"/>
  <c r="D11562" i="8"/>
  <c r="M11561" i="8"/>
  <c r="L11561" i="8"/>
  <c r="E11563" i="8" l="1"/>
  <c r="A11564" i="8"/>
  <c r="D11563" i="8"/>
  <c r="F11563" i="8"/>
  <c r="M11562" i="8"/>
  <c r="L11562" i="8"/>
  <c r="E11564" i="8" l="1"/>
  <c r="A11565" i="8"/>
  <c r="F11564" i="8"/>
  <c r="D11564" i="8"/>
  <c r="M11563" i="8"/>
  <c r="L11563" i="8"/>
  <c r="D11565" i="8" l="1"/>
  <c r="E11565" i="8"/>
  <c r="F11565" i="8"/>
  <c r="A11566" i="8"/>
  <c r="L11564" i="8"/>
  <c r="M11564" i="8"/>
  <c r="D11566" i="8" l="1"/>
  <c r="A11567" i="8"/>
  <c r="F11566" i="8"/>
  <c r="E11566" i="8"/>
  <c r="M11565" i="8"/>
  <c r="L11565" i="8"/>
  <c r="L11566" i="8" l="1"/>
  <c r="M11566" i="8"/>
  <c r="D11567" i="8"/>
  <c r="F11567" i="8"/>
  <c r="E11567" i="8"/>
  <c r="A11568" i="8"/>
  <c r="E11568" i="8" l="1"/>
  <c r="D11568" i="8"/>
  <c r="A11569" i="8"/>
  <c r="F11568" i="8"/>
  <c r="M11567" i="8"/>
  <c r="L11567" i="8"/>
  <c r="F11569" i="8" l="1"/>
  <c r="D11569" i="8"/>
  <c r="A11570" i="8"/>
  <c r="E11569" i="8"/>
  <c r="M11568" i="8"/>
  <c r="L11568" i="8"/>
  <c r="M11569" i="8" l="1"/>
  <c r="L11569" i="8"/>
  <c r="A11571" i="8"/>
  <c r="F11570" i="8"/>
  <c r="E11570" i="8"/>
  <c r="D11570" i="8"/>
  <c r="M11570" i="8" l="1"/>
  <c r="L11570" i="8"/>
  <c r="D11571" i="8"/>
  <c r="E11571" i="8"/>
  <c r="F11571" i="8"/>
  <c r="A11572" i="8"/>
  <c r="D11572" i="8" l="1"/>
  <c r="E11572" i="8"/>
  <c r="A11573" i="8"/>
  <c r="F11572" i="8"/>
  <c r="L11571" i="8"/>
  <c r="M11571" i="8"/>
  <c r="D11573" i="8" l="1"/>
  <c r="E11573" i="8"/>
  <c r="F11573" i="8"/>
  <c r="A11574" i="8"/>
  <c r="L11572" i="8"/>
  <c r="M11572" i="8"/>
  <c r="F11574" i="8" l="1"/>
  <c r="D11574" i="8"/>
  <c r="E11574" i="8"/>
  <c r="A11575" i="8"/>
  <c r="L11573" i="8"/>
  <c r="M11573" i="8"/>
  <c r="D11575" i="8" l="1"/>
  <c r="F11575" i="8"/>
  <c r="E11575" i="8"/>
  <c r="A11576" i="8"/>
  <c r="L11574" i="8"/>
  <c r="M11574" i="8"/>
  <c r="A11577" i="8" l="1"/>
  <c r="D11576" i="8"/>
  <c r="F11576" i="8"/>
  <c r="E11576" i="8"/>
  <c r="M11575" i="8"/>
  <c r="L11575" i="8"/>
  <c r="L11576" i="8" l="1"/>
  <c r="M11576" i="8"/>
  <c r="E11577" i="8"/>
  <c r="F11577" i="8"/>
  <c r="A11578" i="8"/>
  <c r="D11577" i="8"/>
  <c r="F11578" i="8" l="1"/>
  <c r="D11578" i="8"/>
  <c r="A11579" i="8"/>
  <c r="E11578" i="8"/>
  <c r="L11577" i="8"/>
  <c r="M11577" i="8"/>
  <c r="L11578" i="8" l="1"/>
  <c r="M11578" i="8"/>
  <c r="D11579" i="8"/>
  <c r="F11579" i="8"/>
  <c r="E11579" i="8"/>
  <c r="A11580" i="8"/>
  <c r="D11580" i="8" l="1"/>
  <c r="F11580" i="8"/>
  <c r="E11580" i="8"/>
  <c r="A11581" i="8"/>
  <c r="L11579" i="8"/>
  <c r="M11579" i="8"/>
  <c r="D11581" i="8" l="1"/>
  <c r="E11581" i="8"/>
  <c r="A11582" i="8"/>
  <c r="F11581" i="8"/>
  <c r="M11580" i="8"/>
  <c r="L11580" i="8"/>
  <c r="F11582" i="8" l="1"/>
  <c r="E11582" i="8"/>
  <c r="D11582" i="8"/>
  <c r="A11583" i="8"/>
  <c r="L11581" i="8"/>
  <c r="M11581" i="8"/>
  <c r="D11583" i="8" l="1"/>
  <c r="F11583" i="8"/>
  <c r="E11583" i="8"/>
  <c r="A11584" i="8"/>
  <c r="L11582" i="8"/>
  <c r="M11582" i="8"/>
  <c r="D11584" i="8" l="1"/>
  <c r="F11584" i="8"/>
  <c r="E11584" i="8"/>
  <c r="A11585" i="8"/>
  <c r="L11583" i="8"/>
  <c r="M11583" i="8"/>
  <c r="D11585" i="8" l="1"/>
  <c r="E11585" i="8"/>
  <c r="F11585" i="8"/>
  <c r="A11586" i="8"/>
  <c r="M11584" i="8"/>
  <c r="L11584" i="8"/>
  <c r="F11586" i="8" l="1"/>
  <c r="D11586" i="8"/>
  <c r="E11586" i="8"/>
  <c r="A11587" i="8"/>
  <c r="M11585" i="8"/>
  <c r="L11585" i="8"/>
  <c r="D11587" i="8" l="1"/>
  <c r="F11587" i="8"/>
  <c r="E11587" i="8"/>
  <c r="A11588" i="8"/>
  <c r="L11586" i="8"/>
  <c r="M11586" i="8"/>
  <c r="A11589" i="8" l="1"/>
  <c r="D11588" i="8"/>
  <c r="F11588" i="8"/>
  <c r="E11588" i="8"/>
  <c r="M11587" i="8"/>
  <c r="L11587" i="8"/>
  <c r="L11588" i="8" l="1"/>
  <c r="M11588" i="8"/>
  <c r="D11589" i="8"/>
  <c r="F11589" i="8"/>
  <c r="E11589" i="8"/>
  <c r="A11590" i="8"/>
  <c r="D11590" i="8" l="1"/>
  <c r="A11591" i="8"/>
  <c r="F11590" i="8"/>
  <c r="E11590" i="8"/>
  <c r="M11589" i="8"/>
  <c r="L11589" i="8"/>
  <c r="L11590" i="8" l="1"/>
  <c r="M11590" i="8"/>
  <c r="E11591" i="8"/>
  <c r="D11591" i="8"/>
  <c r="F11591" i="8"/>
  <c r="A11592" i="8"/>
  <c r="E11592" i="8" l="1"/>
  <c r="A11593" i="8"/>
  <c r="D11592" i="8"/>
  <c r="F11592" i="8"/>
  <c r="M11591" i="8"/>
  <c r="L11591" i="8"/>
  <c r="F11593" i="8" l="1"/>
  <c r="A11594" i="8"/>
  <c r="D11593" i="8"/>
  <c r="E11593" i="8"/>
  <c r="M11592" i="8"/>
  <c r="L11592" i="8"/>
  <c r="M11593" i="8" l="1"/>
  <c r="L11593" i="8"/>
  <c r="A11595" i="8"/>
  <c r="F11594" i="8"/>
  <c r="D11594" i="8"/>
  <c r="E11594" i="8"/>
  <c r="L11594" i="8" l="1"/>
  <c r="M11594" i="8"/>
  <c r="D11595" i="8"/>
  <c r="F11595" i="8"/>
  <c r="E11595" i="8"/>
  <c r="A11596" i="8"/>
  <c r="D11596" i="8" l="1"/>
  <c r="F11596" i="8"/>
  <c r="E11596" i="8"/>
  <c r="A11597" i="8"/>
  <c r="M11595" i="8"/>
  <c r="L11595" i="8"/>
  <c r="F11597" i="8" l="1"/>
  <c r="E11597" i="8"/>
  <c r="A11598" i="8"/>
  <c r="D11597" i="8"/>
  <c r="L11596" i="8"/>
  <c r="M11596" i="8"/>
  <c r="D11598" i="8" l="1"/>
  <c r="A11599" i="8"/>
  <c r="F11598" i="8"/>
  <c r="E11598" i="8"/>
  <c r="M11597" i="8"/>
  <c r="L11597" i="8"/>
  <c r="M11598" i="8" l="1"/>
  <c r="L11598" i="8"/>
  <c r="D11599" i="8"/>
  <c r="F11599" i="8"/>
  <c r="E11599" i="8"/>
  <c r="A11600" i="8"/>
  <c r="E11600" i="8" l="1"/>
  <c r="A11601" i="8"/>
  <c r="D11600" i="8"/>
  <c r="F11600" i="8"/>
  <c r="M11599" i="8"/>
  <c r="L11599" i="8"/>
  <c r="D11601" i="8" l="1"/>
  <c r="E11601" i="8"/>
  <c r="F11601" i="8"/>
  <c r="A11602" i="8"/>
  <c r="L11600" i="8"/>
  <c r="M11600" i="8"/>
  <c r="F11602" i="8" l="1"/>
  <c r="D11602" i="8"/>
  <c r="E11602" i="8"/>
  <c r="A11603" i="8"/>
  <c r="M11601" i="8"/>
  <c r="L11601" i="8"/>
  <c r="E11603" i="8" l="1"/>
  <c r="A11604" i="8"/>
  <c r="D11603" i="8"/>
  <c r="F11603" i="8"/>
  <c r="M11602" i="8"/>
  <c r="L11602" i="8"/>
  <c r="E11604" i="8" l="1"/>
  <c r="A11605" i="8"/>
  <c r="D11604" i="8"/>
  <c r="F11604" i="8"/>
  <c r="M11603" i="8"/>
  <c r="L11603" i="8"/>
  <c r="F11605" i="8" l="1"/>
  <c r="A11606" i="8"/>
  <c r="D11605" i="8"/>
  <c r="E11605" i="8"/>
  <c r="M11604" i="8"/>
  <c r="L11604" i="8"/>
  <c r="L11605" i="8" l="1"/>
  <c r="M11605" i="8"/>
  <c r="D11606" i="8"/>
  <c r="F11606" i="8"/>
  <c r="E11606" i="8"/>
  <c r="A11607" i="8"/>
  <c r="D11607" i="8" l="1"/>
  <c r="F11607" i="8"/>
  <c r="E11607" i="8"/>
  <c r="A11608" i="8"/>
  <c r="L11606" i="8"/>
  <c r="M11606" i="8"/>
  <c r="D11608" i="8" l="1"/>
  <c r="F11608" i="8"/>
  <c r="E11608" i="8"/>
  <c r="A11609" i="8"/>
  <c r="M11607" i="8"/>
  <c r="L11607" i="8"/>
  <c r="D11609" i="8" l="1"/>
  <c r="E11609" i="8"/>
  <c r="F11609" i="8"/>
  <c r="A11610" i="8"/>
  <c r="M11608" i="8"/>
  <c r="L11608" i="8"/>
  <c r="E11610" i="8" l="1"/>
  <c r="F11610" i="8"/>
  <c r="D11610" i="8"/>
  <c r="A11611" i="8"/>
  <c r="M11609" i="8"/>
  <c r="L11609" i="8"/>
  <c r="A11612" i="8" l="1"/>
  <c r="D11611" i="8"/>
  <c r="F11611" i="8"/>
  <c r="E11611" i="8"/>
  <c r="M11610" i="8"/>
  <c r="L11610" i="8"/>
  <c r="M11611" i="8" l="1"/>
  <c r="L11611" i="8"/>
  <c r="E11612" i="8"/>
  <c r="D11612" i="8"/>
  <c r="A11613" i="8"/>
  <c r="F11612" i="8"/>
  <c r="A11614" i="8" l="1"/>
  <c r="D11613" i="8"/>
  <c r="E11613" i="8"/>
  <c r="F11613" i="8"/>
  <c r="L11612" i="8"/>
  <c r="M11612" i="8"/>
  <c r="M11613" i="8" l="1"/>
  <c r="L11613" i="8"/>
  <c r="D11614" i="8"/>
  <c r="A11615" i="8"/>
  <c r="F11614" i="8"/>
  <c r="E11614" i="8"/>
  <c r="M11614" i="8" l="1"/>
  <c r="L11614" i="8"/>
  <c r="E11615" i="8"/>
  <c r="D11615" i="8"/>
  <c r="F11615" i="8"/>
  <c r="A11616" i="8"/>
  <c r="D11616" i="8" l="1"/>
  <c r="F11616" i="8"/>
  <c r="E11616" i="8"/>
  <c r="A11617" i="8"/>
  <c r="M11615" i="8"/>
  <c r="L11615" i="8"/>
  <c r="F11617" i="8" l="1"/>
  <c r="A11618" i="8"/>
  <c r="D11617" i="8"/>
  <c r="E11617" i="8"/>
  <c r="L11616" i="8"/>
  <c r="M11616" i="8"/>
  <c r="L11617" i="8" l="1"/>
  <c r="M11617" i="8"/>
  <c r="E11618" i="8"/>
  <c r="F11618" i="8"/>
  <c r="A11619" i="8"/>
  <c r="D11618" i="8"/>
  <c r="A11620" i="8" l="1"/>
  <c r="D11619" i="8"/>
  <c r="F11619" i="8"/>
  <c r="E11619" i="8"/>
  <c r="M11618" i="8"/>
  <c r="L11618" i="8"/>
  <c r="M11619" i="8" l="1"/>
  <c r="L11619" i="8"/>
  <c r="A11621" i="8"/>
  <c r="D11620" i="8"/>
  <c r="F11620" i="8"/>
  <c r="E11620" i="8"/>
  <c r="L11620" i="8" l="1"/>
  <c r="M11620" i="8"/>
  <c r="F11621" i="8"/>
  <c r="A11622" i="8"/>
  <c r="D11621" i="8"/>
  <c r="E11621" i="8"/>
  <c r="L11621" i="8" l="1"/>
  <c r="M11621" i="8"/>
  <c r="F11622" i="8"/>
  <c r="D11622" i="8"/>
  <c r="E11622" i="8"/>
  <c r="A11623" i="8"/>
  <c r="A11624" i="8" l="1"/>
  <c r="D11623" i="8"/>
  <c r="F11623" i="8"/>
  <c r="E11623" i="8"/>
  <c r="M11622" i="8"/>
  <c r="L11622" i="8"/>
  <c r="L11623" i="8" l="1"/>
  <c r="M11623" i="8"/>
  <c r="A11625" i="8"/>
  <c r="D11624" i="8"/>
  <c r="F11624" i="8"/>
  <c r="E11624" i="8"/>
  <c r="M11624" i="8" l="1"/>
  <c r="L11624" i="8"/>
  <c r="D11625" i="8"/>
  <c r="E11625" i="8"/>
  <c r="F11625" i="8"/>
  <c r="A11626" i="8"/>
  <c r="F11626" i="8" l="1"/>
  <c r="D11626" i="8"/>
  <c r="E11626" i="8"/>
  <c r="A11627" i="8"/>
  <c r="L11625" i="8"/>
  <c r="M11625" i="8"/>
  <c r="E11627" i="8" l="1"/>
  <c r="A11628" i="8"/>
  <c r="D11627" i="8"/>
  <c r="F11627" i="8"/>
  <c r="M11626" i="8"/>
  <c r="L11626" i="8"/>
  <c r="E11628" i="8" l="1"/>
  <c r="A11629" i="8"/>
  <c r="D11628" i="8"/>
  <c r="F11628" i="8"/>
  <c r="L11627" i="8"/>
  <c r="M11627" i="8"/>
  <c r="E11629" i="8" l="1"/>
  <c r="F11629" i="8"/>
  <c r="A11630" i="8"/>
  <c r="D11629" i="8"/>
  <c r="M11628" i="8"/>
  <c r="L11628" i="8"/>
  <c r="D11630" i="8" l="1"/>
  <c r="A11631" i="8"/>
  <c r="F11630" i="8"/>
  <c r="E11630" i="8"/>
  <c r="M11629" i="8"/>
  <c r="L11629" i="8"/>
  <c r="M11630" i="8" l="1"/>
  <c r="L11630" i="8"/>
  <c r="E11631" i="8"/>
  <c r="A11632" i="8"/>
  <c r="F11631" i="8"/>
  <c r="D11631" i="8"/>
  <c r="D11632" i="8" l="1"/>
  <c r="F11632" i="8"/>
  <c r="E11632" i="8"/>
  <c r="A11633" i="8"/>
  <c r="L11631" i="8"/>
  <c r="M11631" i="8"/>
  <c r="D11633" i="8" l="1"/>
  <c r="E11633" i="8"/>
  <c r="F11633" i="8"/>
  <c r="A11634" i="8"/>
  <c r="L11632" i="8"/>
  <c r="M11632" i="8"/>
  <c r="E11634" i="8" l="1"/>
  <c r="A11635" i="8"/>
  <c r="F11634" i="8"/>
  <c r="D11634" i="8"/>
  <c r="M11633" i="8"/>
  <c r="L11633" i="8"/>
  <c r="E11635" i="8" l="1"/>
  <c r="D11635" i="8"/>
  <c r="A11636" i="8"/>
  <c r="F11635" i="8"/>
  <c r="L11634" i="8"/>
  <c r="M11634" i="8"/>
  <c r="D11636" i="8" l="1"/>
  <c r="F11636" i="8"/>
  <c r="E11636" i="8"/>
  <c r="A11637" i="8"/>
  <c r="L11635" i="8"/>
  <c r="M11635" i="8"/>
  <c r="F11637" i="8" l="1"/>
  <c r="A11638" i="8"/>
  <c r="D11637" i="8"/>
  <c r="E11637" i="8"/>
  <c r="L11636" i="8"/>
  <c r="M11636" i="8"/>
  <c r="M11637" i="8" l="1"/>
  <c r="L11637" i="8"/>
  <c r="A11639" i="8"/>
  <c r="F11638" i="8"/>
  <c r="E11638" i="8"/>
  <c r="D11638" i="8"/>
  <c r="M11638" i="8" l="1"/>
  <c r="L11638" i="8"/>
  <c r="D11639" i="8"/>
  <c r="E11639" i="8"/>
  <c r="F11639" i="8"/>
  <c r="A11640" i="8"/>
  <c r="A11641" i="8" l="1"/>
  <c r="D11640" i="8"/>
  <c r="E11640" i="8"/>
  <c r="F11640" i="8"/>
  <c r="M11639" i="8"/>
  <c r="L11639" i="8"/>
  <c r="L11640" i="8" l="1"/>
  <c r="M11640" i="8"/>
  <c r="A11642" i="8"/>
  <c r="D11641" i="8"/>
  <c r="E11641" i="8"/>
  <c r="F11641" i="8"/>
  <c r="L11641" i="8" l="1"/>
  <c r="M11641" i="8"/>
  <c r="F11642" i="8"/>
  <c r="D11642" i="8"/>
  <c r="E11642" i="8"/>
  <c r="A11643" i="8"/>
  <c r="A11644" i="8" l="1"/>
  <c r="D11643" i="8"/>
  <c r="E11643" i="8"/>
  <c r="F11643" i="8"/>
  <c r="M11642" i="8"/>
  <c r="L11642" i="8"/>
  <c r="L11643" i="8" l="1"/>
  <c r="M11643" i="8"/>
  <c r="D11644" i="8"/>
  <c r="A11645" i="8"/>
  <c r="F11644" i="8"/>
  <c r="E11644" i="8"/>
  <c r="L11644" i="8" l="1"/>
  <c r="M11644" i="8"/>
  <c r="F11645" i="8"/>
  <c r="A11646" i="8"/>
  <c r="D11645" i="8"/>
  <c r="E11645" i="8"/>
  <c r="M11645" i="8" l="1"/>
  <c r="L11645" i="8"/>
  <c r="E11646" i="8"/>
  <c r="A11647" i="8"/>
  <c r="D11646" i="8"/>
  <c r="F11646" i="8"/>
  <c r="F11647" i="8" l="1"/>
  <c r="D11647" i="8"/>
  <c r="E11647" i="8"/>
  <c r="A11648" i="8"/>
  <c r="M11646" i="8"/>
  <c r="L11646" i="8"/>
  <c r="D11648" i="8" l="1"/>
  <c r="F11648" i="8"/>
  <c r="E11648" i="8"/>
  <c r="A11649" i="8"/>
  <c r="M11647" i="8"/>
  <c r="L11647" i="8"/>
  <c r="E11649" i="8" l="1"/>
  <c r="F11649" i="8"/>
  <c r="D11649" i="8"/>
  <c r="A11650" i="8"/>
  <c r="L11648" i="8"/>
  <c r="M11648" i="8"/>
  <c r="D11650" i="8" l="1"/>
  <c r="E11650" i="8"/>
  <c r="A11651" i="8"/>
  <c r="F11650" i="8"/>
  <c r="M11649" i="8"/>
  <c r="L11649" i="8"/>
  <c r="F11651" i="8" l="1"/>
  <c r="D11651" i="8"/>
  <c r="E11651" i="8"/>
  <c r="A11652" i="8"/>
  <c r="M11650" i="8"/>
  <c r="L11650" i="8"/>
  <c r="D11652" i="8" l="1"/>
  <c r="E11652" i="8"/>
  <c r="A11653" i="8"/>
  <c r="F11652" i="8"/>
  <c r="L11651" i="8"/>
  <c r="M11651" i="8"/>
  <c r="D11653" i="8" l="1"/>
  <c r="A11654" i="8"/>
  <c r="E11653" i="8"/>
  <c r="F11653" i="8"/>
  <c r="L11652" i="8"/>
  <c r="M11652" i="8"/>
  <c r="M11653" i="8" l="1"/>
  <c r="L11653" i="8"/>
  <c r="F11654" i="8"/>
  <c r="D11654" i="8"/>
  <c r="E11654" i="8"/>
  <c r="A11655" i="8"/>
  <c r="F11655" i="8" l="1"/>
  <c r="D11655" i="8"/>
  <c r="E11655" i="8"/>
  <c r="A11656" i="8"/>
  <c r="M11654" i="8"/>
  <c r="L11654" i="8"/>
  <c r="D11656" i="8" l="1"/>
  <c r="E11656" i="8"/>
  <c r="F11656" i="8"/>
  <c r="A11657" i="8"/>
  <c r="L11655" i="8"/>
  <c r="M11655" i="8"/>
  <c r="D11657" i="8" l="1"/>
  <c r="A11658" i="8"/>
  <c r="E11657" i="8"/>
  <c r="F11657" i="8"/>
  <c r="L11656" i="8"/>
  <c r="M11656" i="8"/>
  <c r="M11657" i="8" l="1"/>
  <c r="L11657" i="8"/>
  <c r="F11658" i="8"/>
  <c r="A11659" i="8"/>
  <c r="D11658" i="8"/>
  <c r="E11658" i="8"/>
  <c r="L11658" i="8" l="1"/>
  <c r="M11658" i="8"/>
  <c r="E11659" i="8"/>
  <c r="D11659" i="8"/>
  <c r="F11659" i="8"/>
  <c r="A11660" i="8"/>
  <c r="D11660" i="8" l="1"/>
  <c r="E11660" i="8"/>
  <c r="F11660" i="8"/>
  <c r="A11661" i="8"/>
  <c r="L11659" i="8"/>
  <c r="M11659" i="8"/>
  <c r="D11661" i="8" l="1"/>
  <c r="A11662" i="8"/>
  <c r="E11661" i="8"/>
  <c r="F11661" i="8"/>
  <c r="L11660" i="8"/>
  <c r="M11660" i="8"/>
  <c r="M11661" i="8" l="1"/>
  <c r="L11661" i="8"/>
  <c r="D11662" i="8"/>
  <c r="E11662" i="8"/>
  <c r="F11662" i="8"/>
  <c r="A11663" i="8"/>
  <c r="D11663" i="8" l="1"/>
  <c r="F11663" i="8"/>
  <c r="E11663" i="8"/>
  <c r="A11664" i="8"/>
  <c r="L11662" i="8"/>
  <c r="M11662" i="8"/>
  <c r="D11664" i="8" l="1"/>
  <c r="E11664" i="8"/>
  <c r="F11664" i="8"/>
  <c r="A11665" i="8"/>
  <c r="M11663" i="8"/>
  <c r="L11663" i="8"/>
  <c r="D11665" i="8" l="1"/>
  <c r="A11666" i="8"/>
  <c r="E11665" i="8"/>
  <c r="F11665" i="8"/>
  <c r="L11664" i="8"/>
  <c r="M11664" i="8"/>
  <c r="L11665" i="8" l="1"/>
  <c r="M11665" i="8"/>
  <c r="F11666" i="8"/>
  <c r="D11666" i="8"/>
  <c r="E11666" i="8"/>
  <c r="A11667" i="8"/>
  <c r="E11667" i="8" l="1"/>
  <c r="A11668" i="8"/>
  <c r="D11667" i="8"/>
  <c r="F11667" i="8"/>
  <c r="M11666" i="8"/>
  <c r="L11666" i="8"/>
  <c r="F11668" i="8" l="1"/>
  <c r="A11669" i="8"/>
  <c r="D11668" i="8"/>
  <c r="E11668" i="8"/>
  <c r="M11667" i="8"/>
  <c r="L11667" i="8"/>
  <c r="L11668" i="8" l="1"/>
  <c r="M11668" i="8"/>
  <c r="A11670" i="8"/>
  <c r="E11669" i="8"/>
  <c r="F11669" i="8"/>
  <c r="D11669" i="8"/>
  <c r="M11669" i="8" l="1"/>
  <c r="L11669" i="8"/>
  <c r="F11670" i="8"/>
  <c r="E11670" i="8"/>
  <c r="A11671" i="8"/>
  <c r="D11670" i="8"/>
  <c r="D11671" i="8" l="1"/>
  <c r="F11671" i="8"/>
  <c r="E11671" i="8"/>
  <c r="A11672" i="8"/>
  <c r="L11670" i="8"/>
  <c r="M11670" i="8"/>
  <c r="A11673" i="8" l="1"/>
  <c r="D11672" i="8"/>
  <c r="E11672" i="8"/>
  <c r="F11672" i="8"/>
  <c r="M11671" i="8"/>
  <c r="L11671" i="8"/>
  <c r="L11672" i="8" l="1"/>
  <c r="M11672" i="8"/>
  <c r="D11673" i="8"/>
  <c r="A11674" i="8"/>
  <c r="E11673" i="8"/>
  <c r="F11673" i="8"/>
  <c r="M11673" i="8" l="1"/>
  <c r="L11673" i="8"/>
  <c r="D11674" i="8"/>
  <c r="E11674" i="8"/>
  <c r="F11674" i="8"/>
  <c r="A11675" i="8"/>
  <c r="D11675" i="8" l="1"/>
  <c r="F11675" i="8"/>
  <c r="E11675" i="8"/>
  <c r="A11676" i="8"/>
  <c r="M11674" i="8"/>
  <c r="L11674" i="8"/>
  <c r="D11676" i="8" l="1"/>
  <c r="E11676" i="8"/>
  <c r="F11676" i="8"/>
  <c r="A11677" i="8"/>
  <c r="M11675" i="8"/>
  <c r="L11675" i="8"/>
  <c r="D11677" i="8" l="1"/>
  <c r="E11677" i="8"/>
  <c r="F11677" i="8"/>
  <c r="A11678" i="8"/>
  <c r="L11676" i="8"/>
  <c r="M11676" i="8"/>
  <c r="D11678" i="8" l="1"/>
  <c r="E11678" i="8"/>
  <c r="F11678" i="8"/>
  <c r="A11679" i="8"/>
  <c r="M11677" i="8"/>
  <c r="L11677" i="8"/>
  <c r="D11679" i="8" l="1"/>
  <c r="F11679" i="8"/>
  <c r="E11679" i="8"/>
  <c r="A11680" i="8"/>
  <c r="L11678" i="8"/>
  <c r="M11678" i="8"/>
  <c r="D11680" i="8" l="1"/>
  <c r="E11680" i="8"/>
  <c r="F11680" i="8"/>
  <c r="A11681" i="8"/>
  <c r="L11679" i="8"/>
  <c r="M11679" i="8"/>
  <c r="E11681" i="8" l="1"/>
  <c r="F11681" i="8"/>
  <c r="D11681" i="8"/>
  <c r="A11682" i="8"/>
  <c r="M11680" i="8"/>
  <c r="L11680" i="8"/>
  <c r="F11682" i="8" l="1"/>
  <c r="A11683" i="8"/>
  <c r="E11682" i="8"/>
  <c r="D11682" i="8"/>
  <c r="M11681" i="8"/>
  <c r="L11681" i="8"/>
  <c r="M11682" i="8" l="1"/>
  <c r="L11682" i="8"/>
  <c r="D11683" i="8"/>
  <c r="F11683" i="8"/>
  <c r="E11683" i="8"/>
  <c r="A11684" i="8"/>
  <c r="D11684" i="8" l="1"/>
  <c r="F11684" i="8"/>
  <c r="A11685" i="8"/>
  <c r="E11684" i="8"/>
  <c r="M11683" i="8"/>
  <c r="L11683" i="8"/>
  <c r="L11684" i="8" l="1"/>
  <c r="M11684" i="8"/>
  <c r="D11685" i="8"/>
  <c r="A11686" i="8"/>
  <c r="E11685" i="8"/>
  <c r="F11685" i="8"/>
  <c r="M11685" i="8" l="1"/>
  <c r="L11685" i="8"/>
  <c r="F11686" i="8"/>
  <c r="A11687" i="8"/>
  <c r="D11686" i="8"/>
  <c r="E11686" i="8"/>
  <c r="M11686" i="8" l="1"/>
  <c r="L11686" i="8"/>
  <c r="D11687" i="8"/>
  <c r="E11687" i="8"/>
  <c r="F11687" i="8"/>
  <c r="A11688" i="8"/>
  <c r="D11688" i="8" l="1"/>
  <c r="E11688" i="8"/>
  <c r="F11688" i="8"/>
  <c r="A11689" i="8"/>
  <c r="L11687" i="8"/>
  <c r="M11687" i="8"/>
  <c r="E11689" i="8" l="1"/>
  <c r="F11689" i="8"/>
  <c r="D11689" i="8"/>
  <c r="A11690" i="8"/>
  <c r="M11688" i="8"/>
  <c r="L11688" i="8"/>
  <c r="F11690" i="8" l="1"/>
  <c r="D11690" i="8"/>
  <c r="E11690" i="8"/>
  <c r="A11691" i="8"/>
  <c r="L11689" i="8"/>
  <c r="M11689" i="8"/>
  <c r="F11691" i="8" l="1"/>
  <c r="E11691" i="8"/>
  <c r="A11692" i="8"/>
  <c r="D11691" i="8"/>
  <c r="L11690" i="8"/>
  <c r="M11690" i="8"/>
  <c r="D11692" i="8" l="1"/>
  <c r="E11692" i="8"/>
  <c r="F11692" i="8"/>
  <c r="A11693" i="8"/>
  <c r="L11691" i="8"/>
  <c r="M11691" i="8"/>
  <c r="E11693" i="8" l="1"/>
  <c r="F11693" i="8"/>
  <c r="D11693" i="8"/>
  <c r="A11694" i="8"/>
  <c r="M11692" i="8"/>
  <c r="L11692" i="8"/>
  <c r="F11694" i="8" l="1"/>
  <c r="A11695" i="8"/>
  <c r="D11694" i="8"/>
  <c r="E11694" i="8"/>
  <c r="M11693" i="8"/>
  <c r="L11693" i="8"/>
  <c r="M11694" i="8" l="1"/>
  <c r="L11694" i="8"/>
  <c r="D11695" i="8"/>
  <c r="E11695" i="8"/>
  <c r="A11696" i="8"/>
  <c r="F11695" i="8"/>
  <c r="F11696" i="8" l="1"/>
  <c r="D11696" i="8"/>
  <c r="E11696" i="8"/>
  <c r="A11697" i="8"/>
  <c r="M11695" i="8"/>
  <c r="L11695" i="8"/>
  <c r="F11697" i="8" l="1"/>
  <c r="A11698" i="8"/>
  <c r="E11697" i="8"/>
  <c r="D11697" i="8"/>
  <c r="L11696" i="8"/>
  <c r="M11696" i="8"/>
  <c r="M11697" i="8" l="1"/>
  <c r="L11697" i="8"/>
  <c r="F11698" i="8"/>
  <c r="E11698" i="8"/>
  <c r="A11699" i="8"/>
  <c r="D11698" i="8"/>
  <c r="A11700" i="8" l="1"/>
  <c r="D11699" i="8"/>
  <c r="F11699" i="8"/>
  <c r="E11699" i="8"/>
  <c r="M11698" i="8"/>
  <c r="L11698" i="8"/>
  <c r="M11699" i="8" l="1"/>
  <c r="L11699" i="8"/>
  <c r="D11700" i="8"/>
  <c r="F11700" i="8"/>
  <c r="E11700" i="8"/>
  <c r="A11701" i="8"/>
  <c r="D11701" i="8" l="1"/>
  <c r="E11701" i="8"/>
  <c r="F11701" i="8"/>
  <c r="A11702" i="8"/>
  <c r="L11700" i="8"/>
  <c r="M11700" i="8"/>
  <c r="D11702" i="8" l="1"/>
  <c r="E11702" i="8"/>
  <c r="F11702" i="8"/>
  <c r="A11703" i="8"/>
  <c r="L11701" i="8"/>
  <c r="M11701" i="8"/>
  <c r="D11703" i="8" l="1"/>
  <c r="F11703" i="8"/>
  <c r="A11704" i="8"/>
  <c r="E11703" i="8"/>
  <c r="M11702" i="8"/>
  <c r="L11702" i="8"/>
  <c r="M11703" i="8" l="1"/>
  <c r="L11703" i="8"/>
  <c r="A11705" i="8"/>
  <c r="D11704" i="8"/>
  <c r="E11704" i="8"/>
  <c r="F11704" i="8"/>
  <c r="L11704" i="8" l="1"/>
  <c r="M11704" i="8"/>
  <c r="A11706" i="8"/>
  <c r="F11705" i="8"/>
  <c r="D11705" i="8"/>
  <c r="E11705" i="8"/>
  <c r="M11705" i="8" l="1"/>
  <c r="L11705" i="8"/>
  <c r="A11707" i="8"/>
  <c r="F11706" i="8"/>
  <c r="D11706" i="8"/>
  <c r="E11706" i="8"/>
  <c r="L11706" i="8" l="1"/>
  <c r="M11706" i="8"/>
  <c r="D11707" i="8"/>
  <c r="F11707" i="8"/>
  <c r="E11707" i="8"/>
  <c r="A11708" i="8"/>
  <c r="D11708" i="8" l="1"/>
  <c r="E11708" i="8"/>
  <c r="F11708" i="8"/>
  <c r="A11709" i="8"/>
  <c r="L11707" i="8"/>
  <c r="M11707" i="8"/>
  <c r="A11710" i="8" l="1"/>
  <c r="E11709" i="8"/>
  <c r="F11709" i="8"/>
  <c r="D11709" i="8"/>
  <c r="L11708" i="8"/>
  <c r="M11708" i="8"/>
  <c r="M11709" i="8" l="1"/>
  <c r="L11709" i="8"/>
  <c r="A11711" i="8"/>
  <c r="D11710" i="8"/>
  <c r="E11710" i="8"/>
  <c r="F11710" i="8"/>
  <c r="M11710" i="8" l="1"/>
  <c r="L11710" i="8"/>
  <c r="A11712" i="8"/>
  <c r="D11711" i="8"/>
  <c r="F11711" i="8"/>
  <c r="E11711" i="8"/>
  <c r="L11711" i="8" l="1"/>
  <c r="M11711" i="8"/>
  <c r="F11712" i="8"/>
  <c r="D11712" i="8"/>
  <c r="A11713" i="8"/>
  <c r="E11712" i="8"/>
  <c r="M11712" i="8" l="1"/>
  <c r="L11712" i="8"/>
  <c r="D11713" i="8"/>
  <c r="A11714" i="8"/>
  <c r="E11713" i="8"/>
  <c r="F11713" i="8"/>
  <c r="L11713" i="8" l="1"/>
  <c r="M11713" i="8"/>
  <c r="D11714" i="8"/>
  <c r="E11714" i="8"/>
  <c r="F11714" i="8"/>
  <c r="A11715" i="8"/>
  <c r="A11716" i="8" l="1"/>
  <c r="D11715" i="8"/>
  <c r="E11715" i="8"/>
  <c r="F11715" i="8"/>
  <c r="L11714" i="8"/>
  <c r="M11714" i="8"/>
  <c r="M11715" i="8" l="1"/>
  <c r="L11715" i="8"/>
  <c r="D11716" i="8"/>
  <c r="E11716" i="8"/>
  <c r="F11716" i="8"/>
  <c r="A11717" i="8"/>
  <c r="D11717" i="8" l="1"/>
  <c r="A11718" i="8"/>
  <c r="E11717" i="8"/>
  <c r="F11717" i="8"/>
  <c r="L11716" i="8"/>
  <c r="M11716" i="8"/>
  <c r="M11717" i="8" l="1"/>
  <c r="L11717" i="8"/>
  <c r="D11718" i="8"/>
  <c r="E11718" i="8"/>
  <c r="F11718" i="8"/>
  <c r="A11719" i="8"/>
  <c r="E11719" i="8" l="1"/>
  <c r="A11720" i="8"/>
  <c r="D11719" i="8"/>
  <c r="F11719" i="8"/>
  <c r="M11718" i="8"/>
  <c r="L11718" i="8"/>
  <c r="F11720" i="8" l="1"/>
  <c r="D11720" i="8"/>
  <c r="E11720" i="8"/>
  <c r="A11721" i="8"/>
  <c r="L11719" i="8"/>
  <c r="M11719" i="8"/>
  <c r="D11721" i="8" l="1"/>
  <c r="E11721" i="8"/>
  <c r="F11721" i="8"/>
  <c r="A11722" i="8"/>
  <c r="L11720" i="8"/>
  <c r="M11720" i="8"/>
  <c r="D11722" i="8" l="1"/>
  <c r="E11722" i="8"/>
  <c r="F11722" i="8"/>
  <c r="A11723" i="8"/>
  <c r="L11721" i="8"/>
  <c r="M11721" i="8"/>
  <c r="A11724" i="8" l="1"/>
  <c r="D11723" i="8"/>
  <c r="F11723" i="8"/>
  <c r="E11723" i="8"/>
  <c r="M11722" i="8"/>
  <c r="L11722" i="8"/>
  <c r="M11723" i="8" l="1"/>
  <c r="L11723" i="8"/>
  <c r="E11724" i="8"/>
  <c r="D11724" i="8"/>
  <c r="F11724" i="8"/>
  <c r="A11725" i="8"/>
  <c r="D11725" i="8" l="1"/>
  <c r="A11726" i="8"/>
  <c r="E11725" i="8"/>
  <c r="F11725" i="8"/>
  <c r="L11724" i="8"/>
  <c r="M11724" i="8"/>
  <c r="M11725" i="8" l="1"/>
  <c r="L11725" i="8"/>
  <c r="F11726" i="8"/>
  <c r="A11727" i="8"/>
  <c r="D11726" i="8"/>
  <c r="E11726" i="8"/>
  <c r="L11726" i="8" l="1"/>
  <c r="M11726" i="8"/>
  <c r="E11727" i="8"/>
  <c r="D11727" i="8"/>
  <c r="F11727" i="8"/>
  <c r="A11728" i="8"/>
  <c r="F11728" i="8" l="1"/>
  <c r="D11728" i="8"/>
  <c r="E11728" i="8"/>
  <c r="A11729" i="8"/>
  <c r="L11727" i="8"/>
  <c r="M11727" i="8"/>
  <c r="D11729" i="8" l="1"/>
  <c r="A11730" i="8"/>
  <c r="E11729" i="8"/>
  <c r="F11729" i="8"/>
  <c r="L11728" i="8"/>
  <c r="M11728" i="8"/>
  <c r="M11729" i="8" l="1"/>
  <c r="L11729" i="8"/>
  <c r="F11730" i="8"/>
  <c r="D11730" i="8"/>
  <c r="E11730" i="8"/>
  <c r="A11731" i="8"/>
  <c r="A11732" i="8" l="1"/>
  <c r="D11731" i="8"/>
  <c r="F11731" i="8"/>
  <c r="E11731" i="8"/>
  <c r="M11730" i="8"/>
  <c r="L11730" i="8"/>
  <c r="L11731" i="8" l="1"/>
  <c r="M11731" i="8"/>
  <c r="F11732" i="8"/>
  <c r="E11732" i="8"/>
  <c r="A11733" i="8"/>
  <c r="D11732" i="8"/>
  <c r="A11734" i="8" l="1"/>
  <c r="F11733" i="8"/>
  <c r="E11733" i="8"/>
  <c r="D11733" i="8"/>
  <c r="L11732" i="8"/>
  <c r="M11732" i="8"/>
  <c r="M11733" i="8" l="1"/>
  <c r="L11733" i="8"/>
  <c r="A11735" i="8"/>
  <c r="D11734" i="8"/>
  <c r="F11734" i="8"/>
  <c r="E11734" i="8"/>
  <c r="M11734" i="8" l="1"/>
  <c r="L11734" i="8"/>
  <c r="D11735" i="8"/>
  <c r="F11735" i="8"/>
  <c r="E11735" i="8"/>
  <c r="A11736" i="8"/>
  <c r="A11737" i="8" l="1"/>
  <c r="D11736" i="8"/>
  <c r="E11736" i="8"/>
  <c r="F11736" i="8"/>
  <c r="M11735" i="8"/>
  <c r="L11735" i="8"/>
  <c r="M11736" i="8" l="1"/>
  <c r="L11736" i="8"/>
  <c r="E11737" i="8"/>
  <c r="F11737" i="8"/>
  <c r="D11737" i="8"/>
  <c r="A11738" i="8"/>
  <c r="D11738" i="8" l="1"/>
  <c r="E11738" i="8"/>
  <c r="F11738" i="8"/>
  <c r="A11739" i="8"/>
  <c r="L11737" i="8"/>
  <c r="M11737" i="8"/>
  <c r="F11739" i="8" l="1"/>
  <c r="E11739" i="8"/>
  <c r="A11740" i="8"/>
  <c r="D11739" i="8"/>
  <c r="L11738" i="8"/>
  <c r="M11738" i="8"/>
  <c r="A11741" i="8" l="1"/>
  <c r="D11740" i="8"/>
  <c r="E11740" i="8"/>
  <c r="F11740" i="8"/>
  <c r="M11739" i="8"/>
  <c r="L11739" i="8"/>
  <c r="L11740" i="8" l="1"/>
  <c r="M11740" i="8"/>
  <c r="D11741" i="8"/>
  <c r="A11742" i="8"/>
  <c r="E11741" i="8"/>
  <c r="F11741" i="8"/>
  <c r="L11741" i="8" l="1"/>
  <c r="M11741" i="8"/>
  <c r="D11742" i="8"/>
  <c r="A11743" i="8"/>
  <c r="E11742" i="8"/>
  <c r="F11742" i="8"/>
  <c r="M11742" i="8" l="1"/>
  <c r="L11742" i="8"/>
  <c r="A11744" i="8"/>
  <c r="D11743" i="8"/>
  <c r="F11743" i="8"/>
  <c r="E11743" i="8"/>
  <c r="M11743" i="8" l="1"/>
  <c r="L11743" i="8"/>
  <c r="F11744" i="8"/>
  <c r="E11744" i="8"/>
  <c r="A11745" i="8"/>
  <c r="D11744" i="8"/>
  <c r="D11745" i="8" l="1"/>
  <c r="A11746" i="8"/>
  <c r="F11745" i="8"/>
  <c r="E11745" i="8"/>
  <c r="L11744" i="8"/>
  <c r="M11744" i="8"/>
  <c r="M11745" i="8" l="1"/>
  <c r="L11745" i="8"/>
  <c r="F11746" i="8"/>
  <c r="A11747" i="8"/>
  <c r="D11746" i="8"/>
  <c r="E11746" i="8"/>
  <c r="M11746" i="8" l="1"/>
  <c r="L11746" i="8"/>
  <c r="E11747" i="8"/>
  <c r="A11748" i="8"/>
  <c r="D11747" i="8"/>
  <c r="F11747" i="8"/>
  <c r="D11748" i="8" l="1"/>
  <c r="F11748" i="8"/>
  <c r="E11748" i="8"/>
  <c r="A11749" i="8"/>
  <c r="M11747" i="8"/>
  <c r="L11747" i="8"/>
  <c r="D11749" i="8" l="1"/>
  <c r="A11750" i="8"/>
  <c r="F11749" i="8"/>
  <c r="E11749" i="8"/>
  <c r="L11748" i="8"/>
  <c r="M11748" i="8"/>
  <c r="L11749" i="8" l="1"/>
  <c r="M11749" i="8"/>
  <c r="A11751" i="8"/>
  <c r="E11750" i="8"/>
  <c r="F11750" i="8"/>
  <c r="D11750" i="8"/>
  <c r="L11750" i="8" l="1"/>
  <c r="M11750" i="8"/>
  <c r="D11751" i="8"/>
  <c r="E11751" i="8"/>
  <c r="A11752" i="8"/>
  <c r="F11751" i="8"/>
  <c r="E11752" i="8" l="1"/>
  <c r="D11752" i="8"/>
  <c r="F11752" i="8"/>
  <c r="A11753" i="8"/>
  <c r="L11751" i="8"/>
  <c r="M11751" i="8"/>
  <c r="E11753" i="8" l="1"/>
  <c r="D11753" i="8"/>
  <c r="F11753" i="8"/>
  <c r="A11754" i="8"/>
  <c r="M11752" i="8"/>
  <c r="L11752" i="8"/>
  <c r="D11754" i="8" l="1"/>
  <c r="A11755" i="8"/>
  <c r="E11754" i="8"/>
  <c r="F11754" i="8"/>
  <c r="L11753" i="8"/>
  <c r="M11753" i="8"/>
  <c r="L11754" i="8" l="1"/>
  <c r="M11754" i="8"/>
  <c r="D11755" i="8"/>
  <c r="F11755" i="8"/>
  <c r="E11755" i="8"/>
  <c r="A11756" i="8"/>
  <c r="D11756" i="8" l="1"/>
  <c r="E11756" i="8"/>
  <c r="A11757" i="8"/>
  <c r="F11756" i="8"/>
  <c r="M11755" i="8"/>
  <c r="L11755" i="8"/>
  <c r="F11757" i="8" l="1"/>
  <c r="D11757" i="8"/>
  <c r="E11757" i="8"/>
  <c r="A11758" i="8"/>
  <c r="M11756" i="8"/>
  <c r="L11756" i="8"/>
  <c r="F11758" i="8" l="1"/>
  <c r="D11758" i="8"/>
  <c r="E11758" i="8"/>
  <c r="A11759" i="8"/>
  <c r="M11757" i="8"/>
  <c r="L11757" i="8"/>
  <c r="A11760" i="8" l="1"/>
  <c r="F11759" i="8"/>
  <c r="D11759" i="8"/>
  <c r="E11759" i="8"/>
  <c r="M11758" i="8"/>
  <c r="L11758" i="8"/>
  <c r="L11759" i="8" l="1"/>
  <c r="M11759" i="8"/>
  <c r="E11760" i="8"/>
  <c r="F11760" i="8"/>
  <c r="A11761" i="8"/>
  <c r="D11760" i="8"/>
  <c r="F11761" i="8" l="1"/>
  <c r="D11761" i="8"/>
  <c r="A11762" i="8"/>
  <c r="E11761" i="8"/>
  <c r="M11760" i="8"/>
  <c r="L11760" i="8"/>
  <c r="M11761" i="8" l="1"/>
  <c r="L11761" i="8"/>
  <c r="F11762" i="8"/>
  <c r="D11762" i="8"/>
  <c r="E11762" i="8"/>
  <c r="A11763" i="8"/>
  <c r="A11764" i="8" l="1"/>
  <c r="F11763" i="8"/>
  <c r="E11763" i="8"/>
  <c r="D11763" i="8"/>
  <c r="M11762" i="8"/>
  <c r="L11762" i="8"/>
  <c r="L11763" i="8" l="1"/>
  <c r="M11763" i="8"/>
  <c r="D11764" i="8"/>
  <c r="E11764" i="8"/>
  <c r="F11764" i="8"/>
  <c r="A11765" i="8"/>
  <c r="D11765" i="8" l="1"/>
  <c r="A11766" i="8"/>
  <c r="F11765" i="8"/>
  <c r="E11765" i="8"/>
  <c r="L11764" i="8"/>
  <c r="M11764" i="8"/>
  <c r="L11765" i="8" l="1"/>
  <c r="M11765" i="8"/>
  <c r="D11766" i="8"/>
  <c r="E11766" i="8"/>
  <c r="F11766" i="8"/>
  <c r="A11767" i="8"/>
  <c r="A11768" i="8" l="1"/>
  <c r="D11767" i="8"/>
  <c r="F11767" i="8"/>
  <c r="E11767" i="8"/>
  <c r="M11766" i="8"/>
  <c r="L11766" i="8"/>
  <c r="L11767" i="8" l="1"/>
  <c r="M11767" i="8"/>
  <c r="D11768" i="8"/>
  <c r="E11768" i="8"/>
  <c r="F11768" i="8"/>
  <c r="A11769" i="8"/>
  <c r="E11769" i="8" l="1"/>
  <c r="F11769" i="8"/>
  <c r="D11769" i="8"/>
  <c r="A11770" i="8"/>
  <c r="M11768" i="8"/>
  <c r="L11768" i="8"/>
  <c r="D11770" i="8" l="1"/>
  <c r="F11770" i="8"/>
  <c r="E11770" i="8"/>
  <c r="A11771" i="8"/>
  <c r="L11769" i="8"/>
  <c r="M11769" i="8"/>
  <c r="A11772" i="8" l="1"/>
  <c r="D11771" i="8"/>
  <c r="F11771" i="8"/>
  <c r="E11771" i="8"/>
  <c r="M11770" i="8"/>
  <c r="L11770" i="8"/>
  <c r="M11771" i="8" l="1"/>
  <c r="L11771" i="8"/>
  <c r="D11772" i="8"/>
  <c r="E11772" i="8"/>
  <c r="F11772" i="8"/>
  <c r="A11773" i="8"/>
  <c r="A11774" i="8" l="1"/>
  <c r="E11773" i="8"/>
  <c r="F11773" i="8"/>
  <c r="D11773" i="8"/>
  <c r="L11772" i="8"/>
  <c r="M11772" i="8"/>
  <c r="M11773" i="8" l="1"/>
  <c r="L11773" i="8"/>
  <c r="A11775" i="8"/>
  <c r="E11774" i="8"/>
  <c r="D11774" i="8"/>
  <c r="F11774" i="8"/>
  <c r="M11774" i="8" l="1"/>
  <c r="L11774" i="8"/>
  <c r="F11775" i="8"/>
  <c r="E11775" i="8"/>
  <c r="D11775" i="8"/>
  <c r="A11776" i="8"/>
  <c r="A11777" i="8" l="1"/>
  <c r="D11776" i="8"/>
  <c r="E11776" i="8"/>
  <c r="F11776" i="8"/>
  <c r="L11775" i="8"/>
  <c r="M11775" i="8"/>
  <c r="M11776" i="8" l="1"/>
  <c r="L11776" i="8"/>
  <c r="D11777" i="8"/>
  <c r="E11777" i="8"/>
  <c r="F11777" i="8"/>
  <c r="A11778" i="8"/>
  <c r="F11778" i="8" l="1"/>
  <c r="A11779" i="8"/>
  <c r="D11778" i="8"/>
  <c r="E11778" i="8"/>
  <c r="M11777" i="8"/>
  <c r="L11777" i="8"/>
  <c r="M11778" i="8" l="1"/>
  <c r="L11778" i="8"/>
  <c r="E11779" i="8"/>
  <c r="D11779" i="8"/>
  <c r="A11780" i="8"/>
  <c r="F11779" i="8"/>
  <c r="F11780" i="8" l="1"/>
  <c r="A11781" i="8"/>
  <c r="D11780" i="8"/>
  <c r="E11780" i="8"/>
  <c r="M11779" i="8"/>
  <c r="L11779" i="8"/>
  <c r="M11780" i="8" l="1"/>
  <c r="L11780" i="8"/>
  <c r="E11781" i="8"/>
  <c r="D11781" i="8"/>
  <c r="F11781" i="8"/>
  <c r="A11782" i="8"/>
  <c r="E11782" i="8" l="1"/>
  <c r="F11782" i="8"/>
  <c r="D11782" i="8"/>
  <c r="A11783" i="8"/>
  <c r="L11781" i="8"/>
  <c r="M11781" i="8"/>
  <c r="D11783" i="8" l="1"/>
  <c r="F11783" i="8"/>
  <c r="E11783" i="8"/>
  <c r="A11784" i="8"/>
  <c r="L11782" i="8"/>
  <c r="M11782" i="8"/>
  <c r="D11784" i="8" l="1"/>
  <c r="E11784" i="8"/>
  <c r="F11784" i="8"/>
  <c r="A11785" i="8"/>
  <c r="L11783" i="8"/>
  <c r="M11783" i="8"/>
  <c r="E11785" i="8" l="1"/>
  <c r="A11786" i="8"/>
  <c r="F11785" i="8"/>
  <c r="D11785" i="8"/>
  <c r="L11784" i="8"/>
  <c r="M11784" i="8"/>
  <c r="F11786" i="8" l="1"/>
  <c r="A11787" i="8"/>
  <c r="D11786" i="8"/>
  <c r="E11786" i="8"/>
  <c r="L11785" i="8"/>
  <c r="M11785" i="8"/>
  <c r="L11786" i="8" l="1"/>
  <c r="M11786" i="8"/>
  <c r="E11787" i="8"/>
  <c r="A11788" i="8"/>
  <c r="D11787" i="8"/>
  <c r="F11787" i="8"/>
  <c r="A11789" i="8" l="1"/>
  <c r="D11788" i="8"/>
  <c r="F11788" i="8"/>
  <c r="E11788" i="8"/>
  <c r="M11787" i="8"/>
  <c r="L11787" i="8"/>
  <c r="L11788" i="8" l="1"/>
  <c r="M11788" i="8"/>
  <c r="A11790" i="8"/>
  <c r="E11789" i="8"/>
  <c r="D11789" i="8"/>
  <c r="F11789" i="8"/>
  <c r="M11789" i="8" l="1"/>
  <c r="L11789" i="8"/>
  <c r="D11790" i="8"/>
  <c r="F11790" i="8"/>
  <c r="E11790" i="8"/>
  <c r="A11791" i="8"/>
  <c r="D11791" i="8" l="1"/>
  <c r="F11791" i="8"/>
  <c r="E11791" i="8"/>
  <c r="A11792" i="8"/>
  <c r="L11790" i="8"/>
  <c r="M11790" i="8"/>
  <c r="D11792" i="8" l="1"/>
  <c r="E11792" i="8"/>
  <c r="F11792" i="8"/>
  <c r="A11793" i="8"/>
  <c r="L11791" i="8"/>
  <c r="M11791" i="8"/>
  <c r="E11793" i="8" l="1"/>
  <c r="D11793" i="8"/>
  <c r="A11794" i="8"/>
  <c r="F11793" i="8"/>
  <c r="L11792" i="8"/>
  <c r="M11792" i="8"/>
  <c r="D11794" i="8" l="1"/>
  <c r="F11794" i="8"/>
  <c r="A11795" i="8"/>
  <c r="E11794" i="8"/>
  <c r="L11793" i="8"/>
  <c r="M11793" i="8"/>
  <c r="L11794" i="8" l="1"/>
  <c r="M11794" i="8"/>
  <c r="D11795" i="8"/>
  <c r="F11795" i="8"/>
  <c r="E11795" i="8"/>
  <c r="A11796" i="8"/>
  <c r="D11796" i="8" l="1"/>
  <c r="E11796" i="8"/>
  <c r="A11797" i="8"/>
  <c r="F11796" i="8"/>
  <c r="L11795" i="8"/>
  <c r="M11795" i="8"/>
  <c r="F11797" i="8" l="1"/>
  <c r="D11797" i="8"/>
  <c r="E11797" i="8"/>
  <c r="A11798" i="8"/>
  <c r="L11796" i="8"/>
  <c r="M11796" i="8"/>
  <c r="D11798" i="8" l="1"/>
  <c r="E11798" i="8"/>
  <c r="F11798" i="8"/>
  <c r="A11799" i="8"/>
  <c r="L11797" i="8"/>
  <c r="M11797" i="8"/>
  <c r="D11799" i="8" l="1"/>
  <c r="F11799" i="8"/>
  <c r="E11799" i="8"/>
  <c r="A11800" i="8"/>
  <c r="L11798" i="8"/>
  <c r="M11798" i="8"/>
  <c r="A11801" i="8" l="1"/>
  <c r="D11800" i="8"/>
  <c r="E11800" i="8"/>
  <c r="F11800" i="8"/>
  <c r="M11799" i="8"/>
  <c r="L11799" i="8"/>
  <c r="L11800" i="8" l="1"/>
  <c r="M11800" i="8"/>
  <c r="A11802" i="8"/>
  <c r="E11801" i="8"/>
  <c r="F11801" i="8"/>
  <c r="D11801" i="8"/>
  <c r="M11801" i="8" l="1"/>
  <c r="L11801" i="8"/>
  <c r="E11802" i="8"/>
  <c r="D11802" i="8"/>
  <c r="F11802" i="8"/>
  <c r="A11803" i="8"/>
  <c r="A11804" i="8" l="1"/>
  <c r="D11803" i="8"/>
  <c r="F11803" i="8"/>
  <c r="E11803" i="8"/>
  <c r="M11802" i="8"/>
  <c r="L11802" i="8"/>
  <c r="L11803" i="8" l="1"/>
  <c r="M11803" i="8"/>
  <c r="D11804" i="8"/>
  <c r="F11804" i="8"/>
  <c r="A11805" i="8"/>
  <c r="E11804" i="8"/>
  <c r="L11804" i="8" l="1"/>
  <c r="M11804" i="8"/>
  <c r="D11805" i="8"/>
  <c r="A11806" i="8"/>
  <c r="E11805" i="8"/>
  <c r="F11805" i="8"/>
  <c r="M11805" i="8" l="1"/>
  <c r="L11805" i="8"/>
  <c r="D11806" i="8"/>
  <c r="E11806" i="8"/>
  <c r="F11806" i="8"/>
  <c r="A11807" i="8"/>
  <c r="D11807" i="8" l="1"/>
  <c r="A11808" i="8"/>
  <c r="F11807" i="8"/>
  <c r="E11807" i="8"/>
  <c r="L11806" i="8"/>
  <c r="M11806" i="8"/>
  <c r="M11807" i="8" l="1"/>
  <c r="L11807" i="8"/>
  <c r="D11808" i="8"/>
  <c r="E11808" i="8"/>
  <c r="F11808" i="8"/>
  <c r="A11809" i="8"/>
  <c r="E11809" i="8" l="1"/>
  <c r="F11809" i="8"/>
  <c r="D11809" i="8"/>
  <c r="A11810" i="8"/>
  <c r="L11808" i="8"/>
  <c r="M11808" i="8"/>
  <c r="D11810" i="8" l="1"/>
  <c r="E11810" i="8"/>
  <c r="F11810" i="8"/>
  <c r="A11811" i="8"/>
  <c r="M11809" i="8"/>
  <c r="L11809" i="8"/>
  <c r="D11811" i="8" l="1"/>
  <c r="F11811" i="8"/>
  <c r="E11811" i="8"/>
  <c r="A11812" i="8"/>
  <c r="M11810" i="8"/>
  <c r="L11810" i="8"/>
  <c r="D11812" i="8" l="1"/>
  <c r="E11812" i="8"/>
  <c r="F11812" i="8"/>
  <c r="A11813" i="8"/>
  <c r="M11811" i="8"/>
  <c r="L11811" i="8"/>
  <c r="D11813" i="8" l="1"/>
  <c r="A11814" i="8"/>
  <c r="E11813" i="8"/>
  <c r="F11813" i="8"/>
  <c r="L11812" i="8"/>
  <c r="M11812" i="8"/>
  <c r="L11813" i="8" l="1"/>
  <c r="M11813" i="8"/>
  <c r="D11814" i="8"/>
  <c r="F11814" i="8"/>
  <c r="E11814" i="8"/>
  <c r="A11815" i="8"/>
  <c r="E11815" i="8" l="1"/>
  <c r="A11816" i="8"/>
  <c r="D11815" i="8"/>
  <c r="F11815" i="8"/>
  <c r="M11814" i="8"/>
  <c r="L11814" i="8"/>
  <c r="D11816" i="8" l="1"/>
  <c r="F11816" i="8"/>
  <c r="A11817" i="8"/>
  <c r="E11816" i="8"/>
  <c r="M11815" i="8"/>
  <c r="L11815" i="8"/>
  <c r="L11816" i="8" l="1"/>
  <c r="M11816" i="8"/>
  <c r="A11818" i="8"/>
  <c r="E11817" i="8"/>
  <c r="F11817" i="8"/>
  <c r="D11817" i="8"/>
  <c r="M11817" i="8" l="1"/>
  <c r="L11817" i="8"/>
  <c r="F11818" i="8"/>
  <c r="A11819" i="8"/>
  <c r="D11818" i="8"/>
  <c r="E11818" i="8"/>
  <c r="M11818" i="8" l="1"/>
  <c r="L11818" i="8"/>
  <c r="E11819" i="8"/>
  <c r="D11819" i="8"/>
  <c r="A11820" i="8"/>
  <c r="F11819" i="8"/>
  <c r="F11820" i="8" l="1"/>
  <c r="A11821" i="8"/>
  <c r="D11820" i="8"/>
  <c r="E11820" i="8"/>
  <c r="M11819" i="8"/>
  <c r="L11819" i="8"/>
  <c r="L11820" i="8" l="1"/>
  <c r="M11820" i="8"/>
  <c r="D11821" i="8"/>
  <c r="A11822" i="8"/>
  <c r="F11821" i="8"/>
  <c r="E11821" i="8"/>
  <c r="M11821" i="8" l="1"/>
  <c r="L11821" i="8"/>
  <c r="F11822" i="8"/>
  <c r="A11823" i="8"/>
  <c r="D11822" i="8"/>
  <c r="E11822" i="8"/>
  <c r="M11822" i="8" l="1"/>
  <c r="L11822" i="8"/>
  <c r="A11824" i="8"/>
  <c r="D11823" i="8"/>
  <c r="F11823" i="8"/>
  <c r="E11823" i="8"/>
  <c r="M11823" i="8" l="1"/>
  <c r="L11823" i="8"/>
  <c r="E11824" i="8"/>
  <c r="A11825" i="8"/>
  <c r="D11824" i="8"/>
  <c r="F11824" i="8"/>
  <c r="A11826" i="8" l="1"/>
  <c r="E11825" i="8"/>
  <c r="D11825" i="8"/>
  <c r="F11825" i="8"/>
  <c r="L11824" i="8"/>
  <c r="M11824" i="8"/>
  <c r="M11825" i="8" l="1"/>
  <c r="L11825" i="8"/>
  <c r="F11826" i="8"/>
  <c r="D11826" i="8"/>
  <c r="E11826" i="8"/>
  <c r="A11827" i="8"/>
  <c r="D11827" i="8" l="1"/>
  <c r="F11827" i="8"/>
  <c r="E11827" i="8"/>
  <c r="A11828" i="8"/>
  <c r="L11826" i="8"/>
  <c r="M11826" i="8"/>
  <c r="D11828" i="8" l="1"/>
  <c r="E11828" i="8"/>
  <c r="F11828" i="8"/>
  <c r="A11829" i="8"/>
  <c r="M11827" i="8"/>
  <c r="L11827" i="8"/>
  <c r="D11829" i="8" l="1"/>
  <c r="A11830" i="8"/>
  <c r="F11829" i="8"/>
  <c r="E11829" i="8"/>
  <c r="L11828" i="8"/>
  <c r="M11828" i="8"/>
  <c r="M11829" i="8" l="1"/>
  <c r="L11829" i="8"/>
  <c r="E11830" i="8"/>
  <c r="D11830" i="8"/>
  <c r="F11830" i="8"/>
  <c r="A11831" i="8"/>
  <c r="M11830" i="8" l="1"/>
  <c r="L11830" i="8"/>
  <c r="A11832" i="8"/>
  <c r="D11831" i="8"/>
  <c r="F11831" i="8"/>
  <c r="E11831" i="8"/>
  <c r="L11831" i="8" l="1"/>
  <c r="M11831" i="8"/>
  <c r="D11832" i="8"/>
  <c r="F11832" i="8"/>
  <c r="E11832" i="8"/>
  <c r="A11833" i="8"/>
  <c r="D11833" i="8" l="1"/>
  <c r="E11833" i="8"/>
  <c r="A11834" i="8"/>
  <c r="F11833" i="8"/>
  <c r="L11832" i="8"/>
  <c r="M11832" i="8"/>
  <c r="D11834" i="8" l="1"/>
  <c r="E11834" i="8"/>
  <c r="A11835" i="8"/>
  <c r="F11834" i="8"/>
  <c r="L11833" i="8"/>
  <c r="M11833" i="8"/>
  <c r="E11835" i="8" l="1"/>
  <c r="A11836" i="8"/>
  <c r="D11835" i="8"/>
  <c r="F11835" i="8"/>
  <c r="M11834" i="8"/>
  <c r="L11834" i="8"/>
  <c r="D11836" i="8" l="1"/>
  <c r="F11836" i="8"/>
  <c r="A11837" i="8"/>
  <c r="E11836" i="8"/>
  <c r="M11835" i="8"/>
  <c r="L11835" i="8"/>
  <c r="L11836" i="8" l="1"/>
  <c r="M11836" i="8"/>
  <c r="D11837" i="8"/>
  <c r="A11838" i="8"/>
  <c r="E11837" i="8"/>
  <c r="F11837" i="8"/>
  <c r="L11837" i="8" l="1"/>
  <c r="M11837" i="8"/>
  <c r="F11838" i="8"/>
  <c r="D11838" i="8"/>
  <c r="E11838" i="8"/>
  <c r="A11839" i="8"/>
  <c r="E11839" i="8" l="1"/>
  <c r="A11840" i="8"/>
  <c r="D11839" i="8"/>
  <c r="F11839" i="8"/>
  <c r="M11838" i="8"/>
  <c r="L11838" i="8"/>
  <c r="D11840" i="8" l="1"/>
  <c r="E11840" i="8"/>
  <c r="F11840" i="8"/>
  <c r="A11841" i="8"/>
  <c r="M11839" i="8"/>
  <c r="L11839" i="8"/>
  <c r="F11841" i="8" l="1"/>
  <c r="A11842" i="8"/>
  <c r="E11841" i="8"/>
  <c r="D11841" i="8"/>
  <c r="L11840" i="8"/>
  <c r="M11840" i="8"/>
  <c r="M11841" i="8" l="1"/>
  <c r="L11841" i="8"/>
  <c r="F11842" i="8"/>
  <c r="A11843" i="8"/>
  <c r="D11842" i="8"/>
  <c r="E11842" i="8"/>
  <c r="L11842" i="8" l="1"/>
  <c r="M11842" i="8"/>
  <c r="D11843" i="8"/>
  <c r="F11843" i="8"/>
  <c r="A11844" i="8"/>
  <c r="E11843" i="8"/>
  <c r="L11843" i="8" l="1"/>
  <c r="M11843" i="8"/>
  <c r="D11844" i="8"/>
  <c r="E11844" i="8"/>
  <c r="F11844" i="8"/>
  <c r="A11845" i="8"/>
  <c r="E11845" i="8" l="1"/>
  <c r="F11845" i="8"/>
  <c r="D11845" i="8"/>
  <c r="A11846" i="8"/>
  <c r="L11844" i="8"/>
  <c r="M11844" i="8"/>
  <c r="F11846" i="8" l="1"/>
  <c r="A11847" i="8"/>
  <c r="D11846" i="8"/>
  <c r="E11846" i="8"/>
  <c r="M11845" i="8"/>
  <c r="L11845" i="8"/>
  <c r="L11846" i="8" l="1"/>
  <c r="M11846" i="8"/>
  <c r="D11847" i="8"/>
  <c r="F11847" i="8"/>
  <c r="E11847" i="8"/>
  <c r="A11848" i="8"/>
  <c r="F11848" i="8" l="1"/>
  <c r="D11848" i="8"/>
  <c r="A11849" i="8"/>
  <c r="E11848" i="8"/>
  <c r="M11847" i="8"/>
  <c r="L11847" i="8"/>
  <c r="L11848" i="8" l="1"/>
  <c r="M11848" i="8"/>
  <c r="E11849" i="8"/>
  <c r="F11849" i="8"/>
  <c r="D11849" i="8"/>
  <c r="A11850" i="8"/>
  <c r="D11850" i="8" l="1"/>
  <c r="E11850" i="8"/>
  <c r="F11850" i="8"/>
  <c r="A11851" i="8"/>
  <c r="M11849" i="8"/>
  <c r="L11849" i="8"/>
  <c r="A11852" i="8" l="1"/>
  <c r="D11851" i="8"/>
  <c r="E11851" i="8"/>
  <c r="F11851" i="8"/>
  <c r="M11850" i="8"/>
  <c r="L11850" i="8"/>
  <c r="L11851" i="8" l="1"/>
  <c r="M11851" i="8"/>
  <c r="D11852" i="8"/>
  <c r="E11852" i="8"/>
  <c r="F11852" i="8"/>
  <c r="A11853" i="8"/>
  <c r="E11853" i="8" l="1"/>
  <c r="F11853" i="8"/>
  <c r="D11853" i="8"/>
  <c r="A11854" i="8"/>
  <c r="L11852" i="8"/>
  <c r="M11852" i="8"/>
  <c r="D11854" i="8" l="1"/>
  <c r="A11855" i="8"/>
  <c r="E11854" i="8"/>
  <c r="F11854" i="8"/>
  <c r="L11853" i="8"/>
  <c r="M11853" i="8"/>
  <c r="M11854" i="8" l="1"/>
  <c r="L11854" i="8"/>
  <c r="A11856" i="8"/>
  <c r="D11855" i="8"/>
  <c r="F11855" i="8"/>
  <c r="E11855" i="8"/>
  <c r="M11855" i="8" l="1"/>
  <c r="L11855" i="8"/>
  <c r="D11856" i="8"/>
  <c r="E11856" i="8"/>
  <c r="F11856" i="8"/>
  <c r="A11857" i="8"/>
  <c r="D11857" i="8" l="1"/>
  <c r="A11858" i="8"/>
  <c r="E11857" i="8"/>
  <c r="F11857" i="8"/>
  <c r="L11856" i="8"/>
  <c r="M11856" i="8"/>
  <c r="L11857" i="8" l="1"/>
  <c r="M11857" i="8"/>
  <c r="F11858" i="8"/>
  <c r="D11858" i="8"/>
  <c r="E11858" i="8"/>
  <c r="A11859" i="8"/>
  <c r="D11859" i="8" l="1"/>
  <c r="F11859" i="8"/>
  <c r="E11859" i="8"/>
  <c r="A11860" i="8"/>
  <c r="M11858" i="8"/>
  <c r="L11858" i="8"/>
  <c r="A11861" i="8" l="1"/>
  <c r="D11860" i="8"/>
  <c r="E11860" i="8"/>
  <c r="F11860" i="8"/>
  <c r="M11859" i="8"/>
  <c r="L11859" i="8"/>
  <c r="L11860" i="8" l="1"/>
  <c r="M11860" i="8"/>
  <c r="D11861" i="8"/>
  <c r="E11861" i="8"/>
  <c r="A11862" i="8"/>
  <c r="F11861" i="8"/>
  <c r="D11862" i="8" l="1"/>
  <c r="F11862" i="8"/>
  <c r="A11863" i="8"/>
  <c r="E11862" i="8"/>
  <c r="M11861" i="8"/>
  <c r="L11861" i="8"/>
  <c r="L11862" i="8" l="1"/>
  <c r="M11862" i="8"/>
  <c r="D11863" i="8"/>
  <c r="F11863" i="8"/>
  <c r="E11863" i="8"/>
  <c r="A11864" i="8"/>
  <c r="D11864" i="8" l="1"/>
  <c r="E11864" i="8"/>
  <c r="F11864" i="8"/>
  <c r="A11865" i="8"/>
  <c r="L11863" i="8"/>
  <c r="M11863" i="8"/>
  <c r="D11865" i="8" l="1"/>
  <c r="A11866" i="8"/>
  <c r="E11865" i="8"/>
  <c r="F11865" i="8"/>
  <c r="L11864" i="8"/>
  <c r="M11864" i="8"/>
  <c r="M11865" i="8" l="1"/>
  <c r="L11865" i="8"/>
  <c r="F11866" i="8"/>
  <c r="D11866" i="8"/>
  <c r="A11867" i="8"/>
  <c r="E11866" i="8"/>
  <c r="M11866" i="8" l="1"/>
  <c r="L11866" i="8"/>
  <c r="D11867" i="8"/>
  <c r="E11867" i="8"/>
  <c r="F11867" i="8"/>
  <c r="A11868" i="8"/>
  <c r="A11869" i="8" l="1"/>
  <c r="D11868" i="8"/>
  <c r="E11868" i="8"/>
  <c r="F11868" i="8"/>
  <c r="M11867" i="8"/>
  <c r="L11867" i="8"/>
  <c r="L11868" i="8" l="1"/>
  <c r="M11868" i="8"/>
  <c r="D11869" i="8"/>
  <c r="A11870" i="8"/>
  <c r="E11869" i="8"/>
  <c r="F11869" i="8"/>
  <c r="M11869" i="8" l="1"/>
  <c r="L11869" i="8"/>
  <c r="E11870" i="8"/>
  <c r="A11871" i="8"/>
  <c r="D11870" i="8"/>
  <c r="F11870" i="8"/>
  <c r="A11872" i="8" l="1"/>
  <c r="D11871" i="8"/>
  <c r="F11871" i="8"/>
  <c r="E11871" i="8"/>
  <c r="M11870" i="8"/>
  <c r="L11870" i="8"/>
  <c r="M11871" i="8" l="1"/>
  <c r="L11871" i="8"/>
  <c r="D11872" i="8"/>
  <c r="A11873" i="8"/>
  <c r="F11872" i="8"/>
  <c r="E11872" i="8"/>
  <c r="L11872" i="8" l="1"/>
  <c r="M11872" i="8"/>
  <c r="D11873" i="8"/>
  <c r="A11874" i="8"/>
  <c r="F11873" i="8"/>
  <c r="E11873" i="8"/>
  <c r="L11873" i="8" l="1"/>
  <c r="M11873" i="8"/>
  <c r="D11874" i="8"/>
  <c r="E11874" i="8"/>
  <c r="F11874" i="8"/>
  <c r="A11875" i="8"/>
  <c r="E11875" i="8" l="1"/>
  <c r="A11876" i="8"/>
  <c r="D11875" i="8"/>
  <c r="F11875" i="8"/>
  <c r="L11874" i="8"/>
  <c r="M11874" i="8"/>
  <c r="D11876" i="8" l="1"/>
  <c r="E11876" i="8"/>
  <c r="F11876" i="8"/>
  <c r="A11877" i="8"/>
  <c r="L11875" i="8"/>
  <c r="M11875" i="8"/>
  <c r="D11877" i="8" l="1"/>
  <c r="A11878" i="8"/>
  <c r="E11877" i="8"/>
  <c r="F11877" i="8"/>
  <c r="L11876" i="8"/>
  <c r="M11876" i="8"/>
  <c r="M11877" i="8" l="1"/>
  <c r="L11877" i="8"/>
  <c r="D11878" i="8"/>
  <c r="F11878" i="8"/>
  <c r="E11878" i="8"/>
  <c r="A11879" i="8"/>
  <c r="E11879" i="8" l="1"/>
  <c r="A11880" i="8"/>
  <c r="D11879" i="8"/>
  <c r="F11879" i="8"/>
  <c r="M11878" i="8"/>
  <c r="L11878" i="8"/>
  <c r="D11880" i="8" l="1"/>
  <c r="E11880" i="8"/>
  <c r="A11881" i="8"/>
  <c r="F11880" i="8"/>
  <c r="M11879" i="8"/>
  <c r="L11879" i="8"/>
  <c r="E11881" i="8" l="1"/>
  <c r="F11881" i="8"/>
  <c r="D11881" i="8"/>
  <c r="A11882" i="8"/>
  <c r="L11880" i="8"/>
  <c r="M11880" i="8"/>
  <c r="F11882" i="8" l="1"/>
  <c r="A11883" i="8"/>
  <c r="D11882" i="8"/>
  <c r="E11882" i="8"/>
  <c r="M11881" i="8"/>
  <c r="L11881" i="8"/>
  <c r="L11882" i="8" l="1"/>
  <c r="M11882" i="8"/>
  <c r="E11883" i="8"/>
  <c r="A11884" i="8"/>
  <c r="D11883" i="8"/>
  <c r="F11883" i="8"/>
  <c r="A11885" i="8" l="1"/>
  <c r="D11884" i="8"/>
  <c r="E11884" i="8"/>
  <c r="F11884" i="8"/>
  <c r="M11883" i="8"/>
  <c r="L11883" i="8"/>
  <c r="M11884" i="8" l="1"/>
  <c r="L11884" i="8"/>
  <c r="E11885" i="8"/>
  <c r="A11886" i="8"/>
  <c r="F11885" i="8"/>
  <c r="D11885" i="8"/>
  <c r="A11887" i="8" l="1"/>
  <c r="D11886" i="8"/>
  <c r="E11886" i="8"/>
  <c r="F11886" i="8"/>
  <c r="M11885" i="8"/>
  <c r="L11885" i="8"/>
  <c r="L11886" i="8" l="1"/>
  <c r="M11886" i="8"/>
  <c r="A11888" i="8"/>
  <c r="D11887" i="8"/>
  <c r="E11887" i="8"/>
  <c r="F11887" i="8"/>
  <c r="L11887" i="8" l="1"/>
  <c r="M11887" i="8"/>
  <c r="F11888" i="8"/>
  <c r="A11889" i="8"/>
  <c r="D11888" i="8"/>
  <c r="E11888" i="8"/>
  <c r="L11888" i="8" l="1"/>
  <c r="M11888" i="8"/>
  <c r="E11889" i="8"/>
  <c r="F11889" i="8"/>
  <c r="D11889" i="8"/>
  <c r="A11890" i="8"/>
  <c r="A11891" i="8" l="1"/>
  <c r="D11890" i="8"/>
  <c r="E11890" i="8"/>
  <c r="F11890" i="8"/>
  <c r="L11889" i="8"/>
  <c r="M11889" i="8"/>
  <c r="M11890" i="8" l="1"/>
  <c r="L11890" i="8"/>
  <c r="E11891" i="8"/>
  <c r="A11892" i="8"/>
  <c r="D11891" i="8"/>
  <c r="F11891" i="8"/>
  <c r="A11893" i="8" l="1"/>
  <c r="D11892" i="8"/>
  <c r="E11892" i="8"/>
  <c r="F11892" i="8"/>
  <c r="M11891" i="8"/>
  <c r="L11891" i="8"/>
  <c r="M11892" i="8" l="1"/>
  <c r="L11892" i="8"/>
  <c r="D11893" i="8"/>
  <c r="E11893" i="8"/>
  <c r="A11894" i="8"/>
  <c r="F11893" i="8"/>
  <c r="F11894" i="8" l="1"/>
  <c r="A11895" i="8"/>
  <c r="D11894" i="8"/>
  <c r="E11894" i="8"/>
  <c r="M11893" i="8"/>
  <c r="L11893" i="8"/>
  <c r="M11894" i="8" l="1"/>
  <c r="L11894" i="8"/>
  <c r="E11895" i="8"/>
  <c r="A11896" i="8"/>
  <c r="F11895" i="8"/>
  <c r="D11895" i="8"/>
  <c r="E11896" i="8" l="1"/>
  <c r="A11897" i="8"/>
  <c r="D11896" i="8"/>
  <c r="F11896" i="8"/>
  <c r="M11895" i="8"/>
  <c r="L11895" i="8"/>
  <c r="E11897" i="8" l="1"/>
  <c r="F11897" i="8"/>
  <c r="D11897" i="8"/>
  <c r="A11898" i="8"/>
  <c r="M11896" i="8"/>
  <c r="L11896" i="8"/>
  <c r="A11899" i="8" l="1"/>
  <c r="D11898" i="8"/>
  <c r="E11898" i="8"/>
  <c r="F11898" i="8"/>
  <c r="L11897" i="8"/>
  <c r="M11897" i="8"/>
  <c r="M11898" i="8" l="1"/>
  <c r="L11898" i="8"/>
  <c r="E11899" i="8"/>
  <c r="D11899" i="8"/>
  <c r="F11899" i="8"/>
  <c r="A11900" i="8"/>
  <c r="E11900" i="8" l="1"/>
  <c r="D11900" i="8"/>
  <c r="F11900" i="8"/>
  <c r="A11901" i="8"/>
  <c r="M11899" i="8"/>
  <c r="L11899" i="8"/>
  <c r="D11901" i="8" l="1"/>
  <c r="A11902" i="8"/>
  <c r="E11901" i="8"/>
  <c r="F11901" i="8"/>
  <c r="L11900" i="8"/>
  <c r="M11900" i="8"/>
  <c r="M11901" i="8" l="1"/>
  <c r="L11901" i="8"/>
  <c r="F11902" i="8"/>
  <c r="D11902" i="8"/>
  <c r="E11902" i="8"/>
  <c r="A11903" i="8"/>
  <c r="D11903" i="8" l="1"/>
  <c r="F11903" i="8"/>
  <c r="E11903" i="8"/>
  <c r="A11904" i="8"/>
  <c r="L11902" i="8"/>
  <c r="M11902" i="8"/>
  <c r="D11904" i="8" l="1"/>
  <c r="E11904" i="8"/>
  <c r="F11904" i="8"/>
  <c r="A11905" i="8"/>
  <c r="L11903" i="8"/>
  <c r="M11903" i="8"/>
  <c r="E11905" i="8" l="1"/>
  <c r="F11905" i="8"/>
  <c r="D11905" i="8"/>
  <c r="A11906" i="8"/>
  <c r="M11904" i="8"/>
  <c r="L11904" i="8"/>
  <c r="F11906" i="8" l="1"/>
  <c r="A11907" i="8"/>
  <c r="D11906" i="8"/>
  <c r="E11906" i="8"/>
  <c r="M11905" i="8"/>
  <c r="L11905" i="8"/>
  <c r="M11906" i="8" l="1"/>
  <c r="L11906" i="8"/>
  <c r="E11907" i="8"/>
  <c r="A11908" i="8"/>
  <c r="F11907" i="8"/>
  <c r="D11907" i="8"/>
  <c r="F11908" i="8" l="1"/>
  <c r="A11909" i="8"/>
  <c r="D11908" i="8"/>
  <c r="E11908" i="8"/>
  <c r="M11907" i="8"/>
  <c r="L11907" i="8"/>
  <c r="L11908" i="8" l="1"/>
  <c r="M11908" i="8"/>
  <c r="D11909" i="8"/>
  <c r="A11910" i="8"/>
  <c r="E11909" i="8"/>
  <c r="F11909" i="8"/>
  <c r="M11909" i="8" l="1"/>
  <c r="L11909" i="8"/>
  <c r="A11911" i="8"/>
  <c r="D11910" i="8"/>
  <c r="E11910" i="8"/>
  <c r="F11910" i="8"/>
  <c r="L11910" i="8" l="1"/>
  <c r="M11910" i="8"/>
  <c r="D11911" i="8"/>
  <c r="A11912" i="8"/>
  <c r="F11911" i="8"/>
  <c r="E11911" i="8"/>
  <c r="M11911" i="8" l="1"/>
  <c r="L11911" i="8"/>
  <c r="F11912" i="8"/>
  <c r="A11913" i="8"/>
  <c r="D11912" i="8"/>
  <c r="E11912" i="8"/>
  <c r="L11912" i="8" l="1"/>
  <c r="M11912" i="8"/>
  <c r="A11914" i="8"/>
  <c r="E11913" i="8"/>
  <c r="F11913" i="8"/>
  <c r="D11913" i="8"/>
  <c r="M11913" i="8" l="1"/>
  <c r="L11913" i="8"/>
  <c r="F11914" i="8"/>
  <c r="A11915" i="8"/>
  <c r="D11914" i="8"/>
  <c r="E11914" i="8"/>
  <c r="M11914" i="8" l="1"/>
  <c r="L11914" i="8"/>
  <c r="E11915" i="8"/>
  <c r="D11915" i="8"/>
  <c r="F11915" i="8"/>
  <c r="A11916" i="8"/>
  <c r="A11917" i="8" l="1"/>
  <c r="D11916" i="8"/>
  <c r="E11916" i="8"/>
  <c r="F11916" i="8"/>
  <c r="L11915" i="8"/>
  <c r="M11915" i="8"/>
  <c r="L11916" i="8" l="1"/>
  <c r="M11916" i="8"/>
  <c r="E11917" i="8"/>
  <c r="F11917" i="8"/>
  <c r="D11917" i="8"/>
  <c r="A11918" i="8"/>
  <c r="D11918" i="8" l="1"/>
  <c r="F11918" i="8"/>
  <c r="E11918" i="8"/>
  <c r="A11919" i="8"/>
  <c r="L11917" i="8"/>
  <c r="M11917" i="8"/>
  <c r="E11919" i="8" l="1"/>
  <c r="A11920" i="8"/>
  <c r="F11919" i="8"/>
  <c r="D11919" i="8"/>
  <c r="M11918" i="8"/>
  <c r="L11918" i="8"/>
  <c r="F11920" i="8" l="1"/>
  <c r="D11920" i="8"/>
  <c r="E11920" i="8"/>
  <c r="A11921" i="8"/>
  <c r="M11919" i="8"/>
  <c r="L11919" i="8"/>
  <c r="A11922" i="8" l="1"/>
  <c r="E11921" i="8"/>
  <c r="F11921" i="8"/>
  <c r="D11921" i="8"/>
  <c r="L11920" i="8"/>
  <c r="M11920" i="8"/>
  <c r="M11921" i="8" l="1"/>
  <c r="L11921" i="8"/>
  <c r="E11922" i="8"/>
  <c r="D11922" i="8"/>
  <c r="F11922" i="8"/>
  <c r="A11923" i="8"/>
  <c r="F11923" i="8" l="1"/>
  <c r="A11924" i="8"/>
  <c r="D11923" i="8"/>
  <c r="E11923" i="8"/>
  <c r="M11922" i="8"/>
  <c r="L11922" i="8"/>
  <c r="L11923" i="8" l="1"/>
  <c r="M11923" i="8"/>
  <c r="D11924" i="8"/>
  <c r="F11924" i="8"/>
  <c r="E11924" i="8"/>
  <c r="A11925" i="8"/>
  <c r="E11925" i="8" l="1"/>
  <c r="F11925" i="8"/>
  <c r="D11925" i="8"/>
  <c r="A11926" i="8"/>
  <c r="L11924" i="8"/>
  <c r="M11924" i="8"/>
  <c r="A11927" i="8" l="1"/>
  <c r="D11926" i="8"/>
  <c r="E11926" i="8"/>
  <c r="F11926" i="8"/>
  <c r="M11925" i="8"/>
  <c r="L11925" i="8"/>
  <c r="L11926" i="8" l="1"/>
  <c r="M11926" i="8"/>
  <c r="D11927" i="8"/>
  <c r="E11927" i="8"/>
  <c r="A11928" i="8"/>
  <c r="F11927" i="8"/>
  <c r="D11928" i="8" l="1"/>
  <c r="A11929" i="8"/>
  <c r="E11928" i="8"/>
  <c r="F11928" i="8"/>
  <c r="L11927" i="8"/>
  <c r="M11927" i="8"/>
  <c r="L11928" i="8" l="1"/>
  <c r="M11928" i="8"/>
  <c r="A11930" i="8"/>
  <c r="E11929" i="8"/>
  <c r="F11929" i="8"/>
  <c r="D11929" i="8"/>
  <c r="M11929" i="8" l="1"/>
  <c r="L11929" i="8"/>
  <c r="D11930" i="8"/>
  <c r="E11930" i="8"/>
  <c r="F11930" i="8"/>
  <c r="A11931" i="8"/>
  <c r="E11931" i="8" l="1"/>
  <c r="A11932" i="8"/>
  <c r="D11931" i="8"/>
  <c r="F11931" i="8"/>
  <c r="M11930" i="8"/>
  <c r="L11930" i="8"/>
  <c r="F11932" i="8" l="1"/>
  <c r="D11932" i="8"/>
  <c r="E11932" i="8"/>
  <c r="A11933" i="8"/>
  <c r="M11931" i="8"/>
  <c r="L11931" i="8"/>
  <c r="E11933" i="8" l="1"/>
  <c r="F11933" i="8"/>
  <c r="D11933" i="8"/>
  <c r="A11934" i="8"/>
  <c r="M11932" i="8"/>
  <c r="L11932" i="8"/>
  <c r="A11935" i="8" l="1"/>
  <c r="D11934" i="8"/>
  <c r="E11934" i="8"/>
  <c r="F11934" i="8"/>
  <c r="L11933" i="8"/>
  <c r="M11933" i="8"/>
  <c r="M11934" i="8" l="1"/>
  <c r="L11934" i="8"/>
  <c r="A11936" i="8"/>
  <c r="F11935" i="8"/>
  <c r="E11935" i="8"/>
  <c r="D11935" i="8"/>
  <c r="L11935" i="8" l="1"/>
  <c r="M11935" i="8"/>
  <c r="F11936" i="8"/>
  <c r="D11936" i="8"/>
  <c r="E11936" i="8"/>
  <c r="A11937" i="8"/>
  <c r="D11937" i="8" l="1"/>
  <c r="F11937" i="8"/>
  <c r="A11938" i="8"/>
  <c r="E11937" i="8"/>
  <c r="L11936" i="8"/>
  <c r="M11936" i="8"/>
  <c r="M11937" i="8" l="1"/>
  <c r="L11937" i="8"/>
  <c r="F11938" i="8"/>
  <c r="A11939" i="8"/>
  <c r="D11938" i="8"/>
  <c r="E11938" i="8"/>
  <c r="M11938" i="8" l="1"/>
  <c r="L11938" i="8"/>
  <c r="D11939" i="8"/>
  <c r="E11939" i="8"/>
  <c r="F11939" i="8"/>
  <c r="A11940" i="8"/>
  <c r="M11939" i="8" l="1"/>
  <c r="L11939" i="8"/>
  <c r="D11940" i="8"/>
  <c r="E11940" i="8"/>
  <c r="F11940" i="8"/>
  <c r="A11941" i="8"/>
  <c r="A11942" i="8" l="1"/>
  <c r="E11941" i="8"/>
  <c r="F11941" i="8"/>
  <c r="D11941" i="8"/>
  <c r="L11940" i="8"/>
  <c r="M11940" i="8"/>
  <c r="M11941" i="8" l="1"/>
  <c r="L11941" i="8"/>
  <c r="D11942" i="8"/>
  <c r="E11942" i="8"/>
  <c r="F11942" i="8"/>
  <c r="A11943" i="8"/>
  <c r="L11942" i="8" l="1"/>
  <c r="M11942" i="8"/>
  <c r="D11943" i="8"/>
  <c r="F11943" i="8"/>
  <c r="E11943" i="8"/>
  <c r="A11944" i="8"/>
  <c r="F11944" i="8" l="1"/>
  <c r="D11944" i="8"/>
  <c r="A11945" i="8"/>
  <c r="E11944" i="8"/>
  <c r="L11943" i="8"/>
  <c r="M11943" i="8"/>
  <c r="L11944" i="8" l="1"/>
  <c r="M11944" i="8"/>
  <c r="D11945" i="8"/>
  <c r="A11946" i="8"/>
  <c r="E11945" i="8"/>
  <c r="F11945" i="8"/>
  <c r="L11945" i="8" l="1"/>
  <c r="M11945" i="8"/>
  <c r="D11946" i="8"/>
  <c r="F11946" i="8"/>
  <c r="A11947" i="8"/>
  <c r="E11946" i="8"/>
  <c r="E11947" i="8" l="1"/>
  <c r="A11948" i="8"/>
  <c r="D11947" i="8"/>
  <c r="F11947" i="8"/>
  <c r="M11946" i="8"/>
  <c r="L11946" i="8"/>
  <c r="D11948" i="8" l="1"/>
  <c r="A11949" i="8"/>
  <c r="E11948" i="8"/>
  <c r="F11948" i="8"/>
  <c r="L11947" i="8"/>
  <c r="M11947" i="8"/>
  <c r="M11948" i="8" l="1"/>
  <c r="L11948" i="8"/>
  <c r="E11949" i="8"/>
  <c r="F11949" i="8"/>
  <c r="D11949" i="8"/>
  <c r="A11950" i="8"/>
  <c r="F11950" i="8" l="1"/>
  <c r="A11951" i="8"/>
  <c r="D11950" i="8"/>
  <c r="E11950" i="8"/>
  <c r="M11949" i="8"/>
  <c r="L11949" i="8"/>
  <c r="L11950" i="8" l="1"/>
  <c r="M11950" i="8"/>
  <c r="E11951" i="8"/>
  <c r="D11951" i="8"/>
  <c r="A11952" i="8"/>
  <c r="F11951" i="8"/>
  <c r="A11953" i="8" l="1"/>
  <c r="D11952" i="8"/>
  <c r="E11952" i="8"/>
  <c r="F11952" i="8"/>
  <c r="M11951" i="8"/>
  <c r="L11951" i="8"/>
  <c r="L11952" i="8" l="1"/>
  <c r="M11952" i="8"/>
  <c r="D11953" i="8"/>
  <c r="A11954" i="8"/>
  <c r="E11953" i="8"/>
  <c r="F11953" i="8"/>
  <c r="M11953" i="8" l="1"/>
  <c r="L11953" i="8"/>
  <c r="D11954" i="8"/>
  <c r="F11954" i="8"/>
  <c r="E11954" i="8"/>
  <c r="A11955" i="8"/>
  <c r="D11955" i="8" l="1"/>
  <c r="F11955" i="8"/>
  <c r="E11955" i="8"/>
  <c r="A11956" i="8"/>
  <c r="M11954" i="8"/>
  <c r="L11954" i="8"/>
  <c r="F11956" i="8" l="1"/>
  <c r="D11956" i="8"/>
  <c r="E11956" i="8"/>
  <c r="A11957" i="8"/>
  <c r="L11955" i="8"/>
  <c r="M11955" i="8"/>
  <c r="D11957" i="8" l="1"/>
  <c r="A11958" i="8"/>
  <c r="E11957" i="8"/>
  <c r="F11957" i="8"/>
  <c r="L11956" i="8"/>
  <c r="M11956" i="8"/>
  <c r="M11957" i="8" l="1"/>
  <c r="L11957" i="8"/>
  <c r="D11958" i="8"/>
  <c r="F11958" i="8"/>
  <c r="E11958" i="8"/>
  <c r="A11959" i="8"/>
  <c r="E11959" i="8" l="1"/>
  <c r="A11960" i="8"/>
  <c r="D11959" i="8"/>
  <c r="F11959" i="8"/>
  <c r="L11958" i="8"/>
  <c r="M11958" i="8"/>
  <c r="A11961" i="8" l="1"/>
  <c r="D11960" i="8"/>
  <c r="F11960" i="8"/>
  <c r="E11960" i="8"/>
  <c r="M11959" i="8"/>
  <c r="L11959" i="8"/>
  <c r="L11960" i="8" l="1"/>
  <c r="M11960" i="8"/>
  <c r="E11961" i="8"/>
  <c r="F11961" i="8"/>
  <c r="D11961" i="8"/>
  <c r="A11962" i="8"/>
  <c r="D11962" i="8" l="1"/>
  <c r="F11962" i="8"/>
  <c r="A11963" i="8"/>
  <c r="E11962" i="8"/>
  <c r="L11961" i="8"/>
  <c r="M11961" i="8"/>
  <c r="M11962" i="8" l="1"/>
  <c r="L11962" i="8"/>
  <c r="A11964" i="8"/>
  <c r="D11963" i="8"/>
  <c r="F11963" i="8"/>
  <c r="E11963" i="8"/>
  <c r="M11963" i="8" l="1"/>
  <c r="L11963" i="8"/>
  <c r="D11964" i="8"/>
  <c r="F11964" i="8"/>
  <c r="A11965" i="8"/>
  <c r="E11964" i="8"/>
  <c r="M11964" i="8" l="1"/>
  <c r="L11964" i="8"/>
  <c r="F11965" i="8"/>
  <c r="E11965" i="8"/>
  <c r="D11965" i="8"/>
  <c r="A11966" i="8"/>
  <c r="F11966" i="8" l="1"/>
  <c r="A11967" i="8"/>
  <c r="D11966" i="8"/>
  <c r="E11966" i="8"/>
  <c r="M11965" i="8"/>
  <c r="L11965" i="8"/>
  <c r="M11966" i="8" l="1"/>
  <c r="L11966" i="8"/>
  <c r="D11967" i="8"/>
  <c r="F11967" i="8"/>
  <c r="E11967" i="8"/>
  <c r="A11968" i="8"/>
  <c r="D11968" i="8" l="1"/>
  <c r="F11968" i="8"/>
  <c r="A11969" i="8"/>
  <c r="E11968" i="8"/>
  <c r="M11967" i="8"/>
  <c r="L11967" i="8"/>
  <c r="M11968" i="8" l="1"/>
  <c r="L11968" i="8"/>
  <c r="D11969" i="8"/>
  <c r="A11970" i="8"/>
  <c r="E11969" i="8"/>
  <c r="F11969" i="8"/>
  <c r="L11969" i="8" l="1"/>
  <c r="M11969" i="8"/>
  <c r="F11970" i="8"/>
  <c r="A11971" i="8"/>
  <c r="D11970" i="8"/>
  <c r="E11970" i="8"/>
  <c r="M11970" i="8" l="1"/>
  <c r="L11970" i="8"/>
  <c r="A11972" i="8"/>
  <c r="F11971" i="8"/>
  <c r="D11971" i="8"/>
  <c r="E11971" i="8"/>
  <c r="M11971" i="8" l="1"/>
  <c r="L11971" i="8"/>
  <c r="E11972" i="8"/>
  <c r="F11972" i="8"/>
  <c r="D11972" i="8"/>
  <c r="A11973" i="8"/>
  <c r="D11973" i="8" l="1"/>
  <c r="E11973" i="8"/>
  <c r="F11973" i="8"/>
  <c r="A11974" i="8"/>
  <c r="L11972" i="8"/>
  <c r="M11972" i="8"/>
  <c r="F11974" i="8" l="1"/>
  <c r="A11975" i="8"/>
  <c r="E11974" i="8"/>
  <c r="D11974" i="8"/>
  <c r="M11973" i="8"/>
  <c r="L11973" i="8"/>
  <c r="L11974" i="8" l="1"/>
  <c r="M11974" i="8"/>
  <c r="E11975" i="8"/>
  <c r="A11976" i="8"/>
  <c r="F11975" i="8"/>
  <c r="D11975" i="8"/>
  <c r="D11976" i="8" l="1"/>
  <c r="E11976" i="8"/>
  <c r="F11976" i="8"/>
  <c r="A11977" i="8"/>
  <c r="L11975" i="8"/>
  <c r="M11975" i="8"/>
  <c r="D11977" i="8" l="1"/>
  <c r="A11978" i="8"/>
  <c r="E11977" i="8"/>
  <c r="F11977" i="8"/>
  <c r="L11976" i="8"/>
  <c r="M11976" i="8"/>
  <c r="L11977" i="8" l="1"/>
  <c r="M11977" i="8"/>
  <c r="D11978" i="8"/>
  <c r="E11978" i="8"/>
  <c r="F11978" i="8"/>
  <c r="A11979" i="8"/>
  <c r="D11979" i="8" l="1"/>
  <c r="F11979" i="8"/>
  <c r="E11979" i="8"/>
  <c r="A11980" i="8"/>
  <c r="L11978" i="8"/>
  <c r="M11978" i="8"/>
  <c r="F11980" i="8" l="1"/>
  <c r="D11980" i="8"/>
  <c r="E11980" i="8"/>
  <c r="A11981" i="8"/>
  <c r="L11979" i="8"/>
  <c r="M11979" i="8"/>
  <c r="A11982" i="8" l="1"/>
  <c r="E11981" i="8"/>
  <c r="F11981" i="8"/>
  <c r="D11981" i="8"/>
  <c r="L11980" i="8"/>
  <c r="M11980" i="8"/>
  <c r="L11981" i="8" l="1"/>
  <c r="M11981" i="8"/>
  <c r="D11982" i="8"/>
  <c r="A11983" i="8"/>
  <c r="E11982" i="8"/>
  <c r="F11982" i="8"/>
  <c r="M11982" i="8" l="1"/>
  <c r="L11982" i="8"/>
  <c r="A11984" i="8"/>
  <c r="D11983" i="8"/>
  <c r="F11983" i="8"/>
  <c r="E11983" i="8"/>
  <c r="L11983" i="8" l="1"/>
  <c r="M11983" i="8"/>
  <c r="F11984" i="8"/>
  <c r="D11984" i="8"/>
  <c r="A11985" i="8"/>
  <c r="E11984" i="8"/>
  <c r="L11984" i="8" l="1"/>
  <c r="M11984" i="8"/>
  <c r="A11986" i="8"/>
  <c r="E11985" i="8"/>
  <c r="F11985" i="8"/>
  <c r="D11985" i="8"/>
  <c r="M11985" i="8" l="1"/>
  <c r="L11985" i="8"/>
  <c r="A11987" i="8"/>
  <c r="D11986" i="8"/>
  <c r="E11986" i="8"/>
  <c r="F11986" i="8"/>
  <c r="M11986" i="8" l="1"/>
  <c r="L11986" i="8"/>
  <c r="E11987" i="8"/>
  <c r="D11987" i="8"/>
  <c r="F11987" i="8"/>
  <c r="A11988" i="8"/>
  <c r="F11988" i="8" l="1"/>
  <c r="A11989" i="8"/>
  <c r="D11988" i="8"/>
  <c r="E11988" i="8"/>
  <c r="M11987" i="8"/>
  <c r="L11987" i="8"/>
  <c r="M11988" i="8" l="1"/>
  <c r="L11988" i="8"/>
  <c r="D11989" i="8"/>
  <c r="E11989" i="8"/>
  <c r="F11989" i="8"/>
  <c r="A11990" i="8"/>
  <c r="F11990" i="8" l="1"/>
  <c r="A11991" i="8"/>
  <c r="D11990" i="8"/>
  <c r="E11990" i="8"/>
  <c r="M11989" i="8"/>
  <c r="L11989" i="8"/>
  <c r="L11990" i="8" l="1"/>
  <c r="M11990" i="8"/>
  <c r="D11991" i="8"/>
  <c r="F11991" i="8"/>
  <c r="A11992" i="8"/>
  <c r="E11991" i="8"/>
  <c r="M11991" i="8" l="1"/>
  <c r="L11991" i="8"/>
  <c r="F11992" i="8"/>
  <c r="A11993" i="8"/>
  <c r="D11992" i="8"/>
  <c r="E11992" i="8"/>
  <c r="L11992" i="8" l="1"/>
  <c r="M11992" i="8"/>
  <c r="D11993" i="8"/>
  <c r="E11993" i="8"/>
  <c r="F11993" i="8"/>
  <c r="A11994" i="8"/>
  <c r="F11994" i="8" l="1"/>
  <c r="A11995" i="8"/>
  <c r="D11994" i="8"/>
  <c r="E11994" i="8"/>
  <c r="L11993" i="8"/>
  <c r="M11993" i="8"/>
  <c r="M11994" i="8" l="1"/>
  <c r="L11994" i="8"/>
  <c r="E11995" i="8"/>
  <c r="D11995" i="8"/>
  <c r="F11995" i="8"/>
  <c r="A11996" i="8"/>
  <c r="F11996" i="8" l="1"/>
  <c r="A11997" i="8"/>
  <c r="D11996" i="8"/>
  <c r="E11996" i="8"/>
  <c r="M11995" i="8"/>
  <c r="L11995" i="8"/>
  <c r="M11996" i="8" l="1"/>
  <c r="L11996" i="8"/>
  <c r="A11998" i="8"/>
  <c r="E11997" i="8"/>
  <c r="F11997" i="8"/>
  <c r="D11997" i="8"/>
  <c r="M11997" i="8" l="1"/>
  <c r="L11997" i="8"/>
  <c r="F11998" i="8"/>
  <c r="A11999" i="8"/>
  <c r="D11998" i="8"/>
  <c r="E11998" i="8"/>
  <c r="M11998" i="8" l="1"/>
  <c r="L11998" i="8"/>
  <c r="D11999" i="8"/>
  <c r="A12000" i="8"/>
  <c r="F11999" i="8"/>
  <c r="E11999" i="8"/>
  <c r="M11999" i="8" l="1"/>
  <c r="L11999" i="8"/>
  <c r="A12001" i="8"/>
  <c r="D12000" i="8"/>
  <c r="F12000" i="8"/>
  <c r="E12000" i="8"/>
  <c r="M12000" i="8" l="1"/>
  <c r="L12000" i="8"/>
  <c r="A12002" i="8"/>
  <c r="E12001" i="8"/>
  <c r="D12001" i="8"/>
  <c r="F12001" i="8"/>
  <c r="M12001" i="8" l="1"/>
  <c r="L12001" i="8"/>
  <c r="F12002" i="8"/>
  <c r="A12003" i="8"/>
  <c r="D12002" i="8"/>
  <c r="E12002" i="8"/>
  <c r="L12002" i="8" l="1"/>
  <c r="M12002" i="8"/>
  <c r="E12003" i="8"/>
  <c r="A12004" i="8"/>
  <c r="D12003" i="8"/>
  <c r="F12003" i="8"/>
  <c r="F12004" i="8" l="1"/>
  <c r="A12005" i="8"/>
  <c r="E12004" i="8"/>
  <c r="D12004" i="8"/>
  <c r="M12003" i="8"/>
  <c r="L12003" i="8"/>
  <c r="L12004" i="8" l="1"/>
  <c r="M12004" i="8"/>
  <c r="E12005" i="8"/>
  <c r="F12005" i="8"/>
  <c r="D12005" i="8"/>
  <c r="A12006" i="8"/>
  <c r="E12006" i="8" l="1"/>
  <c r="A12007" i="8"/>
  <c r="D12006" i="8"/>
  <c r="F12006" i="8"/>
  <c r="L12005" i="8"/>
  <c r="M12005" i="8"/>
  <c r="A12008" i="8" l="1"/>
  <c r="D12007" i="8"/>
  <c r="F12007" i="8"/>
  <c r="E12007" i="8"/>
  <c r="M12006" i="8"/>
  <c r="L12006" i="8"/>
  <c r="M12007" i="8" l="1"/>
  <c r="L12007" i="8"/>
  <c r="D12008" i="8"/>
  <c r="F12008" i="8"/>
  <c r="A12009" i="8"/>
  <c r="E12008" i="8"/>
  <c r="M12008" i="8" l="1"/>
  <c r="L12008" i="8"/>
  <c r="E12009" i="8"/>
  <c r="F12009" i="8"/>
  <c r="D12009" i="8"/>
  <c r="A12010" i="8"/>
  <c r="D12010" i="8" l="1"/>
  <c r="E12010" i="8"/>
  <c r="F12010" i="8"/>
  <c r="A12011" i="8"/>
  <c r="L12009" i="8"/>
  <c r="M12009" i="8"/>
  <c r="E12011" i="8" l="1"/>
  <c r="A12012" i="8"/>
  <c r="D12011" i="8"/>
  <c r="F12011" i="8"/>
  <c r="M12010" i="8"/>
  <c r="L12010" i="8"/>
  <c r="A12013" i="8" l="1"/>
  <c r="D12012" i="8"/>
  <c r="E12012" i="8"/>
  <c r="F12012" i="8"/>
  <c r="M12011" i="8"/>
  <c r="L12011" i="8"/>
  <c r="L12012" i="8" l="1"/>
  <c r="M12012" i="8"/>
  <c r="D12013" i="8"/>
  <c r="A12014" i="8"/>
  <c r="E12013" i="8"/>
  <c r="F12013" i="8"/>
  <c r="M12013" i="8" l="1"/>
  <c r="L12013" i="8"/>
  <c r="A12015" i="8"/>
  <c r="D12014" i="8"/>
  <c r="E12014" i="8"/>
  <c r="F12014" i="8"/>
  <c r="L12014" i="8" l="1"/>
  <c r="M12014" i="8"/>
  <c r="E12015" i="8"/>
  <c r="D12015" i="8"/>
  <c r="F12015" i="8"/>
  <c r="A12016" i="8"/>
  <c r="D12016" i="8" l="1"/>
  <c r="F12016" i="8"/>
  <c r="E12016" i="8"/>
  <c r="A12017" i="8"/>
  <c r="M12015" i="8"/>
  <c r="L12015" i="8"/>
  <c r="E12017" i="8" l="1"/>
  <c r="F12017" i="8"/>
  <c r="D12017" i="8"/>
  <c r="A12018" i="8"/>
  <c r="M12016" i="8"/>
  <c r="L12016" i="8"/>
  <c r="D12018" i="8" l="1"/>
  <c r="E12018" i="8"/>
  <c r="F12018" i="8"/>
  <c r="A12019" i="8"/>
  <c r="L12017" i="8"/>
  <c r="M12017" i="8"/>
  <c r="D12019" i="8" l="1"/>
  <c r="E12019" i="8"/>
  <c r="A12020" i="8"/>
  <c r="F12019" i="8"/>
  <c r="M12018" i="8"/>
  <c r="L12018" i="8"/>
  <c r="A12021" i="8" l="1"/>
  <c r="D12020" i="8"/>
  <c r="E12020" i="8"/>
  <c r="F12020" i="8"/>
  <c r="L12019" i="8"/>
  <c r="M12019" i="8"/>
  <c r="L12020" i="8" l="1"/>
  <c r="M12020" i="8"/>
  <c r="D12021" i="8"/>
  <c r="A12022" i="8"/>
  <c r="E12021" i="8"/>
  <c r="F12021" i="8"/>
  <c r="M12021" i="8" l="1"/>
  <c r="L12021" i="8"/>
  <c r="F12022" i="8"/>
  <c r="A12023" i="8"/>
  <c r="D12022" i="8"/>
  <c r="E12022" i="8"/>
  <c r="M12022" i="8" l="1"/>
  <c r="L12022" i="8"/>
  <c r="E12023" i="8"/>
  <c r="A12024" i="8"/>
  <c r="D12023" i="8"/>
  <c r="F12023" i="8"/>
  <c r="D12024" i="8" l="1"/>
  <c r="E12024" i="8"/>
  <c r="F12024" i="8"/>
  <c r="A12025" i="8"/>
  <c r="L12023" i="8"/>
  <c r="M12023" i="8"/>
  <c r="D12025" i="8" l="1"/>
  <c r="A12026" i="8"/>
  <c r="E12025" i="8"/>
  <c r="F12025" i="8"/>
  <c r="L12024" i="8"/>
  <c r="M12024" i="8"/>
  <c r="L12025" i="8" l="1"/>
  <c r="M12025" i="8"/>
  <c r="D12026" i="8"/>
  <c r="F12026" i="8"/>
  <c r="A12027" i="8"/>
  <c r="E12026" i="8"/>
  <c r="M12026" i="8" l="1"/>
  <c r="L12026" i="8"/>
  <c r="E12027" i="8"/>
  <c r="A12028" i="8"/>
  <c r="F12027" i="8"/>
  <c r="D12027" i="8"/>
  <c r="D12028" i="8" l="1"/>
  <c r="E12028" i="8"/>
  <c r="F12028" i="8"/>
  <c r="A12029" i="8"/>
  <c r="M12027" i="8"/>
  <c r="L12027" i="8"/>
  <c r="A12030" i="8" l="1"/>
  <c r="E12029" i="8"/>
  <c r="F12029" i="8"/>
  <c r="D12029" i="8"/>
  <c r="L12028" i="8"/>
  <c r="M12028" i="8"/>
  <c r="M12029" i="8" l="1"/>
  <c r="L12029" i="8"/>
  <c r="A12031" i="8"/>
  <c r="F12030" i="8"/>
  <c r="D12030" i="8"/>
  <c r="E12030" i="8"/>
  <c r="L12030" i="8" l="1"/>
  <c r="M12030" i="8"/>
  <c r="E12031" i="8"/>
  <c r="D12031" i="8"/>
  <c r="A12032" i="8"/>
  <c r="F12031" i="8"/>
  <c r="F12032" i="8" l="1"/>
  <c r="A12033" i="8"/>
  <c r="D12032" i="8"/>
  <c r="E12032" i="8"/>
  <c r="M12031" i="8"/>
  <c r="L12031" i="8"/>
  <c r="L12032" i="8" l="1"/>
  <c r="M12032" i="8"/>
  <c r="D12033" i="8"/>
  <c r="E12033" i="8"/>
  <c r="F12033" i="8"/>
  <c r="A12034" i="8"/>
  <c r="F12034" i="8" l="1"/>
  <c r="A12035" i="8"/>
  <c r="D12034" i="8"/>
  <c r="E12034" i="8"/>
  <c r="M12033" i="8"/>
  <c r="L12033" i="8"/>
  <c r="M12034" i="8" l="1"/>
  <c r="L12034" i="8"/>
  <c r="D12035" i="8"/>
  <c r="F12035" i="8"/>
  <c r="E12035" i="8"/>
  <c r="A12036" i="8"/>
  <c r="D12036" i="8" l="1"/>
  <c r="E12036" i="8"/>
  <c r="F12036" i="8"/>
  <c r="A12037" i="8"/>
  <c r="M12035" i="8"/>
  <c r="L12035" i="8"/>
  <c r="A12038" i="8" l="1"/>
  <c r="E12037" i="8"/>
  <c r="F12037" i="8"/>
  <c r="D12037" i="8"/>
  <c r="L12036" i="8"/>
  <c r="M12036" i="8"/>
  <c r="L12037" i="8" l="1"/>
  <c r="M12037" i="8"/>
  <c r="D12038" i="8"/>
  <c r="E12038" i="8"/>
  <c r="F12038" i="8"/>
  <c r="A12039" i="8"/>
  <c r="D12039" i="8" l="1"/>
  <c r="F12039" i="8"/>
  <c r="E12039" i="8"/>
  <c r="A12040" i="8"/>
  <c r="L12038" i="8"/>
  <c r="M12038" i="8"/>
  <c r="F12040" i="8" l="1"/>
  <c r="A12041" i="8"/>
  <c r="D12040" i="8"/>
  <c r="E12040" i="8"/>
  <c r="M12039" i="8"/>
  <c r="L12039" i="8"/>
  <c r="L12040" i="8" l="1"/>
  <c r="M12040" i="8"/>
  <c r="A12042" i="8"/>
  <c r="E12041" i="8"/>
  <c r="F12041" i="8"/>
  <c r="D12041" i="8"/>
  <c r="L12041" i="8" l="1"/>
  <c r="M12041" i="8"/>
  <c r="F12042" i="8"/>
  <c r="A12043" i="8"/>
  <c r="D12042" i="8"/>
  <c r="E12042" i="8"/>
  <c r="M12042" i="8" l="1"/>
  <c r="L12042" i="8"/>
  <c r="D12043" i="8"/>
  <c r="F12043" i="8"/>
  <c r="E12043" i="8"/>
  <c r="A12044" i="8"/>
  <c r="A12045" i="8" l="1"/>
  <c r="E12044" i="8"/>
  <c r="F12044" i="8"/>
  <c r="D12044" i="8"/>
  <c r="M12043" i="8"/>
  <c r="L12043" i="8"/>
  <c r="L12044" i="8" l="1"/>
  <c r="M12044" i="8"/>
  <c r="D12045" i="8"/>
  <c r="A12046" i="8"/>
  <c r="E12045" i="8"/>
  <c r="F12045" i="8"/>
  <c r="M12045" i="8" l="1"/>
  <c r="L12045" i="8"/>
  <c r="F12046" i="8"/>
  <c r="A12047" i="8"/>
  <c r="D12046" i="8"/>
  <c r="E12046" i="8"/>
  <c r="M12046" i="8" l="1"/>
  <c r="L12046" i="8"/>
  <c r="E12047" i="8"/>
  <c r="A12048" i="8"/>
  <c r="D12047" i="8"/>
  <c r="F12047" i="8"/>
  <c r="F12048" i="8" l="1"/>
  <c r="A12049" i="8"/>
  <c r="D12048" i="8"/>
  <c r="E12048" i="8"/>
  <c r="L12047" i="8"/>
  <c r="M12047" i="8"/>
  <c r="L12048" i="8" l="1"/>
  <c r="M12048" i="8"/>
  <c r="D12049" i="8"/>
  <c r="A12050" i="8"/>
  <c r="E12049" i="8"/>
  <c r="F12049" i="8"/>
  <c r="M12049" i="8" l="1"/>
  <c r="L12049" i="8"/>
  <c r="D12050" i="8"/>
  <c r="E12050" i="8"/>
  <c r="F12050" i="8"/>
  <c r="A12051" i="8"/>
  <c r="E12051" i="8" l="1"/>
  <c r="A12052" i="8"/>
  <c r="F12051" i="8"/>
  <c r="D12051" i="8"/>
  <c r="M12050" i="8"/>
  <c r="L12050" i="8"/>
  <c r="D12052" i="8" l="1"/>
  <c r="E12052" i="8"/>
  <c r="F12052" i="8"/>
  <c r="A12053" i="8"/>
  <c r="M12051" i="8"/>
  <c r="L12051" i="8"/>
  <c r="L12052" i="8" l="1"/>
  <c r="M12052" i="8"/>
  <c r="A12054" i="8"/>
  <c r="D12053" i="8"/>
  <c r="E12053" i="8"/>
  <c r="F12053" i="8"/>
  <c r="M12053" i="8" l="1"/>
  <c r="L12053" i="8"/>
  <c r="A12055" i="8"/>
  <c r="D12054" i="8"/>
  <c r="F12054" i="8"/>
  <c r="E12054" i="8"/>
  <c r="A12056" i="8" l="1"/>
  <c r="D12055" i="8"/>
  <c r="F12055" i="8"/>
  <c r="E12055" i="8"/>
  <c r="M12054" i="8"/>
  <c r="L12054" i="8"/>
  <c r="M12055" i="8" l="1"/>
  <c r="L12055" i="8"/>
  <c r="A12057" i="8"/>
  <c r="D12056" i="8"/>
  <c r="F12056" i="8"/>
  <c r="E12056" i="8"/>
  <c r="L12056" i="8" l="1"/>
  <c r="M12056" i="8"/>
  <c r="E12057" i="8"/>
  <c r="D12057" i="8"/>
  <c r="F12057" i="8"/>
  <c r="A12058" i="8"/>
  <c r="F12058" i="8" l="1"/>
  <c r="A12059" i="8"/>
  <c r="D12058" i="8"/>
  <c r="E12058" i="8"/>
  <c r="M12057" i="8"/>
  <c r="L12057" i="8"/>
  <c r="M12058" i="8" l="1"/>
  <c r="L12058" i="8"/>
  <c r="E12059" i="8"/>
  <c r="A12060" i="8"/>
  <c r="D12059" i="8"/>
  <c r="F12059" i="8"/>
  <c r="F12060" i="8" l="1"/>
  <c r="A12061" i="8"/>
  <c r="D12060" i="8"/>
  <c r="E12060" i="8"/>
  <c r="M12059" i="8"/>
  <c r="L12059" i="8"/>
  <c r="M12060" i="8" l="1"/>
  <c r="L12060" i="8"/>
  <c r="E12061" i="8"/>
  <c r="F12061" i="8"/>
  <c r="D12061" i="8"/>
  <c r="A12062" i="8"/>
  <c r="D12062" i="8" l="1"/>
  <c r="E12062" i="8"/>
  <c r="F12062" i="8"/>
  <c r="A12063" i="8"/>
  <c r="M12061" i="8"/>
  <c r="L12061" i="8"/>
  <c r="A12064" i="8" l="1"/>
  <c r="D12063" i="8"/>
  <c r="E12063" i="8"/>
  <c r="F12063" i="8"/>
  <c r="M12062" i="8"/>
  <c r="L12062" i="8"/>
  <c r="M12063" i="8" l="1"/>
  <c r="L12063" i="8"/>
  <c r="A12065" i="8"/>
  <c r="D12064" i="8"/>
  <c r="F12064" i="8"/>
  <c r="E12064" i="8"/>
  <c r="M12064" i="8" l="1"/>
  <c r="L12064" i="8"/>
  <c r="D12065" i="8"/>
  <c r="F12065" i="8"/>
  <c r="A12066" i="8"/>
  <c r="E12065" i="8"/>
  <c r="M12065" i="8" l="1"/>
  <c r="L12065" i="8"/>
  <c r="F12066" i="8"/>
  <c r="A12067" i="8"/>
  <c r="D12066" i="8"/>
  <c r="E12066" i="8"/>
  <c r="L12066" i="8" l="1"/>
  <c r="M12066" i="8"/>
  <c r="D12067" i="8"/>
  <c r="E12067" i="8"/>
  <c r="A12068" i="8"/>
  <c r="F12067" i="8"/>
  <c r="D12068" i="8" l="1"/>
  <c r="E12068" i="8"/>
  <c r="F12068" i="8"/>
  <c r="A12069" i="8"/>
  <c r="M12067" i="8"/>
  <c r="L12067" i="8"/>
  <c r="E12069" i="8" l="1"/>
  <c r="D12069" i="8"/>
  <c r="A12070" i="8"/>
  <c r="F12069" i="8"/>
  <c r="M12068" i="8"/>
  <c r="L12068" i="8"/>
  <c r="D12070" i="8" l="1"/>
  <c r="E12070" i="8"/>
  <c r="F12070" i="8"/>
  <c r="A12071" i="8"/>
  <c r="M12069" i="8"/>
  <c r="L12069" i="8"/>
  <c r="A12072" i="8" l="1"/>
  <c r="D12071" i="8"/>
  <c r="E12071" i="8"/>
  <c r="F12071" i="8"/>
  <c r="M12070" i="8"/>
  <c r="L12070" i="8"/>
  <c r="M12071" i="8" l="1"/>
  <c r="L12071" i="8"/>
  <c r="A12073" i="8"/>
  <c r="D12072" i="8"/>
  <c r="F12072" i="8"/>
  <c r="E12072" i="8"/>
  <c r="M12072" i="8" l="1"/>
  <c r="L12072" i="8"/>
  <c r="A12074" i="8"/>
  <c r="E12073" i="8"/>
  <c r="F12073" i="8"/>
  <c r="D12073" i="8"/>
  <c r="M12073" i="8" l="1"/>
  <c r="L12073" i="8"/>
  <c r="D12074" i="8"/>
  <c r="F12074" i="8"/>
  <c r="A12075" i="8"/>
  <c r="E12074" i="8"/>
  <c r="L12074" i="8" l="1"/>
  <c r="M12074" i="8"/>
  <c r="D12075" i="8"/>
  <c r="A12076" i="8"/>
  <c r="E12075" i="8"/>
  <c r="F12075" i="8"/>
  <c r="L12075" i="8" l="1"/>
  <c r="M12075" i="8"/>
  <c r="E12076" i="8"/>
  <c r="D12076" i="8"/>
  <c r="F12076" i="8"/>
  <c r="A12077" i="8"/>
  <c r="E12077" i="8" l="1"/>
  <c r="F12077" i="8"/>
  <c r="D12077" i="8"/>
  <c r="A12078" i="8"/>
  <c r="M12076" i="8"/>
  <c r="L12076" i="8"/>
  <c r="A12079" i="8" l="1"/>
  <c r="D12078" i="8"/>
  <c r="F12078" i="8"/>
  <c r="E12078" i="8"/>
  <c r="M12077" i="8"/>
  <c r="L12077" i="8"/>
  <c r="L12078" i="8" l="1"/>
  <c r="M12078" i="8"/>
  <c r="A12080" i="8"/>
  <c r="D12079" i="8"/>
  <c r="F12079" i="8"/>
  <c r="E12079" i="8"/>
  <c r="M12079" i="8" l="1"/>
  <c r="L12079" i="8"/>
  <c r="A12081" i="8"/>
  <c r="D12080" i="8"/>
  <c r="E12080" i="8"/>
  <c r="F12080" i="8"/>
  <c r="L12080" i="8" l="1"/>
  <c r="M12080" i="8"/>
  <c r="E12081" i="8"/>
  <c r="F12081" i="8"/>
  <c r="D12081" i="8"/>
  <c r="A12082" i="8"/>
  <c r="A12083" i="8" l="1"/>
  <c r="D12082" i="8"/>
  <c r="F12082" i="8"/>
  <c r="E12082" i="8"/>
  <c r="L12081" i="8"/>
  <c r="M12081" i="8"/>
  <c r="M12082" i="8" l="1"/>
  <c r="L12082" i="8"/>
  <c r="A12084" i="8"/>
  <c r="D12083" i="8"/>
  <c r="F12083" i="8"/>
  <c r="E12083" i="8"/>
  <c r="M12083" i="8" l="1"/>
  <c r="L12083" i="8"/>
  <c r="D12084" i="8"/>
  <c r="A12085" i="8"/>
  <c r="E12084" i="8"/>
  <c r="F12084" i="8"/>
  <c r="M12084" i="8" l="1"/>
  <c r="L12084" i="8"/>
  <c r="E12085" i="8"/>
  <c r="D12085" i="8"/>
  <c r="F12085" i="8"/>
  <c r="A12086" i="8"/>
  <c r="D12086" i="8" l="1"/>
  <c r="E12086" i="8"/>
  <c r="F12086" i="8"/>
  <c r="A12087" i="8"/>
  <c r="L12085" i="8"/>
  <c r="M12085" i="8"/>
  <c r="E12087" i="8" l="1"/>
  <c r="A12088" i="8"/>
  <c r="D12087" i="8"/>
  <c r="F12087" i="8"/>
  <c r="M12086" i="8"/>
  <c r="L12086" i="8"/>
  <c r="F12088" i="8" l="1"/>
  <c r="A12089" i="8"/>
  <c r="D12088" i="8"/>
  <c r="E12088" i="8"/>
  <c r="L12087" i="8"/>
  <c r="M12087" i="8"/>
  <c r="M12088" i="8" l="1"/>
  <c r="L12088" i="8"/>
  <c r="D12089" i="8"/>
  <c r="A12090" i="8"/>
  <c r="E12089" i="8"/>
  <c r="F12089" i="8"/>
  <c r="M12089" i="8" l="1"/>
  <c r="L12089" i="8"/>
  <c r="D12090" i="8"/>
  <c r="F12090" i="8"/>
  <c r="E12090" i="8"/>
  <c r="A12091" i="8"/>
  <c r="D12091" i="8" l="1"/>
  <c r="F12091" i="8"/>
  <c r="E12091" i="8"/>
  <c r="A12092" i="8"/>
  <c r="M12090" i="8"/>
  <c r="L12090" i="8"/>
  <c r="D12092" i="8" l="1"/>
  <c r="E12092" i="8"/>
  <c r="F12092" i="8"/>
  <c r="A12093" i="8"/>
  <c r="M12091" i="8"/>
  <c r="L12091" i="8"/>
  <c r="E12093" i="8" l="1"/>
  <c r="D12093" i="8"/>
  <c r="A12094" i="8"/>
  <c r="F12093" i="8"/>
  <c r="M12092" i="8"/>
  <c r="L12092" i="8"/>
  <c r="A12095" i="8" l="1"/>
  <c r="E12094" i="8"/>
  <c r="F12094" i="8"/>
  <c r="D12094" i="8"/>
  <c r="M12093" i="8"/>
  <c r="L12093" i="8"/>
  <c r="L12094" i="8" l="1"/>
  <c r="M12094" i="8"/>
  <c r="E12095" i="8"/>
  <c r="D12095" i="8"/>
  <c r="A12096" i="8"/>
  <c r="F12095" i="8"/>
  <c r="A12097" i="8" l="1"/>
  <c r="D12096" i="8"/>
  <c r="E12096" i="8"/>
  <c r="F12096" i="8"/>
  <c r="M12095" i="8"/>
  <c r="L12095" i="8"/>
  <c r="M12096" i="8" l="1"/>
  <c r="L12096" i="8"/>
  <c r="E12097" i="8"/>
  <c r="D12097" i="8"/>
  <c r="F12097" i="8"/>
  <c r="A12098" i="8"/>
  <c r="A12099" i="8" l="1"/>
  <c r="D12098" i="8"/>
  <c r="E12098" i="8"/>
  <c r="F12098" i="8"/>
  <c r="L12097" i="8"/>
  <c r="M12097" i="8"/>
  <c r="M12098" i="8" l="1"/>
  <c r="L12098" i="8"/>
  <c r="E12099" i="8"/>
  <c r="D12099" i="8"/>
  <c r="F12099" i="8"/>
  <c r="A12100" i="8"/>
  <c r="A12101" i="8" l="1"/>
  <c r="D12100" i="8"/>
  <c r="F12100" i="8"/>
  <c r="E12100" i="8"/>
  <c r="M12099" i="8"/>
  <c r="L12099" i="8"/>
  <c r="M12100" i="8" l="1"/>
  <c r="L12100" i="8"/>
  <c r="E12101" i="8"/>
  <c r="D12101" i="8"/>
  <c r="A12102" i="8"/>
  <c r="F12101" i="8"/>
  <c r="A12103" i="8" l="1"/>
  <c r="D12102" i="8"/>
  <c r="E12102" i="8"/>
  <c r="F12102" i="8"/>
  <c r="M12101" i="8"/>
  <c r="L12101" i="8"/>
  <c r="M12102" i="8" l="1"/>
  <c r="L12102" i="8"/>
  <c r="D12103" i="8"/>
  <c r="F12103" i="8"/>
  <c r="E12103" i="8"/>
  <c r="A12104" i="8"/>
  <c r="D12104" i="8" l="1"/>
  <c r="E12104" i="8"/>
  <c r="F12104" i="8"/>
  <c r="A12105" i="8"/>
  <c r="L12103" i="8"/>
  <c r="M12103" i="8"/>
  <c r="E12105" i="8" l="1"/>
  <c r="F12105" i="8"/>
  <c r="D12105" i="8"/>
  <c r="A12106" i="8"/>
  <c r="L12104" i="8"/>
  <c r="M12104" i="8"/>
  <c r="D12106" i="8" l="1"/>
  <c r="E12106" i="8"/>
  <c r="F12106" i="8"/>
  <c r="A12107" i="8"/>
  <c r="M12105" i="8"/>
  <c r="L12105" i="8"/>
  <c r="F12107" i="8" l="1"/>
  <c r="D12107" i="8"/>
  <c r="E12107" i="8"/>
  <c r="A12108" i="8"/>
  <c r="M12106" i="8"/>
  <c r="L12106" i="8"/>
  <c r="D12108" i="8" l="1"/>
  <c r="E12108" i="8"/>
  <c r="F12108" i="8"/>
  <c r="A12109" i="8"/>
  <c r="L12107" i="8"/>
  <c r="M12107" i="8"/>
  <c r="D12109" i="8" l="1"/>
  <c r="E12109" i="8"/>
  <c r="F12109" i="8"/>
  <c r="A12110" i="8"/>
  <c r="M12108" i="8"/>
  <c r="L12108" i="8"/>
  <c r="A12111" i="8" l="1"/>
  <c r="D12110" i="8"/>
  <c r="F12110" i="8"/>
  <c r="E12110" i="8"/>
  <c r="M12109" i="8"/>
  <c r="L12109" i="8"/>
  <c r="M12110" i="8" l="1"/>
  <c r="L12110" i="8"/>
  <c r="F12111" i="8"/>
  <c r="E12111" i="8"/>
  <c r="A12112" i="8"/>
  <c r="D12111" i="8"/>
  <c r="A12113" i="8" l="1"/>
  <c r="D12112" i="8"/>
  <c r="F12112" i="8"/>
  <c r="E12112" i="8"/>
  <c r="M12111" i="8"/>
  <c r="L12111" i="8"/>
  <c r="M12112" i="8" l="1"/>
  <c r="L12112" i="8"/>
  <c r="D12113" i="8"/>
  <c r="A12114" i="8"/>
  <c r="F12113" i="8"/>
  <c r="E12113" i="8"/>
  <c r="L12113" i="8" l="1"/>
  <c r="M12113" i="8"/>
  <c r="D12114" i="8"/>
  <c r="E12114" i="8"/>
  <c r="F12114" i="8"/>
  <c r="A12115" i="8"/>
  <c r="A12116" i="8" l="1"/>
  <c r="E12115" i="8"/>
  <c r="D12115" i="8"/>
  <c r="F12115" i="8"/>
  <c r="L12114" i="8"/>
  <c r="M12114" i="8"/>
  <c r="L12115" i="8" l="1"/>
  <c r="M12115" i="8"/>
  <c r="D12116" i="8"/>
  <c r="F12116" i="8"/>
  <c r="A12117" i="8"/>
  <c r="E12116" i="8"/>
  <c r="M12116" i="8" l="1"/>
  <c r="L12116" i="8"/>
  <c r="A12118" i="8"/>
  <c r="E12117" i="8"/>
  <c r="F12117" i="8"/>
  <c r="D12117" i="8"/>
  <c r="M12117" i="8" l="1"/>
  <c r="L12117" i="8"/>
  <c r="F12118" i="8"/>
  <c r="A12119" i="8"/>
  <c r="D12118" i="8"/>
  <c r="E12118" i="8"/>
  <c r="M12118" i="8" l="1"/>
  <c r="L12118" i="8"/>
  <c r="D12119" i="8"/>
  <c r="F12119" i="8"/>
  <c r="E12119" i="8"/>
  <c r="A12120" i="8"/>
  <c r="D12120" i="8" l="1"/>
  <c r="E12120" i="8"/>
  <c r="F12120" i="8"/>
  <c r="A12121" i="8"/>
  <c r="M12119" i="8"/>
  <c r="L12119" i="8"/>
  <c r="D12121" i="8" l="1"/>
  <c r="A12122" i="8"/>
  <c r="E12121" i="8"/>
  <c r="F12121" i="8"/>
  <c r="L12120" i="8"/>
  <c r="M12120" i="8"/>
  <c r="L12121" i="8" l="1"/>
  <c r="M12121" i="8"/>
  <c r="D12122" i="8"/>
  <c r="F12122" i="8"/>
  <c r="E12122" i="8"/>
  <c r="A12123" i="8"/>
  <c r="D12123" i="8" l="1"/>
  <c r="F12123" i="8"/>
  <c r="A12124" i="8"/>
  <c r="E12123" i="8"/>
  <c r="L12122" i="8"/>
  <c r="M12122" i="8"/>
  <c r="L12123" i="8" l="1"/>
  <c r="M12123" i="8"/>
  <c r="D12124" i="8"/>
  <c r="E12124" i="8"/>
  <c r="F12124" i="8"/>
  <c r="A12125" i="8"/>
  <c r="F12125" i="8" l="1"/>
  <c r="A12126" i="8"/>
  <c r="E12125" i="8"/>
  <c r="D12125" i="8"/>
  <c r="M12124" i="8"/>
  <c r="L12124" i="8"/>
  <c r="M12125" i="8" l="1"/>
  <c r="L12125" i="8"/>
  <c r="F12126" i="8"/>
  <c r="A12127" i="8"/>
  <c r="D12126" i="8"/>
  <c r="E12126" i="8"/>
  <c r="L12126" i="8" l="1"/>
  <c r="M12126" i="8"/>
  <c r="D12127" i="8"/>
  <c r="F12127" i="8"/>
  <c r="A12128" i="8"/>
  <c r="E12127" i="8"/>
  <c r="L12127" i="8" l="1"/>
  <c r="M12127" i="8"/>
  <c r="E12128" i="8"/>
  <c r="A12129" i="8"/>
  <c r="D12128" i="8"/>
  <c r="F12128" i="8"/>
  <c r="D12129" i="8" l="1"/>
  <c r="E12129" i="8"/>
  <c r="F12129" i="8"/>
  <c r="A12130" i="8"/>
  <c r="M12128" i="8"/>
  <c r="L12128" i="8"/>
  <c r="E12130" i="8" l="1"/>
  <c r="F12130" i="8"/>
  <c r="A12131" i="8"/>
  <c r="D12130" i="8"/>
  <c r="L12129" i="8"/>
  <c r="M12129" i="8"/>
  <c r="A12132" i="8" l="1"/>
  <c r="F12131" i="8"/>
  <c r="E12131" i="8"/>
  <c r="D12131" i="8"/>
  <c r="M12130" i="8"/>
  <c r="L12130" i="8"/>
  <c r="L12131" i="8" l="1"/>
  <c r="M12131" i="8"/>
  <c r="D12132" i="8"/>
  <c r="E12132" i="8"/>
  <c r="F12132" i="8"/>
  <c r="A12133" i="8"/>
  <c r="E12133" i="8" l="1"/>
  <c r="F12133" i="8"/>
  <c r="D12133" i="8"/>
  <c r="A12134" i="8"/>
  <c r="L12132" i="8"/>
  <c r="M12132" i="8"/>
  <c r="F12134" i="8" l="1"/>
  <c r="D12134" i="8"/>
  <c r="E12134" i="8"/>
  <c r="A12135" i="8"/>
  <c r="L12133" i="8"/>
  <c r="M12133" i="8"/>
  <c r="E12135" i="8" l="1"/>
  <c r="A12136" i="8"/>
  <c r="D12135" i="8"/>
  <c r="F12135" i="8"/>
  <c r="M12134" i="8"/>
  <c r="L12134" i="8"/>
  <c r="E12136" i="8" l="1"/>
  <c r="F12136" i="8"/>
  <c r="A12137" i="8"/>
  <c r="D12136" i="8"/>
  <c r="M12135" i="8"/>
  <c r="L12135" i="8"/>
  <c r="F12137" i="8" l="1"/>
  <c r="E12137" i="8"/>
  <c r="D12137" i="8"/>
  <c r="A12138" i="8"/>
  <c r="M12136" i="8"/>
  <c r="L12136" i="8"/>
  <c r="A12139" i="8" l="1"/>
  <c r="D12138" i="8"/>
  <c r="E12138" i="8"/>
  <c r="F12138" i="8"/>
  <c r="M12137" i="8"/>
  <c r="L12137" i="8"/>
  <c r="L12138" i="8" l="1"/>
  <c r="M12138" i="8"/>
  <c r="D12139" i="8"/>
  <c r="F12139" i="8"/>
  <c r="E12139" i="8"/>
  <c r="A12140" i="8"/>
  <c r="A12141" i="8" l="1"/>
  <c r="D12140" i="8"/>
  <c r="E12140" i="8"/>
  <c r="F12140" i="8"/>
  <c r="M12139" i="8"/>
  <c r="L12139" i="8"/>
  <c r="M12140" i="8" l="1"/>
  <c r="L12140" i="8"/>
  <c r="E12141" i="8"/>
  <c r="D12141" i="8"/>
  <c r="A12142" i="8"/>
  <c r="F12141" i="8"/>
  <c r="E12142" i="8" l="1"/>
  <c r="F12142" i="8"/>
  <c r="D12142" i="8"/>
  <c r="A12143" i="8"/>
  <c r="L12141" i="8"/>
  <c r="M12141" i="8"/>
  <c r="E12143" i="8" l="1"/>
  <c r="A12144" i="8"/>
  <c r="D12143" i="8"/>
  <c r="F12143" i="8"/>
  <c r="M12142" i="8"/>
  <c r="L12142" i="8"/>
  <c r="D12144" i="8" l="1"/>
  <c r="E12144" i="8"/>
  <c r="F12144" i="8"/>
  <c r="A12145" i="8"/>
  <c r="M12143" i="8"/>
  <c r="L12143" i="8"/>
  <c r="E12145" i="8" l="1"/>
  <c r="A12146" i="8"/>
  <c r="F12145" i="8"/>
  <c r="D12145" i="8"/>
  <c r="M12144" i="8"/>
  <c r="L12144" i="8"/>
  <c r="A12147" i="8" l="1"/>
  <c r="D12146" i="8"/>
  <c r="E12146" i="8"/>
  <c r="F12146" i="8"/>
  <c r="M12145" i="8"/>
  <c r="L12145" i="8"/>
  <c r="M12146" i="8" l="1"/>
  <c r="L12146" i="8"/>
  <c r="D12147" i="8"/>
  <c r="E12147" i="8"/>
  <c r="F12147" i="8"/>
  <c r="A12148" i="8"/>
  <c r="E12148" i="8" l="1"/>
  <c r="F12148" i="8"/>
  <c r="D12148" i="8"/>
  <c r="A12149" i="8"/>
  <c r="L12147" i="8"/>
  <c r="M12147" i="8"/>
  <c r="A12150" i="8" l="1"/>
  <c r="E12149" i="8"/>
  <c r="D12149" i="8"/>
  <c r="F12149" i="8"/>
  <c r="M12148" i="8"/>
  <c r="L12148" i="8"/>
  <c r="M12149" i="8" l="1"/>
  <c r="L12149" i="8"/>
  <c r="F12150" i="8"/>
  <c r="A12151" i="8"/>
  <c r="D12150" i="8"/>
  <c r="E12150" i="8"/>
  <c r="L12150" i="8" l="1"/>
  <c r="M12150" i="8"/>
  <c r="F12151" i="8"/>
  <c r="D12151" i="8"/>
  <c r="E12151" i="8"/>
  <c r="A12152" i="8"/>
  <c r="L12151" i="8" l="1"/>
  <c r="M12151" i="8"/>
  <c r="E12152" i="8"/>
  <c r="F12152" i="8"/>
  <c r="A12153" i="8"/>
  <c r="D12152" i="8"/>
  <c r="E12153" i="8" l="1"/>
  <c r="F12153" i="8"/>
  <c r="D12153" i="8"/>
  <c r="A12154" i="8"/>
  <c r="L12152" i="8"/>
  <c r="M12152" i="8"/>
  <c r="A12155" i="8" l="1"/>
  <c r="D12154" i="8"/>
  <c r="E12154" i="8"/>
  <c r="F12154" i="8"/>
  <c r="M12153" i="8"/>
  <c r="L12153" i="8"/>
  <c r="L12154" i="8" l="1"/>
  <c r="M12154" i="8"/>
  <c r="D12155" i="8"/>
  <c r="F12155" i="8"/>
  <c r="E12155" i="8"/>
  <c r="A12156" i="8"/>
  <c r="E12156" i="8" l="1"/>
  <c r="F12156" i="8"/>
  <c r="D12156" i="8"/>
  <c r="A12157" i="8"/>
  <c r="M12155" i="8"/>
  <c r="L12155" i="8"/>
  <c r="D12157" i="8" l="1"/>
  <c r="A12158" i="8"/>
  <c r="E12157" i="8"/>
  <c r="F12157" i="8"/>
  <c r="M12156" i="8"/>
  <c r="L12156" i="8"/>
  <c r="M12157" i="8" l="1"/>
  <c r="L12157" i="8"/>
  <c r="F12158" i="8"/>
  <c r="A12159" i="8"/>
  <c r="D12158" i="8"/>
  <c r="E12158" i="8"/>
  <c r="M12158" i="8" l="1"/>
  <c r="L12158" i="8"/>
  <c r="E12159" i="8"/>
  <c r="A12160" i="8"/>
  <c r="D12159" i="8"/>
  <c r="F12159" i="8"/>
  <c r="A12161" i="8" l="1"/>
  <c r="D12160" i="8"/>
  <c r="E12160" i="8"/>
  <c r="F12160" i="8"/>
  <c r="M12159" i="8"/>
  <c r="L12159" i="8"/>
  <c r="M12160" i="8" l="1"/>
  <c r="L12160" i="8"/>
  <c r="D12161" i="8"/>
  <c r="A12162" i="8"/>
  <c r="E12161" i="8"/>
  <c r="F12161" i="8"/>
  <c r="M12161" i="8" l="1"/>
  <c r="L12161" i="8"/>
  <c r="D12162" i="8"/>
  <c r="F12162" i="8"/>
  <c r="E12162" i="8"/>
  <c r="A12163" i="8"/>
  <c r="E12163" i="8" l="1"/>
  <c r="A12164" i="8"/>
  <c r="D12163" i="8"/>
  <c r="F12163" i="8"/>
  <c r="M12162" i="8"/>
  <c r="L12162" i="8"/>
  <c r="A12165" i="8" l="1"/>
  <c r="D12164" i="8"/>
  <c r="E12164" i="8"/>
  <c r="F12164" i="8"/>
  <c r="M12163" i="8"/>
  <c r="L12163" i="8"/>
  <c r="L12164" i="8" l="1"/>
  <c r="M12164" i="8"/>
  <c r="E12165" i="8"/>
  <c r="F12165" i="8"/>
  <c r="D12165" i="8"/>
  <c r="A12166" i="8"/>
  <c r="A12167" i="8" l="1"/>
  <c r="D12166" i="8"/>
  <c r="F12166" i="8"/>
  <c r="E12166" i="8"/>
  <c r="M12165" i="8"/>
  <c r="L12165" i="8"/>
  <c r="L12166" i="8" l="1"/>
  <c r="M12166" i="8"/>
  <c r="D12167" i="8"/>
  <c r="E12167" i="8"/>
  <c r="A12168" i="8"/>
  <c r="F12167" i="8"/>
  <c r="D12168" i="8" l="1"/>
  <c r="E12168" i="8"/>
  <c r="F12168" i="8"/>
  <c r="A12169" i="8"/>
  <c r="L12167" i="8"/>
  <c r="M12167" i="8"/>
  <c r="D12169" i="8" l="1"/>
  <c r="A12170" i="8"/>
  <c r="F12169" i="8"/>
  <c r="E12169" i="8"/>
  <c r="M12168" i="8"/>
  <c r="L12168" i="8"/>
  <c r="M12169" i="8" l="1"/>
  <c r="L12169" i="8"/>
  <c r="E12170" i="8"/>
  <c r="D12170" i="8"/>
  <c r="F12170" i="8"/>
  <c r="A12171" i="8"/>
  <c r="D12171" i="8" l="1"/>
  <c r="F12171" i="8"/>
  <c r="E12171" i="8"/>
  <c r="A12172" i="8"/>
  <c r="M12170" i="8"/>
  <c r="L12170" i="8"/>
  <c r="D12172" i="8" l="1"/>
  <c r="F12172" i="8"/>
  <c r="E12172" i="8"/>
  <c r="A12173" i="8"/>
  <c r="L12171" i="8"/>
  <c r="M12171" i="8"/>
  <c r="E12173" i="8" l="1"/>
  <c r="A12174" i="8"/>
  <c r="D12173" i="8"/>
  <c r="F12173" i="8"/>
  <c r="L12172" i="8"/>
  <c r="M12172" i="8"/>
  <c r="E12174" i="8" l="1"/>
  <c r="A12175" i="8"/>
  <c r="D12174" i="8"/>
  <c r="F12174" i="8"/>
  <c r="L12173" i="8"/>
  <c r="M12173" i="8"/>
  <c r="E12175" i="8" l="1"/>
  <c r="F12175" i="8"/>
  <c r="D12175" i="8"/>
  <c r="A12176" i="8"/>
  <c r="M12174" i="8"/>
  <c r="L12174" i="8"/>
  <c r="E12176" i="8" l="1"/>
  <c r="A12177" i="8"/>
  <c r="D12176" i="8"/>
  <c r="F12176" i="8"/>
  <c r="L12175" i="8"/>
  <c r="M12175" i="8"/>
  <c r="D12177" i="8" l="1"/>
  <c r="A12178" i="8"/>
  <c r="F12177" i="8"/>
  <c r="E12177" i="8"/>
  <c r="M12176" i="8"/>
  <c r="L12176" i="8"/>
  <c r="M12177" i="8" l="1"/>
  <c r="L12177" i="8"/>
  <c r="E12178" i="8"/>
  <c r="F12178" i="8"/>
  <c r="D12178" i="8"/>
  <c r="A12179" i="8"/>
  <c r="E12179" i="8" l="1"/>
  <c r="D12179" i="8"/>
  <c r="A12180" i="8"/>
  <c r="F12179" i="8"/>
  <c r="M12178" i="8"/>
  <c r="L12178" i="8"/>
  <c r="F12180" i="8" l="1"/>
  <c r="A12181" i="8"/>
  <c r="D12180" i="8"/>
  <c r="E12180" i="8"/>
  <c r="M12179" i="8"/>
  <c r="L12179" i="8"/>
  <c r="L12180" i="8" l="1"/>
  <c r="M12180" i="8"/>
  <c r="E12181" i="8"/>
  <c r="F12181" i="8"/>
  <c r="D12181" i="8"/>
  <c r="A12182" i="8"/>
  <c r="D12182" i="8" l="1"/>
  <c r="E12182" i="8"/>
  <c r="F12182" i="8"/>
  <c r="A12183" i="8"/>
  <c r="M12181" i="8"/>
  <c r="L12181" i="8"/>
  <c r="D12183" i="8" l="1"/>
  <c r="E12183" i="8"/>
  <c r="F12183" i="8"/>
  <c r="A12184" i="8"/>
  <c r="L12182" i="8"/>
  <c r="M12182" i="8"/>
  <c r="F12184" i="8" l="1"/>
  <c r="A12185" i="8"/>
  <c r="E12184" i="8"/>
  <c r="D12184" i="8"/>
  <c r="M12183" i="8"/>
  <c r="L12183" i="8"/>
  <c r="M12184" i="8" l="1"/>
  <c r="L12184" i="8"/>
  <c r="A12186" i="8"/>
  <c r="F12185" i="8"/>
  <c r="E12185" i="8"/>
  <c r="D12185" i="8"/>
  <c r="M12185" i="8" l="1"/>
  <c r="L12185" i="8"/>
  <c r="E12186" i="8"/>
  <c r="A12187" i="8"/>
  <c r="D12186" i="8"/>
  <c r="F12186" i="8"/>
  <c r="F12187" i="8" l="1"/>
  <c r="D12187" i="8"/>
  <c r="A12188" i="8"/>
  <c r="E12187" i="8"/>
  <c r="M12186" i="8"/>
  <c r="L12186" i="8"/>
  <c r="M12187" i="8" l="1"/>
  <c r="L12187" i="8"/>
  <c r="F12188" i="8"/>
  <c r="A12189" i="8"/>
  <c r="E12188" i="8"/>
  <c r="D12188" i="8"/>
  <c r="M12188" i="8" l="1"/>
  <c r="L12188" i="8"/>
  <c r="E12189" i="8"/>
  <c r="D12189" i="8"/>
  <c r="A12190" i="8"/>
  <c r="F12189" i="8"/>
  <c r="D12190" i="8" l="1"/>
  <c r="F12190" i="8"/>
  <c r="A12191" i="8"/>
  <c r="E12190" i="8"/>
  <c r="L12189" i="8"/>
  <c r="M12189" i="8"/>
  <c r="L12190" i="8" l="1"/>
  <c r="M12190" i="8"/>
  <c r="D12191" i="8"/>
  <c r="E12191" i="8"/>
  <c r="A12192" i="8"/>
  <c r="F12191" i="8"/>
  <c r="E12192" i="8" l="1"/>
  <c r="A12193" i="8"/>
  <c r="D12192" i="8"/>
  <c r="F12192" i="8"/>
  <c r="L12191" i="8"/>
  <c r="M12191" i="8"/>
  <c r="A12194" i="8" l="1"/>
  <c r="E12193" i="8"/>
  <c r="F12193" i="8"/>
  <c r="D12193" i="8"/>
  <c r="M12192" i="8"/>
  <c r="L12192" i="8"/>
  <c r="M12193" i="8" l="1"/>
  <c r="L12193" i="8"/>
  <c r="A12195" i="8"/>
  <c r="D12194" i="8"/>
  <c r="E12194" i="8"/>
  <c r="F12194" i="8"/>
  <c r="L12194" i="8" l="1"/>
  <c r="M12194" i="8"/>
  <c r="D12195" i="8"/>
  <c r="F12195" i="8"/>
  <c r="E12195" i="8"/>
  <c r="A12196" i="8"/>
  <c r="E12196" i="8" l="1"/>
  <c r="D12196" i="8"/>
  <c r="F12196" i="8"/>
  <c r="A12197" i="8"/>
  <c r="M12195" i="8"/>
  <c r="L12195" i="8"/>
  <c r="A12198" i="8" l="1"/>
  <c r="E12197" i="8"/>
  <c r="F12197" i="8"/>
  <c r="D12197" i="8"/>
  <c r="L12196" i="8"/>
  <c r="M12196" i="8"/>
  <c r="L12197" i="8" l="1"/>
  <c r="M12197" i="8"/>
  <c r="E12198" i="8"/>
  <c r="D12198" i="8"/>
  <c r="F12198" i="8"/>
  <c r="A12199" i="8"/>
  <c r="E12199" i="8" l="1"/>
  <c r="D12199" i="8"/>
  <c r="F12199" i="8"/>
  <c r="A12200" i="8"/>
  <c r="M12198" i="8"/>
  <c r="L12198" i="8"/>
  <c r="F12200" i="8" l="1"/>
  <c r="A12201" i="8"/>
  <c r="D12200" i="8"/>
  <c r="E12200" i="8"/>
  <c r="M12199" i="8"/>
  <c r="L12199" i="8"/>
  <c r="M12200" i="8" l="1"/>
  <c r="L12200" i="8"/>
  <c r="D12201" i="8"/>
  <c r="A12202" i="8"/>
  <c r="E12201" i="8"/>
  <c r="F12201" i="8"/>
  <c r="M12201" i="8" l="1"/>
  <c r="L12201" i="8"/>
  <c r="F12202" i="8"/>
  <c r="A12203" i="8"/>
  <c r="D12202" i="8"/>
  <c r="E12202" i="8"/>
  <c r="L12202" i="8" l="1"/>
  <c r="M12202" i="8"/>
  <c r="E12203" i="8"/>
  <c r="A12204" i="8"/>
  <c r="D12203" i="8"/>
  <c r="F12203" i="8"/>
  <c r="F12204" i="8" l="1"/>
  <c r="A12205" i="8"/>
  <c r="E12204" i="8"/>
  <c r="D12204" i="8"/>
  <c r="M12203" i="8"/>
  <c r="L12203" i="8"/>
  <c r="L12204" i="8" l="1"/>
  <c r="M12204" i="8"/>
  <c r="F12205" i="8"/>
  <c r="E12205" i="8"/>
  <c r="D12205" i="8"/>
  <c r="A12206" i="8"/>
  <c r="F12206" i="8" l="1"/>
  <c r="A12207" i="8"/>
  <c r="D12206" i="8"/>
  <c r="E12206" i="8"/>
  <c r="M12205" i="8"/>
  <c r="L12205" i="8"/>
  <c r="M12206" i="8" l="1"/>
  <c r="L12206" i="8"/>
  <c r="D12207" i="8"/>
  <c r="F12207" i="8"/>
  <c r="E12207" i="8"/>
  <c r="A12208" i="8"/>
  <c r="F12208" i="8" l="1"/>
  <c r="A12209" i="8"/>
  <c r="D12208" i="8"/>
  <c r="E12208" i="8"/>
  <c r="M12207" i="8"/>
  <c r="L12207" i="8"/>
  <c r="M12208" i="8" l="1"/>
  <c r="L12208" i="8"/>
  <c r="F12209" i="8"/>
  <c r="D12209" i="8"/>
  <c r="E12209" i="8"/>
  <c r="A12210" i="8"/>
  <c r="F12210" i="8" l="1"/>
  <c r="D12210" i="8"/>
  <c r="E12210" i="8"/>
  <c r="A12211" i="8"/>
  <c r="L12209" i="8"/>
  <c r="M12209" i="8"/>
  <c r="F12211" i="8" l="1"/>
  <c r="E12211" i="8"/>
  <c r="D12211" i="8"/>
  <c r="A12212" i="8"/>
  <c r="L12210" i="8"/>
  <c r="M12210" i="8"/>
  <c r="F12212" i="8" l="1"/>
  <c r="D12212" i="8"/>
  <c r="E12212" i="8"/>
  <c r="A12213" i="8"/>
  <c r="L12211" i="8"/>
  <c r="M12211" i="8"/>
  <c r="E12213" i="8" l="1"/>
  <c r="F12213" i="8"/>
  <c r="A12214" i="8"/>
  <c r="D12213" i="8"/>
  <c r="L12212" i="8"/>
  <c r="M12212" i="8"/>
  <c r="D12214" i="8" l="1"/>
  <c r="E12214" i="8"/>
  <c r="F12214" i="8"/>
  <c r="A12215" i="8"/>
  <c r="L12213" i="8"/>
  <c r="M12213" i="8"/>
  <c r="F12215" i="8" l="1"/>
  <c r="E12215" i="8"/>
  <c r="A12216" i="8"/>
  <c r="D12215" i="8"/>
  <c r="L12214" i="8"/>
  <c r="M12214" i="8"/>
  <c r="F12216" i="8" l="1"/>
  <c r="A12217" i="8"/>
  <c r="D12216" i="8"/>
  <c r="E12216" i="8"/>
  <c r="M12215" i="8"/>
  <c r="L12215" i="8"/>
  <c r="L12216" i="8" l="1"/>
  <c r="M12216" i="8"/>
  <c r="E12217" i="8"/>
  <c r="F12217" i="8"/>
  <c r="D12217" i="8"/>
  <c r="A12218" i="8"/>
  <c r="F12218" i="8" l="1"/>
  <c r="A12219" i="8"/>
  <c r="D12218" i="8"/>
  <c r="E12218" i="8"/>
  <c r="M12217" i="8"/>
  <c r="L12217" i="8"/>
  <c r="L12218" i="8" l="1"/>
  <c r="M12218" i="8"/>
  <c r="D12219" i="8"/>
  <c r="E12219" i="8"/>
  <c r="A12220" i="8"/>
  <c r="F12219" i="8"/>
  <c r="A12221" i="8" l="1"/>
  <c r="D12220" i="8"/>
  <c r="F12220" i="8"/>
  <c r="E12220" i="8"/>
  <c r="M12219" i="8"/>
  <c r="L12219" i="8"/>
  <c r="M12220" i="8" l="1"/>
  <c r="L12220" i="8"/>
  <c r="D12221" i="8"/>
  <c r="A12222" i="8"/>
  <c r="E12221" i="8"/>
  <c r="F12221" i="8"/>
  <c r="M12221" i="8" l="1"/>
  <c r="L12221" i="8"/>
  <c r="F12222" i="8"/>
  <c r="A12223" i="8"/>
  <c r="D12222" i="8"/>
  <c r="E12222" i="8"/>
  <c r="M12222" i="8" l="1"/>
  <c r="L12222" i="8"/>
  <c r="D12223" i="8"/>
  <c r="F12223" i="8"/>
  <c r="E12223" i="8"/>
  <c r="A12224" i="8"/>
  <c r="D12224" i="8" l="1"/>
  <c r="E12224" i="8"/>
  <c r="F12224" i="8"/>
  <c r="A12225" i="8"/>
  <c r="L12223" i="8"/>
  <c r="M12223" i="8"/>
  <c r="F12225" i="8" l="1"/>
  <c r="D12225" i="8"/>
  <c r="A12226" i="8"/>
  <c r="E12225" i="8"/>
  <c r="M12224" i="8"/>
  <c r="L12224" i="8"/>
  <c r="L12225" i="8" l="1"/>
  <c r="M12225" i="8"/>
  <c r="E12226" i="8"/>
  <c r="A12227" i="8"/>
  <c r="D12226" i="8"/>
  <c r="F12226" i="8"/>
  <c r="A12228" i="8" l="1"/>
  <c r="F12227" i="8"/>
  <c r="D12227" i="8"/>
  <c r="E12227" i="8"/>
  <c r="M12226" i="8"/>
  <c r="L12226" i="8"/>
  <c r="M12227" i="8" l="1"/>
  <c r="L12227" i="8"/>
  <c r="D12228" i="8"/>
  <c r="E12228" i="8"/>
  <c r="F12228" i="8"/>
  <c r="A12229" i="8"/>
  <c r="E12229" i="8" l="1"/>
  <c r="F12229" i="8"/>
  <c r="D12229" i="8"/>
  <c r="A12230" i="8"/>
  <c r="M12228" i="8"/>
  <c r="L12228" i="8"/>
  <c r="E12230" i="8" l="1"/>
  <c r="D12230" i="8"/>
  <c r="F12230" i="8"/>
  <c r="A12231" i="8"/>
  <c r="M12229" i="8"/>
  <c r="L12229" i="8"/>
  <c r="A12232" i="8" l="1"/>
  <c r="D12231" i="8"/>
  <c r="F12231" i="8"/>
  <c r="E12231" i="8"/>
  <c r="M12230" i="8"/>
  <c r="L12230" i="8"/>
  <c r="L12231" i="8" l="1"/>
  <c r="M12231" i="8"/>
  <c r="D12232" i="8"/>
  <c r="E12232" i="8"/>
  <c r="F12232" i="8"/>
  <c r="A12233" i="8"/>
  <c r="E12233" i="8" l="1"/>
  <c r="F12233" i="8"/>
  <c r="D12233" i="8"/>
  <c r="A12234" i="8"/>
  <c r="L12232" i="8"/>
  <c r="M12232" i="8"/>
  <c r="D12234" i="8" l="1"/>
  <c r="E12234" i="8"/>
  <c r="F12234" i="8"/>
  <c r="A12235" i="8"/>
  <c r="L12233" i="8"/>
  <c r="M12233" i="8"/>
  <c r="D12235" i="8" l="1"/>
  <c r="F12235" i="8"/>
  <c r="E12235" i="8"/>
  <c r="A12236" i="8"/>
  <c r="L12234" i="8"/>
  <c r="M12234" i="8"/>
  <c r="F12236" i="8" l="1"/>
  <c r="A12237" i="8"/>
  <c r="D12236" i="8"/>
  <c r="E12236" i="8"/>
  <c r="M12235" i="8"/>
  <c r="L12235" i="8"/>
  <c r="M12236" i="8" l="1"/>
  <c r="L12236" i="8"/>
  <c r="D12237" i="8"/>
  <c r="A12238" i="8"/>
  <c r="E12237" i="8"/>
  <c r="F12237" i="8"/>
  <c r="L12237" i="8" l="1"/>
  <c r="M12237" i="8"/>
  <c r="F12238" i="8"/>
  <c r="A12239" i="8"/>
  <c r="D12238" i="8"/>
  <c r="E12238" i="8"/>
  <c r="M12238" i="8" l="1"/>
  <c r="L12238" i="8"/>
  <c r="E12239" i="8"/>
  <c r="D12239" i="8"/>
  <c r="F12239" i="8"/>
  <c r="A12240" i="8"/>
  <c r="D12240" i="8" l="1"/>
  <c r="E12240" i="8"/>
  <c r="A12241" i="8"/>
  <c r="F12240" i="8"/>
  <c r="L12239" i="8"/>
  <c r="M12239" i="8"/>
  <c r="A12242" i="8" l="1"/>
  <c r="E12241" i="8"/>
  <c r="F12241" i="8"/>
  <c r="D12241" i="8"/>
  <c r="M12240" i="8"/>
  <c r="L12240" i="8"/>
  <c r="M12241" i="8" l="1"/>
  <c r="L12241" i="8"/>
  <c r="D12242" i="8"/>
  <c r="E12242" i="8"/>
  <c r="F12242" i="8"/>
  <c r="A12243" i="8"/>
  <c r="D12243" i="8" l="1"/>
  <c r="F12243" i="8"/>
  <c r="E12243" i="8"/>
  <c r="A12244" i="8"/>
  <c r="L12242" i="8"/>
  <c r="M12242" i="8"/>
  <c r="F12244" i="8" l="1"/>
  <c r="A12245" i="8"/>
  <c r="D12244" i="8"/>
  <c r="E12244" i="8"/>
  <c r="M12243" i="8"/>
  <c r="L12243" i="8"/>
  <c r="M12244" i="8" l="1"/>
  <c r="L12244" i="8"/>
  <c r="F12245" i="8"/>
  <c r="D12245" i="8"/>
  <c r="E12245" i="8"/>
  <c r="A12246" i="8"/>
  <c r="F12246" i="8" l="1"/>
  <c r="A12247" i="8"/>
  <c r="D12246" i="8"/>
  <c r="E12246" i="8"/>
  <c r="M12245" i="8"/>
  <c r="L12245" i="8"/>
  <c r="M12246" i="8" l="1"/>
  <c r="L12246" i="8"/>
  <c r="D12247" i="8"/>
  <c r="F12247" i="8"/>
  <c r="E12247" i="8"/>
  <c r="A12248" i="8"/>
  <c r="D12248" i="8" l="1"/>
  <c r="E12248" i="8"/>
  <c r="F12248" i="8"/>
  <c r="A12249" i="8"/>
  <c r="L12247" i="8"/>
  <c r="M12247" i="8"/>
  <c r="A12250" i="8" l="1"/>
  <c r="E12249" i="8"/>
  <c r="F12249" i="8"/>
  <c r="D12249" i="8"/>
  <c r="M12248" i="8"/>
  <c r="L12248" i="8"/>
  <c r="L12249" i="8" l="1"/>
  <c r="M12249" i="8"/>
  <c r="D12250" i="8"/>
  <c r="F12250" i="8"/>
  <c r="A12251" i="8"/>
  <c r="E12250" i="8"/>
  <c r="M12250" i="8" l="1"/>
  <c r="L12250" i="8"/>
  <c r="A12252" i="8"/>
  <c r="D12251" i="8"/>
  <c r="F12251" i="8"/>
  <c r="E12251" i="8"/>
  <c r="M12251" i="8" l="1"/>
  <c r="L12251" i="8"/>
  <c r="F12252" i="8"/>
  <c r="A12253" i="8"/>
  <c r="D12252" i="8"/>
  <c r="E12252" i="8"/>
  <c r="L12252" i="8" l="1"/>
  <c r="M12252" i="8"/>
  <c r="E12253" i="8"/>
  <c r="D12253" i="8"/>
  <c r="A12254" i="8"/>
  <c r="F12253" i="8"/>
  <c r="F12254" i="8" l="1"/>
  <c r="A12255" i="8"/>
  <c r="D12254" i="8"/>
  <c r="E12254" i="8"/>
  <c r="M12253" i="8"/>
  <c r="L12253" i="8"/>
  <c r="M12254" i="8" l="1"/>
  <c r="L12254" i="8"/>
  <c r="E12255" i="8"/>
  <c r="A12256" i="8"/>
  <c r="D12255" i="8"/>
  <c r="F12255" i="8"/>
  <c r="D12256" i="8" l="1"/>
  <c r="E12256" i="8"/>
  <c r="F12256" i="8"/>
  <c r="A12257" i="8"/>
  <c r="L12255" i="8"/>
  <c r="M12255" i="8"/>
  <c r="E12257" i="8" l="1"/>
  <c r="F12257" i="8"/>
  <c r="D12257" i="8"/>
  <c r="A12258" i="8"/>
  <c r="M12256" i="8"/>
  <c r="L12256" i="8"/>
  <c r="F12258" i="8" l="1"/>
  <c r="D12258" i="8"/>
  <c r="E12258" i="8"/>
  <c r="A12259" i="8"/>
  <c r="M12257" i="8"/>
  <c r="L12257" i="8"/>
  <c r="D12259" i="8" l="1"/>
  <c r="F12259" i="8"/>
  <c r="E12259" i="8"/>
  <c r="A12260" i="8"/>
  <c r="L12258" i="8"/>
  <c r="M12258" i="8"/>
  <c r="F12260" i="8" l="1"/>
  <c r="A12261" i="8"/>
  <c r="D12260" i="8"/>
  <c r="E12260" i="8"/>
  <c r="M12259" i="8"/>
  <c r="L12259" i="8"/>
  <c r="M12260" i="8" l="1"/>
  <c r="L12260" i="8"/>
  <c r="A12262" i="8"/>
  <c r="E12261" i="8"/>
  <c r="F12261" i="8"/>
  <c r="D12261" i="8"/>
  <c r="M12261" i="8" l="1"/>
  <c r="L12261" i="8"/>
  <c r="F12262" i="8"/>
  <c r="E12262" i="8"/>
  <c r="D12262" i="8"/>
  <c r="A12263" i="8"/>
  <c r="A12264" i="8" l="1"/>
  <c r="D12263" i="8"/>
  <c r="F12263" i="8"/>
  <c r="E12263" i="8"/>
  <c r="M12262" i="8"/>
  <c r="L12262" i="8"/>
  <c r="L12263" i="8" l="1"/>
  <c r="M12263" i="8"/>
  <c r="E12264" i="8"/>
  <c r="D12264" i="8"/>
  <c r="F12264" i="8"/>
  <c r="A12265" i="8"/>
  <c r="A12266" i="8" l="1"/>
  <c r="E12265" i="8"/>
  <c r="F12265" i="8"/>
  <c r="D12265" i="8"/>
  <c r="L12264" i="8"/>
  <c r="M12264" i="8"/>
  <c r="M12265" i="8" l="1"/>
  <c r="L12265" i="8"/>
  <c r="F12266" i="8"/>
  <c r="A12267" i="8"/>
  <c r="D12266" i="8"/>
  <c r="E12266" i="8"/>
  <c r="L12266" i="8" l="1"/>
  <c r="M12266" i="8"/>
  <c r="D12267" i="8"/>
  <c r="A12268" i="8"/>
  <c r="F12267" i="8"/>
  <c r="E12267" i="8"/>
  <c r="M12267" i="8" l="1"/>
  <c r="L12267" i="8"/>
  <c r="E12268" i="8"/>
  <c r="F12268" i="8"/>
  <c r="D12268" i="8"/>
  <c r="A12269" i="8"/>
  <c r="A12270" i="8" l="1"/>
  <c r="E12269" i="8"/>
  <c r="F12269" i="8"/>
  <c r="D12269" i="8"/>
  <c r="M12268" i="8"/>
  <c r="L12268" i="8"/>
  <c r="M12269" i="8" l="1"/>
  <c r="L12269" i="8"/>
  <c r="F12270" i="8"/>
  <c r="A12271" i="8"/>
  <c r="D12270" i="8"/>
  <c r="E12270" i="8"/>
  <c r="M12270" i="8" l="1"/>
  <c r="L12270" i="8"/>
  <c r="F12271" i="8"/>
  <c r="D12271" i="8"/>
  <c r="E12271" i="8"/>
  <c r="A12272" i="8"/>
  <c r="F12272" i="8" l="1"/>
  <c r="A12273" i="8"/>
  <c r="E12272" i="8"/>
  <c r="D12272" i="8"/>
  <c r="M12271" i="8"/>
  <c r="L12271" i="8"/>
  <c r="M12272" i="8" l="1"/>
  <c r="L12272" i="8"/>
  <c r="E12273" i="8"/>
  <c r="D12273" i="8"/>
  <c r="A12274" i="8"/>
  <c r="F12273" i="8"/>
  <c r="E12274" i="8" l="1"/>
  <c r="A12275" i="8"/>
  <c r="D12274" i="8"/>
  <c r="F12274" i="8"/>
  <c r="L12273" i="8"/>
  <c r="M12273" i="8"/>
  <c r="A12276" i="8" l="1"/>
  <c r="D12275" i="8"/>
  <c r="F12275" i="8"/>
  <c r="E12275" i="8"/>
  <c r="M12274" i="8"/>
  <c r="L12274" i="8"/>
  <c r="M12275" i="8" l="1"/>
  <c r="L12275" i="8"/>
  <c r="F12276" i="8"/>
  <c r="A12277" i="8"/>
  <c r="E12276" i="8"/>
  <c r="D12276" i="8"/>
  <c r="L12276" i="8" l="1"/>
  <c r="M12276" i="8"/>
  <c r="F12277" i="8"/>
  <c r="E12277" i="8"/>
  <c r="D12277" i="8"/>
  <c r="A12278" i="8"/>
  <c r="D12278" i="8" l="1"/>
  <c r="E12278" i="8"/>
  <c r="F12278" i="8"/>
  <c r="A12279" i="8"/>
  <c r="L12277" i="8"/>
  <c r="M12277" i="8"/>
  <c r="A12280" i="8" l="1"/>
  <c r="D12279" i="8"/>
  <c r="F12279" i="8"/>
  <c r="E12279" i="8"/>
  <c r="M12278" i="8"/>
  <c r="L12278" i="8"/>
  <c r="M12279" i="8" l="1"/>
  <c r="L12279" i="8"/>
  <c r="A12281" i="8"/>
  <c r="D12280" i="8"/>
  <c r="E12280" i="8"/>
  <c r="F12280" i="8"/>
  <c r="L12280" i="8" l="1"/>
  <c r="M12280" i="8"/>
  <c r="A12282" i="8"/>
  <c r="E12281" i="8"/>
  <c r="D12281" i="8"/>
  <c r="F12281" i="8"/>
  <c r="M12281" i="8" l="1"/>
  <c r="L12281" i="8"/>
  <c r="A12283" i="8"/>
  <c r="D12282" i="8"/>
  <c r="E12282" i="8"/>
  <c r="F12282" i="8"/>
  <c r="M12282" i="8" l="1"/>
  <c r="L12282" i="8"/>
  <c r="A12284" i="8"/>
  <c r="D12283" i="8"/>
  <c r="F12283" i="8"/>
  <c r="E12283" i="8"/>
  <c r="L12283" i="8" l="1"/>
  <c r="M12283" i="8"/>
  <c r="E12284" i="8"/>
  <c r="A12285" i="8"/>
  <c r="D12284" i="8"/>
  <c r="F12284" i="8"/>
  <c r="E12285" i="8" l="1"/>
  <c r="D12285" i="8"/>
  <c r="A12286" i="8"/>
  <c r="F12285" i="8"/>
  <c r="M12284" i="8"/>
  <c r="L12284" i="8"/>
  <c r="A12287" i="8" l="1"/>
  <c r="D12286" i="8"/>
  <c r="E12286" i="8"/>
  <c r="F12286" i="8"/>
  <c r="M12285" i="8"/>
  <c r="L12285" i="8"/>
  <c r="M12286" i="8" l="1"/>
  <c r="L12286" i="8"/>
  <c r="D12287" i="8"/>
  <c r="E12287" i="8"/>
  <c r="A12288" i="8"/>
  <c r="F12287" i="8"/>
  <c r="D12288" i="8" l="1"/>
  <c r="E12288" i="8"/>
  <c r="A12289" i="8"/>
  <c r="F12288" i="8"/>
  <c r="L12287" i="8"/>
  <c r="M12287" i="8"/>
  <c r="E12289" i="8" l="1"/>
  <c r="A12290" i="8"/>
  <c r="F12289" i="8"/>
  <c r="D12289" i="8"/>
  <c r="L12288" i="8"/>
  <c r="M12288" i="8"/>
  <c r="A12291" i="8" l="1"/>
  <c r="D12290" i="8"/>
  <c r="E12290" i="8"/>
  <c r="F12290" i="8"/>
  <c r="M12289" i="8"/>
  <c r="L12289" i="8"/>
  <c r="M12290" i="8" l="1"/>
  <c r="L12290" i="8"/>
  <c r="D12291" i="8"/>
  <c r="E12291" i="8"/>
  <c r="A12292" i="8"/>
  <c r="F12291" i="8"/>
  <c r="E12292" i="8" l="1"/>
  <c r="D12292" i="8"/>
  <c r="F12292" i="8"/>
  <c r="A12293" i="8"/>
  <c r="L12291" i="8"/>
  <c r="M12291" i="8"/>
  <c r="D12293" i="8" l="1"/>
  <c r="A12294" i="8"/>
  <c r="E12293" i="8"/>
  <c r="F12293" i="8"/>
  <c r="M12292" i="8"/>
  <c r="L12292" i="8"/>
  <c r="L12293" i="8" l="1"/>
  <c r="M12293" i="8"/>
  <c r="D12294" i="8"/>
  <c r="E12294" i="8"/>
  <c r="F12294" i="8"/>
  <c r="A12295" i="8"/>
  <c r="D12295" i="8" l="1"/>
  <c r="F12295" i="8"/>
  <c r="E12295" i="8"/>
  <c r="A12296" i="8"/>
  <c r="M12294" i="8"/>
  <c r="L12294" i="8"/>
  <c r="D12296" i="8" l="1"/>
  <c r="E12296" i="8"/>
  <c r="F12296" i="8"/>
  <c r="A12297" i="8"/>
  <c r="M12295" i="8"/>
  <c r="L12295" i="8"/>
  <c r="F12297" i="8" l="1"/>
  <c r="E12297" i="8"/>
  <c r="D12297" i="8"/>
  <c r="A12298" i="8"/>
  <c r="M12296" i="8"/>
  <c r="L12296" i="8"/>
  <c r="A12299" i="8" l="1"/>
  <c r="D12298" i="8"/>
  <c r="E12298" i="8"/>
  <c r="F12298" i="8"/>
  <c r="M12297" i="8"/>
  <c r="L12297" i="8"/>
  <c r="M12298" i="8" l="1"/>
  <c r="L12298" i="8"/>
  <c r="E12299" i="8"/>
  <c r="A12300" i="8"/>
  <c r="D12299" i="8"/>
  <c r="F12299" i="8"/>
  <c r="E12300" i="8" l="1"/>
  <c r="F12300" i="8"/>
  <c r="D12300" i="8"/>
  <c r="A12301" i="8"/>
  <c r="M12299" i="8"/>
  <c r="L12299" i="8"/>
  <c r="E12301" i="8" l="1"/>
  <c r="A12302" i="8"/>
  <c r="F12301" i="8"/>
  <c r="D12301" i="8"/>
  <c r="M12300" i="8"/>
  <c r="L12300" i="8"/>
  <c r="F12302" i="8" l="1"/>
  <c r="D12302" i="8"/>
  <c r="E12302" i="8"/>
  <c r="A12303" i="8"/>
  <c r="L12301" i="8"/>
  <c r="M12301" i="8"/>
  <c r="E12303" i="8" l="1"/>
  <c r="A12304" i="8"/>
  <c r="D12303" i="8"/>
  <c r="F12303" i="8"/>
  <c r="M12302" i="8"/>
  <c r="L12302" i="8"/>
  <c r="F12304" i="8" l="1"/>
  <c r="D12304" i="8"/>
  <c r="E12304" i="8"/>
  <c r="A12305" i="8"/>
  <c r="M12303" i="8"/>
  <c r="L12303" i="8"/>
  <c r="E12305" i="8" l="1"/>
  <c r="F12305" i="8"/>
  <c r="D12305" i="8"/>
  <c r="A12306" i="8"/>
  <c r="L12304" i="8"/>
  <c r="M12304" i="8"/>
  <c r="A12307" i="8" l="1"/>
  <c r="D12306" i="8"/>
  <c r="E12306" i="8"/>
  <c r="F12306" i="8"/>
  <c r="M12305" i="8"/>
  <c r="L12305" i="8"/>
  <c r="L12306" i="8" l="1"/>
  <c r="M12306" i="8"/>
  <c r="F12307" i="8"/>
  <c r="E12307" i="8"/>
  <c r="A12308" i="8"/>
  <c r="D12307" i="8"/>
  <c r="D12308" i="8" l="1"/>
  <c r="E12308" i="8"/>
  <c r="F12308" i="8"/>
  <c r="A12309" i="8"/>
  <c r="L12307" i="8"/>
  <c r="M12307" i="8"/>
  <c r="E12309" i="8" l="1"/>
  <c r="A12310" i="8"/>
  <c r="F12309" i="8"/>
  <c r="D12309" i="8"/>
  <c r="L12308" i="8"/>
  <c r="M12308" i="8"/>
  <c r="A12311" i="8" l="1"/>
  <c r="D12310" i="8"/>
  <c r="F12310" i="8"/>
  <c r="E12310" i="8"/>
  <c r="M12309" i="8"/>
  <c r="L12309" i="8"/>
  <c r="L12310" i="8" l="1"/>
  <c r="M12310" i="8"/>
  <c r="E12311" i="8"/>
  <c r="D12311" i="8"/>
  <c r="F12311" i="8"/>
  <c r="A12312" i="8"/>
  <c r="A12313" i="8" l="1"/>
  <c r="E12312" i="8"/>
  <c r="D12312" i="8"/>
  <c r="F12312" i="8"/>
  <c r="M12311" i="8"/>
  <c r="L12311" i="8"/>
  <c r="L12312" i="8" l="1"/>
  <c r="M12312" i="8"/>
  <c r="E12313" i="8"/>
  <c r="D12313" i="8"/>
  <c r="F12313" i="8"/>
  <c r="A12314" i="8"/>
  <c r="A12315" i="8" l="1"/>
  <c r="E12314" i="8"/>
  <c r="F12314" i="8"/>
  <c r="D12314" i="8"/>
  <c r="M12313" i="8"/>
  <c r="L12313" i="8"/>
  <c r="L12314" i="8" l="1"/>
  <c r="M12314" i="8"/>
  <c r="E12315" i="8"/>
  <c r="F12315" i="8"/>
  <c r="A12316" i="8"/>
  <c r="D12315" i="8"/>
  <c r="D12316" i="8" l="1"/>
  <c r="E12316" i="8"/>
  <c r="F12316" i="8"/>
  <c r="A12317" i="8"/>
  <c r="L12315" i="8"/>
  <c r="M12315" i="8"/>
  <c r="F12317" i="8" l="1"/>
  <c r="E12317" i="8"/>
  <c r="D12317" i="8"/>
  <c r="A12318" i="8"/>
  <c r="L12316" i="8"/>
  <c r="M12316" i="8"/>
  <c r="D12318" i="8" l="1"/>
  <c r="E12318" i="8"/>
  <c r="F12318" i="8"/>
  <c r="A12319" i="8"/>
  <c r="L12317" i="8"/>
  <c r="M12317" i="8"/>
  <c r="D12319" i="8" l="1"/>
  <c r="F12319" i="8"/>
  <c r="E12319" i="8"/>
  <c r="A12320" i="8"/>
  <c r="M12318" i="8"/>
  <c r="L12318" i="8"/>
  <c r="E12320" i="8" l="1"/>
  <c r="F12320" i="8"/>
  <c r="D12320" i="8"/>
  <c r="A12321" i="8"/>
  <c r="L12319" i="8"/>
  <c r="M12319" i="8"/>
  <c r="E12321" i="8" l="1"/>
  <c r="F12321" i="8"/>
  <c r="D12321" i="8"/>
  <c r="A12322" i="8"/>
  <c r="M12320" i="8"/>
  <c r="L12320" i="8"/>
  <c r="A12323" i="8" l="1"/>
  <c r="D12322" i="8"/>
  <c r="E12322" i="8"/>
  <c r="F12322" i="8"/>
  <c r="M12321" i="8"/>
  <c r="L12321" i="8"/>
  <c r="M12322" i="8" l="1"/>
  <c r="L12322" i="8"/>
  <c r="E12323" i="8"/>
  <c r="D12323" i="8"/>
  <c r="A12324" i="8"/>
  <c r="F12323" i="8"/>
  <c r="M12323" i="8" l="1"/>
  <c r="L12323" i="8"/>
  <c r="A12325" i="8"/>
  <c r="D12324" i="8"/>
  <c r="E12324" i="8"/>
  <c r="F12324" i="8"/>
  <c r="M12324" i="8" l="1"/>
  <c r="L12324" i="8"/>
  <c r="E12325" i="8"/>
  <c r="F12325" i="8"/>
  <c r="D12325" i="8"/>
  <c r="A12326" i="8"/>
  <c r="F12326" i="8" l="1"/>
  <c r="A12327" i="8"/>
  <c r="E12326" i="8"/>
  <c r="D12326" i="8"/>
  <c r="M12325" i="8"/>
  <c r="L12325" i="8"/>
  <c r="L12326" i="8" l="1"/>
  <c r="M12326" i="8"/>
  <c r="F12327" i="8"/>
  <c r="E12327" i="8"/>
  <c r="A12328" i="8"/>
  <c r="D12327" i="8"/>
  <c r="D12328" i="8" l="1"/>
  <c r="E12328" i="8"/>
  <c r="F12328" i="8"/>
  <c r="A12329" i="8"/>
  <c r="L12327" i="8"/>
  <c r="M12327" i="8"/>
  <c r="E12329" i="8" l="1"/>
  <c r="D12329" i="8"/>
  <c r="A12330" i="8"/>
  <c r="F12329" i="8"/>
  <c r="M12328" i="8"/>
  <c r="L12328" i="8"/>
  <c r="D12330" i="8" l="1"/>
  <c r="E12330" i="8"/>
  <c r="F12330" i="8"/>
  <c r="A12331" i="8"/>
  <c r="L12329" i="8"/>
  <c r="M12329" i="8"/>
  <c r="D12331" i="8" l="1"/>
  <c r="F12331" i="8"/>
  <c r="A12332" i="8"/>
  <c r="E12331" i="8"/>
  <c r="M12330" i="8"/>
  <c r="L12330" i="8"/>
  <c r="L12331" i="8" l="1"/>
  <c r="M12331" i="8"/>
  <c r="D12332" i="8"/>
  <c r="E12332" i="8"/>
  <c r="F12332" i="8"/>
  <c r="A12333" i="8"/>
  <c r="D12333" i="8" l="1"/>
  <c r="A12334" i="8"/>
  <c r="E12333" i="8"/>
  <c r="F12333" i="8"/>
  <c r="M12332" i="8"/>
  <c r="L12332" i="8"/>
  <c r="M12333" i="8" l="1"/>
  <c r="L12333" i="8"/>
  <c r="D12334" i="8"/>
  <c r="F12334" i="8"/>
  <c r="A12335" i="8"/>
  <c r="E12334" i="8"/>
  <c r="L12334" i="8" l="1"/>
  <c r="M12334" i="8"/>
  <c r="D12335" i="8"/>
  <c r="F12335" i="8"/>
  <c r="A12336" i="8"/>
  <c r="E12335" i="8"/>
  <c r="L12335" i="8" l="1"/>
  <c r="M12335" i="8"/>
  <c r="D12336" i="8"/>
  <c r="E12336" i="8"/>
  <c r="F12336" i="8"/>
  <c r="A12337" i="8"/>
  <c r="D12337" i="8" l="1"/>
  <c r="A12338" i="8"/>
  <c r="E12337" i="8"/>
  <c r="F12337" i="8"/>
  <c r="M12336" i="8"/>
  <c r="L12336" i="8"/>
  <c r="M12337" i="8" l="1"/>
  <c r="L12337" i="8"/>
  <c r="F12338" i="8"/>
  <c r="D12338" i="8"/>
  <c r="A12339" i="8"/>
  <c r="E12338" i="8"/>
  <c r="L12338" i="8" l="1"/>
  <c r="M12338" i="8"/>
  <c r="A12340" i="8"/>
  <c r="D12339" i="8"/>
  <c r="F12339" i="8"/>
  <c r="E12339" i="8"/>
  <c r="L12339" i="8" l="1"/>
  <c r="M12339" i="8"/>
  <c r="D12340" i="8"/>
  <c r="E12340" i="8"/>
  <c r="F12340" i="8"/>
  <c r="A12341" i="8"/>
  <c r="E12341" i="8" l="1"/>
  <c r="A12342" i="8"/>
  <c r="F12341" i="8"/>
  <c r="D12341" i="8"/>
  <c r="L12340" i="8"/>
  <c r="M12340" i="8"/>
  <c r="A12343" i="8" l="1"/>
  <c r="F12342" i="8"/>
  <c r="D12342" i="8"/>
  <c r="E12342" i="8"/>
  <c r="M12341" i="8"/>
  <c r="L12341" i="8"/>
  <c r="L12342" i="8" l="1"/>
  <c r="M12342" i="8"/>
  <c r="F12343" i="8"/>
  <c r="A12344" i="8"/>
  <c r="D12343" i="8"/>
  <c r="E12343" i="8"/>
  <c r="L12343" i="8" l="1"/>
  <c r="M12343" i="8"/>
  <c r="E12344" i="8"/>
  <c r="F12344" i="8"/>
  <c r="D12344" i="8"/>
  <c r="A12345" i="8"/>
  <c r="E12345" i="8" l="1"/>
  <c r="F12345" i="8"/>
  <c r="D12345" i="8"/>
  <c r="A12346" i="8"/>
  <c r="M12344" i="8"/>
  <c r="L12344" i="8"/>
  <c r="D12346" i="8" l="1"/>
  <c r="E12346" i="8"/>
  <c r="F12346" i="8"/>
  <c r="A12347" i="8"/>
  <c r="M12345" i="8"/>
  <c r="L12345" i="8"/>
  <c r="E12347" i="8" l="1"/>
  <c r="A12348" i="8"/>
  <c r="D12347" i="8"/>
  <c r="F12347" i="8"/>
  <c r="M12346" i="8"/>
  <c r="L12346" i="8"/>
  <c r="D12348" i="8" l="1"/>
  <c r="F12348" i="8"/>
  <c r="A12349" i="8"/>
  <c r="E12348" i="8"/>
  <c r="L12347" i="8"/>
  <c r="M12347" i="8"/>
  <c r="L12348" i="8" l="1"/>
  <c r="M12348" i="8"/>
  <c r="F12349" i="8"/>
  <c r="D12349" i="8"/>
  <c r="A12350" i="8"/>
  <c r="E12349" i="8"/>
  <c r="M12349" i="8" l="1"/>
  <c r="L12349" i="8"/>
  <c r="A12351" i="8"/>
  <c r="F12350" i="8"/>
  <c r="D12350" i="8"/>
  <c r="E12350" i="8"/>
  <c r="M12350" i="8" l="1"/>
  <c r="L12350" i="8"/>
  <c r="E12351" i="8"/>
  <c r="F12351" i="8"/>
  <c r="A12352" i="8"/>
  <c r="D12351" i="8"/>
  <c r="A12353" i="8" l="1"/>
  <c r="F12352" i="8"/>
  <c r="D12352" i="8"/>
  <c r="E12352" i="8"/>
  <c r="M12351" i="8"/>
  <c r="L12351" i="8"/>
  <c r="M12352" i="8" l="1"/>
  <c r="L12352" i="8"/>
  <c r="D12353" i="8"/>
  <c r="A12354" i="8"/>
  <c r="E12353" i="8"/>
  <c r="F12353" i="8"/>
  <c r="L12353" i="8" l="1"/>
  <c r="M12353" i="8"/>
  <c r="F12354" i="8"/>
  <c r="E12354" i="8"/>
  <c r="D12354" i="8"/>
  <c r="A12355" i="8"/>
  <c r="E12355" i="8" l="1"/>
  <c r="A12356" i="8"/>
  <c r="D12355" i="8"/>
  <c r="F12355" i="8"/>
  <c r="M12354" i="8"/>
  <c r="L12354" i="8"/>
  <c r="D12356" i="8" l="1"/>
  <c r="E12356" i="8"/>
  <c r="F12356" i="8"/>
  <c r="A12357" i="8"/>
  <c r="M12355" i="8"/>
  <c r="L12355" i="8"/>
  <c r="E12357" i="8" l="1"/>
  <c r="D12357" i="8"/>
  <c r="A12358" i="8"/>
  <c r="F12357" i="8"/>
  <c r="M12356" i="8"/>
  <c r="L12356" i="8"/>
  <c r="D12358" i="8" l="1"/>
  <c r="F12358" i="8"/>
  <c r="A12359" i="8"/>
  <c r="E12358" i="8"/>
  <c r="L12357" i="8"/>
  <c r="M12357" i="8"/>
  <c r="L12358" i="8" l="1"/>
  <c r="M12358" i="8"/>
  <c r="E12359" i="8"/>
  <c r="D12359" i="8"/>
  <c r="F12359" i="8"/>
  <c r="A12360" i="8"/>
  <c r="A12361" i="8" l="1"/>
  <c r="D12360" i="8"/>
  <c r="F12360" i="8"/>
  <c r="E12360" i="8"/>
  <c r="M12359" i="8"/>
  <c r="L12359" i="8"/>
  <c r="L12360" i="8" l="1"/>
  <c r="M12360" i="8"/>
  <c r="F12361" i="8"/>
  <c r="A12362" i="8"/>
  <c r="E12361" i="8"/>
  <c r="D12361" i="8"/>
  <c r="L12361" i="8" l="1"/>
  <c r="M12361" i="8"/>
  <c r="E12362" i="8"/>
  <c r="F12362" i="8"/>
  <c r="A12363" i="8"/>
  <c r="D12362" i="8"/>
  <c r="M12362" i="8" l="1"/>
  <c r="L12362" i="8"/>
  <c r="E12363" i="8"/>
  <c r="F12363" i="8"/>
  <c r="D12363" i="8"/>
  <c r="A12364" i="8"/>
  <c r="D12364" i="8" l="1"/>
  <c r="E12364" i="8"/>
  <c r="F12364" i="8"/>
  <c r="A12365" i="8"/>
  <c r="L12363" i="8"/>
  <c r="M12363" i="8"/>
  <c r="F12365" i="8" l="1"/>
  <c r="A12366" i="8"/>
  <c r="E12365" i="8"/>
  <c r="D12365" i="8"/>
  <c r="L12364" i="8"/>
  <c r="M12364" i="8"/>
  <c r="M12365" i="8" l="1"/>
  <c r="L12365" i="8"/>
  <c r="A12367" i="8"/>
  <c r="D12366" i="8"/>
  <c r="E12366" i="8"/>
  <c r="F12366" i="8"/>
  <c r="M12366" i="8" l="1"/>
  <c r="L12366" i="8"/>
  <c r="D12367" i="8"/>
  <c r="F12367" i="8"/>
  <c r="E12367" i="8"/>
  <c r="A12368" i="8"/>
  <c r="L12367" i="8" l="1"/>
  <c r="M12367" i="8"/>
  <c r="D12368" i="8"/>
  <c r="E12368" i="8"/>
  <c r="F12368" i="8"/>
  <c r="A12369" i="8"/>
  <c r="D12369" i="8" l="1"/>
  <c r="A12370" i="8"/>
  <c r="E12369" i="8"/>
  <c r="F12369" i="8"/>
  <c r="M12368" i="8"/>
  <c r="L12368" i="8"/>
  <c r="M12369" i="8" l="1"/>
  <c r="L12369" i="8"/>
  <c r="F12370" i="8"/>
  <c r="D12370" i="8"/>
  <c r="E12370" i="8"/>
  <c r="A12371" i="8"/>
  <c r="E12371" i="8" l="1"/>
  <c r="A12372" i="8"/>
  <c r="D12371" i="8"/>
  <c r="F12371" i="8"/>
  <c r="M12370" i="8"/>
  <c r="L12370" i="8"/>
  <c r="E12372" i="8" l="1"/>
  <c r="F12372" i="8"/>
  <c r="D12372" i="8"/>
  <c r="A12373" i="8"/>
  <c r="L12371" i="8"/>
  <c r="M12371" i="8"/>
  <c r="E12373" i="8" l="1"/>
  <c r="F12373" i="8"/>
  <c r="D12373" i="8"/>
  <c r="A12374" i="8"/>
  <c r="L12372" i="8"/>
  <c r="M12372" i="8"/>
  <c r="E12374" i="8" l="1"/>
  <c r="D12374" i="8"/>
  <c r="F12374" i="8"/>
  <c r="A12375" i="8"/>
  <c r="M12373" i="8"/>
  <c r="L12373" i="8"/>
  <c r="E12375" i="8" l="1"/>
  <c r="A12376" i="8"/>
  <c r="D12375" i="8"/>
  <c r="F12375" i="8"/>
  <c r="M12374" i="8"/>
  <c r="L12374" i="8"/>
  <c r="A12377" i="8" l="1"/>
  <c r="D12376" i="8"/>
  <c r="E12376" i="8"/>
  <c r="F12376" i="8"/>
  <c r="L12375" i="8"/>
  <c r="M12375" i="8"/>
  <c r="M12376" i="8" l="1"/>
  <c r="L12376" i="8"/>
  <c r="E12377" i="8"/>
  <c r="A12378" i="8"/>
  <c r="D12377" i="8"/>
  <c r="F12377" i="8"/>
  <c r="A12379" i="8" l="1"/>
  <c r="F12378" i="8"/>
  <c r="D12378" i="8"/>
  <c r="E12378" i="8"/>
  <c r="M12377" i="8"/>
  <c r="L12377" i="8"/>
  <c r="M12378" i="8" l="1"/>
  <c r="L12378" i="8"/>
  <c r="D12379" i="8"/>
  <c r="F12379" i="8"/>
  <c r="E12379" i="8"/>
  <c r="A12380" i="8"/>
  <c r="A12381" i="8" l="1"/>
  <c r="D12380" i="8"/>
  <c r="E12380" i="8"/>
  <c r="F12380" i="8"/>
  <c r="M12379" i="8"/>
  <c r="L12379" i="8"/>
  <c r="M12380" i="8" l="1"/>
  <c r="L12380" i="8"/>
  <c r="D12381" i="8"/>
  <c r="A12382" i="8"/>
  <c r="E12381" i="8"/>
  <c r="F12381" i="8"/>
  <c r="L12381" i="8" l="1"/>
  <c r="M12381" i="8"/>
  <c r="D12382" i="8"/>
  <c r="E12382" i="8"/>
  <c r="F12382" i="8"/>
  <c r="A12383" i="8"/>
  <c r="E12383" i="8" l="1"/>
  <c r="D12383" i="8"/>
  <c r="F12383" i="8"/>
  <c r="A12384" i="8"/>
  <c r="M12382" i="8"/>
  <c r="L12382" i="8"/>
  <c r="D12384" i="8" l="1"/>
  <c r="E12384" i="8"/>
  <c r="A12385" i="8"/>
  <c r="F12384" i="8"/>
  <c r="L12383" i="8"/>
  <c r="M12383" i="8"/>
  <c r="D12385" i="8" l="1"/>
  <c r="A12386" i="8"/>
  <c r="F12385" i="8"/>
  <c r="E12385" i="8"/>
  <c r="M12384" i="8"/>
  <c r="L12384" i="8"/>
  <c r="M12385" i="8" l="1"/>
  <c r="L12385" i="8"/>
  <c r="D12386" i="8"/>
  <c r="E12386" i="8"/>
  <c r="F12386" i="8"/>
  <c r="A12387" i="8"/>
  <c r="E12387" i="8" l="1"/>
  <c r="A12388" i="8"/>
  <c r="F12387" i="8"/>
  <c r="D12387" i="8"/>
  <c r="M12386" i="8"/>
  <c r="L12386" i="8"/>
  <c r="D12388" i="8" l="1"/>
  <c r="E12388" i="8"/>
  <c r="F12388" i="8"/>
  <c r="A12389" i="8"/>
  <c r="M12387" i="8"/>
  <c r="L12387" i="8"/>
  <c r="E12389" i="8" l="1"/>
  <c r="F12389" i="8"/>
  <c r="D12389" i="8"/>
  <c r="A12390" i="8"/>
  <c r="M12388" i="8"/>
  <c r="L12388" i="8"/>
  <c r="D12390" i="8" l="1"/>
  <c r="F12390" i="8"/>
  <c r="E12390" i="8"/>
  <c r="A12391" i="8"/>
  <c r="L12389" i="8"/>
  <c r="M12389" i="8"/>
  <c r="E12391" i="8" l="1"/>
  <c r="D12391" i="8"/>
  <c r="F12391" i="8"/>
  <c r="A12392" i="8"/>
  <c r="M12390" i="8"/>
  <c r="L12390" i="8"/>
  <c r="F12392" i="8" l="1"/>
  <c r="A12393" i="8"/>
  <c r="E12392" i="8"/>
  <c r="D12392" i="8"/>
  <c r="M12391" i="8"/>
  <c r="L12391" i="8"/>
  <c r="M12392" i="8" l="1"/>
  <c r="L12392" i="8"/>
  <c r="E12393" i="8"/>
  <c r="F12393" i="8"/>
  <c r="D12393" i="8"/>
  <c r="A12394" i="8"/>
  <c r="D12394" i="8" l="1"/>
  <c r="E12394" i="8"/>
  <c r="F12394" i="8"/>
  <c r="A12395" i="8"/>
  <c r="M12393" i="8"/>
  <c r="L12393" i="8"/>
  <c r="A12396" i="8" l="1"/>
  <c r="D12395" i="8"/>
  <c r="F12395" i="8"/>
  <c r="E12395" i="8"/>
  <c r="M12394" i="8"/>
  <c r="L12394" i="8"/>
  <c r="M12395" i="8" l="1"/>
  <c r="L12395" i="8"/>
  <c r="F12396" i="8"/>
  <c r="A12397" i="8"/>
  <c r="E12396" i="8"/>
  <c r="D12396" i="8"/>
  <c r="M12396" i="8" l="1"/>
  <c r="L12396" i="8"/>
  <c r="E12397" i="8"/>
  <c r="F12397" i="8"/>
  <c r="D12397" i="8"/>
  <c r="A12398" i="8"/>
  <c r="D12398" i="8" l="1"/>
  <c r="E12398" i="8"/>
  <c r="F12398" i="8"/>
  <c r="A12399" i="8"/>
  <c r="L12397" i="8"/>
  <c r="M12397" i="8"/>
  <c r="A12400" i="8" l="1"/>
  <c r="D12399" i="8"/>
  <c r="F12399" i="8"/>
  <c r="E12399" i="8"/>
  <c r="M12398" i="8"/>
  <c r="L12398" i="8"/>
  <c r="M12399" i="8" l="1"/>
  <c r="L12399" i="8"/>
  <c r="A12401" i="8"/>
  <c r="D12400" i="8"/>
  <c r="E12400" i="8"/>
  <c r="F12400" i="8"/>
  <c r="L12400" i="8" l="1"/>
  <c r="M12400" i="8"/>
  <c r="E12401" i="8"/>
  <c r="F12401" i="8"/>
  <c r="D12401" i="8"/>
  <c r="A12402" i="8"/>
  <c r="D12402" i="8" l="1"/>
  <c r="E12402" i="8"/>
  <c r="F12402" i="8"/>
  <c r="A12403" i="8"/>
  <c r="L12401" i="8"/>
  <c r="M12401" i="8"/>
  <c r="D12403" i="8" l="1"/>
  <c r="F12403" i="8"/>
  <c r="E12403" i="8"/>
  <c r="A12404" i="8"/>
  <c r="L12402" i="8"/>
  <c r="M12402" i="8"/>
  <c r="F12404" i="8" l="1"/>
  <c r="A12405" i="8"/>
  <c r="E12404" i="8"/>
  <c r="D12404" i="8"/>
  <c r="M12403" i="8"/>
  <c r="L12403" i="8"/>
  <c r="L12404" i="8" l="1"/>
  <c r="M12404" i="8"/>
  <c r="E12405" i="8"/>
  <c r="F12405" i="8"/>
  <c r="D12405" i="8"/>
  <c r="A12406" i="8"/>
  <c r="D12406" i="8" l="1"/>
  <c r="E12406" i="8"/>
  <c r="F12406" i="8"/>
  <c r="A12407" i="8"/>
  <c r="L12405" i="8"/>
  <c r="M12405" i="8"/>
  <c r="A12408" i="8" l="1"/>
  <c r="E12407" i="8"/>
  <c r="D12407" i="8"/>
  <c r="F12407" i="8"/>
  <c r="M12406" i="8"/>
  <c r="L12406" i="8"/>
  <c r="L12407" i="8" l="1"/>
  <c r="M12407" i="8"/>
  <c r="E12408" i="8"/>
  <c r="F12408" i="8"/>
  <c r="A12409" i="8"/>
  <c r="D12408" i="8"/>
  <c r="D12409" i="8" l="1"/>
  <c r="A12410" i="8"/>
  <c r="F12409" i="8"/>
  <c r="E12409" i="8"/>
  <c r="M12408" i="8"/>
  <c r="L12408" i="8"/>
  <c r="L12409" i="8" l="1"/>
  <c r="M12409" i="8"/>
  <c r="D12410" i="8"/>
  <c r="E12410" i="8"/>
  <c r="F12410" i="8"/>
  <c r="A12411" i="8"/>
  <c r="D12411" i="8" l="1"/>
  <c r="E12411" i="8"/>
  <c r="F12411" i="8"/>
  <c r="A12412" i="8"/>
  <c r="L12410" i="8"/>
  <c r="M12410" i="8"/>
  <c r="F12412" i="8" l="1"/>
  <c r="A12413" i="8"/>
  <c r="D12412" i="8"/>
  <c r="E12412" i="8"/>
  <c r="M12411" i="8"/>
  <c r="L12411" i="8"/>
  <c r="M12412" i="8" l="1"/>
  <c r="L12412" i="8"/>
  <c r="E12413" i="8"/>
  <c r="D12413" i="8"/>
  <c r="F12413" i="8"/>
  <c r="A12414" i="8"/>
  <c r="D12414" i="8" l="1"/>
  <c r="E12414" i="8"/>
  <c r="F12414" i="8"/>
  <c r="A12415" i="8"/>
  <c r="L12413" i="8"/>
  <c r="M12413" i="8"/>
  <c r="A12416" i="8" l="1"/>
  <c r="D12415" i="8"/>
  <c r="F12415" i="8"/>
  <c r="E12415" i="8"/>
  <c r="M12414" i="8"/>
  <c r="L12414" i="8"/>
  <c r="M12415" i="8" l="1"/>
  <c r="L12415" i="8"/>
  <c r="F12416" i="8"/>
  <c r="A12417" i="8"/>
  <c r="D12416" i="8"/>
  <c r="E12416" i="8"/>
  <c r="M12416" i="8" l="1"/>
  <c r="L12416" i="8"/>
  <c r="E12417" i="8"/>
  <c r="A12418" i="8"/>
  <c r="D12417" i="8"/>
  <c r="F12417" i="8"/>
  <c r="F12418" i="8" l="1"/>
  <c r="A12419" i="8"/>
  <c r="D12418" i="8"/>
  <c r="E12418" i="8"/>
  <c r="M12417" i="8"/>
  <c r="L12417" i="8"/>
  <c r="M12418" i="8" l="1"/>
  <c r="L12418" i="8"/>
  <c r="E12419" i="8"/>
  <c r="D12419" i="8"/>
  <c r="F12419" i="8"/>
  <c r="A12420" i="8"/>
  <c r="F12420" i="8" l="1"/>
  <c r="A12421" i="8"/>
  <c r="D12420" i="8"/>
  <c r="E12420" i="8"/>
  <c r="M12419" i="8"/>
  <c r="L12419" i="8"/>
  <c r="L12420" i="8" l="1"/>
  <c r="M12420" i="8"/>
  <c r="E12421" i="8"/>
  <c r="F12421" i="8"/>
  <c r="D12421" i="8"/>
  <c r="A12422" i="8"/>
  <c r="E12422" i="8" l="1"/>
  <c r="F12422" i="8"/>
  <c r="D12422" i="8"/>
  <c r="A12423" i="8"/>
  <c r="L12421" i="8"/>
  <c r="M12421" i="8"/>
  <c r="F12423" i="8" l="1"/>
  <c r="E12423" i="8"/>
  <c r="D12423" i="8"/>
  <c r="A12424" i="8"/>
  <c r="L12422" i="8"/>
  <c r="M12422" i="8"/>
  <c r="A12425" i="8" l="1"/>
  <c r="D12424" i="8"/>
  <c r="E12424" i="8"/>
  <c r="F12424" i="8"/>
  <c r="L12423" i="8"/>
  <c r="M12423" i="8"/>
  <c r="L12424" i="8" l="1"/>
  <c r="M12424" i="8"/>
  <c r="D12425" i="8"/>
  <c r="A12426" i="8"/>
  <c r="E12425" i="8"/>
  <c r="F12425" i="8"/>
  <c r="L12425" i="8" l="1"/>
  <c r="M12425" i="8"/>
  <c r="D12426" i="8"/>
  <c r="E12426" i="8"/>
  <c r="F12426" i="8"/>
  <c r="A12427" i="8"/>
  <c r="D12427" i="8" l="1"/>
  <c r="F12427" i="8"/>
  <c r="E12427" i="8"/>
  <c r="A12428" i="8"/>
  <c r="L12426" i="8"/>
  <c r="M12426" i="8"/>
  <c r="F12428" i="8" l="1"/>
  <c r="E12428" i="8"/>
  <c r="A12429" i="8"/>
  <c r="D12428" i="8"/>
  <c r="M12427" i="8"/>
  <c r="L12427" i="8"/>
  <c r="D12429" i="8" l="1"/>
  <c r="A12430" i="8"/>
  <c r="E12429" i="8"/>
  <c r="F12429" i="8"/>
  <c r="M12428" i="8"/>
  <c r="L12428" i="8"/>
  <c r="M12429" i="8" l="1"/>
  <c r="L12429" i="8"/>
  <c r="D12430" i="8"/>
  <c r="E12430" i="8"/>
  <c r="F12430" i="8"/>
  <c r="A12431" i="8"/>
  <c r="D12431" i="8" l="1"/>
  <c r="E12431" i="8"/>
  <c r="A12432" i="8"/>
  <c r="F12431" i="8"/>
  <c r="L12430" i="8"/>
  <c r="M12430" i="8"/>
  <c r="A12433" i="8" l="1"/>
  <c r="D12432" i="8"/>
  <c r="E12432" i="8"/>
  <c r="F12432" i="8"/>
  <c r="M12431" i="8"/>
  <c r="L12431" i="8"/>
  <c r="M12432" i="8" l="1"/>
  <c r="L12432" i="8"/>
  <c r="E12433" i="8"/>
  <c r="F12433" i="8"/>
  <c r="D12433" i="8"/>
  <c r="A12434" i="8"/>
  <c r="D12434" i="8" l="1"/>
  <c r="A12435" i="8"/>
  <c r="E12434" i="8"/>
  <c r="F12434" i="8"/>
  <c r="L12433" i="8"/>
  <c r="M12433" i="8"/>
  <c r="M12434" i="8" l="1"/>
  <c r="L12434" i="8"/>
  <c r="E12435" i="8"/>
  <c r="A12436" i="8"/>
  <c r="F12435" i="8"/>
  <c r="D12435" i="8"/>
  <c r="A12437" i="8" l="1"/>
  <c r="E12436" i="8"/>
  <c r="D12436" i="8"/>
  <c r="F12436" i="8"/>
  <c r="L12435" i="8"/>
  <c r="M12435" i="8"/>
  <c r="M12436" i="8" l="1"/>
  <c r="L12436" i="8"/>
  <c r="E12437" i="8"/>
  <c r="F12437" i="8"/>
  <c r="D12437" i="8"/>
  <c r="A12438" i="8"/>
  <c r="D12438" i="8" l="1"/>
  <c r="E12438" i="8"/>
  <c r="F12438" i="8"/>
  <c r="A12439" i="8"/>
  <c r="M12437" i="8"/>
  <c r="L12437" i="8"/>
  <c r="A12440" i="8" l="1"/>
  <c r="D12439" i="8"/>
  <c r="F12439" i="8"/>
  <c r="E12439" i="8"/>
  <c r="M12438" i="8"/>
  <c r="L12438" i="8"/>
  <c r="L12439" i="8" l="1"/>
  <c r="M12439" i="8"/>
  <c r="E12440" i="8"/>
  <c r="D12440" i="8"/>
  <c r="F12440" i="8"/>
  <c r="A12441" i="8"/>
  <c r="E12441" i="8" l="1"/>
  <c r="F12441" i="8"/>
  <c r="D12441" i="8"/>
  <c r="A12442" i="8"/>
  <c r="M12440" i="8"/>
  <c r="L12440" i="8"/>
  <c r="F12442" i="8" l="1"/>
  <c r="D12442" i="8"/>
  <c r="E12442" i="8"/>
  <c r="A12443" i="8"/>
  <c r="M12441" i="8"/>
  <c r="L12441" i="8"/>
  <c r="A12444" i="8" l="1"/>
  <c r="D12443" i="8"/>
  <c r="F12443" i="8"/>
  <c r="E12443" i="8"/>
  <c r="M12442" i="8"/>
  <c r="L12442" i="8"/>
  <c r="L12443" i="8" l="1"/>
  <c r="M12443" i="8"/>
  <c r="E12444" i="8"/>
  <c r="D12444" i="8"/>
  <c r="F12444" i="8"/>
  <c r="A12445" i="8"/>
  <c r="E12445" i="8" l="1"/>
  <c r="F12445" i="8"/>
  <c r="D12445" i="8"/>
  <c r="A12446" i="8"/>
  <c r="M12444" i="8"/>
  <c r="L12444" i="8"/>
  <c r="E12446" i="8" l="1"/>
  <c r="D12446" i="8"/>
  <c r="F12446" i="8"/>
  <c r="A12447" i="8"/>
  <c r="M12445" i="8"/>
  <c r="L12445" i="8"/>
  <c r="A12448" i="8" l="1"/>
  <c r="D12447" i="8"/>
  <c r="E12447" i="8"/>
  <c r="F12447" i="8"/>
  <c r="M12446" i="8"/>
  <c r="L12446" i="8"/>
  <c r="M12447" i="8" l="1"/>
  <c r="L12447" i="8"/>
  <c r="F12448" i="8"/>
  <c r="A12449" i="8"/>
  <c r="E12448" i="8"/>
  <c r="D12448" i="8"/>
  <c r="L12448" i="8" l="1"/>
  <c r="M12448" i="8"/>
  <c r="A12450" i="8"/>
  <c r="E12449" i="8"/>
  <c r="F12449" i="8"/>
  <c r="D12449" i="8"/>
  <c r="L12449" i="8" l="1"/>
  <c r="M12449" i="8"/>
  <c r="D12450" i="8"/>
  <c r="E12450" i="8"/>
  <c r="A12451" i="8"/>
  <c r="F12450" i="8"/>
  <c r="D12451" i="8" l="1"/>
  <c r="F12451" i="8"/>
  <c r="E12451" i="8"/>
  <c r="A12452" i="8"/>
  <c r="L12450" i="8"/>
  <c r="M12450" i="8"/>
  <c r="D12452" i="8" l="1"/>
  <c r="E12452" i="8"/>
  <c r="F12452" i="8"/>
  <c r="A12453" i="8"/>
  <c r="L12451" i="8"/>
  <c r="M12451" i="8"/>
  <c r="A12454" i="8" l="1"/>
  <c r="E12453" i="8"/>
  <c r="F12453" i="8"/>
  <c r="D12453" i="8"/>
  <c r="M12452" i="8"/>
  <c r="L12452" i="8"/>
  <c r="M12453" i="8" l="1"/>
  <c r="L12453" i="8"/>
  <c r="D12454" i="8"/>
  <c r="A12455" i="8"/>
  <c r="E12454" i="8"/>
  <c r="F12454" i="8"/>
  <c r="L12454" i="8" l="1"/>
  <c r="M12454" i="8"/>
  <c r="D12455" i="8"/>
  <c r="F12455" i="8"/>
  <c r="E12455" i="8"/>
  <c r="A12456" i="8"/>
  <c r="D12456" i="8" l="1"/>
  <c r="E12456" i="8"/>
  <c r="F12456" i="8"/>
  <c r="A12457" i="8"/>
  <c r="M12455" i="8"/>
  <c r="L12455" i="8"/>
  <c r="E12457" i="8" l="1"/>
  <c r="F12457" i="8"/>
  <c r="D12457" i="8"/>
  <c r="A12458" i="8"/>
  <c r="M12456" i="8"/>
  <c r="L12456" i="8"/>
  <c r="F12458" i="8" l="1"/>
  <c r="A12459" i="8"/>
  <c r="D12458" i="8"/>
  <c r="E12458" i="8"/>
  <c r="M12457" i="8"/>
  <c r="L12457" i="8"/>
  <c r="L12458" i="8" l="1"/>
  <c r="M12458" i="8"/>
  <c r="D12459" i="8"/>
  <c r="F12459" i="8"/>
  <c r="E12459" i="8"/>
  <c r="A12460" i="8"/>
  <c r="E12460" i="8" l="1"/>
  <c r="D12460" i="8"/>
  <c r="F12460" i="8"/>
  <c r="A12461" i="8"/>
  <c r="M12459" i="8"/>
  <c r="L12459" i="8"/>
  <c r="A12462" i="8" l="1"/>
  <c r="D12461" i="8"/>
  <c r="E12461" i="8"/>
  <c r="F12461" i="8"/>
  <c r="M12460" i="8"/>
  <c r="L12460" i="8"/>
  <c r="L12461" i="8" l="1"/>
  <c r="M12461" i="8"/>
  <c r="E12462" i="8"/>
  <c r="F12462" i="8"/>
  <c r="A12463" i="8"/>
  <c r="D12462" i="8"/>
  <c r="D12463" i="8" l="1"/>
  <c r="E12463" i="8"/>
  <c r="F12463" i="8"/>
  <c r="A12464" i="8"/>
  <c r="M12462" i="8"/>
  <c r="L12462" i="8"/>
  <c r="D12464" i="8" l="1"/>
  <c r="E12464" i="8"/>
  <c r="F12464" i="8"/>
  <c r="A12465" i="8"/>
  <c r="M12463" i="8"/>
  <c r="L12463" i="8"/>
  <c r="D12465" i="8" l="1"/>
  <c r="A12466" i="8"/>
  <c r="E12465" i="8"/>
  <c r="F12465" i="8"/>
  <c r="M12464" i="8"/>
  <c r="L12464" i="8"/>
  <c r="M12465" i="8" l="1"/>
  <c r="L12465" i="8"/>
  <c r="F12466" i="8"/>
  <c r="A12467" i="8"/>
  <c r="D12466" i="8"/>
  <c r="E12466" i="8"/>
  <c r="M12466" i="8" l="1"/>
  <c r="L12466" i="8"/>
  <c r="E12467" i="8"/>
  <c r="A12468" i="8"/>
  <c r="D12467" i="8"/>
  <c r="F12467" i="8"/>
  <c r="F12468" i="8" l="1"/>
  <c r="A12469" i="8"/>
  <c r="D12468" i="8"/>
  <c r="E12468" i="8"/>
  <c r="M12467" i="8"/>
  <c r="L12467" i="8"/>
  <c r="L12468" i="8" l="1"/>
  <c r="M12468" i="8"/>
  <c r="D12469" i="8"/>
  <c r="A12470" i="8"/>
  <c r="E12469" i="8"/>
  <c r="F12469" i="8"/>
  <c r="L12469" i="8" l="1"/>
  <c r="M12469" i="8"/>
  <c r="D12470" i="8"/>
  <c r="E12470" i="8"/>
  <c r="F12470" i="8"/>
  <c r="A12471" i="8"/>
  <c r="A12472" i="8" l="1"/>
  <c r="D12471" i="8"/>
  <c r="F12471" i="8"/>
  <c r="E12471" i="8"/>
  <c r="M12470" i="8"/>
  <c r="L12470" i="8"/>
  <c r="M12471" i="8" l="1"/>
  <c r="L12471" i="8"/>
  <c r="D12472" i="8"/>
  <c r="E12472" i="8"/>
  <c r="A12473" i="8"/>
  <c r="F12472" i="8"/>
  <c r="D12473" i="8" l="1"/>
  <c r="E12473" i="8"/>
  <c r="F12473" i="8"/>
  <c r="A12474" i="8"/>
  <c r="M12472" i="8"/>
  <c r="L12472" i="8"/>
  <c r="D12474" i="8" l="1"/>
  <c r="E12474" i="8"/>
  <c r="F12474" i="8"/>
  <c r="A12475" i="8"/>
  <c r="M12473" i="8"/>
  <c r="L12473" i="8"/>
  <c r="A12476" i="8" l="1"/>
  <c r="D12475" i="8"/>
  <c r="F12475" i="8"/>
  <c r="E12475" i="8"/>
  <c r="M12474" i="8"/>
  <c r="L12474" i="8"/>
  <c r="M12475" i="8" l="1"/>
  <c r="L12475" i="8"/>
  <c r="E12476" i="8"/>
  <c r="F12476" i="8"/>
  <c r="D12476" i="8"/>
  <c r="A12477" i="8"/>
  <c r="A12478" i="8" l="1"/>
  <c r="E12477" i="8"/>
  <c r="F12477" i="8"/>
  <c r="D12477" i="8"/>
  <c r="M12476" i="8"/>
  <c r="L12476" i="8"/>
  <c r="L12477" i="8" l="1"/>
  <c r="M12477" i="8"/>
  <c r="F12478" i="8"/>
  <c r="D12478" i="8"/>
  <c r="E12478" i="8"/>
  <c r="A12479" i="8"/>
  <c r="D12479" i="8" l="1"/>
  <c r="F12479" i="8"/>
  <c r="E12479" i="8"/>
  <c r="A12480" i="8"/>
  <c r="L12478" i="8"/>
  <c r="M12478" i="8"/>
  <c r="D12480" i="8" l="1"/>
  <c r="E12480" i="8"/>
  <c r="F12480" i="8"/>
  <c r="A12481" i="8"/>
  <c r="L12479" i="8"/>
  <c r="M12479" i="8"/>
  <c r="A12482" i="8" l="1"/>
  <c r="E12481" i="8"/>
  <c r="D12481" i="8"/>
  <c r="F12481" i="8"/>
  <c r="M12480" i="8"/>
  <c r="L12480" i="8"/>
  <c r="M12481" i="8" l="1"/>
  <c r="L12481" i="8"/>
  <c r="F12482" i="8"/>
  <c r="A12483" i="8"/>
  <c r="D12482" i="8"/>
  <c r="E12482" i="8"/>
  <c r="L12482" i="8" l="1"/>
  <c r="M12482" i="8"/>
  <c r="F12483" i="8"/>
  <c r="A12484" i="8"/>
  <c r="D12483" i="8"/>
  <c r="E12483" i="8"/>
  <c r="M12483" i="8" l="1"/>
  <c r="L12483" i="8"/>
  <c r="F12484" i="8"/>
  <c r="A12485" i="8"/>
  <c r="D12484" i="8"/>
  <c r="E12484" i="8"/>
  <c r="M12484" i="8" l="1"/>
  <c r="L12484" i="8"/>
  <c r="F12485" i="8"/>
  <c r="A12486" i="8"/>
  <c r="E12485" i="8"/>
  <c r="D12485" i="8"/>
  <c r="M12485" i="8" l="1"/>
  <c r="L12485" i="8"/>
  <c r="F12486" i="8"/>
  <c r="A12487" i="8"/>
  <c r="D12486" i="8"/>
  <c r="E12486" i="8"/>
  <c r="L12486" i="8" l="1"/>
  <c r="M12486" i="8"/>
  <c r="D12487" i="8"/>
  <c r="F12487" i="8"/>
  <c r="E12487" i="8"/>
  <c r="A12488" i="8"/>
  <c r="E12488" i="8" l="1"/>
  <c r="D12488" i="8"/>
  <c r="F12488" i="8"/>
  <c r="A12489" i="8"/>
  <c r="M12487" i="8"/>
  <c r="L12487" i="8"/>
  <c r="D12489" i="8" l="1"/>
  <c r="E12489" i="8"/>
  <c r="F12489" i="8"/>
  <c r="A12490" i="8"/>
  <c r="L12488" i="8"/>
  <c r="M12488" i="8"/>
  <c r="D12490" i="8" l="1"/>
  <c r="E12490" i="8"/>
  <c r="F12490" i="8"/>
  <c r="A12491" i="8"/>
  <c r="M12489" i="8"/>
  <c r="L12489" i="8"/>
  <c r="A12492" i="8" l="1"/>
  <c r="D12491" i="8"/>
  <c r="F12491" i="8"/>
  <c r="E12491" i="8"/>
  <c r="M12490" i="8"/>
  <c r="L12490" i="8"/>
  <c r="M12491" i="8" l="1"/>
  <c r="L12491" i="8"/>
  <c r="D12492" i="8"/>
  <c r="E12492" i="8"/>
  <c r="F12492" i="8"/>
  <c r="A12493" i="8"/>
  <c r="A12494" i="8" l="1"/>
  <c r="E12493" i="8"/>
  <c r="F12493" i="8"/>
  <c r="D12493" i="8"/>
  <c r="M12492" i="8"/>
  <c r="L12492" i="8"/>
  <c r="L12493" i="8" l="1"/>
  <c r="M12493" i="8"/>
  <c r="E12494" i="8"/>
  <c r="D12494" i="8"/>
  <c r="F12494" i="8"/>
  <c r="A12495" i="8"/>
  <c r="F12495" i="8" l="1"/>
  <c r="A12496" i="8"/>
  <c r="D12495" i="8"/>
  <c r="E12495" i="8"/>
  <c r="L12494" i="8"/>
  <c r="M12494" i="8"/>
  <c r="L12495" i="8" l="1"/>
  <c r="M12495" i="8"/>
  <c r="D12496" i="8"/>
  <c r="F12496" i="8"/>
  <c r="A12497" i="8"/>
  <c r="E12496" i="8"/>
  <c r="L12496" i="8" l="1"/>
  <c r="M12496" i="8"/>
  <c r="E12497" i="8"/>
  <c r="D12497" i="8"/>
  <c r="F12497" i="8"/>
  <c r="A12498" i="8"/>
  <c r="A12499" i="8" l="1"/>
  <c r="F12498" i="8"/>
  <c r="D12498" i="8"/>
  <c r="E12498" i="8"/>
  <c r="M12497" i="8"/>
  <c r="L12497" i="8"/>
  <c r="M12498" i="8" l="1"/>
  <c r="L12498" i="8"/>
  <c r="F12499" i="8"/>
  <c r="D12499" i="8"/>
  <c r="E12499" i="8"/>
  <c r="A12500" i="8"/>
  <c r="D12500" i="8" l="1"/>
  <c r="E12500" i="8"/>
  <c r="F12500" i="8"/>
  <c r="A12501" i="8"/>
  <c r="L12499" i="8"/>
  <c r="M12499" i="8"/>
  <c r="D12501" i="8" l="1"/>
  <c r="A12502" i="8"/>
  <c r="E12501" i="8"/>
  <c r="F12501" i="8"/>
  <c r="M12500" i="8"/>
  <c r="L12500" i="8"/>
  <c r="L12501" i="8" l="1"/>
  <c r="M12501" i="8"/>
  <c r="D12502" i="8"/>
  <c r="E12502" i="8"/>
  <c r="F12502" i="8"/>
  <c r="A12503" i="8"/>
  <c r="D12503" i="8" l="1"/>
  <c r="F12503" i="8"/>
  <c r="E12503" i="8"/>
  <c r="A12504" i="8"/>
  <c r="L12502" i="8"/>
  <c r="M12502" i="8"/>
  <c r="D12504" i="8" l="1"/>
  <c r="E12504" i="8"/>
  <c r="F12504" i="8"/>
  <c r="A12505" i="8"/>
  <c r="L12503" i="8"/>
  <c r="M12503" i="8"/>
  <c r="D12505" i="8" l="1"/>
  <c r="A12506" i="8"/>
  <c r="F12505" i="8"/>
  <c r="E12505" i="8"/>
  <c r="M12504" i="8"/>
  <c r="L12504" i="8"/>
  <c r="M12505" i="8" l="1"/>
  <c r="L12505" i="8"/>
  <c r="D12506" i="8"/>
  <c r="E12506" i="8"/>
  <c r="F12506" i="8"/>
  <c r="A12507" i="8"/>
  <c r="D12507" i="8" l="1"/>
  <c r="F12507" i="8"/>
  <c r="E12507" i="8"/>
  <c r="A12508" i="8"/>
  <c r="M12506" i="8"/>
  <c r="L12506" i="8"/>
  <c r="L12507" i="8" l="1"/>
  <c r="M12507" i="8"/>
  <c r="D12508" i="8"/>
  <c r="E12508" i="8"/>
  <c r="F12508" i="8"/>
  <c r="A12509" i="8"/>
  <c r="L12508" i="8" l="1"/>
  <c r="M12508" i="8"/>
  <c r="E12509" i="8"/>
  <c r="A12510" i="8"/>
  <c r="F12509" i="8"/>
  <c r="D12509" i="8"/>
  <c r="M12509" i="8" l="1"/>
  <c r="L12509" i="8"/>
  <c r="A12511" i="8"/>
  <c r="D12510" i="8"/>
  <c r="E12510" i="8"/>
  <c r="F12510" i="8"/>
  <c r="M12510" i="8" l="1"/>
  <c r="L12510" i="8"/>
  <c r="F12511" i="8"/>
  <c r="A12512" i="8"/>
  <c r="D12511" i="8"/>
  <c r="E12511" i="8"/>
  <c r="L12511" i="8" l="1"/>
  <c r="M12511" i="8"/>
  <c r="D12512" i="8"/>
  <c r="E12512" i="8"/>
  <c r="F12512" i="8"/>
  <c r="A12513" i="8"/>
  <c r="D12513" i="8" l="1"/>
  <c r="A12514" i="8"/>
  <c r="F12513" i="8"/>
  <c r="E12513" i="8"/>
  <c r="M12512" i="8"/>
  <c r="L12512" i="8"/>
  <c r="M12513" i="8" l="1"/>
  <c r="L12513" i="8"/>
  <c r="D12514" i="8"/>
  <c r="E12514" i="8"/>
  <c r="F12514" i="8"/>
  <c r="A12515" i="8"/>
  <c r="A12516" i="8" l="1"/>
  <c r="D12515" i="8"/>
  <c r="F12515" i="8"/>
  <c r="E12515" i="8"/>
  <c r="M12514" i="8"/>
  <c r="L12514" i="8"/>
  <c r="M12515" i="8" l="1"/>
  <c r="L12515" i="8"/>
  <c r="F12516" i="8"/>
  <c r="D12516" i="8"/>
  <c r="E12516" i="8"/>
  <c r="A12517" i="8"/>
  <c r="E12517" i="8" l="1"/>
  <c r="A12518" i="8"/>
  <c r="F12517" i="8"/>
  <c r="D12517" i="8"/>
  <c r="L12516" i="8"/>
  <c r="M12516" i="8"/>
  <c r="A12519" i="8" l="1"/>
  <c r="D12518" i="8"/>
  <c r="E12518" i="8"/>
  <c r="F12518" i="8"/>
  <c r="M12517" i="8"/>
  <c r="L12517" i="8"/>
  <c r="L12518" i="8" l="1"/>
  <c r="M12518" i="8"/>
  <c r="D12519" i="8"/>
  <c r="F12519" i="8"/>
  <c r="E12519" i="8"/>
  <c r="A12520" i="8"/>
  <c r="D12520" i="8" l="1"/>
  <c r="E12520" i="8"/>
  <c r="A12521" i="8"/>
  <c r="F12520" i="8"/>
  <c r="L12519" i="8"/>
  <c r="M12519" i="8"/>
  <c r="D12521" i="8" l="1"/>
  <c r="A12522" i="8"/>
  <c r="E12521" i="8"/>
  <c r="F12521" i="8"/>
  <c r="M12520" i="8"/>
  <c r="L12520" i="8"/>
  <c r="L12521" i="8" l="1"/>
  <c r="M12521" i="8"/>
  <c r="D12522" i="8"/>
  <c r="E12522" i="8"/>
  <c r="F12522" i="8"/>
  <c r="A12523" i="8"/>
  <c r="D12523" i="8" l="1"/>
  <c r="E12523" i="8"/>
  <c r="A12524" i="8"/>
  <c r="F12523" i="8"/>
  <c r="L12522" i="8"/>
  <c r="M12522" i="8"/>
  <c r="A12525" i="8" l="1"/>
  <c r="D12524" i="8"/>
  <c r="E12524" i="8"/>
  <c r="F12524" i="8"/>
  <c r="M12523" i="8"/>
  <c r="L12523" i="8"/>
  <c r="L12524" i="8" l="1"/>
  <c r="M12524" i="8"/>
  <c r="D12525" i="8"/>
  <c r="E12525" i="8"/>
  <c r="F12525" i="8"/>
  <c r="A12526" i="8"/>
  <c r="A12527" i="8" l="1"/>
  <c r="D12526" i="8"/>
  <c r="E12526" i="8"/>
  <c r="F12526" i="8"/>
  <c r="M12525" i="8"/>
  <c r="L12525" i="8"/>
  <c r="M12526" i="8" l="1"/>
  <c r="L12526" i="8"/>
  <c r="D12527" i="8"/>
  <c r="A12528" i="8"/>
  <c r="E12527" i="8"/>
  <c r="F12527" i="8"/>
  <c r="L12527" i="8" l="1"/>
  <c r="M12527" i="8"/>
  <c r="D12528" i="8"/>
  <c r="E12528" i="8"/>
  <c r="F12528" i="8"/>
  <c r="A12529" i="8"/>
  <c r="E12529" i="8" l="1"/>
  <c r="F12529" i="8"/>
  <c r="D12529" i="8"/>
  <c r="A12530" i="8"/>
  <c r="L12528" i="8"/>
  <c r="M12528" i="8"/>
  <c r="F12530" i="8" l="1"/>
  <c r="A12531" i="8"/>
  <c r="D12530" i="8"/>
  <c r="E12530" i="8"/>
  <c r="M12529" i="8"/>
  <c r="L12529" i="8"/>
  <c r="L12530" i="8" l="1"/>
  <c r="M12530" i="8"/>
  <c r="D12531" i="8"/>
  <c r="F12531" i="8"/>
  <c r="E12531" i="8"/>
  <c r="A12532" i="8"/>
  <c r="D12532" i="8" l="1"/>
  <c r="E12532" i="8"/>
  <c r="A12533" i="8"/>
  <c r="F12532" i="8"/>
  <c r="L12531" i="8"/>
  <c r="M12531" i="8"/>
  <c r="E12533" i="8" l="1"/>
  <c r="F12533" i="8"/>
  <c r="D12533" i="8"/>
  <c r="A12534" i="8"/>
  <c r="L12532" i="8"/>
  <c r="M12532" i="8"/>
  <c r="D12534" i="8" l="1"/>
  <c r="E12534" i="8"/>
  <c r="F12534" i="8"/>
  <c r="A12535" i="8"/>
  <c r="M12533" i="8"/>
  <c r="L12533" i="8"/>
  <c r="A12536" i="8" l="1"/>
  <c r="D12535" i="8"/>
  <c r="F12535" i="8"/>
  <c r="E12535" i="8"/>
  <c r="M12534" i="8"/>
  <c r="L12534" i="8"/>
  <c r="M12535" i="8" l="1"/>
  <c r="L12535" i="8"/>
  <c r="D12536" i="8"/>
  <c r="F12536" i="8"/>
  <c r="A12537" i="8"/>
  <c r="E12536" i="8"/>
  <c r="M12536" i="8" l="1"/>
  <c r="L12536" i="8"/>
  <c r="E12537" i="8"/>
  <c r="D12537" i="8"/>
  <c r="A12538" i="8"/>
  <c r="F12537" i="8"/>
  <c r="F12538" i="8" l="1"/>
  <c r="A12539" i="8"/>
  <c r="D12538" i="8"/>
  <c r="E12538" i="8"/>
  <c r="M12537" i="8"/>
  <c r="L12537" i="8"/>
  <c r="M12538" i="8" l="1"/>
  <c r="L12538" i="8"/>
  <c r="D12539" i="8"/>
  <c r="E12539" i="8"/>
  <c r="F12539" i="8"/>
  <c r="A12540" i="8"/>
  <c r="A12541" i="8" l="1"/>
  <c r="D12540" i="8"/>
  <c r="E12540" i="8"/>
  <c r="F12540" i="8"/>
  <c r="M12539" i="8"/>
  <c r="L12539" i="8"/>
  <c r="L12540" i="8" l="1"/>
  <c r="M12540" i="8"/>
  <c r="E12541" i="8"/>
  <c r="F12541" i="8"/>
  <c r="D12541" i="8"/>
  <c r="A12542" i="8"/>
  <c r="F12542" i="8" l="1"/>
  <c r="A12543" i="8"/>
  <c r="D12542" i="8"/>
  <c r="E12542" i="8"/>
  <c r="M12541" i="8"/>
  <c r="L12541" i="8"/>
  <c r="M12542" i="8" l="1"/>
  <c r="L12542" i="8"/>
  <c r="D12543" i="8"/>
  <c r="E12543" i="8"/>
  <c r="A12544" i="8"/>
  <c r="F12543" i="8"/>
  <c r="D12544" i="8" l="1"/>
  <c r="E12544" i="8"/>
  <c r="F12544" i="8"/>
  <c r="A12545" i="8"/>
  <c r="L12543" i="8"/>
  <c r="M12543" i="8"/>
  <c r="D12545" i="8" l="1"/>
  <c r="A12546" i="8"/>
  <c r="E12545" i="8"/>
  <c r="F12545" i="8"/>
  <c r="M12544" i="8"/>
  <c r="L12544" i="8"/>
  <c r="M12545" i="8" l="1"/>
  <c r="L12545" i="8"/>
  <c r="D12546" i="8"/>
  <c r="F12546" i="8"/>
  <c r="A12547" i="8"/>
  <c r="E12546" i="8"/>
  <c r="L12546" i="8" l="1"/>
  <c r="M12546" i="8"/>
  <c r="D12547" i="8"/>
  <c r="F12547" i="8"/>
  <c r="E12547" i="8"/>
  <c r="A12548" i="8"/>
  <c r="E12548" i="8" l="1"/>
  <c r="D12548" i="8"/>
  <c r="A12549" i="8"/>
  <c r="F12548" i="8"/>
  <c r="L12547" i="8"/>
  <c r="M12547" i="8"/>
  <c r="D12549" i="8" l="1"/>
  <c r="A12550" i="8"/>
  <c r="E12549" i="8"/>
  <c r="F12549" i="8"/>
  <c r="M12548" i="8"/>
  <c r="L12548" i="8"/>
  <c r="L12549" i="8" l="1"/>
  <c r="M12549" i="8"/>
  <c r="D12550" i="8"/>
  <c r="F12550" i="8"/>
  <c r="A12551" i="8"/>
  <c r="E12550" i="8"/>
  <c r="M12550" i="8" l="1"/>
  <c r="L12550" i="8"/>
  <c r="A12552" i="8"/>
  <c r="D12551" i="8"/>
  <c r="F12551" i="8"/>
  <c r="E12551" i="8"/>
  <c r="L12551" i="8" l="1"/>
  <c r="M12551" i="8"/>
  <c r="D12552" i="8"/>
  <c r="E12552" i="8"/>
  <c r="F12552" i="8"/>
  <c r="A12553" i="8"/>
  <c r="M12552" i="8" l="1"/>
  <c r="L12552" i="8"/>
  <c r="D12553" i="8"/>
  <c r="A12554" i="8"/>
  <c r="E12553" i="8"/>
  <c r="F12553" i="8"/>
  <c r="L12553" i="8" l="1"/>
  <c r="M12553" i="8"/>
  <c r="D12554" i="8"/>
  <c r="E12554" i="8"/>
  <c r="F12554" i="8"/>
  <c r="A12555" i="8"/>
  <c r="D12555" i="8" l="1"/>
  <c r="F12555" i="8"/>
  <c r="E12555" i="8"/>
  <c r="A12556" i="8"/>
  <c r="M12554" i="8"/>
  <c r="L12554" i="8"/>
  <c r="D12556" i="8" l="1"/>
  <c r="E12556" i="8"/>
  <c r="F12556" i="8"/>
  <c r="A12557" i="8"/>
  <c r="M12555" i="8"/>
  <c r="L12555" i="8"/>
  <c r="E12557" i="8" l="1"/>
  <c r="F12557" i="8"/>
  <c r="D12557" i="8"/>
  <c r="A12558" i="8"/>
  <c r="L12556" i="8"/>
  <c r="M12556" i="8"/>
  <c r="D12558" i="8" l="1"/>
  <c r="E12558" i="8"/>
  <c r="F12558" i="8"/>
  <c r="A12559" i="8"/>
  <c r="M12557" i="8"/>
  <c r="L12557" i="8"/>
  <c r="E12559" i="8" l="1"/>
  <c r="A12560" i="8"/>
  <c r="D12559" i="8"/>
  <c r="F12559" i="8"/>
  <c r="M12558" i="8"/>
  <c r="L12558" i="8"/>
  <c r="D12560" i="8" l="1"/>
  <c r="E12560" i="8"/>
  <c r="F12560" i="8"/>
  <c r="A12561" i="8"/>
  <c r="L12559" i="8"/>
  <c r="M12559" i="8"/>
  <c r="D12561" i="8" l="1"/>
  <c r="E12561" i="8"/>
  <c r="F12561" i="8"/>
  <c r="A12562" i="8"/>
  <c r="M12560" i="8"/>
  <c r="L12560" i="8"/>
  <c r="E12562" i="8" l="1"/>
  <c r="F12562" i="8"/>
  <c r="D12562" i="8"/>
  <c r="A12563" i="8"/>
  <c r="L12561" i="8"/>
  <c r="M12561" i="8"/>
  <c r="D12563" i="8" l="1"/>
  <c r="F12563" i="8"/>
  <c r="E12563" i="8"/>
  <c r="A12564" i="8"/>
  <c r="L12562" i="8"/>
  <c r="M12562" i="8"/>
  <c r="A12565" i="8" l="1"/>
  <c r="D12564" i="8"/>
  <c r="E12564" i="8"/>
  <c r="F12564" i="8"/>
  <c r="M12563" i="8"/>
  <c r="L12563" i="8"/>
  <c r="L12564" i="8" l="1"/>
  <c r="M12564" i="8"/>
  <c r="E12565" i="8"/>
  <c r="F12565" i="8"/>
  <c r="D12565" i="8"/>
  <c r="A12566" i="8"/>
  <c r="F12566" i="8" l="1"/>
  <c r="D12566" i="8"/>
  <c r="E12566" i="8"/>
  <c r="A12567" i="8"/>
  <c r="L12565" i="8"/>
  <c r="M12565" i="8"/>
  <c r="E12567" i="8" l="1"/>
  <c r="A12568" i="8"/>
  <c r="D12567" i="8"/>
  <c r="F12567" i="8"/>
  <c r="M12566" i="8"/>
  <c r="L12566" i="8"/>
  <c r="D12568" i="8" l="1"/>
  <c r="F12568" i="8"/>
  <c r="A12569" i="8"/>
  <c r="E12568" i="8"/>
  <c r="M12567" i="8"/>
  <c r="L12567" i="8"/>
  <c r="L12568" i="8" l="1"/>
  <c r="M12568" i="8"/>
  <c r="E12569" i="8"/>
  <c r="F12569" i="8"/>
  <c r="D12569" i="8"/>
  <c r="A12570" i="8"/>
  <c r="D12570" i="8" l="1"/>
  <c r="E12570" i="8"/>
  <c r="F12570" i="8"/>
  <c r="A12571" i="8"/>
  <c r="L12569" i="8"/>
  <c r="M12569" i="8"/>
  <c r="A12572" i="8" l="1"/>
  <c r="D12571" i="8"/>
  <c r="F12571" i="8"/>
  <c r="E12571" i="8"/>
  <c r="M12570" i="8"/>
  <c r="L12570" i="8"/>
  <c r="L12571" i="8" l="1"/>
  <c r="M12571" i="8"/>
  <c r="D12572" i="8"/>
  <c r="E12572" i="8"/>
  <c r="F12572" i="8"/>
  <c r="A12573" i="8"/>
  <c r="E12573" i="8" l="1"/>
  <c r="D12573" i="8"/>
  <c r="F12573" i="8"/>
  <c r="A12574" i="8"/>
  <c r="L12572" i="8"/>
  <c r="M12572" i="8"/>
  <c r="F12574" i="8" l="1"/>
  <c r="A12575" i="8"/>
  <c r="E12574" i="8"/>
  <c r="D12574" i="8"/>
  <c r="M12573" i="8"/>
  <c r="L12573" i="8"/>
  <c r="L12574" i="8" l="1"/>
  <c r="M12574" i="8"/>
  <c r="D12575" i="8"/>
  <c r="E12575" i="8"/>
  <c r="F12575" i="8"/>
  <c r="A12576" i="8"/>
  <c r="F12576" i="8" l="1"/>
  <c r="D12576" i="8"/>
  <c r="E12576" i="8"/>
  <c r="A12577" i="8"/>
  <c r="M12575" i="8"/>
  <c r="L12575" i="8"/>
  <c r="D12577" i="8" l="1"/>
  <c r="A12578" i="8"/>
  <c r="E12577" i="8"/>
  <c r="F12577" i="8"/>
  <c r="M12576" i="8"/>
  <c r="L12576" i="8"/>
  <c r="M12577" i="8" l="1"/>
  <c r="L12577" i="8"/>
  <c r="A12579" i="8"/>
  <c r="D12578" i="8"/>
  <c r="F12578" i="8"/>
  <c r="E12578" i="8"/>
  <c r="L12578" i="8" l="1"/>
  <c r="M12578" i="8"/>
  <c r="D12579" i="8"/>
  <c r="F12579" i="8"/>
  <c r="E12579" i="8"/>
  <c r="A12580" i="8"/>
  <c r="D12580" i="8" l="1"/>
  <c r="F12580" i="8"/>
  <c r="E12580" i="8"/>
  <c r="A12581" i="8"/>
  <c r="L12579" i="8"/>
  <c r="M12579" i="8"/>
  <c r="D12581" i="8" l="1"/>
  <c r="A12582" i="8"/>
  <c r="E12581" i="8"/>
  <c r="F12581" i="8"/>
  <c r="M12580" i="8"/>
  <c r="L12580" i="8"/>
  <c r="M12581" i="8" l="1"/>
  <c r="L12581" i="8"/>
  <c r="F12582" i="8"/>
  <c r="A12583" i="8"/>
  <c r="D12582" i="8"/>
  <c r="E12582" i="8"/>
  <c r="M12582" i="8" l="1"/>
  <c r="L12582" i="8"/>
  <c r="E12583" i="8"/>
  <c r="A12584" i="8"/>
  <c r="F12583" i="8"/>
  <c r="D12583" i="8"/>
  <c r="E12584" i="8" l="1"/>
  <c r="F12584" i="8"/>
  <c r="A12585" i="8"/>
  <c r="D12584" i="8"/>
  <c r="M12583" i="8"/>
  <c r="L12583" i="8"/>
  <c r="E12585" i="8" l="1"/>
  <c r="D12585" i="8"/>
  <c r="F12585" i="8"/>
  <c r="A12586" i="8"/>
  <c r="L12584" i="8"/>
  <c r="M12584" i="8"/>
  <c r="E12586" i="8" l="1"/>
  <c r="F12586" i="8"/>
  <c r="D12586" i="8"/>
  <c r="A12587" i="8"/>
  <c r="L12585" i="8"/>
  <c r="M12585" i="8"/>
  <c r="E12587" i="8" l="1"/>
  <c r="A12588" i="8"/>
  <c r="D12587" i="8"/>
  <c r="F12587" i="8"/>
  <c r="M12586" i="8"/>
  <c r="L12586" i="8"/>
  <c r="D12588" i="8" l="1"/>
  <c r="E12588" i="8"/>
  <c r="F12588" i="8"/>
  <c r="A12589" i="8"/>
  <c r="L12587" i="8"/>
  <c r="M12587" i="8"/>
  <c r="E12589" i="8" l="1"/>
  <c r="F12589" i="8"/>
  <c r="D12589" i="8"/>
  <c r="A12590" i="8"/>
  <c r="L12588" i="8"/>
  <c r="M12588" i="8"/>
  <c r="D12590" i="8" l="1"/>
  <c r="A12591" i="8"/>
  <c r="E12590" i="8"/>
  <c r="F12590" i="8"/>
  <c r="L12589" i="8"/>
  <c r="M12589" i="8"/>
  <c r="L12590" i="8" l="1"/>
  <c r="M12590" i="8"/>
  <c r="F12591" i="8"/>
  <c r="E12591" i="8"/>
  <c r="A12592" i="8"/>
  <c r="D12591" i="8"/>
  <c r="D12592" i="8" l="1"/>
  <c r="E12592" i="8"/>
  <c r="F12592" i="8"/>
  <c r="A12593" i="8"/>
  <c r="L12591" i="8"/>
  <c r="M12591" i="8"/>
  <c r="D12593" i="8" l="1"/>
  <c r="E12593" i="8"/>
  <c r="F12593" i="8"/>
  <c r="A12594" i="8"/>
  <c r="M12592" i="8"/>
  <c r="L12592" i="8"/>
  <c r="F12594" i="8" l="1"/>
  <c r="D12594" i="8"/>
  <c r="E12594" i="8"/>
  <c r="A12595" i="8"/>
  <c r="M12593" i="8"/>
  <c r="L12593" i="8"/>
  <c r="D12595" i="8" l="1"/>
  <c r="A12596" i="8"/>
  <c r="E12595" i="8"/>
  <c r="F12595" i="8"/>
  <c r="L12594" i="8"/>
  <c r="M12594" i="8"/>
  <c r="L12595" i="8" l="1"/>
  <c r="M12595" i="8"/>
  <c r="D12596" i="8"/>
  <c r="E12596" i="8"/>
  <c r="F12596" i="8"/>
  <c r="A12597" i="8"/>
  <c r="D12597" i="8" l="1"/>
  <c r="A12598" i="8"/>
  <c r="E12597" i="8"/>
  <c r="F12597" i="8"/>
  <c r="M12596" i="8"/>
  <c r="L12596" i="8"/>
  <c r="L12597" i="8" l="1"/>
  <c r="M12597" i="8"/>
  <c r="D12598" i="8"/>
  <c r="A12599" i="8"/>
  <c r="E12598" i="8"/>
  <c r="F12598" i="8"/>
  <c r="M12598" i="8" l="1"/>
  <c r="L12598" i="8"/>
  <c r="E12599" i="8"/>
  <c r="A12600" i="8"/>
  <c r="D12599" i="8"/>
  <c r="F12599" i="8"/>
  <c r="D12600" i="8" l="1"/>
  <c r="F12600" i="8"/>
  <c r="A12601" i="8"/>
  <c r="E12600" i="8"/>
  <c r="M12599" i="8"/>
  <c r="L12599" i="8"/>
  <c r="M12600" i="8" l="1"/>
  <c r="L12600" i="8"/>
  <c r="A12602" i="8"/>
  <c r="F12601" i="8"/>
  <c r="D12601" i="8"/>
  <c r="E12601" i="8"/>
  <c r="L12601" i="8" l="1"/>
  <c r="M12601" i="8"/>
  <c r="D12602" i="8"/>
  <c r="E12602" i="8"/>
  <c r="A12603" i="8"/>
  <c r="F12602" i="8"/>
  <c r="F12603" i="8" l="1"/>
  <c r="A12604" i="8"/>
  <c r="D12603" i="8"/>
  <c r="E12603" i="8"/>
  <c r="M12602" i="8"/>
  <c r="L12602" i="8"/>
  <c r="M12603" i="8" l="1"/>
  <c r="L12603" i="8"/>
  <c r="F12604" i="8"/>
  <c r="A12605" i="8"/>
  <c r="D12604" i="8"/>
  <c r="E12604" i="8"/>
  <c r="L12604" i="8" l="1"/>
  <c r="M12604" i="8"/>
  <c r="F12605" i="8"/>
  <c r="A12606" i="8"/>
  <c r="E12605" i="8"/>
  <c r="D12605" i="8"/>
  <c r="L12605" i="8" l="1"/>
  <c r="M12605" i="8"/>
  <c r="D12606" i="8"/>
  <c r="A12607" i="8"/>
  <c r="E12606" i="8"/>
  <c r="F12606" i="8"/>
  <c r="M12606" i="8" l="1"/>
  <c r="L12606" i="8"/>
  <c r="A12608" i="8"/>
  <c r="F12607" i="8"/>
  <c r="E12607" i="8"/>
  <c r="D12607" i="8"/>
  <c r="L12607" i="8" l="1"/>
  <c r="M12607" i="8"/>
  <c r="F12608" i="8"/>
  <c r="D12608" i="8"/>
  <c r="E12608" i="8"/>
  <c r="A12609" i="8"/>
  <c r="E12609" i="8" l="1"/>
  <c r="F12609" i="8"/>
  <c r="A12610" i="8"/>
  <c r="D12609" i="8"/>
  <c r="L12608" i="8"/>
  <c r="M12608" i="8"/>
  <c r="D12610" i="8" l="1"/>
  <c r="E12610" i="8"/>
  <c r="F12610" i="8"/>
  <c r="A12611" i="8"/>
  <c r="L12609" i="8"/>
  <c r="M12609" i="8"/>
  <c r="A12612" i="8" l="1"/>
  <c r="D12611" i="8"/>
  <c r="F12611" i="8"/>
  <c r="E12611" i="8"/>
  <c r="M12610" i="8"/>
  <c r="L12610" i="8"/>
  <c r="M12611" i="8" l="1"/>
  <c r="L12611" i="8"/>
  <c r="D12612" i="8"/>
  <c r="F12612" i="8"/>
  <c r="A12613" i="8"/>
  <c r="E12612" i="8"/>
  <c r="L12612" i="8" l="1"/>
  <c r="M12612" i="8"/>
  <c r="A12614" i="8"/>
  <c r="F12613" i="8"/>
  <c r="E12613" i="8"/>
  <c r="D12613" i="8"/>
  <c r="M12613" i="8" l="1"/>
  <c r="L12613" i="8"/>
  <c r="F12614" i="8"/>
  <c r="A12615" i="8"/>
  <c r="D12614" i="8"/>
  <c r="E12614" i="8"/>
  <c r="M12614" i="8" l="1"/>
  <c r="L12614" i="8"/>
  <c r="E12615" i="8"/>
  <c r="A12616" i="8"/>
  <c r="D12615" i="8"/>
  <c r="F12615" i="8"/>
  <c r="D12616" i="8" l="1"/>
  <c r="E12616" i="8"/>
  <c r="F12616" i="8"/>
  <c r="A12617" i="8"/>
  <c r="M12615" i="8"/>
  <c r="L12615" i="8"/>
  <c r="D12617" i="8" l="1"/>
  <c r="E12617" i="8"/>
  <c r="F12617" i="8"/>
  <c r="A12618" i="8"/>
  <c r="L12616" i="8"/>
  <c r="M12616" i="8"/>
  <c r="F12618" i="8" l="1"/>
  <c r="A12619" i="8"/>
  <c r="D12618" i="8"/>
  <c r="E12618" i="8"/>
  <c r="L12617" i="8"/>
  <c r="M12617" i="8"/>
  <c r="M12618" i="8" l="1"/>
  <c r="L12618" i="8"/>
  <c r="A12620" i="8"/>
  <c r="D12619" i="8"/>
  <c r="F12619" i="8"/>
  <c r="E12619" i="8"/>
  <c r="L12619" i="8" l="1"/>
  <c r="M12619" i="8"/>
  <c r="A12621" i="8"/>
  <c r="D12620" i="8"/>
  <c r="F12620" i="8"/>
  <c r="E12620" i="8"/>
  <c r="M12620" i="8" l="1"/>
  <c r="L12620" i="8"/>
  <c r="D12621" i="8"/>
  <c r="A12622" i="8"/>
  <c r="E12621" i="8"/>
  <c r="F12621" i="8"/>
  <c r="L12621" i="8" l="1"/>
  <c r="M12621" i="8"/>
  <c r="A12623" i="8"/>
  <c r="D12622" i="8"/>
  <c r="E12622" i="8"/>
  <c r="F12622" i="8"/>
  <c r="M12622" i="8" l="1"/>
  <c r="L12622" i="8"/>
  <c r="A12624" i="8"/>
  <c r="D12623" i="8"/>
  <c r="F12623" i="8"/>
  <c r="E12623" i="8"/>
  <c r="M12623" i="8" l="1"/>
  <c r="L12623" i="8"/>
  <c r="F12624" i="8"/>
  <c r="A12625" i="8"/>
  <c r="D12624" i="8"/>
  <c r="E12624" i="8"/>
  <c r="M12624" i="8" l="1"/>
  <c r="L12624" i="8"/>
  <c r="F12625" i="8"/>
  <c r="E12625" i="8"/>
  <c r="D12625" i="8"/>
  <c r="A12626" i="8"/>
  <c r="D12626" i="8" l="1"/>
  <c r="F12626" i="8"/>
  <c r="A12627" i="8"/>
  <c r="E12626" i="8"/>
  <c r="M12625" i="8"/>
  <c r="L12625" i="8"/>
  <c r="M12626" i="8" l="1"/>
  <c r="L12626" i="8"/>
  <c r="A12628" i="8"/>
  <c r="D12627" i="8"/>
  <c r="F12627" i="8"/>
  <c r="E12627" i="8"/>
  <c r="L12627" i="8" l="1"/>
  <c r="M12627" i="8"/>
  <c r="D12628" i="8"/>
  <c r="E12628" i="8"/>
  <c r="A12629" i="8"/>
  <c r="F12628" i="8"/>
  <c r="E12629" i="8" l="1"/>
  <c r="D12629" i="8"/>
  <c r="A12630" i="8"/>
  <c r="F12629" i="8"/>
  <c r="M12628" i="8"/>
  <c r="L12628" i="8"/>
  <c r="F12630" i="8" l="1"/>
  <c r="A12631" i="8"/>
  <c r="D12630" i="8"/>
  <c r="E12630" i="8"/>
  <c r="M12629" i="8"/>
  <c r="L12629" i="8"/>
  <c r="M12630" i="8" l="1"/>
  <c r="L12630" i="8"/>
  <c r="D12631" i="8"/>
  <c r="E12631" i="8"/>
  <c r="F12631" i="8"/>
  <c r="A12632" i="8"/>
  <c r="F12632" i="8" l="1"/>
  <c r="A12633" i="8"/>
  <c r="D12632" i="8"/>
  <c r="E12632" i="8"/>
  <c r="M12631" i="8"/>
  <c r="L12631" i="8"/>
  <c r="L12632" i="8" l="1"/>
  <c r="M12632" i="8"/>
  <c r="E12633" i="8"/>
  <c r="F12633" i="8"/>
  <c r="A12634" i="8"/>
  <c r="D12633" i="8"/>
  <c r="D12634" i="8" l="1"/>
  <c r="E12634" i="8"/>
  <c r="F12634" i="8"/>
  <c r="A12635" i="8"/>
  <c r="M12633" i="8"/>
  <c r="L12633" i="8"/>
  <c r="F12635" i="8" l="1"/>
  <c r="D12635" i="8"/>
  <c r="E12635" i="8"/>
  <c r="A12636" i="8"/>
  <c r="L12634" i="8"/>
  <c r="M12634" i="8"/>
  <c r="A12637" i="8" l="1"/>
  <c r="D12636" i="8"/>
  <c r="E12636" i="8"/>
  <c r="F12636" i="8"/>
  <c r="M12635" i="8"/>
  <c r="L12635" i="8"/>
  <c r="L12636" i="8" l="1"/>
  <c r="M12636" i="8"/>
  <c r="E12637" i="8"/>
  <c r="A12638" i="8"/>
  <c r="F12637" i="8"/>
  <c r="D12637" i="8"/>
  <c r="D12638" i="8" l="1"/>
  <c r="F12638" i="8"/>
  <c r="E12638" i="8"/>
  <c r="A12639" i="8"/>
  <c r="M12637" i="8"/>
  <c r="L12637" i="8"/>
  <c r="F12639" i="8" l="1"/>
  <c r="A12640" i="8"/>
  <c r="D12639" i="8"/>
  <c r="E12639" i="8"/>
  <c r="L12638" i="8"/>
  <c r="M12638" i="8"/>
  <c r="L12639" i="8" l="1"/>
  <c r="M12639" i="8"/>
  <c r="D12640" i="8"/>
  <c r="E12640" i="8"/>
  <c r="F12640" i="8"/>
  <c r="A12641" i="8"/>
  <c r="D12641" i="8" l="1"/>
  <c r="A12642" i="8"/>
  <c r="E12641" i="8"/>
  <c r="F12641" i="8"/>
  <c r="M12640" i="8"/>
  <c r="L12640" i="8"/>
  <c r="M12641" i="8" l="1"/>
  <c r="L12641" i="8"/>
  <c r="D12642" i="8"/>
  <c r="E12642" i="8"/>
  <c r="F12642" i="8"/>
  <c r="A12643" i="8"/>
  <c r="F12643" i="8" l="1"/>
  <c r="D12643" i="8"/>
  <c r="A12644" i="8"/>
  <c r="E12643" i="8"/>
  <c r="M12642" i="8"/>
  <c r="L12642" i="8"/>
  <c r="M12643" i="8" l="1"/>
  <c r="L12643" i="8"/>
  <c r="A12645" i="8"/>
  <c r="D12644" i="8"/>
  <c r="E12644" i="8"/>
  <c r="F12644" i="8"/>
  <c r="M12644" i="8" l="1"/>
  <c r="L12644" i="8"/>
  <c r="F12645" i="8"/>
  <c r="E12645" i="8"/>
  <c r="A12646" i="8"/>
  <c r="D12645" i="8"/>
  <c r="F12646" i="8" l="1"/>
  <c r="A12647" i="8"/>
  <c r="D12646" i="8"/>
  <c r="E12646" i="8"/>
  <c r="M12645" i="8"/>
  <c r="L12645" i="8"/>
  <c r="M12646" i="8" l="1"/>
  <c r="L12646" i="8"/>
  <c r="D12647" i="8"/>
  <c r="F12647" i="8"/>
  <c r="E12647" i="8"/>
  <c r="A12648" i="8"/>
  <c r="A12649" i="8" l="1"/>
  <c r="D12648" i="8"/>
  <c r="E12648" i="8"/>
  <c r="F12648" i="8"/>
  <c r="M12647" i="8"/>
  <c r="L12647" i="8"/>
  <c r="M12648" i="8" l="1"/>
  <c r="L12648" i="8"/>
  <c r="A12650" i="8"/>
  <c r="E12649" i="8"/>
  <c r="D12649" i="8"/>
  <c r="F12649" i="8"/>
  <c r="L12649" i="8" l="1"/>
  <c r="M12649" i="8"/>
  <c r="D12650" i="8"/>
  <c r="E12650" i="8"/>
  <c r="F12650" i="8"/>
  <c r="A12651" i="8"/>
  <c r="A12652" i="8" l="1"/>
  <c r="F12651" i="8"/>
  <c r="D12651" i="8"/>
  <c r="E12651" i="8"/>
  <c r="M12650" i="8"/>
  <c r="L12650" i="8"/>
  <c r="M12651" i="8" l="1"/>
  <c r="L12651" i="8"/>
  <c r="D12652" i="8"/>
  <c r="E12652" i="8"/>
  <c r="F12652" i="8"/>
  <c r="A12653" i="8"/>
  <c r="E12653" i="8" l="1"/>
  <c r="F12653" i="8"/>
  <c r="A12654" i="8"/>
  <c r="D12653" i="8"/>
  <c r="L12652" i="8"/>
  <c r="M12652" i="8"/>
  <c r="F12654" i="8" l="1"/>
  <c r="D12654" i="8"/>
  <c r="E12654" i="8"/>
  <c r="A12655" i="8"/>
  <c r="M12653" i="8"/>
  <c r="L12653" i="8"/>
  <c r="A12656" i="8" l="1"/>
  <c r="E12655" i="8"/>
  <c r="D12655" i="8"/>
  <c r="F12655" i="8"/>
  <c r="M12654" i="8"/>
  <c r="L12654" i="8"/>
  <c r="M12655" i="8" l="1"/>
  <c r="L12655" i="8"/>
  <c r="F12656" i="8"/>
  <c r="A12657" i="8"/>
  <c r="E12656" i="8"/>
  <c r="D12656" i="8"/>
  <c r="M12656" i="8" l="1"/>
  <c r="L12656" i="8"/>
  <c r="D12657" i="8"/>
  <c r="A12658" i="8"/>
  <c r="F12657" i="8"/>
  <c r="E12657" i="8"/>
  <c r="L12657" i="8" l="1"/>
  <c r="M12657" i="8"/>
  <c r="F12658" i="8"/>
  <c r="A12659" i="8"/>
  <c r="D12658" i="8"/>
  <c r="E12658" i="8"/>
  <c r="M12658" i="8" l="1"/>
  <c r="L12658" i="8"/>
  <c r="E12659" i="8"/>
  <c r="A12660" i="8"/>
  <c r="D12659" i="8"/>
  <c r="F12659" i="8"/>
  <c r="D12660" i="8" l="1"/>
  <c r="E12660" i="8"/>
  <c r="F12660" i="8"/>
  <c r="A12661" i="8"/>
  <c r="L12659" i="8"/>
  <c r="M12659" i="8"/>
  <c r="E12661" i="8" l="1"/>
  <c r="F12661" i="8"/>
  <c r="D12661" i="8"/>
  <c r="A12662" i="8"/>
  <c r="L12660" i="8"/>
  <c r="M12660" i="8"/>
  <c r="D12662" i="8" l="1"/>
  <c r="E12662" i="8"/>
  <c r="F12662" i="8"/>
  <c r="A12663" i="8"/>
  <c r="L12661" i="8"/>
  <c r="M12661" i="8"/>
  <c r="A12664" i="8" l="1"/>
  <c r="E12663" i="8"/>
  <c r="D12663" i="8"/>
  <c r="F12663" i="8"/>
  <c r="L12662" i="8"/>
  <c r="M12662" i="8"/>
  <c r="M12663" i="8" l="1"/>
  <c r="L12663" i="8"/>
  <c r="F12664" i="8"/>
  <c r="A12665" i="8"/>
  <c r="E12664" i="8"/>
  <c r="D12664" i="8"/>
  <c r="M12664" i="8" l="1"/>
  <c r="L12664" i="8"/>
  <c r="A12666" i="8"/>
  <c r="E12665" i="8"/>
  <c r="F12665" i="8"/>
  <c r="D12665" i="8"/>
  <c r="L12665" i="8" l="1"/>
  <c r="M12665" i="8"/>
  <c r="E12666" i="8"/>
  <c r="F12666" i="8"/>
  <c r="D12666" i="8"/>
  <c r="A12667" i="8"/>
  <c r="D12667" i="8" l="1"/>
  <c r="F12667" i="8"/>
  <c r="E12667" i="8"/>
  <c r="A12668" i="8"/>
  <c r="L12666" i="8"/>
  <c r="M12666" i="8"/>
  <c r="D12668" i="8" l="1"/>
  <c r="E12668" i="8"/>
  <c r="F12668" i="8"/>
  <c r="A12669" i="8"/>
  <c r="M12667" i="8"/>
  <c r="L12667" i="8"/>
  <c r="E12669" i="8" l="1"/>
  <c r="F12669" i="8"/>
  <c r="D12669" i="8"/>
  <c r="A12670" i="8"/>
  <c r="L12668" i="8"/>
  <c r="M12668" i="8"/>
  <c r="F12670" i="8" l="1"/>
  <c r="A12671" i="8"/>
  <c r="D12670" i="8"/>
  <c r="E12670" i="8"/>
  <c r="M12669" i="8"/>
  <c r="L12669" i="8"/>
  <c r="L12670" i="8" l="1"/>
  <c r="M12670" i="8"/>
  <c r="D12671" i="8"/>
  <c r="F12671" i="8"/>
  <c r="E12671" i="8"/>
  <c r="A12672" i="8"/>
  <c r="L12671" i="8" l="1"/>
  <c r="M12671" i="8"/>
  <c r="D12672" i="8"/>
  <c r="E12672" i="8"/>
  <c r="F12672" i="8"/>
  <c r="A12673" i="8"/>
  <c r="D12673" i="8" l="1"/>
  <c r="E12673" i="8"/>
  <c r="F12673" i="8"/>
  <c r="A12674" i="8"/>
  <c r="M12672" i="8"/>
  <c r="L12672" i="8"/>
  <c r="D12674" i="8" l="1"/>
  <c r="E12674" i="8"/>
  <c r="F12674" i="8"/>
  <c r="A12675" i="8"/>
  <c r="M12673" i="8"/>
  <c r="L12673" i="8"/>
  <c r="D12675" i="8" l="1"/>
  <c r="F12675" i="8"/>
  <c r="A12676" i="8"/>
  <c r="E12675" i="8"/>
  <c r="M12674" i="8"/>
  <c r="L12674" i="8"/>
  <c r="L12675" i="8" l="1"/>
  <c r="M12675" i="8"/>
  <c r="F12676" i="8"/>
  <c r="A12677" i="8"/>
  <c r="D12676" i="8"/>
  <c r="E12676" i="8"/>
  <c r="M12676" i="8" l="1"/>
  <c r="L12676" i="8"/>
  <c r="D12677" i="8"/>
  <c r="A12678" i="8"/>
  <c r="E12677" i="8"/>
  <c r="F12677" i="8"/>
  <c r="L12677" i="8" l="1"/>
  <c r="M12677" i="8"/>
  <c r="D12678" i="8"/>
  <c r="E12678" i="8"/>
  <c r="F12678" i="8"/>
  <c r="A12679" i="8"/>
  <c r="D12679" i="8" l="1"/>
  <c r="F12679" i="8"/>
  <c r="A12680" i="8"/>
  <c r="E12679" i="8"/>
  <c r="L12678" i="8"/>
  <c r="M12678" i="8"/>
  <c r="M12679" i="8" l="1"/>
  <c r="L12679" i="8"/>
  <c r="A12681" i="8"/>
  <c r="E12680" i="8"/>
  <c r="D12680" i="8"/>
  <c r="F12680" i="8"/>
  <c r="M12680" i="8" l="1"/>
  <c r="L12680" i="8"/>
  <c r="E12681" i="8"/>
  <c r="D12681" i="8"/>
  <c r="A12682" i="8"/>
  <c r="F12681" i="8"/>
  <c r="D12682" i="8" l="1"/>
  <c r="E12682" i="8"/>
  <c r="F12682" i="8"/>
  <c r="A12683" i="8"/>
  <c r="L12681" i="8"/>
  <c r="M12681" i="8"/>
  <c r="A12684" i="8" l="1"/>
  <c r="F12683" i="8"/>
  <c r="E12683" i="8"/>
  <c r="D12683" i="8"/>
  <c r="M12682" i="8"/>
  <c r="L12682" i="8"/>
  <c r="M12683" i="8" l="1"/>
  <c r="L12683" i="8"/>
  <c r="D12684" i="8"/>
  <c r="A12685" i="8"/>
  <c r="E12684" i="8"/>
  <c r="F12684" i="8"/>
  <c r="L12684" i="8" l="1"/>
  <c r="M12684" i="8"/>
  <c r="E12685" i="8"/>
  <c r="A12686" i="8"/>
  <c r="F12685" i="8"/>
  <c r="D12685" i="8"/>
  <c r="E12686" i="8" l="1"/>
  <c r="D12686" i="8"/>
  <c r="F12686" i="8"/>
  <c r="A12687" i="8"/>
  <c r="L12685" i="8"/>
  <c r="M12685" i="8"/>
  <c r="A12688" i="8" l="1"/>
  <c r="F12687" i="8"/>
  <c r="D12687" i="8"/>
  <c r="E12687" i="8"/>
  <c r="M12686" i="8"/>
  <c r="L12686" i="8"/>
  <c r="L12687" i="8" l="1"/>
  <c r="M12687" i="8"/>
  <c r="E12688" i="8"/>
  <c r="A12689" i="8"/>
  <c r="D12688" i="8"/>
  <c r="F12688" i="8"/>
  <c r="E12689" i="8" l="1"/>
  <c r="D12689" i="8"/>
  <c r="F12689" i="8"/>
  <c r="A12690" i="8"/>
  <c r="L12688" i="8"/>
  <c r="M12688" i="8"/>
  <c r="F12690" i="8" l="1"/>
  <c r="A12691" i="8"/>
  <c r="D12690" i="8"/>
  <c r="E12690" i="8"/>
  <c r="M12689" i="8"/>
  <c r="L12689" i="8"/>
  <c r="L12690" i="8" l="1"/>
  <c r="M12690" i="8"/>
  <c r="D12691" i="8"/>
  <c r="F12691" i="8"/>
  <c r="E12691" i="8"/>
  <c r="A12692" i="8"/>
  <c r="E12692" i="8" l="1"/>
  <c r="D12692" i="8"/>
  <c r="F12692" i="8"/>
  <c r="A12693" i="8"/>
  <c r="L12691" i="8"/>
  <c r="M12691" i="8"/>
  <c r="A12694" i="8" l="1"/>
  <c r="E12693" i="8"/>
  <c r="D12693" i="8"/>
  <c r="F12693" i="8"/>
  <c r="M12692" i="8"/>
  <c r="L12692" i="8"/>
  <c r="L12693" i="8" l="1"/>
  <c r="M12693" i="8"/>
  <c r="A12695" i="8"/>
  <c r="E12694" i="8"/>
  <c r="D12694" i="8"/>
  <c r="F12694" i="8"/>
  <c r="L12694" i="8" l="1"/>
  <c r="M12694" i="8"/>
  <c r="E12695" i="8"/>
  <c r="D12695" i="8"/>
  <c r="F12695" i="8"/>
  <c r="A12696" i="8"/>
  <c r="A12697" i="8" l="1"/>
  <c r="D12696" i="8"/>
  <c r="E12696" i="8"/>
  <c r="F12696" i="8"/>
  <c r="M12695" i="8"/>
  <c r="L12695" i="8"/>
  <c r="M12696" i="8" l="1"/>
  <c r="L12696" i="8"/>
  <c r="D12697" i="8"/>
  <c r="A12698" i="8"/>
  <c r="E12697" i="8"/>
  <c r="F12697" i="8"/>
  <c r="L12697" i="8" l="1"/>
  <c r="M12697" i="8"/>
  <c r="A12699" i="8"/>
  <c r="D12698" i="8"/>
  <c r="E12698" i="8"/>
  <c r="F12698" i="8"/>
  <c r="L12698" i="8" l="1"/>
  <c r="M12698" i="8"/>
  <c r="A12700" i="8"/>
  <c r="D12699" i="8"/>
  <c r="F12699" i="8"/>
  <c r="E12699" i="8"/>
  <c r="L12699" i="8" l="1"/>
  <c r="M12699" i="8"/>
  <c r="F12700" i="8"/>
  <c r="D12700" i="8"/>
  <c r="E12700" i="8"/>
  <c r="A12701" i="8"/>
  <c r="A12702" i="8" l="1"/>
  <c r="E12701" i="8"/>
  <c r="F12701" i="8"/>
  <c r="D12701" i="8"/>
  <c r="M12700" i="8"/>
  <c r="L12700" i="8"/>
  <c r="M12701" i="8" l="1"/>
  <c r="L12701" i="8"/>
  <c r="F12702" i="8"/>
  <c r="D12702" i="8"/>
  <c r="A12703" i="8"/>
  <c r="E12702" i="8"/>
  <c r="M12702" i="8" l="1"/>
  <c r="L12702" i="8"/>
  <c r="A12704" i="8"/>
  <c r="D12703" i="8"/>
  <c r="F12703" i="8"/>
  <c r="E12703" i="8"/>
  <c r="L12703" i="8" l="1"/>
  <c r="M12703" i="8"/>
  <c r="F12704" i="8"/>
  <c r="A12705" i="8"/>
  <c r="E12704" i="8"/>
  <c r="D12704" i="8"/>
  <c r="L12704" i="8" l="1"/>
  <c r="M12704" i="8"/>
  <c r="E12705" i="8"/>
  <c r="F12705" i="8"/>
  <c r="D12705" i="8"/>
  <c r="A12706" i="8"/>
  <c r="D12706" i="8" l="1"/>
  <c r="E12706" i="8"/>
  <c r="F12706" i="8"/>
  <c r="A12707" i="8"/>
  <c r="M12705" i="8"/>
  <c r="L12705" i="8"/>
  <c r="E12707" i="8" l="1"/>
  <c r="A12708" i="8"/>
  <c r="D12707" i="8"/>
  <c r="F12707" i="8"/>
  <c r="M12706" i="8"/>
  <c r="L12706" i="8"/>
  <c r="D12708" i="8" l="1"/>
  <c r="A12709" i="8"/>
  <c r="E12708" i="8"/>
  <c r="F12708" i="8"/>
  <c r="M12707" i="8"/>
  <c r="L12707" i="8"/>
  <c r="M12708" i="8" l="1"/>
  <c r="L12708" i="8"/>
  <c r="A12710" i="8"/>
  <c r="E12709" i="8"/>
  <c r="F12709" i="8"/>
  <c r="D12709" i="8"/>
  <c r="M12709" i="8" l="1"/>
  <c r="L12709" i="8"/>
  <c r="A12711" i="8"/>
  <c r="D12710" i="8"/>
  <c r="F12710" i="8"/>
  <c r="E12710" i="8"/>
  <c r="L12710" i="8" l="1"/>
  <c r="M12710" i="8"/>
  <c r="F12711" i="8"/>
  <c r="E12711" i="8"/>
  <c r="A12712" i="8"/>
  <c r="D12711" i="8"/>
  <c r="D12712" i="8" l="1"/>
  <c r="E12712" i="8"/>
  <c r="F12712" i="8"/>
  <c r="A12713" i="8"/>
  <c r="L12711" i="8"/>
  <c r="M12711" i="8"/>
  <c r="E12713" i="8" l="1"/>
  <c r="F12713" i="8"/>
  <c r="D12713" i="8"/>
  <c r="A12714" i="8"/>
  <c r="M12712" i="8"/>
  <c r="L12712" i="8"/>
  <c r="D12714" i="8" l="1"/>
  <c r="F12714" i="8"/>
  <c r="E12714" i="8"/>
  <c r="A12715" i="8"/>
  <c r="M12713" i="8"/>
  <c r="L12713" i="8"/>
  <c r="D12715" i="8" l="1"/>
  <c r="F12715" i="8"/>
  <c r="E12715" i="8"/>
  <c r="A12716" i="8"/>
  <c r="M12714" i="8"/>
  <c r="L12714" i="8"/>
  <c r="A12717" i="8" l="1"/>
  <c r="D12716" i="8"/>
  <c r="E12716" i="8"/>
  <c r="F12716" i="8"/>
  <c r="L12715" i="8"/>
  <c r="M12715" i="8"/>
  <c r="M12716" i="8" l="1"/>
  <c r="L12716" i="8"/>
  <c r="D12717" i="8"/>
  <c r="A12718" i="8"/>
  <c r="E12717" i="8"/>
  <c r="F12717" i="8"/>
  <c r="L12717" i="8" l="1"/>
  <c r="M12717" i="8"/>
  <c r="D12718" i="8"/>
  <c r="E12718" i="8"/>
  <c r="F12718" i="8"/>
  <c r="A12719" i="8"/>
  <c r="D12719" i="8" l="1"/>
  <c r="F12719" i="8"/>
  <c r="E12719" i="8"/>
  <c r="A12720" i="8"/>
  <c r="M12718" i="8"/>
  <c r="L12718" i="8"/>
  <c r="D12720" i="8" l="1"/>
  <c r="F12720" i="8"/>
  <c r="E12720" i="8"/>
  <c r="A12721" i="8"/>
  <c r="L12719" i="8"/>
  <c r="M12719" i="8"/>
  <c r="D12721" i="8" l="1"/>
  <c r="E12721" i="8"/>
  <c r="F12721" i="8"/>
  <c r="A12722" i="8"/>
  <c r="L12720" i="8"/>
  <c r="M12720" i="8"/>
  <c r="E12722" i="8" l="1"/>
  <c r="F12722" i="8"/>
  <c r="D12722" i="8"/>
  <c r="A12723" i="8"/>
  <c r="L12721" i="8"/>
  <c r="M12721" i="8"/>
  <c r="D12723" i="8" l="1"/>
  <c r="F12723" i="8"/>
  <c r="E12723" i="8"/>
  <c r="A12724" i="8"/>
  <c r="L12722" i="8"/>
  <c r="M12722" i="8"/>
  <c r="A12725" i="8" l="1"/>
  <c r="D12724" i="8"/>
  <c r="E12724" i="8"/>
  <c r="F12724" i="8"/>
  <c r="M12723" i="8"/>
  <c r="L12723" i="8"/>
  <c r="M12724" i="8" l="1"/>
  <c r="L12724" i="8"/>
  <c r="E12725" i="8"/>
  <c r="F12725" i="8"/>
  <c r="D12725" i="8"/>
  <c r="A12726" i="8"/>
  <c r="A12727" i="8" l="1"/>
  <c r="D12726" i="8"/>
  <c r="E12726" i="8"/>
  <c r="F12726" i="8"/>
  <c r="M12725" i="8"/>
  <c r="L12725" i="8"/>
  <c r="L12726" i="8" l="1"/>
  <c r="M12726" i="8"/>
  <c r="D12727" i="8"/>
  <c r="F12727" i="8"/>
  <c r="E12727" i="8"/>
  <c r="A12728" i="8"/>
  <c r="D12728" i="8" l="1"/>
  <c r="E12728" i="8"/>
  <c r="F12728" i="8"/>
  <c r="A12729" i="8"/>
  <c r="M12727" i="8"/>
  <c r="L12727" i="8"/>
  <c r="E12729" i="8" l="1"/>
  <c r="F12729" i="8"/>
  <c r="D12729" i="8"/>
  <c r="A12730" i="8"/>
  <c r="M12728" i="8"/>
  <c r="L12728" i="8"/>
  <c r="D12730" i="8" l="1"/>
  <c r="E12730" i="8"/>
  <c r="F12730" i="8"/>
  <c r="A12731" i="8"/>
  <c r="L12729" i="8"/>
  <c r="M12729" i="8"/>
  <c r="A12732" i="8" l="1"/>
  <c r="E12731" i="8"/>
  <c r="D12731" i="8"/>
  <c r="F12731" i="8"/>
  <c r="L12730" i="8"/>
  <c r="M12730" i="8"/>
  <c r="M12731" i="8" l="1"/>
  <c r="L12731" i="8"/>
  <c r="E12732" i="8"/>
  <c r="F12732" i="8"/>
  <c r="D12732" i="8"/>
  <c r="A12733" i="8"/>
  <c r="D12733" i="8" l="1"/>
  <c r="A12734" i="8"/>
  <c r="E12733" i="8"/>
  <c r="F12733" i="8"/>
  <c r="M12732" i="8"/>
  <c r="L12732" i="8"/>
  <c r="M12733" i="8" l="1"/>
  <c r="L12733" i="8"/>
  <c r="F12734" i="8"/>
  <c r="A12735" i="8"/>
  <c r="E12734" i="8"/>
  <c r="D12734" i="8"/>
  <c r="M12734" i="8" l="1"/>
  <c r="L12734" i="8"/>
  <c r="D12735" i="8"/>
  <c r="E12735" i="8"/>
  <c r="A12736" i="8"/>
  <c r="F12735" i="8"/>
  <c r="A12737" i="8" l="1"/>
  <c r="D12736" i="8"/>
  <c r="F12736" i="8"/>
  <c r="E12736" i="8"/>
  <c r="M12735" i="8"/>
  <c r="L12735" i="8"/>
  <c r="M12736" i="8" l="1"/>
  <c r="L12736" i="8"/>
  <c r="A12738" i="8"/>
  <c r="E12737" i="8"/>
  <c r="F12737" i="8"/>
  <c r="D12737" i="8"/>
  <c r="M12737" i="8" l="1"/>
  <c r="L12737" i="8"/>
  <c r="A12739" i="8"/>
  <c r="D12738" i="8"/>
  <c r="F12738" i="8"/>
  <c r="E12738" i="8"/>
  <c r="L12738" i="8" l="1"/>
  <c r="M12738" i="8"/>
  <c r="D12739" i="8"/>
  <c r="F12739" i="8"/>
  <c r="E12739" i="8"/>
  <c r="A12740" i="8"/>
  <c r="D12740" i="8" l="1"/>
  <c r="E12740" i="8"/>
  <c r="F12740" i="8"/>
  <c r="A12741" i="8"/>
  <c r="L12739" i="8"/>
  <c r="M12739" i="8"/>
  <c r="D12741" i="8" l="1"/>
  <c r="E12741" i="8"/>
  <c r="F12741" i="8"/>
  <c r="A12742" i="8"/>
  <c r="L12740" i="8"/>
  <c r="M12740" i="8"/>
  <c r="F12742" i="8" l="1"/>
  <c r="A12743" i="8"/>
  <c r="E12742" i="8"/>
  <c r="D12742" i="8"/>
  <c r="M12741" i="8"/>
  <c r="L12741" i="8"/>
  <c r="L12742" i="8" l="1"/>
  <c r="M12742" i="8"/>
  <c r="E12743" i="8"/>
  <c r="F12743" i="8"/>
  <c r="A12744" i="8"/>
  <c r="D12743" i="8"/>
  <c r="D12744" i="8" l="1"/>
  <c r="F12744" i="8"/>
  <c r="A12745" i="8"/>
  <c r="E12744" i="8"/>
  <c r="L12743" i="8"/>
  <c r="M12743" i="8"/>
  <c r="M12744" i="8" l="1"/>
  <c r="L12744" i="8"/>
  <c r="A12746" i="8"/>
  <c r="E12745" i="8"/>
  <c r="F12745" i="8"/>
  <c r="D12745" i="8"/>
  <c r="L12745" i="8" l="1"/>
  <c r="M12745" i="8"/>
  <c r="E12746" i="8"/>
  <c r="F12746" i="8"/>
  <c r="D12746" i="8"/>
  <c r="A12747" i="8"/>
  <c r="A12748" i="8" l="1"/>
  <c r="D12747" i="8"/>
  <c r="F12747" i="8"/>
  <c r="E12747" i="8"/>
  <c r="M12746" i="8"/>
  <c r="L12746" i="8"/>
  <c r="L12747" i="8" l="1"/>
  <c r="M12747" i="8"/>
  <c r="D12748" i="8"/>
  <c r="E12748" i="8"/>
  <c r="A12749" i="8"/>
  <c r="F12748" i="8"/>
  <c r="E12749" i="8" l="1"/>
  <c r="F12749" i="8"/>
  <c r="D12749" i="8"/>
  <c r="A12750" i="8"/>
  <c r="M12748" i="8"/>
  <c r="L12748" i="8"/>
  <c r="D12750" i="8" l="1"/>
  <c r="E12750" i="8"/>
  <c r="F12750" i="8"/>
  <c r="A12751" i="8"/>
  <c r="M12749" i="8"/>
  <c r="L12749" i="8"/>
  <c r="D12751" i="8" l="1"/>
  <c r="F12751" i="8"/>
  <c r="E12751" i="8"/>
  <c r="A12752" i="8"/>
  <c r="L12750" i="8"/>
  <c r="M12750" i="8"/>
  <c r="A12753" i="8" l="1"/>
  <c r="D12752" i="8"/>
  <c r="E12752" i="8"/>
  <c r="F12752" i="8"/>
  <c r="M12751" i="8"/>
  <c r="L12751" i="8"/>
  <c r="M12752" i="8" l="1"/>
  <c r="L12752" i="8"/>
  <c r="E12753" i="8"/>
  <c r="A12754" i="8"/>
  <c r="D12753" i="8"/>
  <c r="F12753" i="8"/>
  <c r="F12754" i="8" l="1"/>
  <c r="A12755" i="8"/>
  <c r="D12754" i="8"/>
  <c r="E12754" i="8"/>
  <c r="M12753" i="8"/>
  <c r="L12753" i="8"/>
  <c r="M12754" i="8" l="1"/>
  <c r="L12754" i="8"/>
  <c r="D12755" i="8"/>
  <c r="F12755" i="8"/>
  <c r="E12755" i="8"/>
  <c r="A12756" i="8"/>
  <c r="F12756" i="8" l="1"/>
  <c r="D12756" i="8"/>
  <c r="E12756" i="8"/>
  <c r="A12757" i="8"/>
  <c r="M12755" i="8"/>
  <c r="L12755" i="8"/>
  <c r="D12757" i="8" l="1"/>
  <c r="A12758" i="8"/>
  <c r="E12757" i="8"/>
  <c r="F12757" i="8"/>
  <c r="M12756" i="8"/>
  <c r="L12756" i="8"/>
  <c r="M12757" i="8" l="1"/>
  <c r="L12757" i="8"/>
  <c r="E12758" i="8"/>
  <c r="D12758" i="8"/>
  <c r="F12758" i="8"/>
  <c r="A12759" i="8"/>
  <c r="E12759" i="8" l="1"/>
  <c r="A12760" i="8"/>
  <c r="F12759" i="8"/>
  <c r="D12759" i="8"/>
  <c r="M12758" i="8"/>
  <c r="L12758" i="8"/>
  <c r="D12760" i="8" l="1"/>
  <c r="E12760" i="8"/>
  <c r="F12760" i="8"/>
  <c r="A12761" i="8"/>
  <c r="M12759" i="8"/>
  <c r="L12759" i="8"/>
  <c r="D12761" i="8" l="1"/>
  <c r="A12762" i="8"/>
  <c r="E12761" i="8"/>
  <c r="F12761" i="8"/>
  <c r="M12760" i="8"/>
  <c r="L12760" i="8"/>
  <c r="L12761" i="8" l="1"/>
  <c r="M12761" i="8"/>
  <c r="E12762" i="8"/>
  <c r="D12762" i="8"/>
  <c r="F12762" i="8"/>
  <c r="A12763" i="8"/>
  <c r="D12763" i="8" l="1"/>
  <c r="F12763" i="8"/>
  <c r="A12764" i="8"/>
  <c r="E12763" i="8"/>
  <c r="L12762" i="8"/>
  <c r="M12762" i="8"/>
  <c r="L12763" i="8" l="1"/>
  <c r="M12763" i="8"/>
  <c r="F12764" i="8"/>
  <c r="D12764" i="8"/>
  <c r="E12764" i="8"/>
  <c r="A12765" i="8"/>
  <c r="E12765" i="8" l="1"/>
  <c r="F12765" i="8"/>
  <c r="D12765" i="8"/>
  <c r="A12766" i="8"/>
  <c r="L12764" i="8"/>
  <c r="M12764" i="8"/>
  <c r="D12766" i="8" l="1"/>
  <c r="E12766" i="8"/>
  <c r="F12766" i="8"/>
  <c r="A12767" i="8"/>
  <c r="L12765" i="8"/>
  <c r="M12765" i="8"/>
  <c r="D12767" i="8" l="1"/>
  <c r="F12767" i="8"/>
  <c r="E12767" i="8"/>
  <c r="A12768" i="8"/>
  <c r="L12766" i="8"/>
  <c r="M12766" i="8"/>
  <c r="D12768" i="8" l="1"/>
  <c r="E12768" i="8"/>
  <c r="F12768" i="8"/>
  <c r="A12769" i="8"/>
  <c r="L12767" i="8"/>
  <c r="M12767" i="8"/>
  <c r="D12769" i="8" l="1"/>
  <c r="A12770" i="8"/>
  <c r="E12769" i="8"/>
  <c r="F12769" i="8"/>
  <c r="M12768" i="8"/>
  <c r="L12768" i="8"/>
  <c r="L12769" i="8" l="1"/>
  <c r="M12769" i="8"/>
  <c r="D12770" i="8"/>
  <c r="E12770" i="8"/>
  <c r="F12770" i="8"/>
  <c r="A12771" i="8"/>
  <c r="D12771" i="8" l="1"/>
  <c r="F12771" i="8"/>
  <c r="E12771" i="8"/>
  <c r="A12772" i="8"/>
  <c r="M12770" i="8"/>
  <c r="L12770" i="8"/>
  <c r="F12772" i="8" l="1"/>
  <c r="A12773" i="8"/>
  <c r="D12772" i="8"/>
  <c r="E12772" i="8"/>
  <c r="M12771" i="8"/>
  <c r="L12771" i="8"/>
  <c r="L12772" i="8" l="1"/>
  <c r="M12772" i="8"/>
  <c r="F12773" i="8"/>
  <c r="E12773" i="8"/>
  <c r="D12773" i="8"/>
  <c r="A12774" i="8"/>
  <c r="D12774" i="8" l="1"/>
  <c r="E12774" i="8"/>
  <c r="F12774" i="8"/>
  <c r="A12775" i="8"/>
  <c r="L12773" i="8"/>
  <c r="M12773" i="8"/>
  <c r="F12775" i="8" l="1"/>
  <c r="D12775" i="8"/>
  <c r="A12776" i="8"/>
  <c r="E12775" i="8"/>
  <c r="L12774" i="8"/>
  <c r="M12774" i="8"/>
  <c r="M12775" i="8" l="1"/>
  <c r="L12775" i="8"/>
  <c r="A12777" i="8"/>
  <c r="D12776" i="8"/>
  <c r="E12776" i="8"/>
  <c r="F12776" i="8"/>
  <c r="M12776" i="8" l="1"/>
  <c r="L12776" i="8"/>
  <c r="F12777" i="8"/>
  <c r="A12778" i="8"/>
  <c r="E12777" i="8"/>
  <c r="D12777" i="8"/>
  <c r="M12777" i="8" l="1"/>
  <c r="L12777" i="8"/>
  <c r="F12778" i="8"/>
  <c r="D12778" i="8"/>
  <c r="E12778" i="8"/>
  <c r="A12779" i="8"/>
  <c r="F12779" i="8" l="1"/>
  <c r="D12779" i="8"/>
  <c r="A12780" i="8"/>
  <c r="E12779" i="8"/>
  <c r="L12778" i="8"/>
  <c r="M12778" i="8"/>
  <c r="L12779" i="8" l="1"/>
  <c r="M12779" i="8"/>
  <c r="D12780" i="8"/>
  <c r="E12780" i="8"/>
  <c r="F12780" i="8"/>
  <c r="A12781" i="8"/>
  <c r="E12781" i="8" l="1"/>
  <c r="D12781" i="8"/>
  <c r="A12782" i="8"/>
  <c r="F12781" i="8"/>
  <c r="M12780" i="8"/>
  <c r="L12780" i="8"/>
  <c r="D12782" i="8" l="1"/>
  <c r="E12782" i="8"/>
  <c r="F12782" i="8"/>
  <c r="A12783" i="8"/>
  <c r="L12781" i="8"/>
  <c r="M12781" i="8"/>
  <c r="D12783" i="8" l="1"/>
  <c r="F12783" i="8"/>
  <c r="E12783" i="8"/>
  <c r="A12784" i="8"/>
  <c r="L12782" i="8"/>
  <c r="M12782" i="8"/>
  <c r="D12784" i="8" l="1"/>
  <c r="E12784" i="8"/>
  <c r="F12784" i="8"/>
  <c r="A12785" i="8"/>
  <c r="M12783" i="8"/>
  <c r="L12783" i="8"/>
  <c r="F12785" i="8" l="1"/>
  <c r="E12785" i="8"/>
  <c r="D12785" i="8"/>
  <c r="A12786" i="8"/>
  <c r="M12784" i="8"/>
  <c r="L12784" i="8"/>
  <c r="D12786" i="8" l="1"/>
  <c r="E12786" i="8"/>
  <c r="F12786" i="8"/>
  <c r="A12787" i="8"/>
  <c r="M12785" i="8"/>
  <c r="L12785" i="8"/>
  <c r="D12787" i="8" l="1"/>
  <c r="F12787" i="8"/>
  <c r="E12787" i="8"/>
  <c r="A12788" i="8"/>
  <c r="M12786" i="8"/>
  <c r="L12786" i="8"/>
  <c r="A12789" i="8" l="1"/>
  <c r="D12788" i="8"/>
  <c r="F12788" i="8"/>
  <c r="E12788" i="8"/>
  <c r="L12787" i="8"/>
  <c r="M12787" i="8"/>
  <c r="M12788" i="8" l="1"/>
  <c r="L12788" i="8"/>
  <c r="D12789" i="8"/>
  <c r="A12790" i="8"/>
  <c r="E12789" i="8"/>
  <c r="F12789" i="8"/>
  <c r="L12789" i="8" l="1"/>
  <c r="M12789" i="8"/>
  <c r="D12790" i="8"/>
  <c r="E12790" i="8"/>
  <c r="F12790" i="8"/>
  <c r="A12791" i="8"/>
  <c r="D12791" i="8" l="1"/>
  <c r="A12792" i="8"/>
  <c r="E12791" i="8"/>
  <c r="F12791" i="8"/>
  <c r="M12790" i="8"/>
  <c r="L12790" i="8"/>
  <c r="M12791" i="8" l="1"/>
  <c r="L12791" i="8"/>
  <c r="D12792" i="8"/>
  <c r="E12792" i="8"/>
  <c r="F12792" i="8"/>
  <c r="A12793" i="8"/>
  <c r="D12793" i="8" l="1"/>
  <c r="A12794" i="8"/>
  <c r="F12793" i="8"/>
  <c r="E12793" i="8"/>
  <c r="M12792" i="8"/>
  <c r="L12792" i="8"/>
  <c r="L12793" i="8" l="1"/>
  <c r="M12793" i="8"/>
  <c r="D12794" i="8"/>
  <c r="E12794" i="8"/>
  <c r="A12795" i="8"/>
  <c r="F12794" i="8"/>
  <c r="D12795" i="8" l="1"/>
  <c r="F12795" i="8"/>
  <c r="E12795" i="8"/>
  <c r="A12796" i="8"/>
  <c r="L12794" i="8"/>
  <c r="M12794" i="8"/>
  <c r="A12797" i="8" l="1"/>
  <c r="D12796" i="8"/>
  <c r="E12796" i="8"/>
  <c r="F12796" i="8"/>
  <c r="M12795" i="8"/>
  <c r="L12795" i="8"/>
  <c r="L12796" i="8" l="1"/>
  <c r="M12796" i="8"/>
  <c r="E12797" i="8"/>
  <c r="D12797" i="8"/>
  <c r="A12798" i="8"/>
  <c r="F12797" i="8"/>
  <c r="E12798" i="8" l="1"/>
  <c r="F12798" i="8"/>
  <c r="A12799" i="8"/>
  <c r="D12798" i="8"/>
  <c r="L12797" i="8"/>
  <c r="M12797" i="8"/>
  <c r="E12799" i="8" l="1"/>
  <c r="A12800" i="8"/>
  <c r="D12799" i="8"/>
  <c r="F12799" i="8"/>
  <c r="M12798" i="8"/>
  <c r="L12798" i="8"/>
  <c r="D12800" i="8" l="1"/>
  <c r="E12800" i="8"/>
  <c r="F12800" i="8"/>
  <c r="A12801" i="8"/>
  <c r="M12799" i="8"/>
  <c r="L12799" i="8"/>
  <c r="E12801" i="8" l="1"/>
  <c r="F12801" i="8"/>
  <c r="D12801" i="8"/>
  <c r="A12802" i="8"/>
  <c r="M12800" i="8"/>
  <c r="L12800" i="8"/>
  <c r="F12802" i="8" l="1"/>
  <c r="A12803" i="8"/>
  <c r="D12802" i="8"/>
  <c r="E12802" i="8"/>
  <c r="M12801" i="8"/>
  <c r="L12801" i="8"/>
  <c r="L12802" i="8" l="1"/>
  <c r="M12802" i="8"/>
  <c r="D12803" i="8"/>
  <c r="F12803" i="8"/>
  <c r="E12803" i="8"/>
  <c r="A12804" i="8"/>
  <c r="D12804" i="8" l="1"/>
  <c r="F12804" i="8"/>
  <c r="A12805" i="8"/>
  <c r="E12804" i="8"/>
  <c r="M12803" i="8"/>
  <c r="L12803" i="8"/>
  <c r="M12804" i="8" l="1"/>
  <c r="L12804" i="8"/>
  <c r="E12805" i="8"/>
  <c r="F12805" i="8"/>
  <c r="D12805" i="8"/>
  <c r="A12806" i="8"/>
  <c r="F12806" i="8" l="1"/>
  <c r="D12806" i="8"/>
  <c r="E12806" i="8"/>
  <c r="A12807" i="8"/>
  <c r="M12805" i="8"/>
  <c r="L12805" i="8"/>
  <c r="E12807" i="8" l="1"/>
  <c r="A12808" i="8"/>
  <c r="F12807" i="8"/>
  <c r="D12807" i="8"/>
  <c r="M12806" i="8"/>
  <c r="L12806" i="8"/>
  <c r="D12808" i="8" l="1"/>
  <c r="A12809" i="8"/>
  <c r="E12808" i="8"/>
  <c r="F12808" i="8"/>
  <c r="M12807" i="8"/>
  <c r="L12807" i="8"/>
  <c r="M12808" i="8" l="1"/>
  <c r="L12808" i="8"/>
  <c r="A12810" i="8"/>
  <c r="E12809" i="8"/>
  <c r="D12809" i="8"/>
  <c r="F12809" i="8"/>
  <c r="L12809" i="8" l="1"/>
  <c r="M12809" i="8"/>
  <c r="F12810" i="8"/>
  <c r="A12811" i="8"/>
  <c r="D12810" i="8"/>
  <c r="E12810" i="8"/>
  <c r="M12810" i="8" l="1"/>
  <c r="L12810" i="8"/>
  <c r="E12811" i="8"/>
  <c r="D12811" i="8"/>
  <c r="A12812" i="8"/>
  <c r="F12811" i="8"/>
  <c r="D12812" i="8" l="1"/>
  <c r="E12812" i="8"/>
  <c r="F12812" i="8"/>
  <c r="A12813" i="8"/>
  <c r="L12811" i="8"/>
  <c r="M12811" i="8"/>
  <c r="A12814" i="8" l="1"/>
  <c r="E12813" i="8"/>
  <c r="F12813" i="8"/>
  <c r="D12813" i="8"/>
  <c r="M12812" i="8"/>
  <c r="L12812" i="8"/>
  <c r="M12813" i="8" l="1"/>
  <c r="L12813" i="8"/>
  <c r="A12815" i="8"/>
  <c r="D12814" i="8"/>
  <c r="E12814" i="8"/>
  <c r="F12814" i="8"/>
  <c r="M12814" i="8" l="1"/>
  <c r="L12814" i="8"/>
  <c r="D12815" i="8"/>
  <c r="A12816" i="8"/>
  <c r="E12815" i="8"/>
  <c r="F12815" i="8"/>
  <c r="M12815" i="8" l="1"/>
  <c r="L12815" i="8"/>
  <c r="D12816" i="8"/>
  <c r="E12816" i="8"/>
  <c r="F12816" i="8"/>
  <c r="A12817" i="8"/>
  <c r="E12817" i="8" l="1"/>
  <c r="F12817" i="8"/>
  <c r="A12818" i="8"/>
  <c r="D12817" i="8"/>
  <c r="L12816" i="8"/>
  <c r="M12816" i="8"/>
  <c r="D12818" i="8" l="1"/>
  <c r="E12818" i="8"/>
  <c r="F12818" i="8"/>
  <c r="A12819" i="8"/>
  <c r="L12817" i="8"/>
  <c r="M12817" i="8"/>
  <c r="D12819" i="8" l="1"/>
  <c r="E12819" i="8"/>
  <c r="F12819" i="8"/>
  <c r="A12820" i="8"/>
  <c r="L12818" i="8"/>
  <c r="M12818" i="8"/>
  <c r="D12820" i="8" l="1"/>
  <c r="E12820" i="8"/>
  <c r="F12820" i="8"/>
  <c r="A12821" i="8"/>
  <c r="L12819" i="8"/>
  <c r="M12819" i="8"/>
  <c r="E12821" i="8" l="1"/>
  <c r="F12821" i="8"/>
  <c r="D12821" i="8"/>
  <c r="A12822" i="8"/>
  <c r="L12820" i="8"/>
  <c r="M12820" i="8"/>
  <c r="F12822" i="8" l="1"/>
  <c r="A12823" i="8"/>
  <c r="D12822" i="8"/>
  <c r="E12822" i="8"/>
  <c r="M12821" i="8"/>
  <c r="L12821" i="8"/>
  <c r="L12822" i="8" l="1"/>
  <c r="M12822" i="8"/>
  <c r="D12823" i="8"/>
  <c r="A12824" i="8"/>
  <c r="F12823" i="8"/>
  <c r="E12823" i="8"/>
  <c r="L12823" i="8" l="1"/>
  <c r="M12823" i="8"/>
  <c r="D12824" i="8"/>
  <c r="E12824" i="8"/>
  <c r="F12824" i="8"/>
  <c r="A12825" i="8"/>
  <c r="E12825" i="8" l="1"/>
  <c r="F12825" i="8"/>
  <c r="D12825" i="8"/>
  <c r="A12826" i="8"/>
  <c r="L12824" i="8"/>
  <c r="M12824" i="8"/>
  <c r="D12826" i="8" l="1"/>
  <c r="E12826" i="8"/>
  <c r="F12826" i="8"/>
  <c r="A12827" i="8"/>
  <c r="L12825" i="8"/>
  <c r="M12825" i="8"/>
  <c r="D12827" i="8" l="1"/>
  <c r="F12827" i="8"/>
  <c r="E12827" i="8"/>
  <c r="A12828" i="8"/>
  <c r="L12826" i="8"/>
  <c r="M12826" i="8"/>
  <c r="A12829" i="8" l="1"/>
  <c r="D12828" i="8"/>
  <c r="F12828" i="8"/>
  <c r="E12828" i="8"/>
  <c r="L12827" i="8"/>
  <c r="M12827" i="8"/>
  <c r="L12828" i="8" l="1"/>
  <c r="M12828" i="8"/>
  <c r="E12829" i="8"/>
  <c r="F12829" i="8"/>
  <c r="A12830" i="8"/>
  <c r="D12829" i="8"/>
  <c r="F12830" i="8" l="1"/>
  <c r="A12831" i="8"/>
  <c r="D12830" i="8"/>
  <c r="E12830" i="8"/>
  <c r="M12829" i="8"/>
  <c r="L12829" i="8"/>
  <c r="M12830" i="8" l="1"/>
  <c r="L12830" i="8"/>
  <c r="D12831" i="8"/>
  <c r="F12831" i="8"/>
  <c r="E12831" i="8"/>
  <c r="A12832" i="8"/>
  <c r="F12832" i="8" l="1"/>
  <c r="A12833" i="8"/>
  <c r="D12832" i="8"/>
  <c r="E12832" i="8"/>
  <c r="M12831" i="8"/>
  <c r="L12831" i="8"/>
  <c r="M12832" i="8" l="1"/>
  <c r="L12832" i="8"/>
  <c r="E12833" i="8"/>
  <c r="D12833" i="8"/>
  <c r="F12833" i="8"/>
  <c r="A12834" i="8"/>
  <c r="D12834" i="8" l="1"/>
  <c r="E12834" i="8"/>
  <c r="F12834" i="8"/>
  <c r="A12835" i="8"/>
  <c r="L12833" i="8"/>
  <c r="M12833" i="8"/>
  <c r="D12835" i="8" l="1"/>
  <c r="F12835" i="8"/>
  <c r="E12835" i="8"/>
  <c r="A12836" i="8"/>
  <c r="L12834" i="8"/>
  <c r="M12834" i="8"/>
  <c r="F12836" i="8" l="1"/>
  <c r="D12836" i="8"/>
  <c r="A12837" i="8"/>
  <c r="E12836" i="8"/>
  <c r="L12835" i="8"/>
  <c r="M12835" i="8"/>
  <c r="M12836" i="8" l="1"/>
  <c r="L12836" i="8"/>
  <c r="D12837" i="8"/>
  <c r="A12838" i="8"/>
  <c r="E12837" i="8"/>
  <c r="F12837" i="8"/>
  <c r="M12837" i="8" l="1"/>
  <c r="L12837" i="8"/>
  <c r="F12838" i="8"/>
  <c r="D12838" i="8"/>
  <c r="A12839" i="8"/>
  <c r="E12838" i="8"/>
  <c r="M12838" i="8" l="1"/>
  <c r="L12838" i="8"/>
  <c r="A12840" i="8"/>
  <c r="D12839" i="8"/>
  <c r="F12839" i="8"/>
  <c r="E12839" i="8"/>
  <c r="L12839" i="8" l="1"/>
  <c r="M12839" i="8"/>
  <c r="D12840" i="8"/>
  <c r="E12840" i="8"/>
  <c r="A12841" i="8"/>
  <c r="F12840" i="8"/>
  <c r="E12841" i="8" l="1"/>
  <c r="A12842" i="8"/>
  <c r="D12841" i="8"/>
  <c r="F12841" i="8"/>
  <c r="M12840" i="8"/>
  <c r="L12840" i="8"/>
  <c r="F12842" i="8" l="1"/>
  <c r="A12843" i="8"/>
  <c r="D12842" i="8"/>
  <c r="E12842" i="8"/>
  <c r="M12841" i="8"/>
  <c r="L12841" i="8"/>
  <c r="M12842" i="8" l="1"/>
  <c r="L12842" i="8"/>
  <c r="A12844" i="8"/>
  <c r="D12843" i="8"/>
  <c r="F12843" i="8"/>
  <c r="E12843" i="8"/>
  <c r="M12843" i="8" l="1"/>
  <c r="L12843" i="8"/>
  <c r="D12844" i="8"/>
  <c r="E12844" i="8"/>
  <c r="F12844" i="8"/>
  <c r="A12845" i="8"/>
  <c r="D12845" i="8" l="1"/>
  <c r="A12846" i="8"/>
  <c r="E12845" i="8"/>
  <c r="F12845" i="8"/>
  <c r="M12844" i="8"/>
  <c r="L12844" i="8"/>
  <c r="L12845" i="8" l="1"/>
  <c r="M12845" i="8"/>
  <c r="D12846" i="8"/>
  <c r="E12846" i="8"/>
  <c r="A12847" i="8"/>
  <c r="F12846" i="8"/>
  <c r="D12847" i="8" l="1"/>
  <c r="F12847" i="8"/>
  <c r="E12847" i="8"/>
  <c r="A12848" i="8"/>
  <c r="L12846" i="8"/>
  <c r="M12846" i="8"/>
  <c r="A12849" i="8" l="1"/>
  <c r="D12848" i="8"/>
  <c r="E12848" i="8"/>
  <c r="F12848" i="8"/>
  <c r="M12847" i="8"/>
  <c r="L12847" i="8"/>
  <c r="L12848" i="8" l="1"/>
  <c r="M12848" i="8"/>
  <c r="D12849" i="8"/>
  <c r="A12850" i="8"/>
  <c r="E12849" i="8"/>
  <c r="F12849" i="8"/>
  <c r="M12849" i="8" l="1"/>
  <c r="L12849" i="8"/>
  <c r="D12850" i="8"/>
  <c r="E12850" i="8"/>
  <c r="F12850" i="8"/>
  <c r="A12851" i="8"/>
  <c r="D12851" i="8" l="1"/>
  <c r="F12851" i="8"/>
  <c r="E12851" i="8"/>
  <c r="A12852" i="8"/>
  <c r="M12850" i="8"/>
  <c r="L12850" i="8"/>
  <c r="D12852" i="8" l="1"/>
  <c r="E12852" i="8"/>
  <c r="F12852" i="8"/>
  <c r="A12853" i="8"/>
  <c r="M12851" i="8"/>
  <c r="L12851" i="8"/>
  <c r="D12853" i="8" l="1"/>
  <c r="A12854" i="8"/>
  <c r="E12853" i="8"/>
  <c r="F12853" i="8"/>
  <c r="M12852" i="8"/>
  <c r="L12852" i="8"/>
  <c r="M12853" i="8" l="1"/>
  <c r="L12853" i="8"/>
  <c r="D12854" i="8"/>
  <c r="E12854" i="8"/>
  <c r="F12854" i="8"/>
  <c r="A12855" i="8"/>
  <c r="D12855" i="8" l="1"/>
  <c r="A12856" i="8"/>
  <c r="F12855" i="8"/>
  <c r="E12855" i="8"/>
  <c r="L12854" i="8"/>
  <c r="M12854" i="8"/>
  <c r="L12855" i="8" l="1"/>
  <c r="M12855" i="8"/>
  <c r="D12856" i="8"/>
  <c r="F12856" i="8"/>
  <c r="A12857" i="8"/>
  <c r="E12856" i="8"/>
  <c r="M12856" i="8" l="1"/>
  <c r="L12856" i="8"/>
  <c r="E12857" i="8"/>
  <c r="D12857" i="8"/>
  <c r="A12858" i="8"/>
  <c r="F12857" i="8"/>
  <c r="F12858" i="8" l="1"/>
  <c r="A12859" i="8"/>
  <c r="D12858" i="8"/>
  <c r="E12858" i="8"/>
  <c r="M12857" i="8"/>
  <c r="L12857" i="8"/>
  <c r="M12858" i="8" l="1"/>
  <c r="L12858" i="8"/>
  <c r="D12859" i="8"/>
  <c r="F12859" i="8"/>
  <c r="E12859" i="8"/>
  <c r="A12860" i="8"/>
  <c r="A12861" i="8" l="1"/>
  <c r="D12860" i="8"/>
  <c r="F12860" i="8"/>
  <c r="E12860" i="8"/>
  <c r="M12859" i="8"/>
  <c r="L12859" i="8"/>
  <c r="M12860" i="8" l="1"/>
  <c r="L12860" i="8"/>
  <c r="E12861" i="8"/>
  <c r="F12861" i="8"/>
  <c r="D12861" i="8"/>
  <c r="A12862" i="8"/>
  <c r="D12862" i="8" l="1"/>
  <c r="E12862" i="8"/>
  <c r="F12862" i="8"/>
  <c r="A12863" i="8"/>
  <c r="L12861" i="8"/>
  <c r="M12861" i="8"/>
  <c r="A12864" i="8" l="1"/>
  <c r="D12863" i="8"/>
  <c r="F12863" i="8"/>
  <c r="E12863" i="8"/>
  <c r="M12862" i="8"/>
  <c r="L12862" i="8"/>
  <c r="M12863" i="8" l="1"/>
  <c r="L12863" i="8"/>
  <c r="D12864" i="8"/>
  <c r="E12864" i="8"/>
  <c r="F12864" i="8"/>
  <c r="A12865" i="8"/>
  <c r="A12866" i="8" l="1"/>
  <c r="E12865" i="8"/>
  <c r="F12865" i="8"/>
  <c r="D12865" i="8"/>
  <c r="M12864" i="8"/>
  <c r="L12864" i="8"/>
  <c r="L12865" i="8" l="1"/>
  <c r="M12865" i="8"/>
  <c r="A12867" i="8"/>
  <c r="D12866" i="8"/>
  <c r="E12866" i="8"/>
  <c r="F12866" i="8"/>
  <c r="M12866" i="8" l="1"/>
  <c r="L12866" i="8"/>
  <c r="A12868" i="8"/>
  <c r="D12867" i="8"/>
  <c r="F12867" i="8"/>
  <c r="E12867" i="8"/>
  <c r="M12867" i="8" l="1"/>
  <c r="L12867" i="8"/>
  <c r="F12868" i="8"/>
  <c r="A12869" i="8"/>
  <c r="D12868" i="8"/>
  <c r="E12868" i="8"/>
  <c r="M12868" i="8" l="1"/>
  <c r="L12868" i="8"/>
  <c r="E12869" i="8"/>
  <c r="F12869" i="8"/>
  <c r="D12869" i="8"/>
  <c r="A12870" i="8"/>
  <c r="F12870" i="8" l="1"/>
  <c r="A12871" i="8"/>
  <c r="D12870" i="8"/>
  <c r="E12870" i="8"/>
  <c r="L12869" i="8"/>
  <c r="M12869" i="8"/>
  <c r="M12870" i="8" l="1"/>
  <c r="L12870" i="8"/>
  <c r="D12871" i="8"/>
  <c r="F12871" i="8"/>
  <c r="E12871" i="8"/>
  <c r="A12872" i="8"/>
  <c r="D12872" i="8" l="1"/>
  <c r="E12872" i="8"/>
  <c r="F12872" i="8"/>
  <c r="A12873" i="8"/>
  <c r="M12871" i="8"/>
  <c r="L12871" i="8"/>
  <c r="E12873" i="8" l="1"/>
  <c r="F12873" i="8"/>
  <c r="D12873" i="8"/>
  <c r="A12874" i="8"/>
  <c r="L12872" i="8"/>
  <c r="M12872" i="8"/>
  <c r="A12875" i="8" l="1"/>
  <c r="D12874" i="8"/>
  <c r="E12874" i="8"/>
  <c r="F12874" i="8"/>
  <c r="L12873" i="8"/>
  <c r="M12873" i="8"/>
  <c r="M12874" i="8" l="1"/>
  <c r="L12874" i="8"/>
  <c r="A12876" i="8"/>
  <c r="D12875" i="8"/>
  <c r="F12875" i="8"/>
  <c r="E12875" i="8"/>
  <c r="M12875" i="8" l="1"/>
  <c r="L12875" i="8"/>
  <c r="F12876" i="8"/>
  <c r="D12876" i="8"/>
  <c r="A12877" i="8"/>
  <c r="E12876" i="8"/>
  <c r="L12876" i="8" l="1"/>
  <c r="M12876" i="8"/>
  <c r="E12877" i="8"/>
  <c r="F12877" i="8"/>
  <c r="D12877" i="8"/>
  <c r="A12878" i="8"/>
  <c r="A12879" i="8" l="1"/>
  <c r="D12878" i="8"/>
  <c r="F12878" i="8"/>
  <c r="E12878" i="8"/>
  <c r="M12877" i="8"/>
  <c r="L12877" i="8"/>
  <c r="M12878" i="8" l="1"/>
  <c r="L12878" i="8"/>
  <c r="E12879" i="8"/>
  <c r="D12879" i="8"/>
  <c r="F12879" i="8"/>
  <c r="A12880" i="8"/>
  <c r="D12880" i="8" l="1"/>
  <c r="E12880" i="8"/>
  <c r="F12880" i="8"/>
  <c r="A12881" i="8"/>
  <c r="L12879" i="8"/>
  <c r="M12879" i="8"/>
  <c r="A12882" i="8" l="1"/>
  <c r="E12881" i="8"/>
  <c r="D12881" i="8"/>
  <c r="F12881" i="8"/>
  <c r="M12880" i="8"/>
  <c r="L12880" i="8"/>
  <c r="M12881" i="8" l="1"/>
  <c r="L12881" i="8"/>
  <c r="F12882" i="8"/>
  <c r="E12882" i="8"/>
  <c r="A12883" i="8"/>
  <c r="D12882" i="8"/>
  <c r="E12883" i="8" l="1"/>
  <c r="D12883" i="8"/>
  <c r="F12883" i="8"/>
  <c r="A12884" i="8"/>
  <c r="M12882" i="8"/>
  <c r="L12882" i="8"/>
  <c r="F12884" i="8" l="1"/>
  <c r="A12885" i="8"/>
  <c r="D12884" i="8"/>
  <c r="E12884" i="8"/>
  <c r="M12883" i="8"/>
  <c r="L12883" i="8"/>
  <c r="M12884" i="8" l="1"/>
  <c r="L12884" i="8"/>
  <c r="D12885" i="8"/>
  <c r="E12885" i="8"/>
  <c r="F12885" i="8"/>
  <c r="A12886" i="8"/>
  <c r="F12886" i="8" l="1"/>
  <c r="A12887" i="8"/>
  <c r="E12886" i="8"/>
  <c r="D12886" i="8"/>
  <c r="M12885" i="8"/>
  <c r="L12885" i="8"/>
  <c r="M12886" i="8" l="1"/>
  <c r="L12886" i="8"/>
  <c r="A12888" i="8"/>
  <c r="D12887" i="8"/>
  <c r="F12887" i="8"/>
  <c r="E12887" i="8"/>
  <c r="L12887" i="8" l="1"/>
  <c r="M12887" i="8"/>
  <c r="D12888" i="8"/>
  <c r="E12888" i="8"/>
  <c r="F12888" i="8"/>
  <c r="A12889" i="8"/>
  <c r="E12889" i="8" l="1"/>
  <c r="F12889" i="8"/>
  <c r="D12889" i="8"/>
  <c r="A12890" i="8"/>
  <c r="L12888" i="8"/>
  <c r="M12888" i="8"/>
  <c r="D12890" i="8" l="1"/>
  <c r="E12890" i="8"/>
  <c r="F12890" i="8"/>
  <c r="A12891" i="8"/>
  <c r="M12889" i="8"/>
  <c r="L12889" i="8"/>
  <c r="A12892" i="8" l="1"/>
  <c r="D12891" i="8"/>
  <c r="E12891" i="8"/>
  <c r="F12891" i="8"/>
  <c r="L12890" i="8"/>
  <c r="M12890" i="8"/>
  <c r="L12891" i="8" l="1"/>
  <c r="M12891" i="8"/>
  <c r="D12892" i="8"/>
  <c r="A12893" i="8"/>
  <c r="E12892" i="8"/>
  <c r="F12892" i="8"/>
  <c r="L12892" i="8" l="1"/>
  <c r="M12892" i="8"/>
  <c r="E12893" i="8"/>
  <c r="A12894" i="8"/>
  <c r="F12893" i="8"/>
  <c r="D12893" i="8"/>
  <c r="F12894" i="8" l="1"/>
  <c r="A12895" i="8"/>
  <c r="D12894" i="8"/>
  <c r="E12894" i="8"/>
  <c r="M12893" i="8"/>
  <c r="L12893" i="8"/>
  <c r="L12894" i="8" l="1"/>
  <c r="M12894" i="8"/>
  <c r="A12896" i="8"/>
  <c r="D12895" i="8"/>
  <c r="F12895" i="8"/>
  <c r="E12895" i="8"/>
  <c r="L12895" i="8" l="1"/>
  <c r="M12895" i="8"/>
  <c r="D12896" i="8"/>
  <c r="F12896" i="8"/>
  <c r="A12897" i="8"/>
  <c r="E12896" i="8"/>
  <c r="M12896" i="8" l="1"/>
  <c r="L12896" i="8"/>
  <c r="A12898" i="8"/>
  <c r="E12897" i="8"/>
  <c r="F12897" i="8"/>
  <c r="D12897" i="8"/>
  <c r="M12897" i="8" l="1"/>
  <c r="L12897" i="8"/>
  <c r="F12898" i="8"/>
  <c r="A12899" i="8"/>
  <c r="D12898" i="8"/>
  <c r="E12898" i="8"/>
  <c r="M12898" i="8" l="1"/>
  <c r="L12898" i="8"/>
  <c r="A12900" i="8"/>
  <c r="D12899" i="8"/>
  <c r="F12899" i="8"/>
  <c r="E12899" i="8"/>
  <c r="M12899" i="8" l="1"/>
  <c r="L12899" i="8"/>
  <c r="A12901" i="8"/>
  <c r="D12900" i="8"/>
  <c r="F12900" i="8"/>
  <c r="E12900" i="8"/>
  <c r="L12900" i="8" l="1"/>
  <c r="M12900" i="8"/>
  <c r="E12901" i="8"/>
  <c r="F12901" i="8"/>
  <c r="A12902" i="8"/>
  <c r="D12901" i="8"/>
  <c r="F12902" i="8" l="1"/>
  <c r="A12903" i="8"/>
  <c r="D12902" i="8"/>
  <c r="E12902" i="8"/>
  <c r="M12901" i="8"/>
  <c r="L12901" i="8"/>
  <c r="M12902" i="8" l="1"/>
  <c r="L12902" i="8"/>
  <c r="D12903" i="8"/>
  <c r="A12904" i="8"/>
  <c r="F12903" i="8"/>
  <c r="E12903" i="8"/>
  <c r="M12903" i="8" l="1"/>
  <c r="L12903" i="8"/>
  <c r="F12904" i="8"/>
  <c r="A12905" i="8"/>
  <c r="D12904" i="8"/>
  <c r="E12904" i="8"/>
  <c r="M12904" i="8" l="1"/>
  <c r="L12904" i="8"/>
  <c r="A12906" i="8"/>
  <c r="E12905" i="8"/>
  <c r="F12905" i="8"/>
  <c r="D12905" i="8"/>
  <c r="L12905" i="8" l="1"/>
  <c r="M12905" i="8"/>
  <c r="E12906" i="8"/>
  <c r="F12906" i="8"/>
  <c r="A12907" i="8"/>
  <c r="D12906" i="8"/>
  <c r="E12907" i="8" l="1"/>
  <c r="D12907" i="8"/>
  <c r="F12907" i="8"/>
  <c r="A12908" i="8"/>
  <c r="L12906" i="8"/>
  <c r="M12906" i="8"/>
  <c r="A12909" i="8" l="1"/>
  <c r="D12908" i="8"/>
  <c r="E12908" i="8"/>
  <c r="F12908" i="8"/>
  <c r="M12907" i="8"/>
  <c r="L12907" i="8"/>
  <c r="L12908" i="8" l="1"/>
  <c r="M12908" i="8"/>
  <c r="E12909" i="8"/>
  <c r="D12909" i="8"/>
  <c r="A12910" i="8"/>
  <c r="F12909" i="8"/>
  <c r="D12910" i="8" l="1"/>
  <c r="A12911" i="8"/>
  <c r="E12910" i="8"/>
  <c r="F12910" i="8"/>
  <c r="M12909" i="8"/>
  <c r="L12909" i="8"/>
  <c r="L12910" i="8" l="1"/>
  <c r="M12910" i="8"/>
  <c r="D12911" i="8"/>
  <c r="E12911" i="8"/>
  <c r="A12912" i="8"/>
  <c r="F12911" i="8"/>
  <c r="D12912" i="8" l="1"/>
  <c r="E12912" i="8"/>
  <c r="F12912" i="8"/>
  <c r="A12913" i="8"/>
  <c r="L12911" i="8"/>
  <c r="M12911" i="8"/>
  <c r="A12914" i="8" l="1"/>
  <c r="E12913" i="8"/>
  <c r="F12913" i="8"/>
  <c r="D12913" i="8"/>
  <c r="M12912" i="8"/>
  <c r="L12912" i="8"/>
  <c r="M12913" i="8" l="1"/>
  <c r="L12913" i="8"/>
  <c r="A12915" i="8"/>
  <c r="D12914" i="8"/>
  <c r="E12914" i="8"/>
  <c r="F12914" i="8"/>
  <c r="M12914" i="8" l="1"/>
  <c r="L12914" i="8"/>
  <c r="F12915" i="8"/>
  <c r="D12915" i="8"/>
  <c r="E12915" i="8"/>
  <c r="A12916" i="8"/>
  <c r="D12916" i="8" l="1"/>
  <c r="E12916" i="8"/>
  <c r="F12916" i="8"/>
  <c r="A12917" i="8"/>
  <c r="L12915" i="8"/>
  <c r="M12915" i="8"/>
  <c r="E12917" i="8" l="1"/>
  <c r="D12917" i="8"/>
  <c r="F12917" i="8"/>
  <c r="A12918" i="8"/>
  <c r="L12916" i="8"/>
  <c r="M12916" i="8"/>
  <c r="F12918" i="8" l="1"/>
  <c r="D12918" i="8"/>
  <c r="E12918" i="8"/>
  <c r="A12919" i="8"/>
  <c r="M12917" i="8"/>
  <c r="L12917" i="8"/>
  <c r="E12919" i="8" l="1"/>
  <c r="A12920" i="8"/>
  <c r="D12919" i="8"/>
  <c r="F12919" i="8"/>
  <c r="M12918" i="8"/>
  <c r="L12918" i="8"/>
  <c r="D12920" i="8" l="1"/>
  <c r="E12920" i="8"/>
  <c r="F12920" i="8"/>
  <c r="A12921" i="8"/>
  <c r="M12919" i="8"/>
  <c r="L12919" i="8"/>
  <c r="D12921" i="8" l="1"/>
  <c r="A12922" i="8"/>
  <c r="E12921" i="8"/>
  <c r="F12921" i="8"/>
  <c r="L12920" i="8"/>
  <c r="M12920" i="8"/>
  <c r="L12921" i="8" l="1"/>
  <c r="M12921" i="8"/>
  <c r="F12922" i="8"/>
  <c r="E12922" i="8"/>
  <c r="A12923" i="8"/>
  <c r="D12922" i="8"/>
  <c r="D12923" i="8" l="1"/>
  <c r="F12923" i="8"/>
  <c r="E12923" i="8"/>
  <c r="A12924" i="8"/>
  <c r="M12922" i="8"/>
  <c r="L12922" i="8"/>
  <c r="A12925" i="8" l="1"/>
  <c r="D12924" i="8"/>
  <c r="F12924" i="8"/>
  <c r="E12924" i="8"/>
  <c r="L12923" i="8"/>
  <c r="M12923" i="8"/>
  <c r="L12924" i="8" l="1"/>
  <c r="M12924" i="8"/>
  <c r="E12925" i="8"/>
  <c r="D12925" i="8"/>
  <c r="F12925" i="8"/>
  <c r="A12926" i="8"/>
  <c r="D12926" i="8" l="1"/>
  <c r="E12926" i="8"/>
  <c r="F12926" i="8"/>
  <c r="M12925" i="8"/>
  <c r="L12925" i="8"/>
  <c r="M12926" i="8" l="1"/>
  <c r="L12926" i="8"/>
</calcChain>
</file>

<file path=xl/sharedStrings.xml><?xml version="1.0" encoding="utf-8"?>
<sst xmlns="http://schemas.openxmlformats.org/spreadsheetml/2006/main" count="21023" uniqueCount="480">
  <si>
    <t>Departamento</t>
  </si>
  <si>
    <t>Municipio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</si>
  <si>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</si>
  <si>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</si>
  <si>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</si>
  <si>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</si>
  <si>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</si>
  <si>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</si>
  <si>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</si>
  <si>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</si>
  <si>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</si>
  <si>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</si>
  <si>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</si>
  <si>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</si>
  <si>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</si>
  <si>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</si>
  <si>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</si>
  <si>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</si>
  <si>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</si>
  <si>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</si>
  <si>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</si>
  <si>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</si>
  <si>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</si>
  <si>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</si>
  <si>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</si>
  <si>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</si>
  <si>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</si>
  <si>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Sacatepéquez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</si>
  <si>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</si>
  <si>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</si>
  <si>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</si>
  <si>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</si>
  <si>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</si>
  <si>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</si>
  <si>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</si>
  <si>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</si>
  <si>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</si>
  <si>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</si>
  <si>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</si>
  <si>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</si>
  <si>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</si>
  <si>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</si>
  <si>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</si>
  <si>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</si>
  <si>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</si>
  <si>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</si>
  <si>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</si>
  <si>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Santa Apolonia</t>
  </si>
  <si>
    <t>Tecpán Guatemala</t>
  </si>
  <si>
    <t>Patzún</t>
  </si>
  <si>
    <t>Patzicía</t>
  </si>
  <si>
    <t>Santa Cruz Balanyá</t>
  </si>
  <si>
    <t>Acatenango</t>
  </si>
  <si>
    <t>San Andrés Itzapa</t>
  </si>
  <si>
    <t>Parramos</t>
  </si>
  <si>
    <t>Zaragoza</t>
  </si>
  <si>
    <t>El Tejar</t>
  </si>
  <si>
    <t>Escuintla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</si>
  <si>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</si>
  <si>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</si>
  <si>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</si>
  <si>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</si>
  <si>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</si>
  <si>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</si>
  <si>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</si>
  <si>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</si>
  <si>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</si>
  <si>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</si>
  <si>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</si>
  <si>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</si>
  <si>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</si>
  <si>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</si>
  <si>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</si>
  <si>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</si>
  <si>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</si>
  <si>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</si>
  <si>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</si>
  <si>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</si>
  <si>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</si>
  <si>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</si>
  <si>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</si>
  <si>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</si>
  <si>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</si>
  <si>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</si>
  <si>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</si>
  <si>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</si>
  <si>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</si>
  <si>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</si>
  <si>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</si>
  <si>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</si>
  <si>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</si>
  <si>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</si>
  <si>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</si>
  <si>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</si>
  <si>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</si>
  <si>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</si>
  <si>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</si>
  <si>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</si>
  <si>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</si>
  <si>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</si>
  <si>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</si>
  <si>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</si>
  <si>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</si>
  <si>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</si>
  <si>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</si>
  <si>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</si>
  <si>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</si>
  <si>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</si>
  <si>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</si>
  <si>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</si>
  <si>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</si>
  <si>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 Aguas Calientes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</si>
  <si>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</si>
  <si>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</si>
  <si>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</si>
  <si>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</si>
  <si>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</si>
  <si>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</si>
  <si>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</si>
  <si>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Sigüila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</si>
  <si>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</si>
  <si>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</si>
  <si>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</si>
  <si>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</si>
  <si>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</si>
  <si>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</si>
  <si>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</si>
  <si>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</si>
  <si>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</si>
  <si>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</si>
  <si>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</si>
  <si>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</si>
  <si>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</si>
  <si>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</si>
  <si>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</si>
  <si>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</si>
  <si>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Suchitepéquez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</si>
  <si>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</si>
  <si>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</si>
  <si>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</si>
  <si>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</si>
  <si>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</si>
  <si>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</si>
  <si>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</si>
  <si>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</si>
  <si>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</si>
  <si>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</si>
  <si>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</si>
  <si>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</si>
  <si>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</si>
  <si>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</si>
  <si>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</si>
  <si>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Tomas La Unión</t>
  </si>
  <si>
    <t>Zunilito</t>
  </si>
  <si>
    <t>Pueblo Nuevo</t>
  </si>
  <si>
    <t>Río Bravo</t>
  </si>
  <si>
    <t>Retalhuleu</t>
  </si>
  <si>
    <t>San Sebastián</t>
  </si>
  <si>
    <t>Santa Cruz Muluá</t>
  </si>
  <si>
    <t>San Martín Zapotitlán</t>
  </si>
  <si>
    <t>San Felipe Retalhuleu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</si>
  <si>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</si>
  <si>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</si>
  <si>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</si>
  <si>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</si>
  <si>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</si>
  <si>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</si>
  <si>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</si>
  <si>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</si>
  <si>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</si>
  <si>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</si>
  <si>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</si>
  <si>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</si>
  <si>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</si>
  <si>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Pie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</si>
  <si>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</si>
  <si>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</si>
  <si>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</si>
  <si>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</si>
  <si>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</si>
  <si>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</si>
  <si>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</si>
  <si>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</si>
  <si>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</si>
  <si>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</si>
  <si>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</si>
  <si>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</si>
  <si>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</si>
  <si>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</si>
  <si>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</si>
  <si>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</si>
  <si>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</si>
  <si>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</si>
  <si>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</si>
  <si>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</si>
  <si>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</si>
  <si>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</si>
  <si>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</si>
  <si>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Jacaltenango</t>
  </si>
  <si>
    <t>San Pedro Soloma</t>
  </si>
  <si>
    <t>San Idelfonso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</si>
  <si>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</si>
  <si>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</si>
  <si>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</si>
  <si>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</si>
  <si>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</si>
  <si>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</si>
  <si>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</si>
  <si>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</si>
  <si>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</si>
  <si>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</si>
  <si>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</si>
  <si>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</si>
  <si>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</si>
  <si>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</si>
  <si>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</si>
  <si>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</si>
  <si>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Pétzal</t>
  </si>
  <si>
    <t>San Gaspar Ixchil</t>
  </si>
  <si>
    <t>Santiago Chimaltenango</t>
  </si>
  <si>
    <t>Santa Ana Huista</t>
  </si>
  <si>
    <t>Unión Cantinil</t>
  </si>
  <si>
    <t>Petatán</t>
  </si>
  <si>
    <t>Quiché</t>
  </si>
  <si>
    <t>Santa Cruz del Quiché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</si>
  <si>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</si>
  <si>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</si>
  <si>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</si>
  <si>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</si>
  <si>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</si>
  <si>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</si>
  <si>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</si>
  <si>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</si>
  <si>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</si>
  <si>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</si>
  <si>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</si>
  <si>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</si>
  <si>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Sacapulas</t>
  </si>
  <si>
    <t>San Bartolomé Jocotenango</t>
  </si>
  <si>
    <t>Canillá</t>
  </si>
  <si>
    <t>Chicamán</t>
  </si>
  <si>
    <t>Ixcán</t>
  </si>
  <si>
    <t>Pachalum</t>
  </si>
  <si>
    <t>Baja Verapaz</t>
  </si>
  <si>
    <t>Salamá</t>
  </si>
  <si>
    <t>San Miguel Chicaj</t>
  </si>
  <si>
    <t>Rabinal</t>
  </si>
  <si>
    <t>Cubulco</t>
  </si>
  <si>
    <t>Granados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</si>
  <si>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</si>
  <si>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</si>
  <si>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</si>
  <si>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</si>
  <si>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</si>
  <si>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</si>
  <si>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</si>
  <si>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</si>
  <si>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Panzós</t>
  </si>
  <si>
    <t>Senahú</t>
  </si>
  <si>
    <t>San Pedro Carchá</t>
  </si>
  <si>
    <t>San Juan Chamelco</t>
  </si>
  <si>
    <t>Chisec</t>
  </si>
  <si>
    <t>Chahal</t>
  </si>
  <si>
    <t>Fray Bartolomé de las Casas</t>
  </si>
  <si>
    <t>Raxruhá</t>
  </si>
  <si>
    <t>Petén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</si>
  <si>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</si>
  <si>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</si>
  <si>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</si>
  <si>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</si>
  <si>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</si>
  <si>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</si>
  <si>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</si>
  <si>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</si>
  <si>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</si>
  <si>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</si>
  <si>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</si>
  <si>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</si>
  <si>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</si>
  <si>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</si>
  <si>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</si>
  <si>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</si>
  <si>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</si>
  <si>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</si>
  <si>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</si>
  <si>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</si>
  <si>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</si>
  <si>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</si>
  <si>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</si>
  <si>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</si>
  <si>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</si>
  <si>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</si>
  <si>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</si>
  <si>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</si>
  <si>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</si>
  <si>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</si>
  <si>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</si>
  <si>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Jocotán</t>
  </si>
  <si>
    <t>Camotán</t>
  </si>
  <si>
    <t>Olopa</t>
  </si>
  <si>
    <t>Esquipulas</t>
  </si>
  <si>
    <t>Quezaltepeque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</si>
  <si>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</si>
  <si>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</si>
  <si>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</si>
  <si>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</si>
  <si>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</si>
  <si>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</si>
  <si>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</si>
  <si>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</si>
  <si>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</si>
  <si>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</si>
  <si>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</si>
  <si>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</si>
  <si>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</si>
  <si>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</si>
  <si>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</si>
  <si>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</si>
  <si>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</si>
  <si>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</si>
  <si>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</si>
  <si>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</si>
  <si>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</si>
  <si>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</si>
  <si>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</si>
  <si>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</si>
  <si>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Quesada</t>
  </si>
  <si>
    <t>Índice de Información a la Ciudadanía</t>
  </si>
  <si>
    <t>Código Departamento</t>
  </si>
  <si>
    <t>San Miguel Petapa</t>
  </si>
  <si>
    <t>San Juan Comalapa</t>
  </si>
  <si>
    <t xml:space="preserve"> </t>
  </si>
  <si>
    <t>San Miguel Pochuta</t>
  </si>
  <si>
    <t>San Pedro Yepocapa</t>
  </si>
  <si>
    <t>Santa Lucía Cotzulmalguapa</t>
  </si>
  <si>
    <t>San Pablo Jocopilas</t>
  </si>
  <si>
    <t>San José La Máquina</t>
  </si>
  <si>
    <t>San Pedro Necta</t>
  </si>
  <si>
    <t>Chiché</t>
  </si>
  <si>
    <t>San Miguel Uspantán</t>
  </si>
  <si>
    <t>Santa Cruz El Chol</t>
  </si>
  <si>
    <t>San Miguel Tucurú</t>
  </si>
  <si>
    <t>San Agustín Lanquín</t>
  </si>
  <si>
    <t>Santa María Cahabón</t>
  </si>
  <si>
    <t>Santa Catalina La Tinta</t>
  </si>
  <si>
    <t>San Juan Ermita</t>
  </si>
  <si>
    <t>Concepción las Minas</t>
  </si>
  <si>
    <t>Índice de Participación Ciudadana</t>
  </si>
  <si>
    <t>01.01 Número de reuiniones del COMUDE en el año de la medición.</t>
  </si>
  <si>
    <t>01.02 Participación de Alcaldes, Concejales y Síndicos determinados o designados en el COMUDE</t>
  </si>
  <si>
    <t>01.03Participación  de organizaciones de jóvenes, mujeres, pueblos mayas, xincas, garífunas, y otras organizaciones en el Comude</t>
  </si>
  <si>
    <t>01.04 Representatividad territorial del Comude.</t>
  </si>
  <si>
    <t>01.05 Funcionamiento del Comude</t>
  </si>
  <si>
    <t>Indicador 501: Autonomía financiera municipal</t>
  </si>
  <si>
    <t xml:space="preserve">Indicador 502: Ingresos propios por habitante -sin regalías- </t>
  </si>
  <si>
    <t>Indicador 503: Ingresos del IUSI en relación a los ingresos propios -sin regalías-</t>
  </si>
  <si>
    <t>Indicador 504: Inversión anual en capital fijo por habitante</t>
  </si>
  <si>
    <t>Indicador 505: Inversión anual en capital fijo con recursos percibidos por ingresos propios</t>
  </si>
  <si>
    <t xml:space="preserve">Indicador 506: Inversión anual en capital fijo con recursos percibidos por transferencias del Gobierno Central </t>
  </si>
  <si>
    <t>Indicador 507: Financiamiento por endeudamiento municipal</t>
  </si>
  <si>
    <t>Índice de Gestión Financiera</t>
  </si>
  <si>
    <t>Indicador 06.01 Ejecución del Plan Operativo Anual  (POA)</t>
  </si>
  <si>
    <t>Indicador 06.02 Relación Plan de Desarrollo Municipal y Ordenamiento Territorial (PDM-OT) - Plan Estratégico Institucional (PEI) - Plan Operativo Multianual (POM) - Plan Operativo Anual (POA)</t>
  </si>
  <si>
    <t>06.03 Presupuesto de egresos relacionado a competencias municipales que responden a prioridades nacionales de desarrollo.</t>
  </si>
  <si>
    <t>Indicador 06.04 Institucionalización de la gestión ordenada del territorio</t>
  </si>
  <si>
    <t>Indicador 06.05 Acciones para la gestión ordenada del territorio</t>
  </si>
  <si>
    <t>Indicador 06.06 Gestión de riesgo en la formulación de proyectos derivados de la planificación operativa anual</t>
  </si>
  <si>
    <t>Indicador 06.07 Ingresos por servicios ambientales en relación a los ingresos propios sin regalías</t>
  </si>
  <si>
    <t>Indice de Gestión Estratégica</t>
  </si>
  <si>
    <t>Índice de Servicios Públicos</t>
  </si>
  <si>
    <t>Indicador 03.02 Control de la calidad del servicio público de agua</t>
  </si>
  <si>
    <t>Indicador 03.03 Disposición  y tratamiento  de aguas residuales</t>
  </si>
  <si>
    <t>Indicador 03.04 Gestión y manejo de los residuos y desechos sólidos</t>
  </si>
  <si>
    <t>Indicador 04.01 Existencia de elementos de atención municipal orientada al vecino</t>
  </si>
  <si>
    <t>Indicador 04.02 Gestión del recurso humano.</t>
  </si>
  <si>
    <t>Indicador 04.03 Existencia de oficinas municipales con instrumentos de gestión.</t>
  </si>
  <si>
    <t>Índice de Gestión Administrativa</t>
  </si>
  <si>
    <t>Ranking de la Gestión Municipal 2018</t>
  </si>
  <si>
    <t>Indicador 03.01 Cobertura del servicio público de agua</t>
  </si>
  <si>
    <t>Indicador 03.05 Gestión de servicios públicos municipales</t>
  </si>
  <si>
    <t>Alto</t>
  </si>
  <si>
    <t>Medio alto</t>
  </si>
  <si>
    <t>Medio</t>
  </si>
  <si>
    <t>Medio bajo</t>
  </si>
  <si>
    <t>Bajo</t>
  </si>
  <si>
    <t>Categoría</t>
  </si>
  <si>
    <t>Número de municipios</t>
  </si>
  <si>
    <t xml:space="preserve">Indicador 02.01 Rendición de cuentas cuatrimestral y anual al Comude enfocadas en resultados.
</t>
  </si>
  <si>
    <t xml:space="preserve">Indicador 02.02 Información presupuestaria y otra información brindada a la ciudadanía disponible en medios locales de comunicación.
</t>
  </si>
  <si>
    <t xml:space="preserve">Indicador 02.03 Información pública de oficio actualizada y disponible de acuerdo a la LAIP y uso de internet.
</t>
  </si>
  <si>
    <t xml:space="preserve">Indicador 02.04 Relación del monto contratado por medio de Guate compras con el total del presupuesto de egresos vigente.
</t>
  </si>
  <si>
    <t>IPC_2018</t>
  </si>
  <si>
    <t>Código Municipio</t>
  </si>
  <si>
    <t>Puesto</t>
  </si>
  <si>
    <t>01</t>
  </si>
  <si>
    <t>Valor</t>
  </si>
  <si>
    <t>02</t>
  </si>
  <si>
    <t>03</t>
  </si>
  <si>
    <t>04</t>
  </si>
  <si>
    <t>05</t>
  </si>
  <si>
    <t>Participación de Alcaldes, Concejales y Síndicos determinados o designados en el COMUDE</t>
  </si>
  <si>
    <t>Participación  de organizaciones de jóvenes, mujeres, pueblos mayas, xincas, garífunas, y otras organizaciones en el Comude</t>
  </si>
  <si>
    <t>Representatividad territorial del Comude.</t>
  </si>
  <si>
    <t>Funcionamiento del Comude</t>
  </si>
  <si>
    <t>IPC</t>
  </si>
  <si>
    <t>IIC</t>
  </si>
  <si>
    <t>Rendición de cuentas cuatrimestral y anual al Comude enfocadas en resultados.</t>
  </si>
  <si>
    <t>Información presupuestaria y otra información brindada a la ciudadanía disponible en medios locales de comunicación.</t>
  </si>
  <si>
    <t>Información pública de oficio actualizada y disponible de acuerdo a la LAIP y uso de internet.</t>
  </si>
  <si>
    <t>Relación del monto contratado por medio de Guate compras con el total del presupuesto de egresos vigente.</t>
  </si>
  <si>
    <t>ISP</t>
  </si>
  <si>
    <t>Cobertura del servicio público de agua</t>
  </si>
  <si>
    <t>Control de la calidad del servicio público de agua</t>
  </si>
  <si>
    <t>Disposición  y tratamiento  de aguas residuales</t>
  </si>
  <si>
    <t>Gestión y manejo de los residuos y desechos sólidos</t>
  </si>
  <si>
    <t>Gestión de servicios públicos municipales</t>
  </si>
  <si>
    <t>IGA</t>
  </si>
  <si>
    <t>Existencia de elementos de atención municipal orientada al vecino</t>
  </si>
  <si>
    <t>Gestión del recurso humano.</t>
  </si>
  <si>
    <t>Existencia de oficinas municipales con instrumentos de gestión.</t>
  </si>
  <si>
    <t>IGF</t>
  </si>
  <si>
    <t>06</t>
  </si>
  <si>
    <t>Autonomía financiera municipal</t>
  </si>
  <si>
    <t xml:space="preserve">Ingresos propios por habitante -sin regalías- </t>
  </si>
  <si>
    <t>Ingresos del IUSI en relación a los ingresos propios -sin regalías-</t>
  </si>
  <si>
    <t>Inversión anual en capital fijo por habitante</t>
  </si>
  <si>
    <t>Inversión anual en capital fijo con recursos percibidos por ingresos propios</t>
  </si>
  <si>
    <t xml:space="preserve">Inversión anual en capital fijo con recursos percibidos por transferencias del Gobierno Central </t>
  </si>
  <si>
    <t>Financiamiento por endeudamiento municipal</t>
  </si>
  <si>
    <t>IGE</t>
  </si>
  <si>
    <t>Índice de Gestión Estratégica</t>
  </si>
  <si>
    <t>Ejecución del Plan Operativo Anual  (POA)</t>
  </si>
  <si>
    <t>Relación Plan de Desarrollo Municipal y Ordenamiento Territorial (PDM-OT) - Plan Estratégico Institucional (PEI) - Plan Operativo Multianual (POM) - Plan Operativo Anual (POA)</t>
  </si>
  <si>
    <t>Presupuesto de egresos relacionado a competencias municipales que responden a prioridades nacionales de desarrollo.</t>
  </si>
  <si>
    <t>Institucionalización de la gestión ordenada del territorio</t>
  </si>
  <si>
    <t>Acciones para la gestión ordenada del territorio</t>
  </si>
  <si>
    <t>Gestión de riesgo en la formulación de proyectos derivados de la planificación operativa anual</t>
  </si>
  <si>
    <t>Ingresos por servicios ambientales en relación a los ingresos propios sin regalías</t>
  </si>
  <si>
    <t>Indicadores</t>
  </si>
  <si>
    <t>ID ÍNDICE</t>
  </si>
  <si>
    <t>Índice Temático</t>
  </si>
  <si>
    <t>Índice Temático Descripción</t>
  </si>
  <si>
    <t>ID INDICADOR</t>
  </si>
  <si>
    <t>01-01</t>
  </si>
  <si>
    <t>01-02</t>
  </si>
  <si>
    <t>01-03</t>
  </si>
  <si>
    <t>01-04</t>
  </si>
  <si>
    <t>01-05</t>
  </si>
  <si>
    <t>02-01</t>
  </si>
  <si>
    <t>02-02</t>
  </si>
  <si>
    <t>02-03</t>
  </si>
  <si>
    <t>02-04</t>
  </si>
  <si>
    <t>03-01</t>
  </si>
  <si>
    <t>03-02</t>
  </si>
  <si>
    <t>03-03</t>
  </si>
  <si>
    <t>03-04</t>
  </si>
  <si>
    <t>03-05</t>
  </si>
  <si>
    <t>04-01</t>
  </si>
  <si>
    <t>04-02</t>
  </si>
  <si>
    <t>04-03</t>
  </si>
  <si>
    <t>05-01</t>
  </si>
  <si>
    <t>05-02</t>
  </si>
  <si>
    <t>05-03</t>
  </si>
  <si>
    <t>05-04</t>
  </si>
  <si>
    <t>05-05</t>
  </si>
  <si>
    <t>05-06</t>
  </si>
  <si>
    <t>05-07</t>
  </si>
  <si>
    <t>06-01</t>
  </si>
  <si>
    <t>06-02</t>
  </si>
  <si>
    <t>06-03</t>
  </si>
  <si>
    <t>06-04</t>
  </si>
  <si>
    <t>06-05</t>
  </si>
  <si>
    <t>06-06</t>
  </si>
  <si>
    <t>06-07</t>
  </si>
  <si>
    <t>INDICE</t>
  </si>
  <si>
    <t>RGM</t>
  </si>
  <si>
    <t>RANKING</t>
  </si>
  <si>
    <t>Número de reuniones del COMUDE en el año de la medición.</t>
  </si>
  <si>
    <t>muni</t>
  </si>
  <si>
    <t>Codmun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</si>
</sst>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0"/>
    <numFmt numFmtId="166" formatCode="_-* #,##0.0000_-;\-* #,##0.0000_-;_-* &quot;-&quot;??_-;_-@_-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11"/>
      <color indexed="63"/>
      <name val="Arial"/>
      <family val="2"/>
    </font>
    <font>
      <u/>
      <sz val="11"/>
      <color indexed="63"/>
      <name val="Arial"/>
      <family val="2"/>
    </font>
    <font>
      <b/>
      <sz val="11"/>
      <color indexed="63"/>
      <name val="Arial"/>
      <family val="2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51F52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39997558519241921"/>
        <bgColor indexed="9"/>
      </patternFill>
    </fill>
    <fill>
      <patternFill patternType="solid">
        <fgColor rgb="FF00B050"/>
        <bgColor indexed="9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0" fontId="2" fillId="0" borderId="0"/>
    <xf numFmtId="43" fontId="17" fillId="0" borderId="0" applyFont="0" applyFill="0" applyBorder="0" applyAlignment="0" applyProtection="0"/>
  </cellStyleXfs>
  <cellXfs count="157">
    <xf numFmtId="0" fontId="0" fillId="0" borderId="0" xfId="0"/>
    <xf numFmtId="0" fontId="0" fillId="0" borderId="0" xfId="0" applyFont="1" applyAlignment="1">
      <alignment wrapText="1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0" fillId="5" borderId="1" xfId="0" applyFont="1" applyFill="1" applyBorder="1" applyAlignment="1">
      <alignment horizontal="right"/>
    </xf>
    <xf numFmtId="0" fontId="0" fillId="6" borderId="1" xfId="0" applyFont="1" applyFill="1" applyBorder="1" applyAlignment="1">
      <alignment horizontal="right"/>
    </xf>
    <xf numFmtId="0" fontId="0" fillId="7" borderId="1" xfId="0" applyFont="1" applyFill="1" applyBorder="1" applyAlignment="1">
      <alignment horizontal="right"/>
    </xf>
    <xf numFmtId="0" fontId="0" fillId="8" borderId="1" xfId="0" applyFont="1" applyFill="1" applyBorder="1" applyAlignment="1">
      <alignment horizontal="right"/>
    </xf>
    <xf numFmtId="0" fontId="0" fillId="5" borderId="1" xfId="0" applyFont="1" applyFill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Fill="1"/>
    <xf numFmtId="164" fontId="3" fillId="0" borderId="0" xfId="0" applyNumberFormat="1" applyFont="1"/>
    <xf numFmtId="0" fontId="3" fillId="0" borderId="0" xfId="0" applyFont="1" applyAlignment="1">
      <alignment wrapText="1"/>
    </xf>
    <xf numFmtId="0" fontId="6" fillId="10" borderId="2" xfId="0" applyFont="1" applyFill="1" applyBorder="1" applyAlignment="1">
      <alignment horizontal="center" vertical="center" wrapText="1"/>
    </xf>
    <xf numFmtId="0" fontId="6" fillId="10" borderId="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wrapText="1"/>
    </xf>
    <xf numFmtId="0" fontId="0" fillId="0" borderId="0" xfId="0" applyFill="1"/>
    <xf numFmtId="0" fontId="4" fillId="0" borderId="0" xfId="0" applyFont="1"/>
    <xf numFmtId="0" fontId="6" fillId="10" borderId="0" xfId="0" applyFont="1" applyFill="1" applyAlignment="1">
      <alignment horizontal="center" vertical="center" wrapText="1"/>
    </xf>
    <xf numFmtId="0" fontId="4" fillId="0" borderId="0" xfId="0" applyFont="1" applyFill="1"/>
    <xf numFmtId="0" fontId="3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0" fillId="9" borderId="1" xfId="0" applyFont="1" applyFill="1" applyBorder="1" applyAlignment="1">
      <alignment horizontal="right"/>
    </xf>
    <xf numFmtId="0" fontId="3" fillId="5" borderId="3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center" vertical="center" wrapText="1"/>
    </xf>
    <xf numFmtId="0" fontId="11" fillId="11" borderId="0" xfId="1" applyFont="1" applyFill="1" applyAlignment="1">
      <alignment horizontal="left" wrapText="1"/>
    </xf>
    <xf numFmtId="49" fontId="12" fillId="11" borderId="0" xfId="1" applyNumberFormat="1" applyFont="1" applyFill="1" applyAlignment="1">
      <alignment vertical="center" wrapText="1"/>
    </xf>
    <xf numFmtId="0" fontId="4" fillId="0" borderId="0" xfId="1" applyFont="1" applyFill="1" applyAlignment="1">
      <alignment wrapText="1"/>
    </xf>
    <xf numFmtId="0" fontId="4" fillId="0" borderId="0" xfId="1" applyFont="1" applyAlignment="1">
      <alignment wrapText="1"/>
    </xf>
    <xf numFmtId="0" fontId="3" fillId="5" borderId="3" xfId="0" applyFont="1" applyFill="1" applyBorder="1" applyAlignment="1">
      <alignment horizontal="right"/>
    </xf>
    <xf numFmtId="0" fontId="3" fillId="9" borderId="3" xfId="0" applyFont="1" applyFill="1" applyBorder="1" applyAlignment="1">
      <alignment horizontal="right"/>
    </xf>
    <xf numFmtId="0" fontId="3" fillId="6" borderId="3" xfId="0" applyFont="1" applyFill="1" applyBorder="1" applyAlignment="1">
      <alignment horizontal="right"/>
    </xf>
    <xf numFmtId="0" fontId="3" fillId="7" borderId="3" xfId="0" applyFont="1" applyFill="1" applyBorder="1" applyAlignment="1">
      <alignment horizontal="right"/>
    </xf>
    <xf numFmtId="0" fontId="3" fillId="8" borderId="3" xfId="0" applyFont="1" applyFill="1" applyBorder="1" applyAlignment="1">
      <alignment horizontal="right"/>
    </xf>
    <xf numFmtId="0" fontId="10" fillId="3" borderId="3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right" wrapText="1"/>
    </xf>
    <xf numFmtId="0" fontId="3" fillId="5" borderId="3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right" wrapText="1"/>
    </xf>
    <xf numFmtId="0" fontId="3" fillId="9" borderId="3" xfId="0" applyFont="1" applyFill="1" applyBorder="1" applyAlignment="1">
      <alignment horizontal="center" wrapText="1"/>
    </xf>
    <xf numFmtId="0" fontId="3" fillId="6" borderId="3" xfId="0" applyFont="1" applyFill="1" applyBorder="1" applyAlignment="1">
      <alignment horizontal="right" wrapText="1"/>
    </xf>
    <xf numFmtId="0" fontId="3" fillId="6" borderId="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right" wrapText="1"/>
    </xf>
    <xf numFmtId="0" fontId="3" fillId="7" borderId="3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right" wrapText="1"/>
    </xf>
    <xf numFmtId="2" fontId="4" fillId="0" borderId="0" xfId="1" applyNumberFormat="1" applyFont="1" applyFill="1" applyAlignment="1">
      <alignment wrapText="1"/>
    </xf>
    <xf numFmtId="2" fontId="4" fillId="0" borderId="0" xfId="1" applyNumberFormat="1" applyFont="1" applyAlignment="1">
      <alignment wrapText="1"/>
    </xf>
    <xf numFmtId="164" fontId="3" fillId="0" borderId="0" xfId="0" applyNumberFormat="1" applyFont="1" applyAlignment="1">
      <alignment wrapText="1"/>
    </xf>
    <xf numFmtId="164" fontId="3" fillId="0" borderId="0" xfId="0" applyNumberFormat="1" applyFont="1" applyFill="1"/>
    <xf numFmtId="0" fontId="0" fillId="5" borderId="3" xfId="0" applyFont="1" applyFill="1" applyBorder="1" applyAlignment="1">
      <alignment horizontal="right" wrapText="1"/>
    </xf>
    <xf numFmtId="0" fontId="0" fillId="5" borderId="3" xfId="0" applyFont="1" applyFill="1" applyBorder="1" applyAlignment="1">
      <alignment horizontal="center" vertical="center" wrapText="1"/>
    </xf>
    <xf numFmtId="0" fontId="0" fillId="9" borderId="3" xfId="0" applyFont="1" applyFill="1" applyBorder="1" applyAlignment="1">
      <alignment horizontal="right" wrapText="1"/>
    </xf>
    <xf numFmtId="0" fontId="0" fillId="9" borderId="3" xfId="0" applyFont="1" applyFill="1" applyBorder="1" applyAlignment="1">
      <alignment horizontal="center" vertical="center" wrapText="1"/>
    </xf>
    <xf numFmtId="0" fontId="0" fillId="6" borderId="3" xfId="0" applyFont="1" applyFill="1" applyBorder="1" applyAlignment="1">
      <alignment horizontal="right" wrapText="1"/>
    </xf>
    <xf numFmtId="0" fontId="0" fillId="6" borderId="3" xfId="0" applyFont="1" applyFill="1" applyBorder="1" applyAlignment="1">
      <alignment horizontal="center" vertical="center" wrapText="1"/>
    </xf>
    <xf numFmtId="0" fontId="0" fillId="7" borderId="3" xfId="0" applyFont="1" applyFill="1" applyBorder="1" applyAlignment="1">
      <alignment horizontal="right" wrapText="1"/>
    </xf>
    <xf numFmtId="0" fontId="0" fillId="7" borderId="3" xfId="0" applyFont="1" applyFill="1" applyBorder="1" applyAlignment="1">
      <alignment horizontal="center" vertical="center" wrapText="1"/>
    </xf>
    <xf numFmtId="0" fontId="0" fillId="8" borderId="3" xfId="0" applyFont="1" applyFill="1" applyBorder="1" applyAlignment="1">
      <alignment horizontal="right" wrapText="1"/>
    </xf>
    <xf numFmtId="0" fontId="0" fillId="8" borderId="3" xfId="0" applyFont="1" applyFill="1" applyBorder="1" applyAlignment="1">
      <alignment horizontal="center" vertical="center" wrapText="1"/>
    </xf>
    <xf numFmtId="164" fontId="3" fillId="0" borderId="0" xfId="0" applyNumberFormat="1" applyFont="1" applyFill="1" applyAlignment="1">
      <alignment wrapText="1"/>
    </xf>
    <xf numFmtId="2" fontId="3" fillId="0" borderId="0" xfId="0" applyNumberFormat="1" applyFont="1" applyAlignment="1">
      <alignment wrapText="1"/>
    </xf>
    <xf numFmtId="2" fontId="3" fillId="0" borderId="0" xfId="0" applyNumberFormat="1" applyFont="1" applyFill="1" applyAlignment="1">
      <alignment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164" fontId="11" fillId="0" borderId="0" xfId="1" applyNumberFormat="1" applyFont="1" applyFill="1" applyBorder="1" applyAlignment="1">
      <alignment horizontal="right" wrapText="1"/>
    </xf>
    <xf numFmtId="0" fontId="3" fillId="0" borderId="0" xfId="0" applyFont="1" applyFill="1" applyBorder="1" applyAlignment="1">
      <alignment wrapText="1"/>
    </xf>
    <xf numFmtId="0" fontId="4" fillId="0" borderId="0" xfId="1" applyFont="1" applyFill="1" applyBorder="1" applyAlignment="1">
      <alignment wrapText="1"/>
    </xf>
    <xf numFmtId="2" fontId="4" fillId="0" borderId="0" xfId="1" applyNumberFormat="1" applyFont="1" applyFill="1" applyBorder="1" applyAlignment="1">
      <alignment wrapText="1"/>
    </xf>
    <xf numFmtId="0" fontId="3" fillId="3" borderId="3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left" vertical="top" wrapText="1"/>
    </xf>
    <xf numFmtId="0" fontId="6" fillId="4" borderId="0" xfId="0" applyFont="1" applyFill="1" applyAlignment="1">
      <alignment horizontal="center" vertical="center" wrapText="1"/>
    </xf>
    <xf numFmtId="0" fontId="3" fillId="0" borderId="0" xfId="0" applyFont="1" applyFill="1" applyBorder="1"/>
    <xf numFmtId="164" fontId="3" fillId="0" borderId="0" xfId="0" applyNumberFormat="1" applyFont="1" applyFill="1" applyBorder="1"/>
    <xf numFmtId="164" fontId="4" fillId="0" borderId="0" xfId="0" applyNumberFormat="1" applyFont="1"/>
    <xf numFmtId="164" fontId="3" fillId="0" borderId="0" xfId="0" applyNumberFormat="1" applyFont="1" applyFill="1" applyAlignment="1">
      <alignment horizontal="left"/>
    </xf>
    <xf numFmtId="164" fontId="3" fillId="4" borderId="0" xfId="0" applyNumberFormat="1" applyFont="1" applyFill="1"/>
    <xf numFmtId="0" fontId="10" fillId="0" borderId="0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right" wrapText="1"/>
    </xf>
    <xf numFmtId="0" fontId="3" fillId="8" borderId="4" xfId="0" applyFont="1" applyFill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164" fontId="10" fillId="5" borderId="0" xfId="0" applyNumberFormat="1" applyFont="1" applyFill="1" applyBorder="1" applyAlignment="1">
      <alignment horizontal="center" vertical="center" wrapText="1"/>
    </xf>
    <xf numFmtId="0" fontId="3" fillId="0" borderId="0" xfId="0" applyFont="1" applyBorder="1"/>
    <xf numFmtId="0" fontId="1" fillId="3" borderId="3" xfId="0" applyFont="1" applyFill="1" applyBorder="1" applyAlignment="1">
      <alignment horizontal="center" vertical="center" wrapText="1"/>
    </xf>
    <xf numFmtId="164" fontId="5" fillId="10" borderId="0" xfId="0" applyNumberFormat="1" applyFont="1" applyFill="1" applyBorder="1" applyAlignment="1">
      <alignment horizontal="center" vertical="center" wrapText="1"/>
    </xf>
    <xf numFmtId="2" fontId="5" fillId="10" borderId="0" xfId="0" applyNumberFormat="1" applyFont="1" applyFill="1" applyAlignment="1">
      <alignment horizontal="center" vertical="center" wrapText="1"/>
    </xf>
    <xf numFmtId="164" fontId="5" fillId="10" borderId="0" xfId="0" applyNumberFormat="1" applyFont="1" applyFill="1" applyAlignment="1">
      <alignment horizontal="center" vertical="center" wrapText="1"/>
    </xf>
    <xf numFmtId="164" fontId="5" fillId="5" borderId="0" xfId="0" applyNumberFormat="1" applyFont="1" applyFill="1" applyAlignment="1">
      <alignment horizontal="center" vertical="center" wrapText="1"/>
    </xf>
    <xf numFmtId="0" fontId="3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right"/>
    </xf>
    <xf numFmtId="0" fontId="3" fillId="9" borderId="1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right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right"/>
    </xf>
    <xf numFmtId="0" fontId="3" fillId="8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49" fontId="5" fillId="12" borderId="0" xfId="1" applyNumberFormat="1" applyFont="1" applyFill="1" applyBorder="1" applyAlignment="1">
      <alignment horizontal="center" vertical="center" wrapText="1"/>
    </xf>
    <xf numFmtId="49" fontId="10" fillId="12" borderId="0" xfId="1" applyNumberFormat="1" applyFont="1" applyFill="1" applyBorder="1" applyAlignment="1">
      <alignment horizontal="center" vertical="center" wrapText="1"/>
    </xf>
    <xf numFmtId="0" fontId="13" fillId="13" borderId="0" xfId="1" applyFont="1" applyFill="1" applyBorder="1" applyAlignment="1">
      <alignment horizontal="center" vertical="center" wrapText="1"/>
    </xf>
    <xf numFmtId="0" fontId="0" fillId="5" borderId="3" xfId="0" applyFont="1" applyFill="1" applyBorder="1" applyAlignment="1">
      <alignment horizontal="center" vertical="center"/>
    </xf>
    <xf numFmtId="0" fontId="0" fillId="9" borderId="3" xfId="0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 vertical="center"/>
    </xf>
    <xf numFmtId="0" fontId="0" fillId="7" borderId="3" xfId="0" applyFont="1" applyFill="1" applyBorder="1" applyAlignment="1">
      <alignment horizontal="center" vertical="center"/>
    </xf>
    <xf numFmtId="0" fontId="0" fillId="8" borderId="3" xfId="0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11" fillId="0" borderId="0" xfId="1" applyNumberFormat="1" applyFont="1" applyFill="1" applyBorder="1" applyAlignment="1">
      <alignment horizontal="left" wrapText="1"/>
    </xf>
    <xf numFmtId="0" fontId="3" fillId="3" borderId="0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/>
    </xf>
    <xf numFmtId="0" fontId="3" fillId="9" borderId="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quotePrefix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0" applyNumberFormat="1" applyFont="1"/>
    <xf numFmtId="0" fontId="0" fillId="14" borderId="0" xfId="0" quotePrefix="1" applyFill="1" applyAlignment="1">
      <alignment vertical="top"/>
    </xf>
    <xf numFmtId="0" fontId="0" fillId="14" borderId="0" xfId="0" applyFill="1" applyAlignment="1">
      <alignment vertical="top"/>
    </xf>
    <xf numFmtId="0" fontId="0" fillId="14" borderId="0" xfId="0" applyFill="1"/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166" fontId="0" fillId="0" borderId="0" xfId="2" applyNumberFormat="1" applyFont="1" applyAlignment="1">
      <alignment vertical="top"/>
    </xf>
    <xf numFmtId="166" fontId="0" fillId="0" borderId="0" xfId="2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quotePrefix="1" applyAlignment="1">
      <alignment horizontal="center" vertical="top"/>
    </xf>
    <xf numFmtId="0" fontId="0" fillId="14" borderId="0" xfId="0" quotePrefix="1" applyFill="1" applyAlignment="1">
      <alignment horizontal="center" vertical="top"/>
    </xf>
    <xf numFmtId="0" fontId="0" fillId="0" borderId="0" xfId="0" applyAlignment="1">
      <alignment horizontal="center" vertical="top"/>
    </xf>
  </cellXfs>
  <cellStyles count="3">
    <cellStyle name="Millares" xfId="2" builtinId="3"/>
    <cellStyle name="Normal" xfId="0" builtinId="0"/>
    <cellStyle name="Normal 5" xfId="1" xr:uid="{00000000-0005-0000-0000-000001000000}"/>
  </cellStyles>
  <dxfs count="35">
    <dxf>
      <fill>
        <patternFill>
          <bgColor rgb="FF00B050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99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99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99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99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99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99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99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9900"/>
      <color rgb="FF66FF33"/>
      <color rgb="FF51F52B"/>
      <color rgb="FF99FF66"/>
      <color rgb="FF8BF3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47"/>
  <sheetViews>
    <sheetView topLeftCell="M1" zoomScale="70" zoomScaleNormal="70" workbookViewId="0">
      <selection activeCell="AE8" sqref="AE8"/>
    </sheetView>
  </sheetViews>
  <sheetFormatPr baseColWidth="10" defaultRowHeight="14.4" x14ac:dyDescent="0.3"/>
  <cols>
    <col min="1" max="2" width="18.5546875" bestFit="1" customWidth="1"/>
    <col min="3" max="3" width="12.21875" bestFit="1" customWidth="1"/>
    <col min="4" max="4" width="28.5546875" customWidth="1"/>
    <col min="5" max="5" width="27.21875" customWidth="1"/>
    <col min="6" max="6" width="14.5546875" customWidth="1"/>
    <col min="7" max="7" width="9" style="139" customWidth="1"/>
    <col min="8" max="8" width="3.44140625" style="23" customWidth="1"/>
    <col min="9" max="9" width="27.21875" customWidth="1"/>
    <col min="10" max="10" width="14.5546875" customWidth="1"/>
    <col min="11" max="11" width="10.44140625" customWidth="1"/>
    <col min="12" max="12" width="3.44140625" style="23" customWidth="1"/>
    <col min="13" max="13" width="27.21875" customWidth="1"/>
    <col min="14" max="15" width="14.5546875" customWidth="1"/>
    <col min="16" max="16" width="3.44140625" style="23" customWidth="1"/>
    <col min="17" max="17" width="27.21875" customWidth="1"/>
    <col min="18" max="19" width="14.5546875" customWidth="1"/>
    <col min="20" max="20" width="3.44140625" style="23" customWidth="1"/>
    <col min="21" max="21" width="27.21875" customWidth="1"/>
    <col min="22" max="23" width="14.5546875" customWidth="1"/>
    <col min="24" max="24" width="3.44140625" style="23" customWidth="1"/>
    <col min="25" max="25" width="27.21875" customWidth="1"/>
    <col min="26" max="27" width="14.5546875" customWidth="1"/>
    <col min="28" max="28" width="3.44140625" style="23" customWidth="1"/>
    <col min="29" max="29" width="27.21875" customWidth="1"/>
    <col min="30" max="31" width="14.5546875" customWidth="1"/>
  </cols>
  <sheetData>
    <row r="1" spans="1:31" ht="27.6" x14ac:dyDescent="0.3">
      <c r="A1" s="18"/>
      <c r="B1" s="18"/>
      <c r="C1" s="18"/>
      <c r="D1" s="18"/>
      <c r="E1" s="80" t="s">
        <v>385</v>
      </c>
      <c r="F1" s="80" t="s">
        <v>386</v>
      </c>
      <c r="G1" s="132"/>
      <c r="H1" s="22"/>
      <c r="I1" s="80" t="s">
        <v>385</v>
      </c>
      <c r="J1" s="80" t="s">
        <v>386</v>
      </c>
      <c r="K1" s="132"/>
      <c r="L1" s="22"/>
      <c r="M1" s="80" t="s">
        <v>385</v>
      </c>
      <c r="N1" s="80" t="s">
        <v>386</v>
      </c>
      <c r="O1" s="132"/>
      <c r="P1" s="22"/>
      <c r="Q1" s="80" t="s">
        <v>385</v>
      </c>
      <c r="R1" s="80" t="s">
        <v>386</v>
      </c>
      <c r="S1" s="132"/>
      <c r="T1" s="22"/>
      <c r="U1" s="80" t="s">
        <v>385</v>
      </c>
      <c r="V1" s="80" t="s">
        <v>386</v>
      </c>
      <c r="W1" s="132"/>
      <c r="X1" s="22"/>
      <c r="Y1" s="80" t="s">
        <v>385</v>
      </c>
      <c r="Z1" s="80" t="s">
        <v>386</v>
      </c>
      <c r="AA1" s="132"/>
      <c r="AB1" s="22"/>
      <c r="AC1" s="80" t="s">
        <v>385</v>
      </c>
      <c r="AD1" s="80" t="s">
        <v>386</v>
      </c>
      <c r="AE1" s="132"/>
    </row>
    <row r="2" spans="1:31" x14ac:dyDescent="0.3">
      <c r="A2" s="15"/>
      <c r="B2" s="15"/>
      <c r="C2" s="15"/>
      <c r="D2" s="15"/>
      <c r="E2" s="46" t="s">
        <v>380</v>
      </c>
      <c r="F2" s="30">
        <v>41</v>
      </c>
      <c r="G2" s="133"/>
      <c r="H2" s="16"/>
      <c r="I2" s="46" t="s">
        <v>380</v>
      </c>
      <c r="J2" s="30">
        <v>40</v>
      </c>
      <c r="K2" s="133"/>
      <c r="L2" s="16"/>
      <c r="M2" s="46" t="s">
        <v>380</v>
      </c>
      <c r="N2" s="30">
        <v>0</v>
      </c>
      <c r="O2" s="133"/>
      <c r="P2" s="16"/>
      <c r="Q2" s="46" t="s">
        <v>380</v>
      </c>
      <c r="R2" s="30">
        <v>27</v>
      </c>
      <c r="S2" s="133"/>
      <c r="T2" s="16"/>
      <c r="U2" s="46" t="s">
        <v>380</v>
      </c>
      <c r="V2" s="30">
        <v>0</v>
      </c>
      <c r="W2" s="133"/>
      <c r="X2" s="16"/>
      <c r="Y2" s="46" t="s">
        <v>380</v>
      </c>
      <c r="Z2" s="30">
        <v>0</v>
      </c>
      <c r="AA2" s="133"/>
      <c r="AB2" s="16"/>
      <c r="AC2" s="46" t="s">
        <v>380</v>
      </c>
      <c r="AD2" s="30">
        <v>0</v>
      </c>
      <c r="AE2" s="133"/>
    </row>
    <row r="3" spans="1:31" x14ac:dyDescent="0.3">
      <c r="A3" s="15"/>
      <c r="B3" s="15"/>
      <c r="C3" s="15"/>
      <c r="D3" s="15"/>
      <c r="E3" s="48" t="s">
        <v>381</v>
      </c>
      <c r="F3" s="31">
        <v>158</v>
      </c>
      <c r="G3" s="134"/>
      <c r="H3" s="16"/>
      <c r="I3" s="48" t="s">
        <v>381</v>
      </c>
      <c r="J3" s="31">
        <v>148</v>
      </c>
      <c r="K3" s="134"/>
      <c r="L3" s="16"/>
      <c r="M3" s="48" t="s">
        <v>381</v>
      </c>
      <c r="N3" s="31">
        <v>9</v>
      </c>
      <c r="O3" s="134"/>
      <c r="P3" s="16"/>
      <c r="Q3" s="48" t="s">
        <v>381</v>
      </c>
      <c r="R3" s="31">
        <v>83</v>
      </c>
      <c r="S3" s="134"/>
      <c r="T3" s="16"/>
      <c r="U3" s="48" t="s">
        <v>381</v>
      </c>
      <c r="V3" s="31">
        <v>5</v>
      </c>
      <c r="W3" s="134"/>
      <c r="X3" s="16"/>
      <c r="Y3" s="48" t="s">
        <v>381</v>
      </c>
      <c r="Z3" s="31">
        <v>2</v>
      </c>
      <c r="AA3" s="134"/>
      <c r="AB3" s="16"/>
      <c r="AC3" s="48" t="s">
        <v>381</v>
      </c>
      <c r="AD3" s="31">
        <v>5</v>
      </c>
      <c r="AE3" s="134"/>
    </row>
    <row r="4" spans="1:31" x14ac:dyDescent="0.3">
      <c r="A4" s="15"/>
      <c r="B4" s="15"/>
      <c r="C4" s="15"/>
      <c r="D4" s="15"/>
      <c r="E4" s="50" t="s">
        <v>382</v>
      </c>
      <c r="F4" s="32">
        <v>66</v>
      </c>
      <c r="G4" s="135"/>
      <c r="H4" s="16"/>
      <c r="I4" s="50" t="s">
        <v>382</v>
      </c>
      <c r="J4" s="32">
        <v>94</v>
      </c>
      <c r="K4" s="135"/>
      <c r="L4" s="16"/>
      <c r="M4" s="50" t="s">
        <v>382</v>
      </c>
      <c r="N4" s="32">
        <v>56</v>
      </c>
      <c r="O4" s="135"/>
      <c r="P4" s="16"/>
      <c r="Q4" s="50" t="s">
        <v>382</v>
      </c>
      <c r="R4" s="32">
        <v>101</v>
      </c>
      <c r="S4" s="135"/>
      <c r="T4" s="16"/>
      <c r="U4" s="50" t="s">
        <v>382</v>
      </c>
      <c r="V4" s="32">
        <v>27</v>
      </c>
      <c r="W4" s="135"/>
      <c r="X4" s="16"/>
      <c r="Y4" s="50" t="s">
        <v>382</v>
      </c>
      <c r="Z4" s="32">
        <v>78</v>
      </c>
      <c r="AA4" s="135"/>
      <c r="AB4" s="16"/>
      <c r="AC4" s="50" t="s">
        <v>382</v>
      </c>
      <c r="AD4" s="32">
        <v>148</v>
      </c>
      <c r="AE4" s="135"/>
    </row>
    <row r="5" spans="1:31" x14ac:dyDescent="0.3">
      <c r="A5" s="15"/>
      <c r="B5" s="15"/>
      <c r="C5" s="15"/>
      <c r="D5" s="15"/>
      <c r="E5" s="52" t="s">
        <v>383</v>
      </c>
      <c r="F5" s="33">
        <v>44</v>
      </c>
      <c r="G5" s="136"/>
      <c r="H5" s="16"/>
      <c r="I5" s="52" t="s">
        <v>383</v>
      </c>
      <c r="J5" s="33">
        <v>32</v>
      </c>
      <c r="K5" s="136"/>
      <c r="L5" s="16"/>
      <c r="M5" s="52" t="s">
        <v>383</v>
      </c>
      <c r="N5" s="33">
        <v>104</v>
      </c>
      <c r="O5" s="136"/>
      <c r="P5" s="16"/>
      <c r="Q5" s="52" t="s">
        <v>383</v>
      </c>
      <c r="R5" s="33">
        <v>69</v>
      </c>
      <c r="S5" s="136"/>
      <c r="T5" s="16"/>
      <c r="U5" s="52" t="s">
        <v>383</v>
      </c>
      <c r="V5" s="33">
        <v>308</v>
      </c>
      <c r="W5" s="136"/>
      <c r="X5" s="16"/>
      <c r="Y5" s="52" t="s">
        <v>383</v>
      </c>
      <c r="Z5" s="33">
        <v>119</v>
      </c>
      <c r="AA5" s="136"/>
      <c r="AB5" s="16"/>
      <c r="AC5" s="52" t="s">
        <v>383</v>
      </c>
      <c r="AD5" s="33">
        <v>163</v>
      </c>
      <c r="AE5" s="136"/>
    </row>
    <row r="6" spans="1:31" x14ac:dyDescent="0.3">
      <c r="A6" s="15"/>
      <c r="B6" s="15"/>
      <c r="C6" s="15"/>
      <c r="D6" s="15"/>
      <c r="E6" s="54" t="s">
        <v>384</v>
      </c>
      <c r="F6" s="34">
        <v>31</v>
      </c>
      <c r="G6" s="137"/>
      <c r="H6" s="16"/>
      <c r="I6" s="54" t="s">
        <v>384</v>
      </c>
      <c r="J6" s="34">
        <v>26</v>
      </c>
      <c r="K6" s="137"/>
      <c r="L6" s="16"/>
      <c r="M6" s="54" t="s">
        <v>384</v>
      </c>
      <c r="N6" s="34">
        <v>171</v>
      </c>
      <c r="O6" s="137"/>
      <c r="P6" s="16"/>
      <c r="Q6" s="54" t="s">
        <v>384</v>
      </c>
      <c r="R6" s="34">
        <v>60</v>
      </c>
      <c r="S6" s="137"/>
      <c r="T6" s="16"/>
      <c r="U6" s="54" t="s">
        <v>384</v>
      </c>
      <c r="V6" s="34">
        <v>0</v>
      </c>
      <c r="W6" s="137"/>
      <c r="X6" s="16"/>
      <c r="Y6" s="54" t="s">
        <v>384</v>
      </c>
      <c r="Z6" s="34">
        <v>141</v>
      </c>
      <c r="AA6" s="137"/>
      <c r="AB6" s="16"/>
      <c r="AC6" s="54" t="s">
        <v>384</v>
      </c>
      <c r="AD6" s="34">
        <v>24</v>
      </c>
      <c r="AE6" s="137"/>
    </row>
    <row r="7" spans="1:31" s="4" customFormat="1" ht="58.5" customHeight="1" x14ac:dyDescent="0.3">
      <c r="A7" s="91" t="s">
        <v>328</v>
      </c>
      <c r="B7" s="72" t="s">
        <v>0</v>
      </c>
      <c r="C7" s="72" t="s">
        <v>392</v>
      </c>
      <c r="D7" s="72" t="s">
        <v>1</v>
      </c>
      <c r="E7" s="82" t="s">
        <v>347</v>
      </c>
      <c r="F7" s="83" t="s">
        <v>385</v>
      </c>
      <c r="G7" s="83" t="s">
        <v>393</v>
      </c>
      <c r="H7" s="84"/>
      <c r="I7" s="82" t="s">
        <v>327</v>
      </c>
      <c r="J7" s="83" t="s">
        <v>385</v>
      </c>
      <c r="K7" s="83" t="s">
        <v>393</v>
      </c>
      <c r="L7" s="84"/>
      <c r="M7" s="82" t="s">
        <v>369</v>
      </c>
      <c r="N7" s="83" t="s">
        <v>385</v>
      </c>
      <c r="O7" s="83" t="s">
        <v>393</v>
      </c>
      <c r="P7" s="92"/>
      <c r="Q7" s="82" t="s">
        <v>376</v>
      </c>
      <c r="R7" s="83" t="s">
        <v>385</v>
      </c>
      <c r="S7" s="83" t="s">
        <v>393</v>
      </c>
      <c r="T7" s="92"/>
      <c r="U7" s="82" t="s">
        <v>360</v>
      </c>
      <c r="V7" s="83" t="s">
        <v>385</v>
      </c>
      <c r="W7" s="83" t="s">
        <v>393</v>
      </c>
      <c r="X7" s="84"/>
      <c r="Y7" s="82" t="s">
        <v>368</v>
      </c>
      <c r="Z7" s="83" t="s">
        <v>385</v>
      </c>
      <c r="AA7" s="83" t="s">
        <v>393</v>
      </c>
      <c r="AB7" s="92"/>
      <c r="AC7" s="85" t="s">
        <v>377</v>
      </c>
      <c r="AD7" s="83" t="s">
        <v>385</v>
      </c>
      <c r="AE7" s="83"/>
    </row>
    <row r="8" spans="1:31" x14ac:dyDescent="0.3">
      <c r="A8" s="86">
        <v>1</v>
      </c>
      <c r="B8" s="18" t="s">
        <v>2</v>
      </c>
      <c r="C8" s="18">
        <v>102</v>
      </c>
      <c r="D8" t="s">
        <v>3</v>
      </c>
      <c r="E8" s="87">
        <v>0.8360680718757264</v>
      </c>
      <c r="F8" s="18" t="s">
        <v>380</v>
      </c>
      <c r="G8" s="138">
        <v>20</v>
      </c>
      <c r="H8" s="87"/>
      <c r="I8" s="57">
        <v>0.80673786339671638</v>
      </c>
      <c r="J8" s="18" t="s">
        <v>380</v>
      </c>
      <c r="K8" s="138">
        <v>36</v>
      </c>
      <c r="L8" s="69"/>
      <c r="M8" s="17">
        <v>0.43946338886866898</v>
      </c>
      <c r="N8" s="18" t="s">
        <v>382</v>
      </c>
      <c r="O8" s="138">
        <v>42</v>
      </c>
      <c r="P8" s="16"/>
      <c r="Q8" s="88">
        <v>0.9236110644566119</v>
      </c>
      <c r="R8" s="18" t="s">
        <v>380</v>
      </c>
      <c r="S8" s="138">
        <v>3</v>
      </c>
      <c r="T8" s="26"/>
      <c r="U8" s="89">
        <v>0.64924355640773368</v>
      </c>
      <c r="V8" s="18" t="s">
        <v>381</v>
      </c>
      <c r="W8" s="138">
        <v>3</v>
      </c>
      <c r="X8" s="89"/>
      <c r="Y8" s="17">
        <v>0.47774769860114857</v>
      </c>
      <c r="Z8" s="18" t="s">
        <v>382</v>
      </c>
      <c r="AA8" s="138">
        <v>36</v>
      </c>
      <c r="AB8" s="16"/>
      <c r="AC8" s="90">
        <v>0.65368970115293012</v>
      </c>
      <c r="AD8" s="18" t="s">
        <v>381</v>
      </c>
      <c r="AE8" s="138">
        <v>1</v>
      </c>
    </row>
    <row r="9" spans="1:31" x14ac:dyDescent="0.3">
      <c r="A9" s="86">
        <v>1</v>
      </c>
      <c r="B9" s="18" t="s">
        <v>2</v>
      </c>
      <c r="C9" s="18">
        <v>108</v>
      </c>
      <c r="D9" t="s">
        <v>9</v>
      </c>
      <c r="E9" s="87">
        <v>0.70747651672281975</v>
      </c>
      <c r="F9" s="18" t="s">
        <v>381</v>
      </c>
      <c r="G9" s="138">
        <v>117</v>
      </c>
      <c r="H9" s="87"/>
      <c r="I9" s="57">
        <v>0.73182989857937686</v>
      </c>
      <c r="J9" s="18" t="s">
        <v>381</v>
      </c>
      <c r="K9" s="138">
        <v>97</v>
      </c>
      <c r="L9" s="69"/>
      <c r="M9" s="17">
        <v>0.52330340314790558</v>
      </c>
      <c r="N9" s="18" t="s">
        <v>382</v>
      </c>
      <c r="O9" s="138">
        <v>20</v>
      </c>
      <c r="P9" s="16"/>
      <c r="Q9" s="88">
        <v>0.84402596867482871</v>
      </c>
      <c r="R9" s="18" t="s">
        <v>380</v>
      </c>
      <c r="S9" s="138">
        <v>11</v>
      </c>
      <c r="T9" s="26"/>
      <c r="U9" s="89">
        <v>0.5212733778225167</v>
      </c>
      <c r="V9" s="18" t="s">
        <v>382</v>
      </c>
      <c r="W9" s="138">
        <v>11</v>
      </c>
      <c r="X9" s="89"/>
      <c r="Y9" s="17">
        <v>0.65499722574399111</v>
      </c>
      <c r="Z9" s="18" t="s">
        <v>381</v>
      </c>
      <c r="AA9" s="138">
        <v>1</v>
      </c>
      <c r="AB9" s="16"/>
      <c r="AC9" s="90">
        <v>0.6402319782148761</v>
      </c>
      <c r="AD9" s="18" t="s">
        <v>381</v>
      </c>
      <c r="AE9" s="138">
        <v>2</v>
      </c>
    </row>
    <row r="10" spans="1:31" x14ac:dyDescent="0.3">
      <c r="A10" s="86">
        <v>15</v>
      </c>
      <c r="B10" s="22" t="s">
        <v>243</v>
      </c>
      <c r="C10" s="22">
        <v>1501</v>
      </c>
      <c r="D10" t="s">
        <v>244</v>
      </c>
      <c r="E10" s="87">
        <v>0.80809173166152481</v>
      </c>
      <c r="F10" s="18" t="s">
        <v>380</v>
      </c>
      <c r="G10" s="138">
        <v>32</v>
      </c>
      <c r="H10" s="87"/>
      <c r="I10" s="57">
        <v>0.76812199285973615</v>
      </c>
      <c r="J10" s="18" t="s">
        <v>381</v>
      </c>
      <c r="K10" s="138">
        <v>68</v>
      </c>
      <c r="L10" s="69"/>
      <c r="M10" s="17">
        <v>0.58643115149507752</v>
      </c>
      <c r="N10" s="18" t="s">
        <v>382</v>
      </c>
      <c r="O10" s="138">
        <v>12</v>
      </c>
      <c r="P10" s="16"/>
      <c r="Q10" s="88">
        <v>0.9315341211643583</v>
      </c>
      <c r="R10" s="18" t="s">
        <v>380</v>
      </c>
      <c r="S10" s="138">
        <v>2</v>
      </c>
      <c r="T10" s="26"/>
      <c r="U10" s="89">
        <v>0.34494129361440101</v>
      </c>
      <c r="V10" s="18" t="s">
        <v>383</v>
      </c>
      <c r="W10" s="138">
        <v>67</v>
      </c>
      <c r="X10" s="89"/>
      <c r="Y10" s="17">
        <v>0.58979785298981979</v>
      </c>
      <c r="Z10" s="18" t="s">
        <v>382</v>
      </c>
      <c r="AA10" s="138">
        <v>5</v>
      </c>
      <c r="AB10" s="16"/>
      <c r="AC10" s="90">
        <v>0.62525415409498586</v>
      </c>
      <c r="AD10" s="18" t="s">
        <v>381</v>
      </c>
      <c r="AE10" s="138">
        <v>3</v>
      </c>
    </row>
    <row r="11" spans="1:31" x14ac:dyDescent="0.3">
      <c r="A11" s="86">
        <v>3</v>
      </c>
      <c r="B11" s="22" t="s">
        <v>27</v>
      </c>
      <c r="C11" s="22">
        <v>308</v>
      </c>
      <c r="D11" t="s">
        <v>35</v>
      </c>
      <c r="E11" s="87">
        <v>0.69728901816052846</v>
      </c>
      <c r="F11" s="18" t="s">
        <v>381</v>
      </c>
      <c r="G11" s="138">
        <v>125</v>
      </c>
      <c r="H11" s="87"/>
      <c r="I11" s="57">
        <v>0.80778939145633055</v>
      </c>
      <c r="J11" s="18" t="s">
        <v>380</v>
      </c>
      <c r="K11" s="138">
        <v>34</v>
      </c>
      <c r="L11" s="69"/>
      <c r="M11" s="17">
        <v>0.65863661200631474</v>
      </c>
      <c r="N11" s="18" t="s">
        <v>381</v>
      </c>
      <c r="O11" s="138">
        <v>3</v>
      </c>
      <c r="P11" s="16"/>
      <c r="Q11" s="88">
        <v>0.79036877484839518</v>
      </c>
      <c r="R11" s="18" t="s">
        <v>381</v>
      </c>
      <c r="S11" s="138">
        <v>29</v>
      </c>
      <c r="T11" s="26"/>
      <c r="U11" s="89">
        <v>0.54520926736264452</v>
      </c>
      <c r="V11" s="18" t="s">
        <v>382</v>
      </c>
      <c r="W11" s="138">
        <v>7</v>
      </c>
      <c r="X11" s="89"/>
      <c r="Y11" s="17">
        <v>0.3765091320045037</v>
      </c>
      <c r="Z11" s="18" t="s">
        <v>383</v>
      </c>
      <c r="AA11" s="138">
        <v>95</v>
      </c>
      <c r="AB11" s="16"/>
      <c r="AC11" s="90">
        <v>0.60754583344434665</v>
      </c>
      <c r="AD11" s="18" t="s">
        <v>381</v>
      </c>
      <c r="AE11" s="138">
        <v>4</v>
      </c>
    </row>
    <row r="12" spans="1:31" x14ac:dyDescent="0.3">
      <c r="A12" s="86">
        <v>1</v>
      </c>
      <c r="B12" s="22" t="s">
        <v>2</v>
      </c>
      <c r="C12" s="22">
        <v>117</v>
      </c>
      <c r="D12" t="s">
        <v>329</v>
      </c>
      <c r="E12" s="87">
        <v>0.54286353694980038</v>
      </c>
      <c r="F12" s="18" t="s">
        <v>382</v>
      </c>
      <c r="G12" s="138">
        <v>222</v>
      </c>
      <c r="H12" s="87"/>
      <c r="I12" s="57">
        <v>0.75326236534689073</v>
      </c>
      <c r="J12" s="18" t="s">
        <v>381</v>
      </c>
      <c r="K12" s="138">
        <v>81</v>
      </c>
      <c r="L12" s="69"/>
      <c r="M12" s="17">
        <v>0.64123398986866809</v>
      </c>
      <c r="N12" s="18" t="s">
        <v>381</v>
      </c>
      <c r="O12" s="138">
        <v>5</v>
      </c>
      <c r="P12" s="16"/>
      <c r="Q12" s="88">
        <v>0.74209729408227521</v>
      </c>
      <c r="R12" s="18" t="s">
        <v>381</v>
      </c>
      <c r="S12" s="138">
        <v>43</v>
      </c>
      <c r="T12" s="26"/>
      <c r="U12" s="89">
        <v>0.56825774249176009</v>
      </c>
      <c r="V12" s="18" t="s">
        <v>382</v>
      </c>
      <c r="W12" s="138">
        <v>6</v>
      </c>
      <c r="X12" s="89"/>
      <c r="Y12" s="17">
        <v>0.51355168586782562</v>
      </c>
      <c r="Z12" s="18" t="s">
        <v>382</v>
      </c>
      <c r="AA12" s="138">
        <v>22</v>
      </c>
      <c r="AB12" s="16"/>
      <c r="AC12" s="90">
        <v>0.60427403149173586</v>
      </c>
      <c r="AD12" s="18" t="s">
        <v>381</v>
      </c>
      <c r="AE12" s="138">
        <v>5</v>
      </c>
    </row>
    <row r="13" spans="1:31" x14ac:dyDescent="0.3">
      <c r="A13" s="86">
        <v>9</v>
      </c>
      <c r="B13" s="22" t="s">
        <v>112</v>
      </c>
      <c r="C13" s="22">
        <v>902</v>
      </c>
      <c r="D13" t="s">
        <v>113</v>
      </c>
      <c r="E13" s="87">
        <v>0.67413326535943952</v>
      </c>
      <c r="F13" s="18" t="s">
        <v>381</v>
      </c>
      <c r="G13" s="138">
        <v>139</v>
      </c>
      <c r="H13" s="87"/>
      <c r="I13" s="57">
        <v>0.76932038542270109</v>
      </c>
      <c r="J13" s="18" t="s">
        <v>381</v>
      </c>
      <c r="K13" s="138">
        <v>64</v>
      </c>
      <c r="L13" s="69"/>
      <c r="M13" s="17">
        <v>0.5984512403439044</v>
      </c>
      <c r="N13" s="18" t="s">
        <v>382</v>
      </c>
      <c r="O13" s="138">
        <v>10</v>
      </c>
      <c r="P13" s="16"/>
      <c r="Q13" s="88">
        <v>0.78921701970126179</v>
      </c>
      <c r="R13" s="18" t="s">
        <v>381</v>
      </c>
      <c r="S13" s="138">
        <v>30</v>
      </c>
      <c r="T13" s="26"/>
      <c r="U13" s="89">
        <v>0.41584374588449308</v>
      </c>
      <c r="V13" s="18" t="s">
        <v>382</v>
      </c>
      <c r="W13" s="138">
        <v>26</v>
      </c>
      <c r="X13" s="89"/>
      <c r="Y13" s="17">
        <v>0.54637911768796432</v>
      </c>
      <c r="Z13" s="18" t="s">
        <v>382</v>
      </c>
      <c r="AA13" s="138">
        <v>11</v>
      </c>
      <c r="AB13" s="16"/>
      <c r="AC13" s="90">
        <v>0.59817468304253207</v>
      </c>
      <c r="AD13" s="18" t="s">
        <v>382</v>
      </c>
      <c r="AE13" s="138">
        <v>6</v>
      </c>
    </row>
    <row r="14" spans="1:31" x14ac:dyDescent="0.3">
      <c r="A14" s="86">
        <v>1</v>
      </c>
      <c r="B14" s="18" t="s">
        <v>2</v>
      </c>
      <c r="C14" s="18">
        <v>101</v>
      </c>
      <c r="D14" t="s">
        <v>2</v>
      </c>
      <c r="E14" s="87">
        <v>0.51893865222797098</v>
      </c>
      <c r="F14" s="18" t="s">
        <v>382</v>
      </c>
      <c r="G14" s="138">
        <v>230</v>
      </c>
      <c r="H14" s="87"/>
      <c r="I14" s="57">
        <v>0.78234341241915062</v>
      </c>
      <c r="J14" s="18" t="s">
        <v>381</v>
      </c>
      <c r="K14" s="138">
        <v>54</v>
      </c>
      <c r="L14" s="69"/>
      <c r="M14" s="17">
        <v>0.53879141376977102</v>
      </c>
      <c r="N14" s="18" t="s">
        <v>382</v>
      </c>
      <c r="O14" s="138">
        <v>18</v>
      </c>
      <c r="P14" s="16"/>
      <c r="Q14" s="88">
        <v>0.6316501583492814</v>
      </c>
      <c r="R14" s="18" t="s">
        <v>381</v>
      </c>
      <c r="S14" s="138">
        <v>89</v>
      </c>
      <c r="T14" s="26"/>
      <c r="U14" s="89">
        <v>0.66864565682353971</v>
      </c>
      <c r="V14" s="18" t="s">
        <v>381</v>
      </c>
      <c r="W14" s="138">
        <v>1</v>
      </c>
      <c r="X14" s="89"/>
      <c r="Y14" s="17">
        <v>0.48696474532722495</v>
      </c>
      <c r="Z14" s="18" t="s">
        <v>382</v>
      </c>
      <c r="AA14" s="138">
        <v>29</v>
      </c>
      <c r="AB14" s="16"/>
      <c r="AC14" s="90">
        <v>0.59362087966995136</v>
      </c>
      <c r="AD14" s="18" t="s">
        <v>382</v>
      </c>
      <c r="AE14" s="138">
        <v>7</v>
      </c>
    </row>
    <row r="15" spans="1:31" x14ac:dyDescent="0.3">
      <c r="A15" s="86">
        <v>12</v>
      </c>
      <c r="B15" s="22" t="s">
        <v>165</v>
      </c>
      <c r="C15" s="22">
        <v>1201</v>
      </c>
      <c r="D15" t="s">
        <v>165</v>
      </c>
      <c r="E15" s="87">
        <v>0.77015065246430836</v>
      </c>
      <c r="F15" s="18" t="s">
        <v>381</v>
      </c>
      <c r="G15" s="138">
        <v>66</v>
      </c>
      <c r="H15" s="87"/>
      <c r="I15" s="57">
        <v>0.83264171584778157</v>
      </c>
      <c r="J15" s="18" t="s">
        <v>380</v>
      </c>
      <c r="K15" s="138">
        <v>14</v>
      </c>
      <c r="L15" s="69"/>
      <c r="M15" s="17">
        <v>0.46310027142257681</v>
      </c>
      <c r="N15" s="18" t="s">
        <v>382</v>
      </c>
      <c r="O15" s="138">
        <v>36</v>
      </c>
      <c r="P15" s="16"/>
      <c r="Q15" s="88">
        <v>0.77926742151101536</v>
      </c>
      <c r="R15" s="18" t="s">
        <v>381</v>
      </c>
      <c r="S15" s="138">
        <v>32</v>
      </c>
      <c r="T15" s="26"/>
      <c r="U15" s="89">
        <v>0.46073318038143002</v>
      </c>
      <c r="V15" s="18" t="s">
        <v>382</v>
      </c>
      <c r="W15" s="138">
        <v>17</v>
      </c>
      <c r="X15" s="89"/>
      <c r="Y15" s="17">
        <v>0.45241963682914599</v>
      </c>
      <c r="Z15" s="18" t="s">
        <v>382</v>
      </c>
      <c r="AA15" s="138">
        <v>49</v>
      </c>
      <c r="AB15" s="16"/>
      <c r="AC15" s="90">
        <v>0.58795785380105203</v>
      </c>
      <c r="AD15" s="18" t="s">
        <v>382</v>
      </c>
      <c r="AE15" s="138">
        <v>8</v>
      </c>
    </row>
    <row r="16" spans="1:31" x14ac:dyDescent="0.3">
      <c r="A16" s="86">
        <v>7</v>
      </c>
      <c r="B16" s="22" t="s">
        <v>85</v>
      </c>
      <c r="C16" s="22">
        <v>716</v>
      </c>
      <c r="D16" t="s">
        <v>100</v>
      </c>
      <c r="E16" s="87">
        <v>0.50415562427156557</v>
      </c>
      <c r="F16" s="18" t="s">
        <v>382</v>
      </c>
      <c r="G16" s="138">
        <v>236</v>
      </c>
      <c r="H16" s="87"/>
      <c r="I16" s="57">
        <v>0.76983519137732326</v>
      </c>
      <c r="J16" s="18" t="s">
        <v>381</v>
      </c>
      <c r="K16" s="138">
        <v>62</v>
      </c>
      <c r="L16" s="69"/>
      <c r="M16" s="17">
        <v>0.66238076508256893</v>
      </c>
      <c r="N16" s="18" t="s">
        <v>381</v>
      </c>
      <c r="O16" s="138">
        <v>1</v>
      </c>
      <c r="P16" s="16"/>
      <c r="Q16" s="88">
        <v>0.81509937770298468</v>
      </c>
      <c r="R16" s="18" t="s">
        <v>380</v>
      </c>
      <c r="S16" s="138">
        <v>23</v>
      </c>
      <c r="T16" s="26"/>
      <c r="U16" s="89">
        <v>0.30024635381251374</v>
      </c>
      <c r="V16" s="18" t="s">
        <v>383</v>
      </c>
      <c r="W16" s="138">
        <v>160</v>
      </c>
      <c r="X16" s="89"/>
      <c r="Y16" s="17">
        <v>0.59747383363649686</v>
      </c>
      <c r="Z16" s="18" t="s">
        <v>382</v>
      </c>
      <c r="AA16" s="138">
        <v>3</v>
      </c>
      <c r="AB16" s="16"/>
      <c r="AC16" s="90">
        <v>0.56907619863006387</v>
      </c>
      <c r="AD16" s="18" t="s">
        <v>382</v>
      </c>
      <c r="AE16" s="138">
        <v>9</v>
      </c>
    </row>
    <row r="17" spans="1:31" x14ac:dyDescent="0.3">
      <c r="A17" s="86">
        <v>1</v>
      </c>
      <c r="B17" s="18" t="s">
        <v>2</v>
      </c>
      <c r="C17" s="18">
        <v>103</v>
      </c>
      <c r="D17" t="s">
        <v>4</v>
      </c>
      <c r="E17" s="87">
        <v>0.70848190057195159</v>
      </c>
      <c r="F17" s="18" t="s">
        <v>381</v>
      </c>
      <c r="G17" s="138">
        <v>116</v>
      </c>
      <c r="H17" s="87"/>
      <c r="I17" s="57">
        <v>0.85</v>
      </c>
      <c r="J17" s="18" t="s">
        <v>380</v>
      </c>
      <c r="K17" s="138">
        <v>3</v>
      </c>
      <c r="L17" s="69"/>
      <c r="M17" s="17">
        <v>0.31126399383455472</v>
      </c>
      <c r="N17" s="18" t="s">
        <v>383</v>
      </c>
      <c r="O17" s="138">
        <v>100</v>
      </c>
      <c r="P17" s="16"/>
      <c r="Q17" s="88">
        <v>0.87938164135507169</v>
      </c>
      <c r="R17" s="18" t="s">
        <v>380</v>
      </c>
      <c r="S17" s="138">
        <v>5</v>
      </c>
      <c r="T17" s="26"/>
      <c r="U17" s="89">
        <v>0.46688777450962382</v>
      </c>
      <c r="V17" s="18" t="s">
        <v>382</v>
      </c>
      <c r="W17" s="138">
        <v>14</v>
      </c>
      <c r="X17" s="89"/>
      <c r="Y17" s="17">
        <v>0.46230582995603658</v>
      </c>
      <c r="Z17" s="18" t="s">
        <v>382</v>
      </c>
      <c r="AA17" s="138">
        <v>45</v>
      </c>
      <c r="AB17" s="16"/>
      <c r="AC17" s="90">
        <v>0.56907192346314051</v>
      </c>
      <c r="AD17" s="18" t="s">
        <v>382</v>
      </c>
      <c r="AE17" s="138">
        <v>10</v>
      </c>
    </row>
    <row r="18" spans="1:31" x14ac:dyDescent="0.3">
      <c r="A18" s="86">
        <v>1</v>
      </c>
      <c r="B18" s="18" t="s">
        <v>2</v>
      </c>
      <c r="C18" s="18">
        <v>106</v>
      </c>
      <c r="D18" t="s">
        <v>7</v>
      </c>
      <c r="E18" s="87">
        <v>0.61106126169102792</v>
      </c>
      <c r="F18" s="18" t="s">
        <v>381</v>
      </c>
      <c r="G18" s="138">
        <v>194</v>
      </c>
      <c r="H18" s="87"/>
      <c r="I18" s="57">
        <v>0.73655199754171097</v>
      </c>
      <c r="J18" s="18" t="s">
        <v>381</v>
      </c>
      <c r="K18" s="138">
        <v>93</v>
      </c>
      <c r="L18" s="69"/>
      <c r="M18" s="17">
        <v>0.62497449710859332</v>
      </c>
      <c r="N18" s="18" t="s">
        <v>381</v>
      </c>
      <c r="O18" s="138">
        <v>8</v>
      </c>
      <c r="P18" s="16"/>
      <c r="Q18" s="88">
        <v>0.59529761138295134</v>
      </c>
      <c r="R18" s="18" t="s">
        <v>382</v>
      </c>
      <c r="S18" s="138">
        <v>113</v>
      </c>
      <c r="T18" s="26"/>
      <c r="U18" s="89">
        <v>0.42432824179589057</v>
      </c>
      <c r="V18" s="18" t="s">
        <v>382</v>
      </c>
      <c r="W18" s="138">
        <v>23</v>
      </c>
      <c r="X18" s="89"/>
      <c r="Y18" s="17">
        <v>0.53243900276324163</v>
      </c>
      <c r="Z18" s="18" t="s">
        <v>382</v>
      </c>
      <c r="AA18" s="138">
        <v>16</v>
      </c>
      <c r="AB18" s="16"/>
      <c r="AC18" s="90">
        <v>0.56805323645895844</v>
      </c>
      <c r="AD18" s="18" t="s">
        <v>382</v>
      </c>
      <c r="AE18" s="138">
        <v>11</v>
      </c>
    </row>
    <row r="19" spans="1:31" x14ac:dyDescent="0.3">
      <c r="A19" s="86">
        <v>12</v>
      </c>
      <c r="B19" s="22" t="s">
        <v>165</v>
      </c>
      <c r="C19" s="22">
        <v>1202</v>
      </c>
      <c r="D19" t="s">
        <v>10</v>
      </c>
      <c r="E19" s="87">
        <v>0.66211933100612153</v>
      </c>
      <c r="F19" s="18" t="s">
        <v>381</v>
      </c>
      <c r="G19" s="138">
        <v>149</v>
      </c>
      <c r="H19" s="87"/>
      <c r="I19" s="57">
        <v>0.76216476004095801</v>
      </c>
      <c r="J19" s="18" t="s">
        <v>381</v>
      </c>
      <c r="K19" s="138">
        <v>74</v>
      </c>
      <c r="L19" s="69"/>
      <c r="M19" s="17">
        <v>0.56120829328332822</v>
      </c>
      <c r="N19" s="18" t="s">
        <v>382</v>
      </c>
      <c r="O19" s="138">
        <v>16</v>
      </c>
      <c r="P19" s="16"/>
      <c r="Q19" s="88">
        <v>0.63861758520044642</v>
      </c>
      <c r="R19" s="18" t="s">
        <v>381</v>
      </c>
      <c r="S19" s="138">
        <v>85</v>
      </c>
      <c r="T19" s="26"/>
      <c r="U19" s="89">
        <v>0.47686768813724495</v>
      </c>
      <c r="V19" s="18" t="s">
        <v>382</v>
      </c>
      <c r="W19" s="138">
        <v>13</v>
      </c>
      <c r="X19" s="89"/>
      <c r="Y19" s="17">
        <v>0.43153736730753328</v>
      </c>
      <c r="Z19" s="18" t="s">
        <v>382</v>
      </c>
      <c r="AA19" s="138">
        <v>65</v>
      </c>
      <c r="AB19" s="16"/>
      <c r="AC19" s="90">
        <v>0.56258017113954362</v>
      </c>
      <c r="AD19" s="18" t="s">
        <v>382</v>
      </c>
      <c r="AE19" s="138">
        <v>12</v>
      </c>
    </row>
    <row r="20" spans="1:31" x14ac:dyDescent="0.3">
      <c r="A20" s="86">
        <v>4</v>
      </c>
      <c r="B20" s="22" t="s">
        <v>44</v>
      </c>
      <c r="C20" s="22">
        <v>407</v>
      </c>
      <c r="D20" t="s">
        <v>49</v>
      </c>
      <c r="E20" s="87">
        <v>0.91261513348800904</v>
      </c>
      <c r="F20" s="18" t="s">
        <v>380</v>
      </c>
      <c r="G20" s="138">
        <v>2</v>
      </c>
      <c r="H20" s="87"/>
      <c r="I20" s="57">
        <v>0.84078462567527323</v>
      </c>
      <c r="J20" s="18" t="s">
        <v>380</v>
      </c>
      <c r="K20" s="138">
        <v>6</v>
      </c>
      <c r="L20" s="69"/>
      <c r="M20" s="17">
        <v>0.29497873884661513</v>
      </c>
      <c r="N20" s="18" t="s">
        <v>383</v>
      </c>
      <c r="O20" s="138">
        <v>109</v>
      </c>
      <c r="P20" s="16"/>
      <c r="Q20" s="88">
        <v>0.55010301313417465</v>
      </c>
      <c r="R20" s="18" t="s">
        <v>382</v>
      </c>
      <c r="S20" s="138">
        <v>134</v>
      </c>
      <c r="T20" s="26"/>
      <c r="U20" s="89">
        <v>0.29131537662533069</v>
      </c>
      <c r="V20" s="18" t="s">
        <v>383</v>
      </c>
      <c r="W20" s="138">
        <v>184</v>
      </c>
      <c r="X20" s="89"/>
      <c r="Y20" s="17">
        <v>0.62118323588108482</v>
      </c>
      <c r="Z20" s="18" t="s">
        <v>381</v>
      </c>
      <c r="AA20" s="138">
        <v>2</v>
      </c>
      <c r="AB20" s="16"/>
      <c r="AC20" s="90">
        <v>0.56254539326843966</v>
      </c>
      <c r="AD20" s="18" t="s">
        <v>382</v>
      </c>
      <c r="AE20" s="138">
        <v>13</v>
      </c>
    </row>
    <row r="21" spans="1:31" x14ac:dyDescent="0.3">
      <c r="A21" s="86">
        <v>16</v>
      </c>
      <c r="B21" s="22" t="s">
        <v>251</v>
      </c>
      <c r="C21" s="22">
        <v>1602</v>
      </c>
      <c r="D21" t="s">
        <v>253</v>
      </c>
      <c r="E21" s="87">
        <v>0.84586902829986588</v>
      </c>
      <c r="F21" s="18" t="s">
        <v>380</v>
      </c>
      <c r="G21" s="138">
        <v>13</v>
      </c>
      <c r="H21" s="87"/>
      <c r="I21" s="57">
        <v>0.82792896731543386</v>
      </c>
      <c r="J21" s="18" t="s">
        <v>380</v>
      </c>
      <c r="K21" s="138">
        <v>18</v>
      </c>
      <c r="L21" s="69"/>
      <c r="M21" s="17">
        <v>0.40064347555964985</v>
      </c>
      <c r="N21" s="18" t="s">
        <v>382</v>
      </c>
      <c r="O21" s="138">
        <v>65</v>
      </c>
      <c r="P21" s="16"/>
      <c r="Q21" s="88">
        <v>0.63576733279657416</v>
      </c>
      <c r="R21" s="18" t="s">
        <v>381</v>
      </c>
      <c r="S21" s="138">
        <v>86</v>
      </c>
      <c r="T21" s="26"/>
      <c r="U21" s="89">
        <v>0.30178432066973221</v>
      </c>
      <c r="V21" s="18" t="s">
        <v>383</v>
      </c>
      <c r="W21" s="138">
        <v>156</v>
      </c>
      <c r="X21" s="89"/>
      <c r="Y21" s="17">
        <v>0.53153021713341142</v>
      </c>
      <c r="Z21" s="18" t="s">
        <v>382</v>
      </c>
      <c r="AA21" s="138">
        <v>17</v>
      </c>
      <c r="AB21" s="16"/>
      <c r="AC21" s="90">
        <v>0.55757361779261372</v>
      </c>
      <c r="AD21" s="18" t="s">
        <v>382</v>
      </c>
      <c r="AE21" s="138">
        <v>14</v>
      </c>
    </row>
    <row r="22" spans="1:31" x14ac:dyDescent="0.3">
      <c r="A22" s="86">
        <v>1</v>
      </c>
      <c r="B22" s="22" t="s">
        <v>2</v>
      </c>
      <c r="C22" s="22">
        <v>113</v>
      </c>
      <c r="D22" t="s">
        <v>14</v>
      </c>
      <c r="E22" s="87">
        <v>0.58004934707416123</v>
      </c>
      <c r="F22" s="18" t="s">
        <v>382</v>
      </c>
      <c r="G22" s="138">
        <v>213</v>
      </c>
      <c r="H22" s="87"/>
      <c r="I22" s="57">
        <v>0.65959492309354106</v>
      </c>
      <c r="J22" s="18" t="s">
        <v>381</v>
      </c>
      <c r="K22" s="138">
        <v>149</v>
      </c>
      <c r="L22" s="69"/>
      <c r="M22" s="17">
        <v>0.55061928254535941</v>
      </c>
      <c r="N22" s="18" t="s">
        <v>382</v>
      </c>
      <c r="O22" s="138">
        <v>17</v>
      </c>
      <c r="P22" s="16"/>
      <c r="Q22" s="88">
        <v>0.62963682732743886</v>
      </c>
      <c r="R22" s="18" t="s">
        <v>381</v>
      </c>
      <c r="S22" s="138">
        <v>92</v>
      </c>
      <c r="T22" s="26"/>
      <c r="U22" s="89">
        <v>0.62980034486217296</v>
      </c>
      <c r="V22" s="18" t="s">
        <v>381</v>
      </c>
      <c r="W22" s="138">
        <v>4</v>
      </c>
      <c r="X22" s="89"/>
      <c r="Y22" s="17">
        <v>0.37988582456406988</v>
      </c>
      <c r="Z22" s="18" t="s">
        <v>383</v>
      </c>
      <c r="AA22" s="138">
        <v>93</v>
      </c>
      <c r="AB22" s="16"/>
      <c r="AC22" s="90">
        <v>0.55640117769154096</v>
      </c>
      <c r="AD22" s="18" t="s">
        <v>382</v>
      </c>
      <c r="AE22" s="138">
        <v>15</v>
      </c>
    </row>
    <row r="23" spans="1:31" x14ac:dyDescent="0.3">
      <c r="A23" s="86">
        <v>1</v>
      </c>
      <c r="B23" s="22" t="s">
        <v>2</v>
      </c>
      <c r="C23" s="22">
        <v>115</v>
      </c>
      <c r="D23" t="s">
        <v>16</v>
      </c>
      <c r="E23" s="87">
        <v>0.66165282298335892</v>
      </c>
      <c r="F23" s="18" t="s">
        <v>381</v>
      </c>
      <c r="G23" s="138">
        <v>151</v>
      </c>
      <c r="H23" s="87"/>
      <c r="I23" s="57">
        <v>0.63480548390238711</v>
      </c>
      <c r="J23" s="18" t="s">
        <v>381</v>
      </c>
      <c r="K23" s="138">
        <v>168</v>
      </c>
      <c r="L23" s="69"/>
      <c r="M23" s="17">
        <v>0.66104262300647021</v>
      </c>
      <c r="N23" s="18" t="s">
        <v>381</v>
      </c>
      <c r="O23" s="138">
        <v>2</v>
      </c>
      <c r="P23" s="16"/>
      <c r="Q23" s="88">
        <v>0.66856599523271742</v>
      </c>
      <c r="R23" s="18" t="s">
        <v>381</v>
      </c>
      <c r="S23" s="138">
        <v>69</v>
      </c>
      <c r="T23" s="26"/>
      <c r="U23" s="89">
        <v>0.52302749173983121</v>
      </c>
      <c r="V23" s="18" t="s">
        <v>382</v>
      </c>
      <c r="W23" s="138">
        <v>10</v>
      </c>
      <c r="X23" s="89"/>
      <c r="Y23" s="17">
        <v>0.34489338773053618</v>
      </c>
      <c r="Z23" s="18" t="s">
        <v>383</v>
      </c>
      <c r="AA23" s="138">
        <v>115</v>
      </c>
      <c r="AB23" s="16"/>
      <c r="AC23" s="90">
        <v>0.55593042927578717</v>
      </c>
      <c r="AD23" s="18" t="s">
        <v>382</v>
      </c>
      <c r="AE23" s="138">
        <v>16</v>
      </c>
    </row>
    <row r="24" spans="1:31" x14ac:dyDescent="0.3">
      <c r="A24" s="86">
        <v>12</v>
      </c>
      <c r="B24" s="22" t="s">
        <v>165</v>
      </c>
      <c r="C24" s="22">
        <v>1203</v>
      </c>
      <c r="D24" t="s">
        <v>166</v>
      </c>
      <c r="E24" s="87">
        <v>0.88901360335688073</v>
      </c>
      <c r="F24" s="18" t="s">
        <v>380</v>
      </c>
      <c r="G24" s="138">
        <v>5</v>
      </c>
      <c r="H24" s="87"/>
      <c r="I24" s="57">
        <v>0.76286869821745618</v>
      </c>
      <c r="J24" s="18" t="s">
        <v>381</v>
      </c>
      <c r="K24" s="138">
        <v>73</v>
      </c>
      <c r="L24" s="69"/>
      <c r="M24" s="17">
        <v>0.61512515504180365</v>
      </c>
      <c r="N24" s="18" t="s">
        <v>381</v>
      </c>
      <c r="O24" s="138">
        <v>9</v>
      </c>
      <c r="P24" s="16"/>
      <c r="Q24" s="88">
        <v>0.6564045197012619</v>
      </c>
      <c r="R24" s="18" t="s">
        <v>381</v>
      </c>
      <c r="S24" s="138">
        <v>80</v>
      </c>
      <c r="T24" s="26"/>
      <c r="U24" s="89">
        <v>0.26654553645041623</v>
      </c>
      <c r="V24" s="18" t="s">
        <v>383</v>
      </c>
      <c r="W24" s="138">
        <v>249</v>
      </c>
      <c r="X24" s="89"/>
      <c r="Y24" s="17">
        <v>0.40372248866121563</v>
      </c>
      <c r="Z24" s="18" t="s">
        <v>382</v>
      </c>
      <c r="AA24" s="138">
        <v>79</v>
      </c>
      <c r="AB24" s="16"/>
      <c r="AC24" s="90">
        <v>0.55591155870156261</v>
      </c>
      <c r="AD24" s="18" t="s">
        <v>382</v>
      </c>
      <c r="AE24" s="138">
        <v>17</v>
      </c>
    </row>
    <row r="25" spans="1:31" x14ac:dyDescent="0.3">
      <c r="A25" s="86">
        <v>15</v>
      </c>
      <c r="B25" s="22" t="s">
        <v>243</v>
      </c>
      <c r="C25" s="22">
        <v>1507</v>
      </c>
      <c r="D25" t="s">
        <v>249</v>
      </c>
      <c r="E25" s="87">
        <v>0.84164846698872542</v>
      </c>
      <c r="F25" s="18" t="s">
        <v>380</v>
      </c>
      <c r="G25" s="138">
        <v>17</v>
      </c>
      <c r="H25" s="87"/>
      <c r="I25" s="57">
        <v>0.76857720419851128</v>
      </c>
      <c r="J25" s="18" t="s">
        <v>381</v>
      </c>
      <c r="K25" s="138">
        <v>67</v>
      </c>
      <c r="L25" s="69"/>
      <c r="M25" s="17">
        <v>0.40564963636518986</v>
      </c>
      <c r="N25" s="18" t="s">
        <v>382</v>
      </c>
      <c r="O25" s="138">
        <v>63</v>
      </c>
      <c r="P25" s="16"/>
      <c r="Q25" s="88">
        <v>0.49303276692618053</v>
      </c>
      <c r="R25" s="18" t="s">
        <v>382</v>
      </c>
      <c r="S25" s="138">
        <v>165</v>
      </c>
      <c r="T25" s="26"/>
      <c r="U25" s="89">
        <v>0.31430429920896646</v>
      </c>
      <c r="V25" s="18" t="s">
        <v>383</v>
      </c>
      <c r="W25" s="138">
        <v>124</v>
      </c>
      <c r="X25" s="89"/>
      <c r="Y25" s="17">
        <v>0.57204412518110126</v>
      </c>
      <c r="Z25" s="18" t="s">
        <v>382</v>
      </c>
      <c r="AA25" s="138">
        <v>6</v>
      </c>
      <c r="AB25" s="16"/>
      <c r="AC25" s="90">
        <v>0.54820440661524583</v>
      </c>
      <c r="AD25" s="18" t="s">
        <v>382</v>
      </c>
      <c r="AE25" s="138">
        <v>18</v>
      </c>
    </row>
    <row r="26" spans="1:31" x14ac:dyDescent="0.3">
      <c r="A26" s="86">
        <v>3</v>
      </c>
      <c r="B26" s="22" t="s">
        <v>27</v>
      </c>
      <c r="C26" s="22">
        <v>316</v>
      </c>
      <c r="D26" t="s">
        <v>43</v>
      </c>
      <c r="E26" s="87">
        <v>0.70186671568521153</v>
      </c>
      <c r="F26" s="18" t="s">
        <v>381</v>
      </c>
      <c r="G26" s="138">
        <v>123</v>
      </c>
      <c r="H26" s="87"/>
      <c r="I26" s="57">
        <v>0.80521377018851592</v>
      </c>
      <c r="J26" s="18" t="s">
        <v>380</v>
      </c>
      <c r="K26" s="138">
        <v>38</v>
      </c>
      <c r="L26" s="69"/>
      <c r="M26" s="17">
        <v>0.50105356622369812</v>
      </c>
      <c r="N26" s="18" t="s">
        <v>382</v>
      </c>
      <c r="O26" s="138">
        <v>27</v>
      </c>
      <c r="P26" s="16"/>
      <c r="Q26" s="88">
        <v>0.8535498425087662</v>
      </c>
      <c r="R26" s="18" t="s">
        <v>380</v>
      </c>
      <c r="S26" s="138">
        <v>9</v>
      </c>
      <c r="T26" s="26"/>
      <c r="U26" s="89">
        <v>0.34712660047807742</v>
      </c>
      <c r="V26" s="18" t="s">
        <v>383</v>
      </c>
      <c r="W26" s="138">
        <v>64</v>
      </c>
      <c r="X26" s="89"/>
      <c r="Y26" s="17">
        <v>0.39417677103134813</v>
      </c>
      <c r="Z26" s="18" t="s">
        <v>383</v>
      </c>
      <c r="AA26" s="138">
        <v>85</v>
      </c>
      <c r="AB26" s="16"/>
      <c r="AC26" s="90">
        <v>0.54791063285131847</v>
      </c>
      <c r="AD26" s="18" t="s">
        <v>382</v>
      </c>
      <c r="AE26" s="138">
        <v>19</v>
      </c>
    </row>
    <row r="27" spans="1:31" x14ac:dyDescent="0.3">
      <c r="A27" s="86">
        <v>3</v>
      </c>
      <c r="B27" s="22" t="s">
        <v>27</v>
      </c>
      <c r="C27" s="22">
        <v>306</v>
      </c>
      <c r="D27" t="s">
        <v>33</v>
      </c>
      <c r="E27" s="87">
        <v>0.79297663349162328</v>
      </c>
      <c r="F27" s="18" t="s">
        <v>381</v>
      </c>
      <c r="G27" s="138">
        <v>46</v>
      </c>
      <c r="H27" s="87"/>
      <c r="I27" s="57">
        <v>0.85629365859449913</v>
      </c>
      <c r="J27" s="18" t="s">
        <v>380</v>
      </c>
      <c r="K27" s="138">
        <v>1</v>
      </c>
      <c r="L27" s="69"/>
      <c r="M27" s="17">
        <v>0.51874944025153191</v>
      </c>
      <c r="N27" s="18" t="s">
        <v>382</v>
      </c>
      <c r="O27" s="138">
        <v>22</v>
      </c>
      <c r="P27" s="16"/>
      <c r="Q27" s="88">
        <v>0.93883556138256108</v>
      </c>
      <c r="R27" s="18" t="s">
        <v>380</v>
      </c>
      <c r="S27" s="138">
        <v>1</v>
      </c>
      <c r="T27" s="26"/>
      <c r="U27" s="89">
        <v>0.35835573916375729</v>
      </c>
      <c r="V27" s="18" t="s">
        <v>383</v>
      </c>
      <c r="W27" s="138">
        <v>52</v>
      </c>
      <c r="X27" s="89"/>
      <c r="Y27" s="17">
        <v>0.23432851435773291</v>
      </c>
      <c r="Z27" s="18" t="s">
        <v>383</v>
      </c>
      <c r="AA27" s="138">
        <v>186</v>
      </c>
      <c r="AB27" s="16"/>
      <c r="AC27" s="90">
        <v>0.54674520844812491</v>
      </c>
      <c r="AD27" s="18" t="s">
        <v>382</v>
      </c>
      <c r="AE27" s="138">
        <v>20</v>
      </c>
    </row>
    <row r="28" spans="1:31" x14ac:dyDescent="0.3">
      <c r="A28" s="86">
        <v>4</v>
      </c>
      <c r="B28" s="22" t="s">
        <v>44</v>
      </c>
      <c r="C28" s="22">
        <v>415</v>
      </c>
      <c r="D28" t="s">
        <v>55</v>
      </c>
      <c r="E28" s="87">
        <v>0.76832811989844996</v>
      </c>
      <c r="F28" s="18" t="s">
        <v>381</v>
      </c>
      <c r="G28" s="138">
        <v>68</v>
      </c>
      <c r="H28" s="87"/>
      <c r="I28" s="57">
        <v>0.70152128926665502</v>
      </c>
      <c r="J28" s="18" t="s">
        <v>381</v>
      </c>
      <c r="K28" s="138">
        <v>123</v>
      </c>
      <c r="L28" s="69"/>
      <c r="M28" s="17">
        <v>0.43095928072441331</v>
      </c>
      <c r="N28" s="18" t="s">
        <v>382</v>
      </c>
      <c r="O28" s="138">
        <v>49</v>
      </c>
      <c r="P28" s="16"/>
      <c r="Q28" s="88">
        <v>0.63113094471628461</v>
      </c>
      <c r="R28" s="18" t="s">
        <v>381</v>
      </c>
      <c r="S28" s="138">
        <v>90</v>
      </c>
      <c r="T28" s="26"/>
      <c r="U28" s="89">
        <v>0.39395080352994882</v>
      </c>
      <c r="V28" s="18" t="s">
        <v>383</v>
      </c>
      <c r="W28" s="138">
        <v>34</v>
      </c>
      <c r="X28" s="89"/>
      <c r="Y28" s="17">
        <v>0.48940185533818958</v>
      </c>
      <c r="Z28" s="18" t="s">
        <v>382</v>
      </c>
      <c r="AA28" s="138">
        <v>27</v>
      </c>
      <c r="AB28" s="16"/>
      <c r="AC28" s="90">
        <v>0.54449624536795949</v>
      </c>
      <c r="AD28" s="18" t="s">
        <v>382</v>
      </c>
      <c r="AE28" s="138">
        <v>21</v>
      </c>
    </row>
    <row r="29" spans="1:31" x14ac:dyDescent="0.3">
      <c r="A29" s="86">
        <v>6</v>
      </c>
      <c r="B29" s="22" t="s">
        <v>70</v>
      </c>
      <c r="C29" s="22">
        <v>609</v>
      </c>
      <c r="D29" t="s">
        <v>79</v>
      </c>
      <c r="E29" s="87">
        <v>0.74098316246091378</v>
      </c>
      <c r="F29" s="18" t="s">
        <v>381</v>
      </c>
      <c r="G29" s="138">
        <v>89</v>
      </c>
      <c r="H29" s="87"/>
      <c r="I29" s="57">
        <v>0.65828728381358581</v>
      </c>
      <c r="J29" s="18" t="s">
        <v>381</v>
      </c>
      <c r="K29" s="138">
        <v>153</v>
      </c>
      <c r="L29" s="69"/>
      <c r="M29" s="17">
        <v>0.51400483450241541</v>
      </c>
      <c r="N29" s="18" t="s">
        <v>382</v>
      </c>
      <c r="O29" s="138">
        <v>24</v>
      </c>
      <c r="P29" s="16"/>
      <c r="Q29" s="88">
        <v>0.73529761138295124</v>
      </c>
      <c r="R29" s="18" t="s">
        <v>381</v>
      </c>
      <c r="S29" s="138">
        <v>44</v>
      </c>
      <c r="T29" s="26"/>
      <c r="U29" s="89">
        <v>0.38264063254970815</v>
      </c>
      <c r="V29" s="18" t="s">
        <v>383</v>
      </c>
      <c r="W29" s="138">
        <v>39</v>
      </c>
      <c r="X29" s="89"/>
      <c r="Y29" s="17">
        <v>0.43014976425662588</v>
      </c>
      <c r="Z29" s="18" t="s">
        <v>382</v>
      </c>
      <c r="AA29" s="138">
        <v>66</v>
      </c>
      <c r="AB29" s="16"/>
      <c r="AC29" s="90">
        <v>0.54204886231819882</v>
      </c>
      <c r="AD29" s="18" t="s">
        <v>382</v>
      </c>
      <c r="AE29" s="138">
        <v>22</v>
      </c>
    </row>
    <row r="30" spans="1:31" x14ac:dyDescent="0.3">
      <c r="A30" s="86">
        <v>3</v>
      </c>
      <c r="B30" s="22" t="s">
        <v>27</v>
      </c>
      <c r="C30" s="22">
        <v>303</v>
      </c>
      <c r="D30" t="s">
        <v>30</v>
      </c>
      <c r="E30" s="87">
        <v>0.76299005996717284</v>
      </c>
      <c r="F30" s="18" t="s">
        <v>381</v>
      </c>
      <c r="G30" s="138">
        <v>72</v>
      </c>
      <c r="H30" s="87"/>
      <c r="I30" s="57">
        <v>0.56254047980438449</v>
      </c>
      <c r="J30" s="18" t="s">
        <v>382</v>
      </c>
      <c r="K30" s="138">
        <v>206</v>
      </c>
      <c r="L30" s="69"/>
      <c r="M30" s="17">
        <v>0.57522665948272111</v>
      </c>
      <c r="N30" s="18" t="s">
        <v>382</v>
      </c>
      <c r="O30" s="138">
        <v>14</v>
      </c>
      <c r="P30" s="16"/>
      <c r="Q30" s="88">
        <v>0.81724447249965793</v>
      </c>
      <c r="R30" s="18" t="s">
        <v>380</v>
      </c>
      <c r="S30" s="138">
        <v>21</v>
      </c>
      <c r="T30" s="26"/>
      <c r="U30" s="89">
        <v>0.32722156168427291</v>
      </c>
      <c r="V30" s="18" t="s">
        <v>383</v>
      </c>
      <c r="W30" s="138">
        <v>96</v>
      </c>
      <c r="X30" s="89"/>
      <c r="Y30" s="17">
        <v>0.44228019869866414</v>
      </c>
      <c r="Z30" s="18" t="s">
        <v>382</v>
      </c>
      <c r="AA30" s="138">
        <v>57</v>
      </c>
      <c r="AB30" s="16"/>
      <c r="AC30" s="90">
        <v>0.5412739115047267</v>
      </c>
      <c r="AD30" s="18" t="s">
        <v>382</v>
      </c>
      <c r="AE30" s="138">
        <v>23</v>
      </c>
    </row>
    <row r="31" spans="1:31" x14ac:dyDescent="0.3">
      <c r="A31" s="86">
        <v>16</v>
      </c>
      <c r="B31" s="22" t="s">
        <v>251</v>
      </c>
      <c r="C31" s="22">
        <v>1610</v>
      </c>
      <c r="D31" t="s">
        <v>260</v>
      </c>
      <c r="E31" s="87">
        <v>0.84025190700171704</v>
      </c>
      <c r="F31" s="18" t="s">
        <v>380</v>
      </c>
      <c r="G31" s="138">
        <v>18</v>
      </c>
      <c r="H31" s="87"/>
      <c r="I31" s="57">
        <v>0.80380131770814733</v>
      </c>
      <c r="J31" s="18" t="s">
        <v>380</v>
      </c>
      <c r="K31" s="138">
        <v>40</v>
      </c>
      <c r="L31" s="69"/>
      <c r="M31" s="17">
        <v>0.43189186302245952</v>
      </c>
      <c r="N31" s="18" t="s">
        <v>382</v>
      </c>
      <c r="O31" s="138">
        <v>48</v>
      </c>
      <c r="P31" s="16"/>
      <c r="Q31" s="88">
        <v>0.71464839339131125</v>
      </c>
      <c r="R31" s="18" t="s">
        <v>381</v>
      </c>
      <c r="S31" s="138">
        <v>55</v>
      </c>
      <c r="T31" s="26"/>
      <c r="U31" s="89">
        <v>0.26252564774104015</v>
      </c>
      <c r="V31" s="18" t="s">
        <v>383</v>
      </c>
      <c r="W31" s="138">
        <v>266</v>
      </c>
      <c r="X31" s="89"/>
      <c r="Y31" s="17">
        <v>0.44998008439290926</v>
      </c>
      <c r="Z31" s="18" t="s">
        <v>382</v>
      </c>
      <c r="AA31" s="138">
        <v>51</v>
      </c>
      <c r="AB31" s="16"/>
      <c r="AC31" s="90">
        <v>0.53894869116338828</v>
      </c>
      <c r="AD31" s="18" t="s">
        <v>382</v>
      </c>
      <c r="AE31" s="138">
        <v>24</v>
      </c>
    </row>
    <row r="32" spans="1:31" x14ac:dyDescent="0.3">
      <c r="A32" s="86">
        <v>22</v>
      </c>
      <c r="B32" s="22" t="s">
        <v>311</v>
      </c>
      <c r="C32" s="22">
        <v>2216</v>
      </c>
      <c r="D32" t="s">
        <v>325</v>
      </c>
      <c r="E32" s="87">
        <v>0.64637790784594851</v>
      </c>
      <c r="F32" s="18" t="s">
        <v>381</v>
      </c>
      <c r="G32" s="138">
        <v>172</v>
      </c>
      <c r="H32" s="87"/>
      <c r="I32" s="57">
        <v>0.72957915679657204</v>
      </c>
      <c r="J32" s="18" t="s">
        <v>381</v>
      </c>
      <c r="K32" s="138">
        <v>100</v>
      </c>
      <c r="L32" s="69"/>
      <c r="M32" s="17">
        <v>0.44941057766041637</v>
      </c>
      <c r="N32" s="18" t="s">
        <v>382</v>
      </c>
      <c r="O32" s="138">
        <v>38</v>
      </c>
      <c r="P32" s="16"/>
      <c r="Q32" s="88">
        <v>0.84128444186070006</v>
      </c>
      <c r="R32" s="18" t="s">
        <v>380</v>
      </c>
      <c r="S32" s="138">
        <v>12</v>
      </c>
      <c r="T32" s="26"/>
      <c r="U32" s="89">
        <v>0.45685751371927491</v>
      </c>
      <c r="V32" s="18" t="s">
        <v>382</v>
      </c>
      <c r="W32" s="138">
        <v>20</v>
      </c>
      <c r="X32" s="89"/>
      <c r="Y32" s="17">
        <v>0.36761970123639098</v>
      </c>
      <c r="Z32" s="18" t="s">
        <v>383</v>
      </c>
      <c r="AA32" s="138">
        <v>99</v>
      </c>
      <c r="AB32" s="16"/>
      <c r="AC32" s="90">
        <v>0.53846622209644701</v>
      </c>
      <c r="AD32" s="18" t="s">
        <v>382</v>
      </c>
      <c r="AE32" s="138">
        <v>25</v>
      </c>
    </row>
    <row r="33" spans="1:31" x14ac:dyDescent="0.3">
      <c r="A33" s="86">
        <v>11</v>
      </c>
      <c r="B33" s="22" t="s">
        <v>156</v>
      </c>
      <c r="C33" s="22">
        <v>1108</v>
      </c>
      <c r="D33" t="s">
        <v>163</v>
      </c>
      <c r="E33" s="87">
        <v>0.77316170046300536</v>
      </c>
      <c r="F33" s="18" t="s">
        <v>381</v>
      </c>
      <c r="G33" s="138">
        <v>63</v>
      </c>
      <c r="H33" s="87"/>
      <c r="I33" s="57">
        <v>0.79207615126375097</v>
      </c>
      <c r="J33" s="18" t="s">
        <v>381</v>
      </c>
      <c r="K33" s="138">
        <v>45</v>
      </c>
      <c r="L33" s="69"/>
      <c r="M33" s="17">
        <v>0.42366029018017703</v>
      </c>
      <c r="N33" s="18" t="s">
        <v>382</v>
      </c>
      <c r="O33" s="138">
        <v>53</v>
      </c>
      <c r="P33" s="16"/>
      <c r="Q33" s="88">
        <v>0.57800594471628464</v>
      </c>
      <c r="R33" s="18" t="s">
        <v>382</v>
      </c>
      <c r="S33" s="138">
        <v>123</v>
      </c>
      <c r="T33" s="26"/>
      <c r="U33" s="89">
        <v>0.27708769693420277</v>
      </c>
      <c r="V33" s="18" t="s">
        <v>383</v>
      </c>
      <c r="W33" s="138">
        <v>221</v>
      </c>
      <c r="X33" s="89"/>
      <c r="Y33" s="17">
        <v>0.52203213364185352</v>
      </c>
      <c r="Z33" s="18" t="s">
        <v>382</v>
      </c>
      <c r="AA33" s="138">
        <v>21</v>
      </c>
      <c r="AB33" s="16"/>
      <c r="AC33" s="90">
        <v>0.53162165182103704</v>
      </c>
      <c r="AD33" s="18" t="s">
        <v>382</v>
      </c>
      <c r="AE33" s="138">
        <v>26</v>
      </c>
    </row>
    <row r="34" spans="1:31" x14ac:dyDescent="0.3">
      <c r="A34" s="86">
        <v>12</v>
      </c>
      <c r="B34" s="22" t="s">
        <v>165</v>
      </c>
      <c r="C34" s="22">
        <v>1210</v>
      </c>
      <c r="D34" t="s">
        <v>173</v>
      </c>
      <c r="E34" s="87">
        <v>0.75102326269350328</v>
      </c>
      <c r="F34" s="18" t="s">
        <v>381</v>
      </c>
      <c r="G34" s="138">
        <v>78</v>
      </c>
      <c r="H34" s="87"/>
      <c r="I34" s="57">
        <v>0.8055892641603235</v>
      </c>
      <c r="J34" s="18" t="s">
        <v>380</v>
      </c>
      <c r="K34" s="138">
        <v>37</v>
      </c>
      <c r="L34" s="69"/>
      <c r="M34" s="17">
        <v>0.40912553428920961</v>
      </c>
      <c r="N34" s="18" t="s">
        <v>382</v>
      </c>
      <c r="O34" s="138">
        <v>61</v>
      </c>
      <c r="P34" s="16"/>
      <c r="Q34" s="88">
        <v>0.67979786069665371</v>
      </c>
      <c r="R34" s="18" t="s">
        <v>381</v>
      </c>
      <c r="S34" s="138">
        <v>64</v>
      </c>
      <c r="T34" s="26"/>
      <c r="U34" s="89">
        <v>0.29782030752237476</v>
      </c>
      <c r="V34" s="18" t="s">
        <v>383</v>
      </c>
      <c r="W34" s="138">
        <v>167</v>
      </c>
      <c r="X34" s="89"/>
      <c r="Y34" s="17">
        <v>0.45683663557783322</v>
      </c>
      <c r="Z34" s="18" t="s">
        <v>382</v>
      </c>
      <c r="AA34" s="138">
        <v>47</v>
      </c>
      <c r="AB34" s="16"/>
      <c r="AC34" s="90">
        <v>0.5272610717853633</v>
      </c>
      <c r="AD34" s="18" t="s">
        <v>382</v>
      </c>
      <c r="AE34" s="138">
        <v>27</v>
      </c>
    </row>
    <row r="35" spans="1:31" x14ac:dyDescent="0.3">
      <c r="A35" s="86">
        <v>1</v>
      </c>
      <c r="B35" s="22" t="s">
        <v>2</v>
      </c>
      <c r="C35" s="22">
        <v>114</v>
      </c>
      <c r="D35" t="s">
        <v>15</v>
      </c>
      <c r="E35" s="87">
        <v>0.73677621105034519</v>
      </c>
      <c r="F35" s="18" t="s">
        <v>381</v>
      </c>
      <c r="G35" s="138">
        <v>94</v>
      </c>
      <c r="H35" s="87"/>
      <c r="I35" s="57">
        <v>0.62674323519653108</v>
      </c>
      <c r="J35" s="18" t="s">
        <v>381</v>
      </c>
      <c r="K35" s="138">
        <v>171</v>
      </c>
      <c r="L35" s="69"/>
      <c r="M35" s="17">
        <v>0.62645797908319112</v>
      </c>
      <c r="N35" s="18" t="s">
        <v>381</v>
      </c>
      <c r="O35" s="138">
        <v>7</v>
      </c>
      <c r="P35" s="16"/>
      <c r="Q35" s="88">
        <v>0.5363427118207571</v>
      </c>
      <c r="R35" s="18" t="s">
        <v>382</v>
      </c>
      <c r="S35" s="138">
        <v>139</v>
      </c>
      <c r="T35" s="26"/>
      <c r="U35" s="89">
        <v>0.46470074664758676</v>
      </c>
      <c r="V35" s="18" t="s">
        <v>382</v>
      </c>
      <c r="W35" s="138">
        <v>16</v>
      </c>
      <c r="X35" s="89"/>
      <c r="Y35" s="17">
        <v>0.303974209136462</v>
      </c>
      <c r="Z35" s="18" t="s">
        <v>383</v>
      </c>
      <c r="AA35" s="138">
        <v>142</v>
      </c>
      <c r="AB35" s="16"/>
      <c r="AC35" s="90">
        <v>0.52622247475498063</v>
      </c>
      <c r="AD35" s="18" t="s">
        <v>382</v>
      </c>
      <c r="AE35" s="138">
        <v>28</v>
      </c>
    </row>
    <row r="36" spans="1:31" x14ac:dyDescent="0.3">
      <c r="A36" s="86">
        <v>18</v>
      </c>
      <c r="B36" s="22" t="s">
        <v>278</v>
      </c>
      <c r="C36" s="22">
        <v>1803</v>
      </c>
      <c r="D36" t="s">
        <v>281</v>
      </c>
      <c r="E36" s="87">
        <v>0.8727567913722053</v>
      </c>
      <c r="F36" s="18" t="s">
        <v>380</v>
      </c>
      <c r="G36" s="138">
        <v>6</v>
      </c>
      <c r="H36" s="87"/>
      <c r="I36" s="57">
        <v>0.82498971231564011</v>
      </c>
      <c r="J36" s="18" t="s">
        <v>380</v>
      </c>
      <c r="K36" s="138">
        <v>21</v>
      </c>
      <c r="L36" s="69"/>
      <c r="M36" s="17">
        <v>0.36961889252261948</v>
      </c>
      <c r="N36" s="18" t="s">
        <v>383</v>
      </c>
      <c r="O36" s="138">
        <v>74</v>
      </c>
      <c r="P36" s="16"/>
      <c r="Q36" s="88">
        <v>0.85353486275895529</v>
      </c>
      <c r="R36" s="18" t="s">
        <v>380</v>
      </c>
      <c r="S36" s="138">
        <v>10</v>
      </c>
      <c r="T36" s="26"/>
      <c r="U36" s="89">
        <v>0.28812404936118141</v>
      </c>
      <c r="V36" s="18" t="s">
        <v>383</v>
      </c>
      <c r="W36" s="138">
        <v>193</v>
      </c>
      <c r="X36" s="89"/>
      <c r="Y36" s="17">
        <v>0.31669653610853543</v>
      </c>
      <c r="Z36" s="18" t="s">
        <v>383</v>
      </c>
      <c r="AA36" s="138">
        <v>135</v>
      </c>
      <c r="AB36" s="16"/>
      <c r="AC36" s="90">
        <v>0.52600599855811458</v>
      </c>
      <c r="AD36" s="18" t="s">
        <v>382</v>
      </c>
      <c r="AE36" s="138">
        <v>29</v>
      </c>
    </row>
    <row r="37" spans="1:31" x14ac:dyDescent="0.3">
      <c r="A37" s="86">
        <v>13</v>
      </c>
      <c r="B37" s="22" t="s">
        <v>193</v>
      </c>
      <c r="C37" s="22">
        <v>1303</v>
      </c>
      <c r="D37" t="s">
        <v>195</v>
      </c>
      <c r="E37" s="87">
        <v>0.86812105529166184</v>
      </c>
      <c r="F37" s="18" t="s">
        <v>380</v>
      </c>
      <c r="G37" s="138">
        <v>7</v>
      </c>
      <c r="H37" s="87"/>
      <c r="I37" s="57">
        <v>0.80477991098472246</v>
      </c>
      <c r="J37" s="18" t="s">
        <v>380</v>
      </c>
      <c r="K37" s="138">
        <v>39</v>
      </c>
      <c r="L37" s="69"/>
      <c r="M37" s="17">
        <v>0.42766308789167706</v>
      </c>
      <c r="N37" s="18" t="s">
        <v>382</v>
      </c>
      <c r="O37" s="138">
        <v>50</v>
      </c>
      <c r="P37" s="16"/>
      <c r="Q37" s="88">
        <v>0.34029761138295134</v>
      </c>
      <c r="R37" s="18" t="s">
        <v>383</v>
      </c>
      <c r="S37" s="138">
        <v>233</v>
      </c>
      <c r="T37" s="26"/>
      <c r="U37" s="89">
        <v>0.2476793003793501</v>
      </c>
      <c r="V37" s="18" t="s">
        <v>383</v>
      </c>
      <c r="W37" s="138">
        <v>298</v>
      </c>
      <c r="X37" s="89"/>
      <c r="Y37" s="17">
        <v>0.54735045012819372</v>
      </c>
      <c r="Z37" s="18" t="s">
        <v>382</v>
      </c>
      <c r="AA37" s="138">
        <v>10</v>
      </c>
      <c r="AB37" s="16"/>
      <c r="AC37" s="90">
        <v>0.52529488540507185</v>
      </c>
      <c r="AD37" s="18" t="s">
        <v>382</v>
      </c>
      <c r="AE37" s="138">
        <v>30</v>
      </c>
    </row>
    <row r="38" spans="1:31" x14ac:dyDescent="0.3">
      <c r="A38" s="86">
        <v>7</v>
      </c>
      <c r="B38" s="22" t="s">
        <v>85</v>
      </c>
      <c r="C38" s="22">
        <v>707</v>
      </c>
      <c r="D38" t="s">
        <v>91</v>
      </c>
      <c r="E38" s="87">
        <v>0.64683244580166588</v>
      </c>
      <c r="F38" s="18" t="s">
        <v>381</v>
      </c>
      <c r="G38" s="138">
        <v>171</v>
      </c>
      <c r="H38" s="87"/>
      <c r="I38" s="57">
        <v>0.81379999119684032</v>
      </c>
      <c r="J38" s="18" t="s">
        <v>380</v>
      </c>
      <c r="K38" s="138">
        <v>27</v>
      </c>
      <c r="L38" s="69"/>
      <c r="M38" s="17">
        <v>0.45788375487213262</v>
      </c>
      <c r="N38" s="18" t="s">
        <v>382</v>
      </c>
      <c r="O38" s="138">
        <v>37</v>
      </c>
      <c r="P38" s="16"/>
      <c r="Q38" s="88">
        <v>0.77092261138295137</v>
      </c>
      <c r="R38" s="18" t="s">
        <v>381</v>
      </c>
      <c r="S38" s="138">
        <v>37</v>
      </c>
      <c r="T38" s="26"/>
      <c r="U38" s="89">
        <v>0.30850083218660995</v>
      </c>
      <c r="V38" s="18" t="s">
        <v>383</v>
      </c>
      <c r="W38" s="138">
        <v>138</v>
      </c>
      <c r="X38" s="89"/>
      <c r="Y38" s="17">
        <v>0.42819005998923398</v>
      </c>
      <c r="Z38" s="18" t="s">
        <v>382</v>
      </c>
      <c r="AA38" s="138">
        <v>69</v>
      </c>
      <c r="AB38" s="16"/>
      <c r="AC38" s="90">
        <v>0.52414145314632588</v>
      </c>
      <c r="AD38" s="18" t="s">
        <v>382</v>
      </c>
      <c r="AE38" s="138">
        <v>31</v>
      </c>
    </row>
    <row r="39" spans="1:31" x14ac:dyDescent="0.3">
      <c r="A39" s="86">
        <v>6</v>
      </c>
      <c r="B39" s="22" t="s">
        <v>70</v>
      </c>
      <c r="C39" s="22">
        <v>608</v>
      </c>
      <c r="D39" t="s">
        <v>78</v>
      </c>
      <c r="E39" s="87">
        <v>0.83291745365487058</v>
      </c>
      <c r="F39" s="18" t="s">
        <v>380</v>
      </c>
      <c r="G39" s="138">
        <v>22</v>
      </c>
      <c r="H39" s="87"/>
      <c r="I39" s="57">
        <v>0.58751774235228182</v>
      </c>
      <c r="J39" s="18" t="s">
        <v>382</v>
      </c>
      <c r="K39" s="138">
        <v>195</v>
      </c>
      <c r="L39" s="69"/>
      <c r="M39" s="17">
        <v>0.33265154607382352</v>
      </c>
      <c r="N39" s="18" t="s">
        <v>383</v>
      </c>
      <c r="O39" s="138">
        <v>91</v>
      </c>
      <c r="P39" s="16"/>
      <c r="Q39" s="88">
        <v>0.8239618744098206</v>
      </c>
      <c r="R39" s="18" t="s">
        <v>380</v>
      </c>
      <c r="S39" s="138">
        <v>16</v>
      </c>
      <c r="T39" s="26"/>
      <c r="U39" s="89">
        <v>0.32227045748003941</v>
      </c>
      <c r="V39" s="18" t="s">
        <v>383</v>
      </c>
      <c r="W39" s="138">
        <v>105</v>
      </c>
      <c r="X39" s="89"/>
      <c r="Y39" s="17">
        <v>0.46437461597646773</v>
      </c>
      <c r="Z39" s="18" t="s">
        <v>382</v>
      </c>
      <c r="AA39" s="138">
        <v>44</v>
      </c>
      <c r="AB39" s="16"/>
      <c r="AC39" s="90">
        <v>0.52117151953153529</v>
      </c>
      <c r="AD39" s="18" t="s">
        <v>382</v>
      </c>
      <c r="AE39" s="138">
        <v>32</v>
      </c>
    </row>
    <row r="40" spans="1:31" x14ac:dyDescent="0.3">
      <c r="A40" s="86">
        <v>20</v>
      </c>
      <c r="B40" s="22" t="s">
        <v>295</v>
      </c>
      <c r="C40" s="22">
        <v>2007</v>
      </c>
      <c r="D40" t="s">
        <v>300</v>
      </c>
      <c r="E40" s="87">
        <v>0.75609866014756322</v>
      </c>
      <c r="F40" s="18" t="s">
        <v>381</v>
      </c>
      <c r="G40" s="138">
        <v>75</v>
      </c>
      <c r="H40" s="87"/>
      <c r="I40" s="57">
        <v>0.81127706457506987</v>
      </c>
      <c r="J40" s="18" t="s">
        <v>380</v>
      </c>
      <c r="K40" s="138">
        <v>31</v>
      </c>
      <c r="L40" s="69"/>
      <c r="M40" s="17">
        <v>0.36337451449068003</v>
      </c>
      <c r="N40" s="18" t="s">
        <v>383</v>
      </c>
      <c r="O40" s="138">
        <v>77</v>
      </c>
      <c r="P40" s="16"/>
      <c r="Q40" s="88">
        <v>0.56485151219000074</v>
      </c>
      <c r="R40" s="18" t="s">
        <v>382</v>
      </c>
      <c r="S40" s="138">
        <v>125</v>
      </c>
      <c r="T40" s="26"/>
      <c r="U40" s="89">
        <v>0.33305268928407478</v>
      </c>
      <c r="V40" s="18" t="s">
        <v>383</v>
      </c>
      <c r="W40" s="138">
        <v>79</v>
      </c>
      <c r="X40" s="89"/>
      <c r="Y40" s="17">
        <v>0.46679079913406751</v>
      </c>
      <c r="Z40" s="18" t="s">
        <v>382</v>
      </c>
      <c r="AA40" s="138">
        <v>43</v>
      </c>
      <c r="AB40" s="16"/>
      <c r="AC40" s="90">
        <v>0.5205139705480154</v>
      </c>
      <c r="AD40" s="18" t="s">
        <v>382</v>
      </c>
      <c r="AE40" s="138">
        <v>33</v>
      </c>
    </row>
    <row r="41" spans="1:31" x14ac:dyDescent="0.3">
      <c r="A41" s="86">
        <v>20</v>
      </c>
      <c r="B41" s="22" t="s">
        <v>295</v>
      </c>
      <c r="C41" s="22">
        <v>2006</v>
      </c>
      <c r="D41" t="s">
        <v>299</v>
      </c>
      <c r="E41" s="87">
        <v>0.68357364783406827</v>
      </c>
      <c r="F41" s="18" t="s">
        <v>381</v>
      </c>
      <c r="G41" s="138">
        <v>132</v>
      </c>
      <c r="H41" s="87"/>
      <c r="I41" s="57">
        <v>0.83919608862614126</v>
      </c>
      <c r="J41" s="18" t="s">
        <v>380</v>
      </c>
      <c r="K41" s="138">
        <v>7</v>
      </c>
      <c r="L41" s="69"/>
      <c r="M41" s="17">
        <v>0.47635996547760895</v>
      </c>
      <c r="N41" s="18" t="s">
        <v>382</v>
      </c>
      <c r="O41" s="138">
        <v>32</v>
      </c>
      <c r="P41" s="16"/>
      <c r="Q41" s="88">
        <v>0.66404761138295143</v>
      </c>
      <c r="R41" s="18" t="s">
        <v>381</v>
      </c>
      <c r="S41" s="138">
        <v>72</v>
      </c>
      <c r="T41" s="26"/>
      <c r="U41" s="89">
        <v>0.22766010553743807</v>
      </c>
      <c r="V41" s="18" t="s">
        <v>383</v>
      </c>
      <c r="W41" s="138">
        <v>327</v>
      </c>
      <c r="X41" s="89"/>
      <c r="Y41" s="17">
        <v>0.48312745899947757</v>
      </c>
      <c r="Z41" s="18" t="s">
        <v>382</v>
      </c>
      <c r="AA41" s="138">
        <v>31</v>
      </c>
      <c r="AB41" s="16"/>
      <c r="AC41" s="90">
        <v>0.52013252280549027</v>
      </c>
      <c r="AD41" s="18" t="s">
        <v>382</v>
      </c>
      <c r="AE41" s="138">
        <v>34</v>
      </c>
    </row>
    <row r="42" spans="1:31" x14ac:dyDescent="0.3">
      <c r="A42" s="86">
        <v>9</v>
      </c>
      <c r="B42" s="22" t="s">
        <v>112</v>
      </c>
      <c r="C42" s="22">
        <v>903</v>
      </c>
      <c r="D42" t="s">
        <v>114</v>
      </c>
      <c r="E42" s="87">
        <v>0.62740207786868996</v>
      </c>
      <c r="F42" s="18" t="s">
        <v>381</v>
      </c>
      <c r="G42" s="138">
        <v>187</v>
      </c>
      <c r="H42" s="87"/>
      <c r="I42" s="57">
        <v>0.69268112323801334</v>
      </c>
      <c r="J42" s="18" t="s">
        <v>381</v>
      </c>
      <c r="K42" s="138">
        <v>127</v>
      </c>
      <c r="L42" s="69"/>
      <c r="M42" s="17">
        <v>0.43908439056666992</v>
      </c>
      <c r="N42" s="18" t="s">
        <v>382</v>
      </c>
      <c r="O42" s="138">
        <v>45</v>
      </c>
      <c r="P42" s="16"/>
      <c r="Q42" s="88">
        <v>0.46779761138295139</v>
      </c>
      <c r="R42" s="18" t="s">
        <v>382</v>
      </c>
      <c r="S42" s="138">
        <v>171</v>
      </c>
      <c r="T42" s="26"/>
      <c r="U42" s="89">
        <v>0.40296352038888877</v>
      </c>
      <c r="V42" s="18" t="s">
        <v>382</v>
      </c>
      <c r="W42" s="138">
        <v>30</v>
      </c>
      <c r="X42" s="89"/>
      <c r="Y42" s="17">
        <v>0.53276670586217478</v>
      </c>
      <c r="Z42" s="18" t="s">
        <v>382</v>
      </c>
      <c r="AA42" s="138">
        <v>15</v>
      </c>
      <c r="AB42" s="16"/>
      <c r="AC42" s="90">
        <v>0.51795681461403664</v>
      </c>
      <c r="AD42" s="18" t="s">
        <v>382</v>
      </c>
      <c r="AE42" s="138">
        <v>35</v>
      </c>
    </row>
    <row r="43" spans="1:31" x14ac:dyDescent="0.3">
      <c r="A43" s="86">
        <v>9</v>
      </c>
      <c r="B43" s="22" t="s">
        <v>112</v>
      </c>
      <c r="C43" s="22">
        <v>905</v>
      </c>
      <c r="D43" t="s">
        <v>116</v>
      </c>
      <c r="E43" s="87">
        <v>0.70344459271685555</v>
      </c>
      <c r="F43" s="18" t="s">
        <v>381</v>
      </c>
      <c r="G43" s="138">
        <v>122</v>
      </c>
      <c r="H43" s="87"/>
      <c r="I43" s="57">
        <v>0.67414466477253043</v>
      </c>
      <c r="J43" s="18" t="s">
        <v>381</v>
      </c>
      <c r="K43" s="138">
        <v>135</v>
      </c>
      <c r="L43" s="69"/>
      <c r="M43" s="17">
        <v>0.53513905361968939</v>
      </c>
      <c r="N43" s="18" t="s">
        <v>382</v>
      </c>
      <c r="O43" s="138">
        <v>19</v>
      </c>
      <c r="P43" s="16"/>
      <c r="Q43" s="88">
        <v>0.61779761138295142</v>
      </c>
      <c r="R43" s="18" t="s">
        <v>381</v>
      </c>
      <c r="S43" s="138">
        <v>103</v>
      </c>
      <c r="T43" s="26"/>
      <c r="U43" s="89">
        <v>0.3217286114616269</v>
      </c>
      <c r="V43" s="18" t="s">
        <v>383</v>
      </c>
      <c r="W43" s="138">
        <v>106</v>
      </c>
      <c r="X43" s="89"/>
      <c r="Y43" s="17">
        <v>0.42674280317807078</v>
      </c>
      <c r="Z43" s="18" t="s">
        <v>382</v>
      </c>
      <c r="AA43" s="138">
        <v>70</v>
      </c>
      <c r="AB43" s="16"/>
      <c r="AC43" s="90">
        <v>0.51555450410966353</v>
      </c>
      <c r="AD43" s="18" t="s">
        <v>382</v>
      </c>
      <c r="AE43" s="138">
        <v>36</v>
      </c>
    </row>
    <row r="44" spans="1:31" x14ac:dyDescent="0.3">
      <c r="A44" s="86">
        <v>4</v>
      </c>
      <c r="B44" s="22" t="s">
        <v>44</v>
      </c>
      <c r="C44" s="22">
        <v>403</v>
      </c>
      <c r="D44" t="s">
        <v>46</v>
      </c>
      <c r="E44" s="87">
        <v>0.80336492775618384</v>
      </c>
      <c r="F44" s="18" t="s">
        <v>380</v>
      </c>
      <c r="G44" s="138">
        <v>36</v>
      </c>
      <c r="H44" s="87"/>
      <c r="I44" s="57">
        <v>0.66557697211929523</v>
      </c>
      <c r="J44" s="18" t="s">
        <v>381</v>
      </c>
      <c r="K44" s="138">
        <v>144</v>
      </c>
      <c r="L44" s="69"/>
      <c r="M44" s="17">
        <v>0.27646394420309206</v>
      </c>
      <c r="N44" s="18" t="s">
        <v>383</v>
      </c>
      <c r="O44" s="138">
        <v>119</v>
      </c>
      <c r="P44" s="16"/>
      <c r="Q44" s="88">
        <v>0.82342261138295136</v>
      </c>
      <c r="R44" s="18" t="s">
        <v>380</v>
      </c>
      <c r="S44" s="138">
        <v>17</v>
      </c>
      <c r="T44" s="26"/>
      <c r="U44" s="89">
        <v>0.29555370190081948</v>
      </c>
      <c r="V44" s="18" t="s">
        <v>383</v>
      </c>
      <c r="W44" s="138">
        <v>174</v>
      </c>
      <c r="X44" s="89"/>
      <c r="Y44" s="17">
        <v>0.47964852676493919</v>
      </c>
      <c r="Z44" s="18" t="s">
        <v>382</v>
      </c>
      <c r="AA44" s="138">
        <v>34</v>
      </c>
      <c r="AB44" s="16"/>
      <c r="AC44" s="90">
        <v>0.51477857042202291</v>
      </c>
      <c r="AD44" s="18" t="s">
        <v>382</v>
      </c>
      <c r="AE44" s="138">
        <v>37</v>
      </c>
    </row>
    <row r="45" spans="1:31" x14ac:dyDescent="0.3">
      <c r="A45" s="86">
        <v>14</v>
      </c>
      <c r="B45" s="22" t="s">
        <v>223</v>
      </c>
      <c r="C45" s="22">
        <v>1421</v>
      </c>
      <c r="D45" t="s">
        <v>242</v>
      </c>
      <c r="E45" s="87">
        <v>0.77090372869734336</v>
      </c>
      <c r="F45" s="18" t="s">
        <v>381</v>
      </c>
      <c r="G45" s="138">
        <v>65</v>
      </c>
      <c r="H45" s="87"/>
      <c r="I45" s="57">
        <v>0.8082404454453076</v>
      </c>
      <c r="J45" s="18" t="s">
        <v>380</v>
      </c>
      <c r="K45" s="138">
        <v>33</v>
      </c>
      <c r="L45" s="69"/>
      <c r="M45" s="17">
        <v>0.27706033827093512</v>
      </c>
      <c r="N45" s="18" t="s">
        <v>383</v>
      </c>
      <c r="O45" s="138">
        <v>118</v>
      </c>
      <c r="P45" s="16"/>
      <c r="Q45" s="88">
        <v>0.62759271182075715</v>
      </c>
      <c r="R45" s="18" t="s">
        <v>381</v>
      </c>
      <c r="S45" s="138">
        <v>96</v>
      </c>
      <c r="T45" s="26"/>
      <c r="U45" s="89">
        <v>0.28698331180539816</v>
      </c>
      <c r="V45" s="18" t="s">
        <v>383</v>
      </c>
      <c r="W45" s="138">
        <v>196</v>
      </c>
      <c r="X45" s="89"/>
      <c r="Y45" s="17">
        <v>0.51182686968131386</v>
      </c>
      <c r="Z45" s="18" t="s">
        <v>382</v>
      </c>
      <c r="AA45" s="138">
        <v>23</v>
      </c>
      <c r="AB45" s="16"/>
      <c r="AC45" s="90">
        <v>0.51442682330618916</v>
      </c>
      <c r="AD45" s="18" t="s">
        <v>382</v>
      </c>
      <c r="AE45" s="138">
        <v>38</v>
      </c>
    </row>
    <row r="46" spans="1:31" x14ac:dyDescent="0.3">
      <c r="A46" s="86">
        <v>10</v>
      </c>
      <c r="B46" s="22" t="s">
        <v>136</v>
      </c>
      <c r="C46" s="22">
        <v>1018</v>
      </c>
      <c r="D46" t="s">
        <v>153</v>
      </c>
      <c r="E46" s="87">
        <v>0.59570082451261519</v>
      </c>
      <c r="F46" s="18" t="s">
        <v>382</v>
      </c>
      <c r="G46" s="138">
        <v>201</v>
      </c>
      <c r="H46" s="87"/>
      <c r="I46" s="57">
        <v>0.76450786524928382</v>
      </c>
      <c r="J46" s="18" t="s">
        <v>381</v>
      </c>
      <c r="K46" s="138">
        <v>70</v>
      </c>
      <c r="L46" s="69"/>
      <c r="M46" s="17">
        <v>0.63823945982349206</v>
      </c>
      <c r="N46" s="18" t="s">
        <v>381</v>
      </c>
      <c r="O46" s="138">
        <v>6</v>
      </c>
      <c r="P46" s="16"/>
      <c r="Q46" s="88">
        <v>0.80477478584111584</v>
      </c>
      <c r="R46" s="18" t="s">
        <v>380</v>
      </c>
      <c r="S46" s="138">
        <v>26</v>
      </c>
      <c r="T46" s="26"/>
      <c r="U46" s="89">
        <v>0.22403283729229981</v>
      </c>
      <c r="V46" s="18" t="s">
        <v>383</v>
      </c>
      <c r="W46" s="138">
        <v>332</v>
      </c>
      <c r="X46" s="89"/>
      <c r="Y46" s="17">
        <v>0.38364981909725887</v>
      </c>
      <c r="Z46" s="18" t="s">
        <v>383</v>
      </c>
      <c r="AA46" s="138">
        <v>90</v>
      </c>
      <c r="AB46" s="16"/>
      <c r="AC46" s="90">
        <v>0.51276889790090052</v>
      </c>
      <c r="AD46" s="18" t="s">
        <v>382</v>
      </c>
      <c r="AE46" s="138">
        <v>39</v>
      </c>
    </row>
    <row r="47" spans="1:31" x14ac:dyDescent="0.3">
      <c r="A47" s="86">
        <v>12</v>
      </c>
      <c r="B47" s="22" t="s">
        <v>165</v>
      </c>
      <c r="C47" s="22">
        <v>1208</v>
      </c>
      <c r="D47" t="s">
        <v>171</v>
      </c>
      <c r="E47" s="87">
        <v>0.70453231053924736</v>
      </c>
      <c r="F47" s="18" t="s">
        <v>381</v>
      </c>
      <c r="G47" s="138">
        <v>120</v>
      </c>
      <c r="H47" s="87"/>
      <c r="I47" s="57">
        <v>0.78589589868935028</v>
      </c>
      <c r="J47" s="18" t="s">
        <v>381</v>
      </c>
      <c r="K47" s="138">
        <v>49</v>
      </c>
      <c r="L47" s="69"/>
      <c r="M47" s="17">
        <v>0.22283465528089325</v>
      </c>
      <c r="N47" s="18" t="s">
        <v>383</v>
      </c>
      <c r="O47" s="138">
        <v>153</v>
      </c>
      <c r="P47" s="16"/>
      <c r="Q47" s="88">
        <v>0.87469346842730511</v>
      </c>
      <c r="R47" s="18" t="s">
        <v>380</v>
      </c>
      <c r="S47" s="138">
        <v>7</v>
      </c>
      <c r="T47" s="26"/>
      <c r="U47" s="89">
        <v>0.25904135704365799</v>
      </c>
      <c r="V47" s="18" t="s">
        <v>383</v>
      </c>
      <c r="W47" s="138">
        <v>276</v>
      </c>
      <c r="X47" s="89"/>
      <c r="Y47" s="17">
        <v>0.52482313505752343</v>
      </c>
      <c r="Z47" s="18" t="s">
        <v>382</v>
      </c>
      <c r="AA47" s="138">
        <v>19</v>
      </c>
      <c r="AB47" s="16"/>
      <c r="AC47" s="90">
        <v>0.51263065399510566</v>
      </c>
      <c r="AD47" s="18" t="s">
        <v>382</v>
      </c>
      <c r="AE47" s="138">
        <v>40</v>
      </c>
    </row>
    <row r="48" spans="1:31" x14ac:dyDescent="0.3">
      <c r="A48" s="86">
        <v>16</v>
      </c>
      <c r="B48" s="22" t="s">
        <v>251</v>
      </c>
      <c r="C48" s="22">
        <v>1617</v>
      </c>
      <c r="D48" t="s">
        <v>264</v>
      </c>
      <c r="E48" s="87">
        <v>0.84437018940424613</v>
      </c>
      <c r="F48" s="18" t="s">
        <v>380</v>
      </c>
      <c r="G48" s="138">
        <v>14</v>
      </c>
      <c r="H48" s="87"/>
      <c r="I48" s="57">
        <v>0.82992156254860472</v>
      </c>
      <c r="J48" s="18" t="s">
        <v>380</v>
      </c>
      <c r="K48" s="138">
        <v>17</v>
      </c>
      <c r="L48" s="69"/>
      <c r="M48" s="17">
        <v>5.1985765763413669E-2</v>
      </c>
      <c r="N48" s="18" t="s">
        <v>384</v>
      </c>
      <c r="O48" s="138">
        <v>266</v>
      </c>
      <c r="P48" s="16"/>
      <c r="Q48" s="88">
        <v>0.87609895443552532</v>
      </c>
      <c r="R48" s="18" t="s">
        <v>380</v>
      </c>
      <c r="S48" s="138">
        <v>6</v>
      </c>
      <c r="T48" s="26"/>
      <c r="U48" s="89">
        <v>0.33274095228294398</v>
      </c>
      <c r="V48" s="18" t="s">
        <v>383</v>
      </c>
      <c r="W48" s="138">
        <v>81</v>
      </c>
      <c r="X48" s="89"/>
      <c r="Y48" s="17">
        <v>0.44193782169368651</v>
      </c>
      <c r="Z48" s="18" t="s">
        <v>382</v>
      </c>
      <c r="AA48" s="138">
        <v>59</v>
      </c>
      <c r="AB48" s="16"/>
      <c r="AC48" s="90">
        <v>0.51137142926373202</v>
      </c>
      <c r="AD48" s="18" t="s">
        <v>382</v>
      </c>
      <c r="AE48" s="138">
        <v>41</v>
      </c>
    </row>
    <row r="49" spans="1:31" x14ac:dyDescent="0.3">
      <c r="A49" s="86">
        <v>3</v>
      </c>
      <c r="B49" s="22" t="s">
        <v>27</v>
      </c>
      <c r="C49" s="22">
        <v>307</v>
      </c>
      <c r="D49" t="s">
        <v>34</v>
      </c>
      <c r="E49" s="87">
        <v>0.77774830687780416</v>
      </c>
      <c r="F49" s="18" t="s">
        <v>381</v>
      </c>
      <c r="G49" s="138">
        <v>59</v>
      </c>
      <c r="H49" s="87"/>
      <c r="I49" s="57">
        <v>0.79810601932260794</v>
      </c>
      <c r="J49" s="18" t="s">
        <v>381</v>
      </c>
      <c r="K49" s="138">
        <v>43</v>
      </c>
      <c r="L49" s="69"/>
      <c r="M49" s="17">
        <v>0.58352665186010466</v>
      </c>
      <c r="N49" s="18" t="s">
        <v>382</v>
      </c>
      <c r="O49" s="138">
        <v>13</v>
      </c>
      <c r="P49" s="16"/>
      <c r="Q49" s="88">
        <v>0.41529761138295129</v>
      </c>
      <c r="R49" s="18" t="s">
        <v>382</v>
      </c>
      <c r="S49" s="138">
        <v>202</v>
      </c>
      <c r="T49" s="26"/>
      <c r="U49" s="89">
        <v>0.33250514694725375</v>
      </c>
      <c r="V49" s="18" t="s">
        <v>383</v>
      </c>
      <c r="W49" s="138">
        <v>82</v>
      </c>
      <c r="X49" s="89"/>
      <c r="Y49" s="17">
        <v>0.32508417115552574</v>
      </c>
      <c r="Z49" s="18" t="s">
        <v>383</v>
      </c>
      <c r="AA49" s="138">
        <v>127</v>
      </c>
      <c r="AB49" s="16"/>
      <c r="AC49" s="90">
        <v>0.51121990102736359</v>
      </c>
      <c r="AD49" s="18" t="s">
        <v>382</v>
      </c>
      <c r="AE49" s="138">
        <v>42</v>
      </c>
    </row>
    <row r="50" spans="1:31" x14ac:dyDescent="0.3">
      <c r="A50" s="86">
        <v>2</v>
      </c>
      <c r="B50" s="22" t="s">
        <v>18</v>
      </c>
      <c r="C50" s="22">
        <v>205</v>
      </c>
      <c r="D50" t="s">
        <v>23</v>
      </c>
      <c r="E50" s="87">
        <v>0.6688455862304028</v>
      </c>
      <c r="F50" s="18" t="s">
        <v>381</v>
      </c>
      <c r="G50" s="138">
        <v>144</v>
      </c>
      <c r="H50" s="87"/>
      <c r="I50" s="57">
        <v>0.75052343935218191</v>
      </c>
      <c r="J50" s="18" t="s">
        <v>381</v>
      </c>
      <c r="K50" s="138">
        <v>82</v>
      </c>
      <c r="L50" s="69"/>
      <c r="M50" s="17">
        <v>0.44040078846219022</v>
      </c>
      <c r="N50" s="18" t="s">
        <v>382</v>
      </c>
      <c r="O50" s="138">
        <v>41</v>
      </c>
      <c r="P50" s="16"/>
      <c r="Q50" s="88">
        <v>0.69450891707442697</v>
      </c>
      <c r="R50" s="18" t="s">
        <v>381</v>
      </c>
      <c r="S50" s="138">
        <v>60</v>
      </c>
      <c r="T50" s="26"/>
      <c r="U50" s="89">
        <v>0.28750378378670266</v>
      </c>
      <c r="V50" s="18" t="s">
        <v>383</v>
      </c>
      <c r="W50" s="138">
        <v>194</v>
      </c>
      <c r="X50" s="89"/>
      <c r="Y50" s="17">
        <v>0.45593930554101425</v>
      </c>
      <c r="Z50" s="18" t="s">
        <v>382</v>
      </c>
      <c r="AA50" s="138">
        <v>48</v>
      </c>
      <c r="AB50" s="16"/>
      <c r="AC50" s="90">
        <v>0.51083722604480575</v>
      </c>
      <c r="AD50" s="18" t="s">
        <v>382</v>
      </c>
      <c r="AE50" s="138">
        <v>43</v>
      </c>
    </row>
    <row r="51" spans="1:31" x14ac:dyDescent="0.3">
      <c r="A51" s="86">
        <v>9</v>
      </c>
      <c r="B51" s="22" t="s">
        <v>112</v>
      </c>
      <c r="C51" s="22">
        <v>924</v>
      </c>
      <c r="D51" t="s">
        <v>135</v>
      </c>
      <c r="E51" s="87">
        <v>0.86430576365947875</v>
      </c>
      <c r="F51" s="18" t="s">
        <v>380</v>
      </c>
      <c r="G51" s="138">
        <v>8</v>
      </c>
      <c r="H51" s="87"/>
      <c r="I51" s="57">
        <v>0.71378558272360293</v>
      </c>
      <c r="J51" s="18" t="s">
        <v>381</v>
      </c>
      <c r="K51" s="138">
        <v>117</v>
      </c>
      <c r="L51" s="69"/>
      <c r="M51" s="17">
        <v>0.3761306347819855</v>
      </c>
      <c r="N51" s="18" t="s">
        <v>383</v>
      </c>
      <c r="O51" s="138">
        <v>73</v>
      </c>
      <c r="P51" s="16"/>
      <c r="Q51" s="88">
        <v>0.70096381663662122</v>
      </c>
      <c r="R51" s="18" t="s">
        <v>381</v>
      </c>
      <c r="S51" s="138">
        <v>58</v>
      </c>
      <c r="T51" s="26"/>
      <c r="U51" s="89">
        <v>0.30298902124908805</v>
      </c>
      <c r="V51" s="18" t="s">
        <v>383</v>
      </c>
      <c r="W51" s="138">
        <v>149</v>
      </c>
      <c r="X51" s="89"/>
      <c r="Y51" s="17">
        <v>0.36370421228242494</v>
      </c>
      <c r="Z51" s="18" t="s">
        <v>383</v>
      </c>
      <c r="AA51" s="138">
        <v>102</v>
      </c>
      <c r="AB51" s="16"/>
      <c r="AC51" s="90">
        <v>0.51055059379781198</v>
      </c>
      <c r="AD51" s="18" t="s">
        <v>382</v>
      </c>
      <c r="AE51" s="138">
        <v>44</v>
      </c>
    </row>
    <row r="52" spans="1:31" x14ac:dyDescent="0.3">
      <c r="A52" s="86">
        <v>12</v>
      </c>
      <c r="B52" s="22" t="s">
        <v>165</v>
      </c>
      <c r="C52" s="22">
        <v>1230</v>
      </c>
      <c r="D52" t="s">
        <v>192</v>
      </c>
      <c r="E52" s="87">
        <v>0.8267944387717665</v>
      </c>
      <c r="F52" s="18" t="s">
        <v>380</v>
      </c>
      <c r="G52" s="138">
        <v>24</v>
      </c>
      <c r="H52" s="87"/>
      <c r="I52" s="57">
        <v>0.7386887882151425</v>
      </c>
      <c r="J52" s="18" t="s">
        <v>381</v>
      </c>
      <c r="K52" s="138">
        <v>91</v>
      </c>
      <c r="L52" s="69"/>
      <c r="M52" s="17">
        <v>0.22258611529412403</v>
      </c>
      <c r="N52" s="18" t="s">
        <v>383</v>
      </c>
      <c r="O52" s="138">
        <v>154</v>
      </c>
      <c r="P52" s="16"/>
      <c r="Q52" s="88">
        <v>0.77596381663662117</v>
      </c>
      <c r="R52" s="18" t="s">
        <v>381</v>
      </c>
      <c r="S52" s="138">
        <v>34</v>
      </c>
      <c r="T52" s="26"/>
      <c r="U52" s="89">
        <v>0.31081109402936768</v>
      </c>
      <c r="V52" s="18" t="s">
        <v>383</v>
      </c>
      <c r="W52" s="138">
        <v>131</v>
      </c>
      <c r="X52" s="89"/>
      <c r="Y52" s="17">
        <v>0.43899030394143324</v>
      </c>
      <c r="Z52" s="18" t="s">
        <v>382</v>
      </c>
      <c r="AA52" s="138">
        <v>60</v>
      </c>
      <c r="AB52" s="16"/>
      <c r="AC52" s="90">
        <v>0.50897287609340247</v>
      </c>
      <c r="AD52" s="18" t="s">
        <v>382</v>
      </c>
      <c r="AE52" s="138">
        <v>45</v>
      </c>
    </row>
    <row r="53" spans="1:31" x14ac:dyDescent="0.3">
      <c r="A53" s="86">
        <v>14</v>
      </c>
      <c r="B53" s="22" t="s">
        <v>223</v>
      </c>
      <c r="C53" s="22">
        <v>1413</v>
      </c>
      <c r="D53" t="s">
        <v>235</v>
      </c>
      <c r="E53" s="87">
        <v>0.81281474238829376</v>
      </c>
      <c r="F53" s="18" t="s">
        <v>380</v>
      </c>
      <c r="G53" s="138">
        <v>30</v>
      </c>
      <c r="H53" s="87"/>
      <c r="I53" s="57">
        <v>0.80963872552839966</v>
      </c>
      <c r="J53" s="18" t="s">
        <v>380</v>
      </c>
      <c r="K53" s="138">
        <v>32</v>
      </c>
      <c r="L53" s="69"/>
      <c r="M53" s="17">
        <v>0.34054521021880835</v>
      </c>
      <c r="N53" s="18" t="s">
        <v>383</v>
      </c>
      <c r="O53" s="138">
        <v>89</v>
      </c>
      <c r="P53" s="16"/>
      <c r="Q53" s="88">
        <v>0.81890451970126188</v>
      </c>
      <c r="R53" s="18" t="s">
        <v>380</v>
      </c>
      <c r="S53" s="138">
        <v>19</v>
      </c>
      <c r="T53" s="26"/>
      <c r="U53" s="89">
        <v>0.27200434168940157</v>
      </c>
      <c r="V53" s="18" t="s">
        <v>383</v>
      </c>
      <c r="W53" s="138">
        <v>241</v>
      </c>
      <c r="X53" s="89"/>
      <c r="Y53" s="17">
        <v>0.34300141002800039</v>
      </c>
      <c r="Z53" s="18" t="s">
        <v>383</v>
      </c>
      <c r="AA53" s="138">
        <v>116</v>
      </c>
      <c r="AB53" s="16"/>
      <c r="AC53" s="90">
        <v>0.50861640278305464</v>
      </c>
      <c r="AD53" s="18" t="s">
        <v>382</v>
      </c>
      <c r="AE53" s="138">
        <v>46</v>
      </c>
    </row>
    <row r="54" spans="1:31" x14ac:dyDescent="0.3">
      <c r="A54" s="86">
        <v>9</v>
      </c>
      <c r="B54" s="22" t="s">
        <v>112</v>
      </c>
      <c r="C54" s="22">
        <v>915</v>
      </c>
      <c r="D54" t="s">
        <v>126</v>
      </c>
      <c r="E54" s="87">
        <v>0.7490792607237432</v>
      </c>
      <c r="F54" s="18" t="s">
        <v>381</v>
      </c>
      <c r="G54" s="138">
        <v>81</v>
      </c>
      <c r="H54" s="87"/>
      <c r="I54" s="57">
        <v>0.85</v>
      </c>
      <c r="J54" s="18" t="s">
        <v>380</v>
      </c>
      <c r="K54" s="138">
        <v>2</v>
      </c>
      <c r="L54" s="69"/>
      <c r="M54" s="17">
        <v>0.24168489385204403</v>
      </c>
      <c r="N54" s="18" t="s">
        <v>383</v>
      </c>
      <c r="O54" s="138">
        <v>143</v>
      </c>
      <c r="P54" s="16"/>
      <c r="Q54" s="88">
        <v>0.73529761138295124</v>
      </c>
      <c r="R54" s="18" t="s">
        <v>381</v>
      </c>
      <c r="S54" s="138">
        <v>47</v>
      </c>
      <c r="T54" s="26"/>
      <c r="U54" s="89">
        <v>0.30179603184541492</v>
      </c>
      <c r="V54" s="18" t="s">
        <v>383</v>
      </c>
      <c r="W54" s="138">
        <v>155</v>
      </c>
      <c r="X54" s="89"/>
      <c r="Y54" s="17">
        <v>0.44194727594528432</v>
      </c>
      <c r="Z54" s="18" t="s">
        <v>382</v>
      </c>
      <c r="AA54" s="138">
        <v>58</v>
      </c>
      <c r="AB54" s="16"/>
      <c r="AC54" s="90">
        <v>0.50857796005040867</v>
      </c>
      <c r="AD54" s="18" t="s">
        <v>382</v>
      </c>
      <c r="AE54" s="138">
        <v>47</v>
      </c>
    </row>
    <row r="55" spans="1:31" x14ac:dyDescent="0.3">
      <c r="A55" s="86">
        <v>16</v>
      </c>
      <c r="B55" s="22" t="s">
        <v>251</v>
      </c>
      <c r="C55" s="22">
        <v>1606</v>
      </c>
      <c r="D55" t="s">
        <v>341</v>
      </c>
      <c r="E55" s="87">
        <v>0.8077705439515529</v>
      </c>
      <c r="F55" s="18" t="s">
        <v>380</v>
      </c>
      <c r="G55" s="138">
        <v>33</v>
      </c>
      <c r="H55" s="87"/>
      <c r="I55" s="57">
        <v>0.8317902114905521</v>
      </c>
      <c r="J55" s="18" t="s">
        <v>380</v>
      </c>
      <c r="K55" s="138">
        <v>15</v>
      </c>
      <c r="L55" s="69"/>
      <c r="M55" s="17">
        <v>0.28101802234568229</v>
      </c>
      <c r="N55" s="18" t="s">
        <v>383</v>
      </c>
      <c r="O55" s="138">
        <v>116</v>
      </c>
      <c r="P55" s="16"/>
      <c r="Q55" s="88">
        <v>0.78825050452505707</v>
      </c>
      <c r="R55" s="18" t="s">
        <v>381</v>
      </c>
      <c r="S55" s="138">
        <v>31</v>
      </c>
      <c r="T55" s="26"/>
      <c r="U55" s="89">
        <v>0.33012655027954152</v>
      </c>
      <c r="V55" s="18" t="s">
        <v>383</v>
      </c>
      <c r="W55" s="138">
        <v>93</v>
      </c>
      <c r="X55" s="89"/>
      <c r="Y55" s="17">
        <v>0.33061870012249855</v>
      </c>
      <c r="Z55" s="18" t="s">
        <v>383</v>
      </c>
      <c r="AA55" s="138">
        <v>122</v>
      </c>
      <c r="AB55" s="16"/>
      <c r="AC55" s="90">
        <v>0.50842167560767171</v>
      </c>
      <c r="AD55" s="18" t="s">
        <v>382</v>
      </c>
      <c r="AE55" s="138">
        <v>48</v>
      </c>
    </row>
    <row r="56" spans="1:31" x14ac:dyDescent="0.3">
      <c r="A56" s="86">
        <v>19</v>
      </c>
      <c r="B56" s="22" t="s">
        <v>284</v>
      </c>
      <c r="C56" s="22">
        <v>1902</v>
      </c>
      <c r="D56" t="s">
        <v>285</v>
      </c>
      <c r="E56" s="87">
        <v>0.77820285238631259</v>
      </c>
      <c r="F56" s="18" t="s">
        <v>381</v>
      </c>
      <c r="G56" s="138">
        <v>57</v>
      </c>
      <c r="H56" s="87"/>
      <c r="I56" s="57">
        <v>0.8125868455841444</v>
      </c>
      <c r="J56" s="18" t="s">
        <v>380</v>
      </c>
      <c r="K56" s="138">
        <v>28</v>
      </c>
      <c r="L56" s="69"/>
      <c r="M56" s="17">
        <v>0.42161581162091089</v>
      </c>
      <c r="N56" s="18" t="s">
        <v>382</v>
      </c>
      <c r="O56" s="138">
        <v>55</v>
      </c>
      <c r="P56" s="16"/>
      <c r="Q56" s="88">
        <v>0.46717261138295135</v>
      </c>
      <c r="R56" s="18" t="s">
        <v>382</v>
      </c>
      <c r="S56" s="138">
        <v>173</v>
      </c>
      <c r="T56" s="26"/>
      <c r="U56" s="89">
        <v>0.36752559960930059</v>
      </c>
      <c r="V56" s="18" t="s">
        <v>383</v>
      </c>
      <c r="W56" s="138">
        <v>46</v>
      </c>
      <c r="X56" s="89"/>
      <c r="Y56" s="17">
        <v>0.35746122780610401</v>
      </c>
      <c r="Z56" s="18" t="s">
        <v>383</v>
      </c>
      <c r="AA56" s="138">
        <v>107</v>
      </c>
      <c r="AB56" s="16"/>
      <c r="AC56" s="90">
        <v>0.50728601059449563</v>
      </c>
      <c r="AD56" s="18" t="s">
        <v>382</v>
      </c>
      <c r="AE56" s="138">
        <v>49</v>
      </c>
    </row>
    <row r="57" spans="1:31" x14ac:dyDescent="0.3">
      <c r="A57" s="86">
        <v>22</v>
      </c>
      <c r="B57" s="22" t="s">
        <v>311</v>
      </c>
      <c r="C57" s="22">
        <v>2214</v>
      </c>
      <c r="D57" t="s">
        <v>323</v>
      </c>
      <c r="E57" s="87">
        <v>0.81382433960426714</v>
      </c>
      <c r="F57" s="18" t="s">
        <v>380</v>
      </c>
      <c r="G57" s="138">
        <v>28</v>
      </c>
      <c r="H57" s="87"/>
      <c r="I57" s="57">
        <v>0.76922707149749969</v>
      </c>
      <c r="J57" s="18" t="s">
        <v>381</v>
      </c>
      <c r="K57" s="138">
        <v>65</v>
      </c>
      <c r="L57" s="69"/>
      <c r="M57" s="17">
        <v>0.35927107595029872</v>
      </c>
      <c r="N57" s="18" t="s">
        <v>383</v>
      </c>
      <c r="O57" s="138">
        <v>81</v>
      </c>
      <c r="P57" s="16"/>
      <c r="Q57" s="88">
        <v>0.4621726113829514</v>
      </c>
      <c r="R57" s="18" t="s">
        <v>382</v>
      </c>
      <c r="S57" s="138">
        <v>177</v>
      </c>
      <c r="T57" s="26"/>
      <c r="U57" s="89">
        <v>0.3206358325751022</v>
      </c>
      <c r="V57" s="18" t="s">
        <v>383</v>
      </c>
      <c r="W57" s="138">
        <v>108</v>
      </c>
      <c r="X57" s="89"/>
      <c r="Y57" s="17">
        <v>0.44855646939711552</v>
      </c>
      <c r="Z57" s="18" t="s">
        <v>382</v>
      </c>
      <c r="AA57" s="138">
        <v>52</v>
      </c>
      <c r="AB57" s="16"/>
      <c r="AC57" s="90">
        <v>0.50687901005539326</v>
      </c>
      <c r="AD57" s="18" t="s">
        <v>382</v>
      </c>
      <c r="AE57" s="138">
        <v>50</v>
      </c>
    </row>
    <row r="58" spans="1:31" x14ac:dyDescent="0.3">
      <c r="A58" s="86">
        <v>1</v>
      </c>
      <c r="B58" s="22" t="s">
        <v>2</v>
      </c>
      <c r="C58" s="22">
        <v>112</v>
      </c>
      <c r="D58" t="s">
        <v>13</v>
      </c>
      <c r="E58" s="87">
        <v>0.72783847739120677</v>
      </c>
      <c r="F58" s="18" t="s">
        <v>381</v>
      </c>
      <c r="G58" s="138">
        <v>102</v>
      </c>
      <c r="H58" s="87"/>
      <c r="I58" s="57">
        <v>0.46182371676613132</v>
      </c>
      <c r="J58" s="18" t="s">
        <v>382</v>
      </c>
      <c r="K58" s="138">
        <v>259</v>
      </c>
      <c r="L58" s="69"/>
      <c r="M58" s="17">
        <v>0.47928680628570708</v>
      </c>
      <c r="N58" s="18" t="s">
        <v>382</v>
      </c>
      <c r="O58" s="138">
        <v>31</v>
      </c>
      <c r="P58" s="16"/>
      <c r="Q58" s="88">
        <v>0.62279761138295142</v>
      </c>
      <c r="R58" s="18" t="s">
        <v>381</v>
      </c>
      <c r="S58" s="138">
        <v>99</v>
      </c>
      <c r="T58" s="26"/>
      <c r="U58" s="89">
        <v>0.33970803250394077</v>
      </c>
      <c r="V58" s="18" t="s">
        <v>383</v>
      </c>
      <c r="W58" s="138">
        <v>73</v>
      </c>
      <c r="X58" s="89"/>
      <c r="Y58" s="17">
        <v>0.49028409481568491</v>
      </c>
      <c r="Z58" s="18" t="s">
        <v>382</v>
      </c>
      <c r="AA58" s="138">
        <v>26</v>
      </c>
      <c r="AB58" s="16"/>
      <c r="AC58" s="90">
        <v>0.50197609712371982</v>
      </c>
      <c r="AD58" s="18" t="s">
        <v>382</v>
      </c>
      <c r="AE58" s="138">
        <v>51</v>
      </c>
    </row>
    <row r="59" spans="1:31" x14ac:dyDescent="0.3">
      <c r="A59" s="86">
        <v>4</v>
      </c>
      <c r="B59" s="22" t="s">
        <v>44</v>
      </c>
      <c r="C59" s="22">
        <v>411</v>
      </c>
      <c r="D59" t="s">
        <v>52</v>
      </c>
      <c r="E59" s="87">
        <v>0.72020428246354851</v>
      </c>
      <c r="F59" s="18" t="s">
        <v>381</v>
      </c>
      <c r="G59" s="138">
        <v>108</v>
      </c>
      <c r="H59" s="87"/>
      <c r="I59" s="57">
        <v>0.82776219933601203</v>
      </c>
      <c r="J59" s="18" t="s">
        <v>380</v>
      </c>
      <c r="K59" s="138">
        <v>19</v>
      </c>
      <c r="L59" s="69"/>
      <c r="M59" s="17">
        <v>0.17397634813231666</v>
      </c>
      <c r="N59" s="18" t="s">
        <v>384</v>
      </c>
      <c r="O59" s="138">
        <v>182</v>
      </c>
      <c r="P59" s="16"/>
      <c r="Q59" s="88">
        <v>0.59279761138295139</v>
      </c>
      <c r="R59" s="18" t="s">
        <v>382</v>
      </c>
      <c r="S59" s="138">
        <v>115</v>
      </c>
      <c r="T59" s="26"/>
      <c r="U59" s="89">
        <v>0.30987894568201646</v>
      </c>
      <c r="V59" s="18" t="s">
        <v>383</v>
      </c>
      <c r="W59" s="138">
        <v>134</v>
      </c>
      <c r="X59" s="89"/>
      <c r="Y59" s="17">
        <v>0.54457670433470329</v>
      </c>
      <c r="Z59" s="18" t="s">
        <v>382</v>
      </c>
      <c r="AA59" s="138">
        <v>12</v>
      </c>
      <c r="AB59" s="16"/>
      <c r="AC59" s="90">
        <v>0.50133981724481458</v>
      </c>
      <c r="AD59" s="18" t="s">
        <v>382</v>
      </c>
      <c r="AE59" s="138">
        <v>52</v>
      </c>
    </row>
    <row r="60" spans="1:31" x14ac:dyDescent="0.3">
      <c r="A60" s="86">
        <v>9</v>
      </c>
      <c r="B60" s="22" t="s">
        <v>112</v>
      </c>
      <c r="C60" s="22">
        <v>910</v>
      </c>
      <c r="D60" t="s">
        <v>121</v>
      </c>
      <c r="E60" s="87">
        <v>0.67970204673543977</v>
      </c>
      <c r="F60" s="18" t="s">
        <v>381</v>
      </c>
      <c r="G60" s="138">
        <v>134</v>
      </c>
      <c r="H60" s="87"/>
      <c r="I60" s="57">
        <v>0.72774500194586167</v>
      </c>
      <c r="J60" s="18" t="s">
        <v>381</v>
      </c>
      <c r="K60" s="138">
        <v>102</v>
      </c>
      <c r="L60" s="69"/>
      <c r="M60" s="17">
        <v>0.40921310799452282</v>
      </c>
      <c r="N60" s="18" t="s">
        <v>382</v>
      </c>
      <c r="O60" s="138">
        <v>60</v>
      </c>
      <c r="P60" s="16"/>
      <c r="Q60" s="88">
        <v>0.6077976113829513</v>
      </c>
      <c r="R60" s="18" t="s">
        <v>381</v>
      </c>
      <c r="S60" s="138">
        <v>107</v>
      </c>
      <c r="T60" s="26"/>
      <c r="U60" s="89">
        <v>0.27950850723478426</v>
      </c>
      <c r="V60" s="18" t="s">
        <v>383</v>
      </c>
      <c r="W60" s="138">
        <v>216</v>
      </c>
      <c r="X60" s="89"/>
      <c r="Y60" s="17">
        <v>0.47891019945068392</v>
      </c>
      <c r="Z60" s="18" t="s">
        <v>382</v>
      </c>
      <c r="AA60" s="138">
        <v>35</v>
      </c>
      <c r="AB60" s="16"/>
      <c r="AC60" s="90">
        <v>0.49960901814130249</v>
      </c>
      <c r="AD60" s="18" t="s">
        <v>382</v>
      </c>
      <c r="AE60" s="138">
        <v>53</v>
      </c>
    </row>
    <row r="61" spans="1:31" x14ac:dyDescent="0.3">
      <c r="A61" s="86">
        <v>15</v>
      </c>
      <c r="B61" s="22" t="s">
        <v>243</v>
      </c>
      <c r="C61" s="22">
        <v>1508</v>
      </c>
      <c r="D61" t="s">
        <v>250</v>
      </c>
      <c r="E61" s="87">
        <v>0.76561252696940707</v>
      </c>
      <c r="F61" s="18" t="s">
        <v>381</v>
      </c>
      <c r="G61" s="138">
        <v>71</v>
      </c>
      <c r="H61" s="87"/>
      <c r="I61" s="57">
        <v>0.6919501907818002</v>
      </c>
      <c r="J61" s="18" t="s">
        <v>381</v>
      </c>
      <c r="K61" s="138">
        <v>128</v>
      </c>
      <c r="L61" s="69"/>
      <c r="M61" s="17">
        <v>0.49472035149023491</v>
      </c>
      <c r="N61" s="18" t="s">
        <v>382</v>
      </c>
      <c r="O61" s="138">
        <v>29</v>
      </c>
      <c r="P61" s="16"/>
      <c r="Q61" s="88">
        <v>0.85961777238866477</v>
      </c>
      <c r="R61" s="18" t="s">
        <v>380</v>
      </c>
      <c r="S61" s="138">
        <v>8</v>
      </c>
      <c r="T61" s="26"/>
      <c r="U61" s="89">
        <v>0.28073970500620715</v>
      </c>
      <c r="V61" s="18" t="s">
        <v>383</v>
      </c>
      <c r="W61" s="138">
        <v>212</v>
      </c>
      <c r="X61" s="89"/>
      <c r="Y61" s="17">
        <v>0.26746660268596156</v>
      </c>
      <c r="Z61" s="18" t="s">
        <v>383</v>
      </c>
      <c r="AA61" s="138">
        <v>166</v>
      </c>
      <c r="AB61" s="16"/>
      <c r="AC61" s="90">
        <v>0.49954072988505072</v>
      </c>
      <c r="AD61" s="18" t="s">
        <v>382</v>
      </c>
      <c r="AE61" s="138">
        <v>54</v>
      </c>
    </row>
    <row r="62" spans="1:31" x14ac:dyDescent="0.3">
      <c r="A62" s="86">
        <v>1</v>
      </c>
      <c r="B62" s="22" t="s">
        <v>2</v>
      </c>
      <c r="C62" s="22">
        <v>116</v>
      </c>
      <c r="D62" t="s">
        <v>17</v>
      </c>
      <c r="E62" s="87">
        <v>0.21968492344776852</v>
      </c>
      <c r="F62" s="18" t="s">
        <v>383</v>
      </c>
      <c r="G62" s="138">
        <v>308</v>
      </c>
      <c r="H62" s="87"/>
      <c r="I62" s="57">
        <v>0.78032760079624408</v>
      </c>
      <c r="J62" s="18" t="s">
        <v>381</v>
      </c>
      <c r="K62" s="138">
        <v>58</v>
      </c>
      <c r="L62" s="69"/>
      <c r="M62" s="17">
        <v>0.52307769385544567</v>
      </c>
      <c r="N62" s="18" t="s">
        <v>382</v>
      </c>
      <c r="O62" s="138">
        <v>21</v>
      </c>
      <c r="P62" s="16"/>
      <c r="Q62" s="88">
        <v>0.43134271182075717</v>
      </c>
      <c r="R62" s="18" t="s">
        <v>382</v>
      </c>
      <c r="S62" s="138">
        <v>192</v>
      </c>
      <c r="T62" s="26"/>
      <c r="U62" s="89">
        <v>0.45686843563965979</v>
      </c>
      <c r="V62" s="18" t="s">
        <v>382</v>
      </c>
      <c r="W62" s="138">
        <v>19</v>
      </c>
      <c r="X62" s="89"/>
      <c r="Y62" s="17">
        <v>0.59211334554825501</v>
      </c>
      <c r="Z62" s="18" t="s">
        <v>382</v>
      </c>
      <c r="AA62" s="138">
        <v>4</v>
      </c>
      <c r="AB62" s="16"/>
      <c r="AC62" s="90">
        <v>0.49909755140253897</v>
      </c>
      <c r="AD62" s="18" t="s">
        <v>382</v>
      </c>
      <c r="AE62" s="138">
        <v>55</v>
      </c>
    </row>
    <row r="63" spans="1:31" x14ac:dyDescent="0.3">
      <c r="A63" s="86">
        <v>12</v>
      </c>
      <c r="B63" s="22" t="s">
        <v>165</v>
      </c>
      <c r="C63" s="22">
        <v>1206</v>
      </c>
      <c r="D63" t="s">
        <v>169</v>
      </c>
      <c r="E63" s="87">
        <v>0.74012850716101708</v>
      </c>
      <c r="F63" s="18" t="s">
        <v>381</v>
      </c>
      <c r="G63" s="138">
        <v>90</v>
      </c>
      <c r="H63" s="87"/>
      <c r="I63" s="57">
        <v>0.74887928129743953</v>
      </c>
      <c r="J63" s="18" t="s">
        <v>381</v>
      </c>
      <c r="K63" s="138">
        <v>84</v>
      </c>
      <c r="L63" s="69"/>
      <c r="M63" s="17">
        <v>0.51718662603476828</v>
      </c>
      <c r="N63" s="18" t="s">
        <v>382</v>
      </c>
      <c r="O63" s="138">
        <v>23</v>
      </c>
      <c r="P63" s="16"/>
      <c r="Q63" s="88">
        <v>0.4693916144447306</v>
      </c>
      <c r="R63" s="18" t="s">
        <v>382</v>
      </c>
      <c r="S63" s="138">
        <v>170</v>
      </c>
      <c r="T63" s="26"/>
      <c r="U63" s="89">
        <v>0.28337841904136107</v>
      </c>
      <c r="V63" s="18" t="s">
        <v>383</v>
      </c>
      <c r="W63" s="138">
        <v>205</v>
      </c>
      <c r="X63" s="89"/>
      <c r="Y63" s="17">
        <v>0.39641018920888516</v>
      </c>
      <c r="Z63" s="18" t="s">
        <v>383</v>
      </c>
      <c r="AA63" s="138">
        <v>84</v>
      </c>
      <c r="AB63" s="16"/>
      <c r="AC63" s="90">
        <v>0.49834799652434147</v>
      </c>
      <c r="AD63" s="18" t="s">
        <v>382</v>
      </c>
      <c r="AE63" s="138">
        <v>56</v>
      </c>
    </row>
    <row r="64" spans="1:31" x14ac:dyDescent="0.3">
      <c r="A64" s="86">
        <v>9</v>
      </c>
      <c r="B64" s="22" t="s">
        <v>112</v>
      </c>
      <c r="C64" s="22">
        <v>923</v>
      </c>
      <c r="D64" t="s">
        <v>134</v>
      </c>
      <c r="E64" s="87">
        <v>0.330860886764754</v>
      </c>
      <c r="F64" s="18" t="s">
        <v>383</v>
      </c>
      <c r="G64" s="138">
        <v>281</v>
      </c>
      <c r="H64" s="87"/>
      <c r="I64" s="57">
        <v>0.83796809318269383</v>
      </c>
      <c r="J64" s="18" t="s">
        <v>380</v>
      </c>
      <c r="K64" s="138">
        <v>8</v>
      </c>
      <c r="L64" s="69"/>
      <c r="M64" s="17">
        <v>0.47434934328337119</v>
      </c>
      <c r="N64" s="18" t="s">
        <v>382</v>
      </c>
      <c r="O64" s="138">
        <v>33</v>
      </c>
      <c r="P64" s="16"/>
      <c r="Q64" s="88">
        <v>0.6144677118207571</v>
      </c>
      <c r="R64" s="18" t="s">
        <v>381</v>
      </c>
      <c r="S64" s="138">
        <v>104</v>
      </c>
      <c r="T64" s="26"/>
      <c r="U64" s="89">
        <v>0.31579091632122103</v>
      </c>
      <c r="V64" s="18" t="s">
        <v>383</v>
      </c>
      <c r="W64" s="138">
        <v>120</v>
      </c>
      <c r="X64" s="89"/>
      <c r="Y64" s="17">
        <v>0.57131996157916531</v>
      </c>
      <c r="Z64" s="18" t="s">
        <v>382</v>
      </c>
      <c r="AA64" s="138">
        <v>7</v>
      </c>
      <c r="AB64" s="16"/>
      <c r="AC64" s="90">
        <v>0.49777750979794722</v>
      </c>
      <c r="AD64" s="18" t="s">
        <v>382</v>
      </c>
      <c r="AE64" s="138">
        <v>57</v>
      </c>
    </row>
    <row r="65" spans="1:31" x14ac:dyDescent="0.3">
      <c r="A65" s="86">
        <v>21</v>
      </c>
      <c r="B65" s="22" t="s">
        <v>304</v>
      </c>
      <c r="C65" s="22">
        <v>2107</v>
      </c>
      <c r="D65" t="s">
        <v>310</v>
      </c>
      <c r="E65" s="87">
        <v>0.78838582475098418</v>
      </c>
      <c r="F65" s="18" t="s">
        <v>381</v>
      </c>
      <c r="G65" s="138">
        <v>51</v>
      </c>
      <c r="H65" s="87"/>
      <c r="I65" s="57">
        <v>0.70705294085032544</v>
      </c>
      <c r="J65" s="18" t="s">
        <v>381</v>
      </c>
      <c r="K65" s="138">
        <v>121</v>
      </c>
      <c r="L65" s="69"/>
      <c r="M65" s="17">
        <v>0.33500968304272294</v>
      </c>
      <c r="N65" s="18" t="s">
        <v>383</v>
      </c>
      <c r="O65" s="138">
        <v>90</v>
      </c>
      <c r="P65" s="16"/>
      <c r="Q65" s="88">
        <v>0.70486772157513633</v>
      </c>
      <c r="R65" s="18" t="s">
        <v>381</v>
      </c>
      <c r="S65" s="138">
        <v>57</v>
      </c>
      <c r="T65" s="26"/>
      <c r="U65" s="89">
        <v>0.26316652396193274</v>
      </c>
      <c r="V65" s="18" t="s">
        <v>383</v>
      </c>
      <c r="W65" s="138">
        <v>263</v>
      </c>
      <c r="X65" s="89"/>
      <c r="Y65" s="17">
        <v>0.43164078607681955</v>
      </c>
      <c r="Z65" s="18" t="s">
        <v>382</v>
      </c>
      <c r="AA65" s="138">
        <v>64</v>
      </c>
      <c r="AB65" s="16"/>
      <c r="AC65" s="90">
        <v>0.49753043991504831</v>
      </c>
      <c r="AD65" s="18" t="s">
        <v>382</v>
      </c>
      <c r="AE65" s="138">
        <v>58</v>
      </c>
    </row>
    <row r="66" spans="1:31" x14ac:dyDescent="0.3">
      <c r="A66" s="86">
        <v>19</v>
      </c>
      <c r="B66" s="22" t="s">
        <v>284</v>
      </c>
      <c r="C66" s="22">
        <v>1901</v>
      </c>
      <c r="D66" t="s">
        <v>284</v>
      </c>
      <c r="E66" s="87">
        <v>0.79962304281612373</v>
      </c>
      <c r="F66" s="18" t="s">
        <v>381</v>
      </c>
      <c r="G66" s="138">
        <v>42</v>
      </c>
      <c r="H66" s="87"/>
      <c r="I66" s="57">
        <v>0.7889512842409474</v>
      </c>
      <c r="J66" s="18" t="s">
        <v>381</v>
      </c>
      <c r="K66" s="138">
        <v>47</v>
      </c>
      <c r="L66" s="69"/>
      <c r="M66" s="17">
        <v>0.16425366089677307</v>
      </c>
      <c r="N66" s="18" t="s">
        <v>384</v>
      </c>
      <c r="O66" s="138">
        <v>187</v>
      </c>
      <c r="P66" s="16"/>
      <c r="Q66" s="88">
        <v>0.66029761138295129</v>
      </c>
      <c r="R66" s="18" t="s">
        <v>381</v>
      </c>
      <c r="S66" s="138">
        <v>76</v>
      </c>
      <c r="T66" s="26"/>
      <c r="U66" s="89">
        <v>0.29163421979760207</v>
      </c>
      <c r="V66" s="18" t="s">
        <v>383</v>
      </c>
      <c r="W66" s="138">
        <v>180</v>
      </c>
      <c r="X66" s="89"/>
      <c r="Y66" s="17">
        <v>0.48887126568987416</v>
      </c>
      <c r="Z66" s="18" t="s">
        <v>382</v>
      </c>
      <c r="AA66" s="138">
        <v>28</v>
      </c>
      <c r="AB66" s="16"/>
      <c r="AC66" s="90">
        <v>0.49740709316417575</v>
      </c>
      <c r="AD66" s="18" t="s">
        <v>382</v>
      </c>
      <c r="AE66" s="138">
        <v>59</v>
      </c>
    </row>
    <row r="67" spans="1:31" x14ac:dyDescent="0.3">
      <c r="A67" s="86">
        <v>16</v>
      </c>
      <c r="B67" s="22" t="s">
        <v>251</v>
      </c>
      <c r="C67" s="22">
        <v>1609</v>
      </c>
      <c r="D67" t="s">
        <v>259</v>
      </c>
      <c r="E67" s="87">
        <v>0.84270400335102269</v>
      </c>
      <c r="F67" s="18" t="s">
        <v>380</v>
      </c>
      <c r="G67" s="138">
        <v>15</v>
      </c>
      <c r="H67" s="87"/>
      <c r="I67" s="57">
        <v>0.73132842044919832</v>
      </c>
      <c r="J67" s="18" t="s">
        <v>381</v>
      </c>
      <c r="K67" s="138">
        <v>98</v>
      </c>
      <c r="L67" s="69"/>
      <c r="M67" s="17">
        <v>0.39377981988446042</v>
      </c>
      <c r="N67" s="18" t="s">
        <v>383</v>
      </c>
      <c r="O67" s="138">
        <v>66</v>
      </c>
      <c r="P67" s="16"/>
      <c r="Q67" s="88">
        <v>0.49574346510430078</v>
      </c>
      <c r="R67" s="18" t="s">
        <v>382</v>
      </c>
      <c r="S67" s="138">
        <v>164</v>
      </c>
      <c r="T67" s="26"/>
      <c r="U67" s="89">
        <v>0.33119169034914836</v>
      </c>
      <c r="V67" s="18" t="s">
        <v>383</v>
      </c>
      <c r="W67" s="138">
        <v>87</v>
      </c>
      <c r="X67" s="89"/>
      <c r="Y67" s="17">
        <v>0.34892080613136389</v>
      </c>
      <c r="Z67" s="18" t="s">
        <v>383</v>
      </c>
      <c r="AA67" s="138">
        <v>112</v>
      </c>
      <c r="AB67" s="16"/>
      <c r="AC67" s="90">
        <v>0.49534679576292528</v>
      </c>
      <c r="AD67" s="18" t="s">
        <v>382</v>
      </c>
      <c r="AE67" s="138">
        <v>60</v>
      </c>
    </row>
    <row r="68" spans="1:31" x14ac:dyDescent="0.3">
      <c r="A68" s="86">
        <v>6</v>
      </c>
      <c r="B68" s="22" t="s">
        <v>70</v>
      </c>
      <c r="C68" s="22">
        <v>614</v>
      </c>
      <c r="D68" t="s">
        <v>84</v>
      </c>
      <c r="E68" s="87">
        <v>0.64714472026249459</v>
      </c>
      <c r="F68" s="18" t="s">
        <v>381</v>
      </c>
      <c r="G68" s="138">
        <v>169</v>
      </c>
      <c r="H68" s="87"/>
      <c r="I68" s="57">
        <v>0.7147082799842861</v>
      </c>
      <c r="J68" s="18" t="s">
        <v>381</v>
      </c>
      <c r="K68" s="138">
        <v>115</v>
      </c>
      <c r="L68" s="69"/>
      <c r="M68" s="17">
        <v>0.50872620455704021</v>
      </c>
      <c r="N68" s="18" t="s">
        <v>382</v>
      </c>
      <c r="O68" s="138">
        <v>26</v>
      </c>
      <c r="P68" s="16"/>
      <c r="Q68" s="88">
        <v>0.67760635610848075</v>
      </c>
      <c r="R68" s="18" t="s">
        <v>381</v>
      </c>
      <c r="S68" s="138">
        <v>65</v>
      </c>
      <c r="T68" s="26"/>
      <c r="U68" s="89">
        <v>0.30253182125948375</v>
      </c>
      <c r="V68" s="18" t="s">
        <v>383</v>
      </c>
      <c r="W68" s="138">
        <v>152</v>
      </c>
      <c r="X68" s="89"/>
      <c r="Y68" s="17">
        <v>0.36473336751018492</v>
      </c>
      <c r="Z68" s="18" t="s">
        <v>383</v>
      </c>
      <c r="AA68" s="138">
        <v>101</v>
      </c>
      <c r="AB68" s="16"/>
      <c r="AC68" s="90">
        <v>0.49489881076606218</v>
      </c>
      <c r="AD68" s="18" t="s">
        <v>382</v>
      </c>
      <c r="AE68" s="138">
        <v>61</v>
      </c>
    </row>
    <row r="69" spans="1:31" x14ac:dyDescent="0.3">
      <c r="A69" s="86">
        <v>17</v>
      </c>
      <c r="B69" s="22" t="s">
        <v>265</v>
      </c>
      <c r="C69" s="22">
        <v>1704</v>
      </c>
      <c r="D69" t="s">
        <v>268</v>
      </c>
      <c r="E69" s="87">
        <v>0.50614325678110184</v>
      </c>
      <c r="F69" s="18" t="s">
        <v>382</v>
      </c>
      <c r="G69" s="138">
        <v>235</v>
      </c>
      <c r="H69" s="87"/>
      <c r="I69" s="57">
        <v>0.79950639189137784</v>
      </c>
      <c r="J69" s="18" t="s">
        <v>381</v>
      </c>
      <c r="K69" s="138">
        <v>41</v>
      </c>
      <c r="L69" s="69"/>
      <c r="M69" s="17">
        <v>0.26141235622418135</v>
      </c>
      <c r="N69" s="18" t="s">
        <v>383</v>
      </c>
      <c r="O69" s="138">
        <v>128</v>
      </c>
      <c r="P69" s="16"/>
      <c r="Q69" s="88">
        <v>0.82721971618588486</v>
      </c>
      <c r="R69" s="18" t="s">
        <v>380</v>
      </c>
      <c r="S69" s="138">
        <v>15</v>
      </c>
      <c r="T69" s="26"/>
      <c r="U69" s="89">
        <v>0.27467117555654147</v>
      </c>
      <c r="V69" s="18" t="s">
        <v>383</v>
      </c>
      <c r="W69" s="138">
        <v>230</v>
      </c>
      <c r="X69" s="89"/>
      <c r="Y69" s="17">
        <v>0.5491688706340091</v>
      </c>
      <c r="Z69" s="18" t="s">
        <v>382</v>
      </c>
      <c r="AA69" s="138">
        <v>8</v>
      </c>
      <c r="AB69" s="16"/>
      <c r="AC69" s="90">
        <v>0.49304332595107814</v>
      </c>
      <c r="AD69" s="18" t="s">
        <v>382</v>
      </c>
      <c r="AE69" s="138">
        <v>62</v>
      </c>
    </row>
    <row r="70" spans="1:31" x14ac:dyDescent="0.3">
      <c r="A70" s="86">
        <v>6</v>
      </c>
      <c r="B70" s="22" t="s">
        <v>70</v>
      </c>
      <c r="C70" s="22">
        <v>601</v>
      </c>
      <c r="D70" t="s">
        <v>71</v>
      </c>
      <c r="E70" s="87">
        <v>0.71238158573338828</v>
      </c>
      <c r="F70" s="18" t="s">
        <v>381</v>
      </c>
      <c r="G70" s="138">
        <v>114</v>
      </c>
      <c r="H70" s="87"/>
      <c r="I70" s="57">
        <v>0.61862063482967844</v>
      </c>
      <c r="J70" s="18" t="s">
        <v>381</v>
      </c>
      <c r="K70" s="138">
        <v>178</v>
      </c>
      <c r="L70" s="69"/>
      <c r="M70" s="17">
        <v>0.47025560782880332</v>
      </c>
      <c r="N70" s="18" t="s">
        <v>382</v>
      </c>
      <c r="O70" s="138">
        <v>34</v>
      </c>
      <c r="P70" s="16"/>
      <c r="Q70" s="88">
        <v>0.52904761138295142</v>
      </c>
      <c r="R70" s="18" t="s">
        <v>382</v>
      </c>
      <c r="S70" s="138">
        <v>147</v>
      </c>
      <c r="T70" s="26"/>
      <c r="U70" s="89">
        <v>0.32568233768999511</v>
      </c>
      <c r="V70" s="18" t="s">
        <v>383</v>
      </c>
      <c r="W70" s="138">
        <v>98</v>
      </c>
      <c r="X70" s="89"/>
      <c r="Y70" s="17">
        <v>0.42649740033218292</v>
      </c>
      <c r="Z70" s="18" t="s">
        <v>382</v>
      </c>
      <c r="AA70" s="138">
        <v>71</v>
      </c>
      <c r="AB70" s="16"/>
      <c r="AC70" s="90">
        <v>0.49161514540108897</v>
      </c>
      <c r="AD70" s="18" t="s">
        <v>382</v>
      </c>
      <c r="AE70" s="138">
        <v>63</v>
      </c>
    </row>
    <row r="71" spans="1:31" x14ac:dyDescent="0.3">
      <c r="A71" s="86">
        <v>2</v>
      </c>
      <c r="B71" s="22" t="s">
        <v>18</v>
      </c>
      <c r="C71" s="22">
        <v>204</v>
      </c>
      <c r="D71" t="s">
        <v>22</v>
      </c>
      <c r="E71" s="87">
        <v>0.74824677403418982</v>
      </c>
      <c r="F71" s="18" t="s">
        <v>381</v>
      </c>
      <c r="G71" s="138">
        <v>83</v>
      </c>
      <c r="H71" s="87"/>
      <c r="I71" s="57">
        <v>0.71388623854456301</v>
      </c>
      <c r="J71" s="18" t="s">
        <v>381</v>
      </c>
      <c r="K71" s="138">
        <v>116</v>
      </c>
      <c r="L71" s="69"/>
      <c r="M71" s="17">
        <v>0.26466822250291083</v>
      </c>
      <c r="N71" s="18" t="s">
        <v>383</v>
      </c>
      <c r="O71" s="138">
        <v>124</v>
      </c>
      <c r="P71" s="16"/>
      <c r="Q71" s="88">
        <v>0.53279761138295134</v>
      </c>
      <c r="R71" s="18" t="s">
        <v>382</v>
      </c>
      <c r="S71" s="138">
        <v>143</v>
      </c>
      <c r="T71" s="26"/>
      <c r="U71" s="89">
        <v>0.27136048745858543</v>
      </c>
      <c r="V71" s="18" t="s">
        <v>383</v>
      </c>
      <c r="W71" s="138">
        <v>243</v>
      </c>
      <c r="X71" s="89"/>
      <c r="Y71" s="17">
        <v>0.53821425767192932</v>
      </c>
      <c r="Z71" s="18" t="s">
        <v>382</v>
      </c>
      <c r="AA71" s="138">
        <v>13</v>
      </c>
      <c r="AB71" s="16"/>
      <c r="AC71" s="90">
        <v>0.48985599957826448</v>
      </c>
      <c r="AD71" s="18" t="s">
        <v>382</v>
      </c>
      <c r="AE71" s="138">
        <v>64</v>
      </c>
    </row>
    <row r="72" spans="1:31" x14ac:dyDescent="0.3">
      <c r="A72" s="86">
        <v>5</v>
      </c>
      <c r="B72" s="22" t="s">
        <v>57</v>
      </c>
      <c r="C72" s="22">
        <v>509</v>
      </c>
      <c r="D72" t="s">
        <v>64</v>
      </c>
      <c r="E72" s="87">
        <v>0.64908624117928182</v>
      </c>
      <c r="F72" s="18" t="s">
        <v>381</v>
      </c>
      <c r="G72" s="138">
        <v>165</v>
      </c>
      <c r="H72" s="87"/>
      <c r="I72" s="57">
        <v>0.64530831755899432</v>
      </c>
      <c r="J72" s="18" t="s">
        <v>381</v>
      </c>
      <c r="K72" s="138">
        <v>161</v>
      </c>
      <c r="L72" s="69"/>
      <c r="M72" s="17">
        <v>0.56455512386690365</v>
      </c>
      <c r="N72" s="18" t="s">
        <v>382</v>
      </c>
      <c r="O72" s="138">
        <v>15</v>
      </c>
      <c r="P72" s="16"/>
      <c r="Q72" s="88">
        <v>0.65279761138295134</v>
      </c>
      <c r="R72" s="18" t="s">
        <v>381</v>
      </c>
      <c r="S72" s="138">
        <v>83</v>
      </c>
      <c r="T72" s="26"/>
      <c r="U72" s="89">
        <v>0.52743985820700079</v>
      </c>
      <c r="V72" s="18" t="s">
        <v>382</v>
      </c>
      <c r="W72" s="138">
        <v>8</v>
      </c>
      <c r="X72" s="89"/>
      <c r="Y72" s="17">
        <v>0.1239633759194351</v>
      </c>
      <c r="Z72" s="18" t="s">
        <v>384</v>
      </c>
      <c r="AA72" s="138">
        <v>263</v>
      </c>
      <c r="AB72" s="16"/>
      <c r="AC72" s="90">
        <v>0.48927921188712248</v>
      </c>
      <c r="AD72" s="18" t="s">
        <v>382</v>
      </c>
      <c r="AE72" s="138">
        <v>65</v>
      </c>
    </row>
    <row r="73" spans="1:31" x14ac:dyDescent="0.3">
      <c r="A73" s="86">
        <v>20</v>
      </c>
      <c r="B73" s="22" t="s">
        <v>295</v>
      </c>
      <c r="C73" s="22">
        <v>2010</v>
      </c>
      <c r="D73" t="s">
        <v>302</v>
      </c>
      <c r="E73" s="87">
        <v>0.79666772435292177</v>
      </c>
      <c r="F73" s="18" t="s">
        <v>381</v>
      </c>
      <c r="G73" s="138">
        <v>45</v>
      </c>
      <c r="H73" s="87"/>
      <c r="I73" s="57">
        <v>0.69668308556386171</v>
      </c>
      <c r="J73" s="18" t="s">
        <v>381</v>
      </c>
      <c r="K73" s="138">
        <v>125</v>
      </c>
      <c r="L73" s="69"/>
      <c r="M73" s="17">
        <v>0.39361145510392631</v>
      </c>
      <c r="N73" s="18" t="s">
        <v>383</v>
      </c>
      <c r="O73" s="138">
        <v>67</v>
      </c>
      <c r="P73" s="16"/>
      <c r="Q73" s="88">
        <v>0.62529761138295137</v>
      </c>
      <c r="R73" s="18" t="s">
        <v>381</v>
      </c>
      <c r="S73" s="138">
        <v>97</v>
      </c>
      <c r="T73" s="26"/>
      <c r="U73" s="89">
        <v>0.24451258625018371</v>
      </c>
      <c r="V73" s="18" t="s">
        <v>383</v>
      </c>
      <c r="W73" s="138">
        <v>308</v>
      </c>
      <c r="X73" s="89"/>
      <c r="Y73" s="17">
        <v>0.40053951751771139</v>
      </c>
      <c r="Z73" s="18" t="s">
        <v>382</v>
      </c>
      <c r="AA73" s="138">
        <v>80</v>
      </c>
      <c r="AB73" s="16"/>
      <c r="AC73" s="90">
        <v>0.48804470322786431</v>
      </c>
      <c r="AD73" s="18" t="s">
        <v>382</v>
      </c>
      <c r="AE73" s="138">
        <v>66</v>
      </c>
    </row>
    <row r="74" spans="1:31" x14ac:dyDescent="0.3">
      <c r="A74" s="86">
        <v>6</v>
      </c>
      <c r="B74" s="22" t="s">
        <v>70</v>
      </c>
      <c r="C74" s="22">
        <v>610</v>
      </c>
      <c r="D74" t="s">
        <v>80</v>
      </c>
      <c r="E74" s="87">
        <v>0.78043804651965731</v>
      </c>
      <c r="F74" s="18" t="s">
        <v>381</v>
      </c>
      <c r="G74" s="138">
        <v>56</v>
      </c>
      <c r="H74" s="87"/>
      <c r="I74" s="57">
        <v>0.81633472910148153</v>
      </c>
      <c r="J74" s="18" t="s">
        <v>380</v>
      </c>
      <c r="K74" s="138">
        <v>26</v>
      </c>
      <c r="L74" s="69"/>
      <c r="M74" s="17">
        <v>0.34992673610185365</v>
      </c>
      <c r="N74" s="18" t="s">
        <v>383</v>
      </c>
      <c r="O74" s="138">
        <v>85</v>
      </c>
      <c r="P74" s="16"/>
      <c r="Q74" s="88">
        <v>0.67342261138295134</v>
      </c>
      <c r="R74" s="18" t="s">
        <v>381</v>
      </c>
      <c r="S74" s="138">
        <v>66</v>
      </c>
      <c r="T74" s="26"/>
      <c r="U74" s="89">
        <v>0.21607875255533601</v>
      </c>
      <c r="V74" s="18" t="s">
        <v>383</v>
      </c>
      <c r="W74" s="138">
        <v>335</v>
      </c>
      <c r="X74" s="89"/>
      <c r="Y74" s="17">
        <v>0.3802627592855784</v>
      </c>
      <c r="Z74" s="18" t="s">
        <v>383</v>
      </c>
      <c r="AA74" s="138">
        <v>92</v>
      </c>
      <c r="AB74" s="16"/>
      <c r="AC74" s="90">
        <v>0.48747810472737807</v>
      </c>
      <c r="AD74" s="18" t="s">
        <v>382</v>
      </c>
      <c r="AE74" s="138">
        <v>67</v>
      </c>
    </row>
    <row r="75" spans="1:31" x14ac:dyDescent="0.3">
      <c r="A75" s="86">
        <v>20</v>
      </c>
      <c r="B75" s="22" t="s">
        <v>295</v>
      </c>
      <c r="C75" s="22">
        <v>2004</v>
      </c>
      <c r="D75" t="s">
        <v>297</v>
      </c>
      <c r="E75" s="87">
        <v>0.78072603777092386</v>
      </c>
      <c r="F75" s="18" t="s">
        <v>381</v>
      </c>
      <c r="G75" s="138">
        <v>55</v>
      </c>
      <c r="H75" s="87"/>
      <c r="I75" s="57">
        <v>0.68050346640228287</v>
      </c>
      <c r="J75" s="18" t="s">
        <v>381</v>
      </c>
      <c r="K75" s="138">
        <v>132</v>
      </c>
      <c r="L75" s="69"/>
      <c r="M75" s="17">
        <v>0.23825508603486473</v>
      </c>
      <c r="N75" s="18" t="s">
        <v>383</v>
      </c>
      <c r="O75" s="138">
        <v>146</v>
      </c>
      <c r="P75" s="16"/>
      <c r="Q75" s="88">
        <v>0.82342261138295136</v>
      </c>
      <c r="R75" s="18" t="s">
        <v>380</v>
      </c>
      <c r="S75" s="138">
        <v>18</v>
      </c>
      <c r="T75" s="26"/>
      <c r="U75" s="89">
        <v>0.23372486978250728</v>
      </c>
      <c r="V75" s="18" t="s">
        <v>383</v>
      </c>
      <c r="W75" s="138">
        <v>321</v>
      </c>
      <c r="X75" s="89"/>
      <c r="Y75" s="17">
        <v>0.45168246512302801</v>
      </c>
      <c r="Z75" s="18" t="s">
        <v>382</v>
      </c>
      <c r="AA75" s="138">
        <v>50</v>
      </c>
      <c r="AB75" s="16"/>
      <c r="AC75" s="90">
        <v>0.48661415042340844</v>
      </c>
      <c r="AD75" s="18" t="s">
        <v>382</v>
      </c>
      <c r="AE75" s="138">
        <v>68</v>
      </c>
    </row>
    <row r="76" spans="1:31" x14ac:dyDescent="0.3">
      <c r="A76" s="86">
        <v>12</v>
      </c>
      <c r="B76" s="22" t="s">
        <v>165</v>
      </c>
      <c r="C76" s="22">
        <v>1227</v>
      </c>
      <c r="D76" t="s">
        <v>190</v>
      </c>
      <c r="E76" s="87">
        <v>0.72020809218102577</v>
      </c>
      <c r="F76" s="18" t="s">
        <v>381</v>
      </c>
      <c r="G76" s="138">
        <v>107</v>
      </c>
      <c r="H76" s="87"/>
      <c r="I76" s="57">
        <v>0.69418938178167411</v>
      </c>
      <c r="J76" s="18" t="s">
        <v>381</v>
      </c>
      <c r="K76" s="138">
        <v>126</v>
      </c>
      <c r="L76" s="69"/>
      <c r="M76" s="17">
        <v>0.4950197724202749</v>
      </c>
      <c r="N76" s="18" t="s">
        <v>382</v>
      </c>
      <c r="O76" s="138">
        <v>28</v>
      </c>
      <c r="P76" s="16"/>
      <c r="Q76" s="88">
        <v>0.62467261138295138</v>
      </c>
      <c r="R76" s="18" t="s">
        <v>381</v>
      </c>
      <c r="S76" s="138">
        <v>98</v>
      </c>
      <c r="T76" s="26"/>
      <c r="U76" s="89">
        <v>0.26537484671845157</v>
      </c>
      <c r="V76" s="18" t="s">
        <v>383</v>
      </c>
      <c r="W76" s="138">
        <v>254</v>
      </c>
      <c r="X76" s="89"/>
      <c r="Y76" s="17">
        <v>0.35387979640746459</v>
      </c>
      <c r="Z76" s="18" t="s">
        <v>383</v>
      </c>
      <c r="AA76" s="138">
        <v>109</v>
      </c>
      <c r="AB76" s="16"/>
      <c r="AC76" s="90">
        <v>0.48586119955365981</v>
      </c>
      <c r="AD76" s="18" t="s">
        <v>382</v>
      </c>
      <c r="AE76" s="138">
        <v>69</v>
      </c>
    </row>
    <row r="77" spans="1:31" x14ac:dyDescent="0.3">
      <c r="A77" s="86">
        <v>16</v>
      </c>
      <c r="B77" s="22" t="s">
        <v>251</v>
      </c>
      <c r="C77" s="22">
        <v>1607</v>
      </c>
      <c r="D77" t="s">
        <v>257</v>
      </c>
      <c r="E77" s="87">
        <v>0.77520925233541771</v>
      </c>
      <c r="F77" s="18" t="s">
        <v>381</v>
      </c>
      <c r="G77" s="138">
        <v>61</v>
      </c>
      <c r="H77" s="87"/>
      <c r="I77" s="57">
        <v>0.78344707514060741</v>
      </c>
      <c r="J77" s="18" t="s">
        <v>381</v>
      </c>
      <c r="K77" s="138">
        <v>53</v>
      </c>
      <c r="L77" s="69"/>
      <c r="M77" s="17">
        <v>0.22852212639476419</v>
      </c>
      <c r="N77" s="18" t="s">
        <v>383</v>
      </c>
      <c r="O77" s="138">
        <v>150</v>
      </c>
      <c r="P77" s="16"/>
      <c r="Q77" s="88">
        <v>0.80279761138295136</v>
      </c>
      <c r="R77" s="18" t="s">
        <v>380</v>
      </c>
      <c r="S77" s="138">
        <v>27</v>
      </c>
      <c r="T77" s="26"/>
      <c r="U77" s="89">
        <v>0.28650424960384613</v>
      </c>
      <c r="V77" s="18" t="s">
        <v>383</v>
      </c>
      <c r="W77" s="138">
        <v>197</v>
      </c>
      <c r="X77" s="89"/>
      <c r="Y77" s="17">
        <v>0.35313792688670698</v>
      </c>
      <c r="Z77" s="18" t="s">
        <v>383</v>
      </c>
      <c r="AA77" s="138">
        <v>110</v>
      </c>
      <c r="AB77" s="16"/>
      <c r="AC77" s="90">
        <v>0.4851075246385822</v>
      </c>
      <c r="AD77" s="18" t="s">
        <v>382</v>
      </c>
      <c r="AE77" s="138">
        <v>70</v>
      </c>
    </row>
    <row r="78" spans="1:31" x14ac:dyDescent="0.3">
      <c r="A78" s="86">
        <v>12</v>
      </c>
      <c r="B78" s="22" t="s">
        <v>165</v>
      </c>
      <c r="C78" s="22">
        <v>1211</v>
      </c>
      <c r="D78" t="s">
        <v>174</v>
      </c>
      <c r="E78" s="87">
        <v>0.83843792988155563</v>
      </c>
      <c r="F78" s="18" t="s">
        <v>380</v>
      </c>
      <c r="G78" s="138">
        <v>19</v>
      </c>
      <c r="H78" s="87"/>
      <c r="I78" s="57">
        <v>0.71506772857133438</v>
      </c>
      <c r="J78" s="18" t="s">
        <v>381</v>
      </c>
      <c r="K78" s="138">
        <v>114</v>
      </c>
      <c r="L78" s="69"/>
      <c r="M78" s="17">
        <v>0.36498335592804548</v>
      </c>
      <c r="N78" s="18" t="s">
        <v>383</v>
      </c>
      <c r="O78" s="138">
        <v>75</v>
      </c>
      <c r="P78" s="16"/>
      <c r="Q78" s="88">
        <v>0.51842261138295131</v>
      </c>
      <c r="R78" s="18" t="s">
        <v>382</v>
      </c>
      <c r="S78" s="138">
        <v>153</v>
      </c>
      <c r="T78" s="26"/>
      <c r="U78" s="89">
        <v>0.36136399066756159</v>
      </c>
      <c r="V78" s="18" t="s">
        <v>383</v>
      </c>
      <c r="W78" s="138">
        <v>50</v>
      </c>
      <c r="X78" s="89"/>
      <c r="Y78" s="17">
        <v>0.29281136397757768</v>
      </c>
      <c r="Z78" s="18" t="s">
        <v>383</v>
      </c>
      <c r="AA78" s="138">
        <v>146</v>
      </c>
      <c r="AB78" s="16"/>
      <c r="AC78" s="90">
        <v>0.48425395677413413</v>
      </c>
      <c r="AD78" s="18" t="s">
        <v>382</v>
      </c>
      <c r="AE78" s="138">
        <v>71</v>
      </c>
    </row>
    <row r="79" spans="1:31" x14ac:dyDescent="0.3">
      <c r="A79" s="86">
        <v>5</v>
      </c>
      <c r="B79" s="22" t="s">
        <v>57</v>
      </c>
      <c r="C79" s="22">
        <v>510</v>
      </c>
      <c r="D79" t="s">
        <v>65</v>
      </c>
      <c r="E79" s="87">
        <v>0.68501312858785024</v>
      </c>
      <c r="F79" s="18" t="s">
        <v>381</v>
      </c>
      <c r="G79" s="138">
        <v>131</v>
      </c>
      <c r="H79" s="87"/>
      <c r="I79" s="57">
        <v>0.7232533058142061</v>
      </c>
      <c r="J79" s="18" t="s">
        <v>381</v>
      </c>
      <c r="K79" s="138">
        <v>105</v>
      </c>
      <c r="L79" s="69"/>
      <c r="M79" s="17">
        <v>0.23867010854971643</v>
      </c>
      <c r="N79" s="18" t="s">
        <v>383</v>
      </c>
      <c r="O79" s="138">
        <v>145</v>
      </c>
      <c r="P79" s="16"/>
      <c r="Q79" s="88">
        <v>0.77854089764500534</v>
      </c>
      <c r="R79" s="18" t="s">
        <v>381</v>
      </c>
      <c r="S79" s="138">
        <v>33</v>
      </c>
      <c r="T79" s="26"/>
      <c r="U79" s="89">
        <v>0.66058582981181102</v>
      </c>
      <c r="V79" s="18" t="s">
        <v>381</v>
      </c>
      <c r="W79" s="138">
        <v>2</v>
      </c>
      <c r="X79" s="89"/>
      <c r="Y79" s="17">
        <v>7.5000000000000011E-2</v>
      </c>
      <c r="Z79" s="18" t="s">
        <v>384</v>
      </c>
      <c r="AA79" s="138">
        <v>306</v>
      </c>
      <c r="AB79" s="16"/>
      <c r="AC79" s="90">
        <v>0.48374686808265605</v>
      </c>
      <c r="AD79" s="18" t="s">
        <v>382</v>
      </c>
      <c r="AE79" s="138">
        <v>72</v>
      </c>
    </row>
    <row r="80" spans="1:31" x14ac:dyDescent="0.3">
      <c r="A80" s="86">
        <v>5</v>
      </c>
      <c r="B80" s="22" t="s">
        <v>57</v>
      </c>
      <c r="C80" s="22">
        <v>514</v>
      </c>
      <c r="D80" t="s">
        <v>69</v>
      </c>
      <c r="E80" s="87">
        <v>0.72592953289693363</v>
      </c>
      <c r="F80" s="18" t="s">
        <v>381</v>
      </c>
      <c r="G80" s="138">
        <v>103</v>
      </c>
      <c r="H80" s="87"/>
      <c r="I80" s="57">
        <v>0.65923385991358141</v>
      </c>
      <c r="J80" s="18" t="s">
        <v>381</v>
      </c>
      <c r="K80" s="138">
        <v>152</v>
      </c>
      <c r="L80" s="69"/>
      <c r="M80" s="17">
        <v>0.42310752541851959</v>
      </c>
      <c r="N80" s="18" t="s">
        <v>382</v>
      </c>
      <c r="O80" s="138">
        <v>54</v>
      </c>
      <c r="P80" s="16"/>
      <c r="Q80" s="88">
        <v>0.69029761138295131</v>
      </c>
      <c r="R80" s="18" t="s">
        <v>381</v>
      </c>
      <c r="S80" s="138">
        <v>62</v>
      </c>
      <c r="T80" s="26"/>
      <c r="U80" s="89">
        <v>0.42790242836940084</v>
      </c>
      <c r="V80" s="18" t="s">
        <v>382</v>
      </c>
      <c r="W80" s="138">
        <v>22</v>
      </c>
      <c r="X80" s="89"/>
      <c r="Y80" s="17">
        <v>0.21746335817689949</v>
      </c>
      <c r="Z80" s="18" t="s">
        <v>383</v>
      </c>
      <c r="AA80" s="138">
        <v>191</v>
      </c>
      <c r="AB80" s="16"/>
      <c r="AC80" s="90">
        <v>0.4829217442324043</v>
      </c>
      <c r="AD80" s="18" t="s">
        <v>382</v>
      </c>
      <c r="AE80" s="138">
        <v>73</v>
      </c>
    </row>
    <row r="81" spans="1:31" x14ac:dyDescent="0.3">
      <c r="A81" s="86">
        <v>9</v>
      </c>
      <c r="B81" s="22" t="s">
        <v>112</v>
      </c>
      <c r="C81" s="22">
        <v>914</v>
      </c>
      <c r="D81" t="s">
        <v>125</v>
      </c>
      <c r="E81" s="87">
        <v>0.72469904831984999</v>
      </c>
      <c r="F81" s="18" t="s">
        <v>381</v>
      </c>
      <c r="G81" s="138">
        <v>104</v>
      </c>
      <c r="H81" s="87"/>
      <c r="I81" s="57">
        <v>0.65695143372988241</v>
      </c>
      <c r="J81" s="18" t="s">
        <v>381</v>
      </c>
      <c r="K81" s="138">
        <v>155</v>
      </c>
      <c r="L81" s="69"/>
      <c r="M81" s="17">
        <v>0.24952404001003431</v>
      </c>
      <c r="N81" s="18" t="s">
        <v>383</v>
      </c>
      <c r="O81" s="138">
        <v>135</v>
      </c>
      <c r="P81" s="16"/>
      <c r="Q81" s="88">
        <v>0.46779761138295139</v>
      </c>
      <c r="R81" s="18" t="s">
        <v>382</v>
      </c>
      <c r="S81" s="138">
        <v>172</v>
      </c>
      <c r="T81" s="26"/>
      <c r="U81" s="89">
        <v>0.31514924175348147</v>
      </c>
      <c r="V81" s="18" t="s">
        <v>383</v>
      </c>
      <c r="W81" s="138">
        <v>121</v>
      </c>
      <c r="X81" s="89"/>
      <c r="Y81" s="17">
        <v>0.53590617668280727</v>
      </c>
      <c r="Z81" s="18" t="s">
        <v>382</v>
      </c>
      <c r="AA81" s="138">
        <v>14</v>
      </c>
      <c r="AB81" s="16"/>
      <c r="AC81" s="90">
        <v>0.47934522386360684</v>
      </c>
      <c r="AD81" s="18" t="s">
        <v>382</v>
      </c>
      <c r="AE81" s="138">
        <v>74</v>
      </c>
    </row>
    <row r="82" spans="1:31" x14ac:dyDescent="0.3">
      <c r="A82" s="86">
        <v>21</v>
      </c>
      <c r="B82" s="22" t="s">
        <v>304</v>
      </c>
      <c r="C82" s="22">
        <v>2106</v>
      </c>
      <c r="D82" t="s">
        <v>309</v>
      </c>
      <c r="E82" s="87">
        <v>0.64697611786506293</v>
      </c>
      <c r="F82" s="18" t="s">
        <v>381</v>
      </c>
      <c r="G82" s="138">
        <v>170</v>
      </c>
      <c r="H82" s="87"/>
      <c r="I82" s="57">
        <v>0.61485539090105856</v>
      </c>
      <c r="J82" s="18" t="s">
        <v>381</v>
      </c>
      <c r="K82" s="138">
        <v>181</v>
      </c>
      <c r="L82" s="69"/>
      <c r="M82" s="17">
        <v>0.48857687231650437</v>
      </c>
      <c r="N82" s="18" t="s">
        <v>382</v>
      </c>
      <c r="O82" s="138">
        <v>30</v>
      </c>
      <c r="P82" s="16"/>
      <c r="Q82" s="88">
        <v>0.53279761138295134</v>
      </c>
      <c r="R82" s="18" t="s">
        <v>382</v>
      </c>
      <c r="S82" s="138">
        <v>142</v>
      </c>
      <c r="T82" s="26"/>
      <c r="U82" s="89">
        <v>0.27387522757952959</v>
      </c>
      <c r="V82" s="18" t="s">
        <v>383</v>
      </c>
      <c r="W82" s="138">
        <v>234</v>
      </c>
      <c r="X82" s="89"/>
      <c r="Y82" s="17">
        <v>0.44535694409664944</v>
      </c>
      <c r="Z82" s="18" t="s">
        <v>382</v>
      </c>
      <c r="AA82" s="138">
        <v>56</v>
      </c>
      <c r="AB82" s="16"/>
      <c r="AC82" s="90">
        <v>0.4764582113030375</v>
      </c>
      <c r="AD82" s="18" t="s">
        <v>382</v>
      </c>
      <c r="AE82" s="138">
        <v>75</v>
      </c>
    </row>
    <row r="83" spans="1:31" x14ac:dyDescent="0.3">
      <c r="A83" s="86">
        <v>13</v>
      </c>
      <c r="B83" s="22" t="s">
        <v>193</v>
      </c>
      <c r="C83" s="22">
        <v>1333</v>
      </c>
      <c r="D83" t="s">
        <v>222</v>
      </c>
      <c r="E83" s="87">
        <v>0.90748891729293146</v>
      </c>
      <c r="F83" s="18" t="s">
        <v>380</v>
      </c>
      <c r="G83" s="138">
        <v>3</v>
      </c>
      <c r="H83" s="87"/>
      <c r="I83" s="57">
        <v>0.83750000000000002</v>
      </c>
      <c r="J83" s="18" t="s">
        <v>380</v>
      </c>
      <c r="K83" s="138">
        <v>10</v>
      </c>
      <c r="L83" s="69"/>
      <c r="M83" s="17">
        <v>8.2802289586439926E-2</v>
      </c>
      <c r="N83" s="18" t="s">
        <v>384</v>
      </c>
      <c r="O83" s="138">
        <v>249</v>
      </c>
      <c r="P83" s="16"/>
      <c r="Q83" s="88">
        <v>0.73529761138295124</v>
      </c>
      <c r="R83" s="18" t="s">
        <v>381</v>
      </c>
      <c r="S83" s="138">
        <v>49</v>
      </c>
      <c r="T83" s="26"/>
      <c r="U83" s="89">
        <v>0.26608542717874428</v>
      </c>
      <c r="V83" s="18" t="s">
        <v>383</v>
      </c>
      <c r="W83" s="138">
        <v>250</v>
      </c>
      <c r="X83" s="89"/>
      <c r="Y83" s="17">
        <v>0.3428906292491416</v>
      </c>
      <c r="Z83" s="18" t="s">
        <v>383</v>
      </c>
      <c r="AA83" s="138">
        <v>117</v>
      </c>
      <c r="AB83" s="16"/>
      <c r="AC83" s="90">
        <v>0.47645746011422252</v>
      </c>
      <c r="AD83" s="18" t="s">
        <v>382</v>
      </c>
      <c r="AE83" s="138">
        <v>76</v>
      </c>
    </row>
    <row r="84" spans="1:31" x14ac:dyDescent="0.3">
      <c r="A84" s="86">
        <v>20</v>
      </c>
      <c r="B84" s="22" t="s">
        <v>295</v>
      </c>
      <c r="C84" s="22">
        <v>2003</v>
      </c>
      <c r="D84" t="s">
        <v>345</v>
      </c>
      <c r="E84" s="87">
        <v>0.81871403657176745</v>
      </c>
      <c r="F84" s="18" t="s">
        <v>380</v>
      </c>
      <c r="G84" s="138">
        <v>27</v>
      </c>
      <c r="H84" s="87"/>
      <c r="I84" s="57">
        <v>0.80746756401072151</v>
      </c>
      <c r="J84" s="18" t="s">
        <v>380</v>
      </c>
      <c r="K84" s="138">
        <v>35</v>
      </c>
      <c r="L84" s="69"/>
      <c r="M84" s="17">
        <v>0.22552957453775624</v>
      </c>
      <c r="N84" s="18" t="s">
        <v>383</v>
      </c>
      <c r="O84" s="138">
        <v>151</v>
      </c>
      <c r="P84" s="16"/>
      <c r="Q84" s="88">
        <v>0.82871752775081398</v>
      </c>
      <c r="R84" s="18" t="s">
        <v>380</v>
      </c>
      <c r="S84" s="138">
        <v>14</v>
      </c>
      <c r="T84" s="26"/>
      <c r="U84" s="89">
        <v>0.24593541693292081</v>
      </c>
      <c r="V84" s="18" t="s">
        <v>383</v>
      </c>
      <c r="W84" s="138">
        <v>304</v>
      </c>
      <c r="X84" s="89"/>
      <c r="Y84" s="17">
        <v>0.30096620094762916</v>
      </c>
      <c r="Z84" s="18" t="s">
        <v>383</v>
      </c>
      <c r="AA84" s="138">
        <v>143</v>
      </c>
      <c r="AB84" s="16"/>
      <c r="AC84" s="90">
        <v>0.47630813612925105</v>
      </c>
      <c r="AD84" s="18" t="s">
        <v>382</v>
      </c>
      <c r="AE84" s="138">
        <v>77</v>
      </c>
    </row>
    <row r="85" spans="1:31" x14ac:dyDescent="0.3">
      <c r="A85" s="86">
        <v>19</v>
      </c>
      <c r="B85" s="22" t="s">
        <v>284</v>
      </c>
      <c r="C85" s="22">
        <v>1906</v>
      </c>
      <c r="D85" t="s">
        <v>289</v>
      </c>
      <c r="E85" s="87">
        <v>0.77183789235345013</v>
      </c>
      <c r="F85" s="18" t="s">
        <v>381</v>
      </c>
      <c r="G85" s="138">
        <v>64</v>
      </c>
      <c r="H85" s="87"/>
      <c r="I85" s="57">
        <v>0.72814819132315223</v>
      </c>
      <c r="J85" s="18" t="s">
        <v>381</v>
      </c>
      <c r="K85" s="138">
        <v>101</v>
      </c>
      <c r="L85" s="69"/>
      <c r="M85" s="17">
        <v>0.26105214293462953</v>
      </c>
      <c r="N85" s="18" t="s">
        <v>383</v>
      </c>
      <c r="O85" s="138">
        <v>129</v>
      </c>
      <c r="P85" s="16"/>
      <c r="Q85" s="88">
        <v>0.66029761138295129</v>
      </c>
      <c r="R85" s="18" t="s">
        <v>381</v>
      </c>
      <c r="S85" s="138">
        <v>75</v>
      </c>
      <c r="T85" s="26"/>
      <c r="U85" s="89">
        <v>0.27893920843814668</v>
      </c>
      <c r="V85" s="18" t="s">
        <v>383</v>
      </c>
      <c r="W85" s="138">
        <v>217</v>
      </c>
      <c r="X85" s="89"/>
      <c r="Y85" s="17">
        <v>0.39308311886117481</v>
      </c>
      <c r="Z85" s="18" t="s">
        <v>383</v>
      </c>
      <c r="AA85" s="138">
        <v>87</v>
      </c>
      <c r="AB85" s="16"/>
      <c r="AC85" s="90">
        <v>0.47619651828958376</v>
      </c>
      <c r="AD85" s="18" t="s">
        <v>382</v>
      </c>
      <c r="AE85" s="138">
        <v>78</v>
      </c>
    </row>
    <row r="86" spans="1:31" x14ac:dyDescent="0.3">
      <c r="A86" s="86">
        <v>15</v>
      </c>
      <c r="B86" s="22" t="s">
        <v>243</v>
      </c>
      <c r="C86" s="22">
        <v>1506</v>
      </c>
      <c r="D86" t="s">
        <v>340</v>
      </c>
      <c r="E86" s="87">
        <v>0.74681000716011336</v>
      </c>
      <c r="F86" s="18" t="s">
        <v>381</v>
      </c>
      <c r="G86" s="138">
        <v>85</v>
      </c>
      <c r="H86" s="87"/>
      <c r="I86" s="57">
        <v>0.84251930156597676</v>
      </c>
      <c r="J86" s="18" t="s">
        <v>380</v>
      </c>
      <c r="K86" s="138">
        <v>5</v>
      </c>
      <c r="L86" s="69"/>
      <c r="M86" s="17">
        <v>0.19716633158017016</v>
      </c>
      <c r="N86" s="18" t="s">
        <v>384</v>
      </c>
      <c r="O86" s="138">
        <v>170</v>
      </c>
      <c r="P86" s="16"/>
      <c r="Q86" s="88">
        <v>0.64298113929664924</v>
      </c>
      <c r="R86" s="18" t="s">
        <v>381</v>
      </c>
      <c r="S86" s="138">
        <v>84</v>
      </c>
      <c r="T86" s="26"/>
      <c r="U86" s="89">
        <v>0.31830214301509424</v>
      </c>
      <c r="V86" s="18" t="s">
        <v>383</v>
      </c>
      <c r="W86" s="138">
        <v>117</v>
      </c>
      <c r="X86" s="89"/>
      <c r="Y86" s="17">
        <v>0.35469146101821064</v>
      </c>
      <c r="Z86" s="18" t="s">
        <v>383</v>
      </c>
      <c r="AA86" s="138">
        <v>108</v>
      </c>
      <c r="AB86" s="16"/>
      <c r="AC86" s="90">
        <v>0.47515669503510938</v>
      </c>
      <c r="AD86" s="18" t="s">
        <v>382</v>
      </c>
      <c r="AE86" s="138">
        <v>79</v>
      </c>
    </row>
    <row r="87" spans="1:31" x14ac:dyDescent="0.3">
      <c r="A87" s="86">
        <v>4</v>
      </c>
      <c r="B87" s="22" t="s">
        <v>44</v>
      </c>
      <c r="C87" s="22">
        <v>401</v>
      </c>
      <c r="D87" t="s">
        <v>44</v>
      </c>
      <c r="E87" s="87">
        <v>0.51008520902316534</v>
      </c>
      <c r="F87" s="18" t="s">
        <v>382</v>
      </c>
      <c r="G87" s="138">
        <v>234</v>
      </c>
      <c r="H87" s="87"/>
      <c r="I87" s="57">
        <v>0.65952689791156038</v>
      </c>
      <c r="J87" s="18" t="s">
        <v>381</v>
      </c>
      <c r="K87" s="138">
        <v>150</v>
      </c>
      <c r="L87" s="69"/>
      <c r="M87" s="17">
        <v>0.41794597045952264</v>
      </c>
      <c r="N87" s="18" t="s">
        <v>382</v>
      </c>
      <c r="O87" s="138">
        <v>58</v>
      </c>
      <c r="P87" s="16"/>
      <c r="Q87" s="88">
        <v>0.65720992801893197</v>
      </c>
      <c r="R87" s="18" t="s">
        <v>381</v>
      </c>
      <c r="S87" s="138">
        <v>78</v>
      </c>
      <c r="T87" s="26"/>
      <c r="U87" s="89">
        <v>0.31225616880404028</v>
      </c>
      <c r="V87" s="18" t="s">
        <v>383</v>
      </c>
      <c r="W87" s="138">
        <v>127</v>
      </c>
      <c r="X87" s="89"/>
      <c r="Y87" s="17">
        <v>0.46974984937877357</v>
      </c>
      <c r="Z87" s="18" t="s">
        <v>382</v>
      </c>
      <c r="AA87" s="138">
        <v>41</v>
      </c>
      <c r="AB87" s="16"/>
      <c r="AC87" s="90">
        <v>0.47496565807729552</v>
      </c>
      <c r="AD87" s="18" t="s">
        <v>382</v>
      </c>
      <c r="AE87" s="138">
        <v>80</v>
      </c>
    </row>
    <row r="88" spans="1:31" x14ac:dyDescent="0.3">
      <c r="A88" s="86">
        <v>8</v>
      </c>
      <c r="B88" s="22" t="s">
        <v>104</v>
      </c>
      <c r="C88" s="22">
        <v>801</v>
      </c>
      <c r="D88" t="s">
        <v>104</v>
      </c>
      <c r="E88" s="87">
        <v>0.68341277731120298</v>
      </c>
      <c r="F88" s="18" t="s">
        <v>381</v>
      </c>
      <c r="G88" s="138">
        <v>133</v>
      </c>
      <c r="H88" s="87"/>
      <c r="I88" s="57">
        <v>0.81228420473715068</v>
      </c>
      <c r="J88" s="18" t="s">
        <v>380</v>
      </c>
      <c r="K88" s="138">
        <v>29</v>
      </c>
      <c r="L88" s="69"/>
      <c r="M88" s="17">
        <v>0.27563336458417403</v>
      </c>
      <c r="N88" s="18" t="s">
        <v>383</v>
      </c>
      <c r="O88" s="138">
        <v>120</v>
      </c>
      <c r="P88" s="16"/>
      <c r="Q88" s="88">
        <v>0.8156037984595943</v>
      </c>
      <c r="R88" s="18" t="s">
        <v>380</v>
      </c>
      <c r="S88" s="138">
        <v>22</v>
      </c>
      <c r="T88" s="26"/>
      <c r="U88" s="89">
        <v>0.27598543210068377</v>
      </c>
      <c r="V88" s="18" t="s">
        <v>383</v>
      </c>
      <c r="W88" s="138">
        <v>227</v>
      </c>
      <c r="X88" s="89"/>
      <c r="Y88" s="17">
        <v>0.32846896070207449</v>
      </c>
      <c r="Z88" s="18" t="s">
        <v>383</v>
      </c>
      <c r="AA88" s="138">
        <v>125</v>
      </c>
      <c r="AB88" s="16"/>
      <c r="AC88" s="90">
        <v>0.47491482817495367</v>
      </c>
      <c r="AD88" s="18" t="s">
        <v>382</v>
      </c>
      <c r="AE88" s="138">
        <v>81</v>
      </c>
    </row>
    <row r="89" spans="1:31" x14ac:dyDescent="0.3">
      <c r="A89" s="86">
        <v>2</v>
      </c>
      <c r="B89" s="22" t="s">
        <v>18</v>
      </c>
      <c r="C89" s="22">
        <v>208</v>
      </c>
      <c r="D89" t="s">
        <v>26</v>
      </c>
      <c r="E89" s="87">
        <v>0.7470879762106537</v>
      </c>
      <c r="F89" s="18" t="s">
        <v>381</v>
      </c>
      <c r="G89" s="138">
        <v>84</v>
      </c>
      <c r="H89" s="87"/>
      <c r="I89" s="57">
        <v>0.74627767881097595</v>
      </c>
      <c r="J89" s="18" t="s">
        <v>381</v>
      </c>
      <c r="K89" s="138">
        <v>85</v>
      </c>
      <c r="L89" s="69"/>
      <c r="M89" s="17">
        <v>0.3046944907120096</v>
      </c>
      <c r="N89" s="18" t="s">
        <v>383</v>
      </c>
      <c r="O89" s="138">
        <v>105</v>
      </c>
      <c r="P89" s="16"/>
      <c r="Q89" s="88">
        <v>0.41873511138295133</v>
      </c>
      <c r="R89" s="18" t="s">
        <v>382</v>
      </c>
      <c r="S89" s="138">
        <v>199</v>
      </c>
      <c r="T89" s="26"/>
      <c r="U89" s="89">
        <v>0.264629511046725</v>
      </c>
      <c r="V89" s="18" t="s">
        <v>383</v>
      </c>
      <c r="W89" s="138">
        <v>257</v>
      </c>
      <c r="X89" s="89"/>
      <c r="Y89" s="17">
        <v>0.47603070295945943</v>
      </c>
      <c r="Z89" s="18" t="s">
        <v>382</v>
      </c>
      <c r="AA89" s="138">
        <v>37</v>
      </c>
      <c r="AB89" s="16"/>
      <c r="AC89" s="90">
        <v>0.47370483490481774</v>
      </c>
      <c r="AD89" s="18" t="s">
        <v>382</v>
      </c>
      <c r="AE89" s="138">
        <v>82</v>
      </c>
    </row>
    <row r="90" spans="1:31" x14ac:dyDescent="0.3">
      <c r="A90" s="86">
        <v>1</v>
      </c>
      <c r="B90" s="18" t="s">
        <v>2</v>
      </c>
      <c r="C90" s="18">
        <v>105</v>
      </c>
      <c r="D90" t="s">
        <v>6</v>
      </c>
      <c r="E90" s="87">
        <v>0.63050284099533715</v>
      </c>
      <c r="F90" s="18" t="s">
        <v>381</v>
      </c>
      <c r="G90" s="138">
        <v>183</v>
      </c>
      <c r="H90" s="87"/>
      <c r="I90" s="57">
        <v>0.78447499455038328</v>
      </c>
      <c r="J90" s="18" t="s">
        <v>381</v>
      </c>
      <c r="K90" s="138">
        <v>51</v>
      </c>
      <c r="L90" s="69"/>
      <c r="M90" s="17">
        <v>0.1580829769584666</v>
      </c>
      <c r="N90" s="18" t="s">
        <v>384</v>
      </c>
      <c r="O90" s="138">
        <v>195</v>
      </c>
      <c r="P90" s="16"/>
      <c r="Q90" s="88">
        <v>0.73000829522684874</v>
      </c>
      <c r="R90" s="18" t="s">
        <v>381</v>
      </c>
      <c r="S90" s="138">
        <v>51</v>
      </c>
      <c r="T90" s="26"/>
      <c r="U90" s="89">
        <v>0.39445912198994582</v>
      </c>
      <c r="V90" s="18" t="s">
        <v>383</v>
      </c>
      <c r="W90" s="138">
        <v>33</v>
      </c>
      <c r="X90" s="89"/>
      <c r="Y90" s="17">
        <v>0.37858919611471031</v>
      </c>
      <c r="Z90" s="18" t="s">
        <v>383</v>
      </c>
      <c r="AA90" s="138">
        <v>94</v>
      </c>
      <c r="AB90" s="16"/>
      <c r="AC90" s="90">
        <v>0.47361910259302187</v>
      </c>
      <c r="AD90" s="18" t="s">
        <v>382</v>
      </c>
      <c r="AE90" s="138">
        <v>83</v>
      </c>
    </row>
    <row r="91" spans="1:31" x14ac:dyDescent="0.3">
      <c r="A91" s="86">
        <v>6</v>
      </c>
      <c r="B91" s="22" t="s">
        <v>70</v>
      </c>
      <c r="C91" s="22">
        <v>603</v>
      </c>
      <c r="D91" t="s">
        <v>73</v>
      </c>
      <c r="E91" s="87">
        <v>0.51337445583396135</v>
      </c>
      <c r="F91" s="18" t="s">
        <v>382</v>
      </c>
      <c r="G91" s="138">
        <v>231</v>
      </c>
      <c r="H91" s="87"/>
      <c r="I91" s="57">
        <v>0.83576810221475761</v>
      </c>
      <c r="J91" s="18" t="s">
        <v>380</v>
      </c>
      <c r="K91" s="138">
        <v>12</v>
      </c>
      <c r="L91" s="69"/>
      <c r="M91" s="17">
        <v>0.42370133013228067</v>
      </c>
      <c r="N91" s="18" t="s">
        <v>382</v>
      </c>
      <c r="O91" s="138">
        <v>52</v>
      </c>
      <c r="P91" s="16"/>
      <c r="Q91" s="88">
        <v>0.7534020087561164</v>
      </c>
      <c r="R91" s="18" t="s">
        <v>381</v>
      </c>
      <c r="S91" s="138">
        <v>41</v>
      </c>
      <c r="T91" s="26"/>
      <c r="U91" s="89">
        <v>0.26421360263440968</v>
      </c>
      <c r="V91" s="18" t="s">
        <v>383</v>
      </c>
      <c r="W91" s="138">
        <v>260</v>
      </c>
      <c r="X91" s="89"/>
      <c r="Y91" s="17">
        <v>0.36318037969406147</v>
      </c>
      <c r="Z91" s="18" t="s">
        <v>383</v>
      </c>
      <c r="AA91" s="138">
        <v>104</v>
      </c>
      <c r="AB91" s="16"/>
      <c r="AC91" s="90">
        <v>0.47356178197606047</v>
      </c>
      <c r="AD91" s="18" t="s">
        <v>382</v>
      </c>
      <c r="AE91" s="138">
        <v>84</v>
      </c>
    </row>
    <row r="92" spans="1:31" x14ac:dyDescent="0.3">
      <c r="A92" s="86">
        <v>16</v>
      </c>
      <c r="B92" s="22" t="s">
        <v>251</v>
      </c>
      <c r="C92" s="22">
        <v>1614</v>
      </c>
      <c r="D92" t="s">
        <v>262</v>
      </c>
      <c r="E92" s="87">
        <v>0.72834011890313621</v>
      </c>
      <c r="F92" s="18" t="s">
        <v>381</v>
      </c>
      <c r="G92" s="138">
        <v>101</v>
      </c>
      <c r="H92" s="87"/>
      <c r="I92" s="57">
        <v>0.73540368913408249</v>
      </c>
      <c r="J92" s="18" t="s">
        <v>381</v>
      </c>
      <c r="K92" s="138">
        <v>95</v>
      </c>
      <c r="L92" s="69"/>
      <c r="M92" s="17">
        <v>0.11867824367221301</v>
      </c>
      <c r="N92" s="18" t="s">
        <v>384</v>
      </c>
      <c r="O92" s="138">
        <v>225</v>
      </c>
      <c r="P92" s="16"/>
      <c r="Q92" s="88">
        <v>0.90827397559161016</v>
      </c>
      <c r="R92" s="18" t="s">
        <v>380</v>
      </c>
      <c r="S92" s="138">
        <v>4</v>
      </c>
      <c r="T92" s="26"/>
      <c r="U92" s="89">
        <v>0.30595785455656466</v>
      </c>
      <c r="V92" s="18" t="s">
        <v>383</v>
      </c>
      <c r="W92" s="138">
        <v>141</v>
      </c>
      <c r="X92" s="89"/>
      <c r="Y92" s="17">
        <v>0.36611406021996351</v>
      </c>
      <c r="Z92" s="18" t="s">
        <v>383</v>
      </c>
      <c r="AA92" s="138">
        <v>100</v>
      </c>
      <c r="AB92" s="16"/>
      <c r="AC92" s="90">
        <v>0.47116231934269648</v>
      </c>
      <c r="AD92" s="18" t="s">
        <v>382</v>
      </c>
      <c r="AE92" s="138">
        <v>85</v>
      </c>
    </row>
    <row r="93" spans="1:31" x14ac:dyDescent="0.3">
      <c r="A93" s="86">
        <v>4</v>
      </c>
      <c r="B93" s="22" t="s">
        <v>44</v>
      </c>
      <c r="C93" s="22">
        <v>412</v>
      </c>
      <c r="D93" t="s">
        <v>333</v>
      </c>
      <c r="E93" s="87">
        <v>0.61155829483134627</v>
      </c>
      <c r="F93" s="18" t="s">
        <v>381</v>
      </c>
      <c r="G93" s="138">
        <v>193</v>
      </c>
      <c r="H93" s="87"/>
      <c r="I93" s="57">
        <v>0.70746287840272826</v>
      </c>
      <c r="J93" s="18" t="s">
        <v>381</v>
      </c>
      <c r="K93" s="138">
        <v>120</v>
      </c>
      <c r="L93" s="69"/>
      <c r="M93" s="17">
        <v>0.26093482554312047</v>
      </c>
      <c r="N93" s="18" t="s">
        <v>383</v>
      </c>
      <c r="O93" s="138">
        <v>130</v>
      </c>
      <c r="P93" s="16"/>
      <c r="Q93" s="88">
        <v>0.56279761138295137</v>
      </c>
      <c r="R93" s="18" t="s">
        <v>382</v>
      </c>
      <c r="S93" s="138">
        <v>127</v>
      </c>
      <c r="T93" s="26"/>
      <c r="U93" s="89">
        <v>0.34225634303945851</v>
      </c>
      <c r="V93" s="18" t="s">
        <v>383</v>
      </c>
      <c r="W93" s="138">
        <v>70</v>
      </c>
      <c r="X93" s="89"/>
      <c r="Y93" s="17">
        <v>0.47220605095270352</v>
      </c>
      <c r="Z93" s="18" t="s">
        <v>382</v>
      </c>
      <c r="AA93" s="138">
        <v>40</v>
      </c>
      <c r="AB93" s="16"/>
      <c r="AC93" s="90">
        <v>0.4703853776637813</v>
      </c>
      <c r="AD93" s="18" t="s">
        <v>382</v>
      </c>
      <c r="AE93" s="138">
        <v>86</v>
      </c>
    </row>
    <row r="94" spans="1:31" x14ac:dyDescent="0.3">
      <c r="A94" s="86">
        <v>12</v>
      </c>
      <c r="B94" s="22" t="s">
        <v>165</v>
      </c>
      <c r="C94" s="22">
        <v>1205</v>
      </c>
      <c r="D94" t="s">
        <v>168</v>
      </c>
      <c r="E94" s="87">
        <v>0.82270600012670703</v>
      </c>
      <c r="F94" s="18" t="s">
        <v>380</v>
      </c>
      <c r="G94" s="138">
        <v>26</v>
      </c>
      <c r="H94" s="87"/>
      <c r="I94" s="57">
        <v>0.66255163470495226</v>
      </c>
      <c r="J94" s="18" t="s">
        <v>381</v>
      </c>
      <c r="K94" s="138">
        <v>147</v>
      </c>
      <c r="L94" s="69"/>
      <c r="M94" s="17">
        <v>0.1304634105024699</v>
      </c>
      <c r="N94" s="18" t="s">
        <v>384</v>
      </c>
      <c r="O94" s="138">
        <v>214</v>
      </c>
      <c r="P94" s="16"/>
      <c r="Q94" s="88">
        <v>0.53376957834851224</v>
      </c>
      <c r="R94" s="18" t="s">
        <v>382</v>
      </c>
      <c r="S94" s="138">
        <v>141</v>
      </c>
      <c r="T94" s="26"/>
      <c r="U94" s="89">
        <v>0.29739892567365384</v>
      </c>
      <c r="V94" s="18" t="s">
        <v>383</v>
      </c>
      <c r="W94" s="138">
        <v>168</v>
      </c>
      <c r="X94" s="89"/>
      <c r="Y94" s="17">
        <v>0.49288685110232755</v>
      </c>
      <c r="Z94" s="18" t="s">
        <v>382</v>
      </c>
      <c r="AA94" s="138">
        <v>25</v>
      </c>
      <c r="AB94" s="16"/>
      <c r="AC94" s="90">
        <v>0.46933428272397049</v>
      </c>
      <c r="AD94" s="18" t="s">
        <v>382</v>
      </c>
      <c r="AE94" s="138">
        <v>87</v>
      </c>
    </row>
    <row r="95" spans="1:31" x14ac:dyDescent="0.3">
      <c r="A95" s="86">
        <v>20</v>
      </c>
      <c r="B95" s="22" t="s">
        <v>295</v>
      </c>
      <c r="C95" s="22">
        <v>2002</v>
      </c>
      <c r="D95" t="s">
        <v>296</v>
      </c>
      <c r="E95" s="87">
        <v>0.77449240676771913</v>
      </c>
      <c r="F95" s="18" t="s">
        <v>381</v>
      </c>
      <c r="G95" s="138">
        <v>62</v>
      </c>
      <c r="H95" s="87"/>
      <c r="I95" s="57">
        <v>0.71554240754899368</v>
      </c>
      <c r="J95" s="18" t="s">
        <v>381</v>
      </c>
      <c r="K95" s="138">
        <v>113</v>
      </c>
      <c r="L95" s="69"/>
      <c r="M95" s="17">
        <v>0.3114334413441327</v>
      </c>
      <c r="N95" s="18" t="s">
        <v>383</v>
      </c>
      <c r="O95" s="138">
        <v>98</v>
      </c>
      <c r="P95" s="16"/>
      <c r="Q95" s="88">
        <v>0.6546726113829513</v>
      </c>
      <c r="R95" s="18" t="s">
        <v>381</v>
      </c>
      <c r="S95" s="138">
        <v>81</v>
      </c>
      <c r="T95" s="26"/>
      <c r="U95" s="89">
        <v>0.33248067295459471</v>
      </c>
      <c r="V95" s="18" t="s">
        <v>383</v>
      </c>
      <c r="W95" s="138">
        <v>84</v>
      </c>
      <c r="X95" s="89"/>
      <c r="Y95" s="17">
        <v>0.27362386534540378</v>
      </c>
      <c r="Z95" s="18" t="s">
        <v>383</v>
      </c>
      <c r="AA95" s="138">
        <v>160</v>
      </c>
      <c r="AB95" s="16"/>
      <c r="AC95" s="90">
        <v>0.46769511203238917</v>
      </c>
      <c r="AD95" s="18" t="s">
        <v>382</v>
      </c>
      <c r="AE95" s="138">
        <v>88</v>
      </c>
    </row>
    <row r="96" spans="1:31" x14ac:dyDescent="0.3">
      <c r="A96" s="86">
        <v>3</v>
      </c>
      <c r="B96" s="22" t="s">
        <v>27</v>
      </c>
      <c r="C96" s="22">
        <v>312</v>
      </c>
      <c r="D96" t="s">
        <v>39</v>
      </c>
      <c r="E96" s="87">
        <v>0.48766111392395906</v>
      </c>
      <c r="F96" s="18" t="s">
        <v>382</v>
      </c>
      <c r="G96" s="138">
        <v>240</v>
      </c>
      <c r="H96" s="87"/>
      <c r="I96" s="57">
        <v>0.72653217611023102</v>
      </c>
      <c r="J96" s="18" t="s">
        <v>381</v>
      </c>
      <c r="K96" s="138">
        <v>103</v>
      </c>
      <c r="L96" s="69"/>
      <c r="M96" s="17">
        <v>0.50889357842505689</v>
      </c>
      <c r="N96" s="18" t="s">
        <v>382</v>
      </c>
      <c r="O96" s="138">
        <v>25</v>
      </c>
      <c r="P96" s="16"/>
      <c r="Q96" s="88">
        <v>0.66447801313417465</v>
      </c>
      <c r="R96" s="18" t="s">
        <v>381</v>
      </c>
      <c r="S96" s="138">
        <v>71</v>
      </c>
      <c r="T96" s="26"/>
      <c r="U96" s="89">
        <v>0.38241552699348014</v>
      </c>
      <c r="V96" s="18" t="s">
        <v>383</v>
      </c>
      <c r="W96" s="138">
        <v>40</v>
      </c>
      <c r="X96" s="89"/>
      <c r="Y96" s="17">
        <v>0.27308915583805149</v>
      </c>
      <c r="Z96" s="18" t="s">
        <v>383</v>
      </c>
      <c r="AA96" s="138">
        <v>162</v>
      </c>
      <c r="AB96" s="16"/>
      <c r="AC96" s="90">
        <v>0.46680222533578186</v>
      </c>
      <c r="AD96" s="18" t="s">
        <v>382</v>
      </c>
      <c r="AE96" s="138">
        <v>89</v>
      </c>
    </row>
    <row r="97" spans="1:31" x14ac:dyDescent="0.3">
      <c r="A97" s="86">
        <v>5</v>
      </c>
      <c r="B97" s="22" t="s">
        <v>57</v>
      </c>
      <c r="C97" s="22">
        <v>511</v>
      </c>
      <c r="D97" t="s">
        <v>66</v>
      </c>
      <c r="E97" s="87">
        <v>0.64470332746113646</v>
      </c>
      <c r="F97" s="18" t="s">
        <v>381</v>
      </c>
      <c r="G97" s="138">
        <v>173</v>
      </c>
      <c r="H97" s="87"/>
      <c r="I97" s="57">
        <v>0.71596790817185951</v>
      </c>
      <c r="J97" s="18" t="s">
        <v>381</v>
      </c>
      <c r="K97" s="138">
        <v>110</v>
      </c>
      <c r="L97" s="69"/>
      <c r="M97" s="17">
        <v>0.26258582954546433</v>
      </c>
      <c r="N97" s="18" t="s">
        <v>383</v>
      </c>
      <c r="O97" s="138">
        <v>126</v>
      </c>
      <c r="P97" s="16"/>
      <c r="Q97" s="88">
        <v>0.73529761138295124</v>
      </c>
      <c r="R97" s="18" t="s">
        <v>381</v>
      </c>
      <c r="S97" s="138">
        <v>46</v>
      </c>
      <c r="T97" s="26"/>
      <c r="U97" s="89">
        <v>0.42304786624317658</v>
      </c>
      <c r="V97" s="18" t="s">
        <v>382</v>
      </c>
      <c r="W97" s="138">
        <v>25</v>
      </c>
      <c r="X97" s="89"/>
      <c r="Y97" s="17">
        <v>0.26662328427170351</v>
      </c>
      <c r="Z97" s="18" t="s">
        <v>383</v>
      </c>
      <c r="AA97" s="138">
        <v>167</v>
      </c>
      <c r="AB97" s="16"/>
      <c r="AC97" s="90">
        <v>0.46560994533785305</v>
      </c>
      <c r="AD97" s="18" t="s">
        <v>382</v>
      </c>
      <c r="AE97" s="138">
        <v>90</v>
      </c>
    </row>
    <row r="98" spans="1:31" x14ac:dyDescent="0.3">
      <c r="A98" s="86">
        <v>6</v>
      </c>
      <c r="B98" s="22" t="s">
        <v>70</v>
      </c>
      <c r="C98" s="22">
        <v>605</v>
      </c>
      <c r="D98" t="s">
        <v>75</v>
      </c>
      <c r="E98" s="87">
        <v>0.74288391260143838</v>
      </c>
      <c r="F98" s="18" t="s">
        <v>381</v>
      </c>
      <c r="G98" s="138">
        <v>86</v>
      </c>
      <c r="H98" s="87"/>
      <c r="I98" s="57">
        <v>0.77567871684051182</v>
      </c>
      <c r="J98" s="18" t="s">
        <v>381</v>
      </c>
      <c r="K98" s="138">
        <v>60</v>
      </c>
      <c r="L98" s="69"/>
      <c r="M98" s="17">
        <v>0.15196029738812705</v>
      </c>
      <c r="N98" s="18" t="s">
        <v>384</v>
      </c>
      <c r="O98" s="138">
        <v>200</v>
      </c>
      <c r="P98" s="16"/>
      <c r="Q98" s="88">
        <v>0.4079331380375999</v>
      </c>
      <c r="R98" s="18" t="s">
        <v>382</v>
      </c>
      <c r="S98" s="138">
        <v>206</v>
      </c>
      <c r="T98" s="26"/>
      <c r="U98" s="89">
        <v>0.38743796392318081</v>
      </c>
      <c r="V98" s="18" t="s">
        <v>383</v>
      </c>
      <c r="W98" s="138">
        <v>37</v>
      </c>
      <c r="X98" s="89"/>
      <c r="Y98" s="17">
        <v>0.39943129405696776</v>
      </c>
      <c r="Z98" s="18" t="s">
        <v>383</v>
      </c>
      <c r="AA98" s="138">
        <v>82</v>
      </c>
      <c r="AB98" s="16"/>
      <c r="AC98" s="90">
        <v>0.46157484313818387</v>
      </c>
      <c r="AD98" s="18" t="s">
        <v>382</v>
      </c>
      <c r="AE98" s="138">
        <v>91</v>
      </c>
    </row>
    <row r="99" spans="1:31" x14ac:dyDescent="0.3">
      <c r="A99" s="86">
        <v>6</v>
      </c>
      <c r="B99" s="22" t="s">
        <v>70</v>
      </c>
      <c r="C99" s="22">
        <v>607</v>
      </c>
      <c r="D99" t="s">
        <v>77</v>
      </c>
      <c r="E99" s="87">
        <v>0.85629276721273184</v>
      </c>
      <c r="F99" s="18" t="s">
        <v>380</v>
      </c>
      <c r="G99" s="138">
        <v>11</v>
      </c>
      <c r="H99" s="87"/>
      <c r="I99" s="57">
        <v>0.83103296081159639</v>
      </c>
      <c r="J99" s="18" t="s">
        <v>380</v>
      </c>
      <c r="K99" s="138">
        <v>16</v>
      </c>
      <c r="L99" s="69"/>
      <c r="M99" s="17">
        <v>0.34323631677014321</v>
      </c>
      <c r="N99" s="18" t="s">
        <v>383</v>
      </c>
      <c r="O99" s="138">
        <v>88</v>
      </c>
      <c r="P99" s="16"/>
      <c r="Q99" s="88">
        <v>0.66029761138295129</v>
      </c>
      <c r="R99" s="18" t="s">
        <v>381</v>
      </c>
      <c r="S99" s="138">
        <v>74</v>
      </c>
      <c r="T99" s="26"/>
      <c r="U99" s="89">
        <v>0.24121502968209207</v>
      </c>
      <c r="V99" s="18" t="s">
        <v>383</v>
      </c>
      <c r="W99" s="138">
        <v>316</v>
      </c>
      <c r="X99" s="89"/>
      <c r="Y99" s="17">
        <v>0.1794852792984247</v>
      </c>
      <c r="Z99" s="18" t="s">
        <v>384</v>
      </c>
      <c r="AA99" s="138">
        <v>216</v>
      </c>
      <c r="AB99" s="16"/>
      <c r="AC99" s="90">
        <v>0.45959910516687802</v>
      </c>
      <c r="AD99" s="18" t="s">
        <v>382</v>
      </c>
      <c r="AE99" s="138">
        <v>92</v>
      </c>
    </row>
    <row r="100" spans="1:31" x14ac:dyDescent="0.3">
      <c r="A100" s="86">
        <v>12</v>
      </c>
      <c r="B100" s="22" t="s">
        <v>165</v>
      </c>
      <c r="C100" s="22">
        <v>1223</v>
      </c>
      <c r="D100" t="s">
        <v>186</v>
      </c>
      <c r="E100" s="87">
        <v>0.79205781007525122</v>
      </c>
      <c r="F100" s="18" t="s">
        <v>381</v>
      </c>
      <c r="G100" s="138">
        <v>48</v>
      </c>
      <c r="H100" s="87"/>
      <c r="I100" s="57">
        <v>0.81826986692362835</v>
      </c>
      <c r="J100" s="18" t="s">
        <v>380</v>
      </c>
      <c r="K100" s="138">
        <v>25</v>
      </c>
      <c r="L100" s="69"/>
      <c r="M100" s="17">
        <v>0.17648704885714012</v>
      </c>
      <c r="N100" s="18" t="s">
        <v>384</v>
      </c>
      <c r="O100" s="138">
        <v>179</v>
      </c>
      <c r="P100" s="16"/>
      <c r="Q100" s="88">
        <v>0.63340200875611641</v>
      </c>
      <c r="R100" s="18" t="s">
        <v>381</v>
      </c>
      <c r="S100" s="138">
        <v>87</v>
      </c>
      <c r="T100" s="26"/>
      <c r="U100" s="89">
        <v>0.27745520343707508</v>
      </c>
      <c r="V100" s="18" t="s">
        <v>383</v>
      </c>
      <c r="W100" s="138">
        <v>220</v>
      </c>
      <c r="X100" s="89"/>
      <c r="Y100" s="17">
        <v>0.32469096860044278</v>
      </c>
      <c r="Z100" s="18" t="s">
        <v>383</v>
      </c>
      <c r="AA100" s="138">
        <v>128</v>
      </c>
      <c r="AB100" s="16"/>
      <c r="AC100" s="90">
        <v>0.45906558041572354</v>
      </c>
      <c r="AD100" s="18" t="s">
        <v>382</v>
      </c>
      <c r="AE100" s="138">
        <v>93</v>
      </c>
    </row>
    <row r="101" spans="1:31" x14ac:dyDescent="0.3">
      <c r="A101" s="86">
        <v>3</v>
      </c>
      <c r="B101" s="22" t="s">
        <v>27</v>
      </c>
      <c r="C101" s="22">
        <v>301</v>
      </c>
      <c r="D101" t="s">
        <v>28</v>
      </c>
      <c r="E101" s="87">
        <v>0.38684665784594846</v>
      </c>
      <c r="F101" s="18" t="s">
        <v>383</v>
      </c>
      <c r="G101" s="138">
        <v>268</v>
      </c>
      <c r="H101" s="87"/>
      <c r="I101" s="57">
        <v>0.76954998551409615</v>
      </c>
      <c r="J101" s="18" t="s">
        <v>381</v>
      </c>
      <c r="K101" s="138">
        <v>63</v>
      </c>
      <c r="L101" s="69"/>
      <c r="M101" s="17">
        <v>0.17410865380280804</v>
      </c>
      <c r="N101" s="18" t="s">
        <v>384</v>
      </c>
      <c r="O101" s="138">
        <v>181</v>
      </c>
      <c r="P101" s="16"/>
      <c r="Q101" s="88">
        <v>0.41904761138295132</v>
      </c>
      <c r="R101" s="18" t="s">
        <v>382</v>
      </c>
      <c r="S101" s="138">
        <v>198</v>
      </c>
      <c r="T101" s="26"/>
      <c r="U101" s="89">
        <v>0.52670292710146227</v>
      </c>
      <c r="V101" s="18" t="s">
        <v>382</v>
      </c>
      <c r="W101" s="138">
        <v>9</v>
      </c>
      <c r="X101" s="89"/>
      <c r="Y101" s="17">
        <v>0.48526416233267555</v>
      </c>
      <c r="Z101" s="18" t="s">
        <v>382</v>
      </c>
      <c r="AA101" s="138">
        <v>30</v>
      </c>
      <c r="AB101" s="16"/>
      <c r="AC101" s="90">
        <v>0.45883512775767654</v>
      </c>
      <c r="AD101" s="18" t="s">
        <v>382</v>
      </c>
      <c r="AE101" s="138">
        <v>94</v>
      </c>
    </row>
    <row r="102" spans="1:31" x14ac:dyDescent="0.3">
      <c r="A102" s="86">
        <v>18</v>
      </c>
      <c r="B102" s="22" t="s">
        <v>278</v>
      </c>
      <c r="C102" s="22">
        <v>1804</v>
      </c>
      <c r="D102" t="s">
        <v>282</v>
      </c>
      <c r="E102" s="87">
        <v>0.74007032059872069</v>
      </c>
      <c r="F102" s="18" t="s">
        <v>381</v>
      </c>
      <c r="G102" s="138">
        <v>91</v>
      </c>
      <c r="H102" s="87"/>
      <c r="I102" s="57">
        <v>0.65792347547873409</v>
      </c>
      <c r="J102" s="18" t="s">
        <v>381</v>
      </c>
      <c r="K102" s="138">
        <v>154</v>
      </c>
      <c r="L102" s="69"/>
      <c r="M102" s="17">
        <v>0.4393071179384217</v>
      </c>
      <c r="N102" s="18" t="s">
        <v>382</v>
      </c>
      <c r="O102" s="138">
        <v>44</v>
      </c>
      <c r="P102" s="16"/>
      <c r="Q102" s="88">
        <v>0.72967261138295136</v>
      </c>
      <c r="R102" s="18" t="s">
        <v>381</v>
      </c>
      <c r="S102" s="138">
        <v>52</v>
      </c>
      <c r="T102" s="26"/>
      <c r="U102" s="89">
        <v>0.30746576896498157</v>
      </c>
      <c r="V102" s="18" t="s">
        <v>383</v>
      </c>
      <c r="W102" s="138">
        <v>139</v>
      </c>
      <c r="X102" s="89"/>
      <c r="Y102" s="17">
        <v>0.19019950746617742</v>
      </c>
      <c r="Z102" s="18" t="s">
        <v>384</v>
      </c>
      <c r="AA102" s="138">
        <v>210</v>
      </c>
      <c r="AB102" s="16"/>
      <c r="AC102" s="90">
        <v>0.45810502786347096</v>
      </c>
      <c r="AD102" s="18" t="s">
        <v>382</v>
      </c>
      <c r="AE102" s="138">
        <v>95</v>
      </c>
    </row>
    <row r="103" spans="1:31" x14ac:dyDescent="0.3">
      <c r="A103" s="86">
        <v>21</v>
      </c>
      <c r="B103" s="22" t="s">
        <v>304</v>
      </c>
      <c r="C103" s="22">
        <v>2101</v>
      </c>
      <c r="D103" t="s">
        <v>304</v>
      </c>
      <c r="E103" s="87">
        <v>0.4730156393274299</v>
      </c>
      <c r="F103" s="18" t="s">
        <v>382</v>
      </c>
      <c r="G103" s="138">
        <v>247</v>
      </c>
      <c r="H103" s="87"/>
      <c r="I103" s="57">
        <v>0.75026527373053908</v>
      </c>
      <c r="J103" s="18" t="s">
        <v>381</v>
      </c>
      <c r="K103" s="138">
        <v>83</v>
      </c>
      <c r="L103" s="69"/>
      <c r="M103" s="17">
        <v>0.38576468077639392</v>
      </c>
      <c r="N103" s="18" t="s">
        <v>383</v>
      </c>
      <c r="O103" s="138">
        <v>70</v>
      </c>
      <c r="P103" s="16"/>
      <c r="Q103" s="88">
        <v>0.44198878785353957</v>
      </c>
      <c r="R103" s="18" t="s">
        <v>382</v>
      </c>
      <c r="S103" s="138">
        <v>185</v>
      </c>
      <c r="T103" s="26"/>
      <c r="U103" s="89">
        <v>0.29823744529782481</v>
      </c>
      <c r="V103" s="18" t="s">
        <v>383</v>
      </c>
      <c r="W103" s="138">
        <v>166</v>
      </c>
      <c r="X103" s="89"/>
      <c r="Y103" s="17">
        <v>0.49603599371603824</v>
      </c>
      <c r="Z103" s="18" t="s">
        <v>382</v>
      </c>
      <c r="AA103" s="138">
        <v>24</v>
      </c>
      <c r="AB103" s="16"/>
      <c r="AC103" s="90">
        <v>0.45744655264835232</v>
      </c>
      <c r="AD103" s="18" t="s">
        <v>382</v>
      </c>
      <c r="AE103" s="138">
        <v>96</v>
      </c>
    </row>
    <row r="104" spans="1:31" x14ac:dyDescent="0.3">
      <c r="A104" s="86">
        <v>8</v>
      </c>
      <c r="B104" s="22" t="s">
        <v>104</v>
      </c>
      <c r="C104" s="22">
        <v>802</v>
      </c>
      <c r="D104" t="s">
        <v>105</v>
      </c>
      <c r="E104" s="87">
        <v>0.47593492344776844</v>
      </c>
      <c r="F104" s="18" t="s">
        <v>382</v>
      </c>
      <c r="G104" s="138">
        <v>244</v>
      </c>
      <c r="H104" s="87"/>
      <c r="I104" s="57">
        <v>0.75777557090551939</v>
      </c>
      <c r="J104" s="18" t="s">
        <v>381</v>
      </c>
      <c r="K104" s="138">
        <v>79</v>
      </c>
      <c r="L104" s="69"/>
      <c r="M104" s="17">
        <v>0.18884880658412811</v>
      </c>
      <c r="N104" s="18" t="s">
        <v>384</v>
      </c>
      <c r="O104" s="138">
        <v>172</v>
      </c>
      <c r="P104" s="16"/>
      <c r="Q104" s="88">
        <v>0.79493867499356163</v>
      </c>
      <c r="R104" s="18" t="s">
        <v>381</v>
      </c>
      <c r="S104" s="138">
        <v>28</v>
      </c>
      <c r="T104" s="26"/>
      <c r="U104" s="89">
        <v>0.29205191718068074</v>
      </c>
      <c r="V104" s="18" t="s">
        <v>383</v>
      </c>
      <c r="W104" s="138">
        <v>179</v>
      </c>
      <c r="X104" s="89"/>
      <c r="Y104" s="17">
        <v>0.48296137120443344</v>
      </c>
      <c r="Z104" s="18" t="s">
        <v>382</v>
      </c>
      <c r="AA104" s="138">
        <v>32</v>
      </c>
      <c r="AB104" s="16"/>
      <c r="AC104" s="90">
        <v>0.45693322507929135</v>
      </c>
      <c r="AD104" s="18" t="s">
        <v>382</v>
      </c>
      <c r="AE104" s="138">
        <v>97</v>
      </c>
    </row>
    <row r="105" spans="1:31" x14ac:dyDescent="0.3">
      <c r="A105" s="86">
        <v>17</v>
      </c>
      <c r="B105" s="22" t="s">
        <v>265</v>
      </c>
      <c r="C105" s="22">
        <v>1714</v>
      </c>
      <c r="D105" t="s">
        <v>277</v>
      </c>
      <c r="E105" s="87">
        <v>0.85579498244975516</v>
      </c>
      <c r="F105" s="18" t="s">
        <v>380</v>
      </c>
      <c r="G105" s="138">
        <v>12</v>
      </c>
      <c r="H105" s="87"/>
      <c r="I105" s="57">
        <v>0.76308383176359817</v>
      </c>
      <c r="J105" s="18" t="s">
        <v>381</v>
      </c>
      <c r="K105" s="138">
        <v>72</v>
      </c>
      <c r="L105" s="69"/>
      <c r="M105" s="17">
        <v>9.1922019392072882E-2</v>
      </c>
      <c r="N105" s="18" t="s">
        <v>384</v>
      </c>
      <c r="O105" s="138">
        <v>245</v>
      </c>
      <c r="P105" s="16"/>
      <c r="Q105" s="88">
        <v>0.59202951970126194</v>
      </c>
      <c r="R105" s="18" t="s">
        <v>382</v>
      </c>
      <c r="S105" s="138">
        <v>116</v>
      </c>
      <c r="T105" s="26"/>
      <c r="U105" s="89">
        <v>0.26230245853459988</v>
      </c>
      <c r="V105" s="18" t="s">
        <v>383</v>
      </c>
      <c r="W105" s="138">
        <v>267</v>
      </c>
      <c r="X105" s="89"/>
      <c r="Y105" s="17">
        <v>0.389889459392049</v>
      </c>
      <c r="Z105" s="18" t="s">
        <v>383</v>
      </c>
      <c r="AA105" s="138">
        <v>88</v>
      </c>
      <c r="AB105" s="16"/>
      <c r="AC105" s="90">
        <v>0.4558823329307693</v>
      </c>
      <c r="AD105" s="18" t="s">
        <v>382</v>
      </c>
      <c r="AE105" s="138">
        <v>98</v>
      </c>
    </row>
    <row r="106" spans="1:31" x14ac:dyDescent="0.3">
      <c r="A106" s="86">
        <v>7</v>
      </c>
      <c r="B106" s="22" t="s">
        <v>85</v>
      </c>
      <c r="C106" s="22">
        <v>703</v>
      </c>
      <c r="D106" t="s">
        <v>87</v>
      </c>
      <c r="E106" s="87">
        <v>0.67339979277024897</v>
      </c>
      <c r="F106" s="18" t="s">
        <v>381</v>
      </c>
      <c r="G106" s="138">
        <v>140</v>
      </c>
      <c r="H106" s="87"/>
      <c r="I106" s="57">
        <v>0.79837474136905628</v>
      </c>
      <c r="J106" s="18" t="s">
        <v>381</v>
      </c>
      <c r="K106" s="138">
        <v>42</v>
      </c>
      <c r="L106" s="69"/>
      <c r="M106" s="17">
        <v>0.36247234252699612</v>
      </c>
      <c r="N106" s="18" t="s">
        <v>383</v>
      </c>
      <c r="O106" s="138">
        <v>78</v>
      </c>
      <c r="P106" s="16"/>
      <c r="Q106" s="88">
        <v>0.65791551313417462</v>
      </c>
      <c r="R106" s="18" t="s">
        <v>381</v>
      </c>
      <c r="S106" s="138">
        <v>77</v>
      </c>
      <c r="T106" s="26"/>
      <c r="U106" s="89">
        <v>0.31896335165150747</v>
      </c>
      <c r="V106" s="18" t="s">
        <v>383</v>
      </c>
      <c r="W106" s="138">
        <v>114</v>
      </c>
      <c r="X106" s="89"/>
      <c r="Y106" s="17">
        <v>0.2186284537256076</v>
      </c>
      <c r="Z106" s="18" t="s">
        <v>383</v>
      </c>
      <c r="AA106" s="138">
        <v>189</v>
      </c>
      <c r="AB106" s="16"/>
      <c r="AC106" s="90">
        <v>0.45515318770983115</v>
      </c>
      <c r="AD106" s="18" t="s">
        <v>382</v>
      </c>
      <c r="AE106" s="138">
        <v>99</v>
      </c>
    </row>
    <row r="107" spans="1:31" x14ac:dyDescent="0.3">
      <c r="A107" s="86">
        <v>9</v>
      </c>
      <c r="B107" s="22" t="s">
        <v>112</v>
      </c>
      <c r="C107" s="22">
        <v>901</v>
      </c>
      <c r="D107" t="s">
        <v>112</v>
      </c>
      <c r="E107" s="87">
        <v>0.69424411527518437</v>
      </c>
      <c r="F107" s="18" t="s">
        <v>381</v>
      </c>
      <c r="G107" s="138">
        <v>128</v>
      </c>
      <c r="H107" s="87"/>
      <c r="I107" s="57">
        <v>0.74487797719889681</v>
      </c>
      <c r="J107" s="18" t="s">
        <v>381</v>
      </c>
      <c r="K107" s="138">
        <v>86</v>
      </c>
      <c r="L107" s="69"/>
      <c r="M107" s="17">
        <v>0.17012406947890821</v>
      </c>
      <c r="N107" s="18" t="s">
        <v>384</v>
      </c>
      <c r="O107" s="138">
        <v>184</v>
      </c>
      <c r="P107" s="16"/>
      <c r="Q107" s="88">
        <v>7.048611111111111E-2</v>
      </c>
      <c r="R107" s="18" t="s">
        <v>384</v>
      </c>
      <c r="S107" s="138">
        <v>302</v>
      </c>
      <c r="T107" s="26"/>
      <c r="U107" s="89">
        <v>0.61537613538691971</v>
      </c>
      <c r="V107" s="18" t="s">
        <v>381</v>
      </c>
      <c r="W107" s="138">
        <v>5</v>
      </c>
      <c r="X107" s="89"/>
      <c r="Y107" s="17">
        <v>0.32018480525601922</v>
      </c>
      <c r="Z107" s="18" t="s">
        <v>383</v>
      </c>
      <c r="AA107" s="138">
        <v>132</v>
      </c>
      <c r="AB107" s="16"/>
      <c r="AC107" s="90">
        <v>0.45360444356128843</v>
      </c>
      <c r="AD107" s="18" t="s">
        <v>382</v>
      </c>
      <c r="AE107" s="138">
        <v>100</v>
      </c>
    </row>
    <row r="108" spans="1:31" x14ac:dyDescent="0.3">
      <c r="A108" s="86">
        <v>19</v>
      </c>
      <c r="B108" s="22" t="s">
        <v>284</v>
      </c>
      <c r="C108" s="22">
        <v>1911</v>
      </c>
      <c r="D108" t="s">
        <v>294</v>
      </c>
      <c r="E108" s="87">
        <v>0.73593995388766287</v>
      </c>
      <c r="F108" s="18" t="s">
        <v>381</v>
      </c>
      <c r="G108" s="138">
        <v>96</v>
      </c>
      <c r="H108" s="87"/>
      <c r="I108" s="57">
        <v>0.76868065718577916</v>
      </c>
      <c r="J108" s="18" t="s">
        <v>381</v>
      </c>
      <c r="K108" s="138">
        <v>66</v>
      </c>
      <c r="L108" s="69"/>
      <c r="M108" s="17">
        <v>0.14931309364148615</v>
      </c>
      <c r="N108" s="18" t="s">
        <v>384</v>
      </c>
      <c r="O108" s="138">
        <v>202</v>
      </c>
      <c r="P108" s="16"/>
      <c r="Q108" s="88">
        <v>0.4844780131341746</v>
      </c>
      <c r="R108" s="18" t="s">
        <v>382</v>
      </c>
      <c r="S108" s="138">
        <v>167</v>
      </c>
      <c r="T108" s="26"/>
      <c r="U108" s="89">
        <v>0.28321700945334316</v>
      </c>
      <c r="V108" s="18" t="s">
        <v>383</v>
      </c>
      <c r="W108" s="138">
        <v>206</v>
      </c>
      <c r="X108" s="89"/>
      <c r="Y108" s="17">
        <v>0.4380840137390335</v>
      </c>
      <c r="Z108" s="18" t="s">
        <v>382</v>
      </c>
      <c r="AA108" s="138">
        <v>61</v>
      </c>
      <c r="AB108" s="16"/>
      <c r="AC108" s="90">
        <v>0.45172674413348418</v>
      </c>
      <c r="AD108" s="18" t="s">
        <v>382</v>
      </c>
      <c r="AE108" s="138">
        <v>101</v>
      </c>
    </row>
    <row r="109" spans="1:31" x14ac:dyDescent="0.3">
      <c r="A109" s="86">
        <v>1</v>
      </c>
      <c r="B109" s="18" t="s">
        <v>2</v>
      </c>
      <c r="C109" s="18">
        <v>109</v>
      </c>
      <c r="D109" t="s">
        <v>10</v>
      </c>
      <c r="E109" s="87">
        <v>0.65748450031170191</v>
      </c>
      <c r="F109" s="18" t="s">
        <v>381</v>
      </c>
      <c r="G109" s="138">
        <v>156</v>
      </c>
      <c r="H109" s="87"/>
      <c r="I109" s="57">
        <v>0.50885304956039268</v>
      </c>
      <c r="J109" s="18" t="s">
        <v>382</v>
      </c>
      <c r="K109" s="138">
        <v>234</v>
      </c>
      <c r="L109" s="69"/>
      <c r="M109" s="17">
        <v>0.42046315326385991</v>
      </c>
      <c r="N109" s="18" t="s">
        <v>382</v>
      </c>
      <c r="O109" s="138">
        <v>57</v>
      </c>
      <c r="P109" s="16"/>
      <c r="Q109" s="88">
        <v>0.52175594471628461</v>
      </c>
      <c r="R109" s="18" t="s">
        <v>382</v>
      </c>
      <c r="S109" s="138">
        <v>149</v>
      </c>
      <c r="T109" s="26"/>
      <c r="U109" s="89">
        <v>0.31354953539607672</v>
      </c>
      <c r="V109" s="18" t="s">
        <v>383</v>
      </c>
      <c r="W109" s="138">
        <v>125</v>
      </c>
      <c r="X109" s="89"/>
      <c r="Y109" s="17">
        <v>0.39969446033193584</v>
      </c>
      <c r="Z109" s="18" t="s">
        <v>383</v>
      </c>
      <c r="AA109" s="138">
        <v>81</v>
      </c>
      <c r="AB109" s="16"/>
      <c r="AC109" s="90">
        <v>0.45106858936659056</v>
      </c>
      <c r="AD109" s="18" t="s">
        <v>382</v>
      </c>
      <c r="AE109" s="138">
        <v>102</v>
      </c>
    </row>
    <row r="110" spans="1:31" x14ac:dyDescent="0.3">
      <c r="A110" s="86">
        <v>20</v>
      </c>
      <c r="B110" s="22" t="s">
        <v>295</v>
      </c>
      <c r="C110" s="22">
        <v>2011</v>
      </c>
      <c r="D110" t="s">
        <v>303</v>
      </c>
      <c r="E110" s="87">
        <v>0.73594804197836861</v>
      </c>
      <c r="F110" s="18" t="s">
        <v>381</v>
      </c>
      <c r="G110" s="138">
        <v>95</v>
      </c>
      <c r="H110" s="87"/>
      <c r="I110" s="57">
        <v>0.68944853106579285</v>
      </c>
      <c r="J110" s="18" t="s">
        <v>381</v>
      </c>
      <c r="K110" s="138">
        <v>129</v>
      </c>
      <c r="L110" s="69"/>
      <c r="M110" s="17">
        <v>0.2470736627050672</v>
      </c>
      <c r="N110" s="18" t="s">
        <v>383</v>
      </c>
      <c r="O110" s="138">
        <v>138</v>
      </c>
      <c r="P110" s="16"/>
      <c r="Q110" s="88">
        <v>0.50620038916072918</v>
      </c>
      <c r="R110" s="18" t="s">
        <v>382</v>
      </c>
      <c r="S110" s="138">
        <v>161</v>
      </c>
      <c r="T110" s="26"/>
      <c r="U110" s="89">
        <v>0.40425222521616716</v>
      </c>
      <c r="V110" s="18" t="s">
        <v>382</v>
      </c>
      <c r="W110" s="138">
        <v>29</v>
      </c>
      <c r="X110" s="89"/>
      <c r="Y110" s="17">
        <v>0.27924623242726615</v>
      </c>
      <c r="Z110" s="18" t="s">
        <v>383</v>
      </c>
      <c r="AA110" s="138">
        <v>155</v>
      </c>
      <c r="AB110" s="16"/>
      <c r="AC110" s="90">
        <v>0.4508384844731147</v>
      </c>
      <c r="AD110" s="18" t="s">
        <v>382</v>
      </c>
      <c r="AE110" s="138">
        <v>103</v>
      </c>
    </row>
    <row r="111" spans="1:31" x14ac:dyDescent="0.3">
      <c r="A111" s="86">
        <v>14</v>
      </c>
      <c r="B111" s="22" t="s">
        <v>223</v>
      </c>
      <c r="C111" s="22">
        <v>1408</v>
      </c>
      <c r="D111" t="s">
        <v>230</v>
      </c>
      <c r="E111" s="87">
        <v>0.89502975487309278</v>
      </c>
      <c r="F111" s="18" t="s">
        <v>380</v>
      </c>
      <c r="G111" s="138">
        <v>4</v>
      </c>
      <c r="H111" s="87"/>
      <c r="I111" s="57">
        <v>0.75455093497600179</v>
      </c>
      <c r="J111" s="18" t="s">
        <v>381</v>
      </c>
      <c r="K111" s="138">
        <v>80</v>
      </c>
      <c r="L111" s="69"/>
      <c r="M111" s="17">
        <v>0.31981914988053178</v>
      </c>
      <c r="N111" s="18" t="s">
        <v>383</v>
      </c>
      <c r="O111" s="138">
        <v>93</v>
      </c>
      <c r="P111" s="16"/>
      <c r="Q111" s="88">
        <v>0.59654761138295131</v>
      </c>
      <c r="R111" s="18" t="s">
        <v>382</v>
      </c>
      <c r="S111" s="138">
        <v>112</v>
      </c>
      <c r="T111" s="26"/>
      <c r="U111" s="89">
        <v>0.27261685760612381</v>
      </c>
      <c r="V111" s="18" t="s">
        <v>383</v>
      </c>
      <c r="W111" s="138">
        <v>240</v>
      </c>
      <c r="X111" s="89"/>
      <c r="Y111" s="17">
        <v>0.16844128471819858</v>
      </c>
      <c r="Z111" s="18" t="s">
        <v>384</v>
      </c>
      <c r="AA111" s="138">
        <v>228</v>
      </c>
      <c r="AB111" s="16"/>
      <c r="AC111" s="90">
        <v>0.45062897077713637</v>
      </c>
      <c r="AD111" s="18" t="s">
        <v>382</v>
      </c>
      <c r="AE111" s="138">
        <v>104</v>
      </c>
    </row>
    <row r="112" spans="1:31" x14ac:dyDescent="0.3">
      <c r="A112" s="86">
        <v>13</v>
      </c>
      <c r="B112" s="22" t="s">
        <v>193</v>
      </c>
      <c r="C112" s="22">
        <v>1302</v>
      </c>
      <c r="D112" t="s">
        <v>194</v>
      </c>
      <c r="E112" s="87">
        <v>0.80111422416309197</v>
      </c>
      <c r="F112" s="18" t="s">
        <v>380</v>
      </c>
      <c r="G112" s="138">
        <v>41</v>
      </c>
      <c r="H112" s="87"/>
      <c r="I112" s="57">
        <v>0.52049995534897464</v>
      </c>
      <c r="J112" s="18" t="s">
        <v>382</v>
      </c>
      <c r="K112" s="138">
        <v>225</v>
      </c>
      <c r="L112" s="69"/>
      <c r="M112" s="17">
        <v>0.12164970334597011</v>
      </c>
      <c r="N112" s="18" t="s">
        <v>384</v>
      </c>
      <c r="O112" s="138">
        <v>222</v>
      </c>
      <c r="P112" s="16"/>
      <c r="Q112" s="88">
        <v>0.50717261138295133</v>
      </c>
      <c r="R112" s="18" t="s">
        <v>382</v>
      </c>
      <c r="S112" s="138">
        <v>160</v>
      </c>
      <c r="T112" s="26"/>
      <c r="U112" s="89">
        <v>0.28595499730893909</v>
      </c>
      <c r="V112" s="18" t="s">
        <v>383</v>
      </c>
      <c r="W112" s="138">
        <v>198</v>
      </c>
      <c r="X112" s="89"/>
      <c r="Y112" s="17">
        <v>0.5289613449536531</v>
      </c>
      <c r="Z112" s="18" t="s">
        <v>382</v>
      </c>
      <c r="AA112" s="138">
        <v>18</v>
      </c>
      <c r="AB112" s="16"/>
      <c r="AC112" s="90">
        <v>0.44908876415897409</v>
      </c>
      <c r="AD112" s="18" t="s">
        <v>382</v>
      </c>
      <c r="AE112" s="138">
        <v>105</v>
      </c>
    </row>
    <row r="113" spans="1:31" x14ac:dyDescent="0.3">
      <c r="A113" s="86">
        <v>14</v>
      </c>
      <c r="B113" s="22" t="s">
        <v>223</v>
      </c>
      <c r="C113" s="22">
        <v>1411</v>
      </c>
      <c r="D113" t="s">
        <v>233</v>
      </c>
      <c r="E113" s="87">
        <v>0.77726120533957066</v>
      </c>
      <c r="F113" s="18" t="s">
        <v>381</v>
      </c>
      <c r="G113" s="138">
        <v>60</v>
      </c>
      <c r="H113" s="87"/>
      <c r="I113" s="57">
        <v>0.73420313521971559</v>
      </c>
      <c r="J113" s="18" t="s">
        <v>381</v>
      </c>
      <c r="K113" s="138">
        <v>96</v>
      </c>
      <c r="L113" s="69"/>
      <c r="M113" s="17">
        <v>0.20190808091096979</v>
      </c>
      <c r="N113" s="18" t="s">
        <v>383</v>
      </c>
      <c r="O113" s="138">
        <v>167</v>
      </c>
      <c r="P113" s="16"/>
      <c r="Q113" s="88">
        <v>0.53279761138295134</v>
      </c>
      <c r="R113" s="18" t="s">
        <v>382</v>
      </c>
      <c r="S113" s="138">
        <v>144</v>
      </c>
      <c r="T113" s="26"/>
      <c r="U113" s="89">
        <v>0.34747782952058404</v>
      </c>
      <c r="V113" s="18" t="s">
        <v>383</v>
      </c>
      <c r="W113" s="138">
        <v>63</v>
      </c>
      <c r="X113" s="89"/>
      <c r="Y113" s="17">
        <v>0.28849087666643836</v>
      </c>
      <c r="Z113" s="18" t="s">
        <v>383</v>
      </c>
      <c r="AA113" s="138">
        <v>148</v>
      </c>
      <c r="AB113" s="16"/>
      <c r="AC113" s="90">
        <v>0.44783331450288905</v>
      </c>
      <c r="AD113" s="18" t="s">
        <v>382</v>
      </c>
      <c r="AE113" s="138">
        <v>106</v>
      </c>
    </row>
    <row r="114" spans="1:31" x14ac:dyDescent="0.3">
      <c r="A114" s="86">
        <v>17</v>
      </c>
      <c r="B114" s="22" t="s">
        <v>265</v>
      </c>
      <c r="C114" s="22">
        <v>1712</v>
      </c>
      <c r="D114" t="s">
        <v>275</v>
      </c>
      <c r="E114" s="87">
        <v>0.7498177062644289</v>
      </c>
      <c r="F114" s="18" t="s">
        <v>381</v>
      </c>
      <c r="G114" s="138">
        <v>80</v>
      </c>
      <c r="H114" s="87"/>
      <c r="I114" s="57">
        <v>0.45671357752847508</v>
      </c>
      <c r="J114" s="18" t="s">
        <v>382</v>
      </c>
      <c r="K114" s="138">
        <v>265</v>
      </c>
      <c r="L114" s="69"/>
      <c r="M114" s="17">
        <v>0.14832007661385355</v>
      </c>
      <c r="N114" s="18" t="s">
        <v>384</v>
      </c>
      <c r="O114" s="138">
        <v>204</v>
      </c>
      <c r="P114" s="16"/>
      <c r="Q114" s="88">
        <v>0.73529761138295124</v>
      </c>
      <c r="R114" s="18" t="s">
        <v>381</v>
      </c>
      <c r="S114" s="138">
        <v>48</v>
      </c>
      <c r="T114" s="26"/>
      <c r="U114" s="89">
        <v>0.29067469570899512</v>
      </c>
      <c r="V114" s="18" t="s">
        <v>383</v>
      </c>
      <c r="W114" s="138">
        <v>187</v>
      </c>
      <c r="X114" s="89"/>
      <c r="Y114" s="17">
        <v>0.47444070603572469</v>
      </c>
      <c r="Z114" s="18" t="s">
        <v>382</v>
      </c>
      <c r="AA114" s="138">
        <v>39</v>
      </c>
      <c r="AB114" s="16"/>
      <c r="AC114" s="90">
        <v>0.44771754422152238</v>
      </c>
      <c r="AD114" s="18" t="s">
        <v>382</v>
      </c>
      <c r="AE114" s="138">
        <v>107</v>
      </c>
    </row>
    <row r="115" spans="1:31" x14ac:dyDescent="0.3">
      <c r="A115" s="86">
        <v>21</v>
      </c>
      <c r="B115" s="22" t="s">
        <v>304</v>
      </c>
      <c r="C115" s="22">
        <v>2105</v>
      </c>
      <c r="D115" t="s">
        <v>308</v>
      </c>
      <c r="E115" s="87">
        <v>0.75214032222951011</v>
      </c>
      <c r="F115" s="18" t="s">
        <v>381</v>
      </c>
      <c r="G115" s="138">
        <v>77</v>
      </c>
      <c r="H115" s="87"/>
      <c r="I115" s="57">
        <v>0.67024960845463122</v>
      </c>
      <c r="J115" s="18" t="s">
        <v>381</v>
      </c>
      <c r="K115" s="138">
        <v>140</v>
      </c>
      <c r="L115" s="69"/>
      <c r="M115" s="17">
        <v>0.42395377409967261</v>
      </c>
      <c r="N115" s="18" t="s">
        <v>382</v>
      </c>
      <c r="O115" s="138">
        <v>51</v>
      </c>
      <c r="P115" s="16"/>
      <c r="Q115" s="88">
        <v>0.59842261138295139</v>
      </c>
      <c r="R115" s="18" t="s">
        <v>382</v>
      </c>
      <c r="S115" s="138">
        <v>111</v>
      </c>
      <c r="T115" s="26"/>
      <c r="U115" s="89">
        <v>0.22475360042439008</v>
      </c>
      <c r="V115" s="18" t="s">
        <v>383</v>
      </c>
      <c r="W115" s="138">
        <v>331</v>
      </c>
      <c r="X115" s="89"/>
      <c r="Y115" s="17">
        <v>0.2769900805320813</v>
      </c>
      <c r="Z115" s="18" t="s">
        <v>383</v>
      </c>
      <c r="AA115" s="138">
        <v>157</v>
      </c>
      <c r="AB115" s="16"/>
      <c r="AC115" s="90">
        <v>0.44738524246156708</v>
      </c>
      <c r="AD115" s="18" t="s">
        <v>382</v>
      </c>
      <c r="AE115" s="138">
        <v>108</v>
      </c>
    </row>
    <row r="116" spans="1:31" x14ac:dyDescent="0.3">
      <c r="A116" s="86">
        <v>5</v>
      </c>
      <c r="B116" s="22" t="s">
        <v>57</v>
      </c>
      <c r="C116" s="22">
        <v>505</v>
      </c>
      <c r="D116" t="s">
        <v>60</v>
      </c>
      <c r="E116" s="87">
        <v>0.66829002418290906</v>
      </c>
      <c r="F116" s="18" t="s">
        <v>381</v>
      </c>
      <c r="G116" s="138">
        <v>145</v>
      </c>
      <c r="H116" s="87"/>
      <c r="I116" s="57">
        <v>0.44918443864244745</v>
      </c>
      <c r="J116" s="18" t="s">
        <v>382</v>
      </c>
      <c r="K116" s="138">
        <v>270</v>
      </c>
      <c r="L116" s="69"/>
      <c r="M116" s="17">
        <v>0.183921915119965</v>
      </c>
      <c r="N116" s="18" t="s">
        <v>384</v>
      </c>
      <c r="O116" s="138">
        <v>176</v>
      </c>
      <c r="P116" s="16"/>
      <c r="Q116" s="88">
        <v>0.62135301313417457</v>
      </c>
      <c r="R116" s="18" t="s">
        <v>381</v>
      </c>
      <c r="S116" s="138">
        <v>101</v>
      </c>
      <c r="T116" s="26"/>
      <c r="U116" s="89">
        <v>0.42376093966133294</v>
      </c>
      <c r="V116" s="18" t="s">
        <v>382</v>
      </c>
      <c r="W116" s="138">
        <v>24</v>
      </c>
      <c r="X116" s="89"/>
      <c r="Y116" s="17">
        <v>0.42189829864472828</v>
      </c>
      <c r="Z116" s="18" t="s">
        <v>382</v>
      </c>
      <c r="AA116" s="138">
        <v>75</v>
      </c>
      <c r="AB116" s="16"/>
      <c r="AC116" s="90">
        <v>0.4464990696331968</v>
      </c>
      <c r="AD116" s="18" t="s">
        <v>382</v>
      </c>
      <c r="AE116" s="138">
        <v>109</v>
      </c>
    </row>
    <row r="117" spans="1:31" x14ac:dyDescent="0.3">
      <c r="A117" s="86">
        <v>9</v>
      </c>
      <c r="B117" s="22" t="s">
        <v>112</v>
      </c>
      <c r="C117" s="22">
        <v>921</v>
      </c>
      <c r="D117" t="s">
        <v>132</v>
      </c>
      <c r="E117" s="87">
        <v>0.75495137953070668</v>
      </c>
      <c r="F117" s="18" t="s">
        <v>381</v>
      </c>
      <c r="G117" s="138">
        <v>76</v>
      </c>
      <c r="H117" s="87"/>
      <c r="I117" s="57">
        <v>0.63644767507787425</v>
      </c>
      <c r="J117" s="18" t="s">
        <v>381</v>
      </c>
      <c r="K117" s="138">
        <v>167</v>
      </c>
      <c r="L117" s="69"/>
      <c r="M117" s="17">
        <v>0.20307381176500186</v>
      </c>
      <c r="N117" s="18" t="s">
        <v>383</v>
      </c>
      <c r="O117" s="138">
        <v>166</v>
      </c>
      <c r="P117" s="16"/>
      <c r="Q117" s="88">
        <v>0.57592261138295131</v>
      </c>
      <c r="R117" s="18" t="s">
        <v>382</v>
      </c>
      <c r="S117" s="138">
        <v>124</v>
      </c>
      <c r="T117" s="26"/>
      <c r="U117" s="89">
        <v>0.29111042306622953</v>
      </c>
      <c r="V117" s="18" t="s">
        <v>383</v>
      </c>
      <c r="W117" s="138">
        <v>185</v>
      </c>
      <c r="X117" s="89"/>
      <c r="Y117" s="17">
        <v>0.38935795069254953</v>
      </c>
      <c r="Z117" s="18" t="s">
        <v>383</v>
      </c>
      <c r="AA117" s="138">
        <v>89</v>
      </c>
      <c r="AB117" s="16"/>
      <c r="AC117" s="90">
        <v>0.44603106797581726</v>
      </c>
      <c r="AD117" s="18" t="s">
        <v>382</v>
      </c>
      <c r="AE117" s="138">
        <v>110</v>
      </c>
    </row>
    <row r="118" spans="1:31" x14ac:dyDescent="0.3">
      <c r="A118" s="86">
        <v>12</v>
      </c>
      <c r="B118" s="22" t="s">
        <v>165</v>
      </c>
      <c r="C118" s="22">
        <v>1225</v>
      </c>
      <c r="D118" t="s">
        <v>188</v>
      </c>
      <c r="E118" s="87">
        <v>0.71648609163499921</v>
      </c>
      <c r="F118" s="18" t="s">
        <v>381</v>
      </c>
      <c r="G118" s="138">
        <v>113</v>
      </c>
      <c r="H118" s="87"/>
      <c r="I118" s="57">
        <v>0.78352073097675745</v>
      </c>
      <c r="J118" s="18" t="s">
        <v>381</v>
      </c>
      <c r="K118" s="138">
        <v>52</v>
      </c>
      <c r="L118" s="69"/>
      <c r="M118" s="17">
        <v>0.40833841096565388</v>
      </c>
      <c r="N118" s="18" t="s">
        <v>382</v>
      </c>
      <c r="O118" s="138">
        <v>62</v>
      </c>
      <c r="P118" s="16"/>
      <c r="Q118" s="88">
        <v>0.18965200875611643</v>
      </c>
      <c r="R118" s="18" t="s">
        <v>384</v>
      </c>
      <c r="S118" s="138">
        <v>281</v>
      </c>
      <c r="T118" s="26"/>
      <c r="U118" s="89">
        <v>0.27580772243642476</v>
      </c>
      <c r="V118" s="18" t="s">
        <v>383</v>
      </c>
      <c r="W118" s="138">
        <v>228</v>
      </c>
      <c r="X118" s="89"/>
      <c r="Y118" s="17">
        <v>0.36186392376597809</v>
      </c>
      <c r="Z118" s="18" t="s">
        <v>383</v>
      </c>
      <c r="AA118" s="138">
        <v>105</v>
      </c>
      <c r="AB118" s="16"/>
      <c r="AC118" s="90">
        <v>0.44486654795469199</v>
      </c>
      <c r="AD118" s="18" t="s">
        <v>382</v>
      </c>
      <c r="AE118" s="138">
        <v>111</v>
      </c>
    </row>
    <row r="119" spans="1:31" x14ac:dyDescent="0.3">
      <c r="A119" s="86">
        <v>3</v>
      </c>
      <c r="B119" s="22" t="s">
        <v>27</v>
      </c>
      <c r="C119" s="22">
        <v>305</v>
      </c>
      <c r="D119" t="s">
        <v>32</v>
      </c>
      <c r="E119" s="87">
        <v>0.64789357068960307</v>
      </c>
      <c r="F119" s="18" t="s">
        <v>381</v>
      </c>
      <c r="G119" s="138">
        <v>167</v>
      </c>
      <c r="H119" s="87"/>
      <c r="I119" s="57">
        <v>0.2416666666666667</v>
      </c>
      <c r="J119" s="18" t="s">
        <v>383</v>
      </c>
      <c r="K119" s="138">
        <v>309</v>
      </c>
      <c r="L119" s="69"/>
      <c r="M119" s="17">
        <v>0.64909524621011938</v>
      </c>
      <c r="N119" s="18" t="s">
        <v>381</v>
      </c>
      <c r="O119" s="138">
        <v>4</v>
      </c>
      <c r="P119" s="16"/>
      <c r="Q119" s="88">
        <v>0.66529761138295129</v>
      </c>
      <c r="R119" s="18" t="s">
        <v>381</v>
      </c>
      <c r="S119" s="138">
        <v>70</v>
      </c>
      <c r="T119" s="26"/>
      <c r="U119" s="89">
        <v>0.28899570631453131</v>
      </c>
      <c r="V119" s="18" t="s">
        <v>383</v>
      </c>
      <c r="W119" s="138">
        <v>192</v>
      </c>
      <c r="X119" s="89"/>
      <c r="Y119" s="17">
        <v>0.31787342114157047</v>
      </c>
      <c r="Z119" s="18" t="s">
        <v>383</v>
      </c>
      <c r="AA119" s="138">
        <v>134</v>
      </c>
      <c r="AB119" s="16"/>
      <c r="AC119" s="90">
        <v>0.44179314443570428</v>
      </c>
      <c r="AD119" s="18" t="s">
        <v>382</v>
      </c>
      <c r="AE119" s="138">
        <v>112</v>
      </c>
    </row>
    <row r="120" spans="1:31" x14ac:dyDescent="0.3">
      <c r="A120" s="86">
        <v>12</v>
      </c>
      <c r="B120" s="22" t="s">
        <v>165</v>
      </c>
      <c r="C120" s="22">
        <v>1207</v>
      </c>
      <c r="D120" t="s">
        <v>170</v>
      </c>
      <c r="E120" s="87">
        <v>0.42801825678110184</v>
      </c>
      <c r="F120" s="18" t="s">
        <v>382</v>
      </c>
      <c r="G120" s="138">
        <v>261</v>
      </c>
      <c r="H120" s="87"/>
      <c r="I120" s="57">
        <v>0.84583479769909964</v>
      </c>
      <c r="J120" s="18" t="s">
        <v>380</v>
      </c>
      <c r="K120" s="138">
        <v>4</v>
      </c>
      <c r="L120" s="69"/>
      <c r="M120" s="17">
        <v>0.24237528649292456</v>
      </c>
      <c r="N120" s="18" t="s">
        <v>383</v>
      </c>
      <c r="O120" s="138">
        <v>141</v>
      </c>
      <c r="P120" s="16"/>
      <c r="Q120" s="88">
        <v>0.66217261138295136</v>
      </c>
      <c r="R120" s="18" t="s">
        <v>381</v>
      </c>
      <c r="S120" s="138">
        <v>73</v>
      </c>
      <c r="T120" s="26"/>
      <c r="U120" s="89">
        <v>0.26031514477276019</v>
      </c>
      <c r="V120" s="18" t="s">
        <v>383</v>
      </c>
      <c r="W120" s="138">
        <v>273</v>
      </c>
      <c r="X120" s="89"/>
      <c r="Y120" s="17">
        <v>0.4473421538538816</v>
      </c>
      <c r="Z120" s="18" t="s">
        <v>382</v>
      </c>
      <c r="AA120" s="138">
        <v>54</v>
      </c>
      <c r="AB120" s="16"/>
      <c r="AC120" s="90">
        <v>0.44114276876457625</v>
      </c>
      <c r="AD120" s="18" t="s">
        <v>382</v>
      </c>
      <c r="AE120" s="138">
        <v>113</v>
      </c>
    </row>
    <row r="121" spans="1:31" x14ac:dyDescent="0.3">
      <c r="A121" s="86">
        <v>16</v>
      </c>
      <c r="B121" s="22" t="s">
        <v>251</v>
      </c>
      <c r="C121" s="22">
        <v>1601</v>
      </c>
      <c r="D121" t="s">
        <v>252</v>
      </c>
      <c r="E121" s="87">
        <v>0.80292303633181683</v>
      </c>
      <c r="F121" s="18" t="s">
        <v>380</v>
      </c>
      <c r="G121" s="138">
        <v>38</v>
      </c>
      <c r="H121" s="87"/>
      <c r="I121" s="57">
        <v>0.71122295973809602</v>
      </c>
      <c r="J121" s="18" t="s">
        <v>381</v>
      </c>
      <c r="K121" s="138">
        <v>118</v>
      </c>
      <c r="L121" s="69"/>
      <c r="M121" s="17">
        <v>0.18424383027954269</v>
      </c>
      <c r="N121" s="18" t="s">
        <v>384</v>
      </c>
      <c r="O121" s="138">
        <v>175</v>
      </c>
      <c r="P121" s="16"/>
      <c r="Q121" s="88">
        <v>0.6077976113829513</v>
      </c>
      <c r="R121" s="18" t="s">
        <v>381</v>
      </c>
      <c r="S121" s="138">
        <v>109</v>
      </c>
      <c r="T121" s="26"/>
      <c r="U121" s="89">
        <v>0.3649828006405062</v>
      </c>
      <c r="V121" s="18" t="s">
        <v>383</v>
      </c>
      <c r="W121" s="138">
        <v>47</v>
      </c>
      <c r="X121" s="89"/>
      <c r="Y121" s="17">
        <v>0.21556923517672663</v>
      </c>
      <c r="Z121" s="18" t="s">
        <v>383</v>
      </c>
      <c r="AA121" s="138">
        <v>193</v>
      </c>
      <c r="AB121" s="16"/>
      <c r="AC121" s="90">
        <v>0.44090268570576296</v>
      </c>
      <c r="AD121" s="18" t="s">
        <v>382</v>
      </c>
      <c r="AE121" s="138">
        <v>114</v>
      </c>
    </row>
    <row r="122" spans="1:31" x14ac:dyDescent="0.3">
      <c r="A122" s="86">
        <v>7</v>
      </c>
      <c r="B122" s="22" t="s">
        <v>85</v>
      </c>
      <c r="C122" s="22">
        <v>718</v>
      </c>
      <c r="D122" t="s">
        <v>102</v>
      </c>
      <c r="E122" s="87">
        <v>0.33426825678110184</v>
      </c>
      <c r="F122" s="18" t="s">
        <v>383</v>
      </c>
      <c r="G122" s="138">
        <v>278</v>
      </c>
      <c r="H122" s="87"/>
      <c r="I122" s="57">
        <v>0.59556907065151665</v>
      </c>
      <c r="J122" s="18" t="s">
        <v>382</v>
      </c>
      <c r="K122" s="138">
        <v>192</v>
      </c>
      <c r="L122" s="69"/>
      <c r="M122" s="17">
        <v>0.4350818166477427</v>
      </c>
      <c r="N122" s="18" t="s">
        <v>382</v>
      </c>
      <c r="O122" s="138">
        <v>46</v>
      </c>
      <c r="P122" s="16"/>
      <c r="Q122" s="88">
        <v>0.46404761138295131</v>
      </c>
      <c r="R122" s="18" t="s">
        <v>382</v>
      </c>
      <c r="S122" s="138">
        <v>176</v>
      </c>
      <c r="T122" s="26"/>
      <c r="U122" s="89">
        <v>0.331470756395364</v>
      </c>
      <c r="V122" s="18" t="s">
        <v>383</v>
      </c>
      <c r="W122" s="138">
        <v>85</v>
      </c>
      <c r="X122" s="89"/>
      <c r="Y122" s="17">
        <v>0.52465508621097467</v>
      </c>
      <c r="Z122" s="18" t="s">
        <v>382</v>
      </c>
      <c r="AA122" s="138">
        <v>20</v>
      </c>
      <c r="AB122" s="16"/>
      <c r="AC122" s="90">
        <v>0.43916291555301618</v>
      </c>
      <c r="AD122" s="18" t="s">
        <v>382</v>
      </c>
      <c r="AE122" s="138">
        <v>115</v>
      </c>
    </row>
    <row r="123" spans="1:31" x14ac:dyDescent="0.3">
      <c r="A123" s="86">
        <v>22</v>
      </c>
      <c r="B123" s="22" t="s">
        <v>311</v>
      </c>
      <c r="C123" s="22">
        <v>2203</v>
      </c>
      <c r="D123" t="s">
        <v>312</v>
      </c>
      <c r="E123" s="87">
        <v>0.8067281007674193</v>
      </c>
      <c r="F123" s="18" t="s">
        <v>380</v>
      </c>
      <c r="G123" s="138">
        <v>35</v>
      </c>
      <c r="H123" s="87"/>
      <c r="I123" s="57">
        <v>0.62007953432833052</v>
      </c>
      <c r="J123" s="18" t="s">
        <v>381</v>
      </c>
      <c r="K123" s="138">
        <v>177</v>
      </c>
      <c r="L123" s="69"/>
      <c r="M123" s="17">
        <v>0.46590710370499294</v>
      </c>
      <c r="N123" s="18" t="s">
        <v>382</v>
      </c>
      <c r="O123" s="138">
        <v>35</v>
      </c>
      <c r="P123" s="16"/>
      <c r="Q123" s="88">
        <v>0.41187499999999994</v>
      </c>
      <c r="R123" s="18" t="s">
        <v>382</v>
      </c>
      <c r="S123" s="138">
        <v>205</v>
      </c>
      <c r="T123" s="26"/>
      <c r="U123" s="89">
        <v>0.33303543950068915</v>
      </c>
      <c r="V123" s="18" t="s">
        <v>383</v>
      </c>
      <c r="W123" s="138">
        <v>80</v>
      </c>
      <c r="X123" s="89"/>
      <c r="Y123" s="17">
        <v>0.16859806473723571</v>
      </c>
      <c r="Z123" s="18" t="s">
        <v>384</v>
      </c>
      <c r="AA123" s="138">
        <v>227</v>
      </c>
      <c r="AB123" s="16"/>
      <c r="AC123" s="90">
        <v>0.43840495772067239</v>
      </c>
      <c r="AD123" s="18" t="s">
        <v>382</v>
      </c>
      <c r="AE123" s="138">
        <v>116</v>
      </c>
    </row>
    <row r="124" spans="1:31" x14ac:dyDescent="0.3">
      <c r="A124" s="86">
        <v>22</v>
      </c>
      <c r="B124" s="22" t="s">
        <v>311</v>
      </c>
      <c r="C124" s="22">
        <v>2209</v>
      </c>
      <c r="D124" t="s">
        <v>318</v>
      </c>
      <c r="E124" s="87">
        <v>0.7869588554583975</v>
      </c>
      <c r="F124" s="18" t="s">
        <v>381</v>
      </c>
      <c r="G124" s="138">
        <v>52</v>
      </c>
      <c r="H124" s="87"/>
      <c r="I124" s="57">
        <v>0.76765045214835792</v>
      </c>
      <c r="J124" s="18" t="s">
        <v>381</v>
      </c>
      <c r="K124" s="138">
        <v>69</v>
      </c>
      <c r="L124" s="69"/>
      <c r="M124" s="17">
        <v>0.10738622041988501</v>
      </c>
      <c r="N124" s="18" t="s">
        <v>384</v>
      </c>
      <c r="O124" s="138">
        <v>233</v>
      </c>
      <c r="P124" s="16"/>
      <c r="Q124" s="88">
        <v>0.31404761138295134</v>
      </c>
      <c r="R124" s="18" t="s">
        <v>383</v>
      </c>
      <c r="S124" s="138">
        <v>244</v>
      </c>
      <c r="T124" s="26"/>
      <c r="U124" s="89">
        <v>0.31940857553195984</v>
      </c>
      <c r="V124" s="18" t="s">
        <v>383</v>
      </c>
      <c r="W124" s="138">
        <v>112</v>
      </c>
      <c r="X124" s="89"/>
      <c r="Y124" s="17">
        <v>0.40547319928423009</v>
      </c>
      <c r="Z124" s="18" t="s">
        <v>382</v>
      </c>
      <c r="AA124" s="138">
        <v>78</v>
      </c>
      <c r="AB124" s="16"/>
      <c r="AC124" s="90">
        <v>0.43737556276925854</v>
      </c>
      <c r="AD124" s="18" t="s">
        <v>382</v>
      </c>
      <c r="AE124" s="138">
        <v>117</v>
      </c>
    </row>
    <row r="125" spans="1:31" x14ac:dyDescent="0.3">
      <c r="A125" s="86">
        <v>4</v>
      </c>
      <c r="B125" s="22" t="s">
        <v>44</v>
      </c>
      <c r="C125" s="22">
        <v>410</v>
      </c>
      <c r="D125" t="s">
        <v>51</v>
      </c>
      <c r="E125" s="87">
        <v>0.67822467610988502</v>
      </c>
      <c r="F125" s="18" t="s">
        <v>381</v>
      </c>
      <c r="G125" s="138">
        <v>138</v>
      </c>
      <c r="H125" s="87"/>
      <c r="I125" s="57">
        <v>0.54304275366248789</v>
      </c>
      <c r="J125" s="18" t="s">
        <v>382</v>
      </c>
      <c r="K125" s="138">
        <v>216</v>
      </c>
      <c r="L125" s="69"/>
      <c r="M125" s="17">
        <v>0.36115979381443297</v>
      </c>
      <c r="N125" s="18" t="s">
        <v>383</v>
      </c>
      <c r="O125" s="138">
        <v>79</v>
      </c>
      <c r="P125" s="16"/>
      <c r="Q125" s="88">
        <v>0.73529761138295124</v>
      </c>
      <c r="R125" s="18" t="s">
        <v>381</v>
      </c>
      <c r="S125" s="138">
        <v>45</v>
      </c>
      <c r="T125" s="26"/>
      <c r="U125" s="89">
        <v>0.25782934460739421</v>
      </c>
      <c r="V125" s="18" t="s">
        <v>383</v>
      </c>
      <c r="W125" s="138">
        <v>280</v>
      </c>
      <c r="X125" s="89"/>
      <c r="Y125" s="17">
        <v>0.30977205998991231</v>
      </c>
      <c r="Z125" s="18" t="s">
        <v>383</v>
      </c>
      <c r="AA125" s="138">
        <v>138</v>
      </c>
      <c r="AB125" s="16"/>
      <c r="AC125" s="90">
        <v>0.43703858163230735</v>
      </c>
      <c r="AD125" s="18" t="s">
        <v>382</v>
      </c>
      <c r="AE125" s="138">
        <v>118</v>
      </c>
    </row>
    <row r="126" spans="1:31" x14ac:dyDescent="0.3">
      <c r="A126" s="86">
        <v>4</v>
      </c>
      <c r="B126" s="22" t="s">
        <v>44</v>
      </c>
      <c r="C126" s="22">
        <v>405</v>
      </c>
      <c r="D126" t="s">
        <v>47</v>
      </c>
      <c r="E126" s="87">
        <v>0.52494682820967331</v>
      </c>
      <c r="F126" s="18" t="s">
        <v>382</v>
      </c>
      <c r="G126" s="138">
        <v>227</v>
      </c>
      <c r="H126" s="87"/>
      <c r="I126" s="57">
        <v>0.74148409667824644</v>
      </c>
      <c r="J126" s="18" t="s">
        <v>381</v>
      </c>
      <c r="K126" s="138">
        <v>89</v>
      </c>
      <c r="L126" s="69"/>
      <c r="M126" s="17">
        <v>0.26170745399458506</v>
      </c>
      <c r="N126" s="18" t="s">
        <v>383</v>
      </c>
      <c r="O126" s="138">
        <v>127</v>
      </c>
      <c r="P126" s="16"/>
      <c r="Q126" s="88">
        <v>0.54779761138295135</v>
      </c>
      <c r="R126" s="18" t="s">
        <v>382</v>
      </c>
      <c r="S126" s="138">
        <v>135</v>
      </c>
      <c r="T126" s="26"/>
      <c r="U126" s="89">
        <v>0.25017900472858329</v>
      </c>
      <c r="V126" s="18" t="s">
        <v>383</v>
      </c>
      <c r="W126" s="138">
        <v>294</v>
      </c>
      <c r="X126" s="89"/>
      <c r="Y126" s="17">
        <v>0.45897713798064932</v>
      </c>
      <c r="Z126" s="18" t="s">
        <v>382</v>
      </c>
      <c r="AA126" s="138">
        <v>46</v>
      </c>
      <c r="AB126" s="16"/>
      <c r="AC126" s="90">
        <v>0.43569979454347574</v>
      </c>
      <c r="AD126" s="18" t="s">
        <v>382</v>
      </c>
      <c r="AE126" s="138">
        <v>119</v>
      </c>
    </row>
    <row r="127" spans="1:31" x14ac:dyDescent="0.3">
      <c r="A127" s="86">
        <v>12</v>
      </c>
      <c r="B127" s="22" t="s">
        <v>165</v>
      </c>
      <c r="C127" s="22">
        <v>1218</v>
      </c>
      <c r="D127" t="s">
        <v>181</v>
      </c>
      <c r="E127" s="87">
        <v>0.72015317034475079</v>
      </c>
      <c r="F127" s="18" t="s">
        <v>381</v>
      </c>
      <c r="G127" s="138">
        <v>109</v>
      </c>
      <c r="H127" s="87"/>
      <c r="I127" s="57">
        <v>0.81180510647344384</v>
      </c>
      <c r="J127" s="18" t="s">
        <v>380</v>
      </c>
      <c r="K127" s="138">
        <v>30</v>
      </c>
      <c r="L127" s="69"/>
      <c r="M127" s="17">
        <v>0.11080937971912208</v>
      </c>
      <c r="N127" s="18" t="s">
        <v>384</v>
      </c>
      <c r="O127" s="138">
        <v>231</v>
      </c>
      <c r="P127" s="16"/>
      <c r="Q127" s="88">
        <v>0.76238720419492378</v>
      </c>
      <c r="R127" s="18" t="s">
        <v>381</v>
      </c>
      <c r="S127" s="138">
        <v>39</v>
      </c>
      <c r="T127" s="26"/>
      <c r="U127" s="89">
        <v>0.29014797526004982</v>
      </c>
      <c r="V127" s="18" t="s">
        <v>383</v>
      </c>
      <c r="W127" s="138">
        <v>189</v>
      </c>
      <c r="X127" s="89"/>
      <c r="Y127" s="17">
        <v>0.25480153118432924</v>
      </c>
      <c r="Z127" s="18" t="s">
        <v>383</v>
      </c>
      <c r="AA127" s="138">
        <v>174</v>
      </c>
      <c r="AB127" s="16"/>
      <c r="AC127" s="90">
        <v>0.43560778496479202</v>
      </c>
      <c r="AD127" s="18" t="s">
        <v>382</v>
      </c>
      <c r="AE127" s="138">
        <v>120</v>
      </c>
    </row>
    <row r="128" spans="1:31" x14ac:dyDescent="0.3">
      <c r="A128" s="86">
        <v>17</v>
      </c>
      <c r="B128" s="22" t="s">
        <v>265</v>
      </c>
      <c r="C128" s="22">
        <v>1710</v>
      </c>
      <c r="D128" t="s">
        <v>273</v>
      </c>
      <c r="E128" s="87">
        <v>0.65594604769060327</v>
      </c>
      <c r="F128" s="18" t="s">
        <v>381</v>
      </c>
      <c r="G128" s="138">
        <v>158</v>
      </c>
      <c r="H128" s="87"/>
      <c r="I128" s="57">
        <v>0.57525873019626739</v>
      </c>
      <c r="J128" s="18" t="s">
        <v>382</v>
      </c>
      <c r="K128" s="138">
        <v>201</v>
      </c>
      <c r="L128" s="69"/>
      <c r="M128" s="17">
        <v>5.1612903225806452E-2</v>
      </c>
      <c r="N128" s="18" t="s">
        <v>384</v>
      </c>
      <c r="O128" s="138">
        <v>269</v>
      </c>
      <c r="P128" s="16"/>
      <c r="Q128" s="88">
        <v>0.8302405045867487</v>
      </c>
      <c r="R128" s="18" t="s">
        <v>380</v>
      </c>
      <c r="S128" s="138">
        <v>13</v>
      </c>
      <c r="T128" s="26"/>
      <c r="U128" s="89">
        <v>0.30461416674640918</v>
      </c>
      <c r="V128" s="18" t="s">
        <v>383</v>
      </c>
      <c r="W128" s="138">
        <v>146</v>
      </c>
      <c r="X128" s="89"/>
      <c r="Y128" s="17">
        <v>0.43449130271213043</v>
      </c>
      <c r="Z128" s="18" t="s">
        <v>382</v>
      </c>
      <c r="AA128" s="138">
        <v>62</v>
      </c>
      <c r="AB128" s="16"/>
      <c r="AC128" s="90">
        <v>0.43558998307539132</v>
      </c>
      <c r="AD128" s="18" t="s">
        <v>382</v>
      </c>
      <c r="AE128" s="138">
        <v>121</v>
      </c>
    </row>
    <row r="129" spans="1:31" x14ac:dyDescent="0.3">
      <c r="A129" s="86">
        <v>17</v>
      </c>
      <c r="B129" s="22" t="s">
        <v>265</v>
      </c>
      <c r="C129" s="22">
        <v>1703</v>
      </c>
      <c r="D129" t="s">
        <v>267</v>
      </c>
      <c r="E129" s="87">
        <v>0.60699216545599732</v>
      </c>
      <c r="F129" s="18" t="s">
        <v>381</v>
      </c>
      <c r="G129" s="138">
        <v>196</v>
      </c>
      <c r="H129" s="87"/>
      <c r="I129" s="57">
        <v>0.47893809031636891</v>
      </c>
      <c r="J129" s="18" t="s">
        <v>382</v>
      </c>
      <c r="K129" s="138">
        <v>250</v>
      </c>
      <c r="L129" s="69"/>
      <c r="M129" s="17">
        <v>0.30843225385725426</v>
      </c>
      <c r="N129" s="18" t="s">
        <v>383</v>
      </c>
      <c r="O129" s="138">
        <v>102</v>
      </c>
      <c r="P129" s="16"/>
      <c r="Q129" s="88">
        <v>0.7484226113829513</v>
      </c>
      <c r="R129" s="18" t="s">
        <v>381</v>
      </c>
      <c r="S129" s="138">
        <v>42</v>
      </c>
      <c r="T129" s="26"/>
      <c r="U129" s="89">
        <v>0.33019159157116695</v>
      </c>
      <c r="V129" s="18" t="s">
        <v>383</v>
      </c>
      <c r="W129" s="138">
        <v>92</v>
      </c>
      <c r="X129" s="89"/>
      <c r="Y129" s="17">
        <v>0.34943428250609809</v>
      </c>
      <c r="Z129" s="18" t="s">
        <v>383</v>
      </c>
      <c r="AA129" s="138">
        <v>111</v>
      </c>
      <c r="AB129" s="16"/>
      <c r="AC129" s="90">
        <v>0.4353394648555301</v>
      </c>
      <c r="AD129" s="18" t="s">
        <v>382</v>
      </c>
      <c r="AE129" s="138">
        <v>122</v>
      </c>
    </row>
    <row r="130" spans="1:31" x14ac:dyDescent="0.3">
      <c r="A130" s="86">
        <v>16</v>
      </c>
      <c r="B130" s="22" t="s">
        <v>251</v>
      </c>
      <c r="C130" s="22">
        <v>1615</v>
      </c>
      <c r="D130" t="s">
        <v>263</v>
      </c>
      <c r="E130" s="87">
        <v>0.63765508093159839</v>
      </c>
      <c r="F130" s="18" t="s">
        <v>381</v>
      </c>
      <c r="G130" s="138">
        <v>178</v>
      </c>
      <c r="H130" s="87"/>
      <c r="I130" s="57">
        <v>0.5987080672174494</v>
      </c>
      <c r="J130" s="18" t="s">
        <v>382</v>
      </c>
      <c r="K130" s="138">
        <v>191</v>
      </c>
      <c r="L130" s="69"/>
      <c r="M130" s="17">
        <v>0.20028796795331846</v>
      </c>
      <c r="N130" s="18" t="s">
        <v>383</v>
      </c>
      <c r="O130" s="138">
        <v>169</v>
      </c>
      <c r="P130" s="16"/>
      <c r="Q130" s="88">
        <v>0.58358287192033642</v>
      </c>
      <c r="R130" s="18" t="s">
        <v>382</v>
      </c>
      <c r="S130" s="138">
        <v>121</v>
      </c>
      <c r="T130" s="26"/>
      <c r="U130" s="89">
        <v>0.31928045232750163</v>
      </c>
      <c r="V130" s="18" t="s">
        <v>383</v>
      </c>
      <c r="W130" s="138">
        <v>113</v>
      </c>
      <c r="X130" s="89"/>
      <c r="Y130" s="17">
        <v>0.41604706746248388</v>
      </c>
      <c r="Z130" s="18" t="s">
        <v>382</v>
      </c>
      <c r="AA130" s="138">
        <v>77</v>
      </c>
      <c r="AB130" s="16"/>
      <c r="AC130" s="90">
        <v>0.43492221830920252</v>
      </c>
      <c r="AD130" s="18" t="s">
        <v>382</v>
      </c>
      <c r="AE130" s="138">
        <v>123</v>
      </c>
    </row>
    <row r="131" spans="1:31" x14ac:dyDescent="0.3">
      <c r="A131" s="86">
        <v>10</v>
      </c>
      <c r="B131" s="22" t="s">
        <v>136</v>
      </c>
      <c r="C131" s="22">
        <v>1015</v>
      </c>
      <c r="D131" t="s">
        <v>150</v>
      </c>
      <c r="E131" s="87">
        <v>0.76001674917014939</v>
      </c>
      <c r="F131" s="18" t="s">
        <v>381</v>
      </c>
      <c r="G131" s="138">
        <v>74</v>
      </c>
      <c r="H131" s="87"/>
      <c r="I131" s="57">
        <v>0.77873820928576865</v>
      </c>
      <c r="J131" s="18" t="s">
        <v>381</v>
      </c>
      <c r="K131" s="138">
        <v>59</v>
      </c>
      <c r="L131" s="69"/>
      <c r="M131" s="17">
        <v>0.26947253508442015</v>
      </c>
      <c r="N131" s="18" t="s">
        <v>383</v>
      </c>
      <c r="O131" s="138">
        <v>121</v>
      </c>
      <c r="P131" s="16"/>
      <c r="Q131" s="88">
        <v>0.54215200875611635</v>
      </c>
      <c r="R131" s="18" t="s">
        <v>382</v>
      </c>
      <c r="S131" s="138">
        <v>137</v>
      </c>
      <c r="T131" s="26"/>
      <c r="U131" s="89">
        <v>0.26157263428472788</v>
      </c>
      <c r="V131" s="18" t="s">
        <v>383</v>
      </c>
      <c r="W131" s="138">
        <v>270</v>
      </c>
      <c r="X131" s="89"/>
      <c r="Y131" s="17">
        <v>0.2515301523786454</v>
      </c>
      <c r="Z131" s="18" t="s">
        <v>383</v>
      </c>
      <c r="AA131" s="138">
        <v>178</v>
      </c>
      <c r="AB131" s="16"/>
      <c r="AC131" s="90">
        <v>0.43485725133315711</v>
      </c>
      <c r="AD131" s="18" t="s">
        <v>382</v>
      </c>
      <c r="AE131" s="138">
        <v>124</v>
      </c>
    </row>
    <row r="132" spans="1:31" x14ac:dyDescent="0.3">
      <c r="A132" s="86">
        <v>8</v>
      </c>
      <c r="B132" s="22" t="s">
        <v>104</v>
      </c>
      <c r="C132" s="22">
        <v>803</v>
      </c>
      <c r="D132" t="s">
        <v>106</v>
      </c>
      <c r="E132" s="87">
        <v>0.36968492344776849</v>
      </c>
      <c r="F132" s="18" t="s">
        <v>383</v>
      </c>
      <c r="G132" s="138">
        <v>271</v>
      </c>
      <c r="H132" s="87"/>
      <c r="I132" s="57">
        <v>0.764399305349027</v>
      </c>
      <c r="J132" s="18" t="s">
        <v>381</v>
      </c>
      <c r="K132" s="138">
        <v>71</v>
      </c>
      <c r="L132" s="69"/>
      <c r="M132" s="17">
        <v>0.28437882086168809</v>
      </c>
      <c r="N132" s="18" t="s">
        <v>383</v>
      </c>
      <c r="O132" s="138">
        <v>114</v>
      </c>
      <c r="P132" s="16"/>
      <c r="Q132" s="88">
        <v>0.63202951970126198</v>
      </c>
      <c r="R132" s="18" t="s">
        <v>381</v>
      </c>
      <c r="S132" s="138">
        <v>88</v>
      </c>
      <c r="T132" s="26"/>
      <c r="U132" s="89">
        <v>0.27402436461810875</v>
      </c>
      <c r="V132" s="18" t="s">
        <v>383</v>
      </c>
      <c r="W132" s="138">
        <v>232</v>
      </c>
      <c r="X132" s="89"/>
      <c r="Y132" s="17">
        <v>0.47588804889982372</v>
      </c>
      <c r="Z132" s="18" t="s">
        <v>382</v>
      </c>
      <c r="AA132" s="138">
        <v>38</v>
      </c>
      <c r="AB132" s="16"/>
      <c r="AC132" s="90">
        <v>0.43462552892492551</v>
      </c>
      <c r="AD132" s="18" t="s">
        <v>382</v>
      </c>
      <c r="AE132" s="138">
        <v>125</v>
      </c>
    </row>
    <row r="133" spans="1:31" x14ac:dyDescent="0.3">
      <c r="A133" s="86">
        <v>9</v>
      </c>
      <c r="B133" s="22" t="s">
        <v>112</v>
      </c>
      <c r="C133" s="22">
        <v>917</v>
      </c>
      <c r="D133" t="s">
        <v>128</v>
      </c>
      <c r="E133" s="87">
        <v>0.67165538389172874</v>
      </c>
      <c r="F133" s="18" t="s">
        <v>381</v>
      </c>
      <c r="G133" s="138">
        <v>142</v>
      </c>
      <c r="H133" s="87"/>
      <c r="I133" s="57">
        <v>0.62327323124918299</v>
      </c>
      <c r="J133" s="18" t="s">
        <v>381</v>
      </c>
      <c r="K133" s="138">
        <v>174</v>
      </c>
      <c r="L133" s="69"/>
      <c r="M133" s="17">
        <v>0.2890688162928009</v>
      </c>
      <c r="N133" s="18" t="s">
        <v>383</v>
      </c>
      <c r="O133" s="138">
        <v>111</v>
      </c>
      <c r="P133" s="16"/>
      <c r="Q133" s="88">
        <v>0.73342261138295139</v>
      </c>
      <c r="R133" s="18" t="s">
        <v>381</v>
      </c>
      <c r="S133" s="138">
        <v>50</v>
      </c>
      <c r="T133" s="26"/>
      <c r="U133" s="89">
        <v>0.27349697345282431</v>
      </c>
      <c r="V133" s="18" t="s">
        <v>383</v>
      </c>
      <c r="W133" s="138">
        <v>237</v>
      </c>
      <c r="X133" s="89"/>
      <c r="Y133" s="17">
        <v>0.28783215991037064</v>
      </c>
      <c r="Z133" s="18" t="s">
        <v>383</v>
      </c>
      <c r="AA133" s="138">
        <v>149</v>
      </c>
      <c r="AB133" s="16"/>
      <c r="AC133" s="90">
        <v>0.43310599011647055</v>
      </c>
      <c r="AD133" s="18" t="s">
        <v>382</v>
      </c>
      <c r="AE133" s="138">
        <v>126</v>
      </c>
    </row>
    <row r="134" spans="1:31" x14ac:dyDescent="0.3">
      <c r="A134" s="86">
        <v>9</v>
      </c>
      <c r="B134" s="22" t="s">
        <v>112</v>
      </c>
      <c r="C134" s="22">
        <v>920</v>
      </c>
      <c r="D134" t="s">
        <v>131</v>
      </c>
      <c r="E134" s="87">
        <v>0.4405182567811019</v>
      </c>
      <c r="F134" s="18" t="s">
        <v>382</v>
      </c>
      <c r="G134" s="138">
        <v>256</v>
      </c>
      <c r="H134" s="87"/>
      <c r="I134" s="57">
        <v>0.589919354050914</v>
      </c>
      <c r="J134" s="18" t="s">
        <v>382</v>
      </c>
      <c r="K134" s="138">
        <v>194</v>
      </c>
      <c r="L134" s="69"/>
      <c r="M134" s="17">
        <v>0.44829272261361891</v>
      </c>
      <c r="N134" s="18" t="s">
        <v>382</v>
      </c>
      <c r="O134" s="138">
        <v>40</v>
      </c>
      <c r="P134" s="16"/>
      <c r="Q134" s="88">
        <v>0.37967261138295133</v>
      </c>
      <c r="R134" s="18" t="s">
        <v>383</v>
      </c>
      <c r="S134" s="138">
        <v>221</v>
      </c>
      <c r="T134" s="26"/>
      <c r="U134" s="89">
        <v>0.36824158881965974</v>
      </c>
      <c r="V134" s="18" t="s">
        <v>383</v>
      </c>
      <c r="W134" s="138">
        <v>45</v>
      </c>
      <c r="X134" s="89"/>
      <c r="Y134" s="17">
        <v>0.39684301771625391</v>
      </c>
      <c r="Z134" s="18" t="s">
        <v>383</v>
      </c>
      <c r="AA134" s="138">
        <v>83</v>
      </c>
      <c r="AB134" s="16"/>
      <c r="AC134" s="90">
        <v>0.42897878687346763</v>
      </c>
      <c r="AD134" s="18" t="s">
        <v>382</v>
      </c>
      <c r="AE134" s="138">
        <v>127</v>
      </c>
    </row>
    <row r="135" spans="1:31" x14ac:dyDescent="0.3">
      <c r="A135" s="86">
        <v>19</v>
      </c>
      <c r="B135" s="22" t="s">
        <v>284</v>
      </c>
      <c r="C135" s="22">
        <v>1903</v>
      </c>
      <c r="D135" t="s">
        <v>286</v>
      </c>
      <c r="E135" s="87">
        <v>0.61326575031170183</v>
      </c>
      <c r="F135" s="18" t="s">
        <v>381</v>
      </c>
      <c r="G135" s="138">
        <v>192</v>
      </c>
      <c r="H135" s="87"/>
      <c r="I135" s="57">
        <v>0.70337647359385458</v>
      </c>
      <c r="J135" s="18" t="s">
        <v>381</v>
      </c>
      <c r="K135" s="138">
        <v>122</v>
      </c>
      <c r="L135" s="69"/>
      <c r="M135" s="17">
        <v>0.32574811723690517</v>
      </c>
      <c r="N135" s="18" t="s">
        <v>383</v>
      </c>
      <c r="O135" s="138">
        <v>92</v>
      </c>
      <c r="P135" s="16"/>
      <c r="Q135" s="88">
        <v>0.6077976113829513</v>
      </c>
      <c r="R135" s="18" t="s">
        <v>381</v>
      </c>
      <c r="S135" s="138">
        <v>108</v>
      </c>
      <c r="T135" s="26"/>
      <c r="U135" s="89">
        <v>0.45912796791036897</v>
      </c>
      <c r="V135" s="18" t="s">
        <v>382</v>
      </c>
      <c r="W135" s="138">
        <v>18</v>
      </c>
      <c r="X135" s="89"/>
      <c r="Y135" s="17">
        <v>0.10636696687931779</v>
      </c>
      <c r="Z135" s="18" t="s">
        <v>384</v>
      </c>
      <c r="AA135" s="138">
        <v>283</v>
      </c>
      <c r="AB135" s="16"/>
      <c r="AC135" s="90">
        <v>0.42872363257403556</v>
      </c>
      <c r="AD135" s="18" t="s">
        <v>382</v>
      </c>
      <c r="AE135" s="138">
        <v>128</v>
      </c>
    </row>
    <row r="136" spans="1:31" x14ac:dyDescent="0.3">
      <c r="A136" s="86">
        <v>20</v>
      </c>
      <c r="B136" s="22" t="s">
        <v>295</v>
      </c>
      <c r="C136" s="22">
        <v>2005</v>
      </c>
      <c r="D136" t="s">
        <v>298</v>
      </c>
      <c r="E136" s="87">
        <v>0.61942459386217041</v>
      </c>
      <c r="F136" s="18" t="s">
        <v>381</v>
      </c>
      <c r="G136" s="138">
        <v>189</v>
      </c>
      <c r="H136" s="87"/>
      <c r="I136" s="57">
        <v>0.66890159959226136</v>
      </c>
      <c r="J136" s="18" t="s">
        <v>381</v>
      </c>
      <c r="K136" s="138">
        <v>142</v>
      </c>
      <c r="L136" s="69"/>
      <c r="M136" s="17">
        <v>0.3113169283461017</v>
      </c>
      <c r="N136" s="18" t="s">
        <v>383</v>
      </c>
      <c r="O136" s="138">
        <v>99</v>
      </c>
      <c r="P136" s="16"/>
      <c r="Q136" s="88">
        <v>0.61279761138295141</v>
      </c>
      <c r="R136" s="18" t="s">
        <v>381</v>
      </c>
      <c r="S136" s="138">
        <v>105</v>
      </c>
      <c r="T136" s="26"/>
      <c r="U136" s="89">
        <v>0.24983944049043549</v>
      </c>
      <c r="V136" s="18" t="s">
        <v>383</v>
      </c>
      <c r="W136" s="138">
        <v>295</v>
      </c>
      <c r="X136" s="89"/>
      <c r="Y136" s="17">
        <v>0.33714095230729074</v>
      </c>
      <c r="Z136" s="18" t="s">
        <v>383</v>
      </c>
      <c r="AA136" s="138">
        <v>118</v>
      </c>
      <c r="AB136" s="16"/>
      <c r="AC136" s="90">
        <v>0.42827643848849456</v>
      </c>
      <c r="AD136" s="18" t="s">
        <v>382</v>
      </c>
      <c r="AE136" s="138">
        <v>129</v>
      </c>
    </row>
    <row r="137" spans="1:31" x14ac:dyDescent="0.3">
      <c r="A137" s="86">
        <v>2</v>
      </c>
      <c r="B137" s="22" t="s">
        <v>18</v>
      </c>
      <c r="C137" s="22">
        <v>206</v>
      </c>
      <c r="D137" t="s">
        <v>24</v>
      </c>
      <c r="E137" s="87">
        <v>0.70720054946433164</v>
      </c>
      <c r="F137" s="18" t="s">
        <v>381</v>
      </c>
      <c r="G137" s="138">
        <v>118</v>
      </c>
      <c r="H137" s="87"/>
      <c r="I137" s="57">
        <v>0.72496821797757938</v>
      </c>
      <c r="J137" s="18" t="s">
        <v>381</v>
      </c>
      <c r="K137" s="138">
        <v>104</v>
      </c>
      <c r="L137" s="69"/>
      <c r="M137" s="17">
        <v>0.26933454397036394</v>
      </c>
      <c r="N137" s="18" t="s">
        <v>383</v>
      </c>
      <c r="O137" s="138">
        <v>122</v>
      </c>
      <c r="P137" s="16"/>
      <c r="Q137" s="88">
        <v>0.31779761138295137</v>
      </c>
      <c r="R137" s="18" t="s">
        <v>383</v>
      </c>
      <c r="S137" s="138">
        <v>243</v>
      </c>
      <c r="T137" s="26"/>
      <c r="U137" s="89">
        <v>0.31832981238834634</v>
      </c>
      <c r="V137" s="18" t="s">
        <v>383</v>
      </c>
      <c r="W137" s="138">
        <v>116</v>
      </c>
      <c r="X137" s="89"/>
      <c r="Y137" s="17">
        <v>0.324235070807468</v>
      </c>
      <c r="Z137" s="18" t="s">
        <v>383</v>
      </c>
      <c r="AA137" s="138">
        <v>129</v>
      </c>
      <c r="AB137" s="16"/>
      <c r="AC137" s="90">
        <v>0.42689985018075283</v>
      </c>
      <c r="AD137" s="18" t="s">
        <v>382</v>
      </c>
      <c r="AE137" s="138">
        <v>130</v>
      </c>
    </row>
    <row r="138" spans="1:31" x14ac:dyDescent="0.3">
      <c r="A138" s="86">
        <v>16</v>
      </c>
      <c r="B138" s="22" t="s">
        <v>251</v>
      </c>
      <c r="C138" s="22">
        <v>1604</v>
      </c>
      <c r="D138" t="s">
        <v>255</v>
      </c>
      <c r="E138" s="87">
        <v>0.64986815708491341</v>
      </c>
      <c r="F138" s="18" t="s">
        <v>381</v>
      </c>
      <c r="G138" s="138">
        <v>164</v>
      </c>
      <c r="H138" s="87"/>
      <c r="I138" s="57">
        <v>0.76119716155151917</v>
      </c>
      <c r="J138" s="18" t="s">
        <v>381</v>
      </c>
      <c r="K138" s="138">
        <v>75</v>
      </c>
      <c r="L138" s="69"/>
      <c r="M138" s="17">
        <v>0.15596479159950447</v>
      </c>
      <c r="N138" s="18" t="s">
        <v>384</v>
      </c>
      <c r="O138" s="138">
        <v>196</v>
      </c>
      <c r="P138" s="16"/>
      <c r="Q138" s="88">
        <v>0.63029761138295137</v>
      </c>
      <c r="R138" s="18" t="s">
        <v>381</v>
      </c>
      <c r="S138" s="138">
        <v>91</v>
      </c>
      <c r="T138" s="26"/>
      <c r="U138" s="89">
        <v>0.29635403748970368</v>
      </c>
      <c r="V138" s="18" t="s">
        <v>383</v>
      </c>
      <c r="W138" s="138">
        <v>172</v>
      </c>
      <c r="X138" s="89"/>
      <c r="Y138" s="17">
        <v>0.31133464252980719</v>
      </c>
      <c r="Z138" s="18" t="s">
        <v>383</v>
      </c>
      <c r="AA138" s="138">
        <v>136</v>
      </c>
      <c r="AB138" s="16"/>
      <c r="AC138" s="90">
        <v>0.42640861238430916</v>
      </c>
      <c r="AD138" s="18" t="s">
        <v>382</v>
      </c>
      <c r="AE138" s="138">
        <v>131</v>
      </c>
    </row>
    <row r="139" spans="1:31" x14ac:dyDescent="0.3">
      <c r="A139" s="86">
        <v>6</v>
      </c>
      <c r="B139" s="22" t="s">
        <v>70</v>
      </c>
      <c r="C139" s="22">
        <v>606</v>
      </c>
      <c r="D139" t="s">
        <v>76</v>
      </c>
      <c r="E139" s="87">
        <v>0.65820466028987368</v>
      </c>
      <c r="F139" s="18" t="s">
        <v>381</v>
      </c>
      <c r="G139" s="138">
        <v>153</v>
      </c>
      <c r="H139" s="87"/>
      <c r="I139" s="57">
        <v>0.43562178201541579</v>
      </c>
      <c r="J139" s="18" t="s">
        <v>382</v>
      </c>
      <c r="K139" s="138">
        <v>272</v>
      </c>
      <c r="L139" s="69"/>
      <c r="M139" s="17">
        <v>0.37706353801744064</v>
      </c>
      <c r="N139" s="18" t="s">
        <v>383</v>
      </c>
      <c r="O139" s="138">
        <v>72</v>
      </c>
      <c r="P139" s="16"/>
      <c r="Q139" s="88">
        <v>0.69142140405011743</v>
      </c>
      <c r="R139" s="18" t="s">
        <v>381</v>
      </c>
      <c r="S139" s="138">
        <v>61</v>
      </c>
      <c r="T139" s="26"/>
      <c r="U139" s="89">
        <v>0.30277775886452496</v>
      </c>
      <c r="V139" s="18" t="s">
        <v>383</v>
      </c>
      <c r="W139" s="138">
        <v>150</v>
      </c>
      <c r="X139" s="89"/>
      <c r="Y139" s="17">
        <v>0.29684174194291812</v>
      </c>
      <c r="Z139" s="18" t="s">
        <v>383</v>
      </c>
      <c r="AA139" s="138">
        <v>145</v>
      </c>
      <c r="AB139" s="16"/>
      <c r="AC139" s="90">
        <v>0.42549770443227986</v>
      </c>
      <c r="AD139" s="18" t="s">
        <v>382</v>
      </c>
      <c r="AE139" s="138">
        <v>132</v>
      </c>
    </row>
    <row r="140" spans="1:31" x14ac:dyDescent="0.3">
      <c r="A140" s="86">
        <v>22</v>
      </c>
      <c r="B140" s="22" t="s">
        <v>311</v>
      </c>
      <c r="C140" s="22">
        <v>2202</v>
      </c>
      <c r="D140" t="s">
        <v>18</v>
      </c>
      <c r="E140" s="87">
        <v>0.50309647380271738</v>
      </c>
      <c r="F140" s="18" t="s">
        <v>382</v>
      </c>
      <c r="G140" s="138">
        <v>237</v>
      </c>
      <c r="H140" s="87"/>
      <c r="I140" s="57">
        <v>0.82428688156131491</v>
      </c>
      <c r="J140" s="18" t="s">
        <v>380</v>
      </c>
      <c r="K140" s="138">
        <v>22</v>
      </c>
      <c r="L140" s="69"/>
      <c r="M140" s="17">
        <v>0.30861251457442673</v>
      </c>
      <c r="N140" s="18" t="s">
        <v>383</v>
      </c>
      <c r="O140" s="138">
        <v>101</v>
      </c>
      <c r="P140" s="16"/>
      <c r="Q140" s="88">
        <v>0.67186011138295132</v>
      </c>
      <c r="R140" s="18" t="s">
        <v>381</v>
      </c>
      <c r="S140" s="138">
        <v>68</v>
      </c>
      <c r="T140" s="26"/>
      <c r="U140" s="89">
        <v>0.43098623622250387</v>
      </c>
      <c r="V140" s="18" t="s">
        <v>382</v>
      </c>
      <c r="W140" s="138">
        <v>21</v>
      </c>
      <c r="X140" s="89"/>
      <c r="Y140" s="17">
        <v>0.10784383088690654</v>
      </c>
      <c r="Z140" s="18" t="s">
        <v>384</v>
      </c>
      <c r="AA140" s="138">
        <v>281</v>
      </c>
      <c r="AB140" s="16"/>
      <c r="AC140" s="90">
        <v>0.42397042813050623</v>
      </c>
      <c r="AD140" s="18" t="s">
        <v>382</v>
      </c>
      <c r="AE140" s="138">
        <v>133</v>
      </c>
    </row>
    <row r="141" spans="1:31" x14ac:dyDescent="0.3">
      <c r="A141" s="86">
        <v>9</v>
      </c>
      <c r="B141" s="22" t="s">
        <v>112</v>
      </c>
      <c r="C141" s="22">
        <v>911</v>
      </c>
      <c r="D141" t="s">
        <v>122</v>
      </c>
      <c r="E141" s="87">
        <v>0.29885159011443518</v>
      </c>
      <c r="F141" s="18" t="s">
        <v>383</v>
      </c>
      <c r="G141" s="138">
        <v>284</v>
      </c>
      <c r="H141" s="87"/>
      <c r="I141" s="57">
        <v>0.74440751727584198</v>
      </c>
      <c r="J141" s="18" t="s">
        <v>381</v>
      </c>
      <c r="K141" s="138">
        <v>87</v>
      </c>
      <c r="L141" s="69"/>
      <c r="M141" s="17">
        <v>0.21874775740895547</v>
      </c>
      <c r="N141" s="18" t="s">
        <v>383</v>
      </c>
      <c r="O141" s="138">
        <v>156</v>
      </c>
      <c r="P141" s="16"/>
      <c r="Q141" s="88">
        <v>0.51779761138295133</v>
      </c>
      <c r="R141" s="18" t="s">
        <v>382</v>
      </c>
      <c r="S141" s="138">
        <v>154</v>
      </c>
      <c r="T141" s="26"/>
      <c r="U141" s="89">
        <v>0.30383287135606746</v>
      </c>
      <c r="V141" s="18" t="s">
        <v>383</v>
      </c>
      <c r="W141" s="138">
        <v>148</v>
      </c>
      <c r="X141" s="89"/>
      <c r="Y141" s="17">
        <v>0.54782168186425761</v>
      </c>
      <c r="Z141" s="18" t="s">
        <v>382</v>
      </c>
      <c r="AA141" s="138">
        <v>9</v>
      </c>
      <c r="AB141" s="16"/>
      <c r="AC141" s="90">
        <v>0.42195488752940125</v>
      </c>
      <c r="AD141" s="18" t="s">
        <v>382</v>
      </c>
      <c r="AE141" s="138">
        <v>134</v>
      </c>
    </row>
    <row r="142" spans="1:31" x14ac:dyDescent="0.3">
      <c r="A142" s="86">
        <v>22</v>
      </c>
      <c r="B142" s="22" t="s">
        <v>311</v>
      </c>
      <c r="C142" s="22">
        <v>2201</v>
      </c>
      <c r="D142" t="s">
        <v>311</v>
      </c>
      <c r="E142" s="87">
        <v>0.48264707465440504</v>
      </c>
      <c r="F142" s="18" t="s">
        <v>382</v>
      </c>
      <c r="G142" s="138">
        <v>241</v>
      </c>
      <c r="H142" s="87"/>
      <c r="I142" s="57">
        <v>0.62393259810412149</v>
      </c>
      <c r="J142" s="18" t="s">
        <v>381</v>
      </c>
      <c r="K142" s="138">
        <v>173</v>
      </c>
      <c r="L142" s="69"/>
      <c r="M142" s="17">
        <v>0.35990408761351617</v>
      </c>
      <c r="N142" s="18" t="s">
        <v>383</v>
      </c>
      <c r="O142" s="138">
        <v>80</v>
      </c>
      <c r="P142" s="16"/>
      <c r="Q142" s="88">
        <v>0.40425594471628468</v>
      </c>
      <c r="R142" s="18" t="s">
        <v>382</v>
      </c>
      <c r="S142" s="138">
        <v>211</v>
      </c>
      <c r="T142" s="26"/>
      <c r="U142" s="89">
        <v>0.35810256195817386</v>
      </c>
      <c r="V142" s="18" t="s">
        <v>383</v>
      </c>
      <c r="W142" s="138">
        <v>53</v>
      </c>
      <c r="X142" s="89"/>
      <c r="Y142" s="17">
        <v>0.36979894794343698</v>
      </c>
      <c r="Z142" s="18" t="s">
        <v>383</v>
      </c>
      <c r="AA142" s="138">
        <v>98</v>
      </c>
      <c r="AB142" s="16"/>
      <c r="AC142" s="90">
        <v>0.41988918087794225</v>
      </c>
      <c r="AD142" s="18" t="s">
        <v>382</v>
      </c>
      <c r="AE142" s="138">
        <v>135</v>
      </c>
    </row>
    <row r="143" spans="1:31" x14ac:dyDescent="0.3">
      <c r="A143" s="86">
        <v>14</v>
      </c>
      <c r="B143" s="22" t="s">
        <v>223</v>
      </c>
      <c r="C143" s="22">
        <v>1401</v>
      </c>
      <c r="D143" t="s">
        <v>224</v>
      </c>
      <c r="E143" s="87">
        <v>0.79726249480849587</v>
      </c>
      <c r="F143" s="18" t="s">
        <v>381</v>
      </c>
      <c r="G143" s="138">
        <v>43</v>
      </c>
      <c r="H143" s="87"/>
      <c r="I143" s="57">
        <v>0.63478157220843512</v>
      </c>
      <c r="J143" s="18" t="s">
        <v>381</v>
      </c>
      <c r="K143" s="138">
        <v>169</v>
      </c>
      <c r="L143" s="69"/>
      <c r="M143" s="17">
        <v>0.24945405043366359</v>
      </c>
      <c r="N143" s="18" t="s">
        <v>383</v>
      </c>
      <c r="O143" s="138">
        <v>136</v>
      </c>
      <c r="P143" s="16"/>
      <c r="Q143" s="88">
        <v>0.45651661990412556</v>
      </c>
      <c r="R143" s="18" t="s">
        <v>382</v>
      </c>
      <c r="S143" s="138">
        <v>180</v>
      </c>
      <c r="T143" s="26"/>
      <c r="U143" s="89">
        <v>0.3454458001689602</v>
      </c>
      <c r="V143" s="18" t="s">
        <v>383</v>
      </c>
      <c r="W143" s="138">
        <v>66</v>
      </c>
      <c r="X143" s="89"/>
      <c r="Y143" s="17">
        <v>0.2007746766679436</v>
      </c>
      <c r="Z143" s="18" t="s">
        <v>383</v>
      </c>
      <c r="AA143" s="138">
        <v>199</v>
      </c>
      <c r="AB143" s="16"/>
      <c r="AC143" s="90">
        <v>0.41825168427791054</v>
      </c>
      <c r="AD143" s="18" t="s">
        <v>382</v>
      </c>
      <c r="AE143" s="138">
        <v>136</v>
      </c>
    </row>
    <row r="144" spans="1:31" x14ac:dyDescent="0.3">
      <c r="A144" s="86">
        <v>22</v>
      </c>
      <c r="B144" s="22" t="s">
        <v>311</v>
      </c>
      <c r="C144" s="22">
        <v>2206</v>
      </c>
      <c r="D144" t="s">
        <v>315</v>
      </c>
      <c r="E144" s="87">
        <v>0.80181757833927003</v>
      </c>
      <c r="F144" s="18" t="s">
        <v>380</v>
      </c>
      <c r="G144" s="138">
        <v>39</v>
      </c>
      <c r="H144" s="87"/>
      <c r="I144" s="57">
        <v>0.82614325571057112</v>
      </c>
      <c r="J144" s="18" t="s">
        <v>380</v>
      </c>
      <c r="K144" s="138">
        <v>20</v>
      </c>
      <c r="L144" s="69"/>
      <c r="M144" s="17">
        <v>0.29089389846358682</v>
      </c>
      <c r="N144" s="18" t="s">
        <v>383</v>
      </c>
      <c r="O144" s="138">
        <v>110</v>
      </c>
      <c r="P144" s="16"/>
      <c r="Q144" s="88">
        <v>0.38904761138295135</v>
      </c>
      <c r="R144" s="18" t="s">
        <v>383</v>
      </c>
      <c r="S144" s="138">
        <v>217</v>
      </c>
      <c r="T144" s="26"/>
      <c r="U144" s="89">
        <v>0.31463274116631346</v>
      </c>
      <c r="V144" s="18" t="s">
        <v>383</v>
      </c>
      <c r="W144" s="138">
        <v>123</v>
      </c>
      <c r="X144" s="89"/>
      <c r="Y144" s="17">
        <v>0.11199167879402241</v>
      </c>
      <c r="Z144" s="18" t="s">
        <v>384</v>
      </c>
      <c r="AA144" s="138">
        <v>278</v>
      </c>
      <c r="AB144" s="16"/>
      <c r="AC144" s="90">
        <v>0.41682723163637936</v>
      </c>
      <c r="AD144" s="18" t="s">
        <v>382</v>
      </c>
      <c r="AE144" s="138">
        <v>137</v>
      </c>
    </row>
    <row r="145" spans="1:31" x14ac:dyDescent="0.3">
      <c r="A145" s="86">
        <v>13</v>
      </c>
      <c r="B145" s="22" t="s">
        <v>193</v>
      </c>
      <c r="C145" s="22">
        <v>1308</v>
      </c>
      <c r="D145" t="s">
        <v>199</v>
      </c>
      <c r="E145" s="87">
        <v>0.62025179476259928</v>
      </c>
      <c r="F145" s="18" t="s">
        <v>381</v>
      </c>
      <c r="G145" s="138">
        <v>188</v>
      </c>
      <c r="H145" s="87"/>
      <c r="I145" s="57">
        <v>0.67104193718966476</v>
      </c>
      <c r="J145" s="18" t="s">
        <v>381</v>
      </c>
      <c r="K145" s="138">
        <v>139</v>
      </c>
      <c r="L145" s="69"/>
      <c r="M145" s="17">
        <v>0.35776760522339585</v>
      </c>
      <c r="N145" s="18" t="s">
        <v>383</v>
      </c>
      <c r="O145" s="138">
        <v>83</v>
      </c>
      <c r="P145" s="16"/>
      <c r="Q145" s="88">
        <v>0.55217261138295137</v>
      </c>
      <c r="R145" s="18" t="s">
        <v>382</v>
      </c>
      <c r="S145" s="138">
        <v>131</v>
      </c>
      <c r="T145" s="26"/>
      <c r="U145" s="89">
        <v>0.31825278396046786</v>
      </c>
      <c r="V145" s="18" t="s">
        <v>383</v>
      </c>
      <c r="W145" s="138">
        <v>118</v>
      </c>
      <c r="X145" s="89"/>
      <c r="Y145" s="17">
        <v>0.19539524460848015</v>
      </c>
      <c r="Z145" s="18" t="s">
        <v>384</v>
      </c>
      <c r="AA145" s="138">
        <v>208</v>
      </c>
      <c r="AB145" s="16"/>
      <c r="AC145" s="90">
        <v>0.41375221880064877</v>
      </c>
      <c r="AD145" s="18" t="s">
        <v>382</v>
      </c>
      <c r="AE145" s="138">
        <v>138</v>
      </c>
    </row>
    <row r="146" spans="1:31" x14ac:dyDescent="0.3">
      <c r="A146" s="86">
        <v>12</v>
      </c>
      <c r="B146" s="22" t="s">
        <v>165</v>
      </c>
      <c r="C146" s="22">
        <v>1204</v>
      </c>
      <c r="D146" t="s">
        <v>167</v>
      </c>
      <c r="E146" s="87">
        <v>0.1926015901144352</v>
      </c>
      <c r="F146" s="18" t="s">
        <v>384</v>
      </c>
      <c r="G146" s="138">
        <v>313</v>
      </c>
      <c r="H146" s="87"/>
      <c r="I146" s="57">
        <v>0.69799668046390895</v>
      </c>
      <c r="J146" s="18" t="s">
        <v>381</v>
      </c>
      <c r="K146" s="138">
        <v>124</v>
      </c>
      <c r="L146" s="69"/>
      <c r="M146" s="17">
        <v>0.3176890491167691</v>
      </c>
      <c r="N146" s="18" t="s">
        <v>383</v>
      </c>
      <c r="O146" s="138">
        <v>94</v>
      </c>
      <c r="P146" s="16"/>
      <c r="Q146" s="88">
        <v>0.76250000000000007</v>
      </c>
      <c r="R146" s="18" t="s">
        <v>381</v>
      </c>
      <c r="S146" s="138">
        <v>38</v>
      </c>
      <c r="T146" s="26"/>
      <c r="U146" s="89">
        <v>0.29232838749437007</v>
      </c>
      <c r="V146" s="18" t="s">
        <v>383</v>
      </c>
      <c r="W146" s="138">
        <v>178</v>
      </c>
      <c r="X146" s="89"/>
      <c r="Y146" s="17">
        <v>0.44817707321116612</v>
      </c>
      <c r="Z146" s="18" t="s">
        <v>382</v>
      </c>
      <c r="AA146" s="138">
        <v>53</v>
      </c>
      <c r="AB146" s="16"/>
      <c r="AC146" s="90">
        <v>0.41337026267581933</v>
      </c>
      <c r="AD146" s="18" t="s">
        <v>382</v>
      </c>
      <c r="AE146" s="138">
        <v>139</v>
      </c>
    </row>
    <row r="147" spans="1:31" x14ac:dyDescent="0.3">
      <c r="A147" s="86">
        <v>19</v>
      </c>
      <c r="B147" s="22" t="s">
        <v>284</v>
      </c>
      <c r="C147" s="22">
        <v>1910</v>
      </c>
      <c r="D147" t="s">
        <v>293</v>
      </c>
      <c r="E147" s="87">
        <v>0.66603945798360931</v>
      </c>
      <c r="F147" s="18" t="s">
        <v>381</v>
      </c>
      <c r="G147" s="138">
        <v>147</v>
      </c>
      <c r="H147" s="87"/>
      <c r="I147" s="57">
        <v>0.70893993300095448</v>
      </c>
      <c r="J147" s="18" t="s">
        <v>381</v>
      </c>
      <c r="K147" s="138">
        <v>119</v>
      </c>
      <c r="L147" s="69"/>
      <c r="M147" s="17">
        <v>0.12696702949013372</v>
      </c>
      <c r="N147" s="18" t="s">
        <v>384</v>
      </c>
      <c r="O147" s="138">
        <v>220</v>
      </c>
      <c r="P147" s="16"/>
      <c r="Q147" s="88">
        <v>0.46154761138295131</v>
      </c>
      <c r="R147" s="18" t="s">
        <v>382</v>
      </c>
      <c r="S147" s="138">
        <v>178</v>
      </c>
      <c r="T147" s="26"/>
      <c r="U147" s="89">
        <v>0.23367578410736856</v>
      </c>
      <c r="V147" s="18" t="s">
        <v>383</v>
      </c>
      <c r="W147" s="138">
        <v>322</v>
      </c>
      <c r="X147" s="89"/>
      <c r="Y147" s="17">
        <v>0.42034142608593444</v>
      </c>
      <c r="Z147" s="18" t="s">
        <v>382</v>
      </c>
      <c r="AA147" s="138">
        <v>76</v>
      </c>
      <c r="AB147" s="16"/>
      <c r="AC147" s="90">
        <v>0.4117275959636934</v>
      </c>
      <c r="AD147" s="18" t="s">
        <v>382</v>
      </c>
      <c r="AE147" s="138">
        <v>140</v>
      </c>
    </row>
    <row r="148" spans="1:31" x14ac:dyDescent="0.3">
      <c r="A148" s="86">
        <v>12</v>
      </c>
      <c r="B148" s="22" t="s">
        <v>165</v>
      </c>
      <c r="C148" s="22">
        <v>1209</v>
      </c>
      <c r="D148" t="s">
        <v>172</v>
      </c>
      <c r="E148" s="87">
        <v>0.59418094332751592</v>
      </c>
      <c r="F148" s="18" t="s">
        <v>382</v>
      </c>
      <c r="G148" s="138">
        <v>203</v>
      </c>
      <c r="H148" s="87"/>
      <c r="I148" s="57">
        <v>0.75836648024464604</v>
      </c>
      <c r="J148" s="18" t="s">
        <v>381</v>
      </c>
      <c r="K148" s="138">
        <v>78</v>
      </c>
      <c r="L148" s="69"/>
      <c r="M148" s="17">
        <v>0.20169970135098186</v>
      </c>
      <c r="N148" s="18" t="s">
        <v>383</v>
      </c>
      <c r="O148" s="138">
        <v>168</v>
      </c>
      <c r="P148" s="16"/>
      <c r="Q148" s="88">
        <v>0.40779761138295134</v>
      </c>
      <c r="R148" s="18" t="s">
        <v>382</v>
      </c>
      <c r="S148" s="138">
        <v>207</v>
      </c>
      <c r="T148" s="26"/>
      <c r="U148" s="89">
        <v>0.23625544971050821</v>
      </c>
      <c r="V148" s="18" t="s">
        <v>383</v>
      </c>
      <c r="W148" s="138">
        <v>320</v>
      </c>
      <c r="X148" s="89"/>
      <c r="Y148" s="17">
        <v>0.39332899110726438</v>
      </c>
      <c r="Z148" s="18" t="s">
        <v>383</v>
      </c>
      <c r="AA148" s="138">
        <v>86</v>
      </c>
      <c r="AB148" s="16"/>
      <c r="AC148" s="90">
        <v>0.40785009884659107</v>
      </c>
      <c r="AD148" s="18" t="s">
        <v>382</v>
      </c>
      <c r="AE148" s="138">
        <v>141</v>
      </c>
    </row>
    <row r="149" spans="1:31" x14ac:dyDescent="0.3">
      <c r="A149" s="86">
        <v>5</v>
      </c>
      <c r="B149" s="22" t="s">
        <v>57</v>
      </c>
      <c r="C149" s="22">
        <v>508</v>
      </c>
      <c r="D149" t="s">
        <v>63</v>
      </c>
      <c r="E149" s="87">
        <v>0.80145684388678362</v>
      </c>
      <c r="F149" s="18" t="s">
        <v>380</v>
      </c>
      <c r="G149" s="138">
        <v>40</v>
      </c>
      <c r="H149" s="87"/>
      <c r="I149" s="57">
        <v>0.55211178227469881</v>
      </c>
      <c r="J149" s="18" t="s">
        <v>382</v>
      </c>
      <c r="K149" s="138">
        <v>211</v>
      </c>
      <c r="L149" s="69"/>
      <c r="M149" s="17">
        <v>0.11471062594299536</v>
      </c>
      <c r="N149" s="18" t="s">
        <v>384</v>
      </c>
      <c r="O149" s="138">
        <v>229</v>
      </c>
      <c r="P149" s="16"/>
      <c r="Q149" s="88">
        <v>0.60217261138295131</v>
      </c>
      <c r="R149" s="18" t="s">
        <v>381</v>
      </c>
      <c r="S149" s="138">
        <v>110</v>
      </c>
      <c r="T149" s="26"/>
      <c r="U149" s="89">
        <v>0.33060968868927698</v>
      </c>
      <c r="V149" s="18" t="s">
        <v>383</v>
      </c>
      <c r="W149" s="138">
        <v>89</v>
      </c>
      <c r="X149" s="89"/>
      <c r="Y149" s="17">
        <v>0.24760395405344898</v>
      </c>
      <c r="Z149" s="18" t="s">
        <v>383</v>
      </c>
      <c r="AA149" s="138">
        <v>180</v>
      </c>
      <c r="AB149" s="16"/>
      <c r="AC149" s="90">
        <v>0.40784831650308434</v>
      </c>
      <c r="AD149" s="18" t="s">
        <v>382</v>
      </c>
      <c r="AE149" s="138">
        <v>142</v>
      </c>
    </row>
    <row r="150" spans="1:31" x14ac:dyDescent="0.3">
      <c r="A150" s="86">
        <v>2</v>
      </c>
      <c r="B150" s="22" t="s">
        <v>18</v>
      </c>
      <c r="C150" s="22">
        <v>201</v>
      </c>
      <c r="D150" t="s">
        <v>19</v>
      </c>
      <c r="E150" s="87">
        <v>0.47593492344776844</v>
      </c>
      <c r="F150" s="18" t="s">
        <v>382</v>
      </c>
      <c r="G150" s="138">
        <v>243</v>
      </c>
      <c r="H150" s="87"/>
      <c r="I150" s="57">
        <v>0.669352920349925</v>
      </c>
      <c r="J150" s="18" t="s">
        <v>381</v>
      </c>
      <c r="K150" s="138">
        <v>141</v>
      </c>
      <c r="L150" s="69"/>
      <c r="M150" s="17">
        <v>0.24168097103359959</v>
      </c>
      <c r="N150" s="18" t="s">
        <v>383</v>
      </c>
      <c r="O150" s="138">
        <v>144</v>
      </c>
      <c r="P150" s="16"/>
      <c r="Q150" s="88">
        <v>0.72076580585850469</v>
      </c>
      <c r="R150" s="18" t="s">
        <v>381</v>
      </c>
      <c r="S150" s="138">
        <v>53</v>
      </c>
      <c r="T150" s="26"/>
      <c r="U150" s="89">
        <v>0.33250311637389052</v>
      </c>
      <c r="V150" s="18" t="s">
        <v>383</v>
      </c>
      <c r="W150" s="138">
        <v>83</v>
      </c>
      <c r="X150" s="89"/>
      <c r="Y150" s="17">
        <v>0.26146583480741992</v>
      </c>
      <c r="Z150" s="18" t="s">
        <v>383</v>
      </c>
      <c r="AA150" s="138">
        <v>170</v>
      </c>
      <c r="AB150" s="16"/>
      <c r="AC150" s="90">
        <v>0.40598616869842641</v>
      </c>
      <c r="AD150" s="18" t="s">
        <v>382</v>
      </c>
      <c r="AE150" s="138">
        <v>143</v>
      </c>
    </row>
    <row r="151" spans="1:31" x14ac:dyDescent="0.3">
      <c r="A151" s="86">
        <v>3</v>
      </c>
      <c r="B151" s="22" t="s">
        <v>27</v>
      </c>
      <c r="C151" s="22">
        <v>309</v>
      </c>
      <c r="D151" t="s">
        <v>36</v>
      </c>
      <c r="E151" s="87">
        <v>0.26343492344776853</v>
      </c>
      <c r="F151" s="18" t="s">
        <v>383</v>
      </c>
      <c r="G151" s="138">
        <v>291</v>
      </c>
      <c r="H151" s="87"/>
      <c r="I151" s="57">
        <v>0.61743038729375077</v>
      </c>
      <c r="J151" s="18" t="s">
        <v>381</v>
      </c>
      <c r="K151" s="138">
        <v>180</v>
      </c>
      <c r="L151" s="69"/>
      <c r="M151" s="17">
        <v>0.12728738421354466</v>
      </c>
      <c r="N151" s="18" t="s">
        <v>384</v>
      </c>
      <c r="O151" s="138">
        <v>219</v>
      </c>
      <c r="P151" s="16"/>
      <c r="Q151" s="88">
        <v>0.80640115378497534</v>
      </c>
      <c r="R151" s="18" t="s">
        <v>380</v>
      </c>
      <c r="S151" s="138">
        <v>25</v>
      </c>
      <c r="T151" s="26"/>
      <c r="U151" s="89">
        <v>0.39293093843706928</v>
      </c>
      <c r="V151" s="18" t="s">
        <v>383</v>
      </c>
      <c r="W151" s="138">
        <v>36</v>
      </c>
      <c r="X151" s="89"/>
      <c r="Y151" s="17">
        <v>0.42446601885210189</v>
      </c>
      <c r="Z151" s="18" t="s">
        <v>382</v>
      </c>
      <c r="AA151" s="138">
        <v>73</v>
      </c>
      <c r="AB151" s="16"/>
      <c r="AC151" s="90">
        <v>0.40530049193098977</v>
      </c>
      <c r="AD151" s="18" t="s">
        <v>382</v>
      </c>
      <c r="AE151" s="138">
        <v>144</v>
      </c>
    </row>
    <row r="152" spans="1:31" x14ac:dyDescent="0.3">
      <c r="A152" s="86">
        <v>13</v>
      </c>
      <c r="B152" s="22" t="s">
        <v>193</v>
      </c>
      <c r="C152" s="22">
        <v>1307</v>
      </c>
      <c r="D152" t="s">
        <v>198</v>
      </c>
      <c r="E152" s="87">
        <v>0.58268033766566951</v>
      </c>
      <c r="F152" s="18" t="s">
        <v>382</v>
      </c>
      <c r="G152" s="138">
        <v>210</v>
      </c>
      <c r="H152" s="87"/>
      <c r="I152" s="57">
        <v>0.72225496296267011</v>
      </c>
      <c r="J152" s="18" t="s">
        <v>381</v>
      </c>
      <c r="K152" s="138">
        <v>106</v>
      </c>
      <c r="L152" s="69"/>
      <c r="M152" s="17">
        <v>0.38373288856478555</v>
      </c>
      <c r="N152" s="18" t="s">
        <v>383</v>
      </c>
      <c r="O152" s="138">
        <v>71</v>
      </c>
      <c r="P152" s="16"/>
      <c r="Q152" s="88">
        <v>0.18439560262683494</v>
      </c>
      <c r="R152" s="18" t="s">
        <v>384</v>
      </c>
      <c r="S152" s="138">
        <v>283</v>
      </c>
      <c r="T152" s="26"/>
      <c r="U152" s="89">
        <v>0.27531134179622418</v>
      </c>
      <c r="V152" s="18" t="s">
        <v>383</v>
      </c>
      <c r="W152" s="138">
        <v>229</v>
      </c>
      <c r="X152" s="89"/>
      <c r="Y152" s="17">
        <v>0.3354141337108224</v>
      </c>
      <c r="Z152" s="18" t="s">
        <v>383</v>
      </c>
      <c r="AA152" s="138">
        <v>120</v>
      </c>
      <c r="AB152" s="16"/>
      <c r="AC152" s="90">
        <v>0.40481777804621849</v>
      </c>
      <c r="AD152" s="18" t="s">
        <v>382</v>
      </c>
      <c r="AE152" s="138">
        <v>145</v>
      </c>
    </row>
    <row r="153" spans="1:31" x14ac:dyDescent="0.3">
      <c r="A153" s="86">
        <v>9</v>
      </c>
      <c r="B153" s="22" t="s">
        <v>112</v>
      </c>
      <c r="C153" s="22">
        <v>909</v>
      </c>
      <c r="D153" t="s">
        <v>120</v>
      </c>
      <c r="E153" s="87">
        <v>0.83437664912672138</v>
      </c>
      <c r="F153" s="18" t="s">
        <v>380</v>
      </c>
      <c r="G153" s="138">
        <v>21</v>
      </c>
      <c r="H153" s="87"/>
      <c r="I153" s="57">
        <v>0.66311494962812434</v>
      </c>
      <c r="J153" s="18" t="s">
        <v>381</v>
      </c>
      <c r="K153" s="138">
        <v>146</v>
      </c>
      <c r="L153" s="69"/>
      <c r="M153" s="17">
        <v>0.16006997541025864</v>
      </c>
      <c r="N153" s="18" t="s">
        <v>384</v>
      </c>
      <c r="O153" s="138">
        <v>192</v>
      </c>
      <c r="P153" s="16"/>
      <c r="Q153" s="88">
        <v>0.51260301313417467</v>
      </c>
      <c r="R153" s="18" t="s">
        <v>382</v>
      </c>
      <c r="S153" s="138">
        <v>155</v>
      </c>
      <c r="T153" s="26"/>
      <c r="U153" s="89">
        <v>0.33382064695475794</v>
      </c>
      <c r="V153" s="18" t="s">
        <v>383</v>
      </c>
      <c r="W153" s="138">
        <v>78</v>
      </c>
      <c r="X153" s="89"/>
      <c r="Y153" s="17">
        <v>0.14533485552566272</v>
      </c>
      <c r="Z153" s="18" t="s">
        <v>384</v>
      </c>
      <c r="AA153" s="138">
        <v>245</v>
      </c>
      <c r="AB153" s="16"/>
      <c r="AC153" s="90">
        <v>0.40376098316009207</v>
      </c>
      <c r="AD153" s="18" t="s">
        <v>382</v>
      </c>
      <c r="AE153" s="138">
        <v>146</v>
      </c>
    </row>
    <row r="154" spans="1:31" x14ac:dyDescent="0.3">
      <c r="A154" s="86">
        <v>22</v>
      </c>
      <c r="B154" s="22" t="s">
        <v>311</v>
      </c>
      <c r="C154" s="22">
        <v>2210</v>
      </c>
      <c r="D154" t="s">
        <v>319</v>
      </c>
      <c r="E154" s="87">
        <v>0.67893207451261517</v>
      </c>
      <c r="F154" s="18" t="s">
        <v>381</v>
      </c>
      <c r="G154" s="138">
        <v>135</v>
      </c>
      <c r="H154" s="87"/>
      <c r="I154" s="57">
        <v>0.67223643790055454</v>
      </c>
      <c r="J154" s="18" t="s">
        <v>381</v>
      </c>
      <c r="K154" s="138">
        <v>136</v>
      </c>
      <c r="L154" s="69"/>
      <c r="M154" s="17">
        <v>0.40304400382908895</v>
      </c>
      <c r="N154" s="18" t="s">
        <v>382</v>
      </c>
      <c r="O154" s="138">
        <v>64</v>
      </c>
      <c r="P154" s="16"/>
      <c r="Q154" s="88">
        <v>0.33279761138295133</v>
      </c>
      <c r="R154" s="18" t="s">
        <v>383</v>
      </c>
      <c r="S154" s="138">
        <v>239</v>
      </c>
      <c r="T154" s="26"/>
      <c r="U154" s="89">
        <v>0.2915254089077175</v>
      </c>
      <c r="V154" s="18" t="s">
        <v>383</v>
      </c>
      <c r="W154" s="138">
        <v>183</v>
      </c>
      <c r="X154" s="89"/>
      <c r="Y154" s="17">
        <v>0.19656405305578409</v>
      </c>
      <c r="Z154" s="18" t="s">
        <v>384</v>
      </c>
      <c r="AA154" s="138">
        <v>206</v>
      </c>
      <c r="AB154" s="16"/>
      <c r="AC154" s="90">
        <v>0.40367242616787397</v>
      </c>
      <c r="AD154" s="18" t="s">
        <v>382</v>
      </c>
      <c r="AE154" s="138">
        <v>147</v>
      </c>
    </row>
    <row r="155" spans="1:31" x14ac:dyDescent="0.3">
      <c r="A155" s="86">
        <v>8</v>
      </c>
      <c r="B155" s="22" t="s">
        <v>104</v>
      </c>
      <c r="C155" s="22">
        <v>808</v>
      </c>
      <c r="D155" t="s">
        <v>111</v>
      </c>
      <c r="E155" s="87">
        <v>0.63484673422471083</v>
      </c>
      <c r="F155" s="18" t="s">
        <v>381</v>
      </c>
      <c r="G155" s="138">
        <v>179</v>
      </c>
      <c r="H155" s="87"/>
      <c r="I155" s="57">
        <v>0.78860527314168993</v>
      </c>
      <c r="J155" s="18" t="s">
        <v>381</v>
      </c>
      <c r="K155" s="138">
        <v>48</v>
      </c>
      <c r="L155" s="69"/>
      <c r="M155" s="17">
        <v>0.22499999999999998</v>
      </c>
      <c r="N155" s="18" t="s">
        <v>383</v>
      </c>
      <c r="O155" s="138">
        <v>152</v>
      </c>
      <c r="P155" s="16"/>
      <c r="Q155" s="88">
        <v>0.30402700875611643</v>
      </c>
      <c r="R155" s="18" t="s">
        <v>383</v>
      </c>
      <c r="S155" s="138">
        <v>251</v>
      </c>
      <c r="T155" s="26"/>
      <c r="U155" s="89">
        <v>0.30967822242941229</v>
      </c>
      <c r="V155" s="18" t="s">
        <v>383</v>
      </c>
      <c r="W155" s="138">
        <v>135</v>
      </c>
      <c r="X155" s="89"/>
      <c r="Y155" s="17">
        <v>0.2811090567305935</v>
      </c>
      <c r="Z155" s="18" t="s">
        <v>383</v>
      </c>
      <c r="AA155" s="138">
        <v>152</v>
      </c>
      <c r="AB155" s="16"/>
      <c r="AC155" s="90">
        <v>0.40326602400253847</v>
      </c>
      <c r="AD155" s="18" t="s">
        <v>382</v>
      </c>
      <c r="AE155" s="138">
        <v>148</v>
      </c>
    </row>
    <row r="156" spans="1:31" x14ac:dyDescent="0.3">
      <c r="A156" s="86">
        <v>6</v>
      </c>
      <c r="B156" s="22" t="s">
        <v>70</v>
      </c>
      <c r="C156" s="22">
        <v>602</v>
      </c>
      <c r="D156" t="s">
        <v>72</v>
      </c>
      <c r="E156" s="87">
        <v>0.5269529689967628</v>
      </c>
      <c r="F156" s="18" t="s">
        <v>382</v>
      </c>
      <c r="G156" s="138">
        <v>225</v>
      </c>
      <c r="H156" s="87"/>
      <c r="I156" s="57">
        <v>0.47404180425614129</v>
      </c>
      <c r="J156" s="18" t="s">
        <v>382</v>
      </c>
      <c r="K156" s="138">
        <v>254</v>
      </c>
      <c r="L156" s="69"/>
      <c r="M156" s="17">
        <v>0.30644670862210005</v>
      </c>
      <c r="N156" s="18" t="s">
        <v>383</v>
      </c>
      <c r="O156" s="138">
        <v>104</v>
      </c>
      <c r="P156" s="16"/>
      <c r="Q156" s="88">
        <v>0.5632280131341747</v>
      </c>
      <c r="R156" s="18" t="s">
        <v>382</v>
      </c>
      <c r="S156" s="138">
        <v>126</v>
      </c>
      <c r="T156" s="26"/>
      <c r="U156" s="89">
        <v>0.40006548926777219</v>
      </c>
      <c r="V156" s="18" t="s">
        <v>382</v>
      </c>
      <c r="W156" s="138">
        <v>32</v>
      </c>
      <c r="X156" s="89"/>
      <c r="Y156" s="17">
        <v>0.27794592692470954</v>
      </c>
      <c r="Z156" s="18" t="s">
        <v>383</v>
      </c>
      <c r="AA156" s="138">
        <v>156</v>
      </c>
      <c r="AB156" s="16"/>
      <c r="AC156" s="90">
        <v>0.40319127606028271</v>
      </c>
      <c r="AD156" s="18" t="s">
        <v>382</v>
      </c>
      <c r="AE156" s="138">
        <v>149</v>
      </c>
    </row>
    <row r="157" spans="1:31" x14ac:dyDescent="0.3">
      <c r="A157" s="86">
        <v>13</v>
      </c>
      <c r="B157" s="22" t="s">
        <v>193</v>
      </c>
      <c r="C157" s="22">
        <v>1304</v>
      </c>
      <c r="D157" t="s">
        <v>196</v>
      </c>
      <c r="E157" s="87">
        <v>0.67871278544302971</v>
      </c>
      <c r="F157" s="18" t="s">
        <v>381</v>
      </c>
      <c r="G157" s="138">
        <v>136</v>
      </c>
      <c r="H157" s="87"/>
      <c r="I157" s="57">
        <v>0.6511532732210199</v>
      </c>
      <c r="J157" s="18" t="s">
        <v>381</v>
      </c>
      <c r="K157" s="138">
        <v>159</v>
      </c>
      <c r="L157" s="69"/>
      <c r="M157" s="17">
        <v>0.2448141331602301</v>
      </c>
      <c r="N157" s="18" t="s">
        <v>383</v>
      </c>
      <c r="O157" s="138">
        <v>139</v>
      </c>
      <c r="P157" s="16"/>
      <c r="Q157" s="88">
        <v>0.27402700875611641</v>
      </c>
      <c r="R157" s="18" t="s">
        <v>383</v>
      </c>
      <c r="S157" s="138">
        <v>259</v>
      </c>
      <c r="T157" s="26"/>
      <c r="U157" s="89">
        <v>0.20171962202961413</v>
      </c>
      <c r="V157" s="18" t="s">
        <v>383</v>
      </c>
      <c r="W157" s="138">
        <v>340</v>
      </c>
      <c r="X157" s="89"/>
      <c r="Y157" s="17">
        <v>0.42636128288233599</v>
      </c>
      <c r="Z157" s="18" t="s">
        <v>382</v>
      </c>
      <c r="AA157" s="138">
        <v>72</v>
      </c>
      <c r="AB157" s="16"/>
      <c r="AC157" s="90">
        <v>0.40131919505007635</v>
      </c>
      <c r="AD157" s="18" t="s">
        <v>382</v>
      </c>
      <c r="AE157" s="138">
        <v>150</v>
      </c>
    </row>
    <row r="158" spans="1:31" x14ac:dyDescent="0.3">
      <c r="A158" s="86">
        <v>10</v>
      </c>
      <c r="B158" s="22" t="s">
        <v>136</v>
      </c>
      <c r="C158" s="22">
        <v>1010</v>
      </c>
      <c r="D158" t="s">
        <v>145</v>
      </c>
      <c r="E158" s="87">
        <v>0.44548350107243573</v>
      </c>
      <c r="F158" s="18" t="s">
        <v>382</v>
      </c>
      <c r="G158" s="138">
        <v>253</v>
      </c>
      <c r="H158" s="87"/>
      <c r="I158" s="57">
        <v>0.71559846363063118</v>
      </c>
      <c r="J158" s="18" t="s">
        <v>381</v>
      </c>
      <c r="K158" s="138">
        <v>111</v>
      </c>
      <c r="L158" s="69"/>
      <c r="M158" s="17">
        <v>0.2144748595003248</v>
      </c>
      <c r="N158" s="18" t="s">
        <v>383</v>
      </c>
      <c r="O158" s="138">
        <v>159</v>
      </c>
      <c r="P158" s="16"/>
      <c r="Q158" s="88">
        <v>0.34499999999999997</v>
      </c>
      <c r="R158" s="18" t="s">
        <v>383</v>
      </c>
      <c r="S158" s="138">
        <v>231</v>
      </c>
      <c r="T158" s="26"/>
      <c r="U158" s="89">
        <v>0.32315227256691081</v>
      </c>
      <c r="V158" s="18" t="s">
        <v>383</v>
      </c>
      <c r="W158" s="138">
        <v>102</v>
      </c>
      <c r="X158" s="89"/>
      <c r="Y158" s="17">
        <v>0.42366913649173837</v>
      </c>
      <c r="Z158" s="18" t="s">
        <v>382</v>
      </c>
      <c r="AA158" s="138">
        <v>74</v>
      </c>
      <c r="AB158" s="16"/>
      <c r="AC158" s="90">
        <v>0.40080437163860838</v>
      </c>
      <c r="AD158" s="18" t="s">
        <v>382</v>
      </c>
      <c r="AE158" s="138">
        <v>151</v>
      </c>
    </row>
    <row r="159" spans="1:31" x14ac:dyDescent="0.3">
      <c r="A159" s="86">
        <v>18</v>
      </c>
      <c r="B159" s="22" t="s">
        <v>278</v>
      </c>
      <c r="C159" s="22">
        <v>1801</v>
      </c>
      <c r="D159" t="s">
        <v>279</v>
      </c>
      <c r="E159" s="87">
        <v>0.26343492344776853</v>
      </c>
      <c r="F159" s="18" t="s">
        <v>383</v>
      </c>
      <c r="G159" s="138">
        <v>299</v>
      </c>
      <c r="H159" s="87"/>
      <c r="I159" s="57">
        <v>0.58708789851066467</v>
      </c>
      <c r="J159" s="18" t="s">
        <v>382</v>
      </c>
      <c r="K159" s="138">
        <v>196</v>
      </c>
      <c r="L159" s="69"/>
      <c r="M159" s="17">
        <v>0.16201906873900185</v>
      </c>
      <c r="N159" s="18" t="s">
        <v>384</v>
      </c>
      <c r="O159" s="138">
        <v>189</v>
      </c>
      <c r="P159" s="16"/>
      <c r="Q159" s="88">
        <v>0.7727396395338354</v>
      </c>
      <c r="R159" s="18" t="s">
        <v>381</v>
      </c>
      <c r="S159" s="138">
        <v>36</v>
      </c>
      <c r="T159" s="26"/>
      <c r="U159" s="89">
        <v>0.35657345223990955</v>
      </c>
      <c r="V159" s="18" t="s">
        <v>383</v>
      </c>
      <c r="W159" s="138">
        <v>54</v>
      </c>
      <c r="X159" s="89"/>
      <c r="Y159" s="17">
        <v>0.44631788959323693</v>
      </c>
      <c r="Z159" s="18" t="s">
        <v>382</v>
      </c>
      <c r="AA159" s="138">
        <v>55</v>
      </c>
      <c r="AB159" s="16"/>
      <c r="AC159" s="90">
        <v>0.40045418923903331</v>
      </c>
      <c r="AD159" s="18" t="s">
        <v>382</v>
      </c>
      <c r="AE159" s="138">
        <v>152</v>
      </c>
    </row>
    <row r="160" spans="1:31" x14ac:dyDescent="0.3">
      <c r="A160" s="86">
        <v>20</v>
      </c>
      <c r="B160" s="22" t="s">
        <v>295</v>
      </c>
      <c r="C160" s="22">
        <v>2001</v>
      </c>
      <c r="D160" t="s">
        <v>295</v>
      </c>
      <c r="E160" s="87">
        <v>0.63379960030163385</v>
      </c>
      <c r="F160" s="18" t="s">
        <v>381</v>
      </c>
      <c r="G160" s="138">
        <v>180</v>
      </c>
      <c r="H160" s="87"/>
      <c r="I160" s="57">
        <v>0.54356187750213203</v>
      </c>
      <c r="J160" s="18" t="s">
        <v>382</v>
      </c>
      <c r="K160" s="138">
        <v>215</v>
      </c>
      <c r="L160" s="69"/>
      <c r="M160" s="17">
        <v>0.2864469619071417</v>
      </c>
      <c r="N160" s="18" t="s">
        <v>383</v>
      </c>
      <c r="O160" s="138">
        <v>113</v>
      </c>
      <c r="P160" s="16"/>
      <c r="Q160" s="88">
        <v>0.41404761138295132</v>
      </c>
      <c r="R160" s="18" t="s">
        <v>382</v>
      </c>
      <c r="S160" s="138">
        <v>203</v>
      </c>
      <c r="T160" s="26"/>
      <c r="U160" s="89">
        <v>0.34687143736638182</v>
      </c>
      <c r="V160" s="18" t="s">
        <v>383</v>
      </c>
      <c r="W160" s="138">
        <v>65</v>
      </c>
      <c r="X160" s="89"/>
      <c r="Y160" s="17">
        <v>0.28044446277897045</v>
      </c>
      <c r="Z160" s="18" t="s">
        <v>383</v>
      </c>
      <c r="AA160" s="138">
        <v>153</v>
      </c>
      <c r="AB160" s="16"/>
      <c r="AC160" s="90">
        <v>0.40028498245866817</v>
      </c>
      <c r="AD160" s="18" t="s">
        <v>382</v>
      </c>
      <c r="AE160" s="138">
        <v>153</v>
      </c>
    </row>
    <row r="161" spans="1:31" x14ac:dyDescent="0.3">
      <c r="A161" s="86">
        <v>17</v>
      </c>
      <c r="B161" s="22" t="s">
        <v>265</v>
      </c>
      <c r="C161" s="22">
        <v>1709</v>
      </c>
      <c r="D161" t="s">
        <v>272</v>
      </c>
      <c r="E161" s="87">
        <v>0.7689494863262154</v>
      </c>
      <c r="F161" s="18" t="s">
        <v>381</v>
      </c>
      <c r="G161" s="138">
        <v>67</v>
      </c>
      <c r="H161" s="87"/>
      <c r="I161" s="57">
        <v>0.6539537735045583</v>
      </c>
      <c r="J161" s="18" t="s">
        <v>381</v>
      </c>
      <c r="K161" s="138">
        <v>156</v>
      </c>
      <c r="L161" s="69"/>
      <c r="M161" s="17">
        <v>0.2530624174428438</v>
      </c>
      <c r="N161" s="18" t="s">
        <v>383</v>
      </c>
      <c r="O161" s="138">
        <v>132</v>
      </c>
      <c r="P161" s="16"/>
      <c r="Q161" s="88">
        <v>0.62234306592840583</v>
      </c>
      <c r="R161" s="18" t="s">
        <v>381</v>
      </c>
      <c r="S161" s="138">
        <v>100</v>
      </c>
      <c r="T161" s="26"/>
      <c r="U161" s="89">
        <v>0.34776996661306619</v>
      </c>
      <c r="V161" s="18" t="s">
        <v>383</v>
      </c>
      <c r="W161" s="138">
        <v>62</v>
      </c>
      <c r="X161" s="89"/>
      <c r="Y161" s="17">
        <v>5.3127127809824079E-2</v>
      </c>
      <c r="Z161" s="18" t="s">
        <v>384</v>
      </c>
      <c r="AA161" s="138">
        <v>324</v>
      </c>
      <c r="AB161" s="16"/>
      <c r="AC161" s="90">
        <v>0.39997366037448284</v>
      </c>
      <c r="AD161" s="18" t="s">
        <v>383</v>
      </c>
      <c r="AE161" s="138">
        <v>154</v>
      </c>
    </row>
    <row r="162" spans="1:31" x14ac:dyDescent="0.3">
      <c r="A162" s="86">
        <v>3</v>
      </c>
      <c r="B162" s="22" t="s">
        <v>27</v>
      </c>
      <c r="C162" s="22">
        <v>313</v>
      </c>
      <c r="D162" t="s">
        <v>40</v>
      </c>
      <c r="E162" s="87">
        <v>0.56707541964003327</v>
      </c>
      <c r="F162" s="18" t="s">
        <v>382</v>
      </c>
      <c r="G162" s="138">
        <v>216</v>
      </c>
      <c r="H162" s="87"/>
      <c r="I162" s="57">
        <v>0.73975514584738189</v>
      </c>
      <c r="J162" s="18" t="s">
        <v>381</v>
      </c>
      <c r="K162" s="138">
        <v>90</v>
      </c>
      <c r="L162" s="69"/>
      <c r="M162" s="17">
        <v>0.24757598366708122</v>
      </c>
      <c r="N162" s="18" t="s">
        <v>383</v>
      </c>
      <c r="O162" s="138">
        <v>137</v>
      </c>
      <c r="P162" s="16"/>
      <c r="Q162" s="88">
        <v>0.71279761138295128</v>
      </c>
      <c r="R162" s="18" t="s">
        <v>381</v>
      </c>
      <c r="S162" s="138">
        <v>56</v>
      </c>
      <c r="T162" s="26"/>
      <c r="U162" s="89">
        <v>0.36441134600780112</v>
      </c>
      <c r="V162" s="18" t="s">
        <v>383</v>
      </c>
      <c r="W162" s="138">
        <v>48</v>
      </c>
      <c r="X162" s="89"/>
      <c r="Y162" s="17">
        <v>9.2951424486764661E-2</v>
      </c>
      <c r="Z162" s="18" t="s">
        <v>384</v>
      </c>
      <c r="AA162" s="138">
        <v>291</v>
      </c>
      <c r="AB162" s="16"/>
      <c r="AC162" s="90">
        <v>0.39910354282373883</v>
      </c>
      <c r="AD162" s="18" t="s">
        <v>383</v>
      </c>
      <c r="AE162" s="138">
        <v>155</v>
      </c>
    </row>
    <row r="163" spans="1:31" x14ac:dyDescent="0.3">
      <c r="A163" s="86">
        <v>11</v>
      </c>
      <c r="B163" s="22" t="s">
        <v>156</v>
      </c>
      <c r="C163" s="22">
        <v>1107</v>
      </c>
      <c r="D163" t="s">
        <v>162</v>
      </c>
      <c r="E163" s="87">
        <v>0.78675368377459476</v>
      </c>
      <c r="F163" s="18" t="s">
        <v>381</v>
      </c>
      <c r="G163" s="138">
        <v>53</v>
      </c>
      <c r="H163" s="87"/>
      <c r="I163" s="57">
        <v>0.65365108001381633</v>
      </c>
      <c r="J163" s="18" t="s">
        <v>381</v>
      </c>
      <c r="K163" s="138">
        <v>157</v>
      </c>
      <c r="L163" s="69"/>
      <c r="M163" s="17">
        <v>0.31686901612276197</v>
      </c>
      <c r="N163" s="18" t="s">
        <v>383</v>
      </c>
      <c r="O163" s="138">
        <v>96</v>
      </c>
      <c r="P163" s="16"/>
      <c r="Q163" s="88">
        <v>0.21870588286938408</v>
      </c>
      <c r="R163" s="18" t="s">
        <v>383</v>
      </c>
      <c r="S163" s="138">
        <v>279</v>
      </c>
      <c r="T163" s="26"/>
      <c r="U163" s="89">
        <v>0.29654821046247304</v>
      </c>
      <c r="V163" s="18" t="s">
        <v>383</v>
      </c>
      <c r="W163" s="138">
        <v>171</v>
      </c>
      <c r="X163" s="89"/>
      <c r="Y163" s="17">
        <v>0.2138741839068195</v>
      </c>
      <c r="Z163" s="18" t="s">
        <v>383</v>
      </c>
      <c r="AA163" s="138">
        <v>194</v>
      </c>
      <c r="AB163" s="16"/>
      <c r="AC163" s="90">
        <v>0.39876749124952376</v>
      </c>
      <c r="AD163" s="18" t="s">
        <v>383</v>
      </c>
      <c r="AE163" s="138">
        <v>156</v>
      </c>
    </row>
    <row r="164" spans="1:31" x14ac:dyDescent="0.3">
      <c r="A164" s="86">
        <v>4</v>
      </c>
      <c r="B164" s="22" t="s">
        <v>44</v>
      </c>
      <c r="C164" s="22">
        <v>408</v>
      </c>
      <c r="D164" t="s">
        <v>332</v>
      </c>
      <c r="E164" s="87">
        <v>0.49994415099723577</v>
      </c>
      <c r="F164" s="18" t="s">
        <v>382</v>
      </c>
      <c r="G164" s="138">
        <v>238</v>
      </c>
      <c r="H164" s="87"/>
      <c r="I164" s="57">
        <v>0.52079375713164533</v>
      </c>
      <c r="J164" s="18" t="s">
        <v>382</v>
      </c>
      <c r="K164" s="138">
        <v>224</v>
      </c>
      <c r="L164" s="69"/>
      <c r="M164" s="17">
        <v>0.2548116501154003</v>
      </c>
      <c r="N164" s="18" t="s">
        <v>383</v>
      </c>
      <c r="O164" s="138">
        <v>131</v>
      </c>
      <c r="P164" s="16"/>
      <c r="Q164" s="88">
        <v>0.81890451970126188</v>
      </c>
      <c r="R164" s="18" t="s">
        <v>380</v>
      </c>
      <c r="S164" s="138">
        <v>20</v>
      </c>
      <c r="T164" s="26"/>
      <c r="U164" s="89">
        <v>0.28321368462142948</v>
      </c>
      <c r="V164" s="18" t="s">
        <v>383</v>
      </c>
      <c r="W164" s="138">
        <v>207</v>
      </c>
      <c r="X164" s="89"/>
      <c r="Y164" s="17">
        <v>0.28475504656656009</v>
      </c>
      <c r="Z164" s="18" t="s">
        <v>383</v>
      </c>
      <c r="AA164" s="138">
        <v>150</v>
      </c>
      <c r="AB164" s="16"/>
      <c r="AC164" s="90">
        <v>0.39643382940353111</v>
      </c>
      <c r="AD164" s="18" t="s">
        <v>383</v>
      </c>
      <c r="AE164" s="138">
        <v>157</v>
      </c>
    </row>
    <row r="165" spans="1:31" x14ac:dyDescent="0.3">
      <c r="A165" s="86">
        <v>1</v>
      </c>
      <c r="B165" s="18" t="s">
        <v>2</v>
      </c>
      <c r="C165" s="18">
        <v>110</v>
      </c>
      <c r="D165" t="s">
        <v>11</v>
      </c>
      <c r="E165" s="87">
        <v>0.4405182567811019</v>
      </c>
      <c r="F165" s="18" t="s">
        <v>382</v>
      </c>
      <c r="G165" s="138">
        <v>255</v>
      </c>
      <c r="H165" s="87"/>
      <c r="I165" s="57">
        <v>0.54167435109748585</v>
      </c>
      <c r="J165" s="18" t="s">
        <v>382</v>
      </c>
      <c r="K165" s="138">
        <v>218</v>
      </c>
      <c r="L165" s="69"/>
      <c r="M165" s="17">
        <v>0.3491756004100241</v>
      </c>
      <c r="N165" s="18" t="s">
        <v>383</v>
      </c>
      <c r="O165" s="138">
        <v>86</v>
      </c>
      <c r="P165" s="16"/>
      <c r="Q165" s="88">
        <v>0.39279761138295133</v>
      </c>
      <c r="R165" s="18" t="s">
        <v>383</v>
      </c>
      <c r="S165" s="138">
        <v>214</v>
      </c>
      <c r="T165" s="26"/>
      <c r="U165" s="89">
        <v>0.38030031315841684</v>
      </c>
      <c r="V165" s="18" t="s">
        <v>383</v>
      </c>
      <c r="W165" s="138">
        <v>42</v>
      </c>
      <c r="X165" s="89"/>
      <c r="Y165" s="17">
        <v>0.32162721264198818</v>
      </c>
      <c r="Z165" s="18" t="s">
        <v>383</v>
      </c>
      <c r="AA165" s="138">
        <v>131</v>
      </c>
      <c r="AB165" s="16"/>
      <c r="AC165" s="90">
        <v>0.3937758775837823</v>
      </c>
      <c r="AD165" s="18" t="s">
        <v>383</v>
      </c>
      <c r="AE165" s="138">
        <v>158</v>
      </c>
    </row>
    <row r="166" spans="1:31" x14ac:dyDescent="0.3">
      <c r="A166" s="86">
        <v>11</v>
      </c>
      <c r="B166" s="22" t="s">
        <v>156</v>
      </c>
      <c r="C166" s="22">
        <v>1103</v>
      </c>
      <c r="D166" t="s">
        <v>158</v>
      </c>
      <c r="E166" s="87">
        <v>0.74224188006786951</v>
      </c>
      <c r="F166" s="18" t="s">
        <v>381</v>
      </c>
      <c r="G166" s="138">
        <v>88</v>
      </c>
      <c r="H166" s="87"/>
      <c r="I166" s="57">
        <v>0.58123341425368802</v>
      </c>
      <c r="J166" s="18" t="s">
        <v>382</v>
      </c>
      <c r="K166" s="138">
        <v>198</v>
      </c>
      <c r="L166" s="69"/>
      <c r="M166" s="17">
        <v>0.28229189653982134</v>
      </c>
      <c r="N166" s="18" t="s">
        <v>383</v>
      </c>
      <c r="O166" s="138">
        <v>115</v>
      </c>
      <c r="P166" s="16"/>
      <c r="Q166" s="88">
        <v>0.48092261138295134</v>
      </c>
      <c r="R166" s="18" t="s">
        <v>382</v>
      </c>
      <c r="S166" s="138">
        <v>168</v>
      </c>
      <c r="T166" s="26"/>
      <c r="U166" s="89">
        <v>0.27017921364254294</v>
      </c>
      <c r="V166" s="18" t="s">
        <v>383</v>
      </c>
      <c r="W166" s="138">
        <v>245</v>
      </c>
      <c r="X166" s="89"/>
      <c r="Y166" s="17">
        <v>0.19734018418588598</v>
      </c>
      <c r="Z166" s="18" t="s">
        <v>384</v>
      </c>
      <c r="AA166" s="138">
        <v>203</v>
      </c>
      <c r="AB166" s="16"/>
      <c r="AC166" s="90">
        <v>0.39235503738713073</v>
      </c>
      <c r="AD166" s="18" t="s">
        <v>383</v>
      </c>
      <c r="AE166" s="138">
        <v>159</v>
      </c>
    </row>
    <row r="167" spans="1:31" x14ac:dyDescent="0.3">
      <c r="A167" s="86">
        <v>17</v>
      </c>
      <c r="B167" s="22" t="s">
        <v>265</v>
      </c>
      <c r="C167" s="22">
        <v>1701</v>
      </c>
      <c r="D167" t="s">
        <v>266</v>
      </c>
      <c r="E167" s="87">
        <v>0.67862401792350413</v>
      </c>
      <c r="F167" s="18" t="s">
        <v>381</v>
      </c>
      <c r="G167" s="138">
        <v>137</v>
      </c>
      <c r="H167" s="87"/>
      <c r="I167" s="57">
        <v>0.42475887543047797</v>
      </c>
      <c r="J167" s="18" t="s">
        <v>382</v>
      </c>
      <c r="K167" s="138">
        <v>275</v>
      </c>
      <c r="L167" s="69"/>
      <c r="M167" s="17">
        <v>0.20489800393037794</v>
      </c>
      <c r="N167" s="18" t="s">
        <v>383</v>
      </c>
      <c r="O167" s="138">
        <v>164</v>
      </c>
      <c r="P167" s="16"/>
      <c r="Q167" s="88">
        <v>0.1275</v>
      </c>
      <c r="R167" s="18" t="s">
        <v>384</v>
      </c>
      <c r="S167" s="138">
        <v>299</v>
      </c>
      <c r="T167" s="26"/>
      <c r="U167" s="89">
        <v>0.32295000362193971</v>
      </c>
      <c r="V167" s="18" t="s">
        <v>383</v>
      </c>
      <c r="W167" s="138">
        <v>104</v>
      </c>
      <c r="X167" s="89"/>
      <c r="Y167" s="17">
        <v>0.46904409228913924</v>
      </c>
      <c r="Z167" s="18" t="s">
        <v>382</v>
      </c>
      <c r="AA167" s="138">
        <v>42</v>
      </c>
      <c r="AB167" s="16"/>
      <c r="AC167" s="90">
        <v>0.3884872349151246</v>
      </c>
      <c r="AD167" s="18" t="s">
        <v>383</v>
      </c>
      <c r="AE167" s="138">
        <v>160</v>
      </c>
    </row>
    <row r="168" spans="1:31" x14ac:dyDescent="0.3">
      <c r="A168" s="86">
        <v>21</v>
      </c>
      <c r="B168" s="22" t="s">
        <v>304</v>
      </c>
      <c r="C168" s="22">
        <v>2104</v>
      </c>
      <c r="D168" t="s">
        <v>307</v>
      </c>
      <c r="E168" s="87">
        <v>0.63161395642459561</v>
      </c>
      <c r="F168" s="18" t="s">
        <v>381</v>
      </c>
      <c r="G168" s="138">
        <v>181</v>
      </c>
      <c r="H168" s="87"/>
      <c r="I168" s="57">
        <v>0.73046863079487279</v>
      </c>
      <c r="J168" s="18" t="s">
        <v>381</v>
      </c>
      <c r="K168" s="138">
        <v>99</v>
      </c>
      <c r="L168" s="69"/>
      <c r="M168" s="17">
        <v>0.16169173202527196</v>
      </c>
      <c r="N168" s="18" t="s">
        <v>384</v>
      </c>
      <c r="O168" s="138">
        <v>191</v>
      </c>
      <c r="P168" s="16"/>
      <c r="Q168" s="88">
        <v>0.30467261138295132</v>
      </c>
      <c r="R168" s="18" t="s">
        <v>383</v>
      </c>
      <c r="S168" s="138">
        <v>249</v>
      </c>
      <c r="T168" s="26"/>
      <c r="U168" s="89">
        <v>0.25582026114420414</v>
      </c>
      <c r="V168" s="18" t="s">
        <v>383</v>
      </c>
      <c r="W168" s="138">
        <v>285</v>
      </c>
      <c r="X168" s="89"/>
      <c r="Y168" s="17">
        <v>0.34553604499059554</v>
      </c>
      <c r="Z168" s="18" t="s">
        <v>383</v>
      </c>
      <c r="AA168" s="138">
        <v>114</v>
      </c>
      <c r="AB168" s="16"/>
      <c r="AC168" s="90">
        <v>0.38748112717810546</v>
      </c>
      <c r="AD168" s="18" t="s">
        <v>383</v>
      </c>
      <c r="AE168" s="138">
        <v>161</v>
      </c>
    </row>
    <row r="169" spans="1:31" x14ac:dyDescent="0.3">
      <c r="A169" s="86">
        <v>3</v>
      </c>
      <c r="B169" s="22" t="s">
        <v>27</v>
      </c>
      <c r="C169" s="22">
        <v>302</v>
      </c>
      <c r="D169" t="s">
        <v>29</v>
      </c>
      <c r="E169" s="87">
        <v>0.64327229515750406</v>
      </c>
      <c r="F169" s="18" t="s">
        <v>381</v>
      </c>
      <c r="G169" s="138">
        <v>174</v>
      </c>
      <c r="H169" s="87"/>
      <c r="I169" s="57">
        <v>0.37753234616080711</v>
      </c>
      <c r="J169" s="18" t="s">
        <v>383</v>
      </c>
      <c r="K169" s="138">
        <v>288</v>
      </c>
      <c r="L169" s="69"/>
      <c r="M169" s="17">
        <v>0.21740237592185191</v>
      </c>
      <c r="N169" s="18" t="s">
        <v>383</v>
      </c>
      <c r="O169" s="138">
        <v>158</v>
      </c>
      <c r="P169" s="16"/>
      <c r="Q169" s="88">
        <v>0.42999585737531609</v>
      </c>
      <c r="R169" s="18" t="s">
        <v>382</v>
      </c>
      <c r="S169" s="138">
        <v>194</v>
      </c>
      <c r="T169" s="26"/>
      <c r="U169" s="89">
        <v>0.35113100977379674</v>
      </c>
      <c r="V169" s="18" t="s">
        <v>383</v>
      </c>
      <c r="W169" s="138">
        <v>58</v>
      </c>
      <c r="X169" s="89"/>
      <c r="Y169" s="17">
        <v>0.34803674609207108</v>
      </c>
      <c r="Z169" s="18" t="s">
        <v>383</v>
      </c>
      <c r="AA169" s="138">
        <v>113</v>
      </c>
      <c r="AB169" s="16"/>
      <c r="AC169" s="90">
        <v>0.38702143881377482</v>
      </c>
      <c r="AD169" s="18" t="s">
        <v>383</v>
      </c>
      <c r="AE169" s="138">
        <v>162</v>
      </c>
    </row>
    <row r="170" spans="1:31" x14ac:dyDescent="0.3">
      <c r="A170" s="86">
        <v>16</v>
      </c>
      <c r="B170" s="22" t="s">
        <v>251</v>
      </c>
      <c r="C170" s="22">
        <v>1612</v>
      </c>
      <c r="D170" t="s">
        <v>343</v>
      </c>
      <c r="E170" s="87">
        <v>0.5946880447658438</v>
      </c>
      <c r="F170" s="18" t="s">
        <v>382</v>
      </c>
      <c r="G170" s="138">
        <v>202</v>
      </c>
      <c r="H170" s="87"/>
      <c r="I170" s="57">
        <v>0.73710631228050472</v>
      </c>
      <c r="J170" s="18" t="s">
        <v>381</v>
      </c>
      <c r="K170" s="138">
        <v>92</v>
      </c>
      <c r="L170" s="69"/>
      <c r="M170" s="17">
        <v>0.21080740269176507</v>
      </c>
      <c r="N170" s="18" t="s">
        <v>383</v>
      </c>
      <c r="O170" s="138">
        <v>160</v>
      </c>
      <c r="P170" s="16"/>
      <c r="Q170" s="88">
        <v>0.6546726113829513</v>
      </c>
      <c r="R170" s="18" t="s">
        <v>381</v>
      </c>
      <c r="S170" s="138">
        <v>82</v>
      </c>
      <c r="T170" s="26"/>
      <c r="U170" s="89">
        <v>0.21597641919331378</v>
      </c>
      <c r="V170" s="18" t="s">
        <v>383</v>
      </c>
      <c r="W170" s="138">
        <v>336</v>
      </c>
      <c r="X170" s="89"/>
      <c r="Y170" s="17">
        <v>0.21838225906988584</v>
      </c>
      <c r="Z170" s="18" t="s">
        <v>383</v>
      </c>
      <c r="AA170" s="138">
        <v>190</v>
      </c>
      <c r="AB170" s="16"/>
      <c r="AC170" s="90">
        <v>0.38646551833552595</v>
      </c>
      <c r="AD170" s="18" t="s">
        <v>383</v>
      </c>
      <c r="AE170" s="138">
        <v>163</v>
      </c>
    </row>
    <row r="171" spans="1:31" x14ac:dyDescent="0.3">
      <c r="A171" s="86">
        <v>11</v>
      </c>
      <c r="B171" s="22" t="s">
        <v>156</v>
      </c>
      <c r="C171" s="22">
        <v>1104</v>
      </c>
      <c r="D171" t="s">
        <v>159</v>
      </c>
      <c r="E171" s="87">
        <v>0.41070497378947968</v>
      </c>
      <c r="F171" s="18" t="s">
        <v>382</v>
      </c>
      <c r="G171" s="138">
        <v>264</v>
      </c>
      <c r="H171" s="87"/>
      <c r="I171" s="57">
        <v>0.78489876860830821</v>
      </c>
      <c r="J171" s="18" t="s">
        <v>381</v>
      </c>
      <c r="K171" s="138">
        <v>50</v>
      </c>
      <c r="L171" s="69"/>
      <c r="M171" s="17">
        <v>0.28726816821260215</v>
      </c>
      <c r="N171" s="18" t="s">
        <v>383</v>
      </c>
      <c r="O171" s="138">
        <v>112</v>
      </c>
      <c r="P171" s="16"/>
      <c r="Q171" s="88">
        <v>0.34418040175122327</v>
      </c>
      <c r="R171" s="18" t="s">
        <v>383</v>
      </c>
      <c r="S171" s="138">
        <v>232</v>
      </c>
      <c r="T171" s="26"/>
      <c r="U171" s="89">
        <v>0.29109493596561986</v>
      </c>
      <c r="V171" s="18" t="s">
        <v>383</v>
      </c>
      <c r="W171" s="138">
        <v>186</v>
      </c>
      <c r="X171" s="89"/>
      <c r="Y171" s="17">
        <v>0.32165510186442237</v>
      </c>
      <c r="Z171" s="18" t="s">
        <v>383</v>
      </c>
      <c r="AA171" s="138">
        <v>130</v>
      </c>
      <c r="AB171" s="16"/>
      <c r="AC171" s="90">
        <v>0.38552426627443859</v>
      </c>
      <c r="AD171" s="18" t="s">
        <v>383</v>
      </c>
      <c r="AE171" s="138">
        <v>164</v>
      </c>
    </row>
    <row r="172" spans="1:31" x14ac:dyDescent="0.3">
      <c r="A172" s="86">
        <v>12</v>
      </c>
      <c r="B172" s="22" t="s">
        <v>165</v>
      </c>
      <c r="C172" s="22">
        <v>1220</v>
      </c>
      <c r="D172" t="s">
        <v>183</v>
      </c>
      <c r="E172" s="87">
        <v>0</v>
      </c>
      <c r="F172" s="18" t="s">
        <v>384</v>
      </c>
      <c r="G172" s="138">
        <v>334</v>
      </c>
      <c r="H172" s="87"/>
      <c r="I172" s="57">
        <v>0.83371516872829909</v>
      </c>
      <c r="J172" s="18" t="s">
        <v>380</v>
      </c>
      <c r="K172" s="138">
        <v>13</v>
      </c>
      <c r="L172" s="69"/>
      <c r="M172" s="17">
        <v>0.36393251400139093</v>
      </c>
      <c r="N172" s="18" t="s">
        <v>383</v>
      </c>
      <c r="O172" s="138">
        <v>76</v>
      </c>
      <c r="P172" s="16"/>
      <c r="Q172" s="88">
        <v>0.81029761138295131</v>
      </c>
      <c r="R172" s="18" t="s">
        <v>380</v>
      </c>
      <c r="S172" s="138">
        <v>24</v>
      </c>
      <c r="T172" s="26"/>
      <c r="U172" s="89">
        <v>0.31162805496141777</v>
      </c>
      <c r="V172" s="18" t="s">
        <v>383</v>
      </c>
      <c r="W172" s="138">
        <v>129</v>
      </c>
      <c r="X172" s="89"/>
      <c r="Y172" s="17">
        <v>0.30628079951177384</v>
      </c>
      <c r="Z172" s="18" t="s">
        <v>383</v>
      </c>
      <c r="AA172" s="138">
        <v>141</v>
      </c>
      <c r="AB172" s="16"/>
      <c r="AC172" s="90">
        <v>0.38421864710907538</v>
      </c>
      <c r="AD172" s="18" t="s">
        <v>383</v>
      </c>
      <c r="AE172" s="138">
        <v>165</v>
      </c>
    </row>
    <row r="173" spans="1:31" x14ac:dyDescent="0.3">
      <c r="A173" s="86">
        <v>8</v>
      </c>
      <c r="B173" s="22" t="s">
        <v>104</v>
      </c>
      <c r="C173" s="22">
        <v>804</v>
      </c>
      <c r="D173" t="s">
        <v>107</v>
      </c>
      <c r="E173" s="87">
        <v>0.61843280101906439</v>
      </c>
      <c r="F173" s="18" t="s">
        <v>381</v>
      </c>
      <c r="G173" s="138">
        <v>190</v>
      </c>
      <c r="H173" s="87"/>
      <c r="I173" s="57">
        <v>0.71648063319878419</v>
      </c>
      <c r="J173" s="18" t="s">
        <v>381</v>
      </c>
      <c r="K173" s="138">
        <v>109</v>
      </c>
      <c r="L173" s="69"/>
      <c r="M173" s="17">
        <v>0.29960003964374665</v>
      </c>
      <c r="N173" s="18" t="s">
        <v>383</v>
      </c>
      <c r="O173" s="138">
        <v>108</v>
      </c>
      <c r="P173" s="16"/>
      <c r="Q173" s="88">
        <v>0.55154761138295139</v>
      </c>
      <c r="R173" s="18" t="s">
        <v>382</v>
      </c>
      <c r="S173" s="138">
        <v>133</v>
      </c>
      <c r="T173" s="26"/>
      <c r="U173" s="89">
        <v>0.22511992858480781</v>
      </c>
      <c r="V173" s="18" t="s">
        <v>383</v>
      </c>
      <c r="W173" s="138">
        <v>329</v>
      </c>
      <c r="X173" s="89"/>
      <c r="Y173" s="17">
        <v>0.17479247409708532</v>
      </c>
      <c r="Z173" s="18" t="s">
        <v>384</v>
      </c>
      <c r="AA173" s="138">
        <v>221</v>
      </c>
      <c r="AB173" s="16"/>
      <c r="AC173" s="90">
        <v>0.38419730287197701</v>
      </c>
      <c r="AD173" s="18" t="s">
        <v>383</v>
      </c>
      <c r="AE173" s="138">
        <v>166</v>
      </c>
    </row>
    <row r="174" spans="1:31" x14ac:dyDescent="0.3">
      <c r="A174" s="86">
        <v>15</v>
      </c>
      <c r="B174" s="22" t="s">
        <v>243</v>
      </c>
      <c r="C174" s="22">
        <v>1504</v>
      </c>
      <c r="D174" t="s">
        <v>247</v>
      </c>
      <c r="E174" s="87">
        <v>0.83137855156747775</v>
      </c>
      <c r="F174" s="18" t="s">
        <v>380</v>
      </c>
      <c r="G174" s="138">
        <v>23</v>
      </c>
      <c r="H174" s="87"/>
      <c r="I174" s="57">
        <v>0.78075286933419064</v>
      </c>
      <c r="J174" s="18" t="s">
        <v>381</v>
      </c>
      <c r="K174" s="138">
        <v>56</v>
      </c>
      <c r="L174" s="69"/>
      <c r="M174" s="17">
        <v>4.5161290322580643E-2</v>
      </c>
      <c r="N174" s="18" t="s">
        <v>384</v>
      </c>
      <c r="O174" s="138">
        <v>273</v>
      </c>
      <c r="P174" s="16"/>
      <c r="Q174" s="88">
        <v>0.46717261138295135</v>
      </c>
      <c r="R174" s="18" t="s">
        <v>382</v>
      </c>
      <c r="S174" s="138">
        <v>174</v>
      </c>
      <c r="T174" s="26"/>
      <c r="U174" s="89">
        <v>0.24336743441968128</v>
      </c>
      <c r="V174" s="18" t="s">
        <v>383</v>
      </c>
      <c r="W174" s="138">
        <v>310</v>
      </c>
      <c r="X174" s="89"/>
      <c r="Y174" s="17">
        <v>0.17701762817895647</v>
      </c>
      <c r="Z174" s="18" t="s">
        <v>384</v>
      </c>
      <c r="AA174" s="138">
        <v>218</v>
      </c>
      <c r="AB174" s="16"/>
      <c r="AC174" s="90">
        <v>0.38225561158472132</v>
      </c>
      <c r="AD174" s="18" t="s">
        <v>383</v>
      </c>
      <c r="AE174" s="138">
        <v>167</v>
      </c>
    </row>
    <row r="175" spans="1:31" x14ac:dyDescent="0.3">
      <c r="A175" s="86">
        <v>12</v>
      </c>
      <c r="B175" s="22" t="s">
        <v>165</v>
      </c>
      <c r="C175" s="22">
        <v>1217</v>
      </c>
      <c r="D175" t="s">
        <v>180</v>
      </c>
      <c r="E175" s="87">
        <v>0.22801825678110185</v>
      </c>
      <c r="F175" s="18" t="s">
        <v>383</v>
      </c>
      <c r="G175" s="138">
        <v>306</v>
      </c>
      <c r="H175" s="87"/>
      <c r="I175" s="57">
        <v>0.79649898144950759</v>
      </c>
      <c r="J175" s="18" t="s">
        <v>381</v>
      </c>
      <c r="K175" s="138">
        <v>44</v>
      </c>
      <c r="L175" s="69"/>
      <c r="M175" s="17">
        <v>0.44872600147808528</v>
      </c>
      <c r="N175" s="18" t="s">
        <v>382</v>
      </c>
      <c r="O175" s="138">
        <v>39</v>
      </c>
      <c r="P175" s="16"/>
      <c r="Q175" s="88">
        <v>0.62770202861812596</v>
      </c>
      <c r="R175" s="18" t="s">
        <v>381</v>
      </c>
      <c r="S175" s="138">
        <v>95</v>
      </c>
      <c r="T175" s="26"/>
      <c r="U175" s="89">
        <v>0.39362096167195276</v>
      </c>
      <c r="V175" s="18" t="s">
        <v>383</v>
      </c>
      <c r="W175" s="138">
        <v>35</v>
      </c>
      <c r="X175" s="89"/>
      <c r="Y175" s="17">
        <v>9.1582517593438037E-2</v>
      </c>
      <c r="Z175" s="18" t="s">
        <v>384</v>
      </c>
      <c r="AA175" s="138">
        <v>293</v>
      </c>
      <c r="AB175" s="16"/>
      <c r="AC175" s="90">
        <v>0.3822337954130991</v>
      </c>
      <c r="AD175" s="18" t="s">
        <v>383</v>
      </c>
      <c r="AE175" s="138">
        <v>168</v>
      </c>
    </row>
    <row r="176" spans="1:31" x14ac:dyDescent="0.3">
      <c r="A176" s="86">
        <v>7</v>
      </c>
      <c r="B176" s="22" t="s">
        <v>85</v>
      </c>
      <c r="C176" s="22">
        <v>706</v>
      </c>
      <c r="D176" t="s">
        <v>90</v>
      </c>
      <c r="E176" s="87">
        <v>0.72256768116531067</v>
      </c>
      <c r="F176" s="18" t="s">
        <v>381</v>
      </c>
      <c r="G176" s="138">
        <v>105</v>
      </c>
      <c r="H176" s="87"/>
      <c r="I176" s="57">
        <v>0.45902774686405967</v>
      </c>
      <c r="J176" s="18" t="s">
        <v>382</v>
      </c>
      <c r="K176" s="138">
        <v>261</v>
      </c>
      <c r="L176" s="69"/>
      <c r="M176" s="17">
        <v>0.26405721736756516</v>
      </c>
      <c r="N176" s="18" t="s">
        <v>383</v>
      </c>
      <c r="O176" s="138">
        <v>125</v>
      </c>
      <c r="P176" s="16"/>
      <c r="Q176" s="88">
        <v>0.43527700875611641</v>
      </c>
      <c r="R176" s="18" t="s">
        <v>382</v>
      </c>
      <c r="S176" s="138">
        <v>188</v>
      </c>
      <c r="T176" s="26"/>
      <c r="U176" s="89">
        <v>0.31893431873285039</v>
      </c>
      <c r="V176" s="18" t="s">
        <v>383</v>
      </c>
      <c r="W176" s="138">
        <v>115</v>
      </c>
      <c r="X176" s="89"/>
      <c r="Y176" s="17">
        <v>0.21118490907008028</v>
      </c>
      <c r="Z176" s="18" t="s">
        <v>383</v>
      </c>
      <c r="AA176" s="138">
        <v>195</v>
      </c>
      <c r="AB176" s="16"/>
      <c r="AC176" s="90">
        <v>0.38019035809707963</v>
      </c>
      <c r="AD176" s="18" t="s">
        <v>383</v>
      </c>
      <c r="AE176" s="138">
        <v>169</v>
      </c>
    </row>
    <row r="177" spans="1:31" x14ac:dyDescent="0.3">
      <c r="A177" s="86">
        <v>2</v>
      </c>
      <c r="B177" s="22" t="s">
        <v>18</v>
      </c>
      <c r="C177" s="22">
        <v>203</v>
      </c>
      <c r="D177" t="s">
        <v>21</v>
      </c>
      <c r="E177" s="87">
        <v>0.29885159011443518</v>
      </c>
      <c r="F177" s="18" t="s">
        <v>383</v>
      </c>
      <c r="G177" s="138">
        <v>283</v>
      </c>
      <c r="H177" s="87"/>
      <c r="I177" s="57">
        <v>0.66506736036606084</v>
      </c>
      <c r="J177" s="18" t="s">
        <v>381</v>
      </c>
      <c r="K177" s="138">
        <v>145</v>
      </c>
      <c r="L177" s="69"/>
      <c r="M177" s="17">
        <v>0.14346045641699764</v>
      </c>
      <c r="N177" s="18" t="s">
        <v>384</v>
      </c>
      <c r="O177" s="138">
        <v>205</v>
      </c>
      <c r="P177" s="16"/>
      <c r="Q177" s="88">
        <v>0.58529761138295133</v>
      </c>
      <c r="R177" s="18" t="s">
        <v>382</v>
      </c>
      <c r="S177" s="138">
        <v>119</v>
      </c>
      <c r="T177" s="26"/>
      <c r="U177" s="89">
        <v>0.30554476723287738</v>
      </c>
      <c r="V177" s="18" t="s">
        <v>383</v>
      </c>
      <c r="W177" s="138">
        <v>143</v>
      </c>
      <c r="X177" s="89"/>
      <c r="Y177" s="17">
        <v>0.42982632546872451</v>
      </c>
      <c r="Z177" s="18" t="s">
        <v>382</v>
      </c>
      <c r="AA177" s="138">
        <v>67</v>
      </c>
      <c r="AB177" s="16"/>
      <c r="AC177" s="90">
        <v>0.37984903732843434</v>
      </c>
      <c r="AD177" s="18" t="s">
        <v>383</v>
      </c>
      <c r="AE177" s="138">
        <v>170</v>
      </c>
    </row>
    <row r="178" spans="1:31" x14ac:dyDescent="0.3">
      <c r="A178" s="86">
        <v>3</v>
      </c>
      <c r="B178" s="22" t="s">
        <v>27</v>
      </c>
      <c r="C178" s="22">
        <v>310</v>
      </c>
      <c r="D178" t="s">
        <v>37</v>
      </c>
      <c r="E178" s="87">
        <v>0.22801825678110185</v>
      </c>
      <c r="F178" s="18" t="s">
        <v>383</v>
      </c>
      <c r="G178" s="138">
        <v>303</v>
      </c>
      <c r="H178" s="87"/>
      <c r="I178" s="57">
        <v>0.7420813556868493</v>
      </c>
      <c r="J178" s="18" t="s">
        <v>381</v>
      </c>
      <c r="K178" s="138">
        <v>88</v>
      </c>
      <c r="L178" s="69"/>
      <c r="M178" s="17">
        <v>0.43260564032041005</v>
      </c>
      <c r="N178" s="18" t="s">
        <v>382</v>
      </c>
      <c r="O178" s="138">
        <v>47</v>
      </c>
      <c r="P178" s="16"/>
      <c r="Q178" s="88">
        <v>0.65717261138295135</v>
      </c>
      <c r="R178" s="18" t="s">
        <v>381</v>
      </c>
      <c r="S178" s="138">
        <v>79</v>
      </c>
      <c r="T178" s="26"/>
      <c r="U178" s="89">
        <v>0.27630645893213213</v>
      </c>
      <c r="V178" s="18" t="s">
        <v>383</v>
      </c>
      <c r="W178" s="138">
        <v>225</v>
      </c>
      <c r="X178" s="89"/>
      <c r="Y178" s="17">
        <v>0.22608167595337006</v>
      </c>
      <c r="Z178" s="18" t="s">
        <v>383</v>
      </c>
      <c r="AA178" s="138">
        <v>187</v>
      </c>
      <c r="AB178" s="16"/>
      <c r="AC178" s="90">
        <v>0.37934450601942954</v>
      </c>
      <c r="AD178" s="18" t="s">
        <v>383</v>
      </c>
      <c r="AE178" s="138">
        <v>171</v>
      </c>
    </row>
    <row r="179" spans="1:31" x14ac:dyDescent="0.3">
      <c r="A179" s="86">
        <v>5</v>
      </c>
      <c r="B179" s="22" t="s">
        <v>57</v>
      </c>
      <c r="C179" s="22">
        <v>502</v>
      </c>
      <c r="D179" t="s">
        <v>334</v>
      </c>
      <c r="E179" s="87">
        <v>0.76669576498880565</v>
      </c>
      <c r="F179" s="18" t="s">
        <v>381</v>
      </c>
      <c r="G179" s="138">
        <v>70</v>
      </c>
      <c r="H179" s="87"/>
      <c r="I179" s="57">
        <v>0.39789931127093581</v>
      </c>
      <c r="J179" s="18" t="s">
        <v>383</v>
      </c>
      <c r="K179" s="138">
        <v>283</v>
      </c>
      <c r="L179" s="69"/>
      <c r="M179" s="17">
        <v>0.10537634408602151</v>
      </c>
      <c r="N179" s="18" t="s">
        <v>384</v>
      </c>
      <c r="O179" s="138">
        <v>235</v>
      </c>
      <c r="P179" s="16"/>
      <c r="Q179" s="88">
        <v>0.32342261138295136</v>
      </c>
      <c r="R179" s="18" t="s">
        <v>383</v>
      </c>
      <c r="S179" s="138">
        <v>242</v>
      </c>
      <c r="T179" s="26"/>
      <c r="U179" s="89">
        <v>0.3595515072218089</v>
      </c>
      <c r="V179" s="18" t="s">
        <v>383</v>
      </c>
      <c r="W179" s="138">
        <v>51</v>
      </c>
      <c r="X179" s="89"/>
      <c r="Y179" s="17">
        <v>0.33114805259716468</v>
      </c>
      <c r="Z179" s="18" t="s">
        <v>383</v>
      </c>
      <c r="AA179" s="138">
        <v>121</v>
      </c>
      <c r="AB179" s="16"/>
      <c r="AC179" s="90">
        <v>0.37926201752708188</v>
      </c>
      <c r="AD179" s="18" t="s">
        <v>383</v>
      </c>
      <c r="AE179" s="138">
        <v>172</v>
      </c>
    </row>
    <row r="180" spans="1:31" x14ac:dyDescent="0.3">
      <c r="A180" s="86">
        <v>17</v>
      </c>
      <c r="B180" s="22" t="s">
        <v>265</v>
      </c>
      <c r="C180" s="22">
        <v>1708</v>
      </c>
      <c r="D180" t="s">
        <v>271</v>
      </c>
      <c r="E180" s="87">
        <v>0.85896289148429816</v>
      </c>
      <c r="F180" s="18" t="s">
        <v>380</v>
      </c>
      <c r="G180" s="138">
        <v>10</v>
      </c>
      <c r="H180" s="87"/>
      <c r="I180" s="57">
        <v>0.49778431612299084</v>
      </c>
      <c r="J180" s="18" t="s">
        <v>382</v>
      </c>
      <c r="K180" s="138">
        <v>239</v>
      </c>
      <c r="L180" s="69"/>
      <c r="M180" s="17">
        <v>2.4380847550908094E-2</v>
      </c>
      <c r="N180" s="18" t="s">
        <v>384</v>
      </c>
      <c r="O180" s="138">
        <v>286</v>
      </c>
      <c r="P180" s="16"/>
      <c r="Q180" s="88">
        <v>0.62027700875611635</v>
      </c>
      <c r="R180" s="18" t="s">
        <v>381</v>
      </c>
      <c r="S180" s="138">
        <v>102</v>
      </c>
      <c r="T180" s="26"/>
      <c r="U180" s="89">
        <v>0.35224964442855167</v>
      </c>
      <c r="V180" s="18" t="s">
        <v>383</v>
      </c>
      <c r="W180" s="138">
        <v>57</v>
      </c>
      <c r="X180" s="89"/>
      <c r="Y180" s="17">
        <v>0.14250191176386395</v>
      </c>
      <c r="Z180" s="18" t="s">
        <v>384</v>
      </c>
      <c r="AA180" s="138">
        <v>247</v>
      </c>
      <c r="AB180" s="16"/>
      <c r="AC180" s="90">
        <v>0.37844993158978202</v>
      </c>
      <c r="AD180" s="18" t="s">
        <v>383</v>
      </c>
      <c r="AE180" s="138">
        <v>173</v>
      </c>
    </row>
    <row r="181" spans="1:31" x14ac:dyDescent="0.3">
      <c r="A181" s="86">
        <v>1</v>
      </c>
      <c r="B181" s="18" t="s">
        <v>2</v>
      </c>
      <c r="C181" s="18">
        <v>104</v>
      </c>
      <c r="D181" t="s">
        <v>5</v>
      </c>
      <c r="E181" s="87">
        <v>0.29885159011443518</v>
      </c>
      <c r="F181" s="18" t="s">
        <v>383</v>
      </c>
      <c r="G181" s="138">
        <v>282</v>
      </c>
      <c r="H181" s="87"/>
      <c r="I181" s="57">
        <v>0.56658988023984058</v>
      </c>
      <c r="J181" s="18" t="s">
        <v>382</v>
      </c>
      <c r="K181" s="138">
        <v>204</v>
      </c>
      <c r="L181" s="69"/>
      <c r="M181" s="17">
        <v>0.35919894652995371</v>
      </c>
      <c r="N181" s="18" t="s">
        <v>383</v>
      </c>
      <c r="O181" s="138">
        <v>82</v>
      </c>
      <c r="P181" s="16"/>
      <c r="Q181" s="88">
        <v>0.52967261138295141</v>
      </c>
      <c r="R181" s="18" t="s">
        <v>382</v>
      </c>
      <c r="S181" s="138">
        <v>146</v>
      </c>
      <c r="T181" s="26"/>
      <c r="U181" s="89">
        <v>0.46660013930553973</v>
      </c>
      <c r="V181" s="18" t="s">
        <v>382</v>
      </c>
      <c r="W181" s="138">
        <v>15</v>
      </c>
      <c r="X181" s="89"/>
      <c r="Y181" s="17">
        <v>0.1881746875740179</v>
      </c>
      <c r="Z181" s="18" t="s">
        <v>384</v>
      </c>
      <c r="AA181" s="138">
        <v>212</v>
      </c>
      <c r="AB181" s="16"/>
      <c r="AC181" s="90">
        <v>0.37835657504796949</v>
      </c>
      <c r="AD181" s="18" t="s">
        <v>383</v>
      </c>
      <c r="AE181" s="138">
        <v>174</v>
      </c>
    </row>
    <row r="182" spans="1:31" x14ac:dyDescent="0.3">
      <c r="A182" s="86">
        <v>14</v>
      </c>
      <c r="B182" s="22" t="s">
        <v>223</v>
      </c>
      <c r="C182" s="22">
        <v>1406</v>
      </c>
      <c r="D182" t="s">
        <v>228</v>
      </c>
      <c r="E182" s="87">
        <v>0.77819152629681587</v>
      </c>
      <c r="F182" s="18" t="s">
        <v>381</v>
      </c>
      <c r="G182" s="138">
        <v>58</v>
      </c>
      <c r="H182" s="87"/>
      <c r="I182" s="57">
        <v>0.67826264726684993</v>
      </c>
      <c r="J182" s="18" t="s">
        <v>381</v>
      </c>
      <c r="K182" s="138">
        <v>133</v>
      </c>
      <c r="L182" s="69"/>
      <c r="M182" s="17">
        <v>0.18796789504306483</v>
      </c>
      <c r="N182" s="18" t="s">
        <v>384</v>
      </c>
      <c r="O182" s="138">
        <v>173</v>
      </c>
      <c r="P182" s="16"/>
      <c r="Q182" s="88">
        <v>0.50842261138295131</v>
      </c>
      <c r="R182" s="18" t="s">
        <v>382</v>
      </c>
      <c r="S182" s="138">
        <v>159</v>
      </c>
      <c r="T182" s="26"/>
      <c r="U182" s="89">
        <v>0.25897617367676101</v>
      </c>
      <c r="V182" s="18" t="s">
        <v>383</v>
      </c>
      <c r="W182" s="138">
        <v>277</v>
      </c>
      <c r="X182" s="89"/>
      <c r="Y182" s="17">
        <v>0.1201507557648962</v>
      </c>
      <c r="Z182" s="18" t="s">
        <v>384</v>
      </c>
      <c r="AA182" s="138">
        <v>268</v>
      </c>
      <c r="AB182" s="16"/>
      <c r="AC182" s="90">
        <v>0.37816142051636281</v>
      </c>
      <c r="AD182" s="18" t="s">
        <v>383</v>
      </c>
      <c r="AE182" s="138">
        <v>175</v>
      </c>
    </row>
    <row r="183" spans="1:31" x14ac:dyDescent="0.3">
      <c r="A183" s="86">
        <v>16</v>
      </c>
      <c r="B183" s="22" t="s">
        <v>251</v>
      </c>
      <c r="C183" s="22">
        <v>1603</v>
      </c>
      <c r="D183" t="s">
        <v>254</v>
      </c>
      <c r="E183" s="87">
        <v>0.5898005947411783</v>
      </c>
      <c r="F183" s="18" t="s">
        <v>382</v>
      </c>
      <c r="G183" s="138">
        <v>205</v>
      </c>
      <c r="H183" s="87"/>
      <c r="I183" s="57">
        <v>0.67778599545959572</v>
      </c>
      <c r="J183" s="18" t="s">
        <v>381</v>
      </c>
      <c r="K183" s="138">
        <v>134</v>
      </c>
      <c r="L183" s="69"/>
      <c r="M183" s="17">
        <v>6.4516129032258063E-2</v>
      </c>
      <c r="N183" s="18" t="s">
        <v>384</v>
      </c>
      <c r="O183" s="138">
        <v>260</v>
      </c>
      <c r="P183" s="16"/>
      <c r="Q183" s="88">
        <v>0.53590200875611638</v>
      </c>
      <c r="R183" s="18" t="s">
        <v>382</v>
      </c>
      <c r="S183" s="138">
        <v>140</v>
      </c>
      <c r="T183" s="26"/>
      <c r="U183" s="89">
        <v>0.34487505992088291</v>
      </c>
      <c r="V183" s="18" t="s">
        <v>383</v>
      </c>
      <c r="W183" s="138">
        <v>68</v>
      </c>
      <c r="X183" s="89"/>
      <c r="Y183" s="17">
        <v>0.24133689253935275</v>
      </c>
      <c r="Z183" s="18" t="s">
        <v>383</v>
      </c>
      <c r="AA183" s="138">
        <v>182</v>
      </c>
      <c r="AB183" s="16"/>
      <c r="AC183" s="90">
        <v>0.37722313852243716</v>
      </c>
      <c r="AD183" s="18" t="s">
        <v>383</v>
      </c>
      <c r="AE183" s="138">
        <v>176</v>
      </c>
    </row>
    <row r="184" spans="1:31" x14ac:dyDescent="0.3">
      <c r="A184" s="86">
        <v>4</v>
      </c>
      <c r="B184" s="22" t="s">
        <v>44</v>
      </c>
      <c r="C184" s="22">
        <v>404</v>
      </c>
      <c r="D184" t="s">
        <v>330</v>
      </c>
      <c r="E184" s="87">
        <v>0.65200869627881874</v>
      </c>
      <c r="F184" s="18" t="s">
        <v>381</v>
      </c>
      <c r="G184" s="138">
        <v>163</v>
      </c>
      <c r="H184" s="87"/>
      <c r="I184" s="57">
        <v>0.7155621197557368</v>
      </c>
      <c r="J184" s="18" t="s">
        <v>381</v>
      </c>
      <c r="K184" s="138">
        <v>112</v>
      </c>
      <c r="L184" s="69"/>
      <c r="M184" s="17">
        <v>0.21010813868130784</v>
      </c>
      <c r="N184" s="18" t="s">
        <v>383</v>
      </c>
      <c r="O184" s="138">
        <v>161</v>
      </c>
      <c r="P184" s="16"/>
      <c r="Q184" s="88">
        <v>0.43592261138295135</v>
      </c>
      <c r="R184" s="18" t="s">
        <v>382</v>
      </c>
      <c r="S184" s="138">
        <v>187</v>
      </c>
      <c r="T184" s="26"/>
      <c r="U184" s="89">
        <v>0.30950579527133248</v>
      </c>
      <c r="V184" s="18" t="s">
        <v>383</v>
      </c>
      <c r="W184" s="138">
        <v>136</v>
      </c>
      <c r="X184" s="89"/>
      <c r="Y184" s="17">
        <v>0.14881805287635849</v>
      </c>
      <c r="Z184" s="18" t="s">
        <v>384</v>
      </c>
      <c r="AA184" s="138">
        <v>241</v>
      </c>
      <c r="AB184" s="16"/>
      <c r="AC184" s="90">
        <v>0.377060239516331</v>
      </c>
      <c r="AD184" s="18" t="s">
        <v>383</v>
      </c>
      <c r="AE184" s="138">
        <v>177</v>
      </c>
    </row>
    <row r="185" spans="1:31" x14ac:dyDescent="0.3">
      <c r="A185" s="86">
        <v>20</v>
      </c>
      <c r="B185" s="22" t="s">
        <v>295</v>
      </c>
      <c r="C185" s="22">
        <v>2008</v>
      </c>
      <c r="D185" t="s">
        <v>346</v>
      </c>
      <c r="E185" s="87">
        <v>0.36968492344776849</v>
      </c>
      <c r="F185" s="18" t="s">
        <v>383</v>
      </c>
      <c r="G185" s="138">
        <v>274</v>
      </c>
      <c r="H185" s="87"/>
      <c r="I185" s="57">
        <v>0.65951996859273998</v>
      </c>
      <c r="J185" s="18" t="s">
        <v>381</v>
      </c>
      <c r="K185" s="138">
        <v>151</v>
      </c>
      <c r="L185" s="69"/>
      <c r="M185" s="17">
        <v>0.23648491587881398</v>
      </c>
      <c r="N185" s="18" t="s">
        <v>383</v>
      </c>
      <c r="O185" s="138">
        <v>147</v>
      </c>
      <c r="P185" s="16"/>
      <c r="Q185" s="88">
        <v>0.51092261138295125</v>
      </c>
      <c r="R185" s="18" t="s">
        <v>382</v>
      </c>
      <c r="S185" s="138">
        <v>156</v>
      </c>
      <c r="T185" s="26"/>
      <c r="U185" s="89">
        <v>0.30197480630384593</v>
      </c>
      <c r="V185" s="18" t="s">
        <v>383</v>
      </c>
      <c r="W185" s="138">
        <v>153</v>
      </c>
      <c r="X185" s="89"/>
      <c r="Y185" s="17">
        <v>0.33676007569100985</v>
      </c>
      <c r="Z185" s="18" t="s">
        <v>383</v>
      </c>
      <c r="AA185" s="138">
        <v>119</v>
      </c>
      <c r="AB185" s="16"/>
      <c r="AC185" s="90">
        <v>0.37654326061666799</v>
      </c>
      <c r="AD185" s="18" t="s">
        <v>383</v>
      </c>
      <c r="AE185" s="138">
        <v>178</v>
      </c>
    </row>
    <row r="186" spans="1:31" x14ac:dyDescent="0.3">
      <c r="A186" s="86">
        <v>10</v>
      </c>
      <c r="B186" s="22" t="s">
        <v>136</v>
      </c>
      <c r="C186" s="22">
        <v>1001</v>
      </c>
      <c r="D186" t="s">
        <v>137</v>
      </c>
      <c r="E186" s="87">
        <v>0.29885159011443518</v>
      </c>
      <c r="F186" s="18" t="s">
        <v>383</v>
      </c>
      <c r="G186" s="138">
        <v>285</v>
      </c>
      <c r="H186" s="87"/>
      <c r="I186" s="57">
        <v>0.50700114049038691</v>
      </c>
      <c r="J186" s="18" t="s">
        <v>382</v>
      </c>
      <c r="K186" s="138">
        <v>236</v>
      </c>
      <c r="L186" s="69"/>
      <c r="M186" s="17">
        <v>0.23425074857067502</v>
      </c>
      <c r="N186" s="18" t="s">
        <v>383</v>
      </c>
      <c r="O186" s="138">
        <v>149</v>
      </c>
      <c r="P186" s="16"/>
      <c r="Q186" s="88">
        <v>0.42777700875611641</v>
      </c>
      <c r="R186" s="18" t="s">
        <v>382</v>
      </c>
      <c r="S186" s="138">
        <v>197</v>
      </c>
      <c r="T186" s="26"/>
      <c r="U186" s="89">
        <v>0.38055394926593</v>
      </c>
      <c r="V186" s="18" t="s">
        <v>383</v>
      </c>
      <c r="W186" s="138">
        <v>41</v>
      </c>
      <c r="X186" s="89"/>
      <c r="Y186" s="17">
        <v>0.43276630379287362</v>
      </c>
      <c r="Z186" s="18" t="s">
        <v>382</v>
      </c>
      <c r="AA186" s="138">
        <v>63</v>
      </c>
      <c r="AB186" s="16"/>
      <c r="AC186" s="90">
        <v>0.37645448558280847</v>
      </c>
      <c r="AD186" s="18" t="s">
        <v>383</v>
      </c>
      <c r="AE186" s="138">
        <v>179</v>
      </c>
    </row>
    <row r="187" spans="1:31" x14ac:dyDescent="0.3">
      <c r="A187" s="86">
        <v>15</v>
      </c>
      <c r="B187" s="22" t="s">
        <v>243</v>
      </c>
      <c r="C187" s="22">
        <v>1503</v>
      </c>
      <c r="D187" t="s">
        <v>246</v>
      </c>
      <c r="E187" s="87">
        <v>0.81350963615554728</v>
      </c>
      <c r="F187" s="18" t="s">
        <v>380</v>
      </c>
      <c r="G187" s="138">
        <v>29</v>
      </c>
      <c r="H187" s="87"/>
      <c r="I187" s="57">
        <v>0.63699771962879925</v>
      </c>
      <c r="J187" s="18" t="s">
        <v>381</v>
      </c>
      <c r="K187" s="138">
        <v>166</v>
      </c>
      <c r="L187" s="69"/>
      <c r="M187" s="17">
        <v>0.19375104847531993</v>
      </c>
      <c r="N187" s="18" t="s">
        <v>384</v>
      </c>
      <c r="O187" s="138">
        <v>171</v>
      </c>
      <c r="P187" s="16"/>
      <c r="Q187" s="88">
        <v>0.37967261138295133</v>
      </c>
      <c r="R187" s="18" t="s">
        <v>383</v>
      </c>
      <c r="S187" s="138">
        <v>222</v>
      </c>
      <c r="T187" s="26"/>
      <c r="U187" s="89">
        <v>0.28019648099741445</v>
      </c>
      <c r="V187" s="18" t="s">
        <v>383</v>
      </c>
      <c r="W187" s="138">
        <v>214</v>
      </c>
      <c r="X187" s="89"/>
      <c r="Y187" s="17">
        <v>0.14044585944694962</v>
      </c>
      <c r="Z187" s="18" t="s">
        <v>384</v>
      </c>
      <c r="AA187" s="138">
        <v>250</v>
      </c>
      <c r="AB187" s="16"/>
      <c r="AC187" s="90">
        <v>0.37638091996544915</v>
      </c>
      <c r="AD187" s="18" t="s">
        <v>383</v>
      </c>
      <c r="AE187" s="138">
        <v>180</v>
      </c>
    </row>
    <row r="188" spans="1:31" x14ac:dyDescent="0.3">
      <c r="A188" s="86">
        <v>5</v>
      </c>
      <c r="B188" s="22" t="s">
        <v>57</v>
      </c>
      <c r="C188" s="22">
        <v>503</v>
      </c>
      <c r="D188" t="s">
        <v>58</v>
      </c>
      <c r="E188" s="87">
        <v>0.66279145251787108</v>
      </c>
      <c r="F188" s="18" t="s">
        <v>381</v>
      </c>
      <c r="G188" s="138">
        <v>148</v>
      </c>
      <c r="H188" s="87"/>
      <c r="I188" s="57">
        <v>0.49587491162526182</v>
      </c>
      <c r="J188" s="18" t="s">
        <v>382</v>
      </c>
      <c r="K188" s="138">
        <v>240</v>
      </c>
      <c r="L188" s="69"/>
      <c r="M188" s="17">
        <v>0.21834677419354839</v>
      </c>
      <c r="N188" s="18" t="s">
        <v>383</v>
      </c>
      <c r="O188" s="138">
        <v>157</v>
      </c>
      <c r="P188" s="16"/>
      <c r="Q188" s="88">
        <v>0.44311011138295137</v>
      </c>
      <c r="R188" s="18" t="s">
        <v>382</v>
      </c>
      <c r="S188" s="138">
        <v>183</v>
      </c>
      <c r="T188" s="26"/>
      <c r="U188" s="89">
        <v>0.32104681721271611</v>
      </c>
      <c r="V188" s="18" t="s">
        <v>383</v>
      </c>
      <c r="W188" s="138">
        <v>107</v>
      </c>
      <c r="X188" s="89"/>
      <c r="Y188" s="17">
        <v>0.23879278057983008</v>
      </c>
      <c r="Z188" s="18" t="s">
        <v>383</v>
      </c>
      <c r="AA188" s="138">
        <v>183</v>
      </c>
      <c r="AB188" s="16"/>
      <c r="AC188" s="90">
        <v>0.37539994512112296</v>
      </c>
      <c r="AD188" s="18" t="s">
        <v>383</v>
      </c>
      <c r="AE188" s="138">
        <v>181</v>
      </c>
    </row>
    <row r="189" spans="1:31" x14ac:dyDescent="0.3">
      <c r="A189" s="86">
        <v>10</v>
      </c>
      <c r="B189" s="22" t="s">
        <v>136</v>
      </c>
      <c r="C189" s="22">
        <v>1002</v>
      </c>
      <c r="D189" t="s">
        <v>138</v>
      </c>
      <c r="E189" s="87">
        <v>0.7060884322196983</v>
      </c>
      <c r="F189" s="18" t="s">
        <v>381</v>
      </c>
      <c r="G189" s="138">
        <v>119</v>
      </c>
      <c r="H189" s="87"/>
      <c r="I189" s="57">
        <v>0.49306680085966509</v>
      </c>
      <c r="J189" s="18" t="s">
        <v>382</v>
      </c>
      <c r="K189" s="138">
        <v>244</v>
      </c>
      <c r="L189" s="69"/>
      <c r="M189" s="17">
        <v>7.0132913478085757E-2</v>
      </c>
      <c r="N189" s="18" t="s">
        <v>384</v>
      </c>
      <c r="O189" s="138">
        <v>259</v>
      </c>
      <c r="P189" s="16"/>
      <c r="Q189" s="88">
        <v>0.33027700875611643</v>
      </c>
      <c r="R189" s="18" t="s">
        <v>383</v>
      </c>
      <c r="S189" s="138">
        <v>241</v>
      </c>
      <c r="T189" s="26"/>
      <c r="U189" s="89">
        <v>0.30389928104276714</v>
      </c>
      <c r="V189" s="18" t="s">
        <v>383</v>
      </c>
      <c r="W189" s="138">
        <v>147</v>
      </c>
      <c r="X189" s="89"/>
      <c r="Y189" s="17">
        <v>0.38033228182564005</v>
      </c>
      <c r="Z189" s="18" t="s">
        <v>383</v>
      </c>
      <c r="AA189" s="138">
        <v>91</v>
      </c>
      <c r="AB189" s="16"/>
      <c r="AC189" s="90">
        <v>0.37528470639596034</v>
      </c>
      <c r="AD189" s="18" t="s">
        <v>383</v>
      </c>
      <c r="AE189" s="138">
        <v>182</v>
      </c>
    </row>
    <row r="190" spans="1:31" x14ac:dyDescent="0.3">
      <c r="A190" s="86">
        <v>9</v>
      </c>
      <c r="B190" s="22" t="s">
        <v>112</v>
      </c>
      <c r="C190" s="22">
        <v>904</v>
      </c>
      <c r="D190" t="s">
        <v>115</v>
      </c>
      <c r="E190" s="87">
        <v>0.41551825678110188</v>
      </c>
      <c r="F190" s="18" t="s">
        <v>382</v>
      </c>
      <c r="G190" s="138">
        <v>263</v>
      </c>
      <c r="H190" s="87"/>
      <c r="I190" s="57">
        <v>0.8371949624471352</v>
      </c>
      <c r="J190" s="18" t="s">
        <v>380</v>
      </c>
      <c r="K190" s="138">
        <v>11</v>
      </c>
      <c r="L190" s="69"/>
      <c r="M190" s="17">
        <v>0.42120269896745871</v>
      </c>
      <c r="N190" s="18" t="s">
        <v>382</v>
      </c>
      <c r="O190" s="138">
        <v>56</v>
      </c>
      <c r="P190" s="16"/>
      <c r="Q190" s="88">
        <v>0.26968749999999997</v>
      </c>
      <c r="R190" s="18" t="s">
        <v>383</v>
      </c>
      <c r="S190" s="138">
        <v>261</v>
      </c>
      <c r="T190" s="26"/>
      <c r="U190" s="89">
        <v>0.28164413186649173</v>
      </c>
      <c r="V190" s="18" t="s">
        <v>383</v>
      </c>
      <c r="W190" s="138">
        <v>210</v>
      </c>
      <c r="X190" s="89"/>
      <c r="Y190" s="17">
        <v>0.18780868694734154</v>
      </c>
      <c r="Z190" s="18" t="s">
        <v>384</v>
      </c>
      <c r="AA190" s="138">
        <v>214</v>
      </c>
      <c r="AB190" s="16"/>
      <c r="AC190" s="90">
        <v>0.37508441484606986</v>
      </c>
      <c r="AD190" s="18" t="s">
        <v>383</v>
      </c>
      <c r="AE190" s="138">
        <v>183</v>
      </c>
    </row>
    <row r="191" spans="1:31" x14ac:dyDescent="0.3">
      <c r="A191" s="86">
        <v>6</v>
      </c>
      <c r="B191" s="22" t="s">
        <v>70</v>
      </c>
      <c r="C191" s="22">
        <v>613</v>
      </c>
      <c r="D191" t="s">
        <v>83</v>
      </c>
      <c r="E191" s="87">
        <v>0.71980527656740967</v>
      </c>
      <c r="F191" s="18" t="s">
        <v>381</v>
      </c>
      <c r="G191" s="138">
        <v>110</v>
      </c>
      <c r="H191" s="87"/>
      <c r="I191" s="57">
        <v>0.67209170236978522</v>
      </c>
      <c r="J191" s="18" t="s">
        <v>381</v>
      </c>
      <c r="K191" s="138">
        <v>137</v>
      </c>
      <c r="L191" s="69"/>
      <c r="M191" s="17">
        <v>0.10341199750764604</v>
      </c>
      <c r="N191" s="18" t="s">
        <v>384</v>
      </c>
      <c r="O191" s="138">
        <v>237</v>
      </c>
      <c r="P191" s="16"/>
      <c r="Q191" s="88">
        <v>0.44842261138295136</v>
      </c>
      <c r="R191" s="18" t="s">
        <v>382</v>
      </c>
      <c r="S191" s="138">
        <v>182</v>
      </c>
      <c r="T191" s="26"/>
      <c r="U191" s="89">
        <v>0.29497343467868109</v>
      </c>
      <c r="V191" s="18" t="s">
        <v>383</v>
      </c>
      <c r="W191" s="138">
        <v>175</v>
      </c>
      <c r="X191" s="89"/>
      <c r="Y191" s="17">
        <v>0.19953389713171091</v>
      </c>
      <c r="Z191" s="18" t="s">
        <v>384</v>
      </c>
      <c r="AA191" s="138">
        <v>200</v>
      </c>
      <c r="AB191" s="16"/>
      <c r="AC191" s="90">
        <v>0.37455717215083889</v>
      </c>
      <c r="AD191" s="18" t="s">
        <v>383</v>
      </c>
      <c r="AE191" s="138">
        <v>184</v>
      </c>
    </row>
    <row r="192" spans="1:31" x14ac:dyDescent="0.3">
      <c r="A192" s="86">
        <v>9</v>
      </c>
      <c r="B192" s="22" t="s">
        <v>112</v>
      </c>
      <c r="C192" s="22">
        <v>918</v>
      </c>
      <c r="D192" t="s">
        <v>129</v>
      </c>
      <c r="E192" s="87">
        <v>0.06</v>
      </c>
      <c r="F192" s="18" t="s">
        <v>384</v>
      </c>
      <c r="G192" s="138">
        <v>326</v>
      </c>
      <c r="H192" s="87"/>
      <c r="I192" s="57">
        <v>0.82403698488368793</v>
      </c>
      <c r="J192" s="18" t="s">
        <v>380</v>
      </c>
      <c r="K192" s="138">
        <v>23</v>
      </c>
      <c r="L192" s="69"/>
      <c r="M192" s="17">
        <v>0.10109423203351216</v>
      </c>
      <c r="N192" s="18" t="s">
        <v>384</v>
      </c>
      <c r="O192" s="138">
        <v>239</v>
      </c>
      <c r="P192" s="16"/>
      <c r="Q192" s="88">
        <v>0.62779761138295131</v>
      </c>
      <c r="R192" s="18" t="s">
        <v>381</v>
      </c>
      <c r="S192" s="138">
        <v>94</v>
      </c>
      <c r="T192" s="26"/>
      <c r="U192" s="89">
        <v>0.31952201569783056</v>
      </c>
      <c r="V192" s="18" t="s">
        <v>383</v>
      </c>
      <c r="W192" s="138">
        <v>111</v>
      </c>
      <c r="X192" s="89"/>
      <c r="Y192" s="17">
        <v>0.48125484711529776</v>
      </c>
      <c r="Z192" s="18" t="s">
        <v>382</v>
      </c>
      <c r="AA192" s="138">
        <v>33</v>
      </c>
      <c r="AB192" s="16"/>
      <c r="AC192" s="90">
        <v>0.37388548301751795</v>
      </c>
      <c r="AD192" s="18" t="s">
        <v>383</v>
      </c>
      <c r="AE192" s="138">
        <v>185</v>
      </c>
    </row>
    <row r="193" spans="1:31" x14ac:dyDescent="0.3">
      <c r="A193" s="86">
        <v>16</v>
      </c>
      <c r="B193" s="22" t="s">
        <v>251</v>
      </c>
      <c r="C193" s="22">
        <v>1613</v>
      </c>
      <c r="D193" t="s">
        <v>261</v>
      </c>
      <c r="E193" s="87">
        <v>0.60988488351842363</v>
      </c>
      <c r="F193" s="18" t="s">
        <v>381</v>
      </c>
      <c r="G193" s="138">
        <v>195</v>
      </c>
      <c r="H193" s="87"/>
      <c r="I193" s="57">
        <v>0.57089309674125621</v>
      </c>
      <c r="J193" s="18" t="s">
        <v>382</v>
      </c>
      <c r="K193" s="138">
        <v>203</v>
      </c>
      <c r="L193" s="69"/>
      <c r="M193" s="17">
        <v>0.20988096959836033</v>
      </c>
      <c r="N193" s="18" t="s">
        <v>383</v>
      </c>
      <c r="O193" s="138">
        <v>162</v>
      </c>
      <c r="P193" s="16"/>
      <c r="Q193" s="88">
        <v>0.38904761138295135</v>
      </c>
      <c r="R193" s="18" t="s">
        <v>383</v>
      </c>
      <c r="S193" s="138">
        <v>218</v>
      </c>
      <c r="T193" s="26"/>
      <c r="U193" s="89">
        <v>0.34058208036344961</v>
      </c>
      <c r="V193" s="18" t="s">
        <v>383</v>
      </c>
      <c r="W193" s="138">
        <v>72</v>
      </c>
      <c r="X193" s="89"/>
      <c r="Y193" s="17">
        <v>0.23589738509049676</v>
      </c>
      <c r="Z193" s="18" t="s">
        <v>383</v>
      </c>
      <c r="AA193" s="138">
        <v>185</v>
      </c>
      <c r="AB193" s="16"/>
      <c r="AC193" s="90">
        <v>0.37370647564114234</v>
      </c>
      <c r="AD193" s="18" t="s">
        <v>383</v>
      </c>
      <c r="AE193" s="138">
        <v>186</v>
      </c>
    </row>
    <row r="194" spans="1:31" x14ac:dyDescent="0.3">
      <c r="A194" s="86">
        <v>19</v>
      </c>
      <c r="B194" s="22" t="s">
        <v>284</v>
      </c>
      <c r="C194" s="22">
        <v>1904</v>
      </c>
      <c r="D194" t="s">
        <v>287</v>
      </c>
      <c r="E194" s="87">
        <v>0.80325587231988826</v>
      </c>
      <c r="F194" s="18" t="s">
        <v>380</v>
      </c>
      <c r="G194" s="138">
        <v>37</v>
      </c>
      <c r="H194" s="87"/>
      <c r="I194" s="57">
        <v>0.45719674759403556</v>
      </c>
      <c r="J194" s="18" t="s">
        <v>382</v>
      </c>
      <c r="K194" s="138">
        <v>263</v>
      </c>
      <c r="L194" s="69"/>
      <c r="M194" s="17">
        <v>7.7419354838709681E-2</v>
      </c>
      <c r="N194" s="18" t="s">
        <v>384</v>
      </c>
      <c r="O194" s="138">
        <v>253</v>
      </c>
      <c r="P194" s="16"/>
      <c r="Q194" s="88">
        <v>0.4063530131341746</v>
      </c>
      <c r="R194" s="18" t="s">
        <v>382</v>
      </c>
      <c r="S194" s="138">
        <v>208</v>
      </c>
      <c r="T194" s="26"/>
      <c r="U194" s="89">
        <v>0.2903105962199824</v>
      </c>
      <c r="V194" s="18" t="s">
        <v>383</v>
      </c>
      <c r="W194" s="138">
        <v>188</v>
      </c>
      <c r="X194" s="89"/>
      <c r="Y194" s="17">
        <v>0.29742030456039964</v>
      </c>
      <c r="Z194" s="18" t="s">
        <v>383</v>
      </c>
      <c r="AA194" s="138">
        <v>144</v>
      </c>
      <c r="AB194" s="16"/>
      <c r="AC194" s="90">
        <v>0.37307543454949421</v>
      </c>
      <c r="AD194" s="18" t="s">
        <v>383</v>
      </c>
      <c r="AE194" s="138">
        <v>187</v>
      </c>
    </row>
    <row r="195" spans="1:31" x14ac:dyDescent="0.3">
      <c r="A195" s="86">
        <v>10</v>
      </c>
      <c r="B195" s="22" t="s">
        <v>136</v>
      </c>
      <c r="C195" s="22">
        <v>1013</v>
      </c>
      <c r="D195" t="s">
        <v>148</v>
      </c>
      <c r="E195" s="87">
        <v>0.79242452846969591</v>
      </c>
      <c r="F195" s="18" t="s">
        <v>381</v>
      </c>
      <c r="G195" s="138">
        <v>47</v>
      </c>
      <c r="H195" s="87"/>
      <c r="I195" s="57">
        <v>0.54062584707865469</v>
      </c>
      <c r="J195" s="18" t="s">
        <v>382</v>
      </c>
      <c r="K195" s="138">
        <v>219</v>
      </c>
      <c r="L195" s="69"/>
      <c r="M195" s="17">
        <v>0.14885054139545539</v>
      </c>
      <c r="N195" s="18" t="s">
        <v>384</v>
      </c>
      <c r="O195" s="138">
        <v>203</v>
      </c>
      <c r="P195" s="16"/>
      <c r="Q195" s="88">
        <v>0.50606376258087127</v>
      </c>
      <c r="R195" s="18" t="s">
        <v>382</v>
      </c>
      <c r="S195" s="138">
        <v>162</v>
      </c>
      <c r="T195" s="26"/>
      <c r="U195" s="89">
        <v>0.33561046266170624</v>
      </c>
      <c r="V195" s="18" t="s">
        <v>383</v>
      </c>
      <c r="W195" s="138">
        <v>76</v>
      </c>
      <c r="X195" s="89"/>
      <c r="Y195" s="17">
        <v>0.11804858821121492</v>
      </c>
      <c r="Z195" s="18" t="s">
        <v>384</v>
      </c>
      <c r="AA195" s="138">
        <v>271</v>
      </c>
      <c r="AB195" s="16"/>
      <c r="AC195" s="90">
        <v>0.37298978649978798</v>
      </c>
      <c r="AD195" s="18" t="s">
        <v>383</v>
      </c>
      <c r="AE195" s="138">
        <v>188</v>
      </c>
    </row>
    <row r="196" spans="1:31" x14ac:dyDescent="0.3">
      <c r="A196" s="86">
        <v>16</v>
      </c>
      <c r="B196" s="22" t="s">
        <v>251</v>
      </c>
      <c r="C196" s="22">
        <v>1608</v>
      </c>
      <c r="D196" t="s">
        <v>258</v>
      </c>
      <c r="E196" s="87">
        <v>0.58815511246487473</v>
      </c>
      <c r="F196" s="18" t="s">
        <v>382</v>
      </c>
      <c r="G196" s="138">
        <v>208</v>
      </c>
      <c r="H196" s="87"/>
      <c r="I196" s="57">
        <v>0.83765492717457091</v>
      </c>
      <c r="J196" s="18" t="s">
        <v>380</v>
      </c>
      <c r="K196" s="138">
        <v>9</v>
      </c>
      <c r="L196" s="69"/>
      <c r="M196" s="17">
        <v>9.6544507557118214E-2</v>
      </c>
      <c r="N196" s="18" t="s">
        <v>384</v>
      </c>
      <c r="O196" s="138">
        <v>242</v>
      </c>
      <c r="P196" s="16"/>
      <c r="Q196" s="88">
        <v>0.26465200875611639</v>
      </c>
      <c r="R196" s="18" t="s">
        <v>383</v>
      </c>
      <c r="S196" s="138">
        <v>264</v>
      </c>
      <c r="T196" s="26"/>
      <c r="U196" s="89">
        <v>0.2842347226669214</v>
      </c>
      <c r="V196" s="18" t="s">
        <v>383</v>
      </c>
      <c r="W196" s="138">
        <v>201</v>
      </c>
      <c r="X196" s="89"/>
      <c r="Y196" s="17">
        <v>0.28225527464616906</v>
      </c>
      <c r="Z196" s="18" t="s">
        <v>383</v>
      </c>
      <c r="AA196" s="138">
        <v>151</v>
      </c>
      <c r="AB196" s="16"/>
      <c r="AC196" s="90">
        <v>0.37204851020220064</v>
      </c>
      <c r="AD196" s="18" t="s">
        <v>383</v>
      </c>
      <c r="AE196" s="138">
        <v>189</v>
      </c>
    </row>
    <row r="197" spans="1:31" x14ac:dyDescent="0.3">
      <c r="A197" s="86">
        <v>14</v>
      </c>
      <c r="B197" s="22" t="s">
        <v>223</v>
      </c>
      <c r="C197" s="22">
        <v>1404</v>
      </c>
      <c r="D197" t="s">
        <v>226</v>
      </c>
      <c r="E197" s="87">
        <v>0.63884784209964107</v>
      </c>
      <c r="F197" s="18" t="s">
        <v>381</v>
      </c>
      <c r="G197" s="138">
        <v>177</v>
      </c>
      <c r="H197" s="87"/>
      <c r="I197" s="57">
        <v>0.7363187402218333</v>
      </c>
      <c r="J197" s="18" t="s">
        <v>381</v>
      </c>
      <c r="K197" s="138">
        <v>94</v>
      </c>
      <c r="L197" s="69"/>
      <c r="M197" s="17">
        <v>3.412518475386498E-2</v>
      </c>
      <c r="N197" s="18" t="s">
        <v>384</v>
      </c>
      <c r="O197" s="138">
        <v>281</v>
      </c>
      <c r="P197" s="16"/>
      <c r="Q197" s="88">
        <v>0.37967261138295133</v>
      </c>
      <c r="R197" s="18" t="s">
        <v>383</v>
      </c>
      <c r="S197" s="138">
        <v>224</v>
      </c>
      <c r="T197" s="26"/>
      <c r="U197" s="89">
        <v>0.27283562393415467</v>
      </c>
      <c r="V197" s="18" t="s">
        <v>383</v>
      </c>
      <c r="W197" s="138">
        <v>239</v>
      </c>
      <c r="X197" s="89"/>
      <c r="Y197" s="17">
        <v>0.30969467892911451</v>
      </c>
      <c r="Z197" s="18" t="s">
        <v>383</v>
      </c>
      <c r="AA197" s="138">
        <v>139</v>
      </c>
      <c r="AB197" s="16"/>
      <c r="AC197" s="90">
        <v>0.37183451772085779</v>
      </c>
      <c r="AD197" s="18" t="s">
        <v>383</v>
      </c>
      <c r="AE197" s="138">
        <v>190</v>
      </c>
    </row>
    <row r="198" spans="1:31" x14ac:dyDescent="0.3">
      <c r="A198" s="86">
        <v>10</v>
      </c>
      <c r="B198" s="22" t="s">
        <v>136</v>
      </c>
      <c r="C198" s="22">
        <v>1008</v>
      </c>
      <c r="D198" t="s">
        <v>144</v>
      </c>
      <c r="E198" s="87">
        <v>0.74901718657562233</v>
      </c>
      <c r="F198" s="18" t="s">
        <v>381</v>
      </c>
      <c r="G198" s="138">
        <v>82</v>
      </c>
      <c r="H198" s="87"/>
      <c r="I198" s="57">
        <v>0.48610558546499327</v>
      </c>
      <c r="J198" s="18" t="s">
        <v>382</v>
      </c>
      <c r="K198" s="138">
        <v>246</v>
      </c>
      <c r="L198" s="69"/>
      <c r="M198" s="17">
        <v>7.7419354838709681E-2</v>
      </c>
      <c r="N198" s="18" t="s">
        <v>384</v>
      </c>
      <c r="O198" s="138">
        <v>252</v>
      </c>
      <c r="P198" s="16"/>
      <c r="Q198" s="88">
        <v>0.30467261138295132</v>
      </c>
      <c r="R198" s="18" t="s">
        <v>383</v>
      </c>
      <c r="S198" s="138">
        <v>250</v>
      </c>
      <c r="T198" s="26"/>
      <c r="U198" s="89">
        <v>0.27361035805573891</v>
      </c>
      <c r="V198" s="18" t="s">
        <v>383</v>
      </c>
      <c r="W198" s="138">
        <v>235</v>
      </c>
      <c r="X198" s="89"/>
      <c r="Y198" s="17">
        <v>0.36321786448885929</v>
      </c>
      <c r="Z198" s="18" t="s">
        <v>383</v>
      </c>
      <c r="AA198" s="138">
        <v>103</v>
      </c>
      <c r="AB198" s="16"/>
      <c r="AC198" s="90">
        <v>0.36930388519008595</v>
      </c>
      <c r="AD198" s="18" t="s">
        <v>383</v>
      </c>
      <c r="AE198" s="138">
        <v>191</v>
      </c>
    </row>
    <row r="199" spans="1:31" x14ac:dyDescent="0.3">
      <c r="A199" s="86">
        <v>19</v>
      </c>
      <c r="B199" s="22" t="s">
        <v>284</v>
      </c>
      <c r="C199" s="22">
        <v>1909</v>
      </c>
      <c r="D199" t="s">
        <v>292</v>
      </c>
      <c r="E199" s="87">
        <v>0.60223484277745531</v>
      </c>
      <c r="F199" s="18" t="s">
        <v>381</v>
      </c>
      <c r="G199" s="138">
        <v>198</v>
      </c>
      <c r="H199" s="87"/>
      <c r="I199" s="57">
        <v>0.75926212189587661</v>
      </c>
      <c r="J199" s="18" t="s">
        <v>381</v>
      </c>
      <c r="K199" s="138">
        <v>77</v>
      </c>
      <c r="L199" s="69"/>
      <c r="M199" s="17">
        <v>0.1589738379249151</v>
      </c>
      <c r="N199" s="18" t="s">
        <v>384</v>
      </c>
      <c r="O199" s="138">
        <v>193</v>
      </c>
      <c r="P199" s="16"/>
      <c r="Q199" s="88">
        <v>0.53279761138295134</v>
      </c>
      <c r="R199" s="18" t="s">
        <v>382</v>
      </c>
      <c r="S199" s="138">
        <v>145</v>
      </c>
      <c r="T199" s="26"/>
      <c r="U199" s="89">
        <v>0.29161688289790771</v>
      </c>
      <c r="V199" s="18" t="s">
        <v>383</v>
      </c>
      <c r="W199" s="138">
        <v>181</v>
      </c>
      <c r="X199" s="89"/>
      <c r="Y199" s="17">
        <v>0.13125218708904399</v>
      </c>
      <c r="Z199" s="18" t="s">
        <v>384</v>
      </c>
      <c r="AA199" s="138">
        <v>256</v>
      </c>
      <c r="AB199" s="16"/>
      <c r="AC199" s="90">
        <v>0.36779252306944721</v>
      </c>
      <c r="AD199" s="18" t="s">
        <v>383</v>
      </c>
      <c r="AE199" s="138">
        <v>192</v>
      </c>
    </row>
    <row r="200" spans="1:31" x14ac:dyDescent="0.3">
      <c r="A200" s="86">
        <v>20</v>
      </c>
      <c r="B200" s="22" t="s">
        <v>295</v>
      </c>
      <c r="C200" s="22">
        <v>2009</v>
      </c>
      <c r="D200" t="s">
        <v>301</v>
      </c>
      <c r="E200" s="87">
        <v>0.64284991855540063</v>
      </c>
      <c r="F200" s="18" t="s">
        <v>381</v>
      </c>
      <c r="G200" s="138">
        <v>176</v>
      </c>
      <c r="H200" s="87"/>
      <c r="I200" s="57">
        <v>0.24110718490036676</v>
      </c>
      <c r="J200" s="18" t="s">
        <v>383</v>
      </c>
      <c r="K200" s="138">
        <v>310</v>
      </c>
      <c r="L200" s="69"/>
      <c r="M200" s="17">
        <v>0.43933806855587804</v>
      </c>
      <c r="N200" s="18" t="s">
        <v>382</v>
      </c>
      <c r="O200" s="138">
        <v>43</v>
      </c>
      <c r="P200" s="16"/>
      <c r="Q200" s="88">
        <v>0.52501174993561683</v>
      </c>
      <c r="R200" s="18" t="s">
        <v>382</v>
      </c>
      <c r="S200" s="138">
        <v>148</v>
      </c>
      <c r="T200" s="26"/>
      <c r="U200" s="89">
        <v>0.34427669644957815</v>
      </c>
      <c r="V200" s="18" t="s">
        <v>383</v>
      </c>
      <c r="W200" s="138">
        <v>69</v>
      </c>
      <c r="X200" s="89"/>
      <c r="Y200" s="17">
        <v>0.14690705152523026</v>
      </c>
      <c r="Z200" s="18" t="s">
        <v>384</v>
      </c>
      <c r="AA200" s="138">
        <v>242</v>
      </c>
      <c r="AB200" s="16"/>
      <c r="AC200" s="90">
        <v>0.36737710196091483</v>
      </c>
      <c r="AD200" s="18" t="s">
        <v>383</v>
      </c>
      <c r="AE200" s="138">
        <v>193</v>
      </c>
    </row>
    <row r="201" spans="1:31" x14ac:dyDescent="0.3">
      <c r="A201" s="86">
        <v>11</v>
      </c>
      <c r="B201" s="22" t="s">
        <v>156</v>
      </c>
      <c r="C201" s="22">
        <v>1106</v>
      </c>
      <c r="D201" t="s">
        <v>161</v>
      </c>
      <c r="E201" s="87">
        <v>0.26343492344776853</v>
      </c>
      <c r="F201" s="18" t="s">
        <v>383</v>
      </c>
      <c r="G201" s="138">
        <v>297</v>
      </c>
      <c r="H201" s="87"/>
      <c r="I201" s="57">
        <v>0.51259525168308806</v>
      </c>
      <c r="J201" s="18" t="s">
        <v>382</v>
      </c>
      <c r="K201" s="138">
        <v>231</v>
      </c>
      <c r="L201" s="69"/>
      <c r="M201" s="17">
        <v>0.41640306559014345</v>
      </c>
      <c r="N201" s="18" t="s">
        <v>382</v>
      </c>
      <c r="O201" s="138">
        <v>59</v>
      </c>
      <c r="P201" s="16"/>
      <c r="Q201" s="88">
        <v>0.5871726113829514</v>
      </c>
      <c r="R201" s="18" t="s">
        <v>382</v>
      </c>
      <c r="S201" s="138">
        <v>118</v>
      </c>
      <c r="T201" s="26"/>
      <c r="U201" s="89">
        <v>0.31691301100034208</v>
      </c>
      <c r="V201" s="18" t="s">
        <v>383</v>
      </c>
      <c r="W201" s="138">
        <v>119</v>
      </c>
      <c r="X201" s="89"/>
      <c r="Y201" s="17">
        <v>0.27960550938878675</v>
      </c>
      <c r="Z201" s="18" t="s">
        <v>383</v>
      </c>
      <c r="AA201" s="138">
        <v>154</v>
      </c>
      <c r="AB201" s="16"/>
      <c r="AC201" s="90">
        <v>0.36731349770305344</v>
      </c>
      <c r="AD201" s="18" t="s">
        <v>383</v>
      </c>
      <c r="AE201" s="138">
        <v>194</v>
      </c>
    </row>
    <row r="202" spans="1:31" x14ac:dyDescent="0.3">
      <c r="A202" s="86">
        <v>1</v>
      </c>
      <c r="B202" s="22" t="s">
        <v>2</v>
      </c>
      <c r="C202" s="22">
        <v>111</v>
      </c>
      <c r="D202" t="s">
        <v>12</v>
      </c>
      <c r="E202" s="87">
        <v>0.7680491707862418</v>
      </c>
      <c r="F202" s="18" t="s">
        <v>381</v>
      </c>
      <c r="G202" s="138">
        <v>69</v>
      </c>
      <c r="H202" s="87"/>
      <c r="I202" s="57">
        <v>0.25238588277065749</v>
      </c>
      <c r="J202" s="18" t="s">
        <v>383</v>
      </c>
      <c r="K202" s="138">
        <v>307</v>
      </c>
      <c r="L202" s="69"/>
      <c r="M202" s="17">
        <v>0.20385398882507771</v>
      </c>
      <c r="N202" s="18" t="s">
        <v>383</v>
      </c>
      <c r="O202" s="138">
        <v>165</v>
      </c>
      <c r="P202" s="16"/>
      <c r="Q202" s="88">
        <v>0.4887370760176335</v>
      </c>
      <c r="R202" s="18" t="s">
        <v>382</v>
      </c>
      <c r="S202" s="138">
        <v>166</v>
      </c>
      <c r="T202" s="26"/>
      <c r="U202" s="89">
        <v>0.30172488843957379</v>
      </c>
      <c r="V202" s="18" t="s">
        <v>383</v>
      </c>
      <c r="W202" s="138">
        <v>157</v>
      </c>
      <c r="X202" s="89"/>
      <c r="Y202" s="17">
        <v>0.27448723072565445</v>
      </c>
      <c r="Z202" s="18" t="s">
        <v>383</v>
      </c>
      <c r="AA202" s="138">
        <v>159</v>
      </c>
      <c r="AB202" s="16"/>
      <c r="AC202" s="90">
        <v>0.36673404488221661</v>
      </c>
      <c r="AD202" s="18" t="s">
        <v>383</v>
      </c>
      <c r="AE202" s="138">
        <v>195</v>
      </c>
    </row>
    <row r="203" spans="1:31" x14ac:dyDescent="0.3">
      <c r="A203" s="86">
        <v>21</v>
      </c>
      <c r="B203" s="22" t="s">
        <v>304</v>
      </c>
      <c r="C203" s="22">
        <v>2103</v>
      </c>
      <c r="D203" t="s">
        <v>306</v>
      </c>
      <c r="E203" s="87">
        <v>0.86062611874662676</v>
      </c>
      <c r="F203" s="18" t="s">
        <v>380</v>
      </c>
      <c r="G203" s="138">
        <v>9</v>
      </c>
      <c r="H203" s="87"/>
      <c r="I203" s="57">
        <v>0.35459589222269117</v>
      </c>
      <c r="J203" s="18" t="s">
        <v>383</v>
      </c>
      <c r="K203" s="138">
        <v>290</v>
      </c>
      <c r="L203" s="69"/>
      <c r="M203" s="17">
        <v>0.20780545066458772</v>
      </c>
      <c r="N203" s="18" t="s">
        <v>383</v>
      </c>
      <c r="O203" s="138">
        <v>163</v>
      </c>
      <c r="P203" s="16"/>
      <c r="Q203" s="88">
        <v>0.28437499999999999</v>
      </c>
      <c r="R203" s="18" t="s">
        <v>383</v>
      </c>
      <c r="S203" s="138">
        <v>256</v>
      </c>
      <c r="T203" s="26"/>
      <c r="U203" s="89">
        <v>0.25457725802805065</v>
      </c>
      <c r="V203" s="18" t="s">
        <v>383</v>
      </c>
      <c r="W203" s="138">
        <v>288</v>
      </c>
      <c r="X203" s="89"/>
      <c r="Y203" s="17">
        <v>0.26823674636565598</v>
      </c>
      <c r="Z203" s="18" t="s">
        <v>383</v>
      </c>
      <c r="AA203" s="138">
        <v>165</v>
      </c>
      <c r="AB203" s="16"/>
      <c r="AC203" s="90">
        <v>0.36365691763557328</v>
      </c>
      <c r="AD203" s="18" t="s">
        <v>383</v>
      </c>
      <c r="AE203" s="138">
        <v>196</v>
      </c>
    </row>
    <row r="204" spans="1:31" x14ac:dyDescent="0.3">
      <c r="A204" s="86">
        <v>22</v>
      </c>
      <c r="B204" s="22" t="s">
        <v>311</v>
      </c>
      <c r="C204" s="22">
        <v>2208</v>
      </c>
      <c r="D204" t="s">
        <v>317</v>
      </c>
      <c r="E204" s="87">
        <v>0.80675871421351719</v>
      </c>
      <c r="F204" s="18" t="s">
        <v>380</v>
      </c>
      <c r="G204" s="138">
        <v>34</v>
      </c>
      <c r="H204" s="87"/>
      <c r="I204" s="57">
        <v>0.65157370550667471</v>
      </c>
      <c r="J204" s="18" t="s">
        <v>381</v>
      </c>
      <c r="K204" s="138">
        <v>158</v>
      </c>
      <c r="L204" s="69"/>
      <c r="M204" s="17">
        <v>0.12869446469571613</v>
      </c>
      <c r="N204" s="18" t="s">
        <v>384</v>
      </c>
      <c r="O204" s="138">
        <v>218</v>
      </c>
      <c r="P204" s="16"/>
      <c r="Q204" s="88">
        <v>0.18279761138295136</v>
      </c>
      <c r="R204" s="18" t="s">
        <v>384</v>
      </c>
      <c r="S204" s="138">
        <v>284</v>
      </c>
      <c r="T204" s="26"/>
      <c r="U204" s="89">
        <v>0.32405000446702992</v>
      </c>
      <c r="V204" s="18" t="s">
        <v>383</v>
      </c>
      <c r="W204" s="138">
        <v>100</v>
      </c>
      <c r="X204" s="89"/>
      <c r="Y204" s="17">
        <v>0.1637952972544148</v>
      </c>
      <c r="Z204" s="18" t="s">
        <v>384</v>
      </c>
      <c r="AA204" s="138">
        <v>233</v>
      </c>
      <c r="AB204" s="16"/>
      <c r="AC204" s="90">
        <v>0.36280227944425225</v>
      </c>
      <c r="AD204" s="18" t="s">
        <v>383</v>
      </c>
      <c r="AE204" s="138">
        <v>197</v>
      </c>
    </row>
    <row r="205" spans="1:31" x14ac:dyDescent="0.3">
      <c r="A205" s="86">
        <v>12</v>
      </c>
      <c r="B205" s="22" t="s">
        <v>165</v>
      </c>
      <c r="C205" s="22">
        <v>1219</v>
      </c>
      <c r="D205" t="s">
        <v>182</v>
      </c>
      <c r="E205" s="87">
        <v>0.72186673268344848</v>
      </c>
      <c r="F205" s="18" t="s">
        <v>381</v>
      </c>
      <c r="G205" s="138">
        <v>106</v>
      </c>
      <c r="H205" s="87"/>
      <c r="I205" s="57">
        <v>0.61852241916729644</v>
      </c>
      <c r="J205" s="18" t="s">
        <v>381</v>
      </c>
      <c r="K205" s="138">
        <v>179</v>
      </c>
      <c r="L205" s="69"/>
      <c r="M205" s="17">
        <v>0.10735180458349219</v>
      </c>
      <c r="N205" s="18" t="s">
        <v>384</v>
      </c>
      <c r="O205" s="138">
        <v>234</v>
      </c>
      <c r="P205" s="16"/>
      <c r="Q205" s="88">
        <v>0.51863391765670419</v>
      </c>
      <c r="R205" s="18" t="s">
        <v>382</v>
      </c>
      <c r="S205" s="138">
        <v>151</v>
      </c>
      <c r="T205" s="26"/>
      <c r="U205" s="89">
        <v>0.27598837662933484</v>
      </c>
      <c r="V205" s="18" t="s">
        <v>383</v>
      </c>
      <c r="W205" s="138">
        <v>226</v>
      </c>
      <c r="X205" s="89"/>
      <c r="Y205" s="17">
        <v>0.15564279752042512</v>
      </c>
      <c r="Z205" s="18" t="s">
        <v>384</v>
      </c>
      <c r="AA205" s="138">
        <v>237</v>
      </c>
      <c r="AB205" s="16"/>
      <c r="AC205" s="90">
        <v>0.36120975274265521</v>
      </c>
      <c r="AD205" s="18" t="s">
        <v>383</v>
      </c>
      <c r="AE205" s="138">
        <v>198</v>
      </c>
    </row>
    <row r="206" spans="1:31" x14ac:dyDescent="0.3">
      <c r="A206" s="86">
        <v>10</v>
      </c>
      <c r="B206" s="22" t="s">
        <v>136</v>
      </c>
      <c r="C206" s="22">
        <v>1021</v>
      </c>
      <c r="D206" t="s">
        <v>336</v>
      </c>
      <c r="E206" s="87">
        <v>0.66189400633079698</v>
      </c>
      <c r="F206" s="18" t="s">
        <v>381</v>
      </c>
      <c r="G206" s="138">
        <v>150</v>
      </c>
      <c r="H206" s="87"/>
      <c r="I206" s="57">
        <v>0.6</v>
      </c>
      <c r="J206" s="18" t="s">
        <v>382</v>
      </c>
      <c r="K206" s="138">
        <v>189</v>
      </c>
      <c r="L206" s="69"/>
      <c r="M206" s="17">
        <v>0.22078947269604549</v>
      </c>
      <c r="N206" s="18" t="s">
        <v>383</v>
      </c>
      <c r="O206" s="138">
        <v>155</v>
      </c>
      <c r="P206" s="16"/>
      <c r="Q206" s="88">
        <v>0.50937499999999991</v>
      </c>
      <c r="R206" s="18" t="s">
        <v>382</v>
      </c>
      <c r="S206" s="138">
        <v>158</v>
      </c>
      <c r="T206" s="26"/>
      <c r="U206" s="89">
        <v>0.28540467468474295</v>
      </c>
      <c r="V206" s="18" t="s">
        <v>383</v>
      </c>
      <c r="W206" s="138">
        <v>199</v>
      </c>
      <c r="X206" s="89"/>
      <c r="Y206" s="17">
        <v>0.11750791255984132</v>
      </c>
      <c r="Z206" s="18" t="s">
        <v>384</v>
      </c>
      <c r="AA206" s="138">
        <v>272</v>
      </c>
      <c r="AB206" s="16"/>
      <c r="AC206" s="90">
        <v>0.36006227438213845</v>
      </c>
      <c r="AD206" s="18" t="s">
        <v>383</v>
      </c>
      <c r="AE206" s="138">
        <v>199</v>
      </c>
    </row>
    <row r="207" spans="1:31" x14ac:dyDescent="0.3">
      <c r="A207" s="86">
        <v>13</v>
      </c>
      <c r="B207" s="22" t="s">
        <v>193</v>
      </c>
      <c r="C207" s="22">
        <v>1309</v>
      </c>
      <c r="D207" t="s">
        <v>200</v>
      </c>
      <c r="E207" s="87">
        <v>0.73237373363871905</v>
      </c>
      <c r="F207" s="18" t="s">
        <v>381</v>
      </c>
      <c r="G207" s="138">
        <v>98</v>
      </c>
      <c r="H207" s="87"/>
      <c r="I207" s="57">
        <v>0.78093925265112618</v>
      </c>
      <c r="J207" s="18" t="s">
        <v>381</v>
      </c>
      <c r="K207" s="138">
        <v>55</v>
      </c>
      <c r="L207" s="69"/>
      <c r="M207" s="17">
        <v>0.16199010210348117</v>
      </c>
      <c r="N207" s="18" t="s">
        <v>384</v>
      </c>
      <c r="O207" s="138">
        <v>190</v>
      </c>
      <c r="P207" s="16"/>
      <c r="Q207" s="88">
        <v>0.37967261138295139</v>
      </c>
      <c r="R207" s="18" t="s">
        <v>383</v>
      </c>
      <c r="S207" s="138">
        <v>220</v>
      </c>
      <c r="T207" s="26"/>
      <c r="U207" s="89">
        <v>0.24285173399219565</v>
      </c>
      <c r="V207" s="18" t="s">
        <v>383</v>
      </c>
      <c r="W207" s="138">
        <v>311</v>
      </c>
      <c r="X207" s="89"/>
      <c r="Y207" s="17">
        <v>0.10175352538247892</v>
      </c>
      <c r="Z207" s="18" t="s">
        <v>384</v>
      </c>
      <c r="AA207" s="138">
        <v>285</v>
      </c>
      <c r="AB207" s="16"/>
      <c r="AC207" s="90">
        <v>0.35957518835764746</v>
      </c>
      <c r="AD207" s="18" t="s">
        <v>383</v>
      </c>
      <c r="AE207" s="138">
        <v>200</v>
      </c>
    </row>
    <row r="208" spans="1:31" x14ac:dyDescent="0.3">
      <c r="A208" s="86">
        <v>22</v>
      </c>
      <c r="B208" s="22" t="s">
        <v>311</v>
      </c>
      <c r="C208" s="22">
        <v>2212</v>
      </c>
      <c r="D208" t="s">
        <v>321</v>
      </c>
      <c r="E208" s="87">
        <v>0.58663783111514967</v>
      </c>
      <c r="F208" s="18" t="s">
        <v>382</v>
      </c>
      <c r="G208" s="138">
        <v>209</v>
      </c>
      <c r="H208" s="87"/>
      <c r="I208" s="57">
        <v>0.78912547898296637</v>
      </c>
      <c r="J208" s="18" t="s">
        <v>381</v>
      </c>
      <c r="K208" s="138">
        <v>46</v>
      </c>
      <c r="L208" s="69"/>
      <c r="M208" s="17">
        <v>0.18761880459667321</v>
      </c>
      <c r="N208" s="18" t="s">
        <v>384</v>
      </c>
      <c r="O208" s="138">
        <v>174</v>
      </c>
      <c r="P208" s="16"/>
      <c r="Q208" s="88">
        <v>0.24687500000000001</v>
      </c>
      <c r="R208" s="18" t="s">
        <v>383</v>
      </c>
      <c r="S208" s="138">
        <v>271</v>
      </c>
      <c r="T208" s="26"/>
      <c r="U208" s="89">
        <v>0.28481554364714062</v>
      </c>
      <c r="V208" s="18" t="s">
        <v>383</v>
      </c>
      <c r="W208" s="138">
        <v>200</v>
      </c>
      <c r="X208" s="89"/>
      <c r="Y208" s="17">
        <v>0.1905724414851141</v>
      </c>
      <c r="Z208" s="18" t="s">
        <v>384</v>
      </c>
      <c r="AA208" s="138">
        <v>209</v>
      </c>
      <c r="AB208" s="16"/>
      <c r="AC208" s="90">
        <v>0.35793954807795969</v>
      </c>
      <c r="AD208" s="18" t="s">
        <v>383</v>
      </c>
      <c r="AE208" s="138">
        <v>201</v>
      </c>
    </row>
    <row r="209" spans="1:31" x14ac:dyDescent="0.3">
      <c r="A209" s="86">
        <v>10</v>
      </c>
      <c r="B209" s="22" t="s">
        <v>136</v>
      </c>
      <c r="C209" s="22">
        <v>1020</v>
      </c>
      <c r="D209" t="s">
        <v>155</v>
      </c>
      <c r="E209" s="87">
        <v>0.73187113494541201</v>
      </c>
      <c r="F209" s="18" t="s">
        <v>381</v>
      </c>
      <c r="G209" s="138">
        <v>99</v>
      </c>
      <c r="H209" s="87"/>
      <c r="I209" s="57">
        <v>0.71753193782906122</v>
      </c>
      <c r="J209" s="18" t="s">
        <v>381</v>
      </c>
      <c r="K209" s="138">
        <v>108</v>
      </c>
      <c r="L209" s="69"/>
      <c r="M209" s="17">
        <v>6.1183589580742194E-2</v>
      </c>
      <c r="N209" s="18" t="s">
        <v>384</v>
      </c>
      <c r="O209" s="138">
        <v>261</v>
      </c>
      <c r="P209" s="16"/>
      <c r="Q209" s="88">
        <v>0.39805401751223285</v>
      </c>
      <c r="R209" s="18" t="s">
        <v>383</v>
      </c>
      <c r="S209" s="138">
        <v>212</v>
      </c>
      <c r="T209" s="26"/>
      <c r="U209" s="89">
        <v>0.29997899124019994</v>
      </c>
      <c r="V209" s="18" t="s">
        <v>383</v>
      </c>
      <c r="W209" s="138">
        <v>161</v>
      </c>
      <c r="X209" s="89"/>
      <c r="Y209" s="17">
        <v>0.12139812082091576</v>
      </c>
      <c r="Z209" s="18" t="s">
        <v>384</v>
      </c>
      <c r="AA209" s="138">
        <v>267</v>
      </c>
      <c r="AB209" s="16"/>
      <c r="AC209" s="90">
        <v>0.35416784551327463</v>
      </c>
      <c r="AD209" s="18" t="s">
        <v>383</v>
      </c>
      <c r="AE209" s="138">
        <v>202</v>
      </c>
    </row>
    <row r="210" spans="1:31" x14ac:dyDescent="0.3">
      <c r="A210" s="86">
        <v>12</v>
      </c>
      <c r="B210" s="22" t="s">
        <v>165</v>
      </c>
      <c r="C210" s="22">
        <v>1216</v>
      </c>
      <c r="D210" t="s">
        <v>179</v>
      </c>
      <c r="E210" s="87">
        <v>0.22801825678110185</v>
      </c>
      <c r="F210" s="18" t="s">
        <v>383</v>
      </c>
      <c r="G210" s="138">
        <v>305</v>
      </c>
      <c r="H210" s="87"/>
      <c r="I210" s="57">
        <v>0.57557985227682451</v>
      </c>
      <c r="J210" s="18" t="s">
        <v>382</v>
      </c>
      <c r="K210" s="138">
        <v>200</v>
      </c>
      <c r="L210" s="69"/>
      <c r="M210" s="17">
        <v>0.58949993561334557</v>
      </c>
      <c r="N210" s="18" t="s">
        <v>382</v>
      </c>
      <c r="O210" s="138">
        <v>11</v>
      </c>
      <c r="P210" s="16"/>
      <c r="Q210" s="88">
        <v>0.72064438123949048</v>
      </c>
      <c r="R210" s="18" t="s">
        <v>381</v>
      </c>
      <c r="S210" s="138">
        <v>54</v>
      </c>
      <c r="T210" s="26"/>
      <c r="U210" s="89">
        <v>0.23307493219741771</v>
      </c>
      <c r="V210" s="18" t="s">
        <v>383</v>
      </c>
      <c r="W210" s="138">
        <v>323</v>
      </c>
      <c r="X210" s="89"/>
      <c r="Y210" s="17">
        <v>0.11255955651739526</v>
      </c>
      <c r="Z210" s="18" t="s">
        <v>384</v>
      </c>
      <c r="AA210" s="138">
        <v>277</v>
      </c>
      <c r="AB210" s="16"/>
      <c r="AC210" s="90">
        <v>0.35391241728392542</v>
      </c>
      <c r="AD210" s="18" t="s">
        <v>383</v>
      </c>
      <c r="AE210" s="138">
        <v>203</v>
      </c>
    </row>
    <row r="211" spans="1:31" x14ac:dyDescent="0.3">
      <c r="A211" s="86">
        <v>13</v>
      </c>
      <c r="B211" s="22" t="s">
        <v>193</v>
      </c>
      <c r="C211" s="22">
        <v>1325</v>
      </c>
      <c r="D211" t="s">
        <v>214</v>
      </c>
      <c r="E211" s="87">
        <v>0.65791054791826498</v>
      </c>
      <c r="F211" s="18" t="s">
        <v>381</v>
      </c>
      <c r="G211" s="138">
        <v>155</v>
      </c>
      <c r="H211" s="87"/>
      <c r="I211" s="57">
        <v>0.77148916200002426</v>
      </c>
      <c r="J211" s="18" t="s">
        <v>381</v>
      </c>
      <c r="K211" s="138">
        <v>61</v>
      </c>
      <c r="L211" s="69"/>
      <c r="M211" s="17">
        <v>8.1010549840257268E-2</v>
      </c>
      <c r="N211" s="18" t="s">
        <v>384</v>
      </c>
      <c r="O211" s="138">
        <v>251</v>
      </c>
      <c r="P211" s="16"/>
      <c r="Q211" s="88">
        <v>0.45967261138295135</v>
      </c>
      <c r="R211" s="18" t="s">
        <v>382</v>
      </c>
      <c r="S211" s="138">
        <v>179</v>
      </c>
      <c r="T211" s="26"/>
      <c r="U211" s="89">
        <v>0.29876751201366653</v>
      </c>
      <c r="V211" s="18" t="s">
        <v>383</v>
      </c>
      <c r="W211" s="138">
        <v>165</v>
      </c>
      <c r="X211" s="89"/>
      <c r="Y211" s="17">
        <v>8.9206143286606157E-2</v>
      </c>
      <c r="Z211" s="18" t="s">
        <v>384</v>
      </c>
      <c r="AA211" s="138">
        <v>297</v>
      </c>
      <c r="AB211" s="16"/>
      <c r="AC211" s="90">
        <v>0.35081921154978901</v>
      </c>
      <c r="AD211" s="18" t="s">
        <v>383</v>
      </c>
      <c r="AE211" s="138">
        <v>204</v>
      </c>
    </row>
    <row r="212" spans="1:31" x14ac:dyDescent="0.3">
      <c r="A212" s="86">
        <v>22</v>
      </c>
      <c r="B212" s="22" t="s">
        <v>311</v>
      </c>
      <c r="C212" s="22">
        <v>2217</v>
      </c>
      <c r="D212" t="s">
        <v>326</v>
      </c>
      <c r="E212" s="87">
        <v>0.70346995244432065</v>
      </c>
      <c r="F212" s="18" t="s">
        <v>381</v>
      </c>
      <c r="G212" s="138">
        <v>121</v>
      </c>
      <c r="H212" s="87"/>
      <c r="I212" s="57">
        <v>0.62292313811487676</v>
      </c>
      <c r="J212" s="18" t="s">
        <v>381</v>
      </c>
      <c r="K212" s="138">
        <v>175</v>
      </c>
      <c r="L212" s="69"/>
      <c r="M212" s="17">
        <v>0</v>
      </c>
      <c r="N212" s="18" t="s">
        <v>384</v>
      </c>
      <c r="O212" s="138">
        <v>306</v>
      </c>
      <c r="P212" s="16"/>
      <c r="Q212" s="88">
        <v>0.33404761138295136</v>
      </c>
      <c r="R212" s="18" t="s">
        <v>383</v>
      </c>
      <c r="S212" s="138">
        <v>235</v>
      </c>
      <c r="T212" s="26"/>
      <c r="U212" s="89">
        <v>0.2425677651821927</v>
      </c>
      <c r="V212" s="18" t="s">
        <v>383</v>
      </c>
      <c r="W212" s="138">
        <v>312</v>
      </c>
      <c r="X212" s="89"/>
      <c r="Y212" s="17">
        <v>0.30854877004825321</v>
      </c>
      <c r="Z212" s="18" t="s">
        <v>383</v>
      </c>
      <c r="AA212" s="138">
        <v>140</v>
      </c>
      <c r="AB212" s="16"/>
      <c r="AC212" s="90">
        <v>0.35061293211106692</v>
      </c>
      <c r="AD212" s="18" t="s">
        <v>383</v>
      </c>
      <c r="AE212" s="138">
        <v>205</v>
      </c>
    </row>
    <row r="213" spans="1:31" x14ac:dyDescent="0.3">
      <c r="A213" s="86">
        <v>1</v>
      </c>
      <c r="B213" s="18" t="s">
        <v>2</v>
      </c>
      <c r="C213" s="18">
        <v>107</v>
      </c>
      <c r="D213" t="s">
        <v>8</v>
      </c>
      <c r="E213" s="87">
        <v>0.79144039783257336</v>
      </c>
      <c r="F213" s="18" t="s">
        <v>381</v>
      </c>
      <c r="G213" s="138">
        <v>49</v>
      </c>
      <c r="H213" s="87"/>
      <c r="I213" s="57">
        <v>0.56065528981113189</v>
      </c>
      <c r="J213" s="18" t="s">
        <v>382</v>
      </c>
      <c r="K213" s="138">
        <v>207</v>
      </c>
      <c r="L213" s="69"/>
      <c r="M213" s="17">
        <v>0.14343201262755181</v>
      </c>
      <c r="N213" s="18" t="s">
        <v>384</v>
      </c>
      <c r="O213" s="138">
        <v>206</v>
      </c>
      <c r="P213" s="16"/>
      <c r="Q213" s="88">
        <v>0.39717604515409055</v>
      </c>
      <c r="R213" s="18" t="s">
        <v>383</v>
      </c>
      <c r="S213" s="138">
        <v>213</v>
      </c>
      <c r="T213" s="26"/>
      <c r="U213" s="89">
        <v>0.26689560212940089</v>
      </c>
      <c r="V213" s="18" t="s">
        <v>383</v>
      </c>
      <c r="W213" s="138">
        <v>248</v>
      </c>
      <c r="X213" s="89"/>
      <c r="Y213" s="17">
        <v>0.12630519055190129</v>
      </c>
      <c r="Z213" s="18" t="s">
        <v>384</v>
      </c>
      <c r="AA213" s="138">
        <v>262</v>
      </c>
      <c r="AB213" s="16"/>
      <c r="AC213" s="90">
        <v>0.35035215792827518</v>
      </c>
      <c r="AD213" s="18" t="s">
        <v>383</v>
      </c>
      <c r="AE213" s="138">
        <v>206</v>
      </c>
    </row>
    <row r="214" spans="1:31" x14ac:dyDescent="0.3">
      <c r="A214" s="86">
        <v>13</v>
      </c>
      <c r="B214" s="22" t="s">
        <v>193</v>
      </c>
      <c r="C214" s="22">
        <v>1305</v>
      </c>
      <c r="D214" t="s">
        <v>197</v>
      </c>
      <c r="E214" s="87">
        <v>0.60281548907328841</v>
      </c>
      <c r="F214" s="18" t="s">
        <v>381</v>
      </c>
      <c r="G214" s="138">
        <v>197</v>
      </c>
      <c r="H214" s="87"/>
      <c r="I214" s="57">
        <v>0.8188401643024299</v>
      </c>
      <c r="J214" s="18" t="s">
        <v>380</v>
      </c>
      <c r="K214" s="138">
        <v>24</v>
      </c>
      <c r="L214" s="69"/>
      <c r="M214" s="17">
        <v>7.0318914432382473E-2</v>
      </c>
      <c r="N214" s="18" t="s">
        <v>384</v>
      </c>
      <c r="O214" s="138">
        <v>258</v>
      </c>
      <c r="P214" s="16"/>
      <c r="Q214" s="88">
        <v>0.144375</v>
      </c>
      <c r="R214" s="18" t="s">
        <v>384</v>
      </c>
      <c r="S214" s="138">
        <v>294</v>
      </c>
      <c r="T214" s="26"/>
      <c r="U214" s="89">
        <v>0.26106302657925462</v>
      </c>
      <c r="V214" s="18" t="s">
        <v>383</v>
      </c>
      <c r="W214" s="138">
        <v>272</v>
      </c>
      <c r="X214" s="89"/>
      <c r="Y214" s="17">
        <v>0.27546753169709975</v>
      </c>
      <c r="Z214" s="18" t="s">
        <v>383</v>
      </c>
      <c r="AA214" s="138">
        <v>158</v>
      </c>
      <c r="AB214" s="16"/>
      <c r="AC214" s="90">
        <v>0.34935069621524328</v>
      </c>
      <c r="AD214" s="18" t="s">
        <v>383</v>
      </c>
      <c r="AE214" s="138">
        <v>207</v>
      </c>
    </row>
    <row r="215" spans="1:31" x14ac:dyDescent="0.3">
      <c r="A215" s="86">
        <v>22</v>
      </c>
      <c r="B215" s="22" t="s">
        <v>311</v>
      </c>
      <c r="C215" s="22">
        <v>2204</v>
      </c>
      <c r="D215" t="s">
        <v>313</v>
      </c>
      <c r="E215" s="87">
        <v>0.38703364024760478</v>
      </c>
      <c r="F215" s="18" t="s">
        <v>383</v>
      </c>
      <c r="G215" s="138">
        <v>267</v>
      </c>
      <c r="H215" s="87"/>
      <c r="I215" s="57">
        <v>0.59470178831286524</v>
      </c>
      <c r="J215" s="18" t="s">
        <v>382</v>
      </c>
      <c r="K215" s="138">
        <v>193</v>
      </c>
      <c r="L215" s="69"/>
      <c r="M215" s="17">
        <v>0.3019028106952395</v>
      </c>
      <c r="N215" s="18" t="s">
        <v>383</v>
      </c>
      <c r="O215" s="138">
        <v>107</v>
      </c>
      <c r="P215" s="16"/>
      <c r="Q215" s="88">
        <v>0.55217261138295137</v>
      </c>
      <c r="R215" s="18" t="s">
        <v>382</v>
      </c>
      <c r="S215" s="138">
        <v>132</v>
      </c>
      <c r="T215" s="26"/>
      <c r="U215" s="89">
        <v>0.2815077364455652</v>
      </c>
      <c r="V215" s="18" t="s">
        <v>383</v>
      </c>
      <c r="W215" s="138">
        <v>211</v>
      </c>
      <c r="X215" s="89"/>
      <c r="Y215" s="17">
        <v>0.19570483628888602</v>
      </c>
      <c r="Z215" s="18" t="s">
        <v>384</v>
      </c>
      <c r="AA215" s="138">
        <v>207</v>
      </c>
      <c r="AB215" s="16"/>
      <c r="AC215" s="90">
        <v>0.34904823391147372</v>
      </c>
      <c r="AD215" s="18" t="s">
        <v>383</v>
      </c>
      <c r="AE215" s="138">
        <v>208</v>
      </c>
    </row>
    <row r="216" spans="1:31" x14ac:dyDescent="0.3">
      <c r="A216" s="86">
        <v>6</v>
      </c>
      <c r="B216" s="22" t="s">
        <v>70</v>
      </c>
      <c r="C216" s="22">
        <v>612</v>
      </c>
      <c r="D216" t="s">
        <v>82</v>
      </c>
      <c r="E216" s="87">
        <v>0.64314257863712609</v>
      </c>
      <c r="F216" s="18" t="s">
        <v>381</v>
      </c>
      <c r="G216" s="138">
        <v>175</v>
      </c>
      <c r="H216" s="87"/>
      <c r="I216" s="57">
        <v>0.4535522736026123</v>
      </c>
      <c r="J216" s="18" t="s">
        <v>382</v>
      </c>
      <c r="K216" s="138">
        <v>268</v>
      </c>
      <c r="L216" s="69"/>
      <c r="M216" s="17">
        <v>4.0206738605706574E-2</v>
      </c>
      <c r="N216" s="18" t="s">
        <v>384</v>
      </c>
      <c r="O216" s="138">
        <v>275</v>
      </c>
      <c r="P216" s="16"/>
      <c r="Q216" s="88">
        <v>0.51029761138295127</v>
      </c>
      <c r="R216" s="18" t="s">
        <v>382</v>
      </c>
      <c r="S216" s="138">
        <v>157</v>
      </c>
      <c r="T216" s="26"/>
      <c r="U216" s="89">
        <v>0.40485192932737313</v>
      </c>
      <c r="V216" s="18" t="s">
        <v>382</v>
      </c>
      <c r="W216" s="138">
        <v>28</v>
      </c>
      <c r="X216" s="89"/>
      <c r="Y216" s="17">
        <v>0.17240051478699572</v>
      </c>
      <c r="Z216" s="18" t="s">
        <v>384</v>
      </c>
      <c r="AA216" s="138">
        <v>224</v>
      </c>
      <c r="AB216" s="16"/>
      <c r="AC216" s="90">
        <v>0.34847147172819476</v>
      </c>
      <c r="AD216" s="18" t="s">
        <v>383</v>
      </c>
      <c r="AE216" s="138">
        <v>209</v>
      </c>
    </row>
    <row r="217" spans="1:31" x14ac:dyDescent="0.3">
      <c r="A217" s="86">
        <v>15</v>
      </c>
      <c r="B217" s="22" t="s">
        <v>243</v>
      </c>
      <c r="C217" s="22">
        <v>1502</v>
      </c>
      <c r="D217" t="s">
        <v>245</v>
      </c>
      <c r="E217" s="87">
        <v>0.25093492344776858</v>
      </c>
      <c r="F217" s="18" t="s">
        <v>383</v>
      </c>
      <c r="G217" s="138">
        <v>301</v>
      </c>
      <c r="H217" s="87"/>
      <c r="I217" s="57">
        <v>0.76098459374894956</v>
      </c>
      <c r="J217" s="18" t="s">
        <v>381</v>
      </c>
      <c r="K217" s="138">
        <v>76</v>
      </c>
      <c r="L217" s="69"/>
      <c r="M217" s="17">
        <v>0.27718723946338331</v>
      </c>
      <c r="N217" s="18" t="s">
        <v>383</v>
      </c>
      <c r="O217" s="138">
        <v>117</v>
      </c>
      <c r="P217" s="16"/>
      <c r="Q217" s="88">
        <v>0.47675594471628469</v>
      </c>
      <c r="R217" s="18" t="s">
        <v>382</v>
      </c>
      <c r="S217" s="138">
        <v>169</v>
      </c>
      <c r="T217" s="26"/>
      <c r="U217" s="89">
        <v>0.26735828107061399</v>
      </c>
      <c r="V217" s="18" t="s">
        <v>383</v>
      </c>
      <c r="W217" s="138">
        <v>247</v>
      </c>
      <c r="X217" s="89"/>
      <c r="Y217" s="17">
        <v>0.25324308088980024</v>
      </c>
      <c r="Z217" s="18" t="s">
        <v>383</v>
      </c>
      <c r="AA217" s="138">
        <v>177</v>
      </c>
      <c r="AB217" s="16"/>
      <c r="AC217" s="90">
        <v>0.34706537282010652</v>
      </c>
      <c r="AD217" s="18" t="s">
        <v>383</v>
      </c>
      <c r="AE217" s="138">
        <v>210</v>
      </c>
    </row>
    <row r="218" spans="1:31" x14ac:dyDescent="0.3">
      <c r="A218" s="86">
        <v>18</v>
      </c>
      <c r="B218" s="22" t="s">
        <v>278</v>
      </c>
      <c r="C218" s="22">
        <v>1802</v>
      </c>
      <c r="D218" t="s">
        <v>280</v>
      </c>
      <c r="E218" s="87">
        <v>0.55211354117268641</v>
      </c>
      <c r="F218" s="18" t="s">
        <v>382</v>
      </c>
      <c r="G218" s="138">
        <v>220</v>
      </c>
      <c r="H218" s="87"/>
      <c r="I218" s="57">
        <v>0.625377885719825</v>
      </c>
      <c r="J218" s="18" t="s">
        <v>381</v>
      </c>
      <c r="K218" s="138">
        <v>172</v>
      </c>
      <c r="L218" s="69"/>
      <c r="M218" s="17">
        <v>7.124415501508756E-2</v>
      </c>
      <c r="N218" s="18" t="s">
        <v>384</v>
      </c>
      <c r="O218" s="138">
        <v>257</v>
      </c>
      <c r="P218" s="16"/>
      <c r="Q218" s="88">
        <v>0.31404761138295134</v>
      </c>
      <c r="R218" s="18" t="s">
        <v>383</v>
      </c>
      <c r="S218" s="138">
        <v>246</v>
      </c>
      <c r="T218" s="26"/>
      <c r="U218" s="89">
        <v>0.34896095093113766</v>
      </c>
      <c r="V218" s="18" t="s">
        <v>383</v>
      </c>
      <c r="W218" s="138">
        <v>61</v>
      </c>
      <c r="X218" s="89"/>
      <c r="Y218" s="17">
        <v>0.25059509926849649</v>
      </c>
      <c r="Z218" s="18" t="s">
        <v>383</v>
      </c>
      <c r="AA218" s="138">
        <v>179</v>
      </c>
      <c r="AB218" s="16"/>
      <c r="AC218" s="90">
        <v>0.34701081320530497</v>
      </c>
      <c r="AD218" s="18" t="s">
        <v>383</v>
      </c>
      <c r="AE218" s="138">
        <v>211</v>
      </c>
    </row>
    <row r="219" spans="1:31" x14ac:dyDescent="0.3">
      <c r="A219" s="86">
        <v>10</v>
      </c>
      <c r="B219" s="22" t="s">
        <v>136</v>
      </c>
      <c r="C219" s="22">
        <v>1016</v>
      </c>
      <c r="D219" t="s">
        <v>151</v>
      </c>
      <c r="E219" s="87">
        <v>0.33426825678110184</v>
      </c>
      <c r="F219" s="18" t="s">
        <v>383</v>
      </c>
      <c r="G219" s="138">
        <v>279</v>
      </c>
      <c r="H219" s="87"/>
      <c r="I219" s="57">
        <v>0.51689862580588253</v>
      </c>
      <c r="J219" s="18" t="s">
        <v>382</v>
      </c>
      <c r="K219" s="138">
        <v>228</v>
      </c>
      <c r="L219" s="69"/>
      <c r="M219" s="17">
        <v>0.25108764741969364</v>
      </c>
      <c r="N219" s="18" t="s">
        <v>383</v>
      </c>
      <c r="O219" s="138">
        <v>134</v>
      </c>
      <c r="P219" s="16"/>
      <c r="Q219" s="88">
        <v>0.39215200875611644</v>
      </c>
      <c r="R219" s="18" t="s">
        <v>383</v>
      </c>
      <c r="S219" s="138">
        <v>215</v>
      </c>
      <c r="T219" s="26"/>
      <c r="U219" s="89">
        <v>0.27344234548604263</v>
      </c>
      <c r="V219" s="18" t="s">
        <v>383</v>
      </c>
      <c r="W219" s="138">
        <v>238</v>
      </c>
      <c r="X219" s="89"/>
      <c r="Y219" s="17">
        <v>0.37596030810093706</v>
      </c>
      <c r="Z219" s="18" t="s">
        <v>383</v>
      </c>
      <c r="AA219" s="138">
        <v>96</v>
      </c>
      <c r="AB219" s="16"/>
      <c r="AC219" s="90">
        <v>0.34569834276144207</v>
      </c>
      <c r="AD219" s="18" t="s">
        <v>383</v>
      </c>
      <c r="AE219" s="138">
        <v>212</v>
      </c>
    </row>
    <row r="220" spans="1:31" x14ac:dyDescent="0.3">
      <c r="A220" s="86">
        <v>12</v>
      </c>
      <c r="B220" s="22" t="s">
        <v>165</v>
      </c>
      <c r="C220" s="22">
        <v>1229</v>
      </c>
      <c r="D220" t="s">
        <v>143</v>
      </c>
      <c r="E220" s="87">
        <v>0.613602039254735</v>
      </c>
      <c r="F220" s="18" t="s">
        <v>381</v>
      </c>
      <c r="G220" s="138">
        <v>191</v>
      </c>
      <c r="H220" s="87"/>
      <c r="I220" s="57">
        <v>0.62234888954975387</v>
      </c>
      <c r="J220" s="18" t="s">
        <v>381</v>
      </c>
      <c r="K220" s="138">
        <v>176</v>
      </c>
      <c r="L220" s="69"/>
      <c r="M220" s="17">
        <v>0.2520009661181275</v>
      </c>
      <c r="N220" s="18" t="s">
        <v>383</v>
      </c>
      <c r="O220" s="138">
        <v>133</v>
      </c>
      <c r="P220" s="16"/>
      <c r="Q220" s="88">
        <v>0.29062499999999997</v>
      </c>
      <c r="R220" s="18" t="s">
        <v>383</v>
      </c>
      <c r="S220" s="138">
        <v>255</v>
      </c>
      <c r="T220" s="26"/>
      <c r="U220" s="89">
        <v>0.35262895433122277</v>
      </c>
      <c r="V220" s="18" t="s">
        <v>383</v>
      </c>
      <c r="W220" s="138">
        <v>56</v>
      </c>
      <c r="X220" s="89"/>
      <c r="Y220" s="17">
        <v>7.1248978977108246E-2</v>
      </c>
      <c r="Z220" s="18" t="s">
        <v>384</v>
      </c>
      <c r="AA220" s="138">
        <v>310</v>
      </c>
      <c r="AB220" s="16"/>
      <c r="AC220" s="90">
        <v>0.34375584252327851</v>
      </c>
      <c r="AD220" s="18" t="s">
        <v>383</v>
      </c>
      <c r="AE220" s="138">
        <v>213</v>
      </c>
    </row>
    <row r="221" spans="1:31" x14ac:dyDescent="0.3">
      <c r="A221" s="86">
        <v>5</v>
      </c>
      <c r="B221" s="22" t="s">
        <v>57</v>
      </c>
      <c r="C221" s="22">
        <v>507</v>
      </c>
      <c r="D221" t="s">
        <v>62</v>
      </c>
      <c r="E221" s="87">
        <v>0.79082629697192675</v>
      </c>
      <c r="F221" s="18" t="s">
        <v>381</v>
      </c>
      <c r="G221" s="138">
        <v>50</v>
      </c>
      <c r="H221" s="87"/>
      <c r="I221" s="57">
        <v>0.67108703636320188</v>
      </c>
      <c r="J221" s="18" t="s">
        <v>381</v>
      </c>
      <c r="K221" s="138">
        <v>138</v>
      </c>
      <c r="L221" s="69"/>
      <c r="M221" s="17">
        <v>0.11649340533724285</v>
      </c>
      <c r="N221" s="18" t="s">
        <v>384</v>
      </c>
      <c r="O221" s="138">
        <v>228</v>
      </c>
      <c r="P221" s="16"/>
      <c r="Q221" s="88">
        <v>0.22967261138295136</v>
      </c>
      <c r="R221" s="18" t="s">
        <v>383</v>
      </c>
      <c r="S221" s="138">
        <v>275</v>
      </c>
      <c r="T221" s="26"/>
      <c r="U221" s="89">
        <v>0.32026807849331063</v>
      </c>
      <c r="V221" s="18" t="s">
        <v>383</v>
      </c>
      <c r="W221" s="138">
        <v>109</v>
      </c>
      <c r="X221" s="89"/>
      <c r="Y221" s="17">
        <v>6.8360234617485832E-2</v>
      </c>
      <c r="Z221" s="18" t="s">
        <v>384</v>
      </c>
      <c r="AA221" s="138">
        <v>313</v>
      </c>
      <c r="AB221" s="16"/>
      <c r="AC221" s="90">
        <v>0.34291492525558304</v>
      </c>
      <c r="AD221" s="18" t="s">
        <v>383</v>
      </c>
      <c r="AE221" s="138">
        <v>214</v>
      </c>
    </row>
    <row r="222" spans="1:31" x14ac:dyDescent="0.3">
      <c r="A222" s="86">
        <v>4</v>
      </c>
      <c r="B222" s="22" t="s">
        <v>44</v>
      </c>
      <c r="C222" s="22">
        <v>416</v>
      </c>
      <c r="D222" t="s">
        <v>56</v>
      </c>
      <c r="E222" s="87">
        <v>0.26343492344776853</v>
      </c>
      <c r="F222" s="18" t="s">
        <v>383</v>
      </c>
      <c r="G222" s="138">
        <v>292</v>
      </c>
      <c r="H222" s="87"/>
      <c r="I222" s="57">
        <v>0.48541044426490415</v>
      </c>
      <c r="J222" s="18" t="s">
        <v>382</v>
      </c>
      <c r="K222" s="138">
        <v>248</v>
      </c>
      <c r="L222" s="69"/>
      <c r="M222" s="17">
        <v>0.1542326155549327</v>
      </c>
      <c r="N222" s="18" t="s">
        <v>384</v>
      </c>
      <c r="O222" s="138">
        <v>198</v>
      </c>
      <c r="P222" s="16"/>
      <c r="Q222" s="88">
        <v>0.41717261138295136</v>
      </c>
      <c r="R222" s="18" t="s">
        <v>382</v>
      </c>
      <c r="S222" s="138">
        <v>200</v>
      </c>
      <c r="T222" s="26"/>
      <c r="U222" s="89">
        <v>0.32737136491723096</v>
      </c>
      <c r="V222" s="18" t="s">
        <v>383</v>
      </c>
      <c r="W222" s="138">
        <v>95</v>
      </c>
      <c r="X222" s="89"/>
      <c r="Y222" s="17">
        <v>0.429687477802007</v>
      </c>
      <c r="Z222" s="18" t="s">
        <v>382</v>
      </c>
      <c r="AA222" s="138">
        <v>68</v>
      </c>
      <c r="AB222" s="16"/>
      <c r="AC222" s="90">
        <v>0.34131965178247203</v>
      </c>
      <c r="AD222" s="18" t="s">
        <v>383</v>
      </c>
      <c r="AE222" s="138">
        <v>215</v>
      </c>
    </row>
    <row r="223" spans="1:31" x14ac:dyDescent="0.3">
      <c r="A223" s="86">
        <v>16</v>
      </c>
      <c r="B223" s="22" t="s">
        <v>251</v>
      </c>
      <c r="C223" s="22">
        <v>1605</v>
      </c>
      <c r="D223" t="s">
        <v>256</v>
      </c>
      <c r="E223" s="87">
        <v>0.59674699487734351</v>
      </c>
      <c r="F223" s="18" t="s">
        <v>382</v>
      </c>
      <c r="G223" s="138">
        <v>200</v>
      </c>
      <c r="H223" s="87"/>
      <c r="I223" s="57">
        <v>0.48774071632250871</v>
      </c>
      <c r="J223" s="18" t="s">
        <v>382</v>
      </c>
      <c r="K223" s="138">
        <v>245</v>
      </c>
      <c r="L223" s="69"/>
      <c r="M223" s="17">
        <v>0.12998169063785503</v>
      </c>
      <c r="N223" s="18" t="s">
        <v>384</v>
      </c>
      <c r="O223" s="138">
        <v>216</v>
      </c>
      <c r="P223" s="16"/>
      <c r="Q223" s="88">
        <v>0.69983438188020841</v>
      </c>
      <c r="R223" s="18" t="s">
        <v>381</v>
      </c>
      <c r="S223" s="138">
        <v>59</v>
      </c>
      <c r="T223" s="26"/>
      <c r="U223" s="89">
        <v>0.24918430807049241</v>
      </c>
      <c r="V223" s="18" t="s">
        <v>383</v>
      </c>
      <c r="W223" s="138">
        <v>296</v>
      </c>
      <c r="X223" s="89"/>
      <c r="Y223" s="17">
        <v>0.1615806814070927</v>
      </c>
      <c r="Z223" s="18" t="s">
        <v>384</v>
      </c>
      <c r="AA223" s="138">
        <v>235</v>
      </c>
      <c r="AB223" s="16"/>
      <c r="AC223" s="90">
        <v>0.34062788273708838</v>
      </c>
      <c r="AD223" s="18" t="s">
        <v>383</v>
      </c>
      <c r="AE223" s="138">
        <v>216</v>
      </c>
    </row>
    <row r="224" spans="1:31" x14ac:dyDescent="0.3">
      <c r="A224" s="86">
        <v>12</v>
      </c>
      <c r="B224" s="22" t="s">
        <v>165</v>
      </c>
      <c r="C224" s="22">
        <v>1212</v>
      </c>
      <c r="D224" t="s">
        <v>175</v>
      </c>
      <c r="E224" s="87">
        <v>0.29487632509536266</v>
      </c>
      <c r="F224" s="18" t="s">
        <v>383</v>
      </c>
      <c r="G224" s="138">
        <v>286</v>
      </c>
      <c r="H224" s="87"/>
      <c r="I224" s="57">
        <v>0.71778335386610459</v>
      </c>
      <c r="J224" s="18" t="s">
        <v>381</v>
      </c>
      <c r="K224" s="138">
        <v>107</v>
      </c>
      <c r="L224" s="69"/>
      <c r="M224" s="17">
        <v>0.24403867931967418</v>
      </c>
      <c r="N224" s="18" t="s">
        <v>383</v>
      </c>
      <c r="O224" s="138">
        <v>140</v>
      </c>
      <c r="P224" s="16"/>
      <c r="Q224" s="88">
        <v>0.44277700875611636</v>
      </c>
      <c r="R224" s="18" t="s">
        <v>382</v>
      </c>
      <c r="S224" s="138">
        <v>184</v>
      </c>
      <c r="T224" s="26"/>
      <c r="U224" s="89">
        <v>0.26493553757899641</v>
      </c>
      <c r="V224" s="18" t="s">
        <v>383</v>
      </c>
      <c r="W224" s="138">
        <v>255</v>
      </c>
      <c r="X224" s="89"/>
      <c r="Y224" s="17">
        <v>0.25452063505847733</v>
      </c>
      <c r="Z224" s="18" t="s">
        <v>383</v>
      </c>
      <c r="AA224" s="138">
        <v>175</v>
      </c>
      <c r="AB224" s="16"/>
      <c r="AC224" s="90">
        <v>0.3396849249119438</v>
      </c>
      <c r="AD224" s="18" t="s">
        <v>383</v>
      </c>
      <c r="AE224" s="138">
        <v>217</v>
      </c>
    </row>
    <row r="225" spans="1:31" x14ac:dyDescent="0.3">
      <c r="A225" s="86">
        <v>7</v>
      </c>
      <c r="B225" s="22" t="s">
        <v>85</v>
      </c>
      <c r="C225" s="22">
        <v>719</v>
      </c>
      <c r="D225" t="s">
        <v>103</v>
      </c>
      <c r="E225" s="87">
        <v>0.69906680376600183</v>
      </c>
      <c r="F225" s="18" t="s">
        <v>381</v>
      </c>
      <c r="G225" s="138">
        <v>124</v>
      </c>
      <c r="H225" s="87"/>
      <c r="I225" s="57">
        <v>0.66647434663389615</v>
      </c>
      <c r="J225" s="18" t="s">
        <v>381</v>
      </c>
      <c r="K225" s="138">
        <v>143</v>
      </c>
      <c r="L225" s="69"/>
      <c r="M225" s="17">
        <v>0.12086323132469176</v>
      </c>
      <c r="N225" s="18" t="s">
        <v>384</v>
      </c>
      <c r="O225" s="138">
        <v>223</v>
      </c>
      <c r="P225" s="16"/>
      <c r="Q225" s="88">
        <v>0.22715200875611641</v>
      </c>
      <c r="R225" s="18" t="s">
        <v>383</v>
      </c>
      <c r="S225" s="138">
        <v>277</v>
      </c>
      <c r="T225" s="26"/>
      <c r="U225" s="89">
        <v>0.26586483715332077</v>
      </c>
      <c r="V225" s="18" t="s">
        <v>383</v>
      </c>
      <c r="W225" s="138">
        <v>253</v>
      </c>
      <c r="X225" s="89"/>
      <c r="Y225" s="17">
        <v>0.17451185391250429</v>
      </c>
      <c r="Z225" s="18" t="s">
        <v>384</v>
      </c>
      <c r="AA225" s="138">
        <v>222</v>
      </c>
      <c r="AB225" s="16"/>
      <c r="AC225" s="90">
        <v>0.33966582018445696</v>
      </c>
      <c r="AD225" s="18" t="s">
        <v>383</v>
      </c>
      <c r="AE225" s="138">
        <v>218</v>
      </c>
    </row>
    <row r="226" spans="1:31" x14ac:dyDescent="0.3">
      <c r="A226" s="86">
        <v>15</v>
      </c>
      <c r="B226" s="22" t="s">
        <v>243</v>
      </c>
      <c r="C226" s="22">
        <v>1505</v>
      </c>
      <c r="D226" t="s">
        <v>248</v>
      </c>
      <c r="E226" s="87">
        <v>0.81229206631004358</v>
      </c>
      <c r="F226" s="18" t="s">
        <v>380</v>
      </c>
      <c r="G226" s="138">
        <v>31</v>
      </c>
      <c r="H226" s="87"/>
      <c r="I226" s="57">
        <v>0.49448809239244607</v>
      </c>
      <c r="J226" s="18" t="s">
        <v>382</v>
      </c>
      <c r="K226" s="138">
        <v>243</v>
      </c>
      <c r="L226" s="69"/>
      <c r="M226" s="17">
        <v>0.12558325699242268</v>
      </c>
      <c r="N226" s="18" t="s">
        <v>384</v>
      </c>
      <c r="O226" s="138">
        <v>221</v>
      </c>
      <c r="P226" s="16"/>
      <c r="Q226" s="88">
        <v>0.35176967980084128</v>
      </c>
      <c r="R226" s="18" t="s">
        <v>383</v>
      </c>
      <c r="S226" s="138">
        <v>228</v>
      </c>
      <c r="T226" s="26"/>
      <c r="U226" s="89">
        <v>0.31089964960221605</v>
      </c>
      <c r="V226" s="18" t="s">
        <v>383</v>
      </c>
      <c r="W226" s="138">
        <v>130</v>
      </c>
      <c r="X226" s="89"/>
      <c r="Y226" s="17">
        <v>8.8383425911994384E-2</v>
      </c>
      <c r="Z226" s="18" t="s">
        <v>384</v>
      </c>
      <c r="AA226" s="138">
        <v>300</v>
      </c>
      <c r="AB226" s="16"/>
      <c r="AC226" s="90">
        <v>0.33927805013174522</v>
      </c>
      <c r="AD226" s="18" t="s">
        <v>383</v>
      </c>
      <c r="AE226" s="138">
        <v>219</v>
      </c>
    </row>
    <row r="227" spans="1:31" x14ac:dyDescent="0.3">
      <c r="A227" s="86">
        <v>9</v>
      </c>
      <c r="B227" s="22" t="s">
        <v>112</v>
      </c>
      <c r="C227" s="22">
        <v>906</v>
      </c>
      <c r="D227" t="s">
        <v>117</v>
      </c>
      <c r="E227" s="87">
        <v>0.47593492344776844</v>
      </c>
      <c r="F227" s="18" t="s">
        <v>382</v>
      </c>
      <c r="G227" s="138">
        <v>245</v>
      </c>
      <c r="H227" s="87"/>
      <c r="I227" s="57">
        <v>0.63781321823225734</v>
      </c>
      <c r="J227" s="18" t="s">
        <v>381</v>
      </c>
      <c r="K227" s="138">
        <v>165</v>
      </c>
      <c r="L227" s="69"/>
      <c r="M227" s="17">
        <v>3.0049484097457363E-2</v>
      </c>
      <c r="N227" s="18" t="s">
        <v>384</v>
      </c>
      <c r="O227" s="138">
        <v>283</v>
      </c>
      <c r="P227" s="16"/>
      <c r="Q227" s="88">
        <v>0.58529761138295133</v>
      </c>
      <c r="R227" s="18" t="s">
        <v>382</v>
      </c>
      <c r="S227" s="138">
        <v>120</v>
      </c>
      <c r="T227" s="26"/>
      <c r="U227" s="89">
        <v>0.32590821419694238</v>
      </c>
      <c r="V227" s="18" t="s">
        <v>383</v>
      </c>
      <c r="W227" s="138">
        <v>97</v>
      </c>
      <c r="X227" s="89"/>
      <c r="Y227" s="17">
        <v>0.19723290512429292</v>
      </c>
      <c r="Z227" s="18" t="s">
        <v>384</v>
      </c>
      <c r="AA227" s="138">
        <v>204</v>
      </c>
      <c r="AB227" s="16"/>
      <c r="AC227" s="90">
        <v>0.33867921225976289</v>
      </c>
      <c r="AD227" s="18" t="s">
        <v>383</v>
      </c>
      <c r="AE227" s="138">
        <v>220</v>
      </c>
    </row>
    <row r="228" spans="1:31" x14ac:dyDescent="0.3">
      <c r="A228" s="86">
        <v>12</v>
      </c>
      <c r="B228" s="22" t="s">
        <v>165</v>
      </c>
      <c r="C228" s="22">
        <v>1215</v>
      </c>
      <c r="D228" t="s">
        <v>178</v>
      </c>
      <c r="E228" s="87">
        <v>0.12176825678110186</v>
      </c>
      <c r="F228" s="18" t="s">
        <v>384</v>
      </c>
      <c r="G228" s="138">
        <v>324</v>
      </c>
      <c r="H228" s="87"/>
      <c r="I228" s="57">
        <v>0.66252299868218234</v>
      </c>
      <c r="J228" s="18" t="s">
        <v>381</v>
      </c>
      <c r="K228" s="138">
        <v>148</v>
      </c>
      <c r="L228" s="69"/>
      <c r="M228" s="17">
        <v>0.30382273511317365</v>
      </c>
      <c r="N228" s="18" t="s">
        <v>383</v>
      </c>
      <c r="O228" s="138">
        <v>106</v>
      </c>
      <c r="P228" s="16"/>
      <c r="Q228" s="88">
        <v>0.59499999999999997</v>
      </c>
      <c r="R228" s="18" t="s">
        <v>382</v>
      </c>
      <c r="S228" s="138">
        <v>114</v>
      </c>
      <c r="T228" s="26"/>
      <c r="U228" s="89">
        <v>0.2924495561588889</v>
      </c>
      <c r="V228" s="18" t="s">
        <v>383</v>
      </c>
      <c r="W228" s="138">
        <v>177</v>
      </c>
      <c r="X228" s="89"/>
      <c r="Y228" s="17">
        <v>0.26844409337991182</v>
      </c>
      <c r="Z228" s="18" t="s">
        <v>383</v>
      </c>
      <c r="AA228" s="138">
        <v>164</v>
      </c>
      <c r="AB228" s="16"/>
      <c r="AC228" s="90">
        <v>0.33836459680553876</v>
      </c>
      <c r="AD228" s="18" t="s">
        <v>383</v>
      </c>
      <c r="AE228" s="138">
        <v>221</v>
      </c>
    </row>
    <row r="229" spans="1:31" x14ac:dyDescent="0.3">
      <c r="A229" s="86">
        <v>10</v>
      </c>
      <c r="B229" s="22" t="s">
        <v>136</v>
      </c>
      <c r="C229" s="22">
        <v>1011</v>
      </c>
      <c r="D229" t="s">
        <v>146</v>
      </c>
      <c r="E229" s="87">
        <v>0.79712161370260481</v>
      </c>
      <c r="F229" s="18" t="s">
        <v>381</v>
      </c>
      <c r="G229" s="138">
        <v>44</v>
      </c>
      <c r="H229" s="87"/>
      <c r="I229" s="57">
        <v>0.68336478713622384</v>
      </c>
      <c r="J229" s="18" t="s">
        <v>381</v>
      </c>
      <c r="K229" s="138">
        <v>131</v>
      </c>
      <c r="L229" s="69"/>
      <c r="M229" s="17">
        <v>0.10311544349203751</v>
      </c>
      <c r="N229" s="18" t="s">
        <v>384</v>
      </c>
      <c r="O229" s="138">
        <v>238</v>
      </c>
      <c r="P229" s="16"/>
      <c r="Q229" s="88">
        <v>0.20624999999999999</v>
      </c>
      <c r="R229" s="18" t="s">
        <v>383</v>
      </c>
      <c r="S229" s="138">
        <v>280</v>
      </c>
      <c r="T229" s="26"/>
      <c r="U229" s="89">
        <v>0.24533137907495228</v>
      </c>
      <c r="V229" s="18" t="s">
        <v>383</v>
      </c>
      <c r="W229" s="138">
        <v>305</v>
      </c>
      <c r="X229" s="89"/>
      <c r="Y229" s="17">
        <v>0.13081659788925459</v>
      </c>
      <c r="Z229" s="18" t="s">
        <v>384</v>
      </c>
      <c r="AA229" s="138">
        <v>257</v>
      </c>
      <c r="AB229" s="16"/>
      <c r="AC229" s="90">
        <v>0.33827194429895308</v>
      </c>
      <c r="AD229" s="18" t="s">
        <v>383</v>
      </c>
      <c r="AE229" s="138">
        <v>222</v>
      </c>
    </row>
    <row r="230" spans="1:31" x14ac:dyDescent="0.3">
      <c r="A230" s="86">
        <v>7</v>
      </c>
      <c r="B230" s="22" t="s">
        <v>85</v>
      </c>
      <c r="C230" s="22">
        <v>701</v>
      </c>
      <c r="D230" t="s">
        <v>85</v>
      </c>
      <c r="E230" s="87">
        <v>0.67214454142638103</v>
      </c>
      <c r="F230" s="18" t="s">
        <v>381</v>
      </c>
      <c r="G230" s="138">
        <v>141</v>
      </c>
      <c r="H230" s="87"/>
      <c r="I230" s="57">
        <v>0.19227227051258439</v>
      </c>
      <c r="J230" s="18" t="s">
        <v>384</v>
      </c>
      <c r="K230" s="138">
        <v>317</v>
      </c>
      <c r="L230" s="69"/>
      <c r="M230" s="17">
        <v>0.31595996549952587</v>
      </c>
      <c r="N230" s="18" t="s">
        <v>383</v>
      </c>
      <c r="O230" s="138">
        <v>97</v>
      </c>
      <c r="P230" s="16"/>
      <c r="Q230" s="88">
        <v>0.62948068362749099</v>
      </c>
      <c r="R230" s="18" t="s">
        <v>381</v>
      </c>
      <c r="S230" s="138">
        <v>93</v>
      </c>
      <c r="T230" s="26"/>
      <c r="U230" s="89">
        <v>0.27762128889669335</v>
      </c>
      <c r="V230" s="18" t="s">
        <v>383</v>
      </c>
      <c r="W230" s="138">
        <v>219</v>
      </c>
      <c r="X230" s="89"/>
      <c r="Y230" s="17">
        <v>0.13358116200099596</v>
      </c>
      <c r="Z230" s="18" t="s">
        <v>384</v>
      </c>
      <c r="AA230" s="138">
        <v>255</v>
      </c>
      <c r="AB230" s="16"/>
      <c r="AC230" s="90">
        <v>0.33795067173697296</v>
      </c>
      <c r="AD230" s="18" t="s">
        <v>383</v>
      </c>
      <c r="AE230" s="138">
        <v>223</v>
      </c>
    </row>
    <row r="231" spans="1:31" x14ac:dyDescent="0.3">
      <c r="A231" s="86">
        <v>22</v>
      </c>
      <c r="B231" s="22" t="s">
        <v>311</v>
      </c>
      <c r="C231" s="22">
        <v>2213</v>
      </c>
      <c r="D231" t="s">
        <v>322</v>
      </c>
      <c r="E231" s="87">
        <v>0.64752605950909459</v>
      </c>
      <c r="F231" s="18" t="s">
        <v>381</v>
      </c>
      <c r="G231" s="138">
        <v>168</v>
      </c>
      <c r="H231" s="87"/>
      <c r="I231" s="57">
        <v>0.7807147797126307</v>
      </c>
      <c r="J231" s="18" t="s">
        <v>381</v>
      </c>
      <c r="K231" s="138">
        <v>57</v>
      </c>
      <c r="L231" s="69"/>
      <c r="M231" s="17">
        <v>0.1296774193548387</v>
      </c>
      <c r="N231" s="18" t="s">
        <v>384</v>
      </c>
      <c r="O231" s="138">
        <v>217</v>
      </c>
      <c r="P231" s="16"/>
      <c r="Q231" s="88">
        <v>0.33279761138295139</v>
      </c>
      <c r="R231" s="18" t="s">
        <v>383</v>
      </c>
      <c r="S231" s="138">
        <v>236</v>
      </c>
      <c r="T231" s="26"/>
      <c r="U231" s="89">
        <v>0.22939834138793147</v>
      </c>
      <c r="V231" s="18" t="s">
        <v>383</v>
      </c>
      <c r="W231" s="138">
        <v>326</v>
      </c>
      <c r="X231" s="89"/>
      <c r="Y231" s="17">
        <v>0.10669623334750086</v>
      </c>
      <c r="Z231" s="18" t="s">
        <v>384</v>
      </c>
      <c r="AA231" s="138">
        <v>282</v>
      </c>
      <c r="AB231" s="16"/>
      <c r="AC231" s="90">
        <v>0.33419133453119543</v>
      </c>
      <c r="AD231" s="18" t="s">
        <v>383</v>
      </c>
      <c r="AE231" s="138">
        <v>224</v>
      </c>
    </row>
    <row r="232" spans="1:31" x14ac:dyDescent="0.3">
      <c r="A232" s="86">
        <v>10</v>
      </c>
      <c r="B232" s="22" t="s">
        <v>136</v>
      </c>
      <c r="C232" s="22">
        <v>1003</v>
      </c>
      <c r="D232" t="s">
        <v>139</v>
      </c>
      <c r="E232" s="87">
        <v>0.51898368404789896</v>
      </c>
      <c r="F232" s="18" t="s">
        <v>382</v>
      </c>
      <c r="G232" s="138">
        <v>229</v>
      </c>
      <c r="H232" s="87"/>
      <c r="I232" s="57">
        <v>0.61296325235576121</v>
      </c>
      <c r="J232" s="18" t="s">
        <v>381</v>
      </c>
      <c r="K232" s="138">
        <v>183</v>
      </c>
      <c r="L232" s="69"/>
      <c r="M232" s="17">
        <v>0.11814634207920133</v>
      </c>
      <c r="N232" s="18" t="s">
        <v>384</v>
      </c>
      <c r="O232" s="138">
        <v>226</v>
      </c>
      <c r="P232" s="16"/>
      <c r="Q232" s="88">
        <v>0.50378880551588512</v>
      </c>
      <c r="R232" s="18" t="s">
        <v>382</v>
      </c>
      <c r="S232" s="138">
        <v>163</v>
      </c>
      <c r="T232" s="26"/>
      <c r="U232" s="89">
        <v>0.30464335164173351</v>
      </c>
      <c r="V232" s="18" t="s">
        <v>383</v>
      </c>
      <c r="W232" s="138">
        <v>145</v>
      </c>
      <c r="X232" s="89"/>
      <c r="Y232" s="17">
        <v>0.14940330172086358</v>
      </c>
      <c r="Z232" s="18" t="s">
        <v>384</v>
      </c>
      <c r="AA232" s="138">
        <v>240</v>
      </c>
      <c r="AB232" s="16"/>
      <c r="AC232" s="90">
        <v>0.33313535903691521</v>
      </c>
      <c r="AD232" s="18" t="s">
        <v>383</v>
      </c>
      <c r="AE232" s="138">
        <v>225</v>
      </c>
    </row>
    <row r="233" spans="1:31" x14ac:dyDescent="0.3">
      <c r="A233" s="86">
        <v>13</v>
      </c>
      <c r="B233" s="22" t="s">
        <v>193</v>
      </c>
      <c r="C233" s="22">
        <v>1316</v>
      </c>
      <c r="D233" t="s">
        <v>205</v>
      </c>
      <c r="E233" s="87">
        <v>0.82391734689214891</v>
      </c>
      <c r="F233" s="18" t="s">
        <v>380</v>
      </c>
      <c r="G233" s="138">
        <v>25</v>
      </c>
      <c r="H233" s="87"/>
      <c r="I233" s="57">
        <v>0.51354873774528875</v>
      </c>
      <c r="J233" s="18" t="s">
        <v>382</v>
      </c>
      <c r="K233" s="138">
        <v>230</v>
      </c>
      <c r="L233" s="69"/>
      <c r="M233" s="17">
        <v>4.5161290322580643E-2</v>
      </c>
      <c r="N233" s="18" t="s">
        <v>384</v>
      </c>
      <c r="O233" s="138">
        <v>274</v>
      </c>
      <c r="P233" s="16"/>
      <c r="Q233" s="88">
        <v>0.35</v>
      </c>
      <c r="R233" s="18" t="s">
        <v>383</v>
      </c>
      <c r="S233" s="138">
        <v>229</v>
      </c>
      <c r="T233" s="26"/>
      <c r="U233" s="89">
        <v>0.26596728836655648</v>
      </c>
      <c r="V233" s="18" t="s">
        <v>383</v>
      </c>
      <c r="W233" s="138">
        <v>251</v>
      </c>
      <c r="X233" s="89"/>
      <c r="Y233" s="17">
        <v>0.14231777018810904</v>
      </c>
      <c r="Z233" s="18" t="s">
        <v>384</v>
      </c>
      <c r="AA233" s="138">
        <v>248</v>
      </c>
      <c r="AB233" s="16"/>
      <c r="AC233" s="90">
        <v>0.33250269506249841</v>
      </c>
      <c r="AD233" s="18" t="s">
        <v>383</v>
      </c>
      <c r="AE233" s="138">
        <v>226</v>
      </c>
    </row>
    <row r="234" spans="1:31" x14ac:dyDescent="0.3">
      <c r="A234" s="86">
        <v>6</v>
      </c>
      <c r="B234" s="22" t="s">
        <v>70</v>
      </c>
      <c r="C234" s="22">
        <v>604</v>
      </c>
      <c r="D234" t="s">
        <v>74</v>
      </c>
      <c r="E234" s="87">
        <v>0.59378397239704617</v>
      </c>
      <c r="F234" s="18" t="s">
        <v>382</v>
      </c>
      <c r="G234" s="138">
        <v>204</v>
      </c>
      <c r="H234" s="87"/>
      <c r="I234" s="57">
        <v>0.4945357503130558</v>
      </c>
      <c r="J234" s="18" t="s">
        <v>382</v>
      </c>
      <c r="K234" s="138">
        <v>242</v>
      </c>
      <c r="L234" s="69"/>
      <c r="M234" s="17">
        <v>0.23586470095478976</v>
      </c>
      <c r="N234" s="18" t="s">
        <v>383</v>
      </c>
      <c r="O234" s="138">
        <v>148</v>
      </c>
      <c r="P234" s="16"/>
      <c r="Q234" s="88">
        <v>0.359375</v>
      </c>
      <c r="R234" s="18" t="s">
        <v>383</v>
      </c>
      <c r="S234" s="138">
        <v>227</v>
      </c>
      <c r="T234" s="26"/>
      <c r="U234" s="89">
        <v>0.28305262624380612</v>
      </c>
      <c r="V234" s="18" t="s">
        <v>383</v>
      </c>
      <c r="W234" s="138">
        <v>208</v>
      </c>
      <c r="X234" s="89"/>
      <c r="Y234" s="17">
        <v>0.1459646068305514</v>
      </c>
      <c r="Z234" s="18" t="s">
        <v>384</v>
      </c>
      <c r="AA234" s="138">
        <v>243</v>
      </c>
      <c r="AB234" s="16"/>
      <c r="AC234" s="90">
        <v>0.32927845159780311</v>
      </c>
      <c r="AD234" s="18" t="s">
        <v>383</v>
      </c>
      <c r="AE234" s="138">
        <v>227</v>
      </c>
    </row>
    <row r="235" spans="1:31" x14ac:dyDescent="0.3">
      <c r="A235" s="86">
        <v>13</v>
      </c>
      <c r="B235" s="22" t="s">
        <v>193</v>
      </c>
      <c r="C235" s="22">
        <v>1329</v>
      </c>
      <c r="D235" t="s">
        <v>218</v>
      </c>
      <c r="E235" s="87">
        <v>0.47593492344776844</v>
      </c>
      <c r="F235" s="18" t="s">
        <v>382</v>
      </c>
      <c r="G235" s="138">
        <v>246</v>
      </c>
      <c r="H235" s="87"/>
      <c r="I235" s="57">
        <v>0.50860445943952337</v>
      </c>
      <c r="J235" s="18" t="s">
        <v>382</v>
      </c>
      <c r="K235" s="138">
        <v>235</v>
      </c>
      <c r="L235" s="69"/>
      <c r="M235" s="17">
        <v>1.9354838709677424E-2</v>
      </c>
      <c r="N235" s="18" t="s">
        <v>384</v>
      </c>
      <c r="O235" s="138">
        <v>289</v>
      </c>
      <c r="P235" s="16"/>
      <c r="Q235" s="88">
        <v>0.43180401751223285</v>
      </c>
      <c r="R235" s="18" t="s">
        <v>382</v>
      </c>
      <c r="S235" s="138">
        <v>191</v>
      </c>
      <c r="T235" s="26"/>
      <c r="U235" s="89">
        <v>0.29001947632689307</v>
      </c>
      <c r="V235" s="18" t="s">
        <v>383</v>
      </c>
      <c r="W235" s="138">
        <v>190</v>
      </c>
      <c r="X235" s="89"/>
      <c r="Y235" s="17">
        <v>0.32845685195982838</v>
      </c>
      <c r="Z235" s="18" t="s">
        <v>383</v>
      </c>
      <c r="AA235" s="138">
        <v>126</v>
      </c>
      <c r="AB235" s="16"/>
      <c r="AC235" s="90">
        <v>0.32695525803513104</v>
      </c>
      <c r="AD235" s="18" t="s">
        <v>383</v>
      </c>
      <c r="AE235" s="138">
        <v>228</v>
      </c>
    </row>
    <row r="236" spans="1:31" x14ac:dyDescent="0.3">
      <c r="A236" s="86">
        <v>5</v>
      </c>
      <c r="B236" s="22" t="s">
        <v>57</v>
      </c>
      <c r="C236" s="22">
        <v>513</v>
      </c>
      <c r="D236" t="s">
        <v>68</v>
      </c>
      <c r="E236" s="87">
        <v>0.47025310526595032</v>
      </c>
      <c r="F236" s="18" t="s">
        <v>382</v>
      </c>
      <c r="G236" s="138">
        <v>248</v>
      </c>
      <c r="H236" s="87"/>
      <c r="I236" s="57">
        <v>0.55418634339940254</v>
      </c>
      <c r="J236" s="18" t="s">
        <v>382</v>
      </c>
      <c r="K236" s="138">
        <v>209</v>
      </c>
      <c r="L236" s="69"/>
      <c r="M236" s="17">
        <v>7.1685330047867549E-2</v>
      </c>
      <c r="N236" s="18" t="s">
        <v>384</v>
      </c>
      <c r="O236" s="138">
        <v>256</v>
      </c>
      <c r="P236" s="16"/>
      <c r="Q236" s="88">
        <v>0.31404761138295134</v>
      </c>
      <c r="R236" s="18" t="s">
        <v>383</v>
      </c>
      <c r="S236" s="138">
        <v>245</v>
      </c>
      <c r="T236" s="26"/>
      <c r="U236" s="89">
        <v>0.33480758984101811</v>
      </c>
      <c r="V236" s="18" t="s">
        <v>383</v>
      </c>
      <c r="W236" s="138">
        <v>77</v>
      </c>
      <c r="X236" s="89"/>
      <c r="Y236" s="17">
        <v>0.26852799263979826</v>
      </c>
      <c r="Z236" s="18" t="s">
        <v>383</v>
      </c>
      <c r="AA236" s="138">
        <v>163</v>
      </c>
      <c r="AB236" s="16"/>
      <c r="AC236" s="90">
        <v>0.32554611166713737</v>
      </c>
      <c r="AD236" s="18" t="s">
        <v>383</v>
      </c>
      <c r="AE236" s="138">
        <v>229</v>
      </c>
    </row>
    <row r="237" spans="1:31" x14ac:dyDescent="0.3">
      <c r="A237" s="86">
        <v>13</v>
      </c>
      <c r="B237" s="22" t="s">
        <v>193</v>
      </c>
      <c r="C237" s="22">
        <v>1312</v>
      </c>
      <c r="D237" t="s">
        <v>58</v>
      </c>
      <c r="E237" s="87">
        <v>0.78395537864397769</v>
      </c>
      <c r="F237" s="18" t="s">
        <v>381</v>
      </c>
      <c r="G237" s="138">
        <v>54</v>
      </c>
      <c r="H237" s="87"/>
      <c r="I237" s="57">
        <v>0.46169259810222496</v>
      </c>
      <c r="J237" s="18" t="s">
        <v>382</v>
      </c>
      <c r="K237" s="138">
        <v>260</v>
      </c>
      <c r="L237" s="69"/>
      <c r="M237" s="17">
        <v>5.454323379343453E-2</v>
      </c>
      <c r="N237" s="18" t="s">
        <v>384</v>
      </c>
      <c r="O237" s="138">
        <v>265</v>
      </c>
      <c r="P237" s="16"/>
      <c r="Q237" s="88">
        <v>0.42888060849286069</v>
      </c>
      <c r="R237" s="18" t="s">
        <v>382</v>
      </c>
      <c r="S237" s="138">
        <v>196</v>
      </c>
      <c r="T237" s="26"/>
      <c r="U237" s="89">
        <v>0.29911179180028236</v>
      </c>
      <c r="V237" s="18" t="s">
        <v>383</v>
      </c>
      <c r="W237" s="138">
        <v>164</v>
      </c>
      <c r="X237" s="89"/>
      <c r="Y237" s="17">
        <v>8.8969341383312181E-2</v>
      </c>
      <c r="Z237" s="18" t="s">
        <v>384</v>
      </c>
      <c r="AA237" s="138">
        <v>298</v>
      </c>
      <c r="AB237" s="16"/>
      <c r="AC237" s="90">
        <v>0.32395074878579661</v>
      </c>
      <c r="AD237" s="18" t="s">
        <v>383</v>
      </c>
      <c r="AE237" s="138">
        <v>230</v>
      </c>
    </row>
    <row r="238" spans="1:31" x14ac:dyDescent="0.3">
      <c r="A238" s="86">
        <v>9</v>
      </c>
      <c r="B238" s="22" t="s">
        <v>112</v>
      </c>
      <c r="C238" s="22">
        <v>912</v>
      </c>
      <c r="D238" t="s">
        <v>123</v>
      </c>
      <c r="E238" s="87">
        <v>0.1926015901144352</v>
      </c>
      <c r="F238" s="18" t="s">
        <v>384</v>
      </c>
      <c r="G238" s="138">
        <v>311</v>
      </c>
      <c r="H238" s="87"/>
      <c r="I238" s="57">
        <v>0.55240727347480301</v>
      </c>
      <c r="J238" s="18" t="s">
        <v>382</v>
      </c>
      <c r="K238" s="138">
        <v>210</v>
      </c>
      <c r="L238" s="69"/>
      <c r="M238" s="17">
        <v>0.13288624688959386</v>
      </c>
      <c r="N238" s="18" t="s">
        <v>384</v>
      </c>
      <c r="O238" s="138">
        <v>212</v>
      </c>
      <c r="P238" s="16"/>
      <c r="Q238" s="88">
        <v>0.76160426860674746</v>
      </c>
      <c r="R238" s="18" t="s">
        <v>381</v>
      </c>
      <c r="S238" s="138">
        <v>40</v>
      </c>
      <c r="T238" s="26"/>
      <c r="U238" s="89">
        <v>0.28405206505824632</v>
      </c>
      <c r="V238" s="18" t="s">
        <v>383</v>
      </c>
      <c r="W238" s="138">
        <v>202</v>
      </c>
      <c r="X238" s="89"/>
      <c r="Y238" s="17">
        <v>0.27316859743108723</v>
      </c>
      <c r="Z238" s="18" t="s">
        <v>383</v>
      </c>
      <c r="AA238" s="138">
        <v>161</v>
      </c>
      <c r="AB238" s="16"/>
      <c r="AC238" s="90">
        <v>0.32330405555370734</v>
      </c>
      <c r="AD238" s="18" t="s">
        <v>383</v>
      </c>
      <c r="AE238" s="138">
        <v>231</v>
      </c>
    </row>
    <row r="239" spans="1:31" x14ac:dyDescent="0.3">
      <c r="A239" s="86">
        <v>10</v>
      </c>
      <c r="B239" s="22" t="s">
        <v>136</v>
      </c>
      <c r="C239" s="22">
        <v>1017</v>
      </c>
      <c r="D239" t="s">
        <v>152</v>
      </c>
      <c r="E239" s="87">
        <v>0.64851746264046906</v>
      </c>
      <c r="F239" s="18" t="s">
        <v>381</v>
      </c>
      <c r="G239" s="138">
        <v>166</v>
      </c>
      <c r="H239" s="87"/>
      <c r="I239" s="57">
        <v>0.52280282327559269</v>
      </c>
      <c r="J239" s="18" t="s">
        <v>382</v>
      </c>
      <c r="K239" s="138">
        <v>223</v>
      </c>
      <c r="L239" s="69"/>
      <c r="M239" s="17">
        <v>0.16448180598471557</v>
      </c>
      <c r="N239" s="18" t="s">
        <v>384</v>
      </c>
      <c r="O239" s="138">
        <v>186</v>
      </c>
      <c r="P239" s="16"/>
      <c r="Q239" s="88">
        <v>0.25217261138295133</v>
      </c>
      <c r="R239" s="18" t="s">
        <v>383</v>
      </c>
      <c r="S239" s="138">
        <v>269</v>
      </c>
      <c r="T239" s="26"/>
      <c r="U239" s="89">
        <v>0.31066358645043241</v>
      </c>
      <c r="V239" s="18" t="s">
        <v>383</v>
      </c>
      <c r="W239" s="138">
        <v>132</v>
      </c>
      <c r="X239" s="89"/>
      <c r="Y239" s="17">
        <v>0.12153857282094775</v>
      </c>
      <c r="Z239" s="18" t="s">
        <v>384</v>
      </c>
      <c r="AA239" s="138">
        <v>265</v>
      </c>
      <c r="AB239" s="16"/>
      <c r="AC239" s="90">
        <v>0.32058518017021936</v>
      </c>
      <c r="AD239" s="18" t="s">
        <v>383</v>
      </c>
      <c r="AE239" s="138">
        <v>232</v>
      </c>
    </row>
    <row r="240" spans="1:31" x14ac:dyDescent="0.3">
      <c r="A240" s="86">
        <v>22</v>
      </c>
      <c r="B240" s="22" t="s">
        <v>311</v>
      </c>
      <c r="C240" s="22">
        <v>2207</v>
      </c>
      <c r="D240" t="s">
        <v>316</v>
      </c>
      <c r="E240" s="87">
        <v>0.58179061765354245</v>
      </c>
      <c r="F240" s="18" t="s">
        <v>382</v>
      </c>
      <c r="G240" s="138">
        <v>212</v>
      </c>
      <c r="H240" s="87"/>
      <c r="I240" s="57">
        <v>0.55692430725092534</v>
      </c>
      <c r="J240" s="18" t="s">
        <v>382</v>
      </c>
      <c r="K240" s="138">
        <v>208</v>
      </c>
      <c r="L240" s="69"/>
      <c r="M240" s="17">
        <v>1.2903225806451613E-2</v>
      </c>
      <c r="N240" s="18" t="s">
        <v>384</v>
      </c>
      <c r="O240" s="138">
        <v>295</v>
      </c>
      <c r="P240" s="16"/>
      <c r="Q240" s="88">
        <v>0.68279761138295125</v>
      </c>
      <c r="R240" s="18" t="s">
        <v>381</v>
      </c>
      <c r="S240" s="138">
        <v>63</v>
      </c>
      <c r="T240" s="26"/>
      <c r="U240" s="89">
        <v>0.31489765557329452</v>
      </c>
      <c r="V240" s="18" t="s">
        <v>383</v>
      </c>
      <c r="W240" s="138">
        <v>122</v>
      </c>
      <c r="X240" s="89"/>
      <c r="Y240" s="17">
        <v>6.7599341929186638E-2</v>
      </c>
      <c r="Z240" s="18" t="s">
        <v>384</v>
      </c>
      <c r="AA240" s="138">
        <v>315</v>
      </c>
      <c r="AB240" s="16"/>
      <c r="AC240" s="90">
        <v>0.32022704074096403</v>
      </c>
      <c r="AD240" s="18" t="s">
        <v>383</v>
      </c>
      <c r="AE240" s="138">
        <v>233</v>
      </c>
    </row>
    <row r="241" spans="1:31" x14ac:dyDescent="0.3">
      <c r="A241" s="86">
        <v>7</v>
      </c>
      <c r="B241" s="22" t="s">
        <v>85</v>
      </c>
      <c r="C241" s="22">
        <v>709</v>
      </c>
      <c r="D241" t="s">
        <v>93</v>
      </c>
      <c r="E241" s="87">
        <v>0.39389134277655169</v>
      </c>
      <c r="F241" s="18" t="s">
        <v>383</v>
      </c>
      <c r="G241" s="138">
        <v>266</v>
      </c>
      <c r="H241" s="87"/>
      <c r="I241" s="57">
        <v>0.54232033906255028</v>
      </c>
      <c r="J241" s="18" t="s">
        <v>382</v>
      </c>
      <c r="K241" s="138">
        <v>217</v>
      </c>
      <c r="L241" s="69"/>
      <c r="M241" s="17">
        <v>0.3078812596718643</v>
      </c>
      <c r="N241" s="18" t="s">
        <v>383</v>
      </c>
      <c r="O241" s="138">
        <v>103</v>
      </c>
      <c r="P241" s="16"/>
      <c r="Q241" s="88">
        <v>0.51862928148338905</v>
      </c>
      <c r="R241" s="18" t="s">
        <v>382</v>
      </c>
      <c r="S241" s="138">
        <v>152</v>
      </c>
      <c r="T241" s="26"/>
      <c r="U241" s="89">
        <v>0.30261393432373124</v>
      </c>
      <c r="V241" s="18" t="s">
        <v>383</v>
      </c>
      <c r="W241" s="138">
        <v>151</v>
      </c>
      <c r="X241" s="89"/>
      <c r="Y241" s="17">
        <v>6.5637864257917081E-2</v>
      </c>
      <c r="Z241" s="18" t="s">
        <v>384</v>
      </c>
      <c r="AA241" s="138">
        <v>316</v>
      </c>
      <c r="AB241" s="16"/>
      <c r="AC241" s="90">
        <v>0.31650950977464448</v>
      </c>
      <c r="AD241" s="18" t="s">
        <v>383</v>
      </c>
      <c r="AE241" s="138">
        <v>234</v>
      </c>
    </row>
    <row r="242" spans="1:31" x14ac:dyDescent="0.3">
      <c r="A242" s="86">
        <v>19</v>
      </c>
      <c r="B242" s="22" t="s">
        <v>284</v>
      </c>
      <c r="C242" s="22">
        <v>1907</v>
      </c>
      <c r="D242" t="s">
        <v>290</v>
      </c>
      <c r="E242" s="87">
        <v>0.65499115474992564</v>
      </c>
      <c r="F242" s="18" t="s">
        <v>381</v>
      </c>
      <c r="G242" s="138">
        <v>160</v>
      </c>
      <c r="H242" s="87"/>
      <c r="I242" s="57">
        <v>0.63837681242898292</v>
      </c>
      <c r="J242" s="18" t="s">
        <v>381</v>
      </c>
      <c r="K242" s="138">
        <v>164</v>
      </c>
      <c r="L242" s="69"/>
      <c r="M242" s="17">
        <v>8.9515859357679278E-2</v>
      </c>
      <c r="N242" s="18" t="s">
        <v>384</v>
      </c>
      <c r="O242" s="138">
        <v>248</v>
      </c>
      <c r="P242" s="16"/>
      <c r="Q242" s="88">
        <v>0.30779761138295136</v>
      </c>
      <c r="R242" s="18" t="s">
        <v>383</v>
      </c>
      <c r="S242" s="138">
        <v>248</v>
      </c>
      <c r="T242" s="26"/>
      <c r="U242" s="89">
        <v>0.25870264173009294</v>
      </c>
      <c r="V242" s="18" t="s">
        <v>383</v>
      </c>
      <c r="W242" s="138">
        <v>278</v>
      </c>
      <c r="X242" s="89"/>
      <c r="Y242" s="17">
        <v>0.10847993325935366</v>
      </c>
      <c r="Z242" s="18" t="s">
        <v>384</v>
      </c>
      <c r="AA242" s="138">
        <v>280</v>
      </c>
      <c r="AB242" s="16"/>
      <c r="AC242" s="90">
        <v>0.31515203804286862</v>
      </c>
      <c r="AD242" s="18" t="s">
        <v>383</v>
      </c>
      <c r="AE242" s="138">
        <v>235</v>
      </c>
    </row>
    <row r="243" spans="1:31" x14ac:dyDescent="0.3">
      <c r="A243" s="86">
        <v>13</v>
      </c>
      <c r="B243" s="22" t="s">
        <v>193</v>
      </c>
      <c r="C243" s="22">
        <v>1319</v>
      </c>
      <c r="D243" t="s">
        <v>208</v>
      </c>
      <c r="E243" s="87">
        <v>0.6561780121879901</v>
      </c>
      <c r="F243" s="18" t="s">
        <v>381</v>
      </c>
      <c r="G243" s="138">
        <v>157</v>
      </c>
      <c r="H243" s="87"/>
      <c r="I243" s="57">
        <v>0.42329563101333018</v>
      </c>
      <c r="J243" s="18" t="s">
        <v>382</v>
      </c>
      <c r="K243" s="138">
        <v>276</v>
      </c>
      <c r="L243" s="69"/>
      <c r="M243" s="17">
        <v>5.1985765763413669E-2</v>
      </c>
      <c r="N243" s="18" t="s">
        <v>384</v>
      </c>
      <c r="O243" s="138">
        <v>267</v>
      </c>
      <c r="P243" s="16"/>
      <c r="Q243" s="88">
        <v>0.30090200875611639</v>
      </c>
      <c r="R243" s="18" t="s">
        <v>383</v>
      </c>
      <c r="S243" s="138">
        <v>254</v>
      </c>
      <c r="T243" s="26"/>
      <c r="U243" s="89">
        <v>0.28040660293952013</v>
      </c>
      <c r="V243" s="18" t="s">
        <v>383</v>
      </c>
      <c r="W243" s="138">
        <v>213</v>
      </c>
      <c r="X243" s="89"/>
      <c r="Y243" s="17">
        <v>0.23691633790673813</v>
      </c>
      <c r="Z243" s="18" t="s">
        <v>383</v>
      </c>
      <c r="AA243" s="138">
        <v>184</v>
      </c>
      <c r="AB243" s="16"/>
      <c r="AC243" s="90">
        <v>0.31477316212911249</v>
      </c>
      <c r="AD243" s="18" t="s">
        <v>383</v>
      </c>
      <c r="AE243" s="138">
        <v>236</v>
      </c>
    </row>
    <row r="244" spans="1:31" x14ac:dyDescent="0.3">
      <c r="A244" s="86">
        <v>7</v>
      </c>
      <c r="B244" s="22" t="s">
        <v>85</v>
      </c>
      <c r="C244" s="22">
        <v>713</v>
      </c>
      <c r="D244" t="s">
        <v>97</v>
      </c>
      <c r="E244" s="87">
        <v>0</v>
      </c>
      <c r="F244" s="18" t="s">
        <v>384</v>
      </c>
      <c r="G244" s="138">
        <v>329</v>
      </c>
      <c r="H244" s="87"/>
      <c r="I244" s="57">
        <v>0.58563608707870507</v>
      </c>
      <c r="J244" s="18" t="s">
        <v>382</v>
      </c>
      <c r="K244" s="138">
        <v>197</v>
      </c>
      <c r="L244" s="69"/>
      <c r="M244" s="17">
        <v>0.38577549910985437</v>
      </c>
      <c r="N244" s="18" t="s">
        <v>383</v>
      </c>
      <c r="O244" s="138">
        <v>69</v>
      </c>
      <c r="P244" s="16"/>
      <c r="Q244" s="88">
        <v>0.7746726113829514</v>
      </c>
      <c r="R244" s="18" t="s">
        <v>381</v>
      </c>
      <c r="S244" s="138">
        <v>35</v>
      </c>
      <c r="T244" s="26"/>
      <c r="U244" s="89">
        <v>0.23755772519020274</v>
      </c>
      <c r="V244" s="18" t="s">
        <v>383</v>
      </c>
      <c r="W244" s="138">
        <v>319</v>
      </c>
      <c r="X244" s="89"/>
      <c r="Y244" s="17">
        <v>0.20324250954514808</v>
      </c>
      <c r="Z244" s="18" t="s">
        <v>383</v>
      </c>
      <c r="AA244" s="138">
        <v>197</v>
      </c>
      <c r="AB244" s="16"/>
      <c r="AC244" s="90">
        <v>0.312291655521303</v>
      </c>
      <c r="AD244" s="18" t="s">
        <v>383</v>
      </c>
      <c r="AE244" s="138">
        <v>237</v>
      </c>
    </row>
    <row r="245" spans="1:31" x14ac:dyDescent="0.3">
      <c r="A245" s="86">
        <v>17</v>
      </c>
      <c r="B245" s="22" t="s">
        <v>265</v>
      </c>
      <c r="C245" s="22">
        <v>1706</v>
      </c>
      <c r="D245" t="s">
        <v>269</v>
      </c>
      <c r="E245" s="87">
        <v>0.69353649705965092</v>
      </c>
      <c r="F245" s="18" t="s">
        <v>381</v>
      </c>
      <c r="G245" s="138">
        <v>129</v>
      </c>
      <c r="H245" s="87"/>
      <c r="I245" s="57">
        <v>0.47635885451078064</v>
      </c>
      <c r="J245" s="18" t="s">
        <v>382</v>
      </c>
      <c r="K245" s="138">
        <v>252</v>
      </c>
      <c r="L245" s="69"/>
      <c r="M245" s="17">
        <v>1.935483870967742E-2</v>
      </c>
      <c r="N245" s="18" t="s">
        <v>384</v>
      </c>
      <c r="O245" s="138">
        <v>291</v>
      </c>
      <c r="P245" s="16"/>
      <c r="Q245" s="88">
        <v>0</v>
      </c>
      <c r="R245" s="18" t="s">
        <v>384</v>
      </c>
      <c r="S245" s="138">
        <v>319</v>
      </c>
      <c r="T245" s="26"/>
      <c r="U245" s="89">
        <v>0.27094534018920158</v>
      </c>
      <c r="V245" s="18" t="s">
        <v>383</v>
      </c>
      <c r="W245" s="138">
        <v>244</v>
      </c>
      <c r="X245" s="89"/>
      <c r="Y245" s="17">
        <v>0.3292254456193876</v>
      </c>
      <c r="Z245" s="18" t="s">
        <v>383</v>
      </c>
      <c r="AA245" s="138">
        <v>123</v>
      </c>
      <c r="AB245" s="16"/>
      <c r="AC245" s="90">
        <v>0.31197056766289932</v>
      </c>
      <c r="AD245" s="18" t="s">
        <v>383</v>
      </c>
      <c r="AE245" s="138">
        <v>238</v>
      </c>
    </row>
    <row r="246" spans="1:31" x14ac:dyDescent="0.3">
      <c r="A246" s="86">
        <v>4</v>
      </c>
      <c r="B246" s="22" t="s">
        <v>44</v>
      </c>
      <c r="C246" s="22">
        <v>406</v>
      </c>
      <c r="D246" t="s">
        <v>48</v>
      </c>
      <c r="E246" s="87">
        <v>0.44213080902081348</v>
      </c>
      <c r="F246" s="18" t="s">
        <v>382</v>
      </c>
      <c r="G246" s="138">
        <v>254</v>
      </c>
      <c r="H246" s="87"/>
      <c r="I246" s="57">
        <v>0.68751665145746899</v>
      </c>
      <c r="J246" s="18" t="s">
        <v>381</v>
      </c>
      <c r="K246" s="138">
        <v>130</v>
      </c>
      <c r="L246" s="69"/>
      <c r="M246" s="17">
        <v>0.14220222817821399</v>
      </c>
      <c r="N246" s="18" t="s">
        <v>384</v>
      </c>
      <c r="O246" s="138">
        <v>207</v>
      </c>
      <c r="P246" s="16"/>
      <c r="Q246" s="88">
        <v>0.37967261138295133</v>
      </c>
      <c r="R246" s="18" t="s">
        <v>383</v>
      </c>
      <c r="S246" s="138">
        <v>223</v>
      </c>
      <c r="T246" s="26"/>
      <c r="U246" s="89">
        <v>0.27401548289627287</v>
      </c>
      <c r="V246" s="18" t="s">
        <v>383</v>
      </c>
      <c r="W246" s="138">
        <v>233</v>
      </c>
      <c r="X246" s="89"/>
      <c r="Y246" s="17">
        <v>0.1294437370874908</v>
      </c>
      <c r="Z246" s="18" t="s">
        <v>384</v>
      </c>
      <c r="AA246" s="138">
        <v>258</v>
      </c>
      <c r="AB246" s="16"/>
      <c r="AC246" s="90">
        <v>0.31080529567290976</v>
      </c>
      <c r="AD246" s="18" t="s">
        <v>383</v>
      </c>
      <c r="AE246" s="138">
        <v>239</v>
      </c>
    </row>
    <row r="247" spans="1:31" x14ac:dyDescent="0.3">
      <c r="A247" s="86">
        <v>3</v>
      </c>
      <c r="B247" s="22" t="s">
        <v>27</v>
      </c>
      <c r="C247" s="22">
        <v>314</v>
      </c>
      <c r="D247" t="s">
        <v>41</v>
      </c>
      <c r="E247" s="87">
        <v>0.17176825678110186</v>
      </c>
      <c r="F247" s="18" t="s">
        <v>384</v>
      </c>
      <c r="G247" s="138">
        <v>317</v>
      </c>
      <c r="H247" s="87"/>
      <c r="I247" s="57">
        <v>0.55109897640481587</v>
      </c>
      <c r="J247" s="18" t="s">
        <v>382</v>
      </c>
      <c r="K247" s="138">
        <v>212</v>
      </c>
      <c r="L247" s="69"/>
      <c r="M247" s="17">
        <v>0.35286745477853965</v>
      </c>
      <c r="N247" s="18" t="s">
        <v>383</v>
      </c>
      <c r="O247" s="138">
        <v>84</v>
      </c>
      <c r="P247" s="16"/>
      <c r="Q247" s="88">
        <v>0.61044871454458993</v>
      </c>
      <c r="R247" s="18" t="s">
        <v>381</v>
      </c>
      <c r="S247" s="138">
        <v>106</v>
      </c>
      <c r="T247" s="26"/>
      <c r="U247" s="89">
        <v>0.35325443603353929</v>
      </c>
      <c r="V247" s="18" t="s">
        <v>383</v>
      </c>
      <c r="W247" s="138">
        <v>55</v>
      </c>
      <c r="X247" s="89"/>
      <c r="Y247" s="17">
        <v>6.9241009644858117E-2</v>
      </c>
      <c r="Z247" s="18" t="s">
        <v>384</v>
      </c>
      <c r="AA247" s="138">
        <v>312</v>
      </c>
      <c r="AB247" s="16"/>
      <c r="AC247" s="90">
        <v>0.31020608796129084</v>
      </c>
      <c r="AD247" s="18" t="s">
        <v>383</v>
      </c>
      <c r="AE247" s="138">
        <v>240</v>
      </c>
    </row>
    <row r="248" spans="1:31" x14ac:dyDescent="0.3">
      <c r="A248" s="86">
        <v>13</v>
      </c>
      <c r="B248" s="22" t="s">
        <v>193</v>
      </c>
      <c r="C248" s="22">
        <v>1327</v>
      </c>
      <c r="D248" t="s">
        <v>216</v>
      </c>
      <c r="E248" s="87">
        <v>0.56480119747326718</v>
      </c>
      <c r="F248" s="18" t="s">
        <v>382</v>
      </c>
      <c r="G248" s="138">
        <v>218</v>
      </c>
      <c r="H248" s="87"/>
      <c r="I248" s="57">
        <v>0.58096747916074754</v>
      </c>
      <c r="J248" s="18" t="s">
        <v>382</v>
      </c>
      <c r="K248" s="138">
        <v>199</v>
      </c>
      <c r="L248" s="69"/>
      <c r="M248" s="17">
        <v>7.4247059700110876E-2</v>
      </c>
      <c r="N248" s="18" t="s">
        <v>384</v>
      </c>
      <c r="O248" s="138">
        <v>255</v>
      </c>
      <c r="P248" s="16"/>
      <c r="Q248" s="88">
        <v>7.8749999999999987E-2</v>
      </c>
      <c r="R248" s="18" t="s">
        <v>384</v>
      </c>
      <c r="S248" s="138">
        <v>300</v>
      </c>
      <c r="T248" s="26"/>
      <c r="U248" s="89">
        <v>0.2270817008978015</v>
      </c>
      <c r="V248" s="18" t="s">
        <v>383</v>
      </c>
      <c r="W248" s="138">
        <v>328</v>
      </c>
      <c r="X248" s="89"/>
      <c r="Y248" s="17">
        <v>0.32018351061932221</v>
      </c>
      <c r="Z248" s="18" t="s">
        <v>383</v>
      </c>
      <c r="AA248" s="138">
        <v>133</v>
      </c>
      <c r="AB248" s="16"/>
      <c r="AC248" s="90">
        <v>0.309232828488056</v>
      </c>
      <c r="AD248" s="18" t="s">
        <v>383</v>
      </c>
      <c r="AE248" s="138">
        <v>241</v>
      </c>
    </row>
    <row r="249" spans="1:31" x14ac:dyDescent="0.3">
      <c r="A249" s="86">
        <v>16</v>
      </c>
      <c r="B249" s="22" t="s">
        <v>251</v>
      </c>
      <c r="C249" s="22">
        <v>1616</v>
      </c>
      <c r="D249" t="s">
        <v>344</v>
      </c>
      <c r="E249" s="87">
        <v>0.75013242314412221</v>
      </c>
      <c r="F249" s="18" t="s">
        <v>381</v>
      </c>
      <c r="G249" s="138">
        <v>79</v>
      </c>
      <c r="H249" s="87"/>
      <c r="I249" s="57">
        <v>0.40719489783981089</v>
      </c>
      <c r="J249" s="18" t="s">
        <v>382</v>
      </c>
      <c r="K249" s="138">
        <v>278</v>
      </c>
      <c r="L249" s="69"/>
      <c r="M249" s="17">
        <v>1.9354838709677424E-2</v>
      </c>
      <c r="N249" s="18" t="s">
        <v>384</v>
      </c>
      <c r="O249" s="138">
        <v>290</v>
      </c>
      <c r="P249" s="16"/>
      <c r="Q249" s="88">
        <v>0.18027700875611644</v>
      </c>
      <c r="R249" s="18" t="s">
        <v>384</v>
      </c>
      <c r="S249" s="138">
        <v>286</v>
      </c>
      <c r="T249" s="26"/>
      <c r="U249" s="89">
        <v>0.24599873527003407</v>
      </c>
      <c r="V249" s="18" t="s">
        <v>383</v>
      </c>
      <c r="W249" s="138">
        <v>303</v>
      </c>
      <c r="X249" s="89"/>
      <c r="Y249" s="17">
        <v>0.26261536196912305</v>
      </c>
      <c r="Z249" s="18" t="s">
        <v>383</v>
      </c>
      <c r="AA249" s="138">
        <v>168</v>
      </c>
      <c r="AB249" s="16"/>
      <c r="AC249" s="90">
        <v>0.30894663250228005</v>
      </c>
      <c r="AD249" s="18" t="s">
        <v>383</v>
      </c>
      <c r="AE249" s="138">
        <v>242</v>
      </c>
    </row>
    <row r="250" spans="1:31" x14ac:dyDescent="0.3">
      <c r="A250" s="86">
        <v>8</v>
      </c>
      <c r="B250" s="22" t="s">
        <v>104</v>
      </c>
      <c r="C250" s="22">
        <v>807</v>
      </c>
      <c r="D250" t="s">
        <v>110</v>
      </c>
      <c r="E250" s="87">
        <v>0.51135159011443521</v>
      </c>
      <c r="F250" s="18" t="s">
        <v>382</v>
      </c>
      <c r="G250" s="138">
        <v>233</v>
      </c>
      <c r="H250" s="87"/>
      <c r="I250" s="57">
        <v>0.60123415336724406</v>
      </c>
      <c r="J250" s="18" t="s">
        <v>381</v>
      </c>
      <c r="K250" s="138">
        <v>187</v>
      </c>
      <c r="L250" s="69"/>
      <c r="M250" s="17">
        <v>0.13709065630365974</v>
      </c>
      <c r="N250" s="18" t="s">
        <v>384</v>
      </c>
      <c r="O250" s="138">
        <v>209</v>
      </c>
      <c r="P250" s="16"/>
      <c r="Q250" s="88">
        <v>0.33242901751223286</v>
      </c>
      <c r="R250" s="18" t="s">
        <v>383</v>
      </c>
      <c r="S250" s="138">
        <v>240</v>
      </c>
      <c r="T250" s="26"/>
      <c r="U250" s="89">
        <v>0.25174121095863922</v>
      </c>
      <c r="V250" s="18" t="s">
        <v>383</v>
      </c>
      <c r="W250" s="138">
        <v>293</v>
      </c>
      <c r="X250" s="89"/>
      <c r="Y250" s="17">
        <v>0.14581130490032226</v>
      </c>
      <c r="Z250" s="18" t="s">
        <v>384</v>
      </c>
      <c r="AA250" s="138">
        <v>244</v>
      </c>
      <c r="AB250" s="16"/>
      <c r="AC250" s="90">
        <v>0.30410653255189907</v>
      </c>
      <c r="AD250" s="18" t="s">
        <v>383</v>
      </c>
      <c r="AE250" s="138">
        <v>243</v>
      </c>
    </row>
    <row r="251" spans="1:31" x14ac:dyDescent="0.3">
      <c r="A251" s="86">
        <v>19</v>
      </c>
      <c r="B251" s="22" t="s">
        <v>284</v>
      </c>
      <c r="C251" s="22">
        <v>1905</v>
      </c>
      <c r="D251" t="s">
        <v>288</v>
      </c>
      <c r="E251" s="87">
        <v>0.76211393820224549</v>
      </c>
      <c r="F251" s="18" t="s">
        <v>381</v>
      </c>
      <c r="G251" s="138">
        <v>73</v>
      </c>
      <c r="H251" s="87"/>
      <c r="I251" s="57">
        <v>0.12595986956100802</v>
      </c>
      <c r="J251" s="18" t="s">
        <v>384</v>
      </c>
      <c r="K251" s="138">
        <v>326</v>
      </c>
      <c r="L251" s="69"/>
      <c r="M251" s="17">
        <v>5.7355555251903223E-2</v>
      </c>
      <c r="N251" s="18" t="s">
        <v>384</v>
      </c>
      <c r="O251" s="138">
        <v>264</v>
      </c>
      <c r="P251" s="16"/>
      <c r="Q251" s="88">
        <v>0</v>
      </c>
      <c r="R251" s="18" t="s">
        <v>384</v>
      </c>
      <c r="S251" s="138">
        <v>317</v>
      </c>
      <c r="T251" s="26"/>
      <c r="U251" s="89">
        <v>0.33141536305810104</v>
      </c>
      <c r="V251" s="18" t="s">
        <v>383</v>
      </c>
      <c r="W251" s="138">
        <v>86</v>
      </c>
      <c r="X251" s="89"/>
      <c r="Y251" s="17">
        <v>0.35765310218625757</v>
      </c>
      <c r="Z251" s="18" t="s">
        <v>383</v>
      </c>
      <c r="AA251" s="138">
        <v>106</v>
      </c>
      <c r="AB251" s="16"/>
      <c r="AC251" s="90">
        <v>0.30402149039436371</v>
      </c>
      <c r="AD251" s="18" t="s">
        <v>383</v>
      </c>
      <c r="AE251" s="138">
        <v>244</v>
      </c>
    </row>
    <row r="252" spans="1:31" x14ac:dyDescent="0.3">
      <c r="A252" s="86">
        <v>17</v>
      </c>
      <c r="B252" s="22" t="s">
        <v>265</v>
      </c>
      <c r="C252" s="22">
        <v>1707</v>
      </c>
      <c r="D252" t="s">
        <v>270</v>
      </c>
      <c r="E252" s="87">
        <v>0.66653415784594849</v>
      </c>
      <c r="F252" s="18" t="s">
        <v>381</v>
      </c>
      <c r="G252" s="138">
        <v>146</v>
      </c>
      <c r="H252" s="87"/>
      <c r="I252" s="57">
        <v>0.30931817325008532</v>
      </c>
      <c r="J252" s="18" t="s">
        <v>383</v>
      </c>
      <c r="K252" s="138">
        <v>300</v>
      </c>
      <c r="L252" s="69"/>
      <c r="M252" s="17">
        <v>0.1584792546112527</v>
      </c>
      <c r="N252" s="18" t="s">
        <v>384</v>
      </c>
      <c r="O252" s="138">
        <v>194</v>
      </c>
      <c r="P252" s="16"/>
      <c r="Q252" s="88">
        <v>0.36590200875611639</v>
      </c>
      <c r="R252" s="18" t="s">
        <v>383</v>
      </c>
      <c r="S252" s="138">
        <v>225</v>
      </c>
      <c r="T252" s="26"/>
      <c r="U252" s="89">
        <v>0.28230240975702403</v>
      </c>
      <c r="V252" s="18" t="s">
        <v>383</v>
      </c>
      <c r="W252" s="138">
        <v>209</v>
      </c>
      <c r="X252" s="89"/>
      <c r="Y252" s="17">
        <v>0.13929612590730342</v>
      </c>
      <c r="Z252" s="18" t="s">
        <v>384</v>
      </c>
      <c r="AA252" s="138">
        <v>252</v>
      </c>
      <c r="AB252" s="16"/>
      <c r="AC252" s="90">
        <v>0.30358824294209613</v>
      </c>
      <c r="AD252" s="18" t="s">
        <v>383</v>
      </c>
      <c r="AE252" s="138">
        <v>245</v>
      </c>
    </row>
    <row r="253" spans="1:31" x14ac:dyDescent="0.3">
      <c r="A253" s="86">
        <v>13</v>
      </c>
      <c r="B253" s="22" t="s">
        <v>193</v>
      </c>
      <c r="C253" s="22">
        <v>1306</v>
      </c>
      <c r="D253" t="s">
        <v>337</v>
      </c>
      <c r="E253" s="87">
        <v>0.73917736974651416</v>
      </c>
      <c r="F253" s="18" t="s">
        <v>381</v>
      </c>
      <c r="G253" s="138">
        <v>92</v>
      </c>
      <c r="H253" s="87"/>
      <c r="I253" s="57">
        <v>0.45004799105926019</v>
      </c>
      <c r="J253" s="18" t="s">
        <v>382</v>
      </c>
      <c r="K253" s="138">
        <v>269</v>
      </c>
      <c r="L253" s="69"/>
      <c r="M253" s="17">
        <v>9.2531069093643697E-2</v>
      </c>
      <c r="N253" s="18" t="s">
        <v>384</v>
      </c>
      <c r="O253" s="138">
        <v>243</v>
      </c>
      <c r="P253" s="16"/>
      <c r="Q253" s="88">
        <v>0.41252060262683488</v>
      </c>
      <c r="R253" s="18" t="s">
        <v>382</v>
      </c>
      <c r="S253" s="138">
        <v>204</v>
      </c>
      <c r="T253" s="26"/>
      <c r="U253" s="89">
        <v>0.21332999537347724</v>
      </c>
      <c r="V253" s="18" t="s">
        <v>383</v>
      </c>
      <c r="W253" s="138">
        <v>338</v>
      </c>
      <c r="X253" s="89"/>
      <c r="Y253" s="17">
        <v>0.10282251167970757</v>
      </c>
      <c r="Z253" s="18" t="s">
        <v>384</v>
      </c>
      <c r="AA253" s="138">
        <v>284</v>
      </c>
      <c r="AB253" s="16"/>
      <c r="AC253" s="90">
        <v>0.30352785534485865</v>
      </c>
      <c r="AD253" s="18" t="s">
        <v>383</v>
      </c>
      <c r="AE253" s="138">
        <v>246</v>
      </c>
    </row>
    <row r="254" spans="1:31" x14ac:dyDescent="0.3">
      <c r="A254" s="86">
        <v>13</v>
      </c>
      <c r="B254" s="22" t="s">
        <v>193</v>
      </c>
      <c r="C254" s="22">
        <v>1324</v>
      </c>
      <c r="D254" t="s">
        <v>213</v>
      </c>
      <c r="E254" s="87">
        <v>0.69470360687705168</v>
      </c>
      <c r="F254" s="18" t="s">
        <v>381</v>
      </c>
      <c r="G254" s="138">
        <v>126</v>
      </c>
      <c r="H254" s="87"/>
      <c r="I254" s="57">
        <v>0.52753691742543052</v>
      </c>
      <c r="J254" s="18" t="s">
        <v>382</v>
      </c>
      <c r="K254" s="138">
        <v>222</v>
      </c>
      <c r="L254" s="69"/>
      <c r="M254" s="17">
        <v>0</v>
      </c>
      <c r="N254" s="18" t="s">
        <v>384</v>
      </c>
      <c r="O254" s="138">
        <v>310</v>
      </c>
      <c r="P254" s="16"/>
      <c r="Q254" s="88">
        <v>0.30187499999999995</v>
      </c>
      <c r="R254" s="18" t="s">
        <v>383</v>
      </c>
      <c r="S254" s="138">
        <v>252</v>
      </c>
      <c r="T254" s="26"/>
      <c r="U254" s="89">
        <v>0.26030896383666613</v>
      </c>
      <c r="V254" s="18" t="s">
        <v>383</v>
      </c>
      <c r="W254" s="138">
        <v>274</v>
      </c>
      <c r="X254" s="89"/>
      <c r="Y254" s="17">
        <v>0.1548174311154738</v>
      </c>
      <c r="Z254" s="18" t="s">
        <v>384</v>
      </c>
      <c r="AA254" s="138">
        <v>238</v>
      </c>
      <c r="AB254" s="16"/>
      <c r="AC254" s="90">
        <v>0.30307017641135325</v>
      </c>
      <c r="AD254" s="18" t="s">
        <v>383</v>
      </c>
      <c r="AE254" s="138">
        <v>247</v>
      </c>
    </row>
    <row r="255" spans="1:31" x14ac:dyDescent="0.3">
      <c r="A255" s="86">
        <v>13</v>
      </c>
      <c r="B255" s="22" t="s">
        <v>193</v>
      </c>
      <c r="C255" s="22">
        <v>1322</v>
      </c>
      <c r="D255" t="s">
        <v>211</v>
      </c>
      <c r="E255" s="87">
        <v>0.73484423204686178</v>
      </c>
      <c r="F255" s="18" t="s">
        <v>381</v>
      </c>
      <c r="G255" s="138">
        <v>97</v>
      </c>
      <c r="H255" s="87"/>
      <c r="I255" s="57">
        <v>0.45450517059895035</v>
      </c>
      <c r="J255" s="18" t="s">
        <v>382</v>
      </c>
      <c r="K255" s="138">
        <v>267</v>
      </c>
      <c r="L255" s="69"/>
      <c r="M255" s="17">
        <v>0.10972878569960962</v>
      </c>
      <c r="N255" s="18" t="s">
        <v>384</v>
      </c>
      <c r="O255" s="138">
        <v>232</v>
      </c>
      <c r="P255" s="16"/>
      <c r="Q255" s="88">
        <v>0.18279761138295136</v>
      </c>
      <c r="R255" s="18" t="s">
        <v>384</v>
      </c>
      <c r="S255" s="138">
        <v>285</v>
      </c>
      <c r="T255" s="26"/>
      <c r="U255" s="89">
        <v>0.33027018748588771</v>
      </c>
      <c r="V255" s="18" t="s">
        <v>383</v>
      </c>
      <c r="W255" s="138">
        <v>90</v>
      </c>
      <c r="X255" s="89"/>
      <c r="Y255" s="17">
        <v>6.323775736922338E-2</v>
      </c>
      <c r="Z255" s="18" t="s">
        <v>384</v>
      </c>
      <c r="AA255" s="138">
        <v>319</v>
      </c>
      <c r="AB255" s="16"/>
      <c r="AC255" s="90">
        <v>0.30141400707299293</v>
      </c>
      <c r="AD255" s="18" t="s">
        <v>383</v>
      </c>
      <c r="AE255" s="138">
        <v>248</v>
      </c>
    </row>
    <row r="256" spans="1:31" x14ac:dyDescent="0.3">
      <c r="A256" s="86">
        <v>3</v>
      </c>
      <c r="B256" s="22" t="s">
        <v>27</v>
      </c>
      <c r="C256" s="22">
        <v>315</v>
      </c>
      <c r="D256" t="s">
        <v>42</v>
      </c>
      <c r="E256" s="87">
        <v>0.41709327152370784</v>
      </c>
      <c r="F256" s="18" t="s">
        <v>382</v>
      </c>
      <c r="G256" s="138">
        <v>262</v>
      </c>
      <c r="H256" s="87"/>
      <c r="I256" s="57">
        <v>0.60234615896373045</v>
      </c>
      <c r="J256" s="18" t="s">
        <v>381</v>
      </c>
      <c r="K256" s="138">
        <v>186</v>
      </c>
      <c r="L256" s="69"/>
      <c r="M256" s="17">
        <v>0.15109990803366899</v>
      </c>
      <c r="N256" s="18" t="s">
        <v>384</v>
      </c>
      <c r="O256" s="138">
        <v>201</v>
      </c>
      <c r="P256" s="16"/>
      <c r="Q256" s="88">
        <v>0.53904761138295132</v>
      </c>
      <c r="R256" s="18" t="s">
        <v>382</v>
      </c>
      <c r="S256" s="138">
        <v>138</v>
      </c>
      <c r="T256" s="26"/>
      <c r="U256" s="89">
        <v>0.29682860168269171</v>
      </c>
      <c r="V256" s="18" t="s">
        <v>383</v>
      </c>
      <c r="W256" s="138">
        <v>169</v>
      </c>
      <c r="X256" s="89"/>
      <c r="Y256" s="17">
        <v>3.5811578315943754E-2</v>
      </c>
      <c r="Z256" s="18" t="s">
        <v>384</v>
      </c>
      <c r="AA256" s="138">
        <v>335</v>
      </c>
      <c r="AB256" s="16"/>
      <c r="AC256" s="90">
        <v>0.29664434283164842</v>
      </c>
      <c r="AD256" s="18" t="s">
        <v>383</v>
      </c>
      <c r="AE256" s="138">
        <v>249</v>
      </c>
    </row>
    <row r="257" spans="1:31" x14ac:dyDescent="0.3">
      <c r="A257" s="86">
        <v>22</v>
      </c>
      <c r="B257" s="22" t="s">
        <v>311</v>
      </c>
      <c r="C257" s="22">
        <v>2205</v>
      </c>
      <c r="D257" t="s">
        <v>314</v>
      </c>
      <c r="E257" s="87">
        <v>0.48916411865324794</v>
      </c>
      <c r="F257" s="18" t="s">
        <v>382</v>
      </c>
      <c r="G257" s="138">
        <v>239</v>
      </c>
      <c r="H257" s="87"/>
      <c r="I257" s="57">
        <v>0.53703127186480604</v>
      </c>
      <c r="J257" s="18" t="s">
        <v>382</v>
      </c>
      <c r="K257" s="138">
        <v>220</v>
      </c>
      <c r="L257" s="69"/>
      <c r="M257" s="17">
        <v>9.2121185757814916E-2</v>
      </c>
      <c r="N257" s="18" t="s">
        <v>384</v>
      </c>
      <c r="O257" s="138">
        <v>244</v>
      </c>
      <c r="P257" s="16"/>
      <c r="Q257" s="88">
        <v>0.25529761138295137</v>
      </c>
      <c r="R257" s="18" t="s">
        <v>383</v>
      </c>
      <c r="S257" s="138">
        <v>267</v>
      </c>
      <c r="T257" s="26"/>
      <c r="U257" s="89">
        <v>0.30566817539840296</v>
      </c>
      <c r="V257" s="18" t="s">
        <v>383</v>
      </c>
      <c r="W257" s="138">
        <v>142</v>
      </c>
      <c r="X257" s="89"/>
      <c r="Y257" s="17">
        <v>0.17516635368748018</v>
      </c>
      <c r="Z257" s="18" t="s">
        <v>384</v>
      </c>
      <c r="AA257" s="138">
        <v>220</v>
      </c>
      <c r="AB257" s="16"/>
      <c r="AC257" s="90">
        <v>0.29633181120208274</v>
      </c>
      <c r="AD257" s="18" t="s">
        <v>383</v>
      </c>
      <c r="AE257" s="138">
        <v>250</v>
      </c>
    </row>
    <row r="258" spans="1:31" x14ac:dyDescent="0.3">
      <c r="A258" s="86">
        <v>14</v>
      </c>
      <c r="B258" s="22" t="s">
        <v>223</v>
      </c>
      <c r="C258" s="22">
        <v>1418</v>
      </c>
      <c r="D258" t="s">
        <v>239</v>
      </c>
      <c r="E258" s="87">
        <v>0.47025310526595032</v>
      </c>
      <c r="F258" s="18" t="s">
        <v>382</v>
      </c>
      <c r="G258" s="138">
        <v>249</v>
      </c>
      <c r="H258" s="87"/>
      <c r="I258" s="57">
        <v>0.42064392490779812</v>
      </c>
      <c r="J258" s="18" t="s">
        <v>382</v>
      </c>
      <c r="K258" s="138">
        <v>277</v>
      </c>
      <c r="L258" s="69"/>
      <c r="M258" s="17">
        <v>0.16654960936478094</v>
      </c>
      <c r="N258" s="18" t="s">
        <v>384</v>
      </c>
      <c r="O258" s="138">
        <v>185</v>
      </c>
      <c r="P258" s="16"/>
      <c r="Q258" s="88">
        <v>0.38904761138295135</v>
      </c>
      <c r="R258" s="18" t="s">
        <v>383</v>
      </c>
      <c r="S258" s="138">
        <v>219</v>
      </c>
      <c r="T258" s="26"/>
      <c r="U258" s="89">
        <v>0.28390599734997768</v>
      </c>
      <c r="V258" s="18" t="s">
        <v>383</v>
      </c>
      <c r="W258" s="138">
        <v>203</v>
      </c>
      <c r="X258" s="89"/>
      <c r="Y258" s="17">
        <v>0.16186224025067333</v>
      </c>
      <c r="Z258" s="18" t="s">
        <v>384</v>
      </c>
      <c r="AA258" s="138">
        <v>234</v>
      </c>
      <c r="AB258" s="16"/>
      <c r="AC258" s="90">
        <v>0.29529386355284681</v>
      </c>
      <c r="AD258" s="18" t="s">
        <v>383</v>
      </c>
      <c r="AE258" s="138">
        <v>251</v>
      </c>
    </row>
    <row r="259" spans="1:31" x14ac:dyDescent="0.3">
      <c r="A259" s="86">
        <v>11</v>
      </c>
      <c r="B259" s="22" t="s">
        <v>156</v>
      </c>
      <c r="C259" s="22">
        <v>1102</v>
      </c>
      <c r="D259" t="s">
        <v>157</v>
      </c>
      <c r="E259" s="87">
        <v>0.62803295458939645</v>
      </c>
      <c r="F259" s="18" t="s">
        <v>381</v>
      </c>
      <c r="G259" s="138">
        <v>186</v>
      </c>
      <c r="H259" s="87"/>
      <c r="I259" s="57">
        <v>0.31404191292039302</v>
      </c>
      <c r="J259" s="18" t="s">
        <v>383</v>
      </c>
      <c r="K259" s="138">
        <v>298</v>
      </c>
      <c r="L259" s="69"/>
      <c r="M259" s="17">
        <v>0.1300246392164647</v>
      </c>
      <c r="N259" s="18" t="s">
        <v>384</v>
      </c>
      <c r="O259" s="138">
        <v>215</v>
      </c>
      <c r="P259" s="16"/>
      <c r="Q259" s="88">
        <v>0.55311621430653735</v>
      </c>
      <c r="R259" s="18" t="s">
        <v>382</v>
      </c>
      <c r="S259" s="138">
        <v>130</v>
      </c>
      <c r="T259" s="26"/>
      <c r="U259" s="89">
        <v>0.29659870172768654</v>
      </c>
      <c r="V259" s="18" t="s">
        <v>383</v>
      </c>
      <c r="W259" s="138">
        <v>170</v>
      </c>
      <c r="X259" s="89"/>
      <c r="Y259" s="17">
        <v>5.2324444816907796E-2</v>
      </c>
      <c r="Z259" s="18" t="s">
        <v>384</v>
      </c>
      <c r="AA259" s="138">
        <v>325</v>
      </c>
      <c r="AB259" s="16"/>
      <c r="AC259" s="90">
        <v>0.2951053641755691</v>
      </c>
      <c r="AD259" s="18" t="s">
        <v>383</v>
      </c>
      <c r="AE259" s="138">
        <v>252</v>
      </c>
    </row>
    <row r="260" spans="1:31" x14ac:dyDescent="0.3">
      <c r="A260" s="86">
        <v>7</v>
      </c>
      <c r="B260" s="22" t="s">
        <v>85</v>
      </c>
      <c r="C260" s="22">
        <v>704</v>
      </c>
      <c r="D260" t="s">
        <v>88</v>
      </c>
      <c r="E260" s="87">
        <v>0.36968492344776849</v>
      </c>
      <c r="F260" s="18" t="s">
        <v>383</v>
      </c>
      <c r="G260" s="138">
        <v>270</v>
      </c>
      <c r="H260" s="87"/>
      <c r="I260" s="57">
        <v>0.46368087870972213</v>
      </c>
      <c r="J260" s="18" t="s">
        <v>382</v>
      </c>
      <c r="K260" s="138">
        <v>257</v>
      </c>
      <c r="L260" s="69"/>
      <c r="M260" s="17">
        <v>0.31757332407550454</v>
      </c>
      <c r="N260" s="18" t="s">
        <v>383</v>
      </c>
      <c r="O260" s="138">
        <v>95</v>
      </c>
      <c r="P260" s="16"/>
      <c r="Q260" s="88">
        <v>0.4646520087561164</v>
      </c>
      <c r="R260" s="18" t="s">
        <v>382</v>
      </c>
      <c r="S260" s="138">
        <v>175</v>
      </c>
      <c r="T260" s="26"/>
      <c r="U260" s="89">
        <v>0.30194351093603944</v>
      </c>
      <c r="V260" s="18" t="s">
        <v>383</v>
      </c>
      <c r="W260" s="138">
        <v>154</v>
      </c>
      <c r="X260" s="89"/>
      <c r="Y260" s="17">
        <v>4.9005795040619797E-2</v>
      </c>
      <c r="Z260" s="18" t="s">
        <v>384</v>
      </c>
      <c r="AA260" s="138">
        <v>329</v>
      </c>
      <c r="AB260" s="16"/>
      <c r="AC260" s="90">
        <v>0.29489083614710354</v>
      </c>
      <c r="AD260" s="18" t="s">
        <v>383</v>
      </c>
      <c r="AE260" s="138">
        <v>253</v>
      </c>
    </row>
    <row r="261" spans="1:31" x14ac:dyDescent="0.3">
      <c r="A261" s="86">
        <v>6</v>
      </c>
      <c r="B261" s="22" t="s">
        <v>70</v>
      </c>
      <c r="C261" s="22">
        <v>611</v>
      </c>
      <c r="D261" t="s">
        <v>81</v>
      </c>
      <c r="E261" s="87">
        <v>0.58918822709983287</v>
      </c>
      <c r="F261" s="18" t="s">
        <v>382</v>
      </c>
      <c r="G261" s="138">
        <v>207</v>
      </c>
      <c r="H261" s="87"/>
      <c r="I261" s="57">
        <v>0.46664363677341092</v>
      </c>
      <c r="J261" s="18" t="s">
        <v>382</v>
      </c>
      <c r="K261" s="138">
        <v>255</v>
      </c>
      <c r="L261" s="69"/>
      <c r="M261" s="17">
        <v>4.8370117857335797E-2</v>
      </c>
      <c r="N261" s="18" t="s">
        <v>384</v>
      </c>
      <c r="O261" s="138">
        <v>272</v>
      </c>
      <c r="P261" s="16"/>
      <c r="Q261" s="88">
        <v>0.55592261138295129</v>
      </c>
      <c r="R261" s="18" t="s">
        <v>382</v>
      </c>
      <c r="S261" s="138">
        <v>129</v>
      </c>
      <c r="T261" s="26"/>
      <c r="U261" s="89">
        <v>0.28353349117300158</v>
      </c>
      <c r="V261" s="18" t="s">
        <v>383</v>
      </c>
      <c r="W261" s="138">
        <v>204</v>
      </c>
      <c r="X261" s="89"/>
      <c r="Y261" s="17">
        <v>6.0472667970350502E-2</v>
      </c>
      <c r="Z261" s="18" t="s">
        <v>384</v>
      </c>
      <c r="AA261" s="138">
        <v>320</v>
      </c>
      <c r="AB261" s="16"/>
      <c r="AC261" s="90">
        <v>0.29452184580747731</v>
      </c>
      <c r="AD261" s="18" t="s">
        <v>383</v>
      </c>
      <c r="AE261" s="138">
        <v>254</v>
      </c>
    </row>
    <row r="262" spans="1:31" x14ac:dyDescent="0.3">
      <c r="A262" s="86">
        <v>5</v>
      </c>
      <c r="B262" s="22" t="s">
        <v>57</v>
      </c>
      <c r="C262" s="22">
        <v>512</v>
      </c>
      <c r="D262" t="s">
        <v>67</v>
      </c>
      <c r="E262" s="87">
        <v>0.56526888252527174</v>
      </c>
      <c r="F262" s="18" t="s">
        <v>382</v>
      </c>
      <c r="G262" s="138">
        <v>217</v>
      </c>
      <c r="H262" s="87"/>
      <c r="I262" s="57">
        <v>0.39197177689234691</v>
      </c>
      <c r="J262" s="18" t="s">
        <v>383</v>
      </c>
      <c r="K262" s="138">
        <v>285</v>
      </c>
      <c r="L262" s="69"/>
      <c r="M262" s="17">
        <v>2.7675953079178882E-2</v>
      </c>
      <c r="N262" s="18" t="s">
        <v>384</v>
      </c>
      <c r="O262" s="138">
        <v>284</v>
      </c>
      <c r="P262" s="16"/>
      <c r="Q262" s="88">
        <v>0.27187499999999998</v>
      </c>
      <c r="R262" s="18" t="s">
        <v>383</v>
      </c>
      <c r="S262" s="138">
        <v>260</v>
      </c>
      <c r="T262" s="26"/>
      <c r="U262" s="89">
        <v>0.37327076627238742</v>
      </c>
      <c r="V262" s="18" t="s">
        <v>383</v>
      </c>
      <c r="W262" s="138">
        <v>44</v>
      </c>
      <c r="X262" s="89"/>
      <c r="Y262" s="17">
        <v>0.16690016457424867</v>
      </c>
      <c r="Z262" s="18" t="s">
        <v>384</v>
      </c>
      <c r="AA262" s="138">
        <v>229</v>
      </c>
      <c r="AB262" s="16"/>
      <c r="AC262" s="90">
        <v>0.29449783230703497</v>
      </c>
      <c r="AD262" s="18" t="s">
        <v>383</v>
      </c>
      <c r="AE262" s="138">
        <v>255</v>
      </c>
    </row>
    <row r="263" spans="1:31" x14ac:dyDescent="0.3">
      <c r="A263" s="86">
        <v>14</v>
      </c>
      <c r="B263" s="22" t="s">
        <v>223</v>
      </c>
      <c r="C263" s="22">
        <v>1419</v>
      </c>
      <c r="D263" t="s">
        <v>240</v>
      </c>
      <c r="E263" s="87">
        <v>0.15718492344776852</v>
      </c>
      <c r="F263" s="18" t="s">
        <v>384</v>
      </c>
      <c r="G263" s="138">
        <v>320</v>
      </c>
      <c r="H263" s="87"/>
      <c r="I263" s="57">
        <v>0.63062796422406064</v>
      </c>
      <c r="J263" s="18" t="s">
        <v>381</v>
      </c>
      <c r="K263" s="138">
        <v>170</v>
      </c>
      <c r="L263" s="69"/>
      <c r="M263" s="17">
        <v>9.8907752265937968E-2</v>
      </c>
      <c r="N263" s="18" t="s">
        <v>384</v>
      </c>
      <c r="O263" s="138">
        <v>240</v>
      </c>
      <c r="P263" s="16"/>
      <c r="Q263" s="88">
        <v>0.34902700875611642</v>
      </c>
      <c r="R263" s="18" t="s">
        <v>383</v>
      </c>
      <c r="S263" s="138">
        <v>230</v>
      </c>
      <c r="T263" s="26"/>
      <c r="U263" s="89">
        <v>0.23969151955861775</v>
      </c>
      <c r="V263" s="18" t="s">
        <v>383</v>
      </c>
      <c r="W263" s="138">
        <v>317</v>
      </c>
      <c r="X263" s="89"/>
      <c r="Y263" s="17">
        <v>0.37152206306860058</v>
      </c>
      <c r="Z263" s="18" t="s">
        <v>383</v>
      </c>
      <c r="AA263" s="138">
        <v>97</v>
      </c>
      <c r="AB263" s="16"/>
      <c r="AC263" s="90">
        <v>0.29446939806850464</v>
      </c>
      <c r="AD263" s="18" t="s">
        <v>383</v>
      </c>
      <c r="AE263" s="138">
        <v>256</v>
      </c>
    </row>
    <row r="264" spans="1:31" x14ac:dyDescent="0.3">
      <c r="A264" s="86">
        <v>14</v>
      </c>
      <c r="B264" s="22" t="s">
        <v>223</v>
      </c>
      <c r="C264" s="22">
        <v>1412</v>
      </c>
      <c r="D264" t="s">
        <v>234</v>
      </c>
      <c r="E264" s="87">
        <v>0.67082146498841955</v>
      </c>
      <c r="F264" s="18" t="s">
        <v>381</v>
      </c>
      <c r="G264" s="138">
        <v>143</v>
      </c>
      <c r="H264" s="87"/>
      <c r="I264" s="57">
        <v>0.45851287071572833</v>
      </c>
      <c r="J264" s="18" t="s">
        <v>382</v>
      </c>
      <c r="K264" s="138">
        <v>262</v>
      </c>
      <c r="L264" s="69"/>
      <c r="M264" s="17">
        <v>1.2903225806451613E-2</v>
      </c>
      <c r="N264" s="18" t="s">
        <v>384</v>
      </c>
      <c r="O264" s="138">
        <v>296</v>
      </c>
      <c r="P264" s="16"/>
      <c r="Q264" s="88">
        <v>0.38965200875611639</v>
      </c>
      <c r="R264" s="18" t="s">
        <v>383</v>
      </c>
      <c r="S264" s="138">
        <v>216</v>
      </c>
      <c r="T264" s="26"/>
      <c r="U264" s="89">
        <v>0.29351379081439755</v>
      </c>
      <c r="V264" s="18" t="s">
        <v>383</v>
      </c>
      <c r="W264" s="138">
        <v>176</v>
      </c>
      <c r="X264" s="89"/>
      <c r="Y264" s="17">
        <v>9.1054032387330577E-2</v>
      </c>
      <c r="Z264" s="18" t="s">
        <v>384</v>
      </c>
      <c r="AA264" s="138">
        <v>294</v>
      </c>
      <c r="AB264" s="16"/>
      <c r="AC264" s="90">
        <v>0.29398728146831316</v>
      </c>
      <c r="AD264" s="18" t="s">
        <v>383</v>
      </c>
      <c r="AE264" s="138">
        <v>257</v>
      </c>
    </row>
    <row r="265" spans="1:31" x14ac:dyDescent="0.3">
      <c r="A265" s="86">
        <v>14</v>
      </c>
      <c r="B265" s="22" t="s">
        <v>223</v>
      </c>
      <c r="C265" s="22">
        <v>1420</v>
      </c>
      <c r="D265" t="s">
        <v>241</v>
      </c>
      <c r="E265" s="87">
        <v>0.29487632509536266</v>
      </c>
      <c r="F265" s="18" t="s">
        <v>383</v>
      </c>
      <c r="G265" s="138">
        <v>287</v>
      </c>
      <c r="H265" s="87"/>
      <c r="I265" s="57">
        <v>0.54672776424428071</v>
      </c>
      <c r="J265" s="18" t="s">
        <v>382</v>
      </c>
      <c r="K265" s="138">
        <v>214</v>
      </c>
      <c r="L265" s="69"/>
      <c r="M265" s="17">
        <v>0.15325866573175279</v>
      </c>
      <c r="N265" s="18" t="s">
        <v>384</v>
      </c>
      <c r="O265" s="138">
        <v>199</v>
      </c>
      <c r="P265" s="16"/>
      <c r="Q265" s="88">
        <v>0.59154761138295142</v>
      </c>
      <c r="R265" s="18" t="s">
        <v>382</v>
      </c>
      <c r="S265" s="138">
        <v>117</v>
      </c>
      <c r="T265" s="26"/>
      <c r="U265" s="89">
        <v>0.32509524839402271</v>
      </c>
      <c r="V265" s="18" t="s">
        <v>383</v>
      </c>
      <c r="W265" s="138">
        <v>99</v>
      </c>
      <c r="X265" s="89"/>
      <c r="Y265" s="17">
        <v>8.7763923978999764E-2</v>
      </c>
      <c r="Z265" s="18" t="s">
        <v>384</v>
      </c>
      <c r="AA265" s="138">
        <v>301</v>
      </c>
      <c r="AB265" s="16"/>
      <c r="AC265" s="90">
        <v>0.29329816296363559</v>
      </c>
      <c r="AD265" s="18" t="s">
        <v>383</v>
      </c>
      <c r="AE265" s="138">
        <v>258</v>
      </c>
    </row>
    <row r="266" spans="1:31" x14ac:dyDescent="0.3">
      <c r="A266" s="86">
        <v>9</v>
      </c>
      <c r="B266" s="22" t="s">
        <v>112</v>
      </c>
      <c r="C266" s="22">
        <v>922</v>
      </c>
      <c r="D266" t="s">
        <v>133</v>
      </c>
      <c r="E266" s="87">
        <v>0.12176825678110186</v>
      </c>
      <c r="F266" s="18" t="s">
        <v>384</v>
      </c>
      <c r="G266" s="138">
        <v>322</v>
      </c>
      <c r="H266" s="87"/>
      <c r="I266" s="57">
        <v>0.51927577862893048</v>
      </c>
      <c r="J266" s="18" t="s">
        <v>382</v>
      </c>
      <c r="K266" s="138">
        <v>226</v>
      </c>
      <c r="L266" s="69"/>
      <c r="M266" s="17">
        <v>8.1018023827929803E-2</v>
      </c>
      <c r="N266" s="18" t="s">
        <v>384</v>
      </c>
      <c r="O266" s="138">
        <v>250</v>
      </c>
      <c r="P266" s="16"/>
      <c r="Q266" s="88">
        <v>0.56188803759979389</v>
      </c>
      <c r="R266" s="18" t="s">
        <v>382</v>
      </c>
      <c r="S266" s="138">
        <v>128</v>
      </c>
      <c r="T266" s="26"/>
      <c r="U266" s="89">
        <v>0.2872373849986703</v>
      </c>
      <c r="V266" s="18" t="s">
        <v>383</v>
      </c>
      <c r="W266" s="138">
        <v>195</v>
      </c>
      <c r="X266" s="89"/>
      <c r="Y266" s="17">
        <v>0.32863728746654447</v>
      </c>
      <c r="Z266" s="18" t="s">
        <v>383</v>
      </c>
      <c r="AA266" s="138">
        <v>124</v>
      </c>
      <c r="AB266" s="16"/>
      <c r="AC266" s="90">
        <v>0.29315552701989539</v>
      </c>
      <c r="AD266" s="18" t="s">
        <v>383</v>
      </c>
      <c r="AE266" s="138">
        <v>259</v>
      </c>
    </row>
    <row r="267" spans="1:31" x14ac:dyDescent="0.3">
      <c r="A267" s="86">
        <v>10</v>
      </c>
      <c r="B267" s="22" t="s">
        <v>136</v>
      </c>
      <c r="C267" s="22">
        <v>1004</v>
      </c>
      <c r="D267" t="s">
        <v>140</v>
      </c>
      <c r="E267" s="87">
        <v>0.53519682820967329</v>
      </c>
      <c r="F267" s="18" t="s">
        <v>382</v>
      </c>
      <c r="G267" s="138">
        <v>224</v>
      </c>
      <c r="H267" s="87"/>
      <c r="I267" s="57">
        <v>0.43939327647521093</v>
      </c>
      <c r="J267" s="18" t="s">
        <v>382</v>
      </c>
      <c r="K267" s="138">
        <v>271</v>
      </c>
      <c r="L267" s="69"/>
      <c r="M267" s="17">
        <v>1.2886246889593861E-2</v>
      </c>
      <c r="N267" s="18" t="s">
        <v>384</v>
      </c>
      <c r="O267" s="138">
        <v>301</v>
      </c>
      <c r="P267" s="16"/>
      <c r="Q267" s="88">
        <v>0.67342261138295134</v>
      </c>
      <c r="R267" s="18" t="s">
        <v>381</v>
      </c>
      <c r="S267" s="138">
        <v>67</v>
      </c>
      <c r="T267" s="26"/>
      <c r="U267" s="89">
        <v>0.24691838789928455</v>
      </c>
      <c r="V267" s="18" t="s">
        <v>383</v>
      </c>
      <c r="W267" s="138">
        <v>300</v>
      </c>
      <c r="X267" s="89"/>
      <c r="Y267" s="17">
        <v>0.11906328545345736</v>
      </c>
      <c r="Z267" s="18" t="s">
        <v>384</v>
      </c>
      <c r="AA267" s="138">
        <v>270</v>
      </c>
      <c r="AB267" s="16"/>
      <c r="AC267" s="90">
        <v>0.29290735577468446</v>
      </c>
      <c r="AD267" s="18" t="s">
        <v>383</v>
      </c>
      <c r="AE267" s="138">
        <v>260</v>
      </c>
    </row>
    <row r="268" spans="1:31" x14ac:dyDescent="0.3">
      <c r="A268" s="86">
        <v>22</v>
      </c>
      <c r="B268" s="22" t="s">
        <v>311</v>
      </c>
      <c r="C268" s="22">
        <v>2215</v>
      </c>
      <c r="D268" t="s">
        <v>324</v>
      </c>
      <c r="E268" s="87">
        <v>0.57140394951261519</v>
      </c>
      <c r="F268" s="18" t="s">
        <v>382</v>
      </c>
      <c r="G268" s="138">
        <v>215</v>
      </c>
      <c r="H268" s="87"/>
      <c r="I268" s="57">
        <v>0.61172721283370746</v>
      </c>
      <c r="J268" s="18" t="s">
        <v>381</v>
      </c>
      <c r="K268" s="138">
        <v>184</v>
      </c>
      <c r="L268" s="69"/>
      <c r="M268" s="17">
        <v>0</v>
      </c>
      <c r="N268" s="18" t="s">
        <v>384</v>
      </c>
      <c r="O268" s="138">
        <v>307</v>
      </c>
      <c r="P268" s="16"/>
      <c r="Q268" s="88">
        <v>0.33279761138295139</v>
      </c>
      <c r="R268" s="18" t="s">
        <v>383</v>
      </c>
      <c r="S268" s="138">
        <v>238</v>
      </c>
      <c r="T268" s="26"/>
      <c r="U268" s="89">
        <v>0.32304094592773691</v>
      </c>
      <c r="V268" s="18" t="s">
        <v>383</v>
      </c>
      <c r="W268" s="138">
        <v>103</v>
      </c>
      <c r="X268" s="89"/>
      <c r="Y268" s="17">
        <v>5.9730870524099484E-2</v>
      </c>
      <c r="Z268" s="18" t="s">
        <v>384</v>
      </c>
      <c r="AA268" s="138">
        <v>321</v>
      </c>
      <c r="AB268" s="16"/>
      <c r="AC268" s="90">
        <v>0.28973303703901954</v>
      </c>
      <c r="AD268" s="18" t="s">
        <v>383</v>
      </c>
      <c r="AE268" s="138">
        <v>261</v>
      </c>
    </row>
    <row r="269" spans="1:31" x14ac:dyDescent="0.3">
      <c r="A269" s="86">
        <v>17</v>
      </c>
      <c r="B269" s="22" t="s">
        <v>265</v>
      </c>
      <c r="C269" s="22">
        <v>1713</v>
      </c>
      <c r="D269" t="s">
        <v>276</v>
      </c>
      <c r="E269" s="87">
        <v>0.66159097365514785</v>
      </c>
      <c r="F269" s="18" t="s">
        <v>381</v>
      </c>
      <c r="G269" s="138">
        <v>152</v>
      </c>
      <c r="H269" s="87"/>
      <c r="I269" s="57">
        <v>0.51877521521400194</v>
      </c>
      <c r="J269" s="18" t="s">
        <v>382</v>
      </c>
      <c r="K269" s="138">
        <v>227</v>
      </c>
      <c r="L269" s="69"/>
      <c r="M269" s="17">
        <v>3.9653344302694522E-2</v>
      </c>
      <c r="N269" s="18" t="s">
        <v>384</v>
      </c>
      <c r="O269" s="138">
        <v>276</v>
      </c>
      <c r="P269" s="16"/>
      <c r="Q269" s="88">
        <v>0.140625</v>
      </c>
      <c r="R269" s="18" t="s">
        <v>384</v>
      </c>
      <c r="S269" s="138">
        <v>296</v>
      </c>
      <c r="T269" s="26"/>
      <c r="U269" s="89">
        <v>0.29622151532668833</v>
      </c>
      <c r="V269" s="18" t="s">
        <v>383</v>
      </c>
      <c r="W269" s="138">
        <v>173</v>
      </c>
      <c r="X269" s="89"/>
      <c r="Y269" s="17">
        <v>0.12723967351358229</v>
      </c>
      <c r="Z269" s="18" t="s">
        <v>384</v>
      </c>
      <c r="AA269" s="138">
        <v>260</v>
      </c>
      <c r="AB269" s="16"/>
      <c r="AC269" s="90">
        <v>0.28927179911377754</v>
      </c>
      <c r="AD269" s="18" t="s">
        <v>383</v>
      </c>
      <c r="AE269" s="138">
        <v>262</v>
      </c>
    </row>
    <row r="270" spans="1:31" x14ac:dyDescent="0.3">
      <c r="A270" s="86">
        <v>13</v>
      </c>
      <c r="B270" s="22" t="s">
        <v>193</v>
      </c>
      <c r="C270" s="22">
        <v>1326</v>
      </c>
      <c r="D270" t="s">
        <v>215</v>
      </c>
      <c r="E270" s="87">
        <v>0.6541342835045546</v>
      </c>
      <c r="F270" s="18" t="s">
        <v>381</v>
      </c>
      <c r="G270" s="138">
        <v>161</v>
      </c>
      <c r="H270" s="87"/>
      <c r="I270" s="57">
        <v>0.53644206532162397</v>
      </c>
      <c r="J270" s="18" t="s">
        <v>382</v>
      </c>
      <c r="K270" s="138">
        <v>221</v>
      </c>
      <c r="L270" s="69"/>
      <c r="M270" s="17">
        <v>0.15537565771594225</v>
      </c>
      <c r="N270" s="18" t="s">
        <v>384</v>
      </c>
      <c r="O270" s="138">
        <v>197</v>
      </c>
      <c r="P270" s="16"/>
      <c r="Q270" s="88">
        <v>0.23904761138295136</v>
      </c>
      <c r="R270" s="18" t="s">
        <v>383</v>
      </c>
      <c r="S270" s="138">
        <v>273</v>
      </c>
      <c r="T270" s="26"/>
      <c r="U270" s="89">
        <v>0.24217457883405502</v>
      </c>
      <c r="V270" s="18" t="s">
        <v>383</v>
      </c>
      <c r="W270" s="138">
        <v>313</v>
      </c>
      <c r="X270" s="89"/>
      <c r="Y270" s="17">
        <v>4.5150103801661803E-2</v>
      </c>
      <c r="Z270" s="18" t="s">
        <v>384</v>
      </c>
      <c r="AA270" s="138">
        <v>330</v>
      </c>
      <c r="AB270" s="16"/>
      <c r="AC270" s="90">
        <v>0.28779785741896269</v>
      </c>
      <c r="AD270" s="18" t="s">
        <v>383</v>
      </c>
      <c r="AE270" s="138">
        <v>263</v>
      </c>
    </row>
    <row r="271" spans="1:31" x14ac:dyDescent="0.3">
      <c r="A271" s="86">
        <v>8</v>
      </c>
      <c r="B271" s="22" t="s">
        <v>104</v>
      </c>
      <c r="C271" s="22">
        <v>806</v>
      </c>
      <c r="D271" t="s">
        <v>109</v>
      </c>
      <c r="E271" s="87">
        <v>0.57442581766239653</v>
      </c>
      <c r="F271" s="18" t="s">
        <v>382</v>
      </c>
      <c r="G271" s="138">
        <v>214</v>
      </c>
      <c r="H271" s="87"/>
      <c r="I271" s="57">
        <v>0.59950863488806783</v>
      </c>
      <c r="J271" s="18" t="s">
        <v>382</v>
      </c>
      <c r="K271" s="138">
        <v>190</v>
      </c>
      <c r="L271" s="69"/>
      <c r="M271" s="17">
        <v>1.4075158189108756E-2</v>
      </c>
      <c r="N271" s="18" t="s">
        <v>384</v>
      </c>
      <c r="O271" s="138">
        <v>292</v>
      </c>
      <c r="P271" s="16"/>
      <c r="Q271" s="88">
        <v>0.52175594471628461</v>
      </c>
      <c r="R271" s="18" t="s">
        <v>382</v>
      </c>
      <c r="S271" s="138">
        <v>150</v>
      </c>
      <c r="T271" s="26"/>
      <c r="U271" s="89">
        <v>0.21380281613903429</v>
      </c>
      <c r="V271" s="18" t="s">
        <v>383</v>
      </c>
      <c r="W271" s="138">
        <v>337</v>
      </c>
      <c r="X271" s="89"/>
      <c r="Y271" s="17">
        <v>5.8225251302057912E-2</v>
      </c>
      <c r="Z271" s="18" t="s">
        <v>384</v>
      </c>
      <c r="AA271" s="138">
        <v>323</v>
      </c>
      <c r="AB271" s="16"/>
      <c r="AC271" s="90">
        <v>0.28419366854988032</v>
      </c>
      <c r="AD271" s="18" t="s">
        <v>383</v>
      </c>
      <c r="AE271" s="138">
        <v>264</v>
      </c>
    </row>
    <row r="272" spans="1:31" x14ac:dyDescent="0.3">
      <c r="A272" s="86">
        <v>22</v>
      </c>
      <c r="B272" s="22" t="s">
        <v>311</v>
      </c>
      <c r="C272" s="22">
        <v>2211</v>
      </c>
      <c r="D272" t="s">
        <v>320</v>
      </c>
      <c r="E272" s="87">
        <v>0.48028415784594847</v>
      </c>
      <c r="F272" s="18" t="s">
        <v>382</v>
      </c>
      <c r="G272" s="138">
        <v>242</v>
      </c>
      <c r="H272" s="87"/>
      <c r="I272" s="57">
        <v>0.48602659651443247</v>
      </c>
      <c r="J272" s="18" t="s">
        <v>382</v>
      </c>
      <c r="K272" s="138">
        <v>247</v>
      </c>
      <c r="L272" s="69"/>
      <c r="M272" s="17">
        <v>2.2010056378489185E-2</v>
      </c>
      <c r="N272" s="18" t="s">
        <v>384</v>
      </c>
      <c r="O272" s="138">
        <v>287</v>
      </c>
      <c r="P272" s="16"/>
      <c r="Q272" s="88">
        <v>0.41529761138295135</v>
      </c>
      <c r="R272" s="18" t="s">
        <v>382</v>
      </c>
      <c r="S272" s="138">
        <v>201</v>
      </c>
      <c r="T272" s="26"/>
      <c r="U272" s="89">
        <v>0.25536163425073605</v>
      </c>
      <c r="V272" s="18" t="s">
        <v>383</v>
      </c>
      <c r="W272" s="138">
        <v>286</v>
      </c>
      <c r="X272" s="89"/>
      <c r="Y272" s="17">
        <v>0.18786075125615068</v>
      </c>
      <c r="Z272" s="18" t="s">
        <v>384</v>
      </c>
      <c r="AA272" s="138">
        <v>213</v>
      </c>
      <c r="AB272" s="16"/>
      <c r="AC272" s="90">
        <v>0.28400087064119262</v>
      </c>
      <c r="AD272" s="18" t="s">
        <v>383</v>
      </c>
      <c r="AE272" s="138">
        <v>265</v>
      </c>
    </row>
    <row r="273" spans="1:31" x14ac:dyDescent="0.3">
      <c r="A273" s="86">
        <v>12</v>
      </c>
      <c r="B273" s="22" t="s">
        <v>165</v>
      </c>
      <c r="C273" s="22">
        <v>1214</v>
      </c>
      <c r="D273" t="s">
        <v>177</v>
      </c>
      <c r="E273" s="87">
        <v>0.71660569923282924</v>
      </c>
      <c r="F273" s="18" t="s">
        <v>381</v>
      </c>
      <c r="G273" s="138">
        <v>112</v>
      </c>
      <c r="H273" s="87"/>
      <c r="I273" s="57">
        <v>0.54907759333637418</v>
      </c>
      <c r="J273" s="18" t="s">
        <v>382</v>
      </c>
      <c r="K273" s="138">
        <v>213</v>
      </c>
      <c r="L273" s="69"/>
      <c r="M273" s="17">
        <v>0.18120967741935487</v>
      </c>
      <c r="N273" s="18" t="s">
        <v>384</v>
      </c>
      <c r="O273" s="138">
        <v>177</v>
      </c>
      <c r="P273" s="16"/>
      <c r="Q273" s="88">
        <v>0</v>
      </c>
      <c r="R273" s="18" t="s">
        <v>384</v>
      </c>
      <c r="S273" s="138">
        <v>314</v>
      </c>
      <c r="T273" s="26"/>
      <c r="U273" s="89">
        <v>0.23825689883074669</v>
      </c>
      <c r="V273" s="18" t="s">
        <v>383</v>
      </c>
      <c r="W273" s="138">
        <v>318</v>
      </c>
      <c r="X273" s="89"/>
      <c r="Y273" s="17">
        <v>5.8264277662223335E-2</v>
      </c>
      <c r="Z273" s="18" t="s">
        <v>384</v>
      </c>
      <c r="AA273" s="138">
        <v>322</v>
      </c>
      <c r="AB273" s="16"/>
      <c r="AC273" s="90">
        <v>0.28261404813087737</v>
      </c>
      <c r="AD273" s="18" t="s">
        <v>383</v>
      </c>
      <c r="AE273" s="138">
        <v>266</v>
      </c>
    </row>
    <row r="274" spans="1:31" x14ac:dyDescent="0.3">
      <c r="A274" s="86">
        <v>4</v>
      </c>
      <c r="B274" s="22" t="s">
        <v>44</v>
      </c>
      <c r="C274" s="22">
        <v>402</v>
      </c>
      <c r="D274" t="s">
        <v>45</v>
      </c>
      <c r="E274" s="87">
        <v>0.91448897132029594</v>
      </c>
      <c r="F274" s="18" t="s">
        <v>380</v>
      </c>
      <c r="G274" s="138">
        <v>1</v>
      </c>
      <c r="H274" s="87"/>
      <c r="I274" s="57">
        <v>0.11916218139110354</v>
      </c>
      <c r="J274" s="18" t="s">
        <v>384</v>
      </c>
      <c r="K274" s="138">
        <v>329</v>
      </c>
      <c r="L274" s="69"/>
      <c r="M274" s="17">
        <v>2.6461038961038963E-2</v>
      </c>
      <c r="N274" s="18" t="s">
        <v>384</v>
      </c>
      <c r="O274" s="138">
        <v>285</v>
      </c>
      <c r="P274" s="16"/>
      <c r="Q274" s="88">
        <v>0.17342261138295137</v>
      </c>
      <c r="R274" s="18" t="s">
        <v>384</v>
      </c>
      <c r="S274" s="138">
        <v>290</v>
      </c>
      <c r="T274" s="26"/>
      <c r="U274" s="89">
        <v>0.26174513962806095</v>
      </c>
      <c r="V274" s="18" t="s">
        <v>383</v>
      </c>
      <c r="W274" s="138">
        <v>269</v>
      </c>
      <c r="X274" s="89"/>
      <c r="Y274" s="17">
        <v>0.17178153878434269</v>
      </c>
      <c r="Z274" s="18" t="s">
        <v>384</v>
      </c>
      <c r="AA274" s="138">
        <v>226</v>
      </c>
      <c r="AB274" s="16"/>
      <c r="AC274" s="90">
        <v>0.28181785032279866</v>
      </c>
      <c r="AD274" s="18" t="s">
        <v>383</v>
      </c>
      <c r="AE274" s="138">
        <v>267</v>
      </c>
    </row>
    <row r="275" spans="1:31" x14ac:dyDescent="0.3">
      <c r="A275" s="86">
        <v>9</v>
      </c>
      <c r="B275" s="22" t="s">
        <v>112</v>
      </c>
      <c r="C275" s="22">
        <v>916</v>
      </c>
      <c r="D275" t="s">
        <v>127</v>
      </c>
      <c r="E275" s="87">
        <v>0.12176825678110186</v>
      </c>
      <c r="F275" s="18" t="s">
        <v>384</v>
      </c>
      <c r="G275" s="138">
        <v>321</v>
      </c>
      <c r="H275" s="87"/>
      <c r="I275" s="57">
        <v>0.51486660065799483</v>
      </c>
      <c r="J275" s="18" t="s">
        <v>382</v>
      </c>
      <c r="K275" s="138">
        <v>229</v>
      </c>
      <c r="L275" s="69"/>
      <c r="M275" s="17">
        <v>0.17194145945804817</v>
      </c>
      <c r="N275" s="18" t="s">
        <v>384</v>
      </c>
      <c r="O275" s="138">
        <v>183</v>
      </c>
      <c r="P275" s="16"/>
      <c r="Q275" s="88">
        <v>0.40592261138295133</v>
      </c>
      <c r="R275" s="18" t="s">
        <v>382</v>
      </c>
      <c r="S275" s="138">
        <v>209</v>
      </c>
      <c r="T275" s="26"/>
      <c r="U275" s="89">
        <v>0.30163459903083623</v>
      </c>
      <c r="V275" s="18" t="s">
        <v>383</v>
      </c>
      <c r="W275" s="138">
        <v>158</v>
      </c>
      <c r="X275" s="89"/>
      <c r="Y275" s="17">
        <v>0.26033515125026996</v>
      </c>
      <c r="Z275" s="18" t="s">
        <v>383</v>
      </c>
      <c r="AA275" s="138">
        <v>171</v>
      </c>
      <c r="AB275" s="16"/>
      <c r="AC275" s="90">
        <v>0.27998616354659089</v>
      </c>
      <c r="AD275" s="18" t="s">
        <v>383</v>
      </c>
      <c r="AE275" s="138">
        <v>268</v>
      </c>
    </row>
    <row r="276" spans="1:31" x14ac:dyDescent="0.3">
      <c r="A276" s="86">
        <v>10</v>
      </c>
      <c r="B276" s="22" t="s">
        <v>136</v>
      </c>
      <c r="C276" s="22">
        <v>1007</v>
      </c>
      <c r="D276" t="s">
        <v>143</v>
      </c>
      <c r="E276" s="87">
        <v>0.35405992344776849</v>
      </c>
      <c r="F276" s="18" t="s">
        <v>383</v>
      </c>
      <c r="G276" s="138">
        <v>276</v>
      </c>
      <c r="H276" s="87"/>
      <c r="I276" s="57">
        <v>0.57217645405231599</v>
      </c>
      <c r="J276" s="18" t="s">
        <v>382</v>
      </c>
      <c r="K276" s="138">
        <v>202</v>
      </c>
      <c r="L276" s="69"/>
      <c r="M276" s="17">
        <v>1.2886246889593861E-2</v>
      </c>
      <c r="N276" s="18" t="s">
        <v>384</v>
      </c>
      <c r="O276" s="138">
        <v>299</v>
      </c>
      <c r="P276" s="16"/>
      <c r="Q276" s="88">
        <v>0.36482600437805818</v>
      </c>
      <c r="R276" s="18" t="s">
        <v>383</v>
      </c>
      <c r="S276" s="138">
        <v>226</v>
      </c>
      <c r="T276" s="26"/>
      <c r="U276" s="89">
        <v>0.2715463276969618</v>
      </c>
      <c r="V276" s="18" t="s">
        <v>383</v>
      </c>
      <c r="W276" s="138">
        <v>242</v>
      </c>
      <c r="X276" s="89"/>
      <c r="Y276" s="17">
        <v>0.22135525376244936</v>
      </c>
      <c r="Z276" s="18" t="s">
        <v>383</v>
      </c>
      <c r="AA276" s="138">
        <v>188</v>
      </c>
      <c r="AB276" s="16"/>
      <c r="AC276" s="90">
        <v>0.27962018552406837</v>
      </c>
      <c r="AD276" s="18" t="s">
        <v>383</v>
      </c>
      <c r="AE276" s="138">
        <v>269</v>
      </c>
    </row>
    <row r="277" spans="1:31" x14ac:dyDescent="0.3">
      <c r="A277" s="86">
        <v>13</v>
      </c>
      <c r="B277" s="22" t="s">
        <v>193</v>
      </c>
      <c r="C277" s="22">
        <v>1332</v>
      </c>
      <c r="D277" t="s">
        <v>221</v>
      </c>
      <c r="E277" s="87">
        <v>0.7189322842230168</v>
      </c>
      <c r="F277" s="18" t="s">
        <v>381</v>
      </c>
      <c r="G277" s="138">
        <v>111</v>
      </c>
      <c r="H277" s="87"/>
      <c r="I277" s="57">
        <v>0.64275736743414624</v>
      </c>
      <c r="J277" s="18" t="s">
        <v>381</v>
      </c>
      <c r="K277" s="138">
        <v>163</v>
      </c>
      <c r="L277" s="69"/>
      <c r="M277" s="17">
        <v>3.8709677419354847E-2</v>
      </c>
      <c r="N277" s="18" t="s">
        <v>384</v>
      </c>
      <c r="O277" s="138">
        <v>277</v>
      </c>
      <c r="P277" s="16"/>
      <c r="Q277" s="88">
        <v>6.5624999999999989E-2</v>
      </c>
      <c r="R277" s="18" t="s">
        <v>384</v>
      </c>
      <c r="S277" s="138">
        <v>304</v>
      </c>
      <c r="T277" s="26"/>
      <c r="U277" s="89">
        <v>0.2539169513031439</v>
      </c>
      <c r="V277" s="18" t="s">
        <v>383</v>
      </c>
      <c r="W277" s="138">
        <v>290</v>
      </c>
      <c r="X277" s="89"/>
      <c r="Y277" s="17">
        <v>3.4608565599169763E-2</v>
      </c>
      <c r="Z277" s="18" t="s">
        <v>384</v>
      </c>
      <c r="AA277" s="138">
        <v>336</v>
      </c>
      <c r="AB277" s="16"/>
      <c r="AC277" s="90">
        <v>0.2766384805246655</v>
      </c>
      <c r="AD277" s="18" t="s">
        <v>383</v>
      </c>
      <c r="AE277" s="138">
        <v>270</v>
      </c>
    </row>
    <row r="278" spans="1:31" x14ac:dyDescent="0.3">
      <c r="A278" s="86">
        <v>2</v>
      </c>
      <c r="B278" s="22" t="s">
        <v>18</v>
      </c>
      <c r="C278" s="22">
        <v>207</v>
      </c>
      <c r="D278" t="s">
        <v>25</v>
      </c>
      <c r="E278" s="87">
        <v>0</v>
      </c>
      <c r="F278" s="18" t="s">
        <v>384</v>
      </c>
      <c r="G278" s="138">
        <v>328</v>
      </c>
      <c r="H278" s="87"/>
      <c r="I278" s="57">
        <v>0.33173547786136409</v>
      </c>
      <c r="J278" s="18" t="s">
        <v>383</v>
      </c>
      <c r="K278" s="138">
        <v>293</v>
      </c>
      <c r="L278" s="69"/>
      <c r="M278" s="17">
        <v>0.3456653346499462</v>
      </c>
      <c r="N278" s="18" t="s">
        <v>383</v>
      </c>
      <c r="O278" s="138">
        <v>87</v>
      </c>
      <c r="P278" s="16"/>
      <c r="Q278" s="88">
        <v>0.43217261138295132</v>
      </c>
      <c r="R278" s="18" t="s">
        <v>382</v>
      </c>
      <c r="S278" s="138">
        <v>190</v>
      </c>
      <c r="T278" s="26"/>
      <c r="U278" s="89">
        <v>0.34080838938071856</v>
      </c>
      <c r="V278" s="18" t="s">
        <v>383</v>
      </c>
      <c r="W278" s="138">
        <v>71</v>
      </c>
      <c r="X278" s="89"/>
      <c r="Y278" s="17">
        <v>0.25792631178567355</v>
      </c>
      <c r="Z278" s="18" t="s">
        <v>383</v>
      </c>
      <c r="AA278" s="138">
        <v>172</v>
      </c>
      <c r="AB278" s="16"/>
      <c r="AC278" s="90">
        <v>0.27557836538737995</v>
      </c>
      <c r="AD278" s="18" t="s">
        <v>383</v>
      </c>
      <c r="AE278" s="138">
        <v>271</v>
      </c>
    </row>
    <row r="279" spans="1:31" x14ac:dyDescent="0.3">
      <c r="A279" s="86">
        <v>13</v>
      </c>
      <c r="B279" s="22" t="s">
        <v>193</v>
      </c>
      <c r="C279" s="22">
        <v>1331</v>
      </c>
      <c r="D279" t="s">
        <v>220</v>
      </c>
      <c r="E279" s="87">
        <v>0.73108629621051535</v>
      </c>
      <c r="F279" s="18" t="s">
        <v>381</v>
      </c>
      <c r="G279" s="138">
        <v>100</v>
      </c>
      <c r="H279" s="87"/>
      <c r="I279" s="57">
        <v>0.2666727163334659</v>
      </c>
      <c r="J279" s="18" t="s">
        <v>383</v>
      </c>
      <c r="K279" s="138">
        <v>305</v>
      </c>
      <c r="L279" s="69"/>
      <c r="M279" s="17">
        <v>5.1612903225806452E-2</v>
      </c>
      <c r="N279" s="18" t="s">
        <v>384</v>
      </c>
      <c r="O279" s="138">
        <v>270</v>
      </c>
      <c r="P279" s="16"/>
      <c r="Q279" s="88">
        <v>0.26048534208944973</v>
      </c>
      <c r="R279" s="18" t="s">
        <v>383</v>
      </c>
      <c r="S279" s="138">
        <v>265</v>
      </c>
      <c r="T279" s="26"/>
      <c r="U279" s="89">
        <v>0.21848356882573122</v>
      </c>
      <c r="V279" s="18" t="s">
        <v>383</v>
      </c>
      <c r="W279" s="138">
        <v>334</v>
      </c>
      <c r="X279" s="89"/>
      <c r="Y279" s="17">
        <v>0.17574361659230142</v>
      </c>
      <c r="Z279" s="18" t="s">
        <v>384</v>
      </c>
      <c r="AA279" s="138">
        <v>219</v>
      </c>
      <c r="AB279" s="16"/>
      <c r="AC279" s="90">
        <v>0.27487848989387231</v>
      </c>
      <c r="AD279" s="18" t="s">
        <v>383</v>
      </c>
      <c r="AE279" s="138">
        <v>272</v>
      </c>
    </row>
    <row r="280" spans="1:31" x14ac:dyDescent="0.3">
      <c r="A280" s="86">
        <v>4</v>
      </c>
      <c r="B280" s="22" t="s">
        <v>44</v>
      </c>
      <c r="C280" s="22">
        <v>414</v>
      </c>
      <c r="D280" t="s">
        <v>54</v>
      </c>
      <c r="E280" s="87">
        <v>0.34778415784594846</v>
      </c>
      <c r="F280" s="18" t="s">
        <v>383</v>
      </c>
      <c r="G280" s="138">
        <v>277</v>
      </c>
      <c r="H280" s="87"/>
      <c r="I280" s="57">
        <v>0.51103600905481716</v>
      </c>
      <c r="J280" s="18" t="s">
        <v>382</v>
      </c>
      <c r="K280" s="138">
        <v>232</v>
      </c>
      <c r="L280" s="69"/>
      <c r="M280" s="17">
        <v>1.2886246889593861E-2</v>
      </c>
      <c r="N280" s="18" t="s">
        <v>384</v>
      </c>
      <c r="O280" s="138">
        <v>300</v>
      </c>
      <c r="P280" s="16"/>
      <c r="Q280" s="88">
        <v>0.43029761138295136</v>
      </c>
      <c r="R280" s="18" t="s">
        <v>382</v>
      </c>
      <c r="S280" s="138">
        <v>193</v>
      </c>
      <c r="T280" s="26"/>
      <c r="U280" s="89">
        <v>0.26486911767581739</v>
      </c>
      <c r="V280" s="18" t="s">
        <v>383</v>
      </c>
      <c r="W280" s="138">
        <v>256</v>
      </c>
      <c r="X280" s="89"/>
      <c r="Y280" s="17">
        <v>0.20201070401817237</v>
      </c>
      <c r="Z280" s="18" t="s">
        <v>383</v>
      </c>
      <c r="AA280" s="138">
        <v>198</v>
      </c>
      <c r="AB280" s="16"/>
      <c r="AC280" s="90">
        <v>0.27117895631947592</v>
      </c>
      <c r="AD280" s="18" t="s">
        <v>383</v>
      </c>
      <c r="AE280" s="138">
        <v>273</v>
      </c>
    </row>
    <row r="281" spans="1:31" x14ac:dyDescent="0.3">
      <c r="A281" s="86">
        <v>11</v>
      </c>
      <c r="B281" s="22" t="s">
        <v>156</v>
      </c>
      <c r="C281" s="22">
        <v>1105</v>
      </c>
      <c r="D281" t="s">
        <v>160</v>
      </c>
      <c r="E281" s="87">
        <v>0.26343492344776853</v>
      </c>
      <c r="F281" s="18" t="s">
        <v>383</v>
      </c>
      <c r="G281" s="138">
        <v>296</v>
      </c>
      <c r="H281" s="87"/>
      <c r="I281" s="57">
        <v>0.23938740257779528</v>
      </c>
      <c r="J281" s="18" t="s">
        <v>383</v>
      </c>
      <c r="K281" s="138">
        <v>311</v>
      </c>
      <c r="L281" s="69"/>
      <c r="M281" s="17">
        <v>0.24181228974940627</v>
      </c>
      <c r="N281" s="18" t="s">
        <v>383</v>
      </c>
      <c r="O281" s="138">
        <v>142</v>
      </c>
      <c r="P281" s="16"/>
      <c r="Q281" s="88">
        <v>0.58062499999999995</v>
      </c>
      <c r="R281" s="18" t="s">
        <v>382</v>
      </c>
      <c r="S281" s="138">
        <v>122</v>
      </c>
      <c r="T281" s="26"/>
      <c r="U281" s="89">
        <v>0.32927149514437704</v>
      </c>
      <c r="V281" s="18" t="s">
        <v>383</v>
      </c>
      <c r="W281" s="138">
        <v>94</v>
      </c>
      <c r="X281" s="89"/>
      <c r="Y281" s="17">
        <v>0.12143091067739986</v>
      </c>
      <c r="Z281" s="18" t="s">
        <v>384</v>
      </c>
      <c r="AA281" s="138">
        <v>266</v>
      </c>
      <c r="AB281" s="16"/>
      <c r="AC281" s="90">
        <v>0.27034121022740282</v>
      </c>
      <c r="AD281" s="18" t="s">
        <v>383</v>
      </c>
      <c r="AE281" s="138">
        <v>274</v>
      </c>
    </row>
    <row r="282" spans="1:31" x14ac:dyDescent="0.3">
      <c r="A282" s="86">
        <v>9</v>
      </c>
      <c r="B282" s="22" t="s">
        <v>112</v>
      </c>
      <c r="C282" s="22">
        <v>907</v>
      </c>
      <c r="D282" t="s">
        <v>118</v>
      </c>
      <c r="E282" s="87">
        <v>0.15718492344776852</v>
      </c>
      <c r="F282" s="18" t="s">
        <v>384</v>
      </c>
      <c r="G282" s="138">
        <v>319</v>
      </c>
      <c r="H282" s="87"/>
      <c r="I282" s="57">
        <v>0.5103060859037577</v>
      </c>
      <c r="J282" s="18" t="s">
        <v>382</v>
      </c>
      <c r="K282" s="138">
        <v>233</v>
      </c>
      <c r="L282" s="69"/>
      <c r="M282" s="17">
        <v>0.10396196104988899</v>
      </c>
      <c r="N282" s="18" t="s">
        <v>384</v>
      </c>
      <c r="O282" s="138">
        <v>236</v>
      </c>
      <c r="P282" s="16"/>
      <c r="Q282" s="88">
        <v>0.45590200875611642</v>
      </c>
      <c r="R282" s="18" t="s">
        <v>382</v>
      </c>
      <c r="S282" s="138">
        <v>181</v>
      </c>
      <c r="T282" s="26"/>
      <c r="U282" s="89">
        <v>0.31198420869999055</v>
      </c>
      <c r="V282" s="18" t="s">
        <v>383</v>
      </c>
      <c r="W282" s="138">
        <v>128</v>
      </c>
      <c r="X282" s="89"/>
      <c r="Y282" s="17">
        <v>0.19793855306941371</v>
      </c>
      <c r="Z282" s="18" t="s">
        <v>384</v>
      </c>
      <c r="AA282" s="138">
        <v>202</v>
      </c>
      <c r="AB282" s="16"/>
      <c r="AC282" s="90">
        <v>0.2672298104760481</v>
      </c>
      <c r="AD282" s="18" t="s">
        <v>383</v>
      </c>
      <c r="AE282" s="138">
        <v>275</v>
      </c>
    </row>
    <row r="283" spans="1:31" x14ac:dyDescent="0.3">
      <c r="A283" s="86">
        <v>3</v>
      </c>
      <c r="B283" s="22" t="s">
        <v>27</v>
      </c>
      <c r="C283" s="22">
        <v>311</v>
      </c>
      <c r="D283" t="s">
        <v>38</v>
      </c>
      <c r="E283" s="87">
        <v>0.52647348413842787</v>
      </c>
      <c r="F283" s="18" t="s">
        <v>382</v>
      </c>
      <c r="G283" s="138">
        <v>226</v>
      </c>
      <c r="H283" s="87"/>
      <c r="I283" s="57">
        <v>0.24921625026423511</v>
      </c>
      <c r="J283" s="18" t="s">
        <v>383</v>
      </c>
      <c r="K283" s="138">
        <v>308</v>
      </c>
      <c r="L283" s="69"/>
      <c r="M283" s="17">
        <v>7.7419354838709681E-2</v>
      </c>
      <c r="N283" s="18" t="s">
        <v>384</v>
      </c>
      <c r="O283" s="138">
        <v>254</v>
      </c>
      <c r="P283" s="16"/>
      <c r="Q283" s="88">
        <v>0.43340200875611645</v>
      </c>
      <c r="R283" s="18" t="s">
        <v>382</v>
      </c>
      <c r="S283" s="138">
        <v>189</v>
      </c>
      <c r="T283" s="26"/>
      <c r="U283" s="89">
        <v>0.25744995750334526</v>
      </c>
      <c r="V283" s="18" t="s">
        <v>383</v>
      </c>
      <c r="W283" s="138">
        <v>281</v>
      </c>
      <c r="X283" s="89"/>
      <c r="Y283" s="17">
        <v>0.16444720172527072</v>
      </c>
      <c r="Z283" s="18" t="s">
        <v>384</v>
      </c>
      <c r="AA283" s="138">
        <v>232</v>
      </c>
      <c r="AB283" s="16"/>
      <c r="AC283" s="90">
        <v>0.2667682366713317</v>
      </c>
      <c r="AD283" s="18" t="s">
        <v>383</v>
      </c>
      <c r="AE283" s="138">
        <v>276</v>
      </c>
    </row>
    <row r="284" spans="1:31" x14ac:dyDescent="0.3">
      <c r="A284" s="86">
        <v>17</v>
      </c>
      <c r="B284" s="22" t="s">
        <v>265</v>
      </c>
      <c r="C284" s="22">
        <v>1711</v>
      </c>
      <c r="D284" t="s">
        <v>274</v>
      </c>
      <c r="E284" s="87">
        <v>0.62970006300831161</v>
      </c>
      <c r="F284" s="18" t="s">
        <v>381</v>
      </c>
      <c r="G284" s="138">
        <v>185</v>
      </c>
      <c r="H284" s="87"/>
      <c r="I284" s="57">
        <v>0.49467978002895086</v>
      </c>
      <c r="J284" s="18" t="s">
        <v>382</v>
      </c>
      <c r="K284" s="138">
        <v>241</v>
      </c>
      <c r="L284" s="69"/>
      <c r="M284" s="17">
        <v>6.4516129032258064E-3</v>
      </c>
      <c r="N284" s="18" t="s">
        <v>384</v>
      </c>
      <c r="O284" s="138">
        <v>302</v>
      </c>
      <c r="P284" s="16"/>
      <c r="Q284" s="88">
        <v>0.144375</v>
      </c>
      <c r="R284" s="18" t="s">
        <v>384</v>
      </c>
      <c r="S284" s="138">
        <v>295</v>
      </c>
      <c r="T284" s="26"/>
      <c r="U284" s="89">
        <v>0.30522078345211628</v>
      </c>
      <c r="V284" s="18" t="s">
        <v>383</v>
      </c>
      <c r="W284" s="138">
        <v>144</v>
      </c>
      <c r="X284" s="89"/>
      <c r="Y284" s="17">
        <v>6.7919961592618372E-2</v>
      </c>
      <c r="Z284" s="18" t="s">
        <v>384</v>
      </c>
      <c r="AA284" s="138">
        <v>314</v>
      </c>
      <c r="AB284" s="16"/>
      <c r="AC284" s="90">
        <v>0.2646641198382782</v>
      </c>
      <c r="AD284" s="18" t="s">
        <v>383</v>
      </c>
      <c r="AE284" s="138">
        <v>277</v>
      </c>
    </row>
    <row r="285" spans="1:31" x14ac:dyDescent="0.3">
      <c r="A285" s="86">
        <v>14</v>
      </c>
      <c r="B285" s="22" t="s">
        <v>223</v>
      </c>
      <c r="C285" s="22">
        <v>1410</v>
      </c>
      <c r="D285" t="s">
        <v>232</v>
      </c>
      <c r="E285" s="87">
        <v>0.1926015901144352</v>
      </c>
      <c r="F285" s="18" t="s">
        <v>384</v>
      </c>
      <c r="G285" s="138">
        <v>314</v>
      </c>
      <c r="H285" s="87"/>
      <c r="I285" s="57">
        <v>0.60462808330595053</v>
      </c>
      <c r="J285" s="18" t="s">
        <v>381</v>
      </c>
      <c r="K285" s="138">
        <v>185</v>
      </c>
      <c r="L285" s="69"/>
      <c r="M285" s="17">
        <v>0.11758555765360351</v>
      </c>
      <c r="N285" s="18" t="s">
        <v>384</v>
      </c>
      <c r="O285" s="138">
        <v>227</v>
      </c>
      <c r="P285" s="16"/>
      <c r="Q285" s="88">
        <v>0.42965200875611642</v>
      </c>
      <c r="R285" s="18" t="s">
        <v>382</v>
      </c>
      <c r="S285" s="138">
        <v>195</v>
      </c>
      <c r="T285" s="26"/>
      <c r="U285" s="89">
        <v>0.22510581519468198</v>
      </c>
      <c r="V285" s="18" t="s">
        <v>383</v>
      </c>
      <c r="W285" s="138">
        <v>330</v>
      </c>
      <c r="X285" s="89"/>
      <c r="Y285" s="17">
        <v>0.18822557503066586</v>
      </c>
      <c r="Z285" s="18" t="s">
        <v>384</v>
      </c>
      <c r="AA285" s="138">
        <v>211</v>
      </c>
      <c r="AB285" s="16"/>
      <c r="AC285" s="90">
        <v>0.26295883322289593</v>
      </c>
      <c r="AD285" s="18" t="s">
        <v>383</v>
      </c>
      <c r="AE285" s="138">
        <v>278</v>
      </c>
    </row>
    <row r="286" spans="1:31" x14ac:dyDescent="0.3">
      <c r="A286" s="86">
        <v>14</v>
      </c>
      <c r="B286" s="22" t="s">
        <v>223</v>
      </c>
      <c r="C286" s="22">
        <v>1407</v>
      </c>
      <c r="D286" t="s">
        <v>229</v>
      </c>
      <c r="E286" s="87">
        <v>0.73690266975001195</v>
      </c>
      <c r="F286" s="18" t="s">
        <v>381</v>
      </c>
      <c r="G286" s="138">
        <v>93</v>
      </c>
      <c r="H286" s="87"/>
      <c r="I286" s="57">
        <v>0.43130613009300006</v>
      </c>
      <c r="J286" s="18" t="s">
        <v>382</v>
      </c>
      <c r="K286" s="138">
        <v>273</v>
      </c>
      <c r="L286" s="69"/>
      <c r="M286" s="17">
        <v>9.0322580645161299E-2</v>
      </c>
      <c r="N286" s="18" t="s">
        <v>384</v>
      </c>
      <c r="O286" s="138">
        <v>246</v>
      </c>
      <c r="P286" s="16"/>
      <c r="Q286" s="88">
        <v>1.6874999999999998E-2</v>
      </c>
      <c r="R286" s="18" t="s">
        <v>384</v>
      </c>
      <c r="S286" s="138">
        <v>309</v>
      </c>
      <c r="T286" s="26"/>
      <c r="U286" s="89">
        <v>0.27996865965765294</v>
      </c>
      <c r="V286" s="18" t="s">
        <v>383</v>
      </c>
      <c r="W286" s="138">
        <v>215</v>
      </c>
      <c r="X286" s="89"/>
      <c r="Y286" s="17">
        <v>3.9922171324490122E-2</v>
      </c>
      <c r="Z286" s="18" t="s">
        <v>384</v>
      </c>
      <c r="AA286" s="138">
        <v>331</v>
      </c>
      <c r="AB286" s="16"/>
      <c r="AC286" s="90">
        <v>0.26294230932976964</v>
      </c>
      <c r="AD286" s="18" t="s">
        <v>383</v>
      </c>
      <c r="AE286" s="138">
        <v>279</v>
      </c>
    </row>
    <row r="287" spans="1:31" x14ac:dyDescent="0.3">
      <c r="A287" s="86">
        <v>13</v>
      </c>
      <c r="B287" s="22" t="s">
        <v>193</v>
      </c>
      <c r="C287" s="22">
        <v>1318</v>
      </c>
      <c r="D287" t="s">
        <v>207</v>
      </c>
      <c r="E287" s="87">
        <v>0.71129967927767623</v>
      </c>
      <c r="F287" s="18" t="s">
        <v>381</v>
      </c>
      <c r="G287" s="138">
        <v>115</v>
      </c>
      <c r="H287" s="87"/>
      <c r="I287" s="57">
        <v>0.21891402076942554</v>
      </c>
      <c r="J287" s="18" t="s">
        <v>383</v>
      </c>
      <c r="K287" s="138">
        <v>314</v>
      </c>
      <c r="L287" s="69"/>
      <c r="M287" s="17">
        <v>5.1612903225806452E-2</v>
      </c>
      <c r="N287" s="18" t="s">
        <v>384</v>
      </c>
      <c r="O287" s="138">
        <v>271</v>
      </c>
      <c r="P287" s="16"/>
      <c r="Q287" s="88">
        <v>0.54527700875611629</v>
      </c>
      <c r="R287" s="18" t="s">
        <v>382</v>
      </c>
      <c r="S287" s="138">
        <v>136</v>
      </c>
      <c r="T287" s="26"/>
      <c r="U287" s="89">
        <v>0.21080184598403748</v>
      </c>
      <c r="V287" s="18" t="s">
        <v>383</v>
      </c>
      <c r="W287" s="138">
        <v>339</v>
      </c>
      <c r="X287" s="89"/>
      <c r="Y287" s="17">
        <v>3.5865111544447138E-2</v>
      </c>
      <c r="Z287" s="18" t="s">
        <v>384</v>
      </c>
      <c r="AA287" s="138">
        <v>334</v>
      </c>
      <c r="AB287" s="16"/>
      <c r="AC287" s="90">
        <v>0.25976512014718867</v>
      </c>
      <c r="AD287" s="18" t="s">
        <v>383</v>
      </c>
      <c r="AE287" s="138">
        <v>280</v>
      </c>
    </row>
    <row r="288" spans="1:31" x14ac:dyDescent="0.3">
      <c r="A288" s="86">
        <v>4</v>
      </c>
      <c r="B288" s="22" t="s">
        <v>44</v>
      </c>
      <c r="C288" s="22">
        <v>409</v>
      </c>
      <c r="D288" t="s">
        <v>50</v>
      </c>
      <c r="E288" s="87">
        <v>0.5114874642535544</v>
      </c>
      <c r="F288" s="18" t="s">
        <v>382</v>
      </c>
      <c r="G288" s="138">
        <v>232</v>
      </c>
      <c r="H288" s="87"/>
      <c r="I288" s="57">
        <v>0.45487176151511177</v>
      </c>
      <c r="J288" s="18" t="s">
        <v>382</v>
      </c>
      <c r="K288" s="138">
        <v>266</v>
      </c>
      <c r="L288" s="69"/>
      <c r="M288" s="17">
        <v>0.13290322580645161</v>
      </c>
      <c r="N288" s="18" t="s">
        <v>384</v>
      </c>
      <c r="O288" s="138">
        <v>211</v>
      </c>
      <c r="P288" s="16"/>
      <c r="Q288" s="88">
        <v>0.13340200875611644</v>
      </c>
      <c r="R288" s="18" t="s">
        <v>384</v>
      </c>
      <c r="S288" s="138">
        <v>298</v>
      </c>
      <c r="T288" s="26"/>
      <c r="U288" s="89">
        <v>0.25734790981865163</v>
      </c>
      <c r="V288" s="18" t="s">
        <v>383</v>
      </c>
      <c r="W288" s="138">
        <v>282</v>
      </c>
      <c r="X288" s="89"/>
      <c r="Y288" s="17">
        <v>0.11514733244202714</v>
      </c>
      <c r="Z288" s="18" t="s">
        <v>384</v>
      </c>
      <c r="AA288" s="138">
        <v>275</v>
      </c>
      <c r="AB288" s="16"/>
      <c r="AC288" s="90">
        <v>0.25964881349850227</v>
      </c>
      <c r="AD288" s="18" t="s">
        <v>383</v>
      </c>
      <c r="AE288" s="138">
        <v>281</v>
      </c>
    </row>
    <row r="289" spans="1:31" x14ac:dyDescent="0.3">
      <c r="A289" s="86">
        <v>7</v>
      </c>
      <c r="B289" s="22" t="s">
        <v>85</v>
      </c>
      <c r="C289" s="22">
        <v>705</v>
      </c>
      <c r="D289" t="s">
        <v>89</v>
      </c>
      <c r="E289" s="87">
        <v>0.55739682413269998</v>
      </c>
      <c r="F289" s="18" t="s">
        <v>382</v>
      </c>
      <c r="G289" s="138">
        <v>219</v>
      </c>
      <c r="H289" s="87"/>
      <c r="I289" s="57">
        <v>0.28353885138948309</v>
      </c>
      <c r="J289" s="18" t="s">
        <v>383</v>
      </c>
      <c r="K289" s="138">
        <v>302</v>
      </c>
      <c r="L289" s="69"/>
      <c r="M289" s="17">
        <v>0</v>
      </c>
      <c r="N289" s="18" t="s">
        <v>384</v>
      </c>
      <c r="O289" s="138">
        <v>320</v>
      </c>
      <c r="P289" s="16"/>
      <c r="Q289" s="88">
        <v>0.15</v>
      </c>
      <c r="R289" s="18" t="s">
        <v>384</v>
      </c>
      <c r="S289" s="138">
        <v>293</v>
      </c>
      <c r="T289" s="26"/>
      <c r="U289" s="89">
        <v>0.25469736267579457</v>
      </c>
      <c r="V289" s="18" t="s">
        <v>383</v>
      </c>
      <c r="W289" s="138">
        <v>287</v>
      </c>
      <c r="X289" s="89"/>
      <c r="Y289" s="17">
        <v>0.26154077737035142</v>
      </c>
      <c r="Z289" s="18" t="s">
        <v>383</v>
      </c>
      <c r="AA289" s="138">
        <v>169</v>
      </c>
      <c r="AB289" s="16"/>
      <c r="AC289" s="90">
        <v>0.25757440343691762</v>
      </c>
      <c r="AD289" s="18" t="s">
        <v>383</v>
      </c>
      <c r="AE289" s="138">
        <v>282</v>
      </c>
    </row>
    <row r="290" spans="1:31" x14ac:dyDescent="0.3">
      <c r="A290" s="86">
        <v>13</v>
      </c>
      <c r="B290" s="22" t="s">
        <v>193</v>
      </c>
      <c r="C290" s="22">
        <v>1313</v>
      </c>
      <c r="D290" t="s">
        <v>202</v>
      </c>
      <c r="E290" s="87">
        <v>0.65515351667571176</v>
      </c>
      <c r="F290" s="18" t="s">
        <v>381</v>
      </c>
      <c r="G290" s="138">
        <v>159</v>
      </c>
      <c r="H290" s="87"/>
      <c r="I290" s="57">
        <v>0.40347123133220653</v>
      </c>
      <c r="J290" s="18" t="s">
        <v>382</v>
      </c>
      <c r="K290" s="138">
        <v>280</v>
      </c>
      <c r="L290" s="69"/>
      <c r="M290" s="17">
        <v>0</v>
      </c>
      <c r="N290" s="18" t="s">
        <v>384</v>
      </c>
      <c r="O290" s="138">
        <v>315</v>
      </c>
      <c r="P290" s="16"/>
      <c r="Q290" s="88">
        <v>0</v>
      </c>
      <c r="R290" s="18" t="s">
        <v>384</v>
      </c>
      <c r="S290" s="138">
        <v>326</v>
      </c>
      <c r="T290" s="26"/>
      <c r="U290" s="89">
        <v>0.26589768712757239</v>
      </c>
      <c r="V290" s="18" t="s">
        <v>383</v>
      </c>
      <c r="W290" s="138">
        <v>252</v>
      </c>
      <c r="X290" s="89"/>
      <c r="Y290" s="17">
        <v>0.16686837499696366</v>
      </c>
      <c r="Z290" s="18" t="s">
        <v>384</v>
      </c>
      <c r="AA290" s="138">
        <v>230</v>
      </c>
      <c r="AB290" s="16"/>
      <c r="AC290" s="90">
        <v>0.25545209495416543</v>
      </c>
      <c r="AD290" s="18" t="s">
        <v>383</v>
      </c>
      <c r="AE290" s="138">
        <v>283</v>
      </c>
    </row>
    <row r="291" spans="1:31" x14ac:dyDescent="0.3">
      <c r="A291" s="86">
        <v>13</v>
      </c>
      <c r="B291" s="22" t="s">
        <v>193</v>
      </c>
      <c r="C291" s="22">
        <v>1314</v>
      </c>
      <c r="D291" t="s">
        <v>203</v>
      </c>
      <c r="E291" s="87">
        <v>0.15984246172388428</v>
      </c>
      <c r="F291" s="18" t="s">
        <v>384</v>
      </c>
      <c r="G291" s="138">
        <v>318</v>
      </c>
      <c r="H291" s="87"/>
      <c r="I291" s="57">
        <v>0.61309688755552794</v>
      </c>
      <c r="J291" s="18" t="s">
        <v>381</v>
      </c>
      <c r="K291" s="138">
        <v>182</v>
      </c>
      <c r="L291" s="69"/>
      <c r="M291" s="17">
        <v>3.870967741935484E-2</v>
      </c>
      <c r="N291" s="18" t="s">
        <v>384</v>
      </c>
      <c r="O291" s="138">
        <v>279</v>
      </c>
      <c r="P291" s="16"/>
      <c r="Q291" s="88">
        <v>0.18965200875611643</v>
      </c>
      <c r="R291" s="18" t="s">
        <v>384</v>
      </c>
      <c r="S291" s="138">
        <v>282</v>
      </c>
      <c r="T291" s="26"/>
      <c r="U291" s="89">
        <v>0.33774760463268405</v>
      </c>
      <c r="V291" s="18" t="s">
        <v>383</v>
      </c>
      <c r="W291" s="138">
        <v>75</v>
      </c>
      <c r="X291" s="89"/>
      <c r="Y291" s="17">
        <v>0.21682112779381066</v>
      </c>
      <c r="Z291" s="18" t="s">
        <v>383</v>
      </c>
      <c r="AA291" s="138">
        <v>192</v>
      </c>
      <c r="AB291" s="16"/>
      <c r="AC291" s="90">
        <v>0.25471243223200357</v>
      </c>
      <c r="AD291" s="18" t="s">
        <v>383</v>
      </c>
      <c r="AE291" s="138">
        <v>284</v>
      </c>
    </row>
    <row r="292" spans="1:31" x14ac:dyDescent="0.3">
      <c r="A292" s="86">
        <v>7</v>
      </c>
      <c r="B292" s="22" t="s">
        <v>85</v>
      </c>
      <c r="C292" s="22">
        <v>702</v>
      </c>
      <c r="D292" t="s">
        <v>86</v>
      </c>
      <c r="E292" s="87">
        <v>0.69450319475509215</v>
      </c>
      <c r="F292" s="18" t="s">
        <v>381</v>
      </c>
      <c r="G292" s="138">
        <v>127</v>
      </c>
      <c r="H292" s="87"/>
      <c r="I292" s="57">
        <v>8.755419553116417E-2</v>
      </c>
      <c r="J292" s="18" t="s">
        <v>384</v>
      </c>
      <c r="K292" s="138">
        <v>335</v>
      </c>
      <c r="L292" s="69"/>
      <c r="M292" s="17">
        <v>0.16350254402125827</v>
      </c>
      <c r="N292" s="18" t="s">
        <v>384</v>
      </c>
      <c r="O292" s="138">
        <v>188</v>
      </c>
      <c r="P292" s="16"/>
      <c r="Q292" s="88">
        <v>0.28340200875611643</v>
      </c>
      <c r="R292" s="18" t="s">
        <v>383</v>
      </c>
      <c r="S292" s="138">
        <v>258</v>
      </c>
      <c r="T292" s="26"/>
      <c r="U292" s="89">
        <v>0.24500346428601488</v>
      </c>
      <c r="V292" s="18" t="s">
        <v>383</v>
      </c>
      <c r="W292" s="138">
        <v>307</v>
      </c>
      <c r="X292" s="89"/>
      <c r="Y292" s="17">
        <v>7.1066870824618739E-2</v>
      </c>
      <c r="Z292" s="18" t="s">
        <v>384</v>
      </c>
      <c r="AA292" s="138">
        <v>311</v>
      </c>
      <c r="AB292" s="16"/>
      <c r="AC292" s="90">
        <v>0.24848205961448985</v>
      </c>
      <c r="AD292" s="18" t="s">
        <v>383</v>
      </c>
      <c r="AE292" s="138">
        <v>285</v>
      </c>
    </row>
    <row r="293" spans="1:31" x14ac:dyDescent="0.3">
      <c r="A293" s="86">
        <v>18</v>
      </c>
      <c r="B293" s="22" t="s">
        <v>278</v>
      </c>
      <c r="C293" s="22">
        <v>1805</v>
      </c>
      <c r="D293" t="s">
        <v>283</v>
      </c>
      <c r="E293" s="87">
        <v>0.37716622686657197</v>
      </c>
      <c r="F293" s="18" t="s">
        <v>383</v>
      </c>
      <c r="G293" s="138">
        <v>269</v>
      </c>
      <c r="H293" s="87"/>
      <c r="I293" s="57">
        <v>0.60065474922205886</v>
      </c>
      <c r="J293" s="18" t="s">
        <v>381</v>
      </c>
      <c r="K293" s="138">
        <v>188</v>
      </c>
      <c r="L293" s="69"/>
      <c r="M293" s="17">
        <v>0</v>
      </c>
      <c r="N293" s="18" t="s">
        <v>384</v>
      </c>
      <c r="O293" s="138">
        <v>308</v>
      </c>
      <c r="P293" s="16"/>
      <c r="Q293" s="88">
        <v>0.25779761138295137</v>
      </c>
      <c r="R293" s="18" t="s">
        <v>383</v>
      </c>
      <c r="S293" s="138">
        <v>266</v>
      </c>
      <c r="T293" s="26"/>
      <c r="U293" s="89">
        <v>0.29997357809407688</v>
      </c>
      <c r="V293" s="18" t="s">
        <v>383</v>
      </c>
      <c r="W293" s="138">
        <v>162</v>
      </c>
      <c r="X293" s="89"/>
      <c r="Y293" s="17">
        <v>7.4950175302613178E-2</v>
      </c>
      <c r="Z293" s="18" t="s">
        <v>384</v>
      </c>
      <c r="AA293" s="138">
        <v>307</v>
      </c>
      <c r="AB293" s="16"/>
      <c r="AC293" s="90">
        <v>0.24794545932731527</v>
      </c>
      <c r="AD293" s="18" t="s">
        <v>383</v>
      </c>
      <c r="AE293" s="138">
        <v>286</v>
      </c>
    </row>
    <row r="294" spans="1:31" x14ac:dyDescent="0.3">
      <c r="A294" s="86">
        <v>2</v>
      </c>
      <c r="B294" s="22" t="s">
        <v>18</v>
      </c>
      <c r="C294" s="22">
        <v>202</v>
      </c>
      <c r="D294" t="s">
        <v>20</v>
      </c>
      <c r="E294" s="87">
        <v>0.1926015901144352</v>
      </c>
      <c r="F294" s="18" t="s">
        <v>384</v>
      </c>
      <c r="G294" s="138">
        <v>310</v>
      </c>
      <c r="H294" s="87"/>
      <c r="I294" s="57">
        <v>0.40104236060647125</v>
      </c>
      <c r="J294" s="18" t="s">
        <v>382</v>
      </c>
      <c r="K294" s="138">
        <v>282</v>
      </c>
      <c r="L294" s="69"/>
      <c r="M294" s="17">
        <v>3.3996765702068957E-2</v>
      </c>
      <c r="N294" s="18" t="s">
        <v>384</v>
      </c>
      <c r="O294" s="138">
        <v>282</v>
      </c>
      <c r="P294" s="16"/>
      <c r="Q294" s="88">
        <v>0.17342261138295137</v>
      </c>
      <c r="R294" s="18" t="s">
        <v>384</v>
      </c>
      <c r="S294" s="138">
        <v>289</v>
      </c>
      <c r="T294" s="26"/>
      <c r="U294" s="89">
        <v>0.33061875810404373</v>
      </c>
      <c r="V294" s="18" t="s">
        <v>383</v>
      </c>
      <c r="W294" s="138">
        <v>88</v>
      </c>
      <c r="X294" s="89"/>
      <c r="Y294" s="17">
        <v>0.29092098969641306</v>
      </c>
      <c r="Z294" s="18" t="s">
        <v>383</v>
      </c>
      <c r="AA294" s="138">
        <v>147</v>
      </c>
      <c r="AB294" s="16"/>
      <c r="AC294" s="90">
        <v>0.24542604162130482</v>
      </c>
      <c r="AD294" s="18" t="s">
        <v>383</v>
      </c>
      <c r="AE294" s="138">
        <v>287</v>
      </c>
    </row>
    <row r="295" spans="1:31" x14ac:dyDescent="0.3">
      <c r="A295" s="86">
        <v>3</v>
      </c>
      <c r="B295" s="22" t="s">
        <v>27</v>
      </c>
      <c r="C295" s="22">
        <v>304</v>
      </c>
      <c r="D295" t="s">
        <v>31</v>
      </c>
      <c r="E295" s="87">
        <v>0.43468492344776855</v>
      </c>
      <c r="F295" s="18" t="s">
        <v>382</v>
      </c>
      <c r="G295" s="138">
        <v>260</v>
      </c>
      <c r="H295" s="87"/>
      <c r="I295" s="57">
        <v>0.10033236036257244</v>
      </c>
      <c r="J295" s="18" t="s">
        <v>384</v>
      </c>
      <c r="K295" s="138">
        <v>332</v>
      </c>
      <c r="L295" s="69"/>
      <c r="M295" s="17">
        <v>0.38951824435618931</v>
      </c>
      <c r="N295" s="18" t="s">
        <v>383</v>
      </c>
      <c r="O295" s="138">
        <v>68</v>
      </c>
      <c r="P295" s="16"/>
      <c r="Q295" s="88">
        <v>0</v>
      </c>
      <c r="R295" s="18" t="s">
        <v>384</v>
      </c>
      <c r="S295" s="138">
        <v>313</v>
      </c>
      <c r="T295" s="26"/>
      <c r="U295" s="89">
        <v>0.33838610930550955</v>
      </c>
      <c r="V295" s="18" t="s">
        <v>383</v>
      </c>
      <c r="W295" s="138">
        <v>74</v>
      </c>
      <c r="X295" s="89"/>
      <c r="Y295" s="17">
        <v>0.10069277799308049</v>
      </c>
      <c r="Z295" s="18" t="s">
        <v>384</v>
      </c>
      <c r="AA295" s="138">
        <v>286</v>
      </c>
      <c r="AB295" s="16"/>
      <c r="AC295" s="90">
        <v>0.24502895134065167</v>
      </c>
      <c r="AD295" s="18" t="s">
        <v>383</v>
      </c>
      <c r="AE295" s="138">
        <v>288</v>
      </c>
    </row>
    <row r="296" spans="1:31" x14ac:dyDescent="0.3">
      <c r="A296" s="86">
        <v>10</v>
      </c>
      <c r="B296" s="22" t="s">
        <v>136</v>
      </c>
      <c r="C296" s="22">
        <v>1006</v>
      </c>
      <c r="D296" t="s">
        <v>142</v>
      </c>
      <c r="E296" s="87">
        <v>0.5897111351924631</v>
      </c>
      <c r="F296" s="18" t="s">
        <v>382</v>
      </c>
      <c r="G296" s="138">
        <v>206</v>
      </c>
      <c r="H296" s="87"/>
      <c r="I296" s="57">
        <v>0.16853401426124198</v>
      </c>
      <c r="J296" s="18" t="s">
        <v>384</v>
      </c>
      <c r="K296" s="138">
        <v>319</v>
      </c>
      <c r="L296" s="69"/>
      <c r="M296" s="17">
        <v>0</v>
      </c>
      <c r="N296" s="18" t="s">
        <v>384</v>
      </c>
      <c r="O296" s="138">
        <v>326</v>
      </c>
      <c r="P296" s="16"/>
      <c r="Q296" s="88">
        <v>0.2459020087561164</v>
      </c>
      <c r="R296" s="18" t="s">
        <v>383</v>
      </c>
      <c r="S296" s="138">
        <v>272</v>
      </c>
      <c r="T296" s="26"/>
      <c r="U296" s="89">
        <v>0.31029147810331981</v>
      </c>
      <c r="V296" s="18" t="s">
        <v>383</v>
      </c>
      <c r="W296" s="138">
        <v>133</v>
      </c>
      <c r="X296" s="89"/>
      <c r="Y296" s="17">
        <v>0.1450489876180644</v>
      </c>
      <c r="Z296" s="18" t="s">
        <v>384</v>
      </c>
      <c r="AA296" s="138">
        <v>246</v>
      </c>
      <c r="AB296" s="16"/>
      <c r="AC296" s="90">
        <v>0.24347680707501013</v>
      </c>
      <c r="AD296" s="18" t="s">
        <v>383</v>
      </c>
      <c r="AE296" s="138">
        <v>289</v>
      </c>
    </row>
    <row r="297" spans="1:31" x14ac:dyDescent="0.3">
      <c r="A297" s="86">
        <v>14</v>
      </c>
      <c r="B297" s="22" t="s">
        <v>223</v>
      </c>
      <c r="C297" s="22">
        <v>1409</v>
      </c>
      <c r="D297" t="s">
        <v>231</v>
      </c>
      <c r="E297" s="87">
        <v>0.58222304603361308</v>
      </c>
      <c r="F297" s="18" t="s">
        <v>382</v>
      </c>
      <c r="G297" s="138">
        <v>211</v>
      </c>
      <c r="H297" s="87"/>
      <c r="I297" s="57">
        <v>0.18918674360973151</v>
      </c>
      <c r="J297" s="18" t="s">
        <v>384</v>
      </c>
      <c r="K297" s="138">
        <v>318</v>
      </c>
      <c r="L297" s="69"/>
      <c r="M297" s="17">
        <v>0</v>
      </c>
      <c r="N297" s="18" t="s">
        <v>384</v>
      </c>
      <c r="O297" s="138">
        <v>325</v>
      </c>
      <c r="P297" s="16"/>
      <c r="Q297" s="88">
        <v>0.25402700875611645</v>
      </c>
      <c r="R297" s="18" t="s">
        <v>383</v>
      </c>
      <c r="S297" s="138">
        <v>268</v>
      </c>
      <c r="T297" s="26"/>
      <c r="U297" s="89">
        <v>0.25792180903424727</v>
      </c>
      <c r="V297" s="18" t="s">
        <v>383</v>
      </c>
      <c r="W297" s="138">
        <v>279</v>
      </c>
      <c r="X297" s="89"/>
      <c r="Y297" s="17">
        <v>0.18110189180380534</v>
      </c>
      <c r="Z297" s="18" t="s">
        <v>384</v>
      </c>
      <c r="AA297" s="138">
        <v>215</v>
      </c>
      <c r="AB297" s="16"/>
      <c r="AC297" s="90">
        <v>0.24203577860457104</v>
      </c>
      <c r="AD297" s="18" t="s">
        <v>383</v>
      </c>
      <c r="AE297" s="138">
        <v>290</v>
      </c>
    </row>
    <row r="298" spans="1:31" x14ac:dyDescent="0.3">
      <c r="A298" s="86">
        <v>13</v>
      </c>
      <c r="B298" s="22" t="s">
        <v>193</v>
      </c>
      <c r="C298" s="22">
        <v>1317</v>
      </c>
      <c r="D298" t="s">
        <v>206</v>
      </c>
      <c r="E298" s="87">
        <v>0.46782451988117352</v>
      </c>
      <c r="F298" s="18" t="s">
        <v>382</v>
      </c>
      <c r="G298" s="138">
        <v>251</v>
      </c>
      <c r="H298" s="87"/>
      <c r="I298" s="57">
        <v>0.47519062897331632</v>
      </c>
      <c r="J298" s="18" t="s">
        <v>382</v>
      </c>
      <c r="K298" s="138">
        <v>253</v>
      </c>
      <c r="L298" s="69"/>
      <c r="M298" s="17">
        <v>0</v>
      </c>
      <c r="N298" s="18" t="s">
        <v>384</v>
      </c>
      <c r="O298" s="138">
        <v>313</v>
      </c>
      <c r="P298" s="16"/>
      <c r="Q298" s="88">
        <v>0.21937499999999999</v>
      </c>
      <c r="R298" s="18" t="s">
        <v>383</v>
      </c>
      <c r="S298" s="138">
        <v>278</v>
      </c>
      <c r="T298" s="26"/>
      <c r="U298" s="89">
        <v>0.268359026068969</v>
      </c>
      <c r="V298" s="18" t="s">
        <v>383</v>
      </c>
      <c r="W298" s="138">
        <v>246</v>
      </c>
      <c r="X298" s="89"/>
      <c r="Y298" s="17">
        <v>9.521303504779155E-2</v>
      </c>
      <c r="Z298" s="18" t="s">
        <v>384</v>
      </c>
      <c r="AA298" s="138">
        <v>290</v>
      </c>
      <c r="AB298" s="16"/>
      <c r="AC298" s="90">
        <v>0.24009724332633711</v>
      </c>
      <c r="AD298" s="18" t="s">
        <v>383</v>
      </c>
      <c r="AE298" s="138">
        <v>291</v>
      </c>
    </row>
    <row r="299" spans="1:31" x14ac:dyDescent="0.3">
      <c r="A299" s="86">
        <v>13</v>
      </c>
      <c r="B299" s="22" t="s">
        <v>193</v>
      </c>
      <c r="C299" s="22">
        <v>1321</v>
      </c>
      <c r="D299" t="s">
        <v>210</v>
      </c>
      <c r="E299" s="87">
        <v>0.84194736708276618</v>
      </c>
      <c r="F299" s="18" t="s">
        <v>380</v>
      </c>
      <c r="G299" s="138">
        <v>16</v>
      </c>
      <c r="H299" s="87"/>
      <c r="I299" s="57">
        <v>0.12299516286842574</v>
      </c>
      <c r="J299" s="18" t="s">
        <v>384</v>
      </c>
      <c r="K299" s="138">
        <v>327</v>
      </c>
      <c r="L299" s="69"/>
      <c r="M299" s="17">
        <v>0</v>
      </c>
      <c r="N299" s="18" t="s">
        <v>384</v>
      </c>
      <c r="O299" s="138">
        <v>331</v>
      </c>
      <c r="P299" s="16"/>
      <c r="Q299" s="88">
        <v>0</v>
      </c>
      <c r="R299" s="18" t="s">
        <v>384</v>
      </c>
      <c r="S299" s="138">
        <v>332</v>
      </c>
      <c r="T299" s="26"/>
      <c r="U299" s="89">
        <v>0.2627653580088361</v>
      </c>
      <c r="V299" s="18" t="s">
        <v>383</v>
      </c>
      <c r="W299" s="138">
        <v>264</v>
      </c>
      <c r="X299" s="89"/>
      <c r="Y299" s="17">
        <v>0.1268116285920157</v>
      </c>
      <c r="Z299" s="18" t="s">
        <v>384</v>
      </c>
      <c r="AA299" s="138">
        <v>261</v>
      </c>
      <c r="AB299" s="16"/>
      <c r="AC299" s="90">
        <v>0.23963730300301575</v>
      </c>
      <c r="AD299" s="18" t="s">
        <v>383</v>
      </c>
      <c r="AE299" s="138">
        <v>292</v>
      </c>
    </row>
    <row r="300" spans="1:31" x14ac:dyDescent="0.3">
      <c r="A300" s="86">
        <v>13</v>
      </c>
      <c r="B300" s="22" t="s">
        <v>193</v>
      </c>
      <c r="C300" s="22">
        <v>1330</v>
      </c>
      <c r="D300" t="s">
        <v>219</v>
      </c>
      <c r="E300" s="87">
        <v>0.26343492344776853</v>
      </c>
      <c r="F300" s="18" t="s">
        <v>383</v>
      </c>
      <c r="G300" s="138">
        <v>298</v>
      </c>
      <c r="H300" s="87"/>
      <c r="I300" s="57">
        <v>0.50346211696376431</v>
      </c>
      <c r="J300" s="18" t="s">
        <v>382</v>
      </c>
      <c r="K300" s="138">
        <v>238</v>
      </c>
      <c r="L300" s="69"/>
      <c r="M300" s="17">
        <v>0</v>
      </c>
      <c r="N300" s="18" t="s">
        <v>384</v>
      </c>
      <c r="O300" s="138">
        <v>312</v>
      </c>
      <c r="P300" s="16"/>
      <c r="Q300" s="88">
        <v>6.5624999999999989E-2</v>
      </c>
      <c r="R300" s="18" t="s">
        <v>384</v>
      </c>
      <c r="S300" s="138">
        <v>306</v>
      </c>
      <c r="T300" s="26"/>
      <c r="U300" s="89">
        <v>0.24680330733225084</v>
      </c>
      <c r="V300" s="18" t="s">
        <v>383</v>
      </c>
      <c r="W300" s="138">
        <v>301</v>
      </c>
      <c r="X300" s="89"/>
      <c r="Y300" s="17">
        <v>0.31040500567783708</v>
      </c>
      <c r="Z300" s="18" t="s">
        <v>383</v>
      </c>
      <c r="AA300" s="138">
        <v>137</v>
      </c>
      <c r="AB300" s="16"/>
      <c r="AC300" s="90">
        <v>0.23962439600530672</v>
      </c>
      <c r="AD300" s="18" t="s">
        <v>383</v>
      </c>
      <c r="AE300" s="138">
        <v>293</v>
      </c>
    </row>
    <row r="301" spans="1:31" x14ac:dyDescent="0.3">
      <c r="A301" s="86">
        <v>9</v>
      </c>
      <c r="B301" s="22" t="s">
        <v>112</v>
      </c>
      <c r="C301" s="22">
        <v>919</v>
      </c>
      <c r="D301" t="s">
        <v>130</v>
      </c>
      <c r="E301" s="87">
        <v>0.68922194323407637</v>
      </c>
      <c r="F301" s="18" t="s">
        <v>381</v>
      </c>
      <c r="G301" s="138">
        <v>130</v>
      </c>
      <c r="H301" s="87"/>
      <c r="I301" s="57">
        <v>0.16026088079442383</v>
      </c>
      <c r="J301" s="18" t="s">
        <v>384</v>
      </c>
      <c r="K301" s="138">
        <v>322</v>
      </c>
      <c r="L301" s="69"/>
      <c r="M301" s="17">
        <v>0.12</v>
      </c>
      <c r="N301" s="18" t="s">
        <v>384</v>
      </c>
      <c r="O301" s="138">
        <v>224</v>
      </c>
      <c r="P301" s="16"/>
      <c r="Q301" s="88">
        <v>0</v>
      </c>
      <c r="R301" s="18" t="s">
        <v>384</v>
      </c>
      <c r="S301" s="138">
        <v>316</v>
      </c>
      <c r="T301" s="26"/>
      <c r="U301" s="89">
        <v>0.30082497498655592</v>
      </c>
      <c r="V301" s="18" t="s">
        <v>383</v>
      </c>
      <c r="W301" s="138">
        <v>159</v>
      </c>
      <c r="X301" s="89"/>
      <c r="Y301" s="17">
        <v>8.0483137906418215E-2</v>
      </c>
      <c r="Z301" s="18" t="s">
        <v>384</v>
      </c>
      <c r="AA301" s="138">
        <v>303</v>
      </c>
      <c r="AB301" s="16"/>
      <c r="AC301" s="90">
        <v>0.23730032353544805</v>
      </c>
      <c r="AD301" s="18" t="s">
        <v>383</v>
      </c>
      <c r="AE301" s="138">
        <v>294</v>
      </c>
    </row>
    <row r="302" spans="1:31" x14ac:dyDescent="0.3">
      <c r="A302" s="86">
        <v>13</v>
      </c>
      <c r="B302" s="22" t="s">
        <v>193</v>
      </c>
      <c r="C302" s="22">
        <v>1301</v>
      </c>
      <c r="D302" t="s">
        <v>193</v>
      </c>
      <c r="E302" s="87">
        <v>0.26577571981503834</v>
      </c>
      <c r="F302" s="18" t="s">
        <v>383</v>
      </c>
      <c r="G302" s="138">
        <v>290</v>
      </c>
      <c r="H302" s="87"/>
      <c r="I302" s="57">
        <v>0.47936146528499424</v>
      </c>
      <c r="J302" s="18" t="s">
        <v>382</v>
      </c>
      <c r="K302" s="138">
        <v>249</v>
      </c>
      <c r="L302" s="69"/>
      <c r="M302" s="17">
        <v>6.4516129032258064E-3</v>
      </c>
      <c r="N302" s="18" t="s">
        <v>384</v>
      </c>
      <c r="O302" s="138">
        <v>303</v>
      </c>
      <c r="P302" s="16"/>
      <c r="Q302" s="88">
        <v>6.5624999999999989E-2</v>
      </c>
      <c r="R302" s="18" t="s">
        <v>384</v>
      </c>
      <c r="S302" s="138">
        <v>305</v>
      </c>
      <c r="T302" s="26"/>
      <c r="U302" s="89">
        <v>0.40608113630296017</v>
      </c>
      <c r="V302" s="18" t="s">
        <v>382</v>
      </c>
      <c r="W302" s="138">
        <v>27</v>
      </c>
      <c r="X302" s="89"/>
      <c r="Y302" s="17">
        <v>0.14078056794835411</v>
      </c>
      <c r="Z302" s="18" t="s">
        <v>384</v>
      </c>
      <c r="AA302" s="138">
        <v>249</v>
      </c>
      <c r="AB302" s="16"/>
      <c r="AC302" s="90">
        <v>0.23559643401582228</v>
      </c>
      <c r="AD302" s="18" t="s">
        <v>383</v>
      </c>
      <c r="AE302" s="138">
        <v>295</v>
      </c>
    </row>
    <row r="303" spans="1:31" x14ac:dyDescent="0.3">
      <c r="A303" s="86">
        <v>7</v>
      </c>
      <c r="B303" s="22" t="s">
        <v>85</v>
      </c>
      <c r="C303" s="22">
        <v>717</v>
      </c>
      <c r="D303" t="s">
        <v>101</v>
      </c>
      <c r="E303" s="87">
        <v>0.25069682820967326</v>
      </c>
      <c r="F303" s="18" t="s">
        <v>383</v>
      </c>
      <c r="G303" s="138">
        <v>302</v>
      </c>
      <c r="H303" s="87"/>
      <c r="I303" s="57">
        <v>0.38362547416651532</v>
      </c>
      <c r="J303" s="18" t="s">
        <v>383</v>
      </c>
      <c r="K303" s="138">
        <v>286</v>
      </c>
      <c r="L303" s="69"/>
      <c r="M303" s="17">
        <v>0.14191001549568111</v>
      </c>
      <c r="N303" s="18" t="s">
        <v>384</v>
      </c>
      <c r="O303" s="138">
        <v>208</v>
      </c>
      <c r="P303" s="16"/>
      <c r="Q303" s="88">
        <v>0.17342261138295137</v>
      </c>
      <c r="R303" s="18" t="s">
        <v>384</v>
      </c>
      <c r="S303" s="138">
        <v>288</v>
      </c>
      <c r="T303" s="26"/>
      <c r="U303" s="89">
        <v>0.25631279644841581</v>
      </c>
      <c r="V303" s="18" t="s">
        <v>383</v>
      </c>
      <c r="W303" s="138">
        <v>284</v>
      </c>
      <c r="X303" s="89"/>
      <c r="Y303" s="17">
        <v>0.20395226385287663</v>
      </c>
      <c r="Z303" s="18" t="s">
        <v>383</v>
      </c>
      <c r="AA303" s="138">
        <v>196</v>
      </c>
      <c r="AB303" s="16"/>
      <c r="AC303" s="90">
        <v>0.23353739907905574</v>
      </c>
      <c r="AD303" s="18" t="s">
        <v>383</v>
      </c>
      <c r="AE303" s="138">
        <v>296</v>
      </c>
    </row>
    <row r="304" spans="1:31" x14ac:dyDescent="0.3">
      <c r="A304" s="86">
        <v>7</v>
      </c>
      <c r="B304" s="22" t="s">
        <v>85</v>
      </c>
      <c r="C304" s="22">
        <v>710</v>
      </c>
      <c r="D304" t="s">
        <v>94</v>
      </c>
      <c r="E304" s="87">
        <v>0.54665935526595033</v>
      </c>
      <c r="F304" s="18" t="s">
        <v>382</v>
      </c>
      <c r="G304" s="138">
        <v>221</v>
      </c>
      <c r="H304" s="87"/>
      <c r="I304" s="57">
        <v>6.5718900885808618E-2</v>
      </c>
      <c r="J304" s="18" t="s">
        <v>384</v>
      </c>
      <c r="K304" s="138">
        <v>339</v>
      </c>
      <c r="L304" s="69"/>
      <c r="M304" s="17">
        <v>0.17666597254456254</v>
      </c>
      <c r="N304" s="18" t="s">
        <v>384</v>
      </c>
      <c r="O304" s="138">
        <v>178</v>
      </c>
      <c r="P304" s="16"/>
      <c r="Q304" s="88">
        <v>0.15</v>
      </c>
      <c r="R304" s="18" t="s">
        <v>384</v>
      </c>
      <c r="S304" s="138">
        <v>292</v>
      </c>
      <c r="T304" s="26"/>
      <c r="U304" s="89">
        <v>0.31972594054412934</v>
      </c>
      <c r="V304" s="18" t="s">
        <v>383</v>
      </c>
      <c r="W304" s="138">
        <v>110</v>
      </c>
      <c r="X304" s="89"/>
      <c r="Y304" s="17">
        <v>9.276625073217179E-2</v>
      </c>
      <c r="Z304" s="18" t="s">
        <v>384</v>
      </c>
      <c r="AA304" s="138">
        <v>292</v>
      </c>
      <c r="AB304" s="16"/>
      <c r="AC304" s="90">
        <v>0.23280476069451292</v>
      </c>
      <c r="AD304" s="18" t="s">
        <v>383</v>
      </c>
      <c r="AE304" s="138">
        <v>297</v>
      </c>
    </row>
    <row r="305" spans="1:31" x14ac:dyDescent="0.3">
      <c r="A305" s="86">
        <v>21</v>
      </c>
      <c r="B305" s="22" t="s">
        <v>304</v>
      </c>
      <c r="C305" s="22">
        <v>2102</v>
      </c>
      <c r="D305" t="s">
        <v>305</v>
      </c>
      <c r="E305" s="87">
        <v>0.65815394586370868</v>
      </c>
      <c r="F305" s="18" t="s">
        <v>381</v>
      </c>
      <c r="G305" s="138">
        <v>154</v>
      </c>
      <c r="H305" s="87"/>
      <c r="I305" s="57">
        <v>0.32133072406614344</v>
      </c>
      <c r="J305" s="18" t="s">
        <v>383</v>
      </c>
      <c r="K305" s="138">
        <v>295</v>
      </c>
      <c r="L305" s="69"/>
      <c r="M305" s="17">
        <v>0</v>
      </c>
      <c r="N305" s="18" t="s">
        <v>384</v>
      </c>
      <c r="O305" s="138">
        <v>318</v>
      </c>
      <c r="P305" s="16"/>
      <c r="Q305" s="88">
        <v>9.3749999999999997E-3</v>
      </c>
      <c r="R305" s="18" t="s">
        <v>384</v>
      </c>
      <c r="S305" s="138">
        <v>311</v>
      </c>
      <c r="T305" s="26"/>
      <c r="U305" s="89">
        <v>0.24404373140220262</v>
      </c>
      <c r="V305" s="18" t="s">
        <v>383</v>
      </c>
      <c r="W305" s="138">
        <v>309</v>
      </c>
      <c r="X305" s="89"/>
      <c r="Y305" s="17">
        <v>0.11386810972220877</v>
      </c>
      <c r="Z305" s="18" t="s">
        <v>384</v>
      </c>
      <c r="AA305" s="138">
        <v>276</v>
      </c>
      <c r="AB305" s="16"/>
      <c r="AC305" s="90">
        <v>0.22934195204690289</v>
      </c>
      <c r="AD305" s="18" t="s">
        <v>383</v>
      </c>
      <c r="AE305" s="138">
        <v>298</v>
      </c>
    </row>
    <row r="306" spans="1:31" x14ac:dyDescent="0.3">
      <c r="A306" s="86">
        <v>5</v>
      </c>
      <c r="B306" s="22" t="s">
        <v>57</v>
      </c>
      <c r="C306" s="22">
        <v>506</v>
      </c>
      <c r="D306" t="s">
        <v>61</v>
      </c>
      <c r="E306" s="87">
        <v>0.43851825678110179</v>
      </c>
      <c r="F306" s="18" t="s">
        <v>382</v>
      </c>
      <c r="G306" s="138">
        <v>259</v>
      </c>
      <c r="H306" s="87"/>
      <c r="I306" s="57">
        <v>0.50373485971628795</v>
      </c>
      <c r="J306" s="18" t="s">
        <v>382</v>
      </c>
      <c r="K306" s="138">
        <v>237</v>
      </c>
      <c r="L306" s="69"/>
      <c r="M306" s="17">
        <v>0</v>
      </c>
      <c r="N306" s="18" t="s">
        <v>384</v>
      </c>
      <c r="O306" s="138">
        <v>311</v>
      </c>
      <c r="P306" s="16"/>
      <c r="Q306" s="88">
        <v>0</v>
      </c>
      <c r="R306" s="18" t="s">
        <v>384</v>
      </c>
      <c r="S306" s="138">
        <v>325</v>
      </c>
      <c r="T306" s="26"/>
      <c r="U306" s="89">
        <v>0.34924812394587146</v>
      </c>
      <c r="V306" s="18" t="s">
        <v>383</v>
      </c>
      <c r="W306" s="138">
        <v>60</v>
      </c>
      <c r="X306" s="89"/>
      <c r="Y306" s="17">
        <v>6.3709333867039405E-2</v>
      </c>
      <c r="Z306" s="18" t="s">
        <v>384</v>
      </c>
      <c r="AA306" s="138">
        <v>318</v>
      </c>
      <c r="AB306" s="16"/>
      <c r="AC306" s="90">
        <v>0.22897525572454933</v>
      </c>
      <c r="AD306" s="18" t="s">
        <v>383</v>
      </c>
      <c r="AE306" s="138">
        <v>299</v>
      </c>
    </row>
    <row r="307" spans="1:31" x14ac:dyDescent="0.3">
      <c r="A307" s="86">
        <v>11</v>
      </c>
      <c r="B307" s="22" t="s">
        <v>156</v>
      </c>
      <c r="C307" s="22">
        <v>1109</v>
      </c>
      <c r="D307" t="s">
        <v>164</v>
      </c>
      <c r="E307" s="87">
        <v>0.36968492344776849</v>
      </c>
      <c r="F307" s="18" t="s">
        <v>383</v>
      </c>
      <c r="G307" s="138">
        <v>272</v>
      </c>
      <c r="H307" s="87"/>
      <c r="I307" s="57">
        <v>0.46663952550563759</v>
      </c>
      <c r="J307" s="18" t="s">
        <v>382</v>
      </c>
      <c r="K307" s="138">
        <v>256</v>
      </c>
      <c r="L307" s="69"/>
      <c r="M307" s="17">
        <v>0.13585673350534916</v>
      </c>
      <c r="N307" s="18" t="s">
        <v>384</v>
      </c>
      <c r="O307" s="138">
        <v>210</v>
      </c>
      <c r="P307" s="16"/>
      <c r="Q307" s="88">
        <v>0</v>
      </c>
      <c r="R307" s="18" t="s">
        <v>384</v>
      </c>
      <c r="S307" s="138">
        <v>315</v>
      </c>
      <c r="T307" s="26"/>
      <c r="U307" s="89">
        <v>0.25186040609097504</v>
      </c>
      <c r="V307" s="18" t="s">
        <v>383</v>
      </c>
      <c r="W307" s="138">
        <v>292</v>
      </c>
      <c r="X307" s="89"/>
      <c r="Y307" s="17">
        <v>0.13399546196286194</v>
      </c>
      <c r="Z307" s="18" t="s">
        <v>384</v>
      </c>
      <c r="AA307" s="138">
        <v>254</v>
      </c>
      <c r="AB307" s="16"/>
      <c r="AC307" s="90">
        <v>0.22887927300532226</v>
      </c>
      <c r="AD307" s="18" t="s">
        <v>383</v>
      </c>
      <c r="AE307" s="138">
        <v>300</v>
      </c>
    </row>
    <row r="308" spans="1:31" x14ac:dyDescent="0.3">
      <c r="A308" s="86">
        <v>11</v>
      </c>
      <c r="B308" s="22" t="s">
        <v>156</v>
      </c>
      <c r="C308" s="22">
        <v>1101</v>
      </c>
      <c r="D308" t="s">
        <v>156</v>
      </c>
      <c r="E308" s="87">
        <v>0.1926015901144352</v>
      </c>
      <c r="F308" s="18" t="s">
        <v>384</v>
      </c>
      <c r="G308" s="138">
        <v>312</v>
      </c>
      <c r="H308" s="87"/>
      <c r="I308" s="57">
        <v>0.5641419663598537</v>
      </c>
      <c r="J308" s="18" t="s">
        <v>382</v>
      </c>
      <c r="K308" s="138">
        <v>205</v>
      </c>
      <c r="L308" s="69"/>
      <c r="M308" s="17">
        <v>0</v>
      </c>
      <c r="N308" s="18" t="s">
        <v>384</v>
      </c>
      <c r="O308" s="138">
        <v>309</v>
      </c>
      <c r="P308" s="16"/>
      <c r="Q308" s="88">
        <v>0</v>
      </c>
      <c r="R308" s="18" t="s">
        <v>384</v>
      </c>
      <c r="S308" s="138">
        <v>324</v>
      </c>
      <c r="T308" s="26"/>
      <c r="U308" s="89">
        <v>0.49648495900512968</v>
      </c>
      <c r="V308" s="18" t="s">
        <v>382</v>
      </c>
      <c r="W308" s="138">
        <v>12</v>
      </c>
      <c r="X308" s="89"/>
      <c r="Y308" s="17">
        <v>5.1123978699314544E-2</v>
      </c>
      <c r="Z308" s="18" t="s">
        <v>384</v>
      </c>
      <c r="AA308" s="138">
        <v>328</v>
      </c>
      <c r="AB308" s="16"/>
      <c r="AC308" s="90">
        <v>0.22751091548202235</v>
      </c>
      <c r="AD308" s="18" t="s">
        <v>383</v>
      </c>
      <c r="AE308" s="138">
        <v>301</v>
      </c>
    </row>
    <row r="309" spans="1:31" x14ac:dyDescent="0.3">
      <c r="A309" s="86">
        <v>19</v>
      </c>
      <c r="B309" s="22" t="s">
        <v>284</v>
      </c>
      <c r="C309" s="22">
        <v>1908</v>
      </c>
      <c r="D309" t="s">
        <v>291</v>
      </c>
      <c r="E309" s="87">
        <v>0.52036749117928183</v>
      </c>
      <c r="F309" s="18" t="s">
        <v>382</v>
      </c>
      <c r="G309" s="138">
        <v>228</v>
      </c>
      <c r="H309" s="87"/>
      <c r="I309" s="57">
        <v>0.19660733632865701</v>
      </c>
      <c r="J309" s="18" t="s">
        <v>384</v>
      </c>
      <c r="K309" s="138">
        <v>315</v>
      </c>
      <c r="L309" s="69"/>
      <c r="M309" s="17">
        <v>1.2903225806451613E-2</v>
      </c>
      <c r="N309" s="18" t="s">
        <v>384</v>
      </c>
      <c r="O309" s="138">
        <v>298</v>
      </c>
      <c r="P309" s="16"/>
      <c r="Q309" s="88">
        <v>0</v>
      </c>
      <c r="R309" s="18" t="s">
        <v>384</v>
      </c>
      <c r="S309" s="138">
        <v>322</v>
      </c>
      <c r="T309" s="26"/>
      <c r="U309" s="89">
        <v>0.26427384422405847</v>
      </c>
      <c r="V309" s="18" t="s">
        <v>383</v>
      </c>
      <c r="W309" s="138">
        <v>259</v>
      </c>
      <c r="X309" s="89"/>
      <c r="Y309" s="17">
        <v>0.2435771670412912</v>
      </c>
      <c r="Z309" s="18" t="s">
        <v>383</v>
      </c>
      <c r="AA309" s="138">
        <v>181</v>
      </c>
      <c r="AB309" s="16"/>
      <c r="AC309" s="90">
        <v>0.22605612932583019</v>
      </c>
      <c r="AD309" s="18" t="s">
        <v>383</v>
      </c>
      <c r="AE309" s="138">
        <v>302</v>
      </c>
    </row>
    <row r="310" spans="1:31" x14ac:dyDescent="0.3">
      <c r="A310" s="86">
        <v>14</v>
      </c>
      <c r="B310" s="22" t="s">
        <v>223</v>
      </c>
      <c r="C310" s="22">
        <v>1416</v>
      </c>
      <c r="D310" t="s">
        <v>237</v>
      </c>
      <c r="E310" s="87">
        <v>0</v>
      </c>
      <c r="F310" s="18" t="s">
        <v>384</v>
      </c>
      <c r="G310" s="138">
        <v>339</v>
      </c>
      <c r="H310" s="87"/>
      <c r="I310" s="57">
        <v>0.37674845219656961</v>
      </c>
      <c r="J310" s="18" t="s">
        <v>383</v>
      </c>
      <c r="K310" s="138">
        <v>289</v>
      </c>
      <c r="L310" s="69"/>
      <c r="M310" s="17">
        <v>0.13195382828661301</v>
      </c>
      <c r="N310" s="18" t="s">
        <v>384</v>
      </c>
      <c r="O310" s="138">
        <v>213</v>
      </c>
      <c r="P310" s="16"/>
      <c r="Q310" s="88">
        <v>0.40527700875611639</v>
      </c>
      <c r="R310" s="18" t="s">
        <v>382</v>
      </c>
      <c r="S310" s="138">
        <v>210</v>
      </c>
      <c r="T310" s="26"/>
      <c r="U310" s="89">
        <v>0.26274057442093945</v>
      </c>
      <c r="V310" s="18" t="s">
        <v>383</v>
      </c>
      <c r="W310" s="138">
        <v>265</v>
      </c>
      <c r="X310" s="89"/>
      <c r="Y310" s="17">
        <v>0.2535864686509044</v>
      </c>
      <c r="Z310" s="18" t="s">
        <v>383</v>
      </c>
      <c r="AA310" s="138">
        <v>176</v>
      </c>
      <c r="AB310" s="16"/>
      <c r="AC310" s="90">
        <v>0.22570591219324496</v>
      </c>
      <c r="AD310" s="18" t="s">
        <v>383</v>
      </c>
      <c r="AE310" s="138">
        <v>303</v>
      </c>
    </row>
    <row r="311" spans="1:31" x14ac:dyDescent="0.3">
      <c r="A311" s="86">
        <v>5</v>
      </c>
      <c r="B311" s="22" t="s">
        <v>57</v>
      </c>
      <c r="C311" s="22">
        <v>504</v>
      </c>
      <c r="D311" t="s">
        <v>59</v>
      </c>
      <c r="E311" s="87">
        <v>0.74241499297180225</v>
      </c>
      <c r="F311" s="18" t="s">
        <v>381</v>
      </c>
      <c r="G311" s="138">
        <v>87</v>
      </c>
      <c r="H311" s="87"/>
      <c r="I311" s="57">
        <v>6.3590271099885937E-2</v>
      </c>
      <c r="J311" s="18" t="s">
        <v>384</v>
      </c>
      <c r="K311" s="138">
        <v>340</v>
      </c>
      <c r="L311" s="69"/>
      <c r="M311" s="17">
        <v>0</v>
      </c>
      <c r="N311" s="18" t="s">
        <v>384</v>
      </c>
      <c r="O311" s="138">
        <v>340</v>
      </c>
      <c r="P311" s="16"/>
      <c r="Q311" s="88">
        <v>0</v>
      </c>
      <c r="R311" s="18" t="s">
        <v>384</v>
      </c>
      <c r="S311" s="138">
        <v>340</v>
      </c>
      <c r="T311" s="26"/>
      <c r="U311" s="89">
        <v>0.35049244498965143</v>
      </c>
      <c r="V311" s="18" t="s">
        <v>383</v>
      </c>
      <c r="W311" s="138">
        <v>59</v>
      </c>
      <c r="X311" s="89"/>
      <c r="Y311" s="17">
        <v>7.6922811557487342E-2</v>
      </c>
      <c r="Z311" s="18" t="s">
        <v>384</v>
      </c>
      <c r="AA311" s="138">
        <v>304</v>
      </c>
      <c r="AB311" s="16"/>
      <c r="AC311" s="90">
        <v>0.2244626724222103</v>
      </c>
      <c r="AD311" s="18" t="s">
        <v>383</v>
      </c>
      <c r="AE311" s="138">
        <v>304</v>
      </c>
    </row>
    <row r="312" spans="1:31" x14ac:dyDescent="0.3">
      <c r="A312" s="86">
        <v>7</v>
      </c>
      <c r="B312" s="22" t="s">
        <v>85</v>
      </c>
      <c r="C312" s="22">
        <v>708</v>
      </c>
      <c r="D312" t="s">
        <v>92</v>
      </c>
      <c r="E312" s="87">
        <v>0.65301825678110181</v>
      </c>
      <c r="F312" s="18" t="s">
        <v>381</v>
      </c>
      <c r="G312" s="138">
        <v>162</v>
      </c>
      <c r="H312" s="87"/>
      <c r="I312" s="57">
        <v>0.10635634434160812</v>
      </c>
      <c r="J312" s="18" t="s">
        <v>384</v>
      </c>
      <c r="K312" s="138">
        <v>331</v>
      </c>
      <c r="L312" s="69"/>
      <c r="M312" s="17">
        <v>0</v>
      </c>
      <c r="N312" s="18" t="s">
        <v>384</v>
      </c>
      <c r="O312" s="138">
        <v>334</v>
      </c>
      <c r="P312" s="16"/>
      <c r="Q312" s="88">
        <v>0</v>
      </c>
      <c r="R312" s="18" t="s">
        <v>384</v>
      </c>
      <c r="S312" s="138">
        <v>334</v>
      </c>
      <c r="T312" s="26"/>
      <c r="U312" s="89">
        <v>0.32326438902904842</v>
      </c>
      <c r="V312" s="18" t="s">
        <v>383</v>
      </c>
      <c r="W312" s="138">
        <v>101</v>
      </c>
      <c r="X312" s="89"/>
      <c r="Y312" s="17">
        <v>0.10926271048512143</v>
      </c>
      <c r="Z312" s="18" t="s">
        <v>384</v>
      </c>
      <c r="AA312" s="138">
        <v>279</v>
      </c>
      <c r="AB312" s="16"/>
      <c r="AC312" s="90">
        <v>0.21671633412487493</v>
      </c>
      <c r="AD312" s="18" t="s">
        <v>383</v>
      </c>
      <c r="AE312" s="138">
        <v>305</v>
      </c>
    </row>
    <row r="313" spans="1:31" x14ac:dyDescent="0.3">
      <c r="A313" s="86">
        <v>13</v>
      </c>
      <c r="B313" s="22" t="s">
        <v>193</v>
      </c>
      <c r="C313" s="22">
        <v>1315</v>
      </c>
      <c r="D313" t="s">
        <v>204</v>
      </c>
      <c r="E313" s="87">
        <v>0.4405182567811019</v>
      </c>
      <c r="F313" s="18" t="s">
        <v>382</v>
      </c>
      <c r="G313" s="138">
        <v>258</v>
      </c>
      <c r="H313" s="87"/>
      <c r="I313" s="57">
        <v>0.16451896173138689</v>
      </c>
      <c r="J313" s="18" t="s">
        <v>384</v>
      </c>
      <c r="K313" s="138">
        <v>321</v>
      </c>
      <c r="L313" s="69"/>
      <c r="M313" s="17">
        <v>0</v>
      </c>
      <c r="N313" s="18" t="s">
        <v>384</v>
      </c>
      <c r="O313" s="138">
        <v>328</v>
      </c>
      <c r="P313" s="16"/>
      <c r="Q313" s="88">
        <v>0</v>
      </c>
      <c r="R313" s="18" t="s">
        <v>384</v>
      </c>
      <c r="S313" s="138">
        <v>329</v>
      </c>
      <c r="T313" s="26"/>
      <c r="U313" s="89">
        <v>0.3775692496127524</v>
      </c>
      <c r="V313" s="18" t="s">
        <v>383</v>
      </c>
      <c r="W313" s="138">
        <v>43</v>
      </c>
      <c r="X313" s="89"/>
      <c r="Y313" s="17">
        <v>0.17326100020132806</v>
      </c>
      <c r="Z313" s="18" t="s">
        <v>384</v>
      </c>
      <c r="AA313" s="138">
        <v>223</v>
      </c>
      <c r="AB313" s="16"/>
      <c r="AC313" s="90">
        <v>0.21666060901708431</v>
      </c>
      <c r="AD313" s="18" t="s">
        <v>383</v>
      </c>
      <c r="AE313" s="138">
        <v>306</v>
      </c>
    </row>
    <row r="314" spans="1:31" x14ac:dyDescent="0.3">
      <c r="A314" s="86">
        <v>8</v>
      </c>
      <c r="B314" s="22" t="s">
        <v>104</v>
      </c>
      <c r="C314" s="22">
        <v>805</v>
      </c>
      <c r="D314" t="s">
        <v>108</v>
      </c>
      <c r="E314" s="87">
        <v>0</v>
      </c>
      <c r="F314" s="18" t="s">
        <v>384</v>
      </c>
      <c r="G314" s="138">
        <v>331</v>
      </c>
      <c r="H314" s="87"/>
      <c r="I314" s="57">
        <v>0.64513618575359699</v>
      </c>
      <c r="J314" s="18" t="s">
        <v>381</v>
      </c>
      <c r="K314" s="138">
        <v>162</v>
      </c>
      <c r="L314" s="69"/>
      <c r="M314" s="17">
        <v>5.8437378666639471E-2</v>
      </c>
      <c r="N314" s="18" t="s">
        <v>384</v>
      </c>
      <c r="O314" s="138">
        <v>262</v>
      </c>
      <c r="P314" s="16"/>
      <c r="Q314" s="88">
        <v>0.33279761138295139</v>
      </c>
      <c r="R314" s="18" t="s">
        <v>383</v>
      </c>
      <c r="S314" s="138">
        <v>237</v>
      </c>
      <c r="T314" s="26"/>
      <c r="U314" s="89">
        <v>0.26201600616558618</v>
      </c>
      <c r="V314" s="18" t="s">
        <v>383</v>
      </c>
      <c r="W314" s="138">
        <v>268</v>
      </c>
      <c r="X314" s="89"/>
      <c r="Y314" s="17">
        <v>0.13970212098922064</v>
      </c>
      <c r="Z314" s="18" t="s">
        <v>384</v>
      </c>
      <c r="AA314" s="138">
        <v>251</v>
      </c>
      <c r="AB314" s="16"/>
      <c r="AC314" s="90">
        <v>0.21558552776064777</v>
      </c>
      <c r="AD314" s="18" t="s">
        <v>383</v>
      </c>
      <c r="AE314" s="138">
        <v>307</v>
      </c>
    </row>
    <row r="315" spans="1:31" x14ac:dyDescent="0.3">
      <c r="A315" s="86">
        <v>13</v>
      </c>
      <c r="B315" s="22" t="s">
        <v>193</v>
      </c>
      <c r="C315" s="22">
        <v>1311</v>
      </c>
      <c r="D315" t="s">
        <v>201</v>
      </c>
      <c r="E315" s="87">
        <v>0.36187242344776849</v>
      </c>
      <c r="F315" s="18" t="s">
        <v>383</v>
      </c>
      <c r="G315" s="138">
        <v>275</v>
      </c>
      <c r="H315" s="87"/>
      <c r="I315" s="57">
        <v>0.46182852848296974</v>
      </c>
      <c r="J315" s="18" t="s">
        <v>382</v>
      </c>
      <c r="K315" s="138">
        <v>258</v>
      </c>
      <c r="L315" s="69"/>
      <c r="M315" s="17">
        <v>0</v>
      </c>
      <c r="N315" s="18" t="s">
        <v>384</v>
      </c>
      <c r="O315" s="138">
        <v>314</v>
      </c>
      <c r="P315" s="16"/>
      <c r="Q315" s="88">
        <v>0.28437499999999999</v>
      </c>
      <c r="R315" s="18" t="s">
        <v>383</v>
      </c>
      <c r="S315" s="138">
        <v>257</v>
      </c>
      <c r="T315" s="26"/>
      <c r="U315" s="89">
        <v>0.25288400375914233</v>
      </c>
      <c r="V315" s="18" t="s">
        <v>383</v>
      </c>
      <c r="W315" s="138">
        <v>291</v>
      </c>
      <c r="X315" s="89"/>
      <c r="Y315" s="17">
        <v>5.112919636883291E-2</v>
      </c>
      <c r="Z315" s="18" t="s">
        <v>384</v>
      </c>
      <c r="AA315" s="138">
        <v>327</v>
      </c>
      <c r="AB315" s="16"/>
      <c r="AC315" s="90">
        <v>0.21412560103440456</v>
      </c>
      <c r="AD315" s="18" t="s">
        <v>383</v>
      </c>
      <c r="AE315" s="138">
        <v>308</v>
      </c>
    </row>
    <row r="316" spans="1:31" x14ac:dyDescent="0.3">
      <c r="A316" s="86">
        <v>10</v>
      </c>
      <c r="B316" s="22" t="s">
        <v>136</v>
      </c>
      <c r="C316" s="22">
        <v>1009</v>
      </c>
      <c r="D316" t="s">
        <v>335</v>
      </c>
      <c r="E316" s="87">
        <v>0.4569566129454854</v>
      </c>
      <c r="F316" s="18" t="s">
        <v>382</v>
      </c>
      <c r="G316" s="138">
        <v>252</v>
      </c>
      <c r="H316" s="87"/>
      <c r="I316" s="57">
        <v>0.45700145996254415</v>
      </c>
      <c r="J316" s="18" t="s">
        <v>382</v>
      </c>
      <c r="K316" s="138">
        <v>264</v>
      </c>
      <c r="L316" s="69"/>
      <c r="M316" s="17">
        <v>3.6587888588867343E-2</v>
      </c>
      <c r="N316" s="18" t="s">
        <v>384</v>
      </c>
      <c r="O316" s="138">
        <v>280</v>
      </c>
      <c r="P316" s="16"/>
      <c r="Q316" s="88">
        <v>0.140625</v>
      </c>
      <c r="R316" s="18" t="s">
        <v>384</v>
      </c>
      <c r="S316" s="138">
        <v>297</v>
      </c>
      <c r="T316" s="26"/>
      <c r="U316" s="89">
        <v>0.24635899334062472</v>
      </c>
      <c r="V316" s="18" t="s">
        <v>383</v>
      </c>
      <c r="W316" s="138">
        <v>302</v>
      </c>
      <c r="X316" s="89"/>
      <c r="Y316" s="17">
        <v>2.7942092010857143E-2</v>
      </c>
      <c r="Z316" s="18" t="s">
        <v>384</v>
      </c>
      <c r="AA316" s="138">
        <v>338</v>
      </c>
      <c r="AB316" s="16"/>
      <c r="AC316" s="90">
        <v>0.21411970790265503</v>
      </c>
      <c r="AD316" s="18" t="s">
        <v>383</v>
      </c>
      <c r="AE316" s="138">
        <v>309</v>
      </c>
    </row>
    <row r="317" spans="1:31" x14ac:dyDescent="0.3">
      <c r="A317" s="86">
        <v>14</v>
      </c>
      <c r="B317" s="22" t="s">
        <v>223</v>
      </c>
      <c r="C317" s="22">
        <v>1402</v>
      </c>
      <c r="D317" t="s">
        <v>338</v>
      </c>
      <c r="E317" s="87">
        <v>0.22801825678110185</v>
      </c>
      <c r="F317" s="18" t="s">
        <v>383</v>
      </c>
      <c r="G317" s="138">
        <v>307</v>
      </c>
      <c r="H317" s="87"/>
      <c r="I317" s="57">
        <v>0.3800139883302166</v>
      </c>
      <c r="J317" s="18" t="s">
        <v>383</v>
      </c>
      <c r="K317" s="138">
        <v>287</v>
      </c>
      <c r="L317" s="69"/>
      <c r="M317" s="17">
        <v>0.11185848322469479</v>
      </c>
      <c r="N317" s="18" t="s">
        <v>384</v>
      </c>
      <c r="O317" s="138">
        <v>230</v>
      </c>
      <c r="P317" s="16"/>
      <c r="Q317" s="88">
        <v>0.26465200875611639</v>
      </c>
      <c r="R317" s="18" t="s">
        <v>383</v>
      </c>
      <c r="S317" s="138">
        <v>263</v>
      </c>
      <c r="T317" s="26"/>
      <c r="U317" s="89">
        <v>0.27359803654415588</v>
      </c>
      <c r="V317" s="18" t="s">
        <v>383</v>
      </c>
      <c r="W317" s="138">
        <v>236</v>
      </c>
      <c r="X317" s="89"/>
      <c r="Y317" s="17">
        <v>9.5770091471956309E-2</v>
      </c>
      <c r="Z317" s="18" t="s">
        <v>384</v>
      </c>
      <c r="AA317" s="138">
        <v>289</v>
      </c>
      <c r="AB317" s="16"/>
      <c r="AC317" s="90">
        <v>0.21287008308809607</v>
      </c>
      <c r="AD317" s="18" t="s">
        <v>383</v>
      </c>
      <c r="AE317" s="138">
        <v>310</v>
      </c>
    </row>
    <row r="318" spans="1:31" x14ac:dyDescent="0.3">
      <c r="A318" s="86">
        <v>14</v>
      </c>
      <c r="B318" s="22" t="s">
        <v>223</v>
      </c>
      <c r="C318" s="22">
        <v>1415</v>
      </c>
      <c r="D318" t="s">
        <v>339</v>
      </c>
      <c r="E318" s="87">
        <v>0</v>
      </c>
      <c r="F318" s="18" t="s">
        <v>384</v>
      </c>
      <c r="G318" s="138">
        <v>338</v>
      </c>
      <c r="H318" s="87"/>
      <c r="I318" s="57">
        <v>0.32201706361294596</v>
      </c>
      <c r="J318" s="18" t="s">
        <v>383</v>
      </c>
      <c r="K318" s="138">
        <v>294</v>
      </c>
      <c r="L318" s="69"/>
      <c r="M318" s="17">
        <v>0</v>
      </c>
      <c r="N318" s="18" t="s">
        <v>384</v>
      </c>
      <c r="O318" s="138">
        <v>317</v>
      </c>
      <c r="P318" s="16"/>
      <c r="Q318" s="88">
        <v>0.44029761138295131</v>
      </c>
      <c r="R318" s="18" t="s">
        <v>382</v>
      </c>
      <c r="S318" s="138">
        <v>186</v>
      </c>
      <c r="T318" s="26"/>
      <c r="U318" s="89">
        <v>0.3133698976328928</v>
      </c>
      <c r="V318" s="18" t="s">
        <v>383</v>
      </c>
      <c r="W318" s="138">
        <v>126</v>
      </c>
      <c r="X318" s="89"/>
      <c r="Y318" s="17">
        <v>0.25655853847797749</v>
      </c>
      <c r="Z318" s="18" t="s">
        <v>383</v>
      </c>
      <c r="AA318" s="138">
        <v>173</v>
      </c>
      <c r="AB318" s="16"/>
      <c r="AC318" s="90">
        <v>0.21285355294763628</v>
      </c>
      <c r="AD318" s="18" t="s">
        <v>383</v>
      </c>
      <c r="AE318" s="138">
        <v>311</v>
      </c>
    </row>
    <row r="319" spans="1:31" x14ac:dyDescent="0.3">
      <c r="A319" s="86">
        <v>7</v>
      </c>
      <c r="B319" s="22" t="s">
        <v>85</v>
      </c>
      <c r="C319" s="22">
        <v>712</v>
      </c>
      <c r="D319" t="s">
        <v>96</v>
      </c>
      <c r="E319" s="87">
        <v>4.7115901064846616E-2</v>
      </c>
      <c r="F319" s="18" t="s">
        <v>384</v>
      </c>
      <c r="G319" s="138">
        <v>327</v>
      </c>
      <c r="H319" s="87"/>
      <c r="I319" s="57">
        <v>0.35060501878788797</v>
      </c>
      <c r="J319" s="18" t="s">
        <v>383</v>
      </c>
      <c r="K319" s="138">
        <v>291</v>
      </c>
      <c r="L319" s="69"/>
      <c r="M319" s="17">
        <v>0.26677419354838705</v>
      </c>
      <c r="N319" s="18" t="s">
        <v>383</v>
      </c>
      <c r="O319" s="138">
        <v>123</v>
      </c>
      <c r="P319" s="16"/>
      <c r="Q319" s="88">
        <v>0.17342261138295137</v>
      </c>
      <c r="R319" s="18" t="s">
        <v>384</v>
      </c>
      <c r="S319" s="138">
        <v>287</v>
      </c>
      <c r="T319" s="26"/>
      <c r="U319" s="89">
        <v>0.27673870580033422</v>
      </c>
      <c r="V319" s="18" t="s">
        <v>383</v>
      </c>
      <c r="W319" s="138">
        <v>223</v>
      </c>
      <c r="X319" s="89"/>
      <c r="Y319" s="17">
        <v>0.16633527185973546</v>
      </c>
      <c r="Z319" s="18" t="s">
        <v>384</v>
      </c>
      <c r="AA319" s="138">
        <v>231</v>
      </c>
      <c r="AB319" s="16"/>
      <c r="AC319" s="90">
        <v>0.2126985879350663</v>
      </c>
      <c r="AD319" s="18" t="s">
        <v>383</v>
      </c>
      <c r="AE319" s="138">
        <v>312</v>
      </c>
    </row>
    <row r="320" spans="1:31" x14ac:dyDescent="0.3">
      <c r="A320" s="86">
        <v>17</v>
      </c>
      <c r="B320" s="22" t="s">
        <v>265</v>
      </c>
      <c r="C320" s="22">
        <v>1705</v>
      </c>
      <c r="D320" t="s">
        <v>201</v>
      </c>
      <c r="E320" s="87">
        <v>0.40245141343505347</v>
      </c>
      <c r="F320" s="18" t="s">
        <v>382</v>
      </c>
      <c r="G320" s="138">
        <v>265</v>
      </c>
      <c r="H320" s="87"/>
      <c r="I320" s="57">
        <v>0.32044801258324673</v>
      </c>
      <c r="J320" s="18" t="s">
        <v>383</v>
      </c>
      <c r="K320" s="138">
        <v>296</v>
      </c>
      <c r="L320" s="69"/>
      <c r="M320" s="17">
        <v>1.9905302071200691E-2</v>
      </c>
      <c r="N320" s="18" t="s">
        <v>384</v>
      </c>
      <c r="O320" s="138">
        <v>288</v>
      </c>
      <c r="P320" s="16"/>
      <c r="Q320" s="88">
        <v>0</v>
      </c>
      <c r="R320" s="18" t="s">
        <v>384</v>
      </c>
      <c r="S320" s="138">
        <v>318</v>
      </c>
      <c r="T320" s="26"/>
      <c r="U320" s="89">
        <v>0.29939952662025188</v>
      </c>
      <c r="V320" s="18" t="s">
        <v>383</v>
      </c>
      <c r="W320" s="138">
        <v>163</v>
      </c>
      <c r="X320" s="89"/>
      <c r="Y320" s="17">
        <v>0.1564958810913423</v>
      </c>
      <c r="Z320" s="18" t="s">
        <v>384</v>
      </c>
      <c r="AA320" s="138">
        <v>236</v>
      </c>
      <c r="AB320" s="16"/>
      <c r="AC320" s="90">
        <v>0.21241430586598095</v>
      </c>
      <c r="AD320" s="18" t="s">
        <v>383</v>
      </c>
      <c r="AE320" s="138">
        <v>313</v>
      </c>
    </row>
    <row r="321" spans="1:31" x14ac:dyDescent="0.3">
      <c r="A321" s="86">
        <v>13</v>
      </c>
      <c r="B321" s="22" t="s">
        <v>193</v>
      </c>
      <c r="C321" s="22">
        <v>1320</v>
      </c>
      <c r="D321" t="s">
        <v>209</v>
      </c>
      <c r="E321" s="87">
        <v>0.28843492344776855</v>
      </c>
      <c r="F321" s="18" t="s">
        <v>383</v>
      </c>
      <c r="G321" s="138">
        <v>288</v>
      </c>
      <c r="H321" s="87"/>
      <c r="I321" s="57">
        <v>0.42627421557938083</v>
      </c>
      <c r="J321" s="18" t="s">
        <v>382</v>
      </c>
      <c r="K321" s="138">
        <v>274</v>
      </c>
      <c r="L321" s="69"/>
      <c r="M321" s="17">
        <v>5.8064516129032268E-2</v>
      </c>
      <c r="N321" s="18" t="s">
        <v>384</v>
      </c>
      <c r="O321" s="138">
        <v>263</v>
      </c>
      <c r="P321" s="16"/>
      <c r="Q321" s="88">
        <v>0.26687499999999997</v>
      </c>
      <c r="R321" s="18" t="s">
        <v>383</v>
      </c>
      <c r="S321" s="138">
        <v>262</v>
      </c>
      <c r="T321" s="26"/>
      <c r="U321" s="89">
        <v>0.2420281203411227</v>
      </c>
      <c r="V321" s="18" t="s">
        <v>383</v>
      </c>
      <c r="W321" s="138">
        <v>314</v>
      </c>
      <c r="X321" s="89"/>
      <c r="Y321" s="17">
        <v>7.2521444037696642E-2</v>
      </c>
      <c r="Z321" s="18" t="s">
        <v>384</v>
      </c>
      <c r="AA321" s="138">
        <v>309</v>
      </c>
      <c r="AB321" s="16"/>
      <c r="AC321" s="90">
        <v>0.20774406486623412</v>
      </c>
      <c r="AD321" s="18" t="s">
        <v>383</v>
      </c>
      <c r="AE321" s="138">
        <v>314</v>
      </c>
    </row>
    <row r="322" spans="1:31" x14ac:dyDescent="0.3">
      <c r="A322" s="86">
        <v>10</v>
      </c>
      <c r="B322" s="22" t="s">
        <v>136</v>
      </c>
      <c r="C322" s="22">
        <v>1005</v>
      </c>
      <c r="D322" t="s">
        <v>141</v>
      </c>
      <c r="E322" s="87">
        <v>0.26343492344776853</v>
      </c>
      <c r="F322" s="18" t="s">
        <v>383</v>
      </c>
      <c r="G322" s="138">
        <v>294</v>
      </c>
      <c r="H322" s="87"/>
      <c r="I322" s="57">
        <v>0.47772450199287803</v>
      </c>
      <c r="J322" s="18" t="s">
        <v>382</v>
      </c>
      <c r="K322" s="138">
        <v>251</v>
      </c>
      <c r="L322" s="69"/>
      <c r="M322" s="17">
        <v>1.3724744884489961E-2</v>
      </c>
      <c r="N322" s="18" t="s">
        <v>384</v>
      </c>
      <c r="O322" s="138">
        <v>293</v>
      </c>
      <c r="P322" s="16"/>
      <c r="Q322" s="88">
        <v>0.23437499999999997</v>
      </c>
      <c r="R322" s="18" t="s">
        <v>383</v>
      </c>
      <c r="S322" s="138">
        <v>274</v>
      </c>
      <c r="T322" s="26"/>
      <c r="U322" s="89">
        <v>0.24791618666576604</v>
      </c>
      <c r="V322" s="18" t="s">
        <v>383</v>
      </c>
      <c r="W322" s="138">
        <v>297</v>
      </c>
      <c r="X322" s="89"/>
      <c r="Y322" s="17">
        <v>8.562838656398998E-2</v>
      </c>
      <c r="Z322" s="18" t="s">
        <v>384</v>
      </c>
      <c r="AA322" s="138">
        <v>302</v>
      </c>
      <c r="AB322" s="16"/>
      <c r="AC322" s="90">
        <v>0.20434301168519647</v>
      </c>
      <c r="AD322" s="18" t="s">
        <v>383</v>
      </c>
      <c r="AE322" s="138">
        <v>315</v>
      </c>
    </row>
    <row r="323" spans="1:31" x14ac:dyDescent="0.3">
      <c r="A323" s="86">
        <v>14</v>
      </c>
      <c r="B323" s="22" t="s">
        <v>223</v>
      </c>
      <c r="C323" s="22">
        <v>1403</v>
      </c>
      <c r="D323" t="s">
        <v>225</v>
      </c>
      <c r="E323" s="87">
        <v>0.63018975615525819</v>
      </c>
      <c r="F323" s="18" t="s">
        <v>381</v>
      </c>
      <c r="G323" s="138">
        <v>184</v>
      </c>
      <c r="H323" s="87"/>
      <c r="I323" s="57">
        <v>6.7371292257020335E-2</v>
      </c>
      <c r="J323" s="18" t="s">
        <v>384</v>
      </c>
      <c r="K323" s="138">
        <v>338</v>
      </c>
      <c r="L323" s="69"/>
      <c r="M323" s="17">
        <v>0</v>
      </c>
      <c r="N323" s="18" t="s">
        <v>384</v>
      </c>
      <c r="O323" s="138">
        <v>339</v>
      </c>
      <c r="P323" s="16"/>
      <c r="Q323" s="88">
        <v>0</v>
      </c>
      <c r="R323" s="18" t="s">
        <v>384</v>
      </c>
      <c r="S323" s="138">
        <v>339</v>
      </c>
      <c r="T323" s="26"/>
      <c r="U323" s="89">
        <v>0.23222425588565301</v>
      </c>
      <c r="V323" s="18" t="s">
        <v>383</v>
      </c>
      <c r="W323" s="138">
        <v>325</v>
      </c>
      <c r="X323" s="89"/>
      <c r="Y323" s="17">
        <v>0.17239459318532707</v>
      </c>
      <c r="Z323" s="18" t="s">
        <v>384</v>
      </c>
      <c r="AA323" s="138">
        <v>225</v>
      </c>
      <c r="AB323" s="16"/>
      <c r="AC323" s="90">
        <v>0.20170212559036213</v>
      </c>
      <c r="AD323" s="18" t="s">
        <v>383</v>
      </c>
      <c r="AE323" s="138">
        <v>316</v>
      </c>
    </row>
    <row r="324" spans="1:31" x14ac:dyDescent="0.3">
      <c r="A324" s="86">
        <v>12</v>
      </c>
      <c r="B324" s="22" t="s">
        <v>165</v>
      </c>
      <c r="C324" s="22">
        <v>1226</v>
      </c>
      <c r="D324" t="s">
        <v>189</v>
      </c>
      <c r="E324" s="87">
        <v>0</v>
      </c>
      <c r="F324" s="18" t="s">
        <v>384</v>
      </c>
      <c r="G324" s="138">
        <v>337</v>
      </c>
      <c r="H324" s="87"/>
      <c r="I324" s="57">
        <v>0.40697873687839381</v>
      </c>
      <c r="J324" s="18" t="s">
        <v>382</v>
      </c>
      <c r="K324" s="138">
        <v>279</v>
      </c>
      <c r="L324" s="69"/>
      <c r="M324" s="17">
        <v>9.6774193548387122E-2</v>
      </c>
      <c r="N324" s="18" t="s">
        <v>384</v>
      </c>
      <c r="O324" s="138">
        <v>241</v>
      </c>
      <c r="P324" s="16"/>
      <c r="Q324" s="88">
        <v>0.24751373508455662</v>
      </c>
      <c r="R324" s="18" t="s">
        <v>383</v>
      </c>
      <c r="S324" s="138">
        <v>270</v>
      </c>
      <c r="T324" s="26"/>
      <c r="U324" s="89">
        <v>0.27431474718597537</v>
      </c>
      <c r="V324" s="18" t="s">
        <v>383</v>
      </c>
      <c r="W324" s="138">
        <v>231</v>
      </c>
      <c r="X324" s="89"/>
      <c r="Y324" s="17">
        <v>0.19697762467786861</v>
      </c>
      <c r="Z324" s="18" t="s">
        <v>384</v>
      </c>
      <c r="AA324" s="138">
        <v>205</v>
      </c>
      <c r="AB324" s="16"/>
      <c r="AC324" s="90">
        <v>0.19849592656632525</v>
      </c>
      <c r="AD324" s="18" t="s">
        <v>384</v>
      </c>
      <c r="AE324" s="138">
        <v>317</v>
      </c>
    </row>
    <row r="325" spans="1:31" x14ac:dyDescent="0.3">
      <c r="A325" s="86">
        <v>14</v>
      </c>
      <c r="B325" s="22" t="s">
        <v>223</v>
      </c>
      <c r="C325" s="22">
        <v>1405</v>
      </c>
      <c r="D325" t="s">
        <v>227</v>
      </c>
      <c r="E325" s="87">
        <v>0.63062050944321846</v>
      </c>
      <c r="F325" s="18" t="s">
        <v>381</v>
      </c>
      <c r="G325" s="138">
        <v>182</v>
      </c>
      <c r="H325" s="87"/>
      <c r="I325" s="57">
        <v>0.11732634950533795</v>
      </c>
      <c r="J325" s="18" t="s">
        <v>384</v>
      </c>
      <c r="K325" s="138">
        <v>330</v>
      </c>
      <c r="L325" s="69"/>
      <c r="M325" s="17">
        <v>0</v>
      </c>
      <c r="N325" s="18" t="s">
        <v>384</v>
      </c>
      <c r="O325" s="138">
        <v>333</v>
      </c>
      <c r="P325" s="16"/>
      <c r="Q325" s="88">
        <v>9.3749999999999997E-3</v>
      </c>
      <c r="R325" s="18" t="s">
        <v>384</v>
      </c>
      <c r="S325" s="138">
        <v>312</v>
      </c>
      <c r="T325" s="26"/>
      <c r="U325" s="89">
        <v>0.26136697221671745</v>
      </c>
      <c r="V325" s="18" t="s">
        <v>383</v>
      </c>
      <c r="W325" s="138">
        <v>271</v>
      </c>
      <c r="X325" s="89"/>
      <c r="Y325" s="17">
        <v>7.5012702648259169E-2</v>
      </c>
      <c r="Z325" s="18" t="s">
        <v>384</v>
      </c>
      <c r="AA325" s="138">
        <v>305</v>
      </c>
      <c r="AB325" s="16"/>
      <c r="AC325" s="90">
        <v>0.19371582804168624</v>
      </c>
      <c r="AD325" s="18" t="s">
        <v>384</v>
      </c>
      <c r="AE325" s="138">
        <v>318</v>
      </c>
    </row>
    <row r="326" spans="1:31" x14ac:dyDescent="0.3">
      <c r="A326" s="86">
        <v>5</v>
      </c>
      <c r="B326" s="22" t="s">
        <v>57</v>
      </c>
      <c r="C326" s="22">
        <v>501</v>
      </c>
      <c r="D326" t="s">
        <v>57</v>
      </c>
      <c r="E326" s="87">
        <v>0.26343492344776853</v>
      </c>
      <c r="F326" s="18" t="s">
        <v>383</v>
      </c>
      <c r="G326" s="138">
        <v>293</v>
      </c>
      <c r="H326" s="87"/>
      <c r="I326" s="57">
        <v>0.31829604381146975</v>
      </c>
      <c r="J326" s="18" t="s">
        <v>383</v>
      </c>
      <c r="K326" s="138">
        <v>297</v>
      </c>
      <c r="L326" s="69"/>
      <c r="M326" s="17">
        <v>6.4516129032258064E-3</v>
      </c>
      <c r="N326" s="18" t="s">
        <v>384</v>
      </c>
      <c r="O326" s="138">
        <v>304</v>
      </c>
      <c r="P326" s="16"/>
      <c r="Q326" s="88">
        <v>0</v>
      </c>
      <c r="R326" s="18" t="s">
        <v>384</v>
      </c>
      <c r="S326" s="138">
        <v>323</v>
      </c>
      <c r="T326" s="26"/>
      <c r="U326" s="89">
        <v>0.40235394253881257</v>
      </c>
      <c r="V326" s="18" t="s">
        <v>382</v>
      </c>
      <c r="W326" s="138">
        <v>31</v>
      </c>
      <c r="X326" s="89"/>
      <c r="Y326" s="17">
        <v>7.3736759204896404E-2</v>
      </c>
      <c r="Z326" s="18" t="s">
        <v>384</v>
      </c>
      <c r="AA326" s="138">
        <v>308</v>
      </c>
      <c r="AB326" s="16"/>
      <c r="AC326" s="90">
        <v>0.19210489578086476</v>
      </c>
      <c r="AD326" s="18" t="s">
        <v>384</v>
      </c>
      <c r="AE326" s="138">
        <v>319</v>
      </c>
    </row>
    <row r="327" spans="1:31" x14ac:dyDescent="0.3">
      <c r="A327" s="86">
        <v>12</v>
      </c>
      <c r="B327" s="22" t="s">
        <v>165</v>
      </c>
      <c r="C327" s="22">
        <v>1221</v>
      </c>
      <c r="D327" t="s">
        <v>184</v>
      </c>
      <c r="E327" s="87">
        <v>0.53911461094776847</v>
      </c>
      <c r="F327" s="18" t="s">
        <v>382</v>
      </c>
      <c r="G327" s="138">
        <v>223</v>
      </c>
      <c r="H327" s="87"/>
      <c r="I327" s="57">
        <v>0.27387798052298051</v>
      </c>
      <c r="J327" s="18" t="s">
        <v>383</v>
      </c>
      <c r="K327" s="138">
        <v>304</v>
      </c>
      <c r="L327" s="69"/>
      <c r="M327" s="17">
        <v>5.1985765763413669E-2</v>
      </c>
      <c r="N327" s="18" t="s">
        <v>384</v>
      </c>
      <c r="O327" s="138">
        <v>268</v>
      </c>
      <c r="P327" s="16"/>
      <c r="Q327" s="88">
        <v>5.6249999999999988E-2</v>
      </c>
      <c r="R327" s="18" t="s">
        <v>384</v>
      </c>
      <c r="S327" s="138">
        <v>307</v>
      </c>
      <c r="T327" s="26"/>
      <c r="U327" s="89">
        <v>0.24729414805207392</v>
      </c>
      <c r="V327" s="18" t="s">
        <v>383</v>
      </c>
      <c r="W327" s="138">
        <v>299</v>
      </c>
      <c r="X327" s="89"/>
      <c r="Y327" s="17">
        <v>4.2272291719637131E-4</v>
      </c>
      <c r="Z327" s="18" t="s">
        <v>384</v>
      </c>
      <c r="AA327" s="138">
        <v>340</v>
      </c>
      <c r="AB327" s="16"/>
      <c r="AC327" s="90">
        <v>0.19205748072363607</v>
      </c>
      <c r="AD327" s="18" t="s">
        <v>384</v>
      </c>
      <c r="AE327" s="138">
        <v>320</v>
      </c>
    </row>
    <row r="328" spans="1:31" x14ac:dyDescent="0.3">
      <c r="A328" s="86">
        <v>10</v>
      </c>
      <c r="B328" s="22" t="s">
        <v>136</v>
      </c>
      <c r="C328" s="22">
        <v>1019</v>
      </c>
      <c r="D328" t="s">
        <v>154</v>
      </c>
      <c r="E328" s="87">
        <v>0.60111712838934617</v>
      </c>
      <c r="F328" s="18" t="s">
        <v>381</v>
      </c>
      <c r="G328" s="138">
        <v>199</v>
      </c>
      <c r="H328" s="87"/>
      <c r="I328" s="57">
        <v>7.0903677485175468E-2</v>
      </c>
      <c r="J328" s="18" t="s">
        <v>384</v>
      </c>
      <c r="K328" s="138">
        <v>337</v>
      </c>
      <c r="L328" s="69"/>
      <c r="M328" s="17">
        <v>0</v>
      </c>
      <c r="N328" s="18" t="s">
        <v>384</v>
      </c>
      <c r="O328" s="138">
        <v>338</v>
      </c>
      <c r="P328" s="16"/>
      <c r="Q328" s="88">
        <v>0</v>
      </c>
      <c r="R328" s="18" t="s">
        <v>384</v>
      </c>
      <c r="S328" s="138">
        <v>338</v>
      </c>
      <c r="T328" s="26"/>
      <c r="U328" s="89">
        <v>0.25912163748595418</v>
      </c>
      <c r="V328" s="18" t="s">
        <v>383</v>
      </c>
      <c r="W328" s="138">
        <v>275</v>
      </c>
      <c r="X328" s="89"/>
      <c r="Y328" s="17">
        <v>9.8654760115822568E-2</v>
      </c>
      <c r="Z328" s="18" t="s">
        <v>384</v>
      </c>
      <c r="AA328" s="138">
        <v>287</v>
      </c>
      <c r="AB328" s="16"/>
      <c r="AC328" s="90">
        <v>0.18689145597096335</v>
      </c>
      <c r="AD328" s="18" t="s">
        <v>384</v>
      </c>
      <c r="AE328" s="138">
        <v>321</v>
      </c>
    </row>
    <row r="329" spans="1:31" x14ac:dyDescent="0.3">
      <c r="A329" s="86">
        <v>10</v>
      </c>
      <c r="B329" s="22" t="s">
        <v>136</v>
      </c>
      <c r="C329" s="22">
        <v>1014</v>
      </c>
      <c r="D329" t="s">
        <v>149</v>
      </c>
      <c r="E329" s="87">
        <v>0.4681135369498004</v>
      </c>
      <c r="F329" s="18" t="s">
        <v>382</v>
      </c>
      <c r="G329" s="138">
        <v>250</v>
      </c>
      <c r="H329" s="87"/>
      <c r="I329" s="57">
        <v>0.15551222159509476</v>
      </c>
      <c r="J329" s="18" t="s">
        <v>384</v>
      </c>
      <c r="K329" s="138">
        <v>323</v>
      </c>
      <c r="L329" s="69"/>
      <c r="M329" s="17">
        <v>6.4516129032258064E-3</v>
      </c>
      <c r="N329" s="18" t="s">
        <v>384</v>
      </c>
      <c r="O329" s="138">
        <v>305</v>
      </c>
      <c r="P329" s="16"/>
      <c r="Q329" s="88">
        <v>7.4999999999999997E-2</v>
      </c>
      <c r="R329" s="18" t="s">
        <v>384</v>
      </c>
      <c r="S329" s="138">
        <v>301</v>
      </c>
      <c r="T329" s="26"/>
      <c r="U329" s="89">
        <v>0.23252434224115165</v>
      </c>
      <c r="V329" s="18" t="s">
        <v>383</v>
      </c>
      <c r="W329" s="138">
        <v>324</v>
      </c>
      <c r="X329" s="89"/>
      <c r="Y329" s="17">
        <v>0.13444536711204599</v>
      </c>
      <c r="Z329" s="18" t="s">
        <v>384</v>
      </c>
      <c r="AA329" s="138">
        <v>253</v>
      </c>
      <c r="AB329" s="16"/>
      <c r="AC329" s="90">
        <v>0.18673105164896414</v>
      </c>
      <c r="AD329" s="18" t="s">
        <v>384</v>
      </c>
      <c r="AE329" s="138">
        <v>322</v>
      </c>
    </row>
    <row r="330" spans="1:31" x14ac:dyDescent="0.3">
      <c r="A330" s="86">
        <v>12</v>
      </c>
      <c r="B330" s="22" t="s">
        <v>165</v>
      </c>
      <c r="C330" s="22">
        <v>1228</v>
      </c>
      <c r="D330" t="s">
        <v>191</v>
      </c>
      <c r="E330" s="87">
        <v>0.4405182567811019</v>
      </c>
      <c r="F330" s="18" t="s">
        <v>382</v>
      </c>
      <c r="G330" s="138">
        <v>257</v>
      </c>
      <c r="H330" s="87"/>
      <c r="I330" s="57">
        <v>0.26467025241230002</v>
      </c>
      <c r="J330" s="18" t="s">
        <v>383</v>
      </c>
      <c r="K330" s="138">
        <v>306</v>
      </c>
      <c r="L330" s="69"/>
      <c r="M330" s="17">
        <v>1.2903225806451613E-2</v>
      </c>
      <c r="N330" s="18" t="s">
        <v>384</v>
      </c>
      <c r="O330" s="138">
        <v>297</v>
      </c>
      <c r="P330" s="16"/>
      <c r="Q330" s="88">
        <v>0</v>
      </c>
      <c r="R330" s="18" t="s">
        <v>384</v>
      </c>
      <c r="S330" s="138">
        <v>321</v>
      </c>
      <c r="T330" s="26"/>
      <c r="U330" s="89">
        <v>0.2763167234440902</v>
      </c>
      <c r="V330" s="18" t="s">
        <v>383</v>
      </c>
      <c r="W330" s="138">
        <v>224</v>
      </c>
      <c r="X330" s="89"/>
      <c r="Y330" s="17">
        <v>3.7579288114277978E-2</v>
      </c>
      <c r="Z330" s="18" t="s">
        <v>384</v>
      </c>
      <c r="AA330" s="138">
        <v>332</v>
      </c>
      <c r="AB330" s="16"/>
      <c r="AC330" s="90">
        <v>0.17816324204824319</v>
      </c>
      <c r="AD330" s="18" t="s">
        <v>384</v>
      </c>
      <c r="AE330" s="138">
        <v>323</v>
      </c>
    </row>
    <row r="331" spans="1:31" x14ac:dyDescent="0.3">
      <c r="A331" s="86">
        <v>12</v>
      </c>
      <c r="B331" s="22" t="s">
        <v>165</v>
      </c>
      <c r="C331" s="22">
        <v>1213</v>
      </c>
      <c r="D331" t="s">
        <v>176</v>
      </c>
      <c r="E331" s="87">
        <v>0.12176825678110186</v>
      </c>
      <c r="F331" s="18" t="s">
        <v>384</v>
      </c>
      <c r="G331" s="138">
        <v>323</v>
      </c>
      <c r="H331" s="87"/>
      <c r="I331" s="57">
        <v>0.64872806142061756</v>
      </c>
      <c r="J331" s="18" t="s">
        <v>381</v>
      </c>
      <c r="K331" s="138">
        <v>160</v>
      </c>
      <c r="L331" s="69"/>
      <c r="M331" s="17">
        <v>1.2903225806451613E-2</v>
      </c>
      <c r="N331" s="18" t="s">
        <v>384</v>
      </c>
      <c r="O331" s="138">
        <v>294</v>
      </c>
      <c r="P331" s="16"/>
      <c r="Q331" s="88">
        <v>0</v>
      </c>
      <c r="R331" s="18" t="s">
        <v>384</v>
      </c>
      <c r="S331" s="138">
        <v>320</v>
      </c>
      <c r="T331" s="26"/>
      <c r="U331" s="89">
        <v>0.29156080275018104</v>
      </c>
      <c r="V331" s="18" t="s">
        <v>383</v>
      </c>
      <c r="W331" s="138">
        <v>182</v>
      </c>
      <c r="X331" s="89"/>
      <c r="Y331" s="17">
        <v>2.8761044679349198E-2</v>
      </c>
      <c r="Z331" s="18" t="s">
        <v>384</v>
      </c>
      <c r="AA331" s="138">
        <v>337</v>
      </c>
      <c r="AB331" s="16"/>
      <c r="AC331" s="90">
        <v>0.17775879324603042</v>
      </c>
      <c r="AD331" s="18" t="s">
        <v>384</v>
      </c>
      <c r="AE331" s="138">
        <v>324</v>
      </c>
    </row>
    <row r="332" spans="1:31" x14ac:dyDescent="0.3">
      <c r="A332" s="86">
        <v>7</v>
      </c>
      <c r="B332" s="22" t="s">
        <v>85</v>
      </c>
      <c r="C332" s="22">
        <v>715</v>
      </c>
      <c r="D332" t="s">
        <v>99</v>
      </c>
      <c r="E332" s="87">
        <v>0</v>
      </c>
      <c r="F332" s="18" t="s">
        <v>384</v>
      </c>
      <c r="G332" s="138">
        <v>330</v>
      </c>
      <c r="H332" s="87"/>
      <c r="I332" s="57">
        <v>0.40108095200292282</v>
      </c>
      <c r="J332" s="18" t="s">
        <v>382</v>
      </c>
      <c r="K332" s="138">
        <v>281</v>
      </c>
      <c r="L332" s="69"/>
      <c r="M332" s="17">
        <v>0.09</v>
      </c>
      <c r="N332" s="18" t="s">
        <v>384</v>
      </c>
      <c r="O332" s="138">
        <v>247</v>
      </c>
      <c r="P332" s="16"/>
      <c r="Q332" s="88">
        <v>0.16152700875611642</v>
      </c>
      <c r="R332" s="18" t="s">
        <v>384</v>
      </c>
      <c r="S332" s="138">
        <v>291</v>
      </c>
      <c r="T332" s="26"/>
      <c r="U332" s="89">
        <v>0.28914864325560286</v>
      </c>
      <c r="V332" s="18" t="s">
        <v>383</v>
      </c>
      <c r="W332" s="138">
        <v>191</v>
      </c>
      <c r="X332" s="89"/>
      <c r="Y332" s="17">
        <v>0.12840583841616199</v>
      </c>
      <c r="Z332" s="18" t="s">
        <v>384</v>
      </c>
      <c r="AA332" s="138">
        <v>259</v>
      </c>
      <c r="AB332" s="16"/>
      <c r="AC332" s="90">
        <v>0.1761866518058835</v>
      </c>
      <c r="AD332" s="18" t="s">
        <v>384</v>
      </c>
      <c r="AE332" s="138">
        <v>325</v>
      </c>
    </row>
    <row r="333" spans="1:31" x14ac:dyDescent="0.3">
      <c r="A333" s="86">
        <v>16</v>
      </c>
      <c r="B333" s="22" t="s">
        <v>251</v>
      </c>
      <c r="C333" s="22">
        <v>1611</v>
      </c>
      <c r="D333" t="s">
        <v>342</v>
      </c>
      <c r="E333" s="87">
        <v>0.1926015901144352</v>
      </c>
      <c r="F333" s="18" t="s">
        <v>384</v>
      </c>
      <c r="G333" s="138">
        <v>316</v>
      </c>
      <c r="H333" s="87"/>
      <c r="I333" s="57">
        <v>0.19372498873056518</v>
      </c>
      <c r="J333" s="18" t="s">
        <v>384</v>
      </c>
      <c r="K333" s="138">
        <v>316</v>
      </c>
      <c r="L333" s="69"/>
      <c r="M333" s="17">
        <v>0</v>
      </c>
      <c r="N333" s="18" t="s">
        <v>384</v>
      </c>
      <c r="O333" s="138">
        <v>324</v>
      </c>
      <c r="P333" s="16"/>
      <c r="Q333" s="88">
        <v>0.33687499999999992</v>
      </c>
      <c r="R333" s="18" t="s">
        <v>383</v>
      </c>
      <c r="S333" s="138">
        <v>234</v>
      </c>
      <c r="T333" s="26"/>
      <c r="U333" s="89">
        <v>0.24178792286128434</v>
      </c>
      <c r="V333" s="18" t="s">
        <v>383</v>
      </c>
      <c r="W333" s="138">
        <v>315</v>
      </c>
      <c r="X333" s="89"/>
      <c r="Y333" s="17">
        <v>0.11699958500537172</v>
      </c>
      <c r="Z333" s="18" t="s">
        <v>384</v>
      </c>
      <c r="AA333" s="138">
        <v>273</v>
      </c>
      <c r="AB333" s="16"/>
      <c r="AC333" s="90">
        <v>0.16967888582454918</v>
      </c>
      <c r="AD333" s="18" t="s">
        <v>384</v>
      </c>
      <c r="AE333" s="138">
        <v>326</v>
      </c>
    </row>
    <row r="334" spans="1:31" x14ac:dyDescent="0.3">
      <c r="A334" s="86">
        <v>13</v>
      </c>
      <c r="B334" s="22" t="s">
        <v>193</v>
      </c>
      <c r="C334" s="22">
        <v>1328</v>
      </c>
      <c r="D334" t="s">
        <v>217</v>
      </c>
      <c r="E334" s="87">
        <v>0.36968492344776849</v>
      </c>
      <c r="F334" s="18" t="s">
        <v>383</v>
      </c>
      <c r="G334" s="138">
        <v>273</v>
      </c>
      <c r="H334" s="87"/>
      <c r="I334" s="57">
        <v>0.15451945991955371</v>
      </c>
      <c r="J334" s="18" t="s">
        <v>384</v>
      </c>
      <c r="K334" s="138">
        <v>324</v>
      </c>
      <c r="L334" s="69"/>
      <c r="M334" s="17">
        <v>0</v>
      </c>
      <c r="N334" s="18" t="s">
        <v>384</v>
      </c>
      <c r="O334" s="138">
        <v>329</v>
      </c>
      <c r="P334" s="16"/>
      <c r="Q334" s="88">
        <v>0</v>
      </c>
      <c r="R334" s="18" t="s">
        <v>384</v>
      </c>
      <c r="S334" s="138">
        <v>330</v>
      </c>
      <c r="T334" s="26"/>
      <c r="U334" s="89">
        <v>0.30601859815274501</v>
      </c>
      <c r="V334" s="18" t="s">
        <v>383</v>
      </c>
      <c r="W334" s="138">
        <v>140</v>
      </c>
      <c r="X334" s="89"/>
      <c r="Y334" s="17">
        <v>8.8461869500301077E-2</v>
      </c>
      <c r="Z334" s="18" t="s">
        <v>384</v>
      </c>
      <c r="AA334" s="138">
        <v>299</v>
      </c>
      <c r="AB334" s="16"/>
      <c r="AC334" s="90">
        <v>0.168640830015754</v>
      </c>
      <c r="AD334" s="18" t="s">
        <v>384</v>
      </c>
      <c r="AE334" s="138">
        <v>327</v>
      </c>
    </row>
    <row r="335" spans="1:31" x14ac:dyDescent="0.3">
      <c r="A335" s="86">
        <v>7</v>
      </c>
      <c r="B335" s="22" t="s">
        <v>85</v>
      </c>
      <c r="C335" s="22">
        <v>711</v>
      </c>
      <c r="D335" t="s">
        <v>95</v>
      </c>
      <c r="E335" s="87">
        <v>0.22801825678110185</v>
      </c>
      <c r="F335" s="18" t="s">
        <v>383</v>
      </c>
      <c r="G335" s="138">
        <v>304</v>
      </c>
      <c r="H335" s="87"/>
      <c r="I335" s="57">
        <v>0.13089844873906184</v>
      </c>
      <c r="J335" s="18" t="s">
        <v>384</v>
      </c>
      <c r="K335" s="138">
        <v>325</v>
      </c>
      <c r="L335" s="69"/>
      <c r="M335" s="17">
        <v>0</v>
      </c>
      <c r="N335" s="18" t="s">
        <v>384</v>
      </c>
      <c r="O335" s="138">
        <v>330</v>
      </c>
      <c r="P335" s="16"/>
      <c r="Q335" s="88">
        <v>0</v>
      </c>
      <c r="R335" s="18" t="s">
        <v>384</v>
      </c>
      <c r="S335" s="138">
        <v>331</v>
      </c>
      <c r="T335" s="26"/>
      <c r="U335" s="89">
        <v>0.38349401226023833</v>
      </c>
      <c r="V335" s="18" t="s">
        <v>383</v>
      </c>
      <c r="W335" s="138">
        <v>38</v>
      </c>
      <c r="X335" s="89"/>
      <c r="Y335" s="17">
        <v>0.11608161407354289</v>
      </c>
      <c r="Z335" s="18" t="s">
        <v>384</v>
      </c>
      <c r="AA335" s="138">
        <v>274</v>
      </c>
      <c r="AB335" s="16"/>
      <c r="AC335" s="90">
        <v>0.16647466010316839</v>
      </c>
      <c r="AD335" s="18" t="s">
        <v>384</v>
      </c>
      <c r="AE335" s="138">
        <v>328</v>
      </c>
    </row>
    <row r="336" spans="1:31" x14ac:dyDescent="0.3">
      <c r="A336" s="86">
        <v>13</v>
      </c>
      <c r="B336" s="22" t="s">
        <v>193</v>
      </c>
      <c r="C336" s="22">
        <v>1323</v>
      </c>
      <c r="D336" t="s">
        <v>212</v>
      </c>
      <c r="E336" s="87">
        <v>0.33426825678110184</v>
      </c>
      <c r="F336" s="18" t="s">
        <v>383</v>
      </c>
      <c r="G336" s="138">
        <v>280</v>
      </c>
      <c r="H336" s="87"/>
      <c r="I336" s="57">
        <v>0.11982523270776778</v>
      </c>
      <c r="J336" s="18" t="s">
        <v>384</v>
      </c>
      <c r="K336" s="138">
        <v>328</v>
      </c>
      <c r="L336" s="69"/>
      <c r="M336" s="17">
        <v>0</v>
      </c>
      <c r="N336" s="18" t="s">
        <v>384</v>
      </c>
      <c r="O336" s="138">
        <v>332</v>
      </c>
      <c r="P336" s="16"/>
      <c r="Q336" s="88">
        <v>0</v>
      </c>
      <c r="R336" s="18" t="s">
        <v>384</v>
      </c>
      <c r="S336" s="138">
        <v>333</v>
      </c>
      <c r="T336" s="26"/>
      <c r="U336" s="89">
        <v>0.26374471057804283</v>
      </c>
      <c r="V336" s="18" t="s">
        <v>383</v>
      </c>
      <c r="W336" s="138">
        <v>262</v>
      </c>
      <c r="X336" s="89"/>
      <c r="Y336" s="17">
        <v>0.15163284212057804</v>
      </c>
      <c r="Z336" s="18" t="s">
        <v>384</v>
      </c>
      <c r="AA336" s="138">
        <v>239</v>
      </c>
      <c r="AB336" s="16"/>
      <c r="AC336" s="90">
        <v>0.16317048656861038</v>
      </c>
      <c r="AD336" s="18" t="s">
        <v>384</v>
      </c>
      <c r="AE336" s="138">
        <v>329</v>
      </c>
    </row>
    <row r="337" spans="1:31" x14ac:dyDescent="0.3">
      <c r="A337" s="86">
        <v>4</v>
      </c>
      <c r="B337" s="22" t="s">
        <v>44</v>
      </c>
      <c r="C337" s="22">
        <v>413</v>
      </c>
      <c r="D337" t="s">
        <v>53</v>
      </c>
      <c r="E337" s="87">
        <v>0.25093492344776858</v>
      </c>
      <c r="F337" s="18" t="s">
        <v>383</v>
      </c>
      <c r="G337" s="138">
        <v>300</v>
      </c>
      <c r="H337" s="87"/>
      <c r="I337" s="57">
        <v>9.3811851489263423E-2</v>
      </c>
      <c r="J337" s="18" t="s">
        <v>384</v>
      </c>
      <c r="K337" s="138">
        <v>333</v>
      </c>
      <c r="L337" s="69"/>
      <c r="M337" s="17">
        <v>0</v>
      </c>
      <c r="N337" s="18" t="s">
        <v>384</v>
      </c>
      <c r="O337" s="138">
        <v>335</v>
      </c>
      <c r="P337" s="16"/>
      <c r="Q337" s="88">
        <v>0</v>
      </c>
      <c r="R337" s="18" t="s">
        <v>384</v>
      </c>
      <c r="S337" s="138">
        <v>335</v>
      </c>
      <c r="T337" s="26"/>
      <c r="U337" s="89">
        <v>0.30915454880042059</v>
      </c>
      <c r="V337" s="18" t="s">
        <v>383</v>
      </c>
      <c r="W337" s="138">
        <v>137</v>
      </c>
      <c r="X337" s="89"/>
      <c r="Y337" s="17">
        <v>0.17758854971060201</v>
      </c>
      <c r="Z337" s="18" t="s">
        <v>384</v>
      </c>
      <c r="AA337" s="138">
        <v>217</v>
      </c>
      <c r="AB337" s="16"/>
      <c r="AC337" s="90">
        <v>0.16248786170235646</v>
      </c>
      <c r="AD337" s="18" t="s">
        <v>384</v>
      </c>
      <c r="AE337" s="138">
        <v>330</v>
      </c>
    </row>
    <row r="338" spans="1:31" x14ac:dyDescent="0.3">
      <c r="A338" s="86">
        <v>7</v>
      </c>
      <c r="B338" s="22" t="s">
        <v>85</v>
      </c>
      <c r="C338" s="22">
        <v>714</v>
      </c>
      <c r="D338" t="s">
        <v>98</v>
      </c>
      <c r="E338" s="87">
        <v>0.06</v>
      </c>
      <c r="F338" s="18" t="s">
        <v>384</v>
      </c>
      <c r="G338" s="138">
        <v>325</v>
      </c>
      <c r="H338" s="87"/>
      <c r="I338" s="57">
        <v>0.3921083841743534</v>
      </c>
      <c r="J338" s="18" t="s">
        <v>383</v>
      </c>
      <c r="K338" s="138">
        <v>284</v>
      </c>
      <c r="L338" s="69"/>
      <c r="M338" s="17">
        <v>0</v>
      </c>
      <c r="N338" s="18" t="s">
        <v>384</v>
      </c>
      <c r="O338" s="138">
        <v>316</v>
      </c>
      <c r="P338" s="16"/>
      <c r="Q338" s="88">
        <v>9.3749999999999997E-3</v>
      </c>
      <c r="R338" s="18" t="s">
        <v>384</v>
      </c>
      <c r="S338" s="138">
        <v>310</v>
      </c>
      <c r="T338" s="26"/>
      <c r="U338" s="89">
        <v>0.36284534763973753</v>
      </c>
      <c r="V338" s="18" t="s">
        <v>383</v>
      </c>
      <c r="W338" s="138">
        <v>49</v>
      </c>
      <c r="X338" s="89"/>
      <c r="Y338" s="17">
        <v>6.4651932697802172E-2</v>
      </c>
      <c r="Z338" s="18" t="s">
        <v>384</v>
      </c>
      <c r="AA338" s="138">
        <v>317</v>
      </c>
      <c r="AB338" s="16"/>
      <c r="AC338" s="90">
        <v>0.15771095158258666</v>
      </c>
      <c r="AD338" s="18" t="s">
        <v>384</v>
      </c>
      <c r="AE338" s="138">
        <v>331</v>
      </c>
    </row>
    <row r="339" spans="1:31" x14ac:dyDescent="0.3">
      <c r="A339" s="86">
        <v>13</v>
      </c>
      <c r="B339" s="22" t="s">
        <v>193</v>
      </c>
      <c r="C339" s="22">
        <v>1310</v>
      </c>
      <c r="D339" t="s">
        <v>150</v>
      </c>
      <c r="E339" s="87">
        <v>0.21239325678110185</v>
      </c>
      <c r="F339" s="18" t="s">
        <v>383</v>
      </c>
      <c r="G339" s="138">
        <v>309</v>
      </c>
      <c r="H339" s="87"/>
      <c r="I339" s="57">
        <v>0.22329433393334408</v>
      </c>
      <c r="J339" s="18" t="s">
        <v>383</v>
      </c>
      <c r="K339" s="138">
        <v>313</v>
      </c>
      <c r="L339" s="69"/>
      <c r="M339" s="17">
        <v>0</v>
      </c>
      <c r="N339" s="18" t="s">
        <v>384</v>
      </c>
      <c r="O339" s="138">
        <v>323</v>
      </c>
      <c r="P339" s="16"/>
      <c r="Q339" s="88">
        <v>5.6249999999999988E-2</v>
      </c>
      <c r="R339" s="18" t="s">
        <v>384</v>
      </c>
      <c r="S339" s="138">
        <v>308</v>
      </c>
      <c r="T339" s="26"/>
      <c r="U339" s="89">
        <v>0.26451568428988975</v>
      </c>
      <c r="V339" s="18" t="s">
        <v>383</v>
      </c>
      <c r="W339" s="138">
        <v>258</v>
      </c>
      <c r="X339" s="89"/>
      <c r="Y339" s="17">
        <v>0.11943247140620146</v>
      </c>
      <c r="Z339" s="18" t="s">
        <v>384</v>
      </c>
      <c r="AA339" s="138">
        <v>269</v>
      </c>
      <c r="AB339" s="16"/>
      <c r="AC339" s="90">
        <v>0.15521066804875869</v>
      </c>
      <c r="AD339" s="18" t="s">
        <v>384</v>
      </c>
      <c r="AE339" s="138">
        <v>332</v>
      </c>
    </row>
    <row r="340" spans="1:31" x14ac:dyDescent="0.3">
      <c r="A340" s="86">
        <v>12</v>
      </c>
      <c r="B340" s="22" t="s">
        <v>165</v>
      </c>
      <c r="C340" s="22">
        <v>1222</v>
      </c>
      <c r="D340" t="s">
        <v>185</v>
      </c>
      <c r="E340" s="87">
        <v>0</v>
      </c>
      <c r="F340" s="18" t="s">
        <v>384</v>
      </c>
      <c r="G340" s="138">
        <v>335</v>
      </c>
      <c r="H340" s="87"/>
      <c r="I340" s="57">
        <v>0.31048271299787172</v>
      </c>
      <c r="J340" s="18" t="s">
        <v>383</v>
      </c>
      <c r="K340" s="138">
        <v>299</v>
      </c>
      <c r="L340" s="69"/>
      <c r="M340" s="17">
        <v>0.17521157221502656</v>
      </c>
      <c r="N340" s="18" t="s">
        <v>384</v>
      </c>
      <c r="O340" s="138">
        <v>180</v>
      </c>
      <c r="P340" s="16"/>
      <c r="Q340" s="88">
        <v>0.22715200875611641</v>
      </c>
      <c r="R340" s="18" t="s">
        <v>383</v>
      </c>
      <c r="S340" s="138">
        <v>276</v>
      </c>
      <c r="T340" s="26"/>
      <c r="U340" s="89">
        <v>0.27702583839476136</v>
      </c>
      <c r="V340" s="18" t="s">
        <v>383</v>
      </c>
      <c r="W340" s="138">
        <v>222</v>
      </c>
      <c r="X340" s="89"/>
      <c r="Y340" s="17">
        <v>5.4716601338854476E-3</v>
      </c>
      <c r="Z340" s="18" t="s">
        <v>384</v>
      </c>
      <c r="AA340" s="138">
        <v>339</v>
      </c>
      <c r="AB340" s="16"/>
      <c r="AC340" s="90">
        <v>0.15409442674308035</v>
      </c>
      <c r="AD340" s="18" t="s">
        <v>384</v>
      </c>
      <c r="AE340" s="138">
        <v>333</v>
      </c>
    </row>
    <row r="341" spans="1:31" x14ac:dyDescent="0.3">
      <c r="A341" s="86">
        <v>9</v>
      </c>
      <c r="B341" s="22" t="s">
        <v>112</v>
      </c>
      <c r="C341" s="22">
        <v>913</v>
      </c>
      <c r="D341" t="s">
        <v>124</v>
      </c>
      <c r="E341" s="87">
        <v>0</v>
      </c>
      <c r="F341" s="18" t="s">
        <v>384</v>
      </c>
      <c r="G341" s="138">
        <v>333</v>
      </c>
      <c r="H341" s="87"/>
      <c r="I341" s="57">
        <v>0.22402751470181614</v>
      </c>
      <c r="J341" s="18" t="s">
        <v>383</v>
      </c>
      <c r="K341" s="138">
        <v>312</v>
      </c>
      <c r="L341" s="69"/>
      <c r="M341" s="17">
        <v>0</v>
      </c>
      <c r="N341" s="18" t="s">
        <v>384</v>
      </c>
      <c r="O341" s="138">
        <v>322</v>
      </c>
      <c r="P341" s="16"/>
      <c r="Q341" s="88">
        <v>0.30154761138295133</v>
      </c>
      <c r="R341" s="18" t="s">
        <v>383</v>
      </c>
      <c r="S341" s="138">
        <v>253</v>
      </c>
      <c r="T341" s="26"/>
      <c r="U341" s="89">
        <v>0.33025169441448043</v>
      </c>
      <c r="V341" s="18" t="s">
        <v>383</v>
      </c>
      <c r="W341" s="138">
        <v>91</v>
      </c>
      <c r="X341" s="89"/>
      <c r="Y341" s="17">
        <v>9.0386685379238774E-2</v>
      </c>
      <c r="Z341" s="18" t="s">
        <v>384</v>
      </c>
      <c r="AA341" s="138">
        <v>296</v>
      </c>
      <c r="AB341" s="16"/>
      <c r="AC341" s="90">
        <v>0.15307166295200481</v>
      </c>
      <c r="AD341" s="18" t="s">
        <v>384</v>
      </c>
      <c r="AE341" s="138">
        <v>334</v>
      </c>
    </row>
    <row r="342" spans="1:31" x14ac:dyDescent="0.3">
      <c r="A342" s="86">
        <v>14</v>
      </c>
      <c r="B342" s="22" t="s">
        <v>223</v>
      </c>
      <c r="C342" s="22">
        <v>1414</v>
      </c>
      <c r="D342" t="s">
        <v>236</v>
      </c>
      <c r="E342" s="87">
        <v>0.1926015901144352</v>
      </c>
      <c r="F342" s="18" t="s">
        <v>384</v>
      </c>
      <c r="G342" s="138">
        <v>315</v>
      </c>
      <c r="H342" s="87"/>
      <c r="I342" s="57">
        <v>0.29589858073010927</v>
      </c>
      <c r="J342" s="18" t="s">
        <v>383</v>
      </c>
      <c r="K342" s="138">
        <v>301</v>
      </c>
      <c r="L342" s="69"/>
      <c r="M342" s="17">
        <v>0</v>
      </c>
      <c r="N342" s="18" t="s">
        <v>384</v>
      </c>
      <c r="O342" s="138">
        <v>319</v>
      </c>
      <c r="P342" s="16"/>
      <c r="Q342" s="88">
        <v>0</v>
      </c>
      <c r="R342" s="18" t="s">
        <v>384</v>
      </c>
      <c r="S342" s="138">
        <v>327</v>
      </c>
      <c r="T342" s="26"/>
      <c r="U342" s="89">
        <v>0.25455337042952764</v>
      </c>
      <c r="V342" s="18" t="s">
        <v>383</v>
      </c>
      <c r="W342" s="138">
        <v>289</v>
      </c>
      <c r="X342" s="89"/>
      <c r="Y342" s="17">
        <v>9.8195973218492424E-2</v>
      </c>
      <c r="Z342" s="18" t="s">
        <v>384</v>
      </c>
      <c r="AA342" s="138">
        <v>288</v>
      </c>
      <c r="AB342" s="16"/>
      <c r="AC342" s="90">
        <v>0.14889831222673383</v>
      </c>
      <c r="AD342" s="18" t="s">
        <v>384</v>
      </c>
      <c r="AE342" s="138">
        <v>335</v>
      </c>
    </row>
    <row r="343" spans="1:31" x14ac:dyDescent="0.3">
      <c r="A343" s="86">
        <v>14</v>
      </c>
      <c r="B343" s="22" t="s">
        <v>223</v>
      </c>
      <c r="C343" s="22">
        <v>1417</v>
      </c>
      <c r="D343" t="s">
        <v>238</v>
      </c>
      <c r="E343" s="87">
        <v>0</v>
      </c>
      <c r="F343" s="18" t="s">
        <v>384</v>
      </c>
      <c r="G343" s="138">
        <v>340</v>
      </c>
      <c r="H343" s="87"/>
      <c r="I343" s="57">
        <v>0.34440688929467889</v>
      </c>
      <c r="J343" s="18" t="s">
        <v>383</v>
      </c>
      <c r="K343" s="138">
        <v>292</v>
      </c>
      <c r="L343" s="69"/>
      <c r="M343" s="17">
        <v>3.8709677419354847E-2</v>
      </c>
      <c r="N343" s="18" t="s">
        <v>384</v>
      </c>
      <c r="O343" s="138">
        <v>278</v>
      </c>
      <c r="P343" s="16"/>
      <c r="Q343" s="88">
        <v>0.31404761138295134</v>
      </c>
      <c r="R343" s="18" t="s">
        <v>383</v>
      </c>
      <c r="S343" s="138">
        <v>247</v>
      </c>
      <c r="T343" s="26"/>
      <c r="U343" s="89">
        <v>0.2203602620991848</v>
      </c>
      <c r="V343" s="18" t="s">
        <v>383</v>
      </c>
      <c r="W343" s="138">
        <v>333</v>
      </c>
      <c r="X343" s="89"/>
      <c r="Y343" s="17">
        <v>5.1272939350203849E-2</v>
      </c>
      <c r="Z343" s="18" t="s">
        <v>384</v>
      </c>
      <c r="AA343" s="138">
        <v>326</v>
      </c>
      <c r="AB343" s="16"/>
      <c r="AC343" s="90">
        <v>0.14241132866355036</v>
      </c>
      <c r="AD343" s="18" t="s">
        <v>384</v>
      </c>
      <c r="AE343" s="138">
        <v>336</v>
      </c>
    </row>
    <row r="344" spans="1:31" x14ac:dyDescent="0.3">
      <c r="A344" s="86">
        <v>10</v>
      </c>
      <c r="B344" s="22" t="s">
        <v>136</v>
      </c>
      <c r="C344" s="22">
        <v>1012</v>
      </c>
      <c r="D344" t="s">
        <v>147</v>
      </c>
      <c r="E344" s="87">
        <v>0.26343492344776853</v>
      </c>
      <c r="F344" s="18" t="s">
        <v>383</v>
      </c>
      <c r="G344" s="138">
        <v>295</v>
      </c>
      <c r="H344" s="87"/>
      <c r="I344" s="57">
        <v>7.0959704225565634E-2</v>
      </c>
      <c r="J344" s="18" t="s">
        <v>384</v>
      </c>
      <c r="K344" s="138">
        <v>336</v>
      </c>
      <c r="L344" s="69"/>
      <c r="M344" s="17">
        <v>0</v>
      </c>
      <c r="N344" s="18" t="s">
        <v>384</v>
      </c>
      <c r="O344" s="138">
        <v>337</v>
      </c>
      <c r="P344" s="16"/>
      <c r="Q344" s="88">
        <v>0</v>
      </c>
      <c r="R344" s="18" t="s">
        <v>384</v>
      </c>
      <c r="S344" s="138">
        <v>337</v>
      </c>
      <c r="T344" s="26"/>
      <c r="U344" s="89">
        <v>0.25722087321498516</v>
      </c>
      <c r="V344" s="18" t="s">
        <v>383</v>
      </c>
      <c r="W344" s="138">
        <v>283</v>
      </c>
      <c r="X344" s="89"/>
      <c r="Y344" s="17">
        <v>0.12271194048944724</v>
      </c>
      <c r="Z344" s="18" t="s">
        <v>384</v>
      </c>
      <c r="AA344" s="138">
        <v>264</v>
      </c>
      <c r="AB344" s="16"/>
      <c r="AC344" s="90">
        <v>0.13743687516361702</v>
      </c>
      <c r="AD344" s="18" t="s">
        <v>384</v>
      </c>
      <c r="AE344" s="138">
        <v>337</v>
      </c>
    </row>
    <row r="345" spans="1:31" x14ac:dyDescent="0.3">
      <c r="A345" s="86">
        <v>17</v>
      </c>
      <c r="B345" s="22" t="s">
        <v>265</v>
      </c>
      <c r="C345" s="22">
        <v>1702</v>
      </c>
      <c r="D345" t="s">
        <v>64</v>
      </c>
      <c r="E345" s="87">
        <v>0.27788663135729208</v>
      </c>
      <c r="F345" s="18" t="s">
        <v>383</v>
      </c>
      <c r="G345" s="138">
        <v>289</v>
      </c>
      <c r="H345" s="87"/>
      <c r="I345" s="57">
        <v>9.0452887242639807E-2</v>
      </c>
      <c r="J345" s="18" t="s">
        <v>384</v>
      </c>
      <c r="K345" s="138">
        <v>334</v>
      </c>
      <c r="L345" s="69"/>
      <c r="M345" s="17">
        <v>0</v>
      </c>
      <c r="N345" s="18" t="s">
        <v>384</v>
      </c>
      <c r="O345" s="138">
        <v>336</v>
      </c>
      <c r="P345" s="16"/>
      <c r="Q345" s="88">
        <v>0</v>
      </c>
      <c r="R345" s="18" t="s">
        <v>384</v>
      </c>
      <c r="S345" s="138">
        <v>336</v>
      </c>
      <c r="T345" s="26"/>
      <c r="U345" s="89">
        <v>0.27893501176120605</v>
      </c>
      <c r="V345" s="18" t="s">
        <v>383</v>
      </c>
      <c r="W345" s="138">
        <v>218</v>
      </c>
      <c r="X345" s="89"/>
      <c r="Y345" s="17">
        <v>3.6413243777181796E-2</v>
      </c>
      <c r="Z345" s="18" t="s">
        <v>384</v>
      </c>
      <c r="AA345" s="138">
        <v>333</v>
      </c>
      <c r="AB345" s="16"/>
      <c r="AC345" s="90">
        <v>0.12769943530728164</v>
      </c>
      <c r="AD345" s="18" t="s">
        <v>384</v>
      </c>
      <c r="AE345" s="138">
        <v>338</v>
      </c>
    </row>
    <row r="346" spans="1:31" x14ac:dyDescent="0.3">
      <c r="A346" s="86">
        <v>12</v>
      </c>
      <c r="B346" s="22" t="s">
        <v>165</v>
      </c>
      <c r="C346" s="22">
        <v>1224</v>
      </c>
      <c r="D346" t="s">
        <v>187</v>
      </c>
      <c r="E346" s="87">
        <v>0</v>
      </c>
      <c r="F346" s="18" t="s">
        <v>384</v>
      </c>
      <c r="G346" s="138">
        <v>336</v>
      </c>
      <c r="H346" s="87"/>
      <c r="I346" s="57">
        <v>0.27889423362326005</v>
      </c>
      <c r="J346" s="18" t="s">
        <v>383</v>
      </c>
      <c r="K346" s="138">
        <v>303</v>
      </c>
      <c r="L346" s="69"/>
      <c r="M346" s="17">
        <v>0</v>
      </c>
      <c r="N346" s="18" t="s">
        <v>384</v>
      </c>
      <c r="O346" s="138">
        <v>321</v>
      </c>
      <c r="P346" s="16"/>
      <c r="Q346" s="88">
        <v>6.7187499999999983E-2</v>
      </c>
      <c r="R346" s="18" t="s">
        <v>384</v>
      </c>
      <c r="S346" s="138">
        <v>303</v>
      </c>
      <c r="T346" s="26"/>
      <c r="U346" s="89">
        <v>0.26411370695554554</v>
      </c>
      <c r="V346" s="18" t="s">
        <v>383</v>
      </c>
      <c r="W346" s="138">
        <v>261</v>
      </c>
      <c r="X346" s="89"/>
      <c r="Y346" s="17">
        <v>9.0463934821716233E-2</v>
      </c>
      <c r="Z346" s="18" t="s">
        <v>384</v>
      </c>
      <c r="AA346" s="138">
        <v>295</v>
      </c>
      <c r="AB346" s="16"/>
      <c r="AC346" s="90">
        <v>0.12255428796560866</v>
      </c>
      <c r="AD346" s="18" t="s">
        <v>384</v>
      </c>
      <c r="AE346" s="138">
        <v>339</v>
      </c>
    </row>
    <row r="347" spans="1:31" x14ac:dyDescent="0.3">
      <c r="A347" s="86">
        <v>9</v>
      </c>
      <c r="B347" s="22" t="s">
        <v>112</v>
      </c>
      <c r="C347" s="22">
        <v>908</v>
      </c>
      <c r="D347" t="s">
        <v>119</v>
      </c>
      <c r="E347" s="87">
        <v>0</v>
      </c>
      <c r="F347" s="18" t="s">
        <v>384</v>
      </c>
      <c r="G347" s="138">
        <v>332</v>
      </c>
      <c r="H347" s="87"/>
      <c r="I347" s="57">
        <v>0.16695139356392424</v>
      </c>
      <c r="J347" s="18" t="s">
        <v>384</v>
      </c>
      <c r="K347" s="138">
        <v>320</v>
      </c>
      <c r="L347" s="69"/>
      <c r="M347" s="17">
        <v>0</v>
      </c>
      <c r="N347" s="18" t="s">
        <v>384</v>
      </c>
      <c r="O347" s="138">
        <v>327</v>
      </c>
      <c r="P347" s="16"/>
      <c r="Q347" s="88">
        <v>0</v>
      </c>
      <c r="R347" s="18" t="s">
        <v>384</v>
      </c>
      <c r="S347" s="138">
        <v>328</v>
      </c>
      <c r="T347" s="26"/>
      <c r="U347" s="89">
        <v>0.2451979918863019</v>
      </c>
      <c r="V347" s="18" t="s">
        <v>383</v>
      </c>
      <c r="W347" s="138">
        <v>306</v>
      </c>
      <c r="X347" s="89"/>
      <c r="Y347" s="17">
        <v>0.19876201845970645</v>
      </c>
      <c r="Z347" s="18" t="s">
        <v>384</v>
      </c>
      <c r="AA347" s="138">
        <v>201</v>
      </c>
      <c r="AB347" s="16"/>
      <c r="AC347" s="90">
        <v>0.12179114989283069</v>
      </c>
      <c r="AD347" s="18" t="s">
        <v>384</v>
      </c>
      <c r="AE347" s="138">
        <v>340</v>
      </c>
    </row>
  </sheetData>
  <autoFilter ref="A7:AD347" xr:uid="{D09654B7-33BF-4FA2-B9D4-647358676249}">
    <sortState xmlns:xlrd2="http://schemas.microsoft.com/office/spreadsheetml/2017/richdata2" ref="A8:AD347">
      <sortCondition descending="1" ref="AC7"/>
    </sortState>
  </autoFilter>
  <conditionalFormatting sqref="G8:G347">
    <cfRule type="expression" dxfId="34" priority="31" stopIfTrue="1">
      <formula>F8="Bajo"</formula>
    </cfRule>
    <cfRule type="expression" dxfId="33" priority="32" stopIfTrue="1">
      <formula>F8="Medio bajo"</formula>
    </cfRule>
    <cfRule type="expression" dxfId="32" priority="33" stopIfTrue="1">
      <formula>F8="Medio"</formula>
    </cfRule>
    <cfRule type="expression" dxfId="31" priority="34" stopIfTrue="1">
      <formula>F8="Medio alto"</formula>
    </cfRule>
    <cfRule type="expression" dxfId="30" priority="35" stopIfTrue="1">
      <formula>F8="Alto"</formula>
    </cfRule>
  </conditionalFormatting>
  <conditionalFormatting sqref="K8:K347">
    <cfRule type="expression" dxfId="29" priority="26" stopIfTrue="1">
      <formula>J8="Bajo"</formula>
    </cfRule>
    <cfRule type="expression" dxfId="28" priority="27" stopIfTrue="1">
      <formula>J8="Medio bajo"</formula>
    </cfRule>
    <cfRule type="expression" dxfId="27" priority="28" stopIfTrue="1">
      <formula>J8="Medio"</formula>
    </cfRule>
    <cfRule type="expression" dxfId="26" priority="29" stopIfTrue="1">
      <formula>J8="Medio alto"</formula>
    </cfRule>
    <cfRule type="expression" dxfId="25" priority="30" stopIfTrue="1">
      <formula>J8="Alto"</formula>
    </cfRule>
  </conditionalFormatting>
  <conditionalFormatting sqref="O8:O347">
    <cfRule type="expression" dxfId="24" priority="21" stopIfTrue="1">
      <formula>N8="Bajo"</formula>
    </cfRule>
    <cfRule type="expression" dxfId="23" priority="22" stopIfTrue="1">
      <formula>N8="Medio bajo"</formula>
    </cfRule>
    <cfRule type="expression" dxfId="22" priority="23" stopIfTrue="1">
      <formula>N8="Medio"</formula>
    </cfRule>
    <cfRule type="expression" dxfId="21" priority="24" stopIfTrue="1">
      <formula>N8="Medio alto"</formula>
    </cfRule>
    <cfRule type="expression" dxfId="20" priority="25" stopIfTrue="1">
      <formula>N8="Alto"</formula>
    </cfRule>
  </conditionalFormatting>
  <conditionalFormatting sqref="S8:S347">
    <cfRule type="expression" dxfId="19" priority="16" stopIfTrue="1">
      <formula>R8="Bajo"</formula>
    </cfRule>
    <cfRule type="expression" dxfId="18" priority="17" stopIfTrue="1">
      <formula>R8="Medio bajo"</formula>
    </cfRule>
    <cfRule type="expression" dxfId="17" priority="18" stopIfTrue="1">
      <formula>R8="Medio"</formula>
    </cfRule>
    <cfRule type="expression" dxfId="16" priority="19" stopIfTrue="1">
      <formula>R8="Medio alto"</formula>
    </cfRule>
    <cfRule type="expression" dxfId="15" priority="20" stopIfTrue="1">
      <formula>R8="Alto"</formula>
    </cfRule>
  </conditionalFormatting>
  <conditionalFormatting sqref="W8:W347">
    <cfRule type="expression" dxfId="14" priority="11" stopIfTrue="1">
      <formula>V8="Bajo"</formula>
    </cfRule>
    <cfRule type="expression" dxfId="13" priority="12" stopIfTrue="1">
      <formula>V8="Medio bajo"</formula>
    </cfRule>
    <cfRule type="expression" dxfId="12" priority="13" stopIfTrue="1">
      <formula>V8="Medio"</formula>
    </cfRule>
    <cfRule type="expression" dxfId="11" priority="14" stopIfTrue="1">
      <formula>V8="Medio alto"</formula>
    </cfRule>
    <cfRule type="expression" dxfId="10" priority="15" stopIfTrue="1">
      <formula>V8="Alto"</formula>
    </cfRule>
  </conditionalFormatting>
  <conditionalFormatting sqref="AA8:AA347">
    <cfRule type="expression" dxfId="9" priority="6" stopIfTrue="1">
      <formula>Z8="Bajo"</formula>
    </cfRule>
    <cfRule type="expression" dxfId="8" priority="7" stopIfTrue="1">
      <formula>Z8="Medio bajo"</formula>
    </cfRule>
    <cfRule type="expression" dxfId="7" priority="8" stopIfTrue="1">
      <formula>Z8="Medio"</formula>
    </cfRule>
    <cfRule type="expression" dxfId="6" priority="9" stopIfTrue="1">
      <formula>Z8="Medio alto"</formula>
    </cfRule>
    <cfRule type="expression" dxfId="5" priority="10" stopIfTrue="1">
      <formula>Z8="Alto"</formula>
    </cfRule>
  </conditionalFormatting>
  <conditionalFormatting sqref="AE8:AE347">
    <cfRule type="expression" dxfId="4" priority="1" stopIfTrue="1">
      <formula>AD8="Bajo"</formula>
    </cfRule>
    <cfRule type="expression" dxfId="3" priority="2" stopIfTrue="1">
      <formula>AD8="Medio bajo"</formula>
    </cfRule>
    <cfRule type="expression" dxfId="2" priority="3" stopIfTrue="1">
      <formula>AD8="Medio"</formula>
    </cfRule>
    <cfRule type="expression" dxfId="1" priority="4" stopIfTrue="1">
      <formula>AD8="Medio alto"</formula>
    </cfRule>
    <cfRule type="expression" dxfId="0" priority="5" stopIfTrue="1">
      <formula>AD8="Alto"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53465-4380-4EFF-84E2-315B2CA6F1F2}">
  <sheetPr>
    <tabColor rgb="FFC00000"/>
  </sheetPr>
  <dimension ref="A6:N12926"/>
  <sheetViews>
    <sheetView tabSelected="1" topLeftCell="A12898" workbookViewId="0">
      <selection activeCell="D6" sqref="D6:M12926"/>
    </sheetView>
  </sheetViews>
  <sheetFormatPr baseColWidth="10" defaultRowHeight="14.4" x14ac:dyDescent="0.3"/>
  <cols>
    <col min="1" max="1" width="5" bestFit="1" customWidth="1"/>
    <col min="2" max="2" width="6.77734375" bestFit="1" customWidth="1"/>
    <col min="3" max="3" width="3.33203125" customWidth="1"/>
    <col min="4" max="4" width="13.21875" bestFit="1" customWidth="1"/>
    <col min="5" max="5" width="8.21875" bestFit="1" customWidth="1"/>
    <col min="6" max="6" width="18.33203125" bestFit="1" customWidth="1"/>
    <col min="7" max="7" width="9" style="139" bestFit="1" customWidth="1"/>
    <col min="8" max="8" width="8.6640625" bestFit="1" customWidth="1"/>
    <col min="9" max="9" width="32" bestFit="1" customWidth="1"/>
    <col min="10" max="10" width="12.77734375" bestFit="1" customWidth="1"/>
    <col min="11" max="11" width="51.88671875" customWidth="1"/>
    <col min="12" max="12" width="7.88671875" bestFit="1" customWidth="1"/>
  </cols>
  <sheetData>
    <row r="6" spans="1:13" x14ac:dyDescent="0.3">
      <c r="A6" t="s">
        <v>478</v>
      </c>
      <c r="B6" t="s">
        <v>474</v>
      </c>
      <c r="D6" s="152" t="s">
        <v>0</v>
      </c>
      <c r="E6" s="152" t="s">
        <v>479</v>
      </c>
      <c r="F6" s="152" t="s">
        <v>1</v>
      </c>
      <c r="G6" s="153" t="s">
        <v>439</v>
      </c>
      <c r="H6" s="152" t="s">
        <v>440</v>
      </c>
      <c r="I6" s="152" t="s">
        <v>441</v>
      </c>
      <c r="J6" s="152" t="s">
        <v>442</v>
      </c>
      <c r="K6" s="152" t="s">
        <v>438</v>
      </c>
      <c r="L6" s="152" t="s">
        <v>395</v>
      </c>
      <c r="M6" s="152" t="s">
        <v>385</v>
      </c>
    </row>
    <row r="7" spans="1:13" x14ac:dyDescent="0.3">
      <c r="A7" s="139">
        <v>1</v>
      </c>
      <c r="B7" s="148">
        <v>1</v>
      </c>
      <c r="C7" s="148"/>
      <c r="D7" s="149" t="str">
        <f>+VLOOKUP($A7,mUNICIPIOS!$B$4:$F$343,2,0)</f>
        <v>Guatemala</v>
      </c>
      <c r="E7" s="149">
        <f>+VLOOKUP($A7,mUNICIPIOS!$B$4:$F$343,3,0)</f>
        <v>101</v>
      </c>
      <c r="F7" s="149" t="str">
        <f>+VLOOKUP($A7,mUNICIPIOS!$B$4:$F$343,4,0)</f>
        <v>Guatemala</v>
      </c>
      <c r="G7" s="154" t="s">
        <v>394</v>
      </c>
      <c r="H7" s="142" t="s">
        <v>404</v>
      </c>
      <c r="I7" s="142" t="s">
        <v>347</v>
      </c>
      <c r="J7" s="141" t="s">
        <v>443</v>
      </c>
      <c r="K7" s="142" t="s">
        <v>477</v>
      </c>
      <c r="L7" s="150">
        <f>+VLOOKUP($E7,IPC_2018!$B$8:$T$347,3,0)</f>
        <v>0.83333333333333337</v>
      </c>
      <c r="M7" s="142" t="str">
        <f>+VLOOKUP($E7,IPC_2018!$B$8:$T$347,4,0)</f>
        <v>Alto</v>
      </c>
    </row>
    <row r="8" spans="1:13" x14ac:dyDescent="0.3">
      <c r="A8" s="139">
        <f>+IF(B7=38,A7+1,A7)</f>
        <v>1</v>
      </c>
      <c r="B8" s="148">
        <v>2</v>
      </c>
      <c r="C8" s="148"/>
      <c r="D8" s="149" t="str">
        <f>+VLOOKUP($A8,mUNICIPIOS!$B$4:$F$343,2,0)</f>
        <v>Guatemala</v>
      </c>
      <c r="E8" s="149">
        <f>+VLOOKUP($A8,mUNICIPIOS!$B$4:$F$343,3,0)</f>
        <v>101</v>
      </c>
      <c r="F8" s="149" t="str">
        <f>+VLOOKUP($A8,mUNICIPIOS!$B$4:$F$343,4,0)</f>
        <v>Guatemala</v>
      </c>
      <c r="G8" s="154" t="s">
        <v>394</v>
      </c>
      <c r="H8" s="142" t="s">
        <v>404</v>
      </c>
      <c r="I8" s="142" t="s">
        <v>347</v>
      </c>
      <c r="J8" s="141" t="s">
        <v>444</v>
      </c>
      <c r="K8" s="142" t="s">
        <v>400</v>
      </c>
      <c r="L8" s="150">
        <f>+VLOOKUP($E8,IPC_2018!$B$8:$T$347,6,0)</f>
        <v>0.5</v>
      </c>
      <c r="M8" s="142" t="str">
        <f>+VLOOKUP($E8,IPC_2018!$B$8:$T$347,7,0)</f>
        <v>Medio</v>
      </c>
    </row>
    <row r="9" spans="1:13" x14ac:dyDescent="0.3">
      <c r="A9" s="139">
        <f t="shared" ref="A9:A45" si="0">+IF(B8=38,A8+1,A8)</f>
        <v>1</v>
      </c>
      <c r="B9" s="148">
        <v>3</v>
      </c>
      <c r="C9" s="148"/>
      <c r="D9" s="149" t="str">
        <f>+VLOOKUP($A9,mUNICIPIOS!$B$4:$F$343,2,0)</f>
        <v>Guatemala</v>
      </c>
      <c r="E9" s="149">
        <f>+VLOOKUP($A9,mUNICIPIOS!$B$4:$F$343,3,0)</f>
        <v>101</v>
      </c>
      <c r="F9" s="149" t="str">
        <f>+VLOOKUP($A9,mUNICIPIOS!$B$4:$F$343,4,0)</f>
        <v>Guatemala</v>
      </c>
      <c r="G9" s="154" t="s">
        <v>394</v>
      </c>
      <c r="H9" s="142" t="s">
        <v>404</v>
      </c>
      <c r="I9" s="142" t="s">
        <v>347</v>
      </c>
      <c r="J9" s="141" t="s">
        <v>445</v>
      </c>
      <c r="K9" s="142" t="s">
        <v>401</v>
      </c>
      <c r="L9" s="150">
        <f>+VLOOKUP($E9,IPC_2018!$B$8:$T$347,9,0)</f>
        <v>0</v>
      </c>
      <c r="M9" s="142" t="str">
        <f>+VLOOKUP($E9,IPC_2018!$B$8:$T$347,10,0)</f>
        <v>Bajo</v>
      </c>
    </row>
    <row r="10" spans="1:13" x14ac:dyDescent="0.3">
      <c r="A10" s="139">
        <f t="shared" si="0"/>
        <v>1</v>
      </c>
      <c r="B10" s="148">
        <v>4</v>
      </c>
      <c r="C10" s="148"/>
      <c r="D10" s="149" t="str">
        <f>+VLOOKUP($A10,mUNICIPIOS!$B$4:$F$343,2,0)</f>
        <v>Guatemala</v>
      </c>
      <c r="E10" s="149">
        <f>+VLOOKUP($A10,mUNICIPIOS!$B$4:$F$343,3,0)</f>
        <v>101</v>
      </c>
      <c r="F10" s="149" t="str">
        <f>+VLOOKUP($A10,mUNICIPIOS!$B$4:$F$343,4,0)</f>
        <v>Guatemala</v>
      </c>
      <c r="G10" s="154" t="s">
        <v>394</v>
      </c>
      <c r="H10" s="142" t="s">
        <v>404</v>
      </c>
      <c r="I10" s="142" t="s">
        <v>347</v>
      </c>
      <c r="J10" s="141" t="s">
        <v>446</v>
      </c>
      <c r="K10" s="142" t="s">
        <v>402</v>
      </c>
      <c r="L10" s="150">
        <f>+VLOOKUP($E10,IPC_2018!$B$8:$T$347,12,0)</f>
        <v>0.43269662921348317</v>
      </c>
      <c r="M10" s="142" t="str">
        <f>+VLOOKUP($E10,IPC_2018!$B$8:$T$347,13,0)</f>
        <v>Medio</v>
      </c>
    </row>
    <row r="11" spans="1:13" x14ac:dyDescent="0.3">
      <c r="A11" s="139">
        <f t="shared" si="0"/>
        <v>1</v>
      </c>
      <c r="B11" s="148">
        <v>5</v>
      </c>
      <c r="C11" s="148"/>
      <c r="D11" s="149" t="str">
        <f>+VLOOKUP($A11,mUNICIPIOS!$B$4:$F$343,2,0)</f>
        <v>Guatemala</v>
      </c>
      <c r="E11" s="149">
        <f>+VLOOKUP($A11,mUNICIPIOS!$B$4:$F$343,3,0)</f>
        <v>101</v>
      </c>
      <c r="F11" s="149" t="str">
        <f>+VLOOKUP($A11,mUNICIPIOS!$B$4:$F$343,4,0)</f>
        <v>Guatemala</v>
      </c>
      <c r="G11" s="154" t="s">
        <v>394</v>
      </c>
      <c r="H11" s="142" t="s">
        <v>404</v>
      </c>
      <c r="I11" s="142" t="s">
        <v>347</v>
      </c>
      <c r="J11" s="141" t="s">
        <v>447</v>
      </c>
      <c r="K11" s="142" t="s">
        <v>403</v>
      </c>
      <c r="L11" s="150">
        <f>+VLOOKUP($E11,IPC_2018!$B$8:$T$347,15,0)</f>
        <v>0.24911660786187864</v>
      </c>
      <c r="M11" s="142" t="str">
        <f>+VLOOKUP($E11,IPC_2018!$B$8:$T$347,16,0)</f>
        <v>Medio bajo</v>
      </c>
    </row>
    <row r="12" spans="1:13" x14ac:dyDescent="0.3">
      <c r="A12" s="139">
        <f t="shared" si="0"/>
        <v>1</v>
      </c>
      <c r="B12" s="148">
        <v>6</v>
      </c>
      <c r="C12" s="148"/>
      <c r="D12" s="149" t="str">
        <f>+VLOOKUP($A12,mUNICIPIOS!$B$4:$F$343,2,0)</f>
        <v>Guatemala</v>
      </c>
      <c r="E12" s="149">
        <f>+VLOOKUP($A12,mUNICIPIOS!$B$4:$F$343,3,0)</f>
        <v>101</v>
      </c>
      <c r="F12" s="149" t="str">
        <f>+VLOOKUP($A12,mUNICIPIOS!$B$4:$F$343,4,0)</f>
        <v>Guatemala</v>
      </c>
      <c r="G12" s="155" t="s">
        <v>394</v>
      </c>
      <c r="H12" s="146" t="s">
        <v>404</v>
      </c>
      <c r="I12" s="146" t="s">
        <v>347</v>
      </c>
      <c r="J12" s="145" t="s">
        <v>474</v>
      </c>
      <c r="K12" s="146"/>
      <c r="L12" s="150">
        <f>+VLOOKUP($E12,IPC_2018!$B$8:$T$347,18,0)</f>
        <v>0.51893865222797098</v>
      </c>
      <c r="M12" s="142" t="str">
        <f>+VLOOKUP($E12,IPC_2018!$B$8:$T$347,19,0)</f>
        <v>Medio</v>
      </c>
    </row>
    <row r="13" spans="1:13" x14ac:dyDescent="0.3">
      <c r="A13" s="139">
        <f t="shared" si="0"/>
        <v>1</v>
      </c>
      <c r="B13" s="148">
        <v>7</v>
      </c>
      <c r="C13" s="148"/>
      <c r="D13" s="149" t="str">
        <f>+VLOOKUP($A13,mUNICIPIOS!$B$4:$F$343,2,0)</f>
        <v>Guatemala</v>
      </c>
      <c r="E13" s="149">
        <f>+VLOOKUP($A13,mUNICIPIOS!$B$4:$F$343,3,0)</f>
        <v>101</v>
      </c>
      <c r="F13" s="149" t="str">
        <f>+VLOOKUP($A13,mUNICIPIOS!$B$4:$F$343,4,0)</f>
        <v>Guatemala</v>
      </c>
      <c r="G13" s="154" t="s">
        <v>396</v>
      </c>
      <c r="H13" s="142" t="s">
        <v>405</v>
      </c>
      <c r="I13" s="142" t="s">
        <v>327</v>
      </c>
      <c r="J13" s="141" t="s">
        <v>448</v>
      </c>
      <c r="K13" s="142" t="s">
        <v>406</v>
      </c>
      <c r="L13" s="150">
        <f>+VLOOKUP($E13,IIC_2018!$B$8:$Q$347,3,0)</f>
        <v>1</v>
      </c>
      <c r="M13" s="142" t="str">
        <f>+VLOOKUP($E13,IIC_2018!$B$8:$Q$347,4,0)</f>
        <v>Alto</v>
      </c>
    </row>
    <row r="14" spans="1:13" x14ac:dyDescent="0.3">
      <c r="A14" s="139">
        <f t="shared" si="0"/>
        <v>1</v>
      </c>
      <c r="B14" s="148">
        <v>8</v>
      </c>
      <c r="C14" s="148"/>
      <c r="D14" s="149" t="str">
        <f>+VLOOKUP($A14,mUNICIPIOS!$B$4:$F$343,2,0)</f>
        <v>Guatemala</v>
      </c>
      <c r="E14" s="149">
        <f>+VLOOKUP($A14,mUNICIPIOS!$B$4:$F$343,3,0)</f>
        <v>101</v>
      </c>
      <c r="F14" s="149" t="str">
        <f>+VLOOKUP($A14,mUNICIPIOS!$B$4:$F$343,4,0)</f>
        <v>Guatemala</v>
      </c>
      <c r="G14" s="154" t="s">
        <v>396</v>
      </c>
      <c r="H14" s="142" t="s">
        <v>405</v>
      </c>
      <c r="I14" s="142" t="s">
        <v>327</v>
      </c>
      <c r="J14" s="141" t="s">
        <v>449</v>
      </c>
      <c r="K14" s="142" t="s">
        <v>407</v>
      </c>
      <c r="L14" s="150">
        <f>+VLOOKUP($E14,IIC_2018!$B$8:$Q$347,6,0)</f>
        <v>1</v>
      </c>
      <c r="M14" s="142" t="str">
        <f>+VLOOKUP($E14,IIC_2018!$B$8:$Q$347,7,0)</f>
        <v>Alto</v>
      </c>
    </row>
    <row r="15" spans="1:13" x14ac:dyDescent="0.3">
      <c r="A15" s="139">
        <f t="shared" si="0"/>
        <v>1</v>
      </c>
      <c r="B15" s="148">
        <v>9</v>
      </c>
      <c r="C15" s="148"/>
      <c r="D15" s="149" t="str">
        <f>+VLOOKUP($A15,mUNICIPIOS!$B$4:$F$343,2,0)</f>
        <v>Guatemala</v>
      </c>
      <c r="E15" s="149">
        <f>+VLOOKUP($A15,mUNICIPIOS!$B$4:$F$343,3,0)</f>
        <v>101</v>
      </c>
      <c r="F15" s="149" t="str">
        <f>+VLOOKUP($A15,mUNICIPIOS!$B$4:$F$343,4,0)</f>
        <v>Guatemala</v>
      </c>
      <c r="G15" s="154" t="s">
        <v>396</v>
      </c>
      <c r="H15" s="142" t="s">
        <v>405</v>
      </c>
      <c r="I15" s="142" t="s">
        <v>327</v>
      </c>
      <c r="J15" s="141" t="s">
        <v>450</v>
      </c>
      <c r="K15" s="142" t="s">
        <v>408</v>
      </c>
      <c r="L15" s="150">
        <f>+VLOOKUP($E15,IIC_2018!$B$8:$Q$347,9,0)</f>
        <v>0.99999999999999989</v>
      </c>
      <c r="M15" s="142" t="str">
        <f>+VLOOKUP($E15,IIC_2018!$B$8:$Q$347,10,0)</f>
        <v>Alto</v>
      </c>
    </row>
    <row r="16" spans="1:13" x14ac:dyDescent="0.3">
      <c r="A16" s="139">
        <f t="shared" si="0"/>
        <v>1</v>
      </c>
      <c r="B16" s="148">
        <v>10</v>
      </c>
      <c r="C16" s="148"/>
      <c r="D16" s="149" t="str">
        <f>+VLOOKUP($A16,mUNICIPIOS!$B$4:$F$343,2,0)</f>
        <v>Guatemala</v>
      </c>
      <c r="E16" s="149">
        <f>+VLOOKUP($A16,mUNICIPIOS!$B$4:$F$343,3,0)</f>
        <v>101</v>
      </c>
      <c r="F16" s="149" t="str">
        <f>+VLOOKUP($A16,mUNICIPIOS!$B$4:$F$343,4,0)</f>
        <v>Guatemala</v>
      </c>
      <c r="G16" s="154" t="s">
        <v>396</v>
      </c>
      <c r="H16" s="142" t="s">
        <v>405</v>
      </c>
      <c r="I16" s="142" t="s">
        <v>327</v>
      </c>
      <c r="J16" s="141" t="s">
        <v>451</v>
      </c>
      <c r="K16" s="142" t="s">
        <v>409</v>
      </c>
      <c r="L16" s="150">
        <f>+VLOOKUP($E16,IIC_2018!$B$8:$Q$347,12,0)</f>
        <v>0.12937364967660242</v>
      </c>
      <c r="M16" s="142" t="str">
        <f>+VLOOKUP($E16,IIC_2018!$B$8:$Q$347,13,0)</f>
        <v>Bajo</v>
      </c>
    </row>
    <row r="17" spans="1:14" x14ac:dyDescent="0.3">
      <c r="A17" s="139">
        <f t="shared" si="0"/>
        <v>1</v>
      </c>
      <c r="B17" s="148">
        <v>11</v>
      </c>
      <c r="C17" s="148"/>
      <c r="D17" s="149" t="str">
        <f>+VLOOKUP($A17,mUNICIPIOS!$B$4:$F$343,2,0)</f>
        <v>Guatemala</v>
      </c>
      <c r="E17" s="149">
        <f>+VLOOKUP($A17,mUNICIPIOS!$B$4:$F$343,3,0)</f>
        <v>101</v>
      </c>
      <c r="F17" s="149" t="str">
        <f>+VLOOKUP($A17,mUNICIPIOS!$B$4:$F$343,4,0)</f>
        <v>Guatemala</v>
      </c>
      <c r="G17" s="155" t="s">
        <v>396</v>
      </c>
      <c r="H17" s="146" t="s">
        <v>405</v>
      </c>
      <c r="I17" s="146" t="s">
        <v>327</v>
      </c>
      <c r="J17" s="145" t="s">
        <v>474</v>
      </c>
      <c r="K17" s="146"/>
      <c r="L17" s="150">
        <f>+VLOOKUP($E17,IIC_2018!$B$8:$Q$347,15,0)</f>
        <v>0.78234341241915062</v>
      </c>
      <c r="M17" s="142" t="str">
        <f>+VLOOKUP($E17,IIC_2018!$B$8:$Q$347,16,0)</f>
        <v>Medio alto</v>
      </c>
    </row>
    <row r="18" spans="1:14" x14ac:dyDescent="0.3">
      <c r="A18" s="139">
        <f t="shared" si="0"/>
        <v>1</v>
      </c>
      <c r="B18" s="148">
        <v>12</v>
      </c>
      <c r="C18" s="148"/>
      <c r="D18" s="149" t="str">
        <f>+VLOOKUP($A18,mUNICIPIOS!$B$4:$F$343,2,0)</f>
        <v>Guatemala</v>
      </c>
      <c r="E18" s="149">
        <f>+VLOOKUP($A18,mUNICIPIOS!$B$4:$F$343,3,0)</f>
        <v>101</v>
      </c>
      <c r="F18" s="149" t="str">
        <f>+VLOOKUP($A18,mUNICIPIOS!$B$4:$F$343,4,0)</f>
        <v>Guatemala</v>
      </c>
      <c r="G18" s="154" t="s">
        <v>397</v>
      </c>
      <c r="H18" s="142" t="s">
        <v>410</v>
      </c>
      <c r="I18" s="142" t="s">
        <v>369</v>
      </c>
      <c r="J18" s="141" t="s">
        <v>452</v>
      </c>
      <c r="K18" s="142" t="s">
        <v>411</v>
      </c>
      <c r="L18" s="150">
        <f>+VLOOKUP($E18,ISP_2018!$B$8:$T$347,3,0)</f>
        <v>0.7923074755359546</v>
      </c>
      <c r="M18" s="142" t="str">
        <f>+VLOOKUP($E18,ISP_2018!$B$8:$T$347,4,0)</f>
        <v>Medio alto</v>
      </c>
    </row>
    <row r="19" spans="1:14" x14ac:dyDescent="0.3">
      <c r="A19" s="139">
        <f t="shared" si="0"/>
        <v>1</v>
      </c>
      <c r="B19" s="148">
        <v>13</v>
      </c>
      <c r="C19" s="148"/>
      <c r="D19" s="149" t="str">
        <f>+VLOOKUP($A19,mUNICIPIOS!$B$4:$F$343,2,0)</f>
        <v>Guatemala</v>
      </c>
      <c r="E19" s="149">
        <f>+VLOOKUP($A19,mUNICIPIOS!$B$4:$F$343,3,0)</f>
        <v>101</v>
      </c>
      <c r="F19" s="149" t="str">
        <f>+VLOOKUP($A19,mUNICIPIOS!$B$4:$F$343,4,0)</f>
        <v>Guatemala</v>
      </c>
      <c r="G19" s="154" t="s">
        <v>397</v>
      </c>
      <c r="H19" s="142" t="s">
        <v>410</v>
      </c>
      <c r="I19" s="142" t="s">
        <v>369</v>
      </c>
      <c r="J19" s="141" t="s">
        <v>453</v>
      </c>
      <c r="K19" s="143" t="s">
        <v>412</v>
      </c>
      <c r="L19" s="150">
        <f>+VLOOKUP($E19,ISP_2018!$B$8:$T$347,6,0)</f>
        <v>0.23526785714285717</v>
      </c>
      <c r="M19" s="142" t="str">
        <f>+VLOOKUP($E19,ISP_2018!$B$8:$T$347,7,0)</f>
        <v>Medio bajo</v>
      </c>
      <c r="N19" s="140"/>
    </row>
    <row r="20" spans="1:14" x14ac:dyDescent="0.3">
      <c r="A20" s="139">
        <f t="shared" si="0"/>
        <v>1</v>
      </c>
      <c r="B20" s="148">
        <v>14</v>
      </c>
      <c r="C20" s="148"/>
      <c r="D20" s="149" t="str">
        <f>+VLOOKUP($A20,mUNICIPIOS!$B$4:$F$343,2,0)</f>
        <v>Guatemala</v>
      </c>
      <c r="E20" s="149">
        <f>+VLOOKUP($A20,mUNICIPIOS!$B$4:$F$343,3,0)</f>
        <v>101</v>
      </c>
      <c r="F20" s="149" t="str">
        <f>+VLOOKUP($A20,mUNICIPIOS!$B$4:$F$343,4,0)</f>
        <v>Guatemala</v>
      </c>
      <c r="G20" s="154" t="s">
        <v>397</v>
      </c>
      <c r="H20" s="142" t="s">
        <v>410</v>
      </c>
      <c r="I20" s="142" t="s">
        <v>369</v>
      </c>
      <c r="J20" s="141" t="s">
        <v>454</v>
      </c>
      <c r="K20" s="142" t="s">
        <v>413</v>
      </c>
      <c r="L20" s="150">
        <f>+VLOOKUP($E20,ISP_2018!$B$8:$T$347,9,0)</f>
        <v>1</v>
      </c>
      <c r="M20" s="142" t="str">
        <f>+VLOOKUP($E20,ISP_2018!$B$8:$T$347,10,0)</f>
        <v>Alto</v>
      </c>
    </row>
    <row r="21" spans="1:14" x14ac:dyDescent="0.3">
      <c r="A21" s="139">
        <f t="shared" si="0"/>
        <v>1</v>
      </c>
      <c r="B21" s="148">
        <v>15</v>
      </c>
      <c r="C21" s="148"/>
      <c r="D21" s="149" t="str">
        <f>+VLOOKUP($A21,mUNICIPIOS!$B$4:$F$343,2,0)</f>
        <v>Guatemala</v>
      </c>
      <c r="E21" s="149">
        <f>+VLOOKUP($A21,mUNICIPIOS!$B$4:$F$343,3,0)</f>
        <v>101</v>
      </c>
      <c r="F21" s="149" t="str">
        <f>+VLOOKUP($A21,mUNICIPIOS!$B$4:$F$343,4,0)</f>
        <v>Guatemala</v>
      </c>
      <c r="G21" s="154" t="s">
        <v>397</v>
      </c>
      <c r="H21" s="142" t="s">
        <v>410</v>
      </c>
      <c r="I21" s="142" t="s">
        <v>369</v>
      </c>
      <c r="J21" s="141" t="s">
        <v>455</v>
      </c>
      <c r="K21" s="142" t="s">
        <v>414</v>
      </c>
      <c r="L21" s="150">
        <f>+VLOOKUP($E21,ISP_2018!$B$8:$T$347,12,0)</f>
        <v>0.46103057762465682</v>
      </c>
      <c r="M21" s="142" t="str">
        <f>+VLOOKUP($E21,ISP_2018!$B$8:$T$347,13,0)</f>
        <v>Medio</v>
      </c>
    </row>
    <row r="22" spans="1:14" x14ac:dyDescent="0.3">
      <c r="A22" s="139">
        <f t="shared" si="0"/>
        <v>1</v>
      </c>
      <c r="B22" s="148">
        <v>16</v>
      </c>
      <c r="C22" s="148"/>
      <c r="D22" s="149" t="str">
        <f>+VLOOKUP($A22,mUNICIPIOS!$B$4:$F$343,2,0)</f>
        <v>Guatemala</v>
      </c>
      <c r="E22" s="149">
        <f>+VLOOKUP($A22,mUNICIPIOS!$B$4:$F$343,3,0)</f>
        <v>101</v>
      </c>
      <c r="F22" s="149" t="str">
        <f>+VLOOKUP($A22,mUNICIPIOS!$B$4:$F$343,4,0)</f>
        <v>Guatemala</v>
      </c>
      <c r="G22" s="154" t="s">
        <v>397</v>
      </c>
      <c r="H22" s="142" t="s">
        <v>410</v>
      </c>
      <c r="I22" s="142" t="s">
        <v>369</v>
      </c>
      <c r="J22" s="141" t="s">
        <v>456</v>
      </c>
      <c r="K22" s="142" t="s">
        <v>415</v>
      </c>
      <c r="L22" s="150">
        <f>+VLOOKUP($E22,ISP_2018!$B$8:$T$347,15,0)</f>
        <v>0.48387096774193544</v>
      </c>
      <c r="M22" s="142" t="str">
        <f>+VLOOKUP($E22,ISP_2018!$B$8:$T$347,16,0)</f>
        <v>Medio</v>
      </c>
    </row>
    <row r="23" spans="1:14" x14ac:dyDescent="0.3">
      <c r="A23" s="139">
        <f t="shared" si="0"/>
        <v>1</v>
      </c>
      <c r="B23" s="148">
        <v>17</v>
      </c>
      <c r="C23" s="148"/>
      <c r="D23" s="149" t="str">
        <f>+VLOOKUP($A23,mUNICIPIOS!$B$4:$F$343,2,0)</f>
        <v>Guatemala</v>
      </c>
      <c r="E23" s="149">
        <f>+VLOOKUP($A23,mUNICIPIOS!$B$4:$F$343,3,0)</f>
        <v>101</v>
      </c>
      <c r="F23" s="149" t="str">
        <f>+VLOOKUP($A23,mUNICIPIOS!$B$4:$F$343,4,0)</f>
        <v>Guatemala</v>
      </c>
      <c r="G23" s="155" t="s">
        <v>397</v>
      </c>
      <c r="H23" s="146" t="s">
        <v>410</v>
      </c>
      <c r="I23" s="146" t="s">
        <v>369</v>
      </c>
      <c r="J23" s="145" t="s">
        <v>474</v>
      </c>
      <c r="K23" s="146"/>
      <c r="L23" s="150">
        <f>+VLOOKUP($E23,ISP_2018!$B$8:$T$347,18,0)</f>
        <v>0.53879141376977102</v>
      </c>
      <c r="M23" s="142" t="str">
        <f>+VLOOKUP($E23,ISP_2018!$B$8:$T$347,19,0)</f>
        <v>Medio</v>
      </c>
    </row>
    <row r="24" spans="1:14" x14ac:dyDescent="0.3">
      <c r="A24" s="139">
        <f t="shared" si="0"/>
        <v>1</v>
      </c>
      <c r="B24" s="148">
        <v>18</v>
      </c>
      <c r="C24" s="148"/>
      <c r="D24" s="149" t="str">
        <f>+VLOOKUP($A24,mUNICIPIOS!$B$4:$F$343,2,0)</f>
        <v>Guatemala</v>
      </c>
      <c r="E24" s="149">
        <f>+VLOOKUP($A24,mUNICIPIOS!$B$4:$F$343,3,0)</f>
        <v>101</v>
      </c>
      <c r="F24" s="149" t="str">
        <f>+VLOOKUP($A24,mUNICIPIOS!$B$4:$F$343,4,0)</f>
        <v>Guatemala</v>
      </c>
      <c r="G24" s="154" t="s">
        <v>398</v>
      </c>
      <c r="H24" s="142" t="s">
        <v>416</v>
      </c>
      <c r="I24" s="142" t="s">
        <v>376</v>
      </c>
      <c r="J24" s="141" t="s">
        <v>457</v>
      </c>
      <c r="K24" s="142" t="s">
        <v>417</v>
      </c>
      <c r="L24" s="150">
        <f>+VLOOKUP($E24,IGA_2018!$B$8:$N$347,3,0)</f>
        <v>0.75</v>
      </c>
      <c r="M24" s="142" t="str">
        <f>+VLOOKUP($E24,IGA_2018!$B$8:$N$347,4,0)</f>
        <v>Medio alto</v>
      </c>
    </row>
    <row r="25" spans="1:14" x14ac:dyDescent="0.3">
      <c r="A25" s="139">
        <f t="shared" si="0"/>
        <v>1</v>
      </c>
      <c r="B25" s="148">
        <v>19</v>
      </c>
      <c r="C25" s="148"/>
      <c r="D25" s="149" t="str">
        <f>+VLOOKUP($A25,mUNICIPIOS!$B$4:$F$343,2,0)</f>
        <v>Guatemala</v>
      </c>
      <c r="E25" s="149">
        <f>+VLOOKUP($A25,mUNICIPIOS!$B$4:$F$343,3,0)</f>
        <v>101</v>
      </c>
      <c r="F25" s="149" t="str">
        <f>+VLOOKUP($A25,mUNICIPIOS!$B$4:$F$343,4,0)</f>
        <v>Guatemala</v>
      </c>
      <c r="G25" s="154" t="s">
        <v>398</v>
      </c>
      <c r="H25" s="142" t="s">
        <v>416</v>
      </c>
      <c r="I25" s="142" t="s">
        <v>376</v>
      </c>
      <c r="J25" s="141" t="s">
        <v>458</v>
      </c>
      <c r="K25" s="142" t="s">
        <v>418</v>
      </c>
      <c r="L25" s="150">
        <f>+VLOOKUP($E25,IGA_2018!$B$8:$N$347,6,0)</f>
        <v>0.77614330956937549</v>
      </c>
      <c r="M25" s="142" t="str">
        <f>+VLOOKUP($E25,IGA_2018!$B$8:$N$347,7,0)</f>
        <v>Medio alto</v>
      </c>
    </row>
    <row r="26" spans="1:14" x14ac:dyDescent="0.3">
      <c r="A26" s="139">
        <f t="shared" si="0"/>
        <v>1</v>
      </c>
      <c r="B26" s="148">
        <v>20</v>
      </c>
      <c r="C26" s="148"/>
      <c r="D26" s="149" t="str">
        <f>+VLOOKUP($A26,mUNICIPIOS!$B$4:$F$343,2,0)</f>
        <v>Guatemala</v>
      </c>
      <c r="E26" s="149">
        <f>+VLOOKUP($A26,mUNICIPIOS!$B$4:$F$343,3,0)</f>
        <v>101</v>
      </c>
      <c r="F26" s="149" t="str">
        <f>+VLOOKUP($A26,mUNICIPIOS!$B$4:$F$343,4,0)</f>
        <v>Guatemala</v>
      </c>
      <c r="G26" s="154" t="s">
        <v>398</v>
      </c>
      <c r="H26" s="142" t="s">
        <v>416</v>
      </c>
      <c r="I26" s="142" t="s">
        <v>376</v>
      </c>
      <c r="J26" s="141" t="s">
        <v>459</v>
      </c>
      <c r="K26" s="142" t="s">
        <v>419</v>
      </c>
      <c r="L26" s="150">
        <f>+VLOOKUP($E26,IGA_2018!$B$8:$N$347,9,0)</f>
        <v>0.38571428571428579</v>
      </c>
      <c r="M26" s="142" t="str">
        <f>+VLOOKUP($E26,IGA_2018!$B$8:$N$347,10,0)</f>
        <v>Medio bajo</v>
      </c>
    </row>
    <row r="27" spans="1:14" x14ac:dyDescent="0.3">
      <c r="A27" s="139">
        <f t="shared" si="0"/>
        <v>1</v>
      </c>
      <c r="B27" s="148">
        <v>21</v>
      </c>
      <c r="C27" s="148"/>
      <c r="D27" s="149" t="str">
        <f>+VLOOKUP($A27,mUNICIPIOS!$B$4:$F$343,2,0)</f>
        <v>Guatemala</v>
      </c>
      <c r="E27" s="149">
        <f>+VLOOKUP($A27,mUNICIPIOS!$B$4:$F$343,3,0)</f>
        <v>101</v>
      </c>
      <c r="F27" s="149" t="str">
        <f>+VLOOKUP($A27,mUNICIPIOS!$B$4:$F$343,4,0)</f>
        <v>Guatemala</v>
      </c>
      <c r="G27" s="155" t="s">
        <v>398</v>
      </c>
      <c r="H27" s="146" t="s">
        <v>416</v>
      </c>
      <c r="I27" s="146" t="s">
        <v>376</v>
      </c>
      <c r="J27" s="145" t="s">
        <v>474</v>
      </c>
      <c r="K27" s="146"/>
      <c r="L27" s="150">
        <f>+VLOOKUP($E27,IGA_2018!$B$8:$N$347,12,0)</f>
        <v>0.6316501583492814</v>
      </c>
      <c r="M27" s="142" t="str">
        <f>+VLOOKUP($E27,IGA_2018!$B$8:$N$347,13,0)</f>
        <v>Medio alto</v>
      </c>
    </row>
    <row r="28" spans="1:14" x14ac:dyDescent="0.3">
      <c r="A28" s="139">
        <f t="shared" si="0"/>
        <v>1</v>
      </c>
      <c r="B28" s="148">
        <v>22</v>
      </c>
      <c r="C28" s="148"/>
      <c r="D28" s="149" t="str">
        <f>+VLOOKUP($A28,mUNICIPIOS!$B$4:$F$343,2,0)</f>
        <v>Guatemala</v>
      </c>
      <c r="E28" s="149">
        <f>+VLOOKUP($A28,mUNICIPIOS!$B$4:$F$343,3,0)</f>
        <v>101</v>
      </c>
      <c r="F28" s="149" t="str">
        <f>+VLOOKUP($A28,mUNICIPIOS!$B$4:$F$343,4,0)</f>
        <v>Guatemala</v>
      </c>
      <c r="G28" s="154" t="s">
        <v>399</v>
      </c>
      <c r="H28" s="142" t="s">
        <v>420</v>
      </c>
      <c r="I28" s="142" t="s">
        <v>360</v>
      </c>
      <c r="J28" s="141" t="s">
        <v>460</v>
      </c>
      <c r="K28" s="142" t="s">
        <v>422</v>
      </c>
      <c r="L28" s="150">
        <f>+VLOOKUP($E28,IGF_2018!$B$8:$Z$347,3,0)</f>
        <v>1.0000000000000004</v>
      </c>
      <c r="M28" s="142" t="str">
        <f>+VLOOKUP($E28,IGF_2018!$B$8:$Z$347,4,0)</f>
        <v>Alto</v>
      </c>
    </row>
    <row r="29" spans="1:14" x14ac:dyDescent="0.3">
      <c r="A29" s="139">
        <f t="shared" si="0"/>
        <v>1</v>
      </c>
      <c r="B29" s="148">
        <v>23</v>
      </c>
      <c r="C29" s="148"/>
      <c r="D29" s="149" t="str">
        <f>+VLOOKUP($A29,mUNICIPIOS!$B$4:$F$343,2,0)</f>
        <v>Guatemala</v>
      </c>
      <c r="E29" s="149">
        <f>+VLOOKUP($A29,mUNICIPIOS!$B$4:$F$343,3,0)</f>
        <v>101</v>
      </c>
      <c r="F29" s="149" t="str">
        <f>+VLOOKUP($A29,mUNICIPIOS!$B$4:$F$343,4,0)</f>
        <v>Guatemala</v>
      </c>
      <c r="G29" s="154" t="s">
        <v>399</v>
      </c>
      <c r="H29" s="142" t="s">
        <v>420</v>
      </c>
      <c r="I29" s="142" t="s">
        <v>360</v>
      </c>
      <c r="J29" s="141" t="s">
        <v>461</v>
      </c>
      <c r="K29" s="142" t="s">
        <v>423</v>
      </c>
      <c r="L29" s="150">
        <f>+VLOOKUP($E29,IGF_2018!$B$8:$Z$347,6,0)</f>
        <v>0.86588270556974545</v>
      </c>
      <c r="M29" s="142" t="str">
        <f>+VLOOKUP($E29,IGF_2018!$B$8:$Z$347,7,0)</f>
        <v>Alto</v>
      </c>
    </row>
    <row r="30" spans="1:14" x14ac:dyDescent="0.3">
      <c r="A30" s="139">
        <f t="shared" si="0"/>
        <v>1</v>
      </c>
      <c r="B30" s="148">
        <v>24</v>
      </c>
      <c r="C30" s="148"/>
      <c r="D30" s="149" t="str">
        <f>+VLOOKUP($A30,mUNICIPIOS!$B$4:$F$343,2,0)</f>
        <v>Guatemala</v>
      </c>
      <c r="E30" s="149">
        <f>+VLOOKUP($A30,mUNICIPIOS!$B$4:$F$343,3,0)</f>
        <v>101</v>
      </c>
      <c r="F30" s="149" t="str">
        <f>+VLOOKUP($A30,mUNICIPIOS!$B$4:$F$343,4,0)</f>
        <v>Guatemala</v>
      </c>
      <c r="G30" s="154" t="s">
        <v>399</v>
      </c>
      <c r="H30" s="142" t="s">
        <v>420</v>
      </c>
      <c r="I30" s="142" t="s">
        <v>360</v>
      </c>
      <c r="J30" s="141" t="s">
        <v>462</v>
      </c>
      <c r="K30" s="142" t="s">
        <v>424</v>
      </c>
      <c r="L30" s="150">
        <f>+VLOOKUP($E30,IGF_2018!$B$8:$Z$347,9,0)</f>
        <v>0.63958459766889475</v>
      </c>
      <c r="M30" s="142" t="str">
        <f>+VLOOKUP($E30,IGF_2018!$B$8:$Z$347,10,0)</f>
        <v>Medio alto</v>
      </c>
    </row>
    <row r="31" spans="1:14" x14ac:dyDescent="0.3">
      <c r="A31" s="139">
        <f t="shared" si="0"/>
        <v>1</v>
      </c>
      <c r="B31" s="148">
        <v>25</v>
      </c>
      <c r="C31" s="148"/>
      <c r="D31" s="149" t="str">
        <f>+VLOOKUP($A31,mUNICIPIOS!$B$4:$F$343,2,0)</f>
        <v>Guatemala</v>
      </c>
      <c r="E31" s="149">
        <f>+VLOOKUP($A31,mUNICIPIOS!$B$4:$F$343,3,0)</f>
        <v>101</v>
      </c>
      <c r="F31" s="149" t="str">
        <f>+VLOOKUP($A31,mUNICIPIOS!$B$4:$F$343,4,0)</f>
        <v>Guatemala</v>
      </c>
      <c r="G31" s="154" t="s">
        <v>399</v>
      </c>
      <c r="H31" s="142" t="s">
        <v>420</v>
      </c>
      <c r="I31" s="142" t="s">
        <v>360</v>
      </c>
      <c r="J31" s="141" t="s">
        <v>463</v>
      </c>
      <c r="K31" s="142" t="s">
        <v>425</v>
      </c>
      <c r="L31" s="150">
        <f>+VLOOKUP($E31,IGF_2018!$B$8:$Z$347,12,0)</f>
        <v>6.073965779341476E-2</v>
      </c>
      <c r="M31" s="142" t="str">
        <f>+VLOOKUP($E31,IGF_2018!$B$8:$Z$347,13,0)</f>
        <v>Bajo</v>
      </c>
    </row>
    <row r="32" spans="1:14" x14ac:dyDescent="0.3">
      <c r="A32" s="139">
        <f t="shared" si="0"/>
        <v>1</v>
      </c>
      <c r="B32" s="148">
        <v>26</v>
      </c>
      <c r="C32" s="148"/>
      <c r="D32" s="149" t="str">
        <f>+VLOOKUP($A32,mUNICIPIOS!$B$4:$F$343,2,0)</f>
        <v>Guatemala</v>
      </c>
      <c r="E32" s="149">
        <f>+VLOOKUP($A32,mUNICIPIOS!$B$4:$F$343,3,0)</f>
        <v>101</v>
      </c>
      <c r="F32" s="149" t="str">
        <f>+VLOOKUP($A32,mUNICIPIOS!$B$4:$F$343,4,0)</f>
        <v>Guatemala</v>
      </c>
      <c r="G32" s="154" t="s">
        <v>399</v>
      </c>
      <c r="H32" s="142" t="s">
        <v>420</v>
      </c>
      <c r="I32" s="142" t="s">
        <v>360</v>
      </c>
      <c r="J32" s="141" t="s">
        <v>464</v>
      </c>
      <c r="K32" s="142" t="s">
        <v>426</v>
      </c>
      <c r="L32" s="150">
        <f>+VLOOKUP($E32,IGF_2018!$B$8:$Z$347,15,0)</f>
        <v>0</v>
      </c>
      <c r="M32" s="142" t="str">
        <f>+VLOOKUP($E32,IGF_2018!$B$8:$Z$347,16,0)</f>
        <v>Bajo</v>
      </c>
    </row>
    <row r="33" spans="1:13" x14ac:dyDescent="0.3">
      <c r="A33" s="139">
        <f t="shared" si="0"/>
        <v>1</v>
      </c>
      <c r="B33" s="148">
        <v>27</v>
      </c>
      <c r="C33" s="148"/>
      <c r="D33" s="149" t="str">
        <f>+VLOOKUP($A33,mUNICIPIOS!$B$4:$F$343,2,0)</f>
        <v>Guatemala</v>
      </c>
      <c r="E33" s="149">
        <f>+VLOOKUP($A33,mUNICIPIOS!$B$4:$F$343,3,0)</f>
        <v>101</v>
      </c>
      <c r="F33" s="149" t="str">
        <f>+VLOOKUP($A33,mUNICIPIOS!$B$4:$F$343,4,0)</f>
        <v>Guatemala</v>
      </c>
      <c r="G33" s="154" t="s">
        <v>399</v>
      </c>
      <c r="H33" s="142" t="s">
        <v>420</v>
      </c>
      <c r="I33" s="142" t="s">
        <v>360</v>
      </c>
      <c r="J33" s="141" t="s">
        <v>465</v>
      </c>
      <c r="K33" s="142" t="s">
        <v>427</v>
      </c>
      <c r="L33" s="150">
        <f>+VLOOKUP($E33,IGF_2018!$B$8:$Z$347,18,0)</f>
        <v>0.25436690163359621</v>
      </c>
      <c r="M33" s="142" t="str">
        <f>+VLOOKUP($E33,IGF_2018!$B$8:$Z$347,19,0)</f>
        <v>Medio bajo</v>
      </c>
    </row>
    <row r="34" spans="1:13" x14ac:dyDescent="0.3">
      <c r="A34" s="139">
        <f t="shared" si="0"/>
        <v>1</v>
      </c>
      <c r="B34" s="148">
        <v>28</v>
      </c>
      <c r="C34" s="148"/>
      <c r="D34" s="149" t="str">
        <f>+VLOOKUP($A34,mUNICIPIOS!$B$4:$F$343,2,0)</f>
        <v>Guatemala</v>
      </c>
      <c r="E34" s="149">
        <f>+VLOOKUP($A34,mUNICIPIOS!$B$4:$F$343,3,0)</f>
        <v>101</v>
      </c>
      <c r="F34" s="149" t="str">
        <f>+VLOOKUP($A34,mUNICIPIOS!$B$4:$F$343,4,0)</f>
        <v>Guatemala</v>
      </c>
      <c r="G34" s="154" t="s">
        <v>399</v>
      </c>
      <c r="H34" s="142" t="s">
        <v>420</v>
      </c>
      <c r="I34" s="142" t="s">
        <v>360</v>
      </c>
      <c r="J34" s="141" t="s">
        <v>466</v>
      </c>
      <c r="K34" s="142" t="s">
        <v>428</v>
      </c>
      <c r="L34" s="150">
        <f>+VLOOKUP($E34,IGF_2018!$B$8:$Z$347,21,0)</f>
        <v>1</v>
      </c>
      <c r="M34" s="142" t="str">
        <f>+VLOOKUP($E34,IGF_2018!$B$8:$Z$347,22,0)</f>
        <v>Alto</v>
      </c>
    </row>
    <row r="35" spans="1:13" x14ac:dyDescent="0.3">
      <c r="A35" s="139">
        <f t="shared" si="0"/>
        <v>1</v>
      </c>
      <c r="B35" s="148">
        <v>29</v>
      </c>
      <c r="C35" s="148"/>
      <c r="D35" s="149" t="str">
        <f>+VLOOKUP($A35,mUNICIPIOS!$B$4:$F$343,2,0)</f>
        <v>Guatemala</v>
      </c>
      <c r="E35" s="149">
        <f>+VLOOKUP($A35,mUNICIPIOS!$B$4:$F$343,3,0)</f>
        <v>101</v>
      </c>
      <c r="F35" s="149" t="str">
        <f>+VLOOKUP($A35,mUNICIPIOS!$B$4:$F$343,4,0)</f>
        <v>Guatemala</v>
      </c>
      <c r="G35" s="155" t="s">
        <v>399</v>
      </c>
      <c r="H35" s="146" t="s">
        <v>420</v>
      </c>
      <c r="I35" s="146" t="s">
        <v>360</v>
      </c>
      <c r="J35" s="145" t="s">
        <v>474</v>
      </c>
      <c r="K35" s="146"/>
      <c r="L35" s="150">
        <f>+VLOOKUP($E35,IGF_2018!$B$8:$Z$347,24,0)</f>
        <v>0.66864565682353971</v>
      </c>
      <c r="M35" s="142" t="str">
        <f>+VLOOKUP($E35,IGF_2018!$B$8:$Z$347,25,0)</f>
        <v>Medio alto</v>
      </c>
    </row>
    <row r="36" spans="1:13" x14ac:dyDescent="0.3">
      <c r="A36" s="139">
        <f t="shared" si="0"/>
        <v>1</v>
      </c>
      <c r="B36" s="148">
        <v>30</v>
      </c>
      <c r="C36" s="148"/>
      <c r="D36" s="149" t="str">
        <f>+VLOOKUP($A36,mUNICIPIOS!$B$4:$F$343,2,0)</f>
        <v>Guatemala</v>
      </c>
      <c r="E36" s="149">
        <f>+VLOOKUP($A36,mUNICIPIOS!$B$4:$F$343,3,0)</f>
        <v>101</v>
      </c>
      <c r="F36" s="149" t="str">
        <f>+VLOOKUP($A36,mUNICIPIOS!$B$4:$F$343,4,0)</f>
        <v>Guatemala</v>
      </c>
      <c r="G36" s="154" t="s">
        <v>421</v>
      </c>
      <c r="H36" s="142" t="s">
        <v>429</v>
      </c>
      <c r="I36" s="142" t="s">
        <v>430</v>
      </c>
      <c r="J36" s="141" t="s">
        <v>467</v>
      </c>
      <c r="K36" s="142" t="s">
        <v>431</v>
      </c>
      <c r="L36" s="150">
        <f>+VLOOKUP($E36,IGE_2018!$B$8:$Z$347,3,0)</f>
        <v>0.51436301087300174</v>
      </c>
      <c r="M36" s="142" t="str">
        <f>+VLOOKUP($E36,IGE_2018!$B$8:$Z$347,4,0)</f>
        <v>Medio</v>
      </c>
    </row>
    <row r="37" spans="1:13" x14ac:dyDescent="0.3">
      <c r="A37" s="139">
        <f t="shared" si="0"/>
        <v>1</v>
      </c>
      <c r="B37" s="148">
        <v>31</v>
      </c>
      <c r="C37" s="148"/>
      <c r="D37" s="149" t="str">
        <f>+VLOOKUP($A37,mUNICIPIOS!$B$4:$F$343,2,0)</f>
        <v>Guatemala</v>
      </c>
      <c r="E37" s="149">
        <f>+VLOOKUP($A37,mUNICIPIOS!$B$4:$F$343,3,0)</f>
        <v>101</v>
      </c>
      <c r="F37" s="149" t="str">
        <f>+VLOOKUP($A37,mUNICIPIOS!$B$4:$F$343,4,0)</f>
        <v>Guatemala</v>
      </c>
      <c r="G37" s="154" t="s">
        <v>421</v>
      </c>
      <c r="H37" s="142" t="s">
        <v>429</v>
      </c>
      <c r="I37" s="142" t="s">
        <v>430</v>
      </c>
      <c r="J37" s="141" t="s">
        <v>468</v>
      </c>
      <c r="K37" s="142" t="s">
        <v>432</v>
      </c>
      <c r="L37" s="150">
        <f>+VLOOKUP($E37,IGE_2018!$B$8:$Z$347,6,0)</f>
        <v>0.6600154083204931</v>
      </c>
      <c r="M37" s="142" t="str">
        <f>+VLOOKUP($E37,IGE_2018!$B$8:$Z$347,7,0)</f>
        <v>Medio alto</v>
      </c>
    </row>
    <row r="38" spans="1:13" x14ac:dyDescent="0.3">
      <c r="A38" s="139">
        <f t="shared" si="0"/>
        <v>1</v>
      </c>
      <c r="B38" s="148">
        <v>32</v>
      </c>
      <c r="C38" s="148"/>
      <c r="D38" s="149" t="str">
        <f>+VLOOKUP($A38,mUNICIPIOS!$B$4:$F$343,2,0)</f>
        <v>Guatemala</v>
      </c>
      <c r="E38" s="149">
        <f>+VLOOKUP($A38,mUNICIPIOS!$B$4:$F$343,3,0)</f>
        <v>101</v>
      </c>
      <c r="F38" s="149" t="str">
        <f>+VLOOKUP($A38,mUNICIPIOS!$B$4:$F$343,4,0)</f>
        <v>Guatemala</v>
      </c>
      <c r="G38" s="154" t="s">
        <v>421</v>
      </c>
      <c r="H38" s="142" t="s">
        <v>429</v>
      </c>
      <c r="I38" s="142" t="s">
        <v>430</v>
      </c>
      <c r="J38" s="141" t="s">
        <v>469</v>
      </c>
      <c r="K38" s="142" t="s">
        <v>433</v>
      </c>
      <c r="L38" s="150">
        <f>+VLOOKUP($E38,IGE_2018!$B$8:$Z$347,9,0)</f>
        <v>0.20322798486556184</v>
      </c>
      <c r="M38" s="142" t="str">
        <f>+VLOOKUP($E38,IGE_2018!$B$8:$Z$347,10,0)</f>
        <v>Medio bajo</v>
      </c>
    </row>
    <row r="39" spans="1:13" x14ac:dyDescent="0.3">
      <c r="A39" s="139">
        <f t="shared" si="0"/>
        <v>1</v>
      </c>
      <c r="B39" s="148">
        <v>33</v>
      </c>
      <c r="C39" s="148"/>
      <c r="D39" s="149" t="str">
        <f>+VLOOKUP($A39,mUNICIPIOS!$B$4:$F$343,2,0)</f>
        <v>Guatemala</v>
      </c>
      <c r="E39" s="149">
        <f>+VLOOKUP($A39,mUNICIPIOS!$B$4:$F$343,3,0)</f>
        <v>101</v>
      </c>
      <c r="F39" s="149" t="str">
        <f>+VLOOKUP($A39,mUNICIPIOS!$B$4:$F$343,4,0)</f>
        <v>Guatemala</v>
      </c>
      <c r="G39" s="154" t="s">
        <v>421</v>
      </c>
      <c r="H39" s="142" t="s">
        <v>429</v>
      </c>
      <c r="I39" s="142" t="s">
        <v>430</v>
      </c>
      <c r="J39" s="141" t="s">
        <v>470</v>
      </c>
      <c r="K39" s="142" t="s">
        <v>434</v>
      </c>
      <c r="L39" s="150">
        <f>+VLOOKUP($E39,IGE_2018!$B$8:$Z$347,12,0)</f>
        <v>0.9</v>
      </c>
      <c r="M39" s="142" t="str">
        <f>+VLOOKUP($E39,IGE_2018!$B$8:$Z$347,13,0)</f>
        <v>Alto</v>
      </c>
    </row>
    <row r="40" spans="1:13" x14ac:dyDescent="0.3">
      <c r="A40" s="139">
        <f t="shared" si="0"/>
        <v>1</v>
      </c>
      <c r="B40" s="148">
        <v>34</v>
      </c>
      <c r="C40" s="148"/>
      <c r="D40" s="149" t="str">
        <f>+VLOOKUP($A40,mUNICIPIOS!$B$4:$F$343,2,0)</f>
        <v>Guatemala</v>
      </c>
      <c r="E40" s="149">
        <f>+VLOOKUP($A40,mUNICIPIOS!$B$4:$F$343,3,0)</f>
        <v>101</v>
      </c>
      <c r="F40" s="149" t="str">
        <f>+VLOOKUP($A40,mUNICIPIOS!$B$4:$F$343,4,0)</f>
        <v>Guatemala</v>
      </c>
      <c r="G40" s="154" t="s">
        <v>421</v>
      </c>
      <c r="H40" s="142" t="s">
        <v>429</v>
      </c>
      <c r="I40" s="142" t="s">
        <v>430</v>
      </c>
      <c r="J40" s="141" t="s">
        <v>471</v>
      </c>
      <c r="K40" s="142" t="s">
        <v>435</v>
      </c>
      <c r="L40" s="150">
        <f>+VLOOKUP($E40,IGE_2018!$B$8:$Z$347,15,0)</f>
        <v>1.0000000000000002</v>
      </c>
      <c r="M40" s="142" t="str">
        <f>+VLOOKUP($E40,IGE_2018!$B$8:$Z$347,16,0)</f>
        <v>Alto</v>
      </c>
    </row>
    <row r="41" spans="1:13" x14ac:dyDescent="0.3">
      <c r="A41" s="139">
        <f t="shared" si="0"/>
        <v>1</v>
      </c>
      <c r="B41" s="148">
        <v>35</v>
      </c>
      <c r="C41" s="148"/>
      <c r="D41" s="149" t="str">
        <f>+VLOOKUP($A41,mUNICIPIOS!$B$4:$F$343,2,0)</f>
        <v>Guatemala</v>
      </c>
      <c r="E41" s="149">
        <f>+VLOOKUP($A41,mUNICIPIOS!$B$4:$F$343,3,0)</f>
        <v>101</v>
      </c>
      <c r="F41" s="149" t="str">
        <f>+VLOOKUP($A41,mUNICIPIOS!$B$4:$F$343,4,0)</f>
        <v>Guatemala</v>
      </c>
      <c r="G41" s="154" t="s">
        <v>421</v>
      </c>
      <c r="H41" s="142" t="s">
        <v>429</v>
      </c>
      <c r="I41" s="142" t="s">
        <v>430</v>
      </c>
      <c r="J41" s="141" t="s">
        <v>472</v>
      </c>
      <c r="K41" s="142" t="s">
        <v>436</v>
      </c>
      <c r="L41" s="150">
        <f>+VLOOKUP($E41,IGE_2018!$B$8:$Z$347,18,0)</f>
        <v>0.2</v>
      </c>
      <c r="M41" s="142" t="str">
        <f>+VLOOKUP($E41,IGE_2018!$B$8:$Z$347,19,0)</f>
        <v>Bajo</v>
      </c>
    </row>
    <row r="42" spans="1:13" x14ac:dyDescent="0.3">
      <c r="A42" s="139">
        <f t="shared" si="0"/>
        <v>1</v>
      </c>
      <c r="B42" s="148">
        <v>36</v>
      </c>
      <c r="C42" s="148"/>
      <c r="D42" s="149" t="str">
        <f>+VLOOKUP($A42,mUNICIPIOS!$B$4:$F$343,2,0)</f>
        <v>Guatemala</v>
      </c>
      <c r="E42" s="149">
        <f>+VLOOKUP($A42,mUNICIPIOS!$B$4:$F$343,3,0)</f>
        <v>101</v>
      </c>
      <c r="F42" s="149" t="str">
        <f>+VLOOKUP($A42,mUNICIPIOS!$B$4:$F$343,4,0)</f>
        <v>Guatemala</v>
      </c>
      <c r="G42" s="154" t="s">
        <v>421</v>
      </c>
      <c r="H42" s="142" t="s">
        <v>429</v>
      </c>
      <c r="I42" s="142" t="s">
        <v>430</v>
      </c>
      <c r="J42" s="141" t="s">
        <v>473</v>
      </c>
      <c r="K42" s="142" t="s">
        <v>437</v>
      </c>
      <c r="L42" s="150">
        <f>+VLOOKUP($E42,IGE_2018!$B$8:$Z$347,21,0)</f>
        <v>9.8623181019805219E-6</v>
      </c>
      <c r="M42" s="142" t="str">
        <f>+VLOOKUP($E42,IGE_2018!$B$8:$Z$347,22,0)</f>
        <v>Bajo</v>
      </c>
    </row>
    <row r="43" spans="1:13" x14ac:dyDescent="0.3">
      <c r="A43" s="139">
        <f t="shared" si="0"/>
        <v>1</v>
      </c>
      <c r="B43" s="148">
        <v>37</v>
      </c>
      <c r="C43" s="148"/>
      <c r="D43" s="149" t="str">
        <f>+VLOOKUP($A43,mUNICIPIOS!$B$4:$F$343,2,0)</f>
        <v>Guatemala</v>
      </c>
      <c r="E43" s="149">
        <f>+VLOOKUP($A43,mUNICIPIOS!$B$4:$F$343,3,0)</f>
        <v>101</v>
      </c>
      <c r="F43" s="149" t="str">
        <f>+VLOOKUP($A43,mUNICIPIOS!$B$4:$F$343,4,0)</f>
        <v>Guatemala</v>
      </c>
      <c r="G43" s="155" t="s">
        <v>421</v>
      </c>
      <c r="H43" s="146" t="s">
        <v>429</v>
      </c>
      <c r="I43" s="146" t="s">
        <v>430</v>
      </c>
      <c r="J43" s="145" t="s">
        <v>474</v>
      </c>
      <c r="K43" s="147"/>
      <c r="L43" s="150">
        <f>+VLOOKUP($E43,IGE_2018!$B$8:$Z$347,24,0)</f>
        <v>0.48696474532722495</v>
      </c>
      <c r="M43" s="142" t="str">
        <f>+VLOOKUP($E43,IGE_2018!$B$8:$Z$347,25,0)</f>
        <v>Medio</v>
      </c>
    </row>
    <row r="44" spans="1:13" x14ac:dyDescent="0.3">
      <c r="A44" s="139">
        <f t="shared" si="0"/>
        <v>1</v>
      </c>
      <c r="B44" s="148">
        <v>38</v>
      </c>
      <c r="C44" s="148"/>
      <c r="D44" s="149" t="str">
        <f>+VLOOKUP($A44,mUNICIPIOS!$B$4:$F$343,2,0)</f>
        <v>Guatemala</v>
      </c>
      <c r="E44" s="149">
        <f>+VLOOKUP($A44,mUNICIPIOS!$B$4:$F$343,3,0)</f>
        <v>101</v>
      </c>
      <c r="F44" s="149" t="str">
        <f>+VLOOKUP($A44,mUNICIPIOS!$B$4:$F$343,4,0)</f>
        <v>Guatemala</v>
      </c>
      <c r="G44" s="156" t="s">
        <v>476</v>
      </c>
      <c r="H44" s="142" t="s">
        <v>475</v>
      </c>
      <c r="I44" t="s">
        <v>377</v>
      </c>
      <c r="J44" s="142" t="s">
        <v>476</v>
      </c>
      <c r="L44" s="151">
        <f>+VLOOKUP($E44,Resultados_generales!$C$8:$AE$347,27,0)</f>
        <v>0.59362087966995136</v>
      </c>
      <c r="M44" t="str">
        <f>+VLOOKUP($E44,Resultados_generales!$C$8:$AE$347,28,0)</f>
        <v>Medio</v>
      </c>
    </row>
    <row r="45" spans="1:13" x14ac:dyDescent="0.3">
      <c r="A45" s="139">
        <f t="shared" si="0"/>
        <v>2</v>
      </c>
      <c r="B45" s="148">
        <f>+B7</f>
        <v>1</v>
      </c>
      <c r="D45" s="149" t="str">
        <f>+VLOOKUP($A45,mUNICIPIOS!$B$4:$F$343,2,0)</f>
        <v>Guatemala</v>
      </c>
      <c r="E45" s="149">
        <f>+VLOOKUP($A45,mUNICIPIOS!$B$4:$F$343,3,0)</f>
        <v>102</v>
      </c>
      <c r="F45" s="149" t="str">
        <f>+VLOOKUP($A45,mUNICIPIOS!$B$4:$F$343,4,0)</f>
        <v>Santa Catarina Pinula</v>
      </c>
      <c r="G45" s="139" t="str">
        <f>+G7</f>
        <v>01</v>
      </c>
      <c r="H45" t="str">
        <f t="shared" ref="H45:K45" si="1">+H7</f>
        <v>IPC</v>
      </c>
      <c r="I45" t="str">
        <f t="shared" si="1"/>
        <v>Índice de Participación Ciudadana</v>
      </c>
      <c r="J45" t="str">
        <f t="shared" si="1"/>
        <v>01-01</v>
      </c>
      <c r="K45" t="str">
        <f t="shared" si="1"/>
        <v>Número de reuniones del COMUDE en el año de la medición.</v>
      </c>
      <c r="L45" s="150">
        <f>+VLOOKUP($E45,IPC_2018!$B$8:$T$347,3,0)</f>
        <v>1</v>
      </c>
      <c r="M45" s="142" t="str">
        <f>+VLOOKUP($E45,IPC_2018!$B$8:$T$347,4,0)</f>
        <v>Alto</v>
      </c>
    </row>
    <row r="46" spans="1:13" x14ac:dyDescent="0.3">
      <c r="A46" s="139">
        <f t="shared" ref="A46:A108" si="2">+IF(B45=38,A45+1,A45)</f>
        <v>2</v>
      </c>
      <c r="B46" s="148">
        <f t="shared" ref="B46:B109" si="3">+B8</f>
        <v>2</v>
      </c>
      <c r="D46" s="149" t="str">
        <f>+VLOOKUP($A46,mUNICIPIOS!$B$4:$F$343,2,0)</f>
        <v>Guatemala</v>
      </c>
      <c r="E46" s="149">
        <f>+VLOOKUP($A46,mUNICIPIOS!$B$4:$F$343,3,0)</f>
        <v>102</v>
      </c>
      <c r="F46" s="149" t="str">
        <f>+VLOOKUP($A46,mUNICIPIOS!$B$4:$F$343,4,0)</f>
        <v>Santa Catarina Pinula</v>
      </c>
      <c r="G46" s="139" t="str">
        <f t="shared" ref="G46:K46" si="4">+G8</f>
        <v>01</v>
      </c>
      <c r="H46" t="str">
        <f t="shared" si="4"/>
        <v>IPC</v>
      </c>
      <c r="I46" t="str">
        <f t="shared" si="4"/>
        <v>Índice de Participación Ciudadana</v>
      </c>
      <c r="J46" t="str">
        <f t="shared" si="4"/>
        <v>01-02</v>
      </c>
      <c r="K46" t="str">
        <f t="shared" si="4"/>
        <v>Participación de Alcaldes, Concejales y Síndicos determinados o designados en el COMUDE</v>
      </c>
      <c r="L46" s="150">
        <f>+VLOOKUP($E46,IPC_2018!$B$8:$T$347,6,0)</f>
        <v>0.89583333333333337</v>
      </c>
      <c r="M46" s="142" t="str">
        <f>+VLOOKUP($E46,IPC_2018!$B$8:$T$347,7,0)</f>
        <v>Alto</v>
      </c>
    </row>
    <row r="47" spans="1:13" x14ac:dyDescent="0.3">
      <c r="A47" s="139">
        <f t="shared" si="2"/>
        <v>2</v>
      </c>
      <c r="B47" s="148">
        <f t="shared" si="3"/>
        <v>3</v>
      </c>
      <c r="D47" s="149" t="str">
        <f>+VLOOKUP($A47,mUNICIPIOS!$B$4:$F$343,2,0)</f>
        <v>Guatemala</v>
      </c>
      <c r="E47" s="149">
        <f>+VLOOKUP($A47,mUNICIPIOS!$B$4:$F$343,3,0)</f>
        <v>102</v>
      </c>
      <c r="F47" s="149" t="str">
        <f>+VLOOKUP($A47,mUNICIPIOS!$B$4:$F$343,4,0)</f>
        <v>Santa Catarina Pinula</v>
      </c>
      <c r="G47" s="139" t="str">
        <f t="shared" ref="G47:K47" si="5">+G9</f>
        <v>01</v>
      </c>
      <c r="H47" t="str">
        <f t="shared" si="5"/>
        <v>IPC</v>
      </c>
      <c r="I47" t="str">
        <f t="shared" si="5"/>
        <v>Índice de Participación Ciudadana</v>
      </c>
      <c r="J47" t="str">
        <f t="shared" si="5"/>
        <v>01-03</v>
      </c>
      <c r="K47" t="str">
        <f t="shared" si="5"/>
        <v>Participación  de organizaciones de jóvenes, mujeres, pueblos mayas, xincas, garífunas, y otras organizaciones en el Comude</v>
      </c>
      <c r="L47" s="150">
        <f>+VLOOKUP($E47,IPC_2018!$B$8:$T$347,9,0)</f>
        <v>0.73059360730593603</v>
      </c>
      <c r="M47" s="142" t="str">
        <f>+VLOOKUP($E47,IPC_2018!$B$8:$T$347,10,0)</f>
        <v>Medio alto</v>
      </c>
    </row>
    <row r="48" spans="1:13" x14ac:dyDescent="0.3">
      <c r="A48" s="139">
        <f t="shared" si="2"/>
        <v>2</v>
      </c>
      <c r="B48" s="148">
        <f t="shared" si="3"/>
        <v>4</v>
      </c>
      <c r="D48" s="149" t="str">
        <f>+VLOOKUP($A48,mUNICIPIOS!$B$4:$F$343,2,0)</f>
        <v>Guatemala</v>
      </c>
      <c r="E48" s="149">
        <f>+VLOOKUP($A48,mUNICIPIOS!$B$4:$F$343,3,0)</f>
        <v>102</v>
      </c>
      <c r="F48" s="149" t="str">
        <f>+VLOOKUP($A48,mUNICIPIOS!$B$4:$F$343,4,0)</f>
        <v>Santa Catarina Pinula</v>
      </c>
      <c r="G48" s="139" t="str">
        <f t="shared" ref="G48:K48" si="6">+G10</f>
        <v>01</v>
      </c>
      <c r="H48" t="str">
        <f t="shared" si="6"/>
        <v>IPC</v>
      </c>
      <c r="I48" t="str">
        <f t="shared" si="6"/>
        <v>Índice de Participación Ciudadana</v>
      </c>
      <c r="J48" t="str">
        <f t="shared" si="6"/>
        <v>01-04</v>
      </c>
      <c r="K48" t="str">
        <f t="shared" si="6"/>
        <v>Representatividad territorial del Comude.</v>
      </c>
      <c r="L48" s="150">
        <f>+VLOOKUP($E48,IPC_2018!$B$8:$T$347,12,0)</f>
        <v>0.89230769230769225</v>
      </c>
      <c r="M48" s="142" t="str">
        <f>+VLOOKUP($E48,IPC_2018!$B$8:$T$347,13,0)</f>
        <v>Alto</v>
      </c>
    </row>
    <row r="49" spans="1:13" x14ac:dyDescent="0.3">
      <c r="A49" s="139">
        <f t="shared" si="2"/>
        <v>2</v>
      </c>
      <c r="B49" s="148">
        <f t="shared" si="3"/>
        <v>5</v>
      </c>
      <c r="D49" s="149" t="str">
        <f>+VLOOKUP($A49,mUNICIPIOS!$B$4:$F$343,2,0)</f>
        <v>Guatemala</v>
      </c>
      <c r="E49" s="149">
        <f>+VLOOKUP($A49,mUNICIPIOS!$B$4:$F$343,3,0)</f>
        <v>102</v>
      </c>
      <c r="F49" s="149" t="str">
        <f>+VLOOKUP($A49,mUNICIPIOS!$B$4:$F$343,4,0)</f>
        <v>Santa Catarina Pinula</v>
      </c>
      <c r="G49" s="139" t="str">
        <f t="shared" ref="G49:K49" si="7">+G11</f>
        <v>01</v>
      </c>
      <c r="H49" t="str">
        <f t="shared" si="7"/>
        <v>IPC</v>
      </c>
      <c r="I49" t="str">
        <f t="shared" si="7"/>
        <v>Índice de Participación Ciudadana</v>
      </c>
      <c r="J49" t="str">
        <f t="shared" si="7"/>
        <v>01-05</v>
      </c>
      <c r="K49" t="str">
        <f t="shared" si="7"/>
        <v>Funcionamiento del Comude</v>
      </c>
      <c r="L49" s="150">
        <f>+VLOOKUP($E49,IPC_2018!$B$8:$T$347,15,0)</f>
        <v>0.37102473511343625</v>
      </c>
      <c r="M49" s="142" t="str">
        <f>+VLOOKUP($E49,IPC_2018!$B$8:$T$347,16,0)</f>
        <v>Medio bajo</v>
      </c>
    </row>
    <row r="50" spans="1:13" x14ac:dyDescent="0.3">
      <c r="A50" s="139">
        <f t="shared" si="2"/>
        <v>2</v>
      </c>
      <c r="B50" s="148">
        <f t="shared" si="3"/>
        <v>6</v>
      </c>
      <c r="D50" s="149" t="str">
        <f>+VLOOKUP($A50,mUNICIPIOS!$B$4:$F$343,2,0)</f>
        <v>Guatemala</v>
      </c>
      <c r="E50" s="149">
        <f>+VLOOKUP($A50,mUNICIPIOS!$B$4:$F$343,3,0)</f>
        <v>102</v>
      </c>
      <c r="F50" s="149" t="str">
        <f>+VLOOKUP($A50,mUNICIPIOS!$B$4:$F$343,4,0)</f>
        <v>Santa Catarina Pinula</v>
      </c>
      <c r="G50" s="139" t="str">
        <f t="shared" ref="G50:K50" si="8">+G12</f>
        <v>01</v>
      </c>
      <c r="H50" t="str">
        <f t="shared" si="8"/>
        <v>IPC</v>
      </c>
      <c r="I50" t="str">
        <f t="shared" si="8"/>
        <v>Índice de Participación Ciudadana</v>
      </c>
      <c r="J50" t="str">
        <f t="shared" si="8"/>
        <v>INDICE</v>
      </c>
      <c r="K50">
        <f t="shared" si="8"/>
        <v>0</v>
      </c>
      <c r="L50" s="150">
        <f>+VLOOKUP($E50,IPC_2018!$B$8:$T$347,18,0)</f>
        <v>0.8360680718757264</v>
      </c>
      <c r="M50" s="142" t="str">
        <f>+VLOOKUP($E50,IPC_2018!$B$8:$T$347,19,0)</f>
        <v>Alto</v>
      </c>
    </row>
    <row r="51" spans="1:13" x14ac:dyDescent="0.3">
      <c r="A51" s="139">
        <f t="shared" si="2"/>
        <v>2</v>
      </c>
      <c r="B51" s="148">
        <f t="shared" si="3"/>
        <v>7</v>
      </c>
      <c r="D51" s="149" t="str">
        <f>+VLOOKUP($A51,mUNICIPIOS!$B$4:$F$343,2,0)</f>
        <v>Guatemala</v>
      </c>
      <c r="E51" s="149">
        <f>+VLOOKUP($A51,mUNICIPIOS!$B$4:$F$343,3,0)</f>
        <v>102</v>
      </c>
      <c r="F51" s="149" t="str">
        <f>+VLOOKUP($A51,mUNICIPIOS!$B$4:$F$343,4,0)</f>
        <v>Santa Catarina Pinula</v>
      </c>
      <c r="G51" s="139" t="str">
        <f t="shared" ref="G51:K51" si="9">+G13</f>
        <v>02</v>
      </c>
      <c r="H51" t="str">
        <f t="shared" si="9"/>
        <v>IIC</v>
      </c>
      <c r="I51" t="str">
        <f t="shared" si="9"/>
        <v>Índice de Información a la Ciudadanía</v>
      </c>
      <c r="J51" t="str">
        <f t="shared" si="9"/>
        <v>02-01</v>
      </c>
      <c r="K51" t="str">
        <f t="shared" si="9"/>
        <v>Rendición de cuentas cuatrimestral y anual al Comude enfocadas en resultados.</v>
      </c>
      <c r="L51" s="150">
        <f>+VLOOKUP($E51,IIC_2018!$B$8:$Q$347,3,0)</f>
        <v>0.66666666666666674</v>
      </c>
      <c r="M51" s="142" t="str">
        <f>+VLOOKUP($E51,IIC_2018!$B$8:$Q$347,4,0)</f>
        <v>Medio alto</v>
      </c>
    </row>
    <row r="52" spans="1:13" x14ac:dyDescent="0.3">
      <c r="A52" s="139">
        <f t="shared" si="2"/>
        <v>2</v>
      </c>
      <c r="B52" s="148">
        <f t="shared" si="3"/>
        <v>8</v>
      </c>
      <c r="D52" s="149" t="str">
        <f>+VLOOKUP($A52,mUNICIPIOS!$B$4:$F$343,2,0)</f>
        <v>Guatemala</v>
      </c>
      <c r="E52" s="149">
        <f>+VLOOKUP($A52,mUNICIPIOS!$B$4:$F$343,3,0)</f>
        <v>102</v>
      </c>
      <c r="F52" s="149" t="str">
        <f>+VLOOKUP($A52,mUNICIPIOS!$B$4:$F$343,4,0)</f>
        <v>Santa Catarina Pinula</v>
      </c>
      <c r="G52" s="139" t="str">
        <f t="shared" ref="G52:K52" si="10">+G14</f>
        <v>02</v>
      </c>
      <c r="H52" t="str">
        <f t="shared" si="10"/>
        <v>IIC</v>
      </c>
      <c r="I52" t="str">
        <f t="shared" si="10"/>
        <v>Índice de Información a la Ciudadanía</v>
      </c>
      <c r="J52" t="str">
        <f t="shared" si="10"/>
        <v>02-02</v>
      </c>
      <c r="K52" t="str">
        <f t="shared" si="10"/>
        <v>Información presupuestaria y otra información brindada a la ciudadanía disponible en medios locales de comunicación.</v>
      </c>
      <c r="L52" s="150">
        <f>+VLOOKUP($E52,IIC_2018!$B$8:$Q$347,6,0)</f>
        <v>1</v>
      </c>
      <c r="M52" s="142" t="str">
        <f>+VLOOKUP($E52,IIC_2018!$B$8:$Q$347,7,0)</f>
        <v>Alto</v>
      </c>
    </row>
    <row r="53" spans="1:13" x14ac:dyDescent="0.3">
      <c r="A53" s="139">
        <f t="shared" si="2"/>
        <v>2</v>
      </c>
      <c r="B53" s="148">
        <f t="shared" si="3"/>
        <v>9</v>
      </c>
      <c r="D53" s="149" t="str">
        <f>+VLOOKUP($A53,mUNICIPIOS!$B$4:$F$343,2,0)</f>
        <v>Guatemala</v>
      </c>
      <c r="E53" s="149">
        <f>+VLOOKUP($A53,mUNICIPIOS!$B$4:$F$343,3,0)</f>
        <v>102</v>
      </c>
      <c r="F53" s="149" t="str">
        <f>+VLOOKUP($A53,mUNICIPIOS!$B$4:$F$343,4,0)</f>
        <v>Santa Catarina Pinula</v>
      </c>
      <c r="G53" s="139" t="str">
        <f t="shared" ref="G53:K53" si="11">+G15</f>
        <v>02</v>
      </c>
      <c r="H53" t="str">
        <f t="shared" si="11"/>
        <v>IIC</v>
      </c>
      <c r="I53" t="str">
        <f t="shared" si="11"/>
        <v>Índice de Información a la Ciudadanía</v>
      </c>
      <c r="J53" t="str">
        <f t="shared" si="11"/>
        <v>02-03</v>
      </c>
      <c r="K53" t="str">
        <f t="shared" si="11"/>
        <v>Información pública de oficio actualizada y disponible de acuerdo a la LAIP y uso de internet.</v>
      </c>
      <c r="L53" s="150">
        <f>+VLOOKUP($E53,IIC_2018!$B$8:$Q$347,9,0)</f>
        <v>0.99999999999999989</v>
      </c>
      <c r="M53" s="142" t="str">
        <f>+VLOOKUP($E53,IIC_2018!$B$8:$Q$347,10,0)</f>
        <v>Alto</v>
      </c>
    </row>
    <row r="54" spans="1:13" x14ac:dyDescent="0.3">
      <c r="A54" s="139">
        <f t="shared" si="2"/>
        <v>2</v>
      </c>
      <c r="B54" s="148">
        <f t="shared" si="3"/>
        <v>10</v>
      </c>
      <c r="D54" s="149" t="str">
        <f>+VLOOKUP($A54,mUNICIPIOS!$B$4:$F$343,2,0)</f>
        <v>Guatemala</v>
      </c>
      <c r="E54" s="149">
        <f>+VLOOKUP($A54,mUNICIPIOS!$B$4:$F$343,3,0)</f>
        <v>102</v>
      </c>
      <c r="F54" s="149" t="str">
        <f>+VLOOKUP($A54,mUNICIPIOS!$B$4:$F$343,4,0)</f>
        <v>Santa Catarina Pinula</v>
      </c>
      <c r="G54" s="139" t="str">
        <f t="shared" ref="G54:K54" si="12">+G16</f>
        <v>02</v>
      </c>
      <c r="H54" t="str">
        <f t="shared" si="12"/>
        <v>IIC</v>
      </c>
      <c r="I54" t="str">
        <f t="shared" si="12"/>
        <v>Índice de Información a la Ciudadanía</v>
      </c>
      <c r="J54" t="str">
        <f t="shared" si="12"/>
        <v>02-04</v>
      </c>
      <c r="K54" t="str">
        <f t="shared" si="12"/>
        <v>Relación del monto contratado por medio de Guate compras con el total del presupuesto de egresos vigente.</v>
      </c>
      <c r="L54" s="150">
        <f>+VLOOKUP($E54,IIC_2018!$B$8:$Q$347,12,0)</f>
        <v>0.56028478692019901</v>
      </c>
      <c r="M54" s="142" t="str">
        <f>+VLOOKUP($E54,IIC_2018!$B$8:$Q$347,13,0)</f>
        <v>Medio</v>
      </c>
    </row>
    <row r="55" spans="1:13" x14ac:dyDescent="0.3">
      <c r="A55" s="139">
        <f t="shared" si="2"/>
        <v>2</v>
      </c>
      <c r="B55" s="148">
        <f t="shared" si="3"/>
        <v>11</v>
      </c>
      <c r="D55" s="149" t="str">
        <f>+VLOOKUP($A55,mUNICIPIOS!$B$4:$F$343,2,0)</f>
        <v>Guatemala</v>
      </c>
      <c r="E55" s="149">
        <f>+VLOOKUP($A55,mUNICIPIOS!$B$4:$F$343,3,0)</f>
        <v>102</v>
      </c>
      <c r="F55" s="149" t="str">
        <f>+VLOOKUP($A55,mUNICIPIOS!$B$4:$F$343,4,0)</f>
        <v>Santa Catarina Pinula</v>
      </c>
      <c r="G55" s="139" t="str">
        <f t="shared" ref="G55:K55" si="13">+G17</f>
        <v>02</v>
      </c>
      <c r="H55" t="str">
        <f t="shared" si="13"/>
        <v>IIC</v>
      </c>
      <c r="I55" t="str">
        <f t="shared" si="13"/>
        <v>Índice de Información a la Ciudadanía</v>
      </c>
      <c r="J55" t="str">
        <f t="shared" si="13"/>
        <v>INDICE</v>
      </c>
      <c r="K55">
        <f t="shared" si="13"/>
        <v>0</v>
      </c>
      <c r="L55" s="150">
        <f>+VLOOKUP($E55,IIC_2018!$B$8:$Q$347,15,0)</f>
        <v>0.80673786339671638</v>
      </c>
      <c r="M55" s="142" t="str">
        <f>+VLOOKUP($E55,IIC_2018!$B$8:$Q$347,16,0)</f>
        <v>Alto</v>
      </c>
    </row>
    <row r="56" spans="1:13" x14ac:dyDescent="0.3">
      <c r="A56" s="139">
        <f t="shared" si="2"/>
        <v>2</v>
      </c>
      <c r="B56" s="148">
        <f t="shared" si="3"/>
        <v>12</v>
      </c>
      <c r="D56" s="149" t="str">
        <f>+VLOOKUP($A56,mUNICIPIOS!$B$4:$F$343,2,0)</f>
        <v>Guatemala</v>
      </c>
      <c r="E56" s="149">
        <f>+VLOOKUP($A56,mUNICIPIOS!$B$4:$F$343,3,0)</f>
        <v>102</v>
      </c>
      <c r="F56" s="149" t="str">
        <f>+VLOOKUP($A56,mUNICIPIOS!$B$4:$F$343,4,0)</f>
        <v>Santa Catarina Pinula</v>
      </c>
      <c r="G56" s="139" t="str">
        <f t="shared" ref="G56:K56" si="14">+G18</f>
        <v>03</v>
      </c>
      <c r="H56" t="str">
        <f t="shared" si="14"/>
        <v>ISP</v>
      </c>
      <c r="I56" t="str">
        <f t="shared" si="14"/>
        <v>Índice de Servicios Públicos</v>
      </c>
      <c r="J56" t="str">
        <f t="shared" si="14"/>
        <v>03-01</v>
      </c>
      <c r="K56" t="str">
        <f t="shared" si="14"/>
        <v>Cobertura del servicio público de agua</v>
      </c>
      <c r="L56" s="150">
        <f>+VLOOKUP($E56,ISP_2018!$B$8:$T$347,3,0)</f>
        <v>0.39224706964835782</v>
      </c>
      <c r="M56" s="142" t="str">
        <f>+VLOOKUP($E56,ISP_2018!$B$8:$T$347,4,0)</f>
        <v>Medio bajo</v>
      </c>
    </row>
    <row r="57" spans="1:13" x14ac:dyDescent="0.3">
      <c r="A57" s="139">
        <f t="shared" si="2"/>
        <v>2</v>
      </c>
      <c r="B57" s="148">
        <f t="shared" si="3"/>
        <v>13</v>
      </c>
      <c r="D57" s="149" t="str">
        <f>+VLOOKUP($A57,mUNICIPIOS!$B$4:$F$343,2,0)</f>
        <v>Guatemala</v>
      </c>
      <c r="E57" s="149">
        <f>+VLOOKUP($A57,mUNICIPIOS!$B$4:$F$343,3,0)</f>
        <v>102</v>
      </c>
      <c r="F57" s="149" t="str">
        <f>+VLOOKUP($A57,mUNICIPIOS!$B$4:$F$343,4,0)</f>
        <v>Santa Catarina Pinula</v>
      </c>
      <c r="G57" s="139" t="str">
        <f t="shared" ref="G57:K57" si="15">+G19</f>
        <v>03</v>
      </c>
      <c r="H57" t="str">
        <f t="shared" si="15"/>
        <v>ISP</v>
      </c>
      <c r="I57" t="str">
        <f t="shared" si="15"/>
        <v>Índice de Servicios Públicos</v>
      </c>
      <c r="J57" t="str">
        <f t="shared" si="15"/>
        <v>03-02</v>
      </c>
      <c r="K57" t="str">
        <f t="shared" si="15"/>
        <v>Control de la calidad del servicio público de agua</v>
      </c>
      <c r="L57" s="150">
        <f>+VLOOKUP($E57,ISP_2018!$B$8:$T$347,6,0)</f>
        <v>0.47812500000000002</v>
      </c>
      <c r="M57" s="142" t="str">
        <f>+VLOOKUP($E57,ISP_2018!$B$8:$T$347,7,0)</f>
        <v>Medio</v>
      </c>
    </row>
    <row r="58" spans="1:13" x14ac:dyDescent="0.3">
      <c r="A58" s="139">
        <f t="shared" si="2"/>
        <v>2</v>
      </c>
      <c r="B58" s="148">
        <f t="shared" si="3"/>
        <v>14</v>
      </c>
      <c r="D58" s="149" t="str">
        <f>+VLOOKUP($A58,mUNICIPIOS!$B$4:$F$343,2,0)</f>
        <v>Guatemala</v>
      </c>
      <c r="E58" s="149">
        <f>+VLOOKUP($A58,mUNICIPIOS!$B$4:$F$343,3,0)</f>
        <v>102</v>
      </c>
      <c r="F58" s="149" t="str">
        <f>+VLOOKUP($A58,mUNICIPIOS!$B$4:$F$343,4,0)</f>
        <v>Santa Catarina Pinula</v>
      </c>
      <c r="G58" s="139" t="str">
        <f t="shared" ref="G58:K58" si="16">+G20</f>
        <v>03</v>
      </c>
      <c r="H58" t="str">
        <f t="shared" si="16"/>
        <v>ISP</v>
      </c>
      <c r="I58" t="str">
        <f t="shared" si="16"/>
        <v>Índice de Servicios Públicos</v>
      </c>
      <c r="J58" t="str">
        <f t="shared" si="16"/>
        <v>03-03</v>
      </c>
      <c r="K58" t="str">
        <f t="shared" si="16"/>
        <v>Disposición  y tratamiento  de aguas residuales</v>
      </c>
      <c r="L58" s="150">
        <f>+VLOOKUP($E58,ISP_2018!$B$8:$T$347,9,0)</f>
        <v>0.47226284711420752</v>
      </c>
      <c r="M58" s="142" t="str">
        <f>+VLOOKUP($E58,ISP_2018!$B$8:$T$347,10,0)</f>
        <v>Medio</v>
      </c>
    </row>
    <row r="59" spans="1:13" x14ac:dyDescent="0.3">
      <c r="A59" s="139">
        <f t="shared" si="2"/>
        <v>2</v>
      </c>
      <c r="B59" s="148">
        <f t="shared" si="3"/>
        <v>15</v>
      </c>
      <c r="D59" s="149" t="str">
        <f>+VLOOKUP($A59,mUNICIPIOS!$B$4:$F$343,2,0)</f>
        <v>Guatemala</v>
      </c>
      <c r="E59" s="149">
        <f>+VLOOKUP($A59,mUNICIPIOS!$B$4:$F$343,3,0)</f>
        <v>102</v>
      </c>
      <c r="F59" s="149" t="str">
        <f>+VLOOKUP($A59,mUNICIPIOS!$B$4:$F$343,4,0)</f>
        <v>Santa Catarina Pinula</v>
      </c>
      <c r="G59" s="139" t="str">
        <f t="shared" ref="G59:K59" si="17">+G21</f>
        <v>03</v>
      </c>
      <c r="H59" t="str">
        <f t="shared" si="17"/>
        <v>ISP</v>
      </c>
      <c r="I59" t="str">
        <f t="shared" si="17"/>
        <v>Índice de Servicios Públicos</v>
      </c>
      <c r="J59" t="str">
        <f t="shared" si="17"/>
        <v>03-04</v>
      </c>
      <c r="K59" t="str">
        <f t="shared" si="17"/>
        <v>Gestión y manejo de los residuos y desechos sólidos</v>
      </c>
      <c r="L59" s="150">
        <f>+VLOOKUP($E59,ISP_2018!$B$8:$T$347,12,0)</f>
        <v>6.4431234447969304E-2</v>
      </c>
      <c r="M59" s="142" t="str">
        <f>+VLOOKUP($E59,ISP_2018!$B$8:$T$347,13,0)</f>
        <v>Bajo</v>
      </c>
    </row>
    <row r="60" spans="1:13" x14ac:dyDescent="0.3">
      <c r="A60" s="139">
        <f t="shared" si="2"/>
        <v>2</v>
      </c>
      <c r="B60" s="148">
        <f t="shared" si="3"/>
        <v>16</v>
      </c>
      <c r="D60" s="149" t="str">
        <f>+VLOOKUP($A60,mUNICIPIOS!$B$4:$F$343,2,0)</f>
        <v>Guatemala</v>
      </c>
      <c r="E60" s="149">
        <f>+VLOOKUP($A60,mUNICIPIOS!$B$4:$F$343,3,0)</f>
        <v>102</v>
      </c>
      <c r="F60" s="149" t="str">
        <f>+VLOOKUP($A60,mUNICIPIOS!$B$4:$F$343,4,0)</f>
        <v>Santa Catarina Pinula</v>
      </c>
      <c r="G60" s="139" t="str">
        <f t="shared" ref="G60:K60" si="18">+G22</f>
        <v>03</v>
      </c>
      <c r="H60" t="str">
        <f t="shared" si="18"/>
        <v>ISP</v>
      </c>
      <c r="I60" t="str">
        <f t="shared" si="18"/>
        <v>Índice de Servicios Públicos</v>
      </c>
      <c r="J60" t="str">
        <f t="shared" si="18"/>
        <v>03-05</v>
      </c>
      <c r="K60" t="str">
        <f t="shared" si="18"/>
        <v>Gestión de servicios públicos municipales</v>
      </c>
      <c r="L60" s="150">
        <f>+VLOOKUP($E60,ISP_2018!$B$8:$T$347,15,0)</f>
        <v>0.74731182795698914</v>
      </c>
      <c r="M60" s="142" t="str">
        <f>+VLOOKUP($E60,ISP_2018!$B$8:$T$347,16,0)</f>
        <v>Medio alto</v>
      </c>
    </row>
    <row r="61" spans="1:13" x14ac:dyDescent="0.3">
      <c r="A61" s="139">
        <f t="shared" si="2"/>
        <v>2</v>
      </c>
      <c r="B61" s="148">
        <f t="shared" si="3"/>
        <v>17</v>
      </c>
      <c r="D61" s="149" t="str">
        <f>+VLOOKUP($A61,mUNICIPIOS!$B$4:$F$343,2,0)</f>
        <v>Guatemala</v>
      </c>
      <c r="E61" s="149">
        <f>+VLOOKUP($A61,mUNICIPIOS!$B$4:$F$343,3,0)</f>
        <v>102</v>
      </c>
      <c r="F61" s="149" t="str">
        <f>+VLOOKUP($A61,mUNICIPIOS!$B$4:$F$343,4,0)</f>
        <v>Santa Catarina Pinula</v>
      </c>
      <c r="G61" s="139" t="str">
        <f t="shared" ref="G61:K61" si="19">+G23</f>
        <v>03</v>
      </c>
      <c r="H61" t="str">
        <f t="shared" si="19"/>
        <v>ISP</v>
      </c>
      <c r="I61" t="str">
        <f t="shared" si="19"/>
        <v>Índice de Servicios Públicos</v>
      </c>
      <c r="J61" t="str">
        <f t="shared" si="19"/>
        <v>INDICE</v>
      </c>
      <c r="K61">
        <f t="shared" si="19"/>
        <v>0</v>
      </c>
      <c r="L61" s="150">
        <f>+VLOOKUP($E61,ISP_2018!$B$8:$T$347,18,0)</f>
        <v>0.43946338886866898</v>
      </c>
      <c r="M61" s="142" t="str">
        <f>+VLOOKUP($E61,ISP_2018!$B$8:$T$347,19,0)</f>
        <v>Medio</v>
      </c>
    </row>
    <row r="62" spans="1:13" x14ac:dyDescent="0.3">
      <c r="A62" s="139">
        <f t="shared" si="2"/>
        <v>2</v>
      </c>
      <c r="B62" s="148">
        <f t="shared" si="3"/>
        <v>18</v>
      </c>
      <c r="D62" s="149" t="str">
        <f>+VLOOKUP($A62,mUNICIPIOS!$B$4:$F$343,2,0)</f>
        <v>Guatemala</v>
      </c>
      <c r="E62" s="149">
        <f>+VLOOKUP($A62,mUNICIPIOS!$B$4:$F$343,3,0)</f>
        <v>102</v>
      </c>
      <c r="F62" s="149" t="str">
        <f>+VLOOKUP($A62,mUNICIPIOS!$B$4:$F$343,4,0)</f>
        <v>Santa Catarina Pinula</v>
      </c>
      <c r="G62" s="139" t="str">
        <f t="shared" ref="G62:K62" si="20">+G24</f>
        <v>04</v>
      </c>
      <c r="H62" t="str">
        <f t="shared" si="20"/>
        <v>IGA</v>
      </c>
      <c r="I62" t="str">
        <f t="shared" si="20"/>
        <v>Índice de Gestión Administrativa</v>
      </c>
      <c r="J62" t="str">
        <f t="shared" si="20"/>
        <v>04-01</v>
      </c>
      <c r="K62" t="str">
        <f t="shared" si="20"/>
        <v>Existencia de elementos de atención municipal orientada al vecino</v>
      </c>
      <c r="L62" s="150">
        <f>+VLOOKUP($E62,IGA_2018!$B$8:$N$347,3,0)</f>
        <v>1</v>
      </c>
      <c r="M62" s="142" t="str">
        <f>+VLOOKUP($E62,IGA_2018!$B$8:$N$347,4,0)</f>
        <v>Alto</v>
      </c>
    </row>
    <row r="63" spans="1:13" x14ac:dyDescent="0.3">
      <c r="A63" s="139">
        <f t="shared" si="2"/>
        <v>2</v>
      </c>
      <c r="B63" s="148">
        <f t="shared" si="3"/>
        <v>19</v>
      </c>
      <c r="D63" s="149" t="str">
        <f>+VLOOKUP($A63,mUNICIPIOS!$B$4:$F$343,2,0)</f>
        <v>Guatemala</v>
      </c>
      <c r="E63" s="149">
        <f>+VLOOKUP($A63,mUNICIPIOS!$B$4:$F$343,3,0)</f>
        <v>102</v>
      </c>
      <c r="F63" s="149" t="str">
        <f>+VLOOKUP($A63,mUNICIPIOS!$B$4:$F$343,4,0)</f>
        <v>Santa Catarina Pinula</v>
      </c>
      <c r="G63" s="139" t="str">
        <f t="shared" ref="G63:K63" si="21">+G25</f>
        <v>04</v>
      </c>
      <c r="H63" t="str">
        <f t="shared" si="21"/>
        <v>IGA</v>
      </c>
      <c r="I63" t="str">
        <f t="shared" si="21"/>
        <v>Índice de Gestión Administrativa</v>
      </c>
      <c r="J63" t="str">
        <f t="shared" si="21"/>
        <v>04-02</v>
      </c>
      <c r="K63" t="str">
        <f t="shared" si="21"/>
        <v>Gestión del recurso humano.</v>
      </c>
      <c r="L63" s="150">
        <f>+VLOOKUP($E63,IGA_2018!$B$8:$N$347,6,0)</f>
        <v>0.78174589844746289</v>
      </c>
      <c r="M63" s="142" t="str">
        <f>+VLOOKUP($E63,IGA_2018!$B$8:$N$347,7,0)</f>
        <v>Medio alto</v>
      </c>
    </row>
    <row r="64" spans="1:13" x14ac:dyDescent="0.3">
      <c r="A64" s="139">
        <f t="shared" si="2"/>
        <v>2</v>
      </c>
      <c r="B64" s="148">
        <f t="shared" si="3"/>
        <v>20</v>
      </c>
      <c r="D64" s="149" t="str">
        <f>+VLOOKUP($A64,mUNICIPIOS!$B$4:$F$343,2,0)</f>
        <v>Guatemala</v>
      </c>
      <c r="E64" s="149">
        <f>+VLOOKUP($A64,mUNICIPIOS!$B$4:$F$343,3,0)</f>
        <v>102</v>
      </c>
      <c r="F64" s="149" t="str">
        <f>+VLOOKUP($A64,mUNICIPIOS!$B$4:$F$343,4,0)</f>
        <v>Santa Catarina Pinula</v>
      </c>
      <c r="G64" s="139" t="str">
        <f t="shared" ref="G64:K64" si="22">+G26</f>
        <v>04</v>
      </c>
      <c r="H64" t="str">
        <f t="shared" si="22"/>
        <v>IGA</v>
      </c>
      <c r="I64" t="str">
        <f t="shared" si="22"/>
        <v>Índice de Gestión Administrativa</v>
      </c>
      <c r="J64" t="str">
        <f t="shared" si="22"/>
        <v>04-03</v>
      </c>
      <c r="K64" t="str">
        <f t="shared" si="22"/>
        <v>Existencia de oficinas municipales con instrumentos de gestión.</v>
      </c>
      <c r="L64" s="150">
        <f>+VLOOKUP($E64,IGA_2018!$B$8:$N$347,9,0)</f>
        <v>1</v>
      </c>
      <c r="M64" s="142" t="str">
        <f>+VLOOKUP($E64,IGA_2018!$B$8:$N$347,10,0)</f>
        <v>Alto</v>
      </c>
    </row>
    <row r="65" spans="1:13" x14ac:dyDescent="0.3">
      <c r="A65" s="139">
        <f t="shared" si="2"/>
        <v>2</v>
      </c>
      <c r="B65" s="148">
        <f t="shared" si="3"/>
        <v>21</v>
      </c>
      <c r="D65" s="149" t="str">
        <f>+VLOOKUP($A65,mUNICIPIOS!$B$4:$F$343,2,0)</f>
        <v>Guatemala</v>
      </c>
      <c r="E65" s="149">
        <f>+VLOOKUP($A65,mUNICIPIOS!$B$4:$F$343,3,0)</f>
        <v>102</v>
      </c>
      <c r="F65" s="149" t="str">
        <f>+VLOOKUP($A65,mUNICIPIOS!$B$4:$F$343,4,0)</f>
        <v>Santa Catarina Pinula</v>
      </c>
      <c r="G65" s="139" t="str">
        <f t="shared" ref="G65:K65" si="23">+G27</f>
        <v>04</v>
      </c>
      <c r="H65" t="str">
        <f t="shared" si="23"/>
        <v>IGA</v>
      </c>
      <c r="I65" t="str">
        <f t="shared" si="23"/>
        <v>Índice de Gestión Administrativa</v>
      </c>
      <c r="J65" t="str">
        <f t="shared" si="23"/>
        <v>INDICE</v>
      </c>
      <c r="K65">
        <f t="shared" si="23"/>
        <v>0</v>
      </c>
      <c r="L65" s="150">
        <f>+VLOOKUP($E65,IGA_2018!$B$8:$N$347,12,0)</f>
        <v>0.9236110644566119</v>
      </c>
      <c r="M65" s="142" t="str">
        <f>+VLOOKUP($E65,IGA_2018!$B$8:$N$347,13,0)</f>
        <v>Alto</v>
      </c>
    </row>
    <row r="66" spans="1:13" x14ac:dyDescent="0.3">
      <c r="A66" s="139">
        <f t="shared" si="2"/>
        <v>2</v>
      </c>
      <c r="B66" s="148">
        <f t="shared" si="3"/>
        <v>22</v>
      </c>
      <c r="D66" s="149" t="str">
        <f>+VLOOKUP($A66,mUNICIPIOS!$B$4:$F$343,2,0)</f>
        <v>Guatemala</v>
      </c>
      <c r="E66" s="149">
        <f>+VLOOKUP($A66,mUNICIPIOS!$B$4:$F$343,3,0)</f>
        <v>102</v>
      </c>
      <c r="F66" s="149" t="str">
        <f>+VLOOKUP($A66,mUNICIPIOS!$B$4:$F$343,4,0)</f>
        <v>Santa Catarina Pinula</v>
      </c>
      <c r="G66" s="139" t="str">
        <f t="shared" ref="G66:K66" si="24">+G28</f>
        <v>05</v>
      </c>
      <c r="H66" t="str">
        <f t="shared" si="24"/>
        <v>IGF</v>
      </c>
      <c r="I66" t="str">
        <f t="shared" si="24"/>
        <v>Índice de Gestión Financiera</v>
      </c>
      <c r="J66" t="str">
        <f t="shared" si="24"/>
        <v>05-01</v>
      </c>
      <c r="K66" t="str">
        <f t="shared" si="24"/>
        <v>Autonomía financiera municipal</v>
      </c>
      <c r="L66" s="150">
        <f>+VLOOKUP($E66,IGF_2018!$B$8:$Z$347,3,0)</f>
        <v>0.78642917222867426</v>
      </c>
      <c r="M66" s="142" t="str">
        <f>+VLOOKUP($E66,IGF_2018!$B$8:$Z$347,4,0)</f>
        <v>Medio alto</v>
      </c>
    </row>
    <row r="67" spans="1:13" x14ac:dyDescent="0.3">
      <c r="A67" s="139">
        <f t="shared" si="2"/>
        <v>2</v>
      </c>
      <c r="B67" s="148">
        <f t="shared" si="3"/>
        <v>23</v>
      </c>
      <c r="D67" s="149" t="str">
        <f>+VLOOKUP($A67,mUNICIPIOS!$B$4:$F$343,2,0)</f>
        <v>Guatemala</v>
      </c>
      <c r="E67" s="149">
        <f>+VLOOKUP($A67,mUNICIPIOS!$B$4:$F$343,3,0)</f>
        <v>102</v>
      </c>
      <c r="F67" s="149" t="str">
        <f>+VLOOKUP($A67,mUNICIPIOS!$B$4:$F$343,4,0)</f>
        <v>Santa Catarina Pinula</v>
      </c>
      <c r="G67" s="139" t="str">
        <f t="shared" ref="G67:K67" si="25">+G29</f>
        <v>05</v>
      </c>
      <c r="H67" t="str">
        <f t="shared" si="25"/>
        <v>IGF</v>
      </c>
      <c r="I67" t="str">
        <f t="shared" si="25"/>
        <v>Índice de Gestión Financiera</v>
      </c>
      <c r="J67" t="str">
        <f t="shared" si="25"/>
        <v>05-02</v>
      </c>
      <c r="K67" t="str">
        <f t="shared" si="25"/>
        <v xml:space="preserve">Ingresos propios por habitante -sin regalías- </v>
      </c>
      <c r="L67" s="150">
        <f>+VLOOKUP($E67,IGF_2018!$B$8:$Z$347,6,0)</f>
        <v>0.91200570198780051</v>
      </c>
      <c r="M67" s="142" t="str">
        <f>+VLOOKUP($E67,IGF_2018!$B$8:$Z$347,7,0)</f>
        <v>Alto</v>
      </c>
    </row>
    <row r="68" spans="1:13" x14ac:dyDescent="0.3">
      <c r="A68" s="139">
        <f t="shared" si="2"/>
        <v>2</v>
      </c>
      <c r="B68" s="148">
        <f t="shared" si="3"/>
        <v>24</v>
      </c>
      <c r="D68" s="149" t="str">
        <f>+VLOOKUP($A68,mUNICIPIOS!$B$4:$F$343,2,0)</f>
        <v>Guatemala</v>
      </c>
      <c r="E68" s="149">
        <f>+VLOOKUP($A68,mUNICIPIOS!$B$4:$F$343,3,0)</f>
        <v>102</v>
      </c>
      <c r="F68" s="149" t="str">
        <f>+VLOOKUP($A68,mUNICIPIOS!$B$4:$F$343,4,0)</f>
        <v>Santa Catarina Pinula</v>
      </c>
      <c r="G68" s="139" t="str">
        <f t="shared" ref="G68:K68" si="26">+G30</f>
        <v>05</v>
      </c>
      <c r="H68" t="str">
        <f t="shared" si="26"/>
        <v>IGF</v>
      </c>
      <c r="I68" t="str">
        <f t="shared" si="26"/>
        <v>Índice de Gestión Financiera</v>
      </c>
      <c r="J68" t="str">
        <f t="shared" si="26"/>
        <v>05-03</v>
      </c>
      <c r="K68" t="str">
        <f t="shared" si="26"/>
        <v>Ingresos del IUSI en relación a los ingresos propios -sin regalías-</v>
      </c>
      <c r="L68" s="150">
        <f>+VLOOKUP($E68,IGF_2018!$B$8:$Z$347,9,0)</f>
        <v>0.89205419262879948</v>
      </c>
      <c r="M68" s="142" t="str">
        <f>+VLOOKUP($E68,IGF_2018!$B$8:$Z$347,10,0)</f>
        <v>Alto</v>
      </c>
    </row>
    <row r="69" spans="1:13" x14ac:dyDescent="0.3">
      <c r="A69" s="139">
        <f t="shared" si="2"/>
        <v>2</v>
      </c>
      <c r="B69" s="148">
        <f t="shared" si="3"/>
        <v>25</v>
      </c>
      <c r="D69" s="149" t="str">
        <f>+VLOOKUP($A69,mUNICIPIOS!$B$4:$F$343,2,0)</f>
        <v>Guatemala</v>
      </c>
      <c r="E69" s="149">
        <f>+VLOOKUP($A69,mUNICIPIOS!$B$4:$F$343,3,0)</f>
        <v>102</v>
      </c>
      <c r="F69" s="149" t="str">
        <f>+VLOOKUP($A69,mUNICIPIOS!$B$4:$F$343,4,0)</f>
        <v>Santa Catarina Pinula</v>
      </c>
      <c r="G69" s="139" t="str">
        <f t="shared" ref="G69:K69" si="27">+G31</f>
        <v>05</v>
      </c>
      <c r="H69" t="str">
        <f t="shared" si="27"/>
        <v>IGF</v>
      </c>
      <c r="I69" t="str">
        <f t="shared" si="27"/>
        <v>Índice de Gestión Financiera</v>
      </c>
      <c r="J69" t="str">
        <f t="shared" si="27"/>
        <v>05-04</v>
      </c>
      <c r="K69" t="str">
        <f t="shared" si="27"/>
        <v>Inversión anual en capital fijo por habitante</v>
      </c>
      <c r="L69" s="150">
        <f>+VLOOKUP($E69,IGF_2018!$B$8:$Z$347,12,0)</f>
        <v>8.7722516095777359E-2</v>
      </c>
      <c r="M69" s="142" t="str">
        <f>+VLOOKUP($E69,IGF_2018!$B$8:$Z$347,13,0)</f>
        <v>Bajo</v>
      </c>
    </row>
    <row r="70" spans="1:13" x14ac:dyDescent="0.3">
      <c r="A70" s="139">
        <f t="shared" si="2"/>
        <v>2</v>
      </c>
      <c r="B70" s="148">
        <f t="shared" si="3"/>
        <v>26</v>
      </c>
      <c r="D70" s="149" t="str">
        <f>+VLOOKUP($A70,mUNICIPIOS!$B$4:$F$343,2,0)</f>
        <v>Guatemala</v>
      </c>
      <c r="E70" s="149">
        <f>+VLOOKUP($A70,mUNICIPIOS!$B$4:$F$343,3,0)</f>
        <v>102</v>
      </c>
      <c r="F70" s="149" t="str">
        <f>+VLOOKUP($A70,mUNICIPIOS!$B$4:$F$343,4,0)</f>
        <v>Santa Catarina Pinula</v>
      </c>
      <c r="G70" s="139" t="str">
        <f t="shared" ref="G70:K70" si="28">+G32</f>
        <v>05</v>
      </c>
      <c r="H70" t="str">
        <f t="shared" si="28"/>
        <v>IGF</v>
      </c>
      <c r="I70" t="str">
        <f t="shared" si="28"/>
        <v>Índice de Gestión Financiera</v>
      </c>
      <c r="J70" t="str">
        <f t="shared" si="28"/>
        <v>05-05</v>
      </c>
      <c r="K70" t="str">
        <f t="shared" si="28"/>
        <v>Inversión anual en capital fijo con recursos percibidos por ingresos propios</v>
      </c>
      <c r="L70" s="150">
        <f>+VLOOKUP($E70,IGF_2018!$B$8:$Z$347,15,0)</f>
        <v>0.10373546721661672</v>
      </c>
      <c r="M70" s="142" t="str">
        <f>+VLOOKUP($E70,IGF_2018!$B$8:$Z$347,16,0)</f>
        <v>Bajo</v>
      </c>
    </row>
    <row r="71" spans="1:13" x14ac:dyDescent="0.3">
      <c r="A71" s="139">
        <f t="shared" si="2"/>
        <v>2</v>
      </c>
      <c r="B71" s="148">
        <f t="shared" si="3"/>
        <v>27</v>
      </c>
      <c r="D71" s="149" t="str">
        <f>+VLOOKUP($A71,mUNICIPIOS!$B$4:$F$343,2,0)</f>
        <v>Guatemala</v>
      </c>
      <c r="E71" s="149">
        <f>+VLOOKUP($A71,mUNICIPIOS!$B$4:$F$343,3,0)</f>
        <v>102</v>
      </c>
      <c r="F71" s="149" t="str">
        <f>+VLOOKUP($A71,mUNICIPIOS!$B$4:$F$343,4,0)</f>
        <v>Santa Catarina Pinula</v>
      </c>
      <c r="G71" s="139" t="str">
        <f t="shared" ref="G71:K71" si="29">+G33</f>
        <v>05</v>
      </c>
      <c r="H71" t="str">
        <f t="shared" si="29"/>
        <v>IGF</v>
      </c>
      <c r="I71" t="str">
        <f t="shared" si="29"/>
        <v>Índice de Gestión Financiera</v>
      </c>
      <c r="J71" t="str">
        <f t="shared" si="29"/>
        <v>05-06</v>
      </c>
      <c r="K71" t="str">
        <f t="shared" si="29"/>
        <v xml:space="preserve">Inversión anual en capital fijo con recursos percibidos por transferencias del Gobierno Central </v>
      </c>
      <c r="L71" s="150">
        <f>+VLOOKUP($E71,IGF_2018!$B$8:$Z$347,18,0)</f>
        <v>1.2053639703192806E-2</v>
      </c>
      <c r="M71" s="142" t="str">
        <f>+VLOOKUP($E71,IGF_2018!$B$8:$Z$347,19,0)</f>
        <v>Bajo</v>
      </c>
    </row>
    <row r="72" spans="1:13" x14ac:dyDescent="0.3">
      <c r="A72" s="139">
        <f t="shared" si="2"/>
        <v>2</v>
      </c>
      <c r="B72" s="148">
        <f t="shared" si="3"/>
        <v>28</v>
      </c>
      <c r="D72" s="149" t="str">
        <f>+VLOOKUP($A72,mUNICIPIOS!$B$4:$F$343,2,0)</f>
        <v>Guatemala</v>
      </c>
      <c r="E72" s="149">
        <f>+VLOOKUP($A72,mUNICIPIOS!$B$4:$F$343,3,0)</f>
        <v>102</v>
      </c>
      <c r="F72" s="149" t="str">
        <f>+VLOOKUP($A72,mUNICIPIOS!$B$4:$F$343,4,0)</f>
        <v>Santa Catarina Pinula</v>
      </c>
      <c r="G72" s="139" t="str">
        <f t="shared" ref="G72:K72" si="30">+G34</f>
        <v>05</v>
      </c>
      <c r="H72" t="str">
        <f t="shared" si="30"/>
        <v>IGF</v>
      </c>
      <c r="I72" t="str">
        <f t="shared" si="30"/>
        <v>Índice de Gestión Financiera</v>
      </c>
      <c r="J72" t="str">
        <f t="shared" si="30"/>
        <v>05-07</v>
      </c>
      <c r="K72" t="str">
        <f t="shared" si="30"/>
        <v>Financiamiento por endeudamiento municipal</v>
      </c>
      <c r="L72" s="150">
        <f>+VLOOKUP($E72,IGF_2018!$B$8:$Z$347,21,0)</f>
        <v>1</v>
      </c>
      <c r="M72" s="142" t="str">
        <f>+VLOOKUP($E72,IGF_2018!$B$8:$Z$347,22,0)</f>
        <v>Alto</v>
      </c>
    </row>
    <row r="73" spans="1:13" x14ac:dyDescent="0.3">
      <c r="A73" s="139">
        <f t="shared" si="2"/>
        <v>2</v>
      </c>
      <c r="B73" s="148">
        <f t="shared" si="3"/>
        <v>29</v>
      </c>
      <c r="D73" s="149" t="str">
        <f>+VLOOKUP($A73,mUNICIPIOS!$B$4:$F$343,2,0)</f>
        <v>Guatemala</v>
      </c>
      <c r="E73" s="149">
        <f>+VLOOKUP($A73,mUNICIPIOS!$B$4:$F$343,3,0)</f>
        <v>102</v>
      </c>
      <c r="F73" s="149" t="str">
        <f>+VLOOKUP($A73,mUNICIPIOS!$B$4:$F$343,4,0)</f>
        <v>Santa Catarina Pinula</v>
      </c>
      <c r="G73" s="139" t="str">
        <f t="shared" ref="G73:K73" si="31">+G35</f>
        <v>05</v>
      </c>
      <c r="H73" t="str">
        <f t="shared" si="31"/>
        <v>IGF</v>
      </c>
      <c r="I73" t="str">
        <f t="shared" si="31"/>
        <v>Índice de Gestión Financiera</v>
      </c>
      <c r="J73" t="str">
        <f t="shared" si="31"/>
        <v>INDICE</v>
      </c>
      <c r="K73">
        <f t="shared" si="31"/>
        <v>0</v>
      </c>
      <c r="L73" s="150">
        <f>+VLOOKUP($E73,IGF_2018!$B$8:$Z$347,24,0)</f>
        <v>0.64924355640773368</v>
      </c>
      <c r="M73" s="142" t="str">
        <f>+VLOOKUP($E73,IGF_2018!$B$8:$Z$347,25,0)</f>
        <v>Medio alto</v>
      </c>
    </row>
    <row r="74" spans="1:13" x14ac:dyDescent="0.3">
      <c r="A74" s="139">
        <f t="shared" si="2"/>
        <v>2</v>
      </c>
      <c r="B74" s="148">
        <f t="shared" si="3"/>
        <v>30</v>
      </c>
      <c r="D74" s="149" t="str">
        <f>+VLOOKUP($A74,mUNICIPIOS!$B$4:$F$343,2,0)</f>
        <v>Guatemala</v>
      </c>
      <c r="E74" s="149">
        <f>+VLOOKUP($A74,mUNICIPIOS!$B$4:$F$343,3,0)</f>
        <v>102</v>
      </c>
      <c r="F74" s="149" t="str">
        <f>+VLOOKUP($A74,mUNICIPIOS!$B$4:$F$343,4,0)</f>
        <v>Santa Catarina Pinula</v>
      </c>
      <c r="G74" s="139" t="str">
        <f t="shared" ref="G74:K74" si="32">+G36</f>
        <v>06</v>
      </c>
      <c r="H74" t="str">
        <f t="shared" si="32"/>
        <v>IGE</v>
      </c>
      <c r="I74" t="str">
        <f t="shared" si="32"/>
        <v>Índice de Gestión Estratégica</v>
      </c>
      <c r="J74" t="str">
        <f t="shared" si="32"/>
        <v>06-01</v>
      </c>
      <c r="K74" t="str">
        <f t="shared" si="32"/>
        <v>Ejecución del Plan Operativo Anual  (POA)</v>
      </c>
      <c r="L74" s="150">
        <f>+VLOOKUP($E74,IGE_2018!$B$8:$Z$347,3,0)</f>
        <v>0.57199374555678317</v>
      </c>
      <c r="M74" s="142" t="str">
        <f>+VLOOKUP($E74,IGE_2018!$B$8:$Z$347,4,0)</f>
        <v>Medio</v>
      </c>
    </row>
    <row r="75" spans="1:13" x14ac:dyDescent="0.3">
      <c r="A75" s="139">
        <f t="shared" si="2"/>
        <v>2</v>
      </c>
      <c r="B75" s="148">
        <f t="shared" si="3"/>
        <v>31</v>
      </c>
      <c r="D75" s="149" t="str">
        <f>+VLOOKUP($A75,mUNICIPIOS!$B$4:$F$343,2,0)</f>
        <v>Guatemala</v>
      </c>
      <c r="E75" s="149">
        <f>+VLOOKUP($A75,mUNICIPIOS!$B$4:$F$343,3,0)</f>
        <v>102</v>
      </c>
      <c r="F75" s="149" t="str">
        <f>+VLOOKUP($A75,mUNICIPIOS!$B$4:$F$343,4,0)</f>
        <v>Santa Catarina Pinula</v>
      </c>
      <c r="G75" s="139" t="str">
        <f t="shared" ref="G75:K75" si="33">+G37</f>
        <v>06</v>
      </c>
      <c r="H75" t="str">
        <f t="shared" si="33"/>
        <v>IGE</v>
      </c>
      <c r="I75" t="str">
        <f t="shared" si="33"/>
        <v>Índice de Gestión Estratégica</v>
      </c>
      <c r="J75" t="str">
        <f t="shared" si="33"/>
        <v>06-02</v>
      </c>
      <c r="K75" t="str">
        <f t="shared" si="33"/>
        <v>Relación Plan de Desarrollo Municipal y Ordenamiento Territorial (PDM-OT) - Plan Estratégico Institucional (PEI) - Plan Operativo Multianual (POM) - Plan Operativo Anual (POA)</v>
      </c>
      <c r="L75" s="150">
        <f>+VLOOKUP($E75,IGE_2018!$B$8:$Z$347,6,0)</f>
        <v>0.36666666666666664</v>
      </c>
      <c r="M75" s="142" t="str">
        <f>+VLOOKUP($E75,IGE_2018!$B$8:$Z$347,7,0)</f>
        <v>Medio bajo</v>
      </c>
    </row>
    <row r="76" spans="1:13" x14ac:dyDescent="0.3">
      <c r="A76" s="139">
        <f t="shared" si="2"/>
        <v>2</v>
      </c>
      <c r="B76" s="148">
        <f t="shared" si="3"/>
        <v>32</v>
      </c>
      <c r="D76" s="149" t="str">
        <f>+VLOOKUP($A76,mUNICIPIOS!$B$4:$F$343,2,0)</f>
        <v>Guatemala</v>
      </c>
      <c r="E76" s="149">
        <f>+VLOOKUP($A76,mUNICIPIOS!$B$4:$F$343,3,0)</f>
        <v>102</v>
      </c>
      <c r="F76" s="149" t="str">
        <f>+VLOOKUP($A76,mUNICIPIOS!$B$4:$F$343,4,0)</f>
        <v>Santa Catarina Pinula</v>
      </c>
      <c r="G76" s="139" t="str">
        <f t="shared" ref="G76:K76" si="34">+G38</f>
        <v>06</v>
      </c>
      <c r="H76" t="str">
        <f t="shared" si="34"/>
        <v>IGE</v>
      </c>
      <c r="I76" t="str">
        <f t="shared" si="34"/>
        <v>Índice de Gestión Estratégica</v>
      </c>
      <c r="J76" t="str">
        <f t="shared" si="34"/>
        <v>06-03</v>
      </c>
      <c r="K76" t="str">
        <f t="shared" si="34"/>
        <v>Presupuesto de egresos relacionado a competencias municipales que responden a prioridades nacionales de desarrollo.</v>
      </c>
      <c r="L76" s="150">
        <f>+VLOOKUP($E76,IGE_2018!$B$8:$Z$347,9,0)</f>
        <v>0.28528277590079831</v>
      </c>
      <c r="M76" s="142" t="str">
        <f>+VLOOKUP($E76,IGE_2018!$B$8:$Z$347,10,0)</f>
        <v>Medio bajo</v>
      </c>
    </row>
    <row r="77" spans="1:13" x14ac:dyDescent="0.3">
      <c r="A77" s="139">
        <f t="shared" si="2"/>
        <v>2</v>
      </c>
      <c r="B77" s="148">
        <f t="shared" si="3"/>
        <v>33</v>
      </c>
      <c r="D77" s="149" t="str">
        <f>+VLOOKUP($A77,mUNICIPIOS!$B$4:$F$343,2,0)</f>
        <v>Guatemala</v>
      </c>
      <c r="E77" s="149">
        <f>+VLOOKUP($A77,mUNICIPIOS!$B$4:$F$343,3,0)</f>
        <v>102</v>
      </c>
      <c r="F77" s="149" t="str">
        <f>+VLOOKUP($A77,mUNICIPIOS!$B$4:$F$343,4,0)</f>
        <v>Santa Catarina Pinula</v>
      </c>
      <c r="G77" s="139" t="str">
        <f t="shared" ref="G77:K77" si="35">+G39</f>
        <v>06</v>
      </c>
      <c r="H77" t="str">
        <f t="shared" si="35"/>
        <v>IGE</v>
      </c>
      <c r="I77" t="str">
        <f t="shared" si="35"/>
        <v>Índice de Gestión Estratégica</v>
      </c>
      <c r="J77" t="str">
        <f t="shared" si="35"/>
        <v>06-04</v>
      </c>
      <c r="K77" t="str">
        <f t="shared" si="35"/>
        <v>Institucionalización de la gestión ordenada del territorio</v>
      </c>
      <c r="L77" s="150">
        <f>+VLOOKUP($E77,IGE_2018!$B$8:$Z$347,12,0)</f>
        <v>0.9</v>
      </c>
      <c r="M77" s="142" t="str">
        <f>+VLOOKUP($E77,IGE_2018!$B$8:$Z$347,13,0)</f>
        <v>Alto</v>
      </c>
    </row>
    <row r="78" spans="1:13" x14ac:dyDescent="0.3">
      <c r="A78" s="139">
        <f t="shared" si="2"/>
        <v>2</v>
      </c>
      <c r="B78" s="148">
        <f t="shared" si="3"/>
        <v>34</v>
      </c>
      <c r="D78" s="149" t="str">
        <f>+VLOOKUP($A78,mUNICIPIOS!$B$4:$F$343,2,0)</f>
        <v>Guatemala</v>
      </c>
      <c r="E78" s="149">
        <f>+VLOOKUP($A78,mUNICIPIOS!$B$4:$F$343,3,0)</f>
        <v>102</v>
      </c>
      <c r="F78" s="149" t="str">
        <f>+VLOOKUP($A78,mUNICIPIOS!$B$4:$F$343,4,0)</f>
        <v>Santa Catarina Pinula</v>
      </c>
      <c r="G78" s="139" t="str">
        <f t="shared" ref="G78:K78" si="36">+G40</f>
        <v>06</v>
      </c>
      <c r="H78" t="str">
        <f t="shared" si="36"/>
        <v>IGE</v>
      </c>
      <c r="I78" t="str">
        <f t="shared" si="36"/>
        <v>Índice de Gestión Estratégica</v>
      </c>
      <c r="J78" t="str">
        <f t="shared" si="36"/>
        <v>06-05</v>
      </c>
      <c r="K78" t="str">
        <f t="shared" si="36"/>
        <v>Acciones para la gestión ordenada del territorio</v>
      </c>
      <c r="L78" s="150">
        <f>+VLOOKUP($E78,IGE_2018!$B$8:$Z$347,15,0)</f>
        <v>0.50000000000000022</v>
      </c>
      <c r="M78" s="142" t="str">
        <f>+VLOOKUP($E78,IGE_2018!$B$8:$Z$347,16,0)</f>
        <v>Medio</v>
      </c>
    </row>
    <row r="79" spans="1:13" x14ac:dyDescent="0.3">
      <c r="A79" s="139">
        <f t="shared" si="2"/>
        <v>2</v>
      </c>
      <c r="B79" s="148">
        <f t="shared" si="3"/>
        <v>35</v>
      </c>
      <c r="D79" s="149" t="str">
        <f>+VLOOKUP($A79,mUNICIPIOS!$B$4:$F$343,2,0)</f>
        <v>Guatemala</v>
      </c>
      <c r="E79" s="149">
        <f>+VLOOKUP($A79,mUNICIPIOS!$B$4:$F$343,3,0)</f>
        <v>102</v>
      </c>
      <c r="F79" s="149" t="str">
        <f>+VLOOKUP($A79,mUNICIPIOS!$B$4:$F$343,4,0)</f>
        <v>Santa Catarina Pinula</v>
      </c>
      <c r="G79" s="139" t="str">
        <f t="shared" ref="G79:K79" si="37">+G41</f>
        <v>06</v>
      </c>
      <c r="H79" t="str">
        <f t="shared" si="37"/>
        <v>IGE</v>
      </c>
      <c r="I79" t="str">
        <f t="shared" si="37"/>
        <v>Índice de Gestión Estratégica</v>
      </c>
      <c r="J79" t="str">
        <f t="shared" si="37"/>
        <v>06-06</v>
      </c>
      <c r="K79" t="str">
        <f t="shared" si="37"/>
        <v>Gestión de riesgo en la formulación de proyectos derivados de la planificación operativa anual</v>
      </c>
      <c r="L79" s="150">
        <f>+VLOOKUP($E79,IGE_2018!$B$8:$Z$347,18,0)</f>
        <v>1</v>
      </c>
      <c r="M79" s="142" t="str">
        <f>+VLOOKUP($E79,IGE_2018!$B$8:$Z$347,19,0)</f>
        <v>Alto</v>
      </c>
    </row>
    <row r="80" spans="1:13" x14ac:dyDescent="0.3">
      <c r="A80" s="139">
        <f t="shared" si="2"/>
        <v>2</v>
      </c>
      <c r="B80" s="148">
        <f t="shared" si="3"/>
        <v>36</v>
      </c>
      <c r="D80" s="149" t="str">
        <f>+VLOOKUP($A80,mUNICIPIOS!$B$4:$F$343,2,0)</f>
        <v>Guatemala</v>
      </c>
      <c r="E80" s="149">
        <f>+VLOOKUP($A80,mUNICIPIOS!$B$4:$F$343,3,0)</f>
        <v>102</v>
      </c>
      <c r="F80" s="149" t="str">
        <f>+VLOOKUP($A80,mUNICIPIOS!$B$4:$F$343,4,0)</f>
        <v>Santa Catarina Pinula</v>
      </c>
      <c r="G80" s="139" t="str">
        <f t="shared" ref="G80:K80" si="38">+G42</f>
        <v>06</v>
      </c>
      <c r="H80" t="str">
        <f t="shared" si="38"/>
        <v>IGE</v>
      </c>
      <c r="I80" t="str">
        <f t="shared" si="38"/>
        <v>Índice de Gestión Estratégica</v>
      </c>
      <c r="J80" t="str">
        <f t="shared" si="38"/>
        <v>06-07</v>
      </c>
      <c r="K80" t="str">
        <f t="shared" si="38"/>
        <v>Ingresos por servicios ambientales en relación a los ingresos propios sin regalías</v>
      </c>
      <c r="L80" s="150">
        <f>+VLOOKUP($E80,IGE_2018!$B$8:$Z$347,21,0)</f>
        <v>6.2794279243143002E-3</v>
      </c>
      <c r="M80" s="142" t="str">
        <f>+VLOOKUP($E80,IGE_2018!$B$8:$Z$347,22,0)</f>
        <v>Bajo</v>
      </c>
    </row>
    <row r="81" spans="1:13" x14ac:dyDescent="0.3">
      <c r="A81" s="139">
        <f t="shared" si="2"/>
        <v>2</v>
      </c>
      <c r="B81" s="148">
        <f t="shared" si="3"/>
        <v>37</v>
      </c>
      <c r="D81" s="149" t="str">
        <f>+VLOOKUP($A81,mUNICIPIOS!$B$4:$F$343,2,0)</f>
        <v>Guatemala</v>
      </c>
      <c r="E81" s="149">
        <f>+VLOOKUP($A81,mUNICIPIOS!$B$4:$F$343,3,0)</f>
        <v>102</v>
      </c>
      <c r="F81" s="149" t="str">
        <f>+VLOOKUP($A81,mUNICIPIOS!$B$4:$F$343,4,0)</f>
        <v>Santa Catarina Pinula</v>
      </c>
      <c r="G81" s="139" t="str">
        <f t="shared" ref="G81:K81" si="39">+G43</f>
        <v>06</v>
      </c>
      <c r="H81" t="str">
        <f t="shared" si="39"/>
        <v>IGE</v>
      </c>
      <c r="I81" t="str">
        <f t="shared" si="39"/>
        <v>Índice de Gestión Estratégica</v>
      </c>
      <c r="J81" t="str">
        <f t="shared" si="39"/>
        <v>INDICE</v>
      </c>
      <c r="K81">
        <f t="shared" si="39"/>
        <v>0</v>
      </c>
      <c r="L81" s="150">
        <f>+VLOOKUP($E81,IGE_2018!$B$8:$Z$347,24,0)</f>
        <v>0.47774769860114857</v>
      </c>
      <c r="M81" s="142" t="str">
        <f>+VLOOKUP($E81,IGE_2018!$B$8:$Z$347,25,0)</f>
        <v>Medio</v>
      </c>
    </row>
    <row r="82" spans="1:13" x14ac:dyDescent="0.3">
      <c r="A82" s="139">
        <f t="shared" si="2"/>
        <v>2</v>
      </c>
      <c r="B82" s="148">
        <f t="shared" si="3"/>
        <v>38</v>
      </c>
      <c r="D82" s="149" t="str">
        <f>+VLOOKUP($A82,mUNICIPIOS!$B$4:$F$343,2,0)</f>
        <v>Guatemala</v>
      </c>
      <c r="E82" s="149">
        <f>+VLOOKUP($A82,mUNICIPIOS!$B$4:$F$343,3,0)</f>
        <v>102</v>
      </c>
      <c r="F82" s="149" t="str">
        <f>+VLOOKUP($A82,mUNICIPIOS!$B$4:$F$343,4,0)</f>
        <v>Santa Catarina Pinula</v>
      </c>
      <c r="G82" s="139" t="str">
        <f t="shared" ref="G82:K82" si="40">+G44</f>
        <v>RANKING</v>
      </c>
      <c r="H82" t="str">
        <f t="shared" si="40"/>
        <v>RGM</v>
      </c>
      <c r="I82" t="str">
        <f t="shared" si="40"/>
        <v>Ranking de la Gestión Municipal 2018</v>
      </c>
      <c r="J82" t="str">
        <f t="shared" si="40"/>
        <v>RANKING</v>
      </c>
      <c r="K82">
        <f t="shared" si="40"/>
        <v>0</v>
      </c>
      <c r="L82" s="151">
        <f>+VLOOKUP($E82,Resultados_generales!$C$8:$AE$347,27,0)</f>
        <v>0.65368970115293012</v>
      </c>
      <c r="M82" t="str">
        <f>+VLOOKUP($E82,Resultados_generales!$C$8:$AE$347,28,0)</f>
        <v>Medio alto</v>
      </c>
    </row>
    <row r="83" spans="1:13" x14ac:dyDescent="0.3">
      <c r="A83" s="139">
        <f t="shared" si="2"/>
        <v>3</v>
      </c>
      <c r="B83" s="148">
        <f t="shared" si="3"/>
        <v>1</v>
      </c>
      <c r="D83" s="149" t="str">
        <f>+VLOOKUP($A83,mUNICIPIOS!$B$4:$F$343,2,0)</f>
        <v>Guatemala</v>
      </c>
      <c r="E83" s="149">
        <f>+VLOOKUP($A83,mUNICIPIOS!$B$4:$F$343,3,0)</f>
        <v>103</v>
      </c>
      <c r="F83" s="149" t="str">
        <f>+VLOOKUP($A83,mUNICIPIOS!$B$4:$F$343,4,0)</f>
        <v>San José Pinula</v>
      </c>
      <c r="G83" s="139" t="str">
        <f t="shared" ref="G83:K83" si="41">+G45</f>
        <v>01</v>
      </c>
      <c r="H83" t="str">
        <f t="shared" si="41"/>
        <v>IPC</v>
      </c>
      <c r="I83" t="str">
        <f t="shared" si="41"/>
        <v>Índice de Participación Ciudadana</v>
      </c>
      <c r="J83" t="str">
        <f t="shared" si="41"/>
        <v>01-01</v>
      </c>
      <c r="K83" t="str">
        <f t="shared" si="41"/>
        <v>Número de reuniones del COMUDE en el año de la medición.</v>
      </c>
      <c r="L83" s="150">
        <f>+VLOOKUP($E83,IPC_2018!$B$8:$T$347,3,0)</f>
        <v>1</v>
      </c>
      <c r="M83" s="142" t="str">
        <f>+VLOOKUP($E83,IPC_2018!$B$8:$T$347,4,0)</f>
        <v>Alto</v>
      </c>
    </row>
    <row r="84" spans="1:13" x14ac:dyDescent="0.3">
      <c r="A84" s="139">
        <f t="shared" si="2"/>
        <v>3</v>
      </c>
      <c r="B84" s="148">
        <f t="shared" si="3"/>
        <v>2</v>
      </c>
      <c r="D84" s="149" t="str">
        <f>+VLOOKUP($A84,mUNICIPIOS!$B$4:$F$343,2,0)</f>
        <v>Guatemala</v>
      </c>
      <c r="E84" s="149">
        <f>+VLOOKUP($A84,mUNICIPIOS!$B$4:$F$343,3,0)</f>
        <v>103</v>
      </c>
      <c r="F84" s="149" t="str">
        <f>+VLOOKUP($A84,mUNICIPIOS!$B$4:$F$343,4,0)</f>
        <v>San José Pinula</v>
      </c>
      <c r="G84" s="139" t="str">
        <f t="shared" ref="G84:K84" si="42">+G46</f>
        <v>01</v>
      </c>
      <c r="H84" t="str">
        <f t="shared" si="42"/>
        <v>IPC</v>
      </c>
      <c r="I84" t="str">
        <f t="shared" si="42"/>
        <v>Índice de Participación Ciudadana</v>
      </c>
      <c r="J84" t="str">
        <f t="shared" si="42"/>
        <v>01-02</v>
      </c>
      <c r="K84" t="str">
        <f t="shared" si="42"/>
        <v>Participación de Alcaldes, Concejales y Síndicos determinados o designados en el COMUDE</v>
      </c>
      <c r="L84" s="150">
        <f>+VLOOKUP($E84,IPC_2018!$B$8:$T$347,6,0)</f>
        <v>0.96527777777777779</v>
      </c>
      <c r="M84" s="142" t="str">
        <f>+VLOOKUP($E84,IPC_2018!$B$8:$T$347,7,0)</f>
        <v>Alto</v>
      </c>
    </row>
    <row r="85" spans="1:13" x14ac:dyDescent="0.3">
      <c r="A85" s="139">
        <f t="shared" si="2"/>
        <v>3</v>
      </c>
      <c r="B85" s="148">
        <f t="shared" si="3"/>
        <v>3</v>
      </c>
      <c r="D85" s="149" t="str">
        <f>+VLOOKUP($A85,mUNICIPIOS!$B$4:$F$343,2,0)</f>
        <v>Guatemala</v>
      </c>
      <c r="E85" s="149">
        <f>+VLOOKUP($A85,mUNICIPIOS!$B$4:$F$343,3,0)</f>
        <v>103</v>
      </c>
      <c r="F85" s="149" t="str">
        <f>+VLOOKUP($A85,mUNICIPIOS!$B$4:$F$343,4,0)</f>
        <v>San José Pinula</v>
      </c>
      <c r="G85" s="139" t="str">
        <f t="shared" ref="G85:K85" si="43">+G47</f>
        <v>01</v>
      </c>
      <c r="H85" t="str">
        <f t="shared" si="43"/>
        <v>IPC</v>
      </c>
      <c r="I85" t="str">
        <f t="shared" si="43"/>
        <v>Índice de Participación Ciudadana</v>
      </c>
      <c r="J85" t="str">
        <f t="shared" si="43"/>
        <v>01-03</v>
      </c>
      <c r="K85" t="str">
        <f t="shared" si="43"/>
        <v>Participación  de organizaciones de jóvenes, mujeres, pueblos mayas, xincas, garífunas, y otras organizaciones en el Comude</v>
      </c>
      <c r="L85" s="150">
        <f>+VLOOKUP($E85,IPC_2018!$B$8:$T$347,9,0)</f>
        <v>0</v>
      </c>
      <c r="M85" s="142" t="str">
        <f>+VLOOKUP($E85,IPC_2018!$B$8:$T$347,10,0)</f>
        <v>Bajo</v>
      </c>
    </row>
    <row r="86" spans="1:13" x14ac:dyDescent="0.3">
      <c r="A86" s="139">
        <f t="shared" si="2"/>
        <v>3</v>
      </c>
      <c r="B86" s="148">
        <f t="shared" si="3"/>
        <v>4</v>
      </c>
      <c r="D86" s="149" t="str">
        <f>+VLOOKUP($A86,mUNICIPIOS!$B$4:$F$343,2,0)</f>
        <v>Guatemala</v>
      </c>
      <c r="E86" s="149">
        <f>+VLOOKUP($A86,mUNICIPIOS!$B$4:$F$343,3,0)</f>
        <v>103</v>
      </c>
      <c r="F86" s="149" t="str">
        <f>+VLOOKUP($A86,mUNICIPIOS!$B$4:$F$343,4,0)</f>
        <v>San José Pinula</v>
      </c>
      <c r="G86" s="139" t="str">
        <f t="shared" ref="G86:K86" si="44">+G48</f>
        <v>01</v>
      </c>
      <c r="H86" t="str">
        <f t="shared" si="44"/>
        <v>IPC</v>
      </c>
      <c r="I86" t="str">
        <f t="shared" si="44"/>
        <v>Índice de Participación Ciudadana</v>
      </c>
      <c r="J86" t="str">
        <f t="shared" si="44"/>
        <v>01-04</v>
      </c>
      <c r="K86" t="str">
        <f t="shared" si="44"/>
        <v>Representatividad territorial del Comude.</v>
      </c>
      <c r="L86" s="150">
        <f>+VLOOKUP($E86,IPC_2018!$B$8:$T$347,12,0)</f>
        <v>0.92647058823529416</v>
      </c>
      <c r="M86" s="142" t="str">
        <f>+VLOOKUP($E86,IPC_2018!$B$8:$T$347,13,0)</f>
        <v>Alto</v>
      </c>
    </row>
    <row r="87" spans="1:13" x14ac:dyDescent="0.3">
      <c r="A87" s="139">
        <f t="shared" si="2"/>
        <v>3</v>
      </c>
      <c r="B87" s="148">
        <f t="shared" si="3"/>
        <v>5</v>
      </c>
      <c r="D87" s="149" t="str">
        <f>+VLOOKUP($A87,mUNICIPIOS!$B$4:$F$343,2,0)</f>
        <v>Guatemala</v>
      </c>
      <c r="E87" s="149">
        <f>+VLOOKUP($A87,mUNICIPIOS!$B$4:$F$343,3,0)</f>
        <v>103</v>
      </c>
      <c r="F87" s="149" t="str">
        <f>+VLOOKUP($A87,mUNICIPIOS!$B$4:$F$343,4,0)</f>
        <v>San José Pinula</v>
      </c>
      <c r="G87" s="139" t="str">
        <f t="shared" ref="G87:K87" si="45">+G49</f>
        <v>01</v>
      </c>
      <c r="H87" t="str">
        <f t="shared" si="45"/>
        <v>IPC</v>
      </c>
      <c r="I87" t="str">
        <f t="shared" si="45"/>
        <v>Índice de Participación Ciudadana</v>
      </c>
      <c r="J87" t="str">
        <f t="shared" si="45"/>
        <v>01-05</v>
      </c>
      <c r="K87" t="str">
        <f t="shared" si="45"/>
        <v>Funcionamiento del Comude</v>
      </c>
      <c r="L87" s="150">
        <f>+VLOOKUP($E87,IPC_2018!$B$8:$T$347,15,0)</f>
        <v>0.15901060076290127</v>
      </c>
      <c r="M87" s="142" t="str">
        <f>+VLOOKUP($E87,IPC_2018!$B$8:$T$347,16,0)</f>
        <v>Bajo</v>
      </c>
    </row>
    <row r="88" spans="1:13" x14ac:dyDescent="0.3">
      <c r="A88" s="139">
        <f t="shared" si="2"/>
        <v>3</v>
      </c>
      <c r="B88" s="148">
        <f t="shared" si="3"/>
        <v>6</v>
      </c>
      <c r="D88" s="149" t="str">
        <f>+VLOOKUP($A88,mUNICIPIOS!$B$4:$F$343,2,0)</f>
        <v>Guatemala</v>
      </c>
      <c r="E88" s="149">
        <f>+VLOOKUP($A88,mUNICIPIOS!$B$4:$F$343,3,0)</f>
        <v>103</v>
      </c>
      <c r="F88" s="149" t="str">
        <f>+VLOOKUP($A88,mUNICIPIOS!$B$4:$F$343,4,0)</f>
        <v>San José Pinula</v>
      </c>
      <c r="G88" s="139" t="str">
        <f t="shared" ref="G88:K88" si="46">+G50</f>
        <v>01</v>
      </c>
      <c r="H88" t="str">
        <f t="shared" si="46"/>
        <v>IPC</v>
      </c>
      <c r="I88" t="str">
        <f t="shared" si="46"/>
        <v>Índice de Participación Ciudadana</v>
      </c>
      <c r="J88" t="str">
        <f t="shared" si="46"/>
        <v>INDICE</v>
      </c>
      <c r="K88">
        <f t="shared" si="46"/>
        <v>0</v>
      </c>
      <c r="L88" s="150">
        <f>+VLOOKUP($E88,IPC_2018!$B$8:$T$347,18,0)</f>
        <v>0.70848190057195159</v>
      </c>
      <c r="M88" s="142" t="str">
        <f>+VLOOKUP($E88,IPC_2018!$B$8:$T$347,19,0)</f>
        <v>Medio alto</v>
      </c>
    </row>
    <row r="89" spans="1:13" x14ac:dyDescent="0.3">
      <c r="A89" s="139">
        <f t="shared" si="2"/>
        <v>3</v>
      </c>
      <c r="B89" s="148">
        <f t="shared" si="3"/>
        <v>7</v>
      </c>
      <c r="D89" s="149" t="str">
        <f>+VLOOKUP($A89,mUNICIPIOS!$B$4:$F$343,2,0)</f>
        <v>Guatemala</v>
      </c>
      <c r="E89" s="149">
        <f>+VLOOKUP($A89,mUNICIPIOS!$B$4:$F$343,3,0)</f>
        <v>103</v>
      </c>
      <c r="F89" s="149" t="str">
        <f>+VLOOKUP($A89,mUNICIPIOS!$B$4:$F$343,4,0)</f>
        <v>San José Pinula</v>
      </c>
      <c r="G89" s="139" t="str">
        <f t="shared" ref="G89:K89" si="47">+G51</f>
        <v>02</v>
      </c>
      <c r="H89" t="str">
        <f t="shared" si="47"/>
        <v>IIC</v>
      </c>
      <c r="I89" t="str">
        <f t="shared" si="47"/>
        <v>Índice de Información a la Ciudadanía</v>
      </c>
      <c r="J89" t="str">
        <f t="shared" si="47"/>
        <v>02-01</v>
      </c>
      <c r="K89" t="str">
        <f t="shared" si="47"/>
        <v>Rendición de cuentas cuatrimestral y anual al Comude enfocadas en resultados.</v>
      </c>
      <c r="L89" s="150">
        <f>+VLOOKUP($E89,IIC_2018!$B$8:$Q$347,3,0)</f>
        <v>0.4</v>
      </c>
      <c r="M89" s="142" t="str">
        <f>+VLOOKUP($E89,IIC_2018!$B$8:$Q$347,4,0)</f>
        <v>Medio bajo</v>
      </c>
    </row>
    <row r="90" spans="1:13" x14ac:dyDescent="0.3">
      <c r="A90" s="139">
        <f t="shared" si="2"/>
        <v>3</v>
      </c>
      <c r="B90" s="148">
        <f t="shared" si="3"/>
        <v>8</v>
      </c>
      <c r="D90" s="149" t="str">
        <f>+VLOOKUP($A90,mUNICIPIOS!$B$4:$F$343,2,0)</f>
        <v>Guatemala</v>
      </c>
      <c r="E90" s="149">
        <f>+VLOOKUP($A90,mUNICIPIOS!$B$4:$F$343,3,0)</f>
        <v>103</v>
      </c>
      <c r="F90" s="149" t="str">
        <f>+VLOOKUP($A90,mUNICIPIOS!$B$4:$F$343,4,0)</f>
        <v>San José Pinula</v>
      </c>
      <c r="G90" s="139" t="str">
        <f t="shared" ref="G90:K90" si="48">+G52</f>
        <v>02</v>
      </c>
      <c r="H90" t="str">
        <f t="shared" si="48"/>
        <v>IIC</v>
      </c>
      <c r="I90" t="str">
        <f t="shared" si="48"/>
        <v>Índice de Información a la Ciudadanía</v>
      </c>
      <c r="J90" t="str">
        <f t="shared" si="48"/>
        <v>02-02</v>
      </c>
      <c r="K90" t="str">
        <f t="shared" si="48"/>
        <v>Información presupuestaria y otra información brindada a la ciudadanía disponible en medios locales de comunicación.</v>
      </c>
      <c r="L90" s="150">
        <f>+VLOOKUP($E90,IIC_2018!$B$8:$Q$347,6,0)</f>
        <v>1</v>
      </c>
      <c r="M90" s="142" t="str">
        <f>+VLOOKUP($E90,IIC_2018!$B$8:$Q$347,7,0)</f>
        <v>Alto</v>
      </c>
    </row>
    <row r="91" spans="1:13" x14ac:dyDescent="0.3">
      <c r="A91" s="139">
        <f t="shared" si="2"/>
        <v>3</v>
      </c>
      <c r="B91" s="148">
        <f t="shared" si="3"/>
        <v>9</v>
      </c>
      <c r="D91" s="149" t="str">
        <f>+VLOOKUP($A91,mUNICIPIOS!$B$4:$F$343,2,0)</f>
        <v>Guatemala</v>
      </c>
      <c r="E91" s="149">
        <f>+VLOOKUP($A91,mUNICIPIOS!$B$4:$F$343,3,0)</f>
        <v>103</v>
      </c>
      <c r="F91" s="149" t="str">
        <f>+VLOOKUP($A91,mUNICIPIOS!$B$4:$F$343,4,0)</f>
        <v>San José Pinula</v>
      </c>
      <c r="G91" s="139" t="str">
        <f t="shared" ref="G91:K91" si="49">+G53</f>
        <v>02</v>
      </c>
      <c r="H91" t="str">
        <f t="shared" si="49"/>
        <v>IIC</v>
      </c>
      <c r="I91" t="str">
        <f t="shared" si="49"/>
        <v>Índice de Información a la Ciudadanía</v>
      </c>
      <c r="J91" t="str">
        <f t="shared" si="49"/>
        <v>02-03</v>
      </c>
      <c r="K91" t="str">
        <f t="shared" si="49"/>
        <v>Información pública de oficio actualizada y disponible de acuerdo a la LAIP y uso de internet.</v>
      </c>
      <c r="L91" s="150">
        <f>+VLOOKUP($E91,IIC_2018!$B$8:$Q$347,9,0)</f>
        <v>0.99999999999999989</v>
      </c>
      <c r="M91" s="142" t="str">
        <f>+VLOOKUP($E91,IIC_2018!$B$8:$Q$347,10,0)</f>
        <v>Alto</v>
      </c>
    </row>
    <row r="92" spans="1:13" x14ac:dyDescent="0.3">
      <c r="A92" s="139">
        <f t="shared" si="2"/>
        <v>3</v>
      </c>
      <c r="B92" s="148">
        <f t="shared" si="3"/>
        <v>10</v>
      </c>
      <c r="D92" s="149" t="str">
        <f>+VLOOKUP($A92,mUNICIPIOS!$B$4:$F$343,2,0)</f>
        <v>Guatemala</v>
      </c>
      <c r="E92" s="149">
        <f>+VLOOKUP($A92,mUNICIPIOS!$B$4:$F$343,3,0)</f>
        <v>103</v>
      </c>
      <c r="F92" s="149" t="str">
        <f>+VLOOKUP($A92,mUNICIPIOS!$B$4:$F$343,4,0)</f>
        <v>San José Pinula</v>
      </c>
      <c r="G92" s="139" t="str">
        <f t="shared" ref="G92:K92" si="50">+G54</f>
        <v>02</v>
      </c>
      <c r="H92" t="str">
        <f t="shared" si="50"/>
        <v>IIC</v>
      </c>
      <c r="I92" t="str">
        <f t="shared" si="50"/>
        <v>Índice de Información a la Ciudadanía</v>
      </c>
      <c r="J92" t="str">
        <f t="shared" si="50"/>
        <v>02-04</v>
      </c>
      <c r="K92" t="str">
        <f t="shared" si="50"/>
        <v>Relación del monto contratado por medio de Guate compras con el total del presupuesto de egresos vigente.</v>
      </c>
      <c r="L92" s="150">
        <f>+VLOOKUP($E92,IIC_2018!$B$8:$Q$347,12,0)</f>
        <v>1</v>
      </c>
      <c r="M92" s="142" t="str">
        <f>+VLOOKUP($E92,IIC_2018!$B$8:$Q$347,13,0)</f>
        <v>Alto</v>
      </c>
    </row>
    <row r="93" spans="1:13" x14ac:dyDescent="0.3">
      <c r="A93" s="139">
        <f t="shared" si="2"/>
        <v>3</v>
      </c>
      <c r="B93" s="148">
        <f t="shared" si="3"/>
        <v>11</v>
      </c>
      <c r="D93" s="149" t="str">
        <f>+VLOOKUP($A93,mUNICIPIOS!$B$4:$F$343,2,0)</f>
        <v>Guatemala</v>
      </c>
      <c r="E93" s="149">
        <f>+VLOOKUP($A93,mUNICIPIOS!$B$4:$F$343,3,0)</f>
        <v>103</v>
      </c>
      <c r="F93" s="149" t="str">
        <f>+VLOOKUP($A93,mUNICIPIOS!$B$4:$F$343,4,0)</f>
        <v>San José Pinula</v>
      </c>
      <c r="G93" s="139" t="str">
        <f t="shared" ref="G93:K93" si="51">+G55</f>
        <v>02</v>
      </c>
      <c r="H93" t="str">
        <f t="shared" si="51"/>
        <v>IIC</v>
      </c>
      <c r="I93" t="str">
        <f t="shared" si="51"/>
        <v>Índice de Información a la Ciudadanía</v>
      </c>
      <c r="J93" t="str">
        <f t="shared" si="51"/>
        <v>INDICE</v>
      </c>
      <c r="K93">
        <f t="shared" si="51"/>
        <v>0</v>
      </c>
      <c r="L93" s="150">
        <f>+VLOOKUP($E93,IIC_2018!$B$8:$Q$347,15,0)</f>
        <v>0.85</v>
      </c>
      <c r="M93" s="142" t="str">
        <f>+VLOOKUP($E93,IIC_2018!$B$8:$Q$347,16,0)</f>
        <v>Alto</v>
      </c>
    </row>
    <row r="94" spans="1:13" x14ac:dyDescent="0.3">
      <c r="A94" s="139">
        <f t="shared" si="2"/>
        <v>3</v>
      </c>
      <c r="B94" s="148">
        <f t="shared" si="3"/>
        <v>12</v>
      </c>
      <c r="D94" s="149" t="str">
        <f>+VLOOKUP($A94,mUNICIPIOS!$B$4:$F$343,2,0)</f>
        <v>Guatemala</v>
      </c>
      <c r="E94" s="149">
        <f>+VLOOKUP($A94,mUNICIPIOS!$B$4:$F$343,3,0)</f>
        <v>103</v>
      </c>
      <c r="F94" s="149" t="str">
        <f>+VLOOKUP($A94,mUNICIPIOS!$B$4:$F$343,4,0)</f>
        <v>San José Pinula</v>
      </c>
      <c r="G94" s="139" t="str">
        <f t="shared" ref="G94:K94" si="52">+G56</f>
        <v>03</v>
      </c>
      <c r="H94" t="str">
        <f t="shared" si="52"/>
        <v>ISP</v>
      </c>
      <c r="I94" t="str">
        <f t="shared" si="52"/>
        <v>Índice de Servicios Públicos</v>
      </c>
      <c r="J94" t="str">
        <f t="shared" si="52"/>
        <v>03-01</v>
      </c>
      <c r="K94" t="str">
        <f t="shared" si="52"/>
        <v>Cobertura del servicio público de agua</v>
      </c>
      <c r="L94" s="150">
        <f>+VLOOKUP($E94,ISP_2018!$B$8:$T$347,3,0)</f>
        <v>0.2768230376219229</v>
      </c>
      <c r="M94" s="142" t="str">
        <f>+VLOOKUP($E94,ISP_2018!$B$8:$T$347,4,0)</f>
        <v>Medio bajo</v>
      </c>
    </row>
    <row r="95" spans="1:13" x14ac:dyDescent="0.3">
      <c r="A95" s="139">
        <f t="shared" si="2"/>
        <v>3</v>
      </c>
      <c r="B95" s="148">
        <f t="shared" si="3"/>
        <v>13</v>
      </c>
      <c r="D95" s="149" t="str">
        <f>+VLOOKUP($A95,mUNICIPIOS!$B$4:$F$343,2,0)</f>
        <v>Guatemala</v>
      </c>
      <c r="E95" s="149">
        <f>+VLOOKUP($A95,mUNICIPIOS!$B$4:$F$343,3,0)</f>
        <v>103</v>
      </c>
      <c r="F95" s="149" t="str">
        <f>+VLOOKUP($A95,mUNICIPIOS!$B$4:$F$343,4,0)</f>
        <v>San José Pinula</v>
      </c>
      <c r="G95" s="139" t="str">
        <f t="shared" ref="G95:K95" si="53">+G57</f>
        <v>03</v>
      </c>
      <c r="H95" t="str">
        <f t="shared" si="53"/>
        <v>ISP</v>
      </c>
      <c r="I95" t="str">
        <f t="shared" si="53"/>
        <v>Índice de Servicios Públicos</v>
      </c>
      <c r="J95" t="str">
        <f t="shared" si="53"/>
        <v>03-02</v>
      </c>
      <c r="K95" t="str">
        <f t="shared" si="53"/>
        <v>Control de la calidad del servicio público de agua</v>
      </c>
      <c r="L95" s="150">
        <f>+VLOOKUP($E95,ISP_2018!$B$8:$T$347,6,0)</f>
        <v>0.60000000000000009</v>
      </c>
      <c r="M95" s="142" t="str">
        <f>+VLOOKUP($E95,ISP_2018!$B$8:$T$347,7,0)</f>
        <v>Medio</v>
      </c>
    </row>
    <row r="96" spans="1:13" x14ac:dyDescent="0.3">
      <c r="A96" s="139">
        <f t="shared" si="2"/>
        <v>3</v>
      </c>
      <c r="B96" s="148">
        <f t="shared" si="3"/>
        <v>14</v>
      </c>
      <c r="D96" s="149" t="str">
        <f>+VLOOKUP($A96,mUNICIPIOS!$B$4:$F$343,2,0)</f>
        <v>Guatemala</v>
      </c>
      <c r="E96" s="149">
        <f>+VLOOKUP($A96,mUNICIPIOS!$B$4:$F$343,3,0)</f>
        <v>103</v>
      </c>
      <c r="F96" s="149" t="str">
        <f>+VLOOKUP($A96,mUNICIPIOS!$B$4:$F$343,4,0)</f>
        <v>San José Pinula</v>
      </c>
      <c r="G96" s="139" t="str">
        <f t="shared" ref="G96:K96" si="54">+G58</f>
        <v>03</v>
      </c>
      <c r="H96" t="str">
        <f t="shared" si="54"/>
        <v>ISP</v>
      </c>
      <c r="I96" t="str">
        <f t="shared" si="54"/>
        <v>Índice de Servicios Públicos</v>
      </c>
      <c r="J96" t="str">
        <f t="shared" si="54"/>
        <v>03-03</v>
      </c>
      <c r="K96" t="str">
        <f t="shared" si="54"/>
        <v>Disposición  y tratamiento  de aguas residuales</v>
      </c>
      <c r="L96" s="150">
        <f>+VLOOKUP($E96,ISP_2018!$B$8:$T$347,9,0)</f>
        <v>0.2276707643009393</v>
      </c>
      <c r="M96" s="142" t="str">
        <f>+VLOOKUP($E96,ISP_2018!$B$8:$T$347,10,0)</f>
        <v>Medio bajo</v>
      </c>
    </row>
    <row r="97" spans="1:13" x14ac:dyDescent="0.3">
      <c r="A97" s="139">
        <f t="shared" si="2"/>
        <v>3</v>
      </c>
      <c r="B97" s="148">
        <f t="shared" si="3"/>
        <v>15</v>
      </c>
      <c r="D97" s="149" t="str">
        <f>+VLOOKUP($A97,mUNICIPIOS!$B$4:$F$343,2,0)</f>
        <v>Guatemala</v>
      </c>
      <c r="E97" s="149">
        <f>+VLOOKUP($A97,mUNICIPIOS!$B$4:$F$343,3,0)</f>
        <v>103</v>
      </c>
      <c r="F97" s="149" t="str">
        <f>+VLOOKUP($A97,mUNICIPIOS!$B$4:$F$343,4,0)</f>
        <v>San José Pinula</v>
      </c>
      <c r="G97" s="139" t="str">
        <f t="shared" ref="G97:K97" si="55">+G59</f>
        <v>03</v>
      </c>
      <c r="H97" t="str">
        <f t="shared" si="55"/>
        <v>ISP</v>
      </c>
      <c r="I97" t="str">
        <f t="shared" si="55"/>
        <v>Índice de Servicios Públicos</v>
      </c>
      <c r="J97" t="str">
        <f t="shared" si="55"/>
        <v>03-04</v>
      </c>
      <c r="K97" t="str">
        <f t="shared" si="55"/>
        <v>Gestión y manejo de los residuos y desechos sólidos</v>
      </c>
      <c r="L97" s="150">
        <f>+VLOOKUP($E97,ISP_2018!$B$8:$T$347,12,0)</f>
        <v>6.4431234447969304E-2</v>
      </c>
      <c r="M97" s="142" t="str">
        <f>+VLOOKUP($E97,ISP_2018!$B$8:$T$347,13,0)</f>
        <v>Bajo</v>
      </c>
    </row>
    <row r="98" spans="1:13" x14ac:dyDescent="0.3">
      <c r="A98" s="139">
        <f t="shared" si="2"/>
        <v>3</v>
      </c>
      <c r="B98" s="148">
        <f t="shared" si="3"/>
        <v>16</v>
      </c>
      <c r="D98" s="149" t="str">
        <f>+VLOOKUP($A98,mUNICIPIOS!$B$4:$F$343,2,0)</f>
        <v>Guatemala</v>
      </c>
      <c r="E98" s="149">
        <f>+VLOOKUP($A98,mUNICIPIOS!$B$4:$F$343,3,0)</f>
        <v>103</v>
      </c>
      <c r="F98" s="149" t="str">
        <f>+VLOOKUP($A98,mUNICIPIOS!$B$4:$F$343,4,0)</f>
        <v>San José Pinula</v>
      </c>
      <c r="G98" s="139" t="str">
        <f t="shared" ref="G98:K98" si="56">+G60</f>
        <v>03</v>
      </c>
      <c r="H98" t="str">
        <f t="shared" si="56"/>
        <v>ISP</v>
      </c>
      <c r="I98" t="str">
        <f t="shared" si="56"/>
        <v>Índice de Servicios Públicos</v>
      </c>
      <c r="J98" t="str">
        <f t="shared" si="56"/>
        <v>03-05</v>
      </c>
      <c r="K98" t="str">
        <f t="shared" si="56"/>
        <v>Gestión de servicios públicos municipales</v>
      </c>
      <c r="L98" s="150">
        <f>+VLOOKUP($E98,ISP_2018!$B$8:$T$347,15,0)</f>
        <v>0.22580645161290319</v>
      </c>
      <c r="M98" s="142" t="str">
        <f>+VLOOKUP($E98,ISP_2018!$B$8:$T$347,16,0)</f>
        <v>Medio bajo</v>
      </c>
    </row>
    <row r="99" spans="1:13" x14ac:dyDescent="0.3">
      <c r="A99" s="139">
        <f t="shared" si="2"/>
        <v>3</v>
      </c>
      <c r="B99" s="148">
        <f t="shared" si="3"/>
        <v>17</v>
      </c>
      <c r="D99" s="149" t="str">
        <f>+VLOOKUP($A99,mUNICIPIOS!$B$4:$F$343,2,0)</f>
        <v>Guatemala</v>
      </c>
      <c r="E99" s="149">
        <f>+VLOOKUP($A99,mUNICIPIOS!$B$4:$F$343,3,0)</f>
        <v>103</v>
      </c>
      <c r="F99" s="149" t="str">
        <f>+VLOOKUP($A99,mUNICIPIOS!$B$4:$F$343,4,0)</f>
        <v>San José Pinula</v>
      </c>
      <c r="G99" s="139" t="str">
        <f t="shared" ref="G99:K99" si="57">+G61</f>
        <v>03</v>
      </c>
      <c r="H99" t="str">
        <f t="shared" si="57"/>
        <v>ISP</v>
      </c>
      <c r="I99" t="str">
        <f t="shared" si="57"/>
        <v>Índice de Servicios Públicos</v>
      </c>
      <c r="J99" t="str">
        <f t="shared" si="57"/>
        <v>INDICE</v>
      </c>
      <c r="K99">
        <f t="shared" si="57"/>
        <v>0</v>
      </c>
      <c r="L99" s="150">
        <f>+VLOOKUP($E99,ISP_2018!$B$8:$T$347,18,0)</f>
        <v>0.31126399383455472</v>
      </c>
      <c r="M99" s="142" t="str">
        <f>+VLOOKUP($E99,ISP_2018!$B$8:$T$347,19,0)</f>
        <v>Medio bajo</v>
      </c>
    </row>
    <row r="100" spans="1:13" x14ac:dyDescent="0.3">
      <c r="A100" s="139">
        <f t="shared" si="2"/>
        <v>3</v>
      </c>
      <c r="B100" s="148">
        <f t="shared" si="3"/>
        <v>18</v>
      </c>
      <c r="D100" s="149" t="str">
        <f>+VLOOKUP($A100,mUNICIPIOS!$B$4:$F$343,2,0)</f>
        <v>Guatemala</v>
      </c>
      <c r="E100" s="149">
        <f>+VLOOKUP($A100,mUNICIPIOS!$B$4:$F$343,3,0)</f>
        <v>103</v>
      </c>
      <c r="F100" s="149" t="str">
        <f>+VLOOKUP($A100,mUNICIPIOS!$B$4:$F$343,4,0)</f>
        <v>San José Pinula</v>
      </c>
      <c r="G100" s="139" t="str">
        <f t="shared" ref="G100:K100" si="58">+G62</f>
        <v>04</v>
      </c>
      <c r="H100" t="str">
        <f t="shared" si="58"/>
        <v>IGA</v>
      </c>
      <c r="I100" t="str">
        <f t="shared" si="58"/>
        <v>Índice de Gestión Administrativa</v>
      </c>
      <c r="J100" t="str">
        <f t="shared" si="58"/>
        <v>04-01</v>
      </c>
      <c r="K100" t="str">
        <f t="shared" si="58"/>
        <v>Existencia de elementos de atención municipal orientada al vecino</v>
      </c>
      <c r="L100" s="150">
        <f>+VLOOKUP($E100,IGA_2018!$B$8:$N$347,3,0)</f>
        <v>1</v>
      </c>
      <c r="M100" s="142" t="str">
        <f>+VLOOKUP($E100,IGA_2018!$B$8:$N$347,4,0)</f>
        <v>Alto</v>
      </c>
    </row>
    <row r="101" spans="1:13" x14ac:dyDescent="0.3">
      <c r="A101" s="139">
        <f t="shared" si="2"/>
        <v>3</v>
      </c>
      <c r="B101" s="148">
        <f t="shared" si="3"/>
        <v>19</v>
      </c>
      <c r="D101" s="149" t="str">
        <f>+VLOOKUP($A101,mUNICIPIOS!$B$4:$F$343,2,0)</f>
        <v>Guatemala</v>
      </c>
      <c r="E101" s="149">
        <f>+VLOOKUP($A101,mUNICIPIOS!$B$4:$F$343,3,0)</f>
        <v>103</v>
      </c>
      <c r="F101" s="149" t="str">
        <f>+VLOOKUP($A101,mUNICIPIOS!$B$4:$F$343,4,0)</f>
        <v>San José Pinula</v>
      </c>
      <c r="G101" s="139" t="str">
        <f t="shared" ref="G101:K101" si="59">+G63</f>
        <v>04</v>
      </c>
      <c r="H101" t="str">
        <f t="shared" si="59"/>
        <v>IGA</v>
      </c>
      <c r="I101" t="str">
        <f t="shared" si="59"/>
        <v>Índice de Gestión Administrativa</v>
      </c>
      <c r="J101" t="str">
        <f t="shared" si="59"/>
        <v>04-02</v>
      </c>
      <c r="K101" t="str">
        <f t="shared" si="59"/>
        <v>Gestión del recurso humano.</v>
      </c>
      <c r="L101" s="150">
        <f>+VLOOKUP($E101,IGA_2018!$B$8:$N$347,6,0)</f>
        <v>0.84287611815734753</v>
      </c>
      <c r="M101" s="142" t="str">
        <f>+VLOOKUP($E101,IGA_2018!$B$8:$N$347,7,0)</f>
        <v>Alto</v>
      </c>
    </row>
    <row r="102" spans="1:13" x14ac:dyDescent="0.3">
      <c r="A102" s="139">
        <f t="shared" si="2"/>
        <v>3</v>
      </c>
      <c r="B102" s="148">
        <f t="shared" si="3"/>
        <v>20</v>
      </c>
      <c r="D102" s="149" t="str">
        <f>+VLOOKUP($A102,mUNICIPIOS!$B$4:$F$343,2,0)</f>
        <v>Guatemala</v>
      </c>
      <c r="E102" s="149">
        <f>+VLOOKUP($A102,mUNICIPIOS!$B$4:$F$343,3,0)</f>
        <v>103</v>
      </c>
      <c r="F102" s="149" t="str">
        <f>+VLOOKUP($A102,mUNICIPIOS!$B$4:$F$343,4,0)</f>
        <v>San José Pinula</v>
      </c>
      <c r="G102" s="139" t="str">
        <f t="shared" ref="G102:K102" si="60">+G64</f>
        <v>04</v>
      </c>
      <c r="H102" t="str">
        <f t="shared" si="60"/>
        <v>IGA</v>
      </c>
      <c r="I102" t="str">
        <f t="shared" si="60"/>
        <v>Índice de Gestión Administrativa</v>
      </c>
      <c r="J102" t="str">
        <f t="shared" si="60"/>
        <v>04-03</v>
      </c>
      <c r="K102" t="str">
        <f t="shared" si="60"/>
        <v>Existencia de oficinas municipales con instrumentos de gestión.</v>
      </c>
      <c r="L102" s="150">
        <f>+VLOOKUP($E102,IGA_2018!$B$8:$N$347,9,0)</f>
        <v>0.8125</v>
      </c>
      <c r="M102" s="142" t="str">
        <f>+VLOOKUP($E102,IGA_2018!$B$8:$N$347,10,0)</f>
        <v>Alto</v>
      </c>
    </row>
    <row r="103" spans="1:13" x14ac:dyDescent="0.3">
      <c r="A103" s="139">
        <f t="shared" si="2"/>
        <v>3</v>
      </c>
      <c r="B103" s="148">
        <f t="shared" si="3"/>
        <v>21</v>
      </c>
      <c r="D103" s="149" t="str">
        <f>+VLOOKUP($A103,mUNICIPIOS!$B$4:$F$343,2,0)</f>
        <v>Guatemala</v>
      </c>
      <c r="E103" s="149">
        <f>+VLOOKUP($A103,mUNICIPIOS!$B$4:$F$343,3,0)</f>
        <v>103</v>
      </c>
      <c r="F103" s="149" t="str">
        <f>+VLOOKUP($A103,mUNICIPIOS!$B$4:$F$343,4,0)</f>
        <v>San José Pinula</v>
      </c>
      <c r="G103" s="139" t="str">
        <f t="shared" ref="G103:K103" si="61">+G65</f>
        <v>04</v>
      </c>
      <c r="H103" t="str">
        <f t="shared" si="61"/>
        <v>IGA</v>
      </c>
      <c r="I103" t="str">
        <f t="shared" si="61"/>
        <v>Índice de Gestión Administrativa</v>
      </c>
      <c r="J103" t="str">
        <f t="shared" si="61"/>
        <v>INDICE</v>
      </c>
      <c r="K103">
        <f t="shared" si="61"/>
        <v>0</v>
      </c>
      <c r="L103" s="150">
        <f>+VLOOKUP($E103,IGA_2018!$B$8:$N$347,12,0)</f>
        <v>0.87938164135507169</v>
      </c>
      <c r="M103" s="142" t="str">
        <f>+VLOOKUP($E103,IGA_2018!$B$8:$N$347,13,0)</f>
        <v>Alto</v>
      </c>
    </row>
    <row r="104" spans="1:13" x14ac:dyDescent="0.3">
      <c r="A104" s="139">
        <f t="shared" si="2"/>
        <v>3</v>
      </c>
      <c r="B104" s="148">
        <f t="shared" si="3"/>
        <v>22</v>
      </c>
      <c r="D104" s="149" t="str">
        <f>+VLOOKUP($A104,mUNICIPIOS!$B$4:$F$343,2,0)</f>
        <v>Guatemala</v>
      </c>
      <c r="E104" s="149">
        <f>+VLOOKUP($A104,mUNICIPIOS!$B$4:$F$343,3,0)</f>
        <v>103</v>
      </c>
      <c r="F104" s="149" t="str">
        <f>+VLOOKUP($A104,mUNICIPIOS!$B$4:$F$343,4,0)</f>
        <v>San José Pinula</v>
      </c>
      <c r="G104" s="139" t="str">
        <f t="shared" ref="G104:K104" si="62">+G66</f>
        <v>05</v>
      </c>
      <c r="H104" t="str">
        <f t="shared" si="62"/>
        <v>IGF</v>
      </c>
      <c r="I104" t="str">
        <f t="shared" si="62"/>
        <v>Índice de Gestión Financiera</v>
      </c>
      <c r="J104" t="str">
        <f t="shared" si="62"/>
        <v>05-01</v>
      </c>
      <c r="K104" t="str">
        <f t="shared" si="62"/>
        <v>Autonomía financiera municipal</v>
      </c>
      <c r="L104" s="150">
        <f>+VLOOKUP($E104,IGF_2018!$B$8:$Z$347,3,0)</f>
        <v>0.55152034608704126</v>
      </c>
      <c r="M104" s="142" t="str">
        <f>+VLOOKUP($E104,IGF_2018!$B$8:$Z$347,4,0)</f>
        <v>Medio</v>
      </c>
    </row>
    <row r="105" spans="1:13" x14ac:dyDescent="0.3">
      <c r="A105" s="139">
        <f t="shared" si="2"/>
        <v>3</v>
      </c>
      <c r="B105" s="148">
        <f t="shared" si="3"/>
        <v>23</v>
      </c>
      <c r="D105" s="149" t="str">
        <f>+VLOOKUP($A105,mUNICIPIOS!$B$4:$F$343,2,0)</f>
        <v>Guatemala</v>
      </c>
      <c r="E105" s="149">
        <f>+VLOOKUP($A105,mUNICIPIOS!$B$4:$F$343,3,0)</f>
        <v>103</v>
      </c>
      <c r="F105" s="149" t="str">
        <f>+VLOOKUP($A105,mUNICIPIOS!$B$4:$F$343,4,0)</f>
        <v>San José Pinula</v>
      </c>
      <c r="G105" s="139" t="str">
        <f t="shared" ref="G105:K105" si="63">+G67</f>
        <v>05</v>
      </c>
      <c r="H105" t="str">
        <f t="shared" si="63"/>
        <v>IGF</v>
      </c>
      <c r="I105" t="str">
        <f t="shared" si="63"/>
        <v>Índice de Gestión Financiera</v>
      </c>
      <c r="J105" t="str">
        <f t="shared" si="63"/>
        <v>05-02</v>
      </c>
      <c r="K105" t="str">
        <f t="shared" si="63"/>
        <v xml:space="preserve">Ingresos propios por habitante -sin regalías- </v>
      </c>
      <c r="L105" s="150">
        <f>+VLOOKUP($E105,IGF_2018!$B$8:$Z$347,6,0)</f>
        <v>0.31824227044950831</v>
      </c>
      <c r="M105" s="142" t="str">
        <f>+VLOOKUP($E105,IGF_2018!$B$8:$Z$347,7,0)</f>
        <v>Medio bajo</v>
      </c>
    </row>
    <row r="106" spans="1:13" x14ac:dyDescent="0.3">
      <c r="A106" s="139">
        <f t="shared" si="2"/>
        <v>3</v>
      </c>
      <c r="B106" s="148">
        <f t="shared" si="3"/>
        <v>24</v>
      </c>
      <c r="D106" s="149" t="str">
        <f>+VLOOKUP($A106,mUNICIPIOS!$B$4:$F$343,2,0)</f>
        <v>Guatemala</v>
      </c>
      <c r="E106" s="149">
        <f>+VLOOKUP($A106,mUNICIPIOS!$B$4:$F$343,3,0)</f>
        <v>103</v>
      </c>
      <c r="F106" s="149" t="str">
        <f>+VLOOKUP($A106,mUNICIPIOS!$B$4:$F$343,4,0)</f>
        <v>San José Pinula</v>
      </c>
      <c r="G106" s="139" t="str">
        <f t="shared" ref="G106:K106" si="64">+G68</f>
        <v>05</v>
      </c>
      <c r="H106" t="str">
        <f t="shared" si="64"/>
        <v>IGF</v>
      </c>
      <c r="I106" t="str">
        <f t="shared" si="64"/>
        <v>Índice de Gestión Financiera</v>
      </c>
      <c r="J106" t="str">
        <f t="shared" si="64"/>
        <v>05-03</v>
      </c>
      <c r="K106" t="str">
        <f t="shared" si="64"/>
        <v>Ingresos del IUSI en relación a los ingresos propios -sin regalías-</v>
      </c>
      <c r="L106" s="150">
        <f>+VLOOKUP($E106,IGF_2018!$B$8:$Z$347,9,0)</f>
        <v>0.71795562834533722</v>
      </c>
      <c r="M106" s="142" t="str">
        <f>+VLOOKUP($E106,IGF_2018!$B$8:$Z$347,10,0)</f>
        <v>Medio alto</v>
      </c>
    </row>
    <row r="107" spans="1:13" x14ac:dyDescent="0.3">
      <c r="A107" s="139">
        <f t="shared" si="2"/>
        <v>3</v>
      </c>
      <c r="B107" s="148">
        <f t="shared" si="3"/>
        <v>25</v>
      </c>
      <c r="D107" s="149" t="str">
        <f>+VLOOKUP($A107,mUNICIPIOS!$B$4:$F$343,2,0)</f>
        <v>Guatemala</v>
      </c>
      <c r="E107" s="149">
        <f>+VLOOKUP($A107,mUNICIPIOS!$B$4:$F$343,3,0)</f>
        <v>103</v>
      </c>
      <c r="F107" s="149" t="str">
        <f>+VLOOKUP($A107,mUNICIPIOS!$B$4:$F$343,4,0)</f>
        <v>San José Pinula</v>
      </c>
      <c r="G107" s="139" t="str">
        <f t="shared" ref="G107:K107" si="65">+G69</f>
        <v>05</v>
      </c>
      <c r="H107" t="str">
        <f t="shared" si="65"/>
        <v>IGF</v>
      </c>
      <c r="I107" t="str">
        <f t="shared" si="65"/>
        <v>Índice de Gestión Financiera</v>
      </c>
      <c r="J107" t="str">
        <f t="shared" si="65"/>
        <v>05-04</v>
      </c>
      <c r="K107" t="str">
        <f t="shared" si="65"/>
        <v>Inversión anual en capital fijo por habitante</v>
      </c>
      <c r="L107" s="150">
        <f>+VLOOKUP($E107,IGF_2018!$B$8:$Z$347,12,0)</f>
        <v>6.5350325415776511E-2</v>
      </c>
      <c r="M107" s="142" t="str">
        <f>+VLOOKUP($E107,IGF_2018!$B$8:$Z$347,13,0)</f>
        <v>Bajo</v>
      </c>
    </row>
    <row r="108" spans="1:13" x14ac:dyDescent="0.3">
      <c r="A108" s="139">
        <f t="shared" si="2"/>
        <v>3</v>
      </c>
      <c r="B108" s="148">
        <f t="shared" si="3"/>
        <v>26</v>
      </c>
      <c r="D108" s="149" t="str">
        <f>+VLOOKUP($A108,mUNICIPIOS!$B$4:$F$343,2,0)</f>
        <v>Guatemala</v>
      </c>
      <c r="E108" s="149">
        <f>+VLOOKUP($A108,mUNICIPIOS!$B$4:$F$343,3,0)</f>
        <v>103</v>
      </c>
      <c r="F108" s="149" t="str">
        <f>+VLOOKUP($A108,mUNICIPIOS!$B$4:$F$343,4,0)</f>
        <v>San José Pinula</v>
      </c>
      <c r="G108" s="139" t="str">
        <f t="shared" ref="G108:K108" si="66">+G70</f>
        <v>05</v>
      </c>
      <c r="H108" t="str">
        <f t="shared" si="66"/>
        <v>IGF</v>
      </c>
      <c r="I108" t="str">
        <f t="shared" si="66"/>
        <v>Índice de Gestión Financiera</v>
      </c>
      <c r="J108" t="str">
        <f t="shared" si="66"/>
        <v>05-05</v>
      </c>
      <c r="K108" t="str">
        <f t="shared" si="66"/>
        <v>Inversión anual en capital fijo con recursos percibidos por ingresos propios</v>
      </c>
      <c r="L108" s="150">
        <f>+VLOOKUP($E108,IGF_2018!$B$8:$Z$347,15,0)</f>
        <v>0.10744532517735612</v>
      </c>
      <c r="M108" s="142" t="str">
        <f>+VLOOKUP($E108,IGF_2018!$B$8:$Z$347,16,0)</f>
        <v>Bajo</v>
      </c>
    </row>
    <row r="109" spans="1:13" x14ac:dyDescent="0.3">
      <c r="A109" s="139">
        <f t="shared" ref="A109:A172" si="67">+IF(B108=38,A108+1,A108)</f>
        <v>3</v>
      </c>
      <c r="B109" s="148">
        <f t="shared" si="3"/>
        <v>27</v>
      </c>
      <c r="D109" s="149" t="str">
        <f>+VLOOKUP($A109,mUNICIPIOS!$B$4:$F$343,2,0)</f>
        <v>Guatemala</v>
      </c>
      <c r="E109" s="149">
        <f>+VLOOKUP($A109,mUNICIPIOS!$B$4:$F$343,3,0)</f>
        <v>103</v>
      </c>
      <c r="F109" s="149" t="str">
        <f>+VLOOKUP($A109,mUNICIPIOS!$B$4:$F$343,4,0)</f>
        <v>San José Pinula</v>
      </c>
      <c r="G109" s="139" t="str">
        <f t="shared" ref="G109:K109" si="68">+G71</f>
        <v>05</v>
      </c>
      <c r="H109" t="str">
        <f t="shared" si="68"/>
        <v>IGF</v>
      </c>
      <c r="I109" t="str">
        <f t="shared" si="68"/>
        <v>Índice de Gestión Financiera</v>
      </c>
      <c r="J109" t="str">
        <f t="shared" si="68"/>
        <v>05-06</v>
      </c>
      <c r="K109" t="str">
        <f t="shared" si="68"/>
        <v xml:space="preserve">Inversión anual en capital fijo con recursos percibidos por transferencias del Gobierno Central </v>
      </c>
      <c r="L109" s="150">
        <f>+VLOOKUP($E109,IGF_2018!$B$8:$Z$347,18,0)</f>
        <v>3.8601233084668965E-2</v>
      </c>
      <c r="M109" s="142" t="str">
        <f>+VLOOKUP($E109,IGF_2018!$B$8:$Z$347,19,0)</f>
        <v>Bajo</v>
      </c>
    </row>
    <row r="110" spans="1:13" x14ac:dyDescent="0.3">
      <c r="A110" s="139">
        <f t="shared" si="67"/>
        <v>3</v>
      </c>
      <c r="B110" s="148">
        <f t="shared" ref="B110:B173" si="69">+B72</f>
        <v>28</v>
      </c>
      <c r="D110" s="149" t="str">
        <f>+VLOOKUP($A110,mUNICIPIOS!$B$4:$F$343,2,0)</f>
        <v>Guatemala</v>
      </c>
      <c r="E110" s="149">
        <f>+VLOOKUP($A110,mUNICIPIOS!$B$4:$F$343,3,0)</f>
        <v>103</v>
      </c>
      <c r="F110" s="149" t="str">
        <f>+VLOOKUP($A110,mUNICIPIOS!$B$4:$F$343,4,0)</f>
        <v>San José Pinula</v>
      </c>
      <c r="G110" s="139" t="str">
        <f t="shared" ref="G110:K110" si="70">+G72</f>
        <v>05</v>
      </c>
      <c r="H110" t="str">
        <f t="shared" si="70"/>
        <v>IGF</v>
      </c>
      <c r="I110" t="str">
        <f t="shared" si="70"/>
        <v>Índice de Gestión Financiera</v>
      </c>
      <c r="J110" t="str">
        <f t="shared" si="70"/>
        <v>05-07</v>
      </c>
      <c r="K110" t="str">
        <f t="shared" si="70"/>
        <v>Financiamiento por endeudamiento municipal</v>
      </c>
      <c r="L110" s="150">
        <f>+VLOOKUP($E110,IGF_2018!$B$8:$Z$347,21,0)</f>
        <v>1</v>
      </c>
      <c r="M110" s="142" t="str">
        <f>+VLOOKUP($E110,IGF_2018!$B$8:$Z$347,22,0)</f>
        <v>Alto</v>
      </c>
    </row>
    <row r="111" spans="1:13" x14ac:dyDescent="0.3">
      <c r="A111" s="139">
        <f t="shared" si="67"/>
        <v>3</v>
      </c>
      <c r="B111" s="148">
        <f t="shared" si="69"/>
        <v>29</v>
      </c>
      <c r="D111" s="149" t="str">
        <f>+VLOOKUP($A111,mUNICIPIOS!$B$4:$F$343,2,0)</f>
        <v>Guatemala</v>
      </c>
      <c r="E111" s="149">
        <f>+VLOOKUP($A111,mUNICIPIOS!$B$4:$F$343,3,0)</f>
        <v>103</v>
      </c>
      <c r="F111" s="149" t="str">
        <f>+VLOOKUP($A111,mUNICIPIOS!$B$4:$F$343,4,0)</f>
        <v>San José Pinula</v>
      </c>
      <c r="G111" s="139" t="str">
        <f t="shared" ref="G111:K111" si="71">+G73</f>
        <v>05</v>
      </c>
      <c r="H111" t="str">
        <f t="shared" si="71"/>
        <v>IGF</v>
      </c>
      <c r="I111" t="str">
        <f t="shared" si="71"/>
        <v>Índice de Gestión Financiera</v>
      </c>
      <c r="J111" t="str">
        <f t="shared" si="71"/>
        <v>INDICE</v>
      </c>
      <c r="K111">
        <f t="shared" si="71"/>
        <v>0</v>
      </c>
      <c r="L111" s="150">
        <f>+VLOOKUP($E111,IGF_2018!$B$8:$Z$347,24,0)</f>
        <v>0.46688777450962382</v>
      </c>
      <c r="M111" s="142" t="str">
        <f>+VLOOKUP($E111,IGF_2018!$B$8:$Z$347,25,0)</f>
        <v>Medio</v>
      </c>
    </row>
    <row r="112" spans="1:13" x14ac:dyDescent="0.3">
      <c r="A112" s="139">
        <f t="shared" si="67"/>
        <v>3</v>
      </c>
      <c r="B112" s="148">
        <f t="shared" si="69"/>
        <v>30</v>
      </c>
      <c r="D112" s="149" t="str">
        <f>+VLOOKUP($A112,mUNICIPIOS!$B$4:$F$343,2,0)</f>
        <v>Guatemala</v>
      </c>
      <c r="E112" s="149">
        <f>+VLOOKUP($A112,mUNICIPIOS!$B$4:$F$343,3,0)</f>
        <v>103</v>
      </c>
      <c r="F112" s="149" t="str">
        <f>+VLOOKUP($A112,mUNICIPIOS!$B$4:$F$343,4,0)</f>
        <v>San José Pinula</v>
      </c>
      <c r="G112" s="139" t="str">
        <f t="shared" ref="G112:K112" si="72">+G74</f>
        <v>06</v>
      </c>
      <c r="H112" t="str">
        <f t="shared" si="72"/>
        <v>IGE</v>
      </c>
      <c r="I112" t="str">
        <f t="shared" si="72"/>
        <v>Índice de Gestión Estratégica</v>
      </c>
      <c r="J112" t="str">
        <f t="shared" si="72"/>
        <v>06-01</v>
      </c>
      <c r="K112" t="str">
        <f t="shared" si="72"/>
        <v>Ejecución del Plan Operativo Anual  (POA)</v>
      </c>
      <c r="L112" s="150">
        <f>+VLOOKUP($E112,IGE_2018!$B$8:$Z$347,3,0)</f>
        <v>0.69444936803345825</v>
      </c>
      <c r="M112" s="142" t="str">
        <f>+VLOOKUP($E112,IGE_2018!$B$8:$Z$347,4,0)</f>
        <v>Medio alto</v>
      </c>
    </row>
    <row r="113" spans="1:13" x14ac:dyDescent="0.3">
      <c r="A113" s="139">
        <f t="shared" si="67"/>
        <v>3</v>
      </c>
      <c r="B113" s="148">
        <f t="shared" si="69"/>
        <v>31</v>
      </c>
      <c r="D113" s="149" t="str">
        <f>+VLOOKUP($A113,mUNICIPIOS!$B$4:$F$343,2,0)</f>
        <v>Guatemala</v>
      </c>
      <c r="E113" s="149">
        <f>+VLOOKUP($A113,mUNICIPIOS!$B$4:$F$343,3,0)</f>
        <v>103</v>
      </c>
      <c r="F113" s="149" t="str">
        <f>+VLOOKUP($A113,mUNICIPIOS!$B$4:$F$343,4,0)</f>
        <v>San José Pinula</v>
      </c>
      <c r="G113" s="139" t="str">
        <f t="shared" ref="G113:K113" si="73">+G75</f>
        <v>06</v>
      </c>
      <c r="H113" t="str">
        <f t="shared" si="73"/>
        <v>IGE</v>
      </c>
      <c r="I113" t="str">
        <f t="shared" si="73"/>
        <v>Índice de Gestión Estratégica</v>
      </c>
      <c r="J113" t="str">
        <f t="shared" si="73"/>
        <v>06-02</v>
      </c>
      <c r="K113" t="str">
        <f t="shared" si="73"/>
        <v>Relación Plan de Desarrollo Municipal y Ordenamiento Territorial (PDM-OT) - Plan Estratégico Institucional (PEI) - Plan Operativo Multianual (POM) - Plan Operativo Anual (POA)</v>
      </c>
      <c r="L113" s="150">
        <f>+VLOOKUP($E113,IGE_2018!$B$8:$Z$347,6,0)</f>
        <v>0.70584415584415583</v>
      </c>
      <c r="M113" s="142" t="str">
        <f>+VLOOKUP($E113,IGE_2018!$B$8:$Z$347,7,0)</f>
        <v>Medio alto</v>
      </c>
    </row>
    <row r="114" spans="1:13" x14ac:dyDescent="0.3">
      <c r="A114" s="139">
        <f t="shared" si="67"/>
        <v>3</v>
      </c>
      <c r="B114" s="148">
        <f t="shared" si="69"/>
        <v>32</v>
      </c>
      <c r="D114" s="149" t="str">
        <f>+VLOOKUP($A114,mUNICIPIOS!$B$4:$F$343,2,0)</f>
        <v>Guatemala</v>
      </c>
      <c r="E114" s="149">
        <f>+VLOOKUP($A114,mUNICIPIOS!$B$4:$F$343,3,0)</f>
        <v>103</v>
      </c>
      <c r="F114" s="149" t="str">
        <f>+VLOOKUP($A114,mUNICIPIOS!$B$4:$F$343,4,0)</f>
        <v>San José Pinula</v>
      </c>
      <c r="G114" s="139" t="str">
        <f t="shared" ref="G114:K114" si="74">+G76</f>
        <v>06</v>
      </c>
      <c r="H114" t="str">
        <f t="shared" si="74"/>
        <v>IGE</v>
      </c>
      <c r="I114" t="str">
        <f t="shared" si="74"/>
        <v>Índice de Gestión Estratégica</v>
      </c>
      <c r="J114" t="str">
        <f t="shared" si="74"/>
        <v>06-03</v>
      </c>
      <c r="K114" t="str">
        <f t="shared" si="74"/>
        <v>Presupuesto de egresos relacionado a competencias municipales que responden a prioridades nacionales de desarrollo.</v>
      </c>
      <c r="L114" s="150">
        <f>+VLOOKUP($E114,IGE_2018!$B$8:$Z$347,9,0)</f>
        <v>0.28543534259974113</v>
      </c>
      <c r="M114" s="142" t="str">
        <f>+VLOOKUP($E114,IGE_2018!$B$8:$Z$347,10,0)</f>
        <v>Medio bajo</v>
      </c>
    </row>
    <row r="115" spans="1:13" x14ac:dyDescent="0.3">
      <c r="A115" s="139">
        <f t="shared" si="67"/>
        <v>3</v>
      </c>
      <c r="B115" s="148">
        <f t="shared" si="69"/>
        <v>33</v>
      </c>
      <c r="D115" s="149" t="str">
        <f>+VLOOKUP($A115,mUNICIPIOS!$B$4:$F$343,2,0)</f>
        <v>Guatemala</v>
      </c>
      <c r="E115" s="149">
        <f>+VLOOKUP($A115,mUNICIPIOS!$B$4:$F$343,3,0)</f>
        <v>103</v>
      </c>
      <c r="F115" s="149" t="str">
        <f>+VLOOKUP($A115,mUNICIPIOS!$B$4:$F$343,4,0)</f>
        <v>San José Pinula</v>
      </c>
      <c r="G115" s="139" t="str">
        <f t="shared" ref="G115:K115" si="75">+G77</f>
        <v>06</v>
      </c>
      <c r="H115" t="str">
        <f t="shared" si="75"/>
        <v>IGE</v>
      </c>
      <c r="I115" t="str">
        <f t="shared" si="75"/>
        <v>Índice de Gestión Estratégica</v>
      </c>
      <c r="J115" t="str">
        <f t="shared" si="75"/>
        <v>06-04</v>
      </c>
      <c r="K115" t="str">
        <f t="shared" si="75"/>
        <v>Institucionalización de la gestión ordenada del territorio</v>
      </c>
      <c r="L115" s="150">
        <f>+VLOOKUP($E115,IGE_2018!$B$8:$Z$347,12,0)</f>
        <v>0.55000000000000004</v>
      </c>
      <c r="M115" s="142" t="str">
        <f>+VLOOKUP($E115,IGE_2018!$B$8:$Z$347,13,0)</f>
        <v>Medio</v>
      </c>
    </row>
    <row r="116" spans="1:13" x14ac:dyDescent="0.3">
      <c r="A116" s="139">
        <f t="shared" si="67"/>
        <v>3</v>
      </c>
      <c r="B116" s="148">
        <f t="shared" si="69"/>
        <v>34</v>
      </c>
      <c r="D116" s="149" t="str">
        <f>+VLOOKUP($A116,mUNICIPIOS!$B$4:$F$343,2,0)</f>
        <v>Guatemala</v>
      </c>
      <c r="E116" s="149">
        <f>+VLOOKUP($A116,mUNICIPIOS!$B$4:$F$343,3,0)</f>
        <v>103</v>
      </c>
      <c r="F116" s="149" t="str">
        <f>+VLOOKUP($A116,mUNICIPIOS!$B$4:$F$343,4,0)</f>
        <v>San José Pinula</v>
      </c>
      <c r="G116" s="139" t="str">
        <f t="shared" ref="G116:K116" si="76">+G78</f>
        <v>06</v>
      </c>
      <c r="H116" t="str">
        <f t="shared" si="76"/>
        <v>IGE</v>
      </c>
      <c r="I116" t="str">
        <f t="shared" si="76"/>
        <v>Índice de Gestión Estratégica</v>
      </c>
      <c r="J116" t="str">
        <f t="shared" si="76"/>
        <v>06-05</v>
      </c>
      <c r="K116" t="str">
        <f t="shared" si="76"/>
        <v>Acciones para la gestión ordenada del territorio</v>
      </c>
      <c r="L116" s="150">
        <f>+VLOOKUP($E116,IGE_2018!$B$8:$Z$347,15,0)</f>
        <v>0.66000000000000014</v>
      </c>
      <c r="M116" s="142" t="str">
        <f>+VLOOKUP($E116,IGE_2018!$B$8:$Z$347,16,0)</f>
        <v>Medio alto</v>
      </c>
    </row>
    <row r="117" spans="1:13" x14ac:dyDescent="0.3">
      <c r="A117" s="139">
        <f t="shared" si="67"/>
        <v>3</v>
      </c>
      <c r="B117" s="148">
        <f t="shared" si="69"/>
        <v>35</v>
      </c>
      <c r="D117" s="149" t="str">
        <f>+VLOOKUP($A117,mUNICIPIOS!$B$4:$F$343,2,0)</f>
        <v>Guatemala</v>
      </c>
      <c r="E117" s="149">
        <f>+VLOOKUP($A117,mUNICIPIOS!$B$4:$F$343,3,0)</f>
        <v>103</v>
      </c>
      <c r="F117" s="149" t="str">
        <f>+VLOOKUP($A117,mUNICIPIOS!$B$4:$F$343,4,0)</f>
        <v>San José Pinula</v>
      </c>
      <c r="G117" s="139" t="str">
        <f t="shared" ref="G117:K117" si="77">+G79</f>
        <v>06</v>
      </c>
      <c r="H117" t="str">
        <f t="shared" si="77"/>
        <v>IGE</v>
      </c>
      <c r="I117" t="str">
        <f t="shared" si="77"/>
        <v>Índice de Gestión Estratégica</v>
      </c>
      <c r="J117" t="str">
        <f t="shared" si="77"/>
        <v>06-06</v>
      </c>
      <c r="K117" t="str">
        <f t="shared" si="77"/>
        <v>Gestión de riesgo en la formulación de proyectos derivados de la planificación operativa anual</v>
      </c>
      <c r="L117" s="150">
        <f>+VLOOKUP($E117,IGE_2018!$B$8:$Z$347,18,0)</f>
        <v>0.2</v>
      </c>
      <c r="M117" s="142" t="str">
        <f>+VLOOKUP($E117,IGE_2018!$B$8:$Z$347,19,0)</f>
        <v>Bajo</v>
      </c>
    </row>
    <row r="118" spans="1:13" x14ac:dyDescent="0.3">
      <c r="A118" s="139">
        <f t="shared" si="67"/>
        <v>3</v>
      </c>
      <c r="B118" s="148">
        <f t="shared" si="69"/>
        <v>36</v>
      </c>
      <c r="D118" s="149" t="str">
        <f>+VLOOKUP($A118,mUNICIPIOS!$B$4:$F$343,2,0)</f>
        <v>Guatemala</v>
      </c>
      <c r="E118" s="149">
        <f>+VLOOKUP($A118,mUNICIPIOS!$B$4:$F$343,3,0)</f>
        <v>103</v>
      </c>
      <c r="F118" s="149" t="str">
        <f>+VLOOKUP($A118,mUNICIPIOS!$B$4:$F$343,4,0)</f>
        <v>San José Pinula</v>
      </c>
      <c r="G118" s="139" t="str">
        <f t="shared" ref="G118:K118" si="78">+G80</f>
        <v>06</v>
      </c>
      <c r="H118" t="str">
        <f t="shared" si="78"/>
        <v>IGE</v>
      </c>
      <c r="I118" t="str">
        <f t="shared" si="78"/>
        <v>Índice de Gestión Estratégica</v>
      </c>
      <c r="J118" t="str">
        <f t="shared" si="78"/>
        <v>06-07</v>
      </c>
      <c r="K118" t="str">
        <f t="shared" si="78"/>
        <v>Ingresos por servicios ambientales en relación a los ingresos propios sin regalías</v>
      </c>
      <c r="L118" s="150">
        <f>+VLOOKUP($E118,IGE_2018!$B$8:$Z$347,21,0)</f>
        <v>6.9029657244591536E-2</v>
      </c>
      <c r="M118" s="142" t="str">
        <f>+VLOOKUP($E118,IGE_2018!$B$8:$Z$347,22,0)</f>
        <v>Bajo</v>
      </c>
    </row>
    <row r="119" spans="1:13" x14ac:dyDescent="0.3">
      <c r="A119" s="139">
        <f t="shared" si="67"/>
        <v>3</v>
      </c>
      <c r="B119" s="148">
        <f t="shared" si="69"/>
        <v>37</v>
      </c>
      <c r="D119" s="149" t="str">
        <f>+VLOOKUP($A119,mUNICIPIOS!$B$4:$F$343,2,0)</f>
        <v>Guatemala</v>
      </c>
      <c r="E119" s="149">
        <f>+VLOOKUP($A119,mUNICIPIOS!$B$4:$F$343,3,0)</f>
        <v>103</v>
      </c>
      <c r="F119" s="149" t="str">
        <f>+VLOOKUP($A119,mUNICIPIOS!$B$4:$F$343,4,0)</f>
        <v>San José Pinula</v>
      </c>
      <c r="G119" s="139" t="str">
        <f t="shared" ref="G119:K119" si="79">+G81</f>
        <v>06</v>
      </c>
      <c r="H119" t="str">
        <f t="shared" si="79"/>
        <v>IGE</v>
      </c>
      <c r="I119" t="str">
        <f t="shared" si="79"/>
        <v>Índice de Gestión Estratégica</v>
      </c>
      <c r="J119" t="str">
        <f t="shared" si="79"/>
        <v>INDICE</v>
      </c>
      <c r="K119">
        <f t="shared" si="79"/>
        <v>0</v>
      </c>
      <c r="L119" s="150">
        <f>+VLOOKUP($E119,IGE_2018!$B$8:$Z$347,24,0)</f>
        <v>0.46230582995603658</v>
      </c>
      <c r="M119" s="142" t="str">
        <f>+VLOOKUP($E119,IGE_2018!$B$8:$Z$347,25,0)</f>
        <v>Medio</v>
      </c>
    </row>
    <row r="120" spans="1:13" x14ac:dyDescent="0.3">
      <c r="A120" s="139">
        <f t="shared" si="67"/>
        <v>3</v>
      </c>
      <c r="B120" s="148">
        <f t="shared" si="69"/>
        <v>38</v>
      </c>
      <c r="D120" s="149" t="str">
        <f>+VLOOKUP($A120,mUNICIPIOS!$B$4:$F$343,2,0)</f>
        <v>Guatemala</v>
      </c>
      <c r="E120" s="149">
        <f>+VLOOKUP($A120,mUNICIPIOS!$B$4:$F$343,3,0)</f>
        <v>103</v>
      </c>
      <c r="F120" s="149" t="str">
        <f>+VLOOKUP($A120,mUNICIPIOS!$B$4:$F$343,4,0)</f>
        <v>San José Pinula</v>
      </c>
      <c r="G120" s="139" t="str">
        <f t="shared" ref="G120:K120" si="80">+G82</f>
        <v>RANKING</v>
      </c>
      <c r="H120" t="str">
        <f t="shared" si="80"/>
        <v>RGM</v>
      </c>
      <c r="I120" t="str">
        <f t="shared" si="80"/>
        <v>Ranking de la Gestión Municipal 2018</v>
      </c>
      <c r="J120" t="str">
        <f t="shared" si="80"/>
        <v>RANKING</v>
      </c>
      <c r="K120">
        <f t="shared" si="80"/>
        <v>0</v>
      </c>
      <c r="L120" s="151">
        <f>+VLOOKUP($E120,Resultados_generales!$C$8:$AE$347,27,0)</f>
        <v>0.56907192346314051</v>
      </c>
      <c r="M120" t="str">
        <f>+VLOOKUP($E120,Resultados_generales!$C$8:$AE$347,28,0)</f>
        <v>Medio</v>
      </c>
    </row>
    <row r="121" spans="1:13" x14ac:dyDescent="0.3">
      <c r="A121" s="139">
        <f t="shared" si="67"/>
        <v>4</v>
      </c>
      <c r="B121" s="148">
        <f t="shared" si="69"/>
        <v>1</v>
      </c>
      <c r="D121" s="149" t="str">
        <f>+VLOOKUP($A121,mUNICIPIOS!$B$4:$F$343,2,0)</f>
        <v>Guatemala</v>
      </c>
      <c r="E121" s="149">
        <f>+VLOOKUP($A121,mUNICIPIOS!$B$4:$F$343,3,0)</f>
        <v>104</v>
      </c>
      <c r="F121" s="149" t="str">
        <f>+VLOOKUP($A121,mUNICIPIOS!$B$4:$F$343,4,0)</f>
        <v>San José del Golfo</v>
      </c>
      <c r="G121" s="139" t="str">
        <f t="shared" ref="G121:K121" si="81">+G83</f>
        <v>01</v>
      </c>
      <c r="H121" t="str">
        <f t="shared" si="81"/>
        <v>IPC</v>
      </c>
      <c r="I121" t="str">
        <f t="shared" si="81"/>
        <v>Índice de Participación Ciudadana</v>
      </c>
      <c r="J121" t="str">
        <f t="shared" si="81"/>
        <v>01-01</v>
      </c>
      <c r="K121" t="str">
        <f t="shared" si="81"/>
        <v>Número de reuniones del COMUDE en el año de la medición.</v>
      </c>
      <c r="L121" s="150">
        <f>+VLOOKUP($E121,IPC_2018!$B$8:$T$347,3,0)</f>
        <v>0.5</v>
      </c>
      <c r="M121" s="142" t="str">
        <f>+VLOOKUP($E121,IPC_2018!$B$8:$T$347,4,0)</f>
        <v>Medio</v>
      </c>
    </row>
    <row r="122" spans="1:13" x14ac:dyDescent="0.3">
      <c r="A122" s="139">
        <f t="shared" si="67"/>
        <v>4</v>
      </c>
      <c r="B122" s="148">
        <f t="shared" si="69"/>
        <v>2</v>
      </c>
      <c r="D122" s="149" t="str">
        <f>+VLOOKUP($A122,mUNICIPIOS!$B$4:$F$343,2,0)</f>
        <v>Guatemala</v>
      </c>
      <c r="E122" s="149">
        <f>+VLOOKUP($A122,mUNICIPIOS!$B$4:$F$343,3,0)</f>
        <v>104</v>
      </c>
      <c r="F122" s="149" t="str">
        <f>+VLOOKUP($A122,mUNICIPIOS!$B$4:$F$343,4,0)</f>
        <v>San José del Golfo</v>
      </c>
      <c r="G122" s="139" t="str">
        <f t="shared" ref="G122:K122" si="82">+G84</f>
        <v>01</v>
      </c>
      <c r="H122" t="str">
        <f t="shared" si="82"/>
        <v>IPC</v>
      </c>
      <c r="I122" t="str">
        <f t="shared" si="82"/>
        <v>Índice de Participación Ciudadana</v>
      </c>
      <c r="J122" t="str">
        <f t="shared" si="82"/>
        <v>01-02</v>
      </c>
      <c r="K122" t="str">
        <f t="shared" si="82"/>
        <v>Participación de Alcaldes, Concejales y Síndicos determinados o designados en el COMUDE</v>
      </c>
      <c r="L122" s="150">
        <f>+VLOOKUP($E122,IPC_2018!$B$8:$T$347,6,0)</f>
        <v>0.5</v>
      </c>
      <c r="M122" s="142" t="str">
        <f>+VLOOKUP($E122,IPC_2018!$B$8:$T$347,7,0)</f>
        <v>Medio</v>
      </c>
    </row>
    <row r="123" spans="1:13" x14ac:dyDescent="0.3">
      <c r="A123" s="139">
        <f t="shared" si="67"/>
        <v>4</v>
      </c>
      <c r="B123" s="148">
        <f t="shared" si="69"/>
        <v>3</v>
      </c>
      <c r="D123" s="149" t="str">
        <f>+VLOOKUP($A123,mUNICIPIOS!$B$4:$F$343,2,0)</f>
        <v>Guatemala</v>
      </c>
      <c r="E123" s="149">
        <f>+VLOOKUP($A123,mUNICIPIOS!$B$4:$F$343,3,0)</f>
        <v>104</v>
      </c>
      <c r="F123" s="149" t="str">
        <f>+VLOOKUP($A123,mUNICIPIOS!$B$4:$F$343,4,0)</f>
        <v>San José del Golfo</v>
      </c>
      <c r="G123" s="139" t="str">
        <f t="shared" ref="G123:K123" si="83">+G85</f>
        <v>01</v>
      </c>
      <c r="H123" t="str">
        <f t="shared" si="83"/>
        <v>IPC</v>
      </c>
      <c r="I123" t="str">
        <f t="shared" si="83"/>
        <v>Índice de Participación Ciudadana</v>
      </c>
      <c r="J123" t="str">
        <f t="shared" si="83"/>
        <v>01-03</v>
      </c>
      <c r="K123" t="str">
        <f t="shared" si="83"/>
        <v>Participación  de organizaciones de jóvenes, mujeres, pueblos mayas, xincas, garífunas, y otras organizaciones en el Comude</v>
      </c>
      <c r="L123" s="150">
        <f>+VLOOKUP($E123,IPC_2018!$B$8:$T$347,9,0)</f>
        <v>0</v>
      </c>
      <c r="M123" s="142" t="str">
        <f>+VLOOKUP($E123,IPC_2018!$B$8:$T$347,10,0)</f>
        <v>Bajo</v>
      </c>
    </row>
    <row r="124" spans="1:13" x14ac:dyDescent="0.3">
      <c r="A124" s="139">
        <f t="shared" si="67"/>
        <v>4</v>
      </c>
      <c r="B124" s="148">
        <f t="shared" si="69"/>
        <v>4</v>
      </c>
      <c r="D124" s="149" t="str">
        <f>+VLOOKUP($A124,mUNICIPIOS!$B$4:$F$343,2,0)</f>
        <v>Guatemala</v>
      </c>
      <c r="E124" s="149">
        <f>+VLOOKUP($A124,mUNICIPIOS!$B$4:$F$343,3,0)</f>
        <v>104</v>
      </c>
      <c r="F124" s="149" t="str">
        <f>+VLOOKUP($A124,mUNICIPIOS!$B$4:$F$343,4,0)</f>
        <v>San José del Golfo</v>
      </c>
      <c r="G124" s="139" t="str">
        <f t="shared" ref="G124:K124" si="84">+G86</f>
        <v>01</v>
      </c>
      <c r="H124" t="str">
        <f t="shared" si="84"/>
        <v>IPC</v>
      </c>
      <c r="I124" t="str">
        <f t="shared" si="84"/>
        <v>Índice de Participación Ciudadana</v>
      </c>
      <c r="J124" t="str">
        <f t="shared" si="84"/>
        <v>01-04</v>
      </c>
      <c r="K124" t="str">
        <f t="shared" si="84"/>
        <v>Representatividad territorial del Comude.</v>
      </c>
      <c r="L124" s="150">
        <f>+VLOOKUP($E124,IPC_2018!$B$8:$T$347,12,0)</f>
        <v>0</v>
      </c>
      <c r="M124" s="142" t="str">
        <f>+VLOOKUP($E124,IPC_2018!$B$8:$T$347,13,0)</f>
        <v>Bajo</v>
      </c>
    </row>
    <row r="125" spans="1:13" x14ac:dyDescent="0.3">
      <c r="A125" s="139">
        <f t="shared" si="67"/>
        <v>4</v>
      </c>
      <c r="B125" s="148">
        <f t="shared" si="69"/>
        <v>5</v>
      </c>
      <c r="D125" s="149" t="str">
        <f>+VLOOKUP($A125,mUNICIPIOS!$B$4:$F$343,2,0)</f>
        <v>Guatemala</v>
      </c>
      <c r="E125" s="149">
        <f>+VLOOKUP($A125,mUNICIPIOS!$B$4:$F$343,3,0)</f>
        <v>104</v>
      </c>
      <c r="F125" s="149" t="str">
        <f>+VLOOKUP($A125,mUNICIPIOS!$B$4:$F$343,4,0)</f>
        <v>San José del Golfo</v>
      </c>
      <c r="G125" s="139" t="str">
        <f t="shared" ref="G125:K125" si="85">+G87</f>
        <v>01</v>
      </c>
      <c r="H125" t="str">
        <f t="shared" si="85"/>
        <v>IPC</v>
      </c>
      <c r="I125" t="str">
        <f t="shared" si="85"/>
        <v>Índice de Participación Ciudadana</v>
      </c>
      <c r="J125" t="str">
        <f t="shared" si="85"/>
        <v>01-05</v>
      </c>
      <c r="K125" t="str">
        <f t="shared" si="85"/>
        <v>Funcionamiento del Comude</v>
      </c>
      <c r="L125" s="150">
        <f>+VLOOKUP($E125,IPC_2018!$B$8:$T$347,15,0)</f>
        <v>0.15901060076290127</v>
      </c>
      <c r="M125" s="142" t="str">
        <f>+VLOOKUP($E125,IPC_2018!$B$8:$T$347,16,0)</f>
        <v>Bajo</v>
      </c>
    </row>
    <row r="126" spans="1:13" x14ac:dyDescent="0.3">
      <c r="A126" s="139">
        <f t="shared" si="67"/>
        <v>4</v>
      </c>
      <c r="B126" s="148">
        <f t="shared" si="69"/>
        <v>6</v>
      </c>
      <c r="D126" s="149" t="str">
        <f>+VLOOKUP($A126,mUNICIPIOS!$B$4:$F$343,2,0)</f>
        <v>Guatemala</v>
      </c>
      <c r="E126" s="149">
        <f>+VLOOKUP($A126,mUNICIPIOS!$B$4:$F$343,3,0)</f>
        <v>104</v>
      </c>
      <c r="F126" s="149" t="str">
        <f>+VLOOKUP($A126,mUNICIPIOS!$B$4:$F$343,4,0)</f>
        <v>San José del Golfo</v>
      </c>
      <c r="G126" s="139" t="str">
        <f t="shared" ref="G126:K126" si="86">+G88</f>
        <v>01</v>
      </c>
      <c r="H126" t="str">
        <f t="shared" si="86"/>
        <v>IPC</v>
      </c>
      <c r="I126" t="str">
        <f t="shared" si="86"/>
        <v>Índice de Participación Ciudadana</v>
      </c>
      <c r="J126" t="str">
        <f t="shared" si="86"/>
        <v>INDICE</v>
      </c>
      <c r="K126">
        <f t="shared" si="86"/>
        <v>0</v>
      </c>
      <c r="L126" s="150">
        <f>+VLOOKUP($E126,IPC_2018!$B$8:$T$347,18,0)</f>
        <v>0.29885159011443518</v>
      </c>
      <c r="M126" s="142" t="str">
        <f>+VLOOKUP($E126,IPC_2018!$B$8:$T$347,19,0)</f>
        <v>Medio bajo</v>
      </c>
    </row>
    <row r="127" spans="1:13" x14ac:dyDescent="0.3">
      <c r="A127" s="139">
        <f t="shared" si="67"/>
        <v>4</v>
      </c>
      <c r="B127" s="148">
        <f t="shared" si="69"/>
        <v>7</v>
      </c>
      <c r="D127" s="149" t="str">
        <f>+VLOOKUP($A127,mUNICIPIOS!$B$4:$F$343,2,0)</f>
        <v>Guatemala</v>
      </c>
      <c r="E127" s="149">
        <f>+VLOOKUP($A127,mUNICIPIOS!$B$4:$F$343,3,0)</f>
        <v>104</v>
      </c>
      <c r="F127" s="149" t="str">
        <f>+VLOOKUP($A127,mUNICIPIOS!$B$4:$F$343,4,0)</f>
        <v>San José del Golfo</v>
      </c>
      <c r="G127" s="139" t="str">
        <f t="shared" ref="G127:K127" si="87">+G89</f>
        <v>02</v>
      </c>
      <c r="H127" t="str">
        <f t="shared" si="87"/>
        <v>IIC</v>
      </c>
      <c r="I127" t="str">
        <f t="shared" si="87"/>
        <v>Índice de Información a la Ciudadanía</v>
      </c>
      <c r="J127" t="str">
        <f t="shared" si="87"/>
        <v>02-01</v>
      </c>
      <c r="K127" t="str">
        <f t="shared" si="87"/>
        <v>Rendición de cuentas cuatrimestral y anual al Comude enfocadas en resultados.</v>
      </c>
      <c r="L127" s="150">
        <f>+VLOOKUP($E127,IIC_2018!$B$8:$Q$347,3,0)</f>
        <v>0.4</v>
      </c>
      <c r="M127" s="142" t="str">
        <f>+VLOOKUP($E127,IIC_2018!$B$8:$Q$347,4,0)</f>
        <v>Medio bajo</v>
      </c>
    </row>
    <row r="128" spans="1:13" x14ac:dyDescent="0.3">
      <c r="A128" s="139">
        <f t="shared" si="67"/>
        <v>4</v>
      </c>
      <c r="B128" s="148">
        <f t="shared" si="69"/>
        <v>8</v>
      </c>
      <c r="D128" s="149" t="str">
        <f>+VLOOKUP($A128,mUNICIPIOS!$B$4:$F$343,2,0)</f>
        <v>Guatemala</v>
      </c>
      <c r="E128" s="149">
        <f>+VLOOKUP($A128,mUNICIPIOS!$B$4:$F$343,3,0)</f>
        <v>104</v>
      </c>
      <c r="F128" s="149" t="str">
        <f>+VLOOKUP($A128,mUNICIPIOS!$B$4:$F$343,4,0)</f>
        <v>San José del Golfo</v>
      </c>
      <c r="G128" s="139" t="str">
        <f t="shared" ref="G128:K128" si="88">+G90</f>
        <v>02</v>
      </c>
      <c r="H128" t="str">
        <f t="shared" si="88"/>
        <v>IIC</v>
      </c>
      <c r="I128" t="str">
        <f t="shared" si="88"/>
        <v>Índice de Información a la Ciudadanía</v>
      </c>
      <c r="J128" t="str">
        <f t="shared" si="88"/>
        <v>02-02</v>
      </c>
      <c r="K128" t="str">
        <f t="shared" si="88"/>
        <v>Información presupuestaria y otra información brindada a la ciudadanía disponible en medios locales de comunicación.</v>
      </c>
      <c r="L128" s="150">
        <f>+VLOOKUP($E128,IIC_2018!$B$8:$Q$347,6,0)</f>
        <v>0.25</v>
      </c>
      <c r="M128" s="142" t="str">
        <f>+VLOOKUP($E128,IIC_2018!$B$8:$Q$347,7,0)</f>
        <v>Medio bajo</v>
      </c>
    </row>
    <row r="129" spans="1:13" x14ac:dyDescent="0.3">
      <c r="A129" s="139">
        <f t="shared" si="67"/>
        <v>4</v>
      </c>
      <c r="B129" s="148">
        <f t="shared" si="69"/>
        <v>9</v>
      </c>
      <c r="D129" s="149" t="str">
        <f>+VLOOKUP($A129,mUNICIPIOS!$B$4:$F$343,2,0)</f>
        <v>Guatemala</v>
      </c>
      <c r="E129" s="149">
        <f>+VLOOKUP($A129,mUNICIPIOS!$B$4:$F$343,3,0)</f>
        <v>104</v>
      </c>
      <c r="F129" s="149" t="str">
        <f>+VLOOKUP($A129,mUNICIPIOS!$B$4:$F$343,4,0)</f>
        <v>San José del Golfo</v>
      </c>
      <c r="G129" s="139" t="str">
        <f t="shared" ref="G129:K129" si="89">+G91</f>
        <v>02</v>
      </c>
      <c r="H129" t="str">
        <f t="shared" si="89"/>
        <v>IIC</v>
      </c>
      <c r="I129" t="str">
        <f t="shared" si="89"/>
        <v>Índice de Información a la Ciudadanía</v>
      </c>
      <c r="J129" t="str">
        <f t="shared" si="89"/>
        <v>02-03</v>
      </c>
      <c r="K129" t="str">
        <f t="shared" si="89"/>
        <v>Información pública de oficio actualizada y disponible de acuerdo a la LAIP y uso de internet.</v>
      </c>
      <c r="L129" s="150">
        <f>+VLOOKUP($E129,IIC_2018!$B$8:$Q$347,9,0)</f>
        <v>0.95999999999999985</v>
      </c>
      <c r="M129" s="142" t="str">
        <f>+VLOOKUP($E129,IIC_2018!$B$8:$Q$347,10,0)</f>
        <v>Alto</v>
      </c>
    </row>
    <row r="130" spans="1:13" x14ac:dyDescent="0.3">
      <c r="A130" s="139">
        <f t="shared" si="67"/>
        <v>4</v>
      </c>
      <c r="B130" s="148">
        <f t="shared" si="69"/>
        <v>10</v>
      </c>
      <c r="D130" s="149" t="str">
        <f>+VLOOKUP($A130,mUNICIPIOS!$B$4:$F$343,2,0)</f>
        <v>Guatemala</v>
      </c>
      <c r="E130" s="149">
        <f>+VLOOKUP($A130,mUNICIPIOS!$B$4:$F$343,3,0)</f>
        <v>104</v>
      </c>
      <c r="F130" s="149" t="str">
        <f>+VLOOKUP($A130,mUNICIPIOS!$B$4:$F$343,4,0)</f>
        <v>San José del Golfo</v>
      </c>
      <c r="G130" s="139" t="str">
        <f t="shared" ref="G130:K130" si="90">+G92</f>
        <v>02</v>
      </c>
      <c r="H130" t="str">
        <f t="shared" si="90"/>
        <v>IIC</v>
      </c>
      <c r="I130" t="str">
        <f t="shared" si="90"/>
        <v>Índice de Información a la Ciudadanía</v>
      </c>
      <c r="J130" t="str">
        <f t="shared" si="90"/>
        <v>02-04</v>
      </c>
      <c r="K130" t="str">
        <f t="shared" si="90"/>
        <v>Relación del monto contratado por medio de Guate compras con el total del presupuesto de egresos vigente.</v>
      </c>
      <c r="L130" s="150">
        <f>+VLOOKUP($E130,IIC_2018!$B$8:$Q$347,12,0)</f>
        <v>0.65635952095936223</v>
      </c>
      <c r="M130" s="142" t="str">
        <f>+VLOOKUP($E130,IIC_2018!$B$8:$Q$347,13,0)</f>
        <v>Medio alto</v>
      </c>
    </row>
    <row r="131" spans="1:13" x14ac:dyDescent="0.3">
      <c r="A131" s="139">
        <f t="shared" si="67"/>
        <v>4</v>
      </c>
      <c r="B131" s="148">
        <f t="shared" si="69"/>
        <v>11</v>
      </c>
      <c r="D131" s="149" t="str">
        <f>+VLOOKUP($A131,mUNICIPIOS!$B$4:$F$343,2,0)</f>
        <v>Guatemala</v>
      </c>
      <c r="E131" s="149">
        <f>+VLOOKUP($A131,mUNICIPIOS!$B$4:$F$343,3,0)</f>
        <v>104</v>
      </c>
      <c r="F131" s="149" t="str">
        <f>+VLOOKUP($A131,mUNICIPIOS!$B$4:$F$343,4,0)</f>
        <v>San José del Golfo</v>
      </c>
      <c r="G131" s="139" t="str">
        <f t="shared" ref="G131:K131" si="91">+G93</f>
        <v>02</v>
      </c>
      <c r="H131" t="str">
        <f t="shared" si="91"/>
        <v>IIC</v>
      </c>
      <c r="I131" t="str">
        <f t="shared" si="91"/>
        <v>Índice de Información a la Ciudadanía</v>
      </c>
      <c r="J131" t="str">
        <f t="shared" si="91"/>
        <v>INDICE</v>
      </c>
      <c r="K131">
        <f t="shared" si="91"/>
        <v>0</v>
      </c>
      <c r="L131" s="150">
        <f>+VLOOKUP($E131,IIC_2018!$B$8:$Q$347,15,0)</f>
        <v>0.56658988023984058</v>
      </c>
      <c r="M131" s="142" t="str">
        <f>+VLOOKUP($E131,IIC_2018!$B$8:$Q$347,16,0)</f>
        <v>Medio</v>
      </c>
    </row>
    <row r="132" spans="1:13" x14ac:dyDescent="0.3">
      <c r="A132" s="139">
        <f t="shared" si="67"/>
        <v>4</v>
      </c>
      <c r="B132" s="148">
        <f t="shared" si="69"/>
        <v>12</v>
      </c>
      <c r="D132" s="149" t="str">
        <f>+VLOOKUP($A132,mUNICIPIOS!$B$4:$F$343,2,0)</f>
        <v>Guatemala</v>
      </c>
      <c r="E132" s="149">
        <f>+VLOOKUP($A132,mUNICIPIOS!$B$4:$F$343,3,0)</f>
        <v>104</v>
      </c>
      <c r="F132" s="149" t="str">
        <f>+VLOOKUP($A132,mUNICIPIOS!$B$4:$F$343,4,0)</f>
        <v>San José del Golfo</v>
      </c>
      <c r="G132" s="139" t="str">
        <f t="shared" ref="G132:K132" si="92">+G94</f>
        <v>03</v>
      </c>
      <c r="H132" t="str">
        <f t="shared" si="92"/>
        <v>ISP</v>
      </c>
      <c r="I132" t="str">
        <f t="shared" si="92"/>
        <v>Índice de Servicios Públicos</v>
      </c>
      <c r="J132" t="str">
        <f t="shared" si="92"/>
        <v>03-01</v>
      </c>
      <c r="K132" t="str">
        <f t="shared" si="92"/>
        <v>Cobertura del servicio público de agua</v>
      </c>
      <c r="L132" s="150">
        <f>+VLOOKUP($E132,ISP_2018!$B$8:$T$347,3,0)</f>
        <v>0.99792617171298215</v>
      </c>
      <c r="M132" s="142" t="str">
        <f>+VLOOKUP($E132,ISP_2018!$B$8:$T$347,4,0)</f>
        <v>Alto</v>
      </c>
    </row>
    <row r="133" spans="1:13" x14ac:dyDescent="0.3">
      <c r="A133" s="139">
        <f t="shared" si="67"/>
        <v>4</v>
      </c>
      <c r="B133" s="148">
        <f t="shared" si="69"/>
        <v>13</v>
      </c>
      <c r="D133" s="149" t="str">
        <f>+VLOOKUP($A133,mUNICIPIOS!$B$4:$F$343,2,0)</f>
        <v>Guatemala</v>
      </c>
      <c r="E133" s="149">
        <f>+VLOOKUP($A133,mUNICIPIOS!$B$4:$F$343,3,0)</f>
        <v>104</v>
      </c>
      <c r="F133" s="149" t="str">
        <f>+VLOOKUP($A133,mUNICIPIOS!$B$4:$F$343,4,0)</f>
        <v>San José del Golfo</v>
      </c>
      <c r="G133" s="139" t="str">
        <f t="shared" ref="G133:K133" si="93">+G95</f>
        <v>03</v>
      </c>
      <c r="H133" t="str">
        <f t="shared" si="93"/>
        <v>ISP</v>
      </c>
      <c r="I133" t="str">
        <f t="shared" si="93"/>
        <v>Índice de Servicios Públicos</v>
      </c>
      <c r="J133" t="str">
        <f t="shared" si="93"/>
        <v>03-02</v>
      </c>
      <c r="K133" t="str">
        <f t="shared" si="93"/>
        <v>Control de la calidad del servicio público de agua</v>
      </c>
      <c r="L133" s="150">
        <f>+VLOOKUP($E133,ISP_2018!$B$8:$T$347,6,0)</f>
        <v>0.36904761904761901</v>
      </c>
      <c r="M133" s="142" t="str">
        <f>+VLOOKUP($E133,ISP_2018!$B$8:$T$347,7,0)</f>
        <v>Medio bajo</v>
      </c>
    </row>
    <row r="134" spans="1:13" x14ac:dyDescent="0.3">
      <c r="A134" s="139">
        <f t="shared" si="67"/>
        <v>4</v>
      </c>
      <c r="B134" s="148">
        <f t="shared" si="69"/>
        <v>14</v>
      </c>
      <c r="D134" s="149" t="str">
        <f>+VLOOKUP($A134,mUNICIPIOS!$B$4:$F$343,2,0)</f>
        <v>Guatemala</v>
      </c>
      <c r="E134" s="149">
        <f>+VLOOKUP($A134,mUNICIPIOS!$B$4:$F$343,3,0)</f>
        <v>104</v>
      </c>
      <c r="F134" s="149" t="str">
        <f>+VLOOKUP($A134,mUNICIPIOS!$B$4:$F$343,4,0)</f>
        <v>San José del Golfo</v>
      </c>
      <c r="G134" s="139" t="str">
        <f t="shared" ref="G134:K134" si="94">+G96</f>
        <v>03</v>
      </c>
      <c r="H134" t="str">
        <f t="shared" si="94"/>
        <v>ISP</v>
      </c>
      <c r="I134" t="str">
        <f t="shared" si="94"/>
        <v>Índice de Servicios Públicos</v>
      </c>
      <c r="J134" t="str">
        <f t="shared" si="94"/>
        <v>03-03</v>
      </c>
      <c r="K134" t="str">
        <f t="shared" si="94"/>
        <v>Disposición  y tratamiento  de aguas residuales</v>
      </c>
      <c r="L134" s="150">
        <f>+VLOOKUP($E134,ISP_2018!$B$8:$T$347,9,0)</f>
        <v>0.2276707643009393</v>
      </c>
      <c r="M134" s="142" t="str">
        <f>+VLOOKUP($E134,ISP_2018!$B$8:$T$347,10,0)</f>
        <v>Medio bajo</v>
      </c>
    </row>
    <row r="135" spans="1:13" x14ac:dyDescent="0.3">
      <c r="A135" s="139">
        <f t="shared" si="67"/>
        <v>4</v>
      </c>
      <c r="B135" s="148">
        <f t="shared" si="69"/>
        <v>15</v>
      </c>
      <c r="D135" s="149" t="str">
        <f>+VLOOKUP($A135,mUNICIPIOS!$B$4:$F$343,2,0)</f>
        <v>Guatemala</v>
      </c>
      <c r="E135" s="149">
        <f>+VLOOKUP($A135,mUNICIPIOS!$B$4:$F$343,3,0)</f>
        <v>104</v>
      </c>
      <c r="F135" s="149" t="str">
        <f>+VLOOKUP($A135,mUNICIPIOS!$B$4:$F$343,4,0)</f>
        <v>San José del Golfo</v>
      </c>
      <c r="G135" s="139" t="str">
        <f t="shared" ref="G135:K135" si="95">+G97</f>
        <v>03</v>
      </c>
      <c r="H135" t="str">
        <f t="shared" si="95"/>
        <v>ISP</v>
      </c>
      <c r="I135" t="str">
        <f t="shared" si="95"/>
        <v>Índice de Servicios Públicos</v>
      </c>
      <c r="J135" t="str">
        <f t="shared" si="95"/>
        <v>03-04</v>
      </c>
      <c r="K135" t="str">
        <f t="shared" si="95"/>
        <v>Gestión y manejo de los residuos y desechos sólidos</v>
      </c>
      <c r="L135" s="150">
        <f>+VLOOKUP($E135,ISP_2018!$B$8:$T$347,12,0)</f>
        <v>0.25772493779187722</v>
      </c>
      <c r="M135" s="142" t="str">
        <f>+VLOOKUP($E135,ISP_2018!$B$8:$T$347,13,0)</f>
        <v>Medio bajo</v>
      </c>
    </row>
    <row r="136" spans="1:13" x14ac:dyDescent="0.3">
      <c r="A136" s="139">
        <f t="shared" si="67"/>
        <v>4</v>
      </c>
      <c r="B136" s="148">
        <f t="shared" si="69"/>
        <v>16</v>
      </c>
      <c r="D136" s="149" t="str">
        <f>+VLOOKUP($A136,mUNICIPIOS!$B$4:$F$343,2,0)</f>
        <v>Guatemala</v>
      </c>
      <c r="E136" s="149">
        <f>+VLOOKUP($A136,mUNICIPIOS!$B$4:$F$343,3,0)</f>
        <v>104</v>
      </c>
      <c r="F136" s="149" t="str">
        <f>+VLOOKUP($A136,mUNICIPIOS!$B$4:$F$343,4,0)</f>
        <v>San José del Golfo</v>
      </c>
      <c r="G136" s="139" t="str">
        <f t="shared" ref="G136:K136" si="96">+G98</f>
        <v>03</v>
      </c>
      <c r="H136" t="str">
        <f t="shared" si="96"/>
        <v>ISP</v>
      </c>
      <c r="I136" t="str">
        <f t="shared" si="96"/>
        <v>Índice de Servicios Públicos</v>
      </c>
      <c r="J136" t="str">
        <f t="shared" si="96"/>
        <v>03-05</v>
      </c>
      <c r="K136" t="str">
        <f t="shared" si="96"/>
        <v>Gestión de servicios públicos municipales</v>
      </c>
      <c r="L136" s="150">
        <f>+VLOOKUP($E136,ISP_2018!$B$8:$T$347,15,0)</f>
        <v>0.25806451612903225</v>
      </c>
      <c r="M136" s="142" t="str">
        <f>+VLOOKUP($E136,ISP_2018!$B$8:$T$347,16,0)</f>
        <v>Medio bajo</v>
      </c>
    </row>
    <row r="137" spans="1:13" x14ac:dyDescent="0.3">
      <c r="A137" s="139">
        <f t="shared" si="67"/>
        <v>4</v>
      </c>
      <c r="B137" s="148">
        <f t="shared" si="69"/>
        <v>17</v>
      </c>
      <c r="D137" s="149" t="str">
        <f>+VLOOKUP($A137,mUNICIPIOS!$B$4:$F$343,2,0)</f>
        <v>Guatemala</v>
      </c>
      <c r="E137" s="149">
        <f>+VLOOKUP($A137,mUNICIPIOS!$B$4:$F$343,3,0)</f>
        <v>104</v>
      </c>
      <c r="F137" s="149" t="str">
        <f>+VLOOKUP($A137,mUNICIPIOS!$B$4:$F$343,4,0)</f>
        <v>San José del Golfo</v>
      </c>
      <c r="G137" s="139" t="str">
        <f t="shared" ref="G137:K137" si="97">+G99</f>
        <v>03</v>
      </c>
      <c r="H137" t="str">
        <f t="shared" si="97"/>
        <v>ISP</v>
      </c>
      <c r="I137" t="str">
        <f t="shared" si="97"/>
        <v>Índice de Servicios Públicos</v>
      </c>
      <c r="J137" t="str">
        <f t="shared" si="97"/>
        <v>INDICE</v>
      </c>
      <c r="K137">
        <f t="shared" si="97"/>
        <v>0</v>
      </c>
      <c r="L137" s="150">
        <f>+VLOOKUP($E137,ISP_2018!$B$8:$T$347,18,0)</f>
        <v>0.35919894652995371</v>
      </c>
      <c r="M137" s="142" t="str">
        <f>+VLOOKUP($E137,ISP_2018!$B$8:$T$347,19,0)</f>
        <v>Medio bajo</v>
      </c>
    </row>
    <row r="138" spans="1:13" x14ac:dyDescent="0.3">
      <c r="A138" s="139">
        <f t="shared" si="67"/>
        <v>4</v>
      </c>
      <c r="B138" s="148">
        <f t="shared" si="69"/>
        <v>18</v>
      </c>
      <c r="D138" s="149" t="str">
        <f>+VLOOKUP($A138,mUNICIPIOS!$B$4:$F$343,2,0)</f>
        <v>Guatemala</v>
      </c>
      <c r="E138" s="149">
        <f>+VLOOKUP($A138,mUNICIPIOS!$B$4:$F$343,3,0)</f>
        <v>104</v>
      </c>
      <c r="F138" s="149" t="str">
        <f>+VLOOKUP($A138,mUNICIPIOS!$B$4:$F$343,4,0)</f>
        <v>San José del Golfo</v>
      </c>
      <c r="G138" s="139" t="str">
        <f t="shared" ref="G138:K138" si="98">+G100</f>
        <v>04</v>
      </c>
      <c r="H138" t="str">
        <f t="shared" si="98"/>
        <v>IGA</v>
      </c>
      <c r="I138" t="str">
        <f t="shared" si="98"/>
        <v>Índice de Gestión Administrativa</v>
      </c>
      <c r="J138" t="str">
        <f t="shared" si="98"/>
        <v>04-01</v>
      </c>
      <c r="K138" t="str">
        <f t="shared" si="98"/>
        <v>Existencia de elementos de atención municipal orientada al vecino</v>
      </c>
      <c r="L138" s="150">
        <f>+VLOOKUP($E138,IGA_2018!$B$8:$N$347,3,0)</f>
        <v>1</v>
      </c>
      <c r="M138" s="142" t="str">
        <f>+VLOOKUP($E138,IGA_2018!$B$8:$N$347,4,0)</f>
        <v>Alto</v>
      </c>
    </row>
    <row r="139" spans="1:13" x14ac:dyDescent="0.3">
      <c r="A139" s="139">
        <f t="shared" si="67"/>
        <v>4</v>
      </c>
      <c r="B139" s="148">
        <f t="shared" si="69"/>
        <v>19</v>
      </c>
      <c r="D139" s="149" t="str">
        <f>+VLOOKUP($A139,mUNICIPIOS!$B$4:$F$343,2,0)</f>
        <v>Guatemala</v>
      </c>
      <c r="E139" s="149">
        <f>+VLOOKUP($A139,mUNICIPIOS!$B$4:$F$343,3,0)</f>
        <v>104</v>
      </c>
      <c r="F139" s="149" t="str">
        <f>+VLOOKUP($A139,mUNICIPIOS!$B$4:$F$343,4,0)</f>
        <v>San José del Golfo</v>
      </c>
      <c r="G139" s="139" t="str">
        <f t="shared" ref="G139:K139" si="99">+G101</f>
        <v>04</v>
      </c>
      <c r="H139" t="str">
        <f t="shared" si="99"/>
        <v>IGA</v>
      </c>
      <c r="I139" t="str">
        <f t="shared" si="99"/>
        <v>Índice de Gestión Administrativa</v>
      </c>
      <c r="J139" t="str">
        <f t="shared" si="99"/>
        <v>04-02</v>
      </c>
      <c r="K139" t="str">
        <f t="shared" si="99"/>
        <v>Gestión del recurso humano.</v>
      </c>
      <c r="L139" s="150">
        <f>+VLOOKUP($E139,IGA_2018!$B$8:$N$347,6,0)</f>
        <v>0.49549317537986109</v>
      </c>
      <c r="M139" s="142" t="str">
        <f>+VLOOKUP($E139,IGA_2018!$B$8:$N$347,7,0)</f>
        <v>Medio</v>
      </c>
    </row>
    <row r="140" spans="1:13" x14ac:dyDescent="0.3">
      <c r="A140" s="139">
        <f t="shared" si="67"/>
        <v>4</v>
      </c>
      <c r="B140" s="148">
        <f t="shared" si="69"/>
        <v>20</v>
      </c>
      <c r="D140" s="149" t="str">
        <f>+VLOOKUP($A140,mUNICIPIOS!$B$4:$F$343,2,0)</f>
        <v>Guatemala</v>
      </c>
      <c r="E140" s="149">
        <f>+VLOOKUP($A140,mUNICIPIOS!$B$4:$F$343,3,0)</f>
        <v>104</v>
      </c>
      <c r="F140" s="149" t="str">
        <f>+VLOOKUP($A140,mUNICIPIOS!$B$4:$F$343,4,0)</f>
        <v>San José del Golfo</v>
      </c>
      <c r="G140" s="139" t="str">
        <f t="shared" ref="G140:K140" si="100">+G102</f>
        <v>04</v>
      </c>
      <c r="H140" t="str">
        <f t="shared" si="100"/>
        <v>IGA</v>
      </c>
      <c r="I140" t="str">
        <f t="shared" si="100"/>
        <v>Índice de Gestión Administrativa</v>
      </c>
      <c r="J140" t="str">
        <f t="shared" si="100"/>
        <v>04-03</v>
      </c>
      <c r="K140" t="str">
        <f t="shared" si="100"/>
        <v>Existencia de oficinas municipales con instrumentos de gestión.</v>
      </c>
      <c r="L140" s="150">
        <f>+VLOOKUP($E140,IGA_2018!$B$8:$N$347,9,0)</f>
        <v>0.1607142857142857</v>
      </c>
      <c r="M140" s="142" t="str">
        <f>+VLOOKUP($E140,IGA_2018!$B$8:$N$347,10,0)</f>
        <v>Bajo</v>
      </c>
    </row>
    <row r="141" spans="1:13" x14ac:dyDescent="0.3">
      <c r="A141" s="139">
        <f t="shared" si="67"/>
        <v>4</v>
      </c>
      <c r="B141" s="148">
        <f t="shared" si="69"/>
        <v>21</v>
      </c>
      <c r="D141" s="149" t="str">
        <f>+VLOOKUP($A141,mUNICIPIOS!$B$4:$F$343,2,0)</f>
        <v>Guatemala</v>
      </c>
      <c r="E141" s="149">
        <f>+VLOOKUP($A141,mUNICIPIOS!$B$4:$F$343,3,0)</f>
        <v>104</v>
      </c>
      <c r="F141" s="149" t="str">
        <f>+VLOOKUP($A141,mUNICIPIOS!$B$4:$F$343,4,0)</f>
        <v>San José del Golfo</v>
      </c>
      <c r="G141" s="139" t="str">
        <f t="shared" ref="G141:K141" si="101">+G103</f>
        <v>04</v>
      </c>
      <c r="H141" t="str">
        <f t="shared" si="101"/>
        <v>IGA</v>
      </c>
      <c r="I141" t="str">
        <f t="shared" si="101"/>
        <v>Índice de Gestión Administrativa</v>
      </c>
      <c r="J141" t="str">
        <f t="shared" si="101"/>
        <v>INDICE</v>
      </c>
      <c r="K141">
        <f t="shared" si="101"/>
        <v>0</v>
      </c>
      <c r="L141" s="150">
        <f>+VLOOKUP($E141,IGA_2018!$B$8:$N$347,12,0)</f>
        <v>0.52967261138295141</v>
      </c>
      <c r="M141" s="142" t="str">
        <f>+VLOOKUP($E141,IGA_2018!$B$8:$N$347,13,0)</f>
        <v>Medio</v>
      </c>
    </row>
    <row r="142" spans="1:13" x14ac:dyDescent="0.3">
      <c r="A142" s="139">
        <f t="shared" si="67"/>
        <v>4</v>
      </c>
      <c r="B142" s="148">
        <f t="shared" si="69"/>
        <v>22</v>
      </c>
      <c r="D142" s="149" t="str">
        <f>+VLOOKUP($A142,mUNICIPIOS!$B$4:$F$343,2,0)</f>
        <v>Guatemala</v>
      </c>
      <c r="E142" s="149">
        <f>+VLOOKUP($A142,mUNICIPIOS!$B$4:$F$343,3,0)</f>
        <v>104</v>
      </c>
      <c r="F142" s="149" t="str">
        <f>+VLOOKUP($A142,mUNICIPIOS!$B$4:$F$343,4,0)</f>
        <v>San José del Golfo</v>
      </c>
      <c r="G142" s="139" t="str">
        <f t="shared" ref="G142:K142" si="102">+G104</f>
        <v>05</v>
      </c>
      <c r="H142" t="str">
        <f t="shared" si="102"/>
        <v>IGF</v>
      </c>
      <c r="I142" t="str">
        <f t="shared" si="102"/>
        <v>Índice de Gestión Financiera</v>
      </c>
      <c r="J142" t="str">
        <f t="shared" si="102"/>
        <v>05-01</v>
      </c>
      <c r="K142" t="str">
        <f t="shared" si="102"/>
        <v>Autonomía financiera municipal</v>
      </c>
      <c r="L142" s="150">
        <f>+VLOOKUP($E142,IGF_2018!$B$8:$Z$347,3,0)</f>
        <v>0.12205619490244936</v>
      </c>
      <c r="M142" s="142" t="str">
        <f>+VLOOKUP($E142,IGF_2018!$B$8:$Z$347,4,0)</f>
        <v>Bajo</v>
      </c>
    </row>
    <row r="143" spans="1:13" x14ac:dyDescent="0.3">
      <c r="A143" s="139">
        <f t="shared" si="67"/>
        <v>4</v>
      </c>
      <c r="B143" s="148">
        <f t="shared" si="69"/>
        <v>23</v>
      </c>
      <c r="D143" s="149" t="str">
        <f>+VLOOKUP($A143,mUNICIPIOS!$B$4:$F$343,2,0)</f>
        <v>Guatemala</v>
      </c>
      <c r="E143" s="149">
        <f>+VLOOKUP($A143,mUNICIPIOS!$B$4:$F$343,3,0)</f>
        <v>104</v>
      </c>
      <c r="F143" s="149" t="str">
        <f>+VLOOKUP($A143,mUNICIPIOS!$B$4:$F$343,4,0)</f>
        <v>San José del Golfo</v>
      </c>
      <c r="G143" s="139" t="str">
        <f t="shared" ref="G143:K143" si="103">+G105</f>
        <v>05</v>
      </c>
      <c r="H143" t="str">
        <f t="shared" si="103"/>
        <v>IGF</v>
      </c>
      <c r="I143" t="str">
        <f t="shared" si="103"/>
        <v>Índice de Gestión Financiera</v>
      </c>
      <c r="J143" t="str">
        <f t="shared" si="103"/>
        <v>05-02</v>
      </c>
      <c r="K143" t="str">
        <f t="shared" si="103"/>
        <v xml:space="preserve">Ingresos propios por habitante -sin regalías- </v>
      </c>
      <c r="L143" s="150">
        <f>+VLOOKUP($E143,IGF_2018!$B$8:$Z$347,6,0)</f>
        <v>0.45640489189573724</v>
      </c>
      <c r="M143" s="142" t="str">
        <f>+VLOOKUP($E143,IGF_2018!$B$8:$Z$347,7,0)</f>
        <v>Medio</v>
      </c>
    </row>
    <row r="144" spans="1:13" x14ac:dyDescent="0.3">
      <c r="A144" s="139">
        <f t="shared" si="67"/>
        <v>4</v>
      </c>
      <c r="B144" s="148">
        <f t="shared" si="69"/>
        <v>24</v>
      </c>
      <c r="D144" s="149" t="str">
        <f>+VLOOKUP($A144,mUNICIPIOS!$B$4:$F$343,2,0)</f>
        <v>Guatemala</v>
      </c>
      <c r="E144" s="149">
        <f>+VLOOKUP($A144,mUNICIPIOS!$B$4:$F$343,3,0)</f>
        <v>104</v>
      </c>
      <c r="F144" s="149" t="str">
        <f>+VLOOKUP($A144,mUNICIPIOS!$B$4:$F$343,4,0)</f>
        <v>San José del Golfo</v>
      </c>
      <c r="G144" s="139" t="str">
        <f t="shared" ref="G144:K144" si="104">+G106</f>
        <v>05</v>
      </c>
      <c r="H144" t="str">
        <f t="shared" si="104"/>
        <v>IGF</v>
      </c>
      <c r="I144" t="str">
        <f t="shared" si="104"/>
        <v>Índice de Gestión Financiera</v>
      </c>
      <c r="J144" t="str">
        <f t="shared" si="104"/>
        <v>05-03</v>
      </c>
      <c r="K144" t="str">
        <f t="shared" si="104"/>
        <v>Ingresos del IUSI en relación a los ingresos propios -sin regalías-</v>
      </c>
      <c r="L144" s="150">
        <f>+VLOOKUP($E144,IGF_2018!$B$8:$Z$347,9,0)</f>
        <v>2.6051371862325947E-2</v>
      </c>
      <c r="M144" s="142" t="str">
        <f>+VLOOKUP($E144,IGF_2018!$B$8:$Z$347,10,0)</f>
        <v>Bajo</v>
      </c>
    </row>
    <row r="145" spans="1:13" x14ac:dyDescent="0.3">
      <c r="A145" s="139">
        <f t="shared" si="67"/>
        <v>4</v>
      </c>
      <c r="B145" s="148">
        <f t="shared" si="69"/>
        <v>25</v>
      </c>
      <c r="D145" s="149" t="str">
        <f>+VLOOKUP($A145,mUNICIPIOS!$B$4:$F$343,2,0)</f>
        <v>Guatemala</v>
      </c>
      <c r="E145" s="149">
        <f>+VLOOKUP($A145,mUNICIPIOS!$B$4:$F$343,3,0)</f>
        <v>104</v>
      </c>
      <c r="F145" s="149" t="str">
        <f>+VLOOKUP($A145,mUNICIPIOS!$B$4:$F$343,4,0)</f>
        <v>San José del Golfo</v>
      </c>
      <c r="G145" s="139" t="str">
        <f t="shared" ref="G145:K145" si="105">+G107</f>
        <v>05</v>
      </c>
      <c r="H145" t="str">
        <f t="shared" si="105"/>
        <v>IGF</v>
      </c>
      <c r="I145" t="str">
        <f t="shared" si="105"/>
        <v>Índice de Gestión Financiera</v>
      </c>
      <c r="J145" t="str">
        <f t="shared" si="105"/>
        <v>05-04</v>
      </c>
      <c r="K145" t="str">
        <f t="shared" si="105"/>
        <v>Inversión anual en capital fijo por habitante</v>
      </c>
      <c r="L145" s="150">
        <f>+VLOOKUP($E145,IGF_2018!$B$8:$Z$347,12,0)</f>
        <v>1.0000000000000009</v>
      </c>
      <c r="M145" s="142" t="str">
        <f>+VLOOKUP($E145,IGF_2018!$B$8:$Z$347,13,0)</f>
        <v>Alto</v>
      </c>
    </row>
    <row r="146" spans="1:13" x14ac:dyDescent="0.3">
      <c r="A146" s="139">
        <f t="shared" si="67"/>
        <v>4</v>
      </c>
      <c r="B146" s="148">
        <f t="shared" si="69"/>
        <v>26</v>
      </c>
      <c r="D146" s="149" t="str">
        <f>+VLOOKUP($A146,mUNICIPIOS!$B$4:$F$343,2,0)</f>
        <v>Guatemala</v>
      </c>
      <c r="E146" s="149">
        <f>+VLOOKUP($A146,mUNICIPIOS!$B$4:$F$343,3,0)</f>
        <v>104</v>
      </c>
      <c r="F146" s="149" t="str">
        <f>+VLOOKUP($A146,mUNICIPIOS!$B$4:$F$343,4,0)</f>
        <v>San José del Golfo</v>
      </c>
      <c r="G146" s="139" t="str">
        <f t="shared" ref="G146:K146" si="106">+G108</f>
        <v>05</v>
      </c>
      <c r="H146" t="str">
        <f t="shared" si="106"/>
        <v>IGF</v>
      </c>
      <c r="I146" t="str">
        <f t="shared" si="106"/>
        <v>Índice de Gestión Financiera</v>
      </c>
      <c r="J146" t="str">
        <f t="shared" si="106"/>
        <v>05-05</v>
      </c>
      <c r="K146" t="str">
        <f t="shared" si="106"/>
        <v>Inversión anual en capital fijo con recursos percibidos por ingresos propios</v>
      </c>
      <c r="L146" s="150">
        <f>+VLOOKUP($E146,IGF_2018!$B$8:$Z$347,15,0)</f>
        <v>0.40957418310130922</v>
      </c>
      <c r="M146" s="142" t="str">
        <f>+VLOOKUP($E146,IGF_2018!$B$8:$Z$347,16,0)</f>
        <v>Medio</v>
      </c>
    </row>
    <row r="147" spans="1:13" x14ac:dyDescent="0.3">
      <c r="A147" s="139">
        <f t="shared" si="67"/>
        <v>4</v>
      </c>
      <c r="B147" s="148">
        <f t="shared" si="69"/>
        <v>27</v>
      </c>
      <c r="D147" s="149" t="str">
        <f>+VLOOKUP($A147,mUNICIPIOS!$B$4:$F$343,2,0)</f>
        <v>Guatemala</v>
      </c>
      <c r="E147" s="149">
        <f>+VLOOKUP($A147,mUNICIPIOS!$B$4:$F$343,3,0)</f>
        <v>104</v>
      </c>
      <c r="F147" s="149" t="str">
        <f>+VLOOKUP($A147,mUNICIPIOS!$B$4:$F$343,4,0)</f>
        <v>San José del Golfo</v>
      </c>
      <c r="G147" s="139" t="str">
        <f t="shared" ref="G147:K147" si="107">+G109</f>
        <v>05</v>
      </c>
      <c r="H147" t="str">
        <f t="shared" si="107"/>
        <v>IGF</v>
      </c>
      <c r="I147" t="str">
        <f t="shared" si="107"/>
        <v>Índice de Gestión Financiera</v>
      </c>
      <c r="J147" t="str">
        <f t="shared" si="107"/>
        <v>05-06</v>
      </c>
      <c r="K147" t="str">
        <f t="shared" si="107"/>
        <v xml:space="preserve">Inversión anual en capital fijo con recursos percibidos por transferencias del Gobierno Central </v>
      </c>
      <c r="L147" s="150">
        <f>+VLOOKUP($E147,IGF_2018!$B$8:$Z$347,18,0)</f>
        <v>7.3453664495387566E-2</v>
      </c>
      <c r="M147" s="142" t="str">
        <f>+VLOOKUP($E147,IGF_2018!$B$8:$Z$347,19,0)</f>
        <v>Bajo</v>
      </c>
    </row>
    <row r="148" spans="1:13" x14ac:dyDescent="0.3">
      <c r="A148" s="139">
        <f t="shared" si="67"/>
        <v>4</v>
      </c>
      <c r="B148" s="148">
        <f t="shared" si="69"/>
        <v>28</v>
      </c>
      <c r="D148" s="149" t="str">
        <f>+VLOOKUP($A148,mUNICIPIOS!$B$4:$F$343,2,0)</f>
        <v>Guatemala</v>
      </c>
      <c r="E148" s="149">
        <f>+VLOOKUP($A148,mUNICIPIOS!$B$4:$F$343,3,0)</f>
        <v>104</v>
      </c>
      <c r="F148" s="149" t="str">
        <f>+VLOOKUP($A148,mUNICIPIOS!$B$4:$F$343,4,0)</f>
        <v>San José del Golfo</v>
      </c>
      <c r="G148" s="139" t="str">
        <f t="shared" ref="G148:K148" si="108">+G110</f>
        <v>05</v>
      </c>
      <c r="H148" t="str">
        <f t="shared" si="108"/>
        <v>IGF</v>
      </c>
      <c r="I148" t="str">
        <f t="shared" si="108"/>
        <v>Índice de Gestión Financiera</v>
      </c>
      <c r="J148" t="str">
        <f t="shared" si="108"/>
        <v>05-07</v>
      </c>
      <c r="K148" t="str">
        <f t="shared" si="108"/>
        <v>Financiamiento por endeudamiento municipal</v>
      </c>
      <c r="L148" s="150">
        <f>+VLOOKUP($E148,IGF_2018!$B$8:$Z$347,21,0)</f>
        <v>1</v>
      </c>
      <c r="M148" s="142" t="str">
        <f>+VLOOKUP($E148,IGF_2018!$B$8:$Z$347,22,0)</f>
        <v>Alto</v>
      </c>
    </row>
    <row r="149" spans="1:13" x14ac:dyDescent="0.3">
      <c r="A149" s="139">
        <f t="shared" si="67"/>
        <v>4</v>
      </c>
      <c r="B149" s="148">
        <f t="shared" si="69"/>
        <v>29</v>
      </c>
      <c r="D149" s="149" t="str">
        <f>+VLOOKUP($A149,mUNICIPIOS!$B$4:$F$343,2,0)</f>
        <v>Guatemala</v>
      </c>
      <c r="E149" s="149">
        <f>+VLOOKUP($A149,mUNICIPIOS!$B$4:$F$343,3,0)</f>
        <v>104</v>
      </c>
      <c r="F149" s="149" t="str">
        <f>+VLOOKUP($A149,mUNICIPIOS!$B$4:$F$343,4,0)</f>
        <v>San José del Golfo</v>
      </c>
      <c r="G149" s="139" t="str">
        <f t="shared" ref="G149:K149" si="109">+G111</f>
        <v>05</v>
      </c>
      <c r="H149" t="str">
        <f t="shared" si="109"/>
        <v>IGF</v>
      </c>
      <c r="I149" t="str">
        <f t="shared" si="109"/>
        <v>Índice de Gestión Financiera</v>
      </c>
      <c r="J149" t="str">
        <f t="shared" si="109"/>
        <v>INDICE</v>
      </c>
      <c r="K149">
        <f t="shared" si="109"/>
        <v>0</v>
      </c>
      <c r="L149" s="150">
        <f>+VLOOKUP($E149,IGF_2018!$B$8:$Z$347,24,0)</f>
        <v>0.46660013930553973</v>
      </c>
      <c r="M149" s="142" t="str">
        <f>+VLOOKUP($E149,IGF_2018!$B$8:$Z$347,25,0)</f>
        <v>Medio</v>
      </c>
    </row>
    <row r="150" spans="1:13" x14ac:dyDescent="0.3">
      <c r="A150" s="139">
        <f t="shared" si="67"/>
        <v>4</v>
      </c>
      <c r="B150" s="148">
        <f t="shared" si="69"/>
        <v>30</v>
      </c>
      <c r="D150" s="149" t="str">
        <f>+VLOOKUP($A150,mUNICIPIOS!$B$4:$F$343,2,0)</f>
        <v>Guatemala</v>
      </c>
      <c r="E150" s="149">
        <f>+VLOOKUP($A150,mUNICIPIOS!$B$4:$F$343,3,0)</f>
        <v>104</v>
      </c>
      <c r="F150" s="149" t="str">
        <f>+VLOOKUP($A150,mUNICIPIOS!$B$4:$F$343,4,0)</f>
        <v>San José del Golfo</v>
      </c>
      <c r="G150" s="139" t="str">
        <f t="shared" ref="G150:K150" si="110">+G112</f>
        <v>06</v>
      </c>
      <c r="H150" t="str">
        <f t="shared" si="110"/>
        <v>IGE</v>
      </c>
      <c r="I150" t="str">
        <f t="shared" si="110"/>
        <v>Índice de Gestión Estratégica</v>
      </c>
      <c r="J150" t="str">
        <f t="shared" si="110"/>
        <v>06-01</v>
      </c>
      <c r="K150" t="str">
        <f t="shared" si="110"/>
        <v>Ejecución del Plan Operativo Anual  (POA)</v>
      </c>
      <c r="L150" s="150">
        <f>+VLOOKUP($E150,IGE_2018!$B$8:$Z$347,3,0)</f>
        <v>0</v>
      </c>
      <c r="M150" s="142" t="str">
        <f>+VLOOKUP($E150,IGE_2018!$B$8:$Z$347,4,0)</f>
        <v>Bajo</v>
      </c>
    </row>
    <row r="151" spans="1:13" x14ac:dyDescent="0.3">
      <c r="A151" s="139">
        <f t="shared" si="67"/>
        <v>4</v>
      </c>
      <c r="B151" s="148">
        <f t="shared" si="69"/>
        <v>31</v>
      </c>
      <c r="D151" s="149" t="str">
        <f>+VLOOKUP($A151,mUNICIPIOS!$B$4:$F$343,2,0)</f>
        <v>Guatemala</v>
      </c>
      <c r="E151" s="149">
        <f>+VLOOKUP($A151,mUNICIPIOS!$B$4:$F$343,3,0)</f>
        <v>104</v>
      </c>
      <c r="F151" s="149" t="str">
        <f>+VLOOKUP($A151,mUNICIPIOS!$B$4:$F$343,4,0)</f>
        <v>San José del Golfo</v>
      </c>
      <c r="G151" s="139" t="str">
        <f t="shared" ref="G151:K151" si="111">+G113</f>
        <v>06</v>
      </c>
      <c r="H151" t="str">
        <f t="shared" si="111"/>
        <v>IGE</v>
      </c>
      <c r="I151" t="str">
        <f t="shared" si="111"/>
        <v>Índice de Gestión Estratégica</v>
      </c>
      <c r="J151" t="str">
        <f t="shared" si="111"/>
        <v>06-02</v>
      </c>
      <c r="K151" t="str">
        <f t="shared" si="111"/>
        <v>Relación Plan de Desarrollo Municipal y Ordenamiento Territorial (PDM-OT) - Plan Estratégico Institucional (PEI) - Plan Operativo Multianual (POM) - Plan Operativo Anual (POA)</v>
      </c>
      <c r="L151" s="150">
        <f>+VLOOKUP($E151,IGE_2018!$B$8:$Z$347,6,0)</f>
        <v>0.54999999999999993</v>
      </c>
      <c r="M151" s="142" t="str">
        <f>+VLOOKUP($E151,IGE_2018!$B$8:$Z$347,7,0)</f>
        <v>Medio</v>
      </c>
    </row>
    <row r="152" spans="1:13" x14ac:dyDescent="0.3">
      <c r="A152" s="139">
        <f t="shared" si="67"/>
        <v>4</v>
      </c>
      <c r="B152" s="148">
        <f t="shared" si="69"/>
        <v>32</v>
      </c>
      <c r="D152" s="149" t="str">
        <f>+VLOOKUP($A152,mUNICIPIOS!$B$4:$F$343,2,0)</f>
        <v>Guatemala</v>
      </c>
      <c r="E152" s="149">
        <f>+VLOOKUP($A152,mUNICIPIOS!$B$4:$F$343,3,0)</f>
        <v>104</v>
      </c>
      <c r="F152" s="149" t="str">
        <f>+VLOOKUP($A152,mUNICIPIOS!$B$4:$F$343,4,0)</f>
        <v>San José del Golfo</v>
      </c>
      <c r="G152" s="139" t="str">
        <f t="shared" ref="G152:K152" si="112">+G114</f>
        <v>06</v>
      </c>
      <c r="H152" t="str">
        <f t="shared" si="112"/>
        <v>IGE</v>
      </c>
      <c r="I152" t="str">
        <f t="shared" si="112"/>
        <v>Índice de Gestión Estratégica</v>
      </c>
      <c r="J152" t="str">
        <f t="shared" si="112"/>
        <v>06-03</v>
      </c>
      <c r="K152" t="str">
        <f t="shared" si="112"/>
        <v>Presupuesto de egresos relacionado a competencias municipales que responden a prioridades nacionales de desarrollo.</v>
      </c>
      <c r="L152" s="150">
        <f>+VLOOKUP($E152,IGE_2018!$B$8:$Z$347,9,0)</f>
        <v>2.2698750296071522E-2</v>
      </c>
      <c r="M152" s="142" t="str">
        <f>+VLOOKUP($E152,IGE_2018!$B$8:$Z$347,10,0)</f>
        <v>Bajo</v>
      </c>
    </row>
    <row r="153" spans="1:13" x14ac:dyDescent="0.3">
      <c r="A153" s="139">
        <f t="shared" si="67"/>
        <v>4</v>
      </c>
      <c r="B153" s="148">
        <f t="shared" si="69"/>
        <v>33</v>
      </c>
      <c r="D153" s="149" t="str">
        <f>+VLOOKUP($A153,mUNICIPIOS!$B$4:$F$343,2,0)</f>
        <v>Guatemala</v>
      </c>
      <c r="E153" s="149">
        <f>+VLOOKUP($A153,mUNICIPIOS!$B$4:$F$343,3,0)</f>
        <v>104</v>
      </c>
      <c r="F153" s="149" t="str">
        <f>+VLOOKUP($A153,mUNICIPIOS!$B$4:$F$343,4,0)</f>
        <v>San José del Golfo</v>
      </c>
      <c r="G153" s="139" t="str">
        <f t="shared" ref="G153:K153" si="113">+G115</f>
        <v>06</v>
      </c>
      <c r="H153" t="str">
        <f t="shared" si="113"/>
        <v>IGE</v>
      </c>
      <c r="I153" t="str">
        <f t="shared" si="113"/>
        <v>Índice de Gestión Estratégica</v>
      </c>
      <c r="J153" t="str">
        <f t="shared" si="113"/>
        <v>06-04</v>
      </c>
      <c r="K153" t="str">
        <f t="shared" si="113"/>
        <v>Institucionalización de la gestión ordenada del territorio</v>
      </c>
      <c r="L153" s="150">
        <f>+VLOOKUP($E153,IGE_2018!$B$8:$Z$347,12,0)</f>
        <v>0</v>
      </c>
      <c r="M153" s="142" t="str">
        <f>+VLOOKUP($E153,IGE_2018!$B$8:$Z$347,13,0)</f>
        <v>Bajo</v>
      </c>
    </row>
    <row r="154" spans="1:13" x14ac:dyDescent="0.3">
      <c r="A154" s="139">
        <f t="shared" si="67"/>
        <v>4</v>
      </c>
      <c r="B154" s="148">
        <f t="shared" si="69"/>
        <v>34</v>
      </c>
      <c r="D154" s="149" t="str">
        <f>+VLOOKUP($A154,mUNICIPIOS!$B$4:$F$343,2,0)</f>
        <v>Guatemala</v>
      </c>
      <c r="E154" s="149">
        <f>+VLOOKUP($A154,mUNICIPIOS!$B$4:$F$343,3,0)</f>
        <v>104</v>
      </c>
      <c r="F154" s="149" t="str">
        <f>+VLOOKUP($A154,mUNICIPIOS!$B$4:$F$343,4,0)</f>
        <v>San José del Golfo</v>
      </c>
      <c r="G154" s="139" t="str">
        <f t="shared" ref="G154:K154" si="114">+G116</f>
        <v>06</v>
      </c>
      <c r="H154" t="str">
        <f t="shared" si="114"/>
        <v>IGE</v>
      </c>
      <c r="I154" t="str">
        <f t="shared" si="114"/>
        <v>Índice de Gestión Estratégica</v>
      </c>
      <c r="J154" t="str">
        <f t="shared" si="114"/>
        <v>06-05</v>
      </c>
      <c r="K154" t="str">
        <f t="shared" si="114"/>
        <v>Acciones para la gestión ordenada del territorio</v>
      </c>
      <c r="L154" s="150">
        <f>+VLOOKUP($E154,IGE_2018!$B$8:$Z$347,15,0)</f>
        <v>0</v>
      </c>
      <c r="M154" s="142" t="str">
        <f>+VLOOKUP($E154,IGE_2018!$B$8:$Z$347,16,0)</f>
        <v>Bajo</v>
      </c>
    </row>
    <row r="155" spans="1:13" x14ac:dyDescent="0.3">
      <c r="A155" s="139">
        <f t="shared" si="67"/>
        <v>4</v>
      </c>
      <c r="B155" s="148">
        <f t="shared" si="69"/>
        <v>35</v>
      </c>
      <c r="D155" s="149" t="str">
        <f>+VLOOKUP($A155,mUNICIPIOS!$B$4:$F$343,2,0)</f>
        <v>Guatemala</v>
      </c>
      <c r="E155" s="149">
        <f>+VLOOKUP($A155,mUNICIPIOS!$B$4:$F$343,3,0)</f>
        <v>104</v>
      </c>
      <c r="F155" s="149" t="str">
        <f>+VLOOKUP($A155,mUNICIPIOS!$B$4:$F$343,4,0)</f>
        <v>San José del Golfo</v>
      </c>
      <c r="G155" s="139" t="str">
        <f t="shared" ref="G155:K155" si="115">+G117</f>
        <v>06</v>
      </c>
      <c r="H155" t="str">
        <f t="shared" si="115"/>
        <v>IGE</v>
      </c>
      <c r="I155" t="str">
        <f t="shared" si="115"/>
        <v>Índice de Gestión Estratégica</v>
      </c>
      <c r="J155" t="str">
        <f t="shared" si="115"/>
        <v>06-06</v>
      </c>
      <c r="K155" t="str">
        <f t="shared" si="115"/>
        <v>Gestión de riesgo en la formulación de proyectos derivados de la planificación operativa anual</v>
      </c>
      <c r="L155" s="150">
        <f>+VLOOKUP($E155,IGE_2018!$B$8:$Z$347,18,0)</f>
        <v>0</v>
      </c>
      <c r="M155" s="142" t="str">
        <f>+VLOOKUP($E155,IGE_2018!$B$8:$Z$347,19,0)</f>
        <v>Bajo</v>
      </c>
    </row>
    <row r="156" spans="1:13" x14ac:dyDescent="0.3">
      <c r="A156" s="139">
        <f t="shared" si="67"/>
        <v>4</v>
      </c>
      <c r="B156" s="148">
        <f t="shared" si="69"/>
        <v>36</v>
      </c>
      <c r="D156" s="149" t="str">
        <f>+VLOOKUP($A156,mUNICIPIOS!$B$4:$F$343,2,0)</f>
        <v>Guatemala</v>
      </c>
      <c r="E156" s="149">
        <f>+VLOOKUP($A156,mUNICIPIOS!$B$4:$F$343,3,0)</f>
        <v>104</v>
      </c>
      <c r="F156" s="149" t="str">
        <f>+VLOOKUP($A156,mUNICIPIOS!$B$4:$F$343,4,0)</f>
        <v>San José del Golfo</v>
      </c>
      <c r="G156" s="139" t="str">
        <f t="shared" ref="G156:K156" si="116">+G118</f>
        <v>06</v>
      </c>
      <c r="H156" t="str">
        <f t="shared" si="116"/>
        <v>IGE</v>
      </c>
      <c r="I156" t="str">
        <f t="shared" si="116"/>
        <v>Índice de Gestión Estratégica</v>
      </c>
      <c r="J156" t="str">
        <f t="shared" si="116"/>
        <v>06-07</v>
      </c>
      <c r="K156" t="str">
        <f t="shared" si="116"/>
        <v>Ingresos por servicios ambientales en relación a los ingresos propios sin regalías</v>
      </c>
      <c r="L156" s="150">
        <f>+VLOOKUP($E156,IGE_2018!$B$8:$Z$347,21,0)</f>
        <v>1</v>
      </c>
      <c r="M156" s="142" t="str">
        <f>+VLOOKUP($E156,IGE_2018!$B$8:$Z$347,22,0)</f>
        <v>Alto</v>
      </c>
    </row>
    <row r="157" spans="1:13" x14ac:dyDescent="0.3">
      <c r="A157" s="139">
        <f t="shared" si="67"/>
        <v>4</v>
      </c>
      <c r="B157" s="148">
        <f t="shared" si="69"/>
        <v>37</v>
      </c>
      <c r="D157" s="149" t="str">
        <f>+VLOOKUP($A157,mUNICIPIOS!$B$4:$F$343,2,0)</f>
        <v>Guatemala</v>
      </c>
      <c r="E157" s="149">
        <f>+VLOOKUP($A157,mUNICIPIOS!$B$4:$F$343,3,0)</f>
        <v>104</v>
      </c>
      <c r="F157" s="149" t="str">
        <f>+VLOOKUP($A157,mUNICIPIOS!$B$4:$F$343,4,0)</f>
        <v>San José del Golfo</v>
      </c>
      <c r="G157" s="139" t="str">
        <f t="shared" ref="G157:K157" si="117">+G119</f>
        <v>06</v>
      </c>
      <c r="H157" t="str">
        <f t="shared" si="117"/>
        <v>IGE</v>
      </c>
      <c r="I157" t="str">
        <f t="shared" si="117"/>
        <v>Índice de Gestión Estratégica</v>
      </c>
      <c r="J157" t="str">
        <f t="shared" si="117"/>
        <v>INDICE</v>
      </c>
      <c r="K157">
        <f t="shared" si="117"/>
        <v>0</v>
      </c>
      <c r="L157" s="150">
        <f>+VLOOKUP($E157,IGE_2018!$B$8:$Z$347,24,0)</f>
        <v>0.1881746875740179</v>
      </c>
      <c r="M157" s="142" t="str">
        <f>+VLOOKUP($E157,IGE_2018!$B$8:$Z$347,25,0)</f>
        <v>Bajo</v>
      </c>
    </row>
    <row r="158" spans="1:13" x14ac:dyDescent="0.3">
      <c r="A158" s="139">
        <f t="shared" si="67"/>
        <v>4</v>
      </c>
      <c r="B158" s="148">
        <f t="shared" si="69"/>
        <v>38</v>
      </c>
      <c r="D158" s="149" t="str">
        <f>+VLOOKUP($A158,mUNICIPIOS!$B$4:$F$343,2,0)</f>
        <v>Guatemala</v>
      </c>
      <c r="E158" s="149">
        <f>+VLOOKUP($A158,mUNICIPIOS!$B$4:$F$343,3,0)</f>
        <v>104</v>
      </c>
      <c r="F158" s="149" t="str">
        <f>+VLOOKUP($A158,mUNICIPIOS!$B$4:$F$343,4,0)</f>
        <v>San José del Golfo</v>
      </c>
      <c r="G158" s="139" t="str">
        <f t="shared" ref="G158:K158" si="118">+G120</f>
        <v>RANKING</v>
      </c>
      <c r="H158" t="str">
        <f t="shared" si="118"/>
        <v>RGM</v>
      </c>
      <c r="I158" t="str">
        <f t="shared" si="118"/>
        <v>Ranking de la Gestión Municipal 2018</v>
      </c>
      <c r="J158" t="str">
        <f t="shared" si="118"/>
        <v>RANKING</v>
      </c>
      <c r="K158">
        <f t="shared" si="118"/>
        <v>0</v>
      </c>
      <c r="L158" s="151">
        <f>+VLOOKUP($E158,Resultados_generales!$C$8:$AE$347,27,0)</f>
        <v>0.37835657504796949</v>
      </c>
      <c r="M158" t="str">
        <f>+VLOOKUP($E158,Resultados_generales!$C$8:$AE$347,28,0)</f>
        <v>Medio bajo</v>
      </c>
    </row>
    <row r="159" spans="1:13" x14ac:dyDescent="0.3">
      <c r="A159" s="139">
        <f t="shared" si="67"/>
        <v>5</v>
      </c>
      <c r="B159" s="148">
        <f t="shared" si="69"/>
        <v>1</v>
      </c>
      <c r="D159" s="149" t="str">
        <f>+VLOOKUP($A159,mUNICIPIOS!$B$4:$F$343,2,0)</f>
        <v>Guatemala</v>
      </c>
      <c r="E159" s="149">
        <f>+VLOOKUP($A159,mUNICIPIOS!$B$4:$F$343,3,0)</f>
        <v>105</v>
      </c>
      <c r="F159" s="149" t="str">
        <f>+VLOOKUP($A159,mUNICIPIOS!$B$4:$F$343,4,0)</f>
        <v>Palencia</v>
      </c>
      <c r="G159" s="139" t="str">
        <f t="shared" ref="G159:K159" si="119">+G121</f>
        <v>01</v>
      </c>
      <c r="H159" t="str">
        <f t="shared" si="119"/>
        <v>IPC</v>
      </c>
      <c r="I159" t="str">
        <f t="shared" si="119"/>
        <v>Índice de Participación Ciudadana</v>
      </c>
      <c r="J159" t="str">
        <f t="shared" si="119"/>
        <v>01-01</v>
      </c>
      <c r="K159" t="str">
        <f t="shared" si="119"/>
        <v>Número de reuniones del COMUDE en el año de la medición.</v>
      </c>
      <c r="L159" s="150">
        <f>+VLOOKUP($E159,IPC_2018!$B$8:$T$347,3,0)</f>
        <v>0.91666666666666663</v>
      </c>
      <c r="M159" s="142" t="str">
        <f>+VLOOKUP($E159,IPC_2018!$B$8:$T$347,4,0)</f>
        <v>Alto</v>
      </c>
    </row>
    <row r="160" spans="1:13" x14ac:dyDescent="0.3">
      <c r="A160" s="139">
        <f t="shared" si="67"/>
        <v>5</v>
      </c>
      <c r="B160" s="148">
        <f t="shared" si="69"/>
        <v>2</v>
      </c>
      <c r="D160" s="149" t="str">
        <f>+VLOOKUP($A160,mUNICIPIOS!$B$4:$F$343,2,0)</f>
        <v>Guatemala</v>
      </c>
      <c r="E160" s="149">
        <f>+VLOOKUP($A160,mUNICIPIOS!$B$4:$F$343,3,0)</f>
        <v>105</v>
      </c>
      <c r="F160" s="149" t="str">
        <f>+VLOOKUP($A160,mUNICIPIOS!$B$4:$F$343,4,0)</f>
        <v>Palencia</v>
      </c>
      <c r="G160" s="139" t="str">
        <f t="shared" ref="G160:K160" si="120">+G122</f>
        <v>01</v>
      </c>
      <c r="H160" t="str">
        <f t="shared" si="120"/>
        <v>IPC</v>
      </c>
      <c r="I160" t="str">
        <f t="shared" si="120"/>
        <v>Índice de Participación Ciudadana</v>
      </c>
      <c r="J160" t="str">
        <f t="shared" si="120"/>
        <v>01-02</v>
      </c>
      <c r="K160" t="str">
        <f t="shared" si="120"/>
        <v>Participación de Alcaldes, Concejales y Síndicos determinados o designados en el COMUDE</v>
      </c>
      <c r="L160" s="150">
        <f>+VLOOKUP($E160,IPC_2018!$B$8:$T$347,6,0)</f>
        <v>0.98863636363636365</v>
      </c>
      <c r="M160" s="142" t="str">
        <f>+VLOOKUP($E160,IPC_2018!$B$8:$T$347,7,0)</f>
        <v>Alto</v>
      </c>
    </row>
    <row r="161" spans="1:13" x14ac:dyDescent="0.3">
      <c r="A161" s="139">
        <f t="shared" si="67"/>
        <v>5</v>
      </c>
      <c r="B161" s="148">
        <f t="shared" si="69"/>
        <v>3</v>
      </c>
      <c r="D161" s="149" t="str">
        <f>+VLOOKUP($A161,mUNICIPIOS!$B$4:$F$343,2,0)</f>
        <v>Guatemala</v>
      </c>
      <c r="E161" s="149">
        <f>+VLOOKUP($A161,mUNICIPIOS!$B$4:$F$343,3,0)</f>
        <v>105</v>
      </c>
      <c r="F161" s="149" t="str">
        <f>+VLOOKUP($A161,mUNICIPIOS!$B$4:$F$343,4,0)</f>
        <v>Palencia</v>
      </c>
      <c r="G161" s="139" t="str">
        <f t="shared" ref="G161:K161" si="121">+G123</f>
        <v>01</v>
      </c>
      <c r="H161" t="str">
        <f t="shared" si="121"/>
        <v>IPC</v>
      </c>
      <c r="I161" t="str">
        <f t="shared" si="121"/>
        <v>Índice de Participación Ciudadana</v>
      </c>
      <c r="J161" t="str">
        <f t="shared" si="121"/>
        <v>01-03</v>
      </c>
      <c r="K161" t="str">
        <f t="shared" si="121"/>
        <v>Participación  de organizaciones de jóvenes, mujeres, pueblos mayas, xincas, garífunas, y otras organizaciones en el Comude</v>
      </c>
      <c r="L161" s="150">
        <f>+VLOOKUP($E161,IPC_2018!$B$8:$T$347,9,0)</f>
        <v>0</v>
      </c>
      <c r="M161" s="142" t="str">
        <f>+VLOOKUP($E161,IPC_2018!$B$8:$T$347,10,0)</f>
        <v>Bajo</v>
      </c>
    </row>
    <row r="162" spans="1:13" x14ac:dyDescent="0.3">
      <c r="A162" s="139">
        <f t="shared" si="67"/>
        <v>5</v>
      </c>
      <c r="B162" s="148">
        <f t="shared" si="69"/>
        <v>4</v>
      </c>
      <c r="D162" s="149" t="str">
        <f>+VLOOKUP($A162,mUNICIPIOS!$B$4:$F$343,2,0)</f>
        <v>Guatemala</v>
      </c>
      <c r="E162" s="149">
        <f>+VLOOKUP($A162,mUNICIPIOS!$B$4:$F$343,3,0)</f>
        <v>105</v>
      </c>
      <c r="F162" s="149" t="str">
        <f>+VLOOKUP($A162,mUNICIPIOS!$B$4:$F$343,4,0)</f>
        <v>Palencia</v>
      </c>
      <c r="G162" s="139" t="str">
        <f t="shared" ref="G162:K162" si="122">+G124</f>
        <v>01</v>
      </c>
      <c r="H162" t="str">
        <f t="shared" si="122"/>
        <v>IPC</v>
      </c>
      <c r="I162" t="str">
        <f t="shared" si="122"/>
        <v>Índice de Participación Ciudadana</v>
      </c>
      <c r="J162" t="str">
        <f t="shared" si="122"/>
        <v>01-04</v>
      </c>
      <c r="K162" t="str">
        <f t="shared" si="122"/>
        <v>Representatividad territorial del Comude.</v>
      </c>
      <c r="L162" s="150">
        <f>+VLOOKUP($E162,IPC_2018!$B$8:$T$347,12,0)</f>
        <v>0.62325581395348839</v>
      </c>
      <c r="M162" s="142" t="str">
        <f>+VLOOKUP($E162,IPC_2018!$B$8:$T$347,13,0)</f>
        <v>Medio alto</v>
      </c>
    </row>
    <row r="163" spans="1:13" x14ac:dyDescent="0.3">
      <c r="A163" s="139">
        <f t="shared" si="67"/>
        <v>5</v>
      </c>
      <c r="B163" s="148">
        <f t="shared" si="69"/>
        <v>5</v>
      </c>
      <c r="D163" s="149" t="str">
        <f>+VLOOKUP($A163,mUNICIPIOS!$B$4:$F$343,2,0)</f>
        <v>Guatemala</v>
      </c>
      <c r="E163" s="149">
        <f>+VLOOKUP($A163,mUNICIPIOS!$B$4:$F$343,3,0)</f>
        <v>105</v>
      </c>
      <c r="F163" s="149" t="str">
        <f>+VLOOKUP($A163,mUNICIPIOS!$B$4:$F$343,4,0)</f>
        <v>Palencia</v>
      </c>
      <c r="G163" s="139" t="str">
        <f t="shared" ref="G163:K163" si="123">+G125</f>
        <v>01</v>
      </c>
      <c r="H163" t="str">
        <f t="shared" si="123"/>
        <v>IPC</v>
      </c>
      <c r="I163" t="str">
        <f t="shared" si="123"/>
        <v>Índice de Participación Ciudadana</v>
      </c>
      <c r="J163" t="str">
        <f t="shared" si="123"/>
        <v>01-05</v>
      </c>
      <c r="K163" t="str">
        <f t="shared" si="123"/>
        <v>Funcionamiento del Comude</v>
      </c>
      <c r="L163" s="150">
        <f>+VLOOKUP($E163,IPC_2018!$B$8:$T$347,15,0)</f>
        <v>0.15901060076290127</v>
      </c>
      <c r="M163" s="142" t="str">
        <f>+VLOOKUP($E163,IPC_2018!$B$8:$T$347,16,0)</f>
        <v>Bajo</v>
      </c>
    </row>
    <row r="164" spans="1:13" x14ac:dyDescent="0.3">
      <c r="A164" s="139">
        <f t="shared" si="67"/>
        <v>5</v>
      </c>
      <c r="B164" s="148">
        <f t="shared" si="69"/>
        <v>6</v>
      </c>
      <c r="D164" s="149" t="str">
        <f>+VLOOKUP($A164,mUNICIPIOS!$B$4:$F$343,2,0)</f>
        <v>Guatemala</v>
      </c>
      <c r="E164" s="149">
        <f>+VLOOKUP($A164,mUNICIPIOS!$B$4:$F$343,3,0)</f>
        <v>105</v>
      </c>
      <c r="F164" s="149" t="str">
        <f>+VLOOKUP($A164,mUNICIPIOS!$B$4:$F$343,4,0)</f>
        <v>Palencia</v>
      </c>
      <c r="G164" s="139" t="str">
        <f t="shared" ref="G164:K164" si="124">+G126</f>
        <v>01</v>
      </c>
      <c r="H164" t="str">
        <f t="shared" si="124"/>
        <v>IPC</v>
      </c>
      <c r="I164" t="str">
        <f t="shared" si="124"/>
        <v>Índice de Participación Ciudadana</v>
      </c>
      <c r="J164" t="str">
        <f t="shared" si="124"/>
        <v>INDICE</v>
      </c>
      <c r="K164">
        <f t="shared" si="124"/>
        <v>0</v>
      </c>
      <c r="L164" s="150">
        <f>+VLOOKUP($E164,IPC_2018!$B$8:$T$347,18,0)</f>
        <v>0.63050284099533715</v>
      </c>
      <c r="M164" s="142" t="str">
        <f>+VLOOKUP($E164,IPC_2018!$B$8:$T$347,19,0)</f>
        <v>Medio alto</v>
      </c>
    </row>
    <row r="165" spans="1:13" x14ac:dyDescent="0.3">
      <c r="A165" s="139">
        <f t="shared" si="67"/>
        <v>5</v>
      </c>
      <c r="B165" s="148">
        <f t="shared" si="69"/>
        <v>7</v>
      </c>
      <c r="D165" s="149" t="str">
        <f>+VLOOKUP($A165,mUNICIPIOS!$B$4:$F$343,2,0)</f>
        <v>Guatemala</v>
      </c>
      <c r="E165" s="149">
        <f>+VLOOKUP($A165,mUNICIPIOS!$B$4:$F$343,3,0)</f>
        <v>105</v>
      </c>
      <c r="F165" s="149" t="str">
        <f>+VLOOKUP($A165,mUNICIPIOS!$B$4:$F$343,4,0)</f>
        <v>Palencia</v>
      </c>
      <c r="G165" s="139" t="str">
        <f t="shared" ref="G165:K165" si="125">+G127</f>
        <v>02</v>
      </c>
      <c r="H165" t="str">
        <f t="shared" si="125"/>
        <v>IIC</v>
      </c>
      <c r="I165" t="str">
        <f t="shared" si="125"/>
        <v>Índice de Información a la Ciudadanía</v>
      </c>
      <c r="J165" t="str">
        <f t="shared" si="125"/>
        <v>02-01</v>
      </c>
      <c r="K165" t="str">
        <f t="shared" si="125"/>
        <v>Rendición de cuentas cuatrimestral y anual al Comude enfocadas en resultados.</v>
      </c>
      <c r="L165" s="150">
        <f>+VLOOKUP($E165,IIC_2018!$B$8:$Q$347,3,0)</f>
        <v>0.8</v>
      </c>
      <c r="M165" s="142" t="str">
        <f>+VLOOKUP($E165,IIC_2018!$B$8:$Q$347,4,0)</f>
        <v>Medio alto</v>
      </c>
    </row>
    <row r="166" spans="1:13" x14ac:dyDescent="0.3">
      <c r="A166" s="139">
        <f t="shared" si="67"/>
        <v>5</v>
      </c>
      <c r="B166" s="148">
        <f t="shared" si="69"/>
        <v>8</v>
      </c>
      <c r="D166" s="149" t="str">
        <f>+VLOOKUP($A166,mUNICIPIOS!$B$4:$F$343,2,0)</f>
        <v>Guatemala</v>
      </c>
      <c r="E166" s="149">
        <f>+VLOOKUP($A166,mUNICIPIOS!$B$4:$F$343,3,0)</f>
        <v>105</v>
      </c>
      <c r="F166" s="149" t="str">
        <f>+VLOOKUP($A166,mUNICIPIOS!$B$4:$F$343,4,0)</f>
        <v>Palencia</v>
      </c>
      <c r="G166" s="139" t="str">
        <f t="shared" ref="G166:K166" si="126">+G128</f>
        <v>02</v>
      </c>
      <c r="H166" t="str">
        <f t="shared" si="126"/>
        <v>IIC</v>
      </c>
      <c r="I166" t="str">
        <f t="shared" si="126"/>
        <v>Índice de Información a la Ciudadanía</v>
      </c>
      <c r="J166" t="str">
        <f t="shared" si="126"/>
        <v>02-02</v>
      </c>
      <c r="K166" t="str">
        <f t="shared" si="126"/>
        <v>Información presupuestaria y otra información brindada a la ciudadanía disponible en medios locales de comunicación.</v>
      </c>
      <c r="L166" s="150">
        <f>+VLOOKUP($E166,IIC_2018!$B$8:$Q$347,6,0)</f>
        <v>1</v>
      </c>
      <c r="M166" s="142" t="str">
        <f>+VLOOKUP($E166,IIC_2018!$B$8:$Q$347,7,0)</f>
        <v>Alto</v>
      </c>
    </row>
    <row r="167" spans="1:13" x14ac:dyDescent="0.3">
      <c r="A167" s="139">
        <f t="shared" si="67"/>
        <v>5</v>
      </c>
      <c r="B167" s="148">
        <f t="shared" si="69"/>
        <v>9</v>
      </c>
      <c r="D167" s="149" t="str">
        <f>+VLOOKUP($A167,mUNICIPIOS!$B$4:$F$343,2,0)</f>
        <v>Guatemala</v>
      </c>
      <c r="E167" s="149">
        <f>+VLOOKUP($A167,mUNICIPIOS!$B$4:$F$343,3,0)</f>
        <v>105</v>
      </c>
      <c r="F167" s="149" t="str">
        <f>+VLOOKUP($A167,mUNICIPIOS!$B$4:$F$343,4,0)</f>
        <v>Palencia</v>
      </c>
      <c r="G167" s="139" t="str">
        <f t="shared" ref="G167:K167" si="127">+G129</f>
        <v>02</v>
      </c>
      <c r="H167" t="str">
        <f t="shared" si="127"/>
        <v>IIC</v>
      </c>
      <c r="I167" t="str">
        <f t="shared" si="127"/>
        <v>Índice de Información a la Ciudadanía</v>
      </c>
      <c r="J167" t="str">
        <f t="shared" si="127"/>
        <v>02-03</v>
      </c>
      <c r="K167" t="str">
        <f t="shared" si="127"/>
        <v>Información pública de oficio actualizada y disponible de acuerdo a la LAIP y uso de internet.</v>
      </c>
      <c r="L167" s="150">
        <f>+VLOOKUP($E167,IIC_2018!$B$8:$Q$347,9,0)</f>
        <v>0.95999999999999985</v>
      </c>
      <c r="M167" s="142" t="str">
        <f>+VLOOKUP($E167,IIC_2018!$B$8:$Q$347,10,0)</f>
        <v>Alto</v>
      </c>
    </row>
    <row r="168" spans="1:13" x14ac:dyDescent="0.3">
      <c r="A168" s="139">
        <f t="shared" si="67"/>
        <v>5</v>
      </c>
      <c r="B168" s="148">
        <f t="shared" si="69"/>
        <v>10</v>
      </c>
      <c r="D168" s="149" t="str">
        <f>+VLOOKUP($A168,mUNICIPIOS!$B$4:$F$343,2,0)</f>
        <v>Guatemala</v>
      </c>
      <c r="E168" s="149">
        <f>+VLOOKUP($A168,mUNICIPIOS!$B$4:$F$343,3,0)</f>
        <v>105</v>
      </c>
      <c r="F168" s="149" t="str">
        <f>+VLOOKUP($A168,mUNICIPIOS!$B$4:$F$343,4,0)</f>
        <v>Palencia</v>
      </c>
      <c r="G168" s="139" t="str">
        <f t="shared" ref="G168:K168" si="128">+G130</f>
        <v>02</v>
      </c>
      <c r="H168" t="str">
        <f t="shared" si="128"/>
        <v>IIC</v>
      </c>
      <c r="I168" t="str">
        <f t="shared" si="128"/>
        <v>Índice de Información a la Ciudadanía</v>
      </c>
      <c r="J168" t="str">
        <f t="shared" si="128"/>
        <v>02-04</v>
      </c>
      <c r="K168" t="str">
        <f t="shared" si="128"/>
        <v>Relación del monto contratado por medio de Guate compras con el total del presupuesto de egresos vigente.</v>
      </c>
      <c r="L168" s="150">
        <f>+VLOOKUP($E168,IIC_2018!$B$8:$Q$347,12,0)</f>
        <v>0.37789997820153326</v>
      </c>
      <c r="M168" s="142" t="str">
        <f>+VLOOKUP($E168,IIC_2018!$B$8:$Q$347,13,0)</f>
        <v>Medio bajo</v>
      </c>
    </row>
    <row r="169" spans="1:13" x14ac:dyDescent="0.3">
      <c r="A169" s="139">
        <f t="shared" si="67"/>
        <v>5</v>
      </c>
      <c r="B169" s="148">
        <f t="shared" si="69"/>
        <v>11</v>
      </c>
      <c r="D169" s="149" t="str">
        <f>+VLOOKUP($A169,mUNICIPIOS!$B$4:$F$343,2,0)</f>
        <v>Guatemala</v>
      </c>
      <c r="E169" s="149">
        <f>+VLOOKUP($A169,mUNICIPIOS!$B$4:$F$343,3,0)</f>
        <v>105</v>
      </c>
      <c r="F169" s="149" t="str">
        <f>+VLOOKUP($A169,mUNICIPIOS!$B$4:$F$343,4,0)</f>
        <v>Palencia</v>
      </c>
      <c r="G169" s="139" t="str">
        <f t="shared" ref="G169:K169" si="129">+G131</f>
        <v>02</v>
      </c>
      <c r="H169" t="str">
        <f t="shared" si="129"/>
        <v>IIC</v>
      </c>
      <c r="I169" t="str">
        <f t="shared" si="129"/>
        <v>Índice de Información a la Ciudadanía</v>
      </c>
      <c r="J169" t="str">
        <f t="shared" si="129"/>
        <v>INDICE</v>
      </c>
      <c r="K169">
        <f t="shared" si="129"/>
        <v>0</v>
      </c>
      <c r="L169" s="150">
        <f>+VLOOKUP($E169,IIC_2018!$B$8:$Q$347,15,0)</f>
        <v>0.78447499455038328</v>
      </c>
      <c r="M169" s="142" t="str">
        <f>+VLOOKUP($E169,IIC_2018!$B$8:$Q$347,16,0)</f>
        <v>Medio alto</v>
      </c>
    </row>
    <row r="170" spans="1:13" x14ac:dyDescent="0.3">
      <c r="A170" s="139">
        <f t="shared" si="67"/>
        <v>5</v>
      </c>
      <c r="B170" s="148">
        <f t="shared" si="69"/>
        <v>12</v>
      </c>
      <c r="D170" s="149" t="str">
        <f>+VLOOKUP($A170,mUNICIPIOS!$B$4:$F$343,2,0)</f>
        <v>Guatemala</v>
      </c>
      <c r="E170" s="149">
        <f>+VLOOKUP($A170,mUNICIPIOS!$B$4:$F$343,3,0)</f>
        <v>105</v>
      </c>
      <c r="F170" s="149" t="str">
        <f>+VLOOKUP($A170,mUNICIPIOS!$B$4:$F$343,4,0)</f>
        <v>Palencia</v>
      </c>
      <c r="G170" s="139" t="str">
        <f t="shared" ref="G170:K170" si="130">+G132</f>
        <v>03</v>
      </c>
      <c r="H170" t="str">
        <f t="shared" si="130"/>
        <v>ISP</v>
      </c>
      <c r="I170" t="str">
        <f t="shared" si="130"/>
        <v>Índice de Servicios Públicos</v>
      </c>
      <c r="J170" t="str">
        <f t="shared" si="130"/>
        <v>03-01</v>
      </c>
      <c r="K170" t="str">
        <f t="shared" si="130"/>
        <v>Cobertura del servicio público de agua</v>
      </c>
      <c r="L170" s="150">
        <f>+VLOOKUP($E170,ISP_2018!$B$8:$T$347,3,0)</f>
        <v>0.22439946287362611</v>
      </c>
      <c r="M170" s="142" t="str">
        <f>+VLOOKUP($E170,ISP_2018!$B$8:$T$347,4,0)</f>
        <v>Medio bajo</v>
      </c>
    </row>
    <row r="171" spans="1:13" x14ac:dyDescent="0.3">
      <c r="A171" s="139">
        <f t="shared" si="67"/>
        <v>5</v>
      </c>
      <c r="B171" s="148">
        <f t="shared" si="69"/>
        <v>13</v>
      </c>
      <c r="D171" s="149" t="str">
        <f>+VLOOKUP($A171,mUNICIPIOS!$B$4:$F$343,2,0)</f>
        <v>Guatemala</v>
      </c>
      <c r="E171" s="149">
        <f>+VLOOKUP($A171,mUNICIPIOS!$B$4:$F$343,3,0)</f>
        <v>105</v>
      </c>
      <c r="F171" s="149" t="str">
        <f>+VLOOKUP($A171,mUNICIPIOS!$B$4:$F$343,4,0)</f>
        <v>Palencia</v>
      </c>
      <c r="G171" s="139" t="str">
        <f t="shared" ref="G171:K171" si="131">+G133</f>
        <v>03</v>
      </c>
      <c r="H171" t="str">
        <f t="shared" si="131"/>
        <v>ISP</v>
      </c>
      <c r="I171" t="str">
        <f t="shared" si="131"/>
        <v>Índice de Servicios Públicos</v>
      </c>
      <c r="J171" t="str">
        <f t="shared" si="131"/>
        <v>03-02</v>
      </c>
      <c r="K171" t="str">
        <f t="shared" si="131"/>
        <v>Control de la calidad del servicio público de agua</v>
      </c>
      <c r="L171" s="150">
        <f>+VLOOKUP($E171,ISP_2018!$B$8:$T$347,6,0)</f>
        <v>0</v>
      </c>
      <c r="M171" s="142" t="str">
        <f>+VLOOKUP($E171,ISP_2018!$B$8:$T$347,7,0)</f>
        <v>Bajo</v>
      </c>
    </row>
    <row r="172" spans="1:13" x14ac:dyDescent="0.3">
      <c r="A172" s="139">
        <f t="shared" si="67"/>
        <v>5</v>
      </c>
      <c r="B172" s="148">
        <f t="shared" si="69"/>
        <v>14</v>
      </c>
      <c r="D172" s="149" t="str">
        <f>+VLOOKUP($A172,mUNICIPIOS!$B$4:$F$343,2,0)</f>
        <v>Guatemala</v>
      </c>
      <c r="E172" s="149">
        <f>+VLOOKUP($A172,mUNICIPIOS!$B$4:$F$343,3,0)</f>
        <v>105</v>
      </c>
      <c r="F172" s="149" t="str">
        <f>+VLOOKUP($A172,mUNICIPIOS!$B$4:$F$343,4,0)</f>
        <v>Palencia</v>
      </c>
      <c r="G172" s="139" t="str">
        <f t="shared" ref="G172:K172" si="132">+G134</f>
        <v>03</v>
      </c>
      <c r="H172" t="str">
        <f t="shared" si="132"/>
        <v>ISP</v>
      </c>
      <c r="I172" t="str">
        <f t="shared" si="132"/>
        <v>Índice de Servicios Públicos</v>
      </c>
      <c r="J172" t="str">
        <f t="shared" si="132"/>
        <v>03-03</v>
      </c>
      <c r="K172" t="str">
        <f t="shared" si="132"/>
        <v>Disposición  y tratamiento  de aguas residuales</v>
      </c>
      <c r="L172" s="150">
        <f>+VLOOKUP($E172,ISP_2018!$B$8:$T$347,9,0)</f>
        <v>0.27509546513426797</v>
      </c>
      <c r="M172" s="142" t="str">
        <f>+VLOOKUP($E172,ISP_2018!$B$8:$T$347,10,0)</f>
        <v>Medio bajo</v>
      </c>
    </row>
    <row r="173" spans="1:13" x14ac:dyDescent="0.3">
      <c r="A173" s="139">
        <f t="shared" ref="A173:A236" si="133">+IF(B172=38,A172+1,A172)</f>
        <v>5</v>
      </c>
      <c r="B173" s="148">
        <f t="shared" si="69"/>
        <v>15</v>
      </c>
      <c r="D173" s="149" t="str">
        <f>+VLOOKUP($A173,mUNICIPIOS!$B$4:$F$343,2,0)</f>
        <v>Guatemala</v>
      </c>
      <c r="E173" s="149">
        <f>+VLOOKUP($A173,mUNICIPIOS!$B$4:$F$343,3,0)</f>
        <v>105</v>
      </c>
      <c r="F173" s="149" t="str">
        <f>+VLOOKUP($A173,mUNICIPIOS!$B$4:$F$343,4,0)</f>
        <v>Palencia</v>
      </c>
      <c r="G173" s="139" t="str">
        <f t="shared" ref="G173:K173" si="134">+G135</f>
        <v>03</v>
      </c>
      <c r="H173" t="str">
        <f t="shared" si="134"/>
        <v>ISP</v>
      </c>
      <c r="I173" t="str">
        <f t="shared" si="134"/>
        <v>Índice de Servicios Públicos</v>
      </c>
      <c r="J173" t="str">
        <f t="shared" si="134"/>
        <v>03-04</v>
      </c>
      <c r="K173" t="str">
        <f t="shared" si="134"/>
        <v>Gestión y manejo de los residuos y desechos sólidos</v>
      </c>
      <c r="L173" s="150">
        <f>+VLOOKUP($E173,ISP_2018!$B$8:$T$347,12,0)</f>
        <v>8.0539043059961624E-2</v>
      </c>
      <c r="M173" s="142" t="str">
        <f>+VLOOKUP($E173,ISP_2018!$B$8:$T$347,13,0)</f>
        <v>Bajo</v>
      </c>
    </row>
    <row r="174" spans="1:13" x14ac:dyDescent="0.3">
      <c r="A174" s="139">
        <f t="shared" si="133"/>
        <v>5</v>
      </c>
      <c r="B174" s="148">
        <f t="shared" ref="B174:B237" si="135">+B136</f>
        <v>16</v>
      </c>
      <c r="D174" s="149" t="str">
        <f>+VLOOKUP($A174,mUNICIPIOS!$B$4:$F$343,2,0)</f>
        <v>Guatemala</v>
      </c>
      <c r="E174" s="149">
        <f>+VLOOKUP($A174,mUNICIPIOS!$B$4:$F$343,3,0)</f>
        <v>105</v>
      </c>
      <c r="F174" s="149" t="str">
        <f>+VLOOKUP($A174,mUNICIPIOS!$B$4:$F$343,4,0)</f>
        <v>Palencia</v>
      </c>
      <c r="G174" s="139" t="str">
        <f t="shared" ref="G174:K174" si="136">+G136</f>
        <v>03</v>
      </c>
      <c r="H174" t="str">
        <f t="shared" si="136"/>
        <v>ISP</v>
      </c>
      <c r="I174" t="str">
        <f t="shared" si="136"/>
        <v>Índice de Servicios Públicos</v>
      </c>
      <c r="J174" t="str">
        <f t="shared" si="136"/>
        <v>03-05</v>
      </c>
      <c r="K174" t="str">
        <f t="shared" si="136"/>
        <v>Gestión de servicios públicos municipales</v>
      </c>
      <c r="L174" s="150">
        <f>+VLOOKUP($E174,ISP_2018!$B$8:$T$347,15,0)</f>
        <v>0.32258064516129031</v>
      </c>
      <c r="M174" s="142" t="str">
        <f>+VLOOKUP($E174,ISP_2018!$B$8:$T$347,16,0)</f>
        <v>Medio bajo</v>
      </c>
    </row>
    <row r="175" spans="1:13" x14ac:dyDescent="0.3">
      <c r="A175" s="139">
        <f t="shared" si="133"/>
        <v>5</v>
      </c>
      <c r="B175" s="148">
        <f t="shared" si="135"/>
        <v>17</v>
      </c>
      <c r="D175" s="149" t="str">
        <f>+VLOOKUP($A175,mUNICIPIOS!$B$4:$F$343,2,0)</f>
        <v>Guatemala</v>
      </c>
      <c r="E175" s="149">
        <f>+VLOOKUP($A175,mUNICIPIOS!$B$4:$F$343,3,0)</f>
        <v>105</v>
      </c>
      <c r="F175" s="149" t="str">
        <f>+VLOOKUP($A175,mUNICIPIOS!$B$4:$F$343,4,0)</f>
        <v>Palencia</v>
      </c>
      <c r="G175" s="139" t="str">
        <f t="shared" ref="G175:K175" si="137">+G137</f>
        <v>03</v>
      </c>
      <c r="H175" t="str">
        <f t="shared" si="137"/>
        <v>ISP</v>
      </c>
      <c r="I175" t="str">
        <f t="shared" si="137"/>
        <v>Índice de Servicios Públicos</v>
      </c>
      <c r="J175" t="str">
        <f t="shared" si="137"/>
        <v>INDICE</v>
      </c>
      <c r="K175">
        <f t="shared" si="137"/>
        <v>0</v>
      </c>
      <c r="L175" s="150">
        <f>+VLOOKUP($E175,ISP_2018!$B$8:$T$347,18,0)</f>
        <v>0.1580829769584666</v>
      </c>
      <c r="M175" s="142" t="str">
        <f>+VLOOKUP($E175,ISP_2018!$B$8:$T$347,19,0)</f>
        <v>Bajo</v>
      </c>
    </row>
    <row r="176" spans="1:13" x14ac:dyDescent="0.3">
      <c r="A176" s="139">
        <f t="shared" si="133"/>
        <v>5</v>
      </c>
      <c r="B176" s="148">
        <f t="shared" si="135"/>
        <v>18</v>
      </c>
      <c r="D176" s="149" t="str">
        <f>+VLOOKUP($A176,mUNICIPIOS!$B$4:$F$343,2,0)</f>
        <v>Guatemala</v>
      </c>
      <c r="E176" s="149">
        <f>+VLOOKUP($A176,mUNICIPIOS!$B$4:$F$343,3,0)</f>
        <v>105</v>
      </c>
      <c r="F176" s="149" t="str">
        <f>+VLOOKUP($A176,mUNICIPIOS!$B$4:$F$343,4,0)</f>
        <v>Palencia</v>
      </c>
      <c r="G176" s="139" t="str">
        <f t="shared" ref="G176:K176" si="138">+G138</f>
        <v>04</v>
      </c>
      <c r="H176" t="str">
        <f t="shared" si="138"/>
        <v>IGA</v>
      </c>
      <c r="I176" t="str">
        <f t="shared" si="138"/>
        <v>Índice de Gestión Administrativa</v>
      </c>
      <c r="J176" t="str">
        <f t="shared" si="138"/>
        <v>04-01</v>
      </c>
      <c r="K176" t="str">
        <f t="shared" si="138"/>
        <v>Existencia de elementos de atención municipal orientada al vecino</v>
      </c>
      <c r="L176" s="150">
        <f>+VLOOKUP($E176,IGA_2018!$B$8:$N$347,3,0)</f>
        <v>0.5</v>
      </c>
      <c r="M176" s="142" t="str">
        <f>+VLOOKUP($E176,IGA_2018!$B$8:$N$347,4,0)</f>
        <v>Medio</v>
      </c>
    </row>
    <row r="177" spans="1:13" x14ac:dyDescent="0.3">
      <c r="A177" s="139">
        <f t="shared" si="133"/>
        <v>5</v>
      </c>
      <c r="B177" s="148">
        <f t="shared" si="135"/>
        <v>19</v>
      </c>
      <c r="D177" s="149" t="str">
        <f>+VLOOKUP($A177,mUNICIPIOS!$B$4:$F$343,2,0)</f>
        <v>Guatemala</v>
      </c>
      <c r="E177" s="149">
        <f>+VLOOKUP($A177,mUNICIPIOS!$B$4:$F$343,3,0)</f>
        <v>105</v>
      </c>
      <c r="F177" s="149" t="str">
        <f>+VLOOKUP($A177,mUNICIPIOS!$B$4:$F$343,4,0)</f>
        <v>Palencia</v>
      </c>
      <c r="G177" s="139" t="str">
        <f t="shared" ref="G177:K177" si="139">+G139</f>
        <v>04</v>
      </c>
      <c r="H177" t="str">
        <f t="shared" si="139"/>
        <v>IGA</v>
      </c>
      <c r="I177" t="str">
        <f t="shared" si="139"/>
        <v>Índice de Gestión Administrativa</v>
      </c>
      <c r="J177" t="str">
        <f t="shared" si="139"/>
        <v>04-02</v>
      </c>
      <c r="K177" t="str">
        <f t="shared" si="139"/>
        <v>Gestión del recurso humano.</v>
      </c>
      <c r="L177" s="150">
        <f>+VLOOKUP($E177,IGA_2018!$B$8:$N$347,6,0)</f>
        <v>0.69466655779099662</v>
      </c>
      <c r="M177" s="142" t="str">
        <f>+VLOOKUP($E177,IGA_2018!$B$8:$N$347,7,0)</f>
        <v>Medio alto</v>
      </c>
    </row>
    <row r="178" spans="1:13" x14ac:dyDescent="0.3">
      <c r="A178" s="139">
        <f t="shared" si="133"/>
        <v>5</v>
      </c>
      <c r="B178" s="148">
        <f t="shared" si="135"/>
        <v>20</v>
      </c>
      <c r="D178" s="149" t="str">
        <f>+VLOOKUP($A178,mUNICIPIOS!$B$4:$F$343,2,0)</f>
        <v>Guatemala</v>
      </c>
      <c r="E178" s="149">
        <f>+VLOOKUP($A178,mUNICIPIOS!$B$4:$F$343,3,0)</f>
        <v>105</v>
      </c>
      <c r="F178" s="149" t="str">
        <f>+VLOOKUP($A178,mUNICIPIOS!$B$4:$F$343,4,0)</f>
        <v>Palencia</v>
      </c>
      <c r="G178" s="139" t="str">
        <f t="shared" ref="G178:K178" si="140">+G140</f>
        <v>04</v>
      </c>
      <c r="H178" t="str">
        <f t="shared" si="140"/>
        <v>IGA</v>
      </c>
      <c r="I178" t="str">
        <f t="shared" si="140"/>
        <v>Índice de Gestión Administrativa</v>
      </c>
      <c r="J178" t="str">
        <f t="shared" si="140"/>
        <v>04-03</v>
      </c>
      <c r="K178" t="str">
        <f t="shared" si="140"/>
        <v>Existencia de oficinas municipales con instrumentos de gestión.</v>
      </c>
      <c r="L178" s="150">
        <f>+VLOOKUP($E178,IGA_2018!$B$8:$N$347,9,0)</f>
        <v>0.96249999999999991</v>
      </c>
      <c r="M178" s="142" t="str">
        <f>+VLOOKUP($E178,IGA_2018!$B$8:$N$347,10,0)</f>
        <v>Alto</v>
      </c>
    </row>
    <row r="179" spans="1:13" x14ac:dyDescent="0.3">
      <c r="A179" s="139">
        <f t="shared" si="133"/>
        <v>5</v>
      </c>
      <c r="B179" s="148">
        <f t="shared" si="135"/>
        <v>21</v>
      </c>
      <c r="D179" s="149" t="str">
        <f>+VLOOKUP($A179,mUNICIPIOS!$B$4:$F$343,2,0)</f>
        <v>Guatemala</v>
      </c>
      <c r="E179" s="149">
        <f>+VLOOKUP($A179,mUNICIPIOS!$B$4:$F$343,3,0)</f>
        <v>105</v>
      </c>
      <c r="F179" s="149" t="str">
        <f>+VLOOKUP($A179,mUNICIPIOS!$B$4:$F$343,4,0)</f>
        <v>Palencia</v>
      </c>
      <c r="G179" s="139" t="str">
        <f t="shared" ref="G179:K179" si="141">+G141</f>
        <v>04</v>
      </c>
      <c r="H179" t="str">
        <f t="shared" si="141"/>
        <v>IGA</v>
      </c>
      <c r="I179" t="str">
        <f t="shared" si="141"/>
        <v>Índice de Gestión Administrativa</v>
      </c>
      <c r="J179" t="str">
        <f t="shared" si="141"/>
        <v>INDICE</v>
      </c>
      <c r="K179">
        <f t="shared" si="141"/>
        <v>0</v>
      </c>
      <c r="L179" s="150">
        <f>+VLOOKUP($E179,IGA_2018!$B$8:$N$347,12,0)</f>
        <v>0.73000829522684874</v>
      </c>
      <c r="M179" s="142" t="str">
        <f>+VLOOKUP($E179,IGA_2018!$B$8:$N$347,13,0)</f>
        <v>Medio alto</v>
      </c>
    </row>
    <row r="180" spans="1:13" x14ac:dyDescent="0.3">
      <c r="A180" s="139">
        <f t="shared" si="133"/>
        <v>5</v>
      </c>
      <c r="B180" s="148">
        <f t="shared" si="135"/>
        <v>22</v>
      </c>
      <c r="D180" s="149" t="str">
        <f>+VLOOKUP($A180,mUNICIPIOS!$B$4:$F$343,2,0)</f>
        <v>Guatemala</v>
      </c>
      <c r="E180" s="149">
        <f>+VLOOKUP($A180,mUNICIPIOS!$B$4:$F$343,3,0)</f>
        <v>105</v>
      </c>
      <c r="F180" s="149" t="str">
        <f>+VLOOKUP($A180,mUNICIPIOS!$B$4:$F$343,4,0)</f>
        <v>Palencia</v>
      </c>
      <c r="G180" s="139" t="str">
        <f t="shared" ref="G180:K180" si="142">+G142</f>
        <v>05</v>
      </c>
      <c r="H180" t="str">
        <f t="shared" si="142"/>
        <v>IGF</v>
      </c>
      <c r="I180" t="str">
        <f t="shared" si="142"/>
        <v>Índice de Gestión Financiera</v>
      </c>
      <c r="J180" t="str">
        <f t="shared" si="142"/>
        <v>05-01</v>
      </c>
      <c r="K180" t="str">
        <f t="shared" si="142"/>
        <v>Autonomía financiera municipal</v>
      </c>
      <c r="L180" s="150">
        <f>+VLOOKUP($E180,IGF_2018!$B$8:$Z$347,3,0)</f>
        <v>0.33698204556508177</v>
      </c>
      <c r="M180" s="142" t="str">
        <f>+VLOOKUP($E180,IGF_2018!$B$8:$Z$347,4,0)</f>
        <v>Medio bajo</v>
      </c>
    </row>
    <row r="181" spans="1:13" x14ac:dyDescent="0.3">
      <c r="A181" s="139">
        <f t="shared" si="133"/>
        <v>5</v>
      </c>
      <c r="B181" s="148">
        <f t="shared" si="135"/>
        <v>23</v>
      </c>
      <c r="D181" s="149" t="str">
        <f>+VLOOKUP($A181,mUNICIPIOS!$B$4:$F$343,2,0)</f>
        <v>Guatemala</v>
      </c>
      <c r="E181" s="149">
        <f>+VLOOKUP($A181,mUNICIPIOS!$B$4:$F$343,3,0)</f>
        <v>105</v>
      </c>
      <c r="F181" s="149" t="str">
        <f>+VLOOKUP($A181,mUNICIPIOS!$B$4:$F$343,4,0)</f>
        <v>Palencia</v>
      </c>
      <c r="G181" s="139" t="str">
        <f t="shared" ref="G181:K181" si="143">+G143</f>
        <v>05</v>
      </c>
      <c r="H181" t="str">
        <f t="shared" si="143"/>
        <v>IGF</v>
      </c>
      <c r="I181" t="str">
        <f t="shared" si="143"/>
        <v>Índice de Gestión Financiera</v>
      </c>
      <c r="J181" t="str">
        <f t="shared" si="143"/>
        <v>05-02</v>
      </c>
      <c r="K181" t="str">
        <f t="shared" si="143"/>
        <v xml:space="preserve">Ingresos propios por habitante -sin regalías- </v>
      </c>
      <c r="L181" s="150">
        <f>+VLOOKUP($E181,IGF_2018!$B$8:$Z$347,6,0)</f>
        <v>0.16741411119592584</v>
      </c>
      <c r="M181" s="142" t="str">
        <f>+VLOOKUP($E181,IGF_2018!$B$8:$Z$347,7,0)</f>
        <v>Bajo</v>
      </c>
    </row>
    <row r="182" spans="1:13" x14ac:dyDescent="0.3">
      <c r="A182" s="139">
        <f t="shared" si="133"/>
        <v>5</v>
      </c>
      <c r="B182" s="148">
        <f t="shared" si="135"/>
        <v>24</v>
      </c>
      <c r="D182" s="149" t="str">
        <f>+VLOOKUP($A182,mUNICIPIOS!$B$4:$F$343,2,0)</f>
        <v>Guatemala</v>
      </c>
      <c r="E182" s="149">
        <f>+VLOOKUP($A182,mUNICIPIOS!$B$4:$F$343,3,0)</f>
        <v>105</v>
      </c>
      <c r="F182" s="149" t="str">
        <f>+VLOOKUP($A182,mUNICIPIOS!$B$4:$F$343,4,0)</f>
        <v>Palencia</v>
      </c>
      <c r="G182" s="139" t="str">
        <f t="shared" ref="G182:K182" si="144">+G144</f>
        <v>05</v>
      </c>
      <c r="H182" t="str">
        <f t="shared" si="144"/>
        <v>IGF</v>
      </c>
      <c r="I182" t="str">
        <f t="shared" si="144"/>
        <v>Índice de Gestión Financiera</v>
      </c>
      <c r="J182" t="str">
        <f t="shared" si="144"/>
        <v>05-03</v>
      </c>
      <c r="K182" t="str">
        <f t="shared" si="144"/>
        <v>Ingresos del IUSI en relación a los ingresos propios -sin regalías-</v>
      </c>
      <c r="L182" s="150">
        <f>+VLOOKUP($E182,IGF_2018!$B$8:$Z$347,9,0)</f>
        <v>0.55300213371743012</v>
      </c>
      <c r="M182" s="142" t="str">
        <f>+VLOOKUP($E182,IGF_2018!$B$8:$Z$347,10,0)</f>
        <v>Medio</v>
      </c>
    </row>
    <row r="183" spans="1:13" x14ac:dyDescent="0.3">
      <c r="A183" s="139">
        <f t="shared" si="133"/>
        <v>5</v>
      </c>
      <c r="B183" s="148">
        <f t="shared" si="135"/>
        <v>25</v>
      </c>
      <c r="D183" s="149" t="str">
        <f>+VLOOKUP($A183,mUNICIPIOS!$B$4:$F$343,2,0)</f>
        <v>Guatemala</v>
      </c>
      <c r="E183" s="149">
        <f>+VLOOKUP($A183,mUNICIPIOS!$B$4:$F$343,3,0)</f>
        <v>105</v>
      </c>
      <c r="F183" s="149" t="str">
        <f>+VLOOKUP($A183,mUNICIPIOS!$B$4:$F$343,4,0)</f>
        <v>Palencia</v>
      </c>
      <c r="G183" s="139" t="str">
        <f t="shared" ref="G183:K183" si="145">+G145</f>
        <v>05</v>
      </c>
      <c r="H183" t="str">
        <f t="shared" si="145"/>
        <v>IGF</v>
      </c>
      <c r="I183" t="str">
        <f t="shared" si="145"/>
        <v>Índice de Gestión Financiera</v>
      </c>
      <c r="J183" t="str">
        <f t="shared" si="145"/>
        <v>05-04</v>
      </c>
      <c r="K183" t="str">
        <f t="shared" si="145"/>
        <v>Inversión anual en capital fijo por habitante</v>
      </c>
      <c r="L183" s="150">
        <f>+VLOOKUP($E183,IGF_2018!$B$8:$Z$347,12,0)</f>
        <v>5.3479266925576766E-2</v>
      </c>
      <c r="M183" s="142" t="str">
        <f>+VLOOKUP($E183,IGF_2018!$B$8:$Z$347,13,0)</f>
        <v>Bajo</v>
      </c>
    </row>
    <row r="184" spans="1:13" x14ac:dyDescent="0.3">
      <c r="A184" s="139">
        <f t="shared" si="133"/>
        <v>5</v>
      </c>
      <c r="B184" s="148">
        <f t="shared" si="135"/>
        <v>26</v>
      </c>
      <c r="D184" s="149" t="str">
        <f>+VLOOKUP($A184,mUNICIPIOS!$B$4:$F$343,2,0)</f>
        <v>Guatemala</v>
      </c>
      <c r="E184" s="149">
        <f>+VLOOKUP($A184,mUNICIPIOS!$B$4:$F$343,3,0)</f>
        <v>105</v>
      </c>
      <c r="F184" s="149" t="str">
        <f>+VLOOKUP($A184,mUNICIPIOS!$B$4:$F$343,4,0)</f>
        <v>Palencia</v>
      </c>
      <c r="G184" s="139" t="str">
        <f t="shared" ref="G184:K184" si="146">+G146</f>
        <v>05</v>
      </c>
      <c r="H184" t="str">
        <f t="shared" si="146"/>
        <v>IGF</v>
      </c>
      <c r="I184" t="str">
        <f t="shared" si="146"/>
        <v>Índice de Gestión Financiera</v>
      </c>
      <c r="J184" t="str">
        <f t="shared" si="146"/>
        <v>05-05</v>
      </c>
      <c r="K184" t="str">
        <f t="shared" si="146"/>
        <v>Inversión anual en capital fijo con recursos percibidos por ingresos propios</v>
      </c>
      <c r="L184" s="150">
        <f>+VLOOKUP($E184,IGF_2018!$B$8:$Z$347,15,0)</f>
        <v>0.16023826906588223</v>
      </c>
      <c r="M184" s="142" t="str">
        <f>+VLOOKUP($E184,IGF_2018!$B$8:$Z$347,16,0)</f>
        <v>Bajo</v>
      </c>
    </row>
    <row r="185" spans="1:13" x14ac:dyDescent="0.3">
      <c r="A185" s="139">
        <f t="shared" si="133"/>
        <v>5</v>
      </c>
      <c r="B185" s="148">
        <f t="shared" si="135"/>
        <v>27</v>
      </c>
      <c r="D185" s="149" t="str">
        <f>+VLOOKUP($A185,mUNICIPIOS!$B$4:$F$343,2,0)</f>
        <v>Guatemala</v>
      </c>
      <c r="E185" s="149">
        <f>+VLOOKUP($A185,mUNICIPIOS!$B$4:$F$343,3,0)</f>
        <v>105</v>
      </c>
      <c r="F185" s="149" t="str">
        <f>+VLOOKUP($A185,mUNICIPIOS!$B$4:$F$343,4,0)</f>
        <v>Palencia</v>
      </c>
      <c r="G185" s="139" t="str">
        <f t="shared" ref="G185:K185" si="147">+G147</f>
        <v>05</v>
      </c>
      <c r="H185" t="str">
        <f t="shared" si="147"/>
        <v>IGF</v>
      </c>
      <c r="I185" t="str">
        <f t="shared" si="147"/>
        <v>Índice de Gestión Financiera</v>
      </c>
      <c r="J185" t="str">
        <f t="shared" si="147"/>
        <v>05-06</v>
      </c>
      <c r="K185" t="str">
        <f t="shared" si="147"/>
        <v xml:space="preserve">Inversión anual en capital fijo con recursos percibidos por transferencias del Gobierno Central </v>
      </c>
      <c r="L185" s="150">
        <f>+VLOOKUP($E185,IGF_2018!$B$8:$Z$347,18,0)</f>
        <v>0.16907923666855373</v>
      </c>
      <c r="M185" s="142" t="str">
        <f>+VLOOKUP($E185,IGF_2018!$B$8:$Z$347,19,0)</f>
        <v>Bajo</v>
      </c>
    </row>
    <row r="186" spans="1:13" x14ac:dyDescent="0.3">
      <c r="A186" s="139">
        <f t="shared" si="133"/>
        <v>5</v>
      </c>
      <c r="B186" s="148">
        <f t="shared" si="135"/>
        <v>28</v>
      </c>
      <c r="D186" s="149" t="str">
        <f>+VLOOKUP($A186,mUNICIPIOS!$B$4:$F$343,2,0)</f>
        <v>Guatemala</v>
      </c>
      <c r="E186" s="149">
        <f>+VLOOKUP($A186,mUNICIPIOS!$B$4:$F$343,3,0)</f>
        <v>105</v>
      </c>
      <c r="F186" s="149" t="str">
        <f>+VLOOKUP($A186,mUNICIPIOS!$B$4:$F$343,4,0)</f>
        <v>Palencia</v>
      </c>
      <c r="G186" s="139" t="str">
        <f t="shared" ref="G186:K186" si="148">+G148</f>
        <v>05</v>
      </c>
      <c r="H186" t="str">
        <f t="shared" si="148"/>
        <v>IGF</v>
      </c>
      <c r="I186" t="str">
        <f t="shared" si="148"/>
        <v>Índice de Gestión Financiera</v>
      </c>
      <c r="J186" t="str">
        <f t="shared" si="148"/>
        <v>05-07</v>
      </c>
      <c r="K186" t="str">
        <f t="shared" si="148"/>
        <v>Financiamiento por endeudamiento municipal</v>
      </c>
      <c r="L186" s="150">
        <f>+VLOOKUP($E186,IGF_2018!$B$8:$Z$347,21,0)</f>
        <v>1</v>
      </c>
      <c r="M186" s="142" t="str">
        <f>+VLOOKUP($E186,IGF_2018!$B$8:$Z$347,22,0)</f>
        <v>Alto</v>
      </c>
    </row>
    <row r="187" spans="1:13" x14ac:dyDescent="0.3">
      <c r="A187" s="139">
        <f t="shared" si="133"/>
        <v>5</v>
      </c>
      <c r="B187" s="148">
        <f t="shared" si="135"/>
        <v>29</v>
      </c>
      <c r="D187" s="149" t="str">
        <f>+VLOOKUP($A187,mUNICIPIOS!$B$4:$F$343,2,0)</f>
        <v>Guatemala</v>
      </c>
      <c r="E187" s="149">
        <f>+VLOOKUP($A187,mUNICIPIOS!$B$4:$F$343,3,0)</f>
        <v>105</v>
      </c>
      <c r="F187" s="149" t="str">
        <f>+VLOOKUP($A187,mUNICIPIOS!$B$4:$F$343,4,0)</f>
        <v>Palencia</v>
      </c>
      <c r="G187" s="139" t="str">
        <f t="shared" ref="G187:K187" si="149">+G149</f>
        <v>05</v>
      </c>
      <c r="H187" t="str">
        <f t="shared" si="149"/>
        <v>IGF</v>
      </c>
      <c r="I187" t="str">
        <f t="shared" si="149"/>
        <v>Índice de Gestión Financiera</v>
      </c>
      <c r="J187" t="str">
        <f t="shared" si="149"/>
        <v>INDICE</v>
      </c>
      <c r="K187">
        <f t="shared" si="149"/>
        <v>0</v>
      </c>
      <c r="L187" s="150">
        <f>+VLOOKUP($E187,IGF_2018!$B$8:$Z$347,24,0)</f>
        <v>0.39445912198994582</v>
      </c>
      <c r="M187" s="142" t="str">
        <f>+VLOOKUP($E187,IGF_2018!$B$8:$Z$347,25,0)</f>
        <v>Medio bajo</v>
      </c>
    </row>
    <row r="188" spans="1:13" x14ac:dyDescent="0.3">
      <c r="A188" s="139">
        <f t="shared" si="133"/>
        <v>5</v>
      </c>
      <c r="B188" s="148">
        <f t="shared" si="135"/>
        <v>30</v>
      </c>
      <c r="D188" s="149" t="str">
        <f>+VLOOKUP($A188,mUNICIPIOS!$B$4:$F$343,2,0)</f>
        <v>Guatemala</v>
      </c>
      <c r="E188" s="149">
        <f>+VLOOKUP($A188,mUNICIPIOS!$B$4:$F$343,3,0)</f>
        <v>105</v>
      </c>
      <c r="F188" s="149" t="str">
        <f>+VLOOKUP($A188,mUNICIPIOS!$B$4:$F$343,4,0)</f>
        <v>Palencia</v>
      </c>
      <c r="G188" s="139" t="str">
        <f t="shared" ref="G188:K188" si="150">+G150</f>
        <v>06</v>
      </c>
      <c r="H188" t="str">
        <f t="shared" si="150"/>
        <v>IGE</v>
      </c>
      <c r="I188" t="str">
        <f t="shared" si="150"/>
        <v>Índice de Gestión Estratégica</v>
      </c>
      <c r="J188" t="str">
        <f t="shared" si="150"/>
        <v>06-01</v>
      </c>
      <c r="K188" t="str">
        <f t="shared" si="150"/>
        <v>Ejecución del Plan Operativo Anual  (POA)</v>
      </c>
      <c r="L188" s="150">
        <f>+VLOOKUP($E188,IGE_2018!$B$8:$Z$347,3,0)</f>
        <v>0.54529265888178591</v>
      </c>
      <c r="M188" s="142" t="str">
        <f>+VLOOKUP($E188,IGE_2018!$B$8:$Z$347,4,0)</f>
        <v>Medio</v>
      </c>
    </row>
    <row r="189" spans="1:13" x14ac:dyDescent="0.3">
      <c r="A189" s="139">
        <f t="shared" si="133"/>
        <v>5</v>
      </c>
      <c r="B189" s="148">
        <f t="shared" si="135"/>
        <v>31</v>
      </c>
      <c r="D189" s="149" t="str">
        <f>+VLOOKUP($A189,mUNICIPIOS!$B$4:$F$343,2,0)</f>
        <v>Guatemala</v>
      </c>
      <c r="E189" s="149">
        <f>+VLOOKUP($A189,mUNICIPIOS!$B$4:$F$343,3,0)</f>
        <v>105</v>
      </c>
      <c r="F189" s="149" t="str">
        <f>+VLOOKUP($A189,mUNICIPIOS!$B$4:$F$343,4,0)</f>
        <v>Palencia</v>
      </c>
      <c r="G189" s="139" t="str">
        <f t="shared" ref="G189:K189" si="151">+G151</f>
        <v>06</v>
      </c>
      <c r="H189" t="str">
        <f t="shared" si="151"/>
        <v>IGE</v>
      </c>
      <c r="I189" t="str">
        <f t="shared" si="151"/>
        <v>Índice de Gestión Estratégica</v>
      </c>
      <c r="J189" t="str">
        <f t="shared" si="151"/>
        <v>06-02</v>
      </c>
      <c r="K189" t="str">
        <f t="shared" si="151"/>
        <v>Relación Plan de Desarrollo Municipal y Ordenamiento Territorial (PDM-OT) - Plan Estratégico Institucional (PEI) - Plan Operativo Multianual (POM) - Plan Operativo Anual (POA)</v>
      </c>
      <c r="L189" s="150">
        <f>+VLOOKUP($E189,IGE_2018!$B$8:$Z$347,6,0)</f>
        <v>0.76428571428571423</v>
      </c>
      <c r="M189" s="142" t="str">
        <f>+VLOOKUP($E189,IGE_2018!$B$8:$Z$347,7,0)</f>
        <v>Medio alto</v>
      </c>
    </row>
    <row r="190" spans="1:13" x14ac:dyDescent="0.3">
      <c r="A190" s="139">
        <f t="shared" si="133"/>
        <v>5</v>
      </c>
      <c r="B190" s="148">
        <f t="shared" si="135"/>
        <v>32</v>
      </c>
      <c r="D190" s="149" t="str">
        <f>+VLOOKUP($A190,mUNICIPIOS!$B$4:$F$343,2,0)</f>
        <v>Guatemala</v>
      </c>
      <c r="E190" s="149">
        <f>+VLOOKUP($A190,mUNICIPIOS!$B$4:$F$343,3,0)</f>
        <v>105</v>
      </c>
      <c r="F190" s="149" t="str">
        <f>+VLOOKUP($A190,mUNICIPIOS!$B$4:$F$343,4,0)</f>
        <v>Palencia</v>
      </c>
      <c r="G190" s="139" t="str">
        <f t="shared" ref="G190:K190" si="152">+G152</f>
        <v>06</v>
      </c>
      <c r="H190" t="str">
        <f t="shared" si="152"/>
        <v>IGE</v>
      </c>
      <c r="I190" t="str">
        <f t="shared" si="152"/>
        <v>Índice de Gestión Estratégica</v>
      </c>
      <c r="J190" t="str">
        <f t="shared" si="152"/>
        <v>06-03</v>
      </c>
      <c r="K190" t="str">
        <f t="shared" si="152"/>
        <v>Presupuesto de egresos relacionado a competencias municipales que responden a prioridades nacionales de desarrollo.</v>
      </c>
      <c r="L190" s="150">
        <f>+VLOOKUP($E190,IGE_2018!$B$8:$Z$347,9,0)</f>
        <v>0.20749217166216175</v>
      </c>
      <c r="M190" s="142" t="str">
        <f>+VLOOKUP($E190,IGE_2018!$B$8:$Z$347,10,0)</f>
        <v>Medio bajo</v>
      </c>
    </row>
    <row r="191" spans="1:13" x14ac:dyDescent="0.3">
      <c r="A191" s="139">
        <f t="shared" si="133"/>
        <v>5</v>
      </c>
      <c r="B191" s="148">
        <f t="shared" si="135"/>
        <v>33</v>
      </c>
      <c r="D191" s="149" t="str">
        <f>+VLOOKUP($A191,mUNICIPIOS!$B$4:$F$343,2,0)</f>
        <v>Guatemala</v>
      </c>
      <c r="E191" s="149">
        <f>+VLOOKUP($A191,mUNICIPIOS!$B$4:$F$343,3,0)</f>
        <v>105</v>
      </c>
      <c r="F191" s="149" t="str">
        <f>+VLOOKUP($A191,mUNICIPIOS!$B$4:$F$343,4,0)</f>
        <v>Palencia</v>
      </c>
      <c r="G191" s="139" t="str">
        <f t="shared" ref="G191:K191" si="153">+G153</f>
        <v>06</v>
      </c>
      <c r="H191" t="str">
        <f t="shared" si="153"/>
        <v>IGE</v>
      </c>
      <c r="I191" t="str">
        <f t="shared" si="153"/>
        <v>Índice de Gestión Estratégica</v>
      </c>
      <c r="J191" t="str">
        <f t="shared" si="153"/>
        <v>06-04</v>
      </c>
      <c r="K191" t="str">
        <f t="shared" si="153"/>
        <v>Institucionalización de la gestión ordenada del territorio</v>
      </c>
      <c r="L191" s="150">
        <f>+VLOOKUP($E191,IGE_2018!$B$8:$Z$347,12,0)</f>
        <v>0.7</v>
      </c>
      <c r="M191" s="142" t="str">
        <f>+VLOOKUP($E191,IGE_2018!$B$8:$Z$347,13,0)</f>
        <v>Medio alto</v>
      </c>
    </row>
    <row r="192" spans="1:13" x14ac:dyDescent="0.3">
      <c r="A192" s="139">
        <f t="shared" si="133"/>
        <v>5</v>
      </c>
      <c r="B192" s="148">
        <f t="shared" si="135"/>
        <v>34</v>
      </c>
      <c r="D192" s="149" t="str">
        <f>+VLOOKUP($A192,mUNICIPIOS!$B$4:$F$343,2,0)</f>
        <v>Guatemala</v>
      </c>
      <c r="E192" s="149">
        <f>+VLOOKUP($A192,mUNICIPIOS!$B$4:$F$343,3,0)</f>
        <v>105</v>
      </c>
      <c r="F192" s="149" t="str">
        <f>+VLOOKUP($A192,mUNICIPIOS!$B$4:$F$343,4,0)</f>
        <v>Palencia</v>
      </c>
      <c r="G192" s="139" t="str">
        <f t="shared" ref="G192:K192" si="154">+G154</f>
        <v>06</v>
      </c>
      <c r="H192" t="str">
        <f t="shared" si="154"/>
        <v>IGE</v>
      </c>
      <c r="I192" t="str">
        <f t="shared" si="154"/>
        <v>Índice de Gestión Estratégica</v>
      </c>
      <c r="J192" t="str">
        <f t="shared" si="154"/>
        <v>06-05</v>
      </c>
      <c r="K192" t="str">
        <f t="shared" si="154"/>
        <v>Acciones para la gestión ordenada del territorio</v>
      </c>
      <c r="L192" s="150">
        <f>+VLOOKUP($E192,IGE_2018!$B$8:$Z$347,15,0)</f>
        <v>0.3000000000000001</v>
      </c>
      <c r="M192" s="142" t="str">
        <f>+VLOOKUP($E192,IGE_2018!$B$8:$Z$347,16,0)</f>
        <v>Medio bajo</v>
      </c>
    </row>
    <row r="193" spans="1:13" x14ac:dyDescent="0.3">
      <c r="A193" s="139">
        <f t="shared" si="133"/>
        <v>5</v>
      </c>
      <c r="B193" s="148">
        <f t="shared" si="135"/>
        <v>35</v>
      </c>
      <c r="D193" s="149" t="str">
        <f>+VLOOKUP($A193,mUNICIPIOS!$B$4:$F$343,2,0)</f>
        <v>Guatemala</v>
      </c>
      <c r="E193" s="149">
        <f>+VLOOKUP($A193,mUNICIPIOS!$B$4:$F$343,3,0)</f>
        <v>105</v>
      </c>
      <c r="F193" s="149" t="str">
        <f>+VLOOKUP($A193,mUNICIPIOS!$B$4:$F$343,4,0)</f>
        <v>Palencia</v>
      </c>
      <c r="G193" s="139" t="str">
        <f t="shared" ref="G193:K193" si="155">+G155</f>
        <v>06</v>
      </c>
      <c r="H193" t="str">
        <f t="shared" si="155"/>
        <v>IGE</v>
      </c>
      <c r="I193" t="str">
        <f t="shared" si="155"/>
        <v>Índice de Gestión Estratégica</v>
      </c>
      <c r="J193" t="str">
        <f t="shared" si="155"/>
        <v>06-06</v>
      </c>
      <c r="K193" t="str">
        <f t="shared" si="155"/>
        <v>Gestión de riesgo en la formulación de proyectos derivados de la planificación operativa anual</v>
      </c>
      <c r="L193" s="150">
        <f>+VLOOKUP($E193,IGE_2018!$B$8:$Z$347,18,0)</f>
        <v>0</v>
      </c>
      <c r="M193" s="142" t="str">
        <f>+VLOOKUP($E193,IGE_2018!$B$8:$Z$347,19,0)</f>
        <v>Bajo</v>
      </c>
    </row>
    <row r="194" spans="1:13" x14ac:dyDescent="0.3">
      <c r="A194" s="139">
        <f t="shared" si="133"/>
        <v>5</v>
      </c>
      <c r="B194" s="148">
        <f t="shared" si="135"/>
        <v>36</v>
      </c>
      <c r="D194" s="149" t="str">
        <f>+VLOOKUP($A194,mUNICIPIOS!$B$4:$F$343,2,0)</f>
        <v>Guatemala</v>
      </c>
      <c r="E194" s="149">
        <f>+VLOOKUP($A194,mUNICIPIOS!$B$4:$F$343,3,0)</f>
        <v>105</v>
      </c>
      <c r="F194" s="149" t="str">
        <f>+VLOOKUP($A194,mUNICIPIOS!$B$4:$F$343,4,0)</f>
        <v>Palencia</v>
      </c>
      <c r="G194" s="139" t="str">
        <f t="shared" ref="G194:K194" si="156">+G156</f>
        <v>06</v>
      </c>
      <c r="H194" t="str">
        <f t="shared" si="156"/>
        <v>IGE</v>
      </c>
      <c r="I194" t="str">
        <f t="shared" si="156"/>
        <v>Índice de Gestión Estratégica</v>
      </c>
      <c r="J194" t="str">
        <f t="shared" si="156"/>
        <v>06-07</v>
      </c>
      <c r="K194" t="str">
        <f t="shared" si="156"/>
        <v>Ingresos por servicios ambientales en relación a los ingresos propios sin regalías</v>
      </c>
      <c r="L194" s="150">
        <f>+VLOOKUP($E194,IGE_2018!$B$8:$Z$347,21,0)</f>
        <v>0.15279397224044899</v>
      </c>
      <c r="M194" s="142" t="str">
        <f>+VLOOKUP($E194,IGE_2018!$B$8:$Z$347,22,0)</f>
        <v>Bajo</v>
      </c>
    </row>
    <row r="195" spans="1:13" x14ac:dyDescent="0.3">
      <c r="A195" s="139">
        <f t="shared" si="133"/>
        <v>5</v>
      </c>
      <c r="B195" s="148">
        <f t="shared" si="135"/>
        <v>37</v>
      </c>
      <c r="D195" s="149" t="str">
        <f>+VLOOKUP($A195,mUNICIPIOS!$B$4:$F$343,2,0)</f>
        <v>Guatemala</v>
      </c>
      <c r="E195" s="149">
        <f>+VLOOKUP($A195,mUNICIPIOS!$B$4:$F$343,3,0)</f>
        <v>105</v>
      </c>
      <c r="F195" s="149" t="str">
        <f>+VLOOKUP($A195,mUNICIPIOS!$B$4:$F$343,4,0)</f>
        <v>Palencia</v>
      </c>
      <c r="G195" s="139" t="str">
        <f t="shared" ref="G195:K195" si="157">+G157</f>
        <v>06</v>
      </c>
      <c r="H195" t="str">
        <f t="shared" si="157"/>
        <v>IGE</v>
      </c>
      <c r="I195" t="str">
        <f t="shared" si="157"/>
        <v>Índice de Gestión Estratégica</v>
      </c>
      <c r="J195" t="str">
        <f t="shared" si="157"/>
        <v>INDICE</v>
      </c>
      <c r="K195">
        <f t="shared" si="157"/>
        <v>0</v>
      </c>
      <c r="L195" s="150">
        <f>+VLOOKUP($E195,IGE_2018!$B$8:$Z$347,24,0)</f>
        <v>0.37858919611471031</v>
      </c>
      <c r="M195" s="142" t="str">
        <f>+VLOOKUP($E195,IGE_2018!$B$8:$Z$347,25,0)</f>
        <v>Medio bajo</v>
      </c>
    </row>
    <row r="196" spans="1:13" x14ac:dyDescent="0.3">
      <c r="A196" s="139">
        <f t="shared" si="133"/>
        <v>5</v>
      </c>
      <c r="B196" s="148">
        <f t="shared" si="135"/>
        <v>38</v>
      </c>
      <c r="D196" s="149" t="str">
        <f>+VLOOKUP($A196,mUNICIPIOS!$B$4:$F$343,2,0)</f>
        <v>Guatemala</v>
      </c>
      <c r="E196" s="149">
        <f>+VLOOKUP($A196,mUNICIPIOS!$B$4:$F$343,3,0)</f>
        <v>105</v>
      </c>
      <c r="F196" s="149" t="str">
        <f>+VLOOKUP($A196,mUNICIPIOS!$B$4:$F$343,4,0)</f>
        <v>Palencia</v>
      </c>
      <c r="G196" s="139" t="str">
        <f t="shared" ref="G196:K196" si="158">+G158</f>
        <v>RANKING</v>
      </c>
      <c r="H196" t="str">
        <f t="shared" si="158"/>
        <v>RGM</v>
      </c>
      <c r="I196" t="str">
        <f t="shared" si="158"/>
        <v>Ranking de la Gestión Municipal 2018</v>
      </c>
      <c r="J196" t="str">
        <f t="shared" si="158"/>
        <v>RANKING</v>
      </c>
      <c r="K196">
        <f t="shared" si="158"/>
        <v>0</v>
      </c>
      <c r="L196" s="151">
        <f>+VLOOKUP($E196,Resultados_generales!$C$8:$AE$347,27,0)</f>
        <v>0.47361910259302187</v>
      </c>
      <c r="M196" t="str">
        <f>+VLOOKUP($E196,Resultados_generales!$C$8:$AE$347,28,0)</f>
        <v>Medio</v>
      </c>
    </row>
    <row r="197" spans="1:13" x14ac:dyDescent="0.3">
      <c r="A197" s="139">
        <f t="shared" si="133"/>
        <v>6</v>
      </c>
      <c r="B197" s="148">
        <f t="shared" si="135"/>
        <v>1</v>
      </c>
      <c r="D197" s="149" t="str">
        <f>+VLOOKUP($A197,mUNICIPIOS!$B$4:$F$343,2,0)</f>
        <v>Guatemala</v>
      </c>
      <c r="E197" s="149">
        <f>+VLOOKUP($A197,mUNICIPIOS!$B$4:$F$343,3,0)</f>
        <v>106</v>
      </c>
      <c r="F197" s="149" t="str">
        <f>+VLOOKUP($A197,mUNICIPIOS!$B$4:$F$343,4,0)</f>
        <v>Chinautla</v>
      </c>
      <c r="G197" s="139" t="str">
        <f t="shared" ref="G197:K197" si="159">+G159</f>
        <v>01</v>
      </c>
      <c r="H197" t="str">
        <f t="shared" si="159"/>
        <v>IPC</v>
      </c>
      <c r="I197" t="str">
        <f t="shared" si="159"/>
        <v>Índice de Participación Ciudadana</v>
      </c>
      <c r="J197" t="str">
        <f t="shared" si="159"/>
        <v>01-01</v>
      </c>
      <c r="K197" t="str">
        <f t="shared" si="159"/>
        <v>Número de reuniones del COMUDE en el año de la medición.</v>
      </c>
      <c r="L197" s="150">
        <f>+VLOOKUP($E197,IPC_2018!$B$8:$T$347,3,0)</f>
        <v>1</v>
      </c>
      <c r="M197" s="142" t="str">
        <f>+VLOOKUP($E197,IPC_2018!$B$8:$T$347,4,0)</f>
        <v>Alto</v>
      </c>
    </row>
    <row r="198" spans="1:13" x14ac:dyDescent="0.3">
      <c r="A198" s="139">
        <f t="shared" si="133"/>
        <v>6</v>
      </c>
      <c r="B198" s="148">
        <f t="shared" si="135"/>
        <v>2</v>
      </c>
      <c r="D198" s="149" t="str">
        <f>+VLOOKUP($A198,mUNICIPIOS!$B$4:$F$343,2,0)</f>
        <v>Guatemala</v>
      </c>
      <c r="E198" s="149">
        <f>+VLOOKUP($A198,mUNICIPIOS!$B$4:$F$343,3,0)</f>
        <v>106</v>
      </c>
      <c r="F198" s="149" t="str">
        <f>+VLOOKUP($A198,mUNICIPIOS!$B$4:$F$343,4,0)</f>
        <v>Chinautla</v>
      </c>
      <c r="G198" s="139" t="str">
        <f t="shared" ref="G198:K198" si="160">+G160</f>
        <v>01</v>
      </c>
      <c r="H198" t="str">
        <f t="shared" si="160"/>
        <v>IPC</v>
      </c>
      <c r="I198" t="str">
        <f t="shared" si="160"/>
        <v>Índice de Participación Ciudadana</v>
      </c>
      <c r="J198" t="str">
        <f t="shared" si="160"/>
        <v>01-02</v>
      </c>
      <c r="K198" t="str">
        <f t="shared" si="160"/>
        <v>Participación de Alcaldes, Concejales y Síndicos determinados o designados en el COMUDE</v>
      </c>
      <c r="L198" s="150">
        <f>+VLOOKUP($E198,IPC_2018!$B$8:$T$347,6,0)</f>
        <v>0.6875</v>
      </c>
      <c r="M198" s="142" t="str">
        <f>+VLOOKUP($E198,IPC_2018!$B$8:$T$347,7,0)</f>
        <v>Medio alto</v>
      </c>
    </row>
    <row r="199" spans="1:13" x14ac:dyDescent="0.3">
      <c r="A199" s="139">
        <f t="shared" si="133"/>
        <v>6</v>
      </c>
      <c r="B199" s="148">
        <f t="shared" si="135"/>
        <v>3</v>
      </c>
      <c r="D199" s="149" t="str">
        <f>+VLOOKUP($A199,mUNICIPIOS!$B$4:$F$343,2,0)</f>
        <v>Guatemala</v>
      </c>
      <c r="E199" s="149">
        <f>+VLOOKUP($A199,mUNICIPIOS!$B$4:$F$343,3,0)</f>
        <v>106</v>
      </c>
      <c r="F199" s="149" t="str">
        <f>+VLOOKUP($A199,mUNICIPIOS!$B$4:$F$343,4,0)</f>
        <v>Chinautla</v>
      </c>
      <c r="G199" s="139" t="str">
        <f t="shared" ref="G199:K199" si="161">+G161</f>
        <v>01</v>
      </c>
      <c r="H199" t="str">
        <f t="shared" si="161"/>
        <v>IPC</v>
      </c>
      <c r="I199" t="str">
        <f t="shared" si="161"/>
        <v>Índice de Participación Ciudadana</v>
      </c>
      <c r="J199" t="str">
        <f t="shared" si="161"/>
        <v>01-03</v>
      </c>
      <c r="K199" t="str">
        <f t="shared" si="161"/>
        <v>Participación  de organizaciones de jóvenes, mujeres, pueblos mayas, xincas, garífunas, y otras organizaciones en el Comude</v>
      </c>
      <c r="L199" s="150">
        <f>+VLOOKUP($E199,IPC_2018!$B$8:$T$347,9,0)</f>
        <v>3.6529680365296802E-2</v>
      </c>
      <c r="M199" s="142" t="str">
        <f>+VLOOKUP($E199,IPC_2018!$B$8:$T$347,10,0)</f>
        <v>Bajo</v>
      </c>
    </row>
    <row r="200" spans="1:13" x14ac:dyDescent="0.3">
      <c r="A200" s="139">
        <f t="shared" si="133"/>
        <v>6</v>
      </c>
      <c r="B200" s="148">
        <f t="shared" si="135"/>
        <v>4</v>
      </c>
      <c r="D200" s="149" t="str">
        <f>+VLOOKUP($A200,mUNICIPIOS!$B$4:$F$343,2,0)</f>
        <v>Guatemala</v>
      </c>
      <c r="E200" s="149">
        <f>+VLOOKUP($A200,mUNICIPIOS!$B$4:$F$343,3,0)</f>
        <v>106</v>
      </c>
      <c r="F200" s="149" t="str">
        <f>+VLOOKUP($A200,mUNICIPIOS!$B$4:$F$343,4,0)</f>
        <v>Chinautla</v>
      </c>
      <c r="G200" s="139" t="str">
        <f t="shared" ref="G200:K200" si="162">+G162</f>
        <v>01</v>
      </c>
      <c r="H200" t="str">
        <f t="shared" si="162"/>
        <v>IPC</v>
      </c>
      <c r="I200" t="str">
        <f t="shared" si="162"/>
        <v>Índice de Participación Ciudadana</v>
      </c>
      <c r="J200" t="str">
        <f t="shared" si="162"/>
        <v>01-04</v>
      </c>
      <c r="K200" t="str">
        <f t="shared" si="162"/>
        <v>Representatividad territorial del Comude.</v>
      </c>
      <c r="L200" s="150">
        <f>+VLOOKUP($E200,IPC_2018!$B$8:$T$347,12,0)</f>
        <v>0.33679245283018866</v>
      </c>
      <c r="M200" s="142" t="str">
        <f>+VLOOKUP($E200,IPC_2018!$B$8:$T$347,13,0)</f>
        <v>Medio bajo</v>
      </c>
    </row>
    <row r="201" spans="1:13" x14ac:dyDescent="0.3">
      <c r="A201" s="139">
        <f t="shared" si="133"/>
        <v>6</v>
      </c>
      <c r="B201" s="148">
        <f t="shared" si="135"/>
        <v>5</v>
      </c>
      <c r="D201" s="149" t="str">
        <f>+VLOOKUP($A201,mUNICIPIOS!$B$4:$F$343,2,0)</f>
        <v>Guatemala</v>
      </c>
      <c r="E201" s="149">
        <f>+VLOOKUP($A201,mUNICIPIOS!$B$4:$F$343,3,0)</f>
        <v>106</v>
      </c>
      <c r="F201" s="149" t="str">
        <f>+VLOOKUP($A201,mUNICIPIOS!$B$4:$F$343,4,0)</f>
        <v>Chinautla</v>
      </c>
      <c r="G201" s="139" t="str">
        <f t="shared" ref="G201:K201" si="163">+G163</f>
        <v>01</v>
      </c>
      <c r="H201" t="str">
        <f t="shared" si="163"/>
        <v>IPC</v>
      </c>
      <c r="I201" t="str">
        <f t="shared" si="163"/>
        <v>Índice de Participación Ciudadana</v>
      </c>
      <c r="J201" t="str">
        <f t="shared" si="163"/>
        <v>01-05</v>
      </c>
      <c r="K201" t="str">
        <f t="shared" si="163"/>
        <v>Funcionamiento del Comude</v>
      </c>
      <c r="L201" s="150">
        <f>+VLOOKUP($E201,IPC_2018!$B$8:$T$347,15,0)</f>
        <v>0.29416961141136733</v>
      </c>
      <c r="M201" s="142" t="str">
        <f>+VLOOKUP($E201,IPC_2018!$B$8:$T$347,16,0)</f>
        <v>Medio bajo</v>
      </c>
    </row>
    <row r="202" spans="1:13" x14ac:dyDescent="0.3">
      <c r="A202" s="139">
        <f t="shared" si="133"/>
        <v>6</v>
      </c>
      <c r="B202" s="148">
        <f t="shared" si="135"/>
        <v>6</v>
      </c>
      <c r="D202" s="149" t="str">
        <f>+VLOOKUP($A202,mUNICIPIOS!$B$4:$F$343,2,0)</f>
        <v>Guatemala</v>
      </c>
      <c r="E202" s="149">
        <f>+VLOOKUP($A202,mUNICIPIOS!$B$4:$F$343,3,0)</f>
        <v>106</v>
      </c>
      <c r="F202" s="149" t="str">
        <f>+VLOOKUP($A202,mUNICIPIOS!$B$4:$F$343,4,0)</f>
        <v>Chinautla</v>
      </c>
      <c r="G202" s="139" t="str">
        <f t="shared" ref="G202:K202" si="164">+G164</f>
        <v>01</v>
      </c>
      <c r="H202" t="str">
        <f t="shared" si="164"/>
        <v>IPC</v>
      </c>
      <c r="I202" t="str">
        <f t="shared" si="164"/>
        <v>Índice de Participación Ciudadana</v>
      </c>
      <c r="J202" t="str">
        <f t="shared" si="164"/>
        <v>INDICE</v>
      </c>
      <c r="K202">
        <f t="shared" si="164"/>
        <v>0</v>
      </c>
      <c r="L202" s="150">
        <f>+VLOOKUP($E202,IPC_2018!$B$8:$T$347,18,0)</f>
        <v>0.61106126169102792</v>
      </c>
      <c r="M202" s="142" t="str">
        <f>+VLOOKUP($E202,IPC_2018!$B$8:$T$347,19,0)</f>
        <v>Medio alto</v>
      </c>
    </row>
    <row r="203" spans="1:13" x14ac:dyDescent="0.3">
      <c r="A203" s="139">
        <f t="shared" si="133"/>
        <v>6</v>
      </c>
      <c r="B203" s="148">
        <f t="shared" si="135"/>
        <v>7</v>
      </c>
      <c r="D203" s="149" t="str">
        <f>+VLOOKUP($A203,mUNICIPIOS!$B$4:$F$343,2,0)</f>
        <v>Guatemala</v>
      </c>
      <c r="E203" s="149">
        <f>+VLOOKUP($A203,mUNICIPIOS!$B$4:$F$343,3,0)</f>
        <v>106</v>
      </c>
      <c r="F203" s="149" t="str">
        <f>+VLOOKUP($A203,mUNICIPIOS!$B$4:$F$343,4,0)</f>
        <v>Chinautla</v>
      </c>
      <c r="G203" s="139" t="str">
        <f t="shared" ref="G203:K203" si="165">+G165</f>
        <v>02</v>
      </c>
      <c r="H203" t="str">
        <f t="shared" si="165"/>
        <v>IIC</v>
      </c>
      <c r="I203" t="str">
        <f t="shared" si="165"/>
        <v>Índice de Información a la Ciudadanía</v>
      </c>
      <c r="J203" t="str">
        <f t="shared" si="165"/>
        <v>02-01</v>
      </c>
      <c r="K203" t="str">
        <f t="shared" si="165"/>
        <v>Rendición de cuentas cuatrimestral y anual al Comude enfocadas en resultados.</v>
      </c>
      <c r="L203" s="150">
        <f>+VLOOKUP($E203,IIC_2018!$B$8:$Q$347,3,0)</f>
        <v>0.4</v>
      </c>
      <c r="M203" s="142" t="str">
        <f>+VLOOKUP($E203,IIC_2018!$B$8:$Q$347,4,0)</f>
        <v>Medio bajo</v>
      </c>
    </row>
    <row r="204" spans="1:13" x14ac:dyDescent="0.3">
      <c r="A204" s="139">
        <f t="shared" si="133"/>
        <v>6</v>
      </c>
      <c r="B204" s="148">
        <f t="shared" si="135"/>
        <v>8</v>
      </c>
      <c r="D204" s="149" t="str">
        <f>+VLOOKUP($A204,mUNICIPIOS!$B$4:$F$343,2,0)</f>
        <v>Guatemala</v>
      </c>
      <c r="E204" s="149">
        <f>+VLOOKUP($A204,mUNICIPIOS!$B$4:$F$343,3,0)</f>
        <v>106</v>
      </c>
      <c r="F204" s="149" t="str">
        <f>+VLOOKUP($A204,mUNICIPIOS!$B$4:$F$343,4,0)</f>
        <v>Chinautla</v>
      </c>
      <c r="G204" s="139" t="str">
        <f t="shared" ref="G204:K204" si="166">+G166</f>
        <v>02</v>
      </c>
      <c r="H204" t="str">
        <f t="shared" si="166"/>
        <v>IIC</v>
      </c>
      <c r="I204" t="str">
        <f t="shared" si="166"/>
        <v>Índice de Información a la Ciudadanía</v>
      </c>
      <c r="J204" t="str">
        <f t="shared" si="166"/>
        <v>02-02</v>
      </c>
      <c r="K204" t="str">
        <f t="shared" si="166"/>
        <v>Información presupuestaria y otra información brindada a la ciudadanía disponible en medios locales de comunicación.</v>
      </c>
      <c r="L204" s="150">
        <f>+VLOOKUP($E204,IIC_2018!$B$8:$Q$347,6,0)</f>
        <v>1</v>
      </c>
      <c r="M204" s="142" t="str">
        <f>+VLOOKUP($E204,IIC_2018!$B$8:$Q$347,7,0)</f>
        <v>Alto</v>
      </c>
    </row>
    <row r="205" spans="1:13" x14ac:dyDescent="0.3">
      <c r="A205" s="139">
        <f t="shared" si="133"/>
        <v>6</v>
      </c>
      <c r="B205" s="148">
        <f t="shared" si="135"/>
        <v>9</v>
      </c>
      <c r="D205" s="149" t="str">
        <f>+VLOOKUP($A205,mUNICIPIOS!$B$4:$F$343,2,0)</f>
        <v>Guatemala</v>
      </c>
      <c r="E205" s="149">
        <f>+VLOOKUP($A205,mUNICIPIOS!$B$4:$F$343,3,0)</f>
        <v>106</v>
      </c>
      <c r="F205" s="149" t="str">
        <f>+VLOOKUP($A205,mUNICIPIOS!$B$4:$F$343,4,0)</f>
        <v>Chinautla</v>
      </c>
      <c r="G205" s="139" t="str">
        <f t="shared" ref="G205:K205" si="167">+G167</f>
        <v>02</v>
      </c>
      <c r="H205" t="str">
        <f t="shared" si="167"/>
        <v>IIC</v>
      </c>
      <c r="I205" t="str">
        <f t="shared" si="167"/>
        <v>Índice de Información a la Ciudadanía</v>
      </c>
      <c r="J205" t="str">
        <f t="shared" si="167"/>
        <v>02-03</v>
      </c>
      <c r="K205" t="str">
        <f t="shared" si="167"/>
        <v>Información pública de oficio actualizada y disponible de acuerdo a la LAIP y uso de internet.</v>
      </c>
      <c r="L205" s="150">
        <f>+VLOOKUP($E205,IIC_2018!$B$8:$Q$347,9,0)</f>
        <v>0.95999999999999985</v>
      </c>
      <c r="M205" s="142" t="str">
        <f>+VLOOKUP($E205,IIC_2018!$B$8:$Q$347,10,0)</f>
        <v>Alto</v>
      </c>
    </row>
    <row r="206" spans="1:13" x14ac:dyDescent="0.3">
      <c r="A206" s="139">
        <f t="shared" si="133"/>
        <v>6</v>
      </c>
      <c r="B206" s="148">
        <f t="shared" si="135"/>
        <v>10</v>
      </c>
      <c r="D206" s="149" t="str">
        <f>+VLOOKUP($A206,mUNICIPIOS!$B$4:$F$343,2,0)</f>
        <v>Guatemala</v>
      </c>
      <c r="E206" s="149">
        <f>+VLOOKUP($A206,mUNICIPIOS!$B$4:$F$343,3,0)</f>
        <v>106</v>
      </c>
      <c r="F206" s="149" t="str">
        <f>+VLOOKUP($A206,mUNICIPIOS!$B$4:$F$343,4,0)</f>
        <v>Chinautla</v>
      </c>
      <c r="G206" s="139" t="str">
        <f t="shared" ref="G206:K206" si="168">+G168</f>
        <v>02</v>
      </c>
      <c r="H206" t="str">
        <f t="shared" si="168"/>
        <v>IIC</v>
      </c>
      <c r="I206" t="str">
        <f t="shared" si="168"/>
        <v>Índice de Información a la Ciudadanía</v>
      </c>
      <c r="J206" t="str">
        <f t="shared" si="168"/>
        <v>02-04</v>
      </c>
      <c r="K206" t="str">
        <f t="shared" si="168"/>
        <v>Relación del monto contratado por medio de Guate compras con el total del presupuesto de egresos vigente.</v>
      </c>
      <c r="L206" s="150">
        <f>+VLOOKUP($E206,IIC_2018!$B$8:$Q$347,12,0)</f>
        <v>0.58620799016684377</v>
      </c>
      <c r="M206" s="142" t="str">
        <f>+VLOOKUP($E206,IIC_2018!$B$8:$Q$347,13,0)</f>
        <v>Medio</v>
      </c>
    </row>
    <row r="207" spans="1:13" x14ac:dyDescent="0.3">
      <c r="A207" s="139">
        <f t="shared" si="133"/>
        <v>6</v>
      </c>
      <c r="B207" s="148">
        <f t="shared" si="135"/>
        <v>11</v>
      </c>
      <c r="D207" s="149" t="str">
        <f>+VLOOKUP($A207,mUNICIPIOS!$B$4:$F$343,2,0)</f>
        <v>Guatemala</v>
      </c>
      <c r="E207" s="149">
        <f>+VLOOKUP($A207,mUNICIPIOS!$B$4:$F$343,3,0)</f>
        <v>106</v>
      </c>
      <c r="F207" s="149" t="str">
        <f>+VLOOKUP($A207,mUNICIPIOS!$B$4:$F$343,4,0)</f>
        <v>Chinautla</v>
      </c>
      <c r="G207" s="139" t="str">
        <f t="shared" ref="G207:K207" si="169">+G169</f>
        <v>02</v>
      </c>
      <c r="H207" t="str">
        <f t="shared" si="169"/>
        <v>IIC</v>
      </c>
      <c r="I207" t="str">
        <f t="shared" si="169"/>
        <v>Índice de Información a la Ciudadanía</v>
      </c>
      <c r="J207" t="str">
        <f t="shared" si="169"/>
        <v>INDICE</v>
      </c>
      <c r="K207">
        <f t="shared" si="169"/>
        <v>0</v>
      </c>
      <c r="L207" s="150">
        <f>+VLOOKUP($E207,IIC_2018!$B$8:$Q$347,15,0)</f>
        <v>0.73655199754171097</v>
      </c>
      <c r="M207" s="142" t="str">
        <f>+VLOOKUP($E207,IIC_2018!$B$8:$Q$347,16,0)</f>
        <v>Medio alto</v>
      </c>
    </row>
    <row r="208" spans="1:13" x14ac:dyDescent="0.3">
      <c r="A208" s="139">
        <f t="shared" si="133"/>
        <v>6</v>
      </c>
      <c r="B208" s="148">
        <f t="shared" si="135"/>
        <v>12</v>
      </c>
      <c r="D208" s="149" t="str">
        <f>+VLOOKUP($A208,mUNICIPIOS!$B$4:$F$343,2,0)</f>
        <v>Guatemala</v>
      </c>
      <c r="E208" s="149">
        <f>+VLOOKUP($A208,mUNICIPIOS!$B$4:$F$343,3,0)</f>
        <v>106</v>
      </c>
      <c r="F208" s="149" t="str">
        <f>+VLOOKUP($A208,mUNICIPIOS!$B$4:$F$343,4,0)</f>
        <v>Chinautla</v>
      </c>
      <c r="G208" s="139" t="str">
        <f t="shared" ref="G208:K208" si="170">+G170</f>
        <v>03</v>
      </c>
      <c r="H208" t="str">
        <f t="shared" si="170"/>
        <v>ISP</v>
      </c>
      <c r="I208" t="str">
        <f t="shared" si="170"/>
        <v>Índice de Servicios Públicos</v>
      </c>
      <c r="J208" t="str">
        <f t="shared" si="170"/>
        <v>03-01</v>
      </c>
      <c r="K208" t="str">
        <f t="shared" si="170"/>
        <v>Cobertura del servicio público de agua</v>
      </c>
      <c r="L208" s="150">
        <f>+VLOOKUP($E208,ISP_2018!$B$8:$T$347,3,0)</f>
        <v>0.19350469248879285</v>
      </c>
      <c r="M208" s="142" t="str">
        <f>+VLOOKUP($E208,ISP_2018!$B$8:$T$347,4,0)</f>
        <v>Bajo</v>
      </c>
    </row>
    <row r="209" spans="1:13" x14ac:dyDescent="0.3">
      <c r="A209" s="139">
        <f t="shared" si="133"/>
        <v>6</v>
      </c>
      <c r="B209" s="148">
        <f t="shared" si="135"/>
        <v>13</v>
      </c>
      <c r="D209" s="149" t="str">
        <f>+VLOOKUP($A209,mUNICIPIOS!$B$4:$F$343,2,0)</f>
        <v>Guatemala</v>
      </c>
      <c r="E209" s="149">
        <f>+VLOOKUP($A209,mUNICIPIOS!$B$4:$F$343,3,0)</f>
        <v>106</v>
      </c>
      <c r="F209" s="149" t="str">
        <f>+VLOOKUP($A209,mUNICIPIOS!$B$4:$F$343,4,0)</f>
        <v>Chinautla</v>
      </c>
      <c r="G209" s="139" t="str">
        <f t="shared" ref="G209:K209" si="171">+G171</f>
        <v>03</v>
      </c>
      <c r="H209" t="str">
        <f t="shared" si="171"/>
        <v>ISP</v>
      </c>
      <c r="I209" t="str">
        <f t="shared" si="171"/>
        <v>Índice de Servicios Públicos</v>
      </c>
      <c r="J209" t="str">
        <f t="shared" si="171"/>
        <v>03-02</v>
      </c>
      <c r="K209" t="str">
        <f t="shared" si="171"/>
        <v>Control de la calidad del servicio público de agua</v>
      </c>
      <c r="L209" s="150">
        <f>+VLOOKUP($E209,ISP_2018!$B$8:$T$347,6,0)</f>
        <v>0.80642857142857149</v>
      </c>
      <c r="M209" s="142" t="str">
        <f>+VLOOKUP($E209,ISP_2018!$B$8:$T$347,7,0)</f>
        <v>Alto</v>
      </c>
    </row>
    <row r="210" spans="1:13" x14ac:dyDescent="0.3">
      <c r="A210" s="139">
        <f t="shared" si="133"/>
        <v>6</v>
      </c>
      <c r="B210" s="148">
        <f t="shared" si="135"/>
        <v>14</v>
      </c>
      <c r="D210" s="149" t="str">
        <f>+VLOOKUP($A210,mUNICIPIOS!$B$4:$F$343,2,0)</f>
        <v>Guatemala</v>
      </c>
      <c r="E210" s="149">
        <f>+VLOOKUP($A210,mUNICIPIOS!$B$4:$F$343,3,0)</f>
        <v>106</v>
      </c>
      <c r="F210" s="149" t="str">
        <f>+VLOOKUP($A210,mUNICIPIOS!$B$4:$F$343,4,0)</f>
        <v>Chinautla</v>
      </c>
      <c r="G210" s="139" t="str">
        <f t="shared" ref="G210:K210" si="172">+G172</f>
        <v>03</v>
      </c>
      <c r="H210" t="str">
        <f t="shared" si="172"/>
        <v>ISP</v>
      </c>
      <c r="I210" t="str">
        <f t="shared" si="172"/>
        <v>Índice de Servicios Públicos</v>
      </c>
      <c r="J210" t="str">
        <f t="shared" si="172"/>
        <v>03-03</v>
      </c>
      <c r="K210" t="str">
        <f t="shared" si="172"/>
        <v>Disposición  y tratamiento  de aguas residuales</v>
      </c>
      <c r="L210" s="150">
        <f>+VLOOKUP($E210,ISP_2018!$B$8:$T$347,9,0)</f>
        <v>0.86514890434356928</v>
      </c>
      <c r="M210" s="142" t="str">
        <f>+VLOOKUP($E210,ISP_2018!$B$8:$T$347,10,0)</f>
        <v>Alto</v>
      </c>
    </row>
    <row r="211" spans="1:13" x14ac:dyDescent="0.3">
      <c r="A211" s="139">
        <f t="shared" si="133"/>
        <v>6</v>
      </c>
      <c r="B211" s="148">
        <f t="shared" si="135"/>
        <v>15</v>
      </c>
      <c r="D211" s="149" t="str">
        <f>+VLOOKUP($A211,mUNICIPIOS!$B$4:$F$343,2,0)</f>
        <v>Guatemala</v>
      </c>
      <c r="E211" s="149">
        <f>+VLOOKUP($A211,mUNICIPIOS!$B$4:$F$343,3,0)</f>
        <v>106</v>
      </c>
      <c r="F211" s="149" t="str">
        <f>+VLOOKUP($A211,mUNICIPIOS!$B$4:$F$343,4,0)</f>
        <v>Chinautla</v>
      </c>
      <c r="G211" s="139" t="str">
        <f t="shared" ref="G211:K211" si="173">+G173</f>
        <v>03</v>
      </c>
      <c r="H211" t="str">
        <f t="shared" si="173"/>
        <v>ISP</v>
      </c>
      <c r="I211" t="str">
        <f t="shared" si="173"/>
        <v>Índice de Servicios Públicos</v>
      </c>
      <c r="J211" t="str">
        <f t="shared" si="173"/>
        <v>03-04</v>
      </c>
      <c r="K211" t="str">
        <f t="shared" si="173"/>
        <v>Gestión y manejo de los residuos y desechos sólidos</v>
      </c>
      <c r="L211" s="150">
        <f>+VLOOKUP($E211,ISP_2018!$B$8:$T$347,12,0)</f>
        <v>0.61999504447881049</v>
      </c>
      <c r="M211" s="142" t="str">
        <f>+VLOOKUP($E211,ISP_2018!$B$8:$T$347,13,0)</f>
        <v>Medio alto</v>
      </c>
    </row>
    <row r="212" spans="1:13" x14ac:dyDescent="0.3">
      <c r="A212" s="139">
        <f t="shared" si="133"/>
        <v>6</v>
      </c>
      <c r="B212" s="148">
        <f t="shared" si="135"/>
        <v>16</v>
      </c>
      <c r="D212" s="149" t="str">
        <f>+VLOOKUP($A212,mUNICIPIOS!$B$4:$F$343,2,0)</f>
        <v>Guatemala</v>
      </c>
      <c r="E212" s="149">
        <f>+VLOOKUP($A212,mUNICIPIOS!$B$4:$F$343,3,0)</f>
        <v>106</v>
      </c>
      <c r="F212" s="149" t="str">
        <f>+VLOOKUP($A212,mUNICIPIOS!$B$4:$F$343,4,0)</f>
        <v>Chinautla</v>
      </c>
      <c r="G212" s="139" t="str">
        <f t="shared" ref="G212:K212" si="174">+G174</f>
        <v>03</v>
      </c>
      <c r="H212" t="str">
        <f t="shared" si="174"/>
        <v>ISP</v>
      </c>
      <c r="I212" t="str">
        <f t="shared" si="174"/>
        <v>Índice de Servicios Públicos</v>
      </c>
      <c r="J212" t="str">
        <f t="shared" si="174"/>
        <v>03-05</v>
      </c>
      <c r="K212" t="str">
        <f t="shared" si="174"/>
        <v>Gestión de servicios públicos municipales</v>
      </c>
      <c r="L212" s="150">
        <f>+VLOOKUP($E212,ISP_2018!$B$8:$T$347,15,0)</f>
        <v>0.33333333333333337</v>
      </c>
      <c r="M212" s="142" t="str">
        <f>+VLOOKUP($E212,ISP_2018!$B$8:$T$347,16,0)</f>
        <v>Medio bajo</v>
      </c>
    </row>
    <row r="213" spans="1:13" x14ac:dyDescent="0.3">
      <c r="A213" s="139">
        <f t="shared" si="133"/>
        <v>6</v>
      </c>
      <c r="B213" s="148">
        <f t="shared" si="135"/>
        <v>17</v>
      </c>
      <c r="D213" s="149" t="str">
        <f>+VLOOKUP($A213,mUNICIPIOS!$B$4:$F$343,2,0)</f>
        <v>Guatemala</v>
      </c>
      <c r="E213" s="149">
        <f>+VLOOKUP($A213,mUNICIPIOS!$B$4:$F$343,3,0)</f>
        <v>106</v>
      </c>
      <c r="F213" s="149" t="str">
        <f>+VLOOKUP($A213,mUNICIPIOS!$B$4:$F$343,4,0)</f>
        <v>Chinautla</v>
      </c>
      <c r="G213" s="139" t="str">
        <f t="shared" ref="G213:K213" si="175">+G175</f>
        <v>03</v>
      </c>
      <c r="H213" t="str">
        <f t="shared" si="175"/>
        <v>ISP</v>
      </c>
      <c r="I213" t="str">
        <f t="shared" si="175"/>
        <v>Índice de Servicios Públicos</v>
      </c>
      <c r="J213" t="str">
        <f t="shared" si="175"/>
        <v>INDICE</v>
      </c>
      <c r="K213">
        <f t="shared" si="175"/>
        <v>0</v>
      </c>
      <c r="L213" s="150">
        <f>+VLOOKUP($E213,ISP_2018!$B$8:$T$347,18,0)</f>
        <v>0.62497449710859332</v>
      </c>
      <c r="M213" s="142" t="str">
        <f>+VLOOKUP($E213,ISP_2018!$B$8:$T$347,19,0)</f>
        <v>Medio alto</v>
      </c>
    </row>
    <row r="214" spans="1:13" x14ac:dyDescent="0.3">
      <c r="A214" s="139">
        <f t="shared" si="133"/>
        <v>6</v>
      </c>
      <c r="B214" s="148">
        <f t="shared" si="135"/>
        <v>18</v>
      </c>
      <c r="D214" s="149" t="str">
        <f>+VLOOKUP($A214,mUNICIPIOS!$B$4:$F$343,2,0)</f>
        <v>Guatemala</v>
      </c>
      <c r="E214" s="149">
        <f>+VLOOKUP($A214,mUNICIPIOS!$B$4:$F$343,3,0)</f>
        <v>106</v>
      </c>
      <c r="F214" s="149" t="str">
        <f>+VLOOKUP($A214,mUNICIPIOS!$B$4:$F$343,4,0)</f>
        <v>Chinautla</v>
      </c>
      <c r="G214" s="139" t="str">
        <f t="shared" ref="G214:K214" si="176">+G176</f>
        <v>04</v>
      </c>
      <c r="H214" t="str">
        <f t="shared" si="176"/>
        <v>IGA</v>
      </c>
      <c r="I214" t="str">
        <f t="shared" si="176"/>
        <v>Índice de Gestión Administrativa</v>
      </c>
      <c r="J214" t="str">
        <f t="shared" si="176"/>
        <v>04-01</v>
      </c>
      <c r="K214" t="str">
        <f t="shared" si="176"/>
        <v>Existencia de elementos de atención municipal orientada al vecino</v>
      </c>
      <c r="L214" s="150">
        <f>+VLOOKUP($E214,IGA_2018!$B$8:$N$347,3,0)</f>
        <v>0.75</v>
      </c>
      <c r="M214" s="142" t="str">
        <f>+VLOOKUP($E214,IGA_2018!$B$8:$N$347,4,0)</f>
        <v>Medio alto</v>
      </c>
    </row>
    <row r="215" spans="1:13" x14ac:dyDescent="0.3">
      <c r="A215" s="139">
        <f t="shared" si="133"/>
        <v>6</v>
      </c>
      <c r="B215" s="148">
        <f t="shared" si="135"/>
        <v>19</v>
      </c>
      <c r="D215" s="149" t="str">
        <f>+VLOOKUP($A215,mUNICIPIOS!$B$4:$F$343,2,0)</f>
        <v>Guatemala</v>
      </c>
      <c r="E215" s="149">
        <f>+VLOOKUP($A215,mUNICIPIOS!$B$4:$F$343,3,0)</f>
        <v>106</v>
      </c>
      <c r="F215" s="149" t="str">
        <f>+VLOOKUP($A215,mUNICIPIOS!$B$4:$F$343,4,0)</f>
        <v>Chinautla</v>
      </c>
      <c r="G215" s="139" t="str">
        <f t="shared" ref="G215:K215" si="177">+G177</f>
        <v>04</v>
      </c>
      <c r="H215" t="str">
        <f t="shared" si="177"/>
        <v>IGA</v>
      </c>
      <c r="I215" t="str">
        <f t="shared" si="177"/>
        <v>Índice de Gestión Administrativa</v>
      </c>
      <c r="J215" t="str">
        <f t="shared" si="177"/>
        <v>04-02</v>
      </c>
      <c r="K215" t="str">
        <f t="shared" si="177"/>
        <v>Gestión del recurso humano.</v>
      </c>
      <c r="L215" s="150">
        <f>+VLOOKUP($E215,IGA_2018!$B$8:$N$347,6,0)</f>
        <v>0.49549317537986109</v>
      </c>
      <c r="M215" s="142" t="str">
        <f>+VLOOKUP($E215,IGA_2018!$B$8:$N$347,7,0)</f>
        <v>Medio</v>
      </c>
    </row>
    <row r="216" spans="1:13" x14ac:dyDescent="0.3">
      <c r="A216" s="139">
        <f t="shared" si="133"/>
        <v>6</v>
      </c>
      <c r="B216" s="148">
        <f t="shared" si="135"/>
        <v>20</v>
      </c>
      <c r="D216" s="149" t="str">
        <f>+VLOOKUP($A216,mUNICIPIOS!$B$4:$F$343,2,0)</f>
        <v>Guatemala</v>
      </c>
      <c r="E216" s="149">
        <f>+VLOOKUP($A216,mUNICIPIOS!$B$4:$F$343,3,0)</f>
        <v>106</v>
      </c>
      <c r="F216" s="149" t="str">
        <f>+VLOOKUP($A216,mUNICIPIOS!$B$4:$F$343,4,0)</f>
        <v>Chinautla</v>
      </c>
      <c r="G216" s="139" t="str">
        <f t="shared" ref="G216:K216" si="178">+G178</f>
        <v>04</v>
      </c>
      <c r="H216" t="str">
        <f t="shared" si="178"/>
        <v>IGA</v>
      </c>
      <c r="I216" t="str">
        <f t="shared" si="178"/>
        <v>Índice de Gestión Administrativa</v>
      </c>
      <c r="J216" t="str">
        <f t="shared" si="178"/>
        <v>04-03</v>
      </c>
      <c r="K216" t="str">
        <f t="shared" si="178"/>
        <v>Existencia de oficinas municipales con instrumentos de gestión.</v>
      </c>
      <c r="L216" s="150">
        <f>+VLOOKUP($E216,IGA_2018!$B$8:$N$347,9,0)</f>
        <v>0.5625</v>
      </c>
      <c r="M216" s="142" t="str">
        <f>+VLOOKUP($E216,IGA_2018!$B$8:$N$347,10,0)</f>
        <v>Medio</v>
      </c>
    </row>
    <row r="217" spans="1:13" x14ac:dyDescent="0.3">
      <c r="A217" s="139">
        <f t="shared" si="133"/>
        <v>6</v>
      </c>
      <c r="B217" s="148">
        <f t="shared" si="135"/>
        <v>21</v>
      </c>
      <c r="D217" s="149" t="str">
        <f>+VLOOKUP($A217,mUNICIPIOS!$B$4:$F$343,2,0)</f>
        <v>Guatemala</v>
      </c>
      <c r="E217" s="149">
        <f>+VLOOKUP($A217,mUNICIPIOS!$B$4:$F$343,3,0)</f>
        <v>106</v>
      </c>
      <c r="F217" s="149" t="str">
        <f>+VLOOKUP($A217,mUNICIPIOS!$B$4:$F$343,4,0)</f>
        <v>Chinautla</v>
      </c>
      <c r="G217" s="139" t="str">
        <f t="shared" ref="G217:K217" si="179">+G179</f>
        <v>04</v>
      </c>
      <c r="H217" t="str">
        <f t="shared" si="179"/>
        <v>IGA</v>
      </c>
      <c r="I217" t="str">
        <f t="shared" si="179"/>
        <v>Índice de Gestión Administrativa</v>
      </c>
      <c r="J217" t="str">
        <f t="shared" si="179"/>
        <v>INDICE</v>
      </c>
      <c r="K217">
        <f t="shared" si="179"/>
        <v>0</v>
      </c>
      <c r="L217" s="150">
        <f>+VLOOKUP($E217,IGA_2018!$B$8:$N$347,12,0)</f>
        <v>0.59529761138295134</v>
      </c>
      <c r="M217" s="142" t="str">
        <f>+VLOOKUP($E217,IGA_2018!$B$8:$N$347,13,0)</f>
        <v>Medio</v>
      </c>
    </row>
    <row r="218" spans="1:13" x14ac:dyDescent="0.3">
      <c r="A218" s="139">
        <f t="shared" si="133"/>
        <v>6</v>
      </c>
      <c r="B218" s="148">
        <f t="shared" si="135"/>
        <v>22</v>
      </c>
      <c r="D218" s="149" t="str">
        <f>+VLOOKUP($A218,mUNICIPIOS!$B$4:$F$343,2,0)</f>
        <v>Guatemala</v>
      </c>
      <c r="E218" s="149">
        <f>+VLOOKUP($A218,mUNICIPIOS!$B$4:$F$343,3,0)</f>
        <v>106</v>
      </c>
      <c r="F218" s="149" t="str">
        <f>+VLOOKUP($A218,mUNICIPIOS!$B$4:$F$343,4,0)</f>
        <v>Chinautla</v>
      </c>
      <c r="G218" s="139" t="str">
        <f t="shared" ref="G218:K218" si="180">+G180</f>
        <v>05</v>
      </c>
      <c r="H218" t="str">
        <f t="shared" si="180"/>
        <v>IGF</v>
      </c>
      <c r="I218" t="str">
        <f t="shared" si="180"/>
        <v>Índice de Gestión Financiera</v>
      </c>
      <c r="J218" t="str">
        <f t="shared" si="180"/>
        <v>05-01</v>
      </c>
      <c r="K218" t="str">
        <f t="shared" si="180"/>
        <v>Autonomía financiera municipal</v>
      </c>
      <c r="L218" s="150">
        <f>+VLOOKUP($E218,IGF_2018!$B$8:$Z$347,3,0)</f>
        <v>0.53278834142519405</v>
      </c>
      <c r="M218" s="142" t="str">
        <f>+VLOOKUP($E218,IGF_2018!$B$8:$Z$347,4,0)</f>
        <v>Medio</v>
      </c>
    </row>
    <row r="219" spans="1:13" x14ac:dyDescent="0.3">
      <c r="A219" s="139">
        <f t="shared" si="133"/>
        <v>6</v>
      </c>
      <c r="B219" s="148">
        <f t="shared" si="135"/>
        <v>23</v>
      </c>
      <c r="D219" s="149" t="str">
        <f>+VLOOKUP($A219,mUNICIPIOS!$B$4:$F$343,2,0)</f>
        <v>Guatemala</v>
      </c>
      <c r="E219" s="149">
        <f>+VLOOKUP($A219,mUNICIPIOS!$B$4:$F$343,3,0)</f>
        <v>106</v>
      </c>
      <c r="F219" s="149" t="str">
        <f>+VLOOKUP($A219,mUNICIPIOS!$B$4:$F$343,4,0)</f>
        <v>Chinautla</v>
      </c>
      <c r="G219" s="139" t="str">
        <f t="shared" ref="G219:K219" si="181">+G181</f>
        <v>05</v>
      </c>
      <c r="H219" t="str">
        <f t="shared" si="181"/>
        <v>IGF</v>
      </c>
      <c r="I219" t="str">
        <f t="shared" si="181"/>
        <v>Índice de Gestión Financiera</v>
      </c>
      <c r="J219" t="str">
        <f t="shared" si="181"/>
        <v>05-02</v>
      </c>
      <c r="K219" t="str">
        <f t="shared" si="181"/>
        <v xml:space="preserve">Ingresos propios por habitante -sin regalías- </v>
      </c>
      <c r="L219" s="150">
        <f>+VLOOKUP($E219,IGF_2018!$B$8:$Z$347,6,0)</f>
        <v>0.1701437704693903</v>
      </c>
      <c r="M219" s="142" t="str">
        <f>+VLOOKUP($E219,IGF_2018!$B$8:$Z$347,7,0)</f>
        <v>Bajo</v>
      </c>
    </row>
    <row r="220" spans="1:13" x14ac:dyDescent="0.3">
      <c r="A220" s="139">
        <f t="shared" si="133"/>
        <v>6</v>
      </c>
      <c r="B220" s="148">
        <f t="shared" si="135"/>
        <v>24</v>
      </c>
      <c r="D220" s="149" t="str">
        <f>+VLOOKUP($A220,mUNICIPIOS!$B$4:$F$343,2,0)</f>
        <v>Guatemala</v>
      </c>
      <c r="E220" s="149">
        <f>+VLOOKUP($A220,mUNICIPIOS!$B$4:$F$343,3,0)</f>
        <v>106</v>
      </c>
      <c r="F220" s="149" t="str">
        <f>+VLOOKUP($A220,mUNICIPIOS!$B$4:$F$343,4,0)</f>
        <v>Chinautla</v>
      </c>
      <c r="G220" s="139" t="str">
        <f t="shared" ref="G220:K220" si="182">+G182</f>
        <v>05</v>
      </c>
      <c r="H220" t="str">
        <f t="shared" si="182"/>
        <v>IGF</v>
      </c>
      <c r="I220" t="str">
        <f t="shared" si="182"/>
        <v>Índice de Gestión Financiera</v>
      </c>
      <c r="J220" t="str">
        <f t="shared" si="182"/>
        <v>05-03</v>
      </c>
      <c r="K220" t="str">
        <f t="shared" si="182"/>
        <v>Ingresos del IUSI en relación a los ingresos propios -sin regalías-</v>
      </c>
      <c r="L220" s="150">
        <f>+VLOOKUP($E220,IGF_2018!$B$8:$Z$347,9,0)</f>
        <v>0.47672591123187336</v>
      </c>
      <c r="M220" s="142" t="str">
        <f>+VLOOKUP($E220,IGF_2018!$B$8:$Z$347,10,0)</f>
        <v>Medio</v>
      </c>
    </row>
    <row r="221" spans="1:13" x14ac:dyDescent="0.3">
      <c r="A221" s="139">
        <f t="shared" si="133"/>
        <v>6</v>
      </c>
      <c r="B221" s="148">
        <f t="shared" si="135"/>
        <v>25</v>
      </c>
      <c r="D221" s="149" t="str">
        <f>+VLOOKUP($A221,mUNICIPIOS!$B$4:$F$343,2,0)</f>
        <v>Guatemala</v>
      </c>
      <c r="E221" s="149">
        <f>+VLOOKUP($A221,mUNICIPIOS!$B$4:$F$343,3,0)</f>
        <v>106</v>
      </c>
      <c r="F221" s="149" t="str">
        <f>+VLOOKUP($A221,mUNICIPIOS!$B$4:$F$343,4,0)</f>
        <v>Chinautla</v>
      </c>
      <c r="G221" s="139" t="str">
        <f t="shared" ref="G221:K221" si="183">+G183</f>
        <v>05</v>
      </c>
      <c r="H221" t="str">
        <f t="shared" si="183"/>
        <v>IGF</v>
      </c>
      <c r="I221" t="str">
        <f t="shared" si="183"/>
        <v>Índice de Gestión Financiera</v>
      </c>
      <c r="J221" t="str">
        <f t="shared" si="183"/>
        <v>05-04</v>
      </c>
      <c r="K221" t="str">
        <f t="shared" si="183"/>
        <v>Inversión anual en capital fijo por habitante</v>
      </c>
      <c r="L221" s="150">
        <f>+VLOOKUP($E221,IGF_2018!$B$8:$Z$347,12,0)</f>
        <v>5.4309091696385946E-2</v>
      </c>
      <c r="M221" s="142" t="str">
        <f>+VLOOKUP($E221,IGF_2018!$B$8:$Z$347,13,0)</f>
        <v>Bajo</v>
      </c>
    </row>
    <row r="222" spans="1:13" x14ac:dyDescent="0.3">
      <c r="A222" s="139">
        <f t="shared" si="133"/>
        <v>6</v>
      </c>
      <c r="B222" s="148">
        <f t="shared" si="135"/>
        <v>26</v>
      </c>
      <c r="D222" s="149" t="str">
        <f>+VLOOKUP($A222,mUNICIPIOS!$B$4:$F$343,2,0)</f>
        <v>Guatemala</v>
      </c>
      <c r="E222" s="149">
        <f>+VLOOKUP($A222,mUNICIPIOS!$B$4:$F$343,3,0)</f>
        <v>106</v>
      </c>
      <c r="F222" s="149" t="str">
        <f>+VLOOKUP($A222,mUNICIPIOS!$B$4:$F$343,4,0)</f>
        <v>Chinautla</v>
      </c>
      <c r="G222" s="139" t="str">
        <f t="shared" ref="G222:K222" si="184">+G184</f>
        <v>05</v>
      </c>
      <c r="H222" t="str">
        <f t="shared" si="184"/>
        <v>IGF</v>
      </c>
      <c r="I222" t="str">
        <f t="shared" si="184"/>
        <v>Índice de Gestión Financiera</v>
      </c>
      <c r="J222" t="str">
        <f t="shared" si="184"/>
        <v>05-05</v>
      </c>
      <c r="K222" t="str">
        <f t="shared" si="184"/>
        <v>Inversión anual en capital fijo con recursos percibidos por ingresos propios</v>
      </c>
      <c r="L222" s="150">
        <f>+VLOOKUP($E222,IGF_2018!$B$8:$Z$347,15,0)</f>
        <v>0.15309004843014706</v>
      </c>
      <c r="M222" s="142" t="str">
        <f>+VLOOKUP($E222,IGF_2018!$B$8:$Z$347,16,0)</f>
        <v>Bajo</v>
      </c>
    </row>
    <row r="223" spans="1:13" x14ac:dyDescent="0.3">
      <c r="A223" s="139">
        <f t="shared" si="133"/>
        <v>6</v>
      </c>
      <c r="B223" s="148">
        <f t="shared" si="135"/>
        <v>27</v>
      </c>
      <c r="D223" s="149" t="str">
        <f>+VLOOKUP($A223,mUNICIPIOS!$B$4:$F$343,2,0)</f>
        <v>Guatemala</v>
      </c>
      <c r="E223" s="149">
        <f>+VLOOKUP($A223,mUNICIPIOS!$B$4:$F$343,3,0)</f>
        <v>106</v>
      </c>
      <c r="F223" s="149" t="str">
        <f>+VLOOKUP($A223,mUNICIPIOS!$B$4:$F$343,4,0)</f>
        <v>Chinautla</v>
      </c>
      <c r="G223" s="139" t="str">
        <f t="shared" ref="G223:K223" si="185">+G185</f>
        <v>05</v>
      </c>
      <c r="H223" t="str">
        <f t="shared" si="185"/>
        <v>IGF</v>
      </c>
      <c r="I223" t="str">
        <f t="shared" si="185"/>
        <v>Índice de Gestión Financiera</v>
      </c>
      <c r="J223" t="str">
        <f t="shared" si="185"/>
        <v>05-06</v>
      </c>
      <c r="K223" t="str">
        <f t="shared" si="185"/>
        <v xml:space="preserve">Inversión anual en capital fijo con recursos percibidos por transferencias del Gobierno Central </v>
      </c>
      <c r="L223" s="150">
        <f>+VLOOKUP($E223,IGF_2018!$B$8:$Z$347,18,0)</f>
        <v>0.15329314281133044</v>
      </c>
      <c r="M223" s="142" t="str">
        <f>+VLOOKUP($E223,IGF_2018!$B$8:$Z$347,19,0)</f>
        <v>Bajo</v>
      </c>
    </row>
    <row r="224" spans="1:13" x14ac:dyDescent="0.3">
      <c r="A224" s="139">
        <f t="shared" si="133"/>
        <v>6</v>
      </c>
      <c r="B224" s="148">
        <f t="shared" si="135"/>
        <v>28</v>
      </c>
      <c r="D224" s="149" t="str">
        <f>+VLOOKUP($A224,mUNICIPIOS!$B$4:$F$343,2,0)</f>
        <v>Guatemala</v>
      </c>
      <c r="E224" s="149">
        <f>+VLOOKUP($A224,mUNICIPIOS!$B$4:$F$343,3,0)</f>
        <v>106</v>
      </c>
      <c r="F224" s="149" t="str">
        <f>+VLOOKUP($A224,mUNICIPIOS!$B$4:$F$343,4,0)</f>
        <v>Chinautla</v>
      </c>
      <c r="G224" s="139" t="str">
        <f t="shared" ref="G224:K224" si="186">+G186</f>
        <v>05</v>
      </c>
      <c r="H224" t="str">
        <f t="shared" si="186"/>
        <v>IGF</v>
      </c>
      <c r="I224" t="str">
        <f t="shared" si="186"/>
        <v>Índice de Gestión Financiera</v>
      </c>
      <c r="J224" t="str">
        <f t="shared" si="186"/>
        <v>05-07</v>
      </c>
      <c r="K224" t="str">
        <f t="shared" si="186"/>
        <v>Financiamiento por endeudamiento municipal</v>
      </c>
      <c r="L224" s="150">
        <f>+VLOOKUP($E224,IGF_2018!$B$8:$Z$347,21,0)</f>
        <v>1</v>
      </c>
      <c r="M224" s="142" t="str">
        <f>+VLOOKUP($E224,IGF_2018!$B$8:$Z$347,22,0)</f>
        <v>Alto</v>
      </c>
    </row>
    <row r="225" spans="1:13" x14ac:dyDescent="0.3">
      <c r="A225" s="139">
        <f t="shared" si="133"/>
        <v>6</v>
      </c>
      <c r="B225" s="148">
        <f t="shared" si="135"/>
        <v>29</v>
      </c>
      <c r="D225" s="149" t="str">
        <f>+VLOOKUP($A225,mUNICIPIOS!$B$4:$F$343,2,0)</f>
        <v>Guatemala</v>
      </c>
      <c r="E225" s="149">
        <f>+VLOOKUP($A225,mUNICIPIOS!$B$4:$F$343,3,0)</f>
        <v>106</v>
      </c>
      <c r="F225" s="149" t="str">
        <f>+VLOOKUP($A225,mUNICIPIOS!$B$4:$F$343,4,0)</f>
        <v>Chinautla</v>
      </c>
      <c r="G225" s="139" t="str">
        <f t="shared" ref="G225:K225" si="187">+G187</f>
        <v>05</v>
      </c>
      <c r="H225" t="str">
        <f t="shared" si="187"/>
        <v>IGF</v>
      </c>
      <c r="I225" t="str">
        <f t="shared" si="187"/>
        <v>Índice de Gestión Financiera</v>
      </c>
      <c r="J225" t="str">
        <f t="shared" si="187"/>
        <v>INDICE</v>
      </c>
      <c r="K225">
        <f t="shared" si="187"/>
        <v>0</v>
      </c>
      <c r="L225" s="150">
        <f>+VLOOKUP($E225,IGF_2018!$B$8:$Z$347,24,0)</f>
        <v>0.42432824179589057</v>
      </c>
      <c r="M225" s="142" t="str">
        <f>+VLOOKUP($E225,IGF_2018!$B$8:$Z$347,25,0)</f>
        <v>Medio</v>
      </c>
    </row>
    <row r="226" spans="1:13" x14ac:dyDescent="0.3">
      <c r="A226" s="139">
        <f t="shared" si="133"/>
        <v>6</v>
      </c>
      <c r="B226" s="148">
        <f t="shared" si="135"/>
        <v>30</v>
      </c>
      <c r="D226" s="149" t="str">
        <f>+VLOOKUP($A226,mUNICIPIOS!$B$4:$F$343,2,0)</f>
        <v>Guatemala</v>
      </c>
      <c r="E226" s="149">
        <f>+VLOOKUP($A226,mUNICIPIOS!$B$4:$F$343,3,0)</f>
        <v>106</v>
      </c>
      <c r="F226" s="149" t="str">
        <f>+VLOOKUP($A226,mUNICIPIOS!$B$4:$F$343,4,0)</f>
        <v>Chinautla</v>
      </c>
      <c r="G226" s="139" t="str">
        <f t="shared" ref="G226:K226" si="188">+G188</f>
        <v>06</v>
      </c>
      <c r="H226" t="str">
        <f t="shared" si="188"/>
        <v>IGE</v>
      </c>
      <c r="I226" t="str">
        <f t="shared" si="188"/>
        <v>Índice de Gestión Estratégica</v>
      </c>
      <c r="J226" t="str">
        <f t="shared" si="188"/>
        <v>06-01</v>
      </c>
      <c r="K226" t="str">
        <f t="shared" si="188"/>
        <v>Ejecución del Plan Operativo Anual  (POA)</v>
      </c>
      <c r="L226" s="150">
        <f>+VLOOKUP($E226,IGE_2018!$B$8:$Z$347,3,0)</f>
        <v>0.90454545454545454</v>
      </c>
      <c r="M226" s="142" t="str">
        <f>+VLOOKUP($E226,IGE_2018!$B$8:$Z$347,4,0)</f>
        <v>Alto</v>
      </c>
    </row>
    <row r="227" spans="1:13" x14ac:dyDescent="0.3">
      <c r="A227" s="139">
        <f t="shared" si="133"/>
        <v>6</v>
      </c>
      <c r="B227" s="148">
        <f t="shared" si="135"/>
        <v>31</v>
      </c>
      <c r="D227" s="149" t="str">
        <f>+VLOOKUP($A227,mUNICIPIOS!$B$4:$F$343,2,0)</f>
        <v>Guatemala</v>
      </c>
      <c r="E227" s="149">
        <f>+VLOOKUP($A227,mUNICIPIOS!$B$4:$F$343,3,0)</f>
        <v>106</v>
      </c>
      <c r="F227" s="149" t="str">
        <f>+VLOOKUP($A227,mUNICIPIOS!$B$4:$F$343,4,0)</f>
        <v>Chinautla</v>
      </c>
      <c r="G227" s="139" t="str">
        <f t="shared" ref="G227:K227" si="189">+G189</f>
        <v>06</v>
      </c>
      <c r="H227" t="str">
        <f t="shared" si="189"/>
        <v>IGE</v>
      </c>
      <c r="I227" t="str">
        <f t="shared" si="189"/>
        <v>Índice de Gestión Estratégica</v>
      </c>
      <c r="J227" t="str">
        <f t="shared" si="189"/>
        <v>06-02</v>
      </c>
      <c r="K227" t="str">
        <f t="shared" si="189"/>
        <v>Relación Plan de Desarrollo Municipal y Ordenamiento Territorial (PDM-OT) - Plan Estratégico Institucional (PEI) - Plan Operativo Multianual (POM) - Plan Operativo Anual (POA)</v>
      </c>
      <c r="L227" s="150">
        <f>+VLOOKUP($E227,IGE_2018!$B$8:$Z$347,6,0)</f>
        <v>0.66161524500907432</v>
      </c>
      <c r="M227" s="142" t="str">
        <f>+VLOOKUP($E227,IGE_2018!$B$8:$Z$347,7,0)</f>
        <v>Medio alto</v>
      </c>
    </row>
    <row r="228" spans="1:13" x14ac:dyDescent="0.3">
      <c r="A228" s="139">
        <f t="shared" si="133"/>
        <v>6</v>
      </c>
      <c r="B228" s="148">
        <f t="shared" si="135"/>
        <v>32</v>
      </c>
      <c r="D228" s="149" t="str">
        <f>+VLOOKUP($A228,mUNICIPIOS!$B$4:$F$343,2,0)</f>
        <v>Guatemala</v>
      </c>
      <c r="E228" s="149">
        <f>+VLOOKUP($A228,mUNICIPIOS!$B$4:$F$343,3,0)</f>
        <v>106</v>
      </c>
      <c r="F228" s="149" t="str">
        <f>+VLOOKUP($A228,mUNICIPIOS!$B$4:$F$343,4,0)</f>
        <v>Chinautla</v>
      </c>
      <c r="G228" s="139" t="str">
        <f t="shared" ref="G228:K228" si="190">+G190</f>
        <v>06</v>
      </c>
      <c r="H228" t="str">
        <f t="shared" si="190"/>
        <v>IGE</v>
      </c>
      <c r="I228" t="str">
        <f t="shared" si="190"/>
        <v>Índice de Gestión Estratégica</v>
      </c>
      <c r="J228" t="str">
        <f t="shared" si="190"/>
        <v>06-03</v>
      </c>
      <c r="K228" t="str">
        <f t="shared" si="190"/>
        <v>Presupuesto de egresos relacionado a competencias municipales que responden a prioridades nacionales de desarrollo.</v>
      </c>
      <c r="L228" s="150">
        <f>+VLOOKUP($E228,IGE_2018!$B$8:$Z$347,9,0)</f>
        <v>0.54039319546882125</v>
      </c>
      <c r="M228" s="142" t="str">
        <f>+VLOOKUP($E228,IGE_2018!$B$8:$Z$347,10,0)</f>
        <v>Medio</v>
      </c>
    </row>
    <row r="229" spans="1:13" x14ac:dyDescent="0.3">
      <c r="A229" s="139">
        <f t="shared" si="133"/>
        <v>6</v>
      </c>
      <c r="B229" s="148">
        <f t="shared" si="135"/>
        <v>33</v>
      </c>
      <c r="D229" s="149" t="str">
        <f>+VLOOKUP($A229,mUNICIPIOS!$B$4:$F$343,2,0)</f>
        <v>Guatemala</v>
      </c>
      <c r="E229" s="149">
        <f>+VLOOKUP($A229,mUNICIPIOS!$B$4:$F$343,3,0)</f>
        <v>106</v>
      </c>
      <c r="F229" s="149" t="str">
        <f>+VLOOKUP($A229,mUNICIPIOS!$B$4:$F$343,4,0)</f>
        <v>Chinautla</v>
      </c>
      <c r="G229" s="139" t="str">
        <f t="shared" ref="G229:K229" si="191">+G191</f>
        <v>06</v>
      </c>
      <c r="H229" t="str">
        <f t="shared" si="191"/>
        <v>IGE</v>
      </c>
      <c r="I229" t="str">
        <f t="shared" si="191"/>
        <v>Índice de Gestión Estratégica</v>
      </c>
      <c r="J229" t="str">
        <f t="shared" si="191"/>
        <v>06-04</v>
      </c>
      <c r="K229" t="str">
        <f t="shared" si="191"/>
        <v>Institucionalización de la gestión ordenada del territorio</v>
      </c>
      <c r="L229" s="150">
        <f>+VLOOKUP($E229,IGE_2018!$B$8:$Z$347,12,0)</f>
        <v>0.55000000000000004</v>
      </c>
      <c r="M229" s="142" t="str">
        <f>+VLOOKUP($E229,IGE_2018!$B$8:$Z$347,13,0)</f>
        <v>Medio</v>
      </c>
    </row>
    <row r="230" spans="1:13" x14ac:dyDescent="0.3">
      <c r="A230" s="139">
        <f t="shared" si="133"/>
        <v>6</v>
      </c>
      <c r="B230" s="148">
        <f t="shared" si="135"/>
        <v>34</v>
      </c>
      <c r="D230" s="149" t="str">
        <f>+VLOOKUP($A230,mUNICIPIOS!$B$4:$F$343,2,0)</f>
        <v>Guatemala</v>
      </c>
      <c r="E230" s="149">
        <f>+VLOOKUP($A230,mUNICIPIOS!$B$4:$F$343,3,0)</f>
        <v>106</v>
      </c>
      <c r="F230" s="149" t="str">
        <f>+VLOOKUP($A230,mUNICIPIOS!$B$4:$F$343,4,0)</f>
        <v>Chinautla</v>
      </c>
      <c r="G230" s="139" t="str">
        <f t="shared" ref="G230:K230" si="192">+G192</f>
        <v>06</v>
      </c>
      <c r="H230" t="str">
        <f t="shared" si="192"/>
        <v>IGE</v>
      </c>
      <c r="I230" t="str">
        <f t="shared" si="192"/>
        <v>Índice de Gestión Estratégica</v>
      </c>
      <c r="J230" t="str">
        <f t="shared" si="192"/>
        <v>06-05</v>
      </c>
      <c r="K230" t="str">
        <f t="shared" si="192"/>
        <v>Acciones para la gestión ordenada del territorio</v>
      </c>
      <c r="L230" s="150">
        <f>+VLOOKUP($E230,IGE_2018!$B$8:$Z$347,15,0)</f>
        <v>0.2400000000000001</v>
      </c>
      <c r="M230" s="142" t="str">
        <f>+VLOOKUP($E230,IGE_2018!$B$8:$Z$347,16,0)</f>
        <v>Medio bajo</v>
      </c>
    </row>
    <row r="231" spans="1:13" x14ac:dyDescent="0.3">
      <c r="A231" s="139">
        <f t="shared" si="133"/>
        <v>6</v>
      </c>
      <c r="B231" s="148">
        <f t="shared" si="135"/>
        <v>35</v>
      </c>
      <c r="D231" s="149" t="str">
        <f>+VLOOKUP($A231,mUNICIPIOS!$B$4:$F$343,2,0)</f>
        <v>Guatemala</v>
      </c>
      <c r="E231" s="149">
        <f>+VLOOKUP($A231,mUNICIPIOS!$B$4:$F$343,3,0)</f>
        <v>106</v>
      </c>
      <c r="F231" s="149" t="str">
        <f>+VLOOKUP($A231,mUNICIPIOS!$B$4:$F$343,4,0)</f>
        <v>Chinautla</v>
      </c>
      <c r="G231" s="139" t="str">
        <f t="shared" ref="G231:K231" si="193">+G193</f>
        <v>06</v>
      </c>
      <c r="H231" t="str">
        <f t="shared" si="193"/>
        <v>IGE</v>
      </c>
      <c r="I231" t="str">
        <f t="shared" si="193"/>
        <v>Índice de Gestión Estratégica</v>
      </c>
      <c r="J231" t="str">
        <f t="shared" si="193"/>
        <v>06-06</v>
      </c>
      <c r="K231" t="str">
        <f t="shared" si="193"/>
        <v>Gestión de riesgo en la formulación de proyectos derivados de la planificación operativa anual</v>
      </c>
      <c r="L231" s="150">
        <f>+VLOOKUP($E231,IGE_2018!$B$8:$Z$347,18,0)</f>
        <v>0.7</v>
      </c>
      <c r="M231" s="142" t="str">
        <f>+VLOOKUP($E231,IGE_2018!$B$8:$Z$347,19,0)</f>
        <v>Medio alto</v>
      </c>
    </row>
    <row r="232" spans="1:13" x14ac:dyDescent="0.3">
      <c r="A232" s="139">
        <f t="shared" si="133"/>
        <v>6</v>
      </c>
      <c r="B232" s="148">
        <f t="shared" si="135"/>
        <v>36</v>
      </c>
      <c r="D232" s="149" t="str">
        <f>+VLOOKUP($A232,mUNICIPIOS!$B$4:$F$343,2,0)</f>
        <v>Guatemala</v>
      </c>
      <c r="E232" s="149">
        <f>+VLOOKUP($A232,mUNICIPIOS!$B$4:$F$343,3,0)</f>
        <v>106</v>
      </c>
      <c r="F232" s="149" t="str">
        <f>+VLOOKUP($A232,mUNICIPIOS!$B$4:$F$343,4,0)</f>
        <v>Chinautla</v>
      </c>
      <c r="G232" s="139" t="str">
        <f t="shared" ref="G232:K232" si="194">+G194</f>
        <v>06</v>
      </c>
      <c r="H232" t="str">
        <f t="shared" si="194"/>
        <v>IGE</v>
      </c>
      <c r="I232" t="str">
        <f t="shared" si="194"/>
        <v>Índice de Gestión Estratégica</v>
      </c>
      <c r="J232" t="str">
        <f t="shared" si="194"/>
        <v>06-07</v>
      </c>
      <c r="K232" t="str">
        <f t="shared" si="194"/>
        <v>Ingresos por servicios ambientales en relación a los ingresos propios sin regalías</v>
      </c>
      <c r="L232" s="150">
        <f>+VLOOKUP($E232,IGE_2018!$B$8:$Z$347,21,0)</f>
        <v>1.4165989628569211E-2</v>
      </c>
      <c r="M232" s="142" t="str">
        <f>+VLOOKUP($E232,IGE_2018!$B$8:$Z$347,22,0)</f>
        <v>Bajo</v>
      </c>
    </row>
    <row r="233" spans="1:13" x14ac:dyDescent="0.3">
      <c r="A233" s="139">
        <f t="shared" si="133"/>
        <v>6</v>
      </c>
      <c r="B233" s="148">
        <f t="shared" si="135"/>
        <v>37</v>
      </c>
      <c r="D233" s="149" t="str">
        <f>+VLOOKUP($A233,mUNICIPIOS!$B$4:$F$343,2,0)</f>
        <v>Guatemala</v>
      </c>
      <c r="E233" s="149">
        <f>+VLOOKUP($A233,mUNICIPIOS!$B$4:$F$343,3,0)</f>
        <v>106</v>
      </c>
      <c r="F233" s="149" t="str">
        <f>+VLOOKUP($A233,mUNICIPIOS!$B$4:$F$343,4,0)</f>
        <v>Chinautla</v>
      </c>
      <c r="G233" s="139" t="str">
        <f t="shared" ref="G233:K233" si="195">+G195</f>
        <v>06</v>
      </c>
      <c r="H233" t="str">
        <f t="shared" si="195"/>
        <v>IGE</v>
      </c>
      <c r="I233" t="str">
        <f t="shared" si="195"/>
        <v>Índice de Gestión Estratégica</v>
      </c>
      <c r="J233" t="str">
        <f t="shared" si="195"/>
        <v>INDICE</v>
      </c>
      <c r="K233">
        <f t="shared" si="195"/>
        <v>0</v>
      </c>
      <c r="L233" s="150">
        <f>+VLOOKUP($E233,IGE_2018!$B$8:$Z$347,24,0)</f>
        <v>0.53243900276324163</v>
      </c>
      <c r="M233" s="142" t="str">
        <f>+VLOOKUP($E233,IGE_2018!$B$8:$Z$347,25,0)</f>
        <v>Medio</v>
      </c>
    </row>
    <row r="234" spans="1:13" x14ac:dyDescent="0.3">
      <c r="A234" s="139">
        <f t="shared" si="133"/>
        <v>6</v>
      </c>
      <c r="B234" s="148">
        <f t="shared" si="135"/>
        <v>38</v>
      </c>
      <c r="D234" s="149" t="str">
        <f>+VLOOKUP($A234,mUNICIPIOS!$B$4:$F$343,2,0)</f>
        <v>Guatemala</v>
      </c>
      <c r="E234" s="149">
        <f>+VLOOKUP($A234,mUNICIPIOS!$B$4:$F$343,3,0)</f>
        <v>106</v>
      </c>
      <c r="F234" s="149" t="str">
        <f>+VLOOKUP($A234,mUNICIPIOS!$B$4:$F$343,4,0)</f>
        <v>Chinautla</v>
      </c>
      <c r="G234" s="139" t="str">
        <f t="shared" ref="G234:K234" si="196">+G196</f>
        <v>RANKING</v>
      </c>
      <c r="H234" t="str">
        <f t="shared" si="196"/>
        <v>RGM</v>
      </c>
      <c r="I234" t="str">
        <f t="shared" si="196"/>
        <v>Ranking de la Gestión Municipal 2018</v>
      </c>
      <c r="J234" t="str">
        <f t="shared" si="196"/>
        <v>RANKING</v>
      </c>
      <c r="K234">
        <f t="shared" si="196"/>
        <v>0</v>
      </c>
      <c r="L234" s="151">
        <f>+VLOOKUP($E234,Resultados_generales!$C$8:$AE$347,27,0)</f>
        <v>0.56805323645895844</v>
      </c>
      <c r="M234" t="str">
        <f>+VLOOKUP($E234,Resultados_generales!$C$8:$AE$347,28,0)</f>
        <v>Medio</v>
      </c>
    </row>
    <row r="235" spans="1:13" x14ac:dyDescent="0.3">
      <c r="A235" s="139">
        <f t="shared" si="133"/>
        <v>7</v>
      </c>
      <c r="B235" s="148">
        <f t="shared" si="135"/>
        <v>1</v>
      </c>
      <c r="D235" s="149" t="str">
        <f>+VLOOKUP($A235,mUNICIPIOS!$B$4:$F$343,2,0)</f>
        <v>Guatemala</v>
      </c>
      <c r="E235" s="149">
        <f>+VLOOKUP($A235,mUNICIPIOS!$B$4:$F$343,3,0)</f>
        <v>107</v>
      </c>
      <c r="F235" s="149" t="str">
        <f>+VLOOKUP($A235,mUNICIPIOS!$B$4:$F$343,4,0)</f>
        <v>San Pedro Ayampuc</v>
      </c>
      <c r="G235" s="139" t="str">
        <f t="shared" ref="G235:K235" si="197">+G197</f>
        <v>01</v>
      </c>
      <c r="H235" t="str">
        <f t="shared" si="197"/>
        <v>IPC</v>
      </c>
      <c r="I235" t="str">
        <f t="shared" si="197"/>
        <v>Índice de Participación Ciudadana</v>
      </c>
      <c r="J235" t="str">
        <f t="shared" si="197"/>
        <v>01-01</v>
      </c>
      <c r="K235" t="str">
        <f t="shared" si="197"/>
        <v>Número de reuniones del COMUDE en el año de la medición.</v>
      </c>
      <c r="L235" s="150">
        <f>+VLOOKUP($E235,IPC_2018!$B$8:$T$347,3,0)</f>
        <v>1</v>
      </c>
      <c r="M235" s="142" t="str">
        <f>+VLOOKUP($E235,IPC_2018!$B$8:$T$347,4,0)</f>
        <v>Alto</v>
      </c>
    </row>
    <row r="236" spans="1:13" x14ac:dyDescent="0.3">
      <c r="A236" s="139">
        <f t="shared" si="133"/>
        <v>7</v>
      </c>
      <c r="B236" s="148">
        <f t="shared" si="135"/>
        <v>2</v>
      </c>
      <c r="D236" s="149" t="str">
        <f>+VLOOKUP($A236,mUNICIPIOS!$B$4:$F$343,2,0)</f>
        <v>Guatemala</v>
      </c>
      <c r="E236" s="149">
        <f>+VLOOKUP($A236,mUNICIPIOS!$B$4:$F$343,3,0)</f>
        <v>107</v>
      </c>
      <c r="F236" s="149" t="str">
        <f>+VLOOKUP($A236,mUNICIPIOS!$B$4:$F$343,4,0)</f>
        <v>San Pedro Ayampuc</v>
      </c>
      <c r="G236" s="139" t="str">
        <f t="shared" ref="G236:K236" si="198">+G198</f>
        <v>01</v>
      </c>
      <c r="H236" t="str">
        <f t="shared" si="198"/>
        <v>IPC</v>
      </c>
      <c r="I236" t="str">
        <f t="shared" si="198"/>
        <v>Índice de Participación Ciudadana</v>
      </c>
      <c r="J236" t="str">
        <f t="shared" si="198"/>
        <v>01-02</v>
      </c>
      <c r="K236" t="str">
        <f t="shared" si="198"/>
        <v>Participación de Alcaldes, Concejales y Síndicos determinados o designados en el COMUDE</v>
      </c>
      <c r="L236" s="150">
        <f>+VLOOKUP($E236,IPC_2018!$B$8:$T$347,6,0)</f>
        <v>1</v>
      </c>
      <c r="M236" s="142" t="str">
        <f>+VLOOKUP($E236,IPC_2018!$B$8:$T$347,7,0)</f>
        <v>Alto</v>
      </c>
    </row>
    <row r="237" spans="1:13" x14ac:dyDescent="0.3">
      <c r="A237" s="139">
        <f t="shared" ref="A237:A300" si="199">+IF(B236=38,A236+1,A236)</f>
        <v>7</v>
      </c>
      <c r="B237" s="148">
        <f t="shared" si="135"/>
        <v>3</v>
      </c>
      <c r="D237" s="149" t="str">
        <f>+VLOOKUP($A237,mUNICIPIOS!$B$4:$F$343,2,0)</f>
        <v>Guatemala</v>
      </c>
      <c r="E237" s="149">
        <f>+VLOOKUP($A237,mUNICIPIOS!$B$4:$F$343,3,0)</f>
        <v>107</v>
      </c>
      <c r="F237" s="149" t="str">
        <f>+VLOOKUP($A237,mUNICIPIOS!$B$4:$F$343,4,0)</f>
        <v>San Pedro Ayampuc</v>
      </c>
      <c r="G237" s="139" t="str">
        <f t="shared" ref="G237:K237" si="200">+G199</f>
        <v>01</v>
      </c>
      <c r="H237" t="str">
        <f t="shared" si="200"/>
        <v>IPC</v>
      </c>
      <c r="I237" t="str">
        <f t="shared" si="200"/>
        <v>Índice de Participación Ciudadana</v>
      </c>
      <c r="J237" t="str">
        <f t="shared" si="200"/>
        <v>01-03</v>
      </c>
      <c r="K237" t="str">
        <f t="shared" si="200"/>
        <v>Participación  de organizaciones de jóvenes, mujeres, pueblos mayas, xincas, garífunas, y otras organizaciones en el Comude</v>
      </c>
      <c r="L237" s="150">
        <f>+VLOOKUP($E237,IPC_2018!$B$8:$T$347,9,0)</f>
        <v>0.31050228310502287</v>
      </c>
      <c r="M237" s="142" t="str">
        <f>+VLOOKUP($E237,IPC_2018!$B$8:$T$347,10,0)</f>
        <v>Medio bajo</v>
      </c>
    </row>
    <row r="238" spans="1:13" x14ac:dyDescent="0.3">
      <c r="A238" s="139">
        <f t="shared" si="199"/>
        <v>7</v>
      </c>
      <c r="B238" s="148">
        <f t="shared" ref="B238:B301" si="201">+B200</f>
        <v>4</v>
      </c>
      <c r="D238" s="149" t="str">
        <f>+VLOOKUP($A238,mUNICIPIOS!$B$4:$F$343,2,0)</f>
        <v>Guatemala</v>
      </c>
      <c r="E238" s="149">
        <f>+VLOOKUP($A238,mUNICIPIOS!$B$4:$F$343,3,0)</f>
        <v>107</v>
      </c>
      <c r="F238" s="149" t="str">
        <f>+VLOOKUP($A238,mUNICIPIOS!$B$4:$F$343,4,0)</f>
        <v>San Pedro Ayampuc</v>
      </c>
      <c r="G238" s="139" t="str">
        <f t="shared" ref="G238:K238" si="202">+G200</f>
        <v>01</v>
      </c>
      <c r="H238" t="str">
        <f t="shared" si="202"/>
        <v>IPC</v>
      </c>
      <c r="I238" t="str">
        <f t="shared" si="202"/>
        <v>Índice de Participación Ciudadana</v>
      </c>
      <c r="J238" t="str">
        <f t="shared" si="202"/>
        <v>01-04</v>
      </c>
      <c r="K238" t="str">
        <f t="shared" si="202"/>
        <v>Representatividad territorial del Comude.</v>
      </c>
      <c r="L238" s="150">
        <f>+VLOOKUP($E238,IPC_2018!$B$8:$T$347,12,0)</f>
        <v>0.82941176470588229</v>
      </c>
      <c r="M238" s="142" t="str">
        <f>+VLOOKUP($E238,IPC_2018!$B$8:$T$347,13,0)</f>
        <v>Alto</v>
      </c>
    </row>
    <row r="239" spans="1:13" x14ac:dyDescent="0.3">
      <c r="A239" s="139">
        <f t="shared" si="199"/>
        <v>7</v>
      </c>
      <c r="B239" s="148">
        <f t="shared" si="201"/>
        <v>5</v>
      </c>
      <c r="D239" s="149" t="str">
        <f>+VLOOKUP($A239,mUNICIPIOS!$B$4:$F$343,2,0)</f>
        <v>Guatemala</v>
      </c>
      <c r="E239" s="149">
        <f>+VLOOKUP($A239,mUNICIPIOS!$B$4:$F$343,3,0)</f>
        <v>107</v>
      </c>
      <c r="F239" s="149" t="str">
        <f>+VLOOKUP($A239,mUNICIPIOS!$B$4:$F$343,4,0)</f>
        <v>San Pedro Ayampuc</v>
      </c>
      <c r="G239" s="139" t="str">
        <f t="shared" ref="G239:K239" si="203">+G201</f>
        <v>01</v>
      </c>
      <c r="H239" t="str">
        <f t="shared" si="203"/>
        <v>IPC</v>
      </c>
      <c r="I239" t="str">
        <f t="shared" si="203"/>
        <v>Índice de Participación Ciudadana</v>
      </c>
      <c r="J239" t="str">
        <f t="shared" si="203"/>
        <v>01-05</v>
      </c>
      <c r="K239" t="str">
        <f t="shared" si="203"/>
        <v>Funcionamiento del Comude</v>
      </c>
      <c r="L239" s="150">
        <f>+VLOOKUP($E239,IPC_2018!$B$8:$T$347,15,0)</f>
        <v>0.46968860440625043</v>
      </c>
      <c r="M239" s="142" t="str">
        <f>+VLOOKUP($E239,IPC_2018!$B$8:$T$347,16,0)</f>
        <v>Medio</v>
      </c>
    </row>
    <row r="240" spans="1:13" x14ac:dyDescent="0.3">
      <c r="A240" s="139">
        <f t="shared" si="199"/>
        <v>7</v>
      </c>
      <c r="B240" s="148">
        <f t="shared" si="201"/>
        <v>6</v>
      </c>
      <c r="D240" s="149" t="str">
        <f>+VLOOKUP($A240,mUNICIPIOS!$B$4:$F$343,2,0)</f>
        <v>Guatemala</v>
      </c>
      <c r="E240" s="149">
        <f>+VLOOKUP($A240,mUNICIPIOS!$B$4:$F$343,3,0)</f>
        <v>107</v>
      </c>
      <c r="F240" s="149" t="str">
        <f>+VLOOKUP($A240,mUNICIPIOS!$B$4:$F$343,4,0)</f>
        <v>San Pedro Ayampuc</v>
      </c>
      <c r="G240" s="139" t="str">
        <f t="shared" ref="G240:K240" si="204">+G202</f>
        <v>01</v>
      </c>
      <c r="H240" t="str">
        <f t="shared" si="204"/>
        <v>IPC</v>
      </c>
      <c r="I240" t="str">
        <f t="shared" si="204"/>
        <v>Índice de Participación Ciudadana</v>
      </c>
      <c r="J240" t="str">
        <f t="shared" si="204"/>
        <v>INDICE</v>
      </c>
      <c r="K240">
        <f t="shared" si="204"/>
        <v>0</v>
      </c>
      <c r="L240" s="150">
        <f>+VLOOKUP($E240,IPC_2018!$B$8:$T$347,18,0)</f>
        <v>0.79144039783257336</v>
      </c>
      <c r="M240" s="142" t="str">
        <f>+VLOOKUP($E240,IPC_2018!$B$8:$T$347,19,0)</f>
        <v>Medio alto</v>
      </c>
    </row>
    <row r="241" spans="1:13" x14ac:dyDescent="0.3">
      <c r="A241" s="139">
        <f t="shared" si="199"/>
        <v>7</v>
      </c>
      <c r="B241" s="148">
        <f t="shared" si="201"/>
        <v>7</v>
      </c>
      <c r="D241" s="149" t="str">
        <f>+VLOOKUP($A241,mUNICIPIOS!$B$4:$F$343,2,0)</f>
        <v>Guatemala</v>
      </c>
      <c r="E241" s="149">
        <f>+VLOOKUP($A241,mUNICIPIOS!$B$4:$F$343,3,0)</f>
        <v>107</v>
      </c>
      <c r="F241" s="149" t="str">
        <f>+VLOOKUP($A241,mUNICIPIOS!$B$4:$F$343,4,0)</f>
        <v>San Pedro Ayampuc</v>
      </c>
      <c r="G241" s="139" t="str">
        <f t="shared" ref="G241:K241" si="205">+G203</f>
        <v>02</v>
      </c>
      <c r="H241" t="str">
        <f t="shared" si="205"/>
        <v>IIC</v>
      </c>
      <c r="I241" t="str">
        <f t="shared" si="205"/>
        <v>Índice de Información a la Ciudadanía</v>
      </c>
      <c r="J241" t="str">
        <f t="shared" si="205"/>
        <v>02-01</v>
      </c>
      <c r="K241" t="str">
        <f t="shared" si="205"/>
        <v>Rendición de cuentas cuatrimestral y anual al Comude enfocadas en resultados.</v>
      </c>
      <c r="L241" s="150">
        <f>+VLOOKUP($E241,IIC_2018!$B$8:$Q$347,3,0)</f>
        <v>0.26666666666666666</v>
      </c>
      <c r="M241" s="142" t="str">
        <f>+VLOOKUP($E241,IIC_2018!$B$8:$Q$347,4,0)</f>
        <v>Medio bajo</v>
      </c>
    </row>
    <row r="242" spans="1:13" x14ac:dyDescent="0.3">
      <c r="A242" s="139">
        <f t="shared" si="199"/>
        <v>7</v>
      </c>
      <c r="B242" s="148">
        <f t="shared" si="201"/>
        <v>8</v>
      </c>
      <c r="D242" s="149" t="str">
        <f>+VLOOKUP($A242,mUNICIPIOS!$B$4:$F$343,2,0)</f>
        <v>Guatemala</v>
      </c>
      <c r="E242" s="149">
        <f>+VLOOKUP($A242,mUNICIPIOS!$B$4:$F$343,3,0)</f>
        <v>107</v>
      </c>
      <c r="F242" s="149" t="str">
        <f>+VLOOKUP($A242,mUNICIPIOS!$B$4:$F$343,4,0)</f>
        <v>San Pedro Ayampuc</v>
      </c>
      <c r="G242" s="139" t="str">
        <f t="shared" ref="G242:K242" si="206">+G204</f>
        <v>02</v>
      </c>
      <c r="H242" t="str">
        <f t="shared" si="206"/>
        <v>IIC</v>
      </c>
      <c r="I242" t="str">
        <f t="shared" si="206"/>
        <v>Índice de Información a la Ciudadanía</v>
      </c>
      <c r="J242" t="str">
        <f t="shared" si="206"/>
        <v>02-02</v>
      </c>
      <c r="K242" t="str">
        <f t="shared" si="206"/>
        <v>Información presupuestaria y otra información brindada a la ciudadanía disponible en medios locales de comunicación.</v>
      </c>
      <c r="L242" s="150">
        <f>+VLOOKUP($E242,IIC_2018!$B$8:$Q$347,6,0)</f>
        <v>1</v>
      </c>
      <c r="M242" s="142" t="str">
        <f>+VLOOKUP($E242,IIC_2018!$B$8:$Q$347,7,0)</f>
        <v>Alto</v>
      </c>
    </row>
    <row r="243" spans="1:13" x14ac:dyDescent="0.3">
      <c r="A243" s="139">
        <f t="shared" si="199"/>
        <v>7</v>
      </c>
      <c r="B243" s="148">
        <f t="shared" si="201"/>
        <v>9</v>
      </c>
      <c r="D243" s="149" t="str">
        <f>+VLOOKUP($A243,mUNICIPIOS!$B$4:$F$343,2,0)</f>
        <v>Guatemala</v>
      </c>
      <c r="E243" s="149">
        <f>+VLOOKUP($A243,mUNICIPIOS!$B$4:$F$343,3,0)</f>
        <v>107</v>
      </c>
      <c r="F243" s="149" t="str">
        <f>+VLOOKUP($A243,mUNICIPIOS!$B$4:$F$343,4,0)</f>
        <v>San Pedro Ayampuc</v>
      </c>
      <c r="G243" s="139" t="str">
        <f t="shared" ref="G243:K243" si="207">+G205</f>
        <v>02</v>
      </c>
      <c r="H243" t="str">
        <f t="shared" si="207"/>
        <v>IIC</v>
      </c>
      <c r="I243" t="str">
        <f t="shared" si="207"/>
        <v>Índice de Información a la Ciudadanía</v>
      </c>
      <c r="J243" t="str">
        <f t="shared" si="207"/>
        <v>02-03</v>
      </c>
      <c r="K243" t="str">
        <f t="shared" si="207"/>
        <v>Información pública de oficio actualizada y disponible de acuerdo a la LAIP y uso de internet.</v>
      </c>
      <c r="L243" s="150">
        <f>+VLOOKUP($E243,IIC_2018!$B$8:$Q$347,9,0)</f>
        <v>0.5</v>
      </c>
      <c r="M243" s="142" t="str">
        <f>+VLOOKUP($E243,IIC_2018!$B$8:$Q$347,10,0)</f>
        <v>Medio</v>
      </c>
    </row>
    <row r="244" spans="1:13" x14ac:dyDescent="0.3">
      <c r="A244" s="139">
        <f t="shared" si="199"/>
        <v>7</v>
      </c>
      <c r="B244" s="148">
        <f t="shared" si="201"/>
        <v>10</v>
      </c>
      <c r="D244" s="149" t="str">
        <f>+VLOOKUP($A244,mUNICIPIOS!$B$4:$F$343,2,0)</f>
        <v>Guatemala</v>
      </c>
      <c r="E244" s="149">
        <f>+VLOOKUP($A244,mUNICIPIOS!$B$4:$F$343,3,0)</f>
        <v>107</v>
      </c>
      <c r="F244" s="149" t="str">
        <f>+VLOOKUP($A244,mUNICIPIOS!$B$4:$F$343,4,0)</f>
        <v>San Pedro Ayampuc</v>
      </c>
      <c r="G244" s="139" t="str">
        <f t="shared" ref="G244:K244" si="208">+G206</f>
        <v>02</v>
      </c>
      <c r="H244" t="str">
        <f t="shared" si="208"/>
        <v>IIC</v>
      </c>
      <c r="I244" t="str">
        <f t="shared" si="208"/>
        <v>Índice de Información a la Ciudadanía</v>
      </c>
      <c r="J244" t="str">
        <f t="shared" si="208"/>
        <v>02-04</v>
      </c>
      <c r="K244" t="str">
        <f t="shared" si="208"/>
        <v>Relación del monto contratado por medio de Guate compras con el total del presupuesto de egresos vigente.</v>
      </c>
      <c r="L244" s="150">
        <f>+VLOOKUP($E244,IIC_2018!$B$8:$Q$347,12,0)</f>
        <v>0.47595449257786082</v>
      </c>
      <c r="M244" s="142" t="str">
        <f>+VLOOKUP($E244,IIC_2018!$B$8:$Q$347,13,0)</f>
        <v>Medio</v>
      </c>
    </row>
    <row r="245" spans="1:13" x14ac:dyDescent="0.3">
      <c r="A245" s="139">
        <f t="shared" si="199"/>
        <v>7</v>
      </c>
      <c r="B245" s="148">
        <f t="shared" si="201"/>
        <v>11</v>
      </c>
      <c r="D245" s="149" t="str">
        <f>+VLOOKUP($A245,mUNICIPIOS!$B$4:$F$343,2,0)</f>
        <v>Guatemala</v>
      </c>
      <c r="E245" s="149">
        <f>+VLOOKUP($A245,mUNICIPIOS!$B$4:$F$343,3,0)</f>
        <v>107</v>
      </c>
      <c r="F245" s="149" t="str">
        <f>+VLOOKUP($A245,mUNICIPIOS!$B$4:$F$343,4,0)</f>
        <v>San Pedro Ayampuc</v>
      </c>
      <c r="G245" s="139" t="str">
        <f t="shared" ref="G245:K245" si="209">+G207</f>
        <v>02</v>
      </c>
      <c r="H245" t="str">
        <f t="shared" si="209"/>
        <v>IIC</v>
      </c>
      <c r="I245" t="str">
        <f t="shared" si="209"/>
        <v>Índice de Información a la Ciudadanía</v>
      </c>
      <c r="J245" t="str">
        <f t="shared" si="209"/>
        <v>INDICE</v>
      </c>
      <c r="K245">
        <f t="shared" si="209"/>
        <v>0</v>
      </c>
      <c r="L245" s="150">
        <f>+VLOOKUP($E245,IIC_2018!$B$8:$Q$347,15,0)</f>
        <v>0.56065528981113189</v>
      </c>
      <c r="M245" s="142" t="str">
        <f>+VLOOKUP($E245,IIC_2018!$B$8:$Q$347,16,0)</f>
        <v>Medio</v>
      </c>
    </row>
    <row r="246" spans="1:13" x14ac:dyDescent="0.3">
      <c r="A246" s="139">
        <f t="shared" si="199"/>
        <v>7</v>
      </c>
      <c r="B246" s="148">
        <f t="shared" si="201"/>
        <v>12</v>
      </c>
      <c r="D246" s="149" t="str">
        <f>+VLOOKUP($A246,mUNICIPIOS!$B$4:$F$343,2,0)</f>
        <v>Guatemala</v>
      </c>
      <c r="E246" s="149">
        <f>+VLOOKUP($A246,mUNICIPIOS!$B$4:$F$343,3,0)</f>
        <v>107</v>
      </c>
      <c r="F246" s="149" t="str">
        <f>+VLOOKUP($A246,mUNICIPIOS!$B$4:$F$343,4,0)</f>
        <v>San Pedro Ayampuc</v>
      </c>
      <c r="G246" s="139" t="str">
        <f t="shared" ref="G246:K246" si="210">+G208</f>
        <v>03</v>
      </c>
      <c r="H246" t="str">
        <f t="shared" si="210"/>
        <v>ISP</v>
      </c>
      <c r="I246" t="str">
        <f t="shared" si="210"/>
        <v>Índice de Servicios Públicos</v>
      </c>
      <c r="J246" t="str">
        <f t="shared" si="210"/>
        <v>03-01</v>
      </c>
      <c r="K246" t="str">
        <f t="shared" si="210"/>
        <v>Cobertura del servicio público de agua</v>
      </c>
      <c r="L246" s="150">
        <f>+VLOOKUP($E246,ISP_2018!$B$8:$T$347,3,0)</f>
        <v>0.75151691948658106</v>
      </c>
      <c r="M246" s="142" t="str">
        <f>+VLOOKUP($E246,ISP_2018!$B$8:$T$347,4,0)</f>
        <v>Medio alto</v>
      </c>
    </row>
    <row r="247" spans="1:13" x14ac:dyDescent="0.3">
      <c r="A247" s="139">
        <f t="shared" si="199"/>
        <v>7</v>
      </c>
      <c r="B247" s="148">
        <f t="shared" si="201"/>
        <v>13</v>
      </c>
      <c r="D247" s="149" t="str">
        <f>+VLOOKUP($A247,mUNICIPIOS!$B$4:$F$343,2,0)</f>
        <v>Guatemala</v>
      </c>
      <c r="E247" s="149">
        <f>+VLOOKUP($A247,mUNICIPIOS!$B$4:$F$343,3,0)</f>
        <v>107</v>
      </c>
      <c r="F247" s="149" t="str">
        <f>+VLOOKUP($A247,mUNICIPIOS!$B$4:$F$343,4,0)</f>
        <v>San Pedro Ayampuc</v>
      </c>
      <c r="G247" s="139" t="str">
        <f t="shared" ref="G247:K247" si="211">+G209</f>
        <v>03</v>
      </c>
      <c r="H247" t="str">
        <f t="shared" si="211"/>
        <v>ISP</v>
      </c>
      <c r="I247" t="str">
        <f t="shared" si="211"/>
        <v>Índice de Servicios Públicos</v>
      </c>
      <c r="J247" t="str">
        <f t="shared" si="211"/>
        <v>03-02</v>
      </c>
      <c r="K247" t="str">
        <f t="shared" si="211"/>
        <v>Control de la calidad del servicio público de agua</v>
      </c>
      <c r="L247" s="150">
        <f>+VLOOKUP($E247,ISP_2018!$B$8:$T$347,6,0)</f>
        <v>0</v>
      </c>
      <c r="M247" s="142" t="str">
        <f>+VLOOKUP($E247,ISP_2018!$B$8:$T$347,7,0)</f>
        <v>Bajo</v>
      </c>
    </row>
    <row r="248" spans="1:13" x14ac:dyDescent="0.3">
      <c r="A248" s="139">
        <f t="shared" si="199"/>
        <v>7</v>
      </c>
      <c r="B248" s="148">
        <f t="shared" si="201"/>
        <v>14</v>
      </c>
      <c r="D248" s="149" t="str">
        <f>+VLOOKUP($A248,mUNICIPIOS!$B$4:$F$343,2,0)</f>
        <v>Guatemala</v>
      </c>
      <c r="E248" s="149">
        <f>+VLOOKUP($A248,mUNICIPIOS!$B$4:$F$343,3,0)</f>
        <v>107</v>
      </c>
      <c r="F248" s="149" t="str">
        <f>+VLOOKUP($A248,mUNICIPIOS!$B$4:$F$343,4,0)</f>
        <v>San Pedro Ayampuc</v>
      </c>
      <c r="G248" s="139" t="str">
        <f t="shared" ref="G248:K248" si="212">+G210</f>
        <v>03</v>
      </c>
      <c r="H248" t="str">
        <f t="shared" si="212"/>
        <v>ISP</v>
      </c>
      <c r="I248" t="str">
        <f t="shared" si="212"/>
        <v>Índice de Servicios Públicos</v>
      </c>
      <c r="J248" t="str">
        <f t="shared" si="212"/>
        <v>03-03</v>
      </c>
      <c r="K248" t="str">
        <f t="shared" si="212"/>
        <v>Disposición  y tratamiento  de aguas residuales</v>
      </c>
      <c r="L248" s="150">
        <f>+VLOOKUP($E248,ISP_2018!$B$8:$T$347,9,0)</f>
        <v>0.1801112808138233</v>
      </c>
      <c r="M248" s="142" t="str">
        <f>+VLOOKUP($E248,ISP_2018!$B$8:$T$347,10,0)</f>
        <v>Bajo</v>
      </c>
    </row>
    <row r="249" spans="1:13" x14ac:dyDescent="0.3">
      <c r="A249" s="139">
        <f t="shared" si="199"/>
        <v>7</v>
      </c>
      <c r="B249" s="148">
        <f t="shared" si="201"/>
        <v>15</v>
      </c>
      <c r="D249" s="149" t="str">
        <f>+VLOOKUP($A249,mUNICIPIOS!$B$4:$F$343,2,0)</f>
        <v>Guatemala</v>
      </c>
      <c r="E249" s="149">
        <f>+VLOOKUP($A249,mUNICIPIOS!$B$4:$F$343,3,0)</f>
        <v>107</v>
      </c>
      <c r="F249" s="149" t="str">
        <f>+VLOOKUP($A249,mUNICIPIOS!$B$4:$F$343,4,0)</f>
        <v>San Pedro Ayampuc</v>
      </c>
      <c r="G249" s="139" t="str">
        <f t="shared" ref="G249:K249" si="213">+G211</f>
        <v>03</v>
      </c>
      <c r="H249" t="str">
        <f t="shared" si="213"/>
        <v>ISP</v>
      </c>
      <c r="I249" t="str">
        <f t="shared" si="213"/>
        <v>Índice de Servicios Públicos</v>
      </c>
      <c r="J249" t="str">
        <f t="shared" si="213"/>
        <v>03-04</v>
      </c>
      <c r="K249" t="str">
        <f t="shared" si="213"/>
        <v>Gestión y manejo de los residuos y desechos sólidos</v>
      </c>
      <c r="L249" s="150">
        <f>+VLOOKUP($E249,ISP_2018!$B$8:$T$347,12,0)</f>
        <v>0</v>
      </c>
      <c r="M249" s="142" t="str">
        <f>+VLOOKUP($E249,ISP_2018!$B$8:$T$347,13,0)</f>
        <v>Bajo</v>
      </c>
    </row>
    <row r="250" spans="1:13" x14ac:dyDescent="0.3">
      <c r="A250" s="139">
        <f t="shared" si="199"/>
        <v>7</v>
      </c>
      <c r="B250" s="148">
        <f t="shared" si="201"/>
        <v>16</v>
      </c>
      <c r="D250" s="149" t="str">
        <f>+VLOOKUP($A250,mUNICIPIOS!$B$4:$F$343,2,0)</f>
        <v>Guatemala</v>
      </c>
      <c r="E250" s="149">
        <f>+VLOOKUP($A250,mUNICIPIOS!$B$4:$F$343,3,0)</f>
        <v>107</v>
      </c>
      <c r="F250" s="149" t="str">
        <f>+VLOOKUP($A250,mUNICIPIOS!$B$4:$F$343,4,0)</f>
        <v>San Pedro Ayampuc</v>
      </c>
      <c r="G250" s="139" t="str">
        <f t="shared" ref="G250:K250" si="214">+G212</f>
        <v>03</v>
      </c>
      <c r="H250" t="str">
        <f t="shared" si="214"/>
        <v>ISP</v>
      </c>
      <c r="I250" t="str">
        <f t="shared" si="214"/>
        <v>Índice de Servicios Públicos</v>
      </c>
      <c r="J250" t="str">
        <f t="shared" si="214"/>
        <v>03-05</v>
      </c>
      <c r="K250" t="str">
        <f t="shared" si="214"/>
        <v>Gestión de servicios públicos municipales</v>
      </c>
      <c r="L250" s="150">
        <f>+VLOOKUP($E250,ISP_2018!$B$8:$T$347,15,0)</f>
        <v>0.16129032258064516</v>
      </c>
      <c r="M250" s="142" t="str">
        <f>+VLOOKUP($E250,ISP_2018!$B$8:$T$347,16,0)</f>
        <v>Bajo</v>
      </c>
    </row>
    <row r="251" spans="1:13" x14ac:dyDescent="0.3">
      <c r="A251" s="139">
        <f t="shared" si="199"/>
        <v>7</v>
      </c>
      <c r="B251" s="148">
        <f t="shared" si="201"/>
        <v>17</v>
      </c>
      <c r="D251" s="149" t="str">
        <f>+VLOOKUP($A251,mUNICIPIOS!$B$4:$F$343,2,0)</f>
        <v>Guatemala</v>
      </c>
      <c r="E251" s="149">
        <f>+VLOOKUP($A251,mUNICIPIOS!$B$4:$F$343,3,0)</f>
        <v>107</v>
      </c>
      <c r="F251" s="149" t="str">
        <f>+VLOOKUP($A251,mUNICIPIOS!$B$4:$F$343,4,0)</f>
        <v>San Pedro Ayampuc</v>
      </c>
      <c r="G251" s="139" t="str">
        <f t="shared" ref="G251:K251" si="215">+G213</f>
        <v>03</v>
      </c>
      <c r="H251" t="str">
        <f t="shared" si="215"/>
        <v>ISP</v>
      </c>
      <c r="I251" t="str">
        <f t="shared" si="215"/>
        <v>Índice de Servicios Públicos</v>
      </c>
      <c r="J251" t="str">
        <f t="shared" si="215"/>
        <v>INDICE</v>
      </c>
      <c r="K251">
        <f t="shared" si="215"/>
        <v>0</v>
      </c>
      <c r="L251" s="150">
        <f>+VLOOKUP($E251,ISP_2018!$B$8:$T$347,18,0)</f>
        <v>0.14343201262755181</v>
      </c>
      <c r="M251" s="142" t="str">
        <f>+VLOOKUP($E251,ISP_2018!$B$8:$T$347,19,0)</f>
        <v>Bajo</v>
      </c>
    </row>
    <row r="252" spans="1:13" x14ac:dyDescent="0.3">
      <c r="A252" s="139">
        <f t="shared" si="199"/>
        <v>7</v>
      </c>
      <c r="B252" s="148">
        <f t="shared" si="201"/>
        <v>18</v>
      </c>
      <c r="D252" s="149" t="str">
        <f>+VLOOKUP($A252,mUNICIPIOS!$B$4:$F$343,2,0)</f>
        <v>Guatemala</v>
      </c>
      <c r="E252" s="149">
        <f>+VLOOKUP($A252,mUNICIPIOS!$B$4:$F$343,3,0)</f>
        <v>107</v>
      </c>
      <c r="F252" s="149" t="str">
        <f>+VLOOKUP($A252,mUNICIPIOS!$B$4:$F$343,4,0)</f>
        <v>San Pedro Ayampuc</v>
      </c>
      <c r="G252" s="139" t="str">
        <f t="shared" ref="G252:K252" si="216">+G214</f>
        <v>04</v>
      </c>
      <c r="H252" t="str">
        <f t="shared" si="216"/>
        <v>IGA</v>
      </c>
      <c r="I252" t="str">
        <f t="shared" si="216"/>
        <v>Índice de Gestión Administrativa</v>
      </c>
      <c r="J252" t="str">
        <f t="shared" si="216"/>
        <v>04-01</v>
      </c>
      <c r="K252" t="str">
        <f t="shared" si="216"/>
        <v>Existencia de elementos de atención municipal orientada al vecino</v>
      </c>
      <c r="L252" s="150">
        <f>+VLOOKUP($E252,IGA_2018!$B$8:$N$347,3,0)</f>
        <v>0.25</v>
      </c>
      <c r="M252" s="142" t="str">
        <f>+VLOOKUP($E252,IGA_2018!$B$8:$N$347,4,0)</f>
        <v>Medio bajo</v>
      </c>
    </row>
    <row r="253" spans="1:13" x14ac:dyDescent="0.3">
      <c r="A253" s="139">
        <f t="shared" si="199"/>
        <v>7</v>
      </c>
      <c r="B253" s="148">
        <f t="shared" si="201"/>
        <v>19</v>
      </c>
      <c r="D253" s="149" t="str">
        <f>+VLOOKUP($A253,mUNICIPIOS!$B$4:$F$343,2,0)</f>
        <v>Guatemala</v>
      </c>
      <c r="E253" s="149">
        <f>+VLOOKUP($A253,mUNICIPIOS!$B$4:$F$343,3,0)</f>
        <v>107</v>
      </c>
      <c r="F253" s="149" t="str">
        <f>+VLOOKUP($A253,mUNICIPIOS!$B$4:$F$343,4,0)</f>
        <v>San Pedro Ayampuc</v>
      </c>
      <c r="G253" s="139" t="str">
        <f t="shared" ref="G253:K253" si="217">+G215</f>
        <v>04</v>
      </c>
      <c r="H253" t="str">
        <f t="shared" si="217"/>
        <v>IGA</v>
      </c>
      <c r="I253" t="str">
        <f t="shared" si="217"/>
        <v>Índice de Gestión Administrativa</v>
      </c>
      <c r="J253" t="str">
        <f t="shared" si="217"/>
        <v>04-02</v>
      </c>
      <c r="K253" t="str">
        <f t="shared" si="217"/>
        <v>Gestión del recurso humano.</v>
      </c>
      <c r="L253" s="150">
        <f>+VLOOKUP($E253,IGA_2018!$B$8:$N$347,6,0)</f>
        <v>0.51455060520216345</v>
      </c>
      <c r="M253" s="142" t="str">
        <f>+VLOOKUP($E253,IGA_2018!$B$8:$N$347,7,0)</f>
        <v>Medio</v>
      </c>
    </row>
    <row r="254" spans="1:13" x14ac:dyDescent="0.3">
      <c r="A254" s="139">
        <f t="shared" si="199"/>
        <v>7</v>
      </c>
      <c r="B254" s="148">
        <f t="shared" si="201"/>
        <v>20</v>
      </c>
      <c r="D254" s="149" t="str">
        <f>+VLOOKUP($A254,mUNICIPIOS!$B$4:$F$343,2,0)</f>
        <v>Guatemala</v>
      </c>
      <c r="E254" s="149">
        <f>+VLOOKUP($A254,mUNICIPIOS!$B$4:$F$343,3,0)</f>
        <v>107</v>
      </c>
      <c r="F254" s="149" t="str">
        <f>+VLOOKUP($A254,mUNICIPIOS!$B$4:$F$343,4,0)</f>
        <v>San Pedro Ayampuc</v>
      </c>
      <c r="G254" s="139" t="str">
        <f t="shared" ref="G254:K254" si="218">+G216</f>
        <v>04</v>
      </c>
      <c r="H254" t="str">
        <f t="shared" si="218"/>
        <v>IGA</v>
      </c>
      <c r="I254" t="str">
        <f t="shared" si="218"/>
        <v>Índice de Gestión Administrativa</v>
      </c>
      <c r="J254" t="str">
        <f t="shared" si="218"/>
        <v>04-03</v>
      </c>
      <c r="K254" t="str">
        <f t="shared" si="218"/>
        <v>Existencia de oficinas municipales con instrumentos de gestión.</v>
      </c>
      <c r="L254" s="150">
        <f>+VLOOKUP($E254,IGA_2018!$B$8:$N$347,9,0)</f>
        <v>0.40595238095238095</v>
      </c>
      <c r="M254" s="142" t="str">
        <f>+VLOOKUP($E254,IGA_2018!$B$8:$N$347,10,0)</f>
        <v>Medio</v>
      </c>
    </row>
    <row r="255" spans="1:13" x14ac:dyDescent="0.3">
      <c r="A255" s="139">
        <f t="shared" si="199"/>
        <v>7</v>
      </c>
      <c r="B255" s="148">
        <f t="shared" si="201"/>
        <v>21</v>
      </c>
      <c r="D255" s="149" t="str">
        <f>+VLOOKUP($A255,mUNICIPIOS!$B$4:$F$343,2,0)</f>
        <v>Guatemala</v>
      </c>
      <c r="E255" s="149">
        <f>+VLOOKUP($A255,mUNICIPIOS!$B$4:$F$343,3,0)</f>
        <v>107</v>
      </c>
      <c r="F255" s="149" t="str">
        <f>+VLOOKUP($A255,mUNICIPIOS!$B$4:$F$343,4,0)</f>
        <v>San Pedro Ayampuc</v>
      </c>
      <c r="G255" s="139" t="str">
        <f t="shared" ref="G255:K255" si="219">+G217</f>
        <v>04</v>
      </c>
      <c r="H255" t="str">
        <f t="shared" si="219"/>
        <v>IGA</v>
      </c>
      <c r="I255" t="str">
        <f t="shared" si="219"/>
        <v>Índice de Gestión Administrativa</v>
      </c>
      <c r="J255" t="str">
        <f t="shared" si="219"/>
        <v>INDICE</v>
      </c>
      <c r="K255">
        <f t="shared" si="219"/>
        <v>0</v>
      </c>
      <c r="L255" s="150">
        <f>+VLOOKUP($E255,IGA_2018!$B$8:$N$347,12,0)</f>
        <v>0.39717604515409055</v>
      </c>
      <c r="M255" s="142" t="str">
        <f>+VLOOKUP($E255,IGA_2018!$B$8:$N$347,13,0)</f>
        <v>Medio bajo</v>
      </c>
    </row>
    <row r="256" spans="1:13" x14ac:dyDescent="0.3">
      <c r="A256" s="139">
        <f t="shared" si="199"/>
        <v>7</v>
      </c>
      <c r="B256" s="148">
        <f t="shared" si="201"/>
        <v>22</v>
      </c>
      <c r="D256" s="149" t="str">
        <f>+VLOOKUP($A256,mUNICIPIOS!$B$4:$F$343,2,0)</f>
        <v>Guatemala</v>
      </c>
      <c r="E256" s="149">
        <f>+VLOOKUP($A256,mUNICIPIOS!$B$4:$F$343,3,0)</f>
        <v>107</v>
      </c>
      <c r="F256" s="149" t="str">
        <f>+VLOOKUP($A256,mUNICIPIOS!$B$4:$F$343,4,0)</f>
        <v>San Pedro Ayampuc</v>
      </c>
      <c r="G256" s="139" t="str">
        <f t="shared" ref="G256:K256" si="220">+G218</f>
        <v>05</v>
      </c>
      <c r="H256" t="str">
        <f t="shared" si="220"/>
        <v>IGF</v>
      </c>
      <c r="I256" t="str">
        <f t="shared" si="220"/>
        <v>Índice de Gestión Financiera</v>
      </c>
      <c r="J256" t="str">
        <f t="shared" si="220"/>
        <v>05-01</v>
      </c>
      <c r="K256" t="str">
        <f t="shared" si="220"/>
        <v>Autonomía financiera municipal</v>
      </c>
      <c r="L256" s="150">
        <f>+VLOOKUP($E256,IGF_2018!$B$8:$Z$347,3,0)</f>
        <v>0.1800608152226652</v>
      </c>
      <c r="M256" s="142" t="str">
        <f>+VLOOKUP($E256,IGF_2018!$B$8:$Z$347,4,0)</f>
        <v>Bajo</v>
      </c>
    </row>
    <row r="257" spans="1:13" x14ac:dyDescent="0.3">
      <c r="A257" s="139">
        <f t="shared" si="199"/>
        <v>7</v>
      </c>
      <c r="B257" s="148">
        <f t="shared" si="201"/>
        <v>23</v>
      </c>
      <c r="D257" s="149" t="str">
        <f>+VLOOKUP($A257,mUNICIPIOS!$B$4:$F$343,2,0)</f>
        <v>Guatemala</v>
      </c>
      <c r="E257" s="149">
        <f>+VLOOKUP($A257,mUNICIPIOS!$B$4:$F$343,3,0)</f>
        <v>107</v>
      </c>
      <c r="F257" s="149" t="str">
        <f>+VLOOKUP($A257,mUNICIPIOS!$B$4:$F$343,4,0)</f>
        <v>San Pedro Ayampuc</v>
      </c>
      <c r="G257" s="139" t="str">
        <f t="shared" ref="G257:K257" si="221">+G219</f>
        <v>05</v>
      </c>
      <c r="H257" t="str">
        <f t="shared" si="221"/>
        <v>IGF</v>
      </c>
      <c r="I257" t="str">
        <f t="shared" si="221"/>
        <v>Índice de Gestión Financiera</v>
      </c>
      <c r="J257" t="str">
        <f t="shared" si="221"/>
        <v>05-02</v>
      </c>
      <c r="K257" t="str">
        <f t="shared" si="221"/>
        <v xml:space="preserve">Ingresos propios por habitante -sin regalías- </v>
      </c>
      <c r="L257" s="150">
        <f>+VLOOKUP($E257,IGF_2018!$B$8:$Z$347,6,0)</f>
        <v>5.101671038329178E-2</v>
      </c>
      <c r="M257" s="142" t="str">
        <f>+VLOOKUP($E257,IGF_2018!$B$8:$Z$347,7,0)</f>
        <v>Bajo</v>
      </c>
    </row>
    <row r="258" spans="1:13" x14ac:dyDescent="0.3">
      <c r="A258" s="139">
        <f t="shared" si="199"/>
        <v>7</v>
      </c>
      <c r="B258" s="148">
        <f t="shared" si="201"/>
        <v>24</v>
      </c>
      <c r="D258" s="149" t="str">
        <f>+VLOOKUP($A258,mUNICIPIOS!$B$4:$F$343,2,0)</f>
        <v>Guatemala</v>
      </c>
      <c r="E258" s="149">
        <f>+VLOOKUP($A258,mUNICIPIOS!$B$4:$F$343,3,0)</f>
        <v>107</v>
      </c>
      <c r="F258" s="149" t="str">
        <f>+VLOOKUP($A258,mUNICIPIOS!$B$4:$F$343,4,0)</f>
        <v>San Pedro Ayampuc</v>
      </c>
      <c r="G258" s="139" t="str">
        <f t="shared" ref="G258:K258" si="222">+G220</f>
        <v>05</v>
      </c>
      <c r="H258" t="str">
        <f t="shared" si="222"/>
        <v>IGF</v>
      </c>
      <c r="I258" t="str">
        <f t="shared" si="222"/>
        <v>Índice de Gestión Financiera</v>
      </c>
      <c r="J258" t="str">
        <f t="shared" si="222"/>
        <v>05-03</v>
      </c>
      <c r="K258" t="str">
        <f t="shared" si="222"/>
        <v>Ingresos del IUSI en relación a los ingresos propios -sin regalías-</v>
      </c>
      <c r="L258" s="150">
        <f>+VLOOKUP($E258,IGF_2018!$B$8:$Z$347,9,0)</f>
        <v>0.16196485697969645</v>
      </c>
      <c r="M258" s="142" t="str">
        <f>+VLOOKUP($E258,IGF_2018!$B$8:$Z$347,10,0)</f>
        <v>Bajo</v>
      </c>
    </row>
    <row r="259" spans="1:13" x14ac:dyDescent="0.3">
      <c r="A259" s="139">
        <f t="shared" si="199"/>
        <v>7</v>
      </c>
      <c r="B259" s="148">
        <f t="shared" si="201"/>
        <v>25</v>
      </c>
      <c r="D259" s="149" t="str">
        <f>+VLOOKUP($A259,mUNICIPIOS!$B$4:$F$343,2,0)</f>
        <v>Guatemala</v>
      </c>
      <c r="E259" s="149">
        <f>+VLOOKUP($A259,mUNICIPIOS!$B$4:$F$343,3,0)</f>
        <v>107</v>
      </c>
      <c r="F259" s="149" t="str">
        <f>+VLOOKUP($A259,mUNICIPIOS!$B$4:$F$343,4,0)</f>
        <v>San Pedro Ayampuc</v>
      </c>
      <c r="G259" s="139" t="str">
        <f t="shared" ref="G259:K259" si="223">+G221</f>
        <v>05</v>
      </c>
      <c r="H259" t="str">
        <f t="shared" si="223"/>
        <v>IGF</v>
      </c>
      <c r="I259" t="str">
        <f t="shared" si="223"/>
        <v>Índice de Gestión Financiera</v>
      </c>
      <c r="J259" t="str">
        <f t="shared" si="223"/>
        <v>05-04</v>
      </c>
      <c r="K259" t="str">
        <f t="shared" si="223"/>
        <v>Inversión anual en capital fijo por habitante</v>
      </c>
      <c r="L259" s="150">
        <f>+VLOOKUP($E259,IGF_2018!$B$8:$Z$347,12,0)</f>
        <v>3.4641412632566593E-2</v>
      </c>
      <c r="M259" s="142" t="str">
        <f>+VLOOKUP($E259,IGF_2018!$B$8:$Z$347,13,0)</f>
        <v>Bajo</v>
      </c>
    </row>
    <row r="260" spans="1:13" x14ac:dyDescent="0.3">
      <c r="A260" s="139">
        <f t="shared" si="199"/>
        <v>7</v>
      </c>
      <c r="B260" s="148">
        <f t="shared" si="201"/>
        <v>26</v>
      </c>
      <c r="D260" s="149" t="str">
        <f>+VLOOKUP($A260,mUNICIPIOS!$B$4:$F$343,2,0)</f>
        <v>Guatemala</v>
      </c>
      <c r="E260" s="149">
        <f>+VLOOKUP($A260,mUNICIPIOS!$B$4:$F$343,3,0)</f>
        <v>107</v>
      </c>
      <c r="F260" s="149" t="str">
        <f>+VLOOKUP($A260,mUNICIPIOS!$B$4:$F$343,4,0)</f>
        <v>San Pedro Ayampuc</v>
      </c>
      <c r="G260" s="139" t="str">
        <f t="shared" ref="G260:K260" si="224">+G222</f>
        <v>05</v>
      </c>
      <c r="H260" t="str">
        <f t="shared" si="224"/>
        <v>IGF</v>
      </c>
      <c r="I260" t="str">
        <f t="shared" si="224"/>
        <v>Índice de Gestión Financiera</v>
      </c>
      <c r="J260" t="str">
        <f t="shared" si="224"/>
        <v>05-05</v>
      </c>
      <c r="K260" t="str">
        <f t="shared" si="224"/>
        <v>Inversión anual en capital fijo con recursos percibidos por ingresos propios</v>
      </c>
      <c r="L260" s="150">
        <f>+VLOOKUP($E260,IGF_2018!$B$8:$Z$347,15,0)</f>
        <v>0</v>
      </c>
      <c r="M260" s="142" t="str">
        <f>+VLOOKUP($E260,IGF_2018!$B$8:$Z$347,16,0)</f>
        <v>Bajo</v>
      </c>
    </row>
    <row r="261" spans="1:13" x14ac:dyDescent="0.3">
      <c r="A261" s="139">
        <f t="shared" si="199"/>
        <v>7</v>
      </c>
      <c r="B261" s="148">
        <f t="shared" si="201"/>
        <v>27</v>
      </c>
      <c r="D261" s="149" t="str">
        <f>+VLOOKUP($A261,mUNICIPIOS!$B$4:$F$343,2,0)</f>
        <v>Guatemala</v>
      </c>
      <c r="E261" s="149">
        <f>+VLOOKUP($A261,mUNICIPIOS!$B$4:$F$343,3,0)</f>
        <v>107</v>
      </c>
      <c r="F261" s="149" t="str">
        <f>+VLOOKUP($A261,mUNICIPIOS!$B$4:$F$343,4,0)</f>
        <v>San Pedro Ayampuc</v>
      </c>
      <c r="G261" s="139" t="str">
        <f t="shared" ref="G261:K261" si="225">+G223</f>
        <v>05</v>
      </c>
      <c r="H261" t="str">
        <f t="shared" si="225"/>
        <v>IGF</v>
      </c>
      <c r="I261" t="str">
        <f t="shared" si="225"/>
        <v>Índice de Gestión Financiera</v>
      </c>
      <c r="J261" t="str">
        <f t="shared" si="225"/>
        <v>05-06</v>
      </c>
      <c r="K261" t="str">
        <f t="shared" si="225"/>
        <v xml:space="preserve">Inversión anual en capital fijo con recursos percibidos por transferencias del Gobierno Central </v>
      </c>
      <c r="L261" s="150">
        <f>+VLOOKUP($E261,IGF_2018!$B$8:$Z$347,18,0)</f>
        <v>1.0194700469831612E-2</v>
      </c>
      <c r="M261" s="142" t="str">
        <f>+VLOOKUP($E261,IGF_2018!$B$8:$Z$347,19,0)</f>
        <v>Bajo</v>
      </c>
    </row>
    <row r="262" spans="1:13" x14ac:dyDescent="0.3">
      <c r="A262" s="139">
        <f t="shared" si="199"/>
        <v>7</v>
      </c>
      <c r="B262" s="148">
        <f t="shared" si="201"/>
        <v>28</v>
      </c>
      <c r="D262" s="149" t="str">
        <f>+VLOOKUP($A262,mUNICIPIOS!$B$4:$F$343,2,0)</f>
        <v>Guatemala</v>
      </c>
      <c r="E262" s="149">
        <f>+VLOOKUP($A262,mUNICIPIOS!$B$4:$F$343,3,0)</f>
        <v>107</v>
      </c>
      <c r="F262" s="149" t="str">
        <f>+VLOOKUP($A262,mUNICIPIOS!$B$4:$F$343,4,0)</f>
        <v>San Pedro Ayampuc</v>
      </c>
      <c r="G262" s="139" t="str">
        <f t="shared" ref="G262:K262" si="226">+G224</f>
        <v>05</v>
      </c>
      <c r="H262" t="str">
        <f t="shared" si="226"/>
        <v>IGF</v>
      </c>
      <c r="I262" t="str">
        <f t="shared" si="226"/>
        <v>Índice de Gestión Financiera</v>
      </c>
      <c r="J262" t="str">
        <f t="shared" si="226"/>
        <v>05-07</v>
      </c>
      <c r="K262" t="str">
        <f t="shared" si="226"/>
        <v>Financiamiento por endeudamiento municipal</v>
      </c>
      <c r="L262" s="150">
        <f>+VLOOKUP($E262,IGF_2018!$B$8:$Z$347,21,0)</f>
        <v>1</v>
      </c>
      <c r="M262" s="142" t="str">
        <f>+VLOOKUP($E262,IGF_2018!$B$8:$Z$347,22,0)</f>
        <v>Alto</v>
      </c>
    </row>
    <row r="263" spans="1:13" x14ac:dyDescent="0.3">
      <c r="A263" s="139">
        <f t="shared" si="199"/>
        <v>7</v>
      </c>
      <c r="B263" s="148">
        <f t="shared" si="201"/>
        <v>29</v>
      </c>
      <c r="D263" s="149" t="str">
        <f>+VLOOKUP($A263,mUNICIPIOS!$B$4:$F$343,2,0)</f>
        <v>Guatemala</v>
      </c>
      <c r="E263" s="149">
        <f>+VLOOKUP($A263,mUNICIPIOS!$B$4:$F$343,3,0)</f>
        <v>107</v>
      </c>
      <c r="F263" s="149" t="str">
        <f>+VLOOKUP($A263,mUNICIPIOS!$B$4:$F$343,4,0)</f>
        <v>San Pedro Ayampuc</v>
      </c>
      <c r="G263" s="139" t="str">
        <f t="shared" ref="G263:K263" si="227">+G225</f>
        <v>05</v>
      </c>
      <c r="H263" t="str">
        <f t="shared" si="227"/>
        <v>IGF</v>
      </c>
      <c r="I263" t="str">
        <f t="shared" si="227"/>
        <v>Índice de Gestión Financiera</v>
      </c>
      <c r="J263" t="str">
        <f t="shared" si="227"/>
        <v>INDICE</v>
      </c>
      <c r="K263">
        <f t="shared" si="227"/>
        <v>0</v>
      </c>
      <c r="L263" s="150">
        <f>+VLOOKUP($E263,IGF_2018!$B$8:$Z$347,24,0)</f>
        <v>0.26689560212940089</v>
      </c>
      <c r="M263" s="142" t="str">
        <f>+VLOOKUP($E263,IGF_2018!$B$8:$Z$347,25,0)</f>
        <v>Medio bajo</v>
      </c>
    </row>
    <row r="264" spans="1:13" x14ac:dyDescent="0.3">
      <c r="A264" s="139">
        <f t="shared" si="199"/>
        <v>7</v>
      </c>
      <c r="B264" s="148">
        <f t="shared" si="201"/>
        <v>30</v>
      </c>
      <c r="D264" s="149" t="str">
        <f>+VLOOKUP($A264,mUNICIPIOS!$B$4:$F$343,2,0)</f>
        <v>Guatemala</v>
      </c>
      <c r="E264" s="149">
        <f>+VLOOKUP($A264,mUNICIPIOS!$B$4:$F$343,3,0)</f>
        <v>107</v>
      </c>
      <c r="F264" s="149" t="str">
        <f>+VLOOKUP($A264,mUNICIPIOS!$B$4:$F$343,4,0)</f>
        <v>San Pedro Ayampuc</v>
      </c>
      <c r="G264" s="139" t="str">
        <f t="shared" ref="G264:K264" si="228">+G226</f>
        <v>06</v>
      </c>
      <c r="H264" t="str">
        <f t="shared" si="228"/>
        <v>IGE</v>
      </c>
      <c r="I264" t="str">
        <f t="shared" si="228"/>
        <v>Índice de Gestión Estratégica</v>
      </c>
      <c r="J264" t="str">
        <f t="shared" si="228"/>
        <v>06-01</v>
      </c>
      <c r="K264" t="str">
        <f t="shared" si="228"/>
        <v>Ejecución del Plan Operativo Anual  (POA)</v>
      </c>
      <c r="L264" s="150">
        <f>+VLOOKUP($E264,IGE_2018!$B$8:$Z$347,3,0)</f>
        <v>0</v>
      </c>
      <c r="M264" s="142" t="str">
        <f>+VLOOKUP($E264,IGE_2018!$B$8:$Z$347,4,0)</f>
        <v>Bajo</v>
      </c>
    </row>
    <row r="265" spans="1:13" x14ac:dyDescent="0.3">
      <c r="A265" s="139">
        <f t="shared" si="199"/>
        <v>7</v>
      </c>
      <c r="B265" s="148">
        <f t="shared" si="201"/>
        <v>31</v>
      </c>
      <c r="D265" s="149" t="str">
        <f>+VLOOKUP($A265,mUNICIPIOS!$B$4:$F$343,2,0)</f>
        <v>Guatemala</v>
      </c>
      <c r="E265" s="149">
        <f>+VLOOKUP($A265,mUNICIPIOS!$B$4:$F$343,3,0)</f>
        <v>107</v>
      </c>
      <c r="F265" s="149" t="str">
        <f>+VLOOKUP($A265,mUNICIPIOS!$B$4:$F$343,4,0)</f>
        <v>San Pedro Ayampuc</v>
      </c>
      <c r="G265" s="139" t="str">
        <f t="shared" ref="G265:K265" si="229">+G227</f>
        <v>06</v>
      </c>
      <c r="H265" t="str">
        <f t="shared" si="229"/>
        <v>IGE</v>
      </c>
      <c r="I265" t="str">
        <f t="shared" si="229"/>
        <v>Índice de Gestión Estratégica</v>
      </c>
      <c r="J265" t="str">
        <f t="shared" si="229"/>
        <v>06-02</v>
      </c>
      <c r="K265" t="str">
        <f t="shared" si="229"/>
        <v>Relación Plan de Desarrollo Municipal y Ordenamiento Territorial (PDM-OT) - Plan Estratégico Institucional (PEI) - Plan Operativo Multianual (POM) - Plan Operativo Anual (POA)</v>
      </c>
      <c r="L265" s="150">
        <f>+VLOOKUP($E265,IGE_2018!$B$8:$Z$347,6,0)</f>
        <v>0</v>
      </c>
      <c r="M265" s="142" t="str">
        <f>+VLOOKUP($E265,IGE_2018!$B$8:$Z$347,7,0)</f>
        <v>Bajo</v>
      </c>
    </row>
    <row r="266" spans="1:13" x14ac:dyDescent="0.3">
      <c r="A266" s="139">
        <f t="shared" si="199"/>
        <v>7</v>
      </c>
      <c r="B266" s="148">
        <f t="shared" si="201"/>
        <v>32</v>
      </c>
      <c r="D266" s="149" t="str">
        <f>+VLOOKUP($A266,mUNICIPIOS!$B$4:$F$343,2,0)</f>
        <v>Guatemala</v>
      </c>
      <c r="E266" s="149">
        <f>+VLOOKUP($A266,mUNICIPIOS!$B$4:$F$343,3,0)</f>
        <v>107</v>
      </c>
      <c r="F266" s="149" t="str">
        <f>+VLOOKUP($A266,mUNICIPIOS!$B$4:$F$343,4,0)</f>
        <v>San Pedro Ayampuc</v>
      </c>
      <c r="G266" s="139" t="str">
        <f t="shared" ref="G266:K266" si="230">+G228</f>
        <v>06</v>
      </c>
      <c r="H266" t="str">
        <f t="shared" si="230"/>
        <v>IGE</v>
      </c>
      <c r="I266" t="str">
        <f t="shared" si="230"/>
        <v>Índice de Gestión Estratégica</v>
      </c>
      <c r="J266" t="str">
        <f t="shared" si="230"/>
        <v>06-03</v>
      </c>
      <c r="K266" t="str">
        <f t="shared" si="230"/>
        <v>Presupuesto de egresos relacionado a competencias municipales que responden a prioridades nacionales de desarrollo.</v>
      </c>
      <c r="L266" s="150">
        <f>+VLOOKUP($E266,IGE_2018!$B$8:$Z$347,9,0)</f>
        <v>2.5763817415202894E-2</v>
      </c>
      <c r="M266" s="142" t="str">
        <f>+VLOOKUP($E266,IGE_2018!$B$8:$Z$347,10,0)</f>
        <v>Bajo</v>
      </c>
    </row>
    <row r="267" spans="1:13" x14ac:dyDescent="0.3">
      <c r="A267" s="139">
        <f t="shared" si="199"/>
        <v>7</v>
      </c>
      <c r="B267" s="148">
        <f t="shared" si="201"/>
        <v>33</v>
      </c>
      <c r="D267" s="149" t="str">
        <f>+VLOOKUP($A267,mUNICIPIOS!$B$4:$F$343,2,0)</f>
        <v>Guatemala</v>
      </c>
      <c r="E267" s="149">
        <f>+VLOOKUP($A267,mUNICIPIOS!$B$4:$F$343,3,0)</f>
        <v>107</v>
      </c>
      <c r="F267" s="149" t="str">
        <f>+VLOOKUP($A267,mUNICIPIOS!$B$4:$F$343,4,0)</f>
        <v>San Pedro Ayampuc</v>
      </c>
      <c r="G267" s="139" t="str">
        <f t="shared" ref="G267:K267" si="231">+G229</f>
        <v>06</v>
      </c>
      <c r="H267" t="str">
        <f t="shared" si="231"/>
        <v>IGE</v>
      </c>
      <c r="I267" t="str">
        <f t="shared" si="231"/>
        <v>Índice de Gestión Estratégica</v>
      </c>
      <c r="J267" t="str">
        <f t="shared" si="231"/>
        <v>06-04</v>
      </c>
      <c r="K267" t="str">
        <f t="shared" si="231"/>
        <v>Institucionalización de la gestión ordenada del territorio</v>
      </c>
      <c r="L267" s="150">
        <f>+VLOOKUP($E267,IGE_2018!$B$8:$Z$347,12,0)</f>
        <v>0.25</v>
      </c>
      <c r="M267" s="142" t="str">
        <f>+VLOOKUP($E267,IGE_2018!$B$8:$Z$347,13,0)</f>
        <v>Medio bajo</v>
      </c>
    </row>
    <row r="268" spans="1:13" x14ac:dyDescent="0.3">
      <c r="A268" s="139">
        <f t="shared" si="199"/>
        <v>7</v>
      </c>
      <c r="B268" s="148">
        <f t="shared" si="201"/>
        <v>34</v>
      </c>
      <c r="D268" s="149" t="str">
        <f>+VLOOKUP($A268,mUNICIPIOS!$B$4:$F$343,2,0)</f>
        <v>Guatemala</v>
      </c>
      <c r="E268" s="149">
        <f>+VLOOKUP($A268,mUNICIPIOS!$B$4:$F$343,3,0)</f>
        <v>107</v>
      </c>
      <c r="F268" s="149" t="str">
        <f>+VLOOKUP($A268,mUNICIPIOS!$B$4:$F$343,4,0)</f>
        <v>San Pedro Ayampuc</v>
      </c>
      <c r="G268" s="139" t="str">
        <f t="shared" ref="G268:K268" si="232">+G230</f>
        <v>06</v>
      </c>
      <c r="H268" t="str">
        <f t="shared" si="232"/>
        <v>IGE</v>
      </c>
      <c r="I268" t="str">
        <f t="shared" si="232"/>
        <v>Índice de Gestión Estratégica</v>
      </c>
      <c r="J268" t="str">
        <f t="shared" si="232"/>
        <v>06-05</v>
      </c>
      <c r="K268" t="str">
        <f t="shared" si="232"/>
        <v>Acciones para la gestión ordenada del territorio</v>
      </c>
      <c r="L268" s="150">
        <f>+VLOOKUP($E268,IGE_2018!$B$8:$Z$347,15,0)</f>
        <v>0.6000000000000002</v>
      </c>
      <c r="M268" s="142" t="str">
        <f>+VLOOKUP($E268,IGE_2018!$B$8:$Z$347,16,0)</f>
        <v>Medio</v>
      </c>
    </row>
    <row r="269" spans="1:13" x14ac:dyDescent="0.3">
      <c r="A269" s="139">
        <f t="shared" si="199"/>
        <v>7</v>
      </c>
      <c r="B269" s="148">
        <f t="shared" si="201"/>
        <v>35</v>
      </c>
      <c r="D269" s="149" t="str">
        <f>+VLOOKUP($A269,mUNICIPIOS!$B$4:$F$343,2,0)</f>
        <v>Guatemala</v>
      </c>
      <c r="E269" s="149">
        <f>+VLOOKUP($A269,mUNICIPIOS!$B$4:$F$343,3,0)</f>
        <v>107</v>
      </c>
      <c r="F269" s="149" t="str">
        <f>+VLOOKUP($A269,mUNICIPIOS!$B$4:$F$343,4,0)</f>
        <v>San Pedro Ayampuc</v>
      </c>
      <c r="G269" s="139" t="str">
        <f t="shared" ref="G269:K269" si="233">+G231</f>
        <v>06</v>
      </c>
      <c r="H269" t="str">
        <f t="shared" si="233"/>
        <v>IGE</v>
      </c>
      <c r="I269" t="str">
        <f t="shared" si="233"/>
        <v>Índice de Gestión Estratégica</v>
      </c>
      <c r="J269" t="str">
        <f t="shared" si="233"/>
        <v>06-06</v>
      </c>
      <c r="K269" t="str">
        <f t="shared" si="233"/>
        <v>Gestión de riesgo en la formulación de proyectos derivados de la planificación operativa anual</v>
      </c>
      <c r="L269" s="150">
        <f>+VLOOKUP($E269,IGE_2018!$B$8:$Z$347,18,0)</f>
        <v>0</v>
      </c>
      <c r="M269" s="142" t="str">
        <f>+VLOOKUP($E269,IGE_2018!$B$8:$Z$347,19,0)</f>
        <v>Bajo</v>
      </c>
    </row>
    <row r="270" spans="1:13" x14ac:dyDescent="0.3">
      <c r="A270" s="139">
        <f t="shared" si="199"/>
        <v>7</v>
      </c>
      <c r="B270" s="148">
        <f t="shared" si="201"/>
        <v>36</v>
      </c>
      <c r="D270" s="149" t="str">
        <f>+VLOOKUP($A270,mUNICIPIOS!$B$4:$F$343,2,0)</f>
        <v>Guatemala</v>
      </c>
      <c r="E270" s="149">
        <f>+VLOOKUP($A270,mUNICIPIOS!$B$4:$F$343,3,0)</f>
        <v>107</v>
      </c>
      <c r="F270" s="149" t="str">
        <f>+VLOOKUP($A270,mUNICIPIOS!$B$4:$F$343,4,0)</f>
        <v>San Pedro Ayampuc</v>
      </c>
      <c r="G270" s="139" t="str">
        <f t="shared" ref="G270:K270" si="234">+G232</f>
        <v>06</v>
      </c>
      <c r="H270" t="str">
        <f t="shared" si="234"/>
        <v>IGE</v>
      </c>
      <c r="I270" t="str">
        <f t="shared" si="234"/>
        <v>Índice de Gestión Estratégica</v>
      </c>
      <c r="J270" t="str">
        <f t="shared" si="234"/>
        <v>06-07</v>
      </c>
      <c r="K270" t="str">
        <f t="shared" si="234"/>
        <v>Ingresos por servicios ambientales en relación a los ingresos propios sin regalías</v>
      </c>
      <c r="L270" s="150">
        <f>+VLOOKUP($E270,IGE_2018!$B$8:$Z$347,21,0)</f>
        <v>4.8642361981005335E-2</v>
      </c>
      <c r="M270" s="142" t="str">
        <f>+VLOOKUP($E270,IGE_2018!$B$8:$Z$347,22,0)</f>
        <v>Bajo</v>
      </c>
    </row>
    <row r="271" spans="1:13" x14ac:dyDescent="0.3">
      <c r="A271" s="139">
        <f t="shared" si="199"/>
        <v>7</v>
      </c>
      <c r="B271" s="148">
        <f t="shared" si="201"/>
        <v>37</v>
      </c>
      <c r="D271" s="149" t="str">
        <f>+VLOOKUP($A271,mUNICIPIOS!$B$4:$F$343,2,0)</f>
        <v>Guatemala</v>
      </c>
      <c r="E271" s="149">
        <f>+VLOOKUP($A271,mUNICIPIOS!$B$4:$F$343,3,0)</f>
        <v>107</v>
      </c>
      <c r="F271" s="149" t="str">
        <f>+VLOOKUP($A271,mUNICIPIOS!$B$4:$F$343,4,0)</f>
        <v>San Pedro Ayampuc</v>
      </c>
      <c r="G271" s="139" t="str">
        <f t="shared" ref="G271:K271" si="235">+G233</f>
        <v>06</v>
      </c>
      <c r="H271" t="str">
        <f t="shared" si="235"/>
        <v>IGE</v>
      </c>
      <c r="I271" t="str">
        <f t="shared" si="235"/>
        <v>Índice de Gestión Estratégica</v>
      </c>
      <c r="J271" t="str">
        <f t="shared" si="235"/>
        <v>INDICE</v>
      </c>
      <c r="K271">
        <f t="shared" si="235"/>
        <v>0</v>
      </c>
      <c r="L271" s="150">
        <f>+VLOOKUP($E271,IGE_2018!$B$8:$Z$347,24,0)</f>
        <v>0.12630519055190129</v>
      </c>
      <c r="M271" s="142" t="str">
        <f>+VLOOKUP($E271,IGE_2018!$B$8:$Z$347,25,0)</f>
        <v>Bajo</v>
      </c>
    </row>
    <row r="272" spans="1:13" x14ac:dyDescent="0.3">
      <c r="A272" s="139">
        <f t="shared" si="199"/>
        <v>7</v>
      </c>
      <c r="B272" s="148">
        <f t="shared" si="201"/>
        <v>38</v>
      </c>
      <c r="D272" s="149" t="str">
        <f>+VLOOKUP($A272,mUNICIPIOS!$B$4:$F$343,2,0)</f>
        <v>Guatemala</v>
      </c>
      <c r="E272" s="149">
        <f>+VLOOKUP($A272,mUNICIPIOS!$B$4:$F$343,3,0)</f>
        <v>107</v>
      </c>
      <c r="F272" s="149" t="str">
        <f>+VLOOKUP($A272,mUNICIPIOS!$B$4:$F$343,4,0)</f>
        <v>San Pedro Ayampuc</v>
      </c>
      <c r="G272" s="139" t="str">
        <f t="shared" ref="G272:K272" si="236">+G234</f>
        <v>RANKING</v>
      </c>
      <c r="H272" t="str">
        <f t="shared" si="236"/>
        <v>RGM</v>
      </c>
      <c r="I272" t="str">
        <f t="shared" si="236"/>
        <v>Ranking de la Gestión Municipal 2018</v>
      </c>
      <c r="J272" t="str">
        <f t="shared" si="236"/>
        <v>RANKING</v>
      </c>
      <c r="K272">
        <f t="shared" si="236"/>
        <v>0</v>
      </c>
      <c r="L272" s="151">
        <f>+VLOOKUP($E272,Resultados_generales!$C$8:$AE$347,27,0)</f>
        <v>0.35035215792827518</v>
      </c>
      <c r="M272" t="str">
        <f>+VLOOKUP($E272,Resultados_generales!$C$8:$AE$347,28,0)</f>
        <v>Medio bajo</v>
      </c>
    </row>
    <row r="273" spans="1:13" x14ac:dyDescent="0.3">
      <c r="A273" s="139">
        <f t="shared" si="199"/>
        <v>8</v>
      </c>
      <c r="B273" s="148">
        <f t="shared" si="201"/>
        <v>1</v>
      </c>
      <c r="D273" s="149" t="str">
        <f>+VLOOKUP($A273,mUNICIPIOS!$B$4:$F$343,2,0)</f>
        <v>Guatemala</v>
      </c>
      <c r="E273" s="149">
        <f>+VLOOKUP($A273,mUNICIPIOS!$B$4:$F$343,3,0)</f>
        <v>108</v>
      </c>
      <c r="F273" s="149" t="str">
        <f>+VLOOKUP($A273,mUNICIPIOS!$B$4:$F$343,4,0)</f>
        <v>Mixco</v>
      </c>
      <c r="G273" s="139" t="str">
        <f t="shared" ref="G273:K273" si="237">+G235</f>
        <v>01</v>
      </c>
      <c r="H273" t="str">
        <f t="shared" si="237"/>
        <v>IPC</v>
      </c>
      <c r="I273" t="str">
        <f t="shared" si="237"/>
        <v>Índice de Participación Ciudadana</v>
      </c>
      <c r="J273" t="str">
        <f t="shared" si="237"/>
        <v>01-01</v>
      </c>
      <c r="K273" t="str">
        <f t="shared" si="237"/>
        <v>Número de reuniones del COMUDE en el año de la medición.</v>
      </c>
      <c r="L273" s="150">
        <f>+VLOOKUP($E273,IPC_2018!$B$8:$T$347,3,0)</f>
        <v>1</v>
      </c>
      <c r="M273" s="142" t="str">
        <f>+VLOOKUP($E273,IPC_2018!$B$8:$T$347,4,0)</f>
        <v>Alto</v>
      </c>
    </row>
    <row r="274" spans="1:13" x14ac:dyDescent="0.3">
      <c r="A274" s="139">
        <f t="shared" si="199"/>
        <v>8</v>
      </c>
      <c r="B274" s="148">
        <f t="shared" si="201"/>
        <v>2</v>
      </c>
      <c r="D274" s="149" t="str">
        <f>+VLOOKUP($A274,mUNICIPIOS!$B$4:$F$343,2,0)</f>
        <v>Guatemala</v>
      </c>
      <c r="E274" s="149">
        <f>+VLOOKUP($A274,mUNICIPIOS!$B$4:$F$343,3,0)</f>
        <v>108</v>
      </c>
      <c r="F274" s="149" t="str">
        <f>+VLOOKUP($A274,mUNICIPIOS!$B$4:$F$343,4,0)</f>
        <v>Mixco</v>
      </c>
      <c r="G274" s="139" t="str">
        <f t="shared" ref="G274:K274" si="238">+G236</f>
        <v>01</v>
      </c>
      <c r="H274" t="str">
        <f t="shared" si="238"/>
        <v>IPC</v>
      </c>
      <c r="I274" t="str">
        <f t="shared" si="238"/>
        <v>Índice de Participación Ciudadana</v>
      </c>
      <c r="J274" t="str">
        <f t="shared" si="238"/>
        <v>01-02</v>
      </c>
      <c r="K274" t="str">
        <f t="shared" si="238"/>
        <v>Participación de Alcaldes, Concejales y Síndicos determinados o designados en el COMUDE</v>
      </c>
      <c r="L274" s="150">
        <f>+VLOOKUP($E274,IPC_2018!$B$8:$T$347,6,0)</f>
        <v>0.86805555555555558</v>
      </c>
      <c r="M274" s="142" t="str">
        <f>+VLOOKUP($E274,IPC_2018!$B$8:$T$347,7,0)</f>
        <v>Alto</v>
      </c>
    </row>
    <row r="275" spans="1:13" x14ac:dyDescent="0.3">
      <c r="A275" s="139">
        <f t="shared" si="199"/>
        <v>8</v>
      </c>
      <c r="B275" s="148">
        <f t="shared" si="201"/>
        <v>3</v>
      </c>
      <c r="D275" s="149" t="str">
        <f>+VLOOKUP($A275,mUNICIPIOS!$B$4:$F$343,2,0)</f>
        <v>Guatemala</v>
      </c>
      <c r="E275" s="149">
        <f>+VLOOKUP($A275,mUNICIPIOS!$B$4:$F$343,3,0)</f>
        <v>108</v>
      </c>
      <c r="F275" s="149" t="str">
        <f>+VLOOKUP($A275,mUNICIPIOS!$B$4:$F$343,4,0)</f>
        <v>Mixco</v>
      </c>
      <c r="G275" s="139" t="str">
        <f t="shared" ref="G275:K275" si="239">+G237</f>
        <v>01</v>
      </c>
      <c r="H275" t="str">
        <f t="shared" si="239"/>
        <v>IPC</v>
      </c>
      <c r="I275" t="str">
        <f t="shared" si="239"/>
        <v>Índice de Participación Ciudadana</v>
      </c>
      <c r="J275" t="str">
        <f t="shared" si="239"/>
        <v>01-03</v>
      </c>
      <c r="K275" t="str">
        <f t="shared" si="239"/>
        <v>Participación  de organizaciones de jóvenes, mujeres, pueblos mayas, xincas, garífunas, y otras organizaciones en el Comude</v>
      </c>
      <c r="L275" s="150">
        <f>+VLOOKUP($E275,IPC_2018!$B$8:$T$347,9,0)</f>
        <v>0.36529680365296807</v>
      </c>
      <c r="M275" s="142" t="str">
        <f>+VLOOKUP($E275,IPC_2018!$B$8:$T$347,10,0)</f>
        <v>Medio bajo</v>
      </c>
    </row>
    <row r="276" spans="1:13" x14ac:dyDescent="0.3">
      <c r="A276" s="139">
        <f t="shared" si="199"/>
        <v>8</v>
      </c>
      <c r="B276" s="148">
        <f t="shared" si="201"/>
        <v>4</v>
      </c>
      <c r="D276" s="149" t="str">
        <f>+VLOOKUP($A276,mUNICIPIOS!$B$4:$F$343,2,0)</f>
        <v>Guatemala</v>
      </c>
      <c r="E276" s="149">
        <f>+VLOOKUP($A276,mUNICIPIOS!$B$4:$F$343,3,0)</f>
        <v>108</v>
      </c>
      <c r="F276" s="149" t="str">
        <f>+VLOOKUP($A276,mUNICIPIOS!$B$4:$F$343,4,0)</f>
        <v>Mixco</v>
      </c>
      <c r="G276" s="139" t="str">
        <f t="shared" ref="G276:K276" si="240">+G238</f>
        <v>01</v>
      </c>
      <c r="H276" t="str">
        <f t="shared" si="240"/>
        <v>IPC</v>
      </c>
      <c r="I276" t="str">
        <f t="shared" si="240"/>
        <v>Índice de Participación Ciudadana</v>
      </c>
      <c r="J276" t="str">
        <f t="shared" si="240"/>
        <v>01-04</v>
      </c>
      <c r="K276" t="str">
        <f t="shared" si="240"/>
        <v>Representatividad territorial del Comude.</v>
      </c>
      <c r="L276" s="150">
        <f>+VLOOKUP($E276,IPC_2018!$B$8:$T$347,12,0)</f>
        <v>0.4234756097560976</v>
      </c>
      <c r="M276" s="142" t="str">
        <f>+VLOOKUP($E276,IPC_2018!$B$8:$T$347,13,0)</f>
        <v>Medio</v>
      </c>
    </row>
    <row r="277" spans="1:13" x14ac:dyDescent="0.3">
      <c r="A277" s="139">
        <f t="shared" si="199"/>
        <v>8</v>
      </c>
      <c r="B277" s="148">
        <f t="shared" si="201"/>
        <v>5</v>
      </c>
      <c r="D277" s="149" t="str">
        <f>+VLOOKUP($A277,mUNICIPIOS!$B$4:$F$343,2,0)</f>
        <v>Guatemala</v>
      </c>
      <c r="E277" s="149">
        <f>+VLOOKUP($A277,mUNICIPIOS!$B$4:$F$343,3,0)</f>
        <v>108</v>
      </c>
      <c r="F277" s="149" t="str">
        <f>+VLOOKUP($A277,mUNICIPIOS!$B$4:$F$343,4,0)</f>
        <v>Mixco</v>
      </c>
      <c r="G277" s="139" t="str">
        <f t="shared" ref="G277:K277" si="241">+G239</f>
        <v>01</v>
      </c>
      <c r="H277" t="str">
        <f t="shared" si="241"/>
        <v>IPC</v>
      </c>
      <c r="I277" t="str">
        <f t="shared" si="241"/>
        <v>Índice de Participación Ciudadana</v>
      </c>
      <c r="J277" t="str">
        <f t="shared" si="241"/>
        <v>01-05</v>
      </c>
      <c r="K277" t="str">
        <f t="shared" si="241"/>
        <v>Funcionamiento del Comude</v>
      </c>
      <c r="L277" s="150">
        <f>+VLOOKUP($E277,IPC_2018!$B$8:$T$347,15,0)</f>
        <v>0.37102473511343625</v>
      </c>
      <c r="M277" s="142" t="str">
        <f>+VLOOKUP($E277,IPC_2018!$B$8:$T$347,16,0)</f>
        <v>Medio bajo</v>
      </c>
    </row>
    <row r="278" spans="1:13" x14ac:dyDescent="0.3">
      <c r="A278" s="139">
        <f t="shared" si="199"/>
        <v>8</v>
      </c>
      <c r="B278" s="148">
        <f t="shared" si="201"/>
        <v>6</v>
      </c>
      <c r="D278" s="149" t="str">
        <f>+VLOOKUP($A278,mUNICIPIOS!$B$4:$F$343,2,0)</f>
        <v>Guatemala</v>
      </c>
      <c r="E278" s="149">
        <f>+VLOOKUP($A278,mUNICIPIOS!$B$4:$F$343,3,0)</f>
        <v>108</v>
      </c>
      <c r="F278" s="149" t="str">
        <f>+VLOOKUP($A278,mUNICIPIOS!$B$4:$F$343,4,0)</f>
        <v>Mixco</v>
      </c>
      <c r="G278" s="139" t="str">
        <f t="shared" ref="G278:K278" si="242">+G240</f>
        <v>01</v>
      </c>
      <c r="H278" t="str">
        <f t="shared" si="242"/>
        <v>IPC</v>
      </c>
      <c r="I278" t="str">
        <f t="shared" si="242"/>
        <v>Índice de Participación Ciudadana</v>
      </c>
      <c r="J278" t="str">
        <f t="shared" si="242"/>
        <v>INDICE</v>
      </c>
      <c r="K278">
        <f t="shared" si="242"/>
        <v>0</v>
      </c>
      <c r="L278" s="150">
        <f>+VLOOKUP($E278,IPC_2018!$B$8:$T$347,18,0)</f>
        <v>0.70747651672281975</v>
      </c>
      <c r="M278" s="142" t="str">
        <f>+VLOOKUP($E278,IPC_2018!$B$8:$T$347,19,0)</f>
        <v>Medio alto</v>
      </c>
    </row>
    <row r="279" spans="1:13" x14ac:dyDescent="0.3">
      <c r="A279" s="139">
        <f t="shared" si="199"/>
        <v>8</v>
      </c>
      <c r="B279" s="148">
        <f t="shared" si="201"/>
        <v>7</v>
      </c>
      <c r="D279" s="149" t="str">
        <f>+VLOOKUP($A279,mUNICIPIOS!$B$4:$F$343,2,0)</f>
        <v>Guatemala</v>
      </c>
      <c r="E279" s="149">
        <f>+VLOOKUP($A279,mUNICIPIOS!$B$4:$F$343,3,0)</f>
        <v>108</v>
      </c>
      <c r="F279" s="149" t="str">
        <f>+VLOOKUP($A279,mUNICIPIOS!$B$4:$F$343,4,0)</f>
        <v>Mixco</v>
      </c>
      <c r="G279" s="139" t="str">
        <f t="shared" ref="G279:K279" si="243">+G241</f>
        <v>02</v>
      </c>
      <c r="H279" t="str">
        <f t="shared" si="243"/>
        <v>IIC</v>
      </c>
      <c r="I279" t="str">
        <f t="shared" si="243"/>
        <v>Índice de Información a la Ciudadanía</v>
      </c>
      <c r="J279" t="str">
        <f t="shared" si="243"/>
        <v>02-01</v>
      </c>
      <c r="K279" t="str">
        <f t="shared" si="243"/>
        <v>Rendición de cuentas cuatrimestral y anual al Comude enfocadas en resultados.</v>
      </c>
      <c r="L279" s="150">
        <f>+VLOOKUP($E279,IIC_2018!$B$8:$Q$347,3,0)</f>
        <v>0.8</v>
      </c>
      <c r="M279" s="142" t="str">
        <f>+VLOOKUP($E279,IIC_2018!$B$8:$Q$347,4,0)</f>
        <v>Medio alto</v>
      </c>
    </row>
    <row r="280" spans="1:13" x14ac:dyDescent="0.3">
      <c r="A280" s="139">
        <f t="shared" si="199"/>
        <v>8</v>
      </c>
      <c r="B280" s="148">
        <f t="shared" si="201"/>
        <v>8</v>
      </c>
      <c r="D280" s="149" t="str">
        <f>+VLOOKUP($A280,mUNICIPIOS!$B$4:$F$343,2,0)</f>
        <v>Guatemala</v>
      </c>
      <c r="E280" s="149">
        <f>+VLOOKUP($A280,mUNICIPIOS!$B$4:$F$343,3,0)</f>
        <v>108</v>
      </c>
      <c r="F280" s="149" t="str">
        <f>+VLOOKUP($A280,mUNICIPIOS!$B$4:$F$343,4,0)</f>
        <v>Mixco</v>
      </c>
      <c r="G280" s="139" t="str">
        <f t="shared" ref="G280:K280" si="244">+G242</f>
        <v>02</v>
      </c>
      <c r="H280" t="str">
        <f t="shared" si="244"/>
        <v>IIC</v>
      </c>
      <c r="I280" t="str">
        <f t="shared" si="244"/>
        <v>Índice de Información a la Ciudadanía</v>
      </c>
      <c r="J280" t="str">
        <f t="shared" si="244"/>
        <v>02-02</v>
      </c>
      <c r="K280" t="str">
        <f t="shared" si="244"/>
        <v>Información presupuestaria y otra información brindada a la ciudadanía disponible en medios locales de comunicación.</v>
      </c>
      <c r="L280" s="150">
        <f>+VLOOKUP($E280,IIC_2018!$B$8:$Q$347,6,0)</f>
        <v>1</v>
      </c>
      <c r="M280" s="142" t="str">
        <f>+VLOOKUP($E280,IIC_2018!$B$8:$Q$347,7,0)</f>
        <v>Alto</v>
      </c>
    </row>
    <row r="281" spans="1:13" x14ac:dyDescent="0.3">
      <c r="A281" s="139">
        <f t="shared" si="199"/>
        <v>8</v>
      </c>
      <c r="B281" s="148">
        <f t="shared" si="201"/>
        <v>9</v>
      </c>
      <c r="D281" s="149" t="str">
        <f>+VLOOKUP($A281,mUNICIPIOS!$B$4:$F$343,2,0)</f>
        <v>Guatemala</v>
      </c>
      <c r="E281" s="149">
        <f>+VLOOKUP($A281,mUNICIPIOS!$B$4:$F$343,3,0)</f>
        <v>108</v>
      </c>
      <c r="F281" s="149" t="str">
        <f>+VLOOKUP($A281,mUNICIPIOS!$B$4:$F$343,4,0)</f>
        <v>Mixco</v>
      </c>
      <c r="G281" s="139" t="str">
        <f t="shared" ref="G281:K281" si="245">+G243</f>
        <v>02</v>
      </c>
      <c r="H281" t="str">
        <f t="shared" si="245"/>
        <v>IIC</v>
      </c>
      <c r="I281" t="str">
        <f t="shared" si="245"/>
        <v>Índice de Información a la Ciudadanía</v>
      </c>
      <c r="J281" t="str">
        <f t="shared" si="245"/>
        <v>02-03</v>
      </c>
      <c r="K281" t="str">
        <f t="shared" si="245"/>
        <v>Información pública de oficio actualizada y disponible de acuerdo a la LAIP y uso de internet.</v>
      </c>
      <c r="L281" s="150">
        <f>+VLOOKUP($E281,IIC_2018!$B$8:$Q$347,9,0)</f>
        <v>0.99999999999999989</v>
      </c>
      <c r="M281" s="142" t="str">
        <f>+VLOOKUP($E281,IIC_2018!$B$8:$Q$347,10,0)</f>
        <v>Alto</v>
      </c>
    </row>
    <row r="282" spans="1:13" x14ac:dyDescent="0.3">
      <c r="A282" s="139">
        <f t="shared" si="199"/>
        <v>8</v>
      </c>
      <c r="B282" s="148">
        <f t="shared" si="201"/>
        <v>10</v>
      </c>
      <c r="D282" s="149" t="str">
        <f>+VLOOKUP($A282,mUNICIPIOS!$B$4:$F$343,2,0)</f>
        <v>Guatemala</v>
      </c>
      <c r="E282" s="149">
        <f>+VLOOKUP($A282,mUNICIPIOS!$B$4:$F$343,3,0)</f>
        <v>108</v>
      </c>
      <c r="F282" s="149" t="str">
        <f>+VLOOKUP($A282,mUNICIPIOS!$B$4:$F$343,4,0)</f>
        <v>Mixco</v>
      </c>
      <c r="G282" s="139" t="str">
        <f t="shared" ref="G282:K282" si="246">+G244</f>
        <v>02</v>
      </c>
      <c r="H282" t="str">
        <f t="shared" si="246"/>
        <v>IIC</v>
      </c>
      <c r="I282" t="str">
        <f t="shared" si="246"/>
        <v>Índice de Información a la Ciudadanía</v>
      </c>
      <c r="J282" t="str">
        <f t="shared" si="246"/>
        <v>02-04</v>
      </c>
      <c r="K282" t="str">
        <f t="shared" si="246"/>
        <v>Relación del monto contratado por medio de Guate compras con el total del presupuesto de egresos vigente.</v>
      </c>
      <c r="L282" s="150">
        <f>+VLOOKUP($E282,IIC_2018!$B$8:$Q$347,12,0)</f>
        <v>0.12731959431750772</v>
      </c>
      <c r="M282" s="142" t="str">
        <f>+VLOOKUP($E282,IIC_2018!$B$8:$Q$347,13,0)</f>
        <v>Bajo</v>
      </c>
    </row>
    <row r="283" spans="1:13" x14ac:dyDescent="0.3">
      <c r="A283" s="139">
        <f t="shared" si="199"/>
        <v>8</v>
      </c>
      <c r="B283" s="148">
        <f t="shared" si="201"/>
        <v>11</v>
      </c>
      <c r="D283" s="149" t="str">
        <f>+VLOOKUP($A283,mUNICIPIOS!$B$4:$F$343,2,0)</f>
        <v>Guatemala</v>
      </c>
      <c r="E283" s="149">
        <f>+VLOOKUP($A283,mUNICIPIOS!$B$4:$F$343,3,0)</f>
        <v>108</v>
      </c>
      <c r="F283" s="149" t="str">
        <f>+VLOOKUP($A283,mUNICIPIOS!$B$4:$F$343,4,0)</f>
        <v>Mixco</v>
      </c>
      <c r="G283" s="139" t="str">
        <f t="shared" ref="G283:K283" si="247">+G245</f>
        <v>02</v>
      </c>
      <c r="H283" t="str">
        <f t="shared" si="247"/>
        <v>IIC</v>
      </c>
      <c r="I283" t="str">
        <f t="shared" si="247"/>
        <v>Índice de Información a la Ciudadanía</v>
      </c>
      <c r="J283" t="str">
        <f t="shared" si="247"/>
        <v>INDICE</v>
      </c>
      <c r="K283">
        <f t="shared" si="247"/>
        <v>0</v>
      </c>
      <c r="L283" s="150">
        <f>+VLOOKUP($E283,IIC_2018!$B$8:$Q$347,15,0)</f>
        <v>0.73182989857937686</v>
      </c>
      <c r="M283" s="142" t="str">
        <f>+VLOOKUP($E283,IIC_2018!$B$8:$Q$347,16,0)</f>
        <v>Medio alto</v>
      </c>
    </row>
    <row r="284" spans="1:13" x14ac:dyDescent="0.3">
      <c r="A284" s="139">
        <f t="shared" si="199"/>
        <v>8</v>
      </c>
      <c r="B284" s="148">
        <f t="shared" si="201"/>
        <v>12</v>
      </c>
      <c r="D284" s="149" t="str">
        <f>+VLOOKUP($A284,mUNICIPIOS!$B$4:$F$343,2,0)</f>
        <v>Guatemala</v>
      </c>
      <c r="E284" s="149">
        <f>+VLOOKUP($A284,mUNICIPIOS!$B$4:$F$343,3,0)</f>
        <v>108</v>
      </c>
      <c r="F284" s="149" t="str">
        <f>+VLOOKUP($A284,mUNICIPIOS!$B$4:$F$343,4,0)</f>
        <v>Mixco</v>
      </c>
      <c r="G284" s="139" t="str">
        <f t="shared" ref="G284:K284" si="248">+G246</f>
        <v>03</v>
      </c>
      <c r="H284" t="str">
        <f t="shared" si="248"/>
        <v>ISP</v>
      </c>
      <c r="I284" t="str">
        <f t="shared" si="248"/>
        <v>Índice de Servicios Públicos</v>
      </c>
      <c r="J284" t="str">
        <f t="shared" si="248"/>
        <v>03-01</v>
      </c>
      <c r="K284" t="str">
        <f t="shared" si="248"/>
        <v>Cobertura del servicio público de agua</v>
      </c>
      <c r="L284" s="150">
        <f>+VLOOKUP($E284,ISP_2018!$B$8:$T$347,3,0)</f>
        <v>0.37062315676586616</v>
      </c>
      <c r="M284" s="142" t="str">
        <f>+VLOOKUP($E284,ISP_2018!$B$8:$T$347,4,0)</f>
        <v>Medio bajo</v>
      </c>
    </row>
    <row r="285" spans="1:13" x14ac:dyDescent="0.3">
      <c r="A285" s="139">
        <f t="shared" si="199"/>
        <v>8</v>
      </c>
      <c r="B285" s="148">
        <f t="shared" si="201"/>
        <v>13</v>
      </c>
      <c r="D285" s="149" t="str">
        <f>+VLOOKUP($A285,mUNICIPIOS!$B$4:$F$343,2,0)</f>
        <v>Guatemala</v>
      </c>
      <c r="E285" s="149">
        <f>+VLOOKUP($A285,mUNICIPIOS!$B$4:$F$343,3,0)</f>
        <v>108</v>
      </c>
      <c r="F285" s="149" t="str">
        <f>+VLOOKUP($A285,mUNICIPIOS!$B$4:$F$343,4,0)</f>
        <v>Mixco</v>
      </c>
      <c r="G285" s="139" t="str">
        <f t="shared" ref="G285:K285" si="249">+G247</f>
        <v>03</v>
      </c>
      <c r="H285" t="str">
        <f t="shared" si="249"/>
        <v>ISP</v>
      </c>
      <c r="I285" t="str">
        <f t="shared" si="249"/>
        <v>Índice de Servicios Públicos</v>
      </c>
      <c r="J285" t="str">
        <f t="shared" si="249"/>
        <v>03-02</v>
      </c>
      <c r="K285" t="str">
        <f t="shared" si="249"/>
        <v>Control de la calidad del servicio público de agua</v>
      </c>
      <c r="L285" s="150">
        <f>+VLOOKUP($E285,ISP_2018!$B$8:$T$347,6,0)</f>
        <v>0.62921348314606751</v>
      </c>
      <c r="M285" s="142" t="str">
        <f>+VLOOKUP($E285,ISP_2018!$B$8:$T$347,7,0)</f>
        <v>Medio alto</v>
      </c>
    </row>
    <row r="286" spans="1:13" x14ac:dyDescent="0.3">
      <c r="A286" s="139">
        <f t="shared" si="199"/>
        <v>8</v>
      </c>
      <c r="B286" s="148">
        <f t="shared" si="201"/>
        <v>14</v>
      </c>
      <c r="D286" s="149" t="str">
        <f>+VLOOKUP($A286,mUNICIPIOS!$B$4:$F$343,2,0)</f>
        <v>Guatemala</v>
      </c>
      <c r="E286" s="149">
        <f>+VLOOKUP($A286,mUNICIPIOS!$B$4:$F$343,3,0)</f>
        <v>108</v>
      </c>
      <c r="F286" s="149" t="str">
        <f>+VLOOKUP($A286,mUNICIPIOS!$B$4:$F$343,4,0)</f>
        <v>Mixco</v>
      </c>
      <c r="G286" s="139" t="str">
        <f t="shared" ref="G286:K286" si="250">+G248</f>
        <v>03</v>
      </c>
      <c r="H286" t="str">
        <f t="shared" si="250"/>
        <v>ISP</v>
      </c>
      <c r="I286" t="str">
        <f t="shared" si="250"/>
        <v>Índice de Servicios Públicos</v>
      </c>
      <c r="J286" t="str">
        <f t="shared" si="250"/>
        <v>03-03</v>
      </c>
      <c r="K286" t="str">
        <f t="shared" si="250"/>
        <v>Disposición  y tratamiento  de aguas residuales</v>
      </c>
      <c r="L286" s="150">
        <f>+VLOOKUP($E286,ISP_2018!$B$8:$T$347,9,0)</f>
        <v>0.34751137392009851</v>
      </c>
      <c r="M286" s="142" t="str">
        <f>+VLOOKUP($E286,ISP_2018!$B$8:$T$347,10,0)</f>
        <v>Medio bajo</v>
      </c>
    </row>
    <row r="287" spans="1:13" x14ac:dyDescent="0.3">
      <c r="A287" s="139">
        <f t="shared" si="199"/>
        <v>8</v>
      </c>
      <c r="B287" s="148">
        <f t="shared" si="201"/>
        <v>15</v>
      </c>
      <c r="D287" s="149" t="str">
        <f>+VLOOKUP($A287,mUNICIPIOS!$B$4:$F$343,2,0)</f>
        <v>Guatemala</v>
      </c>
      <c r="E287" s="149">
        <f>+VLOOKUP($A287,mUNICIPIOS!$B$4:$F$343,3,0)</f>
        <v>108</v>
      </c>
      <c r="F287" s="149" t="str">
        <f>+VLOOKUP($A287,mUNICIPIOS!$B$4:$F$343,4,0)</f>
        <v>Mixco</v>
      </c>
      <c r="G287" s="139" t="str">
        <f t="shared" ref="G287:K287" si="251">+G249</f>
        <v>03</v>
      </c>
      <c r="H287" t="str">
        <f t="shared" si="251"/>
        <v>ISP</v>
      </c>
      <c r="I287" t="str">
        <f t="shared" si="251"/>
        <v>Índice de Servicios Públicos</v>
      </c>
      <c r="J287" t="str">
        <f t="shared" si="251"/>
        <v>03-04</v>
      </c>
      <c r="K287" t="str">
        <f t="shared" si="251"/>
        <v>Gestión y manejo de los residuos y desechos sólidos</v>
      </c>
      <c r="L287" s="150">
        <f>+VLOOKUP($E287,ISP_2018!$B$8:$T$347,12,0)</f>
        <v>0.51544987558375444</v>
      </c>
      <c r="M287" s="142" t="str">
        <f>+VLOOKUP($E287,ISP_2018!$B$8:$T$347,13,0)</f>
        <v>Medio</v>
      </c>
    </row>
    <row r="288" spans="1:13" x14ac:dyDescent="0.3">
      <c r="A288" s="139">
        <f t="shared" si="199"/>
        <v>8</v>
      </c>
      <c r="B288" s="148">
        <f t="shared" si="201"/>
        <v>16</v>
      </c>
      <c r="D288" s="149" t="str">
        <f>+VLOOKUP($A288,mUNICIPIOS!$B$4:$F$343,2,0)</f>
        <v>Guatemala</v>
      </c>
      <c r="E288" s="149">
        <f>+VLOOKUP($A288,mUNICIPIOS!$B$4:$F$343,3,0)</f>
        <v>108</v>
      </c>
      <c r="F288" s="149" t="str">
        <f>+VLOOKUP($A288,mUNICIPIOS!$B$4:$F$343,4,0)</f>
        <v>Mixco</v>
      </c>
      <c r="G288" s="139" t="str">
        <f t="shared" ref="G288:K288" si="252">+G250</f>
        <v>03</v>
      </c>
      <c r="H288" t="str">
        <f t="shared" si="252"/>
        <v>ISP</v>
      </c>
      <c r="I288" t="str">
        <f t="shared" si="252"/>
        <v>Índice de Servicios Públicos</v>
      </c>
      <c r="J288" t="str">
        <f t="shared" si="252"/>
        <v>03-05</v>
      </c>
      <c r="K288" t="str">
        <f t="shared" si="252"/>
        <v>Gestión de servicios públicos municipales</v>
      </c>
      <c r="L288" s="150">
        <f>+VLOOKUP($E288,ISP_2018!$B$8:$T$347,15,0)</f>
        <v>0.62442396313364057</v>
      </c>
      <c r="M288" s="142" t="str">
        <f>+VLOOKUP($E288,ISP_2018!$B$8:$T$347,16,0)</f>
        <v>Medio alto</v>
      </c>
    </row>
    <row r="289" spans="1:13" x14ac:dyDescent="0.3">
      <c r="A289" s="139">
        <f t="shared" si="199"/>
        <v>8</v>
      </c>
      <c r="B289" s="148">
        <f t="shared" si="201"/>
        <v>17</v>
      </c>
      <c r="D289" s="149" t="str">
        <f>+VLOOKUP($A289,mUNICIPIOS!$B$4:$F$343,2,0)</f>
        <v>Guatemala</v>
      </c>
      <c r="E289" s="149">
        <f>+VLOOKUP($A289,mUNICIPIOS!$B$4:$F$343,3,0)</f>
        <v>108</v>
      </c>
      <c r="F289" s="149" t="str">
        <f>+VLOOKUP($A289,mUNICIPIOS!$B$4:$F$343,4,0)</f>
        <v>Mixco</v>
      </c>
      <c r="G289" s="139" t="str">
        <f t="shared" ref="G289:K289" si="253">+G251</f>
        <v>03</v>
      </c>
      <c r="H289" t="str">
        <f t="shared" si="253"/>
        <v>ISP</v>
      </c>
      <c r="I289" t="str">
        <f t="shared" si="253"/>
        <v>Índice de Servicios Públicos</v>
      </c>
      <c r="J289" t="str">
        <f t="shared" si="253"/>
        <v>INDICE</v>
      </c>
      <c r="K289">
        <f t="shared" si="253"/>
        <v>0</v>
      </c>
      <c r="L289" s="150">
        <f>+VLOOKUP($E289,ISP_2018!$B$8:$T$347,18,0)</f>
        <v>0.52330340314790558</v>
      </c>
      <c r="M289" s="142" t="str">
        <f>+VLOOKUP($E289,ISP_2018!$B$8:$T$347,19,0)</f>
        <v>Medio</v>
      </c>
    </row>
    <row r="290" spans="1:13" x14ac:dyDescent="0.3">
      <c r="A290" s="139">
        <f t="shared" si="199"/>
        <v>8</v>
      </c>
      <c r="B290" s="148">
        <f t="shared" si="201"/>
        <v>18</v>
      </c>
      <c r="D290" s="149" t="str">
        <f>+VLOOKUP($A290,mUNICIPIOS!$B$4:$F$343,2,0)</f>
        <v>Guatemala</v>
      </c>
      <c r="E290" s="149">
        <f>+VLOOKUP($A290,mUNICIPIOS!$B$4:$F$343,3,0)</f>
        <v>108</v>
      </c>
      <c r="F290" s="149" t="str">
        <f>+VLOOKUP($A290,mUNICIPIOS!$B$4:$F$343,4,0)</f>
        <v>Mixco</v>
      </c>
      <c r="G290" s="139" t="str">
        <f t="shared" ref="G290:K290" si="254">+G252</f>
        <v>04</v>
      </c>
      <c r="H290" t="str">
        <f t="shared" si="254"/>
        <v>IGA</v>
      </c>
      <c r="I290" t="str">
        <f t="shared" si="254"/>
        <v>Índice de Gestión Administrativa</v>
      </c>
      <c r="J290" t="str">
        <f t="shared" si="254"/>
        <v>04-01</v>
      </c>
      <c r="K290" t="str">
        <f t="shared" si="254"/>
        <v>Existencia de elementos de atención municipal orientada al vecino</v>
      </c>
      <c r="L290" s="150">
        <f>+VLOOKUP($E290,IGA_2018!$B$8:$N$347,3,0)</f>
        <v>0.75</v>
      </c>
      <c r="M290" s="142" t="str">
        <f>+VLOOKUP($E290,IGA_2018!$B$8:$N$347,4,0)</f>
        <v>Medio alto</v>
      </c>
    </row>
    <row r="291" spans="1:13" x14ac:dyDescent="0.3">
      <c r="A291" s="139">
        <f t="shared" si="199"/>
        <v>8</v>
      </c>
      <c r="B291" s="148">
        <f t="shared" si="201"/>
        <v>19</v>
      </c>
      <c r="D291" s="149" t="str">
        <f>+VLOOKUP($A291,mUNICIPIOS!$B$4:$F$343,2,0)</f>
        <v>Guatemala</v>
      </c>
      <c r="E291" s="149">
        <f>+VLOOKUP($A291,mUNICIPIOS!$B$4:$F$343,3,0)</f>
        <v>108</v>
      </c>
      <c r="F291" s="149" t="str">
        <f>+VLOOKUP($A291,mUNICIPIOS!$B$4:$F$343,4,0)</f>
        <v>Mixco</v>
      </c>
      <c r="G291" s="139" t="str">
        <f t="shared" ref="G291:K291" si="255">+G253</f>
        <v>04</v>
      </c>
      <c r="H291" t="str">
        <f t="shared" si="255"/>
        <v>IGA</v>
      </c>
      <c r="I291" t="str">
        <f t="shared" si="255"/>
        <v>Índice de Gestión Administrativa</v>
      </c>
      <c r="J291" t="str">
        <f t="shared" si="255"/>
        <v>04-02</v>
      </c>
      <c r="K291" t="str">
        <f t="shared" si="255"/>
        <v>Gestión del recurso humano.</v>
      </c>
      <c r="L291" s="150">
        <f>+VLOOKUP($E291,IGA_2018!$B$8:$N$347,6,0)</f>
        <v>0.76864562478522513</v>
      </c>
      <c r="M291" s="142" t="str">
        <f>+VLOOKUP($E291,IGA_2018!$B$8:$N$347,7,0)</f>
        <v>Medio alto</v>
      </c>
    </row>
    <row r="292" spans="1:13" x14ac:dyDescent="0.3">
      <c r="A292" s="139">
        <f t="shared" si="199"/>
        <v>8</v>
      </c>
      <c r="B292" s="148">
        <f t="shared" si="201"/>
        <v>20</v>
      </c>
      <c r="D292" s="149" t="str">
        <f>+VLOOKUP($A292,mUNICIPIOS!$B$4:$F$343,2,0)</f>
        <v>Guatemala</v>
      </c>
      <c r="E292" s="149">
        <f>+VLOOKUP($A292,mUNICIPIOS!$B$4:$F$343,3,0)</f>
        <v>108</v>
      </c>
      <c r="F292" s="149" t="str">
        <f>+VLOOKUP($A292,mUNICIPIOS!$B$4:$F$343,4,0)</f>
        <v>Mixco</v>
      </c>
      <c r="G292" s="139" t="str">
        <f t="shared" ref="G292:K292" si="256">+G254</f>
        <v>04</v>
      </c>
      <c r="H292" t="str">
        <f t="shared" si="256"/>
        <v>IGA</v>
      </c>
      <c r="I292" t="str">
        <f t="shared" si="256"/>
        <v>Índice de Gestión Administrativa</v>
      </c>
      <c r="J292" t="str">
        <f t="shared" si="256"/>
        <v>04-03</v>
      </c>
      <c r="K292" t="str">
        <f t="shared" si="256"/>
        <v>Existencia de oficinas municipales con instrumentos de gestión.</v>
      </c>
      <c r="L292" s="150">
        <f>+VLOOKUP($E292,IGA_2018!$B$8:$N$347,9,0)</f>
        <v>1</v>
      </c>
      <c r="M292" s="142" t="str">
        <f>+VLOOKUP($E292,IGA_2018!$B$8:$N$347,10,0)</f>
        <v>Alto</v>
      </c>
    </row>
    <row r="293" spans="1:13" x14ac:dyDescent="0.3">
      <c r="A293" s="139">
        <f t="shared" si="199"/>
        <v>8</v>
      </c>
      <c r="B293" s="148">
        <f t="shared" si="201"/>
        <v>21</v>
      </c>
      <c r="D293" s="149" t="str">
        <f>+VLOOKUP($A293,mUNICIPIOS!$B$4:$F$343,2,0)</f>
        <v>Guatemala</v>
      </c>
      <c r="E293" s="149">
        <f>+VLOOKUP($A293,mUNICIPIOS!$B$4:$F$343,3,0)</f>
        <v>108</v>
      </c>
      <c r="F293" s="149" t="str">
        <f>+VLOOKUP($A293,mUNICIPIOS!$B$4:$F$343,4,0)</f>
        <v>Mixco</v>
      </c>
      <c r="G293" s="139" t="str">
        <f t="shared" ref="G293:K293" si="257">+G255</f>
        <v>04</v>
      </c>
      <c r="H293" t="str">
        <f t="shared" si="257"/>
        <v>IGA</v>
      </c>
      <c r="I293" t="str">
        <f t="shared" si="257"/>
        <v>Índice de Gestión Administrativa</v>
      </c>
      <c r="J293" t="str">
        <f t="shared" si="257"/>
        <v>INDICE</v>
      </c>
      <c r="K293">
        <f t="shared" si="257"/>
        <v>0</v>
      </c>
      <c r="L293" s="150">
        <f>+VLOOKUP($E293,IGA_2018!$B$8:$N$347,12,0)</f>
        <v>0.84402596867482871</v>
      </c>
      <c r="M293" s="142" t="str">
        <f>+VLOOKUP($E293,IGA_2018!$B$8:$N$347,13,0)</f>
        <v>Alto</v>
      </c>
    </row>
    <row r="294" spans="1:13" x14ac:dyDescent="0.3">
      <c r="A294" s="139">
        <f t="shared" si="199"/>
        <v>8</v>
      </c>
      <c r="B294" s="148">
        <f t="shared" si="201"/>
        <v>22</v>
      </c>
      <c r="D294" s="149" t="str">
        <f>+VLOOKUP($A294,mUNICIPIOS!$B$4:$F$343,2,0)</f>
        <v>Guatemala</v>
      </c>
      <c r="E294" s="149">
        <f>+VLOOKUP($A294,mUNICIPIOS!$B$4:$F$343,3,0)</f>
        <v>108</v>
      </c>
      <c r="F294" s="149" t="str">
        <f>+VLOOKUP($A294,mUNICIPIOS!$B$4:$F$343,4,0)</f>
        <v>Mixco</v>
      </c>
      <c r="G294" s="139" t="str">
        <f t="shared" ref="G294:K294" si="258">+G256</f>
        <v>05</v>
      </c>
      <c r="H294" t="str">
        <f t="shared" si="258"/>
        <v>IGF</v>
      </c>
      <c r="I294" t="str">
        <f t="shared" si="258"/>
        <v>Índice de Gestión Financiera</v>
      </c>
      <c r="J294" t="str">
        <f t="shared" si="258"/>
        <v>05-01</v>
      </c>
      <c r="K294" t="str">
        <f t="shared" si="258"/>
        <v>Autonomía financiera municipal</v>
      </c>
      <c r="L294" s="150">
        <f>+VLOOKUP($E294,IGF_2018!$B$8:$Z$347,3,0)</f>
        <v>0.90489266594159579</v>
      </c>
      <c r="M294" s="142" t="str">
        <f>+VLOOKUP($E294,IGF_2018!$B$8:$Z$347,4,0)</f>
        <v>Alto</v>
      </c>
    </row>
    <row r="295" spans="1:13" x14ac:dyDescent="0.3">
      <c r="A295" s="139">
        <f t="shared" si="199"/>
        <v>8</v>
      </c>
      <c r="B295" s="148">
        <f t="shared" si="201"/>
        <v>23</v>
      </c>
      <c r="D295" s="149" t="str">
        <f>+VLOOKUP($A295,mUNICIPIOS!$B$4:$F$343,2,0)</f>
        <v>Guatemala</v>
      </c>
      <c r="E295" s="149">
        <f>+VLOOKUP($A295,mUNICIPIOS!$B$4:$F$343,3,0)</f>
        <v>108</v>
      </c>
      <c r="F295" s="149" t="str">
        <f>+VLOOKUP($A295,mUNICIPIOS!$B$4:$F$343,4,0)</f>
        <v>Mixco</v>
      </c>
      <c r="G295" s="139" t="str">
        <f t="shared" ref="G295:K295" si="259">+G257</f>
        <v>05</v>
      </c>
      <c r="H295" t="str">
        <f t="shared" si="259"/>
        <v>IGF</v>
      </c>
      <c r="I295" t="str">
        <f t="shared" si="259"/>
        <v>Índice de Gestión Financiera</v>
      </c>
      <c r="J295" t="str">
        <f t="shared" si="259"/>
        <v>05-02</v>
      </c>
      <c r="K295" t="str">
        <f t="shared" si="259"/>
        <v xml:space="preserve">Ingresos propios por habitante -sin regalías- </v>
      </c>
      <c r="L295" s="150">
        <f>+VLOOKUP($E295,IGF_2018!$B$8:$Z$347,6,0)</f>
        <v>0.45816921590526261</v>
      </c>
      <c r="M295" s="142" t="str">
        <f>+VLOOKUP($E295,IGF_2018!$B$8:$Z$347,7,0)</f>
        <v>Medio</v>
      </c>
    </row>
    <row r="296" spans="1:13" x14ac:dyDescent="0.3">
      <c r="A296" s="139">
        <f t="shared" si="199"/>
        <v>8</v>
      </c>
      <c r="B296" s="148">
        <f t="shared" si="201"/>
        <v>24</v>
      </c>
      <c r="D296" s="149" t="str">
        <f>+VLOOKUP($A296,mUNICIPIOS!$B$4:$F$343,2,0)</f>
        <v>Guatemala</v>
      </c>
      <c r="E296" s="149">
        <f>+VLOOKUP($A296,mUNICIPIOS!$B$4:$F$343,3,0)</f>
        <v>108</v>
      </c>
      <c r="F296" s="149" t="str">
        <f>+VLOOKUP($A296,mUNICIPIOS!$B$4:$F$343,4,0)</f>
        <v>Mixco</v>
      </c>
      <c r="G296" s="139" t="str">
        <f t="shared" ref="G296:K296" si="260">+G258</f>
        <v>05</v>
      </c>
      <c r="H296" t="str">
        <f t="shared" si="260"/>
        <v>IGF</v>
      </c>
      <c r="I296" t="str">
        <f t="shared" si="260"/>
        <v>Índice de Gestión Financiera</v>
      </c>
      <c r="J296" t="str">
        <f t="shared" si="260"/>
        <v>05-03</v>
      </c>
      <c r="K296" t="str">
        <f t="shared" si="260"/>
        <v>Ingresos del IUSI en relación a los ingresos propios -sin regalías-</v>
      </c>
      <c r="L296" s="150">
        <f>+VLOOKUP($E296,IGF_2018!$B$8:$Z$347,9,0)</f>
        <v>0.59005812446518768</v>
      </c>
      <c r="M296" s="142" t="str">
        <f>+VLOOKUP($E296,IGF_2018!$B$8:$Z$347,10,0)</f>
        <v>Medio</v>
      </c>
    </row>
    <row r="297" spans="1:13" x14ac:dyDescent="0.3">
      <c r="A297" s="139">
        <f t="shared" si="199"/>
        <v>8</v>
      </c>
      <c r="B297" s="148">
        <f t="shared" si="201"/>
        <v>25</v>
      </c>
      <c r="D297" s="149" t="str">
        <f>+VLOOKUP($A297,mUNICIPIOS!$B$4:$F$343,2,0)</f>
        <v>Guatemala</v>
      </c>
      <c r="E297" s="149">
        <f>+VLOOKUP($A297,mUNICIPIOS!$B$4:$F$343,3,0)</f>
        <v>108</v>
      </c>
      <c r="F297" s="149" t="str">
        <f>+VLOOKUP($A297,mUNICIPIOS!$B$4:$F$343,4,0)</f>
        <v>Mixco</v>
      </c>
      <c r="G297" s="139" t="str">
        <f t="shared" ref="G297:K297" si="261">+G259</f>
        <v>05</v>
      </c>
      <c r="H297" t="str">
        <f t="shared" si="261"/>
        <v>IGF</v>
      </c>
      <c r="I297" t="str">
        <f t="shared" si="261"/>
        <v>Índice de Gestión Financiera</v>
      </c>
      <c r="J297" t="str">
        <f t="shared" si="261"/>
        <v>05-04</v>
      </c>
      <c r="K297" t="str">
        <f t="shared" si="261"/>
        <v>Inversión anual en capital fijo por habitante</v>
      </c>
      <c r="L297" s="150">
        <f>+VLOOKUP($E297,IGF_2018!$B$8:$Z$347,12,0)</f>
        <v>2.0816238493284553E-2</v>
      </c>
      <c r="M297" s="142" t="str">
        <f>+VLOOKUP($E297,IGF_2018!$B$8:$Z$347,13,0)</f>
        <v>Bajo</v>
      </c>
    </row>
    <row r="298" spans="1:13" x14ac:dyDescent="0.3">
      <c r="A298" s="139">
        <f t="shared" si="199"/>
        <v>8</v>
      </c>
      <c r="B298" s="148">
        <f t="shared" si="201"/>
        <v>26</v>
      </c>
      <c r="D298" s="149" t="str">
        <f>+VLOOKUP($A298,mUNICIPIOS!$B$4:$F$343,2,0)</f>
        <v>Guatemala</v>
      </c>
      <c r="E298" s="149">
        <f>+VLOOKUP($A298,mUNICIPIOS!$B$4:$F$343,3,0)</f>
        <v>108</v>
      </c>
      <c r="F298" s="149" t="str">
        <f>+VLOOKUP($A298,mUNICIPIOS!$B$4:$F$343,4,0)</f>
        <v>Mixco</v>
      </c>
      <c r="G298" s="139" t="str">
        <f t="shared" ref="G298:K298" si="262">+G260</f>
        <v>05</v>
      </c>
      <c r="H298" t="str">
        <f t="shared" si="262"/>
        <v>IGF</v>
      </c>
      <c r="I298" t="str">
        <f t="shared" si="262"/>
        <v>Índice de Gestión Financiera</v>
      </c>
      <c r="J298" t="str">
        <f t="shared" si="262"/>
        <v>05-05</v>
      </c>
      <c r="K298" t="str">
        <f t="shared" si="262"/>
        <v>Inversión anual en capital fijo con recursos percibidos por ingresos propios</v>
      </c>
      <c r="L298" s="150">
        <f>+VLOOKUP($E298,IGF_2018!$B$8:$Z$347,15,0)</f>
        <v>9.1138903738569213E-2</v>
      </c>
      <c r="M298" s="142" t="str">
        <f>+VLOOKUP($E298,IGF_2018!$B$8:$Z$347,16,0)</f>
        <v>Bajo</v>
      </c>
    </row>
    <row r="299" spans="1:13" x14ac:dyDescent="0.3">
      <c r="A299" s="139">
        <f t="shared" si="199"/>
        <v>8</v>
      </c>
      <c r="B299" s="148">
        <f t="shared" si="201"/>
        <v>27</v>
      </c>
      <c r="D299" s="149" t="str">
        <f>+VLOOKUP($A299,mUNICIPIOS!$B$4:$F$343,2,0)</f>
        <v>Guatemala</v>
      </c>
      <c r="E299" s="149">
        <f>+VLOOKUP($A299,mUNICIPIOS!$B$4:$F$343,3,0)</f>
        <v>108</v>
      </c>
      <c r="F299" s="149" t="str">
        <f>+VLOOKUP($A299,mUNICIPIOS!$B$4:$F$343,4,0)</f>
        <v>Mixco</v>
      </c>
      <c r="G299" s="139" t="str">
        <f t="shared" ref="G299:K299" si="263">+G261</f>
        <v>05</v>
      </c>
      <c r="H299" t="str">
        <f t="shared" si="263"/>
        <v>IGF</v>
      </c>
      <c r="I299" t="str">
        <f t="shared" si="263"/>
        <v>Índice de Gestión Financiera</v>
      </c>
      <c r="J299" t="str">
        <f t="shared" si="263"/>
        <v>05-06</v>
      </c>
      <c r="K299" t="str">
        <f t="shared" si="263"/>
        <v xml:space="preserve">Inversión anual en capital fijo con recursos percibidos por transferencias del Gobierno Central </v>
      </c>
      <c r="L299" s="150">
        <f>+VLOOKUP($E299,IGF_2018!$B$8:$Z$347,18,0)</f>
        <v>5.485710189444315E-2</v>
      </c>
      <c r="M299" s="142" t="str">
        <f>+VLOOKUP($E299,IGF_2018!$B$8:$Z$347,19,0)</f>
        <v>Bajo</v>
      </c>
    </row>
    <row r="300" spans="1:13" x14ac:dyDescent="0.3">
      <c r="A300" s="139">
        <f t="shared" si="199"/>
        <v>8</v>
      </c>
      <c r="B300" s="148">
        <f t="shared" si="201"/>
        <v>28</v>
      </c>
      <c r="D300" s="149" t="str">
        <f>+VLOOKUP($A300,mUNICIPIOS!$B$4:$F$343,2,0)</f>
        <v>Guatemala</v>
      </c>
      <c r="E300" s="149">
        <f>+VLOOKUP($A300,mUNICIPIOS!$B$4:$F$343,3,0)</f>
        <v>108</v>
      </c>
      <c r="F300" s="149" t="str">
        <f>+VLOOKUP($A300,mUNICIPIOS!$B$4:$F$343,4,0)</f>
        <v>Mixco</v>
      </c>
      <c r="G300" s="139" t="str">
        <f t="shared" ref="G300:K300" si="264">+G262</f>
        <v>05</v>
      </c>
      <c r="H300" t="str">
        <f t="shared" si="264"/>
        <v>IGF</v>
      </c>
      <c r="I300" t="str">
        <f t="shared" si="264"/>
        <v>Índice de Gestión Financiera</v>
      </c>
      <c r="J300" t="str">
        <f t="shared" si="264"/>
        <v>05-07</v>
      </c>
      <c r="K300" t="str">
        <f t="shared" si="264"/>
        <v>Financiamiento por endeudamiento municipal</v>
      </c>
      <c r="L300" s="150">
        <f>+VLOOKUP($E300,IGF_2018!$B$8:$Z$347,21,0)</f>
        <v>0.86486982296998294</v>
      </c>
      <c r="M300" s="142" t="str">
        <f>+VLOOKUP($E300,IGF_2018!$B$8:$Z$347,22,0)</f>
        <v>Alto</v>
      </c>
    </row>
    <row r="301" spans="1:13" x14ac:dyDescent="0.3">
      <c r="A301" s="139">
        <f t="shared" ref="A301:A364" si="265">+IF(B300=38,A300+1,A300)</f>
        <v>8</v>
      </c>
      <c r="B301" s="148">
        <f t="shared" si="201"/>
        <v>29</v>
      </c>
      <c r="D301" s="149" t="str">
        <f>+VLOOKUP($A301,mUNICIPIOS!$B$4:$F$343,2,0)</f>
        <v>Guatemala</v>
      </c>
      <c r="E301" s="149">
        <f>+VLOOKUP($A301,mUNICIPIOS!$B$4:$F$343,3,0)</f>
        <v>108</v>
      </c>
      <c r="F301" s="149" t="str">
        <f>+VLOOKUP($A301,mUNICIPIOS!$B$4:$F$343,4,0)</f>
        <v>Mixco</v>
      </c>
      <c r="G301" s="139" t="str">
        <f t="shared" ref="G301:K301" si="266">+G263</f>
        <v>05</v>
      </c>
      <c r="H301" t="str">
        <f t="shared" si="266"/>
        <v>IGF</v>
      </c>
      <c r="I301" t="str">
        <f t="shared" si="266"/>
        <v>Índice de Gestión Financiera</v>
      </c>
      <c r="J301" t="str">
        <f t="shared" si="266"/>
        <v>INDICE</v>
      </c>
      <c r="K301">
        <f t="shared" si="266"/>
        <v>0</v>
      </c>
      <c r="L301" s="150">
        <f>+VLOOKUP($E301,IGF_2018!$B$8:$Z$347,24,0)</f>
        <v>0.5212733778225167</v>
      </c>
      <c r="M301" s="142" t="str">
        <f>+VLOOKUP($E301,IGF_2018!$B$8:$Z$347,25,0)</f>
        <v>Medio</v>
      </c>
    </row>
    <row r="302" spans="1:13" x14ac:dyDescent="0.3">
      <c r="A302" s="139">
        <f t="shared" si="265"/>
        <v>8</v>
      </c>
      <c r="B302" s="148">
        <f t="shared" ref="B302:B365" si="267">+B264</f>
        <v>30</v>
      </c>
      <c r="D302" s="149" t="str">
        <f>+VLOOKUP($A302,mUNICIPIOS!$B$4:$F$343,2,0)</f>
        <v>Guatemala</v>
      </c>
      <c r="E302" s="149">
        <f>+VLOOKUP($A302,mUNICIPIOS!$B$4:$F$343,3,0)</f>
        <v>108</v>
      </c>
      <c r="F302" s="149" t="str">
        <f>+VLOOKUP($A302,mUNICIPIOS!$B$4:$F$343,4,0)</f>
        <v>Mixco</v>
      </c>
      <c r="G302" s="139" t="str">
        <f t="shared" ref="G302:K302" si="268">+G264</f>
        <v>06</v>
      </c>
      <c r="H302" t="str">
        <f t="shared" si="268"/>
        <v>IGE</v>
      </c>
      <c r="I302" t="str">
        <f t="shared" si="268"/>
        <v>Índice de Gestión Estratégica</v>
      </c>
      <c r="J302" t="str">
        <f t="shared" si="268"/>
        <v>06-01</v>
      </c>
      <c r="K302" t="str">
        <f t="shared" si="268"/>
        <v>Ejecución del Plan Operativo Anual  (POA)</v>
      </c>
      <c r="L302" s="150">
        <f>+VLOOKUP($E302,IGE_2018!$B$8:$Z$347,3,0)</f>
        <v>0.8247596528235559</v>
      </c>
      <c r="M302" s="142" t="str">
        <f>+VLOOKUP($E302,IGE_2018!$B$8:$Z$347,4,0)</f>
        <v>Alto</v>
      </c>
    </row>
    <row r="303" spans="1:13" x14ac:dyDescent="0.3">
      <c r="A303" s="139">
        <f t="shared" si="265"/>
        <v>8</v>
      </c>
      <c r="B303" s="148">
        <f t="shared" si="267"/>
        <v>31</v>
      </c>
      <c r="D303" s="149" t="str">
        <f>+VLOOKUP($A303,mUNICIPIOS!$B$4:$F$343,2,0)</f>
        <v>Guatemala</v>
      </c>
      <c r="E303" s="149">
        <f>+VLOOKUP($A303,mUNICIPIOS!$B$4:$F$343,3,0)</f>
        <v>108</v>
      </c>
      <c r="F303" s="149" t="str">
        <f>+VLOOKUP($A303,mUNICIPIOS!$B$4:$F$343,4,0)</f>
        <v>Mixco</v>
      </c>
      <c r="G303" s="139" t="str">
        <f t="shared" ref="G303:K303" si="269">+G265</f>
        <v>06</v>
      </c>
      <c r="H303" t="str">
        <f t="shared" si="269"/>
        <v>IGE</v>
      </c>
      <c r="I303" t="str">
        <f t="shared" si="269"/>
        <v>Índice de Gestión Estratégica</v>
      </c>
      <c r="J303" t="str">
        <f t="shared" si="269"/>
        <v>06-02</v>
      </c>
      <c r="K303" t="str">
        <f t="shared" si="269"/>
        <v>Relación Plan de Desarrollo Municipal y Ordenamiento Territorial (PDM-OT) - Plan Estratégico Institucional (PEI) - Plan Operativo Multianual (POM) - Plan Operativo Anual (POA)</v>
      </c>
      <c r="L303" s="150">
        <f>+VLOOKUP($E303,IGE_2018!$B$8:$Z$347,6,0)</f>
        <v>0.7</v>
      </c>
      <c r="M303" s="142" t="str">
        <f>+VLOOKUP($E303,IGE_2018!$B$8:$Z$347,7,0)</f>
        <v>Medio alto</v>
      </c>
    </row>
    <row r="304" spans="1:13" x14ac:dyDescent="0.3">
      <c r="A304" s="139">
        <f t="shared" si="265"/>
        <v>8</v>
      </c>
      <c r="B304" s="148">
        <f t="shared" si="267"/>
        <v>32</v>
      </c>
      <c r="D304" s="149" t="str">
        <f>+VLOOKUP($A304,mUNICIPIOS!$B$4:$F$343,2,0)</f>
        <v>Guatemala</v>
      </c>
      <c r="E304" s="149">
        <f>+VLOOKUP($A304,mUNICIPIOS!$B$4:$F$343,3,0)</f>
        <v>108</v>
      </c>
      <c r="F304" s="149" t="str">
        <f>+VLOOKUP($A304,mUNICIPIOS!$B$4:$F$343,4,0)</f>
        <v>Mixco</v>
      </c>
      <c r="G304" s="139" t="str">
        <f t="shared" ref="G304:K304" si="270">+G266</f>
        <v>06</v>
      </c>
      <c r="H304" t="str">
        <f t="shared" si="270"/>
        <v>IGE</v>
      </c>
      <c r="I304" t="str">
        <f t="shared" si="270"/>
        <v>Índice de Gestión Estratégica</v>
      </c>
      <c r="J304" t="str">
        <f t="shared" si="270"/>
        <v>06-03</v>
      </c>
      <c r="K304" t="str">
        <f t="shared" si="270"/>
        <v>Presupuesto de egresos relacionado a competencias municipales que responden a prioridades nacionales de desarrollo.</v>
      </c>
      <c r="L304" s="150">
        <f>+VLOOKUP($E304,IGE_2018!$B$8:$Z$347,9,0)</f>
        <v>0.42477225780020456</v>
      </c>
      <c r="M304" s="142" t="str">
        <f>+VLOOKUP($E304,IGE_2018!$B$8:$Z$347,10,0)</f>
        <v>Medio</v>
      </c>
    </row>
    <row r="305" spans="1:13" x14ac:dyDescent="0.3">
      <c r="A305" s="139">
        <f t="shared" si="265"/>
        <v>8</v>
      </c>
      <c r="B305" s="148">
        <f t="shared" si="267"/>
        <v>33</v>
      </c>
      <c r="D305" s="149" t="str">
        <f>+VLOOKUP($A305,mUNICIPIOS!$B$4:$F$343,2,0)</f>
        <v>Guatemala</v>
      </c>
      <c r="E305" s="149">
        <f>+VLOOKUP($A305,mUNICIPIOS!$B$4:$F$343,3,0)</f>
        <v>108</v>
      </c>
      <c r="F305" s="149" t="str">
        <f>+VLOOKUP($A305,mUNICIPIOS!$B$4:$F$343,4,0)</f>
        <v>Mixco</v>
      </c>
      <c r="G305" s="139" t="str">
        <f t="shared" ref="G305:K305" si="271">+G267</f>
        <v>06</v>
      </c>
      <c r="H305" t="str">
        <f t="shared" si="271"/>
        <v>IGE</v>
      </c>
      <c r="I305" t="str">
        <f t="shared" si="271"/>
        <v>Índice de Gestión Estratégica</v>
      </c>
      <c r="J305" t="str">
        <f t="shared" si="271"/>
        <v>06-04</v>
      </c>
      <c r="K305" t="str">
        <f t="shared" si="271"/>
        <v>Institucionalización de la gestión ordenada del territorio</v>
      </c>
      <c r="L305" s="150">
        <f>+VLOOKUP($E305,IGE_2018!$B$8:$Z$347,12,0)</f>
        <v>1</v>
      </c>
      <c r="M305" s="142" t="str">
        <f>+VLOOKUP($E305,IGE_2018!$B$8:$Z$347,13,0)</f>
        <v>Alto</v>
      </c>
    </row>
    <row r="306" spans="1:13" x14ac:dyDescent="0.3">
      <c r="A306" s="139">
        <f t="shared" si="265"/>
        <v>8</v>
      </c>
      <c r="B306" s="148">
        <f t="shared" si="267"/>
        <v>34</v>
      </c>
      <c r="D306" s="149" t="str">
        <f>+VLOOKUP($A306,mUNICIPIOS!$B$4:$F$343,2,0)</f>
        <v>Guatemala</v>
      </c>
      <c r="E306" s="149">
        <f>+VLOOKUP($A306,mUNICIPIOS!$B$4:$F$343,3,0)</f>
        <v>108</v>
      </c>
      <c r="F306" s="149" t="str">
        <f>+VLOOKUP($A306,mUNICIPIOS!$B$4:$F$343,4,0)</f>
        <v>Mixco</v>
      </c>
      <c r="G306" s="139" t="str">
        <f t="shared" ref="G306:K306" si="272">+G268</f>
        <v>06</v>
      </c>
      <c r="H306" t="str">
        <f t="shared" si="272"/>
        <v>IGE</v>
      </c>
      <c r="I306" t="str">
        <f t="shared" si="272"/>
        <v>Índice de Gestión Estratégica</v>
      </c>
      <c r="J306" t="str">
        <f t="shared" si="272"/>
        <v>06-05</v>
      </c>
      <c r="K306" t="str">
        <f t="shared" si="272"/>
        <v>Acciones para la gestión ordenada del territorio</v>
      </c>
      <c r="L306" s="150">
        <f>+VLOOKUP($E306,IGE_2018!$B$8:$Z$347,15,0)</f>
        <v>0.80000000000000027</v>
      </c>
      <c r="M306" s="142" t="str">
        <f>+VLOOKUP($E306,IGE_2018!$B$8:$Z$347,16,0)</f>
        <v>Medio alto</v>
      </c>
    </row>
    <row r="307" spans="1:13" x14ac:dyDescent="0.3">
      <c r="A307" s="139">
        <f t="shared" si="265"/>
        <v>8</v>
      </c>
      <c r="B307" s="148">
        <f t="shared" si="267"/>
        <v>35</v>
      </c>
      <c r="D307" s="149" t="str">
        <f>+VLOOKUP($A307,mUNICIPIOS!$B$4:$F$343,2,0)</f>
        <v>Guatemala</v>
      </c>
      <c r="E307" s="149">
        <f>+VLOOKUP($A307,mUNICIPIOS!$B$4:$F$343,3,0)</f>
        <v>108</v>
      </c>
      <c r="F307" s="149" t="str">
        <f>+VLOOKUP($A307,mUNICIPIOS!$B$4:$F$343,4,0)</f>
        <v>Mixco</v>
      </c>
      <c r="G307" s="139" t="str">
        <f t="shared" ref="G307:K307" si="273">+G269</f>
        <v>06</v>
      </c>
      <c r="H307" t="str">
        <f t="shared" si="273"/>
        <v>IGE</v>
      </c>
      <c r="I307" t="str">
        <f t="shared" si="273"/>
        <v>Índice de Gestión Estratégica</v>
      </c>
      <c r="J307" t="str">
        <f t="shared" si="273"/>
        <v>06-06</v>
      </c>
      <c r="K307" t="str">
        <f t="shared" si="273"/>
        <v>Gestión de riesgo en la formulación de proyectos derivados de la planificación operativa anual</v>
      </c>
      <c r="L307" s="150">
        <f>+VLOOKUP($E307,IGE_2018!$B$8:$Z$347,18,0)</f>
        <v>1</v>
      </c>
      <c r="M307" s="142" t="str">
        <f>+VLOOKUP($E307,IGE_2018!$B$8:$Z$347,19,0)</f>
        <v>Alto</v>
      </c>
    </row>
    <row r="308" spans="1:13" x14ac:dyDescent="0.3">
      <c r="A308" s="139">
        <f t="shared" si="265"/>
        <v>8</v>
      </c>
      <c r="B308" s="148">
        <f t="shared" si="267"/>
        <v>36</v>
      </c>
      <c r="D308" s="149" t="str">
        <f>+VLOOKUP($A308,mUNICIPIOS!$B$4:$F$343,2,0)</f>
        <v>Guatemala</v>
      </c>
      <c r="E308" s="149">
        <f>+VLOOKUP($A308,mUNICIPIOS!$B$4:$F$343,3,0)</f>
        <v>108</v>
      </c>
      <c r="F308" s="149" t="str">
        <f>+VLOOKUP($A308,mUNICIPIOS!$B$4:$F$343,4,0)</f>
        <v>Mixco</v>
      </c>
      <c r="G308" s="139" t="str">
        <f t="shared" ref="G308:K308" si="274">+G270</f>
        <v>06</v>
      </c>
      <c r="H308" t="str">
        <f t="shared" si="274"/>
        <v>IGE</v>
      </c>
      <c r="I308" t="str">
        <f t="shared" si="274"/>
        <v>Índice de Gestión Estratégica</v>
      </c>
      <c r="J308" t="str">
        <f t="shared" si="274"/>
        <v>06-07</v>
      </c>
      <c r="K308" t="str">
        <f t="shared" si="274"/>
        <v>Ingresos por servicios ambientales en relación a los ingresos propios sin regalías</v>
      </c>
      <c r="L308" s="150">
        <f>+VLOOKUP($E308,IGE_2018!$B$8:$Z$347,21,0)</f>
        <v>9.0213370406623408E-4</v>
      </c>
      <c r="M308" s="142" t="str">
        <f>+VLOOKUP($E308,IGE_2018!$B$8:$Z$347,22,0)</f>
        <v>Bajo</v>
      </c>
    </row>
    <row r="309" spans="1:13" x14ac:dyDescent="0.3">
      <c r="A309" s="139">
        <f t="shared" si="265"/>
        <v>8</v>
      </c>
      <c r="B309" s="148">
        <f t="shared" si="267"/>
        <v>37</v>
      </c>
      <c r="D309" s="149" t="str">
        <f>+VLOOKUP($A309,mUNICIPIOS!$B$4:$F$343,2,0)</f>
        <v>Guatemala</v>
      </c>
      <c r="E309" s="149">
        <f>+VLOOKUP($A309,mUNICIPIOS!$B$4:$F$343,3,0)</f>
        <v>108</v>
      </c>
      <c r="F309" s="149" t="str">
        <f>+VLOOKUP($A309,mUNICIPIOS!$B$4:$F$343,4,0)</f>
        <v>Mixco</v>
      </c>
      <c r="G309" s="139" t="str">
        <f t="shared" ref="G309:K309" si="275">+G271</f>
        <v>06</v>
      </c>
      <c r="H309" t="str">
        <f t="shared" si="275"/>
        <v>IGE</v>
      </c>
      <c r="I309" t="str">
        <f t="shared" si="275"/>
        <v>Índice de Gestión Estratégica</v>
      </c>
      <c r="J309" t="str">
        <f t="shared" si="275"/>
        <v>INDICE</v>
      </c>
      <c r="K309">
        <f t="shared" si="275"/>
        <v>0</v>
      </c>
      <c r="L309" s="150">
        <f>+VLOOKUP($E309,IGE_2018!$B$8:$Z$347,24,0)</f>
        <v>0.65499722574399111</v>
      </c>
      <c r="M309" s="142" t="str">
        <f>+VLOOKUP($E309,IGE_2018!$B$8:$Z$347,25,0)</f>
        <v>Medio alto</v>
      </c>
    </row>
    <row r="310" spans="1:13" x14ac:dyDescent="0.3">
      <c r="A310" s="139">
        <f t="shared" si="265"/>
        <v>8</v>
      </c>
      <c r="B310" s="148">
        <f t="shared" si="267"/>
        <v>38</v>
      </c>
      <c r="D310" s="149" t="str">
        <f>+VLOOKUP($A310,mUNICIPIOS!$B$4:$F$343,2,0)</f>
        <v>Guatemala</v>
      </c>
      <c r="E310" s="149">
        <f>+VLOOKUP($A310,mUNICIPIOS!$B$4:$F$343,3,0)</f>
        <v>108</v>
      </c>
      <c r="F310" s="149" t="str">
        <f>+VLOOKUP($A310,mUNICIPIOS!$B$4:$F$343,4,0)</f>
        <v>Mixco</v>
      </c>
      <c r="G310" s="139" t="str">
        <f t="shared" ref="G310:K310" si="276">+G272</f>
        <v>RANKING</v>
      </c>
      <c r="H310" t="str">
        <f t="shared" si="276"/>
        <v>RGM</v>
      </c>
      <c r="I310" t="str">
        <f t="shared" si="276"/>
        <v>Ranking de la Gestión Municipal 2018</v>
      </c>
      <c r="J310" t="str">
        <f t="shared" si="276"/>
        <v>RANKING</v>
      </c>
      <c r="K310">
        <f t="shared" si="276"/>
        <v>0</v>
      </c>
      <c r="L310" s="151">
        <f>+VLOOKUP($E310,Resultados_generales!$C$8:$AE$347,27,0)</f>
        <v>0.6402319782148761</v>
      </c>
      <c r="M310" t="str">
        <f>+VLOOKUP($E310,Resultados_generales!$C$8:$AE$347,28,0)</f>
        <v>Medio alto</v>
      </c>
    </row>
    <row r="311" spans="1:13" x14ac:dyDescent="0.3">
      <c r="A311" s="139">
        <f t="shared" si="265"/>
        <v>9</v>
      </c>
      <c r="B311" s="148">
        <f t="shared" si="267"/>
        <v>1</v>
      </c>
      <c r="D311" s="149" t="str">
        <f>+VLOOKUP($A311,mUNICIPIOS!$B$4:$F$343,2,0)</f>
        <v>Guatemala</v>
      </c>
      <c r="E311" s="149">
        <f>+VLOOKUP($A311,mUNICIPIOS!$B$4:$F$343,3,0)</f>
        <v>109</v>
      </c>
      <c r="F311" s="149" t="str">
        <f>+VLOOKUP($A311,mUNICIPIOS!$B$4:$F$343,4,0)</f>
        <v>San Pedro Sacatepéquez</v>
      </c>
      <c r="G311" s="139" t="str">
        <f t="shared" ref="G311:K311" si="277">+G273</f>
        <v>01</v>
      </c>
      <c r="H311" t="str">
        <f t="shared" si="277"/>
        <v>IPC</v>
      </c>
      <c r="I311" t="str">
        <f t="shared" si="277"/>
        <v>Índice de Participación Ciudadana</v>
      </c>
      <c r="J311" t="str">
        <f t="shared" si="277"/>
        <v>01-01</v>
      </c>
      <c r="K311" t="str">
        <f t="shared" si="277"/>
        <v>Número de reuniones del COMUDE en el año de la medición.</v>
      </c>
      <c r="L311" s="150">
        <f>+VLOOKUP($E311,IPC_2018!$B$8:$T$347,3,0)</f>
        <v>0.83333333333333337</v>
      </c>
      <c r="M311" s="142" t="str">
        <f>+VLOOKUP($E311,IPC_2018!$B$8:$T$347,4,0)</f>
        <v>Alto</v>
      </c>
    </row>
    <row r="312" spans="1:13" x14ac:dyDescent="0.3">
      <c r="A312" s="139">
        <f t="shared" si="265"/>
        <v>9</v>
      </c>
      <c r="B312" s="148">
        <f t="shared" si="267"/>
        <v>2</v>
      </c>
      <c r="D312" s="149" t="str">
        <f>+VLOOKUP($A312,mUNICIPIOS!$B$4:$F$343,2,0)</f>
        <v>Guatemala</v>
      </c>
      <c r="E312" s="149">
        <f>+VLOOKUP($A312,mUNICIPIOS!$B$4:$F$343,3,0)</f>
        <v>109</v>
      </c>
      <c r="F312" s="149" t="str">
        <f>+VLOOKUP($A312,mUNICIPIOS!$B$4:$F$343,4,0)</f>
        <v>San Pedro Sacatepéquez</v>
      </c>
      <c r="G312" s="139" t="str">
        <f t="shared" ref="G312:K312" si="278">+G274</f>
        <v>01</v>
      </c>
      <c r="H312" t="str">
        <f t="shared" si="278"/>
        <v>IPC</v>
      </c>
      <c r="I312" t="str">
        <f t="shared" si="278"/>
        <v>Índice de Participación Ciudadana</v>
      </c>
      <c r="J312" t="str">
        <f t="shared" si="278"/>
        <v>01-02</v>
      </c>
      <c r="K312" t="str">
        <f t="shared" si="278"/>
        <v>Participación de Alcaldes, Concejales y Síndicos determinados o designados en el COMUDE</v>
      </c>
      <c r="L312" s="150">
        <f>+VLOOKUP($E312,IPC_2018!$B$8:$T$347,6,0)</f>
        <v>0.875</v>
      </c>
      <c r="M312" s="142" t="str">
        <f>+VLOOKUP($E312,IPC_2018!$B$8:$T$347,7,0)</f>
        <v>Alto</v>
      </c>
    </row>
    <row r="313" spans="1:13" x14ac:dyDescent="0.3">
      <c r="A313" s="139">
        <f t="shared" si="265"/>
        <v>9</v>
      </c>
      <c r="B313" s="148">
        <f t="shared" si="267"/>
        <v>3</v>
      </c>
      <c r="D313" s="149" t="str">
        <f>+VLOOKUP($A313,mUNICIPIOS!$B$4:$F$343,2,0)</f>
        <v>Guatemala</v>
      </c>
      <c r="E313" s="149">
        <f>+VLOOKUP($A313,mUNICIPIOS!$B$4:$F$343,3,0)</f>
        <v>109</v>
      </c>
      <c r="F313" s="149" t="str">
        <f>+VLOOKUP($A313,mUNICIPIOS!$B$4:$F$343,4,0)</f>
        <v>San Pedro Sacatepéquez</v>
      </c>
      <c r="G313" s="139" t="str">
        <f t="shared" ref="G313:K313" si="279">+G275</f>
        <v>01</v>
      </c>
      <c r="H313" t="str">
        <f t="shared" si="279"/>
        <v>IPC</v>
      </c>
      <c r="I313" t="str">
        <f t="shared" si="279"/>
        <v>Índice de Participación Ciudadana</v>
      </c>
      <c r="J313" t="str">
        <f t="shared" si="279"/>
        <v>01-03</v>
      </c>
      <c r="K313" t="str">
        <f t="shared" si="279"/>
        <v>Participación  de organizaciones de jóvenes, mujeres, pueblos mayas, xincas, garífunas, y otras organizaciones en el Comude</v>
      </c>
      <c r="L313" s="150">
        <f>+VLOOKUP($E313,IPC_2018!$B$8:$T$347,9,0)</f>
        <v>4.3835616438356165E-2</v>
      </c>
      <c r="M313" s="142" t="str">
        <f>+VLOOKUP($E313,IPC_2018!$B$8:$T$347,10,0)</f>
        <v>Bajo</v>
      </c>
    </row>
    <row r="314" spans="1:13" x14ac:dyDescent="0.3">
      <c r="A314" s="139">
        <f t="shared" si="265"/>
        <v>9</v>
      </c>
      <c r="B314" s="148">
        <f t="shared" si="267"/>
        <v>4</v>
      </c>
      <c r="D314" s="149" t="str">
        <f>+VLOOKUP($A314,mUNICIPIOS!$B$4:$F$343,2,0)</f>
        <v>Guatemala</v>
      </c>
      <c r="E314" s="149">
        <f>+VLOOKUP($A314,mUNICIPIOS!$B$4:$F$343,3,0)</f>
        <v>109</v>
      </c>
      <c r="F314" s="149" t="str">
        <f>+VLOOKUP($A314,mUNICIPIOS!$B$4:$F$343,4,0)</f>
        <v>San Pedro Sacatepéquez</v>
      </c>
      <c r="G314" s="139" t="str">
        <f t="shared" ref="G314:K314" si="280">+G276</f>
        <v>01</v>
      </c>
      <c r="H314" t="str">
        <f t="shared" si="280"/>
        <v>IPC</v>
      </c>
      <c r="I314" t="str">
        <f t="shared" si="280"/>
        <v>Índice de Participación Ciudadana</v>
      </c>
      <c r="J314" t="str">
        <f t="shared" si="280"/>
        <v>01-04</v>
      </c>
      <c r="K314" t="str">
        <f t="shared" si="280"/>
        <v>Representatividad territorial del Comude.</v>
      </c>
      <c r="L314" s="150">
        <f>+VLOOKUP($E314,IPC_2018!$B$8:$T$347,12,0)</f>
        <v>1</v>
      </c>
      <c r="M314" s="142" t="str">
        <f>+VLOOKUP($E314,IPC_2018!$B$8:$T$347,13,0)</f>
        <v>Alto</v>
      </c>
    </row>
    <row r="315" spans="1:13" x14ac:dyDescent="0.3">
      <c r="A315" s="139">
        <f t="shared" si="265"/>
        <v>9</v>
      </c>
      <c r="B315" s="148">
        <f t="shared" si="267"/>
        <v>5</v>
      </c>
      <c r="D315" s="149" t="str">
        <f>+VLOOKUP($A315,mUNICIPIOS!$B$4:$F$343,2,0)</f>
        <v>Guatemala</v>
      </c>
      <c r="E315" s="149">
        <f>+VLOOKUP($A315,mUNICIPIOS!$B$4:$F$343,3,0)</f>
        <v>109</v>
      </c>
      <c r="F315" s="149" t="str">
        <f>+VLOOKUP($A315,mUNICIPIOS!$B$4:$F$343,4,0)</f>
        <v>San Pedro Sacatepéquez</v>
      </c>
      <c r="G315" s="139" t="str">
        <f t="shared" ref="G315:K315" si="281">+G277</f>
        <v>01</v>
      </c>
      <c r="H315" t="str">
        <f t="shared" si="281"/>
        <v>IPC</v>
      </c>
      <c r="I315" t="str">
        <f t="shared" si="281"/>
        <v>Índice de Participación Ciudadana</v>
      </c>
      <c r="J315" t="str">
        <f t="shared" si="281"/>
        <v>01-05</v>
      </c>
      <c r="K315" t="str">
        <f t="shared" si="281"/>
        <v>Funcionamiento del Comude</v>
      </c>
      <c r="L315" s="150">
        <f>+VLOOKUP($E315,IPC_2018!$B$8:$T$347,15,0)</f>
        <v>0.24911660786187864</v>
      </c>
      <c r="M315" s="142" t="str">
        <f>+VLOOKUP($E315,IPC_2018!$B$8:$T$347,16,0)</f>
        <v>Medio bajo</v>
      </c>
    </row>
    <row r="316" spans="1:13" x14ac:dyDescent="0.3">
      <c r="A316" s="139">
        <f t="shared" si="265"/>
        <v>9</v>
      </c>
      <c r="B316" s="148">
        <f t="shared" si="267"/>
        <v>6</v>
      </c>
      <c r="D316" s="149" t="str">
        <f>+VLOOKUP($A316,mUNICIPIOS!$B$4:$F$343,2,0)</f>
        <v>Guatemala</v>
      </c>
      <c r="E316" s="149">
        <f>+VLOOKUP($A316,mUNICIPIOS!$B$4:$F$343,3,0)</f>
        <v>109</v>
      </c>
      <c r="F316" s="149" t="str">
        <f>+VLOOKUP($A316,mUNICIPIOS!$B$4:$F$343,4,0)</f>
        <v>San Pedro Sacatepéquez</v>
      </c>
      <c r="G316" s="139" t="str">
        <f t="shared" ref="G316:K316" si="282">+G278</f>
        <v>01</v>
      </c>
      <c r="H316" t="str">
        <f t="shared" si="282"/>
        <v>IPC</v>
      </c>
      <c r="I316" t="str">
        <f t="shared" si="282"/>
        <v>Índice de Participación Ciudadana</v>
      </c>
      <c r="J316" t="str">
        <f t="shared" si="282"/>
        <v>INDICE</v>
      </c>
      <c r="K316">
        <f t="shared" si="282"/>
        <v>0</v>
      </c>
      <c r="L316" s="150">
        <f>+VLOOKUP($E316,IPC_2018!$B$8:$T$347,18,0)</f>
        <v>0.65748450031170191</v>
      </c>
      <c r="M316" s="142" t="str">
        <f>+VLOOKUP($E316,IPC_2018!$B$8:$T$347,19,0)</f>
        <v>Medio alto</v>
      </c>
    </row>
    <row r="317" spans="1:13" x14ac:dyDescent="0.3">
      <c r="A317" s="139">
        <f t="shared" si="265"/>
        <v>9</v>
      </c>
      <c r="B317" s="148">
        <f t="shared" si="267"/>
        <v>7</v>
      </c>
      <c r="D317" s="149" t="str">
        <f>+VLOOKUP($A317,mUNICIPIOS!$B$4:$F$343,2,0)</f>
        <v>Guatemala</v>
      </c>
      <c r="E317" s="149">
        <f>+VLOOKUP($A317,mUNICIPIOS!$B$4:$F$343,3,0)</f>
        <v>109</v>
      </c>
      <c r="F317" s="149" t="str">
        <f>+VLOOKUP($A317,mUNICIPIOS!$B$4:$F$343,4,0)</f>
        <v>San Pedro Sacatepéquez</v>
      </c>
      <c r="G317" s="139" t="str">
        <f t="shared" ref="G317:K317" si="283">+G279</f>
        <v>02</v>
      </c>
      <c r="H317" t="str">
        <f t="shared" si="283"/>
        <v>IIC</v>
      </c>
      <c r="I317" t="str">
        <f t="shared" si="283"/>
        <v>Índice de Información a la Ciudadanía</v>
      </c>
      <c r="J317" t="str">
        <f t="shared" si="283"/>
        <v>02-01</v>
      </c>
      <c r="K317" t="str">
        <f t="shared" si="283"/>
        <v>Rendición de cuentas cuatrimestral y anual al Comude enfocadas en resultados.</v>
      </c>
      <c r="L317" s="150">
        <f>+VLOOKUP($E317,IIC_2018!$B$8:$Q$347,3,0)</f>
        <v>0</v>
      </c>
      <c r="M317" s="142" t="str">
        <f>+VLOOKUP($E317,IIC_2018!$B$8:$Q$347,4,0)</f>
        <v>Bajo</v>
      </c>
    </row>
    <row r="318" spans="1:13" x14ac:dyDescent="0.3">
      <c r="A318" s="139">
        <f t="shared" si="265"/>
        <v>9</v>
      </c>
      <c r="B318" s="148">
        <f t="shared" si="267"/>
        <v>8</v>
      </c>
      <c r="D318" s="149" t="str">
        <f>+VLOOKUP($A318,mUNICIPIOS!$B$4:$F$343,2,0)</f>
        <v>Guatemala</v>
      </c>
      <c r="E318" s="149">
        <f>+VLOOKUP($A318,mUNICIPIOS!$B$4:$F$343,3,0)</f>
        <v>109</v>
      </c>
      <c r="F318" s="149" t="str">
        <f>+VLOOKUP($A318,mUNICIPIOS!$B$4:$F$343,4,0)</f>
        <v>San Pedro Sacatepéquez</v>
      </c>
      <c r="G318" s="139" t="str">
        <f t="shared" ref="G318:K318" si="284">+G280</f>
        <v>02</v>
      </c>
      <c r="H318" t="str">
        <f t="shared" si="284"/>
        <v>IIC</v>
      </c>
      <c r="I318" t="str">
        <f t="shared" si="284"/>
        <v>Índice de Información a la Ciudadanía</v>
      </c>
      <c r="J318" t="str">
        <f t="shared" si="284"/>
        <v>02-02</v>
      </c>
      <c r="K318" t="str">
        <f t="shared" si="284"/>
        <v>Información presupuestaria y otra información brindada a la ciudadanía disponible en medios locales de comunicación.</v>
      </c>
      <c r="L318" s="150">
        <f>+VLOOKUP($E318,IIC_2018!$B$8:$Q$347,6,0)</f>
        <v>0.625</v>
      </c>
      <c r="M318" s="142" t="str">
        <f>+VLOOKUP($E318,IIC_2018!$B$8:$Q$347,7,0)</f>
        <v>Medio alto</v>
      </c>
    </row>
    <row r="319" spans="1:13" x14ac:dyDescent="0.3">
      <c r="A319" s="139">
        <f t="shared" si="265"/>
        <v>9</v>
      </c>
      <c r="B319" s="148">
        <f t="shared" si="267"/>
        <v>9</v>
      </c>
      <c r="D319" s="149" t="str">
        <f>+VLOOKUP($A319,mUNICIPIOS!$B$4:$F$343,2,0)</f>
        <v>Guatemala</v>
      </c>
      <c r="E319" s="149">
        <f>+VLOOKUP($A319,mUNICIPIOS!$B$4:$F$343,3,0)</f>
        <v>109</v>
      </c>
      <c r="F319" s="149" t="str">
        <f>+VLOOKUP($A319,mUNICIPIOS!$B$4:$F$343,4,0)</f>
        <v>San Pedro Sacatepéquez</v>
      </c>
      <c r="G319" s="139" t="str">
        <f t="shared" ref="G319:K319" si="285">+G281</f>
        <v>02</v>
      </c>
      <c r="H319" t="str">
        <f t="shared" si="285"/>
        <v>IIC</v>
      </c>
      <c r="I319" t="str">
        <f t="shared" si="285"/>
        <v>Índice de Información a la Ciudadanía</v>
      </c>
      <c r="J319" t="str">
        <f t="shared" si="285"/>
        <v>02-03</v>
      </c>
      <c r="K319" t="str">
        <f t="shared" si="285"/>
        <v>Información pública de oficio actualizada y disponible de acuerdo a la LAIP y uso de internet.</v>
      </c>
      <c r="L319" s="150">
        <f>+VLOOKUP($E319,IIC_2018!$B$8:$Q$347,9,0)</f>
        <v>0.99999999999999989</v>
      </c>
      <c r="M319" s="142" t="str">
        <f>+VLOOKUP($E319,IIC_2018!$B$8:$Q$347,10,0)</f>
        <v>Alto</v>
      </c>
    </row>
    <row r="320" spans="1:13" x14ac:dyDescent="0.3">
      <c r="A320" s="139">
        <f t="shared" si="265"/>
        <v>9</v>
      </c>
      <c r="B320" s="148">
        <f t="shared" si="267"/>
        <v>10</v>
      </c>
      <c r="D320" s="149" t="str">
        <f>+VLOOKUP($A320,mUNICIPIOS!$B$4:$F$343,2,0)</f>
        <v>Guatemala</v>
      </c>
      <c r="E320" s="149">
        <f>+VLOOKUP($A320,mUNICIPIOS!$B$4:$F$343,3,0)</f>
        <v>109</v>
      </c>
      <c r="F320" s="149" t="str">
        <f>+VLOOKUP($A320,mUNICIPIOS!$B$4:$F$343,4,0)</f>
        <v>San Pedro Sacatepéquez</v>
      </c>
      <c r="G320" s="139" t="str">
        <f t="shared" ref="G320:K320" si="286">+G282</f>
        <v>02</v>
      </c>
      <c r="H320" t="str">
        <f t="shared" si="286"/>
        <v>IIC</v>
      </c>
      <c r="I320" t="str">
        <f t="shared" si="286"/>
        <v>Índice de Información a la Ciudadanía</v>
      </c>
      <c r="J320" t="str">
        <f t="shared" si="286"/>
        <v>02-04</v>
      </c>
      <c r="K320" t="str">
        <f t="shared" si="286"/>
        <v>Relación del monto contratado por medio de Guate compras con el total del presupuesto de egresos vigente.</v>
      </c>
      <c r="L320" s="150">
        <f>+VLOOKUP($E320,IIC_2018!$B$8:$Q$347,12,0)</f>
        <v>0.41041219824157088</v>
      </c>
      <c r="M320" s="142" t="str">
        <f>+VLOOKUP($E320,IIC_2018!$B$8:$Q$347,13,0)</f>
        <v>Medio</v>
      </c>
    </row>
    <row r="321" spans="1:13" x14ac:dyDescent="0.3">
      <c r="A321" s="139">
        <f t="shared" si="265"/>
        <v>9</v>
      </c>
      <c r="B321" s="148">
        <f t="shared" si="267"/>
        <v>11</v>
      </c>
      <c r="D321" s="149" t="str">
        <f>+VLOOKUP($A321,mUNICIPIOS!$B$4:$F$343,2,0)</f>
        <v>Guatemala</v>
      </c>
      <c r="E321" s="149">
        <f>+VLOOKUP($A321,mUNICIPIOS!$B$4:$F$343,3,0)</f>
        <v>109</v>
      </c>
      <c r="F321" s="149" t="str">
        <f>+VLOOKUP($A321,mUNICIPIOS!$B$4:$F$343,4,0)</f>
        <v>San Pedro Sacatepéquez</v>
      </c>
      <c r="G321" s="139" t="str">
        <f t="shared" ref="G321:K321" si="287">+G283</f>
        <v>02</v>
      </c>
      <c r="H321" t="str">
        <f t="shared" si="287"/>
        <v>IIC</v>
      </c>
      <c r="I321" t="str">
        <f t="shared" si="287"/>
        <v>Índice de Información a la Ciudadanía</v>
      </c>
      <c r="J321" t="str">
        <f t="shared" si="287"/>
        <v>INDICE</v>
      </c>
      <c r="K321">
        <f t="shared" si="287"/>
        <v>0</v>
      </c>
      <c r="L321" s="150">
        <f>+VLOOKUP($E321,IIC_2018!$B$8:$Q$347,15,0)</f>
        <v>0.50885304956039268</v>
      </c>
      <c r="M321" s="142" t="str">
        <f>+VLOOKUP($E321,IIC_2018!$B$8:$Q$347,16,0)</f>
        <v>Medio</v>
      </c>
    </row>
    <row r="322" spans="1:13" x14ac:dyDescent="0.3">
      <c r="A322" s="139">
        <f t="shared" si="265"/>
        <v>9</v>
      </c>
      <c r="B322" s="148">
        <f t="shared" si="267"/>
        <v>12</v>
      </c>
      <c r="D322" s="149" t="str">
        <f>+VLOOKUP($A322,mUNICIPIOS!$B$4:$F$343,2,0)</f>
        <v>Guatemala</v>
      </c>
      <c r="E322" s="149">
        <f>+VLOOKUP($A322,mUNICIPIOS!$B$4:$F$343,3,0)</f>
        <v>109</v>
      </c>
      <c r="F322" s="149" t="str">
        <f>+VLOOKUP($A322,mUNICIPIOS!$B$4:$F$343,4,0)</f>
        <v>San Pedro Sacatepéquez</v>
      </c>
      <c r="G322" s="139" t="str">
        <f t="shared" ref="G322:K322" si="288">+G284</f>
        <v>03</v>
      </c>
      <c r="H322" t="str">
        <f t="shared" si="288"/>
        <v>ISP</v>
      </c>
      <c r="I322" t="str">
        <f t="shared" si="288"/>
        <v>Índice de Servicios Públicos</v>
      </c>
      <c r="J322" t="str">
        <f t="shared" si="288"/>
        <v>03-01</v>
      </c>
      <c r="K322" t="str">
        <f t="shared" si="288"/>
        <v>Cobertura del servicio público de agua</v>
      </c>
      <c r="L322" s="150">
        <f>+VLOOKUP($E322,ISP_2018!$B$8:$T$347,3,0)</f>
        <v>0.50412871371413981</v>
      </c>
      <c r="M322" s="142" t="str">
        <f>+VLOOKUP($E322,ISP_2018!$B$8:$T$347,4,0)</f>
        <v>Medio</v>
      </c>
    </row>
    <row r="323" spans="1:13" x14ac:dyDescent="0.3">
      <c r="A323" s="139">
        <f t="shared" si="265"/>
        <v>9</v>
      </c>
      <c r="B323" s="148">
        <f t="shared" si="267"/>
        <v>13</v>
      </c>
      <c r="D323" s="149" t="str">
        <f>+VLOOKUP($A323,mUNICIPIOS!$B$4:$F$343,2,0)</f>
        <v>Guatemala</v>
      </c>
      <c r="E323" s="149">
        <f>+VLOOKUP($A323,mUNICIPIOS!$B$4:$F$343,3,0)</f>
        <v>109</v>
      </c>
      <c r="F323" s="149" t="str">
        <f>+VLOOKUP($A323,mUNICIPIOS!$B$4:$F$343,4,0)</f>
        <v>San Pedro Sacatepéquez</v>
      </c>
      <c r="G323" s="139" t="str">
        <f t="shared" ref="G323:K323" si="289">+G285</f>
        <v>03</v>
      </c>
      <c r="H323" t="str">
        <f t="shared" si="289"/>
        <v>ISP</v>
      </c>
      <c r="I323" t="str">
        <f t="shared" si="289"/>
        <v>Índice de Servicios Públicos</v>
      </c>
      <c r="J323" t="str">
        <f t="shared" si="289"/>
        <v>03-02</v>
      </c>
      <c r="K323" t="str">
        <f t="shared" si="289"/>
        <v>Control de la calidad del servicio público de agua</v>
      </c>
      <c r="L323" s="150">
        <f>+VLOOKUP($E323,ISP_2018!$B$8:$T$347,6,0)</f>
        <v>0.8666666666666667</v>
      </c>
      <c r="M323" s="142" t="str">
        <f>+VLOOKUP($E323,ISP_2018!$B$8:$T$347,7,0)</f>
        <v>Alto</v>
      </c>
    </row>
    <row r="324" spans="1:13" x14ac:dyDescent="0.3">
      <c r="A324" s="139">
        <f t="shared" si="265"/>
        <v>9</v>
      </c>
      <c r="B324" s="148">
        <f t="shared" si="267"/>
        <v>14</v>
      </c>
      <c r="D324" s="149" t="str">
        <f>+VLOOKUP($A324,mUNICIPIOS!$B$4:$F$343,2,0)</f>
        <v>Guatemala</v>
      </c>
      <c r="E324" s="149">
        <f>+VLOOKUP($A324,mUNICIPIOS!$B$4:$F$343,3,0)</f>
        <v>109</v>
      </c>
      <c r="F324" s="149" t="str">
        <f>+VLOOKUP($A324,mUNICIPIOS!$B$4:$F$343,4,0)</f>
        <v>San Pedro Sacatepéquez</v>
      </c>
      <c r="G324" s="139" t="str">
        <f t="shared" ref="G324:K324" si="290">+G286</f>
        <v>03</v>
      </c>
      <c r="H324" t="str">
        <f t="shared" si="290"/>
        <v>ISP</v>
      </c>
      <c r="I324" t="str">
        <f t="shared" si="290"/>
        <v>Índice de Servicios Públicos</v>
      </c>
      <c r="J324" t="str">
        <f t="shared" si="290"/>
        <v>03-03</v>
      </c>
      <c r="K324" t="str">
        <f t="shared" si="290"/>
        <v>Disposición  y tratamiento  de aguas residuales</v>
      </c>
      <c r="L324" s="150">
        <f>+VLOOKUP($E324,ISP_2018!$B$8:$T$347,9,0)</f>
        <v>0.2276707643009393</v>
      </c>
      <c r="M324" s="142" t="str">
        <f>+VLOOKUP($E324,ISP_2018!$B$8:$T$347,10,0)</f>
        <v>Medio bajo</v>
      </c>
    </row>
    <row r="325" spans="1:13" x14ac:dyDescent="0.3">
      <c r="A325" s="139">
        <f t="shared" si="265"/>
        <v>9</v>
      </c>
      <c r="B325" s="148">
        <f t="shared" si="267"/>
        <v>15</v>
      </c>
      <c r="D325" s="149" t="str">
        <f>+VLOOKUP($A325,mUNICIPIOS!$B$4:$F$343,2,0)</f>
        <v>Guatemala</v>
      </c>
      <c r="E325" s="149">
        <f>+VLOOKUP($A325,mUNICIPIOS!$B$4:$F$343,3,0)</f>
        <v>109</v>
      </c>
      <c r="F325" s="149" t="str">
        <f>+VLOOKUP($A325,mUNICIPIOS!$B$4:$F$343,4,0)</f>
        <v>San Pedro Sacatepéquez</v>
      </c>
      <c r="G325" s="139" t="str">
        <f t="shared" ref="G325:K325" si="291">+G287</f>
        <v>03</v>
      </c>
      <c r="H325" t="str">
        <f t="shared" si="291"/>
        <v>ISP</v>
      </c>
      <c r="I325" t="str">
        <f t="shared" si="291"/>
        <v>Índice de Servicios Públicos</v>
      </c>
      <c r="J325" t="str">
        <f t="shared" si="291"/>
        <v>03-04</v>
      </c>
      <c r="K325" t="str">
        <f t="shared" si="291"/>
        <v>Gestión y manejo de los residuos y desechos sólidos</v>
      </c>
      <c r="L325" s="150">
        <f>+VLOOKUP($E325,ISP_2018!$B$8:$T$347,12,0)</f>
        <v>0</v>
      </c>
      <c r="M325" s="142" t="str">
        <f>+VLOOKUP($E325,ISP_2018!$B$8:$T$347,13,0)</f>
        <v>Bajo</v>
      </c>
    </row>
    <row r="326" spans="1:13" x14ac:dyDescent="0.3">
      <c r="A326" s="139">
        <f t="shared" si="265"/>
        <v>9</v>
      </c>
      <c r="B326" s="148">
        <f t="shared" si="267"/>
        <v>16</v>
      </c>
      <c r="D326" s="149" t="str">
        <f>+VLOOKUP($A326,mUNICIPIOS!$B$4:$F$343,2,0)</f>
        <v>Guatemala</v>
      </c>
      <c r="E326" s="149">
        <f>+VLOOKUP($A326,mUNICIPIOS!$B$4:$F$343,3,0)</f>
        <v>109</v>
      </c>
      <c r="F326" s="149" t="str">
        <f>+VLOOKUP($A326,mUNICIPIOS!$B$4:$F$343,4,0)</f>
        <v>San Pedro Sacatepéquez</v>
      </c>
      <c r="G326" s="139" t="str">
        <f t="shared" ref="G326:K326" si="292">+G288</f>
        <v>03</v>
      </c>
      <c r="H326" t="str">
        <f t="shared" si="292"/>
        <v>ISP</v>
      </c>
      <c r="I326" t="str">
        <f t="shared" si="292"/>
        <v>Índice de Servicios Públicos</v>
      </c>
      <c r="J326" t="str">
        <f t="shared" si="292"/>
        <v>03-05</v>
      </c>
      <c r="K326" t="str">
        <f t="shared" si="292"/>
        <v>Gestión de servicios públicos municipales</v>
      </c>
      <c r="L326" s="150">
        <f>+VLOOKUP($E326,ISP_2018!$B$8:$T$347,15,0)</f>
        <v>0.32258064516129031</v>
      </c>
      <c r="M326" s="142" t="str">
        <f>+VLOOKUP($E326,ISP_2018!$B$8:$T$347,16,0)</f>
        <v>Medio bajo</v>
      </c>
    </row>
    <row r="327" spans="1:13" x14ac:dyDescent="0.3">
      <c r="A327" s="139">
        <f t="shared" si="265"/>
        <v>9</v>
      </c>
      <c r="B327" s="148">
        <f t="shared" si="267"/>
        <v>17</v>
      </c>
      <c r="D327" s="149" t="str">
        <f>+VLOOKUP($A327,mUNICIPIOS!$B$4:$F$343,2,0)</f>
        <v>Guatemala</v>
      </c>
      <c r="E327" s="149">
        <f>+VLOOKUP($A327,mUNICIPIOS!$B$4:$F$343,3,0)</f>
        <v>109</v>
      </c>
      <c r="F327" s="149" t="str">
        <f>+VLOOKUP($A327,mUNICIPIOS!$B$4:$F$343,4,0)</f>
        <v>San Pedro Sacatepéquez</v>
      </c>
      <c r="G327" s="139" t="str">
        <f t="shared" ref="G327:K327" si="293">+G289</f>
        <v>03</v>
      </c>
      <c r="H327" t="str">
        <f t="shared" si="293"/>
        <v>ISP</v>
      </c>
      <c r="I327" t="str">
        <f t="shared" si="293"/>
        <v>Índice de Servicios Públicos</v>
      </c>
      <c r="J327" t="str">
        <f t="shared" si="293"/>
        <v>INDICE</v>
      </c>
      <c r="K327">
        <f t="shared" si="293"/>
        <v>0</v>
      </c>
      <c r="L327" s="150">
        <f>+VLOOKUP($E327,ISP_2018!$B$8:$T$347,18,0)</f>
        <v>0.42046315326385991</v>
      </c>
      <c r="M327" s="142" t="str">
        <f>+VLOOKUP($E327,ISP_2018!$B$8:$T$347,19,0)</f>
        <v>Medio</v>
      </c>
    </row>
    <row r="328" spans="1:13" x14ac:dyDescent="0.3">
      <c r="A328" s="139">
        <f t="shared" si="265"/>
        <v>9</v>
      </c>
      <c r="B328" s="148">
        <f t="shared" si="267"/>
        <v>18</v>
      </c>
      <c r="D328" s="149" t="str">
        <f>+VLOOKUP($A328,mUNICIPIOS!$B$4:$F$343,2,0)</f>
        <v>Guatemala</v>
      </c>
      <c r="E328" s="149">
        <f>+VLOOKUP($A328,mUNICIPIOS!$B$4:$F$343,3,0)</f>
        <v>109</v>
      </c>
      <c r="F328" s="149" t="str">
        <f>+VLOOKUP($A328,mUNICIPIOS!$B$4:$F$343,4,0)</f>
        <v>San Pedro Sacatepéquez</v>
      </c>
      <c r="G328" s="139" t="str">
        <f t="shared" ref="G328:K328" si="294">+G290</f>
        <v>04</v>
      </c>
      <c r="H328" t="str">
        <f t="shared" si="294"/>
        <v>IGA</v>
      </c>
      <c r="I328" t="str">
        <f t="shared" si="294"/>
        <v>Índice de Gestión Administrativa</v>
      </c>
      <c r="J328" t="str">
        <f t="shared" si="294"/>
        <v>04-01</v>
      </c>
      <c r="K328" t="str">
        <f t="shared" si="294"/>
        <v>Existencia de elementos de atención municipal orientada al vecino</v>
      </c>
      <c r="L328" s="150">
        <f>+VLOOKUP($E328,IGA_2018!$B$8:$N$347,3,0)</f>
        <v>0.5</v>
      </c>
      <c r="M328" s="142" t="str">
        <f>+VLOOKUP($E328,IGA_2018!$B$8:$N$347,4,0)</f>
        <v>Medio</v>
      </c>
    </row>
    <row r="329" spans="1:13" x14ac:dyDescent="0.3">
      <c r="A329" s="139">
        <f t="shared" si="265"/>
        <v>9</v>
      </c>
      <c r="B329" s="148">
        <f t="shared" si="267"/>
        <v>19</v>
      </c>
      <c r="D329" s="149" t="str">
        <f>+VLOOKUP($A329,mUNICIPIOS!$B$4:$F$343,2,0)</f>
        <v>Guatemala</v>
      </c>
      <c r="E329" s="149">
        <f>+VLOOKUP($A329,mUNICIPIOS!$B$4:$F$343,3,0)</f>
        <v>109</v>
      </c>
      <c r="F329" s="149" t="str">
        <f>+VLOOKUP($A329,mUNICIPIOS!$B$4:$F$343,4,0)</f>
        <v>San Pedro Sacatepéquez</v>
      </c>
      <c r="G329" s="139" t="str">
        <f t="shared" ref="G329:K329" si="295">+G291</f>
        <v>04</v>
      </c>
      <c r="H329" t="str">
        <f t="shared" si="295"/>
        <v>IGA</v>
      </c>
      <c r="I329" t="str">
        <f t="shared" si="295"/>
        <v>Índice de Gestión Administrativa</v>
      </c>
      <c r="J329" t="str">
        <f t="shared" si="295"/>
        <v>04-02</v>
      </c>
      <c r="K329" t="str">
        <f t="shared" si="295"/>
        <v>Gestión del recurso humano.</v>
      </c>
      <c r="L329" s="150">
        <f>+VLOOKUP($E329,IGA_2018!$B$8:$N$347,6,0)</f>
        <v>0.49549317537986109</v>
      </c>
      <c r="M329" s="142" t="str">
        <f>+VLOOKUP($E329,IGA_2018!$B$8:$N$347,7,0)</f>
        <v>Medio</v>
      </c>
    </row>
    <row r="330" spans="1:13" x14ac:dyDescent="0.3">
      <c r="A330" s="139">
        <f t="shared" si="265"/>
        <v>9</v>
      </c>
      <c r="B330" s="148">
        <f t="shared" si="267"/>
        <v>20</v>
      </c>
      <c r="D330" s="149" t="str">
        <f>+VLOOKUP($A330,mUNICIPIOS!$B$4:$F$343,2,0)</f>
        <v>Guatemala</v>
      </c>
      <c r="E330" s="149">
        <f>+VLOOKUP($A330,mUNICIPIOS!$B$4:$F$343,3,0)</f>
        <v>109</v>
      </c>
      <c r="F330" s="149" t="str">
        <f>+VLOOKUP($A330,mUNICIPIOS!$B$4:$F$343,4,0)</f>
        <v>San Pedro Sacatepéquez</v>
      </c>
      <c r="G330" s="139" t="str">
        <f t="shared" ref="G330:K330" si="296">+G292</f>
        <v>04</v>
      </c>
      <c r="H330" t="str">
        <f t="shared" si="296"/>
        <v>IGA</v>
      </c>
      <c r="I330" t="str">
        <f t="shared" si="296"/>
        <v>Índice de Gestión Administrativa</v>
      </c>
      <c r="J330" t="str">
        <f t="shared" si="296"/>
        <v>04-03</v>
      </c>
      <c r="K330" t="str">
        <f t="shared" si="296"/>
        <v>Existencia de oficinas municipales con instrumentos de gestión.</v>
      </c>
      <c r="L330" s="150">
        <f>+VLOOKUP($E330,IGA_2018!$B$8:$N$347,9,0)</f>
        <v>0.56666666666666654</v>
      </c>
      <c r="M330" s="142" t="str">
        <f>+VLOOKUP($E330,IGA_2018!$B$8:$N$347,10,0)</f>
        <v>Medio</v>
      </c>
    </row>
    <row r="331" spans="1:13" x14ac:dyDescent="0.3">
      <c r="A331" s="139">
        <f t="shared" si="265"/>
        <v>9</v>
      </c>
      <c r="B331" s="148">
        <f t="shared" si="267"/>
        <v>21</v>
      </c>
      <c r="D331" s="149" t="str">
        <f>+VLOOKUP($A331,mUNICIPIOS!$B$4:$F$343,2,0)</f>
        <v>Guatemala</v>
      </c>
      <c r="E331" s="149">
        <f>+VLOOKUP($A331,mUNICIPIOS!$B$4:$F$343,3,0)</f>
        <v>109</v>
      </c>
      <c r="F331" s="149" t="str">
        <f>+VLOOKUP($A331,mUNICIPIOS!$B$4:$F$343,4,0)</f>
        <v>San Pedro Sacatepéquez</v>
      </c>
      <c r="G331" s="139" t="str">
        <f t="shared" ref="G331:K331" si="297">+G293</f>
        <v>04</v>
      </c>
      <c r="H331" t="str">
        <f t="shared" si="297"/>
        <v>IGA</v>
      </c>
      <c r="I331" t="str">
        <f t="shared" si="297"/>
        <v>Índice de Gestión Administrativa</v>
      </c>
      <c r="J331" t="str">
        <f t="shared" si="297"/>
        <v>INDICE</v>
      </c>
      <c r="K331">
        <f t="shared" si="297"/>
        <v>0</v>
      </c>
      <c r="L331" s="150">
        <f>+VLOOKUP($E331,IGA_2018!$B$8:$N$347,12,0)</f>
        <v>0.52175594471628461</v>
      </c>
      <c r="M331" s="142" t="str">
        <f>+VLOOKUP($E331,IGA_2018!$B$8:$N$347,13,0)</f>
        <v>Medio</v>
      </c>
    </row>
    <row r="332" spans="1:13" x14ac:dyDescent="0.3">
      <c r="A332" s="139">
        <f t="shared" si="265"/>
        <v>9</v>
      </c>
      <c r="B332" s="148">
        <f t="shared" si="267"/>
        <v>22</v>
      </c>
      <c r="D332" s="149" t="str">
        <f>+VLOOKUP($A332,mUNICIPIOS!$B$4:$F$343,2,0)</f>
        <v>Guatemala</v>
      </c>
      <c r="E332" s="149">
        <f>+VLOOKUP($A332,mUNICIPIOS!$B$4:$F$343,3,0)</f>
        <v>109</v>
      </c>
      <c r="F332" s="149" t="str">
        <f>+VLOOKUP($A332,mUNICIPIOS!$B$4:$F$343,4,0)</f>
        <v>San Pedro Sacatepéquez</v>
      </c>
      <c r="G332" s="139" t="str">
        <f t="shared" ref="G332:K332" si="298">+G294</f>
        <v>05</v>
      </c>
      <c r="H332" t="str">
        <f t="shared" si="298"/>
        <v>IGF</v>
      </c>
      <c r="I332" t="str">
        <f t="shared" si="298"/>
        <v>Índice de Gestión Financiera</v>
      </c>
      <c r="J332" t="str">
        <f t="shared" si="298"/>
        <v>05-01</v>
      </c>
      <c r="K332" t="str">
        <f t="shared" si="298"/>
        <v>Autonomía financiera municipal</v>
      </c>
      <c r="L332" s="150">
        <f>+VLOOKUP($E332,IGF_2018!$B$8:$Z$347,3,0)</f>
        <v>0.2391990169657876</v>
      </c>
      <c r="M332" s="142" t="str">
        <f>+VLOOKUP($E332,IGF_2018!$B$8:$Z$347,4,0)</f>
        <v>Medio bajo</v>
      </c>
    </row>
    <row r="333" spans="1:13" x14ac:dyDescent="0.3">
      <c r="A333" s="139">
        <f t="shared" si="265"/>
        <v>9</v>
      </c>
      <c r="B333" s="148">
        <f t="shared" si="267"/>
        <v>23</v>
      </c>
      <c r="D333" s="149" t="str">
        <f>+VLOOKUP($A333,mUNICIPIOS!$B$4:$F$343,2,0)</f>
        <v>Guatemala</v>
      </c>
      <c r="E333" s="149">
        <f>+VLOOKUP($A333,mUNICIPIOS!$B$4:$F$343,3,0)</f>
        <v>109</v>
      </c>
      <c r="F333" s="149" t="str">
        <f>+VLOOKUP($A333,mUNICIPIOS!$B$4:$F$343,4,0)</f>
        <v>San Pedro Sacatepéquez</v>
      </c>
      <c r="G333" s="139" t="str">
        <f t="shared" ref="G333:K333" si="299">+G295</f>
        <v>05</v>
      </c>
      <c r="H333" t="str">
        <f t="shared" si="299"/>
        <v>IGF</v>
      </c>
      <c r="I333" t="str">
        <f t="shared" si="299"/>
        <v>Índice de Gestión Financiera</v>
      </c>
      <c r="J333" t="str">
        <f t="shared" si="299"/>
        <v>05-02</v>
      </c>
      <c r="K333" t="str">
        <f t="shared" si="299"/>
        <v xml:space="preserve">Ingresos propios por habitante -sin regalías- </v>
      </c>
      <c r="L333" s="150">
        <f>+VLOOKUP($E333,IGF_2018!$B$8:$Z$347,6,0)</f>
        <v>0.14953840674713095</v>
      </c>
      <c r="M333" s="142" t="str">
        <f>+VLOOKUP($E333,IGF_2018!$B$8:$Z$347,7,0)</f>
        <v>Bajo</v>
      </c>
    </row>
    <row r="334" spans="1:13" x14ac:dyDescent="0.3">
      <c r="A334" s="139">
        <f t="shared" si="265"/>
        <v>9</v>
      </c>
      <c r="B334" s="148">
        <f t="shared" si="267"/>
        <v>24</v>
      </c>
      <c r="D334" s="149" t="str">
        <f>+VLOOKUP($A334,mUNICIPIOS!$B$4:$F$343,2,0)</f>
        <v>Guatemala</v>
      </c>
      <c r="E334" s="149">
        <f>+VLOOKUP($A334,mUNICIPIOS!$B$4:$F$343,3,0)</f>
        <v>109</v>
      </c>
      <c r="F334" s="149" t="str">
        <f>+VLOOKUP($A334,mUNICIPIOS!$B$4:$F$343,4,0)</f>
        <v>San Pedro Sacatepéquez</v>
      </c>
      <c r="G334" s="139" t="str">
        <f t="shared" ref="G334:K334" si="300">+G296</f>
        <v>05</v>
      </c>
      <c r="H334" t="str">
        <f t="shared" si="300"/>
        <v>IGF</v>
      </c>
      <c r="I334" t="str">
        <f t="shared" si="300"/>
        <v>Índice de Gestión Financiera</v>
      </c>
      <c r="J334" t="str">
        <f t="shared" si="300"/>
        <v>05-03</v>
      </c>
      <c r="K334" t="str">
        <f t="shared" si="300"/>
        <v>Ingresos del IUSI en relación a los ingresos propios -sin regalías-</v>
      </c>
      <c r="L334" s="150">
        <f>+VLOOKUP($E334,IGF_2018!$B$8:$Z$347,9,0)</f>
        <v>5.4246660177323172E-2</v>
      </c>
      <c r="M334" s="142" t="str">
        <f>+VLOOKUP($E334,IGF_2018!$B$8:$Z$347,10,0)</f>
        <v>Bajo</v>
      </c>
    </row>
    <row r="335" spans="1:13" x14ac:dyDescent="0.3">
      <c r="A335" s="139">
        <f t="shared" si="265"/>
        <v>9</v>
      </c>
      <c r="B335" s="148">
        <f t="shared" si="267"/>
        <v>25</v>
      </c>
      <c r="D335" s="149" t="str">
        <f>+VLOOKUP($A335,mUNICIPIOS!$B$4:$F$343,2,0)</f>
        <v>Guatemala</v>
      </c>
      <c r="E335" s="149">
        <f>+VLOOKUP($A335,mUNICIPIOS!$B$4:$F$343,3,0)</f>
        <v>109</v>
      </c>
      <c r="F335" s="149" t="str">
        <f>+VLOOKUP($A335,mUNICIPIOS!$B$4:$F$343,4,0)</f>
        <v>San Pedro Sacatepéquez</v>
      </c>
      <c r="G335" s="139" t="str">
        <f t="shared" ref="G335:K335" si="301">+G297</f>
        <v>05</v>
      </c>
      <c r="H335" t="str">
        <f t="shared" si="301"/>
        <v>IGF</v>
      </c>
      <c r="I335" t="str">
        <f t="shared" si="301"/>
        <v>Índice de Gestión Financiera</v>
      </c>
      <c r="J335" t="str">
        <f t="shared" si="301"/>
        <v>05-04</v>
      </c>
      <c r="K335" t="str">
        <f t="shared" si="301"/>
        <v>Inversión anual en capital fijo por habitante</v>
      </c>
      <c r="L335" s="150">
        <f>+VLOOKUP($E335,IGF_2018!$B$8:$Z$347,12,0)</f>
        <v>0.11559278979957477</v>
      </c>
      <c r="M335" s="142" t="str">
        <f>+VLOOKUP($E335,IGF_2018!$B$8:$Z$347,13,0)</f>
        <v>Bajo</v>
      </c>
    </row>
    <row r="336" spans="1:13" x14ac:dyDescent="0.3">
      <c r="A336" s="139">
        <f t="shared" si="265"/>
        <v>9</v>
      </c>
      <c r="B336" s="148">
        <f t="shared" si="267"/>
        <v>26</v>
      </c>
      <c r="D336" s="149" t="str">
        <f>+VLOOKUP($A336,mUNICIPIOS!$B$4:$F$343,2,0)</f>
        <v>Guatemala</v>
      </c>
      <c r="E336" s="149">
        <f>+VLOOKUP($A336,mUNICIPIOS!$B$4:$F$343,3,0)</f>
        <v>109</v>
      </c>
      <c r="F336" s="149" t="str">
        <f>+VLOOKUP($A336,mUNICIPIOS!$B$4:$F$343,4,0)</f>
        <v>San Pedro Sacatepéquez</v>
      </c>
      <c r="G336" s="139" t="str">
        <f t="shared" ref="G336:K336" si="302">+G298</f>
        <v>05</v>
      </c>
      <c r="H336" t="str">
        <f t="shared" si="302"/>
        <v>IGF</v>
      </c>
      <c r="I336" t="str">
        <f t="shared" si="302"/>
        <v>Índice de Gestión Financiera</v>
      </c>
      <c r="J336" t="str">
        <f t="shared" si="302"/>
        <v>05-05</v>
      </c>
      <c r="K336" t="str">
        <f t="shared" si="302"/>
        <v>Inversión anual en capital fijo con recursos percibidos por ingresos propios</v>
      </c>
      <c r="L336" s="150">
        <f>+VLOOKUP($E336,IGF_2018!$B$8:$Z$347,15,0)</f>
        <v>3.3572058617436528E-3</v>
      </c>
      <c r="M336" s="142" t="str">
        <f>+VLOOKUP($E336,IGF_2018!$B$8:$Z$347,16,0)</f>
        <v>Bajo</v>
      </c>
    </row>
    <row r="337" spans="1:13" x14ac:dyDescent="0.3">
      <c r="A337" s="139">
        <f t="shared" si="265"/>
        <v>9</v>
      </c>
      <c r="B337" s="148">
        <f t="shared" si="267"/>
        <v>27</v>
      </c>
      <c r="D337" s="149" t="str">
        <f>+VLOOKUP($A337,mUNICIPIOS!$B$4:$F$343,2,0)</f>
        <v>Guatemala</v>
      </c>
      <c r="E337" s="149">
        <f>+VLOOKUP($A337,mUNICIPIOS!$B$4:$F$343,3,0)</f>
        <v>109</v>
      </c>
      <c r="F337" s="149" t="str">
        <f>+VLOOKUP($A337,mUNICIPIOS!$B$4:$F$343,4,0)</f>
        <v>San Pedro Sacatepéquez</v>
      </c>
      <c r="G337" s="139" t="str">
        <f t="shared" ref="G337:K337" si="303">+G299</f>
        <v>05</v>
      </c>
      <c r="H337" t="str">
        <f t="shared" si="303"/>
        <v>IGF</v>
      </c>
      <c r="I337" t="str">
        <f t="shared" si="303"/>
        <v>Índice de Gestión Financiera</v>
      </c>
      <c r="J337" t="str">
        <f t="shared" si="303"/>
        <v>05-06</v>
      </c>
      <c r="K337" t="str">
        <f t="shared" si="303"/>
        <v xml:space="preserve">Inversión anual en capital fijo con recursos percibidos por transferencias del Gobierno Central </v>
      </c>
      <c r="L337" s="150">
        <f>+VLOOKUP($E337,IGF_2018!$B$8:$Z$347,18,0)</f>
        <v>0.18482385069628809</v>
      </c>
      <c r="M337" s="142" t="str">
        <f>+VLOOKUP($E337,IGF_2018!$B$8:$Z$347,19,0)</f>
        <v>Bajo</v>
      </c>
    </row>
    <row r="338" spans="1:13" x14ac:dyDescent="0.3">
      <c r="A338" s="139">
        <f t="shared" si="265"/>
        <v>9</v>
      </c>
      <c r="B338" s="148">
        <f t="shared" si="267"/>
        <v>28</v>
      </c>
      <c r="D338" s="149" t="str">
        <f>+VLOOKUP($A338,mUNICIPIOS!$B$4:$F$343,2,0)</f>
        <v>Guatemala</v>
      </c>
      <c r="E338" s="149">
        <f>+VLOOKUP($A338,mUNICIPIOS!$B$4:$F$343,3,0)</f>
        <v>109</v>
      </c>
      <c r="F338" s="149" t="str">
        <f>+VLOOKUP($A338,mUNICIPIOS!$B$4:$F$343,4,0)</f>
        <v>San Pedro Sacatepéquez</v>
      </c>
      <c r="G338" s="139" t="str">
        <f t="shared" ref="G338:K338" si="304">+G300</f>
        <v>05</v>
      </c>
      <c r="H338" t="str">
        <f t="shared" si="304"/>
        <v>IGF</v>
      </c>
      <c r="I338" t="str">
        <f t="shared" si="304"/>
        <v>Índice de Gestión Financiera</v>
      </c>
      <c r="J338" t="str">
        <f t="shared" si="304"/>
        <v>05-07</v>
      </c>
      <c r="K338" t="str">
        <f t="shared" si="304"/>
        <v>Financiamiento por endeudamiento municipal</v>
      </c>
      <c r="L338" s="150">
        <f>+VLOOKUP($E338,IGF_2018!$B$8:$Z$347,21,0)</f>
        <v>1</v>
      </c>
      <c r="M338" s="142" t="str">
        <f>+VLOOKUP($E338,IGF_2018!$B$8:$Z$347,22,0)</f>
        <v>Alto</v>
      </c>
    </row>
    <row r="339" spans="1:13" x14ac:dyDescent="0.3">
      <c r="A339" s="139">
        <f t="shared" si="265"/>
        <v>9</v>
      </c>
      <c r="B339" s="148">
        <f t="shared" si="267"/>
        <v>29</v>
      </c>
      <c r="D339" s="149" t="str">
        <f>+VLOOKUP($A339,mUNICIPIOS!$B$4:$F$343,2,0)</f>
        <v>Guatemala</v>
      </c>
      <c r="E339" s="149">
        <f>+VLOOKUP($A339,mUNICIPIOS!$B$4:$F$343,3,0)</f>
        <v>109</v>
      </c>
      <c r="F339" s="149" t="str">
        <f>+VLOOKUP($A339,mUNICIPIOS!$B$4:$F$343,4,0)</f>
        <v>San Pedro Sacatepéquez</v>
      </c>
      <c r="G339" s="139" t="str">
        <f t="shared" ref="G339:K339" si="305">+G301</f>
        <v>05</v>
      </c>
      <c r="H339" t="str">
        <f t="shared" si="305"/>
        <v>IGF</v>
      </c>
      <c r="I339" t="str">
        <f t="shared" si="305"/>
        <v>Índice de Gestión Financiera</v>
      </c>
      <c r="J339" t="str">
        <f t="shared" si="305"/>
        <v>INDICE</v>
      </c>
      <c r="K339">
        <f t="shared" si="305"/>
        <v>0</v>
      </c>
      <c r="L339" s="150">
        <f>+VLOOKUP($E339,IGF_2018!$B$8:$Z$347,24,0)</f>
        <v>0.31354953539607672</v>
      </c>
      <c r="M339" s="142" t="str">
        <f>+VLOOKUP($E339,IGF_2018!$B$8:$Z$347,25,0)</f>
        <v>Medio bajo</v>
      </c>
    </row>
    <row r="340" spans="1:13" x14ac:dyDescent="0.3">
      <c r="A340" s="139">
        <f t="shared" si="265"/>
        <v>9</v>
      </c>
      <c r="B340" s="148">
        <f t="shared" si="267"/>
        <v>30</v>
      </c>
      <c r="D340" s="149" t="str">
        <f>+VLOOKUP($A340,mUNICIPIOS!$B$4:$F$343,2,0)</f>
        <v>Guatemala</v>
      </c>
      <c r="E340" s="149">
        <f>+VLOOKUP($A340,mUNICIPIOS!$B$4:$F$343,3,0)</f>
        <v>109</v>
      </c>
      <c r="F340" s="149" t="str">
        <f>+VLOOKUP($A340,mUNICIPIOS!$B$4:$F$343,4,0)</f>
        <v>San Pedro Sacatepéquez</v>
      </c>
      <c r="G340" s="139" t="str">
        <f t="shared" ref="G340:K340" si="306">+G302</f>
        <v>06</v>
      </c>
      <c r="H340" t="str">
        <f t="shared" si="306"/>
        <v>IGE</v>
      </c>
      <c r="I340" t="str">
        <f t="shared" si="306"/>
        <v>Índice de Gestión Estratégica</v>
      </c>
      <c r="J340" t="str">
        <f t="shared" si="306"/>
        <v>06-01</v>
      </c>
      <c r="K340" t="str">
        <f t="shared" si="306"/>
        <v>Ejecución del Plan Operativo Anual  (POA)</v>
      </c>
      <c r="L340" s="150">
        <f>+VLOOKUP($E340,IGE_2018!$B$8:$Z$347,3,0)</f>
        <v>0.91764705882352926</v>
      </c>
      <c r="M340" s="142" t="str">
        <f>+VLOOKUP($E340,IGE_2018!$B$8:$Z$347,4,0)</f>
        <v>Alto</v>
      </c>
    </row>
    <row r="341" spans="1:13" x14ac:dyDescent="0.3">
      <c r="A341" s="139">
        <f t="shared" si="265"/>
        <v>9</v>
      </c>
      <c r="B341" s="148">
        <f t="shared" si="267"/>
        <v>31</v>
      </c>
      <c r="D341" s="149" t="str">
        <f>+VLOOKUP($A341,mUNICIPIOS!$B$4:$F$343,2,0)</f>
        <v>Guatemala</v>
      </c>
      <c r="E341" s="149">
        <f>+VLOOKUP($A341,mUNICIPIOS!$B$4:$F$343,3,0)</f>
        <v>109</v>
      </c>
      <c r="F341" s="149" t="str">
        <f>+VLOOKUP($A341,mUNICIPIOS!$B$4:$F$343,4,0)</f>
        <v>San Pedro Sacatepéquez</v>
      </c>
      <c r="G341" s="139" t="str">
        <f t="shared" ref="G341:K341" si="307">+G303</f>
        <v>06</v>
      </c>
      <c r="H341" t="str">
        <f t="shared" si="307"/>
        <v>IGE</v>
      </c>
      <c r="I341" t="str">
        <f t="shared" si="307"/>
        <v>Índice de Gestión Estratégica</v>
      </c>
      <c r="J341" t="str">
        <f t="shared" si="307"/>
        <v>06-02</v>
      </c>
      <c r="K341" t="str">
        <f t="shared" si="307"/>
        <v>Relación Plan de Desarrollo Municipal y Ordenamiento Territorial (PDM-OT) - Plan Estratégico Institucional (PEI) - Plan Operativo Multianual (POM) - Plan Operativo Anual (POA)</v>
      </c>
      <c r="L341" s="150">
        <f>+VLOOKUP($E341,IGE_2018!$B$8:$Z$347,6,0)</f>
        <v>0.38470588235294123</v>
      </c>
      <c r="M341" s="142" t="str">
        <f>+VLOOKUP($E341,IGE_2018!$B$8:$Z$347,7,0)</f>
        <v>Medio bajo</v>
      </c>
    </row>
    <row r="342" spans="1:13" x14ac:dyDescent="0.3">
      <c r="A342" s="139">
        <f t="shared" si="265"/>
        <v>9</v>
      </c>
      <c r="B342" s="148">
        <f t="shared" si="267"/>
        <v>32</v>
      </c>
      <c r="D342" s="149" t="str">
        <f>+VLOOKUP($A342,mUNICIPIOS!$B$4:$F$343,2,0)</f>
        <v>Guatemala</v>
      </c>
      <c r="E342" s="149">
        <f>+VLOOKUP($A342,mUNICIPIOS!$B$4:$F$343,3,0)</f>
        <v>109</v>
      </c>
      <c r="F342" s="149" t="str">
        <f>+VLOOKUP($A342,mUNICIPIOS!$B$4:$F$343,4,0)</f>
        <v>San Pedro Sacatepéquez</v>
      </c>
      <c r="G342" s="139" t="str">
        <f t="shared" ref="G342:K342" si="308">+G304</f>
        <v>06</v>
      </c>
      <c r="H342" t="str">
        <f t="shared" si="308"/>
        <v>IGE</v>
      </c>
      <c r="I342" t="str">
        <f t="shared" si="308"/>
        <v>Índice de Gestión Estratégica</v>
      </c>
      <c r="J342" t="str">
        <f t="shared" si="308"/>
        <v>06-03</v>
      </c>
      <c r="K342" t="str">
        <f t="shared" si="308"/>
        <v>Presupuesto de egresos relacionado a competencias municipales que responden a prioridades nacionales de desarrollo.</v>
      </c>
      <c r="L342" s="150">
        <f>+VLOOKUP($E342,IGE_2018!$B$8:$Z$347,9,0)</f>
        <v>0.56724245294094655</v>
      </c>
      <c r="M342" s="142" t="str">
        <f>+VLOOKUP($E342,IGE_2018!$B$8:$Z$347,10,0)</f>
        <v>Medio</v>
      </c>
    </row>
    <row r="343" spans="1:13" x14ac:dyDescent="0.3">
      <c r="A343" s="139">
        <f t="shared" si="265"/>
        <v>9</v>
      </c>
      <c r="B343" s="148">
        <f t="shared" si="267"/>
        <v>33</v>
      </c>
      <c r="D343" s="149" t="str">
        <f>+VLOOKUP($A343,mUNICIPIOS!$B$4:$F$343,2,0)</f>
        <v>Guatemala</v>
      </c>
      <c r="E343" s="149">
        <f>+VLOOKUP($A343,mUNICIPIOS!$B$4:$F$343,3,0)</f>
        <v>109</v>
      </c>
      <c r="F343" s="149" t="str">
        <f>+VLOOKUP($A343,mUNICIPIOS!$B$4:$F$343,4,0)</f>
        <v>San Pedro Sacatepéquez</v>
      </c>
      <c r="G343" s="139" t="str">
        <f t="shared" ref="G343:K343" si="309">+G305</f>
        <v>06</v>
      </c>
      <c r="H343" t="str">
        <f t="shared" si="309"/>
        <v>IGE</v>
      </c>
      <c r="I343" t="str">
        <f t="shared" si="309"/>
        <v>Índice de Gestión Estratégica</v>
      </c>
      <c r="J343" t="str">
        <f t="shared" si="309"/>
        <v>06-04</v>
      </c>
      <c r="K343" t="str">
        <f t="shared" si="309"/>
        <v>Institucionalización de la gestión ordenada del territorio</v>
      </c>
      <c r="L343" s="150">
        <f>+VLOOKUP($E343,IGE_2018!$B$8:$Z$347,12,0)</f>
        <v>0.35</v>
      </c>
      <c r="M343" s="142" t="str">
        <f>+VLOOKUP($E343,IGE_2018!$B$8:$Z$347,13,0)</f>
        <v>Medio bajo</v>
      </c>
    </row>
    <row r="344" spans="1:13" x14ac:dyDescent="0.3">
      <c r="A344" s="139">
        <f t="shared" si="265"/>
        <v>9</v>
      </c>
      <c r="B344" s="148">
        <f t="shared" si="267"/>
        <v>34</v>
      </c>
      <c r="D344" s="149" t="str">
        <f>+VLOOKUP($A344,mUNICIPIOS!$B$4:$F$343,2,0)</f>
        <v>Guatemala</v>
      </c>
      <c r="E344" s="149">
        <f>+VLOOKUP($A344,mUNICIPIOS!$B$4:$F$343,3,0)</f>
        <v>109</v>
      </c>
      <c r="F344" s="149" t="str">
        <f>+VLOOKUP($A344,mUNICIPIOS!$B$4:$F$343,4,0)</f>
        <v>San Pedro Sacatepéquez</v>
      </c>
      <c r="G344" s="139" t="str">
        <f t="shared" ref="G344:K344" si="310">+G306</f>
        <v>06</v>
      </c>
      <c r="H344" t="str">
        <f t="shared" si="310"/>
        <v>IGE</v>
      </c>
      <c r="I344" t="str">
        <f t="shared" si="310"/>
        <v>Índice de Gestión Estratégica</v>
      </c>
      <c r="J344" t="str">
        <f t="shared" si="310"/>
        <v>06-05</v>
      </c>
      <c r="K344" t="str">
        <f t="shared" si="310"/>
        <v>Acciones para la gestión ordenada del territorio</v>
      </c>
      <c r="L344" s="150">
        <f>+VLOOKUP($E344,IGE_2018!$B$8:$Z$347,15,0)</f>
        <v>0.18000000000000005</v>
      </c>
      <c r="M344" s="142" t="str">
        <f>+VLOOKUP($E344,IGE_2018!$B$8:$Z$347,16,0)</f>
        <v>Bajo</v>
      </c>
    </row>
    <row r="345" spans="1:13" x14ac:dyDescent="0.3">
      <c r="A345" s="139">
        <f t="shared" si="265"/>
        <v>9</v>
      </c>
      <c r="B345" s="148">
        <f t="shared" si="267"/>
        <v>35</v>
      </c>
      <c r="D345" s="149" t="str">
        <f>+VLOOKUP($A345,mUNICIPIOS!$B$4:$F$343,2,0)</f>
        <v>Guatemala</v>
      </c>
      <c r="E345" s="149">
        <f>+VLOOKUP($A345,mUNICIPIOS!$B$4:$F$343,3,0)</f>
        <v>109</v>
      </c>
      <c r="F345" s="149" t="str">
        <f>+VLOOKUP($A345,mUNICIPIOS!$B$4:$F$343,4,0)</f>
        <v>San Pedro Sacatepéquez</v>
      </c>
      <c r="G345" s="139" t="str">
        <f t="shared" ref="G345:K345" si="311">+G307</f>
        <v>06</v>
      </c>
      <c r="H345" t="str">
        <f t="shared" si="311"/>
        <v>IGE</v>
      </c>
      <c r="I345" t="str">
        <f t="shared" si="311"/>
        <v>Índice de Gestión Estratégica</v>
      </c>
      <c r="J345" t="str">
        <f t="shared" si="311"/>
        <v>06-06</v>
      </c>
      <c r="K345" t="str">
        <f t="shared" si="311"/>
        <v>Gestión de riesgo en la formulación de proyectos derivados de la planificación operativa anual</v>
      </c>
      <c r="L345" s="150">
        <f>+VLOOKUP($E345,IGE_2018!$B$8:$Z$347,18,0)</f>
        <v>0</v>
      </c>
      <c r="M345" s="142" t="str">
        <f>+VLOOKUP($E345,IGE_2018!$B$8:$Z$347,19,0)</f>
        <v>Bajo</v>
      </c>
    </row>
    <row r="346" spans="1:13" x14ac:dyDescent="0.3">
      <c r="A346" s="139">
        <f t="shared" si="265"/>
        <v>9</v>
      </c>
      <c r="B346" s="148">
        <f t="shared" si="267"/>
        <v>36</v>
      </c>
      <c r="D346" s="149" t="str">
        <f>+VLOOKUP($A346,mUNICIPIOS!$B$4:$F$343,2,0)</f>
        <v>Guatemala</v>
      </c>
      <c r="E346" s="149">
        <f>+VLOOKUP($A346,mUNICIPIOS!$B$4:$F$343,3,0)</f>
        <v>109</v>
      </c>
      <c r="F346" s="149" t="str">
        <f>+VLOOKUP($A346,mUNICIPIOS!$B$4:$F$343,4,0)</f>
        <v>San Pedro Sacatepéquez</v>
      </c>
      <c r="G346" s="139" t="str">
        <f t="shared" ref="G346:K346" si="312">+G308</f>
        <v>06</v>
      </c>
      <c r="H346" t="str">
        <f t="shared" si="312"/>
        <v>IGE</v>
      </c>
      <c r="I346" t="str">
        <f t="shared" si="312"/>
        <v>Índice de Gestión Estratégica</v>
      </c>
      <c r="J346" t="str">
        <f t="shared" si="312"/>
        <v>06-07</v>
      </c>
      <c r="K346" t="str">
        <f t="shared" si="312"/>
        <v>Ingresos por servicios ambientales en relación a los ingresos propios sin regalías</v>
      </c>
      <c r="L346" s="150">
        <f>+VLOOKUP($E346,IGE_2018!$B$8:$Z$347,21,0)</f>
        <v>5.309059202286171E-3</v>
      </c>
      <c r="M346" s="142" t="str">
        <f>+VLOOKUP($E346,IGE_2018!$B$8:$Z$347,22,0)</f>
        <v>Bajo</v>
      </c>
    </row>
    <row r="347" spans="1:13" x14ac:dyDescent="0.3">
      <c r="A347" s="139">
        <f t="shared" si="265"/>
        <v>9</v>
      </c>
      <c r="B347" s="148">
        <f t="shared" si="267"/>
        <v>37</v>
      </c>
      <c r="D347" s="149" t="str">
        <f>+VLOOKUP($A347,mUNICIPIOS!$B$4:$F$343,2,0)</f>
        <v>Guatemala</v>
      </c>
      <c r="E347" s="149">
        <f>+VLOOKUP($A347,mUNICIPIOS!$B$4:$F$343,3,0)</f>
        <v>109</v>
      </c>
      <c r="F347" s="149" t="str">
        <f>+VLOOKUP($A347,mUNICIPIOS!$B$4:$F$343,4,0)</f>
        <v>San Pedro Sacatepéquez</v>
      </c>
      <c r="G347" s="139" t="str">
        <f t="shared" ref="G347:K347" si="313">+G309</f>
        <v>06</v>
      </c>
      <c r="H347" t="str">
        <f t="shared" si="313"/>
        <v>IGE</v>
      </c>
      <c r="I347" t="str">
        <f t="shared" si="313"/>
        <v>Índice de Gestión Estratégica</v>
      </c>
      <c r="J347" t="str">
        <f t="shared" si="313"/>
        <v>INDICE</v>
      </c>
      <c r="K347">
        <f t="shared" si="313"/>
        <v>0</v>
      </c>
      <c r="L347" s="150">
        <f>+VLOOKUP($E347,IGE_2018!$B$8:$Z$347,24,0)</f>
        <v>0.39969446033193584</v>
      </c>
      <c r="M347" s="142" t="str">
        <f>+VLOOKUP($E347,IGE_2018!$B$8:$Z$347,25,0)</f>
        <v>Medio bajo</v>
      </c>
    </row>
    <row r="348" spans="1:13" x14ac:dyDescent="0.3">
      <c r="A348" s="139">
        <f t="shared" si="265"/>
        <v>9</v>
      </c>
      <c r="B348" s="148">
        <f t="shared" si="267"/>
        <v>38</v>
      </c>
      <c r="D348" s="149" t="str">
        <f>+VLOOKUP($A348,mUNICIPIOS!$B$4:$F$343,2,0)</f>
        <v>Guatemala</v>
      </c>
      <c r="E348" s="149">
        <f>+VLOOKUP($A348,mUNICIPIOS!$B$4:$F$343,3,0)</f>
        <v>109</v>
      </c>
      <c r="F348" s="149" t="str">
        <f>+VLOOKUP($A348,mUNICIPIOS!$B$4:$F$343,4,0)</f>
        <v>San Pedro Sacatepéquez</v>
      </c>
      <c r="G348" s="139" t="str">
        <f t="shared" ref="G348:K348" si="314">+G310</f>
        <v>RANKING</v>
      </c>
      <c r="H348" t="str">
        <f t="shared" si="314"/>
        <v>RGM</v>
      </c>
      <c r="I348" t="str">
        <f t="shared" si="314"/>
        <v>Ranking de la Gestión Municipal 2018</v>
      </c>
      <c r="J348" t="str">
        <f t="shared" si="314"/>
        <v>RANKING</v>
      </c>
      <c r="K348">
        <f t="shared" si="314"/>
        <v>0</v>
      </c>
      <c r="L348" s="151">
        <f>+VLOOKUP($E348,Resultados_generales!$C$8:$AE$347,27,0)</f>
        <v>0.45106858936659056</v>
      </c>
      <c r="M348" t="str">
        <f>+VLOOKUP($E348,Resultados_generales!$C$8:$AE$347,28,0)</f>
        <v>Medio</v>
      </c>
    </row>
    <row r="349" spans="1:13" x14ac:dyDescent="0.3">
      <c r="A349" s="139">
        <f t="shared" si="265"/>
        <v>10</v>
      </c>
      <c r="B349" s="148">
        <f t="shared" si="267"/>
        <v>1</v>
      </c>
      <c r="D349" s="149" t="str">
        <f>+VLOOKUP($A349,mUNICIPIOS!$B$4:$F$343,2,0)</f>
        <v>Guatemala</v>
      </c>
      <c r="E349" s="149">
        <f>+VLOOKUP($A349,mUNICIPIOS!$B$4:$F$343,3,0)</f>
        <v>110</v>
      </c>
      <c r="F349" s="149" t="str">
        <f>+VLOOKUP($A349,mUNICIPIOS!$B$4:$F$343,4,0)</f>
        <v>San Juan Sacatepéquez</v>
      </c>
      <c r="G349" s="139" t="str">
        <f t="shared" ref="G349:K349" si="315">+G311</f>
        <v>01</v>
      </c>
      <c r="H349" t="str">
        <f t="shared" si="315"/>
        <v>IPC</v>
      </c>
      <c r="I349" t="str">
        <f t="shared" si="315"/>
        <v>Índice de Participación Ciudadana</v>
      </c>
      <c r="J349" t="str">
        <f t="shared" si="315"/>
        <v>01-01</v>
      </c>
      <c r="K349" t="str">
        <f t="shared" si="315"/>
        <v>Número de reuniones del COMUDE en el año de la medición.</v>
      </c>
      <c r="L349" s="150">
        <f>+VLOOKUP($E349,IPC_2018!$B$8:$T$347,3,0)</f>
        <v>0.83333333333333337</v>
      </c>
      <c r="M349" s="142" t="str">
        <f>+VLOOKUP($E349,IPC_2018!$B$8:$T$347,4,0)</f>
        <v>Alto</v>
      </c>
    </row>
    <row r="350" spans="1:13" x14ac:dyDescent="0.3">
      <c r="A350" s="139">
        <f t="shared" si="265"/>
        <v>10</v>
      </c>
      <c r="B350" s="148">
        <f t="shared" si="267"/>
        <v>2</v>
      </c>
      <c r="D350" s="149" t="str">
        <f>+VLOOKUP($A350,mUNICIPIOS!$B$4:$F$343,2,0)</f>
        <v>Guatemala</v>
      </c>
      <c r="E350" s="149">
        <f>+VLOOKUP($A350,mUNICIPIOS!$B$4:$F$343,3,0)</f>
        <v>110</v>
      </c>
      <c r="F350" s="149" t="str">
        <f>+VLOOKUP($A350,mUNICIPIOS!$B$4:$F$343,4,0)</f>
        <v>San Juan Sacatepéquez</v>
      </c>
      <c r="G350" s="139" t="str">
        <f t="shared" ref="G350:K350" si="316">+G312</f>
        <v>01</v>
      </c>
      <c r="H350" t="str">
        <f t="shared" si="316"/>
        <v>IPC</v>
      </c>
      <c r="I350" t="str">
        <f t="shared" si="316"/>
        <v>Índice de Participación Ciudadana</v>
      </c>
      <c r="J350" t="str">
        <f t="shared" si="316"/>
        <v>01-02</v>
      </c>
      <c r="K350" t="str">
        <f t="shared" si="316"/>
        <v>Participación de Alcaldes, Concejales y Síndicos determinados o designados en el COMUDE</v>
      </c>
      <c r="L350" s="150">
        <f>+VLOOKUP($E350,IPC_2018!$B$8:$T$347,6,0)</f>
        <v>0.5</v>
      </c>
      <c r="M350" s="142" t="str">
        <f>+VLOOKUP($E350,IPC_2018!$B$8:$T$347,7,0)</f>
        <v>Medio</v>
      </c>
    </row>
    <row r="351" spans="1:13" x14ac:dyDescent="0.3">
      <c r="A351" s="139">
        <f t="shared" si="265"/>
        <v>10</v>
      </c>
      <c r="B351" s="148">
        <f t="shared" si="267"/>
        <v>3</v>
      </c>
      <c r="D351" s="149" t="str">
        <f>+VLOOKUP($A351,mUNICIPIOS!$B$4:$F$343,2,0)</f>
        <v>Guatemala</v>
      </c>
      <c r="E351" s="149">
        <f>+VLOOKUP($A351,mUNICIPIOS!$B$4:$F$343,3,0)</f>
        <v>110</v>
      </c>
      <c r="F351" s="149" t="str">
        <f>+VLOOKUP($A351,mUNICIPIOS!$B$4:$F$343,4,0)</f>
        <v>San Juan Sacatepéquez</v>
      </c>
      <c r="G351" s="139" t="str">
        <f t="shared" ref="G351:K351" si="317">+G313</f>
        <v>01</v>
      </c>
      <c r="H351" t="str">
        <f t="shared" si="317"/>
        <v>IPC</v>
      </c>
      <c r="I351" t="str">
        <f t="shared" si="317"/>
        <v>Índice de Participación Ciudadana</v>
      </c>
      <c r="J351" t="str">
        <f t="shared" si="317"/>
        <v>01-03</v>
      </c>
      <c r="K351" t="str">
        <f t="shared" si="317"/>
        <v>Participación  de organizaciones de jóvenes, mujeres, pueblos mayas, xincas, garífunas, y otras organizaciones en el Comude</v>
      </c>
      <c r="L351" s="150">
        <f>+VLOOKUP($E351,IPC_2018!$B$8:$T$347,9,0)</f>
        <v>0</v>
      </c>
      <c r="M351" s="142" t="str">
        <f>+VLOOKUP($E351,IPC_2018!$B$8:$T$347,10,0)</f>
        <v>Bajo</v>
      </c>
    </row>
    <row r="352" spans="1:13" x14ac:dyDescent="0.3">
      <c r="A352" s="139">
        <f t="shared" si="265"/>
        <v>10</v>
      </c>
      <c r="B352" s="148">
        <f t="shared" si="267"/>
        <v>4</v>
      </c>
      <c r="D352" s="149" t="str">
        <f>+VLOOKUP($A352,mUNICIPIOS!$B$4:$F$343,2,0)</f>
        <v>Guatemala</v>
      </c>
      <c r="E352" s="149">
        <f>+VLOOKUP($A352,mUNICIPIOS!$B$4:$F$343,3,0)</f>
        <v>110</v>
      </c>
      <c r="F352" s="149" t="str">
        <f>+VLOOKUP($A352,mUNICIPIOS!$B$4:$F$343,4,0)</f>
        <v>San Juan Sacatepéquez</v>
      </c>
      <c r="G352" s="139" t="str">
        <f t="shared" ref="G352:K352" si="318">+G314</f>
        <v>01</v>
      </c>
      <c r="H352" t="str">
        <f t="shared" si="318"/>
        <v>IPC</v>
      </c>
      <c r="I352" t="str">
        <f t="shared" si="318"/>
        <v>Índice de Participación Ciudadana</v>
      </c>
      <c r="J352" t="str">
        <f t="shared" si="318"/>
        <v>01-04</v>
      </c>
      <c r="K352" t="str">
        <f t="shared" si="318"/>
        <v>Representatividad territorial del Comude.</v>
      </c>
      <c r="L352" s="150">
        <f>+VLOOKUP($E352,IPC_2018!$B$8:$T$347,12,0)</f>
        <v>0</v>
      </c>
      <c r="M352" s="142" t="str">
        <f>+VLOOKUP($E352,IPC_2018!$B$8:$T$347,13,0)</f>
        <v>Bajo</v>
      </c>
    </row>
    <row r="353" spans="1:13" x14ac:dyDescent="0.3">
      <c r="A353" s="139">
        <f t="shared" si="265"/>
        <v>10</v>
      </c>
      <c r="B353" s="148">
        <f t="shared" si="267"/>
        <v>5</v>
      </c>
      <c r="D353" s="149" t="str">
        <f>+VLOOKUP($A353,mUNICIPIOS!$B$4:$F$343,2,0)</f>
        <v>Guatemala</v>
      </c>
      <c r="E353" s="149">
        <f>+VLOOKUP($A353,mUNICIPIOS!$B$4:$F$343,3,0)</f>
        <v>110</v>
      </c>
      <c r="F353" s="149" t="str">
        <f>+VLOOKUP($A353,mUNICIPIOS!$B$4:$F$343,4,0)</f>
        <v>San Juan Sacatepéquez</v>
      </c>
      <c r="G353" s="139" t="str">
        <f t="shared" ref="G353:K353" si="319">+G315</f>
        <v>01</v>
      </c>
      <c r="H353" t="str">
        <f t="shared" si="319"/>
        <v>IPC</v>
      </c>
      <c r="I353" t="str">
        <f t="shared" si="319"/>
        <v>Índice de Participación Ciudadana</v>
      </c>
      <c r="J353" t="str">
        <f t="shared" si="319"/>
        <v>01-05</v>
      </c>
      <c r="K353" t="str">
        <f t="shared" si="319"/>
        <v>Funcionamiento del Comude</v>
      </c>
      <c r="L353" s="150">
        <f>+VLOOKUP($E353,IPC_2018!$B$8:$T$347,15,0)</f>
        <v>0.15901060076290127</v>
      </c>
      <c r="M353" s="142" t="str">
        <f>+VLOOKUP($E353,IPC_2018!$B$8:$T$347,16,0)</f>
        <v>Bajo</v>
      </c>
    </row>
    <row r="354" spans="1:13" x14ac:dyDescent="0.3">
      <c r="A354" s="139">
        <f t="shared" si="265"/>
        <v>10</v>
      </c>
      <c r="B354" s="148">
        <f t="shared" si="267"/>
        <v>6</v>
      </c>
      <c r="D354" s="149" t="str">
        <f>+VLOOKUP($A354,mUNICIPIOS!$B$4:$F$343,2,0)</f>
        <v>Guatemala</v>
      </c>
      <c r="E354" s="149">
        <f>+VLOOKUP($A354,mUNICIPIOS!$B$4:$F$343,3,0)</f>
        <v>110</v>
      </c>
      <c r="F354" s="149" t="str">
        <f>+VLOOKUP($A354,mUNICIPIOS!$B$4:$F$343,4,0)</f>
        <v>San Juan Sacatepéquez</v>
      </c>
      <c r="G354" s="139" t="str">
        <f t="shared" ref="G354:K354" si="320">+G316</f>
        <v>01</v>
      </c>
      <c r="H354" t="str">
        <f t="shared" si="320"/>
        <v>IPC</v>
      </c>
      <c r="I354" t="str">
        <f t="shared" si="320"/>
        <v>Índice de Participación Ciudadana</v>
      </c>
      <c r="J354" t="str">
        <f t="shared" si="320"/>
        <v>INDICE</v>
      </c>
      <c r="K354">
        <f t="shared" si="320"/>
        <v>0</v>
      </c>
      <c r="L354" s="150">
        <f>+VLOOKUP($E354,IPC_2018!$B$8:$T$347,18,0)</f>
        <v>0.4405182567811019</v>
      </c>
      <c r="M354" s="142" t="str">
        <f>+VLOOKUP($E354,IPC_2018!$B$8:$T$347,19,0)</f>
        <v>Medio</v>
      </c>
    </row>
    <row r="355" spans="1:13" x14ac:dyDescent="0.3">
      <c r="A355" s="139">
        <f t="shared" si="265"/>
        <v>10</v>
      </c>
      <c r="B355" s="148">
        <f t="shared" si="267"/>
        <v>7</v>
      </c>
      <c r="D355" s="149" t="str">
        <f>+VLOOKUP($A355,mUNICIPIOS!$B$4:$F$343,2,0)</f>
        <v>Guatemala</v>
      </c>
      <c r="E355" s="149">
        <f>+VLOOKUP($A355,mUNICIPIOS!$B$4:$F$343,3,0)</f>
        <v>110</v>
      </c>
      <c r="F355" s="149" t="str">
        <f>+VLOOKUP($A355,mUNICIPIOS!$B$4:$F$343,4,0)</f>
        <v>San Juan Sacatepéquez</v>
      </c>
      <c r="G355" s="139" t="str">
        <f t="shared" ref="G355:K355" si="321">+G317</f>
        <v>02</v>
      </c>
      <c r="H355" t="str">
        <f t="shared" si="321"/>
        <v>IIC</v>
      </c>
      <c r="I355" t="str">
        <f t="shared" si="321"/>
        <v>Índice de Información a la Ciudadanía</v>
      </c>
      <c r="J355" t="str">
        <f t="shared" si="321"/>
        <v>02-01</v>
      </c>
      <c r="K355" t="str">
        <f t="shared" si="321"/>
        <v>Rendición de cuentas cuatrimestral y anual al Comude enfocadas en resultados.</v>
      </c>
      <c r="L355" s="150">
        <f>+VLOOKUP($E355,IIC_2018!$B$8:$Q$347,3,0)</f>
        <v>0</v>
      </c>
      <c r="M355" s="142" t="str">
        <f>+VLOOKUP($E355,IIC_2018!$B$8:$Q$347,4,0)</f>
        <v>Bajo</v>
      </c>
    </row>
    <row r="356" spans="1:13" x14ac:dyDescent="0.3">
      <c r="A356" s="139">
        <f t="shared" si="265"/>
        <v>10</v>
      </c>
      <c r="B356" s="148">
        <f t="shared" si="267"/>
        <v>8</v>
      </c>
      <c r="D356" s="149" t="str">
        <f>+VLOOKUP($A356,mUNICIPIOS!$B$4:$F$343,2,0)</f>
        <v>Guatemala</v>
      </c>
      <c r="E356" s="149">
        <f>+VLOOKUP($A356,mUNICIPIOS!$B$4:$F$343,3,0)</f>
        <v>110</v>
      </c>
      <c r="F356" s="149" t="str">
        <f>+VLOOKUP($A356,mUNICIPIOS!$B$4:$F$343,4,0)</f>
        <v>San Juan Sacatepéquez</v>
      </c>
      <c r="G356" s="139" t="str">
        <f t="shared" ref="G356:K356" si="322">+G318</f>
        <v>02</v>
      </c>
      <c r="H356" t="str">
        <f t="shared" si="322"/>
        <v>IIC</v>
      </c>
      <c r="I356" t="str">
        <f t="shared" si="322"/>
        <v>Índice de Información a la Ciudadanía</v>
      </c>
      <c r="J356" t="str">
        <f t="shared" si="322"/>
        <v>02-02</v>
      </c>
      <c r="K356" t="str">
        <f t="shared" si="322"/>
        <v>Información presupuestaria y otra información brindada a la ciudadanía disponible en medios locales de comunicación.</v>
      </c>
      <c r="L356" s="150">
        <f>+VLOOKUP($E356,IIC_2018!$B$8:$Q$347,6,0)</f>
        <v>1</v>
      </c>
      <c r="M356" s="142" t="str">
        <f>+VLOOKUP($E356,IIC_2018!$B$8:$Q$347,7,0)</f>
        <v>Alto</v>
      </c>
    </row>
    <row r="357" spans="1:13" x14ac:dyDescent="0.3">
      <c r="A357" s="139">
        <f t="shared" si="265"/>
        <v>10</v>
      </c>
      <c r="B357" s="148">
        <f t="shared" si="267"/>
        <v>9</v>
      </c>
      <c r="D357" s="149" t="str">
        <f>+VLOOKUP($A357,mUNICIPIOS!$B$4:$F$343,2,0)</f>
        <v>Guatemala</v>
      </c>
      <c r="E357" s="149">
        <f>+VLOOKUP($A357,mUNICIPIOS!$B$4:$F$343,3,0)</f>
        <v>110</v>
      </c>
      <c r="F357" s="149" t="str">
        <f>+VLOOKUP($A357,mUNICIPIOS!$B$4:$F$343,4,0)</f>
        <v>San Juan Sacatepéquez</v>
      </c>
      <c r="G357" s="139" t="str">
        <f t="shared" ref="G357:K357" si="323">+G319</f>
        <v>02</v>
      </c>
      <c r="H357" t="str">
        <f t="shared" si="323"/>
        <v>IIC</v>
      </c>
      <c r="I357" t="str">
        <f t="shared" si="323"/>
        <v>Índice de Información a la Ciudadanía</v>
      </c>
      <c r="J357" t="str">
        <f t="shared" si="323"/>
        <v>02-03</v>
      </c>
      <c r="K357" t="str">
        <f t="shared" si="323"/>
        <v>Información pública de oficio actualizada y disponible de acuerdo a la LAIP y uso de internet.</v>
      </c>
      <c r="L357" s="150">
        <f>+VLOOKUP($E357,IIC_2018!$B$8:$Q$347,9,0)</f>
        <v>0.72</v>
      </c>
      <c r="M357" s="142" t="str">
        <f>+VLOOKUP($E357,IIC_2018!$B$8:$Q$347,10,0)</f>
        <v>Medio alto</v>
      </c>
    </row>
    <row r="358" spans="1:13" x14ac:dyDescent="0.3">
      <c r="A358" s="139">
        <f t="shared" si="265"/>
        <v>10</v>
      </c>
      <c r="B358" s="148">
        <f t="shared" si="267"/>
        <v>10</v>
      </c>
      <c r="D358" s="149" t="str">
        <f>+VLOOKUP($A358,mUNICIPIOS!$B$4:$F$343,2,0)</f>
        <v>Guatemala</v>
      </c>
      <c r="E358" s="149">
        <f>+VLOOKUP($A358,mUNICIPIOS!$B$4:$F$343,3,0)</f>
        <v>110</v>
      </c>
      <c r="F358" s="149" t="str">
        <f>+VLOOKUP($A358,mUNICIPIOS!$B$4:$F$343,4,0)</f>
        <v>San Juan Sacatepéquez</v>
      </c>
      <c r="G358" s="139" t="str">
        <f t="shared" ref="G358:K358" si="324">+G320</f>
        <v>02</v>
      </c>
      <c r="H358" t="str">
        <f t="shared" si="324"/>
        <v>IIC</v>
      </c>
      <c r="I358" t="str">
        <f t="shared" si="324"/>
        <v>Índice de Información a la Ciudadanía</v>
      </c>
      <c r="J358" t="str">
        <f t="shared" si="324"/>
        <v>02-04</v>
      </c>
      <c r="K358" t="str">
        <f t="shared" si="324"/>
        <v>Relación del monto contratado por medio de Guate compras con el total del presupuesto de egresos vigente.</v>
      </c>
      <c r="L358" s="150">
        <f>+VLOOKUP($E358,IIC_2018!$B$8:$Q$347,12,0)</f>
        <v>0.44669740438994338</v>
      </c>
      <c r="M358" s="142" t="str">
        <f>+VLOOKUP($E358,IIC_2018!$B$8:$Q$347,13,0)</f>
        <v>Medio</v>
      </c>
    </row>
    <row r="359" spans="1:13" x14ac:dyDescent="0.3">
      <c r="A359" s="139">
        <f t="shared" si="265"/>
        <v>10</v>
      </c>
      <c r="B359" s="148">
        <f t="shared" si="267"/>
        <v>11</v>
      </c>
      <c r="D359" s="149" t="str">
        <f>+VLOOKUP($A359,mUNICIPIOS!$B$4:$F$343,2,0)</f>
        <v>Guatemala</v>
      </c>
      <c r="E359" s="149">
        <f>+VLOOKUP($A359,mUNICIPIOS!$B$4:$F$343,3,0)</f>
        <v>110</v>
      </c>
      <c r="F359" s="149" t="str">
        <f>+VLOOKUP($A359,mUNICIPIOS!$B$4:$F$343,4,0)</f>
        <v>San Juan Sacatepéquez</v>
      </c>
      <c r="G359" s="139" t="str">
        <f t="shared" ref="G359:K359" si="325">+G321</f>
        <v>02</v>
      </c>
      <c r="H359" t="str">
        <f t="shared" si="325"/>
        <v>IIC</v>
      </c>
      <c r="I359" t="str">
        <f t="shared" si="325"/>
        <v>Índice de Información a la Ciudadanía</v>
      </c>
      <c r="J359" t="str">
        <f t="shared" si="325"/>
        <v>INDICE</v>
      </c>
      <c r="K359">
        <f t="shared" si="325"/>
        <v>0</v>
      </c>
      <c r="L359" s="150">
        <f>+VLOOKUP($E359,IIC_2018!$B$8:$Q$347,15,0)</f>
        <v>0.54167435109748585</v>
      </c>
      <c r="M359" s="142" t="str">
        <f>+VLOOKUP($E359,IIC_2018!$B$8:$Q$347,16,0)</f>
        <v>Medio</v>
      </c>
    </row>
    <row r="360" spans="1:13" x14ac:dyDescent="0.3">
      <c r="A360" s="139">
        <f t="shared" si="265"/>
        <v>10</v>
      </c>
      <c r="B360" s="148">
        <f t="shared" si="267"/>
        <v>12</v>
      </c>
      <c r="D360" s="149" t="str">
        <f>+VLOOKUP($A360,mUNICIPIOS!$B$4:$F$343,2,0)</f>
        <v>Guatemala</v>
      </c>
      <c r="E360" s="149">
        <f>+VLOOKUP($A360,mUNICIPIOS!$B$4:$F$343,3,0)</f>
        <v>110</v>
      </c>
      <c r="F360" s="149" t="str">
        <f>+VLOOKUP($A360,mUNICIPIOS!$B$4:$F$343,4,0)</f>
        <v>San Juan Sacatepéquez</v>
      </c>
      <c r="G360" s="139" t="str">
        <f t="shared" ref="G360:K360" si="326">+G322</f>
        <v>03</v>
      </c>
      <c r="H360" t="str">
        <f t="shared" si="326"/>
        <v>ISP</v>
      </c>
      <c r="I360" t="str">
        <f t="shared" si="326"/>
        <v>Índice de Servicios Públicos</v>
      </c>
      <c r="J360" t="str">
        <f t="shared" si="326"/>
        <v>03-01</v>
      </c>
      <c r="K360" t="str">
        <f t="shared" si="326"/>
        <v>Cobertura del servicio público de agua</v>
      </c>
      <c r="L360" s="150">
        <f>+VLOOKUP($E360,ISP_2018!$B$8:$T$347,3,0)</f>
        <v>7.132241055946778E-2</v>
      </c>
      <c r="M360" s="142" t="str">
        <f>+VLOOKUP($E360,ISP_2018!$B$8:$T$347,4,0)</f>
        <v>Bajo</v>
      </c>
    </row>
    <row r="361" spans="1:13" x14ac:dyDescent="0.3">
      <c r="A361" s="139">
        <f t="shared" si="265"/>
        <v>10</v>
      </c>
      <c r="B361" s="148">
        <f t="shared" si="267"/>
        <v>13</v>
      </c>
      <c r="D361" s="149" t="str">
        <f>+VLOOKUP($A361,mUNICIPIOS!$B$4:$F$343,2,0)</f>
        <v>Guatemala</v>
      </c>
      <c r="E361" s="149">
        <f>+VLOOKUP($A361,mUNICIPIOS!$B$4:$F$343,3,0)</f>
        <v>110</v>
      </c>
      <c r="F361" s="149" t="str">
        <f>+VLOOKUP($A361,mUNICIPIOS!$B$4:$F$343,4,0)</f>
        <v>San Juan Sacatepéquez</v>
      </c>
      <c r="G361" s="139" t="str">
        <f t="shared" ref="G361:K361" si="327">+G323</f>
        <v>03</v>
      </c>
      <c r="H361" t="str">
        <f t="shared" si="327"/>
        <v>ISP</v>
      </c>
      <c r="I361" t="str">
        <f t="shared" si="327"/>
        <v>Índice de Servicios Públicos</v>
      </c>
      <c r="J361" t="str">
        <f t="shared" si="327"/>
        <v>03-02</v>
      </c>
      <c r="K361" t="str">
        <f t="shared" si="327"/>
        <v>Control de la calidad del servicio público de agua</v>
      </c>
      <c r="L361" s="150">
        <f>+VLOOKUP($E361,ISP_2018!$B$8:$T$347,6,0)</f>
        <v>0.7</v>
      </c>
      <c r="M361" s="142" t="str">
        <f>+VLOOKUP($E361,ISP_2018!$B$8:$T$347,7,0)</f>
        <v>Medio alto</v>
      </c>
    </row>
    <row r="362" spans="1:13" x14ac:dyDescent="0.3">
      <c r="A362" s="139">
        <f t="shared" si="265"/>
        <v>10</v>
      </c>
      <c r="B362" s="148">
        <f t="shared" si="267"/>
        <v>14</v>
      </c>
      <c r="D362" s="149" t="str">
        <f>+VLOOKUP($A362,mUNICIPIOS!$B$4:$F$343,2,0)</f>
        <v>Guatemala</v>
      </c>
      <c r="E362" s="149">
        <f>+VLOOKUP($A362,mUNICIPIOS!$B$4:$F$343,3,0)</f>
        <v>110</v>
      </c>
      <c r="F362" s="149" t="str">
        <f>+VLOOKUP($A362,mUNICIPIOS!$B$4:$F$343,4,0)</f>
        <v>San Juan Sacatepéquez</v>
      </c>
      <c r="G362" s="139" t="str">
        <f t="shared" ref="G362:K362" si="328">+G324</f>
        <v>03</v>
      </c>
      <c r="H362" t="str">
        <f t="shared" si="328"/>
        <v>ISP</v>
      </c>
      <c r="I362" t="str">
        <f t="shared" si="328"/>
        <v>Índice de Servicios Públicos</v>
      </c>
      <c r="J362" t="str">
        <f t="shared" si="328"/>
        <v>03-03</v>
      </c>
      <c r="K362" t="str">
        <f t="shared" si="328"/>
        <v>Disposición  y tratamiento  de aguas residuales</v>
      </c>
      <c r="L362" s="150">
        <f>+VLOOKUP($E362,ISP_2018!$B$8:$T$347,9,0)</f>
        <v>0.2732049171611271</v>
      </c>
      <c r="M362" s="142" t="str">
        <f>+VLOOKUP($E362,ISP_2018!$B$8:$T$347,10,0)</f>
        <v>Medio bajo</v>
      </c>
    </row>
    <row r="363" spans="1:13" x14ac:dyDescent="0.3">
      <c r="A363" s="139">
        <f t="shared" si="265"/>
        <v>10</v>
      </c>
      <c r="B363" s="148">
        <f t="shared" si="267"/>
        <v>15</v>
      </c>
      <c r="D363" s="149" t="str">
        <f>+VLOOKUP($A363,mUNICIPIOS!$B$4:$F$343,2,0)</f>
        <v>Guatemala</v>
      </c>
      <c r="E363" s="149">
        <f>+VLOOKUP($A363,mUNICIPIOS!$B$4:$F$343,3,0)</f>
        <v>110</v>
      </c>
      <c r="F363" s="149" t="str">
        <f>+VLOOKUP($A363,mUNICIPIOS!$B$4:$F$343,4,0)</f>
        <v>San Juan Sacatepéquez</v>
      </c>
      <c r="G363" s="139" t="str">
        <f t="shared" ref="G363:K363" si="329">+G325</f>
        <v>03</v>
      </c>
      <c r="H363" t="str">
        <f t="shared" si="329"/>
        <v>ISP</v>
      </c>
      <c r="I363" t="str">
        <f t="shared" si="329"/>
        <v>Índice de Servicios Públicos</v>
      </c>
      <c r="J363" t="str">
        <f t="shared" si="329"/>
        <v>03-04</v>
      </c>
      <c r="K363" t="str">
        <f t="shared" si="329"/>
        <v>Gestión y manejo de los residuos y desechos sólidos</v>
      </c>
      <c r="L363" s="150">
        <f>+VLOOKUP($E363,ISP_2018!$B$8:$T$347,12,0)</f>
        <v>6.4431234447969304E-2</v>
      </c>
      <c r="M363" s="142" t="str">
        <f>+VLOOKUP($E363,ISP_2018!$B$8:$T$347,13,0)</f>
        <v>Bajo</v>
      </c>
    </row>
    <row r="364" spans="1:13" x14ac:dyDescent="0.3">
      <c r="A364" s="139">
        <f t="shared" si="265"/>
        <v>10</v>
      </c>
      <c r="B364" s="148">
        <f t="shared" si="267"/>
        <v>16</v>
      </c>
      <c r="D364" s="149" t="str">
        <f>+VLOOKUP($A364,mUNICIPIOS!$B$4:$F$343,2,0)</f>
        <v>Guatemala</v>
      </c>
      <c r="E364" s="149">
        <f>+VLOOKUP($A364,mUNICIPIOS!$B$4:$F$343,3,0)</f>
        <v>110</v>
      </c>
      <c r="F364" s="149" t="str">
        <f>+VLOOKUP($A364,mUNICIPIOS!$B$4:$F$343,4,0)</f>
        <v>San Juan Sacatepéquez</v>
      </c>
      <c r="G364" s="139" t="str">
        <f t="shared" ref="G364:K364" si="330">+G326</f>
        <v>03</v>
      </c>
      <c r="H364" t="str">
        <f t="shared" si="330"/>
        <v>ISP</v>
      </c>
      <c r="I364" t="str">
        <f t="shared" si="330"/>
        <v>Índice de Servicios Públicos</v>
      </c>
      <c r="J364" t="str">
        <f t="shared" si="330"/>
        <v>03-05</v>
      </c>
      <c r="K364" t="str">
        <f t="shared" si="330"/>
        <v>Gestión de servicios públicos municipales</v>
      </c>
      <c r="L364" s="150">
        <f>+VLOOKUP($E364,ISP_2018!$B$8:$T$347,15,0)</f>
        <v>0.32258064516129031</v>
      </c>
      <c r="M364" s="142" t="str">
        <f>+VLOOKUP($E364,ISP_2018!$B$8:$T$347,16,0)</f>
        <v>Medio bajo</v>
      </c>
    </row>
    <row r="365" spans="1:13" x14ac:dyDescent="0.3">
      <c r="A365" s="139">
        <f t="shared" ref="A365:A428" si="331">+IF(B364=38,A364+1,A364)</f>
        <v>10</v>
      </c>
      <c r="B365" s="148">
        <f t="shared" si="267"/>
        <v>17</v>
      </c>
      <c r="D365" s="149" t="str">
        <f>+VLOOKUP($A365,mUNICIPIOS!$B$4:$F$343,2,0)</f>
        <v>Guatemala</v>
      </c>
      <c r="E365" s="149">
        <f>+VLOOKUP($A365,mUNICIPIOS!$B$4:$F$343,3,0)</f>
        <v>110</v>
      </c>
      <c r="F365" s="149" t="str">
        <f>+VLOOKUP($A365,mUNICIPIOS!$B$4:$F$343,4,0)</f>
        <v>San Juan Sacatepéquez</v>
      </c>
      <c r="G365" s="139" t="str">
        <f t="shared" ref="G365:K365" si="332">+G327</f>
        <v>03</v>
      </c>
      <c r="H365" t="str">
        <f t="shared" si="332"/>
        <v>ISP</v>
      </c>
      <c r="I365" t="str">
        <f t="shared" si="332"/>
        <v>Índice de Servicios Públicos</v>
      </c>
      <c r="J365" t="str">
        <f t="shared" si="332"/>
        <v>INDICE</v>
      </c>
      <c r="K365">
        <f t="shared" si="332"/>
        <v>0</v>
      </c>
      <c r="L365" s="150">
        <f>+VLOOKUP($E365,ISP_2018!$B$8:$T$347,18,0)</f>
        <v>0.3491756004100241</v>
      </c>
      <c r="M365" s="142" t="str">
        <f>+VLOOKUP($E365,ISP_2018!$B$8:$T$347,19,0)</f>
        <v>Medio bajo</v>
      </c>
    </row>
    <row r="366" spans="1:13" x14ac:dyDescent="0.3">
      <c r="A366" s="139">
        <f t="shared" si="331"/>
        <v>10</v>
      </c>
      <c r="B366" s="148">
        <f t="shared" ref="B366:B429" si="333">+B328</f>
        <v>18</v>
      </c>
      <c r="D366" s="149" t="str">
        <f>+VLOOKUP($A366,mUNICIPIOS!$B$4:$F$343,2,0)</f>
        <v>Guatemala</v>
      </c>
      <c r="E366" s="149">
        <f>+VLOOKUP($A366,mUNICIPIOS!$B$4:$F$343,3,0)</f>
        <v>110</v>
      </c>
      <c r="F366" s="149" t="str">
        <f>+VLOOKUP($A366,mUNICIPIOS!$B$4:$F$343,4,0)</f>
        <v>San Juan Sacatepéquez</v>
      </c>
      <c r="G366" s="139" t="str">
        <f t="shared" ref="G366:K366" si="334">+G328</f>
        <v>04</v>
      </c>
      <c r="H366" t="str">
        <f t="shared" si="334"/>
        <v>IGA</v>
      </c>
      <c r="I366" t="str">
        <f t="shared" si="334"/>
        <v>Índice de Gestión Administrativa</v>
      </c>
      <c r="J366" t="str">
        <f t="shared" si="334"/>
        <v>04-01</v>
      </c>
      <c r="K366" t="str">
        <f t="shared" si="334"/>
        <v>Existencia de elementos de atención municipal orientada al vecino</v>
      </c>
      <c r="L366" s="150">
        <f>+VLOOKUP($E366,IGA_2018!$B$8:$N$347,3,0)</f>
        <v>0.25</v>
      </c>
      <c r="M366" s="142" t="str">
        <f>+VLOOKUP($E366,IGA_2018!$B$8:$N$347,4,0)</f>
        <v>Medio bajo</v>
      </c>
    </row>
    <row r="367" spans="1:13" x14ac:dyDescent="0.3">
      <c r="A367" s="139">
        <f t="shared" si="331"/>
        <v>10</v>
      </c>
      <c r="B367" s="148">
        <f t="shared" si="333"/>
        <v>19</v>
      </c>
      <c r="D367" s="149" t="str">
        <f>+VLOOKUP($A367,mUNICIPIOS!$B$4:$F$343,2,0)</f>
        <v>Guatemala</v>
      </c>
      <c r="E367" s="149">
        <f>+VLOOKUP($A367,mUNICIPIOS!$B$4:$F$343,3,0)</f>
        <v>110</v>
      </c>
      <c r="F367" s="149" t="str">
        <f>+VLOOKUP($A367,mUNICIPIOS!$B$4:$F$343,4,0)</f>
        <v>San Juan Sacatepéquez</v>
      </c>
      <c r="G367" s="139" t="str">
        <f t="shared" ref="G367:K367" si="335">+G329</f>
        <v>04</v>
      </c>
      <c r="H367" t="str">
        <f t="shared" si="335"/>
        <v>IGA</v>
      </c>
      <c r="I367" t="str">
        <f t="shared" si="335"/>
        <v>Índice de Gestión Administrativa</v>
      </c>
      <c r="J367" t="str">
        <f t="shared" si="335"/>
        <v>04-02</v>
      </c>
      <c r="K367" t="str">
        <f t="shared" si="335"/>
        <v>Gestión del recurso humano.</v>
      </c>
      <c r="L367" s="150">
        <f>+VLOOKUP($E367,IGA_2018!$B$8:$N$347,6,0)</f>
        <v>0.49549317537986109</v>
      </c>
      <c r="M367" s="142" t="str">
        <f>+VLOOKUP($E367,IGA_2018!$B$8:$N$347,7,0)</f>
        <v>Medio</v>
      </c>
    </row>
    <row r="368" spans="1:13" x14ac:dyDescent="0.3">
      <c r="A368" s="139">
        <f t="shared" si="331"/>
        <v>10</v>
      </c>
      <c r="B368" s="148">
        <f t="shared" si="333"/>
        <v>20</v>
      </c>
      <c r="D368" s="149" t="str">
        <f>+VLOOKUP($A368,mUNICIPIOS!$B$4:$F$343,2,0)</f>
        <v>Guatemala</v>
      </c>
      <c r="E368" s="149">
        <f>+VLOOKUP($A368,mUNICIPIOS!$B$4:$F$343,3,0)</f>
        <v>110</v>
      </c>
      <c r="F368" s="149" t="str">
        <f>+VLOOKUP($A368,mUNICIPIOS!$B$4:$F$343,4,0)</f>
        <v>San Juan Sacatepéquez</v>
      </c>
      <c r="G368" s="139" t="str">
        <f t="shared" ref="G368:K368" si="336">+G330</f>
        <v>04</v>
      </c>
      <c r="H368" t="str">
        <f t="shared" si="336"/>
        <v>IGA</v>
      </c>
      <c r="I368" t="str">
        <f t="shared" si="336"/>
        <v>Índice de Gestión Administrativa</v>
      </c>
      <c r="J368" t="str">
        <f t="shared" si="336"/>
        <v>04-03</v>
      </c>
      <c r="K368" t="str">
        <f t="shared" si="336"/>
        <v>Existencia de oficinas municipales con instrumentos de gestión.</v>
      </c>
      <c r="L368" s="150">
        <f>+VLOOKUP($E368,IGA_2018!$B$8:$N$347,9,0)</f>
        <v>0.41250000000000003</v>
      </c>
      <c r="M368" s="142" t="str">
        <f>+VLOOKUP($E368,IGA_2018!$B$8:$N$347,10,0)</f>
        <v>Medio</v>
      </c>
    </row>
    <row r="369" spans="1:13" x14ac:dyDescent="0.3">
      <c r="A369" s="139">
        <f t="shared" si="331"/>
        <v>10</v>
      </c>
      <c r="B369" s="148">
        <f t="shared" si="333"/>
        <v>21</v>
      </c>
      <c r="D369" s="149" t="str">
        <f>+VLOOKUP($A369,mUNICIPIOS!$B$4:$F$343,2,0)</f>
        <v>Guatemala</v>
      </c>
      <c r="E369" s="149">
        <f>+VLOOKUP($A369,mUNICIPIOS!$B$4:$F$343,3,0)</f>
        <v>110</v>
      </c>
      <c r="F369" s="149" t="str">
        <f>+VLOOKUP($A369,mUNICIPIOS!$B$4:$F$343,4,0)</f>
        <v>San Juan Sacatepéquez</v>
      </c>
      <c r="G369" s="139" t="str">
        <f t="shared" ref="G369:K369" si="337">+G331</f>
        <v>04</v>
      </c>
      <c r="H369" t="str">
        <f t="shared" si="337"/>
        <v>IGA</v>
      </c>
      <c r="I369" t="str">
        <f t="shared" si="337"/>
        <v>Índice de Gestión Administrativa</v>
      </c>
      <c r="J369" t="str">
        <f t="shared" si="337"/>
        <v>INDICE</v>
      </c>
      <c r="K369">
        <f t="shared" si="337"/>
        <v>0</v>
      </c>
      <c r="L369" s="150">
        <f>+VLOOKUP($E369,IGA_2018!$B$8:$N$347,12,0)</f>
        <v>0.39279761138295133</v>
      </c>
      <c r="M369" s="142" t="str">
        <f>+VLOOKUP($E369,IGA_2018!$B$8:$N$347,13,0)</f>
        <v>Medio bajo</v>
      </c>
    </row>
    <row r="370" spans="1:13" x14ac:dyDescent="0.3">
      <c r="A370" s="139">
        <f t="shared" si="331"/>
        <v>10</v>
      </c>
      <c r="B370" s="148">
        <f t="shared" si="333"/>
        <v>22</v>
      </c>
      <c r="D370" s="149" t="str">
        <f>+VLOOKUP($A370,mUNICIPIOS!$B$4:$F$343,2,0)</f>
        <v>Guatemala</v>
      </c>
      <c r="E370" s="149">
        <f>+VLOOKUP($A370,mUNICIPIOS!$B$4:$F$343,3,0)</f>
        <v>110</v>
      </c>
      <c r="F370" s="149" t="str">
        <f>+VLOOKUP($A370,mUNICIPIOS!$B$4:$F$343,4,0)</f>
        <v>San Juan Sacatepéquez</v>
      </c>
      <c r="G370" s="139" t="str">
        <f t="shared" ref="G370:K370" si="338">+G332</f>
        <v>05</v>
      </c>
      <c r="H370" t="str">
        <f t="shared" si="338"/>
        <v>IGF</v>
      </c>
      <c r="I370" t="str">
        <f t="shared" si="338"/>
        <v>Índice de Gestión Financiera</v>
      </c>
      <c r="J370" t="str">
        <f t="shared" si="338"/>
        <v>05-01</v>
      </c>
      <c r="K370" t="str">
        <f t="shared" si="338"/>
        <v>Autonomía financiera municipal</v>
      </c>
      <c r="L370" s="150">
        <f>+VLOOKUP($E370,IGF_2018!$B$8:$Z$347,3,0)</f>
        <v>0.31915148068671589</v>
      </c>
      <c r="M370" s="142" t="str">
        <f>+VLOOKUP($E370,IGF_2018!$B$8:$Z$347,4,0)</f>
        <v>Medio bajo</v>
      </c>
    </row>
    <row r="371" spans="1:13" x14ac:dyDescent="0.3">
      <c r="A371" s="139">
        <f t="shared" si="331"/>
        <v>10</v>
      </c>
      <c r="B371" s="148">
        <f t="shared" si="333"/>
        <v>23</v>
      </c>
      <c r="D371" s="149" t="str">
        <f>+VLOOKUP($A371,mUNICIPIOS!$B$4:$F$343,2,0)</f>
        <v>Guatemala</v>
      </c>
      <c r="E371" s="149">
        <f>+VLOOKUP($A371,mUNICIPIOS!$B$4:$F$343,3,0)</f>
        <v>110</v>
      </c>
      <c r="F371" s="149" t="str">
        <f>+VLOOKUP($A371,mUNICIPIOS!$B$4:$F$343,4,0)</f>
        <v>San Juan Sacatepéquez</v>
      </c>
      <c r="G371" s="139" t="str">
        <f t="shared" ref="G371:K371" si="339">+G333</f>
        <v>05</v>
      </c>
      <c r="H371" t="str">
        <f t="shared" si="339"/>
        <v>IGF</v>
      </c>
      <c r="I371" t="str">
        <f t="shared" si="339"/>
        <v>Índice de Gestión Financiera</v>
      </c>
      <c r="J371" t="str">
        <f t="shared" si="339"/>
        <v>05-02</v>
      </c>
      <c r="K371" t="str">
        <f t="shared" si="339"/>
        <v xml:space="preserve">Ingresos propios por habitante -sin regalías- </v>
      </c>
      <c r="L371" s="150">
        <f>+VLOOKUP($E371,IGF_2018!$B$8:$Z$347,6,0)</f>
        <v>7.2435458924811388E-2</v>
      </c>
      <c r="M371" s="142" t="str">
        <f>+VLOOKUP($E371,IGF_2018!$B$8:$Z$347,7,0)</f>
        <v>Bajo</v>
      </c>
    </row>
    <row r="372" spans="1:13" x14ac:dyDescent="0.3">
      <c r="A372" s="139">
        <f t="shared" si="331"/>
        <v>10</v>
      </c>
      <c r="B372" s="148">
        <f t="shared" si="333"/>
        <v>24</v>
      </c>
      <c r="D372" s="149" t="str">
        <f>+VLOOKUP($A372,mUNICIPIOS!$B$4:$F$343,2,0)</f>
        <v>Guatemala</v>
      </c>
      <c r="E372" s="149">
        <f>+VLOOKUP($A372,mUNICIPIOS!$B$4:$F$343,3,0)</f>
        <v>110</v>
      </c>
      <c r="F372" s="149" t="str">
        <f>+VLOOKUP($A372,mUNICIPIOS!$B$4:$F$343,4,0)</f>
        <v>San Juan Sacatepéquez</v>
      </c>
      <c r="G372" s="139" t="str">
        <f t="shared" ref="G372:K372" si="340">+G334</f>
        <v>05</v>
      </c>
      <c r="H372" t="str">
        <f t="shared" si="340"/>
        <v>IGF</v>
      </c>
      <c r="I372" t="str">
        <f t="shared" si="340"/>
        <v>Índice de Gestión Financiera</v>
      </c>
      <c r="J372" t="str">
        <f t="shared" si="340"/>
        <v>05-03</v>
      </c>
      <c r="K372" t="str">
        <f t="shared" si="340"/>
        <v>Ingresos del IUSI en relación a los ingresos propios -sin regalías-</v>
      </c>
      <c r="L372" s="150">
        <f>+VLOOKUP($E372,IGF_2018!$B$8:$Z$347,9,0)</f>
        <v>0.39946514821976287</v>
      </c>
      <c r="M372" s="142" t="str">
        <f>+VLOOKUP($E372,IGF_2018!$B$8:$Z$347,10,0)</f>
        <v>Medio bajo</v>
      </c>
    </row>
    <row r="373" spans="1:13" x14ac:dyDescent="0.3">
      <c r="A373" s="139">
        <f t="shared" si="331"/>
        <v>10</v>
      </c>
      <c r="B373" s="148">
        <f t="shared" si="333"/>
        <v>25</v>
      </c>
      <c r="D373" s="149" t="str">
        <f>+VLOOKUP($A373,mUNICIPIOS!$B$4:$F$343,2,0)</f>
        <v>Guatemala</v>
      </c>
      <c r="E373" s="149">
        <f>+VLOOKUP($A373,mUNICIPIOS!$B$4:$F$343,3,0)</f>
        <v>110</v>
      </c>
      <c r="F373" s="149" t="str">
        <f>+VLOOKUP($A373,mUNICIPIOS!$B$4:$F$343,4,0)</f>
        <v>San Juan Sacatepéquez</v>
      </c>
      <c r="G373" s="139" t="str">
        <f t="shared" ref="G373:K373" si="341">+G335</f>
        <v>05</v>
      </c>
      <c r="H373" t="str">
        <f t="shared" si="341"/>
        <v>IGF</v>
      </c>
      <c r="I373" t="str">
        <f t="shared" si="341"/>
        <v>Índice de Gestión Financiera</v>
      </c>
      <c r="J373" t="str">
        <f t="shared" si="341"/>
        <v>05-04</v>
      </c>
      <c r="K373" t="str">
        <f t="shared" si="341"/>
        <v>Inversión anual en capital fijo por habitante</v>
      </c>
      <c r="L373" s="150">
        <f>+VLOOKUP($E373,IGF_2018!$B$8:$Z$347,12,0)</f>
        <v>3.1194895661408061E-2</v>
      </c>
      <c r="M373" s="142" t="str">
        <f>+VLOOKUP($E373,IGF_2018!$B$8:$Z$347,13,0)</f>
        <v>Bajo</v>
      </c>
    </row>
    <row r="374" spans="1:13" x14ac:dyDescent="0.3">
      <c r="A374" s="139">
        <f t="shared" si="331"/>
        <v>10</v>
      </c>
      <c r="B374" s="148">
        <f t="shared" si="333"/>
        <v>26</v>
      </c>
      <c r="D374" s="149" t="str">
        <f>+VLOOKUP($A374,mUNICIPIOS!$B$4:$F$343,2,0)</f>
        <v>Guatemala</v>
      </c>
      <c r="E374" s="149">
        <f>+VLOOKUP($A374,mUNICIPIOS!$B$4:$F$343,3,0)</f>
        <v>110</v>
      </c>
      <c r="F374" s="149" t="str">
        <f>+VLOOKUP($A374,mUNICIPIOS!$B$4:$F$343,4,0)</f>
        <v>San Juan Sacatepéquez</v>
      </c>
      <c r="G374" s="139" t="str">
        <f t="shared" ref="G374:K374" si="342">+G336</f>
        <v>05</v>
      </c>
      <c r="H374" t="str">
        <f t="shared" si="342"/>
        <v>IGF</v>
      </c>
      <c r="I374" t="str">
        <f t="shared" si="342"/>
        <v>Índice de Gestión Financiera</v>
      </c>
      <c r="J374" t="str">
        <f t="shared" si="342"/>
        <v>05-05</v>
      </c>
      <c r="K374" t="str">
        <f t="shared" si="342"/>
        <v>Inversión anual en capital fijo con recursos percibidos por ingresos propios</v>
      </c>
      <c r="L374" s="150">
        <f>+VLOOKUP($E374,IGF_2018!$B$8:$Z$347,15,0)</f>
        <v>0.42413144240976236</v>
      </c>
      <c r="M374" s="142" t="str">
        <f>+VLOOKUP($E374,IGF_2018!$B$8:$Z$347,16,0)</f>
        <v>Medio</v>
      </c>
    </row>
    <row r="375" spans="1:13" x14ac:dyDescent="0.3">
      <c r="A375" s="139">
        <f t="shared" si="331"/>
        <v>10</v>
      </c>
      <c r="B375" s="148">
        <f t="shared" si="333"/>
        <v>27</v>
      </c>
      <c r="D375" s="149" t="str">
        <f>+VLOOKUP($A375,mUNICIPIOS!$B$4:$F$343,2,0)</f>
        <v>Guatemala</v>
      </c>
      <c r="E375" s="149">
        <f>+VLOOKUP($A375,mUNICIPIOS!$B$4:$F$343,3,0)</f>
        <v>110</v>
      </c>
      <c r="F375" s="149" t="str">
        <f>+VLOOKUP($A375,mUNICIPIOS!$B$4:$F$343,4,0)</f>
        <v>San Juan Sacatepéquez</v>
      </c>
      <c r="G375" s="139" t="str">
        <f t="shared" ref="G375:K375" si="343">+G337</f>
        <v>05</v>
      </c>
      <c r="H375" t="str">
        <f t="shared" si="343"/>
        <v>IGF</v>
      </c>
      <c r="I375" t="str">
        <f t="shared" si="343"/>
        <v>Índice de Gestión Financiera</v>
      </c>
      <c r="J375" t="str">
        <f t="shared" si="343"/>
        <v>05-06</v>
      </c>
      <c r="K375" t="str">
        <f t="shared" si="343"/>
        <v xml:space="preserve">Inversión anual en capital fijo con recursos percibidos por transferencias del Gobierno Central </v>
      </c>
      <c r="L375" s="150">
        <f>+VLOOKUP($E375,IGF_2018!$B$8:$Z$347,18,0)</f>
        <v>0.16503776607018045</v>
      </c>
      <c r="M375" s="142" t="str">
        <f>+VLOOKUP($E375,IGF_2018!$B$8:$Z$347,19,0)</f>
        <v>Bajo</v>
      </c>
    </row>
    <row r="376" spans="1:13" x14ac:dyDescent="0.3">
      <c r="A376" s="139">
        <f t="shared" si="331"/>
        <v>10</v>
      </c>
      <c r="B376" s="148">
        <f t="shared" si="333"/>
        <v>28</v>
      </c>
      <c r="D376" s="149" t="str">
        <f>+VLOOKUP($A376,mUNICIPIOS!$B$4:$F$343,2,0)</f>
        <v>Guatemala</v>
      </c>
      <c r="E376" s="149">
        <f>+VLOOKUP($A376,mUNICIPIOS!$B$4:$F$343,3,0)</f>
        <v>110</v>
      </c>
      <c r="F376" s="149" t="str">
        <f>+VLOOKUP($A376,mUNICIPIOS!$B$4:$F$343,4,0)</f>
        <v>San Juan Sacatepéquez</v>
      </c>
      <c r="G376" s="139" t="str">
        <f t="shared" ref="G376:K376" si="344">+G338</f>
        <v>05</v>
      </c>
      <c r="H376" t="str">
        <f t="shared" si="344"/>
        <v>IGF</v>
      </c>
      <c r="I376" t="str">
        <f t="shared" si="344"/>
        <v>Índice de Gestión Financiera</v>
      </c>
      <c r="J376" t="str">
        <f t="shared" si="344"/>
        <v>05-07</v>
      </c>
      <c r="K376" t="str">
        <f t="shared" si="344"/>
        <v>Financiamiento por endeudamiento municipal</v>
      </c>
      <c r="L376" s="150">
        <f>+VLOOKUP($E376,IGF_2018!$B$8:$Z$347,21,0)</f>
        <v>1</v>
      </c>
      <c r="M376" s="142" t="str">
        <f>+VLOOKUP($E376,IGF_2018!$B$8:$Z$347,22,0)</f>
        <v>Alto</v>
      </c>
    </row>
    <row r="377" spans="1:13" x14ac:dyDescent="0.3">
      <c r="A377" s="139">
        <f t="shared" si="331"/>
        <v>10</v>
      </c>
      <c r="B377" s="148">
        <f t="shared" si="333"/>
        <v>29</v>
      </c>
      <c r="D377" s="149" t="str">
        <f>+VLOOKUP($A377,mUNICIPIOS!$B$4:$F$343,2,0)</f>
        <v>Guatemala</v>
      </c>
      <c r="E377" s="149">
        <f>+VLOOKUP($A377,mUNICIPIOS!$B$4:$F$343,3,0)</f>
        <v>110</v>
      </c>
      <c r="F377" s="149" t="str">
        <f>+VLOOKUP($A377,mUNICIPIOS!$B$4:$F$343,4,0)</f>
        <v>San Juan Sacatepéquez</v>
      </c>
      <c r="G377" s="139" t="str">
        <f t="shared" ref="G377:K377" si="345">+G339</f>
        <v>05</v>
      </c>
      <c r="H377" t="str">
        <f t="shared" si="345"/>
        <v>IGF</v>
      </c>
      <c r="I377" t="str">
        <f t="shared" si="345"/>
        <v>Índice de Gestión Financiera</v>
      </c>
      <c r="J377" t="str">
        <f t="shared" si="345"/>
        <v>INDICE</v>
      </c>
      <c r="K377">
        <f t="shared" si="345"/>
        <v>0</v>
      </c>
      <c r="L377" s="150">
        <f>+VLOOKUP($E377,IGF_2018!$B$8:$Z$347,24,0)</f>
        <v>0.38030031315841684</v>
      </c>
      <c r="M377" s="142" t="str">
        <f>+VLOOKUP($E377,IGF_2018!$B$8:$Z$347,25,0)</f>
        <v>Medio bajo</v>
      </c>
    </row>
    <row r="378" spans="1:13" x14ac:dyDescent="0.3">
      <c r="A378" s="139">
        <f t="shared" si="331"/>
        <v>10</v>
      </c>
      <c r="B378" s="148">
        <f t="shared" si="333"/>
        <v>30</v>
      </c>
      <c r="D378" s="149" t="str">
        <f>+VLOOKUP($A378,mUNICIPIOS!$B$4:$F$343,2,0)</f>
        <v>Guatemala</v>
      </c>
      <c r="E378" s="149">
        <f>+VLOOKUP($A378,mUNICIPIOS!$B$4:$F$343,3,0)</f>
        <v>110</v>
      </c>
      <c r="F378" s="149" t="str">
        <f>+VLOOKUP($A378,mUNICIPIOS!$B$4:$F$343,4,0)</f>
        <v>San Juan Sacatepéquez</v>
      </c>
      <c r="G378" s="139" t="str">
        <f t="shared" ref="G378:K378" si="346">+G340</f>
        <v>06</v>
      </c>
      <c r="H378" t="str">
        <f t="shared" si="346"/>
        <v>IGE</v>
      </c>
      <c r="I378" t="str">
        <f t="shared" si="346"/>
        <v>Índice de Gestión Estratégica</v>
      </c>
      <c r="J378" t="str">
        <f t="shared" si="346"/>
        <v>06-01</v>
      </c>
      <c r="K378" t="str">
        <f t="shared" si="346"/>
        <v>Ejecución del Plan Operativo Anual  (POA)</v>
      </c>
      <c r="L378" s="150">
        <f>+VLOOKUP($E378,IGE_2018!$B$8:$Z$347,3,0)</f>
        <v>0.53685731602280284</v>
      </c>
      <c r="M378" s="142" t="str">
        <f>+VLOOKUP($E378,IGE_2018!$B$8:$Z$347,4,0)</f>
        <v>Medio</v>
      </c>
    </row>
    <row r="379" spans="1:13" x14ac:dyDescent="0.3">
      <c r="A379" s="139">
        <f t="shared" si="331"/>
        <v>10</v>
      </c>
      <c r="B379" s="148">
        <f t="shared" si="333"/>
        <v>31</v>
      </c>
      <c r="D379" s="149" t="str">
        <f>+VLOOKUP($A379,mUNICIPIOS!$B$4:$F$343,2,0)</f>
        <v>Guatemala</v>
      </c>
      <c r="E379" s="149">
        <f>+VLOOKUP($A379,mUNICIPIOS!$B$4:$F$343,3,0)</f>
        <v>110</v>
      </c>
      <c r="F379" s="149" t="str">
        <f>+VLOOKUP($A379,mUNICIPIOS!$B$4:$F$343,4,0)</f>
        <v>San Juan Sacatepéquez</v>
      </c>
      <c r="G379" s="139" t="str">
        <f t="shared" ref="G379:K379" si="347">+G341</f>
        <v>06</v>
      </c>
      <c r="H379" t="str">
        <f t="shared" si="347"/>
        <v>IGE</v>
      </c>
      <c r="I379" t="str">
        <f t="shared" si="347"/>
        <v>Índice de Gestión Estratégica</v>
      </c>
      <c r="J379" t="str">
        <f t="shared" si="347"/>
        <v>06-02</v>
      </c>
      <c r="K379" t="str">
        <f t="shared" si="347"/>
        <v>Relación Plan de Desarrollo Municipal y Ordenamiento Territorial (PDM-OT) - Plan Estratégico Institucional (PEI) - Plan Operativo Multianual (POM) - Plan Operativo Anual (POA)</v>
      </c>
      <c r="L379" s="150">
        <f>+VLOOKUP($E379,IGE_2018!$B$8:$Z$347,6,0)</f>
        <v>0.51666666666666661</v>
      </c>
      <c r="M379" s="142" t="str">
        <f>+VLOOKUP($E379,IGE_2018!$B$8:$Z$347,7,0)</f>
        <v>Medio</v>
      </c>
    </row>
    <row r="380" spans="1:13" x14ac:dyDescent="0.3">
      <c r="A380" s="139">
        <f t="shared" si="331"/>
        <v>10</v>
      </c>
      <c r="B380" s="148">
        <f t="shared" si="333"/>
        <v>32</v>
      </c>
      <c r="D380" s="149" t="str">
        <f>+VLOOKUP($A380,mUNICIPIOS!$B$4:$F$343,2,0)</f>
        <v>Guatemala</v>
      </c>
      <c r="E380" s="149">
        <f>+VLOOKUP($A380,mUNICIPIOS!$B$4:$F$343,3,0)</f>
        <v>110</v>
      </c>
      <c r="F380" s="149" t="str">
        <f>+VLOOKUP($A380,mUNICIPIOS!$B$4:$F$343,4,0)</f>
        <v>San Juan Sacatepéquez</v>
      </c>
      <c r="G380" s="139" t="str">
        <f t="shared" ref="G380:K380" si="348">+G342</f>
        <v>06</v>
      </c>
      <c r="H380" t="str">
        <f t="shared" si="348"/>
        <v>IGE</v>
      </c>
      <c r="I380" t="str">
        <f t="shared" si="348"/>
        <v>Índice de Gestión Estratégica</v>
      </c>
      <c r="J380" t="str">
        <f t="shared" si="348"/>
        <v>06-03</v>
      </c>
      <c r="K380" t="str">
        <f t="shared" si="348"/>
        <v>Presupuesto de egresos relacionado a competencias municipales que responden a prioridades nacionales de desarrollo.</v>
      </c>
      <c r="L380" s="150">
        <f>+VLOOKUP($E380,IGE_2018!$B$8:$Z$347,9,0)</f>
        <v>0.31409029125770466</v>
      </c>
      <c r="M380" s="142" t="str">
        <f>+VLOOKUP($E380,IGE_2018!$B$8:$Z$347,10,0)</f>
        <v>Medio bajo</v>
      </c>
    </row>
    <row r="381" spans="1:13" x14ac:dyDescent="0.3">
      <c r="A381" s="139">
        <f t="shared" si="331"/>
        <v>10</v>
      </c>
      <c r="B381" s="148">
        <f t="shared" si="333"/>
        <v>33</v>
      </c>
      <c r="D381" s="149" t="str">
        <f>+VLOOKUP($A381,mUNICIPIOS!$B$4:$F$343,2,0)</f>
        <v>Guatemala</v>
      </c>
      <c r="E381" s="149">
        <f>+VLOOKUP($A381,mUNICIPIOS!$B$4:$F$343,3,0)</f>
        <v>110</v>
      </c>
      <c r="F381" s="149" t="str">
        <f>+VLOOKUP($A381,mUNICIPIOS!$B$4:$F$343,4,0)</f>
        <v>San Juan Sacatepéquez</v>
      </c>
      <c r="G381" s="139" t="str">
        <f t="shared" ref="G381:K381" si="349">+G343</f>
        <v>06</v>
      </c>
      <c r="H381" t="str">
        <f t="shared" si="349"/>
        <v>IGE</v>
      </c>
      <c r="I381" t="str">
        <f t="shared" si="349"/>
        <v>Índice de Gestión Estratégica</v>
      </c>
      <c r="J381" t="str">
        <f t="shared" si="349"/>
        <v>06-04</v>
      </c>
      <c r="K381" t="str">
        <f t="shared" si="349"/>
        <v>Institucionalización de la gestión ordenada del territorio</v>
      </c>
      <c r="L381" s="150">
        <f>+VLOOKUP($E381,IGE_2018!$B$8:$Z$347,12,0)</f>
        <v>0.55000000000000004</v>
      </c>
      <c r="M381" s="142" t="str">
        <f>+VLOOKUP($E381,IGE_2018!$B$8:$Z$347,13,0)</f>
        <v>Medio</v>
      </c>
    </row>
    <row r="382" spans="1:13" x14ac:dyDescent="0.3">
      <c r="A382" s="139">
        <f t="shared" si="331"/>
        <v>10</v>
      </c>
      <c r="B382" s="148">
        <f t="shared" si="333"/>
        <v>34</v>
      </c>
      <c r="D382" s="149" t="str">
        <f>+VLOOKUP($A382,mUNICIPIOS!$B$4:$F$343,2,0)</f>
        <v>Guatemala</v>
      </c>
      <c r="E382" s="149">
        <f>+VLOOKUP($A382,mUNICIPIOS!$B$4:$F$343,3,0)</f>
        <v>110</v>
      </c>
      <c r="F382" s="149" t="str">
        <f>+VLOOKUP($A382,mUNICIPIOS!$B$4:$F$343,4,0)</f>
        <v>San Juan Sacatepéquez</v>
      </c>
      <c r="G382" s="139" t="str">
        <f t="shared" ref="G382:K382" si="350">+G344</f>
        <v>06</v>
      </c>
      <c r="H382" t="str">
        <f t="shared" si="350"/>
        <v>IGE</v>
      </c>
      <c r="I382" t="str">
        <f t="shared" si="350"/>
        <v>Índice de Gestión Estratégica</v>
      </c>
      <c r="J382" t="str">
        <f t="shared" si="350"/>
        <v>06-05</v>
      </c>
      <c r="K382" t="str">
        <f t="shared" si="350"/>
        <v>Acciones para la gestión ordenada del territorio</v>
      </c>
      <c r="L382" s="150">
        <f>+VLOOKUP($E382,IGE_2018!$B$8:$Z$347,15,0)</f>
        <v>0.18000000000000005</v>
      </c>
      <c r="M382" s="142" t="str">
        <f>+VLOOKUP($E382,IGE_2018!$B$8:$Z$347,16,0)</f>
        <v>Bajo</v>
      </c>
    </row>
    <row r="383" spans="1:13" x14ac:dyDescent="0.3">
      <c r="A383" s="139">
        <f t="shared" si="331"/>
        <v>10</v>
      </c>
      <c r="B383" s="148">
        <f t="shared" si="333"/>
        <v>35</v>
      </c>
      <c r="D383" s="149" t="str">
        <f>+VLOOKUP($A383,mUNICIPIOS!$B$4:$F$343,2,0)</f>
        <v>Guatemala</v>
      </c>
      <c r="E383" s="149">
        <f>+VLOOKUP($A383,mUNICIPIOS!$B$4:$F$343,3,0)</f>
        <v>110</v>
      </c>
      <c r="F383" s="149" t="str">
        <f>+VLOOKUP($A383,mUNICIPIOS!$B$4:$F$343,4,0)</f>
        <v>San Juan Sacatepéquez</v>
      </c>
      <c r="G383" s="139" t="str">
        <f t="shared" ref="G383:K383" si="351">+G345</f>
        <v>06</v>
      </c>
      <c r="H383" t="str">
        <f t="shared" si="351"/>
        <v>IGE</v>
      </c>
      <c r="I383" t="str">
        <f t="shared" si="351"/>
        <v>Índice de Gestión Estratégica</v>
      </c>
      <c r="J383" t="str">
        <f t="shared" si="351"/>
        <v>06-06</v>
      </c>
      <c r="K383" t="str">
        <f t="shared" si="351"/>
        <v>Gestión de riesgo en la formulación de proyectos derivados de la planificación operativa anual</v>
      </c>
      <c r="L383" s="150">
        <f>+VLOOKUP($E383,IGE_2018!$B$8:$Z$347,18,0)</f>
        <v>0</v>
      </c>
      <c r="M383" s="142" t="str">
        <f>+VLOOKUP($E383,IGE_2018!$B$8:$Z$347,19,0)</f>
        <v>Bajo</v>
      </c>
    </row>
    <row r="384" spans="1:13" x14ac:dyDescent="0.3">
      <c r="A384" s="139">
        <f t="shared" si="331"/>
        <v>10</v>
      </c>
      <c r="B384" s="148">
        <f t="shared" si="333"/>
        <v>36</v>
      </c>
      <c r="D384" s="149" t="str">
        <f>+VLOOKUP($A384,mUNICIPIOS!$B$4:$F$343,2,0)</f>
        <v>Guatemala</v>
      </c>
      <c r="E384" s="149">
        <f>+VLOOKUP($A384,mUNICIPIOS!$B$4:$F$343,3,0)</f>
        <v>110</v>
      </c>
      <c r="F384" s="149" t="str">
        <f>+VLOOKUP($A384,mUNICIPIOS!$B$4:$F$343,4,0)</f>
        <v>San Juan Sacatepéquez</v>
      </c>
      <c r="G384" s="139" t="str">
        <f t="shared" ref="G384:K384" si="352">+G346</f>
        <v>06</v>
      </c>
      <c r="H384" t="str">
        <f t="shared" si="352"/>
        <v>IGE</v>
      </c>
      <c r="I384" t="str">
        <f t="shared" si="352"/>
        <v>Índice de Gestión Estratégica</v>
      </c>
      <c r="J384" t="str">
        <f t="shared" si="352"/>
        <v>06-07</v>
      </c>
      <c r="K384" t="str">
        <f t="shared" si="352"/>
        <v>Ingresos por servicios ambientales en relación a los ingresos propios sin regalías</v>
      </c>
      <c r="L384" s="150">
        <f>+VLOOKUP($E384,IGE_2018!$B$8:$Z$347,21,0)</f>
        <v>3.0760424241415969E-2</v>
      </c>
      <c r="M384" s="142" t="str">
        <f>+VLOOKUP($E384,IGE_2018!$B$8:$Z$347,22,0)</f>
        <v>Bajo</v>
      </c>
    </row>
    <row r="385" spans="1:13" x14ac:dyDescent="0.3">
      <c r="A385" s="139">
        <f t="shared" si="331"/>
        <v>10</v>
      </c>
      <c r="B385" s="148">
        <f t="shared" si="333"/>
        <v>37</v>
      </c>
      <c r="D385" s="149" t="str">
        <f>+VLOOKUP($A385,mUNICIPIOS!$B$4:$F$343,2,0)</f>
        <v>Guatemala</v>
      </c>
      <c r="E385" s="149">
        <f>+VLOOKUP($A385,mUNICIPIOS!$B$4:$F$343,3,0)</f>
        <v>110</v>
      </c>
      <c r="F385" s="149" t="str">
        <f>+VLOOKUP($A385,mUNICIPIOS!$B$4:$F$343,4,0)</f>
        <v>San Juan Sacatepéquez</v>
      </c>
      <c r="G385" s="139" t="str">
        <f t="shared" ref="G385:K385" si="353">+G347</f>
        <v>06</v>
      </c>
      <c r="H385" t="str">
        <f t="shared" si="353"/>
        <v>IGE</v>
      </c>
      <c r="I385" t="str">
        <f t="shared" si="353"/>
        <v>Índice de Gestión Estratégica</v>
      </c>
      <c r="J385" t="str">
        <f t="shared" si="353"/>
        <v>INDICE</v>
      </c>
      <c r="K385">
        <f t="shared" si="353"/>
        <v>0</v>
      </c>
      <c r="L385" s="150">
        <f>+VLOOKUP($E385,IGE_2018!$B$8:$Z$347,24,0)</f>
        <v>0.32162721264198818</v>
      </c>
      <c r="M385" s="142" t="str">
        <f>+VLOOKUP($E385,IGE_2018!$B$8:$Z$347,25,0)</f>
        <v>Medio bajo</v>
      </c>
    </row>
    <row r="386" spans="1:13" x14ac:dyDescent="0.3">
      <c r="A386" s="139">
        <f t="shared" si="331"/>
        <v>10</v>
      </c>
      <c r="B386" s="148">
        <f t="shared" si="333"/>
        <v>38</v>
      </c>
      <c r="D386" s="149" t="str">
        <f>+VLOOKUP($A386,mUNICIPIOS!$B$4:$F$343,2,0)</f>
        <v>Guatemala</v>
      </c>
      <c r="E386" s="149">
        <f>+VLOOKUP($A386,mUNICIPIOS!$B$4:$F$343,3,0)</f>
        <v>110</v>
      </c>
      <c r="F386" s="149" t="str">
        <f>+VLOOKUP($A386,mUNICIPIOS!$B$4:$F$343,4,0)</f>
        <v>San Juan Sacatepéquez</v>
      </c>
      <c r="G386" s="139" t="str">
        <f t="shared" ref="G386:K386" si="354">+G348</f>
        <v>RANKING</v>
      </c>
      <c r="H386" t="str">
        <f t="shared" si="354"/>
        <v>RGM</v>
      </c>
      <c r="I386" t="str">
        <f t="shared" si="354"/>
        <v>Ranking de la Gestión Municipal 2018</v>
      </c>
      <c r="J386" t="str">
        <f t="shared" si="354"/>
        <v>RANKING</v>
      </c>
      <c r="K386">
        <f t="shared" si="354"/>
        <v>0</v>
      </c>
      <c r="L386" s="151">
        <f>+VLOOKUP($E386,Resultados_generales!$C$8:$AE$347,27,0)</f>
        <v>0.3937758775837823</v>
      </c>
      <c r="M386" t="str">
        <f>+VLOOKUP($E386,Resultados_generales!$C$8:$AE$347,28,0)</f>
        <v>Medio bajo</v>
      </c>
    </row>
    <row r="387" spans="1:13" x14ac:dyDescent="0.3">
      <c r="A387" s="139">
        <f t="shared" si="331"/>
        <v>11</v>
      </c>
      <c r="B387" s="148">
        <f t="shared" si="333"/>
        <v>1</v>
      </c>
      <c r="D387" s="149" t="str">
        <f>+VLOOKUP($A387,mUNICIPIOS!$B$4:$F$343,2,0)</f>
        <v>Guatemala</v>
      </c>
      <c r="E387" s="149">
        <f>+VLOOKUP($A387,mUNICIPIOS!$B$4:$F$343,3,0)</f>
        <v>111</v>
      </c>
      <c r="F387" s="149" t="str">
        <f>+VLOOKUP($A387,mUNICIPIOS!$B$4:$F$343,4,0)</f>
        <v>San Raymundo</v>
      </c>
      <c r="G387" s="139" t="str">
        <f t="shared" ref="G387:K387" si="355">+G349</f>
        <v>01</v>
      </c>
      <c r="H387" t="str">
        <f t="shared" si="355"/>
        <v>IPC</v>
      </c>
      <c r="I387" t="str">
        <f t="shared" si="355"/>
        <v>Índice de Participación Ciudadana</v>
      </c>
      <c r="J387" t="str">
        <f t="shared" si="355"/>
        <v>01-01</v>
      </c>
      <c r="K387" t="str">
        <f t="shared" si="355"/>
        <v>Número de reuniones del COMUDE en el año de la medición.</v>
      </c>
      <c r="L387" s="150">
        <f>+VLOOKUP($E387,IPC_2018!$B$8:$T$347,3,0)</f>
        <v>1</v>
      </c>
      <c r="M387" s="142" t="str">
        <f>+VLOOKUP($E387,IPC_2018!$B$8:$T$347,4,0)</f>
        <v>Alto</v>
      </c>
    </row>
    <row r="388" spans="1:13" x14ac:dyDescent="0.3">
      <c r="A388" s="139">
        <f t="shared" si="331"/>
        <v>11</v>
      </c>
      <c r="B388" s="148">
        <f t="shared" si="333"/>
        <v>2</v>
      </c>
      <c r="D388" s="149" t="str">
        <f>+VLOOKUP($A388,mUNICIPIOS!$B$4:$F$343,2,0)</f>
        <v>Guatemala</v>
      </c>
      <c r="E388" s="149">
        <f>+VLOOKUP($A388,mUNICIPIOS!$B$4:$F$343,3,0)</f>
        <v>111</v>
      </c>
      <c r="F388" s="149" t="str">
        <f>+VLOOKUP($A388,mUNICIPIOS!$B$4:$F$343,4,0)</f>
        <v>San Raymundo</v>
      </c>
      <c r="G388" s="139" t="str">
        <f t="shared" ref="G388:K388" si="356">+G350</f>
        <v>01</v>
      </c>
      <c r="H388" t="str">
        <f t="shared" si="356"/>
        <v>IPC</v>
      </c>
      <c r="I388" t="str">
        <f t="shared" si="356"/>
        <v>Índice de Participación Ciudadana</v>
      </c>
      <c r="J388" t="str">
        <f t="shared" si="356"/>
        <v>01-02</v>
      </c>
      <c r="K388" t="str">
        <f t="shared" si="356"/>
        <v>Participación de Alcaldes, Concejales y Síndicos determinados o designados en el COMUDE</v>
      </c>
      <c r="L388" s="150">
        <f>+VLOOKUP($E388,IPC_2018!$B$8:$T$347,6,0)</f>
        <v>0.91666666666666674</v>
      </c>
      <c r="M388" s="142" t="str">
        <f>+VLOOKUP($E388,IPC_2018!$B$8:$T$347,7,0)</f>
        <v>Alto</v>
      </c>
    </row>
    <row r="389" spans="1:13" x14ac:dyDescent="0.3">
      <c r="A389" s="139">
        <f t="shared" si="331"/>
        <v>11</v>
      </c>
      <c r="B389" s="148">
        <f t="shared" si="333"/>
        <v>3</v>
      </c>
      <c r="D389" s="149" t="str">
        <f>+VLOOKUP($A389,mUNICIPIOS!$B$4:$F$343,2,0)</f>
        <v>Guatemala</v>
      </c>
      <c r="E389" s="149">
        <f>+VLOOKUP($A389,mUNICIPIOS!$B$4:$F$343,3,0)</f>
        <v>111</v>
      </c>
      <c r="F389" s="149" t="str">
        <f>+VLOOKUP($A389,mUNICIPIOS!$B$4:$F$343,4,0)</f>
        <v>San Raymundo</v>
      </c>
      <c r="G389" s="139" t="str">
        <f t="shared" ref="G389:K389" si="357">+G351</f>
        <v>01</v>
      </c>
      <c r="H389" t="str">
        <f t="shared" si="357"/>
        <v>IPC</v>
      </c>
      <c r="I389" t="str">
        <f t="shared" si="357"/>
        <v>Índice de Participación Ciudadana</v>
      </c>
      <c r="J389" t="str">
        <f t="shared" si="357"/>
        <v>01-03</v>
      </c>
      <c r="K389" t="str">
        <f t="shared" si="357"/>
        <v>Participación  de organizaciones de jóvenes, mujeres, pueblos mayas, xincas, garífunas, y otras organizaciones en el Comude</v>
      </c>
      <c r="L389" s="150">
        <f>+VLOOKUP($E389,IPC_2018!$B$8:$T$347,9,0)</f>
        <v>3.6529680365296802E-2</v>
      </c>
      <c r="M389" s="142" t="str">
        <f>+VLOOKUP($E389,IPC_2018!$B$8:$T$347,10,0)</f>
        <v>Bajo</v>
      </c>
    </row>
    <row r="390" spans="1:13" x14ac:dyDescent="0.3">
      <c r="A390" s="139">
        <f t="shared" si="331"/>
        <v>11</v>
      </c>
      <c r="B390" s="148">
        <f t="shared" si="333"/>
        <v>4</v>
      </c>
      <c r="D390" s="149" t="str">
        <f>+VLOOKUP($A390,mUNICIPIOS!$B$4:$F$343,2,0)</f>
        <v>Guatemala</v>
      </c>
      <c r="E390" s="149">
        <f>+VLOOKUP($A390,mUNICIPIOS!$B$4:$F$343,3,0)</f>
        <v>111</v>
      </c>
      <c r="F390" s="149" t="str">
        <f>+VLOOKUP($A390,mUNICIPIOS!$B$4:$F$343,4,0)</f>
        <v>San Raymundo</v>
      </c>
      <c r="G390" s="139" t="str">
        <f t="shared" ref="G390:K390" si="358">+G352</f>
        <v>01</v>
      </c>
      <c r="H390" t="str">
        <f t="shared" si="358"/>
        <v>IPC</v>
      </c>
      <c r="I390" t="str">
        <f t="shared" si="358"/>
        <v>Índice de Participación Ciudadana</v>
      </c>
      <c r="J390" t="str">
        <f t="shared" si="358"/>
        <v>01-04</v>
      </c>
      <c r="K390" t="str">
        <f t="shared" si="358"/>
        <v>Representatividad territorial del Comude.</v>
      </c>
      <c r="L390" s="150">
        <f>+VLOOKUP($E390,IPC_2018!$B$8:$T$347,12,0)</f>
        <v>0.8970588235294118</v>
      </c>
      <c r="M390" s="142" t="str">
        <f>+VLOOKUP($E390,IPC_2018!$B$8:$T$347,13,0)</f>
        <v>Alto</v>
      </c>
    </row>
    <row r="391" spans="1:13" x14ac:dyDescent="0.3">
      <c r="A391" s="139">
        <f t="shared" si="331"/>
        <v>11</v>
      </c>
      <c r="B391" s="148">
        <f t="shared" si="333"/>
        <v>5</v>
      </c>
      <c r="D391" s="149" t="str">
        <f>+VLOOKUP($A391,mUNICIPIOS!$B$4:$F$343,2,0)</f>
        <v>Guatemala</v>
      </c>
      <c r="E391" s="149">
        <f>+VLOOKUP($A391,mUNICIPIOS!$B$4:$F$343,3,0)</f>
        <v>111</v>
      </c>
      <c r="F391" s="149" t="str">
        <f>+VLOOKUP($A391,mUNICIPIOS!$B$4:$F$343,4,0)</f>
        <v>San Raymundo</v>
      </c>
      <c r="G391" s="139" t="str">
        <f t="shared" ref="G391:K391" si="359">+G353</f>
        <v>01</v>
      </c>
      <c r="H391" t="str">
        <f t="shared" si="359"/>
        <v>IPC</v>
      </c>
      <c r="I391" t="str">
        <f t="shared" si="359"/>
        <v>Índice de Participación Ciudadana</v>
      </c>
      <c r="J391" t="str">
        <f t="shared" si="359"/>
        <v>01-05</v>
      </c>
      <c r="K391" t="str">
        <f t="shared" si="359"/>
        <v>Funcionamiento del Comude</v>
      </c>
      <c r="L391" s="150">
        <f>+VLOOKUP($E391,IPC_2018!$B$8:$T$347,15,0)</f>
        <v>0.5895170791246821</v>
      </c>
      <c r="M391" s="142" t="str">
        <f>+VLOOKUP($E391,IPC_2018!$B$8:$T$347,16,0)</f>
        <v>Medio</v>
      </c>
    </row>
    <row r="392" spans="1:13" x14ac:dyDescent="0.3">
      <c r="A392" s="139">
        <f t="shared" si="331"/>
        <v>11</v>
      </c>
      <c r="B392" s="148">
        <f t="shared" si="333"/>
        <v>6</v>
      </c>
      <c r="D392" s="149" t="str">
        <f>+VLOOKUP($A392,mUNICIPIOS!$B$4:$F$343,2,0)</f>
        <v>Guatemala</v>
      </c>
      <c r="E392" s="149">
        <f>+VLOOKUP($A392,mUNICIPIOS!$B$4:$F$343,3,0)</f>
        <v>111</v>
      </c>
      <c r="F392" s="149" t="str">
        <f>+VLOOKUP($A392,mUNICIPIOS!$B$4:$F$343,4,0)</f>
        <v>San Raymundo</v>
      </c>
      <c r="G392" s="139" t="str">
        <f t="shared" ref="G392:K392" si="360">+G354</f>
        <v>01</v>
      </c>
      <c r="H392" t="str">
        <f t="shared" si="360"/>
        <v>IPC</v>
      </c>
      <c r="I392" t="str">
        <f t="shared" si="360"/>
        <v>Índice de Participación Ciudadana</v>
      </c>
      <c r="J392" t="str">
        <f t="shared" si="360"/>
        <v>INDICE</v>
      </c>
      <c r="K392">
        <f t="shared" si="360"/>
        <v>0</v>
      </c>
      <c r="L392" s="150">
        <f>+VLOOKUP($E392,IPC_2018!$B$8:$T$347,18,0)</f>
        <v>0.7680491707862418</v>
      </c>
      <c r="M392" s="142" t="str">
        <f>+VLOOKUP($E392,IPC_2018!$B$8:$T$347,19,0)</f>
        <v>Medio alto</v>
      </c>
    </row>
    <row r="393" spans="1:13" x14ac:dyDescent="0.3">
      <c r="A393" s="139">
        <f t="shared" si="331"/>
        <v>11</v>
      </c>
      <c r="B393" s="148">
        <f t="shared" si="333"/>
        <v>7</v>
      </c>
      <c r="D393" s="149" t="str">
        <f>+VLOOKUP($A393,mUNICIPIOS!$B$4:$F$343,2,0)</f>
        <v>Guatemala</v>
      </c>
      <c r="E393" s="149">
        <f>+VLOOKUP($A393,mUNICIPIOS!$B$4:$F$343,3,0)</f>
        <v>111</v>
      </c>
      <c r="F393" s="149" t="str">
        <f>+VLOOKUP($A393,mUNICIPIOS!$B$4:$F$343,4,0)</f>
        <v>San Raymundo</v>
      </c>
      <c r="G393" s="139" t="str">
        <f t="shared" ref="G393:K393" si="361">+G355</f>
        <v>02</v>
      </c>
      <c r="H393" t="str">
        <f t="shared" si="361"/>
        <v>IIC</v>
      </c>
      <c r="I393" t="str">
        <f t="shared" si="361"/>
        <v>Índice de Información a la Ciudadanía</v>
      </c>
      <c r="J393" t="str">
        <f t="shared" si="361"/>
        <v>02-01</v>
      </c>
      <c r="K393" t="str">
        <f t="shared" si="361"/>
        <v>Rendición de cuentas cuatrimestral y anual al Comude enfocadas en resultados.</v>
      </c>
      <c r="L393" s="150">
        <f>+VLOOKUP($E393,IIC_2018!$B$8:$Q$347,3,0)</f>
        <v>0</v>
      </c>
      <c r="M393" s="142" t="str">
        <f>+VLOOKUP($E393,IIC_2018!$B$8:$Q$347,4,0)</f>
        <v>Bajo</v>
      </c>
    </row>
    <row r="394" spans="1:13" x14ac:dyDescent="0.3">
      <c r="A394" s="139">
        <f t="shared" si="331"/>
        <v>11</v>
      </c>
      <c r="B394" s="148">
        <f t="shared" si="333"/>
        <v>8</v>
      </c>
      <c r="D394" s="149" t="str">
        <f>+VLOOKUP($A394,mUNICIPIOS!$B$4:$F$343,2,0)</f>
        <v>Guatemala</v>
      </c>
      <c r="E394" s="149">
        <f>+VLOOKUP($A394,mUNICIPIOS!$B$4:$F$343,3,0)</f>
        <v>111</v>
      </c>
      <c r="F394" s="149" t="str">
        <f>+VLOOKUP($A394,mUNICIPIOS!$B$4:$F$343,4,0)</f>
        <v>San Raymundo</v>
      </c>
      <c r="G394" s="139" t="str">
        <f t="shared" ref="G394:K394" si="362">+G356</f>
        <v>02</v>
      </c>
      <c r="H394" t="str">
        <f t="shared" si="362"/>
        <v>IIC</v>
      </c>
      <c r="I394" t="str">
        <f t="shared" si="362"/>
        <v>Índice de Información a la Ciudadanía</v>
      </c>
      <c r="J394" t="str">
        <f t="shared" si="362"/>
        <v>02-02</v>
      </c>
      <c r="K394" t="str">
        <f t="shared" si="362"/>
        <v>Información presupuestaria y otra información brindada a la ciudadanía disponible en medios locales de comunicación.</v>
      </c>
      <c r="L394" s="150">
        <f>+VLOOKUP($E394,IIC_2018!$B$8:$Q$347,6,0)</f>
        <v>0</v>
      </c>
      <c r="M394" s="142" t="str">
        <f>+VLOOKUP($E394,IIC_2018!$B$8:$Q$347,7,0)</f>
        <v>Bajo</v>
      </c>
    </row>
    <row r="395" spans="1:13" x14ac:dyDescent="0.3">
      <c r="A395" s="139">
        <f t="shared" si="331"/>
        <v>11</v>
      </c>
      <c r="B395" s="148">
        <f t="shared" si="333"/>
        <v>9</v>
      </c>
      <c r="D395" s="149" t="str">
        <f>+VLOOKUP($A395,mUNICIPIOS!$B$4:$F$343,2,0)</f>
        <v>Guatemala</v>
      </c>
      <c r="E395" s="149">
        <f>+VLOOKUP($A395,mUNICIPIOS!$B$4:$F$343,3,0)</f>
        <v>111</v>
      </c>
      <c r="F395" s="149" t="str">
        <f>+VLOOKUP($A395,mUNICIPIOS!$B$4:$F$343,4,0)</f>
        <v>San Raymundo</v>
      </c>
      <c r="G395" s="139" t="str">
        <f t="shared" ref="G395:K395" si="363">+G357</f>
        <v>02</v>
      </c>
      <c r="H395" t="str">
        <f t="shared" si="363"/>
        <v>IIC</v>
      </c>
      <c r="I395" t="str">
        <f t="shared" si="363"/>
        <v>Índice de Información a la Ciudadanía</v>
      </c>
      <c r="J395" t="str">
        <f t="shared" si="363"/>
        <v>02-03</v>
      </c>
      <c r="K395" t="str">
        <f t="shared" si="363"/>
        <v>Información pública de oficio actualizada y disponible de acuerdo a la LAIP y uso de internet.</v>
      </c>
      <c r="L395" s="150">
        <f>+VLOOKUP($E395,IIC_2018!$B$8:$Q$347,9,0)</f>
        <v>0.95999999999999985</v>
      </c>
      <c r="M395" s="142" t="str">
        <f>+VLOOKUP($E395,IIC_2018!$B$8:$Q$347,10,0)</f>
        <v>Alto</v>
      </c>
    </row>
    <row r="396" spans="1:13" x14ac:dyDescent="0.3">
      <c r="A396" s="139">
        <f t="shared" si="331"/>
        <v>11</v>
      </c>
      <c r="B396" s="148">
        <f t="shared" si="333"/>
        <v>10</v>
      </c>
      <c r="D396" s="149" t="str">
        <f>+VLOOKUP($A396,mUNICIPIOS!$B$4:$F$343,2,0)</f>
        <v>Guatemala</v>
      </c>
      <c r="E396" s="149">
        <f>+VLOOKUP($A396,mUNICIPIOS!$B$4:$F$343,3,0)</f>
        <v>111</v>
      </c>
      <c r="F396" s="149" t="str">
        <f>+VLOOKUP($A396,mUNICIPIOS!$B$4:$F$343,4,0)</f>
        <v>San Raymundo</v>
      </c>
      <c r="G396" s="139" t="str">
        <f t="shared" ref="G396:K396" si="364">+G358</f>
        <v>02</v>
      </c>
      <c r="H396" t="str">
        <f t="shared" si="364"/>
        <v>IIC</v>
      </c>
      <c r="I396" t="str">
        <f t="shared" si="364"/>
        <v>Índice de Información a la Ciudadanía</v>
      </c>
      <c r="J396" t="str">
        <f t="shared" si="364"/>
        <v>02-04</v>
      </c>
      <c r="K396" t="str">
        <f t="shared" si="364"/>
        <v>Relación del monto contratado por medio de Guate compras con el total del presupuesto de egresos vigente.</v>
      </c>
      <c r="L396" s="150">
        <f>+VLOOKUP($E396,IIC_2018!$B$8:$Q$347,12,0)</f>
        <v>4.954353108263012E-2</v>
      </c>
      <c r="M396" s="142" t="str">
        <f>+VLOOKUP($E396,IIC_2018!$B$8:$Q$347,13,0)</f>
        <v>Bajo</v>
      </c>
    </row>
    <row r="397" spans="1:13" x14ac:dyDescent="0.3">
      <c r="A397" s="139">
        <f t="shared" si="331"/>
        <v>11</v>
      </c>
      <c r="B397" s="148">
        <f t="shared" si="333"/>
        <v>11</v>
      </c>
      <c r="D397" s="149" t="str">
        <f>+VLOOKUP($A397,mUNICIPIOS!$B$4:$F$343,2,0)</f>
        <v>Guatemala</v>
      </c>
      <c r="E397" s="149">
        <f>+VLOOKUP($A397,mUNICIPIOS!$B$4:$F$343,3,0)</f>
        <v>111</v>
      </c>
      <c r="F397" s="149" t="str">
        <f>+VLOOKUP($A397,mUNICIPIOS!$B$4:$F$343,4,0)</f>
        <v>San Raymundo</v>
      </c>
      <c r="G397" s="139" t="str">
        <f t="shared" ref="G397:K397" si="365">+G359</f>
        <v>02</v>
      </c>
      <c r="H397" t="str">
        <f t="shared" si="365"/>
        <v>IIC</v>
      </c>
      <c r="I397" t="str">
        <f t="shared" si="365"/>
        <v>Índice de Información a la Ciudadanía</v>
      </c>
      <c r="J397" t="str">
        <f t="shared" si="365"/>
        <v>INDICE</v>
      </c>
      <c r="K397">
        <f t="shared" si="365"/>
        <v>0</v>
      </c>
      <c r="L397" s="150">
        <f>+VLOOKUP($E397,IIC_2018!$B$8:$Q$347,15,0)</f>
        <v>0.25238588277065749</v>
      </c>
      <c r="M397" s="142" t="str">
        <f>+VLOOKUP($E397,IIC_2018!$B$8:$Q$347,16,0)</f>
        <v>Medio bajo</v>
      </c>
    </row>
    <row r="398" spans="1:13" x14ac:dyDescent="0.3">
      <c r="A398" s="139">
        <f t="shared" si="331"/>
        <v>11</v>
      </c>
      <c r="B398" s="148">
        <f t="shared" si="333"/>
        <v>12</v>
      </c>
      <c r="D398" s="149" t="str">
        <f>+VLOOKUP($A398,mUNICIPIOS!$B$4:$F$343,2,0)</f>
        <v>Guatemala</v>
      </c>
      <c r="E398" s="149">
        <f>+VLOOKUP($A398,mUNICIPIOS!$B$4:$F$343,3,0)</f>
        <v>111</v>
      </c>
      <c r="F398" s="149" t="str">
        <f>+VLOOKUP($A398,mUNICIPIOS!$B$4:$F$343,4,0)</f>
        <v>San Raymundo</v>
      </c>
      <c r="G398" s="139" t="str">
        <f t="shared" ref="G398:K398" si="366">+G360</f>
        <v>03</v>
      </c>
      <c r="H398" t="str">
        <f t="shared" si="366"/>
        <v>ISP</v>
      </c>
      <c r="I398" t="str">
        <f t="shared" si="366"/>
        <v>Índice de Servicios Públicos</v>
      </c>
      <c r="J398" t="str">
        <f t="shared" si="366"/>
        <v>03-01</v>
      </c>
      <c r="K398" t="str">
        <f t="shared" si="366"/>
        <v>Cobertura del servicio público de agua</v>
      </c>
      <c r="L398" s="150">
        <f>+VLOOKUP($E398,ISP_2018!$B$8:$T$347,3,0)</f>
        <v>0</v>
      </c>
      <c r="M398" s="142" t="str">
        <f>+VLOOKUP($E398,ISP_2018!$B$8:$T$347,4,0)</f>
        <v>Bajo</v>
      </c>
    </row>
    <row r="399" spans="1:13" x14ac:dyDescent="0.3">
      <c r="A399" s="139">
        <f t="shared" si="331"/>
        <v>11</v>
      </c>
      <c r="B399" s="148">
        <f t="shared" si="333"/>
        <v>13</v>
      </c>
      <c r="D399" s="149" t="str">
        <f>+VLOOKUP($A399,mUNICIPIOS!$B$4:$F$343,2,0)</f>
        <v>Guatemala</v>
      </c>
      <c r="E399" s="149">
        <f>+VLOOKUP($A399,mUNICIPIOS!$B$4:$F$343,3,0)</f>
        <v>111</v>
      </c>
      <c r="F399" s="149" t="str">
        <f>+VLOOKUP($A399,mUNICIPIOS!$B$4:$F$343,4,0)</f>
        <v>San Raymundo</v>
      </c>
      <c r="G399" s="139" t="str">
        <f t="shared" ref="G399:K399" si="367">+G361</f>
        <v>03</v>
      </c>
      <c r="H399" t="str">
        <f t="shared" si="367"/>
        <v>ISP</v>
      </c>
      <c r="I399" t="str">
        <f t="shared" si="367"/>
        <v>Índice de Servicios Públicos</v>
      </c>
      <c r="J399" t="str">
        <f t="shared" si="367"/>
        <v>03-02</v>
      </c>
      <c r="K399" t="str">
        <f t="shared" si="367"/>
        <v>Control de la calidad del servicio público de agua</v>
      </c>
      <c r="L399" s="150">
        <f>+VLOOKUP($E399,ISP_2018!$B$8:$T$347,6,0)</f>
        <v>0.4</v>
      </c>
      <c r="M399" s="142" t="str">
        <f>+VLOOKUP($E399,ISP_2018!$B$8:$T$347,7,0)</f>
        <v>Medio bajo</v>
      </c>
    </row>
    <row r="400" spans="1:13" x14ac:dyDescent="0.3">
      <c r="A400" s="139">
        <f t="shared" si="331"/>
        <v>11</v>
      </c>
      <c r="B400" s="148">
        <f t="shared" si="333"/>
        <v>14</v>
      </c>
      <c r="D400" s="149" t="str">
        <f>+VLOOKUP($A400,mUNICIPIOS!$B$4:$F$343,2,0)</f>
        <v>Guatemala</v>
      </c>
      <c r="E400" s="149">
        <f>+VLOOKUP($A400,mUNICIPIOS!$B$4:$F$343,3,0)</f>
        <v>111</v>
      </c>
      <c r="F400" s="149" t="str">
        <f>+VLOOKUP($A400,mUNICIPIOS!$B$4:$F$343,4,0)</f>
        <v>San Raymundo</v>
      </c>
      <c r="G400" s="139" t="str">
        <f t="shared" ref="G400:K400" si="368">+G362</f>
        <v>03</v>
      </c>
      <c r="H400" t="str">
        <f t="shared" si="368"/>
        <v>ISP</v>
      </c>
      <c r="I400" t="str">
        <f t="shared" si="368"/>
        <v>Índice de Servicios Públicos</v>
      </c>
      <c r="J400" t="str">
        <f t="shared" si="368"/>
        <v>03-03</v>
      </c>
      <c r="K400" t="str">
        <f t="shared" si="368"/>
        <v>Disposición  y tratamiento  de aguas residuales</v>
      </c>
      <c r="L400" s="150">
        <f>+VLOOKUP($E400,ISP_2018!$B$8:$T$347,9,0)</f>
        <v>0</v>
      </c>
      <c r="M400" s="142" t="str">
        <f>+VLOOKUP($E400,ISP_2018!$B$8:$T$347,10,0)</f>
        <v>Bajo</v>
      </c>
    </row>
    <row r="401" spans="1:13" x14ac:dyDescent="0.3">
      <c r="A401" s="139">
        <f t="shared" si="331"/>
        <v>11</v>
      </c>
      <c r="B401" s="148">
        <f t="shared" si="333"/>
        <v>15</v>
      </c>
      <c r="D401" s="149" t="str">
        <f>+VLOOKUP($A401,mUNICIPIOS!$B$4:$F$343,2,0)</f>
        <v>Guatemala</v>
      </c>
      <c r="E401" s="149">
        <f>+VLOOKUP($A401,mUNICIPIOS!$B$4:$F$343,3,0)</f>
        <v>111</v>
      </c>
      <c r="F401" s="149" t="str">
        <f>+VLOOKUP($A401,mUNICIPIOS!$B$4:$F$343,4,0)</f>
        <v>San Raymundo</v>
      </c>
      <c r="G401" s="139" t="str">
        <f t="shared" ref="G401:K401" si="369">+G363</f>
        <v>03</v>
      </c>
      <c r="H401" t="str">
        <f t="shared" si="369"/>
        <v>ISP</v>
      </c>
      <c r="I401" t="str">
        <f t="shared" si="369"/>
        <v>Índice de Servicios Públicos</v>
      </c>
      <c r="J401" t="str">
        <f t="shared" si="369"/>
        <v>03-04</v>
      </c>
      <c r="K401" t="str">
        <f t="shared" si="369"/>
        <v>Gestión y manejo de los residuos y desechos sólidos</v>
      </c>
      <c r="L401" s="150">
        <f>+VLOOKUP($E401,ISP_2018!$B$8:$T$347,12,0)</f>
        <v>6.4431234447969304E-2</v>
      </c>
      <c r="M401" s="142" t="str">
        <f>+VLOOKUP($E401,ISP_2018!$B$8:$T$347,13,0)</f>
        <v>Bajo</v>
      </c>
    </row>
    <row r="402" spans="1:13" x14ac:dyDescent="0.3">
      <c r="A402" s="139">
        <f t="shared" si="331"/>
        <v>11</v>
      </c>
      <c r="B402" s="148">
        <f t="shared" si="333"/>
        <v>16</v>
      </c>
      <c r="D402" s="149" t="str">
        <f>+VLOOKUP($A402,mUNICIPIOS!$B$4:$F$343,2,0)</f>
        <v>Guatemala</v>
      </c>
      <c r="E402" s="149">
        <f>+VLOOKUP($A402,mUNICIPIOS!$B$4:$F$343,3,0)</f>
        <v>111</v>
      </c>
      <c r="F402" s="149" t="str">
        <f>+VLOOKUP($A402,mUNICIPIOS!$B$4:$F$343,4,0)</f>
        <v>San Raymundo</v>
      </c>
      <c r="G402" s="139" t="str">
        <f t="shared" ref="G402:K402" si="370">+G364</f>
        <v>03</v>
      </c>
      <c r="H402" t="str">
        <f t="shared" si="370"/>
        <v>ISP</v>
      </c>
      <c r="I402" t="str">
        <f t="shared" si="370"/>
        <v>Índice de Servicios Públicos</v>
      </c>
      <c r="J402" t="str">
        <f t="shared" si="370"/>
        <v>03-05</v>
      </c>
      <c r="K402" t="str">
        <f t="shared" si="370"/>
        <v>Gestión de servicios públicos municipales</v>
      </c>
      <c r="L402" s="150">
        <f>+VLOOKUP($E402,ISP_2018!$B$8:$T$347,15,0)</f>
        <v>0.35483870967741937</v>
      </c>
      <c r="M402" s="142" t="str">
        <f>+VLOOKUP($E402,ISP_2018!$B$8:$T$347,16,0)</f>
        <v>Medio bajo</v>
      </c>
    </row>
    <row r="403" spans="1:13" x14ac:dyDescent="0.3">
      <c r="A403" s="139">
        <f t="shared" si="331"/>
        <v>11</v>
      </c>
      <c r="B403" s="148">
        <f t="shared" si="333"/>
        <v>17</v>
      </c>
      <c r="D403" s="149" t="str">
        <f>+VLOOKUP($A403,mUNICIPIOS!$B$4:$F$343,2,0)</f>
        <v>Guatemala</v>
      </c>
      <c r="E403" s="149">
        <f>+VLOOKUP($A403,mUNICIPIOS!$B$4:$F$343,3,0)</f>
        <v>111</v>
      </c>
      <c r="F403" s="149" t="str">
        <f>+VLOOKUP($A403,mUNICIPIOS!$B$4:$F$343,4,0)</f>
        <v>San Raymundo</v>
      </c>
      <c r="G403" s="139" t="str">
        <f t="shared" ref="G403:K403" si="371">+G365</f>
        <v>03</v>
      </c>
      <c r="H403" t="str">
        <f t="shared" si="371"/>
        <v>ISP</v>
      </c>
      <c r="I403" t="str">
        <f t="shared" si="371"/>
        <v>Índice de Servicios Públicos</v>
      </c>
      <c r="J403" t="str">
        <f t="shared" si="371"/>
        <v>INDICE</v>
      </c>
      <c r="K403">
        <f t="shared" si="371"/>
        <v>0</v>
      </c>
      <c r="L403" s="150">
        <f>+VLOOKUP($E403,ISP_2018!$B$8:$T$347,18,0)</f>
        <v>0.20385398882507771</v>
      </c>
      <c r="M403" s="142" t="str">
        <f>+VLOOKUP($E403,ISP_2018!$B$8:$T$347,19,0)</f>
        <v>Medio bajo</v>
      </c>
    </row>
    <row r="404" spans="1:13" x14ac:dyDescent="0.3">
      <c r="A404" s="139">
        <f t="shared" si="331"/>
        <v>11</v>
      </c>
      <c r="B404" s="148">
        <f t="shared" si="333"/>
        <v>18</v>
      </c>
      <c r="D404" s="149" t="str">
        <f>+VLOOKUP($A404,mUNICIPIOS!$B$4:$F$343,2,0)</f>
        <v>Guatemala</v>
      </c>
      <c r="E404" s="149">
        <f>+VLOOKUP($A404,mUNICIPIOS!$B$4:$F$343,3,0)</f>
        <v>111</v>
      </c>
      <c r="F404" s="149" t="str">
        <f>+VLOOKUP($A404,mUNICIPIOS!$B$4:$F$343,4,0)</f>
        <v>San Raymundo</v>
      </c>
      <c r="G404" s="139" t="str">
        <f t="shared" ref="G404:K404" si="372">+G366</f>
        <v>04</v>
      </c>
      <c r="H404" t="str">
        <f t="shared" si="372"/>
        <v>IGA</v>
      </c>
      <c r="I404" t="str">
        <f t="shared" si="372"/>
        <v>Índice de Gestión Administrativa</v>
      </c>
      <c r="J404" t="str">
        <f t="shared" si="372"/>
        <v>04-01</v>
      </c>
      <c r="K404" t="str">
        <f t="shared" si="372"/>
        <v>Existencia de elementos de atención municipal orientada al vecino</v>
      </c>
      <c r="L404" s="150">
        <f>+VLOOKUP($E404,IGA_2018!$B$8:$N$347,3,0)</f>
        <v>0.25</v>
      </c>
      <c r="M404" s="142" t="str">
        <f>+VLOOKUP($E404,IGA_2018!$B$8:$N$347,4,0)</f>
        <v>Medio bajo</v>
      </c>
    </row>
    <row r="405" spans="1:13" x14ac:dyDescent="0.3">
      <c r="A405" s="139">
        <f t="shared" si="331"/>
        <v>11</v>
      </c>
      <c r="B405" s="148">
        <f t="shared" si="333"/>
        <v>19</v>
      </c>
      <c r="D405" s="149" t="str">
        <f>+VLOOKUP($A405,mUNICIPIOS!$B$4:$F$343,2,0)</f>
        <v>Guatemala</v>
      </c>
      <c r="E405" s="149">
        <f>+VLOOKUP($A405,mUNICIPIOS!$B$4:$F$343,3,0)</f>
        <v>111</v>
      </c>
      <c r="F405" s="149" t="str">
        <f>+VLOOKUP($A405,mUNICIPIOS!$B$4:$F$343,4,0)</f>
        <v>San Raymundo</v>
      </c>
      <c r="G405" s="139" t="str">
        <f t="shared" ref="G405:K405" si="373">+G367</f>
        <v>04</v>
      </c>
      <c r="H405" t="str">
        <f t="shared" si="373"/>
        <v>IGA</v>
      </c>
      <c r="I405" t="str">
        <f t="shared" si="373"/>
        <v>Índice de Gestión Administrativa</v>
      </c>
      <c r="J405" t="str">
        <f t="shared" si="373"/>
        <v>04-02</v>
      </c>
      <c r="K405" t="str">
        <f t="shared" si="373"/>
        <v>Gestión del recurso humano.</v>
      </c>
      <c r="L405" s="150">
        <f>+VLOOKUP($E405,IGA_2018!$B$8:$N$347,6,0)</f>
        <v>0.81246307433609577</v>
      </c>
      <c r="M405" s="142" t="str">
        <f>+VLOOKUP($E405,IGA_2018!$B$8:$N$347,7,0)</f>
        <v>Alto</v>
      </c>
    </row>
    <row r="406" spans="1:13" x14ac:dyDescent="0.3">
      <c r="A406" s="139">
        <f t="shared" si="331"/>
        <v>11</v>
      </c>
      <c r="B406" s="148">
        <f t="shared" si="333"/>
        <v>20</v>
      </c>
      <c r="D406" s="149" t="str">
        <f>+VLOOKUP($A406,mUNICIPIOS!$B$4:$F$343,2,0)</f>
        <v>Guatemala</v>
      </c>
      <c r="E406" s="149">
        <f>+VLOOKUP($A406,mUNICIPIOS!$B$4:$F$343,3,0)</f>
        <v>111</v>
      </c>
      <c r="F406" s="149" t="str">
        <f>+VLOOKUP($A406,mUNICIPIOS!$B$4:$F$343,4,0)</f>
        <v>San Raymundo</v>
      </c>
      <c r="G406" s="139" t="str">
        <f t="shared" ref="G406:K406" si="374">+G368</f>
        <v>04</v>
      </c>
      <c r="H406" t="str">
        <f t="shared" si="374"/>
        <v>IGA</v>
      </c>
      <c r="I406" t="str">
        <f t="shared" si="374"/>
        <v>Índice de Gestión Administrativa</v>
      </c>
      <c r="J406" t="str">
        <f t="shared" si="374"/>
        <v>04-03</v>
      </c>
      <c r="K406" t="str">
        <f t="shared" si="374"/>
        <v>Existencia de oficinas municipales con instrumentos de gestión.</v>
      </c>
      <c r="L406" s="150">
        <f>+VLOOKUP($E406,IGA_2018!$B$8:$N$347,9,0)</f>
        <v>0.36964285714285716</v>
      </c>
      <c r="M406" s="142" t="str">
        <f>+VLOOKUP($E406,IGA_2018!$B$8:$N$347,10,0)</f>
        <v>Medio bajo</v>
      </c>
    </row>
    <row r="407" spans="1:13" x14ac:dyDescent="0.3">
      <c r="A407" s="139">
        <f t="shared" si="331"/>
        <v>11</v>
      </c>
      <c r="B407" s="148">
        <f t="shared" si="333"/>
        <v>21</v>
      </c>
      <c r="D407" s="149" t="str">
        <f>+VLOOKUP($A407,mUNICIPIOS!$B$4:$F$343,2,0)</f>
        <v>Guatemala</v>
      </c>
      <c r="E407" s="149">
        <f>+VLOOKUP($A407,mUNICIPIOS!$B$4:$F$343,3,0)</f>
        <v>111</v>
      </c>
      <c r="F407" s="149" t="str">
        <f>+VLOOKUP($A407,mUNICIPIOS!$B$4:$F$343,4,0)</f>
        <v>San Raymundo</v>
      </c>
      <c r="G407" s="139" t="str">
        <f t="shared" ref="G407:K407" si="375">+G369</f>
        <v>04</v>
      </c>
      <c r="H407" t="str">
        <f t="shared" si="375"/>
        <v>IGA</v>
      </c>
      <c r="I407" t="str">
        <f t="shared" si="375"/>
        <v>Índice de Gestión Administrativa</v>
      </c>
      <c r="J407" t="str">
        <f t="shared" si="375"/>
        <v>INDICE</v>
      </c>
      <c r="K407">
        <f t="shared" si="375"/>
        <v>0</v>
      </c>
      <c r="L407" s="150">
        <f>+VLOOKUP($E407,IGA_2018!$B$8:$N$347,12,0)</f>
        <v>0.4887370760176335</v>
      </c>
      <c r="M407" s="142" t="str">
        <f>+VLOOKUP($E407,IGA_2018!$B$8:$N$347,13,0)</f>
        <v>Medio</v>
      </c>
    </row>
    <row r="408" spans="1:13" x14ac:dyDescent="0.3">
      <c r="A408" s="139">
        <f t="shared" si="331"/>
        <v>11</v>
      </c>
      <c r="B408" s="148">
        <f t="shared" si="333"/>
        <v>22</v>
      </c>
      <c r="D408" s="149" t="str">
        <f>+VLOOKUP($A408,mUNICIPIOS!$B$4:$F$343,2,0)</f>
        <v>Guatemala</v>
      </c>
      <c r="E408" s="149">
        <f>+VLOOKUP($A408,mUNICIPIOS!$B$4:$F$343,3,0)</f>
        <v>111</v>
      </c>
      <c r="F408" s="149" t="str">
        <f>+VLOOKUP($A408,mUNICIPIOS!$B$4:$F$343,4,0)</f>
        <v>San Raymundo</v>
      </c>
      <c r="G408" s="139" t="str">
        <f t="shared" ref="G408:K408" si="376">+G370</f>
        <v>05</v>
      </c>
      <c r="H408" t="str">
        <f t="shared" si="376"/>
        <v>IGF</v>
      </c>
      <c r="I408" t="str">
        <f t="shared" si="376"/>
        <v>Índice de Gestión Financiera</v>
      </c>
      <c r="J408" t="str">
        <f t="shared" si="376"/>
        <v>05-01</v>
      </c>
      <c r="K408" t="str">
        <f t="shared" si="376"/>
        <v>Autonomía financiera municipal</v>
      </c>
      <c r="L408" s="150">
        <f>+VLOOKUP($E408,IGF_2018!$B$8:$Z$347,3,0)</f>
        <v>0.18087612935604794</v>
      </c>
      <c r="M408" s="142" t="str">
        <f>+VLOOKUP($E408,IGF_2018!$B$8:$Z$347,4,0)</f>
        <v>Bajo</v>
      </c>
    </row>
    <row r="409" spans="1:13" x14ac:dyDescent="0.3">
      <c r="A409" s="139">
        <f t="shared" si="331"/>
        <v>11</v>
      </c>
      <c r="B409" s="148">
        <f t="shared" si="333"/>
        <v>23</v>
      </c>
      <c r="D409" s="149" t="str">
        <f>+VLOOKUP($A409,mUNICIPIOS!$B$4:$F$343,2,0)</f>
        <v>Guatemala</v>
      </c>
      <c r="E409" s="149">
        <f>+VLOOKUP($A409,mUNICIPIOS!$B$4:$F$343,3,0)</f>
        <v>111</v>
      </c>
      <c r="F409" s="149" t="str">
        <f>+VLOOKUP($A409,mUNICIPIOS!$B$4:$F$343,4,0)</f>
        <v>San Raymundo</v>
      </c>
      <c r="G409" s="139" t="str">
        <f t="shared" ref="G409:K409" si="377">+G371</f>
        <v>05</v>
      </c>
      <c r="H409" t="str">
        <f t="shared" si="377"/>
        <v>IGF</v>
      </c>
      <c r="I409" t="str">
        <f t="shared" si="377"/>
        <v>Índice de Gestión Financiera</v>
      </c>
      <c r="J409" t="str">
        <f t="shared" si="377"/>
        <v>05-02</v>
      </c>
      <c r="K409" t="str">
        <f t="shared" si="377"/>
        <v xml:space="preserve">Ingresos propios por habitante -sin regalías- </v>
      </c>
      <c r="L409" s="150">
        <f>+VLOOKUP($E409,IGF_2018!$B$8:$Z$347,6,0)</f>
        <v>0.13327152469720741</v>
      </c>
      <c r="M409" s="142" t="str">
        <f>+VLOOKUP($E409,IGF_2018!$B$8:$Z$347,7,0)</f>
        <v>Bajo</v>
      </c>
    </row>
    <row r="410" spans="1:13" x14ac:dyDescent="0.3">
      <c r="A410" s="139">
        <f t="shared" si="331"/>
        <v>11</v>
      </c>
      <c r="B410" s="148">
        <f t="shared" si="333"/>
        <v>24</v>
      </c>
      <c r="D410" s="149" t="str">
        <f>+VLOOKUP($A410,mUNICIPIOS!$B$4:$F$343,2,0)</f>
        <v>Guatemala</v>
      </c>
      <c r="E410" s="149">
        <f>+VLOOKUP($A410,mUNICIPIOS!$B$4:$F$343,3,0)</f>
        <v>111</v>
      </c>
      <c r="F410" s="149" t="str">
        <f>+VLOOKUP($A410,mUNICIPIOS!$B$4:$F$343,4,0)</f>
        <v>San Raymundo</v>
      </c>
      <c r="G410" s="139" t="str">
        <f t="shared" ref="G410:K410" si="378">+G372</f>
        <v>05</v>
      </c>
      <c r="H410" t="str">
        <f t="shared" si="378"/>
        <v>IGF</v>
      </c>
      <c r="I410" t="str">
        <f t="shared" si="378"/>
        <v>Índice de Gestión Financiera</v>
      </c>
      <c r="J410" t="str">
        <f t="shared" si="378"/>
        <v>05-03</v>
      </c>
      <c r="K410" t="str">
        <f t="shared" si="378"/>
        <v>Ingresos del IUSI en relación a los ingresos propios -sin regalías-</v>
      </c>
      <c r="L410" s="150">
        <f>+VLOOKUP($E410,IGF_2018!$B$8:$Z$347,9,0)</f>
        <v>0.16551269676487937</v>
      </c>
      <c r="M410" s="142" t="str">
        <f>+VLOOKUP($E410,IGF_2018!$B$8:$Z$347,10,0)</f>
        <v>Bajo</v>
      </c>
    </row>
    <row r="411" spans="1:13" x14ac:dyDescent="0.3">
      <c r="A411" s="139">
        <f t="shared" si="331"/>
        <v>11</v>
      </c>
      <c r="B411" s="148">
        <f t="shared" si="333"/>
        <v>25</v>
      </c>
      <c r="D411" s="149" t="str">
        <f>+VLOOKUP($A411,mUNICIPIOS!$B$4:$F$343,2,0)</f>
        <v>Guatemala</v>
      </c>
      <c r="E411" s="149">
        <f>+VLOOKUP($A411,mUNICIPIOS!$B$4:$F$343,3,0)</f>
        <v>111</v>
      </c>
      <c r="F411" s="149" t="str">
        <f>+VLOOKUP($A411,mUNICIPIOS!$B$4:$F$343,4,0)</f>
        <v>San Raymundo</v>
      </c>
      <c r="G411" s="139" t="str">
        <f t="shared" ref="G411:K411" si="379">+G373</f>
        <v>05</v>
      </c>
      <c r="H411" t="str">
        <f t="shared" si="379"/>
        <v>IGF</v>
      </c>
      <c r="I411" t="str">
        <f t="shared" si="379"/>
        <v>Índice de Gestión Financiera</v>
      </c>
      <c r="J411" t="str">
        <f t="shared" si="379"/>
        <v>05-04</v>
      </c>
      <c r="K411" t="str">
        <f t="shared" si="379"/>
        <v>Inversión anual en capital fijo por habitante</v>
      </c>
      <c r="L411" s="150">
        <f>+VLOOKUP($E411,IGF_2018!$B$8:$Z$347,12,0)</f>
        <v>0.10538758311726071</v>
      </c>
      <c r="M411" s="142" t="str">
        <f>+VLOOKUP($E411,IGF_2018!$B$8:$Z$347,13,0)</f>
        <v>Bajo</v>
      </c>
    </row>
    <row r="412" spans="1:13" x14ac:dyDescent="0.3">
      <c r="A412" s="139">
        <f t="shared" si="331"/>
        <v>11</v>
      </c>
      <c r="B412" s="148">
        <f t="shared" si="333"/>
        <v>26</v>
      </c>
      <c r="D412" s="149" t="str">
        <f>+VLOOKUP($A412,mUNICIPIOS!$B$4:$F$343,2,0)</f>
        <v>Guatemala</v>
      </c>
      <c r="E412" s="149">
        <f>+VLOOKUP($A412,mUNICIPIOS!$B$4:$F$343,3,0)</f>
        <v>111</v>
      </c>
      <c r="F412" s="149" t="str">
        <f>+VLOOKUP($A412,mUNICIPIOS!$B$4:$F$343,4,0)</f>
        <v>San Raymundo</v>
      </c>
      <c r="G412" s="139" t="str">
        <f t="shared" ref="G412:K412" si="380">+G374</f>
        <v>05</v>
      </c>
      <c r="H412" t="str">
        <f t="shared" si="380"/>
        <v>IGF</v>
      </c>
      <c r="I412" t="str">
        <f t="shared" si="380"/>
        <v>Índice de Gestión Financiera</v>
      </c>
      <c r="J412" t="str">
        <f t="shared" si="380"/>
        <v>05-05</v>
      </c>
      <c r="K412" t="str">
        <f t="shared" si="380"/>
        <v>Inversión anual en capital fijo con recursos percibidos por ingresos propios</v>
      </c>
      <c r="L412" s="150">
        <f>+VLOOKUP($E412,IGF_2018!$B$8:$Z$347,15,0)</f>
        <v>0</v>
      </c>
      <c r="M412" s="142" t="str">
        <f>+VLOOKUP($E412,IGF_2018!$B$8:$Z$347,16,0)</f>
        <v>Bajo</v>
      </c>
    </row>
    <row r="413" spans="1:13" x14ac:dyDescent="0.3">
      <c r="A413" s="139">
        <f t="shared" si="331"/>
        <v>11</v>
      </c>
      <c r="B413" s="148">
        <f t="shared" si="333"/>
        <v>27</v>
      </c>
      <c r="D413" s="149" t="str">
        <f>+VLOOKUP($A413,mUNICIPIOS!$B$4:$F$343,2,0)</f>
        <v>Guatemala</v>
      </c>
      <c r="E413" s="149">
        <f>+VLOOKUP($A413,mUNICIPIOS!$B$4:$F$343,3,0)</f>
        <v>111</v>
      </c>
      <c r="F413" s="149" t="str">
        <f>+VLOOKUP($A413,mUNICIPIOS!$B$4:$F$343,4,0)</f>
        <v>San Raymundo</v>
      </c>
      <c r="G413" s="139" t="str">
        <f t="shared" ref="G413:K413" si="381">+G375</f>
        <v>05</v>
      </c>
      <c r="H413" t="str">
        <f t="shared" si="381"/>
        <v>IGF</v>
      </c>
      <c r="I413" t="str">
        <f t="shared" si="381"/>
        <v>Índice de Gestión Financiera</v>
      </c>
      <c r="J413" t="str">
        <f t="shared" si="381"/>
        <v>05-06</v>
      </c>
      <c r="K413" t="str">
        <f t="shared" si="381"/>
        <v xml:space="preserve">Inversión anual en capital fijo con recursos percibidos por transferencias del Gobierno Central </v>
      </c>
      <c r="L413" s="150">
        <f>+VLOOKUP($E413,IGF_2018!$B$8:$Z$347,18,0)</f>
        <v>0.11805329640708712</v>
      </c>
      <c r="M413" s="142" t="str">
        <f>+VLOOKUP($E413,IGF_2018!$B$8:$Z$347,19,0)</f>
        <v>Bajo</v>
      </c>
    </row>
    <row r="414" spans="1:13" x14ac:dyDescent="0.3">
      <c r="A414" s="139">
        <f t="shared" si="331"/>
        <v>11</v>
      </c>
      <c r="B414" s="148">
        <f t="shared" si="333"/>
        <v>28</v>
      </c>
      <c r="D414" s="149" t="str">
        <f>+VLOOKUP($A414,mUNICIPIOS!$B$4:$F$343,2,0)</f>
        <v>Guatemala</v>
      </c>
      <c r="E414" s="149">
        <f>+VLOOKUP($A414,mUNICIPIOS!$B$4:$F$343,3,0)</f>
        <v>111</v>
      </c>
      <c r="F414" s="149" t="str">
        <f>+VLOOKUP($A414,mUNICIPIOS!$B$4:$F$343,4,0)</f>
        <v>San Raymundo</v>
      </c>
      <c r="G414" s="139" t="str">
        <f t="shared" ref="G414:K414" si="382">+G376</f>
        <v>05</v>
      </c>
      <c r="H414" t="str">
        <f t="shared" si="382"/>
        <v>IGF</v>
      </c>
      <c r="I414" t="str">
        <f t="shared" si="382"/>
        <v>Índice de Gestión Financiera</v>
      </c>
      <c r="J414" t="str">
        <f t="shared" si="382"/>
        <v>05-07</v>
      </c>
      <c r="K414" t="str">
        <f t="shared" si="382"/>
        <v>Financiamiento por endeudamiento municipal</v>
      </c>
      <c r="L414" s="150">
        <f>+VLOOKUP($E414,IGF_2018!$B$8:$Z$347,21,0)</f>
        <v>1</v>
      </c>
      <c r="M414" s="142" t="str">
        <f>+VLOOKUP($E414,IGF_2018!$B$8:$Z$347,22,0)</f>
        <v>Alto</v>
      </c>
    </row>
    <row r="415" spans="1:13" x14ac:dyDescent="0.3">
      <c r="A415" s="139">
        <f t="shared" si="331"/>
        <v>11</v>
      </c>
      <c r="B415" s="148">
        <f t="shared" si="333"/>
        <v>29</v>
      </c>
      <c r="D415" s="149" t="str">
        <f>+VLOOKUP($A415,mUNICIPIOS!$B$4:$F$343,2,0)</f>
        <v>Guatemala</v>
      </c>
      <c r="E415" s="149">
        <f>+VLOOKUP($A415,mUNICIPIOS!$B$4:$F$343,3,0)</f>
        <v>111</v>
      </c>
      <c r="F415" s="149" t="str">
        <f>+VLOOKUP($A415,mUNICIPIOS!$B$4:$F$343,4,0)</f>
        <v>San Raymundo</v>
      </c>
      <c r="G415" s="139" t="str">
        <f t="shared" ref="G415:K415" si="383">+G377</f>
        <v>05</v>
      </c>
      <c r="H415" t="str">
        <f t="shared" si="383"/>
        <v>IGF</v>
      </c>
      <c r="I415" t="str">
        <f t="shared" si="383"/>
        <v>Índice de Gestión Financiera</v>
      </c>
      <c r="J415" t="str">
        <f t="shared" si="383"/>
        <v>INDICE</v>
      </c>
      <c r="K415">
        <f t="shared" si="383"/>
        <v>0</v>
      </c>
      <c r="L415" s="150">
        <f>+VLOOKUP($E415,IGF_2018!$B$8:$Z$347,24,0)</f>
        <v>0.30172488843957379</v>
      </c>
      <c r="M415" s="142" t="str">
        <f>+VLOOKUP($E415,IGF_2018!$B$8:$Z$347,25,0)</f>
        <v>Medio bajo</v>
      </c>
    </row>
    <row r="416" spans="1:13" x14ac:dyDescent="0.3">
      <c r="A416" s="139">
        <f t="shared" si="331"/>
        <v>11</v>
      </c>
      <c r="B416" s="148">
        <f t="shared" si="333"/>
        <v>30</v>
      </c>
      <c r="D416" s="149" t="str">
        <f>+VLOOKUP($A416,mUNICIPIOS!$B$4:$F$343,2,0)</f>
        <v>Guatemala</v>
      </c>
      <c r="E416" s="149">
        <f>+VLOOKUP($A416,mUNICIPIOS!$B$4:$F$343,3,0)</f>
        <v>111</v>
      </c>
      <c r="F416" s="149" t="str">
        <f>+VLOOKUP($A416,mUNICIPIOS!$B$4:$F$343,4,0)</f>
        <v>San Raymundo</v>
      </c>
      <c r="G416" s="139" t="str">
        <f t="shared" ref="G416:K416" si="384">+G378</f>
        <v>06</v>
      </c>
      <c r="H416" t="str">
        <f t="shared" si="384"/>
        <v>IGE</v>
      </c>
      <c r="I416" t="str">
        <f t="shared" si="384"/>
        <v>Índice de Gestión Estratégica</v>
      </c>
      <c r="J416" t="str">
        <f t="shared" si="384"/>
        <v>06-01</v>
      </c>
      <c r="K416" t="str">
        <f t="shared" si="384"/>
        <v>Ejecución del Plan Operativo Anual  (POA)</v>
      </c>
      <c r="L416" s="150">
        <f>+VLOOKUP($E416,IGE_2018!$B$8:$Z$347,3,0)</f>
        <v>0.35</v>
      </c>
      <c r="M416" s="142" t="str">
        <f>+VLOOKUP($E416,IGE_2018!$B$8:$Z$347,4,0)</f>
        <v>Medio bajo</v>
      </c>
    </row>
    <row r="417" spans="1:13" x14ac:dyDescent="0.3">
      <c r="A417" s="139">
        <f t="shared" si="331"/>
        <v>11</v>
      </c>
      <c r="B417" s="148">
        <f t="shared" si="333"/>
        <v>31</v>
      </c>
      <c r="D417" s="149" t="str">
        <f>+VLOOKUP($A417,mUNICIPIOS!$B$4:$F$343,2,0)</f>
        <v>Guatemala</v>
      </c>
      <c r="E417" s="149">
        <f>+VLOOKUP($A417,mUNICIPIOS!$B$4:$F$343,3,0)</f>
        <v>111</v>
      </c>
      <c r="F417" s="149" t="str">
        <f>+VLOOKUP($A417,mUNICIPIOS!$B$4:$F$343,4,0)</f>
        <v>San Raymundo</v>
      </c>
      <c r="G417" s="139" t="str">
        <f t="shared" ref="G417:K417" si="385">+G379</f>
        <v>06</v>
      </c>
      <c r="H417" t="str">
        <f t="shared" si="385"/>
        <v>IGE</v>
      </c>
      <c r="I417" t="str">
        <f t="shared" si="385"/>
        <v>Índice de Gestión Estratégica</v>
      </c>
      <c r="J417" t="str">
        <f t="shared" si="385"/>
        <v>06-02</v>
      </c>
      <c r="K417" t="str">
        <f t="shared" si="385"/>
        <v>Relación Plan de Desarrollo Municipal y Ordenamiento Territorial (PDM-OT) - Plan Estratégico Institucional (PEI) - Plan Operativo Multianual (POM) - Plan Operativo Anual (POA)</v>
      </c>
      <c r="L417" s="150">
        <f>+VLOOKUP($E417,IGE_2018!$B$8:$Z$347,6,0)</f>
        <v>0</v>
      </c>
      <c r="M417" s="142" t="str">
        <f>+VLOOKUP($E417,IGE_2018!$B$8:$Z$347,7,0)</f>
        <v>Bajo</v>
      </c>
    </row>
    <row r="418" spans="1:13" x14ac:dyDescent="0.3">
      <c r="A418" s="139">
        <f t="shared" si="331"/>
        <v>11</v>
      </c>
      <c r="B418" s="148">
        <f t="shared" si="333"/>
        <v>32</v>
      </c>
      <c r="D418" s="149" t="str">
        <f>+VLOOKUP($A418,mUNICIPIOS!$B$4:$F$343,2,0)</f>
        <v>Guatemala</v>
      </c>
      <c r="E418" s="149">
        <f>+VLOOKUP($A418,mUNICIPIOS!$B$4:$F$343,3,0)</f>
        <v>111</v>
      </c>
      <c r="F418" s="149" t="str">
        <f>+VLOOKUP($A418,mUNICIPIOS!$B$4:$F$343,4,0)</f>
        <v>San Raymundo</v>
      </c>
      <c r="G418" s="139" t="str">
        <f t="shared" ref="G418:K418" si="386">+G380</f>
        <v>06</v>
      </c>
      <c r="H418" t="str">
        <f t="shared" si="386"/>
        <v>IGE</v>
      </c>
      <c r="I418" t="str">
        <f t="shared" si="386"/>
        <v>Índice de Gestión Estratégica</v>
      </c>
      <c r="J418" t="str">
        <f t="shared" si="386"/>
        <v>06-03</v>
      </c>
      <c r="K418" t="str">
        <f t="shared" si="386"/>
        <v>Presupuesto de egresos relacionado a competencias municipales que responden a prioridades nacionales de desarrollo.</v>
      </c>
      <c r="L418" s="150">
        <f>+VLOOKUP($E418,IGE_2018!$B$8:$Z$347,9,0)</f>
        <v>0.45117438729814996</v>
      </c>
      <c r="M418" s="142" t="str">
        <f>+VLOOKUP($E418,IGE_2018!$B$8:$Z$347,10,0)</f>
        <v>Medio</v>
      </c>
    </row>
    <row r="419" spans="1:13" x14ac:dyDescent="0.3">
      <c r="A419" s="139">
        <f t="shared" si="331"/>
        <v>11</v>
      </c>
      <c r="B419" s="148">
        <f t="shared" si="333"/>
        <v>33</v>
      </c>
      <c r="D419" s="149" t="str">
        <f>+VLOOKUP($A419,mUNICIPIOS!$B$4:$F$343,2,0)</f>
        <v>Guatemala</v>
      </c>
      <c r="E419" s="149">
        <f>+VLOOKUP($A419,mUNICIPIOS!$B$4:$F$343,3,0)</f>
        <v>111</v>
      </c>
      <c r="F419" s="149" t="str">
        <f>+VLOOKUP($A419,mUNICIPIOS!$B$4:$F$343,4,0)</f>
        <v>San Raymundo</v>
      </c>
      <c r="G419" s="139" t="str">
        <f t="shared" ref="G419:K419" si="387">+G381</f>
        <v>06</v>
      </c>
      <c r="H419" t="str">
        <f t="shared" si="387"/>
        <v>IGE</v>
      </c>
      <c r="I419" t="str">
        <f t="shared" si="387"/>
        <v>Índice de Gestión Estratégica</v>
      </c>
      <c r="J419" t="str">
        <f t="shared" si="387"/>
        <v>06-04</v>
      </c>
      <c r="K419" t="str">
        <f t="shared" si="387"/>
        <v>Institucionalización de la gestión ordenada del territorio</v>
      </c>
      <c r="L419" s="150">
        <f>+VLOOKUP($E419,IGE_2018!$B$8:$Z$347,12,0)</f>
        <v>0.65</v>
      </c>
      <c r="M419" s="142" t="str">
        <f>+VLOOKUP($E419,IGE_2018!$B$8:$Z$347,13,0)</f>
        <v>Medio alto</v>
      </c>
    </row>
    <row r="420" spans="1:13" x14ac:dyDescent="0.3">
      <c r="A420" s="139">
        <f t="shared" si="331"/>
        <v>11</v>
      </c>
      <c r="B420" s="148">
        <f t="shared" si="333"/>
        <v>34</v>
      </c>
      <c r="D420" s="149" t="str">
        <f>+VLOOKUP($A420,mUNICIPIOS!$B$4:$F$343,2,0)</f>
        <v>Guatemala</v>
      </c>
      <c r="E420" s="149">
        <f>+VLOOKUP($A420,mUNICIPIOS!$B$4:$F$343,3,0)</f>
        <v>111</v>
      </c>
      <c r="F420" s="149" t="str">
        <f>+VLOOKUP($A420,mUNICIPIOS!$B$4:$F$343,4,0)</f>
        <v>San Raymundo</v>
      </c>
      <c r="G420" s="139" t="str">
        <f t="shared" ref="G420:K420" si="388">+G382</f>
        <v>06</v>
      </c>
      <c r="H420" t="str">
        <f t="shared" si="388"/>
        <v>IGE</v>
      </c>
      <c r="I420" t="str">
        <f t="shared" si="388"/>
        <v>Índice de Gestión Estratégica</v>
      </c>
      <c r="J420" t="str">
        <f t="shared" si="388"/>
        <v>06-05</v>
      </c>
      <c r="K420" t="str">
        <f t="shared" si="388"/>
        <v>Acciones para la gestión ordenada del territorio</v>
      </c>
      <c r="L420" s="150">
        <f>+VLOOKUP($E420,IGE_2018!$B$8:$Z$347,15,0)</f>
        <v>0.18000000000000005</v>
      </c>
      <c r="M420" s="142" t="str">
        <f>+VLOOKUP($E420,IGE_2018!$B$8:$Z$347,16,0)</f>
        <v>Bajo</v>
      </c>
    </row>
    <row r="421" spans="1:13" x14ac:dyDescent="0.3">
      <c r="A421" s="139">
        <f t="shared" si="331"/>
        <v>11</v>
      </c>
      <c r="B421" s="148">
        <f t="shared" si="333"/>
        <v>35</v>
      </c>
      <c r="D421" s="149" t="str">
        <f>+VLOOKUP($A421,mUNICIPIOS!$B$4:$F$343,2,0)</f>
        <v>Guatemala</v>
      </c>
      <c r="E421" s="149">
        <f>+VLOOKUP($A421,mUNICIPIOS!$B$4:$F$343,3,0)</f>
        <v>111</v>
      </c>
      <c r="F421" s="149" t="str">
        <f>+VLOOKUP($A421,mUNICIPIOS!$B$4:$F$343,4,0)</f>
        <v>San Raymundo</v>
      </c>
      <c r="G421" s="139" t="str">
        <f t="shared" ref="G421:K421" si="389">+G383</f>
        <v>06</v>
      </c>
      <c r="H421" t="str">
        <f t="shared" si="389"/>
        <v>IGE</v>
      </c>
      <c r="I421" t="str">
        <f t="shared" si="389"/>
        <v>Índice de Gestión Estratégica</v>
      </c>
      <c r="J421" t="str">
        <f t="shared" si="389"/>
        <v>06-06</v>
      </c>
      <c r="K421" t="str">
        <f t="shared" si="389"/>
        <v>Gestión de riesgo en la formulación de proyectos derivados de la planificación operativa anual</v>
      </c>
      <c r="L421" s="150">
        <f>+VLOOKUP($E421,IGE_2018!$B$8:$Z$347,18,0)</f>
        <v>0</v>
      </c>
      <c r="M421" s="142" t="str">
        <f>+VLOOKUP($E421,IGE_2018!$B$8:$Z$347,19,0)</f>
        <v>Bajo</v>
      </c>
    </row>
    <row r="422" spans="1:13" x14ac:dyDescent="0.3">
      <c r="A422" s="139">
        <f t="shared" si="331"/>
        <v>11</v>
      </c>
      <c r="B422" s="148">
        <f t="shared" si="333"/>
        <v>36</v>
      </c>
      <c r="D422" s="149" t="str">
        <f>+VLOOKUP($A422,mUNICIPIOS!$B$4:$F$343,2,0)</f>
        <v>Guatemala</v>
      </c>
      <c r="E422" s="149">
        <f>+VLOOKUP($A422,mUNICIPIOS!$B$4:$F$343,3,0)</f>
        <v>111</v>
      </c>
      <c r="F422" s="149" t="str">
        <f>+VLOOKUP($A422,mUNICIPIOS!$B$4:$F$343,4,0)</f>
        <v>San Raymundo</v>
      </c>
      <c r="G422" s="139" t="str">
        <f t="shared" ref="G422:K422" si="390">+G384</f>
        <v>06</v>
      </c>
      <c r="H422" t="str">
        <f t="shared" si="390"/>
        <v>IGE</v>
      </c>
      <c r="I422" t="str">
        <f t="shared" si="390"/>
        <v>Índice de Gestión Estratégica</v>
      </c>
      <c r="J422" t="str">
        <f t="shared" si="390"/>
        <v>06-07</v>
      </c>
      <c r="K422" t="str">
        <f t="shared" si="390"/>
        <v>Ingresos por servicios ambientales en relación a los ingresos propios sin regalías</v>
      </c>
      <c r="L422" s="150">
        <f>+VLOOKUP($E422,IGE_2018!$B$8:$Z$347,21,0)</f>
        <v>0.17193633901116934</v>
      </c>
      <c r="M422" s="142" t="str">
        <f>+VLOOKUP($E422,IGE_2018!$B$8:$Z$347,22,0)</f>
        <v>Bajo</v>
      </c>
    </row>
    <row r="423" spans="1:13" x14ac:dyDescent="0.3">
      <c r="A423" s="139">
        <f t="shared" si="331"/>
        <v>11</v>
      </c>
      <c r="B423" s="148">
        <f t="shared" si="333"/>
        <v>37</v>
      </c>
      <c r="D423" s="149" t="str">
        <f>+VLOOKUP($A423,mUNICIPIOS!$B$4:$F$343,2,0)</f>
        <v>Guatemala</v>
      </c>
      <c r="E423" s="149">
        <f>+VLOOKUP($A423,mUNICIPIOS!$B$4:$F$343,3,0)</f>
        <v>111</v>
      </c>
      <c r="F423" s="149" t="str">
        <f>+VLOOKUP($A423,mUNICIPIOS!$B$4:$F$343,4,0)</f>
        <v>San Raymundo</v>
      </c>
      <c r="G423" s="139" t="str">
        <f t="shared" ref="G423:K423" si="391">+G385</f>
        <v>06</v>
      </c>
      <c r="H423" t="str">
        <f t="shared" si="391"/>
        <v>IGE</v>
      </c>
      <c r="I423" t="str">
        <f t="shared" si="391"/>
        <v>Índice de Gestión Estratégica</v>
      </c>
      <c r="J423" t="str">
        <f t="shared" si="391"/>
        <v>INDICE</v>
      </c>
      <c r="K423">
        <f t="shared" si="391"/>
        <v>0</v>
      </c>
      <c r="L423" s="150">
        <f>+VLOOKUP($E423,IGE_2018!$B$8:$Z$347,24,0)</f>
        <v>0.27448723072565445</v>
      </c>
      <c r="M423" s="142" t="str">
        <f>+VLOOKUP($E423,IGE_2018!$B$8:$Z$347,25,0)</f>
        <v>Medio bajo</v>
      </c>
    </row>
    <row r="424" spans="1:13" x14ac:dyDescent="0.3">
      <c r="A424" s="139">
        <f t="shared" si="331"/>
        <v>11</v>
      </c>
      <c r="B424" s="148">
        <f t="shared" si="333"/>
        <v>38</v>
      </c>
      <c r="D424" s="149" t="str">
        <f>+VLOOKUP($A424,mUNICIPIOS!$B$4:$F$343,2,0)</f>
        <v>Guatemala</v>
      </c>
      <c r="E424" s="149">
        <f>+VLOOKUP($A424,mUNICIPIOS!$B$4:$F$343,3,0)</f>
        <v>111</v>
      </c>
      <c r="F424" s="149" t="str">
        <f>+VLOOKUP($A424,mUNICIPIOS!$B$4:$F$343,4,0)</f>
        <v>San Raymundo</v>
      </c>
      <c r="G424" s="139" t="str">
        <f t="shared" ref="G424:K424" si="392">+G386</f>
        <v>RANKING</v>
      </c>
      <c r="H424" t="str">
        <f t="shared" si="392"/>
        <v>RGM</v>
      </c>
      <c r="I424" t="str">
        <f t="shared" si="392"/>
        <v>Ranking de la Gestión Municipal 2018</v>
      </c>
      <c r="J424" t="str">
        <f t="shared" si="392"/>
        <v>RANKING</v>
      </c>
      <c r="K424">
        <f t="shared" si="392"/>
        <v>0</v>
      </c>
      <c r="L424" s="151">
        <f>+VLOOKUP($E424,Resultados_generales!$C$8:$AE$347,27,0)</f>
        <v>0.36673404488221661</v>
      </c>
      <c r="M424" t="str">
        <f>+VLOOKUP($E424,Resultados_generales!$C$8:$AE$347,28,0)</f>
        <v>Medio bajo</v>
      </c>
    </row>
    <row r="425" spans="1:13" x14ac:dyDescent="0.3">
      <c r="A425" s="139">
        <f t="shared" si="331"/>
        <v>12</v>
      </c>
      <c r="B425" s="148">
        <f t="shared" si="333"/>
        <v>1</v>
      </c>
      <c r="D425" s="149" t="str">
        <f>+VLOOKUP($A425,mUNICIPIOS!$B$4:$F$343,2,0)</f>
        <v>Guatemala</v>
      </c>
      <c r="E425" s="149">
        <f>+VLOOKUP($A425,mUNICIPIOS!$B$4:$F$343,3,0)</f>
        <v>112</v>
      </c>
      <c r="F425" s="149" t="str">
        <f>+VLOOKUP($A425,mUNICIPIOS!$B$4:$F$343,4,0)</f>
        <v>Chuarrancho</v>
      </c>
      <c r="G425" s="139" t="str">
        <f t="shared" ref="G425:K425" si="393">+G387</f>
        <v>01</v>
      </c>
      <c r="H425" t="str">
        <f t="shared" si="393"/>
        <v>IPC</v>
      </c>
      <c r="I425" t="str">
        <f t="shared" si="393"/>
        <v>Índice de Participación Ciudadana</v>
      </c>
      <c r="J425" t="str">
        <f t="shared" si="393"/>
        <v>01-01</v>
      </c>
      <c r="K425" t="str">
        <f t="shared" si="393"/>
        <v>Número de reuniones del COMUDE en el año de la medición.</v>
      </c>
      <c r="L425" s="150">
        <f>+VLOOKUP($E425,IPC_2018!$B$8:$T$347,3,0)</f>
        <v>1</v>
      </c>
      <c r="M425" s="142" t="str">
        <f>+VLOOKUP($E425,IPC_2018!$B$8:$T$347,4,0)</f>
        <v>Alto</v>
      </c>
    </row>
    <row r="426" spans="1:13" x14ac:dyDescent="0.3">
      <c r="A426" s="139">
        <f t="shared" si="331"/>
        <v>12</v>
      </c>
      <c r="B426" s="148">
        <f t="shared" si="333"/>
        <v>2</v>
      </c>
      <c r="D426" s="149" t="str">
        <f>+VLOOKUP($A426,mUNICIPIOS!$B$4:$F$343,2,0)</f>
        <v>Guatemala</v>
      </c>
      <c r="E426" s="149">
        <f>+VLOOKUP($A426,mUNICIPIOS!$B$4:$F$343,3,0)</f>
        <v>112</v>
      </c>
      <c r="F426" s="149" t="str">
        <f>+VLOOKUP($A426,mUNICIPIOS!$B$4:$F$343,4,0)</f>
        <v>Chuarrancho</v>
      </c>
      <c r="G426" s="139" t="str">
        <f t="shared" ref="G426:K426" si="394">+G388</f>
        <v>01</v>
      </c>
      <c r="H426" t="str">
        <f t="shared" si="394"/>
        <v>IPC</v>
      </c>
      <c r="I426" t="str">
        <f t="shared" si="394"/>
        <v>Índice de Participación Ciudadana</v>
      </c>
      <c r="J426" t="str">
        <f t="shared" si="394"/>
        <v>01-02</v>
      </c>
      <c r="K426" t="str">
        <f t="shared" si="394"/>
        <v>Participación de Alcaldes, Concejales y Síndicos determinados o designados en el COMUDE</v>
      </c>
      <c r="L426" s="150">
        <f>+VLOOKUP($E426,IPC_2018!$B$8:$T$347,6,0)</f>
        <v>0.89583333333333326</v>
      </c>
      <c r="M426" s="142" t="str">
        <f>+VLOOKUP($E426,IPC_2018!$B$8:$T$347,7,0)</f>
        <v>Alto</v>
      </c>
    </row>
    <row r="427" spans="1:13" x14ac:dyDescent="0.3">
      <c r="A427" s="139">
        <f t="shared" si="331"/>
        <v>12</v>
      </c>
      <c r="B427" s="148">
        <f t="shared" si="333"/>
        <v>3</v>
      </c>
      <c r="D427" s="149" t="str">
        <f>+VLOOKUP($A427,mUNICIPIOS!$B$4:$F$343,2,0)</f>
        <v>Guatemala</v>
      </c>
      <c r="E427" s="149">
        <f>+VLOOKUP($A427,mUNICIPIOS!$B$4:$F$343,3,0)</f>
        <v>112</v>
      </c>
      <c r="F427" s="149" t="str">
        <f>+VLOOKUP($A427,mUNICIPIOS!$B$4:$F$343,4,0)</f>
        <v>Chuarrancho</v>
      </c>
      <c r="G427" s="139" t="str">
        <f t="shared" ref="G427:K427" si="395">+G389</f>
        <v>01</v>
      </c>
      <c r="H427" t="str">
        <f t="shared" si="395"/>
        <v>IPC</v>
      </c>
      <c r="I427" t="str">
        <f t="shared" si="395"/>
        <v>Índice de Participación Ciudadana</v>
      </c>
      <c r="J427" t="str">
        <f t="shared" si="395"/>
        <v>01-03</v>
      </c>
      <c r="K427" t="str">
        <f t="shared" si="395"/>
        <v>Participación  de organizaciones de jóvenes, mujeres, pueblos mayas, xincas, garífunas, y otras organizaciones en el Comude</v>
      </c>
      <c r="L427" s="150">
        <f>+VLOOKUP($E427,IPC_2018!$B$8:$T$347,9,0)</f>
        <v>3.6529680365296802E-2</v>
      </c>
      <c r="M427" s="142" t="str">
        <f>+VLOOKUP($E427,IPC_2018!$B$8:$T$347,10,0)</f>
        <v>Bajo</v>
      </c>
    </row>
    <row r="428" spans="1:13" x14ac:dyDescent="0.3">
      <c r="A428" s="139">
        <f t="shared" si="331"/>
        <v>12</v>
      </c>
      <c r="B428" s="148">
        <f t="shared" si="333"/>
        <v>4</v>
      </c>
      <c r="D428" s="149" t="str">
        <f>+VLOOKUP($A428,mUNICIPIOS!$B$4:$F$343,2,0)</f>
        <v>Guatemala</v>
      </c>
      <c r="E428" s="149">
        <f>+VLOOKUP($A428,mUNICIPIOS!$B$4:$F$343,3,0)</f>
        <v>112</v>
      </c>
      <c r="F428" s="149" t="str">
        <f>+VLOOKUP($A428,mUNICIPIOS!$B$4:$F$343,4,0)</f>
        <v>Chuarrancho</v>
      </c>
      <c r="G428" s="139" t="str">
        <f t="shared" ref="G428:K428" si="396">+G390</f>
        <v>01</v>
      </c>
      <c r="H428" t="str">
        <f t="shared" si="396"/>
        <v>IPC</v>
      </c>
      <c r="I428" t="str">
        <f t="shared" si="396"/>
        <v>Índice de Participación Ciudadana</v>
      </c>
      <c r="J428" t="str">
        <f t="shared" si="396"/>
        <v>01-04</v>
      </c>
      <c r="K428" t="str">
        <f t="shared" si="396"/>
        <v>Representatividad territorial del Comude.</v>
      </c>
      <c r="L428" s="150">
        <f>+VLOOKUP($E428,IPC_2018!$B$8:$T$347,12,0)</f>
        <v>1</v>
      </c>
      <c r="M428" s="142" t="str">
        <f>+VLOOKUP($E428,IPC_2018!$B$8:$T$347,13,0)</f>
        <v>Alto</v>
      </c>
    </row>
    <row r="429" spans="1:13" x14ac:dyDescent="0.3">
      <c r="A429" s="139">
        <f t="shared" ref="A429:A492" si="397">+IF(B428=38,A428+1,A428)</f>
        <v>12</v>
      </c>
      <c r="B429" s="148">
        <f t="shared" si="333"/>
        <v>5</v>
      </c>
      <c r="D429" s="149" t="str">
        <f>+VLOOKUP($A429,mUNICIPIOS!$B$4:$F$343,2,0)</f>
        <v>Guatemala</v>
      </c>
      <c r="E429" s="149">
        <f>+VLOOKUP($A429,mUNICIPIOS!$B$4:$F$343,3,0)</f>
        <v>112</v>
      </c>
      <c r="F429" s="149" t="str">
        <f>+VLOOKUP($A429,mUNICIPIOS!$B$4:$F$343,4,0)</f>
        <v>Chuarrancho</v>
      </c>
      <c r="G429" s="139" t="str">
        <f t="shared" ref="G429:K429" si="398">+G391</f>
        <v>01</v>
      </c>
      <c r="H429" t="str">
        <f t="shared" si="398"/>
        <v>IPC</v>
      </c>
      <c r="I429" t="str">
        <f t="shared" si="398"/>
        <v>Índice de Participación Ciudadana</v>
      </c>
      <c r="J429" t="str">
        <f t="shared" si="398"/>
        <v>01-05</v>
      </c>
      <c r="K429" t="str">
        <f t="shared" si="398"/>
        <v>Funcionamiento del Comude</v>
      </c>
      <c r="L429" s="150">
        <f>+VLOOKUP($E429,IPC_2018!$B$8:$T$347,15,0)</f>
        <v>0.2358657244649702</v>
      </c>
      <c r="M429" s="142" t="str">
        <f>+VLOOKUP($E429,IPC_2018!$B$8:$T$347,16,0)</f>
        <v>Medio bajo</v>
      </c>
    </row>
    <row r="430" spans="1:13" x14ac:dyDescent="0.3">
      <c r="A430" s="139">
        <f t="shared" si="397"/>
        <v>12</v>
      </c>
      <c r="B430" s="148">
        <f t="shared" ref="B430:B493" si="399">+B392</f>
        <v>6</v>
      </c>
      <c r="D430" s="149" t="str">
        <f>+VLOOKUP($A430,mUNICIPIOS!$B$4:$F$343,2,0)</f>
        <v>Guatemala</v>
      </c>
      <c r="E430" s="149">
        <f>+VLOOKUP($A430,mUNICIPIOS!$B$4:$F$343,3,0)</f>
        <v>112</v>
      </c>
      <c r="F430" s="149" t="str">
        <f>+VLOOKUP($A430,mUNICIPIOS!$B$4:$F$343,4,0)</f>
        <v>Chuarrancho</v>
      </c>
      <c r="G430" s="139" t="str">
        <f t="shared" ref="G430:K430" si="400">+G392</f>
        <v>01</v>
      </c>
      <c r="H430" t="str">
        <f t="shared" si="400"/>
        <v>IPC</v>
      </c>
      <c r="I430" t="str">
        <f t="shared" si="400"/>
        <v>Índice de Participación Ciudadana</v>
      </c>
      <c r="J430" t="str">
        <f t="shared" si="400"/>
        <v>INDICE</v>
      </c>
      <c r="K430">
        <f t="shared" si="400"/>
        <v>0</v>
      </c>
      <c r="L430" s="150">
        <f>+VLOOKUP($E430,IPC_2018!$B$8:$T$347,18,0)</f>
        <v>0.72783847739120677</v>
      </c>
      <c r="M430" s="142" t="str">
        <f>+VLOOKUP($E430,IPC_2018!$B$8:$T$347,19,0)</f>
        <v>Medio alto</v>
      </c>
    </row>
    <row r="431" spans="1:13" x14ac:dyDescent="0.3">
      <c r="A431" s="139">
        <f t="shared" si="397"/>
        <v>12</v>
      </c>
      <c r="B431" s="148">
        <f t="shared" si="399"/>
        <v>7</v>
      </c>
      <c r="D431" s="149" t="str">
        <f>+VLOOKUP($A431,mUNICIPIOS!$B$4:$F$343,2,0)</f>
        <v>Guatemala</v>
      </c>
      <c r="E431" s="149">
        <f>+VLOOKUP($A431,mUNICIPIOS!$B$4:$F$343,3,0)</f>
        <v>112</v>
      </c>
      <c r="F431" s="149" t="str">
        <f>+VLOOKUP($A431,mUNICIPIOS!$B$4:$F$343,4,0)</f>
        <v>Chuarrancho</v>
      </c>
      <c r="G431" s="139" t="str">
        <f t="shared" ref="G431:K431" si="401">+G393</f>
        <v>02</v>
      </c>
      <c r="H431" t="str">
        <f t="shared" si="401"/>
        <v>IIC</v>
      </c>
      <c r="I431" t="str">
        <f t="shared" si="401"/>
        <v>Índice de Información a la Ciudadanía</v>
      </c>
      <c r="J431" t="str">
        <f t="shared" si="401"/>
        <v>02-01</v>
      </c>
      <c r="K431" t="str">
        <f t="shared" si="401"/>
        <v>Rendición de cuentas cuatrimestral y anual al Comude enfocadas en resultados.</v>
      </c>
      <c r="L431" s="150">
        <f>+VLOOKUP($E431,IIC_2018!$B$8:$Q$347,3,0)</f>
        <v>0.13333333333333333</v>
      </c>
      <c r="M431" s="142" t="str">
        <f>+VLOOKUP($E431,IIC_2018!$B$8:$Q$347,4,0)</f>
        <v>Bajo</v>
      </c>
    </row>
    <row r="432" spans="1:13" x14ac:dyDescent="0.3">
      <c r="A432" s="139">
        <f t="shared" si="397"/>
        <v>12</v>
      </c>
      <c r="B432" s="148">
        <f t="shared" si="399"/>
        <v>8</v>
      </c>
      <c r="D432" s="149" t="str">
        <f>+VLOOKUP($A432,mUNICIPIOS!$B$4:$F$343,2,0)</f>
        <v>Guatemala</v>
      </c>
      <c r="E432" s="149">
        <f>+VLOOKUP($A432,mUNICIPIOS!$B$4:$F$343,3,0)</f>
        <v>112</v>
      </c>
      <c r="F432" s="149" t="str">
        <f>+VLOOKUP($A432,mUNICIPIOS!$B$4:$F$343,4,0)</f>
        <v>Chuarrancho</v>
      </c>
      <c r="G432" s="139" t="str">
        <f t="shared" ref="G432:K432" si="402">+G394</f>
        <v>02</v>
      </c>
      <c r="H432" t="str">
        <f t="shared" si="402"/>
        <v>IIC</v>
      </c>
      <c r="I432" t="str">
        <f t="shared" si="402"/>
        <v>Índice de Información a la Ciudadanía</v>
      </c>
      <c r="J432" t="str">
        <f t="shared" si="402"/>
        <v>02-02</v>
      </c>
      <c r="K432" t="str">
        <f t="shared" si="402"/>
        <v>Información presupuestaria y otra información brindada a la ciudadanía disponible en medios locales de comunicación.</v>
      </c>
      <c r="L432" s="150">
        <f>+VLOOKUP($E432,IIC_2018!$B$8:$Q$347,6,0)</f>
        <v>0.25</v>
      </c>
      <c r="M432" s="142" t="str">
        <f>+VLOOKUP($E432,IIC_2018!$B$8:$Q$347,7,0)</f>
        <v>Medio bajo</v>
      </c>
    </row>
    <row r="433" spans="1:13" x14ac:dyDescent="0.3">
      <c r="A433" s="139">
        <f t="shared" si="397"/>
        <v>12</v>
      </c>
      <c r="B433" s="148">
        <f t="shared" si="399"/>
        <v>9</v>
      </c>
      <c r="D433" s="149" t="str">
        <f>+VLOOKUP($A433,mUNICIPIOS!$B$4:$F$343,2,0)</f>
        <v>Guatemala</v>
      </c>
      <c r="E433" s="149">
        <f>+VLOOKUP($A433,mUNICIPIOS!$B$4:$F$343,3,0)</f>
        <v>112</v>
      </c>
      <c r="F433" s="149" t="str">
        <f>+VLOOKUP($A433,mUNICIPIOS!$B$4:$F$343,4,0)</f>
        <v>Chuarrancho</v>
      </c>
      <c r="G433" s="139" t="str">
        <f t="shared" ref="G433:K433" si="403">+G395</f>
        <v>02</v>
      </c>
      <c r="H433" t="str">
        <f t="shared" si="403"/>
        <v>IIC</v>
      </c>
      <c r="I433" t="str">
        <f t="shared" si="403"/>
        <v>Índice de Información a la Ciudadanía</v>
      </c>
      <c r="J433" t="str">
        <f t="shared" si="403"/>
        <v>02-03</v>
      </c>
      <c r="K433" t="str">
        <f t="shared" si="403"/>
        <v>Información pública de oficio actualizada y disponible de acuerdo a la LAIP y uso de internet.</v>
      </c>
      <c r="L433" s="150">
        <f>+VLOOKUP($E433,IIC_2018!$B$8:$Q$347,9,0)</f>
        <v>0.84</v>
      </c>
      <c r="M433" s="142" t="str">
        <f>+VLOOKUP($E433,IIC_2018!$B$8:$Q$347,10,0)</f>
        <v>Alto</v>
      </c>
    </row>
    <row r="434" spans="1:13" x14ac:dyDescent="0.3">
      <c r="A434" s="139">
        <f t="shared" si="397"/>
        <v>12</v>
      </c>
      <c r="B434" s="148">
        <f t="shared" si="399"/>
        <v>10</v>
      </c>
      <c r="D434" s="149" t="str">
        <f>+VLOOKUP($A434,mUNICIPIOS!$B$4:$F$343,2,0)</f>
        <v>Guatemala</v>
      </c>
      <c r="E434" s="149">
        <f>+VLOOKUP($A434,mUNICIPIOS!$B$4:$F$343,3,0)</f>
        <v>112</v>
      </c>
      <c r="F434" s="149" t="str">
        <f>+VLOOKUP($A434,mUNICIPIOS!$B$4:$F$343,4,0)</f>
        <v>Chuarrancho</v>
      </c>
      <c r="G434" s="139" t="str">
        <f t="shared" ref="G434:K434" si="404">+G396</f>
        <v>02</v>
      </c>
      <c r="H434" t="str">
        <f t="shared" si="404"/>
        <v>IIC</v>
      </c>
      <c r="I434" t="str">
        <f t="shared" si="404"/>
        <v>Índice de Información a la Ciudadanía</v>
      </c>
      <c r="J434" t="str">
        <f t="shared" si="404"/>
        <v>02-04</v>
      </c>
      <c r="K434" t="str">
        <f t="shared" si="404"/>
        <v>Relación del monto contratado por medio de Guate compras con el total del presupuesto de egresos vigente.</v>
      </c>
      <c r="L434" s="150">
        <f>+VLOOKUP($E434,IIC_2018!$B$8:$Q$347,12,0)</f>
        <v>0.62396153373119223</v>
      </c>
      <c r="M434" s="142" t="str">
        <f>+VLOOKUP($E434,IIC_2018!$B$8:$Q$347,13,0)</f>
        <v>Medio alto</v>
      </c>
    </row>
    <row r="435" spans="1:13" x14ac:dyDescent="0.3">
      <c r="A435" s="139">
        <f t="shared" si="397"/>
        <v>12</v>
      </c>
      <c r="B435" s="148">
        <f t="shared" si="399"/>
        <v>11</v>
      </c>
      <c r="D435" s="149" t="str">
        <f>+VLOOKUP($A435,mUNICIPIOS!$B$4:$F$343,2,0)</f>
        <v>Guatemala</v>
      </c>
      <c r="E435" s="149">
        <f>+VLOOKUP($A435,mUNICIPIOS!$B$4:$F$343,3,0)</f>
        <v>112</v>
      </c>
      <c r="F435" s="149" t="str">
        <f>+VLOOKUP($A435,mUNICIPIOS!$B$4:$F$343,4,0)</f>
        <v>Chuarrancho</v>
      </c>
      <c r="G435" s="139" t="str">
        <f t="shared" ref="G435:K435" si="405">+G397</f>
        <v>02</v>
      </c>
      <c r="H435" t="str">
        <f t="shared" si="405"/>
        <v>IIC</v>
      </c>
      <c r="I435" t="str">
        <f t="shared" si="405"/>
        <v>Índice de Información a la Ciudadanía</v>
      </c>
      <c r="J435" t="str">
        <f t="shared" si="405"/>
        <v>INDICE</v>
      </c>
      <c r="K435">
        <f t="shared" si="405"/>
        <v>0</v>
      </c>
      <c r="L435" s="150">
        <f>+VLOOKUP($E435,IIC_2018!$B$8:$Q$347,15,0)</f>
        <v>0.46182371676613132</v>
      </c>
      <c r="M435" s="142" t="str">
        <f>+VLOOKUP($E435,IIC_2018!$B$8:$Q$347,16,0)</f>
        <v>Medio</v>
      </c>
    </row>
    <row r="436" spans="1:13" x14ac:dyDescent="0.3">
      <c r="A436" s="139">
        <f t="shared" si="397"/>
        <v>12</v>
      </c>
      <c r="B436" s="148">
        <f t="shared" si="399"/>
        <v>12</v>
      </c>
      <c r="D436" s="149" t="str">
        <f>+VLOOKUP($A436,mUNICIPIOS!$B$4:$F$343,2,0)</f>
        <v>Guatemala</v>
      </c>
      <c r="E436" s="149">
        <f>+VLOOKUP($A436,mUNICIPIOS!$B$4:$F$343,3,0)</f>
        <v>112</v>
      </c>
      <c r="F436" s="149" t="str">
        <f>+VLOOKUP($A436,mUNICIPIOS!$B$4:$F$343,4,0)</f>
        <v>Chuarrancho</v>
      </c>
      <c r="G436" s="139" t="str">
        <f t="shared" ref="G436:K436" si="406">+G398</f>
        <v>03</v>
      </c>
      <c r="H436" t="str">
        <f t="shared" si="406"/>
        <v>ISP</v>
      </c>
      <c r="I436" t="str">
        <f t="shared" si="406"/>
        <v>Índice de Servicios Públicos</v>
      </c>
      <c r="J436" t="str">
        <f t="shared" si="406"/>
        <v>03-01</v>
      </c>
      <c r="K436" t="str">
        <f t="shared" si="406"/>
        <v>Cobertura del servicio público de agua</v>
      </c>
      <c r="L436" s="150">
        <f>+VLOOKUP($E436,ISP_2018!$B$8:$T$347,3,0)</f>
        <v>0.45222251796646262</v>
      </c>
      <c r="M436" s="142" t="str">
        <f>+VLOOKUP($E436,ISP_2018!$B$8:$T$347,4,0)</f>
        <v>Medio</v>
      </c>
    </row>
    <row r="437" spans="1:13" x14ac:dyDescent="0.3">
      <c r="A437" s="139">
        <f t="shared" si="397"/>
        <v>12</v>
      </c>
      <c r="B437" s="148">
        <f t="shared" si="399"/>
        <v>13</v>
      </c>
      <c r="D437" s="149" t="str">
        <f>+VLOOKUP($A437,mUNICIPIOS!$B$4:$F$343,2,0)</f>
        <v>Guatemala</v>
      </c>
      <c r="E437" s="149">
        <f>+VLOOKUP($A437,mUNICIPIOS!$B$4:$F$343,3,0)</f>
        <v>112</v>
      </c>
      <c r="F437" s="149" t="str">
        <f>+VLOOKUP($A437,mUNICIPIOS!$B$4:$F$343,4,0)</f>
        <v>Chuarrancho</v>
      </c>
      <c r="G437" s="139" t="str">
        <f t="shared" ref="G437:K437" si="407">+G399</f>
        <v>03</v>
      </c>
      <c r="H437" t="str">
        <f t="shared" si="407"/>
        <v>ISP</v>
      </c>
      <c r="I437" t="str">
        <f t="shared" si="407"/>
        <v>Índice de Servicios Públicos</v>
      </c>
      <c r="J437" t="str">
        <f t="shared" si="407"/>
        <v>03-02</v>
      </c>
      <c r="K437" t="str">
        <f t="shared" si="407"/>
        <v>Control de la calidad del servicio público de agua</v>
      </c>
      <c r="L437" s="150">
        <f>+VLOOKUP($E437,ISP_2018!$B$8:$T$347,6,0)</f>
        <v>0.78333333333333333</v>
      </c>
      <c r="M437" s="142" t="str">
        <f>+VLOOKUP($E437,ISP_2018!$B$8:$T$347,7,0)</f>
        <v>Medio alto</v>
      </c>
    </row>
    <row r="438" spans="1:13" x14ac:dyDescent="0.3">
      <c r="A438" s="139">
        <f t="shared" si="397"/>
        <v>12</v>
      </c>
      <c r="B438" s="148">
        <f t="shared" si="399"/>
        <v>14</v>
      </c>
      <c r="D438" s="149" t="str">
        <f>+VLOOKUP($A438,mUNICIPIOS!$B$4:$F$343,2,0)</f>
        <v>Guatemala</v>
      </c>
      <c r="E438" s="149">
        <f>+VLOOKUP($A438,mUNICIPIOS!$B$4:$F$343,3,0)</f>
        <v>112</v>
      </c>
      <c r="F438" s="149" t="str">
        <f>+VLOOKUP($A438,mUNICIPIOS!$B$4:$F$343,4,0)</f>
        <v>Chuarrancho</v>
      </c>
      <c r="G438" s="139" t="str">
        <f t="shared" ref="G438:K438" si="408">+G400</f>
        <v>03</v>
      </c>
      <c r="H438" t="str">
        <f t="shared" si="408"/>
        <v>ISP</v>
      </c>
      <c r="I438" t="str">
        <f t="shared" si="408"/>
        <v>Índice de Servicios Públicos</v>
      </c>
      <c r="J438" t="str">
        <f t="shared" si="408"/>
        <v>03-03</v>
      </c>
      <c r="K438" t="str">
        <f t="shared" si="408"/>
        <v>Disposición  y tratamiento  de aguas residuales</v>
      </c>
      <c r="L438" s="150">
        <f>+VLOOKUP($E438,ISP_2018!$B$8:$T$347,9,0)</f>
        <v>0.67282702186830234</v>
      </c>
      <c r="M438" s="142" t="str">
        <f>+VLOOKUP($E438,ISP_2018!$B$8:$T$347,10,0)</f>
        <v>Medio alto</v>
      </c>
    </row>
    <row r="439" spans="1:13" x14ac:dyDescent="0.3">
      <c r="A439" s="139">
        <f t="shared" si="397"/>
        <v>12</v>
      </c>
      <c r="B439" s="148">
        <f t="shared" si="399"/>
        <v>15</v>
      </c>
      <c r="D439" s="149" t="str">
        <f>+VLOOKUP($A439,mUNICIPIOS!$B$4:$F$343,2,0)</f>
        <v>Guatemala</v>
      </c>
      <c r="E439" s="149">
        <f>+VLOOKUP($A439,mUNICIPIOS!$B$4:$F$343,3,0)</f>
        <v>112</v>
      </c>
      <c r="F439" s="149" t="str">
        <f>+VLOOKUP($A439,mUNICIPIOS!$B$4:$F$343,4,0)</f>
        <v>Chuarrancho</v>
      </c>
      <c r="G439" s="139" t="str">
        <f t="shared" ref="G439:K439" si="409">+G401</f>
        <v>03</v>
      </c>
      <c r="H439" t="str">
        <f t="shared" si="409"/>
        <v>ISP</v>
      </c>
      <c r="I439" t="str">
        <f t="shared" si="409"/>
        <v>Índice de Servicios Públicos</v>
      </c>
      <c r="J439" t="str">
        <f t="shared" si="409"/>
        <v>03-04</v>
      </c>
      <c r="K439" t="str">
        <f t="shared" si="409"/>
        <v>Gestión y manejo de los residuos y desechos sólidos</v>
      </c>
      <c r="L439" s="150">
        <f>+VLOOKUP($E439,ISP_2018!$B$8:$T$347,12,0)</f>
        <v>6.4431234447969304E-2</v>
      </c>
      <c r="M439" s="142" t="str">
        <f>+VLOOKUP($E439,ISP_2018!$B$8:$T$347,13,0)</f>
        <v>Bajo</v>
      </c>
    </row>
    <row r="440" spans="1:13" x14ac:dyDescent="0.3">
      <c r="A440" s="139">
        <f t="shared" si="397"/>
        <v>12</v>
      </c>
      <c r="B440" s="148">
        <f t="shared" si="399"/>
        <v>16</v>
      </c>
      <c r="D440" s="149" t="str">
        <f>+VLOOKUP($A440,mUNICIPIOS!$B$4:$F$343,2,0)</f>
        <v>Guatemala</v>
      </c>
      <c r="E440" s="149">
        <f>+VLOOKUP($A440,mUNICIPIOS!$B$4:$F$343,3,0)</f>
        <v>112</v>
      </c>
      <c r="F440" s="149" t="str">
        <f>+VLOOKUP($A440,mUNICIPIOS!$B$4:$F$343,4,0)</f>
        <v>Chuarrancho</v>
      </c>
      <c r="G440" s="139" t="str">
        <f t="shared" ref="G440:K440" si="410">+G402</f>
        <v>03</v>
      </c>
      <c r="H440" t="str">
        <f t="shared" si="410"/>
        <v>ISP</v>
      </c>
      <c r="I440" t="str">
        <f t="shared" si="410"/>
        <v>Índice de Servicios Públicos</v>
      </c>
      <c r="J440" t="str">
        <f t="shared" si="410"/>
        <v>03-05</v>
      </c>
      <c r="K440" t="str">
        <f t="shared" si="410"/>
        <v>Gestión de servicios públicos municipales</v>
      </c>
      <c r="L440" s="150">
        <f>+VLOOKUP($E440,ISP_2018!$B$8:$T$347,15,0)</f>
        <v>0.25806451612903225</v>
      </c>
      <c r="M440" s="142" t="str">
        <f>+VLOOKUP($E440,ISP_2018!$B$8:$T$347,16,0)</f>
        <v>Medio bajo</v>
      </c>
    </row>
    <row r="441" spans="1:13" x14ac:dyDescent="0.3">
      <c r="A441" s="139">
        <f t="shared" si="397"/>
        <v>12</v>
      </c>
      <c r="B441" s="148">
        <f t="shared" si="399"/>
        <v>17</v>
      </c>
      <c r="D441" s="149" t="str">
        <f>+VLOOKUP($A441,mUNICIPIOS!$B$4:$F$343,2,0)</f>
        <v>Guatemala</v>
      </c>
      <c r="E441" s="149">
        <f>+VLOOKUP($A441,mUNICIPIOS!$B$4:$F$343,3,0)</f>
        <v>112</v>
      </c>
      <c r="F441" s="149" t="str">
        <f>+VLOOKUP($A441,mUNICIPIOS!$B$4:$F$343,4,0)</f>
        <v>Chuarrancho</v>
      </c>
      <c r="G441" s="139" t="str">
        <f t="shared" ref="G441:K441" si="411">+G403</f>
        <v>03</v>
      </c>
      <c r="H441" t="str">
        <f t="shared" si="411"/>
        <v>ISP</v>
      </c>
      <c r="I441" t="str">
        <f t="shared" si="411"/>
        <v>Índice de Servicios Públicos</v>
      </c>
      <c r="J441" t="str">
        <f t="shared" si="411"/>
        <v>INDICE</v>
      </c>
      <c r="K441">
        <f t="shared" si="411"/>
        <v>0</v>
      </c>
      <c r="L441" s="150">
        <f>+VLOOKUP($E441,ISP_2018!$B$8:$T$347,18,0)</f>
        <v>0.47928680628570708</v>
      </c>
      <c r="M441" s="142" t="str">
        <f>+VLOOKUP($E441,ISP_2018!$B$8:$T$347,19,0)</f>
        <v>Medio</v>
      </c>
    </row>
    <row r="442" spans="1:13" x14ac:dyDescent="0.3">
      <c r="A442" s="139">
        <f t="shared" si="397"/>
        <v>12</v>
      </c>
      <c r="B442" s="148">
        <f t="shared" si="399"/>
        <v>18</v>
      </c>
      <c r="D442" s="149" t="str">
        <f>+VLOOKUP($A442,mUNICIPIOS!$B$4:$F$343,2,0)</f>
        <v>Guatemala</v>
      </c>
      <c r="E442" s="149">
        <f>+VLOOKUP($A442,mUNICIPIOS!$B$4:$F$343,3,0)</f>
        <v>112</v>
      </c>
      <c r="F442" s="149" t="str">
        <f>+VLOOKUP($A442,mUNICIPIOS!$B$4:$F$343,4,0)</f>
        <v>Chuarrancho</v>
      </c>
      <c r="G442" s="139" t="str">
        <f t="shared" ref="G442:K442" si="412">+G404</f>
        <v>04</v>
      </c>
      <c r="H442" t="str">
        <f t="shared" si="412"/>
        <v>IGA</v>
      </c>
      <c r="I442" t="str">
        <f t="shared" si="412"/>
        <v>Índice de Gestión Administrativa</v>
      </c>
      <c r="J442" t="str">
        <f t="shared" si="412"/>
        <v>04-01</v>
      </c>
      <c r="K442" t="str">
        <f t="shared" si="412"/>
        <v>Existencia de elementos de atención municipal orientada al vecino</v>
      </c>
      <c r="L442" s="150">
        <f>+VLOOKUP($E442,IGA_2018!$B$8:$N$347,3,0)</f>
        <v>0.5</v>
      </c>
      <c r="M442" s="142" t="str">
        <f>+VLOOKUP($E442,IGA_2018!$B$8:$N$347,4,0)</f>
        <v>Medio</v>
      </c>
    </row>
    <row r="443" spans="1:13" x14ac:dyDescent="0.3">
      <c r="A443" s="139">
        <f t="shared" si="397"/>
        <v>12</v>
      </c>
      <c r="B443" s="148">
        <f t="shared" si="399"/>
        <v>19</v>
      </c>
      <c r="D443" s="149" t="str">
        <f>+VLOOKUP($A443,mUNICIPIOS!$B$4:$F$343,2,0)</f>
        <v>Guatemala</v>
      </c>
      <c r="E443" s="149">
        <f>+VLOOKUP($A443,mUNICIPIOS!$B$4:$F$343,3,0)</f>
        <v>112</v>
      </c>
      <c r="F443" s="149" t="str">
        <f>+VLOOKUP($A443,mUNICIPIOS!$B$4:$F$343,4,0)</f>
        <v>Chuarrancho</v>
      </c>
      <c r="G443" s="139" t="str">
        <f t="shared" ref="G443:K443" si="413">+G405</f>
        <v>04</v>
      </c>
      <c r="H443" t="str">
        <f t="shared" si="413"/>
        <v>IGA</v>
      </c>
      <c r="I443" t="str">
        <f t="shared" si="413"/>
        <v>Índice de Gestión Administrativa</v>
      </c>
      <c r="J443" t="str">
        <f t="shared" si="413"/>
        <v>04-02</v>
      </c>
      <c r="K443" t="str">
        <f t="shared" si="413"/>
        <v>Gestión del recurso humano.</v>
      </c>
      <c r="L443" s="150">
        <f>+VLOOKUP($E443,IGA_2018!$B$8:$N$347,6,0)</f>
        <v>0.49549317537986109</v>
      </c>
      <c r="M443" s="142" t="str">
        <f>+VLOOKUP($E443,IGA_2018!$B$8:$N$347,7,0)</f>
        <v>Medio</v>
      </c>
    </row>
    <row r="444" spans="1:13" x14ac:dyDescent="0.3">
      <c r="A444" s="139">
        <f t="shared" si="397"/>
        <v>12</v>
      </c>
      <c r="B444" s="148">
        <f t="shared" si="399"/>
        <v>20</v>
      </c>
      <c r="D444" s="149" t="str">
        <f>+VLOOKUP($A444,mUNICIPIOS!$B$4:$F$343,2,0)</f>
        <v>Guatemala</v>
      </c>
      <c r="E444" s="149">
        <f>+VLOOKUP($A444,mUNICIPIOS!$B$4:$F$343,3,0)</f>
        <v>112</v>
      </c>
      <c r="F444" s="149" t="str">
        <f>+VLOOKUP($A444,mUNICIPIOS!$B$4:$F$343,4,0)</f>
        <v>Chuarrancho</v>
      </c>
      <c r="G444" s="139" t="str">
        <f t="shared" ref="G444:K444" si="414">+G406</f>
        <v>04</v>
      </c>
      <c r="H444" t="str">
        <f t="shared" si="414"/>
        <v>IGA</v>
      </c>
      <c r="I444" t="str">
        <f t="shared" si="414"/>
        <v>Índice de Gestión Administrativa</v>
      </c>
      <c r="J444" t="str">
        <f t="shared" si="414"/>
        <v>04-03</v>
      </c>
      <c r="K444" t="str">
        <f t="shared" si="414"/>
        <v>Existencia de oficinas municipales con instrumentos de gestión.</v>
      </c>
      <c r="L444" s="150">
        <f>+VLOOKUP($E444,IGA_2018!$B$8:$N$347,9,0)</f>
        <v>0.85535714285714293</v>
      </c>
      <c r="M444" s="142" t="str">
        <f>+VLOOKUP($E444,IGA_2018!$B$8:$N$347,10,0)</f>
        <v>Alto</v>
      </c>
    </row>
    <row r="445" spans="1:13" x14ac:dyDescent="0.3">
      <c r="A445" s="139">
        <f t="shared" si="397"/>
        <v>12</v>
      </c>
      <c r="B445" s="148">
        <f t="shared" si="399"/>
        <v>21</v>
      </c>
      <c r="D445" s="149" t="str">
        <f>+VLOOKUP($A445,mUNICIPIOS!$B$4:$F$343,2,0)</f>
        <v>Guatemala</v>
      </c>
      <c r="E445" s="149">
        <f>+VLOOKUP($A445,mUNICIPIOS!$B$4:$F$343,3,0)</f>
        <v>112</v>
      </c>
      <c r="F445" s="149" t="str">
        <f>+VLOOKUP($A445,mUNICIPIOS!$B$4:$F$343,4,0)</f>
        <v>Chuarrancho</v>
      </c>
      <c r="G445" s="139" t="str">
        <f t="shared" ref="G445:K445" si="415">+G407</f>
        <v>04</v>
      </c>
      <c r="H445" t="str">
        <f t="shared" si="415"/>
        <v>IGA</v>
      </c>
      <c r="I445" t="str">
        <f t="shared" si="415"/>
        <v>Índice de Gestión Administrativa</v>
      </c>
      <c r="J445" t="str">
        <f t="shared" si="415"/>
        <v>INDICE</v>
      </c>
      <c r="K445">
        <f t="shared" si="415"/>
        <v>0</v>
      </c>
      <c r="L445" s="150">
        <f>+VLOOKUP($E445,IGA_2018!$B$8:$N$347,12,0)</f>
        <v>0.62279761138295142</v>
      </c>
      <c r="M445" s="142" t="str">
        <f>+VLOOKUP($E445,IGA_2018!$B$8:$N$347,13,0)</f>
        <v>Medio alto</v>
      </c>
    </row>
    <row r="446" spans="1:13" x14ac:dyDescent="0.3">
      <c r="A446" s="139">
        <f t="shared" si="397"/>
        <v>12</v>
      </c>
      <c r="B446" s="148">
        <f t="shared" si="399"/>
        <v>22</v>
      </c>
      <c r="D446" s="149" t="str">
        <f>+VLOOKUP($A446,mUNICIPIOS!$B$4:$F$343,2,0)</f>
        <v>Guatemala</v>
      </c>
      <c r="E446" s="149">
        <f>+VLOOKUP($A446,mUNICIPIOS!$B$4:$F$343,3,0)</f>
        <v>112</v>
      </c>
      <c r="F446" s="149" t="str">
        <f>+VLOOKUP($A446,mUNICIPIOS!$B$4:$F$343,4,0)</f>
        <v>Chuarrancho</v>
      </c>
      <c r="G446" s="139" t="str">
        <f t="shared" ref="G446:K446" si="416">+G408</f>
        <v>05</v>
      </c>
      <c r="H446" t="str">
        <f t="shared" si="416"/>
        <v>IGF</v>
      </c>
      <c r="I446" t="str">
        <f t="shared" si="416"/>
        <v>Índice de Gestión Financiera</v>
      </c>
      <c r="J446" t="str">
        <f t="shared" si="416"/>
        <v>05-01</v>
      </c>
      <c r="K446" t="str">
        <f t="shared" si="416"/>
        <v>Autonomía financiera municipal</v>
      </c>
      <c r="L446" s="150">
        <f>+VLOOKUP($E446,IGF_2018!$B$8:$Z$347,3,0)</f>
        <v>8.8267023184349563E-2</v>
      </c>
      <c r="M446" s="142" t="str">
        <f>+VLOOKUP($E446,IGF_2018!$B$8:$Z$347,4,0)</f>
        <v>Bajo</v>
      </c>
    </row>
    <row r="447" spans="1:13" x14ac:dyDescent="0.3">
      <c r="A447" s="139">
        <f t="shared" si="397"/>
        <v>12</v>
      </c>
      <c r="B447" s="148">
        <f t="shared" si="399"/>
        <v>23</v>
      </c>
      <c r="D447" s="149" t="str">
        <f>+VLOOKUP($A447,mUNICIPIOS!$B$4:$F$343,2,0)</f>
        <v>Guatemala</v>
      </c>
      <c r="E447" s="149">
        <f>+VLOOKUP($A447,mUNICIPIOS!$B$4:$F$343,3,0)</f>
        <v>112</v>
      </c>
      <c r="F447" s="149" t="str">
        <f>+VLOOKUP($A447,mUNICIPIOS!$B$4:$F$343,4,0)</f>
        <v>Chuarrancho</v>
      </c>
      <c r="G447" s="139" t="str">
        <f t="shared" ref="G447:K447" si="417">+G409</f>
        <v>05</v>
      </c>
      <c r="H447" t="str">
        <f t="shared" si="417"/>
        <v>IGF</v>
      </c>
      <c r="I447" t="str">
        <f t="shared" si="417"/>
        <v>Índice de Gestión Financiera</v>
      </c>
      <c r="J447" t="str">
        <f t="shared" si="417"/>
        <v>05-02</v>
      </c>
      <c r="K447" t="str">
        <f t="shared" si="417"/>
        <v xml:space="preserve">Ingresos propios por habitante -sin regalías- </v>
      </c>
      <c r="L447" s="150">
        <f>+VLOOKUP($E447,IGF_2018!$B$8:$Z$347,6,0)</f>
        <v>0.21761803009530359</v>
      </c>
      <c r="M447" s="142" t="str">
        <f>+VLOOKUP($E447,IGF_2018!$B$8:$Z$347,7,0)</f>
        <v>Medio bajo</v>
      </c>
    </row>
    <row r="448" spans="1:13" x14ac:dyDescent="0.3">
      <c r="A448" s="139">
        <f t="shared" si="397"/>
        <v>12</v>
      </c>
      <c r="B448" s="148">
        <f t="shared" si="399"/>
        <v>24</v>
      </c>
      <c r="D448" s="149" t="str">
        <f>+VLOOKUP($A448,mUNICIPIOS!$B$4:$F$343,2,0)</f>
        <v>Guatemala</v>
      </c>
      <c r="E448" s="149">
        <f>+VLOOKUP($A448,mUNICIPIOS!$B$4:$F$343,3,0)</f>
        <v>112</v>
      </c>
      <c r="F448" s="149" t="str">
        <f>+VLOOKUP($A448,mUNICIPIOS!$B$4:$F$343,4,0)</f>
        <v>Chuarrancho</v>
      </c>
      <c r="G448" s="139" t="str">
        <f t="shared" ref="G448:K448" si="418">+G410</f>
        <v>05</v>
      </c>
      <c r="H448" t="str">
        <f t="shared" si="418"/>
        <v>IGF</v>
      </c>
      <c r="I448" t="str">
        <f t="shared" si="418"/>
        <v>Índice de Gestión Financiera</v>
      </c>
      <c r="J448" t="str">
        <f t="shared" si="418"/>
        <v>05-03</v>
      </c>
      <c r="K448" t="str">
        <f t="shared" si="418"/>
        <v>Ingresos del IUSI en relación a los ingresos propios -sin regalías-</v>
      </c>
      <c r="L448" s="150">
        <f>+VLOOKUP($E448,IGF_2018!$B$8:$Z$347,9,0)</f>
        <v>3.4344256481904686E-2</v>
      </c>
      <c r="M448" s="142" t="str">
        <f>+VLOOKUP($E448,IGF_2018!$B$8:$Z$347,10,0)</f>
        <v>Bajo</v>
      </c>
    </row>
    <row r="449" spans="1:13" x14ac:dyDescent="0.3">
      <c r="A449" s="139">
        <f t="shared" si="397"/>
        <v>12</v>
      </c>
      <c r="B449" s="148">
        <f t="shared" si="399"/>
        <v>25</v>
      </c>
      <c r="D449" s="149" t="str">
        <f>+VLOOKUP($A449,mUNICIPIOS!$B$4:$F$343,2,0)</f>
        <v>Guatemala</v>
      </c>
      <c r="E449" s="149">
        <f>+VLOOKUP($A449,mUNICIPIOS!$B$4:$F$343,3,0)</f>
        <v>112</v>
      </c>
      <c r="F449" s="149" t="str">
        <f>+VLOOKUP($A449,mUNICIPIOS!$B$4:$F$343,4,0)</f>
        <v>Chuarrancho</v>
      </c>
      <c r="G449" s="139" t="str">
        <f t="shared" ref="G449:K449" si="419">+G411</f>
        <v>05</v>
      </c>
      <c r="H449" t="str">
        <f t="shared" si="419"/>
        <v>IGF</v>
      </c>
      <c r="I449" t="str">
        <f t="shared" si="419"/>
        <v>Índice de Gestión Financiera</v>
      </c>
      <c r="J449" t="str">
        <f t="shared" si="419"/>
        <v>05-04</v>
      </c>
      <c r="K449" t="str">
        <f t="shared" si="419"/>
        <v>Inversión anual en capital fijo por habitante</v>
      </c>
      <c r="L449" s="150">
        <f>+VLOOKUP($E449,IGF_2018!$B$8:$Z$347,12,0)</f>
        <v>0.49187970605887976</v>
      </c>
      <c r="M449" s="142" t="str">
        <f>+VLOOKUP($E449,IGF_2018!$B$8:$Z$347,13,0)</f>
        <v>Medio</v>
      </c>
    </row>
    <row r="450" spans="1:13" x14ac:dyDescent="0.3">
      <c r="A450" s="139">
        <f t="shared" si="397"/>
        <v>12</v>
      </c>
      <c r="B450" s="148">
        <f t="shared" si="399"/>
        <v>26</v>
      </c>
      <c r="D450" s="149" t="str">
        <f>+VLOOKUP($A450,mUNICIPIOS!$B$4:$F$343,2,0)</f>
        <v>Guatemala</v>
      </c>
      <c r="E450" s="149">
        <f>+VLOOKUP($A450,mUNICIPIOS!$B$4:$F$343,3,0)</f>
        <v>112</v>
      </c>
      <c r="F450" s="149" t="str">
        <f>+VLOOKUP($A450,mUNICIPIOS!$B$4:$F$343,4,0)</f>
        <v>Chuarrancho</v>
      </c>
      <c r="G450" s="139" t="str">
        <f t="shared" ref="G450:K450" si="420">+G412</f>
        <v>05</v>
      </c>
      <c r="H450" t="str">
        <f t="shared" si="420"/>
        <v>IGF</v>
      </c>
      <c r="I450" t="str">
        <f t="shared" si="420"/>
        <v>Índice de Gestión Financiera</v>
      </c>
      <c r="J450" t="str">
        <f t="shared" si="420"/>
        <v>05-05</v>
      </c>
      <c r="K450" t="str">
        <f t="shared" si="420"/>
        <v>Inversión anual en capital fijo con recursos percibidos por ingresos propios</v>
      </c>
      <c r="L450" s="150">
        <f>+VLOOKUP($E450,IGF_2018!$B$8:$Z$347,15,0)</f>
        <v>0</v>
      </c>
      <c r="M450" s="142" t="str">
        <f>+VLOOKUP($E450,IGF_2018!$B$8:$Z$347,16,0)</f>
        <v>Bajo</v>
      </c>
    </row>
    <row r="451" spans="1:13" x14ac:dyDescent="0.3">
      <c r="A451" s="139">
        <f t="shared" si="397"/>
        <v>12</v>
      </c>
      <c r="B451" s="148">
        <f t="shared" si="399"/>
        <v>27</v>
      </c>
      <c r="D451" s="149" t="str">
        <f>+VLOOKUP($A451,mUNICIPIOS!$B$4:$F$343,2,0)</f>
        <v>Guatemala</v>
      </c>
      <c r="E451" s="149">
        <f>+VLOOKUP($A451,mUNICIPIOS!$B$4:$F$343,3,0)</f>
        <v>112</v>
      </c>
      <c r="F451" s="149" t="str">
        <f>+VLOOKUP($A451,mUNICIPIOS!$B$4:$F$343,4,0)</f>
        <v>Chuarrancho</v>
      </c>
      <c r="G451" s="139" t="str">
        <f t="shared" ref="G451:K451" si="421">+G413</f>
        <v>05</v>
      </c>
      <c r="H451" t="str">
        <f t="shared" si="421"/>
        <v>IGF</v>
      </c>
      <c r="I451" t="str">
        <f t="shared" si="421"/>
        <v>Índice de Gestión Financiera</v>
      </c>
      <c r="J451" t="str">
        <f t="shared" si="421"/>
        <v>05-06</v>
      </c>
      <c r="K451" t="str">
        <f t="shared" si="421"/>
        <v xml:space="preserve">Inversión anual en capital fijo con recursos percibidos por transferencias del Gobierno Central </v>
      </c>
      <c r="L451" s="150">
        <f>+VLOOKUP($E451,IGF_2018!$B$8:$Z$347,18,0)</f>
        <v>0.25908625593931689</v>
      </c>
      <c r="M451" s="142" t="str">
        <f>+VLOOKUP($E451,IGF_2018!$B$8:$Z$347,19,0)</f>
        <v>Medio bajo</v>
      </c>
    </row>
    <row r="452" spans="1:13" x14ac:dyDescent="0.3">
      <c r="A452" s="139">
        <f t="shared" si="397"/>
        <v>12</v>
      </c>
      <c r="B452" s="148">
        <f t="shared" si="399"/>
        <v>28</v>
      </c>
      <c r="D452" s="149" t="str">
        <f>+VLOOKUP($A452,mUNICIPIOS!$B$4:$F$343,2,0)</f>
        <v>Guatemala</v>
      </c>
      <c r="E452" s="149">
        <f>+VLOOKUP($A452,mUNICIPIOS!$B$4:$F$343,3,0)</f>
        <v>112</v>
      </c>
      <c r="F452" s="149" t="str">
        <f>+VLOOKUP($A452,mUNICIPIOS!$B$4:$F$343,4,0)</f>
        <v>Chuarrancho</v>
      </c>
      <c r="G452" s="139" t="str">
        <f t="shared" ref="G452:K452" si="422">+G414</f>
        <v>05</v>
      </c>
      <c r="H452" t="str">
        <f t="shared" si="422"/>
        <v>IGF</v>
      </c>
      <c r="I452" t="str">
        <f t="shared" si="422"/>
        <v>Índice de Gestión Financiera</v>
      </c>
      <c r="J452" t="str">
        <f t="shared" si="422"/>
        <v>05-07</v>
      </c>
      <c r="K452" t="str">
        <f t="shared" si="422"/>
        <v>Financiamiento por endeudamiento municipal</v>
      </c>
      <c r="L452" s="150">
        <f>+VLOOKUP($E452,IGF_2018!$B$8:$Z$347,21,0)</f>
        <v>1</v>
      </c>
      <c r="M452" s="142" t="str">
        <f>+VLOOKUP($E452,IGF_2018!$B$8:$Z$347,22,0)</f>
        <v>Alto</v>
      </c>
    </row>
    <row r="453" spans="1:13" x14ac:dyDescent="0.3">
      <c r="A453" s="139">
        <f t="shared" si="397"/>
        <v>12</v>
      </c>
      <c r="B453" s="148">
        <f t="shared" si="399"/>
        <v>29</v>
      </c>
      <c r="D453" s="149" t="str">
        <f>+VLOOKUP($A453,mUNICIPIOS!$B$4:$F$343,2,0)</f>
        <v>Guatemala</v>
      </c>
      <c r="E453" s="149">
        <f>+VLOOKUP($A453,mUNICIPIOS!$B$4:$F$343,3,0)</f>
        <v>112</v>
      </c>
      <c r="F453" s="149" t="str">
        <f>+VLOOKUP($A453,mUNICIPIOS!$B$4:$F$343,4,0)</f>
        <v>Chuarrancho</v>
      </c>
      <c r="G453" s="139" t="str">
        <f t="shared" ref="G453:K453" si="423">+G415</f>
        <v>05</v>
      </c>
      <c r="H453" t="str">
        <f t="shared" si="423"/>
        <v>IGF</v>
      </c>
      <c r="I453" t="str">
        <f t="shared" si="423"/>
        <v>Índice de Gestión Financiera</v>
      </c>
      <c r="J453" t="str">
        <f t="shared" si="423"/>
        <v>INDICE</v>
      </c>
      <c r="K453">
        <f t="shared" si="423"/>
        <v>0</v>
      </c>
      <c r="L453" s="150">
        <f>+VLOOKUP($E453,IGF_2018!$B$8:$Z$347,24,0)</f>
        <v>0.33970803250394077</v>
      </c>
      <c r="M453" s="142" t="str">
        <f>+VLOOKUP($E453,IGF_2018!$B$8:$Z$347,25,0)</f>
        <v>Medio bajo</v>
      </c>
    </row>
    <row r="454" spans="1:13" x14ac:dyDescent="0.3">
      <c r="A454" s="139">
        <f t="shared" si="397"/>
        <v>12</v>
      </c>
      <c r="B454" s="148">
        <f t="shared" si="399"/>
        <v>30</v>
      </c>
      <c r="D454" s="149" t="str">
        <f>+VLOOKUP($A454,mUNICIPIOS!$B$4:$F$343,2,0)</f>
        <v>Guatemala</v>
      </c>
      <c r="E454" s="149">
        <f>+VLOOKUP($A454,mUNICIPIOS!$B$4:$F$343,3,0)</f>
        <v>112</v>
      </c>
      <c r="F454" s="149" t="str">
        <f>+VLOOKUP($A454,mUNICIPIOS!$B$4:$F$343,4,0)</f>
        <v>Chuarrancho</v>
      </c>
      <c r="G454" s="139" t="str">
        <f t="shared" ref="G454:K454" si="424">+G416</f>
        <v>06</v>
      </c>
      <c r="H454" t="str">
        <f t="shared" si="424"/>
        <v>IGE</v>
      </c>
      <c r="I454" t="str">
        <f t="shared" si="424"/>
        <v>Índice de Gestión Estratégica</v>
      </c>
      <c r="J454" t="str">
        <f t="shared" si="424"/>
        <v>06-01</v>
      </c>
      <c r="K454" t="str">
        <f t="shared" si="424"/>
        <v>Ejecución del Plan Operativo Anual  (POA)</v>
      </c>
      <c r="L454" s="150">
        <f>+VLOOKUP($E454,IGE_2018!$B$8:$Z$347,3,0)</f>
        <v>0.52304508487704116</v>
      </c>
      <c r="M454" s="142" t="str">
        <f>+VLOOKUP($E454,IGE_2018!$B$8:$Z$347,4,0)</f>
        <v>Medio</v>
      </c>
    </row>
    <row r="455" spans="1:13" x14ac:dyDescent="0.3">
      <c r="A455" s="139">
        <f t="shared" si="397"/>
        <v>12</v>
      </c>
      <c r="B455" s="148">
        <f t="shared" si="399"/>
        <v>31</v>
      </c>
      <c r="D455" s="149" t="str">
        <f>+VLOOKUP($A455,mUNICIPIOS!$B$4:$F$343,2,0)</f>
        <v>Guatemala</v>
      </c>
      <c r="E455" s="149">
        <f>+VLOOKUP($A455,mUNICIPIOS!$B$4:$F$343,3,0)</f>
        <v>112</v>
      </c>
      <c r="F455" s="149" t="str">
        <f>+VLOOKUP($A455,mUNICIPIOS!$B$4:$F$343,4,0)</f>
        <v>Chuarrancho</v>
      </c>
      <c r="G455" s="139" t="str">
        <f t="shared" ref="G455:K455" si="425">+G417</f>
        <v>06</v>
      </c>
      <c r="H455" t="str">
        <f t="shared" si="425"/>
        <v>IGE</v>
      </c>
      <c r="I455" t="str">
        <f t="shared" si="425"/>
        <v>Índice de Gestión Estratégica</v>
      </c>
      <c r="J455" t="str">
        <f t="shared" si="425"/>
        <v>06-02</v>
      </c>
      <c r="K455" t="str">
        <f t="shared" si="425"/>
        <v>Relación Plan de Desarrollo Municipal y Ordenamiento Territorial (PDM-OT) - Plan Estratégico Institucional (PEI) - Plan Operativo Multianual (POM) - Plan Operativo Anual (POA)</v>
      </c>
      <c r="L455" s="150">
        <f>+VLOOKUP($E455,IGE_2018!$B$8:$Z$347,6,0)</f>
        <v>0.59666666666666668</v>
      </c>
      <c r="M455" s="142" t="str">
        <f>+VLOOKUP($E455,IGE_2018!$B$8:$Z$347,7,0)</f>
        <v>Medio</v>
      </c>
    </row>
    <row r="456" spans="1:13" x14ac:dyDescent="0.3">
      <c r="A456" s="139">
        <f t="shared" si="397"/>
        <v>12</v>
      </c>
      <c r="B456" s="148">
        <f t="shared" si="399"/>
        <v>32</v>
      </c>
      <c r="D456" s="149" t="str">
        <f>+VLOOKUP($A456,mUNICIPIOS!$B$4:$F$343,2,0)</f>
        <v>Guatemala</v>
      </c>
      <c r="E456" s="149">
        <f>+VLOOKUP($A456,mUNICIPIOS!$B$4:$F$343,3,0)</f>
        <v>112</v>
      </c>
      <c r="F456" s="149" t="str">
        <f>+VLOOKUP($A456,mUNICIPIOS!$B$4:$F$343,4,0)</f>
        <v>Chuarrancho</v>
      </c>
      <c r="G456" s="139" t="str">
        <f t="shared" ref="G456:K456" si="426">+G418</f>
        <v>06</v>
      </c>
      <c r="H456" t="str">
        <f t="shared" si="426"/>
        <v>IGE</v>
      </c>
      <c r="I456" t="str">
        <f t="shared" si="426"/>
        <v>Índice de Gestión Estratégica</v>
      </c>
      <c r="J456" t="str">
        <f t="shared" si="426"/>
        <v>06-03</v>
      </c>
      <c r="K456" t="str">
        <f t="shared" si="426"/>
        <v>Presupuesto de egresos relacionado a competencias municipales que responden a prioridades nacionales de desarrollo.</v>
      </c>
      <c r="L456" s="150">
        <f>+VLOOKUP($E456,IGE_2018!$B$8:$Z$347,9,0)</f>
        <v>0.99999999999999933</v>
      </c>
      <c r="M456" s="142" t="str">
        <f>+VLOOKUP($E456,IGE_2018!$B$8:$Z$347,10,0)</f>
        <v>Alto</v>
      </c>
    </row>
    <row r="457" spans="1:13" x14ac:dyDescent="0.3">
      <c r="A457" s="139">
        <f t="shared" si="397"/>
        <v>12</v>
      </c>
      <c r="B457" s="148">
        <f t="shared" si="399"/>
        <v>33</v>
      </c>
      <c r="D457" s="149" t="str">
        <f>+VLOOKUP($A457,mUNICIPIOS!$B$4:$F$343,2,0)</f>
        <v>Guatemala</v>
      </c>
      <c r="E457" s="149">
        <f>+VLOOKUP($A457,mUNICIPIOS!$B$4:$F$343,3,0)</f>
        <v>112</v>
      </c>
      <c r="F457" s="149" t="str">
        <f>+VLOOKUP($A457,mUNICIPIOS!$B$4:$F$343,4,0)</f>
        <v>Chuarrancho</v>
      </c>
      <c r="G457" s="139" t="str">
        <f t="shared" ref="G457:K457" si="427">+G419</f>
        <v>06</v>
      </c>
      <c r="H457" t="str">
        <f t="shared" si="427"/>
        <v>IGE</v>
      </c>
      <c r="I457" t="str">
        <f t="shared" si="427"/>
        <v>Índice de Gestión Estratégica</v>
      </c>
      <c r="J457" t="str">
        <f t="shared" si="427"/>
        <v>06-04</v>
      </c>
      <c r="K457" t="str">
        <f t="shared" si="427"/>
        <v>Institucionalización de la gestión ordenada del territorio</v>
      </c>
      <c r="L457" s="150">
        <f>+VLOOKUP($E457,IGE_2018!$B$8:$Z$347,12,0)</f>
        <v>0.35</v>
      </c>
      <c r="M457" s="142" t="str">
        <f>+VLOOKUP($E457,IGE_2018!$B$8:$Z$347,13,0)</f>
        <v>Medio bajo</v>
      </c>
    </row>
    <row r="458" spans="1:13" x14ac:dyDescent="0.3">
      <c r="A458" s="139">
        <f t="shared" si="397"/>
        <v>12</v>
      </c>
      <c r="B458" s="148">
        <f t="shared" si="399"/>
        <v>34</v>
      </c>
      <c r="D458" s="149" t="str">
        <f>+VLOOKUP($A458,mUNICIPIOS!$B$4:$F$343,2,0)</f>
        <v>Guatemala</v>
      </c>
      <c r="E458" s="149">
        <f>+VLOOKUP($A458,mUNICIPIOS!$B$4:$F$343,3,0)</f>
        <v>112</v>
      </c>
      <c r="F458" s="149" t="str">
        <f>+VLOOKUP($A458,mUNICIPIOS!$B$4:$F$343,4,0)</f>
        <v>Chuarrancho</v>
      </c>
      <c r="G458" s="139" t="str">
        <f t="shared" ref="G458:K458" si="428">+G420</f>
        <v>06</v>
      </c>
      <c r="H458" t="str">
        <f t="shared" si="428"/>
        <v>IGE</v>
      </c>
      <c r="I458" t="str">
        <f t="shared" si="428"/>
        <v>Índice de Gestión Estratégica</v>
      </c>
      <c r="J458" t="str">
        <f t="shared" si="428"/>
        <v>06-05</v>
      </c>
      <c r="K458" t="str">
        <f t="shared" si="428"/>
        <v>Acciones para la gestión ordenada del territorio</v>
      </c>
      <c r="L458" s="150">
        <f>+VLOOKUP($E458,IGE_2018!$B$8:$Z$347,15,0)</f>
        <v>0</v>
      </c>
      <c r="M458" s="142" t="str">
        <f>+VLOOKUP($E458,IGE_2018!$B$8:$Z$347,16,0)</f>
        <v>Bajo</v>
      </c>
    </row>
    <row r="459" spans="1:13" x14ac:dyDescent="0.3">
      <c r="A459" s="139">
        <f t="shared" si="397"/>
        <v>12</v>
      </c>
      <c r="B459" s="148">
        <f t="shared" si="399"/>
        <v>35</v>
      </c>
      <c r="D459" s="149" t="str">
        <f>+VLOOKUP($A459,mUNICIPIOS!$B$4:$F$343,2,0)</f>
        <v>Guatemala</v>
      </c>
      <c r="E459" s="149">
        <f>+VLOOKUP($A459,mUNICIPIOS!$B$4:$F$343,3,0)</f>
        <v>112</v>
      </c>
      <c r="F459" s="149" t="str">
        <f>+VLOOKUP($A459,mUNICIPIOS!$B$4:$F$343,4,0)</f>
        <v>Chuarrancho</v>
      </c>
      <c r="G459" s="139" t="str">
        <f t="shared" ref="G459:K459" si="429">+G421</f>
        <v>06</v>
      </c>
      <c r="H459" t="str">
        <f t="shared" si="429"/>
        <v>IGE</v>
      </c>
      <c r="I459" t="str">
        <f t="shared" si="429"/>
        <v>Índice de Gestión Estratégica</v>
      </c>
      <c r="J459" t="str">
        <f t="shared" si="429"/>
        <v>06-06</v>
      </c>
      <c r="K459" t="str">
        <f t="shared" si="429"/>
        <v>Gestión de riesgo en la formulación de proyectos derivados de la planificación operativa anual</v>
      </c>
      <c r="L459" s="150">
        <f>+VLOOKUP($E459,IGE_2018!$B$8:$Z$347,18,0)</f>
        <v>0.36842105263157893</v>
      </c>
      <c r="M459" s="142" t="str">
        <f>+VLOOKUP($E459,IGE_2018!$B$8:$Z$347,19,0)</f>
        <v>Medio bajo</v>
      </c>
    </row>
    <row r="460" spans="1:13" x14ac:dyDescent="0.3">
      <c r="A460" s="139">
        <f t="shared" si="397"/>
        <v>12</v>
      </c>
      <c r="B460" s="148">
        <f t="shared" si="399"/>
        <v>36</v>
      </c>
      <c r="D460" s="149" t="str">
        <f>+VLOOKUP($A460,mUNICIPIOS!$B$4:$F$343,2,0)</f>
        <v>Guatemala</v>
      </c>
      <c r="E460" s="149">
        <f>+VLOOKUP($A460,mUNICIPIOS!$B$4:$F$343,3,0)</f>
        <v>112</v>
      </c>
      <c r="F460" s="149" t="str">
        <f>+VLOOKUP($A460,mUNICIPIOS!$B$4:$F$343,4,0)</f>
        <v>Chuarrancho</v>
      </c>
      <c r="G460" s="139" t="str">
        <f t="shared" ref="G460:K460" si="430">+G422</f>
        <v>06</v>
      </c>
      <c r="H460" t="str">
        <f t="shared" si="430"/>
        <v>IGE</v>
      </c>
      <c r="I460" t="str">
        <f t="shared" si="430"/>
        <v>Índice de Gestión Estratégica</v>
      </c>
      <c r="J460" t="str">
        <f t="shared" si="430"/>
        <v>06-07</v>
      </c>
      <c r="K460" t="str">
        <f t="shared" si="430"/>
        <v>Ingresos por servicios ambientales en relación a los ingresos propios sin regalías</v>
      </c>
      <c r="L460" s="150">
        <f>+VLOOKUP($E460,IGE_2018!$B$8:$Z$347,21,0)</f>
        <v>4.8522682097099168E-3</v>
      </c>
      <c r="M460" s="142" t="str">
        <f>+VLOOKUP($E460,IGE_2018!$B$8:$Z$347,22,0)</f>
        <v>Bajo</v>
      </c>
    </row>
    <row r="461" spans="1:13" x14ac:dyDescent="0.3">
      <c r="A461" s="139">
        <f t="shared" si="397"/>
        <v>12</v>
      </c>
      <c r="B461" s="148">
        <f t="shared" si="399"/>
        <v>37</v>
      </c>
      <c r="D461" s="149" t="str">
        <f>+VLOOKUP($A461,mUNICIPIOS!$B$4:$F$343,2,0)</f>
        <v>Guatemala</v>
      </c>
      <c r="E461" s="149">
        <f>+VLOOKUP($A461,mUNICIPIOS!$B$4:$F$343,3,0)</f>
        <v>112</v>
      </c>
      <c r="F461" s="149" t="str">
        <f>+VLOOKUP($A461,mUNICIPIOS!$B$4:$F$343,4,0)</f>
        <v>Chuarrancho</v>
      </c>
      <c r="G461" s="139" t="str">
        <f t="shared" ref="G461:K461" si="431">+G423</f>
        <v>06</v>
      </c>
      <c r="H461" t="str">
        <f t="shared" si="431"/>
        <v>IGE</v>
      </c>
      <c r="I461" t="str">
        <f t="shared" si="431"/>
        <v>Índice de Gestión Estratégica</v>
      </c>
      <c r="J461" t="str">
        <f t="shared" si="431"/>
        <v>INDICE</v>
      </c>
      <c r="K461">
        <f t="shared" si="431"/>
        <v>0</v>
      </c>
      <c r="L461" s="150">
        <f>+VLOOKUP($E461,IGE_2018!$B$8:$Z$347,24,0)</f>
        <v>0.49028409481568491</v>
      </c>
      <c r="M461" s="142" t="str">
        <f>+VLOOKUP($E461,IGE_2018!$B$8:$Z$347,25,0)</f>
        <v>Medio</v>
      </c>
    </row>
    <row r="462" spans="1:13" x14ac:dyDescent="0.3">
      <c r="A462" s="139">
        <f t="shared" si="397"/>
        <v>12</v>
      </c>
      <c r="B462" s="148">
        <f t="shared" si="399"/>
        <v>38</v>
      </c>
      <c r="D462" s="149" t="str">
        <f>+VLOOKUP($A462,mUNICIPIOS!$B$4:$F$343,2,0)</f>
        <v>Guatemala</v>
      </c>
      <c r="E462" s="149">
        <f>+VLOOKUP($A462,mUNICIPIOS!$B$4:$F$343,3,0)</f>
        <v>112</v>
      </c>
      <c r="F462" s="149" t="str">
        <f>+VLOOKUP($A462,mUNICIPIOS!$B$4:$F$343,4,0)</f>
        <v>Chuarrancho</v>
      </c>
      <c r="G462" s="139" t="str">
        <f t="shared" ref="G462:K462" si="432">+G424</f>
        <v>RANKING</v>
      </c>
      <c r="H462" t="str">
        <f t="shared" si="432"/>
        <v>RGM</v>
      </c>
      <c r="I462" t="str">
        <f t="shared" si="432"/>
        <v>Ranking de la Gestión Municipal 2018</v>
      </c>
      <c r="J462" t="str">
        <f t="shared" si="432"/>
        <v>RANKING</v>
      </c>
      <c r="K462">
        <f t="shared" si="432"/>
        <v>0</v>
      </c>
      <c r="L462" s="151">
        <f>+VLOOKUP($E462,Resultados_generales!$C$8:$AE$347,27,0)</f>
        <v>0.50197609712371982</v>
      </c>
      <c r="M462" t="str">
        <f>+VLOOKUP($E462,Resultados_generales!$C$8:$AE$347,28,0)</f>
        <v>Medio</v>
      </c>
    </row>
    <row r="463" spans="1:13" x14ac:dyDescent="0.3">
      <c r="A463" s="139">
        <f t="shared" si="397"/>
        <v>13</v>
      </c>
      <c r="B463" s="148">
        <f t="shared" si="399"/>
        <v>1</v>
      </c>
      <c r="D463" s="149" t="str">
        <f>+VLOOKUP($A463,mUNICIPIOS!$B$4:$F$343,2,0)</f>
        <v>Guatemala</v>
      </c>
      <c r="E463" s="149">
        <f>+VLOOKUP($A463,mUNICIPIOS!$B$4:$F$343,3,0)</f>
        <v>113</v>
      </c>
      <c r="F463" s="149" t="str">
        <f>+VLOOKUP($A463,mUNICIPIOS!$B$4:$F$343,4,0)</f>
        <v>Fraijanes</v>
      </c>
      <c r="G463" s="139" t="str">
        <f t="shared" ref="G463:K463" si="433">+G425</f>
        <v>01</v>
      </c>
      <c r="H463" t="str">
        <f t="shared" si="433"/>
        <v>IPC</v>
      </c>
      <c r="I463" t="str">
        <f t="shared" si="433"/>
        <v>Índice de Participación Ciudadana</v>
      </c>
      <c r="J463" t="str">
        <f t="shared" si="433"/>
        <v>01-01</v>
      </c>
      <c r="K463" t="str">
        <f t="shared" si="433"/>
        <v>Número de reuniones del COMUDE en el año de la medición.</v>
      </c>
      <c r="L463" s="150">
        <f>+VLOOKUP($E463,IPC_2018!$B$8:$T$347,3,0)</f>
        <v>0.75</v>
      </c>
      <c r="M463" s="142" t="str">
        <f>+VLOOKUP($E463,IPC_2018!$B$8:$T$347,4,0)</f>
        <v>Medio alto</v>
      </c>
    </row>
    <row r="464" spans="1:13" x14ac:dyDescent="0.3">
      <c r="A464" s="139">
        <f t="shared" si="397"/>
        <v>13</v>
      </c>
      <c r="B464" s="148">
        <f t="shared" si="399"/>
        <v>2</v>
      </c>
      <c r="D464" s="149" t="str">
        <f>+VLOOKUP($A464,mUNICIPIOS!$B$4:$F$343,2,0)</f>
        <v>Guatemala</v>
      </c>
      <c r="E464" s="149">
        <f>+VLOOKUP($A464,mUNICIPIOS!$B$4:$F$343,3,0)</f>
        <v>113</v>
      </c>
      <c r="F464" s="149" t="str">
        <f>+VLOOKUP($A464,mUNICIPIOS!$B$4:$F$343,4,0)</f>
        <v>Fraijanes</v>
      </c>
      <c r="G464" s="139" t="str">
        <f t="shared" ref="G464:K464" si="434">+G426</f>
        <v>01</v>
      </c>
      <c r="H464" t="str">
        <f t="shared" si="434"/>
        <v>IPC</v>
      </c>
      <c r="I464" t="str">
        <f t="shared" si="434"/>
        <v>Índice de Participación Ciudadana</v>
      </c>
      <c r="J464" t="str">
        <f t="shared" si="434"/>
        <v>01-02</v>
      </c>
      <c r="K464" t="str">
        <f t="shared" si="434"/>
        <v>Participación de Alcaldes, Concejales y Síndicos determinados o designados en el COMUDE</v>
      </c>
      <c r="L464" s="150">
        <f>+VLOOKUP($E464,IPC_2018!$B$8:$T$347,6,0)</f>
        <v>0.58333333333333337</v>
      </c>
      <c r="M464" s="142" t="str">
        <f>+VLOOKUP($E464,IPC_2018!$B$8:$T$347,7,0)</f>
        <v>Medio</v>
      </c>
    </row>
    <row r="465" spans="1:13" x14ac:dyDescent="0.3">
      <c r="A465" s="139">
        <f t="shared" si="397"/>
        <v>13</v>
      </c>
      <c r="B465" s="148">
        <f t="shared" si="399"/>
        <v>3</v>
      </c>
      <c r="D465" s="149" t="str">
        <f>+VLOOKUP($A465,mUNICIPIOS!$B$4:$F$343,2,0)</f>
        <v>Guatemala</v>
      </c>
      <c r="E465" s="149">
        <f>+VLOOKUP($A465,mUNICIPIOS!$B$4:$F$343,3,0)</f>
        <v>113</v>
      </c>
      <c r="F465" s="149" t="str">
        <f>+VLOOKUP($A465,mUNICIPIOS!$B$4:$F$343,4,0)</f>
        <v>Fraijanes</v>
      </c>
      <c r="G465" s="139" t="str">
        <f t="shared" ref="G465:K465" si="435">+G427</f>
        <v>01</v>
      </c>
      <c r="H465" t="str">
        <f t="shared" si="435"/>
        <v>IPC</v>
      </c>
      <c r="I465" t="str">
        <f t="shared" si="435"/>
        <v>Índice de Participación Ciudadana</v>
      </c>
      <c r="J465" t="str">
        <f t="shared" si="435"/>
        <v>01-03</v>
      </c>
      <c r="K465" t="str">
        <f t="shared" si="435"/>
        <v>Participación  de organizaciones de jóvenes, mujeres, pueblos mayas, xincas, garífunas, y otras organizaciones en el Comude</v>
      </c>
      <c r="L465" s="150">
        <f>+VLOOKUP($E465,IPC_2018!$B$8:$T$347,9,0)</f>
        <v>0.14611872146118721</v>
      </c>
      <c r="M465" s="142" t="str">
        <f>+VLOOKUP($E465,IPC_2018!$B$8:$T$347,10,0)</f>
        <v>Bajo</v>
      </c>
    </row>
    <row r="466" spans="1:13" x14ac:dyDescent="0.3">
      <c r="A466" s="139">
        <f t="shared" si="397"/>
        <v>13</v>
      </c>
      <c r="B466" s="148">
        <f t="shared" si="399"/>
        <v>4</v>
      </c>
      <c r="D466" s="149" t="str">
        <f>+VLOOKUP($A466,mUNICIPIOS!$B$4:$F$343,2,0)</f>
        <v>Guatemala</v>
      </c>
      <c r="E466" s="149">
        <f>+VLOOKUP($A466,mUNICIPIOS!$B$4:$F$343,3,0)</f>
        <v>113</v>
      </c>
      <c r="F466" s="149" t="str">
        <f>+VLOOKUP($A466,mUNICIPIOS!$B$4:$F$343,4,0)</f>
        <v>Fraijanes</v>
      </c>
      <c r="G466" s="139" t="str">
        <f t="shared" ref="G466:K466" si="436">+G428</f>
        <v>01</v>
      </c>
      <c r="H466" t="str">
        <f t="shared" si="436"/>
        <v>IPC</v>
      </c>
      <c r="I466" t="str">
        <f t="shared" si="436"/>
        <v>Índice de Participación Ciudadana</v>
      </c>
      <c r="J466" t="str">
        <f t="shared" si="436"/>
        <v>01-04</v>
      </c>
      <c r="K466" t="str">
        <f t="shared" si="436"/>
        <v>Representatividad territorial del Comude.</v>
      </c>
      <c r="L466" s="150">
        <f>+VLOOKUP($E466,IPC_2018!$B$8:$T$347,12,0)</f>
        <v>0.72549019607843135</v>
      </c>
      <c r="M466" s="142" t="str">
        <f>+VLOOKUP($E466,IPC_2018!$B$8:$T$347,13,0)</f>
        <v>Medio alto</v>
      </c>
    </row>
    <row r="467" spans="1:13" x14ac:dyDescent="0.3">
      <c r="A467" s="139">
        <f t="shared" si="397"/>
        <v>13</v>
      </c>
      <c r="B467" s="148">
        <f t="shared" si="399"/>
        <v>5</v>
      </c>
      <c r="D467" s="149" t="str">
        <f>+VLOOKUP($A467,mUNICIPIOS!$B$4:$F$343,2,0)</f>
        <v>Guatemala</v>
      </c>
      <c r="E467" s="149">
        <f>+VLOOKUP($A467,mUNICIPIOS!$B$4:$F$343,3,0)</f>
        <v>113</v>
      </c>
      <c r="F467" s="149" t="str">
        <f>+VLOOKUP($A467,mUNICIPIOS!$B$4:$F$343,4,0)</f>
        <v>Fraijanes</v>
      </c>
      <c r="G467" s="139" t="str">
        <f t="shared" ref="G467:K467" si="437">+G429</f>
        <v>01</v>
      </c>
      <c r="H467" t="str">
        <f t="shared" si="437"/>
        <v>IPC</v>
      </c>
      <c r="I467" t="str">
        <f t="shared" si="437"/>
        <v>Índice de Participación Ciudadana</v>
      </c>
      <c r="J467" t="str">
        <f t="shared" si="437"/>
        <v>01-05</v>
      </c>
      <c r="K467" t="str">
        <f t="shared" si="437"/>
        <v>Funcionamiento del Comude</v>
      </c>
      <c r="L467" s="150">
        <f>+VLOOKUP($E467,IPC_2018!$B$8:$T$347,15,0)</f>
        <v>0.38427561851034475</v>
      </c>
      <c r="M467" s="142" t="str">
        <f>+VLOOKUP($E467,IPC_2018!$B$8:$T$347,16,0)</f>
        <v>Medio bajo</v>
      </c>
    </row>
    <row r="468" spans="1:13" x14ac:dyDescent="0.3">
      <c r="A468" s="139">
        <f t="shared" si="397"/>
        <v>13</v>
      </c>
      <c r="B468" s="148">
        <f t="shared" si="399"/>
        <v>6</v>
      </c>
      <c r="D468" s="149" t="str">
        <f>+VLOOKUP($A468,mUNICIPIOS!$B$4:$F$343,2,0)</f>
        <v>Guatemala</v>
      </c>
      <c r="E468" s="149">
        <f>+VLOOKUP($A468,mUNICIPIOS!$B$4:$F$343,3,0)</f>
        <v>113</v>
      </c>
      <c r="F468" s="149" t="str">
        <f>+VLOOKUP($A468,mUNICIPIOS!$B$4:$F$343,4,0)</f>
        <v>Fraijanes</v>
      </c>
      <c r="G468" s="139" t="str">
        <f t="shared" ref="G468:K468" si="438">+G430</f>
        <v>01</v>
      </c>
      <c r="H468" t="str">
        <f t="shared" si="438"/>
        <v>IPC</v>
      </c>
      <c r="I468" t="str">
        <f t="shared" si="438"/>
        <v>Índice de Participación Ciudadana</v>
      </c>
      <c r="J468" t="str">
        <f t="shared" si="438"/>
        <v>INDICE</v>
      </c>
      <c r="K468">
        <f t="shared" si="438"/>
        <v>0</v>
      </c>
      <c r="L468" s="150">
        <f>+VLOOKUP($E468,IPC_2018!$B$8:$T$347,18,0)</f>
        <v>0.58004934707416123</v>
      </c>
      <c r="M468" s="142" t="str">
        <f>+VLOOKUP($E468,IPC_2018!$B$8:$T$347,19,0)</f>
        <v>Medio</v>
      </c>
    </row>
    <row r="469" spans="1:13" x14ac:dyDescent="0.3">
      <c r="A469" s="139">
        <f t="shared" si="397"/>
        <v>13</v>
      </c>
      <c r="B469" s="148">
        <f t="shared" si="399"/>
        <v>7</v>
      </c>
      <c r="D469" s="149" t="str">
        <f>+VLOOKUP($A469,mUNICIPIOS!$B$4:$F$343,2,0)</f>
        <v>Guatemala</v>
      </c>
      <c r="E469" s="149">
        <f>+VLOOKUP($A469,mUNICIPIOS!$B$4:$F$343,3,0)</f>
        <v>113</v>
      </c>
      <c r="F469" s="149" t="str">
        <f>+VLOOKUP($A469,mUNICIPIOS!$B$4:$F$343,4,0)</f>
        <v>Fraijanes</v>
      </c>
      <c r="G469" s="139" t="str">
        <f t="shared" ref="G469:K469" si="439">+G431</f>
        <v>02</v>
      </c>
      <c r="H469" t="str">
        <f t="shared" si="439"/>
        <v>IIC</v>
      </c>
      <c r="I469" t="str">
        <f t="shared" si="439"/>
        <v>Índice de Información a la Ciudadanía</v>
      </c>
      <c r="J469" t="str">
        <f t="shared" si="439"/>
        <v>02-01</v>
      </c>
      <c r="K469" t="str">
        <f t="shared" si="439"/>
        <v>Rendición de cuentas cuatrimestral y anual al Comude enfocadas en resultados.</v>
      </c>
      <c r="L469" s="150">
        <f>+VLOOKUP($E469,IIC_2018!$B$8:$Q$347,3,0)</f>
        <v>0.66666666666666674</v>
      </c>
      <c r="M469" s="142" t="str">
        <f>+VLOOKUP($E469,IIC_2018!$B$8:$Q$347,4,0)</f>
        <v>Medio alto</v>
      </c>
    </row>
    <row r="470" spans="1:13" x14ac:dyDescent="0.3">
      <c r="A470" s="139">
        <f t="shared" si="397"/>
        <v>13</v>
      </c>
      <c r="B470" s="148">
        <f t="shared" si="399"/>
        <v>8</v>
      </c>
      <c r="D470" s="149" t="str">
        <f>+VLOOKUP($A470,mUNICIPIOS!$B$4:$F$343,2,0)</f>
        <v>Guatemala</v>
      </c>
      <c r="E470" s="149">
        <f>+VLOOKUP($A470,mUNICIPIOS!$B$4:$F$343,3,0)</f>
        <v>113</v>
      </c>
      <c r="F470" s="149" t="str">
        <f>+VLOOKUP($A470,mUNICIPIOS!$B$4:$F$343,4,0)</f>
        <v>Fraijanes</v>
      </c>
      <c r="G470" s="139" t="str">
        <f t="shared" ref="G470:K470" si="440">+G432</f>
        <v>02</v>
      </c>
      <c r="H470" t="str">
        <f t="shared" si="440"/>
        <v>IIC</v>
      </c>
      <c r="I470" t="str">
        <f t="shared" si="440"/>
        <v>Índice de Información a la Ciudadanía</v>
      </c>
      <c r="J470" t="str">
        <f t="shared" si="440"/>
        <v>02-02</v>
      </c>
      <c r="K470" t="str">
        <f t="shared" si="440"/>
        <v>Información presupuestaria y otra información brindada a la ciudadanía disponible en medios locales de comunicación.</v>
      </c>
      <c r="L470" s="150">
        <f>+VLOOKUP($E470,IIC_2018!$B$8:$Q$347,6,0)</f>
        <v>0.75</v>
      </c>
      <c r="M470" s="142" t="str">
        <f>+VLOOKUP($E470,IIC_2018!$B$8:$Q$347,7,0)</f>
        <v>Medio alto</v>
      </c>
    </row>
    <row r="471" spans="1:13" x14ac:dyDescent="0.3">
      <c r="A471" s="139">
        <f t="shared" si="397"/>
        <v>13</v>
      </c>
      <c r="B471" s="148">
        <f t="shared" si="399"/>
        <v>9</v>
      </c>
      <c r="D471" s="149" t="str">
        <f>+VLOOKUP($A471,mUNICIPIOS!$B$4:$F$343,2,0)</f>
        <v>Guatemala</v>
      </c>
      <c r="E471" s="149">
        <f>+VLOOKUP($A471,mUNICIPIOS!$B$4:$F$343,3,0)</f>
        <v>113</v>
      </c>
      <c r="F471" s="149" t="str">
        <f>+VLOOKUP($A471,mUNICIPIOS!$B$4:$F$343,4,0)</f>
        <v>Fraijanes</v>
      </c>
      <c r="G471" s="139" t="str">
        <f t="shared" ref="G471:K471" si="441">+G433</f>
        <v>02</v>
      </c>
      <c r="H471" t="str">
        <f t="shared" si="441"/>
        <v>IIC</v>
      </c>
      <c r="I471" t="str">
        <f t="shared" si="441"/>
        <v>Índice de Información a la Ciudadanía</v>
      </c>
      <c r="J471" t="str">
        <f t="shared" si="441"/>
        <v>02-03</v>
      </c>
      <c r="K471" t="str">
        <f t="shared" si="441"/>
        <v>Información pública de oficio actualizada y disponible de acuerdo a la LAIP y uso de internet.</v>
      </c>
      <c r="L471" s="150">
        <f>+VLOOKUP($E471,IIC_2018!$B$8:$Q$347,9,0)</f>
        <v>0.99999999999999989</v>
      </c>
      <c r="M471" s="142" t="str">
        <f>+VLOOKUP($E471,IIC_2018!$B$8:$Q$347,10,0)</f>
        <v>Alto</v>
      </c>
    </row>
    <row r="472" spans="1:13" x14ac:dyDescent="0.3">
      <c r="A472" s="139">
        <f t="shared" si="397"/>
        <v>13</v>
      </c>
      <c r="B472" s="148">
        <f t="shared" si="399"/>
        <v>10</v>
      </c>
      <c r="D472" s="149" t="str">
        <f>+VLOOKUP($A472,mUNICIPIOS!$B$4:$F$343,2,0)</f>
        <v>Guatemala</v>
      </c>
      <c r="E472" s="149">
        <f>+VLOOKUP($A472,mUNICIPIOS!$B$4:$F$343,3,0)</f>
        <v>113</v>
      </c>
      <c r="F472" s="149" t="str">
        <f>+VLOOKUP($A472,mUNICIPIOS!$B$4:$F$343,4,0)</f>
        <v>Fraijanes</v>
      </c>
      <c r="G472" s="139" t="str">
        <f t="shared" ref="G472:K472" si="442">+G434</f>
        <v>02</v>
      </c>
      <c r="H472" t="str">
        <f t="shared" si="442"/>
        <v>IIC</v>
      </c>
      <c r="I472" t="str">
        <f t="shared" si="442"/>
        <v>Índice de Información a la Ciudadanía</v>
      </c>
      <c r="J472" t="str">
        <f t="shared" si="442"/>
        <v>02-04</v>
      </c>
      <c r="K472" t="str">
        <f t="shared" si="442"/>
        <v>Relación del monto contratado por medio de Guate compras con el total del presupuesto de egresos vigente.</v>
      </c>
      <c r="L472" s="150">
        <f>+VLOOKUP($E472,IIC_2018!$B$8:$Q$347,12,0)</f>
        <v>0.22171302570749782</v>
      </c>
      <c r="M472" s="142" t="str">
        <f>+VLOOKUP($E472,IIC_2018!$B$8:$Q$347,13,0)</f>
        <v>Medio bajo</v>
      </c>
    </row>
    <row r="473" spans="1:13" x14ac:dyDescent="0.3">
      <c r="A473" s="139">
        <f t="shared" si="397"/>
        <v>13</v>
      </c>
      <c r="B473" s="148">
        <f t="shared" si="399"/>
        <v>11</v>
      </c>
      <c r="D473" s="149" t="str">
        <f>+VLOOKUP($A473,mUNICIPIOS!$B$4:$F$343,2,0)</f>
        <v>Guatemala</v>
      </c>
      <c r="E473" s="149">
        <f>+VLOOKUP($A473,mUNICIPIOS!$B$4:$F$343,3,0)</f>
        <v>113</v>
      </c>
      <c r="F473" s="149" t="str">
        <f>+VLOOKUP($A473,mUNICIPIOS!$B$4:$F$343,4,0)</f>
        <v>Fraijanes</v>
      </c>
      <c r="G473" s="139" t="str">
        <f t="shared" ref="G473:K473" si="443">+G435</f>
        <v>02</v>
      </c>
      <c r="H473" t="str">
        <f t="shared" si="443"/>
        <v>IIC</v>
      </c>
      <c r="I473" t="str">
        <f t="shared" si="443"/>
        <v>Índice de Información a la Ciudadanía</v>
      </c>
      <c r="J473" t="str">
        <f t="shared" si="443"/>
        <v>INDICE</v>
      </c>
      <c r="K473">
        <f t="shared" si="443"/>
        <v>0</v>
      </c>
      <c r="L473" s="150">
        <f>+VLOOKUP($E473,IIC_2018!$B$8:$Q$347,15,0)</f>
        <v>0.65959492309354106</v>
      </c>
      <c r="M473" s="142" t="str">
        <f>+VLOOKUP($E473,IIC_2018!$B$8:$Q$347,16,0)</f>
        <v>Medio alto</v>
      </c>
    </row>
    <row r="474" spans="1:13" x14ac:dyDescent="0.3">
      <c r="A474" s="139">
        <f t="shared" si="397"/>
        <v>13</v>
      </c>
      <c r="B474" s="148">
        <f t="shared" si="399"/>
        <v>12</v>
      </c>
      <c r="D474" s="149" t="str">
        <f>+VLOOKUP($A474,mUNICIPIOS!$B$4:$F$343,2,0)</f>
        <v>Guatemala</v>
      </c>
      <c r="E474" s="149">
        <f>+VLOOKUP($A474,mUNICIPIOS!$B$4:$F$343,3,0)</f>
        <v>113</v>
      </c>
      <c r="F474" s="149" t="str">
        <f>+VLOOKUP($A474,mUNICIPIOS!$B$4:$F$343,4,0)</f>
        <v>Fraijanes</v>
      </c>
      <c r="G474" s="139" t="str">
        <f t="shared" ref="G474:K474" si="444">+G436</f>
        <v>03</v>
      </c>
      <c r="H474" t="str">
        <f t="shared" si="444"/>
        <v>ISP</v>
      </c>
      <c r="I474" t="str">
        <f t="shared" si="444"/>
        <v>Índice de Servicios Públicos</v>
      </c>
      <c r="J474" t="str">
        <f t="shared" si="444"/>
        <v>03-01</v>
      </c>
      <c r="K474" t="str">
        <f t="shared" si="444"/>
        <v>Cobertura del servicio público de agua</v>
      </c>
      <c r="L474" s="150">
        <f>+VLOOKUP($E474,ISP_2018!$B$8:$T$347,3,0)</f>
        <v>8.9418777943368107E-3</v>
      </c>
      <c r="M474" s="142" t="str">
        <f>+VLOOKUP($E474,ISP_2018!$B$8:$T$347,4,0)</f>
        <v>Bajo</v>
      </c>
    </row>
    <row r="475" spans="1:13" x14ac:dyDescent="0.3">
      <c r="A475" s="139">
        <f t="shared" si="397"/>
        <v>13</v>
      </c>
      <c r="B475" s="148">
        <f t="shared" si="399"/>
        <v>13</v>
      </c>
      <c r="D475" s="149" t="str">
        <f>+VLOOKUP($A475,mUNICIPIOS!$B$4:$F$343,2,0)</f>
        <v>Guatemala</v>
      </c>
      <c r="E475" s="149">
        <f>+VLOOKUP($A475,mUNICIPIOS!$B$4:$F$343,3,0)</f>
        <v>113</v>
      </c>
      <c r="F475" s="149" t="str">
        <f>+VLOOKUP($A475,mUNICIPIOS!$B$4:$F$343,4,0)</f>
        <v>Fraijanes</v>
      </c>
      <c r="G475" s="139" t="str">
        <f t="shared" ref="G475:K475" si="445">+G437</f>
        <v>03</v>
      </c>
      <c r="H475" t="str">
        <f t="shared" si="445"/>
        <v>ISP</v>
      </c>
      <c r="I475" t="str">
        <f t="shared" si="445"/>
        <v>Índice de Servicios Públicos</v>
      </c>
      <c r="J475" t="str">
        <f t="shared" si="445"/>
        <v>03-02</v>
      </c>
      <c r="K475" t="str">
        <f t="shared" si="445"/>
        <v>Control de la calidad del servicio público de agua</v>
      </c>
      <c r="L475" s="150">
        <f>+VLOOKUP($E475,ISP_2018!$B$8:$T$347,6,0)</f>
        <v>0.99090909090909096</v>
      </c>
      <c r="M475" s="142" t="str">
        <f>+VLOOKUP($E475,ISP_2018!$B$8:$T$347,7,0)</f>
        <v>Alto</v>
      </c>
    </row>
    <row r="476" spans="1:13" x14ac:dyDescent="0.3">
      <c r="A476" s="139">
        <f t="shared" si="397"/>
        <v>13</v>
      </c>
      <c r="B476" s="148">
        <f t="shared" si="399"/>
        <v>14</v>
      </c>
      <c r="D476" s="149" t="str">
        <f>+VLOOKUP($A476,mUNICIPIOS!$B$4:$F$343,2,0)</f>
        <v>Guatemala</v>
      </c>
      <c r="E476" s="149">
        <f>+VLOOKUP($A476,mUNICIPIOS!$B$4:$F$343,3,0)</f>
        <v>113</v>
      </c>
      <c r="F476" s="149" t="str">
        <f>+VLOOKUP($A476,mUNICIPIOS!$B$4:$F$343,4,0)</f>
        <v>Fraijanes</v>
      </c>
      <c r="G476" s="139" t="str">
        <f t="shared" ref="G476:K476" si="446">+G438</f>
        <v>03</v>
      </c>
      <c r="H476" t="str">
        <f t="shared" si="446"/>
        <v>ISP</v>
      </c>
      <c r="I476" t="str">
        <f t="shared" si="446"/>
        <v>Índice de Servicios Públicos</v>
      </c>
      <c r="J476" t="str">
        <f t="shared" si="446"/>
        <v>03-03</v>
      </c>
      <c r="K476" t="str">
        <f t="shared" si="446"/>
        <v>Disposición  y tratamiento  de aguas residuales</v>
      </c>
      <c r="L476" s="150">
        <f>+VLOOKUP($E476,ISP_2018!$B$8:$T$347,9,0)</f>
        <v>0.77408059862319345</v>
      </c>
      <c r="M476" s="142" t="str">
        <f>+VLOOKUP($E476,ISP_2018!$B$8:$T$347,10,0)</f>
        <v>Medio alto</v>
      </c>
    </row>
    <row r="477" spans="1:13" x14ac:dyDescent="0.3">
      <c r="A477" s="139">
        <f t="shared" si="397"/>
        <v>13</v>
      </c>
      <c r="B477" s="148">
        <f t="shared" si="399"/>
        <v>15</v>
      </c>
      <c r="D477" s="149" t="str">
        <f>+VLOOKUP($A477,mUNICIPIOS!$B$4:$F$343,2,0)</f>
        <v>Guatemala</v>
      </c>
      <c r="E477" s="149">
        <f>+VLOOKUP($A477,mUNICIPIOS!$B$4:$F$343,3,0)</f>
        <v>113</v>
      </c>
      <c r="F477" s="149" t="str">
        <f>+VLOOKUP($A477,mUNICIPIOS!$B$4:$F$343,4,0)</f>
        <v>Fraijanes</v>
      </c>
      <c r="G477" s="139" t="str">
        <f t="shared" ref="G477:K477" si="447">+G439</f>
        <v>03</v>
      </c>
      <c r="H477" t="str">
        <f t="shared" si="447"/>
        <v>ISP</v>
      </c>
      <c r="I477" t="str">
        <f t="shared" si="447"/>
        <v>Índice de Servicios Públicos</v>
      </c>
      <c r="J477" t="str">
        <f t="shared" si="447"/>
        <v>03-04</v>
      </c>
      <c r="K477" t="str">
        <f t="shared" si="447"/>
        <v>Gestión y manejo de los residuos y desechos sólidos</v>
      </c>
      <c r="L477" s="150">
        <f>+VLOOKUP($E477,ISP_2018!$B$8:$T$347,12,0)</f>
        <v>9.7858658197637075E-2</v>
      </c>
      <c r="M477" s="142" t="str">
        <f>+VLOOKUP($E477,ISP_2018!$B$8:$T$347,13,0)</f>
        <v>Bajo</v>
      </c>
    </row>
    <row r="478" spans="1:13" x14ac:dyDescent="0.3">
      <c r="A478" s="139">
        <f t="shared" si="397"/>
        <v>13</v>
      </c>
      <c r="B478" s="148">
        <f t="shared" si="399"/>
        <v>16</v>
      </c>
      <c r="D478" s="149" t="str">
        <f>+VLOOKUP($A478,mUNICIPIOS!$B$4:$F$343,2,0)</f>
        <v>Guatemala</v>
      </c>
      <c r="E478" s="149">
        <f>+VLOOKUP($A478,mUNICIPIOS!$B$4:$F$343,3,0)</f>
        <v>113</v>
      </c>
      <c r="F478" s="149" t="str">
        <f>+VLOOKUP($A478,mUNICIPIOS!$B$4:$F$343,4,0)</f>
        <v>Fraijanes</v>
      </c>
      <c r="G478" s="139" t="str">
        <f t="shared" ref="G478:K478" si="448">+G440</f>
        <v>03</v>
      </c>
      <c r="H478" t="str">
        <f t="shared" si="448"/>
        <v>ISP</v>
      </c>
      <c r="I478" t="str">
        <f t="shared" si="448"/>
        <v>Índice de Servicios Públicos</v>
      </c>
      <c r="J478" t="str">
        <f t="shared" si="448"/>
        <v>03-05</v>
      </c>
      <c r="K478" t="str">
        <f t="shared" si="448"/>
        <v>Gestión de servicios públicos municipales</v>
      </c>
      <c r="L478" s="150">
        <f>+VLOOKUP($E478,ISP_2018!$B$8:$T$347,15,0)</f>
        <v>0.39032258064516134</v>
      </c>
      <c r="M478" s="142" t="str">
        <f>+VLOOKUP($E478,ISP_2018!$B$8:$T$347,16,0)</f>
        <v>Medio bajo</v>
      </c>
    </row>
    <row r="479" spans="1:13" x14ac:dyDescent="0.3">
      <c r="A479" s="139">
        <f t="shared" si="397"/>
        <v>13</v>
      </c>
      <c r="B479" s="148">
        <f t="shared" si="399"/>
        <v>17</v>
      </c>
      <c r="D479" s="149" t="str">
        <f>+VLOOKUP($A479,mUNICIPIOS!$B$4:$F$343,2,0)</f>
        <v>Guatemala</v>
      </c>
      <c r="E479" s="149">
        <f>+VLOOKUP($A479,mUNICIPIOS!$B$4:$F$343,3,0)</f>
        <v>113</v>
      </c>
      <c r="F479" s="149" t="str">
        <f>+VLOOKUP($A479,mUNICIPIOS!$B$4:$F$343,4,0)</f>
        <v>Fraijanes</v>
      </c>
      <c r="G479" s="139" t="str">
        <f t="shared" ref="G479:K479" si="449">+G441</f>
        <v>03</v>
      </c>
      <c r="H479" t="str">
        <f t="shared" si="449"/>
        <v>ISP</v>
      </c>
      <c r="I479" t="str">
        <f t="shared" si="449"/>
        <v>Índice de Servicios Públicos</v>
      </c>
      <c r="J479" t="str">
        <f t="shared" si="449"/>
        <v>INDICE</v>
      </c>
      <c r="K479">
        <f t="shared" si="449"/>
        <v>0</v>
      </c>
      <c r="L479" s="150">
        <f>+VLOOKUP($E479,ISP_2018!$B$8:$T$347,18,0)</f>
        <v>0.55061928254535941</v>
      </c>
      <c r="M479" s="142" t="str">
        <f>+VLOOKUP($E479,ISP_2018!$B$8:$T$347,19,0)</f>
        <v>Medio</v>
      </c>
    </row>
    <row r="480" spans="1:13" x14ac:dyDescent="0.3">
      <c r="A480" s="139">
        <f t="shared" si="397"/>
        <v>13</v>
      </c>
      <c r="B480" s="148">
        <f t="shared" si="399"/>
        <v>18</v>
      </c>
      <c r="D480" s="149" t="str">
        <f>+VLOOKUP($A480,mUNICIPIOS!$B$4:$F$343,2,0)</f>
        <v>Guatemala</v>
      </c>
      <c r="E480" s="149">
        <f>+VLOOKUP($A480,mUNICIPIOS!$B$4:$F$343,3,0)</f>
        <v>113</v>
      </c>
      <c r="F480" s="149" t="str">
        <f>+VLOOKUP($A480,mUNICIPIOS!$B$4:$F$343,4,0)</f>
        <v>Fraijanes</v>
      </c>
      <c r="G480" s="139" t="str">
        <f t="shared" ref="G480:K480" si="450">+G442</f>
        <v>04</v>
      </c>
      <c r="H480" t="str">
        <f t="shared" si="450"/>
        <v>IGA</v>
      </c>
      <c r="I480" t="str">
        <f t="shared" si="450"/>
        <v>Índice de Gestión Administrativa</v>
      </c>
      <c r="J480" t="str">
        <f t="shared" si="450"/>
        <v>04-01</v>
      </c>
      <c r="K480" t="str">
        <f t="shared" si="450"/>
        <v>Existencia de elementos de atención municipal orientada al vecino</v>
      </c>
      <c r="L480" s="150">
        <f>+VLOOKUP($E480,IGA_2018!$B$8:$N$347,3,0)</f>
        <v>0.5</v>
      </c>
      <c r="M480" s="142" t="str">
        <f>+VLOOKUP($E480,IGA_2018!$B$8:$N$347,4,0)</f>
        <v>Medio</v>
      </c>
    </row>
    <row r="481" spans="1:13" x14ac:dyDescent="0.3">
      <c r="A481" s="139">
        <f t="shared" si="397"/>
        <v>13</v>
      </c>
      <c r="B481" s="148">
        <f t="shared" si="399"/>
        <v>19</v>
      </c>
      <c r="D481" s="149" t="str">
        <f>+VLOOKUP($A481,mUNICIPIOS!$B$4:$F$343,2,0)</f>
        <v>Guatemala</v>
      </c>
      <c r="E481" s="149">
        <f>+VLOOKUP($A481,mUNICIPIOS!$B$4:$F$343,3,0)</f>
        <v>113</v>
      </c>
      <c r="F481" s="149" t="str">
        <f>+VLOOKUP($A481,mUNICIPIOS!$B$4:$F$343,4,0)</f>
        <v>Fraijanes</v>
      </c>
      <c r="G481" s="139" t="str">
        <f t="shared" ref="G481:K481" si="451">+G443</f>
        <v>04</v>
      </c>
      <c r="H481" t="str">
        <f t="shared" si="451"/>
        <v>IGA</v>
      </c>
      <c r="I481" t="str">
        <f t="shared" si="451"/>
        <v>Índice de Gestión Administrativa</v>
      </c>
      <c r="J481" t="str">
        <f t="shared" si="451"/>
        <v>04-02</v>
      </c>
      <c r="K481" t="str">
        <f t="shared" si="451"/>
        <v>Gestión del recurso humano.</v>
      </c>
      <c r="L481" s="150">
        <f>+VLOOKUP($E481,IGA_2018!$B$8:$N$347,6,0)</f>
        <v>0.84539093522125419</v>
      </c>
      <c r="M481" s="142" t="str">
        <f>+VLOOKUP($E481,IGA_2018!$B$8:$N$347,7,0)</f>
        <v>Alto</v>
      </c>
    </row>
    <row r="482" spans="1:13" x14ac:dyDescent="0.3">
      <c r="A482" s="139">
        <f t="shared" si="397"/>
        <v>13</v>
      </c>
      <c r="B482" s="148">
        <f t="shared" si="399"/>
        <v>20</v>
      </c>
      <c r="D482" s="149" t="str">
        <f>+VLOOKUP($A482,mUNICIPIOS!$B$4:$F$343,2,0)</f>
        <v>Guatemala</v>
      </c>
      <c r="E482" s="149">
        <f>+VLOOKUP($A482,mUNICIPIOS!$B$4:$F$343,3,0)</f>
        <v>113</v>
      </c>
      <c r="F482" s="149" t="str">
        <f>+VLOOKUP($A482,mUNICIPIOS!$B$4:$F$343,4,0)</f>
        <v>Fraijanes</v>
      </c>
      <c r="G482" s="139" t="str">
        <f t="shared" ref="G482:K482" si="452">+G444</f>
        <v>04</v>
      </c>
      <c r="H482" t="str">
        <f t="shared" si="452"/>
        <v>IGA</v>
      </c>
      <c r="I482" t="str">
        <f t="shared" si="452"/>
        <v>Índice de Gestión Administrativa</v>
      </c>
      <c r="J482" t="str">
        <f t="shared" si="452"/>
        <v>04-03</v>
      </c>
      <c r="K482" t="str">
        <f t="shared" si="452"/>
        <v>Existencia de oficinas municipales con instrumentos de gestión.</v>
      </c>
      <c r="L482" s="150">
        <f>+VLOOKUP($E482,IGA_2018!$B$8:$N$347,9,0)</f>
        <v>0.52499999999999991</v>
      </c>
      <c r="M482" s="142" t="str">
        <f>+VLOOKUP($E482,IGA_2018!$B$8:$N$347,10,0)</f>
        <v>Medio</v>
      </c>
    </row>
    <row r="483" spans="1:13" x14ac:dyDescent="0.3">
      <c r="A483" s="139">
        <f t="shared" si="397"/>
        <v>13</v>
      </c>
      <c r="B483" s="148">
        <f t="shared" si="399"/>
        <v>21</v>
      </c>
      <c r="D483" s="149" t="str">
        <f>+VLOOKUP($A483,mUNICIPIOS!$B$4:$F$343,2,0)</f>
        <v>Guatemala</v>
      </c>
      <c r="E483" s="149">
        <f>+VLOOKUP($A483,mUNICIPIOS!$B$4:$F$343,3,0)</f>
        <v>113</v>
      </c>
      <c r="F483" s="149" t="str">
        <f>+VLOOKUP($A483,mUNICIPIOS!$B$4:$F$343,4,0)</f>
        <v>Fraijanes</v>
      </c>
      <c r="G483" s="139" t="str">
        <f t="shared" ref="G483:K483" si="453">+G445</f>
        <v>04</v>
      </c>
      <c r="H483" t="str">
        <f t="shared" si="453"/>
        <v>IGA</v>
      </c>
      <c r="I483" t="str">
        <f t="shared" si="453"/>
        <v>Índice de Gestión Administrativa</v>
      </c>
      <c r="J483" t="str">
        <f t="shared" si="453"/>
        <v>INDICE</v>
      </c>
      <c r="K483">
        <f t="shared" si="453"/>
        <v>0</v>
      </c>
      <c r="L483" s="150">
        <f>+VLOOKUP($E483,IGA_2018!$B$8:$N$347,12,0)</f>
        <v>0.62963682732743886</v>
      </c>
      <c r="M483" s="142" t="str">
        <f>+VLOOKUP($E483,IGA_2018!$B$8:$N$347,13,0)</f>
        <v>Medio alto</v>
      </c>
    </row>
    <row r="484" spans="1:13" x14ac:dyDescent="0.3">
      <c r="A484" s="139">
        <f t="shared" si="397"/>
        <v>13</v>
      </c>
      <c r="B484" s="148">
        <f t="shared" si="399"/>
        <v>22</v>
      </c>
      <c r="D484" s="149" t="str">
        <f>+VLOOKUP($A484,mUNICIPIOS!$B$4:$F$343,2,0)</f>
        <v>Guatemala</v>
      </c>
      <c r="E484" s="149">
        <f>+VLOOKUP($A484,mUNICIPIOS!$B$4:$F$343,3,0)</f>
        <v>113</v>
      </c>
      <c r="F484" s="149" t="str">
        <f>+VLOOKUP($A484,mUNICIPIOS!$B$4:$F$343,4,0)</f>
        <v>Fraijanes</v>
      </c>
      <c r="G484" s="139" t="str">
        <f t="shared" ref="G484:K484" si="454">+G446</f>
        <v>05</v>
      </c>
      <c r="H484" t="str">
        <f t="shared" si="454"/>
        <v>IGF</v>
      </c>
      <c r="I484" t="str">
        <f t="shared" si="454"/>
        <v>Índice de Gestión Financiera</v>
      </c>
      <c r="J484" t="str">
        <f t="shared" si="454"/>
        <v>05-01</v>
      </c>
      <c r="K484" t="str">
        <f t="shared" si="454"/>
        <v>Autonomía financiera municipal</v>
      </c>
      <c r="L484" s="150">
        <f>+VLOOKUP($E484,IGF_2018!$B$8:$Z$347,3,0)</f>
        <v>0.60561745893793717</v>
      </c>
      <c r="M484" s="142" t="str">
        <f>+VLOOKUP($E484,IGF_2018!$B$8:$Z$347,4,0)</f>
        <v>Medio alto</v>
      </c>
    </row>
    <row r="485" spans="1:13" x14ac:dyDescent="0.3">
      <c r="A485" s="139">
        <f t="shared" si="397"/>
        <v>13</v>
      </c>
      <c r="B485" s="148">
        <f t="shared" si="399"/>
        <v>23</v>
      </c>
      <c r="D485" s="149" t="str">
        <f>+VLOOKUP($A485,mUNICIPIOS!$B$4:$F$343,2,0)</f>
        <v>Guatemala</v>
      </c>
      <c r="E485" s="149">
        <f>+VLOOKUP($A485,mUNICIPIOS!$B$4:$F$343,3,0)</f>
        <v>113</v>
      </c>
      <c r="F485" s="149" t="str">
        <f>+VLOOKUP($A485,mUNICIPIOS!$B$4:$F$343,4,0)</f>
        <v>Fraijanes</v>
      </c>
      <c r="G485" s="139" t="str">
        <f t="shared" ref="G485:K485" si="455">+G447</f>
        <v>05</v>
      </c>
      <c r="H485" t="str">
        <f t="shared" si="455"/>
        <v>IGF</v>
      </c>
      <c r="I485" t="str">
        <f t="shared" si="455"/>
        <v>Índice de Gestión Financiera</v>
      </c>
      <c r="J485" t="str">
        <f t="shared" si="455"/>
        <v>05-02</v>
      </c>
      <c r="K485" t="str">
        <f t="shared" si="455"/>
        <v xml:space="preserve">Ingresos propios por habitante -sin regalías- </v>
      </c>
      <c r="L485" s="150">
        <f>+VLOOKUP($E485,IGF_2018!$B$8:$Z$347,6,0)</f>
        <v>0.7657079846859205</v>
      </c>
      <c r="M485" s="142" t="str">
        <f>+VLOOKUP($E485,IGF_2018!$B$8:$Z$347,7,0)</f>
        <v>Medio alto</v>
      </c>
    </row>
    <row r="486" spans="1:13" x14ac:dyDescent="0.3">
      <c r="A486" s="139">
        <f t="shared" si="397"/>
        <v>13</v>
      </c>
      <c r="B486" s="148">
        <f t="shared" si="399"/>
        <v>24</v>
      </c>
      <c r="D486" s="149" t="str">
        <f>+VLOOKUP($A486,mUNICIPIOS!$B$4:$F$343,2,0)</f>
        <v>Guatemala</v>
      </c>
      <c r="E486" s="149">
        <f>+VLOOKUP($A486,mUNICIPIOS!$B$4:$F$343,3,0)</f>
        <v>113</v>
      </c>
      <c r="F486" s="149" t="str">
        <f>+VLOOKUP($A486,mUNICIPIOS!$B$4:$F$343,4,0)</f>
        <v>Fraijanes</v>
      </c>
      <c r="G486" s="139" t="str">
        <f t="shared" ref="G486:K486" si="456">+G448</f>
        <v>05</v>
      </c>
      <c r="H486" t="str">
        <f t="shared" si="456"/>
        <v>IGF</v>
      </c>
      <c r="I486" t="str">
        <f t="shared" si="456"/>
        <v>Índice de Gestión Financiera</v>
      </c>
      <c r="J486" t="str">
        <f t="shared" si="456"/>
        <v>05-03</v>
      </c>
      <c r="K486" t="str">
        <f t="shared" si="456"/>
        <v>Ingresos del IUSI en relación a los ingresos propios -sin regalías-</v>
      </c>
      <c r="L486" s="150">
        <f>+VLOOKUP($E486,IGF_2018!$B$8:$Z$347,9,0)</f>
        <v>0.99999999999999944</v>
      </c>
      <c r="M486" s="142" t="str">
        <f>+VLOOKUP($E486,IGF_2018!$B$8:$Z$347,10,0)</f>
        <v>Alto</v>
      </c>
    </row>
    <row r="487" spans="1:13" x14ac:dyDescent="0.3">
      <c r="A487" s="139">
        <f t="shared" si="397"/>
        <v>13</v>
      </c>
      <c r="B487" s="148">
        <f t="shared" si="399"/>
        <v>25</v>
      </c>
      <c r="D487" s="149" t="str">
        <f>+VLOOKUP($A487,mUNICIPIOS!$B$4:$F$343,2,0)</f>
        <v>Guatemala</v>
      </c>
      <c r="E487" s="149">
        <f>+VLOOKUP($A487,mUNICIPIOS!$B$4:$F$343,3,0)</f>
        <v>113</v>
      </c>
      <c r="F487" s="149" t="str">
        <f>+VLOOKUP($A487,mUNICIPIOS!$B$4:$F$343,4,0)</f>
        <v>Fraijanes</v>
      </c>
      <c r="G487" s="139" t="str">
        <f t="shared" ref="G487:K487" si="457">+G449</f>
        <v>05</v>
      </c>
      <c r="H487" t="str">
        <f t="shared" si="457"/>
        <v>IGF</v>
      </c>
      <c r="I487" t="str">
        <f t="shared" si="457"/>
        <v>Índice de Gestión Financiera</v>
      </c>
      <c r="J487" t="str">
        <f t="shared" si="457"/>
        <v>05-04</v>
      </c>
      <c r="K487" t="str">
        <f t="shared" si="457"/>
        <v>Inversión anual en capital fijo por habitante</v>
      </c>
      <c r="L487" s="150">
        <f>+VLOOKUP($E487,IGF_2018!$B$8:$Z$347,12,0)</f>
        <v>4.511142443549139E-2</v>
      </c>
      <c r="M487" s="142" t="str">
        <f>+VLOOKUP($E487,IGF_2018!$B$8:$Z$347,13,0)</f>
        <v>Bajo</v>
      </c>
    </row>
    <row r="488" spans="1:13" x14ac:dyDescent="0.3">
      <c r="A488" s="139">
        <f t="shared" si="397"/>
        <v>13</v>
      </c>
      <c r="B488" s="148">
        <f t="shared" si="399"/>
        <v>26</v>
      </c>
      <c r="D488" s="149" t="str">
        <f>+VLOOKUP($A488,mUNICIPIOS!$B$4:$F$343,2,0)</f>
        <v>Guatemala</v>
      </c>
      <c r="E488" s="149">
        <f>+VLOOKUP($A488,mUNICIPIOS!$B$4:$F$343,3,0)</f>
        <v>113</v>
      </c>
      <c r="F488" s="149" t="str">
        <f>+VLOOKUP($A488,mUNICIPIOS!$B$4:$F$343,4,0)</f>
        <v>Fraijanes</v>
      </c>
      <c r="G488" s="139" t="str">
        <f t="shared" ref="G488:K488" si="458">+G450</f>
        <v>05</v>
      </c>
      <c r="H488" t="str">
        <f t="shared" si="458"/>
        <v>IGF</v>
      </c>
      <c r="I488" t="str">
        <f t="shared" si="458"/>
        <v>Índice de Gestión Financiera</v>
      </c>
      <c r="J488" t="str">
        <f t="shared" si="458"/>
        <v>05-05</v>
      </c>
      <c r="K488" t="str">
        <f t="shared" si="458"/>
        <v>Inversión anual en capital fijo con recursos percibidos por ingresos propios</v>
      </c>
      <c r="L488" s="150">
        <f>+VLOOKUP($E488,IGF_2018!$B$8:$Z$347,15,0)</f>
        <v>0.37144432947244543</v>
      </c>
      <c r="M488" s="142" t="str">
        <f>+VLOOKUP($E488,IGF_2018!$B$8:$Z$347,16,0)</f>
        <v>Medio bajo</v>
      </c>
    </row>
    <row r="489" spans="1:13" x14ac:dyDescent="0.3">
      <c r="A489" s="139">
        <f t="shared" si="397"/>
        <v>13</v>
      </c>
      <c r="B489" s="148">
        <f t="shared" si="399"/>
        <v>27</v>
      </c>
      <c r="D489" s="149" t="str">
        <f>+VLOOKUP($A489,mUNICIPIOS!$B$4:$F$343,2,0)</f>
        <v>Guatemala</v>
      </c>
      <c r="E489" s="149">
        <f>+VLOOKUP($A489,mUNICIPIOS!$B$4:$F$343,3,0)</f>
        <v>113</v>
      </c>
      <c r="F489" s="149" t="str">
        <f>+VLOOKUP($A489,mUNICIPIOS!$B$4:$F$343,4,0)</f>
        <v>Fraijanes</v>
      </c>
      <c r="G489" s="139" t="str">
        <f t="shared" ref="G489:K489" si="459">+G451</f>
        <v>05</v>
      </c>
      <c r="H489" t="str">
        <f t="shared" si="459"/>
        <v>IGF</v>
      </c>
      <c r="I489" t="str">
        <f t="shared" si="459"/>
        <v>Índice de Gestión Financiera</v>
      </c>
      <c r="J489" t="str">
        <f t="shared" si="459"/>
        <v>05-06</v>
      </c>
      <c r="K489" t="str">
        <f t="shared" si="459"/>
        <v xml:space="preserve">Inversión anual en capital fijo con recursos percibidos por transferencias del Gobierno Central </v>
      </c>
      <c r="L489" s="150">
        <f>+VLOOKUP($E489,IGF_2018!$B$8:$Z$347,18,0)</f>
        <v>0.13879680746607648</v>
      </c>
      <c r="M489" s="142" t="str">
        <f>+VLOOKUP($E489,IGF_2018!$B$8:$Z$347,19,0)</f>
        <v>Bajo</v>
      </c>
    </row>
    <row r="490" spans="1:13" x14ac:dyDescent="0.3">
      <c r="A490" s="139">
        <f t="shared" si="397"/>
        <v>13</v>
      </c>
      <c r="B490" s="148">
        <f t="shared" si="399"/>
        <v>28</v>
      </c>
      <c r="D490" s="149" t="str">
        <f>+VLOOKUP($A490,mUNICIPIOS!$B$4:$F$343,2,0)</f>
        <v>Guatemala</v>
      </c>
      <c r="E490" s="149">
        <f>+VLOOKUP($A490,mUNICIPIOS!$B$4:$F$343,3,0)</f>
        <v>113</v>
      </c>
      <c r="F490" s="149" t="str">
        <f>+VLOOKUP($A490,mUNICIPIOS!$B$4:$F$343,4,0)</f>
        <v>Fraijanes</v>
      </c>
      <c r="G490" s="139" t="str">
        <f t="shared" ref="G490:K490" si="460">+G452</f>
        <v>05</v>
      </c>
      <c r="H490" t="str">
        <f t="shared" si="460"/>
        <v>IGF</v>
      </c>
      <c r="I490" t="str">
        <f t="shared" si="460"/>
        <v>Índice de Gestión Financiera</v>
      </c>
      <c r="J490" t="str">
        <f t="shared" si="460"/>
        <v>05-07</v>
      </c>
      <c r="K490" t="str">
        <f t="shared" si="460"/>
        <v>Financiamiento por endeudamiento municipal</v>
      </c>
      <c r="L490" s="150">
        <f>+VLOOKUP($E490,IGF_2018!$B$8:$Z$347,21,0)</f>
        <v>1</v>
      </c>
      <c r="M490" s="142" t="str">
        <f>+VLOOKUP($E490,IGF_2018!$B$8:$Z$347,22,0)</f>
        <v>Alto</v>
      </c>
    </row>
    <row r="491" spans="1:13" x14ac:dyDescent="0.3">
      <c r="A491" s="139">
        <f t="shared" si="397"/>
        <v>13</v>
      </c>
      <c r="B491" s="148">
        <f t="shared" si="399"/>
        <v>29</v>
      </c>
      <c r="D491" s="149" t="str">
        <f>+VLOOKUP($A491,mUNICIPIOS!$B$4:$F$343,2,0)</f>
        <v>Guatemala</v>
      </c>
      <c r="E491" s="149">
        <f>+VLOOKUP($A491,mUNICIPIOS!$B$4:$F$343,3,0)</f>
        <v>113</v>
      </c>
      <c r="F491" s="149" t="str">
        <f>+VLOOKUP($A491,mUNICIPIOS!$B$4:$F$343,4,0)</f>
        <v>Fraijanes</v>
      </c>
      <c r="G491" s="139" t="str">
        <f t="shared" ref="G491:K491" si="461">+G453</f>
        <v>05</v>
      </c>
      <c r="H491" t="str">
        <f t="shared" si="461"/>
        <v>IGF</v>
      </c>
      <c r="I491" t="str">
        <f t="shared" si="461"/>
        <v>Índice de Gestión Financiera</v>
      </c>
      <c r="J491" t="str">
        <f t="shared" si="461"/>
        <v>INDICE</v>
      </c>
      <c r="K491">
        <f t="shared" si="461"/>
        <v>0</v>
      </c>
      <c r="L491" s="150">
        <f>+VLOOKUP($E491,IGF_2018!$B$8:$Z$347,24,0)</f>
        <v>0.62980034486217296</v>
      </c>
      <c r="M491" s="142" t="str">
        <f>+VLOOKUP($E491,IGF_2018!$B$8:$Z$347,25,0)</f>
        <v>Medio alto</v>
      </c>
    </row>
    <row r="492" spans="1:13" x14ac:dyDescent="0.3">
      <c r="A492" s="139">
        <f t="shared" si="397"/>
        <v>13</v>
      </c>
      <c r="B492" s="148">
        <f t="shared" si="399"/>
        <v>30</v>
      </c>
      <c r="D492" s="149" t="str">
        <f>+VLOOKUP($A492,mUNICIPIOS!$B$4:$F$343,2,0)</f>
        <v>Guatemala</v>
      </c>
      <c r="E492" s="149">
        <f>+VLOOKUP($A492,mUNICIPIOS!$B$4:$F$343,3,0)</f>
        <v>113</v>
      </c>
      <c r="F492" s="149" t="str">
        <f>+VLOOKUP($A492,mUNICIPIOS!$B$4:$F$343,4,0)</f>
        <v>Fraijanes</v>
      </c>
      <c r="G492" s="139" t="str">
        <f t="shared" ref="G492:K492" si="462">+G454</f>
        <v>06</v>
      </c>
      <c r="H492" t="str">
        <f t="shared" si="462"/>
        <v>IGE</v>
      </c>
      <c r="I492" t="str">
        <f t="shared" si="462"/>
        <v>Índice de Gestión Estratégica</v>
      </c>
      <c r="J492" t="str">
        <f t="shared" si="462"/>
        <v>06-01</v>
      </c>
      <c r="K492" t="str">
        <f t="shared" si="462"/>
        <v>Ejecución del Plan Operativo Anual  (POA)</v>
      </c>
      <c r="L492" s="150">
        <f>+VLOOKUP($E492,IGE_2018!$B$8:$Z$347,3,0)</f>
        <v>0.70929060594530324</v>
      </c>
      <c r="M492" s="142" t="str">
        <f>+VLOOKUP($E492,IGE_2018!$B$8:$Z$347,4,0)</f>
        <v>Medio alto</v>
      </c>
    </row>
    <row r="493" spans="1:13" x14ac:dyDescent="0.3">
      <c r="A493" s="139">
        <f t="shared" ref="A493:A556" si="463">+IF(B492=38,A492+1,A492)</f>
        <v>13</v>
      </c>
      <c r="B493" s="148">
        <f t="shared" si="399"/>
        <v>31</v>
      </c>
      <c r="D493" s="149" t="str">
        <f>+VLOOKUP($A493,mUNICIPIOS!$B$4:$F$343,2,0)</f>
        <v>Guatemala</v>
      </c>
      <c r="E493" s="149">
        <f>+VLOOKUP($A493,mUNICIPIOS!$B$4:$F$343,3,0)</f>
        <v>113</v>
      </c>
      <c r="F493" s="149" t="str">
        <f>+VLOOKUP($A493,mUNICIPIOS!$B$4:$F$343,4,0)</f>
        <v>Fraijanes</v>
      </c>
      <c r="G493" s="139" t="str">
        <f t="shared" ref="G493:K493" si="464">+G455</f>
        <v>06</v>
      </c>
      <c r="H493" t="str">
        <f t="shared" si="464"/>
        <v>IGE</v>
      </c>
      <c r="I493" t="str">
        <f t="shared" si="464"/>
        <v>Índice de Gestión Estratégica</v>
      </c>
      <c r="J493" t="str">
        <f t="shared" si="464"/>
        <v>06-02</v>
      </c>
      <c r="K493" t="str">
        <f t="shared" si="464"/>
        <v>Relación Plan de Desarrollo Municipal y Ordenamiento Territorial (PDM-OT) - Plan Estratégico Institucional (PEI) - Plan Operativo Multianual (POM) - Plan Operativo Anual (POA)</v>
      </c>
      <c r="L493" s="150">
        <f>+VLOOKUP($E493,IGE_2018!$B$8:$Z$347,6,0)</f>
        <v>0.33333333333333331</v>
      </c>
      <c r="M493" s="142" t="str">
        <f>+VLOOKUP($E493,IGE_2018!$B$8:$Z$347,7,0)</f>
        <v>Medio bajo</v>
      </c>
    </row>
    <row r="494" spans="1:13" x14ac:dyDescent="0.3">
      <c r="A494" s="139">
        <f t="shared" si="463"/>
        <v>13</v>
      </c>
      <c r="B494" s="148">
        <f t="shared" ref="B494:B557" si="465">+B456</f>
        <v>32</v>
      </c>
      <c r="D494" s="149" t="str">
        <f>+VLOOKUP($A494,mUNICIPIOS!$B$4:$F$343,2,0)</f>
        <v>Guatemala</v>
      </c>
      <c r="E494" s="149">
        <f>+VLOOKUP($A494,mUNICIPIOS!$B$4:$F$343,3,0)</f>
        <v>113</v>
      </c>
      <c r="F494" s="149" t="str">
        <f>+VLOOKUP($A494,mUNICIPIOS!$B$4:$F$343,4,0)</f>
        <v>Fraijanes</v>
      </c>
      <c r="G494" s="139" t="str">
        <f t="shared" ref="G494:K494" si="466">+G456</f>
        <v>06</v>
      </c>
      <c r="H494" t="str">
        <f t="shared" si="466"/>
        <v>IGE</v>
      </c>
      <c r="I494" t="str">
        <f t="shared" si="466"/>
        <v>Índice de Gestión Estratégica</v>
      </c>
      <c r="J494" t="str">
        <f t="shared" si="466"/>
        <v>06-03</v>
      </c>
      <c r="K494" t="str">
        <f t="shared" si="466"/>
        <v>Presupuesto de egresos relacionado a competencias municipales que responden a prioridades nacionales de desarrollo.</v>
      </c>
      <c r="L494" s="150">
        <f>+VLOOKUP($E494,IGE_2018!$B$8:$Z$347,9,0)</f>
        <v>6.4285056406076443E-2</v>
      </c>
      <c r="M494" s="142" t="str">
        <f>+VLOOKUP($E494,IGE_2018!$B$8:$Z$347,10,0)</f>
        <v>Bajo</v>
      </c>
    </row>
    <row r="495" spans="1:13" x14ac:dyDescent="0.3">
      <c r="A495" s="139">
        <f t="shared" si="463"/>
        <v>13</v>
      </c>
      <c r="B495" s="148">
        <f t="shared" si="465"/>
        <v>33</v>
      </c>
      <c r="D495" s="149" t="str">
        <f>+VLOOKUP($A495,mUNICIPIOS!$B$4:$F$343,2,0)</f>
        <v>Guatemala</v>
      </c>
      <c r="E495" s="149">
        <f>+VLOOKUP($A495,mUNICIPIOS!$B$4:$F$343,3,0)</f>
        <v>113</v>
      </c>
      <c r="F495" s="149" t="str">
        <f>+VLOOKUP($A495,mUNICIPIOS!$B$4:$F$343,4,0)</f>
        <v>Fraijanes</v>
      </c>
      <c r="G495" s="139" t="str">
        <f t="shared" ref="G495:K495" si="467">+G457</f>
        <v>06</v>
      </c>
      <c r="H495" t="str">
        <f t="shared" si="467"/>
        <v>IGE</v>
      </c>
      <c r="I495" t="str">
        <f t="shared" si="467"/>
        <v>Índice de Gestión Estratégica</v>
      </c>
      <c r="J495" t="str">
        <f t="shared" si="467"/>
        <v>06-04</v>
      </c>
      <c r="K495" t="str">
        <f t="shared" si="467"/>
        <v>Institucionalización de la gestión ordenada del territorio</v>
      </c>
      <c r="L495" s="150">
        <f>+VLOOKUP($E495,IGE_2018!$B$8:$Z$347,12,0)</f>
        <v>0.90000000000000013</v>
      </c>
      <c r="M495" s="142" t="str">
        <f>+VLOOKUP($E495,IGE_2018!$B$8:$Z$347,13,0)</f>
        <v>Alto</v>
      </c>
    </row>
    <row r="496" spans="1:13" x14ac:dyDescent="0.3">
      <c r="A496" s="139">
        <f t="shared" si="463"/>
        <v>13</v>
      </c>
      <c r="B496" s="148">
        <f t="shared" si="465"/>
        <v>34</v>
      </c>
      <c r="D496" s="149" t="str">
        <f>+VLOOKUP($A496,mUNICIPIOS!$B$4:$F$343,2,0)</f>
        <v>Guatemala</v>
      </c>
      <c r="E496" s="149">
        <f>+VLOOKUP($A496,mUNICIPIOS!$B$4:$F$343,3,0)</f>
        <v>113</v>
      </c>
      <c r="F496" s="149" t="str">
        <f>+VLOOKUP($A496,mUNICIPIOS!$B$4:$F$343,4,0)</f>
        <v>Fraijanes</v>
      </c>
      <c r="G496" s="139" t="str">
        <f t="shared" ref="G496:K496" si="468">+G458</f>
        <v>06</v>
      </c>
      <c r="H496" t="str">
        <f t="shared" si="468"/>
        <v>IGE</v>
      </c>
      <c r="I496" t="str">
        <f t="shared" si="468"/>
        <v>Índice de Gestión Estratégica</v>
      </c>
      <c r="J496" t="str">
        <f t="shared" si="468"/>
        <v>06-05</v>
      </c>
      <c r="K496" t="str">
        <f t="shared" si="468"/>
        <v>Acciones para la gestión ordenada del territorio</v>
      </c>
      <c r="L496" s="150">
        <f>+VLOOKUP($E496,IGE_2018!$B$8:$Z$347,15,0)</f>
        <v>0.3000000000000001</v>
      </c>
      <c r="M496" s="142" t="str">
        <f>+VLOOKUP($E496,IGE_2018!$B$8:$Z$347,16,0)</f>
        <v>Medio bajo</v>
      </c>
    </row>
    <row r="497" spans="1:13" x14ac:dyDescent="0.3">
      <c r="A497" s="139">
        <f t="shared" si="463"/>
        <v>13</v>
      </c>
      <c r="B497" s="148">
        <f t="shared" si="465"/>
        <v>35</v>
      </c>
      <c r="D497" s="149" t="str">
        <f>+VLOOKUP($A497,mUNICIPIOS!$B$4:$F$343,2,0)</f>
        <v>Guatemala</v>
      </c>
      <c r="E497" s="149">
        <f>+VLOOKUP($A497,mUNICIPIOS!$B$4:$F$343,3,0)</f>
        <v>113</v>
      </c>
      <c r="F497" s="149" t="str">
        <f>+VLOOKUP($A497,mUNICIPIOS!$B$4:$F$343,4,0)</f>
        <v>Fraijanes</v>
      </c>
      <c r="G497" s="139" t="str">
        <f t="shared" ref="G497:K497" si="469">+G459</f>
        <v>06</v>
      </c>
      <c r="H497" t="str">
        <f t="shared" si="469"/>
        <v>IGE</v>
      </c>
      <c r="I497" t="str">
        <f t="shared" si="469"/>
        <v>Índice de Gestión Estratégica</v>
      </c>
      <c r="J497" t="str">
        <f t="shared" si="469"/>
        <v>06-06</v>
      </c>
      <c r="K497" t="str">
        <f t="shared" si="469"/>
        <v>Gestión de riesgo en la formulación de proyectos derivados de la planificación operativa anual</v>
      </c>
      <c r="L497" s="150">
        <f>+VLOOKUP($E497,IGE_2018!$B$8:$Z$347,18,0)</f>
        <v>0.7</v>
      </c>
      <c r="M497" s="142" t="str">
        <f>+VLOOKUP($E497,IGE_2018!$B$8:$Z$347,19,0)</f>
        <v>Medio alto</v>
      </c>
    </row>
    <row r="498" spans="1:13" x14ac:dyDescent="0.3">
      <c r="A498" s="139">
        <f t="shared" si="463"/>
        <v>13</v>
      </c>
      <c r="B498" s="148">
        <f t="shared" si="465"/>
        <v>36</v>
      </c>
      <c r="D498" s="149" t="str">
        <f>+VLOOKUP($A498,mUNICIPIOS!$B$4:$F$343,2,0)</f>
        <v>Guatemala</v>
      </c>
      <c r="E498" s="149">
        <f>+VLOOKUP($A498,mUNICIPIOS!$B$4:$F$343,3,0)</f>
        <v>113</v>
      </c>
      <c r="F498" s="149" t="str">
        <f>+VLOOKUP($A498,mUNICIPIOS!$B$4:$F$343,4,0)</f>
        <v>Fraijanes</v>
      </c>
      <c r="G498" s="139" t="str">
        <f t="shared" ref="G498:K498" si="470">+G460</f>
        <v>06</v>
      </c>
      <c r="H498" t="str">
        <f t="shared" si="470"/>
        <v>IGE</v>
      </c>
      <c r="I498" t="str">
        <f t="shared" si="470"/>
        <v>Índice de Gestión Estratégica</v>
      </c>
      <c r="J498" t="str">
        <f t="shared" si="470"/>
        <v>06-07</v>
      </c>
      <c r="K498" t="str">
        <f t="shared" si="470"/>
        <v>Ingresos por servicios ambientales en relación a los ingresos propios sin regalías</v>
      </c>
      <c r="L498" s="150">
        <f>+VLOOKUP($E498,IGE_2018!$B$8:$Z$347,21,0)</f>
        <v>2.4209695707552232E-2</v>
      </c>
      <c r="M498" s="142" t="str">
        <f>+VLOOKUP($E498,IGE_2018!$B$8:$Z$347,22,0)</f>
        <v>Bajo</v>
      </c>
    </row>
    <row r="499" spans="1:13" x14ac:dyDescent="0.3">
      <c r="A499" s="139">
        <f t="shared" si="463"/>
        <v>13</v>
      </c>
      <c r="B499" s="148">
        <f t="shared" si="465"/>
        <v>37</v>
      </c>
      <c r="D499" s="149" t="str">
        <f>+VLOOKUP($A499,mUNICIPIOS!$B$4:$F$343,2,0)</f>
        <v>Guatemala</v>
      </c>
      <c r="E499" s="149">
        <f>+VLOOKUP($A499,mUNICIPIOS!$B$4:$F$343,3,0)</f>
        <v>113</v>
      </c>
      <c r="F499" s="149" t="str">
        <f>+VLOOKUP($A499,mUNICIPIOS!$B$4:$F$343,4,0)</f>
        <v>Fraijanes</v>
      </c>
      <c r="G499" s="139" t="str">
        <f t="shared" ref="G499:K499" si="471">+G461</f>
        <v>06</v>
      </c>
      <c r="H499" t="str">
        <f t="shared" si="471"/>
        <v>IGE</v>
      </c>
      <c r="I499" t="str">
        <f t="shared" si="471"/>
        <v>Índice de Gestión Estratégica</v>
      </c>
      <c r="J499" t="str">
        <f t="shared" si="471"/>
        <v>INDICE</v>
      </c>
      <c r="K499">
        <f t="shared" si="471"/>
        <v>0</v>
      </c>
      <c r="L499" s="150">
        <f>+VLOOKUP($E499,IGE_2018!$B$8:$Z$347,24,0)</f>
        <v>0.37988582456406988</v>
      </c>
      <c r="M499" s="142" t="str">
        <f>+VLOOKUP($E499,IGE_2018!$B$8:$Z$347,25,0)</f>
        <v>Medio bajo</v>
      </c>
    </row>
    <row r="500" spans="1:13" x14ac:dyDescent="0.3">
      <c r="A500" s="139">
        <f t="shared" si="463"/>
        <v>13</v>
      </c>
      <c r="B500" s="148">
        <f t="shared" si="465"/>
        <v>38</v>
      </c>
      <c r="D500" s="149" t="str">
        <f>+VLOOKUP($A500,mUNICIPIOS!$B$4:$F$343,2,0)</f>
        <v>Guatemala</v>
      </c>
      <c r="E500" s="149">
        <f>+VLOOKUP($A500,mUNICIPIOS!$B$4:$F$343,3,0)</f>
        <v>113</v>
      </c>
      <c r="F500" s="149" t="str">
        <f>+VLOOKUP($A500,mUNICIPIOS!$B$4:$F$343,4,0)</f>
        <v>Fraijanes</v>
      </c>
      <c r="G500" s="139" t="str">
        <f t="shared" ref="G500:K500" si="472">+G462</f>
        <v>RANKING</v>
      </c>
      <c r="H500" t="str">
        <f t="shared" si="472"/>
        <v>RGM</v>
      </c>
      <c r="I500" t="str">
        <f t="shared" si="472"/>
        <v>Ranking de la Gestión Municipal 2018</v>
      </c>
      <c r="J500" t="str">
        <f t="shared" si="472"/>
        <v>RANKING</v>
      </c>
      <c r="K500">
        <f t="shared" si="472"/>
        <v>0</v>
      </c>
      <c r="L500" s="151">
        <f>+VLOOKUP($E500,Resultados_generales!$C$8:$AE$347,27,0)</f>
        <v>0.55640117769154096</v>
      </c>
      <c r="M500" t="str">
        <f>+VLOOKUP($E500,Resultados_generales!$C$8:$AE$347,28,0)</f>
        <v>Medio</v>
      </c>
    </row>
    <row r="501" spans="1:13" x14ac:dyDescent="0.3">
      <c r="A501" s="139">
        <f t="shared" si="463"/>
        <v>14</v>
      </c>
      <c r="B501" s="148">
        <f t="shared" si="465"/>
        <v>1</v>
      </c>
      <c r="D501" s="149" t="str">
        <f>+VLOOKUP($A501,mUNICIPIOS!$B$4:$F$343,2,0)</f>
        <v>Guatemala</v>
      </c>
      <c r="E501" s="149">
        <f>+VLOOKUP($A501,mUNICIPIOS!$B$4:$F$343,3,0)</f>
        <v>114</v>
      </c>
      <c r="F501" s="149" t="str">
        <f>+VLOOKUP($A501,mUNICIPIOS!$B$4:$F$343,4,0)</f>
        <v>Amatitlán</v>
      </c>
      <c r="G501" s="139" t="str">
        <f t="shared" ref="G501:K501" si="473">+G463</f>
        <v>01</v>
      </c>
      <c r="H501" t="str">
        <f t="shared" si="473"/>
        <v>IPC</v>
      </c>
      <c r="I501" t="str">
        <f t="shared" si="473"/>
        <v>Índice de Participación Ciudadana</v>
      </c>
      <c r="J501" t="str">
        <f t="shared" si="473"/>
        <v>01-01</v>
      </c>
      <c r="K501" t="str">
        <f t="shared" si="473"/>
        <v>Número de reuniones del COMUDE en el año de la medición.</v>
      </c>
      <c r="L501" s="150">
        <f>+VLOOKUP($E501,IPC_2018!$B$8:$T$347,3,0)</f>
        <v>1</v>
      </c>
      <c r="M501" s="142" t="str">
        <f>+VLOOKUP($E501,IPC_2018!$B$8:$T$347,4,0)</f>
        <v>Alto</v>
      </c>
    </row>
    <row r="502" spans="1:13" x14ac:dyDescent="0.3">
      <c r="A502" s="139">
        <f t="shared" si="463"/>
        <v>14</v>
      </c>
      <c r="B502" s="148">
        <f t="shared" si="465"/>
        <v>2</v>
      </c>
      <c r="D502" s="149" t="str">
        <f>+VLOOKUP($A502,mUNICIPIOS!$B$4:$F$343,2,0)</f>
        <v>Guatemala</v>
      </c>
      <c r="E502" s="149">
        <f>+VLOOKUP($A502,mUNICIPIOS!$B$4:$F$343,3,0)</f>
        <v>114</v>
      </c>
      <c r="F502" s="149" t="str">
        <f>+VLOOKUP($A502,mUNICIPIOS!$B$4:$F$343,4,0)</f>
        <v>Amatitlán</v>
      </c>
      <c r="G502" s="139" t="str">
        <f t="shared" ref="G502:K502" si="474">+G464</f>
        <v>01</v>
      </c>
      <c r="H502" t="str">
        <f t="shared" si="474"/>
        <v>IPC</v>
      </c>
      <c r="I502" t="str">
        <f t="shared" si="474"/>
        <v>Índice de Participación Ciudadana</v>
      </c>
      <c r="J502" t="str">
        <f t="shared" si="474"/>
        <v>01-02</v>
      </c>
      <c r="K502" t="str">
        <f t="shared" si="474"/>
        <v>Participación de Alcaldes, Concejales y Síndicos determinados o designados en el COMUDE</v>
      </c>
      <c r="L502" s="150">
        <f>+VLOOKUP($E502,IPC_2018!$B$8:$T$347,6,0)</f>
        <v>0.91319444444444442</v>
      </c>
      <c r="M502" s="142" t="str">
        <f>+VLOOKUP($E502,IPC_2018!$B$8:$T$347,7,0)</f>
        <v>Alto</v>
      </c>
    </row>
    <row r="503" spans="1:13" x14ac:dyDescent="0.3">
      <c r="A503" s="139">
        <f t="shared" si="463"/>
        <v>14</v>
      </c>
      <c r="B503" s="148">
        <f t="shared" si="465"/>
        <v>3</v>
      </c>
      <c r="D503" s="149" t="str">
        <f>+VLOOKUP($A503,mUNICIPIOS!$B$4:$F$343,2,0)</f>
        <v>Guatemala</v>
      </c>
      <c r="E503" s="149">
        <f>+VLOOKUP($A503,mUNICIPIOS!$B$4:$F$343,3,0)</f>
        <v>114</v>
      </c>
      <c r="F503" s="149" t="str">
        <f>+VLOOKUP($A503,mUNICIPIOS!$B$4:$F$343,4,0)</f>
        <v>Amatitlán</v>
      </c>
      <c r="G503" s="139" t="str">
        <f t="shared" ref="G503:K503" si="475">+G465</f>
        <v>01</v>
      </c>
      <c r="H503" t="str">
        <f t="shared" si="475"/>
        <v>IPC</v>
      </c>
      <c r="I503" t="str">
        <f t="shared" si="475"/>
        <v>Índice de Participación Ciudadana</v>
      </c>
      <c r="J503" t="str">
        <f t="shared" si="475"/>
        <v>01-03</v>
      </c>
      <c r="K503" t="str">
        <f t="shared" si="475"/>
        <v>Participación  de organizaciones de jóvenes, mujeres, pueblos mayas, xincas, garífunas, y otras organizaciones en el Comude</v>
      </c>
      <c r="L503" s="150">
        <f>+VLOOKUP($E503,IPC_2018!$B$8:$T$347,9,0)</f>
        <v>0.24353120243531204</v>
      </c>
      <c r="M503" s="142" t="str">
        <f>+VLOOKUP($E503,IPC_2018!$B$8:$T$347,10,0)</f>
        <v>Medio bajo</v>
      </c>
    </row>
    <row r="504" spans="1:13" x14ac:dyDescent="0.3">
      <c r="A504" s="139">
        <f t="shared" si="463"/>
        <v>14</v>
      </c>
      <c r="B504" s="148">
        <f t="shared" si="465"/>
        <v>4</v>
      </c>
      <c r="D504" s="149" t="str">
        <f>+VLOOKUP($A504,mUNICIPIOS!$B$4:$F$343,2,0)</f>
        <v>Guatemala</v>
      </c>
      <c r="E504" s="149">
        <f>+VLOOKUP($A504,mUNICIPIOS!$B$4:$F$343,3,0)</f>
        <v>114</v>
      </c>
      <c r="F504" s="149" t="str">
        <f>+VLOOKUP($A504,mUNICIPIOS!$B$4:$F$343,4,0)</f>
        <v>Amatitlán</v>
      </c>
      <c r="G504" s="139" t="str">
        <f t="shared" ref="G504:K504" si="476">+G466</f>
        <v>01</v>
      </c>
      <c r="H504" t="str">
        <f t="shared" si="476"/>
        <v>IPC</v>
      </c>
      <c r="I504" t="str">
        <f t="shared" si="476"/>
        <v>Índice de Participación Ciudadana</v>
      </c>
      <c r="J504" t="str">
        <f t="shared" si="476"/>
        <v>01-04</v>
      </c>
      <c r="K504" t="str">
        <f t="shared" si="476"/>
        <v>Representatividad territorial del Comude.</v>
      </c>
      <c r="L504" s="150">
        <f>+VLOOKUP($E504,IPC_2018!$B$8:$T$347,12,0)</f>
        <v>0.68970588235294117</v>
      </c>
      <c r="M504" s="142" t="str">
        <f>+VLOOKUP($E504,IPC_2018!$B$8:$T$347,13,0)</f>
        <v>Medio alto</v>
      </c>
    </row>
    <row r="505" spans="1:13" x14ac:dyDescent="0.3">
      <c r="A505" s="139">
        <f t="shared" si="463"/>
        <v>14</v>
      </c>
      <c r="B505" s="148">
        <f t="shared" si="465"/>
        <v>5</v>
      </c>
      <c r="D505" s="149" t="str">
        <f>+VLOOKUP($A505,mUNICIPIOS!$B$4:$F$343,2,0)</f>
        <v>Guatemala</v>
      </c>
      <c r="E505" s="149">
        <f>+VLOOKUP($A505,mUNICIPIOS!$B$4:$F$343,3,0)</f>
        <v>114</v>
      </c>
      <c r="F505" s="149" t="str">
        <f>+VLOOKUP($A505,mUNICIPIOS!$B$4:$F$343,4,0)</f>
        <v>Amatitlán</v>
      </c>
      <c r="G505" s="139" t="str">
        <f t="shared" ref="G505:K505" si="477">+G467</f>
        <v>01</v>
      </c>
      <c r="H505" t="str">
        <f t="shared" si="477"/>
        <v>IPC</v>
      </c>
      <c r="I505" t="str">
        <f t="shared" si="477"/>
        <v>Índice de Participación Ciudadana</v>
      </c>
      <c r="J505" t="str">
        <f t="shared" si="477"/>
        <v>01-05</v>
      </c>
      <c r="K505" t="str">
        <f t="shared" si="477"/>
        <v>Funcionamiento del Comude</v>
      </c>
      <c r="L505" s="150">
        <f>+VLOOKUP($E505,IPC_2018!$B$8:$T$347,15,0)</f>
        <v>0.38427561851034475</v>
      </c>
      <c r="M505" s="142" t="str">
        <f>+VLOOKUP($E505,IPC_2018!$B$8:$T$347,16,0)</f>
        <v>Medio bajo</v>
      </c>
    </row>
    <row r="506" spans="1:13" x14ac:dyDescent="0.3">
      <c r="A506" s="139">
        <f t="shared" si="463"/>
        <v>14</v>
      </c>
      <c r="B506" s="148">
        <f t="shared" si="465"/>
        <v>6</v>
      </c>
      <c r="D506" s="149" t="str">
        <f>+VLOOKUP($A506,mUNICIPIOS!$B$4:$F$343,2,0)</f>
        <v>Guatemala</v>
      </c>
      <c r="E506" s="149">
        <f>+VLOOKUP($A506,mUNICIPIOS!$B$4:$F$343,3,0)</f>
        <v>114</v>
      </c>
      <c r="F506" s="149" t="str">
        <f>+VLOOKUP($A506,mUNICIPIOS!$B$4:$F$343,4,0)</f>
        <v>Amatitlán</v>
      </c>
      <c r="G506" s="139" t="str">
        <f t="shared" ref="G506:K506" si="478">+G468</f>
        <v>01</v>
      </c>
      <c r="H506" t="str">
        <f t="shared" si="478"/>
        <v>IPC</v>
      </c>
      <c r="I506" t="str">
        <f t="shared" si="478"/>
        <v>Índice de Participación Ciudadana</v>
      </c>
      <c r="J506" t="str">
        <f t="shared" si="478"/>
        <v>INDICE</v>
      </c>
      <c r="K506">
        <f t="shared" si="478"/>
        <v>0</v>
      </c>
      <c r="L506" s="150">
        <f>+VLOOKUP($E506,IPC_2018!$B$8:$T$347,18,0)</f>
        <v>0.73677621105034519</v>
      </c>
      <c r="M506" s="142" t="str">
        <f>+VLOOKUP($E506,IPC_2018!$B$8:$T$347,19,0)</f>
        <v>Medio alto</v>
      </c>
    </row>
    <row r="507" spans="1:13" x14ac:dyDescent="0.3">
      <c r="A507" s="139">
        <f t="shared" si="463"/>
        <v>14</v>
      </c>
      <c r="B507" s="148">
        <f t="shared" si="465"/>
        <v>7</v>
      </c>
      <c r="D507" s="149" t="str">
        <f>+VLOOKUP($A507,mUNICIPIOS!$B$4:$F$343,2,0)</f>
        <v>Guatemala</v>
      </c>
      <c r="E507" s="149">
        <f>+VLOOKUP($A507,mUNICIPIOS!$B$4:$F$343,3,0)</f>
        <v>114</v>
      </c>
      <c r="F507" s="149" t="str">
        <f>+VLOOKUP($A507,mUNICIPIOS!$B$4:$F$343,4,0)</f>
        <v>Amatitlán</v>
      </c>
      <c r="G507" s="139" t="str">
        <f t="shared" ref="G507:K507" si="479">+G469</f>
        <v>02</v>
      </c>
      <c r="H507" t="str">
        <f t="shared" si="479"/>
        <v>IIC</v>
      </c>
      <c r="I507" t="str">
        <f t="shared" si="479"/>
        <v>Índice de Información a la Ciudadanía</v>
      </c>
      <c r="J507" t="str">
        <f t="shared" si="479"/>
        <v>02-01</v>
      </c>
      <c r="K507" t="str">
        <f t="shared" si="479"/>
        <v>Rendición de cuentas cuatrimestral y anual al Comude enfocadas en resultados.</v>
      </c>
      <c r="L507" s="150">
        <f>+VLOOKUP($E507,IIC_2018!$B$8:$Q$347,3,0)</f>
        <v>0</v>
      </c>
      <c r="M507" s="142" t="str">
        <f>+VLOOKUP($E507,IIC_2018!$B$8:$Q$347,4,0)</f>
        <v>Bajo</v>
      </c>
    </row>
    <row r="508" spans="1:13" x14ac:dyDescent="0.3">
      <c r="A508" s="139">
        <f t="shared" si="463"/>
        <v>14</v>
      </c>
      <c r="B508" s="148">
        <f t="shared" si="465"/>
        <v>8</v>
      </c>
      <c r="D508" s="149" t="str">
        <f>+VLOOKUP($A508,mUNICIPIOS!$B$4:$F$343,2,0)</f>
        <v>Guatemala</v>
      </c>
      <c r="E508" s="149">
        <f>+VLOOKUP($A508,mUNICIPIOS!$B$4:$F$343,3,0)</f>
        <v>114</v>
      </c>
      <c r="F508" s="149" t="str">
        <f>+VLOOKUP($A508,mUNICIPIOS!$B$4:$F$343,4,0)</f>
        <v>Amatitlán</v>
      </c>
      <c r="G508" s="139" t="str">
        <f t="shared" ref="G508:K508" si="480">+G470</f>
        <v>02</v>
      </c>
      <c r="H508" t="str">
        <f t="shared" si="480"/>
        <v>IIC</v>
      </c>
      <c r="I508" t="str">
        <f t="shared" si="480"/>
        <v>Índice de Información a la Ciudadanía</v>
      </c>
      <c r="J508" t="str">
        <f t="shared" si="480"/>
        <v>02-02</v>
      </c>
      <c r="K508" t="str">
        <f t="shared" si="480"/>
        <v>Información presupuestaria y otra información brindada a la ciudadanía disponible en medios locales de comunicación.</v>
      </c>
      <c r="L508" s="150">
        <f>+VLOOKUP($E508,IIC_2018!$B$8:$Q$347,6,0)</f>
        <v>1</v>
      </c>
      <c r="M508" s="142" t="str">
        <f>+VLOOKUP($E508,IIC_2018!$B$8:$Q$347,7,0)</f>
        <v>Alto</v>
      </c>
    </row>
    <row r="509" spans="1:13" x14ac:dyDescent="0.3">
      <c r="A509" s="139">
        <f t="shared" si="463"/>
        <v>14</v>
      </c>
      <c r="B509" s="148">
        <f t="shared" si="465"/>
        <v>9</v>
      </c>
      <c r="D509" s="149" t="str">
        <f>+VLOOKUP($A509,mUNICIPIOS!$B$4:$F$343,2,0)</f>
        <v>Guatemala</v>
      </c>
      <c r="E509" s="149">
        <f>+VLOOKUP($A509,mUNICIPIOS!$B$4:$F$343,3,0)</f>
        <v>114</v>
      </c>
      <c r="F509" s="149" t="str">
        <f>+VLOOKUP($A509,mUNICIPIOS!$B$4:$F$343,4,0)</f>
        <v>Amatitlán</v>
      </c>
      <c r="G509" s="139" t="str">
        <f t="shared" ref="G509:K509" si="481">+G471</f>
        <v>02</v>
      </c>
      <c r="H509" t="str">
        <f t="shared" si="481"/>
        <v>IIC</v>
      </c>
      <c r="I509" t="str">
        <f t="shared" si="481"/>
        <v>Índice de Información a la Ciudadanía</v>
      </c>
      <c r="J509" t="str">
        <f t="shared" si="481"/>
        <v>02-03</v>
      </c>
      <c r="K509" t="str">
        <f t="shared" si="481"/>
        <v>Información pública de oficio actualizada y disponible de acuerdo a la LAIP y uso de internet.</v>
      </c>
      <c r="L509" s="150">
        <f>+VLOOKUP($E509,IIC_2018!$B$8:$Q$347,9,0)</f>
        <v>0.99999999999999989</v>
      </c>
      <c r="M509" s="142" t="str">
        <f>+VLOOKUP($E509,IIC_2018!$B$8:$Q$347,10,0)</f>
        <v>Alto</v>
      </c>
    </row>
    <row r="510" spans="1:13" x14ac:dyDescent="0.3">
      <c r="A510" s="139">
        <f t="shared" si="463"/>
        <v>14</v>
      </c>
      <c r="B510" s="148">
        <f t="shared" si="465"/>
        <v>10</v>
      </c>
      <c r="D510" s="149" t="str">
        <f>+VLOOKUP($A510,mUNICIPIOS!$B$4:$F$343,2,0)</f>
        <v>Guatemala</v>
      </c>
      <c r="E510" s="149">
        <f>+VLOOKUP($A510,mUNICIPIOS!$B$4:$F$343,3,0)</f>
        <v>114</v>
      </c>
      <c r="F510" s="149" t="str">
        <f>+VLOOKUP($A510,mUNICIPIOS!$B$4:$F$343,4,0)</f>
        <v>Amatitlán</v>
      </c>
      <c r="G510" s="139" t="str">
        <f t="shared" ref="G510:K510" si="482">+G472</f>
        <v>02</v>
      </c>
      <c r="H510" t="str">
        <f t="shared" si="482"/>
        <v>IIC</v>
      </c>
      <c r="I510" t="str">
        <f t="shared" si="482"/>
        <v>Índice de Información a la Ciudadanía</v>
      </c>
      <c r="J510" t="str">
        <f t="shared" si="482"/>
        <v>02-04</v>
      </c>
      <c r="K510" t="str">
        <f t="shared" si="482"/>
        <v>Relación del monto contratado por medio de Guate compras con el total del presupuesto de egresos vigente.</v>
      </c>
      <c r="L510" s="150">
        <f>+VLOOKUP($E510,IIC_2018!$B$8:$Q$347,12,0)</f>
        <v>0.5069729407861242</v>
      </c>
      <c r="M510" s="142" t="str">
        <f>+VLOOKUP($E510,IIC_2018!$B$8:$Q$347,13,0)</f>
        <v>Medio</v>
      </c>
    </row>
    <row r="511" spans="1:13" x14ac:dyDescent="0.3">
      <c r="A511" s="139">
        <f t="shared" si="463"/>
        <v>14</v>
      </c>
      <c r="B511" s="148">
        <f t="shared" si="465"/>
        <v>11</v>
      </c>
      <c r="D511" s="149" t="str">
        <f>+VLOOKUP($A511,mUNICIPIOS!$B$4:$F$343,2,0)</f>
        <v>Guatemala</v>
      </c>
      <c r="E511" s="149">
        <f>+VLOOKUP($A511,mUNICIPIOS!$B$4:$F$343,3,0)</f>
        <v>114</v>
      </c>
      <c r="F511" s="149" t="str">
        <f>+VLOOKUP($A511,mUNICIPIOS!$B$4:$F$343,4,0)</f>
        <v>Amatitlán</v>
      </c>
      <c r="G511" s="139" t="str">
        <f t="shared" ref="G511:K511" si="483">+G473</f>
        <v>02</v>
      </c>
      <c r="H511" t="str">
        <f t="shared" si="483"/>
        <v>IIC</v>
      </c>
      <c r="I511" t="str">
        <f t="shared" si="483"/>
        <v>Índice de Información a la Ciudadanía</v>
      </c>
      <c r="J511" t="str">
        <f t="shared" si="483"/>
        <v>INDICE</v>
      </c>
      <c r="K511">
        <f t="shared" si="483"/>
        <v>0</v>
      </c>
      <c r="L511" s="150">
        <f>+VLOOKUP($E511,IIC_2018!$B$8:$Q$347,15,0)</f>
        <v>0.62674323519653108</v>
      </c>
      <c r="M511" s="142" t="str">
        <f>+VLOOKUP($E511,IIC_2018!$B$8:$Q$347,16,0)</f>
        <v>Medio alto</v>
      </c>
    </row>
    <row r="512" spans="1:13" x14ac:dyDescent="0.3">
      <c r="A512" s="139">
        <f t="shared" si="463"/>
        <v>14</v>
      </c>
      <c r="B512" s="148">
        <f t="shared" si="465"/>
        <v>12</v>
      </c>
      <c r="D512" s="149" t="str">
        <f>+VLOOKUP($A512,mUNICIPIOS!$B$4:$F$343,2,0)</f>
        <v>Guatemala</v>
      </c>
      <c r="E512" s="149">
        <f>+VLOOKUP($A512,mUNICIPIOS!$B$4:$F$343,3,0)</f>
        <v>114</v>
      </c>
      <c r="F512" s="149" t="str">
        <f>+VLOOKUP($A512,mUNICIPIOS!$B$4:$F$343,4,0)</f>
        <v>Amatitlán</v>
      </c>
      <c r="G512" s="139" t="str">
        <f t="shared" ref="G512:K512" si="484">+G474</f>
        <v>03</v>
      </c>
      <c r="H512" t="str">
        <f t="shared" si="484"/>
        <v>ISP</v>
      </c>
      <c r="I512" t="str">
        <f t="shared" si="484"/>
        <v>Índice de Servicios Públicos</v>
      </c>
      <c r="J512" t="str">
        <f t="shared" si="484"/>
        <v>03-01</v>
      </c>
      <c r="K512" t="str">
        <f t="shared" si="484"/>
        <v>Cobertura del servicio público de agua</v>
      </c>
      <c r="L512" s="150">
        <f>+VLOOKUP($E512,ISP_2018!$B$8:$T$347,3,0)</f>
        <v>0.25473311707460927</v>
      </c>
      <c r="M512" s="142" t="str">
        <f>+VLOOKUP($E512,ISP_2018!$B$8:$T$347,4,0)</f>
        <v>Medio bajo</v>
      </c>
    </row>
    <row r="513" spans="1:13" x14ac:dyDescent="0.3">
      <c r="A513" s="139">
        <f t="shared" si="463"/>
        <v>14</v>
      </c>
      <c r="B513" s="148">
        <f t="shared" si="465"/>
        <v>13</v>
      </c>
      <c r="D513" s="149" t="str">
        <f>+VLOOKUP($A513,mUNICIPIOS!$B$4:$F$343,2,0)</f>
        <v>Guatemala</v>
      </c>
      <c r="E513" s="149">
        <f>+VLOOKUP($A513,mUNICIPIOS!$B$4:$F$343,3,0)</f>
        <v>114</v>
      </c>
      <c r="F513" s="149" t="str">
        <f>+VLOOKUP($A513,mUNICIPIOS!$B$4:$F$343,4,0)</f>
        <v>Amatitlán</v>
      </c>
      <c r="G513" s="139" t="str">
        <f t="shared" ref="G513:K513" si="485">+G475</f>
        <v>03</v>
      </c>
      <c r="H513" t="str">
        <f t="shared" si="485"/>
        <v>ISP</v>
      </c>
      <c r="I513" t="str">
        <f t="shared" si="485"/>
        <v>Índice de Servicios Públicos</v>
      </c>
      <c r="J513" t="str">
        <f t="shared" si="485"/>
        <v>03-02</v>
      </c>
      <c r="K513" t="str">
        <f t="shared" si="485"/>
        <v>Control de la calidad del servicio público de agua</v>
      </c>
      <c r="L513" s="150">
        <f>+VLOOKUP($E513,ISP_2018!$B$8:$T$347,6,0)</f>
        <v>0.88461538461538458</v>
      </c>
      <c r="M513" s="142" t="str">
        <f>+VLOOKUP($E513,ISP_2018!$B$8:$T$347,7,0)</f>
        <v>Alto</v>
      </c>
    </row>
    <row r="514" spans="1:13" x14ac:dyDescent="0.3">
      <c r="A514" s="139">
        <f t="shared" si="463"/>
        <v>14</v>
      </c>
      <c r="B514" s="148">
        <f t="shared" si="465"/>
        <v>14</v>
      </c>
      <c r="D514" s="149" t="str">
        <f>+VLOOKUP($A514,mUNICIPIOS!$B$4:$F$343,2,0)</f>
        <v>Guatemala</v>
      </c>
      <c r="E514" s="149">
        <f>+VLOOKUP($A514,mUNICIPIOS!$B$4:$F$343,3,0)</f>
        <v>114</v>
      </c>
      <c r="F514" s="149" t="str">
        <f>+VLOOKUP($A514,mUNICIPIOS!$B$4:$F$343,4,0)</f>
        <v>Amatitlán</v>
      </c>
      <c r="G514" s="139" t="str">
        <f t="shared" ref="G514:K514" si="486">+G476</f>
        <v>03</v>
      </c>
      <c r="H514" t="str">
        <f t="shared" si="486"/>
        <v>ISP</v>
      </c>
      <c r="I514" t="str">
        <f t="shared" si="486"/>
        <v>Índice de Servicios Públicos</v>
      </c>
      <c r="J514" t="str">
        <f t="shared" si="486"/>
        <v>03-03</v>
      </c>
      <c r="K514" t="str">
        <f t="shared" si="486"/>
        <v>Disposición  y tratamiento  de aguas residuales</v>
      </c>
      <c r="L514" s="150">
        <f>+VLOOKUP($E514,ISP_2018!$B$8:$T$347,9,0)</f>
        <v>0.60341059942558295</v>
      </c>
      <c r="M514" s="142" t="str">
        <f>+VLOOKUP($E514,ISP_2018!$B$8:$T$347,10,0)</f>
        <v>Medio alto</v>
      </c>
    </row>
    <row r="515" spans="1:13" x14ac:dyDescent="0.3">
      <c r="A515" s="139">
        <f t="shared" si="463"/>
        <v>14</v>
      </c>
      <c r="B515" s="148">
        <f t="shared" si="465"/>
        <v>15</v>
      </c>
      <c r="D515" s="149" t="str">
        <f>+VLOOKUP($A515,mUNICIPIOS!$B$4:$F$343,2,0)</f>
        <v>Guatemala</v>
      </c>
      <c r="E515" s="149">
        <f>+VLOOKUP($A515,mUNICIPIOS!$B$4:$F$343,3,0)</f>
        <v>114</v>
      </c>
      <c r="F515" s="149" t="str">
        <f>+VLOOKUP($A515,mUNICIPIOS!$B$4:$F$343,4,0)</f>
        <v>Amatitlán</v>
      </c>
      <c r="G515" s="139" t="str">
        <f t="shared" ref="G515:K515" si="487">+G477</f>
        <v>03</v>
      </c>
      <c r="H515" t="str">
        <f t="shared" si="487"/>
        <v>ISP</v>
      </c>
      <c r="I515" t="str">
        <f t="shared" si="487"/>
        <v>Índice de Servicios Públicos</v>
      </c>
      <c r="J515" t="str">
        <f t="shared" si="487"/>
        <v>03-04</v>
      </c>
      <c r="K515" t="str">
        <f t="shared" si="487"/>
        <v>Gestión y manejo de los residuos y desechos sólidos</v>
      </c>
      <c r="L515" s="150">
        <f>+VLOOKUP($E515,ISP_2018!$B$8:$T$347,12,0)</f>
        <v>0.51544987558375432</v>
      </c>
      <c r="M515" s="142" t="str">
        <f>+VLOOKUP($E515,ISP_2018!$B$8:$T$347,13,0)</f>
        <v>Medio</v>
      </c>
    </row>
    <row r="516" spans="1:13" x14ac:dyDescent="0.3">
      <c r="A516" s="139">
        <f t="shared" si="463"/>
        <v>14</v>
      </c>
      <c r="B516" s="148">
        <f t="shared" si="465"/>
        <v>16</v>
      </c>
      <c r="D516" s="149" t="str">
        <f>+VLOOKUP($A516,mUNICIPIOS!$B$4:$F$343,2,0)</f>
        <v>Guatemala</v>
      </c>
      <c r="E516" s="149">
        <f>+VLOOKUP($A516,mUNICIPIOS!$B$4:$F$343,3,0)</f>
        <v>114</v>
      </c>
      <c r="F516" s="149" t="str">
        <f>+VLOOKUP($A516,mUNICIPIOS!$B$4:$F$343,4,0)</f>
        <v>Amatitlán</v>
      </c>
      <c r="G516" s="139" t="str">
        <f t="shared" ref="G516:K516" si="488">+G478</f>
        <v>03</v>
      </c>
      <c r="H516" t="str">
        <f t="shared" si="488"/>
        <v>ISP</v>
      </c>
      <c r="I516" t="str">
        <f t="shared" si="488"/>
        <v>Índice de Servicios Públicos</v>
      </c>
      <c r="J516" t="str">
        <f t="shared" si="488"/>
        <v>03-05</v>
      </c>
      <c r="K516" t="str">
        <f t="shared" si="488"/>
        <v>Gestión de servicios públicos municipales</v>
      </c>
      <c r="L516" s="150">
        <f>+VLOOKUP($E516,ISP_2018!$B$8:$T$347,15,0)</f>
        <v>0.55913978494623662</v>
      </c>
      <c r="M516" s="142" t="str">
        <f>+VLOOKUP($E516,ISP_2018!$B$8:$T$347,16,0)</f>
        <v>Medio</v>
      </c>
    </row>
    <row r="517" spans="1:13" x14ac:dyDescent="0.3">
      <c r="A517" s="139">
        <f t="shared" si="463"/>
        <v>14</v>
      </c>
      <c r="B517" s="148">
        <f t="shared" si="465"/>
        <v>17</v>
      </c>
      <c r="D517" s="149" t="str">
        <f>+VLOOKUP($A517,mUNICIPIOS!$B$4:$F$343,2,0)</f>
        <v>Guatemala</v>
      </c>
      <c r="E517" s="149">
        <f>+VLOOKUP($A517,mUNICIPIOS!$B$4:$F$343,3,0)</f>
        <v>114</v>
      </c>
      <c r="F517" s="149" t="str">
        <f>+VLOOKUP($A517,mUNICIPIOS!$B$4:$F$343,4,0)</f>
        <v>Amatitlán</v>
      </c>
      <c r="G517" s="139" t="str">
        <f t="shared" ref="G517:K517" si="489">+G479</f>
        <v>03</v>
      </c>
      <c r="H517" t="str">
        <f t="shared" si="489"/>
        <v>ISP</v>
      </c>
      <c r="I517" t="str">
        <f t="shared" si="489"/>
        <v>Índice de Servicios Públicos</v>
      </c>
      <c r="J517" t="str">
        <f t="shared" si="489"/>
        <v>INDICE</v>
      </c>
      <c r="K517">
        <f t="shared" si="489"/>
        <v>0</v>
      </c>
      <c r="L517" s="150">
        <f>+VLOOKUP($E517,ISP_2018!$B$8:$T$347,18,0)</f>
        <v>0.62645797908319112</v>
      </c>
      <c r="M517" s="142" t="str">
        <f>+VLOOKUP($E517,ISP_2018!$B$8:$T$347,19,0)</f>
        <v>Medio alto</v>
      </c>
    </row>
    <row r="518" spans="1:13" x14ac:dyDescent="0.3">
      <c r="A518" s="139">
        <f t="shared" si="463"/>
        <v>14</v>
      </c>
      <c r="B518" s="148">
        <f t="shared" si="465"/>
        <v>18</v>
      </c>
      <c r="D518" s="149" t="str">
        <f>+VLOOKUP($A518,mUNICIPIOS!$B$4:$F$343,2,0)</f>
        <v>Guatemala</v>
      </c>
      <c r="E518" s="149">
        <f>+VLOOKUP($A518,mUNICIPIOS!$B$4:$F$343,3,0)</f>
        <v>114</v>
      </c>
      <c r="F518" s="149" t="str">
        <f>+VLOOKUP($A518,mUNICIPIOS!$B$4:$F$343,4,0)</f>
        <v>Amatitlán</v>
      </c>
      <c r="G518" s="139" t="str">
        <f t="shared" ref="G518:K518" si="490">+G480</f>
        <v>04</v>
      </c>
      <c r="H518" t="str">
        <f t="shared" si="490"/>
        <v>IGA</v>
      </c>
      <c r="I518" t="str">
        <f t="shared" si="490"/>
        <v>Índice de Gestión Administrativa</v>
      </c>
      <c r="J518" t="str">
        <f t="shared" si="490"/>
        <v>04-01</v>
      </c>
      <c r="K518" t="str">
        <f t="shared" si="490"/>
        <v>Existencia de elementos de atención municipal orientada al vecino</v>
      </c>
      <c r="L518" s="150">
        <f>+VLOOKUP($E518,IGA_2018!$B$8:$N$347,3,0)</f>
        <v>0.75</v>
      </c>
      <c r="M518" s="142" t="str">
        <f>+VLOOKUP($E518,IGA_2018!$B$8:$N$347,4,0)</f>
        <v>Medio alto</v>
      </c>
    </row>
    <row r="519" spans="1:13" x14ac:dyDescent="0.3">
      <c r="A519" s="139">
        <f t="shared" si="463"/>
        <v>14</v>
      </c>
      <c r="B519" s="148">
        <f t="shared" si="465"/>
        <v>19</v>
      </c>
      <c r="D519" s="149" t="str">
        <f>+VLOOKUP($A519,mUNICIPIOS!$B$4:$F$343,2,0)</f>
        <v>Guatemala</v>
      </c>
      <c r="E519" s="149">
        <f>+VLOOKUP($A519,mUNICIPIOS!$B$4:$F$343,3,0)</f>
        <v>114</v>
      </c>
      <c r="F519" s="149" t="str">
        <f>+VLOOKUP($A519,mUNICIPIOS!$B$4:$F$343,4,0)</f>
        <v>Amatitlán</v>
      </c>
      <c r="G519" s="139" t="str">
        <f t="shared" ref="G519:K519" si="491">+G481</f>
        <v>04</v>
      </c>
      <c r="H519" t="str">
        <f t="shared" si="491"/>
        <v>IGA</v>
      </c>
      <c r="I519" t="str">
        <f t="shared" si="491"/>
        <v>Índice de Gestión Administrativa</v>
      </c>
      <c r="J519" t="str">
        <f t="shared" si="491"/>
        <v>04-02</v>
      </c>
      <c r="K519" t="str">
        <f t="shared" si="491"/>
        <v>Gestión del recurso humano.</v>
      </c>
      <c r="L519" s="150">
        <f>+VLOOKUP($E519,IGA_2018!$B$8:$N$347,6,0)</f>
        <v>0.51455060520216345</v>
      </c>
      <c r="M519" s="142" t="str">
        <f>+VLOOKUP($E519,IGA_2018!$B$8:$N$347,7,0)</f>
        <v>Medio</v>
      </c>
    </row>
    <row r="520" spans="1:13" x14ac:dyDescent="0.3">
      <c r="A520" s="139">
        <f t="shared" si="463"/>
        <v>14</v>
      </c>
      <c r="B520" s="148">
        <f t="shared" si="465"/>
        <v>20</v>
      </c>
      <c r="D520" s="149" t="str">
        <f>+VLOOKUP($A520,mUNICIPIOS!$B$4:$F$343,2,0)</f>
        <v>Guatemala</v>
      </c>
      <c r="E520" s="149">
        <f>+VLOOKUP($A520,mUNICIPIOS!$B$4:$F$343,3,0)</f>
        <v>114</v>
      </c>
      <c r="F520" s="149" t="str">
        <f>+VLOOKUP($A520,mUNICIPIOS!$B$4:$F$343,4,0)</f>
        <v>Amatitlán</v>
      </c>
      <c r="G520" s="139" t="str">
        <f t="shared" ref="G520:K520" si="492">+G482</f>
        <v>04</v>
      </c>
      <c r="H520" t="str">
        <f t="shared" si="492"/>
        <v>IGA</v>
      </c>
      <c r="I520" t="str">
        <f t="shared" si="492"/>
        <v>Índice de Gestión Administrativa</v>
      </c>
      <c r="J520" t="str">
        <f t="shared" si="492"/>
        <v>04-03</v>
      </c>
      <c r="K520" t="str">
        <f t="shared" si="492"/>
        <v>Existencia de oficinas municipales con instrumentos de gestión.</v>
      </c>
      <c r="L520" s="150">
        <f>+VLOOKUP($E520,IGA_2018!$B$8:$N$347,9,0)</f>
        <v>0.375</v>
      </c>
      <c r="M520" s="142" t="str">
        <f>+VLOOKUP($E520,IGA_2018!$B$8:$N$347,10,0)</f>
        <v>Medio bajo</v>
      </c>
    </row>
    <row r="521" spans="1:13" x14ac:dyDescent="0.3">
      <c r="A521" s="139">
        <f t="shared" si="463"/>
        <v>14</v>
      </c>
      <c r="B521" s="148">
        <f t="shared" si="465"/>
        <v>21</v>
      </c>
      <c r="D521" s="149" t="str">
        <f>+VLOOKUP($A521,mUNICIPIOS!$B$4:$F$343,2,0)</f>
        <v>Guatemala</v>
      </c>
      <c r="E521" s="149">
        <f>+VLOOKUP($A521,mUNICIPIOS!$B$4:$F$343,3,0)</f>
        <v>114</v>
      </c>
      <c r="F521" s="149" t="str">
        <f>+VLOOKUP($A521,mUNICIPIOS!$B$4:$F$343,4,0)</f>
        <v>Amatitlán</v>
      </c>
      <c r="G521" s="139" t="str">
        <f t="shared" ref="G521:K521" si="493">+G483</f>
        <v>04</v>
      </c>
      <c r="H521" t="str">
        <f t="shared" si="493"/>
        <v>IGA</v>
      </c>
      <c r="I521" t="str">
        <f t="shared" si="493"/>
        <v>Índice de Gestión Administrativa</v>
      </c>
      <c r="J521" t="str">
        <f t="shared" si="493"/>
        <v>INDICE</v>
      </c>
      <c r="K521">
        <f t="shared" si="493"/>
        <v>0</v>
      </c>
      <c r="L521" s="150">
        <f>+VLOOKUP($E521,IGA_2018!$B$8:$N$347,12,0)</f>
        <v>0.5363427118207571</v>
      </c>
      <c r="M521" s="142" t="str">
        <f>+VLOOKUP($E521,IGA_2018!$B$8:$N$347,13,0)</f>
        <v>Medio</v>
      </c>
    </row>
    <row r="522" spans="1:13" x14ac:dyDescent="0.3">
      <c r="A522" s="139">
        <f t="shared" si="463"/>
        <v>14</v>
      </c>
      <c r="B522" s="148">
        <f t="shared" si="465"/>
        <v>22</v>
      </c>
      <c r="D522" s="149" t="str">
        <f>+VLOOKUP($A522,mUNICIPIOS!$B$4:$F$343,2,0)</f>
        <v>Guatemala</v>
      </c>
      <c r="E522" s="149">
        <f>+VLOOKUP($A522,mUNICIPIOS!$B$4:$F$343,3,0)</f>
        <v>114</v>
      </c>
      <c r="F522" s="149" t="str">
        <f>+VLOOKUP($A522,mUNICIPIOS!$B$4:$F$343,4,0)</f>
        <v>Amatitlán</v>
      </c>
      <c r="G522" s="139" t="str">
        <f t="shared" ref="G522:K522" si="494">+G484</f>
        <v>05</v>
      </c>
      <c r="H522" t="str">
        <f t="shared" si="494"/>
        <v>IGF</v>
      </c>
      <c r="I522" t="str">
        <f t="shared" si="494"/>
        <v>Índice de Gestión Financiera</v>
      </c>
      <c r="J522" t="str">
        <f t="shared" si="494"/>
        <v>05-01</v>
      </c>
      <c r="K522" t="str">
        <f t="shared" si="494"/>
        <v>Autonomía financiera municipal</v>
      </c>
      <c r="L522" s="150">
        <f>+VLOOKUP($E522,IGF_2018!$B$8:$Z$347,3,0)</f>
        <v>0.54476091746404653</v>
      </c>
      <c r="M522" s="142" t="str">
        <f>+VLOOKUP($E522,IGF_2018!$B$8:$Z$347,4,0)</f>
        <v>Medio</v>
      </c>
    </row>
    <row r="523" spans="1:13" x14ac:dyDescent="0.3">
      <c r="A523" s="139">
        <f t="shared" si="463"/>
        <v>14</v>
      </c>
      <c r="B523" s="148">
        <f t="shared" si="465"/>
        <v>23</v>
      </c>
      <c r="D523" s="149" t="str">
        <f>+VLOOKUP($A523,mUNICIPIOS!$B$4:$F$343,2,0)</f>
        <v>Guatemala</v>
      </c>
      <c r="E523" s="149">
        <f>+VLOOKUP($A523,mUNICIPIOS!$B$4:$F$343,3,0)</f>
        <v>114</v>
      </c>
      <c r="F523" s="149" t="str">
        <f>+VLOOKUP($A523,mUNICIPIOS!$B$4:$F$343,4,0)</f>
        <v>Amatitlán</v>
      </c>
      <c r="G523" s="139" t="str">
        <f t="shared" ref="G523:K523" si="495">+G485</f>
        <v>05</v>
      </c>
      <c r="H523" t="str">
        <f t="shared" si="495"/>
        <v>IGF</v>
      </c>
      <c r="I523" t="str">
        <f t="shared" si="495"/>
        <v>Índice de Gestión Financiera</v>
      </c>
      <c r="J523" t="str">
        <f t="shared" si="495"/>
        <v>05-02</v>
      </c>
      <c r="K523" t="str">
        <f t="shared" si="495"/>
        <v xml:space="preserve">Ingresos propios por habitante -sin regalías- </v>
      </c>
      <c r="L523" s="150">
        <f>+VLOOKUP($E523,IGF_2018!$B$8:$Z$347,6,0)</f>
        <v>0.18602903802268611</v>
      </c>
      <c r="M523" s="142" t="str">
        <f>+VLOOKUP($E523,IGF_2018!$B$8:$Z$347,7,0)</f>
        <v>Bajo</v>
      </c>
    </row>
    <row r="524" spans="1:13" x14ac:dyDescent="0.3">
      <c r="A524" s="139">
        <f t="shared" si="463"/>
        <v>14</v>
      </c>
      <c r="B524" s="148">
        <f t="shared" si="465"/>
        <v>24</v>
      </c>
      <c r="D524" s="149" t="str">
        <f>+VLOOKUP($A524,mUNICIPIOS!$B$4:$F$343,2,0)</f>
        <v>Guatemala</v>
      </c>
      <c r="E524" s="149">
        <f>+VLOOKUP($A524,mUNICIPIOS!$B$4:$F$343,3,0)</f>
        <v>114</v>
      </c>
      <c r="F524" s="149" t="str">
        <f>+VLOOKUP($A524,mUNICIPIOS!$B$4:$F$343,4,0)</f>
        <v>Amatitlán</v>
      </c>
      <c r="G524" s="139" t="str">
        <f t="shared" ref="G524:K524" si="496">+G486</f>
        <v>05</v>
      </c>
      <c r="H524" t="str">
        <f t="shared" si="496"/>
        <v>IGF</v>
      </c>
      <c r="I524" t="str">
        <f t="shared" si="496"/>
        <v>Índice de Gestión Financiera</v>
      </c>
      <c r="J524" t="str">
        <f t="shared" si="496"/>
        <v>05-03</v>
      </c>
      <c r="K524" t="str">
        <f t="shared" si="496"/>
        <v>Ingresos del IUSI en relación a los ingresos propios -sin regalías-</v>
      </c>
      <c r="L524" s="150">
        <f>+VLOOKUP($E524,IGF_2018!$B$8:$Z$347,9,0)</f>
        <v>0.42610987081928647</v>
      </c>
      <c r="M524" s="142" t="str">
        <f>+VLOOKUP($E524,IGF_2018!$B$8:$Z$347,10,0)</f>
        <v>Medio</v>
      </c>
    </row>
    <row r="525" spans="1:13" x14ac:dyDescent="0.3">
      <c r="A525" s="139">
        <f t="shared" si="463"/>
        <v>14</v>
      </c>
      <c r="B525" s="148">
        <f t="shared" si="465"/>
        <v>25</v>
      </c>
      <c r="D525" s="149" t="str">
        <f>+VLOOKUP($A525,mUNICIPIOS!$B$4:$F$343,2,0)</f>
        <v>Guatemala</v>
      </c>
      <c r="E525" s="149">
        <f>+VLOOKUP($A525,mUNICIPIOS!$B$4:$F$343,3,0)</f>
        <v>114</v>
      </c>
      <c r="F525" s="149" t="str">
        <f>+VLOOKUP($A525,mUNICIPIOS!$B$4:$F$343,4,0)</f>
        <v>Amatitlán</v>
      </c>
      <c r="G525" s="139" t="str">
        <f t="shared" ref="G525:K525" si="497">+G487</f>
        <v>05</v>
      </c>
      <c r="H525" t="str">
        <f t="shared" si="497"/>
        <v>IGF</v>
      </c>
      <c r="I525" t="str">
        <f t="shared" si="497"/>
        <v>Índice de Gestión Financiera</v>
      </c>
      <c r="J525" t="str">
        <f t="shared" si="497"/>
        <v>05-04</v>
      </c>
      <c r="K525" t="str">
        <f t="shared" si="497"/>
        <v>Inversión anual en capital fijo por habitante</v>
      </c>
      <c r="L525" s="150">
        <f>+VLOOKUP($E525,IGF_2018!$B$8:$Z$347,12,0)</f>
        <v>3.4252711398524475E-2</v>
      </c>
      <c r="M525" s="142" t="str">
        <f>+VLOOKUP($E525,IGF_2018!$B$8:$Z$347,13,0)</f>
        <v>Bajo</v>
      </c>
    </row>
    <row r="526" spans="1:13" x14ac:dyDescent="0.3">
      <c r="A526" s="139">
        <f t="shared" si="463"/>
        <v>14</v>
      </c>
      <c r="B526" s="148">
        <f t="shared" si="465"/>
        <v>26</v>
      </c>
      <c r="D526" s="149" t="str">
        <f>+VLOOKUP($A526,mUNICIPIOS!$B$4:$F$343,2,0)</f>
        <v>Guatemala</v>
      </c>
      <c r="E526" s="149">
        <f>+VLOOKUP($A526,mUNICIPIOS!$B$4:$F$343,3,0)</f>
        <v>114</v>
      </c>
      <c r="F526" s="149" t="str">
        <f>+VLOOKUP($A526,mUNICIPIOS!$B$4:$F$343,4,0)</f>
        <v>Amatitlán</v>
      </c>
      <c r="G526" s="139" t="str">
        <f t="shared" ref="G526:K526" si="498">+G488</f>
        <v>05</v>
      </c>
      <c r="H526" t="str">
        <f t="shared" si="498"/>
        <v>IGF</v>
      </c>
      <c r="I526" t="str">
        <f t="shared" si="498"/>
        <v>Índice de Gestión Financiera</v>
      </c>
      <c r="J526" t="str">
        <f t="shared" si="498"/>
        <v>05-05</v>
      </c>
      <c r="K526" t="str">
        <f t="shared" si="498"/>
        <v>Inversión anual en capital fijo con recursos percibidos por ingresos propios</v>
      </c>
      <c r="L526" s="150">
        <f>+VLOOKUP($E526,IGF_2018!$B$8:$Z$347,15,0)</f>
        <v>0.55102259894730576</v>
      </c>
      <c r="M526" s="142" t="str">
        <f>+VLOOKUP($E526,IGF_2018!$B$8:$Z$347,16,0)</f>
        <v>Medio</v>
      </c>
    </row>
    <row r="527" spans="1:13" x14ac:dyDescent="0.3">
      <c r="A527" s="139">
        <f t="shared" si="463"/>
        <v>14</v>
      </c>
      <c r="B527" s="148">
        <f t="shared" si="465"/>
        <v>27</v>
      </c>
      <c r="D527" s="149" t="str">
        <f>+VLOOKUP($A527,mUNICIPIOS!$B$4:$F$343,2,0)</f>
        <v>Guatemala</v>
      </c>
      <c r="E527" s="149">
        <f>+VLOOKUP($A527,mUNICIPIOS!$B$4:$F$343,3,0)</f>
        <v>114</v>
      </c>
      <c r="F527" s="149" t="str">
        <f>+VLOOKUP($A527,mUNICIPIOS!$B$4:$F$343,4,0)</f>
        <v>Amatitlán</v>
      </c>
      <c r="G527" s="139" t="str">
        <f t="shared" ref="G527:K527" si="499">+G489</f>
        <v>05</v>
      </c>
      <c r="H527" t="str">
        <f t="shared" si="499"/>
        <v>IGF</v>
      </c>
      <c r="I527" t="str">
        <f t="shared" si="499"/>
        <v>Índice de Gestión Financiera</v>
      </c>
      <c r="J527" t="str">
        <f t="shared" si="499"/>
        <v>05-06</v>
      </c>
      <c r="K527" t="str">
        <f t="shared" si="499"/>
        <v xml:space="preserve">Inversión anual en capital fijo con recursos percibidos por transferencias del Gobierno Central </v>
      </c>
      <c r="L527" s="150">
        <f>+VLOOKUP($E527,IGF_2018!$B$8:$Z$347,18,0)</f>
        <v>0.17404237433728534</v>
      </c>
      <c r="M527" s="142" t="str">
        <f>+VLOOKUP($E527,IGF_2018!$B$8:$Z$347,19,0)</f>
        <v>Bajo</v>
      </c>
    </row>
    <row r="528" spans="1:13" x14ac:dyDescent="0.3">
      <c r="A528" s="139">
        <f t="shared" si="463"/>
        <v>14</v>
      </c>
      <c r="B528" s="148">
        <f t="shared" si="465"/>
        <v>28</v>
      </c>
      <c r="D528" s="149" t="str">
        <f>+VLOOKUP($A528,mUNICIPIOS!$B$4:$F$343,2,0)</f>
        <v>Guatemala</v>
      </c>
      <c r="E528" s="149">
        <f>+VLOOKUP($A528,mUNICIPIOS!$B$4:$F$343,3,0)</f>
        <v>114</v>
      </c>
      <c r="F528" s="149" t="str">
        <f>+VLOOKUP($A528,mUNICIPIOS!$B$4:$F$343,4,0)</f>
        <v>Amatitlán</v>
      </c>
      <c r="G528" s="139" t="str">
        <f t="shared" ref="G528:K528" si="500">+G490</f>
        <v>05</v>
      </c>
      <c r="H528" t="str">
        <f t="shared" si="500"/>
        <v>IGF</v>
      </c>
      <c r="I528" t="str">
        <f t="shared" si="500"/>
        <v>Índice de Gestión Financiera</v>
      </c>
      <c r="J528" t="str">
        <f t="shared" si="500"/>
        <v>05-07</v>
      </c>
      <c r="K528" t="str">
        <f t="shared" si="500"/>
        <v>Financiamiento por endeudamiento municipal</v>
      </c>
      <c r="L528" s="150">
        <f>+VLOOKUP($E528,IGF_2018!$B$8:$Z$347,21,0)</f>
        <v>1</v>
      </c>
      <c r="M528" s="142" t="str">
        <f>+VLOOKUP($E528,IGF_2018!$B$8:$Z$347,22,0)</f>
        <v>Alto</v>
      </c>
    </row>
    <row r="529" spans="1:13" x14ac:dyDescent="0.3">
      <c r="A529" s="139">
        <f t="shared" si="463"/>
        <v>14</v>
      </c>
      <c r="B529" s="148">
        <f t="shared" si="465"/>
        <v>29</v>
      </c>
      <c r="D529" s="149" t="str">
        <f>+VLOOKUP($A529,mUNICIPIOS!$B$4:$F$343,2,0)</f>
        <v>Guatemala</v>
      </c>
      <c r="E529" s="149">
        <f>+VLOOKUP($A529,mUNICIPIOS!$B$4:$F$343,3,0)</f>
        <v>114</v>
      </c>
      <c r="F529" s="149" t="str">
        <f>+VLOOKUP($A529,mUNICIPIOS!$B$4:$F$343,4,0)</f>
        <v>Amatitlán</v>
      </c>
      <c r="G529" s="139" t="str">
        <f t="shared" ref="G529:K529" si="501">+G491</f>
        <v>05</v>
      </c>
      <c r="H529" t="str">
        <f t="shared" si="501"/>
        <v>IGF</v>
      </c>
      <c r="I529" t="str">
        <f t="shared" si="501"/>
        <v>Índice de Gestión Financiera</v>
      </c>
      <c r="J529" t="str">
        <f t="shared" si="501"/>
        <v>INDICE</v>
      </c>
      <c r="K529">
        <f t="shared" si="501"/>
        <v>0</v>
      </c>
      <c r="L529" s="150">
        <f>+VLOOKUP($E529,IGF_2018!$B$8:$Z$347,24,0)</f>
        <v>0.46470074664758676</v>
      </c>
      <c r="M529" s="142" t="str">
        <f>+VLOOKUP($E529,IGF_2018!$B$8:$Z$347,25,0)</f>
        <v>Medio</v>
      </c>
    </row>
    <row r="530" spans="1:13" x14ac:dyDescent="0.3">
      <c r="A530" s="139">
        <f t="shared" si="463"/>
        <v>14</v>
      </c>
      <c r="B530" s="148">
        <f t="shared" si="465"/>
        <v>30</v>
      </c>
      <c r="D530" s="149" t="str">
        <f>+VLOOKUP($A530,mUNICIPIOS!$B$4:$F$343,2,0)</f>
        <v>Guatemala</v>
      </c>
      <c r="E530" s="149">
        <f>+VLOOKUP($A530,mUNICIPIOS!$B$4:$F$343,3,0)</f>
        <v>114</v>
      </c>
      <c r="F530" s="149" t="str">
        <f>+VLOOKUP($A530,mUNICIPIOS!$B$4:$F$343,4,0)</f>
        <v>Amatitlán</v>
      </c>
      <c r="G530" s="139" t="str">
        <f t="shared" ref="G530:K530" si="502">+G492</f>
        <v>06</v>
      </c>
      <c r="H530" t="str">
        <f t="shared" si="502"/>
        <v>IGE</v>
      </c>
      <c r="I530" t="str">
        <f t="shared" si="502"/>
        <v>Índice de Gestión Estratégica</v>
      </c>
      <c r="J530" t="str">
        <f t="shared" si="502"/>
        <v>06-01</v>
      </c>
      <c r="K530" t="str">
        <f t="shared" si="502"/>
        <v>Ejecución del Plan Operativo Anual  (POA)</v>
      </c>
      <c r="L530" s="150">
        <f>+VLOOKUP($E530,IGE_2018!$B$8:$Z$347,3,0)</f>
        <v>0.77087057722900643</v>
      </c>
      <c r="M530" s="142" t="str">
        <f>+VLOOKUP($E530,IGE_2018!$B$8:$Z$347,4,0)</f>
        <v>Medio alto</v>
      </c>
    </row>
    <row r="531" spans="1:13" x14ac:dyDescent="0.3">
      <c r="A531" s="139">
        <f t="shared" si="463"/>
        <v>14</v>
      </c>
      <c r="B531" s="148">
        <f t="shared" si="465"/>
        <v>31</v>
      </c>
      <c r="D531" s="149" t="str">
        <f>+VLOOKUP($A531,mUNICIPIOS!$B$4:$F$343,2,0)</f>
        <v>Guatemala</v>
      </c>
      <c r="E531" s="149">
        <f>+VLOOKUP($A531,mUNICIPIOS!$B$4:$F$343,3,0)</f>
        <v>114</v>
      </c>
      <c r="F531" s="149" t="str">
        <f>+VLOOKUP($A531,mUNICIPIOS!$B$4:$F$343,4,0)</f>
        <v>Amatitlán</v>
      </c>
      <c r="G531" s="139" t="str">
        <f t="shared" ref="G531:K531" si="503">+G493</f>
        <v>06</v>
      </c>
      <c r="H531" t="str">
        <f t="shared" si="503"/>
        <v>IGE</v>
      </c>
      <c r="I531" t="str">
        <f t="shared" si="503"/>
        <v>Índice de Gestión Estratégica</v>
      </c>
      <c r="J531" t="str">
        <f t="shared" si="503"/>
        <v>06-02</v>
      </c>
      <c r="K531" t="str">
        <f t="shared" si="503"/>
        <v>Relación Plan de Desarrollo Municipal y Ordenamiento Territorial (PDM-OT) - Plan Estratégico Institucional (PEI) - Plan Operativo Multianual (POM) - Plan Operativo Anual (POA)</v>
      </c>
      <c r="L531" s="150">
        <f>+VLOOKUP($E531,IGE_2018!$B$8:$Z$347,6,0)</f>
        <v>0.18437500000000001</v>
      </c>
      <c r="M531" s="142" t="str">
        <f>+VLOOKUP($E531,IGE_2018!$B$8:$Z$347,7,0)</f>
        <v>Bajo</v>
      </c>
    </row>
    <row r="532" spans="1:13" x14ac:dyDescent="0.3">
      <c r="A532" s="139">
        <f t="shared" si="463"/>
        <v>14</v>
      </c>
      <c r="B532" s="148">
        <f t="shared" si="465"/>
        <v>32</v>
      </c>
      <c r="D532" s="149" t="str">
        <f>+VLOOKUP($A532,mUNICIPIOS!$B$4:$F$343,2,0)</f>
        <v>Guatemala</v>
      </c>
      <c r="E532" s="149">
        <f>+VLOOKUP($A532,mUNICIPIOS!$B$4:$F$343,3,0)</f>
        <v>114</v>
      </c>
      <c r="F532" s="149" t="str">
        <f>+VLOOKUP($A532,mUNICIPIOS!$B$4:$F$343,4,0)</f>
        <v>Amatitlán</v>
      </c>
      <c r="G532" s="139" t="str">
        <f t="shared" ref="G532:K532" si="504">+G494</f>
        <v>06</v>
      </c>
      <c r="H532" t="str">
        <f t="shared" si="504"/>
        <v>IGE</v>
      </c>
      <c r="I532" t="str">
        <f t="shared" si="504"/>
        <v>Índice de Gestión Estratégica</v>
      </c>
      <c r="J532" t="str">
        <f t="shared" si="504"/>
        <v>06-03</v>
      </c>
      <c r="K532" t="str">
        <f t="shared" si="504"/>
        <v>Presupuesto de egresos relacionado a competencias municipales que responden a prioridades nacionales de desarrollo.</v>
      </c>
      <c r="L532" s="150">
        <f>+VLOOKUP($E532,IGE_2018!$B$8:$Z$347,9,0)</f>
        <v>0.21474949020844411</v>
      </c>
      <c r="M532" s="142" t="str">
        <f>+VLOOKUP($E532,IGE_2018!$B$8:$Z$347,10,0)</f>
        <v>Medio bajo</v>
      </c>
    </row>
    <row r="533" spans="1:13" x14ac:dyDescent="0.3">
      <c r="A533" s="139">
        <f t="shared" si="463"/>
        <v>14</v>
      </c>
      <c r="B533" s="148">
        <f t="shared" si="465"/>
        <v>33</v>
      </c>
      <c r="D533" s="149" t="str">
        <f>+VLOOKUP($A533,mUNICIPIOS!$B$4:$F$343,2,0)</f>
        <v>Guatemala</v>
      </c>
      <c r="E533" s="149">
        <f>+VLOOKUP($A533,mUNICIPIOS!$B$4:$F$343,3,0)</f>
        <v>114</v>
      </c>
      <c r="F533" s="149" t="str">
        <f>+VLOOKUP($A533,mUNICIPIOS!$B$4:$F$343,4,0)</f>
        <v>Amatitlán</v>
      </c>
      <c r="G533" s="139" t="str">
        <f t="shared" ref="G533:K533" si="505">+G495</f>
        <v>06</v>
      </c>
      <c r="H533" t="str">
        <f t="shared" si="505"/>
        <v>IGE</v>
      </c>
      <c r="I533" t="str">
        <f t="shared" si="505"/>
        <v>Índice de Gestión Estratégica</v>
      </c>
      <c r="J533" t="str">
        <f t="shared" si="505"/>
        <v>06-04</v>
      </c>
      <c r="K533" t="str">
        <f t="shared" si="505"/>
        <v>Institucionalización de la gestión ordenada del territorio</v>
      </c>
      <c r="L533" s="150">
        <f>+VLOOKUP($E533,IGE_2018!$B$8:$Z$347,12,0)</f>
        <v>0.5</v>
      </c>
      <c r="M533" s="142" t="str">
        <f>+VLOOKUP($E533,IGE_2018!$B$8:$Z$347,13,0)</f>
        <v>Medio</v>
      </c>
    </row>
    <row r="534" spans="1:13" x14ac:dyDescent="0.3">
      <c r="A534" s="139">
        <f t="shared" si="463"/>
        <v>14</v>
      </c>
      <c r="B534" s="148">
        <f t="shared" si="465"/>
        <v>34</v>
      </c>
      <c r="D534" s="149" t="str">
        <f>+VLOOKUP($A534,mUNICIPIOS!$B$4:$F$343,2,0)</f>
        <v>Guatemala</v>
      </c>
      <c r="E534" s="149">
        <f>+VLOOKUP($A534,mUNICIPIOS!$B$4:$F$343,3,0)</f>
        <v>114</v>
      </c>
      <c r="F534" s="149" t="str">
        <f>+VLOOKUP($A534,mUNICIPIOS!$B$4:$F$343,4,0)</f>
        <v>Amatitlán</v>
      </c>
      <c r="G534" s="139" t="str">
        <f t="shared" ref="G534:K534" si="506">+G496</f>
        <v>06</v>
      </c>
      <c r="H534" t="str">
        <f t="shared" si="506"/>
        <v>IGE</v>
      </c>
      <c r="I534" t="str">
        <f t="shared" si="506"/>
        <v>Índice de Gestión Estratégica</v>
      </c>
      <c r="J534" t="str">
        <f t="shared" si="506"/>
        <v>06-05</v>
      </c>
      <c r="K534" t="str">
        <f t="shared" si="506"/>
        <v>Acciones para la gestión ordenada del territorio</v>
      </c>
      <c r="L534" s="150">
        <f>+VLOOKUP($E534,IGE_2018!$B$8:$Z$347,15,0)</f>
        <v>0.38000000000000012</v>
      </c>
      <c r="M534" s="142" t="str">
        <f>+VLOOKUP($E534,IGE_2018!$B$8:$Z$347,16,0)</f>
        <v>Medio bajo</v>
      </c>
    </row>
    <row r="535" spans="1:13" x14ac:dyDescent="0.3">
      <c r="A535" s="139">
        <f t="shared" si="463"/>
        <v>14</v>
      </c>
      <c r="B535" s="148">
        <f t="shared" si="465"/>
        <v>35</v>
      </c>
      <c r="D535" s="149" t="str">
        <f>+VLOOKUP($A535,mUNICIPIOS!$B$4:$F$343,2,0)</f>
        <v>Guatemala</v>
      </c>
      <c r="E535" s="149">
        <f>+VLOOKUP($A535,mUNICIPIOS!$B$4:$F$343,3,0)</f>
        <v>114</v>
      </c>
      <c r="F535" s="149" t="str">
        <f>+VLOOKUP($A535,mUNICIPIOS!$B$4:$F$343,4,0)</f>
        <v>Amatitlán</v>
      </c>
      <c r="G535" s="139" t="str">
        <f t="shared" ref="G535:K535" si="507">+G497</f>
        <v>06</v>
      </c>
      <c r="H535" t="str">
        <f t="shared" si="507"/>
        <v>IGE</v>
      </c>
      <c r="I535" t="str">
        <f t="shared" si="507"/>
        <v>Índice de Gestión Estratégica</v>
      </c>
      <c r="J535" t="str">
        <f t="shared" si="507"/>
        <v>06-06</v>
      </c>
      <c r="K535" t="str">
        <f t="shared" si="507"/>
        <v>Gestión de riesgo en la formulación de proyectos derivados de la planificación operativa anual</v>
      </c>
      <c r="L535" s="150">
        <f>+VLOOKUP($E535,IGE_2018!$B$8:$Z$347,18,0)</f>
        <v>0</v>
      </c>
      <c r="M535" s="142" t="str">
        <f>+VLOOKUP($E535,IGE_2018!$B$8:$Z$347,19,0)</f>
        <v>Bajo</v>
      </c>
    </row>
    <row r="536" spans="1:13" x14ac:dyDescent="0.3">
      <c r="A536" s="139">
        <f t="shared" si="463"/>
        <v>14</v>
      </c>
      <c r="B536" s="148">
        <f t="shared" si="465"/>
        <v>36</v>
      </c>
      <c r="D536" s="149" t="str">
        <f>+VLOOKUP($A536,mUNICIPIOS!$B$4:$F$343,2,0)</f>
        <v>Guatemala</v>
      </c>
      <c r="E536" s="149">
        <f>+VLOOKUP($A536,mUNICIPIOS!$B$4:$F$343,3,0)</f>
        <v>114</v>
      </c>
      <c r="F536" s="149" t="str">
        <f>+VLOOKUP($A536,mUNICIPIOS!$B$4:$F$343,4,0)</f>
        <v>Amatitlán</v>
      </c>
      <c r="G536" s="139" t="str">
        <f t="shared" ref="G536:K536" si="508">+G498</f>
        <v>06</v>
      </c>
      <c r="H536" t="str">
        <f t="shared" si="508"/>
        <v>IGE</v>
      </c>
      <c r="I536" t="str">
        <f t="shared" si="508"/>
        <v>Índice de Gestión Estratégica</v>
      </c>
      <c r="J536" t="str">
        <f t="shared" si="508"/>
        <v>06-07</v>
      </c>
      <c r="K536" t="str">
        <f t="shared" si="508"/>
        <v>Ingresos por servicios ambientales en relación a los ingresos propios sin regalías</v>
      </c>
      <c r="L536" s="150">
        <f>+VLOOKUP($E536,IGE_2018!$B$8:$Z$347,21,0)</f>
        <v>0</v>
      </c>
      <c r="M536" s="142" t="str">
        <f>+VLOOKUP($E536,IGE_2018!$B$8:$Z$347,22,0)</f>
        <v>Bajo</v>
      </c>
    </row>
    <row r="537" spans="1:13" x14ac:dyDescent="0.3">
      <c r="A537" s="139">
        <f t="shared" si="463"/>
        <v>14</v>
      </c>
      <c r="B537" s="148">
        <f t="shared" si="465"/>
        <v>37</v>
      </c>
      <c r="D537" s="149" t="str">
        <f>+VLOOKUP($A537,mUNICIPIOS!$B$4:$F$343,2,0)</f>
        <v>Guatemala</v>
      </c>
      <c r="E537" s="149">
        <f>+VLOOKUP($A537,mUNICIPIOS!$B$4:$F$343,3,0)</f>
        <v>114</v>
      </c>
      <c r="F537" s="149" t="str">
        <f>+VLOOKUP($A537,mUNICIPIOS!$B$4:$F$343,4,0)</f>
        <v>Amatitlán</v>
      </c>
      <c r="G537" s="139" t="str">
        <f t="shared" ref="G537:K537" si="509">+G499</f>
        <v>06</v>
      </c>
      <c r="H537" t="str">
        <f t="shared" si="509"/>
        <v>IGE</v>
      </c>
      <c r="I537" t="str">
        <f t="shared" si="509"/>
        <v>Índice de Gestión Estratégica</v>
      </c>
      <c r="J537" t="str">
        <f t="shared" si="509"/>
        <v>INDICE</v>
      </c>
      <c r="K537">
        <f t="shared" si="509"/>
        <v>0</v>
      </c>
      <c r="L537" s="150">
        <f>+VLOOKUP($E537,IGE_2018!$B$8:$Z$347,24,0)</f>
        <v>0.303974209136462</v>
      </c>
      <c r="M537" s="142" t="str">
        <f>+VLOOKUP($E537,IGE_2018!$B$8:$Z$347,25,0)</f>
        <v>Medio bajo</v>
      </c>
    </row>
    <row r="538" spans="1:13" x14ac:dyDescent="0.3">
      <c r="A538" s="139">
        <f t="shared" si="463"/>
        <v>14</v>
      </c>
      <c r="B538" s="148">
        <f t="shared" si="465"/>
        <v>38</v>
      </c>
      <c r="D538" s="149" t="str">
        <f>+VLOOKUP($A538,mUNICIPIOS!$B$4:$F$343,2,0)</f>
        <v>Guatemala</v>
      </c>
      <c r="E538" s="149">
        <f>+VLOOKUP($A538,mUNICIPIOS!$B$4:$F$343,3,0)</f>
        <v>114</v>
      </c>
      <c r="F538" s="149" t="str">
        <f>+VLOOKUP($A538,mUNICIPIOS!$B$4:$F$343,4,0)</f>
        <v>Amatitlán</v>
      </c>
      <c r="G538" s="139" t="str">
        <f t="shared" ref="G538:K538" si="510">+G500</f>
        <v>RANKING</v>
      </c>
      <c r="H538" t="str">
        <f t="shared" si="510"/>
        <v>RGM</v>
      </c>
      <c r="I538" t="str">
        <f t="shared" si="510"/>
        <v>Ranking de la Gestión Municipal 2018</v>
      </c>
      <c r="J538" t="str">
        <f t="shared" si="510"/>
        <v>RANKING</v>
      </c>
      <c r="K538">
        <f t="shared" si="510"/>
        <v>0</v>
      </c>
      <c r="L538" s="151">
        <f>+VLOOKUP($E538,Resultados_generales!$C$8:$AE$347,27,0)</f>
        <v>0.52622247475498063</v>
      </c>
      <c r="M538" t="str">
        <f>+VLOOKUP($E538,Resultados_generales!$C$8:$AE$347,28,0)</f>
        <v>Medio</v>
      </c>
    </row>
    <row r="539" spans="1:13" x14ac:dyDescent="0.3">
      <c r="A539" s="139">
        <f t="shared" si="463"/>
        <v>15</v>
      </c>
      <c r="B539" s="148">
        <f t="shared" si="465"/>
        <v>1</v>
      </c>
      <c r="D539" s="149" t="str">
        <f>+VLOOKUP($A539,mUNICIPIOS!$B$4:$F$343,2,0)</f>
        <v>Guatemala</v>
      </c>
      <c r="E539" s="149">
        <f>+VLOOKUP($A539,mUNICIPIOS!$B$4:$F$343,3,0)</f>
        <v>115</v>
      </c>
      <c r="F539" s="149" t="str">
        <f>+VLOOKUP($A539,mUNICIPIOS!$B$4:$F$343,4,0)</f>
        <v>Villa Nueva</v>
      </c>
      <c r="G539" s="139" t="str">
        <f t="shared" ref="G539:K539" si="511">+G501</f>
        <v>01</v>
      </c>
      <c r="H539" t="str">
        <f t="shared" si="511"/>
        <v>IPC</v>
      </c>
      <c r="I539" t="str">
        <f t="shared" si="511"/>
        <v>Índice de Participación Ciudadana</v>
      </c>
      <c r="J539" t="str">
        <f t="shared" si="511"/>
        <v>01-01</v>
      </c>
      <c r="K539" t="str">
        <f t="shared" si="511"/>
        <v>Número de reuniones del COMUDE en el año de la medición.</v>
      </c>
      <c r="L539" s="150">
        <f>+VLOOKUP($E539,IPC_2018!$B$8:$T$347,3,0)</f>
        <v>0.91666666666666663</v>
      </c>
      <c r="M539" s="142" t="str">
        <f>+VLOOKUP($E539,IPC_2018!$B$8:$T$347,4,0)</f>
        <v>Alto</v>
      </c>
    </row>
    <row r="540" spans="1:13" x14ac:dyDescent="0.3">
      <c r="A540" s="139">
        <f t="shared" si="463"/>
        <v>15</v>
      </c>
      <c r="B540" s="148">
        <f t="shared" si="465"/>
        <v>2</v>
      </c>
      <c r="D540" s="149" t="str">
        <f>+VLOOKUP($A540,mUNICIPIOS!$B$4:$F$343,2,0)</f>
        <v>Guatemala</v>
      </c>
      <c r="E540" s="149">
        <f>+VLOOKUP($A540,mUNICIPIOS!$B$4:$F$343,3,0)</f>
        <v>115</v>
      </c>
      <c r="F540" s="149" t="str">
        <f>+VLOOKUP($A540,mUNICIPIOS!$B$4:$F$343,4,0)</f>
        <v>Villa Nueva</v>
      </c>
      <c r="G540" s="139" t="str">
        <f t="shared" ref="G540:K540" si="512">+G502</f>
        <v>01</v>
      </c>
      <c r="H540" t="str">
        <f t="shared" si="512"/>
        <v>IPC</v>
      </c>
      <c r="I540" t="str">
        <f t="shared" si="512"/>
        <v>Índice de Participación Ciudadana</v>
      </c>
      <c r="J540" t="str">
        <f t="shared" si="512"/>
        <v>01-02</v>
      </c>
      <c r="K540" t="str">
        <f t="shared" si="512"/>
        <v>Participación de Alcaldes, Concejales y Síndicos determinados o designados en el COMUDE</v>
      </c>
      <c r="L540" s="150">
        <f>+VLOOKUP($E540,IPC_2018!$B$8:$T$347,6,0)</f>
        <v>1</v>
      </c>
      <c r="M540" s="142" t="str">
        <f>+VLOOKUP($E540,IPC_2018!$B$8:$T$347,7,0)</f>
        <v>Alto</v>
      </c>
    </row>
    <row r="541" spans="1:13" x14ac:dyDescent="0.3">
      <c r="A541" s="139">
        <f t="shared" si="463"/>
        <v>15</v>
      </c>
      <c r="B541" s="148">
        <f t="shared" si="465"/>
        <v>3</v>
      </c>
      <c r="D541" s="149" t="str">
        <f>+VLOOKUP($A541,mUNICIPIOS!$B$4:$F$343,2,0)</f>
        <v>Guatemala</v>
      </c>
      <c r="E541" s="149">
        <f>+VLOOKUP($A541,mUNICIPIOS!$B$4:$F$343,3,0)</f>
        <v>115</v>
      </c>
      <c r="F541" s="149" t="str">
        <f>+VLOOKUP($A541,mUNICIPIOS!$B$4:$F$343,4,0)</f>
        <v>Villa Nueva</v>
      </c>
      <c r="G541" s="139" t="str">
        <f t="shared" ref="G541:K541" si="513">+G503</f>
        <v>01</v>
      </c>
      <c r="H541" t="str">
        <f t="shared" si="513"/>
        <v>IPC</v>
      </c>
      <c r="I541" t="str">
        <f t="shared" si="513"/>
        <v>Índice de Participación Ciudadana</v>
      </c>
      <c r="J541" t="str">
        <f t="shared" si="513"/>
        <v>01-03</v>
      </c>
      <c r="K541" t="str">
        <f t="shared" si="513"/>
        <v>Participación  de organizaciones de jóvenes, mujeres, pueblos mayas, xincas, garífunas, y otras organizaciones en el Comude</v>
      </c>
      <c r="L541" s="150">
        <f>+VLOOKUP($E541,IPC_2018!$B$8:$T$347,9,0)</f>
        <v>0.1693648816936488</v>
      </c>
      <c r="M541" s="142" t="str">
        <f>+VLOOKUP($E541,IPC_2018!$B$8:$T$347,10,0)</f>
        <v>Bajo</v>
      </c>
    </row>
    <row r="542" spans="1:13" x14ac:dyDescent="0.3">
      <c r="A542" s="139">
        <f t="shared" si="463"/>
        <v>15</v>
      </c>
      <c r="B542" s="148">
        <f t="shared" si="465"/>
        <v>4</v>
      </c>
      <c r="D542" s="149" t="str">
        <f>+VLOOKUP($A542,mUNICIPIOS!$B$4:$F$343,2,0)</f>
        <v>Guatemala</v>
      </c>
      <c r="E542" s="149">
        <f>+VLOOKUP($A542,mUNICIPIOS!$B$4:$F$343,3,0)</f>
        <v>115</v>
      </c>
      <c r="F542" s="149" t="str">
        <f>+VLOOKUP($A542,mUNICIPIOS!$B$4:$F$343,4,0)</f>
        <v>Villa Nueva</v>
      </c>
      <c r="G542" s="139" t="str">
        <f t="shared" ref="G542:K542" si="514">+G504</f>
        <v>01</v>
      </c>
      <c r="H542" t="str">
        <f t="shared" si="514"/>
        <v>IPC</v>
      </c>
      <c r="I542" t="str">
        <f t="shared" si="514"/>
        <v>Índice de Participación Ciudadana</v>
      </c>
      <c r="J542" t="str">
        <f t="shared" si="514"/>
        <v>01-04</v>
      </c>
      <c r="K542" t="str">
        <f t="shared" si="514"/>
        <v>Representatividad territorial del Comude.</v>
      </c>
      <c r="L542" s="150">
        <f>+VLOOKUP($E542,IPC_2018!$B$8:$T$347,12,0)</f>
        <v>0.4002005347593583</v>
      </c>
      <c r="M542" s="142" t="str">
        <f>+VLOOKUP($E542,IPC_2018!$B$8:$T$347,13,0)</f>
        <v>Medio</v>
      </c>
    </row>
    <row r="543" spans="1:13" x14ac:dyDescent="0.3">
      <c r="A543" s="139">
        <f t="shared" si="463"/>
        <v>15</v>
      </c>
      <c r="B543" s="148">
        <f t="shared" si="465"/>
        <v>5</v>
      </c>
      <c r="D543" s="149" t="str">
        <f>+VLOOKUP($A543,mUNICIPIOS!$B$4:$F$343,2,0)</f>
        <v>Guatemala</v>
      </c>
      <c r="E543" s="149">
        <f>+VLOOKUP($A543,mUNICIPIOS!$B$4:$F$343,3,0)</f>
        <v>115</v>
      </c>
      <c r="F543" s="149" t="str">
        <f>+VLOOKUP($A543,mUNICIPIOS!$B$4:$F$343,4,0)</f>
        <v>Villa Nueva</v>
      </c>
      <c r="G543" s="139" t="str">
        <f t="shared" ref="G543:K543" si="515">+G505</f>
        <v>01</v>
      </c>
      <c r="H543" t="str">
        <f t="shared" si="515"/>
        <v>IPC</v>
      </c>
      <c r="I543" t="str">
        <f t="shared" si="515"/>
        <v>Índice de Participación Ciudadana</v>
      </c>
      <c r="J543" t="str">
        <f t="shared" si="515"/>
        <v>01-05</v>
      </c>
      <c r="K543" t="str">
        <f t="shared" si="515"/>
        <v>Funcionamiento del Comude</v>
      </c>
      <c r="L543" s="150">
        <f>+VLOOKUP($E543,IPC_2018!$B$8:$T$347,15,0)</f>
        <v>0.4108978478804971</v>
      </c>
      <c r="M543" s="142" t="str">
        <f>+VLOOKUP($E543,IPC_2018!$B$8:$T$347,16,0)</f>
        <v>Medio</v>
      </c>
    </row>
    <row r="544" spans="1:13" x14ac:dyDescent="0.3">
      <c r="A544" s="139">
        <f t="shared" si="463"/>
        <v>15</v>
      </c>
      <c r="B544" s="148">
        <f t="shared" si="465"/>
        <v>6</v>
      </c>
      <c r="D544" s="149" t="str">
        <f>+VLOOKUP($A544,mUNICIPIOS!$B$4:$F$343,2,0)</f>
        <v>Guatemala</v>
      </c>
      <c r="E544" s="149">
        <f>+VLOOKUP($A544,mUNICIPIOS!$B$4:$F$343,3,0)</f>
        <v>115</v>
      </c>
      <c r="F544" s="149" t="str">
        <f>+VLOOKUP($A544,mUNICIPIOS!$B$4:$F$343,4,0)</f>
        <v>Villa Nueva</v>
      </c>
      <c r="G544" s="139" t="str">
        <f t="shared" ref="G544:K544" si="516">+G506</f>
        <v>01</v>
      </c>
      <c r="H544" t="str">
        <f t="shared" si="516"/>
        <v>IPC</v>
      </c>
      <c r="I544" t="str">
        <f t="shared" si="516"/>
        <v>Índice de Participación Ciudadana</v>
      </c>
      <c r="J544" t="str">
        <f t="shared" si="516"/>
        <v>INDICE</v>
      </c>
      <c r="K544">
        <f t="shared" si="516"/>
        <v>0</v>
      </c>
      <c r="L544" s="150">
        <f>+VLOOKUP($E544,IPC_2018!$B$8:$T$347,18,0)</f>
        <v>0.66165282298335892</v>
      </c>
      <c r="M544" s="142" t="str">
        <f>+VLOOKUP($E544,IPC_2018!$B$8:$T$347,19,0)</f>
        <v>Medio alto</v>
      </c>
    </row>
    <row r="545" spans="1:13" x14ac:dyDescent="0.3">
      <c r="A545" s="139">
        <f t="shared" si="463"/>
        <v>15</v>
      </c>
      <c r="B545" s="148">
        <f t="shared" si="465"/>
        <v>7</v>
      </c>
      <c r="D545" s="149" t="str">
        <f>+VLOOKUP($A545,mUNICIPIOS!$B$4:$F$343,2,0)</f>
        <v>Guatemala</v>
      </c>
      <c r="E545" s="149">
        <f>+VLOOKUP($A545,mUNICIPIOS!$B$4:$F$343,3,0)</f>
        <v>115</v>
      </c>
      <c r="F545" s="149" t="str">
        <f>+VLOOKUP($A545,mUNICIPIOS!$B$4:$F$343,4,0)</f>
        <v>Villa Nueva</v>
      </c>
      <c r="G545" s="139" t="str">
        <f t="shared" ref="G545:K545" si="517">+G507</f>
        <v>02</v>
      </c>
      <c r="H545" t="str">
        <f t="shared" si="517"/>
        <v>IIC</v>
      </c>
      <c r="I545" t="str">
        <f t="shared" si="517"/>
        <v>Índice de Información a la Ciudadanía</v>
      </c>
      <c r="J545" t="str">
        <f t="shared" si="517"/>
        <v>02-01</v>
      </c>
      <c r="K545" t="str">
        <f t="shared" si="517"/>
        <v>Rendición de cuentas cuatrimestral y anual al Comude enfocadas en resultados.</v>
      </c>
      <c r="L545" s="150">
        <f>+VLOOKUP($E545,IIC_2018!$B$8:$Q$347,3,0)</f>
        <v>0.46666666666666667</v>
      </c>
      <c r="M545" s="142" t="str">
        <f>+VLOOKUP($E545,IIC_2018!$B$8:$Q$347,4,0)</f>
        <v>Medio</v>
      </c>
    </row>
    <row r="546" spans="1:13" x14ac:dyDescent="0.3">
      <c r="A546" s="139">
        <f t="shared" si="463"/>
        <v>15</v>
      </c>
      <c r="B546" s="148">
        <f t="shared" si="465"/>
        <v>8</v>
      </c>
      <c r="D546" s="149" t="str">
        <f>+VLOOKUP($A546,mUNICIPIOS!$B$4:$F$343,2,0)</f>
        <v>Guatemala</v>
      </c>
      <c r="E546" s="149">
        <f>+VLOOKUP($A546,mUNICIPIOS!$B$4:$F$343,3,0)</f>
        <v>115</v>
      </c>
      <c r="F546" s="149" t="str">
        <f>+VLOOKUP($A546,mUNICIPIOS!$B$4:$F$343,4,0)</f>
        <v>Villa Nueva</v>
      </c>
      <c r="G546" s="139" t="str">
        <f t="shared" ref="G546:K546" si="518">+G508</f>
        <v>02</v>
      </c>
      <c r="H546" t="str">
        <f t="shared" si="518"/>
        <v>IIC</v>
      </c>
      <c r="I546" t="str">
        <f t="shared" si="518"/>
        <v>Índice de Información a la Ciudadanía</v>
      </c>
      <c r="J546" t="str">
        <f t="shared" si="518"/>
        <v>02-02</v>
      </c>
      <c r="K546" t="str">
        <f t="shared" si="518"/>
        <v>Información presupuestaria y otra información brindada a la ciudadanía disponible en medios locales de comunicación.</v>
      </c>
      <c r="L546" s="150">
        <f>+VLOOKUP($E546,IIC_2018!$B$8:$Q$347,6,0)</f>
        <v>1</v>
      </c>
      <c r="M546" s="142" t="str">
        <f>+VLOOKUP($E546,IIC_2018!$B$8:$Q$347,7,0)</f>
        <v>Alto</v>
      </c>
    </row>
    <row r="547" spans="1:13" x14ac:dyDescent="0.3">
      <c r="A547" s="139">
        <f t="shared" si="463"/>
        <v>15</v>
      </c>
      <c r="B547" s="148">
        <f t="shared" si="465"/>
        <v>9</v>
      </c>
      <c r="D547" s="149" t="str">
        <f>+VLOOKUP($A547,mUNICIPIOS!$B$4:$F$343,2,0)</f>
        <v>Guatemala</v>
      </c>
      <c r="E547" s="149">
        <f>+VLOOKUP($A547,mUNICIPIOS!$B$4:$F$343,3,0)</f>
        <v>115</v>
      </c>
      <c r="F547" s="149" t="str">
        <f>+VLOOKUP($A547,mUNICIPIOS!$B$4:$F$343,4,0)</f>
        <v>Villa Nueva</v>
      </c>
      <c r="G547" s="139" t="str">
        <f t="shared" ref="G547:K547" si="519">+G509</f>
        <v>02</v>
      </c>
      <c r="H547" t="str">
        <f t="shared" si="519"/>
        <v>IIC</v>
      </c>
      <c r="I547" t="str">
        <f t="shared" si="519"/>
        <v>Índice de Información a la Ciudadanía</v>
      </c>
      <c r="J547" t="str">
        <f t="shared" si="519"/>
        <v>02-03</v>
      </c>
      <c r="K547" t="str">
        <f t="shared" si="519"/>
        <v>Información pública de oficio actualizada y disponible de acuerdo a la LAIP y uso de internet.</v>
      </c>
      <c r="L547" s="150">
        <f>+VLOOKUP($E547,IIC_2018!$B$8:$Q$347,9,0)</f>
        <v>0.99999999999999989</v>
      </c>
      <c r="M547" s="142" t="str">
        <f>+VLOOKUP($E547,IIC_2018!$B$8:$Q$347,10,0)</f>
        <v>Alto</v>
      </c>
    </row>
    <row r="548" spans="1:13" x14ac:dyDescent="0.3">
      <c r="A548" s="139">
        <f t="shared" si="463"/>
        <v>15</v>
      </c>
      <c r="B548" s="148">
        <f t="shared" si="465"/>
        <v>10</v>
      </c>
      <c r="D548" s="149" t="str">
        <f>+VLOOKUP($A548,mUNICIPIOS!$B$4:$F$343,2,0)</f>
        <v>Guatemala</v>
      </c>
      <c r="E548" s="149">
        <f>+VLOOKUP($A548,mUNICIPIOS!$B$4:$F$343,3,0)</f>
        <v>115</v>
      </c>
      <c r="F548" s="149" t="str">
        <f>+VLOOKUP($A548,mUNICIPIOS!$B$4:$F$343,4,0)</f>
        <v>Villa Nueva</v>
      </c>
      <c r="G548" s="139" t="str">
        <f t="shared" ref="G548:K548" si="520">+G510</f>
        <v>02</v>
      </c>
      <c r="H548" t="str">
        <f t="shared" si="520"/>
        <v>IIC</v>
      </c>
      <c r="I548" t="str">
        <f t="shared" si="520"/>
        <v>Índice de Información a la Ciudadanía</v>
      </c>
      <c r="J548" t="str">
        <f t="shared" si="520"/>
        <v>02-04</v>
      </c>
      <c r="K548" t="str">
        <f t="shared" si="520"/>
        <v>Relación del monto contratado por medio de Guate compras con el total del presupuesto de egresos vigente.</v>
      </c>
      <c r="L548" s="150">
        <f>+VLOOKUP($E548,IIC_2018!$B$8:$Q$347,12,0)</f>
        <v>7.2555268942881571E-2</v>
      </c>
      <c r="M548" s="142" t="str">
        <f>+VLOOKUP($E548,IIC_2018!$B$8:$Q$347,13,0)</f>
        <v>Bajo</v>
      </c>
    </row>
    <row r="549" spans="1:13" x14ac:dyDescent="0.3">
      <c r="A549" s="139">
        <f t="shared" si="463"/>
        <v>15</v>
      </c>
      <c r="B549" s="148">
        <f t="shared" si="465"/>
        <v>11</v>
      </c>
      <c r="D549" s="149" t="str">
        <f>+VLOOKUP($A549,mUNICIPIOS!$B$4:$F$343,2,0)</f>
        <v>Guatemala</v>
      </c>
      <c r="E549" s="149">
        <f>+VLOOKUP($A549,mUNICIPIOS!$B$4:$F$343,3,0)</f>
        <v>115</v>
      </c>
      <c r="F549" s="149" t="str">
        <f>+VLOOKUP($A549,mUNICIPIOS!$B$4:$F$343,4,0)</f>
        <v>Villa Nueva</v>
      </c>
      <c r="G549" s="139" t="str">
        <f t="shared" ref="G549:K549" si="521">+G511</f>
        <v>02</v>
      </c>
      <c r="H549" t="str">
        <f t="shared" si="521"/>
        <v>IIC</v>
      </c>
      <c r="I549" t="str">
        <f t="shared" si="521"/>
        <v>Índice de Información a la Ciudadanía</v>
      </c>
      <c r="J549" t="str">
        <f t="shared" si="521"/>
        <v>INDICE</v>
      </c>
      <c r="K549">
        <f t="shared" si="521"/>
        <v>0</v>
      </c>
      <c r="L549" s="150">
        <f>+VLOOKUP($E549,IIC_2018!$B$8:$Q$347,15,0)</f>
        <v>0.63480548390238711</v>
      </c>
      <c r="M549" s="142" t="str">
        <f>+VLOOKUP($E549,IIC_2018!$B$8:$Q$347,16,0)</f>
        <v>Medio alto</v>
      </c>
    </row>
    <row r="550" spans="1:13" x14ac:dyDescent="0.3">
      <c r="A550" s="139">
        <f t="shared" si="463"/>
        <v>15</v>
      </c>
      <c r="B550" s="148">
        <f t="shared" si="465"/>
        <v>12</v>
      </c>
      <c r="D550" s="149" t="str">
        <f>+VLOOKUP($A550,mUNICIPIOS!$B$4:$F$343,2,0)</f>
        <v>Guatemala</v>
      </c>
      <c r="E550" s="149">
        <f>+VLOOKUP($A550,mUNICIPIOS!$B$4:$F$343,3,0)</f>
        <v>115</v>
      </c>
      <c r="F550" s="149" t="str">
        <f>+VLOOKUP($A550,mUNICIPIOS!$B$4:$F$343,4,0)</f>
        <v>Villa Nueva</v>
      </c>
      <c r="G550" s="139" t="str">
        <f t="shared" ref="G550:K550" si="522">+G512</f>
        <v>03</v>
      </c>
      <c r="H550" t="str">
        <f t="shared" si="522"/>
        <v>ISP</v>
      </c>
      <c r="I550" t="str">
        <f t="shared" si="522"/>
        <v>Índice de Servicios Públicos</v>
      </c>
      <c r="J550" t="str">
        <f t="shared" si="522"/>
        <v>03-01</v>
      </c>
      <c r="K550" t="str">
        <f t="shared" si="522"/>
        <v>Cobertura del servicio público de agua</v>
      </c>
      <c r="L550" s="150">
        <f>+VLOOKUP($E550,ISP_2018!$B$8:$T$347,3,0)</f>
        <v>0.22574964340640513</v>
      </c>
      <c r="M550" s="142" t="str">
        <f>+VLOOKUP($E550,ISP_2018!$B$8:$T$347,4,0)</f>
        <v>Medio bajo</v>
      </c>
    </row>
    <row r="551" spans="1:13" x14ac:dyDescent="0.3">
      <c r="A551" s="139">
        <f t="shared" si="463"/>
        <v>15</v>
      </c>
      <c r="B551" s="148">
        <f t="shared" si="465"/>
        <v>13</v>
      </c>
      <c r="D551" s="149" t="str">
        <f>+VLOOKUP($A551,mUNICIPIOS!$B$4:$F$343,2,0)</f>
        <v>Guatemala</v>
      </c>
      <c r="E551" s="149">
        <f>+VLOOKUP($A551,mUNICIPIOS!$B$4:$F$343,3,0)</f>
        <v>115</v>
      </c>
      <c r="F551" s="149" t="str">
        <f>+VLOOKUP($A551,mUNICIPIOS!$B$4:$F$343,4,0)</f>
        <v>Villa Nueva</v>
      </c>
      <c r="G551" s="139" t="str">
        <f t="shared" ref="G551:K551" si="523">+G513</f>
        <v>03</v>
      </c>
      <c r="H551" t="str">
        <f t="shared" si="523"/>
        <v>ISP</v>
      </c>
      <c r="I551" t="str">
        <f t="shared" si="523"/>
        <v>Índice de Servicios Públicos</v>
      </c>
      <c r="J551" t="str">
        <f t="shared" si="523"/>
        <v>03-02</v>
      </c>
      <c r="K551" t="str">
        <f t="shared" si="523"/>
        <v>Control de la calidad del servicio público de agua</v>
      </c>
      <c r="L551" s="150">
        <f>+VLOOKUP($E551,ISP_2018!$B$8:$T$347,6,0)</f>
        <v>0.54444444444444451</v>
      </c>
      <c r="M551" s="142" t="str">
        <f>+VLOOKUP($E551,ISP_2018!$B$8:$T$347,7,0)</f>
        <v>Medio</v>
      </c>
    </row>
    <row r="552" spans="1:13" x14ac:dyDescent="0.3">
      <c r="A552" s="139">
        <f t="shared" si="463"/>
        <v>15</v>
      </c>
      <c r="B552" s="148">
        <f t="shared" si="465"/>
        <v>14</v>
      </c>
      <c r="D552" s="149" t="str">
        <f>+VLOOKUP($A552,mUNICIPIOS!$B$4:$F$343,2,0)</f>
        <v>Guatemala</v>
      </c>
      <c r="E552" s="149">
        <f>+VLOOKUP($A552,mUNICIPIOS!$B$4:$F$343,3,0)</f>
        <v>115</v>
      </c>
      <c r="F552" s="149" t="str">
        <f>+VLOOKUP($A552,mUNICIPIOS!$B$4:$F$343,4,0)</f>
        <v>Villa Nueva</v>
      </c>
      <c r="G552" s="139" t="str">
        <f t="shared" ref="G552:K552" si="524">+G514</f>
        <v>03</v>
      </c>
      <c r="H552" t="str">
        <f t="shared" si="524"/>
        <v>ISP</v>
      </c>
      <c r="I552" t="str">
        <f t="shared" si="524"/>
        <v>Índice de Servicios Públicos</v>
      </c>
      <c r="J552" t="str">
        <f t="shared" si="524"/>
        <v>03-03</v>
      </c>
      <c r="K552" t="str">
        <f t="shared" si="524"/>
        <v>Disposición  y tratamiento  de aguas residuales</v>
      </c>
      <c r="L552" s="150">
        <f>+VLOOKUP($E552,ISP_2018!$B$8:$T$347,9,0)</f>
        <v>0.82190258874710043</v>
      </c>
      <c r="M552" s="142" t="str">
        <f>+VLOOKUP($E552,ISP_2018!$B$8:$T$347,10,0)</f>
        <v>Alto</v>
      </c>
    </row>
    <row r="553" spans="1:13" x14ac:dyDescent="0.3">
      <c r="A553" s="139">
        <f t="shared" si="463"/>
        <v>15</v>
      </c>
      <c r="B553" s="148">
        <f t="shared" si="465"/>
        <v>15</v>
      </c>
      <c r="D553" s="149" t="str">
        <f>+VLOOKUP($A553,mUNICIPIOS!$B$4:$F$343,2,0)</f>
        <v>Guatemala</v>
      </c>
      <c r="E553" s="149">
        <f>+VLOOKUP($A553,mUNICIPIOS!$B$4:$F$343,3,0)</f>
        <v>115</v>
      </c>
      <c r="F553" s="149" t="str">
        <f>+VLOOKUP($A553,mUNICIPIOS!$B$4:$F$343,4,0)</f>
        <v>Villa Nueva</v>
      </c>
      <c r="G553" s="139" t="str">
        <f t="shared" ref="G553:K553" si="525">+G515</f>
        <v>03</v>
      </c>
      <c r="H553" t="str">
        <f t="shared" si="525"/>
        <v>ISP</v>
      </c>
      <c r="I553" t="str">
        <f t="shared" si="525"/>
        <v>Índice de Servicios Públicos</v>
      </c>
      <c r="J553" t="str">
        <f t="shared" si="525"/>
        <v>03-04</v>
      </c>
      <c r="K553" t="str">
        <f t="shared" si="525"/>
        <v>Gestión y manejo de los residuos y desechos sólidos</v>
      </c>
      <c r="L553" s="150">
        <f>+VLOOKUP($E553,ISP_2018!$B$8:$T$347,12,0)</f>
        <v>0.81183355404441315</v>
      </c>
      <c r="M553" s="142" t="str">
        <f>+VLOOKUP($E553,ISP_2018!$B$8:$T$347,13,0)</f>
        <v>Alto</v>
      </c>
    </row>
    <row r="554" spans="1:13" x14ac:dyDescent="0.3">
      <c r="A554" s="139">
        <f t="shared" si="463"/>
        <v>15</v>
      </c>
      <c r="B554" s="148">
        <f t="shared" si="465"/>
        <v>16</v>
      </c>
      <c r="D554" s="149" t="str">
        <f>+VLOOKUP($A554,mUNICIPIOS!$B$4:$F$343,2,0)</f>
        <v>Guatemala</v>
      </c>
      <c r="E554" s="149">
        <f>+VLOOKUP($A554,mUNICIPIOS!$B$4:$F$343,3,0)</f>
        <v>115</v>
      </c>
      <c r="F554" s="149" t="str">
        <f>+VLOOKUP($A554,mUNICIPIOS!$B$4:$F$343,4,0)</f>
        <v>Villa Nueva</v>
      </c>
      <c r="G554" s="139" t="str">
        <f t="shared" ref="G554:K554" si="526">+G516</f>
        <v>03</v>
      </c>
      <c r="H554" t="str">
        <f t="shared" si="526"/>
        <v>ISP</v>
      </c>
      <c r="I554" t="str">
        <f t="shared" si="526"/>
        <v>Índice de Servicios Públicos</v>
      </c>
      <c r="J554" t="str">
        <f t="shared" si="526"/>
        <v>03-05</v>
      </c>
      <c r="K554" t="str">
        <f t="shared" si="526"/>
        <v>Gestión de servicios públicos municipales</v>
      </c>
      <c r="L554" s="150">
        <f>+VLOOKUP($E554,ISP_2018!$B$8:$T$347,15,0)</f>
        <v>0.74193548387096786</v>
      </c>
      <c r="M554" s="142" t="str">
        <f>+VLOOKUP($E554,ISP_2018!$B$8:$T$347,16,0)</f>
        <v>Medio alto</v>
      </c>
    </row>
    <row r="555" spans="1:13" x14ac:dyDescent="0.3">
      <c r="A555" s="139">
        <f t="shared" si="463"/>
        <v>15</v>
      </c>
      <c r="B555" s="148">
        <f t="shared" si="465"/>
        <v>17</v>
      </c>
      <c r="D555" s="149" t="str">
        <f>+VLOOKUP($A555,mUNICIPIOS!$B$4:$F$343,2,0)</f>
        <v>Guatemala</v>
      </c>
      <c r="E555" s="149">
        <f>+VLOOKUP($A555,mUNICIPIOS!$B$4:$F$343,3,0)</f>
        <v>115</v>
      </c>
      <c r="F555" s="149" t="str">
        <f>+VLOOKUP($A555,mUNICIPIOS!$B$4:$F$343,4,0)</f>
        <v>Villa Nueva</v>
      </c>
      <c r="G555" s="139" t="str">
        <f t="shared" ref="G555:K555" si="527">+G517</f>
        <v>03</v>
      </c>
      <c r="H555" t="str">
        <f t="shared" si="527"/>
        <v>ISP</v>
      </c>
      <c r="I555" t="str">
        <f t="shared" si="527"/>
        <v>Índice de Servicios Públicos</v>
      </c>
      <c r="J555" t="str">
        <f t="shared" si="527"/>
        <v>INDICE</v>
      </c>
      <c r="K555">
        <f t="shared" si="527"/>
        <v>0</v>
      </c>
      <c r="L555" s="150">
        <f>+VLOOKUP($E555,ISP_2018!$B$8:$T$347,18,0)</f>
        <v>0.66104262300647021</v>
      </c>
      <c r="M555" s="142" t="str">
        <f>+VLOOKUP($E555,ISP_2018!$B$8:$T$347,19,0)</f>
        <v>Medio alto</v>
      </c>
    </row>
    <row r="556" spans="1:13" x14ac:dyDescent="0.3">
      <c r="A556" s="139">
        <f t="shared" si="463"/>
        <v>15</v>
      </c>
      <c r="B556" s="148">
        <f t="shared" si="465"/>
        <v>18</v>
      </c>
      <c r="D556" s="149" t="str">
        <f>+VLOOKUP($A556,mUNICIPIOS!$B$4:$F$343,2,0)</f>
        <v>Guatemala</v>
      </c>
      <c r="E556" s="149">
        <f>+VLOOKUP($A556,mUNICIPIOS!$B$4:$F$343,3,0)</f>
        <v>115</v>
      </c>
      <c r="F556" s="149" t="str">
        <f>+VLOOKUP($A556,mUNICIPIOS!$B$4:$F$343,4,0)</f>
        <v>Villa Nueva</v>
      </c>
      <c r="G556" s="139" t="str">
        <f t="shared" ref="G556:K556" si="528">+G518</f>
        <v>04</v>
      </c>
      <c r="H556" t="str">
        <f t="shared" si="528"/>
        <v>IGA</v>
      </c>
      <c r="I556" t="str">
        <f t="shared" si="528"/>
        <v>Índice de Gestión Administrativa</v>
      </c>
      <c r="J556" t="str">
        <f t="shared" si="528"/>
        <v>04-01</v>
      </c>
      <c r="K556" t="str">
        <f t="shared" si="528"/>
        <v>Existencia de elementos de atención municipal orientada al vecino</v>
      </c>
      <c r="L556" s="150">
        <f>+VLOOKUP($E556,IGA_2018!$B$8:$N$347,3,0)</f>
        <v>0.75</v>
      </c>
      <c r="M556" s="142" t="str">
        <f>+VLOOKUP($E556,IGA_2018!$B$8:$N$347,4,0)</f>
        <v>Medio alto</v>
      </c>
    </row>
    <row r="557" spans="1:13" x14ac:dyDescent="0.3">
      <c r="A557" s="139">
        <f t="shared" ref="A557:A620" si="529">+IF(B556=38,A556+1,A556)</f>
        <v>15</v>
      </c>
      <c r="B557" s="148">
        <f t="shared" si="465"/>
        <v>19</v>
      </c>
      <c r="D557" s="149" t="str">
        <f>+VLOOKUP($A557,mUNICIPIOS!$B$4:$F$343,2,0)</f>
        <v>Guatemala</v>
      </c>
      <c r="E557" s="149">
        <f>+VLOOKUP($A557,mUNICIPIOS!$B$4:$F$343,3,0)</f>
        <v>115</v>
      </c>
      <c r="F557" s="149" t="str">
        <f>+VLOOKUP($A557,mUNICIPIOS!$B$4:$F$343,4,0)</f>
        <v>Villa Nueva</v>
      </c>
      <c r="G557" s="139" t="str">
        <f t="shared" ref="G557:K557" si="530">+G519</f>
        <v>04</v>
      </c>
      <c r="H557" t="str">
        <f t="shared" si="530"/>
        <v>IGA</v>
      </c>
      <c r="I557" t="str">
        <f t="shared" si="530"/>
        <v>Índice de Gestión Administrativa</v>
      </c>
      <c r="J557" t="str">
        <f t="shared" si="530"/>
        <v>04-02</v>
      </c>
      <c r="K557" t="str">
        <f t="shared" si="530"/>
        <v>Gestión del recurso humano.</v>
      </c>
      <c r="L557" s="150">
        <f>+VLOOKUP($E557,IGA_2018!$B$8:$N$347,6,0)</f>
        <v>0.7506020916423507</v>
      </c>
      <c r="M557" s="142" t="str">
        <f>+VLOOKUP($E557,IGA_2018!$B$8:$N$347,7,0)</f>
        <v>Medio alto</v>
      </c>
    </row>
    <row r="558" spans="1:13" x14ac:dyDescent="0.3">
      <c r="A558" s="139">
        <f t="shared" si="529"/>
        <v>15</v>
      </c>
      <c r="B558" s="148">
        <f t="shared" ref="B558:B621" si="531">+B520</f>
        <v>20</v>
      </c>
      <c r="D558" s="149" t="str">
        <f>+VLOOKUP($A558,mUNICIPIOS!$B$4:$F$343,2,0)</f>
        <v>Guatemala</v>
      </c>
      <c r="E558" s="149">
        <f>+VLOOKUP($A558,mUNICIPIOS!$B$4:$F$343,3,0)</f>
        <v>115</v>
      </c>
      <c r="F558" s="149" t="str">
        <f>+VLOOKUP($A558,mUNICIPIOS!$B$4:$F$343,4,0)</f>
        <v>Villa Nueva</v>
      </c>
      <c r="G558" s="139" t="str">
        <f t="shared" ref="G558:K558" si="532">+G520</f>
        <v>04</v>
      </c>
      <c r="H558" t="str">
        <f t="shared" si="532"/>
        <v>IGA</v>
      </c>
      <c r="I558" t="str">
        <f t="shared" si="532"/>
        <v>Índice de Gestión Administrativa</v>
      </c>
      <c r="J558" t="str">
        <f t="shared" si="532"/>
        <v>04-03</v>
      </c>
      <c r="K558" t="str">
        <f t="shared" si="532"/>
        <v>Existencia de oficinas municipales con instrumentos de gestión.</v>
      </c>
      <c r="L558" s="150">
        <f>+VLOOKUP($E558,IGA_2018!$B$8:$N$347,9,0)</f>
        <v>0.5167293233082707</v>
      </c>
      <c r="M558" s="142" t="str">
        <f>+VLOOKUP($E558,IGA_2018!$B$8:$N$347,10,0)</f>
        <v>Medio</v>
      </c>
    </row>
    <row r="559" spans="1:13" x14ac:dyDescent="0.3">
      <c r="A559" s="139">
        <f t="shared" si="529"/>
        <v>15</v>
      </c>
      <c r="B559" s="148">
        <f t="shared" si="531"/>
        <v>21</v>
      </c>
      <c r="D559" s="149" t="str">
        <f>+VLOOKUP($A559,mUNICIPIOS!$B$4:$F$343,2,0)</f>
        <v>Guatemala</v>
      </c>
      <c r="E559" s="149">
        <f>+VLOOKUP($A559,mUNICIPIOS!$B$4:$F$343,3,0)</f>
        <v>115</v>
      </c>
      <c r="F559" s="149" t="str">
        <f>+VLOOKUP($A559,mUNICIPIOS!$B$4:$F$343,4,0)</f>
        <v>Villa Nueva</v>
      </c>
      <c r="G559" s="139" t="str">
        <f t="shared" ref="G559:K559" si="533">+G521</f>
        <v>04</v>
      </c>
      <c r="H559" t="str">
        <f t="shared" si="533"/>
        <v>IGA</v>
      </c>
      <c r="I559" t="str">
        <f t="shared" si="533"/>
        <v>Índice de Gestión Administrativa</v>
      </c>
      <c r="J559" t="str">
        <f t="shared" si="533"/>
        <v>INDICE</v>
      </c>
      <c r="K559">
        <f t="shared" si="533"/>
        <v>0</v>
      </c>
      <c r="L559" s="150">
        <f>+VLOOKUP($E559,IGA_2018!$B$8:$N$347,12,0)</f>
        <v>0.66856599523271742</v>
      </c>
      <c r="M559" s="142" t="str">
        <f>+VLOOKUP($E559,IGA_2018!$B$8:$N$347,13,0)</f>
        <v>Medio alto</v>
      </c>
    </row>
    <row r="560" spans="1:13" x14ac:dyDescent="0.3">
      <c r="A560" s="139">
        <f t="shared" si="529"/>
        <v>15</v>
      </c>
      <c r="B560" s="148">
        <f t="shared" si="531"/>
        <v>22</v>
      </c>
      <c r="D560" s="149" t="str">
        <f>+VLOOKUP($A560,mUNICIPIOS!$B$4:$F$343,2,0)</f>
        <v>Guatemala</v>
      </c>
      <c r="E560" s="149">
        <f>+VLOOKUP($A560,mUNICIPIOS!$B$4:$F$343,3,0)</f>
        <v>115</v>
      </c>
      <c r="F560" s="149" t="str">
        <f>+VLOOKUP($A560,mUNICIPIOS!$B$4:$F$343,4,0)</f>
        <v>Villa Nueva</v>
      </c>
      <c r="G560" s="139" t="str">
        <f t="shared" ref="G560:K560" si="534">+G522</f>
        <v>05</v>
      </c>
      <c r="H560" t="str">
        <f t="shared" si="534"/>
        <v>IGF</v>
      </c>
      <c r="I560" t="str">
        <f t="shared" si="534"/>
        <v>Índice de Gestión Financiera</v>
      </c>
      <c r="J560" t="str">
        <f t="shared" si="534"/>
        <v>05-01</v>
      </c>
      <c r="K560" t="str">
        <f t="shared" si="534"/>
        <v>Autonomía financiera municipal</v>
      </c>
      <c r="L560" s="150">
        <f>+VLOOKUP($E560,IGF_2018!$B$8:$Z$347,3,0)</f>
        <v>0.76645992570333044</v>
      </c>
      <c r="M560" s="142" t="str">
        <f>+VLOOKUP($E560,IGF_2018!$B$8:$Z$347,4,0)</f>
        <v>Medio alto</v>
      </c>
    </row>
    <row r="561" spans="1:13" x14ac:dyDescent="0.3">
      <c r="A561" s="139">
        <f t="shared" si="529"/>
        <v>15</v>
      </c>
      <c r="B561" s="148">
        <f t="shared" si="531"/>
        <v>23</v>
      </c>
      <c r="D561" s="149" t="str">
        <f>+VLOOKUP($A561,mUNICIPIOS!$B$4:$F$343,2,0)</f>
        <v>Guatemala</v>
      </c>
      <c r="E561" s="149">
        <f>+VLOOKUP($A561,mUNICIPIOS!$B$4:$F$343,3,0)</f>
        <v>115</v>
      </c>
      <c r="F561" s="149" t="str">
        <f>+VLOOKUP($A561,mUNICIPIOS!$B$4:$F$343,4,0)</f>
        <v>Villa Nueva</v>
      </c>
      <c r="G561" s="139" t="str">
        <f t="shared" ref="G561:K561" si="535">+G523</f>
        <v>05</v>
      </c>
      <c r="H561" t="str">
        <f t="shared" si="535"/>
        <v>IGF</v>
      </c>
      <c r="I561" t="str">
        <f t="shared" si="535"/>
        <v>Índice de Gestión Financiera</v>
      </c>
      <c r="J561" t="str">
        <f t="shared" si="535"/>
        <v>05-02</v>
      </c>
      <c r="K561" t="str">
        <f t="shared" si="535"/>
        <v xml:space="preserve">Ingresos propios por habitante -sin regalías- </v>
      </c>
      <c r="L561" s="150">
        <f>+VLOOKUP($E561,IGF_2018!$B$8:$Z$347,6,0)</f>
        <v>0.27127590832845677</v>
      </c>
      <c r="M561" s="142" t="str">
        <f>+VLOOKUP($E561,IGF_2018!$B$8:$Z$347,7,0)</f>
        <v>Medio bajo</v>
      </c>
    </row>
    <row r="562" spans="1:13" x14ac:dyDescent="0.3">
      <c r="A562" s="139">
        <f t="shared" si="529"/>
        <v>15</v>
      </c>
      <c r="B562" s="148">
        <f t="shared" si="531"/>
        <v>24</v>
      </c>
      <c r="D562" s="149" t="str">
        <f>+VLOOKUP($A562,mUNICIPIOS!$B$4:$F$343,2,0)</f>
        <v>Guatemala</v>
      </c>
      <c r="E562" s="149">
        <f>+VLOOKUP($A562,mUNICIPIOS!$B$4:$F$343,3,0)</f>
        <v>115</v>
      </c>
      <c r="F562" s="149" t="str">
        <f>+VLOOKUP($A562,mUNICIPIOS!$B$4:$F$343,4,0)</f>
        <v>Villa Nueva</v>
      </c>
      <c r="G562" s="139" t="str">
        <f t="shared" ref="G562:K562" si="536">+G524</f>
        <v>05</v>
      </c>
      <c r="H562" t="str">
        <f t="shared" si="536"/>
        <v>IGF</v>
      </c>
      <c r="I562" t="str">
        <f t="shared" si="536"/>
        <v>Índice de Gestión Financiera</v>
      </c>
      <c r="J562" t="str">
        <f t="shared" si="536"/>
        <v>05-03</v>
      </c>
      <c r="K562" t="str">
        <f t="shared" si="536"/>
        <v>Ingresos del IUSI en relación a los ingresos propios -sin regalías-</v>
      </c>
      <c r="L562" s="150">
        <f>+VLOOKUP($E562,IGF_2018!$B$8:$Z$347,9,0)</f>
        <v>0.75967981226968195</v>
      </c>
      <c r="M562" s="142" t="str">
        <f>+VLOOKUP($E562,IGF_2018!$B$8:$Z$347,10,0)</f>
        <v>Medio alto</v>
      </c>
    </row>
    <row r="563" spans="1:13" x14ac:dyDescent="0.3">
      <c r="A563" s="139">
        <f t="shared" si="529"/>
        <v>15</v>
      </c>
      <c r="B563" s="148">
        <f t="shared" si="531"/>
        <v>25</v>
      </c>
      <c r="D563" s="149" t="str">
        <f>+VLOOKUP($A563,mUNICIPIOS!$B$4:$F$343,2,0)</f>
        <v>Guatemala</v>
      </c>
      <c r="E563" s="149">
        <f>+VLOOKUP($A563,mUNICIPIOS!$B$4:$F$343,3,0)</f>
        <v>115</v>
      </c>
      <c r="F563" s="149" t="str">
        <f>+VLOOKUP($A563,mUNICIPIOS!$B$4:$F$343,4,0)</f>
        <v>Villa Nueva</v>
      </c>
      <c r="G563" s="139" t="str">
        <f t="shared" ref="G563:K563" si="537">+G525</f>
        <v>05</v>
      </c>
      <c r="H563" t="str">
        <f t="shared" si="537"/>
        <v>IGF</v>
      </c>
      <c r="I563" t="str">
        <f t="shared" si="537"/>
        <v>Índice de Gestión Financiera</v>
      </c>
      <c r="J563" t="str">
        <f t="shared" si="537"/>
        <v>05-04</v>
      </c>
      <c r="K563" t="str">
        <f t="shared" si="537"/>
        <v>Inversión anual en capital fijo por habitante</v>
      </c>
      <c r="L563" s="150">
        <f>+VLOOKUP($E563,IGF_2018!$B$8:$Z$347,12,0)</f>
        <v>1.8661552646633987E-2</v>
      </c>
      <c r="M563" s="142" t="str">
        <f>+VLOOKUP($E563,IGF_2018!$B$8:$Z$347,13,0)</f>
        <v>Bajo</v>
      </c>
    </row>
    <row r="564" spans="1:13" x14ac:dyDescent="0.3">
      <c r="A564" s="139">
        <f t="shared" si="529"/>
        <v>15</v>
      </c>
      <c r="B564" s="148">
        <f t="shared" si="531"/>
        <v>26</v>
      </c>
      <c r="D564" s="149" t="str">
        <f>+VLOOKUP($A564,mUNICIPIOS!$B$4:$F$343,2,0)</f>
        <v>Guatemala</v>
      </c>
      <c r="E564" s="149">
        <f>+VLOOKUP($A564,mUNICIPIOS!$B$4:$F$343,3,0)</f>
        <v>115</v>
      </c>
      <c r="F564" s="149" t="str">
        <f>+VLOOKUP($A564,mUNICIPIOS!$B$4:$F$343,4,0)</f>
        <v>Villa Nueva</v>
      </c>
      <c r="G564" s="139" t="str">
        <f t="shared" ref="G564:K564" si="538">+G526</f>
        <v>05</v>
      </c>
      <c r="H564" t="str">
        <f t="shared" si="538"/>
        <v>IGF</v>
      </c>
      <c r="I564" t="str">
        <f t="shared" si="538"/>
        <v>Índice de Gestión Financiera</v>
      </c>
      <c r="J564" t="str">
        <f t="shared" si="538"/>
        <v>05-05</v>
      </c>
      <c r="K564" t="str">
        <f t="shared" si="538"/>
        <v>Inversión anual en capital fijo con recursos percibidos por ingresos propios</v>
      </c>
      <c r="L564" s="150">
        <f>+VLOOKUP($E564,IGF_2018!$B$8:$Z$347,15,0)</f>
        <v>0.23925581267225834</v>
      </c>
      <c r="M564" s="142" t="str">
        <f>+VLOOKUP($E564,IGF_2018!$B$8:$Z$347,16,0)</f>
        <v>Medio bajo</v>
      </c>
    </row>
    <row r="565" spans="1:13" x14ac:dyDescent="0.3">
      <c r="A565" s="139">
        <f t="shared" si="529"/>
        <v>15</v>
      </c>
      <c r="B565" s="148">
        <f t="shared" si="531"/>
        <v>27</v>
      </c>
      <c r="D565" s="149" t="str">
        <f>+VLOOKUP($A565,mUNICIPIOS!$B$4:$F$343,2,0)</f>
        <v>Guatemala</v>
      </c>
      <c r="E565" s="149">
        <f>+VLOOKUP($A565,mUNICIPIOS!$B$4:$F$343,3,0)</f>
        <v>115</v>
      </c>
      <c r="F565" s="149" t="str">
        <f>+VLOOKUP($A565,mUNICIPIOS!$B$4:$F$343,4,0)</f>
        <v>Villa Nueva</v>
      </c>
      <c r="G565" s="139" t="str">
        <f t="shared" ref="G565:K565" si="539">+G527</f>
        <v>05</v>
      </c>
      <c r="H565" t="str">
        <f t="shared" si="539"/>
        <v>IGF</v>
      </c>
      <c r="I565" t="str">
        <f t="shared" si="539"/>
        <v>Índice de Gestión Financiera</v>
      </c>
      <c r="J565" t="str">
        <f t="shared" si="539"/>
        <v>05-06</v>
      </c>
      <c r="K565" t="str">
        <f t="shared" si="539"/>
        <v xml:space="preserve">Inversión anual en capital fijo con recursos percibidos por transferencias del Gobierno Central </v>
      </c>
      <c r="L565" s="150">
        <f>+VLOOKUP($E565,IGF_2018!$B$8:$Z$347,18,0)</f>
        <v>0.13720607174616248</v>
      </c>
      <c r="M565" s="142" t="str">
        <f>+VLOOKUP($E565,IGF_2018!$B$8:$Z$347,19,0)</f>
        <v>Bajo</v>
      </c>
    </row>
    <row r="566" spans="1:13" x14ac:dyDescent="0.3">
      <c r="A566" s="139">
        <f t="shared" si="529"/>
        <v>15</v>
      </c>
      <c r="B566" s="148">
        <f t="shared" si="531"/>
        <v>28</v>
      </c>
      <c r="D566" s="149" t="str">
        <f>+VLOOKUP($A566,mUNICIPIOS!$B$4:$F$343,2,0)</f>
        <v>Guatemala</v>
      </c>
      <c r="E566" s="149">
        <f>+VLOOKUP($A566,mUNICIPIOS!$B$4:$F$343,3,0)</f>
        <v>115</v>
      </c>
      <c r="F566" s="149" t="str">
        <f>+VLOOKUP($A566,mUNICIPIOS!$B$4:$F$343,4,0)</f>
        <v>Villa Nueva</v>
      </c>
      <c r="G566" s="139" t="str">
        <f t="shared" ref="G566:K566" si="540">+G528</f>
        <v>05</v>
      </c>
      <c r="H566" t="str">
        <f t="shared" si="540"/>
        <v>IGF</v>
      </c>
      <c r="I566" t="str">
        <f t="shared" si="540"/>
        <v>Índice de Gestión Financiera</v>
      </c>
      <c r="J566" t="str">
        <f t="shared" si="540"/>
        <v>05-07</v>
      </c>
      <c r="K566" t="str">
        <f t="shared" si="540"/>
        <v>Financiamiento por endeudamiento municipal</v>
      </c>
      <c r="L566" s="150">
        <f>+VLOOKUP($E566,IGF_2018!$B$8:$Z$347,21,0)</f>
        <v>1</v>
      </c>
      <c r="M566" s="142" t="str">
        <f>+VLOOKUP($E566,IGF_2018!$B$8:$Z$347,22,0)</f>
        <v>Alto</v>
      </c>
    </row>
    <row r="567" spans="1:13" x14ac:dyDescent="0.3">
      <c r="A567" s="139">
        <f t="shared" si="529"/>
        <v>15</v>
      </c>
      <c r="B567" s="148">
        <f t="shared" si="531"/>
        <v>29</v>
      </c>
      <c r="D567" s="149" t="str">
        <f>+VLOOKUP($A567,mUNICIPIOS!$B$4:$F$343,2,0)</f>
        <v>Guatemala</v>
      </c>
      <c r="E567" s="149">
        <f>+VLOOKUP($A567,mUNICIPIOS!$B$4:$F$343,3,0)</f>
        <v>115</v>
      </c>
      <c r="F567" s="149" t="str">
        <f>+VLOOKUP($A567,mUNICIPIOS!$B$4:$F$343,4,0)</f>
        <v>Villa Nueva</v>
      </c>
      <c r="G567" s="139" t="str">
        <f t="shared" ref="G567:K567" si="541">+G529</f>
        <v>05</v>
      </c>
      <c r="H567" t="str">
        <f t="shared" si="541"/>
        <v>IGF</v>
      </c>
      <c r="I567" t="str">
        <f t="shared" si="541"/>
        <v>Índice de Gestión Financiera</v>
      </c>
      <c r="J567" t="str">
        <f t="shared" si="541"/>
        <v>INDICE</v>
      </c>
      <c r="K567">
        <f t="shared" si="541"/>
        <v>0</v>
      </c>
      <c r="L567" s="150">
        <f>+VLOOKUP($E567,IGF_2018!$B$8:$Z$347,24,0)</f>
        <v>0.52302749173983121</v>
      </c>
      <c r="M567" s="142" t="str">
        <f>+VLOOKUP($E567,IGF_2018!$B$8:$Z$347,25,0)</f>
        <v>Medio</v>
      </c>
    </row>
    <row r="568" spans="1:13" x14ac:dyDescent="0.3">
      <c r="A568" s="139">
        <f t="shared" si="529"/>
        <v>15</v>
      </c>
      <c r="B568" s="148">
        <f t="shared" si="531"/>
        <v>30</v>
      </c>
      <c r="D568" s="149" t="str">
        <f>+VLOOKUP($A568,mUNICIPIOS!$B$4:$F$343,2,0)</f>
        <v>Guatemala</v>
      </c>
      <c r="E568" s="149">
        <f>+VLOOKUP($A568,mUNICIPIOS!$B$4:$F$343,3,0)</f>
        <v>115</v>
      </c>
      <c r="F568" s="149" t="str">
        <f>+VLOOKUP($A568,mUNICIPIOS!$B$4:$F$343,4,0)</f>
        <v>Villa Nueva</v>
      </c>
      <c r="G568" s="139" t="str">
        <f t="shared" ref="G568:K568" si="542">+G530</f>
        <v>06</v>
      </c>
      <c r="H568" t="str">
        <f t="shared" si="542"/>
        <v>IGE</v>
      </c>
      <c r="I568" t="str">
        <f t="shared" si="542"/>
        <v>Índice de Gestión Estratégica</v>
      </c>
      <c r="J568" t="str">
        <f t="shared" si="542"/>
        <v>06-01</v>
      </c>
      <c r="K568" t="str">
        <f t="shared" si="542"/>
        <v>Ejecución del Plan Operativo Anual  (POA)</v>
      </c>
      <c r="L568" s="150">
        <f>+VLOOKUP($E568,IGE_2018!$B$8:$Z$347,3,0)</f>
        <v>0.56496355051837666</v>
      </c>
      <c r="M568" s="142" t="str">
        <f>+VLOOKUP($E568,IGE_2018!$B$8:$Z$347,4,0)</f>
        <v>Medio</v>
      </c>
    </row>
    <row r="569" spans="1:13" x14ac:dyDescent="0.3">
      <c r="A569" s="139">
        <f t="shared" si="529"/>
        <v>15</v>
      </c>
      <c r="B569" s="148">
        <f t="shared" si="531"/>
        <v>31</v>
      </c>
      <c r="D569" s="149" t="str">
        <f>+VLOOKUP($A569,mUNICIPIOS!$B$4:$F$343,2,0)</f>
        <v>Guatemala</v>
      </c>
      <c r="E569" s="149">
        <f>+VLOOKUP($A569,mUNICIPIOS!$B$4:$F$343,3,0)</f>
        <v>115</v>
      </c>
      <c r="F569" s="149" t="str">
        <f>+VLOOKUP($A569,mUNICIPIOS!$B$4:$F$343,4,0)</f>
        <v>Villa Nueva</v>
      </c>
      <c r="G569" s="139" t="str">
        <f t="shared" ref="G569:K569" si="543">+G531</f>
        <v>06</v>
      </c>
      <c r="H569" t="str">
        <f t="shared" si="543"/>
        <v>IGE</v>
      </c>
      <c r="I569" t="str">
        <f t="shared" si="543"/>
        <v>Índice de Gestión Estratégica</v>
      </c>
      <c r="J569" t="str">
        <f t="shared" si="543"/>
        <v>06-02</v>
      </c>
      <c r="K569" t="str">
        <f t="shared" si="543"/>
        <v>Relación Plan de Desarrollo Municipal y Ordenamiento Territorial (PDM-OT) - Plan Estratégico Institucional (PEI) - Plan Operativo Multianual (POM) - Plan Operativo Anual (POA)</v>
      </c>
      <c r="L569" s="150">
        <f>+VLOOKUP($E569,IGE_2018!$B$8:$Z$347,6,0)</f>
        <v>0.57528089887640443</v>
      </c>
      <c r="M569" s="142" t="str">
        <f>+VLOOKUP($E569,IGE_2018!$B$8:$Z$347,7,0)</f>
        <v>Medio</v>
      </c>
    </row>
    <row r="570" spans="1:13" x14ac:dyDescent="0.3">
      <c r="A570" s="139">
        <f t="shared" si="529"/>
        <v>15</v>
      </c>
      <c r="B570" s="148">
        <f t="shared" si="531"/>
        <v>32</v>
      </c>
      <c r="D570" s="149" t="str">
        <f>+VLOOKUP($A570,mUNICIPIOS!$B$4:$F$343,2,0)</f>
        <v>Guatemala</v>
      </c>
      <c r="E570" s="149">
        <f>+VLOOKUP($A570,mUNICIPIOS!$B$4:$F$343,3,0)</f>
        <v>115</v>
      </c>
      <c r="F570" s="149" t="str">
        <f>+VLOOKUP($A570,mUNICIPIOS!$B$4:$F$343,4,0)</f>
        <v>Villa Nueva</v>
      </c>
      <c r="G570" s="139" t="str">
        <f t="shared" ref="G570:K570" si="544">+G532</f>
        <v>06</v>
      </c>
      <c r="H570" t="str">
        <f t="shared" si="544"/>
        <v>IGE</v>
      </c>
      <c r="I570" t="str">
        <f t="shared" si="544"/>
        <v>Índice de Gestión Estratégica</v>
      </c>
      <c r="J570" t="str">
        <f t="shared" si="544"/>
        <v>06-03</v>
      </c>
      <c r="K570" t="str">
        <f t="shared" si="544"/>
        <v>Presupuesto de egresos relacionado a competencias municipales que responden a prioridades nacionales de desarrollo.</v>
      </c>
      <c r="L570" s="150">
        <f>+VLOOKUP($E570,IGE_2018!$B$8:$Z$347,9,0)</f>
        <v>9.9371785785128799E-2</v>
      </c>
      <c r="M570" s="142" t="str">
        <f>+VLOOKUP($E570,IGE_2018!$B$8:$Z$347,10,0)</f>
        <v>Bajo</v>
      </c>
    </row>
    <row r="571" spans="1:13" x14ac:dyDescent="0.3">
      <c r="A571" s="139">
        <f t="shared" si="529"/>
        <v>15</v>
      </c>
      <c r="B571" s="148">
        <f t="shared" si="531"/>
        <v>33</v>
      </c>
      <c r="D571" s="149" t="str">
        <f>+VLOOKUP($A571,mUNICIPIOS!$B$4:$F$343,2,0)</f>
        <v>Guatemala</v>
      </c>
      <c r="E571" s="149">
        <f>+VLOOKUP($A571,mUNICIPIOS!$B$4:$F$343,3,0)</f>
        <v>115</v>
      </c>
      <c r="F571" s="149" t="str">
        <f>+VLOOKUP($A571,mUNICIPIOS!$B$4:$F$343,4,0)</f>
        <v>Villa Nueva</v>
      </c>
      <c r="G571" s="139" t="str">
        <f t="shared" ref="G571:K571" si="545">+G533</f>
        <v>06</v>
      </c>
      <c r="H571" t="str">
        <f t="shared" si="545"/>
        <v>IGE</v>
      </c>
      <c r="I571" t="str">
        <f t="shared" si="545"/>
        <v>Índice de Gestión Estratégica</v>
      </c>
      <c r="J571" t="str">
        <f t="shared" si="545"/>
        <v>06-04</v>
      </c>
      <c r="K571" t="str">
        <f t="shared" si="545"/>
        <v>Institucionalización de la gestión ordenada del territorio</v>
      </c>
      <c r="L571" s="150">
        <f>+VLOOKUP($E571,IGE_2018!$B$8:$Z$347,12,0)</f>
        <v>0.79999999999999993</v>
      </c>
      <c r="M571" s="142" t="str">
        <f>+VLOOKUP($E571,IGE_2018!$B$8:$Z$347,13,0)</f>
        <v>Medio alto</v>
      </c>
    </row>
    <row r="572" spans="1:13" x14ac:dyDescent="0.3">
      <c r="A572" s="139">
        <f t="shared" si="529"/>
        <v>15</v>
      </c>
      <c r="B572" s="148">
        <f t="shared" si="531"/>
        <v>34</v>
      </c>
      <c r="D572" s="149" t="str">
        <f>+VLOOKUP($A572,mUNICIPIOS!$B$4:$F$343,2,0)</f>
        <v>Guatemala</v>
      </c>
      <c r="E572" s="149">
        <f>+VLOOKUP($A572,mUNICIPIOS!$B$4:$F$343,3,0)</f>
        <v>115</v>
      </c>
      <c r="F572" s="149" t="str">
        <f>+VLOOKUP($A572,mUNICIPIOS!$B$4:$F$343,4,0)</f>
        <v>Villa Nueva</v>
      </c>
      <c r="G572" s="139" t="str">
        <f t="shared" ref="G572:K572" si="546">+G534</f>
        <v>06</v>
      </c>
      <c r="H572" t="str">
        <f t="shared" si="546"/>
        <v>IGE</v>
      </c>
      <c r="I572" t="str">
        <f t="shared" si="546"/>
        <v>Índice de Gestión Estratégica</v>
      </c>
      <c r="J572" t="str">
        <f t="shared" si="546"/>
        <v>06-05</v>
      </c>
      <c r="K572" t="str">
        <f t="shared" si="546"/>
        <v>Acciones para la gestión ordenada del territorio</v>
      </c>
      <c r="L572" s="150">
        <f>+VLOOKUP($E572,IGE_2018!$B$8:$Z$347,15,0)</f>
        <v>0.46000000000000013</v>
      </c>
      <c r="M572" s="142" t="str">
        <f>+VLOOKUP($E572,IGE_2018!$B$8:$Z$347,16,0)</f>
        <v>Medio</v>
      </c>
    </row>
    <row r="573" spans="1:13" x14ac:dyDescent="0.3">
      <c r="A573" s="139">
        <f t="shared" si="529"/>
        <v>15</v>
      </c>
      <c r="B573" s="148">
        <f t="shared" si="531"/>
        <v>35</v>
      </c>
      <c r="D573" s="149" t="str">
        <f>+VLOOKUP($A573,mUNICIPIOS!$B$4:$F$343,2,0)</f>
        <v>Guatemala</v>
      </c>
      <c r="E573" s="149">
        <f>+VLOOKUP($A573,mUNICIPIOS!$B$4:$F$343,3,0)</f>
        <v>115</v>
      </c>
      <c r="F573" s="149" t="str">
        <f>+VLOOKUP($A573,mUNICIPIOS!$B$4:$F$343,4,0)</f>
        <v>Villa Nueva</v>
      </c>
      <c r="G573" s="139" t="str">
        <f t="shared" ref="G573:K573" si="547">+G535</f>
        <v>06</v>
      </c>
      <c r="H573" t="str">
        <f t="shared" si="547"/>
        <v>IGE</v>
      </c>
      <c r="I573" t="str">
        <f t="shared" si="547"/>
        <v>Índice de Gestión Estratégica</v>
      </c>
      <c r="J573" t="str">
        <f t="shared" si="547"/>
        <v>06-06</v>
      </c>
      <c r="K573" t="str">
        <f t="shared" si="547"/>
        <v>Gestión de riesgo en la formulación de proyectos derivados de la planificación operativa anual</v>
      </c>
      <c r="L573" s="150">
        <f>+VLOOKUP($E573,IGE_2018!$B$8:$Z$347,18,0)</f>
        <v>0</v>
      </c>
      <c r="M573" s="142" t="str">
        <f>+VLOOKUP($E573,IGE_2018!$B$8:$Z$347,19,0)</f>
        <v>Bajo</v>
      </c>
    </row>
    <row r="574" spans="1:13" x14ac:dyDescent="0.3">
      <c r="A574" s="139">
        <f t="shared" si="529"/>
        <v>15</v>
      </c>
      <c r="B574" s="148">
        <f t="shared" si="531"/>
        <v>36</v>
      </c>
      <c r="D574" s="149" t="str">
        <f>+VLOOKUP($A574,mUNICIPIOS!$B$4:$F$343,2,0)</f>
        <v>Guatemala</v>
      </c>
      <c r="E574" s="149">
        <f>+VLOOKUP($A574,mUNICIPIOS!$B$4:$F$343,3,0)</f>
        <v>115</v>
      </c>
      <c r="F574" s="149" t="str">
        <f>+VLOOKUP($A574,mUNICIPIOS!$B$4:$F$343,4,0)</f>
        <v>Villa Nueva</v>
      </c>
      <c r="G574" s="139" t="str">
        <f t="shared" ref="G574:K574" si="548">+G536</f>
        <v>06</v>
      </c>
      <c r="H574" t="str">
        <f t="shared" si="548"/>
        <v>IGE</v>
      </c>
      <c r="I574" t="str">
        <f t="shared" si="548"/>
        <v>Índice de Gestión Estratégica</v>
      </c>
      <c r="J574" t="str">
        <f t="shared" si="548"/>
        <v>06-07</v>
      </c>
      <c r="K574" t="str">
        <f t="shared" si="548"/>
        <v>Ingresos por servicios ambientales en relación a los ingresos propios sin regalías</v>
      </c>
      <c r="L574" s="150">
        <f>+VLOOKUP($E574,IGE_2018!$B$8:$Z$347,21,0)</f>
        <v>1.3773875036790959E-4</v>
      </c>
      <c r="M574" s="142" t="str">
        <f>+VLOOKUP($E574,IGE_2018!$B$8:$Z$347,22,0)</f>
        <v>Bajo</v>
      </c>
    </row>
    <row r="575" spans="1:13" x14ac:dyDescent="0.3">
      <c r="A575" s="139">
        <f t="shared" si="529"/>
        <v>15</v>
      </c>
      <c r="B575" s="148">
        <f t="shared" si="531"/>
        <v>37</v>
      </c>
      <c r="D575" s="149" t="str">
        <f>+VLOOKUP($A575,mUNICIPIOS!$B$4:$F$343,2,0)</f>
        <v>Guatemala</v>
      </c>
      <c r="E575" s="149">
        <f>+VLOOKUP($A575,mUNICIPIOS!$B$4:$F$343,3,0)</f>
        <v>115</v>
      </c>
      <c r="F575" s="149" t="str">
        <f>+VLOOKUP($A575,mUNICIPIOS!$B$4:$F$343,4,0)</f>
        <v>Villa Nueva</v>
      </c>
      <c r="G575" s="139" t="str">
        <f t="shared" ref="G575:K575" si="549">+G537</f>
        <v>06</v>
      </c>
      <c r="H575" t="str">
        <f t="shared" si="549"/>
        <v>IGE</v>
      </c>
      <c r="I575" t="str">
        <f t="shared" si="549"/>
        <v>Índice de Gestión Estratégica</v>
      </c>
      <c r="J575" t="str">
        <f t="shared" si="549"/>
        <v>INDICE</v>
      </c>
      <c r="K575">
        <f t="shared" si="549"/>
        <v>0</v>
      </c>
      <c r="L575" s="150">
        <f>+VLOOKUP($E575,IGE_2018!$B$8:$Z$347,24,0)</f>
        <v>0.34489338773053618</v>
      </c>
      <c r="M575" s="142" t="str">
        <f>+VLOOKUP($E575,IGE_2018!$B$8:$Z$347,25,0)</f>
        <v>Medio bajo</v>
      </c>
    </row>
    <row r="576" spans="1:13" x14ac:dyDescent="0.3">
      <c r="A576" s="139">
        <f t="shared" si="529"/>
        <v>15</v>
      </c>
      <c r="B576" s="148">
        <f t="shared" si="531"/>
        <v>38</v>
      </c>
      <c r="D576" s="149" t="str">
        <f>+VLOOKUP($A576,mUNICIPIOS!$B$4:$F$343,2,0)</f>
        <v>Guatemala</v>
      </c>
      <c r="E576" s="149">
        <f>+VLOOKUP($A576,mUNICIPIOS!$B$4:$F$343,3,0)</f>
        <v>115</v>
      </c>
      <c r="F576" s="149" t="str">
        <f>+VLOOKUP($A576,mUNICIPIOS!$B$4:$F$343,4,0)</f>
        <v>Villa Nueva</v>
      </c>
      <c r="G576" s="139" t="str">
        <f t="shared" ref="G576:K576" si="550">+G538</f>
        <v>RANKING</v>
      </c>
      <c r="H576" t="str">
        <f t="shared" si="550"/>
        <v>RGM</v>
      </c>
      <c r="I576" t="str">
        <f t="shared" si="550"/>
        <v>Ranking de la Gestión Municipal 2018</v>
      </c>
      <c r="J576" t="str">
        <f t="shared" si="550"/>
        <v>RANKING</v>
      </c>
      <c r="K576">
        <f t="shared" si="550"/>
        <v>0</v>
      </c>
      <c r="L576" s="151">
        <f>+VLOOKUP($E576,Resultados_generales!$C$8:$AE$347,27,0)</f>
        <v>0.55593042927578717</v>
      </c>
      <c r="M576" t="str">
        <f>+VLOOKUP($E576,Resultados_generales!$C$8:$AE$347,28,0)</f>
        <v>Medio</v>
      </c>
    </row>
    <row r="577" spans="1:13" x14ac:dyDescent="0.3">
      <c r="A577" s="139">
        <f t="shared" si="529"/>
        <v>16</v>
      </c>
      <c r="B577" s="148">
        <f t="shared" si="531"/>
        <v>1</v>
      </c>
      <c r="D577" s="149" t="str">
        <f>+VLOOKUP($A577,mUNICIPIOS!$B$4:$F$343,2,0)</f>
        <v>Guatemala</v>
      </c>
      <c r="E577" s="149">
        <f>+VLOOKUP($A577,mUNICIPIOS!$B$4:$F$343,3,0)</f>
        <v>116</v>
      </c>
      <c r="F577" s="149" t="str">
        <f>+VLOOKUP($A577,mUNICIPIOS!$B$4:$F$343,4,0)</f>
        <v>Villa Canales</v>
      </c>
      <c r="G577" s="139" t="str">
        <f t="shared" ref="G577:K577" si="551">+G539</f>
        <v>01</v>
      </c>
      <c r="H577" t="str">
        <f t="shared" si="551"/>
        <v>IPC</v>
      </c>
      <c r="I577" t="str">
        <f t="shared" si="551"/>
        <v>Índice de Participación Ciudadana</v>
      </c>
      <c r="J577" t="str">
        <f t="shared" si="551"/>
        <v>01-01</v>
      </c>
      <c r="K577" t="str">
        <f t="shared" si="551"/>
        <v>Número de reuniones del COMUDE en el año de la medición.</v>
      </c>
      <c r="L577" s="150">
        <f>+VLOOKUP($E577,IPC_2018!$B$8:$T$347,3,0)</f>
        <v>0.16666666666666666</v>
      </c>
      <c r="M577" s="142" t="str">
        <f>+VLOOKUP($E577,IPC_2018!$B$8:$T$347,4,0)</f>
        <v>Bajo</v>
      </c>
    </row>
    <row r="578" spans="1:13" x14ac:dyDescent="0.3">
      <c r="A578" s="139">
        <f t="shared" si="529"/>
        <v>16</v>
      </c>
      <c r="B578" s="148">
        <f t="shared" si="531"/>
        <v>2</v>
      </c>
      <c r="D578" s="149" t="str">
        <f>+VLOOKUP($A578,mUNICIPIOS!$B$4:$F$343,2,0)</f>
        <v>Guatemala</v>
      </c>
      <c r="E578" s="149">
        <f>+VLOOKUP($A578,mUNICIPIOS!$B$4:$F$343,3,0)</f>
        <v>116</v>
      </c>
      <c r="F578" s="149" t="str">
        <f>+VLOOKUP($A578,mUNICIPIOS!$B$4:$F$343,4,0)</f>
        <v>Villa Canales</v>
      </c>
      <c r="G578" s="139" t="str">
        <f t="shared" ref="G578:K578" si="552">+G540</f>
        <v>01</v>
      </c>
      <c r="H578" t="str">
        <f t="shared" si="552"/>
        <v>IPC</v>
      </c>
      <c r="I578" t="str">
        <f t="shared" si="552"/>
        <v>Índice de Participación Ciudadana</v>
      </c>
      <c r="J578" t="str">
        <f t="shared" si="552"/>
        <v>01-02</v>
      </c>
      <c r="K578" t="str">
        <f t="shared" si="552"/>
        <v>Participación de Alcaldes, Concejales y Síndicos determinados o designados en el COMUDE</v>
      </c>
      <c r="L578" s="150">
        <f>+VLOOKUP($E578,IPC_2018!$B$8:$T$347,6,0)</f>
        <v>1</v>
      </c>
      <c r="M578" s="142" t="str">
        <f>+VLOOKUP($E578,IPC_2018!$B$8:$T$347,7,0)</f>
        <v>Alto</v>
      </c>
    </row>
    <row r="579" spans="1:13" x14ac:dyDescent="0.3">
      <c r="A579" s="139">
        <f t="shared" si="529"/>
        <v>16</v>
      </c>
      <c r="B579" s="148">
        <f t="shared" si="531"/>
        <v>3</v>
      </c>
      <c r="D579" s="149" t="str">
        <f>+VLOOKUP($A579,mUNICIPIOS!$B$4:$F$343,2,0)</f>
        <v>Guatemala</v>
      </c>
      <c r="E579" s="149">
        <f>+VLOOKUP($A579,mUNICIPIOS!$B$4:$F$343,3,0)</f>
        <v>116</v>
      </c>
      <c r="F579" s="149" t="str">
        <f>+VLOOKUP($A579,mUNICIPIOS!$B$4:$F$343,4,0)</f>
        <v>Villa Canales</v>
      </c>
      <c r="G579" s="139" t="str">
        <f t="shared" ref="G579:K579" si="553">+G541</f>
        <v>01</v>
      </c>
      <c r="H579" t="str">
        <f t="shared" si="553"/>
        <v>IPC</v>
      </c>
      <c r="I579" t="str">
        <f t="shared" si="553"/>
        <v>Índice de Participación Ciudadana</v>
      </c>
      <c r="J579" t="str">
        <f t="shared" si="553"/>
        <v>01-03</v>
      </c>
      <c r="K579" t="str">
        <f t="shared" si="553"/>
        <v>Participación  de organizaciones de jóvenes, mujeres, pueblos mayas, xincas, garífunas, y otras organizaciones en el Comude</v>
      </c>
      <c r="L579" s="150">
        <f>+VLOOKUP($E579,IPC_2018!$B$8:$T$347,9,0)</f>
        <v>0</v>
      </c>
      <c r="M579" s="142" t="str">
        <f>+VLOOKUP($E579,IPC_2018!$B$8:$T$347,10,0)</f>
        <v>Bajo</v>
      </c>
    </row>
    <row r="580" spans="1:13" x14ac:dyDescent="0.3">
      <c r="A580" s="139">
        <f t="shared" si="529"/>
        <v>16</v>
      </c>
      <c r="B580" s="148">
        <f t="shared" si="531"/>
        <v>4</v>
      </c>
      <c r="D580" s="149" t="str">
        <f>+VLOOKUP($A580,mUNICIPIOS!$B$4:$F$343,2,0)</f>
        <v>Guatemala</v>
      </c>
      <c r="E580" s="149">
        <f>+VLOOKUP($A580,mUNICIPIOS!$B$4:$F$343,3,0)</f>
        <v>116</v>
      </c>
      <c r="F580" s="149" t="str">
        <f>+VLOOKUP($A580,mUNICIPIOS!$B$4:$F$343,4,0)</f>
        <v>Villa Canales</v>
      </c>
      <c r="G580" s="139" t="str">
        <f t="shared" ref="G580:K580" si="554">+G542</f>
        <v>01</v>
      </c>
      <c r="H580" t="str">
        <f t="shared" si="554"/>
        <v>IPC</v>
      </c>
      <c r="I580" t="str">
        <f t="shared" si="554"/>
        <v>Índice de Participación Ciudadana</v>
      </c>
      <c r="J580" t="str">
        <f t="shared" si="554"/>
        <v>01-04</v>
      </c>
      <c r="K580" t="str">
        <f t="shared" si="554"/>
        <v>Representatividad territorial del Comude.</v>
      </c>
      <c r="L580" s="150">
        <f>+VLOOKUP($E580,IPC_2018!$B$8:$T$347,12,0)</f>
        <v>0</v>
      </c>
      <c r="M580" s="142" t="str">
        <f>+VLOOKUP($E580,IPC_2018!$B$8:$T$347,13,0)</f>
        <v>Bajo</v>
      </c>
    </row>
    <row r="581" spans="1:13" x14ac:dyDescent="0.3">
      <c r="A581" s="139">
        <f t="shared" si="529"/>
        <v>16</v>
      </c>
      <c r="B581" s="148">
        <f t="shared" si="531"/>
        <v>5</v>
      </c>
      <c r="D581" s="149" t="str">
        <f>+VLOOKUP($A581,mUNICIPIOS!$B$4:$F$343,2,0)</f>
        <v>Guatemala</v>
      </c>
      <c r="E581" s="149">
        <f>+VLOOKUP($A581,mUNICIPIOS!$B$4:$F$343,3,0)</f>
        <v>116</v>
      </c>
      <c r="F581" s="149" t="str">
        <f>+VLOOKUP($A581,mUNICIPIOS!$B$4:$F$343,4,0)</f>
        <v>Villa Canales</v>
      </c>
      <c r="G581" s="139" t="str">
        <f t="shared" ref="G581:K581" si="555">+G543</f>
        <v>01</v>
      </c>
      <c r="H581" t="str">
        <f t="shared" si="555"/>
        <v>IPC</v>
      </c>
      <c r="I581" t="str">
        <f t="shared" si="555"/>
        <v>Índice de Participación Ciudadana</v>
      </c>
      <c r="J581" t="str">
        <f t="shared" si="555"/>
        <v>01-05</v>
      </c>
      <c r="K581" t="str">
        <f t="shared" si="555"/>
        <v>Funcionamiento del Comude</v>
      </c>
      <c r="L581" s="150">
        <f>+VLOOKUP($E581,IPC_2018!$B$8:$T$347,15,0)</f>
        <v>0.15901060076290127</v>
      </c>
      <c r="M581" s="142" t="str">
        <f>+VLOOKUP($E581,IPC_2018!$B$8:$T$347,16,0)</f>
        <v>Bajo</v>
      </c>
    </row>
    <row r="582" spans="1:13" x14ac:dyDescent="0.3">
      <c r="A582" s="139">
        <f t="shared" si="529"/>
        <v>16</v>
      </c>
      <c r="B582" s="148">
        <f t="shared" si="531"/>
        <v>6</v>
      </c>
      <c r="D582" s="149" t="str">
        <f>+VLOOKUP($A582,mUNICIPIOS!$B$4:$F$343,2,0)</f>
        <v>Guatemala</v>
      </c>
      <c r="E582" s="149">
        <f>+VLOOKUP($A582,mUNICIPIOS!$B$4:$F$343,3,0)</f>
        <v>116</v>
      </c>
      <c r="F582" s="149" t="str">
        <f>+VLOOKUP($A582,mUNICIPIOS!$B$4:$F$343,4,0)</f>
        <v>Villa Canales</v>
      </c>
      <c r="G582" s="139" t="str">
        <f t="shared" ref="G582:K582" si="556">+G544</f>
        <v>01</v>
      </c>
      <c r="H582" t="str">
        <f t="shared" si="556"/>
        <v>IPC</v>
      </c>
      <c r="I582" t="str">
        <f t="shared" si="556"/>
        <v>Índice de Participación Ciudadana</v>
      </c>
      <c r="J582" t="str">
        <f t="shared" si="556"/>
        <v>INDICE</v>
      </c>
      <c r="K582">
        <f t="shared" si="556"/>
        <v>0</v>
      </c>
      <c r="L582" s="150">
        <f>+VLOOKUP($E582,IPC_2018!$B$8:$T$347,18,0)</f>
        <v>0.21968492344776852</v>
      </c>
      <c r="M582" s="142" t="str">
        <f>+VLOOKUP($E582,IPC_2018!$B$8:$T$347,19,0)</f>
        <v>Medio bajo</v>
      </c>
    </row>
    <row r="583" spans="1:13" x14ac:dyDescent="0.3">
      <c r="A583" s="139">
        <f t="shared" si="529"/>
        <v>16</v>
      </c>
      <c r="B583" s="148">
        <f t="shared" si="531"/>
        <v>7</v>
      </c>
      <c r="D583" s="149" t="str">
        <f>+VLOOKUP($A583,mUNICIPIOS!$B$4:$F$343,2,0)</f>
        <v>Guatemala</v>
      </c>
      <c r="E583" s="149">
        <f>+VLOOKUP($A583,mUNICIPIOS!$B$4:$F$343,3,0)</f>
        <v>116</v>
      </c>
      <c r="F583" s="149" t="str">
        <f>+VLOOKUP($A583,mUNICIPIOS!$B$4:$F$343,4,0)</f>
        <v>Villa Canales</v>
      </c>
      <c r="G583" s="139" t="str">
        <f t="shared" ref="G583:K583" si="557">+G545</f>
        <v>02</v>
      </c>
      <c r="H583" t="str">
        <f t="shared" si="557"/>
        <v>IIC</v>
      </c>
      <c r="I583" t="str">
        <f t="shared" si="557"/>
        <v>Índice de Información a la Ciudadanía</v>
      </c>
      <c r="J583" t="str">
        <f t="shared" si="557"/>
        <v>02-01</v>
      </c>
      <c r="K583" t="str">
        <f t="shared" si="557"/>
        <v>Rendición de cuentas cuatrimestral y anual al Comude enfocadas en resultados.</v>
      </c>
      <c r="L583" s="150">
        <f>+VLOOKUP($E583,IIC_2018!$B$8:$Q$347,3,0)</f>
        <v>0.8</v>
      </c>
      <c r="M583" s="142" t="str">
        <f>+VLOOKUP($E583,IIC_2018!$B$8:$Q$347,4,0)</f>
        <v>Medio alto</v>
      </c>
    </row>
    <row r="584" spans="1:13" x14ac:dyDescent="0.3">
      <c r="A584" s="139">
        <f t="shared" si="529"/>
        <v>16</v>
      </c>
      <c r="B584" s="148">
        <f t="shared" si="531"/>
        <v>8</v>
      </c>
      <c r="D584" s="149" t="str">
        <f>+VLOOKUP($A584,mUNICIPIOS!$B$4:$F$343,2,0)</f>
        <v>Guatemala</v>
      </c>
      <c r="E584" s="149">
        <f>+VLOOKUP($A584,mUNICIPIOS!$B$4:$F$343,3,0)</f>
        <v>116</v>
      </c>
      <c r="F584" s="149" t="str">
        <f>+VLOOKUP($A584,mUNICIPIOS!$B$4:$F$343,4,0)</f>
        <v>Villa Canales</v>
      </c>
      <c r="G584" s="139" t="str">
        <f t="shared" ref="G584:K584" si="558">+G546</f>
        <v>02</v>
      </c>
      <c r="H584" t="str">
        <f t="shared" si="558"/>
        <v>IIC</v>
      </c>
      <c r="I584" t="str">
        <f t="shared" si="558"/>
        <v>Índice de Información a la Ciudadanía</v>
      </c>
      <c r="J584" t="str">
        <f t="shared" si="558"/>
        <v>02-02</v>
      </c>
      <c r="K584" t="str">
        <f t="shared" si="558"/>
        <v>Información presupuestaria y otra información brindada a la ciudadanía disponible en medios locales de comunicación.</v>
      </c>
      <c r="L584" s="150">
        <f>+VLOOKUP($E584,IIC_2018!$B$8:$Q$347,6,0)</f>
        <v>1</v>
      </c>
      <c r="M584" s="142" t="str">
        <f>+VLOOKUP($E584,IIC_2018!$B$8:$Q$347,7,0)</f>
        <v>Alto</v>
      </c>
    </row>
    <row r="585" spans="1:13" x14ac:dyDescent="0.3">
      <c r="A585" s="139">
        <f t="shared" si="529"/>
        <v>16</v>
      </c>
      <c r="B585" s="148">
        <f t="shared" si="531"/>
        <v>9</v>
      </c>
      <c r="D585" s="149" t="str">
        <f>+VLOOKUP($A585,mUNICIPIOS!$B$4:$F$343,2,0)</f>
        <v>Guatemala</v>
      </c>
      <c r="E585" s="149">
        <f>+VLOOKUP($A585,mUNICIPIOS!$B$4:$F$343,3,0)</f>
        <v>116</v>
      </c>
      <c r="F585" s="149" t="str">
        <f>+VLOOKUP($A585,mUNICIPIOS!$B$4:$F$343,4,0)</f>
        <v>Villa Canales</v>
      </c>
      <c r="G585" s="139" t="str">
        <f t="shared" ref="G585:K585" si="559">+G547</f>
        <v>02</v>
      </c>
      <c r="H585" t="str">
        <f t="shared" si="559"/>
        <v>IIC</v>
      </c>
      <c r="I585" t="str">
        <f t="shared" si="559"/>
        <v>Índice de Información a la Ciudadanía</v>
      </c>
      <c r="J585" t="str">
        <f t="shared" si="559"/>
        <v>02-03</v>
      </c>
      <c r="K585" t="str">
        <f t="shared" si="559"/>
        <v>Información pública de oficio actualizada y disponible de acuerdo a la LAIP y uso de internet.</v>
      </c>
      <c r="L585" s="150">
        <f>+VLOOKUP($E585,IIC_2018!$B$8:$Q$347,9,0)</f>
        <v>0.99999999999999989</v>
      </c>
      <c r="M585" s="142" t="str">
        <f>+VLOOKUP($E585,IIC_2018!$B$8:$Q$347,10,0)</f>
        <v>Alto</v>
      </c>
    </row>
    <row r="586" spans="1:13" x14ac:dyDescent="0.3">
      <c r="A586" s="139">
        <f t="shared" si="529"/>
        <v>16</v>
      </c>
      <c r="B586" s="148">
        <f t="shared" si="531"/>
        <v>10</v>
      </c>
      <c r="D586" s="149" t="str">
        <f>+VLOOKUP($A586,mUNICIPIOS!$B$4:$F$343,2,0)</f>
        <v>Guatemala</v>
      </c>
      <c r="E586" s="149">
        <f>+VLOOKUP($A586,mUNICIPIOS!$B$4:$F$343,3,0)</f>
        <v>116</v>
      </c>
      <c r="F586" s="149" t="str">
        <f>+VLOOKUP($A586,mUNICIPIOS!$B$4:$F$343,4,0)</f>
        <v>Villa Canales</v>
      </c>
      <c r="G586" s="139" t="str">
        <f t="shared" ref="G586:K586" si="560">+G548</f>
        <v>02</v>
      </c>
      <c r="H586" t="str">
        <f t="shared" si="560"/>
        <v>IIC</v>
      </c>
      <c r="I586" t="str">
        <f t="shared" si="560"/>
        <v>Índice de Información a la Ciudadanía</v>
      </c>
      <c r="J586" t="str">
        <f t="shared" si="560"/>
        <v>02-04</v>
      </c>
      <c r="K586" t="str">
        <f t="shared" si="560"/>
        <v>Relación del monto contratado por medio de Guate compras con el total del presupuesto de egresos vigente.</v>
      </c>
      <c r="L586" s="150">
        <f>+VLOOKUP($E586,IIC_2018!$B$8:$Q$347,12,0)</f>
        <v>0.32131040318497656</v>
      </c>
      <c r="M586" s="142" t="str">
        <f>+VLOOKUP($E586,IIC_2018!$B$8:$Q$347,13,0)</f>
        <v>Medio bajo</v>
      </c>
    </row>
    <row r="587" spans="1:13" x14ac:dyDescent="0.3">
      <c r="A587" s="139">
        <f t="shared" si="529"/>
        <v>16</v>
      </c>
      <c r="B587" s="148">
        <f t="shared" si="531"/>
        <v>11</v>
      </c>
      <c r="D587" s="149" t="str">
        <f>+VLOOKUP($A587,mUNICIPIOS!$B$4:$F$343,2,0)</f>
        <v>Guatemala</v>
      </c>
      <c r="E587" s="149">
        <f>+VLOOKUP($A587,mUNICIPIOS!$B$4:$F$343,3,0)</f>
        <v>116</v>
      </c>
      <c r="F587" s="149" t="str">
        <f>+VLOOKUP($A587,mUNICIPIOS!$B$4:$F$343,4,0)</f>
        <v>Villa Canales</v>
      </c>
      <c r="G587" s="139" t="str">
        <f t="shared" ref="G587:K587" si="561">+G549</f>
        <v>02</v>
      </c>
      <c r="H587" t="str">
        <f t="shared" si="561"/>
        <v>IIC</v>
      </c>
      <c r="I587" t="str">
        <f t="shared" si="561"/>
        <v>Índice de Información a la Ciudadanía</v>
      </c>
      <c r="J587" t="str">
        <f t="shared" si="561"/>
        <v>INDICE</v>
      </c>
      <c r="K587">
        <f t="shared" si="561"/>
        <v>0</v>
      </c>
      <c r="L587" s="150">
        <f>+VLOOKUP($E587,IIC_2018!$B$8:$Q$347,15,0)</f>
        <v>0.78032760079624408</v>
      </c>
      <c r="M587" s="142" t="str">
        <f>+VLOOKUP($E587,IIC_2018!$B$8:$Q$347,16,0)</f>
        <v>Medio alto</v>
      </c>
    </row>
    <row r="588" spans="1:13" x14ac:dyDescent="0.3">
      <c r="A588" s="139">
        <f t="shared" si="529"/>
        <v>16</v>
      </c>
      <c r="B588" s="148">
        <f t="shared" si="531"/>
        <v>12</v>
      </c>
      <c r="D588" s="149" t="str">
        <f>+VLOOKUP($A588,mUNICIPIOS!$B$4:$F$343,2,0)</f>
        <v>Guatemala</v>
      </c>
      <c r="E588" s="149">
        <f>+VLOOKUP($A588,mUNICIPIOS!$B$4:$F$343,3,0)</f>
        <v>116</v>
      </c>
      <c r="F588" s="149" t="str">
        <f>+VLOOKUP($A588,mUNICIPIOS!$B$4:$F$343,4,0)</f>
        <v>Villa Canales</v>
      </c>
      <c r="G588" s="139" t="str">
        <f t="shared" ref="G588:K588" si="562">+G550</f>
        <v>03</v>
      </c>
      <c r="H588" t="str">
        <f t="shared" si="562"/>
        <v>ISP</v>
      </c>
      <c r="I588" t="str">
        <f t="shared" si="562"/>
        <v>Índice de Servicios Públicos</v>
      </c>
      <c r="J588" t="str">
        <f t="shared" si="562"/>
        <v>03-01</v>
      </c>
      <c r="K588" t="str">
        <f t="shared" si="562"/>
        <v>Cobertura del servicio público de agua</v>
      </c>
      <c r="L588" s="150">
        <f>+VLOOKUP($E588,ISP_2018!$B$8:$T$347,3,0)</f>
        <v>0</v>
      </c>
      <c r="M588" s="142" t="str">
        <f>+VLOOKUP($E588,ISP_2018!$B$8:$T$347,4,0)</f>
        <v>Bajo</v>
      </c>
    </row>
    <row r="589" spans="1:13" x14ac:dyDescent="0.3">
      <c r="A589" s="139">
        <f t="shared" si="529"/>
        <v>16</v>
      </c>
      <c r="B589" s="148">
        <f t="shared" si="531"/>
        <v>13</v>
      </c>
      <c r="D589" s="149" t="str">
        <f>+VLOOKUP($A589,mUNICIPIOS!$B$4:$F$343,2,0)</f>
        <v>Guatemala</v>
      </c>
      <c r="E589" s="149">
        <f>+VLOOKUP($A589,mUNICIPIOS!$B$4:$F$343,3,0)</f>
        <v>116</v>
      </c>
      <c r="F589" s="149" t="str">
        <f>+VLOOKUP($A589,mUNICIPIOS!$B$4:$F$343,4,0)</f>
        <v>Villa Canales</v>
      </c>
      <c r="G589" s="139" t="str">
        <f t="shared" ref="G589:K589" si="563">+G551</f>
        <v>03</v>
      </c>
      <c r="H589" t="str">
        <f t="shared" si="563"/>
        <v>ISP</v>
      </c>
      <c r="I589" t="str">
        <f t="shared" si="563"/>
        <v>Índice de Servicios Públicos</v>
      </c>
      <c r="J589" t="str">
        <f t="shared" si="563"/>
        <v>03-02</v>
      </c>
      <c r="K589" t="str">
        <f t="shared" si="563"/>
        <v>Control de la calidad del servicio público de agua</v>
      </c>
      <c r="L589" s="150">
        <f>+VLOOKUP($E589,ISP_2018!$B$8:$T$347,6,0)</f>
        <v>0.4604166666666667</v>
      </c>
      <c r="M589" s="142" t="str">
        <f>+VLOOKUP($E589,ISP_2018!$B$8:$T$347,7,0)</f>
        <v>Medio</v>
      </c>
    </row>
    <row r="590" spans="1:13" x14ac:dyDescent="0.3">
      <c r="A590" s="139">
        <f t="shared" si="529"/>
        <v>16</v>
      </c>
      <c r="B590" s="148">
        <f t="shared" si="531"/>
        <v>14</v>
      </c>
      <c r="D590" s="149" t="str">
        <f>+VLOOKUP($A590,mUNICIPIOS!$B$4:$F$343,2,0)</f>
        <v>Guatemala</v>
      </c>
      <c r="E590" s="149">
        <f>+VLOOKUP($A590,mUNICIPIOS!$B$4:$F$343,3,0)</f>
        <v>116</v>
      </c>
      <c r="F590" s="149" t="str">
        <f>+VLOOKUP($A590,mUNICIPIOS!$B$4:$F$343,4,0)</f>
        <v>Villa Canales</v>
      </c>
      <c r="G590" s="139" t="str">
        <f t="shared" ref="G590:K590" si="564">+G552</f>
        <v>03</v>
      </c>
      <c r="H590" t="str">
        <f t="shared" si="564"/>
        <v>ISP</v>
      </c>
      <c r="I590" t="str">
        <f t="shared" si="564"/>
        <v>Índice de Servicios Públicos</v>
      </c>
      <c r="J590" t="str">
        <f t="shared" si="564"/>
        <v>03-03</v>
      </c>
      <c r="K590" t="str">
        <f t="shared" si="564"/>
        <v>Disposición  y tratamiento  de aguas residuales</v>
      </c>
      <c r="L590" s="150">
        <f>+VLOOKUP($E590,ISP_2018!$B$8:$T$347,9,0)</f>
        <v>0.73782083973320334</v>
      </c>
      <c r="M590" s="142" t="str">
        <f>+VLOOKUP($E590,ISP_2018!$B$8:$T$347,10,0)</f>
        <v>Medio alto</v>
      </c>
    </row>
    <row r="591" spans="1:13" x14ac:dyDescent="0.3">
      <c r="A591" s="139">
        <f t="shared" si="529"/>
        <v>16</v>
      </c>
      <c r="B591" s="148">
        <f t="shared" si="531"/>
        <v>15</v>
      </c>
      <c r="D591" s="149" t="str">
        <f>+VLOOKUP($A591,mUNICIPIOS!$B$4:$F$343,2,0)</f>
        <v>Guatemala</v>
      </c>
      <c r="E591" s="149">
        <f>+VLOOKUP($A591,mUNICIPIOS!$B$4:$F$343,3,0)</f>
        <v>116</v>
      </c>
      <c r="F591" s="149" t="str">
        <f>+VLOOKUP($A591,mUNICIPIOS!$B$4:$F$343,4,0)</f>
        <v>Villa Canales</v>
      </c>
      <c r="G591" s="139" t="str">
        <f t="shared" ref="G591:K591" si="565">+G553</f>
        <v>03</v>
      </c>
      <c r="H591" t="str">
        <f t="shared" si="565"/>
        <v>ISP</v>
      </c>
      <c r="I591" t="str">
        <f t="shared" si="565"/>
        <v>Índice de Servicios Públicos</v>
      </c>
      <c r="J591" t="str">
        <f t="shared" si="565"/>
        <v>03-04</v>
      </c>
      <c r="K591" t="str">
        <f t="shared" si="565"/>
        <v>Gestión y manejo de los residuos y desechos sólidos</v>
      </c>
      <c r="L591" s="150">
        <f>+VLOOKUP($E591,ISP_2018!$B$8:$T$347,12,0)</f>
        <v>0.57403940373757345</v>
      </c>
      <c r="M591" s="142" t="str">
        <f>+VLOOKUP($E591,ISP_2018!$B$8:$T$347,13,0)</f>
        <v>Medio</v>
      </c>
    </row>
    <row r="592" spans="1:13" x14ac:dyDescent="0.3">
      <c r="A592" s="139">
        <f t="shared" si="529"/>
        <v>16</v>
      </c>
      <c r="B592" s="148">
        <f t="shared" si="531"/>
        <v>16</v>
      </c>
      <c r="D592" s="149" t="str">
        <f>+VLOOKUP($A592,mUNICIPIOS!$B$4:$F$343,2,0)</f>
        <v>Guatemala</v>
      </c>
      <c r="E592" s="149">
        <f>+VLOOKUP($A592,mUNICIPIOS!$B$4:$F$343,3,0)</f>
        <v>116</v>
      </c>
      <c r="F592" s="149" t="str">
        <f>+VLOOKUP($A592,mUNICIPIOS!$B$4:$F$343,4,0)</f>
        <v>Villa Canales</v>
      </c>
      <c r="G592" s="139" t="str">
        <f t="shared" ref="G592:K592" si="566">+G554</f>
        <v>03</v>
      </c>
      <c r="H592" t="str">
        <f t="shared" si="566"/>
        <v>ISP</v>
      </c>
      <c r="I592" t="str">
        <f t="shared" si="566"/>
        <v>Índice de Servicios Públicos</v>
      </c>
      <c r="J592" t="str">
        <f t="shared" si="566"/>
        <v>03-05</v>
      </c>
      <c r="K592" t="str">
        <f t="shared" si="566"/>
        <v>Gestión de servicios públicos municipales</v>
      </c>
      <c r="L592" s="150">
        <f>+VLOOKUP($E592,ISP_2018!$B$8:$T$347,15,0)</f>
        <v>0.61290322580645162</v>
      </c>
      <c r="M592" s="142" t="str">
        <f>+VLOOKUP($E592,ISP_2018!$B$8:$T$347,16,0)</f>
        <v>Medio alto</v>
      </c>
    </row>
    <row r="593" spans="1:13" x14ac:dyDescent="0.3">
      <c r="A593" s="139">
        <f t="shared" si="529"/>
        <v>16</v>
      </c>
      <c r="B593" s="148">
        <f t="shared" si="531"/>
        <v>17</v>
      </c>
      <c r="D593" s="149" t="str">
        <f>+VLOOKUP($A593,mUNICIPIOS!$B$4:$F$343,2,0)</f>
        <v>Guatemala</v>
      </c>
      <c r="E593" s="149">
        <f>+VLOOKUP($A593,mUNICIPIOS!$B$4:$F$343,3,0)</f>
        <v>116</v>
      </c>
      <c r="F593" s="149" t="str">
        <f>+VLOOKUP($A593,mUNICIPIOS!$B$4:$F$343,4,0)</f>
        <v>Villa Canales</v>
      </c>
      <c r="G593" s="139" t="str">
        <f t="shared" ref="G593:K593" si="567">+G555</f>
        <v>03</v>
      </c>
      <c r="H593" t="str">
        <f t="shared" si="567"/>
        <v>ISP</v>
      </c>
      <c r="I593" t="str">
        <f t="shared" si="567"/>
        <v>Índice de Servicios Públicos</v>
      </c>
      <c r="J593" t="str">
        <f t="shared" si="567"/>
        <v>INDICE</v>
      </c>
      <c r="K593">
        <f t="shared" si="567"/>
        <v>0</v>
      </c>
      <c r="L593" s="150">
        <f>+VLOOKUP($E593,ISP_2018!$B$8:$T$347,18,0)</f>
        <v>0.52307769385544567</v>
      </c>
      <c r="M593" s="142" t="str">
        <f>+VLOOKUP($E593,ISP_2018!$B$8:$T$347,19,0)</f>
        <v>Medio</v>
      </c>
    </row>
    <row r="594" spans="1:13" x14ac:dyDescent="0.3">
      <c r="A594" s="139">
        <f t="shared" si="529"/>
        <v>16</v>
      </c>
      <c r="B594" s="148">
        <f t="shared" si="531"/>
        <v>18</v>
      </c>
      <c r="D594" s="149" t="str">
        <f>+VLOOKUP($A594,mUNICIPIOS!$B$4:$F$343,2,0)</f>
        <v>Guatemala</v>
      </c>
      <c r="E594" s="149">
        <f>+VLOOKUP($A594,mUNICIPIOS!$B$4:$F$343,3,0)</f>
        <v>116</v>
      </c>
      <c r="F594" s="149" t="str">
        <f>+VLOOKUP($A594,mUNICIPIOS!$B$4:$F$343,4,0)</f>
        <v>Villa Canales</v>
      </c>
      <c r="G594" s="139" t="str">
        <f t="shared" ref="G594:K594" si="568">+G556</f>
        <v>04</v>
      </c>
      <c r="H594" t="str">
        <f t="shared" si="568"/>
        <v>IGA</v>
      </c>
      <c r="I594" t="str">
        <f t="shared" si="568"/>
        <v>Índice de Gestión Administrativa</v>
      </c>
      <c r="J594" t="str">
        <f t="shared" si="568"/>
        <v>04-01</v>
      </c>
      <c r="K594" t="str">
        <f t="shared" si="568"/>
        <v>Existencia de elementos de atención municipal orientada al vecino</v>
      </c>
      <c r="L594" s="150">
        <f>+VLOOKUP($E594,IGA_2018!$B$8:$N$347,3,0)</f>
        <v>0.5</v>
      </c>
      <c r="M594" s="142" t="str">
        <f>+VLOOKUP($E594,IGA_2018!$B$8:$N$347,4,0)</f>
        <v>Medio</v>
      </c>
    </row>
    <row r="595" spans="1:13" x14ac:dyDescent="0.3">
      <c r="A595" s="139">
        <f t="shared" si="529"/>
        <v>16</v>
      </c>
      <c r="B595" s="148">
        <f t="shared" si="531"/>
        <v>19</v>
      </c>
      <c r="D595" s="149" t="str">
        <f>+VLOOKUP($A595,mUNICIPIOS!$B$4:$F$343,2,0)</f>
        <v>Guatemala</v>
      </c>
      <c r="E595" s="149">
        <f>+VLOOKUP($A595,mUNICIPIOS!$B$4:$F$343,3,0)</f>
        <v>116</v>
      </c>
      <c r="F595" s="149" t="str">
        <f>+VLOOKUP($A595,mUNICIPIOS!$B$4:$F$343,4,0)</f>
        <v>Villa Canales</v>
      </c>
      <c r="G595" s="139" t="str">
        <f t="shared" ref="G595:K595" si="569">+G557</f>
        <v>04</v>
      </c>
      <c r="H595" t="str">
        <f t="shared" si="569"/>
        <v>IGA</v>
      </c>
      <c r="I595" t="str">
        <f t="shared" si="569"/>
        <v>Índice de Gestión Administrativa</v>
      </c>
      <c r="J595" t="str">
        <f t="shared" si="569"/>
        <v>04-02</v>
      </c>
      <c r="K595" t="str">
        <f t="shared" si="569"/>
        <v>Gestión del recurso humano.</v>
      </c>
      <c r="L595" s="150">
        <f>+VLOOKUP($E595,IGA_2018!$B$8:$N$347,6,0)</f>
        <v>0.51455060520216345</v>
      </c>
      <c r="M595" s="142" t="str">
        <f>+VLOOKUP($E595,IGA_2018!$B$8:$N$347,7,0)</f>
        <v>Medio</v>
      </c>
    </row>
    <row r="596" spans="1:13" x14ac:dyDescent="0.3">
      <c r="A596" s="139">
        <f t="shared" si="529"/>
        <v>16</v>
      </c>
      <c r="B596" s="148">
        <f t="shared" si="531"/>
        <v>20</v>
      </c>
      <c r="D596" s="149" t="str">
        <f>+VLOOKUP($A596,mUNICIPIOS!$B$4:$F$343,2,0)</f>
        <v>Guatemala</v>
      </c>
      <c r="E596" s="149">
        <f>+VLOOKUP($A596,mUNICIPIOS!$B$4:$F$343,3,0)</f>
        <v>116</v>
      </c>
      <c r="F596" s="149" t="str">
        <f>+VLOOKUP($A596,mUNICIPIOS!$B$4:$F$343,4,0)</f>
        <v>Villa Canales</v>
      </c>
      <c r="G596" s="139" t="str">
        <f t="shared" ref="G596:K596" si="570">+G558</f>
        <v>04</v>
      </c>
      <c r="H596" t="str">
        <f t="shared" si="570"/>
        <v>IGA</v>
      </c>
      <c r="I596" t="str">
        <f t="shared" si="570"/>
        <v>Índice de Gestión Administrativa</v>
      </c>
      <c r="J596" t="str">
        <f t="shared" si="570"/>
        <v>04-03</v>
      </c>
      <c r="K596" t="str">
        <f t="shared" si="570"/>
        <v>Existencia de oficinas municipales con instrumentos de gestión.</v>
      </c>
      <c r="L596" s="150">
        <f>+VLOOKUP($E596,IGA_2018!$B$8:$N$347,9,0)</f>
        <v>0.28928571428571431</v>
      </c>
      <c r="M596" s="142" t="str">
        <f>+VLOOKUP($E596,IGA_2018!$B$8:$N$347,10,0)</f>
        <v>Medio bajo</v>
      </c>
    </row>
    <row r="597" spans="1:13" x14ac:dyDescent="0.3">
      <c r="A597" s="139">
        <f t="shared" si="529"/>
        <v>16</v>
      </c>
      <c r="B597" s="148">
        <f t="shared" si="531"/>
        <v>21</v>
      </c>
      <c r="D597" s="149" t="str">
        <f>+VLOOKUP($A597,mUNICIPIOS!$B$4:$F$343,2,0)</f>
        <v>Guatemala</v>
      </c>
      <c r="E597" s="149">
        <f>+VLOOKUP($A597,mUNICIPIOS!$B$4:$F$343,3,0)</f>
        <v>116</v>
      </c>
      <c r="F597" s="149" t="str">
        <f>+VLOOKUP($A597,mUNICIPIOS!$B$4:$F$343,4,0)</f>
        <v>Villa Canales</v>
      </c>
      <c r="G597" s="139" t="str">
        <f t="shared" ref="G597:K597" si="571">+G559</f>
        <v>04</v>
      </c>
      <c r="H597" t="str">
        <f t="shared" si="571"/>
        <v>IGA</v>
      </c>
      <c r="I597" t="str">
        <f t="shared" si="571"/>
        <v>Índice de Gestión Administrativa</v>
      </c>
      <c r="J597" t="str">
        <f t="shared" si="571"/>
        <v>INDICE</v>
      </c>
      <c r="K597">
        <f t="shared" si="571"/>
        <v>0</v>
      </c>
      <c r="L597" s="150">
        <f>+VLOOKUP($E597,IGA_2018!$B$8:$N$347,12,0)</f>
        <v>0.43134271182075717</v>
      </c>
      <c r="M597" s="142" t="str">
        <f>+VLOOKUP($E597,IGA_2018!$B$8:$N$347,13,0)</f>
        <v>Medio</v>
      </c>
    </row>
    <row r="598" spans="1:13" x14ac:dyDescent="0.3">
      <c r="A598" s="139">
        <f t="shared" si="529"/>
        <v>16</v>
      </c>
      <c r="B598" s="148">
        <f t="shared" si="531"/>
        <v>22</v>
      </c>
      <c r="D598" s="149" t="str">
        <f>+VLOOKUP($A598,mUNICIPIOS!$B$4:$F$343,2,0)</f>
        <v>Guatemala</v>
      </c>
      <c r="E598" s="149">
        <f>+VLOOKUP($A598,mUNICIPIOS!$B$4:$F$343,3,0)</f>
        <v>116</v>
      </c>
      <c r="F598" s="149" t="str">
        <f>+VLOOKUP($A598,mUNICIPIOS!$B$4:$F$343,4,0)</f>
        <v>Villa Canales</v>
      </c>
      <c r="G598" s="139" t="str">
        <f t="shared" ref="G598:K598" si="572">+G560</f>
        <v>05</v>
      </c>
      <c r="H598" t="str">
        <f t="shared" si="572"/>
        <v>IGF</v>
      </c>
      <c r="I598" t="str">
        <f t="shared" si="572"/>
        <v>Índice de Gestión Financiera</v>
      </c>
      <c r="J598" t="str">
        <f t="shared" si="572"/>
        <v>05-01</v>
      </c>
      <c r="K598" t="str">
        <f t="shared" si="572"/>
        <v>Autonomía financiera municipal</v>
      </c>
      <c r="L598" s="150">
        <f>+VLOOKUP($E598,IGF_2018!$B$8:$Z$347,3,0)</f>
        <v>0.6075791160163958</v>
      </c>
      <c r="M598" s="142" t="str">
        <f>+VLOOKUP($E598,IGF_2018!$B$8:$Z$347,4,0)</f>
        <v>Medio alto</v>
      </c>
    </row>
    <row r="599" spans="1:13" x14ac:dyDescent="0.3">
      <c r="A599" s="139">
        <f t="shared" si="529"/>
        <v>16</v>
      </c>
      <c r="B599" s="148">
        <f t="shared" si="531"/>
        <v>23</v>
      </c>
      <c r="D599" s="149" t="str">
        <f>+VLOOKUP($A599,mUNICIPIOS!$B$4:$F$343,2,0)</f>
        <v>Guatemala</v>
      </c>
      <c r="E599" s="149">
        <f>+VLOOKUP($A599,mUNICIPIOS!$B$4:$F$343,3,0)</f>
        <v>116</v>
      </c>
      <c r="F599" s="149" t="str">
        <f>+VLOOKUP($A599,mUNICIPIOS!$B$4:$F$343,4,0)</f>
        <v>Villa Canales</v>
      </c>
      <c r="G599" s="139" t="str">
        <f t="shared" ref="G599:K599" si="573">+G561</f>
        <v>05</v>
      </c>
      <c r="H599" t="str">
        <f t="shared" si="573"/>
        <v>IGF</v>
      </c>
      <c r="I599" t="str">
        <f t="shared" si="573"/>
        <v>Índice de Gestión Financiera</v>
      </c>
      <c r="J599" t="str">
        <f t="shared" si="573"/>
        <v>05-02</v>
      </c>
      <c r="K599" t="str">
        <f t="shared" si="573"/>
        <v xml:space="preserve">Ingresos propios por habitante -sin regalías- </v>
      </c>
      <c r="L599" s="150">
        <f>+VLOOKUP($E599,IGF_2018!$B$8:$Z$347,6,0)</f>
        <v>0.22293526940333669</v>
      </c>
      <c r="M599" s="142" t="str">
        <f>+VLOOKUP($E599,IGF_2018!$B$8:$Z$347,7,0)</f>
        <v>Medio bajo</v>
      </c>
    </row>
    <row r="600" spans="1:13" x14ac:dyDescent="0.3">
      <c r="A600" s="139">
        <f t="shared" si="529"/>
        <v>16</v>
      </c>
      <c r="B600" s="148">
        <f t="shared" si="531"/>
        <v>24</v>
      </c>
      <c r="D600" s="149" t="str">
        <f>+VLOOKUP($A600,mUNICIPIOS!$B$4:$F$343,2,0)</f>
        <v>Guatemala</v>
      </c>
      <c r="E600" s="149">
        <f>+VLOOKUP($A600,mUNICIPIOS!$B$4:$F$343,3,0)</f>
        <v>116</v>
      </c>
      <c r="F600" s="149" t="str">
        <f>+VLOOKUP($A600,mUNICIPIOS!$B$4:$F$343,4,0)</f>
        <v>Villa Canales</v>
      </c>
      <c r="G600" s="139" t="str">
        <f t="shared" ref="G600:K600" si="574">+G562</f>
        <v>05</v>
      </c>
      <c r="H600" t="str">
        <f t="shared" si="574"/>
        <v>IGF</v>
      </c>
      <c r="I600" t="str">
        <f t="shared" si="574"/>
        <v>Índice de Gestión Financiera</v>
      </c>
      <c r="J600" t="str">
        <f t="shared" si="574"/>
        <v>05-03</v>
      </c>
      <c r="K600" t="str">
        <f t="shared" si="574"/>
        <v>Ingresos del IUSI en relación a los ingresos propios -sin regalías-</v>
      </c>
      <c r="L600" s="150">
        <f>+VLOOKUP($E600,IGF_2018!$B$8:$Z$347,9,0)</f>
        <v>0.58905300342918687</v>
      </c>
      <c r="M600" s="142" t="str">
        <f>+VLOOKUP($E600,IGF_2018!$B$8:$Z$347,10,0)</f>
        <v>Medio</v>
      </c>
    </row>
    <row r="601" spans="1:13" x14ac:dyDescent="0.3">
      <c r="A601" s="139">
        <f t="shared" si="529"/>
        <v>16</v>
      </c>
      <c r="B601" s="148">
        <f t="shared" si="531"/>
        <v>25</v>
      </c>
      <c r="D601" s="149" t="str">
        <f>+VLOOKUP($A601,mUNICIPIOS!$B$4:$F$343,2,0)</f>
        <v>Guatemala</v>
      </c>
      <c r="E601" s="149">
        <f>+VLOOKUP($A601,mUNICIPIOS!$B$4:$F$343,3,0)</f>
        <v>116</v>
      </c>
      <c r="F601" s="149" t="str">
        <f>+VLOOKUP($A601,mUNICIPIOS!$B$4:$F$343,4,0)</f>
        <v>Villa Canales</v>
      </c>
      <c r="G601" s="139" t="str">
        <f t="shared" ref="G601:K601" si="575">+G563</f>
        <v>05</v>
      </c>
      <c r="H601" t="str">
        <f t="shared" si="575"/>
        <v>IGF</v>
      </c>
      <c r="I601" t="str">
        <f t="shared" si="575"/>
        <v>Índice de Gestión Financiera</v>
      </c>
      <c r="J601" t="str">
        <f t="shared" si="575"/>
        <v>05-04</v>
      </c>
      <c r="K601" t="str">
        <f t="shared" si="575"/>
        <v>Inversión anual en capital fijo por habitante</v>
      </c>
      <c r="L601" s="150">
        <f>+VLOOKUP($E601,IGF_2018!$B$8:$Z$347,12,0)</f>
        <v>4.1995006675122751E-2</v>
      </c>
      <c r="M601" s="142" t="str">
        <f>+VLOOKUP($E601,IGF_2018!$B$8:$Z$347,13,0)</f>
        <v>Bajo</v>
      </c>
    </row>
    <row r="602" spans="1:13" x14ac:dyDescent="0.3">
      <c r="A602" s="139">
        <f t="shared" si="529"/>
        <v>16</v>
      </c>
      <c r="B602" s="148">
        <f t="shared" si="531"/>
        <v>26</v>
      </c>
      <c r="D602" s="149" t="str">
        <f>+VLOOKUP($A602,mUNICIPIOS!$B$4:$F$343,2,0)</f>
        <v>Guatemala</v>
      </c>
      <c r="E602" s="149">
        <f>+VLOOKUP($A602,mUNICIPIOS!$B$4:$F$343,3,0)</f>
        <v>116</v>
      </c>
      <c r="F602" s="149" t="str">
        <f>+VLOOKUP($A602,mUNICIPIOS!$B$4:$F$343,4,0)</f>
        <v>Villa Canales</v>
      </c>
      <c r="G602" s="139" t="str">
        <f t="shared" ref="G602:K602" si="576">+G564</f>
        <v>05</v>
      </c>
      <c r="H602" t="str">
        <f t="shared" si="576"/>
        <v>IGF</v>
      </c>
      <c r="I602" t="str">
        <f t="shared" si="576"/>
        <v>Índice de Gestión Financiera</v>
      </c>
      <c r="J602" t="str">
        <f t="shared" si="576"/>
        <v>05-05</v>
      </c>
      <c r="K602" t="str">
        <f t="shared" si="576"/>
        <v>Inversión anual en capital fijo con recursos percibidos por ingresos propios</v>
      </c>
      <c r="L602" s="150">
        <f>+VLOOKUP($E602,IGF_2018!$B$8:$Z$347,15,0)</f>
        <v>0.1919540868842684</v>
      </c>
      <c r="M602" s="142" t="str">
        <f>+VLOOKUP($E602,IGF_2018!$B$8:$Z$347,16,0)</f>
        <v>Bajo</v>
      </c>
    </row>
    <row r="603" spans="1:13" x14ac:dyDescent="0.3">
      <c r="A603" s="139">
        <f t="shared" si="529"/>
        <v>16</v>
      </c>
      <c r="B603" s="148">
        <f t="shared" si="531"/>
        <v>27</v>
      </c>
      <c r="D603" s="149" t="str">
        <f>+VLOOKUP($A603,mUNICIPIOS!$B$4:$F$343,2,0)</f>
        <v>Guatemala</v>
      </c>
      <c r="E603" s="149">
        <f>+VLOOKUP($A603,mUNICIPIOS!$B$4:$F$343,3,0)</f>
        <v>116</v>
      </c>
      <c r="F603" s="149" t="str">
        <f>+VLOOKUP($A603,mUNICIPIOS!$B$4:$F$343,4,0)</f>
        <v>Villa Canales</v>
      </c>
      <c r="G603" s="139" t="str">
        <f t="shared" ref="G603:K603" si="577">+G565</f>
        <v>05</v>
      </c>
      <c r="H603" t="str">
        <f t="shared" si="577"/>
        <v>IGF</v>
      </c>
      <c r="I603" t="str">
        <f t="shared" si="577"/>
        <v>Índice de Gestión Financiera</v>
      </c>
      <c r="J603" t="str">
        <f t="shared" si="577"/>
        <v>05-06</v>
      </c>
      <c r="K603" t="str">
        <f t="shared" si="577"/>
        <v xml:space="preserve">Inversión anual en capital fijo con recursos percibidos por transferencias del Gobierno Central </v>
      </c>
      <c r="L603" s="150">
        <f>+VLOOKUP($E603,IGF_2018!$B$8:$Z$347,18,0)</f>
        <v>8.465348856855498E-2</v>
      </c>
      <c r="M603" s="142" t="str">
        <f>+VLOOKUP($E603,IGF_2018!$B$8:$Z$347,19,0)</f>
        <v>Bajo</v>
      </c>
    </row>
    <row r="604" spans="1:13" x14ac:dyDescent="0.3">
      <c r="A604" s="139">
        <f t="shared" si="529"/>
        <v>16</v>
      </c>
      <c r="B604" s="148">
        <f t="shared" si="531"/>
        <v>28</v>
      </c>
      <c r="D604" s="149" t="str">
        <f>+VLOOKUP($A604,mUNICIPIOS!$B$4:$F$343,2,0)</f>
        <v>Guatemala</v>
      </c>
      <c r="E604" s="149">
        <f>+VLOOKUP($A604,mUNICIPIOS!$B$4:$F$343,3,0)</f>
        <v>116</v>
      </c>
      <c r="F604" s="149" t="str">
        <f>+VLOOKUP($A604,mUNICIPIOS!$B$4:$F$343,4,0)</f>
        <v>Villa Canales</v>
      </c>
      <c r="G604" s="139" t="str">
        <f t="shared" ref="G604:K604" si="578">+G566</f>
        <v>05</v>
      </c>
      <c r="H604" t="str">
        <f t="shared" si="578"/>
        <v>IGF</v>
      </c>
      <c r="I604" t="str">
        <f t="shared" si="578"/>
        <v>Índice de Gestión Financiera</v>
      </c>
      <c r="J604" t="str">
        <f t="shared" si="578"/>
        <v>05-07</v>
      </c>
      <c r="K604" t="str">
        <f t="shared" si="578"/>
        <v>Financiamiento por endeudamiento municipal</v>
      </c>
      <c r="L604" s="150">
        <f>+VLOOKUP($E604,IGF_2018!$B$8:$Z$347,21,0)</f>
        <v>1</v>
      </c>
      <c r="M604" s="142" t="str">
        <f>+VLOOKUP($E604,IGF_2018!$B$8:$Z$347,22,0)</f>
        <v>Alto</v>
      </c>
    </row>
    <row r="605" spans="1:13" x14ac:dyDescent="0.3">
      <c r="A605" s="139">
        <f t="shared" si="529"/>
        <v>16</v>
      </c>
      <c r="B605" s="148">
        <f t="shared" si="531"/>
        <v>29</v>
      </c>
      <c r="D605" s="149" t="str">
        <f>+VLOOKUP($A605,mUNICIPIOS!$B$4:$F$343,2,0)</f>
        <v>Guatemala</v>
      </c>
      <c r="E605" s="149">
        <f>+VLOOKUP($A605,mUNICIPIOS!$B$4:$F$343,3,0)</f>
        <v>116</v>
      </c>
      <c r="F605" s="149" t="str">
        <f>+VLOOKUP($A605,mUNICIPIOS!$B$4:$F$343,4,0)</f>
        <v>Villa Canales</v>
      </c>
      <c r="G605" s="139" t="str">
        <f t="shared" ref="G605:K605" si="579">+G567</f>
        <v>05</v>
      </c>
      <c r="H605" t="str">
        <f t="shared" si="579"/>
        <v>IGF</v>
      </c>
      <c r="I605" t="str">
        <f t="shared" si="579"/>
        <v>Índice de Gestión Financiera</v>
      </c>
      <c r="J605" t="str">
        <f t="shared" si="579"/>
        <v>INDICE</v>
      </c>
      <c r="K605">
        <f t="shared" si="579"/>
        <v>0</v>
      </c>
      <c r="L605" s="150">
        <f>+VLOOKUP($E605,IGF_2018!$B$8:$Z$347,24,0)</f>
        <v>0.45686843563965979</v>
      </c>
      <c r="M605" s="142" t="str">
        <f>+VLOOKUP($E605,IGF_2018!$B$8:$Z$347,25,0)</f>
        <v>Medio</v>
      </c>
    </row>
    <row r="606" spans="1:13" x14ac:dyDescent="0.3">
      <c r="A606" s="139">
        <f t="shared" si="529"/>
        <v>16</v>
      </c>
      <c r="B606" s="148">
        <f t="shared" si="531"/>
        <v>30</v>
      </c>
      <c r="D606" s="149" t="str">
        <f>+VLOOKUP($A606,mUNICIPIOS!$B$4:$F$343,2,0)</f>
        <v>Guatemala</v>
      </c>
      <c r="E606" s="149">
        <f>+VLOOKUP($A606,mUNICIPIOS!$B$4:$F$343,3,0)</f>
        <v>116</v>
      </c>
      <c r="F606" s="149" t="str">
        <f>+VLOOKUP($A606,mUNICIPIOS!$B$4:$F$343,4,0)</f>
        <v>Villa Canales</v>
      </c>
      <c r="G606" s="139" t="str">
        <f t="shared" ref="G606:K606" si="580">+G568</f>
        <v>06</v>
      </c>
      <c r="H606" t="str">
        <f t="shared" si="580"/>
        <v>IGE</v>
      </c>
      <c r="I606" t="str">
        <f t="shared" si="580"/>
        <v>Índice de Gestión Estratégica</v>
      </c>
      <c r="J606" t="str">
        <f t="shared" si="580"/>
        <v>06-01</v>
      </c>
      <c r="K606" t="str">
        <f t="shared" si="580"/>
        <v>Ejecución del Plan Operativo Anual  (POA)</v>
      </c>
      <c r="L606" s="150">
        <f>+VLOOKUP($E606,IGE_2018!$B$8:$Z$347,3,0)</f>
        <v>1</v>
      </c>
      <c r="M606" s="142" t="str">
        <f>+VLOOKUP($E606,IGE_2018!$B$8:$Z$347,4,0)</f>
        <v>Alto</v>
      </c>
    </row>
    <row r="607" spans="1:13" x14ac:dyDescent="0.3">
      <c r="A607" s="139">
        <f t="shared" si="529"/>
        <v>16</v>
      </c>
      <c r="B607" s="148">
        <f t="shared" si="531"/>
        <v>31</v>
      </c>
      <c r="D607" s="149" t="str">
        <f>+VLOOKUP($A607,mUNICIPIOS!$B$4:$F$343,2,0)</f>
        <v>Guatemala</v>
      </c>
      <c r="E607" s="149">
        <f>+VLOOKUP($A607,mUNICIPIOS!$B$4:$F$343,3,0)</f>
        <v>116</v>
      </c>
      <c r="F607" s="149" t="str">
        <f>+VLOOKUP($A607,mUNICIPIOS!$B$4:$F$343,4,0)</f>
        <v>Villa Canales</v>
      </c>
      <c r="G607" s="139" t="str">
        <f t="shared" ref="G607:K607" si="581">+G569</f>
        <v>06</v>
      </c>
      <c r="H607" t="str">
        <f t="shared" si="581"/>
        <v>IGE</v>
      </c>
      <c r="I607" t="str">
        <f t="shared" si="581"/>
        <v>Índice de Gestión Estratégica</v>
      </c>
      <c r="J607" t="str">
        <f t="shared" si="581"/>
        <v>06-02</v>
      </c>
      <c r="K607" t="str">
        <f t="shared" si="581"/>
        <v>Relación Plan de Desarrollo Municipal y Ordenamiento Territorial (PDM-OT) - Plan Estratégico Institucional (PEI) - Plan Operativo Multianual (POM) - Plan Operativo Anual (POA)</v>
      </c>
      <c r="L607" s="150">
        <f>+VLOOKUP($E607,IGE_2018!$B$8:$Z$347,6,0)</f>
        <v>0.73529411764705876</v>
      </c>
      <c r="M607" s="142" t="str">
        <f>+VLOOKUP($E607,IGE_2018!$B$8:$Z$347,7,0)</f>
        <v>Medio alto</v>
      </c>
    </row>
    <row r="608" spans="1:13" x14ac:dyDescent="0.3">
      <c r="A608" s="139">
        <f t="shared" si="529"/>
        <v>16</v>
      </c>
      <c r="B608" s="148">
        <f t="shared" si="531"/>
        <v>32</v>
      </c>
      <c r="D608" s="149" t="str">
        <f>+VLOOKUP($A608,mUNICIPIOS!$B$4:$F$343,2,0)</f>
        <v>Guatemala</v>
      </c>
      <c r="E608" s="149">
        <f>+VLOOKUP($A608,mUNICIPIOS!$B$4:$F$343,3,0)</f>
        <v>116</v>
      </c>
      <c r="F608" s="149" t="str">
        <f>+VLOOKUP($A608,mUNICIPIOS!$B$4:$F$343,4,0)</f>
        <v>Villa Canales</v>
      </c>
      <c r="G608" s="139" t="str">
        <f t="shared" ref="G608:K608" si="582">+G570</f>
        <v>06</v>
      </c>
      <c r="H608" t="str">
        <f t="shared" si="582"/>
        <v>IGE</v>
      </c>
      <c r="I608" t="str">
        <f t="shared" si="582"/>
        <v>Índice de Gestión Estratégica</v>
      </c>
      <c r="J608" t="str">
        <f t="shared" si="582"/>
        <v>06-03</v>
      </c>
      <c r="K608" t="str">
        <f t="shared" si="582"/>
        <v>Presupuesto de egresos relacionado a competencias municipales que responden a prioridades nacionales de desarrollo.</v>
      </c>
      <c r="L608" s="150">
        <f>+VLOOKUP($E608,IGE_2018!$B$8:$Z$347,9,0)</f>
        <v>0.3017515903688891</v>
      </c>
      <c r="M608" s="142" t="str">
        <f>+VLOOKUP($E608,IGE_2018!$B$8:$Z$347,10,0)</f>
        <v>Medio bajo</v>
      </c>
    </row>
    <row r="609" spans="1:13" x14ac:dyDescent="0.3">
      <c r="A609" s="139">
        <f t="shared" si="529"/>
        <v>16</v>
      </c>
      <c r="B609" s="148">
        <f t="shared" si="531"/>
        <v>33</v>
      </c>
      <c r="D609" s="149" t="str">
        <f>+VLOOKUP($A609,mUNICIPIOS!$B$4:$F$343,2,0)</f>
        <v>Guatemala</v>
      </c>
      <c r="E609" s="149">
        <f>+VLOOKUP($A609,mUNICIPIOS!$B$4:$F$343,3,0)</f>
        <v>116</v>
      </c>
      <c r="F609" s="149" t="str">
        <f>+VLOOKUP($A609,mUNICIPIOS!$B$4:$F$343,4,0)</f>
        <v>Villa Canales</v>
      </c>
      <c r="G609" s="139" t="str">
        <f t="shared" ref="G609:K609" si="583">+G571</f>
        <v>06</v>
      </c>
      <c r="H609" t="str">
        <f t="shared" si="583"/>
        <v>IGE</v>
      </c>
      <c r="I609" t="str">
        <f t="shared" si="583"/>
        <v>Índice de Gestión Estratégica</v>
      </c>
      <c r="J609" t="str">
        <f t="shared" si="583"/>
        <v>06-04</v>
      </c>
      <c r="K609" t="str">
        <f t="shared" si="583"/>
        <v>Institucionalización de la gestión ordenada del territorio</v>
      </c>
      <c r="L609" s="150">
        <f>+VLOOKUP($E609,IGE_2018!$B$8:$Z$347,12,0)</f>
        <v>1</v>
      </c>
      <c r="M609" s="142" t="str">
        <f>+VLOOKUP($E609,IGE_2018!$B$8:$Z$347,13,0)</f>
        <v>Alto</v>
      </c>
    </row>
    <row r="610" spans="1:13" x14ac:dyDescent="0.3">
      <c r="A610" s="139">
        <f t="shared" si="529"/>
        <v>16</v>
      </c>
      <c r="B610" s="148">
        <f t="shared" si="531"/>
        <v>34</v>
      </c>
      <c r="D610" s="149" t="str">
        <f>+VLOOKUP($A610,mUNICIPIOS!$B$4:$F$343,2,0)</f>
        <v>Guatemala</v>
      </c>
      <c r="E610" s="149">
        <f>+VLOOKUP($A610,mUNICIPIOS!$B$4:$F$343,3,0)</f>
        <v>116</v>
      </c>
      <c r="F610" s="149" t="str">
        <f>+VLOOKUP($A610,mUNICIPIOS!$B$4:$F$343,4,0)</f>
        <v>Villa Canales</v>
      </c>
      <c r="G610" s="139" t="str">
        <f t="shared" ref="G610:K610" si="584">+G572</f>
        <v>06</v>
      </c>
      <c r="H610" t="str">
        <f t="shared" si="584"/>
        <v>IGE</v>
      </c>
      <c r="I610" t="str">
        <f t="shared" si="584"/>
        <v>Índice de Gestión Estratégica</v>
      </c>
      <c r="J610" t="str">
        <f t="shared" si="584"/>
        <v>06-05</v>
      </c>
      <c r="K610" t="str">
        <f t="shared" si="584"/>
        <v>Acciones para la gestión ordenada del territorio</v>
      </c>
      <c r="L610" s="150">
        <f>+VLOOKUP($E610,IGE_2018!$B$8:$Z$347,15,0)</f>
        <v>0.84000000000000019</v>
      </c>
      <c r="M610" s="142" t="str">
        <f>+VLOOKUP($E610,IGE_2018!$B$8:$Z$347,16,0)</f>
        <v>Alto</v>
      </c>
    </row>
    <row r="611" spans="1:13" x14ac:dyDescent="0.3">
      <c r="A611" s="139">
        <f t="shared" si="529"/>
        <v>16</v>
      </c>
      <c r="B611" s="148">
        <f t="shared" si="531"/>
        <v>35</v>
      </c>
      <c r="D611" s="149" t="str">
        <f>+VLOOKUP($A611,mUNICIPIOS!$B$4:$F$343,2,0)</f>
        <v>Guatemala</v>
      </c>
      <c r="E611" s="149">
        <f>+VLOOKUP($A611,mUNICIPIOS!$B$4:$F$343,3,0)</f>
        <v>116</v>
      </c>
      <c r="F611" s="149" t="str">
        <f>+VLOOKUP($A611,mUNICIPIOS!$B$4:$F$343,4,0)</f>
        <v>Villa Canales</v>
      </c>
      <c r="G611" s="139" t="str">
        <f t="shared" ref="G611:K611" si="585">+G573</f>
        <v>06</v>
      </c>
      <c r="H611" t="str">
        <f t="shared" si="585"/>
        <v>IGE</v>
      </c>
      <c r="I611" t="str">
        <f t="shared" si="585"/>
        <v>Índice de Gestión Estratégica</v>
      </c>
      <c r="J611" t="str">
        <f t="shared" si="585"/>
        <v>06-06</v>
      </c>
      <c r="K611" t="str">
        <f t="shared" si="585"/>
        <v>Gestión de riesgo en la formulación de proyectos derivados de la planificación operativa anual</v>
      </c>
      <c r="L611" s="150">
        <f>+VLOOKUP($E611,IGE_2018!$B$8:$Z$347,18,0)</f>
        <v>0.3</v>
      </c>
      <c r="M611" s="142" t="str">
        <f>+VLOOKUP($E611,IGE_2018!$B$8:$Z$347,19,0)</f>
        <v>Medio bajo</v>
      </c>
    </row>
    <row r="612" spans="1:13" x14ac:dyDescent="0.3">
      <c r="A612" s="139">
        <f t="shared" si="529"/>
        <v>16</v>
      </c>
      <c r="B612" s="148">
        <f t="shared" si="531"/>
        <v>36</v>
      </c>
      <c r="D612" s="149" t="str">
        <f>+VLOOKUP($A612,mUNICIPIOS!$B$4:$F$343,2,0)</f>
        <v>Guatemala</v>
      </c>
      <c r="E612" s="149">
        <f>+VLOOKUP($A612,mUNICIPIOS!$B$4:$F$343,3,0)</f>
        <v>116</v>
      </c>
      <c r="F612" s="149" t="str">
        <f>+VLOOKUP($A612,mUNICIPIOS!$B$4:$F$343,4,0)</f>
        <v>Villa Canales</v>
      </c>
      <c r="G612" s="139" t="str">
        <f t="shared" ref="G612:K612" si="586">+G574</f>
        <v>06</v>
      </c>
      <c r="H612" t="str">
        <f t="shared" si="586"/>
        <v>IGE</v>
      </c>
      <c r="I612" t="str">
        <f t="shared" si="586"/>
        <v>Índice de Gestión Estratégica</v>
      </c>
      <c r="J612" t="str">
        <f t="shared" si="586"/>
        <v>06-07</v>
      </c>
      <c r="K612" t="str">
        <f t="shared" si="586"/>
        <v>Ingresos por servicios ambientales en relación a los ingresos propios sin regalías</v>
      </c>
      <c r="L612" s="150">
        <f>+VLOOKUP($E612,IGE_2018!$B$8:$Z$347,21,0)</f>
        <v>3.8133030897391498E-3</v>
      </c>
      <c r="M612" s="142" t="str">
        <f>+VLOOKUP($E612,IGE_2018!$B$8:$Z$347,22,0)</f>
        <v>Bajo</v>
      </c>
    </row>
    <row r="613" spans="1:13" x14ac:dyDescent="0.3">
      <c r="A613" s="139">
        <f t="shared" si="529"/>
        <v>16</v>
      </c>
      <c r="B613" s="148">
        <f t="shared" si="531"/>
        <v>37</v>
      </c>
      <c r="D613" s="149" t="str">
        <f>+VLOOKUP($A613,mUNICIPIOS!$B$4:$F$343,2,0)</f>
        <v>Guatemala</v>
      </c>
      <c r="E613" s="149">
        <f>+VLOOKUP($A613,mUNICIPIOS!$B$4:$F$343,3,0)</f>
        <v>116</v>
      </c>
      <c r="F613" s="149" t="str">
        <f>+VLOOKUP($A613,mUNICIPIOS!$B$4:$F$343,4,0)</f>
        <v>Villa Canales</v>
      </c>
      <c r="G613" s="139" t="str">
        <f t="shared" ref="G613:K613" si="587">+G575</f>
        <v>06</v>
      </c>
      <c r="H613" t="str">
        <f t="shared" si="587"/>
        <v>IGE</v>
      </c>
      <c r="I613" t="str">
        <f t="shared" si="587"/>
        <v>Índice de Gestión Estratégica</v>
      </c>
      <c r="J613" t="str">
        <f t="shared" si="587"/>
        <v>INDICE</v>
      </c>
      <c r="K613">
        <f t="shared" si="587"/>
        <v>0</v>
      </c>
      <c r="L613" s="150">
        <f>+VLOOKUP($E613,IGE_2018!$B$8:$Z$347,24,0)</f>
        <v>0.59211334554825501</v>
      </c>
      <c r="M613" s="142" t="str">
        <f>+VLOOKUP($E613,IGE_2018!$B$8:$Z$347,25,0)</f>
        <v>Medio</v>
      </c>
    </row>
    <row r="614" spans="1:13" x14ac:dyDescent="0.3">
      <c r="A614" s="139">
        <f t="shared" si="529"/>
        <v>16</v>
      </c>
      <c r="B614" s="148">
        <f t="shared" si="531"/>
        <v>38</v>
      </c>
      <c r="D614" s="149" t="str">
        <f>+VLOOKUP($A614,mUNICIPIOS!$B$4:$F$343,2,0)</f>
        <v>Guatemala</v>
      </c>
      <c r="E614" s="149">
        <f>+VLOOKUP($A614,mUNICIPIOS!$B$4:$F$343,3,0)</f>
        <v>116</v>
      </c>
      <c r="F614" s="149" t="str">
        <f>+VLOOKUP($A614,mUNICIPIOS!$B$4:$F$343,4,0)</f>
        <v>Villa Canales</v>
      </c>
      <c r="G614" s="139" t="str">
        <f t="shared" ref="G614:K614" si="588">+G576</f>
        <v>RANKING</v>
      </c>
      <c r="H614" t="str">
        <f t="shared" si="588"/>
        <v>RGM</v>
      </c>
      <c r="I614" t="str">
        <f t="shared" si="588"/>
        <v>Ranking de la Gestión Municipal 2018</v>
      </c>
      <c r="J614" t="str">
        <f t="shared" si="588"/>
        <v>RANKING</v>
      </c>
      <c r="K614">
        <f t="shared" si="588"/>
        <v>0</v>
      </c>
      <c r="L614" s="151">
        <f>+VLOOKUP($E614,Resultados_generales!$C$8:$AE$347,27,0)</f>
        <v>0.49909755140253897</v>
      </c>
      <c r="M614" t="str">
        <f>+VLOOKUP($E614,Resultados_generales!$C$8:$AE$347,28,0)</f>
        <v>Medio</v>
      </c>
    </row>
    <row r="615" spans="1:13" x14ac:dyDescent="0.3">
      <c r="A615" s="139">
        <f t="shared" si="529"/>
        <v>17</v>
      </c>
      <c r="B615" s="148">
        <f t="shared" si="531"/>
        <v>1</v>
      </c>
      <c r="D615" s="149" t="str">
        <f>+VLOOKUP($A615,mUNICIPIOS!$B$4:$F$343,2,0)</f>
        <v>Guatemala</v>
      </c>
      <c r="E615" s="149">
        <f>+VLOOKUP($A615,mUNICIPIOS!$B$4:$F$343,3,0)</f>
        <v>117</v>
      </c>
      <c r="F615" s="149" t="str">
        <f>+VLOOKUP($A615,mUNICIPIOS!$B$4:$F$343,4,0)</f>
        <v>San Miguel Petapa</v>
      </c>
      <c r="G615" s="139" t="str">
        <f t="shared" ref="G615:K615" si="589">+G577</f>
        <v>01</v>
      </c>
      <c r="H615" t="str">
        <f t="shared" si="589"/>
        <v>IPC</v>
      </c>
      <c r="I615" t="str">
        <f t="shared" si="589"/>
        <v>Índice de Participación Ciudadana</v>
      </c>
      <c r="J615" t="str">
        <f t="shared" si="589"/>
        <v>01-01</v>
      </c>
      <c r="K615" t="str">
        <f t="shared" si="589"/>
        <v>Número de reuniones del COMUDE en el año de la medición.</v>
      </c>
      <c r="L615" s="150">
        <f>+VLOOKUP($E615,IPC_2018!$B$8:$T$347,3,0)</f>
        <v>0.83333333333333337</v>
      </c>
      <c r="M615" s="142" t="str">
        <f>+VLOOKUP($E615,IPC_2018!$B$8:$T$347,4,0)</f>
        <v>Alto</v>
      </c>
    </row>
    <row r="616" spans="1:13" x14ac:dyDescent="0.3">
      <c r="A616" s="139">
        <f t="shared" si="529"/>
        <v>17</v>
      </c>
      <c r="B616" s="148">
        <f t="shared" si="531"/>
        <v>2</v>
      </c>
      <c r="D616" s="149" t="str">
        <f>+VLOOKUP($A616,mUNICIPIOS!$B$4:$F$343,2,0)</f>
        <v>Guatemala</v>
      </c>
      <c r="E616" s="149">
        <f>+VLOOKUP($A616,mUNICIPIOS!$B$4:$F$343,3,0)</f>
        <v>117</v>
      </c>
      <c r="F616" s="149" t="str">
        <f>+VLOOKUP($A616,mUNICIPIOS!$B$4:$F$343,4,0)</f>
        <v>San Miguel Petapa</v>
      </c>
      <c r="G616" s="139" t="str">
        <f t="shared" ref="G616:K616" si="590">+G578</f>
        <v>01</v>
      </c>
      <c r="H616" t="str">
        <f t="shared" si="590"/>
        <v>IPC</v>
      </c>
      <c r="I616" t="str">
        <f t="shared" si="590"/>
        <v>Índice de Participación Ciudadana</v>
      </c>
      <c r="J616" t="str">
        <f t="shared" si="590"/>
        <v>01-02</v>
      </c>
      <c r="K616" t="str">
        <f t="shared" si="590"/>
        <v>Participación de Alcaldes, Concejales y Síndicos determinados o designados en el COMUDE</v>
      </c>
      <c r="L616" s="150">
        <f>+VLOOKUP($E616,IPC_2018!$B$8:$T$347,6,0)</f>
        <v>0.65</v>
      </c>
      <c r="M616" s="142" t="str">
        <f>+VLOOKUP($E616,IPC_2018!$B$8:$T$347,7,0)</f>
        <v>Medio alto</v>
      </c>
    </row>
    <row r="617" spans="1:13" x14ac:dyDescent="0.3">
      <c r="A617" s="139">
        <f t="shared" si="529"/>
        <v>17</v>
      </c>
      <c r="B617" s="148">
        <f t="shared" si="531"/>
        <v>3</v>
      </c>
      <c r="D617" s="149" t="str">
        <f>+VLOOKUP($A617,mUNICIPIOS!$B$4:$F$343,2,0)</f>
        <v>Guatemala</v>
      </c>
      <c r="E617" s="149">
        <f>+VLOOKUP($A617,mUNICIPIOS!$B$4:$F$343,3,0)</f>
        <v>117</v>
      </c>
      <c r="F617" s="149" t="str">
        <f>+VLOOKUP($A617,mUNICIPIOS!$B$4:$F$343,4,0)</f>
        <v>San Miguel Petapa</v>
      </c>
      <c r="G617" s="139" t="str">
        <f t="shared" ref="G617:K617" si="591">+G579</f>
        <v>01</v>
      </c>
      <c r="H617" t="str">
        <f t="shared" si="591"/>
        <v>IPC</v>
      </c>
      <c r="I617" t="str">
        <f t="shared" si="591"/>
        <v>Índice de Participación Ciudadana</v>
      </c>
      <c r="J617" t="str">
        <f t="shared" si="591"/>
        <v>01-03</v>
      </c>
      <c r="K617" t="str">
        <f t="shared" si="591"/>
        <v>Participación  de organizaciones de jóvenes, mujeres, pueblos mayas, xincas, garífunas, y otras organizaciones en el Comude</v>
      </c>
      <c r="L617" s="150">
        <f>+VLOOKUP($E617,IPC_2018!$B$8:$T$347,9,0)</f>
        <v>0</v>
      </c>
      <c r="M617" s="142" t="str">
        <f>+VLOOKUP($E617,IPC_2018!$B$8:$T$347,10,0)</f>
        <v>Bajo</v>
      </c>
    </row>
    <row r="618" spans="1:13" x14ac:dyDescent="0.3">
      <c r="A618" s="139">
        <f t="shared" si="529"/>
        <v>17</v>
      </c>
      <c r="B618" s="148">
        <f t="shared" si="531"/>
        <v>4</v>
      </c>
      <c r="D618" s="149" t="str">
        <f>+VLOOKUP($A618,mUNICIPIOS!$B$4:$F$343,2,0)</f>
        <v>Guatemala</v>
      </c>
      <c r="E618" s="149">
        <f>+VLOOKUP($A618,mUNICIPIOS!$B$4:$F$343,3,0)</f>
        <v>117</v>
      </c>
      <c r="F618" s="149" t="str">
        <f>+VLOOKUP($A618,mUNICIPIOS!$B$4:$F$343,4,0)</f>
        <v>San Miguel Petapa</v>
      </c>
      <c r="G618" s="139" t="str">
        <f t="shared" ref="G618:K618" si="592">+G580</f>
        <v>01</v>
      </c>
      <c r="H618" t="str">
        <f t="shared" si="592"/>
        <v>IPC</v>
      </c>
      <c r="I618" t="str">
        <f t="shared" si="592"/>
        <v>Índice de Participación Ciudadana</v>
      </c>
      <c r="J618" t="str">
        <f t="shared" si="592"/>
        <v>01-04</v>
      </c>
      <c r="K618" t="str">
        <f t="shared" si="592"/>
        <v>Representatividad territorial del Comude.</v>
      </c>
      <c r="L618" s="150">
        <f>+VLOOKUP($E618,IPC_2018!$B$8:$T$347,12,0)</f>
        <v>0.42214285714285715</v>
      </c>
      <c r="M618" s="142" t="str">
        <f>+VLOOKUP($E618,IPC_2018!$B$8:$T$347,13,0)</f>
        <v>Medio</v>
      </c>
    </row>
    <row r="619" spans="1:13" x14ac:dyDescent="0.3">
      <c r="A619" s="139">
        <f t="shared" si="529"/>
        <v>17</v>
      </c>
      <c r="B619" s="148">
        <f t="shared" si="531"/>
        <v>5</v>
      </c>
      <c r="D619" s="149" t="str">
        <f>+VLOOKUP($A619,mUNICIPIOS!$B$4:$F$343,2,0)</f>
        <v>Guatemala</v>
      </c>
      <c r="E619" s="149">
        <f>+VLOOKUP($A619,mUNICIPIOS!$B$4:$F$343,3,0)</f>
        <v>117</v>
      </c>
      <c r="F619" s="149" t="str">
        <f>+VLOOKUP($A619,mUNICIPIOS!$B$4:$F$343,4,0)</f>
        <v>San Miguel Petapa</v>
      </c>
      <c r="G619" s="139" t="str">
        <f t="shared" ref="G619:K619" si="593">+G581</f>
        <v>01</v>
      </c>
      <c r="H619" t="str">
        <f t="shared" si="593"/>
        <v>IPC</v>
      </c>
      <c r="I619" t="str">
        <f t="shared" si="593"/>
        <v>Índice de Participación Ciudadana</v>
      </c>
      <c r="J619" t="str">
        <f t="shared" si="593"/>
        <v>01-05</v>
      </c>
      <c r="K619" t="str">
        <f t="shared" si="593"/>
        <v>Funcionamiento del Comude</v>
      </c>
      <c r="L619" s="150">
        <f>+VLOOKUP($E619,IPC_2018!$B$8:$T$347,15,0)</f>
        <v>0.29416961141136733</v>
      </c>
      <c r="M619" s="142" t="str">
        <f>+VLOOKUP($E619,IPC_2018!$B$8:$T$347,16,0)</f>
        <v>Medio bajo</v>
      </c>
    </row>
    <row r="620" spans="1:13" x14ac:dyDescent="0.3">
      <c r="A620" s="139">
        <f t="shared" si="529"/>
        <v>17</v>
      </c>
      <c r="B620" s="148">
        <f t="shared" si="531"/>
        <v>6</v>
      </c>
      <c r="D620" s="149" t="str">
        <f>+VLOOKUP($A620,mUNICIPIOS!$B$4:$F$343,2,0)</f>
        <v>Guatemala</v>
      </c>
      <c r="E620" s="149">
        <f>+VLOOKUP($A620,mUNICIPIOS!$B$4:$F$343,3,0)</f>
        <v>117</v>
      </c>
      <c r="F620" s="149" t="str">
        <f>+VLOOKUP($A620,mUNICIPIOS!$B$4:$F$343,4,0)</f>
        <v>San Miguel Petapa</v>
      </c>
      <c r="G620" s="139" t="str">
        <f t="shared" ref="G620:K620" si="594">+G582</f>
        <v>01</v>
      </c>
      <c r="H620" t="str">
        <f t="shared" si="594"/>
        <v>IPC</v>
      </c>
      <c r="I620" t="str">
        <f t="shared" si="594"/>
        <v>Índice de Participación Ciudadana</v>
      </c>
      <c r="J620" t="str">
        <f t="shared" si="594"/>
        <v>INDICE</v>
      </c>
      <c r="K620">
        <f t="shared" si="594"/>
        <v>0</v>
      </c>
      <c r="L620" s="150">
        <f>+VLOOKUP($E620,IPC_2018!$B$8:$T$347,18,0)</f>
        <v>0.54286353694980038</v>
      </c>
      <c r="M620" s="142" t="str">
        <f>+VLOOKUP($E620,IPC_2018!$B$8:$T$347,19,0)</f>
        <v>Medio</v>
      </c>
    </row>
    <row r="621" spans="1:13" x14ac:dyDescent="0.3">
      <c r="A621" s="139">
        <f t="shared" ref="A621:A684" si="595">+IF(B620=38,A620+1,A620)</f>
        <v>17</v>
      </c>
      <c r="B621" s="148">
        <f t="shared" si="531"/>
        <v>7</v>
      </c>
      <c r="D621" s="149" t="str">
        <f>+VLOOKUP($A621,mUNICIPIOS!$B$4:$F$343,2,0)</f>
        <v>Guatemala</v>
      </c>
      <c r="E621" s="149">
        <f>+VLOOKUP($A621,mUNICIPIOS!$B$4:$F$343,3,0)</f>
        <v>117</v>
      </c>
      <c r="F621" s="149" t="str">
        <f>+VLOOKUP($A621,mUNICIPIOS!$B$4:$F$343,4,0)</f>
        <v>San Miguel Petapa</v>
      </c>
      <c r="G621" s="139" t="str">
        <f t="shared" ref="G621:K621" si="596">+G583</f>
        <v>02</v>
      </c>
      <c r="H621" t="str">
        <f t="shared" si="596"/>
        <v>IIC</v>
      </c>
      <c r="I621" t="str">
        <f t="shared" si="596"/>
        <v>Índice de Información a la Ciudadanía</v>
      </c>
      <c r="J621" t="str">
        <f t="shared" si="596"/>
        <v>02-01</v>
      </c>
      <c r="K621" t="str">
        <f t="shared" si="596"/>
        <v>Rendición de cuentas cuatrimestral y anual al Comude enfocadas en resultados.</v>
      </c>
      <c r="L621" s="150">
        <f>+VLOOKUP($E621,IIC_2018!$B$8:$Q$347,3,0)</f>
        <v>0.66666666666666674</v>
      </c>
      <c r="M621" s="142" t="str">
        <f>+VLOOKUP($E621,IIC_2018!$B$8:$Q$347,4,0)</f>
        <v>Medio alto</v>
      </c>
    </row>
    <row r="622" spans="1:13" x14ac:dyDescent="0.3">
      <c r="A622" s="139">
        <f t="shared" si="595"/>
        <v>17</v>
      </c>
      <c r="B622" s="148">
        <f t="shared" ref="B622:B685" si="597">+B584</f>
        <v>8</v>
      </c>
      <c r="D622" s="149" t="str">
        <f>+VLOOKUP($A622,mUNICIPIOS!$B$4:$F$343,2,0)</f>
        <v>Guatemala</v>
      </c>
      <c r="E622" s="149">
        <f>+VLOOKUP($A622,mUNICIPIOS!$B$4:$F$343,3,0)</f>
        <v>117</v>
      </c>
      <c r="F622" s="149" t="str">
        <f>+VLOOKUP($A622,mUNICIPIOS!$B$4:$F$343,4,0)</f>
        <v>San Miguel Petapa</v>
      </c>
      <c r="G622" s="139" t="str">
        <f t="shared" ref="G622:K622" si="598">+G584</f>
        <v>02</v>
      </c>
      <c r="H622" t="str">
        <f t="shared" si="598"/>
        <v>IIC</v>
      </c>
      <c r="I622" t="str">
        <f t="shared" si="598"/>
        <v>Índice de Información a la Ciudadanía</v>
      </c>
      <c r="J622" t="str">
        <f t="shared" si="598"/>
        <v>02-02</v>
      </c>
      <c r="K622" t="str">
        <f t="shared" si="598"/>
        <v>Información presupuestaria y otra información brindada a la ciudadanía disponible en medios locales de comunicación.</v>
      </c>
      <c r="L622" s="150">
        <f>+VLOOKUP($E622,IIC_2018!$B$8:$Q$347,6,0)</f>
        <v>1</v>
      </c>
      <c r="M622" s="142" t="str">
        <f>+VLOOKUP($E622,IIC_2018!$B$8:$Q$347,7,0)</f>
        <v>Alto</v>
      </c>
    </row>
    <row r="623" spans="1:13" x14ac:dyDescent="0.3">
      <c r="A623" s="139">
        <f t="shared" si="595"/>
        <v>17</v>
      </c>
      <c r="B623" s="148">
        <f t="shared" si="597"/>
        <v>9</v>
      </c>
      <c r="D623" s="149" t="str">
        <f>+VLOOKUP($A623,mUNICIPIOS!$B$4:$F$343,2,0)</f>
        <v>Guatemala</v>
      </c>
      <c r="E623" s="149">
        <f>+VLOOKUP($A623,mUNICIPIOS!$B$4:$F$343,3,0)</f>
        <v>117</v>
      </c>
      <c r="F623" s="149" t="str">
        <f>+VLOOKUP($A623,mUNICIPIOS!$B$4:$F$343,4,0)</f>
        <v>San Miguel Petapa</v>
      </c>
      <c r="G623" s="139" t="str">
        <f t="shared" ref="G623:K623" si="599">+G585</f>
        <v>02</v>
      </c>
      <c r="H623" t="str">
        <f t="shared" si="599"/>
        <v>IIC</v>
      </c>
      <c r="I623" t="str">
        <f t="shared" si="599"/>
        <v>Índice de Información a la Ciudadanía</v>
      </c>
      <c r="J623" t="str">
        <f t="shared" si="599"/>
        <v>02-03</v>
      </c>
      <c r="K623" t="str">
        <f t="shared" si="599"/>
        <v>Información pública de oficio actualizada y disponible de acuerdo a la LAIP y uso de internet.</v>
      </c>
      <c r="L623" s="150">
        <f>+VLOOKUP($E623,IIC_2018!$B$8:$Q$347,9,0)</f>
        <v>0.99999999999999989</v>
      </c>
      <c r="M623" s="142" t="str">
        <f>+VLOOKUP($E623,IIC_2018!$B$8:$Q$347,10,0)</f>
        <v>Alto</v>
      </c>
    </row>
    <row r="624" spans="1:13" x14ac:dyDescent="0.3">
      <c r="A624" s="139">
        <f t="shared" si="595"/>
        <v>17</v>
      </c>
      <c r="B624" s="148">
        <f t="shared" si="597"/>
        <v>10</v>
      </c>
      <c r="D624" s="149" t="str">
        <f>+VLOOKUP($A624,mUNICIPIOS!$B$4:$F$343,2,0)</f>
        <v>Guatemala</v>
      </c>
      <c r="E624" s="149">
        <f>+VLOOKUP($A624,mUNICIPIOS!$B$4:$F$343,3,0)</f>
        <v>117</v>
      </c>
      <c r="F624" s="149" t="str">
        <f>+VLOOKUP($A624,mUNICIPIOS!$B$4:$F$343,4,0)</f>
        <v>San Miguel Petapa</v>
      </c>
      <c r="G624" s="139" t="str">
        <f t="shared" ref="G624:K624" si="600">+G586</f>
        <v>02</v>
      </c>
      <c r="H624" t="str">
        <f t="shared" si="600"/>
        <v>IIC</v>
      </c>
      <c r="I624" t="str">
        <f t="shared" si="600"/>
        <v>Índice de Información a la Ciudadanía</v>
      </c>
      <c r="J624" t="str">
        <f t="shared" si="600"/>
        <v>02-04</v>
      </c>
      <c r="K624" t="str">
        <f t="shared" si="600"/>
        <v>Relación del monto contratado por medio de Guate compras con el total del presupuesto de egresos vigente.</v>
      </c>
      <c r="L624" s="150">
        <f>+VLOOKUP($E624,IIC_2018!$B$8:$Q$347,12,0)</f>
        <v>0.34638279472089639</v>
      </c>
      <c r="M624" s="142" t="str">
        <f>+VLOOKUP($E624,IIC_2018!$B$8:$Q$347,13,0)</f>
        <v>Medio bajo</v>
      </c>
    </row>
    <row r="625" spans="1:13" x14ac:dyDescent="0.3">
      <c r="A625" s="139">
        <f t="shared" si="595"/>
        <v>17</v>
      </c>
      <c r="B625" s="148">
        <f t="shared" si="597"/>
        <v>11</v>
      </c>
      <c r="D625" s="149" t="str">
        <f>+VLOOKUP($A625,mUNICIPIOS!$B$4:$F$343,2,0)</f>
        <v>Guatemala</v>
      </c>
      <c r="E625" s="149">
        <f>+VLOOKUP($A625,mUNICIPIOS!$B$4:$F$343,3,0)</f>
        <v>117</v>
      </c>
      <c r="F625" s="149" t="str">
        <f>+VLOOKUP($A625,mUNICIPIOS!$B$4:$F$343,4,0)</f>
        <v>San Miguel Petapa</v>
      </c>
      <c r="G625" s="139" t="str">
        <f t="shared" ref="G625:K625" si="601">+G587</f>
        <v>02</v>
      </c>
      <c r="H625" t="str">
        <f t="shared" si="601"/>
        <v>IIC</v>
      </c>
      <c r="I625" t="str">
        <f t="shared" si="601"/>
        <v>Índice de Información a la Ciudadanía</v>
      </c>
      <c r="J625" t="str">
        <f t="shared" si="601"/>
        <v>INDICE</v>
      </c>
      <c r="K625">
        <f t="shared" si="601"/>
        <v>0</v>
      </c>
      <c r="L625" s="150">
        <f>+VLOOKUP($E625,IIC_2018!$B$8:$Q$347,15,0)</f>
        <v>0.75326236534689073</v>
      </c>
      <c r="M625" s="142" t="str">
        <f>+VLOOKUP($E625,IIC_2018!$B$8:$Q$347,16,0)</f>
        <v>Medio alto</v>
      </c>
    </row>
    <row r="626" spans="1:13" x14ac:dyDescent="0.3">
      <c r="A626" s="139">
        <f t="shared" si="595"/>
        <v>17</v>
      </c>
      <c r="B626" s="148">
        <f t="shared" si="597"/>
        <v>12</v>
      </c>
      <c r="D626" s="149" t="str">
        <f>+VLOOKUP($A626,mUNICIPIOS!$B$4:$F$343,2,0)</f>
        <v>Guatemala</v>
      </c>
      <c r="E626" s="149">
        <f>+VLOOKUP($A626,mUNICIPIOS!$B$4:$F$343,3,0)</f>
        <v>117</v>
      </c>
      <c r="F626" s="149" t="str">
        <f>+VLOOKUP($A626,mUNICIPIOS!$B$4:$F$343,4,0)</f>
        <v>San Miguel Petapa</v>
      </c>
      <c r="G626" s="139" t="str">
        <f t="shared" ref="G626:K626" si="602">+G588</f>
        <v>03</v>
      </c>
      <c r="H626" t="str">
        <f t="shared" si="602"/>
        <v>ISP</v>
      </c>
      <c r="I626" t="str">
        <f t="shared" si="602"/>
        <v>Índice de Servicios Públicos</v>
      </c>
      <c r="J626" t="str">
        <f t="shared" si="602"/>
        <v>03-01</v>
      </c>
      <c r="K626" t="str">
        <f t="shared" si="602"/>
        <v>Cobertura del servicio público de agua</v>
      </c>
      <c r="L626" s="150">
        <f>+VLOOKUP($E626,ISP_2018!$B$8:$T$347,3,0)</f>
        <v>0.32765049242716449</v>
      </c>
      <c r="M626" s="142" t="str">
        <f>+VLOOKUP($E626,ISP_2018!$B$8:$T$347,4,0)</f>
        <v>Medio bajo</v>
      </c>
    </row>
    <row r="627" spans="1:13" x14ac:dyDescent="0.3">
      <c r="A627" s="139">
        <f t="shared" si="595"/>
        <v>17</v>
      </c>
      <c r="B627" s="148">
        <f t="shared" si="597"/>
        <v>13</v>
      </c>
      <c r="D627" s="149" t="str">
        <f>+VLOOKUP($A627,mUNICIPIOS!$B$4:$F$343,2,0)</f>
        <v>Guatemala</v>
      </c>
      <c r="E627" s="149">
        <f>+VLOOKUP($A627,mUNICIPIOS!$B$4:$F$343,3,0)</f>
        <v>117</v>
      </c>
      <c r="F627" s="149" t="str">
        <f>+VLOOKUP($A627,mUNICIPIOS!$B$4:$F$343,4,0)</f>
        <v>San Miguel Petapa</v>
      </c>
      <c r="G627" s="139" t="str">
        <f t="shared" ref="G627:K627" si="603">+G589</f>
        <v>03</v>
      </c>
      <c r="H627" t="str">
        <f t="shared" si="603"/>
        <v>ISP</v>
      </c>
      <c r="I627" t="str">
        <f t="shared" si="603"/>
        <v>Índice de Servicios Públicos</v>
      </c>
      <c r="J627" t="str">
        <f t="shared" si="603"/>
        <v>03-02</v>
      </c>
      <c r="K627" t="str">
        <f t="shared" si="603"/>
        <v>Control de la calidad del servicio público de agua</v>
      </c>
      <c r="L627" s="150">
        <f>+VLOOKUP($E627,ISP_2018!$B$8:$T$347,6,0)</f>
        <v>0.70797101449275357</v>
      </c>
      <c r="M627" s="142" t="str">
        <f>+VLOOKUP($E627,ISP_2018!$B$8:$T$347,7,0)</f>
        <v>Medio alto</v>
      </c>
    </row>
    <row r="628" spans="1:13" x14ac:dyDescent="0.3">
      <c r="A628" s="139">
        <f t="shared" si="595"/>
        <v>17</v>
      </c>
      <c r="B628" s="148">
        <f t="shared" si="597"/>
        <v>14</v>
      </c>
      <c r="D628" s="149" t="str">
        <f>+VLOOKUP($A628,mUNICIPIOS!$B$4:$F$343,2,0)</f>
        <v>Guatemala</v>
      </c>
      <c r="E628" s="149">
        <f>+VLOOKUP($A628,mUNICIPIOS!$B$4:$F$343,3,0)</f>
        <v>117</v>
      </c>
      <c r="F628" s="149" t="str">
        <f>+VLOOKUP($A628,mUNICIPIOS!$B$4:$F$343,4,0)</f>
        <v>San Miguel Petapa</v>
      </c>
      <c r="G628" s="139" t="str">
        <f t="shared" ref="G628:K628" si="604">+G590</f>
        <v>03</v>
      </c>
      <c r="H628" t="str">
        <f t="shared" si="604"/>
        <v>ISP</v>
      </c>
      <c r="I628" t="str">
        <f t="shared" si="604"/>
        <v>Índice de Servicios Públicos</v>
      </c>
      <c r="J628" t="str">
        <f t="shared" si="604"/>
        <v>03-03</v>
      </c>
      <c r="K628" t="str">
        <f t="shared" si="604"/>
        <v>Disposición  y tratamiento  de aguas residuales</v>
      </c>
      <c r="L628" s="150">
        <f>+VLOOKUP($E628,ISP_2018!$B$8:$T$347,9,0)</f>
        <v>0.94524291399333715</v>
      </c>
      <c r="M628" s="142" t="str">
        <f>+VLOOKUP($E628,ISP_2018!$B$8:$T$347,10,0)</f>
        <v>Alto</v>
      </c>
    </row>
    <row r="629" spans="1:13" x14ac:dyDescent="0.3">
      <c r="A629" s="139">
        <f t="shared" si="595"/>
        <v>17</v>
      </c>
      <c r="B629" s="148">
        <f t="shared" si="597"/>
        <v>15</v>
      </c>
      <c r="D629" s="149" t="str">
        <f>+VLOOKUP($A629,mUNICIPIOS!$B$4:$F$343,2,0)</f>
        <v>Guatemala</v>
      </c>
      <c r="E629" s="149">
        <f>+VLOOKUP($A629,mUNICIPIOS!$B$4:$F$343,3,0)</f>
        <v>117</v>
      </c>
      <c r="F629" s="149" t="str">
        <f>+VLOOKUP($A629,mUNICIPIOS!$B$4:$F$343,4,0)</f>
        <v>San Miguel Petapa</v>
      </c>
      <c r="G629" s="139" t="str">
        <f t="shared" ref="G629:K629" si="605">+G591</f>
        <v>03</v>
      </c>
      <c r="H629" t="str">
        <f t="shared" si="605"/>
        <v>ISP</v>
      </c>
      <c r="I629" t="str">
        <f t="shared" si="605"/>
        <v>Índice de Servicios Públicos</v>
      </c>
      <c r="J629" t="str">
        <f t="shared" si="605"/>
        <v>03-04</v>
      </c>
      <c r="K629" t="str">
        <f t="shared" si="605"/>
        <v>Gestión y manejo de los residuos y desechos sólidos</v>
      </c>
      <c r="L629" s="150">
        <f>+VLOOKUP($E629,ISP_2018!$B$8:$T$347,12,0)</f>
        <v>9.9661396429548119E-2</v>
      </c>
      <c r="M629" s="142" t="str">
        <f>+VLOOKUP($E629,ISP_2018!$B$8:$T$347,13,0)</f>
        <v>Bajo</v>
      </c>
    </row>
    <row r="630" spans="1:13" x14ac:dyDescent="0.3">
      <c r="A630" s="139">
        <f t="shared" si="595"/>
        <v>17</v>
      </c>
      <c r="B630" s="148">
        <f t="shared" si="597"/>
        <v>16</v>
      </c>
      <c r="D630" s="149" t="str">
        <f>+VLOOKUP($A630,mUNICIPIOS!$B$4:$F$343,2,0)</f>
        <v>Guatemala</v>
      </c>
      <c r="E630" s="149">
        <f>+VLOOKUP($A630,mUNICIPIOS!$B$4:$F$343,3,0)</f>
        <v>117</v>
      </c>
      <c r="F630" s="149" t="str">
        <f>+VLOOKUP($A630,mUNICIPIOS!$B$4:$F$343,4,0)</f>
        <v>San Miguel Petapa</v>
      </c>
      <c r="G630" s="139" t="str">
        <f t="shared" ref="G630:K630" si="606">+G592</f>
        <v>03</v>
      </c>
      <c r="H630" t="str">
        <f t="shared" si="606"/>
        <v>ISP</v>
      </c>
      <c r="I630" t="str">
        <f t="shared" si="606"/>
        <v>Índice de Servicios Públicos</v>
      </c>
      <c r="J630" t="str">
        <f t="shared" si="606"/>
        <v>03-05</v>
      </c>
      <c r="K630" t="str">
        <f t="shared" si="606"/>
        <v>Gestión de servicios públicos municipales</v>
      </c>
      <c r="L630" s="150">
        <f>+VLOOKUP($E630,ISP_2018!$B$8:$T$347,15,0)</f>
        <v>0.93548387096774199</v>
      </c>
      <c r="M630" s="142" t="str">
        <f>+VLOOKUP($E630,ISP_2018!$B$8:$T$347,16,0)</f>
        <v>Alto</v>
      </c>
    </row>
    <row r="631" spans="1:13" x14ac:dyDescent="0.3">
      <c r="A631" s="139">
        <f t="shared" si="595"/>
        <v>17</v>
      </c>
      <c r="B631" s="148">
        <f t="shared" si="597"/>
        <v>17</v>
      </c>
      <c r="D631" s="149" t="str">
        <f>+VLOOKUP($A631,mUNICIPIOS!$B$4:$F$343,2,0)</f>
        <v>Guatemala</v>
      </c>
      <c r="E631" s="149">
        <f>+VLOOKUP($A631,mUNICIPIOS!$B$4:$F$343,3,0)</f>
        <v>117</v>
      </c>
      <c r="F631" s="149" t="str">
        <f>+VLOOKUP($A631,mUNICIPIOS!$B$4:$F$343,4,0)</f>
        <v>San Miguel Petapa</v>
      </c>
      <c r="G631" s="139" t="str">
        <f t="shared" ref="G631:K631" si="607">+G593</f>
        <v>03</v>
      </c>
      <c r="H631" t="str">
        <f t="shared" si="607"/>
        <v>ISP</v>
      </c>
      <c r="I631" t="str">
        <f t="shared" si="607"/>
        <v>Índice de Servicios Públicos</v>
      </c>
      <c r="J631" t="str">
        <f t="shared" si="607"/>
        <v>INDICE</v>
      </c>
      <c r="K631">
        <f t="shared" si="607"/>
        <v>0</v>
      </c>
      <c r="L631" s="150">
        <f>+VLOOKUP($E631,ISP_2018!$B$8:$T$347,18,0)</f>
        <v>0.64123398986866809</v>
      </c>
      <c r="M631" s="142" t="str">
        <f>+VLOOKUP($E631,ISP_2018!$B$8:$T$347,19,0)</f>
        <v>Medio alto</v>
      </c>
    </row>
    <row r="632" spans="1:13" x14ac:dyDescent="0.3">
      <c r="A632" s="139">
        <f t="shared" si="595"/>
        <v>17</v>
      </c>
      <c r="B632" s="148">
        <f t="shared" si="597"/>
        <v>18</v>
      </c>
      <c r="D632" s="149" t="str">
        <f>+VLOOKUP($A632,mUNICIPIOS!$B$4:$F$343,2,0)</f>
        <v>Guatemala</v>
      </c>
      <c r="E632" s="149">
        <f>+VLOOKUP($A632,mUNICIPIOS!$B$4:$F$343,3,0)</f>
        <v>117</v>
      </c>
      <c r="F632" s="149" t="str">
        <f>+VLOOKUP($A632,mUNICIPIOS!$B$4:$F$343,4,0)</f>
        <v>San Miguel Petapa</v>
      </c>
      <c r="G632" s="139" t="str">
        <f t="shared" ref="G632:K632" si="608">+G594</f>
        <v>04</v>
      </c>
      <c r="H632" t="str">
        <f t="shared" si="608"/>
        <v>IGA</v>
      </c>
      <c r="I632" t="str">
        <f t="shared" si="608"/>
        <v>Índice de Gestión Administrativa</v>
      </c>
      <c r="J632" t="str">
        <f t="shared" si="608"/>
        <v>04-01</v>
      </c>
      <c r="K632" t="str">
        <f t="shared" si="608"/>
        <v>Existencia de elementos de atención municipal orientada al vecino</v>
      </c>
      <c r="L632" s="150">
        <f>+VLOOKUP($E632,IGA_2018!$B$8:$N$347,3,0)</f>
        <v>1</v>
      </c>
      <c r="M632" s="142" t="str">
        <f>+VLOOKUP($E632,IGA_2018!$B$8:$N$347,4,0)</f>
        <v>Alto</v>
      </c>
    </row>
    <row r="633" spans="1:13" x14ac:dyDescent="0.3">
      <c r="A633" s="139">
        <f t="shared" si="595"/>
        <v>17</v>
      </c>
      <c r="B633" s="148">
        <f t="shared" si="597"/>
        <v>19</v>
      </c>
      <c r="D633" s="149" t="str">
        <f>+VLOOKUP($A633,mUNICIPIOS!$B$4:$F$343,2,0)</f>
        <v>Guatemala</v>
      </c>
      <c r="E633" s="149">
        <f>+VLOOKUP($A633,mUNICIPIOS!$B$4:$F$343,3,0)</f>
        <v>117</v>
      </c>
      <c r="F633" s="149" t="str">
        <f>+VLOOKUP($A633,mUNICIPIOS!$B$4:$F$343,4,0)</f>
        <v>San Miguel Petapa</v>
      </c>
      <c r="G633" s="139" t="str">
        <f t="shared" ref="G633:K633" si="609">+G595</f>
        <v>04</v>
      </c>
      <c r="H633" t="str">
        <f t="shared" si="609"/>
        <v>IGA</v>
      </c>
      <c r="I633" t="str">
        <f t="shared" si="609"/>
        <v>Índice de Gestión Administrativa</v>
      </c>
      <c r="J633" t="str">
        <f t="shared" si="609"/>
        <v>04-02</v>
      </c>
      <c r="K633" t="str">
        <f t="shared" si="609"/>
        <v>Gestión del recurso humano.</v>
      </c>
      <c r="L633" s="150">
        <f>+VLOOKUP($E633,IGA_2018!$B$8:$N$347,6,0)</f>
        <v>0.79602986279146348</v>
      </c>
      <c r="M633" s="142" t="str">
        <f>+VLOOKUP($E633,IGA_2018!$B$8:$N$347,7,0)</f>
        <v>Medio alto</v>
      </c>
    </row>
    <row r="634" spans="1:13" x14ac:dyDescent="0.3">
      <c r="A634" s="139">
        <f t="shared" si="595"/>
        <v>17</v>
      </c>
      <c r="B634" s="148">
        <f t="shared" si="597"/>
        <v>20</v>
      </c>
      <c r="D634" s="149" t="str">
        <f>+VLOOKUP($A634,mUNICIPIOS!$B$4:$F$343,2,0)</f>
        <v>Guatemala</v>
      </c>
      <c r="E634" s="149">
        <f>+VLOOKUP($A634,mUNICIPIOS!$B$4:$F$343,3,0)</f>
        <v>117</v>
      </c>
      <c r="F634" s="149" t="str">
        <f>+VLOOKUP($A634,mUNICIPIOS!$B$4:$F$343,4,0)</f>
        <v>San Miguel Petapa</v>
      </c>
      <c r="G634" s="139" t="str">
        <f t="shared" ref="G634:K634" si="610">+G596</f>
        <v>04</v>
      </c>
      <c r="H634" t="str">
        <f t="shared" si="610"/>
        <v>IGA</v>
      </c>
      <c r="I634" t="str">
        <f t="shared" si="610"/>
        <v>Índice de Gestión Administrativa</v>
      </c>
      <c r="J634" t="str">
        <f t="shared" si="610"/>
        <v>04-03</v>
      </c>
      <c r="K634" t="str">
        <f t="shared" si="610"/>
        <v>Existencia de oficinas municipales con instrumentos de gestión.</v>
      </c>
      <c r="L634" s="150">
        <f>+VLOOKUP($E634,IGA_2018!$B$8:$N$347,9,0)</f>
        <v>0.46710526315789475</v>
      </c>
      <c r="M634" s="142" t="str">
        <f>+VLOOKUP($E634,IGA_2018!$B$8:$N$347,10,0)</f>
        <v>Medio</v>
      </c>
    </row>
    <row r="635" spans="1:13" x14ac:dyDescent="0.3">
      <c r="A635" s="139">
        <f t="shared" si="595"/>
        <v>17</v>
      </c>
      <c r="B635" s="148">
        <f t="shared" si="597"/>
        <v>21</v>
      </c>
      <c r="D635" s="149" t="str">
        <f>+VLOOKUP($A635,mUNICIPIOS!$B$4:$F$343,2,0)</f>
        <v>Guatemala</v>
      </c>
      <c r="E635" s="149">
        <f>+VLOOKUP($A635,mUNICIPIOS!$B$4:$F$343,3,0)</f>
        <v>117</v>
      </c>
      <c r="F635" s="149" t="str">
        <f>+VLOOKUP($A635,mUNICIPIOS!$B$4:$F$343,4,0)</f>
        <v>San Miguel Petapa</v>
      </c>
      <c r="G635" s="139" t="str">
        <f t="shared" ref="G635:K635" si="611">+G597</f>
        <v>04</v>
      </c>
      <c r="H635" t="str">
        <f t="shared" si="611"/>
        <v>IGA</v>
      </c>
      <c r="I635" t="str">
        <f t="shared" si="611"/>
        <v>Índice de Gestión Administrativa</v>
      </c>
      <c r="J635" t="str">
        <f t="shared" si="611"/>
        <v>INDICE</v>
      </c>
      <c r="K635">
        <f t="shared" si="611"/>
        <v>0</v>
      </c>
      <c r="L635" s="150">
        <f>+VLOOKUP($E635,IGA_2018!$B$8:$N$347,12,0)</f>
        <v>0.74209729408227521</v>
      </c>
      <c r="M635" s="142" t="str">
        <f>+VLOOKUP($E635,IGA_2018!$B$8:$N$347,13,0)</f>
        <v>Medio alto</v>
      </c>
    </row>
    <row r="636" spans="1:13" x14ac:dyDescent="0.3">
      <c r="A636" s="139">
        <f t="shared" si="595"/>
        <v>17</v>
      </c>
      <c r="B636" s="148">
        <f t="shared" si="597"/>
        <v>22</v>
      </c>
      <c r="D636" s="149" t="str">
        <f>+VLOOKUP($A636,mUNICIPIOS!$B$4:$F$343,2,0)</f>
        <v>Guatemala</v>
      </c>
      <c r="E636" s="149">
        <f>+VLOOKUP($A636,mUNICIPIOS!$B$4:$F$343,3,0)</f>
        <v>117</v>
      </c>
      <c r="F636" s="149" t="str">
        <f>+VLOOKUP($A636,mUNICIPIOS!$B$4:$F$343,4,0)</f>
        <v>San Miguel Petapa</v>
      </c>
      <c r="G636" s="139" t="str">
        <f t="shared" ref="G636:K636" si="612">+G598</f>
        <v>05</v>
      </c>
      <c r="H636" t="str">
        <f t="shared" si="612"/>
        <v>IGF</v>
      </c>
      <c r="I636" t="str">
        <f t="shared" si="612"/>
        <v>Índice de Gestión Financiera</v>
      </c>
      <c r="J636" t="str">
        <f t="shared" si="612"/>
        <v>05-01</v>
      </c>
      <c r="K636" t="str">
        <f t="shared" si="612"/>
        <v>Autonomía financiera municipal</v>
      </c>
      <c r="L636" s="150">
        <f>+VLOOKUP($E636,IGF_2018!$B$8:$Z$347,3,0)</f>
        <v>0.65625882307759087</v>
      </c>
      <c r="M636" s="142" t="str">
        <f>+VLOOKUP($E636,IGF_2018!$B$8:$Z$347,4,0)</f>
        <v>Medio alto</v>
      </c>
    </row>
    <row r="637" spans="1:13" x14ac:dyDescent="0.3">
      <c r="A637" s="139">
        <f t="shared" si="595"/>
        <v>17</v>
      </c>
      <c r="B637" s="148">
        <f t="shared" si="597"/>
        <v>23</v>
      </c>
      <c r="D637" s="149" t="str">
        <f>+VLOOKUP($A637,mUNICIPIOS!$B$4:$F$343,2,0)</f>
        <v>Guatemala</v>
      </c>
      <c r="E637" s="149">
        <f>+VLOOKUP($A637,mUNICIPIOS!$B$4:$F$343,3,0)</f>
        <v>117</v>
      </c>
      <c r="F637" s="149" t="str">
        <f>+VLOOKUP($A637,mUNICIPIOS!$B$4:$F$343,4,0)</f>
        <v>San Miguel Petapa</v>
      </c>
      <c r="G637" s="139" t="str">
        <f t="shared" ref="G637:K637" si="613">+G599</f>
        <v>05</v>
      </c>
      <c r="H637" t="str">
        <f t="shared" si="613"/>
        <v>IGF</v>
      </c>
      <c r="I637" t="str">
        <f t="shared" si="613"/>
        <v>Índice de Gestión Financiera</v>
      </c>
      <c r="J637" t="str">
        <f t="shared" si="613"/>
        <v>05-02</v>
      </c>
      <c r="K637" t="str">
        <f t="shared" si="613"/>
        <v xml:space="preserve">Ingresos propios por habitante -sin regalías- </v>
      </c>
      <c r="L637" s="150">
        <f>+VLOOKUP($E637,IGF_2018!$B$8:$Z$347,6,0)</f>
        <v>0.21130826927574198</v>
      </c>
      <c r="M637" s="142" t="str">
        <f>+VLOOKUP($E637,IGF_2018!$B$8:$Z$347,7,0)</f>
        <v>Medio bajo</v>
      </c>
    </row>
    <row r="638" spans="1:13" x14ac:dyDescent="0.3">
      <c r="A638" s="139">
        <f t="shared" si="595"/>
        <v>17</v>
      </c>
      <c r="B638" s="148">
        <f t="shared" si="597"/>
        <v>24</v>
      </c>
      <c r="D638" s="149" t="str">
        <f>+VLOOKUP($A638,mUNICIPIOS!$B$4:$F$343,2,0)</f>
        <v>Guatemala</v>
      </c>
      <c r="E638" s="149">
        <f>+VLOOKUP($A638,mUNICIPIOS!$B$4:$F$343,3,0)</f>
        <v>117</v>
      </c>
      <c r="F638" s="149" t="str">
        <f>+VLOOKUP($A638,mUNICIPIOS!$B$4:$F$343,4,0)</f>
        <v>San Miguel Petapa</v>
      </c>
      <c r="G638" s="139" t="str">
        <f t="shared" ref="G638:K638" si="614">+G600</f>
        <v>05</v>
      </c>
      <c r="H638" t="str">
        <f t="shared" si="614"/>
        <v>IGF</v>
      </c>
      <c r="I638" t="str">
        <f t="shared" si="614"/>
        <v>Índice de Gestión Financiera</v>
      </c>
      <c r="J638" t="str">
        <f t="shared" si="614"/>
        <v>05-03</v>
      </c>
      <c r="K638" t="str">
        <f t="shared" si="614"/>
        <v>Ingresos del IUSI en relación a los ingresos propios -sin regalías-</v>
      </c>
      <c r="L638" s="150">
        <f>+VLOOKUP($E638,IGF_2018!$B$8:$Z$347,9,0)</f>
        <v>0.77243227647035995</v>
      </c>
      <c r="M638" s="142" t="str">
        <f>+VLOOKUP($E638,IGF_2018!$B$8:$Z$347,10,0)</f>
        <v>Medio alto</v>
      </c>
    </row>
    <row r="639" spans="1:13" x14ac:dyDescent="0.3">
      <c r="A639" s="139">
        <f t="shared" si="595"/>
        <v>17</v>
      </c>
      <c r="B639" s="148">
        <f t="shared" si="597"/>
        <v>25</v>
      </c>
      <c r="D639" s="149" t="str">
        <f>+VLOOKUP($A639,mUNICIPIOS!$B$4:$F$343,2,0)</f>
        <v>Guatemala</v>
      </c>
      <c r="E639" s="149">
        <f>+VLOOKUP($A639,mUNICIPIOS!$B$4:$F$343,3,0)</f>
        <v>117</v>
      </c>
      <c r="F639" s="149" t="str">
        <f>+VLOOKUP($A639,mUNICIPIOS!$B$4:$F$343,4,0)</f>
        <v>San Miguel Petapa</v>
      </c>
      <c r="G639" s="139" t="str">
        <f t="shared" ref="G639:K639" si="615">+G601</f>
        <v>05</v>
      </c>
      <c r="H639" t="str">
        <f t="shared" si="615"/>
        <v>IGF</v>
      </c>
      <c r="I639" t="str">
        <f t="shared" si="615"/>
        <v>Índice de Gestión Financiera</v>
      </c>
      <c r="J639" t="str">
        <f t="shared" si="615"/>
        <v>05-04</v>
      </c>
      <c r="K639" t="str">
        <f t="shared" si="615"/>
        <v>Inversión anual en capital fijo por habitante</v>
      </c>
      <c r="L639" s="150">
        <f>+VLOOKUP($E639,IGF_2018!$B$8:$Z$347,12,0)</f>
        <v>6.1018350166950411E-2</v>
      </c>
      <c r="M639" s="142" t="str">
        <f>+VLOOKUP($E639,IGF_2018!$B$8:$Z$347,13,0)</f>
        <v>Bajo</v>
      </c>
    </row>
    <row r="640" spans="1:13" x14ac:dyDescent="0.3">
      <c r="A640" s="139">
        <f t="shared" si="595"/>
        <v>17</v>
      </c>
      <c r="B640" s="148">
        <f t="shared" si="597"/>
        <v>26</v>
      </c>
      <c r="D640" s="149" t="str">
        <f>+VLOOKUP($A640,mUNICIPIOS!$B$4:$F$343,2,0)</f>
        <v>Guatemala</v>
      </c>
      <c r="E640" s="149">
        <f>+VLOOKUP($A640,mUNICIPIOS!$B$4:$F$343,3,0)</f>
        <v>117</v>
      </c>
      <c r="F640" s="149" t="str">
        <f>+VLOOKUP($A640,mUNICIPIOS!$B$4:$F$343,4,0)</f>
        <v>San Miguel Petapa</v>
      </c>
      <c r="G640" s="139" t="str">
        <f t="shared" ref="G640:K640" si="616">+G602</f>
        <v>05</v>
      </c>
      <c r="H640" t="str">
        <f t="shared" si="616"/>
        <v>IGF</v>
      </c>
      <c r="I640" t="str">
        <f t="shared" si="616"/>
        <v>Índice de Gestión Financiera</v>
      </c>
      <c r="J640" t="str">
        <f t="shared" si="616"/>
        <v>05-05</v>
      </c>
      <c r="K640" t="str">
        <f t="shared" si="616"/>
        <v>Inversión anual en capital fijo con recursos percibidos por ingresos propios</v>
      </c>
      <c r="L640" s="150">
        <f>+VLOOKUP($E640,IGF_2018!$B$8:$Z$347,15,0)</f>
        <v>0.58299976363439099</v>
      </c>
      <c r="M640" s="142" t="str">
        <f>+VLOOKUP($E640,IGF_2018!$B$8:$Z$347,16,0)</f>
        <v>Medio</v>
      </c>
    </row>
    <row r="641" spans="1:13" x14ac:dyDescent="0.3">
      <c r="A641" s="139">
        <f t="shared" si="595"/>
        <v>17</v>
      </c>
      <c r="B641" s="148">
        <f t="shared" si="597"/>
        <v>27</v>
      </c>
      <c r="D641" s="149" t="str">
        <f>+VLOOKUP($A641,mUNICIPIOS!$B$4:$F$343,2,0)</f>
        <v>Guatemala</v>
      </c>
      <c r="E641" s="149">
        <f>+VLOOKUP($A641,mUNICIPIOS!$B$4:$F$343,3,0)</f>
        <v>117</v>
      </c>
      <c r="F641" s="149" t="str">
        <f>+VLOOKUP($A641,mUNICIPIOS!$B$4:$F$343,4,0)</f>
        <v>San Miguel Petapa</v>
      </c>
      <c r="G641" s="139" t="str">
        <f t="shared" ref="G641:K641" si="617">+G603</f>
        <v>05</v>
      </c>
      <c r="H641" t="str">
        <f t="shared" si="617"/>
        <v>IGF</v>
      </c>
      <c r="I641" t="str">
        <f t="shared" si="617"/>
        <v>Índice de Gestión Financiera</v>
      </c>
      <c r="J641" t="str">
        <f t="shared" si="617"/>
        <v>05-06</v>
      </c>
      <c r="K641" t="str">
        <f t="shared" si="617"/>
        <v xml:space="preserve">Inversión anual en capital fijo con recursos percibidos por transferencias del Gobierno Central </v>
      </c>
      <c r="L641" s="150">
        <f>+VLOOKUP($E641,IGF_2018!$B$8:$Z$347,18,0)</f>
        <v>0.53099284993923346</v>
      </c>
      <c r="M641" s="142" t="str">
        <f>+VLOOKUP($E641,IGF_2018!$B$8:$Z$347,19,0)</f>
        <v>Medio</v>
      </c>
    </row>
    <row r="642" spans="1:13" x14ac:dyDescent="0.3">
      <c r="A642" s="139">
        <f t="shared" si="595"/>
        <v>17</v>
      </c>
      <c r="B642" s="148">
        <f t="shared" si="597"/>
        <v>28</v>
      </c>
      <c r="D642" s="149" t="str">
        <f>+VLOOKUP($A642,mUNICIPIOS!$B$4:$F$343,2,0)</f>
        <v>Guatemala</v>
      </c>
      <c r="E642" s="149">
        <f>+VLOOKUP($A642,mUNICIPIOS!$B$4:$F$343,3,0)</f>
        <v>117</v>
      </c>
      <c r="F642" s="149" t="str">
        <f>+VLOOKUP($A642,mUNICIPIOS!$B$4:$F$343,4,0)</f>
        <v>San Miguel Petapa</v>
      </c>
      <c r="G642" s="139" t="str">
        <f t="shared" ref="G642:K642" si="618">+G604</f>
        <v>05</v>
      </c>
      <c r="H642" t="str">
        <f t="shared" si="618"/>
        <v>IGF</v>
      </c>
      <c r="I642" t="str">
        <f t="shared" si="618"/>
        <v>Índice de Gestión Financiera</v>
      </c>
      <c r="J642" t="str">
        <f t="shared" si="618"/>
        <v>05-07</v>
      </c>
      <c r="K642" t="str">
        <f t="shared" si="618"/>
        <v>Financiamiento por endeudamiento municipal</v>
      </c>
      <c r="L642" s="150">
        <f>+VLOOKUP($E642,IGF_2018!$B$8:$Z$347,21,0)</f>
        <v>1</v>
      </c>
      <c r="M642" s="142" t="str">
        <f>+VLOOKUP($E642,IGF_2018!$B$8:$Z$347,22,0)</f>
        <v>Alto</v>
      </c>
    </row>
    <row r="643" spans="1:13" x14ac:dyDescent="0.3">
      <c r="A643" s="139">
        <f t="shared" si="595"/>
        <v>17</v>
      </c>
      <c r="B643" s="148">
        <f t="shared" si="597"/>
        <v>29</v>
      </c>
      <c r="D643" s="149" t="str">
        <f>+VLOOKUP($A643,mUNICIPIOS!$B$4:$F$343,2,0)</f>
        <v>Guatemala</v>
      </c>
      <c r="E643" s="149">
        <f>+VLOOKUP($A643,mUNICIPIOS!$B$4:$F$343,3,0)</f>
        <v>117</v>
      </c>
      <c r="F643" s="149" t="str">
        <f>+VLOOKUP($A643,mUNICIPIOS!$B$4:$F$343,4,0)</f>
        <v>San Miguel Petapa</v>
      </c>
      <c r="G643" s="139" t="str">
        <f t="shared" ref="G643:K643" si="619">+G605</f>
        <v>05</v>
      </c>
      <c r="H643" t="str">
        <f t="shared" si="619"/>
        <v>IGF</v>
      </c>
      <c r="I643" t="str">
        <f t="shared" si="619"/>
        <v>Índice de Gestión Financiera</v>
      </c>
      <c r="J643" t="str">
        <f t="shared" si="619"/>
        <v>INDICE</v>
      </c>
      <c r="K643">
        <f t="shared" si="619"/>
        <v>0</v>
      </c>
      <c r="L643" s="150">
        <f>+VLOOKUP($E643,IGF_2018!$B$8:$Z$347,24,0)</f>
        <v>0.56825774249176009</v>
      </c>
      <c r="M643" s="142" t="str">
        <f>+VLOOKUP($E643,IGF_2018!$B$8:$Z$347,25,0)</f>
        <v>Medio</v>
      </c>
    </row>
    <row r="644" spans="1:13" x14ac:dyDescent="0.3">
      <c r="A644" s="139">
        <f t="shared" si="595"/>
        <v>17</v>
      </c>
      <c r="B644" s="148">
        <f t="shared" si="597"/>
        <v>30</v>
      </c>
      <c r="D644" s="149" t="str">
        <f>+VLOOKUP($A644,mUNICIPIOS!$B$4:$F$343,2,0)</f>
        <v>Guatemala</v>
      </c>
      <c r="E644" s="149">
        <f>+VLOOKUP($A644,mUNICIPIOS!$B$4:$F$343,3,0)</f>
        <v>117</v>
      </c>
      <c r="F644" s="149" t="str">
        <f>+VLOOKUP($A644,mUNICIPIOS!$B$4:$F$343,4,0)</f>
        <v>San Miguel Petapa</v>
      </c>
      <c r="G644" s="139" t="str">
        <f t="shared" ref="G644:K644" si="620">+G606</f>
        <v>06</v>
      </c>
      <c r="H644" t="str">
        <f t="shared" si="620"/>
        <v>IGE</v>
      </c>
      <c r="I644" t="str">
        <f t="shared" si="620"/>
        <v>Índice de Gestión Estratégica</v>
      </c>
      <c r="J644" t="str">
        <f t="shared" si="620"/>
        <v>06-01</v>
      </c>
      <c r="K644" t="str">
        <f t="shared" si="620"/>
        <v>Ejecución del Plan Operativo Anual  (POA)</v>
      </c>
      <c r="L644" s="150">
        <f>+VLOOKUP($E644,IGE_2018!$B$8:$Z$347,3,0)</f>
        <v>0.78894476692538784</v>
      </c>
      <c r="M644" s="142" t="str">
        <f>+VLOOKUP($E644,IGE_2018!$B$8:$Z$347,4,0)</f>
        <v>Medio alto</v>
      </c>
    </row>
    <row r="645" spans="1:13" x14ac:dyDescent="0.3">
      <c r="A645" s="139">
        <f t="shared" si="595"/>
        <v>17</v>
      </c>
      <c r="B645" s="148">
        <f t="shared" si="597"/>
        <v>31</v>
      </c>
      <c r="D645" s="149" t="str">
        <f>+VLOOKUP($A645,mUNICIPIOS!$B$4:$F$343,2,0)</f>
        <v>Guatemala</v>
      </c>
      <c r="E645" s="149">
        <f>+VLOOKUP($A645,mUNICIPIOS!$B$4:$F$343,3,0)</f>
        <v>117</v>
      </c>
      <c r="F645" s="149" t="str">
        <f>+VLOOKUP($A645,mUNICIPIOS!$B$4:$F$343,4,0)</f>
        <v>San Miguel Petapa</v>
      </c>
      <c r="G645" s="139" t="str">
        <f t="shared" ref="G645:K645" si="621">+G607</f>
        <v>06</v>
      </c>
      <c r="H645" t="str">
        <f t="shared" si="621"/>
        <v>IGE</v>
      </c>
      <c r="I645" t="str">
        <f t="shared" si="621"/>
        <v>Índice de Gestión Estratégica</v>
      </c>
      <c r="J645" t="str">
        <f t="shared" si="621"/>
        <v>06-02</v>
      </c>
      <c r="K645" t="str">
        <f t="shared" si="621"/>
        <v>Relación Plan de Desarrollo Municipal y Ordenamiento Territorial (PDM-OT) - Plan Estratégico Institucional (PEI) - Plan Operativo Multianual (POM) - Plan Operativo Anual (POA)</v>
      </c>
      <c r="L645" s="150">
        <f>+VLOOKUP($E645,IGE_2018!$B$8:$Z$347,6,0)</f>
        <v>0.80714285714285705</v>
      </c>
      <c r="M645" s="142" t="str">
        <f>+VLOOKUP($E645,IGE_2018!$B$8:$Z$347,7,0)</f>
        <v>Alto</v>
      </c>
    </row>
    <row r="646" spans="1:13" x14ac:dyDescent="0.3">
      <c r="A646" s="139">
        <f t="shared" si="595"/>
        <v>17</v>
      </c>
      <c r="B646" s="148">
        <f t="shared" si="597"/>
        <v>32</v>
      </c>
      <c r="D646" s="149" t="str">
        <f>+VLOOKUP($A646,mUNICIPIOS!$B$4:$F$343,2,0)</f>
        <v>Guatemala</v>
      </c>
      <c r="E646" s="149">
        <f>+VLOOKUP($A646,mUNICIPIOS!$B$4:$F$343,3,0)</f>
        <v>117</v>
      </c>
      <c r="F646" s="149" t="str">
        <f>+VLOOKUP($A646,mUNICIPIOS!$B$4:$F$343,4,0)</f>
        <v>San Miguel Petapa</v>
      </c>
      <c r="G646" s="139" t="str">
        <f t="shared" ref="G646:K646" si="622">+G608</f>
        <v>06</v>
      </c>
      <c r="H646" t="str">
        <f t="shared" si="622"/>
        <v>IGE</v>
      </c>
      <c r="I646" t="str">
        <f t="shared" si="622"/>
        <v>Índice de Gestión Estratégica</v>
      </c>
      <c r="J646" t="str">
        <f t="shared" si="622"/>
        <v>06-03</v>
      </c>
      <c r="K646" t="str">
        <f t="shared" si="622"/>
        <v>Presupuesto de egresos relacionado a competencias municipales que responden a prioridades nacionales de desarrollo.</v>
      </c>
      <c r="L646" s="150">
        <f>+VLOOKUP($E646,IGE_2018!$B$8:$Z$347,9,0)</f>
        <v>0.19244030445084562</v>
      </c>
      <c r="M646" s="142" t="str">
        <f>+VLOOKUP($E646,IGE_2018!$B$8:$Z$347,10,0)</f>
        <v>Bajo</v>
      </c>
    </row>
    <row r="647" spans="1:13" x14ac:dyDescent="0.3">
      <c r="A647" s="139">
        <f t="shared" si="595"/>
        <v>17</v>
      </c>
      <c r="B647" s="148">
        <f t="shared" si="597"/>
        <v>33</v>
      </c>
      <c r="D647" s="149" t="str">
        <f>+VLOOKUP($A647,mUNICIPIOS!$B$4:$F$343,2,0)</f>
        <v>Guatemala</v>
      </c>
      <c r="E647" s="149">
        <f>+VLOOKUP($A647,mUNICIPIOS!$B$4:$F$343,3,0)</f>
        <v>117</v>
      </c>
      <c r="F647" s="149" t="str">
        <f>+VLOOKUP($A647,mUNICIPIOS!$B$4:$F$343,4,0)</f>
        <v>San Miguel Petapa</v>
      </c>
      <c r="G647" s="139" t="str">
        <f t="shared" ref="G647:K647" si="623">+G609</f>
        <v>06</v>
      </c>
      <c r="H647" t="str">
        <f t="shared" si="623"/>
        <v>IGE</v>
      </c>
      <c r="I647" t="str">
        <f t="shared" si="623"/>
        <v>Índice de Gestión Estratégica</v>
      </c>
      <c r="J647" t="str">
        <f t="shared" si="623"/>
        <v>06-04</v>
      </c>
      <c r="K647" t="str">
        <f t="shared" si="623"/>
        <v>Institucionalización de la gestión ordenada del territorio</v>
      </c>
      <c r="L647" s="150">
        <f>+VLOOKUP($E647,IGE_2018!$B$8:$Z$347,12,0)</f>
        <v>0.75</v>
      </c>
      <c r="M647" s="142" t="str">
        <f>+VLOOKUP($E647,IGE_2018!$B$8:$Z$347,13,0)</f>
        <v>Medio alto</v>
      </c>
    </row>
    <row r="648" spans="1:13" x14ac:dyDescent="0.3">
      <c r="A648" s="139">
        <f t="shared" si="595"/>
        <v>17</v>
      </c>
      <c r="B648" s="148">
        <f t="shared" si="597"/>
        <v>34</v>
      </c>
      <c r="D648" s="149" t="str">
        <f>+VLOOKUP($A648,mUNICIPIOS!$B$4:$F$343,2,0)</f>
        <v>Guatemala</v>
      </c>
      <c r="E648" s="149">
        <f>+VLOOKUP($A648,mUNICIPIOS!$B$4:$F$343,3,0)</f>
        <v>117</v>
      </c>
      <c r="F648" s="149" t="str">
        <f>+VLOOKUP($A648,mUNICIPIOS!$B$4:$F$343,4,0)</f>
        <v>San Miguel Petapa</v>
      </c>
      <c r="G648" s="139" t="str">
        <f t="shared" ref="G648:K648" si="624">+G610</f>
        <v>06</v>
      </c>
      <c r="H648" t="str">
        <f t="shared" si="624"/>
        <v>IGE</v>
      </c>
      <c r="I648" t="str">
        <f t="shared" si="624"/>
        <v>Índice de Gestión Estratégica</v>
      </c>
      <c r="J648" t="str">
        <f t="shared" si="624"/>
        <v>06-05</v>
      </c>
      <c r="K648" t="str">
        <f t="shared" si="624"/>
        <v>Acciones para la gestión ordenada del territorio</v>
      </c>
      <c r="L648" s="150">
        <f>+VLOOKUP($E648,IGE_2018!$B$8:$Z$347,15,0)</f>
        <v>0.54000000000000026</v>
      </c>
      <c r="M648" s="142" t="str">
        <f>+VLOOKUP($E648,IGE_2018!$B$8:$Z$347,16,0)</f>
        <v>Medio</v>
      </c>
    </row>
    <row r="649" spans="1:13" x14ac:dyDescent="0.3">
      <c r="A649" s="139">
        <f t="shared" si="595"/>
        <v>17</v>
      </c>
      <c r="B649" s="148">
        <f t="shared" si="597"/>
        <v>35</v>
      </c>
      <c r="D649" s="149" t="str">
        <f>+VLOOKUP($A649,mUNICIPIOS!$B$4:$F$343,2,0)</f>
        <v>Guatemala</v>
      </c>
      <c r="E649" s="149">
        <f>+VLOOKUP($A649,mUNICIPIOS!$B$4:$F$343,3,0)</f>
        <v>117</v>
      </c>
      <c r="F649" s="149" t="str">
        <f>+VLOOKUP($A649,mUNICIPIOS!$B$4:$F$343,4,0)</f>
        <v>San Miguel Petapa</v>
      </c>
      <c r="G649" s="139" t="str">
        <f t="shared" ref="G649:K649" si="625">+G611</f>
        <v>06</v>
      </c>
      <c r="H649" t="str">
        <f t="shared" si="625"/>
        <v>IGE</v>
      </c>
      <c r="I649" t="str">
        <f t="shared" si="625"/>
        <v>Índice de Gestión Estratégica</v>
      </c>
      <c r="J649" t="str">
        <f t="shared" si="625"/>
        <v>06-06</v>
      </c>
      <c r="K649" t="str">
        <f t="shared" si="625"/>
        <v>Gestión de riesgo en la formulación de proyectos derivados de la planificación operativa anual</v>
      </c>
      <c r="L649" s="150">
        <f>+VLOOKUP($E649,IGE_2018!$B$8:$Z$347,18,0)</f>
        <v>0.7</v>
      </c>
      <c r="M649" s="142" t="str">
        <f>+VLOOKUP($E649,IGE_2018!$B$8:$Z$347,19,0)</f>
        <v>Medio alto</v>
      </c>
    </row>
    <row r="650" spans="1:13" x14ac:dyDescent="0.3">
      <c r="A650" s="139">
        <f t="shared" si="595"/>
        <v>17</v>
      </c>
      <c r="B650" s="148">
        <f t="shared" si="597"/>
        <v>36</v>
      </c>
      <c r="D650" s="149" t="str">
        <f>+VLOOKUP($A650,mUNICIPIOS!$B$4:$F$343,2,0)</f>
        <v>Guatemala</v>
      </c>
      <c r="E650" s="149">
        <f>+VLOOKUP($A650,mUNICIPIOS!$B$4:$F$343,3,0)</f>
        <v>117</v>
      </c>
      <c r="F650" s="149" t="str">
        <f>+VLOOKUP($A650,mUNICIPIOS!$B$4:$F$343,4,0)</f>
        <v>San Miguel Petapa</v>
      </c>
      <c r="G650" s="139" t="str">
        <f t="shared" ref="G650:K650" si="626">+G612</f>
        <v>06</v>
      </c>
      <c r="H650" t="str">
        <f t="shared" si="626"/>
        <v>IGE</v>
      </c>
      <c r="I650" t="str">
        <f t="shared" si="626"/>
        <v>Índice de Gestión Estratégica</v>
      </c>
      <c r="J650" t="str">
        <f t="shared" si="626"/>
        <v>06-07</v>
      </c>
      <c r="K650" t="str">
        <f t="shared" si="626"/>
        <v>Ingresos por servicios ambientales en relación a los ingresos propios sin regalías</v>
      </c>
      <c r="L650" s="150">
        <f>+VLOOKUP($E650,IGE_2018!$B$8:$Z$347,21,0)</f>
        <v>2.8466144877462983E-4</v>
      </c>
      <c r="M650" s="142" t="str">
        <f>+VLOOKUP($E650,IGE_2018!$B$8:$Z$347,22,0)</f>
        <v>Bajo</v>
      </c>
    </row>
    <row r="651" spans="1:13" x14ac:dyDescent="0.3">
      <c r="A651" s="139">
        <f t="shared" si="595"/>
        <v>17</v>
      </c>
      <c r="B651" s="148">
        <f t="shared" si="597"/>
        <v>37</v>
      </c>
      <c r="D651" s="149" t="str">
        <f>+VLOOKUP($A651,mUNICIPIOS!$B$4:$F$343,2,0)</f>
        <v>Guatemala</v>
      </c>
      <c r="E651" s="149">
        <f>+VLOOKUP($A651,mUNICIPIOS!$B$4:$F$343,3,0)</f>
        <v>117</v>
      </c>
      <c r="F651" s="149" t="str">
        <f>+VLOOKUP($A651,mUNICIPIOS!$B$4:$F$343,4,0)</f>
        <v>San Miguel Petapa</v>
      </c>
      <c r="G651" s="139" t="str">
        <f t="shared" ref="G651:K651" si="627">+G613</f>
        <v>06</v>
      </c>
      <c r="H651" t="str">
        <f t="shared" si="627"/>
        <v>IGE</v>
      </c>
      <c r="I651" t="str">
        <f t="shared" si="627"/>
        <v>Índice de Gestión Estratégica</v>
      </c>
      <c r="J651" t="str">
        <f t="shared" si="627"/>
        <v>INDICE</v>
      </c>
      <c r="K651">
        <f t="shared" si="627"/>
        <v>0</v>
      </c>
      <c r="L651" s="150">
        <f>+VLOOKUP($E651,IGE_2018!$B$8:$Z$347,24,0)</f>
        <v>0.51355168586782562</v>
      </c>
      <c r="M651" s="142" t="str">
        <f>+VLOOKUP($E651,IGE_2018!$B$8:$Z$347,25,0)</f>
        <v>Medio</v>
      </c>
    </row>
    <row r="652" spans="1:13" x14ac:dyDescent="0.3">
      <c r="A652" s="139">
        <f t="shared" si="595"/>
        <v>17</v>
      </c>
      <c r="B652" s="148">
        <f t="shared" si="597"/>
        <v>38</v>
      </c>
      <c r="D652" s="149" t="str">
        <f>+VLOOKUP($A652,mUNICIPIOS!$B$4:$F$343,2,0)</f>
        <v>Guatemala</v>
      </c>
      <c r="E652" s="149">
        <f>+VLOOKUP($A652,mUNICIPIOS!$B$4:$F$343,3,0)</f>
        <v>117</v>
      </c>
      <c r="F652" s="149" t="str">
        <f>+VLOOKUP($A652,mUNICIPIOS!$B$4:$F$343,4,0)</f>
        <v>San Miguel Petapa</v>
      </c>
      <c r="G652" s="139" t="str">
        <f t="shared" ref="G652:K652" si="628">+G614</f>
        <v>RANKING</v>
      </c>
      <c r="H652" t="str">
        <f t="shared" si="628"/>
        <v>RGM</v>
      </c>
      <c r="I652" t="str">
        <f t="shared" si="628"/>
        <v>Ranking de la Gestión Municipal 2018</v>
      </c>
      <c r="J652" t="str">
        <f t="shared" si="628"/>
        <v>RANKING</v>
      </c>
      <c r="K652">
        <f t="shared" si="628"/>
        <v>0</v>
      </c>
      <c r="L652" s="151">
        <f>+VLOOKUP($E652,Resultados_generales!$C$8:$AE$347,27,0)</f>
        <v>0.60427403149173586</v>
      </c>
      <c r="M652" t="str">
        <f>+VLOOKUP($E652,Resultados_generales!$C$8:$AE$347,28,0)</f>
        <v>Medio alto</v>
      </c>
    </row>
    <row r="653" spans="1:13" x14ac:dyDescent="0.3">
      <c r="A653" s="139">
        <f t="shared" si="595"/>
        <v>18</v>
      </c>
      <c r="B653" s="148">
        <f t="shared" si="597"/>
        <v>1</v>
      </c>
      <c r="D653" s="149" t="str">
        <f>+VLOOKUP($A653,mUNICIPIOS!$B$4:$F$343,2,0)</f>
        <v>El Progreso</v>
      </c>
      <c r="E653" s="149">
        <f>+VLOOKUP($A653,mUNICIPIOS!$B$4:$F$343,3,0)</f>
        <v>201</v>
      </c>
      <c r="F653" s="149" t="str">
        <f>+VLOOKUP($A653,mUNICIPIOS!$B$4:$F$343,4,0)</f>
        <v>Guastatoya</v>
      </c>
      <c r="G653" s="139" t="str">
        <f t="shared" ref="G653:K653" si="629">+G615</f>
        <v>01</v>
      </c>
      <c r="H653" t="str">
        <f t="shared" si="629"/>
        <v>IPC</v>
      </c>
      <c r="I653" t="str">
        <f t="shared" si="629"/>
        <v>Índice de Participación Ciudadana</v>
      </c>
      <c r="J653" t="str">
        <f t="shared" si="629"/>
        <v>01-01</v>
      </c>
      <c r="K653" t="str">
        <f t="shared" si="629"/>
        <v>Número de reuniones del COMUDE en el año de la medición.</v>
      </c>
      <c r="L653" s="150">
        <f>+VLOOKUP($E653,IPC_2018!$B$8:$T$347,3,0)</f>
        <v>0.91666666666666663</v>
      </c>
      <c r="M653" s="142" t="str">
        <f>+VLOOKUP($E653,IPC_2018!$B$8:$T$347,4,0)</f>
        <v>Alto</v>
      </c>
    </row>
    <row r="654" spans="1:13" x14ac:dyDescent="0.3">
      <c r="A654" s="139">
        <f t="shared" si="595"/>
        <v>18</v>
      </c>
      <c r="B654" s="148">
        <f t="shared" si="597"/>
        <v>2</v>
      </c>
      <c r="D654" s="149" t="str">
        <f>+VLOOKUP($A654,mUNICIPIOS!$B$4:$F$343,2,0)</f>
        <v>El Progreso</v>
      </c>
      <c r="E654" s="149">
        <f>+VLOOKUP($A654,mUNICIPIOS!$B$4:$F$343,3,0)</f>
        <v>201</v>
      </c>
      <c r="F654" s="149" t="str">
        <f>+VLOOKUP($A654,mUNICIPIOS!$B$4:$F$343,4,0)</f>
        <v>Guastatoya</v>
      </c>
      <c r="G654" s="139" t="str">
        <f t="shared" ref="G654:K654" si="630">+G616</f>
        <v>01</v>
      </c>
      <c r="H654" t="str">
        <f t="shared" si="630"/>
        <v>IPC</v>
      </c>
      <c r="I654" t="str">
        <f t="shared" si="630"/>
        <v>Índice de Participación Ciudadana</v>
      </c>
      <c r="J654" t="str">
        <f t="shared" si="630"/>
        <v>01-02</v>
      </c>
      <c r="K654" t="str">
        <f t="shared" si="630"/>
        <v>Participación de Alcaldes, Concejales y Síndicos determinados o designados en el COMUDE</v>
      </c>
      <c r="L654" s="150">
        <f>+VLOOKUP($E654,IPC_2018!$B$8:$T$347,6,0)</f>
        <v>0.5</v>
      </c>
      <c r="M654" s="142" t="str">
        <f>+VLOOKUP($E654,IPC_2018!$B$8:$T$347,7,0)</f>
        <v>Medio</v>
      </c>
    </row>
    <row r="655" spans="1:13" x14ac:dyDescent="0.3">
      <c r="A655" s="139">
        <f t="shared" si="595"/>
        <v>18</v>
      </c>
      <c r="B655" s="148">
        <f t="shared" si="597"/>
        <v>3</v>
      </c>
      <c r="D655" s="149" t="str">
        <f>+VLOOKUP($A655,mUNICIPIOS!$B$4:$F$343,2,0)</f>
        <v>El Progreso</v>
      </c>
      <c r="E655" s="149">
        <f>+VLOOKUP($A655,mUNICIPIOS!$B$4:$F$343,3,0)</f>
        <v>201</v>
      </c>
      <c r="F655" s="149" t="str">
        <f>+VLOOKUP($A655,mUNICIPIOS!$B$4:$F$343,4,0)</f>
        <v>Guastatoya</v>
      </c>
      <c r="G655" s="139" t="str">
        <f t="shared" ref="G655:K655" si="631">+G617</f>
        <v>01</v>
      </c>
      <c r="H655" t="str">
        <f t="shared" si="631"/>
        <v>IPC</v>
      </c>
      <c r="I655" t="str">
        <f t="shared" si="631"/>
        <v>Índice de Participación Ciudadana</v>
      </c>
      <c r="J655" t="str">
        <f t="shared" si="631"/>
        <v>01-03</v>
      </c>
      <c r="K655" t="str">
        <f t="shared" si="631"/>
        <v>Participación  de organizaciones de jóvenes, mujeres, pueblos mayas, xincas, garífunas, y otras organizaciones en el Comude</v>
      </c>
      <c r="L655" s="150">
        <f>+VLOOKUP($E655,IPC_2018!$B$8:$T$347,9,0)</f>
        <v>0</v>
      </c>
      <c r="M655" s="142" t="str">
        <f>+VLOOKUP($E655,IPC_2018!$B$8:$T$347,10,0)</f>
        <v>Bajo</v>
      </c>
    </row>
    <row r="656" spans="1:13" x14ac:dyDescent="0.3">
      <c r="A656" s="139">
        <f t="shared" si="595"/>
        <v>18</v>
      </c>
      <c r="B656" s="148">
        <f t="shared" si="597"/>
        <v>4</v>
      </c>
      <c r="D656" s="149" t="str">
        <f>+VLOOKUP($A656,mUNICIPIOS!$B$4:$F$343,2,0)</f>
        <v>El Progreso</v>
      </c>
      <c r="E656" s="149">
        <f>+VLOOKUP($A656,mUNICIPIOS!$B$4:$F$343,3,0)</f>
        <v>201</v>
      </c>
      <c r="F656" s="149" t="str">
        <f>+VLOOKUP($A656,mUNICIPIOS!$B$4:$F$343,4,0)</f>
        <v>Guastatoya</v>
      </c>
      <c r="G656" s="139" t="str">
        <f t="shared" ref="G656:K656" si="632">+G618</f>
        <v>01</v>
      </c>
      <c r="H656" t="str">
        <f t="shared" si="632"/>
        <v>IPC</v>
      </c>
      <c r="I656" t="str">
        <f t="shared" si="632"/>
        <v>Índice de Participación Ciudadana</v>
      </c>
      <c r="J656" t="str">
        <f t="shared" si="632"/>
        <v>01-04</v>
      </c>
      <c r="K656" t="str">
        <f t="shared" si="632"/>
        <v>Representatividad territorial del Comude.</v>
      </c>
      <c r="L656" s="150">
        <f>+VLOOKUP($E656,IPC_2018!$B$8:$T$347,12,0)</f>
        <v>0</v>
      </c>
      <c r="M656" s="142" t="str">
        <f>+VLOOKUP($E656,IPC_2018!$B$8:$T$347,13,0)</f>
        <v>Bajo</v>
      </c>
    </row>
    <row r="657" spans="1:13" x14ac:dyDescent="0.3">
      <c r="A657" s="139">
        <f t="shared" si="595"/>
        <v>18</v>
      </c>
      <c r="B657" s="148">
        <f t="shared" si="597"/>
        <v>5</v>
      </c>
      <c r="D657" s="149" t="str">
        <f>+VLOOKUP($A657,mUNICIPIOS!$B$4:$F$343,2,0)</f>
        <v>El Progreso</v>
      </c>
      <c r="E657" s="149">
        <f>+VLOOKUP($A657,mUNICIPIOS!$B$4:$F$343,3,0)</f>
        <v>201</v>
      </c>
      <c r="F657" s="149" t="str">
        <f>+VLOOKUP($A657,mUNICIPIOS!$B$4:$F$343,4,0)</f>
        <v>Guastatoya</v>
      </c>
      <c r="G657" s="139" t="str">
        <f t="shared" ref="G657:K657" si="633">+G619</f>
        <v>01</v>
      </c>
      <c r="H657" t="str">
        <f t="shared" si="633"/>
        <v>IPC</v>
      </c>
      <c r="I657" t="str">
        <f t="shared" si="633"/>
        <v>Índice de Participación Ciudadana</v>
      </c>
      <c r="J657" t="str">
        <f t="shared" si="633"/>
        <v>01-05</v>
      </c>
      <c r="K657" t="str">
        <f t="shared" si="633"/>
        <v>Funcionamiento del Comude</v>
      </c>
      <c r="L657" s="150">
        <f>+VLOOKUP($E657,IPC_2018!$B$8:$T$347,15,0)</f>
        <v>0.15901060076290127</v>
      </c>
      <c r="M657" s="142" t="str">
        <f>+VLOOKUP($E657,IPC_2018!$B$8:$T$347,16,0)</f>
        <v>Bajo</v>
      </c>
    </row>
    <row r="658" spans="1:13" x14ac:dyDescent="0.3">
      <c r="A658" s="139">
        <f t="shared" si="595"/>
        <v>18</v>
      </c>
      <c r="B658" s="148">
        <f t="shared" si="597"/>
        <v>6</v>
      </c>
      <c r="D658" s="149" t="str">
        <f>+VLOOKUP($A658,mUNICIPIOS!$B$4:$F$343,2,0)</f>
        <v>El Progreso</v>
      </c>
      <c r="E658" s="149">
        <f>+VLOOKUP($A658,mUNICIPIOS!$B$4:$F$343,3,0)</f>
        <v>201</v>
      </c>
      <c r="F658" s="149" t="str">
        <f>+VLOOKUP($A658,mUNICIPIOS!$B$4:$F$343,4,0)</f>
        <v>Guastatoya</v>
      </c>
      <c r="G658" s="139" t="str">
        <f t="shared" ref="G658:K658" si="634">+G620</f>
        <v>01</v>
      </c>
      <c r="H658" t="str">
        <f t="shared" si="634"/>
        <v>IPC</v>
      </c>
      <c r="I658" t="str">
        <f t="shared" si="634"/>
        <v>Índice de Participación Ciudadana</v>
      </c>
      <c r="J658" t="str">
        <f t="shared" si="634"/>
        <v>INDICE</v>
      </c>
      <c r="K658">
        <f t="shared" si="634"/>
        <v>0</v>
      </c>
      <c r="L658" s="150">
        <f>+VLOOKUP($E658,IPC_2018!$B$8:$T$347,18,0)</f>
        <v>0.47593492344776844</v>
      </c>
      <c r="M658" s="142" t="str">
        <f>+VLOOKUP($E658,IPC_2018!$B$8:$T$347,19,0)</f>
        <v>Medio</v>
      </c>
    </row>
    <row r="659" spans="1:13" x14ac:dyDescent="0.3">
      <c r="A659" s="139">
        <f t="shared" si="595"/>
        <v>18</v>
      </c>
      <c r="B659" s="148">
        <f t="shared" si="597"/>
        <v>7</v>
      </c>
      <c r="D659" s="149" t="str">
        <f>+VLOOKUP($A659,mUNICIPIOS!$B$4:$F$343,2,0)</f>
        <v>El Progreso</v>
      </c>
      <c r="E659" s="149">
        <f>+VLOOKUP($A659,mUNICIPIOS!$B$4:$F$343,3,0)</f>
        <v>201</v>
      </c>
      <c r="F659" s="149" t="str">
        <f>+VLOOKUP($A659,mUNICIPIOS!$B$4:$F$343,4,0)</f>
        <v>Guastatoya</v>
      </c>
      <c r="G659" s="139" t="str">
        <f t="shared" ref="G659:K659" si="635">+G621</f>
        <v>02</v>
      </c>
      <c r="H659" t="str">
        <f t="shared" si="635"/>
        <v>IIC</v>
      </c>
      <c r="I659" t="str">
        <f t="shared" si="635"/>
        <v>Índice de Información a la Ciudadanía</v>
      </c>
      <c r="J659" t="str">
        <f t="shared" si="635"/>
        <v>02-01</v>
      </c>
      <c r="K659" t="str">
        <f t="shared" si="635"/>
        <v>Rendición de cuentas cuatrimestral y anual al Comude enfocadas en resultados.</v>
      </c>
      <c r="L659" s="150">
        <f>+VLOOKUP($E659,IIC_2018!$B$8:$Q$347,3,0)</f>
        <v>0.4</v>
      </c>
      <c r="M659" s="142" t="str">
        <f>+VLOOKUP($E659,IIC_2018!$B$8:$Q$347,4,0)</f>
        <v>Medio bajo</v>
      </c>
    </row>
    <row r="660" spans="1:13" x14ac:dyDescent="0.3">
      <c r="A660" s="139">
        <f t="shared" si="595"/>
        <v>18</v>
      </c>
      <c r="B660" s="148">
        <f t="shared" si="597"/>
        <v>8</v>
      </c>
      <c r="D660" s="149" t="str">
        <f>+VLOOKUP($A660,mUNICIPIOS!$B$4:$F$343,2,0)</f>
        <v>El Progreso</v>
      </c>
      <c r="E660" s="149">
        <f>+VLOOKUP($A660,mUNICIPIOS!$B$4:$F$343,3,0)</f>
        <v>201</v>
      </c>
      <c r="F660" s="149" t="str">
        <f>+VLOOKUP($A660,mUNICIPIOS!$B$4:$F$343,4,0)</f>
        <v>Guastatoya</v>
      </c>
      <c r="G660" s="139" t="str">
        <f t="shared" ref="G660:K660" si="636">+G622</f>
        <v>02</v>
      </c>
      <c r="H660" t="str">
        <f t="shared" si="636"/>
        <v>IIC</v>
      </c>
      <c r="I660" t="str">
        <f t="shared" si="636"/>
        <v>Índice de Información a la Ciudadanía</v>
      </c>
      <c r="J660" t="str">
        <f t="shared" si="636"/>
        <v>02-02</v>
      </c>
      <c r="K660" t="str">
        <f t="shared" si="636"/>
        <v>Información presupuestaria y otra información brindada a la ciudadanía disponible en medios locales de comunicación.</v>
      </c>
      <c r="L660" s="150">
        <f>+VLOOKUP($E660,IIC_2018!$B$8:$Q$347,6,0)</f>
        <v>1</v>
      </c>
      <c r="M660" s="142" t="str">
        <f>+VLOOKUP($E660,IIC_2018!$B$8:$Q$347,7,0)</f>
        <v>Alto</v>
      </c>
    </row>
    <row r="661" spans="1:13" x14ac:dyDescent="0.3">
      <c r="A661" s="139">
        <f t="shared" si="595"/>
        <v>18</v>
      </c>
      <c r="B661" s="148">
        <f t="shared" si="597"/>
        <v>9</v>
      </c>
      <c r="D661" s="149" t="str">
        <f>+VLOOKUP($A661,mUNICIPIOS!$B$4:$F$343,2,0)</f>
        <v>El Progreso</v>
      </c>
      <c r="E661" s="149">
        <f>+VLOOKUP($A661,mUNICIPIOS!$B$4:$F$343,3,0)</f>
        <v>201</v>
      </c>
      <c r="F661" s="149" t="str">
        <f>+VLOOKUP($A661,mUNICIPIOS!$B$4:$F$343,4,0)</f>
        <v>Guastatoya</v>
      </c>
      <c r="G661" s="139" t="str">
        <f t="shared" ref="G661:K661" si="637">+G623</f>
        <v>02</v>
      </c>
      <c r="H661" t="str">
        <f t="shared" si="637"/>
        <v>IIC</v>
      </c>
      <c r="I661" t="str">
        <f t="shared" si="637"/>
        <v>Índice de Información a la Ciudadanía</v>
      </c>
      <c r="J661" t="str">
        <f t="shared" si="637"/>
        <v>02-03</v>
      </c>
      <c r="K661" t="str">
        <f t="shared" si="637"/>
        <v>Información pública de oficio actualizada y disponible de acuerdo a la LAIP y uso de internet.</v>
      </c>
      <c r="L661" s="150">
        <f>+VLOOKUP($E661,IIC_2018!$B$8:$Q$347,9,0)</f>
        <v>0.95999999999999985</v>
      </c>
      <c r="M661" s="142" t="str">
        <f>+VLOOKUP($E661,IIC_2018!$B$8:$Q$347,10,0)</f>
        <v>Alto</v>
      </c>
    </row>
    <row r="662" spans="1:13" x14ac:dyDescent="0.3">
      <c r="A662" s="139">
        <f t="shared" si="595"/>
        <v>18</v>
      </c>
      <c r="B662" s="148">
        <f t="shared" si="597"/>
        <v>10</v>
      </c>
      <c r="D662" s="149" t="str">
        <f>+VLOOKUP($A662,mUNICIPIOS!$B$4:$F$343,2,0)</f>
        <v>El Progreso</v>
      </c>
      <c r="E662" s="149">
        <f>+VLOOKUP($A662,mUNICIPIOS!$B$4:$F$343,3,0)</f>
        <v>201</v>
      </c>
      <c r="F662" s="149" t="str">
        <f>+VLOOKUP($A662,mUNICIPIOS!$B$4:$F$343,4,0)</f>
        <v>Guastatoya</v>
      </c>
      <c r="G662" s="139" t="str">
        <f t="shared" ref="G662:K662" si="638">+G624</f>
        <v>02</v>
      </c>
      <c r="H662" t="str">
        <f t="shared" si="638"/>
        <v>IIC</v>
      </c>
      <c r="I662" t="str">
        <f t="shared" si="638"/>
        <v>Índice de Información a la Ciudadanía</v>
      </c>
      <c r="J662" t="str">
        <f t="shared" si="638"/>
        <v>02-04</v>
      </c>
      <c r="K662" t="str">
        <f t="shared" si="638"/>
        <v>Relación del monto contratado por medio de Guate compras con el total del presupuesto de egresos vigente.</v>
      </c>
      <c r="L662" s="150">
        <f>+VLOOKUP($E662,IIC_2018!$B$8:$Q$347,12,0)</f>
        <v>0.31741168139969994</v>
      </c>
      <c r="M662" s="142" t="str">
        <f>+VLOOKUP($E662,IIC_2018!$B$8:$Q$347,13,0)</f>
        <v>Medio bajo</v>
      </c>
    </row>
    <row r="663" spans="1:13" x14ac:dyDescent="0.3">
      <c r="A663" s="139">
        <f t="shared" si="595"/>
        <v>18</v>
      </c>
      <c r="B663" s="148">
        <f t="shared" si="597"/>
        <v>11</v>
      </c>
      <c r="D663" s="149" t="str">
        <f>+VLOOKUP($A663,mUNICIPIOS!$B$4:$F$343,2,0)</f>
        <v>El Progreso</v>
      </c>
      <c r="E663" s="149">
        <f>+VLOOKUP($A663,mUNICIPIOS!$B$4:$F$343,3,0)</f>
        <v>201</v>
      </c>
      <c r="F663" s="149" t="str">
        <f>+VLOOKUP($A663,mUNICIPIOS!$B$4:$F$343,4,0)</f>
        <v>Guastatoya</v>
      </c>
      <c r="G663" s="139" t="str">
        <f t="shared" ref="G663:K663" si="639">+G625</f>
        <v>02</v>
      </c>
      <c r="H663" t="str">
        <f t="shared" si="639"/>
        <v>IIC</v>
      </c>
      <c r="I663" t="str">
        <f t="shared" si="639"/>
        <v>Índice de Información a la Ciudadanía</v>
      </c>
      <c r="J663" t="str">
        <f t="shared" si="639"/>
        <v>INDICE</v>
      </c>
      <c r="K663">
        <f t="shared" si="639"/>
        <v>0</v>
      </c>
      <c r="L663" s="150">
        <f>+VLOOKUP($E663,IIC_2018!$B$8:$Q$347,15,0)</f>
        <v>0.669352920349925</v>
      </c>
      <c r="M663" s="142" t="str">
        <f>+VLOOKUP($E663,IIC_2018!$B$8:$Q$347,16,0)</f>
        <v>Medio alto</v>
      </c>
    </row>
    <row r="664" spans="1:13" x14ac:dyDescent="0.3">
      <c r="A664" s="139">
        <f t="shared" si="595"/>
        <v>18</v>
      </c>
      <c r="B664" s="148">
        <f t="shared" si="597"/>
        <v>12</v>
      </c>
      <c r="D664" s="149" t="str">
        <f>+VLOOKUP($A664,mUNICIPIOS!$B$4:$F$343,2,0)</f>
        <v>El Progreso</v>
      </c>
      <c r="E664" s="149">
        <f>+VLOOKUP($A664,mUNICIPIOS!$B$4:$F$343,3,0)</f>
        <v>201</v>
      </c>
      <c r="F664" s="149" t="str">
        <f>+VLOOKUP($A664,mUNICIPIOS!$B$4:$F$343,4,0)</f>
        <v>Guastatoya</v>
      </c>
      <c r="G664" s="139" t="str">
        <f t="shared" ref="G664:K664" si="640">+G626</f>
        <v>03</v>
      </c>
      <c r="H664" t="str">
        <f t="shared" si="640"/>
        <v>ISP</v>
      </c>
      <c r="I664" t="str">
        <f t="shared" si="640"/>
        <v>Índice de Servicios Públicos</v>
      </c>
      <c r="J664" t="str">
        <f t="shared" si="640"/>
        <v>03-01</v>
      </c>
      <c r="K664" t="str">
        <f t="shared" si="640"/>
        <v>Cobertura del servicio público de agua</v>
      </c>
      <c r="L664" s="150">
        <f>+VLOOKUP($E664,ISP_2018!$B$8:$T$347,3,0)</f>
        <v>0.75689865689865687</v>
      </c>
      <c r="M664" s="142" t="str">
        <f>+VLOOKUP($E664,ISP_2018!$B$8:$T$347,4,0)</f>
        <v>Medio alto</v>
      </c>
    </row>
    <row r="665" spans="1:13" x14ac:dyDescent="0.3">
      <c r="A665" s="139">
        <f t="shared" si="595"/>
        <v>18</v>
      </c>
      <c r="B665" s="148">
        <f t="shared" si="597"/>
        <v>13</v>
      </c>
      <c r="D665" s="149" t="str">
        <f>+VLOOKUP($A665,mUNICIPIOS!$B$4:$F$343,2,0)</f>
        <v>El Progreso</v>
      </c>
      <c r="E665" s="149">
        <f>+VLOOKUP($A665,mUNICIPIOS!$B$4:$F$343,3,0)</f>
        <v>201</v>
      </c>
      <c r="F665" s="149" t="str">
        <f>+VLOOKUP($A665,mUNICIPIOS!$B$4:$F$343,4,0)</f>
        <v>Guastatoya</v>
      </c>
      <c r="G665" s="139" t="str">
        <f t="shared" ref="G665:K665" si="641">+G627</f>
        <v>03</v>
      </c>
      <c r="H665" t="str">
        <f t="shared" si="641"/>
        <v>ISP</v>
      </c>
      <c r="I665" t="str">
        <f t="shared" si="641"/>
        <v>Índice de Servicios Públicos</v>
      </c>
      <c r="J665" t="str">
        <f t="shared" si="641"/>
        <v>03-02</v>
      </c>
      <c r="K665" t="str">
        <f t="shared" si="641"/>
        <v>Control de la calidad del servicio público de agua</v>
      </c>
      <c r="L665" s="150">
        <f>+VLOOKUP($E665,ISP_2018!$B$8:$T$347,6,0)</f>
        <v>0.12857142857142859</v>
      </c>
      <c r="M665" s="142" t="str">
        <f>+VLOOKUP($E665,ISP_2018!$B$8:$T$347,7,0)</f>
        <v>Bajo</v>
      </c>
    </row>
    <row r="666" spans="1:13" x14ac:dyDescent="0.3">
      <c r="A666" s="139">
        <f t="shared" si="595"/>
        <v>18</v>
      </c>
      <c r="B666" s="148">
        <f t="shared" si="597"/>
        <v>14</v>
      </c>
      <c r="D666" s="149" t="str">
        <f>+VLOOKUP($A666,mUNICIPIOS!$B$4:$F$343,2,0)</f>
        <v>El Progreso</v>
      </c>
      <c r="E666" s="149">
        <f>+VLOOKUP($A666,mUNICIPIOS!$B$4:$F$343,3,0)</f>
        <v>201</v>
      </c>
      <c r="F666" s="149" t="str">
        <f>+VLOOKUP($A666,mUNICIPIOS!$B$4:$F$343,4,0)</f>
        <v>Guastatoya</v>
      </c>
      <c r="G666" s="139" t="str">
        <f t="shared" ref="G666:K666" si="642">+G628</f>
        <v>03</v>
      </c>
      <c r="H666" t="str">
        <f t="shared" si="642"/>
        <v>ISP</v>
      </c>
      <c r="I666" t="str">
        <f t="shared" si="642"/>
        <v>Índice de Servicios Públicos</v>
      </c>
      <c r="J666" t="str">
        <f t="shared" si="642"/>
        <v>03-03</v>
      </c>
      <c r="K666" t="str">
        <f t="shared" si="642"/>
        <v>Disposición  y tratamiento  de aguas residuales</v>
      </c>
      <c r="L666" s="150">
        <f>+VLOOKUP($E666,ISP_2018!$B$8:$T$347,9,0)</f>
        <v>0.21772927991960553</v>
      </c>
      <c r="M666" s="142" t="str">
        <f>+VLOOKUP($E666,ISP_2018!$B$8:$T$347,10,0)</f>
        <v>Medio bajo</v>
      </c>
    </row>
    <row r="667" spans="1:13" x14ac:dyDescent="0.3">
      <c r="A667" s="139">
        <f t="shared" si="595"/>
        <v>18</v>
      </c>
      <c r="B667" s="148">
        <f t="shared" si="597"/>
        <v>15</v>
      </c>
      <c r="D667" s="149" t="str">
        <f>+VLOOKUP($A667,mUNICIPIOS!$B$4:$F$343,2,0)</f>
        <v>El Progreso</v>
      </c>
      <c r="E667" s="149">
        <f>+VLOOKUP($A667,mUNICIPIOS!$B$4:$F$343,3,0)</f>
        <v>201</v>
      </c>
      <c r="F667" s="149" t="str">
        <f>+VLOOKUP($A667,mUNICIPIOS!$B$4:$F$343,4,0)</f>
        <v>Guastatoya</v>
      </c>
      <c r="G667" s="139" t="str">
        <f t="shared" ref="G667:K667" si="643">+G629</f>
        <v>03</v>
      </c>
      <c r="H667" t="str">
        <f t="shared" si="643"/>
        <v>ISP</v>
      </c>
      <c r="I667" t="str">
        <f t="shared" si="643"/>
        <v>Índice de Servicios Públicos</v>
      </c>
      <c r="J667" t="str">
        <f t="shared" si="643"/>
        <v>03-04</v>
      </c>
      <c r="K667" t="str">
        <f t="shared" si="643"/>
        <v>Gestión y manejo de los residuos y desechos sólidos</v>
      </c>
      <c r="L667" s="150">
        <f>+VLOOKUP($E667,ISP_2018!$B$8:$T$347,12,0)</f>
        <v>9.6788458780630804E-2</v>
      </c>
      <c r="M667" s="142" t="str">
        <f>+VLOOKUP($E667,ISP_2018!$B$8:$T$347,13,0)</f>
        <v>Bajo</v>
      </c>
    </row>
    <row r="668" spans="1:13" x14ac:dyDescent="0.3">
      <c r="A668" s="139">
        <f t="shared" si="595"/>
        <v>18</v>
      </c>
      <c r="B668" s="148">
        <f t="shared" si="597"/>
        <v>16</v>
      </c>
      <c r="D668" s="149" t="str">
        <f>+VLOOKUP($A668,mUNICIPIOS!$B$4:$F$343,2,0)</f>
        <v>El Progreso</v>
      </c>
      <c r="E668" s="149">
        <f>+VLOOKUP($A668,mUNICIPIOS!$B$4:$F$343,3,0)</f>
        <v>201</v>
      </c>
      <c r="F668" s="149" t="str">
        <f>+VLOOKUP($A668,mUNICIPIOS!$B$4:$F$343,4,0)</f>
        <v>Guastatoya</v>
      </c>
      <c r="G668" s="139" t="str">
        <f t="shared" ref="G668:K668" si="644">+G630</f>
        <v>03</v>
      </c>
      <c r="H668" t="str">
        <f t="shared" si="644"/>
        <v>ISP</v>
      </c>
      <c r="I668" t="str">
        <f t="shared" si="644"/>
        <v>Índice de Servicios Públicos</v>
      </c>
      <c r="J668" t="str">
        <f t="shared" si="644"/>
        <v>03-05</v>
      </c>
      <c r="K668" t="str">
        <f t="shared" si="644"/>
        <v>Gestión de servicios públicos municipales</v>
      </c>
      <c r="L668" s="150">
        <f>+VLOOKUP($E668,ISP_2018!$B$8:$T$347,15,0)</f>
        <v>0.32258064516129031</v>
      </c>
      <c r="M668" s="142" t="str">
        <f>+VLOOKUP($E668,ISP_2018!$B$8:$T$347,16,0)</f>
        <v>Medio bajo</v>
      </c>
    </row>
    <row r="669" spans="1:13" x14ac:dyDescent="0.3">
      <c r="A669" s="139">
        <f t="shared" si="595"/>
        <v>18</v>
      </c>
      <c r="B669" s="148">
        <f t="shared" si="597"/>
        <v>17</v>
      </c>
      <c r="D669" s="149" t="str">
        <f>+VLOOKUP($A669,mUNICIPIOS!$B$4:$F$343,2,0)</f>
        <v>El Progreso</v>
      </c>
      <c r="E669" s="149">
        <f>+VLOOKUP($A669,mUNICIPIOS!$B$4:$F$343,3,0)</f>
        <v>201</v>
      </c>
      <c r="F669" s="149" t="str">
        <f>+VLOOKUP($A669,mUNICIPIOS!$B$4:$F$343,4,0)</f>
        <v>Guastatoya</v>
      </c>
      <c r="G669" s="139" t="str">
        <f t="shared" ref="G669:K669" si="645">+G631</f>
        <v>03</v>
      </c>
      <c r="H669" t="str">
        <f t="shared" si="645"/>
        <v>ISP</v>
      </c>
      <c r="I669" t="str">
        <f t="shared" si="645"/>
        <v>Índice de Servicios Públicos</v>
      </c>
      <c r="J669" t="str">
        <f t="shared" si="645"/>
        <v>INDICE</v>
      </c>
      <c r="K669">
        <f t="shared" si="645"/>
        <v>0</v>
      </c>
      <c r="L669" s="150">
        <f>+VLOOKUP($E669,ISP_2018!$B$8:$T$347,18,0)</f>
        <v>0.24168097103359959</v>
      </c>
      <c r="M669" s="142" t="str">
        <f>+VLOOKUP($E669,ISP_2018!$B$8:$T$347,19,0)</f>
        <v>Medio bajo</v>
      </c>
    </row>
    <row r="670" spans="1:13" x14ac:dyDescent="0.3">
      <c r="A670" s="139">
        <f t="shared" si="595"/>
        <v>18</v>
      </c>
      <c r="B670" s="148">
        <f t="shared" si="597"/>
        <v>18</v>
      </c>
      <c r="D670" s="149" t="str">
        <f>+VLOOKUP($A670,mUNICIPIOS!$B$4:$F$343,2,0)</f>
        <v>El Progreso</v>
      </c>
      <c r="E670" s="149">
        <f>+VLOOKUP($A670,mUNICIPIOS!$B$4:$F$343,3,0)</f>
        <v>201</v>
      </c>
      <c r="F670" s="149" t="str">
        <f>+VLOOKUP($A670,mUNICIPIOS!$B$4:$F$343,4,0)</f>
        <v>Guastatoya</v>
      </c>
      <c r="G670" s="139" t="str">
        <f t="shared" ref="G670:K670" si="646">+G632</f>
        <v>04</v>
      </c>
      <c r="H670" t="str">
        <f t="shared" si="646"/>
        <v>IGA</v>
      </c>
      <c r="I670" t="str">
        <f t="shared" si="646"/>
        <v>Índice de Gestión Administrativa</v>
      </c>
      <c r="J670" t="str">
        <f t="shared" si="646"/>
        <v>04-01</v>
      </c>
      <c r="K670" t="str">
        <f t="shared" si="646"/>
        <v>Existencia de elementos de atención municipal orientada al vecino</v>
      </c>
      <c r="L670" s="150">
        <f>+VLOOKUP($E670,IGA_2018!$B$8:$N$347,3,0)</f>
        <v>0.5</v>
      </c>
      <c r="M670" s="142" t="str">
        <f>+VLOOKUP($E670,IGA_2018!$B$8:$N$347,4,0)</f>
        <v>Medio</v>
      </c>
    </row>
    <row r="671" spans="1:13" x14ac:dyDescent="0.3">
      <c r="A671" s="139">
        <f t="shared" si="595"/>
        <v>18</v>
      </c>
      <c r="B671" s="148">
        <f t="shared" si="597"/>
        <v>19</v>
      </c>
      <c r="D671" s="149" t="str">
        <f>+VLOOKUP($A671,mUNICIPIOS!$B$4:$F$343,2,0)</f>
        <v>El Progreso</v>
      </c>
      <c r="E671" s="149">
        <f>+VLOOKUP($A671,mUNICIPIOS!$B$4:$F$343,3,0)</f>
        <v>201</v>
      </c>
      <c r="F671" s="149" t="str">
        <f>+VLOOKUP($A671,mUNICIPIOS!$B$4:$F$343,4,0)</f>
        <v>Guastatoya</v>
      </c>
      <c r="G671" s="139" t="str">
        <f t="shared" ref="G671:K671" si="647">+G633</f>
        <v>04</v>
      </c>
      <c r="H671" t="str">
        <f t="shared" si="647"/>
        <v>IGA</v>
      </c>
      <c r="I671" t="str">
        <f t="shared" si="647"/>
        <v>Índice de Gestión Administrativa</v>
      </c>
      <c r="J671" t="str">
        <f t="shared" si="647"/>
        <v>04-02</v>
      </c>
      <c r="K671" t="str">
        <f t="shared" si="647"/>
        <v>Gestión del recurso humano.</v>
      </c>
      <c r="L671" s="150">
        <f>+VLOOKUP($E671,IGA_2018!$B$8:$N$347,6,0)</f>
        <v>0.66825944531001369</v>
      </c>
      <c r="M671" s="142" t="str">
        <f>+VLOOKUP($E671,IGA_2018!$B$8:$N$347,7,0)</f>
        <v>Medio alto</v>
      </c>
    </row>
    <row r="672" spans="1:13" x14ac:dyDescent="0.3">
      <c r="A672" s="139">
        <f t="shared" si="595"/>
        <v>18</v>
      </c>
      <c r="B672" s="148">
        <f t="shared" si="597"/>
        <v>20</v>
      </c>
      <c r="D672" s="149" t="str">
        <f>+VLOOKUP($A672,mUNICIPIOS!$B$4:$F$343,2,0)</f>
        <v>El Progreso</v>
      </c>
      <c r="E672" s="149">
        <f>+VLOOKUP($A672,mUNICIPIOS!$B$4:$F$343,3,0)</f>
        <v>201</v>
      </c>
      <c r="F672" s="149" t="str">
        <f>+VLOOKUP($A672,mUNICIPIOS!$B$4:$F$343,4,0)</f>
        <v>Guastatoya</v>
      </c>
      <c r="G672" s="139" t="str">
        <f t="shared" ref="G672:K672" si="648">+G634</f>
        <v>04</v>
      </c>
      <c r="H672" t="str">
        <f t="shared" si="648"/>
        <v>IGA</v>
      </c>
      <c r="I672" t="str">
        <f t="shared" si="648"/>
        <v>Índice de Gestión Administrativa</v>
      </c>
      <c r="J672" t="str">
        <f t="shared" si="648"/>
        <v>04-03</v>
      </c>
      <c r="K672" t="str">
        <f t="shared" si="648"/>
        <v>Existencia de oficinas municipales con instrumentos de gestión.</v>
      </c>
      <c r="L672" s="150">
        <f>+VLOOKUP($E672,IGA_2018!$B$8:$N$347,9,0)</f>
        <v>0.96249999999999991</v>
      </c>
      <c r="M672" s="142" t="str">
        <f>+VLOOKUP($E672,IGA_2018!$B$8:$N$347,10,0)</f>
        <v>Alto</v>
      </c>
    </row>
    <row r="673" spans="1:13" x14ac:dyDescent="0.3">
      <c r="A673" s="139">
        <f t="shared" si="595"/>
        <v>18</v>
      </c>
      <c r="B673" s="148">
        <f t="shared" si="597"/>
        <v>21</v>
      </c>
      <c r="D673" s="149" t="str">
        <f>+VLOOKUP($A673,mUNICIPIOS!$B$4:$F$343,2,0)</f>
        <v>El Progreso</v>
      </c>
      <c r="E673" s="149">
        <f>+VLOOKUP($A673,mUNICIPIOS!$B$4:$F$343,3,0)</f>
        <v>201</v>
      </c>
      <c r="F673" s="149" t="str">
        <f>+VLOOKUP($A673,mUNICIPIOS!$B$4:$F$343,4,0)</f>
        <v>Guastatoya</v>
      </c>
      <c r="G673" s="139" t="str">
        <f t="shared" ref="G673:K673" si="649">+G635</f>
        <v>04</v>
      </c>
      <c r="H673" t="str">
        <f t="shared" si="649"/>
        <v>IGA</v>
      </c>
      <c r="I673" t="str">
        <f t="shared" si="649"/>
        <v>Índice de Gestión Administrativa</v>
      </c>
      <c r="J673" t="str">
        <f t="shared" si="649"/>
        <v>INDICE</v>
      </c>
      <c r="K673">
        <f t="shared" si="649"/>
        <v>0</v>
      </c>
      <c r="L673" s="150">
        <f>+VLOOKUP($E673,IGA_2018!$B$8:$N$347,12,0)</f>
        <v>0.72076580585850469</v>
      </c>
      <c r="M673" s="142" t="str">
        <f>+VLOOKUP($E673,IGA_2018!$B$8:$N$347,13,0)</f>
        <v>Medio alto</v>
      </c>
    </row>
    <row r="674" spans="1:13" x14ac:dyDescent="0.3">
      <c r="A674" s="139">
        <f t="shared" si="595"/>
        <v>18</v>
      </c>
      <c r="B674" s="148">
        <f t="shared" si="597"/>
        <v>22</v>
      </c>
      <c r="D674" s="149" t="str">
        <f>+VLOOKUP($A674,mUNICIPIOS!$B$4:$F$343,2,0)</f>
        <v>El Progreso</v>
      </c>
      <c r="E674" s="149">
        <f>+VLOOKUP($A674,mUNICIPIOS!$B$4:$F$343,3,0)</f>
        <v>201</v>
      </c>
      <c r="F674" s="149" t="str">
        <f>+VLOOKUP($A674,mUNICIPIOS!$B$4:$F$343,4,0)</f>
        <v>Guastatoya</v>
      </c>
      <c r="G674" s="139" t="str">
        <f t="shared" ref="G674:K674" si="650">+G636</f>
        <v>05</v>
      </c>
      <c r="H674" t="str">
        <f t="shared" si="650"/>
        <v>IGF</v>
      </c>
      <c r="I674" t="str">
        <f t="shared" si="650"/>
        <v>Índice de Gestión Financiera</v>
      </c>
      <c r="J674" t="str">
        <f t="shared" si="650"/>
        <v>05-01</v>
      </c>
      <c r="K674" t="str">
        <f t="shared" si="650"/>
        <v>Autonomía financiera municipal</v>
      </c>
      <c r="L674" s="150">
        <f>+VLOOKUP($E674,IGF_2018!$B$8:$Z$347,3,0)</f>
        <v>0.11769500514136984</v>
      </c>
      <c r="M674" s="142" t="str">
        <f>+VLOOKUP($E674,IGF_2018!$B$8:$Z$347,4,0)</f>
        <v>Bajo</v>
      </c>
    </row>
    <row r="675" spans="1:13" x14ac:dyDescent="0.3">
      <c r="A675" s="139">
        <f t="shared" si="595"/>
        <v>18</v>
      </c>
      <c r="B675" s="148">
        <f t="shared" si="597"/>
        <v>23</v>
      </c>
      <c r="D675" s="149" t="str">
        <f>+VLOOKUP($A675,mUNICIPIOS!$B$4:$F$343,2,0)</f>
        <v>El Progreso</v>
      </c>
      <c r="E675" s="149">
        <f>+VLOOKUP($A675,mUNICIPIOS!$B$4:$F$343,3,0)</f>
        <v>201</v>
      </c>
      <c r="F675" s="149" t="str">
        <f>+VLOOKUP($A675,mUNICIPIOS!$B$4:$F$343,4,0)</f>
        <v>Guastatoya</v>
      </c>
      <c r="G675" s="139" t="str">
        <f t="shared" ref="G675:K675" si="651">+G637</f>
        <v>05</v>
      </c>
      <c r="H675" t="str">
        <f t="shared" si="651"/>
        <v>IGF</v>
      </c>
      <c r="I675" t="str">
        <f t="shared" si="651"/>
        <v>Índice de Gestión Financiera</v>
      </c>
      <c r="J675" t="str">
        <f t="shared" si="651"/>
        <v>05-02</v>
      </c>
      <c r="K675" t="str">
        <f t="shared" si="651"/>
        <v xml:space="preserve">Ingresos propios por habitante -sin regalías- </v>
      </c>
      <c r="L675" s="150">
        <f>+VLOOKUP($E675,IGF_2018!$B$8:$Z$347,6,0)</f>
        <v>0.25286777089649282</v>
      </c>
      <c r="M675" s="142" t="str">
        <f>+VLOOKUP($E675,IGF_2018!$B$8:$Z$347,7,0)</f>
        <v>Medio bajo</v>
      </c>
    </row>
    <row r="676" spans="1:13" x14ac:dyDescent="0.3">
      <c r="A676" s="139">
        <f t="shared" si="595"/>
        <v>18</v>
      </c>
      <c r="B676" s="148">
        <f t="shared" si="597"/>
        <v>24</v>
      </c>
      <c r="D676" s="149" t="str">
        <f>+VLOOKUP($A676,mUNICIPIOS!$B$4:$F$343,2,0)</f>
        <v>El Progreso</v>
      </c>
      <c r="E676" s="149">
        <f>+VLOOKUP($A676,mUNICIPIOS!$B$4:$F$343,3,0)</f>
        <v>201</v>
      </c>
      <c r="F676" s="149" t="str">
        <f>+VLOOKUP($A676,mUNICIPIOS!$B$4:$F$343,4,0)</f>
        <v>Guastatoya</v>
      </c>
      <c r="G676" s="139" t="str">
        <f t="shared" ref="G676:K676" si="652">+G638</f>
        <v>05</v>
      </c>
      <c r="H676" t="str">
        <f t="shared" si="652"/>
        <v>IGF</v>
      </c>
      <c r="I676" t="str">
        <f t="shared" si="652"/>
        <v>Índice de Gestión Financiera</v>
      </c>
      <c r="J676" t="str">
        <f t="shared" si="652"/>
        <v>05-03</v>
      </c>
      <c r="K676" t="str">
        <f t="shared" si="652"/>
        <v>Ingresos del IUSI en relación a los ingresos propios -sin regalías-</v>
      </c>
      <c r="L676" s="150">
        <f>+VLOOKUP($E676,IGF_2018!$B$8:$Z$347,9,0)</f>
        <v>0.14335077096143406</v>
      </c>
      <c r="M676" s="142" t="str">
        <f>+VLOOKUP($E676,IGF_2018!$B$8:$Z$347,10,0)</f>
        <v>Bajo</v>
      </c>
    </row>
    <row r="677" spans="1:13" x14ac:dyDescent="0.3">
      <c r="A677" s="139">
        <f t="shared" si="595"/>
        <v>18</v>
      </c>
      <c r="B677" s="148">
        <f t="shared" si="597"/>
        <v>25</v>
      </c>
      <c r="D677" s="149" t="str">
        <f>+VLOOKUP($A677,mUNICIPIOS!$B$4:$F$343,2,0)</f>
        <v>El Progreso</v>
      </c>
      <c r="E677" s="149">
        <f>+VLOOKUP($A677,mUNICIPIOS!$B$4:$F$343,3,0)</f>
        <v>201</v>
      </c>
      <c r="F677" s="149" t="str">
        <f>+VLOOKUP($A677,mUNICIPIOS!$B$4:$F$343,4,0)</f>
        <v>Guastatoya</v>
      </c>
      <c r="G677" s="139" t="str">
        <f t="shared" ref="G677:K677" si="653">+G639</f>
        <v>05</v>
      </c>
      <c r="H677" t="str">
        <f t="shared" si="653"/>
        <v>IGF</v>
      </c>
      <c r="I677" t="str">
        <f t="shared" si="653"/>
        <v>Índice de Gestión Financiera</v>
      </c>
      <c r="J677" t="str">
        <f t="shared" si="653"/>
        <v>05-04</v>
      </c>
      <c r="K677" t="str">
        <f t="shared" si="653"/>
        <v>Inversión anual en capital fijo por habitante</v>
      </c>
      <c r="L677" s="150">
        <f>+VLOOKUP($E677,IGF_2018!$B$8:$Z$347,12,0)</f>
        <v>0.20605334631856817</v>
      </c>
      <c r="M677" s="142" t="str">
        <f>+VLOOKUP($E677,IGF_2018!$B$8:$Z$347,13,0)</f>
        <v>Medio bajo</v>
      </c>
    </row>
    <row r="678" spans="1:13" x14ac:dyDescent="0.3">
      <c r="A678" s="139">
        <f t="shared" si="595"/>
        <v>18</v>
      </c>
      <c r="B678" s="148">
        <f t="shared" si="597"/>
        <v>26</v>
      </c>
      <c r="D678" s="149" t="str">
        <f>+VLOOKUP($A678,mUNICIPIOS!$B$4:$F$343,2,0)</f>
        <v>El Progreso</v>
      </c>
      <c r="E678" s="149">
        <f>+VLOOKUP($A678,mUNICIPIOS!$B$4:$F$343,3,0)</f>
        <v>201</v>
      </c>
      <c r="F678" s="149" t="str">
        <f>+VLOOKUP($A678,mUNICIPIOS!$B$4:$F$343,4,0)</f>
        <v>Guastatoya</v>
      </c>
      <c r="G678" s="139" t="str">
        <f t="shared" ref="G678:K678" si="654">+G640</f>
        <v>05</v>
      </c>
      <c r="H678" t="str">
        <f t="shared" si="654"/>
        <v>IGF</v>
      </c>
      <c r="I678" t="str">
        <f t="shared" si="654"/>
        <v>Índice de Gestión Financiera</v>
      </c>
      <c r="J678" t="str">
        <f t="shared" si="654"/>
        <v>05-05</v>
      </c>
      <c r="K678" t="str">
        <f t="shared" si="654"/>
        <v>Inversión anual en capital fijo con recursos percibidos por ingresos propios</v>
      </c>
      <c r="L678" s="150">
        <f>+VLOOKUP($E678,IGF_2018!$B$8:$Z$347,15,0)</f>
        <v>2.5337771808225839E-2</v>
      </c>
      <c r="M678" s="142" t="str">
        <f>+VLOOKUP($E678,IGF_2018!$B$8:$Z$347,16,0)</f>
        <v>Bajo</v>
      </c>
    </row>
    <row r="679" spans="1:13" x14ac:dyDescent="0.3">
      <c r="A679" s="139">
        <f t="shared" si="595"/>
        <v>18</v>
      </c>
      <c r="B679" s="148">
        <f t="shared" si="597"/>
        <v>27</v>
      </c>
      <c r="D679" s="149" t="str">
        <f>+VLOOKUP($A679,mUNICIPIOS!$B$4:$F$343,2,0)</f>
        <v>El Progreso</v>
      </c>
      <c r="E679" s="149">
        <f>+VLOOKUP($A679,mUNICIPIOS!$B$4:$F$343,3,0)</f>
        <v>201</v>
      </c>
      <c r="F679" s="149" t="str">
        <f>+VLOOKUP($A679,mUNICIPIOS!$B$4:$F$343,4,0)</f>
        <v>Guastatoya</v>
      </c>
      <c r="G679" s="139" t="str">
        <f t="shared" ref="G679:K679" si="655">+G641</f>
        <v>05</v>
      </c>
      <c r="H679" t="str">
        <f t="shared" si="655"/>
        <v>IGF</v>
      </c>
      <c r="I679" t="str">
        <f t="shared" si="655"/>
        <v>Índice de Gestión Financiera</v>
      </c>
      <c r="J679" t="str">
        <f t="shared" si="655"/>
        <v>05-06</v>
      </c>
      <c r="K679" t="str">
        <f t="shared" si="655"/>
        <v xml:space="preserve">Inversión anual en capital fijo con recursos percibidos por transferencias del Gobierno Central </v>
      </c>
      <c r="L679" s="150">
        <f>+VLOOKUP($E679,IGF_2018!$B$8:$Z$347,18,0)</f>
        <v>0.20916372257495197</v>
      </c>
      <c r="M679" s="142" t="str">
        <f>+VLOOKUP($E679,IGF_2018!$B$8:$Z$347,19,0)</f>
        <v>Medio bajo</v>
      </c>
    </row>
    <row r="680" spans="1:13" x14ac:dyDescent="0.3">
      <c r="A680" s="139">
        <f t="shared" si="595"/>
        <v>18</v>
      </c>
      <c r="B680" s="148">
        <f t="shared" si="597"/>
        <v>28</v>
      </c>
      <c r="D680" s="149" t="str">
        <f>+VLOOKUP($A680,mUNICIPIOS!$B$4:$F$343,2,0)</f>
        <v>El Progreso</v>
      </c>
      <c r="E680" s="149">
        <f>+VLOOKUP($A680,mUNICIPIOS!$B$4:$F$343,3,0)</f>
        <v>201</v>
      </c>
      <c r="F680" s="149" t="str">
        <f>+VLOOKUP($A680,mUNICIPIOS!$B$4:$F$343,4,0)</f>
        <v>Guastatoya</v>
      </c>
      <c r="G680" s="139" t="str">
        <f t="shared" ref="G680:K680" si="656">+G642</f>
        <v>05</v>
      </c>
      <c r="H680" t="str">
        <f t="shared" si="656"/>
        <v>IGF</v>
      </c>
      <c r="I680" t="str">
        <f t="shared" si="656"/>
        <v>Índice de Gestión Financiera</v>
      </c>
      <c r="J680" t="str">
        <f t="shared" si="656"/>
        <v>05-07</v>
      </c>
      <c r="K680" t="str">
        <f t="shared" si="656"/>
        <v>Financiamiento por endeudamiento municipal</v>
      </c>
      <c r="L680" s="150">
        <f>+VLOOKUP($E680,IGF_2018!$B$8:$Z$347,21,0)</f>
        <v>1</v>
      </c>
      <c r="M680" s="142" t="str">
        <f>+VLOOKUP($E680,IGF_2018!$B$8:$Z$347,22,0)</f>
        <v>Alto</v>
      </c>
    </row>
    <row r="681" spans="1:13" x14ac:dyDescent="0.3">
      <c r="A681" s="139">
        <f t="shared" si="595"/>
        <v>18</v>
      </c>
      <c r="B681" s="148">
        <f t="shared" si="597"/>
        <v>29</v>
      </c>
      <c r="D681" s="149" t="str">
        <f>+VLOOKUP($A681,mUNICIPIOS!$B$4:$F$343,2,0)</f>
        <v>El Progreso</v>
      </c>
      <c r="E681" s="149">
        <f>+VLOOKUP($A681,mUNICIPIOS!$B$4:$F$343,3,0)</f>
        <v>201</v>
      </c>
      <c r="F681" s="149" t="str">
        <f>+VLOOKUP($A681,mUNICIPIOS!$B$4:$F$343,4,0)</f>
        <v>Guastatoya</v>
      </c>
      <c r="G681" s="139" t="str">
        <f t="shared" ref="G681:K681" si="657">+G643</f>
        <v>05</v>
      </c>
      <c r="H681" t="str">
        <f t="shared" si="657"/>
        <v>IGF</v>
      </c>
      <c r="I681" t="str">
        <f t="shared" si="657"/>
        <v>Índice de Gestión Financiera</v>
      </c>
      <c r="J681" t="str">
        <f t="shared" si="657"/>
        <v>INDICE</v>
      </c>
      <c r="K681">
        <f t="shared" si="657"/>
        <v>0</v>
      </c>
      <c r="L681" s="150">
        <f>+VLOOKUP($E681,IGF_2018!$B$8:$Z$347,24,0)</f>
        <v>0.33250311637389052</v>
      </c>
      <c r="M681" s="142" t="str">
        <f>+VLOOKUP($E681,IGF_2018!$B$8:$Z$347,25,0)</f>
        <v>Medio bajo</v>
      </c>
    </row>
    <row r="682" spans="1:13" x14ac:dyDescent="0.3">
      <c r="A682" s="139">
        <f t="shared" si="595"/>
        <v>18</v>
      </c>
      <c r="B682" s="148">
        <f t="shared" si="597"/>
        <v>30</v>
      </c>
      <c r="D682" s="149" t="str">
        <f>+VLOOKUP($A682,mUNICIPIOS!$B$4:$F$343,2,0)</f>
        <v>El Progreso</v>
      </c>
      <c r="E682" s="149">
        <f>+VLOOKUP($A682,mUNICIPIOS!$B$4:$F$343,3,0)</f>
        <v>201</v>
      </c>
      <c r="F682" s="149" t="str">
        <f>+VLOOKUP($A682,mUNICIPIOS!$B$4:$F$343,4,0)</f>
        <v>Guastatoya</v>
      </c>
      <c r="G682" s="139" t="str">
        <f t="shared" ref="G682:K682" si="658">+G644</f>
        <v>06</v>
      </c>
      <c r="H682" t="str">
        <f t="shared" si="658"/>
        <v>IGE</v>
      </c>
      <c r="I682" t="str">
        <f t="shared" si="658"/>
        <v>Índice de Gestión Estratégica</v>
      </c>
      <c r="J682" t="str">
        <f t="shared" si="658"/>
        <v>06-01</v>
      </c>
      <c r="K682" t="str">
        <f t="shared" si="658"/>
        <v>Ejecución del Plan Operativo Anual  (POA)</v>
      </c>
      <c r="L682" s="150">
        <f>+VLOOKUP($E682,IGE_2018!$B$8:$Z$347,3,0)</f>
        <v>0</v>
      </c>
      <c r="M682" s="142" t="str">
        <f>+VLOOKUP($E682,IGE_2018!$B$8:$Z$347,4,0)</f>
        <v>Bajo</v>
      </c>
    </row>
    <row r="683" spans="1:13" x14ac:dyDescent="0.3">
      <c r="A683" s="139">
        <f t="shared" si="595"/>
        <v>18</v>
      </c>
      <c r="B683" s="148">
        <f t="shared" si="597"/>
        <v>31</v>
      </c>
      <c r="D683" s="149" t="str">
        <f>+VLOOKUP($A683,mUNICIPIOS!$B$4:$F$343,2,0)</f>
        <v>El Progreso</v>
      </c>
      <c r="E683" s="149">
        <f>+VLOOKUP($A683,mUNICIPIOS!$B$4:$F$343,3,0)</f>
        <v>201</v>
      </c>
      <c r="F683" s="149" t="str">
        <f>+VLOOKUP($A683,mUNICIPIOS!$B$4:$F$343,4,0)</f>
        <v>Guastatoya</v>
      </c>
      <c r="G683" s="139" t="str">
        <f t="shared" ref="G683:K683" si="659">+G645</f>
        <v>06</v>
      </c>
      <c r="H683" t="str">
        <f t="shared" si="659"/>
        <v>IGE</v>
      </c>
      <c r="I683" t="str">
        <f t="shared" si="659"/>
        <v>Índice de Gestión Estratégica</v>
      </c>
      <c r="J683" t="str">
        <f t="shared" si="659"/>
        <v>06-02</v>
      </c>
      <c r="K683" t="str">
        <f t="shared" si="659"/>
        <v>Relación Plan de Desarrollo Municipal y Ordenamiento Territorial (PDM-OT) - Plan Estratégico Institucional (PEI) - Plan Operativo Multianual (POM) - Plan Operativo Anual (POA)</v>
      </c>
      <c r="L683" s="150">
        <f>+VLOOKUP($E683,IGE_2018!$B$8:$Z$347,6,0)</f>
        <v>0.18333333333333332</v>
      </c>
      <c r="M683" s="142" t="str">
        <f>+VLOOKUP($E683,IGE_2018!$B$8:$Z$347,7,0)</f>
        <v>Bajo</v>
      </c>
    </row>
    <row r="684" spans="1:13" x14ac:dyDescent="0.3">
      <c r="A684" s="139">
        <f t="shared" si="595"/>
        <v>18</v>
      </c>
      <c r="B684" s="148">
        <f t="shared" si="597"/>
        <v>32</v>
      </c>
      <c r="D684" s="149" t="str">
        <f>+VLOOKUP($A684,mUNICIPIOS!$B$4:$F$343,2,0)</f>
        <v>El Progreso</v>
      </c>
      <c r="E684" s="149">
        <f>+VLOOKUP($A684,mUNICIPIOS!$B$4:$F$343,3,0)</f>
        <v>201</v>
      </c>
      <c r="F684" s="149" t="str">
        <f>+VLOOKUP($A684,mUNICIPIOS!$B$4:$F$343,4,0)</f>
        <v>Guastatoya</v>
      </c>
      <c r="G684" s="139" t="str">
        <f t="shared" ref="G684:K684" si="660">+G646</f>
        <v>06</v>
      </c>
      <c r="H684" t="str">
        <f t="shared" si="660"/>
        <v>IGE</v>
      </c>
      <c r="I684" t="str">
        <f t="shared" si="660"/>
        <v>Índice de Gestión Estratégica</v>
      </c>
      <c r="J684" t="str">
        <f t="shared" si="660"/>
        <v>06-03</v>
      </c>
      <c r="K684" t="str">
        <f t="shared" si="660"/>
        <v>Presupuesto de egresos relacionado a competencias municipales que responden a prioridades nacionales de desarrollo.</v>
      </c>
      <c r="L684" s="150">
        <f>+VLOOKUP($E684,IGE_2018!$B$8:$Z$347,9,0)</f>
        <v>0.16786333922967972</v>
      </c>
      <c r="M684" s="142" t="str">
        <f>+VLOOKUP($E684,IGE_2018!$B$8:$Z$347,10,0)</f>
        <v>Bajo</v>
      </c>
    </row>
    <row r="685" spans="1:13" x14ac:dyDescent="0.3">
      <c r="A685" s="139">
        <f t="shared" ref="A685:A748" si="661">+IF(B684=38,A684+1,A684)</f>
        <v>18</v>
      </c>
      <c r="B685" s="148">
        <f t="shared" si="597"/>
        <v>33</v>
      </c>
      <c r="D685" s="149" t="str">
        <f>+VLOOKUP($A685,mUNICIPIOS!$B$4:$F$343,2,0)</f>
        <v>El Progreso</v>
      </c>
      <c r="E685" s="149">
        <f>+VLOOKUP($A685,mUNICIPIOS!$B$4:$F$343,3,0)</f>
        <v>201</v>
      </c>
      <c r="F685" s="149" t="str">
        <f>+VLOOKUP($A685,mUNICIPIOS!$B$4:$F$343,4,0)</f>
        <v>Guastatoya</v>
      </c>
      <c r="G685" s="139" t="str">
        <f t="shared" ref="G685:K685" si="662">+G647</f>
        <v>06</v>
      </c>
      <c r="H685" t="str">
        <f t="shared" si="662"/>
        <v>IGE</v>
      </c>
      <c r="I685" t="str">
        <f t="shared" si="662"/>
        <v>Índice de Gestión Estratégica</v>
      </c>
      <c r="J685" t="str">
        <f t="shared" si="662"/>
        <v>06-04</v>
      </c>
      <c r="K685" t="str">
        <f t="shared" si="662"/>
        <v>Institucionalización de la gestión ordenada del territorio</v>
      </c>
      <c r="L685" s="150">
        <f>+VLOOKUP($E685,IGE_2018!$B$8:$Z$347,12,0)</f>
        <v>0.65</v>
      </c>
      <c r="M685" s="142" t="str">
        <f>+VLOOKUP($E685,IGE_2018!$B$8:$Z$347,13,0)</f>
        <v>Medio alto</v>
      </c>
    </row>
    <row r="686" spans="1:13" x14ac:dyDescent="0.3">
      <c r="A686" s="139">
        <f t="shared" si="661"/>
        <v>18</v>
      </c>
      <c r="B686" s="148">
        <f t="shared" ref="B686:B749" si="663">+B648</f>
        <v>34</v>
      </c>
      <c r="D686" s="149" t="str">
        <f>+VLOOKUP($A686,mUNICIPIOS!$B$4:$F$343,2,0)</f>
        <v>El Progreso</v>
      </c>
      <c r="E686" s="149">
        <f>+VLOOKUP($A686,mUNICIPIOS!$B$4:$F$343,3,0)</f>
        <v>201</v>
      </c>
      <c r="F686" s="149" t="str">
        <f>+VLOOKUP($A686,mUNICIPIOS!$B$4:$F$343,4,0)</f>
        <v>Guastatoya</v>
      </c>
      <c r="G686" s="139" t="str">
        <f t="shared" ref="G686:K686" si="664">+G648</f>
        <v>06</v>
      </c>
      <c r="H686" t="str">
        <f t="shared" si="664"/>
        <v>IGE</v>
      </c>
      <c r="I686" t="str">
        <f t="shared" si="664"/>
        <v>Índice de Gestión Estratégica</v>
      </c>
      <c r="J686" t="str">
        <f t="shared" si="664"/>
        <v>06-05</v>
      </c>
      <c r="K686" t="str">
        <f t="shared" si="664"/>
        <v>Acciones para la gestión ordenada del territorio</v>
      </c>
      <c r="L686" s="150">
        <f>+VLOOKUP($E686,IGE_2018!$B$8:$Z$347,15,0)</f>
        <v>0.18000000000000005</v>
      </c>
      <c r="M686" s="142" t="str">
        <f>+VLOOKUP($E686,IGE_2018!$B$8:$Z$347,16,0)</f>
        <v>Bajo</v>
      </c>
    </row>
    <row r="687" spans="1:13" x14ac:dyDescent="0.3">
      <c r="A687" s="139">
        <f t="shared" si="661"/>
        <v>18</v>
      </c>
      <c r="B687" s="148">
        <f t="shared" si="663"/>
        <v>35</v>
      </c>
      <c r="D687" s="149" t="str">
        <f>+VLOOKUP($A687,mUNICIPIOS!$B$4:$F$343,2,0)</f>
        <v>El Progreso</v>
      </c>
      <c r="E687" s="149">
        <f>+VLOOKUP($A687,mUNICIPIOS!$B$4:$F$343,3,0)</f>
        <v>201</v>
      </c>
      <c r="F687" s="149" t="str">
        <f>+VLOOKUP($A687,mUNICIPIOS!$B$4:$F$343,4,0)</f>
        <v>Guastatoya</v>
      </c>
      <c r="G687" s="139" t="str">
        <f t="shared" ref="G687:K687" si="665">+G649</f>
        <v>06</v>
      </c>
      <c r="H687" t="str">
        <f t="shared" si="665"/>
        <v>IGE</v>
      </c>
      <c r="I687" t="str">
        <f t="shared" si="665"/>
        <v>Índice de Gestión Estratégica</v>
      </c>
      <c r="J687" t="str">
        <f t="shared" si="665"/>
        <v>06-06</v>
      </c>
      <c r="K687" t="str">
        <f t="shared" si="665"/>
        <v>Gestión de riesgo en la formulación de proyectos derivados de la planificación operativa anual</v>
      </c>
      <c r="L687" s="150">
        <f>+VLOOKUP($E687,IGE_2018!$B$8:$Z$347,18,0)</f>
        <v>0</v>
      </c>
      <c r="M687" s="142" t="str">
        <f>+VLOOKUP($E687,IGE_2018!$B$8:$Z$347,19,0)</f>
        <v>Bajo</v>
      </c>
    </row>
    <row r="688" spans="1:13" x14ac:dyDescent="0.3">
      <c r="A688" s="139">
        <f t="shared" si="661"/>
        <v>18</v>
      </c>
      <c r="B688" s="148">
        <f t="shared" si="663"/>
        <v>36</v>
      </c>
      <c r="D688" s="149" t="str">
        <f>+VLOOKUP($A688,mUNICIPIOS!$B$4:$F$343,2,0)</f>
        <v>El Progreso</v>
      </c>
      <c r="E688" s="149">
        <f>+VLOOKUP($A688,mUNICIPIOS!$B$4:$F$343,3,0)</f>
        <v>201</v>
      </c>
      <c r="F688" s="149" t="str">
        <f>+VLOOKUP($A688,mUNICIPIOS!$B$4:$F$343,4,0)</f>
        <v>Guastatoya</v>
      </c>
      <c r="G688" s="139" t="str">
        <f t="shared" ref="G688:K688" si="666">+G650</f>
        <v>06</v>
      </c>
      <c r="H688" t="str">
        <f t="shared" si="666"/>
        <v>IGE</v>
      </c>
      <c r="I688" t="str">
        <f t="shared" si="666"/>
        <v>Índice de Gestión Estratégica</v>
      </c>
      <c r="J688" t="str">
        <f t="shared" si="666"/>
        <v>06-07</v>
      </c>
      <c r="K688" t="str">
        <f t="shared" si="666"/>
        <v>Ingresos por servicios ambientales en relación a los ingresos propios sin regalías</v>
      </c>
      <c r="L688" s="150">
        <f>+VLOOKUP($E688,IGE_2018!$B$8:$Z$347,21,0)</f>
        <v>1</v>
      </c>
      <c r="M688" s="142" t="str">
        <f>+VLOOKUP($E688,IGE_2018!$B$8:$Z$347,22,0)</f>
        <v>Alto</v>
      </c>
    </row>
    <row r="689" spans="1:13" x14ac:dyDescent="0.3">
      <c r="A689" s="139">
        <f t="shared" si="661"/>
        <v>18</v>
      </c>
      <c r="B689" s="148">
        <f t="shared" si="663"/>
        <v>37</v>
      </c>
      <c r="D689" s="149" t="str">
        <f>+VLOOKUP($A689,mUNICIPIOS!$B$4:$F$343,2,0)</f>
        <v>El Progreso</v>
      </c>
      <c r="E689" s="149">
        <f>+VLOOKUP($A689,mUNICIPIOS!$B$4:$F$343,3,0)</f>
        <v>201</v>
      </c>
      <c r="F689" s="149" t="str">
        <f>+VLOOKUP($A689,mUNICIPIOS!$B$4:$F$343,4,0)</f>
        <v>Guastatoya</v>
      </c>
      <c r="G689" s="139" t="str">
        <f t="shared" ref="G689:K689" si="667">+G651</f>
        <v>06</v>
      </c>
      <c r="H689" t="str">
        <f t="shared" si="667"/>
        <v>IGE</v>
      </c>
      <c r="I689" t="str">
        <f t="shared" si="667"/>
        <v>Índice de Gestión Estratégica</v>
      </c>
      <c r="J689" t="str">
        <f t="shared" si="667"/>
        <v>INDICE</v>
      </c>
      <c r="K689">
        <f t="shared" si="667"/>
        <v>0</v>
      </c>
      <c r="L689" s="150">
        <f>+VLOOKUP($E689,IGE_2018!$B$8:$Z$347,24,0)</f>
        <v>0.26146583480741992</v>
      </c>
      <c r="M689" s="142" t="str">
        <f>+VLOOKUP($E689,IGE_2018!$B$8:$Z$347,25,0)</f>
        <v>Medio bajo</v>
      </c>
    </row>
    <row r="690" spans="1:13" x14ac:dyDescent="0.3">
      <c r="A690" s="139">
        <f t="shared" si="661"/>
        <v>18</v>
      </c>
      <c r="B690" s="148">
        <f t="shared" si="663"/>
        <v>38</v>
      </c>
      <c r="D690" s="149" t="str">
        <f>+VLOOKUP($A690,mUNICIPIOS!$B$4:$F$343,2,0)</f>
        <v>El Progreso</v>
      </c>
      <c r="E690" s="149">
        <f>+VLOOKUP($A690,mUNICIPIOS!$B$4:$F$343,3,0)</f>
        <v>201</v>
      </c>
      <c r="F690" s="149" t="str">
        <f>+VLOOKUP($A690,mUNICIPIOS!$B$4:$F$343,4,0)</f>
        <v>Guastatoya</v>
      </c>
      <c r="G690" s="139" t="str">
        <f t="shared" ref="G690:K690" si="668">+G652</f>
        <v>RANKING</v>
      </c>
      <c r="H690" t="str">
        <f t="shared" si="668"/>
        <v>RGM</v>
      </c>
      <c r="I690" t="str">
        <f t="shared" si="668"/>
        <v>Ranking de la Gestión Municipal 2018</v>
      </c>
      <c r="J690" t="str">
        <f t="shared" si="668"/>
        <v>RANKING</v>
      </c>
      <c r="K690">
        <f t="shared" si="668"/>
        <v>0</v>
      </c>
      <c r="L690" s="151">
        <f>+VLOOKUP($E690,Resultados_generales!$C$8:$AE$347,27,0)</f>
        <v>0.40598616869842641</v>
      </c>
      <c r="M690" t="str">
        <f>+VLOOKUP($E690,Resultados_generales!$C$8:$AE$347,28,0)</f>
        <v>Medio</v>
      </c>
    </row>
    <row r="691" spans="1:13" x14ac:dyDescent="0.3">
      <c r="A691" s="139">
        <f t="shared" si="661"/>
        <v>19</v>
      </c>
      <c r="B691" s="148">
        <f t="shared" si="663"/>
        <v>1</v>
      </c>
      <c r="D691" s="149" t="str">
        <f>+VLOOKUP($A691,mUNICIPIOS!$B$4:$F$343,2,0)</f>
        <v>El Progreso</v>
      </c>
      <c r="E691" s="149">
        <f>+VLOOKUP($A691,mUNICIPIOS!$B$4:$F$343,3,0)</f>
        <v>202</v>
      </c>
      <c r="F691" s="149" t="str">
        <f>+VLOOKUP($A691,mUNICIPIOS!$B$4:$F$343,4,0)</f>
        <v>Morazán</v>
      </c>
      <c r="G691" s="139" t="str">
        <f t="shared" ref="G691:K691" si="669">+G653</f>
        <v>01</v>
      </c>
      <c r="H691" t="str">
        <f t="shared" si="669"/>
        <v>IPC</v>
      </c>
      <c r="I691" t="str">
        <f t="shared" si="669"/>
        <v>Índice de Participación Ciudadana</v>
      </c>
      <c r="J691" t="str">
        <f t="shared" si="669"/>
        <v>01-01</v>
      </c>
      <c r="K691" t="str">
        <f t="shared" si="669"/>
        <v>Número de reuniones del COMUDE en el año de la medición.</v>
      </c>
      <c r="L691" s="150">
        <f>+VLOOKUP($E691,IPC_2018!$B$8:$T$347,3,0)</f>
        <v>0.25</v>
      </c>
      <c r="M691" s="142" t="str">
        <f>+VLOOKUP($E691,IPC_2018!$B$8:$T$347,4,0)</f>
        <v>Medio bajo</v>
      </c>
    </row>
    <row r="692" spans="1:13" x14ac:dyDescent="0.3">
      <c r="A692" s="139">
        <f t="shared" si="661"/>
        <v>19</v>
      </c>
      <c r="B692" s="148">
        <f t="shared" si="663"/>
        <v>2</v>
      </c>
      <c r="D692" s="149" t="str">
        <f>+VLOOKUP($A692,mUNICIPIOS!$B$4:$F$343,2,0)</f>
        <v>El Progreso</v>
      </c>
      <c r="E692" s="149">
        <f>+VLOOKUP($A692,mUNICIPIOS!$B$4:$F$343,3,0)</f>
        <v>202</v>
      </c>
      <c r="F692" s="149" t="str">
        <f>+VLOOKUP($A692,mUNICIPIOS!$B$4:$F$343,4,0)</f>
        <v>Morazán</v>
      </c>
      <c r="G692" s="139" t="str">
        <f t="shared" ref="G692:K692" si="670">+G654</f>
        <v>01</v>
      </c>
      <c r="H692" t="str">
        <f t="shared" si="670"/>
        <v>IPC</v>
      </c>
      <c r="I692" t="str">
        <f t="shared" si="670"/>
        <v>Índice de Participación Ciudadana</v>
      </c>
      <c r="J692" t="str">
        <f t="shared" si="670"/>
        <v>01-02</v>
      </c>
      <c r="K692" t="str">
        <f t="shared" si="670"/>
        <v>Participación de Alcaldes, Concejales y Síndicos determinados o designados en el COMUDE</v>
      </c>
      <c r="L692" s="150">
        <f>+VLOOKUP($E692,IPC_2018!$B$8:$T$347,6,0)</f>
        <v>0.5</v>
      </c>
      <c r="M692" s="142" t="str">
        <f>+VLOOKUP($E692,IPC_2018!$B$8:$T$347,7,0)</f>
        <v>Medio</v>
      </c>
    </row>
    <row r="693" spans="1:13" x14ac:dyDescent="0.3">
      <c r="A693" s="139">
        <f t="shared" si="661"/>
        <v>19</v>
      </c>
      <c r="B693" s="148">
        <f t="shared" si="663"/>
        <v>3</v>
      </c>
      <c r="D693" s="149" t="str">
        <f>+VLOOKUP($A693,mUNICIPIOS!$B$4:$F$343,2,0)</f>
        <v>El Progreso</v>
      </c>
      <c r="E693" s="149">
        <f>+VLOOKUP($A693,mUNICIPIOS!$B$4:$F$343,3,0)</f>
        <v>202</v>
      </c>
      <c r="F693" s="149" t="str">
        <f>+VLOOKUP($A693,mUNICIPIOS!$B$4:$F$343,4,0)</f>
        <v>Morazán</v>
      </c>
      <c r="G693" s="139" t="str">
        <f t="shared" ref="G693:K693" si="671">+G655</f>
        <v>01</v>
      </c>
      <c r="H693" t="str">
        <f t="shared" si="671"/>
        <v>IPC</v>
      </c>
      <c r="I693" t="str">
        <f t="shared" si="671"/>
        <v>Índice de Participación Ciudadana</v>
      </c>
      <c r="J693" t="str">
        <f t="shared" si="671"/>
        <v>01-03</v>
      </c>
      <c r="K693" t="str">
        <f t="shared" si="671"/>
        <v>Participación  de organizaciones de jóvenes, mujeres, pueblos mayas, xincas, garífunas, y otras organizaciones en el Comude</v>
      </c>
      <c r="L693" s="150">
        <f>+VLOOKUP($E693,IPC_2018!$B$8:$T$347,9,0)</f>
        <v>0</v>
      </c>
      <c r="M693" s="142" t="str">
        <f>+VLOOKUP($E693,IPC_2018!$B$8:$T$347,10,0)</f>
        <v>Bajo</v>
      </c>
    </row>
    <row r="694" spans="1:13" x14ac:dyDescent="0.3">
      <c r="A694" s="139">
        <f t="shared" si="661"/>
        <v>19</v>
      </c>
      <c r="B694" s="148">
        <f t="shared" si="663"/>
        <v>4</v>
      </c>
      <c r="D694" s="149" t="str">
        <f>+VLOOKUP($A694,mUNICIPIOS!$B$4:$F$343,2,0)</f>
        <v>El Progreso</v>
      </c>
      <c r="E694" s="149">
        <f>+VLOOKUP($A694,mUNICIPIOS!$B$4:$F$343,3,0)</f>
        <v>202</v>
      </c>
      <c r="F694" s="149" t="str">
        <f>+VLOOKUP($A694,mUNICIPIOS!$B$4:$F$343,4,0)</f>
        <v>Morazán</v>
      </c>
      <c r="G694" s="139" t="str">
        <f t="shared" ref="G694:K694" si="672">+G656</f>
        <v>01</v>
      </c>
      <c r="H694" t="str">
        <f t="shared" si="672"/>
        <v>IPC</v>
      </c>
      <c r="I694" t="str">
        <f t="shared" si="672"/>
        <v>Índice de Participación Ciudadana</v>
      </c>
      <c r="J694" t="str">
        <f t="shared" si="672"/>
        <v>01-04</v>
      </c>
      <c r="K694" t="str">
        <f t="shared" si="672"/>
        <v>Representatividad territorial del Comude.</v>
      </c>
      <c r="L694" s="150">
        <f>+VLOOKUP($E694,IPC_2018!$B$8:$T$347,12,0)</f>
        <v>0</v>
      </c>
      <c r="M694" s="142" t="str">
        <f>+VLOOKUP($E694,IPC_2018!$B$8:$T$347,13,0)</f>
        <v>Bajo</v>
      </c>
    </row>
    <row r="695" spans="1:13" x14ac:dyDescent="0.3">
      <c r="A695" s="139">
        <f t="shared" si="661"/>
        <v>19</v>
      </c>
      <c r="B695" s="148">
        <f t="shared" si="663"/>
        <v>5</v>
      </c>
      <c r="D695" s="149" t="str">
        <f>+VLOOKUP($A695,mUNICIPIOS!$B$4:$F$343,2,0)</f>
        <v>El Progreso</v>
      </c>
      <c r="E695" s="149">
        <f>+VLOOKUP($A695,mUNICIPIOS!$B$4:$F$343,3,0)</f>
        <v>202</v>
      </c>
      <c r="F695" s="149" t="str">
        <f>+VLOOKUP($A695,mUNICIPIOS!$B$4:$F$343,4,0)</f>
        <v>Morazán</v>
      </c>
      <c r="G695" s="139" t="str">
        <f t="shared" ref="G695:K695" si="673">+G657</f>
        <v>01</v>
      </c>
      <c r="H695" t="str">
        <f t="shared" si="673"/>
        <v>IPC</v>
      </c>
      <c r="I695" t="str">
        <f t="shared" si="673"/>
        <v>Índice de Participación Ciudadana</v>
      </c>
      <c r="J695" t="str">
        <f t="shared" si="673"/>
        <v>01-05</v>
      </c>
      <c r="K695" t="str">
        <f t="shared" si="673"/>
        <v>Funcionamiento del Comude</v>
      </c>
      <c r="L695" s="150">
        <f>+VLOOKUP($E695,IPC_2018!$B$8:$T$347,15,0)</f>
        <v>0.15901060076290127</v>
      </c>
      <c r="M695" s="142" t="str">
        <f>+VLOOKUP($E695,IPC_2018!$B$8:$T$347,16,0)</f>
        <v>Bajo</v>
      </c>
    </row>
    <row r="696" spans="1:13" x14ac:dyDescent="0.3">
      <c r="A696" s="139">
        <f t="shared" si="661"/>
        <v>19</v>
      </c>
      <c r="B696" s="148">
        <f t="shared" si="663"/>
        <v>6</v>
      </c>
      <c r="D696" s="149" t="str">
        <f>+VLOOKUP($A696,mUNICIPIOS!$B$4:$F$343,2,0)</f>
        <v>El Progreso</v>
      </c>
      <c r="E696" s="149">
        <f>+VLOOKUP($A696,mUNICIPIOS!$B$4:$F$343,3,0)</f>
        <v>202</v>
      </c>
      <c r="F696" s="149" t="str">
        <f>+VLOOKUP($A696,mUNICIPIOS!$B$4:$F$343,4,0)</f>
        <v>Morazán</v>
      </c>
      <c r="G696" s="139" t="str">
        <f t="shared" ref="G696:K696" si="674">+G658</f>
        <v>01</v>
      </c>
      <c r="H696" t="str">
        <f t="shared" si="674"/>
        <v>IPC</v>
      </c>
      <c r="I696" t="str">
        <f t="shared" si="674"/>
        <v>Índice de Participación Ciudadana</v>
      </c>
      <c r="J696" t="str">
        <f t="shared" si="674"/>
        <v>INDICE</v>
      </c>
      <c r="K696">
        <f t="shared" si="674"/>
        <v>0</v>
      </c>
      <c r="L696" s="150">
        <f>+VLOOKUP($E696,IPC_2018!$B$8:$T$347,18,0)</f>
        <v>0.1926015901144352</v>
      </c>
      <c r="M696" s="142" t="str">
        <f>+VLOOKUP($E696,IPC_2018!$B$8:$T$347,19,0)</f>
        <v>Bajo</v>
      </c>
    </row>
    <row r="697" spans="1:13" x14ac:dyDescent="0.3">
      <c r="A697" s="139">
        <f t="shared" si="661"/>
        <v>19</v>
      </c>
      <c r="B697" s="148">
        <f t="shared" si="663"/>
        <v>7</v>
      </c>
      <c r="D697" s="149" t="str">
        <f>+VLOOKUP($A697,mUNICIPIOS!$B$4:$F$343,2,0)</f>
        <v>El Progreso</v>
      </c>
      <c r="E697" s="149">
        <f>+VLOOKUP($A697,mUNICIPIOS!$B$4:$F$343,3,0)</f>
        <v>202</v>
      </c>
      <c r="F697" s="149" t="str">
        <f>+VLOOKUP($A697,mUNICIPIOS!$B$4:$F$343,4,0)</f>
        <v>Morazán</v>
      </c>
      <c r="G697" s="139" t="str">
        <f t="shared" ref="G697:K697" si="675">+G659</f>
        <v>02</v>
      </c>
      <c r="H697" t="str">
        <f t="shared" si="675"/>
        <v>IIC</v>
      </c>
      <c r="I697" t="str">
        <f t="shared" si="675"/>
        <v>Índice de Información a la Ciudadanía</v>
      </c>
      <c r="J697" t="str">
        <f t="shared" si="675"/>
        <v>02-01</v>
      </c>
      <c r="K697" t="str">
        <f t="shared" si="675"/>
        <v>Rendición de cuentas cuatrimestral y anual al Comude enfocadas en resultados.</v>
      </c>
      <c r="L697" s="150">
        <f>+VLOOKUP($E697,IIC_2018!$B$8:$Q$347,3,0)</f>
        <v>0.4</v>
      </c>
      <c r="M697" s="142" t="str">
        <f>+VLOOKUP($E697,IIC_2018!$B$8:$Q$347,4,0)</f>
        <v>Medio bajo</v>
      </c>
    </row>
    <row r="698" spans="1:13" x14ac:dyDescent="0.3">
      <c r="A698" s="139">
        <f t="shared" si="661"/>
        <v>19</v>
      </c>
      <c r="B698" s="148">
        <f t="shared" si="663"/>
        <v>8</v>
      </c>
      <c r="D698" s="149" t="str">
        <f>+VLOOKUP($A698,mUNICIPIOS!$B$4:$F$343,2,0)</f>
        <v>El Progreso</v>
      </c>
      <c r="E698" s="149">
        <f>+VLOOKUP($A698,mUNICIPIOS!$B$4:$F$343,3,0)</f>
        <v>202</v>
      </c>
      <c r="F698" s="149" t="str">
        <f>+VLOOKUP($A698,mUNICIPIOS!$B$4:$F$343,4,0)</f>
        <v>Morazán</v>
      </c>
      <c r="G698" s="139" t="str">
        <f t="shared" ref="G698:K698" si="676">+G660</f>
        <v>02</v>
      </c>
      <c r="H698" t="str">
        <f t="shared" si="676"/>
        <v>IIC</v>
      </c>
      <c r="I698" t="str">
        <f t="shared" si="676"/>
        <v>Índice de Información a la Ciudadanía</v>
      </c>
      <c r="J698" t="str">
        <f t="shared" si="676"/>
        <v>02-02</v>
      </c>
      <c r="K698" t="str">
        <f t="shared" si="676"/>
        <v>Información presupuestaria y otra información brindada a la ciudadanía disponible en medios locales de comunicación.</v>
      </c>
      <c r="L698" s="150">
        <f>+VLOOKUP($E698,IIC_2018!$B$8:$Q$347,6,0)</f>
        <v>0</v>
      </c>
      <c r="M698" s="142" t="str">
        <f>+VLOOKUP($E698,IIC_2018!$B$8:$Q$347,7,0)</f>
        <v>Bajo</v>
      </c>
    </row>
    <row r="699" spans="1:13" x14ac:dyDescent="0.3">
      <c r="A699" s="139">
        <f t="shared" si="661"/>
        <v>19</v>
      </c>
      <c r="B699" s="148">
        <f t="shared" si="663"/>
        <v>9</v>
      </c>
      <c r="D699" s="149" t="str">
        <f>+VLOOKUP($A699,mUNICIPIOS!$B$4:$F$343,2,0)</f>
        <v>El Progreso</v>
      </c>
      <c r="E699" s="149">
        <f>+VLOOKUP($A699,mUNICIPIOS!$B$4:$F$343,3,0)</f>
        <v>202</v>
      </c>
      <c r="F699" s="149" t="str">
        <f>+VLOOKUP($A699,mUNICIPIOS!$B$4:$F$343,4,0)</f>
        <v>Morazán</v>
      </c>
      <c r="G699" s="139" t="str">
        <f t="shared" ref="G699:K699" si="677">+G661</f>
        <v>02</v>
      </c>
      <c r="H699" t="str">
        <f t="shared" si="677"/>
        <v>IIC</v>
      </c>
      <c r="I699" t="str">
        <f t="shared" si="677"/>
        <v>Índice de Información a la Ciudadanía</v>
      </c>
      <c r="J699" t="str">
        <f t="shared" si="677"/>
        <v>02-03</v>
      </c>
      <c r="K699" t="str">
        <f t="shared" si="677"/>
        <v>Información pública de oficio actualizada y disponible de acuerdo a la LAIP y uso de internet.</v>
      </c>
      <c r="L699" s="150">
        <f>+VLOOKUP($E699,IIC_2018!$B$8:$Q$347,9,0)</f>
        <v>0.65999999999999992</v>
      </c>
      <c r="M699" s="142" t="str">
        <f>+VLOOKUP($E699,IIC_2018!$B$8:$Q$347,10,0)</f>
        <v>Medio alto</v>
      </c>
    </row>
    <row r="700" spans="1:13" x14ac:dyDescent="0.3">
      <c r="A700" s="139">
        <f t="shared" si="661"/>
        <v>19</v>
      </c>
      <c r="B700" s="148">
        <f t="shared" si="663"/>
        <v>10</v>
      </c>
      <c r="D700" s="149" t="str">
        <f>+VLOOKUP($A700,mUNICIPIOS!$B$4:$F$343,2,0)</f>
        <v>El Progreso</v>
      </c>
      <c r="E700" s="149">
        <f>+VLOOKUP($A700,mUNICIPIOS!$B$4:$F$343,3,0)</f>
        <v>202</v>
      </c>
      <c r="F700" s="149" t="str">
        <f>+VLOOKUP($A700,mUNICIPIOS!$B$4:$F$343,4,0)</f>
        <v>Morazán</v>
      </c>
      <c r="G700" s="139" t="str">
        <f t="shared" ref="G700:K700" si="678">+G662</f>
        <v>02</v>
      </c>
      <c r="H700" t="str">
        <f t="shared" si="678"/>
        <v>IIC</v>
      </c>
      <c r="I700" t="str">
        <f t="shared" si="678"/>
        <v>Índice de Información a la Ciudadanía</v>
      </c>
      <c r="J700" t="str">
        <f t="shared" si="678"/>
        <v>02-04</v>
      </c>
      <c r="K700" t="str">
        <f t="shared" si="678"/>
        <v>Relación del monto contratado por medio de Guate compras con el total del presupuesto de egresos vigente.</v>
      </c>
      <c r="L700" s="150">
        <f>+VLOOKUP($E700,IIC_2018!$B$8:$Q$347,12,0)</f>
        <v>0.54416944242588494</v>
      </c>
      <c r="M700" s="142" t="str">
        <f>+VLOOKUP($E700,IIC_2018!$B$8:$Q$347,13,0)</f>
        <v>Medio</v>
      </c>
    </row>
    <row r="701" spans="1:13" x14ac:dyDescent="0.3">
      <c r="A701" s="139">
        <f t="shared" si="661"/>
        <v>19</v>
      </c>
      <c r="B701" s="148">
        <f t="shared" si="663"/>
        <v>11</v>
      </c>
      <c r="D701" s="149" t="str">
        <f>+VLOOKUP($A701,mUNICIPIOS!$B$4:$F$343,2,0)</f>
        <v>El Progreso</v>
      </c>
      <c r="E701" s="149">
        <f>+VLOOKUP($A701,mUNICIPIOS!$B$4:$F$343,3,0)</f>
        <v>202</v>
      </c>
      <c r="F701" s="149" t="str">
        <f>+VLOOKUP($A701,mUNICIPIOS!$B$4:$F$343,4,0)</f>
        <v>Morazán</v>
      </c>
      <c r="G701" s="139" t="str">
        <f t="shared" ref="G701:K701" si="679">+G663</f>
        <v>02</v>
      </c>
      <c r="H701" t="str">
        <f t="shared" si="679"/>
        <v>IIC</v>
      </c>
      <c r="I701" t="str">
        <f t="shared" si="679"/>
        <v>Índice de Información a la Ciudadanía</v>
      </c>
      <c r="J701" t="str">
        <f t="shared" si="679"/>
        <v>INDICE</v>
      </c>
      <c r="K701">
        <f t="shared" si="679"/>
        <v>0</v>
      </c>
      <c r="L701" s="150">
        <f>+VLOOKUP($E701,IIC_2018!$B$8:$Q$347,15,0)</f>
        <v>0.40104236060647125</v>
      </c>
      <c r="M701" s="142" t="str">
        <f>+VLOOKUP($E701,IIC_2018!$B$8:$Q$347,16,0)</f>
        <v>Medio</v>
      </c>
    </row>
    <row r="702" spans="1:13" x14ac:dyDescent="0.3">
      <c r="A702" s="139">
        <f t="shared" si="661"/>
        <v>19</v>
      </c>
      <c r="B702" s="148">
        <f t="shared" si="663"/>
        <v>12</v>
      </c>
      <c r="D702" s="149" t="str">
        <f>+VLOOKUP($A702,mUNICIPIOS!$B$4:$F$343,2,0)</f>
        <v>El Progreso</v>
      </c>
      <c r="E702" s="149">
        <f>+VLOOKUP($A702,mUNICIPIOS!$B$4:$F$343,3,0)</f>
        <v>202</v>
      </c>
      <c r="F702" s="149" t="str">
        <f>+VLOOKUP($A702,mUNICIPIOS!$B$4:$F$343,4,0)</f>
        <v>Morazán</v>
      </c>
      <c r="G702" s="139" t="str">
        <f t="shared" ref="G702:K702" si="680">+G664</f>
        <v>03</v>
      </c>
      <c r="H702" t="str">
        <f t="shared" si="680"/>
        <v>ISP</v>
      </c>
      <c r="I702" t="str">
        <f t="shared" si="680"/>
        <v>Índice de Servicios Públicos</v>
      </c>
      <c r="J702" t="str">
        <f t="shared" si="680"/>
        <v>03-01</v>
      </c>
      <c r="K702" t="str">
        <f t="shared" si="680"/>
        <v>Cobertura del servicio público de agua</v>
      </c>
      <c r="L702" s="150">
        <f>+VLOOKUP($E702,ISP_2018!$B$8:$T$347,3,0)</f>
        <v>0.26831421006178285</v>
      </c>
      <c r="M702" s="142" t="str">
        <f>+VLOOKUP($E702,ISP_2018!$B$8:$T$347,4,0)</f>
        <v>Medio bajo</v>
      </c>
    </row>
    <row r="703" spans="1:13" x14ac:dyDescent="0.3">
      <c r="A703" s="139">
        <f t="shared" si="661"/>
        <v>19</v>
      </c>
      <c r="B703" s="148">
        <f t="shared" si="663"/>
        <v>13</v>
      </c>
      <c r="D703" s="149" t="str">
        <f>+VLOOKUP($A703,mUNICIPIOS!$B$4:$F$343,2,0)</f>
        <v>El Progreso</v>
      </c>
      <c r="E703" s="149">
        <f>+VLOOKUP($A703,mUNICIPIOS!$B$4:$F$343,3,0)</f>
        <v>202</v>
      </c>
      <c r="F703" s="149" t="str">
        <f>+VLOOKUP($A703,mUNICIPIOS!$B$4:$F$343,4,0)</f>
        <v>Morazán</v>
      </c>
      <c r="G703" s="139" t="str">
        <f t="shared" ref="G703:K703" si="681">+G665</f>
        <v>03</v>
      </c>
      <c r="H703" t="str">
        <f t="shared" si="681"/>
        <v>ISP</v>
      </c>
      <c r="I703" t="str">
        <f t="shared" si="681"/>
        <v>Índice de Servicios Públicos</v>
      </c>
      <c r="J703" t="str">
        <f t="shared" si="681"/>
        <v>03-02</v>
      </c>
      <c r="K703" t="str">
        <f t="shared" si="681"/>
        <v>Control de la calidad del servicio público de agua</v>
      </c>
      <c r="L703" s="150">
        <f>+VLOOKUP($E703,ISP_2018!$B$8:$T$347,6,0)</f>
        <v>0</v>
      </c>
      <c r="M703" s="142" t="str">
        <f>+VLOOKUP($E703,ISP_2018!$B$8:$T$347,7,0)</f>
        <v>Bajo</v>
      </c>
    </row>
    <row r="704" spans="1:13" x14ac:dyDescent="0.3">
      <c r="A704" s="139">
        <f t="shared" si="661"/>
        <v>19</v>
      </c>
      <c r="B704" s="148">
        <f t="shared" si="663"/>
        <v>14</v>
      </c>
      <c r="D704" s="149" t="str">
        <f>+VLOOKUP($A704,mUNICIPIOS!$B$4:$F$343,2,0)</f>
        <v>El Progreso</v>
      </c>
      <c r="E704" s="149">
        <f>+VLOOKUP($A704,mUNICIPIOS!$B$4:$F$343,3,0)</f>
        <v>202</v>
      </c>
      <c r="F704" s="149" t="str">
        <f>+VLOOKUP($A704,mUNICIPIOS!$B$4:$F$343,4,0)</f>
        <v>Morazán</v>
      </c>
      <c r="G704" s="139" t="str">
        <f t="shared" ref="G704:K704" si="682">+G666</f>
        <v>03</v>
      </c>
      <c r="H704" t="str">
        <f t="shared" si="682"/>
        <v>ISP</v>
      </c>
      <c r="I704" t="str">
        <f t="shared" si="682"/>
        <v>Índice de Servicios Públicos</v>
      </c>
      <c r="J704" t="str">
        <f t="shared" si="682"/>
        <v>03-03</v>
      </c>
      <c r="K704" t="str">
        <f t="shared" si="682"/>
        <v>Disposición  y tratamiento  de aguas residuales</v>
      </c>
      <c r="L704" s="150">
        <f>+VLOOKUP($E704,ISP_2018!$B$8:$T$347,9,0)</f>
        <v>0</v>
      </c>
      <c r="M704" s="142" t="str">
        <f>+VLOOKUP($E704,ISP_2018!$B$8:$T$347,10,0)</f>
        <v>Bajo</v>
      </c>
    </row>
    <row r="705" spans="1:13" x14ac:dyDescent="0.3">
      <c r="A705" s="139">
        <f t="shared" si="661"/>
        <v>19</v>
      </c>
      <c r="B705" s="148">
        <f t="shared" si="663"/>
        <v>15</v>
      </c>
      <c r="D705" s="149" t="str">
        <f>+VLOOKUP($A705,mUNICIPIOS!$B$4:$F$343,2,0)</f>
        <v>El Progreso</v>
      </c>
      <c r="E705" s="149">
        <f>+VLOOKUP($A705,mUNICIPIOS!$B$4:$F$343,3,0)</f>
        <v>202</v>
      </c>
      <c r="F705" s="149" t="str">
        <f>+VLOOKUP($A705,mUNICIPIOS!$B$4:$F$343,4,0)</f>
        <v>Morazán</v>
      </c>
      <c r="G705" s="139" t="str">
        <f t="shared" ref="G705:K705" si="683">+G667</f>
        <v>03</v>
      </c>
      <c r="H705" t="str">
        <f t="shared" si="683"/>
        <v>ISP</v>
      </c>
      <c r="I705" t="str">
        <f t="shared" si="683"/>
        <v>Índice de Servicios Públicos</v>
      </c>
      <c r="J705" t="str">
        <f t="shared" si="683"/>
        <v>03-04</v>
      </c>
      <c r="K705" t="str">
        <f t="shared" si="683"/>
        <v>Gestión y manejo de los residuos y desechos sólidos</v>
      </c>
      <c r="L705" s="150">
        <f>+VLOOKUP($E705,ISP_2018!$B$8:$T$347,12,0)</f>
        <v>3.5826723479453357E-2</v>
      </c>
      <c r="M705" s="142" t="str">
        <f>+VLOOKUP($E705,ISP_2018!$B$8:$T$347,13,0)</f>
        <v>Bajo</v>
      </c>
    </row>
    <row r="706" spans="1:13" x14ac:dyDescent="0.3">
      <c r="A706" s="139">
        <f t="shared" si="661"/>
        <v>19</v>
      </c>
      <c r="B706" s="148">
        <f t="shared" si="663"/>
        <v>16</v>
      </c>
      <c r="D706" s="149" t="str">
        <f>+VLOOKUP($A706,mUNICIPIOS!$B$4:$F$343,2,0)</f>
        <v>El Progreso</v>
      </c>
      <c r="E706" s="149">
        <f>+VLOOKUP($A706,mUNICIPIOS!$B$4:$F$343,3,0)</f>
        <v>202</v>
      </c>
      <c r="F706" s="149" t="str">
        <f>+VLOOKUP($A706,mUNICIPIOS!$B$4:$F$343,4,0)</f>
        <v>Morazán</v>
      </c>
      <c r="G706" s="139" t="str">
        <f t="shared" ref="G706:K706" si="684">+G668</f>
        <v>03</v>
      </c>
      <c r="H706" t="str">
        <f t="shared" si="684"/>
        <v>ISP</v>
      </c>
      <c r="I706" t="str">
        <f t="shared" si="684"/>
        <v>Índice de Servicios Públicos</v>
      </c>
      <c r="J706" t="str">
        <f t="shared" si="684"/>
        <v>03-05</v>
      </c>
      <c r="K706" t="str">
        <f t="shared" si="684"/>
        <v>Gestión de servicios públicos municipales</v>
      </c>
      <c r="L706" s="150">
        <f>+VLOOKUP($E706,ISP_2018!$B$8:$T$347,15,0)</f>
        <v>0</v>
      </c>
      <c r="M706" s="142" t="str">
        <f>+VLOOKUP($E706,ISP_2018!$B$8:$T$347,16,0)</f>
        <v>Bajo</v>
      </c>
    </row>
    <row r="707" spans="1:13" x14ac:dyDescent="0.3">
      <c r="A707" s="139">
        <f t="shared" si="661"/>
        <v>19</v>
      </c>
      <c r="B707" s="148">
        <f t="shared" si="663"/>
        <v>17</v>
      </c>
      <c r="D707" s="149" t="str">
        <f>+VLOOKUP($A707,mUNICIPIOS!$B$4:$F$343,2,0)</f>
        <v>El Progreso</v>
      </c>
      <c r="E707" s="149">
        <f>+VLOOKUP($A707,mUNICIPIOS!$B$4:$F$343,3,0)</f>
        <v>202</v>
      </c>
      <c r="F707" s="149" t="str">
        <f>+VLOOKUP($A707,mUNICIPIOS!$B$4:$F$343,4,0)</f>
        <v>Morazán</v>
      </c>
      <c r="G707" s="139" t="str">
        <f t="shared" ref="G707:K707" si="685">+G669</f>
        <v>03</v>
      </c>
      <c r="H707" t="str">
        <f t="shared" si="685"/>
        <v>ISP</v>
      </c>
      <c r="I707" t="str">
        <f t="shared" si="685"/>
        <v>Índice de Servicios Públicos</v>
      </c>
      <c r="J707" t="str">
        <f t="shared" si="685"/>
        <v>INDICE</v>
      </c>
      <c r="K707">
        <f t="shared" si="685"/>
        <v>0</v>
      </c>
      <c r="L707" s="150">
        <f>+VLOOKUP($E707,ISP_2018!$B$8:$T$347,18,0)</f>
        <v>3.3996765702068957E-2</v>
      </c>
      <c r="M707" s="142" t="str">
        <f>+VLOOKUP($E707,ISP_2018!$B$8:$T$347,19,0)</f>
        <v>Bajo</v>
      </c>
    </row>
    <row r="708" spans="1:13" x14ac:dyDescent="0.3">
      <c r="A708" s="139">
        <f t="shared" si="661"/>
        <v>19</v>
      </c>
      <c r="B708" s="148">
        <f t="shared" si="663"/>
        <v>18</v>
      </c>
      <c r="D708" s="149" t="str">
        <f>+VLOOKUP($A708,mUNICIPIOS!$B$4:$F$343,2,0)</f>
        <v>El Progreso</v>
      </c>
      <c r="E708" s="149">
        <f>+VLOOKUP($A708,mUNICIPIOS!$B$4:$F$343,3,0)</f>
        <v>202</v>
      </c>
      <c r="F708" s="149" t="str">
        <f>+VLOOKUP($A708,mUNICIPIOS!$B$4:$F$343,4,0)</f>
        <v>Morazán</v>
      </c>
      <c r="G708" s="139" t="str">
        <f t="shared" ref="G708:K708" si="686">+G670</f>
        <v>04</v>
      </c>
      <c r="H708" t="str">
        <f t="shared" si="686"/>
        <v>IGA</v>
      </c>
      <c r="I708" t="str">
        <f t="shared" si="686"/>
        <v>Índice de Gestión Administrativa</v>
      </c>
      <c r="J708" t="str">
        <f t="shared" si="686"/>
        <v>04-01</v>
      </c>
      <c r="K708" t="str">
        <f t="shared" si="686"/>
        <v>Existencia de elementos de atención municipal orientada al vecino</v>
      </c>
      <c r="L708" s="150">
        <f>+VLOOKUP($E708,IGA_2018!$B$8:$N$347,3,0)</f>
        <v>0</v>
      </c>
      <c r="M708" s="142" t="str">
        <f>+VLOOKUP($E708,IGA_2018!$B$8:$N$347,4,0)</f>
        <v>Bajo</v>
      </c>
    </row>
    <row r="709" spans="1:13" x14ac:dyDescent="0.3">
      <c r="A709" s="139">
        <f t="shared" si="661"/>
        <v>19</v>
      </c>
      <c r="B709" s="148">
        <f t="shared" si="663"/>
        <v>19</v>
      </c>
      <c r="D709" s="149" t="str">
        <f>+VLOOKUP($A709,mUNICIPIOS!$B$4:$F$343,2,0)</f>
        <v>El Progreso</v>
      </c>
      <c r="E709" s="149">
        <f>+VLOOKUP($A709,mUNICIPIOS!$B$4:$F$343,3,0)</f>
        <v>202</v>
      </c>
      <c r="F709" s="149" t="str">
        <f>+VLOOKUP($A709,mUNICIPIOS!$B$4:$F$343,4,0)</f>
        <v>Morazán</v>
      </c>
      <c r="G709" s="139" t="str">
        <f t="shared" ref="G709:K709" si="687">+G671</f>
        <v>04</v>
      </c>
      <c r="H709" t="str">
        <f t="shared" si="687"/>
        <v>IGA</v>
      </c>
      <c r="I709" t="str">
        <f t="shared" si="687"/>
        <v>Índice de Gestión Administrativa</v>
      </c>
      <c r="J709" t="str">
        <f t="shared" si="687"/>
        <v>04-02</v>
      </c>
      <c r="K709" t="str">
        <f t="shared" si="687"/>
        <v>Gestión del recurso humano.</v>
      </c>
      <c r="L709" s="150">
        <f>+VLOOKUP($E709,IGA_2018!$B$8:$N$347,6,0)</f>
        <v>0.49549317537986109</v>
      </c>
      <c r="M709" s="142" t="str">
        <f>+VLOOKUP($E709,IGA_2018!$B$8:$N$347,7,0)</f>
        <v>Medio</v>
      </c>
    </row>
    <row r="710" spans="1:13" x14ac:dyDescent="0.3">
      <c r="A710" s="139">
        <f t="shared" si="661"/>
        <v>19</v>
      </c>
      <c r="B710" s="148">
        <f t="shared" si="663"/>
        <v>20</v>
      </c>
      <c r="D710" s="149" t="str">
        <f>+VLOOKUP($A710,mUNICIPIOS!$B$4:$F$343,2,0)</f>
        <v>El Progreso</v>
      </c>
      <c r="E710" s="149">
        <f>+VLOOKUP($A710,mUNICIPIOS!$B$4:$F$343,3,0)</f>
        <v>202</v>
      </c>
      <c r="F710" s="149" t="str">
        <f>+VLOOKUP($A710,mUNICIPIOS!$B$4:$F$343,4,0)</f>
        <v>Morazán</v>
      </c>
      <c r="G710" s="139" t="str">
        <f t="shared" ref="G710:K710" si="688">+G672</f>
        <v>04</v>
      </c>
      <c r="H710" t="str">
        <f t="shared" si="688"/>
        <v>IGA</v>
      </c>
      <c r="I710" t="str">
        <f t="shared" si="688"/>
        <v>Índice de Gestión Administrativa</v>
      </c>
      <c r="J710" t="str">
        <f t="shared" si="688"/>
        <v>04-03</v>
      </c>
      <c r="K710" t="str">
        <f t="shared" si="688"/>
        <v>Existencia de oficinas municipales con instrumentos de gestión.</v>
      </c>
      <c r="L710" s="150">
        <f>+VLOOKUP($E710,IGA_2018!$B$8:$N$347,9,0)</f>
        <v>0</v>
      </c>
      <c r="M710" s="142" t="str">
        <f>+VLOOKUP($E710,IGA_2018!$B$8:$N$347,10,0)</f>
        <v>Bajo</v>
      </c>
    </row>
    <row r="711" spans="1:13" x14ac:dyDescent="0.3">
      <c r="A711" s="139">
        <f t="shared" si="661"/>
        <v>19</v>
      </c>
      <c r="B711" s="148">
        <f t="shared" si="663"/>
        <v>21</v>
      </c>
      <c r="D711" s="149" t="str">
        <f>+VLOOKUP($A711,mUNICIPIOS!$B$4:$F$343,2,0)</f>
        <v>El Progreso</v>
      </c>
      <c r="E711" s="149">
        <f>+VLOOKUP($A711,mUNICIPIOS!$B$4:$F$343,3,0)</f>
        <v>202</v>
      </c>
      <c r="F711" s="149" t="str">
        <f>+VLOOKUP($A711,mUNICIPIOS!$B$4:$F$343,4,0)</f>
        <v>Morazán</v>
      </c>
      <c r="G711" s="139" t="str">
        <f t="shared" ref="G711:K711" si="689">+G673</f>
        <v>04</v>
      </c>
      <c r="H711" t="str">
        <f t="shared" si="689"/>
        <v>IGA</v>
      </c>
      <c r="I711" t="str">
        <f t="shared" si="689"/>
        <v>Índice de Gestión Administrativa</v>
      </c>
      <c r="J711" t="str">
        <f t="shared" si="689"/>
        <v>INDICE</v>
      </c>
      <c r="K711">
        <f t="shared" si="689"/>
        <v>0</v>
      </c>
      <c r="L711" s="150">
        <f>+VLOOKUP($E711,IGA_2018!$B$8:$N$347,12,0)</f>
        <v>0.17342261138295137</v>
      </c>
      <c r="M711" s="142" t="str">
        <f>+VLOOKUP($E711,IGA_2018!$B$8:$N$347,13,0)</f>
        <v>Bajo</v>
      </c>
    </row>
    <row r="712" spans="1:13" x14ac:dyDescent="0.3">
      <c r="A712" s="139">
        <f t="shared" si="661"/>
        <v>19</v>
      </c>
      <c r="B712" s="148">
        <f t="shared" si="663"/>
        <v>22</v>
      </c>
      <c r="D712" s="149" t="str">
        <f>+VLOOKUP($A712,mUNICIPIOS!$B$4:$F$343,2,0)</f>
        <v>El Progreso</v>
      </c>
      <c r="E712" s="149">
        <f>+VLOOKUP($A712,mUNICIPIOS!$B$4:$F$343,3,0)</f>
        <v>202</v>
      </c>
      <c r="F712" s="149" t="str">
        <f>+VLOOKUP($A712,mUNICIPIOS!$B$4:$F$343,4,0)</f>
        <v>Morazán</v>
      </c>
      <c r="G712" s="139" t="str">
        <f t="shared" ref="G712:K712" si="690">+G674</f>
        <v>05</v>
      </c>
      <c r="H712" t="str">
        <f t="shared" si="690"/>
        <v>IGF</v>
      </c>
      <c r="I712" t="str">
        <f t="shared" si="690"/>
        <v>Índice de Gestión Financiera</v>
      </c>
      <c r="J712" t="str">
        <f t="shared" si="690"/>
        <v>05-01</v>
      </c>
      <c r="K712" t="str">
        <f t="shared" si="690"/>
        <v>Autonomía financiera municipal</v>
      </c>
      <c r="L712" s="150">
        <f>+VLOOKUP($E712,IGF_2018!$B$8:$Z$347,3,0)</f>
        <v>8.991761851406932E-2</v>
      </c>
      <c r="M712" s="142" t="str">
        <f>+VLOOKUP($E712,IGF_2018!$B$8:$Z$347,4,0)</f>
        <v>Bajo</v>
      </c>
    </row>
    <row r="713" spans="1:13" x14ac:dyDescent="0.3">
      <c r="A713" s="139">
        <f t="shared" si="661"/>
        <v>19</v>
      </c>
      <c r="B713" s="148">
        <f t="shared" si="663"/>
        <v>23</v>
      </c>
      <c r="D713" s="149" t="str">
        <f>+VLOOKUP($A713,mUNICIPIOS!$B$4:$F$343,2,0)</f>
        <v>El Progreso</v>
      </c>
      <c r="E713" s="149">
        <f>+VLOOKUP($A713,mUNICIPIOS!$B$4:$F$343,3,0)</f>
        <v>202</v>
      </c>
      <c r="F713" s="149" t="str">
        <f>+VLOOKUP($A713,mUNICIPIOS!$B$4:$F$343,4,0)</f>
        <v>Morazán</v>
      </c>
      <c r="G713" s="139" t="str">
        <f t="shared" ref="G713:K713" si="691">+G675</f>
        <v>05</v>
      </c>
      <c r="H713" t="str">
        <f t="shared" si="691"/>
        <v>IGF</v>
      </c>
      <c r="I713" t="str">
        <f t="shared" si="691"/>
        <v>Índice de Gestión Financiera</v>
      </c>
      <c r="J713" t="str">
        <f t="shared" si="691"/>
        <v>05-02</v>
      </c>
      <c r="K713" t="str">
        <f t="shared" si="691"/>
        <v xml:space="preserve">Ingresos propios por habitante -sin regalías- </v>
      </c>
      <c r="L713" s="150">
        <f>+VLOOKUP($E713,IGF_2018!$B$8:$Z$347,6,0)</f>
        <v>0.10062535073980906</v>
      </c>
      <c r="M713" s="142" t="str">
        <f>+VLOOKUP($E713,IGF_2018!$B$8:$Z$347,7,0)</f>
        <v>Bajo</v>
      </c>
    </row>
    <row r="714" spans="1:13" x14ac:dyDescent="0.3">
      <c r="A714" s="139">
        <f t="shared" si="661"/>
        <v>19</v>
      </c>
      <c r="B714" s="148">
        <f t="shared" si="663"/>
        <v>24</v>
      </c>
      <c r="D714" s="149" t="str">
        <f>+VLOOKUP($A714,mUNICIPIOS!$B$4:$F$343,2,0)</f>
        <v>El Progreso</v>
      </c>
      <c r="E714" s="149">
        <f>+VLOOKUP($A714,mUNICIPIOS!$B$4:$F$343,3,0)</f>
        <v>202</v>
      </c>
      <c r="F714" s="149" t="str">
        <f>+VLOOKUP($A714,mUNICIPIOS!$B$4:$F$343,4,0)</f>
        <v>Morazán</v>
      </c>
      <c r="G714" s="139" t="str">
        <f t="shared" ref="G714:K714" si="692">+G676</f>
        <v>05</v>
      </c>
      <c r="H714" t="str">
        <f t="shared" si="692"/>
        <v>IGF</v>
      </c>
      <c r="I714" t="str">
        <f t="shared" si="692"/>
        <v>Índice de Gestión Financiera</v>
      </c>
      <c r="J714" t="str">
        <f t="shared" si="692"/>
        <v>05-03</v>
      </c>
      <c r="K714" t="str">
        <f t="shared" si="692"/>
        <v>Ingresos del IUSI en relación a los ingresos propios -sin regalías-</v>
      </c>
      <c r="L714" s="150">
        <f>+VLOOKUP($E714,IGF_2018!$B$8:$Z$347,9,0)</f>
        <v>0.12642060222113297</v>
      </c>
      <c r="M714" s="142" t="str">
        <f>+VLOOKUP($E714,IGF_2018!$B$8:$Z$347,10,0)</f>
        <v>Bajo</v>
      </c>
    </row>
    <row r="715" spans="1:13" x14ac:dyDescent="0.3">
      <c r="A715" s="139">
        <f t="shared" si="661"/>
        <v>19</v>
      </c>
      <c r="B715" s="148">
        <f t="shared" si="663"/>
        <v>25</v>
      </c>
      <c r="D715" s="149" t="str">
        <f>+VLOOKUP($A715,mUNICIPIOS!$B$4:$F$343,2,0)</f>
        <v>El Progreso</v>
      </c>
      <c r="E715" s="149">
        <f>+VLOOKUP($A715,mUNICIPIOS!$B$4:$F$343,3,0)</f>
        <v>202</v>
      </c>
      <c r="F715" s="149" t="str">
        <f>+VLOOKUP($A715,mUNICIPIOS!$B$4:$F$343,4,0)</f>
        <v>Morazán</v>
      </c>
      <c r="G715" s="139" t="str">
        <f t="shared" ref="G715:K715" si="693">+G677</f>
        <v>05</v>
      </c>
      <c r="H715" t="str">
        <f t="shared" si="693"/>
        <v>IGF</v>
      </c>
      <c r="I715" t="str">
        <f t="shared" si="693"/>
        <v>Índice de Gestión Financiera</v>
      </c>
      <c r="J715" t="str">
        <f t="shared" si="693"/>
        <v>05-04</v>
      </c>
      <c r="K715" t="str">
        <f t="shared" si="693"/>
        <v>Inversión anual en capital fijo por habitante</v>
      </c>
      <c r="L715" s="150">
        <f>+VLOOKUP($E715,IGF_2018!$B$8:$Z$347,12,0)</f>
        <v>0.20509982081515551</v>
      </c>
      <c r="M715" s="142" t="str">
        <f>+VLOOKUP($E715,IGF_2018!$B$8:$Z$347,13,0)</f>
        <v>Medio bajo</v>
      </c>
    </row>
    <row r="716" spans="1:13" x14ac:dyDescent="0.3">
      <c r="A716" s="139">
        <f t="shared" si="661"/>
        <v>19</v>
      </c>
      <c r="B716" s="148">
        <f t="shared" si="663"/>
        <v>26</v>
      </c>
      <c r="D716" s="149" t="str">
        <f>+VLOOKUP($A716,mUNICIPIOS!$B$4:$F$343,2,0)</f>
        <v>El Progreso</v>
      </c>
      <c r="E716" s="149">
        <f>+VLOOKUP($A716,mUNICIPIOS!$B$4:$F$343,3,0)</f>
        <v>202</v>
      </c>
      <c r="F716" s="149" t="str">
        <f>+VLOOKUP($A716,mUNICIPIOS!$B$4:$F$343,4,0)</f>
        <v>Morazán</v>
      </c>
      <c r="G716" s="139" t="str">
        <f t="shared" ref="G716:K716" si="694">+G678</f>
        <v>05</v>
      </c>
      <c r="H716" t="str">
        <f t="shared" si="694"/>
        <v>IGF</v>
      </c>
      <c r="I716" t="str">
        <f t="shared" si="694"/>
        <v>Índice de Gestión Financiera</v>
      </c>
      <c r="J716" t="str">
        <f t="shared" si="694"/>
        <v>05-05</v>
      </c>
      <c r="K716" t="str">
        <f t="shared" si="694"/>
        <v>Inversión anual en capital fijo con recursos percibidos por ingresos propios</v>
      </c>
      <c r="L716" s="150">
        <f>+VLOOKUP($E716,IGF_2018!$B$8:$Z$347,15,0)</f>
        <v>0.25498021244149316</v>
      </c>
      <c r="M716" s="142" t="str">
        <f>+VLOOKUP($E716,IGF_2018!$B$8:$Z$347,16,0)</f>
        <v>Medio bajo</v>
      </c>
    </row>
    <row r="717" spans="1:13" x14ac:dyDescent="0.3">
      <c r="A717" s="139">
        <f t="shared" si="661"/>
        <v>19</v>
      </c>
      <c r="B717" s="148">
        <f t="shared" si="663"/>
        <v>27</v>
      </c>
      <c r="D717" s="149" t="str">
        <f>+VLOOKUP($A717,mUNICIPIOS!$B$4:$F$343,2,0)</f>
        <v>El Progreso</v>
      </c>
      <c r="E717" s="149">
        <f>+VLOOKUP($A717,mUNICIPIOS!$B$4:$F$343,3,0)</f>
        <v>202</v>
      </c>
      <c r="F717" s="149" t="str">
        <f>+VLOOKUP($A717,mUNICIPIOS!$B$4:$F$343,4,0)</f>
        <v>Morazán</v>
      </c>
      <c r="G717" s="139" t="str">
        <f t="shared" ref="G717:K717" si="695">+G679</f>
        <v>05</v>
      </c>
      <c r="H717" t="str">
        <f t="shared" si="695"/>
        <v>IGF</v>
      </c>
      <c r="I717" t="str">
        <f t="shared" si="695"/>
        <v>Índice de Gestión Financiera</v>
      </c>
      <c r="J717" t="str">
        <f t="shared" si="695"/>
        <v>05-06</v>
      </c>
      <c r="K717" t="str">
        <f t="shared" si="695"/>
        <v xml:space="preserve">Inversión anual en capital fijo con recursos percibidos por transferencias del Gobierno Central </v>
      </c>
      <c r="L717" s="150">
        <f>+VLOOKUP($E717,IGF_2018!$B$8:$Z$347,18,0)</f>
        <v>0.33860100705489854</v>
      </c>
      <c r="M717" s="142" t="str">
        <f>+VLOOKUP($E717,IGF_2018!$B$8:$Z$347,19,0)</f>
        <v>Medio bajo</v>
      </c>
    </row>
    <row r="718" spans="1:13" x14ac:dyDescent="0.3">
      <c r="A718" s="139">
        <f t="shared" si="661"/>
        <v>19</v>
      </c>
      <c r="B718" s="148">
        <f t="shared" si="663"/>
        <v>28</v>
      </c>
      <c r="D718" s="149" t="str">
        <f>+VLOOKUP($A718,mUNICIPIOS!$B$4:$F$343,2,0)</f>
        <v>El Progreso</v>
      </c>
      <c r="E718" s="149">
        <f>+VLOOKUP($A718,mUNICIPIOS!$B$4:$F$343,3,0)</f>
        <v>202</v>
      </c>
      <c r="F718" s="149" t="str">
        <f>+VLOOKUP($A718,mUNICIPIOS!$B$4:$F$343,4,0)</f>
        <v>Morazán</v>
      </c>
      <c r="G718" s="139" t="str">
        <f t="shared" ref="G718:K718" si="696">+G680</f>
        <v>05</v>
      </c>
      <c r="H718" t="str">
        <f t="shared" si="696"/>
        <v>IGF</v>
      </c>
      <c r="I718" t="str">
        <f t="shared" si="696"/>
        <v>Índice de Gestión Financiera</v>
      </c>
      <c r="J718" t="str">
        <f t="shared" si="696"/>
        <v>05-07</v>
      </c>
      <c r="K718" t="str">
        <f t="shared" si="696"/>
        <v>Financiamiento por endeudamiento municipal</v>
      </c>
      <c r="L718" s="150">
        <f>+VLOOKUP($E718,IGF_2018!$B$8:$Z$347,21,0)</f>
        <v>1</v>
      </c>
      <c r="M718" s="142" t="str">
        <f>+VLOOKUP($E718,IGF_2018!$B$8:$Z$347,22,0)</f>
        <v>Alto</v>
      </c>
    </row>
    <row r="719" spans="1:13" x14ac:dyDescent="0.3">
      <c r="A719" s="139">
        <f t="shared" si="661"/>
        <v>19</v>
      </c>
      <c r="B719" s="148">
        <f t="shared" si="663"/>
        <v>29</v>
      </c>
      <c r="D719" s="149" t="str">
        <f>+VLOOKUP($A719,mUNICIPIOS!$B$4:$F$343,2,0)</f>
        <v>El Progreso</v>
      </c>
      <c r="E719" s="149">
        <f>+VLOOKUP($A719,mUNICIPIOS!$B$4:$F$343,3,0)</f>
        <v>202</v>
      </c>
      <c r="F719" s="149" t="str">
        <f>+VLOOKUP($A719,mUNICIPIOS!$B$4:$F$343,4,0)</f>
        <v>Morazán</v>
      </c>
      <c r="G719" s="139" t="str">
        <f t="shared" ref="G719:K719" si="697">+G681</f>
        <v>05</v>
      </c>
      <c r="H719" t="str">
        <f t="shared" si="697"/>
        <v>IGF</v>
      </c>
      <c r="I719" t="str">
        <f t="shared" si="697"/>
        <v>Índice de Gestión Financiera</v>
      </c>
      <c r="J719" t="str">
        <f t="shared" si="697"/>
        <v>INDICE</v>
      </c>
      <c r="K719">
        <f t="shared" si="697"/>
        <v>0</v>
      </c>
      <c r="L719" s="150">
        <f>+VLOOKUP($E719,IGF_2018!$B$8:$Z$347,24,0)</f>
        <v>0.33061875810404373</v>
      </c>
      <c r="M719" s="142" t="str">
        <f>+VLOOKUP($E719,IGF_2018!$B$8:$Z$347,25,0)</f>
        <v>Medio bajo</v>
      </c>
    </row>
    <row r="720" spans="1:13" x14ac:dyDescent="0.3">
      <c r="A720" s="139">
        <f t="shared" si="661"/>
        <v>19</v>
      </c>
      <c r="B720" s="148">
        <f t="shared" si="663"/>
        <v>30</v>
      </c>
      <c r="D720" s="149" t="str">
        <f>+VLOOKUP($A720,mUNICIPIOS!$B$4:$F$343,2,0)</f>
        <v>El Progreso</v>
      </c>
      <c r="E720" s="149">
        <f>+VLOOKUP($A720,mUNICIPIOS!$B$4:$F$343,3,0)</f>
        <v>202</v>
      </c>
      <c r="F720" s="149" t="str">
        <f>+VLOOKUP($A720,mUNICIPIOS!$B$4:$F$343,4,0)</f>
        <v>Morazán</v>
      </c>
      <c r="G720" s="139" t="str">
        <f t="shared" ref="G720:K720" si="698">+G682</f>
        <v>06</v>
      </c>
      <c r="H720" t="str">
        <f t="shared" si="698"/>
        <v>IGE</v>
      </c>
      <c r="I720" t="str">
        <f t="shared" si="698"/>
        <v>Índice de Gestión Estratégica</v>
      </c>
      <c r="J720" t="str">
        <f t="shared" si="698"/>
        <v>06-01</v>
      </c>
      <c r="K720" t="str">
        <f t="shared" si="698"/>
        <v>Ejecución del Plan Operativo Anual  (POA)</v>
      </c>
      <c r="L720" s="150">
        <f>+VLOOKUP($E720,IGE_2018!$B$8:$Z$347,3,0)</f>
        <v>1</v>
      </c>
      <c r="M720" s="142" t="str">
        <f>+VLOOKUP($E720,IGE_2018!$B$8:$Z$347,4,0)</f>
        <v>Alto</v>
      </c>
    </row>
    <row r="721" spans="1:13" x14ac:dyDescent="0.3">
      <c r="A721" s="139">
        <f t="shared" si="661"/>
        <v>19</v>
      </c>
      <c r="B721" s="148">
        <f t="shared" si="663"/>
        <v>31</v>
      </c>
      <c r="D721" s="149" t="str">
        <f>+VLOOKUP($A721,mUNICIPIOS!$B$4:$F$343,2,0)</f>
        <v>El Progreso</v>
      </c>
      <c r="E721" s="149">
        <f>+VLOOKUP($A721,mUNICIPIOS!$B$4:$F$343,3,0)</f>
        <v>202</v>
      </c>
      <c r="F721" s="149" t="str">
        <f>+VLOOKUP($A721,mUNICIPIOS!$B$4:$F$343,4,0)</f>
        <v>Morazán</v>
      </c>
      <c r="G721" s="139" t="str">
        <f t="shared" ref="G721:K721" si="699">+G683</f>
        <v>06</v>
      </c>
      <c r="H721" t="str">
        <f t="shared" si="699"/>
        <v>IGE</v>
      </c>
      <c r="I721" t="str">
        <f t="shared" si="699"/>
        <v>Índice de Gestión Estratégica</v>
      </c>
      <c r="J721" t="str">
        <f t="shared" si="699"/>
        <v>06-02</v>
      </c>
      <c r="K721" t="str">
        <f t="shared" si="699"/>
        <v>Relación Plan de Desarrollo Municipal y Ordenamiento Territorial (PDM-OT) - Plan Estratégico Institucional (PEI) - Plan Operativo Multianual (POM) - Plan Operativo Anual (POA)</v>
      </c>
      <c r="L721" s="150">
        <f>+VLOOKUP($E721,IGE_2018!$B$8:$Z$347,6,0)</f>
        <v>0.59259259259259256</v>
      </c>
      <c r="M721" s="142" t="str">
        <f>+VLOOKUP($E721,IGE_2018!$B$8:$Z$347,7,0)</f>
        <v>Medio</v>
      </c>
    </row>
    <row r="722" spans="1:13" x14ac:dyDescent="0.3">
      <c r="A722" s="139">
        <f t="shared" si="661"/>
        <v>19</v>
      </c>
      <c r="B722" s="148">
        <f t="shared" si="663"/>
        <v>32</v>
      </c>
      <c r="D722" s="149" t="str">
        <f>+VLOOKUP($A722,mUNICIPIOS!$B$4:$F$343,2,0)</f>
        <v>El Progreso</v>
      </c>
      <c r="E722" s="149">
        <f>+VLOOKUP($A722,mUNICIPIOS!$B$4:$F$343,3,0)</f>
        <v>202</v>
      </c>
      <c r="F722" s="149" t="str">
        <f>+VLOOKUP($A722,mUNICIPIOS!$B$4:$F$343,4,0)</f>
        <v>Morazán</v>
      </c>
      <c r="G722" s="139" t="str">
        <f t="shared" ref="G722:K722" si="700">+G684</f>
        <v>06</v>
      </c>
      <c r="H722" t="str">
        <f t="shared" si="700"/>
        <v>IGE</v>
      </c>
      <c r="I722" t="str">
        <f t="shared" si="700"/>
        <v>Índice de Gestión Estratégica</v>
      </c>
      <c r="J722" t="str">
        <f t="shared" si="700"/>
        <v>06-03</v>
      </c>
      <c r="K722" t="str">
        <f t="shared" si="700"/>
        <v>Presupuesto de egresos relacionado a competencias municipales que responden a prioridades nacionales de desarrollo.</v>
      </c>
      <c r="L722" s="150">
        <f>+VLOOKUP($E722,IGE_2018!$B$8:$Z$347,9,0)</f>
        <v>3.8558866323797486E-2</v>
      </c>
      <c r="M722" s="142" t="str">
        <f>+VLOOKUP($E722,IGE_2018!$B$8:$Z$347,10,0)</f>
        <v>Bajo</v>
      </c>
    </row>
    <row r="723" spans="1:13" x14ac:dyDescent="0.3">
      <c r="A723" s="139">
        <f t="shared" si="661"/>
        <v>19</v>
      </c>
      <c r="B723" s="148">
        <f t="shared" si="663"/>
        <v>33</v>
      </c>
      <c r="D723" s="149" t="str">
        <f>+VLOOKUP($A723,mUNICIPIOS!$B$4:$F$343,2,0)</f>
        <v>El Progreso</v>
      </c>
      <c r="E723" s="149">
        <f>+VLOOKUP($A723,mUNICIPIOS!$B$4:$F$343,3,0)</f>
        <v>202</v>
      </c>
      <c r="F723" s="149" t="str">
        <f>+VLOOKUP($A723,mUNICIPIOS!$B$4:$F$343,4,0)</f>
        <v>Morazán</v>
      </c>
      <c r="G723" s="139" t="str">
        <f t="shared" ref="G723:K723" si="701">+G685</f>
        <v>06</v>
      </c>
      <c r="H723" t="str">
        <f t="shared" si="701"/>
        <v>IGE</v>
      </c>
      <c r="I723" t="str">
        <f t="shared" si="701"/>
        <v>Índice de Gestión Estratégica</v>
      </c>
      <c r="J723" t="str">
        <f t="shared" si="701"/>
        <v>06-04</v>
      </c>
      <c r="K723" t="str">
        <f t="shared" si="701"/>
        <v>Institucionalización de la gestión ordenada del territorio</v>
      </c>
      <c r="L723" s="150">
        <f>+VLOOKUP($E723,IGE_2018!$B$8:$Z$347,12,0)</f>
        <v>0</v>
      </c>
      <c r="M723" s="142" t="str">
        <f>+VLOOKUP($E723,IGE_2018!$B$8:$Z$347,13,0)</f>
        <v>Bajo</v>
      </c>
    </row>
    <row r="724" spans="1:13" x14ac:dyDescent="0.3">
      <c r="A724" s="139">
        <f t="shared" si="661"/>
        <v>19</v>
      </c>
      <c r="B724" s="148">
        <f t="shared" si="663"/>
        <v>34</v>
      </c>
      <c r="D724" s="149" t="str">
        <f>+VLOOKUP($A724,mUNICIPIOS!$B$4:$F$343,2,0)</f>
        <v>El Progreso</v>
      </c>
      <c r="E724" s="149">
        <f>+VLOOKUP($A724,mUNICIPIOS!$B$4:$F$343,3,0)</f>
        <v>202</v>
      </c>
      <c r="F724" s="149" t="str">
        <f>+VLOOKUP($A724,mUNICIPIOS!$B$4:$F$343,4,0)</f>
        <v>Morazán</v>
      </c>
      <c r="G724" s="139" t="str">
        <f t="shared" ref="G724:K724" si="702">+G686</f>
        <v>06</v>
      </c>
      <c r="H724" t="str">
        <f t="shared" si="702"/>
        <v>IGE</v>
      </c>
      <c r="I724" t="str">
        <f t="shared" si="702"/>
        <v>Índice de Gestión Estratégica</v>
      </c>
      <c r="J724" t="str">
        <f t="shared" si="702"/>
        <v>06-05</v>
      </c>
      <c r="K724" t="str">
        <f t="shared" si="702"/>
        <v>Acciones para la gestión ordenada del territorio</v>
      </c>
      <c r="L724" s="150">
        <f>+VLOOKUP($E724,IGE_2018!$B$8:$Z$347,15,0)</f>
        <v>0</v>
      </c>
      <c r="M724" s="142" t="str">
        <f>+VLOOKUP($E724,IGE_2018!$B$8:$Z$347,16,0)</f>
        <v>Bajo</v>
      </c>
    </row>
    <row r="725" spans="1:13" x14ac:dyDescent="0.3">
      <c r="A725" s="139">
        <f t="shared" si="661"/>
        <v>19</v>
      </c>
      <c r="B725" s="148">
        <f t="shared" si="663"/>
        <v>35</v>
      </c>
      <c r="D725" s="149" t="str">
        <f>+VLOOKUP($A725,mUNICIPIOS!$B$4:$F$343,2,0)</f>
        <v>El Progreso</v>
      </c>
      <c r="E725" s="149">
        <f>+VLOOKUP($A725,mUNICIPIOS!$B$4:$F$343,3,0)</f>
        <v>202</v>
      </c>
      <c r="F725" s="149" t="str">
        <f>+VLOOKUP($A725,mUNICIPIOS!$B$4:$F$343,4,0)</f>
        <v>Morazán</v>
      </c>
      <c r="G725" s="139" t="str">
        <f t="shared" ref="G725:K725" si="703">+G687</f>
        <v>06</v>
      </c>
      <c r="H725" t="str">
        <f t="shared" si="703"/>
        <v>IGE</v>
      </c>
      <c r="I725" t="str">
        <f t="shared" si="703"/>
        <v>Índice de Gestión Estratégica</v>
      </c>
      <c r="J725" t="str">
        <f t="shared" si="703"/>
        <v>06-06</v>
      </c>
      <c r="K725" t="str">
        <f t="shared" si="703"/>
        <v>Gestión de riesgo en la formulación de proyectos derivados de la planificación operativa anual</v>
      </c>
      <c r="L725" s="150">
        <f>+VLOOKUP($E725,IGE_2018!$B$8:$Z$347,18,0)</f>
        <v>0.36387264457439894</v>
      </c>
      <c r="M725" s="142" t="str">
        <f>+VLOOKUP($E725,IGE_2018!$B$8:$Z$347,19,0)</f>
        <v>Medio bajo</v>
      </c>
    </row>
    <row r="726" spans="1:13" x14ac:dyDescent="0.3">
      <c r="A726" s="139">
        <f t="shared" si="661"/>
        <v>19</v>
      </c>
      <c r="B726" s="148">
        <f t="shared" si="663"/>
        <v>36</v>
      </c>
      <c r="D726" s="149" t="str">
        <f>+VLOOKUP($A726,mUNICIPIOS!$B$4:$F$343,2,0)</f>
        <v>El Progreso</v>
      </c>
      <c r="E726" s="149">
        <f>+VLOOKUP($A726,mUNICIPIOS!$B$4:$F$343,3,0)</f>
        <v>202</v>
      </c>
      <c r="F726" s="149" t="str">
        <f>+VLOOKUP($A726,mUNICIPIOS!$B$4:$F$343,4,0)</f>
        <v>Morazán</v>
      </c>
      <c r="G726" s="139" t="str">
        <f t="shared" ref="G726:K726" si="704">+G688</f>
        <v>06</v>
      </c>
      <c r="H726" t="str">
        <f t="shared" si="704"/>
        <v>IGE</v>
      </c>
      <c r="I726" t="str">
        <f t="shared" si="704"/>
        <v>Índice de Gestión Estratégica</v>
      </c>
      <c r="J726" t="str">
        <f t="shared" si="704"/>
        <v>06-07</v>
      </c>
      <c r="K726" t="str">
        <f t="shared" si="704"/>
        <v>Ingresos por servicios ambientales en relación a los ingresos propios sin regalías</v>
      </c>
      <c r="L726" s="150">
        <f>+VLOOKUP($E726,IGE_2018!$B$8:$Z$347,21,0)</f>
        <v>6.0051197691349111E-2</v>
      </c>
      <c r="M726" s="142" t="str">
        <f>+VLOOKUP($E726,IGE_2018!$B$8:$Z$347,22,0)</f>
        <v>Bajo</v>
      </c>
    </row>
    <row r="727" spans="1:13" x14ac:dyDescent="0.3">
      <c r="A727" s="139">
        <f t="shared" si="661"/>
        <v>19</v>
      </c>
      <c r="B727" s="148">
        <f t="shared" si="663"/>
        <v>37</v>
      </c>
      <c r="D727" s="149" t="str">
        <f>+VLOOKUP($A727,mUNICIPIOS!$B$4:$F$343,2,0)</f>
        <v>El Progreso</v>
      </c>
      <c r="E727" s="149">
        <f>+VLOOKUP($A727,mUNICIPIOS!$B$4:$F$343,3,0)</f>
        <v>202</v>
      </c>
      <c r="F727" s="149" t="str">
        <f>+VLOOKUP($A727,mUNICIPIOS!$B$4:$F$343,4,0)</f>
        <v>Morazán</v>
      </c>
      <c r="G727" s="139" t="str">
        <f t="shared" ref="G727:K727" si="705">+G689</f>
        <v>06</v>
      </c>
      <c r="H727" t="str">
        <f t="shared" si="705"/>
        <v>IGE</v>
      </c>
      <c r="I727" t="str">
        <f t="shared" si="705"/>
        <v>Índice de Gestión Estratégica</v>
      </c>
      <c r="J727" t="str">
        <f t="shared" si="705"/>
        <v>INDICE</v>
      </c>
      <c r="K727">
        <f t="shared" si="705"/>
        <v>0</v>
      </c>
      <c r="L727" s="150">
        <f>+VLOOKUP($E727,IGE_2018!$B$8:$Z$347,24,0)</f>
        <v>0.29092098969641306</v>
      </c>
      <c r="M727" s="142" t="str">
        <f>+VLOOKUP($E727,IGE_2018!$B$8:$Z$347,25,0)</f>
        <v>Medio bajo</v>
      </c>
    </row>
    <row r="728" spans="1:13" x14ac:dyDescent="0.3">
      <c r="A728" s="139">
        <f t="shared" si="661"/>
        <v>19</v>
      </c>
      <c r="B728" s="148">
        <f t="shared" si="663"/>
        <v>38</v>
      </c>
      <c r="D728" s="149" t="str">
        <f>+VLOOKUP($A728,mUNICIPIOS!$B$4:$F$343,2,0)</f>
        <v>El Progreso</v>
      </c>
      <c r="E728" s="149">
        <f>+VLOOKUP($A728,mUNICIPIOS!$B$4:$F$343,3,0)</f>
        <v>202</v>
      </c>
      <c r="F728" s="149" t="str">
        <f>+VLOOKUP($A728,mUNICIPIOS!$B$4:$F$343,4,0)</f>
        <v>Morazán</v>
      </c>
      <c r="G728" s="139" t="str">
        <f t="shared" ref="G728:K728" si="706">+G690</f>
        <v>RANKING</v>
      </c>
      <c r="H728" t="str">
        <f t="shared" si="706"/>
        <v>RGM</v>
      </c>
      <c r="I728" t="str">
        <f t="shared" si="706"/>
        <v>Ranking de la Gestión Municipal 2018</v>
      </c>
      <c r="J728" t="str">
        <f t="shared" si="706"/>
        <v>RANKING</v>
      </c>
      <c r="K728">
        <f t="shared" si="706"/>
        <v>0</v>
      </c>
      <c r="L728" s="151">
        <f>+VLOOKUP($E728,Resultados_generales!$C$8:$AE$347,27,0)</f>
        <v>0.24542604162130482</v>
      </c>
      <c r="M728" t="str">
        <f>+VLOOKUP($E728,Resultados_generales!$C$8:$AE$347,28,0)</f>
        <v>Medio bajo</v>
      </c>
    </row>
    <row r="729" spans="1:13" x14ac:dyDescent="0.3">
      <c r="A729" s="139">
        <f t="shared" si="661"/>
        <v>20</v>
      </c>
      <c r="B729" s="148">
        <f t="shared" si="663"/>
        <v>1</v>
      </c>
      <c r="D729" s="149" t="str">
        <f>+VLOOKUP($A729,mUNICIPIOS!$B$4:$F$343,2,0)</f>
        <v>El Progreso</v>
      </c>
      <c r="E729" s="149">
        <f>+VLOOKUP($A729,mUNICIPIOS!$B$4:$F$343,3,0)</f>
        <v>203</v>
      </c>
      <c r="F729" s="149" t="str">
        <f>+VLOOKUP($A729,mUNICIPIOS!$B$4:$F$343,4,0)</f>
        <v>San Agustín Acasaguastlán</v>
      </c>
      <c r="G729" s="139" t="str">
        <f t="shared" ref="G729:K729" si="707">+G691</f>
        <v>01</v>
      </c>
      <c r="H729" t="str">
        <f t="shared" si="707"/>
        <v>IPC</v>
      </c>
      <c r="I729" t="str">
        <f t="shared" si="707"/>
        <v>Índice de Participación Ciudadana</v>
      </c>
      <c r="J729" t="str">
        <f t="shared" si="707"/>
        <v>01-01</v>
      </c>
      <c r="K729" t="str">
        <f t="shared" si="707"/>
        <v>Número de reuniones del COMUDE en el año de la medición.</v>
      </c>
      <c r="L729" s="150">
        <f>+VLOOKUP($E729,IPC_2018!$B$8:$T$347,3,0)</f>
        <v>0.5</v>
      </c>
      <c r="M729" s="142" t="str">
        <f>+VLOOKUP($E729,IPC_2018!$B$8:$T$347,4,0)</f>
        <v>Medio</v>
      </c>
    </row>
    <row r="730" spans="1:13" x14ac:dyDescent="0.3">
      <c r="A730" s="139">
        <f t="shared" si="661"/>
        <v>20</v>
      </c>
      <c r="B730" s="148">
        <f t="shared" si="663"/>
        <v>2</v>
      </c>
      <c r="D730" s="149" t="str">
        <f>+VLOOKUP($A730,mUNICIPIOS!$B$4:$F$343,2,0)</f>
        <v>El Progreso</v>
      </c>
      <c r="E730" s="149">
        <f>+VLOOKUP($A730,mUNICIPIOS!$B$4:$F$343,3,0)</f>
        <v>203</v>
      </c>
      <c r="F730" s="149" t="str">
        <f>+VLOOKUP($A730,mUNICIPIOS!$B$4:$F$343,4,0)</f>
        <v>San Agustín Acasaguastlán</v>
      </c>
      <c r="G730" s="139" t="str">
        <f t="shared" ref="G730:K730" si="708">+G692</f>
        <v>01</v>
      </c>
      <c r="H730" t="str">
        <f t="shared" si="708"/>
        <v>IPC</v>
      </c>
      <c r="I730" t="str">
        <f t="shared" si="708"/>
        <v>Índice de Participación Ciudadana</v>
      </c>
      <c r="J730" t="str">
        <f t="shared" si="708"/>
        <v>01-02</v>
      </c>
      <c r="K730" t="str">
        <f t="shared" si="708"/>
        <v>Participación de Alcaldes, Concejales y Síndicos determinados o designados en el COMUDE</v>
      </c>
      <c r="L730" s="150">
        <f>+VLOOKUP($E730,IPC_2018!$B$8:$T$347,6,0)</f>
        <v>0.5</v>
      </c>
      <c r="M730" s="142" t="str">
        <f>+VLOOKUP($E730,IPC_2018!$B$8:$T$347,7,0)</f>
        <v>Medio</v>
      </c>
    </row>
    <row r="731" spans="1:13" x14ac:dyDescent="0.3">
      <c r="A731" s="139">
        <f t="shared" si="661"/>
        <v>20</v>
      </c>
      <c r="B731" s="148">
        <f t="shared" si="663"/>
        <v>3</v>
      </c>
      <c r="D731" s="149" t="str">
        <f>+VLOOKUP($A731,mUNICIPIOS!$B$4:$F$343,2,0)</f>
        <v>El Progreso</v>
      </c>
      <c r="E731" s="149">
        <f>+VLOOKUP($A731,mUNICIPIOS!$B$4:$F$343,3,0)</f>
        <v>203</v>
      </c>
      <c r="F731" s="149" t="str">
        <f>+VLOOKUP($A731,mUNICIPIOS!$B$4:$F$343,4,0)</f>
        <v>San Agustín Acasaguastlán</v>
      </c>
      <c r="G731" s="139" t="str">
        <f t="shared" ref="G731:K731" si="709">+G693</f>
        <v>01</v>
      </c>
      <c r="H731" t="str">
        <f t="shared" si="709"/>
        <v>IPC</v>
      </c>
      <c r="I731" t="str">
        <f t="shared" si="709"/>
        <v>Índice de Participación Ciudadana</v>
      </c>
      <c r="J731" t="str">
        <f t="shared" si="709"/>
        <v>01-03</v>
      </c>
      <c r="K731" t="str">
        <f t="shared" si="709"/>
        <v>Participación  de organizaciones de jóvenes, mujeres, pueblos mayas, xincas, garífunas, y otras organizaciones en el Comude</v>
      </c>
      <c r="L731" s="150">
        <f>+VLOOKUP($E731,IPC_2018!$B$8:$T$347,9,0)</f>
        <v>0</v>
      </c>
      <c r="M731" s="142" t="str">
        <f>+VLOOKUP($E731,IPC_2018!$B$8:$T$347,10,0)</f>
        <v>Bajo</v>
      </c>
    </row>
    <row r="732" spans="1:13" x14ac:dyDescent="0.3">
      <c r="A732" s="139">
        <f t="shared" si="661"/>
        <v>20</v>
      </c>
      <c r="B732" s="148">
        <f t="shared" si="663"/>
        <v>4</v>
      </c>
      <c r="D732" s="149" t="str">
        <f>+VLOOKUP($A732,mUNICIPIOS!$B$4:$F$343,2,0)</f>
        <v>El Progreso</v>
      </c>
      <c r="E732" s="149">
        <f>+VLOOKUP($A732,mUNICIPIOS!$B$4:$F$343,3,0)</f>
        <v>203</v>
      </c>
      <c r="F732" s="149" t="str">
        <f>+VLOOKUP($A732,mUNICIPIOS!$B$4:$F$343,4,0)</f>
        <v>San Agustín Acasaguastlán</v>
      </c>
      <c r="G732" s="139" t="str">
        <f t="shared" ref="G732:K732" si="710">+G694</f>
        <v>01</v>
      </c>
      <c r="H732" t="str">
        <f t="shared" si="710"/>
        <v>IPC</v>
      </c>
      <c r="I732" t="str">
        <f t="shared" si="710"/>
        <v>Índice de Participación Ciudadana</v>
      </c>
      <c r="J732" t="str">
        <f t="shared" si="710"/>
        <v>01-04</v>
      </c>
      <c r="K732" t="str">
        <f t="shared" si="710"/>
        <v>Representatividad territorial del Comude.</v>
      </c>
      <c r="L732" s="150">
        <f>+VLOOKUP($E732,IPC_2018!$B$8:$T$347,12,0)</f>
        <v>0</v>
      </c>
      <c r="M732" s="142" t="str">
        <f>+VLOOKUP($E732,IPC_2018!$B$8:$T$347,13,0)</f>
        <v>Bajo</v>
      </c>
    </row>
    <row r="733" spans="1:13" x14ac:dyDescent="0.3">
      <c r="A733" s="139">
        <f t="shared" si="661"/>
        <v>20</v>
      </c>
      <c r="B733" s="148">
        <f t="shared" si="663"/>
        <v>5</v>
      </c>
      <c r="D733" s="149" t="str">
        <f>+VLOOKUP($A733,mUNICIPIOS!$B$4:$F$343,2,0)</f>
        <v>El Progreso</v>
      </c>
      <c r="E733" s="149">
        <f>+VLOOKUP($A733,mUNICIPIOS!$B$4:$F$343,3,0)</f>
        <v>203</v>
      </c>
      <c r="F733" s="149" t="str">
        <f>+VLOOKUP($A733,mUNICIPIOS!$B$4:$F$343,4,0)</f>
        <v>San Agustín Acasaguastlán</v>
      </c>
      <c r="G733" s="139" t="str">
        <f t="shared" ref="G733:K733" si="711">+G695</f>
        <v>01</v>
      </c>
      <c r="H733" t="str">
        <f t="shared" si="711"/>
        <v>IPC</v>
      </c>
      <c r="I733" t="str">
        <f t="shared" si="711"/>
        <v>Índice de Participación Ciudadana</v>
      </c>
      <c r="J733" t="str">
        <f t="shared" si="711"/>
        <v>01-05</v>
      </c>
      <c r="K733" t="str">
        <f t="shared" si="711"/>
        <v>Funcionamiento del Comude</v>
      </c>
      <c r="L733" s="150">
        <f>+VLOOKUP($E733,IPC_2018!$B$8:$T$347,15,0)</f>
        <v>0.15901060076290127</v>
      </c>
      <c r="M733" s="142" t="str">
        <f>+VLOOKUP($E733,IPC_2018!$B$8:$T$347,16,0)</f>
        <v>Bajo</v>
      </c>
    </row>
    <row r="734" spans="1:13" x14ac:dyDescent="0.3">
      <c r="A734" s="139">
        <f t="shared" si="661"/>
        <v>20</v>
      </c>
      <c r="B734" s="148">
        <f t="shared" si="663"/>
        <v>6</v>
      </c>
      <c r="D734" s="149" t="str">
        <f>+VLOOKUP($A734,mUNICIPIOS!$B$4:$F$343,2,0)</f>
        <v>El Progreso</v>
      </c>
      <c r="E734" s="149">
        <f>+VLOOKUP($A734,mUNICIPIOS!$B$4:$F$343,3,0)</f>
        <v>203</v>
      </c>
      <c r="F734" s="149" t="str">
        <f>+VLOOKUP($A734,mUNICIPIOS!$B$4:$F$343,4,0)</f>
        <v>San Agustín Acasaguastlán</v>
      </c>
      <c r="G734" s="139" t="str">
        <f t="shared" ref="G734:K734" si="712">+G696</f>
        <v>01</v>
      </c>
      <c r="H734" t="str">
        <f t="shared" si="712"/>
        <v>IPC</v>
      </c>
      <c r="I734" t="str">
        <f t="shared" si="712"/>
        <v>Índice de Participación Ciudadana</v>
      </c>
      <c r="J734" t="str">
        <f t="shared" si="712"/>
        <v>INDICE</v>
      </c>
      <c r="K734">
        <f t="shared" si="712"/>
        <v>0</v>
      </c>
      <c r="L734" s="150">
        <f>+VLOOKUP($E734,IPC_2018!$B$8:$T$347,18,0)</f>
        <v>0.29885159011443518</v>
      </c>
      <c r="M734" s="142" t="str">
        <f>+VLOOKUP($E734,IPC_2018!$B$8:$T$347,19,0)</f>
        <v>Medio bajo</v>
      </c>
    </row>
    <row r="735" spans="1:13" x14ac:dyDescent="0.3">
      <c r="A735" s="139">
        <f t="shared" si="661"/>
        <v>20</v>
      </c>
      <c r="B735" s="148">
        <f t="shared" si="663"/>
        <v>7</v>
      </c>
      <c r="D735" s="149" t="str">
        <f>+VLOOKUP($A735,mUNICIPIOS!$B$4:$F$343,2,0)</f>
        <v>El Progreso</v>
      </c>
      <c r="E735" s="149">
        <f>+VLOOKUP($A735,mUNICIPIOS!$B$4:$F$343,3,0)</f>
        <v>203</v>
      </c>
      <c r="F735" s="149" t="str">
        <f>+VLOOKUP($A735,mUNICIPIOS!$B$4:$F$343,4,0)</f>
        <v>San Agustín Acasaguastlán</v>
      </c>
      <c r="G735" s="139" t="str">
        <f t="shared" ref="G735:K735" si="713">+G697</f>
        <v>02</v>
      </c>
      <c r="H735" t="str">
        <f t="shared" si="713"/>
        <v>IIC</v>
      </c>
      <c r="I735" t="str">
        <f t="shared" si="713"/>
        <v>Índice de Información a la Ciudadanía</v>
      </c>
      <c r="J735" t="str">
        <f t="shared" si="713"/>
        <v>02-01</v>
      </c>
      <c r="K735" t="str">
        <f t="shared" si="713"/>
        <v>Rendición de cuentas cuatrimestral y anual al Comude enfocadas en resultados.</v>
      </c>
      <c r="L735" s="150">
        <f>+VLOOKUP($E735,IIC_2018!$B$8:$Q$347,3,0)</f>
        <v>0.8666666666666667</v>
      </c>
      <c r="M735" s="142" t="str">
        <f>+VLOOKUP($E735,IIC_2018!$B$8:$Q$347,4,0)</f>
        <v>Alto</v>
      </c>
    </row>
    <row r="736" spans="1:13" x14ac:dyDescent="0.3">
      <c r="A736" s="139">
        <f t="shared" si="661"/>
        <v>20</v>
      </c>
      <c r="B736" s="148">
        <f t="shared" si="663"/>
        <v>8</v>
      </c>
      <c r="D736" s="149" t="str">
        <f>+VLOOKUP($A736,mUNICIPIOS!$B$4:$F$343,2,0)</f>
        <v>El Progreso</v>
      </c>
      <c r="E736" s="149">
        <f>+VLOOKUP($A736,mUNICIPIOS!$B$4:$F$343,3,0)</f>
        <v>203</v>
      </c>
      <c r="F736" s="149" t="str">
        <f>+VLOOKUP($A736,mUNICIPIOS!$B$4:$F$343,4,0)</f>
        <v>San Agustín Acasaguastlán</v>
      </c>
      <c r="G736" s="139" t="str">
        <f t="shared" ref="G736:K736" si="714">+G698</f>
        <v>02</v>
      </c>
      <c r="H736" t="str">
        <f t="shared" si="714"/>
        <v>IIC</v>
      </c>
      <c r="I736" t="str">
        <f t="shared" si="714"/>
        <v>Índice de Información a la Ciudadanía</v>
      </c>
      <c r="J736" t="str">
        <f t="shared" si="714"/>
        <v>02-02</v>
      </c>
      <c r="K736" t="str">
        <f t="shared" si="714"/>
        <v>Información presupuestaria y otra información brindada a la ciudadanía disponible en medios locales de comunicación.</v>
      </c>
      <c r="L736" s="150">
        <f>+VLOOKUP($E736,IIC_2018!$B$8:$Q$347,6,0)</f>
        <v>0.75</v>
      </c>
      <c r="M736" s="142" t="str">
        <f>+VLOOKUP($E736,IIC_2018!$B$8:$Q$347,7,0)</f>
        <v>Medio alto</v>
      </c>
    </row>
    <row r="737" spans="1:13" x14ac:dyDescent="0.3">
      <c r="A737" s="139">
        <f t="shared" si="661"/>
        <v>20</v>
      </c>
      <c r="B737" s="148">
        <f t="shared" si="663"/>
        <v>9</v>
      </c>
      <c r="D737" s="149" t="str">
        <f>+VLOOKUP($A737,mUNICIPIOS!$B$4:$F$343,2,0)</f>
        <v>El Progreso</v>
      </c>
      <c r="E737" s="149">
        <f>+VLOOKUP($A737,mUNICIPIOS!$B$4:$F$343,3,0)</f>
        <v>203</v>
      </c>
      <c r="F737" s="149" t="str">
        <f>+VLOOKUP($A737,mUNICIPIOS!$B$4:$F$343,4,0)</f>
        <v>San Agustín Acasaguastlán</v>
      </c>
      <c r="G737" s="139" t="str">
        <f t="shared" ref="G737:K737" si="715">+G699</f>
        <v>02</v>
      </c>
      <c r="H737" t="str">
        <f t="shared" si="715"/>
        <v>IIC</v>
      </c>
      <c r="I737" t="str">
        <f t="shared" si="715"/>
        <v>Índice de Información a la Ciudadanía</v>
      </c>
      <c r="J737" t="str">
        <f t="shared" si="715"/>
        <v>02-03</v>
      </c>
      <c r="K737" t="str">
        <f t="shared" si="715"/>
        <v>Información pública de oficio actualizada y disponible de acuerdo a la LAIP y uso de internet.</v>
      </c>
      <c r="L737" s="150">
        <f>+VLOOKUP($E737,IIC_2018!$B$8:$Q$347,9,0)</f>
        <v>0.4</v>
      </c>
      <c r="M737" s="142" t="str">
        <f>+VLOOKUP($E737,IIC_2018!$B$8:$Q$347,10,0)</f>
        <v>Medio bajo</v>
      </c>
    </row>
    <row r="738" spans="1:13" x14ac:dyDescent="0.3">
      <c r="A738" s="139">
        <f t="shared" si="661"/>
        <v>20</v>
      </c>
      <c r="B738" s="148">
        <f t="shared" si="663"/>
        <v>10</v>
      </c>
      <c r="D738" s="149" t="str">
        <f>+VLOOKUP($A738,mUNICIPIOS!$B$4:$F$343,2,0)</f>
        <v>El Progreso</v>
      </c>
      <c r="E738" s="149">
        <f>+VLOOKUP($A738,mUNICIPIOS!$B$4:$F$343,3,0)</f>
        <v>203</v>
      </c>
      <c r="F738" s="149" t="str">
        <f>+VLOOKUP($A738,mUNICIPIOS!$B$4:$F$343,4,0)</f>
        <v>San Agustín Acasaguastlán</v>
      </c>
      <c r="G738" s="139" t="str">
        <f t="shared" ref="G738:K738" si="716">+G700</f>
        <v>02</v>
      </c>
      <c r="H738" t="str">
        <f t="shared" si="716"/>
        <v>IIC</v>
      </c>
      <c r="I738" t="str">
        <f t="shared" si="716"/>
        <v>Índice de Información a la Ciudadanía</v>
      </c>
      <c r="J738" t="str">
        <f t="shared" si="716"/>
        <v>02-04</v>
      </c>
      <c r="K738" t="str">
        <f t="shared" si="716"/>
        <v>Relación del monto contratado por medio de Guate compras con el total del presupuesto de egresos vigente.</v>
      </c>
      <c r="L738" s="150">
        <f>+VLOOKUP($E738,IIC_2018!$B$8:$Q$347,12,0)</f>
        <v>0.64360277479757666</v>
      </c>
      <c r="M738" s="142" t="str">
        <f>+VLOOKUP($E738,IIC_2018!$B$8:$Q$347,13,0)</f>
        <v>Medio alto</v>
      </c>
    </row>
    <row r="739" spans="1:13" x14ac:dyDescent="0.3">
      <c r="A739" s="139">
        <f t="shared" si="661"/>
        <v>20</v>
      </c>
      <c r="B739" s="148">
        <f t="shared" si="663"/>
        <v>11</v>
      </c>
      <c r="D739" s="149" t="str">
        <f>+VLOOKUP($A739,mUNICIPIOS!$B$4:$F$343,2,0)</f>
        <v>El Progreso</v>
      </c>
      <c r="E739" s="149">
        <f>+VLOOKUP($A739,mUNICIPIOS!$B$4:$F$343,3,0)</f>
        <v>203</v>
      </c>
      <c r="F739" s="149" t="str">
        <f>+VLOOKUP($A739,mUNICIPIOS!$B$4:$F$343,4,0)</f>
        <v>San Agustín Acasaguastlán</v>
      </c>
      <c r="G739" s="139" t="str">
        <f t="shared" ref="G739:K739" si="717">+G701</f>
        <v>02</v>
      </c>
      <c r="H739" t="str">
        <f t="shared" si="717"/>
        <v>IIC</v>
      </c>
      <c r="I739" t="str">
        <f t="shared" si="717"/>
        <v>Índice de Información a la Ciudadanía</v>
      </c>
      <c r="J739" t="str">
        <f t="shared" si="717"/>
        <v>INDICE</v>
      </c>
      <c r="K739">
        <f t="shared" si="717"/>
        <v>0</v>
      </c>
      <c r="L739" s="150">
        <f>+VLOOKUP($E739,IIC_2018!$B$8:$Q$347,15,0)</f>
        <v>0.66506736036606084</v>
      </c>
      <c r="M739" s="142" t="str">
        <f>+VLOOKUP($E739,IIC_2018!$B$8:$Q$347,16,0)</f>
        <v>Medio alto</v>
      </c>
    </row>
    <row r="740" spans="1:13" x14ac:dyDescent="0.3">
      <c r="A740" s="139">
        <f t="shared" si="661"/>
        <v>20</v>
      </c>
      <c r="B740" s="148">
        <f t="shared" si="663"/>
        <v>12</v>
      </c>
      <c r="D740" s="149" t="str">
        <f>+VLOOKUP($A740,mUNICIPIOS!$B$4:$F$343,2,0)</f>
        <v>El Progreso</v>
      </c>
      <c r="E740" s="149">
        <f>+VLOOKUP($A740,mUNICIPIOS!$B$4:$F$343,3,0)</f>
        <v>203</v>
      </c>
      <c r="F740" s="149" t="str">
        <f>+VLOOKUP($A740,mUNICIPIOS!$B$4:$F$343,4,0)</f>
        <v>San Agustín Acasaguastlán</v>
      </c>
      <c r="G740" s="139" t="str">
        <f t="shared" ref="G740:K740" si="718">+G702</f>
        <v>03</v>
      </c>
      <c r="H740" t="str">
        <f t="shared" si="718"/>
        <v>ISP</v>
      </c>
      <c r="I740" t="str">
        <f t="shared" si="718"/>
        <v>Índice de Servicios Públicos</v>
      </c>
      <c r="J740" t="str">
        <f t="shared" si="718"/>
        <v>03-01</v>
      </c>
      <c r="K740" t="str">
        <f t="shared" si="718"/>
        <v>Cobertura del servicio público de agua</v>
      </c>
      <c r="L740" s="150">
        <f>+VLOOKUP($E740,ISP_2018!$B$8:$T$347,3,0)</f>
        <v>9.464468806688224E-2</v>
      </c>
      <c r="M740" s="142" t="str">
        <f>+VLOOKUP($E740,ISP_2018!$B$8:$T$347,4,0)</f>
        <v>Bajo</v>
      </c>
    </row>
    <row r="741" spans="1:13" x14ac:dyDescent="0.3">
      <c r="A741" s="139">
        <f t="shared" si="661"/>
        <v>20</v>
      </c>
      <c r="B741" s="148">
        <f t="shared" si="663"/>
        <v>13</v>
      </c>
      <c r="D741" s="149" t="str">
        <f>+VLOOKUP($A741,mUNICIPIOS!$B$4:$F$343,2,0)</f>
        <v>El Progreso</v>
      </c>
      <c r="E741" s="149">
        <f>+VLOOKUP($A741,mUNICIPIOS!$B$4:$F$343,3,0)</f>
        <v>203</v>
      </c>
      <c r="F741" s="149" t="str">
        <f>+VLOOKUP($A741,mUNICIPIOS!$B$4:$F$343,4,0)</f>
        <v>San Agustín Acasaguastlán</v>
      </c>
      <c r="G741" s="139" t="str">
        <f t="shared" ref="G741:K741" si="719">+G703</f>
        <v>03</v>
      </c>
      <c r="H741" t="str">
        <f t="shared" si="719"/>
        <v>ISP</v>
      </c>
      <c r="I741" t="str">
        <f t="shared" si="719"/>
        <v>Índice de Servicios Públicos</v>
      </c>
      <c r="J741" t="str">
        <f t="shared" si="719"/>
        <v>03-02</v>
      </c>
      <c r="K741" t="str">
        <f t="shared" si="719"/>
        <v>Control de la calidad del servicio público de agua</v>
      </c>
      <c r="L741" s="150">
        <f>+VLOOKUP($E741,ISP_2018!$B$8:$T$347,6,0)</f>
        <v>0.32000000000000006</v>
      </c>
      <c r="M741" s="142" t="str">
        <f>+VLOOKUP($E741,ISP_2018!$B$8:$T$347,7,0)</f>
        <v>Medio bajo</v>
      </c>
    </row>
    <row r="742" spans="1:13" x14ac:dyDescent="0.3">
      <c r="A742" s="139">
        <f t="shared" si="661"/>
        <v>20</v>
      </c>
      <c r="B742" s="148">
        <f t="shared" si="663"/>
        <v>14</v>
      </c>
      <c r="D742" s="149" t="str">
        <f>+VLOOKUP($A742,mUNICIPIOS!$B$4:$F$343,2,0)</f>
        <v>El Progreso</v>
      </c>
      <c r="E742" s="149">
        <f>+VLOOKUP($A742,mUNICIPIOS!$B$4:$F$343,3,0)</f>
        <v>203</v>
      </c>
      <c r="F742" s="149" t="str">
        <f>+VLOOKUP($A742,mUNICIPIOS!$B$4:$F$343,4,0)</f>
        <v>San Agustín Acasaguastlán</v>
      </c>
      <c r="G742" s="139" t="str">
        <f t="shared" ref="G742:K742" si="720">+G704</f>
        <v>03</v>
      </c>
      <c r="H742" t="str">
        <f t="shared" si="720"/>
        <v>ISP</v>
      </c>
      <c r="I742" t="str">
        <f t="shared" si="720"/>
        <v>Índice de Servicios Públicos</v>
      </c>
      <c r="J742" t="str">
        <f t="shared" si="720"/>
        <v>03-03</v>
      </c>
      <c r="K742" t="str">
        <f t="shared" si="720"/>
        <v>Disposición  y tratamiento  de aguas residuales</v>
      </c>
      <c r="L742" s="150">
        <f>+VLOOKUP($E742,ISP_2018!$B$8:$T$347,9,0)</f>
        <v>4.2738352313042967E-2</v>
      </c>
      <c r="M742" s="142" t="str">
        <f>+VLOOKUP($E742,ISP_2018!$B$8:$T$347,10,0)</f>
        <v>Bajo</v>
      </c>
    </row>
    <row r="743" spans="1:13" x14ac:dyDescent="0.3">
      <c r="A743" s="139">
        <f t="shared" si="661"/>
        <v>20</v>
      </c>
      <c r="B743" s="148">
        <f t="shared" si="663"/>
        <v>15</v>
      </c>
      <c r="D743" s="149" t="str">
        <f>+VLOOKUP($A743,mUNICIPIOS!$B$4:$F$343,2,0)</f>
        <v>El Progreso</v>
      </c>
      <c r="E743" s="149">
        <f>+VLOOKUP($A743,mUNICIPIOS!$B$4:$F$343,3,0)</f>
        <v>203</v>
      </c>
      <c r="F743" s="149" t="str">
        <f>+VLOOKUP($A743,mUNICIPIOS!$B$4:$F$343,4,0)</f>
        <v>San Agustín Acasaguastlán</v>
      </c>
      <c r="G743" s="139" t="str">
        <f t="shared" ref="G743:K743" si="721">+G705</f>
        <v>03</v>
      </c>
      <c r="H743" t="str">
        <f t="shared" si="721"/>
        <v>ISP</v>
      </c>
      <c r="I743" t="str">
        <f t="shared" si="721"/>
        <v>Índice de Servicios Públicos</v>
      </c>
      <c r="J743" t="str">
        <f t="shared" si="721"/>
        <v>03-04</v>
      </c>
      <c r="K743" t="str">
        <f t="shared" si="721"/>
        <v>Gestión y manejo de los residuos y desechos sólidos</v>
      </c>
      <c r="L743" s="150">
        <f>+VLOOKUP($E743,ISP_2018!$B$8:$T$347,12,0)</f>
        <v>8.2725456706245926E-2</v>
      </c>
      <c r="M743" s="142" t="str">
        <f>+VLOOKUP($E743,ISP_2018!$B$8:$T$347,13,0)</f>
        <v>Bajo</v>
      </c>
    </row>
    <row r="744" spans="1:13" x14ac:dyDescent="0.3">
      <c r="A744" s="139">
        <f t="shared" si="661"/>
        <v>20</v>
      </c>
      <c r="B744" s="148">
        <f t="shared" si="663"/>
        <v>16</v>
      </c>
      <c r="D744" s="149" t="str">
        <f>+VLOOKUP($A744,mUNICIPIOS!$B$4:$F$343,2,0)</f>
        <v>El Progreso</v>
      </c>
      <c r="E744" s="149">
        <f>+VLOOKUP($A744,mUNICIPIOS!$B$4:$F$343,3,0)</f>
        <v>203</v>
      </c>
      <c r="F744" s="149" t="str">
        <f>+VLOOKUP($A744,mUNICIPIOS!$B$4:$F$343,4,0)</f>
        <v>San Agustín Acasaguastlán</v>
      </c>
      <c r="G744" s="139" t="str">
        <f t="shared" ref="G744:K744" si="722">+G706</f>
        <v>03</v>
      </c>
      <c r="H744" t="str">
        <f t="shared" si="722"/>
        <v>ISP</v>
      </c>
      <c r="I744" t="str">
        <f t="shared" si="722"/>
        <v>Índice de Servicios Públicos</v>
      </c>
      <c r="J744" t="str">
        <f t="shared" si="722"/>
        <v>03-05</v>
      </c>
      <c r="K744" t="str">
        <f t="shared" si="722"/>
        <v>Gestión de servicios públicos municipales</v>
      </c>
      <c r="L744" s="150">
        <f>+VLOOKUP($E744,ISP_2018!$B$8:$T$347,15,0)</f>
        <v>6.4516129032258063E-2</v>
      </c>
      <c r="M744" s="142" t="str">
        <f>+VLOOKUP($E744,ISP_2018!$B$8:$T$347,16,0)</f>
        <v>Bajo</v>
      </c>
    </row>
    <row r="745" spans="1:13" x14ac:dyDescent="0.3">
      <c r="A745" s="139">
        <f t="shared" si="661"/>
        <v>20</v>
      </c>
      <c r="B745" s="148">
        <f t="shared" si="663"/>
        <v>17</v>
      </c>
      <c r="D745" s="149" t="str">
        <f>+VLOOKUP($A745,mUNICIPIOS!$B$4:$F$343,2,0)</f>
        <v>El Progreso</v>
      </c>
      <c r="E745" s="149">
        <f>+VLOOKUP($A745,mUNICIPIOS!$B$4:$F$343,3,0)</f>
        <v>203</v>
      </c>
      <c r="F745" s="149" t="str">
        <f>+VLOOKUP($A745,mUNICIPIOS!$B$4:$F$343,4,0)</f>
        <v>San Agustín Acasaguastlán</v>
      </c>
      <c r="G745" s="139" t="str">
        <f t="shared" ref="G745:K745" si="723">+G707</f>
        <v>03</v>
      </c>
      <c r="H745" t="str">
        <f t="shared" si="723"/>
        <v>ISP</v>
      </c>
      <c r="I745" t="str">
        <f t="shared" si="723"/>
        <v>Índice de Servicios Públicos</v>
      </c>
      <c r="J745" t="str">
        <f t="shared" si="723"/>
        <v>INDICE</v>
      </c>
      <c r="K745">
        <f t="shared" si="723"/>
        <v>0</v>
      </c>
      <c r="L745" s="150">
        <f>+VLOOKUP($E745,ISP_2018!$B$8:$T$347,18,0)</f>
        <v>0.14346045641699764</v>
      </c>
      <c r="M745" s="142" t="str">
        <f>+VLOOKUP($E745,ISP_2018!$B$8:$T$347,19,0)</f>
        <v>Bajo</v>
      </c>
    </row>
    <row r="746" spans="1:13" x14ac:dyDescent="0.3">
      <c r="A746" s="139">
        <f t="shared" si="661"/>
        <v>20</v>
      </c>
      <c r="B746" s="148">
        <f t="shared" si="663"/>
        <v>18</v>
      </c>
      <c r="D746" s="149" t="str">
        <f>+VLOOKUP($A746,mUNICIPIOS!$B$4:$F$343,2,0)</f>
        <v>El Progreso</v>
      </c>
      <c r="E746" s="149">
        <f>+VLOOKUP($A746,mUNICIPIOS!$B$4:$F$343,3,0)</f>
        <v>203</v>
      </c>
      <c r="F746" s="149" t="str">
        <f>+VLOOKUP($A746,mUNICIPIOS!$B$4:$F$343,4,0)</f>
        <v>San Agustín Acasaguastlán</v>
      </c>
      <c r="G746" s="139" t="str">
        <f t="shared" ref="G746:K746" si="724">+G708</f>
        <v>04</v>
      </c>
      <c r="H746" t="str">
        <f t="shared" si="724"/>
        <v>IGA</v>
      </c>
      <c r="I746" t="str">
        <f t="shared" si="724"/>
        <v>Índice de Gestión Administrativa</v>
      </c>
      <c r="J746" t="str">
        <f t="shared" si="724"/>
        <v>04-01</v>
      </c>
      <c r="K746" t="str">
        <f t="shared" si="724"/>
        <v>Existencia de elementos de atención municipal orientada al vecino</v>
      </c>
      <c r="L746" s="150">
        <f>+VLOOKUP($E746,IGA_2018!$B$8:$N$347,3,0)</f>
        <v>0.25</v>
      </c>
      <c r="M746" s="142" t="str">
        <f>+VLOOKUP($E746,IGA_2018!$B$8:$N$347,4,0)</f>
        <v>Medio bajo</v>
      </c>
    </row>
    <row r="747" spans="1:13" x14ac:dyDescent="0.3">
      <c r="A747" s="139">
        <f t="shared" si="661"/>
        <v>20</v>
      </c>
      <c r="B747" s="148">
        <f t="shared" si="663"/>
        <v>19</v>
      </c>
      <c r="D747" s="149" t="str">
        <f>+VLOOKUP($A747,mUNICIPIOS!$B$4:$F$343,2,0)</f>
        <v>El Progreso</v>
      </c>
      <c r="E747" s="149">
        <f>+VLOOKUP($A747,mUNICIPIOS!$B$4:$F$343,3,0)</f>
        <v>203</v>
      </c>
      <c r="F747" s="149" t="str">
        <f>+VLOOKUP($A747,mUNICIPIOS!$B$4:$F$343,4,0)</f>
        <v>San Agustín Acasaguastlán</v>
      </c>
      <c r="G747" s="139" t="str">
        <f t="shared" ref="G747:K747" si="725">+G709</f>
        <v>04</v>
      </c>
      <c r="H747" t="str">
        <f t="shared" si="725"/>
        <v>IGA</v>
      </c>
      <c r="I747" t="str">
        <f t="shared" si="725"/>
        <v>Índice de Gestión Administrativa</v>
      </c>
      <c r="J747" t="str">
        <f t="shared" si="725"/>
        <v>04-02</v>
      </c>
      <c r="K747" t="str">
        <f t="shared" si="725"/>
        <v>Gestión del recurso humano.</v>
      </c>
      <c r="L747" s="150">
        <f>+VLOOKUP($E747,IGA_2018!$B$8:$N$347,6,0)</f>
        <v>0.49549317537986109</v>
      </c>
      <c r="M747" s="142" t="str">
        <f>+VLOOKUP($E747,IGA_2018!$B$8:$N$347,7,0)</f>
        <v>Medio</v>
      </c>
    </row>
    <row r="748" spans="1:13" x14ac:dyDescent="0.3">
      <c r="A748" s="139">
        <f t="shared" si="661"/>
        <v>20</v>
      </c>
      <c r="B748" s="148">
        <f t="shared" si="663"/>
        <v>20</v>
      </c>
      <c r="D748" s="149" t="str">
        <f>+VLOOKUP($A748,mUNICIPIOS!$B$4:$F$343,2,0)</f>
        <v>El Progreso</v>
      </c>
      <c r="E748" s="149">
        <f>+VLOOKUP($A748,mUNICIPIOS!$B$4:$F$343,3,0)</f>
        <v>203</v>
      </c>
      <c r="F748" s="149" t="str">
        <f>+VLOOKUP($A748,mUNICIPIOS!$B$4:$F$343,4,0)</f>
        <v>San Agustín Acasaguastlán</v>
      </c>
      <c r="G748" s="139" t="str">
        <f t="shared" ref="G748:K748" si="726">+G710</f>
        <v>04</v>
      </c>
      <c r="H748" t="str">
        <f t="shared" si="726"/>
        <v>IGA</v>
      </c>
      <c r="I748" t="str">
        <f t="shared" si="726"/>
        <v>Índice de Gestión Administrativa</v>
      </c>
      <c r="J748" t="str">
        <f t="shared" si="726"/>
        <v>04-03</v>
      </c>
      <c r="K748" t="str">
        <f t="shared" si="726"/>
        <v>Existencia de oficinas municipales con instrumentos de gestión.</v>
      </c>
      <c r="L748" s="150">
        <f>+VLOOKUP($E748,IGA_2018!$B$8:$N$347,9,0)</f>
        <v>0.96249999999999991</v>
      </c>
      <c r="M748" s="142" t="str">
        <f>+VLOOKUP($E748,IGA_2018!$B$8:$N$347,10,0)</f>
        <v>Alto</v>
      </c>
    </row>
    <row r="749" spans="1:13" x14ac:dyDescent="0.3">
      <c r="A749" s="139">
        <f t="shared" ref="A749:A812" si="727">+IF(B748=38,A748+1,A748)</f>
        <v>20</v>
      </c>
      <c r="B749" s="148">
        <f t="shared" si="663"/>
        <v>21</v>
      </c>
      <c r="D749" s="149" t="str">
        <f>+VLOOKUP($A749,mUNICIPIOS!$B$4:$F$343,2,0)</f>
        <v>El Progreso</v>
      </c>
      <c r="E749" s="149">
        <f>+VLOOKUP($A749,mUNICIPIOS!$B$4:$F$343,3,0)</f>
        <v>203</v>
      </c>
      <c r="F749" s="149" t="str">
        <f>+VLOOKUP($A749,mUNICIPIOS!$B$4:$F$343,4,0)</f>
        <v>San Agustín Acasaguastlán</v>
      </c>
      <c r="G749" s="139" t="str">
        <f t="shared" ref="G749:K749" si="728">+G711</f>
        <v>04</v>
      </c>
      <c r="H749" t="str">
        <f t="shared" si="728"/>
        <v>IGA</v>
      </c>
      <c r="I749" t="str">
        <f t="shared" si="728"/>
        <v>Índice de Gestión Administrativa</v>
      </c>
      <c r="J749" t="str">
        <f t="shared" si="728"/>
        <v>INDICE</v>
      </c>
      <c r="K749">
        <f t="shared" si="728"/>
        <v>0</v>
      </c>
      <c r="L749" s="150">
        <f>+VLOOKUP($E749,IGA_2018!$B$8:$N$347,12,0)</f>
        <v>0.58529761138295133</v>
      </c>
      <c r="M749" s="142" t="str">
        <f>+VLOOKUP($E749,IGA_2018!$B$8:$N$347,13,0)</f>
        <v>Medio</v>
      </c>
    </row>
    <row r="750" spans="1:13" x14ac:dyDescent="0.3">
      <c r="A750" s="139">
        <f t="shared" si="727"/>
        <v>20</v>
      </c>
      <c r="B750" s="148">
        <f t="shared" ref="B750:B813" si="729">+B712</f>
        <v>22</v>
      </c>
      <c r="D750" s="149" t="str">
        <f>+VLOOKUP($A750,mUNICIPIOS!$B$4:$F$343,2,0)</f>
        <v>El Progreso</v>
      </c>
      <c r="E750" s="149">
        <f>+VLOOKUP($A750,mUNICIPIOS!$B$4:$F$343,3,0)</f>
        <v>203</v>
      </c>
      <c r="F750" s="149" t="str">
        <f>+VLOOKUP($A750,mUNICIPIOS!$B$4:$F$343,4,0)</f>
        <v>San Agustín Acasaguastlán</v>
      </c>
      <c r="G750" s="139" t="str">
        <f t="shared" ref="G750:K750" si="730">+G712</f>
        <v>05</v>
      </c>
      <c r="H750" t="str">
        <f t="shared" si="730"/>
        <v>IGF</v>
      </c>
      <c r="I750" t="str">
        <f t="shared" si="730"/>
        <v>Índice de Gestión Financiera</v>
      </c>
      <c r="J750" t="str">
        <f t="shared" si="730"/>
        <v>05-01</v>
      </c>
      <c r="K750" t="str">
        <f t="shared" si="730"/>
        <v>Autonomía financiera municipal</v>
      </c>
      <c r="L750" s="150">
        <f>+VLOOKUP($E750,IGF_2018!$B$8:$Z$347,3,0)</f>
        <v>0.12287917777864023</v>
      </c>
      <c r="M750" s="142" t="str">
        <f>+VLOOKUP($E750,IGF_2018!$B$8:$Z$347,4,0)</f>
        <v>Bajo</v>
      </c>
    </row>
    <row r="751" spans="1:13" x14ac:dyDescent="0.3">
      <c r="A751" s="139">
        <f t="shared" si="727"/>
        <v>20</v>
      </c>
      <c r="B751" s="148">
        <f t="shared" si="729"/>
        <v>23</v>
      </c>
      <c r="D751" s="149" t="str">
        <f>+VLOOKUP($A751,mUNICIPIOS!$B$4:$F$343,2,0)</f>
        <v>El Progreso</v>
      </c>
      <c r="E751" s="149">
        <f>+VLOOKUP($A751,mUNICIPIOS!$B$4:$F$343,3,0)</f>
        <v>203</v>
      </c>
      <c r="F751" s="149" t="str">
        <f>+VLOOKUP($A751,mUNICIPIOS!$B$4:$F$343,4,0)</f>
        <v>San Agustín Acasaguastlán</v>
      </c>
      <c r="G751" s="139" t="str">
        <f t="shared" ref="G751:K751" si="731">+G713</f>
        <v>05</v>
      </c>
      <c r="H751" t="str">
        <f t="shared" si="731"/>
        <v>IGF</v>
      </c>
      <c r="I751" t="str">
        <f t="shared" si="731"/>
        <v>Índice de Gestión Financiera</v>
      </c>
      <c r="J751" t="str">
        <f t="shared" si="731"/>
        <v>05-02</v>
      </c>
      <c r="K751" t="str">
        <f t="shared" si="731"/>
        <v xml:space="preserve">Ingresos propios por habitante -sin regalías- </v>
      </c>
      <c r="L751" s="150">
        <f>+VLOOKUP($E751,IGF_2018!$B$8:$Z$347,6,0)</f>
        <v>5.3176763512086715E-2</v>
      </c>
      <c r="M751" s="142" t="str">
        <f>+VLOOKUP($E751,IGF_2018!$B$8:$Z$347,7,0)</f>
        <v>Bajo</v>
      </c>
    </row>
    <row r="752" spans="1:13" x14ac:dyDescent="0.3">
      <c r="A752" s="139">
        <f t="shared" si="727"/>
        <v>20</v>
      </c>
      <c r="B752" s="148">
        <f t="shared" si="729"/>
        <v>24</v>
      </c>
      <c r="D752" s="149" t="str">
        <f>+VLOOKUP($A752,mUNICIPIOS!$B$4:$F$343,2,0)</f>
        <v>El Progreso</v>
      </c>
      <c r="E752" s="149">
        <f>+VLOOKUP($A752,mUNICIPIOS!$B$4:$F$343,3,0)</f>
        <v>203</v>
      </c>
      <c r="F752" s="149" t="str">
        <f>+VLOOKUP($A752,mUNICIPIOS!$B$4:$F$343,4,0)</f>
        <v>San Agustín Acasaguastlán</v>
      </c>
      <c r="G752" s="139" t="str">
        <f t="shared" ref="G752:K752" si="732">+G714</f>
        <v>05</v>
      </c>
      <c r="H752" t="str">
        <f t="shared" si="732"/>
        <v>IGF</v>
      </c>
      <c r="I752" t="str">
        <f t="shared" si="732"/>
        <v>Índice de Gestión Financiera</v>
      </c>
      <c r="J752" t="str">
        <f t="shared" si="732"/>
        <v>05-03</v>
      </c>
      <c r="K752" t="str">
        <f t="shared" si="732"/>
        <v>Ingresos del IUSI en relación a los ingresos propios -sin regalías-</v>
      </c>
      <c r="L752" s="150">
        <f>+VLOOKUP($E752,IGF_2018!$B$8:$Z$347,9,0)</f>
        <v>0.24604485033421566</v>
      </c>
      <c r="M752" s="142" t="str">
        <f>+VLOOKUP($E752,IGF_2018!$B$8:$Z$347,10,0)</f>
        <v>Medio bajo</v>
      </c>
    </row>
    <row r="753" spans="1:13" x14ac:dyDescent="0.3">
      <c r="A753" s="139">
        <f t="shared" si="727"/>
        <v>20</v>
      </c>
      <c r="B753" s="148">
        <f t="shared" si="729"/>
        <v>25</v>
      </c>
      <c r="D753" s="149" t="str">
        <f>+VLOOKUP($A753,mUNICIPIOS!$B$4:$F$343,2,0)</f>
        <v>El Progreso</v>
      </c>
      <c r="E753" s="149">
        <f>+VLOOKUP($A753,mUNICIPIOS!$B$4:$F$343,3,0)</f>
        <v>203</v>
      </c>
      <c r="F753" s="149" t="str">
        <f>+VLOOKUP($A753,mUNICIPIOS!$B$4:$F$343,4,0)</f>
        <v>San Agustín Acasaguastlán</v>
      </c>
      <c r="G753" s="139" t="str">
        <f t="shared" ref="G753:K753" si="733">+G715</f>
        <v>05</v>
      </c>
      <c r="H753" t="str">
        <f t="shared" si="733"/>
        <v>IGF</v>
      </c>
      <c r="I753" t="str">
        <f t="shared" si="733"/>
        <v>Índice de Gestión Financiera</v>
      </c>
      <c r="J753" t="str">
        <f t="shared" si="733"/>
        <v>05-04</v>
      </c>
      <c r="K753" t="str">
        <f t="shared" si="733"/>
        <v>Inversión anual en capital fijo por habitante</v>
      </c>
      <c r="L753" s="150">
        <f>+VLOOKUP($E753,IGF_2018!$B$8:$Z$347,12,0)</f>
        <v>7.0502316369560433E-2</v>
      </c>
      <c r="M753" s="142" t="str">
        <f>+VLOOKUP($E753,IGF_2018!$B$8:$Z$347,13,0)</f>
        <v>Bajo</v>
      </c>
    </row>
    <row r="754" spans="1:13" x14ac:dyDescent="0.3">
      <c r="A754" s="139">
        <f t="shared" si="727"/>
        <v>20</v>
      </c>
      <c r="B754" s="148">
        <f t="shared" si="729"/>
        <v>26</v>
      </c>
      <c r="D754" s="149" t="str">
        <f>+VLOOKUP($A754,mUNICIPIOS!$B$4:$F$343,2,0)</f>
        <v>El Progreso</v>
      </c>
      <c r="E754" s="149">
        <f>+VLOOKUP($A754,mUNICIPIOS!$B$4:$F$343,3,0)</f>
        <v>203</v>
      </c>
      <c r="F754" s="149" t="str">
        <f>+VLOOKUP($A754,mUNICIPIOS!$B$4:$F$343,4,0)</f>
        <v>San Agustín Acasaguastlán</v>
      </c>
      <c r="G754" s="139" t="str">
        <f t="shared" ref="G754:K754" si="734">+G716</f>
        <v>05</v>
      </c>
      <c r="H754" t="str">
        <f t="shared" si="734"/>
        <v>IGF</v>
      </c>
      <c r="I754" t="str">
        <f t="shared" si="734"/>
        <v>Índice de Gestión Financiera</v>
      </c>
      <c r="J754" t="str">
        <f t="shared" si="734"/>
        <v>05-05</v>
      </c>
      <c r="K754" t="str">
        <f t="shared" si="734"/>
        <v>Inversión anual en capital fijo con recursos percibidos por ingresos propios</v>
      </c>
      <c r="L754" s="150">
        <f>+VLOOKUP($E754,IGF_2018!$B$8:$Z$347,15,0)</f>
        <v>0.26094040084634457</v>
      </c>
      <c r="M754" s="142" t="str">
        <f>+VLOOKUP($E754,IGF_2018!$B$8:$Z$347,16,0)</f>
        <v>Medio bajo</v>
      </c>
    </row>
    <row r="755" spans="1:13" x14ac:dyDescent="0.3">
      <c r="A755" s="139">
        <f t="shared" si="727"/>
        <v>20</v>
      </c>
      <c r="B755" s="148">
        <f t="shared" si="729"/>
        <v>27</v>
      </c>
      <c r="D755" s="149" t="str">
        <f>+VLOOKUP($A755,mUNICIPIOS!$B$4:$F$343,2,0)</f>
        <v>El Progreso</v>
      </c>
      <c r="E755" s="149">
        <f>+VLOOKUP($A755,mUNICIPIOS!$B$4:$F$343,3,0)</f>
        <v>203</v>
      </c>
      <c r="F755" s="149" t="str">
        <f>+VLOOKUP($A755,mUNICIPIOS!$B$4:$F$343,4,0)</f>
        <v>San Agustín Acasaguastlán</v>
      </c>
      <c r="G755" s="139" t="str">
        <f t="shared" ref="G755:K755" si="735">+G717</f>
        <v>05</v>
      </c>
      <c r="H755" t="str">
        <f t="shared" si="735"/>
        <v>IGF</v>
      </c>
      <c r="I755" t="str">
        <f t="shared" si="735"/>
        <v>Índice de Gestión Financiera</v>
      </c>
      <c r="J755" t="str">
        <f t="shared" si="735"/>
        <v>05-06</v>
      </c>
      <c r="K755" t="str">
        <f t="shared" si="735"/>
        <v xml:space="preserve">Inversión anual en capital fijo con recursos percibidos por transferencias del Gobierno Central </v>
      </c>
      <c r="L755" s="150">
        <f>+VLOOKUP($E755,IGF_2018!$B$8:$Z$347,18,0)</f>
        <v>0.12584822219719871</v>
      </c>
      <c r="M755" s="142" t="str">
        <f>+VLOOKUP($E755,IGF_2018!$B$8:$Z$347,19,0)</f>
        <v>Bajo</v>
      </c>
    </row>
    <row r="756" spans="1:13" x14ac:dyDescent="0.3">
      <c r="A756" s="139">
        <f t="shared" si="727"/>
        <v>20</v>
      </c>
      <c r="B756" s="148">
        <f t="shared" si="729"/>
        <v>28</v>
      </c>
      <c r="D756" s="149" t="str">
        <f>+VLOOKUP($A756,mUNICIPIOS!$B$4:$F$343,2,0)</f>
        <v>El Progreso</v>
      </c>
      <c r="E756" s="149">
        <f>+VLOOKUP($A756,mUNICIPIOS!$B$4:$F$343,3,0)</f>
        <v>203</v>
      </c>
      <c r="F756" s="149" t="str">
        <f>+VLOOKUP($A756,mUNICIPIOS!$B$4:$F$343,4,0)</f>
        <v>San Agustín Acasaguastlán</v>
      </c>
      <c r="G756" s="139" t="str">
        <f t="shared" ref="G756:K756" si="736">+G718</f>
        <v>05</v>
      </c>
      <c r="H756" t="str">
        <f t="shared" si="736"/>
        <v>IGF</v>
      </c>
      <c r="I756" t="str">
        <f t="shared" si="736"/>
        <v>Índice de Gestión Financiera</v>
      </c>
      <c r="J756" t="str">
        <f t="shared" si="736"/>
        <v>05-07</v>
      </c>
      <c r="K756" t="str">
        <f t="shared" si="736"/>
        <v>Financiamiento por endeudamiento municipal</v>
      </c>
      <c r="L756" s="150">
        <f>+VLOOKUP($E756,IGF_2018!$B$8:$Z$347,21,0)</f>
        <v>1</v>
      </c>
      <c r="M756" s="142" t="str">
        <f>+VLOOKUP($E756,IGF_2018!$B$8:$Z$347,22,0)</f>
        <v>Alto</v>
      </c>
    </row>
    <row r="757" spans="1:13" x14ac:dyDescent="0.3">
      <c r="A757" s="139">
        <f t="shared" si="727"/>
        <v>20</v>
      </c>
      <c r="B757" s="148">
        <f t="shared" si="729"/>
        <v>29</v>
      </c>
      <c r="D757" s="149" t="str">
        <f>+VLOOKUP($A757,mUNICIPIOS!$B$4:$F$343,2,0)</f>
        <v>El Progreso</v>
      </c>
      <c r="E757" s="149">
        <f>+VLOOKUP($A757,mUNICIPIOS!$B$4:$F$343,3,0)</f>
        <v>203</v>
      </c>
      <c r="F757" s="149" t="str">
        <f>+VLOOKUP($A757,mUNICIPIOS!$B$4:$F$343,4,0)</f>
        <v>San Agustín Acasaguastlán</v>
      </c>
      <c r="G757" s="139" t="str">
        <f t="shared" ref="G757:K757" si="737">+G719</f>
        <v>05</v>
      </c>
      <c r="H757" t="str">
        <f t="shared" si="737"/>
        <v>IGF</v>
      </c>
      <c r="I757" t="str">
        <f t="shared" si="737"/>
        <v>Índice de Gestión Financiera</v>
      </c>
      <c r="J757" t="str">
        <f t="shared" si="737"/>
        <v>INDICE</v>
      </c>
      <c r="K757">
        <f t="shared" si="737"/>
        <v>0</v>
      </c>
      <c r="L757" s="150">
        <f>+VLOOKUP($E757,IGF_2018!$B$8:$Z$347,24,0)</f>
        <v>0.30554476723287738</v>
      </c>
      <c r="M757" s="142" t="str">
        <f>+VLOOKUP($E757,IGF_2018!$B$8:$Z$347,25,0)</f>
        <v>Medio bajo</v>
      </c>
    </row>
    <row r="758" spans="1:13" x14ac:dyDescent="0.3">
      <c r="A758" s="139">
        <f t="shared" si="727"/>
        <v>20</v>
      </c>
      <c r="B758" s="148">
        <f t="shared" si="729"/>
        <v>30</v>
      </c>
      <c r="D758" s="149" t="str">
        <f>+VLOOKUP($A758,mUNICIPIOS!$B$4:$F$343,2,0)</f>
        <v>El Progreso</v>
      </c>
      <c r="E758" s="149">
        <f>+VLOOKUP($A758,mUNICIPIOS!$B$4:$F$343,3,0)</f>
        <v>203</v>
      </c>
      <c r="F758" s="149" t="str">
        <f>+VLOOKUP($A758,mUNICIPIOS!$B$4:$F$343,4,0)</f>
        <v>San Agustín Acasaguastlán</v>
      </c>
      <c r="G758" s="139" t="str">
        <f t="shared" ref="G758:K758" si="738">+G720</f>
        <v>06</v>
      </c>
      <c r="H758" t="str">
        <f t="shared" si="738"/>
        <v>IGE</v>
      </c>
      <c r="I758" t="str">
        <f t="shared" si="738"/>
        <v>Índice de Gestión Estratégica</v>
      </c>
      <c r="J758" t="str">
        <f t="shared" si="738"/>
        <v>06-01</v>
      </c>
      <c r="K758" t="str">
        <f t="shared" si="738"/>
        <v>Ejecución del Plan Operativo Anual  (POA)</v>
      </c>
      <c r="L758" s="150">
        <f>+VLOOKUP($E758,IGE_2018!$B$8:$Z$347,3,0)</f>
        <v>0.58874999999999988</v>
      </c>
      <c r="M758" s="142" t="str">
        <f>+VLOOKUP($E758,IGE_2018!$B$8:$Z$347,4,0)</f>
        <v>Medio</v>
      </c>
    </row>
    <row r="759" spans="1:13" x14ac:dyDescent="0.3">
      <c r="A759" s="139">
        <f t="shared" si="727"/>
        <v>20</v>
      </c>
      <c r="B759" s="148">
        <f t="shared" si="729"/>
        <v>31</v>
      </c>
      <c r="D759" s="149" t="str">
        <f>+VLOOKUP($A759,mUNICIPIOS!$B$4:$F$343,2,0)</f>
        <v>El Progreso</v>
      </c>
      <c r="E759" s="149">
        <f>+VLOOKUP($A759,mUNICIPIOS!$B$4:$F$343,3,0)</f>
        <v>203</v>
      </c>
      <c r="F759" s="149" t="str">
        <f>+VLOOKUP($A759,mUNICIPIOS!$B$4:$F$343,4,0)</f>
        <v>San Agustín Acasaguastlán</v>
      </c>
      <c r="G759" s="139" t="str">
        <f t="shared" ref="G759:K759" si="739">+G721</f>
        <v>06</v>
      </c>
      <c r="H759" t="str">
        <f t="shared" si="739"/>
        <v>IGE</v>
      </c>
      <c r="I759" t="str">
        <f t="shared" si="739"/>
        <v>Índice de Gestión Estratégica</v>
      </c>
      <c r="J759" t="str">
        <f t="shared" si="739"/>
        <v>06-02</v>
      </c>
      <c r="K759" t="str">
        <f t="shared" si="739"/>
        <v>Relación Plan de Desarrollo Municipal y Ordenamiento Territorial (PDM-OT) - Plan Estratégico Institucional (PEI) - Plan Operativo Multianual (POM) - Plan Operativo Anual (POA)</v>
      </c>
      <c r="L759" s="150">
        <f>+VLOOKUP($E759,IGE_2018!$B$8:$Z$347,6,0)</f>
        <v>0.67</v>
      </c>
      <c r="M759" s="142" t="str">
        <f>+VLOOKUP($E759,IGE_2018!$B$8:$Z$347,7,0)</f>
        <v>Medio alto</v>
      </c>
    </row>
    <row r="760" spans="1:13" x14ac:dyDescent="0.3">
      <c r="A760" s="139">
        <f t="shared" si="727"/>
        <v>20</v>
      </c>
      <c r="B760" s="148">
        <f t="shared" si="729"/>
        <v>32</v>
      </c>
      <c r="D760" s="149" t="str">
        <f>+VLOOKUP($A760,mUNICIPIOS!$B$4:$F$343,2,0)</f>
        <v>El Progreso</v>
      </c>
      <c r="E760" s="149">
        <f>+VLOOKUP($A760,mUNICIPIOS!$B$4:$F$343,3,0)</f>
        <v>203</v>
      </c>
      <c r="F760" s="149" t="str">
        <f>+VLOOKUP($A760,mUNICIPIOS!$B$4:$F$343,4,0)</f>
        <v>San Agustín Acasaguastlán</v>
      </c>
      <c r="G760" s="139" t="str">
        <f t="shared" ref="G760:K760" si="740">+G722</f>
        <v>06</v>
      </c>
      <c r="H760" t="str">
        <f t="shared" si="740"/>
        <v>IGE</v>
      </c>
      <c r="I760" t="str">
        <f t="shared" si="740"/>
        <v>Índice de Gestión Estratégica</v>
      </c>
      <c r="J760" t="str">
        <f t="shared" si="740"/>
        <v>06-03</v>
      </c>
      <c r="K760" t="str">
        <f t="shared" si="740"/>
        <v>Presupuesto de egresos relacionado a competencias municipales que responden a prioridades nacionales de desarrollo.</v>
      </c>
      <c r="L760" s="150">
        <f>+VLOOKUP($E760,IGE_2018!$B$8:$Z$347,9,0)</f>
        <v>0.448055301874898</v>
      </c>
      <c r="M760" s="142" t="str">
        <f>+VLOOKUP($E760,IGE_2018!$B$8:$Z$347,10,0)</f>
        <v>Medio</v>
      </c>
    </row>
    <row r="761" spans="1:13" x14ac:dyDescent="0.3">
      <c r="A761" s="139">
        <f t="shared" si="727"/>
        <v>20</v>
      </c>
      <c r="B761" s="148">
        <f t="shared" si="729"/>
        <v>33</v>
      </c>
      <c r="D761" s="149" t="str">
        <f>+VLOOKUP($A761,mUNICIPIOS!$B$4:$F$343,2,0)</f>
        <v>El Progreso</v>
      </c>
      <c r="E761" s="149">
        <f>+VLOOKUP($A761,mUNICIPIOS!$B$4:$F$343,3,0)</f>
        <v>203</v>
      </c>
      <c r="F761" s="149" t="str">
        <f>+VLOOKUP($A761,mUNICIPIOS!$B$4:$F$343,4,0)</f>
        <v>San Agustín Acasaguastlán</v>
      </c>
      <c r="G761" s="139" t="str">
        <f t="shared" ref="G761:K761" si="741">+G723</f>
        <v>06</v>
      </c>
      <c r="H761" t="str">
        <f t="shared" si="741"/>
        <v>IGE</v>
      </c>
      <c r="I761" t="str">
        <f t="shared" si="741"/>
        <v>Índice de Gestión Estratégica</v>
      </c>
      <c r="J761" t="str">
        <f t="shared" si="741"/>
        <v>06-04</v>
      </c>
      <c r="K761" t="str">
        <f t="shared" si="741"/>
        <v>Institucionalización de la gestión ordenada del territorio</v>
      </c>
      <c r="L761" s="150">
        <f>+VLOOKUP($E761,IGE_2018!$B$8:$Z$347,12,0)</f>
        <v>0.5</v>
      </c>
      <c r="M761" s="142" t="str">
        <f>+VLOOKUP($E761,IGE_2018!$B$8:$Z$347,13,0)</f>
        <v>Medio</v>
      </c>
    </row>
    <row r="762" spans="1:13" x14ac:dyDescent="0.3">
      <c r="A762" s="139">
        <f t="shared" si="727"/>
        <v>20</v>
      </c>
      <c r="B762" s="148">
        <f t="shared" si="729"/>
        <v>34</v>
      </c>
      <c r="D762" s="149" t="str">
        <f>+VLOOKUP($A762,mUNICIPIOS!$B$4:$F$343,2,0)</f>
        <v>El Progreso</v>
      </c>
      <c r="E762" s="149">
        <f>+VLOOKUP($A762,mUNICIPIOS!$B$4:$F$343,3,0)</f>
        <v>203</v>
      </c>
      <c r="F762" s="149" t="str">
        <f>+VLOOKUP($A762,mUNICIPIOS!$B$4:$F$343,4,0)</f>
        <v>San Agustín Acasaguastlán</v>
      </c>
      <c r="G762" s="139" t="str">
        <f t="shared" ref="G762:K762" si="742">+G724</f>
        <v>06</v>
      </c>
      <c r="H762" t="str">
        <f t="shared" si="742"/>
        <v>IGE</v>
      </c>
      <c r="I762" t="str">
        <f t="shared" si="742"/>
        <v>Índice de Gestión Estratégica</v>
      </c>
      <c r="J762" t="str">
        <f t="shared" si="742"/>
        <v>06-05</v>
      </c>
      <c r="K762" t="str">
        <f t="shared" si="742"/>
        <v>Acciones para la gestión ordenada del territorio</v>
      </c>
      <c r="L762" s="150">
        <f>+VLOOKUP($E762,IGE_2018!$B$8:$Z$347,15,0)</f>
        <v>6.0000000000000026E-2</v>
      </c>
      <c r="M762" s="142" t="str">
        <f>+VLOOKUP($E762,IGE_2018!$B$8:$Z$347,16,0)</f>
        <v>Bajo</v>
      </c>
    </row>
    <row r="763" spans="1:13" x14ac:dyDescent="0.3">
      <c r="A763" s="139">
        <f t="shared" si="727"/>
        <v>20</v>
      </c>
      <c r="B763" s="148">
        <f t="shared" si="729"/>
        <v>35</v>
      </c>
      <c r="D763" s="149" t="str">
        <f>+VLOOKUP($A763,mUNICIPIOS!$B$4:$F$343,2,0)</f>
        <v>El Progreso</v>
      </c>
      <c r="E763" s="149">
        <f>+VLOOKUP($A763,mUNICIPIOS!$B$4:$F$343,3,0)</f>
        <v>203</v>
      </c>
      <c r="F763" s="149" t="str">
        <f>+VLOOKUP($A763,mUNICIPIOS!$B$4:$F$343,4,0)</f>
        <v>San Agustín Acasaguastlán</v>
      </c>
      <c r="G763" s="139" t="str">
        <f t="shared" ref="G763:K763" si="743">+G725</f>
        <v>06</v>
      </c>
      <c r="H763" t="str">
        <f t="shared" si="743"/>
        <v>IGE</v>
      </c>
      <c r="I763" t="str">
        <f t="shared" si="743"/>
        <v>Índice de Gestión Estratégica</v>
      </c>
      <c r="J763" t="str">
        <f t="shared" si="743"/>
        <v>06-06</v>
      </c>
      <c r="K763" t="str">
        <f t="shared" si="743"/>
        <v>Gestión de riesgo en la formulación de proyectos derivados de la planificación operativa anual</v>
      </c>
      <c r="L763" s="150">
        <f>+VLOOKUP($E763,IGE_2018!$B$8:$Z$347,18,0)</f>
        <v>0.7</v>
      </c>
      <c r="M763" s="142" t="str">
        <f>+VLOOKUP($E763,IGE_2018!$B$8:$Z$347,19,0)</f>
        <v>Medio alto</v>
      </c>
    </row>
    <row r="764" spans="1:13" x14ac:dyDescent="0.3">
      <c r="A764" s="139">
        <f t="shared" si="727"/>
        <v>20</v>
      </c>
      <c r="B764" s="148">
        <f t="shared" si="729"/>
        <v>36</v>
      </c>
      <c r="D764" s="149" t="str">
        <f>+VLOOKUP($A764,mUNICIPIOS!$B$4:$F$343,2,0)</f>
        <v>El Progreso</v>
      </c>
      <c r="E764" s="149">
        <f>+VLOOKUP($A764,mUNICIPIOS!$B$4:$F$343,3,0)</f>
        <v>203</v>
      </c>
      <c r="F764" s="149" t="str">
        <f>+VLOOKUP($A764,mUNICIPIOS!$B$4:$F$343,4,0)</f>
        <v>San Agustín Acasaguastlán</v>
      </c>
      <c r="G764" s="139" t="str">
        <f t="shared" ref="G764:K764" si="744">+G726</f>
        <v>06</v>
      </c>
      <c r="H764" t="str">
        <f t="shared" si="744"/>
        <v>IGE</v>
      </c>
      <c r="I764" t="str">
        <f t="shared" si="744"/>
        <v>Índice de Gestión Estratégica</v>
      </c>
      <c r="J764" t="str">
        <f t="shared" si="744"/>
        <v>06-07</v>
      </c>
      <c r="K764" t="str">
        <f t="shared" si="744"/>
        <v>Ingresos por servicios ambientales en relación a los ingresos propios sin regalías</v>
      </c>
      <c r="L764" s="150">
        <f>+VLOOKUP($E764,IGE_2018!$B$8:$Z$347,21,0)</f>
        <v>0</v>
      </c>
      <c r="M764" s="142" t="str">
        <f>+VLOOKUP($E764,IGE_2018!$B$8:$Z$347,22,0)</f>
        <v>Bajo</v>
      </c>
    </row>
    <row r="765" spans="1:13" x14ac:dyDescent="0.3">
      <c r="A765" s="139">
        <f t="shared" si="727"/>
        <v>20</v>
      </c>
      <c r="B765" s="148">
        <f t="shared" si="729"/>
        <v>37</v>
      </c>
      <c r="D765" s="149" t="str">
        <f>+VLOOKUP($A765,mUNICIPIOS!$B$4:$F$343,2,0)</f>
        <v>El Progreso</v>
      </c>
      <c r="E765" s="149">
        <f>+VLOOKUP($A765,mUNICIPIOS!$B$4:$F$343,3,0)</f>
        <v>203</v>
      </c>
      <c r="F765" s="149" t="str">
        <f>+VLOOKUP($A765,mUNICIPIOS!$B$4:$F$343,4,0)</f>
        <v>San Agustín Acasaguastlán</v>
      </c>
      <c r="G765" s="139" t="str">
        <f t="shared" ref="G765:K765" si="745">+G727</f>
        <v>06</v>
      </c>
      <c r="H765" t="str">
        <f t="shared" si="745"/>
        <v>IGE</v>
      </c>
      <c r="I765" t="str">
        <f t="shared" si="745"/>
        <v>Índice de Gestión Estratégica</v>
      </c>
      <c r="J765" t="str">
        <f t="shared" si="745"/>
        <v>INDICE</v>
      </c>
      <c r="K765">
        <f t="shared" si="745"/>
        <v>0</v>
      </c>
      <c r="L765" s="150">
        <f>+VLOOKUP($E765,IGE_2018!$B$8:$Z$347,24,0)</f>
        <v>0.42982632546872451</v>
      </c>
      <c r="M765" s="142" t="str">
        <f>+VLOOKUP($E765,IGE_2018!$B$8:$Z$347,25,0)</f>
        <v>Medio</v>
      </c>
    </row>
    <row r="766" spans="1:13" x14ac:dyDescent="0.3">
      <c r="A766" s="139">
        <f t="shared" si="727"/>
        <v>20</v>
      </c>
      <c r="B766" s="148">
        <f t="shared" si="729"/>
        <v>38</v>
      </c>
      <c r="D766" s="149" t="str">
        <f>+VLOOKUP($A766,mUNICIPIOS!$B$4:$F$343,2,0)</f>
        <v>El Progreso</v>
      </c>
      <c r="E766" s="149">
        <f>+VLOOKUP($A766,mUNICIPIOS!$B$4:$F$343,3,0)</f>
        <v>203</v>
      </c>
      <c r="F766" s="149" t="str">
        <f>+VLOOKUP($A766,mUNICIPIOS!$B$4:$F$343,4,0)</f>
        <v>San Agustín Acasaguastlán</v>
      </c>
      <c r="G766" s="139" t="str">
        <f t="shared" ref="G766:K766" si="746">+G728</f>
        <v>RANKING</v>
      </c>
      <c r="H766" t="str">
        <f t="shared" si="746"/>
        <v>RGM</v>
      </c>
      <c r="I766" t="str">
        <f t="shared" si="746"/>
        <v>Ranking de la Gestión Municipal 2018</v>
      </c>
      <c r="J766" t="str">
        <f t="shared" si="746"/>
        <v>RANKING</v>
      </c>
      <c r="K766">
        <f t="shared" si="746"/>
        <v>0</v>
      </c>
      <c r="L766" s="151">
        <f>+VLOOKUP($E766,Resultados_generales!$C$8:$AE$347,27,0)</f>
        <v>0.37984903732843434</v>
      </c>
      <c r="M766" t="str">
        <f>+VLOOKUP($E766,Resultados_generales!$C$8:$AE$347,28,0)</f>
        <v>Medio bajo</v>
      </c>
    </row>
    <row r="767" spans="1:13" x14ac:dyDescent="0.3">
      <c r="A767" s="139">
        <f t="shared" si="727"/>
        <v>21</v>
      </c>
      <c r="B767" s="148">
        <f t="shared" si="729"/>
        <v>1</v>
      </c>
      <c r="D767" s="149" t="str">
        <f>+VLOOKUP($A767,mUNICIPIOS!$B$4:$F$343,2,0)</f>
        <v>El Progreso</v>
      </c>
      <c r="E767" s="149">
        <f>+VLOOKUP($A767,mUNICIPIOS!$B$4:$F$343,3,0)</f>
        <v>204</v>
      </c>
      <c r="F767" s="149" t="str">
        <f>+VLOOKUP($A767,mUNICIPIOS!$B$4:$F$343,4,0)</f>
        <v>San Cristóbal Acasaguastlán</v>
      </c>
      <c r="G767" s="139" t="str">
        <f t="shared" ref="G767:K767" si="747">+G729</f>
        <v>01</v>
      </c>
      <c r="H767" t="str">
        <f t="shared" si="747"/>
        <v>IPC</v>
      </c>
      <c r="I767" t="str">
        <f t="shared" si="747"/>
        <v>Índice de Participación Ciudadana</v>
      </c>
      <c r="J767" t="str">
        <f t="shared" si="747"/>
        <v>01-01</v>
      </c>
      <c r="K767" t="str">
        <f t="shared" si="747"/>
        <v>Número de reuniones del COMUDE en el año de la medición.</v>
      </c>
      <c r="L767" s="150">
        <f>+VLOOKUP($E767,IPC_2018!$B$8:$T$347,3,0)</f>
        <v>1</v>
      </c>
      <c r="M767" s="142" t="str">
        <f>+VLOOKUP($E767,IPC_2018!$B$8:$T$347,4,0)</f>
        <v>Alto</v>
      </c>
    </row>
    <row r="768" spans="1:13" x14ac:dyDescent="0.3">
      <c r="A768" s="139">
        <f t="shared" si="727"/>
        <v>21</v>
      </c>
      <c r="B768" s="148">
        <f t="shared" si="729"/>
        <v>2</v>
      </c>
      <c r="D768" s="149" t="str">
        <f>+VLOOKUP($A768,mUNICIPIOS!$B$4:$F$343,2,0)</f>
        <v>El Progreso</v>
      </c>
      <c r="E768" s="149">
        <f>+VLOOKUP($A768,mUNICIPIOS!$B$4:$F$343,3,0)</f>
        <v>204</v>
      </c>
      <c r="F768" s="149" t="str">
        <f>+VLOOKUP($A768,mUNICIPIOS!$B$4:$F$343,4,0)</f>
        <v>San Cristóbal Acasaguastlán</v>
      </c>
      <c r="G768" s="139" t="str">
        <f t="shared" ref="G768:K768" si="748">+G730</f>
        <v>01</v>
      </c>
      <c r="H768" t="str">
        <f t="shared" si="748"/>
        <v>IPC</v>
      </c>
      <c r="I768" t="str">
        <f t="shared" si="748"/>
        <v>Índice de Participación Ciudadana</v>
      </c>
      <c r="J768" t="str">
        <f t="shared" si="748"/>
        <v>01-02</v>
      </c>
      <c r="K768" t="str">
        <f t="shared" si="748"/>
        <v>Participación de Alcaldes, Concejales y Síndicos determinados o designados en el COMUDE</v>
      </c>
      <c r="L768" s="150">
        <f>+VLOOKUP($E768,IPC_2018!$B$8:$T$347,6,0)</f>
        <v>0.85416666666666674</v>
      </c>
      <c r="M768" s="142" t="str">
        <f>+VLOOKUP($E768,IPC_2018!$B$8:$T$347,7,0)</f>
        <v>Alto</v>
      </c>
    </row>
    <row r="769" spans="1:13" x14ac:dyDescent="0.3">
      <c r="A769" s="139">
        <f t="shared" si="727"/>
        <v>21</v>
      </c>
      <c r="B769" s="148">
        <f t="shared" si="729"/>
        <v>3</v>
      </c>
      <c r="D769" s="149" t="str">
        <f>+VLOOKUP($A769,mUNICIPIOS!$B$4:$F$343,2,0)</f>
        <v>El Progreso</v>
      </c>
      <c r="E769" s="149">
        <f>+VLOOKUP($A769,mUNICIPIOS!$B$4:$F$343,3,0)</f>
        <v>204</v>
      </c>
      <c r="F769" s="149" t="str">
        <f>+VLOOKUP($A769,mUNICIPIOS!$B$4:$F$343,4,0)</f>
        <v>San Cristóbal Acasaguastlán</v>
      </c>
      <c r="G769" s="139" t="str">
        <f t="shared" ref="G769:K769" si="749">+G731</f>
        <v>01</v>
      </c>
      <c r="H769" t="str">
        <f t="shared" si="749"/>
        <v>IPC</v>
      </c>
      <c r="I769" t="str">
        <f t="shared" si="749"/>
        <v>Índice de Participación Ciudadana</v>
      </c>
      <c r="J769" t="str">
        <f t="shared" si="749"/>
        <v>01-03</v>
      </c>
      <c r="K769" t="str">
        <f t="shared" si="749"/>
        <v>Participación  de organizaciones de jóvenes, mujeres, pueblos mayas, xincas, garífunas, y otras organizaciones en el Comude</v>
      </c>
      <c r="L769" s="150">
        <f>+VLOOKUP($E769,IPC_2018!$B$8:$T$347,9,0)</f>
        <v>0.18797564687975646</v>
      </c>
      <c r="M769" s="142" t="str">
        <f>+VLOOKUP($E769,IPC_2018!$B$8:$T$347,10,0)</f>
        <v>Bajo</v>
      </c>
    </row>
    <row r="770" spans="1:13" x14ac:dyDescent="0.3">
      <c r="A770" s="139">
        <f t="shared" si="727"/>
        <v>21</v>
      </c>
      <c r="B770" s="148">
        <f t="shared" si="729"/>
        <v>4</v>
      </c>
      <c r="D770" s="149" t="str">
        <f>+VLOOKUP($A770,mUNICIPIOS!$B$4:$F$343,2,0)</f>
        <v>El Progreso</v>
      </c>
      <c r="E770" s="149">
        <f>+VLOOKUP($A770,mUNICIPIOS!$B$4:$F$343,3,0)</f>
        <v>204</v>
      </c>
      <c r="F770" s="149" t="str">
        <f>+VLOOKUP($A770,mUNICIPIOS!$B$4:$F$343,4,0)</f>
        <v>San Cristóbal Acasaguastlán</v>
      </c>
      <c r="G770" s="139" t="str">
        <f t="shared" ref="G770:K770" si="750">+G732</f>
        <v>01</v>
      </c>
      <c r="H770" t="str">
        <f t="shared" si="750"/>
        <v>IPC</v>
      </c>
      <c r="I770" t="str">
        <f t="shared" si="750"/>
        <v>Índice de Participación Ciudadana</v>
      </c>
      <c r="J770" t="str">
        <f t="shared" si="750"/>
        <v>01-04</v>
      </c>
      <c r="K770" t="str">
        <f t="shared" si="750"/>
        <v>Representatividad territorial del Comude.</v>
      </c>
      <c r="L770" s="150">
        <f>+VLOOKUP($E770,IPC_2018!$B$8:$T$347,12,0)</f>
        <v>0.70208333333333339</v>
      </c>
      <c r="M770" s="142" t="str">
        <f>+VLOOKUP($E770,IPC_2018!$B$8:$T$347,13,0)</f>
        <v>Medio alto</v>
      </c>
    </row>
    <row r="771" spans="1:13" x14ac:dyDescent="0.3">
      <c r="A771" s="139">
        <f t="shared" si="727"/>
        <v>21</v>
      </c>
      <c r="B771" s="148">
        <f t="shared" si="729"/>
        <v>5</v>
      </c>
      <c r="D771" s="149" t="str">
        <f>+VLOOKUP($A771,mUNICIPIOS!$B$4:$F$343,2,0)</f>
        <v>El Progreso</v>
      </c>
      <c r="E771" s="149">
        <f>+VLOOKUP($A771,mUNICIPIOS!$B$4:$F$343,3,0)</f>
        <v>204</v>
      </c>
      <c r="F771" s="149" t="str">
        <f>+VLOOKUP($A771,mUNICIPIOS!$B$4:$F$343,4,0)</f>
        <v>San Cristóbal Acasaguastlán</v>
      </c>
      <c r="G771" s="139" t="str">
        <f t="shared" ref="G771:K771" si="751">+G733</f>
        <v>01</v>
      </c>
      <c r="H771" t="str">
        <f t="shared" si="751"/>
        <v>IPC</v>
      </c>
      <c r="I771" t="str">
        <f t="shared" si="751"/>
        <v>Índice de Participación Ciudadana</v>
      </c>
      <c r="J771" t="str">
        <f t="shared" si="751"/>
        <v>01-05</v>
      </c>
      <c r="K771" t="str">
        <f t="shared" si="751"/>
        <v>Funcionamiento del Comude</v>
      </c>
      <c r="L771" s="150">
        <f>+VLOOKUP($E771,IPC_2018!$B$8:$T$347,15,0)</f>
        <v>0.55311395779261974</v>
      </c>
      <c r="M771" s="142" t="str">
        <f>+VLOOKUP($E771,IPC_2018!$B$8:$T$347,16,0)</f>
        <v>Medio</v>
      </c>
    </row>
    <row r="772" spans="1:13" x14ac:dyDescent="0.3">
      <c r="A772" s="139">
        <f t="shared" si="727"/>
        <v>21</v>
      </c>
      <c r="B772" s="148">
        <f t="shared" si="729"/>
        <v>6</v>
      </c>
      <c r="D772" s="149" t="str">
        <f>+VLOOKUP($A772,mUNICIPIOS!$B$4:$F$343,2,0)</f>
        <v>El Progreso</v>
      </c>
      <c r="E772" s="149">
        <f>+VLOOKUP($A772,mUNICIPIOS!$B$4:$F$343,3,0)</f>
        <v>204</v>
      </c>
      <c r="F772" s="149" t="str">
        <f>+VLOOKUP($A772,mUNICIPIOS!$B$4:$F$343,4,0)</f>
        <v>San Cristóbal Acasaguastlán</v>
      </c>
      <c r="G772" s="139" t="str">
        <f t="shared" ref="G772:K772" si="752">+G734</f>
        <v>01</v>
      </c>
      <c r="H772" t="str">
        <f t="shared" si="752"/>
        <v>IPC</v>
      </c>
      <c r="I772" t="str">
        <f t="shared" si="752"/>
        <v>Índice de Participación Ciudadana</v>
      </c>
      <c r="J772" t="str">
        <f t="shared" si="752"/>
        <v>INDICE</v>
      </c>
      <c r="K772">
        <f t="shared" si="752"/>
        <v>0</v>
      </c>
      <c r="L772" s="150">
        <f>+VLOOKUP($E772,IPC_2018!$B$8:$T$347,18,0)</f>
        <v>0.74824677403418982</v>
      </c>
      <c r="M772" s="142" t="str">
        <f>+VLOOKUP($E772,IPC_2018!$B$8:$T$347,19,0)</f>
        <v>Medio alto</v>
      </c>
    </row>
    <row r="773" spans="1:13" x14ac:dyDescent="0.3">
      <c r="A773" s="139">
        <f t="shared" si="727"/>
        <v>21</v>
      </c>
      <c r="B773" s="148">
        <f t="shared" si="729"/>
        <v>7</v>
      </c>
      <c r="D773" s="149" t="str">
        <f>+VLOOKUP($A773,mUNICIPIOS!$B$4:$F$343,2,0)</f>
        <v>El Progreso</v>
      </c>
      <c r="E773" s="149">
        <f>+VLOOKUP($A773,mUNICIPIOS!$B$4:$F$343,3,0)</f>
        <v>204</v>
      </c>
      <c r="F773" s="149" t="str">
        <f>+VLOOKUP($A773,mUNICIPIOS!$B$4:$F$343,4,0)</f>
        <v>San Cristóbal Acasaguastlán</v>
      </c>
      <c r="G773" s="139" t="str">
        <f t="shared" ref="G773:K773" si="753">+G735</f>
        <v>02</v>
      </c>
      <c r="H773" t="str">
        <f t="shared" si="753"/>
        <v>IIC</v>
      </c>
      <c r="I773" t="str">
        <f t="shared" si="753"/>
        <v>Índice de Información a la Ciudadanía</v>
      </c>
      <c r="J773" t="str">
        <f t="shared" si="753"/>
        <v>02-01</v>
      </c>
      <c r="K773" t="str">
        <f t="shared" si="753"/>
        <v>Rendición de cuentas cuatrimestral y anual al Comude enfocadas en resultados.</v>
      </c>
      <c r="L773" s="150">
        <f>+VLOOKUP($E773,IIC_2018!$B$8:$Q$347,3,0)</f>
        <v>0.60000000000000009</v>
      </c>
      <c r="M773" s="142" t="str">
        <f>+VLOOKUP($E773,IIC_2018!$B$8:$Q$347,4,0)</f>
        <v>Medio</v>
      </c>
    </row>
    <row r="774" spans="1:13" x14ac:dyDescent="0.3">
      <c r="A774" s="139">
        <f t="shared" si="727"/>
        <v>21</v>
      </c>
      <c r="B774" s="148">
        <f t="shared" si="729"/>
        <v>8</v>
      </c>
      <c r="D774" s="149" t="str">
        <f>+VLOOKUP($A774,mUNICIPIOS!$B$4:$F$343,2,0)</f>
        <v>El Progreso</v>
      </c>
      <c r="E774" s="149">
        <f>+VLOOKUP($A774,mUNICIPIOS!$B$4:$F$343,3,0)</f>
        <v>204</v>
      </c>
      <c r="F774" s="149" t="str">
        <f>+VLOOKUP($A774,mUNICIPIOS!$B$4:$F$343,4,0)</f>
        <v>San Cristóbal Acasaguastlán</v>
      </c>
      <c r="G774" s="139" t="str">
        <f t="shared" ref="G774:K774" si="754">+G736</f>
        <v>02</v>
      </c>
      <c r="H774" t="str">
        <f t="shared" si="754"/>
        <v>IIC</v>
      </c>
      <c r="I774" t="str">
        <f t="shared" si="754"/>
        <v>Índice de Información a la Ciudadanía</v>
      </c>
      <c r="J774" t="str">
        <f t="shared" si="754"/>
        <v>02-02</v>
      </c>
      <c r="K774" t="str">
        <f t="shared" si="754"/>
        <v>Información presupuestaria y otra información brindada a la ciudadanía disponible en medios locales de comunicación.</v>
      </c>
      <c r="L774" s="150">
        <f>+VLOOKUP($E774,IIC_2018!$B$8:$Q$347,6,0)</f>
        <v>1</v>
      </c>
      <c r="M774" s="142" t="str">
        <f>+VLOOKUP($E774,IIC_2018!$B$8:$Q$347,7,0)</f>
        <v>Alto</v>
      </c>
    </row>
    <row r="775" spans="1:13" x14ac:dyDescent="0.3">
      <c r="A775" s="139">
        <f t="shared" si="727"/>
        <v>21</v>
      </c>
      <c r="B775" s="148">
        <f t="shared" si="729"/>
        <v>9</v>
      </c>
      <c r="D775" s="149" t="str">
        <f>+VLOOKUP($A775,mUNICIPIOS!$B$4:$F$343,2,0)</f>
        <v>El Progreso</v>
      </c>
      <c r="E775" s="149">
        <f>+VLOOKUP($A775,mUNICIPIOS!$B$4:$F$343,3,0)</f>
        <v>204</v>
      </c>
      <c r="F775" s="149" t="str">
        <f>+VLOOKUP($A775,mUNICIPIOS!$B$4:$F$343,4,0)</f>
        <v>San Cristóbal Acasaguastlán</v>
      </c>
      <c r="G775" s="139" t="str">
        <f t="shared" ref="G775:K775" si="755">+G737</f>
        <v>02</v>
      </c>
      <c r="H775" t="str">
        <f t="shared" si="755"/>
        <v>IIC</v>
      </c>
      <c r="I775" t="str">
        <f t="shared" si="755"/>
        <v>Índice de Información a la Ciudadanía</v>
      </c>
      <c r="J775" t="str">
        <f t="shared" si="755"/>
        <v>02-03</v>
      </c>
      <c r="K775" t="str">
        <f t="shared" si="755"/>
        <v>Información pública de oficio actualizada y disponible de acuerdo a la LAIP y uso de internet.</v>
      </c>
      <c r="L775" s="150">
        <f>+VLOOKUP($E775,IIC_2018!$B$8:$Q$347,9,0)</f>
        <v>0.95999999999999985</v>
      </c>
      <c r="M775" s="142" t="str">
        <f>+VLOOKUP($E775,IIC_2018!$B$8:$Q$347,10,0)</f>
        <v>Alto</v>
      </c>
    </row>
    <row r="776" spans="1:13" x14ac:dyDescent="0.3">
      <c r="A776" s="139">
        <f t="shared" si="727"/>
        <v>21</v>
      </c>
      <c r="B776" s="148">
        <f t="shared" si="729"/>
        <v>10</v>
      </c>
      <c r="D776" s="149" t="str">
        <f>+VLOOKUP($A776,mUNICIPIOS!$B$4:$F$343,2,0)</f>
        <v>El Progreso</v>
      </c>
      <c r="E776" s="149">
        <f>+VLOOKUP($A776,mUNICIPIOS!$B$4:$F$343,3,0)</f>
        <v>204</v>
      </c>
      <c r="F776" s="149" t="str">
        <f>+VLOOKUP($A776,mUNICIPIOS!$B$4:$F$343,4,0)</f>
        <v>San Cristóbal Acasaguastlán</v>
      </c>
      <c r="G776" s="139" t="str">
        <f t="shared" ref="G776:K776" si="756">+G738</f>
        <v>02</v>
      </c>
      <c r="H776" t="str">
        <f t="shared" si="756"/>
        <v>IIC</v>
      </c>
      <c r="I776" t="str">
        <f t="shared" si="756"/>
        <v>Índice de Información a la Ciudadanía</v>
      </c>
      <c r="J776" t="str">
        <f t="shared" si="756"/>
        <v>02-04</v>
      </c>
      <c r="K776" t="str">
        <f t="shared" si="756"/>
        <v>Relación del monto contratado por medio de Guate compras con el total del presupuesto de egresos vigente.</v>
      </c>
      <c r="L776" s="150">
        <f>+VLOOKUP($E776,IIC_2018!$B$8:$Q$347,12,0)</f>
        <v>0.295544954178252</v>
      </c>
      <c r="M776" s="142" t="str">
        <f>+VLOOKUP($E776,IIC_2018!$B$8:$Q$347,13,0)</f>
        <v>Medio bajo</v>
      </c>
    </row>
    <row r="777" spans="1:13" x14ac:dyDescent="0.3">
      <c r="A777" s="139">
        <f t="shared" si="727"/>
        <v>21</v>
      </c>
      <c r="B777" s="148">
        <f t="shared" si="729"/>
        <v>11</v>
      </c>
      <c r="D777" s="149" t="str">
        <f>+VLOOKUP($A777,mUNICIPIOS!$B$4:$F$343,2,0)</f>
        <v>El Progreso</v>
      </c>
      <c r="E777" s="149">
        <f>+VLOOKUP($A777,mUNICIPIOS!$B$4:$F$343,3,0)</f>
        <v>204</v>
      </c>
      <c r="F777" s="149" t="str">
        <f>+VLOOKUP($A777,mUNICIPIOS!$B$4:$F$343,4,0)</f>
        <v>San Cristóbal Acasaguastlán</v>
      </c>
      <c r="G777" s="139" t="str">
        <f t="shared" ref="G777:K777" si="757">+G739</f>
        <v>02</v>
      </c>
      <c r="H777" t="str">
        <f t="shared" si="757"/>
        <v>IIC</v>
      </c>
      <c r="I777" t="str">
        <f t="shared" si="757"/>
        <v>Índice de Información a la Ciudadanía</v>
      </c>
      <c r="J777" t="str">
        <f t="shared" si="757"/>
        <v>INDICE</v>
      </c>
      <c r="K777">
        <f t="shared" si="757"/>
        <v>0</v>
      </c>
      <c r="L777" s="150">
        <f>+VLOOKUP($E777,IIC_2018!$B$8:$Q$347,15,0)</f>
        <v>0.71388623854456301</v>
      </c>
      <c r="M777" s="142" t="str">
        <f>+VLOOKUP($E777,IIC_2018!$B$8:$Q$347,16,0)</f>
        <v>Medio alto</v>
      </c>
    </row>
    <row r="778" spans="1:13" x14ac:dyDescent="0.3">
      <c r="A778" s="139">
        <f t="shared" si="727"/>
        <v>21</v>
      </c>
      <c r="B778" s="148">
        <f t="shared" si="729"/>
        <v>12</v>
      </c>
      <c r="D778" s="149" t="str">
        <f>+VLOOKUP($A778,mUNICIPIOS!$B$4:$F$343,2,0)</f>
        <v>El Progreso</v>
      </c>
      <c r="E778" s="149">
        <f>+VLOOKUP($A778,mUNICIPIOS!$B$4:$F$343,3,0)</f>
        <v>204</v>
      </c>
      <c r="F778" s="149" t="str">
        <f>+VLOOKUP($A778,mUNICIPIOS!$B$4:$F$343,4,0)</f>
        <v>San Cristóbal Acasaguastlán</v>
      </c>
      <c r="G778" s="139" t="str">
        <f t="shared" ref="G778:K778" si="758">+G740</f>
        <v>03</v>
      </c>
      <c r="H778" t="str">
        <f t="shared" si="758"/>
        <v>ISP</v>
      </c>
      <c r="I778" t="str">
        <f t="shared" si="758"/>
        <v>Índice de Servicios Públicos</v>
      </c>
      <c r="J778" t="str">
        <f t="shared" si="758"/>
        <v>03-01</v>
      </c>
      <c r="K778" t="str">
        <f t="shared" si="758"/>
        <v>Cobertura del servicio público de agua</v>
      </c>
      <c r="L778" s="150">
        <f>+VLOOKUP($E778,ISP_2018!$B$8:$T$347,3,0)</f>
        <v>0.79857196542653142</v>
      </c>
      <c r="M778" s="142" t="str">
        <f>+VLOOKUP($E778,ISP_2018!$B$8:$T$347,4,0)</f>
        <v>Medio alto</v>
      </c>
    </row>
    <row r="779" spans="1:13" x14ac:dyDescent="0.3">
      <c r="A779" s="139">
        <f t="shared" si="727"/>
        <v>21</v>
      </c>
      <c r="B779" s="148">
        <f t="shared" si="729"/>
        <v>13</v>
      </c>
      <c r="D779" s="149" t="str">
        <f>+VLOOKUP($A779,mUNICIPIOS!$B$4:$F$343,2,0)</f>
        <v>El Progreso</v>
      </c>
      <c r="E779" s="149">
        <f>+VLOOKUP($A779,mUNICIPIOS!$B$4:$F$343,3,0)</f>
        <v>204</v>
      </c>
      <c r="F779" s="149" t="str">
        <f>+VLOOKUP($A779,mUNICIPIOS!$B$4:$F$343,4,0)</f>
        <v>San Cristóbal Acasaguastlán</v>
      </c>
      <c r="G779" s="139" t="str">
        <f t="shared" ref="G779:K779" si="759">+G741</f>
        <v>03</v>
      </c>
      <c r="H779" t="str">
        <f t="shared" si="759"/>
        <v>ISP</v>
      </c>
      <c r="I779" t="str">
        <f t="shared" si="759"/>
        <v>Índice de Servicios Públicos</v>
      </c>
      <c r="J779" t="str">
        <f t="shared" si="759"/>
        <v>03-02</v>
      </c>
      <c r="K779" t="str">
        <f t="shared" si="759"/>
        <v>Control de la calidad del servicio público de agua</v>
      </c>
      <c r="L779" s="150">
        <f>+VLOOKUP($E779,ISP_2018!$B$8:$T$347,6,0)</f>
        <v>0</v>
      </c>
      <c r="M779" s="142" t="str">
        <f>+VLOOKUP($E779,ISP_2018!$B$8:$T$347,7,0)</f>
        <v>Bajo</v>
      </c>
    </row>
    <row r="780" spans="1:13" x14ac:dyDescent="0.3">
      <c r="A780" s="139">
        <f t="shared" si="727"/>
        <v>21</v>
      </c>
      <c r="B780" s="148">
        <f t="shared" si="729"/>
        <v>14</v>
      </c>
      <c r="D780" s="149" t="str">
        <f>+VLOOKUP($A780,mUNICIPIOS!$B$4:$F$343,2,0)</f>
        <v>El Progreso</v>
      </c>
      <c r="E780" s="149">
        <f>+VLOOKUP($A780,mUNICIPIOS!$B$4:$F$343,3,0)</f>
        <v>204</v>
      </c>
      <c r="F780" s="149" t="str">
        <f>+VLOOKUP($A780,mUNICIPIOS!$B$4:$F$343,4,0)</f>
        <v>San Cristóbal Acasaguastlán</v>
      </c>
      <c r="G780" s="139" t="str">
        <f t="shared" ref="G780:K780" si="760">+G742</f>
        <v>03</v>
      </c>
      <c r="H780" t="str">
        <f t="shared" si="760"/>
        <v>ISP</v>
      </c>
      <c r="I780" t="str">
        <f t="shared" si="760"/>
        <v>Índice de Servicios Públicos</v>
      </c>
      <c r="J780" t="str">
        <f t="shared" si="760"/>
        <v>03-03</v>
      </c>
      <c r="K780" t="str">
        <f t="shared" si="760"/>
        <v>Disposición  y tratamiento  de aguas residuales</v>
      </c>
      <c r="L780" s="150">
        <f>+VLOOKUP($E780,ISP_2018!$B$8:$T$347,9,0)</f>
        <v>0.34859188301991517</v>
      </c>
      <c r="M780" s="142" t="str">
        <f>+VLOOKUP($E780,ISP_2018!$B$8:$T$347,10,0)</f>
        <v>Medio bajo</v>
      </c>
    </row>
    <row r="781" spans="1:13" x14ac:dyDescent="0.3">
      <c r="A781" s="139">
        <f t="shared" si="727"/>
        <v>21</v>
      </c>
      <c r="B781" s="148">
        <f t="shared" si="729"/>
        <v>15</v>
      </c>
      <c r="D781" s="149" t="str">
        <f>+VLOOKUP($A781,mUNICIPIOS!$B$4:$F$343,2,0)</f>
        <v>El Progreso</v>
      </c>
      <c r="E781" s="149">
        <f>+VLOOKUP($A781,mUNICIPIOS!$B$4:$F$343,3,0)</f>
        <v>204</v>
      </c>
      <c r="F781" s="149" t="str">
        <f>+VLOOKUP($A781,mUNICIPIOS!$B$4:$F$343,4,0)</f>
        <v>San Cristóbal Acasaguastlán</v>
      </c>
      <c r="G781" s="139" t="str">
        <f t="shared" ref="G781:K781" si="761">+G743</f>
        <v>03</v>
      </c>
      <c r="H781" t="str">
        <f t="shared" si="761"/>
        <v>ISP</v>
      </c>
      <c r="I781" t="str">
        <f t="shared" si="761"/>
        <v>Índice de Servicios Públicos</v>
      </c>
      <c r="J781" t="str">
        <f t="shared" si="761"/>
        <v>03-04</v>
      </c>
      <c r="K781" t="str">
        <f t="shared" si="761"/>
        <v>Gestión y manejo de los residuos y desechos sólidos</v>
      </c>
      <c r="L781" s="150">
        <f>+VLOOKUP($E781,ISP_2018!$B$8:$T$347,12,0)</f>
        <v>0.12385034355556669</v>
      </c>
      <c r="M781" s="142" t="str">
        <f>+VLOOKUP($E781,ISP_2018!$B$8:$T$347,13,0)</f>
        <v>Bajo</v>
      </c>
    </row>
    <row r="782" spans="1:13" x14ac:dyDescent="0.3">
      <c r="A782" s="139">
        <f t="shared" si="727"/>
        <v>21</v>
      </c>
      <c r="B782" s="148">
        <f t="shared" si="729"/>
        <v>16</v>
      </c>
      <c r="D782" s="149" t="str">
        <f>+VLOOKUP($A782,mUNICIPIOS!$B$4:$F$343,2,0)</f>
        <v>El Progreso</v>
      </c>
      <c r="E782" s="149">
        <f>+VLOOKUP($A782,mUNICIPIOS!$B$4:$F$343,3,0)</f>
        <v>204</v>
      </c>
      <c r="F782" s="149" t="str">
        <f>+VLOOKUP($A782,mUNICIPIOS!$B$4:$F$343,4,0)</f>
        <v>San Cristóbal Acasaguastlán</v>
      </c>
      <c r="G782" s="139" t="str">
        <f t="shared" ref="G782:K782" si="762">+G744</f>
        <v>03</v>
      </c>
      <c r="H782" t="str">
        <f t="shared" si="762"/>
        <v>ISP</v>
      </c>
      <c r="I782" t="str">
        <f t="shared" si="762"/>
        <v>Índice de Servicios Públicos</v>
      </c>
      <c r="J782" t="str">
        <f t="shared" si="762"/>
        <v>03-05</v>
      </c>
      <c r="K782" t="str">
        <f t="shared" si="762"/>
        <v>Gestión de servicios públicos municipales</v>
      </c>
      <c r="L782" s="150">
        <f>+VLOOKUP($E782,ISP_2018!$B$8:$T$347,15,0)</f>
        <v>0.45161290322580638</v>
      </c>
      <c r="M782" s="142" t="str">
        <f>+VLOOKUP($E782,ISP_2018!$B$8:$T$347,16,0)</f>
        <v>Medio</v>
      </c>
    </row>
    <row r="783" spans="1:13" x14ac:dyDescent="0.3">
      <c r="A783" s="139">
        <f t="shared" si="727"/>
        <v>21</v>
      </c>
      <c r="B783" s="148">
        <f t="shared" si="729"/>
        <v>17</v>
      </c>
      <c r="D783" s="149" t="str">
        <f>+VLOOKUP($A783,mUNICIPIOS!$B$4:$F$343,2,0)</f>
        <v>El Progreso</v>
      </c>
      <c r="E783" s="149">
        <f>+VLOOKUP($A783,mUNICIPIOS!$B$4:$F$343,3,0)</f>
        <v>204</v>
      </c>
      <c r="F783" s="149" t="str">
        <f>+VLOOKUP($A783,mUNICIPIOS!$B$4:$F$343,4,0)</f>
        <v>San Cristóbal Acasaguastlán</v>
      </c>
      <c r="G783" s="139" t="str">
        <f t="shared" ref="G783:K783" si="763">+G745</f>
        <v>03</v>
      </c>
      <c r="H783" t="str">
        <f t="shared" si="763"/>
        <v>ISP</v>
      </c>
      <c r="I783" t="str">
        <f t="shared" si="763"/>
        <v>Índice de Servicios Públicos</v>
      </c>
      <c r="J783" t="str">
        <f t="shared" si="763"/>
        <v>INDICE</v>
      </c>
      <c r="K783">
        <f t="shared" si="763"/>
        <v>0</v>
      </c>
      <c r="L783" s="150">
        <f>+VLOOKUP($E783,ISP_2018!$B$8:$T$347,18,0)</f>
        <v>0.26466822250291083</v>
      </c>
      <c r="M783" s="142" t="str">
        <f>+VLOOKUP($E783,ISP_2018!$B$8:$T$347,19,0)</f>
        <v>Medio bajo</v>
      </c>
    </row>
    <row r="784" spans="1:13" x14ac:dyDescent="0.3">
      <c r="A784" s="139">
        <f t="shared" si="727"/>
        <v>21</v>
      </c>
      <c r="B784" s="148">
        <f t="shared" si="729"/>
        <v>18</v>
      </c>
      <c r="D784" s="149" t="str">
        <f>+VLOOKUP($A784,mUNICIPIOS!$B$4:$F$343,2,0)</f>
        <v>El Progreso</v>
      </c>
      <c r="E784" s="149">
        <f>+VLOOKUP($A784,mUNICIPIOS!$B$4:$F$343,3,0)</f>
        <v>204</v>
      </c>
      <c r="F784" s="149" t="str">
        <f>+VLOOKUP($A784,mUNICIPIOS!$B$4:$F$343,4,0)</f>
        <v>San Cristóbal Acasaguastlán</v>
      </c>
      <c r="G784" s="139" t="str">
        <f t="shared" ref="G784:K784" si="764">+G746</f>
        <v>04</v>
      </c>
      <c r="H784" t="str">
        <f t="shared" si="764"/>
        <v>IGA</v>
      </c>
      <c r="I784" t="str">
        <f t="shared" si="764"/>
        <v>Índice de Gestión Administrativa</v>
      </c>
      <c r="J784" t="str">
        <f t="shared" si="764"/>
        <v>04-01</v>
      </c>
      <c r="K784" t="str">
        <f t="shared" si="764"/>
        <v>Existencia de elementos de atención municipal orientada al vecino</v>
      </c>
      <c r="L784" s="150">
        <f>+VLOOKUP($E784,IGA_2018!$B$8:$N$347,3,0)</f>
        <v>0.25</v>
      </c>
      <c r="M784" s="142" t="str">
        <f>+VLOOKUP($E784,IGA_2018!$B$8:$N$347,4,0)</f>
        <v>Medio bajo</v>
      </c>
    </row>
    <row r="785" spans="1:13" x14ac:dyDescent="0.3">
      <c r="A785" s="139">
        <f t="shared" si="727"/>
        <v>21</v>
      </c>
      <c r="B785" s="148">
        <f t="shared" si="729"/>
        <v>19</v>
      </c>
      <c r="D785" s="149" t="str">
        <f>+VLOOKUP($A785,mUNICIPIOS!$B$4:$F$343,2,0)</f>
        <v>El Progreso</v>
      </c>
      <c r="E785" s="149">
        <f>+VLOOKUP($A785,mUNICIPIOS!$B$4:$F$343,3,0)</f>
        <v>204</v>
      </c>
      <c r="F785" s="149" t="str">
        <f>+VLOOKUP($A785,mUNICIPIOS!$B$4:$F$343,4,0)</f>
        <v>San Cristóbal Acasaguastlán</v>
      </c>
      <c r="G785" s="139" t="str">
        <f t="shared" ref="G785:K785" si="765">+G747</f>
        <v>04</v>
      </c>
      <c r="H785" t="str">
        <f t="shared" si="765"/>
        <v>IGA</v>
      </c>
      <c r="I785" t="str">
        <f t="shared" si="765"/>
        <v>Índice de Gestión Administrativa</v>
      </c>
      <c r="J785" t="str">
        <f t="shared" si="765"/>
        <v>04-02</v>
      </c>
      <c r="K785" t="str">
        <f t="shared" si="765"/>
        <v>Gestión del recurso humano.</v>
      </c>
      <c r="L785" s="150">
        <f>+VLOOKUP($E785,IGA_2018!$B$8:$N$347,6,0)</f>
        <v>0.49549317537986109</v>
      </c>
      <c r="M785" s="142" t="str">
        <f>+VLOOKUP($E785,IGA_2018!$B$8:$N$347,7,0)</f>
        <v>Medio</v>
      </c>
    </row>
    <row r="786" spans="1:13" x14ac:dyDescent="0.3">
      <c r="A786" s="139">
        <f t="shared" si="727"/>
        <v>21</v>
      </c>
      <c r="B786" s="148">
        <f t="shared" si="729"/>
        <v>20</v>
      </c>
      <c r="D786" s="149" t="str">
        <f>+VLOOKUP($A786,mUNICIPIOS!$B$4:$F$343,2,0)</f>
        <v>El Progreso</v>
      </c>
      <c r="E786" s="149">
        <f>+VLOOKUP($A786,mUNICIPIOS!$B$4:$F$343,3,0)</f>
        <v>204</v>
      </c>
      <c r="F786" s="149" t="str">
        <f>+VLOOKUP($A786,mUNICIPIOS!$B$4:$F$343,4,0)</f>
        <v>San Cristóbal Acasaguastlán</v>
      </c>
      <c r="G786" s="139" t="str">
        <f t="shared" ref="G786:K786" si="766">+G748</f>
        <v>04</v>
      </c>
      <c r="H786" t="str">
        <f t="shared" si="766"/>
        <v>IGA</v>
      </c>
      <c r="I786" t="str">
        <f t="shared" si="766"/>
        <v>Índice de Gestión Administrativa</v>
      </c>
      <c r="J786" t="str">
        <f t="shared" si="766"/>
        <v>04-03</v>
      </c>
      <c r="K786" t="str">
        <f t="shared" si="766"/>
        <v>Existencia de oficinas municipales con instrumentos de gestión.</v>
      </c>
      <c r="L786" s="150">
        <f>+VLOOKUP($E786,IGA_2018!$B$8:$N$347,9,0)</f>
        <v>0.8125</v>
      </c>
      <c r="M786" s="142" t="str">
        <f>+VLOOKUP($E786,IGA_2018!$B$8:$N$347,10,0)</f>
        <v>Alto</v>
      </c>
    </row>
    <row r="787" spans="1:13" x14ac:dyDescent="0.3">
      <c r="A787" s="139">
        <f t="shared" si="727"/>
        <v>21</v>
      </c>
      <c r="B787" s="148">
        <f t="shared" si="729"/>
        <v>21</v>
      </c>
      <c r="D787" s="149" t="str">
        <f>+VLOOKUP($A787,mUNICIPIOS!$B$4:$F$343,2,0)</f>
        <v>El Progreso</v>
      </c>
      <c r="E787" s="149">
        <f>+VLOOKUP($A787,mUNICIPIOS!$B$4:$F$343,3,0)</f>
        <v>204</v>
      </c>
      <c r="F787" s="149" t="str">
        <f>+VLOOKUP($A787,mUNICIPIOS!$B$4:$F$343,4,0)</f>
        <v>San Cristóbal Acasaguastlán</v>
      </c>
      <c r="G787" s="139" t="str">
        <f t="shared" ref="G787:K787" si="767">+G749</f>
        <v>04</v>
      </c>
      <c r="H787" t="str">
        <f t="shared" si="767"/>
        <v>IGA</v>
      </c>
      <c r="I787" t="str">
        <f t="shared" si="767"/>
        <v>Índice de Gestión Administrativa</v>
      </c>
      <c r="J787" t="str">
        <f t="shared" si="767"/>
        <v>INDICE</v>
      </c>
      <c r="K787">
        <f t="shared" si="767"/>
        <v>0</v>
      </c>
      <c r="L787" s="150">
        <f>+VLOOKUP($E787,IGA_2018!$B$8:$N$347,12,0)</f>
        <v>0.53279761138295134</v>
      </c>
      <c r="M787" s="142" t="str">
        <f>+VLOOKUP($E787,IGA_2018!$B$8:$N$347,13,0)</f>
        <v>Medio</v>
      </c>
    </row>
    <row r="788" spans="1:13" x14ac:dyDescent="0.3">
      <c r="A788" s="139">
        <f t="shared" si="727"/>
        <v>21</v>
      </c>
      <c r="B788" s="148">
        <f t="shared" si="729"/>
        <v>22</v>
      </c>
      <c r="D788" s="149" t="str">
        <f>+VLOOKUP($A788,mUNICIPIOS!$B$4:$F$343,2,0)</f>
        <v>El Progreso</v>
      </c>
      <c r="E788" s="149">
        <f>+VLOOKUP($A788,mUNICIPIOS!$B$4:$F$343,3,0)</f>
        <v>204</v>
      </c>
      <c r="F788" s="149" t="str">
        <f>+VLOOKUP($A788,mUNICIPIOS!$B$4:$F$343,4,0)</f>
        <v>San Cristóbal Acasaguastlán</v>
      </c>
      <c r="G788" s="139" t="str">
        <f t="shared" ref="G788:K788" si="768">+G750</f>
        <v>05</v>
      </c>
      <c r="H788" t="str">
        <f t="shared" si="768"/>
        <v>IGF</v>
      </c>
      <c r="I788" t="str">
        <f t="shared" si="768"/>
        <v>Índice de Gestión Financiera</v>
      </c>
      <c r="J788" t="str">
        <f t="shared" si="768"/>
        <v>05-01</v>
      </c>
      <c r="K788" t="str">
        <f t="shared" si="768"/>
        <v>Autonomía financiera municipal</v>
      </c>
      <c r="L788" s="150">
        <f>+VLOOKUP($E788,IGF_2018!$B$8:$Z$347,3,0)</f>
        <v>7.967745118614307E-2</v>
      </c>
      <c r="M788" s="142" t="str">
        <f>+VLOOKUP($E788,IGF_2018!$B$8:$Z$347,4,0)</f>
        <v>Bajo</v>
      </c>
    </row>
    <row r="789" spans="1:13" x14ac:dyDescent="0.3">
      <c r="A789" s="139">
        <f t="shared" si="727"/>
        <v>21</v>
      </c>
      <c r="B789" s="148">
        <f t="shared" si="729"/>
        <v>23</v>
      </c>
      <c r="D789" s="149" t="str">
        <f>+VLOOKUP($A789,mUNICIPIOS!$B$4:$F$343,2,0)</f>
        <v>El Progreso</v>
      </c>
      <c r="E789" s="149">
        <f>+VLOOKUP($A789,mUNICIPIOS!$B$4:$F$343,3,0)</f>
        <v>204</v>
      </c>
      <c r="F789" s="149" t="str">
        <f>+VLOOKUP($A789,mUNICIPIOS!$B$4:$F$343,4,0)</f>
        <v>San Cristóbal Acasaguastlán</v>
      </c>
      <c r="G789" s="139" t="str">
        <f t="shared" ref="G789:K789" si="769">+G751</f>
        <v>05</v>
      </c>
      <c r="H789" t="str">
        <f t="shared" si="769"/>
        <v>IGF</v>
      </c>
      <c r="I789" t="str">
        <f t="shared" si="769"/>
        <v>Índice de Gestión Financiera</v>
      </c>
      <c r="J789" t="str">
        <f t="shared" si="769"/>
        <v>05-02</v>
      </c>
      <c r="K789" t="str">
        <f t="shared" si="769"/>
        <v xml:space="preserve">Ingresos propios por habitante -sin regalías- </v>
      </c>
      <c r="L789" s="150">
        <f>+VLOOKUP($E789,IGF_2018!$B$8:$Z$347,6,0)</f>
        <v>0.10820616915004941</v>
      </c>
      <c r="M789" s="142" t="str">
        <f>+VLOOKUP($E789,IGF_2018!$B$8:$Z$347,7,0)</f>
        <v>Bajo</v>
      </c>
    </row>
    <row r="790" spans="1:13" x14ac:dyDescent="0.3">
      <c r="A790" s="139">
        <f t="shared" si="727"/>
        <v>21</v>
      </c>
      <c r="B790" s="148">
        <f t="shared" si="729"/>
        <v>24</v>
      </c>
      <c r="D790" s="149" t="str">
        <f>+VLOOKUP($A790,mUNICIPIOS!$B$4:$F$343,2,0)</f>
        <v>El Progreso</v>
      </c>
      <c r="E790" s="149">
        <f>+VLOOKUP($A790,mUNICIPIOS!$B$4:$F$343,3,0)</f>
        <v>204</v>
      </c>
      <c r="F790" s="149" t="str">
        <f>+VLOOKUP($A790,mUNICIPIOS!$B$4:$F$343,4,0)</f>
        <v>San Cristóbal Acasaguastlán</v>
      </c>
      <c r="G790" s="139" t="str">
        <f t="shared" ref="G790:K790" si="770">+G752</f>
        <v>05</v>
      </c>
      <c r="H790" t="str">
        <f t="shared" si="770"/>
        <v>IGF</v>
      </c>
      <c r="I790" t="str">
        <f t="shared" si="770"/>
        <v>Índice de Gestión Financiera</v>
      </c>
      <c r="J790" t="str">
        <f t="shared" si="770"/>
        <v>05-03</v>
      </c>
      <c r="K790" t="str">
        <f t="shared" si="770"/>
        <v>Ingresos del IUSI en relación a los ingresos propios -sin regalías-</v>
      </c>
      <c r="L790" s="150">
        <f>+VLOOKUP($E790,IGF_2018!$B$8:$Z$347,9,0)</f>
        <v>0.31016713519551925</v>
      </c>
      <c r="M790" s="142" t="str">
        <f>+VLOOKUP($E790,IGF_2018!$B$8:$Z$347,10,0)</f>
        <v>Medio bajo</v>
      </c>
    </row>
    <row r="791" spans="1:13" x14ac:dyDescent="0.3">
      <c r="A791" s="139">
        <f t="shared" si="727"/>
        <v>21</v>
      </c>
      <c r="B791" s="148">
        <f t="shared" si="729"/>
        <v>25</v>
      </c>
      <c r="D791" s="149" t="str">
        <f>+VLOOKUP($A791,mUNICIPIOS!$B$4:$F$343,2,0)</f>
        <v>El Progreso</v>
      </c>
      <c r="E791" s="149">
        <f>+VLOOKUP($A791,mUNICIPIOS!$B$4:$F$343,3,0)</f>
        <v>204</v>
      </c>
      <c r="F791" s="149" t="str">
        <f>+VLOOKUP($A791,mUNICIPIOS!$B$4:$F$343,4,0)</f>
        <v>San Cristóbal Acasaguastlán</v>
      </c>
      <c r="G791" s="139" t="str">
        <f t="shared" ref="G791:K791" si="771">+G753</f>
        <v>05</v>
      </c>
      <c r="H791" t="str">
        <f t="shared" si="771"/>
        <v>IGF</v>
      </c>
      <c r="I791" t="str">
        <f t="shared" si="771"/>
        <v>Índice de Gestión Financiera</v>
      </c>
      <c r="J791" t="str">
        <f t="shared" si="771"/>
        <v>05-04</v>
      </c>
      <c r="K791" t="str">
        <f t="shared" si="771"/>
        <v>Inversión anual en capital fijo por habitante</v>
      </c>
      <c r="L791" s="150">
        <f>+VLOOKUP($E791,IGF_2018!$B$8:$Z$347,12,0)</f>
        <v>0.13749615337494037</v>
      </c>
      <c r="M791" s="142" t="str">
        <f>+VLOOKUP($E791,IGF_2018!$B$8:$Z$347,13,0)</f>
        <v>Bajo</v>
      </c>
    </row>
    <row r="792" spans="1:13" x14ac:dyDescent="0.3">
      <c r="A792" s="139">
        <f t="shared" si="727"/>
        <v>21</v>
      </c>
      <c r="B792" s="148">
        <f t="shared" si="729"/>
        <v>26</v>
      </c>
      <c r="D792" s="149" t="str">
        <f>+VLOOKUP($A792,mUNICIPIOS!$B$4:$F$343,2,0)</f>
        <v>El Progreso</v>
      </c>
      <c r="E792" s="149">
        <f>+VLOOKUP($A792,mUNICIPIOS!$B$4:$F$343,3,0)</f>
        <v>204</v>
      </c>
      <c r="F792" s="149" t="str">
        <f>+VLOOKUP($A792,mUNICIPIOS!$B$4:$F$343,4,0)</f>
        <v>San Cristóbal Acasaguastlán</v>
      </c>
      <c r="G792" s="139" t="str">
        <f t="shared" ref="G792:K792" si="772">+G754</f>
        <v>05</v>
      </c>
      <c r="H792" t="str">
        <f t="shared" si="772"/>
        <v>IGF</v>
      </c>
      <c r="I792" t="str">
        <f t="shared" si="772"/>
        <v>Índice de Gestión Financiera</v>
      </c>
      <c r="J792" t="str">
        <f t="shared" si="772"/>
        <v>05-05</v>
      </c>
      <c r="K792" t="str">
        <f t="shared" si="772"/>
        <v>Inversión anual en capital fijo con recursos percibidos por ingresos propios</v>
      </c>
      <c r="L792" s="150">
        <f>+VLOOKUP($E792,IGF_2018!$B$8:$Z$347,15,0)</f>
        <v>2.9893041120246E-3</v>
      </c>
      <c r="M792" s="142" t="str">
        <f>+VLOOKUP($E792,IGF_2018!$B$8:$Z$347,16,0)</f>
        <v>Bajo</v>
      </c>
    </row>
    <row r="793" spans="1:13" x14ac:dyDescent="0.3">
      <c r="A793" s="139">
        <f t="shared" si="727"/>
        <v>21</v>
      </c>
      <c r="B793" s="148">
        <f t="shared" si="729"/>
        <v>27</v>
      </c>
      <c r="D793" s="149" t="str">
        <f>+VLOOKUP($A793,mUNICIPIOS!$B$4:$F$343,2,0)</f>
        <v>El Progreso</v>
      </c>
      <c r="E793" s="149">
        <f>+VLOOKUP($A793,mUNICIPIOS!$B$4:$F$343,3,0)</f>
        <v>204</v>
      </c>
      <c r="F793" s="149" t="str">
        <f>+VLOOKUP($A793,mUNICIPIOS!$B$4:$F$343,4,0)</f>
        <v>San Cristóbal Acasaguastlán</v>
      </c>
      <c r="G793" s="139" t="str">
        <f t="shared" ref="G793:K793" si="773">+G755</f>
        <v>05</v>
      </c>
      <c r="H793" t="str">
        <f t="shared" si="773"/>
        <v>IGF</v>
      </c>
      <c r="I793" t="str">
        <f t="shared" si="773"/>
        <v>Índice de Gestión Financiera</v>
      </c>
      <c r="J793" t="str">
        <f t="shared" si="773"/>
        <v>05-06</v>
      </c>
      <c r="K793" t="str">
        <f t="shared" si="773"/>
        <v xml:space="preserve">Inversión anual en capital fijo con recursos percibidos por transferencias del Gobierno Central </v>
      </c>
      <c r="L793" s="150">
        <f>+VLOOKUP($E793,IGF_2018!$B$8:$Z$347,18,0)</f>
        <v>4.154259979181783E-3</v>
      </c>
      <c r="M793" s="142" t="str">
        <f>+VLOOKUP($E793,IGF_2018!$B$8:$Z$347,19,0)</f>
        <v>Bajo</v>
      </c>
    </row>
    <row r="794" spans="1:13" x14ac:dyDescent="0.3">
      <c r="A794" s="139">
        <f t="shared" si="727"/>
        <v>21</v>
      </c>
      <c r="B794" s="148">
        <f t="shared" si="729"/>
        <v>28</v>
      </c>
      <c r="D794" s="149" t="str">
        <f>+VLOOKUP($A794,mUNICIPIOS!$B$4:$F$343,2,0)</f>
        <v>El Progreso</v>
      </c>
      <c r="E794" s="149">
        <f>+VLOOKUP($A794,mUNICIPIOS!$B$4:$F$343,3,0)</f>
        <v>204</v>
      </c>
      <c r="F794" s="149" t="str">
        <f>+VLOOKUP($A794,mUNICIPIOS!$B$4:$F$343,4,0)</f>
        <v>San Cristóbal Acasaguastlán</v>
      </c>
      <c r="G794" s="139" t="str">
        <f t="shared" ref="G794:K794" si="774">+G756</f>
        <v>05</v>
      </c>
      <c r="H794" t="str">
        <f t="shared" si="774"/>
        <v>IGF</v>
      </c>
      <c r="I794" t="str">
        <f t="shared" si="774"/>
        <v>Índice de Gestión Financiera</v>
      </c>
      <c r="J794" t="str">
        <f t="shared" si="774"/>
        <v>05-07</v>
      </c>
      <c r="K794" t="str">
        <f t="shared" si="774"/>
        <v>Financiamiento por endeudamiento municipal</v>
      </c>
      <c r="L794" s="150">
        <f>+VLOOKUP($E794,IGF_2018!$B$8:$Z$347,21,0)</f>
        <v>0.9415153906259015</v>
      </c>
      <c r="M794" s="142" t="str">
        <f>+VLOOKUP($E794,IGF_2018!$B$8:$Z$347,22,0)</f>
        <v>Alto</v>
      </c>
    </row>
    <row r="795" spans="1:13" x14ac:dyDescent="0.3">
      <c r="A795" s="139">
        <f t="shared" si="727"/>
        <v>21</v>
      </c>
      <c r="B795" s="148">
        <f t="shared" si="729"/>
        <v>29</v>
      </c>
      <c r="D795" s="149" t="str">
        <f>+VLOOKUP($A795,mUNICIPIOS!$B$4:$F$343,2,0)</f>
        <v>El Progreso</v>
      </c>
      <c r="E795" s="149">
        <f>+VLOOKUP($A795,mUNICIPIOS!$B$4:$F$343,3,0)</f>
        <v>204</v>
      </c>
      <c r="F795" s="149" t="str">
        <f>+VLOOKUP($A795,mUNICIPIOS!$B$4:$F$343,4,0)</f>
        <v>San Cristóbal Acasaguastlán</v>
      </c>
      <c r="G795" s="139" t="str">
        <f t="shared" ref="G795:K795" si="775">+G757</f>
        <v>05</v>
      </c>
      <c r="H795" t="str">
        <f t="shared" si="775"/>
        <v>IGF</v>
      </c>
      <c r="I795" t="str">
        <f t="shared" si="775"/>
        <v>Índice de Gestión Financiera</v>
      </c>
      <c r="J795" t="str">
        <f t="shared" si="775"/>
        <v>INDICE</v>
      </c>
      <c r="K795">
        <f t="shared" si="775"/>
        <v>0</v>
      </c>
      <c r="L795" s="150">
        <f>+VLOOKUP($E795,IGF_2018!$B$8:$Z$347,24,0)</f>
        <v>0.27136048745858543</v>
      </c>
      <c r="M795" s="142" t="str">
        <f>+VLOOKUP($E795,IGF_2018!$B$8:$Z$347,25,0)</f>
        <v>Medio bajo</v>
      </c>
    </row>
    <row r="796" spans="1:13" x14ac:dyDescent="0.3">
      <c r="A796" s="139">
        <f t="shared" si="727"/>
        <v>21</v>
      </c>
      <c r="B796" s="148">
        <f t="shared" si="729"/>
        <v>30</v>
      </c>
      <c r="D796" s="149" t="str">
        <f>+VLOOKUP($A796,mUNICIPIOS!$B$4:$F$343,2,0)</f>
        <v>El Progreso</v>
      </c>
      <c r="E796" s="149">
        <f>+VLOOKUP($A796,mUNICIPIOS!$B$4:$F$343,3,0)</f>
        <v>204</v>
      </c>
      <c r="F796" s="149" t="str">
        <f>+VLOOKUP($A796,mUNICIPIOS!$B$4:$F$343,4,0)</f>
        <v>San Cristóbal Acasaguastlán</v>
      </c>
      <c r="G796" s="139" t="str">
        <f t="shared" ref="G796:K796" si="776">+G758</f>
        <v>06</v>
      </c>
      <c r="H796" t="str">
        <f t="shared" si="776"/>
        <v>IGE</v>
      </c>
      <c r="I796" t="str">
        <f t="shared" si="776"/>
        <v>Índice de Gestión Estratégica</v>
      </c>
      <c r="J796" t="str">
        <f t="shared" si="776"/>
        <v>06-01</v>
      </c>
      <c r="K796" t="str">
        <f t="shared" si="776"/>
        <v>Ejecución del Plan Operativo Anual  (POA)</v>
      </c>
      <c r="L796" s="150">
        <f>+VLOOKUP($E796,IGE_2018!$B$8:$Z$347,3,0)</f>
        <v>0.81538461538461537</v>
      </c>
      <c r="M796" s="142" t="str">
        <f>+VLOOKUP($E796,IGE_2018!$B$8:$Z$347,4,0)</f>
        <v>Alto</v>
      </c>
    </row>
    <row r="797" spans="1:13" x14ac:dyDescent="0.3">
      <c r="A797" s="139">
        <f t="shared" si="727"/>
        <v>21</v>
      </c>
      <c r="B797" s="148">
        <f t="shared" si="729"/>
        <v>31</v>
      </c>
      <c r="D797" s="149" t="str">
        <f>+VLOOKUP($A797,mUNICIPIOS!$B$4:$F$343,2,0)</f>
        <v>El Progreso</v>
      </c>
      <c r="E797" s="149">
        <f>+VLOOKUP($A797,mUNICIPIOS!$B$4:$F$343,3,0)</f>
        <v>204</v>
      </c>
      <c r="F797" s="149" t="str">
        <f>+VLOOKUP($A797,mUNICIPIOS!$B$4:$F$343,4,0)</f>
        <v>San Cristóbal Acasaguastlán</v>
      </c>
      <c r="G797" s="139" t="str">
        <f t="shared" ref="G797:K797" si="777">+G759</f>
        <v>06</v>
      </c>
      <c r="H797" t="str">
        <f t="shared" si="777"/>
        <v>IGE</v>
      </c>
      <c r="I797" t="str">
        <f t="shared" si="777"/>
        <v>Índice de Gestión Estratégica</v>
      </c>
      <c r="J797" t="str">
        <f t="shared" si="777"/>
        <v>06-02</v>
      </c>
      <c r="K797" t="str">
        <f t="shared" si="777"/>
        <v>Relación Plan de Desarrollo Municipal y Ordenamiento Territorial (PDM-OT) - Plan Estratégico Institucional (PEI) - Plan Operativo Multianual (POM) - Plan Operativo Anual (POA)</v>
      </c>
      <c r="L797" s="150">
        <f>+VLOOKUP($E797,IGE_2018!$B$8:$Z$347,6,0)</f>
        <v>0.7599999999999999</v>
      </c>
      <c r="M797" s="142" t="str">
        <f>+VLOOKUP($E797,IGE_2018!$B$8:$Z$347,7,0)</f>
        <v>Medio alto</v>
      </c>
    </row>
    <row r="798" spans="1:13" x14ac:dyDescent="0.3">
      <c r="A798" s="139">
        <f t="shared" si="727"/>
        <v>21</v>
      </c>
      <c r="B798" s="148">
        <f t="shared" si="729"/>
        <v>32</v>
      </c>
      <c r="D798" s="149" t="str">
        <f>+VLOOKUP($A798,mUNICIPIOS!$B$4:$F$343,2,0)</f>
        <v>El Progreso</v>
      </c>
      <c r="E798" s="149">
        <f>+VLOOKUP($A798,mUNICIPIOS!$B$4:$F$343,3,0)</f>
        <v>204</v>
      </c>
      <c r="F798" s="149" t="str">
        <f>+VLOOKUP($A798,mUNICIPIOS!$B$4:$F$343,4,0)</f>
        <v>San Cristóbal Acasaguastlán</v>
      </c>
      <c r="G798" s="139" t="str">
        <f t="shared" ref="G798:K798" si="778">+G760</f>
        <v>06</v>
      </c>
      <c r="H798" t="str">
        <f t="shared" si="778"/>
        <v>IGE</v>
      </c>
      <c r="I798" t="str">
        <f t="shared" si="778"/>
        <v>Índice de Gestión Estratégica</v>
      </c>
      <c r="J798" t="str">
        <f t="shared" si="778"/>
        <v>06-03</v>
      </c>
      <c r="K798" t="str">
        <f t="shared" si="778"/>
        <v>Presupuesto de egresos relacionado a competencias municipales que responden a prioridades nacionales de desarrollo.</v>
      </c>
      <c r="L798" s="150">
        <f>+VLOOKUP($E798,IGE_2018!$B$8:$Z$347,9,0)</f>
        <v>0.19462918783569502</v>
      </c>
      <c r="M798" s="142" t="str">
        <f>+VLOOKUP($E798,IGE_2018!$B$8:$Z$347,10,0)</f>
        <v>Bajo</v>
      </c>
    </row>
    <row r="799" spans="1:13" x14ac:dyDescent="0.3">
      <c r="A799" s="139">
        <f t="shared" si="727"/>
        <v>21</v>
      </c>
      <c r="B799" s="148">
        <f t="shared" si="729"/>
        <v>33</v>
      </c>
      <c r="D799" s="149" t="str">
        <f>+VLOOKUP($A799,mUNICIPIOS!$B$4:$F$343,2,0)</f>
        <v>El Progreso</v>
      </c>
      <c r="E799" s="149">
        <f>+VLOOKUP($A799,mUNICIPIOS!$B$4:$F$343,3,0)</f>
        <v>204</v>
      </c>
      <c r="F799" s="149" t="str">
        <f>+VLOOKUP($A799,mUNICIPIOS!$B$4:$F$343,4,0)</f>
        <v>San Cristóbal Acasaguastlán</v>
      </c>
      <c r="G799" s="139" t="str">
        <f t="shared" ref="G799:K799" si="779">+G761</f>
        <v>06</v>
      </c>
      <c r="H799" t="str">
        <f t="shared" si="779"/>
        <v>IGE</v>
      </c>
      <c r="I799" t="str">
        <f t="shared" si="779"/>
        <v>Índice de Gestión Estratégica</v>
      </c>
      <c r="J799" t="str">
        <f t="shared" si="779"/>
        <v>06-04</v>
      </c>
      <c r="K799" t="str">
        <f t="shared" si="779"/>
        <v>Institucionalización de la gestión ordenada del territorio</v>
      </c>
      <c r="L799" s="150">
        <f>+VLOOKUP($E799,IGE_2018!$B$8:$Z$347,12,0)</f>
        <v>0.64999999999999991</v>
      </c>
      <c r="M799" s="142" t="str">
        <f>+VLOOKUP($E799,IGE_2018!$B$8:$Z$347,13,0)</f>
        <v>Medio alto</v>
      </c>
    </row>
    <row r="800" spans="1:13" x14ac:dyDescent="0.3">
      <c r="A800" s="139">
        <f t="shared" si="727"/>
        <v>21</v>
      </c>
      <c r="B800" s="148">
        <f t="shared" si="729"/>
        <v>34</v>
      </c>
      <c r="D800" s="149" t="str">
        <f>+VLOOKUP($A800,mUNICIPIOS!$B$4:$F$343,2,0)</f>
        <v>El Progreso</v>
      </c>
      <c r="E800" s="149">
        <f>+VLOOKUP($A800,mUNICIPIOS!$B$4:$F$343,3,0)</f>
        <v>204</v>
      </c>
      <c r="F800" s="149" t="str">
        <f>+VLOOKUP($A800,mUNICIPIOS!$B$4:$F$343,4,0)</f>
        <v>San Cristóbal Acasaguastlán</v>
      </c>
      <c r="G800" s="139" t="str">
        <f t="shared" ref="G800:K800" si="780">+G762</f>
        <v>06</v>
      </c>
      <c r="H800" t="str">
        <f t="shared" si="780"/>
        <v>IGE</v>
      </c>
      <c r="I800" t="str">
        <f t="shared" si="780"/>
        <v>Índice de Gestión Estratégica</v>
      </c>
      <c r="J800" t="str">
        <f t="shared" si="780"/>
        <v>06-05</v>
      </c>
      <c r="K800" t="str">
        <f t="shared" si="780"/>
        <v>Acciones para la gestión ordenada del territorio</v>
      </c>
      <c r="L800" s="150">
        <f>+VLOOKUP($E800,IGE_2018!$B$8:$Z$347,15,0)</f>
        <v>0.50000000000000011</v>
      </c>
      <c r="M800" s="142" t="str">
        <f>+VLOOKUP($E800,IGE_2018!$B$8:$Z$347,16,0)</f>
        <v>Medio</v>
      </c>
    </row>
    <row r="801" spans="1:13" x14ac:dyDescent="0.3">
      <c r="A801" s="139">
        <f t="shared" si="727"/>
        <v>21</v>
      </c>
      <c r="B801" s="148">
        <f t="shared" si="729"/>
        <v>35</v>
      </c>
      <c r="D801" s="149" t="str">
        <f>+VLOOKUP($A801,mUNICIPIOS!$B$4:$F$343,2,0)</f>
        <v>El Progreso</v>
      </c>
      <c r="E801" s="149">
        <f>+VLOOKUP($A801,mUNICIPIOS!$B$4:$F$343,3,0)</f>
        <v>204</v>
      </c>
      <c r="F801" s="149" t="str">
        <f>+VLOOKUP($A801,mUNICIPIOS!$B$4:$F$343,4,0)</f>
        <v>San Cristóbal Acasaguastlán</v>
      </c>
      <c r="G801" s="139" t="str">
        <f t="shared" ref="G801:K801" si="781">+G763</f>
        <v>06</v>
      </c>
      <c r="H801" t="str">
        <f t="shared" si="781"/>
        <v>IGE</v>
      </c>
      <c r="I801" t="str">
        <f t="shared" si="781"/>
        <v>Índice de Gestión Estratégica</v>
      </c>
      <c r="J801" t="str">
        <f t="shared" si="781"/>
        <v>06-06</v>
      </c>
      <c r="K801" t="str">
        <f t="shared" si="781"/>
        <v>Gestión de riesgo en la formulación de proyectos derivados de la planificación operativa anual</v>
      </c>
      <c r="L801" s="150">
        <f>+VLOOKUP($E801,IGE_2018!$B$8:$Z$347,18,0)</f>
        <v>0.7</v>
      </c>
      <c r="M801" s="142" t="str">
        <f>+VLOOKUP($E801,IGE_2018!$B$8:$Z$347,19,0)</f>
        <v>Medio alto</v>
      </c>
    </row>
    <row r="802" spans="1:13" x14ac:dyDescent="0.3">
      <c r="A802" s="139">
        <f t="shared" si="727"/>
        <v>21</v>
      </c>
      <c r="B802" s="148">
        <f t="shared" si="729"/>
        <v>36</v>
      </c>
      <c r="D802" s="149" t="str">
        <f>+VLOOKUP($A802,mUNICIPIOS!$B$4:$F$343,2,0)</f>
        <v>El Progreso</v>
      </c>
      <c r="E802" s="149">
        <f>+VLOOKUP($A802,mUNICIPIOS!$B$4:$F$343,3,0)</f>
        <v>204</v>
      </c>
      <c r="F802" s="149" t="str">
        <f>+VLOOKUP($A802,mUNICIPIOS!$B$4:$F$343,4,0)</f>
        <v>San Cristóbal Acasaguastlán</v>
      </c>
      <c r="G802" s="139" t="str">
        <f t="shared" ref="G802:K802" si="782">+G764</f>
        <v>06</v>
      </c>
      <c r="H802" t="str">
        <f t="shared" si="782"/>
        <v>IGE</v>
      </c>
      <c r="I802" t="str">
        <f t="shared" si="782"/>
        <v>Índice de Gestión Estratégica</v>
      </c>
      <c r="J802" t="str">
        <f t="shared" si="782"/>
        <v>06-07</v>
      </c>
      <c r="K802" t="str">
        <f t="shared" si="782"/>
        <v>Ingresos por servicios ambientales en relación a los ingresos propios sin regalías</v>
      </c>
      <c r="L802" s="150">
        <f>+VLOOKUP($E802,IGE_2018!$B$8:$Z$347,21,0)</f>
        <v>0.43249268405313307</v>
      </c>
      <c r="M802" s="142" t="str">
        <f>+VLOOKUP($E802,IGE_2018!$B$8:$Z$347,22,0)</f>
        <v>Medio</v>
      </c>
    </row>
    <row r="803" spans="1:13" x14ac:dyDescent="0.3">
      <c r="A803" s="139">
        <f t="shared" si="727"/>
        <v>21</v>
      </c>
      <c r="B803" s="148">
        <f t="shared" si="729"/>
        <v>37</v>
      </c>
      <c r="D803" s="149" t="str">
        <f>+VLOOKUP($A803,mUNICIPIOS!$B$4:$F$343,2,0)</f>
        <v>El Progreso</v>
      </c>
      <c r="E803" s="149">
        <f>+VLOOKUP($A803,mUNICIPIOS!$B$4:$F$343,3,0)</f>
        <v>204</v>
      </c>
      <c r="F803" s="149" t="str">
        <f>+VLOOKUP($A803,mUNICIPIOS!$B$4:$F$343,4,0)</f>
        <v>San Cristóbal Acasaguastlán</v>
      </c>
      <c r="G803" s="139" t="str">
        <f t="shared" ref="G803:K803" si="783">+G765</f>
        <v>06</v>
      </c>
      <c r="H803" t="str">
        <f t="shared" si="783"/>
        <v>IGE</v>
      </c>
      <c r="I803" t="str">
        <f t="shared" si="783"/>
        <v>Índice de Gestión Estratégica</v>
      </c>
      <c r="J803" t="str">
        <f t="shared" si="783"/>
        <v>INDICE</v>
      </c>
      <c r="K803">
        <f t="shared" si="783"/>
        <v>0</v>
      </c>
      <c r="L803" s="150">
        <f>+VLOOKUP($E803,IGE_2018!$B$8:$Z$347,24,0)</f>
        <v>0.53821425767192932</v>
      </c>
      <c r="M803" s="142" t="str">
        <f>+VLOOKUP($E803,IGE_2018!$B$8:$Z$347,25,0)</f>
        <v>Medio</v>
      </c>
    </row>
    <row r="804" spans="1:13" x14ac:dyDescent="0.3">
      <c r="A804" s="139">
        <f t="shared" si="727"/>
        <v>21</v>
      </c>
      <c r="B804" s="148">
        <f t="shared" si="729"/>
        <v>38</v>
      </c>
      <c r="D804" s="149" t="str">
        <f>+VLOOKUP($A804,mUNICIPIOS!$B$4:$F$343,2,0)</f>
        <v>El Progreso</v>
      </c>
      <c r="E804" s="149">
        <f>+VLOOKUP($A804,mUNICIPIOS!$B$4:$F$343,3,0)</f>
        <v>204</v>
      </c>
      <c r="F804" s="149" t="str">
        <f>+VLOOKUP($A804,mUNICIPIOS!$B$4:$F$343,4,0)</f>
        <v>San Cristóbal Acasaguastlán</v>
      </c>
      <c r="G804" s="139" t="str">
        <f t="shared" ref="G804:K804" si="784">+G766</f>
        <v>RANKING</v>
      </c>
      <c r="H804" t="str">
        <f t="shared" si="784"/>
        <v>RGM</v>
      </c>
      <c r="I804" t="str">
        <f t="shared" si="784"/>
        <v>Ranking de la Gestión Municipal 2018</v>
      </c>
      <c r="J804" t="str">
        <f t="shared" si="784"/>
        <v>RANKING</v>
      </c>
      <c r="K804">
        <f t="shared" si="784"/>
        <v>0</v>
      </c>
      <c r="L804" s="151">
        <f>+VLOOKUP($E804,Resultados_generales!$C$8:$AE$347,27,0)</f>
        <v>0.48985599957826448</v>
      </c>
      <c r="M804" t="str">
        <f>+VLOOKUP($E804,Resultados_generales!$C$8:$AE$347,28,0)</f>
        <v>Medio</v>
      </c>
    </row>
    <row r="805" spans="1:13" x14ac:dyDescent="0.3">
      <c r="A805" s="139">
        <f t="shared" si="727"/>
        <v>22</v>
      </c>
      <c r="B805" s="148">
        <f t="shared" si="729"/>
        <v>1</v>
      </c>
      <c r="D805" s="149" t="str">
        <f>+VLOOKUP($A805,mUNICIPIOS!$B$4:$F$343,2,0)</f>
        <v>El Progreso</v>
      </c>
      <c r="E805" s="149">
        <f>+VLOOKUP($A805,mUNICIPIOS!$B$4:$F$343,3,0)</f>
        <v>205</v>
      </c>
      <c r="F805" s="149" t="str">
        <f>+VLOOKUP($A805,mUNICIPIOS!$B$4:$F$343,4,0)</f>
        <v>El Jícaro</v>
      </c>
      <c r="G805" s="139" t="str">
        <f t="shared" ref="G805:K805" si="785">+G767</f>
        <v>01</v>
      </c>
      <c r="H805" t="str">
        <f t="shared" si="785"/>
        <v>IPC</v>
      </c>
      <c r="I805" t="str">
        <f t="shared" si="785"/>
        <v>Índice de Participación Ciudadana</v>
      </c>
      <c r="J805" t="str">
        <f t="shared" si="785"/>
        <v>01-01</v>
      </c>
      <c r="K805" t="str">
        <f t="shared" si="785"/>
        <v>Número de reuniones del COMUDE en el año de la medición.</v>
      </c>
      <c r="L805" s="150">
        <f>+VLOOKUP($E805,IPC_2018!$B$8:$T$347,3,0)</f>
        <v>0.83333333333333337</v>
      </c>
      <c r="M805" s="142" t="str">
        <f>+VLOOKUP($E805,IPC_2018!$B$8:$T$347,4,0)</f>
        <v>Alto</v>
      </c>
    </row>
    <row r="806" spans="1:13" x14ac:dyDescent="0.3">
      <c r="A806" s="139">
        <f t="shared" si="727"/>
        <v>22</v>
      </c>
      <c r="B806" s="148">
        <f t="shared" si="729"/>
        <v>2</v>
      </c>
      <c r="D806" s="149" t="str">
        <f>+VLOOKUP($A806,mUNICIPIOS!$B$4:$F$343,2,0)</f>
        <v>El Progreso</v>
      </c>
      <c r="E806" s="149">
        <f>+VLOOKUP($A806,mUNICIPIOS!$B$4:$F$343,3,0)</f>
        <v>205</v>
      </c>
      <c r="F806" s="149" t="str">
        <f>+VLOOKUP($A806,mUNICIPIOS!$B$4:$F$343,4,0)</f>
        <v>El Jícaro</v>
      </c>
      <c r="G806" s="139" t="str">
        <f t="shared" ref="G806:K806" si="786">+G768</f>
        <v>01</v>
      </c>
      <c r="H806" t="str">
        <f t="shared" si="786"/>
        <v>IPC</v>
      </c>
      <c r="I806" t="str">
        <f t="shared" si="786"/>
        <v>Índice de Participación Ciudadana</v>
      </c>
      <c r="J806" t="str">
        <f t="shared" si="786"/>
        <v>01-02</v>
      </c>
      <c r="K806" t="str">
        <f t="shared" si="786"/>
        <v>Participación de Alcaldes, Concejales y Síndicos determinados o designados en el COMUDE</v>
      </c>
      <c r="L806" s="150">
        <f>+VLOOKUP($E806,IPC_2018!$B$8:$T$347,6,0)</f>
        <v>1</v>
      </c>
      <c r="M806" s="142" t="str">
        <f>+VLOOKUP($E806,IPC_2018!$B$8:$T$347,7,0)</f>
        <v>Alto</v>
      </c>
    </row>
    <row r="807" spans="1:13" x14ac:dyDescent="0.3">
      <c r="A807" s="139">
        <f t="shared" si="727"/>
        <v>22</v>
      </c>
      <c r="B807" s="148">
        <f t="shared" si="729"/>
        <v>3</v>
      </c>
      <c r="D807" s="149" t="str">
        <f>+VLOOKUP($A807,mUNICIPIOS!$B$4:$F$343,2,0)</f>
        <v>El Progreso</v>
      </c>
      <c r="E807" s="149">
        <f>+VLOOKUP($A807,mUNICIPIOS!$B$4:$F$343,3,0)</f>
        <v>205</v>
      </c>
      <c r="F807" s="149" t="str">
        <f>+VLOOKUP($A807,mUNICIPIOS!$B$4:$F$343,4,0)</f>
        <v>El Jícaro</v>
      </c>
      <c r="G807" s="139" t="str">
        <f t="shared" ref="G807:K807" si="787">+G769</f>
        <v>01</v>
      </c>
      <c r="H807" t="str">
        <f t="shared" si="787"/>
        <v>IPC</v>
      </c>
      <c r="I807" t="str">
        <f t="shared" si="787"/>
        <v>Índice de Participación Ciudadana</v>
      </c>
      <c r="J807" t="str">
        <f t="shared" si="787"/>
        <v>01-03</v>
      </c>
      <c r="K807" t="str">
        <f t="shared" si="787"/>
        <v>Participación  de organizaciones de jóvenes, mujeres, pueblos mayas, xincas, garífunas, y otras organizaciones en el Comude</v>
      </c>
      <c r="L807" s="150">
        <f>+VLOOKUP($E807,IPC_2018!$B$8:$T$347,9,0)</f>
        <v>0.13150684931506848</v>
      </c>
      <c r="M807" s="142" t="str">
        <f>+VLOOKUP($E807,IPC_2018!$B$8:$T$347,10,0)</f>
        <v>Bajo</v>
      </c>
    </row>
    <row r="808" spans="1:13" x14ac:dyDescent="0.3">
      <c r="A808" s="139">
        <f t="shared" si="727"/>
        <v>22</v>
      </c>
      <c r="B808" s="148">
        <f t="shared" si="729"/>
        <v>4</v>
      </c>
      <c r="D808" s="149" t="str">
        <f>+VLOOKUP($A808,mUNICIPIOS!$B$4:$F$343,2,0)</f>
        <v>El Progreso</v>
      </c>
      <c r="E808" s="149">
        <f>+VLOOKUP($A808,mUNICIPIOS!$B$4:$F$343,3,0)</f>
        <v>205</v>
      </c>
      <c r="F808" s="149" t="str">
        <f>+VLOOKUP($A808,mUNICIPIOS!$B$4:$F$343,4,0)</f>
        <v>El Jícaro</v>
      </c>
      <c r="G808" s="139" t="str">
        <f t="shared" ref="G808:K808" si="788">+G770</f>
        <v>01</v>
      </c>
      <c r="H808" t="str">
        <f t="shared" si="788"/>
        <v>IPC</v>
      </c>
      <c r="I808" t="str">
        <f t="shared" si="788"/>
        <v>Índice de Participación Ciudadana</v>
      </c>
      <c r="J808" t="str">
        <f t="shared" si="788"/>
        <v>01-04</v>
      </c>
      <c r="K808" t="str">
        <f t="shared" si="788"/>
        <v>Representatividad territorial del Comude.</v>
      </c>
      <c r="L808" s="150">
        <f>+VLOOKUP($E808,IPC_2018!$B$8:$T$347,12,0)</f>
        <v>0.80956521739130438</v>
      </c>
      <c r="M808" s="142" t="str">
        <f>+VLOOKUP($E808,IPC_2018!$B$8:$T$347,13,0)</f>
        <v>Alto</v>
      </c>
    </row>
    <row r="809" spans="1:13" x14ac:dyDescent="0.3">
      <c r="A809" s="139">
        <f t="shared" si="727"/>
        <v>22</v>
      </c>
      <c r="B809" s="148">
        <f t="shared" si="729"/>
        <v>5</v>
      </c>
      <c r="D809" s="149" t="str">
        <f>+VLOOKUP($A809,mUNICIPIOS!$B$4:$F$343,2,0)</f>
        <v>El Progreso</v>
      </c>
      <c r="E809" s="149">
        <f>+VLOOKUP($A809,mUNICIPIOS!$B$4:$F$343,3,0)</f>
        <v>205</v>
      </c>
      <c r="F809" s="149" t="str">
        <f>+VLOOKUP($A809,mUNICIPIOS!$B$4:$F$343,4,0)</f>
        <v>El Jícaro</v>
      </c>
      <c r="G809" s="139" t="str">
        <f t="shared" ref="G809:K809" si="789">+G771</f>
        <v>01</v>
      </c>
      <c r="H809" t="str">
        <f t="shared" si="789"/>
        <v>IPC</v>
      </c>
      <c r="I809" t="str">
        <f t="shared" si="789"/>
        <v>Índice de Participación Ciudadana</v>
      </c>
      <c r="J809" t="str">
        <f t="shared" si="789"/>
        <v>01-05</v>
      </c>
      <c r="K809" t="str">
        <f t="shared" si="789"/>
        <v>Funcionamiento del Comude</v>
      </c>
      <c r="L809" s="150">
        <f>+VLOOKUP($E809,IPC_2018!$B$8:$T$347,15,0)</f>
        <v>0.32345406371853497</v>
      </c>
      <c r="M809" s="142" t="str">
        <f>+VLOOKUP($E809,IPC_2018!$B$8:$T$347,16,0)</f>
        <v>Medio bajo</v>
      </c>
    </row>
    <row r="810" spans="1:13" x14ac:dyDescent="0.3">
      <c r="A810" s="139">
        <f t="shared" si="727"/>
        <v>22</v>
      </c>
      <c r="B810" s="148">
        <f t="shared" si="729"/>
        <v>6</v>
      </c>
      <c r="D810" s="149" t="str">
        <f>+VLOOKUP($A810,mUNICIPIOS!$B$4:$F$343,2,0)</f>
        <v>El Progreso</v>
      </c>
      <c r="E810" s="149">
        <f>+VLOOKUP($A810,mUNICIPIOS!$B$4:$F$343,3,0)</f>
        <v>205</v>
      </c>
      <c r="F810" s="149" t="str">
        <f>+VLOOKUP($A810,mUNICIPIOS!$B$4:$F$343,4,0)</f>
        <v>El Jícaro</v>
      </c>
      <c r="G810" s="139" t="str">
        <f t="shared" ref="G810:K810" si="790">+G772</f>
        <v>01</v>
      </c>
      <c r="H810" t="str">
        <f t="shared" si="790"/>
        <v>IPC</v>
      </c>
      <c r="I810" t="str">
        <f t="shared" si="790"/>
        <v>Índice de Participación Ciudadana</v>
      </c>
      <c r="J810" t="str">
        <f t="shared" si="790"/>
        <v>INDICE</v>
      </c>
      <c r="K810">
        <f t="shared" si="790"/>
        <v>0</v>
      </c>
      <c r="L810" s="150">
        <f>+VLOOKUP($E810,IPC_2018!$B$8:$T$347,18,0)</f>
        <v>0.6688455862304028</v>
      </c>
      <c r="M810" s="142" t="str">
        <f>+VLOOKUP($E810,IPC_2018!$B$8:$T$347,19,0)</f>
        <v>Medio alto</v>
      </c>
    </row>
    <row r="811" spans="1:13" x14ac:dyDescent="0.3">
      <c r="A811" s="139">
        <f t="shared" si="727"/>
        <v>22</v>
      </c>
      <c r="B811" s="148">
        <f t="shared" si="729"/>
        <v>7</v>
      </c>
      <c r="D811" s="149" t="str">
        <f>+VLOOKUP($A811,mUNICIPIOS!$B$4:$F$343,2,0)</f>
        <v>El Progreso</v>
      </c>
      <c r="E811" s="149">
        <f>+VLOOKUP($A811,mUNICIPIOS!$B$4:$F$343,3,0)</f>
        <v>205</v>
      </c>
      <c r="F811" s="149" t="str">
        <f>+VLOOKUP($A811,mUNICIPIOS!$B$4:$F$343,4,0)</f>
        <v>El Jícaro</v>
      </c>
      <c r="G811" s="139" t="str">
        <f t="shared" ref="G811:K811" si="791">+G773</f>
        <v>02</v>
      </c>
      <c r="H811" t="str">
        <f t="shared" si="791"/>
        <v>IIC</v>
      </c>
      <c r="I811" t="str">
        <f t="shared" si="791"/>
        <v>Índice de Información a la Ciudadanía</v>
      </c>
      <c r="J811" t="str">
        <f t="shared" si="791"/>
        <v>02-01</v>
      </c>
      <c r="K811" t="str">
        <f t="shared" si="791"/>
        <v>Rendición de cuentas cuatrimestral y anual al Comude enfocadas en resultados.</v>
      </c>
      <c r="L811" s="150">
        <f>+VLOOKUP($E811,IIC_2018!$B$8:$Q$347,3,0)</f>
        <v>0.8</v>
      </c>
      <c r="M811" s="142" t="str">
        <f>+VLOOKUP($E811,IIC_2018!$B$8:$Q$347,4,0)</f>
        <v>Medio alto</v>
      </c>
    </row>
    <row r="812" spans="1:13" x14ac:dyDescent="0.3">
      <c r="A812" s="139">
        <f t="shared" si="727"/>
        <v>22</v>
      </c>
      <c r="B812" s="148">
        <f t="shared" si="729"/>
        <v>8</v>
      </c>
      <c r="D812" s="149" t="str">
        <f>+VLOOKUP($A812,mUNICIPIOS!$B$4:$F$343,2,0)</f>
        <v>El Progreso</v>
      </c>
      <c r="E812" s="149">
        <f>+VLOOKUP($A812,mUNICIPIOS!$B$4:$F$343,3,0)</f>
        <v>205</v>
      </c>
      <c r="F812" s="149" t="str">
        <f>+VLOOKUP($A812,mUNICIPIOS!$B$4:$F$343,4,0)</f>
        <v>El Jícaro</v>
      </c>
      <c r="G812" s="139" t="str">
        <f t="shared" ref="G812:K812" si="792">+G774</f>
        <v>02</v>
      </c>
      <c r="H812" t="str">
        <f t="shared" si="792"/>
        <v>IIC</v>
      </c>
      <c r="I812" t="str">
        <f t="shared" si="792"/>
        <v>Índice de Información a la Ciudadanía</v>
      </c>
      <c r="J812" t="str">
        <f t="shared" si="792"/>
        <v>02-02</v>
      </c>
      <c r="K812" t="str">
        <f t="shared" si="792"/>
        <v>Información presupuestaria y otra información brindada a la ciudadanía disponible en medios locales de comunicación.</v>
      </c>
      <c r="L812" s="150">
        <f>+VLOOKUP($E812,IIC_2018!$B$8:$Q$347,6,0)</f>
        <v>1</v>
      </c>
      <c r="M812" s="142" t="str">
        <f>+VLOOKUP($E812,IIC_2018!$B$8:$Q$347,7,0)</f>
        <v>Alto</v>
      </c>
    </row>
    <row r="813" spans="1:13" x14ac:dyDescent="0.3">
      <c r="A813" s="139">
        <f t="shared" ref="A813:A876" si="793">+IF(B812=38,A812+1,A812)</f>
        <v>22</v>
      </c>
      <c r="B813" s="148">
        <f t="shared" si="729"/>
        <v>9</v>
      </c>
      <c r="D813" s="149" t="str">
        <f>+VLOOKUP($A813,mUNICIPIOS!$B$4:$F$343,2,0)</f>
        <v>El Progreso</v>
      </c>
      <c r="E813" s="149">
        <f>+VLOOKUP($A813,mUNICIPIOS!$B$4:$F$343,3,0)</f>
        <v>205</v>
      </c>
      <c r="F813" s="149" t="str">
        <f>+VLOOKUP($A813,mUNICIPIOS!$B$4:$F$343,4,0)</f>
        <v>El Jícaro</v>
      </c>
      <c r="G813" s="139" t="str">
        <f t="shared" ref="G813:K813" si="794">+G775</f>
        <v>02</v>
      </c>
      <c r="H813" t="str">
        <f t="shared" si="794"/>
        <v>IIC</v>
      </c>
      <c r="I813" t="str">
        <f t="shared" si="794"/>
        <v>Índice de Información a la Ciudadanía</v>
      </c>
      <c r="J813" t="str">
        <f t="shared" si="794"/>
        <v>02-03</v>
      </c>
      <c r="K813" t="str">
        <f t="shared" si="794"/>
        <v>Información pública de oficio actualizada y disponible de acuerdo a la LAIP y uso de internet.</v>
      </c>
      <c r="L813" s="150">
        <f>+VLOOKUP($E813,IIC_2018!$B$8:$Q$347,9,0)</f>
        <v>0.95999999999999985</v>
      </c>
      <c r="M813" s="142" t="str">
        <f>+VLOOKUP($E813,IIC_2018!$B$8:$Q$347,10,0)</f>
        <v>Alto</v>
      </c>
    </row>
    <row r="814" spans="1:13" x14ac:dyDescent="0.3">
      <c r="A814" s="139">
        <f t="shared" si="793"/>
        <v>22</v>
      </c>
      <c r="B814" s="148">
        <f t="shared" ref="B814:B877" si="795">+B776</f>
        <v>10</v>
      </c>
      <c r="D814" s="149" t="str">
        <f>+VLOOKUP($A814,mUNICIPIOS!$B$4:$F$343,2,0)</f>
        <v>El Progreso</v>
      </c>
      <c r="E814" s="149">
        <f>+VLOOKUP($A814,mUNICIPIOS!$B$4:$F$343,3,0)</f>
        <v>205</v>
      </c>
      <c r="F814" s="149" t="str">
        <f>+VLOOKUP($A814,mUNICIPIOS!$B$4:$F$343,4,0)</f>
        <v>El Jícaro</v>
      </c>
      <c r="G814" s="139" t="str">
        <f t="shared" ref="G814:K814" si="796">+G776</f>
        <v>02</v>
      </c>
      <c r="H814" t="str">
        <f t="shared" si="796"/>
        <v>IIC</v>
      </c>
      <c r="I814" t="str">
        <f t="shared" si="796"/>
        <v>Índice de Información a la Ciudadanía</v>
      </c>
      <c r="J814" t="str">
        <f t="shared" si="796"/>
        <v>02-04</v>
      </c>
      <c r="K814" t="str">
        <f t="shared" si="796"/>
        <v>Relación del monto contratado por medio de Guate compras con el total del presupuesto de egresos vigente.</v>
      </c>
      <c r="L814" s="150">
        <f>+VLOOKUP($E814,IIC_2018!$B$8:$Q$347,12,0)</f>
        <v>0.24209375740872793</v>
      </c>
      <c r="M814" s="142" t="str">
        <f>+VLOOKUP($E814,IIC_2018!$B$8:$Q$347,13,0)</f>
        <v>Medio bajo</v>
      </c>
    </row>
    <row r="815" spans="1:13" x14ac:dyDescent="0.3">
      <c r="A815" s="139">
        <f t="shared" si="793"/>
        <v>22</v>
      </c>
      <c r="B815" s="148">
        <f t="shared" si="795"/>
        <v>11</v>
      </c>
      <c r="D815" s="149" t="str">
        <f>+VLOOKUP($A815,mUNICIPIOS!$B$4:$F$343,2,0)</f>
        <v>El Progreso</v>
      </c>
      <c r="E815" s="149">
        <f>+VLOOKUP($A815,mUNICIPIOS!$B$4:$F$343,3,0)</f>
        <v>205</v>
      </c>
      <c r="F815" s="149" t="str">
        <f>+VLOOKUP($A815,mUNICIPIOS!$B$4:$F$343,4,0)</f>
        <v>El Jícaro</v>
      </c>
      <c r="G815" s="139" t="str">
        <f t="shared" ref="G815:K815" si="797">+G777</f>
        <v>02</v>
      </c>
      <c r="H815" t="str">
        <f t="shared" si="797"/>
        <v>IIC</v>
      </c>
      <c r="I815" t="str">
        <f t="shared" si="797"/>
        <v>Índice de Información a la Ciudadanía</v>
      </c>
      <c r="J815" t="str">
        <f t="shared" si="797"/>
        <v>INDICE</v>
      </c>
      <c r="K815">
        <f t="shared" si="797"/>
        <v>0</v>
      </c>
      <c r="L815" s="150">
        <f>+VLOOKUP($E815,IIC_2018!$B$8:$Q$347,15,0)</f>
        <v>0.75052343935218191</v>
      </c>
      <c r="M815" s="142" t="str">
        <f>+VLOOKUP($E815,IIC_2018!$B$8:$Q$347,16,0)</f>
        <v>Medio alto</v>
      </c>
    </row>
    <row r="816" spans="1:13" x14ac:dyDescent="0.3">
      <c r="A816" s="139">
        <f t="shared" si="793"/>
        <v>22</v>
      </c>
      <c r="B816" s="148">
        <f t="shared" si="795"/>
        <v>12</v>
      </c>
      <c r="D816" s="149" t="str">
        <f>+VLOOKUP($A816,mUNICIPIOS!$B$4:$F$343,2,0)</f>
        <v>El Progreso</v>
      </c>
      <c r="E816" s="149">
        <f>+VLOOKUP($A816,mUNICIPIOS!$B$4:$F$343,3,0)</f>
        <v>205</v>
      </c>
      <c r="F816" s="149" t="str">
        <f>+VLOOKUP($A816,mUNICIPIOS!$B$4:$F$343,4,0)</f>
        <v>El Jícaro</v>
      </c>
      <c r="G816" s="139" t="str">
        <f t="shared" ref="G816:K816" si="798">+G778</f>
        <v>03</v>
      </c>
      <c r="H816" t="str">
        <f t="shared" si="798"/>
        <v>ISP</v>
      </c>
      <c r="I816" t="str">
        <f t="shared" si="798"/>
        <v>Índice de Servicios Públicos</v>
      </c>
      <c r="J816" t="str">
        <f t="shared" si="798"/>
        <v>03-01</v>
      </c>
      <c r="K816" t="str">
        <f t="shared" si="798"/>
        <v>Cobertura del servicio público de agua</v>
      </c>
      <c r="L816" s="150">
        <f>+VLOOKUP($E816,ISP_2018!$B$8:$T$347,3,0)</f>
        <v>0.46859445366200519</v>
      </c>
      <c r="M816" s="142" t="str">
        <f>+VLOOKUP($E816,ISP_2018!$B$8:$T$347,4,0)</f>
        <v>Medio</v>
      </c>
    </row>
    <row r="817" spans="1:13" x14ac:dyDescent="0.3">
      <c r="A817" s="139">
        <f t="shared" si="793"/>
        <v>22</v>
      </c>
      <c r="B817" s="148">
        <f t="shared" si="795"/>
        <v>13</v>
      </c>
      <c r="D817" s="149" t="str">
        <f>+VLOOKUP($A817,mUNICIPIOS!$B$4:$F$343,2,0)</f>
        <v>El Progreso</v>
      </c>
      <c r="E817" s="149">
        <f>+VLOOKUP($A817,mUNICIPIOS!$B$4:$F$343,3,0)</f>
        <v>205</v>
      </c>
      <c r="F817" s="149" t="str">
        <f>+VLOOKUP($A817,mUNICIPIOS!$B$4:$F$343,4,0)</f>
        <v>El Jícaro</v>
      </c>
      <c r="G817" s="139" t="str">
        <f t="shared" ref="G817:K817" si="799">+G779</f>
        <v>03</v>
      </c>
      <c r="H817" t="str">
        <f t="shared" si="799"/>
        <v>ISP</v>
      </c>
      <c r="I817" t="str">
        <f t="shared" si="799"/>
        <v>Índice de Servicios Públicos</v>
      </c>
      <c r="J817" t="str">
        <f t="shared" si="799"/>
        <v>03-02</v>
      </c>
      <c r="K817" t="str">
        <f t="shared" si="799"/>
        <v>Control de la calidad del servicio público de agua</v>
      </c>
      <c r="L817" s="150">
        <f>+VLOOKUP($E817,ISP_2018!$B$8:$T$347,6,0)</f>
        <v>0.57604166666666667</v>
      </c>
      <c r="M817" s="142" t="str">
        <f>+VLOOKUP($E817,ISP_2018!$B$8:$T$347,7,0)</f>
        <v>Medio</v>
      </c>
    </row>
    <row r="818" spans="1:13" x14ac:dyDescent="0.3">
      <c r="A818" s="139">
        <f t="shared" si="793"/>
        <v>22</v>
      </c>
      <c r="B818" s="148">
        <f t="shared" si="795"/>
        <v>14</v>
      </c>
      <c r="D818" s="149" t="str">
        <f>+VLOOKUP($A818,mUNICIPIOS!$B$4:$F$343,2,0)</f>
        <v>El Progreso</v>
      </c>
      <c r="E818" s="149">
        <f>+VLOOKUP($A818,mUNICIPIOS!$B$4:$F$343,3,0)</f>
        <v>205</v>
      </c>
      <c r="F818" s="149" t="str">
        <f>+VLOOKUP($A818,mUNICIPIOS!$B$4:$F$343,4,0)</f>
        <v>El Jícaro</v>
      </c>
      <c r="G818" s="139" t="str">
        <f t="shared" ref="G818:K818" si="800">+G780</f>
        <v>03</v>
      </c>
      <c r="H818" t="str">
        <f t="shared" si="800"/>
        <v>ISP</v>
      </c>
      <c r="I818" t="str">
        <f t="shared" si="800"/>
        <v>Índice de Servicios Públicos</v>
      </c>
      <c r="J818" t="str">
        <f t="shared" si="800"/>
        <v>03-03</v>
      </c>
      <c r="K818" t="str">
        <f t="shared" si="800"/>
        <v>Disposición  y tratamiento  de aguas residuales</v>
      </c>
      <c r="L818" s="150">
        <f>+VLOOKUP($E818,ISP_2018!$B$8:$T$347,9,0)</f>
        <v>0.32987514001429574</v>
      </c>
      <c r="M818" s="142" t="str">
        <f>+VLOOKUP($E818,ISP_2018!$B$8:$T$347,10,0)</f>
        <v>Medio bajo</v>
      </c>
    </row>
    <row r="819" spans="1:13" x14ac:dyDescent="0.3">
      <c r="A819" s="139">
        <f t="shared" si="793"/>
        <v>22</v>
      </c>
      <c r="B819" s="148">
        <f t="shared" si="795"/>
        <v>15</v>
      </c>
      <c r="D819" s="149" t="str">
        <f>+VLOOKUP($A819,mUNICIPIOS!$B$4:$F$343,2,0)</f>
        <v>El Progreso</v>
      </c>
      <c r="E819" s="149">
        <f>+VLOOKUP($A819,mUNICIPIOS!$B$4:$F$343,3,0)</f>
        <v>205</v>
      </c>
      <c r="F819" s="149" t="str">
        <f>+VLOOKUP($A819,mUNICIPIOS!$B$4:$F$343,4,0)</f>
        <v>El Jícaro</v>
      </c>
      <c r="G819" s="139" t="str">
        <f t="shared" ref="G819:K819" si="801">+G781</f>
        <v>03</v>
      </c>
      <c r="H819" t="str">
        <f t="shared" si="801"/>
        <v>ISP</v>
      </c>
      <c r="I819" t="str">
        <f t="shared" si="801"/>
        <v>Índice de Servicios Públicos</v>
      </c>
      <c r="J819" t="str">
        <f t="shared" si="801"/>
        <v>03-04</v>
      </c>
      <c r="K819" t="str">
        <f t="shared" si="801"/>
        <v>Gestión y manejo de los residuos y desechos sólidos</v>
      </c>
      <c r="L819" s="150">
        <f>+VLOOKUP($E819,ISP_2018!$B$8:$T$347,12,0)</f>
        <v>0.32215617223984649</v>
      </c>
      <c r="M819" s="142" t="str">
        <f>+VLOOKUP($E819,ISP_2018!$B$8:$T$347,13,0)</f>
        <v>Medio bajo</v>
      </c>
    </row>
    <row r="820" spans="1:13" x14ac:dyDescent="0.3">
      <c r="A820" s="139">
        <f t="shared" si="793"/>
        <v>22</v>
      </c>
      <c r="B820" s="148">
        <f t="shared" si="795"/>
        <v>16</v>
      </c>
      <c r="D820" s="149" t="str">
        <f>+VLOOKUP($A820,mUNICIPIOS!$B$4:$F$343,2,0)</f>
        <v>El Progreso</v>
      </c>
      <c r="E820" s="149">
        <f>+VLOOKUP($A820,mUNICIPIOS!$B$4:$F$343,3,0)</f>
        <v>205</v>
      </c>
      <c r="F820" s="149" t="str">
        <f>+VLOOKUP($A820,mUNICIPIOS!$B$4:$F$343,4,0)</f>
        <v>El Jícaro</v>
      </c>
      <c r="G820" s="139" t="str">
        <f t="shared" ref="G820:K820" si="802">+G782</f>
        <v>03</v>
      </c>
      <c r="H820" t="str">
        <f t="shared" si="802"/>
        <v>ISP</v>
      </c>
      <c r="I820" t="str">
        <f t="shared" si="802"/>
        <v>Índice de Servicios Públicos</v>
      </c>
      <c r="J820" t="str">
        <f t="shared" si="802"/>
        <v>03-05</v>
      </c>
      <c r="K820" t="str">
        <f t="shared" si="802"/>
        <v>Gestión de servicios públicos municipales</v>
      </c>
      <c r="L820" s="150">
        <f>+VLOOKUP($E820,ISP_2018!$B$8:$T$347,15,0)</f>
        <v>0.45161290322580638</v>
      </c>
      <c r="M820" s="142" t="str">
        <f>+VLOOKUP($E820,ISP_2018!$B$8:$T$347,16,0)</f>
        <v>Medio</v>
      </c>
    </row>
    <row r="821" spans="1:13" x14ac:dyDescent="0.3">
      <c r="A821" s="139">
        <f t="shared" si="793"/>
        <v>22</v>
      </c>
      <c r="B821" s="148">
        <f t="shared" si="795"/>
        <v>17</v>
      </c>
      <c r="D821" s="149" t="str">
        <f>+VLOOKUP($A821,mUNICIPIOS!$B$4:$F$343,2,0)</f>
        <v>El Progreso</v>
      </c>
      <c r="E821" s="149">
        <f>+VLOOKUP($A821,mUNICIPIOS!$B$4:$F$343,3,0)</f>
        <v>205</v>
      </c>
      <c r="F821" s="149" t="str">
        <f>+VLOOKUP($A821,mUNICIPIOS!$B$4:$F$343,4,0)</f>
        <v>El Jícaro</v>
      </c>
      <c r="G821" s="139" t="str">
        <f t="shared" ref="G821:K821" si="803">+G783</f>
        <v>03</v>
      </c>
      <c r="H821" t="str">
        <f t="shared" si="803"/>
        <v>ISP</v>
      </c>
      <c r="I821" t="str">
        <f t="shared" si="803"/>
        <v>Índice de Servicios Públicos</v>
      </c>
      <c r="J821" t="str">
        <f t="shared" si="803"/>
        <v>INDICE</v>
      </c>
      <c r="K821">
        <f t="shared" si="803"/>
        <v>0</v>
      </c>
      <c r="L821" s="150">
        <f>+VLOOKUP($E821,ISP_2018!$B$8:$T$347,18,0)</f>
        <v>0.44040078846219022</v>
      </c>
      <c r="M821" s="142" t="str">
        <f>+VLOOKUP($E821,ISP_2018!$B$8:$T$347,19,0)</f>
        <v>Medio</v>
      </c>
    </row>
    <row r="822" spans="1:13" x14ac:dyDescent="0.3">
      <c r="A822" s="139">
        <f t="shared" si="793"/>
        <v>22</v>
      </c>
      <c r="B822" s="148">
        <f t="shared" si="795"/>
        <v>18</v>
      </c>
      <c r="D822" s="149" t="str">
        <f>+VLOOKUP($A822,mUNICIPIOS!$B$4:$F$343,2,0)</f>
        <v>El Progreso</v>
      </c>
      <c r="E822" s="149">
        <f>+VLOOKUP($A822,mUNICIPIOS!$B$4:$F$343,3,0)</f>
        <v>205</v>
      </c>
      <c r="F822" s="149" t="str">
        <f>+VLOOKUP($A822,mUNICIPIOS!$B$4:$F$343,4,0)</f>
        <v>El Jícaro</v>
      </c>
      <c r="G822" s="139" t="str">
        <f t="shared" ref="G822:K822" si="804">+G784</f>
        <v>04</v>
      </c>
      <c r="H822" t="str">
        <f t="shared" si="804"/>
        <v>IGA</v>
      </c>
      <c r="I822" t="str">
        <f t="shared" si="804"/>
        <v>Índice de Gestión Administrativa</v>
      </c>
      <c r="J822" t="str">
        <f t="shared" si="804"/>
        <v>04-01</v>
      </c>
      <c r="K822" t="str">
        <f t="shared" si="804"/>
        <v>Existencia de elementos de atención municipal orientada al vecino</v>
      </c>
      <c r="L822" s="150">
        <f>+VLOOKUP($E822,IGA_2018!$B$8:$N$347,3,0)</f>
        <v>0.5</v>
      </c>
      <c r="M822" s="142" t="str">
        <f>+VLOOKUP($E822,IGA_2018!$B$8:$N$347,4,0)</f>
        <v>Medio</v>
      </c>
    </row>
    <row r="823" spans="1:13" x14ac:dyDescent="0.3">
      <c r="A823" s="139">
        <f t="shared" si="793"/>
        <v>22</v>
      </c>
      <c r="B823" s="148">
        <f t="shared" si="795"/>
        <v>19</v>
      </c>
      <c r="D823" s="149" t="str">
        <f>+VLOOKUP($A823,mUNICIPIOS!$B$4:$F$343,2,0)</f>
        <v>El Progreso</v>
      </c>
      <c r="E823" s="149">
        <f>+VLOOKUP($A823,mUNICIPIOS!$B$4:$F$343,3,0)</f>
        <v>205</v>
      </c>
      <c r="F823" s="149" t="str">
        <f>+VLOOKUP($A823,mUNICIPIOS!$B$4:$F$343,4,0)</f>
        <v>El Jícaro</v>
      </c>
      <c r="G823" s="139" t="str">
        <f t="shared" ref="G823:K823" si="805">+G785</f>
        <v>04</v>
      </c>
      <c r="H823" t="str">
        <f t="shared" si="805"/>
        <v>IGA</v>
      </c>
      <c r="I823" t="str">
        <f t="shared" si="805"/>
        <v>Índice de Gestión Administrativa</v>
      </c>
      <c r="J823" t="str">
        <f t="shared" si="805"/>
        <v>04-02</v>
      </c>
      <c r="K823" t="str">
        <f t="shared" si="805"/>
        <v>Gestión del recurso humano.</v>
      </c>
      <c r="L823" s="150">
        <f>+VLOOKUP($E823,IGA_2018!$B$8:$N$347,6,0)</f>
        <v>0.74323976306979156</v>
      </c>
      <c r="M823" s="142" t="str">
        <f>+VLOOKUP($E823,IGA_2018!$B$8:$N$347,7,0)</f>
        <v>Medio alto</v>
      </c>
    </row>
    <row r="824" spans="1:13" x14ac:dyDescent="0.3">
      <c r="A824" s="139">
        <f t="shared" si="793"/>
        <v>22</v>
      </c>
      <c r="B824" s="148">
        <f t="shared" si="795"/>
        <v>20</v>
      </c>
      <c r="D824" s="149" t="str">
        <f>+VLOOKUP($A824,mUNICIPIOS!$B$4:$F$343,2,0)</f>
        <v>El Progreso</v>
      </c>
      <c r="E824" s="149">
        <f>+VLOOKUP($A824,mUNICIPIOS!$B$4:$F$343,3,0)</f>
        <v>205</v>
      </c>
      <c r="F824" s="149" t="str">
        <f>+VLOOKUP($A824,mUNICIPIOS!$B$4:$F$343,4,0)</f>
        <v>El Jícaro</v>
      </c>
      <c r="G824" s="139" t="str">
        <f t="shared" ref="G824:K824" si="806">+G786</f>
        <v>04</v>
      </c>
      <c r="H824" t="str">
        <f t="shared" si="806"/>
        <v>IGA</v>
      </c>
      <c r="I824" t="str">
        <f t="shared" si="806"/>
        <v>Índice de Gestión Administrativa</v>
      </c>
      <c r="J824" t="str">
        <f t="shared" si="806"/>
        <v>04-03</v>
      </c>
      <c r="K824" t="str">
        <f t="shared" si="806"/>
        <v>Existencia de oficinas municipales con instrumentos de gestión.</v>
      </c>
      <c r="L824" s="150">
        <f>+VLOOKUP($E824,IGA_2018!$B$8:$N$347,9,0)</f>
        <v>0.8125</v>
      </c>
      <c r="M824" s="142" t="str">
        <f>+VLOOKUP($E824,IGA_2018!$B$8:$N$347,10,0)</f>
        <v>Alto</v>
      </c>
    </row>
    <row r="825" spans="1:13" x14ac:dyDescent="0.3">
      <c r="A825" s="139">
        <f t="shared" si="793"/>
        <v>22</v>
      </c>
      <c r="B825" s="148">
        <f t="shared" si="795"/>
        <v>21</v>
      </c>
      <c r="D825" s="149" t="str">
        <f>+VLOOKUP($A825,mUNICIPIOS!$B$4:$F$343,2,0)</f>
        <v>El Progreso</v>
      </c>
      <c r="E825" s="149">
        <f>+VLOOKUP($A825,mUNICIPIOS!$B$4:$F$343,3,0)</f>
        <v>205</v>
      </c>
      <c r="F825" s="149" t="str">
        <f>+VLOOKUP($A825,mUNICIPIOS!$B$4:$F$343,4,0)</f>
        <v>El Jícaro</v>
      </c>
      <c r="G825" s="139" t="str">
        <f t="shared" ref="G825:K825" si="807">+G787</f>
        <v>04</v>
      </c>
      <c r="H825" t="str">
        <f t="shared" si="807"/>
        <v>IGA</v>
      </c>
      <c r="I825" t="str">
        <f t="shared" si="807"/>
        <v>Índice de Gestión Administrativa</v>
      </c>
      <c r="J825" t="str">
        <f t="shared" si="807"/>
        <v>INDICE</v>
      </c>
      <c r="K825">
        <f t="shared" si="807"/>
        <v>0</v>
      </c>
      <c r="L825" s="150">
        <f>+VLOOKUP($E825,IGA_2018!$B$8:$N$347,12,0)</f>
        <v>0.69450891707442697</v>
      </c>
      <c r="M825" s="142" t="str">
        <f>+VLOOKUP($E825,IGA_2018!$B$8:$N$347,13,0)</f>
        <v>Medio alto</v>
      </c>
    </row>
    <row r="826" spans="1:13" x14ac:dyDescent="0.3">
      <c r="A826" s="139">
        <f t="shared" si="793"/>
        <v>22</v>
      </c>
      <c r="B826" s="148">
        <f t="shared" si="795"/>
        <v>22</v>
      </c>
      <c r="D826" s="149" t="str">
        <f>+VLOOKUP($A826,mUNICIPIOS!$B$4:$F$343,2,0)</f>
        <v>El Progreso</v>
      </c>
      <c r="E826" s="149">
        <f>+VLOOKUP($A826,mUNICIPIOS!$B$4:$F$343,3,0)</f>
        <v>205</v>
      </c>
      <c r="F826" s="149" t="str">
        <f>+VLOOKUP($A826,mUNICIPIOS!$B$4:$F$343,4,0)</f>
        <v>El Jícaro</v>
      </c>
      <c r="G826" s="139" t="str">
        <f t="shared" ref="G826:K826" si="808">+G788</f>
        <v>05</v>
      </c>
      <c r="H826" t="str">
        <f t="shared" si="808"/>
        <v>IGF</v>
      </c>
      <c r="I826" t="str">
        <f t="shared" si="808"/>
        <v>Índice de Gestión Financiera</v>
      </c>
      <c r="J826" t="str">
        <f t="shared" si="808"/>
        <v>05-01</v>
      </c>
      <c r="K826" t="str">
        <f t="shared" si="808"/>
        <v>Autonomía financiera municipal</v>
      </c>
      <c r="L826" s="150">
        <f>+VLOOKUP($E826,IGF_2018!$B$8:$Z$347,3,0)</f>
        <v>0.15306212028592739</v>
      </c>
      <c r="M826" s="142" t="str">
        <f>+VLOOKUP($E826,IGF_2018!$B$8:$Z$347,4,0)</f>
        <v>Bajo</v>
      </c>
    </row>
    <row r="827" spans="1:13" x14ac:dyDescent="0.3">
      <c r="A827" s="139">
        <f t="shared" si="793"/>
        <v>22</v>
      </c>
      <c r="B827" s="148">
        <f t="shared" si="795"/>
        <v>23</v>
      </c>
      <c r="D827" s="149" t="str">
        <f>+VLOOKUP($A827,mUNICIPIOS!$B$4:$F$343,2,0)</f>
        <v>El Progreso</v>
      </c>
      <c r="E827" s="149">
        <f>+VLOOKUP($A827,mUNICIPIOS!$B$4:$F$343,3,0)</f>
        <v>205</v>
      </c>
      <c r="F827" s="149" t="str">
        <f>+VLOOKUP($A827,mUNICIPIOS!$B$4:$F$343,4,0)</f>
        <v>El Jícaro</v>
      </c>
      <c r="G827" s="139" t="str">
        <f t="shared" ref="G827:K827" si="809">+G789</f>
        <v>05</v>
      </c>
      <c r="H827" t="str">
        <f t="shared" si="809"/>
        <v>IGF</v>
      </c>
      <c r="I827" t="str">
        <f t="shared" si="809"/>
        <v>Índice de Gestión Financiera</v>
      </c>
      <c r="J827" t="str">
        <f t="shared" si="809"/>
        <v>05-02</v>
      </c>
      <c r="K827" t="str">
        <f t="shared" si="809"/>
        <v xml:space="preserve">Ingresos propios por habitante -sin regalías- </v>
      </c>
      <c r="L827" s="150">
        <f>+VLOOKUP($E827,IGF_2018!$B$8:$Z$347,6,0)</f>
        <v>0.18333791640725319</v>
      </c>
      <c r="M827" s="142" t="str">
        <f>+VLOOKUP($E827,IGF_2018!$B$8:$Z$347,7,0)</f>
        <v>Bajo</v>
      </c>
    </row>
    <row r="828" spans="1:13" x14ac:dyDescent="0.3">
      <c r="A828" s="139">
        <f t="shared" si="793"/>
        <v>22</v>
      </c>
      <c r="B828" s="148">
        <f t="shared" si="795"/>
        <v>24</v>
      </c>
      <c r="D828" s="149" t="str">
        <f>+VLOOKUP($A828,mUNICIPIOS!$B$4:$F$343,2,0)</f>
        <v>El Progreso</v>
      </c>
      <c r="E828" s="149">
        <f>+VLOOKUP($A828,mUNICIPIOS!$B$4:$F$343,3,0)</f>
        <v>205</v>
      </c>
      <c r="F828" s="149" t="str">
        <f>+VLOOKUP($A828,mUNICIPIOS!$B$4:$F$343,4,0)</f>
        <v>El Jícaro</v>
      </c>
      <c r="G828" s="139" t="str">
        <f t="shared" ref="G828:K828" si="810">+G790</f>
        <v>05</v>
      </c>
      <c r="H828" t="str">
        <f t="shared" si="810"/>
        <v>IGF</v>
      </c>
      <c r="I828" t="str">
        <f t="shared" si="810"/>
        <v>Índice de Gestión Financiera</v>
      </c>
      <c r="J828" t="str">
        <f t="shared" si="810"/>
        <v>05-03</v>
      </c>
      <c r="K828" t="str">
        <f t="shared" si="810"/>
        <v>Ingresos del IUSI en relación a los ingresos propios -sin regalías-</v>
      </c>
      <c r="L828" s="150">
        <f>+VLOOKUP($E828,IGF_2018!$B$8:$Z$347,9,0)</f>
        <v>4.2104367665025351E-2</v>
      </c>
      <c r="M828" s="142" t="str">
        <f>+VLOOKUP($E828,IGF_2018!$B$8:$Z$347,10,0)</f>
        <v>Bajo</v>
      </c>
    </row>
    <row r="829" spans="1:13" x14ac:dyDescent="0.3">
      <c r="A829" s="139">
        <f t="shared" si="793"/>
        <v>22</v>
      </c>
      <c r="B829" s="148">
        <f t="shared" si="795"/>
        <v>25</v>
      </c>
      <c r="D829" s="149" t="str">
        <f>+VLOOKUP($A829,mUNICIPIOS!$B$4:$F$343,2,0)</f>
        <v>El Progreso</v>
      </c>
      <c r="E829" s="149">
        <f>+VLOOKUP($A829,mUNICIPIOS!$B$4:$F$343,3,0)</f>
        <v>205</v>
      </c>
      <c r="F829" s="149" t="str">
        <f>+VLOOKUP($A829,mUNICIPIOS!$B$4:$F$343,4,0)</f>
        <v>El Jícaro</v>
      </c>
      <c r="G829" s="139" t="str">
        <f t="shared" ref="G829:K829" si="811">+G791</f>
        <v>05</v>
      </c>
      <c r="H829" t="str">
        <f t="shared" si="811"/>
        <v>IGF</v>
      </c>
      <c r="I829" t="str">
        <f t="shared" si="811"/>
        <v>Índice de Gestión Financiera</v>
      </c>
      <c r="J829" t="str">
        <f t="shared" si="811"/>
        <v>05-04</v>
      </c>
      <c r="K829" t="str">
        <f t="shared" si="811"/>
        <v>Inversión anual en capital fijo por habitante</v>
      </c>
      <c r="L829" s="150">
        <f>+VLOOKUP($E829,IGF_2018!$B$8:$Z$347,12,0)</f>
        <v>0.11000864814257783</v>
      </c>
      <c r="M829" s="142" t="str">
        <f>+VLOOKUP($E829,IGF_2018!$B$8:$Z$347,13,0)</f>
        <v>Bajo</v>
      </c>
    </row>
    <row r="830" spans="1:13" x14ac:dyDescent="0.3">
      <c r="A830" s="139">
        <f t="shared" si="793"/>
        <v>22</v>
      </c>
      <c r="B830" s="148">
        <f t="shared" si="795"/>
        <v>26</v>
      </c>
      <c r="D830" s="149" t="str">
        <f>+VLOOKUP($A830,mUNICIPIOS!$B$4:$F$343,2,0)</f>
        <v>El Progreso</v>
      </c>
      <c r="E830" s="149">
        <f>+VLOOKUP($A830,mUNICIPIOS!$B$4:$F$343,3,0)</f>
        <v>205</v>
      </c>
      <c r="F830" s="149" t="str">
        <f>+VLOOKUP($A830,mUNICIPIOS!$B$4:$F$343,4,0)</f>
        <v>El Jícaro</v>
      </c>
      <c r="G830" s="139" t="str">
        <f t="shared" ref="G830:K830" si="812">+G792</f>
        <v>05</v>
      </c>
      <c r="H830" t="str">
        <f t="shared" si="812"/>
        <v>IGF</v>
      </c>
      <c r="I830" t="str">
        <f t="shared" si="812"/>
        <v>Índice de Gestión Financiera</v>
      </c>
      <c r="J830" t="str">
        <f t="shared" si="812"/>
        <v>05-05</v>
      </c>
      <c r="K830" t="str">
        <f t="shared" si="812"/>
        <v>Inversión anual en capital fijo con recursos percibidos por ingresos propios</v>
      </c>
      <c r="L830" s="150">
        <f>+VLOOKUP($E830,IGF_2018!$B$8:$Z$347,15,0)</f>
        <v>1.4824198202894705E-3</v>
      </c>
      <c r="M830" s="142" t="str">
        <f>+VLOOKUP($E830,IGF_2018!$B$8:$Z$347,16,0)</f>
        <v>Bajo</v>
      </c>
    </row>
    <row r="831" spans="1:13" x14ac:dyDescent="0.3">
      <c r="A831" s="139">
        <f t="shared" si="793"/>
        <v>22</v>
      </c>
      <c r="B831" s="148">
        <f t="shared" si="795"/>
        <v>27</v>
      </c>
      <c r="D831" s="149" t="str">
        <f>+VLOOKUP($A831,mUNICIPIOS!$B$4:$F$343,2,0)</f>
        <v>El Progreso</v>
      </c>
      <c r="E831" s="149">
        <f>+VLOOKUP($A831,mUNICIPIOS!$B$4:$F$343,3,0)</f>
        <v>205</v>
      </c>
      <c r="F831" s="149" t="str">
        <f>+VLOOKUP($A831,mUNICIPIOS!$B$4:$F$343,4,0)</f>
        <v>El Jícaro</v>
      </c>
      <c r="G831" s="139" t="str">
        <f t="shared" ref="G831:K831" si="813">+G793</f>
        <v>05</v>
      </c>
      <c r="H831" t="str">
        <f t="shared" si="813"/>
        <v>IGF</v>
      </c>
      <c r="I831" t="str">
        <f t="shared" si="813"/>
        <v>Índice de Gestión Financiera</v>
      </c>
      <c r="J831" t="str">
        <f t="shared" si="813"/>
        <v>05-06</v>
      </c>
      <c r="K831" t="str">
        <f t="shared" si="813"/>
        <v xml:space="preserve">Inversión anual en capital fijo con recursos percibidos por transferencias del Gobierno Central </v>
      </c>
      <c r="L831" s="150">
        <f>+VLOOKUP($E831,IGF_2018!$B$8:$Z$347,18,0)</f>
        <v>4.8642328852772677E-2</v>
      </c>
      <c r="M831" s="142" t="str">
        <f>+VLOOKUP($E831,IGF_2018!$B$8:$Z$347,19,0)</f>
        <v>Bajo</v>
      </c>
    </row>
    <row r="832" spans="1:13" x14ac:dyDescent="0.3">
      <c r="A832" s="139">
        <f t="shared" si="793"/>
        <v>22</v>
      </c>
      <c r="B832" s="148">
        <f t="shared" si="795"/>
        <v>28</v>
      </c>
      <c r="D832" s="149" t="str">
        <f>+VLOOKUP($A832,mUNICIPIOS!$B$4:$F$343,2,0)</f>
        <v>El Progreso</v>
      </c>
      <c r="E832" s="149">
        <f>+VLOOKUP($A832,mUNICIPIOS!$B$4:$F$343,3,0)</f>
        <v>205</v>
      </c>
      <c r="F832" s="149" t="str">
        <f>+VLOOKUP($A832,mUNICIPIOS!$B$4:$F$343,4,0)</f>
        <v>El Jícaro</v>
      </c>
      <c r="G832" s="139" t="str">
        <f t="shared" ref="G832:K832" si="814">+G794</f>
        <v>05</v>
      </c>
      <c r="H832" t="str">
        <f t="shared" si="814"/>
        <v>IGF</v>
      </c>
      <c r="I832" t="str">
        <f t="shared" si="814"/>
        <v>Índice de Gestión Financiera</v>
      </c>
      <c r="J832" t="str">
        <f t="shared" si="814"/>
        <v>05-07</v>
      </c>
      <c r="K832" t="str">
        <f t="shared" si="814"/>
        <v>Financiamiento por endeudamiento municipal</v>
      </c>
      <c r="L832" s="150">
        <f>+VLOOKUP($E832,IGF_2018!$B$8:$Z$347,21,0)</f>
        <v>1</v>
      </c>
      <c r="M832" s="142" t="str">
        <f>+VLOOKUP($E832,IGF_2018!$B$8:$Z$347,22,0)</f>
        <v>Alto</v>
      </c>
    </row>
    <row r="833" spans="1:13" x14ac:dyDescent="0.3">
      <c r="A833" s="139">
        <f t="shared" si="793"/>
        <v>22</v>
      </c>
      <c r="B833" s="148">
        <f t="shared" si="795"/>
        <v>29</v>
      </c>
      <c r="D833" s="149" t="str">
        <f>+VLOOKUP($A833,mUNICIPIOS!$B$4:$F$343,2,0)</f>
        <v>El Progreso</v>
      </c>
      <c r="E833" s="149">
        <f>+VLOOKUP($A833,mUNICIPIOS!$B$4:$F$343,3,0)</f>
        <v>205</v>
      </c>
      <c r="F833" s="149" t="str">
        <f>+VLOOKUP($A833,mUNICIPIOS!$B$4:$F$343,4,0)</f>
        <v>El Jícaro</v>
      </c>
      <c r="G833" s="139" t="str">
        <f t="shared" ref="G833:K833" si="815">+G795</f>
        <v>05</v>
      </c>
      <c r="H833" t="str">
        <f t="shared" si="815"/>
        <v>IGF</v>
      </c>
      <c r="I833" t="str">
        <f t="shared" si="815"/>
        <v>Índice de Gestión Financiera</v>
      </c>
      <c r="J833" t="str">
        <f t="shared" si="815"/>
        <v>INDICE</v>
      </c>
      <c r="K833">
        <f t="shared" si="815"/>
        <v>0</v>
      </c>
      <c r="L833" s="150">
        <f>+VLOOKUP($E833,IGF_2018!$B$8:$Z$347,24,0)</f>
        <v>0.28750378378670266</v>
      </c>
      <c r="M833" s="142" t="str">
        <f>+VLOOKUP($E833,IGF_2018!$B$8:$Z$347,25,0)</f>
        <v>Medio bajo</v>
      </c>
    </row>
    <row r="834" spans="1:13" x14ac:dyDescent="0.3">
      <c r="A834" s="139">
        <f t="shared" si="793"/>
        <v>22</v>
      </c>
      <c r="B834" s="148">
        <f t="shared" si="795"/>
        <v>30</v>
      </c>
      <c r="D834" s="149" t="str">
        <f>+VLOOKUP($A834,mUNICIPIOS!$B$4:$F$343,2,0)</f>
        <v>El Progreso</v>
      </c>
      <c r="E834" s="149">
        <f>+VLOOKUP($A834,mUNICIPIOS!$B$4:$F$343,3,0)</f>
        <v>205</v>
      </c>
      <c r="F834" s="149" t="str">
        <f>+VLOOKUP($A834,mUNICIPIOS!$B$4:$F$343,4,0)</f>
        <v>El Jícaro</v>
      </c>
      <c r="G834" s="139" t="str">
        <f t="shared" ref="G834:K834" si="816">+G796</f>
        <v>06</v>
      </c>
      <c r="H834" t="str">
        <f t="shared" si="816"/>
        <v>IGE</v>
      </c>
      <c r="I834" t="str">
        <f t="shared" si="816"/>
        <v>Índice de Gestión Estratégica</v>
      </c>
      <c r="J834" t="str">
        <f t="shared" si="816"/>
        <v>06-01</v>
      </c>
      <c r="K834" t="str">
        <f t="shared" si="816"/>
        <v>Ejecución del Plan Operativo Anual  (POA)</v>
      </c>
      <c r="L834" s="150">
        <f>+VLOOKUP($E834,IGE_2018!$B$8:$Z$347,3,0)</f>
        <v>0.86666666666666659</v>
      </c>
      <c r="M834" s="142" t="str">
        <f>+VLOOKUP($E834,IGE_2018!$B$8:$Z$347,4,0)</f>
        <v>Alto</v>
      </c>
    </row>
    <row r="835" spans="1:13" x14ac:dyDescent="0.3">
      <c r="A835" s="139">
        <f t="shared" si="793"/>
        <v>22</v>
      </c>
      <c r="B835" s="148">
        <f t="shared" si="795"/>
        <v>31</v>
      </c>
      <c r="D835" s="149" t="str">
        <f>+VLOOKUP($A835,mUNICIPIOS!$B$4:$F$343,2,0)</f>
        <v>El Progreso</v>
      </c>
      <c r="E835" s="149">
        <f>+VLOOKUP($A835,mUNICIPIOS!$B$4:$F$343,3,0)</f>
        <v>205</v>
      </c>
      <c r="F835" s="149" t="str">
        <f>+VLOOKUP($A835,mUNICIPIOS!$B$4:$F$343,4,0)</f>
        <v>El Jícaro</v>
      </c>
      <c r="G835" s="139" t="str">
        <f t="shared" ref="G835:K835" si="817">+G797</f>
        <v>06</v>
      </c>
      <c r="H835" t="str">
        <f t="shared" si="817"/>
        <v>IGE</v>
      </c>
      <c r="I835" t="str">
        <f t="shared" si="817"/>
        <v>Índice de Gestión Estratégica</v>
      </c>
      <c r="J835" t="str">
        <f t="shared" si="817"/>
        <v>06-02</v>
      </c>
      <c r="K835" t="str">
        <f t="shared" si="817"/>
        <v>Relación Plan de Desarrollo Municipal y Ordenamiento Territorial (PDM-OT) - Plan Estratégico Institucional (PEI) - Plan Operativo Multianual (POM) - Plan Operativo Anual (POA)</v>
      </c>
      <c r="L835" s="150">
        <f>+VLOOKUP($E835,IGE_2018!$B$8:$Z$347,6,0)</f>
        <v>0.75714285714285701</v>
      </c>
      <c r="M835" s="142" t="str">
        <f>+VLOOKUP($E835,IGE_2018!$B$8:$Z$347,7,0)</f>
        <v>Medio alto</v>
      </c>
    </row>
    <row r="836" spans="1:13" x14ac:dyDescent="0.3">
      <c r="A836" s="139">
        <f t="shared" si="793"/>
        <v>22</v>
      </c>
      <c r="B836" s="148">
        <f t="shared" si="795"/>
        <v>32</v>
      </c>
      <c r="D836" s="149" t="str">
        <f>+VLOOKUP($A836,mUNICIPIOS!$B$4:$F$343,2,0)</f>
        <v>El Progreso</v>
      </c>
      <c r="E836" s="149">
        <f>+VLOOKUP($A836,mUNICIPIOS!$B$4:$F$343,3,0)</f>
        <v>205</v>
      </c>
      <c r="F836" s="149" t="str">
        <f>+VLOOKUP($A836,mUNICIPIOS!$B$4:$F$343,4,0)</f>
        <v>El Jícaro</v>
      </c>
      <c r="G836" s="139" t="str">
        <f t="shared" ref="G836:K836" si="818">+G798</f>
        <v>06</v>
      </c>
      <c r="H836" t="str">
        <f t="shared" si="818"/>
        <v>IGE</v>
      </c>
      <c r="I836" t="str">
        <f t="shared" si="818"/>
        <v>Índice de Gestión Estratégica</v>
      </c>
      <c r="J836" t="str">
        <f t="shared" si="818"/>
        <v>06-03</v>
      </c>
      <c r="K836" t="str">
        <f t="shared" si="818"/>
        <v>Presupuesto de egresos relacionado a competencias municipales que responden a prioridades nacionales de desarrollo.</v>
      </c>
      <c r="L836" s="150">
        <f>+VLOOKUP($E836,IGE_2018!$B$8:$Z$347,9,0)</f>
        <v>0.41016463849902024</v>
      </c>
      <c r="M836" s="142" t="str">
        <f>+VLOOKUP($E836,IGE_2018!$B$8:$Z$347,10,0)</f>
        <v>Medio</v>
      </c>
    </row>
    <row r="837" spans="1:13" x14ac:dyDescent="0.3">
      <c r="A837" s="139">
        <f t="shared" si="793"/>
        <v>22</v>
      </c>
      <c r="B837" s="148">
        <f t="shared" si="795"/>
        <v>33</v>
      </c>
      <c r="D837" s="149" t="str">
        <f>+VLOOKUP($A837,mUNICIPIOS!$B$4:$F$343,2,0)</f>
        <v>El Progreso</v>
      </c>
      <c r="E837" s="149">
        <f>+VLOOKUP($A837,mUNICIPIOS!$B$4:$F$343,3,0)</f>
        <v>205</v>
      </c>
      <c r="F837" s="149" t="str">
        <f>+VLOOKUP($A837,mUNICIPIOS!$B$4:$F$343,4,0)</f>
        <v>El Jícaro</v>
      </c>
      <c r="G837" s="139" t="str">
        <f t="shared" ref="G837:K837" si="819">+G799</f>
        <v>06</v>
      </c>
      <c r="H837" t="str">
        <f t="shared" si="819"/>
        <v>IGE</v>
      </c>
      <c r="I837" t="str">
        <f t="shared" si="819"/>
        <v>Índice de Gestión Estratégica</v>
      </c>
      <c r="J837" t="str">
        <f t="shared" si="819"/>
        <v>06-04</v>
      </c>
      <c r="K837" t="str">
        <f t="shared" si="819"/>
        <v>Institucionalización de la gestión ordenada del territorio</v>
      </c>
      <c r="L837" s="150">
        <f>+VLOOKUP($E837,IGE_2018!$B$8:$Z$347,12,0)</f>
        <v>0.75</v>
      </c>
      <c r="M837" s="142" t="str">
        <f>+VLOOKUP($E837,IGE_2018!$B$8:$Z$347,13,0)</f>
        <v>Medio alto</v>
      </c>
    </row>
    <row r="838" spans="1:13" x14ac:dyDescent="0.3">
      <c r="A838" s="139">
        <f t="shared" si="793"/>
        <v>22</v>
      </c>
      <c r="B838" s="148">
        <f t="shared" si="795"/>
        <v>34</v>
      </c>
      <c r="D838" s="149" t="str">
        <f>+VLOOKUP($A838,mUNICIPIOS!$B$4:$F$343,2,0)</f>
        <v>El Progreso</v>
      </c>
      <c r="E838" s="149">
        <f>+VLOOKUP($A838,mUNICIPIOS!$B$4:$F$343,3,0)</f>
        <v>205</v>
      </c>
      <c r="F838" s="149" t="str">
        <f>+VLOOKUP($A838,mUNICIPIOS!$B$4:$F$343,4,0)</f>
        <v>El Jícaro</v>
      </c>
      <c r="G838" s="139" t="str">
        <f t="shared" ref="G838:K838" si="820">+G800</f>
        <v>06</v>
      </c>
      <c r="H838" t="str">
        <f t="shared" si="820"/>
        <v>IGE</v>
      </c>
      <c r="I838" t="str">
        <f t="shared" si="820"/>
        <v>Índice de Gestión Estratégica</v>
      </c>
      <c r="J838" t="str">
        <f t="shared" si="820"/>
        <v>06-05</v>
      </c>
      <c r="K838" t="str">
        <f t="shared" si="820"/>
        <v>Acciones para la gestión ordenada del territorio</v>
      </c>
      <c r="L838" s="150">
        <f>+VLOOKUP($E838,IGE_2018!$B$8:$Z$347,15,0)</f>
        <v>0</v>
      </c>
      <c r="M838" s="142" t="str">
        <f>+VLOOKUP($E838,IGE_2018!$B$8:$Z$347,16,0)</f>
        <v>Bajo</v>
      </c>
    </row>
    <row r="839" spans="1:13" x14ac:dyDescent="0.3">
      <c r="A839" s="139">
        <f t="shared" si="793"/>
        <v>22</v>
      </c>
      <c r="B839" s="148">
        <f t="shared" si="795"/>
        <v>35</v>
      </c>
      <c r="D839" s="149" t="str">
        <f>+VLOOKUP($A839,mUNICIPIOS!$B$4:$F$343,2,0)</f>
        <v>El Progreso</v>
      </c>
      <c r="E839" s="149">
        <f>+VLOOKUP($A839,mUNICIPIOS!$B$4:$F$343,3,0)</f>
        <v>205</v>
      </c>
      <c r="F839" s="149" t="str">
        <f>+VLOOKUP($A839,mUNICIPIOS!$B$4:$F$343,4,0)</f>
        <v>El Jícaro</v>
      </c>
      <c r="G839" s="139" t="str">
        <f t="shared" ref="G839:K839" si="821">+G801</f>
        <v>06</v>
      </c>
      <c r="H839" t="str">
        <f t="shared" si="821"/>
        <v>IGE</v>
      </c>
      <c r="I839" t="str">
        <f t="shared" si="821"/>
        <v>Índice de Gestión Estratégica</v>
      </c>
      <c r="J839" t="str">
        <f t="shared" si="821"/>
        <v>06-06</v>
      </c>
      <c r="K839" t="str">
        <f t="shared" si="821"/>
        <v>Gestión de riesgo en la formulación de proyectos derivados de la planificación operativa anual</v>
      </c>
      <c r="L839" s="150">
        <f>+VLOOKUP($E839,IGE_2018!$B$8:$Z$347,18,0)</f>
        <v>0</v>
      </c>
      <c r="M839" s="142" t="str">
        <f>+VLOOKUP($E839,IGE_2018!$B$8:$Z$347,19,0)</f>
        <v>Bajo</v>
      </c>
    </row>
    <row r="840" spans="1:13" x14ac:dyDescent="0.3">
      <c r="A840" s="139">
        <f t="shared" si="793"/>
        <v>22</v>
      </c>
      <c r="B840" s="148">
        <f t="shared" si="795"/>
        <v>36</v>
      </c>
      <c r="D840" s="149" t="str">
        <f>+VLOOKUP($A840,mUNICIPIOS!$B$4:$F$343,2,0)</f>
        <v>El Progreso</v>
      </c>
      <c r="E840" s="149">
        <f>+VLOOKUP($A840,mUNICIPIOS!$B$4:$F$343,3,0)</f>
        <v>205</v>
      </c>
      <c r="F840" s="149" t="str">
        <f>+VLOOKUP($A840,mUNICIPIOS!$B$4:$F$343,4,0)</f>
        <v>El Jícaro</v>
      </c>
      <c r="G840" s="139" t="str">
        <f t="shared" ref="G840:K840" si="822">+G802</f>
        <v>06</v>
      </c>
      <c r="H840" t="str">
        <f t="shared" si="822"/>
        <v>IGE</v>
      </c>
      <c r="I840" t="str">
        <f t="shared" si="822"/>
        <v>Índice de Gestión Estratégica</v>
      </c>
      <c r="J840" t="str">
        <f t="shared" si="822"/>
        <v>06-07</v>
      </c>
      <c r="K840" t="str">
        <f t="shared" si="822"/>
        <v>Ingresos por servicios ambientales en relación a los ingresos propios sin regalías</v>
      </c>
      <c r="L840" s="150">
        <f>+VLOOKUP($E840,IGE_2018!$B$8:$Z$347,21,0)</f>
        <v>0.34826717344830688</v>
      </c>
      <c r="M840" s="142" t="str">
        <f>+VLOOKUP($E840,IGE_2018!$B$8:$Z$347,22,0)</f>
        <v>Medio bajo</v>
      </c>
    </row>
    <row r="841" spans="1:13" x14ac:dyDescent="0.3">
      <c r="A841" s="139">
        <f t="shared" si="793"/>
        <v>22</v>
      </c>
      <c r="B841" s="148">
        <f t="shared" si="795"/>
        <v>37</v>
      </c>
      <c r="D841" s="149" t="str">
        <f>+VLOOKUP($A841,mUNICIPIOS!$B$4:$F$343,2,0)</f>
        <v>El Progreso</v>
      </c>
      <c r="E841" s="149">
        <f>+VLOOKUP($A841,mUNICIPIOS!$B$4:$F$343,3,0)</f>
        <v>205</v>
      </c>
      <c r="F841" s="149" t="str">
        <f>+VLOOKUP($A841,mUNICIPIOS!$B$4:$F$343,4,0)</f>
        <v>El Jícaro</v>
      </c>
      <c r="G841" s="139" t="str">
        <f t="shared" ref="G841:K841" si="823">+G803</f>
        <v>06</v>
      </c>
      <c r="H841" t="str">
        <f t="shared" si="823"/>
        <v>IGE</v>
      </c>
      <c r="I841" t="str">
        <f t="shared" si="823"/>
        <v>Índice de Gestión Estratégica</v>
      </c>
      <c r="J841" t="str">
        <f t="shared" si="823"/>
        <v>INDICE</v>
      </c>
      <c r="K841">
        <f t="shared" si="823"/>
        <v>0</v>
      </c>
      <c r="L841" s="150">
        <f>+VLOOKUP($E841,IGE_2018!$B$8:$Z$347,24,0)</f>
        <v>0.45593930554101425</v>
      </c>
      <c r="M841" s="142" t="str">
        <f>+VLOOKUP($E841,IGE_2018!$B$8:$Z$347,25,0)</f>
        <v>Medio</v>
      </c>
    </row>
    <row r="842" spans="1:13" x14ac:dyDescent="0.3">
      <c r="A842" s="139">
        <f t="shared" si="793"/>
        <v>22</v>
      </c>
      <c r="B842" s="148">
        <f t="shared" si="795"/>
        <v>38</v>
      </c>
      <c r="D842" s="149" t="str">
        <f>+VLOOKUP($A842,mUNICIPIOS!$B$4:$F$343,2,0)</f>
        <v>El Progreso</v>
      </c>
      <c r="E842" s="149">
        <f>+VLOOKUP($A842,mUNICIPIOS!$B$4:$F$343,3,0)</f>
        <v>205</v>
      </c>
      <c r="F842" s="149" t="str">
        <f>+VLOOKUP($A842,mUNICIPIOS!$B$4:$F$343,4,0)</f>
        <v>El Jícaro</v>
      </c>
      <c r="G842" s="139" t="str">
        <f t="shared" ref="G842:K842" si="824">+G804</f>
        <v>RANKING</v>
      </c>
      <c r="H842" t="str">
        <f t="shared" si="824"/>
        <v>RGM</v>
      </c>
      <c r="I842" t="str">
        <f t="shared" si="824"/>
        <v>Ranking de la Gestión Municipal 2018</v>
      </c>
      <c r="J842" t="str">
        <f t="shared" si="824"/>
        <v>RANKING</v>
      </c>
      <c r="K842">
        <f t="shared" si="824"/>
        <v>0</v>
      </c>
      <c r="L842" s="151">
        <f>+VLOOKUP($E842,Resultados_generales!$C$8:$AE$347,27,0)</f>
        <v>0.51083722604480575</v>
      </c>
      <c r="M842" t="str">
        <f>+VLOOKUP($E842,Resultados_generales!$C$8:$AE$347,28,0)</f>
        <v>Medio</v>
      </c>
    </row>
    <row r="843" spans="1:13" x14ac:dyDescent="0.3">
      <c r="A843" s="139">
        <f t="shared" si="793"/>
        <v>23</v>
      </c>
      <c r="B843" s="148">
        <f t="shared" si="795"/>
        <v>1</v>
      </c>
      <c r="D843" s="149" t="str">
        <f>+VLOOKUP($A843,mUNICIPIOS!$B$4:$F$343,2,0)</f>
        <v>El Progreso</v>
      </c>
      <c r="E843" s="149">
        <f>+VLOOKUP($A843,mUNICIPIOS!$B$4:$F$343,3,0)</f>
        <v>206</v>
      </c>
      <c r="F843" s="149" t="str">
        <f>+VLOOKUP($A843,mUNICIPIOS!$B$4:$F$343,4,0)</f>
        <v>Sansare</v>
      </c>
      <c r="G843" s="139" t="str">
        <f t="shared" ref="G843:K843" si="825">+G805</f>
        <v>01</v>
      </c>
      <c r="H843" t="str">
        <f t="shared" si="825"/>
        <v>IPC</v>
      </c>
      <c r="I843" t="str">
        <f t="shared" si="825"/>
        <v>Índice de Participación Ciudadana</v>
      </c>
      <c r="J843" t="str">
        <f t="shared" si="825"/>
        <v>01-01</v>
      </c>
      <c r="K843" t="str">
        <f t="shared" si="825"/>
        <v>Número de reuniones del COMUDE en el año de la medición.</v>
      </c>
      <c r="L843" s="150">
        <f>+VLOOKUP($E843,IPC_2018!$B$8:$T$347,3,0)</f>
        <v>1</v>
      </c>
      <c r="M843" s="142" t="str">
        <f>+VLOOKUP($E843,IPC_2018!$B$8:$T$347,4,0)</f>
        <v>Alto</v>
      </c>
    </row>
    <row r="844" spans="1:13" x14ac:dyDescent="0.3">
      <c r="A844" s="139">
        <f t="shared" si="793"/>
        <v>23</v>
      </c>
      <c r="B844" s="148">
        <f t="shared" si="795"/>
        <v>2</v>
      </c>
      <c r="D844" s="149" t="str">
        <f>+VLOOKUP($A844,mUNICIPIOS!$B$4:$F$343,2,0)</f>
        <v>El Progreso</v>
      </c>
      <c r="E844" s="149">
        <f>+VLOOKUP($A844,mUNICIPIOS!$B$4:$F$343,3,0)</f>
        <v>206</v>
      </c>
      <c r="F844" s="149" t="str">
        <f>+VLOOKUP($A844,mUNICIPIOS!$B$4:$F$343,4,0)</f>
        <v>Sansare</v>
      </c>
      <c r="G844" s="139" t="str">
        <f t="shared" ref="G844:K844" si="826">+G806</f>
        <v>01</v>
      </c>
      <c r="H844" t="str">
        <f t="shared" si="826"/>
        <v>IPC</v>
      </c>
      <c r="I844" t="str">
        <f t="shared" si="826"/>
        <v>Índice de Participación Ciudadana</v>
      </c>
      <c r="J844" t="str">
        <f t="shared" si="826"/>
        <v>01-02</v>
      </c>
      <c r="K844" t="str">
        <f t="shared" si="826"/>
        <v>Participación de Alcaldes, Concejales y Síndicos determinados o designados en el COMUDE</v>
      </c>
      <c r="L844" s="150">
        <f>+VLOOKUP($E844,IPC_2018!$B$8:$T$347,6,0)</f>
        <v>0.53125</v>
      </c>
      <c r="M844" s="142" t="str">
        <f>+VLOOKUP($E844,IPC_2018!$B$8:$T$347,7,0)</f>
        <v>Medio</v>
      </c>
    </row>
    <row r="845" spans="1:13" x14ac:dyDescent="0.3">
      <c r="A845" s="139">
        <f t="shared" si="793"/>
        <v>23</v>
      </c>
      <c r="B845" s="148">
        <f t="shared" si="795"/>
        <v>3</v>
      </c>
      <c r="D845" s="149" t="str">
        <f>+VLOOKUP($A845,mUNICIPIOS!$B$4:$F$343,2,0)</f>
        <v>El Progreso</v>
      </c>
      <c r="E845" s="149">
        <f>+VLOOKUP($A845,mUNICIPIOS!$B$4:$F$343,3,0)</f>
        <v>206</v>
      </c>
      <c r="F845" s="149" t="str">
        <f>+VLOOKUP($A845,mUNICIPIOS!$B$4:$F$343,4,0)</f>
        <v>Sansare</v>
      </c>
      <c r="G845" s="139" t="str">
        <f t="shared" ref="G845:K845" si="827">+G807</f>
        <v>01</v>
      </c>
      <c r="H845" t="str">
        <f t="shared" si="827"/>
        <v>IPC</v>
      </c>
      <c r="I845" t="str">
        <f t="shared" si="827"/>
        <v>Índice de Participación Ciudadana</v>
      </c>
      <c r="J845" t="str">
        <f t="shared" si="827"/>
        <v>01-03</v>
      </c>
      <c r="K845" t="str">
        <f t="shared" si="827"/>
        <v>Participación  de organizaciones de jóvenes, mujeres, pueblos mayas, xincas, garífunas, y otras organizaciones en el Comude</v>
      </c>
      <c r="L845" s="150">
        <f>+VLOOKUP($E845,IPC_2018!$B$8:$T$347,9,0)</f>
        <v>0.16438356164383561</v>
      </c>
      <c r="M845" s="142" t="str">
        <f>+VLOOKUP($E845,IPC_2018!$B$8:$T$347,10,0)</f>
        <v>Bajo</v>
      </c>
    </row>
    <row r="846" spans="1:13" x14ac:dyDescent="0.3">
      <c r="A846" s="139">
        <f t="shared" si="793"/>
        <v>23</v>
      </c>
      <c r="B846" s="148">
        <f t="shared" si="795"/>
        <v>4</v>
      </c>
      <c r="D846" s="149" t="str">
        <f>+VLOOKUP($A846,mUNICIPIOS!$B$4:$F$343,2,0)</f>
        <v>El Progreso</v>
      </c>
      <c r="E846" s="149">
        <f>+VLOOKUP($A846,mUNICIPIOS!$B$4:$F$343,3,0)</f>
        <v>206</v>
      </c>
      <c r="F846" s="149" t="str">
        <f>+VLOOKUP($A846,mUNICIPIOS!$B$4:$F$343,4,0)</f>
        <v>Sansare</v>
      </c>
      <c r="G846" s="139" t="str">
        <f t="shared" ref="G846:K846" si="828">+G808</f>
        <v>01</v>
      </c>
      <c r="H846" t="str">
        <f t="shared" si="828"/>
        <v>IPC</v>
      </c>
      <c r="I846" t="str">
        <f t="shared" si="828"/>
        <v>Índice de Participación Ciudadana</v>
      </c>
      <c r="J846" t="str">
        <f t="shared" si="828"/>
        <v>01-04</v>
      </c>
      <c r="K846" t="str">
        <f t="shared" si="828"/>
        <v>Representatividad territorial del Comude.</v>
      </c>
      <c r="L846" s="150">
        <f>+VLOOKUP($E846,IPC_2018!$B$8:$T$347,12,0)</f>
        <v>0.52954545454545454</v>
      </c>
      <c r="M846" s="142" t="str">
        <f>+VLOOKUP($E846,IPC_2018!$B$8:$T$347,13,0)</f>
        <v>Medio</v>
      </c>
    </row>
    <row r="847" spans="1:13" x14ac:dyDescent="0.3">
      <c r="A847" s="139">
        <f t="shared" si="793"/>
        <v>23</v>
      </c>
      <c r="B847" s="148">
        <f t="shared" si="795"/>
        <v>5</v>
      </c>
      <c r="D847" s="149" t="str">
        <f>+VLOOKUP($A847,mUNICIPIOS!$B$4:$F$343,2,0)</f>
        <v>El Progreso</v>
      </c>
      <c r="E847" s="149">
        <f>+VLOOKUP($A847,mUNICIPIOS!$B$4:$F$343,3,0)</f>
        <v>206</v>
      </c>
      <c r="F847" s="149" t="str">
        <f>+VLOOKUP($A847,mUNICIPIOS!$B$4:$F$343,4,0)</f>
        <v>Sansare</v>
      </c>
      <c r="G847" s="139" t="str">
        <f t="shared" ref="G847:K847" si="829">+G809</f>
        <v>01</v>
      </c>
      <c r="H847" t="str">
        <f t="shared" si="829"/>
        <v>IPC</v>
      </c>
      <c r="I847" t="str">
        <f t="shared" si="829"/>
        <v>Índice de Participación Ciudadana</v>
      </c>
      <c r="J847" t="str">
        <f t="shared" si="829"/>
        <v>01-05</v>
      </c>
      <c r="K847" t="str">
        <f t="shared" si="829"/>
        <v>Funcionamiento del Comude</v>
      </c>
      <c r="L847" s="150">
        <f>+VLOOKUP($E847,IPC_2018!$B$8:$T$347,15,0)</f>
        <v>0.74469964690625434</v>
      </c>
      <c r="M847" s="142" t="str">
        <f>+VLOOKUP($E847,IPC_2018!$B$8:$T$347,16,0)</f>
        <v>Medio alto</v>
      </c>
    </row>
    <row r="848" spans="1:13" x14ac:dyDescent="0.3">
      <c r="A848" s="139">
        <f t="shared" si="793"/>
        <v>23</v>
      </c>
      <c r="B848" s="148">
        <f t="shared" si="795"/>
        <v>6</v>
      </c>
      <c r="D848" s="149" t="str">
        <f>+VLOOKUP($A848,mUNICIPIOS!$B$4:$F$343,2,0)</f>
        <v>El Progreso</v>
      </c>
      <c r="E848" s="149">
        <f>+VLOOKUP($A848,mUNICIPIOS!$B$4:$F$343,3,0)</f>
        <v>206</v>
      </c>
      <c r="F848" s="149" t="str">
        <f>+VLOOKUP($A848,mUNICIPIOS!$B$4:$F$343,4,0)</f>
        <v>Sansare</v>
      </c>
      <c r="G848" s="139" t="str">
        <f t="shared" ref="G848:K848" si="830">+G810</f>
        <v>01</v>
      </c>
      <c r="H848" t="str">
        <f t="shared" si="830"/>
        <v>IPC</v>
      </c>
      <c r="I848" t="str">
        <f t="shared" si="830"/>
        <v>Índice de Participación Ciudadana</v>
      </c>
      <c r="J848" t="str">
        <f t="shared" si="830"/>
        <v>INDICE</v>
      </c>
      <c r="K848">
        <f t="shared" si="830"/>
        <v>0</v>
      </c>
      <c r="L848" s="150">
        <f>+VLOOKUP($E848,IPC_2018!$B$8:$T$347,18,0)</f>
        <v>0.70720054946433164</v>
      </c>
      <c r="M848" s="142" t="str">
        <f>+VLOOKUP($E848,IPC_2018!$B$8:$T$347,19,0)</f>
        <v>Medio alto</v>
      </c>
    </row>
    <row r="849" spans="1:13" x14ac:dyDescent="0.3">
      <c r="A849" s="139">
        <f t="shared" si="793"/>
        <v>23</v>
      </c>
      <c r="B849" s="148">
        <f t="shared" si="795"/>
        <v>7</v>
      </c>
      <c r="D849" s="149" t="str">
        <f>+VLOOKUP($A849,mUNICIPIOS!$B$4:$F$343,2,0)</f>
        <v>El Progreso</v>
      </c>
      <c r="E849" s="149">
        <f>+VLOOKUP($A849,mUNICIPIOS!$B$4:$F$343,3,0)</f>
        <v>206</v>
      </c>
      <c r="F849" s="149" t="str">
        <f>+VLOOKUP($A849,mUNICIPIOS!$B$4:$F$343,4,0)</f>
        <v>Sansare</v>
      </c>
      <c r="G849" s="139" t="str">
        <f t="shared" ref="G849:K849" si="831">+G811</f>
        <v>02</v>
      </c>
      <c r="H849" t="str">
        <f t="shared" si="831"/>
        <v>IIC</v>
      </c>
      <c r="I849" t="str">
        <f t="shared" si="831"/>
        <v>Índice de Información a la Ciudadanía</v>
      </c>
      <c r="J849" t="str">
        <f t="shared" si="831"/>
        <v>02-01</v>
      </c>
      <c r="K849" t="str">
        <f t="shared" si="831"/>
        <v>Rendición de cuentas cuatrimestral y anual al Comude enfocadas en resultados.</v>
      </c>
      <c r="L849" s="150">
        <f>+VLOOKUP($E849,IIC_2018!$B$8:$Q$347,3,0)</f>
        <v>0.8666666666666667</v>
      </c>
      <c r="M849" s="142" t="str">
        <f>+VLOOKUP($E849,IIC_2018!$B$8:$Q$347,4,0)</f>
        <v>Alto</v>
      </c>
    </row>
    <row r="850" spans="1:13" x14ac:dyDescent="0.3">
      <c r="A850" s="139">
        <f t="shared" si="793"/>
        <v>23</v>
      </c>
      <c r="B850" s="148">
        <f t="shared" si="795"/>
        <v>8</v>
      </c>
      <c r="D850" s="149" t="str">
        <f>+VLOOKUP($A850,mUNICIPIOS!$B$4:$F$343,2,0)</f>
        <v>El Progreso</v>
      </c>
      <c r="E850" s="149">
        <f>+VLOOKUP($A850,mUNICIPIOS!$B$4:$F$343,3,0)</f>
        <v>206</v>
      </c>
      <c r="F850" s="149" t="str">
        <f>+VLOOKUP($A850,mUNICIPIOS!$B$4:$F$343,4,0)</f>
        <v>Sansare</v>
      </c>
      <c r="G850" s="139" t="str">
        <f t="shared" ref="G850:K850" si="832">+G812</f>
        <v>02</v>
      </c>
      <c r="H850" t="str">
        <f t="shared" si="832"/>
        <v>IIC</v>
      </c>
      <c r="I850" t="str">
        <f t="shared" si="832"/>
        <v>Índice de Información a la Ciudadanía</v>
      </c>
      <c r="J850" t="str">
        <f t="shared" si="832"/>
        <v>02-02</v>
      </c>
      <c r="K850" t="str">
        <f t="shared" si="832"/>
        <v>Información presupuestaria y otra información brindada a la ciudadanía disponible en medios locales de comunicación.</v>
      </c>
      <c r="L850" s="150">
        <f>+VLOOKUP($E850,IIC_2018!$B$8:$Q$347,6,0)</f>
        <v>0.75</v>
      </c>
      <c r="M850" s="142" t="str">
        <f>+VLOOKUP($E850,IIC_2018!$B$8:$Q$347,7,0)</f>
        <v>Medio alto</v>
      </c>
    </row>
    <row r="851" spans="1:13" x14ac:dyDescent="0.3">
      <c r="A851" s="139">
        <f t="shared" si="793"/>
        <v>23</v>
      </c>
      <c r="B851" s="148">
        <f t="shared" si="795"/>
        <v>9</v>
      </c>
      <c r="D851" s="149" t="str">
        <f>+VLOOKUP($A851,mUNICIPIOS!$B$4:$F$343,2,0)</f>
        <v>El Progreso</v>
      </c>
      <c r="E851" s="149">
        <f>+VLOOKUP($A851,mUNICIPIOS!$B$4:$F$343,3,0)</f>
        <v>206</v>
      </c>
      <c r="F851" s="149" t="str">
        <f>+VLOOKUP($A851,mUNICIPIOS!$B$4:$F$343,4,0)</f>
        <v>Sansare</v>
      </c>
      <c r="G851" s="139" t="str">
        <f t="shared" ref="G851:K851" si="833">+G813</f>
        <v>02</v>
      </c>
      <c r="H851" t="str">
        <f t="shared" si="833"/>
        <v>IIC</v>
      </c>
      <c r="I851" t="str">
        <f t="shared" si="833"/>
        <v>Índice de Información a la Ciudadanía</v>
      </c>
      <c r="J851" t="str">
        <f t="shared" si="833"/>
        <v>02-03</v>
      </c>
      <c r="K851" t="str">
        <f t="shared" si="833"/>
        <v>Información pública de oficio actualizada y disponible de acuerdo a la LAIP y uso de internet.</v>
      </c>
      <c r="L851" s="150">
        <f>+VLOOKUP($E851,IIC_2018!$B$8:$Q$347,9,0)</f>
        <v>0.92</v>
      </c>
      <c r="M851" s="142" t="str">
        <f>+VLOOKUP($E851,IIC_2018!$B$8:$Q$347,10,0)</f>
        <v>Alto</v>
      </c>
    </row>
    <row r="852" spans="1:13" x14ac:dyDescent="0.3">
      <c r="A852" s="139">
        <f t="shared" si="793"/>
        <v>23</v>
      </c>
      <c r="B852" s="148">
        <f t="shared" si="795"/>
        <v>10</v>
      </c>
      <c r="D852" s="149" t="str">
        <f>+VLOOKUP($A852,mUNICIPIOS!$B$4:$F$343,2,0)</f>
        <v>El Progreso</v>
      </c>
      <c r="E852" s="149">
        <f>+VLOOKUP($A852,mUNICIPIOS!$B$4:$F$343,3,0)</f>
        <v>206</v>
      </c>
      <c r="F852" s="149" t="str">
        <f>+VLOOKUP($A852,mUNICIPIOS!$B$4:$F$343,4,0)</f>
        <v>Sansare</v>
      </c>
      <c r="G852" s="139" t="str">
        <f t="shared" ref="G852:K852" si="834">+G814</f>
        <v>02</v>
      </c>
      <c r="H852" t="str">
        <f t="shared" si="834"/>
        <v>IIC</v>
      </c>
      <c r="I852" t="str">
        <f t="shared" si="834"/>
        <v>Índice de Información a la Ciudadanía</v>
      </c>
      <c r="J852" t="str">
        <f t="shared" si="834"/>
        <v>02-04</v>
      </c>
      <c r="K852" t="str">
        <f t="shared" si="834"/>
        <v>Relación del monto contratado por medio de Guate compras con el total del presupuesto de egresos vigente.</v>
      </c>
      <c r="L852" s="150">
        <f>+VLOOKUP($E852,IIC_2018!$B$8:$Q$347,12,0)</f>
        <v>0.36320620524365066</v>
      </c>
      <c r="M852" s="142" t="str">
        <f>+VLOOKUP($E852,IIC_2018!$B$8:$Q$347,13,0)</f>
        <v>Medio bajo</v>
      </c>
    </row>
    <row r="853" spans="1:13" x14ac:dyDescent="0.3">
      <c r="A853" s="139">
        <f t="shared" si="793"/>
        <v>23</v>
      </c>
      <c r="B853" s="148">
        <f t="shared" si="795"/>
        <v>11</v>
      </c>
      <c r="D853" s="149" t="str">
        <f>+VLOOKUP($A853,mUNICIPIOS!$B$4:$F$343,2,0)</f>
        <v>El Progreso</v>
      </c>
      <c r="E853" s="149">
        <f>+VLOOKUP($A853,mUNICIPIOS!$B$4:$F$343,3,0)</f>
        <v>206</v>
      </c>
      <c r="F853" s="149" t="str">
        <f>+VLOOKUP($A853,mUNICIPIOS!$B$4:$F$343,4,0)</f>
        <v>Sansare</v>
      </c>
      <c r="G853" s="139" t="str">
        <f t="shared" ref="G853:K853" si="835">+G815</f>
        <v>02</v>
      </c>
      <c r="H853" t="str">
        <f t="shared" si="835"/>
        <v>IIC</v>
      </c>
      <c r="I853" t="str">
        <f t="shared" si="835"/>
        <v>Índice de Información a la Ciudadanía</v>
      </c>
      <c r="J853" t="str">
        <f t="shared" si="835"/>
        <v>INDICE</v>
      </c>
      <c r="K853">
        <f t="shared" si="835"/>
        <v>0</v>
      </c>
      <c r="L853" s="150">
        <f>+VLOOKUP($E853,IIC_2018!$B$8:$Q$347,15,0)</f>
        <v>0.72496821797757938</v>
      </c>
      <c r="M853" s="142" t="str">
        <f>+VLOOKUP($E853,IIC_2018!$B$8:$Q$347,16,0)</f>
        <v>Medio alto</v>
      </c>
    </row>
    <row r="854" spans="1:13" x14ac:dyDescent="0.3">
      <c r="A854" s="139">
        <f t="shared" si="793"/>
        <v>23</v>
      </c>
      <c r="B854" s="148">
        <f t="shared" si="795"/>
        <v>12</v>
      </c>
      <c r="D854" s="149" t="str">
        <f>+VLOOKUP($A854,mUNICIPIOS!$B$4:$F$343,2,0)</f>
        <v>El Progreso</v>
      </c>
      <c r="E854" s="149">
        <f>+VLOOKUP($A854,mUNICIPIOS!$B$4:$F$343,3,0)</f>
        <v>206</v>
      </c>
      <c r="F854" s="149" t="str">
        <f>+VLOOKUP($A854,mUNICIPIOS!$B$4:$F$343,4,0)</f>
        <v>Sansare</v>
      </c>
      <c r="G854" s="139" t="str">
        <f t="shared" ref="G854:K854" si="836">+G816</f>
        <v>03</v>
      </c>
      <c r="H854" t="str">
        <f t="shared" si="836"/>
        <v>ISP</v>
      </c>
      <c r="I854" t="str">
        <f t="shared" si="836"/>
        <v>Índice de Servicios Públicos</v>
      </c>
      <c r="J854" t="str">
        <f t="shared" si="836"/>
        <v>03-01</v>
      </c>
      <c r="K854" t="str">
        <f t="shared" si="836"/>
        <v>Cobertura del servicio público de agua</v>
      </c>
      <c r="L854" s="150">
        <f>+VLOOKUP($E854,ISP_2018!$B$8:$T$347,3,0)</f>
        <v>0.33090024330900242</v>
      </c>
      <c r="M854" s="142" t="str">
        <f>+VLOOKUP($E854,ISP_2018!$B$8:$T$347,4,0)</f>
        <v>Medio bajo</v>
      </c>
    </row>
    <row r="855" spans="1:13" x14ac:dyDescent="0.3">
      <c r="A855" s="139">
        <f t="shared" si="793"/>
        <v>23</v>
      </c>
      <c r="B855" s="148">
        <f t="shared" si="795"/>
        <v>13</v>
      </c>
      <c r="D855" s="149" t="str">
        <f>+VLOOKUP($A855,mUNICIPIOS!$B$4:$F$343,2,0)</f>
        <v>El Progreso</v>
      </c>
      <c r="E855" s="149">
        <f>+VLOOKUP($A855,mUNICIPIOS!$B$4:$F$343,3,0)</f>
        <v>206</v>
      </c>
      <c r="F855" s="149" t="str">
        <f>+VLOOKUP($A855,mUNICIPIOS!$B$4:$F$343,4,0)</f>
        <v>Sansare</v>
      </c>
      <c r="G855" s="139" t="str">
        <f t="shared" ref="G855:K855" si="837">+G817</f>
        <v>03</v>
      </c>
      <c r="H855" t="str">
        <f t="shared" si="837"/>
        <v>ISP</v>
      </c>
      <c r="I855" t="str">
        <f t="shared" si="837"/>
        <v>Índice de Servicios Públicos</v>
      </c>
      <c r="J855" t="str">
        <f t="shared" si="837"/>
        <v>03-02</v>
      </c>
      <c r="K855" t="str">
        <f t="shared" si="837"/>
        <v>Control de la calidad del servicio público de agua</v>
      </c>
      <c r="L855" s="150">
        <f>+VLOOKUP($E855,ISP_2018!$B$8:$T$347,6,0)</f>
        <v>0.30000000000000004</v>
      </c>
      <c r="M855" s="142" t="str">
        <f>+VLOOKUP($E855,ISP_2018!$B$8:$T$347,7,0)</f>
        <v>Medio bajo</v>
      </c>
    </row>
    <row r="856" spans="1:13" x14ac:dyDescent="0.3">
      <c r="A856" s="139">
        <f t="shared" si="793"/>
        <v>23</v>
      </c>
      <c r="B856" s="148">
        <f t="shared" si="795"/>
        <v>14</v>
      </c>
      <c r="D856" s="149" t="str">
        <f>+VLOOKUP($A856,mUNICIPIOS!$B$4:$F$343,2,0)</f>
        <v>El Progreso</v>
      </c>
      <c r="E856" s="149">
        <f>+VLOOKUP($A856,mUNICIPIOS!$B$4:$F$343,3,0)</f>
        <v>206</v>
      </c>
      <c r="F856" s="149" t="str">
        <f>+VLOOKUP($A856,mUNICIPIOS!$B$4:$F$343,4,0)</f>
        <v>Sansare</v>
      </c>
      <c r="G856" s="139" t="str">
        <f t="shared" ref="G856:K856" si="838">+G818</f>
        <v>03</v>
      </c>
      <c r="H856" t="str">
        <f t="shared" si="838"/>
        <v>ISP</v>
      </c>
      <c r="I856" t="str">
        <f t="shared" si="838"/>
        <v>Índice de Servicios Públicos</v>
      </c>
      <c r="J856" t="str">
        <f t="shared" si="838"/>
        <v>03-03</v>
      </c>
      <c r="K856" t="str">
        <f t="shared" si="838"/>
        <v>Disposición  y tratamiento  de aguas residuales</v>
      </c>
      <c r="L856" s="150">
        <f>+VLOOKUP($E856,ISP_2018!$B$8:$T$347,9,0)</f>
        <v>0.28508471961760806</v>
      </c>
      <c r="M856" s="142" t="str">
        <f>+VLOOKUP($E856,ISP_2018!$B$8:$T$347,10,0)</f>
        <v>Medio bajo</v>
      </c>
    </row>
    <row r="857" spans="1:13" x14ac:dyDescent="0.3">
      <c r="A857" s="139">
        <f t="shared" si="793"/>
        <v>23</v>
      </c>
      <c r="B857" s="148">
        <f t="shared" si="795"/>
        <v>15</v>
      </c>
      <c r="D857" s="149" t="str">
        <f>+VLOOKUP($A857,mUNICIPIOS!$B$4:$F$343,2,0)</f>
        <v>El Progreso</v>
      </c>
      <c r="E857" s="149">
        <f>+VLOOKUP($A857,mUNICIPIOS!$B$4:$F$343,3,0)</f>
        <v>206</v>
      </c>
      <c r="F857" s="149" t="str">
        <f>+VLOOKUP($A857,mUNICIPIOS!$B$4:$F$343,4,0)</f>
        <v>Sansare</v>
      </c>
      <c r="G857" s="139" t="str">
        <f t="shared" ref="G857:K857" si="839">+G819</f>
        <v>03</v>
      </c>
      <c r="H857" t="str">
        <f t="shared" si="839"/>
        <v>ISP</v>
      </c>
      <c r="I857" t="str">
        <f t="shared" si="839"/>
        <v>Índice de Servicios Públicos</v>
      </c>
      <c r="J857" t="str">
        <f t="shared" si="839"/>
        <v>03-04</v>
      </c>
      <c r="K857" t="str">
        <f t="shared" si="839"/>
        <v>Gestión y manejo de los residuos y desechos sólidos</v>
      </c>
      <c r="L857" s="150">
        <f>+VLOOKUP($E857,ISP_2018!$B$8:$T$347,12,0)</f>
        <v>0.18807336245067824</v>
      </c>
      <c r="M857" s="142" t="str">
        <f>+VLOOKUP($E857,ISP_2018!$B$8:$T$347,13,0)</f>
        <v>Bajo</v>
      </c>
    </row>
    <row r="858" spans="1:13" x14ac:dyDescent="0.3">
      <c r="A858" s="139">
        <f t="shared" si="793"/>
        <v>23</v>
      </c>
      <c r="B858" s="148">
        <f t="shared" si="795"/>
        <v>16</v>
      </c>
      <c r="D858" s="149" t="str">
        <f>+VLOOKUP($A858,mUNICIPIOS!$B$4:$F$343,2,0)</f>
        <v>El Progreso</v>
      </c>
      <c r="E858" s="149">
        <f>+VLOOKUP($A858,mUNICIPIOS!$B$4:$F$343,3,0)</f>
        <v>206</v>
      </c>
      <c r="F858" s="149" t="str">
        <f>+VLOOKUP($A858,mUNICIPIOS!$B$4:$F$343,4,0)</f>
        <v>Sansare</v>
      </c>
      <c r="G858" s="139" t="str">
        <f t="shared" ref="G858:K858" si="840">+G820</f>
        <v>03</v>
      </c>
      <c r="H858" t="str">
        <f t="shared" si="840"/>
        <v>ISP</v>
      </c>
      <c r="I858" t="str">
        <f t="shared" si="840"/>
        <v>Índice de Servicios Públicos</v>
      </c>
      <c r="J858" t="str">
        <f t="shared" si="840"/>
        <v>03-05</v>
      </c>
      <c r="K858" t="str">
        <f t="shared" si="840"/>
        <v>Gestión de servicios públicos municipales</v>
      </c>
      <c r="L858" s="150">
        <f>+VLOOKUP($E858,ISP_2018!$B$8:$T$347,15,0)</f>
        <v>0.25806451612903225</v>
      </c>
      <c r="M858" s="142" t="str">
        <f>+VLOOKUP($E858,ISP_2018!$B$8:$T$347,16,0)</f>
        <v>Medio bajo</v>
      </c>
    </row>
    <row r="859" spans="1:13" x14ac:dyDescent="0.3">
      <c r="A859" s="139">
        <f t="shared" si="793"/>
        <v>23</v>
      </c>
      <c r="B859" s="148">
        <f t="shared" si="795"/>
        <v>17</v>
      </c>
      <c r="D859" s="149" t="str">
        <f>+VLOOKUP($A859,mUNICIPIOS!$B$4:$F$343,2,0)</f>
        <v>El Progreso</v>
      </c>
      <c r="E859" s="149">
        <f>+VLOOKUP($A859,mUNICIPIOS!$B$4:$F$343,3,0)</f>
        <v>206</v>
      </c>
      <c r="F859" s="149" t="str">
        <f>+VLOOKUP($A859,mUNICIPIOS!$B$4:$F$343,4,0)</f>
        <v>Sansare</v>
      </c>
      <c r="G859" s="139" t="str">
        <f t="shared" ref="G859:K859" si="841">+G821</f>
        <v>03</v>
      </c>
      <c r="H859" t="str">
        <f t="shared" si="841"/>
        <v>ISP</v>
      </c>
      <c r="I859" t="str">
        <f t="shared" si="841"/>
        <v>Índice de Servicios Públicos</v>
      </c>
      <c r="J859" t="str">
        <f t="shared" si="841"/>
        <v>INDICE</v>
      </c>
      <c r="K859">
        <f t="shared" si="841"/>
        <v>0</v>
      </c>
      <c r="L859" s="150">
        <f>+VLOOKUP($E859,ISP_2018!$B$8:$T$347,18,0)</f>
        <v>0.26933454397036394</v>
      </c>
      <c r="M859" s="142" t="str">
        <f>+VLOOKUP($E859,ISP_2018!$B$8:$T$347,19,0)</f>
        <v>Medio bajo</v>
      </c>
    </row>
    <row r="860" spans="1:13" x14ac:dyDescent="0.3">
      <c r="A860" s="139">
        <f t="shared" si="793"/>
        <v>23</v>
      </c>
      <c r="B860" s="148">
        <f t="shared" si="795"/>
        <v>18</v>
      </c>
      <c r="D860" s="149" t="str">
        <f>+VLOOKUP($A860,mUNICIPIOS!$B$4:$F$343,2,0)</f>
        <v>El Progreso</v>
      </c>
      <c r="E860" s="149">
        <f>+VLOOKUP($A860,mUNICIPIOS!$B$4:$F$343,3,0)</f>
        <v>206</v>
      </c>
      <c r="F860" s="149" t="str">
        <f>+VLOOKUP($A860,mUNICIPIOS!$B$4:$F$343,4,0)</f>
        <v>Sansare</v>
      </c>
      <c r="G860" s="139" t="str">
        <f t="shared" ref="G860:K860" si="842">+G822</f>
        <v>04</v>
      </c>
      <c r="H860" t="str">
        <f t="shared" si="842"/>
        <v>IGA</v>
      </c>
      <c r="I860" t="str">
        <f t="shared" si="842"/>
        <v>Índice de Gestión Administrativa</v>
      </c>
      <c r="J860" t="str">
        <f t="shared" si="842"/>
        <v>04-01</v>
      </c>
      <c r="K860" t="str">
        <f t="shared" si="842"/>
        <v>Existencia de elementos de atención municipal orientada al vecino</v>
      </c>
      <c r="L860" s="150">
        <f>+VLOOKUP($E860,IGA_2018!$B$8:$N$347,3,0)</f>
        <v>0.25</v>
      </c>
      <c r="M860" s="142" t="str">
        <f>+VLOOKUP($E860,IGA_2018!$B$8:$N$347,4,0)</f>
        <v>Medio bajo</v>
      </c>
    </row>
    <row r="861" spans="1:13" x14ac:dyDescent="0.3">
      <c r="A861" s="139">
        <f t="shared" si="793"/>
        <v>23</v>
      </c>
      <c r="B861" s="148">
        <f t="shared" si="795"/>
        <v>19</v>
      </c>
      <c r="D861" s="149" t="str">
        <f>+VLOOKUP($A861,mUNICIPIOS!$B$4:$F$343,2,0)</f>
        <v>El Progreso</v>
      </c>
      <c r="E861" s="149">
        <f>+VLOOKUP($A861,mUNICIPIOS!$B$4:$F$343,3,0)</f>
        <v>206</v>
      </c>
      <c r="F861" s="149" t="str">
        <f>+VLOOKUP($A861,mUNICIPIOS!$B$4:$F$343,4,0)</f>
        <v>Sansare</v>
      </c>
      <c r="G861" s="139" t="str">
        <f t="shared" ref="G861:K861" si="843">+G823</f>
        <v>04</v>
      </c>
      <c r="H861" t="str">
        <f t="shared" si="843"/>
        <v>IGA</v>
      </c>
      <c r="I861" t="str">
        <f t="shared" si="843"/>
        <v>Índice de Gestión Administrativa</v>
      </c>
      <c r="J861" t="str">
        <f t="shared" si="843"/>
        <v>04-02</v>
      </c>
      <c r="K861" t="str">
        <f t="shared" si="843"/>
        <v>Gestión del recurso humano.</v>
      </c>
      <c r="L861" s="150">
        <f>+VLOOKUP($E861,IGA_2018!$B$8:$N$347,6,0)</f>
        <v>0.49549317537986109</v>
      </c>
      <c r="M861" s="142" t="str">
        <f>+VLOOKUP($E861,IGA_2018!$B$8:$N$347,7,0)</f>
        <v>Medio</v>
      </c>
    </row>
    <row r="862" spans="1:13" x14ac:dyDescent="0.3">
      <c r="A862" s="139">
        <f t="shared" si="793"/>
        <v>23</v>
      </c>
      <c r="B862" s="148">
        <f t="shared" si="795"/>
        <v>20</v>
      </c>
      <c r="D862" s="149" t="str">
        <f>+VLOOKUP($A862,mUNICIPIOS!$B$4:$F$343,2,0)</f>
        <v>El Progreso</v>
      </c>
      <c r="E862" s="149">
        <f>+VLOOKUP($A862,mUNICIPIOS!$B$4:$F$343,3,0)</f>
        <v>206</v>
      </c>
      <c r="F862" s="149" t="str">
        <f>+VLOOKUP($A862,mUNICIPIOS!$B$4:$F$343,4,0)</f>
        <v>Sansare</v>
      </c>
      <c r="G862" s="139" t="str">
        <f t="shared" ref="G862:K862" si="844">+G824</f>
        <v>04</v>
      </c>
      <c r="H862" t="str">
        <f t="shared" si="844"/>
        <v>IGA</v>
      </c>
      <c r="I862" t="str">
        <f t="shared" si="844"/>
        <v>Índice de Gestión Administrativa</v>
      </c>
      <c r="J862" t="str">
        <f t="shared" si="844"/>
        <v>04-03</v>
      </c>
      <c r="K862" t="str">
        <f t="shared" si="844"/>
        <v>Existencia de oficinas municipales con instrumentos de gestión.</v>
      </c>
      <c r="L862" s="150">
        <f>+VLOOKUP($E862,IGA_2018!$B$8:$N$347,9,0)</f>
        <v>0.19821428571428573</v>
      </c>
      <c r="M862" s="142" t="str">
        <f>+VLOOKUP($E862,IGA_2018!$B$8:$N$347,10,0)</f>
        <v>Bajo</v>
      </c>
    </row>
    <row r="863" spans="1:13" x14ac:dyDescent="0.3">
      <c r="A863" s="139">
        <f t="shared" si="793"/>
        <v>23</v>
      </c>
      <c r="B863" s="148">
        <f t="shared" si="795"/>
        <v>21</v>
      </c>
      <c r="D863" s="149" t="str">
        <f>+VLOOKUP($A863,mUNICIPIOS!$B$4:$F$343,2,0)</f>
        <v>El Progreso</v>
      </c>
      <c r="E863" s="149">
        <f>+VLOOKUP($A863,mUNICIPIOS!$B$4:$F$343,3,0)</f>
        <v>206</v>
      </c>
      <c r="F863" s="149" t="str">
        <f>+VLOOKUP($A863,mUNICIPIOS!$B$4:$F$343,4,0)</f>
        <v>Sansare</v>
      </c>
      <c r="G863" s="139" t="str">
        <f t="shared" ref="G863:K863" si="845">+G825</f>
        <v>04</v>
      </c>
      <c r="H863" t="str">
        <f t="shared" si="845"/>
        <v>IGA</v>
      </c>
      <c r="I863" t="str">
        <f t="shared" si="845"/>
        <v>Índice de Gestión Administrativa</v>
      </c>
      <c r="J863" t="str">
        <f t="shared" si="845"/>
        <v>INDICE</v>
      </c>
      <c r="K863">
        <f t="shared" si="845"/>
        <v>0</v>
      </c>
      <c r="L863" s="150">
        <f>+VLOOKUP($E863,IGA_2018!$B$8:$N$347,12,0)</f>
        <v>0.31779761138295137</v>
      </c>
      <c r="M863" s="142" t="str">
        <f>+VLOOKUP($E863,IGA_2018!$B$8:$N$347,13,0)</f>
        <v>Medio bajo</v>
      </c>
    </row>
    <row r="864" spans="1:13" x14ac:dyDescent="0.3">
      <c r="A864" s="139">
        <f t="shared" si="793"/>
        <v>23</v>
      </c>
      <c r="B864" s="148">
        <f t="shared" si="795"/>
        <v>22</v>
      </c>
      <c r="D864" s="149" t="str">
        <f>+VLOOKUP($A864,mUNICIPIOS!$B$4:$F$343,2,0)</f>
        <v>El Progreso</v>
      </c>
      <c r="E864" s="149">
        <f>+VLOOKUP($A864,mUNICIPIOS!$B$4:$F$343,3,0)</f>
        <v>206</v>
      </c>
      <c r="F864" s="149" t="str">
        <f>+VLOOKUP($A864,mUNICIPIOS!$B$4:$F$343,4,0)</f>
        <v>Sansare</v>
      </c>
      <c r="G864" s="139" t="str">
        <f t="shared" ref="G864:K864" si="846">+G826</f>
        <v>05</v>
      </c>
      <c r="H864" t="str">
        <f t="shared" si="846"/>
        <v>IGF</v>
      </c>
      <c r="I864" t="str">
        <f t="shared" si="846"/>
        <v>Índice de Gestión Financiera</v>
      </c>
      <c r="J864" t="str">
        <f t="shared" si="846"/>
        <v>05-01</v>
      </c>
      <c r="K864" t="str">
        <f t="shared" si="846"/>
        <v>Autonomía financiera municipal</v>
      </c>
      <c r="L864" s="150">
        <f>+VLOOKUP($E864,IGF_2018!$B$8:$Z$347,3,0)</f>
        <v>0.14318039604457106</v>
      </c>
      <c r="M864" s="142" t="str">
        <f>+VLOOKUP($E864,IGF_2018!$B$8:$Z$347,4,0)</f>
        <v>Bajo</v>
      </c>
    </row>
    <row r="865" spans="1:13" x14ac:dyDescent="0.3">
      <c r="A865" s="139">
        <f t="shared" si="793"/>
        <v>23</v>
      </c>
      <c r="B865" s="148">
        <f t="shared" si="795"/>
        <v>23</v>
      </c>
      <c r="D865" s="149" t="str">
        <f>+VLOOKUP($A865,mUNICIPIOS!$B$4:$F$343,2,0)</f>
        <v>El Progreso</v>
      </c>
      <c r="E865" s="149">
        <f>+VLOOKUP($A865,mUNICIPIOS!$B$4:$F$343,3,0)</f>
        <v>206</v>
      </c>
      <c r="F865" s="149" t="str">
        <f>+VLOOKUP($A865,mUNICIPIOS!$B$4:$F$343,4,0)</f>
        <v>Sansare</v>
      </c>
      <c r="G865" s="139" t="str">
        <f t="shared" ref="G865:K865" si="847">+G827</f>
        <v>05</v>
      </c>
      <c r="H865" t="str">
        <f t="shared" si="847"/>
        <v>IGF</v>
      </c>
      <c r="I865" t="str">
        <f t="shared" si="847"/>
        <v>Índice de Gestión Financiera</v>
      </c>
      <c r="J865" t="str">
        <f t="shared" si="847"/>
        <v>05-02</v>
      </c>
      <c r="K865" t="str">
        <f t="shared" si="847"/>
        <v xml:space="preserve">Ingresos propios por habitante -sin regalías- </v>
      </c>
      <c r="L865" s="150">
        <f>+VLOOKUP($E865,IGF_2018!$B$8:$Z$347,6,0)</f>
        <v>0.20222061042612943</v>
      </c>
      <c r="M865" s="142" t="str">
        <f>+VLOOKUP($E865,IGF_2018!$B$8:$Z$347,7,0)</f>
        <v>Medio bajo</v>
      </c>
    </row>
    <row r="866" spans="1:13" x14ac:dyDescent="0.3">
      <c r="A866" s="139">
        <f t="shared" si="793"/>
        <v>23</v>
      </c>
      <c r="B866" s="148">
        <f t="shared" si="795"/>
        <v>24</v>
      </c>
      <c r="D866" s="149" t="str">
        <f>+VLOOKUP($A866,mUNICIPIOS!$B$4:$F$343,2,0)</f>
        <v>El Progreso</v>
      </c>
      <c r="E866" s="149">
        <f>+VLOOKUP($A866,mUNICIPIOS!$B$4:$F$343,3,0)</f>
        <v>206</v>
      </c>
      <c r="F866" s="149" t="str">
        <f>+VLOOKUP($A866,mUNICIPIOS!$B$4:$F$343,4,0)</f>
        <v>Sansare</v>
      </c>
      <c r="G866" s="139" t="str">
        <f t="shared" ref="G866:K866" si="848">+G828</f>
        <v>05</v>
      </c>
      <c r="H866" t="str">
        <f t="shared" si="848"/>
        <v>IGF</v>
      </c>
      <c r="I866" t="str">
        <f t="shared" si="848"/>
        <v>Índice de Gestión Financiera</v>
      </c>
      <c r="J866" t="str">
        <f t="shared" si="848"/>
        <v>05-03</v>
      </c>
      <c r="K866" t="str">
        <f t="shared" si="848"/>
        <v>Ingresos del IUSI en relación a los ingresos propios -sin regalías-</v>
      </c>
      <c r="L866" s="150">
        <f>+VLOOKUP($E866,IGF_2018!$B$8:$Z$347,9,0)</f>
        <v>2.8399674203262192E-3</v>
      </c>
      <c r="M866" s="142" t="str">
        <f>+VLOOKUP($E866,IGF_2018!$B$8:$Z$347,10,0)</f>
        <v>Bajo</v>
      </c>
    </row>
    <row r="867" spans="1:13" x14ac:dyDescent="0.3">
      <c r="A867" s="139">
        <f t="shared" si="793"/>
        <v>23</v>
      </c>
      <c r="B867" s="148">
        <f t="shared" si="795"/>
        <v>25</v>
      </c>
      <c r="D867" s="149" t="str">
        <f>+VLOOKUP($A867,mUNICIPIOS!$B$4:$F$343,2,0)</f>
        <v>El Progreso</v>
      </c>
      <c r="E867" s="149">
        <f>+VLOOKUP($A867,mUNICIPIOS!$B$4:$F$343,3,0)</f>
        <v>206</v>
      </c>
      <c r="F867" s="149" t="str">
        <f>+VLOOKUP($A867,mUNICIPIOS!$B$4:$F$343,4,0)</f>
        <v>Sansare</v>
      </c>
      <c r="G867" s="139" t="str">
        <f t="shared" ref="G867:K867" si="849">+G829</f>
        <v>05</v>
      </c>
      <c r="H867" t="str">
        <f t="shared" si="849"/>
        <v>IGF</v>
      </c>
      <c r="I867" t="str">
        <f t="shared" si="849"/>
        <v>Índice de Gestión Financiera</v>
      </c>
      <c r="J867" t="str">
        <f t="shared" si="849"/>
        <v>05-04</v>
      </c>
      <c r="K867" t="str">
        <f t="shared" si="849"/>
        <v>Inversión anual en capital fijo por habitante</v>
      </c>
      <c r="L867" s="150">
        <f>+VLOOKUP($E867,IGF_2018!$B$8:$Z$347,12,0)</f>
        <v>0.18634464156282193</v>
      </c>
      <c r="M867" s="142" t="str">
        <f>+VLOOKUP($E867,IGF_2018!$B$8:$Z$347,13,0)</f>
        <v>Bajo</v>
      </c>
    </row>
    <row r="868" spans="1:13" x14ac:dyDescent="0.3">
      <c r="A868" s="139">
        <f t="shared" si="793"/>
        <v>23</v>
      </c>
      <c r="B868" s="148">
        <f t="shared" si="795"/>
        <v>26</v>
      </c>
      <c r="D868" s="149" t="str">
        <f>+VLOOKUP($A868,mUNICIPIOS!$B$4:$F$343,2,0)</f>
        <v>El Progreso</v>
      </c>
      <c r="E868" s="149">
        <f>+VLOOKUP($A868,mUNICIPIOS!$B$4:$F$343,3,0)</f>
        <v>206</v>
      </c>
      <c r="F868" s="149" t="str">
        <f>+VLOOKUP($A868,mUNICIPIOS!$B$4:$F$343,4,0)</f>
        <v>Sansare</v>
      </c>
      <c r="G868" s="139" t="str">
        <f t="shared" ref="G868:K868" si="850">+G830</f>
        <v>05</v>
      </c>
      <c r="H868" t="str">
        <f t="shared" si="850"/>
        <v>IGF</v>
      </c>
      <c r="I868" t="str">
        <f t="shared" si="850"/>
        <v>Índice de Gestión Financiera</v>
      </c>
      <c r="J868" t="str">
        <f t="shared" si="850"/>
        <v>05-05</v>
      </c>
      <c r="K868" t="str">
        <f t="shared" si="850"/>
        <v>Inversión anual en capital fijo con recursos percibidos por ingresos propios</v>
      </c>
      <c r="L868" s="150">
        <f>+VLOOKUP($E868,IGF_2018!$B$8:$Z$347,15,0)</f>
        <v>0</v>
      </c>
      <c r="M868" s="142" t="str">
        <f>+VLOOKUP($E868,IGF_2018!$B$8:$Z$347,16,0)</f>
        <v>Bajo</v>
      </c>
    </row>
    <row r="869" spans="1:13" x14ac:dyDescent="0.3">
      <c r="A869" s="139">
        <f t="shared" si="793"/>
        <v>23</v>
      </c>
      <c r="B869" s="148">
        <f t="shared" si="795"/>
        <v>27</v>
      </c>
      <c r="D869" s="149" t="str">
        <f>+VLOOKUP($A869,mUNICIPIOS!$B$4:$F$343,2,0)</f>
        <v>El Progreso</v>
      </c>
      <c r="E869" s="149">
        <f>+VLOOKUP($A869,mUNICIPIOS!$B$4:$F$343,3,0)</f>
        <v>206</v>
      </c>
      <c r="F869" s="149" t="str">
        <f>+VLOOKUP($A869,mUNICIPIOS!$B$4:$F$343,4,0)</f>
        <v>Sansare</v>
      </c>
      <c r="G869" s="139" t="str">
        <f t="shared" ref="G869:K869" si="851">+G831</f>
        <v>05</v>
      </c>
      <c r="H869" t="str">
        <f t="shared" si="851"/>
        <v>IGF</v>
      </c>
      <c r="I869" t="str">
        <f t="shared" si="851"/>
        <v>Índice de Gestión Financiera</v>
      </c>
      <c r="J869" t="str">
        <f t="shared" si="851"/>
        <v>05-06</v>
      </c>
      <c r="K869" t="str">
        <f t="shared" si="851"/>
        <v xml:space="preserve">Inversión anual en capital fijo con recursos percibidos por transferencias del Gobierno Central </v>
      </c>
      <c r="L869" s="150">
        <f>+VLOOKUP($E869,IGF_2018!$B$8:$Z$347,18,0)</f>
        <v>0.30331150195891421</v>
      </c>
      <c r="M869" s="142" t="str">
        <f>+VLOOKUP($E869,IGF_2018!$B$8:$Z$347,19,0)</f>
        <v>Medio bajo</v>
      </c>
    </row>
    <row r="870" spans="1:13" x14ac:dyDescent="0.3">
      <c r="A870" s="139">
        <f t="shared" si="793"/>
        <v>23</v>
      </c>
      <c r="B870" s="148">
        <f t="shared" si="795"/>
        <v>28</v>
      </c>
      <c r="D870" s="149" t="str">
        <f>+VLOOKUP($A870,mUNICIPIOS!$B$4:$F$343,2,0)</f>
        <v>El Progreso</v>
      </c>
      <c r="E870" s="149">
        <f>+VLOOKUP($A870,mUNICIPIOS!$B$4:$F$343,3,0)</f>
        <v>206</v>
      </c>
      <c r="F870" s="149" t="str">
        <f>+VLOOKUP($A870,mUNICIPIOS!$B$4:$F$343,4,0)</f>
        <v>Sansare</v>
      </c>
      <c r="G870" s="139" t="str">
        <f t="shared" ref="G870:K870" si="852">+G832</f>
        <v>05</v>
      </c>
      <c r="H870" t="str">
        <f t="shared" si="852"/>
        <v>IGF</v>
      </c>
      <c r="I870" t="str">
        <f t="shared" si="852"/>
        <v>Índice de Gestión Financiera</v>
      </c>
      <c r="J870" t="str">
        <f t="shared" si="852"/>
        <v>05-07</v>
      </c>
      <c r="K870" t="str">
        <f t="shared" si="852"/>
        <v>Financiamiento por endeudamiento municipal</v>
      </c>
      <c r="L870" s="150">
        <f>+VLOOKUP($E870,IGF_2018!$B$8:$Z$347,21,0)</f>
        <v>1</v>
      </c>
      <c r="M870" s="142" t="str">
        <f>+VLOOKUP($E870,IGF_2018!$B$8:$Z$347,22,0)</f>
        <v>Alto</v>
      </c>
    </row>
    <row r="871" spans="1:13" x14ac:dyDescent="0.3">
      <c r="A871" s="139">
        <f t="shared" si="793"/>
        <v>23</v>
      </c>
      <c r="B871" s="148">
        <f t="shared" si="795"/>
        <v>29</v>
      </c>
      <c r="D871" s="149" t="str">
        <f>+VLOOKUP($A871,mUNICIPIOS!$B$4:$F$343,2,0)</f>
        <v>El Progreso</v>
      </c>
      <c r="E871" s="149">
        <f>+VLOOKUP($A871,mUNICIPIOS!$B$4:$F$343,3,0)</f>
        <v>206</v>
      </c>
      <c r="F871" s="149" t="str">
        <f>+VLOOKUP($A871,mUNICIPIOS!$B$4:$F$343,4,0)</f>
        <v>Sansare</v>
      </c>
      <c r="G871" s="139" t="str">
        <f t="shared" ref="G871:K871" si="853">+G833</f>
        <v>05</v>
      </c>
      <c r="H871" t="str">
        <f t="shared" si="853"/>
        <v>IGF</v>
      </c>
      <c r="I871" t="str">
        <f t="shared" si="853"/>
        <v>Índice de Gestión Financiera</v>
      </c>
      <c r="J871" t="str">
        <f t="shared" si="853"/>
        <v>INDICE</v>
      </c>
      <c r="K871">
        <f t="shared" si="853"/>
        <v>0</v>
      </c>
      <c r="L871" s="150">
        <f>+VLOOKUP($E871,IGF_2018!$B$8:$Z$347,24,0)</f>
        <v>0.31832981238834634</v>
      </c>
      <c r="M871" s="142" t="str">
        <f>+VLOOKUP($E871,IGF_2018!$B$8:$Z$347,25,0)</f>
        <v>Medio bajo</v>
      </c>
    </row>
    <row r="872" spans="1:13" x14ac:dyDescent="0.3">
      <c r="A872" s="139">
        <f t="shared" si="793"/>
        <v>23</v>
      </c>
      <c r="B872" s="148">
        <f t="shared" si="795"/>
        <v>30</v>
      </c>
      <c r="D872" s="149" t="str">
        <f>+VLOOKUP($A872,mUNICIPIOS!$B$4:$F$343,2,0)</f>
        <v>El Progreso</v>
      </c>
      <c r="E872" s="149">
        <f>+VLOOKUP($A872,mUNICIPIOS!$B$4:$F$343,3,0)</f>
        <v>206</v>
      </c>
      <c r="F872" s="149" t="str">
        <f>+VLOOKUP($A872,mUNICIPIOS!$B$4:$F$343,4,0)</f>
        <v>Sansare</v>
      </c>
      <c r="G872" s="139" t="str">
        <f t="shared" ref="G872:K872" si="854">+G834</f>
        <v>06</v>
      </c>
      <c r="H872" t="str">
        <f t="shared" si="854"/>
        <v>IGE</v>
      </c>
      <c r="I872" t="str">
        <f t="shared" si="854"/>
        <v>Índice de Gestión Estratégica</v>
      </c>
      <c r="J872" t="str">
        <f t="shared" si="854"/>
        <v>06-01</v>
      </c>
      <c r="K872" t="str">
        <f t="shared" si="854"/>
        <v>Ejecución del Plan Operativo Anual  (POA)</v>
      </c>
      <c r="L872" s="150">
        <f>+VLOOKUP($E872,IGE_2018!$B$8:$Z$347,3,0)</f>
        <v>0.75930515248616837</v>
      </c>
      <c r="M872" s="142" t="str">
        <f>+VLOOKUP($E872,IGE_2018!$B$8:$Z$347,4,0)</f>
        <v>Medio alto</v>
      </c>
    </row>
    <row r="873" spans="1:13" x14ac:dyDescent="0.3">
      <c r="A873" s="139">
        <f t="shared" si="793"/>
        <v>23</v>
      </c>
      <c r="B873" s="148">
        <f t="shared" si="795"/>
        <v>31</v>
      </c>
      <c r="D873" s="149" t="str">
        <f>+VLOOKUP($A873,mUNICIPIOS!$B$4:$F$343,2,0)</f>
        <v>El Progreso</v>
      </c>
      <c r="E873" s="149">
        <f>+VLOOKUP($A873,mUNICIPIOS!$B$4:$F$343,3,0)</f>
        <v>206</v>
      </c>
      <c r="F873" s="149" t="str">
        <f>+VLOOKUP($A873,mUNICIPIOS!$B$4:$F$343,4,0)</f>
        <v>Sansare</v>
      </c>
      <c r="G873" s="139" t="str">
        <f t="shared" ref="G873:K873" si="855">+G835</f>
        <v>06</v>
      </c>
      <c r="H873" t="str">
        <f t="shared" si="855"/>
        <v>IGE</v>
      </c>
      <c r="I873" t="str">
        <f t="shared" si="855"/>
        <v>Índice de Gestión Estratégica</v>
      </c>
      <c r="J873" t="str">
        <f t="shared" si="855"/>
        <v>06-02</v>
      </c>
      <c r="K873" t="str">
        <f t="shared" si="855"/>
        <v>Relación Plan de Desarrollo Municipal y Ordenamiento Territorial (PDM-OT) - Plan Estratégico Institucional (PEI) - Plan Operativo Multianual (POM) - Plan Operativo Anual (POA)</v>
      </c>
      <c r="L873" s="150">
        <f>+VLOOKUP($E873,IGE_2018!$B$8:$Z$347,6,0)</f>
        <v>0.4434389140271493</v>
      </c>
      <c r="M873" s="142" t="str">
        <f>+VLOOKUP($E873,IGE_2018!$B$8:$Z$347,7,0)</f>
        <v>Medio</v>
      </c>
    </row>
    <row r="874" spans="1:13" x14ac:dyDescent="0.3">
      <c r="A874" s="139">
        <f t="shared" si="793"/>
        <v>23</v>
      </c>
      <c r="B874" s="148">
        <f t="shared" si="795"/>
        <v>32</v>
      </c>
      <c r="D874" s="149" t="str">
        <f>+VLOOKUP($A874,mUNICIPIOS!$B$4:$F$343,2,0)</f>
        <v>El Progreso</v>
      </c>
      <c r="E874" s="149">
        <f>+VLOOKUP($A874,mUNICIPIOS!$B$4:$F$343,3,0)</f>
        <v>206</v>
      </c>
      <c r="F874" s="149" t="str">
        <f>+VLOOKUP($A874,mUNICIPIOS!$B$4:$F$343,4,0)</f>
        <v>Sansare</v>
      </c>
      <c r="G874" s="139" t="str">
        <f t="shared" ref="G874:K874" si="856">+G836</f>
        <v>06</v>
      </c>
      <c r="H874" t="str">
        <f t="shared" si="856"/>
        <v>IGE</v>
      </c>
      <c r="I874" t="str">
        <f t="shared" si="856"/>
        <v>Índice de Gestión Estratégica</v>
      </c>
      <c r="J874" t="str">
        <f t="shared" si="856"/>
        <v>06-03</v>
      </c>
      <c r="K874" t="str">
        <f t="shared" si="856"/>
        <v>Presupuesto de egresos relacionado a competencias municipales que responden a prioridades nacionales de desarrollo.</v>
      </c>
      <c r="L874" s="150">
        <f>+VLOOKUP($E874,IGE_2018!$B$8:$Z$347,9,0)</f>
        <v>0.48256730423429678</v>
      </c>
      <c r="M874" s="142" t="str">
        <f>+VLOOKUP($E874,IGE_2018!$B$8:$Z$347,10,0)</f>
        <v>Medio</v>
      </c>
    </row>
    <row r="875" spans="1:13" x14ac:dyDescent="0.3">
      <c r="A875" s="139">
        <f t="shared" si="793"/>
        <v>23</v>
      </c>
      <c r="B875" s="148">
        <f t="shared" si="795"/>
        <v>33</v>
      </c>
      <c r="D875" s="149" t="str">
        <f>+VLOOKUP($A875,mUNICIPIOS!$B$4:$F$343,2,0)</f>
        <v>El Progreso</v>
      </c>
      <c r="E875" s="149">
        <f>+VLOOKUP($A875,mUNICIPIOS!$B$4:$F$343,3,0)</f>
        <v>206</v>
      </c>
      <c r="F875" s="149" t="str">
        <f>+VLOOKUP($A875,mUNICIPIOS!$B$4:$F$343,4,0)</f>
        <v>Sansare</v>
      </c>
      <c r="G875" s="139" t="str">
        <f t="shared" ref="G875:K875" si="857">+G837</f>
        <v>06</v>
      </c>
      <c r="H875" t="str">
        <f t="shared" si="857"/>
        <v>IGE</v>
      </c>
      <c r="I875" t="str">
        <f t="shared" si="857"/>
        <v>Índice de Gestión Estratégica</v>
      </c>
      <c r="J875" t="str">
        <f t="shared" si="857"/>
        <v>06-04</v>
      </c>
      <c r="K875" t="str">
        <f t="shared" si="857"/>
        <v>Institucionalización de la gestión ordenada del territorio</v>
      </c>
      <c r="L875" s="150">
        <f>+VLOOKUP($E875,IGE_2018!$B$8:$Z$347,12,0)</f>
        <v>0.1</v>
      </c>
      <c r="M875" s="142" t="str">
        <f>+VLOOKUP($E875,IGE_2018!$B$8:$Z$347,13,0)</f>
        <v>Bajo</v>
      </c>
    </row>
    <row r="876" spans="1:13" x14ac:dyDescent="0.3">
      <c r="A876" s="139">
        <f t="shared" si="793"/>
        <v>23</v>
      </c>
      <c r="B876" s="148">
        <f t="shared" si="795"/>
        <v>34</v>
      </c>
      <c r="D876" s="149" t="str">
        <f>+VLOOKUP($A876,mUNICIPIOS!$B$4:$F$343,2,0)</f>
        <v>El Progreso</v>
      </c>
      <c r="E876" s="149">
        <f>+VLOOKUP($A876,mUNICIPIOS!$B$4:$F$343,3,0)</f>
        <v>206</v>
      </c>
      <c r="F876" s="149" t="str">
        <f>+VLOOKUP($A876,mUNICIPIOS!$B$4:$F$343,4,0)</f>
        <v>Sansare</v>
      </c>
      <c r="G876" s="139" t="str">
        <f t="shared" ref="G876:K876" si="858">+G838</f>
        <v>06</v>
      </c>
      <c r="H876" t="str">
        <f t="shared" si="858"/>
        <v>IGE</v>
      </c>
      <c r="I876" t="str">
        <f t="shared" si="858"/>
        <v>Índice de Gestión Estratégica</v>
      </c>
      <c r="J876" t="str">
        <f t="shared" si="858"/>
        <v>06-05</v>
      </c>
      <c r="K876" t="str">
        <f t="shared" si="858"/>
        <v>Acciones para la gestión ordenada del territorio</v>
      </c>
      <c r="L876" s="150">
        <f>+VLOOKUP($E876,IGE_2018!$B$8:$Z$347,15,0)</f>
        <v>0</v>
      </c>
      <c r="M876" s="142" t="str">
        <f>+VLOOKUP($E876,IGE_2018!$B$8:$Z$347,16,0)</f>
        <v>Bajo</v>
      </c>
    </row>
    <row r="877" spans="1:13" x14ac:dyDescent="0.3">
      <c r="A877" s="139">
        <f t="shared" ref="A877:A940" si="859">+IF(B876=38,A876+1,A876)</f>
        <v>23</v>
      </c>
      <c r="B877" s="148">
        <f t="shared" si="795"/>
        <v>35</v>
      </c>
      <c r="D877" s="149" t="str">
        <f>+VLOOKUP($A877,mUNICIPIOS!$B$4:$F$343,2,0)</f>
        <v>El Progreso</v>
      </c>
      <c r="E877" s="149">
        <f>+VLOOKUP($A877,mUNICIPIOS!$B$4:$F$343,3,0)</f>
        <v>206</v>
      </c>
      <c r="F877" s="149" t="str">
        <f>+VLOOKUP($A877,mUNICIPIOS!$B$4:$F$343,4,0)</f>
        <v>Sansare</v>
      </c>
      <c r="G877" s="139" t="str">
        <f t="shared" ref="G877:K877" si="860">+G839</f>
        <v>06</v>
      </c>
      <c r="H877" t="str">
        <f t="shared" si="860"/>
        <v>IGE</v>
      </c>
      <c r="I877" t="str">
        <f t="shared" si="860"/>
        <v>Índice de Gestión Estratégica</v>
      </c>
      <c r="J877" t="str">
        <f t="shared" si="860"/>
        <v>06-06</v>
      </c>
      <c r="K877" t="str">
        <f t="shared" si="860"/>
        <v>Gestión de riesgo en la formulación de proyectos derivados de la planificación operativa anual</v>
      </c>
      <c r="L877" s="150">
        <f>+VLOOKUP($E877,IGE_2018!$B$8:$Z$347,18,0)</f>
        <v>0</v>
      </c>
      <c r="M877" s="142" t="str">
        <f>+VLOOKUP($E877,IGE_2018!$B$8:$Z$347,19,0)</f>
        <v>Bajo</v>
      </c>
    </row>
    <row r="878" spans="1:13" x14ac:dyDescent="0.3">
      <c r="A878" s="139">
        <f t="shared" si="859"/>
        <v>23</v>
      </c>
      <c r="B878" s="148">
        <f t="shared" ref="B878:B941" si="861">+B840</f>
        <v>36</v>
      </c>
      <c r="D878" s="149" t="str">
        <f>+VLOOKUP($A878,mUNICIPIOS!$B$4:$F$343,2,0)</f>
        <v>El Progreso</v>
      </c>
      <c r="E878" s="149">
        <f>+VLOOKUP($A878,mUNICIPIOS!$B$4:$F$343,3,0)</f>
        <v>206</v>
      </c>
      <c r="F878" s="149" t="str">
        <f>+VLOOKUP($A878,mUNICIPIOS!$B$4:$F$343,4,0)</f>
        <v>Sansare</v>
      </c>
      <c r="G878" s="139" t="str">
        <f t="shared" ref="G878:K878" si="862">+G840</f>
        <v>06</v>
      </c>
      <c r="H878" t="str">
        <f t="shared" si="862"/>
        <v>IGE</v>
      </c>
      <c r="I878" t="str">
        <f t="shared" si="862"/>
        <v>Índice de Gestión Estratégica</v>
      </c>
      <c r="J878" t="str">
        <f t="shared" si="862"/>
        <v>06-07</v>
      </c>
      <c r="K878" t="str">
        <f t="shared" si="862"/>
        <v>Ingresos por servicios ambientales en relación a los ingresos propios sin regalías</v>
      </c>
      <c r="L878" s="150">
        <f>+VLOOKUP($E878,IGE_2018!$B$8:$Z$347,21,0)</f>
        <v>0.13181634771896181</v>
      </c>
      <c r="M878" s="142" t="str">
        <f>+VLOOKUP($E878,IGE_2018!$B$8:$Z$347,22,0)</f>
        <v>Bajo</v>
      </c>
    </row>
    <row r="879" spans="1:13" x14ac:dyDescent="0.3">
      <c r="A879" s="139">
        <f t="shared" si="859"/>
        <v>23</v>
      </c>
      <c r="B879" s="148">
        <f t="shared" si="861"/>
        <v>37</v>
      </c>
      <c r="D879" s="149" t="str">
        <f>+VLOOKUP($A879,mUNICIPIOS!$B$4:$F$343,2,0)</f>
        <v>El Progreso</v>
      </c>
      <c r="E879" s="149">
        <f>+VLOOKUP($A879,mUNICIPIOS!$B$4:$F$343,3,0)</f>
        <v>206</v>
      </c>
      <c r="F879" s="149" t="str">
        <f>+VLOOKUP($A879,mUNICIPIOS!$B$4:$F$343,4,0)</f>
        <v>Sansare</v>
      </c>
      <c r="G879" s="139" t="str">
        <f t="shared" ref="G879:K879" si="863">+G841</f>
        <v>06</v>
      </c>
      <c r="H879" t="str">
        <f t="shared" si="863"/>
        <v>IGE</v>
      </c>
      <c r="I879" t="str">
        <f t="shared" si="863"/>
        <v>Índice de Gestión Estratégica</v>
      </c>
      <c r="J879" t="str">
        <f t="shared" si="863"/>
        <v>INDICE</v>
      </c>
      <c r="K879">
        <f t="shared" si="863"/>
        <v>0</v>
      </c>
      <c r="L879" s="150">
        <f>+VLOOKUP($E879,IGE_2018!$B$8:$Z$347,24,0)</f>
        <v>0.324235070807468</v>
      </c>
      <c r="M879" s="142" t="str">
        <f>+VLOOKUP($E879,IGE_2018!$B$8:$Z$347,25,0)</f>
        <v>Medio bajo</v>
      </c>
    </row>
    <row r="880" spans="1:13" x14ac:dyDescent="0.3">
      <c r="A880" s="139">
        <f t="shared" si="859"/>
        <v>23</v>
      </c>
      <c r="B880" s="148">
        <f t="shared" si="861"/>
        <v>38</v>
      </c>
      <c r="D880" s="149" t="str">
        <f>+VLOOKUP($A880,mUNICIPIOS!$B$4:$F$343,2,0)</f>
        <v>El Progreso</v>
      </c>
      <c r="E880" s="149">
        <f>+VLOOKUP($A880,mUNICIPIOS!$B$4:$F$343,3,0)</f>
        <v>206</v>
      </c>
      <c r="F880" s="149" t="str">
        <f>+VLOOKUP($A880,mUNICIPIOS!$B$4:$F$343,4,0)</f>
        <v>Sansare</v>
      </c>
      <c r="G880" s="139" t="str">
        <f t="shared" ref="G880:K880" si="864">+G842</f>
        <v>RANKING</v>
      </c>
      <c r="H880" t="str">
        <f t="shared" si="864"/>
        <v>RGM</v>
      </c>
      <c r="I880" t="str">
        <f t="shared" si="864"/>
        <v>Ranking de la Gestión Municipal 2018</v>
      </c>
      <c r="J880" t="str">
        <f t="shared" si="864"/>
        <v>RANKING</v>
      </c>
      <c r="K880">
        <f t="shared" si="864"/>
        <v>0</v>
      </c>
      <c r="L880" s="151">
        <f>+VLOOKUP($E880,Resultados_generales!$C$8:$AE$347,27,0)</f>
        <v>0.42689985018075283</v>
      </c>
      <c r="M880" t="str">
        <f>+VLOOKUP($E880,Resultados_generales!$C$8:$AE$347,28,0)</f>
        <v>Medio</v>
      </c>
    </row>
    <row r="881" spans="1:13" x14ac:dyDescent="0.3">
      <c r="A881" s="139">
        <f t="shared" si="859"/>
        <v>24</v>
      </c>
      <c r="B881" s="148">
        <f t="shared" si="861"/>
        <v>1</v>
      </c>
      <c r="D881" s="149" t="str">
        <f>+VLOOKUP($A881,mUNICIPIOS!$B$4:$F$343,2,0)</f>
        <v>El Progreso</v>
      </c>
      <c r="E881" s="149">
        <f>+VLOOKUP($A881,mUNICIPIOS!$B$4:$F$343,3,0)</f>
        <v>207</v>
      </c>
      <c r="F881" s="149" t="str">
        <f>+VLOOKUP($A881,mUNICIPIOS!$B$4:$F$343,4,0)</f>
        <v>Sanarate</v>
      </c>
      <c r="G881" s="139" t="str">
        <f t="shared" ref="G881:K881" si="865">+G843</f>
        <v>01</v>
      </c>
      <c r="H881" t="str">
        <f t="shared" si="865"/>
        <v>IPC</v>
      </c>
      <c r="I881" t="str">
        <f t="shared" si="865"/>
        <v>Índice de Participación Ciudadana</v>
      </c>
      <c r="J881" t="str">
        <f t="shared" si="865"/>
        <v>01-01</v>
      </c>
      <c r="K881" t="str">
        <f t="shared" si="865"/>
        <v>Número de reuniones del COMUDE en el año de la medición.</v>
      </c>
      <c r="L881" s="150">
        <f>+VLOOKUP($E881,IPC_2018!$B$8:$T$347,3,0)</f>
        <v>0</v>
      </c>
      <c r="M881" s="142" t="str">
        <f>+VLOOKUP($E881,IPC_2018!$B$8:$T$347,4,0)</f>
        <v>Bajo</v>
      </c>
    </row>
    <row r="882" spans="1:13" x14ac:dyDescent="0.3">
      <c r="A882" s="139">
        <f t="shared" si="859"/>
        <v>24</v>
      </c>
      <c r="B882" s="148">
        <f t="shared" si="861"/>
        <v>2</v>
      </c>
      <c r="D882" s="149" t="str">
        <f>+VLOOKUP($A882,mUNICIPIOS!$B$4:$F$343,2,0)</f>
        <v>El Progreso</v>
      </c>
      <c r="E882" s="149">
        <f>+VLOOKUP($A882,mUNICIPIOS!$B$4:$F$343,3,0)</f>
        <v>207</v>
      </c>
      <c r="F882" s="149" t="str">
        <f>+VLOOKUP($A882,mUNICIPIOS!$B$4:$F$343,4,0)</f>
        <v>Sanarate</v>
      </c>
      <c r="G882" s="139" t="str">
        <f t="shared" ref="G882:K882" si="866">+G844</f>
        <v>01</v>
      </c>
      <c r="H882" t="str">
        <f t="shared" si="866"/>
        <v>IPC</v>
      </c>
      <c r="I882" t="str">
        <f t="shared" si="866"/>
        <v>Índice de Participación Ciudadana</v>
      </c>
      <c r="J882" t="str">
        <f t="shared" si="866"/>
        <v>01-02</v>
      </c>
      <c r="K882" t="str">
        <f t="shared" si="866"/>
        <v>Participación de Alcaldes, Concejales y Síndicos determinados o designados en el COMUDE</v>
      </c>
      <c r="L882" s="150">
        <f>+VLOOKUP($E882,IPC_2018!$B$8:$T$347,6,0)</f>
        <v>0</v>
      </c>
      <c r="M882" s="142" t="str">
        <f>+VLOOKUP($E882,IPC_2018!$B$8:$T$347,7,0)</f>
        <v>Bajo</v>
      </c>
    </row>
    <row r="883" spans="1:13" x14ac:dyDescent="0.3">
      <c r="A883" s="139">
        <f t="shared" si="859"/>
        <v>24</v>
      </c>
      <c r="B883" s="148">
        <f t="shared" si="861"/>
        <v>3</v>
      </c>
      <c r="D883" s="149" t="str">
        <f>+VLOOKUP($A883,mUNICIPIOS!$B$4:$F$343,2,0)</f>
        <v>El Progreso</v>
      </c>
      <c r="E883" s="149">
        <f>+VLOOKUP($A883,mUNICIPIOS!$B$4:$F$343,3,0)</f>
        <v>207</v>
      </c>
      <c r="F883" s="149" t="str">
        <f>+VLOOKUP($A883,mUNICIPIOS!$B$4:$F$343,4,0)</f>
        <v>Sanarate</v>
      </c>
      <c r="G883" s="139" t="str">
        <f t="shared" ref="G883:K883" si="867">+G845</f>
        <v>01</v>
      </c>
      <c r="H883" t="str">
        <f t="shared" si="867"/>
        <v>IPC</v>
      </c>
      <c r="I883" t="str">
        <f t="shared" si="867"/>
        <v>Índice de Participación Ciudadana</v>
      </c>
      <c r="J883" t="str">
        <f t="shared" si="867"/>
        <v>01-03</v>
      </c>
      <c r="K883" t="str">
        <f t="shared" si="867"/>
        <v>Participación  de organizaciones de jóvenes, mujeres, pueblos mayas, xincas, garífunas, y otras organizaciones en el Comude</v>
      </c>
      <c r="L883" s="150">
        <f>+VLOOKUP($E883,IPC_2018!$B$8:$T$347,9,0)</f>
        <v>0</v>
      </c>
      <c r="M883" s="142" t="str">
        <f>+VLOOKUP($E883,IPC_2018!$B$8:$T$347,10,0)</f>
        <v>Bajo</v>
      </c>
    </row>
    <row r="884" spans="1:13" x14ac:dyDescent="0.3">
      <c r="A884" s="139">
        <f t="shared" si="859"/>
        <v>24</v>
      </c>
      <c r="B884" s="148">
        <f t="shared" si="861"/>
        <v>4</v>
      </c>
      <c r="D884" s="149" t="str">
        <f>+VLOOKUP($A884,mUNICIPIOS!$B$4:$F$343,2,0)</f>
        <v>El Progreso</v>
      </c>
      <c r="E884" s="149">
        <f>+VLOOKUP($A884,mUNICIPIOS!$B$4:$F$343,3,0)</f>
        <v>207</v>
      </c>
      <c r="F884" s="149" t="str">
        <f>+VLOOKUP($A884,mUNICIPIOS!$B$4:$F$343,4,0)</f>
        <v>Sanarate</v>
      </c>
      <c r="G884" s="139" t="str">
        <f t="shared" ref="G884:K884" si="868">+G846</f>
        <v>01</v>
      </c>
      <c r="H884" t="str">
        <f t="shared" si="868"/>
        <v>IPC</v>
      </c>
      <c r="I884" t="str">
        <f t="shared" si="868"/>
        <v>Índice de Participación Ciudadana</v>
      </c>
      <c r="J884" t="str">
        <f t="shared" si="868"/>
        <v>01-04</v>
      </c>
      <c r="K884" t="str">
        <f t="shared" si="868"/>
        <v>Representatividad territorial del Comude.</v>
      </c>
      <c r="L884" s="150">
        <f>+VLOOKUP($E884,IPC_2018!$B$8:$T$347,12,0)</f>
        <v>0</v>
      </c>
      <c r="M884" s="142" t="str">
        <f>+VLOOKUP($E884,IPC_2018!$B$8:$T$347,13,0)</f>
        <v>Bajo</v>
      </c>
    </row>
    <row r="885" spans="1:13" x14ac:dyDescent="0.3">
      <c r="A885" s="139">
        <f t="shared" si="859"/>
        <v>24</v>
      </c>
      <c r="B885" s="148">
        <f t="shared" si="861"/>
        <v>5</v>
      </c>
      <c r="D885" s="149" t="str">
        <f>+VLOOKUP($A885,mUNICIPIOS!$B$4:$F$343,2,0)</f>
        <v>El Progreso</v>
      </c>
      <c r="E885" s="149">
        <f>+VLOOKUP($A885,mUNICIPIOS!$B$4:$F$343,3,0)</f>
        <v>207</v>
      </c>
      <c r="F885" s="149" t="str">
        <f>+VLOOKUP($A885,mUNICIPIOS!$B$4:$F$343,4,0)</f>
        <v>Sanarate</v>
      </c>
      <c r="G885" s="139" t="str">
        <f t="shared" ref="G885:K885" si="869">+G847</f>
        <v>01</v>
      </c>
      <c r="H885" t="str">
        <f t="shared" si="869"/>
        <v>IPC</v>
      </c>
      <c r="I885" t="str">
        <f t="shared" si="869"/>
        <v>Índice de Participación Ciudadana</v>
      </c>
      <c r="J885" t="str">
        <f t="shared" si="869"/>
        <v>01-05</v>
      </c>
      <c r="K885" t="str">
        <f t="shared" si="869"/>
        <v>Funcionamiento del Comude</v>
      </c>
      <c r="L885" s="150">
        <f>+VLOOKUP($E885,IPC_2018!$B$8:$T$347,15,0)</f>
        <v>0</v>
      </c>
      <c r="M885" s="142" t="str">
        <f>+VLOOKUP($E885,IPC_2018!$B$8:$T$347,16,0)</f>
        <v>Bajo</v>
      </c>
    </row>
    <row r="886" spans="1:13" x14ac:dyDescent="0.3">
      <c r="A886" s="139">
        <f t="shared" si="859"/>
        <v>24</v>
      </c>
      <c r="B886" s="148">
        <f t="shared" si="861"/>
        <v>6</v>
      </c>
      <c r="D886" s="149" t="str">
        <f>+VLOOKUP($A886,mUNICIPIOS!$B$4:$F$343,2,0)</f>
        <v>El Progreso</v>
      </c>
      <c r="E886" s="149">
        <f>+VLOOKUP($A886,mUNICIPIOS!$B$4:$F$343,3,0)</f>
        <v>207</v>
      </c>
      <c r="F886" s="149" t="str">
        <f>+VLOOKUP($A886,mUNICIPIOS!$B$4:$F$343,4,0)</f>
        <v>Sanarate</v>
      </c>
      <c r="G886" s="139" t="str">
        <f t="shared" ref="G886:K886" si="870">+G848</f>
        <v>01</v>
      </c>
      <c r="H886" t="str">
        <f t="shared" si="870"/>
        <v>IPC</v>
      </c>
      <c r="I886" t="str">
        <f t="shared" si="870"/>
        <v>Índice de Participación Ciudadana</v>
      </c>
      <c r="J886" t="str">
        <f t="shared" si="870"/>
        <v>INDICE</v>
      </c>
      <c r="K886">
        <f t="shared" si="870"/>
        <v>0</v>
      </c>
      <c r="L886" s="150">
        <f>+VLOOKUP($E886,IPC_2018!$B$8:$T$347,18,0)</f>
        <v>0</v>
      </c>
      <c r="M886" s="142" t="str">
        <f>+VLOOKUP($E886,IPC_2018!$B$8:$T$347,19,0)</f>
        <v>Bajo</v>
      </c>
    </row>
    <row r="887" spans="1:13" x14ac:dyDescent="0.3">
      <c r="A887" s="139">
        <f t="shared" si="859"/>
        <v>24</v>
      </c>
      <c r="B887" s="148">
        <f t="shared" si="861"/>
        <v>7</v>
      </c>
      <c r="D887" s="149" t="str">
        <f>+VLOOKUP($A887,mUNICIPIOS!$B$4:$F$343,2,0)</f>
        <v>El Progreso</v>
      </c>
      <c r="E887" s="149">
        <f>+VLOOKUP($A887,mUNICIPIOS!$B$4:$F$343,3,0)</f>
        <v>207</v>
      </c>
      <c r="F887" s="149" t="str">
        <f>+VLOOKUP($A887,mUNICIPIOS!$B$4:$F$343,4,0)</f>
        <v>Sanarate</v>
      </c>
      <c r="G887" s="139" t="str">
        <f t="shared" ref="G887:K887" si="871">+G849</f>
        <v>02</v>
      </c>
      <c r="H887" t="str">
        <f t="shared" si="871"/>
        <v>IIC</v>
      </c>
      <c r="I887" t="str">
        <f t="shared" si="871"/>
        <v>Índice de Información a la Ciudadanía</v>
      </c>
      <c r="J887" t="str">
        <f t="shared" si="871"/>
        <v>02-01</v>
      </c>
      <c r="K887" t="str">
        <f t="shared" si="871"/>
        <v>Rendición de cuentas cuatrimestral y anual al Comude enfocadas en resultados.</v>
      </c>
      <c r="L887" s="150">
        <f>+VLOOKUP($E887,IIC_2018!$B$8:$Q$347,3,0)</f>
        <v>0.4</v>
      </c>
      <c r="M887" s="142" t="str">
        <f>+VLOOKUP($E887,IIC_2018!$B$8:$Q$347,4,0)</f>
        <v>Medio bajo</v>
      </c>
    </row>
    <row r="888" spans="1:13" x14ac:dyDescent="0.3">
      <c r="A888" s="139">
        <f t="shared" si="859"/>
        <v>24</v>
      </c>
      <c r="B888" s="148">
        <f t="shared" si="861"/>
        <v>8</v>
      </c>
      <c r="D888" s="149" t="str">
        <f>+VLOOKUP($A888,mUNICIPIOS!$B$4:$F$343,2,0)</f>
        <v>El Progreso</v>
      </c>
      <c r="E888" s="149">
        <f>+VLOOKUP($A888,mUNICIPIOS!$B$4:$F$343,3,0)</f>
        <v>207</v>
      </c>
      <c r="F888" s="149" t="str">
        <f>+VLOOKUP($A888,mUNICIPIOS!$B$4:$F$343,4,0)</f>
        <v>Sanarate</v>
      </c>
      <c r="G888" s="139" t="str">
        <f t="shared" ref="G888:K888" si="872">+G850</f>
        <v>02</v>
      </c>
      <c r="H888" t="str">
        <f t="shared" si="872"/>
        <v>IIC</v>
      </c>
      <c r="I888" t="str">
        <f t="shared" si="872"/>
        <v>Índice de Información a la Ciudadanía</v>
      </c>
      <c r="J888" t="str">
        <f t="shared" si="872"/>
        <v>02-02</v>
      </c>
      <c r="K888" t="str">
        <f t="shared" si="872"/>
        <v>Información presupuestaria y otra información brindada a la ciudadanía disponible en medios locales de comunicación.</v>
      </c>
      <c r="L888" s="150">
        <f>+VLOOKUP($E888,IIC_2018!$B$8:$Q$347,6,0)</f>
        <v>0</v>
      </c>
      <c r="M888" s="142" t="str">
        <f>+VLOOKUP($E888,IIC_2018!$B$8:$Q$347,7,0)</f>
        <v>Bajo</v>
      </c>
    </row>
    <row r="889" spans="1:13" x14ac:dyDescent="0.3">
      <c r="A889" s="139">
        <f t="shared" si="859"/>
        <v>24</v>
      </c>
      <c r="B889" s="148">
        <f t="shared" si="861"/>
        <v>9</v>
      </c>
      <c r="D889" s="149" t="str">
        <f>+VLOOKUP($A889,mUNICIPIOS!$B$4:$F$343,2,0)</f>
        <v>El Progreso</v>
      </c>
      <c r="E889" s="149">
        <f>+VLOOKUP($A889,mUNICIPIOS!$B$4:$F$343,3,0)</f>
        <v>207</v>
      </c>
      <c r="F889" s="149" t="str">
        <f>+VLOOKUP($A889,mUNICIPIOS!$B$4:$F$343,4,0)</f>
        <v>Sanarate</v>
      </c>
      <c r="G889" s="139" t="str">
        <f t="shared" ref="G889:K889" si="873">+G851</f>
        <v>02</v>
      </c>
      <c r="H889" t="str">
        <f t="shared" si="873"/>
        <v>IIC</v>
      </c>
      <c r="I889" t="str">
        <f t="shared" si="873"/>
        <v>Índice de Información a la Ciudadanía</v>
      </c>
      <c r="J889" t="str">
        <f t="shared" si="873"/>
        <v>02-03</v>
      </c>
      <c r="K889" t="str">
        <f t="shared" si="873"/>
        <v>Información pública de oficio actualizada y disponible de acuerdo a la LAIP y uso de internet.</v>
      </c>
      <c r="L889" s="150">
        <f>+VLOOKUP($E889,IIC_2018!$B$8:$Q$347,9,0)</f>
        <v>0.64</v>
      </c>
      <c r="M889" s="142" t="str">
        <f>+VLOOKUP($E889,IIC_2018!$B$8:$Q$347,10,0)</f>
        <v>Medio alto</v>
      </c>
    </row>
    <row r="890" spans="1:13" x14ac:dyDescent="0.3">
      <c r="A890" s="139">
        <f t="shared" si="859"/>
        <v>24</v>
      </c>
      <c r="B890" s="148">
        <f t="shared" si="861"/>
        <v>10</v>
      </c>
      <c r="D890" s="149" t="str">
        <f>+VLOOKUP($A890,mUNICIPIOS!$B$4:$F$343,2,0)</f>
        <v>El Progreso</v>
      </c>
      <c r="E890" s="149">
        <f>+VLOOKUP($A890,mUNICIPIOS!$B$4:$F$343,3,0)</f>
        <v>207</v>
      </c>
      <c r="F890" s="149" t="str">
        <f>+VLOOKUP($A890,mUNICIPIOS!$B$4:$F$343,4,0)</f>
        <v>Sanarate</v>
      </c>
      <c r="G890" s="139" t="str">
        <f t="shared" ref="G890:K890" si="874">+G852</f>
        <v>02</v>
      </c>
      <c r="H890" t="str">
        <f t="shared" si="874"/>
        <v>IIC</v>
      </c>
      <c r="I890" t="str">
        <f t="shared" si="874"/>
        <v>Índice de Información a la Ciudadanía</v>
      </c>
      <c r="J890" t="str">
        <f t="shared" si="874"/>
        <v>02-04</v>
      </c>
      <c r="K890" t="str">
        <f t="shared" si="874"/>
        <v>Relación del monto contratado por medio de Guate compras con el total del presupuesto de egresos vigente.</v>
      </c>
      <c r="L890" s="150">
        <f>+VLOOKUP($E890,IIC_2018!$B$8:$Q$347,12,0)</f>
        <v>0.28694191144545628</v>
      </c>
      <c r="M890" s="142" t="str">
        <f>+VLOOKUP($E890,IIC_2018!$B$8:$Q$347,13,0)</f>
        <v>Medio bajo</v>
      </c>
    </row>
    <row r="891" spans="1:13" x14ac:dyDescent="0.3">
      <c r="A891" s="139">
        <f t="shared" si="859"/>
        <v>24</v>
      </c>
      <c r="B891" s="148">
        <f t="shared" si="861"/>
        <v>11</v>
      </c>
      <c r="D891" s="149" t="str">
        <f>+VLOOKUP($A891,mUNICIPIOS!$B$4:$F$343,2,0)</f>
        <v>El Progreso</v>
      </c>
      <c r="E891" s="149">
        <f>+VLOOKUP($A891,mUNICIPIOS!$B$4:$F$343,3,0)</f>
        <v>207</v>
      </c>
      <c r="F891" s="149" t="str">
        <f>+VLOOKUP($A891,mUNICIPIOS!$B$4:$F$343,4,0)</f>
        <v>Sanarate</v>
      </c>
      <c r="G891" s="139" t="str">
        <f t="shared" ref="G891:K891" si="875">+G853</f>
        <v>02</v>
      </c>
      <c r="H891" t="str">
        <f t="shared" si="875"/>
        <v>IIC</v>
      </c>
      <c r="I891" t="str">
        <f t="shared" si="875"/>
        <v>Índice de Información a la Ciudadanía</v>
      </c>
      <c r="J891" t="str">
        <f t="shared" si="875"/>
        <v>INDICE</v>
      </c>
      <c r="K891">
        <f t="shared" si="875"/>
        <v>0</v>
      </c>
      <c r="L891" s="150">
        <f>+VLOOKUP($E891,IIC_2018!$B$8:$Q$347,15,0)</f>
        <v>0.33173547786136409</v>
      </c>
      <c r="M891" s="142" t="str">
        <f>+VLOOKUP($E891,IIC_2018!$B$8:$Q$347,16,0)</f>
        <v>Medio bajo</v>
      </c>
    </row>
    <row r="892" spans="1:13" x14ac:dyDescent="0.3">
      <c r="A892" s="139">
        <f t="shared" si="859"/>
        <v>24</v>
      </c>
      <c r="B892" s="148">
        <f t="shared" si="861"/>
        <v>12</v>
      </c>
      <c r="D892" s="149" t="str">
        <f>+VLOOKUP($A892,mUNICIPIOS!$B$4:$F$343,2,0)</f>
        <v>El Progreso</v>
      </c>
      <c r="E892" s="149">
        <f>+VLOOKUP($A892,mUNICIPIOS!$B$4:$F$343,3,0)</f>
        <v>207</v>
      </c>
      <c r="F892" s="149" t="str">
        <f>+VLOOKUP($A892,mUNICIPIOS!$B$4:$F$343,4,0)</f>
        <v>Sanarate</v>
      </c>
      <c r="G892" s="139" t="str">
        <f t="shared" ref="G892:K892" si="876">+G854</f>
        <v>03</v>
      </c>
      <c r="H892" t="str">
        <f t="shared" si="876"/>
        <v>ISP</v>
      </c>
      <c r="I892" t="str">
        <f t="shared" si="876"/>
        <v>Índice de Servicios Públicos</v>
      </c>
      <c r="J892" t="str">
        <f t="shared" si="876"/>
        <v>03-01</v>
      </c>
      <c r="K892" t="str">
        <f t="shared" si="876"/>
        <v>Cobertura del servicio público de agua</v>
      </c>
      <c r="L892" s="150">
        <f>+VLOOKUP($E892,ISP_2018!$B$8:$T$347,3,0)</f>
        <v>0.76834144645340752</v>
      </c>
      <c r="M892" s="142" t="str">
        <f>+VLOOKUP($E892,ISP_2018!$B$8:$T$347,4,0)</f>
        <v>Medio alto</v>
      </c>
    </row>
    <row r="893" spans="1:13" x14ac:dyDescent="0.3">
      <c r="A893" s="139">
        <f t="shared" si="859"/>
        <v>24</v>
      </c>
      <c r="B893" s="148">
        <f t="shared" si="861"/>
        <v>13</v>
      </c>
      <c r="D893" s="149" t="str">
        <f>+VLOOKUP($A893,mUNICIPIOS!$B$4:$F$343,2,0)</f>
        <v>El Progreso</v>
      </c>
      <c r="E893" s="149">
        <f>+VLOOKUP($A893,mUNICIPIOS!$B$4:$F$343,3,0)</f>
        <v>207</v>
      </c>
      <c r="F893" s="149" t="str">
        <f>+VLOOKUP($A893,mUNICIPIOS!$B$4:$F$343,4,0)</f>
        <v>Sanarate</v>
      </c>
      <c r="G893" s="139" t="str">
        <f t="shared" ref="G893:K893" si="877">+G855</f>
        <v>03</v>
      </c>
      <c r="H893" t="str">
        <f t="shared" si="877"/>
        <v>ISP</v>
      </c>
      <c r="I893" t="str">
        <f t="shared" si="877"/>
        <v>Índice de Servicios Públicos</v>
      </c>
      <c r="J893" t="str">
        <f t="shared" si="877"/>
        <v>03-02</v>
      </c>
      <c r="K893" t="str">
        <f t="shared" si="877"/>
        <v>Control de la calidad del servicio público de agua</v>
      </c>
      <c r="L893" s="150">
        <f>+VLOOKUP($E893,ISP_2018!$B$8:$T$347,6,0)</f>
        <v>0.46666666666666667</v>
      </c>
      <c r="M893" s="142" t="str">
        <f>+VLOOKUP($E893,ISP_2018!$B$8:$T$347,7,0)</f>
        <v>Medio</v>
      </c>
    </row>
    <row r="894" spans="1:13" x14ac:dyDescent="0.3">
      <c r="A894" s="139">
        <f t="shared" si="859"/>
        <v>24</v>
      </c>
      <c r="B894" s="148">
        <f t="shared" si="861"/>
        <v>14</v>
      </c>
      <c r="D894" s="149" t="str">
        <f>+VLOOKUP($A894,mUNICIPIOS!$B$4:$F$343,2,0)</f>
        <v>El Progreso</v>
      </c>
      <c r="E894" s="149">
        <f>+VLOOKUP($A894,mUNICIPIOS!$B$4:$F$343,3,0)</f>
        <v>207</v>
      </c>
      <c r="F894" s="149" t="str">
        <f>+VLOOKUP($A894,mUNICIPIOS!$B$4:$F$343,4,0)</f>
        <v>Sanarate</v>
      </c>
      <c r="G894" s="139" t="str">
        <f t="shared" ref="G894:K894" si="878">+G856</f>
        <v>03</v>
      </c>
      <c r="H894" t="str">
        <f t="shared" si="878"/>
        <v>ISP</v>
      </c>
      <c r="I894" t="str">
        <f t="shared" si="878"/>
        <v>Índice de Servicios Públicos</v>
      </c>
      <c r="J894" t="str">
        <f t="shared" si="878"/>
        <v>03-03</v>
      </c>
      <c r="K894" t="str">
        <f t="shared" si="878"/>
        <v>Disposición  y tratamiento  de aguas residuales</v>
      </c>
      <c r="L894" s="150">
        <f>+VLOOKUP($E894,ISP_2018!$B$8:$T$347,9,0)</f>
        <v>0.12811181234925151</v>
      </c>
      <c r="M894" s="142" t="str">
        <f>+VLOOKUP($E894,ISP_2018!$B$8:$T$347,10,0)</f>
        <v>Bajo</v>
      </c>
    </row>
    <row r="895" spans="1:13" x14ac:dyDescent="0.3">
      <c r="A895" s="139">
        <f t="shared" si="859"/>
        <v>24</v>
      </c>
      <c r="B895" s="148">
        <f t="shared" si="861"/>
        <v>15</v>
      </c>
      <c r="D895" s="149" t="str">
        <f>+VLOOKUP($A895,mUNICIPIOS!$B$4:$F$343,2,0)</f>
        <v>El Progreso</v>
      </c>
      <c r="E895" s="149">
        <f>+VLOOKUP($A895,mUNICIPIOS!$B$4:$F$343,3,0)</f>
        <v>207</v>
      </c>
      <c r="F895" s="149" t="str">
        <f>+VLOOKUP($A895,mUNICIPIOS!$B$4:$F$343,4,0)</f>
        <v>Sanarate</v>
      </c>
      <c r="G895" s="139" t="str">
        <f t="shared" ref="G895:K895" si="879">+G857</f>
        <v>03</v>
      </c>
      <c r="H895" t="str">
        <f t="shared" si="879"/>
        <v>ISP</v>
      </c>
      <c r="I895" t="str">
        <f t="shared" si="879"/>
        <v>Índice de Servicios Públicos</v>
      </c>
      <c r="J895" t="str">
        <f t="shared" si="879"/>
        <v>03-04</v>
      </c>
      <c r="K895" t="str">
        <f t="shared" si="879"/>
        <v>Gestión y manejo de los residuos y desechos sólidos</v>
      </c>
      <c r="L895" s="150">
        <f>+VLOOKUP($E895,ISP_2018!$B$8:$T$347,12,0)</f>
        <v>6.4431234447969304E-2</v>
      </c>
      <c r="M895" s="142" t="str">
        <f>+VLOOKUP($E895,ISP_2018!$B$8:$T$347,13,0)</f>
        <v>Bajo</v>
      </c>
    </row>
    <row r="896" spans="1:13" x14ac:dyDescent="0.3">
      <c r="A896" s="139">
        <f t="shared" si="859"/>
        <v>24</v>
      </c>
      <c r="B896" s="148">
        <f t="shared" si="861"/>
        <v>16</v>
      </c>
      <c r="D896" s="149" t="str">
        <f>+VLOOKUP($A896,mUNICIPIOS!$B$4:$F$343,2,0)</f>
        <v>El Progreso</v>
      </c>
      <c r="E896" s="149">
        <f>+VLOOKUP($A896,mUNICIPIOS!$B$4:$F$343,3,0)</f>
        <v>207</v>
      </c>
      <c r="F896" s="149" t="str">
        <f>+VLOOKUP($A896,mUNICIPIOS!$B$4:$F$343,4,0)</f>
        <v>Sanarate</v>
      </c>
      <c r="G896" s="139" t="str">
        <f t="shared" ref="G896:K896" si="880">+G858</f>
        <v>03</v>
      </c>
      <c r="H896" t="str">
        <f t="shared" si="880"/>
        <v>ISP</v>
      </c>
      <c r="I896" t="str">
        <f t="shared" si="880"/>
        <v>Índice de Servicios Públicos</v>
      </c>
      <c r="J896" t="str">
        <f t="shared" si="880"/>
        <v>03-05</v>
      </c>
      <c r="K896" t="str">
        <f t="shared" si="880"/>
        <v>Gestión de servicios públicos municipales</v>
      </c>
      <c r="L896" s="150">
        <f>+VLOOKUP($E896,ISP_2018!$B$8:$T$347,15,0)</f>
        <v>0.45161290322580649</v>
      </c>
      <c r="M896" s="142" t="str">
        <f>+VLOOKUP($E896,ISP_2018!$B$8:$T$347,16,0)</f>
        <v>Medio</v>
      </c>
    </row>
    <row r="897" spans="1:13" x14ac:dyDescent="0.3">
      <c r="A897" s="139">
        <f t="shared" si="859"/>
        <v>24</v>
      </c>
      <c r="B897" s="148">
        <f t="shared" si="861"/>
        <v>17</v>
      </c>
      <c r="D897" s="149" t="str">
        <f>+VLOOKUP($A897,mUNICIPIOS!$B$4:$F$343,2,0)</f>
        <v>El Progreso</v>
      </c>
      <c r="E897" s="149">
        <f>+VLOOKUP($A897,mUNICIPIOS!$B$4:$F$343,3,0)</f>
        <v>207</v>
      </c>
      <c r="F897" s="149" t="str">
        <f>+VLOOKUP($A897,mUNICIPIOS!$B$4:$F$343,4,0)</f>
        <v>Sanarate</v>
      </c>
      <c r="G897" s="139" t="str">
        <f t="shared" ref="G897:K897" si="881">+G859</f>
        <v>03</v>
      </c>
      <c r="H897" t="str">
        <f t="shared" si="881"/>
        <v>ISP</v>
      </c>
      <c r="I897" t="str">
        <f t="shared" si="881"/>
        <v>Índice de Servicios Públicos</v>
      </c>
      <c r="J897" t="str">
        <f t="shared" si="881"/>
        <v>INDICE</v>
      </c>
      <c r="K897">
        <f t="shared" si="881"/>
        <v>0</v>
      </c>
      <c r="L897" s="150">
        <f>+VLOOKUP($E897,ISP_2018!$B$8:$T$347,18,0)</f>
        <v>0.3456653346499462</v>
      </c>
      <c r="M897" s="142" t="str">
        <f>+VLOOKUP($E897,ISP_2018!$B$8:$T$347,19,0)</f>
        <v>Medio bajo</v>
      </c>
    </row>
    <row r="898" spans="1:13" x14ac:dyDescent="0.3">
      <c r="A898" s="139">
        <f t="shared" si="859"/>
        <v>24</v>
      </c>
      <c r="B898" s="148">
        <f t="shared" si="861"/>
        <v>18</v>
      </c>
      <c r="D898" s="149" t="str">
        <f>+VLOOKUP($A898,mUNICIPIOS!$B$4:$F$343,2,0)</f>
        <v>El Progreso</v>
      </c>
      <c r="E898" s="149">
        <f>+VLOOKUP($A898,mUNICIPIOS!$B$4:$F$343,3,0)</f>
        <v>207</v>
      </c>
      <c r="F898" s="149" t="str">
        <f>+VLOOKUP($A898,mUNICIPIOS!$B$4:$F$343,4,0)</f>
        <v>Sanarate</v>
      </c>
      <c r="G898" s="139" t="str">
        <f t="shared" ref="G898:K898" si="882">+G860</f>
        <v>04</v>
      </c>
      <c r="H898" t="str">
        <f t="shared" si="882"/>
        <v>IGA</v>
      </c>
      <c r="I898" t="str">
        <f t="shared" si="882"/>
        <v>Índice de Gestión Administrativa</v>
      </c>
      <c r="J898" t="str">
        <f t="shared" si="882"/>
        <v>04-01</v>
      </c>
      <c r="K898" t="str">
        <f t="shared" si="882"/>
        <v>Existencia de elementos de atención municipal orientada al vecino</v>
      </c>
      <c r="L898" s="150">
        <f>+VLOOKUP($E898,IGA_2018!$B$8:$N$347,3,0)</f>
        <v>0.25</v>
      </c>
      <c r="M898" s="142" t="str">
        <f>+VLOOKUP($E898,IGA_2018!$B$8:$N$347,4,0)</f>
        <v>Medio bajo</v>
      </c>
    </row>
    <row r="899" spans="1:13" x14ac:dyDescent="0.3">
      <c r="A899" s="139">
        <f t="shared" si="859"/>
        <v>24</v>
      </c>
      <c r="B899" s="148">
        <f t="shared" si="861"/>
        <v>19</v>
      </c>
      <c r="D899" s="149" t="str">
        <f>+VLOOKUP($A899,mUNICIPIOS!$B$4:$F$343,2,0)</f>
        <v>El Progreso</v>
      </c>
      <c r="E899" s="149">
        <f>+VLOOKUP($A899,mUNICIPIOS!$B$4:$F$343,3,0)</f>
        <v>207</v>
      </c>
      <c r="F899" s="149" t="str">
        <f>+VLOOKUP($A899,mUNICIPIOS!$B$4:$F$343,4,0)</f>
        <v>Sanarate</v>
      </c>
      <c r="G899" s="139" t="str">
        <f t="shared" ref="G899:K899" si="883">+G861</f>
        <v>04</v>
      </c>
      <c r="H899" t="str">
        <f t="shared" si="883"/>
        <v>IGA</v>
      </c>
      <c r="I899" t="str">
        <f t="shared" si="883"/>
        <v>Índice de Gestión Administrativa</v>
      </c>
      <c r="J899" t="str">
        <f t="shared" si="883"/>
        <v>04-02</v>
      </c>
      <c r="K899" t="str">
        <f t="shared" si="883"/>
        <v>Gestión del recurso humano.</v>
      </c>
      <c r="L899" s="150">
        <f>+VLOOKUP($E899,IGA_2018!$B$8:$N$347,6,0)</f>
        <v>0.49549317537986109</v>
      </c>
      <c r="M899" s="142" t="str">
        <f>+VLOOKUP($E899,IGA_2018!$B$8:$N$347,7,0)</f>
        <v>Medio</v>
      </c>
    </row>
    <row r="900" spans="1:13" x14ac:dyDescent="0.3">
      <c r="A900" s="139">
        <f t="shared" si="859"/>
        <v>24</v>
      </c>
      <c r="B900" s="148">
        <f t="shared" si="861"/>
        <v>20</v>
      </c>
      <c r="D900" s="149" t="str">
        <f>+VLOOKUP($A900,mUNICIPIOS!$B$4:$F$343,2,0)</f>
        <v>El Progreso</v>
      </c>
      <c r="E900" s="149">
        <f>+VLOOKUP($A900,mUNICIPIOS!$B$4:$F$343,3,0)</f>
        <v>207</v>
      </c>
      <c r="F900" s="149" t="str">
        <f>+VLOOKUP($A900,mUNICIPIOS!$B$4:$F$343,4,0)</f>
        <v>Sanarate</v>
      </c>
      <c r="G900" s="139" t="str">
        <f t="shared" ref="G900:K900" si="884">+G862</f>
        <v>04</v>
      </c>
      <c r="H900" t="str">
        <f t="shared" si="884"/>
        <v>IGA</v>
      </c>
      <c r="I900" t="str">
        <f t="shared" si="884"/>
        <v>Índice de Gestión Administrativa</v>
      </c>
      <c r="J900" t="str">
        <f t="shared" si="884"/>
        <v>04-03</v>
      </c>
      <c r="K900" t="str">
        <f t="shared" si="884"/>
        <v>Existencia de oficinas municipales con instrumentos de gestión.</v>
      </c>
      <c r="L900" s="150">
        <f>+VLOOKUP($E900,IGA_2018!$B$8:$N$347,9,0)</f>
        <v>0.52499999999999991</v>
      </c>
      <c r="M900" s="142" t="str">
        <f>+VLOOKUP($E900,IGA_2018!$B$8:$N$347,10,0)</f>
        <v>Medio</v>
      </c>
    </row>
    <row r="901" spans="1:13" x14ac:dyDescent="0.3">
      <c r="A901" s="139">
        <f t="shared" si="859"/>
        <v>24</v>
      </c>
      <c r="B901" s="148">
        <f t="shared" si="861"/>
        <v>21</v>
      </c>
      <c r="D901" s="149" t="str">
        <f>+VLOOKUP($A901,mUNICIPIOS!$B$4:$F$343,2,0)</f>
        <v>El Progreso</v>
      </c>
      <c r="E901" s="149">
        <f>+VLOOKUP($A901,mUNICIPIOS!$B$4:$F$343,3,0)</f>
        <v>207</v>
      </c>
      <c r="F901" s="149" t="str">
        <f>+VLOOKUP($A901,mUNICIPIOS!$B$4:$F$343,4,0)</f>
        <v>Sanarate</v>
      </c>
      <c r="G901" s="139" t="str">
        <f t="shared" ref="G901:K901" si="885">+G863</f>
        <v>04</v>
      </c>
      <c r="H901" t="str">
        <f t="shared" si="885"/>
        <v>IGA</v>
      </c>
      <c r="I901" t="str">
        <f t="shared" si="885"/>
        <v>Índice de Gestión Administrativa</v>
      </c>
      <c r="J901" t="str">
        <f t="shared" si="885"/>
        <v>INDICE</v>
      </c>
      <c r="K901">
        <f t="shared" si="885"/>
        <v>0</v>
      </c>
      <c r="L901" s="150">
        <f>+VLOOKUP($E901,IGA_2018!$B$8:$N$347,12,0)</f>
        <v>0.43217261138295132</v>
      </c>
      <c r="M901" s="142" t="str">
        <f>+VLOOKUP($E901,IGA_2018!$B$8:$N$347,13,0)</f>
        <v>Medio</v>
      </c>
    </row>
    <row r="902" spans="1:13" x14ac:dyDescent="0.3">
      <c r="A902" s="139">
        <f t="shared" si="859"/>
        <v>24</v>
      </c>
      <c r="B902" s="148">
        <f t="shared" si="861"/>
        <v>22</v>
      </c>
      <c r="D902" s="149" t="str">
        <f>+VLOOKUP($A902,mUNICIPIOS!$B$4:$F$343,2,0)</f>
        <v>El Progreso</v>
      </c>
      <c r="E902" s="149">
        <f>+VLOOKUP($A902,mUNICIPIOS!$B$4:$F$343,3,0)</f>
        <v>207</v>
      </c>
      <c r="F902" s="149" t="str">
        <f>+VLOOKUP($A902,mUNICIPIOS!$B$4:$F$343,4,0)</f>
        <v>Sanarate</v>
      </c>
      <c r="G902" s="139" t="str">
        <f t="shared" ref="G902:K902" si="886">+G864</f>
        <v>05</v>
      </c>
      <c r="H902" t="str">
        <f t="shared" si="886"/>
        <v>IGF</v>
      </c>
      <c r="I902" t="str">
        <f t="shared" si="886"/>
        <v>Índice de Gestión Financiera</v>
      </c>
      <c r="J902" t="str">
        <f t="shared" si="886"/>
        <v>05-01</v>
      </c>
      <c r="K902" t="str">
        <f t="shared" si="886"/>
        <v>Autonomía financiera municipal</v>
      </c>
      <c r="L902" s="150">
        <f>+VLOOKUP($E902,IGF_2018!$B$8:$Z$347,3,0)</f>
        <v>0.36325479751409845</v>
      </c>
      <c r="M902" s="142" t="str">
        <f>+VLOOKUP($E902,IGF_2018!$B$8:$Z$347,4,0)</f>
        <v>Medio bajo</v>
      </c>
    </row>
    <row r="903" spans="1:13" x14ac:dyDescent="0.3">
      <c r="A903" s="139">
        <f t="shared" si="859"/>
        <v>24</v>
      </c>
      <c r="B903" s="148">
        <f t="shared" si="861"/>
        <v>23</v>
      </c>
      <c r="D903" s="149" t="str">
        <f>+VLOOKUP($A903,mUNICIPIOS!$B$4:$F$343,2,0)</f>
        <v>El Progreso</v>
      </c>
      <c r="E903" s="149">
        <f>+VLOOKUP($A903,mUNICIPIOS!$B$4:$F$343,3,0)</f>
        <v>207</v>
      </c>
      <c r="F903" s="149" t="str">
        <f>+VLOOKUP($A903,mUNICIPIOS!$B$4:$F$343,4,0)</f>
        <v>Sanarate</v>
      </c>
      <c r="G903" s="139" t="str">
        <f t="shared" ref="G903:K903" si="887">+G865</f>
        <v>05</v>
      </c>
      <c r="H903" t="str">
        <f t="shared" si="887"/>
        <v>IGF</v>
      </c>
      <c r="I903" t="str">
        <f t="shared" si="887"/>
        <v>Índice de Gestión Financiera</v>
      </c>
      <c r="J903" t="str">
        <f t="shared" si="887"/>
        <v>05-02</v>
      </c>
      <c r="K903" t="str">
        <f t="shared" si="887"/>
        <v xml:space="preserve">Ingresos propios por habitante -sin regalías- </v>
      </c>
      <c r="L903" s="150">
        <f>+VLOOKUP($E903,IGF_2018!$B$8:$Z$347,6,0)</f>
        <v>0.22990989026960054</v>
      </c>
      <c r="M903" s="142" t="str">
        <f>+VLOOKUP($E903,IGF_2018!$B$8:$Z$347,7,0)</f>
        <v>Medio bajo</v>
      </c>
    </row>
    <row r="904" spans="1:13" x14ac:dyDescent="0.3">
      <c r="A904" s="139">
        <f t="shared" si="859"/>
        <v>24</v>
      </c>
      <c r="B904" s="148">
        <f t="shared" si="861"/>
        <v>24</v>
      </c>
      <c r="D904" s="149" t="str">
        <f>+VLOOKUP($A904,mUNICIPIOS!$B$4:$F$343,2,0)</f>
        <v>El Progreso</v>
      </c>
      <c r="E904" s="149">
        <f>+VLOOKUP($A904,mUNICIPIOS!$B$4:$F$343,3,0)</f>
        <v>207</v>
      </c>
      <c r="F904" s="149" t="str">
        <f>+VLOOKUP($A904,mUNICIPIOS!$B$4:$F$343,4,0)</f>
        <v>Sanarate</v>
      </c>
      <c r="G904" s="139" t="str">
        <f t="shared" ref="G904:K904" si="888">+G866</f>
        <v>05</v>
      </c>
      <c r="H904" t="str">
        <f t="shared" si="888"/>
        <v>IGF</v>
      </c>
      <c r="I904" t="str">
        <f t="shared" si="888"/>
        <v>Índice de Gestión Financiera</v>
      </c>
      <c r="J904" t="str">
        <f t="shared" si="888"/>
        <v>05-03</v>
      </c>
      <c r="K904" t="str">
        <f t="shared" si="888"/>
        <v>Ingresos del IUSI en relación a los ingresos propios -sin regalías-</v>
      </c>
      <c r="L904" s="150">
        <f>+VLOOKUP($E904,IGF_2018!$B$8:$Z$347,9,0)</f>
        <v>0.17593043208942122</v>
      </c>
      <c r="M904" s="142" t="str">
        <f>+VLOOKUP($E904,IGF_2018!$B$8:$Z$347,10,0)</f>
        <v>Bajo</v>
      </c>
    </row>
    <row r="905" spans="1:13" x14ac:dyDescent="0.3">
      <c r="A905" s="139">
        <f t="shared" si="859"/>
        <v>24</v>
      </c>
      <c r="B905" s="148">
        <f t="shared" si="861"/>
        <v>25</v>
      </c>
      <c r="D905" s="149" t="str">
        <f>+VLOOKUP($A905,mUNICIPIOS!$B$4:$F$343,2,0)</f>
        <v>El Progreso</v>
      </c>
      <c r="E905" s="149">
        <f>+VLOOKUP($A905,mUNICIPIOS!$B$4:$F$343,3,0)</f>
        <v>207</v>
      </c>
      <c r="F905" s="149" t="str">
        <f>+VLOOKUP($A905,mUNICIPIOS!$B$4:$F$343,4,0)</f>
        <v>Sanarate</v>
      </c>
      <c r="G905" s="139" t="str">
        <f t="shared" ref="G905:K905" si="889">+G867</f>
        <v>05</v>
      </c>
      <c r="H905" t="str">
        <f t="shared" si="889"/>
        <v>IGF</v>
      </c>
      <c r="I905" t="str">
        <f t="shared" si="889"/>
        <v>Índice de Gestión Financiera</v>
      </c>
      <c r="J905" t="str">
        <f t="shared" si="889"/>
        <v>05-04</v>
      </c>
      <c r="K905" t="str">
        <f t="shared" si="889"/>
        <v>Inversión anual en capital fijo por habitante</v>
      </c>
      <c r="L905" s="150">
        <f>+VLOOKUP($E905,IGF_2018!$B$8:$Z$347,12,0)</f>
        <v>3.7979102527758997E-2</v>
      </c>
      <c r="M905" s="142" t="str">
        <f>+VLOOKUP($E905,IGF_2018!$B$8:$Z$347,13,0)</f>
        <v>Bajo</v>
      </c>
    </row>
    <row r="906" spans="1:13" x14ac:dyDescent="0.3">
      <c r="A906" s="139">
        <f t="shared" si="859"/>
        <v>24</v>
      </c>
      <c r="B906" s="148">
        <f t="shared" si="861"/>
        <v>26</v>
      </c>
      <c r="D906" s="149" t="str">
        <f>+VLOOKUP($A906,mUNICIPIOS!$B$4:$F$343,2,0)</f>
        <v>El Progreso</v>
      </c>
      <c r="E906" s="149">
        <f>+VLOOKUP($A906,mUNICIPIOS!$B$4:$F$343,3,0)</f>
        <v>207</v>
      </c>
      <c r="F906" s="149" t="str">
        <f>+VLOOKUP($A906,mUNICIPIOS!$B$4:$F$343,4,0)</f>
        <v>Sanarate</v>
      </c>
      <c r="G906" s="139" t="str">
        <f t="shared" ref="G906:K906" si="890">+G868</f>
        <v>05</v>
      </c>
      <c r="H906" t="str">
        <f t="shared" si="890"/>
        <v>IGF</v>
      </c>
      <c r="I906" t="str">
        <f t="shared" si="890"/>
        <v>Índice de Gestión Financiera</v>
      </c>
      <c r="J906" t="str">
        <f t="shared" si="890"/>
        <v>05-05</v>
      </c>
      <c r="K906" t="str">
        <f t="shared" si="890"/>
        <v>Inversión anual en capital fijo con recursos percibidos por ingresos propios</v>
      </c>
      <c r="L906" s="150">
        <f>+VLOOKUP($E906,IGF_2018!$B$8:$Z$347,15,0)</f>
        <v>2.4433025168777364E-3</v>
      </c>
      <c r="M906" s="142" t="str">
        <f>+VLOOKUP($E906,IGF_2018!$B$8:$Z$347,16,0)</f>
        <v>Bajo</v>
      </c>
    </row>
    <row r="907" spans="1:13" x14ac:dyDescent="0.3">
      <c r="A907" s="139">
        <f t="shared" si="859"/>
        <v>24</v>
      </c>
      <c r="B907" s="148">
        <f t="shared" si="861"/>
        <v>27</v>
      </c>
      <c r="D907" s="149" t="str">
        <f>+VLOOKUP($A907,mUNICIPIOS!$B$4:$F$343,2,0)</f>
        <v>El Progreso</v>
      </c>
      <c r="E907" s="149">
        <f>+VLOOKUP($A907,mUNICIPIOS!$B$4:$F$343,3,0)</f>
        <v>207</v>
      </c>
      <c r="F907" s="149" t="str">
        <f>+VLOOKUP($A907,mUNICIPIOS!$B$4:$F$343,4,0)</f>
        <v>Sanarate</v>
      </c>
      <c r="G907" s="139" t="str">
        <f t="shared" ref="G907:K907" si="891">+G869</f>
        <v>05</v>
      </c>
      <c r="H907" t="str">
        <f t="shared" si="891"/>
        <v>IGF</v>
      </c>
      <c r="I907" t="str">
        <f t="shared" si="891"/>
        <v>Índice de Gestión Financiera</v>
      </c>
      <c r="J907" t="str">
        <f t="shared" si="891"/>
        <v>05-06</v>
      </c>
      <c r="K907" t="str">
        <f t="shared" si="891"/>
        <v xml:space="preserve">Inversión anual en capital fijo con recursos percibidos por transferencias del Gobierno Central </v>
      </c>
      <c r="L907" s="150">
        <f>+VLOOKUP($E907,IGF_2018!$B$8:$Z$347,18,0)</f>
        <v>5.4016811057298201E-3</v>
      </c>
      <c r="M907" s="142" t="str">
        <f>+VLOOKUP($E907,IGF_2018!$B$8:$Z$347,19,0)</f>
        <v>Bajo</v>
      </c>
    </row>
    <row r="908" spans="1:13" x14ac:dyDescent="0.3">
      <c r="A908" s="139">
        <f t="shared" si="859"/>
        <v>24</v>
      </c>
      <c r="B908" s="148">
        <f t="shared" si="861"/>
        <v>28</v>
      </c>
      <c r="D908" s="149" t="str">
        <f>+VLOOKUP($A908,mUNICIPIOS!$B$4:$F$343,2,0)</f>
        <v>El Progreso</v>
      </c>
      <c r="E908" s="149">
        <f>+VLOOKUP($A908,mUNICIPIOS!$B$4:$F$343,3,0)</f>
        <v>207</v>
      </c>
      <c r="F908" s="149" t="str">
        <f>+VLOOKUP($A908,mUNICIPIOS!$B$4:$F$343,4,0)</f>
        <v>Sanarate</v>
      </c>
      <c r="G908" s="139" t="str">
        <f t="shared" ref="G908:K908" si="892">+G870</f>
        <v>05</v>
      </c>
      <c r="H908" t="str">
        <f t="shared" si="892"/>
        <v>IGF</v>
      </c>
      <c r="I908" t="str">
        <f t="shared" si="892"/>
        <v>Índice de Gestión Financiera</v>
      </c>
      <c r="J908" t="str">
        <f t="shared" si="892"/>
        <v>05-07</v>
      </c>
      <c r="K908" t="str">
        <f t="shared" si="892"/>
        <v>Financiamiento por endeudamiento municipal</v>
      </c>
      <c r="L908" s="150">
        <f>+VLOOKUP($E908,IGF_2018!$B$8:$Z$347,21,0)</f>
        <v>1</v>
      </c>
      <c r="M908" s="142" t="str">
        <f>+VLOOKUP($E908,IGF_2018!$B$8:$Z$347,22,0)</f>
        <v>Alto</v>
      </c>
    </row>
    <row r="909" spans="1:13" x14ac:dyDescent="0.3">
      <c r="A909" s="139">
        <f t="shared" si="859"/>
        <v>24</v>
      </c>
      <c r="B909" s="148">
        <f t="shared" si="861"/>
        <v>29</v>
      </c>
      <c r="D909" s="149" t="str">
        <f>+VLOOKUP($A909,mUNICIPIOS!$B$4:$F$343,2,0)</f>
        <v>El Progreso</v>
      </c>
      <c r="E909" s="149">
        <f>+VLOOKUP($A909,mUNICIPIOS!$B$4:$F$343,3,0)</f>
        <v>207</v>
      </c>
      <c r="F909" s="149" t="str">
        <f>+VLOOKUP($A909,mUNICIPIOS!$B$4:$F$343,4,0)</f>
        <v>Sanarate</v>
      </c>
      <c r="G909" s="139" t="str">
        <f t="shared" ref="G909:K909" si="893">+G871</f>
        <v>05</v>
      </c>
      <c r="H909" t="str">
        <f t="shared" si="893"/>
        <v>IGF</v>
      </c>
      <c r="I909" t="str">
        <f t="shared" si="893"/>
        <v>Índice de Gestión Financiera</v>
      </c>
      <c r="J909" t="str">
        <f t="shared" si="893"/>
        <v>INDICE</v>
      </c>
      <c r="K909">
        <f t="shared" si="893"/>
        <v>0</v>
      </c>
      <c r="L909" s="150">
        <f>+VLOOKUP($E909,IGF_2018!$B$8:$Z$347,24,0)</f>
        <v>0.34080838938071856</v>
      </c>
      <c r="M909" s="142" t="str">
        <f>+VLOOKUP($E909,IGF_2018!$B$8:$Z$347,25,0)</f>
        <v>Medio bajo</v>
      </c>
    </row>
    <row r="910" spans="1:13" x14ac:dyDescent="0.3">
      <c r="A910" s="139">
        <f t="shared" si="859"/>
        <v>24</v>
      </c>
      <c r="B910" s="148">
        <f t="shared" si="861"/>
        <v>30</v>
      </c>
      <c r="D910" s="149" t="str">
        <f>+VLOOKUP($A910,mUNICIPIOS!$B$4:$F$343,2,0)</f>
        <v>El Progreso</v>
      </c>
      <c r="E910" s="149">
        <f>+VLOOKUP($A910,mUNICIPIOS!$B$4:$F$343,3,0)</f>
        <v>207</v>
      </c>
      <c r="F910" s="149" t="str">
        <f>+VLOOKUP($A910,mUNICIPIOS!$B$4:$F$343,4,0)</f>
        <v>Sanarate</v>
      </c>
      <c r="G910" s="139" t="str">
        <f t="shared" ref="G910:K910" si="894">+G872</f>
        <v>06</v>
      </c>
      <c r="H910" t="str">
        <f t="shared" si="894"/>
        <v>IGE</v>
      </c>
      <c r="I910" t="str">
        <f t="shared" si="894"/>
        <v>Índice de Gestión Estratégica</v>
      </c>
      <c r="J910" t="str">
        <f t="shared" si="894"/>
        <v>06-01</v>
      </c>
      <c r="K910" t="str">
        <f t="shared" si="894"/>
        <v>Ejecución del Plan Operativo Anual  (POA)</v>
      </c>
      <c r="L910" s="150">
        <f>+VLOOKUP($E910,IGE_2018!$B$8:$Z$347,3,0)</f>
        <v>0.7</v>
      </c>
      <c r="M910" s="142" t="str">
        <f>+VLOOKUP($E910,IGE_2018!$B$8:$Z$347,4,0)</f>
        <v>Medio alto</v>
      </c>
    </row>
    <row r="911" spans="1:13" x14ac:dyDescent="0.3">
      <c r="A911" s="139">
        <f t="shared" si="859"/>
        <v>24</v>
      </c>
      <c r="B911" s="148">
        <f t="shared" si="861"/>
        <v>31</v>
      </c>
      <c r="D911" s="149" t="str">
        <f>+VLOOKUP($A911,mUNICIPIOS!$B$4:$F$343,2,0)</f>
        <v>El Progreso</v>
      </c>
      <c r="E911" s="149">
        <f>+VLOOKUP($A911,mUNICIPIOS!$B$4:$F$343,3,0)</f>
        <v>207</v>
      </c>
      <c r="F911" s="149" t="str">
        <f>+VLOOKUP($A911,mUNICIPIOS!$B$4:$F$343,4,0)</f>
        <v>Sanarate</v>
      </c>
      <c r="G911" s="139" t="str">
        <f t="shared" ref="G911:K911" si="895">+G873</f>
        <v>06</v>
      </c>
      <c r="H911" t="str">
        <f t="shared" si="895"/>
        <v>IGE</v>
      </c>
      <c r="I911" t="str">
        <f t="shared" si="895"/>
        <v>Índice de Gestión Estratégica</v>
      </c>
      <c r="J911" t="str">
        <f t="shared" si="895"/>
        <v>06-02</v>
      </c>
      <c r="K911" t="str">
        <f t="shared" si="895"/>
        <v>Relación Plan de Desarrollo Municipal y Ordenamiento Territorial (PDM-OT) - Plan Estratégico Institucional (PEI) - Plan Operativo Multianual (POM) - Plan Operativo Anual (POA)</v>
      </c>
      <c r="L911" s="150">
        <f>+VLOOKUP($E911,IGE_2018!$B$8:$Z$347,6,0)</f>
        <v>3.3333333333333333E-2</v>
      </c>
      <c r="M911" s="142" t="str">
        <f>+VLOOKUP($E911,IGE_2018!$B$8:$Z$347,7,0)</f>
        <v>Bajo</v>
      </c>
    </row>
    <row r="912" spans="1:13" x14ac:dyDescent="0.3">
      <c r="A912" s="139">
        <f t="shared" si="859"/>
        <v>24</v>
      </c>
      <c r="B912" s="148">
        <f t="shared" si="861"/>
        <v>32</v>
      </c>
      <c r="D912" s="149" t="str">
        <f>+VLOOKUP($A912,mUNICIPIOS!$B$4:$F$343,2,0)</f>
        <v>El Progreso</v>
      </c>
      <c r="E912" s="149">
        <f>+VLOOKUP($A912,mUNICIPIOS!$B$4:$F$343,3,0)</f>
        <v>207</v>
      </c>
      <c r="F912" s="149" t="str">
        <f>+VLOOKUP($A912,mUNICIPIOS!$B$4:$F$343,4,0)</f>
        <v>Sanarate</v>
      </c>
      <c r="G912" s="139" t="str">
        <f t="shared" ref="G912:K912" si="896">+G874</f>
        <v>06</v>
      </c>
      <c r="H912" t="str">
        <f t="shared" si="896"/>
        <v>IGE</v>
      </c>
      <c r="I912" t="str">
        <f t="shared" si="896"/>
        <v>Índice de Gestión Estratégica</v>
      </c>
      <c r="J912" t="str">
        <f t="shared" si="896"/>
        <v>06-03</v>
      </c>
      <c r="K912" t="str">
        <f t="shared" si="896"/>
        <v>Presupuesto de egresos relacionado a competencias municipales que responden a prioridades nacionales de desarrollo.</v>
      </c>
      <c r="L912" s="150">
        <f>+VLOOKUP($E912,IGE_2018!$B$8:$Z$347,9,0)</f>
        <v>0.33917042869025221</v>
      </c>
      <c r="M912" s="142" t="str">
        <f>+VLOOKUP($E912,IGE_2018!$B$8:$Z$347,10,0)</f>
        <v>Medio bajo</v>
      </c>
    </row>
    <row r="913" spans="1:13" x14ac:dyDescent="0.3">
      <c r="A913" s="139">
        <f t="shared" si="859"/>
        <v>24</v>
      </c>
      <c r="B913" s="148">
        <f t="shared" si="861"/>
        <v>33</v>
      </c>
      <c r="D913" s="149" t="str">
        <f>+VLOOKUP($A913,mUNICIPIOS!$B$4:$F$343,2,0)</f>
        <v>El Progreso</v>
      </c>
      <c r="E913" s="149">
        <f>+VLOOKUP($A913,mUNICIPIOS!$B$4:$F$343,3,0)</f>
        <v>207</v>
      </c>
      <c r="F913" s="149" t="str">
        <f>+VLOOKUP($A913,mUNICIPIOS!$B$4:$F$343,4,0)</f>
        <v>Sanarate</v>
      </c>
      <c r="G913" s="139" t="str">
        <f t="shared" ref="G913:K913" si="897">+G875</f>
        <v>06</v>
      </c>
      <c r="H913" t="str">
        <f t="shared" si="897"/>
        <v>IGE</v>
      </c>
      <c r="I913" t="str">
        <f t="shared" si="897"/>
        <v>Índice de Gestión Estratégica</v>
      </c>
      <c r="J913" t="str">
        <f t="shared" si="897"/>
        <v>06-04</v>
      </c>
      <c r="K913" t="str">
        <f t="shared" si="897"/>
        <v>Institucionalización de la gestión ordenada del territorio</v>
      </c>
      <c r="L913" s="150">
        <f>+VLOOKUP($E913,IGE_2018!$B$8:$Z$347,12,0)</f>
        <v>0.6</v>
      </c>
      <c r="M913" s="142" t="str">
        <f>+VLOOKUP($E913,IGE_2018!$B$8:$Z$347,13,0)</f>
        <v>Medio</v>
      </c>
    </row>
    <row r="914" spans="1:13" x14ac:dyDescent="0.3">
      <c r="A914" s="139">
        <f t="shared" si="859"/>
        <v>24</v>
      </c>
      <c r="B914" s="148">
        <f t="shared" si="861"/>
        <v>34</v>
      </c>
      <c r="D914" s="149" t="str">
        <f>+VLOOKUP($A914,mUNICIPIOS!$B$4:$F$343,2,0)</f>
        <v>El Progreso</v>
      </c>
      <c r="E914" s="149">
        <f>+VLOOKUP($A914,mUNICIPIOS!$B$4:$F$343,3,0)</f>
        <v>207</v>
      </c>
      <c r="F914" s="149" t="str">
        <f>+VLOOKUP($A914,mUNICIPIOS!$B$4:$F$343,4,0)</f>
        <v>Sanarate</v>
      </c>
      <c r="G914" s="139" t="str">
        <f t="shared" ref="G914:K914" si="898">+G876</f>
        <v>06</v>
      </c>
      <c r="H914" t="str">
        <f t="shared" si="898"/>
        <v>IGE</v>
      </c>
      <c r="I914" t="str">
        <f t="shared" si="898"/>
        <v>Índice de Gestión Estratégica</v>
      </c>
      <c r="J914" t="str">
        <f t="shared" si="898"/>
        <v>06-05</v>
      </c>
      <c r="K914" t="str">
        <f t="shared" si="898"/>
        <v>Acciones para la gestión ordenada del territorio</v>
      </c>
      <c r="L914" s="150">
        <f>+VLOOKUP($E914,IGE_2018!$B$8:$Z$347,15,0)</f>
        <v>2.0000000000000007E-2</v>
      </c>
      <c r="M914" s="142" t="str">
        <f>+VLOOKUP($E914,IGE_2018!$B$8:$Z$347,16,0)</f>
        <v>Bajo</v>
      </c>
    </row>
    <row r="915" spans="1:13" x14ac:dyDescent="0.3">
      <c r="A915" s="139">
        <f t="shared" si="859"/>
        <v>24</v>
      </c>
      <c r="B915" s="148">
        <f t="shared" si="861"/>
        <v>35</v>
      </c>
      <c r="D915" s="149" t="str">
        <f>+VLOOKUP($A915,mUNICIPIOS!$B$4:$F$343,2,0)</f>
        <v>El Progreso</v>
      </c>
      <c r="E915" s="149">
        <f>+VLOOKUP($A915,mUNICIPIOS!$B$4:$F$343,3,0)</f>
        <v>207</v>
      </c>
      <c r="F915" s="149" t="str">
        <f>+VLOOKUP($A915,mUNICIPIOS!$B$4:$F$343,4,0)</f>
        <v>Sanarate</v>
      </c>
      <c r="G915" s="139" t="str">
        <f t="shared" ref="G915:K915" si="899">+G877</f>
        <v>06</v>
      </c>
      <c r="H915" t="str">
        <f t="shared" si="899"/>
        <v>IGE</v>
      </c>
      <c r="I915" t="str">
        <f t="shared" si="899"/>
        <v>Índice de Gestión Estratégica</v>
      </c>
      <c r="J915" t="str">
        <f t="shared" si="899"/>
        <v>06-06</v>
      </c>
      <c r="K915" t="str">
        <f t="shared" si="899"/>
        <v>Gestión de riesgo en la formulación de proyectos derivados de la planificación operativa anual</v>
      </c>
      <c r="L915" s="150">
        <f>+VLOOKUP($E915,IGE_2018!$B$8:$Z$347,18,0)</f>
        <v>0</v>
      </c>
      <c r="M915" s="142" t="str">
        <f>+VLOOKUP($E915,IGE_2018!$B$8:$Z$347,19,0)</f>
        <v>Bajo</v>
      </c>
    </row>
    <row r="916" spans="1:13" x14ac:dyDescent="0.3">
      <c r="A916" s="139">
        <f t="shared" si="859"/>
        <v>24</v>
      </c>
      <c r="B916" s="148">
        <f t="shared" si="861"/>
        <v>36</v>
      </c>
      <c r="D916" s="149" t="str">
        <f>+VLOOKUP($A916,mUNICIPIOS!$B$4:$F$343,2,0)</f>
        <v>El Progreso</v>
      </c>
      <c r="E916" s="149">
        <f>+VLOOKUP($A916,mUNICIPIOS!$B$4:$F$343,3,0)</f>
        <v>207</v>
      </c>
      <c r="F916" s="149" t="str">
        <f>+VLOOKUP($A916,mUNICIPIOS!$B$4:$F$343,4,0)</f>
        <v>Sanarate</v>
      </c>
      <c r="G916" s="139" t="str">
        <f t="shared" ref="G916:K916" si="900">+G878</f>
        <v>06</v>
      </c>
      <c r="H916" t="str">
        <f t="shared" si="900"/>
        <v>IGE</v>
      </c>
      <c r="I916" t="str">
        <f t="shared" si="900"/>
        <v>Índice de Gestión Estratégica</v>
      </c>
      <c r="J916" t="str">
        <f t="shared" si="900"/>
        <v>06-07</v>
      </c>
      <c r="K916" t="str">
        <f t="shared" si="900"/>
        <v>Ingresos por servicios ambientales en relación a los ingresos propios sin regalías</v>
      </c>
      <c r="L916" s="150">
        <f>+VLOOKUP($E916,IGE_2018!$B$8:$Z$347,21,0)</f>
        <v>1.3370461311054481E-3</v>
      </c>
      <c r="M916" s="142" t="str">
        <f>+VLOOKUP($E916,IGE_2018!$B$8:$Z$347,22,0)</f>
        <v>Bajo</v>
      </c>
    </row>
    <row r="917" spans="1:13" x14ac:dyDescent="0.3">
      <c r="A917" s="139">
        <f t="shared" si="859"/>
        <v>24</v>
      </c>
      <c r="B917" s="148">
        <f t="shared" si="861"/>
        <v>37</v>
      </c>
      <c r="D917" s="149" t="str">
        <f>+VLOOKUP($A917,mUNICIPIOS!$B$4:$F$343,2,0)</f>
        <v>El Progreso</v>
      </c>
      <c r="E917" s="149">
        <f>+VLOOKUP($A917,mUNICIPIOS!$B$4:$F$343,3,0)</f>
        <v>207</v>
      </c>
      <c r="F917" s="149" t="str">
        <f>+VLOOKUP($A917,mUNICIPIOS!$B$4:$F$343,4,0)</f>
        <v>Sanarate</v>
      </c>
      <c r="G917" s="139" t="str">
        <f t="shared" ref="G917:K917" si="901">+G879</f>
        <v>06</v>
      </c>
      <c r="H917" t="str">
        <f t="shared" si="901"/>
        <v>IGE</v>
      </c>
      <c r="I917" t="str">
        <f t="shared" si="901"/>
        <v>Índice de Gestión Estratégica</v>
      </c>
      <c r="J917" t="str">
        <f t="shared" si="901"/>
        <v>INDICE</v>
      </c>
      <c r="K917">
        <f t="shared" si="901"/>
        <v>0</v>
      </c>
      <c r="L917" s="150">
        <f>+VLOOKUP($E917,IGE_2018!$B$8:$Z$347,24,0)</f>
        <v>0.25792631178567355</v>
      </c>
      <c r="M917" s="142" t="str">
        <f>+VLOOKUP($E917,IGE_2018!$B$8:$Z$347,25,0)</f>
        <v>Medio bajo</v>
      </c>
    </row>
    <row r="918" spans="1:13" x14ac:dyDescent="0.3">
      <c r="A918" s="139">
        <f t="shared" si="859"/>
        <v>24</v>
      </c>
      <c r="B918" s="148">
        <f t="shared" si="861"/>
        <v>38</v>
      </c>
      <c r="D918" s="149" t="str">
        <f>+VLOOKUP($A918,mUNICIPIOS!$B$4:$F$343,2,0)</f>
        <v>El Progreso</v>
      </c>
      <c r="E918" s="149">
        <f>+VLOOKUP($A918,mUNICIPIOS!$B$4:$F$343,3,0)</f>
        <v>207</v>
      </c>
      <c r="F918" s="149" t="str">
        <f>+VLOOKUP($A918,mUNICIPIOS!$B$4:$F$343,4,0)</f>
        <v>Sanarate</v>
      </c>
      <c r="G918" s="139" t="str">
        <f t="shared" ref="G918:K918" si="902">+G880</f>
        <v>RANKING</v>
      </c>
      <c r="H918" t="str">
        <f t="shared" si="902"/>
        <v>RGM</v>
      </c>
      <c r="I918" t="str">
        <f t="shared" si="902"/>
        <v>Ranking de la Gestión Municipal 2018</v>
      </c>
      <c r="J918" t="str">
        <f t="shared" si="902"/>
        <v>RANKING</v>
      </c>
      <c r="K918">
        <f t="shared" si="902"/>
        <v>0</v>
      </c>
      <c r="L918" s="151">
        <f>+VLOOKUP($E918,Resultados_generales!$C$8:$AE$347,27,0)</f>
        <v>0.27557836538737995</v>
      </c>
      <c r="M918" t="str">
        <f>+VLOOKUP($E918,Resultados_generales!$C$8:$AE$347,28,0)</f>
        <v>Medio bajo</v>
      </c>
    </row>
    <row r="919" spans="1:13" x14ac:dyDescent="0.3">
      <c r="A919" s="139">
        <f t="shared" si="859"/>
        <v>25</v>
      </c>
      <c r="B919" s="148">
        <f t="shared" si="861"/>
        <v>1</v>
      </c>
      <c r="D919" s="149" t="str">
        <f>+VLOOKUP($A919,mUNICIPIOS!$B$4:$F$343,2,0)</f>
        <v>El Progreso</v>
      </c>
      <c r="E919" s="149">
        <f>+VLOOKUP($A919,mUNICIPIOS!$B$4:$F$343,3,0)</f>
        <v>208</v>
      </c>
      <c r="F919" s="149" t="str">
        <f>+VLOOKUP($A919,mUNICIPIOS!$B$4:$F$343,4,0)</f>
        <v>San Antonio La Paz</v>
      </c>
      <c r="G919" s="139" t="str">
        <f t="shared" ref="G919:K919" si="903">+G881</f>
        <v>01</v>
      </c>
      <c r="H919" t="str">
        <f t="shared" si="903"/>
        <v>IPC</v>
      </c>
      <c r="I919" t="str">
        <f t="shared" si="903"/>
        <v>Índice de Participación Ciudadana</v>
      </c>
      <c r="J919" t="str">
        <f t="shared" si="903"/>
        <v>01-01</v>
      </c>
      <c r="K919" t="str">
        <f t="shared" si="903"/>
        <v>Número de reuniones del COMUDE en el año de la medición.</v>
      </c>
      <c r="L919" s="150">
        <f>+VLOOKUP($E919,IPC_2018!$B$8:$T$347,3,0)</f>
        <v>1</v>
      </c>
      <c r="M919" s="142" t="str">
        <f>+VLOOKUP($E919,IPC_2018!$B$8:$T$347,4,0)</f>
        <v>Alto</v>
      </c>
    </row>
    <row r="920" spans="1:13" x14ac:dyDescent="0.3">
      <c r="A920" s="139">
        <f t="shared" si="859"/>
        <v>25</v>
      </c>
      <c r="B920" s="148">
        <f t="shared" si="861"/>
        <v>2</v>
      </c>
      <c r="D920" s="149" t="str">
        <f>+VLOOKUP($A920,mUNICIPIOS!$B$4:$F$343,2,0)</f>
        <v>El Progreso</v>
      </c>
      <c r="E920" s="149">
        <f>+VLOOKUP($A920,mUNICIPIOS!$B$4:$F$343,3,0)</f>
        <v>208</v>
      </c>
      <c r="F920" s="149" t="str">
        <f>+VLOOKUP($A920,mUNICIPIOS!$B$4:$F$343,4,0)</f>
        <v>San Antonio La Paz</v>
      </c>
      <c r="G920" s="139" t="str">
        <f t="shared" ref="G920:K920" si="904">+G882</f>
        <v>01</v>
      </c>
      <c r="H920" t="str">
        <f t="shared" si="904"/>
        <v>IPC</v>
      </c>
      <c r="I920" t="str">
        <f t="shared" si="904"/>
        <v>Índice de Participación Ciudadana</v>
      </c>
      <c r="J920" t="str">
        <f t="shared" si="904"/>
        <v>01-02</v>
      </c>
      <c r="K920" t="str">
        <f t="shared" si="904"/>
        <v>Participación de Alcaldes, Concejales y Síndicos determinados o designados en el COMUDE</v>
      </c>
      <c r="L920" s="150">
        <f>+VLOOKUP($E920,IPC_2018!$B$8:$T$347,6,0)</f>
        <v>1</v>
      </c>
      <c r="M920" s="142" t="str">
        <f>+VLOOKUP($E920,IPC_2018!$B$8:$T$347,7,0)</f>
        <v>Alto</v>
      </c>
    </row>
    <row r="921" spans="1:13" x14ac:dyDescent="0.3">
      <c r="A921" s="139">
        <f t="shared" si="859"/>
        <v>25</v>
      </c>
      <c r="B921" s="148">
        <f t="shared" si="861"/>
        <v>3</v>
      </c>
      <c r="D921" s="149" t="str">
        <f>+VLOOKUP($A921,mUNICIPIOS!$B$4:$F$343,2,0)</f>
        <v>El Progreso</v>
      </c>
      <c r="E921" s="149">
        <f>+VLOOKUP($A921,mUNICIPIOS!$B$4:$F$343,3,0)</f>
        <v>208</v>
      </c>
      <c r="F921" s="149" t="str">
        <f>+VLOOKUP($A921,mUNICIPIOS!$B$4:$F$343,4,0)</f>
        <v>San Antonio La Paz</v>
      </c>
      <c r="G921" s="139" t="str">
        <f t="shared" ref="G921:K921" si="905">+G883</f>
        <v>01</v>
      </c>
      <c r="H921" t="str">
        <f t="shared" si="905"/>
        <v>IPC</v>
      </c>
      <c r="I921" t="str">
        <f t="shared" si="905"/>
        <v>Índice de Participación Ciudadana</v>
      </c>
      <c r="J921" t="str">
        <f t="shared" si="905"/>
        <v>01-03</v>
      </c>
      <c r="K921" t="str">
        <f t="shared" si="905"/>
        <v>Participación  de organizaciones de jóvenes, mujeres, pueblos mayas, xincas, garífunas, y otras organizaciones en el Comude</v>
      </c>
      <c r="L921" s="150">
        <f>+VLOOKUP($E921,IPC_2018!$B$8:$T$347,9,0)</f>
        <v>0.12785388127853883</v>
      </c>
      <c r="M921" s="142" t="str">
        <f>+VLOOKUP($E921,IPC_2018!$B$8:$T$347,10,0)</f>
        <v>Bajo</v>
      </c>
    </row>
    <row r="922" spans="1:13" x14ac:dyDescent="0.3">
      <c r="A922" s="139">
        <f t="shared" si="859"/>
        <v>25</v>
      </c>
      <c r="B922" s="148">
        <f t="shared" si="861"/>
        <v>4</v>
      </c>
      <c r="D922" s="149" t="str">
        <f>+VLOOKUP($A922,mUNICIPIOS!$B$4:$F$343,2,0)</f>
        <v>El Progreso</v>
      </c>
      <c r="E922" s="149">
        <f>+VLOOKUP($A922,mUNICIPIOS!$B$4:$F$343,3,0)</f>
        <v>208</v>
      </c>
      <c r="F922" s="149" t="str">
        <f>+VLOOKUP($A922,mUNICIPIOS!$B$4:$F$343,4,0)</f>
        <v>San Antonio La Paz</v>
      </c>
      <c r="G922" s="139" t="str">
        <f t="shared" ref="G922:K922" si="906">+G884</f>
        <v>01</v>
      </c>
      <c r="H922" t="str">
        <f t="shared" si="906"/>
        <v>IPC</v>
      </c>
      <c r="I922" t="str">
        <f t="shared" si="906"/>
        <v>Índice de Participación Ciudadana</v>
      </c>
      <c r="J922" t="str">
        <f t="shared" si="906"/>
        <v>01-04</v>
      </c>
      <c r="K922" t="str">
        <f t="shared" si="906"/>
        <v>Representatividad territorial del Comude.</v>
      </c>
      <c r="L922" s="150">
        <f>+VLOOKUP($E922,IPC_2018!$B$8:$T$347,12,0)</f>
        <v>0.69666666666666655</v>
      </c>
      <c r="M922" s="142" t="str">
        <f>+VLOOKUP($E922,IPC_2018!$B$8:$T$347,13,0)</f>
        <v>Medio alto</v>
      </c>
    </row>
    <row r="923" spans="1:13" x14ac:dyDescent="0.3">
      <c r="A923" s="139">
        <f t="shared" si="859"/>
        <v>25</v>
      </c>
      <c r="B923" s="148">
        <f t="shared" si="861"/>
        <v>5</v>
      </c>
      <c r="D923" s="149" t="str">
        <f>+VLOOKUP($A923,mUNICIPIOS!$B$4:$F$343,2,0)</f>
        <v>El Progreso</v>
      </c>
      <c r="E923" s="149">
        <f>+VLOOKUP($A923,mUNICIPIOS!$B$4:$F$343,3,0)</f>
        <v>208</v>
      </c>
      <c r="F923" s="149" t="str">
        <f>+VLOOKUP($A923,mUNICIPIOS!$B$4:$F$343,4,0)</f>
        <v>San Antonio La Paz</v>
      </c>
      <c r="G923" s="139" t="str">
        <f t="shared" ref="G923:K923" si="907">+G885</f>
        <v>01</v>
      </c>
      <c r="H923" t="str">
        <f t="shared" si="907"/>
        <v>IPC</v>
      </c>
      <c r="I923" t="str">
        <f t="shared" si="907"/>
        <v>Índice de Participación Ciudadana</v>
      </c>
      <c r="J923" t="str">
        <f t="shared" si="907"/>
        <v>01-05</v>
      </c>
      <c r="K923" t="str">
        <f t="shared" si="907"/>
        <v>Funcionamiento del Comude</v>
      </c>
      <c r="L923" s="150">
        <f>+VLOOKUP($E923,IPC_2018!$B$8:$T$347,15,0)</f>
        <v>0.48939929345915167</v>
      </c>
      <c r="M923" s="142" t="str">
        <f>+VLOOKUP($E923,IPC_2018!$B$8:$T$347,16,0)</f>
        <v>Medio</v>
      </c>
    </row>
    <row r="924" spans="1:13" x14ac:dyDescent="0.3">
      <c r="A924" s="139">
        <f t="shared" si="859"/>
        <v>25</v>
      </c>
      <c r="B924" s="148">
        <f t="shared" si="861"/>
        <v>6</v>
      </c>
      <c r="D924" s="149" t="str">
        <f>+VLOOKUP($A924,mUNICIPIOS!$B$4:$F$343,2,0)</f>
        <v>El Progreso</v>
      </c>
      <c r="E924" s="149">
        <f>+VLOOKUP($A924,mUNICIPIOS!$B$4:$F$343,3,0)</f>
        <v>208</v>
      </c>
      <c r="F924" s="149" t="str">
        <f>+VLOOKUP($A924,mUNICIPIOS!$B$4:$F$343,4,0)</f>
        <v>San Antonio La Paz</v>
      </c>
      <c r="G924" s="139" t="str">
        <f t="shared" ref="G924:K924" si="908">+G886</f>
        <v>01</v>
      </c>
      <c r="H924" t="str">
        <f t="shared" si="908"/>
        <v>IPC</v>
      </c>
      <c r="I924" t="str">
        <f t="shared" si="908"/>
        <v>Índice de Participación Ciudadana</v>
      </c>
      <c r="J924" t="str">
        <f t="shared" si="908"/>
        <v>INDICE</v>
      </c>
      <c r="K924">
        <f t="shared" si="908"/>
        <v>0</v>
      </c>
      <c r="L924" s="150">
        <f>+VLOOKUP($E924,IPC_2018!$B$8:$T$347,18,0)</f>
        <v>0.7470879762106537</v>
      </c>
      <c r="M924" s="142" t="str">
        <f>+VLOOKUP($E924,IPC_2018!$B$8:$T$347,19,0)</f>
        <v>Medio alto</v>
      </c>
    </row>
    <row r="925" spans="1:13" x14ac:dyDescent="0.3">
      <c r="A925" s="139">
        <f t="shared" si="859"/>
        <v>25</v>
      </c>
      <c r="B925" s="148">
        <f t="shared" si="861"/>
        <v>7</v>
      </c>
      <c r="D925" s="149" t="str">
        <f>+VLOOKUP($A925,mUNICIPIOS!$B$4:$F$343,2,0)</f>
        <v>El Progreso</v>
      </c>
      <c r="E925" s="149">
        <f>+VLOOKUP($A925,mUNICIPIOS!$B$4:$F$343,3,0)</f>
        <v>208</v>
      </c>
      <c r="F925" s="149" t="str">
        <f>+VLOOKUP($A925,mUNICIPIOS!$B$4:$F$343,4,0)</f>
        <v>San Antonio La Paz</v>
      </c>
      <c r="G925" s="139" t="str">
        <f t="shared" ref="G925:K925" si="909">+G887</f>
        <v>02</v>
      </c>
      <c r="H925" t="str">
        <f t="shared" si="909"/>
        <v>IIC</v>
      </c>
      <c r="I925" t="str">
        <f t="shared" si="909"/>
        <v>Índice de Información a la Ciudadanía</v>
      </c>
      <c r="J925" t="str">
        <f t="shared" si="909"/>
        <v>02-01</v>
      </c>
      <c r="K925" t="str">
        <f t="shared" si="909"/>
        <v>Rendición de cuentas cuatrimestral y anual al Comude enfocadas en resultados.</v>
      </c>
      <c r="L925" s="150">
        <f>+VLOOKUP($E925,IIC_2018!$B$8:$Q$347,3,0)</f>
        <v>1</v>
      </c>
      <c r="M925" s="142" t="str">
        <f>+VLOOKUP($E925,IIC_2018!$B$8:$Q$347,4,0)</f>
        <v>Alto</v>
      </c>
    </row>
    <row r="926" spans="1:13" x14ac:dyDescent="0.3">
      <c r="A926" s="139">
        <f t="shared" si="859"/>
        <v>25</v>
      </c>
      <c r="B926" s="148">
        <f t="shared" si="861"/>
        <v>8</v>
      </c>
      <c r="D926" s="149" t="str">
        <f>+VLOOKUP($A926,mUNICIPIOS!$B$4:$F$343,2,0)</f>
        <v>El Progreso</v>
      </c>
      <c r="E926" s="149">
        <f>+VLOOKUP($A926,mUNICIPIOS!$B$4:$F$343,3,0)</f>
        <v>208</v>
      </c>
      <c r="F926" s="149" t="str">
        <f>+VLOOKUP($A926,mUNICIPIOS!$B$4:$F$343,4,0)</f>
        <v>San Antonio La Paz</v>
      </c>
      <c r="G926" s="139" t="str">
        <f t="shared" ref="G926:K926" si="910">+G888</f>
        <v>02</v>
      </c>
      <c r="H926" t="str">
        <f t="shared" si="910"/>
        <v>IIC</v>
      </c>
      <c r="I926" t="str">
        <f t="shared" si="910"/>
        <v>Índice de Información a la Ciudadanía</v>
      </c>
      <c r="J926" t="str">
        <f t="shared" si="910"/>
        <v>02-02</v>
      </c>
      <c r="K926" t="str">
        <f t="shared" si="910"/>
        <v>Información presupuestaria y otra información brindada a la ciudadanía disponible en medios locales de comunicación.</v>
      </c>
      <c r="L926" s="150">
        <f>+VLOOKUP($E926,IIC_2018!$B$8:$Q$347,6,0)</f>
        <v>0.625</v>
      </c>
      <c r="M926" s="142" t="str">
        <f>+VLOOKUP($E926,IIC_2018!$B$8:$Q$347,7,0)</f>
        <v>Medio alto</v>
      </c>
    </row>
    <row r="927" spans="1:13" x14ac:dyDescent="0.3">
      <c r="A927" s="139">
        <f t="shared" si="859"/>
        <v>25</v>
      </c>
      <c r="B927" s="148">
        <f t="shared" si="861"/>
        <v>9</v>
      </c>
      <c r="D927" s="149" t="str">
        <f>+VLOOKUP($A927,mUNICIPIOS!$B$4:$F$343,2,0)</f>
        <v>El Progreso</v>
      </c>
      <c r="E927" s="149">
        <f>+VLOOKUP($A927,mUNICIPIOS!$B$4:$F$343,3,0)</f>
        <v>208</v>
      </c>
      <c r="F927" s="149" t="str">
        <f>+VLOOKUP($A927,mUNICIPIOS!$B$4:$F$343,4,0)</f>
        <v>San Antonio La Paz</v>
      </c>
      <c r="G927" s="139" t="str">
        <f t="shared" ref="G927:K927" si="911">+G889</f>
        <v>02</v>
      </c>
      <c r="H927" t="str">
        <f t="shared" si="911"/>
        <v>IIC</v>
      </c>
      <c r="I927" t="str">
        <f t="shared" si="911"/>
        <v>Índice de Información a la Ciudadanía</v>
      </c>
      <c r="J927" t="str">
        <f t="shared" si="911"/>
        <v>02-03</v>
      </c>
      <c r="K927" t="str">
        <f t="shared" si="911"/>
        <v>Información pública de oficio actualizada y disponible de acuerdo a la LAIP y uso de internet.</v>
      </c>
      <c r="L927" s="150">
        <f>+VLOOKUP($E927,IIC_2018!$B$8:$Q$347,9,0)</f>
        <v>0.99999999999999989</v>
      </c>
      <c r="M927" s="142" t="str">
        <f>+VLOOKUP($E927,IIC_2018!$B$8:$Q$347,10,0)</f>
        <v>Alto</v>
      </c>
    </row>
    <row r="928" spans="1:13" x14ac:dyDescent="0.3">
      <c r="A928" s="139">
        <f t="shared" si="859"/>
        <v>25</v>
      </c>
      <c r="B928" s="148">
        <f t="shared" si="861"/>
        <v>10</v>
      </c>
      <c r="D928" s="149" t="str">
        <f>+VLOOKUP($A928,mUNICIPIOS!$B$4:$F$343,2,0)</f>
        <v>El Progreso</v>
      </c>
      <c r="E928" s="149">
        <f>+VLOOKUP($A928,mUNICIPIOS!$B$4:$F$343,3,0)</f>
        <v>208</v>
      </c>
      <c r="F928" s="149" t="str">
        <f>+VLOOKUP($A928,mUNICIPIOS!$B$4:$F$343,4,0)</f>
        <v>San Antonio La Paz</v>
      </c>
      <c r="G928" s="139" t="str">
        <f t="shared" ref="G928:K928" si="912">+G890</f>
        <v>02</v>
      </c>
      <c r="H928" t="str">
        <f t="shared" si="912"/>
        <v>IIC</v>
      </c>
      <c r="I928" t="str">
        <f t="shared" si="912"/>
        <v>Índice de Información a la Ciudadanía</v>
      </c>
      <c r="J928" t="str">
        <f t="shared" si="912"/>
        <v>02-04</v>
      </c>
      <c r="K928" t="str">
        <f t="shared" si="912"/>
        <v>Relación del monto contratado por medio de Guate compras con el total del presupuesto de egresos vigente.</v>
      </c>
      <c r="L928" s="150">
        <f>+VLOOKUP($E928,IIC_2018!$B$8:$Q$347,12,0)</f>
        <v>0.36011071524390398</v>
      </c>
      <c r="M928" s="142" t="str">
        <f>+VLOOKUP($E928,IIC_2018!$B$8:$Q$347,13,0)</f>
        <v>Medio bajo</v>
      </c>
    </row>
    <row r="929" spans="1:13" x14ac:dyDescent="0.3">
      <c r="A929" s="139">
        <f t="shared" si="859"/>
        <v>25</v>
      </c>
      <c r="B929" s="148">
        <f t="shared" si="861"/>
        <v>11</v>
      </c>
      <c r="D929" s="149" t="str">
        <f>+VLOOKUP($A929,mUNICIPIOS!$B$4:$F$343,2,0)</f>
        <v>El Progreso</v>
      </c>
      <c r="E929" s="149">
        <f>+VLOOKUP($A929,mUNICIPIOS!$B$4:$F$343,3,0)</f>
        <v>208</v>
      </c>
      <c r="F929" s="149" t="str">
        <f>+VLOOKUP($A929,mUNICIPIOS!$B$4:$F$343,4,0)</f>
        <v>San Antonio La Paz</v>
      </c>
      <c r="G929" s="139" t="str">
        <f t="shared" ref="G929:K929" si="913">+G891</f>
        <v>02</v>
      </c>
      <c r="H929" t="str">
        <f t="shared" si="913"/>
        <v>IIC</v>
      </c>
      <c r="I929" t="str">
        <f t="shared" si="913"/>
        <v>Índice de Información a la Ciudadanía</v>
      </c>
      <c r="J929" t="str">
        <f t="shared" si="913"/>
        <v>INDICE</v>
      </c>
      <c r="K929">
        <f t="shared" si="913"/>
        <v>0</v>
      </c>
      <c r="L929" s="150">
        <f>+VLOOKUP($E929,IIC_2018!$B$8:$Q$347,15,0)</f>
        <v>0.74627767881097595</v>
      </c>
      <c r="M929" s="142" t="str">
        <f>+VLOOKUP($E929,IIC_2018!$B$8:$Q$347,16,0)</f>
        <v>Medio alto</v>
      </c>
    </row>
    <row r="930" spans="1:13" x14ac:dyDescent="0.3">
      <c r="A930" s="139">
        <f t="shared" si="859"/>
        <v>25</v>
      </c>
      <c r="B930" s="148">
        <f t="shared" si="861"/>
        <v>12</v>
      </c>
      <c r="D930" s="149" t="str">
        <f>+VLOOKUP($A930,mUNICIPIOS!$B$4:$F$343,2,0)</f>
        <v>El Progreso</v>
      </c>
      <c r="E930" s="149">
        <f>+VLOOKUP($A930,mUNICIPIOS!$B$4:$F$343,3,0)</f>
        <v>208</v>
      </c>
      <c r="F930" s="149" t="str">
        <f>+VLOOKUP($A930,mUNICIPIOS!$B$4:$F$343,4,0)</f>
        <v>San Antonio La Paz</v>
      </c>
      <c r="G930" s="139" t="str">
        <f t="shared" ref="G930:K930" si="914">+G892</f>
        <v>03</v>
      </c>
      <c r="H930" t="str">
        <f t="shared" si="914"/>
        <v>ISP</v>
      </c>
      <c r="I930" t="str">
        <f t="shared" si="914"/>
        <v>Índice de Servicios Públicos</v>
      </c>
      <c r="J930" t="str">
        <f t="shared" si="914"/>
        <v>03-01</v>
      </c>
      <c r="K930" t="str">
        <f t="shared" si="914"/>
        <v>Cobertura del servicio público de agua</v>
      </c>
      <c r="L930" s="150">
        <f>+VLOOKUP($E930,ISP_2018!$B$8:$T$347,3,0)</f>
        <v>9.6427999359282396E-2</v>
      </c>
      <c r="M930" s="142" t="str">
        <f>+VLOOKUP($E930,ISP_2018!$B$8:$T$347,4,0)</f>
        <v>Bajo</v>
      </c>
    </row>
    <row r="931" spans="1:13" x14ac:dyDescent="0.3">
      <c r="A931" s="139">
        <f t="shared" si="859"/>
        <v>25</v>
      </c>
      <c r="B931" s="148">
        <f t="shared" si="861"/>
        <v>13</v>
      </c>
      <c r="D931" s="149" t="str">
        <f>+VLOOKUP($A931,mUNICIPIOS!$B$4:$F$343,2,0)</f>
        <v>El Progreso</v>
      </c>
      <c r="E931" s="149">
        <f>+VLOOKUP($A931,mUNICIPIOS!$B$4:$F$343,3,0)</f>
        <v>208</v>
      </c>
      <c r="F931" s="149" t="str">
        <f>+VLOOKUP($A931,mUNICIPIOS!$B$4:$F$343,4,0)</f>
        <v>San Antonio La Paz</v>
      </c>
      <c r="G931" s="139" t="str">
        <f t="shared" ref="G931:K931" si="915">+G893</f>
        <v>03</v>
      </c>
      <c r="H931" t="str">
        <f t="shared" si="915"/>
        <v>ISP</v>
      </c>
      <c r="I931" t="str">
        <f t="shared" si="915"/>
        <v>Índice de Servicios Públicos</v>
      </c>
      <c r="J931" t="str">
        <f t="shared" si="915"/>
        <v>03-02</v>
      </c>
      <c r="K931" t="str">
        <f t="shared" si="915"/>
        <v>Control de la calidad del servicio público de agua</v>
      </c>
      <c r="L931" s="150">
        <f>+VLOOKUP($E931,ISP_2018!$B$8:$T$347,6,0)</f>
        <v>0.4</v>
      </c>
      <c r="M931" s="142" t="str">
        <f>+VLOOKUP($E931,ISP_2018!$B$8:$T$347,7,0)</f>
        <v>Medio bajo</v>
      </c>
    </row>
    <row r="932" spans="1:13" x14ac:dyDescent="0.3">
      <c r="A932" s="139">
        <f t="shared" si="859"/>
        <v>25</v>
      </c>
      <c r="B932" s="148">
        <f t="shared" si="861"/>
        <v>14</v>
      </c>
      <c r="D932" s="149" t="str">
        <f>+VLOOKUP($A932,mUNICIPIOS!$B$4:$F$343,2,0)</f>
        <v>El Progreso</v>
      </c>
      <c r="E932" s="149">
        <f>+VLOOKUP($A932,mUNICIPIOS!$B$4:$F$343,3,0)</f>
        <v>208</v>
      </c>
      <c r="F932" s="149" t="str">
        <f>+VLOOKUP($A932,mUNICIPIOS!$B$4:$F$343,4,0)</f>
        <v>San Antonio La Paz</v>
      </c>
      <c r="G932" s="139" t="str">
        <f t="shared" ref="G932:K932" si="916">+G894</f>
        <v>03</v>
      </c>
      <c r="H932" t="str">
        <f t="shared" si="916"/>
        <v>ISP</v>
      </c>
      <c r="I932" t="str">
        <f t="shared" si="916"/>
        <v>Índice de Servicios Públicos</v>
      </c>
      <c r="J932" t="str">
        <f t="shared" si="916"/>
        <v>03-03</v>
      </c>
      <c r="K932" t="str">
        <f t="shared" si="916"/>
        <v>Disposición  y tratamiento  de aguas residuales</v>
      </c>
      <c r="L932" s="150">
        <f>+VLOOKUP($E932,ISP_2018!$B$8:$T$347,9,0)</f>
        <v>0.61015764832651731</v>
      </c>
      <c r="M932" s="142" t="str">
        <f>+VLOOKUP($E932,ISP_2018!$B$8:$T$347,10,0)</f>
        <v>Medio alto</v>
      </c>
    </row>
    <row r="933" spans="1:13" x14ac:dyDescent="0.3">
      <c r="A933" s="139">
        <f t="shared" si="859"/>
        <v>25</v>
      </c>
      <c r="B933" s="148">
        <f t="shared" si="861"/>
        <v>15</v>
      </c>
      <c r="D933" s="149" t="str">
        <f>+VLOOKUP($A933,mUNICIPIOS!$B$4:$F$343,2,0)</f>
        <v>El Progreso</v>
      </c>
      <c r="E933" s="149">
        <f>+VLOOKUP($A933,mUNICIPIOS!$B$4:$F$343,3,0)</f>
        <v>208</v>
      </c>
      <c r="F933" s="149" t="str">
        <f>+VLOOKUP($A933,mUNICIPIOS!$B$4:$F$343,4,0)</f>
        <v>San Antonio La Paz</v>
      </c>
      <c r="G933" s="139" t="str">
        <f t="shared" ref="G933:K933" si="917">+G895</f>
        <v>03</v>
      </c>
      <c r="H933" t="str">
        <f t="shared" si="917"/>
        <v>ISP</v>
      </c>
      <c r="I933" t="str">
        <f t="shared" si="917"/>
        <v>Índice de Servicios Públicos</v>
      </c>
      <c r="J933" t="str">
        <f t="shared" si="917"/>
        <v>03-04</v>
      </c>
      <c r="K933" t="str">
        <f t="shared" si="917"/>
        <v>Gestión y manejo de los residuos y desechos sólidos</v>
      </c>
      <c r="L933" s="150">
        <f>+VLOOKUP($E933,ISP_2018!$B$8:$T$347,12,0)</f>
        <v>7.1552418457115352E-2</v>
      </c>
      <c r="M933" s="142" t="str">
        <f>+VLOOKUP($E933,ISP_2018!$B$8:$T$347,13,0)</f>
        <v>Bajo</v>
      </c>
    </row>
    <row r="934" spans="1:13" x14ac:dyDescent="0.3">
      <c r="A934" s="139">
        <f t="shared" si="859"/>
        <v>25</v>
      </c>
      <c r="B934" s="148">
        <f t="shared" si="861"/>
        <v>16</v>
      </c>
      <c r="D934" s="149" t="str">
        <f>+VLOOKUP($A934,mUNICIPIOS!$B$4:$F$343,2,0)</f>
        <v>El Progreso</v>
      </c>
      <c r="E934" s="149">
        <f>+VLOOKUP($A934,mUNICIPIOS!$B$4:$F$343,3,0)</f>
        <v>208</v>
      </c>
      <c r="F934" s="149" t="str">
        <f>+VLOOKUP($A934,mUNICIPIOS!$B$4:$F$343,4,0)</f>
        <v>San Antonio La Paz</v>
      </c>
      <c r="G934" s="139" t="str">
        <f t="shared" ref="G934:K934" si="918">+G896</f>
        <v>03</v>
      </c>
      <c r="H934" t="str">
        <f t="shared" si="918"/>
        <v>ISP</v>
      </c>
      <c r="I934" t="str">
        <f t="shared" si="918"/>
        <v>Índice de Servicios Públicos</v>
      </c>
      <c r="J934" t="str">
        <f t="shared" si="918"/>
        <v>03-05</v>
      </c>
      <c r="K934" t="str">
        <f t="shared" si="918"/>
        <v>Gestión de servicios públicos municipales</v>
      </c>
      <c r="L934" s="150">
        <f>+VLOOKUP($E934,ISP_2018!$B$8:$T$347,15,0)</f>
        <v>0.19354838709677422</v>
      </c>
      <c r="M934" s="142" t="str">
        <f>+VLOOKUP($E934,ISP_2018!$B$8:$T$347,16,0)</f>
        <v>Bajo</v>
      </c>
    </row>
    <row r="935" spans="1:13" x14ac:dyDescent="0.3">
      <c r="A935" s="139">
        <f t="shared" si="859"/>
        <v>25</v>
      </c>
      <c r="B935" s="148">
        <f t="shared" si="861"/>
        <v>17</v>
      </c>
      <c r="D935" s="149" t="str">
        <f>+VLOOKUP($A935,mUNICIPIOS!$B$4:$F$343,2,0)</f>
        <v>El Progreso</v>
      </c>
      <c r="E935" s="149">
        <f>+VLOOKUP($A935,mUNICIPIOS!$B$4:$F$343,3,0)</f>
        <v>208</v>
      </c>
      <c r="F935" s="149" t="str">
        <f>+VLOOKUP($A935,mUNICIPIOS!$B$4:$F$343,4,0)</f>
        <v>San Antonio La Paz</v>
      </c>
      <c r="G935" s="139" t="str">
        <f t="shared" ref="G935:K935" si="919">+G897</f>
        <v>03</v>
      </c>
      <c r="H935" t="str">
        <f t="shared" si="919"/>
        <v>ISP</v>
      </c>
      <c r="I935" t="str">
        <f t="shared" si="919"/>
        <v>Índice de Servicios Públicos</v>
      </c>
      <c r="J935" t="str">
        <f t="shared" si="919"/>
        <v>INDICE</v>
      </c>
      <c r="K935">
        <f t="shared" si="919"/>
        <v>0</v>
      </c>
      <c r="L935" s="150">
        <f>+VLOOKUP($E935,ISP_2018!$B$8:$T$347,18,0)</f>
        <v>0.3046944907120096</v>
      </c>
      <c r="M935" s="142" t="str">
        <f>+VLOOKUP($E935,ISP_2018!$B$8:$T$347,19,0)</f>
        <v>Medio bajo</v>
      </c>
    </row>
    <row r="936" spans="1:13" x14ac:dyDescent="0.3">
      <c r="A936" s="139">
        <f t="shared" si="859"/>
        <v>25</v>
      </c>
      <c r="B936" s="148">
        <f t="shared" si="861"/>
        <v>18</v>
      </c>
      <c r="D936" s="149" t="str">
        <f>+VLOOKUP($A936,mUNICIPIOS!$B$4:$F$343,2,0)</f>
        <v>El Progreso</v>
      </c>
      <c r="E936" s="149">
        <f>+VLOOKUP($A936,mUNICIPIOS!$B$4:$F$343,3,0)</f>
        <v>208</v>
      </c>
      <c r="F936" s="149" t="str">
        <f>+VLOOKUP($A936,mUNICIPIOS!$B$4:$F$343,4,0)</f>
        <v>San Antonio La Paz</v>
      </c>
      <c r="G936" s="139" t="str">
        <f t="shared" ref="G936:K936" si="920">+G898</f>
        <v>04</v>
      </c>
      <c r="H936" t="str">
        <f t="shared" si="920"/>
        <v>IGA</v>
      </c>
      <c r="I936" t="str">
        <f t="shared" si="920"/>
        <v>Índice de Gestión Administrativa</v>
      </c>
      <c r="J936" t="str">
        <f t="shared" si="920"/>
        <v>04-01</v>
      </c>
      <c r="K936" t="str">
        <f t="shared" si="920"/>
        <v>Existencia de elementos de atención municipal orientada al vecino</v>
      </c>
      <c r="L936" s="150">
        <f>+VLOOKUP($E936,IGA_2018!$B$8:$N$347,3,0)</f>
        <v>0</v>
      </c>
      <c r="M936" s="142" t="str">
        <f>+VLOOKUP($E936,IGA_2018!$B$8:$N$347,4,0)</f>
        <v>Bajo</v>
      </c>
    </row>
    <row r="937" spans="1:13" x14ac:dyDescent="0.3">
      <c r="A937" s="139">
        <f t="shared" si="859"/>
        <v>25</v>
      </c>
      <c r="B937" s="148">
        <f t="shared" si="861"/>
        <v>19</v>
      </c>
      <c r="D937" s="149" t="str">
        <f>+VLOOKUP($A937,mUNICIPIOS!$B$4:$F$343,2,0)</f>
        <v>El Progreso</v>
      </c>
      <c r="E937" s="149">
        <f>+VLOOKUP($A937,mUNICIPIOS!$B$4:$F$343,3,0)</f>
        <v>208</v>
      </c>
      <c r="F937" s="149" t="str">
        <f>+VLOOKUP($A937,mUNICIPIOS!$B$4:$F$343,4,0)</f>
        <v>San Antonio La Paz</v>
      </c>
      <c r="G937" s="139" t="str">
        <f t="shared" ref="G937:K937" si="921">+G899</f>
        <v>04</v>
      </c>
      <c r="H937" t="str">
        <f t="shared" si="921"/>
        <v>IGA</v>
      </c>
      <c r="I937" t="str">
        <f t="shared" si="921"/>
        <v>Índice de Gestión Administrativa</v>
      </c>
      <c r="J937" t="str">
        <f t="shared" si="921"/>
        <v>04-02</v>
      </c>
      <c r="K937" t="str">
        <f t="shared" si="921"/>
        <v>Gestión del recurso humano.</v>
      </c>
      <c r="L937" s="150">
        <f>+VLOOKUP($E937,IGA_2018!$B$8:$N$347,6,0)</f>
        <v>0.49549317537986109</v>
      </c>
      <c r="M937" s="142" t="str">
        <f>+VLOOKUP($E937,IGA_2018!$B$8:$N$347,7,0)</f>
        <v>Medio</v>
      </c>
    </row>
    <row r="938" spans="1:13" x14ac:dyDescent="0.3">
      <c r="A938" s="139">
        <f t="shared" si="859"/>
        <v>25</v>
      </c>
      <c r="B938" s="148">
        <f t="shared" si="861"/>
        <v>20</v>
      </c>
      <c r="D938" s="149" t="str">
        <f>+VLOOKUP($A938,mUNICIPIOS!$B$4:$F$343,2,0)</f>
        <v>El Progreso</v>
      </c>
      <c r="E938" s="149">
        <f>+VLOOKUP($A938,mUNICIPIOS!$B$4:$F$343,3,0)</f>
        <v>208</v>
      </c>
      <c r="F938" s="149" t="str">
        <f>+VLOOKUP($A938,mUNICIPIOS!$B$4:$F$343,4,0)</f>
        <v>San Antonio La Paz</v>
      </c>
      <c r="G938" s="139" t="str">
        <f t="shared" ref="G938:K938" si="922">+G900</f>
        <v>04</v>
      </c>
      <c r="H938" t="str">
        <f t="shared" si="922"/>
        <v>IGA</v>
      </c>
      <c r="I938" t="str">
        <f t="shared" si="922"/>
        <v>Índice de Gestión Administrativa</v>
      </c>
      <c r="J938" t="str">
        <f t="shared" si="922"/>
        <v>04-03</v>
      </c>
      <c r="K938" t="str">
        <f t="shared" si="922"/>
        <v>Existencia de oficinas municipales con instrumentos de gestión.</v>
      </c>
      <c r="L938" s="150">
        <f>+VLOOKUP($E938,IGA_2018!$B$8:$N$347,9,0)</f>
        <v>0.7008928571428571</v>
      </c>
      <c r="M938" s="142" t="str">
        <f>+VLOOKUP($E938,IGA_2018!$B$8:$N$347,10,0)</f>
        <v>Medio alto</v>
      </c>
    </row>
    <row r="939" spans="1:13" x14ac:dyDescent="0.3">
      <c r="A939" s="139">
        <f t="shared" si="859"/>
        <v>25</v>
      </c>
      <c r="B939" s="148">
        <f t="shared" si="861"/>
        <v>21</v>
      </c>
      <c r="D939" s="149" t="str">
        <f>+VLOOKUP($A939,mUNICIPIOS!$B$4:$F$343,2,0)</f>
        <v>El Progreso</v>
      </c>
      <c r="E939" s="149">
        <f>+VLOOKUP($A939,mUNICIPIOS!$B$4:$F$343,3,0)</f>
        <v>208</v>
      </c>
      <c r="F939" s="149" t="str">
        <f>+VLOOKUP($A939,mUNICIPIOS!$B$4:$F$343,4,0)</f>
        <v>San Antonio La Paz</v>
      </c>
      <c r="G939" s="139" t="str">
        <f t="shared" ref="G939:K939" si="923">+G901</f>
        <v>04</v>
      </c>
      <c r="H939" t="str">
        <f t="shared" si="923"/>
        <v>IGA</v>
      </c>
      <c r="I939" t="str">
        <f t="shared" si="923"/>
        <v>Índice de Gestión Administrativa</v>
      </c>
      <c r="J939" t="str">
        <f t="shared" si="923"/>
        <v>INDICE</v>
      </c>
      <c r="K939">
        <f t="shared" si="923"/>
        <v>0</v>
      </c>
      <c r="L939" s="150">
        <f>+VLOOKUP($E939,IGA_2018!$B$8:$N$347,12,0)</f>
        <v>0.41873511138295133</v>
      </c>
      <c r="M939" s="142" t="str">
        <f>+VLOOKUP($E939,IGA_2018!$B$8:$N$347,13,0)</f>
        <v>Medio</v>
      </c>
    </row>
    <row r="940" spans="1:13" x14ac:dyDescent="0.3">
      <c r="A940" s="139">
        <f t="shared" si="859"/>
        <v>25</v>
      </c>
      <c r="B940" s="148">
        <f t="shared" si="861"/>
        <v>22</v>
      </c>
      <c r="D940" s="149" t="str">
        <f>+VLOOKUP($A940,mUNICIPIOS!$B$4:$F$343,2,0)</f>
        <v>El Progreso</v>
      </c>
      <c r="E940" s="149">
        <f>+VLOOKUP($A940,mUNICIPIOS!$B$4:$F$343,3,0)</f>
        <v>208</v>
      </c>
      <c r="F940" s="149" t="str">
        <f>+VLOOKUP($A940,mUNICIPIOS!$B$4:$F$343,4,0)</f>
        <v>San Antonio La Paz</v>
      </c>
      <c r="G940" s="139" t="str">
        <f t="shared" ref="G940:K940" si="924">+G902</f>
        <v>05</v>
      </c>
      <c r="H940" t="str">
        <f t="shared" si="924"/>
        <v>IGF</v>
      </c>
      <c r="I940" t="str">
        <f t="shared" si="924"/>
        <v>Índice de Gestión Financiera</v>
      </c>
      <c r="J940" t="str">
        <f t="shared" si="924"/>
        <v>05-01</v>
      </c>
      <c r="K940" t="str">
        <f t="shared" si="924"/>
        <v>Autonomía financiera municipal</v>
      </c>
      <c r="L940" s="150">
        <f>+VLOOKUP($E940,IGF_2018!$B$8:$Z$347,3,0)</f>
        <v>0.14788545135112371</v>
      </c>
      <c r="M940" s="142" t="str">
        <f>+VLOOKUP($E940,IGF_2018!$B$8:$Z$347,4,0)</f>
        <v>Bajo</v>
      </c>
    </row>
    <row r="941" spans="1:13" x14ac:dyDescent="0.3">
      <c r="A941" s="139">
        <f t="shared" ref="A941:A1004" si="925">+IF(B940=38,A940+1,A940)</f>
        <v>25</v>
      </c>
      <c r="B941" s="148">
        <f t="shared" si="861"/>
        <v>23</v>
      </c>
      <c r="D941" s="149" t="str">
        <f>+VLOOKUP($A941,mUNICIPIOS!$B$4:$F$343,2,0)</f>
        <v>El Progreso</v>
      </c>
      <c r="E941" s="149">
        <f>+VLOOKUP($A941,mUNICIPIOS!$B$4:$F$343,3,0)</f>
        <v>208</v>
      </c>
      <c r="F941" s="149" t="str">
        <f>+VLOOKUP($A941,mUNICIPIOS!$B$4:$F$343,4,0)</f>
        <v>San Antonio La Paz</v>
      </c>
      <c r="G941" s="139" t="str">
        <f t="shared" ref="G941:K941" si="926">+G903</f>
        <v>05</v>
      </c>
      <c r="H941" t="str">
        <f t="shared" si="926"/>
        <v>IGF</v>
      </c>
      <c r="I941" t="str">
        <f t="shared" si="926"/>
        <v>Índice de Gestión Financiera</v>
      </c>
      <c r="J941" t="str">
        <f t="shared" si="926"/>
        <v>05-02</v>
      </c>
      <c r="K941" t="str">
        <f t="shared" si="926"/>
        <v xml:space="preserve">Ingresos propios por habitante -sin regalías- </v>
      </c>
      <c r="L941" s="150">
        <f>+VLOOKUP($E941,IGF_2018!$B$8:$Z$347,6,0)</f>
        <v>0.10202050190038071</v>
      </c>
      <c r="M941" s="142" t="str">
        <f>+VLOOKUP($E941,IGF_2018!$B$8:$Z$347,7,0)</f>
        <v>Bajo</v>
      </c>
    </row>
    <row r="942" spans="1:13" x14ac:dyDescent="0.3">
      <c r="A942" s="139">
        <f t="shared" si="925"/>
        <v>25</v>
      </c>
      <c r="B942" s="148">
        <f t="shared" ref="B942:B1005" si="927">+B904</f>
        <v>24</v>
      </c>
      <c r="D942" s="149" t="str">
        <f>+VLOOKUP($A942,mUNICIPIOS!$B$4:$F$343,2,0)</f>
        <v>El Progreso</v>
      </c>
      <c r="E942" s="149">
        <f>+VLOOKUP($A942,mUNICIPIOS!$B$4:$F$343,3,0)</f>
        <v>208</v>
      </c>
      <c r="F942" s="149" t="str">
        <f>+VLOOKUP($A942,mUNICIPIOS!$B$4:$F$343,4,0)</f>
        <v>San Antonio La Paz</v>
      </c>
      <c r="G942" s="139" t="str">
        <f t="shared" ref="G942:K942" si="928">+G904</f>
        <v>05</v>
      </c>
      <c r="H942" t="str">
        <f t="shared" si="928"/>
        <v>IGF</v>
      </c>
      <c r="I942" t="str">
        <f t="shared" si="928"/>
        <v>Índice de Gestión Financiera</v>
      </c>
      <c r="J942" t="str">
        <f t="shared" si="928"/>
        <v>05-03</v>
      </c>
      <c r="K942" t="str">
        <f t="shared" si="928"/>
        <v>Ingresos del IUSI en relación a los ingresos propios -sin regalías-</v>
      </c>
      <c r="L942" s="150">
        <f>+VLOOKUP($E942,IGF_2018!$B$8:$Z$347,9,0)</f>
        <v>4.5497688722569291E-2</v>
      </c>
      <c r="M942" s="142" t="str">
        <f>+VLOOKUP($E942,IGF_2018!$B$8:$Z$347,10,0)</f>
        <v>Bajo</v>
      </c>
    </row>
    <row r="943" spans="1:13" x14ac:dyDescent="0.3">
      <c r="A943" s="139">
        <f t="shared" si="925"/>
        <v>25</v>
      </c>
      <c r="B943" s="148">
        <f t="shared" si="927"/>
        <v>25</v>
      </c>
      <c r="D943" s="149" t="str">
        <f>+VLOOKUP($A943,mUNICIPIOS!$B$4:$F$343,2,0)</f>
        <v>El Progreso</v>
      </c>
      <c r="E943" s="149">
        <f>+VLOOKUP($A943,mUNICIPIOS!$B$4:$F$343,3,0)</f>
        <v>208</v>
      </c>
      <c r="F943" s="149" t="str">
        <f>+VLOOKUP($A943,mUNICIPIOS!$B$4:$F$343,4,0)</f>
        <v>San Antonio La Paz</v>
      </c>
      <c r="G943" s="139" t="str">
        <f t="shared" ref="G943:K943" si="929">+G905</f>
        <v>05</v>
      </c>
      <c r="H943" t="str">
        <f t="shared" si="929"/>
        <v>IGF</v>
      </c>
      <c r="I943" t="str">
        <f t="shared" si="929"/>
        <v>Índice de Gestión Financiera</v>
      </c>
      <c r="J943" t="str">
        <f t="shared" si="929"/>
        <v>05-04</v>
      </c>
      <c r="K943" t="str">
        <f t="shared" si="929"/>
        <v>Inversión anual en capital fijo por habitante</v>
      </c>
      <c r="L943" s="150">
        <f>+VLOOKUP($E943,IGF_2018!$B$8:$Z$347,12,0)</f>
        <v>4.6342875738374922E-2</v>
      </c>
      <c r="M943" s="142" t="str">
        <f>+VLOOKUP($E943,IGF_2018!$B$8:$Z$347,13,0)</f>
        <v>Bajo</v>
      </c>
    </row>
    <row r="944" spans="1:13" x14ac:dyDescent="0.3">
      <c r="A944" s="139">
        <f t="shared" si="925"/>
        <v>25</v>
      </c>
      <c r="B944" s="148">
        <f t="shared" si="927"/>
        <v>26</v>
      </c>
      <c r="D944" s="149" t="str">
        <f>+VLOOKUP($A944,mUNICIPIOS!$B$4:$F$343,2,0)</f>
        <v>El Progreso</v>
      </c>
      <c r="E944" s="149">
        <f>+VLOOKUP($A944,mUNICIPIOS!$B$4:$F$343,3,0)</f>
        <v>208</v>
      </c>
      <c r="F944" s="149" t="str">
        <f>+VLOOKUP($A944,mUNICIPIOS!$B$4:$F$343,4,0)</f>
        <v>San Antonio La Paz</v>
      </c>
      <c r="G944" s="139" t="str">
        <f t="shared" ref="G944:K944" si="930">+G906</f>
        <v>05</v>
      </c>
      <c r="H944" t="str">
        <f t="shared" si="930"/>
        <v>IGF</v>
      </c>
      <c r="I944" t="str">
        <f t="shared" si="930"/>
        <v>Índice de Gestión Financiera</v>
      </c>
      <c r="J944" t="str">
        <f t="shared" si="930"/>
        <v>05-05</v>
      </c>
      <c r="K944" t="str">
        <f t="shared" si="930"/>
        <v>Inversión anual en capital fijo con recursos percibidos por ingresos propios</v>
      </c>
      <c r="L944" s="150">
        <f>+VLOOKUP($E944,IGF_2018!$B$8:$Z$347,15,0)</f>
        <v>0</v>
      </c>
      <c r="M944" s="142" t="str">
        <f>+VLOOKUP($E944,IGF_2018!$B$8:$Z$347,16,0)</f>
        <v>Bajo</v>
      </c>
    </row>
    <row r="945" spans="1:13" x14ac:dyDescent="0.3">
      <c r="A945" s="139">
        <f t="shared" si="925"/>
        <v>25</v>
      </c>
      <c r="B945" s="148">
        <f t="shared" si="927"/>
        <v>27</v>
      </c>
      <c r="D945" s="149" t="str">
        <f>+VLOOKUP($A945,mUNICIPIOS!$B$4:$F$343,2,0)</f>
        <v>El Progreso</v>
      </c>
      <c r="E945" s="149">
        <f>+VLOOKUP($A945,mUNICIPIOS!$B$4:$F$343,3,0)</f>
        <v>208</v>
      </c>
      <c r="F945" s="149" t="str">
        <f>+VLOOKUP($A945,mUNICIPIOS!$B$4:$F$343,4,0)</f>
        <v>San Antonio La Paz</v>
      </c>
      <c r="G945" s="139" t="str">
        <f t="shared" ref="G945:K945" si="931">+G907</f>
        <v>05</v>
      </c>
      <c r="H945" t="str">
        <f t="shared" si="931"/>
        <v>IGF</v>
      </c>
      <c r="I945" t="str">
        <f t="shared" si="931"/>
        <v>Índice de Gestión Financiera</v>
      </c>
      <c r="J945" t="str">
        <f t="shared" si="931"/>
        <v>05-06</v>
      </c>
      <c r="K945" t="str">
        <f t="shared" si="931"/>
        <v xml:space="preserve">Inversión anual en capital fijo con recursos percibidos por transferencias del Gobierno Central </v>
      </c>
      <c r="L945" s="150">
        <f>+VLOOKUP($E945,IGF_2018!$B$8:$Z$347,18,0)</f>
        <v>5.4642639503296765E-2</v>
      </c>
      <c r="M945" s="142" t="str">
        <f>+VLOOKUP($E945,IGF_2018!$B$8:$Z$347,19,0)</f>
        <v>Bajo</v>
      </c>
    </row>
    <row r="946" spans="1:13" x14ac:dyDescent="0.3">
      <c r="A946" s="139">
        <f t="shared" si="925"/>
        <v>25</v>
      </c>
      <c r="B946" s="148">
        <f t="shared" si="927"/>
        <v>28</v>
      </c>
      <c r="D946" s="149" t="str">
        <f>+VLOOKUP($A946,mUNICIPIOS!$B$4:$F$343,2,0)</f>
        <v>El Progreso</v>
      </c>
      <c r="E946" s="149">
        <f>+VLOOKUP($A946,mUNICIPIOS!$B$4:$F$343,3,0)</f>
        <v>208</v>
      </c>
      <c r="F946" s="149" t="str">
        <f>+VLOOKUP($A946,mUNICIPIOS!$B$4:$F$343,4,0)</f>
        <v>San Antonio La Paz</v>
      </c>
      <c r="G946" s="139" t="str">
        <f t="shared" ref="G946:K946" si="932">+G908</f>
        <v>05</v>
      </c>
      <c r="H946" t="str">
        <f t="shared" si="932"/>
        <v>IGF</v>
      </c>
      <c r="I946" t="str">
        <f t="shared" si="932"/>
        <v>Índice de Gestión Financiera</v>
      </c>
      <c r="J946" t="str">
        <f t="shared" si="932"/>
        <v>05-07</v>
      </c>
      <c r="K946" t="str">
        <f t="shared" si="932"/>
        <v>Financiamiento por endeudamiento municipal</v>
      </c>
      <c r="L946" s="150">
        <f>+VLOOKUP($E946,IGF_2018!$B$8:$Z$347,21,0)</f>
        <v>1</v>
      </c>
      <c r="M946" s="142" t="str">
        <f>+VLOOKUP($E946,IGF_2018!$B$8:$Z$347,22,0)</f>
        <v>Alto</v>
      </c>
    </row>
    <row r="947" spans="1:13" x14ac:dyDescent="0.3">
      <c r="A947" s="139">
        <f t="shared" si="925"/>
        <v>25</v>
      </c>
      <c r="B947" s="148">
        <f t="shared" si="927"/>
        <v>29</v>
      </c>
      <c r="D947" s="149" t="str">
        <f>+VLOOKUP($A947,mUNICIPIOS!$B$4:$F$343,2,0)</f>
        <v>El Progreso</v>
      </c>
      <c r="E947" s="149">
        <f>+VLOOKUP($A947,mUNICIPIOS!$B$4:$F$343,3,0)</f>
        <v>208</v>
      </c>
      <c r="F947" s="149" t="str">
        <f>+VLOOKUP($A947,mUNICIPIOS!$B$4:$F$343,4,0)</f>
        <v>San Antonio La Paz</v>
      </c>
      <c r="G947" s="139" t="str">
        <f t="shared" ref="G947:K947" si="933">+G909</f>
        <v>05</v>
      </c>
      <c r="H947" t="str">
        <f t="shared" si="933"/>
        <v>IGF</v>
      </c>
      <c r="I947" t="str">
        <f t="shared" si="933"/>
        <v>Índice de Gestión Financiera</v>
      </c>
      <c r="J947" t="str">
        <f t="shared" si="933"/>
        <v>INDICE</v>
      </c>
      <c r="K947">
        <f t="shared" si="933"/>
        <v>0</v>
      </c>
      <c r="L947" s="150">
        <f>+VLOOKUP($E947,IGF_2018!$B$8:$Z$347,24,0)</f>
        <v>0.264629511046725</v>
      </c>
      <c r="M947" s="142" t="str">
        <f>+VLOOKUP($E947,IGF_2018!$B$8:$Z$347,25,0)</f>
        <v>Medio bajo</v>
      </c>
    </row>
    <row r="948" spans="1:13" x14ac:dyDescent="0.3">
      <c r="A948" s="139">
        <f t="shared" si="925"/>
        <v>25</v>
      </c>
      <c r="B948" s="148">
        <f t="shared" si="927"/>
        <v>30</v>
      </c>
      <c r="D948" s="149" t="str">
        <f>+VLOOKUP($A948,mUNICIPIOS!$B$4:$F$343,2,0)</f>
        <v>El Progreso</v>
      </c>
      <c r="E948" s="149">
        <f>+VLOOKUP($A948,mUNICIPIOS!$B$4:$F$343,3,0)</f>
        <v>208</v>
      </c>
      <c r="F948" s="149" t="str">
        <f>+VLOOKUP($A948,mUNICIPIOS!$B$4:$F$343,4,0)</f>
        <v>San Antonio La Paz</v>
      </c>
      <c r="G948" s="139" t="str">
        <f t="shared" ref="G948:K948" si="934">+G910</f>
        <v>06</v>
      </c>
      <c r="H948" t="str">
        <f t="shared" si="934"/>
        <v>IGE</v>
      </c>
      <c r="I948" t="str">
        <f t="shared" si="934"/>
        <v>Índice de Gestión Estratégica</v>
      </c>
      <c r="J948" t="str">
        <f t="shared" si="934"/>
        <v>06-01</v>
      </c>
      <c r="K948" t="str">
        <f t="shared" si="934"/>
        <v>Ejecución del Plan Operativo Anual  (POA)</v>
      </c>
      <c r="L948" s="150">
        <f>+VLOOKUP($E948,IGE_2018!$B$8:$Z$347,3,0)</f>
        <v>0.59736842105263155</v>
      </c>
      <c r="M948" s="142" t="str">
        <f>+VLOOKUP($E948,IGE_2018!$B$8:$Z$347,4,0)</f>
        <v>Medio</v>
      </c>
    </row>
    <row r="949" spans="1:13" x14ac:dyDescent="0.3">
      <c r="A949" s="139">
        <f t="shared" si="925"/>
        <v>25</v>
      </c>
      <c r="B949" s="148">
        <f t="shared" si="927"/>
        <v>31</v>
      </c>
      <c r="D949" s="149" t="str">
        <f>+VLOOKUP($A949,mUNICIPIOS!$B$4:$F$343,2,0)</f>
        <v>El Progreso</v>
      </c>
      <c r="E949" s="149">
        <f>+VLOOKUP($A949,mUNICIPIOS!$B$4:$F$343,3,0)</f>
        <v>208</v>
      </c>
      <c r="F949" s="149" t="str">
        <f>+VLOOKUP($A949,mUNICIPIOS!$B$4:$F$343,4,0)</f>
        <v>San Antonio La Paz</v>
      </c>
      <c r="G949" s="139" t="str">
        <f t="shared" ref="G949:K949" si="935">+G911</f>
        <v>06</v>
      </c>
      <c r="H949" t="str">
        <f t="shared" si="935"/>
        <v>IGE</v>
      </c>
      <c r="I949" t="str">
        <f t="shared" si="935"/>
        <v>Índice de Gestión Estratégica</v>
      </c>
      <c r="J949" t="str">
        <f t="shared" si="935"/>
        <v>06-02</v>
      </c>
      <c r="K949" t="str">
        <f t="shared" si="935"/>
        <v>Relación Plan de Desarrollo Municipal y Ordenamiento Territorial (PDM-OT) - Plan Estratégico Institucional (PEI) - Plan Operativo Multianual (POM) - Plan Operativo Anual (POA)</v>
      </c>
      <c r="L949" s="150">
        <f>+VLOOKUP($E949,IGE_2018!$B$8:$Z$347,6,0)</f>
        <v>0.73679245283018868</v>
      </c>
      <c r="M949" s="142" t="str">
        <f>+VLOOKUP($E949,IGE_2018!$B$8:$Z$347,7,0)</f>
        <v>Medio alto</v>
      </c>
    </row>
    <row r="950" spans="1:13" x14ac:dyDescent="0.3">
      <c r="A950" s="139">
        <f t="shared" si="925"/>
        <v>25</v>
      </c>
      <c r="B950" s="148">
        <f t="shared" si="927"/>
        <v>32</v>
      </c>
      <c r="D950" s="149" t="str">
        <f>+VLOOKUP($A950,mUNICIPIOS!$B$4:$F$343,2,0)</f>
        <v>El Progreso</v>
      </c>
      <c r="E950" s="149">
        <f>+VLOOKUP($A950,mUNICIPIOS!$B$4:$F$343,3,0)</f>
        <v>208</v>
      </c>
      <c r="F950" s="149" t="str">
        <f>+VLOOKUP($A950,mUNICIPIOS!$B$4:$F$343,4,0)</f>
        <v>San Antonio La Paz</v>
      </c>
      <c r="G950" s="139" t="str">
        <f t="shared" ref="G950:K950" si="936">+G912</f>
        <v>06</v>
      </c>
      <c r="H950" t="str">
        <f t="shared" si="936"/>
        <v>IGE</v>
      </c>
      <c r="I950" t="str">
        <f t="shared" si="936"/>
        <v>Índice de Gestión Estratégica</v>
      </c>
      <c r="J950" t="str">
        <f t="shared" si="936"/>
        <v>06-03</v>
      </c>
      <c r="K950" t="str">
        <f t="shared" si="936"/>
        <v>Presupuesto de egresos relacionado a competencias municipales que responden a prioridades nacionales de desarrollo.</v>
      </c>
      <c r="L950" s="150">
        <f>+VLOOKUP($E950,IGE_2018!$B$8:$Z$347,9,0)</f>
        <v>0.42845277487319733</v>
      </c>
      <c r="M950" s="142" t="str">
        <f>+VLOOKUP($E950,IGE_2018!$B$8:$Z$347,10,0)</f>
        <v>Medio</v>
      </c>
    </row>
    <row r="951" spans="1:13" x14ac:dyDescent="0.3">
      <c r="A951" s="139">
        <f t="shared" si="925"/>
        <v>25</v>
      </c>
      <c r="B951" s="148">
        <f t="shared" si="927"/>
        <v>33</v>
      </c>
      <c r="D951" s="149" t="str">
        <f>+VLOOKUP($A951,mUNICIPIOS!$B$4:$F$343,2,0)</f>
        <v>El Progreso</v>
      </c>
      <c r="E951" s="149">
        <f>+VLOOKUP($A951,mUNICIPIOS!$B$4:$F$343,3,0)</f>
        <v>208</v>
      </c>
      <c r="F951" s="149" t="str">
        <f>+VLOOKUP($A951,mUNICIPIOS!$B$4:$F$343,4,0)</f>
        <v>San Antonio La Paz</v>
      </c>
      <c r="G951" s="139" t="str">
        <f t="shared" ref="G951:K951" si="937">+G913</f>
        <v>06</v>
      </c>
      <c r="H951" t="str">
        <f t="shared" si="937"/>
        <v>IGE</v>
      </c>
      <c r="I951" t="str">
        <f t="shared" si="937"/>
        <v>Índice de Gestión Estratégica</v>
      </c>
      <c r="J951" t="str">
        <f t="shared" si="937"/>
        <v>06-04</v>
      </c>
      <c r="K951" t="str">
        <f t="shared" si="937"/>
        <v>Institucionalización de la gestión ordenada del territorio</v>
      </c>
      <c r="L951" s="150">
        <f>+VLOOKUP($E951,IGE_2018!$B$8:$Z$347,12,0)</f>
        <v>0.35</v>
      </c>
      <c r="M951" s="142" t="str">
        <f>+VLOOKUP($E951,IGE_2018!$B$8:$Z$347,13,0)</f>
        <v>Medio bajo</v>
      </c>
    </row>
    <row r="952" spans="1:13" x14ac:dyDescent="0.3">
      <c r="A952" s="139">
        <f t="shared" si="925"/>
        <v>25</v>
      </c>
      <c r="B952" s="148">
        <f t="shared" si="927"/>
        <v>34</v>
      </c>
      <c r="D952" s="149" t="str">
        <f>+VLOOKUP($A952,mUNICIPIOS!$B$4:$F$343,2,0)</f>
        <v>El Progreso</v>
      </c>
      <c r="E952" s="149">
        <f>+VLOOKUP($A952,mUNICIPIOS!$B$4:$F$343,3,0)</f>
        <v>208</v>
      </c>
      <c r="F952" s="149" t="str">
        <f>+VLOOKUP($A952,mUNICIPIOS!$B$4:$F$343,4,0)</f>
        <v>San Antonio La Paz</v>
      </c>
      <c r="G952" s="139" t="str">
        <f t="shared" ref="G952:K952" si="938">+G914</f>
        <v>06</v>
      </c>
      <c r="H952" t="str">
        <f t="shared" si="938"/>
        <v>IGE</v>
      </c>
      <c r="I952" t="str">
        <f t="shared" si="938"/>
        <v>Índice de Gestión Estratégica</v>
      </c>
      <c r="J952" t="str">
        <f t="shared" si="938"/>
        <v>06-05</v>
      </c>
      <c r="K952" t="str">
        <f t="shared" si="938"/>
        <v>Acciones para la gestión ordenada del territorio</v>
      </c>
      <c r="L952" s="150">
        <f>+VLOOKUP($E952,IGE_2018!$B$8:$Z$347,15,0)</f>
        <v>0.4800000000000002</v>
      </c>
      <c r="M952" s="142" t="str">
        <f>+VLOOKUP($E952,IGE_2018!$B$8:$Z$347,16,0)</f>
        <v>Medio</v>
      </c>
    </row>
    <row r="953" spans="1:13" x14ac:dyDescent="0.3">
      <c r="A953" s="139">
        <f t="shared" si="925"/>
        <v>25</v>
      </c>
      <c r="B953" s="148">
        <f t="shared" si="927"/>
        <v>35</v>
      </c>
      <c r="D953" s="149" t="str">
        <f>+VLOOKUP($A953,mUNICIPIOS!$B$4:$F$343,2,0)</f>
        <v>El Progreso</v>
      </c>
      <c r="E953" s="149">
        <f>+VLOOKUP($A953,mUNICIPIOS!$B$4:$F$343,3,0)</f>
        <v>208</v>
      </c>
      <c r="F953" s="149" t="str">
        <f>+VLOOKUP($A953,mUNICIPIOS!$B$4:$F$343,4,0)</f>
        <v>San Antonio La Paz</v>
      </c>
      <c r="G953" s="139" t="str">
        <f t="shared" ref="G953:K953" si="939">+G915</f>
        <v>06</v>
      </c>
      <c r="H953" t="str">
        <f t="shared" si="939"/>
        <v>IGE</v>
      </c>
      <c r="I953" t="str">
        <f t="shared" si="939"/>
        <v>Índice de Gestión Estratégica</v>
      </c>
      <c r="J953" t="str">
        <f t="shared" si="939"/>
        <v>06-06</v>
      </c>
      <c r="K953" t="str">
        <f t="shared" si="939"/>
        <v>Gestión de riesgo en la formulación de proyectos derivados de la planificación operativa anual</v>
      </c>
      <c r="L953" s="150">
        <f>+VLOOKUP($E953,IGE_2018!$B$8:$Z$347,18,0)</f>
        <v>0.61403508771929827</v>
      </c>
      <c r="M953" s="142" t="str">
        <f>+VLOOKUP($E953,IGE_2018!$B$8:$Z$347,19,0)</f>
        <v>Medio alto</v>
      </c>
    </row>
    <row r="954" spans="1:13" x14ac:dyDescent="0.3">
      <c r="A954" s="139">
        <f t="shared" si="925"/>
        <v>25</v>
      </c>
      <c r="B954" s="148">
        <f t="shared" si="927"/>
        <v>36</v>
      </c>
      <c r="D954" s="149" t="str">
        <f>+VLOOKUP($A954,mUNICIPIOS!$B$4:$F$343,2,0)</f>
        <v>El Progreso</v>
      </c>
      <c r="E954" s="149">
        <f>+VLOOKUP($A954,mUNICIPIOS!$B$4:$F$343,3,0)</f>
        <v>208</v>
      </c>
      <c r="F954" s="149" t="str">
        <f>+VLOOKUP($A954,mUNICIPIOS!$B$4:$F$343,4,0)</f>
        <v>San Antonio La Paz</v>
      </c>
      <c r="G954" s="139" t="str">
        <f t="shared" ref="G954:K954" si="940">+G916</f>
        <v>06</v>
      </c>
      <c r="H954" t="str">
        <f t="shared" si="940"/>
        <v>IGE</v>
      </c>
      <c r="I954" t="str">
        <f t="shared" si="940"/>
        <v>Índice de Gestión Estratégica</v>
      </c>
      <c r="J954" t="str">
        <f t="shared" si="940"/>
        <v>06-07</v>
      </c>
      <c r="K954" t="str">
        <f t="shared" si="940"/>
        <v>Ingresos por servicios ambientales en relación a los ingresos propios sin regalías</v>
      </c>
      <c r="L954" s="150">
        <f>+VLOOKUP($E954,IGE_2018!$B$8:$Z$347,21,0)</f>
        <v>3.8986938680725222E-3</v>
      </c>
      <c r="M954" s="142" t="str">
        <f>+VLOOKUP($E954,IGE_2018!$B$8:$Z$347,22,0)</f>
        <v>Bajo</v>
      </c>
    </row>
    <row r="955" spans="1:13" x14ac:dyDescent="0.3">
      <c r="A955" s="139">
        <f t="shared" si="925"/>
        <v>25</v>
      </c>
      <c r="B955" s="148">
        <f t="shared" si="927"/>
        <v>37</v>
      </c>
      <c r="D955" s="149" t="str">
        <f>+VLOOKUP($A955,mUNICIPIOS!$B$4:$F$343,2,0)</f>
        <v>El Progreso</v>
      </c>
      <c r="E955" s="149">
        <f>+VLOOKUP($A955,mUNICIPIOS!$B$4:$F$343,3,0)</f>
        <v>208</v>
      </c>
      <c r="F955" s="149" t="str">
        <f>+VLOOKUP($A955,mUNICIPIOS!$B$4:$F$343,4,0)</f>
        <v>San Antonio La Paz</v>
      </c>
      <c r="G955" s="139" t="str">
        <f t="shared" ref="G955:K955" si="941">+G917</f>
        <v>06</v>
      </c>
      <c r="H955" t="str">
        <f t="shared" si="941"/>
        <v>IGE</v>
      </c>
      <c r="I955" t="str">
        <f t="shared" si="941"/>
        <v>Índice de Gestión Estratégica</v>
      </c>
      <c r="J955" t="str">
        <f t="shared" si="941"/>
        <v>INDICE</v>
      </c>
      <c r="K955">
        <f t="shared" si="941"/>
        <v>0</v>
      </c>
      <c r="L955" s="150">
        <f>+VLOOKUP($E955,IGE_2018!$B$8:$Z$347,24,0)</f>
        <v>0.47603070295945943</v>
      </c>
      <c r="M955" s="142" t="str">
        <f>+VLOOKUP($E955,IGE_2018!$B$8:$Z$347,25,0)</f>
        <v>Medio</v>
      </c>
    </row>
    <row r="956" spans="1:13" x14ac:dyDescent="0.3">
      <c r="A956" s="139">
        <f t="shared" si="925"/>
        <v>25</v>
      </c>
      <c r="B956" s="148">
        <f t="shared" si="927"/>
        <v>38</v>
      </c>
      <c r="D956" s="149" t="str">
        <f>+VLOOKUP($A956,mUNICIPIOS!$B$4:$F$343,2,0)</f>
        <v>El Progreso</v>
      </c>
      <c r="E956" s="149">
        <f>+VLOOKUP($A956,mUNICIPIOS!$B$4:$F$343,3,0)</f>
        <v>208</v>
      </c>
      <c r="F956" s="149" t="str">
        <f>+VLOOKUP($A956,mUNICIPIOS!$B$4:$F$343,4,0)</f>
        <v>San Antonio La Paz</v>
      </c>
      <c r="G956" s="139" t="str">
        <f t="shared" ref="G956:K956" si="942">+G918</f>
        <v>RANKING</v>
      </c>
      <c r="H956" t="str">
        <f t="shared" si="942"/>
        <v>RGM</v>
      </c>
      <c r="I956" t="str">
        <f t="shared" si="942"/>
        <v>Ranking de la Gestión Municipal 2018</v>
      </c>
      <c r="J956" t="str">
        <f t="shared" si="942"/>
        <v>RANKING</v>
      </c>
      <c r="K956">
        <f t="shared" si="942"/>
        <v>0</v>
      </c>
      <c r="L956" s="151">
        <f>+VLOOKUP($E956,Resultados_generales!$C$8:$AE$347,27,0)</f>
        <v>0.47370483490481774</v>
      </c>
      <c r="M956" t="str">
        <f>+VLOOKUP($E956,Resultados_generales!$C$8:$AE$347,28,0)</f>
        <v>Medio</v>
      </c>
    </row>
    <row r="957" spans="1:13" x14ac:dyDescent="0.3">
      <c r="A957" s="139">
        <f t="shared" si="925"/>
        <v>26</v>
      </c>
      <c r="B957" s="148">
        <f t="shared" si="927"/>
        <v>1</v>
      </c>
      <c r="D957" s="149" t="str">
        <f>+VLOOKUP($A957,mUNICIPIOS!$B$4:$F$343,2,0)</f>
        <v>Sacatepéquez</v>
      </c>
      <c r="E957" s="149">
        <f>+VLOOKUP($A957,mUNICIPIOS!$B$4:$F$343,3,0)</f>
        <v>301</v>
      </c>
      <c r="F957" s="149" t="str">
        <f>+VLOOKUP($A957,mUNICIPIOS!$B$4:$F$343,4,0)</f>
        <v>Antigua Guatemala</v>
      </c>
      <c r="G957" s="139" t="str">
        <f t="shared" ref="G957:K957" si="943">+G919</f>
        <v>01</v>
      </c>
      <c r="H957" t="str">
        <f t="shared" si="943"/>
        <v>IPC</v>
      </c>
      <c r="I957" t="str">
        <f t="shared" si="943"/>
        <v>Índice de Participación Ciudadana</v>
      </c>
      <c r="J957" t="str">
        <f t="shared" si="943"/>
        <v>01-01</v>
      </c>
      <c r="K957" t="str">
        <f t="shared" si="943"/>
        <v>Número de reuniones del COMUDE en el año de la medición.</v>
      </c>
      <c r="L957" s="150">
        <f>+VLOOKUP($E957,IPC_2018!$B$8:$T$347,3,0)</f>
        <v>0.33333333333333331</v>
      </c>
      <c r="M957" s="142" t="str">
        <f>+VLOOKUP($E957,IPC_2018!$B$8:$T$347,4,0)</f>
        <v>Medio bajo</v>
      </c>
    </row>
    <row r="958" spans="1:13" x14ac:dyDescent="0.3">
      <c r="A958" s="139">
        <f t="shared" si="925"/>
        <v>26</v>
      </c>
      <c r="B958" s="148">
        <f t="shared" si="927"/>
        <v>2</v>
      </c>
      <c r="D958" s="149" t="str">
        <f>+VLOOKUP($A958,mUNICIPIOS!$B$4:$F$343,2,0)</f>
        <v>Sacatepéquez</v>
      </c>
      <c r="E958" s="149">
        <f>+VLOOKUP($A958,mUNICIPIOS!$B$4:$F$343,3,0)</f>
        <v>301</v>
      </c>
      <c r="F958" s="149" t="str">
        <f>+VLOOKUP($A958,mUNICIPIOS!$B$4:$F$343,4,0)</f>
        <v>Antigua Guatemala</v>
      </c>
      <c r="G958" s="139" t="str">
        <f t="shared" ref="G958:K958" si="944">+G920</f>
        <v>01</v>
      </c>
      <c r="H958" t="str">
        <f t="shared" si="944"/>
        <v>IPC</v>
      </c>
      <c r="I958" t="str">
        <f t="shared" si="944"/>
        <v>Índice de Participación Ciudadana</v>
      </c>
      <c r="J958" t="str">
        <f t="shared" si="944"/>
        <v>01-02</v>
      </c>
      <c r="K958" t="str">
        <f t="shared" si="944"/>
        <v>Participación de Alcaldes, Concejales y Síndicos determinados o designados en el COMUDE</v>
      </c>
      <c r="L958" s="150">
        <f>+VLOOKUP($E958,IPC_2018!$B$8:$T$347,6,0)</f>
        <v>0.6875</v>
      </c>
      <c r="M958" s="142" t="str">
        <f>+VLOOKUP($E958,IPC_2018!$B$8:$T$347,7,0)</f>
        <v>Medio alto</v>
      </c>
    </row>
    <row r="959" spans="1:13" x14ac:dyDescent="0.3">
      <c r="A959" s="139">
        <f t="shared" si="925"/>
        <v>26</v>
      </c>
      <c r="B959" s="148">
        <f t="shared" si="927"/>
        <v>3</v>
      </c>
      <c r="D959" s="149" t="str">
        <f>+VLOOKUP($A959,mUNICIPIOS!$B$4:$F$343,2,0)</f>
        <v>Sacatepéquez</v>
      </c>
      <c r="E959" s="149">
        <f>+VLOOKUP($A959,mUNICIPIOS!$B$4:$F$343,3,0)</f>
        <v>301</v>
      </c>
      <c r="F959" s="149" t="str">
        <f>+VLOOKUP($A959,mUNICIPIOS!$B$4:$F$343,4,0)</f>
        <v>Antigua Guatemala</v>
      </c>
      <c r="G959" s="139" t="str">
        <f t="shared" ref="G959:K959" si="945">+G921</f>
        <v>01</v>
      </c>
      <c r="H959" t="str">
        <f t="shared" si="945"/>
        <v>IPC</v>
      </c>
      <c r="I959" t="str">
        <f t="shared" si="945"/>
        <v>Índice de Participación Ciudadana</v>
      </c>
      <c r="J959" t="str">
        <f t="shared" si="945"/>
        <v>01-03</v>
      </c>
      <c r="K959" t="str">
        <f t="shared" si="945"/>
        <v>Participación  de organizaciones de jóvenes, mujeres, pueblos mayas, xincas, garífunas, y otras organizaciones en el Comude</v>
      </c>
      <c r="L959" s="150">
        <f>+VLOOKUP($E959,IPC_2018!$B$8:$T$347,9,0)</f>
        <v>0</v>
      </c>
      <c r="M959" s="142" t="str">
        <f>+VLOOKUP($E959,IPC_2018!$B$8:$T$347,10,0)</f>
        <v>Bajo</v>
      </c>
    </row>
    <row r="960" spans="1:13" x14ac:dyDescent="0.3">
      <c r="A960" s="139">
        <f t="shared" si="925"/>
        <v>26</v>
      </c>
      <c r="B960" s="148">
        <f t="shared" si="927"/>
        <v>4</v>
      </c>
      <c r="D960" s="149" t="str">
        <f>+VLOOKUP($A960,mUNICIPIOS!$B$4:$F$343,2,0)</f>
        <v>Sacatepéquez</v>
      </c>
      <c r="E960" s="149">
        <f>+VLOOKUP($A960,mUNICIPIOS!$B$4:$F$343,3,0)</f>
        <v>301</v>
      </c>
      <c r="F960" s="149" t="str">
        <f>+VLOOKUP($A960,mUNICIPIOS!$B$4:$F$343,4,0)</f>
        <v>Antigua Guatemala</v>
      </c>
      <c r="G960" s="139" t="str">
        <f t="shared" ref="G960:K960" si="946">+G922</f>
        <v>01</v>
      </c>
      <c r="H960" t="str">
        <f t="shared" si="946"/>
        <v>IPC</v>
      </c>
      <c r="I960" t="str">
        <f t="shared" si="946"/>
        <v>Índice de Participación Ciudadana</v>
      </c>
      <c r="J960" t="str">
        <f t="shared" si="946"/>
        <v>01-04</v>
      </c>
      <c r="K960" t="str">
        <f t="shared" si="946"/>
        <v>Representatividad territorial del Comude.</v>
      </c>
      <c r="L960" s="150">
        <f>+VLOOKUP($E960,IPC_2018!$B$8:$T$347,12,0)</f>
        <v>0.8125</v>
      </c>
      <c r="M960" s="142" t="str">
        <f>+VLOOKUP($E960,IPC_2018!$B$8:$T$347,13,0)</f>
        <v>Alto</v>
      </c>
    </row>
    <row r="961" spans="1:13" x14ac:dyDescent="0.3">
      <c r="A961" s="139">
        <f t="shared" si="925"/>
        <v>26</v>
      </c>
      <c r="B961" s="148">
        <f t="shared" si="927"/>
        <v>5</v>
      </c>
      <c r="D961" s="149" t="str">
        <f>+VLOOKUP($A961,mUNICIPIOS!$B$4:$F$343,2,0)</f>
        <v>Sacatepéquez</v>
      </c>
      <c r="E961" s="149">
        <f>+VLOOKUP($A961,mUNICIPIOS!$B$4:$F$343,3,0)</f>
        <v>301</v>
      </c>
      <c r="F961" s="149" t="str">
        <f>+VLOOKUP($A961,mUNICIPIOS!$B$4:$F$343,4,0)</f>
        <v>Antigua Guatemala</v>
      </c>
      <c r="G961" s="139" t="str">
        <f t="shared" ref="G961:K961" si="947">+G923</f>
        <v>01</v>
      </c>
      <c r="H961" t="str">
        <f t="shared" si="947"/>
        <v>IPC</v>
      </c>
      <c r="I961" t="str">
        <f t="shared" si="947"/>
        <v>Índice de Participación Ciudadana</v>
      </c>
      <c r="J961" t="str">
        <f t="shared" si="947"/>
        <v>01-05</v>
      </c>
      <c r="K961" t="str">
        <f t="shared" si="947"/>
        <v>Funcionamiento del Comude</v>
      </c>
      <c r="L961" s="150">
        <f>+VLOOKUP($E961,IPC_2018!$B$8:$T$347,15,0)</f>
        <v>0.24911660786187864</v>
      </c>
      <c r="M961" s="142" t="str">
        <f>+VLOOKUP($E961,IPC_2018!$B$8:$T$347,16,0)</f>
        <v>Medio bajo</v>
      </c>
    </row>
    <row r="962" spans="1:13" x14ac:dyDescent="0.3">
      <c r="A962" s="139">
        <f t="shared" si="925"/>
        <v>26</v>
      </c>
      <c r="B962" s="148">
        <f t="shared" si="927"/>
        <v>6</v>
      </c>
      <c r="D962" s="149" t="str">
        <f>+VLOOKUP($A962,mUNICIPIOS!$B$4:$F$343,2,0)</f>
        <v>Sacatepéquez</v>
      </c>
      <c r="E962" s="149">
        <f>+VLOOKUP($A962,mUNICIPIOS!$B$4:$F$343,3,0)</f>
        <v>301</v>
      </c>
      <c r="F962" s="149" t="str">
        <f>+VLOOKUP($A962,mUNICIPIOS!$B$4:$F$343,4,0)</f>
        <v>Antigua Guatemala</v>
      </c>
      <c r="G962" s="139" t="str">
        <f t="shared" ref="G962:K962" si="948">+G924</f>
        <v>01</v>
      </c>
      <c r="H962" t="str">
        <f t="shared" si="948"/>
        <v>IPC</v>
      </c>
      <c r="I962" t="str">
        <f t="shared" si="948"/>
        <v>Índice de Participación Ciudadana</v>
      </c>
      <c r="J962" t="str">
        <f t="shared" si="948"/>
        <v>INDICE</v>
      </c>
      <c r="K962">
        <f t="shared" si="948"/>
        <v>0</v>
      </c>
      <c r="L962" s="150">
        <f>+VLOOKUP($E962,IPC_2018!$B$8:$T$347,18,0)</f>
        <v>0.38684665784594846</v>
      </c>
      <c r="M962" s="142" t="str">
        <f>+VLOOKUP($E962,IPC_2018!$B$8:$T$347,19,0)</f>
        <v>Medio bajo</v>
      </c>
    </row>
    <row r="963" spans="1:13" x14ac:dyDescent="0.3">
      <c r="A963" s="139">
        <f t="shared" si="925"/>
        <v>26</v>
      </c>
      <c r="B963" s="148">
        <f t="shared" si="927"/>
        <v>7</v>
      </c>
      <c r="D963" s="149" t="str">
        <f>+VLOOKUP($A963,mUNICIPIOS!$B$4:$F$343,2,0)</f>
        <v>Sacatepéquez</v>
      </c>
      <c r="E963" s="149">
        <f>+VLOOKUP($A963,mUNICIPIOS!$B$4:$F$343,3,0)</f>
        <v>301</v>
      </c>
      <c r="F963" s="149" t="str">
        <f>+VLOOKUP($A963,mUNICIPIOS!$B$4:$F$343,4,0)</f>
        <v>Antigua Guatemala</v>
      </c>
      <c r="G963" s="139" t="str">
        <f t="shared" ref="G963:K963" si="949">+G925</f>
        <v>02</v>
      </c>
      <c r="H963" t="str">
        <f t="shared" si="949"/>
        <v>IIC</v>
      </c>
      <c r="I963" t="str">
        <f t="shared" si="949"/>
        <v>Índice de Información a la Ciudadanía</v>
      </c>
      <c r="J963" t="str">
        <f t="shared" si="949"/>
        <v>02-01</v>
      </c>
      <c r="K963" t="str">
        <f t="shared" si="949"/>
        <v>Rendición de cuentas cuatrimestral y anual al Comude enfocadas en resultados.</v>
      </c>
      <c r="L963" s="150">
        <f>+VLOOKUP($E963,IIC_2018!$B$8:$Q$347,3,0)</f>
        <v>1</v>
      </c>
      <c r="M963" s="142" t="str">
        <f>+VLOOKUP($E963,IIC_2018!$B$8:$Q$347,4,0)</f>
        <v>Alto</v>
      </c>
    </row>
    <row r="964" spans="1:13" x14ac:dyDescent="0.3">
      <c r="A964" s="139">
        <f t="shared" si="925"/>
        <v>26</v>
      </c>
      <c r="B964" s="148">
        <f t="shared" si="927"/>
        <v>8</v>
      </c>
      <c r="D964" s="149" t="str">
        <f>+VLOOKUP($A964,mUNICIPIOS!$B$4:$F$343,2,0)</f>
        <v>Sacatepéquez</v>
      </c>
      <c r="E964" s="149">
        <f>+VLOOKUP($A964,mUNICIPIOS!$B$4:$F$343,3,0)</f>
        <v>301</v>
      </c>
      <c r="F964" s="149" t="str">
        <f>+VLOOKUP($A964,mUNICIPIOS!$B$4:$F$343,4,0)</f>
        <v>Antigua Guatemala</v>
      </c>
      <c r="G964" s="139" t="str">
        <f t="shared" ref="G964:K964" si="950">+G926</f>
        <v>02</v>
      </c>
      <c r="H964" t="str">
        <f t="shared" si="950"/>
        <v>IIC</v>
      </c>
      <c r="I964" t="str">
        <f t="shared" si="950"/>
        <v>Índice de Información a la Ciudadanía</v>
      </c>
      <c r="J964" t="str">
        <f t="shared" si="950"/>
        <v>02-02</v>
      </c>
      <c r="K964" t="str">
        <f t="shared" si="950"/>
        <v>Información presupuestaria y otra información brindada a la ciudadanía disponible en medios locales de comunicación.</v>
      </c>
      <c r="L964" s="150">
        <f>+VLOOKUP($E964,IIC_2018!$B$8:$Q$347,6,0)</f>
        <v>1</v>
      </c>
      <c r="M964" s="142" t="str">
        <f>+VLOOKUP($E964,IIC_2018!$B$8:$Q$347,7,0)</f>
        <v>Alto</v>
      </c>
    </row>
    <row r="965" spans="1:13" x14ac:dyDescent="0.3">
      <c r="A965" s="139">
        <f t="shared" si="925"/>
        <v>26</v>
      </c>
      <c r="B965" s="148">
        <f t="shared" si="927"/>
        <v>9</v>
      </c>
      <c r="D965" s="149" t="str">
        <f>+VLOOKUP($A965,mUNICIPIOS!$B$4:$F$343,2,0)</f>
        <v>Sacatepéquez</v>
      </c>
      <c r="E965" s="149">
        <f>+VLOOKUP($A965,mUNICIPIOS!$B$4:$F$343,3,0)</f>
        <v>301</v>
      </c>
      <c r="F965" s="149" t="str">
        <f>+VLOOKUP($A965,mUNICIPIOS!$B$4:$F$343,4,0)</f>
        <v>Antigua Guatemala</v>
      </c>
      <c r="G965" s="139" t="str">
        <f t="shared" ref="G965:K965" si="951">+G927</f>
        <v>02</v>
      </c>
      <c r="H965" t="str">
        <f t="shared" si="951"/>
        <v>IIC</v>
      </c>
      <c r="I965" t="str">
        <f t="shared" si="951"/>
        <v>Índice de Información a la Ciudadanía</v>
      </c>
      <c r="J965" t="str">
        <f t="shared" si="951"/>
        <v>02-03</v>
      </c>
      <c r="K965" t="str">
        <f t="shared" si="951"/>
        <v>Información pública de oficio actualizada y disponible de acuerdo a la LAIP y uso de internet.</v>
      </c>
      <c r="L965" s="150">
        <f>+VLOOKUP($E965,IIC_2018!$B$8:$Q$347,9,0)</f>
        <v>0.99999999999999989</v>
      </c>
      <c r="M965" s="142" t="str">
        <f>+VLOOKUP($E965,IIC_2018!$B$8:$Q$347,10,0)</f>
        <v>Alto</v>
      </c>
    </row>
    <row r="966" spans="1:13" x14ac:dyDescent="0.3">
      <c r="A966" s="139">
        <f t="shared" si="925"/>
        <v>26</v>
      </c>
      <c r="B966" s="148">
        <f t="shared" si="927"/>
        <v>10</v>
      </c>
      <c r="D966" s="149" t="str">
        <f>+VLOOKUP($A966,mUNICIPIOS!$B$4:$F$343,2,0)</f>
        <v>Sacatepéquez</v>
      </c>
      <c r="E966" s="149">
        <f>+VLOOKUP($A966,mUNICIPIOS!$B$4:$F$343,3,0)</f>
        <v>301</v>
      </c>
      <c r="F966" s="149" t="str">
        <f>+VLOOKUP($A966,mUNICIPIOS!$B$4:$F$343,4,0)</f>
        <v>Antigua Guatemala</v>
      </c>
      <c r="G966" s="139" t="str">
        <f t="shared" ref="G966:K966" si="952">+G928</f>
        <v>02</v>
      </c>
      <c r="H966" t="str">
        <f t="shared" si="952"/>
        <v>IIC</v>
      </c>
      <c r="I966" t="str">
        <f t="shared" si="952"/>
        <v>Índice de Información a la Ciudadanía</v>
      </c>
      <c r="J966" t="str">
        <f t="shared" si="952"/>
        <v>02-04</v>
      </c>
      <c r="K966" t="str">
        <f t="shared" si="952"/>
        <v>Relación del monto contratado por medio de Guate compras con el total del presupuesto de egresos vigente.</v>
      </c>
      <c r="L966" s="150">
        <f>+VLOOKUP($E966,IIC_2018!$B$8:$Q$347,12,0)</f>
        <v>7.8199942056384641E-2</v>
      </c>
      <c r="M966" s="142" t="str">
        <f>+VLOOKUP($E966,IIC_2018!$B$8:$Q$347,13,0)</f>
        <v>Bajo</v>
      </c>
    </row>
    <row r="967" spans="1:13" x14ac:dyDescent="0.3">
      <c r="A967" s="139">
        <f t="shared" si="925"/>
        <v>26</v>
      </c>
      <c r="B967" s="148">
        <f t="shared" si="927"/>
        <v>11</v>
      </c>
      <c r="D967" s="149" t="str">
        <f>+VLOOKUP($A967,mUNICIPIOS!$B$4:$F$343,2,0)</f>
        <v>Sacatepéquez</v>
      </c>
      <c r="E967" s="149">
        <f>+VLOOKUP($A967,mUNICIPIOS!$B$4:$F$343,3,0)</f>
        <v>301</v>
      </c>
      <c r="F967" s="149" t="str">
        <f>+VLOOKUP($A967,mUNICIPIOS!$B$4:$F$343,4,0)</f>
        <v>Antigua Guatemala</v>
      </c>
      <c r="G967" s="139" t="str">
        <f t="shared" ref="G967:K967" si="953">+G929</f>
        <v>02</v>
      </c>
      <c r="H967" t="str">
        <f t="shared" si="953"/>
        <v>IIC</v>
      </c>
      <c r="I967" t="str">
        <f t="shared" si="953"/>
        <v>Índice de Información a la Ciudadanía</v>
      </c>
      <c r="J967" t="str">
        <f t="shared" si="953"/>
        <v>INDICE</v>
      </c>
      <c r="K967">
        <f t="shared" si="953"/>
        <v>0</v>
      </c>
      <c r="L967" s="150">
        <f>+VLOOKUP($E967,IIC_2018!$B$8:$Q$347,15,0)</f>
        <v>0.76954998551409615</v>
      </c>
      <c r="M967" s="142" t="str">
        <f>+VLOOKUP($E967,IIC_2018!$B$8:$Q$347,16,0)</f>
        <v>Medio alto</v>
      </c>
    </row>
    <row r="968" spans="1:13" x14ac:dyDescent="0.3">
      <c r="A968" s="139">
        <f t="shared" si="925"/>
        <v>26</v>
      </c>
      <c r="B968" s="148">
        <f t="shared" si="927"/>
        <v>12</v>
      </c>
      <c r="D968" s="149" t="str">
        <f>+VLOOKUP($A968,mUNICIPIOS!$B$4:$F$343,2,0)</f>
        <v>Sacatepéquez</v>
      </c>
      <c r="E968" s="149">
        <f>+VLOOKUP($A968,mUNICIPIOS!$B$4:$F$343,3,0)</f>
        <v>301</v>
      </c>
      <c r="F968" s="149" t="str">
        <f>+VLOOKUP($A968,mUNICIPIOS!$B$4:$F$343,4,0)</f>
        <v>Antigua Guatemala</v>
      </c>
      <c r="G968" s="139" t="str">
        <f t="shared" ref="G968:K968" si="954">+G930</f>
        <v>03</v>
      </c>
      <c r="H968" t="str">
        <f t="shared" si="954"/>
        <v>ISP</v>
      </c>
      <c r="I968" t="str">
        <f t="shared" si="954"/>
        <v>Índice de Servicios Públicos</v>
      </c>
      <c r="J968" t="str">
        <f t="shared" si="954"/>
        <v>03-01</v>
      </c>
      <c r="K968" t="str">
        <f t="shared" si="954"/>
        <v>Cobertura del servicio público de agua</v>
      </c>
      <c r="L968" s="150">
        <f>+VLOOKUP($E968,ISP_2018!$B$8:$T$347,3,0)</f>
        <v>0</v>
      </c>
      <c r="M968" s="142" t="str">
        <f>+VLOOKUP($E968,ISP_2018!$B$8:$T$347,4,0)</f>
        <v>Bajo</v>
      </c>
    </row>
    <row r="969" spans="1:13" x14ac:dyDescent="0.3">
      <c r="A969" s="139">
        <f t="shared" si="925"/>
        <v>26</v>
      </c>
      <c r="B969" s="148">
        <f t="shared" si="927"/>
        <v>13</v>
      </c>
      <c r="D969" s="149" t="str">
        <f>+VLOOKUP($A969,mUNICIPIOS!$B$4:$F$343,2,0)</f>
        <v>Sacatepéquez</v>
      </c>
      <c r="E969" s="149">
        <f>+VLOOKUP($A969,mUNICIPIOS!$B$4:$F$343,3,0)</f>
        <v>301</v>
      </c>
      <c r="F969" s="149" t="str">
        <f>+VLOOKUP($A969,mUNICIPIOS!$B$4:$F$343,4,0)</f>
        <v>Antigua Guatemala</v>
      </c>
      <c r="G969" s="139" t="str">
        <f t="shared" ref="G969:K969" si="955">+G931</f>
        <v>03</v>
      </c>
      <c r="H969" t="str">
        <f t="shared" si="955"/>
        <v>ISP</v>
      </c>
      <c r="I969" t="str">
        <f t="shared" si="955"/>
        <v>Índice de Servicios Públicos</v>
      </c>
      <c r="J969" t="str">
        <f t="shared" si="955"/>
        <v>03-02</v>
      </c>
      <c r="K969" t="str">
        <f t="shared" si="955"/>
        <v>Control de la calidad del servicio público de agua</v>
      </c>
      <c r="L969" s="150">
        <f>+VLOOKUP($E969,ISP_2018!$B$8:$T$347,6,0)</f>
        <v>0</v>
      </c>
      <c r="M969" s="142" t="str">
        <f>+VLOOKUP($E969,ISP_2018!$B$8:$T$347,7,0)</f>
        <v>Bajo</v>
      </c>
    </row>
    <row r="970" spans="1:13" x14ac:dyDescent="0.3">
      <c r="A970" s="139">
        <f t="shared" si="925"/>
        <v>26</v>
      </c>
      <c r="B970" s="148">
        <f t="shared" si="927"/>
        <v>14</v>
      </c>
      <c r="D970" s="149" t="str">
        <f>+VLOOKUP($A970,mUNICIPIOS!$B$4:$F$343,2,0)</f>
        <v>Sacatepéquez</v>
      </c>
      <c r="E970" s="149">
        <f>+VLOOKUP($A970,mUNICIPIOS!$B$4:$F$343,3,0)</f>
        <v>301</v>
      </c>
      <c r="F970" s="149" t="str">
        <f>+VLOOKUP($A970,mUNICIPIOS!$B$4:$F$343,4,0)</f>
        <v>Antigua Guatemala</v>
      </c>
      <c r="G970" s="139" t="str">
        <f t="shared" ref="G970:K970" si="956">+G932</f>
        <v>03</v>
      </c>
      <c r="H970" t="str">
        <f t="shared" si="956"/>
        <v>ISP</v>
      </c>
      <c r="I970" t="str">
        <f t="shared" si="956"/>
        <v>Índice de Servicios Públicos</v>
      </c>
      <c r="J970" t="str">
        <f t="shared" si="956"/>
        <v>03-03</v>
      </c>
      <c r="K970" t="str">
        <f t="shared" si="956"/>
        <v>Disposición  y tratamiento  de aguas residuales</v>
      </c>
      <c r="L970" s="150">
        <f>+VLOOKUP($E970,ISP_2018!$B$8:$T$347,9,0)</f>
        <v>0</v>
      </c>
      <c r="M970" s="142" t="str">
        <f>+VLOOKUP($E970,ISP_2018!$B$8:$T$347,10,0)</f>
        <v>Bajo</v>
      </c>
    </row>
    <row r="971" spans="1:13" x14ac:dyDescent="0.3">
      <c r="A971" s="139">
        <f t="shared" si="925"/>
        <v>26</v>
      </c>
      <c r="B971" s="148">
        <f t="shared" si="927"/>
        <v>15</v>
      </c>
      <c r="D971" s="149" t="str">
        <f>+VLOOKUP($A971,mUNICIPIOS!$B$4:$F$343,2,0)</f>
        <v>Sacatepéquez</v>
      </c>
      <c r="E971" s="149">
        <f>+VLOOKUP($A971,mUNICIPIOS!$B$4:$F$343,3,0)</f>
        <v>301</v>
      </c>
      <c r="F971" s="149" t="str">
        <f>+VLOOKUP($A971,mUNICIPIOS!$B$4:$F$343,4,0)</f>
        <v>Antigua Guatemala</v>
      </c>
      <c r="G971" s="139" t="str">
        <f t="shared" ref="G971:K971" si="957">+G933</f>
        <v>03</v>
      </c>
      <c r="H971" t="str">
        <f t="shared" si="957"/>
        <v>ISP</v>
      </c>
      <c r="I971" t="str">
        <f t="shared" si="957"/>
        <v>Índice de Servicios Públicos</v>
      </c>
      <c r="J971" t="str">
        <f t="shared" si="957"/>
        <v>03-04</v>
      </c>
      <c r="K971" t="str">
        <f t="shared" si="957"/>
        <v>Gestión y manejo de los residuos y desechos sólidos</v>
      </c>
      <c r="L971" s="150">
        <f>+VLOOKUP($E971,ISP_2018!$B$8:$T$347,12,0)</f>
        <v>0.32215617223984649</v>
      </c>
      <c r="M971" s="142" t="str">
        <f>+VLOOKUP($E971,ISP_2018!$B$8:$T$347,13,0)</f>
        <v>Medio bajo</v>
      </c>
    </row>
    <row r="972" spans="1:13" x14ac:dyDescent="0.3">
      <c r="A972" s="139">
        <f t="shared" si="925"/>
        <v>26</v>
      </c>
      <c r="B972" s="148">
        <f t="shared" si="927"/>
        <v>16</v>
      </c>
      <c r="D972" s="149" t="str">
        <f>+VLOOKUP($A972,mUNICIPIOS!$B$4:$F$343,2,0)</f>
        <v>Sacatepéquez</v>
      </c>
      <c r="E972" s="149">
        <f>+VLOOKUP($A972,mUNICIPIOS!$B$4:$F$343,3,0)</f>
        <v>301</v>
      </c>
      <c r="F972" s="149" t="str">
        <f>+VLOOKUP($A972,mUNICIPIOS!$B$4:$F$343,4,0)</f>
        <v>Antigua Guatemala</v>
      </c>
      <c r="G972" s="139" t="str">
        <f t="shared" ref="G972:K972" si="958">+G934</f>
        <v>03</v>
      </c>
      <c r="H972" t="str">
        <f t="shared" si="958"/>
        <v>ISP</v>
      </c>
      <c r="I972" t="str">
        <f t="shared" si="958"/>
        <v>Índice de Servicios Públicos</v>
      </c>
      <c r="J972" t="str">
        <f t="shared" si="958"/>
        <v>03-05</v>
      </c>
      <c r="K972" t="str">
        <f t="shared" si="958"/>
        <v>Gestión de servicios públicos municipales</v>
      </c>
      <c r="L972" s="150">
        <f>+VLOOKUP($E972,ISP_2018!$B$8:$T$347,15,0)</f>
        <v>0.54838709677419362</v>
      </c>
      <c r="M972" s="142" t="str">
        <f>+VLOOKUP($E972,ISP_2018!$B$8:$T$347,16,0)</f>
        <v>Medio</v>
      </c>
    </row>
    <row r="973" spans="1:13" x14ac:dyDescent="0.3">
      <c r="A973" s="139">
        <f t="shared" si="925"/>
        <v>26</v>
      </c>
      <c r="B973" s="148">
        <f t="shared" si="927"/>
        <v>17</v>
      </c>
      <c r="D973" s="149" t="str">
        <f>+VLOOKUP($A973,mUNICIPIOS!$B$4:$F$343,2,0)</f>
        <v>Sacatepéquez</v>
      </c>
      <c r="E973" s="149">
        <f>+VLOOKUP($A973,mUNICIPIOS!$B$4:$F$343,3,0)</f>
        <v>301</v>
      </c>
      <c r="F973" s="149" t="str">
        <f>+VLOOKUP($A973,mUNICIPIOS!$B$4:$F$343,4,0)</f>
        <v>Antigua Guatemala</v>
      </c>
      <c r="G973" s="139" t="str">
        <f t="shared" ref="G973:K973" si="959">+G935</f>
        <v>03</v>
      </c>
      <c r="H973" t="str">
        <f t="shared" si="959"/>
        <v>ISP</v>
      </c>
      <c r="I973" t="str">
        <f t="shared" si="959"/>
        <v>Índice de Servicios Públicos</v>
      </c>
      <c r="J973" t="str">
        <f t="shared" si="959"/>
        <v>INDICE</v>
      </c>
      <c r="K973">
        <f t="shared" si="959"/>
        <v>0</v>
      </c>
      <c r="L973" s="150">
        <f>+VLOOKUP($E973,ISP_2018!$B$8:$T$347,18,0)</f>
        <v>0.17410865380280804</v>
      </c>
      <c r="M973" s="142" t="str">
        <f>+VLOOKUP($E973,ISP_2018!$B$8:$T$347,19,0)</f>
        <v>Bajo</v>
      </c>
    </row>
    <row r="974" spans="1:13" x14ac:dyDescent="0.3">
      <c r="A974" s="139">
        <f t="shared" si="925"/>
        <v>26</v>
      </c>
      <c r="B974" s="148">
        <f t="shared" si="927"/>
        <v>18</v>
      </c>
      <c r="D974" s="149" t="str">
        <f>+VLOOKUP($A974,mUNICIPIOS!$B$4:$F$343,2,0)</f>
        <v>Sacatepéquez</v>
      </c>
      <c r="E974" s="149">
        <f>+VLOOKUP($A974,mUNICIPIOS!$B$4:$F$343,3,0)</f>
        <v>301</v>
      </c>
      <c r="F974" s="149" t="str">
        <f>+VLOOKUP($A974,mUNICIPIOS!$B$4:$F$343,4,0)</f>
        <v>Antigua Guatemala</v>
      </c>
      <c r="G974" s="139" t="str">
        <f t="shared" ref="G974:K974" si="960">+G936</f>
        <v>04</v>
      </c>
      <c r="H974" t="str">
        <f t="shared" si="960"/>
        <v>IGA</v>
      </c>
      <c r="I974" t="str">
        <f t="shared" si="960"/>
        <v>Índice de Gestión Administrativa</v>
      </c>
      <c r="J974" t="str">
        <f t="shared" si="960"/>
        <v>04-01</v>
      </c>
      <c r="K974" t="str">
        <f t="shared" si="960"/>
        <v>Existencia de elementos de atención municipal orientada al vecino</v>
      </c>
      <c r="L974" s="150">
        <f>+VLOOKUP($E974,IGA_2018!$B$8:$N$347,3,0)</f>
        <v>0.25</v>
      </c>
      <c r="M974" s="142" t="str">
        <f>+VLOOKUP($E974,IGA_2018!$B$8:$N$347,4,0)</f>
        <v>Medio bajo</v>
      </c>
    </row>
    <row r="975" spans="1:13" x14ac:dyDescent="0.3">
      <c r="A975" s="139">
        <f t="shared" si="925"/>
        <v>26</v>
      </c>
      <c r="B975" s="148">
        <f t="shared" si="927"/>
        <v>19</v>
      </c>
      <c r="D975" s="149" t="str">
        <f>+VLOOKUP($A975,mUNICIPIOS!$B$4:$F$343,2,0)</f>
        <v>Sacatepéquez</v>
      </c>
      <c r="E975" s="149">
        <f>+VLOOKUP($A975,mUNICIPIOS!$B$4:$F$343,3,0)</f>
        <v>301</v>
      </c>
      <c r="F975" s="149" t="str">
        <f>+VLOOKUP($A975,mUNICIPIOS!$B$4:$F$343,4,0)</f>
        <v>Antigua Guatemala</v>
      </c>
      <c r="G975" s="139" t="str">
        <f t="shared" ref="G975:K975" si="961">+G937</f>
        <v>04</v>
      </c>
      <c r="H975" t="str">
        <f t="shared" si="961"/>
        <v>IGA</v>
      </c>
      <c r="I975" t="str">
        <f t="shared" si="961"/>
        <v>Índice de Gestión Administrativa</v>
      </c>
      <c r="J975" t="str">
        <f t="shared" si="961"/>
        <v>04-02</v>
      </c>
      <c r="K975" t="str">
        <f t="shared" si="961"/>
        <v>Gestión del recurso humano.</v>
      </c>
      <c r="L975" s="150">
        <f>+VLOOKUP($E975,IGA_2018!$B$8:$N$347,6,0)</f>
        <v>0.49549317537986109</v>
      </c>
      <c r="M975" s="142" t="str">
        <f>+VLOOKUP($E975,IGA_2018!$B$8:$N$347,7,0)</f>
        <v>Medio</v>
      </c>
    </row>
    <row r="976" spans="1:13" x14ac:dyDescent="0.3">
      <c r="A976" s="139">
        <f t="shared" si="925"/>
        <v>26</v>
      </c>
      <c r="B976" s="148">
        <f t="shared" si="927"/>
        <v>20</v>
      </c>
      <c r="D976" s="149" t="str">
        <f>+VLOOKUP($A976,mUNICIPIOS!$B$4:$F$343,2,0)</f>
        <v>Sacatepéquez</v>
      </c>
      <c r="E976" s="149">
        <f>+VLOOKUP($A976,mUNICIPIOS!$B$4:$F$343,3,0)</f>
        <v>301</v>
      </c>
      <c r="F976" s="149" t="str">
        <f>+VLOOKUP($A976,mUNICIPIOS!$B$4:$F$343,4,0)</f>
        <v>Antigua Guatemala</v>
      </c>
      <c r="G976" s="139" t="str">
        <f t="shared" ref="G976:K976" si="962">+G938</f>
        <v>04</v>
      </c>
      <c r="H976" t="str">
        <f t="shared" si="962"/>
        <v>IGA</v>
      </c>
      <c r="I976" t="str">
        <f t="shared" si="962"/>
        <v>Índice de Gestión Administrativa</v>
      </c>
      <c r="J976" t="str">
        <f t="shared" si="962"/>
        <v>04-03</v>
      </c>
      <c r="K976" t="str">
        <f t="shared" si="962"/>
        <v>Existencia de oficinas municipales con instrumentos de gestión.</v>
      </c>
      <c r="L976" s="150">
        <f>+VLOOKUP($E976,IGA_2018!$B$8:$N$347,9,0)</f>
        <v>0.48750000000000004</v>
      </c>
      <c r="M976" s="142" t="str">
        <f>+VLOOKUP($E976,IGA_2018!$B$8:$N$347,10,0)</f>
        <v>Medio</v>
      </c>
    </row>
    <row r="977" spans="1:13" x14ac:dyDescent="0.3">
      <c r="A977" s="139">
        <f t="shared" si="925"/>
        <v>26</v>
      </c>
      <c r="B977" s="148">
        <f t="shared" si="927"/>
        <v>21</v>
      </c>
      <c r="D977" s="149" t="str">
        <f>+VLOOKUP($A977,mUNICIPIOS!$B$4:$F$343,2,0)</f>
        <v>Sacatepéquez</v>
      </c>
      <c r="E977" s="149">
        <f>+VLOOKUP($A977,mUNICIPIOS!$B$4:$F$343,3,0)</f>
        <v>301</v>
      </c>
      <c r="F977" s="149" t="str">
        <f>+VLOOKUP($A977,mUNICIPIOS!$B$4:$F$343,4,0)</f>
        <v>Antigua Guatemala</v>
      </c>
      <c r="G977" s="139" t="str">
        <f t="shared" ref="G977:K977" si="963">+G939</f>
        <v>04</v>
      </c>
      <c r="H977" t="str">
        <f t="shared" si="963"/>
        <v>IGA</v>
      </c>
      <c r="I977" t="str">
        <f t="shared" si="963"/>
        <v>Índice de Gestión Administrativa</v>
      </c>
      <c r="J977" t="str">
        <f t="shared" si="963"/>
        <v>INDICE</v>
      </c>
      <c r="K977">
        <f t="shared" si="963"/>
        <v>0</v>
      </c>
      <c r="L977" s="150">
        <f>+VLOOKUP($E977,IGA_2018!$B$8:$N$347,12,0)</f>
        <v>0.41904761138295132</v>
      </c>
      <c r="M977" s="142" t="str">
        <f>+VLOOKUP($E977,IGA_2018!$B$8:$N$347,13,0)</f>
        <v>Medio</v>
      </c>
    </row>
    <row r="978" spans="1:13" x14ac:dyDescent="0.3">
      <c r="A978" s="139">
        <f t="shared" si="925"/>
        <v>26</v>
      </c>
      <c r="B978" s="148">
        <f t="shared" si="927"/>
        <v>22</v>
      </c>
      <c r="D978" s="149" t="str">
        <f>+VLOOKUP($A978,mUNICIPIOS!$B$4:$F$343,2,0)</f>
        <v>Sacatepéquez</v>
      </c>
      <c r="E978" s="149">
        <f>+VLOOKUP($A978,mUNICIPIOS!$B$4:$F$343,3,0)</f>
        <v>301</v>
      </c>
      <c r="F978" s="149" t="str">
        <f>+VLOOKUP($A978,mUNICIPIOS!$B$4:$F$343,4,0)</f>
        <v>Antigua Guatemala</v>
      </c>
      <c r="G978" s="139" t="str">
        <f t="shared" ref="G978:K978" si="964">+G940</f>
        <v>05</v>
      </c>
      <c r="H978" t="str">
        <f t="shared" si="964"/>
        <v>IGF</v>
      </c>
      <c r="I978" t="str">
        <f t="shared" si="964"/>
        <v>Índice de Gestión Financiera</v>
      </c>
      <c r="J978" t="str">
        <f t="shared" si="964"/>
        <v>05-01</v>
      </c>
      <c r="K978" t="str">
        <f t="shared" si="964"/>
        <v>Autonomía financiera municipal</v>
      </c>
      <c r="L978" s="150">
        <f>+VLOOKUP($E978,IGF_2018!$B$8:$Z$347,3,0)</f>
        <v>0.56682026003511787</v>
      </c>
      <c r="M978" s="142" t="str">
        <f>+VLOOKUP($E978,IGF_2018!$B$8:$Z$347,4,0)</f>
        <v>Medio</v>
      </c>
    </row>
    <row r="979" spans="1:13" x14ac:dyDescent="0.3">
      <c r="A979" s="139">
        <f t="shared" si="925"/>
        <v>26</v>
      </c>
      <c r="B979" s="148">
        <f t="shared" si="927"/>
        <v>23</v>
      </c>
      <c r="D979" s="149" t="str">
        <f>+VLOOKUP($A979,mUNICIPIOS!$B$4:$F$343,2,0)</f>
        <v>Sacatepéquez</v>
      </c>
      <c r="E979" s="149">
        <f>+VLOOKUP($A979,mUNICIPIOS!$B$4:$F$343,3,0)</f>
        <v>301</v>
      </c>
      <c r="F979" s="149" t="str">
        <f>+VLOOKUP($A979,mUNICIPIOS!$B$4:$F$343,4,0)</f>
        <v>Antigua Guatemala</v>
      </c>
      <c r="G979" s="139" t="str">
        <f t="shared" ref="G979:K979" si="965">+G941</f>
        <v>05</v>
      </c>
      <c r="H979" t="str">
        <f t="shared" si="965"/>
        <v>IGF</v>
      </c>
      <c r="I979" t="str">
        <f t="shared" si="965"/>
        <v>Índice de Gestión Financiera</v>
      </c>
      <c r="J979" t="str">
        <f t="shared" si="965"/>
        <v>05-02</v>
      </c>
      <c r="K979" t="str">
        <f t="shared" si="965"/>
        <v xml:space="preserve">Ingresos propios por habitante -sin regalías- </v>
      </c>
      <c r="L979" s="150">
        <f>+VLOOKUP($E979,IGF_2018!$B$8:$Z$347,6,0)</f>
        <v>0.84895663454486625</v>
      </c>
      <c r="M979" s="142" t="str">
        <f>+VLOOKUP($E979,IGF_2018!$B$8:$Z$347,7,0)</f>
        <v>Alto</v>
      </c>
    </row>
    <row r="980" spans="1:13" x14ac:dyDescent="0.3">
      <c r="A980" s="139">
        <f t="shared" si="925"/>
        <v>26</v>
      </c>
      <c r="B980" s="148">
        <f t="shared" si="927"/>
        <v>24</v>
      </c>
      <c r="D980" s="149" t="str">
        <f>+VLOOKUP($A980,mUNICIPIOS!$B$4:$F$343,2,0)</f>
        <v>Sacatepéquez</v>
      </c>
      <c r="E980" s="149">
        <f>+VLOOKUP($A980,mUNICIPIOS!$B$4:$F$343,3,0)</f>
        <v>301</v>
      </c>
      <c r="F980" s="149" t="str">
        <f>+VLOOKUP($A980,mUNICIPIOS!$B$4:$F$343,4,0)</f>
        <v>Antigua Guatemala</v>
      </c>
      <c r="G980" s="139" t="str">
        <f t="shared" ref="G980:K980" si="966">+G942</f>
        <v>05</v>
      </c>
      <c r="H980" t="str">
        <f t="shared" si="966"/>
        <v>IGF</v>
      </c>
      <c r="I980" t="str">
        <f t="shared" si="966"/>
        <v>Índice de Gestión Financiera</v>
      </c>
      <c r="J980" t="str">
        <f t="shared" si="966"/>
        <v>05-03</v>
      </c>
      <c r="K980" t="str">
        <f t="shared" si="966"/>
        <v>Ingresos del IUSI en relación a los ingresos propios -sin regalías-</v>
      </c>
      <c r="L980" s="150">
        <f>+VLOOKUP($E980,IGF_2018!$B$8:$Z$347,9,0)</f>
        <v>0.35464180249307231</v>
      </c>
      <c r="M980" s="142" t="str">
        <f>+VLOOKUP($E980,IGF_2018!$B$8:$Z$347,10,0)</f>
        <v>Medio bajo</v>
      </c>
    </row>
    <row r="981" spans="1:13" x14ac:dyDescent="0.3">
      <c r="A981" s="139">
        <f t="shared" si="925"/>
        <v>26</v>
      </c>
      <c r="B981" s="148">
        <f t="shared" si="927"/>
        <v>25</v>
      </c>
      <c r="D981" s="149" t="str">
        <f>+VLOOKUP($A981,mUNICIPIOS!$B$4:$F$343,2,0)</f>
        <v>Sacatepéquez</v>
      </c>
      <c r="E981" s="149">
        <f>+VLOOKUP($A981,mUNICIPIOS!$B$4:$F$343,3,0)</f>
        <v>301</v>
      </c>
      <c r="F981" s="149" t="str">
        <f>+VLOOKUP($A981,mUNICIPIOS!$B$4:$F$343,4,0)</f>
        <v>Antigua Guatemala</v>
      </c>
      <c r="G981" s="139" t="str">
        <f t="shared" ref="G981:K981" si="967">+G943</f>
        <v>05</v>
      </c>
      <c r="H981" t="str">
        <f t="shared" si="967"/>
        <v>IGF</v>
      </c>
      <c r="I981" t="str">
        <f t="shared" si="967"/>
        <v>Índice de Gestión Financiera</v>
      </c>
      <c r="J981" t="str">
        <f t="shared" si="967"/>
        <v>05-04</v>
      </c>
      <c r="K981" t="str">
        <f t="shared" si="967"/>
        <v>Inversión anual en capital fijo por habitante</v>
      </c>
      <c r="L981" s="150">
        <f>+VLOOKUP($E981,IGF_2018!$B$8:$Z$347,12,0)</f>
        <v>4.8672318082104933E-2</v>
      </c>
      <c r="M981" s="142" t="str">
        <f>+VLOOKUP($E981,IGF_2018!$B$8:$Z$347,13,0)</f>
        <v>Bajo</v>
      </c>
    </row>
    <row r="982" spans="1:13" x14ac:dyDescent="0.3">
      <c r="A982" s="139">
        <f t="shared" si="925"/>
        <v>26</v>
      </c>
      <c r="B982" s="148">
        <f t="shared" si="927"/>
        <v>26</v>
      </c>
      <c r="D982" s="149" t="str">
        <f>+VLOOKUP($A982,mUNICIPIOS!$B$4:$F$343,2,0)</f>
        <v>Sacatepéquez</v>
      </c>
      <c r="E982" s="149">
        <f>+VLOOKUP($A982,mUNICIPIOS!$B$4:$F$343,3,0)</f>
        <v>301</v>
      </c>
      <c r="F982" s="149" t="str">
        <f>+VLOOKUP($A982,mUNICIPIOS!$B$4:$F$343,4,0)</f>
        <v>Antigua Guatemala</v>
      </c>
      <c r="G982" s="139" t="str">
        <f t="shared" ref="G982:K982" si="968">+G944</f>
        <v>05</v>
      </c>
      <c r="H982" t="str">
        <f t="shared" si="968"/>
        <v>IGF</v>
      </c>
      <c r="I982" t="str">
        <f t="shared" si="968"/>
        <v>Índice de Gestión Financiera</v>
      </c>
      <c r="J982" t="str">
        <f t="shared" si="968"/>
        <v>05-05</v>
      </c>
      <c r="K982" t="str">
        <f t="shared" si="968"/>
        <v>Inversión anual en capital fijo con recursos percibidos por ingresos propios</v>
      </c>
      <c r="L982" s="150">
        <f>+VLOOKUP($E982,IGF_2018!$B$8:$Z$347,15,0)</f>
        <v>3.0932888629200468E-2</v>
      </c>
      <c r="M982" s="142" t="str">
        <f>+VLOOKUP($E982,IGF_2018!$B$8:$Z$347,16,0)</f>
        <v>Bajo</v>
      </c>
    </row>
    <row r="983" spans="1:13" x14ac:dyDescent="0.3">
      <c r="A983" s="139">
        <f t="shared" si="925"/>
        <v>26</v>
      </c>
      <c r="B983" s="148">
        <f t="shared" si="927"/>
        <v>27</v>
      </c>
      <c r="D983" s="149" t="str">
        <f>+VLOOKUP($A983,mUNICIPIOS!$B$4:$F$343,2,0)</f>
        <v>Sacatepéquez</v>
      </c>
      <c r="E983" s="149">
        <f>+VLOOKUP($A983,mUNICIPIOS!$B$4:$F$343,3,0)</f>
        <v>301</v>
      </c>
      <c r="F983" s="149" t="str">
        <f>+VLOOKUP($A983,mUNICIPIOS!$B$4:$F$343,4,0)</f>
        <v>Antigua Guatemala</v>
      </c>
      <c r="G983" s="139" t="str">
        <f t="shared" ref="G983:K983" si="969">+G945</f>
        <v>05</v>
      </c>
      <c r="H983" t="str">
        <f t="shared" si="969"/>
        <v>IGF</v>
      </c>
      <c r="I983" t="str">
        <f t="shared" si="969"/>
        <v>Índice de Gestión Financiera</v>
      </c>
      <c r="J983" t="str">
        <f t="shared" si="969"/>
        <v>05-06</v>
      </c>
      <c r="K983" t="str">
        <f t="shared" si="969"/>
        <v xml:space="preserve">Inversión anual en capital fijo con recursos percibidos por transferencias del Gobierno Central </v>
      </c>
      <c r="L983" s="150">
        <f>+VLOOKUP($E983,IGF_2018!$B$8:$Z$347,18,0)</f>
        <v>1.2284726502771082E-3</v>
      </c>
      <c r="M983" s="142" t="str">
        <f>+VLOOKUP($E983,IGF_2018!$B$8:$Z$347,19,0)</f>
        <v>Bajo</v>
      </c>
    </row>
    <row r="984" spans="1:13" x14ac:dyDescent="0.3">
      <c r="A984" s="139">
        <f t="shared" si="925"/>
        <v>26</v>
      </c>
      <c r="B984" s="148">
        <f t="shared" si="927"/>
        <v>28</v>
      </c>
      <c r="D984" s="149" t="str">
        <f>+VLOOKUP($A984,mUNICIPIOS!$B$4:$F$343,2,0)</f>
        <v>Sacatepéquez</v>
      </c>
      <c r="E984" s="149">
        <f>+VLOOKUP($A984,mUNICIPIOS!$B$4:$F$343,3,0)</f>
        <v>301</v>
      </c>
      <c r="F984" s="149" t="str">
        <f>+VLOOKUP($A984,mUNICIPIOS!$B$4:$F$343,4,0)</f>
        <v>Antigua Guatemala</v>
      </c>
      <c r="G984" s="139" t="str">
        <f t="shared" ref="G984:K984" si="970">+G946</f>
        <v>05</v>
      </c>
      <c r="H984" t="str">
        <f t="shared" si="970"/>
        <v>IGF</v>
      </c>
      <c r="I984" t="str">
        <f t="shared" si="970"/>
        <v>Índice de Gestión Financiera</v>
      </c>
      <c r="J984" t="str">
        <f t="shared" si="970"/>
        <v>05-07</v>
      </c>
      <c r="K984" t="str">
        <f t="shared" si="970"/>
        <v>Financiamiento por endeudamiento municipal</v>
      </c>
      <c r="L984" s="150">
        <f>+VLOOKUP($E984,IGF_2018!$B$8:$Z$347,21,0)</f>
        <v>1</v>
      </c>
      <c r="M984" s="142" t="str">
        <f>+VLOOKUP($E984,IGF_2018!$B$8:$Z$347,22,0)</f>
        <v>Alto</v>
      </c>
    </row>
    <row r="985" spans="1:13" x14ac:dyDescent="0.3">
      <c r="A985" s="139">
        <f t="shared" si="925"/>
        <v>26</v>
      </c>
      <c r="B985" s="148">
        <f t="shared" si="927"/>
        <v>29</v>
      </c>
      <c r="D985" s="149" t="str">
        <f>+VLOOKUP($A985,mUNICIPIOS!$B$4:$F$343,2,0)</f>
        <v>Sacatepéquez</v>
      </c>
      <c r="E985" s="149">
        <f>+VLOOKUP($A985,mUNICIPIOS!$B$4:$F$343,3,0)</f>
        <v>301</v>
      </c>
      <c r="F985" s="149" t="str">
        <f>+VLOOKUP($A985,mUNICIPIOS!$B$4:$F$343,4,0)</f>
        <v>Antigua Guatemala</v>
      </c>
      <c r="G985" s="139" t="str">
        <f t="shared" ref="G985:K985" si="971">+G947</f>
        <v>05</v>
      </c>
      <c r="H985" t="str">
        <f t="shared" si="971"/>
        <v>IGF</v>
      </c>
      <c r="I985" t="str">
        <f t="shared" si="971"/>
        <v>Índice de Gestión Financiera</v>
      </c>
      <c r="J985" t="str">
        <f t="shared" si="971"/>
        <v>INDICE</v>
      </c>
      <c r="K985">
        <f t="shared" si="971"/>
        <v>0</v>
      </c>
      <c r="L985" s="150">
        <f>+VLOOKUP($E985,IGF_2018!$B$8:$Z$347,24,0)</f>
        <v>0.52670292710146227</v>
      </c>
      <c r="M985" s="142" t="str">
        <f>+VLOOKUP($E985,IGF_2018!$B$8:$Z$347,25,0)</f>
        <v>Medio</v>
      </c>
    </row>
    <row r="986" spans="1:13" x14ac:dyDescent="0.3">
      <c r="A986" s="139">
        <f t="shared" si="925"/>
        <v>26</v>
      </c>
      <c r="B986" s="148">
        <f t="shared" si="927"/>
        <v>30</v>
      </c>
      <c r="D986" s="149" t="str">
        <f>+VLOOKUP($A986,mUNICIPIOS!$B$4:$F$343,2,0)</f>
        <v>Sacatepéquez</v>
      </c>
      <c r="E986" s="149">
        <f>+VLOOKUP($A986,mUNICIPIOS!$B$4:$F$343,3,0)</f>
        <v>301</v>
      </c>
      <c r="F986" s="149" t="str">
        <f>+VLOOKUP($A986,mUNICIPIOS!$B$4:$F$343,4,0)</f>
        <v>Antigua Guatemala</v>
      </c>
      <c r="G986" s="139" t="str">
        <f t="shared" ref="G986:K986" si="972">+G948</f>
        <v>06</v>
      </c>
      <c r="H986" t="str">
        <f t="shared" si="972"/>
        <v>IGE</v>
      </c>
      <c r="I986" t="str">
        <f t="shared" si="972"/>
        <v>Índice de Gestión Estratégica</v>
      </c>
      <c r="J986" t="str">
        <f t="shared" si="972"/>
        <v>06-01</v>
      </c>
      <c r="K986" t="str">
        <f t="shared" si="972"/>
        <v>Ejecución del Plan Operativo Anual  (POA)</v>
      </c>
      <c r="L986" s="150">
        <f>+VLOOKUP($E986,IGE_2018!$B$8:$Z$347,3,0)</f>
        <v>0.3</v>
      </c>
      <c r="M986" s="142" t="str">
        <f>+VLOOKUP($E986,IGE_2018!$B$8:$Z$347,4,0)</f>
        <v>Medio bajo</v>
      </c>
    </row>
    <row r="987" spans="1:13" x14ac:dyDescent="0.3">
      <c r="A987" s="139">
        <f t="shared" si="925"/>
        <v>26</v>
      </c>
      <c r="B987" s="148">
        <f t="shared" si="927"/>
        <v>31</v>
      </c>
      <c r="D987" s="149" t="str">
        <f>+VLOOKUP($A987,mUNICIPIOS!$B$4:$F$343,2,0)</f>
        <v>Sacatepéquez</v>
      </c>
      <c r="E987" s="149">
        <f>+VLOOKUP($A987,mUNICIPIOS!$B$4:$F$343,3,0)</f>
        <v>301</v>
      </c>
      <c r="F987" s="149" t="str">
        <f>+VLOOKUP($A987,mUNICIPIOS!$B$4:$F$343,4,0)</f>
        <v>Antigua Guatemala</v>
      </c>
      <c r="G987" s="139" t="str">
        <f t="shared" ref="G987:K987" si="973">+G949</f>
        <v>06</v>
      </c>
      <c r="H987" t="str">
        <f t="shared" si="973"/>
        <v>IGE</v>
      </c>
      <c r="I987" t="str">
        <f t="shared" si="973"/>
        <v>Índice de Gestión Estratégica</v>
      </c>
      <c r="J987" t="str">
        <f t="shared" si="973"/>
        <v>06-02</v>
      </c>
      <c r="K987" t="str">
        <f t="shared" si="973"/>
        <v>Relación Plan de Desarrollo Municipal y Ordenamiento Territorial (PDM-OT) - Plan Estratégico Institucional (PEI) - Plan Operativo Multianual (POM) - Plan Operativo Anual (POA)</v>
      </c>
      <c r="L987" s="150">
        <f>+VLOOKUP($E987,IGE_2018!$B$8:$Z$347,6,0)</f>
        <v>0.85</v>
      </c>
      <c r="M987" s="142" t="str">
        <f>+VLOOKUP($E987,IGE_2018!$B$8:$Z$347,7,0)</f>
        <v>Alto</v>
      </c>
    </row>
    <row r="988" spans="1:13" x14ac:dyDescent="0.3">
      <c r="A988" s="139">
        <f t="shared" si="925"/>
        <v>26</v>
      </c>
      <c r="B988" s="148">
        <f t="shared" si="927"/>
        <v>32</v>
      </c>
      <c r="D988" s="149" t="str">
        <f>+VLOOKUP($A988,mUNICIPIOS!$B$4:$F$343,2,0)</f>
        <v>Sacatepéquez</v>
      </c>
      <c r="E988" s="149">
        <f>+VLOOKUP($A988,mUNICIPIOS!$B$4:$F$343,3,0)</f>
        <v>301</v>
      </c>
      <c r="F988" s="149" t="str">
        <f>+VLOOKUP($A988,mUNICIPIOS!$B$4:$F$343,4,0)</f>
        <v>Antigua Guatemala</v>
      </c>
      <c r="G988" s="139" t="str">
        <f t="shared" ref="G988:K988" si="974">+G950</f>
        <v>06</v>
      </c>
      <c r="H988" t="str">
        <f t="shared" si="974"/>
        <v>IGE</v>
      </c>
      <c r="I988" t="str">
        <f t="shared" si="974"/>
        <v>Índice de Gestión Estratégica</v>
      </c>
      <c r="J988" t="str">
        <f t="shared" si="974"/>
        <v>06-03</v>
      </c>
      <c r="K988" t="str">
        <f t="shared" si="974"/>
        <v>Presupuesto de egresos relacionado a competencias municipales que responden a prioridades nacionales de desarrollo.</v>
      </c>
      <c r="L988" s="150">
        <f>+VLOOKUP($E988,IGE_2018!$B$8:$Z$347,9,0)</f>
        <v>0.16305664933070194</v>
      </c>
      <c r="M988" s="142" t="str">
        <f>+VLOOKUP($E988,IGE_2018!$B$8:$Z$347,10,0)</f>
        <v>Bajo</v>
      </c>
    </row>
    <row r="989" spans="1:13" x14ac:dyDescent="0.3">
      <c r="A989" s="139">
        <f t="shared" si="925"/>
        <v>26</v>
      </c>
      <c r="B989" s="148">
        <f t="shared" si="927"/>
        <v>33</v>
      </c>
      <c r="D989" s="149" t="str">
        <f>+VLOOKUP($A989,mUNICIPIOS!$B$4:$F$343,2,0)</f>
        <v>Sacatepéquez</v>
      </c>
      <c r="E989" s="149">
        <f>+VLOOKUP($A989,mUNICIPIOS!$B$4:$F$343,3,0)</f>
        <v>301</v>
      </c>
      <c r="F989" s="149" t="str">
        <f>+VLOOKUP($A989,mUNICIPIOS!$B$4:$F$343,4,0)</f>
        <v>Antigua Guatemala</v>
      </c>
      <c r="G989" s="139" t="str">
        <f t="shared" ref="G989:K989" si="975">+G951</f>
        <v>06</v>
      </c>
      <c r="H989" t="str">
        <f t="shared" si="975"/>
        <v>IGE</v>
      </c>
      <c r="I989" t="str">
        <f t="shared" si="975"/>
        <v>Índice de Gestión Estratégica</v>
      </c>
      <c r="J989" t="str">
        <f t="shared" si="975"/>
        <v>06-04</v>
      </c>
      <c r="K989" t="str">
        <f t="shared" si="975"/>
        <v>Institucionalización de la gestión ordenada del territorio</v>
      </c>
      <c r="L989" s="150">
        <f>+VLOOKUP($E989,IGE_2018!$B$8:$Z$347,12,0)</f>
        <v>0.55000000000000004</v>
      </c>
      <c r="M989" s="142" t="str">
        <f>+VLOOKUP($E989,IGE_2018!$B$8:$Z$347,13,0)</f>
        <v>Medio</v>
      </c>
    </row>
    <row r="990" spans="1:13" x14ac:dyDescent="0.3">
      <c r="A990" s="139">
        <f t="shared" si="925"/>
        <v>26</v>
      </c>
      <c r="B990" s="148">
        <f t="shared" si="927"/>
        <v>34</v>
      </c>
      <c r="D990" s="149" t="str">
        <f>+VLOOKUP($A990,mUNICIPIOS!$B$4:$F$343,2,0)</f>
        <v>Sacatepéquez</v>
      </c>
      <c r="E990" s="149">
        <f>+VLOOKUP($A990,mUNICIPIOS!$B$4:$F$343,3,0)</f>
        <v>301</v>
      </c>
      <c r="F990" s="149" t="str">
        <f>+VLOOKUP($A990,mUNICIPIOS!$B$4:$F$343,4,0)</f>
        <v>Antigua Guatemala</v>
      </c>
      <c r="G990" s="139" t="str">
        <f t="shared" ref="G990:K990" si="976">+G952</f>
        <v>06</v>
      </c>
      <c r="H990" t="str">
        <f t="shared" si="976"/>
        <v>IGE</v>
      </c>
      <c r="I990" t="str">
        <f t="shared" si="976"/>
        <v>Índice de Gestión Estratégica</v>
      </c>
      <c r="J990" t="str">
        <f t="shared" si="976"/>
        <v>06-05</v>
      </c>
      <c r="K990" t="str">
        <f t="shared" si="976"/>
        <v>Acciones para la gestión ordenada del territorio</v>
      </c>
      <c r="L990" s="150">
        <f>+VLOOKUP($E990,IGE_2018!$B$8:$Z$347,15,0)</f>
        <v>0.78000000000000025</v>
      </c>
      <c r="M990" s="142" t="str">
        <f>+VLOOKUP($E990,IGE_2018!$B$8:$Z$347,16,0)</f>
        <v>Medio alto</v>
      </c>
    </row>
    <row r="991" spans="1:13" x14ac:dyDescent="0.3">
      <c r="A991" s="139">
        <f t="shared" si="925"/>
        <v>26</v>
      </c>
      <c r="B991" s="148">
        <f t="shared" si="927"/>
        <v>35</v>
      </c>
      <c r="D991" s="149" t="str">
        <f>+VLOOKUP($A991,mUNICIPIOS!$B$4:$F$343,2,0)</f>
        <v>Sacatepéquez</v>
      </c>
      <c r="E991" s="149">
        <f>+VLOOKUP($A991,mUNICIPIOS!$B$4:$F$343,3,0)</f>
        <v>301</v>
      </c>
      <c r="F991" s="149" t="str">
        <f>+VLOOKUP($A991,mUNICIPIOS!$B$4:$F$343,4,0)</f>
        <v>Antigua Guatemala</v>
      </c>
      <c r="G991" s="139" t="str">
        <f t="shared" ref="G991:K991" si="977">+G953</f>
        <v>06</v>
      </c>
      <c r="H991" t="str">
        <f t="shared" si="977"/>
        <v>IGE</v>
      </c>
      <c r="I991" t="str">
        <f t="shared" si="977"/>
        <v>Índice de Gestión Estratégica</v>
      </c>
      <c r="J991" t="str">
        <f t="shared" si="977"/>
        <v>06-06</v>
      </c>
      <c r="K991" t="str">
        <f t="shared" si="977"/>
        <v>Gestión de riesgo en la formulación de proyectos derivados de la planificación operativa anual</v>
      </c>
      <c r="L991" s="150">
        <f>+VLOOKUP($E991,IGE_2018!$B$8:$Z$347,18,0)</f>
        <v>0</v>
      </c>
      <c r="M991" s="142" t="str">
        <f>+VLOOKUP($E991,IGE_2018!$B$8:$Z$347,19,0)</f>
        <v>Bajo</v>
      </c>
    </row>
    <row r="992" spans="1:13" x14ac:dyDescent="0.3">
      <c r="A992" s="139">
        <f t="shared" si="925"/>
        <v>26</v>
      </c>
      <c r="B992" s="148">
        <f t="shared" si="927"/>
        <v>36</v>
      </c>
      <c r="D992" s="149" t="str">
        <f>+VLOOKUP($A992,mUNICIPIOS!$B$4:$F$343,2,0)</f>
        <v>Sacatepéquez</v>
      </c>
      <c r="E992" s="149">
        <f>+VLOOKUP($A992,mUNICIPIOS!$B$4:$F$343,3,0)</f>
        <v>301</v>
      </c>
      <c r="F992" s="149" t="str">
        <f>+VLOOKUP($A992,mUNICIPIOS!$B$4:$F$343,4,0)</f>
        <v>Antigua Guatemala</v>
      </c>
      <c r="G992" s="139" t="str">
        <f t="shared" ref="G992:K992" si="978">+G954</f>
        <v>06</v>
      </c>
      <c r="H992" t="str">
        <f t="shared" si="978"/>
        <v>IGE</v>
      </c>
      <c r="I992" t="str">
        <f t="shared" si="978"/>
        <v>Índice de Gestión Estratégica</v>
      </c>
      <c r="J992" t="str">
        <f t="shared" si="978"/>
        <v>06-07</v>
      </c>
      <c r="K992" t="str">
        <f t="shared" si="978"/>
        <v>Ingresos por servicios ambientales en relación a los ingresos propios sin regalías</v>
      </c>
      <c r="L992" s="150">
        <f>+VLOOKUP($E992,IGE_2018!$B$8:$Z$347,21,0)</f>
        <v>1</v>
      </c>
      <c r="M992" s="142" t="str">
        <f>+VLOOKUP($E992,IGE_2018!$B$8:$Z$347,22,0)</f>
        <v>Alto</v>
      </c>
    </row>
    <row r="993" spans="1:13" x14ac:dyDescent="0.3">
      <c r="A993" s="139">
        <f t="shared" si="925"/>
        <v>26</v>
      </c>
      <c r="B993" s="148">
        <f t="shared" si="927"/>
        <v>37</v>
      </c>
      <c r="D993" s="149" t="str">
        <f>+VLOOKUP($A993,mUNICIPIOS!$B$4:$F$343,2,0)</f>
        <v>Sacatepéquez</v>
      </c>
      <c r="E993" s="149">
        <f>+VLOOKUP($A993,mUNICIPIOS!$B$4:$F$343,3,0)</f>
        <v>301</v>
      </c>
      <c r="F993" s="149" t="str">
        <f>+VLOOKUP($A993,mUNICIPIOS!$B$4:$F$343,4,0)</f>
        <v>Antigua Guatemala</v>
      </c>
      <c r="G993" s="139" t="str">
        <f t="shared" ref="G993:K993" si="979">+G955</f>
        <v>06</v>
      </c>
      <c r="H993" t="str">
        <f t="shared" si="979"/>
        <v>IGE</v>
      </c>
      <c r="I993" t="str">
        <f t="shared" si="979"/>
        <v>Índice de Gestión Estratégica</v>
      </c>
      <c r="J993" t="str">
        <f t="shared" si="979"/>
        <v>INDICE</v>
      </c>
      <c r="K993">
        <f t="shared" si="979"/>
        <v>0</v>
      </c>
      <c r="L993" s="150">
        <f>+VLOOKUP($E993,IGE_2018!$B$8:$Z$347,24,0)</f>
        <v>0.48526416233267555</v>
      </c>
      <c r="M993" s="142" t="str">
        <f>+VLOOKUP($E993,IGE_2018!$B$8:$Z$347,25,0)</f>
        <v>Medio</v>
      </c>
    </row>
    <row r="994" spans="1:13" x14ac:dyDescent="0.3">
      <c r="A994" s="139">
        <f t="shared" si="925"/>
        <v>26</v>
      </c>
      <c r="B994" s="148">
        <f t="shared" si="927"/>
        <v>38</v>
      </c>
      <c r="D994" s="149" t="str">
        <f>+VLOOKUP($A994,mUNICIPIOS!$B$4:$F$343,2,0)</f>
        <v>Sacatepéquez</v>
      </c>
      <c r="E994" s="149">
        <f>+VLOOKUP($A994,mUNICIPIOS!$B$4:$F$343,3,0)</f>
        <v>301</v>
      </c>
      <c r="F994" s="149" t="str">
        <f>+VLOOKUP($A994,mUNICIPIOS!$B$4:$F$343,4,0)</f>
        <v>Antigua Guatemala</v>
      </c>
      <c r="G994" s="139" t="str">
        <f t="shared" ref="G994:K994" si="980">+G956</f>
        <v>RANKING</v>
      </c>
      <c r="H994" t="str">
        <f t="shared" si="980"/>
        <v>RGM</v>
      </c>
      <c r="I994" t="str">
        <f t="shared" si="980"/>
        <v>Ranking de la Gestión Municipal 2018</v>
      </c>
      <c r="J994" t="str">
        <f t="shared" si="980"/>
        <v>RANKING</v>
      </c>
      <c r="K994">
        <f t="shared" si="980"/>
        <v>0</v>
      </c>
      <c r="L994" s="151">
        <f>+VLOOKUP($E994,Resultados_generales!$C$8:$AE$347,27,0)</f>
        <v>0.45883512775767654</v>
      </c>
      <c r="M994" t="str">
        <f>+VLOOKUP($E994,Resultados_generales!$C$8:$AE$347,28,0)</f>
        <v>Medio</v>
      </c>
    </row>
    <row r="995" spans="1:13" x14ac:dyDescent="0.3">
      <c r="A995" s="139">
        <f t="shared" si="925"/>
        <v>27</v>
      </c>
      <c r="B995" s="148">
        <f t="shared" si="927"/>
        <v>1</v>
      </c>
      <c r="D995" s="149" t="str">
        <f>+VLOOKUP($A995,mUNICIPIOS!$B$4:$F$343,2,0)</f>
        <v>Sacatepéquez</v>
      </c>
      <c r="E995" s="149">
        <f>+VLOOKUP($A995,mUNICIPIOS!$B$4:$F$343,3,0)</f>
        <v>302</v>
      </c>
      <c r="F995" s="149" t="str">
        <f>+VLOOKUP($A995,mUNICIPIOS!$B$4:$F$343,4,0)</f>
        <v>Jocotenango</v>
      </c>
      <c r="G995" s="139" t="str">
        <f t="shared" ref="G995:K995" si="981">+G957</f>
        <v>01</v>
      </c>
      <c r="H995" t="str">
        <f t="shared" si="981"/>
        <v>IPC</v>
      </c>
      <c r="I995" t="str">
        <f t="shared" si="981"/>
        <v>Índice de Participación Ciudadana</v>
      </c>
      <c r="J995" t="str">
        <f t="shared" si="981"/>
        <v>01-01</v>
      </c>
      <c r="K995" t="str">
        <f t="shared" si="981"/>
        <v>Número de reuniones del COMUDE en el año de la medición.</v>
      </c>
      <c r="L995" s="150">
        <f>+VLOOKUP($E995,IPC_2018!$B$8:$T$347,3,0)</f>
        <v>0.83333333333333337</v>
      </c>
      <c r="M995" s="142" t="str">
        <f>+VLOOKUP($E995,IPC_2018!$B$8:$T$347,4,0)</f>
        <v>Alto</v>
      </c>
    </row>
    <row r="996" spans="1:13" x14ac:dyDescent="0.3">
      <c r="A996" s="139">
        <f t="shared" si="925"/>
        <v>27</v>
      </c>
      <c r="B996" s="148">
        <f t="shared" si="927"/>
        <v>2</v>
      </c>
      <c r="D996" s="149" t="str">
        <f>+VLOOKUP($A996,mUNICIPIOS!$B$4:$F$343,2,0)</f>
        <v>Sacatepéquez</v>
      </c>
      <c r="E996" s="149">
        <f>+VLOOKUP($A996,mUNICIPIOS!$B$4:$F$343,3,0)</f>
        <v>302</v>
      </c>
      <c r="F996" s="149" t="str">
        <f>+VLOOKUP($A996,mUNICIPIOS!$B$4:$F$343,4,0)</f>
        <v>Jocotenango</v>
      </c>
      <c r="G996" s="139" t="str">
        <f t="shared" ref="G996:K996" si="982">+G958</f>
        <v>01</v>
      </c>
      <c r="H996" t="str">
        <f t="shared" si="982"/>
        <v>IPC</v>
      </c>
      <c r="I996" t="str">
        <f t="shared" si="982"/>
        <v>Índice de Participación Ciudadana</v>
      </c>
      <c r="J996" t="str">
        <f t="shared" si="982"/>
        <v>01-02</v>
      </c>
      <c r="K996" t="str">
        <f t="shared" si="982"/>
        <v>Participación de Alcaldes, Concejales y Síndicos determinados o designados en el COMUDE</v>
      </c>
      <c r="L996" s="150">
        <f>+VLOOKUP($E996,IPC_2018!$B$8:$T$347,6,0)</f>
        <v>0.95</v>
      </c>
      <c r="M996" s="142" t="str">
        <f>+VLOOKUP($E996,IPC_2018!$B$8:$T$347,7,0)</f>
        <v>Alto</v>
      </c>
    </row>
    <row r="997" spans="1:13" x14ac:dyDescent="0.3">
      <c r="A997" s="139">
        <f t="shared" si="925"/>
        <v>27</v>
      </c>
      <c r="B997" s="148">
        <f t="shared" si="927"/>
        <v>3</v>
      </c>
      <c r="D997" s="149" t="str">
        <f>+VLOOKUP($A997,mUNICIPIOS!$B$4:$F$343,2,0)</f>
        <v>Sacatepéquez</v>
      </c>
      <c r="E997" s="149">
        <f>+VLOOKUP($A997,mUNICIPIOS!$B$4:$F$343,3,0)</f>
        <v>302</v>
      </c>
      <c r="F997" s="149" t="str">
        <f>+VLOOKUP($A997,mUNICIPIOS!$B$4:$F$343,4,0)</f>
        <v>Jocotenango</v>
      </c>
      <c r="G997" s="139" t="str">
        <f t="shared" ref="G997:K997" si="983">+G959</f>
        <v>01</v>
      </c>
      <c r="H997" t="str">
        <f t="shared" si="983"/>
        <v>IPC</v>
      </c>
      <c r="I997" t="str">
        <f t="shared" si="983"/>
        <v>Índice de Participación Ciudadana</v>
      </c>
      <c r="J997" t="str">
        <f t="shared" si="983"/>
        <v>01-03</v>
      </c>
      <c r="K997" t="str">
        <f t="shared" si="983"/>
        <v>Participación  de organizaciones de jóvenes, mujeres, pueblos mayas, xincas, garífunas, y otras organizaciones en el Comude</v>
      </c>
      <c r="L997" s="150">
        <f>+VLOOKUP($E997,IPC_2018!$B$8:$T$347,9,0)</f>
        <v>0</v>
      </c>
      <c r="M997" s="142" t="str">
        <f>+VLOOKUP($E997,IPC_2018!$B$8:$T$347,10,0)</f>
        <v>Bajo</v>
      </c>
    </row>
    <row r="998" spans="1:13" x14ac:dyDescent="0.3">
      <c r="A998" s="139">
        <f t="shared" si="925"/>
        <v>27</v>
      </c>
      <c r="B998" s="148">
        <f t="shared" si="927"/>
        <v>4</v>
      </c>
      <c r="D998" s="149" t="str">
        <f>+VLOOKUP($A998,mUNICIPIOS!$B$4:$F$343,2,0)</f>
        <v>Sacatepéquez</v>
      </c>
      <c r="E998" s="149">
        <f>+VLOOKUP($A998,mUNICIPIOS!$B$4:$F$343,3,0)</f>
        <v>302</v>
      </c>
      <c r="F998" s="149" t="str">
        <f>+VLOOKUP($A998,mUNICIPIOS!$B$4:$F$343,4,0)</f>
        <v>Jocotenango</v>
      </c>
      <c r="G998" s="139" t="str">
        <f t="shared" ref="G998:K998" si="984">+G960</f>
        <v>01</v>
      </c>
      <c r="H998" t="str">
        <f t="shared" si="984"/>
        <v>IPC</v>
      </c>
      <c r="I998" t="str">
        <f t="shared" si="984"/>
        <v>Índice de Participación Ciudadana</v>
      </c>
      <c r="J998" t="str">
        <f t="shared" si="984"/>
        <v>01-04</v>
      </c>
      <c r="K998" t="str">
        <f t="shared" si="984"/>
        <v>Representatividad territorial del Comude.</v>
      </c>
      <c r="L998" s="150">
        <f>+VLOOKUP($E998,IPC_2018!$B$8:$T$347,12,0)</f>
        <v>0.75142857142857133</v>
      </c>
      <c r="M998" s="142" t="str">
        <f>+VLOOKUP($E998,IPC_2018!$B$8:$T$347,13,0)</f>
        <v>Medio alto</v>
      </c>
    </row>
    <row r="999" spans="1:13" x14ac:dyDescent="0.3">
      <c r="A999" s="139">
        <f t="shared" si="925"/>
        <v>27</v>
      </c>
      <c r="B999" s="148">
        <f t="shared" si="927"/>
        <v>5</v>
      </c>
      <c r="D999" s="149" t="str">
        <f>+VLOOKUP($A999,mUNICIPIOS!$B$4:$F$343,2,0)</f>
        <v>Sacatepéquez</v>
      </c>
      <c r="E999" s="149">
        <f>+VLOOKUP($A999,mUNICIPIOS!$B$4:$F$343,3,0)</f>
        <v>302</v>
      </c>
      <c r="F999" s="149" t="str">
        <f>+VLOOKUP($A999,mUNICIPIOS!$B$4:$F$343,4,0)</f>
        <v>Jocotenango</v>
      </c>
      <c r="G999" s="139" t="str">
        <f t="shared" ref="G999:K999" si="985">+G961</f>
        <v>01</v>
      </c>
      <c r="H999" t="str">
        <f t="shared" si="985"/>
        <v>IPC</v>
      </c>
      <c r="I999" t="str">
        <f t="shared" si="985"/>
        <v>Índice de Participación Ciudadana</v>
      </c>
      <c r="J999" t="str">
        <f t="shared" si="985"/>
        <v>01-05</v>
      </c>
      <c r="K999" t="str">
        <f t="shared" si="985"/>
        <v>Funcionamiento del Comude</v>
      </c>
      <c r="L999" s="150">
        <f>+VLOOKUP($E999,IPC_2018!$B$8:$T$347,15,0)</f>
        <v>0.38427561851034475</v>
      </c>
      <c r="M999" s="142" t="str">
        <f>+VLOOKUP($E999,IPC_2018!$B$8:$T$347,16,0)</f>
        <v>Medio bajo</v>
      </c>
    </row>
    <row r="1000" spans="1:13" x14ac:dyDescent="0.3">
      <c r="A1000" s="139">
        <f t="shared" si="925"/>
        <v>27</v>
      </c>
      <c r="B1000" s="148">
        <f t="shared" si="927"/>
        <v>6</v>
      </c>
      <c r="D1000" s="149" t="str">
        <f>+VLOOKUP($A1000,mUNICIPIOS!$B$4:$F$343,2,0)</f>
        <v>Sacatepéquez</v>
      </c>
      <c r="E1000" s="149">
        <f>+VLOOKUP($A1000,mUNICIPIOS!$B$4:$F$343,3,0)</f>
        <v>302</v>
      </c>
      <c r="F1000" s="149" t="str">
        <f>+VLOOKUP($A1000,mUNICIPIOS!$B$4:$F$343,4,0)</f>
        <v>Jocotenango</v>
      </c>
      <c r="G1000" s="139" t="str">
        <f t="shared" ref="G1000:K1000" si="986">+G962</f>
        <v>01</v>
      </c>
      <c r="H1000" t="str">
        <f t="shared" si="986"/>
        <v>IPC</v>
      </c>
      <c r="I1000" t="str">
        <f t="shared" si="986"/>
        <v>Índice de Participación Ciudadana</v>
      </c>
      <c r="J1000" t="str">
        <f t="shared" si="986"/>
        <v>INDICE</v>
      </c>
      <c r="K1000">
        <f t="shared" si="986"/>
        <v>0</v>
      </c>
      <c r="L1000" s="150">
        <f>+VLOOKUP($E1000,IPC_2018!$B$8:$T$347,18,0)</f>
        <v>0.64327229515750406</v>
      </c>
      <c r="M1000" s="142" t="str">
        <f>+VLOOKUP($E1000,IPC_2018!$B$8:$T$347,19,0)</f>
        <v>Medio alto</v>
      </c>
    </row>
    <row r="1001" spans="1:13" x14ac:dyDescent="0.3">
      <c r="A1001" s="139">
        <f t="shared" si="925"/>
        <v>27</v>
      </c>
      <c r="B1001" s="148">
        <f t="shared" si="927"/>
        <v>7</v>
      </c>
      <c r="D1001" s="149" t="str">
        <f>+VLOOKUP($A1001,mUNICIPIOS!$B$4:$F$343,2,0)</f>
        <v>Sacatepéquez</v>
      </c>
      <c r="E1001" s="149">
        <f>+VLOOKUP($A1001,mUNICIPIOS!$B$4:$F$343,3,0)</f>
        <v>302</v>
      </c>
      <c r="F1001" s="149" t="str">
        <f>+VLOOKUP($A1001,mUNICIPIOS!$B$4:$F$343,4,0)</f>
        <v>Jocotenango</v>
      </c>
      <c r="G1001" s="139" t="str">
        <f t="shared" ref="G1001:K1001" si="987">+G963</f>
        <v>02</v>
      </c>
      <c r="H1001" t="str">
        <f t="shared" si="987"/>
        <v>IIC</v>
      </c>
      <c r="I1001" t="str">
        <f t="shared" si="987"/>
        <v>Índice de Información a la Ciudadanía</v>
      </c>
      <c r="J1001" t="str">
        <f t="shared" si="987"/>
        <v>02-01</v>
      </c>
      <c r="K1001" t="str">
        <f t="shared" si="987"/>
        <v>Rendición de cuentas cuatrimestral y anual al Comude enfocadas en resultados.</v>
      </c>
      <c r="L1001" s="150">
        <f>+VLOOKUP($E1001,IIC_2018!$B$8:$Q$347,3,0)</f>
        <v>0.2</v>
      </c>
      <c r="M1001" s="142" t="str">
        <f>+VLOOKUP($E1001,IIC_2018!$B$8:$Q$347,4,0)</f>
        <v>Bajo</v>
      </c>
    </row>
    <row r="1002" spans="1:13" x14ac:dyDescent="0.3">
      <c r="A1002" s="139">
        <f t="shared" si="925"/>
        <v>27</v>
      </c>
      <c r="B1002" s="148">
        <f t="shared" si="927"/>
        <v>8</v>
      </c>
      <c r="D1002" s="149" t="str">
        <f>+VLOOKUP($A1002,mUNICIPIOS!$B$4:$F$343,2,0)</f>
        <v>Sacatepéquez</v>
      </c>
      <c r="E1002" s="149">
        <f>+VLOOKUP($A1002,mUNICIPIOS!$B$4:$F$343,3,0)</f>
        <v>302</v>
      </c>
      <c r="F1002" s="149" t="str">
        <f>+VLOOKUP($A1002,mUNICIPIOS!$B$4:$F$343,4,0)</f>
        <v>Jocotenango</v>
      </c>
      <c r="G1002" s="139" t="str">
        <f t="shared" ref="G1002:K1002" si="988">+G964</f>
        <v>02</v>
      </c>
      <c r="H1002" t="str">
        <f t="shared" si="988"/>
        <v>IIC</v>
      </c>
      <c r="I1002" t="str">
        <f t="shared" si="988"/>
        <v>Índice de Información a la Ciudadanía</v>
      </c>
      <c r="J1002" t="str">
        <f t="shared" si="988"/>
        <v>02-02</v>
      </c>
      <c r="K1002" t="str">
        <f t="shared" si="988"/>
        <v>Información presupuestaria y otra información brindada a la ciudadanía disponible en medios locales de comunicación.</v>
      </c>
      <c r="L1002" s="150">
        <f>+VLOOKUP($E1002,IIC_2018!$B$8:$Q$347,6,0)</f>
        <v>0.25</v>
      </c>
      <c r="M1002" s="142" t="str">
        <f>+VLOOKUP($E1002,IIC_2018!$B$8:$Q$347,7,0)</f>
        <v>Medio bajo</v>
      </c>
    </row>
    <row r="1003" spans="1:13" x14ac:dyDescent="0.3">
      <c r="A1003" s="139">
        <f t="shared" si="925"/>
        <v>27</v>
      </c>
      <c r="B1003" s="148">
        <f t="shared" si="927"/>
        <v>9</v>
      </c>
      <c r="D1003" s="149" t="str">
        <f>+VLOOKUP($A1003,mUNICIPIOS!$B$4:$F$343,2,0)</f>
        <v>Sacatepéquez</v>
      </c>
      <c r="E1003" s="149">
        <f>+VLOOKUP($A1003,mUNICIPIOS!$B$4:$F$343,3,0)</f>
        <v>302</v>
      </c>
      <c r="F1003" s="149" t="str">
        <f>+VLOOKUP($A1003,mUNICIPIOS!$B$4:$F$343,4,0)</f>
        <v>Jocotenango</v>
      </c>
      <c r="G1003" s="139" t="str">
        <f t="shared" ref="G1003:K1003" si="989">+G965</f>
        <v>02</v>
      </c>
      <c r="H1003" t="str">
        <f t="shared" si="989"/>
        <v>IIC</v>
      </c>
      <c r="I1003" t="str">
        <f t="shared" si="989"/>
        <v>Índice de Información a la Ciudadanía</v>
      </c>
      <c r="J1003" t="str">
        <f t="shared" si="989"/>
        <v>02-03</v>
      </c>
      <c r="K1003" t="str">
        <f t="shared" si="989"/>
        <v>Información pública de oficio actualizada y disponible de acuerdo a la LAIP y uso de internet.</v>
      </c>
      <c r="L1003" s="150">
        <f>+VLOOKUP($E1003,IIC_2018!$B$8:$Q$347,9,0)</f>
        <v>0.84</v>
      </c>
      <c r="M1003" s="142" t="str">
        <f>+VLOOKUP($E1003,IIC_2018!$B$8:$Q$347,10,0)</f>
        <v>Alto</v>
      </c>
    </row>
    <row r="1004" spans="1:13" x14ac:dyDescent="0.3">
      <c r="A1004" s="139">
        <f t="shared" si="925"/>
        <v>27</v>
      </c>
      <c r="B1004" s="148">
        <f t="shared" si="927"/>
        <v>10</v>
      </c>
      <c r="D1004" s="149" t="str">
        <f>+VLOOKUP($A1004,mUNICIPIOS!$B$4:$F$343,2,0)</f>
        <v>Sacatepéquez</v>
      </c>
      <c r="E1004" s="149">
        <f>+VLOOKUP($A1004,mUNICIPIOS!$B$4:$F$343,3,0)</f>
        <v>302</v>
      </c>
      <c r="F1004" s="149" t="str">
        <f>+VLOOKUP($A1004,mUNICIPIOS!$B$4:$F$343,4,0)</f>
        <v>Jocotenango</v>
      </c>
      <c r="G1004" s="139" t="str">
        <f t="shared" ref="G1004:K1004" si="990">+G966</f>
        <v>02</v>
      </c>
      <c r="H1004" t="str">
        <f t="shared" si="990"/>
        <v>IIC</v>
      </c>
      <c r="I1004" t="str">
        <f t="shared" si="990"/>
        <v>Índice de Información a la Ciudadanía</v>
      </c>
      <c r="J1004" t="str">
        <f t="shared" si="990"/>
        <v>02-04</v>
      </c>
      <c r="K1004" t="str">
        <f t="shared" si="990"/>
        <v>Relación del monto contratado por medio de Guate compras con el total del presupuesto de egresos vigente.</v>
      </c>
      <c r="L1004" s="150">
        <f>+VLOOKUP($E1004,IIC_2018!$B$8:$Q$347,12,0)</f>
        <v>0.22012938464322834</v>
      </c>
      <c r="M1004" s="142" t="str">
        <f>+VLOOKUP($E1004,IIC_2018!$B$8:$Q$347,13,0)</f>
        <v>Medio bajo</v>
      </c>
    </row>
    <row r="1005" spans="1:13" x14ac:dyDescent="0.3">
      <c r="A1005" s="139">
        <f t="shared" ref="A1005:A1068" si="991">+IF(B1004=38,A1004+1,A1004)</f>
        <v>27</v>
      </c>
      <c r="B1005" s="148">
        <f t="shared" si="927"/>
        <v>11</v>
      </c>
      <c r="D1005" s="149" t="str">
        <f>+VLOOKUP($A1005,mUNICIPIOS!$B$4:$F$343,2,0)</f>
        <v>Sacatepéquez</v>
      </c>
      <c r="E1005" s="149">
        <f>+VLOOKUP($A1005,mUNICIPIOS!$B$4:$F$343,3,0)</f>
        <v>302</v>
      </c>
      <c r="F1005" s="149" t="str">
        <f>+VLOOKUP($A1005,mUNICIPIOS!$B$4:$F$343,4,0)</f>
        <v>Jocotenango</v>
      </c>
      <c r="G1005" s="139" t="str">
        <f t="shared" ref="G1005:K1005" si="992">+G967</f>
        <v>02</v>
      </c>
      <c r="H1005" t="str">
        <f t="shared" si="992"/>
        <v>IIC</v>
      </c>
      <c r="I1005" t="str">
        <f t="shared" si="992"/>
        <v>Índice de Información a la Ciudadanía</v>
      </c>
      <c r="J1005" t="str">
        <f t="shared" si="992"/>
        <v>INDICE</v>
      </c>
      <c r="K1005">
        <f t="shared" si="992"/>
        <v>0</v>
      </c>
      <c r="L1005" s="150">
        <f>+VLOOKUP($E1005,IIC_2018!$B$8:$Q$347,15,0)</f>
        <v>0.37753234616080711</v>
      </c>
      <c r="M1005" s="142" t="str">
        <f>+VLOOKUP($E1005,IIC_2018!$B$8:$Q$347,16,0)</f>
        <v>Medio bajo</v>
      </c>
    </row>
    <row r="1006" spans="1:13" x14ac:dyDescent="0.3">
      <c r="A1006" s="139">
        <f t="shared" si="991"/>
        <v>27</v>
      </c>
      <c r="B1006" s="148">
        <f t="shared" ref="B1006:B1069" si="993">+B968</f>
        <v>12</v>
      </c>
      <c r="D1006" s="149" t="str">
        <f>+VLOOKUP($A1006,mUNICIPIOS!$B$4:$F$343,2,0)</f>
        <v>Sacatepéquez</v>
      </c>
      <c r="E1006" s="149">
        <f>+VLOOKUP($A1006,mUNICIPIOS!$B$4:$F$343,3,0)</f>
        <v>302</v>
      </c>
      <c r="F1006" s="149" t="str">
        <f>+VLOOKUP($A1006,mUNICIPIOS!$B$4:$F$343,4,0)</f>
        <v>Jocotenango</v>
      </c>
      <c r="G1006" s="139" t="str">
        <f t="shared" ref="G1006:K1006" si="994">+G968</f>
        <v>03</v>
      </c>
      <c r="H1006" t="str">
        <f t="shared" si="994"/>
        <v>ISP</v>
      </c>
      <c r="I1006" t="str">
        <f t="shared" si="994"/>
        <v>Índice de Servicios Públicos</v>
      </c>
      <c r="J1006" t="str">
        <f t="shared" si="994"/>
        <v>03-01</v>
      </c>
      <c r="K1006" t="str">
        <f t="shared" si="994"/>
        <v>Cobertura del servicio público de agua</v>
      </c>
      <c r="L1006" s="150">
        <f>+VLOOKUP($E1006,ISP_2018!$B$8:$T$347,3,0)</f>
        <v>0</v>
      </c>
      <c r="M1006" s="142" t="str">
        <f>+VLOOKUP($E1006,ISP_2018!$B$8:$T$347,4,0)</f>
        <v>Bajo</v>
      </c>
    </row>
    <row r="1007" spans="1:13" x14ac:dyDescent="0.3">
      <c r="A1007" s="139">
        <f t="shared" si="991"/>
        <v>27</v>
      </c>
      <c r="B1007" s="148">
        <f t="shared" si="993"/>
        <v>13</v>
      </c>
      <c r="D1007" s="149" t="str">
        <f>+VLOOKUP($A1007,mUNICIPIOS!$B$4:$F$343,2,0)</f>
        <v>Sacatepéquez</v>
      </c>
      <c r="E1007" s="149">
        <f>+VLOOKUP($A1007,mUNICIPIOS!$B$4:$F$343,3,0)</f>
        <v>302</v>
      </c>
      <c r="F1007" s="149" t="str">
        <f>+VLOOKUP($A1007,mUNICIPIOS!$B$4:$F$343,4,0)</f>
        <v>Jocotenango</v>
      </c>
      <c r="G1007" s="139" t="str">
        <f t="shared" ref="G1007:K1007" si="995">+G969</f>
        <v>03</v>
      </c>
      <c r="H1007" t="str">
        <f t="shared" si="995"/>
        <v>ISP</v>
      </c>
      <c r="I1007" t="str">
        <f t="shared" si="995"/>
        <v>Índice de Servicios Públicos</v>
      </c>
      <c r="J1007" t="str">
        <f t="shared" si="995"/>
        <v>03-02</v>
      </c>
      <c r="K1007" t="str">
        <f t="shared" si="995"/>
        <v>Control de la calidad del servicio público de agua</v>
      </c>
      <c r="L1007" s="150">
        <f>+VLOOKUP($E1007,ISP_2018!$B$8:$T$347,6,0)</f>
        <v>0.46666666666666667</v>
      </c>
      <c r="M1007" s="142" t="str">
        <f>+VLOOKUP($E1007,ISP_2018!$B$8:$T$347,7,0)</f>
        <v>Medio</v>
      </c>
    </row>
    <row r="1008" spans="1:13" x14ac:dyDescent="0.3">
      <c r="A1008" s="139">
        <f t="shared" si="991"/>
        <v>27</v>
      </c>
      <c r="B1008" s="148">
        <f t="shared" si="993"/>
        <v>14</v>
      </c>
      <c r="D1008" s="149" t="str">
        <f>+VLOOKUP($A1008,mUNICIPIOS!$B$4:$F$343,2,0)</f>
        <v>Sacatepéquez</v>
      </c>
      <c r="E1008" s="149">
        <f>+VLOOKUP($A1008,mUNICIPIOS!$B$4:$F$343,3,0)</f>
        <v>302</v>
      </c>
      <c r="F1008" s="149" t="str">
        <f>+VLOOKUP($A1008,mUNICIPIOS!$B$4:$F$343,4,0)</f>
        <v>Jocotenango</v>
      </c>
      <c r="G1008" s="139" t="str">
        <f t="shared" ref="G1008:K1008" si="996">+G970</f>
        <v>03</v>
      </c>
      <c r="H1008" t="str">
        <f t="shared" si="996"/>
        <v>ISP</v>
      </c>
      <c r="I1008" t="str">
        <f t="shared" si="996"/>
        <v>Índice de Servicios Públicos</v>
      </c>
      <c r="J1008" t="str">
        <f t="shared" si="996"/>
        <v>03-03</v>
      </c>
      <c r="K1008" t="str">
        <f t="shared" si="996"/>
        <v>Disposición  y tratamiento  de aguas residuales</v>
      </c>
      <c r="L1008" s="150">
        <f>+VLOOKUP($E1008,ISP_2018!$B$8:$T$347,9,0)</f>
        <v>0</v>
      </c>
      <c r="M1008" s="142" t="str">
        <f>+VLOOKUP($E1008,ISP_2018!$B$8:$T$347,10,0)</f>
        <v>Bajo</v>
      </c>
    </row>
    <row r="1009" spans="1:13" x14ac:dyDescent="0.3">
      <c r="A1009" s="139">
        <f t="shared" si="991"/>
        <v>27</v>
      </c>
      <c r="B1009" s="148">
        <f t="shared" si="993"/>
        <v>15</v>
      </c>
      <c r="D1009" s="149" t="str">
        <f>+VLOOKUP($A1009,mUNICIPIOS!$B$4:$F$343,2,0)</f>
        <v>Sacatepéquez</v>
      </c>
      <c r="E1009" s="149">
        <f>+VLOOKUP($A1009,mUNICIPIOS!$B$4:$F$343,3,0)</f>
        <v>302</v>
      </c>
      <c r="F1009" s="149" t="str">
        <f>+VLOOKUP($A1009,mUNICIPIOS!$B$4:$F$343,4,0)</f>
        <v>Jocotenango</v>
      </c>
      <c r="G1009" s="139" t="str">
        <f t="shared" ref="G1009:K1009" si="997">+G971</f>
        <v>03</v>
      </c>
      <c r="H1009" t="str">
        <f t="shared" si="997"/>
        <v>ISP</v>
      </c>
      <c r="I1009" t="str">
        <f t="shared" si="997"/>
        <v>Índice de Servicios Públicos</v>
      </c>
      <c r="J1009" t="str">
        <f t="shared" si="997"/>
        <v>03-04</v>
      </c>
      <c r="K1009" t="str">
        <f t="shared" si="997"/>
        <v>Gestión y manejo de los residuos y desechos sólidos</v>
      </c>
      <c r="L1009" s="150">
        <f>+VLOOKUP($E1009,ISP_2018!$B$8:$T$347,12,0)</f>
        <v>6.4431234447969304E-2</v>
      </c>
      <c r="M1009" s="142" t="str">
        <f>+VLOOKUP($E1009,ISP_2018!$B$8:$T$347,13,0)</f>
        <v>Bajo</v>
      </c>
    </row>
    <row r="1010" spans="1:13" x14ac:dyDescent="0.3">
      <c r="A1010" s="139">
        <f t="shared" si="991"/>
        <v>27</v>
      </c>
      <c r="B1010" s="148">
        <f t="shared" si="993"/>
        <v>16</v>
      </c>
      <c r="D1010" s="149" t="str">
        <f>+VLOOKUP($A1010,mUNICIPIOS!$B$4:$F$343,2,0)</f>
        <v>Sacatepéquez</v>
      </c>
      <c r="E1010" s="149">
        <f>+VLOOKUP($A1010,mUNICIPIOS!$B$4:$F$343,3,0)</f>
        <v>302</v>
      </c>
      <c r="F1010" s="149" t="str">
        <f>+VLOOKUP($A1010,mUNICIPIOS!$B$4:$F$343,4,0)</f>
        <v>Jocotenango</v>
      </c>
      <c r="G1010" s="139" t="str">
        <f t="shared" ref="G1010:K1010" si="998">+G972</f>
        <v>03</v>
      </c>
      <c r="H1010" t="str">
        <f t="shared" si="998"/>
        <v>ISP</v>
      </c>
      <c r="I1010" t="str">
        <f t="shared" si="998"/>
        <v>Índice de Servicios Públicos</v>
      </c>
      <c r="J1010" t="str">
        <f t="shared" si="998"/>
        <v>03-05</v>
      </c>
      <c r="K1010" t="str">
        <f t="shared" si="998"/>
        <v>Gestión de servicios públicos municipales</v>
      </c>
      <c r="L1010" s="150">
        <f>+VLOOKUP($E1010,ISP_2018!$B$8:$T$347,15,0)</f>
        <v>0.32258064516129031</v>
      </c>
      <c r="M1010" s="142" t="str">
        <f>+VLOOKUP($E1010,ISP_2018!$B$8:$T$347,16,0)</f>
        <v>Medio bajo</v>
      </c>
    </row>
    <row r="1011" spans="1:13" x14ac:dyDescent="0.3">
      <c r="A1011" s="139">
        <f t="shared" si="991"/>
        <v>27</v>
      </c>
      <c r="B1011" s="148">
        <f t="shared" si="993"/>
        <v>17</v>
      </c>
      <c r="D1011" s="149" t="str">
        <f>+VLOOKUP($A1011,mUNICIPIOS!$B$4:$F$343,2,0)</f>
        <v>Sacatepéquez</v>
      </c>
      <c r="E1011" s="149">
        <f>+VLOOKUP($A1011,mUNICIPIOS!$B$4:$F$343,3,0)</f>
        <v>302</v>
      </c>
      <c r="F1011" s="149" t="str">
        <f>+VLOOKUP($A1011,mUNICIPIOS!$B$4:$F$343,4,0)</f>
        <v>Jocotenango</v>
      </c>
      <c r="G1011" s="139" t="str">
        <f t="shared" ref="G1011:K1011" si="999">+G973</f>
        <v>03</v>
      </c>
      <c r="H1011" t="str">
        <f t="shared" si="999"/>
        <v>ISP</v>
      </c>
      <c r="I1011" t="str">
        <f t="shared" si="999"/>
        <v>Índice de Servicios Públicos</v>
      </c>
      <c r="J1011" t="str">
        <f t="shared" si="999"/>
        <v>INDICE</v>
      </c>
      <c r="K1011">
        <f t="shared" si="999"/>
        <v>0</v>
      </c>
      <c r="L1011" s="150">
        <f>+VLOOKUP($E1011,ISP_2018!$B$8:$T$347,18,0)</f>
        <v>0.21740237592185191</v>
      </c>
      <c r="M1011" s="142" t="str">
        <f>+VLOOKUP($E1011,ISP_2018!$B$8:$T$347,19,0)</f>
        <v>Medio bajo</v>
      </c>
    </row>
    <row r="1012" spans="1:13" x14ac:dyDescent="0.3">
      <c r="A1012" s="139">
        <f t="shared" si="991"/>
        <v>27</v>
      </c>
      <c r="B1012" s="148">
        <f t="shared" si="993"/>
        <v>18</v>
      </c>
      <c r="D1012" s="149" t="str">
        <f>+VLOOKUP($A1012,mUNICIPIOS!$B$4:$F$343,2,0)</f>
        <v>Sacatepéquez</v>
      </c>
      <c r="E1012" s="149">
        <f>+VLOOKUP($A1012,mUNICIPIOS!$B$4:$F$343,3,0)</f>
        <v>302</v>
      </c>
      <c r="F1012" s="149" t="str">
        <f>+VLOOKUP($A1012,mUNICIPIOS!$B$4:$F$343,4,0)</f>
        <v>Jocotenango</v>
      </c>
      <c r="G1012" s="139" t="str">
        <f t="shared" ref="G1012:K1012" si="1000">+G974</f>
        <v>04</v>
      </c>
      <c r="H1012" t="str">
        <f t="shared" si="1000"/>
        <v>IGA</v>
      </c>
      <c r="I1012" t="str">
        <f t="shared" si="1000"/>
        <v>Índice de Gestión Administrativa</v>
      </c>
      <c r="J1012" t="str">
        <f t="shared" si="1000"/>
        <v>04-01</v>
      </c>
      <c r="K1012" t="str">
        <f t="shared" si="1000"/>
        <v>Existencia de elementos de atención municipal orientada al vecino</v>
      </c>
      <c r="L1012" s="150">
        <f>+VLOOKUP($E1012,IGA_2018!$B$8:$N$347,3,0)</f>
        <v>0.25</v>
      </c>
      <c r="M1012" s="142" t="str">
        <f>+VLOOKUP($E1012,IGA_2018!$B$8:$N$347,4,0)</f>
        <v>Medio bajo</v>
      </c>
    </row>
    <row r="1013" spans="1:13" x14ac:dyDescent="0.3">
      <c r="A1013" s="139">
        <f t="shared" si="991"/>
        <v>27</v>
      </c>
      <c r="B1013" s="148">
        <f t="shared" si="993"/>
        <v>19</v>
      </c>
      <c r="D1013" s="149" t="str">
        <f>+VLOOKUP($A1013,mUNICIPIOS!$B$4:$F$343,2,0)</f>
        <v>Sacatepéquez</v>
      </c>
      <c r="E1013" s="149">
        <f>+VLOOKUP($A1013,mUNICIPIOS!$B$4:$F$343,3,0)</f>
        <v>302</v>
      </c>
      <c r="F1013" s="149" t="str">
        <f>+VLOOKUP($A1013,mUNICIPIOS!$B$4:$F$343,4,0)</f>
        <v>Jocotenango</v>
      </c>
      <c r="G1013" s="139" t="str">
        <f t="shared" ref="G1013:K1013" si="1001">+G975</f>
        <v>04</v>
      </c>
      <c r="H1013" t="str">
        <f t="shared" si="1001"/>
        <v>IGA</v>
      </c>
      <c r="I1013" t="str">
        <f t="shared" si="1001"/>
        <v>Índice de Gestión Administrativa</v>
      </c>
      <c r="J1013" t="str">
        <f t="shared" si="1001"/>
        <v>04-02</v>
      </c>
      <c r="K1013" t="str">
        <f t="shared" si="1001"/>
        <v>Gestión del recurso humano.</v>
      </c>
      <c r="L1013" s="150">
        <f>+VLOOKUP($E1013,IGA_2018!$B$8:$N$347,6,0)</f>
        <v>0.49403578297709344</v>
      </c>
      <c r="M1013" s="142" t="str">
        <f>+VLOOKUP($E1013,IGA_2018!$B$8:$N$347,7,0)</f>
        <v>Medio</v>
      </c>
    </row>
    <row r="1014" spans="1:13" x14ac:dyDescent="0.3">
      <c r="A1014" s="139">
        <f t="shared" si="991"/>
        <v>27</v>
      </c>
      <c r="B1014" s="148">
        <f t="shared" si="993"/>
        <v>20</v>
      </c>
      <c r="D1014" s="149" t="str">
        <f>+VLOOKUP($A1014,mUNICIPIOS!$B$4:$F$343,2,0)</f>
        <v>Sacatepéquez</v>
      </c>
      <c r="E1014" s="149">
        <f>+VLOOKUP($A1014,mUNICIPIOS!$B$4:$F$343,3,0)</f>
        <v>302</v>
      </c>
      <c r="F1014" s="149" t="str">
        <f>+VLOOKUP($A1014,mUNICIPIOS!$B$4:$F$343,4,0)</f>
        <v>Jocotenango</v>
      </c>
      <c r="G1014" s="139" t="str">
        <f t="shared" ref="G1014:K1014" si="1002">+G976</f>
        <v>04</v>
      </c>
      <c r="H1014" t="str">
        <f t="shared" si="1002"/>
        <v>IGA</v>
      </c>
      <c r="I1014" t="str">
        <f t="shared" si="1002"/>
        <v>Índice de Gestión Administrativa</v>
      </c>
      <c r="J1014" t="str">
        <f t="shared" si="1002"/>
        <v>04-03</v>
      </c>
      <c r="K1014" t="str">
        <f t="shared" si="1002"/>
        <v>Existencia de oficinas municipales con instrumentos de gestión.</v>
      </c>
      <c r="L1014" s="150">
        <f>+VLOOKUP($E1014,IGA_2018!$B$8:$N$347,9,0)</f>
        <v>0.52023809523809528</v>
      </c>
      <c r="M1014" s="142" t="str">
        <f>+VLOOKUP($E1014,IGA_2018!$B$8:$N$347,10,0)</f>
        <v>Medio</v>
      </c>
    </row>
    <row r="1015" spans="1:13" x14ac:dyDescent="0.3">
      <c r="A1015" s="139">
        <f t="shared" si="991"/>
        <v>27</v>
      </c>
      <c r="B1015" s="148">
        <f t="shared" si="993"/>
        <v>21</v>
      </c>
      <c r="D1015" s="149" t="str">
        <f>+VLOOKUP($A1015,mUNICIPIOS!$B$4:$F$343,2,0)</f>
        <v>Sacatepéquez</v>
      </c>
      <c r="E1015" s="149">
        <f>+VLOOKUP($A1015,mUNICIPIOS!$B$4:$F$343,3,0)</f>
        <v>302</v>
      </c>
      <c r="F1015" s="149" t="str">
        <f>+VLOOKUP($A1015,mUNICIPIOS!$B$4:$F$343,4,0)</f>
        <v>Jocotenango</v>
      </c>
      <c r="G1015" s="139" t="str">
        <f t="shared" ref="G1015:K1015" si="1003">+G977</f>
        <v>04</v>
      </c>
      <c r="H1015" t="str">
        <f t="shared" si="1003"/>
        <v>IGA</v>
      </c>
      <c r="I1015" t="str">
        <f t="shared" si="1003"/>
        <v>Índice de Gestión Administrativa</v>
      </c>
      <c r="J1015" t="str">
        <f t="shared" si="1003"/>
        <v>INDICE</v>
      </c>
      <c r="K1015">
        <f t="shared" si="1003"/>
        <v>0</v>
      </c>
      <c r="L1015" s="150">
        <f>+VLOOKUP($E1015,IGA_2018!$B$8:$N$347,12,0)</f>
        <v>0.42999585737531609</v>
      </c>
      <c r="M1015" s="142" t="str">
        <f>+VLOOKUP($E1015,IGA_2018!$B$8:$N$347,13,0)</f>
        <v>Medio</v>
      </c>
    </row>
    <row r="1016" spans="1:13" x14ac:dyDescent="0.3">
      <c r="A1016" s="139">
        <f t="shared" si="991"/>
        <v>27</v>
      </c>
      <c r="B1016" s="148">
        <f t="shared" si="993"/>
        <v>22</v>
      </c>
      <c r="D1016" s="149" t="str">
        <f>+VLOOKUP($A1016,mUNICIPIOS!$B$4:$F$343,2,0)</f>
        <v>Sacatepéquez</v>
      </c>
      <c r="E1016" s="149">
        <f>+VLOOKUP($A1016,mUNICIPIOS!$B$4:$F$343,3,0)</f>
        <v>302</v>
      </c>
      <c r="F1016" s="149" t="str">
        <f>+VLOOKUP($A1016,mUNICIPIOS!$B$4:$F$343,4,0)</f>
        <v>Jocotenango</v>
      </c>
      <c r="G1016" s="139" t="str">
        <f t="shared" ref="G1016:K1016" si="1004">+G978</f>
        <v>05</v>
      </c>
      <c r="H1016" t="str">
        <f t="shared" si="1004"/>
        <v>IGF</v>
      </c>
      <c r="I1016" t="str">
        <f t="shared" si="1004"/>
        <v>Índice de Gestión Financiera</v>
      </c>
      <c r="J1016" t="str">
        <f t="shared" si="1004"/>
        <v>05-01</v>
      </c>
      <c r="K1016" t="str">
        <f t="shared" si="1004"/>
        <v>Autonomía financiera municipal</v>
      </c>
      <c r="L1016" s="150">
        <f>+VLOOKUP($E1016,IGF_2018!$B$8:$Z$347,3,0)</f>
        <v>0.28877950499598437</v>
      </c>
      <c r="M1016" s="142" t="str">
        <f>+VLOOKUP($E1016,IGF_2018!$B$8:$Z$347,4,0)</f>
        <v>Medio bajo</v>
      </c>
    </row>
    <row r="1017" spans="1:13" x14ac:dyDescent="0.3">
      <c r="A1017" s="139">
        <f t="shared" si="991"/>
        <v>27</v>
      </c>
      <c r="B1017" s="148">
        <f t="shared" si="993"/>
        <v>23</v>
      </c>
      <c r="D1017" s="149" t="str">
        <f>+VLOOKUP($A1017,mUNICIPIOS!$B$4:$F$343,2,0)</f>
        <v>Sacatepéquez</v>
      </c>
      <c r="E1017" s="149">
        <f>+VLOOKUP($A1017,mUNICIPIOS!$B$4:$F$343,3,0)</f>
        <v>302</v>
      </c>
      <c r="F1017" s="149" t="str">
        <f>+VLOOKUP($A1017,mUNICIPIOS!$B$4:$F$343,4,0)</f>
        <v>Jocotenango</v>
      </c>
      <c r="G1017" s="139" t="str">
        <f t="shared" ref="G1017:K1017" si="1005">+G979</f>
        <v>05</v>
      </c>
      <c r="H1017" t="str">
        <f t="shared" si="1005"/>
        <v>IGF</v>
      </c>
      <c r="I1017" t="str">
        <f t="shared" si="1005"/>
        <v>Índice de Gestión Financiera</v>
      </c>
      <c r="J1017" t="str">
        <f t="shared" si="1005"/>
        <v>05-02</v>
      </c>
      <c r="K1017" t="str">
        <f t="shared" si="1005"/>
        <v xml:space="preserve">Ingresos propios por habitante -sin regalías- </v>
      </c>
      <c r="L1017" s="150">
        <f>+VLOOKUP($E1017,IGF_2018!$B$8:$Z$347,6,0)</f>
        <v>0.25905544129726776</v>
      </c>
      <c r="M1017" s="142" t="str">
        <f>+VLOOKUP($E1017,IGF_2018!$B$8:$Z$347,7,0)</f>
        <v>Medio bajo</v>
      </c>
    </row>
    <row r="1018" spans="1:13" x14ac:dyDescent="0.3">
      <c r="A1018" s="139">
        <f t="shared" si="991"/>
        <v>27</v>
      </c>
      <c r="B1018" s="148">
        <f t="shared" si="993"/>
        <v>24</v>
      </c>
      <c r="D1018" s="149" t="str">
        <f>+VLOOKUP($A1018,mUNICIPIOS!$B$4:$F$343,2,0)</f>
        <v>Sacatepéquez</v>
      </c>
      <c r="E1018" s="149">
        <f>+VLOOKUP($A1018,mUNICIPIOS!$B$4:$F$343,3,0)</f>
        <v>302</v>
      </c>
      <c r="F1018" s="149" t="str">
        <f>+VLOOKUP($A1018,mUNICIPIOS!$B$4:$F$343,4,0)</f>
        <v>Jocotenango</v>
      </c>
      <c r="G1018" s="139" t="str">
        <f t="shared" ref="G1018:K1018" si="1006">+G980</f>
        <v>05</v>
      </c>
      <c r="H1018" t="str">
        <f t="shared" si="1006"/>
        <v>IGF</v>
      </c>
      <c r="I1018" t="str">
        <f t="shared" si="1006"/>
        <v>Índice de Gestión Financiera</v>
      </c>
      <c r="J1018" t="str">
        <f t="shared" si="1006"/>
        <v>05-03</v>
      </c>
      <c r="K1018" t="str">
        <f t="shared" si="1006"/>
        <v>Ingresos del IUSI en relación a los ingresos propios -sin regalías-</v>
      </c>
      <c r="L1018" s="150">
        <f>+VLOOKUP($E1018,IGF_2018!$B$8:$Z$347,9,0)</f>
        <v>0.31704459148563402</v>
      </c>
      <c r="M1018" s="142" t="str">
        <f>+VLOOKUP($E1018,IGF_2018!$B$8:$Z$347,10,0)</f>
        <v>Medio bajo</v>
      </c>
    </row>
    <row r="1019" spans="1:13" x14ac:dyDescent="0.3">
      <c r="A1019" s="139">
        <f t="shared" si="991"/>
        <v>27</v>
      </c>
      <c r="B1019" s="148">
        <f t="shared" si="993"/>
        <v>25</v>
      </c>
      <c r="D1019" s="149" t="str">
        <f>+VLOOKUP($A1019,mUNICIPIOS!$B$4:$F$343,2,0)</f>
        <v>Sacatepéquez</v>
      </c>
      <c r="E1019" s="149">
        <f>+VLOOKUP($A1019,mUNICIPIOS!$B$4:$F$343,3,0)</f>
        <v>302</v>
      </c>
      <c r="F1019" s="149" t="str">
        <f>+VLOOKUP($A1019,mUNICIPIOS!$B$4:$F$343,4,0)</f>
        <v>Jocotenango</v>
      </c>
      <c r="G1019" s="139" t="str">
        <f t="shared" ref="G1019:K1019" si="1007">+G981</f>
        <v>05</v>
      </c>
      <c r="H1019" t="str">
        <f t="shared" si="1007"/>
        <v>IGF</v>
      </c>
      <c r="I1019" t="str">
        <f t="shared" si="1007"/>
        <v>Índice de Gestión Financiera</v>
      </c>
      <c r="J1019" t="str">
        <f t="shared" si="1007"/>
        <v>05-04</v>
      </c>
      <c r="K1019" t="str">
        <f t="shared" si="1007"/>
        <v>Inversión anual en capital fijo por habitante</v>
      </c>
      <c r="L1019" s="150">
        <f>+VLOOKUP($E1019,IGF_2018!$B$8:$Z$347,12,0)</f>
        <v>6.3514708056746583E-2</v>
      </c>
      <c r="M1019" s="142" t="str">
        <f>+VLOOKUP($E1019,IGF_2018!$B$8:$Z$347,13,0)</f>
        <v>Bajo</v>
      </c>
    </row>
    <row r="1020" spans="1:13" x14ac:dyDescent="0.3">
      <c r="A1020" s="139">
        <f t="shared" si="991"/>
        <v>27</v>
      </c>
      <c r="B1020" s="148">
        <f t="shared" si="993"/>
        <v>26</v>
      </c>
      <c r="D1020" s="149" t="str">
        <f>+VLOOKUP($A1020,mUNICIPIOS!$B$4:$F$343,2,0)</f>
        <v>Sacatepéquez</v>
      </c>
      <c r="E1020" s="149">
        <f>+VLOOKUP($A1020,mUNICIPIOS!$B$4:$F$343,3,0)</f>
        <v>302</v>
      </c>
      <c r="F1020" s="149" t="str">
        <f>+VLOOKUP($A1020,mUNICIPIOS!$B$4:$F$343,4,0)</f>
        <v>Jocotenango</v>
      </c>
      <c r="G1020" s="139" t="str">
        <f t="shared" ref="G1020:K1020" si="1008">+G982</f>
        <v>05</v>
      </c>
      <c r="H1020" t="str">
        <f t="shared" si="1008"/>
        <v>IGF</v>
      </c>
      <c r="I1020" t="str">
        <f t="shared" si="1008"/>
        <v>Índice de Gestión Financiera</v>
      </c>
      <c r="J1020" t="str">
        <f t="shared" si="1008"/>
        <v>05-05</v>
      </c>
      <c r="K1020" t="str">
        <f t="shared" si="1008"/>
        <v>Inversión anual en capital fijo con recursos percibidos por ingresos propios</v>
      </c>
      <c r="L1020" s="150">
        <f>+VLOOKUP($E1020,IGF_2018!$B$8:$Z$347,15,0)</f>
        <v>0.12466952693570151</v>
      </c>
      <c r="M1020" s="142" t="str">
        <f>+VLOOKUP($E1020,IGF_2018!$B$8:$Z$347,16,0)</f>
        <v>Bajo</v>
      </c>
    </row>
    <row r="1021" spans="1:13" x14ac:dyDescent="0.3">
      <c r="A1021" s="139">
        <f t="shared" si="991"/>
        <v>27</v>
      </c>
      <c r="B1021" s="148">
        <f t="shared" si="993"/>
        <v>27</v>
      </c>
      <c r="D1021" s="149" t="str">
        <f>+VLOOKUP($A1021,mUNICIPIOS!$B$4:$F$343,2,0)</f>
        <v>Sacatepéquez</v>
      </c>
      <c r="E1021" s="149">
        <f>+VLOOKUP($A1021,mUNICIPIOS!$B$4:$F$343,3,0)</f>
        <v>302</v>
      </c>
      <c r="F1021" s="149" t="str">
        <f>+VLOOKUP($A1021,mUNICIPIOS!$B$4:$F$343,4,0)</f>
        <v>Jocotenango</v>
      </c>
      <c r="G1021" s="139" t="str">
        <f t="shared" ref="G1021:K1021" si="1009">+G983</f>
        <v>05</v>
      </c>
      <c r="H1021" t="str">
        <f t="shared" si="1009"/>
        <v>IGF</v>
      </c>
      <c r="I1021" t="str">
        <f t="shared" si="1009"/>
        <v>Índice de Gestión Financiera</v>
      </c>
      <c r="J1021" t="str">
        <f t="shared" si="1009"/>
        <v>05-06</v>
      </c>
      <c r="K1021" t="str">
        <f t="shared" si="1009"/>
        <v xml:space="preserve">Inversión anual en capital fijo con recursos percibidos por transferencias del Gobierno Central </v>
      </c>
      <c r="L1021" s="150">
        <f>+VLOOKUP($E1021,IGF_2018!$B$8:$Z$347,18,0)</f>
        <v>1.4980724325772524E-2</v>
      </c>
      <c r="M1021" s="142" t="str">
        <f>+VLOOKUP($E1021,IGF_2018!$B$8:$Z$347,19,0)</f>
        <v>Bajo</v>
      </c>
    </row>
    <row r="1022" spans="1:13" x14ac:dyDescent="0.3">
      <c r="A1022" s="139">
        <f t="shared" si="991"/>
        <v>27</v>
      </c>
      <c r="B1022" s="148">
        <f t="shared" si="993"/>
        <v>28</v>
      </c>
      <c r="D1022" s="149" t="str">
        <f>+VLOOKUP($A1022,mUNICIPIOS!$B$4:$F$343,2,0)</f>
        <v>Sacatepéquez</v>
      </c>
      <c r="E1022" s="149">
        <f>+VLOOKUP($A1022,mUNICIPIOS!$B$4:$F$343,3,0)</f>
        <v>302</v>
      </c>
      <c r="F1022" s="149" t="str">
        <f>+VLOOKUP($A1022,mUNICIPIOS!$B$4:$F$343,4,0)</f>
        <v>Jocotenango</v>
      </c>
      <c r="G1022" s="139" t="str">
        <f t="shared" ref="G1022:K1022" si="1010">+G984</f>
        <v>05</v>
      </c>
      <c r="H1022" t="str">
        <f t="shared" si="1010"/>
        <v>IGF</v>
      </c>
      <c r="I1022" t="str">
        <f t="shared" si="1010"/>
        <v>Índice de Gestión Financiera</v>
      </c>
      <c r="J1022" t="str">
        <f t="shared" si="1010"/>
        <v>05-07</v>
      </c>
      <c r="K1022" t="str">
        <f t="shared" si="1010"/>
        <v>Financiamiento por endeudamiento municipal</v>
      </c>
      <c r="L1022" s="150">
        <f>+VLOOKUP($E1022,IGF_2018!$B$8:$Z$347,21,0)</f>
        <v>0.94771532717380413</v>
      </c>
      <c r="M1022" s="142" t="str">
        <f>+VLOOKUP($E1022,IGF_2018!$B$8:$Z$347,22,0)</f>
        <v>Alto</v>
      </c>
    </row>
    <row r="1023" spans="1:13" x14ac:dyDescent="0.3">
      <c r="A1023" s="139">
        <f t="shared" si="991"/>
        <v>27</v>
      </c>
      <c r="B1023" s="148">
        <f t="shared" si="993"/>
        <v>29</v>
      </c>
      <c r="D1023" s="149" t="str">
        <f>+VLOOKUP($A1023,mUNICIPIOS!$B$4:$F$343,2,0)</f>
        <v>Sacatepéquez</v>
      </c>
      <c r="E1023" s="149">
        <f>+VLOOKUP($A1023,mUNICIPIOS!$B$4:$F$343,3,0)</f>
        <v>302</v>
      </c>
      <c r="F1023" s="149" t="str">
        <f>+VLOOKUP($A1023,mUNICIPIOS!$B$4:$F$343,4,0)</f>
        <v>Jocotenango</v>
      </c>
      <c r="G1023" s="139" t="str">
        <f t="shared" ref="G1023:K1023" si="1011">+G985</f>
        <v>05</v>
      </c>
      <c r="H1023" t="str">
        <f t="shared" si="1011"/>
        <v>IGF</v>
      </c>
      <c r="I1023" t="str">
        <f t="shared" si="1011"/>
        <v>Índice de Gestión Financiera</v>
      </c>
      <c r="J1023" t="str">
        <f t="shared" si="1011"/>
        <v>INDICE</v>
      </c>
      <c r="K1023">
        <f t="shared" si="1011"/>
        <v>0</v>
      </c>
      <c r="L1023" s="150">
        <f>+VLOOKUP($E1023,IGF_2018!$B$8:$Z$347,24,0)</f>
        <v>0.35113100977379674</v>
      </c>
      <c r="M1023" s="142" t="str">
        <f>+VLOOKUP($E1023,IGF_2018!$B$8:$Z$347,25,0)</f>
        <v>Medio bajo</v>
      </c>
    </row>
    <row r="1024" spans="1:13" x14ac:dyDescent="0.3">
      <c r="A1024" s="139">
        <f t="shared" si="991"/>
        <v>27</v>
      </c>
      <c r="B1024" s="148">
        <f t="shared" si="993"/>
        <v>30</v>
      </c>
      <c r="D1024" s="149" t="str">
        <f>+VLOOKUP($A1024,mUNICIPIOS!$B$4:$F$343,2,0)</f>
        <v>Sacatepéquez</v>
      </c>
      <c r="E1024" s="149">
        <f>+VLOOKUP($A1024,mUNICIPIOS!$B$4:$F$343,3,0)</f>
        <v>302</v>
      </c>
      <c r="F1024" s="149" t="str">
        <f>+VLOOKUP($A1024,mUNICIPIOS!$B$4:$F$343,4,0)</f>
        <v>Jocotenango</v>
      </c>
      <c r="G1024" s="139" t="str">
        <f t="shared" ref="G1024:K1024" si="1012">+G986</f>
        <v>06</v>
      </c>
      <c r="H1024" t="str">
        <f t="shared" si="1012"/>
        <v>IGE</v>
      </c>
      <c r="I1024" t="str">
        <f t="shared" si="1012"/>
        <v>Índice de Gestión Estratégica</v>
      </c>
      <c r="J1024" t="str">
        <f t="shared" si="1012"/>
        <v>06-01</v>
      </c>
      <c r="K1024" t="str">
        <f t="shared" si="1012"/>
        <v>Ejecución del Plan Operativo Anual  (POA)</v>
      </c>
      <c r="L1024" s="150">
        <f>+VLOOKUP($E1024,IGE_2018!$B$8:$Z$347,3,0)</f>
        <v>1</v>
      </c>
      <c r="M1024" s="142" t="str">
        <f>+VLOOKUP($E1024,IGE_2018!$B$8:$Z$347,4,0)</f>
        <v>Alto</v>
      </c>
    </row>
    <row r="1025" spans="1:13" x14ac:dyDescent="0.3">
      <c r="A1025" s="139">
        <f t="shared" si="991"/>
        <v>27</v>
      </c>
      <c r="B1025" s="148">
        <f t="shared" si="993"/>
        <v>31</v>
      </c>
      <c r="D1025" s="149" t="str">
        <f>+VLOOKUP($A1025,mUNICIPIOS!$B$4:$F$343,2,0)</f>
        <v>Sacatepéquez</v>
      </c>
      <c r="E1025" s="149">
        <f>+VLOOKUP($A1025,mUNICIPIOS!$B$4:$F$343,3,0)</f>
        <v>302</v>
      </c>
      <c r="F1025" s="149" t="str">
        <f>+VLOOKUP($A1025,mUNICIPIOS!$B$4:$F$343,4,0)</f>
        <v>Jocotenango</v>
      </c>
      <c r="G1025" s="139" t="str">
        <f t="shared" ref="G1025:K1025" si="1013">+G987</f>
        <v>06</v>
      </c>
      <c r="H1025" t="str">
        <f t="shared" si="1013"/>
        <v>IGE</v>
      </c>
      <c r="I1025" t="str">
        <f t="shared" si="1013"/>
        <v>Índice de Gestión Estratégica</v>
      </c>
      <c r="J1025" t="str">
        <f t="shared" si="1013"/>
        <v>06-02</v>
      </c>
      <c r="K1025" t="str">
        <f t="shared" si="1013"/>
        <v>Relación Plan de Desarrollo Municipal y Ordenamiento Territorial (PDM-OT) - Plan Estratégico Institucional (PEI) - Plan Operativo Multianual (POM) - Plan Operativo Anual (POA)</v>
      </c>
      <c r="L1025" s="150">
        <f>+VLOOKUP($E1025,IGE_2018!$B$8:$Z$347,6,0)</f>
        <v>3.3333333333333333E-2</v>
      </c>
      <c r="M1025" s="142" t="str">
        <f>+VLOOKUP($E1025,IGE_2018!$B$8:$Z$347,7,0)</f>
        <v>Bajo</v>
      </c>
    </row>
    <row r="1026" spans="1:13" x14ac:dyDescent="0.3">
      <c r="A1026" s="139">
        <f t="shared" si="991"/>
        <v>27</v>
      </c>
      <c r="B1026" s="148">
        <f t="shared" si="993"/>
        <v>32</v>
      </c>
      <c r="D1026" s="149" t="str">
        <f>+VLOOKUP($A1026,mUNICIPIOS!$B$4:$F$343,2,0)</f>
        <v>Sacatepéquez</v>
      </c>
      <c r="E1026" s="149">
        <f>+VLOOKUP($A1026,mUNICIPIOS!$B$4:$F$343,3,0)</f>
        <v>302</v>
      </c>
      <c r="F1026" s="149" t="str">
        <f>+VLOOKUP($A1026,mUNICIPIOS!$B$4:$F$343,4,0)</f>
        <v>Jocotenango</v>
      </c>
      <c r="G1026" s="139" t="str">
        <f t="shared" ref="G1026:K1026" si="1014">+G988</f>
        <v>06</v>
      </c>
      <c r="H1026" t="str">
        <f t="shared" si="1014"/>
        <v>IGE</v>
      </c>
      <c r="I1026" t="str">
        <f t="shared" si="1014"/>
        <v>Índice de Gestión Estratégica</v>
      </c>
      <c r="J1026" t="str">
        <f t="shared" si="1014"/>
        <v>06-03</v>
      </c>
      <c r="K1026" t="str">
        <f t="shared" si="1014"/>
        <v>Presupuesto de egresos relacionado a competencias municipales que responden a prioridades nacionales de desarrollo.</v>
      </c>
      <c r="L1026" s="150">
        <f>+VLOOKUP($E1026,IGE_2018!$B$8:$Z$347,9,0)</f>
        <v>0.38414698436828426</v>
      </c>
      <c r="M1026" s="142" t="str">
        <f>+VLOOKUP($E1026,IGE_2018!$B$8:$Z$347,10,0)</f>
        <v>Medio bajo</v>
      </c>
    </row>
    <row r="1027" spans="1:13" x14ac:dyDescent="0.3">
      <c r="A1027" s="139">
        <f t="shared" si="991"/>
        <v>27</v>
      </c>
      <c r="B1027" s="148">
        <f t="shared" si="993"/>
        <v>33</v>
      </c>
      <c r="D1027" s="149" t="str">
        <f>+VLOOKUP($A1027,mUNICIPIOS!$B$4:$F$343,2,0)</f>
        <v>Sacatepéquez</v>
      </c>
      <c r="E1027" s="149">
        <f>+VLOOKUP($A1027,mUNICIPIOS!$B$4:$F$343,3,0)</f>
        <v>302</v>
      </c>
      <c r="F1027" s="149" t="str">
        <f>+VLOOKUP($A1027,mUNICIPIOS!$B$4:$F$343,4,0)</f>
        <v>Jocotenango</v>
      </c>
      <c r="G1027" s="139" t="str">
        <f t="shared" ref="G1027:K1027" si="1015">+G989</f>
        <v>06</v>
      </c>
      <c r="H1027" t="str">
        <f t="shared" si="1015"/>
        <v>IGE</v>
      </c>
      <c r="I1027" t="str">
        <f t="shared" si="1015"/>
        <v>Índice de Gestión Estratégica</v>
      </c>
      <c r="J1027" t="str">
        <f t="shared" si="1015"/>
        <v>06-04</v>
      </c>
      <c r="K1027" t="str">
        <f t="shared" si="1015"/>
        <v>Institucionalización de la gestión ordenada del territorio</v>
      </c>
      <c r="L1027" s="150">
        <f>+VLOOKUP($E1027,IGE_2018!$B$8:$Z$347,12,0)</f>
        <v>0.7</v>
      </c>
      <c r="M1027" s="142" t="str">
        <f>+VLOOKUP($E1027,IGE_2018!$B$8:$Z$347,13,0)</f>
        <v>Medio alto</v>
      </c>
    </row>
    <row r="1028" spans="1:13" x14ac:dyDescent="0.3">
      <c r="A1028" s="139">
        <f t="shared" si="991"/>
        <v>27</v>
      </c>
      <c r="B1028" s="148">
        <f t="shared" si="993"/>
        <v>34</v>
      </c>
      <c r="D1028" s="149" t="str">
        <f>+VLOOKUP($A1028,mUNICIPIOS!$B$4:$F$343,2,0)</f>
        <v>Sacatepéquez</v>
      </c>
      <c r="E1028" s="149">
        <f>+VLOOKUP($A1028,mUNICIPIOS!$B$4:$F$343,3,0)</f>
        <v>302</v>
      </c>
      <c r="F1028" s="149" t="str">
        <f>+VLOOKUP($A1028,mUNICIPIOS!$B$4:$F$343,4,0)</f>
        <v>Jocotenango</v>
      </c>
      <c r="G1028" s="139" t="str">
        <f t="shared" ref="G1028:K1028" si="1016">+G990</f>
        <v>06</v>
      </c>
      <c r="H1028" t="str">
        <f t="shared" si="1016"/>
        <v>IGE</v>
      </c>
      <c r="I1028" t="str">
        <f t="shared" si="1016"/>
        <v>Índice de Gestión Estratégica</v>
      </c>
      <c r="J1028" t="str">
        <f t="shared" si="1016"/>
        <v>06-05</v>
      </c>
      <c r="K1028" t="str">
        <f t="shared" si="1016"/>
        <v>Acciones para la gestión ordenada del territorio</v>
      </c>
      <c r="L1028" s="150">
        <f>+VLOOKUP($E1028,IGE_2018!$B$8:$Z$347,15,0)</f>
        <v>0.18000000000000005</v>
      </c>
      <c r="M1028" s="142" t="str">
        <f>+VLOOKUP($E1028,IGE_2018!$B$8:$Z$347,16,0)</f>
        <v>Bajo</v>
      </c>
    </row>
    <row r="1029" spans="1:13" x14ac:dyDescent="0.3">
      <c r="A1029" s="139">
        <f t="shared" si="991"/>
        <v>27</v>
      </c>
      <c r="B1029" s="148">
        <f t="shared" si="993"/>
        <v>35</v>
      </c>
      <c r="D1029" s="149" t="str">
        <f>+VLOOKUP($A1029,mUNICIPIOS!$B$4:$F$343,2,0)</f>
        <v>Sacatepéquez</v>
      </c>
      <c r="E1029" s="149">
        <f>+VLOOKUP($A1029,mUNICIPIOS!$B$4:$F$343,3,0)</f>
        <v>302</v>
      </c>
      <c r="F1029" s="149" t="str">
        <f>+VLOOKUP($A1029,mUNICIPIOS!$B$4:$F$343,4,0)</f>
        <v>Jocotenango</v>
      </c>
      <c r="G1029" s="139" t="str">
        <f t="shared" ref="G1029:K1029" si="1017">+G991</f>
        <v>06</v>
      </c>
      <c r="H1029" t="str">
        <f t="shared" si="1017"/>
        <v>IGE</v>
      </c>
      <c r="I1029" t="str">
        <f t="shared" si="1017"/>
        <v>Índice de Gestión Estratégica</v>
      </c>
      <c r="J1029" t="str">
        <f t="shared" si="1017"/>
        <v>06-06</v>
      </c>
      <c r="K1029" t="str">
        <f t="shared" si="1017"/>
        <v>Gestión de riesgo en la formulación de proyectos derivados de la planificación operativa anual</v>
      </c>
      <c r="L1029" s="150">
        <f>+VLOOKUP($E1029,IGE_2018!$B$8:$Z$347,18,0)</f>
        <v>0</v>
      </c>
      <c r="M1029" s="142" t="str">
        <f>+VLOOKUP($E1029,IGE_2018!$B$8:$Z$347,19,0)</f>
        <v>Bajo</v>
      </c>
    </row>
    <row r="1030" spans="1:13" x14ac:dyDescent="0.3">
      <c r="A1030" s="139">
        <f t="shared" si="991"/>
        <v>27</v>
      </c>
      <c r="B1030" s="148">
        <f t="shared" si="993"/>
        <v>36</v>
      </c>
      <c r="D1030" s="149" t="str">
        <f>+VLOOKUP($A1030,mUNICIPIOS!$B$4:$F$343,2,0)</f>
        <v>Sacatepéquez</v>
      </c>
      <c r="E1030" s="149">
        <f>+VLOOKUP($A1030,mUNICIPIOS!$B$4:$F$343,3,0)</f>
        <v>302</v>
      </c>
      <c r="F1030" s="149" t="str">
        <f>+VLOOKUP($A1030,mUNICIPIOS!$B$4:$F$343,4,0)</f>
        <v>Jocotenango</v>
      </c>
      <c r="G1030" s="139" t="str">
        <f t="shared" ref="G1030:K1030" si="1018">+G992</f>
        <v>06</v>
      </c>
      <c r="H1030" t="str">
        <f t="shared" si="1018"/>
        <v>IGE</v>
      </c>
      <c r="I1030" t="str">
        <f t="shared" si="1018"/>
        <v>Índice de Gestión Estratégica</v>
      </c>
      <c r="J1030" t="str">
        <f t="shared" si="1018"/>
        <v>06-07</v>
      </c>
      <c r="K1030" t="str">
        <f t="shared" si="1018"/>
        <v>Ingresos por servicios ambientales en relación a los ingresos propios sin regalías</v>
      </c>
      <c r="L1030" s="150">
        <f>+VLOOKUP($E1030,IGE_2018!$B$8:$Z$347,21,0)</f>
        <v>0</v>
      </c>
      <c r="M1030" s="142" t="str">
        <f>+VLOOKUP($E1030,IGE_2018!$B$8:$Z$347,22,0)</f>
        <v>Bajo</v>
      </c>
    </row>
    <row r="1031" spans="1:13" x14ac:dyDescent="0.3">
      <c r="A1031" s="139">
        <f t="shared" si="991"/>
        <v>27</v>
      </c>
      <c r="B1031" s="148">
        <f t="shared" si="993"/>
        <v>37</v>
      </c>
      <c r="D1031" s="149" t="str">
        <f>+VLOOKUP($A1031,mUNICIPIOS!$B$4:$F$343,2,0)</f>
        <v>Sacatepéquez</v>
      </c>
      <c r="E1031" s="149">
        <f>+VLOOKUP($A1031,mUNICIPIOS!$B$4:$F$343,3,0)</f>
        <v>302</v>
      </c>
      <c r="F1031" s="149" t="str">
        <f>+VLOOKUP($A1031,mUNICIPIOS!$B$4:$F$343,4,0)</f>
        <v>Jocotenango</v>
      </c>
      <c r="G1031" s="139" t="str">
        <f t="shared" ref="G1031:K1031" si="1019">+G993</f>
        <v>06</v>
      </c>
      <c r="H1031" t="str">
        <f t="shared" si="1019"/>
        <v>IGE</v>
      </c>
      <c r="I1031" t="str">
        <f t="shared" si="1019"/>
        <v>Índice de Gestión Estratégica</v>
      </c>
      <c r="J1031" t="str">
        <f t="shared" si="1019"/>
        <v>INDICE</v>
      </c>
      <c r="K1031">
        <f t="shared" si="1019"/>
        <v>0</v>
      </c>
      <c r="L1031" s="150">
        <f>+VLOOKUP($E1031,IGE_2018!$B$8:$Z$347,24,0)</f>
        <v>0.34803674609207108</v>
      </c>
      <c r="M1031" s="142" t="str">
        <f>+VLOOKUP($E1031,IGE_2018!$B$8:$Z$347,25,0)</f>
        <v>Medio bajo</v>
      </c>
    </row>
    <row r="1032" spans="1:13" x14ac:dyDescent="0.3">
      <c r="A1032" s="139">
        <f t="shared" si="991"/>
        <v>27</v>
      </c>
      <c r="B1032" s="148">
        <f t="shared" si="993"/>
        <v>38</v>
      </c>
      <c r="D1032" s="149" t="str">
        <f>+VLOOKUP($A1032,mUNICIPIOS!$B$4:$F$343,2,0)</f>
        <v>Sacatepéquez</v>
      </c>
      <c r="E1032" s="149">
        <f>+VLOOKUP($A1032,mUNICIPIOS!$B$4:$F$343,3,0)</f>
        <v>302</v>
      </c>
      <c r="F1032" s="149" t="str">
        <f>+VLOOKUP($A1032,mUNICIPIOS!$B$4:$F$343,4,0)</f>
        <v>Jocotenango</v>
      </c>
      <c r="G1032" s="139" t="str">
        <f t="shared" ref="G1032:K1032" si="1020">+G994</f>
        <v>RANKING</v>
      </c>
      <c r="H1032" t="str">
        <f t="shared" si="1020"/>
        <v>RGM</v>
      </c>
      <c r="I1032" t="str">
        <f t="shared" si="1020"/>
        <v>Ranking de la Gestión Municipal 2018</v>
      </c>
      <c r="J1032" t="str">
        <f t="shared" si="1020"/>
        <v>RANKING</v>
      </c>
      <c r="K1032">
        <f t="shared" si="1020"/>
        <v>0</v>
      </c>
      <c r="L1032" s="151">
        <f>+VLOOKUP($E1032,Resultados_generales!$C$8:$AE$347,27,0)</f>
        <v>0.38702143881377482</v>
      </c>
      <c r="M1032" t="str">
        <f>+VLOOKUP($E1032,Resultados_generales!$C$8:$AE$347,28,0)</f>
        <v>Medio bajo</v>
      </c>
    </row>
    <row r="1033" spans="1:13" x14ac:dyDescent="0.3">
      <c r="A1033" s="139">
        <f t="shared" si="991"/>
        <v>28</v>
      </c>
      <c r="B1033" s="148">
        <f t="shared" si="993"/>
        <v>1</v>
      </c>
      <c r="D1033" s="149" t="str">
        <f>+VLOOKUP($A1033,mUNICIPIOS!$B$4:$F$343,2,0)</f>
        <v>Sacatepéquez</v>
      </c>
      <c r="E1033" s="149">
        <f>+VLOOKUP($A1033,mUNICIPIOS!$B$4:$F$343,3,0)</f>
        <v>303</v>
      </c>
      <c r="F1033" s="149" t="str">
        <f>+VLOOKUP($A1033,mUNICIPIOS!$B$4:$F$343,4,0)</f>
        <v>Pastores</v>
      </c>
      <c r="G1033" s="139" t="str">
        <f t="shared" ref="G1033:K1033" si="1021">+G995</f>
        <v>01</v>
      </c>
      <c r="H1033" t="str">
        <f t="shared" si="1021"/>
        <v>IPC</v>
      </c>
      <c r="I1033" t="str">
        <f t="shared" si="1021"/>
        <v>Índice de Participación Ciudadana</v>
      </c>
      <c r="J1033" t="str">
        <f t="shared" si="1021"/>
        <v>01-01</v>
      </c>
      <c r="K1033" t="str">
        <f t="shared" si="1021"/>
        <v>Número de reuniones del COMUDE en el año de la medición.</v>
      </c>
      <c r="L1033" s="150">
        <f>+VLOOKUP($E1033,IPC_2018!$B$8:$T$347,3,0)</f>
        <v>0.83333333333333337</v>
      </c>
      <c r="M1033" s="142" t="str">
        <f>+VLOOKUP($E1033,IPC_2018!$B$8:$T$347,4,0)</f>
        <v>Alto</v>
      </c>
    </row>
    <row r="1034" spans="1:13" x14ac:dyDescent="0.3">
      <c r="A1034" s="139">
        <f t="shared" si="991"/>
        <v>28</v>
      </c>
      <c r="B1034" s="148">
        <f t="shared" si="993"/>
        <v>2</v>
      </c>
      <c r="D1034" s="149" t="str">
        <f>+VLOOKUP($A1034,mUNICIPIOS!$B$4:$F$343,2,0)</f>
        <v>Sacatepéquez</v>
      </c>
      <c r="E1034" s="149">
        <f>+VLOOKUP($A1034,mUNICIPIOS!$B$4:$F$343,3,0)</f>
        <v>303</v>
      </c>
      <c r="F1034" s="149" t="str">
        <f>+VLOOKUP($A1034,mUNICIPIOS!$B$4:$F$343,4,0)</f>
        <v>Pastores</v>
      </c>
      <c r="G1034" s="139" t="str">
        <f t="shared" ref="G1034:K1034" si="1022">+G996</f>
        <v>01</v>
      </c>
      <c r="H1034" t="str">
        <f t="shared" si="1022"/>
        <v>IPC</v>
      </c>
      <c r="I1034" t="str">
        <f t="shared" si="1022"/>
        <v>Índice de Participación Ciudadana</v>
      </c>
      <c r="J1034" t="str">
        <f t="shared" si="1022"/>
        <v>01-02</v>
      </c>
      <c r="K1034" t="str">
        <f t="shared" si="1022"/>
        <v>Participación de Alcaldes, Concejales y Síndicos determinados o designados en el COMUDE</v>
      </c>
      <c r="L1034" s="150">
        <f>+VLOOKUP($E1034,IPC_2018!$B$8:$T$347,6,0)</f>
        <v>1</v>
      </c>
      <c r="M1034" s="142" t="str">
        <f>+VLOOKUP($E1034,IPC_2018!$B$8:$T$347,7,0)</f>
        <v>Alto</v>
      </c>
    </row>
    <row r="1035" spans="1:13" x14ac:dyDescent="0.3">
      <c r="A1035" s="139">
        <f t="shared" si="991"/>
        <v>28</v>
      </c>
      <c r="B1035" s="148">
        <f t="shared" si="993"/>
        <v>3</v>
      </c>
      <c r="D1035" s="149" t="str">
        <f>+VLOOKUP($A1035,mUNICIPIOS!$B$4:$F$343,2,0)</f>
        <v>Sacatepéquez</v>
      </c>
      <c r="E1035" s="149">
        <f>+VLOOKUP($A1035,mUNICIPIOS!$B$4:$F$343,3,0)</f>
        <v>303</v>
      </c>
      <c r="F1035" s="149" t="str">
        <f>+VLOOKUP($A1035,mUNICIPIOS!$B$4:$F$343,4,0)</f>
        <v>Pastores</v>
      </c>
      <c r="G1035" s="139" t="str">
        <f t="shared" ref="G1035:K1035" si="1023">+G997</f>
        <v>01</v>
      </c>
      <c r="H1035" t="str">
        <f t="shared" si="1023"/>
        <v>IPC</v>
      </c>
      <c r="I1035" t="str">
        <f t="shared" si="1023"/>
        <v>Índice de Participación Ciudadana</v>
      </c>
      <c r="J1035" t="str">
        <f t="shared" si="1023"/>
        <v>01-03</v>
      </c>
      <c r="K1035" t="str">
        <f t="shared" si="1023"/>
        <v>Participación  de organizaciones de jóvenes, mujeres, pueblos mayas, xincas, garífunas, y otras organizaciones en el Comude</v>
      </c>
      <c r="L1035" s="150">
        <f>+VLOOKUP($E1035,IPC_2018!$B$8:$T$347,9,0)</f>
        <v>0.50410958904109582</v>
      </c>
      <c r="M1035" s="142" t="str">
        <f>+VLOOKUP($E1035,IPC_2018!$B$8:$T$347,10,0)</f>
        <v>Medio</v>
      </c>
    </row>
    <row r="1036" spans="1:13" x14ac:dyDescent="0.3">
      <c r="A1036" s="139">
        <f t="shared" si="991"/>
        <v>28</v>
      </c>
      <c r="B1036" s="148">
        <f t="shared" si="993"/>
        <v>4</v>
      </c>
      <c r="D1036" s="149" t="str">
        <f>+VLOOKUP($A1036,mUNICIPIOS!$B$4:$F$343,2,0)</f>
        <v>Sacatepéquez</v>
      </c>
      <c r="E1036" s="149">
        <f>+VLOOKUP($A1036,mUNICIPIOS!$B$4:$F$343,3,0)</f>
        <v>303</v>
      </c>
      <c r="F1036" s="149" t="str">
        <f>+VLOOKUP($A1036,mUNICIPIOS!$B$4:$F$343,4,0)</f>
        <v>Pastores</v>
      </c>
      <c r="G1036" s="139" t="str">
        <f t="shared" ref="G1036:K1036" si="1024">+G998</f>
        <v>01</v>
      </c>
      <c r="H1036" t="str">
        <f t="shared" si="1024"/>
        <v>IPC</v>
      </c>
      <c r="I1036" t="str">
        <f t="shared" si="1024"/>
        <v>Índice de Participación Ciudadana</v>
      </c>
      <c r="J1036" t="str">
        <f t="shared" si="1024"/>
        <v>01-04</v>
      </c>
      <c r="K1036" t="str">
        <f t="shared" si="1024"/>
        <v>Representatividad territorial del Comude.</v>
      </c>
      <c r="L1036" s="150">
        <f>+VLOOKUP($E1036,IPC_2018!$B$8:$T$347,12,0)</f>
        <v>0.65235732009925562</v>
      </c>
      <c r="M1036" s="142" t="str">
        <f>+VLOOKUP($E1036,IPC_2018!$B$8:$T$347,13,0)</f>
        <v>Medio alto</v>
      </c>
    </row>
    <row r="1037" spans="1:13" x14ac:dyDescent="0.3">
      <c r="A1037" s="139">
        <f t="shared" si="991"/>
        <v>28</v>
      </c>
      <c r="B1037" s="148">
        <f t="shared" si="993"/>
        <v>5</v>
      </c>
      <c r="D1037" s="149" t="str">
        <f>+VLOOKUP($A1037,mUNICIPIOS!$B$4:$F$343,2,0)</f>
        <v>Sacatepéquez</v>
      </c>
      <c r="E1037" s="149">
        <f>+VLOOKUP($A1037,mUNICIPIOS!$B$4:$F$343,3,0)</f>
        <v>303</v>
      </c>
      <c r="F1037" s="149" t="str">
        <f>+VLOOKUP($A1037,mUNICIPIOS!$B$4:$F$343,4,0)</f>
        <v>Pastores</v>
      </c>
      <c r="G1037" s="139" t="str">
        <f t="shared" ref="G1037:K1037" si="1025">+G999</f>
        <v>01</v>
      </c>
      <c r="H1037" t="str">
        <f t="shared" si="1025"/>
        <v>IPC</v>
      </c>
      <c r="I1037" t="str">
        <f t="shared" si="1025"/>
        <v>Índice de Participación Ciudadana</v>
      </c>
      <c r="J1037" t="str">
        <f t="shared" si="1025"/>
        <v>01-05</v>
      </c>
      <c r="K1037" t="str">
        <f t="shared" si="1025"/>
        <v>Funcionamiento del Comude</v>
      </c>
      <c r="L1037" s="150">
        <f>+VLOOKUP($E1037,IPC_2018!$B$8:$T$347,15,0)</f>
        <v>0.73568904619635667</v>
      </c>
      <c r="M1037" s="142" t="str">
        <f>+VLOOKUP($E1037,IPC_2018!$B$8:$T$347,16,0)</f>
        <v>Medio alto</v>
      </c>
    </row>
    <row r="1038" spans="1:13" x14ac:dyDescent="0.3">
      <c r="A1038" s="139">
        <f t="shared" si="991"/>
        <v>28</v>
      </c>
      <c r="B1038" s="148">
        <f t="shared" si="993"/>
        <v>6</v>
      </c>
      <c r="D1038" s="149" t="str">
        <f>+VLOOKUP($A1038,mUNICIPIOS!$B$4:$F$343,2,0)</f>
        <v>Sacatepéquez</v>
      </c>
      <c r="E1038" s="149">
        <f>+VLOOKUP($A1038,mUNICIPIOS!$B$4:$F$343,3,0)</f>
        <v>303</v>
      </c>
      <c r="F1038" s="149" t="str">
        <f>+VLOOKUP($A1038,mUNICIPIOS!$B$4:$F$343,4,0)</f>
        <v>Pastores</v>
      </c>
      <c r="G1038" s="139" t="str">
        <f t="shared" ref="G1038:K1038" si="1026">+G1000</f>
        <v>01</v>
      </c>
      <c r="H1038" t="str">
        <f t="shared" si="1026"/>
        <v>IPC</v>
      </c>
      <c r="I1038" t="str">
        <f t="shared" si="1026"/>
        <v>Índice de Participación Ciudadana</v>
      </c>
      <c r="J1038" t="str">
        <f t="shared" si="1026"/>
        <v>INDICE</v>
      </c>
      <c r="K1038">
        <f t="shared" si="1026"/>
        <v>0</v>
      </c>
      <c r="L1038" s="150">
        <f>+VLOOKUP($E1038,IPC_2018!$B$8:$T$347,18,0)</f>
        <v>0.76299005996717284</v>
      </c>
      <c r="M1038" s="142" t="str">
        <f>+VLOOKUP($E1038,IPC_2018!$B$8:$T$347,19,0)</f>
        <v>Medio alto</v>
      </c>
    </row>
    <row r="1039" spans="1:13" x14ac:dyDescent="0.3">
      <c r="A1039" s="139">
        <f t="shared" si="991"/>
        <v>28</v>
      </c>
      <c r="B1039" s="148">
        <f t="shared" si="993"/>
        <v>7</v>
      </c>
      <c r="D1039" s="149" t="str">
        <f>+VLOOKUP($A1039,mUNICIPIOS!$B$4:$F$343,2,0)</f>
        <v>Sacatepéquez</v>
      </c>
      <c r="E1039" s="149">
        <f>+VLOOKUP($A1039,mUNICIPIOS!$B$4:$F$343,3,0)</f>
        <v>303</v>
      </c>
      <c r="F1039" s="149" t="str">
        <f>+VLOOKUP($A1039,mUNICIPIOS!$B$4:$F$343,4,0)</f>
        <v>Pastores</v>
      </c>
      <c r="G1039" s="139" t="str">
        <f t="shared" ref="G1039:K1039" si="1027">+G1001</f>
        <v>02</v>
      </c>
      <c r="H1039" t="str">
        <f t="shared" si="1027"/>
        <v>IIC</v>
      </c>
      <c r="I1039" t="str">
        <f t="shared" si="1027"/>
        <v>Índice de Información a la Ciudadanía</v>
      </c>
      <c r="J1039" t="str">
        <f t="shared" si="1027"/>
        <v>02-01</v>
      </c>
      <c r="K1039" t="str">
        <f t="shared" si="1027"/>
        <v>Rendición de cuentas cuatrimestral y anual al Comude enfocadas en resultados.</v>
      </c>
      <c r="L1039" s="150">
        <f>+VLOOKUP($E1039,IIC_2018!$B$8:$Q$347,3,0)</f>
        <v>0.4</v>
      </c>
      <c r="M1039" s="142" t="str">
        <f>+VLOOKUP($E1039,IIC_2018!$B$8:$Q$347,4,0)</f>
        <v>Medio bajo</v>
      </c>
    </row>
    <row r="1040" spans="1:13" x14ac:dyDescent="0.3">
      <c r="A1040" s="139">
        <f t="shared" si="991"/>
        <v>28</v>
      </c>
      <c r="B1040" s="148">
        <f t="shared" si="993"/>
        <v>8</v>
      </c>
      <c r="D1040" s="149" t="str">
        <f>+VLOOKUP($A1040,mUNICIPIOS!$B$4:$F$343,2,0)</f>
        <v>Sacatepéquez</v>
      </c>
      <c r="E1040" s="149">
        <f>+VLOOKUP($A1040,mUNICIPIOS!$B$4:$F$343,3,0)</f>
        <v>303</v>
      </c>
      <c r="F1040" s="149" t="str">
        <f>+VLOOKUP($A1040,mUNICIPIOS!$B$4:$F$343,4,0)</f>
        <v>Pastores</v>
      </c>
      <c r="G1040" s="139" t="str">
        <f t="shared" ref="G1040:K1040" si="1028">+G1002</f>
        <v>02</v>
      </c>
      <c r="H1040" t="str">
        <f t="shared" si="1028"/>
        <v>IIC</v>
      </c>
      <c r="I1040" t="str">
        <f t="shared" si="1028"/>
        <v>Índice de Información a la Ciudadanía</v>
      </c>
      <c r="J1040" t="str">
        <f t="shared" si="1028"/>
        <v>02-02</v>
      </c>
      <c r="K1040" t="str">
        <f t="shared" si="1028"/>
        <v>Información presupuestaria y otra información brindada a la ciudadanía disponible en medios locales de comunicación.</v>
      </c>
      <c r="L1040" s="150">
        <f>+VLOOKUP($E1040,IIC_2018!$B$8:$Q$347,6,0)</f>
        <v>1</v>
      </c>
      <c r="M1040" s="142" t="str">
        <f>+VLOOKUP($E1040,IIC_2018!$B$8:$Q$347,7,0)</f>
        <v>Alto</v>
      </c>
    </row>
    <row r="1041" spans="1:13" x14ac:dyDescent="0.3">
      <c r="A1041" s="139">
        <f t="shared" si="991"/>
        <v>28</v>
      </c>
      <c r="B1041" s="148">
        <f t="shared" si="993"/>
        <v>9</v>
      </c>
      <c r="D1041" s="149" t="str">
        <f>+VLOOKUP($A1041,mUNICIPIOS!$B$4:$F$343,2,0)</f>
        <v>Sacatepéquez</v>
      </c>
      <c r="E1041" s="149">
        <f>+VLOOKUP($A1041,mUNICIPIOS!$B$4:$F$343,3,0)</f>
        <v>303</v>
      </c>
      <c r="F1041" s="149" t="str">
        <f>+VLOOKUP($A1041,mUNICIPIOS!$B$4:$F$343,4,0)</f>
        <v>Pastores</v>
      </c>
      <c r="G1041" s="139" t="str">
        <f t="shared" ref="G1041:K1041" si="1029">+G1003</f>
        <v>02</v>
      </c>
      <c r="H1041" t="str">
        <f t="shared" si="1029"/>
        <v>IIC</v>
      </c>
      <c r="I1041" t="str">
        <f t="shared" si="1029"/>
        <v>Índice de Información a la Ciudadanía</v>
      </c>
      <c r="J1041" t="str">
        <f t="shared" si="1029"/>
        <v>02-03</v>
      </c>
      <c r="K1041" t="str">
        <f t="shared" si="1029"/>
        <v>Información pública de oficio actualizada y disponible de acuerdo a la LAIP y uso de internet.</v>
      </c>
      <c r="L1041" s="150">
        <f>+VLOOKUP($E1041,IIC_2018!$B$8:$Q$347,9,0)</f>
        <v>0.4</v>
      </c>
      <c r="M1041" s="142" t="str">
        <f>+VLOOKUP($E1041,IIC_2018!$B$8:$Q$347,10,0)</f>
        <v>Medio bajo</v>
      </c>
    </row>
    <row r="1042" spans="1:13" x14ac:dyDescent="0.3">
      <c r="A1042" s="139">
        <f t="shared" si="991"/>
        <v>28</v>
      </c>
      <c r="B1042" s="148">
        <f t="shared" si="993"/>
        <v>10</v>
      </c>
      <c r="D1042" s="149" t="str">
        <f>+VLOOKUP($A1042,mUNICIPIOS!$B$4:$F$343,2,0)</f>
        <v>Sacatepéquez</v>
      </c>
      <c r="E1042" s="149">
        <f>+VLOOKUP($A1042,mUNICIPIOS!$B$4:$F$343,3,0)</f>
        <v>303</v>
      </c>
      <c r="F1042" s="149" t="str">
        <f>+VLOOKUP($A1042,mUNICIPIOS!$B$4:$F$343,4,0)</f>
        <v>Pastores</v>
      </c>
      <c r="G1042" s="139" t="str">
        <f t="shared" ref="G1042:K1042" si="1030">+G1004</f>
        <v>02</v>
      </c>
      <c r="H1042" t="str">
        <f t="shared" si="1030"/>
        <v>IIC</v>
      </c>
      <c r="I1042" t="str">
        <f t="shared" si="1030"/>
        <v>Índice de Información a la Ciudadanía</v>
      </c>
      <c r="J1042" t="str">
        <f t="shared" si="1030"/>
        <v>02-04</v>
      </c>
      <c r="K1042" t="str">
        <f t="shared" si="1030"/>
        <v>Relación del monto contratado por medio de Guate compras con el total del presupuesto de egresos vigente.</v>
      </c>
      <c r="L1042" s="150">
        <f>+VLOOKUP($E1042,IIC_2018!$B$8:$Q$347,12,0)</f>
        <v>0.45016191921753806</v>
      </c>
      <c r="M1042" s="142" t="str">
        <f>+VLOOKUP($E1042,IIC_2018!$B$8:$Q$347,13,0)</f>
        <v>Medio</v>
      </c>
    </row>
    <row r="1043" spans="1:13" x14ac:dyDescent="0.3">
      <c r="A1043" s="139">
        <f t="shared" si="991"/>
        <v>28</v>
      </c>
      <c r="B1043" s="148">
        <f t="shared" si="993"/>
        <v>11</v>
      </c>
      <c r="D1043" s="149" t="str">
        <f>+VLOOKUP($A1043,mUNICIPIOS!$B$4:$F$343,2,0)</f>
        <v>Sacatepéquez</v>
      </c>
      <c r="E1043" s="149">
        <f>+VLOOKUP($A1043,mUNICIPIOS!$B$4:$F$343,3,0)</f>
        <v>303</v>
      </c>
      <c r="F1043" s="149" t="str">
        <f>+VLOOKUP($A1043,mUNICIPIOS!$B$4:$F$343,4,0)</f>
        <v>Pastores</v>
      </c>
      <c r="G1043" s="139" t="str">
        <f t="shared" ref="G1043:K1043" si="1031">+G1005</f>
        <v>02</v>
      </c>
      <c r="H1043" t="str">
        <f t="shared" si="1031"/>
        <v>IIC</v>
      </c>
      <c r="I1043" t="str">
        <f t="shared" si="1031"/>
        <v>Índice de Información a la Ciudadanía</v>
      </c>
      <c r="J1043" t="str">
        <f t="shared" si="1031"/>
        <v>INDICE</v>
      </c>
      <c r="K1043">
        <f t="shared" si="1031"/>
        <v>0</v>
      </c>
      <c r="L1043" s="150">
        <f>+VLOOKUP($E1043,IIC_2018!$B$8:$Q$347,15,0)</f>
        <v>0.56254047980438449</v>
      </c>
      <c r="M1043" s="142" t="str">
        <f>+VLOOKUP($E1043,IIC_2018!$B$8:$Q$347,16,0)</f>
        <v>Medio</v>
      </c>
    </row>
    <row r="1044" spans="1:13" x14ac:dyDescent="0.3">
      <c r="A1044" s="139">
        <f t="shared" si="991"/>
        <v>28</v>
      </c>
      <c r="B1044" s="148">
        <f t="shared" si="993"/>
        <v>12</v>
      </c>
      <c r="D1044" s="149" t="str">
        <f>+VLOOKUP($A1044,mUNICIPIOS!$B$4:$F$343,2,0)</f>
        <v>Sacatepéquez</v>
      </c>
      <c r="E1044" s="149">
        <f>+VLOOKUP($A1044,mUNICIPIOS!$B$4:$F$343,3,0)</f>
        <v>303</v>
      </c>
      <c r="F1044" s="149" t="str">
        <f>+VLOOKUP($A1044,mUNICIPIOS!$B$4:$F$343,4,0)</f>
        <v>Pastores</v>
      </c>
      <c r="G1044" s="139" t="str">
        <f t="shared" ref="G1044:K1044" si="1032">+G1006</f>
        <v>03</v>
      </c>
      <c r="H1044" t="str">
        <f t="shared" si="1032"/>
        <v>ISP</v>
      </c>
      <c r="I1044" t="str">
        <f t="shared" si="1032"/>
        <v>Índice de Servicios Públicos</v>
      </c>
      <c r="J1044" t="str">
        <f t="shared" si="1032"/>
        <v>03-01</v>
      </c>
      <c r="K1044" t="str">
        <f t="shared" si="1032"/>
        <v>Cobertura del servicio público de agua</v>
      </c>
      <c r="L1044" s="150">
        <f>+VLOOKUP($E1044,ISP_2018!$B$8:$T$347,3,0)</f>
        <v>0.95867768595041325</v>
      </c>
      <c r="M1044" s="142" t="str">
        <f>+VLOOKUP($E1044,ISP_2018!$B$8:$T$347,4,0)</f>
        <v>Alto</v>
      </c>
    </row>
    <row r="1045" spans="1:13" x14ac:dyDescent="0.3">
      <c r="A1045" s="139">
        <f t="shared" si="991"/>
        <v>28</v>
      </c>
      <c r="B1045" s="148">
        <f t="shared" si="993"/>
        <v>13</v>
      </c>
      <c r="D1045" s="149" t="str">
        <f>+VLOOKUP($A1045,mUNICIPIOS!$B$4:$F$343,2,0)</f>
        <v>Sacatepéquez</v>
      </c>
      <c r="E1045" s="149">
        <f>+VLOOKUP($A1045,mUNICIPIOS!$B$4:$F$343,3,0)</f>
        <v>303</v>
      </c>
      <c r="F1045" s="149" t="str">
        <f>+VLOOKUP($A1045,mUNICIPIOS!$B$4:$F$343,4,0)</f>
        <v>Pastores</v>
      </c>
      <c r="G1045" s="139" t="str">
        <f t="shared" ref="G1045:K1045" si="1033">+G1007</f>
        <v>03</v>
      </c>
      <c r="H1045" t="str">
        <f t="shared" si="1033"/>
        <v>ISP</v>
      </c>
      <c r="I1045" t="str">
        <f t="shared" si="1033"/>
        <v>Índice de Servicios Públicos</v>
      </c>
      <c r="J1045" t="str">
        <f t="shared" si="1033"/>
        <v>03-02</v>
      </c>
      <c r="K1045" t="str">
        <f t="shared" si="1033"/>
        <v>Control de la calidad del servicio público de agua</v>
      </c>
      <c r="L1045" s="150">
        <f>+VLOOKUP($E1045,ISP_2018!$B$8:$T$347,6,0)</f>
        <v>0.98750000000000004</v>
      </c>
      <c r="M1045" s="142" t="str">
        <f>+VLOOKUP($E1045,ISP_2018!$B$8:$T$347,7,0)</f>
        <v>Alto</v>
      </c>
    </row>
    <row r="1046" spans="1:13" x14ac:dyDescent="0.3">
      <c r="A1046" s="139">
        <f t="shared" si="991"/>
        <v>28</v>
      </c>
      <c r="B1046" s="148">
        <f t="shared" si="993"/>
        <v>14</v>
      </c>
      <c r="D1046" s="149" t="str">
        <f>+VLOOKUP($A1046,mUNICIPIOS!$B$4:$F$343,2,0)</f>
        <v>Sacatepéquez</v>
      </c>
      <c r="E1046" s="149">
        <f>+VLOOKUP($A1046,mUNICIPIOS!$B$4:$F$343,3,0)</f>
        <v>303</v>
      </c>
      <c r="F1046" s="149" t="str">
        <f>+VLOOKUP($A1046,mUNICIPIOS!$B$4:$F$343,4,0)</f>
        <v>Pastores</v>
      </c>
      <c r="G1046" s="139" t="str">
        <f t="shared" ref="G1046:K1046" si="1034">+G1008</f>
        <v>03</v>
      </c>
      <c r="H1046" t="str">
        <f t="shared" si="1034"/>
        <v>ISP</v>
      </c>
      <c r="I1046" t="str">
        <f t="shared" si="1034"/>
        <v>Índice de Servicios Públicos</v>
      </c>
      <c r="J1046" t="str">
        <f t="shared" si="1034"/>
        <v>03-03</v>
      </c>
      <c r="K1046" t="str">
        <f t="shared" si="1034"/>
        <v>Disposición  y tratamiento  de aguas residuales</v>
      </c>
      <c r="L1046" s="150">
        <f>+VLOOKUP($E1046,ISP_2018!$B$8:$T$347,9,0)</f>
        <v>0.46456437847505611</v>
      </c>
      <c r="M1046" s="142" t="str">
        <f>+VLOOKUP($E1046,ISP_2018!$B$8:$T$347,10,0)</f>
        <v>Medio</v>
      </c>
    </row>
    <row r="1047" spans="1:13" x14ac:dyDescent="0.3">
      <c r="A1047" s="139">
        <f t="shared" si="991"/>
        <v>28</v>
      </c>
      <c r="B1047" s="148">
        <f t="shared" si="993"/>
        <v>15</v>
      </c>
      <c r="D1047" s="149" t="str">
        <f>+VLOOKUP($A1047,mUNICIPIOS!$B$4:$F$343,2,0)</f>
        <v>Sacatepéquez</v>
      </c>
      <c r="E1047" s="149">
        <f>+VLOOKUP($A1047,mUNICIPIOS!$B$4:$F$343,3,0)</f>
        <v>303</v>
      </c>
      <c r="F1047" s="149" t="str">
        <f>+VLOOKUP($A1047,mUNICIPIOS!$B$4:$F$343,4,0)</f>
        <v>Pastores</v>
      </c>
      <c r="G1047" s="139" t="str">
        <f t="shared" ref="G1047:K1047" si="1035">+G1009</f>
        <v>03</v>
      </c>
      <c r="H1047" t="str">
        <f t="shared" si="1035"/>
        <v>ISP</v>
      </c>
      <c r="I1047" t="str">
        <f t="shared" si="1035"/>
        <v>Índice de Servicios Públicos</v>
      </c>
      <c r="J1047" t="str">
        <f t="shared" si="1035"/>
        <v>03-04</v>
      </c>
      <c r="K1047" t="str">
        <f t="shared" si="1035"/>
        <v>Gestión y manejo de los residuos y desechos sólidos</v>
      </c>
      <c r="L1047" s="150">
        <f>+VLOOKUP($E1047,ISP_2018!$B$8:$T$347,12,0)</f>
        <v>0.17678652757624636</v>
      </c>
      <c r="M1047" s="142" t="str">
        <f>+VLOOKUP($E1047,ISP_2018!$B$8:$T$347,13,0)</f>
        <v>Bajo</v>
      </c>
    </row>
    <row r="1048" spans="1:13" x14ac:dyDescent="0.3">
      <c r="A1048" s="139">
        <f t="shared" si="991"/>
        <v>28</v>
      </c>
      <c r="B1048" s="148">
        <f t="shared" si="993"/>
        <v>16</v>
      </c>
      <c r="D1048" s="149" t="str">
        <f>+VLOOKUP($A1048,mUNICIPIOS!$B$4:$F$343,2,0)</f>
        <v>Sacatepéquez</v>
      </c>
      <c r="E1048" s="149">
        <f>+VLOOKUP($A1048,mUNICIPIOS!$B$4:$F$343,3,0)</f>
        <v>303</v>
      </c>
      <c r="F1048" s="149" t="str">
        <f>+VLOOKUP($A1048,mUNICIPIOS!$B$4:$F$343,4,0)</f>
        <v>Pastores</v>
      </c>
      <c r="G1048" s="139" t="str">
        <f t="shared" ref="G1048:K1048" si="1036">+G1010</f>
        <v>03</v>
      </c>
      <c r="H1048" t="str">
        <f t="shared" si="1036"/>
        <v>ISP</v>
      </c>
      <c r="I1048" t="str">
        <f t="shared" si="1036"/>
        <v>Índice de Servicios Públicos</v>
      </c>
      <c r="J1048" t="str">
        <f t="shared" si="1036"/>
        <v>03-05</v>
      </c>
      <c r="K1048" t="str">
        <f t="shared" si="1036"/>
        <v>Gestión de servicios públicos municipales</v>
      </c>
      <c r="L1048" s="150">
        <f>+VLOOKUP($E1048,ISP_2018!$B$8:$T$347,15,0)</f>
        <v>0.27419354838709675</v>
      </c>
      <c r="M1048" s="142" t="str">
        <f>+VLOOKUP($E1048,ISP_2018!$B$8:$T$347,16,0)</f>
        <v>Medio bajo</v>
      </c>
    </row>
    <row r="1049" spans="1:13" x14ac:dyDescent="0.3">
      <c r="A1049" s="139">
        <f t="shared" si="991"/>
        <v>28</v>
      </c>
      <c r="B1049" s="148">
        <f t="shared" si="993"/>
        <v>17</v>
      </c>
      <c r="D1049" s="149" t="str">
        <f>+VLOOKUP($A1049,mUNICIPIOS!$B$4:$F$343,2,0)</f>
        <v>Sacatepéquez</v>
      </c>
      <c r="E1049" s="149">
        <f>+VLOOKUP($A1049,mUNICIPIOS!$B$4:$F$343,3,0)</f>
        <v>303</v>
      </c>
      <c r="F1049" s="149" t="str">
        <f>+VLOOKUP($A1049,mUNICIPIOS!$B$4:$F$343,4,0)</f>
        <v>Pastores</v>
      </c>
      <c r="G1049" s="139" t="str">
        <f t="shared" ref="G1049:K1049" si="1037">+G1011</f>
        <v>03</v>
      </c>
      <c r="H1049" t="str">
        <f t="shared" si="1037"/>
        <v>ISP</v>
      </c>
      <c r="I1049" t="str">
        <f t="shared" si="1037"/>
        <v>Índice de Servicios Públicos</v>
      </c>
      <c r="J1049" t="str">
        <f t="shared" si="1037"/>
        <v>INDICE</v>
      </c>
      <c r="K1049">
        <f t="shared" si="1037"/>
        <v>0</v>
      </c>
      <c r="L1049" s="150">
        <f>+VLOOKUP($E1049,ISP_2018!$B$8:$T$347,18,0)</f>
        <v>0.57522665948272111</v>
      </c>
      <c r="M1049" s="142" t="str">
        <f>+VLOOKUP($E1049,ISP_2018!$B$8:$T$347,19,0)</f>
        <v>Medio</v>
      </c>
    </row>
    <row r="1050" spans="1:13" x14ac:dyDescent="0.3">
      <c r="A1050" s="139">
        <f t="shared" si="991"/>
        <v>28</v>
      </c>
      <c r="B1050" s="148">
        <f t="shared" si="993"/>
        <v>18</v>
      </c>
      <c r="D1050" s="149" t="str">
        <f>+VLOOKUP($A1050,mUNICIPIOS!$B$4:$F$343,2,0)</f>
        <v>Sacatepéquez</v>
      </c>
      <c r="E1050" s="149">
        <f>+VLOOKUP($A1050,mUNICIPIOS!$B$4:$F$343,3,0)</f>
        <v>303</v>
      </c>
      <c r="F1050" s="149" t="str">
        <f>+VLOOKUP($A1050,mUNICIPIOS!$B$4:$F$343,4,0)</f>
        <v>Pastores</v>
      </c>
      <c r="G1050" s="139" t="str">
        <f t="shared" ref="G1050:K1050" si="1038">+G1012</f>
        <v>04</v>
      </c>
      <c r="H1050" t="str">
        <f t="shared" si="1038"/>
        <v>IGA</v>
      </c>
      <c r="I1050" t="str">
        <f t="shared" si="1038"/>
        <v>Índice de Gestión Administrativa</v>
      </c>
      <c r="J1050" t="str">
        <f t="shared" si="1038"/>
        <v>04-01</v>
      </c>
      <c r="K1050" t="str">
        <f t="shared" si="1038"/>
        <v>Existencia de elementos de atención municipal orientada al vecino</v>
      </c>
      <c r="L1050" s="150">
        <f>+VLOOKUP($E1050,IGA_2018!$B$8:$N$347,3,0)</f>
        <v>0.75</v>
      </c>
      <c r="M1050" s="142" t="str">
        <f>+VLOOKUP($E1050,IGA_2018!$B$8:$N$347,4,0)</f>
        <v>Medio alto</v>
      </c>
    </row>
    <row r="1051" spans="1:13" x14ac:dyDescent="0.3">
      <c r="A1051" s="139">
        <f t="shared" si="991"/>
        <v>28</v>
      </c>
      <c r="B1051" s="148">
        <f t="shared" si="993"/>
        <v>19</v>
      </c>
      <c r="D1051" s="149" t="str">
        <f>+VLOOKUP($A1051,mUNICIPIOS!$B$4:$F$343,2,0)</f>
        <v>Sacatepéquez</v>
      </c>
      <c r="E1051" s="149">
        <f>+VLOOKUP($A1051,mUNICIPIOS!$B$4:$F$343,3,0)</f>
        <v>303</v>
      </c>
      <c r="F1051" s="149" t="str">
        <f>+VLOOKUP($A1051,mUNICIPIOS!$B$4:$F$343,4,0)</f>
        <v>Pastores</v>
      </c>
      <c r="G1051" s="139" t="str">
        <f t="shared" ref="G1051:K1051" si="1039">+G1013</f>
        <v>04</v>
      </c>
      <c r="H1051" t="str">
        <f t="shared" si="1039"/>
        <v>IGA</v>
      </c>
      <c r="I1051" t="str">
        <f t="shared" si="1039"/>
        <v>Índice de Gestión Administrativa</v>
      </c>
      <c r="J1051" t="str">
        <f t="shared" si="1039"/>
        <v>04-02</v>
      </c>
      <c r="K1051" t="str">
        <f t="shared" si="1039"/>
        <v>Gestión del recurso humano.</v>
      </c>
      <c r="L1051" s="150">
        <f>+VLOOKUP($E1051,IGA_2018!$B$8:$N$347,6,0)</f>
        <v>0.7653413499990227</v>
      </c>
      <c r="M1051" s="142" t="str">
        <f>+VLOOKUP($E1051,IGA_2018!$B$8:$N$347,7,0)</f>
        <v>Medio alto</v>
      </c>
    </row>
    <row r="1052" spans="1:13" x14ac:dyDescent="0.3">
      <c r="A1052" s="139">
        <f t="shared" si="991"/>
        <v>28</v>
      </c>
      <c r="B1052" s="148">
        <f t="shared" si="993"/>
        <v>20</v>
      </c>
      <c r="D1052" s="149" t="str">
        <f>+VLOOKUP($A1052,mUNICIPIOS!$B$4:$F$343,2,0)</f>
        <v>Sacatepéquez</v>
      </c>
      <c r="E1052" s="149">
        <f>+VLOOKUP($A1052,mUNICIPIOS!$B$4:$F$343,3,0)</f>
        <v>303</v>
      </c>
      <c r="F1052" s="149" t="str">
        <f>+VLOOKUP($A1052,mUNICIPIOS!$B$4:$F$343,4,0)</f>
        <v>Pastores</v>
      </c>
      <c r="G1052" s="139" t="str">
        <f t="shared" ref="G1052:K1052" si="1040">+G1014</f>
        <v>04</v>
      </c>
      <c r="H1052" t="str">
        <f t="shared" si="1040"/>
        <v>IGA</v>
      </c>
      <c r="I1052" t="str">
        <f t="shared" si="1040"/>
        <v>Índice de Gestión Administrativa</v>
      </c>
      <c r="J1052" t="str">
        <f t="shared" si="1040"/>
        <v>04-03</v>
      </c>
      <c r="K1052" t="str">
        <f t="shared" si="1040"/>
        <v>Existencia de oficinas municipales con instrumentos de gestión.</v>
      </c>
      <c r="L1052" s="150">
        <f>+VLOOKUP($E1052,IGA_2018!$B$8:$N$347,9,0)</f>
        <v>0.92678571428571421</v>
      </c>
      <c r="M1052" s="142" t="str">
        <f>+VLOOKUP($E1052,IGA_2018!$B$8:$N$347,10,0)</f>
        <v>Alto</v>
      </c>
    </row>
    <row r="1053" spans="1:13" x14ac:dyDescent="0.3">
      <c r="A1053" s="139">
        <f t="shared" si="991"/>
        <v>28</v>
      </c>
      <c r="B1053" s="148">
        <f t="shared" si="993"/>
        <v>21</v>
      </c>
      <c r="D1053" s="149" t="str">
        <f>+VLOOKUP($A1053,mUNICIPIOS!$B$4:$F$343,2,0)</f>
        <v>Sacatepéquez</v>
      </c>
      <c r="E1053" s="149">
        <f>+VLOOKUP($A1053,mUNICIPIOS!$B$4:$F$343,3,0)</f>
        <v>303</v>
      </c>
      <c r="F1053" s="149" t="str">
        <f>+VLOOKUP($A1053,mUNICIPIOS!$B$4:$F$343,4,0)</f>
        <v>Pastores</v>
      </c>
      <c r="G1053" s="139" t="str">
        <f t="shared" ref="G1053:K1053" si="1041">+G1015</f>
        <v>04</v>
      </c>
      <c r="H1053" t="str">
        <f t="shared" si="1041"/>
        <v>IGA</v>
      </c>
      <c r="I1053" t="str">
        <f t="shared" si="1041"/>
        <v>Índice de Gestión Administrativa</v>
      </c>
      <c r="J1053" t="str">
        <f t="shared" si="1041"/>
        <v>INDICE</v>
      </c>
      <c r="K1053">
        <f t="shared" si="1041"/>
        <v>0</v>
      </c>
      <c r="L1053" s="150">
        <f>+VLOOKUP($E1053,IGA_2018!$B$8:$N$347,12,0)</f>
        <v>0.81724447249965793</v>
      </c>
      <c r="M1053" s="142" t="str">
        <f>+VLOOKUP($E1053,IGA_2018!$B$8:$N$347,13,0)</f>
        <v>Alto</v>
      </c>
    </row>
    <row r="1054" spans="1:13" x14ac:dyDescent="0.3">
      <c r="A1054" s="139">
        <f t="shared" si="991"/>
        <v>28</v>
      </c>
      <c r="B1054" s="148">
        <f t="shared" si="993"/>
        <v>22</v>
      </c>
      <c r="D1054" s="149" t="str">
        <f>+VLOOKUP($A1054,mUNICIPIOS!$B$4:$F$343,2,0)</f>
        <v>Sacatepéquez</v>
      </c>
      <c r="E1054" s="149">
        <f>+VLOOKUP($A1054,mUNICIPIOS!$B$4:$F$343,3,0)</f>
        <v>303</v>
      </c>
      <c r="F1054" s="149" t="str">
        <f>+VLOOKUP($A1054,mUNICIPIOS!$B$4:$F$343,4,0)</f>
        <v>Pastores</v>
      </c>
      <c r="G1054" s="139" t="str">
        <f t="shared" ref="G1054:K1054" si="1042">+G1016</f>
        <v>05</v>
      </c>
      <c r="H1054" t="str">
        <f t="shared" si="1042"/>
        <v>IGF</v>
      </c>
      <c r="I1054" t="str">
        <f t="shared" si="1042"/>
        <v>Índice de Gestión Financiera</v>
      </c>
      <c r="J1054" t="str">
        <f t="shared" si="1042"/>
        <v>05-01</v>
      </c>
      <c r="K1054" t="str">
        <f t="shared" si="1042"/>
        <v>Autonomía financiera municipal</v>
      </c>
      <c r="L1054" s="150">
        <f>+VLOOKUP($E1054,IGF_2018!$B$8:$Z$347,3,0)</f>
        <v>0.14811179856391654</v>
      </c>
      <c r="M1054" s="142" t="str">
        <f>+VLOOKUP($E1054,IGF_2018!$B$8:$Z$347,4,0)</f>
        <v>Bajo</v>
      </c>
    </row>
    <row r="1055" spans="1:13" x14ac:dyDescent="0.3">
      <c r="A1055" s="139">
        <f t="shared" si="991"/>
        <v>28</v>
      </c>
      <c r="B1055" s="148">
        <f t="shared" si="993"/>
        <v>23</v>
      </c>
      <c r="D1055" s="149" t="str">
        <f>+VLOOKUP($A1055,mUNICIPIOS!$B$4:$F$343,2,0)</f>
        <v>Sacatepéquez</v>
      </c>
      <c r="E1055" s="149">
        <f>+VLOOKUP($A1055,mUNICIPIOS!$B$4:$F$343,3,0)</f>
        <v>303</v>
      </c>
      <c r="F1055" s="149" t="str">
        <f>+VLOOKUP($A1055,mUNICIPIOS!$B$4:$F$343,4,0)</f>
        <v>Pastores</v>
      </c>
      <c r="G1055" s="139" t="str">
        <f t="shared" ref="G1055:K1055" si="1043">+G1017</f>
        <v>05</v>
      </c>
      <c r="H1055" t="str">
        <f t="shared" si="1043"/>
        <v>IGF</v>
      </c>
      <c r="I1055" t="str">
        <f t="shared" si="1043"/>
        <v>Índice de Gestión Financiera</v>
      </c>
      <c r="J1055" t="str">
        <f t="shared" si="1043"/>
        <v>05-02</v>
      </c>
      <c r="K1055" t="str">
        <f t="shared" si="1043"/>
        <v xml:space="preserve">Ingresos propios por habitante -sin regalías- </v>
      </c>
      <c r="L1055" s="150">
        <f>+VLOOKUP($E1055,IGF_2018!$B$8:$Z$347,6,0)</f>
        <v>0.1673655132504005</v>
      </c>
      <c r="M1055" s="142" t="str">
        <f>+VLOOKUP($E1055,IGF_2018!$B$8:$Z$347,7,0)</f>
        <v>Bajo</v>
      </c>
    </row>
    <row r="1056" spans="1:13" x14ac:dyDescent="0.3">
      <c r="A1056" s="139">
        <f t="shared" si="991"/>
        <v>28</v>
      </c>
      <c r="B1056" s="148">
        <f t="shared" si="993"/>
        <v>24</v>
      </c>
      <c r="D1056" s="149" t="str">
        <f>+VLOOKUP($A1056,mUNICIPIOS!$B$4:$F$343,2,0)</f>
        <v>Sacatepéquez</v>
      </c>
      <c r="E1056" s="149">
        <f>+VLOOKUP($A1056,mUNICIPIOS!$B$4:$F$343,3,0)</f>
        <v>303</v>
      </c>
      <c r="F1056" s="149" t="str">
        <f>+VLOOKUP($A1056,mUNICIPIOS!$B$4:$F$343,4,0)</f>
        <v>Pastores</v>
      </c>
      <c r="G1056" s="139" t="str">
        <f t="shared" ref="G1056:K1056" si="1044">+G1018</f>
        <v>05</v>
      </c>
      <c r="H1056" t="str">
        <f t="shared" si="1044"/>
        <v>IGF</v>
      </c>
      <c r="I1056" t="str">
        <f t="shared" si="1044"/>
        <v>Índice de Gestión Financiera</v>
      </c>
      <c r="J1056" t="str">
        <f t="shared" si="1044"/>
        <v>05-03</v>
      </c>
      <c r="K1056" t="str">
        <f t="shared" si="1044"/>
        <v>Ingresos del IUSI en relación a los ingresos propios -sin regalías-</v>
      </c>
      <c r="L1056" s="150">
        <f>+VLOOKUP($E1056,IGF_2018!$B$8:$Z$347,9,0)</f>
        <v>0.27826896852728145</v>
      </c>
      <c r="M1056" s="142" t="str">
        <f>+VLOOKUP($E1056,IGF_2018!$B$8:$Z$347,10,0)</f>
        <v>Medio bajo</v>
      </c>
    </row>
    <row r="1057" spans="1:13" x14ac:dyDescent="0.3">
      <c r="A1057" s="139">
        <f t="shared" si="991"/>
        <v>28</v>
      </c>
      <c r="B1057" s="148">
        <f t="shared" si="993"/>
        <v>25</v>
      </c>
      <c r="D1057" s="149" t="str">
        <f>+VLOOKUP($A1057,mUNICIPIOS!$B$4:$F$343,2,0)</f>
        <v>Sacatepéquez</v>
      </c>
      <c r="E1057" s="149">
        <f>+VLOOKUP($A1057,mUNICIPIOS!$B$4:$F$343,3,0)</f>
        <v>303</v>
      </c>
      <c r="F1057" s="149" t="str">
        <f>+VLOOKUP($A1057,mUNICIPIOS!$B$4:$F$343,4,0)</f>
        <v>Pastores</v>
      </c>
      <c r="G1057" s="139" t="str">
        <f t="shared" ref="G1057:K1057" si="1045">+G1019</f>
        <v>05</v>
      </c>
      <c r="H1057" t="str">
        <f t="shared" si="1045"/>
        <v>IGF</v>
      </c>
      <c r="I1057" t="str">
        <f t="shared" si="1045"/>
        <v>Índice de Gestión Financiera</v>
      </c>
      <c r="J1057" t="str">
        <f t="shared" si="1045"/>
        <v>05-04</v>
      </c>
      <c r="K1057" t="str">
        <f t="shared" si="1045"/>
        <v>Inversión anual en capital fijo por habitante</v>
      </c>
      <c r="L1057" s="150">
        <f>+VLOOKUP($E1057,IGF_2018!$B$8:$Z$347,12,0)</f>
        <v>0.11663507315194967</v>
      </c>
      <c r="M1057" s="142" t="str">
        <f>+VLOOKUP($E1057,IGF_2018!$B$8:$Z$347,13,0)</f>
        <v>Bajo</v>
      </c>
    </row>
    <row r="1058" spans="1:13" x14ac:dyDescent="0.3">
      <c r="A1058" s="139">
        <f t="shared" si="991"/>
        <v>28</v>
      </c>
      <c r="B1058" s="148">
        <f t="shared" si="993"/>
        <v>26</v>
      </c>
      <c r="D1058" s="149" t="str">
        <f>+VLOOKUP($A1058,mUNICIPIOS!$B$4:$F$343,2,0)</f>
        <v>Sacatepéquez</v>
      </c>
      <c r="E1058" s="149">
        <f>+VLOOKUP($A1058,mUNICIPIOS!$B$4:$F$343,3,0)</f>
        <v>303</v>
      </c>
      <c r="F1058" s="149" t="str">
        <f>+VLOOKUP($A1058,mUNICIPIOS!$B$4:$F$343,4,0)</f>
        <v>Pastores</v>
      </c>
      <c r="G1058" s="139" t="str">
        <f t="shared" ref="G1058:K1058" si="1046">+G1020</f>
        <v>05</v>
      </c>
      <c r="H1058" t="str">
        <f t="shared" si="1046"/>
        <v>IGF</v>
      </c>
      <c r="I1058" t="str">
        <f t="shared" si="1046"/>
        <v>Índice de Gestión Financiera</v>
      </c>
      <c r="J1058" t="str">
        <f t="shared" si="1046"/>
        <v>05-05</v>
      </c>
      <c r="K1058" t="str">
        <f t="shared" si="1046"/>
        <v>Inversión anual en capital fijo con recursos percibidos por ingresos propios</v>
      </c>
      <c r="L1058" s="150">
        <f>+VLOOKUP($E1058,IGF_2018!$B$8:$Z$347,15,0)</f>
        <v>6.4160560858666185E-2</v>
      </c>
      <c r="M1058" s="142" t="str">
        <f>+VLOOKUP($E1058,IGF_2018!$B$8:$Z$347,16,0)</f>
        <v>Bajo</v>
      </c>
    </row>
    <row r="1059" spans="1:13" x14ac:dyDescent="0.3">
      <c r="A1059" s="139">
        <f t="shared" si="991"/>
        <v>28</v>
      </c>
      <c r="B1059" s="148">
        <f t="shared" si="993"/>
        <v>27</v>
      </c>
      <c r="D1059" s="149" t="str">
        <f>+VLOOKUP($A1059,mUNICIPIOS!$B$4:$F$343,2,0)</f>
        <v>Sacatepéquez</v>
      </c>
      <c r="E1059" s="149">
        <f>+VLOOKUP($A1059,mUNICIPIOS!$B$4:$F$343,3,0)</f>
        <v>303</v>
      </c>
      <c r="F1059" s="149" t="str">
        <f>+VLOOKUP($A1059,mUNICIPIOS!$B$4:$F$343,4,0)</f>
        <v>Pastores</v>
      </c>
      <c r="G1059" s="139" t="str">
        <f t="shared" ref="G1059:K1059" si="1047">+G1021</f>
        <v>05</v>
      </c>
      <c r="H1059" t="str">
        <f t="shared" si="1047"/>
        <v>IGF</v>
      </c>
      <c r="I1059" t="str">
        <f t="shared" si="1047"/>
        <v>Índice de Gestión Financiera</v>
      </c>
      <c r="J1059" t="str">
        <f t="shared" si="1047"/>
        <v>05-06</v>
      </c>
      <c r="K1059" t="str">
        <f t="shared" si="1047"/>
        <v xml:space="preserve">Inversión anual en capital fijo con recursos percibidos por transferencias del Gobierno Central </v>
      </c>
      <c r="L1059" s="150">
        <f>+VLOOKUP($E1059,IGF_2018!$B$8:$Z$347,18,0)</f>
        <v>0.18219639067619764</v>
      </c>
      <c r="M1059" s="142" t="str">
        <f>+VLOOKUP($E1059,IGF_2018!$B$8:$Z$347,19,0)</f>
        <v>Bajo</v>
      </c>
    </row>
    <row r="1060" spans="1:13" x14ac:dyDescent="0.3">
      <c r="A1060" s="139">
        <f t="shared" si="991"/>
        <v>28</v>
      </c>
      <c r="B1060" s="148">
        <f t="shared" si="993"/>
        <v>28</v>
      </c>
      <c r="D1060" s="149" t="str">
        <f>+VLOOKUP($A1060,mUNICIPIOS!$B$4:$F$343,2,0)</f>
        <v>Sacatepéquez</v>
      </c>
      <c r="E1060" s="149">
        <f>+VLOOKUP($A1060,mUNICIPIOS!$B$4:$F$343,3,0)</f>
        <v>303</v>
      </c>
      <c r="F1060" s="149" t="str">
        <f>+VLOOKUP($A1060,mUNICIPIOS!$B$4:$F$343,4,0)</f>
        <v>Pastores</v>
      </c>
      <c r="G1060" s="139" t="str">
        <f t="shared" ref="G1060:K1060" si="1048">+G1022</f>
        <v>05</v>
      </c>
      <c r="H1060" t="str">
        <f t="shared" si="1048"/>
        <v>IGF</v>
      </c>
      <c r="I1060" t="str">
        <f t="shared" si="1048"/>
        <v>Índice de Gestión Financiera</v>
      </c>
      <c r="J1060" t="str">
        <f t="shared" si="1048"/>
        <v>05-07</v>
      </c>
      <c r="K1060" t="str">
        <f t="shared" si="1048"/>
        <v>Financiamiento por endeudamiento municipal</v>
      </c>
      <c r="L1060" s="150">
        <f>+VLOOKUP($E1060,IGF_2018!$B$8:$Z$347,21,0)</f>
        <v>1</v>
      </c>
      <c r="M1060" s="142" t="str">
        <f>+VLOOKUP($E1060,IGF_2018!$B$8:$Z$347,22,0)</f>
        <v>Alto</v>
      </c>
    </row>
    <row r="1061" spans="1:13" x14ac:dyDescent="0.3">
      <c r="A1061" s="139">
        <f t="shared" si="991"/>
        <v>28</v>
      </c>
      <c r="B1061" s="148">
        <f t="shared" si="993"/>
        <v>29</v>
      </c>
      <c r="D1061" s="149" t="str">
        <f>+VLOOKUP($A1061,mUNICIPIOS!$B$4:$F$343,2,0)</f>
        <v>Sacatepéquez</v>
      </c>
      <c r="E1061" s="149">
        <f>+VLOOKUP($A1061,mUNICIPIOS!$B$4:$F$343,3,0)</f>
        <v>303</v>
      </c>
      <c r="F1061" s="149" t="str">
        <f>+VLOOKUP($A1061,mUNICIPIOS!$B$4:$F$343,4,0)</f>
        <v>Pastores</v>
      </c>
      <c r="G1061" s="139" t="str">
        <f t="shared" ref="G1061:K1061" si="1049">+G1023</f>
        <v>05</v>
      </c>
      <c r="H1061" t="str">
        <f t="shared" si="1049"/>
        <v>IGF</v>
      </c>
      <c r="I1061" t="str">
        <f t="shared" si="1049"/>
        <v>Índice de Gestión Financiera</v>
      </c>
      <c r="J1061" t="str">
        <f t="shared" si="1049"/>
        <v>INDICE</v>
      </c>
      <c r="K1061">
        <f t="shared" si="1049"/>
        <v>0</v>
      </c>
      <c r="L1061" s="150">
        <f>+VLOOKUP($E1061,IGF_2018!$B$8:$Z$347,24,0)</f>
        <v>0.32722156168427291</v>
      </c>
      <c r="M1061" s="142" t="str">
        <f>+VLOOKUP($E1061,IGF_2018!$B$8:$Z$347,25,0)</f>
        <v>Medio bajo</v>
      </c>
    </row>
    <row r="1062" spans="1:13" x14ac:dyDescent="0.3">
      <c r="A1062" s="139">
        <f t="shared" si="991"/>
        <v>28</v>
      </c>
      <c r="B1062" s="148">
        <f t="shared" si="993"/>
        <v>30</v>
      </c>
      <c r="D1062" s="149" t="str">
        <f>+VLOOKUP($A1062,mUNICIPIOS!$B$4:$F$343,2,0)</f>
        <v>Sacatepéquez</v>
      </c>
      <c r="E1062" s="149">
        <f>+VLOOKUP($A1062,mUNICIPIOS!$B$4:$F$343,3,0)</f>
        <v>303</v>
      </c>
      <c r="F1062" s="149" t="str">
        <f>+VLOOKUP($A1062,mUNICIPIOS!$B$4:$F$343,4,0)</f>
        <v>Pastores</v>
      </c>
      <c r="G1062" s="139" t="str">
        <f t="shared" ref="G1062:K1062" si="1050">+G1024</f>
        <v>06</v>
      </c>
      <c r="H1062" t="str">
        <f t="shared" si="1050"/>
        <v>IGE</v>
      </c>
      <c r="I1062" t="str">
        <f t="shared" si="1050"/>
        <v>Índice de Gestión Estratégica</v>
      </c>
      <c r="J1062" t="str">
        <f t="shared" si="1050"/>
        <v>06-01</v>
      </c>
      <c r="K1062" t="str">
        <f t="shared" si="1050"/>
        <v>Ejecución del Plan Operativo Anual  (POA)</v>
      </c>
      <c r="L1062" s="150">
        <f>+VLOOKUP($E1062,IGE_2018!$B$8:$Z$347,3,0)</f>
        <v>0.93007609047823481</v>
      </c>
      <c r="M1062" s="142" t="str">
        <f>+VLOOKUP($E1062,IGE_2018!$B$8:$Z$347,4,0)</f>
        <v>Alto</v>
      </c>
    </row>
    <row r="1063" spans="1:13" x14ac:dyDescent="0.3">
      <c r="A1063" s="139">
        <f t="shared" si="991"/>
        <v>28</v>
      </c>
      <c r="B1063" s="148">
        <f t="shared" si="993"/>
        <v>31</v>
      </c>
      <c r="D1063" s="149" t="str">
        <f>+VLOOKUP($A1063,mUNICIPIOS!$B$4:$F$343,2,0)</f>
        <v>Sacatepéquez</v>
      </c>
      <c r="E1063" s="149">
        <f>+VLOOKUP($A1063,mUNICIPIOS!$B$4:$F$343,3,0)</f>
        <v>303</v>
      </c>
      <c r="F1063" s="149" t="str">
        <f>+VLOOKUP($A1063,mUNICIPIOS!$B$4:$F$343,4,0)</f>
        <v>Pastores</v>
      </c>
      <c r="G1063" s="139" t="str">
        <f t="shared" ref="G1063:K1063" si="1051">+G1025</f>
        <v>06</v>
      </c>
      <c r="H1063" t="str">
        <f t="shared" si="1051"/>
        <v>IGE</v>
      </c>
      <c r="I1063" t="str">
        <f t="shared" si="1051"/>
        <v>Índice de Gestión Estratégica</v>
      </c>
      <c r="J1063" t="str">
        <f t="shared" si="1051"/>
        <v>06-02</v>
      </c>
      <c r="K1063" t="str">
        <f t="shared" si="1051"/>
        <v>Relación Plan de Desarrollo Municipal y Ordenamiento Territorial (PDM-OT) - Plan Estratégico Institucional (PEI) - Plan Operativo Multianual (POM) - Plan Operativo Anual (POA)</v>
      </c>
      <c r="L1063" s="150">
        <f>+VLOOKUP($E1063,IGE_2018!$B$8:$Z$347,6,0)</f>
        <v>0</v>
      </c>
      <c r="M1063" s="142" t="str">
        <f>+VLOOKUP($E1063,IGE_2018!$B$8:$Z$347,7,0)</f>
        <v>Bajo</v>
      </c>
    </row>
    <row r="1064" spans="1:13" x14ac:dyDescent="0.3">
      <c r="A1064" s="139">
        <f t="shared" si="991"/>
        <v>28</v>
      </c>
      <c r="B1064" s="148">
        <f t="shared" si="993"/>
        <v>32</v>
      </c>
      <c r="D1064" s="149" t="str">
        <f>+VLOOKUP($A1064,mUNICIPIOS!$B$4:$F$343,2,0)</f>
        <v>Sacatepéquez</v>
      </c>
      <c r="E1064" s="149">
        <f>+VLOOKUP($A1064,mUNICIPIOS!$B$4:$F$343,3,0)</f>
        <v>303</v>
      </c>
      <c r="F1064" s="149" t="str">
        <f>+VLOOKUP($A1064,mUNICIPIOS!$B$4:$F$343,4,0)</f>
        <v>Pastores</v>
      </c>
      <c r="G1064" s="139" t="str">
        <f t="shared" ref="G1064:K1064" si="1052">+G1026</f>
        <v>06</v>
      </c>
      <c r="H1064" t="str">
        <f t="shared" si="1052"/>
        <v>IGE</v>
      </c>
      <c r="I1064" t="str">
        <f t="shared" si="1052"/>
        <v>Índice de Gestión Estratégica</v>
      </c>
      <c r="J1064" t="str">
        <f t="shared" si="1052"/>
        <v>06-03</v>
      </c>
      <c r="K1064" t="str">
        <f t="shared" si="1052"/>
        <v>Presupuesto de egresos relacionado a competencias municipales que responden a prioridades nacionales de desarrollo.</v>
      </c>
      <c r="L1064" s="150">
        <f>+VLOOKUP($E1064,IGE_2018!$B$8:$Z$347,9,0)</f>
        <v>0.18713255677565802</v>
      </c>
      <c r="M1064" s="142" t="str">
        <f>+VLOOKUP($E1064,IGE_2018!$B$8:$Z$347,10,0)</f>
        <v>Bajo</v>
      </c>
    </row>
    <row r="1065" spans="1:13" x14ac:dyDescent="0.3">
      <c r="A1065" s="139">
        <f t="shared" si="991"/>
        <v>28</v>
      </c>
      <c r="B1065" s="148">
        <f t="shared" si="993"/>
        <v>33</v>
      </c>
      <c r="D1065" s="149" t="str">
        <f>+VLOOKUP($A1065,mUNICIPIOS!$B$4:$F$343,2,0)</f>
        <v>Sacatepéquez</v>
      </c>
      <c r="E1065" s="149">
        <f>+VLOOKUP($A1065,mUNICIPIOS!$B$4:$F$343,3,0)</f>
        <v>303</v>
      </c>
      <c r="F1065" s="149" t="str">
        <f>+VLOOKUP($A1065,mUNICIPIOS!$B$4:$F$343,4,0)</f>
        <v>Pastores</v>
      </c>
      <c r="G1065" s="139" t="str">
        <f t="shared" ref="G1065:K1065" si="1053">+G1027</f>
        <v>06</v>
      </c>
      <c r="H1065" t="str">
        <f t="shared" si="1053"/>
        <v>IGE</v>
      </c>
      <c r="I1065" t="str">
        <f t="shared" si="1053"/>
        <v>Índice de Gestión Estratégica</v>
      </c>
      <c r="J1065" t="str">
        <f t="shared" si="1053"/>
        <v>06-04</v>
      </c>
      <c r="K1065" t="str">
        <f t="shared" si="1053"/>
        <v>Institucionalización de la gestión ordenada del territorio</v>
      </c>
      <c r="L1065" s="150">
        <f>+VLOOKUP($E1065,IGE_2018!$B$8:$Z$347,12,0)</f>
        <v>0.9</v>
      </c>
      <c r="M1065" s="142" t="str">
        <f>+VLOOKUP($E1065,IGE_2018!$B$8:$Z$347,13,0)</f>
        <v>Alto</v>
      </c>
    </row>
    <row r="1066" spans="1:13" x14ac:dyDescent="0.3">
      <c r="A1066" s="139">
        <f t="shared" si="991"/>
        <v>28</v>
      </c>
      <c r="B1066" s="148">
        <f t="shared" si="993"/>
        <v>34</v>
      </c>
      <c r="D1066" s="149" t="str">
        <f>+VLOOKUP($A1066,mUNICIPIOS!$B$4:$F$343,2,0)</f>
        <v>Sacatepéquez</v>
      </c>
      <c r="E1066" s="149">
        <f>+VLOOKUP($A1066,mUNICIPIOS!$B$4:$F$343,3,0)</f>
        <v>303</v>
      </c>
      <c r="F1066" s="149" t="str">
        <f>+VLOOKUP($A1066,mUNICIPIOS!$B$4:$F$343,4,0)</f>
        <v>Pastores</v>
      </c>
      <c r="G1066" s="139" t="str">
        <f t="shared" ref="G1066:K1066" si="1054">+G1028</f>
        <v>06</v>
      </c>
      <c r="H1066" t="str">
        <f t="shared" si="1054"/>
        <v>IGE</v>
      </c>
      <c r="I1066" t="str">
        <f t="shared" si="1054"/>
        <v>Índice de Gestión Estratégica</v>
      </c>
      <c r="J1066" t="str">
        <f t="shared" si="1054"/>
        <v>06-05</v>
      </c>
      <c r="K1066" t="str">
        <f t="shared" si="1054"/>
        <v>Acciones para la gestión ordenada del territorio</v>
      </c>
      <c r="L1066" s="150">
        <f>+VLOOKUP($E1066,IGE_2018!$B$8:$Z$347,15,0)</f>
        <v>0.66000000000000025</v>
      </c>
      <c r="M1066" s="142" t="str">
        <f>+VLOOKUP($E1066,IGE_2018!$B$8:$Z$347,16,0)</f>
        <v>Medio alto</v>
      </c>
    </row>
    <row r="1067" spans="1:13" x14ac:dyDescent="0.3">
      <c r="A1067" s="139">
        <f t="shared" si="991"/>
        <v>28</v>
      </c>
      <c r="B1067" s="148">
        <f t="shared" si="993"/>
        <v>35</v>
      </c>
      <c r="D1067" s="149" t="str">
        <f>+VLOOKUP($A1067,mUNICIPIOS!$B$4:$F$343,2,0)</f>
        <v>Sacatepéquez</v>
      </c>
      <c r="E1067" s="149">
        <f>+VLOOKUP($A1067,mUNICIPIOS!$B$4:$F$343,3,0)</f>
        <v>303</v>
      </c>
      <c r="F1067" s="149" t="str">
        <f>+VLOOKUP($A1067,mUNICIPIOS!$B$4:$F$343,4,0)</f>
        <v>Pastores</v>
      </c>
      <c r="G1067" s="139" t="str">
        <f t="shared" ref="G1067:K1067" si="1055">+G1029</f>
        <v>06</v>
      </c>
      <c r="H1067" t="str">
        <f t="shared" si="1055"/>
        <v>IGE</v>
      </c>
      <c r="I1067" t="str">
        <f t="shared" si="1055"/>
        <v>Índice de Gestión Estratégica</v>
      </c>
      <c r="J1067" t="str">
        <f t="shared" si="1055"/>
        <v>06-06</v>
      </c>
      <c r="K1067" t="str">
        <f t="shared" si="1055"/>
        <v>Gestión de riesgo en la formulación de proyectos derivados de la planificación operativa anual</v>
      </c>
      <c r="L1067" s="150">
        <f>+VLOOKUP($E1067,IGE_2018!$B$8:$Z$347,18,0)</f>
        <v>0.66985645933014359</v>
      </c>
      <c r="M1067" s="142" t="str">
        <f>+VLOOKUP($E1067,IGE_2018!$B$8:$Z$347,19,0)</f>
        <v>Medio alto</v>
      </c>
    </row>
    <row r="1068" spans="1:13" x14ac:dyDescent="0.3">
      <c r="A1068" s="139">
        <f t="shared" si="991"/>
        <v>28</v>
      </c>
      <c r="B1068" s="148">
        <f t="shared" si="993"/>
        <v>36</v>
      </c>
      <c r="D1068" s="149" t="str">
        <f>+VLOOKUP($A1068,mUNICIPIOS!$B$4:$F$343,2,0)</f>
        <v>Sacatepéquez</v>
      </c>
      <c r="E1068" s="149">
        <f>+VLOOKUP($A1068,mUNICIPIOS!$B$4:$F$343,3,0)</f>
        <v>303</v>
      </c>
      <c r="F1068" s="149" t="str">
        <f>+VLOOKUP($A1068,mUNICIPIOS!$B$4:$F$343,4,0)</f>
        <v>Pastores</v>
      </c>
      <c r="G1068" s="139" t="str">
        <f t="shared" ref="G1068:K1068" si="1056">+G1030</f>
        <v>06</v>
      </c>
      <c r="H1068" t="str">
        <f t="shared" si="1056"/>
        <v>IGE</v>
      </c>
      <c r="I1068" t="str">
        <f t="shared" si="1056"/>
        <v>Índice de Gestión Estratégica</v>
      </c>
      <c r="J1068" t="str">
        <f t="shared" si="1056"/>
        <v>06-07</v>
      </c>
      <c r="K1068" t="str">
        <f t="shared" si="1056"/>
        <v>Ingresos por servicios ambientales en relación a los ingresos propios sin regalías</v>
      </c>
      <c r="L1068" s="150">
        <f>+VLOOKUP($E1068,IGE_2018!$B$8:$Z$347,21,0)</f>
        <v>0</v>
      </c>
      <c r="M1068" s="142" t="str">
        <f>+VLOOKUP($E1068,IGE_2018!$B$8:$Z$347,22,0)</f>
        <v>Bajo</v>
      </c>
    </row>
    <row r="1069" spans="1:13" x14ac:dyDescent="0.3">
      <c r="A1069" s="139">
        <f t="shared" ref="A1069:A1132" si="1057">+IF(B1068=38,A1068+1,A1068)</f>
        <v>28</v>
      </c>
      <c r="B1069" s="148">
        <f t="shared" si="993"/>
        <v>37</v>
      </c>
      <c r="D1069" s="149" t="str">
        <f>+VLOOKUP($A1069,mUNICIPIOS!$B$4:$F$343,2,0)</f>
        <v>Sacatepéquez</v>
      </c>
      <c r="E1069" s="149">
        <f>+VLOOKUP($A1069,mUNICIPIOS!$B$4:$F$343,3,0)</f>
        <v>303</v>
      </c>
      <c r="F1069" s="149" t="str">
        <f>+VLOOKUP($A1069,mUNICIPIOS!$B$4:$F$343,4,0)</f>
        <v>Pastores</v>
      </c>
      <c r="G1069" s="139" t="str">
        <f t="shared" ref="G1069:K1069" si="1058">+G1031</f>
        <v>06</v>
      </c>
      <c r="H1069" t="str">
        <f t="shared" si="1058"/>
        <v>IGE</v>
      </c>
      <c r="I1069" t="str">
        <f t="shared" si="1058"/>
        <v>Índice de Gestión Estratégica</v>
      </c>
      <c r="J1069" t="str">
        <f t="shared" si="1058"/>
        <v>INDICE</v>
      </c>
      <c r="K1069">
        <f t="shared" si="1058"/>
        <v>0</v>
      </c>
      <c r="L1069" s="150">
        <f>+VLOOKUP($E1069,IGE_2018!$B$8:$Z$347,24,0)</f>
        <v>0.44228019869866414</v>
      </c>
      <c r="M1069" s="142" t="str">
        <f>+VLOOKUP($E1069,IGE_2018!$B$8:$Z$347,25,0)</f>
        <v>Medio</v>
      </c>
    </row>
    <row r="1070" spans="1:13" x14ac:dyDescent="0.3">
      <c r="A1070" s="139">
        <f t="shared" si="1057"/>
        <v>28</v>
      </c>
      <c r="B1070" s="148">
        <f t="shared" ref="B1070:B1133" si="1059">+B1032</f>
        <v>38</v>
      </c>
      <c r="D1070" s="149" t="str">
        <f>+VLOOKUP($A1070,mUNICIPIOS!$B$4:$F$343,2,0)</f>
        <v>Sacatepéquez</v>
      </c>
      <c r="E1070" s="149">
        <f>+VLOOKUP($A1070,mUNICIPIOS!$B$4:$F$343,3,0)</f>
        <v>303</v>
      </c>
      <c r="F1070" s="149" t="str">
        <f>+VLOOKUP($A1070,mUNICIPIOS!$B$4:$F$343,4,0)</f>
        <v>Pastores</v>
      </c>
      <c r="G1070" s="139" t="str">
        <f t="shared" ref="G1070:K1070" si="1060">+G1032</f>
        <v>RANKING</v>
      </c>
      <c r="H1070" t="str">
        <f t="shared" si="1060"/>
        <v>RGM</v>
      </c>
      <c r="I1070" t="str">
        <f t="shared" si="1060"/>
        <v>Ranking de la Gestión Municipal 2018</v>
      </c>
      <c r="J1070" t="str">
        <f t="shared" si="1060"/>
        <v>RANKING</v>
      </c>
      <c r="K1070">
        <f t="shared" si="1060"/>
        <v>0</v>
      </c>
      <c r="L1070" s="151">
        <f>+VLOOKUP($E1070,Resultados_generales!$C$8:$AE$347,27,0)</f>
        <v>0.5412739115047267</v>
      </c>
      <c r="M1070" t="str">
        <f>+VLOOKUP($E1070,Resultados_generales!$C$8:$AE$347,28,0)</f>
        <v>Medio</v>
      </c>
    </row>
    <row r="1071" spans="1:13" x14ac:dyDescent="0.3">
      <c r="A1071" s="139">
        <f t="shared" si="1057"/>
        <v>29</v>
      </c>
      <c r="B1071" s="148">
        <f t="shared" si="1059"/>
        <v>1</v>
      </c>
      <c r="D1071" s="149" t="str">
        <f>+VLOOKUP($A1071,mUNICIPIOS!$B$4:$F$343,2,0)</f>
        <v>Sacatepéquez</v>
      </c>
      <c r="E1071" s="149">
        <f>+VLOOKUP($A1071,mUNICIPIOS!$B$4:$F$343,3,0)</f>
        <v>304</v>
      </c>
      <c r="F1071" s="149" t="str">
        <f>+VLOOKUP($A1071,mUNICIPIOS!$B$4:$F$343,4,0)</f>
        <v>Sumpango</v>
      </c>
      <c r="G1071" s="139" t="str">
        <f t="shared" ref="G1071:K1071" si="1061">+G1033</f>
        <v>01</v>
      </c>
      <c r="H1071" t="str">
        <f t="shared" si="1061"/>
        <v>IPC</v>
      </c>
      <c r="I1071" t="str">
        <f t="shared" si="1061"/>
        <v>Índice de Participación Ciudadana</v>
      </c>
      <c r="J1071" t="str">
        <f t="shared" si="1061"/>
        <v>01-01</v>
      </c>
      <c r="K1071" t="str">
        <f t="shared" si="1061"/>
        <v>Número de reuniones del COMUDE en el año de la medición.</v>
      </c>
      <c r="L1071" s="150">
        <f>+VLOOKUP($E1071,IPC_2018!$B$8:$T$347,3,0)</f>
        <v>0.41666666666666669</v>
      </c>
      <c r="M1071" s="142" t="str">
        <f>+VLOOKUP($E1071,IPC_2018!$B$8:$T$347,4,0)</f>
        <v>Medio</v>
      </c>
    </row>
    <row r="1072" spans="1:13" x14ac:dyDescent="0.3">
      <c r="A1072" s="139">
        <f t="shared" si="1057"/>
        <v>29</v>
      </c>
      <c r="B1072" s="148">
        <f t="shared" si="1059"/>
        <v>2</v>
      </c>
      <c r="D1072" s="149" t="str">
        <f>+VLOOKUP($A1072,mUNICIPIOS!$B$4:$F$343,2,0)</f>
        <v>Sacatepéquez</v>
      </c>
      <c r="E1072" s="149">
        <f>+VLOOKUP($A1072,mUNICIPIOS!$B$4:$F$343,3,0)</f>
        <v>304</v>
      </c>
      <c r="F1072" s="149" t="str">
        <f>+VLOOKUP($A1072,mUNICIPIOS!$B$4:$F$343,4,0)</f>
        <v>Sumpango</v>
      </c>
      <c r="G1072" s="139" t="str">
        <f t="shared" ref="G1072:K1072" si="1062">+G1034</f>
        <v>01</v>
      </c>
      <c r="H1072" t="str">
        <f t="shared" si="1062"/>
        <v>IPC</v>
      </c>
      <c r="I1072" t="str">
        <f t="shared" si="1062"/>
        <v>Índice de Participación Ciudadana</v>
      </c>
      <c r="J1072" t="str">
        <f t="shared" si="1062"/>
        <v>01-02</v>
      </c>
      <c r="K1072" t="str">
        <f t="shared" si="1062"/>
        <v>Participación de Alcaldes, Concejales y Síndicos determinados o designados en el COMUDE</v>
      </c>
      <c r="L1072" s="150">
        <f>+VLOOKUP($E1072,IPC_2018!$B$8:$T$347,6,0)</f>
        <v>0.95</v>
      </c>
      <c r="M1072" s="142" t="str">
        <f>+VLOOKUP($E1072,IPC_2018!$B$8:$T$347,7,0)</f>
        <v>Alto</v>
      </c>
    </row>
    <row r="1073" spans="1:13" x14ac:dyDescent="0.3">
      <c r="A1073" s="139">
        <f t="shared" si="1057"/>
        <v>29</v>
      </c>
      <c r="B1073" s="148">
        <f t="shared" si="1059"/>
        <v>3</v>
      </c>
      <c r="D1073" s="149" t="str">
        <f>+VLOOKUP($A1073,mUNICIPIOS!$B$4:$F$343,2,0)</f>
        <v>Sacatepéquez</v>
      </c>
      <c r="E1073" s="149">
        <f>+VLOOKUP($A1073,mUNICIPIOS!$B$4:$F$343,3,0)</f>
        <v>304</v>
      </c>
      <c r="F1073" s="149" t="str">
        <f>+VLOOKUP($A1073,mUNICIPIOS!$B$4:$F$343,4,0)</f>
        <v>Sumpango</v>
      </c>
      <c r="G1073" s="139" t="str">
        <f t="shared" ref="G1073:K1073" si="1063">+G1035</f>
        <v>01</v>
      </c>
      <c r="H1073" t="str">
        <f t="shared" si="1063"/>
        <v>IPC</v>
      </c>
      <c r="I1073" t="str">
        <f t="shared" si="1063"/>
        <v>Índice de Participación Ciudadana</v>
      </c>
      <c r="J1073" t="str">
        <f t="shared" si="1063"/>
        <v>01-03</v>
      </c>
      <c r="K1073" t="str">
        <f t="shared" si="1063"/>
        <v>Participación  de organizaciones de jóvenes, mujeres, pueblos mayas, xincas, garífunas, y otras organizaciones en el Comude</v>
      </c>
      <c r="L1073" s="150">
        <f>+VLOOKUP($E1073,IPC_2018!$B$8:$T$347,9,0)</f>
        <v>0</v>
      </c>
      <c r="M1073" s="142" t="str">
        <f>+VLOOKUP($E1073,IPC_2018!$B$8:$T$347,10,0)</f>
        <v>Bajo</v>
      </c>
    </row>
    <row r="1074" spans="1:13" x14ac:dyDescent="0.3">
      <c r="A1074" s="139">
        <f t="shared" si="1057"/>
        <v>29</v>
      </c>
      <c r="B1074" s="148">
        <f t="shared" si="1059"/>
        <v>4</v>
      </c>
      <c r="D1074" s="149" t="str">
        <f>+VLOOKUP($A1074,mUNICIPIOS!$B$4:$F$343,2,0)</f>
        <v>Sacatepéquez</v>
      </c>
      <c r="E1074" s="149">
        <f>+VLOOKUP($A1074,mUNICIPIOS!$B$4:$F$343,3,0)</f>
        <v>304</v>
      </c>
      <c r="F1074" s="149" t="str">
        <f>+VLOOKUP($A1074,mUNICIPIOS!$B$4:$F$343,4,0)</f>
        <v>Sumpango</v>
      </c>
      <c r="G1074" s="139" t="str">
        <f t="shared" ref="G1074:K1074" si="1064">+G1036</f>
        <v>01</v>
      </c>
      <c r="H1074" t="str">
        <f t="shared" si="1064"/>
        <v>IPC</v>
      </c>
      <c r="I1074" t="str">
        <f t="shared" si="1064"/>
        <v>Índice de Participación Ciudadana</v>
      </c>
      <c r="J1074" t="str">
        <f t="shared" si="1064"/>
        <v>01-04</v>
      </c>
      <c r="K1074" t="str">
        <f t="shared" si="1064"/>
        <v>Representatividad territorial del Comude.</v>
      </c>
      <c r="L1074" s="150">
        <f>+VLOOKUP($E1074,IPC_2018!$B$8:$T$347,12,0)</f>
        <v>0.76666666666666672</v>
      </c>
      <c r="M1074" s="142" t="str">
        <f>+VLOOKUP($E1074,IPC_2018!$B$8:$T$347,13,0)</f>
        <v>Medio alto</v>
      </c>
    </row>
    <row r="1075" spans="1:13" x14ac:dyDescent="0.3">
      <c r="A1075" s="139">
        <f t="shared" si="1057"/>
        <v>29</v>
      </c>
      <c r="B1075" s="148">
        <f t="shared" si="1059"/>
        <v>5</v>
      </c>
      <c r="D1075" s="149" t="str">
        <f>+VLOOKUP($A1075,mUNICIPIOS!$B$4:$F$343,2,0)</f>
        <v>Sacatepéquez</v>
      </c>
      <c r="E1075" s="149">
        <f>+VLOOKUP($A1075,mUNICIPIOS!$B$4:$F$343,3,0)</f>
        <v>304</v>
      </c>
      <c r="F1075" s="149" t="str">
        <f>+VLOOKUP($A1075,mUNICIPIOS!$B$4:$F$343,4,0)</f>
        <v>Sumpango</v>
      </c>
      <c r="G1075" s="139" t="str">
        <f t="shared" ref="G1075:K1075" si="1065">+G1037</f>
        <v>01</v>
      </c>
      <c r="H1075" t="str">
        <f t="shared" si="1065"/>
        <v>IPC</v>
      </c>
      <c r="I1075" t="str">
        <f t="shared" si="1065"/>
        <v>Índice de Participación Ciudadana</v>
      </c>
      <c r="J1075" t="str">
        <f t="shared" si="1065"/>
        <v>01-05</v>
      </c>
      <c r="K1075" t="str">
        <f t="shared" si="1065"/>
        <v>Funcionamiento del Comude</v>
      </c>
      <c r="L1075" s="150">
        <f>+VLOOKUP($E1075,IPC_2018!$B$8:$T$347,15,0)</f>
        <v>0.15901060076290127</v>
      </c>
      <c r="M1075" s="142" t="str">
        <f>+VLOOKUP($E1075,IPC_2018!$B$8:$T$347,16,0)</f>
        <v>Bajo</v>
      </c>
    </row>
    <row r="1076" spans="1:13" x14ac:dyDescent="0.3">
      <c r="A1076" s="139">
        <f t="shared" si="1057"/>
        <v>29</v>
      </c>
      <c r="B1076" s="148">
        <f t="shared" si="1059"/>
        <v>6</v>
      </c>
      <c r="D1076" s="149" t="str">
        <f>+VLOOKUP($A1076,mUNICIPIOS!$B$4:$F$343,2,0)</f>
        <v>Sacatepéquez</v>
      </c>
      <c r="E1076" s="149">
        <f>+VLOOKUP($A1076,mUNICIPIOS!$B$4:$F$343,3,0)</f>
        <v>304</v>
      </c>
      <c r="F1076" s="149" t="str">
        <f>+VLOOKUP($A1076,mUNICIPIOS!$B$4:$F$343,4,0)</f>
        <v>Sumpango</v>
      </c>
      <c r="G1076" s="139" t="str">
        <f t="shared" ref="G1076:K1076" si="1066">+G1038</f>
        <v>01</v>
      </c>
      <c r="H1076" t="str">
        <f t="shared" si="1066"/>
        <v>IPC</v>
      </c>
      <c r="I1076" t="str">
        <f t="shared" si="1066"/>
        <v>Índice de Participación Ciudadana</v>
      </c>
      <c r="J1076" t="str">
        <f t="shared" si="1066"/>
        <v>INDICE</v>
      </c>
      <c r="K1076">
        <f t="shared" si="1066"/>
        <v>0</v>
      </c>
      <c r="L1076" s="150">
        <f>+VLOOKUP($E1076,IPC_2018!$B$8:$T$347,18,0)</f>
        <v>0.43468492344776855</v>
      </c>
      <c r="M1076" s="142" t="str">
        <f>+VLOOKUP($E1076,IPC_2018!$B$8:$T$347,19,0)</f>
        <v>Medio</v>
      </c>
    </row>
    <row r="1077" spans="1:13" x14ac:dyDescent="0.3">
      <c r="A1077" s="139">
        <f t="shared" si="1057"/>
        <v>29</v>
      </c>
      <c r="B1077" s="148">
        <f t="shared" si="1059"/>
        <v>7</v>
      </c>
      <c r="D1077" s="149" t="str">
        <f>+VLOOKUP($A1077,mUNICIPIOS!$B$4:$F$343,2,0)</f>
        <v>Sacatepéquez</v>
      </c>
      <c r="E1077" s="149">
        <f>+VLOOKUP($A1077,mUNICIPIOS!$B$4:$F$343,3,0)</f>
        <v>304</v>
      </c>
      <c r="F1077" s="149" t="str">
        <f>+VLOOKUP($A1077,mUNICIPIOS!$B$4:$F$343,4,0)</f>
        <v>Sumpango</v>
      </c>
      <c r="G1077" s="139" t="str">
        <f t="shared" ref="G1077:K1077" si="1067">+G1039</f>
        <v>02</v>
      </c>
      <c r="H1077" t="str">
        <f t="shared" si="1067"/>
        <v>IIC</v>
      </c>
      <c r="I1077" t="str">
        <f t="shared" si="1067"/>
        <v>Índice de Información a la Ciudadanía</v>
      </c>
      <c r="J1077" t="str">
        <f t="shared" si="1067"/>
        <v>02-01</v>
      </c>
      <c r="K1077" t="str">
        <f t="shared" si="1067"/>
        <v>Rendición de cuentas cuatrimestral y anual al Comude enfocadas en resultados.</v>
      </c>
      <c r="L1077" s="150">
        <f>+VLOOKUP($E1077,IIC_2018!$B$8:$Q$347,3,0)</f>
        <v>0</v>
      </c>
      <c r="M1077" s="142" t="str">
        <f>+VLOOKUP($E1077,IIC_2018!$B$8:$Q$347,4,0)</f>
        <v>Bajo</v>
      </c>
    </row>
    <row r="1078" spans="1:13" x14ac:dyDescent="0.3">
      <c r="A1078" s="139">
        <f t="shared" si="1057"/>
        <v>29</v>
      </c>
      <c r="B1078" s="148">
        <f t="shared" si="1059"/>
        <v>8</v>
      </c>
      <c r="D1078" s="149" t="str">
        <f>+VLOOKUP($A1078,mUNICIPIOS!$B$4:$F$343,2,0)</f>
        <v>Sacatepéquez</v>
      </c>
      <c r="E1078" s="149">
        <f>+VLOOKUP($A1078,mUNICIPIOS!$B$4:$F$343,3,0)</f>
        <v>304</v>
      </c>
      <c r="F1078" s="149" t="str">
        <f>+VLOOKUP($A1078,mUNICIPIOS!$B$4:$F$343,4,0)</f>
        <v>Sumpango</v>
      </c>
      <c r="G1078" s="139" t="str">
        <f t="shared" ref="G1078:K1078" si="1068">+G1040</f>
        <v>02</v>
      </c>
      <c r="H1078" t="str">
        <f t="shared" si="1068"/>
        <v>IIC</v>
      </c>
      <c r="I1078" t="str">
        <f t="shared" si="1068"/>
        <v>Índice de Información a la Ciudadanía</v>
      </c>
      <c r="J1078" t="str">
        <f t="shared" si="1068"/>
        <v>02-02</v>
      </c>
      <c r="K1078" t="str">
        <f t="shared" si="1068"/>
        <v>Información presupuestaria y otra información brindada a la ciudadanía disponible en medios locales de comunicación.</v>
      </c>
      <c r="L1078" s="150">
        <f>+VLOOKUP($E1078,IIC_2018!$B$8:$Q$347,6,0)</f>
        <v>0</v>
      </c>
      <c r="M1078" s="142" t="str">
        <f>+VLOOKUP($E1078,IIC_2018!$B$8:$Q$347,7,0)</f>
        <v>Bajo</v>
      </c>
    </row>
    <row r="1079" spans="1:13" x14ac:dyDescent="0.3">
      <c r="A1079" s="139">
        <f t="shared" si="1057"/>
        <v>29</v>
      </c>
      <c r="B1079" s="148">
        <f t="shared" si="1059"/>
        <v>9</v>
      </c>
      <c r="D1079" s="149" t="str">
        <f>+VLOOKUP($A1079,mUNICIPIOS!$B$4:$F$343,2,0)</f>
        <v>Sacatepéquez</v>
      </c>
      <c r="E1079" s="149">
        <f>+VLOOKUP($A1079,mUNICIPIOS!$B$4:$F$343,3,0)</f>
        <v>304</v>
      </c>
      <c r="F1079" s="149" t="str">
        <f>+VLOOKUP($A1079,mUNICIPIOS!$B$4:$F$343,4,0)</f>
        <v>Sumpango</v>
      </c>
      <c r="G1079" s="139" t="str">
        <f t="shared" ref="G1079:K1079" si="1069">+G1041</f>
        <v>02</v>
      </c>
      <c r="H1079" t="str">
        <f t="shared" si="1069"/>
        <v>IIC</v>
      </c>
      <c r="I1079" t="str">
        <f t="shared" si="1069"/>
        <v>Índice de Información a la Ciudadanía</v>
      </c>
      <c r="J1079" t="str">
        <f t="shared" si="1069"/>
        <v>02-03</v>
      </c>
      <c r="K1079" t="str">
        <f t="shared" si="1069"/>
        <v>Información pública de oficio actualizada y disponible de acuerdo a la LAIP y uso de internet.</v>
      </c>
      <c r="L1079" s="150">
        <f>+VLOOKUP($E1079,IIC_2018!$B$8:$Q$347,9,0)</f>
        <v>0</v>
      </c>
      <c r="M1079" s="142" t="str">
        <f>+VLOOKUP($E1079,IIC_2018!$B$8:$Q$347,10,0)</f>
        <v>Bajo</v>
      </c>
    </row>
    <row r="1080" spans="1:13" x14ac:dyDescent="0.3">
      <c r="A1080" s="139">
        <f t="shared" si="1057"/>
        <v>29</v>
      </c>
      <c r="B1080" s="148">
        <f t="shared" si="1059"/>
        <v>10</v>
      </c>
      <c r="D1080" s="149" t="str">
        <f>+VLOOKUP($A1080,mUNICIPIOS!$B$4:$F$343,2,0)</f>
        <v>Sacatepéquez</v>
      </c>
      <c r="E1080" s="149">
        <f>+VLOOKUP($A1080,mUNICIPIOS!$B$4:$F$343,3,0)</f>
        <v>304</v>
      </c>
      <c r="F1080" s="149" t="str">
        <f>+VLOOKUP($A1080,mUNICIPIOS!$B$4:$F$343,4,0)</f>
        <v>Sumpango</v>
      </c>
      <c r="G1080" s="139" t="str">
        <f t="shared" ref="G1080:K1080" si="1070">+G1042</f>
        <v>02</v>
      </c>
      <c r="H1080" t="str">
        <f t="shared" si="1070"/>
        <v>IIC</v>
      </c>
      <c r="I1080" t="str">
        <f t="shared" si="1070"/>
        <v>Índice de Información a la Ciudadanía</v>
      </c>
      <c r="J1080" t="str">
        <f t="shared" si="1070"/>
        <v>02-04</v>
      </c>
      <c r="K1080" t="str">
        <f t="shared" si="1070"/>
        <v>Relación del monto contratado por medio de Guate compras con el total del presupuesto de egresos vigente.</v>
      </c>
      <c r="L1080" s="150">
        <f>+VLOOKUP($E1080,IIC_2018!$B$8:$Q$347,12,0)</f>
        <v>0.40132944145028976</v>
      </c>
      <c r="M1080" s="142" t="str">
        <f>+VLOOKUP($E1080,IIC_2018!$B$8:$Q$347,13,0)</f>
        <v>Medio</v>
      </c>
    </row>
    <row r="1081" spans="1:13" x14ac:dyDescent="0.3">
      <c r="A1081" s="139">
        <f t="shared" si="1057"/>
        <v>29</v>
      </c>
      <c r="B1081" s="148">
        <f t="shared" si="1059"/>
        <v>11</v>
      </c>
      <c r="D1081" s="149" t="str">
        <f>+VLOOKUP($A1081,mUNICIPIOS!$B$4:$F$343,2,0)</f>
        <v>Sacatepéquez</v>
      </c>
      <c r="E1081" s="149">
        <f>+VLOOKUP($A1081,mUNICIPIOS!$B$4:$F$343,3,0)</f>
        <v>304</v>
      </c>
      <c r="F1081" s="149" t="str">
        <f>+VLOOKUP($A1081,mUNICIPIOS!$B$4:$F$343,4,0)</f>
        <v>Sumpango</v>
      </c>
      <c r="G1081" s="139" t="str">
        <f t="shared" ref="G1081:K1081" si="1071">+G1043</f>
        <v>02</v>
      </c>
      <c r="H1081" t="str">
        <f t="shared" si="1071"/>
        <v>IIC</v>
      </c>
      <c r="I1081" t="str">
        <f t="shared" si="1071"/>
        <v>Índice de Información a la Ciudadanía</v>
      </c>
      <c r="J1081" t="str">
        <f t="shared" si="1071"/>
        <v>INDICE</v>
      </c>
      <c r="K1081">
        <f t="shared" si="1071"/>
        <v>0</v>
      </c>
      <c r="L1081" s="150">
        <f>+VLOOKUP($E1081,IIC_2018!$B$8:$Q$347,15,0)</f>
        <v>0.10033236036257244</v>
      </c>
      <c r="M1081" s="142" t="str">
        <f>+VLOOKUP($E1081,IIC_2018!$B$8:$Q$347,16,0)</f>
        <v>Bajo</v>
      </c>
    </row>
    <row r="1082" spans="1:13" x14ac:dyDescent="0.3">
      <c r="A1082" s="139">
        <f t="shared" si="1057"/>
        <v>29</v>
      </c>
      <c r="B1082" s="148">
        <f t="shared" si="1059"/>
        <v>12</v>
      </c>
      <c r="D1082" s="149" t="str">
        <f>+VLOOKUP($A1082,mUNICIPIOS!$B$4:$F$343,2,0)</f>
        <v>Sacatepéquez</v>
      </c>
      <c r="E1082" s="149">
        <f>+VLOOKUP($A1082,mUNICIPIOS!$B$4:$F$343,3,0)</f>
        <v>304</v>
      </c>
      <c r="F1082" s="149" t="str">
        <f>+VLOOKUP($A1082,mUNICIPIOS!$B$4:$F$343,4,0)</f>
        <v>Sumpango</v>
      </c>
      <c r="G1082" s="139" t="str">
        <f t="shared" ref="G1082:K1082" si="1072">+G1044</f>
        <v>03</v>
      </c>
      <c r="H1082" t="str">
        <f t="shared" si="1072"/>
        <v>ISP</v>
      </c>
      <c r="I1082" t="str">
        <f t="shared" si="1072"/>
        <v>Índice de Servicios Públicos</v>
      </c>
      <c r="J1082" t="str">
        <f t="shared" si="1072"/>
        <v>03-01</v>
      </c>
      <c r="K1082" t="str">
        <f t="shared" si="1072"/>
        <v>Cobertura del servicio público de agua</v>
      </c>
      <c r="L1082" s="150">
        <f>+VLOOKUP($E1082,ISP_2018!$B$8:$T$347,3,0)</f>
        <v>0</v>
      </c>
      <c r="M1082" s="142" t="str">
        <f>+VLOOKUP($E1082,ISP_2018!$B$8:$T$347,4,0)</f>
        <v>Bajo</v>
      </c>
    </row>
    <row r="1083" spans="1:13" x14ac:dyDescent="0.3">
      <c r="A1083" s="139">
        <f t="shared" si="1057"/>
        <v>29</v>
      </c>
      <c r="B1083" s="148">
        <f t="shared" si="1059"/>
        <v>13</v>
      </c>
      <c r="D1083" s="149" t="str">
        <f>+VLOOKUP($A1083,mUNICIPIOS!$B$4:$F$343,2,0)</f>
        <v>Sacatepéquez</v>
      </c>
      <c r="E1083" s="149">
        <f>+VLOOKUP($A1083,mUNICIPIOS!$B$4:$F$343,3,0)</f>
        <v>304</v>
      </c>
      <c r="F1083" s="149" t="str">
        <f>+VLOOKUP($A1083,mUNICIPIOS!$B$4:$F$343,4,0)</f>
        <v>Sumpango</v>
      </c>
      <c r="G1083" s="139" t="str">
        <f t="shared" ref="G1083:K1083" si="1073">+G1045</f>
        <v>03</v>
      </c>
      <c r="H1083" t="str">
        <f t="shared" si="1073"/>
        <v>ISP</v>
      </c>
      <c r="I1083" t="str">
        <f t="shared" si="1073"/>
        <v>Índice de Servicios Públicos</v>
      </c>
      <c r="J1083" t="str">
        <f t="shared" si="1073"/>
        <v>03-02</v>
      </c>
      <c r="K1083" t="str">
        <f t="shared" si="1073"/>
        <v>Control de la calidad del servicio público de agua</v>
      </c>
      <c r="L1083" s="150">
        <f>+VLOOKUP($E1083,ISP_2018!$B$8:$T$347,6,0)</f>
        <v>0.8041666666666667</v>
      </c>
      <c r="M1083" s="142" t="str">
        <f>+VLOOKUP($E1083,ISP_2018!$B$8:$T$347,7,0)</f>
        <v>Alto</v>
      </c>
    </row>
    <row r="1084" spans="1:13" x14ac:dyDescent="0.3">
      <c r="A1084" s="139">
        <f t="shared" si="1057"/>
        <v>29</v>
      </c>
      <c r="B1084" s="148">
        <f t="shared" si="1059"/>
        <v>14</v>
      </c>
      <c r="D1084" s="149" t="str">
        <f>+VLOOKUP($A1084,mUNICIPIOS!$B$4:$F$343,2,0)</f>
        <v>Sacatepéquez</v>
      </c>
      <c r="E1084" s="149">
        <f>+VLOOKUP($A1084,mUNICIPIOS!$B$4:$F$343,3,0)</f>
        <v>304</v>
      </c>
      <c r="F1084" s="149" t="str">
        <f>+VLOOKUP($A1084,mUNICIPIOS!$B$4:$F$343,4,0)</f>
        <v>Sumpango</v>
      </c>
      <c r="G1084" s="139" t="str">
        <f t="shared" ref="G1084:K1084" si="1074">+G1046</f>
        <v>03</v>
      </c>
      <c r="H1084" t="str">
        <f t="shared" si="1074"/>
        <v>ISP</v>
      </c>
      <c r="I1084" t="str">
        <f t="shared" si="1074"/>
        <v>Índice de Servicios Públicos</v>
      </c>
      <c r="J1084" t="str">
        <f t="shared" si="1074"/>
        <v>03-03</v>
      </c>
      <c r="K1084" t="str">
        <f t="shared" si="1074"/>
        <v>Disposición  y tratamiento  de aguas residuales</v>
      </c>
      <c r="L1084" s="150">
        <f>+VLOOKUP($E1084,ISP_2018!$B$8:$T$347,9,0)</f>
        <v>0</v>
      </c>
      <c r="M1084" s="142" t="str">
        <f>+VLOOKUP($E1084,ISP_2018!$B$8:$T$347,10,0)</f>
        <v>Bajo</v>
      </c>
    </row>
    <row r="1085" spans="1:13" x14ac:dyDescent="0.3">
      <c r="A1085" s="139">
        <f t="shared" si="1057"/>
        <v>29</v>
      </c>
      <c r="B1085" s="148">
        <f t="shared" si="1059"/>
        <v>15</v>
      </c>
      <c r="D1085" s="149" t="str">
        <f>+VLOOKUP($A1085,mUNICIPIOS!$B$4:$F$343,2,0)</f>
        <v>Sacatepéquez</v>
      </c>
      <c r="E1085" s="149">
        <f>+VLOOKUP($A1085,mUNICIPIOS!$B$4:$F$343,3,0)</f>
        <v>304</v>
      </c>
      <c r="F1085" s="149" t="str">
        <f>+VLOOKUP($A1085,mUNICIPIOS!$B$4:$F$343,4,0)</f>
        <v>Sumpango</v>
      </c>
      <c r="G1085" s="139" t="str">
        <f t="shared" ref="G1085:K1085" si="1075">+G1047</f>
        <v>03</v>
      </c>
      <c r="H1085" t="str">
        <f t="shared" si="1075"/>
        <v>ISP</v>
      </c>
      <c r="I1085" t="str">
        <f t="shared" si="1075"/>
        <v>Índice de Servicios Públicos</v>
      </c>
      <c r="J1085" t="str">
        <f t="shared" si="1075"/>
        <v>03-04</v>
      </c>
      <c r="K1085" t="str">
        <f t="shared" si="1075"/>
        <v>Gestión y manejo de los residuos y desechos sólidos</v>
      </c>
      <c r="L1085" s="150">
        <f>+VLOOKUP($E1085,ISP_2018!$B$8:$T$347,12,0)</f>
        <v>0.45101864113578505</v>
      </c>
      <c r="M1085" s="142" t="str">
        <f>+VLOOKUP($E1085,ISP_2018!$B$8:$T$347,13,0)</f>
        <v>Medio</v>
      </c>
    </row>
    <row r="1086" spans="1:13" x14ac:dyDescent="0.3">
      <c r="A1086" s="139">
        <f t="shared" si="1057"/>
        <v>29</v>
      </c>
      <c r="B1086" s="148">
        <f t="shared" si="1059"/>
        <v>16</v>
      </c>
      <c r="D1086" s="149" t="str">
        <f>+VLOOKUP($A1086,mUNICIPIOS!$B$4:$F$343,2,0)</f>
        <v>Sacatepéquez</v>
      </c>
      <c r="E1086" s="149">
        <f>+VLOOKUP($A1086,mUNICIPIOS!$B$4:$F$343,3,0)</f>
        <v>304</v>
      </c>
      <c r="F1086" s="149" t="str">
        <f>+VLOOKUP($A1086,mUNICIPIOS!$B$4:$F$343,4,0)</f>
        <v>Sumpango</v>
      </c>
      <c r="G1086" s="139" t="str">
        <f t="shared" ref="G1086:K1086" si="1076">+G1048</f>
        <v>03</v>
      </c>
      <c r="H1086" t="str">
        <f t="shared" si="1076"/>
        <v>ISP</v>
      </c>
      <c r="I1086" t="str">
        <f t="shared" si="1076"/>
        <v>Índice de Servicios Públicos</v>
      </c>
      <c r="J1086" t="str">
        <f t="shared" si="1076"/>
        <v>03-05</v>
      </c>
      <c r="K1086" t="str">
        <f t="shared" si="1076"/>
        <v>Gestión de servicios públicos municipales</v>
      </c>
      <c r="L1086" s="150">
        <f>+VLOOKUP($E1086,ISP_2018!$B$8:$T$347,15,0)</f>
        <v>0.29032258064516131</v>
      </c>
      <c r="M1086" s="142" t="str">
        <f>+VLOOKUP($E1086,ISP_2018!$B$8:$T$347,16,0)</f>
        <v>Medio bajo</v>
      </c>
    </row>
    <row r="1087" spans="1:13" x14ac:dyDescent="0.3">
      <c r="A1087" s="139">
        <f t="shared" si="1057"/>
        <v>29</v>
      </c>
      <c r="B1087" s="148">
        <f t="shared" si="1059"/>
        <v>17</v>
      </c>
      <c r="D1087" s="149" t="str">
        <f>+VLOOKUP($A1087,mUNICIPIOS!$B$4:$F$343,2,0)</f>
        <v>Sacatepéquez</v>
      </c>
      <c r="E1087" s="149">
        <f>+VLOOKUP($A1087,mUNICIPIOS!$B$4:$F$343,3,0)</f>
        <v>304</v>
      </c>
      <c r="F1087" s="149" t="str">
        <f>+VLOOKUP($A1087,mUNICIPIOS!$B$4:$F$343,4,0)</f>
        <v>Sumpango</v>
      </c>
      <c r="G1087" s="139" t="str">
        <f t="shared" ref="G1087:K1087" si="1077">+G1049</f>
        <v>03</v>
      </c>
      <c r="H1087" t="str">
        <f t="shared" si="1077"/>
        <v>ISP</v>
      </c>
      <c r="I1087" t="str">
        <f t="shared" si="1077"/>
        <v>Índice de Servicios Públicos</v>
      </c>
      <c r="J1087" t="str">
        <f t="shared" si="1077"/>
        <v>INDICE</v>
      </c>
      <c r="K1087">
        <f t="shared" si="1077"/>
        <v>0</v>
      </c>
      <c r="L1087" s="150">
        <f>+VLOOKUP($E1087,ISP_2018!$B$8:$T$347,18,0)</f>
        <v>0.38951824435618931</v>
      </c>
      <c r="M1087" s="142" t="str">
        <f>+VLOOKUP($E1087,ISP_2018!$B$8:$T$347,19,0)</f>
        <v>Medio bajo</v>
      </c>
    </row>
    <row r="1088" spans="1:13" x14ac:dyDescent="0.3">
      <c r="A1088" s="139">
        <f t="shared" si="1057"/>
        <v>29</v>
      </c>
      <c r="B1088" s="148">
        <f t="shared" si="1059"/>
        <v>18</v>
      </c>
      <c r="D1088" s="149" t="str">
        <f>+VLOOKUP($A1088,mUNICIPIOS!$B$4:$F$343,2,0)</f>
        <v>Sacatepéquez</v>
      </c>
      <c r="E1088" s="149">
        <f>+VLOOKUP($A1088,mUNICIPIOS!$B$4:$F$343,3,0)</f>
        <v>304</v>
      </c>
      <c r="F1088" s="149" t="str">
        <f>+VLOOKUP($A1088,mUNICIPIOS!$B$4:$F$343,4,0)</f>
        <v>Sumpango</v>
      </c>
      <c r="G1088" s="139" t="str">
        <f t="shared" ref="G1088:K1088" si="1078">+G1050</f>
        <v>04</v>
      </c>
      <c r="H1088" t="str">
        <f t="shared" si="1078"/>
        <v>IGA</v>
      </c>
      <c r="I1088" t="str">
        <f t="shared" si="1078"/>
        <v>Índice de Gestión Administrativa</v>
      </c>
      <c r="J1088" t="str">
        <f t="shared" si="1078"/>
        <v>04-01</v>
      </c>
      <c r="K1088" t="str">
        <f t="shared" si="1078"/>
        <v>Existencia de elementos de atención municipal orientada al vecino</v>
      </c>
      <c r="L1088" s="150">
        <f>+VLOOKUP($E1088,IGA_2018!$B$8:$N$347,3,0)</f>
        <v>0</v>
      </c>
      <c r="M1088" s="142" t="str">
        <f>+VLOOKUP($E1088,IGA_2018!$B$8:$N$347,4,0)</f>
        <v>Bajo</v>
      </c>
    </row>
    <row r="1089" spans="1:13" x14ac:dyDescent="0.3">
      <c r="A1089" s="139">
        <f t="shared" si="1057"/>
        <v>29</v>
      </c>
      <c r="B1089" s="148">
        <f t="shared" si="1059"/>
        <v>19</v>
      </c>
      <c r="D1089" s="149" t="str">
        <f>+VLOOKUP($A1089,mUNICIPIOS!$B$4:$F$343,2,0)</f>
        <v>Sacatepéquez</v>
      </c>
      <c r="E1089" s="149">
        <f>+VLOOKUP($A1089,mUNICIPIOS!$B$4:$F$343,3,0)</f>
        <v>304</v>
      </c>
      <c r="F1089" s="149" t="str">
        <f>+VLOOKUP($A1089,mUNICIPIOS!$B$4:$F$343,4,0)</f>
        <v>Sumpango</v>
      </c>
      <c r="G1089" s="139" t="str">
        <f t="shared" ref="G1089:K1089" si="1079">+G1051</f>
        <v>04</v>
      </c>
      <c r="H1089" t="str">
        <f t="shared" si="1079"/>
        <v>IGA</v>
      </c>
      <c r="I1089" t="str">
        <f t="shared" si="1079"/>
        <v>Índice de Gestión Administrativa</v>
      </c>
      <c r="J1089" t="str">
        <f t="shared" si="1079"/>
        <v>04-02</v>
      </c>
      <c r="K1089" t="str">
        <f t="shared" si="1079"/>
        <v>Gestión del recurso humano.</v>
      </c>
      <c r="L1089" s="150">
        <f>+VLOOKUP($E1089,IGA_2018!$B$8:$N$347,6,0)</f>
        <v>0</v>
      </c>
      <c r="M1089" s="142" t="str">
        <f>+VLOOKUP($E1089,IGA_2018!$B$8:$N$347,7,0)</f>
        <v>Bajo</v>
      </c>
    </row>
    <row r="1090" spans="1:13" x14ac:dyDescent="0.3">
      <c r="A1090" s="139">
        <f t="shared" si="1057"/>
        <v>29</v>
      </c>
      <c r="B1090" s="148">
        <f t="shared" si="1059"/>
        <v>20</v>
      </c>
      <c r="D1090" s="149" t="str">
        <f>+VLOOKUP($A1090,mUNICIPIOS!$B$4:$F$343,2,0)</f>
        <v>Sacatepéquez</v>
      </c>
      <c r="E1090" s="149">
        <f>+VLOOKUP($A1090,mUNICIPIOS!$B$4:$F$343,3,0)</f>
        <v>304</v>
      </c>
      <c r="F1090" s="149" t="str">
        <f>+VLOOKUP($A1090,mUNICIPIOS!$B$4:$F$343,4,0)</f>
        <v>Sumpango</v>
      </c>
      <c r="G1090" s="139" t="str">
        <f t="shared" ref="G1090:K1090" si="1080">+G1052</f>
        <v>04</v>
      </c>
      <c r="H1090" t="str">
        <f t="shared" si="1080"/>
        <v>IGA</v>
      </c>
      <c r="I1090" t="str">
        <f t="shared" si="1080"/>
        <v>Índice de Gestión Administrativa</v>
      </c>
      <c r="J1090" t="str">
        <f t="shared" si="1080"/>
        <v>04-03</v>
      </c>
      <c r="K1090" t="str">
        <f t="shared" si="1080"/>
        <v>Existencia de oficinas municipales con instrumentos de gestión.</v>
      </c>
      <c r="L1090" s="150">
        <f>+VLOOKUP($E1090,IGA_2018!$B$8:$N$347,9,0)</f>
        <v>0</v>
      </c>
      <c r="M1090" s="142" t="str">
        <f>+VLOOKUP($E1090,IGA_2018!$B$8:$N$347,10,0)</f>
        <v>Bajo</v>
      </c>
    </row>
    <row r="1091" spans="1:13" x14ac:dyDescent="0.3">
      <c r="A1091" s="139">
        <f t="shared" si="1057"/>
        <v>29</v>
      </c>
      <c r="B1091" s="148">
        <f t="shared" si="1059"/>
        <v>21</v>
      </c>
      <c r="D1091" s="149" t="str">
        <f>+VLOOKUP($A1091,mUNICIPIOS!$B$4:$F$343,2,0)</f>
        <v>Sacatepéquez</v>
      </c>
      <c r="E1091" s="149">
        <f>+VLOOKUP($A1091,mUNICIPIOS!$B$4:$F$343,3,0)</f>
        <v>304</v>
      </c>
      <c r="F1091" s="149" t="str">
        <f>+VLOOKUP($A1091,mUNICIPIOS!$B$4:$F$343,4,0)</f>
        <v>Sumpango</v>
      </c>
      <c r="G1091" s="139" t="str">
        <f t="shared" ref="G1091:K1091" si="1081">+G1053</f>
        <v>04</v>
      </c>
      <c r="H1091" t="str">
        <f t="shared" si="1081"/>
        <v>IGA</v>
      </c>
      <c r="I1091" t="str">
        <f t="shared" si="1081"/>
        <v>Índice de Gestión Administrativa</v>
      </c>
      <c r="J1091" t="str">
        <f t="shared" si="1081"/>
        <v>INDICE</v>
      </c>
      <c r="K1091">
        <f t="shared" si="1081"/>
        <v>0</v>
      </c>
      <c r="L1091" s="150">
        <f>+VLOOKUP($E1091,IGA_2018!$B$8:$N$347,12,0)</f>
        <v>0</v>
      </c>
      <c r="M1091" s="142" t="str">
        <f>+VLOOKUP($E1091,IGA_2018!$B$8:$N$347,13,0)</f>
        <v>Bajo</v>
      </c>
    </row>
    <row r="1092" spans="1:13" x14ac:dyDescent="0.3">
      <c r="A1092" s="139">
        <f t="shared" si="1057"/>
        <v>29</v>
      </c>
      <c r="B1092" s="148">
        <f t="shared" si="1059"/>
        <v>22</v>
      </c>
      <c r="D1092" s="149" t="str">
        <f>+VLOOKUP($A1092,mUNICIPIOS!$B$4:$F$343,2,0)</f>
        <v>Sacatepéquez</v>
      </c>
      <c r="E1092" s="149">
        <f>+VLOOKUP($A1092,mUNICIPIOS!$B$4:$F$343,3,0)</f>
        <v>304</v>
      </c>
      <c r="F1092" s="149" t="str">
        <f>+VLOOKUP($A1092,mUNICIPIOS!$B$4:$F$343,4,0)</f>
        <v>Sumpango</v>
      </c>
      <c r="G1092" s="139" t="str">
        <f t="shared" ref="G1092:K1092" si="1082">+G1054</f>
        <v>05</v>
      </c>
      <c r="H1092" t="str">
        <f t="shared" si="1082"/>
        <v>IGF</v>
      </c>
      <c r="I1092" t="str">
        <f t="shared" si="1082"/>
        <v>Índice de Gestión Financiera</v>
      </c>
      <c r="J1092" t="str">
        <f t="shared" si="1082"/>
        <v>05-01</v>
      </c>
      <c r="K1092" t="str">
        <f t="shared" si="1082"/>
        <v>Autonomía financiera municipal</v>
      </c>
      <c r="L1092" s="150">
        <f>+VLOOKUP($E1092,IGF_2018!$B$8:$Z$347,3,0)</f>
        <v>0.29174323013414916</v>
      </c>
      <c r="M1092" s="142" t="str">
        <f>+VLOOKUP($E1092,IGF_2018!$B$8:$Z$347,4,0)</f>
        <v>Medio bajo</v>
      </c>
    </row>
    <row r="1093" spans="1:13" x14ac:dyDescent="0.3">
      <c r="A1093" s="139">
        <f t="shared" si="1057"/>
        <v>29</v>
      </c>
      <c r="B1093" s="148">
        <f t="shared" si="1059"/>
        <v>23</v>
      </c>
      <c r="D1093" s="149" t="str">
        <f>+VLOOKUP($A1093,mUNICIPIOS!$B$4:$F$343,2,0)</f>
        <v>Sacatepéquez</v>
      </c>
      <c r="E1093" s="149">
        <f>+VLOOKUP($A1093,mUNICIPIOS!$B$4:$F$343,3,0)</f>
        <v>304</v>
      </c>
      <c r="F1093" s="149" t="str">
        <f>+VLOOKUP($A1093,mUNICIPIOS!$B$4:$F$343,4,0)</f>
        <v>Sumpango</v>
      </c>
      <c r="G1093" s="139" t="str">
        <f t="shared" ref="G1093:K1093" si="1083">+G1055</f>
        <v>05</v>
      </c>
      <c r="H1093" t="str">
        <f t="shared" si="1083"/>
        <v>IGF</v>
      </c>
      <c r="I1093" t="str">
        <f t="shared" si="1083"/>
        <v>Índice de Gestión Financiera</v>
      </c>
      <c r="J1093" t="str">
        <f t="shared" si="1083"/>
        <v>05-02</v>
      </c>
      <c r="K1093" t="str">
        <f t="shared" si="1083"/>
        <v xml:space="preserve">Ingresos propios por habitante -sin regalías- </v>
      </c>
      <c r="L1093" s="150">
        <f>+VLOOKUP($E1093,IGF_2018!$B$8:$Z$347,6,0)</f>
        <v>0.14374716554865052</v>
      </c>
      <c r="M1093" s="142" t="str">
        <f>+VLOOKUP($E1093,IGF_2018!$B$8:$Z$347,7,0)</f>
        <v>Bajo</v>
      </c>
    </row>
    <row r="1094" spans="1:13" x14ac:dyDescent="0.3">
      <c r="A1094" s="139">
        <f t="shared" si="1057"/>
        <v>29</v>
      </c>
      <c r="B1094" s="148">
        <f t="shared" si="1059"/>
        <v>24</v>
      </c>
      <c r="D1094" s="149" t="str">
        <f>+VLOOKUP($A1094,mUNICIPIOS!$B$4:$F$343,2,0)</f>
        <v>Sacatepéquez</v>
      </c>
      <c r="E1094" s="149">
        <f>+VLOOKUP($A1094,mUNICIPIOS!$B$4:$F$343,3,0)</f>
        <v>304</v>
      </c>
      <c r="F1094" s="149" t="str">
        <f>+VLOOKUP($A1094,mUNICIPIOS!$B$4:$F$343,4,0)</f>
        <v>Sumpango</v>
      </c>
      <c r="G1094" s="139" t="str">
        <f t="shared" ref="G1094:K1094" si="1084">+G1056</f>
        <v>05</v>
      </c>
      <c r="H1094" t="str">
        <f t="shared" si="1084"/>
        <v>IGF</v>
      </c>
      <c r="I1094" t="str">
        <f t="shared" si="1084"/>
        <v>Índice de Gestión Financiera</v>
      </c>
      <c r="J1094" t="str">
        <f t="shared" si="1084"/>
        <v>05-03</v>
      </c>
      <c r="K1094" t="str">
        <f t="shared" si="1084"/>
        <v>Ingresos del IUSI en relación a los ingresos propios -sin regalías-</v>
      </c>
      <c r="L1094" s="150">
        <f>+VLOOKUP($E1094,IGF_2018!$B$8:$Z$347,9,0)</f>
        <v>0.1857412708029956</v>
      </c>
      <c r="M1094" s="142" t="str">
        <f>+VLOOKUP($E1094,IGF_2018!$B$8:$Z$347,10,0)</f>
        <v>Bajo</v>
      </c>
    </row>
    <row r="1095" spans="1:13" x14ac:dyDescent="0.3">
      <c r="A1095" s="139">
        <f t="shared" si="1057"/>
        <v>29</v>
      </c>
      <c r="B1095" s="148">
        <f t="shared" si="1059"/>
        <v>25</v>
      </c>
      <c r="D1095" s="149" t="str">
        <f>+VLOOKUP($A1095,mUNICIPIOS!$B$4:$F$343,2,0)</f>
        <v>Sacatepéquez</v>
      </c>
      <c r="E1095" s="149">
        <f>+VLOOKUP($A1095,mUNICIPIOS!$B$4:$F$343,3,0)</f>
        <v>304</v>
      </c>
      <c r="F1095" s="149" t="str">
        <f>+VLOOKUP($A1095,mUNICIPIOS!$B$4:$F$343,4,0)</f>
        <v>Sumpango</v>
      </c>
      <c r="G1095" s="139" t="str">
        <f t="shared" ref="G1095:K1095" si="1085">+G1057</f>
        <v>05</v>
      </c>
      <c r="H1095" t="str">
        <f t="shared" si="1085"/>
        <v>IGF</v>
      </c>
      <c r="I1095" t="str">
        <f t="shared" si="1085"/>
        <v>Índice de Gestión Financiera</v>
      </c>
      <c r="J1095" t="str">
        <f t="shared" si="1085"/>
        <v>05-04</v>
      </c>
      <c r="K1095" t="str">
        <f t="shared" si="1085"/>
        <v>Inversión anual en capital fijo por habitante</v>
      </c>
      <c r="L1095" s="150">
        <f>+VLOOKUP($E1095,IGF_2018!$B$8:$Z$347,12,0)</f>
        <v>4.0961528845527631E-2</v>
      </c>
      <c r="M1095" s="142" t="str">
        <f>+VLOOKUP($E1095,IGF_2018!$B$8:$Z$347,13,0)</f>
        <v>Bajo</v>
      </c>
    </row>
    <row r="1096" spans="1:13" x14ac:dyDescent="0.3">
      <c r="A1096" s="139">
        <f t="shared" si="1057"/>
        <v>29</v>
      </c>
      <c r="B1096" s="148">
        <f t="shared" si="1059"/>
        <v>26</v>
      </c>
      <c r="D1096" s="149" t="str">
        <f>+VLOOKUP($A1096,mUNICIPIOS!$B$4:$F$343,2,0)</f>
        <v>Sacatepéquez</v>
      </c>
      <c r="E1096" s="149">
        <f>+VLOOKUP($A1096,mUNICIPIOS!$B$4:$F$343,3,0)</f>
        <v>304</v>
      </c>
      <c r="F1096" s="149" t="str">
        <f>+VLOOKUP($A1096,mUNICIPIOS!$B$4:$F$343,4,0)</f>
        <v>Sumpango</v>
      </c>
      <c r="G1096" s="139" t="str">
        <f t="shared" ref="G1096:K1096" si="1086">+G1058</f>
        <v>05</v>
      </c>
      <c r="H1096" t="str">
        <f t="shared" si="1086"/>
        <v>IGF</v>
      </c>
      <c r="I1096" t="str">
        <f t="shared" si="1086"/>
        <v>Índice de Gestión Financiera</v>
      </c>
      <c r="J1096" t="str">
        <f t="shared" si="1086"/>
        <v>05-05</v>
      </c>
      <c r="K1096" t="str">
        <f t="shared" si="1086"/>
        <v>Inversión anual en capital fijo con recursos percibidos por ingresos propios</v>
      </c>
      <c r="L1096" s="150">
        <f>+VLOOKUP($E1096,IGF_2018!$B$8:$Z$347,15,0)</f>
        <v>0.14963410900073326</v>
      </c>
      <c r="M1096" s="142" t="str">
        <f>+VLOOKUP($E1096,IGF_2018!$B$8:$Z$347,16,0)</f>
        <v>Bajo</v>
      </c>
    </row>
    <row r="1097" spans="1:13" x14ac:dyDescent="0.3">
      <c r="A1097" s="139">
        <f t="shared" si="1057"/>
        <v>29</v>
      </c>
      <c r="B1097" s="148">
        <f t="shared" si="1059"/>
        <v>27</v>
      </c>
      <c r="D1097" s="149" t="str">
        <f>+VLOOKUP($A1097,mUNICIPIOS!$B$4:$F$343,2,0)</f>
        <v>Sacatepéquez</v>
      </c>
      <c r="E1097" s="149">
        <f>+VLOOKUP($A1097,mUNICIPIOS!$B$4:$F$343,3,0)</f>
        <v>304</v>
      </c>
      <c r="F1097" s="149" t="str">
        <f>+VLOOKUP($A1097,mUNICIPIOS!$B$4:$F$343,4,0)</f>
        <v>Sumpango</v>
      </c>
      <c r="G1097" s="139" t="str">
        <f t="shared" ref="G1097:K1097" si="1087">+G1059</f>
        <v>05</v>
      </c>
      <c r="H1097" t="str">
        <f t="shared" si="1087"/>
        <v>IGF</v>
      </c>
      <c r="I1097" t="str">
        <f t="shared" si="1087"/>
        <v>Índice de Gestión Financiera</v>
      </c>
      <c r="J1097" t="str">
        <f t="shared" si="1087"/>
        <v>05-06</v>
      </c>
      <c r="K1097" t="str">
        <f t="shared" si="1087"/>
        <v xml:space="preserve">Inversión anual en capital fijo con recursos percibidos por transferencias del Gobierno Central </v>
      </c>
      <c r="L1097" s="150">
        <f>+VLOOKUP($E1097,IGF_2018!$B$8:$Z$347,18,0)</f>
        <v>0.13654339304023966</v>
      </c>
      <c r="M1097" s="142" t="str">
        <f>+VLOOKUP($E1097,IGF_2018!$B$8:$Z$347,19,0)</f>
        <v>Bajo</v>
      </c>
    </row>
    <row r="1098" spans="1:13" x14ac:dyDescent="0.3">
      <c r="A1098" s="139">
        <f t="shared" si="1057"/>
        <v>29</v>
      </c>
      <c r="B1098" s="148">
        <f t="shared" si="1059"/>
        <v>28</v>
      </c>
      <c r="D1098" s="149" t="str">
        <f>+VLOOKUP($A1098,mUNICIPIOS!$B$4:$F$343,2,0)</f>
        <v>Sacatepéquez</v>
      </c>
      <c r="E1098" s="149">
        <f>+VLOOKUP($A1098,mUNICIPIOS!$B$4:$F$343,3,0)</f>
        <v>304</v>
      </c>
      <c r="F1098" s="149" t="str">
        <f>+VLOOKUP($A1098,mUNICIPIOS!$B$4:$F$343,4,0)</f>
        <v>Sumpango</v>
      </c>
      <c r="G1098" s="139" t="str">
        <f t="shared" ref="G1098:K1098" si="1088">+G1060</f>
        <v>05</v>
      </c>
      <c r="H1098" t="str">
        <f t="shared" si="1088"/>
        <v>IGF</v>
      </c>
      <c r="I1098" t="str">
        <f t="shared" si="1088"/>
        <v>Índice de Gestión Financiera</v>
      </c>
      <c r="J1098" t="str">
        <f t="shared" si="1088"/>
        <v>05-07</v>
      </c>
      <c r="K1098" t="str">
        <f t="shared" si="1088"/>
        <v>Financiamiento por endeudamiento municipal</v>
      </c>
      <c r="L1098" s="150">
        <f>+VLOOKUP($E1098,IGF_2018!$B$8:$Z$347,21,0)</f>
        <v>1</v>
      </c>
      <c r="M1098" s="142" t="str">
        <f>+VLOOKUP($E1098,IGF_2018!$B$8:$Z$347,22,0)</f>
        <v>Alto</v>
      </c>
    </row>
    <row r="1099" spans="1:13" x14ac:dyDescent="0.3">
      <c r="A1099" s="139">
        <f t="shared" si="1057"/>
        <v>29</v>
      </c>
      <c r="B1099" s="148">
        <f t="shared" si="1059"/>
        <v>29</v>
      </c>
      <c r="D1099" s="149" t="str">
        <f>+VLOOKUP($A1099,mUNICIPIOS!$B$4:$F$343,2,0)</f>
        <v>Sacatepéquez</v>
      </c>
      <c r="E1099" s="149">
        <f>+VLOOKUP($A1099,mUNICIPIOS!$B$4:$F$343,3,0)</f>
        <v>304</v>
      </c>
      <c r="F1099" s="149" t="str">
        <f>+VLOOKUP($A1099,mUNICIPIOS!$B$4:$F$343,4,0)</f>
        <v>Sumpango</v>
      </c>
      <c r="G1099" s="139" t="str">
        <f t="shared" ref="G1099:K1099" si="1089">+G1061</f>
        <v>05</v>
      </c>
      <c r="H1099" t="str">
        <f t="shared" si="1089"/>
        <v>IGF</v>
      </c>
      <c r="I1099" t="str">
        <f t="shared" si="1089"/>
        <v>Índice de Gestión Financiera</v>
      </c>
      <c r="J1099" t="str">
        <f t="shared" si="1089"/>
        <v>INDICE</v>
      </c>
      <c r="K1099">
        <f t="shared" si="1089"/>
        <v>0</v>
      </c>
      <c r="L1099" s="150">
        <f>+VLOOKUP($E1099,IGF_2018!$B$8:$Z$347,24,0)</f>
        <v>0.33838610930550955</v>
      </c>
      <c r="M1099" s="142" t="str">
        <f>+VLOOKUP($E1099,IGF_2018!$B$8:$Z$347,25,0)</f>
        <v>Medio bajo</v>
      </c>
    </row>
    <row r="1100" spans="1:13" x14ac:dyDescent="0.3">
      <c r="A1100" s="139">
        <f t="shared" si="1057"/>
        <v>29</v>
      </c>
      <c r="B1100" s="148">
        <f t="shared" si="1059"/>
        <v>30</v>
      </c>
      <c r="D1100" s="149" t="str">
        <f>+VLOOKUP($A1100,mUNICIPIOS!$B$4:$F$343,2,0)</f>
        <v>Sacatepéquez</v>
      </c>
      <c r="E1100" s="149">
        <f>+VLOOKUP($A1100,mUNICIPIOS!$B$4:$F$343,3,0)</f>
        <v>304</v>
      </c>
      <c r="F1100" s="149" t="str">
        <f>+VLOOKUP($A1100,mUNICIPIOS!$B$4:$F$343,4,0)</f>
        <v>Sumpango</v>
      </c>
      <c r="G1100" s="139" t="str">
        <f t="shared" ref="G1100:K1100" si="1090">+G1062</f>
        <v>06</v>
      </c>
      <c r="H1100" t="str">
        <f t="shared" si="1090"/>
        <v>IGE</v>
      </c>
      <c r="I1100" t="str">
        <f t="shared" si="1090"/>
        <v>Índice de Gestión Estratégica</v>
      </c>
      <c r="J1100" t="str">
        <f t="shared" si="1090"/>
        <v>06-01</v>
      </c>
      <c r="K1100" t="str">
        <f t="shared" si="1090"/>
        <v>Ejecución del Plan Operativo Anual  (POA)</v>
      </c>
      <c r="L1100" s="150">
        <f>+VLOOKUP($E1100,IGE_2018!$B$8:$Z$347,3,0)</f>
        <v>0</v>
      </c>
      <c r="M1100" s="142" t="str">
        <f>+VLOOKUP($E1100,IGE_2018!$B$8:$Z$347,4,0)</f>
        <v>Bajo</v>
      </c>
    </row>
    <row r="1101" spans="1:13" x14ac:dyDescent="0.3">
      <c r="A1101" s="139">
        <f t="shared" si="1057"/>
        <v>29</v>
      </c>
      <c r="B1101" s="148">
        <f t="shared" si="1059"/>
        <v>31</v>
      </c>
      <c r="D1101" s="149" t="str">
        <f>+VLOOKUP($A1101,mUNICIPIOS!$B$4:$F$343,2,0)</f>
        <v>Sacatepéquez</v>
      </c>
      <c r="E1101" s="149">
        <f>+VLOOKUP($A1101,mUNICIPIOS!$B$4:$F$343,3,0)</f>
        <v>304</v>
      </c>
      <c r="F1101" s="149" t="str">
        <f>+VLOOKUP($A1101,mUNICIPIOS!$B$4:$F$343,4,0)</f>
        <v>Sumpango</v>
      </c>
      <c r="G1101" s="139" t="str">
        <f t="shared" ref="G1101:K1101" si="1091">+G1063</f>
        <v>06</v>
      </c>
      <c r="H1101" t="str">
        <f t="shared" si="1091"/>
        <v>IGE</v>
      </c>
      <c r="I1101" t="str">
        <f t="shared" si="1091"/>
        <v>Índice de Gestión Estratégica</v>
      </c>
      <c r="J1101" t="str">
        <f t="shared" si="1091"/>
        <v>06-02</v>
      </c>
      <c r="K1101" t="str">
        <f t="shared" si="1091"/>
        <v>Relación Plan de Desarrollo Municipal y Ordenamiento Territorial (PDM-OT) - Plan Estratégico Institucional (PEI) - Plan Operativo Multianual (POM) - Plan Operativo Anual (POA)</v>
      </c>
      <c r="L1101" s="150">
        <f>+VLOOKUP($E1101,IGE_2018!$B$8:$Z$347,6,0)</f>
        <v>6.6666666666666666E-2</v>
      </c>
      <c r="M1101" s="142" t="str">
        <f>+VLOOKUP($E1101,IGE_2018!$B$8:$Z$347,7,0)</f>
        <v>Bajo</v>
      </c>
    </row>
    <row r="1102" spans="1:13" x14ac:dyDescent="0.3">
      <c r="A1102" s="139">
        <f t="shared" si="1057"/>
        <v>29</v>
      </c>
      <c r="B1102" s="148">
        <f t="shared" si="1059"/>
        <v>32</v>
      </c>
      <c r="D1102" s="149" t="str">
        <f>+VLOOKUP($A1102,mUNICIPIOS!$B$4:$F$343,2,0)</f>
        <v>Sacatepéquez</v>
      </c>
      <c r="E1102" s="149">
        <f>+VLOOKUP($A1102,mUNICIPIOS!$B$4:$F$343,3,0)</f>
        <v>304</v>
      </c>
      <c r="F1102" s="149" t="str">
        <f>+VLOOKUP($A1102,mUNICIPIOS!$B$4:$F$343,4,0)</f>
        <v>Sumpango</v>
      </c>
      <c r="G1102" s="139" t="str">
        <f t="shared" ref="G1102:K1102" si="1092">+G1064</f>
        <v>06</v>
      </c>
      <c r="H1102" t="str">
        <f t="shared" si="1092"/>
        <v>IGE</v>
      </c>
      <c r="I1102" t="str">
        <f t="shared" si="1092"/>
        <v>Índice de Gestión Estratégica</v>
      </c>
      <c r="J1102" t="str">
        <f t="shared" si="1092"/>
        <v>06-03</v>
      </c>
      <c r="K1102" t="str">
        <f t="shared" si="1092"/>
        <v>Presupuesto de egresos relacionado a competencias municipales que responden a prioridades nacionales de desarrollo.</v>
      </c>
      <c r="L1102" s="150">
        <f>+VLOOKUP($E1102,IGE_2018!$B$8:$Z$347,9,0)</f>
        <v>0.30730985492836926</v>
      </c>
      <c r="M1102" s="142" t="str">
        <f>+VLOOKUP($E1102,IGE_2018!$B$8:$Z$347,10,0)</f>
        <v>Medio bajo</v>
      </c>
    </row>
    <row r="1103" spans="1:13" x14ac:dyDescent="0.3">
      <c r="A1103" s="139">
        <f t="shared" si="1057"/>
        <v>29</v>
      </c>
      <c r="B1103" s="148">
        <f t="shared" si="1059"/>
        <v>33</v>
      </c>
      <c r="D1103" s="149" t="str">
        <f>+VLOOKUP($A1103,mUNICIPIOS!$B$4:$F$343,2,0)</f>
        <v>Sacatepéquez</v>
      </c>
      <c r="E1103" s="149">
        <f>+VLOOKUP($A1103,mUNICIPIOS!$B$4:$F$343,3,0)</f>
        <v>304</v>
      </c>
      <c r="F1103" s="149" t="str">
        <f>+VLOOKUP($A1103,mUNICIPIOS!$B$4:$F$343,4,0)</f>
        <v>Sumpango</v>
      </c>
      <c r="G1103" s="139" t="str">
        <f t="shared" ref="G1103:K1103" si="1093">+G1065</f>
        <v>06</v>
      </c>
      <c r="H1103" t="str">
        <f t="shared" si="1093"/>
        <v>IGE</v>
      </c>
      <c r="I1103" t="str">
        <f t="shared" si="1093"/>
        <v>Índice de Gestión Estratégica</v>
      </c>
      <c r="J1103" t="str">
        <f t="shared" si="1093"/>
        <v>06-04</v>
      </c>
      <c r="K1103" t="str">
        <f t="shared" si="1093"/>
        <v>Institucionalización de la gestión ordenada del territorio</v>
      </c>
      <c r="L1103" s="150">
        <f>+VLOOKUP($E1103,IGE_2018!$B$8:$Z$347,12,0)</f>
        <v>0.1</v>
      </c>
      <c r="M1103" s="142" t="str">
        <f>+VLOOKUP($E1103,IGE_2018!$B$8:$Z$347,13,0)</f>
        <v>Bajo</v>
      </c>
    </row>
    <row r="1104" spans="1:13" x14ac:dyDescent="0.3">
      <c r="A1104" s="139">
        <f t="shared" si="1057"/>
        <v>29</v>
      </c>
      <c r="B1104" s="148">
        <f t="shared" si="1059"/>
        <v>34</v>
      </c>
      <c r="D1104" s="149" t="str">
        <f>+VLOOKUP($A1104,mUNICIPIOS!$B$4:$F$343,2,0)</f>
        <v>Sacatepéquez</v>
      </c>
      <c r="E1104" s="149">
        <f>+VLOOKUP($A1104,mUNICIPIOS!$B$4:$F$343,3,0)</f>
        <v>304</v>
      </c>
      <c r="F1104" s="149" t="str">
        <f>+VLOOKUP($A1104,mUNICIPIOS!$B$4:$F$343,4,0)</f>
        <v>Sumpango</v>
      </c>
      <c r="G1104" s="139" t="str">
        <f t="shared" ref="G1104:K1104" si="1094">+G1066</f>
        <v>06</v>
      </c>
      <c r="H1104" t="str">
        <f t="shared" si="1094"/>
        <v>IGE</v>
      </c>
      <c r="I1104" t="str">
        <f t="shared" si="1094"/>
        <v>Índice de Gestión Estratégica</v>
      </c>
      <c r="J1104" t="str">
        <f t="shared" si="1094"/>
        <v>06-05</v>
      </c>
      <c r="K1104" t="str">
        <f t="shared" si="1094"/>
        <v>Acciones para la gestión ordenada del territorio</v>
      </c>
      <c r="L1104" s="150">
        <f>+VLOOKUP($E1104,IGE_2018!$B$8:$Z$347,15,0)</f>
        <v>0</v>
      </c>
      <c r="M1104" s="142" t="str">
        <f>+VLOOKUP($E1104,IGE_2018!$B$8:$Z$347,16,0)</f>
        <v>Bajo</v>
      </c>
    </row>
    <row r="1105" spans="1:13" x14ac:dyDescent="0.3">
      <c r="A1105" s="139">
        <f t="shared" si="1057"/>
        <v>29</v>
      </c>
      <c r="B1105" s="148">
        <f t="shared" si="1059"/>
        <v>35</v>
      </c>
      <c r="D1105" s="149" t="str">
        <f>+VLOOKUP($A1105,mUNICIPIOS!$B$4:$F$343,2,0)</f>
        <v>Sacatepéquez</v>
      </c>
      <c r="E1105" s="149">
        <f>+VLOOKUP($A1105,mUNICIPIOS!$B$4:$F$343,3,0)</f>
        <v>304</v>
      </c>
      <c r="F1105" s="149" t="str">
        <f>+VLOOKUP($A1105,mUNICIPIOS!$B$4:$F$343,4,0)</f>
        <v>Sumpango</v>
      </c>
      <c r="G1105" s="139" t="str">
        <f t="shared" ref="G1105:K1105" si="1095">+G1067</f>
        <v>06</v>
      </c>
      <c r="H1105" t="str">
        <f t="shared" si="1095"/>
        <v>IGE</v>
      </c>
      <c r="I1105" t="str">
        <f t="shared" si="1095"/>
        <v>Índice de Gestión Estratégica</v>
      </c>
      <c r="J1105" t="str">
        <f t="shared" si="1095"/>
        <v>06-06</v>
      </c>
      <c r="K1105" t="str">
        <f t="shared" si="1095"/>
        <v>Gestión de riesgo en la formulación de proyectos derivados de la planificación operativa anual</v>
      </c>
      <c r="L1105" s="150">
        <f>+VLOOKUP($E1105,IGE_2018!$B$8:$Z$347,18,0)</f>
        <v>0</v>
      </c>
      <c r="M1105" s="142" t="str">
        <f>+VLOOKUP($E1105,IGE_2018!$B$8:$Z$347,19,0)</f>
        <v>Bajo</v>
      </c>
    </row>
    <row r="1106" spans="1:13" x14ac:dyDescent="0.3">
      <c r="A1106" s="139">
        <f t="shared" si="1057"/>
        <v>29</v>
      </c>
      <c r="B1106" s="148">
        <f t="shared" si="1059"/>
        <v>36</v>
      </c>
      <c r="D1106" s="149" t="str">
        <f>+VLOOKUP($A1106,mUNICIPIOS!$B$4:$F$343,2,0)</f>
        <v>Sacatepéquez</v>
      </c>
      <c r="E1106" s="149">
        <f>+VLOOKUP($A1106,mUNICIPIOS!$B$4:$F$343,3,0)</f>
        <v>304</v>
      </c>
      <c r="F1106" s="149" t="str">
        <f>+VLOOKUP($A1106,mUNICIPIOS!$B$4:$F$343,4,0)</f>
        <v>Sumpango</v>
      </c>
      <c r="G1106" s="139" t="str">
        <f t="shared" ref="G1106:K1106" si="1096">+G1068</f>
        <v>06</v>
      </c>
      <c r="H1106" t="str">
        <f t="shared" si="1096"/>
        <v>IGE</v>
      </c>
      <c r="I1106" t="str">
        <f t="shared" si="1096"/>
        <v>Índice de Gestión Estratégica</v>
      </c>
      <c r="J1106" t="str">
        <f t="shared" si="1096"/>
        <v>06-07</v>
      </c>
      <c r="K1106" t="str">
        <f t="shared" si="1096"/>
        <v>Ingresos por servicios ambientales en relación a los ingresos propios sin regalías</v>
      </c>
      <c r="L1106" s="150">
        <f>+VLOOKUP($E1106,IGE_2018!$B$8:$Z$347,21,0)</f>
        <v>3.865314260988182E-2</v>
      </c>
      <c r="M1106" s="142" t="str">
        <f>+VLOOKUP($E1106,IGE_2018!$B$8:$Z$347,22,0)</f>
        <v>Bajo</v>
      </c>
    </row>
    <row r="1107" spans="1:13" x14ac:dyDescent="0.3">
      <c r="A1107" s="139">
        <f t="shared" si="1057"/>
        <v>29</v>
      </c>
      <c r="B1107" s="148">
        <f t="shared" si="1059"/>
        <v>37</v>
      </c>
      <c r="D1107" s="149" t="str">
        <f>+VLOOKUP($A1107,mUNICIPIOS!$B$4:$F$343,2,0)</f>
        <v>Sacatepéquez</v>
      </c>
      <c r="E1107" s="149">
        <f>+VLOOKUP($A1107,mUNICIPIOS!$B$4:$F$343,3,0)</f>
        <v>304</v>
      </c>
      <c r="F1107" s="149" t="str">
        <f>+VLOOKUP($A1107,mUNICIPIOS!$B$4:$F$343,4,0)</f>
        <v>Sumpango</v>
      </c>
      <c r="G1107" s="139" t="str">
        <f t="shared" ref="G1107:K1107" si="1097">+G1069</f>
        <v>06</v>
      </c>
      <c r="H1107" t="str">
        <f t="shared" si="1097"/>
        <v>IGE</v>
      </c>
      <c r="I1107" t="str">
        <f t="shared" si="1097"/>
        <v>Índice de Gestión Estratégica</v>
      </c>
      <c r="J1107" t="str">
        <f t="shared" si="1097"/>
        <v>INDICE</v>
      </c>
      <c r="K1107">
        <f t="shared" si="1097"/>
        <v>0</v>
      </c>
      <c r="L1107" s="150">
        <f>+VLOOKUP($E1107,IGE_2018!$B$8:$Z$347,24,0)</f>
        <v>0.10069277799308049</v>
      </c>
      <c r="M1107" s="142" t="str">
        <f>+VLOOKUP($E1107,IGE_2018!$B$8:$Z$347,25,0)</f>
        <v>Bajo</v>
      </c>
    </row>
    <row r="1108" spans="1:13" x14ac:dyDescent="0.3">
      <c r="A1108" s="139">
        <f t="shared" si="1057"/>
        <v>29</v>
      </c>
      <c r="B1108" s="148">
        <f t="shared" si="1059"/>
        <v>38</v>
      </c>
      <c r="D1108" s="149" t="str">
        <f>+VLOOKUP($A1108,mUNICIPIOS!$B$4:$F$343,2,0)</f>
        <v>Sacatepéquez</v>
      </c>
      <c r="E1108" s="149">
        <f>+VLOOKUP($A1108,mUNICIPIOS!$B$4:$F$343,3,0)</f>
        <v>304</v>
      </c>
      <c r="F1108" s="149" t="str">
        <f>+VLOOKUP($A1108,mUNICIPIOS!$B$4:$F$343,4,0)</f>
        <v>Sumpango</v>
      </c>
      <c r="G1108" s="139" t="str">
        <f t="shared" ref="G1108:K1108" si="1098">+G1070</f>
        <v>RANKING</v>
      </c>
      <c r="H1108" t="str">
        <f t="shared" si="1098"/>
        <v>RGM</v>
      </c>
      <c r="I1108" t="str">
        <f t="shared" si="1098"/>
        <v>Ranking de la Gestión Municipal 2018</v>
      </c>
      <c r="J1108" t="str">
        <f t="shared" si="1098"/>
        <v>RANKING</v>
      </c>
      <c r="K1108">
        <f t="shared" si="1098"/>
        <v>0</v>
      </c>
      <c r="L1108" s="151">
        <f>+VLOOKUP($E1108,Resultados_generales!$C$8:$AE$347,27,0)</f>
        <v>0.24502895134065167</v>
      </c>
      <c r="M1108" t="str">
        <f>+VLOOKUP($E1108,Resultados_generales!$C$8:$AE$347,28,0)</f>
        <v>Medio bajo</v>
      </c>
    </row>
    <row r="1109" spans="1:13" x14ac:dyDescent="0.3">
      <c r="A1109" s="139">
        <f t="shared" si="1057"/>
        <v>30</v>
      </c>
      <c r="B1109" s="148">
        <f t="shared" si="1059"/>
        <v>1</v>
      </c>
      <c r="D1109" s="149" t="str">
        <f>+VLOOKUP($A1109,mUNICIPIOS!$B$4:$F$343,2,0)</f>
        <v>Sacatepéquez</v>
      </c>
      <c r="E1109" s="149">
        <f>+VLOOKUP($A1109,mUNICIPIOS!$B$4:$F$343,3,0)</f>
        <v>305</v>
      </c>
      <c r="F1109" s="149" t="str">
        <f>+VLOOKUP($A1109,mUNICIPIOS!$B$4:$F$343,4,0)</f>
        <v>Santo Domingo Xenacoj</v>
      </c>
      <c r="G1109" s="139" t="str">
        <f t="shared" ref="G1109:K1109" si="1099">+G1071</f>
        <v>01</v>
      </c>
      <c r="H1109" t="str">
        <f t="shared" si="1099"/>
        <v>IPC</v>
      </c>
      <c r="I1109" t="str">
        <f t="shared" si="1099"/>
        <v>Índice de Participación Ciudadana</v>
      </c>
      <c r="J1109" t="str">
        <f t="shared" si="1099"/>
        <v>01-01</v>
      </c>
      <c r="K1109" t="str">
        <f t="shared" si="1099"/>
        <v>Número de reuniones del COMUDE en el año de la medición.</v>
      </c>
      <c r="L1109" s="150">
        <f>+VLOOKUP($E1109,IPC_2018!$B$8:$T$347,3,0)</f>
        <v>0.91666666666666663</v>
      </c>
      <c r="M1109" s="142" t="str">
        <f>+VLOOKUP($E1109,IPC_2018!$B$8:$T$347,4,0)</f>
        <v>Alto</v>
      </c>
    </row>
    <row r="1110" spans="1:13" x14ac:dyDescent="0.3">
      <c r="A1110" s="139">
        <f t="shared" si="1057"/>
        <v>30</v>
      </c>
      <c r="B1110" s="148">
        <f t="shared" si="1059"/>
        <v>2</v>
      </c>
      <c r="D1110" s="149" t="str">
        <f>+VLOOKUP($A1110,mUNICIPIOS!$B$4:$F$343,2,0)</f>
        <v>Sacatepéquez</v>
      </c>
      <c r="E1110" s="149">
        <f>+VLOOKUP($A1110,mUNICIPIOS!$B$4:$F$343,3,0)</f>
        <v>305</v>
      </c>
      <c r="F1110" s="149" t="str">
        <f>+VLOOKUP($A1110,mUNICIPIOS!$B$4:$F$343,4,0)</f>
        <v>Santo Domingo Xenacoj</v>
      </c>
      <c r="G1110" s="139" t="str">
        <f t="shared" ref="G1110:K1110" si="1100">+G1072</f>
        <v>01</v>
      </c>
      <c r="H1110" t="str">
        <f t="shared" si="1100"/>
        <v>IPC</v>
      </c>
      <c r="I1110" t="str">
        <f t="shared" si="1100"/>
        <v>Índice de Participación Ciudadana</v>
      </c>
      <c r="J1110" t="str">
        <f t="shared" si="1100"/>
        <v>01-02</v>
      </c>
      <c r="K1110" t="str">
        <f t="shared" si="1100"/>
        <v>Participación de Alcaldes, Concejales y Síndicos determinados o designados en el COMUDE</v>
      </c>
      <c r="L1110" s="150">
        <f>+VLOOKUP($E1110,IPC_2018!$B$8:$T$347,6,0)</f>
        <v>0.61363636363636365</v>
      </c>
      <c r="M1110" s="142" t="str">
        <f>+VLOOKUP($E1110,IPC_2018!$B$8:$T$347,7,0)</f>
        <v>Medio alto</v>
      </c>
    </row>
    <row r="1111" spans="1:13" x14ac:dyDescent="0.3">
      <c r="A1111" s="139">
        <f t="shared" si="1057"/>
        <v>30</v>
      </c>
      <c r="B1111" s="148">
        <f t="shared" si="1059"/>
        <v>3</v>
      </c>
      <c r="D1111" s="149" t="str">
        <f>+VLOOKUP($A1111,mUNICIPIOS!$B$4:$F$343,2,0)</f>
        <v>Sacatepéquez</v>
      </c>
      <c r="E1111" s="149">
        <f>+VLOOKUP($A1111,mUNICIPIOS!$B$4:$F$343,3,0)</f>
        <v>305</v>
      </c>
      <c r="F1111" s="149" t="str">
        <f>+VLOOKUP($A1111,mUNICIPIOS!$B$4:$F$343,4,0)</f>
        <v>Santo Domingo Xenacoj</v>
      </c>
      <c r="G1111" s="139" t="str">
        <f t="shared" ref="G1111:K1111" si="1101">+G1073</f>
        <v>01</v>
      </c>
      <c r="H1111" t="str">
        <f t="shared" si="1101"/>
        <v>IPC</v>
      </c>
      <c r="I1111" t="str">
        <f t="shared" si="1101"/>
        <v>Índice de Participación Ciudadana</v>
      </c>
      <c r="J1111" t="str">
        <f t="shared" si="1101"/>
        <v>01-03</v>
      </c>
      <c r="K1111" t="str">
        <f t="shared" si="1101"/>
        <v>Participación  de organizaciones de jóvenes, mujeres, pueblos mayas, xincas, garífunas, y otras organizaciones en el Comude</v>
      </c>
      <c r="L1111" s="150">
        <f>+VLOOKUP($E1111,IPC_2018!$B$8:$T$347,9,0)</f>
        <v>0.29887920298879206</v>
      </c>
      <c r="M1111" s="142" t="str">
        <f>+VLOOKUP($E1111,IPC_2018!$B$8:$T$347,10,0)</f>
        <v>Medio bajo</v>
      </c>
    </row>
    <row r="1112" spans="1:13" x14ac:dyDescent="0.3">
      <c r="A1112" s="139">
        <f t="shared" si="1057"/>
        <v>30</v>
      </c>
      <c r="B1112" s="148">
        <f t="shared" si="1059"/>
        <v>4</v>
      </c>
      <c r="D1112" s="149" t="str">
        <f>+VLOOKUP($A1112,mUNICIPIOS!$B$4:$F$343,2,0)</f>
        <v>Sacatepéquez</v>
      </c>
      <c r="E1112" s="149">
        <f>+VLOOKUP($A1112,mUNICIPIOS!$B$4:$F$343,3,0)</f>
        <v>305</v>
      </c>
      <c r="F1112" s="149" t="str">
        <f>+VLOOKUP($A1112,mUNICIPIOS!$B$4:$F$343,4,0)</f>
        <v>Santo Domingo Xenacoj</v>
      </c>
      <c r="G1112" s="139" t="str">
        <f t="shared" ref="G1112:K1112" si="1102">+G1074</f>
        <v>01</v>
      </c>
      <c r="H1112" t="str">
        <f t="shared" si="1102"/>
        <v>IPC</v>
      </c>
      <c r="I1112" t="str">
        <f t="shared" si="1102"/>
        <v>Índice de Participación Ciudadana</v>
      </c>
      <c r="J1112" t="str">
        <f t="shared" si="1102"/>
        <v>01-04</v>
      </c>
      <c r="K1112" t="str">
        <f t="shared" si="1102"/>
        <v>Representatividad territorial del Comude.</v>
      </c>
      <c r="L1112" s="150">
        <f>+VLOOKUP($E1112,IPC_2018!$B$8:$T$347,12,0)</f>
        <v>0.58181818181818179</v>
      </c>
      <c r="M1112" s="142" t="str">
        <f>+VLOOKUP($E1112,IPC_2018!$B$8:$T$347,13,0)</f>
        <v>Medio</v>
      </c>
    </row>
    <row r="1113" spans="1:13" x14ac:dyDescent="0.3">
      <c r="A1113" s="139">
        <f t="shared" si="1057"/>
        <v>30</v>
      </c>
      <c r="B1113" s="148">
        <f t="shared" si="1059"/>
        <v>5</v>
      </c>
      <c r="D1113" s="149" t="str">
        <f>+VLOOKUP($A1113,mUNICIPIOS!$B$4:$F$343,2,0)</f>
        <v>Sacatepéquez</v>
      </c>
      <c r="E1113" s="149">
        <f>+VLOOKUP($A1113,mUNICIPIOS!$B$4:$F$343,3,0)</f>
        <v>305</v>
      </c>
      <c r="F1113" s="149" t="str">
        <f>+VLOOKUP($A1113,mUNICIPIOS!$B$4:$F$343,4,0)</f>
        <v>Santo Domingo Xenacoj</v>
      </c>
      <c r="G1113" s="139" t="str">
        <f t="shared" ref="G1113:K1113" si="1103">+G1075</f>
        <v>01</v>
      </c>
      <c r="H1113" t="str">
        <f t="shared" si="1103"/>
        <v>IPC</v>
      </c>
      <c r="I1113" t="str">
        <f t="shared" si="1103"/>
        <v>Índice de Participación Ciudadana</v>
      </c>
      <c r="J1113" t="str">
        <f t="shared" si="1103"/>
        <v>01-05</v>
      </c>
      <c r="K1113" t="str">
        <f t="shared" si="1103"/>
        <v>Funcionamiento del Comude</v>
      </c>
      <c r="L1113" s="150">
        <f>+VLOOKUP($E1113,IPC_2018!$B$8:$T$347,15,0)</f>
        <v>0.33000722787118786</v>
      </c>
      <c r="M1113" s="142" t="str">
        <f>+VLOOKUP($E1113,IPC_2018!$B$8:$T$347,16,0)</f>
        <v>Medio bajo</v>
      </c>
    </row>
    <row r="1114" spans="1:13" x14ac:dyDescent="0.3">
      <c r="A1114" s="139">
        <f t="shared" si="1057"/>
        <v>30</v>
      </c>
      <c r="B1114" s="148">
        <f t="shared" si="1059"/>
        <v>6</v>
      </c>
      <c r="D1114" s="149" t="str">
        <f>+VLOOKUP($A1114,mUNICIPIOS!$B$4:$F$343,2,0)</f>
        <v>Sacatepéquez</v>
      </c>
      <c r="E1114" s="149">
        <f>+VLOOKUP($A1114,mUNICIPIOS!$B$4:$F$343,3,0)</f>
        <v>305</v>
      </c>
      <c r="F1114" s="149" t="str">
        <f>+VLOOKUP($A1114,mUNICIPIOS!$B$4:$F$343,4,0)</f>
        <v>Santo Domingo Xenacoj</v>
      </c>
      <c r="G1114" s="139" t="str">
        <f t="shared" ref="G1114:K1114" si="1104">+G1076</f>
        <v>01</v>
      </c>
      <c r="H1114" t="str">
        <f t="shared" si="1104"/>
        <v>IPC</v>
      </c>
      <c r="I1114" t="str">
        <f t="shared" si="1104"/>
        <v>Índice de Participación Ciudadana</v>
      </c>
      <c r="J1114" t="str">
        <f t="shared" si="1104"/>
        <v>INDICE</v>
      </c>
      <c r="K1114">
        <f t="shared" si="1104"/>
        <v>0</v>
      </c>
      <c r="L1114" s="150">
        <f>+VLOOKUP($E1114,IPC_2018!$B$8:$T$347,18,0)</f>
        <v>0.64789357068960307</v>
      </c>
      <c r="M1114" s="142" t="str">
        <f>+VLOOKUP($E1114,IPC_2018!$B$8:$T$347,19,0)</f>
        <v>Medio alto</v>
      </c>
    </row>
    <row r="1115" spans="1:13" x14ac:dyDescent="0.3">
      <c r="A1115" s="139">
        <f t="shared" si="1057"/>
        <v>30</v>
      </c>
      <c r="B1115" s="148">
        <f t="shared" si="1059"/>
        <v>7</v>
      </c>
      <c r="D1115" s="149" t="str">
        <f>+VLOOKUP($A1115,mUNICIPIOS!$B$4:$F$343,2,0)</f>
        <v>Sacatepéquez</v>
      </c>
      <c r="E1115" s="149">
        <f>+VLOOKUP($A1115,mUNICIPIOS!$B$4:$F$343,3,0)</f>
        <v>305</v>
      </c>
      <c r="F1115" s="149" t="str">
        <f>+VLOOKUP($A1115,mUNICIPIOS!$B$4:$F$343,4,0)</f>
        <v>Santo Domingo Xenacoj</v>
      </c>
      <c r="G1115" s="139" t="str">
        <f t="shared" ref="G1115:K1115" si="1105">+G1077</f>
        <v>02</v>
      </c>
      <c r="H1115" t="str">
        <f t="shared" si="1105"/>
        <v>IIC</v>
      </c>
      <c r="I1115" t="str">
        <f t="shared" si="1105"/>
        <v>Índice de Información a la Ciudadanía</v>
      </c>
      <c r="J1115" t="str">
        <f t="shared" si="1105"/>
        <v>02-01</v>
      </c>
      <c r="K1115" t="str">
        <f t="shared" si="1105"/>
        <v>Rendición de cuentas cuatrimestral y anual al Comude enfocadas en resultados.</v>
      </c>
      <c r="L1115" s="150">
        <f>+VLOOKUP($E1115,IIC_2018!$B$8:$Q$347,3,0)</f>
        <v>0.66666666666666674</v>
      </c>
      <c r="M1115" s="142" t="str">
        <f>+VLOOKUP($E1115,IIC_2018!$B$8:$Q$347,4,0)</f>
        <v>Medio alto</v>
      </c>
    </row>
    <row r="1116" spans="1:13" x14ac:dyDescent="0.3">
      <c r="A1116" s="139">
        <f t="shared" si="1057"/>
        <v>30</v>
      </c>
      <c r="B1116" s="148">
        <f t="shared" si="1059"/>
        <v>8</v>
      </c>
      <c r="D1116" s="149" t="str">
        <f>+VLOOKUP($A1116,mUNICIPIOS!$B$4:$F$343,2,0)</f>
        <v>Sacatepéquez</v>
      </c>
      <c r="E1116" s="149">
        <f>+VLOOKUP($A1116,mUNICIPIOS!$B$4:$F$343,3,0)</f>
        <v>305</v>
      </c>
      <c r="F1116" s="149" t="str">
        <f>+VLOOKUP($A1116,mUNICIPIOS!$B$4:$F$343,4,0)</f>
        <v>Santo Domingo Xenacoj</v>
      </c>
      <c r="G1116" s="139" t="str">
        <f t="shared" ref="G1116:K1116" si="1106">+G1078</f>
        <v>02</v>
      </c>
      <c r="H1116" t="str">
        <f t="shared" si="1106"/>
        <v>IIC</v>
      </c>
      <c r="I1116" t="str">
        <f t="shared" si="1106"/>
        <v>Índice de Información a la Ciudadanía</v>
      </c>
      <c r="J1116" t="str">
        <f t="shared" si="1106"/>
        <v>02-02</v>
      </c>
      <c r="K1116" t="str">
        <f t="shared" si="1106"/>
        <v>Información presupuestaria y otra información brindada a la ciudadanía disponible en medios locales de comunicación.</v>
      </c>
      <c r="L1116" s="150">
        <f>+VLOOKUP($E1116,IIC_2018!$B$8:$Q$347,6,0)</f>
        <v>0</v>
      </c>
      <c r="M1116" s="142" t="str">
        <f>+VLOOKUP($E1116,IIC_2018!$B$8:$Q$347,7,0)</f>
        <v>Bajo</v>
      </c>
    </row>
    <row r="1117" spans="1:13" x14ac:dyDescent="0.3">
      <c r="A1117" s="139">
        <f t="shared" si="1057"/>
        <v>30</v>
      </c>
      <c r="B1117" s="148">
        <f t="shared" si="1059"/>
        <v>9</v>
      </c>
      <c r="D1117" s="149" t="str">
        <f>+VLOOKUP($A1117,mUNICIPIOS!$B$4:$F$343,2,0)</f>
        <v>Sacatepéquez</v>
      </c>
      <c r="E1117" s="149">
        <f>+VLOOKUP($A1117,mUNICIPIOS!$B$4:$F$343,3,0)</f>
        <v>305</v>
      </c>
      <c r="F1117" s="149" t="str">
        <f>+VLOOKUP($A1117,mUNICIPIOS!$B$4:$F$343,4,0)</f>
        <v>Santo Domingo Xenacoj</v>
      </c>
      <c r="G1117" s="139" t="str">
        <f t="shared" ref="G1117:K1117" si="1107">+G1079</f>
        <v>02</v>
      </c>
      <c r="H1117" t="str">
        <f t="shared" si="1107"/>
        <v>IIC</v>
      </c>
      <c r="I1117" t="str">
        <f t="shared" si="1107"/>
        <v>Índice de Información a la Ciudadanía</v>
      </c>
      <c r="J1117" t="str">
        <f t="shared" si="1107"/>
        <v>02-03</v>
      </c>
      <c r="K1117" t="str">
        <f t="shared" si="1107"/>
        <v>Información pública de oficio actualizada y disponible de acuerdo a la LAIP y uso de internet.</v>
      </c>
      <c r="L1117" s="150">
        <f>+VLOOKUP($E1117,IIC_2018!$B$8:$Q$347,9,0)</f>
        <v>0.3</v>
      </c>
      <c r="M1117" s="142" t="str">
        <f>+VLOOKUP($E1117,IIC_2018!$B$8:$Q$347,10,0)</f>
        <v>Medio bajo</v>
      </c>
    </row>
    <row r="1118" spans="1:13" x14ac:dyDescent="0.3">
      <c r="A1118" s="139">
        <f t="shared" si="1057"/>
        <v>30</v>
      </c>
      <c r="B1118" s="148">
        <f t="shared" si="1059"/>
        <v>10</v>
      </c>
      <c r="D1118" s="149" t="str">
        <f>+VLOOKUP($A1118,mUNICIPIOS!$B$4:$F$343,2,0)</f>
        <v>Sacatepéquez</v>
      </c>
      <c r="E1118" s="149">
        <f>+VLOOKUP($A1118,mUNICIPIOS!$B$4:$F$343,3,0)</f>
        <v>305</v>
      </c>
      <c r="F1118" s="149" t="str">
        <f>+VLOOKUP($A1118,mUNICIPIOS!$B$4:$F$343,4,0)</f>
        <v>Santo Domingo Xenacoj</v>
      </c>
      <c r="G1118" s="139" t="str">
        <f t="shared" ref="G1118:K1118" si="1108">+G1080</f>
        <v>02</v>
      </c>
      <c r="H1118" t="str">
        <f t="shared" si="1108"/>
        <v>IIC</v>
      </c>
      <c r="I1118" t="str">
        <f t="shared" si="1108"/>
        <v>Índice de Información a la Ciudadanía</v>
      </c>
      <c r="J1118" t="str">
        <f t="shared" si="1108"/>
        <v>02-04</v>
      </c>
      <c r="K1118" t="str">
        <f t="shared" si="1108"/>
        <v>Relación del monto contratado por medio de Guate compras con el total del presupuesto de egresos vigente.</v>
      </c>
      <c r="L1118" s="150">
        <f>+VLOOKUP($E1118,IIC_2018!$B$8:$Q$347,12,0)</f>
        <v>0</v>
      </c>
      <c r="M1118" s="142" t="str">
        <f>+VLOOKUP($E1118,IIC_2018!$B$8:$Q$347,13,0)</f>
        <v>Bajo</v>
      </c>
    </row>
    <row r="1119" spans="1:13" x14ac:dyDescent="0.3">
      <c r="A1119" s="139">
        <f t="shared" si="1057"/>
        <v>30</v>
      </c>
      <c r="B1119" s="148">
        <f t="shared" si="1059"/>
        <v>11</v>
      </c>
      <c r="D1119" s="149" t="str">
        <f>+VLOOKUP($A1119,mUNICIPIOS!$B$4:$F$343,2,0)</f>
        <v>Sacatepéquez</v>
      </c>
      <c r="E1119" s="149">
        <f>+VLOOKUP($A1119,mUNICIPIOS!$B$4:$F$343,3,0)</f>
        <v>305</v>
      </c>
      <c r="F1119" s="149" t="str">
        <f>+VLOOKUP($A1119,mUNICIPIOS!$B$4:$F$343,4,0)</f>
        <v>Santo Domingo Xenacoj</v>
      </c>
      <c r="G1119" s="139" t="str">
        <f t="shared" ref="G1119:K1119" si="1109">+G1081</f>
        <v>02</v>
      </c>
      <c r="H1119" t="str">
        <f t="shared" si="1109"/>
        <v>IIC</v>
      </c>
      <c r="I1119" t="str">
        <f t="shared" si="1109"/>
        <v>Índice de Información a la Ciudadanía</v>
      </c>
      <c r="J1119" t="str">
        <f t="shared" si="1109"/>
        <v>INDICE</v>
      </c>
      <c r="K1119">
        <f t="shared" si="1109"/>
        <v>0</v>
      </c>
      <c r="L1119" s="150">
        <f>+VLOOKUP($E1119,IIC_2018!$B$8:$Q$347,15,0)</f>
        <v>0.2416666666666667</v>
      </c>
      <c r="M1119" s="142" t="str">
        <f>+VLOOKUP($E1119,IIC_2018!$B$8:$Q$347,16,0)</f>
        <v>Medio bajo</v>
      </c>
    </row>
    <row r="1120" spans="1:13" x14ac:dyDescent="0.3">
      <c r="A1120" s="139">
        <f t="shared" si="1057"/>
        <v>30</v>
      </c>
      <c r="B1120" s="148">
        <f t="shared" si="1059"/>
        <v>12</v>
      </c>
      <c r="D1120" s="149" t="str">
        <f>+VLOOKUP($A1120,mUNICIPIOS!$B$4:$F$343,2,0)</f>
        <v>Sacatepéquez</v>
      </c>
      <c r="E1120" s="149">
        <f>+VLOOKUP($A1120,mUNICIPIOS!$B$4:$F$343,3,0)</f>
        <v>305</v>
      </c>
      <c r="F1120" s="149" t="str">
        <f>+VLOOKUP($A1120,mUNICIPIOS!$B$4:$F$343,4,0)</f>
        <v>Santo Domingo Xenacoj</v>
      </c>
      <c r="G1120" s="139" t="str">
        <f t="shared" ref="G1120:K1120" si="1110">+G1082</f>
        <v>03</v>
      </c>
      <c r="H1120" t="str">
        <f t="shared" si="1110"/>
        <v>ISP</v>
      </c>
      <c r="I1120" t="str">
        <f t="shared" si="1110"/>
        <v>Índice de Servicios Públicos</v>
      </c>
      <c r="J1120" t="str">
        <f t="shared" si="1110"/>
        <v>03-01</v>
      </c>
      <c r="K1120" t="str">
        <f t="shared" si="1110"/>
        <v>Cobertura del servicio público de agua</v>
      </c>
      <c r="L1120" s="150">
        <f>+VLOOKUP($E1120,ISP_2018!$B$8:$T$347,3,0)</f>
        <v>0.87163184983348474</v>
      </c>
      <c r="M1120" s="142" t="str">
        <f>+VLOOKUP($E1120,ISP_2018!$B$8:$T$347,4,0)</f>
        <v>Alto</v>
      </c>
    </row>
    <row r="1121" spans="1:13" x14ac:dyDescent="0.3">
      <c r="A1121" s="139">
        <f t="shared" si="1057"/>
        <v>30</v>
      </c>
      <c r="B1121" s="148">
        <f t="shared" si="1059"/>
        <v>13</v>
      </c>
      <c r="D1121" s="149" t="str">
        <f>+VLOOKUP($A1121,mUNICIPIOS!$B$4:$F$343,2,0)</f>
        <v>Sacatepéquez</v>
      </c>
      <c r="E1121" s="149">
        <f>+VLOOKUP($A1121,mUNICIPIOS!$B$4:$F$343,3,0)</f>
        <v>305</v>
      </c>
      <c r="F1121" s="149" t="str">
        <f>+VLOOKUP($A1121,mUNICIPIOS!$B$4:$F$343,4,0)</f>
        <v>Santo Domingo Xenacoj</v>
      </c>
      <c r="G1121" s="139" t="str">
        <f t="shared" ref="G1121:K1121" si="1111">+G1083</f>
        <v>03</v>
      </c>
      <c r="H1121" t="str">
        <f t="shared" si="1111"/>
        <v>ISP</v>
      </c>
      <c r="I1121" t="str">
        <f t="shared" si="1111"/>
        <v>Índice de Servicios Públicos</v>
      </c>
      <c r="J1121" t="str">
        <f t="shared" si="1111"/>
        <v>03-02</v>
      </c>
      <c r="K1121" t="str">
        <f t="shared" si="1111"/>
        <v>Control de la calidad del servicio público de agua</v>
      </c>
      <c r="L1121" s="150">
        <f>+VLOOKUP($E1121,ISP_2018!$B$8:$T$347,6,0)</f>
        <v>0.95</v>
      </c>
      <c r="M1121" s="142" t="str">
        <f>+VLOOKUP($E1121,ISP_2018!$B$8:$T$347,7,0)</f>
        <v>Alto</v>
      </c>
    </row>
    <row r="1122" spans="1:13" x14ac:dyDescent="0.3">
      <c r="A1122" s="139">
        <f t="shared" si="1057"/>
        <v>30</v>
      </c>
      <c r="B1122" s="148">
        <f t="shared" si="1059"/>
        <v>14</v>
      </c>
      <c r="D1122" s="149" t="str">
        <f>+VLOOKUP($A1122,mUNICIPIOS!$B$4:$F$343,2,0)</f>
        <v>Sacatepéquez</v>
      </c>
      <c r="E1122" s="149">
        <f>+VLOOKUP($A1122,mUNICIPIOS!$B$4:$F$343,3,0)</f>
        <v>305</v>
      </c>
      <c r="F1122" s="149" t="str">
        <f>+VLOOKUP($A1122,mUNICIPIOS!$B$4:$F$343,4,0)</f>
        <v>Santo Domingo Xenacoj</v>
      </c>
      <c r="G1122" s="139" t="str">
        <f t="shared" ref="G1122:K1122" si="1112">+G1084</f>
        <v>03</v>
      </c>
      <c r="H1122" t="str">
        <f t="shared" si="1112"/>
        <v>ISP</v>
      </c>
      <c r="I1122" t="str">
        <f t="shared" si="1112"/>
        <v>Índice de Servicios Públicos</v>
      </c>
      <c r="J1122" t="str">
        <f t="shared" si="1112"/>
        <v>03-03</v>
      </c>
      <c r="K1122" t="str">
        <f t="shared" si="1112"/>
        <v>Disposición  y tratamiento  de aguas residuales</v>
      </c>
      <c r="L1122" s="150">
        <f>+VLOOKUP($E1122,ISP_2018!$B$8:$T$347,9,0)</f>
        <v>0.95819973638229594</v>
      </c>
      <c r="M1122" s="142" t="str">
        <f>+VLOOKUP($E1122,ISP_2018!$B$8:$T$347,10,0)</f>
        <v>Alto</v>
      </c>
    </row>
    <row r="1123" spans="1:13" x14ac:dyDescent="0.3">
      <c r="A1123" s="139">
        <f t="shared" si="1057"/>
        <v>30</v>
      </c>
      <c r="B1123" s="148">
        <f t="shared" si="1059"/>
        <v>15</v>
      </c>
      <c r="D1123" s="149" t="str">
        <f>+VLOOKUP($A1123,mUNICIPIOS!$B$4:$F$343,2,0)</f>
        <v>Sacatepéquez</v>
      </c>
      <c r="E1123" s="149">
        <f>+VLOOKUP($A1123,mUNICIPIOS!$B$4:$F$343,3,0)</f>
        <v>305</v>
      </c>
      <c r="F1123" s="149" t="str">
        <f>+VLOOKUP($A1123,mUNICIPIOS!$B$4:$F$343,4,0)</f>
        <v>Santo Domingo Xenacoj</v>
      </c>
      <c r="G1123" s="139" t="str">
        <f t="shared" ref="G1123:K1123" si="1113">+G1085</f>
        <v>03</v>
      </c>
      <c r="H1123" t="str">
        <f t="shared" si="1113"/>
        <v>ISP</v>
      </c>
      <c r="I1123" t="str">
        <f t="shared" si="1113"/>
        <v>Índice de Servicios Públicos</v>
      </c>
      <c r="J1123" t="str">
        <f t="shared" si="1113"/>
        <v>03-04</v>
      </c>
      <c r="K1123" t="str">
        <f t="shared" si="1113"/>
        <v>Gestión y manejo de los residuos y desechos sólidos</v>
      </c>
      <c r="L1123" s="150">
        <f>+VLOOKUP($E1123,ISP_2018!$B$8:$T$347,12,0)</f>
        <v>0.23291218265478456</v>
      </c>
      <c r="M1123" s="142" t="str">
        <f>+VLOOKUP($E1123,ISP_2018!$B$8:$T$347,13,0)</f>
        <v>Medio bajo</v>
      </c>
    </row>
    <row r="1124" spans="1:13" x14ac:dyDescent="0.3">
      <c r="A1124" s="139">
        <f t="shared" si="1057"/>
        <v>30</v>
      </c>
      <c r="B1124" s="148">
        <f t="shared" si="1059"/>
        <v>16</v>
      </c>
      <c r="D1124" s="149" t="str">
        <f>+VLOOKUP($A1124,mUNICIPIOS!$B$4:$F$343,2,0)</f>
        <v>Sacatepéquez</v>
      </c>
      <c r="E1124" s="149">
        <f>+VLOOKUP($A1124,mUNICIPIOS!$B$4:$F$343,3,0)</f>
        <v>305</v>
      </c>
      <c r="F1124" s="149" t="str">
        <f>+VLOOKUP($A1124,mUNICIPIOS!$B$4:$F$343,4,0)</f>
        <v>Santo Domingo Xenacoj</v>
      </c>
      <c r="G1124" s="139" t="str">
        <f t="shared" ref="G1124:K1124" si="1114">+G1086</f>
        <v>03</v>
      </c>
      <c r="H1124" t="str">
        <f t="shared" si="1114"/>
        <v>ISP</v>
      </c>
      <c r="I1124" t="str">
        <f t="shared" si="1114"/>
        <v>Índice de Servicios Públicos</v>
      </c>
      <c r="J1124" t="str">
        <f t="shared" si="1114"/>
        <v>03-05</v>
      </c>
      <c r="K1124" t="str">
        <f t="shared" si="1114"/>
        <v>Gestión de servicios públicos municipales</v>
      </c>
      <c r="L1124" s="150">
        <f>+VLOOKUP($E1124,ISP_2018!$B$8:$T$347,15,0)</f>
        <v>0.19354838709677419</v>
      </c>
      <c r="M1124" s="142" t="str">
        <f>+VLOOKUP($E1124,ISP_2018!$B$8:$T$347,16,0)</f>
        <v>Bajo</v>
      </c>
    </row>
    <row r="1125" spans="1:13" x14ac:dyDescent="0.3">
      <c r="A1125" s="139">
        <f t="shared" si="1057"/>
        <v>30</v>
      </c>
      <c r="B1125" s="148">
        <f t="shared" si="1059"/>
        <v>17</v>
      </c>
      <c r="D1125" s="149" t="str">
        <f>+VLOOKUP($A1125,mUNICIPIOS!$B$4:$F$343,2,0)</f>
        <v>Sacatepéquez</v>
      </c>
      <c r="E1125" s="149">
        <f>+VLOOKUP($A1125,mUNICIPIOS!$B$4:$F$343,3,0)</f>
        <v>305</v>
      </c>
      <c r="F1125" s="149" t="str">
        <f>+VLOOKUP($A1125,mUNICIPIOS!$B$4:$F$343,4,0)</f>
        <v>Santo Domingo Xenacoj</v>
      </c>
      <c r="G1125" s="139" t="str">
        <f t="shared" ref="G1125:K1125" si="1115">+G1087</f>
        <v>03</v>
      </c>
      <c r="H1125" t="str">
        <f t="shared" si="1115"/>
        <v>ISP</v>
      </c>
      <c r="I1125" t="str">
        <f t="shared" si="1115"/>
        <v>Índice de Servicios Públicos</v>
      </c>
      <c r="J1125" t="str">
        <f t="shared" si="1115"/>
        <v>INDICE</v>
      </c>
      <c r="K1125">
        <f t="shared" si="1115"/>
        <v>0</v>
      </c>
      <c r="L1125" s="150">
        <f>+VLOOKUP($E1125,ISP_2018!$B$8:$T$347,18,0)</f>
        <v>0.64909524621011938</v>
      </c>
      <c r="M1125" s="142" t="str">
        <f>+VLOOKUP($E1125,ISP_2018!$B$8:$T$347,19,0)</f>
        <v>Medio alto</v>
      </c>
    </row>
    <row r="1126" spans="1:13" x14ac:dyDescent="0.3">
      <c r="A1126" s="139">
        <f t="shared" si="1057"/>
        <v>30</v>
      </c>
      <c r="B1126" s="148">
        <f t="shared" si="1059"/>
        <v>18</v>
      </c>
      <c r="D1126" s="149" t="str">
        <f>+VLOOKUP($A1126,mUNICIPIOS!$B$4:$F$343,2,0)</f>
        <v>Sacatepéquez</v>
      </c>
      <c r="E1126" s="149">
        <f>+VLOOKUP($A1126,mUNICIPIOS!$B$4:$F$343,3,0)</f>
        <v>305</v>
      </c>
      <c r="F1126" s="149" t="str">
        <f>+VLOOKUP($A1126,mUNICIPIOS!$B$4:$F$343,4,0)</f>
        <v>Santo Domingo Xenacoj</v>
      </c>
      <c r="G1126" s="139" t="str">
        <f t="shared" ref="G1126:K1126" si="1116">+G1088</f>
        <v>04</v>
      </c>
      <c r="H1126" t="str">
        <f t="shared" si="1116"/>
        <v>IGA</v>
      </c>
      <c r="I1126" t="str">
        <f t="shared" si="1116"/>
        <v>Índice de Gestión Administrativa</v>
      </c>
      <c r="J1126" t="str">
        <f t="shared" si="1116"/>
        <v>04-01</v>
      </c>
      <c r="K1126" t="str">
        <f t="shared" si="1116"/>
        <v>Existencia de elementos de atención municipal orientada al vecino</v>
      </c>
      <c r="L1126" s="150">
        <f>+VLOOKUP($E1126,IGA_2018!$B$8:$N$347,3,0)</f>
        <v>0.75</v>
      </c>
      <c r="M1126" s="142" t="str">
        <f>+VLOOKUP($E1126,IGA_2018!$B$8:$N$347,4,0)</f>
        <v>Medio alto</v>
      </c>
    </row>
    <row r="1127" spans="1:13" x14ac:dyDescent="0.3">
      <c r="A1127" s="139">
        <f t="shared" si="1057"/>
        <v>30</v>
      </c>
      <c r="B1127" s="148">
        <f t="shared" si="1059"/>
        <v>19</v>
      </c>
      <c r="D1127" s="149" t="str">
        <f>+VLOOKUP($A1127,mUNICIPIOS!$B$4:$F$343,2,0)</f>
        <v>Sacatepéquez</v>
      </c>
      <c r="E1127" s="149">
        <f>+VLOOKUP($A1127,mUNICIPIOS!$B$4:$F$343,3,0)</f>
        <v>305</v>
      </c>
      <c r="F1127" s="149" t="str">
        <f>+VLOOKUP($A1127,mUNICIPIOS!$B$4:$F$343,4,0)</f>
        <v>Santo Domingo Xenacoj</v>
      </c>
      <c r="G1127" s="139" t="str">
        <f t="shared" ref="G1127:K1127" si="1117">+G1089</f>
        <v>04</v>
      </c>
      <c r="H1127" t="str">
        <f t="shared" si="1117"/>
        <v>IGA</v>
      </c>
      <c r="I1127" t="str">
        <f t="shared" si="1117"/>
        <v>Índice de Gestión Administrativa</v>
      </c>
      <c r="J1127" t="str">
        <f t="shared" si="1117"/>
        <v>04-02</v>
      </c>
      <c r="K1127" t="str">
        <f t="shared" si="1117"/>
        <v>Gestión del recurso humano.</v>
      </c>
      <c r="L1127" s="150">
        <f>+VLOOKUP($E1127,IGA_2018!$B$8:$N$347,6,0)</f>
        <v>0.49549317537986109</v>
      </c>
      <c r="M1127" s="142" t="str">
        <f>+VLOOKUP($E1127,IGA_2018!$B$8:$N$347,7,0)</f>
        <v>Medio</v>
      </c>
    </row>
    <row r="1128" spans="1:13" x14ac:dyDescent="0.3">
      <c r="A1128" s="139">
        <f t="shared" si="1057"/>
        <v>30</v>
      </c>
      <c r="B1128" s="148">
        <f t="shared" si="1059"/>
        <v>20</v>
      </c>
      <c r="D1128" s="149" t="str">
        <f>+VLOOKUP($A1128,mUNICIPIOS!$B$4:$F$343,2,0)</f>
        <v>Sacatepéquez</v>
      </c>
      <c r="E1128" s="149">
        <f>+VLOOKUP($A1128,mUNICIPIOS!$B$4:$F$343,3,0)</f>
        <v>305</v>
      </c>
      <c r="F1128" s="149" t="str">
        <f>+VLOOKUP($A1128,mUNICIPIOS!$B$4:$F$343,4,0)</f>
        <v>Santo Domingo Xenacoj</v>
      </c>
      <c r="G1128" s="139" t="str">
        <f t="shared" ref="G1128:K1128" si="1118">+G1090</f>
        <v>04</v>
      </c>
      <c r="H1128" t="str">
        <f t="shared" si="1118"/>
        <v>IGA</v>
      </c>
      <c r="I1128" t="str">
        <f t="shared" si="1118"/>
        <v>Índice de Gestión Administrativa</v>
      </c>
      <c r="J1128" t="str">
        <f t="shared" si="1118"/>
        <v>04-03</v>
      </c>
      <c r="K1128" t="str">
        <f t="shared" si="1118"/>
        <v>Existencia de oficinas municipales con instrumentos de gestión.</v>
      </c>
      <c r="L1128" s="150">
        <f>+VLOOKUP($E1128,IGA_2018!$B$8:$N$347,9,0)</f>
        <v>0.76249999999999996</v>
      </c>
      <c r="M1128" s="142" t="str">
        <f>+VLOOKUP($E1128,IGA_2018!$B$8:$N$347,10,0)</f>
        <v>Medio alto</v>
      </c>
    </row>
    <row r="1129" spans="1:13" x14ac:dyDescent="0.3">
      <c r="A1129" s="139">
        <f t="shared" si="1057"/>
        <v>30</v>
      </c>
      <c r="B1129" s="148">
        <f t="shared" si="1059"/>
        <v>21</v>
      </c>
      <c r="D1129" s="149" t="str">
        <f>+VLOOKUP($A1129,mUNICIPIOS!$B$4:$F$343,2,0)</f>
        <v>Sacatepéquez</v>
      </c>
      <c r="E1129" s="149">
        <f>+VLOOKUP($A1129,mUNICIPIOS!$B$4:$F$343,3,0)</f>
        <v>305</v>
      </c>
      <c r="F1129" s="149" t="str">
        <f>+VLOOKUP($A1129,mUNICIPIOS!$B$4:$F$343,4,0)</f>
        <v>Santo Domingo Xenacoj</v>
      </c>
      <c r="G1129" s="139" t="str">
        <f t="shared" ref="G1129:K1129" si="1119">+G1091</f>
        <v>04</v>
      </c>
      <c r="H1129" t="str">
        <f t="shared" si="1119"/>
        <v>IGA</v>
      </c>
      <c r="I1129" t="str">
        <f t="shared" si="1119"/>
        <v>Índice de Gestión Administrativa</v>
      </c>
      <c r="J1129" t="str">
        <f t="shared" si="1119"/>
        <v>INDICE</v>
      </c>
      <c r="K1129">
        <f t="shared" si="1119"/>
        <v>0</v>
      </c>
      <c r="L1129" s="150">
        <f>+VLOOKUP($E1129,IGA_2018!$B$8:$N$347,12,0)</f>
        <v>0.66529761138295129</v>
      </c>
      <c r="M1129" s="142" t="str">
        <f>+VLOOKUP($E1129,IGA_2018!$B$8:$N$347,13,0)</f>
        <v>Medio alto</v>
      </c>
    </row>
    <row r="1130" spans="1:13" x14ac:dyDescent="0.3">
      <c r="A1130" s="139">
        <f t="shared" si="1057"/>
        <v>30</v>
      </c>
      <c r="B1130" s="148">
        <f t="shared" si="1059"/>
        <v>22</v>
      </c>
      <c r="D1130" s="149" t="str">
        <f>+VLOOKUP($A1130,mUNICIPIOS!$B$4:$F$343,2,0)</f>
        <v>Sacatepéquez</v>
      </c>
      <c r="E1130" s="149">
        <f>+VLOOKUP($A1130,mUNICIPIOS!$B$4:$F$343,3,0)</f>
        <v>305</v>
      </c>
      <c r="F1130" s="149" t="str">
        <f>+VLOOKUP($A1130,mUNICIPIOS!$B$4:$F$343,4,0)</f>
        <v>Santo Domingo Xenacoj</v>
      </c>
      <c r="G1130" s="139" t="str">
        <f t="shared" ref="G1130:K1130" si="1120">+G1092</f>
        <v>05</v>
      </c>
      <c r="H1130" t="str">
        <f t="shared" si="1120"/>
        <v>IGF</v>
      </c>
      <c r="I1130" t="str">
        <f t="shared" si="1120"/>
        <v>Índice de Gestión Financiera</v>
      </c>
      <c r="J1130" t="str">
        <f t="shared" si="1120"/>
        <v>05-01</v>
      </c>
      <c r="K1130" t="str">
        <f t="shared" si="1120"/>
        <v>Autonomía financiera municipal</v>
      </c>
      <c r="L1130" s="150">
        <f>+VLOOKUP($E1130,IGF_2018!$B$8:$Z$347,3,0)</f>
        <v>8.689535673299445E-2</v>
      </c>
      <c r="M1130" s="142" t="str">
        <f>+VLOOKUP($E1130,IGF_2018!$B$8:$Z$347,4,0)</f>
        <v>Bajo</v>
      </c>
    </row>
    <row r="1131" spans="1:13" x14ac:dyDescent="0.3">
      <c r="A1131" s="139">
        <f t="shared" si="1057"/>
        <v>30</v>
      </c>
      <c r="B1131" s="148">
        <f t="shared" si="1059"/>
        <v>23</v>
      </c>
      <c r="D1131" s="149" t="str">
        <f>+VLOOKUP($A1131,mUNICIPIOS!$B$4:$F$343,2,0)</f>
        <v>Sacatepéquez</v>
      </c>
      <c r="E1131" s="149">
        <f>+VLOOKUP($A1131,mUNICIPIOS!$B$4:$F$343,3,0)</f>
        <v>305</v>
      </c>
      <c r="F1131" s="149" t="str">
        <f>+VLOOKUP($A1131,mUNICIPIOS!$B$4:$F$343,4,0)</f>
        <v>Santo Domingo Xenacoj</v>
      </c>
      <c r="G1131" s="139" t="str">
        <f t="shared" ref="G1131:K1131" si="1121">+G1093</f>
        <v>05</v>
      </c>
      <c r="H1131" t="str">
        <f t="shared" si="1121"/>
        <v>IGF</v>
      </c>
      <c r="I1131" t="str">
        <f t="shared" si="1121"/>
        <v>Índice de Gestión Financiera</v>
      </c>
      <c r="J1131" t="str">
        <f t="shared" si="1121"/>
        <v>05-02</v>
      </c>
      <c r="K1131" t="str">
        <f t="shared" si="1121"/>
        <v xml:space="preserve">Ingresos propios por habitante -sin regalías- </v>
      </c>
      <c r="L1131" s="150">
        <f>+VLOOKUP($E1131,IGF_2018!$B$8:$Z$347,6,0)</f>
        <v>9.0443003283984247E-2</v>
      </c>
      <c r="M1131" s="142" t="str">
        <f>+VLOOKUP($E1131,IGF_2018!$B$8:$Z$347,7,0)</f>
        <v>Bajo</v>
      </c>
    </row>
    <row r="1132" spans="1:13" x14ac:dyDescent="0.3">
      <c r="A1132" s="139">
        <f t="shared" si="1057"/>
        <v>30</v>
      </c>
      <c r="B1132" s="148">
        <f t="shared" si="1059"/>
        <v>24</v>
      </c>
      <c r="D1132" s="149" t="str">
        <f>+VLOOKUP($A1132,mUNICIPIOS!$B$4:$F$343,2,0)</f>
        <v>Sacatepéquez</v>
      </c>
      <c r="E1132" s="149">
        <f>+VLOOKUP($A1132,mUNICIPIOS!$B$4:$F$343,3,0)</f>
        <v>305</v>
      </c>
      <c r="F1132" s="149" t="str">
        <f>+VLOOKUP($A1132,mUNICIPIOS!$B$4:$F$343,4,0)</f>
        <v>Santo Domingo Xenacoj</v>
      </c>
      <c r="G1132" s="139" t="str">
        <f t="shared" ref="G1132:K1132" si="1122">+G1094</f>
        <v>05</v>
      </c>
      <c r="H1132" t="str">
        <f t="shared" si="1122"/>
        <v>IGF</v>
      </c>
      <c r="I1132" t="str">
        <f t="shared" si="1122"/>
        <v>Índice de Gestión Financiera</v>
      </c>
      <c r="J1132" t="str">
        <f t="shared" si="1122"/>
        <v>05-03</v>
      </c>
      <c r="K1132" t="str">
        <f t="shared" si="1122"/>
        <v>Ingresos del IUSI en relación a los ingresos propios -sin regalías-</v>
      </c>
      <c r="L1132" s="150">
        <f>+VLOOKUP($E1132,IGF_2018!$B$8:$Z$347,9,0)</f>
        <v>0.23618183255237057</v>
      </c>
      <c r="M1132" s="142" t="str">
        <f>+VLOOKUP($E1132,IGF_2018!$B$8:$Z$347,10,0)</f>
        <v>Medio bajo</v>
      </c>
    </row>
    <row r="1133" spans="1:13" x14ac:dyDescent="0.3">
      <c r="A1133" s="139">
        <f t="shared" ref="A1133:A1196" si="1123">+IF(B1132=38,A1132+1,A1132)</f>
        <v>30</v>
      </c>
      <c r="B1133" s="148">
        <f t="shared" si="1059"/>
        <v>25</v>
      </c>
      <c r="D1133" s="149" t="str">
        <f>+VLOOKUP($A1133,mUNICIPIOS!$B$4:$F$343,2,0)</f>
        <v>Sacatepéquez</v>
      </c>
      <c r="E1133" s="149">
        <f>+VLOOKUP($A1133,mUNICIPIOS!$B$4:$F$343,3,0)</f>
        <v>305</v>
      </c>
      <c r="F1133" s="149" t="str">
        <f>+VLOOKUP($A1133,mUNICIPIOS!$B$4:$F$343,4,0)</f>
        <v>Santo Domingo Xenacoj</v>
      </c>
      <c r="G1133" s="139" t="str">
        <f t="shared" ref="G1133:K1133" si="1124">+G1095</f>
        <v>05</v>
      </c>
      <c r="H1133" t="str">
        <f t="shared" si="1124"/>
        <v>IGF</v>
      </c>
      <c r="I1133" t="str">
        <f t="shared" si="1124"/>
        <v>Índice de Gestión Financiera</v>
      </c>
      <c r="J1133" t="str">
        <f t="shared" si="1124"/>
        <v>05-04</v>
      </c>
      <c r="K1133" t="str">
        <f t="shared" si="1124"/>
        <v>Inversión anual en capital fijo por habitante</v>
      </c>
      <c r="L1133" s="150">
        <f>+VLOOKUP($E1133,IGF_2018!$B$8:$Z$347,12,0)</f>
        <v>0.12994535798709089</v>
      </c>
      <c r="M1133" s="142" t="str">
        <f>+VLOOKUP($E1133,IGF_2018!$B$8:$Z$347,13,0)</f>
        <v>Bajo</v>
      </c>
    </row>
    <row r="1134" spans="1:13" x14ac:dyDescent="0.3">
      <c r="A1134" s="139">
        <f t="shared" si="1123"/>
        <v>30</v>
      </c>
      <c r="B1134" s="148">
        <f t="shared" ref="B1134:B1197" si="1125">+B1096</f>
        <v>26</v>
      </c>
      <c r="D1134" s="149" t="str">
        <f>+VLOOKUP($A1134,mUNICIPIOS!$B$4:$F$343,2,0)</f>
        <v>Sacatepéquez</v>
      </c>
      <c r="E1134" s="149">
        <f>+VLOOKUP($A1134,mUNICIPIOS!$B$4:$F$343,3,0)</f>
        <v>305</v>
      </c>
      <c r="F1134" s="149" t="str">
        <f>+VLOOKUP($A1134,mUNICIPIOS!$B$4:$F$343,4,0)</f>
        <v>Santo Domingo Xenacoj</v>
      </c>
      <c r="G1134" s="139" t="str">
        <f t="shared" ref="G1134:K1134" si="1126">+G1096</f>
        <v>05</v>
      </c>
      <c r="H1134" t="str">
        <f t="shared" si="1126"/>
        <v>IGF</v>
      </c>
      <c r="I1134" t="str">
        <f t="shared" si="1126"/>
        <v>Índice de Gestión Financiera</v>
      </c>
      <c r="J1134" t="str">
        <f t="shared" si="1126"/>
        <v>05-05</v>
      </c>
      <c r="K1134" t="str">
        <f t="shared" si="1126"/>
        <v>Inversión anual en capital fijo con recursos percibidos por ingresos propios</v>
      </c>
      <c r="L1134" s="150">
        <f>+VLOOKUP($E1134,IGF_2018!$B$8:$Z$347,15,0)</f>
        <v>0.42885418076743836</v>
      </c>
      <c r="M1134" s="142" t="str">
        <f>+VLOOKUP($E1134,IGF_2018!$B$8:$Z$347,16,0)</f>
        <v>Medio</v>
      </c>
    </row>
    <row r="1135" spans="1:13" x14ac:dyDescent="0.3">
      <c r="A1135" s="139">
        <f t="shared" si="1123"/>
        <v>30</v>
      </c>
      <c r="B1135" s="148">
        <f t="shared" si="1125"/>
        <v>27</v>
      </c>
      <c r="D1135" s="149" t="str">
        <f>+VLOOKUP($A1135,mUNICIPIOS!$B$4:$F$343,2,0)</f>
        <v>Sacatepéquez</v>
      </c>
      <c r="E1135" s="149">
        <f>+VLOOKUP($A1135,mUNICIPIOS!$B$4:$F$343,3,0)</f>
        <v>305</v>
      </c>
      <c r="F1135" s="149" t="str">
        <f>+VLOOKUP($A1135,mUNICIPIOS!$B$4:$F$343,4,0)</f>
        <v>Santo Domingo Xenacoj</v>
      </c>
      <c r="G1135" s="139" t="str">
        <f t="shared" ref="G1135:K1135" si="1127">+G1097</f>
        <v>05</v>
      </c>
      <c r="H1135" t="str">
        <f t="shared" si="1127"/>
        <v>IGF</v>
      </c>
      <c r="I1135" t="str">
        <f t="shared" si="1127"/>
        <v>Índice de Gestión Financiera</v>
      </c>
      <c r="J1135" t="str">
        <f t="shared" si="1127"/>
        <v>05-06</v>
      </c>
      <c r="K1135" t="str">
        <f t="shared" si="1127"/>
        <v xml:space="preserve">Inversión anual en capital fijo con recursos percibidos por transferencias del Gobierno Central </v>
      </c>
      <c r="L1135" s="150">
        <f>+VLOOKUP($E1135,IGF_2018!$B$8:$Z$347,18,0)</f>
        <v>0.10146993630575105</v>
      </c>
      <c r="M1135" s="142" t="str">
        <f>+VLOOKUP($E1135,IGF_2018!$B$8:$Z$347,19,0)</f>
        <v>Bajo</v>
      </c>
    </row>
    <row r="1136" spans="1:13" x14ac:dyDescent="0.3">
      <c r="A1136" s="139">
        <f t="shared" si="1123"/>
        <v>30</v>
      </c>
      <c r="B1136" s="148">
        <f t="shared" si="1125"/>
        <v>28</v>
      </c>
      <c r="D1136" s="149" t="str">
        <f>+VLOOKUP($A1136,mUNICIPIOS!$B$4:$F$343,2,0)</f>
        <v>Sacatepéquez</v>
      </c>
      <c r="E1136" s="149">
        <f>+VLOOKUP($A1136,mUNICIPIOS!$B$4:$F$343,3,0)</f>
        <v>305</v>
      </c>
      <c r="F1136" s="149" t="str">
        <f>+VLOOKUP($A1136,mUNICIPIOS!$B$4:$F$343,4,0)</f>
        <v>Santo Domingo Xenacoj</v>
      </c>
      <c r="G1136" s="139" t="str">
        <f t="shared" ref="G1136:K1136" si="1128">+G1098</f>
        <v>05</v>
      </c>
      <c r="H1136" t="str">
        <f t="shared" si="1128"/>
        <v>IGF</v>
      </c>
      <c r="I1136" t="str">
        <f t="shared" si="1128"/>
        <v>Índice de Gestión Financiera</v>
      </c>
      <c r="J1136" t="str">
        <f t="shared" si="1128"/>
        <v>05-07</v>
      </c>
      <c r="K1136" t="str">
        <f t="shared" si="1128"/>
        <v>Financiamiento por endeudamiento municipal</v>
      </c>
      <c r="L1136" s="150">
        <f>+VLOOKUP($E1136,IGF_2018!$B$8:$Z$347,21,0)</f>
        <v>0.81941451774935226</v>
      </c>
      <c r="M1136" s="142" t="str">
        <f>+VLOOKUP($E1136,IGF_2018!$B$8:$Z$347,22,0)</f>
        <v>Alto</v>
      </c>
    </row>
    <row r="1137" spans="1:13" x14ac:dyDescent="0.3">
      <c r="A1137" s="139">
        <f t="shared" si="1123"/>
        <v>30</v>
      </c>
      <c r="B1137" s="148">
        <f t="shared" si="1125"/>
        <v>29</v>
      </c>
      <c r="D1137" s="149" t="str">
        <f>+VLOOKUP($A1137,mUNICIPIOS!$B$4:$F$343,2,0)</f>
        <v>Sacatepéquez</v>
      </c>
      <c r="E1137" s="149">
        <f>+VLOOKUP($A1137,mUNICIPIOS!$B$4:$F$343,3,0)</f>
        <v>305</v>
      </c>
      <c r="F1137" s="149" t="str">
        <f>+VLOOKUP($A1137,mUNICIPIOS!$B$4:$F$343,4,0)</f>
        <v>Santo Domingo Xenacoj</v>
      </c>
      <c r="G1137" s="139" t="str">
        <f t="shared" ref="G1137:K1137" si="1129">+G1099</f>
        <v>05</v>
      </c>
      <c r="H1137" t="str">
        <f t="shared" si="1129"/>
        <v>IGF</v>
      </c>
      <c r="I1137" t="str">
        <f t="shared" si="1129"/>
        <v>Índice de Gestión Financiera</v>
      </c>
      <c r="J1137" t="str">
        <f t="shared" si="1129"/>
        <v>INDICE</v>
      </c>
      <c r="K1137">
        <f t="shared" si="1129"/>
        <v>0</v>
      </c>
      <c r="L1137" s="150">
        <f>+VLOOKUP($E1137,IGF_2018!$B$8:$Z$347,24,0)</f>
        <v>0.28899570631453131</v>
      </c>
      <c r="M1137" s="142" t="str">
        <f>+VLOOKUP($E1137,IGF_2018!$B$8:$Z$347,25,0)</f>
        <v>Medio bajo</v>
      </c>
    </row>
    <row r="1138" spans="1:13" x14ac:dyDescent="0.3">
      <c r="A1138" s="139">
        <f t="shared" si="1123"/>
        <v>30</v>
      </c>
      <c r="B1138" s="148">
        <f t="shared" si="1125"/>
        <v>30</v>
      </c>
      <c r="D1138" s="149" t="str">
        <f>+VLOOKUP($A1138,mUNICIPIOS!$B$4:$F$343,2,0)</f>
        <v>Sacatepéquez</v>
      </c>
      <c r="E1138" s="149">
        <f>+VLOOKUP($A1138,mUNICIPIOS!$B$4:$F$343,3,0)</f>
        <v>305</v>
      </c>
      <c r="F1138" s="149" t="str">
        <f>+VLOOKUP($A1138,mUNICIPIOS!$B$4:$F$343,4,0)</f>
        <v>Santo Domingo Xenacoj</v>
      </c>
      <c r="G1138" s="139" t="str">
        <f t="shared" ref="G1138:K1138" si="1130">+G1100</f>
        <v>06</v>
      </c>
      <c r="H1138" t="str">
        <f t="shared" si="1130"/>
        <v>IGE</v>
      </c>
      <c r="I1138" t="str">
        <f t="shared" si="1130"/>
        <v>Índice de Gestión Estratégica</v>
      </c>
      <c r="J1138" t="str">
        <f t="shared" si="1130"/>
        <v>06-01</v>
      </c>
      <c r="K1138" t="str">
        <f t="shared" si="1130"/>
        <v>Ejecución del Plan Operativo Anual  (POA)</v>
      </c>
      <c r="L1138" s="150">
        <f>+VLOOKUP($E1138,IGE_2018!$B$8:$Z$347,3,0)</f>
        <v>0.35222456695999427</v>
      </c>
      <c r="M1138" s="142" t="str">
        <f>+VLOOKUP($E1138,IGE_2018!$B$8:$Z$347,4,0)</f>
        <v>Medio bajo</v>
      </c>
    </row>
    <row r="1139" spans="1:13" x14ac:dyDescent="0.3">
      <c r="A1139" s="139">
        <f t="shared" si="1123"/>
        <v>30</v>
      </c>
      <c r="B1139" s="148">
        <f t="shared" si="1125"/>
        <v>31</v>
      </c>
      <c r="D1139" s="149" t="str">
        <f>+VLOOKUP($A1139,mUNICIPIOS!$B$4:$F$343,2,0)</f>
        <v>Sacatepéquez</v>
      </c>
      <c r="E1139" s="149">
        <f>+VLOOKUP($A1139,mUNICIPIOS!$B$4:$F$343,3,0)</f>
        <v>305</v>
      </c>
      <c r="F1139" s="149" t="str">
        <f>+VLOOKUP($A1139,mUNICIPIOS!$B$4:$F$343,4,0)</f>
        <v>Santo Domingo Xenacoj</v>
      </c>
      <c r="G1139" s="139" t="str">
        <f t="shared" ref="G1139:K1139" si="1131">+G1101</f>
        <v>06</v>
      </c>
      <c r="H1139" t="str">
        <f t="shared" si="1131"/>
        <v>IGE</v>
      </c>
      <c r="I1139" t="str">
        <f t="shared" si="1131"/>
        <v>Índice de Gestión Estratégica</v>
      </c>
      <c r="J1139" t="str">
        <f t="shared" si="1131"/>
        <v>06-02</v>
      </c>
      <c r="K1139" t="str">
        <f t="shared" si="1131"/>
        <v>Relación Plan de Desarrollo Municipal y Ordenamiento Territorial (PDM-OT) - Plan Estratégico Institucional (PEI) - Plan Operativo Multianual (POM) - Plan Operativo Anual (POA)</v>
      </c>
      <c r="L1139" s="150">
        <f>+VLOOKUP($E1139,IGE_2018!$B$8:$Z$347,6,0)</f>
        <v>0.7</v>
      </c>
      <c r="M1139" s="142" t="str">
        <f>+VLOOKUP($E1139,IGE_2018!$B$8:$Z$347,7,0)</f>
        <v>Medio alto</v>
      </c>
    </row>
    <row r="1140" spans="1:13" x14ac:dyDescent="0.3">
      <c r="A1140" s="139">
        <f t="shared" si="1123"/>
        <v>30</v>
      </c>
      <c r="B1140" s="148">
        <f t="shared" si="1125"/>
        <v>32</v>
      </c>
      <c r="D1140" s="149" t="str">
        <f>+VLOOKUP($A1140,mUNICIPIOS!$B$4:$F$343,2,0)</f>
        <v>Sacatepéquez</v>
      </c>
      <c r="E1140" s="149">
        <f>+VLOOKUP($A1140,mUNICIPIOS!$B$4:$F$343,3,0)</f>
        <v>305</v>
      </c>
      <c r="F1140" s="149" t="str">
        <f>+VLOOKUP($A1140,mUNICIPIOS!$B$4:$F$343,4,0)</f>
        <v>Santo Domingo Xenacoj</v>
      </c>
      <c r="G1140" s="139" t="str">
        <f t="shared" ref="G1140:K1140" si="1132">+G1102</f>
        <v>06</v>
      </c>
      <c r="H1140" t="str">
        <f t="shared" si="1132"/>
        <v>IGE</v>
      </c>
      <c r="I1140" t="str">
        <f t="shared" si="1132"/>
        <v>Índice de Gestión Estratégica</v>
      </c>
      <c r="J1140" t="str">
        <f t="shared" si="1132"/>
        <v>06-03</v>
      </c>
      <c r="K1140" t="str">
        <f t="shared" si="1132"/>
        <v>Presupuesto de egresos relacionado a competencias municipales que responden a prioridades nacionales de desarrollo.</v>
      </c>
      <c r="L1140" s="150">
        <f>+VLOOKUP($E1140,IGE_2018!$B$8:$Z$347,9,0)</f>
        <v>0.40788176427965767</v>
      </c>
      <c r="M1140" s="142" t="str">
        <f>+VLOOKUP($E1140,IGE_2018!$B$8:$Z$347,10,0)</f>
        <v>Medio</v>
      </c>
    </row>
    <row r="1141" spans="1:13" x14ac:dyDescent="0.3">
      <c r="A1141" s="139">
        <f t="shared" si="1123"/>
        <v>30</v>
      </c>
      <c r="B1141" s="148">
        <f t="shared" si="1125"/>
        <v>33</v>
      </c>
      <c r="D1141" s="149" t="str">
        <f>+VLOOKUP($A1141,mUNICIPIOS!$B$4:$F$343,2,0)</f>
        <v>Sacatepéquez</v>
      </c>
      <c r="E1141" s="149">
        <f>+VLOOKUP($A1141,mUNICIPIOS!$B$4:$F$343,3,0)</f>
        <v>305</v>
      </c>
      <c r="F1141" s="149" t="str">
        <f>+VLOOKUP($A1141,mUNICIPIOS!$B$4:$F$343,4,0)</f>
        <v>Santo Domingo Xenacoj</v>
      </c>
      <c r="G1141" s="139" t="str">
        <f t="shared" ref="G1141:K1141" si="1133">+G1103</f>
        <v>06</v>
      </c>
      <c r="H1141" t="str">
        <f t="shared" si="1133"/>
        <v>IGE</v>
      </c>
      <c r="I1141" t="str">
        <f t="shared" si="1133"/>
        <v>Índice de Gestión Estratégica</v>
      </c>
      <c r="J1141" t="str">
        <f t="shared" si="1133"/>
        <v>06-04</v>
      </c>
      <c r="K1141" t="str">
        <f t="shared" si="1133"/>
        <v>Institucionalización de la gestión ordenada del territorio</v>
      </c>
      <c r="L1141" s="150">
        <f>+VLOOKUP($E1141,IGE_2018!$B$8:$Z$347,12,0)</f>
        <v>0.2</v>
      </c>
      <c r="M1141" s="142" t="str">
        <f>+VLOOKUP($E1141,IGE_2018!$B$8:$Z$347,13,0)</f>
        <v>Bajo</v>
      </c>
    </row>
    <row r="1142" spans="1:13" x14ac:dyDescent="0.3">
      <c r="A1142" s="139">
        <f t="shared" si="1123"/>
        <v>30</v>
      </c>
      <c r="B1142" s="148">
        <f t="shared" si="1125"/>
        <v>34</v>
      </c>
      <c r="D1142" s="149" t="str">
        <f>+VLOOKUP($A1142,mUNICIPIOS!$B$4:$F$343,2,0)</f>
        <v>Sacatepéquez</v>
      </c>
      <c r="E1142" s="149">
        <f>+VLOOKUP($A1142,mUNICIPIOS!$B$4:$F$343,3,0)</f>
        <v>305</v>
      </c>
      <c r="F1142" s="149" t="str">
        <f>+VLOOKUP($A1142,mUNICIPIOS!$B$4:$F$343,4,0)</f>
        <v>Santo Domingo Xenacoj</v>
      </c>
      <c r="G1142" s="139" t="str">
        <f t="shared" ref="G1142:K1142" si="1134">+G1104</f>
        <v>06</v>
      </c>
      <c r="H1142" t="str">
        <f t="shared" si="1134"/>
        <v>IGE</v>
      </c>
      <c r="I1142" t="str">
        <f t="shared" si="1134"/>
        <v>Índice de Gestión Estratégica</v>
      </c>
      <c r="J1142" t="str">
        <f t="shared" si="1134"/>
        <v>06-05</v>
      </c>
      <c r="K1142" t="str">
        <f t="shared" si="1134"/>
        <v>Acciones para la gestión ordenada del territorio</v>
      </c>
      <c r="L1142" s="150">
        <f>+VLOOKUP($E1142,IGE_2018!$B$8:$Z$347,15,0)</f>
        <v>0.18000000000000005</v>
      </c>
      <c r="M1142" s="142" t="str">
        <f>+VLOOKUP($E1142,IGE_2018!$B$8:$Z$347,16,0)</f>
        <v>Bajo</v>
      </c>
    </row>
    <row r="1143" spans="1:13" x14ac:dyDescent="0.3">
      <c r="A1143" s="139">
        <f t="shared" si="1123"/>
        <v>30</v>
      </c>
      <c r="B1143" s="148">
        <f t="shared" si="1125"/>
        <v>35</v>
      </c>
      <c r="D1143" s="149" t="str">
        <f>+VLOOKUP($A1143,mUNICIPIOS!$B$4:$F$343,2,0)</f>
        <v>Sacatepéquez</v>
      </c>
      <c r="E1143" s="149">
        <f>+VLOOKUP($A1143,mUNICIPIOS!$B$4:$F$343,3,0)</f>
        <v>305</v>
      </c>
      <c r="F1143" s="149" t="str">
        <f>+VLOOKUP($A1143,mUNICIPIOS!$B$4:$F$343,4,0)</f>
        <v>Santo Domingo Xenacoj</v>
      </c>
      <c r="G1143" s="139" t="str">
        <f t="shared" ref="G1143:K1143" si="1135">+G1105</f>
        <v>06</v>
      </c>
      <c r="H1143" t="str">
        <f t="shared" si="1135"/>
        <v>IGE</v>
      </c>
      <c r="I1143" t="str">
        <f t="shared" si="1135"/>
        <v>Índice de Gestión Estratégica</v>
      </c>
      <c r="J1143" t="str">
        <f t="shared" si="1135"/>
        <v>06-06</v>
      </c>
      <c r="K1143" t="str">
        <f t="shared" si="1135"/>
        <v>Gestión de riesgo en la formulación de proyectos derivados de la planificación operativa anual</v>
      </c>
      <c r="L1143" s="150">
        <f>+VLOOKUP($E1143,IGE_2018!$B$8:$Z$347,18,0)</f>
        <v>0</v>
      </c>
      <c r="M1143" s="142" t="str">
        <f>+VLOOKUP($E1143,IGE_2018!$B$8:$Z$347,19,0)</f>
        <v>Bajo</v>
      </c>
    </row>
    <row r="1144" spans="1:13" x14ac:dyDescent="0.3">
      <c r="A1144" s="139">
        <f t="shared" si="1123"/>
        <v>30</v>
      </c>
      <c r="B1144" s="148">
        <f t="shared" si="1125"/>
        <v>36</v>
      </c>
      <c r="D1144" s="149" t="str">
        <f>+VLOOKUP($A1144,mUNICIPIOS!$B$4:$F$343,2,0)</f>
        <v>Sacatepéquez</v>
      </c>
      <c r="E1144" s="149">
        <f>+VLOOKUP($A1144,mUNICIPIOS!$B$4:$F$343,3,0)</f>
        <v>305</v>
      </c>
      <c r="F1144" s="149" t="str">
        <f>+VLOOKUP($A1144,mUNICIPIOS!$B$4:$F$343,4,0)</f>
        <v>Santo Domingo Xenacoj</v>
      </c>
      <c r="G1144" s="139" t="str">
        <f t="shared" ref="G1144:K1144" si="1136">+G1106</f>
        <v>06</v>
      </c>
      <c r="H1144" t="str">
        <f t="shared" si="1136"/>
        <v>IGE</v>
      </c>
      <c r="I1144" t="str">
        <f t="shared" si="1136"/>
        <v>Índice de Gestión Estratégica</v>
      </c>
      <c r="J1144" t="str">
        <f t="shared" si="1136"/>
        <v>06-07</v>
      </c>
      <c r="K1144" t="str">
        <f t="shared" si="1136"/>
        <v>Ingresos por servicios ambientales en relación a los ingresos propios sin regalías</v>
      </c>
      <c r="L1144" s="150">
        <f>+VLOOKUP($E1144,IGE_2018!$B$8:$Z$347,21,0)</f>
        <v>0.11069295027656882</v>
      </c>
      <c r="M1144" s="142" t="str">
        <f>+VLOOKUP($E1144,IGE_2018!$B$8:$Z$347,22,0)</f>
        <v>Bajo</v>
      </c>
    </row>
    <row r="1145" spans="1:13" x14ac:dyDescent="0.3">
      <c r="A1145" s="139">
        <f t="shared" si="1123"/>
        <v>30</v>
      </c>
      <c r="B1145" s="148">
        <f t="shared" si="1125"/>
        <v>37</v>
      </c>
      <c r="D1145" s="149" t="str">
        <f>+VLOOKUP($A1145,mUNICIPIOS!$B$4:$F$343,2,0)</f>
        <v>Sacatepéquez</v>
      </c>
      <c r="E1145" s="149">
        <f>+VLOOKUP($A1145,mUNICIPIOS!$B$4:$F$343,3,0)</f>
        <v>305</v>
      </c>
      <c r="F1145" s="149" t="str">
        <f>+VLOOKUP($A1145,mUNICIPIOS!$B$4:$F$343,4,0)</f>
        <v>Santo Domingo Xenacoj</v>
      </c>
      <c r="G1145" s="139" t="str">
        <f t="shared" ref="G1145:K1145" si="1137">+G1107</f>
        <v>06</v>
      </c>
      <c r="H1145" t="str">
        <f t="shared" si="1137"/>
        <v>IGE</v>
      </c>
      <c r="I1145" t="str">
        <f t="shared" si="1137"/>
        <v>Índice de Gestión Estratégica</v>
      </c>
      <c r="J1145" t="str">
        <f t="shared" si="1137"/>
        <v>INDICE</v>
      </c>
      <c r="K1145">
        <f t="shared" si="1137"/>
        <v>0</v>
      </c>
      <c r="L1145" s="150">
        <f>+VLOOKUP($E1145,IGE_2018!$B$8:$Z$347,24,0)</f>
        <v>0.31787342114157047</v>
      </c>
      <c r="M1145" s="142" t="str">
        <f>+VLOOKUP($E1145,IGE_2018!$B$8:$Z$347,25,0)</f>
        <v>Medio bajo</v>
      </c>
    </row>
    <row r="1146" spans="1:13" x14ac:dyDescent="0.3">
      <c r="A1146" s="139">
        <f t="shared" si="1123"/>
        <v>30</v>
      </c>
      <c r="B1146" s="148">
        <f t="shared" si="1125"/>
        <v>38</v>
      </c>
      <c r="D1146" s="149" t="str">
        <f>+VLOOKUP($A1146,mUNICIPIOS!$B$4:$F$343,2,0)</f>
        <v>Sacatepéquez</v>
      </c>
      <c r="E1146" s="149">
        <f>+VLOOKUP($A1146,mUNICIPIOS!$B$4:$F$343,3,0)</f>
        <v>305</v>
      </c>
      <c r="F1146" s="149" t="str">
        <f>+VLOOKUP($A1146,mUNICIPIOS!$B$4:$F$343,4,0)</f>
        <v>Santo Domingo Xenacoj</v>
      </c>
      <c r="G1146" s="139" t="str">
        <f t="shared" ref="G1146:K1146" si="1138">+G1108</f>
        <v>RANKING</v>
      </c>
      <c r="H1146" t="str">
        <f t="shared" si="1138"/>
        <v>RGM</v>
      </c>
      <c r="I1146" t="str">
        <f t="shared" si="1138"/>
        <v>Ranking de la Gestión Municipal 2018</v>
      </c>
      <c r="J1146" t="str">
        <f t="shared" si="1138"/>
        <v>RANKING</v>
      </c>
      <c r="K1146">
        <f t="shared" si="1138"/>
        <v>0</v>
      </c>
      <c r="L1146" s="151">
        <f>+VLOOKUP($E1146,Resultados_generales!$C$8:$AE$347,27,0)</f>
        <v>0.44179314443570428</v>
      </c>
      <c r="M1146" t="str">
        <f>+VLOOKUP($E1146,Resultados_generales!$C$8:$AE$347,28,0)</f>
        <v>Medio</v>
      </c>
    </row>
    <row r="1147" spans="1:13" x14ac:dyDescent="0.3">
      <c r="A1147" s="139">
        <f t="shared" si="1123"/>
        <v>31</v>
      </c>
      <c r="B1147" s="148">
        <f t="shared" si="1125"/>
        <v>1</v>
      </c>
      <c r="D1147" s="149" t="str">
        <f>+VLOOKUP($A1147,mUNICIPIOS!$B$4:$F$343,2,0)</f>
        <v>Sacatepéquez</v>
      </c>
      <c r="E1147" s="149">
        <f>+VLOOKUP($A1147,mUNICIPIOS!$B$4:$F$343,3,0)</f>
        <v>306</v>
      </c>
      <c r="F1147" s="149" t="str">
        <f>+VLOOKUP($A1147,mUNICIPIOS!$B$4:$F$343,4,0)</f>
        <v>Santiago Sacatepéquez</v>
      </c>
      <c r="G1147" s="139" t="str">
        <f t="shared" ref="G1147:K1147" si="1139">+G1109</f>
        <v>01</v>
      </c>
      <c r="H1147" t="str">
        <f t="shared" si="1139"/>
        <v>IPC</v>
      </c>
      <c r="I1147" t="str">
        <f t="shared" si="1139"/>
        <v>Índice de Participación Ciudadana</v>
      </c>
      <c r="J1147" t="str">
        <f t="shared" si="1139"/>
        <v>01-01</v>
      </c>
      <c r="K1147" t="str">
        <f t="shared" si="1139"/>
        <v>Número de reuniones del COMUDE en el año de la medición.</v>
      </c>
      <c r="L1147" s="150">
        <f>+VLOOKUP($E1147,IPC_2018!$B$8:$T$347,3,0)</f>
        <v>1</v>
      </c>
      <c r="M1147" s="142" t="str">
        <f>+VLOOKUP($E1147,IPC_2018!$B$8:$T$347,4,0)</f>
        <v>Alto</v>
      </c>
    </row>
    <row r="1148" spans="1:13" x14ac:dyDescent="0.3">
      <c r="A1148" s="139">
        <f t="shared" si="1123"/>
        <v>31</v>
      </c>
      <c r="B1148" s="148">
        <f t="shared" si="1125"/>
        <v>2</v>
      </c>
      <c r="D1148" s="149" t="str">
        <f>+VLOOKUP($A1148,mUNICIPIOS!$B$4:$F$343,2,0)</f>
        <v>Sacatepéquez</v>
      </c>
      <c r="E1148" s="149">
        <f>+VLOOKUP($A1148,mUNICIPIOS!$B$4:$F$343,3,0)</f>
        <v>306</v>
      </c>
      <c r="F1148" s="149" t="str">
        <f>+VLOOKUP($A1148,mUNICIPIOS!$B$4:$F$343,4,0)</f>
        <v>Santiago Sacatepéquez</v>
      </c>
      <c r="G1148" s="139" t="str">
        <f t="shared" ref="G1148:K1148" si="1140">+G1110</f>
        <v>01</v>
      </c>
      <c r="H1148" t="str">
        <f t="shared" si="1140"/>
        <v>IPC</v>
      </c>
      <c r="I1148" t="str">
        <f t="shared" si="1140"/>
        <v>Índice de Participación Ciudadana</v>
      </c>
      <c r="J1148" t="str">
        <f t="shared" si="1140"/>
        <v>01-02</v>
      </c>
      <c r="K1148" t="str">
        <f t="shared" si="1140"/>
        <v>Participación de Alcaldes, Concejales y Síndicos determinados o designados en el COMUDE</v>
      </c>
      <c r="L1148" s="150">
        <f>+VLOOKUP($E1148,IPC_2018!$B$8:$T$347,6,0)</f>
        <v>0.97916666666666663</v>
      </c>
      <c r="M1148" s="142" t="str">
        <f>+VLOOKUP($E1148,IPC_2018!$B$8:$T$347,7,0)</f>
        <v>Alto</v>
      </c>
    </row>
    <row r="1149" spans="1:13" x14ac:dyDescent="0.3">
      <c r="A1149" s="139">
        <f t="shared" si="1123"/>
        <v>31</v>
      </c>
      <c r="B1149" s="148">
        <f t="shared" si="1125"/>
        <v>3</v>
      </c>
      <c r="D1149" s="149" t="str">
        <f>+VLOOKUP($A1149,mUNICIPIOS!$B$4:$F$343,2,0)</f>
        <v>Sacatepéquez</v>
      </c>
      <c r="E1149" s="149">
        <f>+VLOOKUP($A1149,mUNICIPIOS!$B$4:$F$343,3,0)</f>
        <v>306</v>
      </c>
      <c r="F1149" s="149" t="str">
        <f>+VLOOKUP($A1149,mUNICIPIOS!$B$4:$F$343,4,0)</f>
        <v>Santiago Sacatepéquez</v>
      </c>
      <c r="G1149" s="139" t="str">
        <f t="shared" ref="G1149:K1149" si="1141">+G1111</f>
        <v>01</v>
      </c>
      <c r="H1149" t="str">
        <f t="shared" si="1141"/>
        <v>IPC</v>
      </c>
      <c r="I1149" t="str">
        <f t="shared" si="1141"/>
        <v>Índice de Participación Ciudadana</v>
      </c>
      <c r="J1149" t="str">
        <f t="shared" si="1141"/>
        <v>01-03</v>
      </c>
      <c r="K1149" t="str">
        <f t="shared" si="1141"/>
        <v>Participación  de organizaciones de jóvenes, mujeres, pueblos mayas, xincas, garífunas, y otras organizaciones en el Comude</v>
      </c>
      <c r="L1149" s="150">
        <f>+VLOOKUP($E1149,IPC_2018!$B$8:$T$347,9,0)</f>
        <v>0.56621004566210054</v>
      </c>
      <c r="M1149" s="142" t="str">
        <f>+VLOOKUP($E1149,IPC_2018!$B$8:$T$347,10,0)</f>
        <v>Medio</v>
      </c>
    </row>
    <row r="1150" spans="1:13" x14ac:dyDescent="0.3">
      <c r="A1150" s="139">
        <f t="shared" si="1123"/>
        <v>31</v>
      </c>
      <c r="B1150" s="148">
        <f t="shared" si="1125"/>
        <v>4</v>
      </c>
      <c r="D1150" s="149" t="str">
        <f>+VLOOKUP($A1150,mUNICIPIOS!$B$4:$F$343,2,0)</f>
        <v>Sacatepéquez</v>
      </c>
      <c r="E1150" s="149">
        <f>+VLOOKUP($A1150,mUNICIPIOS!$B$4:$F$343,3,0)</f>
        <v>306</v>
      </c>
      <c r="F1150" s="149" t="str">
        <f>+VLOOKUP($A1150,mUNICIPIOS!$B$4:$F$343,4,0)</f>
        <v>Santiago Sacatepéquez</v>
      </c>
      <c r="G1150" s="139" t="str">
        <f t="shared" ref="G1150:K1150" si="1142">+G1112</f>
        <v>01</v>
      </c>
      <c r="H1150" t="str">
        <f t="shared" si="1142"/>
        <v>IPC</v>
      </c>
      <c r="I1150" t="str">
        <f t="shared" si="1142"/>
        <v>Índice de Participación Ciudadana</v>
      </c>
      <c r="J1150" t="str">
        <f t="shared" si="1142"/>
        <v>01-04</v>
      </c>
      <c r="K1150" t="str">
        <f t="shared" si="1142"/>
        <v>Representatividad territorial del Comude.</v>
      </c>
      <c r="L1150" s="150">
        <f>+VLOOKUP($E1150,IPC_2018!$B$8:$T$347,12,0)</f>
        <v>0.64166666666666672</v>
      </c>
      <c r="M1150" s="142" t="str">
        <f>+VLOOKUP($E1150,IPC_2018!$B$8:$T$347,13,0)</f>
        <v>Medio alto</v>
      </c>
    </row>
    <row r="1151" spans="1:13" x14ac:dyDescent="0.3">
      <c r="A1151" s="139">
        <f t="shared" si="1123"/>
        <v>31</v>
      </c>
      <c r="B1151" s="148">
        <f t="shared" si="1125"/>
        <v>5</v>
      </c>
      <c r="D1151" s="149" t="str">
        <f>+VLOOKUP($A1151,mUNICIPIOS!$B$4:$F$343,2,0)</f>
        <v>Sacatepéquez</v>
      </c>
      <c r="E1151" s="149">
        <f>+VLOOKUP($A1151,mUNICIPIOS!$B$4:$F$343,3,0)</f>
        <v>306</v>
      </c>
      <c r="F1151" s="149" t="str">
        <f>+VLOOKUP($A1151,mUNICIPIOS!$B$4:$F$343,4,0)</f>
        <v>Santiago Sacatepéquez</v>
      </c>
      <c r="G1151" s="139" t="str">
        <f t="shared" ref="G1151:K1151" si="1143">+G1113</f>
        <v>01</v>
      </c>
      <c r="H1151" t="str">
        <f t="shared" si="1143"/>
        <v>IPC</v>
      </c>
      <c r="I1151" t="str">
        <f t="shared" si="1143"/>
        <v>Índice de Participación Ciudadana</v>
      </c>
      <c r="J1151" t="str">
        <f t="shared" si="1143"/>
        <v>01-05</v>
      </c>
      <c r="K1151" t="str">
        <f t="shared" si="1143"/>
        <v>Funcionamiento del Comude</v>
      </c>
      <c r="L1151" s="150">
        <f>+VLOOKUP($E1151,IPC_2018!$B$8:$T$347,15,0)</f>
        <v>0.42932862205983346</v>
      </c>
      <c r="M1151" s="142" t="str">
        <f>+VLOOKUP($E1151,IPC_2018!$B$8:$T$347,16,0)</f>
        <v>Medio</v>
      </c>
    </row>
    <row r="1152" spans="1:13" x14ac:dyDescent="0.3">
      <c r="A1152" s="139">
        <f t="shared" si="1123"/>
        <v>31</v>
      </c>
      <c r="B1152" s="148">
        <f t="shared" si="1125"/>
        <v>6</v>
      </c>
      <c r="D1152" s="149" t="str">
        <f>+VLOOKUP($A1152,mUNICIPIOS!$B$4:$F$343,2,0)</f>
        <v>Sacatepéquez</v>
      </c>
      <c r="E1152" s="149">
        <f>+VLOOKUP($A1152,mUNICIPIOS!$B$4:$F$343,3,0)</f>
        <v>306</v>
      </c>
      <c r="F1152" s="149" t="str">
        <f>+VLOOKUP($A1152,mUNICIPIOS!$B$4:$F$343,4,0)</f>
        <v>Santiago Sacatepéquez</v>
      </c>
      <c r="G1152" s="139" t="str">
        <f t="shared" ref="G1152:K1152" si="1144">+G1114</f>
        <v>01</v>
      </c>
      <c r="H1152" t="str">
        <f t="shared" si="1144"/>
        <v>IPC</v>
      </c>
      <c r="I1152" t="str">
        <f t="shared" si="1144"/>
        <v>Índice de Participación Ciudadana</v>
      </c>
      <c r="J1152" t="str">
        <f t="shared" si="1144"/>
        <v>INDICE</v>
      </c>
      <c r="K1152">
        <f t="shared" si="1144"/>
        <v>0</v>
      </c>
      <c r="L1152" s="150">
        <f>+VLOOKUP($E1152,IPC_2018!$B$8:$T$347,18,0)</f>
        <v>0.79297663349162328</v>
      </c>
      <c r="M1152" s="142" t="str">
        <f>+VLOOKUP($E1152,IPC_2018!$B$8:$T$347,19,0)</f>
        <v>Medio alto</v>
      </c>
    </row>
    <row r="1153" spans="1:13" x14ac:dyDescent="0.3">
      <c r="A1153" s="139">
        <f t="shared" si="1123"/>
        <v>31</v>
      </c>
      <c r="B1153" s="148">
        <f t="shared" si="1125"/>
        <v>7</v>
      </c>
      <c r="D1153" s="149" t="str">
        <f>+VLOOKUP($A1153,mUNICIPIOS!$B$4:$F$343,2,0)</f>
        <v>Sacatepéquez</v>
      </c>
      <c r="E1153" s="149">
        <f>+VLOOKUP($A1153,mUNICIPIOS!$B$4:$F$343,3,0)</f>
        <v>306</v>
      </c>
      <c r="F1153" s="149" t="str">
        <f>+VLOOKUP($A1153,mUNICIPIOS!$B$4:$F$343,4,0)</f>
        <v>Santiago Sacatepéquez</v>
      </c>
      <c r="G1153" s="139" t="str">
        <f t="shared" ref="G1153:K1153" si="1145">+G1115</f>
        <v>02</v>
      </c>
      <c r="H1153" t="str">
        <f t="shared" si="1145"/>
        <v>IIC</v>
      </c>
      <c r="I1153" t="str">
        <f t="shared" si="1145"/>
        <v>Índice de Información a la Ciudadanía</v>
      </c>
      <c r="J1153" t="str">
        <f t="shared" si="1145"/>
        <v>02-01</v>
      </c>
      <c r="K1153" t="str">
        <f t="shared" si="1145"/>
        <v>Rendición de cuentas cuatrimestral y anual al Comude enfocadas en resultados.</v>
      </c>
      <c r="L1153" s="150">
        <f>+VLOOKUP($E1153,IIC_2018!$B$8:$Q$347,3,0)</f>
        <v>0.8</v>
      </c>
      <c r="M1153" s="142" t="str">
        <f>+VLOOKUP($E1153,IIC_2018!$B$8:$Q$347,4,0)</f>
        <v>Medio alto</v>
      </c>
    </row>
    <row r="1154" spans="1:13" x14ac:dyDescent="0.3">
      <c r="A1154" s="139">
        <f t="shared" si="1123"/>
        <v>31</v>
      </c>
      <c r="B1154" s="148">
        <f t="shared" si="1125"/>
        <v>8</v>
      </c>
      <c r="D1154" s="149" t="str">
        <f>+VLOOKUP($A1154,mUNICIPIOS!$B$4:$F$343,2,0)</f>
        <v>Sacatepéquez</v>
      </c>
      <c r="E1154" s="149">
        <f>+VLOOKUP($A1154,mUNICIPIOS!$B$4:$F$343,3,0)</f>
        <v>306</v>
      </c>
      <c r="F1154" s="149" t="str">
        <f>+VLOOKUP($A1154,mUNICIPIOS!$B$4:$F$343,4,0)</f>
        <v>Santiago Sacatepéquez</v>
      </c>
      <c r="G1154" s="139" t="str">
        <f t="shared" ref="G1154:K1154" si="1146">+G1116</f>
        <v>02</v>
      </c>
      <c r="H1154" t="str">
        <f t="shared" si="1146"/>
        <v>IIC</v>
      </c>
      <c r="I1154" t="str">
        <f t="shared" si="1146"/>
        <v>Índice de Información a la Ciudadanía</v>
      </c>
      <c r="J1154" t="str">
        <f t="shared" si="1146"/>
        <v>02-02</v>
      </c>
      <c r="K1154" t="str">
        <f t="shared" si="1146"/>
        <v>Información presupuestaria y otra información brindada a la ciudadanía disponible en medios locales de comunicación.</v>
      </c>
      <c r="L1154" s="150">
        <f>+VLOOKUP($E1154,IIC_2018!$B$8:$Q$347,6,0)</f>
        <v>1</v>
      </c>
      <c r="M1154" s="142" t="str">
        <f>+VLOOKUP($E1154,IIC_2018!$B$8:$Q$347,7,0)</f>
        <v>Alto</v>
      </c>
    </row>
    <row r="1155" spans="1:13" x14ac:dyDescent="0.3">
      <c r="A1155" s="139">
        <f t="shared" si="1123"/>
        <v>31</v>
      </c>
      <c r="B1155" s="148">
        <f t="shared" si="1125"/>
        <v>9</v>
      </c>
      <c r="D1155" s="149" t="str">
        <f>+VLOOKUP($A1155,mUNICIPIOS!$B$4:$F$343,2,0)</f>
        <v>Sacatepéquez</v>
      </c>
      <c r="E1155" s="149">
        <f>+VLOOKUP($A1155,mUNICIPIOS!$B$4:$F$343,3,0)</f>
        <v>306</v>
      </c>
      <c r="F1155" s="149" t="str">
        <f>+VLOOKUP($A1155,mUNICIPIOS!$B$4:$F$343,4,0)</f>
        <v>Santiago Sacatepéquez</v>
      </c>
      <c r="G1155" s="139" t="str">
        <f t="shared" ref="G1155:K1155" si="1147">+G1117</f>
        <v>02</v>
      </c>
      <c r="H1155" t="str">
        <f t="shared" si="1147"/>
        <v>IIC</v>
      </c>
      <c r="I1155" t="str">
        <f t="shared" si="1147"/>
        <v>Índice de Información a la Ciudadanía</v>
      </c>
      <c r="J1155" t="str">
        <f t="shared" si="1147"/>
        <v>02-03</v>
      </c>
      <c r="K1155" t="str">
        <f t="shared" si="1147"/>
        <v>Información pública de oficio actualizada y disponible de acuerdo a la LAIP y uso de internet.</v>
      </c>
      <c r="L1155" s="150">
        <f>+VLOOKUP($E1155,IIC_2018!$B$8:$Q$347,9,0)</f>
        <v>0.99999999999999989</v>
      </c>
      <c r="M1155" s="142" t="str">
        <f>+VLOOKUP($E1155,IIC_2018!$B$8:$Q$347,10,0)</f>
        <v>Alto</v>
      </c>
    </row>
    <row r="1156" spans="1:13" x14ac:dyDescent="0.3">
      <c r="A1156" s="139">
        <f t="shared" si="1123"/>
        <v>31</v>
      </c>
      <c r="B1156" s="148">
        <f t="shared" si="1125"/>
        <v>10</v>
      </c>
      <c r="D1156" s="149" t="str">
        <f>+VLOOKUP($A1156,mUNICIPIOS!$B$4:$F$343,2,0)</f>
        <v>Sacatepéquez</v>
      </c>
      <c r="E1156" s="149">
        <f>+VLOOKUP($A1156,mUNICIPIOS!$B$4:$F$343,3,0)</f>
        <v>306</v>
      </c>
      <c r="F1156" s="149" t="str">
        <f>+VLOOKUP($A1156,mUNICIPIOS!$B$4:$F$343,4,0)</f>
        <v>Santiago Sacatepéquez</v>
      </c>
      <c r="G1156" s="139" t="str">
        <f t="shared" ref="G1156:K1156" si="1148">+G1118</f>
        <v>02</v>
      </c>
      <c r="H1156" t="str">
        <f t="shared" si="1148"/>
        <v>IIC</v>
      </c>
      <c r="I1156" t="str">
        <f t="shared" si="1148"/>
        <v>Índice de Información a la Ciudadanía</v>
      </c>
      <c r="J1156" t="str">
        <f t="shared" si="1148"/>
        <v>02-04</v>
      </c>
      <c r="K1156" t="str">
        <f t="shared" si="1148"/>
        <v>Relación del monto contratado por medio de Guate compras con el total del presupuesto de egresos vigente.</v>
      </c>
      <c r="L1156" s="150">
        <f>+VLOOKUP($E1156,IIC_2018!$B$8:$Q$347,12,0)</f>
        <v>0.62517463437799681</v>
      </c>
      <c r="M1156" s="142" t="str">
        <f>+VLOOKUP($E1156,IIC_2018!$B$8:$Q$347,13,0)</f>
        <v>Medio alto</v>
      </c>
    </row>
    <row r="1157" spans="1:13" x14ac:dyDescent="0.3">
      <c r="A1157" s="139">
        <f t="shared" si="1123"/>
        <v>31</v>
      </c>
      <c r="B1157" s="148">
        <f t="shared" si="1125"/>
        <v>11</v>
      </c>
      <c r="D1157" s="149" t="str">
        <f>+VLOOKUP($A1157,mUNICIPIOS!$B$4:$F$343,2,0)</f>
        <v>Sacatepéquez</v>
      </c>
      <c r="E1157" s="149">
        <f>+VLOOKUP($A1157,mUNICIPIOS!$B$4:$F$343,3,0)</f>
        <v>306</v>
      </c>
      <c r="F1157" s="149" t="str">
        <f>+VLOOKUP($A1157,mUNICIPIOS!$B$4:$F$343,4,0)</f>
        <v>Santiago Sacatepéquez</v>
      </c>
      <c r="G1157" s="139" t="str">
        <f t="shared" ref="G1157:K1157" si="1149">+G1119</f>
        <v>02</v>
      </c>
      <c r="H1157" t="str">
        <f t="shared" si="1149"/>
        <v>IIC</v>
      </c>
      <c r="I1157" t="str">
        <f t="shared" si="1149"/>
        <v>Índice de Información a la Ciudadanía</v>
      </c>
      <c r="J1157" t="str">
        <f t="shared" si="1149"/>
        <v>INDICE</v>
      </c>
      <c r="K1157">
        <f t="shared" si="1149"/>
        <v>0</v>
      </c>
      <c r="L1157" s="150">
        <f>+VLOOKUP($E1157,IIC_2018!$B$8:$Q$347,15,0)</f>
        <v>0.85629365859449913</v>
      </c>
      <c r="M1157" s="142" t="str">
        <f>+VLOOKUP($E1157,IIC_2018!$B$8:$Q$347,16,0)</f>
        <v>Alto</v>
      </c>
    </row>
    <row r="1158" spans="1:13" x14ac:dyDescent="0.3">
      <c r="A1158" s="139">
        <f t="shared" si="1123"/>
        <v>31</v>
      </c>
      <c r="B1158" s="148">
        <f t="shared" si="1125"/>
        <v>12</v>
      </c>
      <c r="D1158" s="149" t="str">
        <f>+VLOOKUP($A1158,mUNICIPIOS!$B$4:$F$343,2,0)</f>
        <v>Sacatepéquez</v>
      </c>
      <c r="E1158" s="149">
        <f>+VLOOKUP($A1158,mUNICIPIOS!$B$4:$F$343,3,0)</f>
        <v>306</v>
      </c>
      <c r="F1158" s="149" t="str">
        <f>+VLOOKUP($A1158,mUNICIPIOS!$B$4:$F$343,4,0)</f>
        <v>Santiago Sacatepéquez</v>
      </c>
      <c r="G1158" s="139" t="str">
        <f t="shared" ref="G1158:K1158" si="1150">+G1120</f>
        <v>03</v>
      </c>
      <c r="H1158" t="str">
        <f t="shared" si="1150"/>
        <v>ISP</v>
      </c>
      <c r="I1158" t="str">
        <f t="shared" si="1150"/>
        <v>Índice de Servicios Públicos</v>
      </c>
      <c r="J1158" t="str">
        <f t="shared" si="1150"/>
        <v>03-01</v>
      </c>
      <c r="K1158" t="str">
        <f t="shared" si="1150"/>
        <v>Cobertura del servicio público de agua</v>
      </c>
      <c r="L1158" s="150">
        <f>+VLOOKUP($E1158,ISP_2018!$B$8:$T$347,3,0)</f>
        <v>0.14117043121149897</v>
      </c>
      <c r="M1158" s="142" t="str">
        <f>+VLOOKUP($E1158,ISP_2018!$B$8:$T$347,4,0)</f>
        <v>Bajo</v>
      </c>
    </row>
    <row r="1159" spans="1:13" x14ac:dyDescent="0.3">
      <c r="A1159" s="139">
        <f t="shared" si="1123"/>
        <v>31</v>
      </c>
      <c r="B1159" s="148">
        <f t="shared" si="1125"/>
        <v>13</v>
      </c>
      <c r="D1159" s="149" t="str">
        <f>+VLOOKUP($A1159,mUNICIPIOS!$B$4:$F$343,2,0)</f>
        <v>Sacatepéquez</v>
      </c>
      <c r="E1159" s="149">
        <f>+VLOOKUP($A1159,mUNICIPIOS!$B$4:$F$343,3,0)</f>
        <v>306</v>
      </c>
      <c r="F1159" s="149" t="str">
        <f>+VLOOKUP($A1159,mUNICIPIOS!$B$4:$F$343,4,0)</f>
        <v>Santiago Sacatepéquez</v>
      </c>
      <c r="G1159" s="139" t="str">
        <f t="shared" ref="G1159:K1159" si="1151">+G1121</f>
        <v>03</v>
      </c>
      <c r="H1159" t="str">
        <f t="shared" si="1151"/>
        <v>ISP</v>
      </c>
      <c r="I1159" t="str">
        <f t="shared" si="1151"/>
        <v>Índice de Servicios Públicos</v>
      </c>
      <c r="J1159" t="str">
        <f t="shared" si="1151"/>
        <v>03-02</v>
      </c>
      <c r="K1159" t="str">
        <f t="shared" si="1151"/>
        <v>Control de la calidad del servicio público de agua</v>
      </c>
      <c r="L1159" s="150">
        <f>+VLOOKUP($E1159,ISP_2018!$B$8:$T$347,6,0)</f>
        <v>0.82833333333333337</v>
      </c>
      <c r="M1159" s="142" t="str">
        <f>+VLOOKUP($E1159,ISP_2018!$B$8:$T$347,7,0)</f>
        <v>Alto</v>
      </c>
    </row>
    <row r="1160" spans="1:13" x14ac:dyDescent="0.3">
      <c r="A1160" s="139">
        <f t="shared" si="1123"/>
        <v>31</v>
      </c>
      <c r="B1160" s="148">
        <f t="shared" si="1125"/>
        <v>14</v>
      </c>
      <c r="D1160" s="149" t="str">
        <f>+VLOOKUP($A1160,mUNICIPIOS!$B$4:$F$343,2,0)</f>
        <v>Sacatepéquez</v>
      </c>
      <c r="E1160" s="149">
        <f>+VLOOKUP($A1160,mUNICIPIOS!$B$4:$F$343,3,0)</f>
        <v>306</v>
      </c>
      <c r="F1160" s="149" t="str">
        <f>+VLOOKUP($A1160,mUNICIPIOS!$B$4:$F$343,4,0)</f>
        <v>Santiago Sacatepéquez</v>
      </c>
      <c r="G1160" s="139" t="str">
        <f t="shared" ref="G1160:K1160" si="1152">+G1122</f>
        <v>03</v>
      </c>
      <c r="H1160" t="str">
        <f t="shared" si="1152"/>
        <v>ISP</v>
      </c>
      <c r="I1160" t="str">
        <f t="shared" si="1152"/>
        <v>Índice de Servicios Públicos</v>
      </c>
      <c r="J1160" t="str">
        <f t="shared" si="1152"/>
        <v>03-03</v>
      </c>
      <c r="K1160" t="str">
        <f t="shared" si="1152"/>
        <v>Disposición  y tratamiento  de aguas residuales</v>
      </c>
      <c r="L1160" s="150">
        <f>+VLOOKUP($E1160,ISP_2018!$B$8:$T$347,9,0)</f>
        <v>0.60332752539748913</v>
      </c>
      <c r="M1160" s="142" t="str">
        <f>+VLOOKUP($E1160,ISP_2018!$B$8:$T$347,10,0)</f>
        <v>Medio alto</v>
      </c>
    </row>
    <row r="1161" spans="1:13" x14ac:dyDescent="0.3">
      <c r="A1161" s="139">
        <f t="shared" si="1123"/>
        <v>31</v>
      </c>
      <c r="B1161" s="148">
        <f t="shared" si="1125"/>
        <v>15</v>
      </c>
      <c r="D1161" s="149" t="str">
        <f>+VLOOKUP($A1161,mUNICIPIOS!$B$4:$F$343,2,0)</f>
        <v>Sacatepéquez</v>
      </c>
      <c r="E1161" s="149">
        <f>+VLOOKUP($A1161,mUNICIPIOS!$B$4:$F$343,3,0)</f>
        <v>306</v>
      </c>
      <c r="F1161" s="149" t="str">
        <f>+VLOOKUP($A1161,mUNICIPIOS!$B$4:$F$343,4,0)</f>
        <v>Santiago Sacatepéquez</v>
      </c>
      <c r="G1161" s="139" t="str">
        <f t="shared" ref="G1161:K1161" si="1153">+G1123</f>
        <v>03</v>
      </c>
      <c r="H1161" t="str">
        <f t="shared" si="1153"/>
        <v>ISP</v>
      </c>
      <c r="I1161" t="str">
        <f t="shared" si="1153"/>
        <v>Índice de Servicios Públicos</v>
      </c>
      <c r="J1161" t="str">
        <f t="shared" si="1153"/>
        <v>03-04</v>
      </c>
      <c r="K1161" t="str">
        <f t="shared" si="1153"/>
        <v>Gestión y manejo de los residuos y desechos sólidos</v>
      </c>
      <c r="L1161" s="150">
        <f>+VLOOKUP($E1161,ISP_2018!$B$8:$T$347,12,0)</f>
        <v>6.4431234447969304E-2</v>
      </c>
      <c r="M1161" s="142" t="str">
        <f>+VLOOKUP($E1161,ISP_2018!$B$8:$T$347,13,0)</f>
        <v>Bajo</v>
      </c>
    </row>
    <row r="1162" spans="1:13" x14ac:dyDescent="0.3">
      <c r="A1162" s="139">
        <f t="shared" si="1123"/>
        <v>31</v>
      </c>
      <c r="B1162" s="148">
        <f t="shared" si="1125"/>
        <v>16</v>
      </c>
      <c r="D1162" s="149" t="str">
        <f>+VLOOKUP($A1162,mUNICIPIOS!$B$4:$F$343,2,0)</f>
        <v>Sacatepéquez</v>
      </c>
      <c r="E1162" s="149">
        <f>+VLOOKUP($A1162,mUNICIPIOS!$B$4:$F$343,3,0)</f>
        <v>306</v>
      </c>
      <c r="F1162" s="149" t="str">
        <f>+VLOOKUP($A1162,mUNICIPIOS!$B$4:$F$343,4,0)</f>
        <v>Santiago Sacatepéquez</v>
      </c>
      <c r="G1162" s="139" t="str">
        <f t="shared" ref="G1162:K1162" si="1154">+G1124</f>
        <v>03</v>
      </c>
      <c r="H1162" t="str">
        <f t="shared" si="1154"/>
        <v>ISP</v>
      </c>
      <c r="I1162" t="str">
        <f t="shared" si="1154"/>
        <v>Índice de Servicios Públicos</v>
      </c>
      <c r="J1162" t="str">
        <f t="shared" si="1154"/>
        <v>03-05</v>
      </c>
      <c r="K1162" t="str">
        <f t="shared" si="1154"/>
        <v>Gestión de servicios públicos municipales</v>
      </c>
      <c r="L1162" s="150">
        <f>+VLOOKUP($E1162,ISP_2018!$B$8:$T$347,15,0)</f>
        <v>0.61290322580645151</v>
      </c>
      <c r="M1162" s="142" t="str">
        <f>+VLOOKUP($E1162,ISP_2018!$B$8:$T$347,16,0)</f>
        <v>Medio alto</v>
      </c>
    </row>
    <row r="1163" spans="1:13" x14ac:dyDescent="0.3">
      <c r="A1163" s="139">
        <f t="shared" si="1123"/>
        <v>31</v>
      </c>
      <c r="B1163" s="148">
        <f t="shared" si="1125"/>
        <v>17</v>
      </c>
      <c r="D1163" s="149" t="str">
        <f>+VLOOKUP($A1163,mUNICIPIOS!$B$4:$F$343,2,0)</f>
        <v>Sacatepéquez</v>
      </c>
      <c r="E1163" s="149">
        <f>+VLOOKUP($A1163,mUNICIPIOS!$B$4:$F$343,3,0)</f>
        <v>306</v>
      </c>
      <c r="F1163" s="149" t="str">
        <f>+VLOOKUP($A1163,mUNICIPIOS!$B$4:$F$343,4,0)</f>
        <v>Santiago Sacatepéquez</v>
      </c>
      <c r="G1163" s="139" t="str">
        <f t="shared" ref="G1163:K1163" si="1155">+G1125</f>
        <v>03</v>
      </c>
      <c r="H1163" t="str">
        <f t="shared" si="1155"/>
        <v>ISP</v>
      </c>
      <c r="I1163" t="str">
        <f t="shared" si="1155"/>
        <v>Índice de Servicios Públicos</v>
      </c>
      <c r="J1163" t="str">
        <f t="shared" si="1155"/>
        <v>INDICE</v>
      </c>
      <c r="K1163">
        <f t="shared" si="1155"/>
        <v>0</v>
      </c>
      <c r="L1163" s="150">
        <f>+VLOOKUP($E1163,ISP_2018!$B$8:$T$347,18,0)</f>
        <v>0.51874944025153191</v>
      </c>
      <c r="M1163" s="142" t="str">
        <f>+VLOOKUP($E1163,ISP_2018!$B$8:$T$347,19,0)</f>
        <v>Medio</v>
      </c>
    </row>
    <row r="1164" spans="1:13" x14ac:dyDescent="0.3">
      <c r="A1164" s="139">
        <f t="shared" si="1123"/>
        <v>31</v>
      </c>
      <c r="B1164" s="148">
        <f t="shared" si="1125"/>
        <v>18</v>
      </c>
      <c r="D1164" s="149" t="str">
        <f>+VLOOKUP($A1164,mUNICIPIOS!$B$4:$F$343,2,0)</f>
        <v>Sacatepéquez</v>
      </c>
      <c r="E1164" s="149">
        <f>+VLOOKUP($A1164,mUNICIPIOS!$B$4:$F$343,3,0)</f>
        <v>306</v>
      </c>
      <c r="F1164" s="149" t="str">
        <f>+VLOOKUP($A1164,mUNICIPIOS!$B$4:$F$343,4,0)</f>
        <v>Santiago Sacatepéquez</v>
      </c>
      <c r="G1164" s="139" t="str">
        <f t="shared" ref="G1164:K1164" si="1156">+G1126</f>
        <v>04</v>
      </c>
      <c r="H1164" t="str">
        <f t="shared" si="1156"/>
        <v>IGA</v>
      </c>
      <c r="I1164" t="str">
        <f t="shared" si="1156"/>
        <v>Índice de Gestión Administrativa</v>
      </c>
      <c r="J1164" t="str">
        <f t="shared" si="1156"/>
        <v>04-01</v>
      </c>
      <c r="K1164" t="str">
        <f t="shared" si="1156"/>
        <v>Existencia de elementos de atención municipal orientada al vecino</v>
      </c>
      <c r="L1164" s="150">
        <f>+VLOOKUP($E1164,IGA_2018!$B$8:$N$347,3,0)</f>
        <v>1</v>
      </c>
      <c r="M1164" s="142" t="str">
        <f>+VLOOKUP($E1164,IGA_2018!$B$8:$N$347,4,0)</f>
        <v>Alto</v>
      </c>
    </row>
    <row r="1165" spans="1:13" x14ac:dyDescent="0.3">
      <c r="A1165" s="139">
        <f t="shared" si="1123"/>
        <v>31</v>
      </c>
      <c r="B1165" s="148">
        <f t="shared" si="1125"/>
        <v>19</v>
      </c>
      <c r="D1165" s="149" t="str">
        <f>+VLOOKUP($A1165,mUNICIPIOS!$B$4:$F$343,2,0)</f>
        <v>Sacatepéquez</v>
      </c>
      <c r="E1165" s="149">
        <f>+VLOOKUP($A1165,mUNICIPIOS!$B$4:$F$343,3,0)</f>
        <v>306</v>
      </c>
      <c r="F1165" s="149" t="str">
        <f>+VLOOKUP($A1165,mUNICIPIOS!$B$4:$F$343,4,0)</f>
        <v>Santiago Sacatepéquez</v>
      </c>
      <c r="G1165" s="139" t="str">
        <f t="shared" ref="G1165:K1165" si="1157">+G1127</f>
        <v>04</v>
      </c>
      <c r="H1165" t="str">
        <f t="shared" si="1157"/>
        <v>IGA</v>
      </c>
      <c r="I1165" t="str">
        <f t="shared" si="1157"/>
        <v>Índice de Gestión Administrativa</v>
      </c>
      <c r="J1165" t="str">
        <f t="shared" si="1157"/>
        <v>04-02</v>
      </c>
      <c r="K1165" t="str">
        <f t="shared" si="1157"/>
        <v>Gestión del recurso humano.</v>
      </c>
      <c r="L1165" s="150">
        <f>+VLOOKUP($E1165,IGA_2018!$B$8:$N$347,6,0)</f>
        <v>0.82524446109303196</v>
      </c>
      <c r="M1165" s="142" t="str">
        <f>+VLOOKUP($E1165,IGA_2018!$B$8:$N$347,7,0)</f>
        <v>Alto</v>
      </c>
    </row>
    <row r="1166" spans="1:13" x14ac:dyDescent="0.3">
      <c r="A1166" s="139">
        <f t="shared" si="1123"/>
        <v>31</v>
      </c>
      <c r="B1166" s="148">
        <f t="shared" si="1125"/>
        <v>20</v>
      </c>
      <c r="D1166" s="149" t="str">
        <f>+VLOOKUP($A1166,mUNICIPIOS!$B$4:$F$343,2,0)</f>
        <v>Sacatepéquez</v>
      </c>
      <c r="E1166" s="149">
        <f>+VLOOKUP($A1166,mUNICIPIOS!$B$4:$F$343,3,0)</f>
        <v>306</v>
      </c>
      <c r="F1166" s="149" t="str">
        <f>+VLOOKUP($A1166,mUNICIPIOS!$B$4:$F$343,4,0)</f>
        <v>Santiago Sacatepéquez</v>
      </c>
      <c r="G1166" s="139" t="str">
        <f t="shared" ref="G1166:K1166" si="1158">+G1128</f>
        <v>04</v>
      </c>
      <c r="H1166" t="str">
        <f t="shared" si="1158"/>
        <v>IGA</v>
      </c>
      <c r="I1166" t="str">
        <f t="shared" si="1158"/>
        <v>Índice de Gestión Administrativa</v>
      </c>
      <c r="J1166" t="str">
        <f t="shared" si="1158"/>
        <v>04-03</v>
      </c>
      <c r="K1166" t="str">
        <f t="shared" si="1158"/>
        <v>Existencia de oficinas municipales con instrumentos de gestión.</v>
      </c>
      <c r="L1166" s="150">
        <f>+VLOOKUP($E1166,IGA_2018!$B$8:$N$347,9,0)</f>
        <v>1</v>
      </c>
      <c r="M1166" s="142" t="str">
        <f>+VLOOKUP($E1166,IGA_2018!$B$8:$N$347,10,0)</f>
        <v>Alto</v>
      </c>
    </row>
    <row r="1167" spans="1:13" x14ac:dyDescent="0.3">
      <c r="A1167" s="139">
        <f t="shared" si="1123"/>
        <v>31</v>
      </c>
      <c r="B1167" s="148">
        <f t="shared" si="1125"/>
        <v>21</v>
      </c>
      <c r="D1167" s="149" t="str">
        <f>+VLOOKUP($A1167,mUNICIPIOS!$B$4:$F$343,2,0)</f>
        <v>Sacatepéquez</v>
      </c>
      <c r="E1167" s="149">
        <f>+VLOOKUP($A1167,mUNICIPIOS!$B$4:$F$343,3,0)</f>
        <v>306</v>
      </c>
      <c r="F1167" s="149" t="str">
        <f>+VLOOKUP($A1167,mUNICIPIOS!$B$4:$F$343,4,0)</f>
        <v>Santiago Sacatepéquez</v>
      </c>
      <c r="G1167" s="139" t="str">
        <f t="shared" ref="G1167:K1167" si="1159">+G1129</f>
        <v>04</v>
      </c>
      <c r="H1167" t="str">
        <f t="shared" si="1159"/>
        <v>IGA</v>
      </c>
      <c r="I1167" t="str">
        <f t="shared" si="1159"/>
        <v>Índice de Gestión Administrativa</v>
      </c>
      <c r="J1167" t="str">
        <f t="shared" si="1159"/>
        <v>INDICE</v>
      </c>
      <c r="K1167">
        <f t="shared" si="1159"/>
        <v>0</v>
      </c>
      <c r="L1167" s="150">
        <f>+VLOOKUP($E1167,IGA_2018!$B$8:$N$347,12,0)</f>
        <v>0.93883556138256108</v>
      </c>
      <c r="M1167" s="142" t="str">
        <f>+VLOOKUP($E1167,IGA_2018!$B$8:$N$347,13,0)</f>
        <v>Alto</v>
      </c>
    </row>
    <row r="1168" spans="1:13" x14ac:dyDescent="0.3">
      <c r="A1168" s="139">
        <f t="shared" si="1123"/>
        <v>31</v>
      </c>
      <c r="B1168" s="148">
        <f t="shared" si="1125"/>
        <v>22</v>
      </c>
      <c r="D1168" s="149" t="str">
        <f>+VLOOKUP($A1168,mUNICIPIOS!$B$4:$F$343,2,0)</f>
        <v>Sacatepéquez</v>
      </c>
      <c r="E1168" s="149">
        <f>+VLOOKUP($A1168,mUNICIPIOS!$B$4:$F$343,3,0)</f>
        <v>306</v>
      </c>
      <c r="F1168" s="149" t="str">
        <f>+VLOOKUP($A1168,mUNICIPIOS!$B$4:$F$343,4,0)</f>
        <v>Santiago Sacatepéquez</v>
      </c>
      <c r="G1168" s="139" t="str">
        <f t="shared" ref="G1168:K1168" si="1160">+G1130</f>
        <v>05</v>
      </c>
      <c r="H1168" t="str">
        <f t="shared" si="1160"/>
        <v>IGF</v>
      </c>
      <c r="I1168" t="str">
        <f t="shared" si="1160"/>
        <v>Índice de Gestión Financiera</v>
      </c>
      <c r="J1168" t="str">
        <f t="shared" si="1160"/>
        <v>05-01</v>
      </c>
      <c r="K1168" t="str">
        <f t="shared" si="1160"/>
        <v>Autonomía financiera municipal</v>
      </c>
      <c r="L1168" s="150">
        <f>+VLOOKUP($E1168,IGF_2018!$B$8:$Z$347,3,0)</f>
        <v>0.28364025352202377</v>
      </c>
      <c r="M1168" s="142" t="str">
        <f>+VLOOKUP($E1168,IGF_2018!$B$8:$Z$347,4,0)</f>
        <v>Medio bajo</v>
      </c>
    </row>
    <row r="1169" spans="1:13" x14ac:dyDescent="0.3">
      <c r="A1169" s="139">
        <f t="shared" si="1123"/>
        <v>31</v>
      </c>
      <c r="B1169" s="148">
        <f t="shared" si="1125"/>
        <v>23</v>
      </c>
      <c r="D1169" s="149" t="str">
        <f>+VLOOKUP($A1169,mUNICIPIOS!$B$4:$F$343,2,0)</f>
        <v>Sacatepéquez</v>
      </c>
      <c r="E1169" s="149">
        <f>+VLOOKUP($A1169,mUNICIPIOS!$B$4:$F$343,3,0)</f>
        <v>306</v>
      </c>
      <c r="F1169" s="149" t="str">
        <f>+VLOOKUP($A1169,mUNICIPIOS!$B$4:$F$343,4,0)</f>
        <v>Santiago Sacatepéquez</v>
      </c>
      <c r="G1169" s="139" t="str">
        <f t="shared" ref="G1169:K1169" si="1161">+G1131</f>
        <v>05</v>
      </c>
      <c r="H1169" t="str">
        <f t="shared" si="1161"/>
        <v>IGF</v>
      </c>
      <c r="I1169" t="str">
        <f t="shared" si="1161"/>
        <v>Índice de Gestión Financiera</v>
      </c>
      <c r="J1169" t="str">
        <f t="shared" si="1161"/>
        <v>05-02</v>
      </c>
      <c r="K1169" t="str">
        <f t="shared" si="1161"/>
        <v xml:space="preserve">Ingresos propios por habitante -sin regalías- </v>
      </c>
      <c r="L1169" s="150">
        <f>+VLOOKUP($E1169,IGF_2018!$B$8:$Z$347,6,0)</f>
        <v>0.1473752132053896</v>
      </c>
      <c r="M1169" s="142" t="str">
        <f>+VLOOKUP($E1169,IGF_2018!$B$8:$Z$347,7,0)</f>
        <v>Bajo</v>
      </c>
    </row>
    <row r="1170" spans="1:13" x14ac:dyDescent="0.3">
      <c r="A1170" s="139">
        <f t="shared" si="1123"/>
        <v>31</v>
      </c>
      <c r="B1170" s="148">
        <f t="shared" si="1125"/>
        <v>24</v>
      </c>
      <c r="D1170" s="149" t="str">
        <f>+VLOOKUP($A1170,mUNICIPIOS!$B$4:$F$343,2,0)</f>
        <v>Sacatepéquez</v>
      </c>
      <c r="E1170" s="149">
        <f>+VLOOKUP($A1170,mUNICIPIOS!$B$4:$F$343,3,0)</f>
        <v>306</v>
      </c>
      <c r="F1170" s="149" t="str">
        <f>+VLOOKUP($A1170,mUNICIPIOS!$B$4:$F$343,4,0)</f>
        <v>Santiago Sacatepéquez</v>
      </c>
      <c r="G1170" s="139" t="str">
        <f t="shared" ref="G1170:K1170" si="1162">+G1132</f>
        <v>05</v>
      </c>
      <c r="H1170" t="str">
        <f t="shared" si="1162"/>
        <v>IGF</v>
      </c>
      <c r="I1170" t="str">
        <f t="shared" si="1162"/>
        <v>Índice de Gestión Financiera</v>
      </c>
      <c r="J1170" t="str">
        <f t="shared" si="1162"/>
        <v>05-03</v>
      </c>
      <c r="K1170" t="str">
        <f t="shared" si="1162"/>
        <v>Ingresos del IUSI en relación a los ingresos propios -sin regalías-</v>
      </c>
      <c r="L1170" s="150">
        <f>+VLOOKUP($E1170,IGF_2018!$B$8:$Z$347,9,0)</f>
        <v>0.29939701410628139</v>
      </c>
      <c r="M1170" s="142" t="str">
        <f>+VLOOKUP($E1170,IGF_2018!$B$8:$Z$347,10,0)</f>
        <v>Medio bajo</v>
      </c>
    </row>
    <row r="1171" spans="1:13" x14ac:dyDescent="0.3">
      <c r="A1171" s="139">
        <f t="shared" si="1123"/>
        <v>31</v>
      </c>
      <c r="B1171" s="148">
        <f t="shared" si="1125"/>
        <v>25</v>
      </c>
      <c r="D1171" s="149" t="str">
        <f>+VLOOKUP($A1171,mUNICIPIOS!$B$4:$F$343,2,0)</f>
        <v>Sacatepéquez</v>
      </c>
      <c r="E1171" s="149">
        <f>+VLOOKUP($A1171,mUNICIPIOS!$B$4:$F$343,3,0)</f>
        <v>306</v>
      </c>
      <c r="F1171" s="149" t="str">
        <f>+VLOOKUP($A1171,mUNICIPIOS!$B$4:$F$343,4,0)</f>
        <v>Santiago Sacatepéquez</v>
      </c>
      <c r="G1171" s="139" t="str">
        <f t="shared" ref="G1171:K1171" si="1163">+G1133</f>
        <v>05</v>
      </c>
      <c r="H1171" t="str">
        <f t="shared" si="1163"/>
        <v>IGF</v>
      </c>
      <c r="I1171" t="str">
        <f t="shared" si="1163"/>
        <v>Índice de Gestión Financiera</v>
      </c>
      <c r="J1171" t="str">
        <f t="shared" si="1163"/>
        <v>05-04</v>
      </c>
      <c r="K1171" t="str">
        <f t="shared" si="1163"/>
        <v>Inversión anual en capital fijo por habitante</v>
      </c>
      <c r="L1171" s="150">
        <f>+VLOOKUP($E1171,IGF_2018!$B$8:$Z$347,12,0)</f>
        <v>9.3933108007072677E-2</v>
      </c>
      <c r="M1171" s="142" t="str">
        <f>+VLOOKUP($E1171,IGF_2018!$B$8:$Z$347,13,0)</f>
        <v>Bajo</v>
      </c>
    </row>
    <row r="1172" spans="1:13" x14ac:dyDescent="0.3">
      <c r="A1172" s="139">
        <f t="shared" si="1123"/>
        <v>31</v>
      </c>
      <c r="B1172" s="148">
        <f t="shared" si="1125"/>
        <v>26</v>
      </c>
      <c r="D1172" s="149" t="str">
        <f>+VLOOKUP($A1172,mUNICIPIOS!$B$4:$F$343,2,0)</f>
        <v>Sacatepéquez</v>
      </c>
      <c r="E1172" s="149">
        <f>+VLOOKUP($A1172,mUNICIPIOS!$B$4:$F$343,3,0)</f>
        <v>306</v>
      </c>
      <c r="F1172" s="149" t="str">
        <f>+VLOOKUP($A1172,mUNICIPIOS!$B$4:$F$343,4,0)</f>
        <v>Santiago Sacatepéquez</v>
      </c>
      <c r="G1172" s="139" t="str">
        <f t="shared" ref="G1172:K1172" si="1164">+G1134</f>
        <v>05</v>
      </c>
      <c r="H1172" t="str">
        <f t="shared" si="1164"/>
        <v>IGF</v>
      </c>
      <c r="I1172" t="str">
        <f t="shared" si="1164"/>
        <v>Índice de Gestión Financiera</v>
      </c>
      <c r="J1172" t="str">
        <f t="shared" si="1164"/>
        <v>05-05</v>
      </c>
      <c r="K1172" t="str">
        <f t="shared" si="1164"/>
        <v>Inversión anual en capital fijo con recursos percibidos por ingresos propios</v>
      </c>
      <c r="L1172" s="150">
        <f>+VLOOKUP($E1172,IGF_2018!$B$8:$Z$347,15,0)</f>
        <v>2.7313782390703062E-2</v>
      </c>
      <c r="M1172" s="142" t="str">
        <f>+VLOOKUP($E1172,IGF_2018!$B$8:$Z$347,16,0)</f>
        <v>Bajo</v>
      </c>
    </row>
    <row r="1173" spans="1:13" x14ac:dyDescent="0.3">
      <c r="A1173" s="139">
        <f t="shared" si="1123"/>
        <v>31</v>
      </c>
      <c r="B1173" s="148">
        <f t="shared" si="1125"/>
        <v>27</v>
      </c>
      <c r="D1173" s="149" t="str">
        <f>+VLOOKUP($A1173,mUNICIPIOS!$B$4:$F$343,2,0)</f>
        <v>Sacatepéquez</v>
      </c>
      <c r="E1173" s="149">
        <f>+VLOOKUP($A1173,mUNICIPIOS!$B$4:$F$343,3,0)</f>
        <v>306</v>
      </c>
      <c r="F1173" s="149" t="str">
        <f>+VLOOKUP($A1173,mUNICIPIOS!$B$4:$F$343,4,0)</f>
        <v>Santiago Sacatepéquez</v>
      </c>
      <c r="G1173" s="139" t="str">
        <f t="shared" ref="G1173:K1173" si="1165">+G1135</f>
        <v>05</v>
      </c>
      <c r="H1173" t="str">
        <f t="shared" si="1165"/>
        <v>IGF</v>
      </c>
      <c r="I1173" t="str">
        <f t="shared" si="1165"/>
        <v>Índice de Gestión Financiera</v>
      </c>
      <c r="J1173" t="str">
        <f t="shared" si="1165"/>
        <v>05-06</v>
      </c>
      <c r="K1173" t="str">
        <f t="shared" si="1165"/>
        <v xml:space="preserve">Inversión anual en capital fijo con recursos percibidos por transferencias del Gobierno Central </v>
      </c>
      <c r="L1173" s="150">
        <f>+VLOOKUP($E1173,IGF_2018!$B$8:$Z$347,18,0)</f>
        <v>0.30088255367868849</v>
      </c>
      <c r="M1173" s="142" t="str">
        <f>+VLOOKUP($E1173,IGF_2018!$B$8:$Z$347,19,0)</f>
        <v>Medio bajo</v>
      </c>
    </row>
    <row r="1174" spans="1:13" x14ac:dyDescent="0.3">
      <c r="A1174" s="139">
        <f t="shared" si="1123"/>
        <v>31</v>
      </c>
      <c r="B1174" s="148">
        <f t="shared" si="1125"/>
        <v>28</v>
      </c>
      <c r="D1174" s="149" t="str">
        <f>+VLOOKUP($A1174,mUNICIPIOS!$B$4:$F$343,2,0)</f>
        <v>Sacatepéquez</v>
      </c>
      <c r="E1174" s="149">
        <f>+VLOOKUP($A1174,mUNICIPIOS!$B$4:$F$343,3,0)</f>
        <v>306</v>
      </c>
      <c r="F1174" s="149" t="str">
        <f>+VLOOKUP($A1174,mUNICIPIOS!$B$4:$F$343,4,0)</f>
        <v>Santiago Sacatepéquez</v>
      </c>
      <c r="G1174" s="139" t="str">
        <f t="shared" ref="G1174:K1174" si="1166">+G1136</f>
        <v>05</v>
      </c>
      <c r="H1174" t="str">
        <f t="shared" si="1166"/>
        <v>IGF</v>
      </c>
      <c r="I1174" t="str">
        <f t="shared" si="1166"/>
        <v>Índice de Gestión Financiera</v>
      </c>
      <c r="J1174" t="str">
        <f t="shared" si="1166"/>
        <v>05-07</v>
      </c>
      <c r="K1174" t="str">
        <f t="shared" si="1166"/>
        <v>Financiamiento por endeudamiento municipal</v>
      </c>
      <c r="L1174" s="150">
        <f>+VLOOKUP($E1174,IGF_2018!$B$8:$Z$347,21,0)</f>
        <v>1</v>
      </c>
      <c r="M1174" s="142" t="str">
        <f>+VLOOKUP($E1174,IGF_2018!$B$8:$Z$347,22,0)</f>
        <v>Alto</v>
      </c>
    </row>
    <row r="1175" spans="1:13" x14ac:dyDescent="0.3">
      <c r="A1175" s="139">
        <f t="shared" si="1123"/>
        <v>31</v>
      </c>
      <c r="B1175" s="148">
        <f t="shared" si="1125"/>
        <v>29</v>
      </c>
      <c r="D1175" s="149" t="str">
        <f>+VLOOKUP($A1175,mUNICIPIOS!$B$4:$F$343,2,0)</f>
        <v>Sacatepéquez</v>
      </c>
      <c r="E1175" s="149">
        <f>+VLOOKUP($A1175,mUNICIPIOS!$B$4:$F$343,3,0)</f>
        <v>306</v>
      </c>
      <c r="F1175" s="149" t="str">
        <f>+VLOOKUP($A1175,mUNICIPIOS!$B$4:$F$343,4,0)</f>
        <v>Santiago Sacatepéquez</v>
      </c>
      <c r="G1175" s="139" t="str">
        <f t="shared" ref="G1175:K1175" si="1167">+G1137</f>
        <v>05</v>
      </c>
      <c r="H1175" t="str">
        <f t="shared" si="1167"/>
        <v>IGF</v>
      </c>
      <c r="I1175" t="str">
        <f t="shared" si="1167"/>
        <v>Índice de Gestión Financiera</v>
      </c>
      <c r="J1175" t="str">
        <f t="shared" si="1167"/>
        <v>INDICE</v>
      </c>
      <c r="K1175">
        <f t="shared" si="1167"/>
        <v>0</v>
      </c>
      <c r="L1175" s="150">
        <f>+VLOOKUP($E1175,IGF_2018!$B$8:$Z$347,24,0)</f>
        <v>0.35835573916375729</v>
      </c>
      <c r="M1175" s="142" t="str">
        <f>+VLOOKUP($E1175,IGF_2018!$B$8:$Z$347,25,0)</f>
        <v>Medio bajo</v>
      </c>
    </row>
    <row r="1176" spans="1:13" x14ac:dyDescent="0.3">
      <c r="A1176" s="139">
        <f t="shared" si="1123"/>
        <v>31</v>
      </c>
      <c r="B1176" s="148">
        <f t="shared" si="1125"/>
        <v>30</v>
      </c>
      <c r="D1176" s="149" t="str">
        <f>+VLOOKUP($A1176,mUNICIPIOS!$B$4:$F$343,2,0)</f>
        <v>Sacatepéquez</v>
      </c>
      <c r="E1176" s="149">
        <f>+VLOOKUP($A1176,mUNICIPIOS!$B$4:$F$343,3,0)</f>
        <v>306</v>
      </c>
      <c r="F1176" s="149" t="str">
        <f>+VLOOKUP($A1176,mUNICIPIOS!$B$4:$F$343,4,0)</f>
        <v>Santiago Sacatepéquez</v>
      </c>
      <c r="G1176" s="139" t="str">
        <f t="shared" ref="G1176:K1176" si="1168">+G1138</f>
        <v>06</v>
      </c>
      <c r="H1176" t="str">
        <f t="shared" si="1168"/>
        <v>IGE</v>
      </c>
      <c r="I1176" t="str">
        <f t="shared" si="1168"/>
        <v>Índice de Gestión Estratégica</v>
      </c>
      <c r="J1176" t="str">
        <f t="shared" si="1168"/>
        <v>06-01</v>
      </c>
      <c r="K1176" t="str">
        <f t="shared" si="1168"/>
        <v>Ejecución del Plan Operativo Anual  (POA)</v>
      </c>
      <c r="L1176" s="150">
        <f>+VLOOKUP($E1176,IGE_2018!$B$8:$Z$347,3,0)</f>
        <v>0</v>
      </c>
      <c r="M1176" s="142" t="str">
        <f>+VLOOKUP($E1176,IGE_2018!$B$8:$Z$347,4,0)</f>
        <v>Bajo</v>
      </c>
    </row>
    <row r="1177" spans="1:13" x14ac:dyDescent="0.3">
      <c r="A1177" s="139">
        <f t="shared" si="1123"/>
        <v>31</v>
      </c>
      <c r="B1177" s="148">
        <f t="shared" si="1125"/>
        <v>31</v>
      </c>
      <c r="D1177" s="149" t="str">
        <f>+VLOOKUP($A1177,mUNICIPIOS!$B$4:$F$343,2,0)</f>
        <v>Sacatepéquez</v>
      </c>
      <c r="E1177" s="149">
        <f>+VLOOKUP($A1177,mUNICIPIOS!$B$4:$F$343,3,0)</f>
        <v>306</v>
      </c>
      <c r="F1177" s="149" t="str">
        <f>+VLOOKUP($A1177,mUNICIPIOS!$B$4:$F$343,4,0)</f>
        <v>Santiago Sacatepéquez</v>
      </c>
      <c r="G1177" s="139" t="str">
        <f t="shared" ref="G1177:K1177" si="1169">+G1139</f>
        <v>06</v>
      </c>
      <c r="H1177" t="str">
        <f t="shared" si="1169"/>
        <v>IGE</v>
      </c>
      <c r="I1177" t="str">
        <f t="shared" si="1169"/>
        <v>Índice de Gestión Estratégica</v>
      </c>
      <c r="J1177" t="str">
        <f t="shared" si="1169"/>
        <v>06-02</v>
      </c>
      <c r="K1177" t="str">
        <f t="shared" si="1169"/>
        <v>Relación Plan de Desarrollo Municipal y Ordenamiento Territorial (PDM-OT) - Plan Estratégico Institucional (PEI) - Plan Operativo Multianual (POM) - Plan Operativo Anual (POA)</v>
      </c>
      <c r="L1177" s="150">
        <f>+VLOOKUP($E1177,IGE_2018!$B$8:$Z$347,6,0)</f>
        <v>0.36666666666666664</v>
      </c>
      <c r="M1177" s="142" t="str">
        <f>+VLOOKUP($E1177,IGE_2018!$B$8:$Z$347,7,0)</f>
        <v>Medio bajo</v>
      </c>
    </row>
    <row r="1178" spans="1:13" x14ac:dyDescent="0.3">
      <c r="A1178" s="139">
        <f t="shared" si="1123"/>
        <v>31</v>
      </c>
      <c r="B1178" s="148">
        <f t="shared" si="1125"/>
        <v>32</v>
      </c>
      <c r="D1178" s="149" t="str">
        <f>+VLOOKUP($A1178,mUNICIPIOS!$B$4:$F$343,2,0)</f>
        <v>Sacatepéquez</v>
      </c>
      <c r="E1178" s="149">
        <f>+VLOOKUP($A1178,mUNICIPIOS!$B$4:$F$343,3,0)</f>
        <v>306</v>
      </c>
      <c r="F1178" s="149" t="str">
        <f>+VLOOKUP($A1178,mUNICIPIOS!$B$4:$F$343,4,0)</f>
        <v>Santiago Sacatepéquez</v>
      </c>
      <c r="G1178" s="139" t="str">
        <f t="shared" ref="G1178:K1178" si="1170">+G1140</f>
        <v>06</v>
      </c>
      <c r="H1178" t="str">
        <f t="shared" si="1170"/>
        <v>IGE</v>
      </c>
      <c r="I1178" t="str">
        <f t="shared" si="1170"/>
        <v>Índice de Gestión Estratégica</v>
      </c>
      <c r="J1178" t="str">
        <f t="shared" si="1170"/>
        <v>06-03</v>
      </c>
      <c r="K1178" t="str">
        <f t="shared" si="1170"/>
        <v>Presupuesto de egresos relacionado a competencias municipales que responden a prioridades nacionales de desarrollo.</v>
      </c>
      <c r="L1178" s="150">
        <f>+VLOOKUP($E1178,IGE_2018!$B$8:$Z$347,9,0)</f>
        <v>0.21328917460217833</v>
      </c>
      <c r="M1178" s="142" t="str">
        <f>+VLOOKUP($E1178,IGE_2018!$B$8:$Z$347,10,0)</f>
        <v>Medio bajo</v>
      </c>
    </row>
    <row r="1179" spans="1:13" x14ac:dyDescent="0.3">
      <c r="A1179" s="139">
        <f t="shared" si="1123"/>
        <v>31</v>
      </c>
      <c r="B1179" s="148">
        <f t="shared" si="1125"/>
        <v>33</v>
      </c>
      <c r="D1179" s="149" t="str">
        <f>+VLOOKUP($A1179,mUNICIPIOS!$B$4:$F$343,2,0)</f>
        <v>Sacatepéquez</v>
      </c>
      <c r="E1179" s="149">
        <f>+VLOOKUP($A1179,mUNICIPIOS!$B$4:$F$343,3,0)</f>
        <v>306</v>
      </c>
      <c r="F1179" s="149" t="str">
        <f>+VLOOKUP($A1179,mUNICIPIOS!$B$4:$F$343,4,0)</f>
        <v>Santiago Sacatepéquez</v>
      </c>
      <c r="G1179" s="139" t="str">
        <f t="shared" ref="G1179:K1179" si="1171">+G1141</f>
        <v>06</v>
      </c>
      <c r="H1179" t="str">
        <f t="shared" si="1171"/>
        <v>IGE</v>
      </c>
      <c r="I1179" t="str">
        <f t="shared" si="1171"/>
        <v>Índice de Gestión Estratégica</v>
      </c>
      <c r="J1179" t="str">
        <f t="shared" si="1171"/>
        <v>06-04</v>
      </c>
      <c r="K1179" t="str">
        <f t="shared" si="1171"/>
        <v>Institucionalización de la gestión ordenada del territorio</v>
      </c>
      <c r="L1179" s="150">
        <f>+VLOOKUP($E1179,IGE_2018!$B$8:$Z$347,12,0)</f>
        <v>0.9</v>
      </c>
      <c r="M1179" s="142" t="str">
        <f>+VLOOKUP($E1179,IGE_2018!$B$8:$Z$347,13,0)</f>
        <v>Alto</v>
      </c>
    </row>
    <row r="1180" spans="1:13" x14ac:dyDescent="0.3">
      <c r="A1180" s="139">
        <f t="shared" si="1123"/>
        <v>31</v>
      </c>
      <c r="B1180" s="148">
        <f t="shared" si="1125"/>
        <v>34</v>
      </c>
      <c r="D1180" s="149" t="str">
        <f>+VLOOKUP($A1180,mUNICIPIOS!$B$4:$F$343,2,0)</f>
        <v>Sacatepéquez</v>
      </c>
      <c r="E1180" s="149">
        <f>+VLOOKUP($A1180,mUNICIPIOS!$B$4:$F$343,3,0)</f>
        <v>306</v>
      </c>
      <c r="F1180" s="149" t="str">
        <f>+VLOOKUP($A1180,mUNICIPIOS!$B$4:$F$343,4,0)</f>
        <v>Santiago Sacatepéquez</v>
      </c>
      <c r="G1180" s="139" t="str">
        <f t="shared" ref="G1180:K1180" si="1172">+G1142</f>
        <v>06</v>
      </c>
      <c r="H1180" t="str">
        <f t="shared" si="1172"/>
        <v>IGE</v>
      </c>
      <c r="I1180" t="str">
        <f t="shared" si="1172"/>
        <v>Índice de Gestión Estratégica</v>
      </c>
      <c r="J1180" t="str">
        <f t="shared" si="1172"/>
        <v>06-05</v>
      </c>
      <c r="K1180" t="str">
        <f t="shared" si="1172"/>
        <v>Acciones para la gestión ordenada del territorio</v>
      </c>
      <c r="L1180" s="150">
        <f>+VLOOKUP($E1180,IGE_2018!$B$8:$Z$347,15,0)</f>
        <v>0.2400000000000001</v>
      </c>
      <c r="M1180" s="142" t="str">
        <f>+VLOOKUP($E1180,IGE_2018!$B$8:$Z$347,16,0)</f>
        <v>Medio bajo</v>
      </c>
    </row>
    <row r="1181" spans="1:13" x14ac:dyDescent="0.3">
      <c r="A1181" s="139">
        <f t="shared" si="1123"/>
        <v>31</v>
      </c>
      <c r="B1181" s="148">
        <f t="shared" si="1125"/>
        <v>35</v>
      </c>
      <c r="D1181" s="149" t="str">
        <f>+VLOOKUP($A1181,mUNICIPIOS!$B$4:$F$343,2,0)</f>
        <v>Sacatepéquez</v>
      </c>
      <c r="E1181" s="149">
        <f>+VLOOKUP($A1181,mUNICIPIOS!$B$4:$F$343,3,0)</f>
        <v>306</v>
      </c>
      <c r="F1181" s="149" t="str">
        <f>+VLOOKUP($A1181,mUNICIPIOS!$B$4:$F$343,4,0)</f>
        <v>Santiago Sacatepéquez</v>
      </c>
      <c r="G1181" s="139" t="str">
        <f t="shared" ref="G1181:K1181" si="1173">+G1143</f>
        <v>06</v>
      </c>
      <c r="H1181" t="str">
        <f t="shared" si="1173"/>
        <v>IGE</v>
      </c>
      <c r="I1181" t="str">
        <f t="shared" si="1173"/>
        <v>Índice de Gestión Estratégica</v>
      </c>
      <c r="J1181" t="str">
        <f t="shared" si="1173"/>
        <v>06-06</v>
      </c>
      <c r="K1181" t="str">
        <f t="shared" si="1173"/>
        <v>Gestión de riesgo en la formulación de proyectos derivados de la planificación operativa anual</v>
      </c>
      <c r="L1181" s="150">
        <f>+VLOOKUP($E1181,IGE_2018!$B$8:$Z$347,18,0)</f>
        <v>0</v>
      </c>
      <c r="M1181" s="142" t="str">
        <f>+VLOOKUP($E1181,IGE_2018!$B$8:$Z$347,19,0)</f>
        <v>Bajo</v>
      </c>
    </row>
    <row r="1182" spans="1:13" x14ac:dyDescent="0.3">
      <c r="A1182" s="139">
        <f t="shared" si="1123"/>
        <v>31</v>
      </c>
      <c r="B1182" s="148">
        <f t="shared" si="1125"/>
        <v>36</v>
      </c>
      <c r="D1182" s="149" t="str">
        <f>+VLOOKUP($A1182,mUNICIPIOS!$B$4:$F$343,2,0)</f>
        <v>Sacatepéquez</v>
      </c>
      <c r="E1182" s="149">
        <f>+VLOOKUP($A1182,mUNICIPIOS!$B$4:$F$343,3,0)</f>
        <v>306</v>
      </c>
      <c r="F1182" s="149" t="str">
        <f>+VLOOKUP($A1182,mUNICIPIOS!$B$4:$F$343,4,0)</f>
        <v>Santiago Sacatepéquez</v>
      </c>
      <c r="G1182" s="139" t="str">
        <f t="shared" ref="G1182:K1182" si="1174">+G1144</f>
        <v>06</v>
      </c>
      <c r="H1182" t="str">
        <f t="shared" si="1174"/>
        <v>IGE</v>
      </c>
      <c r="I1182" t="str">
        <f t="shared" si="1174"/>
        <v>Índice de Gestión Estratégica</v>
      </c>
      <c r="J1182" t="str">
        <f t="shared" si="1174"/>
        <v>06-07</v>
      </c>
      <c r="K1182" t="str">
        <f t="shared" si="1174"/>
        <v>Ingresos por servicios ambientales en relación a los ingresos propios sin regalías</v>
      </c>
      <c r="L1182" s="150">
        <f>+VLOOKUP($E1182,IGE_2018!$B$8:$Z$347,21,0)</f>
        <v>6.2207071883043757E-5</v>
      </c>
      <c r="M1182" s="142" t="str">
        <f>+VLOOKUP($E1182,IGE_2018!$B$8:$Z$347,22,0)</f>
        <v>Bajo</v>
      </c>
    </row>
    <row r="1183" spans="1:13" x14ac:dyDescent="0.3">
      <c r="A1183" s="139">
        <f t="shared" si="1123"/>
        <v>31</v>
      </c>
      <c r="B1183" s="148">
        <f t="shared" si="1125"/>
        <v>37</v>
      </c>
      <c r="D1183" s="149" t="str">
        <f>+VLOOKUP($A1183,mUNICIPIOS!$B$4:$F$343,2,0)</f>
        <v>Sacatepéquez</v>
      </c>
      <c r="E1183" s="149">
        <f>+VLOOKUP($A1183,mUNICIPIOS!$B$4:$F$343,3,0)</f>
        <v>306</v>
      </c>
      <c r="F1183" s="149" t="str">
        <f>+VLOOKUP($A1183,mUNICIPIOS!$B$4:$F$343,4,0)</f>
        <v>Santiago Sacatepéquez</v>
      </c>
      <c r="G1183" s="139" t="str">
        <f t="shared" ref="G1183:K1183" si="1175">+G1145</f>
        <v>06</v>
      </c>
      <c r="H1183" t="str">
        <f t="shared" si="1175"/>
        <v>IGE</v>
      </c>
      <c r="I1183" t="str">
        <f t="shared" si="1175"/>
        <v>Índice de Gestión Estratégica</v>
      </c>
      <c r="J1183" t="str">
        <f t="shared" si="1175"/>
        <v>INDICE</v>
      </c>
      <c r="K1183">
        <f t="shared" si="1175"/>
        <v>0</v>
      </c>
      <c r="L1183" s="150">
        <f>+VLOOKUP($E1183,IGE_2018!$B$8:$Z$347,24,0)</f>
        <v>0.23432851435773291</v>
      </c>
      <c r="M1183" s="142" t="str">
        <f>+VLOOKUP($E1183,IGE_2018!$B$8:$Z$347,25,0)</f>
        <v>Medio bajo</v>
      </c>
    </row>
    <row r="1184" spans="1:13" x14ac:dyDescent="0.3">
      <c r="A1184" s="139">
        <f t="shared" si="1123"/>
        <v>31</v>
      </c>
      <c r="B1184" s="148">
        <f t="shared" si="1125"/>
        <v>38</v>
      </c>
      <c r="D1184" s="149" t="str">
        <f>+VLOOKUP($A1184,mUNICIPIOS!$B$4:$F$343,2,0)</f>
        <v>Sacatepéquez</v>
      </c>
      <c r="E1184" s="149">
        <f>+VLOOKUP($A1184,mUNICIPIOS!$B$4:$F$343,3,0)</f>
        <v>306</v>
      </c>
      <c r="F1184" s="149" t="str">
        <f>+VLOOKUP($A1184,mUNICIPIOS!$B$4:$F$343,4,0)</f>
        <v>Santiago Sacatepéquez</v>
      </c>
      <c r="G1184" s="139" t="str">
        <f t="shared" ref="G1184:K1184" si="1176">+G1146</f>
        <v>RANKING</v>
      </c>
      <c r="H1184" t="str">
        <f t="shared" si="1176"/>
        <v>RGM</v>
      </c>
      <c r="I1184" t="str">
        <f t="shared" si="1176"/>
        <v>Ranking de la Gestión Municipal 2018</v>
      </c>
      <c r="J1184" t="str">
        <f t="shared" si="1176"/>
        <v>RANKING</v>
      </c>
      <c r="K1184">
        <f t="shared" si="1176"/>
        <v>0</v>
      </c>
      <c r="L1184" s="151">
        <f>+VLOOKUP($E1184,Resultados_generales!$C$8:$AE$347,27,0)</f>
        <v>0.54674520844812491</v>
      </c>
      <c r="M1184" t="str">
        <f>+VLOOKUP($E1184,Resultados_generales!$C$8:$AE$347,28,0)</f>
        <v>Medio</v>
      </c>
    </row>
    <row r="1185" spans="1:13" x14ac:dyDescent="0.3">
      <c r="A1185" s="139">
        <f t="shared" si="1123"/>
        <v>32</v>
      </c>
      <c r="B1185" s="148">
        <f t="shared" si="1125"/>
        <v>1</v>
      </c>
      <c r="D1185" s="149" t="str">
        <f>+VLOOKUP($A1185,mUNICIPIOS!$B$4:$F$343,2,0)</f>
        <v>Sacatepéquez</v>
      </c>
      <c r="E1185" s="149">
        <f>+VLOOKUP($A1185,mUNICIPIOS!$B$4:$F$343,3,0)</f>
        <v>307</v>
      </c>
      <c r="F1185" s="149" t="str">
        <f>+VLOOKUP($A1185,mUNICIPIOS!$B$4:$F$343,4,0)</f>
        <v>San Bartolomé Milpas Altas</v>
      </c>
      <c r="G1185" s="139" t="str">
        <f t="shared" ref="G1185:K1185" si="1177">+G1147</f>
        <v>01</v>
      </c>
      <c r="H1185" t="str">
        <f t="shared" si="1177"/>
        <v>IPC</v>
      </c>
      <c r="I1185" t="str">
        <f t="shared" si="1177"/>
        <v>Índice de Participación Ciudadana</v>
      </c>
      <c r="J1185" t="str">
        <f t="shared" si="1177"/>
        <v>01-01</v>
      </c>
      <c r="K1185" t="str">
        <f t="shared" si="1177"/>
        <v>Número de reuniones del COMUDE en el año de la medición.</v>
      </c>
      <c r="L1185" s="150">
        <f>+VLOOKUP($E1185,IPC_2018!$B$8:$T$347,3,0)</f>
        <v>1</v>
      </c>
      <c r="M1185" s="142" t="str">
        <f>+VLOOKUP($E1185,IPC_2018!$B$8:$T$347,4,0)</f>
        <v>Alto</v>
      </c>
    </row>
    <row r="1186" spans="1:13" x14ac:dyDescent="0.3">
      <c r="A1186" s="139">
        <f t="shared" si="1123"/>
        <v>32</v>
      </c>
      <c r="B1186" s="148">
        <f t="shared" si="1125"/>
        <v>2</v>
      </c>
      <c r="D1186" s="149" t="str">
        <f>+VLOOKUP($A1186,mUNICIPIOS!$B$4:$F$343,2,0)</f>
        <v>Sacatepéquez</v>
      </c>
      <c r="E1186" s="149">
        <f>+VLOOKUP($A1186,mUNICIPIOS!$B$4:$F$343,3,0)</f>
        <v>307</v>
      </c>
      <c r="F1186" s="149" t="str">
        <f>+VLOOKUP($A1186,mUNICIPIOS!$B$4:$F$343,4,0)</f>
        <v>San Bartolomé Milpas Altas</v>
      </c>
      <c r="G1186" s="139" t="str">
        <f t="shared" ref="G1186:K1186" si="1178">+G1148</f>
        <v>01</v>
      </c>
      <c r="H1186" t="str">
        <f t="shared" si="1178"/>
        <v>IPC</v>
      </c>
      <c r="I1186" t="str">
        <f t="shared" si="1178"/>
        <v>Índice de Participación Ciudadana</v>
      </c>
      <c r="J1186" t="str">
        <f t="shared" si="1178"/>
        <v>01-02</v>
      </c>
      <c r="K1186" t="str">
        <f t="shared" si="1178"/>
        <v>Participación de Alcaldes, Concejales y Síndicos determinados o designados en el COMUDE</v>
      </c>
      <c r="L1186" s="150">
        <f>+VLOOKUP($E1186,IPC_2018!$B$8:$T$347,6,0)</f>
        <v>0.97916666666666663</v>
      </c>
      <c r="M1186" s="142" t="str">
        <f>+VLOOKUP($E1186,IPC_2018!$B$8:$T$347,7,0)</f>
        <v>Alto</v>
      </c>
    </row>
    <row r="1187" spans="1:13" x14ac:dyDescent="0.3">
      <c r="A1187" s="139">
        <f t="shared" si="1123"/>
        <v>32</v>
      </c>
      <c r="B1187" s="148">
        <f t="shared" si="1125"/>
        <v>3</v>
      </c>
      <c r="D1187" s="149" t="str">
        <f>+VLOOKUP($A1187,mUNICIPIOS!$B$4:$F$343,2,0)</f>
        <v>Sacatepéquez</v>
      </c>
      <c r="E1187" s="149">
        <f>+VLOOKUP($A1187,mUNICIPIOS!$B$4:$F$343,3,0)</f>
        <v>307</v>
      </c>
      <c r="F1187" s="149" t="str">
        <f>+VLOOKUP($A1187,mUNICIPIOS!$B$4:$F$343,4,0)</f>
        <v>San Bartolomé Milpas Altas</v>
      </c>
      <c r="G1187" s="139" t="str">
        <f t="shared" ref="G1187:K1187" si="1179">+G1149</f>
        <v>01</v>
      </c>
      <c r="H1187" t="str">
        <f t="shared" si="1179"/>
        <v>IPC</v>
      </c>
      <c r="I1187" t="str">
        <f t="shared" si="1179"/>
        <v>Índice de Participación Ciudadana</v>
      </c>
      <c r="J1187" t="str">
        <f t="shared" si="1179"/>
        <v>01-03</v>
      </c>
      <c r="K1187" t="str">
        <f t="shared" si="1179"/>
        <v>Participación  de organizaciones de jóvenes, mujeres, pueblos mayas, xincas, garífunas, y otras organizaciones en el Comude</v>
      </c>
      <c r="L1187" s="150">
        <f>+VLOOKUP($E1187,IPC_2018!$B$8:$T$347,9,0)</f>
        <v>0</v>
      </c>
      <c r="M1187" s="142" t="str">
        <f>+VLOOKUP($E1187,IPC_2018!$B$8:$T$347,10,0)</f>
        <v>Bajo</v>
      </c>
    </row>
    <row r="1188" spans="1:13" x14ac:dyDescent="0.3">
      <c r="A1188" s="139">
        <f t="shared" si="1123"/>
        <v>32</v>
      </c>
      <c r="B1188" s="148">
        <f t="shared" si="1125"/>
        <v>4</v>
      </c>
      <c r="D1188" s="149" t="str">
        <f>+VLOOKUP($A1188,mUNICIPIOS!$B$4:$F$343,2,0)</f>
        <v>Sacatepéquez</v>
      </c>
      <c r="E1188" s="149">
        <f>+VLOOKUP($A1188,mUNICIPIOS!$B$4:$F$343,3,0)</f>
        <v>307</v>
      </c>
      <c r="F1188" s="149" t="str">
        <f>+VLOOKUP($A1188,mUNICIPIOS!$B$4:$F$343,4,0)</f>
        <v>San Bartolomé Milpas Altas</v>
      </c>
      <c r="G1188" s="139" t="str">
        <f t="shared" ref="G1188:K1188" si="1180">+G1150</f>
        <v>01</v>
      </c>
      <c r="H1188" t="str">
        <f t="shared" si="1180"/>
        <v>IPC</v>
      </c>
      <c r="I1188" t="str">
        <f t="shared" si="1180"/>
        <v>Índice de Participación Ciudadana</v>
      </c>
      <c r="J1188" t="str">
        <f t="shared" si="1180"/>
        <v>01-04</v>
      </c>
      <c r="K1188" t="str">
        <f t="shared" si="1180"/>
        <v>Representatividad territorial del Comude.</v>
      </c>
      <c r="L1188" s="150">
        <f>+VLOOKUP($E1188,IPC_2018!$B$8:$T$347,12,0)</f>
        <v>0.66333333333333333</v>
      </c>
      <c r="M1188" s="142" t="str">
        <f>+VLOOKUP($E1188,IPC_2018!$B$8:$T$347,13,0)</f>
        <v>Medio alto</v>
      </c>
    </row>
    <row r="1189" spans="1:13" x14ac:dyDescent="0.3">
      <c r="A1189" s="139">
        <f t="shared" si="1123"/>
        <v>32</v>
      </c>
      <c r="B1189" s="148">
        <f t="shared" si="1125"/>
        <v>5</v>
      </c>
      <c r="D1189" s="149" t="str">
        <f>+VLOOKUP($A1189,mUNICIPIOS!$B$4:$F$343,2,0)</f>
        <v>Sacatepéquez</v>
      </c>
      <c r="E1189" s="149">
        <f>+VLOOKUP($A1189,mUNICIPIOS!$B$4:$F$343,3,0)</f>
        <v>307</v>
      </c>
      <c r="F1189" s="149" t="str">
        <f>+VLOOKUP($A1189,mUNICIPIOS!$B$4:$F$343,4,0)</f>
        <v>San Bartolomé Milpas Altas</v>
      </c>
      <c r="G1189" s="139" t="str">
        <f t="shared" ref="G1189:K1189" si="1181">+G1151</f>
        <v>01</v>
      </c>
      <c r="H1189" t="str">
        <f t="shared" si="1181"/>
        <v>IPC</v>
      </c>
      <c r="I1189" t="str">
        <f t="shared" si="1181"/>
        <v>Índice de Participación Ciudadana</v>
      </c>
      <c r="J1189" t="str">
        <f t="shared" si="1181"/>
        <v>01-05</v>
      </c>
      <c r="K1189" t="str">
        <f t="shared" si="1181"/>
        <v>Funcionamiento del Comude</v>
      </c>
      <c r="L1189" s="150">
        <f>+VLOOKUP($E1189,IPC_2018!$B$8:$T$347,15,0)</f>
        <v>0.87234982362980562</v>
      </c>
      <c r="M1189" s="142" t="str">
        <f>+VLOOKUP($E1189,IPC_2018!$B$8:$T$347,16,0)</f>
        <v>Alto</v>
      </c>
    </row>
    <row r="1190" spans="1:13" x14ac:dyDescent="0.3">
      <c r="A1190" s="139">
        <f t="shared" si="1123"/>
        <v>32</v>
      </c>
      <c r="B1190" s="148">
        <f t="shared" si="1125"/>
        <v>6</v>
      </c>
      <c r="D1190" s="149" t="str">
        <f>+VLOOKUP($A1190,mUNICIPIOS!$B$4:$F$343,2,0)</f>
        <v>Sacatepéquez</v>
      </c>
      <c r="E1190" s="149">
        <f>+VLOOKUP($A1190,mUNICIPIOS!$B$4:$F$343,3,0)</f>
        <v>307</v>
      </c>
      <c r="F1190" s="149" t="str">
        <f>+VLOOKUP($A1190,mUNICIPIOS!$B$4:$F$343,4,0)</f>
        <v>San Bartolomé Milpas Altas</v>
      </c>
      <c r="G1190" s="139" t="str">
        <f t="shared" ref="G1190:K1190" si="1182">+G1152</f>
        <v>01</v>
      </c>
      <c r="H1190" t="str">
        <f t="shared" si="1182"/>
        <v>IPC</v>
      </c>
      <c r="I1190" t="str">
        <f t="shared" si="1182"/>
        <v>Índice de Participación Ciudadana</v>
      </c>
      <c r="J1190" t="str">
        <f t="shared" si="1182"/>
        <v>INDICE</v>
      </c>
      <c r="K1190">
        <f t="shared" si="1182"/>
        <v>0</v>
      </c>
      <c r="L1190" s="150">
        <f>+VLOOKUP($E1190,IPC_2018!$B$8:$T$347,18,0)</f>
        <v>0.77774830687780416</v>
      </c>
      <c r="M1190" s="142" t="str">
        <f>+VLOOKUP($E1190,IPC_2018!$B$8:$T$347,19,0)</f>
        <v>Medio alto</v>
      </c>
    </row>
    <row r="1191" spans="1:13" x14ac:dyDescent="0.3">
      <c r="A1191" s="139">
        <f t="shared" si="1123"/>
        <v>32</v>
      </c>
      <c r="B1191" s="148">
        <f t="shared" si="1125"/>
        <v>7</v>
      </c>
      <c r="D1191" s="149" t="str">
        <f>+VLOOKUP($A1191,mUNICIPIOS!$B$4:$F$343,2,0)</f>
        <v>Sacatepéquez</v>
      </c>
      <c r="E1191" s="149">
        <f>+VLOOKUP($A1191,mUNICIPIOS!$B$4:$F$343,3,0)</f>
        <v>307</v>
      </c>
      <c r="F1191" s="149" t="str">
        <f>+VLOOKUP($A1191,mUNICIPIOS!$B$4:$F$343,4,0)</f>
        <v>San Bartolomé Milpas Altas</v>
      </c>
      <c r="G1191" s="139" t="str">
        <f t="shared" ref="G1191:K1191" si="1183">+G1153</f>
        <v>02</v>
      </c>
      <c r="H1191" t="str">
        <f t="shared" si="1183"/>
        <v>IIC</v>
      </c>
      <c r="I1191" t="str">
        <f t="shared" si="1183"/>
        <v>Índice de Información a la Ciudadanía</v>
      </c>
      <c r="J1191" t="str">
        <f t="shared" si="1183"/>
        <v>02-01</v>
      </c>
      <c r="K1191" t="str">
        <f t="shared" si="1183"/>
        <v>Rendición de cuentas cuatrimestral y anual al Comude enfocadas en resultados.</v>
      </c>
      <c r="L1191" s="150">
        <f>+VLOOKUP($E1191,IIC_2018!$B$8:$Q$347,3,0)</f>
        <v>0.66666666666666674</v>
      </c>
      <c r="M1191" s="142" t="str">
        <f>+VLOOKUP($E1191,IIC_2018!$B$8:$Q$347,4,0)</f>
        <v>Medio alto</v>
      </c>
    </row>
    <row r="1192" spans="1:13" x14ac:dyDescent="0.3">
      <c r="A1192" s="139">
        <f t="shared" si="1123"/>
        <v>32</v>
      </c>
      <c r="B1192" s="148">
        <f t="shared" si="1125"/>
        <v>8</v>
      </c>
      <c r="D1192" s="149" t="str">
        <f>+VLOOKUP($A1192,mUNICIPIOS!$B$4:$F$343,2,0)</f>
        <v>Sacatepéquez</v>
      </c>
      <c r="E1192" s="149">
        <f>+VLOOKUP($A1192,mUNICIPIOS!$B$4:$F$343,3,0)</f>
        <v>307</v>
      </c>
      <c r="F1192" s="149" t="str">
        <f>+VLOOKUP($A1192,mUNICIPIOS!$B$4:$F$343,4,0)</f>
        <v>San Bartolomé Milpas Altas</v>
      </c>
      <c r="G1192" s="139" t="str">
        <f t="shared" ref="G1192:K1192" si="1184">+G1154</f>
        <v>02</v>
      </c>
      <c r="H1192" t="str">
        <f t="shared" si="1184"/>
        <v>IIC</v>
      </c>
      <c r="I1192" t="str">
        <f t="shared" si="1184"/>
        <v>Índice de Información a la Ciudadanía</v>
      </c>
      <c r="J1192" t="str">
        <f t="shared" si="1184"/>
        <v>02-02</v>
      </c>
      <c r="K1192" t="str">
        <f t="shared" si="1184"/>
        <v>Información presupuestaria y otra información brindada a la ciudadanía disponible en medios locales de comunicación.</v>
      </c>
      <c r="L1192" s="150">
        <f>+VLOOKUP($E1192,IIC_2018!$B$8:$Q$347,6,0)</f>
        <v>1</v>
      </c>
      <c r="M1192" s="142" t="str">
        <f>+VLOOKUP($E1192,IIC_2018!$B$8:$Q$347,7,0)</f>
        <v>Alto</v>
      </c>
    </row>
    <row r="1193" spans="1:13" x14ac:dyDescent="0.3">
      <c r="A1193" s="139">
        <f t="shared" si="1123"/>
        <v>32</v>
      </c>
      <c r="B1193" s="148">
        <f t="shared" si="1125"/>
        <v>9</v>
      </c>
      <c r="D1193" s="149" t="str">
        <f>+VLOOKUP($A1193,mUNICIPIOS!$B$4:$F$343,2,0)</f>
        <v>Sacatepéquez</v>
      </c>
      <c r="E1193" s="149">
        <f>+VLOOKUP($A1193,mUNICIPIOS!$B$4:$F$343,3,0)</f>
        <v>307</v>
      </c>
      <c r="F1193" s="149" t="str">
        <f>+VLOOKUP($A1193,mUNICIPIOS!$B$4:$F$343,4,0)</f>
        <v>San Bartolomé Milpas Altas</v>
      </c>
      <c r="G1193" s="139" t="str">
        <f t="shared" ref="G1193:K1193" si="1185">+G1155</f>
        <v>02</v>
      </c>
      <c r="H1193" t="str">
        <f t="shared" si="1185"/>
        <v>IIC</v>
      </c>
      <c r="I1193" t="str">
        <f t="shared" si="1185"/>
        <v>Índice de Información a la Ciudadanía</v>
      </c>
      <c r="J1193" t="str">
        <f t="shared" si="1185"/>
        <v>02-03</v>
      </c>
      <c r="K1193" t="str">
        <f t="shared" si="1185"/>
        <v>Información pública de oficio actualizada y disponible de acuerdo a la LAIP y uso de internet.</v>
      </c>
      <c r="L1193" s="150">
        <f>+VLOOKUP($E1193,IIC_2018!$B$8:$Q$347,9,0)</f>
        <v>0.99999999999999989</v>
      </c>
      <c r="M1193" s="142" t="str">
        <f>+VLOOKUP($E1193,IIC_2018!$B$8:$Q$347,10,0)</f>
        <v>Alto</v>
      </c>
    </row>
    <row r="1194" spans="1:13" x14ac:dyDescent="0.3">
      <c r="A1194" s="139">
        <f t="shared" si="1123"/>
        <v>32</v>
      </c>
      <c r="B1194" s="148">
        <f t="shared" si="1125"/>
        <v>10</v>
      </c>
      <c r="D1194" s="149" t="str">
        <f>+VLOOKUP($A1194,mUNICIPIOS!$B$4:$F$343,2,0)</f>
        <v>Sacatepéquez</v>
      </c>
      <c r="E1194" s="149">
        <f>+VLOOKUP($A1194,mUNICIPIOS!$B$4:$F$343,3,0)</f>
        <v>307</v>
      </c>
      <c r="F1194" s="149" t="str">
        <f>+VLOOKUP($A1194,mUNICIPIOS!$B$4:$F$343,4,0)</f>
        <v>San Bartolomé Milpas Altas</v>
      </c>
      <c r="G1194" s="139" t="str">
        <f t="shared" ref="G1194:K1194" si="1186">+G1156</f>
        <v>02</v>
      </c>
      <c r="H1194" t="str">
        <f t="shared" si="1186"/>
        <v>IIC</v>
      </c>
      <c r="I1194" t="str">
        <f t="shared" si="1186"/>
        <v>Índice de Información a la Ciudadanía</v>
      </c>
      <c r="J1194" t="str">
        <f t="shared" si="1186"/>
        <v>02-04</v>
      </c>
      <c r="K1194" t="str">
        <f t="shared" si="1186"/>
        <v>Relación del monto contratado por medio de Guate compras con el total del presupuesto de egresos vigente.</v>
      </c>
      <c r="L1194" s="150">
        <f>+VLOOKUP($E1194,IIC_2018!$B$8:$Q$347,12,0)</f>
        <v>0.52575741062376546</v>
      </c>
      <c r="M1194" s="142" t="str">
        <f>+VLOOKUP($E1194,IIC_2018!$B$8:$Q$347,13,0)</f>
        <v>Medio</v>
      </c>
    </row>
    <row r="1195" spans="1:13" x14ac:dyDescent="0.3">
      <c r="A1195" s="139">
        <f t="shared" si="1123"/>
        <v>32</v>
      </c>
      <c r="B1195" s="148">
        <f t="shared" si="1125"/>
        <v>11</v>
      </c>
      <c r="D1195" s="149" t="str">
        <f>+VLOOKUP($A1195,mUNICIPIOS!$B$4:$F$343,2,0)</f>
        <v>Sacatepéquez</v>
      </c>
      <c r="E1195" s="149">
        <f>+VLOOKUP($A1195,mUNICIPIOS!$B$4:$F$343,3,0)</f>
        <v>307</v>
      </c>
      <c r="F1195" s="149" t="str">
        <f>+VLOOKUP($A1195,mUNICIPIOS!$B$4:$F$343,4,0)</f>
        <v>San Bartolomé Milpas Altas</v>
      </c>
      <c r="G1195" s="139" t="str">
        <f t="shared" ref="G1195:K1195" si="1187">+G1157</f>
        <v>02</v>
      </c>
      <c r="H1195" t="str">
        <f t="shared" si="1187"/>
        <v>IIC</v>
      </c>
      <c r="I1195" t="str">
        <f t="shared" si="1187"/>
        <v>Índice de Información a la Ciudadanía</v>
      </c>
      <c r="J1195" t="str">
        <f t="shared" si="1187"/>
        <v>INDICE</v>
      </c>
      <c r="K1195">
        <f t="shared" si="1187"/>
        <v>0</v>
      </c>
      <c r="L1195" s="150">
        <f>+VLOOKUP($E1195,IIC_2018!$B$8:$Q$347,15,0)</f>
        <v>0.79810601932260794</v>
      </c>
      <c r="M1195" s="142" t="str">
        <f>+VLOOKUP($E1195,IIC_2018!$B$8:$Q$347,16,0)</f>
        <v>Medio alto</v>
      </c>
    </row>
    <row r="1196" spans="1:13" x14ac:dyDescent="0.3">
      <c r="A1196" s="139">
        <f t="shared" si="1123"/>
        <v>32</v>
      </c>
      <c r="B1196" s="148">
        <f t="shared" si="1125"/>
        <v>12</v>
      </c>
      <c r="D1196" s="149" t="str">
        <f>+VLOOKUP($A1196,mUNICIPIOS!$B$4:$F$343,2,0)</f>
        <v>Sacatepéquez</v>
      </c>
      <c r="E1196" s="149">
        <f>+VLOOKUP($A1196,mUNICIPIOS!$B$4:$F$343,3,0)</f>
        <v>307</v>
      </c>
      <c r="F1196" s="149" t="str">
        <f>+VLOOKUP($A1196,mUNICIPIOS!$B$4:$F$343,4,0)</f>
        <v>San Bartolomé Milpas Altas</v>
      </c>
      <c r="G1196" s="139" t="str">
        <f t="shared" ref="G1196:K1196" si="1188">+G1158</f>
        <v>03</v>
      </c>
      <c r="H1196" t="str">
        <f t="shared" si="1188"/>
        <v>ISP</v>
      </c>
      <c r="I1196" t="str">
        <f t="shared" si="1188"/>
        <v>Índice de Servicios Públicos</v>
      </c>
      <c r="J1196" t="str">
        <f t="shared" si="1188"/>
        <v>03-01</v>
      </c>
      <c r="K1196" t="str">
        <f t="shared" si="1188"/>
        <v>Cobertura del servicio público de agua</v>
      </c>
      <c r="L1196" s="150">
        <f>+VLOOKUP($E1196,ISP_2018!$B$8:$T$347,3,0)</f>
        <v>0.94778481012658233</v>
      </c>
      <c r="M1196" s="142" t="str">
        <f>+VLOOKUP($E1196,ISP_2018!$B$8:$T$347,4,0)</f>
        <v>Alto</v>
      </c>
    </row>
    <row r="1197" spans="1:13" x14ac:dyDescent="0.3">
      <c r="A1197" s="139">
        <f t="shared" ref="A1197:A1260" si="1189">+IF(B1196=38,A1196+1,A1196)</f>
        <v>32</v>
      </c>
      <c r="B1197" s="148">
        <f t="shared" si="1125"/>
        <v>13</v>
      </c>
      <c r="D1197" s="149" t="str">
        <f>+VLOOKUP($A1197,mUNICIPIOS!$B$4:$F$343,2,0)</f>
        <v>Sacatepéquez</v>
      </c>
      <c r="E1197" s="149">
        <f>+VLOOKUP($A1197,mUNICIPIOS!$B$4:$F$343,3,0)</f>
        <v>307</v>
      </c>
      <c r="F1197" s="149" t="str">
        <f>+VLOOKUP($A1197,mUNICIPIOS!$B$4:$F$343,4,0)</f>
        <v>San Bartolomé Milpas Altas</v>
      </c>
      <c r="G1197" s="139" t="str">
        <f t="shared" ref="G1197:K1197" si="1190">+G1159</f>
        <v>03</v>
      </c>
      <c r="H1197" t="str">
        <f t="shared" si="1190"/>
        <v>ISP</v>
      </c>
      <c r="I1197" t="str">
        <f t="shared" si="1190"/>
        <v>Índice de Servicios Públicos</v>
      </c>
      <c r="J1197" t="str">
        <f t="shared" si="1190"/>
        <v>03-02</v>
      </c>
      <c r="K1197" t="str">
        <f t="shared" si="1190"/>
        <v>Control de la calidad del servicio público de agua</v>
      </c>
      <c r="L1197" s="150">
        <f>+VLOOKUP($E1197,ISP_2018!$B$8:$T$347,6,0)</f>
        <v>0.98749999999999993</v>
      </c>
      <c r="M1197" s="142" t="str">
        <f>+VLOOKUP($E1197,ISP_2018!$B$8:$T$347,7,0)</f>
        <v>Alto</v>
      </c>
    </row>
    <row r="1198" spans="1:13" x14ac:dyDescent="0.3">
      <c r="A1198" s="139">
        <f t="shared" si="1189"/>
        <v>32</v>
      </c>
      <c r="B1198" s="148">
        <f t="shared" ref="B1198:B1261" si="1191">+B1160</f>
        <v>14</v>
      </c>
      <c r="D1198" s="149" t="str">
        <f>+VLOOKUP($A1198,mUNICIPIOS!$B$4:$F$343,2,0)</f>
        <v>Sacatepéquez</v>
      </c>
      <c r="E1198" s="149">
        <f>+VLOOKUP($A1198,mUNICIPIOS!$B$4:$F$343,3,0)</f>
        <v>307</v>
      </c>
      <c r="F1198" s="149" t="str">
        <f>+VLOOKUP($A1198,mUNICIPIOS!$B$4:$F$343,4,0)</f>
        <v>San Bartolomé Milpas Altas</v>
      </c>
      <c r="G1198" s="139" t="str">
        <f t="shared" ref="G1198:K1198" si="1192">+G1160</f>
        <v>03</v>
      </c>
      <c r="H1198" t="str">
        <f t="shared" si="1192"/>
        <v>ISP</v>
      </c>
      <c r="I1198" t="str">
        <f t="shared" si="1192"/>
        <v>Índice de Servicios Públicos</v>
      </c>
      <c r="J1198" t="str">
        <f t="shared" si="1192"/>
        <v>03-03</v>
      </c>
      <c r="K1198" t="str">
        <f t="shared" si="1192"/>
        <v>Disposición  y tratamiento  de aguas residuales</v>
      </c>
      <c r="L1198" s="150">
        <f>+VLOOKUP($E1198,ISP_2018!$B$8:$T$347,9,0)</f>
        <v>0.67225316817636005</v>
      </c>
      <c r="M1198" s="142" t="str">
        <f>+VLOOKUP($E1198,ISP_2018!$B$8:$T$347,10,0)</f>
        <v>Medio alto</v>
      </c>
    </row>
    <row r="1199" spans="1:13" x14ac:dyDescent="0.3">
      <c r="A1199" s="139">
        <f t="shared" si="1189"/>
        <v>32</v>
      </c>
      <c r="B1199" s="148">
        <f t="shared" si="1191"/>
        <v>15</v>
      </c>
      <c r="D1199" s="149" t="str">
        <f>+VLOOKUP($A1199,mUNICIPIOS!$B$4:$F$343,2,0)</f>
        <v>Sacatepéquez</v>
      </c>
      <c r="E1199" s="149">
        <f>+VLOOKUP($A1199,mUNICIPIOS!$B$4:$F$343,3,0)</f>
        <v>307</v>
      </c>
      <c r="F1199" s="149" t="str">
        <f>+VLOOKUP($A1199,mUNICIPIOS!$B$4:$F$343,4,0)</f>
        <v>San Bartolomé Milpas Altas</v>
      </c>
      <c r="G1199" s="139" t="str">
        <f t="shared" ref="G1199:K1199" si="1193">+G1161</f>
        <v>03</v>
      </c>
      <c r="H1199" t="str">
        <f t="shared" si="1193"/>
        <v>ISP</v>
      </c>
      <c r="I1199" t="str">
        <f t="shared" si="1193"/>
        <v>Índice de Servicios Públicos</v>
      </c>
      <c r="J1199" t="str">
        <f t="shared" si="1193"/>
        <v>03-04</v>
      </c>
      <c r="K1199" t="str">
        <f t="shared" si="1193"/>
        <v>Gestión y manejo de los residuos y desechos sólidos</v>
      </c>
      <c r="L1199" s="150">
        <f>+VLOOKUP($E1199,ISP_2018!$B$8:$T$347,12,0)</f>
        <v>6.4431234447969304E-2</v>
      </c>
      <c r="M1199" s="142" t="str">
        <f>+VLOOKUP($E1199,ISP_2018!$B$8:$T$347,13,0)</f>
        <v>Bajo</v>
      </c>
    </row>
    <row r="1200" spans="1:13" x14ac:dyDescent="0.3">
      <c r="A1200" s="139">
        <f t="shared" si="1189"/>
        <v>32</v>
      </c>
      <c r="B1200" s="148">
        <f t="shared" si="1191"/>
        <v>16</v>
      </c>
      <c r="D1200" s="149" t="str">
        <f>+VLOOKUP($A1200,mUNICIPIOS!$B$4:$F$343,2,0)</f>
        <v>Sacatepéquez</v>
      </c>
      <c r="E1200" s="149">
        <f>+VLOOKUP($A1200,mUNICIPIOS!$B$4:$F$343,3,0)</f>
        <v>307</v>
      </c>
      <c r="F1200" s="149" t="str">
        <f>+VLOOKUP($A1200,mUNICIPIOS!$B$4:$F$343,4,0)</f>
        <v>San Bartolomé Milpas Altas</v>
      </c>
      <c r="G1200" s="139" t="str">
        <f t="shared" ref="G1200:K1200" si="1194">+G1162</f>
        <v>03</v>
      </c>
      <c r="H1200" t="str">
        <f t="shared" si="1194"/>
        <v>ISP</v>
      </c>
      <c r="I1200" t="str">
        <f t="shared" si="1194"/>
        <v>Índice de Servicios Públicos</v>
      </c>
      <c r="J1200" t="str">
        <f t="shared" si="1194"/>
        <v>03-05</v>
      </c>
      <c r="K1200" t="str">
        <f t="shared" si="1194"/>
        <v>Gestión de servicios públicos municipales</v>
      </c>
      <c r="L1200" s="150">
        <f>+VLOOKUP($E1200,ISP_2018!$B$8:$T$347,15,0)</f>
        <v>0.22580645161290319</v>
      </c>
      <c r="M1200" s="142" t="str">
        <f>+VLOOKUP($E1200,ISP_2018!$B$8:$T$347,16,0)</f>
        <v>Medio bajo</v>
      </c>
    </row>
    <row r="1201" spans="1:13" x14ac:dyDescent="0.3">
      <c r="A1201" s="139">
        <f t="shared" si="1189"/>
        <v>32</v>
      </c>
      <c r="B1201" s="148">
        <f t="shared" si="1191"/>
        <v>17</v>
      </c>
      <c r="D1201" s="149" t="str">
        <f>+VLOOKUP($A1201,mUNICIPIOS!$B$4:$F$343,2,0)</f>
        <v>Sacatepéquez</v>
      </c>
      <c r="E1201" s="149">
        <f>+VLOOKUP($A1201,mUNICIPIOS!$B$4:$F$343,3,0)</f>
        <v>307</v>
      </c>
      <c r="F1201" s="149" t="str">
        <f>+VLOOKUP($A1201,mUNICIPIOS!$B$4:$F$343,4,0)</f>
        <v>San Bartolomé Milpas Altas</v>
      </c>
      <c r="G1201" s="139" t="str">
        <f t="shared" ref="G1201:K1201" si="1195">+G1163</f>
        <v>03</v>
      </c>
      <c r="H1201" t="str">
        <f t="shared" si="1195"/>
        <v>ISP</v>
      </c>
      <c r="I1201" t="str">
        <f t="shared" si="1195"/>
        <v>Índice de Servicios Públicos</v>
      </c>
      <c r="J1201" t="str">
        <f t="shared" si="1195"/>
        <v>INDICE</v>
      </c>
      <c r="K1201">
        <f t="shared" si="1195"/>
        <v>0</v>
      </c>
      <c r="L1201" s="150">
        <f>+VLOOKUP($E1201,ISP_2018!$B$8:$T$347,18,0)</f>
        <v>0.58352665186010466</v>
      </c>
      <c r="M1201" s="142" t="str">
        <f>+VLOOKUP($E1201,ISP_2018!$B$8:$T$347,19,0)</f>
        <v>Medio</v>
      </c>
    </row>
    <row r="1202" spans="1:13" x14ac:dyDescent="0.3">
      <c r="A1202" s="139">
        <f t="shared" si="1189"/>
        <v>32</v>
      </c>
      <c r="B1202" s="148">
        <f t="shared" si="1191"/>
        <v>18</v>
      </c>
      <c r="D1202" s="149" t="str">
        <f>+VLOOKUP($A1202,mUNICIPIOS!$B$4:$F$343,2,0)</f>
        <v>Sacatepéquez</v>
      </c>
      <c r="E1202" s="149">
        <f>+VLOOKUP($A1202,mUNICIPIOS!$B$4:$F$343,3,0)</f>
        <v>307</v>
      </c>
      <c r="F1202" s="149" t="str">
        <f>+VLOOKUP($A1202,mUNICIPIOS!$B$4:$F$343,4,0)</f>
        <v>San Bartolomé Milpas Altas</v>
      </c>
      <c r="G1202" s="139" t="str">
        <f t="shared" ref="G1202:K1202" si="1196">+G1164</f>
        <v>04</v>
      </c>
      <c r="H1202" t="str">
        <f t="shared" si="1196"/>
        <v>IGA</v>
      </c>
      <c r="I1202" t="str">
        <f t="shared" si="1196"/>
        <v>Índice de Gestión Administrativa</v>
      </c>
      <c r="J1202" t="str">
        <f t="shared" si="1196"/>
        <v>04-01</v>
      </c>
      <c r="K1202" t="str">
        <f t="shared" si="1196"/>
        <v>Existencia de elementos de atención municipal orientada al vecino</v>
      </c>
      <c r="L1202" s="150">
        <f>+VLOOKUP($E1202,IGA_2018!$B$8:$N$347,3,0)</f>
        <v>0.25</v>
      </c>
      <c r="M1202" s="142" t="str">
        <f>+VLOOKUP($E1202,IGA_2018!$B$8:$N$347,4,0)</f>
        <v>Medio bajo</v>
      </c>
    </row>
    <row r="1203" spans="1:13" x14ac:dyDescent="0.3">
      <c r="A1203" s="139">
        <f t="shared" si="1189"/>
        <v>32</v>
      </c>
      <c r="B1203" s="148">
        <f t="shared" si="1191"/>
        <v>19</v>
      </c>
      <c r="D1203" s="149" t="str">
        <f>+VLOOKUP($A1203,mUNICIPIOS!$B$4:$F$343,2,0)</f>
        <v>Sacatepéquez</v>
      </c>
      <c r="E1203" s="149">
        <f>+VLOOKUP($A1203,mUNICIPIOS!$B$4:$F$343,3,0)</f>
        <v>307</v>
      </c>
      <c r="F1203" s="149" t="str">
        <f>+VLOOKUP($A1203,mUNICIPIOS!$B$4:$F$343,4,0)</f>
        <v>San Bartolomé Milpas Altas</v>
      </c>
      <c r="G1203" s="139" t="str">
        <f t="shared" ref="G1203:K1203" si="1197">+G1165</f>
        <v>04</v>
      </c>
      <c r="H1203" t="str">
        <f t="shared" si="1197"/>
        <v>IGA</v>
      </c>
      <c r="I1203" t="str">
        <f t="shared" si="1197"/>
        <v>Índice de Gestión Administrativa</v>
      </c>
      <c r="J1203" t="str">
        <f t="shared" si="1197"/>
        <v>04-02</v>
      </c>
      <c r="K1203" t="str">
        <f t="shared" si="1197"/>
        <v>Gestión del recurso humano.</v>
      </c>
      <c r="L1203" s="150">
        <f>+VLOOKUP($E1203,IGA_2018!$B$8:$N$347,6,0)</f>
        <v>0.49549317537986109</v>
      </c>
      <c r="M1203" s="142" t="str">
        <f>+VLOOKUP($E1203,IGA_2018!$B$8:$N$347,7,0)</f>
        <v>Medio</v>
      </c>
    </row>
    <row r="1204" spans="1:13" x14ac:dyDescent="0.3">
      <c r="A1204" s="139">
        <f t="shared" si="1189"/>
        <v>32</v>
      </c>
      <c r="B1204" s="148">
        <f t="shared" si="1191"/>
        <v>20</v>
      </c>
      <c r="D1204" s="149" t="str">
        <f>+VLOOKUP($A1204,mUNICIPIOS!$B$4:$F$343,2,0)</f>
        <v>Sacatepéquez</v>
      </c>
      <c r="E1204" s="149">
        <f>+VLOOKUP($A1204,mUNICIPIOS!$B$4:$F$343,3,0)</f>
        <v>307</v>
      </c>
      <c r="F1204" s="149" t="str">
        <f>+VLOOKUP($A1204,mUNICIPIOS!$B$4:$F$343,4,0)</f>
        <v>San Bartolomé Milpas Altas</v>
      </c>
      <c r="G1204" s="139" t="str">
        <f t="shared" ref="G1204:K1204" si="1198">+G1166</f>
        <v>04</v>
      </c>
      <c r="H1204" t="str">
        <f t="shared" si="1198"/>
        <v>IGA</v>
      </c>
      <c r="I1204" t="str">
        <f t="shared" si="1198"/>
        <v>Índice de Gestión Administrativa</v>
      </c>
      <c r="J1204" t="str">
        <f t="shared" si="1198"/>
        <v>04-03</v>
      </c>
      <c r="K1204" t="str">
        <f t="shared" si="1198"/>
        <v>Existencia de oficinas municipales con instrumentos de gestión.</v>
      </c>
      <c r="L1204" s="150">
        <f>+VLOOKUP($E1204,IGA_2018!$B$8:$N$347,9,0)</f>
        <v>0.47678571428571426</v>
      </c>
      <c r="M1204" s="142" t="str">
        <f>+VLOOKUP($E1204,IGA_2018!$B$8:$N$347,10,0)</f>
        <v>Medio</v>
      </c>
    </row>
    <row r="1205" spans="1:13" x14ac:dyDescent="0.3">
      <c r="A1205" s="139">
        <f t="shared" si="1189"/>
        <v>32</v>
      </c>
      <c r="B1205" s="148">
        <f t="shared" si="1191"/>
        <v>21</v>
      </c>
      <c r="D1205" s="149" t="str">
        <f>+VLOOKUP($A1205,mUNICIPIOS!$B$4:$F$343,2,0)</f>
        <v>Sacatepéquez</v>
      </c>
      <c r="E1205" s="149">
        <f>+VLOOKUP($A1205,mUNICIPIOS!$B$4:$F$343,3,0)</f>
        <v>307</v>
      </c>
      <c r="F1205" s="149" t="str">
        <f>+VLOOKUP($A1205,mUNICIPIOS!$B$4:$F$343,4,0)</f>
        <v>San Bartolomé Milpas Altas</v>
      </c>
      <c r="G1205" s="139" t="str">
        <f t="shared" ref="G1205:K1205" si="1199">+G1167</f>
        <v>04</v>
      </c>
      <c r="H1205" t="str">
        <f t="shared" si="1199"/>
        <v>IGA</v>
      </c>
      <c r="I1205" t="str">
        <f t="shared" si="1199"/>
        <v>Índice de Gestión Administrativa</v>
      </c>
      <c r="J1205" t="str">
        <f t="shared" si="1199"/>
        <v>INDICE</v>
      </c>
      <c r="K1205">
        <f t="shared" si="1199"/>
        <v>0</v>
      </c>
      <c r="L1205" s="150">
        <f>+VLOOKUP($E1205,IGA_2018!$B$8:$N$347,12,0)</f>
        <v>0.41529761138295129</v>
      </c>
      <c r="M1205" s="142" t="str">
        <f>+VLOOKUP($E1205,IGA_2018!$B$8:$N$347,13,0)</f>
        <v>Medio</v>
      </c>
    </row>
    <row r="1206" spans="1:13" x14ac:dyDescent="0.3">
      <c r="A1206" s="139">
        <f t="shared" si="1189"/>
        <v>32</v>
      </c>
      <c r="B1206" s="148">
        <f t="shared" si="1191"/>
        <v>22</v>
      </c>
      <c r="D1206" s="149" t="str">
        <f>+VLOOKUP($A1206,mUNICIPIOS!$B$4:$F$343,2,0)</f>
        <v>Sacatepéquez</v>
      </c>
      <c r="E1206" s="149">
        <f>+VLOOKUP($A1206,mUNICIPIOS!$B$4:$F$343,3,0)</f>
        <v>307</v>
      </c>
      <c r="F1206" s="149" t="str">
        <f>+VLOOKUP($A1206,mUNICIPIOS!$B$4:$F$343,4,0)</f>
        <v>San Bartolomé Milpas Altas</v>
      </c>
      <c r="G1206" s="139" t="str">
        <f t="shared" ref="G1206:K1206" si="1200">+G1168</f>
        <v>05</v>
      </c>
      <c r="H1206" t="str">
        <f t="shared" si="1200"/>
        <v>IGF</v>
      </c>
      <c r="I1206" t="str">
        <f t="shared" si="1200"/>
        <v>Índice de Gestión Financiera</v>
      </c>
      <c r="J1206" t="str">
        <f t="shared" si="1200"/>
        <v>05-01</v>
      </c>
      <c r="K1206" t="str">
        <f t="shared" si="1200"/>
        <v>Autonomía financiera municipal</v>
      </c>
      <c r="L1206" s="150">
        <f>+VLOOKUP($E1206,IGF_2018!$B$8:$Z$347,3,0)</f>
        <v>0.17210759835694314</v>
      </c>
      <c r="M1206" s="142" t="str">
        <f>+VLOOKUP($E1206,IGF_2018!$B$8:$Z$347,4,0)</f>
        <v>Bajo</v>
      </c>
    </row>
    <row r="1207" spans="1:13" x14ac:dyDescent="0.3">
      <c r="A1207" s="139">
        <f t="shared" si="1189"/>
        <v>32</v>
      </c>
      <c r="B1207" s="148">
        <f t="shared" si="1191"/>
        <v>23</v>
      </c>
      <c r="D1207" s="149" t="str">
        <f>+VLOOKUP($A1207,mUNICIPIOS!$B$4:$F$343,2,0)</f>
        <v>Sacatepéquez</v>
      </c>
      <c r="E1207" s="149">
        <f>+VLOOKUP($A1207,mUNICIPIOS!$B$4:$F$343,3,0)</f>
        <v>307</v>
      </c>
      <c r="F1207" s="149" t="str">
        <f>+VLOOKUP($A1207,mUNICIPIOS!$B$4:$F$343,4,0)</f>
        <v>San Bartolomé Milpas Altas</v>
      </c>
      <c r="G1207" s="139" t="str">
        <f t="shared" ref="G1207:K1207" si="1201">+G1169</f>
        <v>05</v>
      </c>
      <c r="H1207" t="str">
        <f t="shared" si="1201"/>
        <v>IGF</v>
      </c>
      <c r="I1207" t="str">
        <f t="shared" si="1201"/>
        <v>Índice de Gestión Financiera</v>
      </c>
      <c r="J1207" t="str">
        <f t="shared" si="1201"/>
        <v>05-02</v>
      </c>
      <c r="K1207" t="str">
        <f t="shared" si="1201"/>
        <v xml:space="preserve">Ingresos propios por habitante -sin regalías- </v>
      </c>
      <c r="L1207" s="150">
        <f>+VLOOKUP($E1207,IGF_2018!$B$8:$Z$347,6,0)</f>
        <v>0.22598283411437964</v>
      </c>
      <c r="M1207" s="142" t="str">
        <f>+VLOOKUP($E1207,IGF_2018!$B$8:$Z$347,7,0)</f>
        <v>Medio bajo</v>
      </c>
    </row>
    <row r="1208" spans="1:13" x14ac:dyDescent="0.3">
      <c r="A1208" s="139">
        <f t="shared" si="1189"/>
        <v>32</v>
      </c>
      <c r="B1208" s="148">
        <f t="shared" si="1191"/>
        <v>24</v>
      </c>
      <c r="D1208" s="149" t="str">
        <f>+VLOOKUP($A1208,mUNICIPIOS!$B$4:$F$343,2,0)</f>
        <v>Sacatepéquez</v>
      </c>
      <c r="E1208" s="149">
        <f>+VLOOKUP($A1208,mUNICIPIOS!$B$4:$F$343,3,0)</f>
        <v>307</v>
      </c>
      <c r="F1208" s="149" t="str">
        <f>+VLOOKUP($A1208,mUNICIPIOS!$B$4:$F$343,4,0)</f>
        <v>San Bartolomé Milpas Altas</v>
      </c>
      <c r="G1208" s="139" t="str">
        <f t="shared" ref="G1208:K1208" si="1202">+G1170</f>
        <v>05</v>
      </c>
      <c r="H1208" t="str">
        <f t="shared" si="1202"/>
        <v>IGF</v>
      </c>
      <c r="I1208" t="str">
        <f t="shared" si="1202"/>
        <v>Índice de Gestión Financiera</v>
      </c>
      <c r="J1208" t="str">
        <f t="shared" si="1202"/>
        <v>05-03</v>
      </c>
      <c r="K1208" t="str">
        <f t="shared" si="1202"/>
        <v>Ingresos del IUSI en relación a los ingresos propios -sin regalías-</v>
      </c>
      <c r="L1208" s="150">
        <f>+VLOOKUP($E1208,IGF_2018!$B$8:$Z$347,9,0)</f>
        <v>0.11166337354873856</v>
      </c>
      <c r="M1208" s="142" t="str">
        <f>+VLOOKUP($E1208,IGF_2018!$B$8:$Z$347,10,0)</f>
        <v>Bajo</v>
      </c>
    </row>
    <row r="1209" spans="1:13" x14ac:dyDescent="0.3">
      <c r="A1209" s="139">
        <f t="shared" si="1189"/>
        <v>32</v>
      </c>
      <c r="B1209" s="148">
        <f t="shared" si="1191"/>
        <v>25</v>
      </c>
      <c r="D1209" s="149" t="str">
        <f>+VLOOKUP($A1209,mUNICIPIOS!$B$4:$F$343,2,0)</f>
        <v>Sacatepéquez</v>
      </c>
      <c r="E1209" s="149">
        <f>+VLOOKUP($A1209,mUNICIPIOS!$B$4:$F$343,3,0)</f>
        <v>307</v>
      </c>
      <c r="F1209" s="149" t="str">
        <f>+VLOOKUP($A1209,mUNICIPIOS!$B$4:$F$343,4,0)</f>
        <v>San Bartolomé Milpas Altas</v>
      </c>
      <c r="G1209" s="139" t="str">
        <f t="shared" ref="G1209:K1209" si="1203">+G1171</f>
        <v>05</v>
      </c>
      <c r="H1209" t="str">
        <f t="shared" si="1203"/>
        <v>IGF</v>
      </c>
      <c r="I1209" t="str">
        <f t="shared" si="1203"/>
        <v>Índice de Gestión Financiera</v>
      </c>
      <c r="J1209" t="str">
        <f t="shared" si="1203"/>
        <v>05-04</v>
      </c>
      <c r="K1209" t="str">
        <f t="shared" si="1203"/>
        <v>Inversión anual en capital fijo por habitante</v>
      </c>
      <c r="L1209" s="150">
        <f>+VLOOKUP($E1209,IGF_2018!$B$8:$Z$347,12,0)</f>
        <v>0.15366837739800407</v>
      </c>
      <c r="M1209" s="142" t="str">
        <f>+VLOOKUP($E1209,IGF_2018!$B$8:$Z$347,13,0)</f>
        <v>Bajo</v>
      </c>
    </row>
    <row r="1210" spans="1:13" x14ac:dyDescent="0.3">
      <c r="A1210" s="139">
        <f t="shared" si="1189"/>
        <v>32</v>
      </c>
      <c r="B1210" s="148">
        <f t="shared" si="1191"/>
        <v>26</v>
      </c>
      <c r="D1210" s="149" t="str">
        <f>+VLOOKUP($A1210,mUNICIPIOS!$B$4:$F$343,2,0)</f>
        <v>Sacatepéquez</v>
      </c>
      <c r="E1210" s="149">
        <f>+VLOOKUP($A1210,mUNICIPIOS!$B$4:$F$343,3,0)</f>
        <v>307</v>
      </c>
      <c r="F1210" s="149" t="str">
        <f>+VLOOKUP($A1210,mUNICIPIOS!$B$4:$F$343,4,0)</f>
        <v>San Bartolomé Milpas Altas</v>
      </c>
      <c r="G1210" s="139" t="str">
        <f t="shared" ref="G1210:K1210" si="1204">+G1172</f>
        <v>05</v>
      </c>
      <c r="H1210" t="str">
        <f t="shared" si="1204"/>
        <v>IGF</v>
      </c>
      <c r="I1210" t="str">
        <f t="shared" si="1204"/>
        <v>Índice de Gestión Financiera</v>
      </c>
      <c r="J1210" t="str">
        <f t="shared" si="1204"/>
        <v>05-05</v>
      </c>
      <c r="K1210" t="str">
        <f t="shared" si="1204"/>
        <v>Inversión anual en capital fijo con recursos percibidos por ingresos propios</v>
      </c>
      <c r="L1210" s="150">
        <f>+VLOOKUP($E1210,IGF_2018!$B$8:$Z$347,15,0)</f>
        <v>0.11790952924230996</v>
      </c>
      <c r="M1210" s="142" t="str">
        <f>+VLOOKUP($E1210,IGF_2018!$B$8:$Z$347,16,0)</f>
        <v>Bajo</v>
      </c>
    </row>
    <row r="1211" spans="1:13" x14ac:dyDescent="0.3">
      <c r="A1211" s="139">
        <f t="shared" si="1189"/>
        <v>32</v>
      </c>
      <c r="B1211" s="148">
        <f t="shared" si="1191"/>
        <v>27</v>
      </c>
      <c r="D1211" s="149" t="str">
        <f>+VLOOKUP($A1211,mUNICIPIOS!$B$4:$F$343,2,0)</f>
        <v>Sacatepéquez</v>
      </c>
      <c r="E1211" s="149">
        <f>+VLOOKUP($A1211,mUNICIPIOS!$B$4:$F$343,3,0)</f>
        <v>307</v>
      </c>
      <c r="F1211" s="149" t="str">
        <f>+VLOOKUP($A1211,mUNICIPIOS!$B$4:$F$343,4,0)</f>
        <v>San Bartolomé Milpas Altas</v>
      </c>
      <c r="G1211" s="139" t="str">
        <f t="shared" ref="G1211:K1211" si="1205">+G1173</f>
        <v>05</v>
      </c>
      <c r="H1211" t="str">
        <f t="shared" si="1205"/>
        <v>IGF</v>
      </c>
      <c r="I1211" t="str">
        <f t="shared" si="1205"/>
        <v>Índice de Gestión Financiera</v>
      </c>
      <c r="J1211" t="str">
        <f t="shared" si="1205"/>
        <v>05-06</v>
      </c>
      <c r="K1211" t="str">
        <f t="shared" si="1205"/>
        <v xml:space="preserve">Inversión anual en capital fijo con recursos percibidos por transferencias del Gobierno Central </v>
      </c>
      <c r="L1211" s="150">
        <f>+VLOOKUP($E1211,IGF_2018!$B$8:$Z$347,18,0)</f>
        <v>0.14562932434083925</v>
      </c>
      <c r="M1211" s="142" t="str">
        <f>+VLOOKUP($E1211,IGF_2018!$B$8:$Z$347,19,0)</f>
        <v>Bajo</v>
      </c>
    </row>
    <row r="1212" spans="1:13" x14ac:dyDescent="0.3">
      <c r="A1212" s="139">
        <f t="shared" si="1189"/>
        <v>32</v>
      </c>
      <c r="B1212" s="148">
        <f t="shared" si="1191"/>
        <v>28</v>
      </c>
      <c r="D1212" s="149" t="str">
        <f>+VLOOKUP($A1212,mUNICIPIOS!$B$4:$F$343,2,0)</f>
        <v>Sacatepéquez</v>
      </c>
      <c r="E1212" s="149">
        <f>+VLOOKUP($A1212,mUNICIPIOS!$B$4:$F$343,3,0)</f>
        <v>307</v>
      </c>
      <c r="F1212" s="149" t="str">
        <f>+VLOOKUP($A1212,mUNICIPIOS!$B$4:$F$343,4,0)</f>
        <v>San Bartolomé Milpas Altas</v>
      </c>
      <c r="G1212" s="139" t="str">
        <f t="shared" ref="G1212:K1212" si="1206">+G1174</f>
        <v>05</v>
      </c>
      <c r="H1212" t="str">
        <f t="shared" si="1206"/>
        <v>IGF</v>
      </c>
      <c r="I1212" t="str">
        <f t="shared" si="1206"/>
        <v>Índice de Gestión Financiera</v>
      </c>
      <c r="J1212" t="str">
        <f t="shared" si="1206"/>
        <v>05-07</v>
      </c>
      <c r="K1212" t="str">
        <f t="shared" si="1206"/>
        <v>Financiamiento por endeudamiento municipal</v>
      </c>
      <c r="L1212" s="150">
        <f>+VLOOKUP($E1212,IGF_2018!$B$8:$Z$347,21,0)</f>
        <v>1</v>
      </c>
      <c r="M1212" s="142" t="str">
        <f>+VLOOKUP($E1212,IGF_2018!$B$8:$Z$347,22,0)</f>
        <v>Alto</v>
      </c>
    </row>
    <row r="1213" spans="1:13" x14ac:dyDescent="0.3">
      <c r="A1213" s="139">
        <f t="shared" si="1189"/>
        <v>32</v>
      </c>
      <c r="B1213" s="148">
        <f t="shared" si="1191"/>
        <v>29</v>
      </c>
      <c r="D1213" s="149" t="str">
        <f>+VLOOKUP($A1213,mUNICIPIOS!$B$4:$F$343,2,0)</f>
        <v>Sacatepéquez</v>
      </c>
      <c r="E1213" s="149">
        <f>+VLOOKUP($A1213,mUNICIPIOS!$B$4:$F$343,3,0)</f>
        <v>307</v>
      </c>
      <c r="F1213" s="149" t="str">
        <f>+VLOOKUP($A1213,mUNICIPIOS!$B$4:$F$343,4,0)</f>
        <v>San Bartolomé Milpas Altas</v>
      </c>
      <c r="G1213" s="139" t="str">
        <f t="shared" ref="G1213:K1213" si="1207">+G1175</f>
        <v>05</v>
      </c>
      <c r="H1213" t="str">
        <f t="shared" si="1207"/>
        <v>IGF</v>
      </c>
      <c r="I1213" t="str">
        <f t="shared" si="1207"/>
        <v>Índice de Gestión Financiera</v>
      </c>
      <c r="J1213" t="str">
        <f t="shared" si="1207"/>
        <v>INDICE</v>
      </c>
      <c r="K1213">
        <f t="shared" si="1207"/>
        <v>0</v>
      </c>
      <c r="L1213" s="150">
        <f>+VLOOKUP($E1213,IGF_2018!$B$8:$Z$347,24,0)</f>
        <v>0.33250514694725375</v>
      </c>
      <c r="M1213" s="142" t="str">
        <f>+VLOOKUP($E1213,IGF_2018!$B$8:$Z$347,25,0)</f>
        <v>Medio bajo</v>
      </c>
    </row>
    <row r="1214" spans="1:13" x14ac:dyDescent="0.3">
      <c r="A1214" s="139">
        <f t="shared" si="1189"/>
        <v>32</v>
      </c>
      <c r="B1214" s="148">
        <f t="shared" si="1191"/>
        <v>30</v>
      </c>
      <c r="D1214" s="149" t="str">
        <f>+VLOOKUP($A1214,mUNICIPIOS!$B$4:$F$343,2,0)</f>
        <v>Sacatepéquez</v>
      </c>
      <c r="E1214" s="149">
        <f>+VLOOKUP($A1214,mUNICIPIOS!$B$4:$F$343,3,0)</f>
        <v>307</v>
      </c>
      <c r="F1214" s="149" t="str">
        <f>+VLOOKUP($A1214,mUNICIPIOS!$B$4:$F$343,4,0)</f>
        <v>San Bartolomé Milpas Altas</v>
      </c>
      <c r="G1214" s="139" t="str">
        <f t="shared" ref="G1214:K1214" si="1208">+G1176</f>
        <v>06</v>
      </c>
      <c r="H1214" t="str">
        <f t="shared" si="1208"/>
        <v>IGE</v>
      </c>
      <c r="I1214" t="str">
        <f t="shared" si="1208"/>
        <v>Índice de Gestión Estratégica</v>
      </c>
      <c r="J1214" t="str">
        <f t="shared" si="1208"/>
        <v>06-01</v>
      </c>
      <c r="K1214" t="str">
        <f t="shared" si="1208"/>
        <v>Ejecución del Plan Operativo Anual  (POA)</v>
      </c>
      <c r="L1214" s="150">
        <f>+VLOOKUP($E1214,IGE_2018!$B$8:$Z$347,3,0)</f>
        <v>0</v>
      </c>
      <c r="M1214" s="142" t="str">
        <f>+VLOOKUP($E1214,IGE_2018!$B$8:$Z$347,4,0)</f>
        <v>Bajo</v>
      </c>
    </row>
    <row r="1215" spans="1:13" x14ac:dyDescent="0.3">
      <c r="A1215" s="139">
        <f t="shared" si="1189"/>
        <v>32</v>
      </c>
      <c r="B1215" s="148">
        <f t="shared" si="1191"/>
        <v>31</v>
      </c>
      <c r="D1215" s="149" t="str">
        <f>+VLOOKUP($A1215,mUNICIPIOS!$B$4:$F$343,2,0)</f>
        <v>Sacatepéquez</v>
      </c>
      <c r="E1215" s="149">
        <f>+VLOOKUP($A1215,mUNICIPIOS!$B$4:$F$343,3,0)</f>
        <v>307</v>
      </c>
      <c r="F1215" s="149" t="str">
        <f>+VLOOKUP($A1215,mUNICIPIOS!$B$4:$F$343,4,0)</f>
        <v>San Bartolomé Milpas Altas</v>
      </c>
      <c r="G1215" s="139" t="str">
        <f t="shared" ref="G1215:K1215" si="1209">+G1177</f>
        <v>06</v>
      </c>
      <c r="H1215" t="str">
        <f t="shared" si="1209"/>
        <v>IGE</v>
      </c>
      <c r="I1215" t="str">
        <f t="shared" si="1209"/>
        <v>Índice de Gestión Estratégica</v>
      </c>
      <c r="J1215" t="str">
        <f t="shared" si="1209"/>
        <v>06-02</v>
      </c>
      <c r="K1215" t="str">
        <f t="shared" si="1209"/>
        <v>Relación Plan de Desarrollo Municipal y Ordenamiento Territorial (PDM-OT) - Plan Estratégico Institucional (PEI) - Plan Operativo Multianual (POM) - Plan Operativo Anual (POA)</v>
      </c>
      <c r="L1215" s="150">
        <f>+VLOOKUP($E1215,IGE_2018!$B$8:$Z$347,6,0)</f>
        <v>0.59350649350649354</v>
      </c>
      <c r="M1215" s="142" t="str">
        <f>+VLOOKUP($E1215,IGE_2018!$B$8:$Z$347,7,0)</f>
        <v>Medio</v>
      </c>
    </row>
    <row r="1216" spans="1:13" x14ac:dyDescent="0.3">
      <c r="A1216" s="139">
        <f t="shared" si="1189"/>
        <v>32</v>
      </c>
      <c r="B1216" s="148">
        <f t="shared" si="1191"/>
        <v>32</v>
      </c>
      <c r="D1216" s="149" t="str">
        <f>+VLOOKUP($A1216,mUNICIPIOS!$B$4:$F$343,2,0)</f>
        <v>Sacatepéquez</v>
      </c>
      <c r="E1216" s="149">
        <f>+VLOOKUP($A1216,mUNICIPIOS!$B$4:$F$343,3,0)</f>
        <v>307</v>
      </c>
      <c r="F1216" s="149" t="str">
        <f>+VLOOKUP($A1216,mUNICIPIOS!$B$4:$F$343,4,0)</f>
        <v>San Bartolomé Milpas Altas</v>
      </c>
      <c r="G1216" s="139" t="str">
        <f t="shared" ref="G1216:K1216" si="1210">+G1178</f>
        <v>06</v>
      </c>
      <c r="H1216" t="str">
        <f t="shared" si="1210"/>
        <v>IGE</v>
      </c>
      <c r="I1216" t="str">
        <f t="shared" si="1210"/>
        <v>Índice de Gestión Estratégica</v>
      </c>
      <c r="J1216" t="str">
        <f t="shared" si="1210"/>
        <v>06-03</v>
      </c>
      <c r="K1216" t="str">
        <f t="shared" si="1210"/>
        <v>Presupuesto de egresos relacionado a competencias municipales que responden a prioridades nacionales de desarrollo.</v>
      </c>
      <c r="L1216" s="150">
        <f>+VLOOKUP($E1216,IGE_2018!$B$8:$Z$347,9,0)</f>
        <v>0.31852750312515149</v>
      </c>
      <c r="M1216" s="142" t="str">
        <f>+VLOOKUP($E1216,IGE_2018!$B$8:$Z$347,10,0)</f>
        <v>Medio bajo</v>
      </c>
    </row>
    <row r="1217" spans="1:13" x14ac:dyDescent="0.3">
      <c r="A1217" s="139">
        <f t="shared" si="1189"/>
        <v>32</v>
      </c>
      <c r="B1217" s="148">
        <f t="shared" si="1191"/>
        <v>33</v>
      </c>
      <c r="D1217" s="149" t="str">
        <f>+VLOOKUP($A1217,mUNICIPIOS!$B$4:$F$343,2,0)</f>
        <v>Sacatepéquez</v>
      </c>
      <c r="E1217" s="149">
        <f>+VLOOKUP($A1217,mUNICIPIOS!$B$4:$F$343,3,0)</f>
        <v>307</v>
      </c>
      <c r="F1217" s="149" t="str">
        <f>+VLOOKUP($A1217,mUNICIPIOS!$B$4:$F$343,4,0)</f>
        <v>San Bartolomé Milpas Altas</v>
      </c>
      <c r="G1217" s="139" t="str">
        <f t="shared" ref="G1217:K1217" si="1211">+G1179</f>
        <v>06</v>
      </c>
      <c r="H1217" t="str">
        <f t="shared" si="1211"/>
        <v>IGE</v>
      </c>
      <c r="I1217" t="str">
        <f t="shared" si="1211"/>
        <v>Índice de Gestión Estratégica</v>
      </c>
      <c r="J1217" t="str">
        <f t="shared" si="1211"/>
        <v>06-04</v>
      </c>
      <c r="K1217" t="str">
        <f t="shared" si="1211"/>
        <v>Institucionalización de la gestión ordenada del territorio</v>
      </c>
      <c r="L1217" s="150">
        <f>+VLOOKUP($E1217,IGE_2018!$B$8:$Z$347,12,0)</f>
        <v>0.79999999999999993</v>
      </c>
      <c r="M1217" s="142" t="str">
        <f>+VLOOKUP($E1217,IGE_2018!$B$8:$Z$347,13,0)</f>
        <v>Medio alto</v>
      </c>
    </row>
    <row r="1218" spans="1:13" x14ac:dyDescent="0.3">
      <c r="A1218" s="139">
        <f t="shared" si="1189"/>
        <v>32</v>
      </c>
      <c r="B1218" s="148">
        <f t="shared" si="1191"/>
        <v>34</v>
      </c>
      <c r="D1218" s="149" t="str">
        <f>+VLOOKUP($A1218,mUNICIPIOS!$B$4:$F$343,2,0)</f>
        <v>Sacatepéquez</v>
      </c>
      <c r="E1218" s="149">
        <f>+VLOOKUP($A1218,mUNICIPIOS!$B$4:$F$343,3,0)</f>
        <v>307</v>
      </c>
      <c r="F1218" s="149" t="str">
        <f>+VLOOKUP($A1218,mUNICIPIOS!$B$4:$F$343,4,0)</f>
        <v>San Bartolomé Milpas Altas</v>
      </c>
      <c r="G1218" s="139" t="str">
        <f t="shared" ref="G1218:K1218" si="1212">+G1180</f>
        <v>06</v>
      </c>
      <c r="H1218" t="str">
        <f t="shared" si="1212"/>
        <v>IGE</v>
      </c>
      <c r="I1218" t="str">
        <f t="shared" si="1212"/>
        <v>Índice de Gestión Estratégica</v>
      </c>
      <c r="J1218" t="str">
        <f t="shared" si="1212"/>
        <v>06-05</v>
      </c>
      <c r="K1218" t="str">
        <f t="shared" si="1212"/>
        <v>Acciones para la gestión ordenada del territorio</v>
      </c>
      <c r="L1218" s="150">
        <f>+VLOOKUP($E1218,IGE_2018!$B$8:$Z$347,15,0)</f>
        <v>0.50000000000000011</v>
      </c>
      <c r="M1218" s="142" t="str">
        <f>+VLOOKUP($E1218,IGE_2018!$B$8:$Z$347,16,0)</f>
        <v>Medio</v>
      </c>
    </row>
    <row r="1219" spans="1:13" x14ac:dyDescent="0.3">
      <c r="A1219" s="139">
        <f t="shared" si="1189"/>
        <v>32</v>
      </c>
      <c r="B1219" s="148">
        <f t="shared" si="1191"/>
        <v>35</v>
      </c>
      <c r="D1219" s="149" t="str">
        <f>+VLOOKUP($A1219,mUNICIPIOS!$B$4:$F$343,2,0)</f>
        <v>Sacatepéquez</v>
      </c>
      <c r="E1219" s="149">
        <f>+VLOOKUP($A1219,mUNICIPIOS!$B$4:$F$343,3,0)</f>
        <v>307</v>
      </c>
      <c r="F1219" s="149" t="str">
        <f>+VLOOKUP($A1219,mUNICIPIOS!$B$4:$F$343,4,0)</f>
        <v>San Bartolomé Milpas Altas</v>
      </c>
      <c r="G1219" s="139" t="str">
        <f t="shared" ref="G1219:K1219" si="1213">+G1181</f>
        <v>06</v>
      </c>
      <c r="H1219" t="str">
        <f t="shared" si="1213"/>
        <v>IGE</v>
      </c>
      <c r="I1219" t="str">
        <f t="shared" si="1213"/>
        <v>Índice de Gestión Estratégica</v>
      </c>
      <c r="J1219" t="str">
        <f t="shared" si="1213"/>
        <v>06-06</v>
      </c>
      <c r="K1219" t="str">
        <f t="shared" si="1213"/>
        <v>Gestión de riesgo en la formulación de proyectos derivados de la planificación operativa anual</v>
      </c>
      <c r="L1219" s="150">
        <f>+VLOOKUP($E1219,IGE_2018!$B$8:$Z$347,18,0)</f>
        <v>0</v>
      </c>
      <c r="M1219" s="142" t="str">
        <f>+VLOOKUP($E1219,IGE_2018!$B$8:$Z$347,19,0)</f>
        <v>Bajo</v>
      </c>
    </row>
    <row r="1220" spans="1:13" x14ac:dyDescent="0.3">
      <c r="A1220" s="139">
        <f t="shared" si="1189"/>
        <v>32</v>
      </c>
      <c r="B1220" s="148">
        <f t="shared" si="1191"/>
        <v>36</v>
      </c>
      <c r="D1220" s="149" t="str">
        <f>+VLOOKUP($A1220,mUNICIPIOS!$B$4:$F$343,2,0)</f>
        <v>Sacatepéquez</v>
      </c>
      <c r="E1220" s="149">
        <f>+VLOOKUP($A1220,mUNICIPIOS!$B$4:$F$343,3,0)</f>
        <v>307</v>
      </c>
      <c r="F1220" s="149" t="str">
        <f>+VLOOKUP($A1220,mUNICIPIOS!$B$4:$F$343,4,0)</f>
        <v>San Bartolomé Milpas Altas</v>
      </c>
      <c r="G1220" s="139" t="str">
        <f t="shared" ref="G1220:K1220" si="1214">+G1182</f>
        <v>06</v>
      </c>
      <c r="H1220" t="str">
        <f t="shared" si="1214"/>
        <v>IGE</v>
      </c>
      <c r="I1220" t="str">
        <f t="shared" si="1214"/>
        <v>Índice de Gestión Estratégica</v>
      </c>
      <c r="J1220" t="str">
        <f t="shared" si="1214"/>
        <v>06-07</v>
      </c>
      <c r="K1220" t="str">
        <f t="shared" si="1214"/>
        <v>Ingresos por servicios ambientales en relación a los ingresos propios sin regalías</v>
      </c>
      <c r="L1220" s="150">
        <f>+VLOOKUP($E1220,IGE_2018!$B$8:$Z$347,21,0)</f>
        <v>1.4263213482638129E-2</v>
      </c>
      <c r="M1220" s="142" t="str">
        <f>+VLOOKUP($E1220,IGE_2018!$B$8:$Z$347,22,0)</f>
        <v>Bajo</v>
      </c>
    </row>
    <row r="1221" spans="1:13" x14ac:dyDescent="0.3">
      <c r="A1221" s="139">
        <f t="shared" si="1189"/>
        <v>32</v>
      </c>
      <c r="B1221" s="148">
        <f t="shared" si="1191"/>
        <v>37</v>
      </c>
      <c r="D1221" s="149" t="str">
        <f>+VLOOKUP($A1221,mUNICIPIOS!$B$4:$F$343,2,0)</f>
        <v>Sacatepéquez</v>
      </c>
      <c r="E1221" s="149">
        <f>+VLOOKUP($A1221,mUNICIPIOS!$B$4:$F$343,3,0)</f>
        <v>307</v>
      </c>
      <c r="F1221" s="149" t="str">
        <f>+VLOOKUP($A1221,mUNICIPIOS!$B$4:$F$343,4,0)</f>
        <v>San Bartolomé Milpas Altas</v>
      </c>
      <c r="G1221" s="139" t="str">
        <f t="shared" ref="G1221:K1221" si="1215">+G1183</f>
        <v>06</v>
      </c>
      <c r="H1221" t="str">
        <f t="shared" si="1215"/>
        <v>IGE</v>
      </c>
      <c r="I1221" t="str">
        <f t="shared" si="1215"/>
        <v>Índice de Gestión Estratégica</v>
      </c>
      <c r="J1221" t="str">
        <f t="shared" si="1215"/>
        <v>INDICE</v>
      </c>
      <c r="K1221">
        <f t="shared" si="1215"/>
        <v>0</v>
      </c>
      <c r="L1221" s="150">
        <f>+VLOOKUP($E1221,IGE_2018!$B$8:$Z$347,24,0)</f>
        <v>0.32508417115552574</v>
      </c>
      <c r="M1221" s="142" t="str">
        <f>+VLOOKUP($E1221,IGE_2018!$B$8:$Z$347,25,0)</f>
        <v>Medio bajo</v>
      </c>
    </row>
    <row r="1222" spans="1:13" x14ac:dyDescent="0.3">
      <c r="A1222" s="139">
        <f t="shared" si="1189"/>
        <v>32</v>
      </c>
      <c r="B1222" s="148">
        <f t="shared" si="1191"/>
        <v>38</v>
      </c>
      <c r="D1222" s="149" t="str">
        <f>+VLOOKUP($A1222,mUNICIPIOS!$B$4:$F$343,2,0)</f>
        <v>Sacatepéquez</v>
      </c>
      <c r="E1222" s="149">
        <f>+VLOOKUP($A1222,mUNICIPIOS!$B$4:$F$343,3,0)</f>
        <v>307</v>
      </c>
      <c r="F1222" s="149" t="str">
        <f>+VLOOKUP($A1222,mUNICIPIOS!$B$4:$F$343,4,0)</f>
        <v>San Bartolomé Milpas Altas</v>
      </c>
      <c r="G1222" s="139" t="str">
        <f t="shared" ref="G1222:K1222" si="1216">+G1184</f>
        <v>RANKING</v>
      </c>
      <c r="H1222" t="str">
        <f t="shared" si="1216"/>
        <v>RGM</v>
      </c>
      <c r="I1222" t="str">
        <f t="shared" si="1216"/>
        <v>Ranking de la Gestión Municipal 2018</v>
      </c>
      <c r="J1222" t="str">
        <f t="shared" si="1216"/>
        <v>RANKING</v>
      </c>
      <c r="K1222">
        <f t="shared" si="1216"/>
        <v>0</v>
      </c>
      <c r="L1222" s="151">
        <f>+VLOOKUP($E1222,Resultados_generales!$C$8:$AE$347,27,0)</f>
        <v>0.51121990102736359</v>
      </c>
      <c r="M1222" t="str">
        <f>+VLOOKUP($E1222,Resultados_generales!$C$8:$AE$347,28,0)</f>
        <v>Medio</v>
      </c>
    </row>
    <row r="1223" spans="1:13" x14ac:dyDescent="0.3">
      <c r="A1223" s="139">
        <f t="shared" si="1189"/>
        <v>33</v>
      </c>
      <c r="B1223" s="148">
        <f t="shared" si="1191"/>
        <v>1</v>
      </c>
      <c r="D1223" s="149" t="str">
        <f>+VLOOKUP($A1223,mUNICIPIOS!$B$4:$F$343,2,0)</f>
        <v>Sacatepéquez</v>
      </c>
      <c r="E1223" s="149">
        <f>+VLOOKUP($A1223,mUNICIPIOS!$B$4:$F$343,3,0)</f>
        <v>308</v>
      </c>
      <c r="F1223" s="149" t="str">
        <f>+VLOOKUP($A1223,mUNICIPIOS!$B$4:$F$343,4,0)</f>
        <v>San Lucas Sacatepéquez</v>
      </c>
      <c r="G1223" s="139" t="str">
        <f t="shared" ref="G1223:K1223" si="1217">+G1185</f>
        <v>01</v>
      </c>
      <c r="H1223" t="str">
        <f t="shared" si="1217"/>
        <v>IPC</v>
      </c>
      <c r="I1223" t="str">
        <f t="shared" si="1217"/>
        <v>Índice de Participación Ciudadana</v>
      </c>
      <c r="J1223" t="str">
        <f t="shared" si="1217"/>
        <v>01-01</v>
      </c>
      <c r="K1223" t="str">
        <f t="shared" si="1217"/>
        <v>Número de reuniones del COMUDE en el año de la medición.</v>
      </c>
      <c r="L1223" s="150">
        <f>+VLOOKUP($E1223,IPC_2018!$B$8:$T$347,3,0)</f>
        <v>0.91666666666666663</v>
      </c>
      <c r="M1223" s="142" t="str">
        <f>+VLOOKUP($E1223,IPC_2018!$B$8:$T$347,4,0)</f>
        <v>Alto</v>
      </c>
    </row>
    <row r="1224" spans="1:13" x14ac:dyDescent="0.3">
      <c r="A1224" s="139">
        <f t="shared" si="1189"/>
        <v>33</v>
      </c>
      <c r="B1224" s="148">
        <f t="shared" si="1191"/>
        <v>2</v>
      </c>
      <c r="D1224" s="149" t="str">
        <f>+VLOOKUP($A1224,mUNICIPIOS!$B$4:$F$343,2,0)</f>
        <v>Sacatepéquez</v>
      </c>
      <c r="E1224" s="149">
        <f>+VLOOKUP($A1224,mUNICIPIOS!$B$4:$F$343,3,0)</f>
        <v>308</v>
      </c>
      <c r="F1224" s="149" t="str">
        <f>+VLOOKUP($A1224,mUNICIPIOS!$B$4:$F$343,4,0)</f>
        <v>San Lucas Sacatepéquez</v>
      </c>
      <c r="G1224" s="139" t="str">
        <f t="shared" ref="G1224:K1224" si="1218">+G1186</f>
        <v>01</v>
      </c>
      <c r="H1224" t="str">
        <f t="shared" si="1218"/>
        <v>IPC</v>
      </c>
      <c r="I1224" t="str">
        <f t="shared" si="1218"/>
        <v>Índice de Participación Ciudadana</v>
      </c>
      <c r="J1224" t="str">
        <f t="shared" si="1218"/>
        <v>01-02</v>
      </c>
      <c r="K1224" t="str">
        <f t="shared" si="1218"/>
        <v>Participación de Alcaldes, Concejales y Síndicos determinados o designados en el COMUDE</v>
      </c>
      <c r="L1224" s="150">
        <f>+VLOOKUP($E1224,IPC_2018!$B$8:$T$347,6,0)</f>
        <v>1</v>
      </c>
      <c r="M1224" s="142" t="str">
        <f>+VLOOKUP($E1224,IPC_2018!$B$8:$T$347,7,0)</f>
        <v>Alto</v>
      </c>
    </row>
    <row r="1225" spans="1:13" x14ac:dyDescent="0.3">
      <c r="A1225" s="139">
        <f t="shared" si="1189"/>
        <v>33</v>
      </c>
      <c r="B1225" s="148">
        <f t="shared" si="1191"/>
        <v>3</v>
      </c>
      <c r="D1225" s="149" t="str">
        <f>+VLOOKUP($A1225,mUNICIPIOS!$B$4:$F$343,2,0)</f>
        <v>Sacatepéquez</v>
      </c>
      <c r="E1225" s="149">
        <f>+VLOOKUP($A1225,mUNICIPIOS!$B$4:$F$343,3,0)</f>
        <v>308</v>
      </c>
      <c r="F1225" s="149" t="str">
        <f>+VLOOKUP($A1225,mUNICIPIOS!$B$4:$F$343,4,0)</f>
        <v>San Lucas Sacatepéquez</v>
      </c>
      <c r="G1225" s="139" t="str">
        <f t="shared" ref="G1225:K1225" si="1219">+G1187</f>
        <v>01</v>
      </c>
      <c r="H1225" t="str">
        <f t="shared" si="1219"/>
        <v>IPC</v>
      </c>
      <c r="I1225" t="str">
        <f t="shared" si="1219"/>
        <v>Índice de Participación Ciudadana</v>
      </c>
      <c r="J1225" t="str">
        <f t="shared" si="1219"/>
        <v>01-03</v>
      </c>
      <c r="K1225" t="str">
        <f t="shared" si="1219"/>
        <v>Participación  de organizaciones de jóvenes, mujeres, pueblos mayas, xincas, garífunas, y otras organizaciones en el Comude</v>
      </c>
      <c r="L1225" s="150">
        <f>+VLOOKUP($E1225,IPC_2018!$B$8:$T$347,9,0)</f>
        <v>0.15497440154974401</v>
      </c>
      <c r="M1225" s="142" t="str">
        <f>+VLOOKUP($E1225,IPC_2018!$B$8:$T$347,10,0)</f>
        <v>Bajo</v>
      </c>
    </row>
    <row r="1226" spans="1:13" x14ac:dyDescent="0.3">
      <c r="A1226" s="139">
        <f t="shared" si="1189"/>
        <v>33</v>
      </c>
      <c r="B1226" s="148">
        <f t="shared" si="1191"/>
        <v>4</v>
      </c>
      <c r="D1226" s="149" t="str">
        <f>+VLOOKUP($A1226,mUNICIPIOS!$B$4:$F$343,2,0)</f>
        <v>Sacatepéquez</v>
      </c>
      <c r="E1226" s="149">
        <f>+VLOOKUP($A1226,mUNICIPIOS!$B$4:$F$343,3,0)</f>
        <v>308</v>
      </c>
      <c r="F1226" s="149" t="str">
        <f>+VLOOKUP($A1226,mUNICIPIOS!$B$4:$F$343,4,0)</f>
        <v>San Lucas Sacatepéquez</v>
      </c>
      <c r="G1226" s="139" t="str">
        <f t="shared" ref="G1226:K1226" si="1220">+G1188</f>
        <v>01</v>
      </c>
      <c r="H1226" t="str">
        <f t="shared" si="1220"/>
        <v>IPC</v>
      </c>
      <c r="I1226" t="str">
        <f t="shared" si="1220"/>
        <v>Índice de Participación Ciudadana</v>
      </c>
      <c r="J1226" t="str">
        <f t="shared" si="1220"/>
        <v>01-04</v>
      </c>
      <c r="K1226" t="str">
        <f t="shared" si="1220"/>
        <v>Representatividad territorial del Comude.</v>
      </c>
      <c r="L1226" s="150">
        <f>+VLOOKUP($E1226,IPC_2018!$B$8:$T$347,12,0)</f>
        <v>0.67878787878787872</v>
      </c>
      <c r="M1226" s="142" t="str">
        <f>+VLOOKUP($E1226,IPC_2018!$B$8:$T$347,13,0)</f>
        <v>Medio alto</v>
      </c>
    </row>
    <row r="1227" spans="1:13" x14ac:dyDescent="0.3">
      <c r="A1227" s="139">
        <f t="shared" si="1189"/>
        <v>33</v>
      </c>
      <c r="B1227" s="148">
        <f t="shared" si="1191"/>
        <v>5</v>
      </c>
      <c r="D1227" s="149" t="str">
        <f>+VLOOKUP($A1227,mUNICIPIOS!$B$4:$F$343,2,0)</f>
        <v>Sacatepéquez</v>
      </c>
      <c r="E1227" s="149">
        <f>+VLOOKUP($A1227,mUNICIPIOS!$B$4:$F$343,3,0)</f>
        <v>308</v>
      </c>
      <c r="F1227" s="149" t="str">
        <f>+VLOOKUP($A1227,mUNICIPIOS!$B$4:$F$343,4,0)</f>
        <v>San Lucas Sacatepéquez</v>
      </c>
      <c r="G1227" s="139" t="str">
        <f t="shared" ref="G1227:K1227" si="1221">+G1189</f>
        <v>01</v>
      </c>
      <c r="H1227" t="str">
        <f t="shared" si="1221"/>
        <v>IPC</v>
      </c>
      <c r="I1227" t="str">
        <f t="shared" si="1221"/>
        <v>Índice de Participación Ciudadana</v>
      </c>
      <c r="J1227" t="str">
        <f t="shared" si="1221"/>
        <v>01-05</v>
      </c>
      <c r="K1227" t="str">
        <f t="shared" si="1221"/>
        <v>Funcionamiento del Comude</v>
      </c>
      <c r="L1227" s="150">
        <f>+VLOOKUP($E1227,IPC_2018!$B$8:$T$347,15,0)</f>
        <v>0.38427561851034475</v>
      </c>
      <c r="M1227" s="142" t="str">
        <f>+VLOOKUP($E1227,IPC_2018!$B$8:$T$347,16,0)</f>
        <v>Medio bajo</v>
      </c>
    </row>
    <row r="1228" spans="1:13" x14ac:dyDescent="0.3">
      <c r="A1228" s="139">
        <f t="shared" si="1189"/>
        <v>33</v>
      </c>
      <c r="B1228" s="148">
        <f t="shared" si="1191"/>
        <v>6</v>
      </c>
      <c r="D1228" s="149" t="str">
        <f>+VLOOKUP($A1228,mUNICIPIOS!$B$4:$F$343,2,0)</f>
        <v>Sacatepéquez</v>
      </c>
      <c r="E1228" s="149">
        <f>+VLOOKUP($A1228,mUNICIPIOS!$B$4:$F$343,3,0)</f>
        <v>308</v>
      </c>
      <c r="F1228" s="149" t="str">
        <f>+VLOOKUP($A1228,mUNICIPIOS!$B$4:$F$343,4,0)</f>
        <v>San Lucas Sacatepéquez</v>
      </c>
      <c r="G1228" s="139" t="str">
        <f t="shared" ref="G1228:K1228" si="1222">+G1190</f>
        <v>01</v>
      </c>
      <c r="H1228" t="str">
        <f t="shared" si="1222"/>
        <v>IPC</v>
      </c>
      <c r="I1228" t="str">
        <f t="shared" si="1222"/>
        <v>Índice de Participación Ciudadana</v>
      </c>
      <c r="J1228" t="str">
        <f t="shared" si="1222"/>
        <v>INDICE</v>
      </c>
      <c r="K1228">
        <f t="shared" si="1222"/>
        <v>0</v>
      </c>
      <c r="L1228" s="150">
        <f>+VLOOKUP($E1228,IPC_2018!$B$8:$T$347,18,0)</f>
        <v>0.69728901816052846</v>
      </c>
      <c r="M1228" s="142" t="str">
        <f>+VLOOKUP($E1228,IPC_2018!$B$8:$T$347,19,0)</f>
        <v>Medio alto</v>
      </c>
    </row>
    <row r="1229" spans="1:13" x14ac:dyDescent="0.3">
      <c r="A1229" s="139">
        <f t="shared" si="1189"/>
        <v>33</v>
      </c>
      <c r="B1229" s="148">
        <f t="shared" si="1191"/>
        <v>7</v>
      </c>
      <c r="D1229" s="149" t="str">
        <f>+VLOOKUP($A1229,mUNICIPIOS!$B$4:$F$343,2,0)</f>
        <v>Sacatepéquez</v>
      </c>
      <c r="E1229" s="149">
        <f>+VLOOKUP($A1229,mUNICIPIOS!$B$4:$F$343,3,0)</f>
        <v>308</v>
      </c>
      <c r="F1229" s="149" t="str">
        <f>+VLOOKUP($A1229,mUNICIPIOS!$B$4:$F$343,4,0)</f>
        <v>San Lucas Sacatepéquez</v>
      </c>
      <c r="G1229" s="139" t="str">
        <f t="shared" ref="G1229:K1229" si="1223">+G1191</f>
        <v>02</v>
      </c>
      <c r="H1229" t="str">
        <f t="shared" si="1223"/>
        <v>IIC</v>
      </c>
      <c r="I1229" t="str">
        <f t="shared" si="1223"/>
        <v>Índice de Información a la Ciudadanía</v>
      </c>
      <c r="J1229" t="str">
        <f t="shared" si="1223"/>
        <v>02-01</v>
      </c>
      <c r="K1229" t="str">
        <f t="shared" si="1223"/>
        <v>Rendición de cuentas cuatrimestral y anual al Comude enfocadas en resultados.</v>
      </c>
      <c r="L1229" s="150">
        <f>+VLOOKUP($E1229,IIC_2018!$B$8:$Q$347,3,0)</f>
        <v>1</v>
      </c>
      <c r="M1229" s="142" t="str">
        <f>+VLOOKUP($E1229,IIC_2018!$B$8:$Q$347,4,0)</f>
        <v>Alto</v>
      </c>
    </row>
    <row r="1230" spans="1:13" x14ac:dyDescent="0.3">
      <c r="A1230" s="139">
        <f t="shared" si="1189"/>
        <v>33</v>
      </c>
      <c r="B1230" s="148">
        <f t="shared" si="1191"/>
        <v>8</v>
      </c>
      <c r="D1230" s="149" t="str">
        <f>+VLOOKUP($A1230,mUNICIPIOS!$B$4:$F$343,2,0)</f>
        <v>Sacatepéquez</v>
      </c>
      <c r="E1230" s="149">
        <f>+VLOOKUP($A1230,mUNICIPIOS!$B$4:$F$343,3,0)</f>
        <v>308</v>
      </c>
      <c r="F1230" s="149" t="str">
        <f>+VLOOKUP($A1230,mUNICIPIOS!$B$4:$F$343,4,0)</f>
        <v>San Lucas Sacatepéquez</v>
      </c>
      <c r="G1230" s="139" t="str">
        <f t="shared" ref="G1230:K1230" si="1224">+G1192</f>
        <v>02</v>
      </c>
      <c r="H1230" t="str">
        <f t="shared" si="1224"/>
        <v>IIC</v>
      </c>
      <c r="I1230" t="str">
        <f t="shared" si="1224"/>
        <v>Índice de Información a la Ciudadanía</v>
      </c>
      <c r="J1230" t="str">
        <f t="shared" si="1224"/>
        <v>02-02</v>
      </c>
      <c r="K1230" t="str">
        <f t="shared" si="1224"/>
        <v>Información presupuestaria y otra información brindada a la ciudadanía disponible en medios locales de comunicación.</v>
      </c>
      <c r="L1230" s="150">
        <f>+VLOOKUP($E1230,IIC_2018!$B$8:$Q$347,6,0)</f>
        <v>1</v>
      </c>
      <c r="M1230" s="142" t="str">
        <f>+VLOOKUP($E1230,IIC_2018!$B$8:$Q$347,7,0)</f>
        <v>Alto</v>
      </c>
    </row>
    <row r="1231" spans="1:13" x14ac:dyDescent="0.3">
      <c r="A1231" s="139">
        <f t="shared" si="1189"/>
        <v>33</v>
      </c>
      <c r="B1231" s="148">
        <f t="shared" si="1191"/>
        <v>9</v>
      </c>
      <c r="D1231" s="149" t="str">
        <f>+VLOOKUP($A1231,mUNICIPIOS!$B$4:$F$343,2,0)</f>
        <v>Sacatepéquez</v>
      </c>
      <c r="E1231" s="149">
        <f>+VLOOKUP($A1231,mUNICIPIOS!$B$4:$F$343,3,0)</f>
        <v>308</v>
      </c>
      <c r="F1231" s="149" t="str">
        <f>+VLOOKUP($A1231,mUNICIPIOS!$B$4:$F$343,4,0)</f>
        <v>San Lucas Sacatepéquez</v>
      </c>
      <c r="G1231" s="139" t="str">
        <f t="shared" ref="G1231:K1231" si="1225">+G1193</f>
        <v>02</v>
      </c>
      <c r="H1231" t="str">
        <f t="shared" si="1225"/>
        <v>IIC</v>
      </c>
      <c r="I1231" t="str">
        <f t="shared" si="1225"/>
        <v>Índice de Información a la Ciudadanía</v>
      </c>
      <c r="J1231" t="str">
        <f t="shared" si="1225"/>
        <v>02-03</v>
      </c>
      <c r="K1231" t="str">
        <f t="shared" si="1225"/>
        <v>Información pública de oficio actualizada y disponible de acuerdo a la LAIP y uso de internet.</v>
      </c>
      <c r="L1231" s="150">
        <f>+VLOOKUP($E1231,IIC_2018!$B$8:$Q$347,9,0)</f>
        <v>0.99999999999999989</v>
      </c>
      <c r="M1231" s="142" t="str">
        <f>+VLOOKUP($E1231,IIC_2018!$B$8:$Q$347,10,0)</f>
        <v>Alto</v>
      </c>
    </row>
    <row r="1232" spans="1:13" x14ac:dyDescent="0.3">
      <c r="A1232" s="139">
        <f t="shared" si="1189"/>
        <v>33</v>
      </c>
      <c r="B1232" s="148">
        <f t="shared" si="1191"/>
        <v>10</v>
      </c>
      <c r="D1232" s="149" t="str">
        <f>+VLOOKUP($A1232,mUNICIPIOS!$B$4:$F$343,2,0)</f>
        <v>Sacatepéquez</v>
      </c>
      <c r="E1232" s="149">
        <f>+VLOOKUP($A1232,mUNICIPIOS!$B$4:$F$343,3,0)</f>
        <v>308</v>
      </c>
      <c r="F1232" s="149" t="str">
        <f>+VLOOKUP($A1232,mUNICIPIOS!$B$4:$F$343,4,0)</f>
        <v>San Lucas Sacatepéquez</v>
      </c>
      <c r="G1232" s="139" t="str">
        <f t="shared" ref="G1232:K1232" si="1226">+G1194</f>
        <v>02</v>
      </c>
      <c r="H1232" t="str">
        <f t="shared" si="1226"/>
        <v>IIC</v>
      </c>
      <c r="I1232" t="str">
        <f t="shared" si="1226"/>
        <v>Índice de Información a la Ciudadanía</v>
      </c>
      <c r="J1232" t="str">
        <f t="shared" si="1226"/>
        <v>02-04</v>
      </c>
      <c r="K1232" t="str">
        <f t="shared" si="1226"/>
        <v>Relación del monto contratado por medio de Guate compras con el total del presupuesto de egresos vigente.</v>
      </c>
      <c r="L1232" s="150">
        <f>+VLOOKUP($E1232,IIC_2018!$B$8:$Q$347,12,0)</f>
        <v>0.23115756582532226</v>
      </c>
      <c r="M1232" s="142" t="str">
        <f>+VLOOKUP($E1232,IIC_2018!$B$8:$Q$347,13,0)</f>
        <v>Medio bajo</v>
      </c>
    </row>
    <row r="1233" spans="1:13" x14ac:dyDescent="0.3">
      <c r="A1233" s="139">
        <f t="shared" si="1189"/>
        <v>33</v>
      </c>
      <c r="B1233" s="148">
        <f t="shared" si="1191"/>
        <v>11</v>
      </c>
      <c r="D1233" s="149" t="str">
        <f>+VLOOKUP($A1233,mUNICIPIOS!$B$4:$F$343,2,0)</f>
        <v>Sacatepéquez</v>
      </c>
      <c r="E1233" s="149">
        <f>+VLOOKUP($A1233,mUNICIPIOS!$B$4:$F$343,3,0)</f>
        <v>308</v>
      </c>
      <c r="F1233" s="149" t="str">
        <f>+VLOOKUP($A1233,mUNICIPIOS!$B$4:$F$343,4,0)</f>
        <v>San Lucas Sacatepéquez</v>
      </c>
      <c r="G1233" s="139" t="str">
        <f t="shared" ref="G1233:K1233" si="1227">+G1195</f>
        <v>02</v>
      </c>
      <c r="H1233" t="str">
        <f t="shared" si="1227"/>
        <v>IIC</v>
      </c>
      <c r="I1233" t="str">
        <f t="shared" si="1227"/>
        <v>Índice de Información a la Ciudadanía</v>
      </c>
      <c r="J1233" t="str">
        <f t="shared" si="1227"/>
        <v>INDICE</v>
      </c>
      <c r="K1233">
        <f t="shared" si="1227"/>
        <v>0</v>
      </c>
      <c r="L1233" s="150">
        <f>+VLOOKUP($E1233,IIC_2018!$B$8:$Q$347,15,0)</f>
        <v>0.80778939145633055</v>
      </c>
      <c r="M1233" s="142" t="str">
        <f>+VLOOKUP($E1233,IIC_2018!$B$8:$Q$347,16,0)</f>
        <v>Alto</v>
      </c>
    </row>
    <row r="1234" spans="1:13" x14ac:dyDescent="0.3">
      <c r="A1234" s="139">
        <f t="shared" si="1189"/>
        <v>33</v>
      </c>
      <c r="B1234" s="148">
        <f t="shared" si="1191"/>
        <v>12</v>
      </c>
      <c r="D1234" s="149" t="str">
        <f>+VLOOKUP($A1234,mUNICIPIOS!$B$4:$F$343,2,0)</f>
        <v>Sacatepéquez</v>
      </c>
      <c r="E1234" s="149">
        <f>+VLOOKUP($A1234,mUNICIPIOS!$B$4:$F$343,3,0)</f>
        <v>308</v>
      </c>
      <c r="F1234" s="149" t="str">
        <f>+VLOOKUP($A1234,mUNICIPIOS!$B$4:$F$343,4,0)</f>
        <v>San Lucas Sacatepéquez</v>
      </c>
      <c r="G1234" s="139" t="str">
        <f t="shared" ref="G1234:K1234" si="1228">+G1196</f>
        <v>03</v>
      </c>
      <c r="H1234" t="str">
        <f t="shared" si="1228"/>
        <v>ISP</v>
      </c>
      <c r="I1234" t="str">
        <f t="shared" si="1228"/>
        <v>Índice de Servicios Públicos</v>
      </c>
      <c r="J1234" t="str">
        <f t="shared" si="1228"/>
        <v>03-01</v>
      </c>
      <c r="K1234" t="str">
        <f t="shared" si="1228"/>
        <v>Cobertura del servicio público de agua</v>
      </c>
      <c r="L1234" s="150">
        <f>+VLOOKUP($E1234,ISP_2018!$B$8:$T$347,3,0)</f>
        <v>0.5292824822236587</v>
      </c>
      <c r="M1234" s="142" t="str">
        <f>+VLOOKUP($E1234,ISP_2018!$B$8:$T$347,4,0)</f>
        <v>Medio</v>
      </c>
    </row>
    <row r="1235" spans="1:13" x14ac:dyDescent="0.3">
      <c r="A1235" s="139">
        <f t="shared" si="1189"/>
        <v>33</v>
      </c>
      <c r="B1235" s="148">
        <f t="shared" si="1191"/>
        <v>13</v>
      </c>
      <c r="D1235" s="149" t="str">
        <f>+VLOOKUP($A1235,mUNICIPIOS!$B$4:$F$343,2,0)</f>
        <v>Sacatepéquez</v>
      </c>
      <c r="E1235" s="149">
        <f>+VLOOKUP($A1235,mUNICIPIOS!$B$4:$F$343,3,0)</f>
        <v>308</v>
      </c>
      <c r="F1235" s="149" t="str">
        <f>+VLOOKUP($A1235,mUNICIPIOS!$B$4:$F$343,4,0)</f>
        <v>San Lucas Sacatepéquez</v>
      </c>
      <c r="G1235" s="139" t="str">
        <f t="shared" ref="G1235:K1235" si="1229">+G1197</f>
        <v>03</v>
      </c>
      <c r="H1235" t="str">
        <f t="shared" si="1229"/>
        <v>ISP</v>
      </c>
      <c r="I1235" t="str">
        <f t="shared" si="1229"/>
        <v>Índice de Servicios Públicos</v>
      </c>
      <c r="J1235" t="str">
        <f t="shared" si="1229"/>
        <v>03-02</v>
      </c>
      <c r="K1235" t="str">
        <f t="shared" si="1229"/>
        <v>Control de la calidad del servicio público de agua</v>
      </c>
      <c r="L1235" s="150">
        <f>+VLOOKUP($E1235,ISP_2018!$B$8:$T$347,6,0)</f>
        <v>0.80277777777777781</v>
      </c>
      <c r="M1235" s="142" t="str">
        <f>+VLOOKUP($E1235,ISP_2018!$B$8:$T$347,7,0)</f>
        <v>Alto</v>
      </c>
    </row>
    <row r="1236" spans="1:13" x14ac:dyDescent="0.3">
      <c r="A1236" s="139">
        <f t="shared" si="1189"/>
        <v>33</v>
      </c>
      <c r="B1236" s="148">
        <f t="shared" si="1191"/>
        <v>14</v>
      </c>
      <c r="D1236" s="149" t="str">
        <f>+VLOOKUP($A1236,mUNICIPIOS!$B$4:$F$343,2,0)</f>
        <v>Sacatepéquez</v>
      </c>
      <c r="E1236" s="149">
        <f>+VLOOKUP($A1236,mUNICIPIOS!$B$4:$F$343,3,0)</f>
        <v>308</v>
      </c>
      <c r="F1236" s="149" t="str">
        <f>+VLOOKUP($A1236,mUNICIPIOS!$B$4:$F$343,4,0)</f>
        <v>San Lucas Sacatepéquez</v>
      </c>
      <c r="G1236" s="139" t="str">
        <f t="shared" ref="G1236:K1236" si="1230">+G1198</f>
        <v>03</v>
      </c>
      <c r="H1236" t="str">
        <f t="shared" si="1230"/>
        <v>ISP</v>
      </c>
      <c r="I1236" t="str">
        <f t="shared" si="1230"/>
        <v>Índice de Servicios Públicos</v>
      </c>
      <c r="J1236" t="str">
        <f t="shared" si="1230"/>
        <v>03-03</v>
      </c>
      <c r="K1236" t="str">
        <f t="shared" si="1230"/>
        <v>Disposición  y tratamiento  de aguas residuales</v>
      </c>
      <c r="L1236" s="150">
        <f>+VLOOKUP($E1236,ISP_2018!$B$8:$T$347,9,0)</f>
        <v>0.6960220508628715</v>
      </c>
      <c r="M1236" s="142" t="str">
        <f>+VLOOKUP($E1236,ISP_2018!$B$8:$T$347,10,0)</f>
        <v>Medio alto</v>
      </c>
    </row>
    <row r="1237" spans="1:13" x14ac:dyDescent="0.3">
      <c r="A1237" s="139">
        <f t="shared" si="1189"/>
        <v>33</v>
      </c>
      <c r="B1237" s="148">
        <f t="shared" si="1191"/>
        <v>15</v>
      </c>
      <c r="D1237" s="149" t="str">
        <f>+VLOOKUP($A1237,mUNICIPIOS!$B$4:$F$343,2,0)</f>
        <v>Sacatepéquez</v>
      </c>
      <c r="E1237" s="149">
        <f>+VLOOKUP($A1237,mUNICIPIOS!$B$4:$F$343,3,0)</f>
        <v>308</v>
      </c>
      <c r="F1237" s="149" t="str">
        <f>+VLOOKUP($A1237,mUNICIPIOS!$B$4:$F$343,4,0)</f>
        <v>San Lucas Sacatepéquez</v>
      </c>
      <c r="G1237" s="139" t="str">
        <f t="shared" ref="G1237:K1237" si="1231">+G1199</f>
        <v>03</v>
      </c>
      <c r="H1237" t="str">
        <f t="shared" si="1231"/>
        <v>ISP</v>
      </c>
      <c r="I1237" t="str">
        <f t="shared" si="1231"/>
        <v>Índice de Servicios Públicos</v>
      </c>
      <c r="J1237" t="str">
        <f t="shared" si="1231"/>
        <v>03-04</v>
      </c>
      <c r="K1237" t="str">
        <f t="shared" si="1231"/>
        <v>Gestión y manejo de los residuos y desechos sólidos</v>
      </c>
      <c r="L1237" s="150">
        <f>+VLOOKUP($E1237,ISP_2018!$B$8:$T$347,12,0)</f>
        <v>0.51544987558375432</v>
      </c>
      <c r="M1237" s="142" t="str">
        <f>+VLOOKUP($E1237,ISP_2018!$B$8:$T$347,13,0)</f>
        <v>Medio</v>
      </c>
    </row>
    <row r="1238" spans="1:13" x14ac:dyDescent="0.3">
      <c r="A1238" s="139">
        <f t="shared" si="1189"/>
        <v>33</v>
      </c>
      <c r="B1238" s="148">
        <f t="shared" si="1191"/>
        <v>16</v>
      </c>
      <c r="D1238" s="149" t="str">
        <f>+VLOOKUP($A1238,mUNICIPIOS!$B$4:$F$343,2,0)</f>
        <v>Sacatepéquez</v>
      </c>
      <c r="E1238" s="149">
        <f>+VLOOKUP($A1238,mUNICIPIOS!$B$4:$F$343,3,0)</f>
        <v>308</v>
      </c>
      <c r="F1238" s="149" t="str">
        <f>+VLOOKUP($A1238,mUNICIPIOS!$B$4:$F$343,4,0)</f>
        <v>San Lucas Sacatepéquez</v>
      </c>
      <c r="G1238" s="139" t="str">
        <f t="shared" ref="G1238:K1238" si="1232">+G1200</f>
        <v>03</v>
      </c>
      <c r="H1238" t="str">
        <f t="shared" si="1232"/>
        <v>ISP</v>
      </c>
      <c r="I1238" t="str">
        <f t="shared" si="1232"/>
        <v>Índice de Servicios Públicos</v>
      </c>
      <c r="J1238" t="str">
        <f t="shared" si="1232"/>
        <v>03-05</v>
      </c>
      <c r="K1238" t="str">
        <f t="shared" si="1232"/>
        <v>Gestión de servicios públicos municipales</v>
      </c>
      <c r="L1238" s="150">
        <f>+VLOOKUP($E1238,ISP_2018!$B$8:$T$347,15,0)</f>
        <v>0.61290322580645162</v>
      </c>
      <c r="M1238" s="142" t="str">
        <f>+VLOOKUP($E1238,ISP_2018!$B$8:$T$347,16,0)</f>
        <v>Medio alto</v>
      </c>
    </row>
    <row r="1239" spans="1:13" x14ac:dyDescent="0.3">
      <c r="A1239" s="139">
        <f t="shared" si="1189"/>
        <v>33</v>
      </c>
      <c r="B1239" s="148">
        <f t="shared" si="1191"/>
        <v>17</v>
      </c>
      <c r="D1239" s="149" t="str">
        <f>+VLOOKUP($A1239,mUNICIPIOS!$B$4:$F$343,2,0)</f>
        <v>Sacatepéquez</v>
      </c>
      <c r="E1239" s="149">
        <f>+VLOOKUP($A1239,mUNICIPIOS!$B$4:$F$343,3,0)</f>
        <v>308</v>
      </c>
      <c r="F1239" s="149" t="str">
        <f>+VLOOKUP($A1239,mUNICIPIOS!$B$4:$F$343,4,0)</f>
        <v>San Lucas Sacatepéquez</v>
      </c>
      <c r="G1239" s="139" t="str">
        <f t="shared" ref="G1239:K1239" si="1233">+G1201</f>
        <v>03</v>
      </c>
      <c r="H1239" t="str">
        <f t="shared" si="1233"/>
        <v>ISP</v>
      </c>
      <c r="I1239" t="str">
        <f t="shared" si="1233"/>
        <v>Índice de Servicios Públicos</v>
      </c>
      <c r="J1239" t="str">
        <f t="shared" si="1233"/>
        <v>INDICE</v>
      </c>
      <c r="K1239">
        <f t="shared" si="1233"/>
        <v>0</v>
      </c>
      <c r="L1239" s="150">
        <f>+VLOOKUP($E1239,ISP_2018!$B$8:$T$347,18,0)</f>
        <v>0.65863661200631474</v>
      </c>
      <c r="M1239" s="142" t="str">
        <f>+VLOOKUP($E1239,ISP_2018!$B$8:$T$347,19,0)</f>
        <v>Medio alto</v>
      </c>
    </row>
    <row r="1240" spans="1:13" x14ac:dyDescent="0.3">
      <c r="A1240" s="139">
        <f t="shared" si="1189"/>
        <v>33</v>
      </c>
      <c r="B1240" s="148">
        <f t="shared" si="1191"/>
        <v>18</v>
      </c>
      <c r="D1240" s="149" t="str">
        <f>+VLOOKUP($A1240,mUNICIPIOS!$B$4:$F$343,2,0)</f>
        <v>Sacatepéquez</v>
      </c>
      <c r="E1240" s="149">
        <f>+VLOOKUP($A1240,mUNICIPIOS!$B$4:$F$343,3,0)</f>
        <v>308</v>
      </c>
      <c r="F1240" s="149" t="str">
        <f>+VLOOKUP($A1240,mUNICIPIOS!$B$4:$F$343,4,0)</f>
        <v>San Lucas Sacatepéquez</v>
      </c>
      <c r="G1240" s="139" t="str">
        <f t="shared" ref="G1240:K1240" si="1234">+G1202</f>
        <v>04</v>
      </c>
      <c r="H1240" t="str">
        <f t="shared" si="1234"/>
        <v>IGA</v>
      </c>
      <c r="I1240" t="str">
        <f t="shared" si="1234"/>
        <v>Índice de Gestión Administrativa</v>
      </c>
      <c r="J1240" t="str">
        <f t="shared" si="1234"/>
        <v>04-01</v>
      </c>
      <c r="K1240" t="str">
        <f t="shared" si="1234"/>
        <v>Existencia de elementos de atención municipal orientada al vecino</v>
      </c>
      <c r="L1240" s="150">
        <f>+VLOOKUP($E1240,IGA_2018!$B$8:$N$347,3,0)</f>
        <v>1</v>
      </c>
      <c r="M1240" s="142" t="str">
        <f>+VLOOKUP($E1240,IGA_2018!$B$8:$N$347,4,0)</f>
        <v>Alto</v>
      </c>
    </row>
    <row r="1241" spans="1:13" x14ac:dyDescent="0.3">
      <c r="A1241" s="139">
        <f t="shared" si="1189"/>
        <v>33</v>
      </c>
      <c r="B1241" s="148">
        <f t="shared" si="1191"/>
        <v>19</v>
      </c>
      <c r="D1241" s="149" t="str">
        <f>+VLOOKUP($A1241,mUNICIPIOS!$B$4:$F$343,2,0)</f>
        <v>Sacatepéquez</v>
      </c>
      <c r="E1241" s="149">
        <f>+VLOOKUP($A1241,mUNICIPIOS!$B$4:$F$343,3,0)</f>
        <v>308</v>
      </c>
      <c r="F1241" s="149" t="str">
        <f>+VLOOKUP($A1241,mUNICIPIOS!$B$4:$F$343,4,0)</f>
        <v>San Lucas Sacatepéquez</v>
      </c>
      <c r="G1241" s="139" t="str">
        <f t="shared" ref="G1241:K1241" si="1235">+G1203</f>
        <v>04</v>
      </c>
      <c r="H1241" t="str">
        <f t="shared" si="1235"/>
        <v>IGA</v>
      </c>
      <c r="I1241" t="str">
        <f t="shared" si="1235"/>
        <v>Índice de Gestión Administrativa</v>
      </c>
      <c r="J1241" t="str">
        <f t="shared" si="1235"/>
        <v>04-02</v>
      </c>
      <c r="K1241" t="str">
        <f t="shared" si="1235"/>
        <v>Gestión del recurso humano.</v>
      </c>
      <c r="L1241" s="150">
        <f>+VLOOKUP($E1241,IGA_2018!$B$8:$N$347,6,0)</f>
        <v>0.55105364242398636</v>
      </c>
      <c r="M1241" s="142" t="str">
        <f>+VLOOKUP($E1241,IGA_2018!$B$8:$N$347,7,0)</f>
        <v>Medio</v>
      </c>
    </row>
    <row r="1242" spans="1:13" x14ac:dyDescent="0.3">
      <c r="A1242" s="139">
        <f t="shared" si="1189"/>
        <v>33</v>
      </c>
      <c r="B1242" s="148">
        <f t="shared" si="1191"/>
        <v>20</v>
      </c>
      <c r="D1242" s="149" t="str">
        <f>+VLOOKUP($A1242,mUNICIPIOS!$B$4:$F$343,2,0)</f>
        <v>Sacatepéquez</v>
      </c>
      <c r="E1242" s="149">
        <f>+VLOOKUP($A1242,mUNICIPIOS!$B$4:$F$343,3,0)</f>
        <v>308</v>
      </c>
      <c r="F1242" s="149" t="str">
        <f>+VLOOKUP($A1242,mUNICIPIOS!$B$4:$F$343,4,0)</f>
        <v>San Lucas Sacatepéquez</v>
      </c>
      <c r="G1242" s="139" t="str">
        <f t="shared" ref="G1242:K1242" si="1236">+G1204</f>
        <v>04</v>
      </c>
      <c r="H1242" t="str">
        <f t="shared" si="1236"/>
        <v>IGA</v>
      </c>
      <c r="I1242" t="str">
        <f t="shared" si="1236"/>
        <v>Índice de Gestión Administrativa</v>
      </c>
      <c r="J1242" t="str">
        <f t="shared" si="1236"/>
        <v>04-03</v>
      </c>
      <c r="K1242" t="str">
        <f t="shared" si="1236"/>
        <v>Existencia de oficinas municipales con instrumentos de gestión.</v>
      </c>
      <c r="L1242" s="150">
        <f>+VLOOKUP($E1242,IGA_2018!$B$8:$N$347,9,0)</f>
        <v>0.85000000000000009</v>
      </c>
      <c r="M1242" s="142" t="str">
        <f>+VLOOKUP($E1242,IGA_2018!$B$8:$N$347,10,0)</f>
        <v>Alto</v>
      </c>
    </row>
    <row r="1243" spans="1:13" x14ac:dyDescent="0.3">
      <c r="A1243" s="139">
        <f t="shared" si="1189"/>
        <v>33</v>
      </c>
      <c r="B1243" s="148">
        <f t="shared" si="1191"/>
        <v>21</v>
      </c>
      <c r="D1243" s="149" t="str">
        <f>+VLOOKUP($A1243,mUNICIPIOS!$B$4:$F$343,2,0)</f>
        <v>Sacatepéquez</v>
      </c>
      <c r="E1243" s="149">
        <f>+VLOOKUP($A1243,mUNICIPIOS!$B$4:$F$343,3,0)</f>
        <v>308</v>
      </c>
      <c r="F1243" s="149" t="str">
        <f>+VLOOKUP($A1243,mUNICIPIOS!$B$4:$F$343,4,0)</f>
        <v>San Lucas Sacatepéquez</v>
      </c>
      <c r="G1243" s="139" t="str">
        <f t="shared" ref="G1243:K1243" si="1237">+G1205</f>
        <v>04</v>
      </c>
      <c r="H1243" t="str">
        <f t="shared" si="1237"/>
        <v>IGA</v>
      </c>
      <c r="I1243" t="str">
        <f t="shared" si="1237"/>
        <v>Índice de Gestión Administrativa</v>
      </c>
      <c r="J1243" t="str">
        <f t="shared" si="1237"/>
        <v>INDICE</v>
      </c>
      <c r="K1243">
        <f t="shared" si="1237"/>
        <v>0</v>
      </c>
      <c r="L1243" s="150">
        <f>+VLOOKUP($E1243,IGA_2018!$B$8:$N$347,12,0)</f>
        <v>0.79036877484839518</v>
      </c>
      <c r="M1243" s="142" t="str">
        <f>+VLOOKUP($E1243,IGA_2018!$B$8:$N$347,13,0)</f>
        <v>Medio alto</v>
      </c>
    </row>
    <row r="1244" spans="1:13" x14ac:dyDescent="0.3">
      <c r="A1244" s="139">
        <f t="shared" si="1189"/>
        <v>33</v>
      </c>
      <c r="B1244" s="148">
        <f t="shared" si="1191"/>
        <v>22</v>
      </c>
      <c r="D1244" s="149" t="str">
        <f>+VLOOKUP($A1244,mUNICIPIOS!$B$4:$F$343,2,0)</f>
        <v>Sacatepéquez</v>
      </c>
      <c r="E1244" s="149">
        <f>+VLOOKUP($A1244,mUNICIPIOS!$B$4:$F$343,3,0)</f>
        <v>308</v>
      </c>
      <c r="F1244" s="149" t="str">
        <f>+VLOOKUP($A1244,mUNICIPIOS!$B$4:$F$343,4,0)</f>
        <v>San Lucas Sacatepéquez</v>
      </c>
      <c r="G1244" s="139" t="str">
        <f t="shared" ref="G1244:K1244" si="1238">+G1206</f>
        <v>05</v>
      </c>
      <c r="H1244" t="str">
        <f t="shared" si="1238"/>
        <v>IGF</v>
      </c>
      <c r="I1244" t="str">
        <f t="shared" si="1238"/>
        <v>Índice de Gestión Financiera</v>
      </c>
      <c r="J1244" t="str">
        <f t="shared" si="1238"/>
        <v>05-01</v>
      </c>
      <c r="K1244" t="str">
        <f t="shared" si="1238"/>
        <v>Autonomía financiera municipal</v>
      </c>
      <c r="L1244" s="150">
        <f>+VLOOKUP($E1244,IGF_2018!$B$8:$Z$347,3,0)</f>
        <v>0.43118545579752898</v>
      </c>
      <c r="M1244" s="142" t="str">
        <f>+VLOOKUP($E1244,IGF_2018!$B$8:$Z$347,4,0)</f>
        <v>Medio</v>
      </c>
    </row>
    <row r="1245" spans="1:13" x14ac:dyDescent="0.3">
      <c r="A1245" s="139">
        <f t="shared" si="1189"/>
        <v>33</v>
      </c>
      <c r="B1245" s="148">
        <f t="shared" si="1191"/>
        <v>23</v>
      </c>
      <c r="D1245" s="149" t="str">
        <f>+VLOOKUP($A1245,mUNICIPIOS!$B$4:$F$343,2,0)</f>
        <v>Sacatepéquez</v>
      </c>
      <c r="E1245" s="149">
        <f>+VLOOKUP($A1245,mUNICIPIOS!$B$4:$F$343,3,0)</f>
        <v>308</v>
      </c>
      <c r="F1245" s="149" t="str">
        <f>+VLOOKUP($A1245,mUNICIPIOS!$B$4:$F$343,4,0)</f>
        <v>San Lucas Sacatepéquez</v>
      </c>
      <c r="G1245" s="139" t="str">
        <f t="shared" ref="G1245:K1245" si="1239">+G1207</f>
        <v>05</v>
      </c>
      <c r="H1245" t="str">
        <f t="shared" si="1239"/>
        <v>IGF</v>
      </c>
      <c r="I1245" t="str">
        <f t="shared" si="1239"/>
        <v>Índice de Gestión Financiera</v>
      </c>
      <c r="J1245" t="str">
        <f t="shared" si="1239"/>
        <v>05-02</v>
      </c>
      <c r="K1245" t="str">
        <f t="shared" si="1239"/>
        <v xml:space="preserve">Ingresos propios por habitante -sin regalías- </v>
      </c>
      <c r="L1245" s="150">
        <f>+VLOOKUP($E1245,IGF_2018!$B$8:$Z$347,6,0)</f>
        <v>0.65911437075610102</v>
      </c>
      <c r="M1245" s="142" t="str">
        <f>+VLOOKUP($E1245,IGF_2018!$B$8:$Z$347,7,0)</f>
        <v>Medio alto</v>
      </c>
    </row>
    <row r="1246" spans="1:13" x14ac:dyDescent="0.3">
      <c r="A1246" s="139">
        <f t="shared" si="1189"/>
        <v>33</v>
      </c>
      <c r="B1246" s="148">
        <f t="shared" si="1191"/>
        <v>24</v>
      </c>
      <c r="D1246" s="149" t="str">
        <f>+VLOOKUP($A1246,mUNICIPIOS!$B$4:$F$343,2,0)</f>
        <v>Sacatepéquez</v>
      </c>
      <c r="E1246" s="149">
        <f>+VLOOKUP($A1246,mUNICIPIOS!$B$4:$F$343,3,0)</f>
        <v>308</v>
      </c>
      <c r="F1246" s="149" t="str">
        <f>+VLOOKUP($A1246,mUNICIPIOS!$B$4:$F$343,4,0)</f>
        <v>San Lucas Sacatepéquez</v>
      </c>
      <c r="G1246" s="139" t="str">
        <f t="shared" ref="G1246:K1246" si="1240">+G1208</f>
        <v>05</v>
      </c>
      <c r="H1246" t="str">
        <f t="shared" si="1240"/>
        <v>IGF</v>
      </c>
      <c r="I1246" t="str">
        <f t="shared" si="1240"/>
        <v>Índice de Gestión Financiera</v>
      </c>
      <c r="J1246" t="str">
        <f t="shared" si="1240"/>
        <v>05-03</v>
      </c>
      <c r="K1246" t="str">
        <f t="shared" si="1240"/>
        <v>Ingresos del IUSI en relación a los ingresos propios -sin regalías-</v>
      </c>
      <c r="L1246" s="150">
        <f>+VLOOKUP($E1246,IGF_2018!$B$8:$Z$347,9,0)</f>
        <v>0.62646097563481296</v>
      </c>
      <c r="M1246" s="142" t="str">
        <f>+VLOOKUP($E1246,IGF_2018!$B$8:$Z$347,10,0)</f>
        <v>Medio alto</v>
      </c>
    </row>
    <row r="1247" spans="1:13" x14ac:dyDescent="0.3">
      <c r="A1247" s="139">
        <f t="shared" si="1189"/>
        <v>33</v>
      </c>
      <c r="B1247" s="148">
        <f t="shared" si="1191"/>
        <v>25</v>
      </c>
      <c r="D1247" s="149" t="str">
        <f>+VLOOKUP($A1247,mUNICIPIOS!$B$4:$F$343,2,0)</f>
        <v>Sacatepéquez</v>
      </c>
      <c r="E1247" s="149">
        <f>+VLOOKUP($A1247,mUNICIPIOS!$B$4:$F$343,3,0)</f>
        <v>308</v>
      </c>
      <c r="F1247" s="149" t="str">
        <f>+VLOOKUP($A1247,mUNICIPIOS!$B$4:$F$343,4,0)</f>
        <v>San Lucas Sacatepéquez</v>
      </c>
      <c r="G1247" s="139" t="str">
        <f t="shared" ref="G1247:K1247" si="1241">+G1209</f>
        <v>05</v>
      </c>
      <c r="H1247" t="str">
        <f t="shared" si="1241"/>
        <v>IGF</v>
      </c>
      <c r="I1247" t="str">
        <f t="shared" si="1241"/>
        <v>Índice de Gestión Financiera</v>
      </c>
      <c r="J1247" t="str">
        <f t="shared" si="1241"/>
        <v>05-04</v>
      </c>
      <c r="K1247" t="str">
        <f t="shared" si="1241"/>
        <v>Inversión anual en capital fijo por habitante</v>
      </c>
      <c r="L1247" s="150">
        <f>+VLOOKUP($E1247,IGF_2018!$B$8:$Z$347,12,0)</f>
        <v>0.12282633094837012</v>
      </c>
      <c r="M1247" s="142" t="str">
        <f>+VLOOKUP($E1247,IGF_2018!$B$8:$Z$347,13,0)</f>
        <v>Bajo</v>
      </c>
    </row>
    <row r="1248" spans="1:13" x14ac:dyDescent="0.3">
      <c r="A1248" s="139">
        <f t="shared" si="1189"/>
        <v>33</v>
      </c>
      <c r="B1248" s="148">
        <f t="shared" si="1191"/>
        <v>26</v>
      </c>
      <c r="D1248" s="149" t="str">
        <f>+VLOOKUP($A1248,mUNICIPIOS!$B$4:$F$343,2,0)</f>
        <v>Sacatepéquez</v>
      </c>
      <c r="E1248" s="149">
        <f>+VLOOKUP($A1248,mUNICIPIOS!$B$4:$F$343,3,0)</f>
        <v>308</v>
      </c>
      <c r="F1248" s="149" t="str">
        <f>+VLOOKUP($A1248,mUNICIPIOS!$B$4:$F$343,4,0)</f>
        <v>San Lucas Sacatepéquez</v>
      </c>
      <c r="G1248" s="139" t="str">
        <f t="shared" ref="G1248:K1248" si="1242">+G1210</f>
        <v>05</v>
      </c>
      <c r="H1248" t="str">
        <f t="shared" si="1242"/>
        <v>IGF</v>
      </c>
      <c r="I1248" t="str">
        <f t="shared" si="1242"/>
        <v>Índice de Gestión Financiera</v>
      </c>
      <c r="J1248" t="str">
        <f t="shared" si="1242"/>
        <v>05-05</v>
      </c>
      <c r="K1248" t="str">
        <f t="shared" si="1242"/>
        <v>Inversión anual en capital fijo con recursos percibidos por ingresos propios</v>
      </c>
      <c r="L1248" s="150">
        <f>+VLOOKUP($E1248,IGF_2018!$B$8:$Z$347,15,0)</f>
        <v>0.39713916856397102</v>
      </c>
      <c r="M1248" s="142" t="str">
        <f>+VLOOKUP($E1248,IGF_2018!$B$8:$Z$347,16,0)</f>
        <v>Medio bajo</v>
      </c>
    </row>
    <row r="1249" spans="1:13" x14ac:dyDescent="0.3">
      <c r="A1249" s="139">
        <f t="shared" si="1189"/>
        <v>33</v>
      </c>
      <c r="B1249" s="148">
        <f t="shared" si="1191"/>
        <v>27</v>
      </c>
      <c r="D1249" s="149" t="str">
        <f>+VLOOKUP($A1249,mUNICIPIOS!$B$4:$F$343,2,0)</f>
        <v>Sacatepéquez</v>
      </c>
      <c r="E1249" s="149">
        <f>+VLOOKUP($A1249,mUNICIPIOS!$B$4:$F$343,3,0)</f>
        <v>308</v>
      </c>
      <c r="F1249" s="149" t="str">
        <f>+VLOOKUP($A1249,mUNICIPIOS!$B$4:$F$343,4,0)</f>
        <v>San Lucas Sacatepéquez</v>
      </c>
      <c r="G1249" s="139" t="str">
        <f t="shared" ref="G1249:K1249" si="1243">+G1211</f>
        <v>05</v>
      </c>
      <c r="H1249" t="str">
        <f t="shared" si="1243"/>
        <v>IGF</v>
      </c>
      <c r="I1249" t="str">
        <f t="shared" si="1243"/>
        <v>Índice de Gestión Financiera</v>
      </c>
      <c r="J1249" t="str">
        <f t="shared" si="1243"/>
        <v>05-06</v>
      </c>
      <c r="K1249" t="str">
        <f t="shared" si="1243"/>
        <v xml:space="preserve">Inversión anual en capital fijo con recursos percibidos por transferencias del Gobierno Central </v>
      </c>
      <c r="L1249" s="150">
        <f>+VLOOKUP($E1249,IGF_2018!$B$8:$Z$347,18,0)</f>
        <v>0.1250665453720308</v>
      </c>
      <c r="M1249" s="142" t="str">
        <f>+VLOOKUP($E1249,IGF_2018!$B$8:$Z$347,19,0)</f>
        <v>Bajo</v>
      </c>
    </row>
    <row r="1250" spans="1:13" x14ac:dyDescent="0.3">
      <c r="A1250" s="139">
        <f t="shared" si="1189"/>
        <v>33</v>
      </c>
      <c r="B1250" s="148">
        <f t="shared" si="1191"/>
        <v>28</v>
      </c>
      <c r="D1250" s="149" t="str">
        <f>+VLOOKUP($A1250,mUNICIPIOS!$B$4:$F$343,2,0)</f>
        <v>Sacatepéquez</v>
      </c>
      <c r="E1250" s="149">
        <f>+VLOOKUP($A1250,mUNICIPIOS!$B$4:$F$343,3,0)</f>
        <v>308</v>
      </c>
      <c r="F1250" s="149" t="str">
        <f>+VLOOKUP($A1250,mUNICIPIOS!$B$4:$F$343,4,0)</f>
        <v>San Lucas Sacatepéquez</v>
      </c>
      <c r="G1250" s="139" t="str">
        <f t="shared" ref="G1250:K1250" si="1244">+G1212</f>
        <v>05</v>
      </c>
      <c r="H1250" t="str">
        <f t="shared" si="1244"/>
        <v>IGF</v>
      </c>
      <c r="I1250" t="str">
        <f t="shared" si="1244"/>
        <v>Índice de Gestión Financiera</v>
      </c>
      <c r="J1250" t="str">
        <f t="shared" si="1244"/>
        <v>05-07</v>
      </c>
      <c r="K1250" t="str">
        <f t="shared" si="1244"/>
        <v>Financiamiento por endeudamiento municipal</v>
      </c>
      <c r="L1250" s="150">
        <f>+VLOOKUP($E1250,IGF_2018!$B$8:$Z$347,21,0)</f>
        <v>1</v>
      </c>
      <c r="M1250" s="142" t="str">
        <f>+VLOOKUP($E1250,IGF_2018!$B$8:$Z$347,22,0)</f>
        <v>Alto</v>
      </c>
    </row>
    <row r="1251" spans="1:13" x14ac:dyDescent="0.3">
      <c r="A1251" s="139">
        <f t="shared" si="1189"/>
        <v>33</v>
      </c>
      <c r="B1251" s="148">
        <f t="shared" si="1191"/>
        <v>29</v>
      </c>
      <c r="D1251" s="149" t="str">
        <f>+VLOOKUP($A1251,mUNICIPIOS!$B$4:$F$343,2,0)</f>
        <v>Sacatepéquez</v>
      </c>
      <c r="E1251" s="149">
        <f>+VLOOKUP($A1251,mUNICIPIOS!$B$4:$F$343,3,0)</f>
        <v>308</v>
      </c>
      <c r="F1251" s="149" t="str">
        <f>+VLOOKUP($A1251,mUNICIPIOS!$B$4:$F$343,4,0)</f>
        <v>San Lucas Sacatepéquez</v>
      </c>
      <c r="G1251" s="139" t="str">
        <f t="shared" ref="G1251:K1251" si="1245">+G1213</f>
        <v>05</v>
      </c>
      <c r="H1251" t="str">
        <f t="shared" si="1245"/>
        <v>IGF</v>
      </c>
      <c r="I1251" t="str">
        <f t="shared" si="1245"/>
        <v>Índice de Gestión Financiera</v>
      </c>
      <c r="J1251" t="str">
        <f t="shared" si="1245"/>
        <v>INDICE</v>
      </c>
      <c r="K1251">
        <f t="shared" si="1245"/>
        <v>0</v>
      </c>
      <c r="L1251" s="150">
        <f>+VLOOKUP($E1251,IGF_2018!$B$8:$Z$347,24,0)</f>
        <v>0.54520926736264452</v>
      </c>
      <c r="M1251" s="142" t="str">
        <f>+VLOOKUP($E1251,IGF_2018!$B$8:$Z$347,25,0)</f>
        <v>Medio</v>
      </c>
    </row>
    <row r="1252" spans="1:13" x14ac:dyDescent="0.3">
      <c r="A1252" s="139">
        <f t="shared" si="1189"/>
        <v>33</v>
      </c>
      <c r="B1252" s="148">
        <f t="shared" si="1191"/>
        <v>30</v>
      </c>
      <c r="D1252" s="149" t="str">
        <f>+VLOOKUP($A1252,mUNICIPIOS!$B$4:$F$343,2,0)</f>
        <v>Sacatepéquez</v>
      </c>
      <c r="E1252" s="149">
        <f>+VLOOKUP($A1252,mUNICIPIOS!$B$4:$F$343,3,0)</f>
        <v>308</v>
      </c>
      <c r="F1252" s="149" t="str">
        <f>+VLOOKUP($A1252,mUNICIPIOS!$B$4:$F$343,4,0)</f>
        <v>San Lucas Sacatepéquez</v>
      </c>
      <c r="G1252" s="139" t="str">
        <f t="shared" ref="G1252:K1252" si="1246">+G1214</f>
        <v>06</v>
      </c>
      <c r="H1252" t="str">
        <f t="shared" si="1246"/>
        <v>IGE</v>
      </c>
      <c r="I1252" t="str">
        <f t="shared" si="1246"/>
        <v>Índice de Gestión Estratégica</v>
      </c>
      <c r="J1252" t="str">
        <f t="shared" si="1246"/>
        <v>06-01</v>
      </c>
      <c r="K1252" t="str">
        <f t="shared" si="1246"/>
        <v>Ejecución del Plan Operativo Anual  (POA)</v>
      </c>
      <c r="L1252" s="150">
        <f>+VLOOKUP($E1252,IGE_2018!$B$8:$Z$347,3,0)</f>
        <v>0.86630144194301928</v>
      </c>
      <c r="M1252" s="142" t="str">
        <f>+VLOOKUP($E1252,IGE_2018!$B$8:$Z$347,4,0)</f>
        <v>Alto</v>
      </c>
    </row>
    <row r="1253" spans="1:13" x14ac:dyDescent="0.3">
      <c r="A1253" s="139">
        <f t="shared" si="1189"/>
        <v>33</v>
      </c>
      <c r="B1253" s="148">
        <f t="shared" si="1191"/>
        <v>31</v>
      </c>
      <c r="D1253" s="149" t="str">
        <f>+VLOOKUP($A1253,mUNICIPIOS!$B$4:$F$343,2,0)</f>
        <v>Sacatepéquez</v>
      </c>
      <c r="E1253" s="149">
        <f>+VLOOKUP($A1253,mUNICIPIOS!$B$4:$F$343,3,0)</f>
        <v>308</v>
      </c>
      <c r="F1253" s="149" t="str">
        <f>+VLOOKUP($A1253,mUNICIPIOS!$B$4:$F$343,4,0)</f>
        <v>San Lucas Sacatepéquez</v>
      </c>
      <c r="G1253" s="139" t="str">
        <f t="shared" ref="G1253:K1253" si="1247">+G1215</f>
        <v>06</v>
      </c>
      <c r="H1253" t="str">
        <f t="shared" si="1247"/>
        <v>IGE</v>
      </c>
      <c r="I1253" t="str">
        <f t="shared" si="1247"/>
        <v>Índice de Gestión Estratégica</v>
      </c>
      <c r="J1253" t="str">
        <f t="shared" si="1247"/>
        <v>06-02</v>
      </c>
      <c r="K1253" t="str">
        <f t="shared" si="1247"/>
        <v>Relación Plan de Desarrollo Municipal y Ordenamiento Territorial (PDM-OT) - Plan Estratégico Institucional (PEI) - Plan Operativo Multianual (POM) - Plan Operativo Anual (POA)</v>
      </c>
      <c r="L1253" s="150">
        <f>+VLOOKUP($E1253,IGE_2018!$B$8:$Z$347,6,0)</f>
        <v>0.62254901960784303</v>
      </c>
      <c r="M1253" s="142" t="str">
        <f>+VLOOKUP($E1253,IGE_2018!$B$8:$Z$347,7,0)</f>
        <v>Medio alto</v>
      </c>
    </row>
    <row r="1254" spans="1:13" x14ac:dyDescent="0.3">
      <c r="A1254" s="139">
        <f t="shared" si="1189"/>
        <v>33</v>
      </c>
      <c r="B1254" s="148">
        <f t="shared" si="1191"/>
        <v>32</v>
      </c>
      <c r="D1254" s="149" t="str">
        <f>+VLOOKUP($A1254,mUNICIPIOS!$B$4:$F$343,2,0)</f>
        <v>Sacatepéquez</v>
      </c>
      <c r="E1254" s="149">
        <f>+VLOOKUP($A1254,mUNICIPIOS!$B$4:$F$343,3,0)</f>
        <v>308</v>
      </c>
      <c r="F1254" s="149" t="str">
        <f>+VLOOKUP($A1254,mUNICIPIOS!$B$4:$F$343,4,0)</f>
        <v>San Lucas Sacatepéquez</v>
      </c>
      <c r="G1254" s="139" t="str">
        <f t="shared" ref="G1254:K1254" si="1248">+G1216</f>
        <v>06</v>
      </c>
      <c r="H1254" t="str">
        <f t="shared" si="1248"/>
        <v>IGE</v>
      </c>
      <c r="I1254" t="str">
        <f t="shared" si="1248"/>
        <v>Índice de Gestión Estratégica</v>
      </c>
      <c r="J1254" t="str">
        <f t="shared" si="1248"/>
        <v>06-03</v>
      </c>
      <c r="K1254" t="str">
        <f t="shared" si="1248"/>
        <v>Presupuesto de egresos relacionado a competencias municipales que responden a prioridades nacionales de desarrollo.</v>
      </c>
      <c r="L1254" s="150">
        <f>+VLOOKUP($E1254,IGE_2018!$B$8:$Z$347,9,0)</f>
        <v>2.8076714963848556E-2</v>
      </c>
      <c r="M1254" s="142" t="str">
        <f>+VLOOKUP($E1254,IGE_2018!$B$8:$Z$347,10,0)</f>
        <v>Bajo</v>
      </c>
    </row>
    <row r="1255" spans="1:13" x14ac:dyDescent="0.3">
      <c r="A1255" s="139">
        <f t="shared" si="1189"/>
        <v>33</v>
      </c>
      <c r="B1255" s="148">
        <f t="shared" si="1191"/>
        <v>33</v>
      </c>
      <c r="D1255" s="149" t="str">
        <f>+VLOOKUP($A1255,mUNICIPIOS!$B$4:$F$343,2,0)</f>
        <v>Sacatepéquez</v>
      </c>
      <c r="E1255" s="149">
        <f>+VLOOKUP($A1255,mUNICIPIOS!$B$4:$F$343,3,0)</f>
        <v>308</v>
      </c>
      <c r="F1255" s="149" t="str">
        <f>+VLOOKUP($A1255,mUNICIPIOS!$B$4:$F$343,4,0)</f>
        <v>San Lucas Sacatepéquez</v>
      </c>
      <c r="G1255" s="139" t="str">
        <f t="shared" ref="G1255:K1255" si="1249">+G1217</f>
        <v>06</v>
      </c>
      <c r="H1255" t="str">
        <f t="shared" si="1249"/>
        <v>IGE</v>
      </c>
      <c r="I1255" t="str">
        <f t="shared" si="1249"/>
        <v>Índice de Gestión Estratégica</v>
      </c>
      <c r="J1255" t="str">
        <f t="shared" si="1249"/>
        <v>06-04</v>
      </c>
      <c r="K1255" t="str">
        <f t="shared" si="1249"/>
        <v>Institucionalización de la gestión ordenada del territorio</v>
      </c>
      <c r="L1255" s="150">
        <f>+VLOOKUP($E1255,IGE_2018!$B$8:$Z$347,12,0)</f>
        <v>0.7</v>
      </c>
      <c r="M1255" s="142" t="str">
        <f>+VLOOKUP($E1255,IGE_2018!$B$8:$Z$347,13,0)</f>
        <v>Medio alto</v>
      </c>
    </row>
    <row r="1256" spans="1:13" x14ac:dyDescent="0.3">
      <c r="A1256" s="139">
        <f t="shared" si="1189"/>
        <v>33</v>
      </c>
      <c r="B1256" s="148">
        <f t="shared" si="1191"/>
        <v>34</v>
      </c>
      <c r="D1256" s="149" t="str">
        <f>+VLOOKUP($A1256,mUNICIPIOS!$B$4:$F$343,2,0)</f>
        <v>Sacatepéquez</v>
      </c>
      <c r="E1256" s="149">
        <f>+VLOOKUP($A1256,mUNICIPIOS!$B$4:$F$343,3,0)</f>
        <v>308</v>
      </c>
      <c r="F1256" s="149" t="str">
        <f>+VLOOKUP($A1256,mUNICIPIOS!$B$4:$F$343,4,0)</f>
        <v>San Lucas Sacatepéquez</v>
      </c>
      <c r="G1256" s="139" t="str">
        <f t="shared" ref="G1256:K1256" si="1250">+G1218</f>
        <v>06</v>
      </c>
      <c r="H1256" t="str">
        <f t="shared" si="1250"/>
        <v>IGE</v>
      </c>
      <c r="I1256" t="str">
        <f t="shared" si="1250"/>
        <v>Índice de Gestión Estratégica</v>
      </c>
      <c r="J1256" t="str">
        <f t="shared" si="1250"/>
        <v>06-05</v>
      </c>
      <c r="K1256" t="str">
        <f t="shared" si="1250"/>
        <v>Acciones para la gestión ordenada del territorio</v>
      </c>
      <c r="L1256" s="150">
        <f>+VLOOKUP($E1256,IGE_2018!$B$8:$Z$347,15,0)</f>
        <v>0</v>
      </c>
      <c r="M1256" s="142" t="str">
        <f>+VLOOKUP($E1256,IGE_2018!$B$8:$Z$347,16,0)</f>
        <v>Bajo</v>
      </c>
    </row>
    <row r="1257" spans="1:13" x14ac:dyDescent="0.3">
      <c r="A1257" s="139">
        <f t="shared" si="1189"/>
        <v>33</v>
      </c>
      <c r="B1257" s="148">
        <f t="shared" si="1191"/>
        <v>35</v>
      </c>
      <c r="D1257" s="149" t="str">
        <f>+VLOOKUP($A1257,mUNICIPIOS!$B$4:$F$343,2,0)</f>
        <v>Sacatepéquez</v>
      </c>
      <c r="E1257" s="149">
        <f>+VLOOKUP($A1257,mUNICIPIOS!$B$4:$F$343,3,0)</f>
        <v>308</v>
      </c>
      <c r="F1257" s="149" t="str">
        <f>+VLOOKUP($A1257,mUNICIPIOS!$B$4:$F$343,4,0)</f>
        <v>San Lucas Sacatepéquez</v>
      </c>
      <c r="G1257" s="139" t="str">
        <f t="shared" ref="G1257:K1257" si="1251">+G1219</f>
        <v>06</v>
      </c>
      <c r="H1257" t="str">
        <f t="shared" si="1251"/>
        <v>IGE</v>
      </c>
      <c r="I1257" t="str">
        <f t="shared" si="1251"/>
        <v>Índice de Gestión Estratégica</v>
      </c>
      <c r="J1257" t="str">
        <f t="shared" si="1251"/>
        <v>06-06</v>
      </c>
      <c r="K1257" t="str">
        <f t="shared" si="1251"/>
        <v>Gestión de riesgo en la formulación de proyectos derivados de la planificación operativa anual</v>
      </c>
      <c r="L1257" s="150">
        <f>+VLOOKUP($E1257,IGE_2018!$B$8:$Z$347,18,0)</f>
        <v>0</v>
      </c>
      <c r="M1257" s="142" t="str">
        <f>+VLOOKUP($E1257,IGE_2018!$B$8:$Z$347,19,0)</f>
        <v>Bajo</v>
      </c>
    </row>
    <row r="1258" spans="1:13" x14ac:dyDescent="0.3">
      <c r="A1258" s="139">
        <f t="shared" si="1189"/>
        <v>33</v>
      </c>
      <c r="B1258" s="148">
        <f t="shared" si="1191"/>
        <v>36</v>
      </c>
      <c r="D1258" s="149" t="str">
        <f>+VLOOKUP($A1258,mUNICIPIOS!$B$4:$F$343,2,0)</f>
        <v>Sacatepéquez</v>
      </c>
      <c r="E1258" s="149">
        <f>+VLOOKUP($A1258,mUNICIPIOS!$B$4:$F$343,3,0)</f>
        <v>308</v>
      </c>
      <c r="F1258" s="149" t="str">
        <f>+VLOOKUP($A1258,mUNICIPIOS!$B$4:$F$343,4,0)</f>
        <v>San Lucas Sacatepéquez</v>
      </c>
      <c r="G1258" s="139" t="str">
        <f t="shared" ref="G1258:K1258" si="1252">+G1220</f>
        <v>06</v>
      </c>
      <c r="H1258" t="str">
        <f t="shared" si="1252"/>
        <v>IGE</v>
      </c>
      <c r="I1258" t="str">
        <f t="shared" si="1252"/>
        <v>Índice de Gestión Estratégica</v>
      </c>
      <c r="J1258" t="str">
        <f t="shared" si="1252"/>
        <v>06-07</v>
      </c>
      <c r="K1258" t="str">
        <f t="shared" si="1252"/>
        <v>Ingresos por servicios ambientales en relación a los ingresos propios sin regalías</v>
      </c>
      <c r="L1258" s="150">
        <f>+VLOOKUP($E1258,IGE_2018!$B$8:$Z$347,21,0)</f>
        <v>0.76162384030912178</v>
      </c>
      <c r="M1258" s="142" t="str">
        <f>+VLOOKUP($E1258,IGE_2018!$B$8:$Z$347,22,0)</f>
        <v>Medio alto</v>
      </c>
    </row>
    <row r="1259" spans="1:13" x14ac:dyDescent="0.3">
      <c r="A1259" s="139">
        <f t="shared" si="1189"/>
        <v>33</v>
      </c>
      <c r="B1259" s="148">
        <f t="shared" si="1191"/>
        <v>37</v>
      </c>
      <c r="D1259" s="149" t="str">
        <f>+VLOOKUP($A1259,mUNICIPIOS!$B$4:$F$343,2,0)</f>
        <v>Sacatepéquez</v>
      </c>
      <c r="E1259" s="149">
        <f>+VLOOKUP($A1259,mUNICIPIOS!$B$4:$F$343,3,0)</f>
        <v>308</v>
      </c>
      <c r="F1259" s="149" t="str">
        <f>+VLOOKUP($A1259,mUNICIPIOS!$B$4:$F$343,4,0)</f>
        <v>San Lucas Sacatepéquez</v>
      </c>
      <c r="G1259" s="139" t="str">
        <f t="shared" ref="G1259:K1259" si="1253">+G1221</f>
        <v>06</v>
      </c>
      <c r="H1259" t="str">
        <f t="shared" si="1253"/>
        <v>IGE</v>
      </c>
      <c r="I1259" t="str">
        <f t="shared" si="1253"/>
        <v>Índice de Gestión Estratégica</v>
      </c>
      <c r="J1259" t="str">
        <f t="shared" si="1253"/>
        <v>INDICE</v>
      </c>
      <c r="K1259">
        <f t="shared" si="1253"/>
        <v>0</v>
      </c>
      <c r="L1259" s="150">
        <f>+VLOOKUP($E1259,IGE_2018!$B$8:$Z$347,24,0)</f>
        <v>0.3765091320045037</v>
      </c>
      <c r="M1259" s="142" t="str">
        <f>+VLOOKUP($E1259,IGE_2018!$B$8:$Z$347,25,0)</f>
        <v>Medio bajo</v>
      </c>
    </row>
    <row r="1260" spans="1:13" x14ac:dyDescent="0.3">
      <c r="A1260" s="139">
        <f t="shared" si="1189"/>
        <v>33</v>
      </c>
      <c r="B1260" s="148">
        <f t="shared" si="1191"/>
        <v>38</v>
      </c>
      <c r="D1260" s="149" t="str">
        <f>+VLOOKUP($A1260,mUNICIPIOS!$B$4:$F$343,2,0)</f>
        <v>Sacatepéquez</v>
      </c>
      <c r="E1260" s="149">
        <f>+VLOOKUP($A1260,mUNICIPIOS!$B$4:$F$343,3,0)</f>
        <v>308</v>
      </c>
      <c r="F1260" s="149" t="str">
        <f>+VLOOKUP($A1260,mUNICIPIOS!$B$4:$F$343,4,0)</f>
        <v>San Lucas Sacatepéquez</v>
      </c>
      <c r="G1260" s="139" t="str">
        <f t="shared" ref="G1260:K1260" si="1254">+G1222</f>
        <v>RANKING</v>
      </c>
      <c r="H1260" t="str">
        <f t="shared" si="1254"/>
        <v>RGM</v>
      </c>
      <c r="I1260" t="str">
        <f t="shared" si="1254"/>
        <v>Ranking de la Gestión Municipal 2018</v>
      </c>
      <c r="J1260" t="str">
        <f t="shared" si="1254"/>
        <v>RANKING</v>
      </c>
      <c r="K1260">
        <f t="shared" si="1254"/>
        <v>0</v>
      </c>
      <c r="L1260" s="151">
        <f>+VLOOKUP($E1260,Resultados_generales!$C$8:$AE$347,27,0)</f>
        <v>0.60754583344434665</v>
      </c>
      <c r="M1260" t="str">
        <f>+VLOOKUP($E1260,Resultados_generales!$C$8:$AE$347,28,0)</f>
        <v>Medio alto</v>
      </c>
    </row>
    <row r="1261" spans="1:13" x14ac:dyDescent="0.3">
      <c r="A1261" s="139">
        <f t="shared" ref="A1261:A1324" si="1255">+IF(B1260=38,A1260+1,A1260)</f>
        <v>34</v>
      </c>
      <c r="B1261" s="148">
        <f t="shared" si="1191"/>
        <v>1</v>
      </c>
      <c r="D1261" s="149" t="str">
        <f>+VLOOKUP($A1261,mUNICIPIOS!$B$4:$F$343,2,0)</f>
        <v>Sacatepéquez</v>
      </c>
      <c r="E1261" s="149">
        <f>+VLOOKUP($A1261,mUNICIPIOS!$B$4:$F$343,3,0)</f>
        <v>309</v>
      </c>
      <c r="F1261" s="149" t="str">
        <f>+VLOOKUP($A1261,mUNICIPIOS!$B$4:$F$343,4,0)</f>
        <v>Santa Lucía Milpas Altas</v>
      </c>
      <c r="G1261" s="139" t="str">
        <f t="shared" ref="G1261:K1261" si="1256">+G1223</f>
        <v>01</v>
      </c>
      <c r="H1261" t="str">
        <f t="shared" si="1256"/>
        <v>IPC</v>
      </c>
      <c r="I1261" t="str">
        <f t="shared" si="1256"/>
        <v>Índice de Participación Ciudadana</v>
      </c>
      <c r="J1261" t="str">
        <f t="shared" si="1256"/>
        <v>01-01</v>
      </c>
      <c r="K1261" t="str">
        <f t="shared" si="1256"/>
        <v>Número de reuniones del COMUDE en el año de la medición.</v>
      </c>
      <c r="L1261" s="150">
        <f>+VLOOKUP($E1261,IPC_2018!$B$8:$T$347,3,0)</f>
        <v>0.41666666666666669</v>
      </c>
      <c r="M1261" s="142" t="str">
        <f>+VLOOKUP($E1261,IPC_2018!$B$8:$T$347,4,0)</f>
        <v>Medio</v>
      </c>
    </row>
    <row r="1262" spans="1:13" x14ac:dyDescent="0.3">
      <c r="A1262" s="139">
        <f t="shared" si="1255"/>
        <v>34</v>
      </c>
      <c r="B1262" s="148">
        <f t="shared" ref="B1262:B1325" si="1257">+B1224</f>
        <v>2</v>
      </c>
      <c r="D1262" s="149" t="str">
        <f>+VLOOKUP($A1262,mUNICIPIOS!$B$4:$F$343,2,0)</f>
        <v>Sacatepéquez</v>
      </c>
      <c r="E1262" s="149">
        <f>+VLOOKUP($A1262,mUNICIPIOS!$B$4:$F$343,3,0)</f>
        <v>309</v>
      </c>
      <c r="F1262" s="149" t="str">
        <f>+VLOOKUP($A1262,mUNICIPIOS!$B$4:$F$343,4,0)</f>
        <v>Santa Lucía Milpas Altas</v>
      </c>
      <c r="G1262" s="139" t="str">
        <f t="shared" ref="G1262:K1262" si="1258">+G1224</f>
        <v>01</v>
      </c>
      <c r="H1262" t="str">
        <f t="shared" si="1258"/>
        <v>IPC</v>
      </c>
      <c r="I1262" t="str">
        <f t="shared" si="1258"/>
        <v>Índice de Participación Ciudadana</v>
      </c>
      <c r="J1262" t="str">
        <f t="shared" si="1258"/>
        <v>01-02</v>
      </c>
      <c r="K1262" t="str">
        <f t="shared" si="1258"/>
        <v>Participación de Alcaldes, Concejales y Síndicos determinados o designados en el COMUDE</v>
      </c>
      <c r="L1262" s="150">
        <f>+VLOOKUP($E1262,IPC_2018!$B$8:$T$347,6,0)</f>
        <v>0.5</v>
      </c>
      <c r="M1262" s="142" t="str">
        <f>+VLOOKUP($E1262,IPC_2018!$B$8:$T$347,7,0)</f>
        <v>Medio</v>
      </c>
    </row>
    <row r="1263" spans="1:13" x14ac:dyDescent="0.3">
      <c r="A1263" s="139">
        <f t="shared" si="1255"/>
        <v>34</v>
      </c>
      <c r="B1263" s="148">
        <f t="shared" si="1257"/>
        <v>3</v>
      </c>
      <c r="D1263" s="149" t="str">
        <f>+VLOOKUP($A1263,mUNICIPIOS!$B$4:$F$343,2,0)</f>
        <v>Sacatepéquez</v>
      </c>
      <c r="E1263" s="149">
        <f>+VLOOKUP($A1263,mUNICIPIOS!$B$4:$F$343,3,0)</f>
        <v>309</v>
      </c>
      <c r="F1263" s="149" t="str">
        <f>+VLOOKUP($A1263,mUNICIPIOS!$B$4:$F$343,4,0)</f>
        <v>Santa Lucía Milpas Altas</v>
      </c>
      <c r="G1263" s="139" t="str">
        <f t="shared" ref="G1263:K1263" si="1259">+G1225</f>
        <v>01</v>
      </c>
      <c r="H1263" t="str">
        <f t="shared" si="1259"/>
        <v>IPC</v>
      </c>
      <c r="I1263" t="str">
        <f t="shared" si="1259"/>
        <v>Índice de Participación Ciudadana</v>
      </c>
      <c r="J1263" t="str">
        <f t="shared" si="1259"/>
        <v>01-03</v>
      </c>
      <c r="K1263" t="str">
        <f t="shared" si="1259"/>
        <v>Participación  de organizaciones de jóvenes, mujeres, pueblos mayas, xincas, garífunas, y otras organizaciones en el Comude</v>
      </c>
      <c r="L1263" s="150">
        <f>+VLOOKUP($E1263,IPC_2018!$B$8:$T$347,9,0)</f>
        <v>0</v>
      </c>
      <c r="M1263" s="142" t="str">
        <f>+VLOOKUP($E1263,IPC_2018!$B$8:$T$347,10,0)</f>
        <v>Bajo</v>
      </c>
    </row>
    <row r="1264" spans="1:13" x14ac:dyDescent="0.3">
      <c r="A1264" s="139">
        <f t="shared" si="1255"/>
        <v>34</v>
      </c>
      <c r="B1264" s="148">
        <f t="shared" si="1257"/>
        <v>4</v>
      </c>
      <c r="D1264" s="149" t="str">
        <f>+VLOOKUP($A1264,mUNICIPIOS!$B$4:$F$343,2,0)</f>
        <v>Sacatepéquez</v>
      </c>
      <c r="E1264" s="149">
        <f>+VLOOKUP($A1264,mUNICIPIOS!$B$4:$F$343,3,0)</f>
        <v>309</v>
      </c>
      <c r="F1264" s="149" t="str">
        <f>+VLOOKUP($A1264,mUNICIPIOS!$B$4:$F$343,4,0)</f>
        <v>Santa Lucía Milpas Altas</v>
      </c>
      <c r="G1264" s="139" t="str">
        <f t="shared" ref="G1264:K1264" si="1260">+G1226</f>
        <v>01</v>
      </c>
      <c r="H1264" t="str">
        <f t="shared" si="1260"/>
        <v>IPC</v>
      </c>
      <c r="I1264" t="str">
        <f t="shared" si="1260"/>
        <v>Índice de Participación Ciudadana</v>
      </c>
      <c r="J1264" t="str">
        <f t="shared" si="1260"/>
        <v>01-04</v>
      </c>
      <c r="K1264" t="str">
        <f t="shared" si="1260"/>
        <v>Representatividad territorial del Comude.</v>
      </c>
      <c r="L1264" s="150">
        <f>+VLOOKUP($E1264,IPC_2018!$B$8:$T$347,12,0)</f>
        <v>0</v>
      </c>
      <c r="M1264" s="142" t="str">
        <f>+VLOOKUP($E1264,IPC_2018!$B$8:$T$347,13,0)</f>
        <v>Bajo</v>
      </c>
    </row>
    <row r="1265" spans="1:13" x14ac:dyDescent="0.3">
      <c r="A1265" s="139">
        <f t="shared" si="1255"/>
        <v>34</v>
      </c>
      <c r="B1265" s="148">
        <f t="shared" si="1257"/>
        <v>5</v>
      </c>
      <c r="D1265" s="149" t="str">
        <f>+VLOOKUP($A1265,mUNICIPIOS!$B$4:$F$343,2,0)</f>
        <v>Sacatepéquez</v>
      </c>
      <c r="E1265" s="149">
        <f>+VLOOKUP($A1265,mUNICIPIOS!$B$4:$F$343,3,0)</f>
        <v>309</v>
      </c>
      <c r="F1265" s="149" t="str">
        <f>+VLOOKUP($A1265,mUNICIPIOS!$B$4:$F$343,4,0)</f>
        <v>Santa Lucía Milpas Altas</v>
      </c>
      <c r="G1265" s="139" t="str">
        <f t="shared" ref="G1265:K1265" si="1261">+G1227</f>
        <v>01</v>
      </c>
      <c r="H1265" t="str">
        <f t="shared" si="1261"/>
        <v>IPC</v>
      </c>
      <c r="I1265" t="str">
        <f t="shared" si="1261"/>
        <v>Índice de Participación Ciudadana</v>
      </c>
      <c r="J1265" t="str">
        <f t="shared" si="1261"/>
        <v>01-05</v>
      </c>
      <c r="K1265" t="str">
        <f t="shared" si="1261"/>
        <v>Funcionamiento del Comude</v>
      </c>
      <c r="L1265" s="150">
        <f>+VLOOKUP($E1265,IPC_2018!$B$8:$T$347,15,0)</f>
        <v>0.15901060076290127</v>
      </c>
      <c r="M1265" s="142" t="str">
        <f>+VLOOKUP($E1265,IPC_2018!$B$8:$T$347,16,0)</f>
        <v>Bajo</v>
      </c>
    </row>
    <row r="1266" spans="1:13" x14ac:dyDescent="0.3">
      <c r="A1266" s="139">
        <f t="shared" si="1255"/>
        <v>34</v>
      </c>
      <c r="B1266" s="148">
        <f t="shared" si="1257"/>
        <v>6</v>
      </c>
      <c r="D1266" s="149" t="str">
        <f>+VLOOKUP($A1266,mUNICIPIOS!$B$4:$F$343,2,0)</f>
        <v>Sacatepéquez</v>
      </c>
      <c r="E1266" s="149">
        <f>+VLOOKUP($A1266,mUNICIPIOS!$B$4:$F$343,3,0)</f>
        <v>309</v>
      </c>
      <c r="F1266" s="149" t="str">
        <f>+VLOOKUP($A1266,mUNICIPIOS!$B$4:$F$343,4,0)</f>
        <v>Santa Lucía Milpas Altas</v>
      </c>
      <c r="G1266" s="139" t="str">
        <f t="shared" ref="G1266:K1266" si="1262">+G1228</f>
        <v>01</v>
      </c>
      <c r="H1266" t="str">
        <f t="shared" si="1262"/>
        <v>IPC</v>
      </c>
      <c r="I1266" t="str">
        <f t="shared" si="1262"/>
        <v>Índice de Participación Ciudadana</v>
      </c>
      <c r="J1266" t="str">
        <f t="shared" si="1262"/>
        <v>INDICE</v>
      </c>
      <c r="K1266">
        <f t="shared" si="1262"/>
        <v>0</v>
      </c>
      <c r="L1266" s="150">
        <f>+VLOOKUP($E1266,IPC_2018!$B$8:$T$347,18,0)</f>
        <v>0.26343492344776853</v>
      </c>
      <c r="M1266" s="142" t="str">
        <f>+VLOOKUP($E1266,IPC_2018!$B$8:$T$347,19,0)</f>
        <v>Medio bajo</v>
      </c>
    </row>
    <row r="1267" spans="1:13" x14ac:dyDescent="0.3">
      <c r="A1267" s="139">
        <f t="shared" si="1255"/>
        <v>34</v>
      </c>
      <c r="B1267" s="148">
        <f t="shared" si="1257"/>
        <v>7</v>
      </c>
      <c r="D1267" s="149" t="str">
        <f>+VLOOKUP($A1267,mUNICIPIOS!$B$4:$F$343,2,0)</f>
        <v>Sacatepéquez</v>
      </c>
      <c r="E1267" s="149">
        <f>+VLOOKUP($A1267,mUNICIPIOS!$B$4:$F$343,3,0)</f>
        <v>309</v>
      </c>
      <c r="F1267" s="149" t="str">
        <f>+VLOOKUP($A1267,mUNICIPIOS!$B$4:$F$343,4,0)</f>
        <v>Santa Lucía Milpas Altas</v>
      </c>
      <c r="G1267" s="139" t="str">
        <f t="shared" ref="G1267:K1267" si="1263">+G1229</f>
        <v>02</v>
      </c>
      <c r="H1267" t="str">
        <f t="shared" si="1263"/>
        <v>IIC</v>
      </c>
      <c r="I1267" t="str">
        <f t="shared" si="1263"/>
        <v>Índice de Información a la Ciudadanía</v>
      </c>
      <c r="J1267" t="str">
        <f t="shared" si="1263"/>
        <v>02-01</v>
      </c>
      <c r="K1267" t="str">
        <f t="shared" si="1263"/>
        <v>Rendición de cuentas cuatrimestral y anual al Comude enfocadas en resultados.</v>
      </c>
      <c r="L1267" s="150">
        <f>+VLOOKUP($E1267,IIC_2018!$B$8:$Q$347,3,0)</f>
        <v>0.33333333333333337</v>
      </c>
      <c r="M1267" s="142" t="str">
        <f>+VLOOKUP($E1267,IIC_2018!$B$8:$Q$347,4,0)</f>
        <v>Medio bajo</v>
      </c>
    </row>
    <row r="1268" spans="1:13" x14ac:dyDescent="0.3">
      <c r="A1268" s="139">
        <f t="shared" si="1255"/>
        <v>34</v>
      </c>
      <c r="B1268" s="148">
        <f t="shared" si="1257"/>
        <v>8</v>
      </c>
      <c r="D1268" s="149" t="str">
        <f>+VLOOKUP($A1268,mUNICIPIOS!$B$4:$F$343,2,0)</f>
        <v>Sacatepéquez</v>
      </c>
      <c r="E1268" s="149">
        <f>+VLOOKUP($A1268,mUNICIPIOS!$B$4:$F$343,3,0)</f>
        <v>309</v>
      </c>
      <c r="F1268" s="149" t="str">
        <f>+VLOOKUP($A1268,mUNICIPIOS!$B$4:$F$343,4,0)</f>
        <v>Santa Lucía Milpas Altas</v>
      </c>
      <c r="G1268" s="139" t="str">
        <f t="shared" ref="G1268:K1268" si="1264">+G1230</f>
        <v>02</v>
      </c>
      <c r="H1268" t="str">
        <f t="shared" si="1264"/>
        <v>IIC</v>
      </c>
      <c r="I1268" t="str">
        <f t="shared" si="1264"/>
        <v>Índice de Información a la Ciudadanía</v>
      </c>
      <c r="J1268" t="str">
        <f t="shared" si="1264"/>
        <v>02-02</v>
      </c>
      <c r="K1268" t="str">
        <f t="shared" si="1264"/>
        <v>Información presupuestaria y otra información brindada a la ciudadanía disponible en medios locales de comunicación.</v>
      </c>
      <c r="L1268" s="150">
        <f>+VLOOKUP($E1268,IIC_2018!$B$8:$Q$347,6,0)</f>
        <v>1</v>
      </c>
      <c r="M1268" s="142" t="str">
        <f>+VLOOKUP($E1268,IIC_2018!$B$8:$Q$347,7,0)</f>
        <v>Alto</v>
      </c>
    </row>
    <row r="1269" spans="1:13" x14ac:dyDescent="0.3">
      <c r="A1269" s="139">
        <f t="shared" si="1255"/>
        <v>34</v>
      </c>
      <c r="B1269" s="148">
        <f t="shared" si="1257"/>
        <v>9</v>
      </c>
      <c r="D1269" s="149" t="str">
        <f>+VLOOKUP($A1269,mUNICIPIOS!$B$4:$F$343,2,0)</f>
        <v>Sacatepéquez</v>
      </c>
      <c r="E1269" s="149">
        <f>+VLOOKUP($A1269,mUNICIPIOS!$B$4:$F$343,3,0)</f>
        <v>309</v>
      </c>
      <c r="F1269" s="149" t="str">
        <f>+VLOOKUP($A1269,mUNICIPIOS!$B$4:$F$343,4,0)</f>
        <v>Santa Lucía Milpas Altas</v>
      </c>
      <c r="G1269" s="139" t="str">
        <f t="shared" ref="G1269:K1269" si="1265">+G1231</f>
        <v>02</v>
      </c>
      <c r="H1269" t="str">
        <f t="shared" si="1265"/>
        <v>IIC</v>
      </c>
      <c r="I1269" t="str">
        <f t="shared" si="1265"/>
        <v>Índice de Información a la Ciudadanía</v>
      </c>
      <c r="J1269" t="str">
        <f t="shared" si="1265"/>
        <v>02-03</v>
      </c>
      <c r="K1269" t="str">
        <f t="shared" si="1265"/>
        <v>Información pública de oficio actualizada y disponible de acuerdo a la LAIP y uso de internet.</v>
      </c>
      <c r="L1269" s="150">
        <f>+VLOOKUP($E1269,IIC_2018!$B$8:$Q$347,9,0)</f>
        <v>0.99999999999999989</v>
      </c>
      <c r="M1269" s="142" t="str">
        <f>+VLOOKUP($E1269,IIC_2018!$B$8:$Q$347,10,0)</f>
        <v>Alto</v>
      </c>
    </row>
    <row r="1270" spans="1:13" x14ac:dyDescent="0.3">
      <c r="A1270" s="139">
        <f t="shared" si="1255"/>
        <v>34</v>
      </c>
      <c r="B1270" s="148">
        <f t="shared" si="1257"/>
        <v>10</v>
      </c>
      <c r="D1270" s="149" t="str">
        <f>+VLOOKUP($A1270,mUNICIPIOS!$B$4:$F$343,2,0)</f>
        <v>Sacatepéquez</v>
      </c>
      <c r="E1270" s="149">
        <f>+VLOOKUP($A1270,mUNICIPIOS!$B$4:$F$343,3,0)</f>
        <v>309</v>
      </c>
      <c r="F1270" s="149" t="str">
        <f>+VLOOKUP($A1270,mUNICIPIOS!$B$4:$F$343,4,0)</f>
        <v>Santa Lucía Milpas Altas</v>
      </c>
      <c r="G1270" s="139" t="str">
        <f t="shared" ref="G1270:K1270" si="1266">+G1232</f>
        <v>02</v>
      </c>
      <c r="H1270" t="str">
        <f t="shared" si="1266"/>
        <v>IIC</v>
      </c>
      <c r="I1270" t="str">
        <f t="shared" si="1266"/>
        <v>Índice de Información a la Ciudadanía</v>
      </c>
      <c r="J1270" t="str">
        <f t="shared" si="1266"/>
        <v>02-04</v>
      </c>
      <c r="K1270" t="str">
        <f t="shared" si="1266"/>
        <v>Relación del monto contratado por medio de Guate compras con el total del presupuesto de egresos vigente.</v>
      </c>
      <c r="L1270" s="150">
        <f>+VLOOKUP($E1270,IIC_2018!$B$8:$Q$347,12,0)</f>
        <v>0.13638821584166955</v>
      </c>
      <c r="M1270" s="142" t="str">
        <f>+VLOOKUP($E1270,IIC_2018!$B$8:$Q$347,13,0)</f>
        <v>Bajo</v>
      </c>
    </row>
    <row r="1271" spans="1:13" x14ac:dyDescent="0.3">
      <c r="A1271" s="139">
        <f t="shared" si="1255"/>
        <v>34</v>
      </c>
      <c r="B1271" s="148">
        <f t="shared" si="1257"/>
        <v>11</v>
      </c>
      <c r="D1271" s="149" t="str">
        <f>+VLOOKUP($A1271,mUNICIPIOS!$B$4:$F$343,2,0)</f>
        <v>Sacatepéquez</v>
      </c>
      <c r="E1271" s="149">
        <f>+VLOOKUP($A1271,mUNICIPIOS!$B$4:$F$343,3,0)</f>
        <v>309</v>
      </c>
      <c r="F1271" s="149" t="str">
        <f>+VLOOKUP($A1271,mUNICIPIOS!$B$4:$F$343,4,0)</f>
        <v>Santa Lucía Milpas Altas</v>
      </c>
      <c r="G1271" s="139" t="str">
        <f t="shared" ref="G1271:K1271" si="1267">+G1233</f>
        <v>02</v>
      </c>
      <c r="H1271" t="str">
        <f t="shared" si="1267"/>
        <v>IIC</v>
      </c>
      <c r="I1271" t="str">
        <f t="shared" si="1267"/>
        <v>Índice de Información a la Ciudadanía</v>
      </c>
      <c r="J1271" t="str">
        <f t="shared" si="1267"/>
        <v>INDICE</v>
      </c>
      <c r="K1271">
        <f t="shared" si="1267"/>
        <v>0</v>
      </c>
      <c r="L1271" s="150">
        <f>+VLOOKUP($E1271,IIC_2018!$B$8:$Q$347,15,0)</f>
        <v>0.61743038729375077</v>
      </c>
      <c r="M1271" s="142" t="str">
        <f>+VLOOKUP($E1271,IIC_2018!$B$8:$Q$347,16,0)</f>
        <v>Medio alto</v>
      </c>
    </row>
    <row r="1272" spans="1:13" x14ac:dyDescent="0.3">
      <c r="A1272" s="139">
        <f t="shared" si="1255"/>
        <v>34</v>
      </c>
      <c r="B1272" s="148">
        <f t="shared" si="1257"/>
        <v>12</v>
      </c>
      <c r="D1272" s="149" t="str">
        <f>+VLOOKUP($A1272,mUNICIPIOS!$B$4:$F$343,2,0)</f>
        <v>Sacatepéquez</v>
      </c>
      <c r="E1272" s="149">
        <f>+VLOOKUP($A1272,mUNICIPIOS!$B$4:$F$343,3,0)</f>
        <v>309</v>
      </c>
      <c r="F1272" s="149" t="str">
        <f>+VLOOKUP($A1272,mUNICIPIOS!$B$4:$F$343,4,0)</f>
        <v>Santa Lucía Milpas Altas</v>
      </c>
      <c r="G1272" s="139" t="str">
        <f t="shared" ref="G1272:K1272" si="1268">+G1234</f>
        <v>03</v>
      </c>
      <c r="H1272" t="str">
        <f t="shared" si="1268"/>
        <v>ISP</v>
      </c>
      <c r="I1272" t="str">
        <f t="shared" si="1268"/>
        <v>Índice de Servicios Públicos</v>
      </c>
      <c r="J1272" t="str">
        <f t="shared" si="1268"/>
        <v>03-01</v>
      </c>
      <c r="K1272" t="str">
        <f t="shared" si="1268"/>
        <v>Cobertura del servicio público de agua</v>
      </c>
      <c r="L1272" s="150">
        <f>+VLOOKUP($E1272,ISP_2018!$B$8:$T$347,3,0)</f>
        <v>0</v>
      </c>
      <c r="M1272" s="142" t="str">
        <f>+VLOOKUP($E1272,ISP_2018!$B$8:$T$347,4,0)</f>
        <v>Bajo</v>
      </c>
    </row>
    <row r="1273" spans="1:13" x14ac:dyDescent="0.3">
      <c r="A1273" s="139">
        <f t="shared" si="1255"/>
        <v>34</v>
      </c>
      <c r="B1273" s="148">
        <f t="shared" si="1257"/>
        <v>13</v>
      </c>
      <c r="D1273" s="149" t="str">
        <f>+VLOOKUP($A1273,mUNICIPIOS!$B$4:$F$343,2,0)</f>
        <v>Sacatepéquez</v>
      </c>
      <c r="E1273" s="149">
        <f>+VLOOKUP($A1273,mUNICIPIOS!$B$4:$F$343,3,0)</f>
        <v>309</v>
      </c>
      <c r="F1273" s="149" t="str">
        <f>+VLOOKUP($A1273,mUNICIPIOS!$B$4:$F$343,4,0)</f>
        <v>Santa Lucía Milpas Altas</v>
      </c>
      <c r="G1273" s="139" t="str">
        <f t="shared" ref="G1273:K1273" si="1269">+G1235</f>
        <v>03</v>
      </c>
      <c r="H1273" t="str">
        <f t="shared" si="1269"/>
        <v>ISP</v>
      </c>
      <c r="I1273" t="str">
        <f t="shared" si="1269"/>
        <v>Índice de Servicios Públicos</v>
      </c>
      <c r="J1273" t="str">
        <f t="shared" si="1269"/>
        <v>03-02</v>
      </c>
      <c r="K1273" t="str">
        <f t="shared" si="1269"/>
        <v>Control de la calidad del servicio público de agua</v>
      </c>
      <c r="L1273" s="150">
        <f>+VLOOKUP($E1273,ISP_2018!$B$8:$T$347,6,0)</f>
        <v>0.05</v>
      </c>
      <c r="M1273" s="142" t="str">
        <f>+VLOOKUP($E1273,ISP_2018!$B$8:$T$347,7,0)</f>
        <v>Bajo</v>
      </c>
    </row>
    <row r="1274" spans="1:13" x14ac:dyDescent="0.3">
      <c r="A1274" s="139">
        <f t="shared" si="1255"/>
        <v>34</v>
      </c>
      <c r="B1274" s="148">
        <f t="shared" si="1257"/>
        <v>14</v>
      </c>
      <c r="D1274" s="149" t="str">
        <f>+VLOOKUP($A1274,mUNICIPIOS!$B$4:$F$343,2,0)</f>
        <v>Sacatepéquez</v>
      </c>
      <c r="E1274" s="149">
        <f>+VLOOKUP($A1274,mUNICIPIOS!$B$4:$F$343,3,0)</f>
        <v>309</v>
      </c>
      <c r="F1274" s="149" t="str">
        <f>+VLOOKUP($A1274,mUNICIPIOS!$B$4:$F$343,4,0)</f>
        <v>Santa Lucía Milpas Altas</v>
      </c>
      <c r="G1274" s="139" t="str">
        <f t="shared" ref="G1274:K1274" si="1270">+G1236</f>
        <v>03</v>
      </c>
      <c r="H1274" t="str">
        <f t="shared" si="1270"/>
        <v>ISP</v>
      </c>
      <c r="I1274" t="str">
        <f t="shared" si="1270"/>
        <v>Índice de Servicios Públicos</v>
      </c>
      <c r="J1274" t="str">
        <f t="shared" si="1270"/>
        <v>03-03</v>
      </c>
      <c r="K1274" t="str">
        <f t="shared" si="1270"/>
        <v>Disposición  y tratamiento  de aguas residuales</v>
      </c>
      <c r="L1274" s="150">
        <f>+VLOOKUP($E1274,ISP_2018!$B$8:$T$347,9,0)</f>
        <v>0.43257445217178464</v>
      </c>
      <c r="M1274" s="142" t="str">
        <f>+VLOOKUP($E1274,ISP_2018!$B$8:$T$347,10,0)</f>
        <v>Medio</v>
      </c>
    </row>
    <row r="1275" spans="1:13" x14ac:dyDescent="0.3">
      <c r="A1275" s="139">
        <f t="shared" si="1255"/>
        <v>34</v>
      </c>
      <c r="B1275" s="148">
        <f t="shared" si="1257"/>
        <v>15</v>
      </c>
      <c r="D1275" s="149" t="str">
        <f>+VLOOKUP($A1275,mUNICIPIOS!$B$4:$F$343,2,0)</f>
        <v>Sacatepéquez</v>
      </c>
      <c r="E1275" s="149">
        <f>+VLOOKUP($A1275,mUNICIPIOS!$B$4:$F$343,3,0)</f>
        <v>309</v>
      </c>
      <c r="F1275" s="149" t="str">
        <f>+VLOOKUP($A1275,mUNICIPIOS!$B$4:$F$343,4,0)</f>
        <v>Santa Lucía Milpas Altas</v>
      </c>
      <c r="G1275" s="139" t="str">
        <f t="shared" ref="G1275:K1275" si="1271">+G1237</f>
        <v>03</v>
      </c>
      <c r="H1275" t="str">
        <f t="shared" si="1271"/>
        <v>ISP</v>
      </c>
      <c r="I1275" t="str">
        <f t="shared" si="1271"/>
        <v>Índice de Servicios Públicos</v>
      </c>
      <c r="J1275" t="str">
        <f t="shared" si="1271"/>
        <v>03-04</v>
      </c>
      <c r="K1275" t="str">
        <f t="shared" si="1271"/>
        <v>Gestión y manejo de los residuos y desechos sólidos</v>
      </c>
      <c r="L1275" s="150">
        <f>+VLOOKUP($E1275,ISP_2018!$B$8:$T$347,12,0)</f>
        <v>0.12886246889593861</v>
      </c>
      <c r="M1275" s="142" t="str">
        <f>+VLOOKUP($E1275,ISP_2018!$B$8:$T$347,13,0)</f>
        <v>Bajo</v>
      </c>
    </row>
    <row r="1276" spans="1:13" x14ac:dyDescent="0.3">
      <c r="A1276" s="139">
        <f t="shared" si="1255"/>
        <v>34</v>
      </c>
      <c r="B1276" s="148">
        <f t="shared" si="1257"/>
        <v>16</v>
      </c>
      <c r="D1276" s="149" t="str">
        <f>+VLOOKUP($A1276,mUNICIPIOS!$B$4:$F$343,2,0)</f>
        <v>Sacatepéquez</v>
      </c>
      <c r="E1276" s="149">
        <f>+VLOOKUP($A1276,mUNICIPIOS!$B$4:$F$343,3,0)</f>
        <v>309</v>
      </c>
      <c r="F1276" s="149" t="str">
        <f>+VLOOKUP($A1276,mUNICIPIOS!$B$4:$F$343,4,0)</f>
        <v>Santa Lucía Milpas Altas</v>
      </c>
      <c r="G1276" s="139" t="str">
        <f t="shared" ref="G1276:K1276" si="1272">+G1238</f>
        <v>03</v>
      </c>
      <c r="H1276" t="str">
        <f t="shared" si="1272"/>
        <v>ISP</v>
      </c>
      <c r="I1276" t="str">
        <f t="shared" si="1272"/>
        <v>Índice de Servicios Públicos</v>
      </c>
      <c r="J1276" t="str">
        <f t="shared" si="1272"/>
        <v>03-05</v>
      </c>
      <c r="K1276" t="str">
        <f t="shared" si="1272"/>
        <v>Gestión de servicios públicos municipales</v>
      </c>
      <c r="L1276" s="150">
        <f>+VLOOKUP($E1276,ISP_2018!$B$8:$T$347,15,0)</f>
        <v>0</v>
      </c>
      <c r="M1276" s="142" t="str">
        <f>+VLOOKUP($E1276,ISP_2018!$B$8:$T$347,16,0)</f>
        <v>Bajo</v>
      </c>
    </row>
    <row r="1277" spans="1:13" x14ac:dyDescent="0.3">
      <c r="A1277" s="139">
        <f t="shared" si="1255"/>
        <v>34</v>
      </c>
      <c r="B1277" s="148">
        <f t="shared" si="1257"/>
        <v>17</v>
      </c>
      <c r="D1277" s="149" t="str">
        <f>+VLOOKUP($A1277,mUNICIPIOS!$B$4:$F$343,2,0)</f>
        <v>Sacatepéquez</v>
      </c>
      <c r="E1277" s="149">
        <f>+VLOOKUP($A1277,mUNICIPIOS!$B$4:$F$343,3,0)</f>
        <v>309</v>
      </c>
      <c r="F1277" s="149" t="str">
        <f>+VLOOKUP($A1277,mUNICIPIOS!$B$4:$F$343,4,0)</f>
        <v>Santa Lucía Milpas Altas</v>
      </c>
      <c r="G1277" s="139" t="str">
        <f t="shared" ref="G1277:K1277" si="1273">+G1239</f>
        <v>03</v>
      </c>
      <c r="H1277" t="str">
        <f t="shared" si="1273"/>
        <v>ISP</v>
      </c>
      <c r="I1277" t="str">
        <f t="shared" si="1273"/>
        <v>Índice de Servicios Públicos</v>
      </c>
      <c r="J1277" t="str">
        <f t="shared" si="1273"/>
        <v>INDICE</v>
      </c>
      <c r="K1277">
        <f t="shared" si="1273"/>
        <v>0</v>
      </c>
      <c r="L1277" s="150">
        <f>+VLOOKUP($E1277,ISP_2018!$B$8:$T$347,18,0)</f>
        <v>0.12728738421354466</v>
      </c>
      <c r="M1277" s="142" t="str">
        <f>+VLOOKUP($E1277,ISP_2018!$B$8:$T$347,19,0)</f>
        <v>Bajo</v>
      </c>
    </row>
    <row r="1278" spans="1:13" x14ac:dyDescent="0.3">
      <c r="A1278" s="139">
        <f t="shared" si="1255"/>
        <v>34</v>
      </c>
      <c r="B1278" s="148">
        <f t="shared" si="1257"/>
        <v>18</v>
      </c>
      <c r="D1278" s="149" t="str">
        <f>+VLOOKUP($A1278,mUNICIPIOS!$B$4:$F$343,2,0)</f>
        <v>Sacatepéquez</v>
      </c>
      <c r="E1278" s="149">
        <f>+VLOOKUP($A1278,mUNICIPIOS!$B$4:$F$343,3,0)</f>
        <v>309</v>
      </c>
      <c r="F1278" s="149" t="str">
        <f>+VLOOKUP($A1278,mUNICIPIOS!$B$4:$F$343,4,0)</f>
        <v>Santa Lucía Milpas Altas</v>
      </c>
      <c r="G1278" s="139" t="str">
        <f t="shared" ref="G1278:K1278" si="1274">+G1240</f>
        <v>04</v>
      </c>
      <c r="H1278" t="str">
        <f t="shared" si="1274"/>
        <v>IGA</v>
      </c>
      <c r="I1278" t="str">
        <f t="shared" si="1274"/>
        <v>Índice de Gestión Administrativa</v>
      </c>
      <c r="J1278" t="str">
        <f t="shared" si="1274"/>
        <v>04-01</v>
      </c>
      <c r="K1278" t="str">
        <f t="shared" si="1274"/>
        <v>Existencia de elementos de atención municipal orientada al vecino</v>
      </c>
      <c r="L1278" s="150">
        <f>+VLOOKUP($E1278,IGA_2018!$B$8:$N$347,3,0)</f>
        <v>1</v>
      </c>
      <c r="M1278" s="142" t="str">
        <f>+VLOOKUP($E1278,IGA_2018!$B$8:$N$347,4,0)</f>
        <v>Alto</v>
      </c>
    </row>
    <row r="1279" spans="1:13" x14ac:dyDescent="0.3">
      <c r="A1279" s="139">
        <f t="shared" si="1255"/>
        <v>34</v>
      </c>
      <c r="B1279" s="148">
        <f t="shared" si="1257"/>
        <v>19</v>
      </c>
      <c r="D1279" s="149" t="str">
        <f>+VLOOKUP($A1279,mUNICIPIOS!$B$4:$F$343,2,0)</f>
        <v>Sacatepéquez</v>
      </c>
      <c r="E1279" s="149">
        <f>+VLOOKUP($A1279,mUNICIPIOS!$B$4:$F$343,3,0)</f>
        <v>309</v>
      </c>
      <c r="F1279" s="149" t="str">
        <f>+VLOOKUP($A1279,mUNICIPIOS!$B$4:$F$343,4,0)</f>
        <v>Santa Lucía Milpas Altas</v>
      </c>
      <c r="G1279" s="139" t="str">
        <f t="shared" ref="G1279:K1279" si="1275">+G1241</f>
        <v>04</v>
      </c>
      <c r="H1279" t="str">
        <f t="shared" si="1275"/>
        <v>IGA</v>
      </c>
      <c r="I1279" t="str">
        <f t="shared" si="1275"/>
        <v>Índice de Gestión Administrativa</v>
      </c>
      <c r="J1279" t="str">
        <f t="shared" si="1275"/>
        <v>04-02</v>
      </c>
      <c r="K1279" t="str">
        <f t="shared" si="1275"/>
        <v>Gestión del recurso humano.</v>
      </c>
      <c r="L1279" s="150">
        <f>+VLOOKUP($E1279,IGA_2018!$B$8:$N$347,6,0)</f>
        <v>0.80489615367135803</v>
      </c>
      <c r="M1279" s="142" t="str">
        <f>+VLOOKUP($E1279,IGA_2018!$B$8:$N$347,7,0)</f>
        <v>Alto</v>
      </c>
    </row>
    <row r="1280" spans="1:13" x14ac:dyDescent="0.3">
      <c r="A1280" s="139">
        <f t="shared" si="1255"/>
        <v>34</v>
      </c>
      <c r="B1280" s="148">
        <f t="shared" si="1257"/>
        <v>20</v>
      </c>
      <c r="D1280" s="149" t="str">
        <f>+VLOOKUP($A1280,mUNICIPIOS!$B$4:$F$343,2,0)</f>
        <v>Sacatepéquez</v>
      </c>
      <c r="E1280" s="149">
        <f>+VLOOKUP($A1280,mUNICIPIOS!$B$4:$F$343,3,0)</f>
        <v>309</v>
      </c>
      <c r="F1280" s="149" t="str">
        <f>+VLOOKUP($A1280,mUNICIPIOS!$B$4:$F$343,4,0)</f>
        <v>Santa Lucía Milpas Altas</v>
      </c>
      <c r="G1280" s="139" t="str">
        <f t="shared" ref="G1280:K1280" si="1276">+G1242</f>
        <v>04</v>
      </c>
      <c r="H1280" t="str">
        <f t="shared" si="1276"/>
        <v>IGA</v>
      </c>
      <c r="I1280" t="str">
        <f t="shared" si="1276"/>
        <v>Índice de Gestión Administrativa</v>
      </c>
      <c r="J1280" t="str">
        <f t="shared" si="1276"/>
        <v>04-03</v>
      </c>
      <c r="K1280" t="str">
        <f t="shared" si="1276"/>
        <v>Existencia de oficinas municipales con instrumentos de gestión.</v>
      </c>
      <c r="L1280" s="150">
        <f>+VLOOKUP($E1280,IGA_2018!$B$8:$N$347,9,0)</f>
        <v>0.64196428571428577</v>
      </c>
      <c r="M1280" s="142" t="str">
        <f>+VLOOKUP($E1280,IGA_2018!$B$8:$N$347,10,0)</f>
        <v>Medio alto</v>
      </c>
    </row>
    <row r="1281" spans="1:13" x14ac:dyDescent="0.3">
      <c r="A1281" s="139">
        <f t="shared" si="1255"/>
        <v>34</v>
      </c>
      <c r="B1281" s="148">
        <f t="shared" si="1257"/>
        <v>21</v>
      </c>
      <c r="D1281" s="149" t="str">
        <f>+VLOOKUP($A1281,mUNICIPIOS!$B$4:$F$343,2,0)</f>
        <v>Sacatepéquez</v>
      </c>
      <c r="E1281" s="149">
        <f>+VLOOKUP($A1281,mUNICIPIOS!$B$4:$F$343,3,0)</f>
        <v>309</v>
      </c>
      <c r="F1281" s="149" t="str">
        <f>+VLOOKUP($A1281,mUNICIPIOS!$B$4:$F$343,4,0)</f>
        <v>Santa Lucía Milpas Altas</v>
      </c>
      <c r="G1281" s="139" t="str">
        <f t="shared" ref="G1281:K1281" si="1277">+G1243</f>
        <v>04</v>
      </c>
      <c r="H1281" t="str">
        <f t="shared" si="1277"/>
        <v>IGA</v>
      </c>
      <c r="I1281" t="str">
        <f t="shared" si="1277"/>
        <v>Índice de Gestión Administrativa</v>
      </c>
      <c r="J1281" t="str">
        <f t="shared" si="1277"/>
        <v>INDICE</v>
      </c>
      <c r="K1281">
        <f t="shared" si="1277"/>
        <v>0</v>
      </c>
      <c r="L1281" s="150">
        <f>+VLOOKUP($E1281,IGA_2018!$B$8:$N$347,12,0)</f>
        <v>0.80640115378497534</v>
      </c>
      <c r="M1281" s="142" t="str">
        <f>+VLOOKUP($E1281,IGA_2018!$B$8:$N$347,13,0)</f>
        <v>Alto</v>
      </c>
    </row>
    <row r="1282" spans="1:13" x14ac:dyDescent="0.3">
      <c r="A1282" s="139">
        <f t="shared" si="1255"/>
        <v>34</v>
      </c>
      <c r="B1282" s="148">
        <f t="shared" si="1257"/>
        <v>22</v>
      </c>
      <c r="D1282" s="149" t="str">
        <f>+VLOOKUP($A1282,mUNICIPIOS!$B$4:$F$343,2,0)</f>
        <v>Sacatepéquez</v>
      </c>
      <c r="E1282" s="149">
        <f>+VLOOKUP($A1282,mUNICIPIOS!$B$4:$F$343,3,0)</f>
        <v>309</v>
      </c>
      <c r="F1282" s="149" t="str">
        <f>+VLOOKUP($A1282,mUNICIPIOS!$B$4:$F$343,4,0)</f>
        <v>Santa Lucía Milpas Altas</v>
      </c>
      <c r="G1282" s="139" t="str">
        <f t="shared" ref="G1282:K1282" si="1278">+G1244</f>
        <v>05</v>
      </c>
      <c r="H1282" t="str">
        <f t="shared" si="1278"/>
        <v>IGF</v>
      </c>
      <c r="I1282" t="str">
        <f t="shared" si="1278"/>
        <v>Índice de Gestión Financiera</v>
      </c>
      <c r="J1282" t="str">
        <f t="shared" si="1278"/>
        <v>05-01</v>
      </c>
      <c r="K1282" t="str">
        <f t="shared" si="1278"/>
        <v>Autonomía financiera municipal</v>
      </c>
      <c r="L1282" s="150">
        <f>+VLOOKUP($E1282,IGF_2018!$B$8:$Z$347,3,0)</f>
        <v>0.27748424605152056</v>
      </c>
      <c r="M1282" s="142" t="str">
        <f>+VLOOKUP($E1282,IGF_2018!$B$8:$Z$347,4,0)</f>
        <v>Medio bajo</v>
      </c>
    </row>
    <row r="1283" spans="1:13" x14ac:dyDescent="0.3">
      <c r="A1283" s="139">
        <f t="shared" si="1255"/>
        <v>34</v>
      </c>
      <c r="B1283" s="148">
        <f t="shared" si="1257"/>
        <v>23</v>
      </c>
      <c r="D1283" s="149" t="str">
        <f>+VLOOKUP($A1283,mUNICIPIOS!$B$4:$F$343,2,0)</f>
        <v>Sacatepéquez</v>
      </c>
      <c r="E1283" s="149">
        <f>+VLOOKUP($A1283,mUNICIPIOS!$B$4:$F$343,3,0)</f>
        <v>309</v>
      </c>
      <c r="F1283" s="149" t="str">
        <f>+VLOOKUP($A1283,mUNICIPIOS!$B$4:$F$343,4,0)</f>
        <v>Santa Lucía Milpas Altas</v>
      </c>
      <c r="G1283" s="139" t="str">
        <f t="shared" ref="G1283:K1283" si="1279">+G1245</f>
        <v>05</v>
      </c>
      <c r="H1283" t="str">
        <f t="shared" si="1279"/>
        <v>IGF</v>
      </c>
      <c r="I1283" t="str">
        <f t="shared" si="1279"/>
        <v>Índice de Gestión Financiera</v>
      </c>
      <c r="J1283" t="str">
        <f t="shared" si="1279"/>
        <v>05-02</v>
      </c>
      <c r="K1283" t="str">
        <f t="shared" si="1279"/>
        <v xml:space="preserve">Ingresos propios por habitante -sin regalías- </v>
      </c>
      <c r="L1283" s="150">
        <f>+VLOOKUP($E1283,IGF_2018!$B$8:$Z$347,6,0)</f>
        <v>0.27947236968381645</v>
      </c>
      <c r="M1283" s="142" t="str">
        <f>+VLOOKUP($E1283,IGF_2018!$B$8:$Z$347,7,0)</f>
        <v>Medio bajo</v>
      </c>
    </row>
    <row r="1284" spans="1:13" x14ac:dyDescent="0.3">
      <c r="A1284" s="139">
        <f t="shared" si="1255"/>
        <v>34</v>
      </c>
      <c r="B1284" s="148">
        <f t="shared" si="1257"/>
        <v>24</v>
      </c>
      <c r="D1284" s="149" t="str">
        <f>+VLOOKUP($A1284,mUNICIPIOS!$B$4:$F$343,2,0)</f>
        <v>Sacatepéquez</v>
      </c>
      <c r="E1284" s="149">
        <f>+VLOOKUP($A1284,mUNICIPIOS!$B$4:$F$343,3,0)</f>
        <v>309</v>
      </c>
      <c r="F1284" s="149" t="str">
        <f>+VLOOKUP($A1284,mUNICIPIOS!$B$4:$F$343,4,0)</f>
        <v>Santa Lucía Milpas Altas</v>
      </c>
      <c r="G1284" s="139" t="str">
        <f t="shared" ref="G1284:K1284" si="1280">+G1246</f>
        <v>05</v>
      </c>
      <c r="H1284" t="str">
        <f t="shared" si="1280"/>
        <v>IGF</v>
      </c>
      <c r="I1284" t="str">
        <f t="shared" si="1280"/>
        <v>Índice de Gestión Financiera</v>
      </c>
      <c r="J1284" t="str">
        <f t="shared" si="1280"/>
        <v>05-03</v>
      </c>
      <c r="K1284" t="str">
        <f t="shared" si="1280"/>
        <v>Ingresos del IUSI en relación a los ingresos propios -sin regalías-</v>
      </c>
      <c r="L1284" s="150">
        <f>+VLOOKUP($E1284,IGF_2018!$B$8:$Z$347,9,0)</f>
        <v>0.75331701674882379</v>
      </c>
      <c r="M1284" s="142" t="str">
        <f>+VLOOKUP($E1284,IGF_2018!$B$8:$Z$347,10,0)</f>
        <v>Medio alto</v>
      </c>
    </row>
    <row r="1285" spans="1:13" x14ac:dyDescent="0.3">
      <c r="A1285" s="139">
        <f t="shared" si="1255"/>
        <v>34</v>
      </c>
      <c r="B1285" s="148">
        <f t="shared" si="1257"/>
        <v>25</v>
      </c>
      <c r="D1285" s="149" t="str">
        <f>+VLOOKUP($A1285,mUNICIPIOS!$B$4:$F$343,2,0)</f>
        <v>Sacatepéquez</v>
      </c>
      <c r="E1285" s="149">
        <f>+VLOOKUP($A1285,mUNICIPIOS!$B$4:$F$343,3,0)</f>
        <v>309</v>
      </c>
      <c r="F1285" s="149" t="str">
        <f>+VLOOKUP($A1285,mUNICIPIOS!$B$4:$F$343,4,0)</f>
        <v>Santa Lucía Milpas Altas</v>
      </c>
      <c r="G1285" s="139" t="str">
        <f t="shared" ref="G1285:K1285" si="1281">+G1247</f>
        <v>05</v>
      </c>
      <c r="H1285" t="str">
        <f t="shared" si="1281"/>
        <v>IGF</v>
      </c>
      <c r="I1285" t="str">
        <f t="shared" si="1281"/>
        <v>Índice de Gestión Financiera</v>
      </c>
      <c r="J1285" t="str">
        <f t="shared" si="1281"/>
        <v>05-04</v>
      </c>
      <c r="K1285" t="str">
        <f t="shared" si="1281"/>
        <v>Inversión anual en capital fijo por habitante</v>
      </c>
      <c r="L1285" s="150">
        <f>+VLOOKUP($E1285,IGF_2018!$B$8:$Z$347,12,0)</f>
        <v>1.1389822604846681E-2</v>
      </c>
      <c r="M1285" s="142" t="str">
        <f>+VLOOKUP($E1285,IGF_2018!$B$8:$Z$347,13,0)</f>
        <v>Bajo</v>
      </c>
    </row>
    <row r="1286" spans="1:13" x14ac:dyDescent="0.3">
      <c r="A1286" s="139">
        <f t="shared" si="1255"/>
        <v>34</v>
      </c>
      <c r="B1286" s="148">
        <f t="shared" si="1257"/>
        <v>26</v>
      </c>
      <c r="D1286" s="149" t="str">
        <f>+VLOOKUP($A1286,mUNICIPIOS!$B$4:$F$343,2,0)</f>
        <v>Sacatepéquez</v>
      </c>
      <c r="E1286" s="149">
        <f>+VLOOKUP($A1286,mUNICIPIOS!$B$4:$F$343,3,0)</f>
        <v>309</v>
      </c>
      <c r="F1286" s="149" t="str">
        <f>+VLOOKUP($A1286,mUNICIPIOS!$B$4:$F$343,4,0)</f>
        <v>Santa Lucía Milpas Altas</v>
      </c>
      <c r="G1286" s="139" t="str">
        <f t="shared" ref="G1286:K1286" si="1282">+G1248</f>
        <v>05</v>
      </c>
      <c r="H1286" t="str">
        <f t="shared" si="1282"/>
        <v>IGF</v>
      </c>
      <c r="I1286" t="str">
        <f t="shared" si="1282"/>
        <v>Índice de Gestión Financiera</v>
      </c>
      <c r="J1286" t="str">
        <f t="shared" si="1282"/>
        <v>05-05</v>
      </c>
      <c r="K1286" t="str">
        <f t="shared" si="1282"/>
        <v>Inversión anual en capital fijo con recursos percibidos por ingresos propios</v>
      </c>
      <c r="L1286" s="150">
        <f>+VLOOKUP($E1286,IGF_2018!$B$8:$Z$347,15,0)</f>
        <v>4.0881626073394572E-2</v>
      </c>
      <c r="M1286" s="142" t="str">
        <f>+VLOOKUP($E1286,IGF_2018!$B$8:$Z$347,16,0)</f>
        <v>Bajo</v>
      </c>
    </row>
    <row r="1287" spans="1:13" x14ac:dyDescent="0.3">
      <c r="A1287" s="139">
        <f t="shared" si="1255"/>
        <v>34</v>
      </c>
      <c r="B1287" s="148">
        <f t="shared" si="1257"/>
        <v>27</v>
      </c>
      <c r="D1287" s="149" t="str">
        <f>+VLOOKUP($A1287,mUNICIPIOS!$B$4:$F$343,2,0)</f>
        <v>Sacatepéquez</v>
      </c>
      <c r="E1287" s="149">
        <f>+VLOOKUP($A1287,mUNICIPIOS!$B$4:$F$343,3,0)</f>
        <v>309</v>
      </c>
      <c r="F1287" s="149" t="str">
        <f>+VLOOKUP($A1287,mUNICIPIOS!$B$4:$F$343,4,0)</f>
        <v>Santa Lucía Milpas Altas</v>
      </c>
      <c r="G1287" s="139" t="str">
        <f t="shared" ref="G1287:K1287" si="1283">+G1249</f>
        <v>05</v>
      </c>
      <c r="H1287" t="str">
        <f t="shared" si="1283"/>
        <v>IGF</v>
      </c>
      <c r="I1287" t="str">
        <f t="shared" si="1283"/>
        <v>Índice de Gestión Financiera</v>
      </c>
      <c r="J1287" t="str">
        <f t="shared" si="1283"/>
        <v>05-06</v>
      </c>
      <c r="K1287" t="str">
        <f t="shared" si="1283"/>
        <v xml:space="preserve">Inversión anual en capital fijo con recursos percibidos por transferencias del Gobierno Central </v>
      </c>
      <c r="L1287" s="150">
        <f>+VLOOKUP($E1287,IGF_2018!$B$8:$Z$347,18,0)</f>
        <v>9.8076874729534618E-3</v>
      </c>
      <c r="M1287" s="142" t="str">
        <f>+VLOOKUP($E1287,IGF_2018!$B$8:$Z$347,19,0)</f>
        <v>Bajo</v>
      </c>
    </row>
    <row r="1288" spans="1:13" x14ac:dyDescent="0.3">
      <c r="A1288" s="139">
        <f t="shared" si="1255"/>
        <v>34</v>
      </c>
      <c r="B1288" s="148">
        <f t="shared" si="1257"/>
        <v>28</v>
      </c>
      <c r="D1288" s="149" t="str">
        <f>+VLOOKUP($A1288,mUNICIPIOS!$B$4:$F$343,2,0)</f>
        <v>Sacatepéquez</v>
      </c>
      <c r="E1288" s="149">
        <f>+VLOOKUP($A1288,mUNICIPIOS!$B$4:$F$343,3,0)</f>
        <v>309</v>
      </c>
      <c r="F1288" s="149" t="str">
        <f>+VLOOKUP($A1288,mUNICIPIOS!$B$4:$F$343,4,0)</f>
        <v>Santa Lucía Milpas Altas</v>
      </c>
      <c r="G1288" s="139" t="str">
        <f t="shared" ref="G1288:K1288" si="1284">+G1250</f>
        <v>05</v>
      </c>
      <c r="H1288" t="str">
        <f t="shared" si="1284"/>
        <v>IGF</v>
      </c>
      <c r="I1288" t="str">
        <f t="shared" si="1284"/>
        <v>Índice de Gestión Financiera</v>
      </c>
      <c r="J1288" t="str">
        <f t="shared" si="1284"/>
        <v>05-07</v>
      </c>
      <c r="K1288" t="str">
        <f t="shared" si="1284"/>
        <v>Financiamiento por endeudamiento municipal</v>
      </c>
      <c r="L1288" s="150">
        <f>+VLOOKUP($E1288,IGF_2018!$B$8:$Z$347,21,0)</f>
        <v>1</v>
      </c>
      <c r="M1288" s="142" t="str">
        <f>+VLOOKUP($E1288,IGF_2018!$B$8:$Z$347,22,0)</f>
        <v>Alto</v>
      </c>
    </row>
    <row r="1289" spans="1:13" x14ac:dyDescent="0.3">
      <c r="A1289" s="139">
        <f t="shared" si="1255"/>
        <v>34</v>
      </c>
      <c r="B1289" s="148">
        <f t="shared" si="1257"/>
        <v>29</v>
      </c>
      <c r="D1289" s="149" t="str">
        <f>+VLOOKUP($A1289,mUNICIPIOS!$B$4:$F$343,2,0)</f>
        <v>Sacatepéquez</v>
      </c>
      <c r="E1289" s="149">
        <f>+VLOOKUP($A1289,mUNICIPIOS!$B$4:$F$343,3,0)</f>
        <v>309</v>
      </c>
      <c r="F1289" s="149" t="str">
        <f>+VLOOKUP($A1289,mUNICIPIOS!$B$4:$F$343,4,0)</f>
        <v>Santa Lucía Milpas Altas</v>
      </c>
      <c r="G1289" s="139" t="str">
        <f t="shared" ref="G1289:K1289" si="1285">+G1251</f>
        <v>05</v>
      </c>
      <c r="H1289" t="str">
        <f t="shared" si="1285"/>
        <v>IGF</v>
      </c>
      <c r="I1289" t="str">
        <f t="shared" si="1285"/>
        <v>Índice de Gestión Financiera</v>
      </c>
      <c r="J1289" t="str">
        <f t="shared" si="1285"/>
        <v>INDICE</v>
      </c>
      <c r="K1289">
        <f t="shared" si="1285"/>
        <v>0</v>
      </c>
      <c r="L1289" s="150">
        <f>+VLOOKUP($E1289,IGF_2018!$B$8:$Z$347,24,0)</f>
        <v>0.39293093843706928</v>
      </c>
      <c r="M1289" s="142" t="str">
        <f>+VLOOKUP($E1289,IGF_2018!$B$8:$Z$347,25,0)</f>
        <v>Medio bajo</v>
      </c>
    </row>
    <row r="1290" spans="1:13" x14ac:dyDescent="0.3">
      <c r="A1290" s="139">
        <f t="shared" si="1255"/>
        <v>34</v>
      </c>
      <c r="B1290" s="148">
        <f t="shared" si="1257"/>
        <v>30</v>
      </c>
      <c r="D1290" s="149" t="str">
        <f>+VLOOKUP($A1290,mUNICIPIOS!$B$4:$F$343,2,0)</f>
        <v>Sacatepéquez</v>
      </c>
      <c r="E1290" s="149">
        <f>+VLOOKUP($A1290,mUNICIPIOS!$B$4:$F$343,3,0)</f>
        <v>309</v>
      </c>
      <c r="F1290" s="149" t="str">
        <f>+VLOOKUP($A1290,mUNICIPIOS!$B$4:$F$343,4,0)</f>
        <v>Santa Lucía Milpas Altas</v>
      </c>
      <c r="G1290" s="139" t="str">
        <f t="shared" ref="G1290:K1290" si="1286">+G1252</f>
        <v>06</v>
      </c>
      <c r="H1290" t="str">
        <f t="shared" si="1286"/>
        <v>IGE</v>
      </c>
      <c r="I1290" t="str">
        <f t="shared" si="1286"/>
        <v>Índice de Gestión Estratégica</v>
      </c>
      <c r="J1290" t="str">
        <f t="shared" si="1286"/>
        <v>06-01</v>
      </c>
      <c r="K1290" t="str">
        <f t="shared" si="1286"/>
        <v>Ejecución del Plan Operativo Anual  (POA)</v>
      </c>
      <c r="L1290" s="150">
        <f>+VLOOKUP($E1290,IGE_2018!$B$8:$Z$347,3,0)</f>
        <v>0.94923853752828613</v>
      </c>
      <c r="M1290" s="142" t="str">
        <f>+VLOOKUP($E1290,IGE_2018!$B$8:$Z$347,4,0)</f>
        <v>Alto</v>
      </c>
    </row>
    <row r="1291" spans="1:13" x14ac:dyDescent="0.3">
      <c r="A1291" s="139">
        <f t="shared" si="1255"/>
        <v>34</v>
      </c>
      <c r="B1291" s="148">
        <f t="shared" si="1257"/>
        <v>31</v>
      </c>
      <c r="D1291" s="149" t="str">
        <f>+VLOOKUP($A1291,mUNICIPIOS!$B$4:$F$343,2,0)</f>
        <v>Sacatepéquez</v>
      </c>
      <c r="E1291" s="149">
        <f>+VLOOKUP($A1291,mUNICIPIOS!$B$4:$F$343,3,0)</f>
        <v>309</v>
      </c>
      <c r="F1291" s="149" t="str">
        <f>+VLOOKUP($A1291,mUNICIPIOS!$B$4:$F$343,4,0)</f>
        <v>Santa Lucía Milpas Altas</v>
      </c>
      <c r="G1291" s="139" t="str">
        <f t="shared" ref="G1291:K1291" si="1287">+G1253</f>
        <v>06</v>
      </c>
      <c r="H1291" t="str">
        <f t="shared" si="1287"/>
        <v>IGE</v>
      </c>
      <c r="I1291" t="str">
        <f t="shared" si="1287"/>
        <v>Índice de Gestión Estratégica</v>
      </c>
      <c r="J1291" t="str">
        <f t="shared" si="1287"/>
        <v>06-02</v>
      </c>
      <c r="K1291" t="str">
        <f t="shared" si="1287"/>
        <v>Relación Plan de Desarrollo Municipal y Ordenamiento Territorial (PDM-OT) - Plan Estratégico Institucional (PEI) - Plan Operativo Multianual (POM) - Plan Operativo Anual (POA)</v>
      </c>
      <c r="L1291" s="150">
        <f>+VLOOKUP($E1291,IGE_2018!$B$8:$Z$347,6,0)</f>
        <v>0.33333333333333331</v>
      </c>
      <c r="M1291" s="142" t="str">
        <f>+VLOOKUP($E1291,IGE_2018!$B$8:$Z$347,7,0)</f>
        <v>Medio bajo</v>
      </c>
    </row>
    <row r="1292" spans="1:13" x14ac:dyDescent="0.3">
      <c r="A1292" s="139">
        <f t="shared" si="1255"/>
        <v>34</v>
      </c>
      <c r="B1292" s="148">
        <f t="shared" si="1257"/>
        <v>32</v>
      </c>
      <c r="D1292" s="149" t="str">
        <f>+VLOOKUP($A1292,mUNICIPIOS!$B$4:$F$343,2,0)</f>
        <v>Sacatepéquez</v>
      </c>
      <c r="E1292" s="149">
        <f>+VLOOKUP($A1292,mUNICIPIOS!$B$4:$F$343,3,0)</f>
        <v>309</v>
      </c>
      <c r="F1292" s="149" t="str">
        <f>+VLOOKUP($A1292,mUNICIPIOS!$B$4:$F$343,4,0)</f>
        <v>Santa Lucía Milpas Altas</v>
      </c>
      <c r="G1292" s="139" t="str">
        <f t="shared" ref="G1292:K1292" si="1288">+G1254</f>
        <v>06</v>
      </c>
      <c r="H1292" t="str">
        <f t="shared" si="1288"/>
        <v>IGE</v>
      </c>
      <c r="I1292" t="str">
        <f t="shared" si="1288"/>
        <v>Índice de Gestión Estratégica</v>
      </c>
      <c r="J1292" t="str">
        <f t="shared" si="1288"/>
        <v>06-03</v>
      </c>
      <c r="K1292" t="str">
        <f t="shared" si="1288"/>
        <v>Presupuesto de egresos relacionado a competencias municipales que responden a prioridades nacionales de desarrollo.</v>
      </c>
      <c r="L1292" s="150">
        <f>+VLOOKUP($E1292,IGE_2018!$B$8:$Z$347,9,0)</f>
        <v>0.28032095289143577</v>
      </c>
      <c r="M1292" s="142" t="str">
        <f>+VLOOKUP($E1292,IGE_2018!$B$8:$Z$347,10,0)</f>
        <v>Medio bajo</v>
      </c>
    </row>
    <row r="1293" spans="1:13" x14ac:dyDescent="0.3">
      <c r="A1293" s="139">
        <f t="shared" si="1255"/>
        <v>34</v>
      </c>
      <c r="B1293" s="148">
        <f t="shared" si="1257"/>
        <v>33</v>
      </c>
      <c r="D1293" s="149" t="str">
        <f>+VLOOKUP($A1293,mUNICIPIOS!$B$4:$F$343,2,0)</f>
        <v>Sacatepéquez</v>
      </c>
      <c r="E1293" s="149">
        <f>+VLOOKUP($A1293,mUNICIPIOS!$B$4:$F$343,3,0)</f>
        <v>309</v>
      </c>
      <c r="F1293" s="149" t="str">
        <f>+VLOOKUP($A1293,mUNICIPIOS!$B$4:$F$343,4,0)</f>
        <v>Santa Lucía Milpas Altas</v>
      </c>
      <c r="G1293" s="139" t="str">
        <f t="shared" ref="G1293:K1293" si="1289">+G1255</f>
        <v>06</v>
      </c>
      <c r="H1293" t="str">
        <f t="shared" si="1289"/>
        <v>IGE</v>
      </c>
      <c r="I1293" t="str">
        <f t="shared" si="1289"/>
        <v>Índice de Gestión Estratégica</v>
      </c>
      <c r="J1293" t="str">
        <f t="shared" si="1289"/>
        <v>06-04</v>
      </c>
      <c r="K1293" t="str">
        <f t="shared" si="1289"/>
        <v>Institucionalización de la gestión ordenada del territorio</v>
      </c>
      <c r="L1293" s="150">
        <f>+VLOOKUP($E1293,IGE_2018!$B$8:$Z$347,12,0)</f>
        <v>0.65</v>
      </c>
      <c r="M1293" s="142" t="str">
        <f>+VLOOKUP($E1293,IGE_2018!$B$8:$Z$347,13,0)</f>
        <v>Medio alto</v>
      </c>
    </row>
    <row r="1294" spans="1:13" x14ac:dyDescent="0.3">
      <c r="A1294" s="139">
        <f t="shared" si="1255"/>
        <v>34</v>
      </c>
      <c r="B1294" s="148">
        <f t="shared" si="1257"/>
        <v>34</v>
      </c>
      <c r="D1294" s="149" t="str">
        <f>+VLOOKUP($A1294,mUNICIPIOS!$B$4:$F$343,2,0)</f>
        <v>Sacatepéquez</v>
      </c>
      <c r="E1294" s="149">
        <f>+VLOOKUP($A1294,mUNICIPIOS!$B$4:$F$343,3,0)</f>
        <v>309</v>
      </c>
      <c r="F1294" s="149" t="str">
        <f>+VLOOKUP($A1294,mUNICIPIOS!$B$4:$F$343,4,0)</f>
        <v>Santa Lucía Milpas Altas</v>
      </c>
      <c r="G1294" s="139" t="str">
        <f t="shared" ref="G1294:K1294" si="1290">+G1256</f>
        <v>06</v>
      </c>
      <c r="H1294" t="str">
        <f t="shared" si="1290"/>
        <v>IGE</v>
      </c>
      <c r="I1294" t="str">
        <f t="shared" si="1290"/>
        <v>Índice de Gestión Estratégica</v>
      </c>
      <c r="J1294" t="str">
        <f t="shared" si="1290"/>
        <v>06-05</v>
      </c>
      <c r="K1294" t="str">
        <f t="shared" si="1290"/>
        <v>Acciones para la gestión ordenada del territorio</v>
      </c>
      <c r="L1294" s="150">
        <f>+VLOOKUP($E1294,IGE_2018!$B$8:$Z$347,15,0)</f>
        <v>0.58000000000000018</v>
      </c>
      <c r="M1294" s="142" t="str">
        <f>+VLOOKUP($E1294,IGE_2018!$B$8:$Z$347,16,0)</f>
        <v>Medio</v>
      </c>
    </row>
    <row r="1295" spans="1:13" x14ac:dyDescent="0.3">
      <c r="A1295" s="139">
        <f t="shared" si="1255"/>
        <v>34</v>
      </c>
      <c r="B1295" s="148">
        <f t="shared" si="1257"/>
        <v>35</v>
      </c>
      <c r="D1295" s="149" t="str">
        <f>+VLOOKUP($A1295,mUNICIPIOS!$B$4:$F$343,2,0)</f>
        <v>Sacatepéquez</v>
      </c>
      <c r="E1295" s="149">
        <f>+VLOOKUP($A1295,mUNICIPIOS!$B$4:$F$343,3,0)</f>
        <v>309</v>
      </c>
      <c r="F1295" s="149" t="str">
        <f>+VLOOKUP($A1295,mUNICIPIOS!$B$4:$F$343,4,0)</f>
        <v>Santa Lucía Milpas Altas</v>
      </c>
      <c r="G1295" s="139" t="str">
        <f t="shared" ref="G1295:K1295" si="1291">+G1257</f>
        <v>06</v>
      </c>
      <c r="H1295" t="str">
        <f t="shared" si="1291"/>
        <v>IGE</v>
      </c>
      <c r="I1295" t="str">
        <f t="shared" si="1291"/>
        <v>Índice de Gestión Estratégica</v>
      </c>
      <c r="J1295" t="str">
        <f t="shared" si="1291"/>
        <v>06-06</v>
      </c>
      <c r="K1295" t="str">
        <f t="shared" si="1291"/>
        <v>Gestión de riesgo en la formulación de proyectos derivados de la planificación operativa anual</v>
      </c>
      <c r="L1295" s="150">
        <f>+VLOOKUP($E1295,IGE_2018!$B$8:$Z$347,18,0)</f>
        <v>0.1</v>
      </c>
      <c r="M1295" s="142" t="str">
        <f>+VLOOKUP($E1295,IGE_2018!$B$8:$Z$347,19,0)</f>
        <v>Bajo</v>
      </c>
    </row>
    <row r="1296" spans="1:13" x14ac:dyDescent="0.3">
      <c r="A1296" s="139">
        <f t="shared" si="1255"/>
        <v>34</v>
      </c>
      <c r="B1296" s="148">
        <f t="shared" si="1257"/>
        <v>36</v>
      </c>
      <c r="D1296" s="149" t="str">
        <f>+VLOOKUP($A1296,mUNICIPIOS!$B$4:$F$343,2,0)</f>
        <v>Sacatepéquez</v>
      </c>
      <c r="E1296" s="149">
        <f>+VLOOKUP($A1296,mUNICIPIOS!$B$4:$F$343,3,0)</f>
        <v>309</v>
      </c>
      <c r="F1296" s="149" t="str">
        <f>+VLOOKUP($A1296,mUNICIPIOS!$B$4:$F$343,4,0)</f>
        <v>Santa Lucía Milpas Altas</v>
      </c>
      <c r="G1296" s="139" t="str">
        <f t="shared" ref="G1296:K1296" si="1292">+G1258</f>
        <v>06</v>
      </c>
      <c r="H1296" t="str">
        <f t="shared" si="1292"/>
        <v>IGE</v>
      </c>
      <c r="I1296" t="str">
        <f t="shared" si="1292"/>
        <v>Índice de Gestión Estratégica</v>
      </c>
      <c r="J1296" t="str">
        <f t="shared" si="1292"/>
        <v>06-07</v>
      </c>
      <c r="K1296" t="str">
        <f t="shared" si="1292"/>
        <v>Ingresos por servicios ambientales en relación a los ingresos propios sin regalías</v>
      </c>
      <c r="L1296" s="150">
        <f>+VLOOKUP($E1296,IGE_2018!$B$8:$Z$347,21,0)</f>
        <v>0</v>
      </c>
      <c r="M1296" s="142" t="str">
        <f>+VLOOKUP($E1296,IGE_2018!$B$8:$Z$347,22,0)</f>
        <v>Bajo</v>
      </c>
    </row>
    <row r="1297" spans="1:13" x14ac:dyDescent="0.3">
      <c r="A1297" s="139">
        <f t="shared" si="1255"/>
        <v>34</v>
      </c>
      <c r="B1297" s="148">
        <f t="shared" si="1257"/>
        <v>37</v>
      </c>
      <c r="D1297" s="149" t="str">
        <f>+VLOOKUP($A1297,mUNICIPIOS!$B$4:$F$343,2,0)</f>
        <v>Sacatepéquez</v>
      </c>
      <c r="E1297" s="149">
        <f>+VLOOKUP($A1297,mUNICIPIOS!$B$4:$F$343,3,0)</f>
        <v>309</v>
      </c>
      <c r="F1297" s="149" t="str">
        <f>+VLOOKUP($A1297,mUNICIPIOS!$B$4:$F$343,4,0)</f>
        <v>Santa Lucía Milpas Altas</v>
      </c>
      <c r="G1297" s="139" t="str">
        <f t="shared" ref="G1297:K1297" si="1293">+G1259</f>
        <v>06</v>
      </c>
      <c r="H1297" t="str">
        <f t="shared" si="1293"/>
        <v>IGE</v>
      </c>
      <c r="I1297" t="str">
        <f t="shared" si="1293"/>
        <v>Índice de Gestión Estratégica</v>
      </c>
      <c r="J1297" t="str">
        <f t="shared" si="1293"/>
        <v>INDICE</v>
      </c>
      <c r="K1297">
        <f t="shared" si="1293"/>
        <v>0</v>
      </c>
      <c r="L1297" s="150">
        <f>+VLOOKUP($E1297,IGE_2018!$B$8:$Z$347,24,0)</f>
        <v>0.42446601885210189</v>
      </c>
      <c r="M1297" s="142" t="str">
        <f>+VLOOKUP($E1297,IGE_2018!$B$8:$Z$347,25,0)</f>
        <v>Medio</v>
      </c>
    </row>
    <row r="1298" spans="1:13" x14ac:dyDescent="0.3">
      <c r="A1298" s="139">
        <f t="shared" si="1255"/>
        <v>34</v>
      </c>
      <c r="B1298" s="148">
        <f t="shared" si="1257"/>
        <v>38</v>
      </c>
      <c r="D1298" s="149" t="str">
        <f>+VLOOKUP($A1298,mUNICIPIOS!$B$4:$F$343,2,0)</f>
        <v>Sacatepéquez</v>
      </c>
      <c r="E1298" s="149">
        <f>+VLOOKUP($A1298,mUNICIPIOS!$B$4:$F$343,3,0)</f>
        <v>309</v>
      </c>
      <c r="F1298" s="149" t="str">
        <f>+VLOOKUP($A1298,mUNICIPIOS!$B$4:$F$343,4,0)</f>
        <v>Santa Lucía Milpas Altas</v>
      </c>
      <c r="G1298" s="139" t="str">
        <f t="shared" ref="G1298:K1298" si="1294">+G1260</f>
        <v>RANKING</v>
      </c>
      <c r="H1298" t="str">
        <f t="shared" si="1294"/>
        <v>RGM</v>
      </c>
      <c r="I1298" t="str">
        <f t="shared" si="1294"/>
        <v>Ranking de la Gestión Municipal 2018</v>
      </c>
      <c r="J1298" t="str">
        <f t="shared" si="1294"/>
        <v>RANKING</v>
      </c>
      <c r="K1298">
        <f t="shared" si="1294"/>
        <v>0</v>
      </c>
      <c r="L1298" s="151">
        <f>+VLOOKUP($E1298,Resultados_generales!$C$8:$AE$347,27,0)</f>
        <v>0.40530049193098977</v>
      </c>
      <c r="M1298" t="str">
        <f>+VLOOKUP($E1298,Resultados_generales!$C$8:$AE$347,28,0)</f>
        <v>Medio</v>
      </c>
    </row>
    <row r="1299" spans="1:13" x14ac:dyDescent="0.3">
      <c r="A1299" s="139">
        <f t="shared" si="1255"/>
        <v>35</v>
      </c>
      <c r="B1299" s="148">
        <f t="shared" si="1257"/>
        <v>1</v>
      </c>
      <c r="D1299" s="149" t="str">
        <f>+VLOOKUP($A1299,mUNICIPIOS!$B$4:$F$343,2,0)</f>
        <v>Sacatepéquez</v>
      </c>
      <c r="E1299" s="149">
        <f>+VLOOKUP($A1299,mUNICIPIOS!$B$4:$F$343,3,0)</f>
        <v>310</v>
      </c>
      <c r="F1299" s="149" t="str">
        <f>+VLOOKUP($A1299,mUNICIPIOS!$B$4:$F$343,4,0)</f>
        <v>Magdalena Milpas Altas</v>
      </c>
      <c r="G1299" s="139" t="str">
        <f t="shared" ref="G1299:K1299" si="1295">+G1261</f>
        <v>01</v>
      </c>
      <c r="H1299" t="str">
        <f t="shared" si="1295"/>
        <v>IPC</v>
      </c>
      <c r="I1299" t="str">
        <f t="shared" si="1295"/>
        <v>Índice de Participación Ciudadana</v>
      </c>
      <c r="J1299" t="str">
        <f t="shared" si="1295"/>
        <v>01-01</v>
      </c>
      <c r="K1299" t="str">
        <f t="shared" si="1295"/>
        <v>Número de reuniones del COMUDE en el año de la medición.</v>
      </c>
      <c r="L1299" s="150">
        <f>+VLOOKUP($E1299,IPC_2018!$B$8:$T$347,3,0)</f>
        <v>0.33333333333333331</v>
      </c>
      <c r="M1299" s="142" t="str">
        <f>+VLOOKUP($E1299,IPC_2018!$B$8:$T$347,4,0)</f>
        <v>Medio bajo</v>
      </c>
    </row>
    <row r="1300" spans="1:13" x14ac:dyDescent="0.3">
      <c r="A1300" s="139">
        <f t="shared" si="1255"/>
        <v>35</v>
      </c>
      <c r="B1300" s="148">
        <f t="shared" si="1257"/>
        <v>2</v>
      </c>
      <c r="D1300" s="149" t="str">
        <f>+VLOOKUP($A1300,mUNICIPIOS!$B$4:$F$343,2,0)</f>
        <v>Sacatepéquez</v>
      </c>
      <c r="E1300" s="149">
        <f>+VLOOKUP($A1300,mUNICIPIOS!$B$4:$F$343,3,0)</f>
        <v>310</v>
      </c>
      <c r="F1300" s="149" t="str">
        <f>+VLOOKUP($A1300,mUNICIPIOS!$B$4:$F$343,4,0)</f>
        <v>Magdalena Milpas Altas</v>
      </c>
      <c r="G1300" s="139" t="str">
        <f t="shared" ref="G1300:K1300" si="1296">+G1262</f>
        <v>01</v>
      </c>
      <c r="H1300" t="str">
        <f t="shared" si="1296"/>
        <v>IPC</v>
      </c>
      <c r="I1300" t="str">
        <f t="shared" si="1296"/>
        <v>Índice de Participación Ciudadana</v>
      </c>
      <c r="J1300" t="str">
        <f t="shared" si="1296"/>
        <v>01-02</v>
      </c>
      <c r="K1300" t="str">
        <f t="shared" si="1296"/>
        <v>Participación de Alcaldes, Concejales y Síndicos determinados o designados en el COMUDE</v>
      </c>
      <c r="L1300" s="150">
        <f>+VLOOKUP($E1300,IPC_2018!$B$8:$T$347,6,0)</f>
        <v>0.5</v>
      </c>
      <c r="M1300" s="142" t="str">
        <f>+VLOOKUP($E1300,IPC_2018!$B$8:$T$347,7,0)</f>
        <v>Medio</v>
      </c>
    </row>
    <row r="1301" spans="1:13" x14ac:dyDescent="0.3">
      <c r="A1301" s="139">
        <f t="shared" si="1255"/>
        <v>35</v>
      </c>
      <c r="B1301" s="148">
        <f t="shared" si="1257"/>
        <v>3</v>
      </c>
      <c r="D1301" s="149" t="str">
        <f>+VLOOKUP($A1301,mUNICIPIOS!$B$4:$F$343,2,0)</f>
        <v>Sacatepéquez</v>
      </c>
      <c r="E1301" s="149">
        <f>+VLOOKUP($A1301,mUNICIPIOS!$B$4:$F$343,3,0)</f>
        <v>310</v>
      </c>
      <c r="F1301" s="149" t="str">
        <f>+VLOOKUP($A1301,mUNICIPIOS!$B$4:$F$343,4,0)</f>
        <v>Magdalena Milpas Altas</v>
      </c>
      <c r="G1301" s="139" t="str">
        <f t="shared" ref="G1301:K1301" si="1297">+G1263</f>
        <v>01</v>
      </c>
      <c r="H1301" t="str">
        <f t="shared" si="1297"/>
        <v>IPC</v>
      </c>
      <c r="I1301" t="str">
        <f t="shared" si="1297"/>
        <v>Índice de Participación Ciudadana</v>
      </c>
      <c r="J1301" t="str">
        <f t="shared" si="1297"/>
        <v>01-03</v>
      </c>
      <c r="K1301" t="str">
        <f t="shared" si="1297"/>
        <v>Participación  de organizaciones de jóvenes, mujeres, pueblos mayas, xincas, garífunas, y otras organizaciones en el Comude</v>
      </c>
      <c r="L1301" s="150">
        <f>+VLOOKUP($E1301,IPC_2018!$B$8:$T$347,9,0)</f>
        <v>0</v>
      </c>
      <c r="M1301" s="142" t="str">
        <f>+VLOOKUP($E1301,IPC_2018!$B$8:$T$347,10,0)</f>
        <v>Bajo</v>
      </c>
    </row>
    <row r="1302" spans="1:13" x14ac:dyDescent="0.3">
      <c r="A1302" s="139">
        <f t="shared" si="1255"/>
        <v>35</v>
      </c>
      <c r="B1302" s="148">
        <f t="shared" si="1257"/>
        <v>4</v>
      </c>
      <c r="D1302" s="149" t="str">
        <f>+VLOOKUP($A1302,mUNICIPIOS!$B$4:$F$343,2,0)</f>
        <v>Sacatepéquez</v>
      </c>
      <c r="E1302" s="149">
        <f>+VLOOKUP($A1302,mUNICIPIOS!$B$4:$F$343,3,0)</f>
        <v>310</v>
      </c>
      <c r="F1302" s="149" t="str">
        <f>+VLOOKUP($A1302,mUNICIPIOS!$B$4:$F$343,4,0)</f>
        <v>Magdalena Milpas Altas</v>
      </c>
      <c r="G1302" s="139" t="str">
        <f t="shared" ref="G1302:K1302" si="1298">+G1264</f>
        <v>01</v>
      </c>
      <c r="H1302" t="str">
        <f t="shared" si="1298"/>
        <v>IPC</v>
      </c>
      <c r="I1302" t="str">
        <f t="shared" si="1298"/>
        <v>Índice de Participación Ciudadana</v>
      </c>
      <c r="J1302" t="str">
        <f t="shared" si="1298"/>
        <v>01-04</v>
      </c>
      <c r="K1302" t="str">
        <f t="shared" si="1298"/>
        <v>Representatividad territorial del Comude.</v>
      </c>
      <c r="L1302" s="150">
        <f>+VLOOKUP($E1302,IPC_2018!$B$8:$T$347,12,0)</f>
        <v>0</v>
      </c>
      <c r="M1302" s="142" t="str">
        <f>+VLOOKUP($E1302,IPC_2018!$B$8:$T$347,13,0)</f>
        <v>Bajo</v>
      </c>
    </row>
    <row r="1303" spans="1:13" x14ac:dyDescent="0.3">
      <c r="A1303" s="139">
        <f t="shared" si="1255"/>
        <v>35</v>
      </c>
      <c r="B1303" s="148">
        <f t="shared" si="1257"/>
        <v>5</v>
      </c>
      <c r="D1303" s="149" t="str">
        <f>+VLOOKUP($A1303,mUNICIPIOS!$B$4:$F$343,2,0)</f>
        <v>Sacatepéquez</v>
      </c>
      <c r="E1303" s="149">
        <f>+VLOOKUP($A1303,mUNICIPIOS!$B$4:$F$343,3,0)</f>
        <v>310</v>
      </c>
      <c r="F1303" s="149" t="str">
        <f>+VLOOKUP($A1303,mUNICIPIOS!$B$4:$F$343,4,0)</f>
        <v>Magdalena Milpas Altas</v>
      </c>
      <c r="G1303" s="139" t="str">
        <f t="shared" ref="G1303:K1303" si="1299">+G1265</f>
        <v>01</v>
      </c>
      <c r="H1303" t="str">
        <f t="shared" si="1299"/>
        <v>IPC</v>
      </c>
      <c r="I1303" t="str">
        <f t="shared" si="1299"/>
        <v>Índice de Participación Ciudadana</v>
      </c>
      <c r="J1303" t="str">
        <f t="shared" si="1299"/>
        <v>01-05</v>
      </c>
      <c r="K1303" t="str">
        <f t="shared" si="1299"/>
        <v>Funcionamiento del Comude</v>
      </c>
      <c r="L1303" s="150">
        <f>+VLOOKUP($E1303,IPC_2018!$B$8:$T$347,15,0)</f>
        <v>0.15901060076290127</v>
      </c>
      <c r="M1303" s="142" t="str">
        <f>+VLOOKUP($E1303,IPC_2018!$B$8:$T$347,16,0)</f>
        <v>Bajo</v>
      </c>
    </row>
    <row r="1304" spans="1:13" x14ac:dyDescent="0.3">
      <c r="A1304" s="139">
        <f t="shared" si="1255"/>
        <v>35</v>
      </c>
      <c r="B1304" s="148">
        <f t="shared" si="1257"/>
        <v>6</v>
      </c>
      <c r="D1304" s="149" t="str">
        <f>+VLOOKUP($A1304,mUNICIPIOS!$B$4:$F$343,2,0)</f>
        <v>Sacatepéquez</v>
      </c>
      <c r="E1304" s="149">
        <f>+VLOOKUP($A1304,mUNICIPIOS!$B$4:$F$343,3,0)</f>
        <v>310</v>
      </c>
      <c r="F1304" s="149" t="str">
        <f>+VLOOKUP($A1304,mUNICIPIOS!$B$4:$F$343,4,0)</f>
        <v>Magdalena Milpas Altas</v>
      </c>
      <c r="G1304" s="139" t="str">
        <f t="shared" ref="G1304:K1304" si="1300">+G1266</f>
        <v>01</v>
      </c>
      <c r="H1304" t="str">
        <f t="shared" si="1300"/>
        <v>IPC</v>
      </c>
      <c r="I1304" t="str">
        <f t="shared" si="1300"/>
        <v>Índice de Participación Ciudadana</v>
      </c>
      <c r="J1304" t="str">
        <f t="shared" si="1300"/>
        <v>INDICE</v>
      </c>
      <c r="K1304">
        <f t="shared" si="1300"/>
        <v>0</v>
      </c>
      <c r="L1304" s="150">
        <f>+VLOOKUP($E1304,IPC_2018!$B$8:$T$347,18,0)</f>
        <v>0.22801825678110185</v>
      </c>
      <c r="M1304" s="142" t="str">
        <f>+VLOOKUP($E1304,IPC_2018!$B$8:$T$347,19,0)</f>
        <v>Medio bajo</v>
      </c>
    </row>
    <row r="1305" spans="1:13" x14ac:dyDescent="0.3">
      <c r="A1305" s="139">
        <f t="shared" si="1255"/>
        <v>35</v>
      </c>
      <c r="B1305" s="148">
        <f t="shared" si="1257"/>
        <v>7</v>
      </c>
      <c r="D1305" s="149" t="str">
        <f>+VLOOKUP($A1305,mUNICIPIOS!$B$4:$F$343,2,0)</f>
        <v>Sacatepéquez</v>
      </c>
      <c r="E1305" s="149">
        <f>+VLOOKUP($A1305,mUNICIPIOS!$B$4:$F$343,3,0)</f>
        <v>310</v>
      </c>
      <c r="F1305" s="149" t="str">
        <f>+VLOOKUP($A1305,mUNICIPIOS!$B$4:$F$343,4,0)</f>
        <v>Magdalena Milpas Altas</v>
      </c>
      <c r="G1305" s="139" t="str">
        <f t="shared" ref="G1305:K1305" si="1301">+G1267</f>
        <v>02</v>
      </c>
      <c r="H1305" t="str">
        <f t="shared" si="1301"/>
        <v>IIC</v>
      </c>
      <c r="I1305" t="str">
        <f t="shared" si="1301"/>
        <v>Índice de Información a la Ciudadanía</v>
      </c>
      <c r="J1305" t="str">
        <f t="shared" si="1301"/>
        <v>02-01</v>
      </c>
      <c r="K1305" t="str">
        <f t="shared" si="1301"/>
        <v>Rendición de cuentas cuatrimestral y anual al Comude enfocadas en resultados.</v>
      </c>
      <c r="L1305" s="150">
        <f>+VLOOKUP($E1305,IIC_2018!$B$8:$Q$347,3,0)</f>
        <v>0.4</v>
      </c>
      <c r="M1305" s="142" t="str">
        <f>+VLOOKUP($E1305,IIC_2018!$B$8:$Q$347,4,0)</f>
        <v>Medio bajo</v>
      </c>
    </row>
    <row r="1306" spans="1:13" x14ac:dyDescent="0.3">
      <c r="A1306" s="139">
        <f t="shared" si="1255"/>
        <v>35</v>
      </c>
      <c r="B1306" s="148">
        <f t="shared" si="1257"/>
        <v>8</v>
      </c>
      <c r="D1306" s="149" t="str">
        <f>+VLOOKUP($A1306,mUNICIPIOS!$B$4:$F$343,2,0)</f>
        <v>Sacatepéquez</v>
      </c>
      <c r="E1306" s="149">
        <f>+VLOOKUP($A1306,mUNICIPIOS!$B$4:$F$343,3,0)</f>
        <v>310</v>
      </c>
      <c r="F1306" s="149" t="str">
        <f>+VLOOKUP($A1306,mUNICIPIOS!$B$4:$F$343,4,0)</f>
        <v>Magdalena Milpas Altas</v>
      </c>
      <c r="G1306" s="139" t="str">
        <f t="shared" ref="G1306:K1306" si="1302">+G1268</f>
        <v>02</v>
      </c>
      <c r="H1306" t="str">
        <f t="shared" si="1302"/>
        <v>IIC</v>
      </c>
      <c r="I1306" t="str">
        <f t="shared" si="1302"/>
        <v>Índice de Información a la Ciudadanía</v>
      </c>
      <c r="J1306" t="str">
        <f t="shared" si="1302"/>
        <v>02-02</v>
      </c>
      <c r="K1306" t="str">
        <f t="shared" si="1302"/>
        <v>Información presupuestaria y otra información brindada a la ciudadanía disponible en medios locales de comunicación.</v>
      </c>
      <c r="L1306" s="150">
        <f>+VLOOKUP($E1306,IIC_2018!$B$8:$Q$347,6,0)</f>
        <v>1</v>
      </c>
      <c r="M1306" s="142" t="str">
        <f>+VLOOKUP($E1306,IIC_2018!$B$8:$Q$347,7,0)</f>
        <v>Alto</v>
      </c>
    </row>
    <row r="1307" spans="1:13" x14ac:dyDescent="0.3">
      <c r="A1307" s="139">
        <f t="shared" si="1255"/>
        <v>35</v>
      </c>
      <c r="B1307" s="148">
        <f t="shared" si="1257"/>
        <v>9</v>
      </c>
      <c r="D1307" s="149" t="str">
        <f>+VLOOKUP($A1307,mUNICIPIOS!$B$4:$F$343,2,0)</f>
        <v>Sacatepéquez</v>
      </c>
      <c r="E1307" s="149">
        <f>+VLOOKUP($A1307,mUNICIPIOS!$B$4:$F$343,3,0)</f>
        <v>310</v>
      </c>
      <c r="F1307" s="149" t="str">
        <f>+VLOOKUP($A1307,mUNICIPIOS!$B$4:$F$343,4,0)</f>
        <v>Magdalena Milpas Altas</v>
      </c>
      <c r="G1307" s="139" t="str">
        <f t="shared" ref="G1307:K1307" si="1303">+G1269</f>
        <v>02</v>
      </c>
      <c r="H1307" t="str">
        <f t="shared" si="1303"/>
        <v>IIC</v>
      </c>
      <c r="I1307" t="str">
        <f t="shared" si="1303"/>
        <v>Índice de Información a la Ciudadanía</v>
      </c>
      <c r="J1307" t="str">
        <f t="shared" si="1303"/>
        <v>02-03</v>
      </c>
      <c r="K1307" t="str">
        <f t="shared" si="1303"/>
        <v>Información pública de oficio actualizada y disponible de acuerdo a la LAIP y uso de internet.</v>
      </c>
      <c r="L1307" s="150">
        <f>+VLOOKUP($E1307,IIC_2018!$B$8:$Q$347,9,0)</f>
        <v>0.99999999999999989</v>
      </c>
      <c r="M1307" s="142" t="str">
        <f>+VLOOKUP($E1307,IIC_2018!$B$8:$Q$347,10,0)</f>
        <v>Alto</v>
      </c>
    </row>
    <row r="1308" spans="1:13" x14ac:dyDescent="0.3">
      <c r="A1308" s="139">
        <f t="shared" si="1255"/>
        <v>35</v>
      </c>
      <c r="B1308" s="148">
        <f t="shared" si="1257"/>
        <v>10</v>
      </c>
      <c r="D1308" s="149" t="str">
        <f>+VLOOKUP($A1308,mUNICIPIOS!$B$4:$F$343,2,0)</f>
        <v>Sacatepéquez</v>
      </c>
      <c r="E1308" s="149">
        <f>+VLOOKUP($A1308,mUNICIPIOS!$B$4:$F$343,3,0)</f>
        <v>310</v>
      </c>
      <c r="F1308" s="149" t="str">
        <f>+VLOOKUP($A1308,mUNICIPIOS!$B$4:$F$343,4,0)</f>
        <v>Magdalena Milpas Altas</v>
      </c>
      <c r="G1308" s="139" t="str">
        <f t="shared" ref="G1308:K1308" si="1304">+G1270</f>
        <v>02</v>
      </c>
      <c r="H1308" t="str">
        <f t="shared" si="1304"/>
        <v>IIC</v>
      </c>
      <c r="I1308" t="str">
        <f t="shared" si="1304"/>
        <v>Índice de Información a la Ciudadanía</v>
      </c>
      <c r="J1308" t="str">
        <f t="shared" si="1304"/>
        <v>02-04</v>
      </c>
      <c r="K1308" t="str">
        <f t="shared" si="1304"/>
        <v>Relación del monto contratado por medio de Guate compras con el total del presupuesto de egresos vigente.</v>
      </c>
      <c r="L1308" s="150">
        <f>+VLOOKUP($E1308,IIC_2018!$B$8:$Q$347,12,0)</f>
        <v>0.5683254227473975</v>
      </c>
      <c r="M1308" s="142" t="str">
        <f>+VLOOKUP($E1308,IIC_2018!$B$8:$Q$347,13,0)</f>
        <v>Medio</v>
      </c>
    </row>
    <row r="1309" spans="1:13" x14ac:dyDescent="0.3">
      <c r="A1309" s="139">
        <f t="shared" si="1255"/>
        <v>35</v>
      </c>
      <c r="B1309" s="148">
        <f t="shared" si="1257"/>
        <v>11</v>
      </c>
      <c r="D1309" s="149" t="str">
        <f>+VLOOKUP($A1309,mUNICIPIOS!$B$4:$F$343,2,0)</f>
        <v>Sacatepéquez</v>
      </c>
      <c r="E1309" s="149">
        <f>+VLOOKUP($A1309,mUNICIPIOS!$B$4:$F$343,3,0)</f>
        <v>310</v>
      </c>
      <c r="F1309" s="149" t="str">
        <f>+VLOOKUP($A1309,mUNICIPIOS!$B$4:$F$343,4,0)</f>
        <v>Magdalena Milpas Altas</v>
      </c>
      <c r="G1309" s="139" t="str">
        <f t="shared" ref="G1309:K1309" si="1305">+G1271</f>
        <v>02</v>
      </c>
      <c r="H1309" t="str">
        <f t="shared" si="1305"/>
        <v>IIC</v>
      </c>
      <c r="I1309" t="str">
        <f t="shared" si="1305"/>
        <v>Índice de Información a la Ciudadanía</v>
      </c>
      <c r="J1309" t="str">
        <f t="shared" si="1305"/>
        <v>INDICE</v>
      </c>
      <c r="K1309">
        <f t="shared" si="1305"/>
        <v>0</v>
      </c>
      <c r="L1309" s="150">
        <f>+VLOOKUP($E1309,IIC_2018!$B$8:$Q$347,15,0)</f>
        <v>0.7420813556868493</v>
      </c>
      <c r="M1309" s="142" t="str">
        <f>+VLOOKUP($E1309,IIC_2018!$B$8:$Q$347,16,0)</f>
        <v>Medio alto</v>
      </c>
    </row>
    <row r="1310" spans="1:13" x14ac:dyDescent="0.3">
      <c r="A1310" s="139">
        <f t="shared" si="1255"/>
        <v>35</v>
      </c>
      <c r="B1310" s="148">
        <f t="shared" si="1257"/>
        <v>12</v>
      </c>
      <c r="D1310" s="149" t="str">
        <f>+VLOOKUP($A1310,mUNICIPIOS!$B$4:$F$343,2,0)</f>
        <v>Sacatepéquez</v>
      </c>
      <c r="E1310" s="149">
        <f>+VLOOKUP($A1310,mUNICIPIOS!$B$4:$F$343,3,0)</f>
        <v>310</v>
      </c>
      <c r="F1310" s="149" t="str">
        <f>+VLOOKUP($A1310,mUNICIPIOS!$B$4:$F$343,4,0)</f>
        <v>Magdalena Milpas Altas</v>
      </c>
      <c r="G1310" s="139" t="str">
        <f t="shared" ref="G1310:K1310" si="1306">+G1272</f>
        <v>03</v>
      </c>
      <c r="H1310" t="str">
        <f t="shared" si="1306"/>
        <v>ISP</v>
      </c>
      <c r="I1310" t="str">
        <f t="shared" si="1306"/>
        <v>Índice de Servicios Públicos</v>
      </c>
      <c r="J1310" t="str">
        <f t="shared" si="1306"/>
        <v>03-01</v>
      </c>
      <c r="K1310" t="str">
        <f t="shared" si="1306"/>
        <v>Cobertura del servicio público de agua</v>
      </c>
      <c r="L1310" s="150">
        <f>+VLOOKUP($E1310,ISP_2018!$B$8:$T$347,3,0)</f>
        <v>0.67733627667402507</v>
      </c>
      <c r="M1310" s="142" t="str">
        <f>+VLOOKUP($E1310,ISP_2018!$B$8:$T$347,4,0)</f>
        <v>Medio alto</v>
      </c>
    </row>
    <row r="1311" spans="1:13" x14ac:dyDescent="0.3">
      <c r="A1311" s="139">
        <f t="shared" si="1255"/>
        <v>35</v>
      </c>
      <c r="B1311" s="148">
        <f t="shared" si="1257"/>
        <v>13</v>
      </c>
      <c r="D1311" s="149" t="str">
        <f>+VLOOKUP($A1311,mUNICIPIOS!$B$4:$F$343,2,0)</f>
        <v>Sacatepéquez</v>
      </c>
      <c r="E1311" s="149">
        <f>+VLOOKUP($A1311,mUNICIPIOS!$B$4:$F$343,3,0)</f>
        <v>310</v>
      </c>
      <c r="F1311" s="149" t="str">
        <f>+VLOOKUP($A1311,mUNICIPIOS!$B$4:$F$343,4,0)</f>
        <v>Magdalena Milpas Altas</v>
      </c>
      <c r="G1311" s="139" t="str">
        <f t="shared" ref="G1311:K1311" si="1307">+G1273</f>
        <v>03</v>
      </c>
      <c r="H1311" t="str">
        <f t="shared" si="1307"/>
        <v>ISP</v>
      </c>
      <c r="I1311" t="str">
        <f t="shared" si="1307"/>
        <v>Índice de Servicios Públicos</v>
      </c>
      <c r="J1311" t="str">
        <f t="shared" si="1307"/>
        <v>03-02</v>
      </c>
      <c r="K1311" t="str">
        <f t="shared" si="1307"/>
        <v>Control de la calidad del servicio público de agua</v>
      </c>
      <c r="L1311" s="150">
        <f>+VLOOKUP($E1311,ISP_2018!$B$8:$T$347,6,0)</f>
        <v>1</v>
      </c>
      <c r="M1311" s="142" t="str">
        <f>+VLOOKUP($E1311,ISP_2018!$B$8:$T$347,7,0)</f>
        <v>Alto</v>
      </c>
    </row>
    <row r="1312" spans="1:13" x14ac:dyDescent="0.3">
      <c r="A1312" s="139">
        <f t="shared" si="1255"/>
        <v>35</v>
      </c>
      <c r="B1312" s="148">
        <f t="shared" si="1257"/>
        <v>14</v>
      </c>
      <c r="D1312" s="149" t="str">
        <f>+VLOOKUP($A1312,mUNICIPIOS!$B$4:$F$343,2,0)</f>
        <v>Sacatepéquez</v>
      </c>
      <c r="E1312" s="149">
        <f>+VLOOKUP($A1312,mUNICIPIOS!$B$4:$F$343,3,0)</f>
        <v>310</v>
      </c>
      <c r="F1312" s="149" t="str">
        <f>+VLOOKUP($A1312,mUNICIPIOS!$B$4:$F$343,4,0)</f>
        <v>Magdalena Milpas Altas</v>
      </c>
      <c r="G1312" s="139" t="str">
        <f t="shared" ref="G1312:K1312" si="1308">+G1274</f>
        <v>03</v>
      </c>
      <c r="H1312" t="str">
        <f t="shared" si="1308"/>
        <v>ISP</v>
      </c>
      <c r="I1312" t="str">
        <f t="shared" si="1308"/>
        <v>Índice de Servicios Públicos</v>
      </c>
      <c r="J1312" t="str">
        <f t="shared" si="1308"/>
        <v>03-03</v>
      </c>
      <c r="K1312" t="str">
        <f t="shared" si="1308"/>
        <v>Disposición  y tratamiento  de aguas residuales</v>
      </c>
      <c r="L1312" s="150">
        <f>+VLOOKUP($E1312,ISP_2018!$B$8:$T$347,9,0)</f>
        <v>0.2276707643009393</v>
      </c>
      <c r="M1312" s="142" t="str">
        <f>+VLOOKUP($E1312,ISP_2018!$B$8:$T$347,10,0)</f>
        <v>Medio bajo</v>
      </c>
    </row>
    <row r="1313" spans="1:13" x14ac:dyDescent="0.3">
      <c r="A1313" s="139">
        <f t="shared" si="1255"/>
        <v>35</v>
      </c>
      <c r="B1313" s="148">
        <f t="shared" si="1257"/>
        <v>15</v>
      </c>
      <c r="D1313" s="149" t="str">
        <f>+VLOOKUP($A1313,mUNICIPIOS!$B$4:$F$343,2,0)</f>
        <v>Sacatepéquez</v>
      </c>
      <c r="E1313" s="149">
        <f>+VLOOKUP($A1313,mUNICIPIOS!$B$4:$F$343,3,0)</f>
        <v>310</v>
      </c>
      <c r="F1313" s="149" t="str">
        <f>+VLOOKUP($A1313,mUNICIPIOS!$B$4:$F$343,4,0)</f>
        <v>Magdalena Milpas Altas</v>
      </c>
      <c r="G1313" s="139" t="str">
        <f t="shared" ref="G1313:K1313" si="1309">+G1275</f>
        <v>03</v>
      </c>
      <c r="H1313" t="str">
        <f t="shared" si="1309"/>
        <v>ISP</v>
      </c>
      <c r="I1313" t="str">
        <f t="shared" si="1309"/>
        <v>Índice de Servicios Públicos</v>
      </c>
      <c r="J1313" t="str">
        <f t="shared" si="1309"/>
        <v>03-04</v>
      </c>
      <c r="K1313" t="str">
        <f t="shared" si="1309"/>
        <v>Gestión y manejo de los residuos y desechos sólidos</v>
      </c>
      <c r="L1313" s="150">
        <f>+VLOOKUP($E1313,ISP_2018!$B$8:$T$347,12,0)</f>
        <v>6.4431234447969304E-2</v>
      </c>
      <c r="M1313" s="142" t="str">
        <f>+VLOOKUP($E1313,ISP_2018!$B$8:$T$347,13,0)</f>
        <v>Bajo</v>
      </c>
    </row>
    <row r="1314" spans="1:13" x14ac:dyDescent="0.3">
      <c r="A1314" s="139">
        <f t="shared" si="1255"/>
        <v>35</v>
      </c>
      <c r="B1314" s="148">
        <f t="shared" si="1257"/>
        <v>16</v>
      </c>
      <c r="D1314" s="149" t="str">
        <f>+VLOOKUP($A1314,mUNICIPIOS!$B$4:$F$343,2,0)</f>
        <v>Sacatepéquez</v>
      </c>
      <c r="E1314" s="149">
        <f>+VLOOKUP($A1314,mUNICIPIOS!$B$4:$F$343,3,0)</f>
        <v>310</v>
      </c>
      <c r="F1314" s="149" t="str">
        <f>+VLOOKUP($A1314,mUNICIPIOS!$B$4:$F$343,4,0)</f>
        <v>Magdalena Milpas Altas</v>
      </c>
      <c r="G1314" s="139" t="str">
        <f t="shared" ref="G1314:K1314" si="1310">+G1276</f>
        <v>03</v>
      </c>
      <c r="H1314" t="str">
        <f t="shared" si="1310"/>
        <v>ISP</v>
      </c>
      <c r="I1314" t="str">
        <f t="shared" si="1310"/>
        <v>Índice de Servicios Públicos</v>
      </c>
      <c r="J1314" t="str">
        <f t="shared" si="1310"/>
        <v>03-05</v>
      </c>
      <c r="K1314" t="str">
        <f t="shared" si="1310"/>
        <v>Gestión de servicios públicos municipales</v>
      </c>
      <c r="L1314" s="150">
        <f>+VLOOKUP($E1314,ISP_2018!$B$8:$T$347,15,0)</f>
        <v>3.2258064516129031E-2</v>
      </c>
      <c r="M1314" s="142" t="str">
        <f>+VLOOKUP($E1314,ISP_2018!$B$8:$T$347,16,0)</f>
        <v>Bajo</v>
      </c>
    </row>
    <row r="1315" spans="1:13" x14ac:dyDescent="0.3">
      <c r="A1315" s="139">
        <f t="shared" si="1255"/>
        <v>35</v>
      </c>
      <c r="B1315" s="148">
        <f t="shared" si="1257"/>
        <v>17</v>
      </c>
      <c r="D1315" s="149" t="str">
        <f>+VLOOKUP($A1315,mUNICIPIOS!$B$4:$F$343,2,0)</f>
        <v>Sacatepéquez</v>
      </c>
      <c r="E1315" s="149">
        <f>+VLOOKUP($A1315,mUNICIPIOS!$B$4:$F$343,3,0)</f>
        <v>310</v>
      </c>
      <c r="F1315" s="149" t="str">
        <f>+VLOOKUP($A1315,mUNICIPIOS!$B$4:$F$343,4,0)</f>
        <v>Magdalena Milpas Altas</v>
      </c>
      <c r="G1315" s="139" t="str">
        <f t="shared" ref="G1315:K1315" si="1311">+G1277</f>
        <v>03</v>
      </c>
      <c r="H1315" t="str">
        <f t="shared" si="1311"/>
        <v>ISP</v>
      </c>
      <c r="I1315" t="str">
        <f t="shared" si="1311"/>
        <v>Índice de Servicios Públicos</v>
      </c>
      <c r="J1315" t="str">
        <f t="shared" si="1311"/>
        <v>INDICE</v>
      </c>
      <c r="K1315">
        <f t="shared" si="1311"/>
        <v>0</v>
      </c>
      <c r="L1315" s="150">
        <f>+VLOOKUP($E1315,ISP_2018!$B$8:$T$347,18,0)</f>
        <v>0.43260564032041005</v>
      </c>
      <c r="M1315" s="142" t="str">
        <f>+VLOOKUP($E1315,ISP_2018!$B$8:$T$347,19,0)</f>
        <v>Medio</v>
      </c>
    </row>
    <row r="1316" spans="1:13" x14ac:dyDescent="0.3">
      <c r="A1316" s="139">
        <f t="shared" si="1255"/>
        <v>35</v>
      </c>
      <c r="B1316" s="148">
        <f t="shared" si="1257"/>
        <v>18</v>
      </c>
      <c r="D1316" s="149" t="str">
        <f>+VLOOKUP($A1316,mUNICIPIOS!$B$4:$F$343,2,0)</f>
        <v>Sacatepéquez</v>
      </c>
      <c r="E1316" s="149">
        <f>+VLOOKUP($A1316,mUNICIPIOS!$B$4:$F$343,3,0)</f>
        <v>310</v>
      </c>
      <c r="F1316" s="149" t="str">
        <f>+VLOOKUP($A1316,mUNICIPIOS!$B$4:$F$343,4,0)</f>
        <v>Magdalena Milpas Altas</v>
      </c>
      <c r="G1316" s="139" t="str">
        <f t="shared" ref="G1316:K1316" si="1312">+G1278</f>
        <v>04</v>
      </c>
      <c r="H1316" t="str">
        <f t="shared" si="1312"/>
        <v>IGA</v>
      </c>
      <c r="I1316" t="str">
        <f t="shared" si="1312"/>
        <v>Índice de Gestión Administrativa</v>
      </c>
      <c r="J1316" t="str">
        <f t="shared" si="1312"/>
        <v>04-01</v>
      </c>
      <c r="K1316" t="str">
        <f t="shared" si="1312"/>
        <v>Existencia de elementos de atención municipal orientada al vecino</v>
      </c>
      <c r="L1316" s="150">
        <f>+VLOOKUP($E1316,IGA_2018!$B$8:$N$347,3,0)</f>
        <v>1</v>
      </c>
      <c r="M1316" s="142" t="str">
        <f>+VLOOKUP($E1316,IGA_2018!$B$8:$N$347,4,0)</f>
        <v>Alto</v>
      </c>
    </row>
    <row r="1317" spans="1:13" x14ac:dyDescent="0.3">
      <c r="A1317" s="139">
        <f t="shared" si="1255"/>
        <v>35</v>
      </c>
      <c r="B1317" s="148">
        <f t="shared" si="1257"/>
        <v>19</v>
      </c>
      <c r="D1317" s="149" t="str">
        <f>+VLOOKUP($A1317,mUNICIPIOS!$B$4:$F$343,2,0)</f>
        <v>Sacatepéquez</v>
      </c>
      <c r="E1317" s="149">
        <f>+VLOOKUP($A1317,mUNICIPIOS!$B$4:$F$343,3,0)</f>
        <v>310</v>
      </c>
      <c r="F1317" s="149" t="str">
        <f>+VLOOKUP($A1317,mUNICIPIOS!$B$4:$F$343,4,0)</f>
        <v>Magdalena Milpas Altas</v>
      </c>
      <c r="G1317" s="139" t="str">
        <f t="shared" ref="G1317:K1317" si="1313">+G1279</f>
        <v>04</v>
      </c>
      <c r="H1317" t="str">
        <f t="shared" si="1313"/>
        <v>IGA</v>
      </c>
      <c r="I1317" t="str">
        <f t="shared" si="1313"/>
        <v>Índice de Gestión Administrativa</v>
      </c>
      <c r="J1317" t="str">
        <f t="shared" si="1313"/>
        <v>04-02</v>
      </c>
      <c r="K1317" t="str">
        <f t="shared" si="1313"/>
        <v>Gestión del recurso humano.</v>
      </c>
      <c r="L1317" s="150">
        <f>+VLOOKUP($E1317,IGA_2018!$B$8:$N$347,6,0)</f>
        <v>0.49549317537986109</v>
      </c>
      <c r="M1317" s="142" t="str">
        <f>+VLOOKUP($E1317,IGA_2018!$B$8:$N$347,7,0)</f>
        <v>Medio</v>
      </c>
    </row>
    <row r="1318" spans="1:13" x14ac:dyDescent="0.3">
      <c r="A1318" s="139">
        <f t="shared" si="1255"/>
        <v>35</v>
      </c>
      <c r="B1318" s="148">
        <f t="shared" si="1257"/>
        <v>20</v>
      </c>
      <c r="D1318" s="149" t="str">
        <f>+VLOOKUP($A1318,mUNICIPIOS!$B$4:$F$343,2,0)</f>
        <v>Sacatepéquez</v>
      </c>
      <c r="E1318" s="149">
        <f>+VLOOKUP($A1318,mUNICIPIOS!$B$4:$F$343,3,0)</f>
        <v>310</v>
      </c>
      <c r="F1318" s="149" t="str">
        <f>+VLOOKUP($A1318,mUNICIPIOS!$B$4:$F$343,4,0)</f>
        <v>Magdalena Milpas Altas</v>
      </c>
      <c r="G1318" s="139" t="str">
        <f t="shared" ref="G1318:K1318" si="1314">+G1280</f>
        <v>04</v>
      </c>
      <c r="H1318" t="str">
        <f t="shared" si="1314"/>
        <v>IGA</v>
      </c>
      <c r="I1318" t="str">
        <f t="shared" si="1314"/>
        <v>Índice de Gestión Administrativa</v>
      </c>
      <c r="J1318" t="str">
        <f t="shared" si="1314"/>
        <v>04-03</v>
      </c>
      <c r="K1318" t="str">
        <f t="shared" si="1314"/>
        <v>Existencia de oficinas municipales con instrumentos de gestión.</v>
      </c>
      <c r="L1318" s="150">
        <f>+VLOOKUP($E1318,IGA_2018!$B$8:$N$347,9,0)</f>
        <v>0.52499999999999991</v>
      </c>
      <c r="M1318" s="142" t="str">
        <f>+VLOOKUP($E1318,IGA_2018!$B$8:$N$347,10,0)</f>
        <v>Medio</v>
      </c>
    </row>
    <row r="1319" spans="1:13" x14ac:dyDescent="0.3">
      <c r="A1319" s="139">
        <f t="shared" si="1255"/>
        <v>35</v>
      </c>
      <c r="B1319" s="148">
        <f t="shared" si="1257"/>
        <v>21</v>
      </c>
      <c r="D1319" s="149" t="str">
        <f>+VLOOKUP($A1319,mUNICIPIOS!$B$4:$F$343,2,0)</f>
        <v>Sacatepéquez</v>
      </c>
      <c r="E1319" s="149">
        <f>+VLOOKUP($A1319,mUNICIPIOS!$B$4:$F$343,3,0)</f>
        <v>310</v>
      </c>
      <c r="F1319" s="149" t="str">
        <f>+VLOOKUP($A1319,mUNICIPIOS!$B$4:$F$343,4,0)</f>
        <v>Magdalena Milpas Altas</v>
      </c>
      <c r="G1319" s="139" t="str">
        <f t="shared" ref="G1319:K1319" si="1315">+G1281</f>
        <v>04</v>
      </c>
      <c r="H1319" t="str">
        <f t="shared" si="1315"/>
        <v>IGA</v>
      </c>
      <c r="I1319" t="str">
        <f t="shared" si="1315"/>
        <v>Índice de Gestión Administrativa</v>
      </c>
      <c r="J1319" t="str">
        <f t="shared" si="1315"/>
        <v>INDICE</v>
      </c>
      <c r="K1319">
        <f t="shared" si="1315"/>
        <v>0</v>
      </c>
      <c r="L1319" s="150">
        <f>+VLOOKUP($E1319,IGA_2018!$B$8:$N$347,12,0)</f>
        <v>0.65717261138295135</v>
      </c>
      <c r="M1319" s="142" t="str">
        <f>+VLOOKUP($E1319,IGA_2018!$B$8:$N$347,13,0)</f>
        <v>Medio alto</v>
      </c>
    </row>
    <row r="1320" spans="1:13" x14ac:dyDescent="0.3">
      <c r="A1320" s="139">
        <f t="shared" si="1255"/>
        <v>35</v>
      </c>
      <c r="B1320" s="148">
        <f t="shared" si="1257"/>
        <v>22</v>
      </c>
      <c r="D1320" s="149" t="str">
        <f>+VLOOKUP($A1320,mUNICIPIOS!$B$4:$F$343,2,0)</f>
        <v>Sacatepéquez</v>
      </c>
      <c r="E1320" s="149">
        <f>+VLOOKUP($A1320,mUNICIPIOS!$B$4:$F$343,3,0)</f>
        <v>310</v>
      </c>
      <c r="F1320" s="149" t="str">
        <f>+VLOOKUP($A1320,mUNICIPIOS!$B$4:$F$343,4,0)</f>
        <v>Magdalena Milpas Altas</v>
      </c>
      <c r="G1320" s="139" t="str">
        <f t="shared" ref="G1320:K1320" si="1316">+G1282</f>
        <v>05</v>
      </c>
      <c r="H1320" t="str">
        <f t="shared" si="1316"/>
        <v>IGF</v>
      </c>
      <c r="I1320" t="str">
        <f t="shared" si="1316"/>
        <v>Índice de Gestión Financiera</v>
      </c>
      <c r="J1320" t="str">
        <f t="shared" si="1316"/>
        <v>05-01</v>
      </c>
      <c r="K1320" t="str">
        <f t="shared" si="1316"/>
        <v>Autonomía financiera municipal</v>
      </c>
      <c r="L1320" s="150">
        <f>+VLOOKUP($E1320,IGF_2018!$B$8:$Z$347,3,0)</f>
        <v>8.995221319832665E-2</v>
      </c>
      <c r="M1320" s="142" t="str">
        <f>+VLOOKUP($E1320,IGF_2018!$B$8:$Z$347,4,0)</f>
        <v>Bajo</v>
      </c>
    </row>
    <row r="1321" spans="1:13" x14ac:dyDescent="0.3">
      <c r="A1321" s="139">
        <f t="shared" si="1255"/>
        <v>35</v>
      </c>
      <c r="B1321" s="148">
        <f t="shared" si="1257"/>
        <v>23</v>
      </c>
      <c r="D1321" s="149" t="str">
        <f>+VLOOKUP($A1321,mUNICIPIOS!$B$4:$F$343,2,0)</f>
        <v>Sacatepéquez</v>
      </c>
      <c r="E1321" s="149">
        <f>+VLOOKUP($A1321,mUNICIPIOS!$B$4:$F$343,3,0)</f>
        <v>310</v>
      </c>
      <c r="F1321" s="149" t="str">
        <f>+VLOOKUP($A1321,mUNICIPIOS!$B$4:$F$343,4,0)</f>
        <v>Magdalena Milpas Altas</v>
      </c>
      <c r="G1321" s="139" t="str">
        <f t="shared" ref="G1321:K1321" si="1317">+G1283</f>
        <v>05</v>
      </c>
      <c r="H1321" t="str">
        <f t="shared" si="1317"/>
        <v>IGF</v>
      </c>
      <c r="I1321" t="str">
        <f t="shared" si="1317"/>
        <v>Índice de Gestión Financiera</v>
      </c>
      <c r="J1321" t="str">
        <f t="shared" si="1317"/>
        <v>05-02</v>
      </c>
      <c r="K1321" t="str">
        <f t="shared" si="1317"/>
        <v xml:space="preserve">Ingresos propios por habitante -sin regalías- </v>
      </c>
      <c r="L1321" s="150">
        <f>+VLOOKUP($E1321,IGF_2018!$B$8:$Z$347,6,0)</f>
        <v>6.6712327375621883E-2</v>
      </c>
      <c r="M1321" s="142" t="str">
        <f>+VLOOKUP($E1321,IGF_2018!$B$8:$Z$347,7,0)</f>
        <v>Bajo</v>
      </c>
    </row>
    <row r="1322" spans="1:13" x14ac:dyDescent="0.3">
      <c r="A1322" s="139">
        <f t="shared" si="1255"/>
        <v>35</v>
      </c>
      <c r="B1322" s="148">
        <f t="shared" si="1257"/>
        <v>24</v>
      </c>
      <c r="D1322" s="149" t="str">
        <f>+VLOOKUP($A1322,mUNICIPIOS!$B$4:$F$343,2,0)</f>
        <v>Sacatepéquez</v>
      </c>
      <c r="E1322" s="149">
        <f>+VLOOKUP($A1322,mUNICIPIOS!$B$4:$F$343,3,0)</f>
        <v>310</v>
      </c>
      <c r="F1322" s="149" t="str">
        <f>+VLOOKUP($A1322,mUNICIPIOS!$B$4:$F$343,4,0)</f>
        <v>Magdalena Milpas Altas</v>
      </c>
      <c r="G1322" s="139" t="str">
        <f t="shared" ref="G1322:K1322" si="1318">+G1284</f>
        <v>05</v>
      </c>
      <c r="H1322" t="str">
        <f t="shared" si="1318"/>
        <v>IGF</v>
      </c>
      <c r="I1322" t="str">
        <f t="shared" si="1318"/>
        <v>Índice de Gestión Financiera</v>
      </c>
      <c r="J1322" t="str">
        <f t="shared" si="1318"/>
        <v>05-03</v>
      </c>
      <c r="K1322" t="str">
        <f t="shared" si="1318"/>
        <v>Ingresos del IUSI en relación a los ingresos propios -sin regalías-</v>
      </c>
      <c r="L1322" s="150">
        <f>+VLOOKUP($E1322,IGF_2018!$B$8:$Z$347,9,0)</f>
        <v>0.37519559258572771</v>
      </c>
      <c r="M1322" s="142" t="str">
        <f>+VLOOKUP($E1322,IGF_2018!$B$8:$Z$347,10,0)</f>
        <v>Medio bajo</v>
      </c>
    </row>
    <row r="1323" spans="1:13" x14ac:dyDescent="0.3">
      <c r="A1323" s="139">
        <f t="shared" si="1255"/>
        <v>35</v>
      </c>
      <c r="B1323" s="148">
        <f t="shared" si="1257"/>
        <v>25</v>
      </c>
      <c r="D1323" s="149" t="str">
        <f>+VLOOKUP($A1323,mUNICIPIOS!$B$4:$F$343,2,0)</f>
        <v>Sacatepéquez</v>
      </c>
      <c r="E1323" s="149">
        <f>+VLOOKUP($A1323,mUNICIPIOS!$B$4:$F$343,3,0)</f>
        <v>310</v>
      </c>
      <c r="F1323" s="149" t="str">
        <f>+VLOOKUP($A1323,mUNICIPIOS!$B$4:$F$343,4,0)</f>
        <v>Magdalena Milpas Altas</v>
      </c>
      <c r="G1323" s="139" t="str">
        <f t="shared" ref="G1323:K1323" si="1319">+G1285</f>
        <v>05</v>
      </c>
      <c r="H1323" t="str">
        <f t="shared" si="1319"/>
        <v>IGF</v>
      </c>
      <c r="I1323" t="str">
        <f t="shared" si="1319"/>
        <v>Índice de Gestión Financiera</v>
      </c>
      <c r="J1323" t="str">
        <f t="shared" si="1319"/>
        <v>05-04</v>
      </c>
      <c r="K1323" t="str">
        <f t="shared" si="1319"/>
        <v>Inversión anual en capital fijo por habitante</v>
      </c>
      <c r="L1323" s="150">
        <f>+VLOOKUP($E1323,IGF_2018!$B$8:$Z$347,12,0)</f>
        <v>2.4283653944356744E-2</v>
      </c>
      <c r="M1323" s="142" t="str">
        <f>+VLOOKUP($E1323,IGF_2018!$B$8:$Z$347,13,0)</f>
        <v>Bajo</v>
      </c>
    </row>
    <row r="1324" spans="1:13" x14ac:dyDescent="0.3">
      <c r="A1324" s="139">
        <f t="shared" si="1255"/>
        <v>35</v>
      </c>
      <c r="B1324" s="148">
        <f t="shared" si="1257"/>
        <v>26</v>
      </c>
      <c r="D1324" s="149" t="str">
        <f>+VLOOKUP($A1324,mUNICIPIOS!$B$4:$F$343,2,0)</f>
        <v>Sacatepéquez</v>
      </c>
      <c r="E1324" s="149">
        <f>+VLOOKUP($A1324,mUNICIPIOS!$B$4:$F$343,3,0)</f>
        <v>310</v>
      </c>
      <c r="F1324" s="149" t="str">
        <f>+VLOOKUP($A1324,mUNICIPIOS!$B$4:$F$343,4,0)</f>
        <v>Magdalena Milpas Altas</v>
      </c>
      <c r="G1324" s="139" t="str">
        <f t="shared" ref="G1324:K1324" si="1320">+G1286</f>
        <v>05</v>
      </c>
      <c r="H1324" t="str">
        <f t="shared" si="1320"/>
        <v>IGF</v>
      </c>
      <c r="I1324" t="str">
        <f t="shared" si="1320"/>
        <v>Índice de Gestión Financiera</v>
      </c>
      <c r="J1324" t="str">
        <f t="shared" si="1320"/>
        <v>05-05</v>
      </c>
      <c r="K1324" t="str">
        <f t="shared" si="1320"/>
        <v>Inversión anual en capital fijo con recursos percibidos por ingresos propios</v>
      </c>
      <c r="L1324" s="150">
        <f>+VLOOKUP($E1324,IGF_2018!$B$8:$Z$347,15,0)</f>
        <v>0</v>
      </c>
      <c r="M1324" s="142" t="str">
        <f>+VLOOKUP($E1324,IGF_2018!$B$8:$Z$347,16,0)</f>
        <v>Bajo</v>
      </c>
    </row>
    <row r="1325" spans="1:13" x14ac:dyDescent="0.3">
      <c r="A1325" s="139">
        <f t="shared" ref="A1325:A1388" si="1321">+IF(B1324=38,A1324+1,A1324)</f>
        <v>35</v>
      </c>
      <c r="B1325" s="148">
        <f t="shared" si="1257"/>
        <v>27</v>
      </c>
      <c r="D1325" s="149" t="str">
        <f>+VLOOKUP($A1325,mUNICIPIOS!$B$4:$F$343,2,0)</f>
        <v>Sacatepéquez</v>
      </c>
      <c r="E1325" s="149">
        <f>+VLOOKUP($A1325,mUNICIPIOS!$B$4:$F$343,3,0)</f>
        <v>310</v>
      </c>
      <c r="F1325" s="149" t="str">
        <f>+VLOOKUP($A1325,mUNICIPIOS!$B$4:$F$343,4,0)</f>
        <v>Magdalena Milpas Altas</v>
      </c>
      <c r="G1325" s="139" t="str">
        <f t="shared" ref="G1325:K1325" si="1322">+G1287</f>
        <v>05</v>
      </c>
      <c r="H1325" t="str">
        <f t="shared" si="1322"/>
        <v>IGF</v>
      </c>
      <c r="I1325" t="str">
        <f t="shared" si="1322"/>
        <v>Índice de Gestión Financiera</v>
      </c>
      <c r="J1325" t="str">
        <f t="shared" si="1322"/>
        <v>05-06</v>
      </c>
      <c r="K1325" t="str">
        <f t="shared" si="1322"/>
        <v xml:space="preserve">Inversión anual en capital fijo con recursos percibidos por transferencias del Gobierno Central </v>
      </c>
      <c r="L1325" s="150">
        <f>+VLOOKUP($E1325,IGF_2018!$B$8:$Z$347,18,0)</f>
        <v>5.0256261643339427E-2</v>
      </c>
      <c r="M1325" s="142" t="str">
        <f>+VLOOKUP($E1325,IGF_2018!$B$8:$Z$347,19,0)</f>
        <v>Bajo</v>
      </c>
    </row>
    <row r="1326" spans="1:13" x14ac:dyDescent="0.3">
      <c r="A1326" s="139">
        <f t="shared" si="1321"/>
        <v>35</v>
      </c>
      <c r="B1326" s="148">
        <f t="shared" ref="B1326:B1389" si="1323">+B1288</f>
        <v>28</v>
      </c>
      <c r="D1326" s="149" t="str">
        <f>+VLOOKUP($A1326,mUNICIPIOS!$B$4:$F$343,2,0)</f>
        <v>Sacatepéquez</v>
      </c>
      <c r="E1326" s="149">
        <f>+VLOOKUP($A1326,mUNICIPIOS!$B$4:$F$343,3,0)</f>
        <v>310</v>
      </c>
      <c r="F1326" s="149" t="str">
        <f>+VLOOKUP($A1326,mUNICIPIOS!$B$4:$F$343,4,0)</f>
        <v>Magdalena Milpas Altas</v>
      </c>
      <c r="G1326" s="139" t="str">
        <f t="shared" ref="G1326:K1326" si="1324">+G1288</f>
        <v>05</v>
      </c>
      <c r="H1326" t="str">
        <f t="shared" si="1324"/>
        <v>IGF</v>
      </c>
      <c r="I1326" t="str">
        <f t="shared" si="1324"/>
        <v>Índice de Gestión Financiera</v>
      </c>
      <c r="J1326" t="str">
        <f t="shared" si="1324"/>
        <v>05-07</v>
      </c>
      <c r="K1326" t="str">
        <f t="shared" si="1324"/>
        <v>Financiamiento por endeudamiento municipal</v>
      </c>
      <c r="L1326" s="150">
        <f>+VLOOKUP($E1326,IGF_2018!$B$8:$Z$347,21,0)</f>
        <v>1</v>
      </c>
      <c r="M1326" s="142" t="str">
        <f>+VLOOKUP($E1326,IGF_2018!$B$8:$Z$347,22,0)</f>
        <v>Alto</v>
      </c>
    </row>
    <row r="1327" spans="1:13" x14ac:dyDescent="0.3">
      <c r="A1327" s="139">
        <f t="shared" si="1321"/>
        <v>35</v>
      </c>
      <c r="B1327" s="148">
        <f t="shared" si="1323"/>
        <v>29</v>
      </c>
      <c r="D1327" s="149" t="str">
        <f>+VLOOKUP($A1327,mUNICIPIOS!$B$4:$F$343,2,0)</f>
        <v>Sacatepéquez</v>
      </c>
      <c r="E1327" s="149">
        <f>+VLOOKUP($A1327,mUNICIPIOS!$B$4:$F$343,3,0)</f>
        <v>310</v>
      </c>
      <c r="F1327" s="149" t="str">
        <f>+VLOOKUP($A1327,mUNICIPIOS!$B$4:$F$343,4,0)</f>
        <v>Magdalena Milpas Altas</v>
      </c>
      <c r="G1327" s="139" t="str">
        <f t="shared" ref="G1327:K1327" si="1325">+G1289</f>
        <v>05</v>
      </c>
      <c r="H1327" t="str">
        <f t="shared" si="1325"/>
        <v>IGF</v>
      </c>
      <c r="I1327" t="str">
        <f t="shared" si="1325"/>
        <v>Índice de Gestión Financiera</v>
      </c>
      <c r="J1327" t="str">
        <f t="shared" si="1325"/>
        <v>INDICE</v>
      </c>
      <c r="K1327">
        <f t="shared" si="1325"/>
        <v>0</v>
      </c>
      <c r="L1327" s="150">
        <f>+VLOOKUP($E1327,IGF_2018!$B$8:$Z$347,24,0)</f>
        <v>0.27630645893213213</v>
      </c>
      <c r="M1327" s="142" t="str">
        <f>+VLOOKUP($E1327,IGF_2018!$B$8:$Z$347,25,0)</f>
        <v>Medio bajo</v>
      </c>
    </row>
    <row r="1328" spans="1:13" x14ac:dyDescent="0.3">
      <c r="A1328" s="139">
        <f t="shared" si="1321"/>
        <v>35</v>
      </c>
      <c r="B1328" s="148">
        <f t="shared" si="1323"/>
        <v>30</v>
      </c>
      <c r="D1328" s="149" t="str">
        <f>+VLOOKUP($A1328,mUNICIPIOS!$B$4:$F$343,2,0)</f>
        <v>Sacatepéquez</v>
      </c>
      <c r="E1328" s="149">
        <f>+VLOOKUP($A1328,mUNICIPIOS!$B$4:$F$343,3,0)</f>
        <v>310</v>
      </c>
      <c r="F1328" s="149" t="str">
        <f>+VLOOKUP($A1328,mUNICIPIOS!$B$4:$F$343,4,0)</f>
        <v>Magdalena Milpas Altas</v>
      </c>
      <c r="G1328" s="139" t="str">
        <f t="shared" ref="G1328:K1328" si="1326">+G1290</f>
        <v>06</v>
      </c>
      <c r="H1328" t="str">
        <f t="shared" si="1326"/>
        <v>IGE</v>
      </c>
      <c r="I1328" t="str">
        <f t="shared" si="1326"/>
        <v>Índice de Gestión Estratégica</v>
      </c>
      <c r="J1328" t="str">
        <f t="shared" si="1326"/>
        <v>06-01</v>
      </c>
      <c r="K1328" t="str">
        <f t="shared" si="1326"/>
        <v>Ejecución del Plan Operativo Anual  (POA)</v>
      </c>
      <c r="L1328" s="150">
        <f>+VLOOKUP($E1328,IGE_2018!$B$8:$Z$347,3,0)</f>
        <v>0.3</v>
      </c>
      <c r="M1328" s="142" t="str">
        <f>+VLOOKUP($E1328,IGE_2018!$B$8:$Z$347,4,0)</f>
        <v>Medio bajo</v>
      </c>
    </row>
    <row r="1329" spans="1:13" x14ac:dyDescent="0.3">
      <c r="A1329" s="139">
        <f t="shared" si="1321"/>
        <v>35</v>
      </c>
      <c r="B1329" s="148">
        <f t="shared" si="1323"/>
        <v>31</v>
      </c>
      <c r="D1329" s="149" t="str">
        <f>+VLOOKUP($A1329,mUNICIPIOS!$B$4:$F$343,2,0)</f>
        <v>Sacatepéquez</v>
      </c>
      <c r="E1329" s="149">
        <f>+VLOOKUP($A1329,mUNICIPIOS!$B$4:$F$343,3,0)</f>
        <v>310</v>
      </c>
      <c r="F1329" s="149" t="str">
        <f>+VLOOKUP($A1329,mUNICIPIOS!$B$4:$F$343,4,0)</f>
        <v>Magdalena Milpas Altas</v>
      </c>
      <c r="G1329" s="139" t="str">
        <f t="shared" ref="G1329:K1329" si="1327">+G1291</f>
        <v>06</v>
      </c>
      <c r="H1329" t="str">
        <f t="shared" si="1327"/>
        <v>IGE</v>
      </c>
      <c r="I1329" t="str">
        <f t="shared" si="1327"/>
        <v>Índice de Gestión Estratégica</v>
      </c>
      <c r="J1329" t="str">
        <f t="shared" si="1327"/>
        <v>06-02</v>
      </c>
      <c r="K1329" t="str">
        <f t="shared" si="1327"/>
        <v>Relación Plan de Desarrollo Municipal y Ordenamiento Territorial (PDM-OT) - Plan Estratégico Institucional (PEI) - Plan Operativo Multianual (POM) - Plan Operativo Anual (POA)</v>
      </c>
      <c r="L1329" s="150">
        <f>+VLOOKUP($E1329,IGE_2018!$B$8:$Z$347,6,0)</f>
        <v>0.36666666666666664</v>
      </c>
      <c r="M1329" s="142" t="str">
        <f>+VLOOKUP($E1329,IGE_2018!$B$8:$Z$347,7,0)</f>
        <v>Medio bajo</v>
      </c>
    </row>
    <row r="1330" spans="1:13" x14ac:dyDescent="0.3">
      <c r="A1330" s="139">
        <f t="shared" si="1321"/>
        <v>35</v>
      </c>
      <c r="B1330" s="148">
        <f t="shared" si="1323"/>
        <v>32</v>
      </c>
      <c r="D1330" s="149" t="str">
        <f>+VLOOKUP($A1330,mUNICIPIOS!$B$4:$F$343,2,0)</f>
        <v>Sacatepéquez</v>
      </c>
      <c r="E1330" s="149">
        <f>+VLOOKUP($A1330,mUNICIPIOS!$B$4:$F$343,3,0)</f>
        <v>310</v>
      </c>
      <c r="F1330" s="149" t="str">
        <f>+VLOOKUP($A1330,mUNICIPIOS!$B$4:$F$343,4,0)</f>
        <v>Magdalena Milpas Altas</v>
      </c>
      <c r="G1330" s="139" t="str">
        <f t="shared" ref="G1330:K1330" si="1328">+G1292</f>
        <v>06</v>
      </c>
      <c r="H1330" t="str">
        <f t="shared" si="1328"/>
        <v>IGE</v>
      </c>
      <c r="I1330" t="str">
        <f t="shared" si="1328"/>
        <v>Índice de Gestión Estratégica</v>
      </c>
      <c r="J1330" t="str">
        <f t="shared" si="1328"/>
        <v>06-03</v>
      </c>
      <c r="K1330" t="str">
        <f t="shared" si="1328"/>
        <v>Presupuesto de egresos relacionado a competencias municipales que responden a prioridades nacionales de desarrollo.</v>
      </c>
      <c r="L1330" s="150">
        <f>+VLOOKUP($E1330,IGE_2018!$B$8:$Z$347,9,0)</f>
        <v>0.38763702250241205</v>
      </c>
      <c r="M1330" s="142" t="str">
        <f>+VLOOKUP($E1330,IGE_2018!$B$8:$Z$347,10,0)</f>
        <v>Medio bajo</v>
      </c>
    </row>
    <row r="1331" spans="1:13" x14ac:dyDescent="0.3">
      <c r="A1331" s="139">
        <f t="shared" si="1321"/>
        <v>35</v>
      </c>
      <c r="B1331" s="148">
        <f t="shared" si="1323"/>
        <v>33</v>
      </c>
      <c r="D1331" s="149" t="str">
        <f>+VLOOKUP($A1331,mUNICIPIOS!$B$4:$F$343,2,0)</f>
        <v>Sacatepéquez</v>
      </c>
      <c r="E1331" s="149">
        <f>+VLOOKUP($A1331,mUNICIPIOS!$B$4:$F$343,3,0)</f>
        <v>310</v>
      </c>
      <c r="F1331" s="149" t="str">
        <f>+VLOOKUP($A1331,mUNICIPIOS!$B$4:$F$343,4,0)</f>
        <v>Magdalena Milpas Altas</v>
      </c>
      <c r="G1331" s="139" t="str">
        <f t="shared" ref="G1331:K1331" si="1329">+G1293</f>
        <v>06</v>
      </c>
      <c r="H1331" t="str">
        <f t="shared" si="1329"/>
        <v>IGE</v>
      </c>
      <c r="I1331" t="str">
        <f t="shared" si="1329"/>
        <v>Índice de Gestión Estratégica</v>
      </c>
      <c r="J1331" t="str">
        <f t="shared" si="1329"/>
        <v>06-04</v>
      </c>
      <c r="K1331" t="str">
        <f t="shared" si="1329"/>
        <v>Institucionalización de la gestión ordenada del territorio</v>
      </c>
      <c r="L1331" s="150">
        <f>+VLOOKUP($E1331,IGE_2018!$B$8:$Z$347,12,0)</f>
        <v>0.15</v>
      </c>
      <c r="M1331" s="142" t="str">
        <f>+VLOOKUP($E1331,IGE_2018!$B$8:$Z$347,13,0)</f>
        <v>Bajo</v>
      </c>
    </row>
    <row r="1332" spans="1:13" x14ac:dyDescent="0.3">
      <c r="A1332" s="139">
        <f t="shared" si="1321"/>
        <v>35</v>
      </c>
      <c r="B1332" s="148">
        <f t="shared" si="1323"/>
        <v>34</v>
      </c>
      <c r="D1332" s="149" t="str">
        <f>+VLOOKUP($A1332,mUNICIPIOS!$B$4:$F$343,2,0)</f>
        <v>Sacatepéquez</v>
      </c>
      <c r="E1332" s="149">
        <f>+VLOOKUP($A1332,mUNICIPIOS!$B$4:$F$343,3,0)</f>
        <v>310</v>
      </c>
      <c r="F1332" s="149" t="str">
        <f>+VLOOKUP($A1332,mUNICIPIOS!$B$4:$F$343,4,0)</f>
        <v>Magdalena Milpas Altas</v>
      </c>
      <c r="G1332" s="139" t="str">
        <f t="shared" ref="G1332:K1332" si="1330">+G1294</f>
        <v>06</v>
      </c>
      <c r="H1332" t="str">
        <f t="shared" si="1330"/>
        <v>IGE</v>
      </c>
      <c r="I1332" t="str">
        <f t="shared" si="1330"/>
        <v>Índice de Gestión Estratégica</v>
      </c>
      <c r="J1332" t="str">
        <f t="shared" si="1330"/>
        <v>06-05</v>
      </c>
      <c r="K1332" t="str">
        <f t="shared" si="1330"/>
        <v>Acciones para la gestión ordenada del territorio</v>
      </c>
      <c r="L1332" s="150">
        <f>+VLOOKUP($E1332,IGE_2018!$B$8:$Z$347,15,0)</f>
        <v>0</v>
      </c>
      <c r="M1332" s="142" t="str">
        <f>+VLOOKUP($E1332,IGE_2018!$B$8:$Z$347,16,0)</f>
        <v>Bajo</v>
      </c>
    </row>
    <row r="1333" spans="1:13" x14ac:dyDescent="0.3">
      <c r="A1333" s="139">
        <f t="shared" si="1321"/>
        <v>35</v>
      </c>
      <c r="B1333" s="148">
        <f t="shared" si="1323"/>
        <v>35</v>
      </c>
      <c r="D1333" s="149" t="str">
        <f>+VLOOKUP($A1333,mUNICIPIOS!$B$4:$F$343,2,0)</f>
        <v>Sacatepéquez</v>
      </c>
      <c r="E1333" s="149">
        <f>+VLOOKUP($A1333,mUNICIPIOS!$B$4:$F$343,3,0)</f>
        <v>310</v>
      </c>
      <c r="F1333" s="149" t="str">
        <f>+VLOOKUP($A1333,mUNICIPIOS!$B$4:$F$343,4,0)</f>
        <v>Magdalena Milpas Altas</v>
      </c>
      <c r="G1333" s="139" t="str">
        <f t="shared" ref="G1333:K1333" si="1331">+G1295</f>
        <v>06</v>
      </c>
      <c r="H1333" t="str">
        <f t="shared" si="1331"/>
        <v>IGE</v>
      </c>
      <c r="I1333" t="str">
        <f t="shared" si="1331"/>
        <v>Índice de Gestión Estratégica</v>
      </c>
      <c r="J1333" t="str">
        <f t="shared" si="1331"/>
        <v>06-06</v>
      </c>
      <c r="K1333" t="str">
        <f t="shared" si="1331"/>
        <v>Gestión de riesgo en la formulación de proyectos derivados de la planificación operativa anual</v>
      </c>
      <c r="L1333" s="150">
        <f>+VLOOKUP($E1333,IGE_2018!$B$8:$Z$347,18,0)</f>
        <v>0.13157894736842105</v>
      </c>
      <c r="M1333" s="142" t="str">
        <f>+VLOOKUP($E1333,IGE_2018!$B$8:$Z$347,19,0)</f>
        <v>Bajo</v>
      </c>
    </row>
    <row r="1334" spans="1:13" x14ac:dyDescent="0.3">
      <c r="A1334" s="139">
        <f t="shared" si="1321"/>
        <v>35</v>
      </c>
      <c r="B1334" s="148">
        <f t="shared" si="1323"/>
        <v>36</v>
      </c>
      <c r="D1334" s="149" t="str">
        <f>+VLOOKUP($A1334,mUNICIPIOS!$B$4:$F$343,2,0)</f>
        <v>Sacatepéquez</v>
      </c>
      <c r="E1334" s="149">
        <f>+VLOOKUP($A1334,mUNICIPIOS!$B$4:$F$343,3,0)</f>
        <v>310</v>
      </c>
      <c r="F1334" s="149" t="str">
        <f>+VLOOKUP($A1334,mUNICIPIOS!$B$4:$F$343,4,0)</f>
        <v>Magdalena Milpas Altas</v>
      </c>
      <c r="G1334" s="139" t="str">
        <f t="shared" ref="G1334:K1334" si="1332">+G1296</f>
        <v>06</v>
      </c>
      <c r="H1334" t="str">
        <f t="shared" si="1332"/>
        <v>IGE</v>
      </c>
      <c r="I1334" t="str">
        <f t="shared" si="1332"/>
        <v>Índice de Gestión Estratégica</v>
      </c>
      <c r="J1334" t="str">
        <f t="shared" si="1332"/>
        <v>06-07</v>
      </c>
      <c r="K1334" t="str">
        <f t="shared" si="1332"/>
        <v>Ingresos por servicios ambientales en relación a los ingresos propios sin regalías</v>
      </c>
      <c r="L1334" s="150">
        <f>+VLOOKUP($E1334,IGE_2018!$B$8:$Z$347,21,0)</f>
        <v>1.0145255909249236E-2</v>
      </c>
      <c r="M1334" s="142" t="str">
        <f>+VLOOKUP($E1334,IGE_2018!$B$8:$Z$347,22,0)</f>
        <v>Bajo</v>
      </c>
    </row>
    <row r="1335" spans="1:13" x14ac:dyDescent="0.3">
      <c r="A1335" s="139">
        <f t="shared" si="1321"/>
        <v>35</v>
      </c>
      <c r="B1335" s="148">
        <f t="shared" si="1323"/>
        <v>37</v>
      </c>
      <c r="D1335" s="149" t="str">
        <f>+VLOOKUP($A1335,mUNICIPIOS!$B$4:$F$343,2,0)</f>
        <v>Sacatepéquez</v>
      </c>
      <c r="E1335" s="149">
        <f>+VLOOKUP($A1335,mUNICIPIOS!$B$4:$F$343,3,0)</f>
        <v>310</v>
      </c>
      <c r="F1335" s="149" t="str">
        <f>+VLOOKUP($A1335,mUNICIPIOS!$B$4:$F$343,4,0)</f>
        <v>Magdalena Milpas Altas</v>
      </c>
      <c r="G1335" s="139" t="str">
        <f t="shared" ref="G1335:K1335" si="1333">+G1297</f>
        <v>06</v>
      </c>
      <c r="H1335" t="str">
        <f t="shared" si="1333"/>
        <v>IGE</v>
      </c>
      <c r="I1335" t="str">
        <f t="shared" si="1333"/>
        <v>Índice de Gestión Estratégica</v>
      </c>
      <c r="J1335" t="str">
        <f t="shared" si="1333"/>
        <v>INDICE</v>
      </c>
      <c r="K1335">
        <f t="shared" si="1333"/>
        <v>0</v>
      </c>
      <c r="L1335" s="150">
        <f>+VLOOKUP($E1335,IGE_2018!$B$8:$Z$347,24,0)</f>
        <v>0.22608167595337006</v>
      </c>
      <c r="M1335" s="142" t="str">
        <f>+VLOOKUP($E1335,IGE_2018!$B$8:$Z$347,25,0)</f>
        <v>Medio bajo</v>
      </c>
    </row>
    <row r="1336" spans="1:13" x14ac:dyDescent="0.3">
      <c r="A1336" s="139">
        <f t="shared" si="1321"/>
        <v>35</v>
      </c>
      <c r="B1336" s="148">
        <f t="shared" si="1323"/>
        <v>38</v>
      </c>
      <c r="D1336" s="149" t="str">
        <f>+VLOOKUP($A1336,mUNICIPIOS!$B$4:$F$343,2,0)</f>
        <v>Sacatepéquez</v>
      </c>
      <c r="E1336" s="149">
        <f>+VLOOKUP($A1336,mUNICIPIOS!$B$4:$F$343,3,0)</f>
        <v>310</v>
      </c>
      <c r="F1336" s="149" t="str">
        <f>+VLOOKUP($A1336,mUNICIPIOS!$B$4:$F$343,4,0)</f>
        <v>Magdalena Milpas Altas</v>
      </c>
      <c r="G1336" s="139" t="str">
        <f t="shared" ref="G1336:K1336" si="1334">+G1298</f>
        <v>RANKING</v>
      </c>
      <c r="H1336" t="str">
        <f t="shared" si="1334"/>
        <v>RGM</v>
      </c>
      <c r="I1336" t="str">
        <f t="shared" si="1334"/>
        <v>Ranking de la Gestión Municipal 2018</v>
      </c>
      <c r="J1336" t="str">
        <f t="shared" si="1334"/>
        <v>RANKING</v>
      </c>
      <c r="K1336">
        <f t="shared" si="1334"/>
        <v>0</v>
      </c>
      <c r="L1336" s="151">
        <f>+VLOOKUP($E1336,Resultados_generales!$C$8:$AE$347,27,0)</f>
        <v>0.37934450601942954</v>
      </c>
      <c r="M1336" t="str">
        <f>+VLOOKUP($E1336,Resultados_generales!$C$8:$AE$347,28,0)</f>
        <v>Medio bajo</v>
      </c>
    </row>
    <row r="1337" spans="1:13" x14ac:dyDescent="0.3">
      <c r="A1337" s="139">
        <f t="shared" si="1321"/>
        <v>36</v>
      </c>
      <c r="B1337" s="148">
        <f t="shared" si="1323"/>
        <v>1</v>
      </c>
      <c r="D1337" s="149" t="str">
        <f>+VLOOKUP($A1337,mUNICIPIOS!$B$4:$F$343,2,0)</f>
        <v>Sacatepéquez</v>
      </c>
      <c r="E1337" s="149">
        <f>+VLOOKUP($A1337,mUNICIPIOS!$B$4:$F$343,3,0)</f>
        <v>311</v>
      </c>
      <c r="F1337" s="149" t="str">
        <f>+VLOOKUP($A1337,mUNICIPIOS!$B$4:$F$343,4,0)</f>
        <v>Santa María de Jesús</v>
      </c>
      <c r="G1337" s="139" t="str">
        <f t="shared" ref="G1337:K1337" si="1335">+G1299</f>
        <v>01</v>
      </c>
      <c r="H1337" t="str">
        <f t="shared" si="1335"/>
        <v>IPC</v>
      </c>
      <c r="I1337" t="str">
        <f t="shared" si="1335"/>
        <v>Índice de Participación Ciudadana</v>
      </c>
      <c r="J1337" t="str">
        <f t="shared" si="1335"/>
        <v>01-01</v>
      </c>
      <c r="K1337" t="str">
        <f t="shared" si="1335"/>
        <v>Número de reuniones del COMUDE en el año de la medición.</v>
      </c>
      <c r="L1337" s="150">
        <f>+VLOOKUP($E1337,IPC_2018!$B$8:$T$347,3,0)</f>
        <v>0.41666666666666669</v>
      </c>
      <c r="M1337" s="142" t="str">
        <f>+VLOOKUP($E1337,IPC_2018!$B$8:$T$347,4,0)</f>
        <v>Medio</v>
      </c>
    </row>
    <row r="1338" spans="1:13" x14ac:dyDescent="0.3">
      <c r="A1338" s="139">
        <f t="shared" si="1321"/>
        <v>36</v>
      </c>
      <c r="B1338" s="148">
        <f t="shared" si="1323"/>
        <v>2</v>
      </c>
      <c r="D1338" s="149" t="str">
        <f>+VLOOKUP($A1338,mUNICIPIOS!$B$4:$F$343,2,0)</f>
        <v>Sacatepéquez</v>
      </c>
      <c r="E1338" s="149">
        <f>+VLOOKUP($A1338,mUNICIPIOS!$B$4:$F$343,3,0)</f>
        <v>311</v>
      </c>
      <c r="F1338" s="149" t="str">
        <f>+VLOOKUP($A1338,mUNICIPIOS!$B$4:$F$343,4,0)</f>
        <v>Santa María de Jesús</v>
      </c>
      <c r="G1338" s="139" t="str">
        <f t="shared" ref="G1338:K1338" si="1336">+G1300</f>
        <v>01</v>
      </c>
      <c r="H1338" t="str">
        <f t="shared" si="1336"/>
        <v>IPC</v>
      </c>
      <c r="I1338" t="str">
        <f t="shared" si="1336"/>
        <v>Índice de Participación Ciudadana</v>
      </c>
      <c r="J1338" t="str">
        <f t="shared" si="1336"/>
        <v>01-02</v>
      </c>
      <c r="K1338" t="str">
        <f t="shared" si="1336"/>
        <v>Participación de Alcaldes, Concejales y Síndicos determinados o designados en el COMUDE</v>
      </c>
      <c r="L1338" s="150">
        <f>+VLOOKUP($E1338,IPC_2018!$B$8:$T$347,6,0)</f>
        <v>1</v>
      </c>
      <c r="M1338" s="142" t="str">
        <f>+VLOOKUP($E1338,IPC_2018!$B$8:$T$347,7,0)</f>
        <v>Alto</v>
      </c>
    </row>
    <row r="1339" spans="1:13" x14ac:dyDescent="0.3">
      <c r="A1339" s="139">
        <f t="shared" si="1321"/>
        <v>36</v>
      </c>
      <c r="B1339" s="148">
        <f t="shared" si="1323"/>
        <v>3</v>
      </c>
      <c r="D1339" s="149" t="str">
        <f>+VLOOKUP($A1339,mUNICIPIOS!$B$4:$F$343,2,0)</f>
        <v>Sacatepéquez</v>
      </c>
      <c r="E1339" s="149">
        <f>+VLOOKUP($A1339,mUNICIPIOS!$B$4:$F$343,3,0)</f>
        <v>311</v>
      </c>
      <c r="F1339" s="149" t="str">
        <f>+VLOOKUP($A1339,mUNICIPIOS!$B$4:$F$343,4,0)</f>
        <v>Santa María de Jesús</v>
      </c>
      <c r="G1339" s="139" t="str">
        <f t="shared" ref="G1339:K1339" si="1337">+G1301</f>
        <v>01</v>
      </c>
      <c r="H1339" t="str">
        <f t="shared" si="1337"/>
        <v>IPC</v>
      </c>
      <c r="I1339" t="str">
        <f t="shared" si="1337"/>
        <v>Índice de Participación Ciudadana</v>
      </c>
      <c r="J1339" t="str">
        <f t="shared" si="1337"/>
        <v>01-03</v>
      </c>
      <c r="K1339" t="str">
        <f t="shared" si="1337"/>
        <v>Participación  de organizaciones de jóvenes, mujeres, pueblos mayas, xincas, garífunas, y otras organizaciones en el Comude</v>
      </c>
      <c r="L1339" s="150">
        <f>+VLOOKUP($E1339,IPC_2018!$B$8:$T$347,9,0)</f>
        <v>0.17534246575342466</v>
      </c>
      <c r="M1339" s="142" t="str">
        <f>+VLOOKUP($E1339,IPC_2018!$B$8:$T$347,10,0)</f>
        <v>Bajo</v>
      </c>
    </row>
    <row r="1340" spans="1:13" x14ac:dyDescent="0.3">
      <c r="A1340" s="139">
        <f t="shared" si="1321"/>
        <v>36</v>
      </c>
      <c r="B1340" s="148">
        <f t="shared" si="1323"/>
        <v>4</v>
      </c>
      <c r="D1340" s="149" t="str">
        <f>+VLOOKUP($A1340,mUNICIPIOS!$B$4:$F$343,2,0)</f>
        <v>Sacatepéquez</v>
      </c>
      <c r="E1340" s="149">
        <f>+VLOOKUP($A1340,mUNICIPIOS!$B$4:$F$343,3,0)</f>
        <v>311</v>
      </c>
      <c r="F1340" s="149" t="str">
        <f>+VLOOKUP($A1340,mUNICIPIOS!$B$4:$F$343,4,0)</f>
        <v>Santa María de Jesús</v>
      </c>
      <c r="G1340" s="139" t="str">
        <f t="shared" ref="G1340:K1340" si="1338">+G1302</f>
        <v>01</v>
      </c>
      <c r="H1340" t="str">
        <f t="shared" si="1338"/>
        <v>IPC</v>
      </c>
      <c r="I1340" t="str">
        <f t="shared" si="1338"/>
        <v>Índice de Participación Ciudadana</v>
      </c>
      <c r="J1340" t="str">
        <f t="shared" si="1338"/>
        <v>01-04</v>
      </c>
      <c r="K1340" t="str">
        <f t="shared" si="1338"/>
        <v>Representatividad territorial del Comude.</v>
      </c>
      <c r="L1340" s="150">
        <f>+VLOOKUP($E1340,IPC_2018!$B$8:$T$347,12,0)</f>
        <v>0.88</v>
      </c>
      <c r="M1340" s="142" t="str">
        <f>+VLOOKUP($E1340,IPC_2018!$B$8:$T$347,13,0)</f>
        <v>Alto</v>
      </c>
    </row>
    <row r="1341" spans="1:13" x14ac:dyDescent="0.3">
      <c r="A1341" s="139">
        <f t="shared" si="1321"/>
        <v>36</v>
      </c>
      <c r="B1341" s="148">
        <f t="shared" si="1323"/>
        <v>5</v>
      </c>
      <c r="D1341" s="149" t="str">
        <f>+VLOOKUP($A1341,mUNICIPIOS!$B$4:$F$343,2,0)</f>
        <v>Sacatepéquez</v>
      </c>
      <c r="E1341" s="149">
        <f>+VLOOKUP($A1341,mUNICIPIOS!$B$4:$F$343,3,0)</f>
        <v>311</v>
      </c>
      <c r="F1341" s="149" t="str">
        <f>+VLOOKUP($A1341,mUNICIPIOS!$B$4:$F$343,4,0)</f>
        <v>Santa María de Jesús</v>
      </c>
      <c r="G1341" s="139" t="str">
        <f t="shared" ref="G1341:K1341" si="1339">+G1303</f>
        <v>01</v>
      </c>
      <c r="H1341" t="str">
        <f t="shared" si="1339"/>
        <v>IPC</v>
      </c>
      <c r="I1341" t="str">
        <f t="shared" si="1339"/>
        <v>Índice de Participación Ciudadana</v>
      </c>
      <c r="J1341" t="str">
        <f t="shared" si="1339"/>
        <v>01-05</v>
      </c>
      <c r="K1341" t="str">
        <f t="shared" si="1339"/>
        <v>Funcionamiento del Comude</v>
      </c>
      <c r="L1341" s="150">
        <f>+VLOOKUP($E1341,IPC_2018!$B$8:$T$347,15,0)</f>
        <v>0.44059187294720564</v>
      </c>
      <c r="M1341" s="142" t="str">
        <f>+VLOOKUP($E1341,IPC_2018!$B$8:$T$347,16,0)</f>
        <v>Medio</v>
      </c>
    </row>
    <row r="1342" spans="1:13" x14ac:dyDescent="0.3">
      <c r="A1342" s="139">
        <f t="shared" si="1321"/>
        <v>36</v>
      </c>
      <c r="B1342" s="148">
        <f t="shared" si="1323"/>
        <v>6</v>
      </c>
      <c r="D1342" s="149" t="str">
        <f>+VLOOKUP($A1342,mUNICIPIOS!$B$4:$F$343,2,0)</f>
        <v>Sacatepéquez</v>
      </c>
      <c r="E1342" s="149">
        <f>+VLOOKUP($A1342,mUNICIPIOS!$B$4:$F$343,3,0)</f>
        <v>311</v>
      </c>
      <c r="F1342" s="149" t="str">
        <f>+VLOOKUP($A1342,mUNICIPIOS!$B$4:$F$343,4,0)</f>
        <v>Santa María de Jesús</v>
      </c>
      <c r="G1342" s="139" t="str">
        <f t="shared" ref="G1342:K1342" si="1340">+G1304</f>
        <v>01</v>
      </c>
      <c r="H1342" t="str">
        <f t="shared" si="1340"/>
        <v>IPC</v>
      </c>
      <c r="I1342" t="str">
        <f t="shared" si="1340"/>
        <v>Índice de Participación Ciudadana</v>
      </c>
      <c r="J1342" t="str">
        <f t="shared" si="1340"/>
        <v>INDICE</v>
      </c>
      <c r="K1342">
        <f t="shared" si="1340"/>
        <v>0</v>
      </c>
      <c r="L1342" s="150">
        <f>+VLOOKUP($E1342,IPC_2018!$B$8:$T$347,18,0)</f>
        <v>0.52647348413842787</v>
      </c>
      <c r="M1342" s="142" t="str">
        <f>+VLOOKUP($E1342,IPC_2018!$B$8:$T$347,19,0)</f>
        <v>Medio</v>
      </c>
    </row>
    <row r="1343" spans="1:13" x14ac:dyDescent="0.3">
      <c r="A1343" s="139">
        <f t="shared" si="1321"/>
        <v>36</v>
      </c>
      <c r="B1343" s="148">
        <f t="shared" si="1323"/>
        <v>7</v>
      </c>
      <c r="D1343" s="149" t="str">
        <f>+VLOOKUP($A1343,mUNICIPIOS!$B$4:$F$343,2,0)</f>
        <v>Sacatepéquez</v>
      </c>
      <c r="E1343" s="149">
        <f>+VLOOKUP($A1343,mUNICIPIOS!$B$4:$F$343,3,0)</f>
        <v>311</v>
      </c>
      <c r="F1343" s="149" t="str">
        <f>+VLOOKUP($A1343,mUNICIPIOS!$B$4:$F$343,4,0)</f>
        <v>Santa María de Jesús</v>
      </c>
      <c r="G1343" s="139" t="str">
        <f t="shared" ref="G1343:K1343" si="1341">+G1305</f>
        <v>02</v>
      </c>
      <c r="H1343" t="str">
        <f t="shared" si="1341"/>
        <v>IIC</v>
      </c>
      <c r="I1343" t="str">
        <f t="shared" si="1341"/>
        <v>Índice de Información a la Ciudadanía</v>
      </c>
      <c r="J1343" t="str">
        <f t="shared" si="1341"/>
        <v>02-01</v>
      </c>
      <c r="K1343" t="str">
        <f t="shared" si="1341"/>
        <v>Rendición de cuentas cuatrimestral y anual al Comude enfocadas en resultados.</v>
      </c>
      <c r="L1343" s="150">
        <f>+VLOOKUP($E1343,IIC_2018!$B$8:$Q$347,3,0)</f>
        <v>0.13333333333333333</v>
      </c>
      <c r="M1343" s="142" t="str">
        <f>+VLOOKUP($E1343,IIC_2018!$B$8:$Q$347,4,0)</f>
        <v>Bajo</v>
      </c>
    </row>
    <row r="1344" spans="1:13" x14ac:dyDescent="0.3">
      <c r="A1344" s="139">
        <f t="shared" si="1321"/>
        <v>36</v>
      </c>
      <c r="B1344" s="148">
        <f t="shared" si="1323"/>
        <v>8</v>
      </c>
      <c r="D1344" s="149" t="str">
        <f>+VLOOKUP($A1344,mUNICIPIOS!$B$4:$F$343,2,0)</f>
        <v>Sacatepéquez</v>
      </c>
      <c r="E1344" s="149">
        <f>+VLOOKUP($A1344,mUNICIPIOS!$B$4:$F$343,3,0)</f>
        <v>311</v>
      </c>
      <c r="F1344" s="149" t="str">
        <f>+VLOOKUP($A1344,mUNICIPIOS!$B$4:$F$343,4,0)</f>
        <v>Santa María de Jesús</v>
      </c>
      <c r="G1344" s="139" t="str">
        <f t="shared" ref="G1344:K1344" si="1342">+G1306</f>
        <v>02</v>
      </c>
      <c r="H1344" t="str">
        <f t="shared" si="1342"/>
        <v>IIC</v>
      </c>
      <c r="I1344" t="str">
        <f t="shared" si="1342"/>
        <v>Índice de Información a la Ciudadanía</v>
      </c>
      <c r="J1344" t="str">
        <f t="shared" si="1342"/>
        <v>02-02</v>
      </c>
      <c r="K1344" t="str">
        <f t="shared" si="1342"/>
        <v>Información presupuestaria y otra información brindada a la ciudadanía disponible en medios locales de comunicación.</v>
      </c>
      <c r="L1344" s="150">
        <f>+VLOOKUP($E1344,IIC_2018!$B$8:$Q$347,6,0)</f>
        <v>0</v>
      </c>
      <c r="M1344" s="142" t="str">
        <f>+VLOOKUP($E1344,IIC_2018!$B$8:$Q$347,7,0)</f>
        <v>Bajo</v>
      </c>
    </row>
    <row r="1345" spans="1:13" x14ac:dyDescent="0.3">
      <c r="A1345" s="139">
        <f t="shared" si="1321"/>
        <v>36</v>
      </c>
      <c r="B1345" s="148">
        <f t="shared" si="1323"/>
        <v>9</v>
      </c>
      <c r="D1345" s="149" t="str">
        <f>+VLOOKUP($A1345,mUNICIPIOS!$B$4:$F$343,2,0)</f>
        <v>Sacatepéquez</v>
      </c>
      <c r="E1345" s="149">
        <f>+VLOOKUP($A1345,mUNICIPIOS!$B$4:$F$343,3,0)</f>
        <v>311</v>
      </c>
      <c r="F1345" s="149" t="str">
        <f>+VLOOKUP($A1345,mUNICIPIOS!$B$4:$F$343,4,0)</f>
        <v>Santa María de Jesús</v>
      </c>
      <c r="G1345" s="139" t="str">
        <f t="shared" ref="G1345:K1345" si="1343">+G1307</f>
        <v>02</v>
      </c>
      <c r="H1345" t="str">
        <f t="shared" si="1343"/>
        <v>IIC</v>
      </c>
      <c r="I1345" t="str">
        <f t="shared" si="1343"/>
        <v>Índice de Información a la Ciudadanía</v>
      </c>
      <c r="J1345" t="str">
        <f t="shared" si="1343"/>
        <v>02-03</v>
      </c>
      <c r="K1345" t="str">
        <f t="shared" si="1343"/>
        <v>Información pública de oficio actualizada y disponible de acuerdo a la LAIP y uso de internet.</v>
      </c>
      <c r="L1345" s="150">
        <f>+VLOOKUP($E1345,IIC_2018!$B$8:$Q$347,9,0)</f>
        <v>0.62</v>
      </c>
      <c r="M1345" s="142" t="str">
        <f>+VLOOKUP($E1345,IIC_2018!$B$8:$Q$347,10,0)</f>
        <v>Medio alto</v>
      </c>
    </row>
    <row r="1346" spans="1:13" x14ac:dyDescent="0.3">
      <c r="A1346" s="139">
        <f t="shared" si="1321"/>
        <v>36</v>
      </c>
      <c r="B1346" s="148">
        <f t="shared" si="1323"/>
        <v>10</v>
      </c>
      <c r="D1346" s="149" t="str">
        <f>+VLOOKUP($A1346,mUNICIPIOS!$B$4:$F$343,2,0)</f>
        <v>Sacatepéquez</v>
      </c>
      <c r="E1346" s="149">
        <f>+VLOOKUP($A1346,mUNICIPIOS!$B$4:$F$343,3,0)</f>
        <v>311</v>
      </c>
      <c r="F1346" s="149" t="str">
        <f>+VLOOKUP($A1346,mUNICIPIOS!$B$4:$F$343,4,0)</f>
        <v>Santa María de Jesús</v>
      </c>
      <c r="G1346" s="139" t="str">
        <f t="shared" ref="G1346:K1346" si="1344">+G1308</f>
        <v>02</v>
      </c>
      <c r="H1346" t="str">
        <f t="shared" si="1344"/>
        <v>IIC</v>
      </c>
      <c r="I1346" t="str">
        <f t="shared" si="1344"/>
        <v>Índice de Información a la Ciudadanía</v>
      </c>
      <c r="J1346" t="str">
        <f t="shared" si="1344"/>
        <v>02-04</v>
      </c>
      <c r="K1346" t="str">
        <f t="shared" si="1344"/>
        <v>Relación del monto contratado por medio de Guate compras con el total del presupuesto de egresos vigente.</v>
      </c>
      <c r="L1346" s="150">
        <f>+VLOOKUP($E1346,IIC_2018!$B$8:$Q$347,12,0)</f>
        <v>0.24353166772360718</v>
      </c>
      <c r="M1346" s="142" t="str">
        <f>+VLOOKUP($E1346,IIC_2018!$B$8:$Q$347,13,0)</f>
        <v>Medio bajo</v>
      </c>
    </row>
    <row r="1347" spans="1:13" x14ac:dyDescent="0.3">
      <c r="A1347" s="139">
        <f t="shared" si="1321"/>
        <v>36</v>
      </c>
      <c r="B1347" s="148">
        <f t="shared" si="1323"/>
        <v>11</v>
      </c>
      <c r="D1347" s="149" t="str">
        <f>+VLOOKUP($A1347,mUNICIPIOS!$B$4:$F$343,2,0)</f>
        <v>Sacatepéquez</v>
      </c>
      <c r="E1347" s="149">
        <f>+VLOOKUP($A1347,mUNICIPIOS!$B$4:$F$343,3,0)</f>
        <v>311</v>
      </c>
      <c r="F1347" s="149" t="str">
        <f>+VLOOKUP($A1347,mUNICIPIOS!$B$4:$F$343,4,0)</f>
        <v>Santa María de Jesús</v>
      </c>
      <c r="G1347" s="139" t="str">
        <f t="shared" ref="G1347:K1347" si="1345">+G1309</f>
        <v>02</v>
      </c>
      <c r="H1347" t="str">
        <f t="shared" si="1345"/>
        <v>IIC</v>
      </c>
      <c r="I1347" t="str">
        <f t="shared" si="1345"/>
        <v>Índice de Información a la Ciudadanía</v>
      </c>
      <c r="J1347" t="str">
        <f t="shared" si="1345"/>
        <v>INDICE</v>
      </c>
      <c r="K1347">
        <f t="shared" si="1345"/>
        <v>0</v>
      </c>
      <c r="L1347" s="150">
        <f>+VLOOKUP($E1347,IIC_2018!$B$8:$Q$347,15,0)</f>
        <v>0.24921625026423511</v>
      </c>
      <c r="M1347" s="142" t="str">
        <f>+VLOOKUP($E1347,IIC_2018!$B$8:$Q$347,16,0)</f>
        <v>Medio bajo</v>
      </c>
    </row>
    <row r="1348" spans="1:13" x14ac:dyDescent="0.3">
      <c r="A1348" s="139">
        <f t="shared" si="1321"/>
        <v>36</v>
      </c>
      <c r="B1348" s="148">
        <f t="shared" si="1323"/>
        <v>12</v>
      </c>
      <c r="D1348" s="149" t="str">
        <f>+VLOOKUP($A1348,mUNICIPIOS!$B$4:$F$343,2,0)</f>
        <v>Sacatepéquez</v>
      </c>
      <c r="E1348" s="149">
        <f>+VLOOKUP($A1348,mUNICIPIOS!$B$4:$F$343,3,0)</f>
        <v>311</v>
      </c>
      <c r="F1348" s="149" t="str">
        <f>+VLOOKUP($A1348,mUNICIPIOS!$B$4:$F$343,4,0)</f>
        <v>Santa María de Jesús</v>
      </c>
      <c r="G1348" s="139" t="str">
        <f t="shared" ref="G1348:K1348" si="1346">+G1310</f>
        <v>03</v>
      </c>
      <c r="H1348" t="str">
        <f t="shared" si="1346"/>
        <v>ISP</v>
      </c>
      <c r="I1348" t="str">
        <f t="shared" si="1346"/>
        <v>Índice de Servicios Públicos</v>
      </c>
      <c r="J1348" t="str">
        <f t="shared" si="1346"/>
        <v>03-01</v>
      </c>
      <c r="K1348" t="str">
        <f t="shared" si="1346"/>
        <v>Cobertura del servicio público de agua</v>
      </c>
      <c r="L1348" s="150">
        <f>+VLOOKUP($E1348,ISP_2018!$B$8:$T$347,3,0)</f>
        <v>0</v>
      </c>
      <c r="M1348" s="142" t="str">
        <f>+VLOOKUP($E1348,ISP_2018!$B$8:$T$347,4,0)</f>
        <v>Bajo</v>
      </c>
    </row>
    <row r="1349" spans="1:13" x14ac:dyDescent="0.3">
      <c r="A1349" s="139">
        <f t="shared" si="1321"/>
        <v>36</v>
      </c>
      <c r="B1349" s="148">
        <f t="shared" si="1323"/>
        <v>13</v>
      </c>
      <c r="D1349" s="149" t="str">
        <f>+VLOOKUP($A1349,mUNICIPIOS!$B$4:$F$343,2,0)</f>
        <v>Sacatepéquez</v>
      </c>
      <c r="E1349" s="149">
        <f>+VLOOKUP($A1349,mUNICIPIOS!$B$4:$F$343,3,0)</f>
        <v>311</v>
      </c>
      <c r="F1349" s="149" t="str">
        <f>+VLOOKUP($A1349,mUNICIPIOS!$B$4:$F$343,4,0)</f>
        <v>Santa María de Jesús</v>
      </c>
      <c r="G1349" s="139" t="str">
        <f t="shared" ref="G1349:K1349" si="1347">+G1311</f>
        <v>03</v>
      </c>
      <c r="H1349" t="str">
        <f t="shared" si="1347"/>
        <v>ISP</v>
      </c>
      <c r="I1349" t="str">
        <f t="shared" si="1347"/>
        <v>Índice de Servicios Públicos</v>
      </c>
      <c r="J1349" t="str">
        <f t="shared" si="1347"/>
        <v>03-02</v>
      </c>
      <c r="K1349" t="str">
        <f t="shared" si="1347"/>
        <v>Control de la calidad del servicio público de agua</v>
      </c>
      <c r="L1349" s="150">
        <f>+VLOOKUP($E1349,ISP_2018!$B$8:$T$347,6,0)</f>
        <v>0</v>
      </c>
      <c r="M1349" s="142" t="str">
        <f>+VLOOKUP($E1349,ISP_2018!$B$8:$T$347,7,0)</f>
        <v>Bajo</v>
      </c>
    </row>
    <row r="1350" spans="1:13" x14ac:dyDescent="0.3">
      <c r="A1350" s="139">
        <f t="shared" si="1321"/>
        <v>36</v>
      </c>
      <c r="B1350" s="148">
        <f t="shared" si="1323"/>
        <v>14</v>
      </c>
      <c r="D1350" s="149" t="str">
        <f>+VLOOKUP($A1350,mUNICIPIOS!$B$4:$F$343,2,0)</f>
        <v>Sacatepéquez</v>
      </c>
      <c r="E1350" s="149">
        <f>+VLOOKUP($A1350,mUNICIPIOS!$B$4:$F$343,3,0)</f>
        <v>311</v>
      </c>
      <c r="F1350" s="149" t="str">
        <f>+VLOOKUP($A1350,mUNICIPIOS!$B$4:$F$343,4,0)</f>
        <v>Santa María de Jesús</v>
      </c>
      <c r="G1350" s="139" t="str">
        <f t="shared" ref="G1350:K1350" si="1348">+G1312</f>
        <v>03</v>
      </c>
      <c r="H1350" t="str">
        <f t="shared" si="1348"/>
        <v>ISP</v>
      </c>
      <c r="I1350" t="str">
        <f t="shared" si="1348"/>
        <v>Índice de Servicios Públicos</v>
      </c>
      <c r="J1350" t="str">
        <f t="shared" si="1348"/>
        <v>03-03</v>
      </c>
      <c r="K1350" t="str">
        <f t="shared" si="1348"/>
        <v>Disposición  y tratamiento  de aguas residuales</v>
      </c>
      <c r="L1350" s="150">
        <f>+VLOOKUP($E1350,ISP_2018!$B$8:$T$347,9,0)</f>
        <v>0</v>
      </c>
      <c r="M1350" s="142" t="str">
        <f>+VLOOKUP($E1350,ISP_2018!$B$8:$T$347,10,0)</f>
        <v>Bajo</v>
      </c>
    </row>
    <row r="1351" spans="1:13" x14ac:dyDescent="0.3">
      <c r="A1351" s="139">
        <f t="shared" si="1321"/>
        <v>36</v>
      </c>
      <c r="B1351" s="148">
        <f t="shared" si="1323"/>
        <v>15</v>
      </c>
      <c r="D1351" s="149" t="str">
        <f>+VLOOKUP($A1351,mUNICIPIOS!$B$4:$F$343,2,0)</f>
        <v>Sacatepéquez</v>
      </c>
      <c r="E1351" s="149">
        <f>+VLOOKUP($A1351,mUNICIPIOS!$B$4:$F$343,3,0)</f>
        <v>311</v>
      </c>
      <c r="F1351" s="149" t="str">
        <f>+VLOOKUP($A1351,mUNICIPIOS!$B$4:$F$343,4,0)</f>
        <v>Santa María de Jesús</v>
      </c>
      <c r="G1351" s="139" t="str">
        <f t="shared" ref="G1351:K1351" si="1349">+G1313</f>
        <v>03</v>
      </c>
      <c r="H1351" t="str">
        <f t="shared" si="1349"/>
        <v>ISP</v>
      </c>
      <c r="I1351" t="str">
        <f t="shared" si="1349"/>
        <v>Índice de Servicios Públicos</v>
      </c>
      <c r="J1351" t="str">
        <f t="shared" si="1349"/>
        <v>03-04</v>
      </c>
      <c r="K1351" t="str">
        <f t="shared" si="1349"/>
        <v>Gestión y manejo de los residuos y desechos sólidos</v>
      </c>
      <c r="L1351" s="150">
        <f>+VLOOKUP($E1351,ISP_2018!$B$8:$T$347,12,0)</f>
        <v>0</v>
      </c>
      <c r="M1351" s="142" t="str">
        <f>+VLOOKUP($E1351,ISP_2018!$B$8:$T$347,13,0)</f>
        <v>Bajo</v>
      </c>
    </row>
    <row r="1352" spans="1:13" x14ac:dyDescent="0.3">
      <c r="A1352" s="139">
        <f t="shared" si="1321"/>
        <v>36</v>
      </c>
      <c r="B1352" s="148">
        <f t="shared" si="1323"/>
        <v>16</v>
      </c>
      <c r="D1352" s="149" t="str">
        <f>+VLOOKUP($A1352,mUNICIPIOS!$B$4:$F$343,2,0)</f>
        <v>Sacatepéquez</v>
      </c>
      <c r="E1352" s="149">
        <f>+VLOOKUP($A1352,mUNICIPIOS!$B$4:$F$343,3,0)</f>
        <v>311</v>
      </c>
      <c r="F1352" s="149" t="str">
        <f>+VLOOKUP($A1352,mUNICIPIOS!$B$4:$F$343,4,0)</f>
        <v>Santa María de Jesús</v>
      </c>
      <c r="G1352" s="139" t="str">
        <f t="shared" ref="G1352:K1352" si="1350">+G1314</f>
        <v>03</v>
      </c>
      <c r="H1352" t="str">
        <f t="shared" si="1350"/>
        <v>ISP</v>
      </c>
      <c r="I1352" t="str">
        <f t="shared" si="1350"/>
        <v>Índice de Servicios Públicos</v>
      </c>
      <c r="J1352" t="str">
        <f t="shared" si="1350"/>
        <v>03-05</v>
      </c>
      <c r="K1352" t="str">
        <f t="shared" si="1350"/>
        <v>Gestión de servicios públicos municipales</v>
      </c>
      <c r="L1352" s="150">
        <f>+VLOOKUP($E1352,ISP_2018!$B$8:$T$347,15,0)</f>
        <v>0.38709677419354838</v>
      </c>
      <c r="M1352" s="142" t="str">
        <f>+VLOOKUP($E1352,ISP_2018!$B$8:$T$347,16,0)</f>
        <v>Medio bajo</v>
      </c>
    </row>
    <row r="1353" spans="1:13" x14ac:dyDescent="0.3">
      <c r="A1353" s="139">
        <f t="shared" si="1321"/>
        <v>36</v>
      </c>
      <c r="B1353" s="148">
        <f t="shared" si="1323"/>
        <v>17</v>
      </c>
      <c r="D1353" s="149" t="str">
        <f>+VLOOKUP($A1353,mUNICIPIOS!$B$4:$F$343,2,0)</f>
        <v>Sacatepéquez</v>
      </c>
      <c r="E1353" s="149">
        <f>+VLOOKUP($A1353,mUNICIPIOS!$B$4:$F$343,3,0)</f>
        <v>311</v>
      </c>
      <c r="F1353" s="149" t="str">
        <f>+VLOOKUP($A1353,mUNICIPIOS!$B$4:$F$343,4,0)</f>
        <v>Santa María de Jesús</v>
      </c>
      <c r="G1353" s="139" t="str">
        <f t="shared" ref="G1353:K1353" si="1351">+G1315</f>
        <v>03</v>
      </c>
      <c r="H1353" t="str">
        <f t="shared" si="1351"/>
        <v>ISP</v>
      </c>
      <c r="I1353" t="str">
        <f t="shared" si="1351"/>
        <v>Índice de Servicios Públicos</v>
      </c>
      <c r="J1353" t="str">
        <f t="shared" si="1351"/>
        <v>INDICE</v>
      </c>
      <c r="K1353">
        <f t="shared" si="1351"/>
        <v>0</v>
      </c>
      <c r="L1353" s="150">
        <f>+VLOOKUP($E1353,ISP_2018!$B$8:$T$347,18,0)</f>
        <v>7.7419354838709681E-2</v>
      </c>
      <c r="M1353" s="142" t="str">
        <f>+VLOOKUP($E1353,ISP_2018!$B$8:$T$347,19,0)</f>
        <v>Bajo</v>
      </c>
    </row>
    <row r="1354" spans="1:13" x14ac:dyDescent="0.3">
      <c r="A1354" s="139">
        <f t="shared" si="1321"/>
        <v>36</v>
      </c>
      <c r="B1354" s="148">
        <f t="shared" si="1323"/>
        <v>18</v>
      </c>
      <c r="D1354" s="149" t="str">
        <f>+VLOOKUP($A1354,mUNICIPIOS!$B$4:$F$343,2,0)</f>
        <v>Sacatepéquez</v>
      </c>
      <c r="E1354" s="149">
        <f>+VLOOKUP($A1354,mUNICIPIOS!$B$4:$F$343,3,0)</f>
        <v>311</v>
      </c>
      <c r="F1354" s="149" t="str">
        <f>+VLOOKUP($A1354,mUNICIPIOS!$B$4:$F$343,4,0)</f>
        <v>Santa María de Jesús</v>
      </c>
      <c r="G1354" s="139" t="str">
        <f t="shared" ref="G1354:K1354" si="1352">+G1316</f>
        <v>04</v>
      </c>
      <c r="H1354" t="str">
        <f t="shared" si="1352"/>
        <v>IGA</v>
      </c>
      <c r="I1354" t="str">
        <f t="shared" si="1352"/>
        <v>Índice de Gestión Administrativa</v>
      </c>
      <c r="J1354" t="str">
        <f t="shared" si="1352"/>
        <v>04-01</v>
      </c>
      <c r="K1354" t="str">
        <f t="shared" si="1352"/>
        <v>Existencia de elementos de atención municipal orientada al vecino</v>
      </c>
      <c r="L1354" s="150">
        <f>+VLOOKUP($E1354,IGA_2018!$B$8:$N$347,3,0)</f>
        <v>1</v>
      </c>
      <c r="M1354" s="142" t="str">
        <f>+VLOOKUP($E1354,IGA_2018!$B$8:$N$347,4,0)</f>
        <v>Alto</v>
      </c>
    </row>
    <row r="1355" spans="1:13" x14ac:dyDescent="0.3">
      <c r="A1355" s="139">
        <f t="shared" si="1321"/>
        <v>36</v>
      </c>
      <c r="B1355" s="148">
        <f t="shared" si="1323"/>
        <v>19</v>
      </c>
      <c r="D1355" s="149" t="str">
        <f>+VLOOKUP($A1355,mUNICIPIOS!$B$4:$F$343,2,0)</f>
        <v>Sacatepéquez</v>
      </c>
      <c r="E1355" s="149">
        <f>+VLOOKUP($A1355,mUNICIPIOS!$B$4:$F$343,3,0)</f>
        <v>311</v>
      </c>
      <c r="F1355" s="149" t="str">
        <f>+VLOOKUP($A1355,mUNICIPIOS!$B$4:$F$343,4,0)</f>
        <v>Santa María de Jesús</v>
      </c>
      <c r="G1355" s="139" t="str">
        <f t="shared" ref="G1355:K1355" si="1353">+G1317</f>
        <v>04</v>
      </c>
      <c r="H1355" t="str">
        <f t="shared" si="1353"/>
        <v>IGA</v>
      </c>
      <c r="I1355" t="str">
        <f t="shared" si="1353"/>
        <v>Índice de Gestión Administrativa</v>
      </c>
      <c r="J1355" t="str">
        <f t="shared" si="1353"/>
        <v>04-02</v>
      </c>
      <c r="K1355" t="str">
        <f t="shared" si="1353"/>
        <v>Gestión del recurso humano.</v>
      </c>
      <c r="L1355" s="150">
        <f>+VLOOKUP($E1355,IGA_2018!$B$8:$N$347,6,0)</f>
        <v>0.38114859644604698</v>
      </c>
      <c r="M1355" s="142" t="str">
        <f>+VLOOKUP($E1355,IGA_2018!$B$8:$N$347,7,0)</f>
        <v>Medio bajo</v>
      </c>
    </row>
    <row r="1356" spans="1:13" x14ac:dyDescent="0.3">
      <c r="A1356" s="139">
        <f t="shared" si="1321"/>
        <v>36</v>
      </c>
      <c r="B1356" s="148">
        <f t="shared" si="1323"/>
        <v>20</v>
      </c>
      <c r="D1356" s="149" t="str">
        <f>+VLOOKUP($A1356,mUNICIPIOS!$B$4:$F$343,2,0)</f>
        <v>Sacatepéquez</v>
      </c>
      <c r="E1356" s="149">
        <f>+VLOOKUP($A1356,mUNICIPIOS!$B$4:$F$343,3,0)</f>
        <v>311</v>
      </c>
      <c r="F1356" s="149" t="str">
        <f>+VLOOKUP($A1356,mUNICIPIOS!$B$4:$F$343,4,0)</f>
        <v>Santa María de Jesús</v>
      </c>
      <c r="G1356" s="139" t="str">
        <f t="shared" ref="G1356:K1356" si="1354">+G1318</f>
        <v>04</v>
      </c>
      <c r="H1356" t="str">
        <f t="shared" si="1354"/>
        <v>IGA</v>
      </c>
      <c r="I1356" t="str">
        <f t="shared" si="1354"/>
        <v>Índice de Gestión Administrativa</v>
      </c>
      <c r="J1356" t="str">
        <f t="shared" si="1354"/>
        <v>04-03</v>
      </c>
      <c r="K1356" t="str">
        <f t="shared" si="1354"/>
        <v>Existencia de oficinas municipales con instrumentos de gestión.</v>
      </c>
      <c r="L1356" s="150">
        <f>+VLOOKUP($E1356,IGA_2018!$B$8:$N$347,9,0)</f>
        <v>0</v>
      </c>
      <c r="M1356" s="142" t="str">
        <f>+VLOOKUP($E1356,IGA_2018!$B$8:$N$347,10,0)</f>
        <v>Bajo</v>
      </c>
    </row>
    <row r="1357" spans="1:13" x14ac:dyDescent="0.3">
      <c r="A1357" s="139">
        <f t="shared" si="1321"/>
        <v>36</v>
      </c>
      <c r="B1357" s="148">
        <f t="shared" si="1323"/>
        <v>21</v>
      </c>
      <c r="D1357" s="149" t="str">
        <f>+VLOOKUP($A1357,mUNICIPIOS!$B$4:$F$343,2,0)</f>
        <v>Sacatepéquez</v>
      </c>
      <c r="E1357" s="149">
        <f>+VLOOKUP($A1357,mUNICIPIOS!$B$4:$F$343,3,0)</f>
        <v>311</v>
      </c>
      <c r="F1357" s="149" t="str">
        <f>+VLOOKUP($A1357,mUNICIPIOS!$B$4:$F$343,4,0)</f>
        <v>Santa María de Jesús</v>
      </c>
      <c r="G1357" s="139" t="str">
        <f t="shared" ref="G1357:K1357" si="1355">+G1319</f>
        <v>04</v>
      </c>
      <c r="H1357" t="str">
        <f t="shared" si="1355"/>
        <v>IGA</v>
      </c>
      <c r="I1357" t="str">
        <f t="shared" si="1355"/>
        <v>Índice de Gestión Administrativa</v>
      </c>
      <c r="J1357" t="str">
        <f t="shared" si="1355"/>
        <v>INDICE</v>
      </c>
      <c r="K1357">
        <f t="shared" si="1355"/>
        <v>0</v>
      </c>
      <c r="L1357" s="150">
        <f>+VLOOKUP($E1357,IGA_2018!$B$8:$N$347,12,0)</f>
        <v>0.43340200875611645</v>
      </c>
      <c r="M1357" s="142" t="str">
        <f>+VLOOKUP($E1357,IGA_2018!$B$8:$N$347,13,0)</f>
        <v>Medio</v>
      </c>
    </row>
    <row r="1358" spans="1:13" x14ac:dyDescent="0.3">
      <c r="A1358" s="139">
        <f t="shared" si="1321"/>
        <v>36</v>
      </c>
      <c r="B1358" s="148">
        <f t="shared" si="1323"/>
        <v>22</v>
      </c>
      <c r="D1358" s="149" t="str">
        <f>+VLOOKUP($A1358,mUNICIPIOS!$B$4:$F$343,2,0)</f>
        <v>Sacatepéquez</v>
      </c>
      <c r="E1358" s="149">
        <f>+VLOOKUP($A1358,mUNICIPIOS!$B$4:$F$343,3,0)</f>
        <v>311</v>
      </c>
      <c r="F1358" s="149" t="str">
        <f>+VLOOKUP($A1358,mUNICIPIOS!$B$4:$F$343,4,0)</f>
        <v>Santa María de Jesús</v>
      </c>
      <c r="G1358" s="139" t="str">
        <f t="shared" ref="G1358:K1358" si="1356">+G1320</f>
        <v>05</v>
      </c>
      <c r="H1358" t="str">
        <f t="shared" si="1356"/>
        <v>IGF</v>
      </c>
      <c r="I1358" t="str">
        <f t="shared" si="1356"/>
        <v>Índice de Gestión Financiera</v>
      </c>
      <c r="J1358" t="str">
        <f t="shared" si="1356"/>
        <v>05-01</v>
      </c>
      <c r="K1358" t="str">
        <f t="shared" si="1356"/>
        <v>Autonomía financiera municipal</v>
      </c>
      <c r="L1358" s="150">
        <f>+VLOOKUP($E1358,IGF_2018!$B$8:$Z$347,3,0)</f>
        <v>0.11580368059932275</v>
      </c>
      <c r="M1358" s="142" t="str">
        <f>+VLOOKUP($E1358,IGF_2018!$B$8:$Z$347,4,0)</f>
        <v>Bajo</v>
      </c>
    </row>
    <row r="1359" spans="1:13" x14ac:dyDescent="0.3">
      <c r="A1359" s="139">
        <f t="shared" si="1321"/>
        <v>36</v>
      </c>
      <c r="B1359" s="148">
        <f t="shared" si="1323"/>
        <v>23</v>
      </c>
      <c r="D1359" s="149" t="str">
        <f>+VLOOKUP($A1359,mUNICIPIOS!$B$4:$F$343,2,0)</f>
        <v>Sacatepéquez</v>
      </c>
      <c r="E1359" s="149">
        <f>+VLOOKUP($A1359,mUNICIPIOS!$B$4:$F$343,3,0)</f>
        <v>311</v>
      </c>
      <c r="F1359" s="149" t="str">
        <f>+VLOOKUP($A1359,mUNICIPIOS!$B$4:$F$343,4,0)</f>
        <v>Santa María de Jesús</v>
      </c>
      <c r="G1359" s="139" t="str">
        <f t="shared" ref="G1359:K1359" si="1357">+G1321</f>
        <v>05</v>
      </c>
      <c r="H1359" t="str">
        <f t="shared" si="1357"/>
        <v>IGF</v>
      </c>
      <c r="I1359" t="str">
        <f t="shared" si="1357"/>
        <v>Índice de Gestión Financiera</v>
      </c>
      <c r="J1359" t="str">
        <f t="shared" si="1357"/>
        <v>05-02</v>
      </c>
      <c r="K1359" t="str">
        <f t="shared" si="1357"/>
        <v xml:space="preserve">Ingresos propios por habitante -sin regalías- </v>
      </c>
      <c r="L1359" s="150">
        <f>+VLOOKUP($E1359,IGF_2018!$B$8:$Z$347,6,0)</f>
        <v>7.6883260340260384E-2</v>
      </c>
      <c r="M1359" s="142" t="str">
        <f>+VLOOKUP($E1359,IGF_2018!$B$8:$Z$347,7,0)</f>
        <v>Bajo</v>
      </c>
    </row>
    <row r="1360" spans="1:13" x14ac:dyDescent="0.3">
      <c r="A1360" s="139">
        <f t="shared" si="1321"/>
        <v>36</v>
      </c>
      <c r="B1360" s="148">
        <f t="shared" si="1323"/>
        <v>24</v>
      </c>
      <c r="D1360" s="149" t="str">
        <f>+VLOOKUP($A1360,mUNICIPIOS!$B$4:$F$343,2,0)</f>
        <v>Sacatepéquez</v>
      </c>
      <c r="E1360" s="149">
        <f>+VLOOKUP($A1360,mUNICIPIOS!$B$4:$F$343,3,0)</f>
        <v>311</v>
      </c>
      <c r="F1360" s="149" t="str">
        <f>+VLOOKUP($A1360,mUNICIPIOS!$B$4:$F$343,4,0)</f>
        <v>Santa María de Jesús</v>
      </c>
      <c r="G1360" s="139" t="str">
        <f t="shared" ref="G1360:K1360" si="1358">+G1322</f>
        <v>05</v>
      </c>
      <c r="H1360" t="str">
        <f t="shared" si="1358"/>
        <v>IGF</v>
      </c>
      <c r="I1360" t="str">
        <f t="shared" si="1358"/>
        <v>Índice de Gestión Financiera</v>
      </c>
      <c r="J1360" t="str">
        <f t="shared" si="1358"/>
        <v>05-03</v>
      </c>
      <c r="K1360" t="str">
        <f t="shared" si="1358"/>
        <v>Ingresos del IUSI en relación a los ingresos propios -sin regalías-</v>
      </c>
      <c r="L1360" s="150">
        <f>+VLOOKUP($E1360,IGF_2018!$B$8:$Z$347,9,0)</f>
        <v>1.2376870307544804E-2</v>
      </c>
      <c r="M1360" s="142" t="str">
        <f>+VLOOKUP($E1360,IGF_2018!$B$8:$Z$347,10,0)</f>
        <v>Bajo</v>
      </c>
    </row>
    <row r="1361" spans="1:13" x14ac:dyDescent="0.3">
      <c r="A1361" s="139">
        <f t="shared" si="1321"/>
        <v>36</v>
      </c>
      <c r="B1361" s="148">
        <f t="shared" si="1323"/>
        <v>25</v>
      </c>
      <c r="D1361" s="149" t="str">
        <f>+VLOOKUP($A1361,mUNICIPIOS!$B$4:$F$343,2,0)</f>
        <v>Sacatepéquez</v>
      </c>
      <c r="E1361" s="149">
        <f>+VLOOKUP($A1361,mUNICIPIOS!$B$4:$F$343,3,0)</f>
        <v>311</v>
      </c>
      <c r="F1361" s="149" t="str">
        <f>+VLOOKUP($A1361,mUNICIPIOS!$B$4:$F$343,4,0)</f>
        <v>Santa María de Jesús</v>
      </c>
      <c r="G1361" s="139" t="str">
        <f t="shared" ref="G1361:K1361" si="1359">+G1323</f>
        <v>05</v>
      </c>
      <c r="H1361" t="str">
        <f t="shared" si="1359"/>
        <v>IGF</v>
      </c>
      <c r="I1361" t="str">
        <f t="shared" si="1359"/>
        <v>Índice de Gestión Financiera</v>
      </c>
      <c r="J1361" t="str">
        <f t="shared" si="1359"/>
        <v>05-04</v>
      </c>
      <c r="K1361" t="str">
        <f t="shared" si="1359"/>
        <v>Inversión anual en capital fijo por habitante</v>
      </c>
      <c r="L1361" s="150">
        <f>+VLOOKUP($E1361,IGF_2018!$B$8:$Z$347,12,0)</f>
        <v>3.9585078967337747E-2</v>
      </c>
      <c r="M1361" s="142" t="str">
        <f>+VLOOKUP($E1361,IGF_2018!$B$8:$Z$347,13,0)</f>
        <v>Bajo</v>
      </c>
    </row>
    <row r="1362" spans="1:13" x14ac:dyDescent="0.3">
      <c r="A1362" s="139">
        <f t="shared" si="1321"/>
        <v>36</v>
      </c>
      <c r="B1362" s="148">
        <f t="shared" si="1323"/>
        <v>26</v>
      </c>
      <c r="D1362" s="149" t="str">
        <f>+VLOOKUP($A1362,mUNICIPIOS!$B$4:$F$343,2,0)</f>
        <v>Sacatepéquez</v>
      </c>
      <c r="E1362" s="149">
        <f>+VLOOKUP($A1362,mUNICIPIOS!$B$4:$F$343,3,0)</f>
        <v>311</v>
      </c>
      <c r="F1362" s="149" t="str">
        <f>+VLOOKUP($A1362,mUNICIPIOS!$B$4:$F$343,4,0)</f>
        <v>Santa María de Jesús</v>
      </c>
      <c r="G1362" s="139" t="str">
        <f t="shared" ref="G1362:K1362" si="1360">+G1324</f>
        <v>05</v>
      </c>
      <c r="H1362" t="str">
        <f t="shared" si="1360"/>
        <v>IGF</v>
      </c>
      <c r="I1362" t="str">
        <f t="shared" si="1360"/>
        <v>Índice de Gestión Financiera</v>
      </c>
      <c r="J1362" t="str">
        <f t="shared" si="1360"/>
        <v>05-05</v>
      </c>
      <c r="K1362" t="str">
        <f t="shared" si="1360"/>
        <v>Inversión anual en capital fijo con recursos percibidos por ingresos propios</v>
      </c>
      <c r="L1362" s="150">
        <f>+VLOOKUP($E1362,IGF_2018!$B$8:$Z$347,15,0)</f>
        <v>0.11945538287814034</v>
      </c>
      <c r="M1362" s="142" t="str">
        <f>+VLOOKUP($E1362,IGF_2018!$B$8:$Z$347,16,0)</f>
        <v>Bajo</v>
      </c>
    </row>
    <row r="1363" spans="1:13" x14ac:dyDescent="0.3">
      <c r="A1363" s="139">
        <f t="shared" si="1321"/>
        <v>36</v>
      </c>
      <c r="B1363" s="148">
        <f t="shared" si="1323"/>
        <v>27</v>
      </c>
      <c r="D1363" s="149" t="str">
        <f>+VLOOKUP($A1363,mUNICIPIOS!$B$4:$F$343,2,0)</f>
        <v>Sacatepéquez</v>
      </c>
      <c r="E1363" s="149">
        <f>+VLOOKUP($A1363,mUNICIPIOS!$B$4:$F$343,3,0)</f>
        <v>311</v>
      </c>
      <c r="F1363" s="149" t="str">
        <f>+VLOOKUP($A1363,mUNICIPIOS!$B$4:$F$343,4,0)</f>
        <v>Santa María de Jesús</v>
      </c>
      <c r="G1363" s="139" t="str">
        <f t="shared" ref="G1363:K1363" si="1361">+G1325</f>
        <v>05</v>
      </c>
      <c r="H1363" t="str">
        <f t="shared" si="1361"/>
        <v>IGF</v>
      </c>
      <c r="I1363" t="str">
        <f t="shared" si="1361"/>
        <v>Índice de Gestión Financiera</v>
      </c>
      <c r="J1363" t="str">
        <f t="shared" si="1361"/>
        <v>05-06</v>
      </c>
      <c r="K1363" t="str">
        <f t="shared" si="1361"/>
        <v xml:space="preserve">Inversión anual en capital fijo con recursos percibidos por transferencias del Gobierno Central </v>
      </c>
      <c r="L1363" s="150">
        <f>+VLOOKUP($E1363,IGF_2018!$B$8:$Z$347,18,0)</f>
        <v>1.7708361001263204E-2</v>
      </c>
      <c r="M1363" s="142" t="str">
        <f>+VLOOKUP($E1363,IGF_2018!$B$8:$Z$347,19,0)</f>
        <v>Bajo</v>
      </c>
    </row>
    <row r="1364" spans="1:13" x14ac:dyDescent="0.3">
      <c r="A1364" s="139">
        <f t="shared" si="1321"/>
        <v>36</v>
      </c>
      <c r="B1364" s="148">
        <f t="shared" si="1323"/>
        <v>28</v>
      </c>
      <c r="D1364" s="149" t="str">
        <f>+VLOOKUP($A1364,mUNICIPIOS!$B$4:$F$343,2,0)</f>
        <v>Sacatepéquez</v>
      </c>
      <c r="E1364" s="149">
        <f>+VLOOKUP($A1364,mUNICIPIOS!$B$4:$F$343,3,0)</f>
        <v>311</v>
      </c>
      <c r="F1364" s="149" t="str">
        <f>+VLOOKUP($A1364,mUNICIPIOS!$B$4:$F$343,4,0)</f>
        <v>Santa María de Jesús</v>
      </c>
      <c r="G1364" s="139" t="str">
        <f t="shared" ref="G1364:K1364" si="1362">+G1326</f>
        <v>05</v>
      </c>
      <c r="H1364" t="str">
        <f t="shared" si="1362"/>
        <v>IGF</v>
      </c>
      <c r="I1364" t="str">
        <f t="shared" si="1362"/>
        <v>Índice de Gestión Financiera</v>
      </c>
      <c r="J1364" t="str">
        <f t="shared" si="1362"/>
        <v>05-07</v>
      </c>
      <c r="K1364" t="str">
        <f t="shared" si="1362"/>
        <v>Financiamiento por endeudamiento municipal</v>
      </c>
      <c r="L1364" s="150">
        <f>+VLOOKUP($E1364,IGF_2018!$B$8:$Z$347,21,0)</f>
        <v>1</v>
      </c>
      <c r="M1364" s="142" t="str">
        <f>+VLOOKUP($E1364,IGF_2018!$B$8:$Z$347,22,0)</f>
        <v>Alto</v>
      </c>
    </row>
    <row r="1365" spans="1:13" x14ac:dyDescent="0.3">
      <c r="A1365" s="139">
        <f t="shared" si="1321"/>
        <v>36</v>
      </c>
      <c r="B1365" s="148">
        <f t="shared" si="1323"/>
        <v>29</v>
      </c>
      <c r="D1365" s="149" t="str">
        <f>+VLOOKUP($A1365,mUNICIPIOS!$B$4:$F$343,2,0)</f>
        <v>Sacatepéquez</v>
      </c>
      <c r="E1365" s="149">
        <f>+VLOOKUP($A1365,mUNICIPIOS!$B$4:$F$343,3,0)</f>
        <v>311</v>
      </c>
      <c r="F1365" s="149" t="str">
        <f>+VLOOKUP($A1365,mUNICIPIOS!$B$4:$F$343,4,0)</f>
        <v>Santa María de Jesús</v>
      </c>
      <c r="G1365" s="139" t="str">
        <f t="shared" ref="G1365:K1365" si="1363">+G1327</f>
        <v>05</v>
      </c>
      <c r="H1365" t="str">
        <f t="shared" si="1363"/>
        <v>IGF</v>
      </c>
      <c r="I1365" t="str">
        <f t="shared" si="1363"/>
        <v>Índice de Gestión Financiera</v>
      </c>
      <c r="J1365" t="str">
        <f t="shared" si="1363"/>
        <v>INDICE</v>
      </c>
      <c r="K1365">
        <f t="shared" si="1363"/>
        <v>0</v>
      </c>
      <c r="L1365" s="150">
        <f>+VLOOKUP($E1365,IGF_2018!$B$8:$Z$347,24,0)</f>
        <v>0.25744995750334526</v>
      </c>
      <c r="M1365" s="142" t="str">
        <f>+VLOOKUP($E1365,IGF_2018!$B$8:$Z$347,25,0)</f>
        <v>Medio bajo</v>
      </c>
    </row>
    <row r="1366" spans="1:13" x14ac:dyDescent="0.3">
      <c r="A1366" s="139">
        <f t="shared" si="1321"/>
        <v>36</v>
      </c>
      <c r="B1366" s="148">
        <f t="shared" si="1323"/>
        <v>30</v>
      </c>
      <c r="D1366" s="149" t="str">
        <f>+VLOOKUP($A1366,mUNICIPIOS!$B$4:$F$343,2,0)</f>
        <v>Sacatepéquez</v>
      </c>
      <c r="E1366" s="149">
        <f>+VLOOKUP($A1366,mUNICIPIOS!$B$4:$F$343,3,0)</f>
        <v>311</v>
      </c>
      <c r="F1366" s="149" t="str">
        <f>+VLOOKUP($A1366,mUNICIPIOS!$B$4:$F$343,4,0)</f>
        <v>Santa María de Jesús</v>
      </c>
      <c r="G1366" s="139" t="str">
        <f t="shared" ref="G1366:K1366" si="1364">+G1328</f>
        <v>06</v>
      </c>
      <c r="H1366" t="str">
        <f t="shared" si="1364"/>
        <v>IGE</v>
      </c>
      <c r="I1366" t="str">
        <f t="shared" si="1364"/>
        <v>Índice de Gestión Estratégica</v>
      </c>
      <c r="J1366" t="str">
        <f t="shared" si="1364"/>
        <v>06-01</v>
      </c>
      <c r="K1366" t="str">
        <f t="shared" si="1364"/>
        <v>Ejecución del Plan Operativo Anual  (POA)</v>
      </c>
      <c r="L1366" s="150">
        <f>+VLOOKUP($E1366,IGE_2018!$B$8:$Z$347,3,0)</f>
        <v>0</v>
      </c>
      <c r="M1366" s="142" t="str">
        <f>+VLOOKUP($E1366,IGE_2018!$B$8:$Z$347,4,0)</f>
        <v>Bajo</v>
      </c>
    </row>
    <row r="1367" spans="1:13" x14ac:dyDescent="0.3">
      <c r="A1367" s="139">
        <f t="shared" si="1321"/>
        <v>36</v>
      </c>
      <c r="B1367" s="148">
        <f t="shared" si="1323"/>
        <v>31</v>
      </c>
      <c r="D1367" s="149" t="str">
        <f>+VLOOKUP($A1367,mUNICIPIOS!$B$4:$F$343,2,0)</f>
        <v>Sacatepéquez</v>
      </c>
      <c r="E1367" s="149">
        <f>+VLOOKUP($A1367,mUNICIPIOS!$B$4:$F$343,3,0)</f>
        <v>311</v>
      </c>
      <c r="F1367" s="149" t="str">
        <f>+VLOOKUP($A1367,mUNICIPIOS!$B$4:$F$343,4,0)</f>
        <v>Santa María de Jesús</v>
      </c>
      <c r="G1367" s="139" t="str">
        <f t="shared" ref="G1367:K1367" si="1365">+G1329</f>
        <v>06</v>
      </c>
      <c r="H1367" t="str">
        <f t="shared" si="1365"/>
        <v>IGE</v>
      </c>
      <c r="I1367" t="str">
        <f t="shared" si="1365"/>
        <v>Índice de Gestión Estratégica</v>
      </c>
      <c r="J1367" t="str">
        <f t="shared" si="1365"/>
        <v>06-02</v>
      </c>
      <c r="K1367" t="str">
        <f t="shared" si="1365"/>
        <v>Relación Plan de Desarrollo Municipal y Ordenamiento Territorial (PDM-OT) - Plan Estratégico Institucional (PEI) - Plan Operativo Multianual (POM) - Plan Operativo Anual (POA)</v>
      </c>
      <c r="L1367" s="150">
        <f>+VLOOKUP($E1367,IGE_2018!$B$8:$Z$347,6,0)</f>
        <v>0</v>
      </c>
      <c r="M1367" s="142" t="str">
        <f>+VLOOKUP($E1367,IGE_2018!$B$8:$Z$347,7,0)</f>
        <v>Bajo</v>
      </c>
    </row>
    <row r="1368" spans="1:13" x14ac:dyDescent="0.3">
      <c r="A1368" s="139">
        <f t="shared" si="1321"/>
        <v>36</v>
      </c>
      <c r="B1368" s="148">
        <f t="shared" si="1323"/>
        <v>32</v>
      </c>
      <c r="D1368" s="149" t="str">
        <f>+VLOOKUP($A1368,mUNICIPIOS!$B$4:$F$343,2,0)</f>
        <v>Sacatepéquez</v>
      </c>
      <c r="E1368" s="149">
        <f>+VLOOKUP($A1368,mUNICIPIOS!$B$4:$F$343,3,0)</f>
        <v>311</v>
      </c>
      <c r="F1368" s="149" t="str">
        <f>+VLOOKUP($A1368,mUNICIPIOS!$B$4:$F$343,4,0)</f>
        <v>Santa María de Jesús</v>
      </c>
      <c r="G1368" s="139" t="str">
        <f t="shared" ref="G1368:K1368" si="1366">+G1330</f>
        <v>06</v>
      </c>
      <c r="H1368" t="str">
        <f t="shared" si="1366"/>
        <v>IGE</v>
      </c>
      <c r="I1368" t="str">
        <f t="shared" si="1366"/>
        <v>Índice de Gestión Estratégica</v>
      </c>
      <c r="J1368" t="str">
        <f t="shared" si="1366"/>
        <v>06-03</v>
      </c>
      <c r="K1368" t="str">
        <f t="shared" si="1366"/>
        <v>Presupuesto de egresos relacionado a competencias municipales que responden a prioridades nacionales de desarrollo.</v>
      </c>
      <c r="L1368" s="150">
        <f>+VLOOKUP($E1368,IGE_2018!$B$8:$Z$347,9,0)</f>
        <v>0.48773768261663902</v>
      </c>
      <c r="M1368" s="142" t="str">
        <f>+VLOOKUP($E1368,IGE_2018!$B$8:$Z$347,10,0)</f>
        <v>Medio</v>
      </c>
    </row>
    <row r="1369" spans="1:13" x14ac:dyDescent="0.3">
      <c r="A1369" s="139">
        <f t="shared" si="1321"/>
        <v>36</v>
      </c>
      <c r="B1369" s="148">
        <f t="shared" si="1323"/>
        <v>33</v>
      </c>
      <c r="D1369" s="149" t="str">
        <f>+VLOOKUP($A1369,mUNICIPIOS!$B$4:$F$343,2,0)</f>
        <v>Sacatepéquez</v>
      </c>
      <c r="E1369" s="149">
        <f>+VLOOKUP($A1369,mUNICIPIOS!$B$4:$F$343,3,0)</f>
        <v>311</v>
      </c>
      <c r="F1369" s="149" t="str">
        <f>+VLOOKUP($A1369,mUNICIPIOS!$B$4:$F$343,4,0)</f>
        <v>Santa María de Jesús</v>
      </c>
      <c r="G1369" s="139" t="str">
        <f t="shared" ref="G1369:K1369" si="1367">+G1331</f>
        <v>06</v>
      </c>
      <c r="H1369" t="str">
        <f t="shared" si="1367"/>
        <v>IGE</v>
      </c>
      <c r="I1369" t="str">
        <f t="shared" si="1367"/>
        <v>Índice de Gestión Estratégica</v>
      </c>
      <c r="J1369" t="str">
        <f t="shared" si="1367"/>
        <v>06-04</v>
      </c>
      <c r="K1369" t="str">
        <f t="shared" si="1367"/>
        <v>Institucionalización de la gestión ordenada del territorio</v>
      </c>
      <c r="L1369" s="150">
        <f>+VLOOKUP($E1369,IGE_2018!$B$8:$Z$347,12,0)</f>
        <v>0.15</v>
      </c>
      <c r="M1369" s="142" t="str">
        <f>+VLOOKUP($E1369,IGE_2018!$B$8:$Z$347,13,0)</f>
        <v>Bajo</v>
      </c>
    </row>
    <row r="1370" spans="1:13" x14ac:dyDescent="0.3">
      <c r="A1370" s="139">
        <f t="shared" si="1321"/>
        <v>36</v>
      </c>
      <c r="B1370" s="148">
        <f t="shared" si="1323"/>
        <v>34</v>
      </c>
      <c r="D1370" s="149" t="str">
        <f>+VLOOKUP($A1370,mUNICIPIOS!$B$4:$F$343,2,0)</f>
        <v>Sacatepéquez</v>
      </c>
      <c r="E1370" s="149">
        <f>+VLOOKUP($A1370,mUNICIPIOS!$B$4:$F$343,3,0)</f>
        <v>311</v>
      </c>
      <c r="F1370" s="149" t="str">
        <f>+VLOOKUP($A1370,mUNICIPIOS!$B$4:$F$343,4,0)</f>
        <v>Santa María de Jesús</v>
      </c>
      <c r="G1370" s="139" t="str">
        <f t="shared" ref="G1370:K1370" si="1368">+G1332</f>
        <v>06</v>
      </c>
      <c r="H1370" t="str">
        <f t="shared" si="1368"/>
        <v>IGE</v>
      </c>
      <c r="I1370" t="str">
        <f t="shared" si="1368"/>
        <v>Índice de Gestión Estratégica</v>
      </c>
      <c r="J1370" t="str">
        <f t="shared" si="1368"/>
        <v>06-05</v>
      </c>
      <c r="K1370" t="str">
        <f t="shared" si="1368"/>
        <v>Acciones para la gestión ordenada del territorio</v>
      </c>
      <c r="L1370" s="150">
        <f>+VLOOKUP($E1370,IGE_2018!$B$8:$Z$347,15,0)</f>
        <v>0.18000000000000005</v>
      </c>
      <c r="M1370" s="142" t="str">
        <f>+VLOOKUP($E1370,IGE_2018!$B$8:$Z$347,16,0)</f>
        <v>Bajo</v>
      </c>
    </row>
    <row r="1371" spans="1:13" x14ac:dyDescent="0.3">
      <c r="A1371" s="139">
        <f t="shared" si="1321"/>
        <v>36</v>
      </c>
      <c r="B1371" s="148">
        <f t="shared" si="1323"/>
        <v>35</v>
      </c>
      <c r="D1371" s="149" t="str">
        <f>+VLOOKUP($A1371,mUNICIPIOS!$B$4:$F$343,2,0)</f>
        <v>Sacatepéquez</v>
      </c>
      <c r="E1371" s="149">
        <f>+VLOOKUP($A1371,mUNICIPIOS!$B$4:$F$343,3,0)</f>
        <v>311</v>
      </c>
      <c r="F1371" s="149" t="str">
        <f>+VLOOKUP($A1371,mUNICIPIOS!$B$4:$F$343,4,0)</f>
        <v>Santa María de Jesús</v>
      </c>
      <c r="G1371" s="139" t="str">
        <f t="shared" ref="G1371:K1371" si="1369">+G1333</f>
        <v>06</v>
      </c>
      <c r="H1371" t="str">
        <f t="shared" si="1369"/>
        <v>IGE</v>
      </c>
      <c r="I1371" t="str">
        <f t="shared" si="1369"/>
        <v>Índice de Gestión Estratégica</v>
      </c>
      <c r="J1371" t="str">
        <f t="shared" si="1369"/>
        <v>06-06</v>
      </c>
      <c r="K1371" t="str">
        <f t="shared" si="1369"/>
        <v>Gestión de riesgo en la formulación de proyectos derivados de la planificación operativa anual</v>
      </c>
      <c r="L1371" s="150">
        <f>+VLOOKUP($E1371,IGE_2018!$B$8:$Z$347,18,0)</f>
        <v>0</v>
      </c>
      <c r="M1371" s="142" t="str">
        <f>+VLOOKUP($E1371,IGE_2018!$B$8:$Z$347,19,0)</f>
        <v>Bajo</v>
      </c>
    </row>
    <row r="1372" spans="1:13" x14ac:dyDescent="0.3">
      <c r="A1372" s="139">
        <f t="shared" si="1321"/>
        <v>36</v>
      </c>
      <c r="B1372" s="148">
        <f t="shared" si="1323"/>
        <v>36</v>
      </c>
      <c r="D1372" s="149" t="str">
        <f>+VLOOKUP($A1372,mUNICIPIOS!$B$4:$F$343,2,0)</f>
        <v>Sacatepéquez</v>
      </c>
      <c r="E1372" s="149">
        <f>+VLOOKUP($A1372,mUNICIPIOS!$B$4:$F$343,3,0)</f>
        <v>311</v>
      </c>
      <c r="F1372" s="149" t="str">
        <f>+VLOOKUP($A1372,mUNICIPIOS!$B$4:$F$343,4,0)</f>
        <v>Santa María de Jesús</v>
      </c>
      <c r="G1372" s="139" t="str">
        <f t="shared" ref="G1372:K1372" si="1370">+G1334</f>
        <v>06</v>
      </c>
      <c r="H1372" t="str">
        <f t="shared" si="1370"/>
        <v>IGE</v>
      </c>
      <c r="I1372" t="str">
        <f t="shared" si="1370"/>
        <v>Índice de Gestión Estratégica</v>
      </c>
      <c r="J1372" t="str">
        <f t="shared" si="1370"/>
        <v>06-07</v>
      </c>
      <c r="K1372" t="str">
        <f t="shared" si="1370"/>
        <v>Ingresos por servicios ambientales en relación a los ingresos propios sin regalías</v>
      </c>
      <c r="L1372" s="150">
        <f>+VLOOKUP($E1372,IGE_2018!$B$8:$Z$347,21,0)</f>
        <v>5.1278107111096963E-3</v>
      </c>
      <c r="M1372" s="142" t="str">
        <f>+VLOOKUP($E1372,IGE_2018!$B$8:$Z$347,22,0)</f>
        <v>Bajo</v>
      </c>
    </row>
    <row r="1373" spans="1:13" x14ac:dyDescent="0.3">
      <c r="A1373" s="139">
        <f t="shared" si="1321"/>
        <v>36</v>
      </c>
      <c r="B1373" s="148">
        <f t="shared" si="1323"/>
        <v>37</v>
      </c>
      <c r="D1373" s="149" t="str">
        <f>+VLOOKUP($A1373,mUNICIPIOS!$B$4:$F$343,2,0)</f>
        <v>Sacatepéquez</v>
      </c>
      <c r="E1373" s="149">
        <f>+VLOOKUP($A1373,mUNICIPIOS!$B$4:$F$343,3,0)</f>
        <v>311</v>
      </c>
      <c r="F1373" s="149" t="str">
        <f>+VLOOKUP($A1373,mUNICIPIOS!$B$4:$F$343,4,0)</f>
        <v>Santa María de Jesús</v>
      </c>
      <c r="G1373" s="139" t="str">
        <f t="shared" ref="G1373:K1373" si="1371">+G1335</f>
        <v>06</v>
      </c>
      <c r="H1373" t="str">
        <f t="shared" si="1371"/>
        <v>IGE</v>
      </c>
      <c r="I1373" t="str">
        <f t="shared" si="1371"/>
        <v>Índice de Gestión Estratégica</v>
      </c>
      <c r="J1373" t="str">
        <f t="shared" si="1371"/>
        <v>INDICE</v>
      </c>
      <c r="K1373">
        <f t="shared" si="1371"/>
        <v>0</v>
      </c>
      <c r="L1373" s="150">
        <f>+VLOOKUP($E1373,IGE_2018!$B$8:$Z$347,24,0)</f>
        <v>0.16444720172527072</v>
      </c>
      <c r="M1373" s="142" t="str">
        <f>+VLOOKUP($E1373,IGE_2018!$B$8:$Z$347,25,0)</f>
        <v>Bajo</v>
      </c>
    </row>
    <row r="1374" spans="1:13" x14ac:dyDescent="0.3">
      <c r="A1374" s="139">
        <f t="shared" si="1321"/>
        <v>36</v>
      </c>
      <c r="B1374" s="148">
        <f t="shared" si="1323"/>
        <v>38</v>
      </c>
      <c r="D1374" s="149" t="str">
        <f>+VLOOKUP($A1374,mUNICIPIOS!$B$4:$F$343,2,0)</f>
        <v>Sacatepéquez</v>
      </c>
      <c r="E1374" s="149">
        <f>+VLOOKUP($A1374,mUNICIPIOS!$B$4:$F$343,3,0)</f>
        <v>311</v>
      </c>
      <c r="F1374" s="149" t="str">
        <f>+VLOOKUP($A1374,mUNICIPIOS!$B$4:$F$343,4,0)</f>
        <v>Santa María de Jesús</v>
      </c>
      <c r="G1374" s="139" t="str">
        <f t="shared" ref="G1374:K1374" si="1372">+G1336</f>
        <v>RANKING</v>
      </c>
      <c r="H1374" t="str">
        <f t="shared" si="1372"/>
        <v>RGM</v>
      </c>
      <c r="I1374" t="str">
        <f t="shared" si="1372"/>
        <v>Ranking de la Gestión Municipal 2018</v>
      </c>
      <c r="J1374" t="str">
        <f t="shared" si="1372"/>
        <v>RANKING</v>
      </c>
      <c r="K1374">
        <f t="shared" si="1372"/>
        <v>0</v>
      </c>
      <c r="L1374" s="151">
        <f>+VLOOKUP($E1374,Resultados_generales!$C$8:$AE$347,27,0)</f>
        <v>0.2667682366713317</v>
      </c>
      <c r="M1374" t="str">
        <f>+VLOOKUP($E1374,Resultados_generales!$C$8:$AE$347,28,0)</f>
        <v>Medio bajo</v>
      </c>
    </row>
    <row r="1375" spans="1:13" x14ac:dyDescent="0.3">
      <c r="A1375" s="139">
        <f t="shared" si="1321"/>
        <v>37</v>
      </c>
      <c r="B1375" s="148">
        <f t="shared" si="1323"/>
        <v>1</v>
      </c>
      <c r="D1375" s="149" t="str">
        <f>+VLOOKUP($A1375,mUNICIPIOS!$B$4:$F$343,2,0)</f>
        <v>Sacatepéquez</v>
      </c>
      <c r="E1375" s="149">
        <f>+VLOOKUP($A1375,mUNICIPIOS!$B$4:$F$343,3,0)</f>
        <v>312</v>
      </c>
      <c r="F1375" s="149" t="str">
        <f>+VLOOKUP($A1375,mUNICIPIOS!$B$4:$F$343,4,0)</f>
        <v>Ciudad Vieja</v>
      </c>
      <c r="G1375" s="139" t="str">
        <f t="shared" ref="G1375:K1375" si="1373">+G1337</f>
        <v>01</v>
      </c>
      <c r="H1375" t="str">
        <f t="shared" si="1373"/>
        <v>IPC</v>
      </c>
      <c r="I1375" t="str">
        <f t="shared" si="1373"/>
        <v>Índice de Participación Ciudadana</v>
      </c>
      <c r="J1375" t="str">
        <f t="shared" si="1373"/>
        <v>01-01</v>
      </c>
      <c r="K1375" t="str">
        <f t="shared" si="1373"/>
        <v>Número de reuniones del COMUDE en el año de la medición.</v>
      </c>
      <c r="L1375" s="150">
        <f>+VLOOKUP($E1375,IPC_2018!$B$8:$T$347,3,0)</f>
        <v>0.58333333333333337</v>
      </c>
      <c r="M1375" s="142" t="str">
        <f>+VLOOKUP($E1375,IPC_2018!$B$8:$T$347,4,0)</f>
        <v>Medio</v>
      </c>
    </row>
    <row r="1376" spans="1:13" x14ac:dyDescent="0.3">
      <c r="A1376" s="139">
        <f t="shared" si="1321"/>
        <v>37</v>
      </c>
      <c r="B1376" s="148">
        <f t="shared" si="1323"/>
        <v>2</v>
      </c>
      <c r="D1376" s="149" t="str">
        <f>+VLOOKUP($A1376,mUNICIPIOS!$B$4:$F$343,2,0)</f>
        <v>Sacatepéquez</v>
      </c>
      <c r="E1376" s="149">
        <f>+VLOOKUP($A1376,mUNICIPIOS!$B$4:$F$343,3,0)</f>
        <v>312</v>
      </c>
      <c r="F1376" s="149" t="str">
        <f>+VLOOKUP($A1376,mUNICIPIOS!$B$4:$F$343,4,0)</f>
        <v>Ciudad Vieja</v>
      </c>
      <c r="G1376" s="139" t="str">
        <f t="shared" ref="G1376:K1376" si="1374">+G1338</f>
        <v>01</v>
      </c>
      <c r="H1376" t="str">
        <f t="shared" si="1374"/>
        <v>IPC</v>
      </c>
      <c r="I1376" t="str">
        <f t="shared" si="1374"/>
        <v>Índice de Participación Ciudadana</v>
      </c>
      <c r="J1376" t="str">
        <f t="shared" si="1374"/>
        <v>01-02</v>
      </c>
      <c r="K1376" t="str">
        <f t="shared" si="1374"/>
        <v>Participación de Alcaldes, Concejales y Síndicos determinados o designados en el COMUDE</v>
      </c>
      <c r="L1376" s="150">
        <f>+VLOOKUP($E1376,IPC_2018!$B$8:$T$347,6,0)</f>
        <v>0.9642857142857143</v>
      </c>
      <c r="M1376" s="142" t="str">
        <f>+VLOOKUP($E1376,IPC_2018!$B$8:$T$347,7,0)</f>
        <v>Alto</v>
      </c>
    </row>
    <row r="1377" spans="1:13" x14ac:dyDescent="0.3">
      <c r="A1377" s="139">
        <f t="shared" si="1321"/>
        <v>37</v>
      </c>
      <c r="B1377" s="148">
        <f t="shared" si="1323"/>
        <v>3</v>
      </c>
      <c r="D1377" s="149" t="str">
        <f>+VLOOKUP($A1377,mUNICIPIOS!$B$4:$F$343,2,0)</f>
        <v>Sacatepéquez</v>
      </c>
      <c r="E1377" s="149">
        <f>+VLOOKUP($A1377,mUNICIPIOS!$B$4:$F$343,3,0)</f>
        <v>312</v>
      </c>
      <c r="F1377" s="149" t="str">
        <f>+VLOOKUP($A1377,mUNICIPIOS!$B$4:$F$343,4,0)</f>
        <v>Ciudad Vieja</v>
      </c>
      <c r="G1377" s="139" t="str">
        <f t="shared" ref="G1377:K1377" si="1375">+G1339</f>
        <v>01</v>
      </c>
      <c r="H1377" t="str">
        <f t="shared" si="1375"/>
        <v>IPC</v>
      </c>
      <c r="I1377" t="str">
        <f t="shared" si="1375"/>
        <v>Índice de Participación Ciudadana</v>
      </c>
      <c r="J1377" t="str">
        <f t="shared" si="1375"/>
        <v>01-03</v>
      </c>
      <c r="K1377" t="str">
        <f t="shared" si="1375"/>
        <v>Participación  de organizaciones de jóvenes, mujeres, pueblos mayas, xincas, garífunas, y otras organizaciones en el Comude</v>
      </c>
      <c r="L1377" s="150">
        <f>+VLOOKUP($E1377,IPC_2018!$B$8:$T$347,9,0)</f>
        <v>0</v>
      </c>
      <c r="M1377" s="142" t="str">
        <f>+VLOOKUP($E1377,IPC_2018!$B$8:$T$347,10,0)</f>
        <v>Bajo</v>
      </c>
    </row>
    <row r="1378" spans="1:13" x14ac:dyDescent="0.3">
      <c r="A1378" s="139">
        <f t="shared" si="1321"/>
        <v>37</v>
      </c>
      <c r="B1378" s="148">
        <f t="shared" si="1323"/>
        <v>4</v>
      </c>
      <c r="D1378" s="149" t="str">
        <f>+VLOOKUP($A1378,mUNICIPIOS!$B$4:$F$343,2,0)</f>
        <v>Sacatepéquez</v>
      </c>
      <c r="E1378" s="149">
        <f>+VLOOKUP($A1378,mUNICIPIOS!$B$4:$F$343,3,0)</f>
        <v>312</v>
      </c>
      <c r="F1378" s="149" t="str">
        <f>+VLOOKUP($A1378,mUNICIPIOS!$B$4:$F$343,4,0)</f>
        <v>Ciudad Vieja</v>
      </c>
      <c r="G1378" s="139" t="str">
        <f t="shared" ref="G1378:K1378" si="1376">+G1340</f>
        <v>01</v>
      </c>
      <c r="H1378" t="str">
        <f t="shared" si="1376"/>
        <v>IPC</v>
      </c>
      <c r="I1378" t="str">
        <f t="shared" si="1376"/>
        <v>Índice de Participación Ciudadana</v>
      </c>
      <c r="J1378" t="str">
        <f t="shared" si="1376"/>
        <v>01-04</v>
      </c>
      <c r="K1378" t="str">
        <f t="shared" si="1376"/>
        <v>Representatividad territorial del Comude.</v>
      </c>
      <c r="L1378" s="150">
        <f>+VLOOKUP($E1378,IPC_2018!$B$8:$T$347,12,0)</f>
        <v>0.63571428571428568</v>
      </c>
      <c r="M1378" s="142" t="str">
        <f>+VLOOKUP($E1378,IPC_2018!$B$8:$T$347,13,0)</f>
        <v>Medio alto</v>
      </c>
    </row>
    <row r="1379" spans="1:13" x14ac:dyDescent="0.3">
      <c r="A1379" s="139">
        <f t="shared" si="1321"/>
        <v>37</v>
      </c>
      <c r="B1379" s="148">
        <f t="shared" si="1323"/>
        <v>5</v>
      </c>
      <c r="D1379" s="149" t="str">
        <f>+VLOOKUP($A1379,mUNICIPIOS!$B$4:$F$343,2,0)</f>
        <v>Sacatepéquez</v>
      </c>
      <c r="E1379" s="149">
        <f>+VLOOKUP($A1379,mUNICIPIOS!$B$4:$F$343,3,0)</f>
        <v>312</v>
      </c>
      <c r="F1379" s="149" t="str">
        <f>+VLOOKUP($A1379,mUNICIPIOS!$B$4:$F$343,4,0)</f>
        <v>Ciudad Vieja</v>
      </c>
      <c r="G1379" s="139" t="str">
        <f t="shared" ref="G1379:K1379" si="1377">+G1341</f>
        <v>01</v>
      </c>
      <c r="H1379" t="str">
        <f t="shared" si="1377"/>
        <v>IPC</v>
      </c>
      <c r="I1379" t="str">
        <f t="shared" si="1377"/>
        <v>Índice de Participación Ciudadana</v>
      </c>
      <c r="J1379" t="str">
        <f t="shared" si="1377"/>
        <v>01-05</v>
      </c>
      <c r="K1379" t="str">
        <f t="shared" si="1377"/>
        <v>Funcionamiento del Comude</v>
      </c>
      <c r="L1379" s="150">
        <f>+VLOOKUP($E1379,IPC_2018!$B$8:$T$347,15,0)</f>
        <v>0.15901060076290127</v>
      </c>
      <c r="M1379" s="142" t="str">
        <f>+VLOOKUP($E1379,IPC_2018!$B$8:$T$347,16,0)</f>
        <v>Bajo</v>
      </c>
    </row>
    <row r="1380" spans="1:13" x14ac:dyDescent="0.3">
      <c r="A1380" s="139">
        <f t="shared" si="1321"/>
        <v>37</v>
      </c>
      <c r="B1380" s="148">
        <f t="shared" si="1323"/>
        <v>6</v>
      </c>
      <c r="D1380" s="149" t="str">
        <f>+VLOOKUP($A1380,mUNICIPIOS!$B$4:$F$343,2,0)</f>
        <v>Sacatepéquez</v>
      </c>
      <c r="E1380" s="149">
        <f>+VLOOKUP($A1380,mUNICIPIOS!$B$4:$F$343,3,0)</f>
        <v>312</v>
      </c>
      <c r="F1380" s="149" t="str">
        <f>+VLOOKUP($A1380,mUNICIPIOS!$B$4:$F$343,4,0)</f>
        <v>Ciudad Vieja</v>
      </c>
      <c r="G1380" s="139" t="str">
        <f t="shared" ref="G1380:K1380" si="1378">+G1342</f>
        <v>01</v>
      </c>
      <c r="H1380" t="str">
        <f t="shared" si="1378"/>
        <v>IPC</v>
      </c>
      <c r="I1380" t="str">
        <f t="shared" si="1378"/>
        <v>Índice de Participación Ciudadana</v>
      </c>
      <c r="J1380" t="str">
        <f t="shared" si="1378"/>
        <v>INDICE</v>
      </c>
      <c r="K1380">
        <f t="shared" si="1378"/>
        <v>0</v>
      </c>
      <c r="L1380" s="150">
        <f>+VLOOKUP($E1380,IPC_2018!$B$8:$T$347,18,0)</f>
        <v>0.48766111392395906</v>
      </c>
      <c r="M1380" s="142" t="str">
        <f>+VLOOKUP($E1380,IPC_2018!$B$8:$T$347,19,0)</f>
        <v>Medio</v>
      </c>
    </row>
    <row r="1381" spans="1:13" x14ac:dyDescent="0.3">
      <c r="A1381" s="139">
        <f t="shared" si="1321"/>
        <v>37</v>
      </c>
      <c r="B1381" s="148">
        <f t="shared" si="1323"/>
        <v>7</v>
      </c>
      <c r="D1381" s="149" t="str">
        <f>+VLOOKUP($A1381,mUNICIPIOS!$B$4:$F$343,2,0)</f>
        <v>Sacatepéquez</v>
      </c>
      <c r="E1381" s="149">
        <f>+VLOOKUP($A1381,mUNICIPIOS!$B$4:$F$343,3,0)</f>
        <v>312</v>
      </c>
      <c r="F1381" s="149" t="str">
        <f>+VLOOKUP($A1381,mUNICIPIOS!$B$4:$F$343,4,0)</f>
        <v>Ciudad Vieja</v>
      </c>
      <c r="G1381" s="139" t="str">
        <f t="shared" ref="G1381:K1381" si="1379">+G1343</f>
        <v>02</v>
      </c>
      <c r="H1381" t="str">
        <f t="shared" si="1379"/>
        <v>IIC</v>
      </c>
      <c r="I1381" t="str">
        <f t="shared" si="1379"/>
        <v>Índice de Información a la Ciudadanía</v>
      </c>
      <c r="J1381" t="str">
        <f t="shared" si="1379"/>
        <v>02-01</v>
      </c>
      <c r="K1381" t="str">
        <f t="shared" si="1379"/>
        <v>Rendición de cuentas cuatrimestral y anual al Comude enfocadas en resultados.</v>
      </c>
      <c r="L1381" s="150">
        <f>+VLOOKUP($E1381,IIC_2018!$B$8:$Q$347,3,0)</f>
        <v>1</v>
      </c>
      <c r="M1381" s="142" t="str">
        <f>+VLOOKUP($E1381,IIC_2018!$B$8:$Q$347,4,0)</f>
        <v>Alto</v>
      </c>
    </row>
    <row r="1382" spans="1:13" x14ac:dyDescent="0.3">
      <c r="A1382" s="139">
        <f t="shared" si="1321"/>
        <v>37</v>
      </c>
      <c r="B1382" s="148">
        <f t="shared" si="1323"/>
        <v>8</v>
      </c>
      <c r="D1382" s="149" t="str">
        <f>+VLOOKUP($A1382,mUNICIPIOS!$B$4:$F$343,2,0)</f>
        <v>Sacatepéquez</v>
      </c>
      <c r="E1382" s="149">
        <f>+VLOOKUP($A1382,mUNICIPIOS!$B$4:$F$343,3,0)</f>
        <v>312</v>
      </c>
      <c r="F1382" s="149" t="str">
        <f>+VLOOKUP($A1382,mUNICIPIOS!$B$4:$F$343,4,0)</f>
        <v>Ciudad Vieja</v>
      </c>
      <c r="G1382" s="139" t="str">
        <f t="shared" ref="G1382:K1382" si="1380">+G1344</f>
        <v>02</v>
      </c>
      <c r="H1382" t="str">
        <f t="shared" si="1380"/>
        <v>IIC</v>
      </c>
      <c r="I1382" t="str">
        <f t="shared" si="1380"/>
        <v>Índice de Información a la Ciudadanía</v>
      </c>
      <c r="J1382" t="str">
        <f t="shared" si="1380"/>
        <v>02-02</v>
      </c>
      <c r="K1382" t="str">
        <f t="shared" si="1380"/>
        <v>Información presupuestaria y otra información brindada a la ciudadanía disponible en medios locales de comunicación.</v>
      </c>
      <c r="L1382" s="150">
        <f>+VLOOKUP($E1382,IIC_2018!$B$8:$Q$347,6,0)</f>
        <v>0.625</v>
      </c>
      <c r="M1382" s="142" t="str">
        <f>+VLOOKUP($E1382,IIC_2018!$B$8:$Q$347,7,0)</f>
        <v>Medio alto</v>
      </c>
    </row>
    <row r="1383" spans="1:13" x14ac:dyDescent="0.3">
      <c r="A1383" s="139">
        <f t="shared" si="1321"/>
        <v>37</v>
      </c>
      <c r="B1383" s="148">
        <f t="shared" si="1323"/>
        <v>9</v>
      </c>
      <c r="D1383" s="149" t="str">
        <f>+VLOOKUP($A1383,mUNICIPIOS!$B$4:$F$343,2,0)</f>
        <v>Sacatepéquez</v>
      </c>
      <c r="E1383" s="149">
        <f>+VLOOKUP($A1383,mUNICIPIOS!$B$4:$F$343,3,0)</f>
        <v>312</v>
      </c>
      <c r="F1383" s="149" t="str">
        <f>+VLOOKUP($A1383,mUNICIPIOS!$B$4:$F$343,4,0)</f>
        <v>Ciudad Vieja</v>
      </c>
      <c r="G1383" s="139" t="str">
        <f t="shared" ref="G1383:K1383" si="1381">+G1345</f>
        <v>02</v>
      </c>
      <c r="H1383" t="str">
        <f t="shared" si="1381"/>
        <v>IIC</v>
      </c>
      <c r="I1383" t="str">
        <f t="shared" si="1381"/>
        <v>Índice de Información a la Ciudadanía</v>
      </c>
      <c r="J1383" t="str">
        <f t="shared" si="1381"/>
        <v>02-03</v>
      </c>
      <c r="K1383" t="str">
        <f t="shared" si="1381"/>
        <v>Información pública de oficio actualizada y disponible de acuerdo a la LAIP y uso de internet.</v>
      </c>
      <c r="L1383" s="150">
        <f>+VLOOKUP($E1383,IIC_2018!$B$8:$Q$347,9,0)</f>
        <v>0.99999999999999989</v>
      </c>
      <c r="M1383" s="142" t="str">
        <f>+VLOOKUP($E1383,IIC_2018!$B$8:$Q$347,10,0)</f>
        <v>Alto</v>
      </c>
    </row>
    <row r="1384" spans="1:13" x14ac:dyDescent="0.3">
      <c r="A1384" s="139">
        <f t="shared" si="1321"/>
        <v>37</v>
      </c>
      <c r="B1384" s="148">
        <f t="shared" si="1323"/>
        <v>10</v>
      </c>
      <c r="D1384" s="149" t="str">
        <f>+VLOOKUP($A1384,mUNICIPIOS!$B$4:$F$343,2,0)</f>
        <v>Sacatepéquez</v>
      </c>
      <c r="E1384" s="149">
        <f>+VLOOKUP($A1384,mUNICIPIOS!$B$4:$F$343,3,0)</f>
        <v>312</v>
      </c>
      <c r="F1384" s="149" t="str">
        <f>+VLOOKUP($A1384,mUNICIPIOS!$B$4:$F$343,4,0)</f>
        <v>Ciudad Vieja</v>
      </c>
      <c r="G1384" s="139" t="str">
        <f t="shared" ref="G1384:K1384" si="1382">+G1346</f>
        <v>02</v>
      </c>
      <c r="H1384" t="str">
        <f t="shared" si="1382"/>
        <v>IIC</v>
      </c>
      <c r="I1384" t="str">
        <f t="shared" si="1382"/>
        <v>Índice de Información a la Ciudadanía</v>
      </c>
      <c r="J1384" t="str">
        <f t="shared" si="1382"/>
        <v>02-04</v>
      </c>
      <c r="K1384" t="str">
        <f t="shared" si="1382"/>
        <v>Relación del monto contratado por medio de Guate compras con el total del presupuesto de egresos vigente.</v>
      </c>
      <c r="L1384" s="150">
        <f>+VLOOKUP($E1384,IIC_2018!$B$8:$Q$347,12,0)</f>
        <v>0.28112870444092386</v>
      </c>
      <c r="M1384" s="142" t="str">
        <f>+VLOOKUP($E1384,IIC_2018!$B$8:$Q$347,13,0)</f>
        <v>Medio bajo</v>
      </c>
    </row>
    <row r="1385" spans="1:13" x14ac:dyDescent="0.3">
      <c r="A1385" s="139">
        <f t="shared" si="1321"/>
        <v>37</v>
      </c>
      <c r="B1385" s="148">
        <f t="shared" si="1323"/>
        <v>11</v>
      </c>
      <c r="D1385" s="149" t="str">
        <f>+VLOOKUP($A1385,mUNICIPIOS!$B$4:$F$343,2,0)</f>
        <v>Sacatepéquez</v>
      </c>
      <c r="E1385" s="149">
        <f>+VLOOKUP($A1385,mUNICIPIOS!$B$4:$F$343,3,0)</f>
        <v>312</v>
      </c>
      <c r="F1385" s="149" t="str">
        <f>+VLOOKUP($A1385,mUNICIPIOS!$B$4:$F$343,4,0)</f>
        <v>Ciudad Vieja</v>
      </c>
      <c r="G1385" s="139" t="str">
        <f t="shared" ref="G1385:K1385" si="1383">+G1347</f>
        <v>02</v>
      </c>
      <c r="H1385" t="str">
        <f t="shared" si="1383"/>
        <v>IIC</v>
      </c>
      <c r="I1385" t="str">
        <f t="shared" si="1383"/>
        <v>Índice de Información a la Ciudadanía</v>
      </c>
      <c r="J1385" t="str">
        <f t="shared" si="1383"/>
        <v>INDICE</v>
      </c>
      <c r="K1385">
        <f t="shared" si="1383"/>
        <v>0</v>
      </c>
      <c r="L1385" s="150">
        <f>+VLOOKUP($E1385,IIC_2018!$B$8:$Q$347,15,0)</f>
        <v>0.72653217611023102</v>
      </c>
      <c r="M1385" s="142" t="str">
        <f>+VLOOKUP($E1385,IIC_2018!$B$8:$Q$347,16,0)</f>
        <v>Medio alto</v>
      </c>
    </row>
    <row r="1386" spans="1:13" x14ac:dyDescent="0.3">
      <c r="A1386" s="139">
        <f t="shared" si="1321"/>
        <v>37</v>
      </c>
      <c r="B1386" s="148">
        <f t="shared" si="1323"/>
        <v>12</v>
      </c>
      <c r="D1386" s="149" t="str">
        <f>+VLOOKUP($A1386,mUNICIPIOS!$B$4:$F$343,2,0)</f>
        <v>Sacatepéquez</v>
      </c>
      <c r="E1386" s="149">
        <f>+VLOOKUP($A1386,mUNICIPIOS!$B$4:$F$343,3,0)</f>
        <v>312</v>
      </c>
      <c r="F1386" s="149" t="str">
        <f>+VLOOKUP($A1386,mUNICIPIOS!$B$4:$F$343,4,0)</f>
        <v>Ciudad Vieja</v>
      </c>
      <c r="G1386" s="139" t="str">
        <f t="shared" ref="G1386:K1386" si="1384">+G1348</f>
        <v>03</v>
      </c>
      <c r="H1386" t="str">
        <f t="shared" si="1384"/>
        <v>ISP</v>
      </c>
      <c r="I1386" t="str">
        <f t="shared" si="1384"/>
        <v>Índice de Servicios Públicos</v>
      </c>
      <c r="J1386" t="str">
        <f t="shared" si="1384"/>
        <v>03-01</v>
      </c>
      <c r="K1386" t="str">
        <f t="shared" si="1384"/>
        <v>Cobertura del servicio público de agua</v>
      </c>
      <c r="L1386" s="150">
        <f>+VLOOKUP($E1386,ISP_2018!$B$8:$T$347,3,0)</f>
        <v>0.77019852262234534</v>
      </c>
      <c r="M1386" s="142" t="str">
        <f>+VLOOKUP($E1386,ISP_2018!$B$8:$T$347,4,0)</f>
        <v>Medio alto</v>
      </c>
    </row>
    <row r="1387" spans="1:13" x14ac:dyDescent="0.3">
      <c r="A1387" s="139">
        <f t="shared" si="1321"/>
        <v>37</v>
      </c>
      <c r="B1387" s="148">
        <f t="shared" si="1323"/>
        <v>13</v>
      </c>
      <c r="D1387" s="149" t="str">
        <f>+VLOOKUP($A1387,mUNICIPIOS!$B$4:$F$343,2,0)</f>
        <v>Sacatepéquez</v>
      </c>
      <c r="E1387" s="149">
        <f>+VLOOKUP($A1387,mUNICIPIOS!$B$4:$F$343,3,0)</f>
        <v>312</v>
      </c>
      <c r="F1387" s="149" t="str">
        <f>+VLOOKUP($A1387,mUNICIPIOS!$B$4:$F$343,4,0)</f>
        <v>Ciudad Vieja</v>
      </c>
      <c r="G1387" s="139" t="str">
        <f t="shared" ref="G1387:K1387" si="1385">+G1349</f>
        <v>03</v>
      </c>
      <c r="H1387" t="str">
        <f t="shared" si="1385"/>
        <v>ISP</v>
      </c>
      <c r="I1387" t="str">
        <f t="shared" si="1385"/>
        <v>Índice de Servicios Públicos</v>
      </c>
      <c r="J1387" t="str">
        <f t="shared" si="1385"/>
        <v>03-02</v>
      </c>
      <c r="K1387" t="str">
        <f t="shared" si="1385"/>
        <v>Control de la calidad del servicio público de agua</v>
      </c>
      <c r="L1387" s="150">
        <f>+VLOOKUP($E1387,ISP_2018!$B$8:$T$347,6,0)</f>
        <v>1</v>
      </c>
      <c r="M1387" s="142" t="str">
        <f>+VLOOKUP($E1387,ISP_2018!$B$8:$T$347,7,0)</f>
        <v>Alto</v>
      </c>
    </row>
    <row r="1388" spans="1:13" x14ac:dyDescent="0.3">
      <c r="A1388" s="139">
        <f t="shared" si="1321"/>
        <v>37</v>
      </c>
      <c r="B1388" s="148">
        <f t="shared" si="1323"/>
        <v>14</v>
      </c>
      <c r="D1388" s="149" t="str">
        <f>+VLOOKUP($A1388,mUNICIPIOS!$B$4:$F$343,2,0)</f>
        <v>Sacatepéquez</v>
      </c>
      <c r="E1388" s="149">
        <f>+VLOOKUP($A1388,mUNICIPIOS!$B$4:$F$343,3,0)</f>
        <v>312</v>
      </c>
      <c r="F1388" s="149" t="str">
        <f>+VLOOKUP($A1388,mUNICIPIOS!$B$4:$F$343,4,0)</f>
        <v>Ciudad Vieja</v>
      </c>
      <c r="G1388" s="139" t="str">
        <f t="shared" ref="G1388:K1388" si="1386">+G1350</f>
        <v>03</v>
      </c>
      <c r="H1388" t="str">
        <f t="shared" si="1386"/>
        <v>ISP</v>
      </c>
      <c r="I1388" t="str">
        <f t="shared" si="1386"/>
        <v>Índice de Servicios Públicos</v>
      </c>
      <c r="J1388" t="str">
        <f t="shared" si="1386"/>
        <v>03-03</v>
      </c>
      <c r="K1388" t="str">
        <f t="shared" si="1386"/>
        <v>Disposición  y tratamiento  de aguas residuales</v>
      </c>
      <c r="L1388" s="150">
        <f>+VLOOKUP($E1388,ISP_2018!$B$8:$T$347,9,0)</f>
        <v>0.12940438260920933</v>
      </c>
      <c r="M1388" s="142" t="str">
        <f>+VLOOKUP($E1388,ISP_2018!$B$8:$T$347,10,0)</f>
        <v>Bajo</v>
      </c>
    </row>
    <row r="1389" spans="1:13" x14ac:dyDescent="0.3">
      <c r="A1389" s="139">
        <f t="shared" ref="A1389:A1452" si="1387">+IF(B1388=38,A1388+1,A1388)</f>
        <v>37</v>
      </c>
      <c r="B1389" s="148">
        <f t="shared" si="1323"/>
        <v>15</v>
      </c>
      <c r="D1389" s="149" t="str">
        <f>+VLOOKUP($A1389,mUNICIPIOS!$B$4:$F$343,2,0)</f>
        <v>Sacatepéquez</v>
      </c>
      <c r="E1389" s="149">
        <f>+VLOOKUP($A1389,mUNICIPIOS!$B$4:$F$343,3,0)</f>
        <v>312</v>
      </c>
      <c r="F1389" s="149" t="str">
        <f>+VLOOKUP($A1389,mUNICIPIOS!$B$4:$F$343,4,0)</f>
        <v>Ciudad Vieja</v>
      </c>
      <c r="G1389" s="139" t="str">
        <f t="shared" ref="G1389:K1389" si="1388">+G1351</f>
        <v>03</v>
      </c>
      <c r="H1389" t="str">
        <f t="shared" si="1388"/>
        <v>ISP</v>
      </c>
      <c r="I1389" t="str">
        <f t="shared" si="1388"/>
        <v>Índice de Servicios Públicos</v>
      </c>
      <c r="J1389" t="str">
        <f t="shared" si="1388"/>
        <v>03-04</v>
      </c>
      <c r="K1389" t="str">
        <f t="shared" si="1388"/>
        <v>Gestión y manejo de los residuos y desechos sólidos</v>
      </c>
      <c r="L1389" s="150">
        <f>+VLOOKUP($E1389,ISP_2018!$B$8:$T$347,12,0)</f>
        <v>0.19125457078554764</v>
      </c>
      <c r="M1389" s="142" t="str">
        <f>+VLOOKUP($E1389,ISP_2018!$B$8:$T$347,13,0)</f>
        <v>Bajo</v>
      </c>
    </row>
    <row r="1390" spans="1:13" x14ac:dyDescent="0.3">
      <c r="A1390" s="139">
        <f t="shared" si="1387"/>
        <v>37</v>
      </c>
      <c r="B1390" s="148">
        <f t="shared" ref="B1390:B1453" si="1389">+B1352</f>
        <v>16</v>
      </c>
      <c r="D1390" s="149" t="str">
        <f>+VLOOKUP($A1390,mUNICIPIOS!$B$4:$F$343,2,0)</f>
        <v>Sacatepéquez</v>
      </c>
      <c r="E1390" s="149">
        <f>+VLOOKUP($A1390,mUNICIPIOS!$B$4:$F$343,3,0)</f>
        <v>312</v>
      </c>
      <c r="F1390" s="149" t="str">
        <f>+VLOOKUP($A1390,mUNICIPIOS!$B$4:$F$343,4,0)</f>
        <v>Ciudad Vieja</v>
      </c>
      <c r="G1390" s="139" t="str">
        <f t="shared" ref="G1390:K1390" si="1390">+G1352</f>
        <v>03</v>
      </c>
      <c r="H1390" t="str">
        <f t="shared" si="1390"/>
        <v>ISP</v>
      </c>
      <c r="I1390" t="str">
        <f t="shared" si="1390"/>
        <v>Índice de Servicios Públicos</v>
      </c>
      <c r="J1390" t="str">
        <f t="shared" si="1390"/>
        <v>03-05</v>
      </c>
      <c r="K1390" t="str">
        <f t="shared" si="1390"/>
        <v>Gestión de servicios públicos municipales</v>
      </c>
      <c r="L1390" s="150">
        <f>+VLOOKUP($E1390,ISP_2018!$B$8:$T$347,15,0)</f>
        <v>0.33870967741935487</v>
      </c>
      <c r="M1390" s="142" t="str">
        <f>+VLOOKUP($E1390,ISP_2018!$B$8:$T$347,16,0)</f>
        <v>Medio bajo</v>
      </c>
    </row>
    <row r="1391" spans="1:13" x14ac:dyDescent="0.3">
      <c r="A1391" s="139">
        <f t="shared" si="1387"/>
        <v>37</v>
      </c>
      <c r="B1391" s="148">
        <f t="shared" si="1389"/>
        <v>17</v>
      </c>
      <c r="D1391" s="149" t="str">
        <f>+VLOOKUP($A1391,mUNICIPIOS!$B$4:$F$343,2,0)</f>
        <v>Sacatepéquez</v>
      </c>
      <c r="E1391" s="149">
        <f>+VLOOKUP($A1391,mUNICIPIOS!$B$4:$F$343,3,0)</f>
        <v>312</v>
      </c>
      <c r="F1391" s="149" t="str">
        <f>+VLOOKUP($A1391,mUNICIPIOS!$B$4:$F$343,4,0)</f>
        <v>Ciudad Vieja</v>
      </c>
      <c r="G1391" s="139" t="str">
        <f t="shared" ref="G1391:K1391" si="1391">+G1353</f>
        <v>03</v>
      </c>
      <c r="H1391" t="str">
        <f t="shared" si="1391"/>
        <v>ISP</v>
      </c>
      <c r="I1391" t="str">
        <f t="shared" si="1391"/>
        <v>Índice de Servicios Públicos</v>
      </c>
      <c r="J1391" t="str">
        <f t="shared" si="1391"/>
        <v>INDICE</v>
      </c>
      <c r="K1391">
        <f t="shared" si="1391"/>
        <v>0</v>
      </c>
      <c r="L1391" s="150">
        <f>+VLOOKUP($E1391,ISP_2018!$B$8:$T$347,18,0)</f>
        <v>0.50889357842505689</v>
      </c>
      <c r="M1391" s="142" t="str">
        <f>+VLOOKUP($E1391,ISP_2018!$B$8:$T$347,19,0)</f>
        <v>Medio</v>
      </c>
    </row>
    <row r="1392" spans="1:13" x14ac:dyDescent="0.3">
      <c r="A1392" s="139">
        <f t="shared" si="1387"/>
        <v>37</v>
      </c>
      <c r="B1392" s="148">
        <f t="shared" si="1389"/>
        <v>18</v>
      </c>
      <c r="D1392" s="149" t="str">
        <f>+VLOOKUP($A1392,mUNICIPIOS!$B$4:$F$343,2,0)</f>
        <v>Sacatepéquez</v>
      </c>
      <c r="E1392" s="149">
        <f>+VLOOKUP($A1392,mUNICIPIOS!$B$4:$F$343,3,0)</f>
        <v>312</v>
      </c>
      <c r="F1392" s="149" t="str">
        <f>+VLOOKUP($A1392,mUNICIPIOS!$B$4:$F$343,4,0)</f>
        <v>Ciudad Vieja</v>
      </c>
      <c r="G1392" s="139" t="str">
        <f t="shared" ref="G1392:K1392" si="1392">+G1354</f>
        <v>04</v>
      </c>
      <c r="H1392" t="str">
        <f t="shared" si="1392"/>
        <v>IGA</v>
      </c>
      <c r="I1392" t="str">
        <f t="shared" si="1392"/>
        <v>Índice de Gestión Administrativa</v>
      </c>
      <c r="J1392" t="str">
        <f t="shared" si="1392"/>
        <v>04-01</v>
      </c>
      <c r="K1392" t="str">
        <f t="shared" si="1392"/>
        <v>Existencia de elementos de atención municipal orientada al vecino</v>
      </c>
      <c r="L1392" s="150">
        <f>+VLOOKUP($E1392,IGA_2018!$B$8:$N$347,3,0)</f>
        <v>0.75</v>
      </c>
      <c r="M1392" s="142" t="str">
        <f>+VLOOKUP($E1392,IGA_2018!$B$8:$N$347,4,0)</f>
        <v>Medio alto</v>
      </c>
    </row>
    <row r="1393" spans="1:13" x14ac:dyDescent="0.3">
      <c r="A1393" s="139">
        <f t="shared" si="1387"/>
        <v>37</v>
      </c>
      <c r="B1393" s="148">
        <f t="shared" si="1389"/>
        <v>19</v>
      </c>
      <c r="D1393" s="149" t="str">
        <f>+VLOOKUP($A1393,mUNICIPIOS!$B$4:$F$343,2,0)</f>
        <v>Sacatepéquez</v>
      </c>
      <c r="E1393" s="149">
        <f>+VLOOKUP($A1393,mUNICIPIOS!$B$4:$F$343,3,0)</f>
        <v>312</v>
      </c>
      <c r="F1393" s="149" t="str">
        <f>+VLOOKUP($A1393,mUNICIPIOS!$B$4:$F$343,4,0)</f>
        <v>Ciudad Vieja</v>
      </c>
      <c r="G1393" s="139" t="str">
        <f t="shared" ref="G1393:K1393" si="1393">+G1355</f>
        <v>04</v>
      </c>
      <c r="H1393" t="str">
        <f t="shared" si="1393"/>
        <v>IGA</v>
      </c>
      <c r="I1393" t="str">
        <f t="shared" si="1393"/>
        <v>Índice de Gestión Administrativa</v>
      </c>
      <c r="J1393" t="str">
        <f t="shared" si="1393"/>
        <v>04-02</v>
      </c>
      <c r="K1393" t="str">
        <f t="shared" si="1393"/>
        <v>Gestión del recurso humano.</v>
      </c>
      <c r="L1393" s="150">
        <f>+VLOOKUP($E1393,IGA_2018!$B$8:$N$347,6,0)</f>
        <v>0.57172289466907045</v>
      </c>
      <c r="M1393" s="142" t="str">
        <f>+VLOOKUP($E1393,IGA_2018!$B$8:$N$347,7,0)</f>
        <v>Medio</v>
      </c>
    </row>
    <row r="1394" spans="1:13" x14ac:dyDescent="0.3">
      <c r="A1394" s="139">
        <f t="shared" si="1387"/>
        <v>37</v>
      </c>
      <c r="B1394" s="148">
        <f t="shared" si="1389"/>
        <v>20</v>
      </c>
      <c r="D1394" s="149" t="str">
        <f>+VLOOKUP($A1394,mUNICIPIOS!$B$4:$F$343,2,0)</f>
        <v>Sacatepéquez</v>
      </c>
      <c r="E1394" s="149">
        <f>+VLOOKUP($A1394,mUNICIPIOS!$B$4:$F$343,3,0)</f>
        <v>312</v>
      </c>
      <c r="F1394" s="149" t="str">
        <f>+VLOOKUP($A1394,mUNICIPIOS!$B$4:$F$343,4,0)</f>
        <v>Ciudad Vieja</v>
      </c>
      <c r="G1394" s="139" t="str">
        <f t="shared" ref="G1394:K1394" si="1394">+G1356</f>
        <v>04</v>
      </c>
      <c r="H1394" t="str">
        <f t="shared" si="1394"/>
        <v>IGA</v>
      </c>
      <c r="I1394" t="str">
        <f t="shared" si="1394"/>
        <v>Índice de Gestión Administrativa</v>
      </c>
      <c r="J1394" t="str">
        <f t="shared" si="1394"/>
        <v>04-03</v>
      </c>
      <c r="K1394" t="str">
        <f t="shared" si="1394"/>
        <v>Existencia de oficinas municipales con instrumentos de gestión.</v>
      </c>
      <c r="L1394" s="150">
        <f>+VLOOKUP($E1394,IGA_2018!$B$8:$N$347,9,0)</f>
        <v>0.68392857142857144</v>
      </c>
      <c r="M1394" s="142" t="str">
        <f>+VLOOKUP($E1394,IGA_2018!$B$8:$N$347,10,0)</f>
        <v>Medio alto</v>
      </c>
    </row>
    <row r="1395" spans="1:13" x14ac:dyDescent="0.3">
      <c r="A1395" s="139">
        <f t="shared" si="1387"/>
        <v>37</v>
      </c>
      <c r="B1395" s="148">
        <f t="shared" si="1389"/>
        <v>21</v>
      </c>
      <c r="D1395" s="149" t="str">
        <f>+VLOOKUP($A1395,mUNICIPIOS!$B$4:$F$343,2,0)</f>
        <v>Sacatepéquez</v>
      </c>
      <c r="E1395" s="149">
        <f>+VLOOKUP($A1395,mUNICIPIOS!$B$4:$F$343,3,0)</f>
        <v>312</v>
      </c>
      <c r="F1395" s="149" t="str">
        <f>+VLOOKUP($A1395,mUNICIPIOS!$B$4:$F$343,4,0)</f>
        <v>Ciudad Vieja</v>
      </c>
      <c r="G1395" s="139" t="str">
        <f t="shared" ref="G1395:K1395" si="1395">+G1357</f>
        <v>04</v>
      </c>
      <c r="H1395" t="str">
        <f t="shared" si="1395"/>
        <v>IGA</v>
      </c>
      <c r="I1395" t="str">
        <f t="shared" si="1395"/>
        <v>Índice de Gestión Administrativa</v>
      </c>
      <c r="J1395" t="str">
        <f t="shared" si="1395"/>
        <v>INDICE</v>
      </c>
      <c r="K1395">
        <f t="shared" si="1395"/>
        <v>0</v>
      </c>
      <c r="L1395" s="150">
        <f>+VLOOKUP($E1395,IGA_2018!$B$8:$N$347,12,0)</f>
        <v>0.66447801313417465</v>
      </c>
      <c r="M1395" s="142" t="str">
        <f>+VLOOKUP($E1395,IGA_2018!$B$8:$N$347,13,0)</f>
        <v>Medio alto</v>
      </c>
    </row>
    <row r="1396" spans="1:13" x14ac:dyDescent="0.3">
      <c r="A1396" s="139">
        <f t="shared" si="1387"/>
        <v>37</v>
      </c>
      <c r="B1396" s="148">
        <f t="shared" si="1389"/>
        <v>22</v>
      </c>
      <c r="D1396" s="149" t="str">
        <f>+VLOOKUP($A1396,mUNICIPIOS!$B$4:$F$343,2,0)</f>
        <v>Sacatepéquez</v>
      </c>
      <c r="E1396" s="149">
        <f>+VLOOKUP($A1396,mUNICIPIOS!$B$4:$F$343,3,0)</f>
        <v>312</v>
      </c>
      <c r="F1396" s="149" t="str">
        <f>+VLOOKUP($A1396,mUNICIPIOS!$B$4:$F$343,4,0)</f>
        <v>Ciudad Vieja</v>
      </c>
      <c r="G1396" s="139" t="str">
        <f t="shared" ref="G1396:K1396" si="1396">+G1358</f>
        <v>05</v>
      </c>
      <c r="H1396" t="str">
        <f t="shared" si="1396"/>
        <v>IGF</v>
      </c>
      <c r="I1396" t="str">
        <f t="shared" si="1396"/>
        <v>Índice de Gestión Financiera</v>
      </c>
      <c r="J1396" t="str">
        <f t="shared" si="1396"/>
        <v>05-01</v>
      </c>
      <c r="K1396" t="str">
        <f t="shared" si="1396"/>
        <v>Autonomía financiera municipal</v>
      </c>
      <c r="L1396" s="150">
        <f>+VLOOKUP($E1396,IGF_2018!$B$8:$Z$347,3,0)</f>
        <v>0.33770922884309323</v>
      </c>
      <c r="M1396" s="142" t="str">
        <f>+VLOOKUP($E1396,IGF_2018!$B$8:$Z$347,4,0)</f>
        <v>Medio bajo</v>
      </c>
    </row>
    <row r="1397" spans="1:13" x14ac:dyDescent="0.3">
      <c r="A1397" s="139">
        <f t="shared" si="1387"/>
        <v>37</v>
      </c>
      <c r="B1397" s="148">
        <f t="shared" si="1389"/>
        <v>23</v>
      </c>
      <c r="D1397" s="149" t="str">
        <f>+VLOOKUP($A1397,mUNICIPIOS!$B$4:$F$343,2,0)</f>
        <v>Sacatepéquez</v>
      </c>
      <c r="E1397" s="149">
        <f>+VLOOKUP($A1397,mUNICIPIOS!$B$4:$F$343,3,0)</f>
        <v>312</v>
      </c>
      <c r="F1397" s="149" t="str">
        <f>+VLOOKUP($A1397,mUNICIPIOS!$B$4:$F$343,4,0)</f>
        <v>Ciudad Vieja</v>
      </c>
      <c r="G1397" s="139" t="str">
        <f t="shared" ref="G1397:K1397" si="1397">+G1359</f>
        <v>05</v>
      </c>
      <c r="H1397" t="str">
        <f t="shared" si="1397"/>
        <v>IGF</v>
      </c>
      <c r="I1397" t="str">
        <f t="shared" si="1397"/>
        <v>Índice de Gestión Financiera</v>
      </c>
      <c r="J1397" t="str">
        <f t="shared" si="1397"/>
        <v>05-02</v>
      </c>
      <c r="K1397" t="str">
        <f t="shared" si="1397"/>
        <v xml:space="preserve">Ingresos propios por habitante -sin regalías- </v>
      </c>
      <c r="L1397" s="150">
        <f>+VLOOKUP($E1397,IGF_2018!$B$8:$Z$347,6,0)</f>
        <v>0.16858953492016238</v>
      </c>
      <c r="M1397" s="142" t="str">
        <f>+VLOOKUP($E1397,IGF_2018!$B$8:$Z$347,7,0)</f>
        <v>Bajo</v>
      </c>
    </row>
    <row r="1398" spans="1:13" x14ac:dyDescent="0.3">
      <c r="A1398" s="139">
        <f t="shared" si="1387"/>
        <v>37</v>
      </c>
      <c r="B1398" s="148">
        <f t="shared" si="1389"/>
        <v>24</v>
      </c>
      <c r="D1398" s="149" t="str">
        <f>+VLOOKUP($A1398,mUNICIPIOS!$B$4:$F$343,2,0)</f>
        <v>Sacatepéquez</v>
      </c>
      <c r="E1398" s="149">
        <f>+VLOOKUP($A1398,mUNICIPIOS!$B$4:$F$343,3,0)</f>
        <v>312</v>
      </c>
      <c r="F1398" s="149" t="str">
        <f>+VLOOKUP($A1398,mUNICIPIOS!$B$4:$F$343,4,0)</f>
        <v>Ciudad Vieja</v>
      </c>
      <c r="G1398" s="139" t="str">
        <f t="shared" ref="G1398:K1398" si="1398">+G1360</f>
        <v>05</v>
      </c>
      <c r="H1398" t="str">
        <f t="shared" si="1398"/>
        <v>IGF</v>
      </c>
      <c r="I1398" t="str">
        <f t="shared" si="1398"/>
        <v>Índice de Gestión Financiera</v>
      </c>
      <c r="J1398" t="str">
        <f t="shared" si="1398"/>
        <v>05-03</v>
      </c>
      <c r="K1398" t="str">
        <f t="shared" si="1398"/>
        <v>Ingresos del IUSI en relación a los ingresos propios -sin regalías-</v>
      </c>
      <c r="L1398" s="150">
        <f>+VLOOKUP($E1398,IGF_2018!$B$8:$Z$347,9,0)</f>
        <v>0.27832268361537804</v>
      </c>
      <c r="M1398" s="142" t="str">
        <f>+VLOOKUP($E1398,IGF_2018!$B$8:$Z$347,10,0)</f>
        <v>Medio bajo</v>
      </c>
    </row>
    <row r="1399" spans="1:13" x14ac:dyDescent="0.3">
      <c r="A1399" s="139">
        <f t="shared" si="1387"/>
        <v>37</v>
      </c>
      <c r="B1399" s="148">
        <f t="shared" si="1389"/>
        <v>25</v>
      </c>
      <c r="D1399" s="149" t="str">
        <f>+VLOOKUP($A1399,mUNICIPIOS!$B$4:$F$343,2,0)</f>
        <v>Sacatepéquez</v>
      </c>
      <c r="E1399" s="149">
        <f>+VLOOKUP($A1399,mUNICIPIOS!$B$4:$F$343,3,0)</f>
        <v>312</v>
      </c>
      <c r="F1399" s="149" t="str">
        <f>+VLOOKUP($A1399,mUNICIPIOS!$B$4:$F$343,4,0)</f>
        <v>Ciudad Vieja</v>
      </c>
      <c r="G1399" s="139" t="str">
        <f t="shared" ref="G1399:K1399" si="1399">+G1361</f>
        <v>05</v>
      </c>
      <c r="H1399" t="str">
        <f t="shared" si="1399"/>
        <v>IGF</v>
      </c>
      <c r="I1399" t="str">
        <f t="shared" si="1399"/>
        <v>Índice de Gestión Financiera</v>
      </c>
      <c r="J1399" t="str">
        <f t="shared" si="1399"/>
        <v>05-04</v>
      </c>
      <c r="K1399" t="str">
        <f t="shared" si="1399"/>
        <v>Inversión anual en capital fijo por habitante</v>
      </c>
      <c r="L1399" s="150">
        <f>+VLOOKUP($E1399,IGF_2018!$B$8:$Z$347,12,0)</f>
        <v>4.8037673972516348E-2</v>
      </c>
      <c r="M1399" s="142" t="str">
        <f>+VLOOKUP($E1399,IGF_2018!$B$8:$Z$347,13,0)</f>
        <v>Bajo</v>
      </c>
    </row>
    <row r="1400" spans="1:13" x14ac:dyDescent="0.3">
      <c r="A1400" s="139">
        <f t="shared" si="1387"/>
        <v>37</v>
      </c>
      <c r="B1400" s="148">
        <f t="shared" si="1389"/>
        <v>26</v>
      </c>
      <c r="D1400" s="149" t="str">
        <f>+VLOOKUP($A1400,mUNICIPIOS!$B$4:$F$343,2,0)</f>
        <v>Sacatepéquez</v>
      </c>
      <c r="E1400" s="149">
        <f>+VLOOKUP($A1400,mUNICIPIOS!$B$4:$F$343,3,0)</f>
        <v>312</v>
      </c>
      <c r="F1400" s="149" t="str">
        <f>+VLOOKUP($A1400,mUNICIPIOS!$B$4:$F$343,4,0)</f>
        <v>Ciudad Vieja</v>
      </c>
      <c r="G1400" s="139" t="str">
        <f t="shared" ref="G1400:K1400" si="1400">+G1362</f>
        <v>05</v>
      </c>
      <c r="H1400" t="str">
        <f t="shared" si="1400"/>
        <v>IGF</v>
      </c>
      <c r="I1400" t="str">
        <f t="shared" si="1400"/>
        <v>Índice de Gestión Financiera</v>
      </c>
      <c r="J1400" t="str">
        <f t="shared" si="1400"/>
        <v>05-05</v>
      </c>
      <c r="K1400" t="str">
        <f t="shared" si="1400"/>
        <v>Inversión anual en capital fijo con recursos percibidos por ingresos propios</v>
      </c>
      <c r="L1400" s="150">
        <f>+VLOOKUP($E1400,IGF_2018!$B$8:$Z$347,15,0)</f>
        <v>0.18959815658417067</v>
      </c>
      <c r="M1400" s="142" t="str">
        <f>+VLOOKUP($E1400,IGF_2018!$B$8:$Z$347,16,0)</f>
        <v>Bajo</v>
      </c>
    </row>
    <row r="1401" spans="1:13" x14ac:dyDescent="0.3">
      <c r="A1401" s="139">
        <f t="shared" si="1387"/>
        <v>37</v>
      </c>
      <c r="B1401" s="148">
        <f t="shared" si="1389"/>
        <v>27</v>
      </c>
      <c r="D1401" s="149" t="str">
        <f>+VLOOKUP($A1401,mUNICIPIOS!$B$4:$F$343,2,0)</f>
        <v>Sacatepéquez</v>
      </c>
      <c r="E1401" s="149">
        <f>+VLOOKUP($A1401,mUNICIPIOS!$B$4:$F$343,3,0)</f>
        <v>312</v>
      </c>
      <c r="F1401" s="149" t="str">
        <f>+VLOOKUP($A1401,mUNICIPIOS!$B$4:$F$343,4,0)</f>
        <v>Ciudad Vieja</v>
      </c>
      <c r="G1401" s="139" t="str">
        <f t="shared" ref="G1401:K1401" si="1401">+G1363</f>
        <v>05</v>
      </c>
      <c r="H1401" t="str">
        <f t="shared" si="1401"/>
        <v>IGF</v>
      </c>
      <c r="I1401" t="str">
        <f t="shared" si="1401"/>
        <v>Índice de Gestión Financiera</v>
      </c>
      <c r="J1401" t="str">
        <f t="shared" si="1401"/>
        <v>05-06</v>
      </c>
      <c r="K1401" t="str">
        <f t="shared" si="1401"/>
        <v xml:space="preserve">Inversión anual en capital fijo con recursos percibidos por transferencias del Gobierno Central </v>
      </c>
      <c r="L1401" s="150">
        <f>+VLOOKUP($E1401,IGF_2018!$B$8:$Z$347,18,0)</f>
        <v>0.29559922823622481</v>
      </c>
      <c r="M1401" s="142" t="str">
        <f>+VLOOKUP($E1401,IGF_2018!$B$8:$Z$347,19,0)</f>
        <v>Medio bajo</v>
      </c>
    </row>
    <row r="1402" spans="1:13" x14ac:dyDescent="0.3">
      <c r="A1402" s="139">
        <f t="shared" si="1387"/>
        <v>37</v>
      </c>
      <c r="B1402" s="148">
        <f t="shared" si="1389"/>
        <v>28</v>
      </c>
      <c r="D1402" s="149" t="str">
        <f>+VLOOKUP($A1402,mUNICIPIOS!$B$4:$F$343,2,0)</f>
        <v>Sacatepéquez</v>
      </c>
      <c r="E1402" s="149">
        <f>+VLOOKUP($A1402,mUNICIPIOS!$B$4:$F$343,3,0)</f>
        <v>312</v>
      </c>
      <c r="F1402" s="149" t="str">
        <f>+VLOOKUP($A1402,mUNICIPIOS!$B$4:$F$343,4,0)</f>
        <v>Ciudad Vieja</v>
      </c>
      <c r="G1402" s="139" t="str">
        <f t="shared" ref="G1402:K1402" si="1402">+G1364</f>
        <v>05</v>
      </c>
      <c r="H1402" t="str">
        <f t="shared" si="1402"/>
        <v>IGF</v>
      </c>
      <c r="I1402" t="str">
        <f t="shared" si="1402"/>
        <v>Índice de Gestión Financiera</v>
      </c>
      <c r="J1402" t="str">
        <f t="shared" si="1402"/>
        <v>05-07</v>
      </c>
      <c r="K1402" t="str">
        <f t="shared" si="1402"/>
        <v>Financiamiento por endeudamiento municipal</v>
      </c>
      <c r="L1402" s="150">
        <f>+VLOOKUP($E1402,IGF_2018!$B$8:$Z$347,21,0)</f>
        <v>1</v>
      </c>
      <c r="M1402" s="142" t="str">
        <f>+VLOOKUP($E1402,IGF_2018!$B$8:$Z$347,22,0)</f>
        <v>Alto</v>
      </c>
    </row>
    <row r="1403" spans="1:13" x14ac:dyDescent="0.3">
      <c r="A1403" s="139">
        <f t="shared" si="1387"/>
        <v>37</v>
      </c>
      <c r="B1403" s="148">
        <f t="shared" si="1389"/>
        <v>29</v>
      </c>
      <c r="D1403" s="149" t="str">
        <f>+VLOOKUP($A1403,mUNICIPIOS!$B$4:$F$343,2,0)</f>
        <v>Sacatepéquez</v>
      </c>
      <c r="E1403" s="149">
        <f>+VLOOKUP($A1403,mUNICIPIOS!$B$4:$F$343,3,0)</f>
        <v>312</v>
      </c>
      <c r="F1403" s="149" t="str">
        <f>+VLOOKUP($A1403,mUNICIPIOS!$B$4:$F$343,4,0)</f>
        <v>Ciudad Vieja</v>
      </c>
      <c r="G1403" s="139" t="str">
        <f t="shared" ref="G1403:K1403" si="1403">+G1365</f>
        <v>05</v>
      </c>
      <c r="H1403" t="str">
        <f t="shared" si="1403"/>
        <v>IGF</v>
      </c>
      <c r="I1403" t="str">
        <f t="shared" si="1403"/>
        <v>Índice de Gestión Financiera</v>
      </c>
      <c r="J1403" t="str">
        <f t="shared" si="1403"/>
        <v>INDICE</v>
      </c>
      <c r="K1403">
        <f t="shared" si="1403"/>
        <v>0</v>
      </c>
      <c r="L1403" s="150">
        <f>+VLOOKUP($E1403,IGF_2018!$B$8:$Z$347,24,0)</f>
        <v>0.38241552699348014</v>
      </c>
      <c r="M1403" s="142" t="str">
        <f>+VLOOKUP($E1403,IGF_2018!$B$8:$Z$347,25,0)</f>
        <v>Medio bajo</v>
      </c>
    </row>
    <row r="1404" spans="1:13" x14ac:dyDescent="0.3">
      <c r="A1404" s="139">
        <f t="shared" si="1387"/>
        <v>37</v>
      </c>
      <c r="B1404" s="148">
        <f t="shared" si="1389"/>
        <v>30</v>
      </c>
      <c r="D1404" s="149" t="str">
        <f>+VLOOKUP($A1404,mUNICIPIOS!$B$4:$F$343,2,0)</f>
        <v>Sacatepéquez</v>
      </c>
      <c r="E1404" s="149">
        <f>+VLOOKUP($A1404,mUNICIPIOS!$B$4:$F$343,3,0)</f>
        <v>312</v>
      </c>
      <c r="F1404" s="149" t="str">
        <f>+VLOOKUP($A1404,mUNICIPIOS!$B$4:$F$343,4,0)</f>
        <v>Ciudad Vieja</v>
      </c>
      <c r="G1404" s="139" t="str">
        <f t="shared" ref="G1404:K1404" si="1404">+G1366</f>
        <v>06</v>
      </c>
      <c r="H1404" t="str">
        <f t="shared" si="1404"/>
        <v>IGE</v>
      </c>
      <c r="I1404" t="str">
        <f t="shared" si="1404"/>
        <v>Índice de Gestión Estratégica</v>
      </c>
      <c r="J1404" t="str">
        <f t="shared" si="1404"/>
        <v>06-01</v>
      </c>
      <c r="K1404" t="str">
        <f t="shared" si="1404"/>
        <v>Ejecución del Plan Operativo Anual  (POA)</v>
      </c>
      <c r="L1404" s="150">
        <f>+VLOOKUP($E1404,IGE_2018!$B$8:$Z$347,3,0)</f>
        <v>0.89352744092127012</v>
      </c>
      <c r="M1404" s="142" t="str">
        <f>+VLOOKUP($E1404,IGE_2018!$B$8:$Z$347,4,0)</f>
        <v>Alto</v>
      </c>
    </row>
    <row r="1405" spans="1:13" x14ac:dyDescent="0.3">
      <c r="A1405" s="139">
        <f t="shared" si="1387"/>
        <v>37</v>
      </c>
      <c r="B1405" s="148">
        <f t="shared" si="1389"/>
        <v>31</v>
      </c>
      <c r="D1405" s="149" t="str">
        <f>+VLOOKUP($A1405,mUNICIPIOS!$B$4:$F$343,2,0)</f>
        <v>Sacatepéquez</v>
      </c>
      <c r="E1405" s="149">
        <f>+VLOOKUP($A1405,mUNICIPIOS!$B$4:$F$343,3,0)</f>
        <v>312</v>
      </c>
      <c r="F1405" s="149" t="str">
        <f>+VLOOKUP($A1405,mUNICIPIOS!$B$4:$F$343,4,0)</f>
        <v>Ciudad Vieja</v>
      </c>
      <c r="G1405" s="139" t="str">
        <f t="shared" ref="G1405:K1405" si="1405">+G1367</f>
        <v>06</v>
      </c>
      <c r="H1405" t="str">
        <f t="shared" si="1405"/>
        <v>IGE</v>
      </c>
      <c r="I1405" t="str">
        <f t="shared" si="1405"/>
        <v>Índice de Gestión Estratégica</v>
      </c>
      <c r="J1405" t="str">
        <f t="shared" si="1405"/>
        <v>06-02</v>
      </c>
      <c r="K1405" t="str">
        <f t="shared" si="1405"/>
        <v>Relación Plan de Desarrollo Municipal y Ordenamiento Territorial (PDM-OT) - Plan Estratégico Institucional (PEI) - Plan Operativo Multianual (POM) - Plan Operativo Anual (POA)</v>
      </c>
      <c r="L1405" s="150">
        <f>+VLOOKUP($E1405,IGE_2018!$B$8:$Z$347,6,0)</f>
        <v>0.36666666666666664</v>
      </c>
      <c r="M1405" s="142" t="str">
        <f>+VLOOKUP($E1405,IGE_2018!$B$8:$Z$347,7,0)</f>
        <v>Medio bajo</v>
      </c>
    </row>
    <row r="1406" spans="1:13" x14ac:dyDescent="0.3">
      <c r="A1406" s="139">
        <f t="shared" si="1387"/>
        <v>37</v>
      </c>
      <c r="B1406" s="148">
        <f t="shared" si="1389"/>
        <v>32</v>
      </c>
      <c r="D1406" s="149" t="str">
        <f>+VLOOKUP($A1406,mUNICIPIOS!$B$4:$F$343,2,0)</f>
        <v>Sacatepéquez</v>
      </c>
      <c r="E1406" s="149">
        <f>+VLOOKUP($A1406,mUNICIPIOS!$B$4:$F$343,3,0)</f>
        <v>312</v>
      </c>
      <c r="F1406" s="149" t="str">
        <f>+VLOOKUP($A1406,mUNICIPIOS!$B$4:$F$343,4,0)</f>
        <v>Ciudad Vieja</v>
      </c>
      <c r="G1406" s="139" t="str">
        <f t="shared" ref="G1406:K1406" si="1406">+G1368</f>
        <v>06</v>
      </c>
      <c r="H1406" t="str">
        <f t="shared" si="1406"/>
        <v>IGE</v>
      </c>
      <c r="I1406" t="str">
        <f t="shared" si="1406"/>
        <v>Índice de Gestión Estratégica</v>
      </c>
      <c r="J1406" t="str">
        <f t="shared" si="1406"/>
        <v>06-03</v>
      </c>
      <c r="K1406" t="str">
        <f t="shared" si="1406"/>
        <v>Presupuesto de egresos relacionado a competencias municipales que responden a prioridades nacionales de desarrollo.</v>
      </c>
      <c r="L1406" s="150">
        <f>+VLOOKUP($E1406,IGE_2018!$B$8:$Z$347,9,0)</f>
        <v>0.12824015879944381</v>
      </c>
      <c r="M1406" s="142" t="str">
        <f>+VLOOKUP($E1406,IGE_2018!$B$8:$Z$347,10,0)</f>
        <v>Bajo</v>
      </c>
    </row>
    <row r="1407" spans="1:13" x14ac:dyDescent="0.3">
      <c r="A1407" s="139">
        <f t="shared" si="1387"/>
        <v>37</v>
      </c>
      <c r="B1407" s="148">
        <f t="shared" si="1389"/>
        <v>33</v>
      </c>
      <c r="D1407" s="149" t="str">
        <f>+VLOOKUP($A1407,mUNICIPIOS!$B$4:$F$343,2,0)</f>
        <v>Sacatepéquez</v>
      </c>
      <c r="E1407" s="149">
        <f>+VLOOKUP($A1407,mUNICIPIOS!$B$4:$F$343,3,0)</f>
        <v>312</v>
      </c>
      <c r="F1407" s="149" t="str">
        <f>+VLOOKUP($A1407,mUNICIPIOS!$B$4:$F$343,4,0)</f>
        <v>Ciudad Vieja</v>
      </c>
      <c r="G1407" s="139" t="str">
        <f t="shared" ref="G1407:K1407" si="1407">+G1369</f>
        <v>06</v>
      </c>
      <c r="H1407" t="str">
        <f t="shared" si="1407"/>
        <v>IGE</v>
      </c>
      <c r="I1407" t="str">
        <f t="shared" si="1407"/>
        <v>Índice de Gestión Estratégica</v>
      </c>
      <c r="J1407" t="str">
        <f t="shared" si="1407"/>
        <v>06-04</v>
      </c>
      <c r="K1407" t="str">
        <f t="shared" si="1407"/>
        <v>Institucionalización de la gestión ordenada del territorio</v>
      </c>
      <c r="L1407" s="150">
        <f>+VLOOKUP($E1407,IGE_2018!$B$8:$Z$347,12,0)</f>
        <v>0.25</v>
      </c>
      <c r="M1407" s="142" t="str">
        <f>+VLOOKUP($E1407,IGE_2018!$B$8:$Z$347,13,0)</f>
        <v>Medio bajo</v>
      </c>
    </row>
    <row r="1408" spans="1:13" x14ac:dyDescent="0.3">
      <c r="A1408" s="139">
        <f t="shared" si="1387"/>
        <v>37</v>
      </c>
      <c r="B1408" s="148">
        <f t="shared" si="1389"/>
        <v>34</v>
      </c>
      <c r="D1408" s="149" t="str">
        <f>+VLOOKUP($A1408,mUNICIPIOS!$B$4:$F$343,2,0)</f>
        <v>Sacatepéquez</v>
      </c>
      <c r="E1408" s="149">
        <f>+VLOOKUP($A1408,mUNICIPIOS!$B$4:$F$343,3,0)</f>
        <v>312</v>
      </c>
      <c r="F1408" s="149" t="str">
        <f>+VLOOKUP($A1408,mUNICIPIOS!$B$4:$F$343,4,0)</f>
        <v>Ciudad Vieja</v>
      </c>
      <c r="G1408" s="139" t="str">
        <f t="shared" ref="G1408:K1408" si="1408">+G1370</f>
        <v>06</v>
      </c>
      <c r="H1408" t="str">
        <f t="shared" si="1408"/>
        <v>IGE</v>
      </c>
      <c r="I1408" t="str">
        <f t="shared" si="1408"/>
        <v>Índice de Gestión Estratégica</v>
      </c>
      <c r="J1408" t="str">
        <f t="shared" si="1408"/>
        <v>06-05</v>
      </c>
      <c r="K1408" t="str">
        <f t="shared" si="1408"/>
        <v>Acciones para la gestión ordenada del territorio</v>
      </c>
      <c r="L1408" s="150">
        <f>+VLOOKUP($E1408,IGE_2018!$B$8:$Z$347,15,0)</f>
        <v>0.18000000000000005</v>
      </c>
      <c r="M1408" s="142" t="str">
        <f>+VLOOKUP($E1408,IGE_2018!$B$8:$Z$347,16,0)</f>
        <v>Bajo</v>
      </c>
    </row>
    <row r="1409" spans="1:13" x14ac:dyDescent="0.3">
      <c r="A1409" s="139">
        <f t="shared" si="1387"/>
        <v>37</v>
      </c>
      <c r="B1409" s="148">
        <f t="shared" si="1389"/>
        <v>35</v>
      </c>
      <c r="D1409" s="149" t="str">
        <f>+VLOOKUP($A1409,mUNICIPIOS!$B$4:$F$343,2,0)</f>
        <v>Sacatepéquez</v>
      </c>
      <c r="E1409" s="149">
        <f>+VLOOKUP($A1409,mUNICIPIOS!$B$4:$F$343,3,0)</f>
        <v>312</v>
      </c>
      <c r="F1409" s="149" t="str">
        <f>+VLOOKUP($A1409,mUNICIPIOS!$B$4:$F$343,4,0)</f>
        <v>Ciudad Vieja</v>
      </c>
      <c r="G1409" s="139" t="str">
        <f t="shared" ref="G1409:K1409" si="1409">+G1371</f>
        <v>06</v>
      </c>
      <c r="H1409" t="str">
        <f t="shared" si="1409"/>
        <v>IGE</v>
      </c>
      <c r="I1409" t="str">
        <f t="shared" si="1409"/>
        <v>Índice de Gestión Estratégica</v>
      </c>
      <c r="J1409" t="str">
        <f t="shared" si="1409"/>
        <v>06-06</v>
      </c>
      <c r="K1409" t="str">
        <f t="shared" si="1409"/>
        <v>Gestión de riesgo en la formulación de proyectos derivados de la planificación operativa anual</v>
      </c>
      <c r="L1409" s="150">
        <f>+VLOOKUP($E1409,IGE_2018!$B$8:$Z$347,18,0)</f>
        <v>0</v>
      </c>
      <c r="M1409" s="142" t="str">
        <f>+VLOOKUP($E1409,IGE_2018!$B$8:$Z$347,19,0)</f>
        <v>Bajo</v>
      </c>
    </row>
    <row r="1410" spans="1:13" x14ac:dyDescent="0.3">
      <c r="A1410" s="139">
        <f t="shared" si="1387"/>
        <v>37</v>
      </c>
      <c r="B1410" s="148">
        <f t="shared" si="1389"/>
        <v>36</v>
      </c>
      <c r="D1410" s="149" t="str">
        <f>+VLOOKUP($A1410,mUNICIPIOS!$B$4:$F$343,2,0)</f>
        <v>Sacatepéquez</v>
      </c>
      <c r="E1410" s="149">
        <f>+VLOOKUP($A1410,mUNICIPIOS!$B$4:$F$343,3,0)</f>
        <v>312</v>
      </c>
      <c r="F1410" s="149" t="str">
        <f>+VLOOKUP($A1410,mUNICIPIOS!$B$4:$F$343,4,0)</f>
        <v>Ciudad Vieja</v>
      </c>
      <c r="G1410" s="139" t="str">
        <f t="shared" ref="G1410:K1410" si="1410">+G1372</f>
        <v>06</v>
      </c>
      <c r="H1410" t="str">
        <f t="shared" si="1410"/>
        <v>IGE</v>
      </c>
      <c r="I1410" t="str">
        <f t="shared" si="1410"/>
        <v>Índice de Gestión Estratégica</v>
      </c>
      <c r="J1410" t="str">
        <f t="shared" si="1410"/>
        <v>06-07</v>
      </c>
      <c r="K1410" t="str">
        <f t="shared" si="1410"/>
        <v>Ingresos por servicios ambientales en relación a los ingresos propios sin regalías</v>
      </c>
      <c r="L1410" s="150">
        <f>+VLOOKUP($E1410,IGE_2018!$B$8:$Z$347,21,0)</f>
        <v>0</v>
      </c>
      <c r="M1410" s="142" t="str">
        <f>+VLOOKUP($E1410,IGE_2018!$B$8:$Z$347,22,0)</f>
        <v>Bajo</v>
      </c>
    </row>
    <row r="1411" spans="1:13" x14ac:dyDescent="0.3">
      <c r="A1411" s="139">
        <f t="shared" si="1387"/>
        <v>37</v>
      </c>
      <c r="B1411" s="148">
        <f t="shared" si="1389"/>
        <v>37</v>
      </c>
      <c r="D1411" s="149" t="str">
        <f>+VLOOKUP($A1411,mUNICIPIOS!$B$4:$F$343,2,0)</f>
        <v>Sacatepéquez</v>
      </c>
      <c r="E1411" s="149">
        <f>+VLOOKUP($A1411,mUNICIPIOS!$B$4:$F$343,3,0)</f>
        <v>312</v>
      </c>
      <c r="F1411" s="149" t="str">
        <f>+VLOOKUP($A1411,mUNICIPIOS!$B$4:$F$343,4,0)</f>
        <v>Ciudad Vieja</v>
      </c>
      <c r="G1411" s="139" t="str">
        <f t="shared" ref="G1411:K1411" si="1411">+G1373</f>
        <v>06</v>
      </c>
      <c r="H1411" t="str">
        <f t="shared" si="1411"/>
        <v>IGE</v>
      </c>
      <c r="I1411" t="str">
        <f t="shared" si="1411"/>
        <v>Índice de Gestión Estratégica</v>
      </c>
      <c r="J1411" t="str">
        <f t="shared" si="1411"/>
        <v>INDICE</v>
      </c>
      <c r="K1411">
        <f t="shared" si="1411"/>
        <v>0</v>
      </c>
      <c r="L1411" s="150">
        <f>+VLOOKUP($E1411,IGE_2018!$B$8:$Z$347,24,0)</f>
        <v>0.27308915583805149</v>
      </c>
      <c r="M1411" s="142" t="str">
        <f>+VLOOKUP($E1411,IGE_2018!$B$8:$Z$347,25,0)</f>
        <v>Medio bajo</v>
      </c>
    </row>
    <row r="1412" spans="1:13" x14ac:dyDescent="0.3">
      <c r="A1412" s="139">
        <f t="shared" si="1387"/>
        <v>37</v>
      </c>
      <c r="B1412" s="148">
        <f t="shared" si="1389"/>
        <v>38</v>
      </c>
      <c r="D1412" s="149" t="str">
        <f>+VLOOKUP($A1412,mUNICIPIOS!$B$4:$F$343,2,0)</f>
        <v>Sacatepéquez</v>
      </c>
      <c r="E1412" s="149">
        <f>+VLOOKUP($A1412,mUNICIPIOS!$B$4:$F$343,3,0)</f>
        <v>312</v>
      </c>
      <c r="F1412" s="149" t="str">
        <f>+VLOOKUP($A1412,mUNICIPIOS!$B$4:$F$343,4,0)</f>
        <v>Ciudad Vieja</v>
      </c>
      <c r="G1412" s="139" t="str">
        <f t="shared" ref="G1412:K1412" si="1412">+G1374</f>
        <v>RANKING</v>
      </c>
      <c r="H1412" t="str">
        <f t="shared" si="1412"/>
        <v>RGM</v>
      </c>
      <c r="I1412" t="str">
        <f t="shared" si="1412"/>
        <v>Ranking de la Gestión Municipal 2018</v>
      </c>
      <c r="J1412" t="str">
        <f t="shared" si="1412"/>
        <v>RANKING</v>
      </c>
      <c r="K1412">
        <f t="shared" si="1412"/>
        <v>0</v>
      </c>
      <c r="L1412" s="151">
        <f>+VLOOKUP($E1412,Resultados_generales!$C$8:$AE$347,27,0)</f>
        <v>0.46680222533578186</v>
      </c>
      <c r="M1412" t="str">
        <f>+VLOOKUP($E1412,Resultados_generales!$C$8:$AE$347,28,0)</f>
        <v>Medio</v>
      </c>
    </row>
    <row r="1413" spans="1:13" x14ac:dyDescent="0.3">
      <c r="A1413" s="139">
        <f t="shared" si="1387"/>
        <v>38</v>
      </c>
      <c r="B1413" s="148">
        <f t="shared" si="1389"/>
        <v>1</v>
      </c>
      <c r="D1413" s="149" t="str">
        <f>+VLOOKUP($A1413,mUNICIPIOS!$B$4:$F$343,2,0)</f>
        <v>Sacatepéquez</v>
      </c>
      <c r="E1413" s="149">
        <f>+VLOOKUP($A1413,mUNICIPIOS!$B$4:$F$343,3,0)</f>
        <v>313</v>
      </c>
      <c r="F1413" s="149" t="str">
        <f>+VLOOKUP($A1413,mUNICIPIOS!$B$4:$F$343,4,0)</f>
        <v>San Miguel Dueñas</v>
      </c>
      <c r="G1413" s="139" t="str">
        <f t="shared" ref="G1413:K1413" si="1413">+G1375</f>
        <v>01</v>
      </c>
      <c r="H1413" t="str">
        <f t="shared" si="1413"/>
        <v>IPC</v>
      </c>
      <c r="I1413" t="str">
        <f t="shared" si="1413"/>
        <v>Índice de Participación Ciudadana</v>
      </c>
      <c r="J1413" t="str">
        <f t="shared" si="1413"/>
        <v>01-01</v>
      </c>
      <c r="K1413" t="str">
        <f t="shared" si="1413"/>
        <v>Número de reuniones del COMUDE en el año de la medición.</v>
      </c>
      <c r="L1413" s="150">
        <f>+VLOOKUP($E1413,IPC_2018!$B$8:$T$347,3,0)</f>
        <v>0.66666666666666663</v>
      </c>
      <c r="M1413" s="142" t="str">
        <f>+VLOOKUP($E1413,IPC_2018!$B$8:$T$347,4,0)</f>
        <v>Medio alto</v>
      </c>
    </row>
    <row r="1414" spans="1:13" x14ac:dyDescent="0.3">
      <c r="A1414" s="139">
        <f t="shared" si="1387"/>
        <v>38</v>
      </c>
      <c r="B1414" s="148">
        <f t="shared" si="1389"/>
        <v>2</v>
      </c>
      <c r="D1414" s="149" t="str">
        <f>+VLOOKUP($A1414,mUNICIPIOS!$B$4:$F$343,2,0)</f>
        <v>Sacatepéquez</v>
      </c>
      <c r="E1414" s="149">
        <f>+VLOOKUP($A1414,mUNICIPIOS!$B$4:$F$343,3,0)</f>
        <v>313</v>
      </c>
      <c r="F1414" s="149" t="str">
        <f>+VLOOKUP($A1414,mUNICIPIOS!$B$4:$F$343,4,0)</f>
        <v>San Miguel Dueñas</v>
      </c>
      <c r="G1414" s="139" t="str">
        <f t="shared" ref="G1414:K1414" si="1414">+G1376</f>
        <v>01</v>
      </c>
      <c r="H1414" t="str">
        <f t="shared" si="1414"/>
        <v>IPC</v>
      </c>
      <c r="I1414" t="str">
        <f t="shared" si="1414"/>
        <v>Índice de Participación Ciudadana</v>
      </c>
      <c r="J1414" t="str">
        <f t="shared" si="1414"/>
        <v>01-02</v>
      </c>
      <c r="K1414" t="str">
        <f t="shared" si="1414"/>
        <v>Participación de Alcaldes, Concejales y Síndicos determinados o designados en el COMUDE</v>
      </c>
      <c r="L1414" s="150">
        <f>+VLOOKUP($E1414,IPC_2018!$B$8:$T$347,6,0)</f>
        <v>0.86458333333333337</v>
      </c>
      <c r="M1414" s="142" t="str">
        <f>+VLOOKUP($E1414,IPC_2018!$B$8:$T$347,7,0)</f>
        <v>Alto</v>
      </c>
    </row>
    <row r="1415" spans="1:13" x14ac:dyDescent="0.3">
      <c r="A1415" s="139">
        <f t="shared" si="1387"/>
        <v>38</v>
      </c>
      <c r="B1415" s="148">
        <f t="shared" si="1389"/>
        <v>3</v>
      </c>
      <c r="D1415" s="149" t="str">
        <f>+VLOOKUP($A1415,mUNICIPIOS!$B$4:$F$343,2,0)</f>
        <v>Sacatepéquez</v>
      </c>
      <c r="E1415" s="149">
        <f>+VLOOKUP($A1415,mUNICIPIOS!$B$4:$F$343,3,0)</f>
        <v>313</v>
      </c>
      <c r="F1415" s="149" t="str">
        <f>+VLOOKUP($A1415,mUNICIPIOS!$B$4:$F$343,4,0)</f>
        <v>San Miguel Dueñas</v>
      </c>
      <c r="G1415" s="139" t="str">
        <f t="shared" ref="G1415:K1415" si="1415">+G1377</f>
        <v>01</v>
      </c>
      <c r="H1415" t="str">
        <f t="shared" si="1415"/>
        <v>IPC</v>
      </c>
      <c r="I1415" t="str">
        <f t="shared" si="1415"/>
        <v>Índice de Participación Ciudadana</v>
      </c>
      <c r="J1415" t="str">
        <f t="shared" si="1415"/>
        <v>01-03</v>
      </c>
      <c r="K1415" t="str">
        <f t="shared" si="1415"/>
        <v>Participación  de organizaciones de jóvenes, mujeres, pueblos mayas, xincas, garífunas, y otras organizaciones en el Comude</v>
      </c>
      <c r="L1415" s="150">
        <f>+VLOOKUP($E1415,IPC_2018!$B$8:$T$347,9,0)</f>
        <v>0</v>
      </c>
      <c r="M1415" s="142" t="str">
        <f>+VLOOKUP($E1415,IPC_2018!$B$8:$T$347,10,0)</f>
        <v>Bajo</v>
      </c>
    </row>
    <row r="1416" spans="1:13" x14ac:dyDescent="0.3">
      <c r="A1416" s="139">
        <f t="shared" si="1387"/>
        <v>38</v>
      </c>
      <c r="B1416" s="148">
        <f t="shared" si="1389"/>
        <v>4</v>
      </c>
      <c r="D1416" s="149" t="str">
        <f>+VLOOKUP($A1416,mUNICIPIOS!$B$4:$F$343,2,0)</f>
        <v>Sacatepéquez</v>
      </c>
      <c r="E1416" s="149">
        <f>+VLOOKUP($A1416,mUNICIPIOS!$B$4:$F$343,3,0)</f>
        <v>313</v>
      </c>
      <c r="F1416" s="149" t="str">
        <f>+VLOOKUP($A1416,mUNICIPIOS!$B$4:$F$343,4,0)</f>
        <v>San Miguel Dueñas</v>
      </c>
      <c r="G1416" s="139" t="str">
        <f t="shared" ref="G1416:K1416" si="1416">+G1378</f>
        <v>01</v>
      </c>
      <c r="H1416" t="str">
        <f t="shared" si="1416"/>
        <v>IPC</v>
      </c>
      <c r="I1416" t="str">
        <f t="shared" si="1416"/>
        <v>Índice de Participación Ciudadana</v>
      </c>
      <c r="J1416" t="str">
        <f t="shared" si="1416"/>
        <v>01-04</v>
      </c>
      <c r="K1416" t="str">
        <f t="shared" si="1416"/>
        <v>Representatividad territorial del Comude.</v>
      </c>
      <c r="L1416" s="150">
        <f>+VLOOKUP($E1416,IPC_2018!$B$8:$T$347,12,0)</f>
        <v>0.62916666666666665</v>
      </c>
      <c r="M1416" s="142" t="str">
        <f>+VLOOKUP($E1416,IPC_2018!$B$8:$T$347,13,0)</f>
        <v>Medio alto</v>
      </c>
    </row>
    <row r="1417" spans="1:13" x14ac:dyDescent="0.3">
      <c r="A1417" s="139">
        <f t="shared" si="1387"/>
        <v>38</v>
      </c>
      <c r="B1417" s="148">
        <f t="shared" si="1389"/>
        <v>5</v>
      </c>
      <c r="D1417" s="149" t="str">
        <f>+VLOOKUP($A1417,mUNICIPIOS!$B$4:$F$343,2,0)</f>
        <v>Sacatepéquez</v>
      </c>
      <c r="E1417" s="149">
        <f>+VLOOKUP($A1417,mUNICIPIOS!$B$4:$F$343,3,0)</f>
        <v>313</v>
      </c>
      <c r="F1417" s="149" t="str">
        <f>+VLOOKUP($A1417,mUNICIPIOS!$B$4:$F$343,4,0)</f>
        <v>San Miguel Dueñas</v>
      </c>
      <c r="G1417" s="139" t="str">
        <f t="shared" ref="G1417:K1417" si="1417">+G1379</f>
        <v>01</v>
      </c>
      <c r="H1417" t="str">
        <f t="shared" si="1417"/>
        <v>IPC</v>
      </c>
      <c r="I1417" t="str">
        <f t="shared" si="1417"/>
        <v>Índice de Participación Ciudadana</v>
      </c>
      <c r="J1417" t="str">
        <f t="shared" si="1417"/>
        <v>01-05</v>
      </c>
      <c r="K1417" t="str">
        <f t="shared" si="1417"/>
        <v>Funcionamiento del Comude</v>
      </c>
      <c r="L1417" s="150">
        <f>+VLOOKUP($E1417,IPC_2018!$B$8:$T$347,15,0)</f>
        <v>0.54196113093355514</v>
      </c>
      <c r="M1417" s="142" t="str">
        <f>+VLOOKUP($E1417,IPC_2018!$B$8:$T$347,16,0)</f>
        <v>Medio</v>
      </c>
    </row>
    <row r="1418" spans="1:13" x14ac:dyDescent="0.3">
      <c r="A1418" s="139">
        <f t="shared" si="1387"/>
        <v>38</v>
      </c>
      <c r="B1418" s="148">
        <f t="shared" si="1389"/>
        <v>6</v>
      </c>
      <c r="D1418" s="149" t="str">
        <f>+VLOOKUP($A1418,mUNICIPIOS!$B$4:$F$343,2,0)</f>
        <v>Sacatepéquez</v>
      </c>
      <c r="E1418" s="149">
        <f>+VLOOKUP($A1418,mUNICIPIOS!$B$4:$F$343,3,0)</f>
        <v>313</v>
      </c>
      <c r="F1418" s="149" t="str">
        <f>+VLOOKUP($A1418,mUNICIPIOS!$B$4:$F$343,4,0)</f>
        <v>San Miguel Dueñas</v>
      </c>
      <c r="G1418" s="139" t="str">
        <f t="shared" ref="G1418:K1418" si="1418">+G1380</f>
        <v>01</v>
      </c>
      <c r="H1418" t="str">
        <f t="shared" si="1418"/>
        <v>IPC</v>
      </c>
      <c r="I1418" t="str">
        <f t="shared" si="1418"/>
        <v>Índice de Participación Ciudadana</v>
      </c>
      <c r="J1418" t="str">
        <f t="shared" si="1418"/>
        <v>INDICE</v>
      </c>
      <c r="K1418">
        <f t="shared" si="1418"/>
        <v>0</v>
      </c>
      <c r="L1418" s="150">
        <f>+VLOOKUP($E1418,IPC_2018!$B$8:$T$347,18,0)</f>
        <v>0.56707541964003327</v>
      </c>
      <c r="M1418" s="142" t="str">
        <f>+VLOOKUP($E1418,IPC_2018!$B$8:$T$347,19,0)</f>
        <v>Medio</v>
      </c>
    </row>
    <row r="1419" spans="1:13" x14ac:dyDescent="0.3">
      <c r="A1419" s="139">
        <f t="shared" si="1387"/>
        <v>38</v>
      </c>
      <c r="B1419" s="148">
        <f t="shared" si="1389"/>
        <v>7</v>
      </c>
      <c r="D1419" s="149" t="str">
        <f>+VLOOKUP($A1419,mUNICIPIOS!$B$4:$F$343,2,0)</f>
        <v>Sacatepéquez</v>
      </c>
      <c r="E1419" s="149">
        <f>+VLOOKUP($A1419,mUNICIPIOS!$B$4:$F$343,3,0)</f>
        <v>313</v>
      </c>
      <c r="F1419" s="149" t="str">
        <f>+VLOOKUP($A1419,mUNICIPIOS!$B$4:$F$343,4,0)</f>
        <v>San Miguel Dueñas</v>
      </c>
      <c r="G1419" s="139" t="str">
        <f t="shared" ref="G1419:K1419" si="1419">+G1381</f>
        <v>02</v>
      </c>
      <c r="H1419" t="str">
        <f t="shared" si="1419"/>
        <v>IIC</v>
      </c>
      <c r="I1419" t="str">
        <f t="shared" si="1419"/>
        <v>Índice de Información a la Ciudadanía</v>
      </c>
      <c r="J1419" t="str">
        <f t="shared" si="1419"/>
        <v>02-01</v>
      </c>
      <c r="K1419" t="str">
        <f t="shared" si="1419"/>
        <v>Rendición de cuentas cuatrimestral y anual al Comude enfocadas en resultados.</v>
      </c>
      <c r="L1419" s="150">
        <f>+VLOOKUP($E1419,IIC_2018!$B$8:$Q$347,3,0)</f>
        <v>0.4</v>
      </c>
      <c r="M1419" s="142" t="str">
        <f>+VLOOKUP($E1419,IIC_2018!$B$8:$Q$347,4,0)</f>
        <v>Medio bajo</v>
      </c>
    </row>
    <row r="1420" spans="1:13" x14ac:dyDescent="0.3">
      <c r="A1420" s="139">
        <f t="shared" si="1387"/>
        <v>38</v>
      </c>
      <c r="B1420" s="148">
        <f t="shared" si="1389"/>
        <v>8</v>
      </c>
      <c r="D1420" s="149" t="str">
        <f>+VLOOKUP($A1420,mUNICIPIOS!$B$4:$F$343,2,0)</f>
        <v>Sacatepéquez</v>
      </c>
      <c r="E1420" s="149">
        <f>+VLOOKUP($A1420,mUNICIPIOS!$B$4:$F$343,3,0)</f>
        <v>313</v>
      </c>
      <c r="F1420" s="149" t="str">
        <f>+VLOOKUP($A1420,mUNICIPIOS!$B$4:$F$343,4,0)</f>
        <v>San Miguel Dueñas</v>
      </c>
      <c r="G1420" s="139" t="str">
        <f t="shared" ref="G1420:K1420" si="1420">+G1382</f>
        <v>02</v>
      </c>
      <c r="H1420" t="str">
        <f t="shared" si="1420"/>
        <v>IIC</v>
      </c>
      <c r="I1420" t="str">
        <f t="shared" si="1420"/>
        <v>Índice de Información a la Ciudadanía</v>
      </c>
      <c r="J1420" t="str">
        <f t="shared" si="1420"/>
        <v>02-02</v>
      </c>
      <c r="K1420" t="str">
        <f t="shared" si="1420"/>
        <v>Información presupuestaria y otra información brindada a la ciudadanía disponible en medios locales de comunicación.</v>
      </c>
      <c r="L1420" s="150">
        <f>+VLOOKUP($E1420,IIC_2018!$B$8:$Q$347,6,0)</f>
        <v>1</v>
      </c>
      <c r="M1420" s="142" t="str">
        <f>+VLOOKUP($E1420,IIC_2018!$B$8:$Q$347,7,0)</f>
        <v>Alto</v>
      </c>
    </row>
    <row r="1421" spans="1:13" x14ac:dyDescent="0.3">
      <c r="A1421" s="139">
        <f t="shared" si="1387"/>
        <v>38</v>
      </c>
      <c r="B1421" s="148">
        <f t="shared" si="1389"/>
        <v>9</v>
      </c>
      <c r="D1421" s="149" t="str">
        <f>+VLOOKUP($A1421,mUNICIPIOS!$B$4:$F$343,2,0)</f>
        <v>Sacatepéquez</v>
      </c>
      <c r="E1421" s="149">
        <f>+VLOOKUP($A1421,mUNICIPIOS!$B$4:$F$343,3,0)</f>
        <v>313</v>
      </c>
      <c r="F1421" s="149" t="str">
        <f>+VLOOKUP($A1421,mUNICIPIOS!$B$4:$F$343,4,0)</f>
        <v>San Miguel Dueñas</v>
      </c>
      <c r="G1421" s="139" t="str">
        <f t="shared" ref="G1421:K1421" si="1421">+G1383</f>
        <v>02</v>
      </c>
      <c r="H1421" t="str">
        <f t="shared" si="1421"/>
        <v>IIC</v>
      </c>
      <c r="I1421" t="str">
        <f t="shared" si="1421"/>
        <v>Índice de Información a la Ciudadanía</v>
      </c>
      <c r="J1421" t="str">
        <f t="shared" si="1421"/>
        <v>02-03</v>
      </c>
      <c r="K1421" t="str">
        <f t="shared" si="1421"/>
        <v>Información pública de oficio actualizada y disponible de acuerdo a la LAIP y uso de internet.</v>
      </c>
      <c r="L1421" s="150">
        <f>+VLOOKUP($E1421,IIC_2018!$B$8:$Q$347,9,0)</f>
        <v>0.95999999999999985</v>
      </c>
      <c r="M1421" s="142" t="str">
        <f>+VLOOKUP($E1421,IIC_2018!$B$8:$Q$347,10,0)</f>
        <v>Alto</v>
      </c>
    </row>
    <row r="1422" spans="1:13" x14ac:dyDescent="0.3">
      <c r="A1422" s="139">
        <f t="shared" si="1387"/>
        <v>38</v>
      </c>
      <c r="B1422" s="148">
        <f t="shared" si="1389"/>
        <v>10</v>
      </c>
      <c r="D1422" s="149" t="str">
        <f>+VLOOKUP($A1422,mUNICIPIOS!$B$4:$F$343,2,0)</f>
        <v>Sacatepéquez</v>
      </c>
      <c r="E1422" s="149">
        <f>+VLOOKUP($A1422,mUNICIPIOS!$B$4:$F$343,3,0)</f>
        <v>313</v>
      </c>
      <c r="F1422" s="149" t="str">
        <f>+VLOOKUP($A1422,mUNICIPIOS!$B$4:$F$343,4,0)</f>
        <v>San Miguel Dueñas</v>
      </c>
      <c r="G1422" s="139" t="str">
        <f t="shared" ref="G1422:K1422" si="1422">+G1384</f>
        <v>02</v>
      </c>
      <c r="H1422" t="str">
        <f t="shared" si="1422"/>
        <v>IIC</v>
      </c>
      <c r="I1422" t="str">
        <f t="shared" si="1422"/>
        <v>Índice de Información a la Ciudadanía</v>
      </c>
      <c r="J1422" t="str">
        <f t="shared" si="1422"/>
        <v>02-04</v>
      </c>
      <c r="K1422" t="str">
        <f t="shared" si="1422"/>
        <v>Relación del monto contratado por medio de Guate compras con el total del presupuesto de egresos vigente.</v>
      </c>
      <c r="L1422" s="150">
        <f>+VLOOKUP($E1422,IIC_2018!$B$8:$Q$347,12,0)</f>
        <v>0.59902058338952746</v>
      </c>
      <c r="M1422" s="142" t="str">
        <f>+VLOOKUP($E1422,IIC_2018!$B$8:$Q$347,13,0)</f>
        <v>Medio</v>
      </c>
    </row>
    <row r="1423" spans="1:13" x14ac:dyDescent="0.3">
      <c r="A1423" s="139">
        <f t="shared" si="1387"/>
        <v>38</v>
      </c>
      <c r="B1423" s="148">
        <f t="shared" si="1389"/>
        <v>11</v>
      </c>
      <c r="D1423" s="149" t="str">
        <f>+VLOOKUP($A1423,mUNICIPIOS!$B$4:$F$343,2,0)</f>
        <v>Sacatepéquez</v>
      </c>
      <c r="E1423" s="149">
        <f>+VLOOKUP($A1423,mUNICIPIOS!$B$4:$F$343,3,0)</f>
        <v>313</v>
      </c>
      <c r="F1423" s="149" t="str">
        <f>+VLOOKUP($A1423,mUNICIPIOS!$B$4:$F$343,4,0)</f>
        <v>San Miguel Dueñas</v>
      </c>
      <c r="G1423" s="139" t="str">
        <f t="shared" ref="G1423:K1423" si="1423">+G1385</f>
        <v>02</v>
      </c>
      <c r="H1423" t="str">
        <f t="shared" si="1423"/>
        <v>IIC</v>
      </c>
      <c r="I1423" t="str">
        <f t="shared" si="1423"/>
        <v>Índice de Información a la Ciudadanía</v>
      </c>
      <c r="J1423" t="str">
        <f t="shared" si="1423"/>
        <v>INDICE</v>
      </c>
      <c r="K1423">
        <f t="shared" si="1423"/>
        <v>0</v>
      </c>
      <c r="L1423" s="150">
        <f>+VLOOKUP($E1423,IIC_2018!$B$8:$Q$347,15,0)</f>
        <v>0.73975514584738189</v>
      </c>
      <c r="M1423" s="142" t="str">
        <f>+VLOOKUP($E1423,IIC_2018!$B$8:$Q$347,16,0)</f>
        <v>Medio alto</v>
      </c>
    </row>
    <row r="1424" spans="1:13" x14ac:dyDescent="0.3">
      <c r="A1424" s="139">
        <f t="shared" si="1387"/>
        <v>38</v>
      </c>
      <c r="B1424" s="148">
        <f t="shared" si="1389"/>
        <v>12</v>
      </c>
      <c r="D1424" s="149" t="str">
        <f>+VLOOKUP($A1424,mUNICIPIOS!$B$4:$F$343,2,0)</f>
        <v>Sacatepéquez</v>
      </c>
      <c r="E1424" s="149">
        <f>+VLOOKUP($A1424,mUNICIPIOS!$B$4:$F$343,3,0)</f>
        <v>313</v>
      </c>
      <c r="F1424" s="149" t="str">
        <f>+VLOOKUP($A1424,mUNICIPIOS!$B$4:$F$343,4,0)</f>
        <v>San Miguel Dueñas</v>
      </c>
      <c r="G1424" s="139" t="str">
        <f t="shared" ref="G1424:K1424" si="1424">+G1386</f>
        <v>03</v>
      </c>
      <c r="H1424" t="str">
        <f t="shared" si="1424"/>
        <v>ISP</v>
      </c>
      <c r="I1424" t="str">
        <f t="shared" si="1424"/>
        <v>Índice de Servicios Públicos</v>
      </c>
      <c r="J1424" t="str">
        <f t="shared" si="1424"/>
        <v>03-01</v>
      </c>
      <c r="K1424" t="str">
        <f t="shared" si="1424"/>
        <v>Cobertura del servicio público de agua</v>
      </c>
      <c r="L1424" s="150">
        <f>+VLOOKUP($E1424,ISP_2018!$B$8:$T$347,3,0)</f>
        <v>0.79969879518072284</v>
      </c>
      <c r="M1424" s="142" t="str">
        <f>+VLOOKUP($E1424,ISP_2018!$B$8:$T$347,4,0)</f>
        <v>Medio alto</v>
      </c>
    </row>
    <row r="1425" spans="1:13" x14ac:dyDescent="0.3">
      <c r="A1425" s="139">
        <f t="shared" si="1387"/>
        <v>38</v>
      </c>
      <c r="B1425" s="148">
        <f t="shared" si="1389"/>
        <v>13</v>
      </c>
      <c r="D1425" s="149" t="str">
        <f>+VLOOKUP($A1425,mUNICIPIOS!$B$4:$F$343,2,0)</f>
        <v>Sacatepéquez</v>
      </c>
      <c r="E1425" s="149">
        <f>+VLOOKUP($A1425,mUNICIPIOS!$B$4:$F$343,3,0)</f>
        <v>313</v>
      </c>
      <c r="F1425" s="149" t="str">
        <f>+VLOOKUP($A1425,mUNICIPIOS!$B$4:$F$343,4,0)</f>
        <v>San Miguel Dueñas</v>
      </c>
      <c r="G1425" s="139" t="str">
        <f t="shared" ref="G1425:K1425" si="1425">+G1387</f>
        <v>03</v>
      </c>
      <c r="H1425" t="str">
        <f t="shared" si="1425"/>
        <v>ISP</v>
      </c>
      <c r="I1425" t="str">
        <f t="shared" si="1425"/>
        <v>Índice de Servicios Públicos</v>
      </c>
      <c r="J1425" t="str">
        <f t="shared" si="1425"/>
        <v>03-02</v>
      </c>
      <c r="K1425" t="str">
        <f t="shared" si="1425"/>
        <v>Control de la calidad del servicio público de agua</v>
      </c>
      <c r="L1425" s="150">
        <f>+VLOOKUP($E1425,ISP_2018!$B$8:$T$347,6,0)</f>
        <v>0</v>
      </c>
      <c r="M1425" s="142" t="str">
        <f>+VLOOKUP($E1425,ISP_2018!$B$8:$T$347,7,0)</f>
        <v>Bajo</v>
      </c>
    </row>
    <row r="1426" spans="1:13" x14ac:dyDescent="0.3">
      <c r="A1426" s="139">
        <f t="shared" si="1387"/>
        <v>38</v>
      </c>
      <c r="B1426" s="148">
        <f t="shared" si="1389"/>
        <v>14</v>
      </c>
      <c r="D1426" s="149" t="str">
        <f>+VLOOKUP($A1426,mUNICIPIOS!$B$4:$F$343,2,0)</f>
        <v>Sacatepéquez</v>
      </c>
      <c r="E1426" s="149">
        <f>+VLOOKUP($A1426,mUNICIPIOS!$B$4:$F$343,3,0)</f>
        <v>313</v>
      </c>
      <c r="F1426" s="149" t="str">
        <f>+VLOOKUP($A1426,mUNICIPIOS!$B$4:$F$343,4,0)</f>
        <v>San Miguel Dueñas</v>
      </c>
      <c r="G1426" s="139" t="str">
        <f t="shared" ref="G1426:K1426" si="1426">+G1388</f>
        <v>03</v>
      </c>
      <c r="H1426" t="str">
        <f t="shared" si="1426"/>
        <v>ISP</v>
      </c>
      <c r="I1426" t="str">
        <f t="shared" si="1426"/>
        <v>Índice de Servicios Públicos</v>
      </c>
      <c r="J1426" t="str">
        <f t="shared" si="1426"/>
        <v>03-03</v>
      </c>
      <c r="K1426" t="str">
        <f t="shared" si="1426"/>
        <v>Disposición  y tratamiento  de aguas residuales</v>
      </c>
      <c r="L1426" s="150">
        <f>+VLOOKUP($E1426,ISP_2018!$B$8:$T$347,9,0)</f>
        <v>0</v>
      </c>
      <c r="M1426" s="142" t="str">
        <f>+VLOOKUP($E1426,ISP_2018!$B$8:$T$347,10,0)</f>
        <v>Bajo</v>
      </c>
    </row>
    <row r="1427" spans="1:13" x14ac:dyDescent="0.3">
      <c r="A1427" s="139">
        <f t="shared" si="1387"/>
        <v>38</v>
      </c>
      <c r="B1427" s="148">
        <f t="shared" si="1389"/>
        <v>15</v>
      </c>
      <c r="D1427" s="149" t="str">
        <f>+VLOOKUP($A1427,mUNICIPIOS!$B$4:$F$343,2,0)</f>
        <v>Sacatepéquez</v>
      </c>
      <c r="E1427" s="149">
        <f>+VLOOKUP($A1427,mUNICIPIOS!$B$4:$F$343,3,0)</f>
        <v>313</v>
      </c>
      <c r="F1427" s="149" t="str">
        <f>+VLOOKUP($A1427,mUNICIPIOS!$B$4:$F$343,4,0)</f>
        <v>San Miguel Dueñas</v>
      </c>
      <c r="G1427" s="139" t="str">
        <f t="shared" ref="G1427:K1427" si="1427">+G1389</f>
        <v>03</v>
      </c>
      <c r="H1427" t="str">
        <f t="shared" si="1427"/>
        <v>ISP</v>
      </c>
      <c r="I1427" t="str">
        <f t="shared" si="1427"/>
        <v>Índice de Servicios Públicos</v>
      </c>
      <c r="J1427" t="str">
        <f t="shared" si="1427"/>
        <v>03-04</v>
      </c>
      <c r="K1427" t="str">
        <f t="shared" si="1427"/>
        <v>Gestión y manejo de los residuos y desechos sólidos</v>
      </c>
      <c r="L1427" s="150">
        <f>+VLOOKUP($E1427,ISP_2018!$B$8:$T$347,12,0)</f>
        <v>0.51544987558375432</v>
      </c>
      <c r="M1427" s="142" t="str">
        <f>+VLOOKUP($E1427,ISP_2018!$B$8:$T$347,13,0)</f>
        <v>Medio</v>
      </c>
    </row>
    <row r="1428" spans="1:13" x14ac:dyDescent="0.3">
      <c r="A1428" s="139">
        <f t="shared" si="1387"/>
        <v>38</v>
      </c>
      <c r="B1428" s="148">
        <f t="shared" si="1389"/>
        <v>16</v>
      </c>
      <c r="D1428" s="149" t="str">
        <f>+VLOOKUP($A1428,mUNICIPIOS!$B$4:$F$343,2,0)</f>
        <v>Sacatepéquez</v>
      </c>
      <c r="E1428" s="149">
        <f>+VLOOKUP($A1428,mUNICIPIOS!$B$4:$F$343,3,0)</f>
        <v>313</v>
      </c>
      <c r="F1428" s="149" t="str">
        <f>+VLOOKUP($A1428,mUNICIPIOS!$B$4:$F$343,4,0)</f>
        <v>San Miguel Dueñas</v>
      </c>
      <c r="G1428" s="139" t="str">
        <f t="shared" ref="G1428:K1428" si="1428">+G1390</f>
        <v>03</v>
      </c>
      <c r="H1428" t="str">
        <f t="shared" si="1428"/>
        <v>ISP</v>
      </c>
      <c r="I1428" t="str">
        <f t="shared" si="1428"/>
        <v>Índice de Servicios Públicos</v>
      </c>
      <c r="J1428" t="str">
        <f t="shared" si="1428"/>
        <v>03-05</v>
      </c>
      <c r="K1428" t="str">
        <f t="shared" si="1428"/>
        <v>Gestión de servicios públicos municipales</v>
      </c>
      <c r="L1428" s="150">
        <f>+VLOOKUP($E1428,ISP_2018!$B$8:$T$347,15,0)</f>
        <v>0.32258064516129031</v>
      </c>
      <c r="M1428" s="142" t="str">
        <f>+VLOOKUP($E1428,ISP_2018!$B$8:$T$347,16,0)</f>
        <v>Medio bajo</v>
      </c>
    </row>
    <row r="1429" spans="1:13" x14ac:dyDescent="0.3">
      <c r="A1429" s="139">
        <f t="shared" si="1387"/>
        <v>38</v>
      </c>
      <c r="B1429" s="148">
        <f t="shared" si="1389"/>
        <v>17</v>
      </c>
      <c r="D1429" s="149" t="str">
        <f>+VLOOKUP($A1429,mUNICIPIOS!$B$4:$F$343,2,0)</f>
        <v>Sacatepéquez</v>
      </c>
      <c r="E1429" s="149">
        <f>+VLOOKUP($A1429,mUNICIPIOS!$B$4:$F$343,3,0)</f>
        <v>313</v>
      </c>
      <c r="F1429" s="149" t="str">
        <f>+VLOOKUP($A1429,mUNICIPIOS!$B$4:$F$343,4,0)</f>
        <v>San Miguel Dueñas</v>
      </c>
      <c r="G1429" s="139" t="str">
        <f t="shared" ref="G1429:K1429" si="1429">+G1391</f>
        <v>03</v>
      </c>
      <c r="H1429" t="str">
        <f t="shared" si="1429"/>
        <v>ISP</v>
      </c>
      <c r="I1429" t="str">
        <f t="shared" si="1429"/>
        <v>Índice de Servicios Públicos</v>
      </c>
      <c r="J1429" t="str">
        <f t="shared" si="1429"/>
        <v>INDICE</v>
      </c>
      <c r="K1429">
        <f t="shared" si="1429"/>
        <v>0</v>
      </c>
      <c r="L1429" s="150">
        <f>+VLOOKUP($E1429,ISP_2018!$B$8:$T$347,18,0)</f>
        <v>0.24757598366708122</v>
      </c>
      <c r="M1429" s="142" t="str">
        <f>+VLOOKUP($E1429,ISP_2018!$B$8:$T$347,19,0)</f>
        <v>Medio bajo</v>
      </c>
    </row>
    <row r="1430" spans="1:13" x14ac:dyDescent="0.3">
      <c r="A1430" s="139">
        <f t="shared" si="1387"/>
        <v>38</v>
      </c>
      <c r="B1430" s="148">
        <f t="shared" si="1389"/>
        <v>18</v>
      </c>
      <c r="D1430" s="149" t="str">
        <f>+VLOOKUP($A1430,mUNICIPIOS!$B$4:$F$343,2,0)</f>
        <v>Sacatepéquez</v>
      </c>
      <c r="E1430" s="149">
        <f>+VLOOKUP($A1430,mUNICIPIOS!$B$4:$F$343,3,0)</f>
        <v>313</v>
      </c>
      <c r="F1430" s="149" t="str">
        <f>+VLOOKUP($A1430,mUNICIPIOS!$B$4:$F$343,4,0)</f>
        <v>San Miguel Dueñas</v>
      </c>
      <c r="G1430" s="139" t="str">
        <f t="shared" ref="G1430:K1430" si="1430">+G1392</f>
        <v>04</v>
      </c>
      <c r="H1430" t="str">
        <f t="shared" si="1430"/>
        <v>IGA</v>
      </c>
      <c r="I1430" t="str">
        <f t="shared" si="1430"/>
        <v>Índice de Gestión Administrativa</v>
      </c>
      <c r="J1430" t="str">
        <f t="shared" si="1430"/>
        <v>04-01</v>
      </c>
      <c r="K1430" t="str">
        <f t="shared" si="1430"/>
        <v>Existencia de elementos de atención municipal orientada al vecino</v>
      </c>
      <c r="L1430" s="150">
        <f>+VLOOKUP($E1430,IGA_2018!$B$8:$N$347,3,0)</f>
        <v>0.75</v>
      </c>
      <c r="M1430" s="142" t="str">
        <f>+VLOOKUP($E1430,IGA_2018!$B$8:$N$347,4,0)</f>
        <v>Medio alto</v>
      </c>
    </row>
    <row r="1431" spans="1:13" x14ac:dyDescent="0.3">
      <c r="A1431" s="139">
        <f t="shared" si="1387"/>
        <v>38</v>
      </c>
      <c r="B1431" s="148">
        <f t="shared" si="1389"/>
        <v>19</v>
      </c>
      <c r="D1431" s="149" t="str">
        <f>+VLOOKUP($A1431,mUNICIPIOS!$B$4:$F$343,2,0)</f>
        <v>Sacatepéquez</v>
      </c>
      <c r="E1431" s="149">
        <f>+VLOOKUP($A1431,mUNICIPIOS!$B$4:$F$343,3,0)</f>
        <v>313</v>
      </c>
      <c r="F1431" s="149" t="str">
        <f>+VLOOKUP($A1431,mUNICIPIOS!$B$4:$F$343,4,0)</f>
        <v>San Miguel Dueñas</v>
      </c>
      <c r="G1431" s="139" t="str">
        <f t="shared" ref="G1431:K1431" si="1431">+G1393</f>
        <v>04</v>
      </c>
      <c r="H1431" t="str">
        <f t="shared" si="1431"/>
        <v>IGA</v>
      </c>
      <c r="I1431" t="str">
        <f t="shared" si="1431"/>
        <v>Índice de Gestión Administrativa</v>
      </c>
      <c r="J1431" t="str">
        <f t="shared" si="1431"/>
        <v>04-02</v>
      </c>
      <c r="K1431" t="str">
        <f t="shared" si="1431"/>
        <v>Gestión del recurso humano.</v>
      </c>
      <c r="L1431" s="150">
        <f>+VLOOKUP($E1431,IGA_2018!$B$8:$N$347,6,0)</f>
        <v>0.49549317537986109</v>
      </c>
      <c r="M1431" s="142" t="str">
        <f>+VLOOKUP($E1431,IGA_2018!$B$8:$N$347,7,0)</f>
        <v>Medio</v>
      </c>
    </row>
    <row r="1432" spans="1:13" x14ac:dyDescent="0.3">
      <c r="A1432" s="139">
        <f t="shared" si="1387"/>
        <v>38</v>
      </c>
      <c r="B1432" s="148">
        <f t="shared" si="1389"/>
        <v>20</v>
      </c>
      <c r="D1432" s="149" t="str">
        <f>+VLOOKUP($A1432,mUNICIPIOS!$B$4:$F$343,2,0)</f>
        <v>Sacatepéquez</v>
      </c>
      <c r="E1432" s="149">
        <f>+VLOOKUP($A1432,mUNICIPIOS!$B$4:$F$343,3,0)</f>
        <v>313</v>
      </c>
      <c r="F1432" s="149" t="str">
        <f>+VLOOKUP($A1432,mUNICIPIOS!$B$4:$F$343,4,0)</f>
        <v>San Miguel Dueñas</v>
      </c>
      <c r="G1432" s="139" t="str">
        <f t="shared" ref="G1432:K1432" si="1432">+G1394</f>
        <v>04</v>
      </c>
      <c r="H1432" t="str">
        <f t="shared" si="1432"/>
        <v>IGA</v>
      </c>
      <c r="I1432" t="str">
        <f t="shared" si="1432"/>
        <v>Índice de Gestión Administrativa</v>
      </c>
      <c r="J1432" t="str">
        <f t="shared" si="1432"/>
        <v>04-03</v>
      </c>
      <c r="K1432" t="str">
        <f t="shared" si="1432"/>
        <v>Existencia de oficinas municipales con instrumentos de gestión.</v>
      </c>
      <c r="L1432" s="150">
        <f>+VLOOKUP($E1432,IGA_2018!$B$8:$N$347,9,0)</f>
        <v>0.89821428571428574</v>
      </c>
      <c r="M1432" s="142" t="str">
        <f>+VLOOKUP($E1432,IGA_2018!$B$8:$N$347,10,0)</f>
        <v>Alto</v>
      </c>
    </row>
    <row r="1433" spans="1:13" x14ac:dyDescent="0.3">
      <c r="A1433" s="139">
        <f t="shared" si="1387"/>
        <v>38</v>
      </c>
      <c r="B1433" s="148">
        <f t="shared" si="1389"/>
        <v>21</v>
      </c>
      <c r="D1433" s="149" t="str">
        <f>+VLOOKUP($A1433,mUNICIPIOS!$B$4:$F$343,2,0)</f>
        <v>Sacatepéquez</v>
      </c>
      <c r="E1433" s="149">
        <f>+VLOOKUP($A1433,mUNICIPIOS!$B$4:$F$343,3,0)</f>
        <v>313</v>
      </c>
      <c r="F1433" s="149" t="str">
        <f>+VLOOKUP($A1433,mUNICIPIOS!$B$4:$F$343,4,0)</f>
        <v>San Miguel Dueñas</v>
      </c>
      <c r="G1433" s="139" t="str">
        <f t="shared" ref="G1433:K1433" si="1433">+G1395</f>
        <v>04</v>
      </c>
      <c r="H1433" t="str">
        <f t="shared" si="1433"/>
        <v>IGA</v>
      </c>
      <c r="I1433" t="str">
        <f t="shared" si="1433"/>
        <v>Índice de Gestión Administrativa</v>
      </c>
      <c r="J1433" t="str">
        <f t="shared" si="1433"/>
        <v>INDICE</v>
      </c>
      <c r="K1433">
        <f t="shared" si="1433"/>
        <v>0</v>
      </c>
      <c r="L1433" s="150">
        <f>+VLOOKUP($E1433,IGA_2018!$B$8:$N$347,12,0)</f>
        <v>0.71279761138295128</v>
      </c>
      <c r="M1433" s="142" t="str">
        <f>+VLOOKUP($E1433,IGA_2018!$B$8:$N$347,13,0)</f>
        <v>Medio alto</v>
      </c>
    </row>
    <row r="1434" spans="1:13" x14ac:dyDescent="0.3">
      <c r="A1434" s="139">
        <f t="shared" si="1387"/>
        <v>38</v>
      </c>
      <c r="B1434" s="148">
        <f t="shared" si="1389"/>
        <v>22</v>
      </c>
      <c r="D1434" s="149" t="str">
        <f>+VLOOKUP($A1434,mUNICIPIOS!$B$4:$F$343,2,0)</f>
        <v>Sacatepéquez</v>
      </c>
      <c r="E1434" s="149">
        <f>+VLOOKUP($A1434,mUNICIPIOS!$B$4:$F$343,3,0)</f>
        <v>313</v>
      </c>
      <c r="F1434" s="149" t="str">
        <f>+VLOOKUP($A1434,mUNICIPIOS!$B$4:$F$343,4,0)</f>
        <v>San Miguel Dueñas</v>
      </c>
      <c r="G1434" s="139" t="str">
        <f t="shared" ref="G1434:K1434" si="1434">+G1396</f>
        <v>05</v>
      </c>
      <c r="H1434" t="str">
        <f t="shared" si="1434"/>
        <v>IGF</v>
      </c>
      <c r="I1434" t="str">
        <f t="shared" si="1434"/>
        <v>Índice de Gestión Financiera</v>
      </c>
      <c r="J1434" t="str">
        <f t="shared" si="1434"/>
        <v>05-01</v>
      </c>
      <c r="K1434" t="str">
        <f t="shared" si="1434"/>
        <v>Autonomía financiera municipal</v>
      </c>
      <c r="L1434" s="150">
        <f>+VLOOKUP($E1434,IGF_2018!$B$8:$Z$347,3,0)</f>
        <v>0.16453095765013317</v>
      </c>
      <c r="M1434" s="142" t="str">
        <f>+VLOOKUP($E1434,IGF_2018!$B$8:$Z$347,4,0)</f>
        <v>Bajo</v>
      </c>
    </row>
    <row r="1435" spans="1:13" x14ac:dyDescent="0.3">
      <c r="A1435" s="139">
        <f t="shared" si="1387"/>
        <v>38</v>
      </c>
      <c r="B1435" s="148">
        <f t="shared" si="1389"/>
        <v>23</v>
      </c>
      <c r="D1435" s="149" t="str">
        <f>+VLOOKUP($A1435,mUNICIPIOS!$B$4:$F$343,2,0)</f>
        <v>Sacatepéquez</v>
      </c>
      <c r="E1435" s="149">
        <f>+VLOOKUP($A1435,mUNICIPIOS!$B$4:$F$343,3,0)</f>
        <v>313</v>
      </c>
      <c r="F1435" s="149" t="str">
        <f>+VLOOKUP($A1435,mUNICIPIOS!$B$4:$F$343,4,0)</f>
        <v>San Miguel Dueñas</v>
      </c>
      <c r="G1435" s="139" t="str">
        <f t="shared" ref="G1435:K1435" si="1435">+G1397</f>
        <v>05</v>
      </c>
      <c r="H1435" t="str">
        <f t="shared" si="1435"/>
        <v>IGF</v>
      </c>
      <c r="I1435" t="str">
        <f t="shared" si="1435"/>
        <v>Índice de Gestión Financiera</v>
      </c>
      <c r="J1435" t="str">
        <f t="shared" si="1435"/>
        <v>05-02</v>
      </c>
      <c r="K1435" t="str">
        <f t="shared" si="1435"/>
        <v xml:space="preserve">Ingresos propios por habitante -sin regalías- </v>
      </c>
      <c r="L1435" s="150">
        <f>+VLOOKUP($E1435,IGF_2018!$B$8:$Z$347,6,0)</f>
        <v>0.17790463056957756</v>
      </c>
      <c r="M1435" s="142" t="str">
        <f>+VLOOKUP($E1435,IGF_2018!$B$8:$Z$347,7,0)</f>
        <v>Bajo</v>
      </c>
    </row>
    <row r="1436" spans="1:13" x14ac:dyDescent="0.3">
      <c r="A1436" s="139">
        <f t="shared" si="1387"/>
        <v>38</v>
      </c>
      <c r="B1436" s="148">
        <f t="shared" si="1389"/>
        <v>24</v>
      </c>
      <c r="D1436" s="149" t="str">
        <f>+VLOOKUP($A1436,mUNICIPIOS!$B$4:$F$343,2,0)</f>
        <v>Sacatepéquez</v>
      </c>
      <c r="E1436" s="149">
        <f>+VLOOKUP($A1436,mUNICIPIOS!$B$4:$F$343,3,0)</f>
        <v>313</v>
      </c>
      <c r="F1436" s="149" t="str">
        <f>+VLOOKUP($A1436,mUNICIPIOS!$B$4:$F$343,4,0)</f>
        <v>San Miguel Dueñas</v>
      </c>
      <c r="G1436" s="139" t="str">
        <f t="shared" ref="G1436:K1436" si="1436">+G1398</f>
        <v>05</v>
      </c>
      <c r="H1436" t="str">
        <f t="shared" si="1436"/>
        <v>IGF</v>
      </c>
      <c r="I1436" t="str">
        <f t="shared" si="1436"/>
        <v>Índice de Gestión Financiera</v>
      </c>
      <c r="J1436" t="str">
        <f t="shared" si="1436"/>
        <v>05-03</v>
      </c>
      <c r="K1436" t="str">
        <f t="shared" si="1436"/>
        <v>Ingresos del IUSI en relación a los ingresos propios -sin regalías-</v>
      </c>
      <c r="L1436" s="150">
        <f>+VLOOKUP($E1436,IGF_2018!$B$8:$Z$347,9,0)</f>
        <v>0.55516083974411001</v>
      </c>
      <c r="M1436" s="142" t="str">
        <f>+VLOOKUP($E1436,IGF_2018!$B$8:$Z$347,10,0)</f>
        <v>Medio</v>
      </c>
    </row>
    <row r="1437" spans="1:13" x14ac:dyDescent="0.3">
      <c r="A1437" s="139">
        <f t="shared" si="1387"/>
        <v>38</v>
      </c>
      <c r="B1437" s="148">
        <f t="shared" si="1389"/>
        <v>25</v>
      </c>
      <c r="D1437" s="149" t="str">
        <f>+VLOOKUP($A1437,mUNICIPIOS!$B$4:$F$343,2,0)</f>
        <v>Sacatepéquez</v>
      </c>
      <c r="E1437" s="149">
        <f>+VLOOKUP($A1437,mUNICIPIOS!$B$4:$F$343,3,0)</f>
        <v>313</v>
      </c>
      <c r="F1437" s="149" t="str">
        <f>+VLOOKUP($A1437,mUNICIPIOS!$B$4:$F$343,4,0)</f>
        <v>San Miguel Dueñas</v>
      </c>
      <c r="G1437" s="139" t="str">
        <f t="shared" ref="G1437:K1437" si="1437">+G1399</f>
        <v>05</v>
      </c>
      <c r="H1437" t="str">
        <f t="shared" si="1437"/>
        <v>IGF</v>
      </c>
      <c r="I1437" t="str">
        <f t="shared" si="1437"/>
        <v>Índice de Gestión Financiera</v>
      </c>
      <c r="J1437" t="str">
        <f t="shared" si="1437"/>
        <v>05-04</v>
      </c>
      <c r="K1437" t="str">
        <f t="shared" si="1437"/>
        <v>Inversión anual en capital fijo por habitante</v>
      </c>
      <c r="L1437" s="150">
        <f>+VLOOKUP($E1437,IGF_2018!$B$8:$Z$347,12,0)</f>
        <v>0.24190049637701688</v>
      </c>
      <c r="M1437" s="142" t="str">
        <f>+VLOOKUP($E1437,IGF_2018!$B$8:$Z$347,13,0)</f>
        <v>Medio bajo</v>
      </c>
    </row>
    <row r="1438" spans="1:13" x14ac:dyDescent="0.3">
      <c r="A1438" s="139">
        <f t="shared" si="1387"/>
        <v>38</v>
      </c>
      <c r="B1438" s="148">
        <f t="shared" si="1389"/>
        <v>26</v>
      </c>
      <c r="D1438" s="149" t="str">
        <f>+VLOOKUP($A1438,mUNICIPIOS!$B$4:$F$343,2,0)</f>
        <v>Sacatepéquez</v>
      </c>
      <c r="E1438" s="149">
        <f>+VLOOKUP($A1438,mUNICIPIOS!$B$4:$F$343,3,0)</f>
        <v>313</v>
      </c>
      <c r="F1438" s="149" t="str">
        <f>+VLOOKUP($A1438,mUNICIPIOS!$B$4:$F$343,4,0)</f>
        <v>San Miguel Dueñas</v>
      </c>
      <c r="G1438" s="139" t="str">
        <f t="shared" ref="G1438:K1438" si="1438">+G1400</f>
        <v>05</v>
      </c>
      <c r="H1438" t="str">
        <f t="shared" si="1438"/>
        <v>IGF</v>
      </c>
      <c r="I1438" t="str">
        <f t="shared" si="1438"/>
        <v>Índice de Gestión Financiera</v>
      </c>
      <c r="J1438" t="str">
        <f t="shared" si="1438"/>
        <v>05-05</v>
      </c>
      <c r="K1438" t="str">
        <f t="shared" si="1438"/>
        <v>Inversión anual en capital fijo con recursos percibidos por ingresos propios</v>
      </c>
      <c r="L1438" s="150">
        <f>+VLOOKUP($E1438,IGF_2018!$B$8:$Z$347,15,0)</f>
        <v>0.15940466218598345</v>
      </c>
      <c r="M1438" s="142" t="str">
        <f>+VLOOKUP($E1438,IGF_2018!$B$8:$Z$347,16,0)</f>
        <v>Bajo</v>
      </c>
    </row>
    <row r="1439" spans="1:13" x14ac:dyDescent="0.3">
      <c r="A1439" s="139">
        <f t="shared" si="1387"/>
        <v>38</v>
      </c>
      <c r="B1439" s="148">
        <f t="shared" si="1389"/>
        <v>27</v>
      </c>
      <c r="D1439" s="149" t="str">
        <f>+VLOOKUP($A1439,mUNICIPIOS!$B$4:$F$343,2,0)</f>
        <v>Sacatepéquez</v>
      </c>
      <c r="E1439" s="149">
        <f>+VLOOKUP($A1439,mUNICIPIOS!$B$4:$F$343,3,0)</f>
        <v>313</v>
      </c>
      <c r="F1439" s="149" t="str">
        <f>+VLOOKUP($A1439,mUNICIPIOS!$B$4:$F$343,4,0)</f>
        <v>San Miguel Dueñas</v>
      </c>
      <c r="G1439" s="139" t="str">
        <f t="shared" ref="G1439:K1439" si="1439">+G1401</f>
        <v>05</v>
      </c>
      <c r="H1439" t="str">
        <f t="shared" si="1439"/>
        <v>IGF</v>
      </c>
      <c r="I1439" t="str">
        <f t="shared" si="1439"/>
        <v>Índice de Gestión Financiera</v>
      </c>
      <c r="J1439" t="str">
        <f t="shared" si="1439"/>
        <v>05-06</v>
      </c>
      <c r="K1439" t="str">
        <f t="shared" si="1439"/>
        <v xml:space="preserve">Inversión anual en capital fijo con recursos percibidos por transferencias del Gobierno Central </v>
      </c>
      <c r="L1439" s="150">
        <f>+VLOOKUP($E1439,IGF_2018!$B$8:$Z$347,18,0)</f>
        <v>2.7762853314788269E-3</v>
      </c>
      <c r="M1439" s="142" t="str">
        <f>+VLOOKUP($E1439,IGF_2018!$B$8:$Z$347,19,0)</f>
        <v>Bajo</v>
      </c>
    </row>
    <row r="1440" spans="1:13" x14ac:dyDescent="0.3">
      <c r="A1440" s="139">
        <f t="shared" si="1387"/>
        <v>38</v>
      </c>
      <c r="B1440" s="148">
        <f t="shared" si="1389"/>
        <v>28</v>
      </c>
      <c r="D1440" s="149" t="str">
        <f>+VLOOKUP($A1440,mUNICIPIOS!$B$4:$F$343,2,0)</f>
        <v>Sacatepéquez</v>
      </c>
      <c r="E1440" s="149">
        <f>+VLOOKUP($A1440,mUNICIPIOS!$B$4:$F$343,3,0)</f>
        <v>313</v>
      </c>
      <c r="F1440" s="149" t="str">
        <f>+VLOOKUP($A1440,mUNICIPIOS!$B$4:$F$343,4,0)</f>
        <v>San Miguel Dueñas</v>
      </c>
      <c r="G1440" s="139" t="str">
        <f t="shared" ref="G1440:K1440" si="1440">+G1402</f>
        <v>05</v>
      </c>
      <c r="H1440" t="str">
        <f t="shared" si="1440"/>
        <v>IGF</v>
      </c>
      <c r="I1440" t="str">
        <f t="shared" si="1440"/>
        <v>Índice de Gestión Financiera</v>
      </c>
      <c r="J1440" t="str">
        <f t="shared" si="1440"/>
        <v>05-07</v>
      </c>
      <c r="K1440" t="str">
        <f t="shared" si="1440"/>
        <v>Financiamiento por endeudamiento municipal</v>
      </c>
      <c r="L1440" s="150">
        <f>+VLOOKUP($E1440,IGF_2018!$B$8:$Z$347,21,0)</f>
        <v>1</v>
      </c>
      <c r="M1440" s="142" t="str">
        <f>+VLOOKUP($E1440,IGF_2018!$B$8:$Z$347,22,0)</f>
        <v>Alto</v>
      </c>
    </row>
    <row r="1441" spans="1:13" x14ac:dyDescent="0.3">
      <c r="A1441" s="139">
        <f t="shared" si="1387"/>
        <v>38</v>
      </c>
      <c r="B1441" s="148">
        <f t="shared" si="1389"/>
        <v>29</v>
      </c>
      <c r="D1441" s="149" t="str">
        <f>+VLOOKUP($A1441,mUNICIPIOS!$B$4:$F$343,2,0)</f>
        <v>Sacatepéquez</v>
      </c>
      <c r="E1441" s="149">
        <f>+VLOOKUP($A1441,mUNICIPIOS!$B$4:$F$343,3,0)</f>
        <v>313</v>
      </c>
      <c r="F1441" s="149" t="str">
        <f>+VLOOKUP($A1441,mUNICIPIOS!$B$4:$F$343,4,0)</f>
        <v>San Miguel Dueñas</v>
      </c>
      <c r="G1441" s="139" t="str">
        <f t="shared" ref="G1441:K1441" si="1441">+G1403</f>
        <v>05</v>
      </c>
      <c r="H1441" t="str">
        <f t="shared" si="1441"/>
        <v>IGF</v>
      </c>
      <c r="I1441" t="str">
        <f t="shared" si="1441"/>
        <v>Índice de Gestión Financiera</v>
      </c>
      <c r="J1441" t="str">
        <f t="shared" si="1441"/>
        <v>INDICE</v>
      </c>
      <c r="K1441">
        <f t="shared" si="1441"/>
        <v>0</v>
      </c>
      <c r="L1441" s="150">
        <f>+VLOOKUP($E1441,IGF_2018!$B$8:$Z$347,24,0)</f>
        <v>0.36441134600780112</v>
      </c>
      <c r="M1441" s="142" t="str">
        <f>+VLOOKUP($E1441,IGF_2018!$B$8:$Z$347,25,0)</f>
        <v>Medio bajo</v>
      </c>
    </row>
    <row r="1442" spans="1:13" x14ac:dyDescent="0.3">
      <c r="A1442" s="139">
        <f t="shared" si="1387"/>
        <v>38</v>
      </c>
      <c r="B1442" s="148">
        <f t="shared" si="1389"/>
        <v>30</v>
      </c>
      <c r="D1442" s="149" t="str">
        <f>+VLOOKUP($A1442,mUNICIPIOS!$B$4:$F$343,2,0)</f>
        <v>Sacatepéquez</v>
      </c>
      <c r="E1442" s="149">
        <f>+VLOOKUP($A1442,mUNICIPIOS!$B$4:$F$343,3,0)</f>
        <v>313</v>
      </c>
      <c r="F1442" s="149" t="str">
        <f>+VLOOKUP($A1442,mUNICIPIOS!$B$4:$F$343,4,0)</f>
        <v>San Miguel Dueñas</v>
      </c>
      <c r="G1442" s="139" t="str">
        <f t="shared" ref="G1442:K1442" si="1442">+G1404</f>
        <v>06</v>
      </c>
      <c r="H1442" t="str">
        <f t="shared" si="1442"/>
        <v>IGE</v>
      </c>
      <c r="I1442" t="str">
        <f t="shared" si="1442"/>
        <v>Índice de Gestión Estratégica</v>
      </c>
      <c r="J1442" t="str">
        <f t="shared" si="1442"/>
        <v>06-01</v>
      </c>
      <c r="K1442" t="str">
        <f t="shared" si="1442"/>
        <v>Ejecución del Plan Operativo Anual  (POA)</v>
      </c>
      <c r="L1442" s="150">
        <f>+VLOOKUP($E1442,IGE_2018!$B$8:$Z$347,3,0)</f>
        <v>0</v>
      </c>
      <c r="M1442" s="142" t="str">
        <f>+VLOOKUP($E1442,IGE_2018!$B$8:$Z$347,4,0)</f>
        <v>Bajo</v>
      </c>
    </row>
    <row r="1443" spans="1:13" x14ac:dyDescent="0.3">
      <c r="A1443" s="139">
        <f t="shared" si="1387"/>
        <v>38</v>
      </c>
      <c r="B1443" s="148">
        <f t="shared" si="1389"/>
        <v>31</v>
      </c>
      <c r="D1443" s="149" t="str">
        <f>+VLOOKUP($A1443,mUNICIPIOS!$B$4:$F$343,2,0)</f>
        <v>Sacatepéquez</v>
      </c>
      <c r="E1443" s="149">
        <f>+VLOOKUP($A1443,mUNICIPIOS!$B$4:$F$343,3,0)</f>
        <v>313</v>
      </c>
      <c r="F1443" s="149" t="str">
        <f>+VLOOKUP($A1443,mUNICIPIOS!$B$4:$F$343,4,0)</f>
        <v>San Miguel Dueñas</v>
      </c>
      <c r="G1443" s="139" t="str">
        <f t="shared" ref="G1443:K1443" si="1443">+G1405</f>
        <v>06</v>
      </c>
      <c r="H1443" t="str">
        <f t="shared" si="1443"/>
        <v>IGE</v>
      </c>
      <c r="I1443" t="str">
        <f t="shared" si="1443"/>
        <v>Índice de Gestión Estratégica</v>
      </c>
      <c r="J1443" t="str">
        <f t="shared" si="1443"/>
        <v>06-02</v>
      </c>
      <c r="K1443" t="str">
        <f t="shared" si="1443"/>
        <v>Relación Plan de Desarrollo Municipal y Ordenamiento Territorial (PDM-OT) - Plan Estratégico Institucional (PEI) - Plan Operativo Multianual (POM) - Plan Operativo Anual (POA)</v>
      </c>
      <c r="L1443" s="150">
        <f>+VLOOKUP($E1443,IGE_2018!$B$8:$Z$347,6,0)</f>
        <v>0</v>
      </c>
      <c r="M1443" s="142" t="str">
        <f>+VLOOKUP($E1443,IGE_2018!$B$8:$Z$347,7,0)</f>
        <v>Bajo</v>
      </c>
    </row>
    <row r="1444" spans="1:13" x14ac:dyDescent="0.3">
      <c r="A1444" s="139">
        <f t="shared" si="1387"/>
        <v>38</v>
      </c>
      <c r="B1444" s="148">
        <f t="shared" si="1389"/>
        <v>32</v>
      </c>
      <c r="D1444" s="149" t="str">
        <f>+VLOOKUP($A1444,mUNICIPIOS!$B$4:$F$343,2,0)</f>
        <v>Sacatepéquez</v>
      </c>
      <c r="E1444" s="149">
        <f>+VLOOKUP($A1444,mUNICIPIOS!$B$4:$F$343,3,0)</f>
        <v>313</v>
      </c>
      <c r="F1444" s="149" t="str">
        <f>+VLOOKUP($A1444,mUNICIPIOS!$B$4:$F$343,4,0)</f>
        <v>San Miguel Dueñas</v>
      </c>
      <c r="G1444" s="139" t="str">
        <f t="shared" ref="G1444:K1444" si="1444">+G1406</f>
        <v>06</v>
      </c>
      <c r="H1444" t="str">
        <f t="shared" si="1444"/>
        <v>IGE</v>
      </c>
      <c r="I1444" t="str">
        <f t="shared" si="1444"/>
        <v>Índice de Gestión Estratégica</v>
      </c>
      <c r="J1444" t="str">
        <f t="shared" si="1444"/>
        <v>06-03</v>
      </c>
      <c r="K1444" t="str">
        <f t="shared" si="1444"/>
        <v>Presupuesto de egresos relacionado a competencias municipales que responden a prioridades nacionales de desarrollo.</v>
      </c>
      <c r="L1444" s="150">
        <f>+VLOOKUP($E1444,IGE_2018!$B$8:$Z$347,9,0)</f>
        <v>0.271748915169786</v>
      </c>
      <c r="M1444" s="142" t="str">
        <f>+VLOOKUP($E1444,IGE_2018!$B$8:$Z$347,10,0)</f>
        <v>Medio bajo</v>
      </c>
    </row>
    <row r="1445" spans="1:13" x14ac:dyDescent="0.3">
      <c r="A1445" s="139">
        <f t="shared" si="1387"/>
        <v>38</v>
      </c>
      <c r="B1445" s="148">
        <f t="shared" si="1389"/>
        <v>33</v>
      </c>
      <c r="D1445" s="149" t="str">
        <f>+VLOOKUP($A1445,mUNICIPIOS!$B$4:$F$343,2,0)</f>
        <v>Sacatepéquez</v>
      </c>
      <c r="E1445" s="149">
        <f>+VLOOKUP($A1445,mUNICIPIOS!$B$4:$F$343,3,0)</f>
        <v>313</v>
      </c>
      <c r="F1445" s="149" t="str">
        <f>+VLOOKUP($A1445,mUNICIPIOS!$B$4:$F$343,4,0)</f>
        <v>San Miguel Dueñas</v>
      </c>
      <c r="G1445" s="139" t="str">
        <f t="shared" ref="G1445:K1445" si="1445">+G1407</f>
        <v>06</v>
      </c>
      <c r="H1445" t="str">
        <f t="shared" si="1445"/>
        <v>IGE</v>
      </c>
      <c r="I1445" t="str">
        <f t="shared" si="1445"/>
        <v>Índice de Gestión Estratégica</v>
      </c>
      <c r="J1445" t="str">
        <f t="shared" si="1445"/>
        <v>06-04</v>
      </c>
      <c r="K1445" t="str">
        <f t="shared" si="1445"/>
        <v>Institucionalización de la gestión ordenada del territorio</v>
      </c>
      <c r="L1445" s="150">
        <f>+VLOOKUP($E1445,IGE_2018!$B$8:$Z$347,12,0)</f>
        <v>0.25</v>
      </c>
      <c r="M1445" s="142" t="str">
        <f>+VLOOKUP($E1445,IGE_2018!$B$8:$Z$347,13,0)</f>
        <v>Medio bajo</v>
      </c>
    </row>
    <row r="1446" spans="1:13" x14ac:dyDescent="0.3">
      <c r="A1446" s="139">
        <f t="shared" si="1387"/>
        <v>38</v>
      </c>
      <c r="B1446" s="148">
        <f t="shared" si="1389"/>
        <v>34</v>
      </c>
      <c r="D1446" s="149" t="str">
        <f>+VLOOKUP($A1446,mUNICIPIOS!$B$4:$F$343,2,0)</f>
        <v>Sacatepéquez</v>
      </c>
      <c r="E1446" s="149">
        <f>+VLOOKUP($A1446,mUNICIPIOS!$B$4:$F$343,3,0)</f>
        <v>313</v>
      </c>
      <c r="F1446" s="149" t="str">
        <f>+VLOOKUP($A1446,mUNICIPIOS!$B$4:$F$343,4,0)</f>
        <v>San Miguel Dueñas</v>
      </c>
      <c r="G1446" s="139" t="str">
        <f t="shared" ref="G1446:K1446" si="1446">+G1408</f>
        <v>06</v>
      </c>
      <c r="H1446" t="str">
        <f t="shared" si="1446"/>
        <v>IGE</v>
      </c>
      <c r="I1446" t="str">
        <f t="shared" si="1446"/>
        <v>Índice de Gestión Estratégica</v>
      </c>
      <c r="J1446" t="str">
        <f t="shared" si="1446"/>
        <v>06-05</v>
      </c>
      <c r="K1446" t="str">
        <f t="shared" si="1446"/>
        <v>Acciones para la gestión ordenada del territorio</v>
      </c>
      <c r="L1446" s="150">
        <f>+VLOOKUP($E1446,IGE_2018!$B$8:$Z$347,15,0)</f>
        <v>0</v>
      </c>
      <c r="M1446" s="142" t="str">
        <f>+VLOOKUP($E1446,IGE_2018!$B$8:$Z$347,16,0)</f>
        <v>Bajo</v>
      </c>
    </row>
    <row r="1447" spans="1:13" x14ac:dyDescent="0.3">
      <c r="A1447" s="139">
        <f t="shared" si="1387"/>
        <v>38</v>
      </c>
      <c r="B1447" s="148">
        <f t="shared" si="1389"/>
        <v>35</v>
      </c>
      <c r="D1447" s="149" t="str">
        <f>+VLOOKUP($A1447,mUNICIPIOS!$B$4:$F$343,2,0)</f>
        <v>Sacatepéquez</v>
      </c>
      <c r="E1447" s="149">
        <f>+VLOOKUP($A1447,mUNICIPIOS!$B$4:$F$343,3,0)</f>
        <v>313</v>
      </c>
      <c r="F1447" s="149" t="str">
        <f>+VLOOKUP($A1447,mUNICIPIOS!$B$4:$F$343,4,0)</f>
        <v>San Miguel Dueñas</v>
      </c>
      <c r="G1447" s="139" t="str">
        <f t="shared" ref="G1447:K1447" si="1447">+G1409</f>
        <v>06</v>
      </c>
      <c r="H1447" t="str">
        <f t="shared" si="1447"/>
        <v>IGE</v>
      </c>
      <c r="I1447" t="str">
        <f t="shared" si="1447"/>
        <v>Índice de Gestión Estratégica</v>
      </c>
      <c r="J1447" t="str">
        <f t="shared" si="1447"/>
        <v>06-06</v>
      </c>
      <c r="K1447" t="str">
        <f t="shared" si="1447"/>
        <v>Gestión de riesgo en la formulación de proyectos derivados de la planificación operativa anual</v>
      </c>
      <c r="L1447" s="150">
        <f>+VLOOKUP($E1447,IGE_2018!$B$8:$Z$347,18,0)</f>
        <v>0</v>
      </c>
      <c r="M1447" s="142" t="str">
        <f>+VLOOKUP($E1447,IGE_2018!$B$8:$Z$347,19,0)</f>
        <v>Bajo</v>
      </c>
    </row>
    <row r="1448" spans="1:13" x14ac:dyDescent="0.3">
      <c r="A1448" s="139">
        <f t="shared" si="1387"/>
        <v>38</v>
      </c>
      <c r="B1448" s="148">
        <f t="shared" si="1389"/>
        <v>36</v>
      </c>
      <c r="D1448" s="149" t="str">
        <f>+VLOOKUP($A1448,mUNICIPIOS!$B$4:$F$343,2,0)</f>
        <v>Sacatepéquez</v>
      </c>
      <c r="E1448" s="149">
        <f>+VLOOKUP($A1448,mUNICIPIOS!$B$4:$F$343,3,0)</f>
        <v>313</v>
      </c>
      <c r="F1448" s="149" t="str">
        <f>+VLOOKUP($A1448,mUNICIPIOS!$B$4:$F$343,4,0)</f>
        <v>San Miguel Dueñas</v>
      </c>
      <c r="G1448" s="139" t="str">
        <f t="shared" ref="G1448:K1448" si="1448">+G1410</f>
        <v>06</v>
      </c>
      <c r="H1448" t="str">
        <f t="shared" si="1448"/>
        <v>IGE</v>
      </c>
      <c r="I1448" t="str">
        <f t="shared" si="1448"/>
        <v>Índice de Gestión Estratégica</v>
      </c>
      <c r="J1448" t="str">
        <f t="shared" si="1448"/>
        <v>06-07</v>
      </c>
      <c r="K1448" t="str">
        <f t="shared" si="1448"/>
        <v>Ingresos por servicios ambientales en relación a los ingresos propios sin regalías</v>
      </c>
      <c r="L1448" s="150">
        <f>+VLOOKUP($E1448,IGE_2018!$B$8:$Z$347,21,0)</f>
        <v>1.4195694318152054E-4</v>
      </c>
      <c r="M1448" s="142" t="str">
        <f>+VLOOKUP($E1448,IGE_2018!$B$8:$Z$347,22,0)</f>
        <v>Bajo</v>
      </c>
    </row>
    <row r="1449" spans="1:13" x14ac:dyDescent="0.3">
      <c r="A1449" s="139">
        <f t="shared" si="1387"/>
        <v>38</v>
      </c>
      <c r="B1449" s="148">
        <f t="shared" si="1389"/>
        <v>37</v>
      </c>
      <c r="D1449" s="149" t="str">
        <f>+VLOOKUP($A1449,mUNICIPIOS!$B$4:$F$343,2,0)</f>
        <v>Sacatepéquez</v>
      </c>
      <c r="E1449" s="149">
        <f>+VLOOKUP($A1449,mUNICIPIOS!$B$4:$F$343,3,0)</f>
        <v>313</v>
      </c>
      <c r="F1449" s="149" t="str">
        <f>+VLOOKUP($A1449,mUNICIPIOS!$B$4:$F$343,4,0)</f>
        <v>San Miguel Dueñas</v>
      </c>
      <c r="G1449" s="139" t="str">
        <f t="shared" ref="G1449:K1449" si="1449">+G1411</f>
        <v>06</v>
      </c>
      <c r="H1449" t="str">
        <f t="shared" si="1449"/>
        <v>IGE</v>
      </c>
      <c r="I1449" t="str">
        <f t="shared" si="1449"/>
        <v>Índice de Gestión Estratégica</v>
      </c>
      <c r="J1449" t="str">
        <f t="shared" si="1449"/>
        <v>INDICE</v>
      </c>
      <c r="K1449">
        <f t="shared" si="1449"/>
        <v>0</v>
      </c>
      <c r="L1449" s="150">
        <f>+VLOOKUP($E1449,IGE_2018!$B$8:$Z$347,24,0)</f>
        <v>9.2951424486764661E-2</v>
      </c>
      <c r="M1449" s="142" t="str">
        <f>+VLOOKUP($E1449,IGE_2018!$B$8:$Z$347,25,0)</f>
        <v>Bajo</v>
      </c>
    </row>
    <row r="1450" spans="1:13" x14ac:dyDescent="0.3">
      <c r="A1450" s="139">
        <f t="shared" si="1387"/>
        <v>38</v>
      </c>
      <c r="B1450" s="148">
        <f t="shared" si="1389"/>
        <v>38</v>
      </c>
      <c r="D1450" s="149" t="str">
        <f>+VLOOKUP($A1450,mUNICIPIOS!$B$4:$F$343,2,0)</f>
        <v>Sacatepéquez</v>
      </c>
      <c r="E1450" s="149">
        <f>+VLOOKUP($A1450,mUNICIPIOS!$B$4:$F$343,3,0)</f>
        <v>313</v>
      </c>
      <c r="F1450" s="149" t="str">
        <f>+VLOOKUP($A1450,mUNICIPIOS!$B$4:$F$343,4,0)</f>
        <v>San Miguel Dueñas</v>
      </c>
      <c r="G1450" s="139" t="str">
        <f t="shared" ref="G1450:K1450" si="1450">+G1412</f>
        <v>RANKING</v>
      </c>
      <c r="H1450" t="str">
        <f t="shared" si="1450"/>
        <v>RGM</v>
      </c>
      <c r="I1450" t="str">
        <f t="shared" si="1450"/>
        <v>Ranking de la Gestión Municipal 2018</v>
      </c>
      <c r="J1450" t="str">
        <f t="shared" si="1450"/>
        <v>RANKING</v>
      </c>
      <c r="K1450">
        <f t="shared" si="1450"/>
        <v>0</v>
      </c>
      <c r="L1450" s="151">
        <f>+VLOOKUP($E1450,Resultados_generales!$C$8:$AE$347,27,0)</f>
        <v>0.39910354282373883</v>
      </c>
      <c r="M1450" t="str">
        <f>+VLOOKUP($E1450,Resultados_generales!$C$8:$AE$347,28,0)</f>
        <v>Medio bajo</v>
      </c>
    </row>
    <row r="1451" spans="1:13" x14ac:dyDescent="0.3">
      <c r="A1451" s="139">
        <f t="shared" si="1387"/>
        <v>39</v>
      </c>
      <c r="B1451" s="148">
        <f t="shared" si="1389"/>
        <v>1</v>
      </c>
      <c r="D1451" s="149" t="str">
        <f>+VLOOKUP($A1451,mUNICIPIOS!$B$4:$F$343,2,0)</f>
        <v>Sacatepéquez</v>
      </c>
      <c r="E1451" s="149">
        <f>+VLOOKUP($A1451,mUNICIPIOS!$B$4:$F$343,3,0)</f>
        <v>314</v>
      </c>
      <c r="F1451" s="149" t="str">
        <f>+VLOOKUP($A1451,mUNICIPIOS!$B$4:$F$343,4,0)</f>
        <v>Alotenango</v>
      </c>
      <c r="G1451" s="139" t="str">
        <f t="shared" ref="G1451:K1451" si="1451">+G1413</f>
        <v>01</v>
      </c>
      <c r="H1451" t="str">
        <f t="shared" si="1451"/>
        <v>IPC</v>
      </c>
      <c r="I1451" t="str">
        <f t="shared" si="1451"/>
        <v>Índice de Participación Ciudadana</v>
      </c>
      <c r="J1451" t="str">
        <f t="shared" si="1451"/>
        <v>01-01</v>
      </c>
      <c r="K1451" t="str">
        <f t="shared" si="1451"/>
        <v>Número de reuniones del COMUDE en el año de la medición.</v>
      </c>
      <c r="L1451" s="150">
        <f>+VLOOKUP($E1451,IPC_2018!$B$8:$T$347,3,0)</f>
        <v>0.25</v>
      </c>
      <c r="M1451" s="142" t="str">
        <f>+VLOOKUP($E1451,IPC_2018!$B$8:$T$347,4,0)</f>
        <v>Medio bajo</v>
      </c>
    </row>
    <row r="1452" spans="1:13" x14ac:dyDescent="0.3">
      <c r="A1452" s="139">
        <f t="shared" si="1387"/>
        <v>39</v>
      </c>
      <c r="B1452" s="148">
        <f t="shared" si="1389"/>
        <v>2</v>
      </c>
      <c r="D1452" s="149" t="str">
        <f>+VLOOKUP($A1452,mUNICIPIOS!$B$4:$F$343,2,0)</f>
        <v>Sacatepéquez</v>
      </c>
      <c r="E1452" s="149">
        <f>+VLOOKUP($A1452,mUNICIPIOS!$B$4:$F$343,3,0)</f>
        <v>314</v>
      </c>
      <c r="F1452" s="149" t="str">
        <f>+VLOOKUP($A1452,mUNICIPIOS!$B$4:$F$343,4,0)</f>
        <v>Alotenango</v>
      </c>
      <c r="G1452" s="139" t="str">
        <f t="shared" ref="G1452:K1452" si="1452">+G1414</f>
        <v>01</v>
      </c>
      <c r="H1452" t="str">
        <f t="shared" si="1452"/>
        <v>IPC</v>
      </c>
      <c r="I1452" t="str">
        <f t="shared" si="1452"/>
        <v>Índice de Participación Ciudadana</v>
      </c>
      <c r="J1452" t="str">
        <f t="shared" si="1452"/>
        <v>01-02</v>
      </c>
      <c r="K1452" t="str">
        <f t="shared" si="1452"/>
        <v>Participación de Alcaldes, Concejales y Síndicos determinados o designados en el COMUDE</v>
      </c>
      <c r="L1452" s="150">
        <f>+VLOOKUP($E1452,IPC_2018!$B$8:$T$347,6,0)</f>
        <v>0.33333333333333331</v>
      </c>
      <c r="M1452" s="142" t="str">
        <f>+VLOOKUP($E1452,IPC_2018!$B$8:$T$347,7,0)</f>
        <v>Medio bajo</v>
      </c>
    </row>
    <row r="1453" spans="1:13" x14ac:dyDescent="0.3">
      <c r="A1453" s="139">
        <f t="shared" ref="A1453:A1516" si="1453">+IF(B1452=38,A1452+1,A1452)</f>
        <v>39</v>
      </c>
      <c r="B1453" s="148">
        <f t="shared" si="1389"/>
        <v>3</v>
      </c>
      <c r="D1453" s="149" t="str">
        <f>+VLOOKUP($A1453,mUNICIPIOS!$B$4:$F$343,2,0)</f>
        <v>Sacatepéquez</v>
      </c>
      <c r="E1453" s="149">
        <f>+VLOOKUP($A1453,mUNICIPIOS!$B$4:$F$343,3,0)</f>
        <v>314</v>
      </c>
      <c r="F1453" s="149" t="str">
        <f>+VLOOKUP($A1453,mUNICIPIOS!$B$4:$F$343,4,0)</f>
        <v>Alotenango</v>
      </c>
      <c r="G1453" s="139" t="str">
        <f t="shared" ref="G1453:K1453" si="1454">+G1415</f>
        <v>01</v>
      </c>
      <c r="H1453" t="str">
        <f t="shared" si="1454"/>
        <v>IPC</v>
      </c>
      <c r="I1453" t="str">
        <f t="shared" si="1454"/>
        <v>Índice de Participación Ciudadana</v>
      </c>
      <c r="J1453" t="str">
        <f t="shared" si="1454"/>
        <v>01-03</v>
      </c>
      <c r="K1453" t="str">
        <f t="shared" si="1454"/>
        <v>Participación  de organizaciones de jóvenes, mujeres, pueblos mayas, xincas, garífunas, y otras organizaciones en el Comude</v>
      </c>
      <c r="L1453" s="150">
        <f>+VLOOKUP($E1453,IPC_2018!$B$8:$T$347,9,0)</f>
        <v>0</v>
      </c>
      <c r="M1453" s="142" t="str">
        <f>+VLOOKUP($E1453,IPC_2018!$B$8:$T$347,10,0)</f>
        <v>Bajo</v>
      </c>
    </row>
    <row r="1454" spans="1:13" x14ac:dyDescent="0.3">
      <c r="A1454" s="139">
        <f t="shared" si="1453"/>
        <v>39</v>
      </c>
      <c r="B1454" s="148">
        <f t="shared" ref="B1454:B1517" si="1455">+B1416</f>
        <v>4</v>
      </c>
      <c r="D1454" s="149" t="str">
        <f>+VLOOKUP($A1454,mUNICIPIOS!$B$4:$F$343,2,0)</f>
        <v>Sacatepéquez</v>
      </c>
      <c r="E1454" s="149">
        <f>+VLOOKUP($A1454,mUNICIPIOS!$B$4:$F$343,3,0)</f>
        <v>314</v>
      </c>
      <c r="F1454" s="149" t="str">
        <f>+VLOOKUP($A1454,mUNICIPIOS!$B$4:$F$343,4,0)</f>
        <v>Alotenango</v>
      </c>
      <c r="G1454" s="139" t="str">
        <f t="shared" ref="G1454:K1454" si="1456">+G1416</f>
        <v>01</v>
      </c>
      <c r="H1454" t="str">
        <f t="shared" si="1456"/>
        <v>IPC</v>
      </c>
      <c r="I1454" t="str">
        <f t="shared" si="1456"/>
        <v>Índice de Participación Ciudadana</v>
      </c>
      <c r="J1454" t="str">
        <f t="shared" si="1456"/>
        <v>01-04</v>
      </c>
      <c r="K1454" t="str">
        <f t="shared" si="1456"/>
        <v>Representatividad territorial del Comude.</v>
      </c>
      <c r="L1454" s="150">
        <f>+VLOOKUP($E1454,IPC_2018!$B$8:$T$347,12,0)</f>
        <v>0</v>
      </c>
      <c r="M1454" s="142" t="str">
        <f>+VLOOKUP($E1454,IPC_2018!$B$8:$T$347,13,0)</f>
        <v>Bajo</v>
      </c>
    </row>
    <row r="1455" spans="1:13" x14ac:dyDescent="0.3">
      <c r="A1455" s="139">
        <f t="shared" si="1453"/>
        <v>39</v>
      </c>
      <c r="B1455" s="148">
        <f t="shared" si="1455"/>
        <v>5</v>
      </c>
      <c r="D1455" s="149" t="str">
        <f>+VLOOKUP($A1455,mUNICIPIOS!$B$4:$F$343,2,0)</f>
        <v>Sacatepéquez</v>
      </c>
      <c r="E1455" s="149">
        <f>+VLOOKUP($A1455,mUNICIPIOS!$B$4:$F$343,3,0)</f>
        <v>314</v>
      </c>
      <c r="F1455" s="149" t="str">
        <f>+VLOOKUP($A1455,mUNICIPIOS!$B$4:$F$343,4,0)</f>
        <v>Alotenango</v>
      </c>
      <c r="G1455" s="139" t="str">
        <f t="shared" ref="G1455:K1455" si="1457">+G1417</f>
        <v>01</v>
      </c>
      <c r="H1455" t="str">
        <f t="shared" si="1457"/>
        <v>IPC</v>
      </c>
      <c r="I1455" t="str">
        <f t="shared" si="1457"/>
        <v>Índice de Participación Ciudadana</v>
      </c>
      <c r="J1455" t="str">
        <f t="shared" si="1457"/>
        <v>01-05</v>
      </c>
      <c r="K1455" t="str">
        <f t="shared" si="1457"/>
        <v>Funcionamiento del Comude</v>
      </c>
      <c r="L1455" s="150">
        <f>+VLOOKUP($E1455,IPC_2018!$B$8:$T$347,15,0)</f>
        <v>0.15901060076290127</v>
      </c>
      <c r="M1455" s="142" t="str">
        <f>+VLOOKUP($E1455,IPC_2018!$B$8:$T$347,16,0)</f>
        <v>Bajo</v>
      </c>
    </row>
    <row r="1456" spans="1:13" x14ac:dyDescent="0.3">
      <c r="A1456" s="139">
        <f t="shared" si="1453"/>
        <v>39</v>
      </c>
      <c r="B1456" s="148">
        <f t="shared" si="1455"/>
        <v>6</v>
      </c>
      <c r="D1456" s="149" t="str">
        <f>+VLOOKUP($A1456,mUNICIPIOS!$B$4:$F$343,2,0)</f>
        <v>Sacatepéquez</v>
      </c>
      <c r="E1456" s="149">
        <f>+VLOOKUP($A1456,mUNICIPIOS!$B$4:$F$343,3,0)</f>
        <v>314</v>
      </c>
      <c r="F1456" s="149" t="str">
        <f>+VLOOKUP($A1456,mUNICIPIOS!$B$4:$F$343,4,0)</f>
        <v>Alotenango</v>
      </c>
      <c r="G1456" s="139" t="str">
        <f t="shared" ref="G1456:K1456" si="1458">+G1418</f>
        <v>01</v>
      </c>
      <c r="H1456" t="str">
        <f t="shared" si="1458"/>
        <v>IPC</v>
      </c>
      <c r="I1456" t="str">
        <f t="shared" si="1458"/>
        <v>Índice de Participación Ciudadana</v>
      </c>
      <c r="J1456" t="str">
        <f t="shared" si="1458"/>
        <v>INDICE</v>
      </c>
      <c r="K1456">
        <f t="shared" si="1458"/>
        <v>0</v>
      </c>
      <c r="L1456" s="150">
        <f>+VLOOKUP($E1456,IPC_2018!$B$8:$T$347,18,0)</f>
        <v>0.17176825678110186</v>
      </c>
      <c r="M1456" s="142" t="str">
        <f>+VLOOKUP($E1456,IPC_2018!$B$8:$T$347,19,0)</f>
        <v>Bajo</v>
      </c>
    </row>
    <row r="1457" spans="1:13" x14ac:dyDescent="0.3">
      <c r="A1457" s="139">
        <f t="shared" si="1453"/>
        <v>39</v>
      </c>
      <c r="B1457" s="148">
        <f t="shared" si="1455"/>
        <v>7</v>
      </c>
      <c r="D1457" s="149" t="str">
        <f>+VLOOKUP($A1457,mUNICIPIOS!$B$4:$F$343,2,0)</f>
        <v>Sacatepéquez</v>
      </c>
      <c r="E1457" s="149">
        <f>+VLOOKUP($A1457,mUNICIPIOS!$B$4:$F$343,3,0)</f>
        <v>314</v>
      </c>
      <c r="F1457" s="149" t="str">
        <f>+VLOOKUP($A1457,mUNICIPIOS!$B$4:$F$343,4,0)</f>
        <v>Alotenango</v>
      </c>
      <c r="G1457" s="139" t="str">
        <f t="shared" ref="G1457:K1457" si="1459">+G1419</f>
        <v>02</v>
      </c>
      <c r="H1457" t="str">
        <f t="shared" si="1459"/>
        <v>IIC</v>
      </c>
      <c r="I1457" t="str">
        <f t="shared" si="1459"/>
        <v>Índice de Información a la Ciudadanía</v>
      </c>
      <c r="J1457" t="str">
        <f t="shared" si="1459"/>
        <v>02-01</v>
      </c>
      <c r="K1457" t="str">
        <f t="shared" si="1459"/>
        <v>Rendición de cuentas cuatrimestral y anual al Comude enfocadas en resultados.</v>
      </c>
      <c r="L1457" s="150">
        <f>+VLOOKUP($E1457,IIC_2018!$B$8:$Q$347,3,0)</f>
        <v>0</v>
      </c>
      <c r="M1457" s="142" t="str">
        <f>+VLOOKUP($E1457,IIC_2018!$B$8:$Q$347,4,0)</f>
        <v>Bajo</v>
      </c>
    </row>
    <row r="1458" spans="1:13" x14ac:dyDescent="0.3">
      <c r="A1458" s="139">
        <f t="shared" si="1453"/>
        <v>39</v>
      </c>
      <c r="B1458" s="148">
        <f t="shared" si="1455"/>
        <v>8</v>
      </c>
      <c r="D1458" s="149" t="str">
        <f>+VLOOKUP($A1458,mUNICIPIOS!$B$4:$F$343,2,0)</f>
        <v>Sacatepéquez</v>
      </c>
      <c r="E1458" s="149">
        <f>+VLOOKUP($A1458,mUNICIPIOS!$B$4:$F$343,3,0)</f>
        <v>314</v>
      </c>
      <c r="F1458" s="149" t="str">
        <f>+VLOOKUP($A1458,mUNICIPIOS!$B$4:$F$343,4,0)</f>
        <v>Alotenango</v>
      </c>
      <c r="G1458" s="139" t="str">
        <f t="shared" ref="G1458:K1458" si="1460">+G1420</f>
        <v>02</v>
      </c>
      <c r="H1458" t="str">
        <f t="shared" si="1460"/>
        <v>IIC</v>
      </c>
      <c r="I1458" t="str">
        <f t="shared" si="1460"/>
        <v>Índice de Información a la Ciudadanía</v>
      </c>
      <c r="J1458" t="str">
        <f t="shared" si="1460"/>
        <v>02-02</v>
      </c>
      <c r="K1458" t="str">
        <f t="shared" si="1460"/>
        <v>Información presupuestaria y otra información brindada a la ciudadanía disponible en medios locales de comunicación.</v>
      </c>
      <c r="L1458" s="150">
        <f>+VLOOKUP($E1458,IIC_2018!$B$8:$Q$347,6,0)</f>
        <v>1</v>
      </c>
      <c r="M1458" s="142" t="str">
        <f>+VLOOKUP($E1458,IIC_2018!$B$8:$Q$347,7,0)</f>
        <v>Alto</v>
      </c>
    </row>
    <row r="1459" spans="1:13" x14ac:dyDescent="0.3">
      <c r="A1459" s="139">
        <f t="shared" si="1453"/>
        <v>39</v>
      </c>
      <c r="B1459" s="148">
        <f t="shared" si="1455"/>
        <v>9</v>
      </c>
      <c r="D1459" s="149" t="str">
        <f>+VLOOKUP($A1459,mUNICIPIOS!$B$4:$F$343,2,0)</f>
        <v>Sacatepéquez</v>
      </c>
      <c r="E1459" s="149">
        <f>+VLOOKUP($A1459,mUNICIPIOS!$B$4:$F$343,3,0)</f>
        <v>314</v>
      </c>
      <c r="F1459" s="149" t="str">
        <f>+VLOOKUP($A1459,mUNICIPIOS!$B$4:$F$343,4,0)</f>
        <v>Alotenango</v>
      </c>
      <c r="G1459" s="139" t="str">
        <f t="shared" ref="G1459:K1459" si="1461">+G1421</f>
        <v>02</v>
      </c>
      <c r="H1459" t="str">
        <f t="shared" si="1461"/>
        <v>IIC</v>
      </c>
      <c r="I1459" t="str">
        <f t="shared" si="1461"/>
        <v>Índice de Información a la Ciudadanía</v>
      </c>
      <c r="J1459" t="str">
        <f t="shared" si="1461"/>
        <v>02-03</v>
      </c>
      <c r="K1459" t="str">
        <f t="shared" si="1461"/>
        <v>Información pública de oficio actualizada y disponible de acuerdo a la LAIP y uso de internet.</v>
      </c>
      <c r="L1459" s="150">
        <f>+VLOOKUP($E1459,IIC_2018!$B$8:$Q$347,9,0)</f>
        <v>0.99999999999999989</v>
      </c>
      <c r="M1459" s="142" t="str">
        <f>+VLOOKUP($E1459,IIC_2018!$B$8:$Q$347,10,0)</f>
        <v>Alto</v>
      </c>
    </row>
    <row r="1460" spans="1:13" x14ac:dyDescent="0.3">
      <c r="A1460" s="139">
        <f t="shared" si="1453"/>
        <v>39</v>
      </c>
      <c r="B1460" s="148">
        <f t="shared" si="1455"/>
        <v>10</v>
      </c>
      <c r="D1460" s="149" t="str">
        <f>+VLOOKUP($A1460,mUNICIPIOS!$B$4:$F$343,2,0)</f>
        <v>Sacatepéquez</v>
      </c>
      <c r="E1460" s="149">
        <f>+VLOOKUP($A1460,mUNICIPIOS!$B$4:$F$343,3,0)</f>
        <v>314</v>
      </c>
      <c r="F1460" s="149" t="str">
        <f>+VLOOKUP($A1460,mUNICIPIOS!$B$4:$F$343,4,0)</f>
        <v>Alotenango</v>
      </c>
      <c r="G1460" s="139" t="str">
        <f t="shared" ref="G1460:K1460" si="1462">+G1422</f>
        <v>02</v>
      </c>
      <c r="H1460" t="str">
        <f t="shared" si="1462"/>
        <v>IIC</v>
      </c>
      <c r="I1460" t="str">
        <f t="shared" si="1462"/>
        <v>Índice de Información a la Ciudadanía</v>
      </c>
      <c r="J1460" t="str">
        <f t="shared" si="1462"/>
        <v>02-04</v>
      </c>
      <c r="K1460" t="str">
        <f t="shared" si="1462"/>
        <v>Relación del monto contratado por medio de Guate compras con el total del presupuesto de egresos vigente.</v>
      </c>
      <c r="L1460" s="150">
        <f>+VLOOKUP($E1460,IIC_2018!$B$8:$Q$347,12,0)</f>
        <v>0.20439590561926363</v>
      </c>
      <c r="M1460" s="142" t="str">
        <f>+VLOOKUP($E1460,IIC_2018!$B$8:$Q$347,13,0)</f>
        <v>Medio bajo</v>
      </c>
    </row>
    <row r="1461" spans="1:13" x14ac:dyDescent="0.3">
      <c r="A1461" s="139">
        <f t="shared" si="1453"/>
        <v>39</v>
      </c>
      <c r="B1461" s="148">
        <f t="shared" si="1455"/>
        <v>11</v>
      </c>
      <c r="D1461" s="149" t="str">
        <f>+VLOOKUP($A1461,mUNICIPIOS!$B$4:$F$343,2,0)</f>
        <v>Sacatepéquez</v>
      </c>
      <c r="E1461" s="149">
        <f>+VLOOKUP($A1461,mUNICIPIOS!$B$4:$F$343,3,0)</f>
        <v>314</v>
      </c>
      <c r="F1461" s="149" t="str">
        <f>+VLOOKUP($A1461,mUNICIPIOS!$B$4:$F$343,4,0)</f>
        <v>Alotenango</v>
      </c>
      <c r="G1461" s="139" t="str">
        <f t="shared" ref="G1461:K1461" si="1463">+G1423</f>
        <v>02</v>
      </c>
      <c r="H1461" t="str">
        <f t="shared" si="1463"/>
        <v>IIC</v>
      </c>
      <c r="I1461" t="str">
        <f t="shared" si="1463"/>
        <v>Índice de Información a la Ciudadanía</v>
      </c>
      <c r="J1461" t="str">
        <f t="shared" si="1463"/>
        <v>INDICE</v>
      </c>
      <c r="K1461">
        <f t="shared" si="1463"/>
        <v>0</v>
      </c>
      <c r="L1461" s="150">
        <f>+VLOOKUP($E1461,IIC_2018!$B$8:$Q$347,15,0)</f>
        <v>0.55109897640481587</v>
      </c>
      <c r="M1461" s="142" t="str">
        <f>+VLOOKUP($E1461,IIC_2018!$B$8:$Q$347,16,0)</f>
        <v>Medio</v>
      </c>
    </row>
    <row r="1462" spans="1:13" x14ac:dyDescent="0.3">
      <c r="A1462" s="139">
        <f t="shared" si="1453"/>
        <v>39</v>
      </c>
      <c r="B1462" s="148">
        <f t="shared" si="1455"/>
        <v>12</v>
      </c>
      <c r="D1462" s="149" t="str">
        <f>+VLOOKUP($A1462,mUNICIPIOS!$B$4:$F$343,2,0)</f>
        <v>Sacatepéquez</v>
      </c>
      <c r="E1462" s="149">
        <f>+VLOOKUP($A1462,mUNICIPIOS!$B$4:$F$343,3,0)</f>
        <v>314</v>
      </c>
      <c r="F1462" s="149" t="str">
        <f>+VLOOKUP($A1462,mUNICIPIOS!$B$4:$F$343,4,0)</f>
        <v>Alotenango</v>
      </c>
      <c r="G1462" s="139" t="str">
        <f t="shared" ref="G1462:K1462" si="1464">+G1424</f>
        <v>03</v>
      </c>
      <c r="H1462" t="str">
        <f t="shared" si="1464"/>
        <v>ISP</v>
      </c>
      <c r="I1462" t="str">
        <f t="shared" si="1464"/>
        <v>Índice de Servicios Públicos</v>
      </c>
      <c r="J1462" t="str">
        <f t="shared" si="1464"/>
        <v>03-01</v>
      </c>
      <c r="K1462" t="str">
        <f t="shared" si="1464"/>
        <v>Cobertura del servicio público de agua</v>
      </c>
      <c r="L1462" s="150">
        <f>+VLOOKUP($E1462,ISP_2018!$B$8:$T$347,3,0)</f>
        <v>0.65261350629530712</v>
      </c>
      <c r="M1462" s="142" t="str">
        <f>+VLOOKUP($E1462,ISP_2018!$B$8:$T$347,4,0)</f>
        <v>Medio alto</v>
      </c>
    </row>
    <row r="1463" spans="1:13" x14ac:dyDescent="0.3">
      <c r="A1463" s="139">
        <f t="shared" si="1453"/>
        <v>39</v>
      </c>
      <c r="B1463" s="148">
        <f t="shared" si="1455"/>
        <v>13</v>
      </c>
      <c r="D1463" s="149" t="str">
        <f>+VLOOKUP($A1463,mUNICIPIOS!$B$4:$F$343,2,0)</f>
        <v>Sacatepéquez</v>
      </c>
      <c r="E1463" s="149">
        <f>+VLOOKUP($A1463,mUNICIPIOS!$B$4:$F$343,3,0)</f>
        <v>314</v>
      </c>
      <c r="F1463" s="149" t="str">
        <f>+VLOOKUP($A1463,mUNICIPIOS!$B$4:$F$343,4,0)</f>
        <v>Alotenango</v>
      </c>
      <c r="G1463" s="139" t="str">
        <f t="shared" ref="G1463:K1463" si="1465">+G1425</f>
        <v>03</v>
      </c>
      <c r="H1463" t="str">
        <f t="shared" si="1465"/>
        <v>ISP</v>
      </c>
      <c r="I1463" t="str">
        <f t="shared" si="1465"/>
        <v>Índice de Servicios Públicos</v>
      </c>
      <c r="J1463" t="str">
        <f t="shared" si="1465"/>
        <v>03-02</v>
      </c>
      <c r="K1463" t="str">
        <f t="shared" si="1465"/>
        <v>Control de la calidad del servicio público de agua</v>
      </c>
      <c r="L1463" s="150">
        <f>+VLOOKUP($E1463,ISP_2018!$B$8:$T$347,6,0)</f>
        <v>0.4</v>
      </c>
      <c r="M1463" s="142" t="str">
        <f>+VLOOKUP($E1463,ISP_2018!$B$8:$T$347,7,0)</f>
        <v>Medio bajo</v>
      </c>
    </row>
    <row r="1464" spans="1:13" x14ac:dyDescent="0.3">
      <c r="A1464" s="139">
        <f t="shared" si="1453"/>
        <v>39</v>
      </c>
      <c r="B1464" s="148">
        <f t="shared" si="1455"/>
        <v>14</v>
      </c>
      <c r="D1464" s="149" t="str">
        <f>+VLOOKUP($A1464,mUNICIPIOS!$B$4:$F$343,2,0)</f>
        <v>Sacatepéquez</v>
      </c>
      <c r="E1464" s="149">
        <f>+VLOOKUP($A1464,mUNICIPIOS!$B$4:$F$343,3,0)</f>
        <v>314</v>
      </c>
      <c r="F1464" s="149" t="str">
        <f>+VLOOKUP($A1464,mUNICIPIOS!$B$4:$F$343,4,0)</f>
        <v>Alotenango</v>
      </c>
      <c r="G1464" s="139" t="str">
        <f t="shared" ref="G1464:K1464" si="1466">+G1426</f>
        <v>03</v>
      </c>
      <c r="H1464" t="str">
        <f t="shared" si="1466"/>
        <v>ISP</v>
      </c>
      <c r="I1464" t="str">
        <f t="shared" si="1466"/>
        <v>Índice de Servicios Públicos</v>
      </c>
      <c r="J1464" t="str">
        <f t="shared" si="1466"/>
        <v>03-03</v>
      </c>
      <c r="K1464" t="str">
        <f t="shared" si="1466"/>
        <v>Disposición  y tratamiento  de aguas residuales</v>
      </c>
      <c r="L1464" s="150">
        <f>+VLOOKUP($E1464,ISP_2018!$B$8:$T$347,9,0)</f>
        <v>0</v>
      </c>
      <c r="M1464" s="142" t="str">
        <f>+VLOOKUP($E1464,ISP_2018!$B$8:$T$347,10,0)</f>
        <v>Bajo</v>
      </c>
    </row>
    <row r="1465" spans="1:13" x14ac:dyDescent="0.3">
      <c r="A1465" s="139">
        <f t="shared" si="1453"/>
        <v>39</v>
      </c>
      <c r="B1465" s="148">
        <f t="shared" si="1455"/>
        <v>15</v>
      </c>
      <c r="D1465" s="149" t="str">
        <f>+VLOOKUP($A1465,mUNICIPIOS!$B$4:$F$343,2,0)</f>
        <v>Sacatepéquez</v>
      </c>
      <c r="E1465" s="149">
        <f>+VLOOKUP($A1465,mUNICIPIOS!$B$4:$F$343,3,0)</f>
        <v>314</v>
      </c>
      <c r="F1465" s="149" t="str">
        <f>+VLOOKUP($A1465,mUNICIPIOS!$B$4:$F$343,4,0)</f>
        <v>Alotenango</v>
      </c>
      <c r="G1465" s="139" t="str">
        <f t="shared" ref="G1465:K1465" si="1467">+G1427</f>
        <v>03</v>
      </c>
      <c r="H1465" t="str">
        <f t="shared" si="1467"/>
        <v>ISP</v>
      </c>
      <c r="I1465" t="str">
        <f t="shared" si="1467"/>
        <v>Índice de Servicios Públicos</v>
      </c>
      <c r="J1465" t="str">
        <f t="shared" si="1467"/>
        <v>03-04</v>
      </c>
      <c r="K1465" t="str">
        <f t="shared" si="1467"/>
        <v>Gestión y manejo de los residuos y desechos sólidos</v>
      </c>
      <c r="L1465" s="150">
        <f>+VLOOKUP($E1465,ISP_2018!$B$8:$T$347,12,0)</f>
        <v>0.51544987558375432</v>
      </c>
      <c r="M1465" s="142" t="str">
        <f>+VLOOKUP($E1465,ISP_2018!$B$8:$T$347,13,0)</f>
        <v>Medio</v>
      </c>
    </row>
    <row r="1466" spans="1:13" x14ac:dyDescent="0.3">
      <c r="A1466" s="139">
        <f t="shared" si="1453"/>
        <v>39</v>
      </c>
      <c r="B1466" s="148">
        <f t="shared" si="1455"/>
        <v>16</v>
      </c>
      <c r="D1466" s="149" t="str">
        <f>+VLOOKUP($A1466,mUNICIPIOS!$B$4:$F$343,2,0)</f>
        <v>Sacatepéquez</v>
      </c>
      <c r="E1466" s="149">
        <f>+VLOOKUP($A1466,mUNICIPIOS!$B$4:$F$343,3,0)</f>
        <v>314</v>
      </c>
      <c r="F1466" s="149" t="str">
        <f>+VLOOKUP($A1466,mUNICIPIOS!$B$4:$F$343,4,0)</f>
        <v>Alotenango</v>
      </c>
      <c r="G1466" s="139" t="str">
        <f t="shared" ref="G1466:K1466" si="1468">+G1428</f>
        <v>03</v>
      </c>
      <c r="H1466" t="str">
        <f t="shared" si="1468"/>
        <v>ISP</v>
      </c>
      <c r="I1466" t="str">
        <f t="shared" si="1468"/>
        <v>Índice de Servicios Públicos</v>
      </c>
      <c r="J1466" t="str">
        <f t="shared" si="1468"/>
        <v>03-05</v>
      </c>
      <c r="K1466" t="str">
        <f t="shared" si="1468"/>
        <v>Gestión de servicios públicos municipales</v>
      </c>
      <c r="L1466" s="150">
        <f>+VLOOKUP($E1466,ISP_2018!$B$8:$T$347,15,0)</f>
        <v>0.32258064516129031</v>
      </c>
      <c r="M1466" s="142" t="str">
        <f>+VLOOKUP($E1466,ISP_2018!$B$8:$T$347,16,0)</f>
        <v>Medio bajo</v>
      </c>
    </row>
    <row r="1467" spans="1:13" x14ac:dyDescent="0.3">
      <c r="A1467" s="139">
        <f t="shared" si="1453"/>
        <v>39</v>
      </c>
      <c r="B1467" s="148">
        <f t="shared" si="1455"/>
        <v>17</v>
      </c>
      <c r="D1467" s="149" t="str">
        <f>+VLOOKUP($A1467,mUNICIPIOS!$B$4:$F$343,2,0)</f>
        <v>Sacatepéquez</v>
      </c>
      <c r="E1467" s="149">
        <f>+VLOOKUP($A1467,mUNICIPIOS!$B$4:$F$343,3,0)</f>
        <v>314</v>
      </c>
      <c r="F1467" s="149" t="str">
        <f>+VLOOKUP($A1467,mUNICIPIOS!$B$4:$F$343,4,0)</f>
        <v>Alotenango</v>
      </c>
      <c r="G1467" s="139" t="str">
        <f t="shared" ref="G1467:K1467" si="1469">+G1429</f>
        <v>03</v>
      </c>
      <c r="H1467" t="str">
        <f t="shared" si="1469"/>
        <v>ISP</v>
      </c>
      <c r="I1467" t="str">
        <f t="shared" si="1469"/>
        <v>Índice de Servicios Públicos</v>
      </c>
      <c r="J1467" t="str">
        <f t="shared" si="1469"/>
        <v>INDICE</v>
      </c>
      <c r="K1467">
        <f t="shared" si="1469"/>
        <v>0</v>
      </c>
      <c r="L1467" s="150">
        <f>+VLOOKUP($E1467,ISP_2018!$B$8:$T$347,18,0)</f>
        <v>0.35286745477853965</v>
      </c>
      <c r="M1467" s="142" t="str">
        <f>+VLOOKUP($E1467,ISP_2018!$B$8:$T$347,19,0)</f>
        <v>Medio bajo</v>
      </c>
    </row>
    <row r="1468" spans="1:13" x14ac:dyDescent="0.3">
      <c r="A1468" s="139">
        <f t="shared" si="1453"/>
        <v>39</v>
      </c>
      <c r="B1468" s="148">
        <f t="shared" si="1455"/>
        <v>18</v>
      </c>
      <c r="D1468" s="149" t="str">
        <f>+VLOOKUP($A1468,mUNICIPIOS!$B$4:$F$343,2,0)</f>
        <v>Sacatepéquez</v>
      </c>
      <c r="E1468" s="149">
        <f>+VLOOKUP($A1468,mUNICIPIOS!$B$4:$F$343,3,0)</f>
        <v>314</v>
      </c>
      <c r="F1468" s="149" t="str">
        <f>+VLOOKUP($A1468,mUNICIPIOS!$B$4:$F$343,4,0)</f>
        <v>Alotenango</v>
      </c>
      <c r="G1468" s="139" t="str">
        <f t="shared" ref="G1468:K1468" si="1470">+G1430</f>
        <v>04</v>
      </c>
      <c r="H1468" t="str">
        <f t="shared" si="1470"/>
        <v>IGA</v>
      </c>
      <c r="I1468" t="str">
        <f t="shared" si="1470"/>
        <v>Índice de Gestión Administrativa</v>
      </c>
      <c r="J1468" t="str">
        <f t="shared" si="1470"/>
        <v>04-01</v>
      </c>
      <c r="K1468" t="str">
        <f t="shared" si="1470"/>
        <v>Existencia de elementos de atención municipal orientada al vecino</v>
      </c>
      <c r="L1468" s="150">
        <f>+VLOOKUP($E1468,IGA_2018!$B$8:$N$347,3,0)</f>
        <v>0.25</v>
      </c>
      <c r="M1468" s="142" t="str">
        <f>+VLOOKUP($E1468,IGA_2018!$B$8:$N$347,4,0)</f>
        <v>Medio bajo</v>
      </c>
    </row>
    <row r="1469" spans="1:13" x14ac:dyDescent="0.3">
      <c r="A1469" s="139">
        <f t="shared" si="1453"/>
        <v>39</v>
      </c>
      <c r="B1469" s="148">
        <f t="shared" si="1455"/>
        <v>19</v>
      </c>
      <c r="D1469" s="149" t="str">
        <f>+VLOOKUP($A1469,mUNICIPIOS!$B$4:$F$343,2,0)</f>
        <v>Sacatepéquez</v>
      </c>
      <c r="E1469" s="149">
        <f>+VLOOKUP($A1469,mUNICIPIOS!$B$4:$F$343,3,0)</f>
        <v>314</v>
      </c>
      <c r="F1469" s="149" t="str">
        <f>+VLOOKUP($A1469,mUNICIPIOS!$B$4:$F$343,4,0)</f>
        <v>Alotenango</v>
      </c>
      <c r="G1469" s="139" t="str">
        <f t="shared" ref="G1469:K1469" si="1471">+G1431</f>
        <v>04</v>
      </c>
      <c r="H1469" t="str">
        <f t="shared" si="1471"/>
        <v>IGA</v>
      </c>
      <c r="I1469" t="str">
        <f t="shared" si="1471"/>
        <v>Índice de Gestión Administrativa</v>
      </c>
      <c r="J1469" t="str">
        <f t="shared" si="1471"/>
        <v>04-02</v>
      </c>
      <c r="K1469" t="str">
        <f t="shared" si="1471"/>
        <v>Gestión del recurso humano.</v>
      </c>
      <c r="L1469" s="150">
        <f>+VLOOKUP($E1469,IGA_2018!$B$8:$N$347,6,0)</f>
        <v>0.76021061298454273</v>
      </c>
      <c r="M1469" s="142" t="str">
        <f>+VLOOKUP($E1469,IGA_2018!$B$8:$N$347,7,0)</f>
        <v>Medio alto</v>
      </c>
    </row>
    <row r="1470" spans="1:13" x14ac:dyDescent="0.3">
      <c r="A1470" s="139">
        <f t="shared" si="1453"/>
        <v>39</v>
      </c>
      <c r="B1470" s="148">
        <f t="shared" si="1455"/>
        <v>20</v>
      </c>
      <c r="D1470" s="149" t="str">
        <f>+VLOOKUP($A1470,mUNICIPIOS!$B$4:$F$343,2,0)</f>
        <v>Sacatepéquez</v>
      </c>
      <c r="E1470" s="149">
        <f>+VLOOKUP($A1470,mUNICIPIOS!$B$4:$F$343,3,0)</f>
        <v>314</v>
      </c>
      <c r="F1470" s="149" t="str">
        <f>+VLOOKUP($A1470,mUNICIPIOS!$B$4:$F$343,4,0)</f>
        <v>Alotenango</v>
      </c>
      <c r="G1470" s="139" t="str">
        <f t="shared" ref="G1470:K1470" si="1472">+G1432</f>
        <v>04</v>
      </c>
      <c r="H1470" t="str">
        <f t="shared" si="1472"/>
        <v>IGA</v>
      </c>
      <c r="I1470" t="str">
        <f t="shared" si="1472"/>
        <v>Índice de Gestión Administrativa</v>
      </c>
      <c r="J1470" t="str">
        <f t="shared" si="1472"/>
        <v>04-03</v>
      </c>
      <c r="K1470" t="str">
        <f t="shared" si="1472"/>
        <v>Existencia de oficinas municipales con instrumentos de gestión.</v>
      </c>
      <c r="L1470" s="150">
        <f>+VLOOKUP($E1470,IGA_2018!$B$8:$N$347,9,0)</f>
        <v>0.76964285714285707</v>
      </c>
      <c r="M1470" s="142" t="str">
        <f>+VLOOKUP($E1470,IGA_2018!$B$8:$N$347,10,0)</f>
        <v>Medio alto</v>
      </c>
    </row>
    <row r="1471" spans="1:13" x14ac:dyDescent="0.3">
      <c r="A1471" s="139">
        <f t="shared" si="1453"/>
        <v>39</v>
      </c>
      <c r="B1471" s="148">
        <f t="shared" si="1455"/>
        <v>21</v>
      </c>
      <c r="D1471" s="149" t="str">
        <f>+VLOOKUP($A1471,mUNICIPIOS!$B$4:$F$343,2,0)</f>
        <v>Sacatepéquez</v>
      </c>
      <c r="E1471" s="149">
        <f>+VLOOKUP($A1471,mUNICIPIOS!$B$4:$F$343,3,0)</f>
        <v>314</v>
      </c>
      <c r="F1471" s="149" t="str">
        <f>+VLOOKUP($A1471,mUNICIPIOS!$B$4:$F$343,4,0)</f>
        <v>Alotenango</v>
      </c>
      <c r="G1471" s="139" t="str">
        <f t="shared" ref="G1471:K1471" si="1473">+G1433</f>
        <v>04</v>
      </c>
      <c r="H1471" t="str">
        <f t="shared" si="1473"/>
        <v>IGA</v>
      </c>
      <c r="I1471" t="str">
        <f t="shared" si="1473"/>
        <v>Índice de Gestión Administrativa</v>
      </c>
      <c r="J1471" t="str">
        <f t="shared" si="1473"/>
        <v>INDICE</v>
      </c>
      <c r="K1471">
        <f t="shared" si="1473"/>
        <v>0</v>
      </c>
      <c r="L1471" s="150">
        <f>+VLOOKUP($E1471,IGA_2018!$B$8:$N$347,12,0)</f>
        <v>0.61044871454458993</v>
      </c>
      <c r="M1471" s="142" t="str">
        <f>+VLOOKUP($E1471,IGA_2018!$B$8:$N$347,13,0)</f>
        <v>Medio alto</v>
      </c>
    </row>
    <row r="1472" spans="1:13" x14ac:dyDescent="0.3">
      <c r="A1472" s="139">
        <f t="shared" si="1453"/>
        <v>39</v>
      </c>
      <c r="B1472" s="148">
        <f t="shared" si="1455"/>
        <v>22</v>
      </c>
      <c r="D1472" s="149" t="str">
        <f>+VLOOKUP($A1472,mUNICIPIOS!$B$4:$F$343,2,0)</f>
        <v>Sacatepéquez</v>
      </c>
      <c r="E1472" s="149">
        <f>+VLOOKUP($A1472,mUNICIPIOS!$B$4:$F$343,3,0)</f>
        <v>314</v>
      </c>
      <c r="F1472" s="149" t="str">
        <f>+VLOOKUP($A1472,mUNICIPIOS!$B$4:$F$343,4,0)</f>
        <v>Alotenango</v>
      </c>
      <c r="G1472" s="139" t="str">
        <f t="shared" ref="G1472:K1472" si="1474">+G1434</f>
        <v>05</v>
      </c>
      <c r="H1472" t="str">
        <f t="shared" si="1474"/>
        <v>IGF</v>
      </c>
      <c r="I1472" t="str">
        <f t="shared" si="1474"/>
        <v>Índice de Gestión Financiera</v>
      </c>
      <c r="J1472" t="str">
        <f t="shared" si="1474"/>
        <v>05-01</v>
      </c>
      <c r="K1472" t="str">
        <f t="shared" si="1474"/>
        <v>Autonomía financiera municipal</v>
      </c>
      <c r="L1472" s="150">
        <f>+VLOOKUP($E1472,IGF_2018!$B$8:$Z$347,3,0)</f>
        <v>0.1339066448414013</v>
      </c>
      <c r="M1472" s="142" t="str">
        <f>+VLOOKUP($E1472,IGF_2018!$B$8:$Z$347,4,0)</f>
        <v>Bajo</v>
      </c>
    </row>
    <row r="1473" spans="1:13" x14ac:dyDescent="0.3">
      <c r="A1473" s="139">
        <f t="shared" si="1453"/>
        <v>39</v>
      </c>
      <c r="B1473" s="148">
        <f t="shared" si="1455"/>
        <v>23</v>
      </c>
      <c r="D1473" s="149" t="str">
        <f>+VLOOKUP($A1473,mUNICIPIOS!$B$4:$F$343,2,0)</f>
        <v>Sacatepéquez</v>
      </c>
      <c r="E1473" s="149">
        <f>+VLOOKUP($A1473,mUNICIPIOS!$B$4:$F$343,3,0)</f>
        <v>314</v>
      </c>
      <c r="F1473" s="149" t="str">
        <f>+VLOOKUP($A1473,mUNICIPIOS!$B$4:$F$343,4,0)</f>
        <v>Alotenango</v>
      </c>
      <c r="G1473" s="139" t="str">
        <f t="shared" ref="G1473:K1473" si="1475">+G1435</f>
        <v>05</v>
      </c>
      <c r="H1473" t="str">
        <f t="shared" si="1475"/>
        <v>IGF</v>
      </c>
      <c r="I1473" t="str">
        <f t="shared" si="1475"/>
        <v>Índice de Gestión Financiera</v>
      </c>
      <c r="J1473" t="str">
        <f t="shared" si="1475"/>
        <v>05-02</v>
      </c>
      <c r="K1473" t="str">
        <f t="shared" si="1475"/>
        <v xml:space="preserve">Ingresos propios por habitante -sin regalías- </v>
      </c>
      <c r="L1473" s="150">
        <f>+VLOOKUP($E1473,IGF_2018!$B$8:$Z$347,6,0)</f>
        <v>5.3552841617524424E-2</v>
      </c>
      <c r="M1473" s="142" t="str">
        <f>+VLOOKUP($E1473,IGF_2018!$B$8:$Z$347,7,0)</f>
        <v>Bajo</v>
      </c>
    </row>
    <row r="1474" spans="1:13" x14ac:dyDescent="0.3">
      <c r="A1474" s="139">
        <f t="shared" si="1453"/>
        <v>39</v>
      </c>
      <c r="B1474" s="148">
        <f t="shared" si="1455"/>
        <v>24</v>
      </c>
      <c r="D1474" s="149" t="str">
        <f>+VLOOKUP($A1474,mUNICIPIOS!$B$4:$F$343,2,0)</f>
        <v>Sacatepéquez</v>
      </c>
      <c r="E1474" s="149">
        <f>+VLOOKUP($A1474,mUNICIPIOS!$B$4:$F$343,3,0)</f>
        <v>314</v>
      </c>
      <c r="F1474" s="149" t="str">
        <f>+VLOOKUP($A1474,mUNICIPIOS!$B$4:$F$343,4,0)</f>
        <v>Alotenango</v>
      </c>
      <c r="G1474" s="139" t="str">
        <f t="shared" ref="G1474:K1474" si="1476">+G1436</f>
        <v>05</v>
      </c>
      <c r="H1474" t="str">
        <f t="shared" si="1476"/>
        <v>IGF</v>
      </c>
      <c r="I1474" t="str">
        <f t="shared" si="1476"/>
        <v>Índice de Gestión Financiera</v>
      </c>
      <c r="J1474" t="str">
        <f t="shared" si="1476"/>
        <v>05-03</v>
      </c>
      <c r="K1474" t="str">
        <f t="shared" si="1476"/>
        <v>Ingresos del IUSI en relación a los ingresos propios -sin regalías-</v>
      </c>
      <c r="L1474" s="150">
        <f>+VLOOKUP($E1474,IGF_2018!$B$8:$Z$347,9,0)</f>
        <v>0.93203083415614318</v>
      </c>
      <c r="M1474" s="142" t="str">
        <f>+VLOOKUP($E1474,IGF_2018!$B$8:$Z$347,10,0)</f>
        <v>Alto</v>
      </c>
    </row>
    <row r="1475" spans="1:13" x14ac:dyDescent="0.3">
      <c r="A1475" s="139">
        <f t="shared" si="1453"/>
        <v>39</v>
      </c>
      <c r="B1475" s="148">
        <f t="shared" si="1455"/>
        <v>25</v>
      </c>
      <c r="D1475" s="149" t="str">
        <f>+VLOOKUP($A1475,mUNICIPIOS!$B$4:$F$343,2,0)</f>
        <v>Sacatepéquez</v>
      </c>
      <c r="E1475" s="149">
        <f>+VLOOKUP($A1475,mUNICIPIOS!$B$4:$F$343,3,0)</f>
        <v>314</v>
      </c>
      <c r="F1475" s="149" t="str">
        <f>+VLOOKUP($A1475,mUNICIPIOS!$B$4:$F$343,4,0)</f>
        <v>Alotenango</v>
      </c>
      <c r="G1475" s="139" t="str">
        <f t="shared" ref="G1475:K1475" si="1477">+G1437</f>
        <v>05</v>
      </c>
      <c r="H1475" t="str">
        <f t="shared" si="1477"/>
        <v>IGF</v>
      </c>
      <c r="I1475" t="str">
        <f t="shared" si="1477"/>
        <v>Índice de Gestión Financiera</v>
      </c>
      <c r="J1475" t="str">
        <f t="shared" si="1477"/>
        <v>05-04</v>
      </c>
      <c r="K1475" t="str">
        <f t="shared" si="1477"/>
        <v>Inversión anual en capital fijo por habitante</v>
      </c>
      <c r="L1475" s="150">
        <f>+VLOOKUP($E1475,IGF_2018!$B$8:$Z$347,12,0)</f>
        <v>2.3187140573020536E-2</v>
      </c>
      <c r="M1475" s="142" t="str">
        <f>+VLOOKUP($E1475,IGF_2018!$B$8:$Z$347,13,0)</f>
        <v>Bajo</v>
      </c>
    </row>
    <row r="1476" spans="1:13" x14ac:dyDescent="0.3">
      <c r="A1476" s="139">
        <f t="shared" si="1453"/>
        <v>39</v>
      </c>
      <c r="B1476" s="148">
        <f t="shared" si="1455"/>
        <v>26</v>
      </c>
      <c r="D1476" s="149" t="str">
        <f>+VLOOKUP($A1476,mUNICIPIOS!$B$4:$F$343,2,0)</f>
        <v>Sacatepéquez</v>
      </c>
      <c r="E1476" s="149">
        <f>+VLOOKUP($A1476,mUNICIPIOS!$B$4:$F$343,3,0)</f>
        <v>314</v>
      </c>
      <c r="F1476" s="149" t="str">
        <f>+VLOOKUP($A1476,mUNICIPIOS!$B$4:$F$343,4,0)</f>
        <v>Alotenango</v>
      </c>
      <c r="G1476" s="139" t="str">
        <f t="shared" ref="G1476:K1476" si="1478">+G1438</f>
        <v>05</v>
      </c>
      <c r="H1476" t="str">
        <f t="shared" si="1478"/>
        <v>IGF</v>
      </c>
      <c r="I1476" t="str">
        <f t="shared" si="1478"/>
        <v>Índice de Gestión Financiera</v>
      </c>
      <c r="J1476" t="str">
        <f t="shared" si="1478"/>
        <v>05-05</v>
      </c>
      <c r="K1476" t="str">
        <f t="shared" si="1478"/>
        <v>Inversión anual en capital fijo con recursos percibidos por ingresos propios</v>
      </c>
      <c r="L1476" s="150">
        <f>+VLOOKUP($E1476,IGF_2018!$B$8:$Z$347,15,0)</f>
        <v>0.19592796489630421</v>
      </c>
      <c r="M1476" s="142" t="str">
        <f>+VLOOKUP($E1476,IGF_2018!$B$8:$Z$347,16,0)</f>
        <v>Bajo</v>
      </c>
    </row>
    <row r="1477" spans="1:13" x14ac:dyDescent="0.3">
      <c r="A1477" s="139">
        <f t="shared" si="1453"/>
        <v>39</v>
      </c>
      <c r="B1477" s="148">
        <f t="shared" si="1455"/>
        <v>27</v>
      </c>
      <c r="D1477" s="149" t="str">
        <f>+VLOOKUP($A1477,mUNICIPIOS!$B$4:$F$343,2,0)</f>
        <v>Sacatepéquez</v>
      </c>
      <c r="E1477" s="149">
        <f>+VLOOKUP($A1477,mUNICIPIOS!$B$4:$F$343,3,0)</f>
        <v>314</v>
      </c>
      <c r="F1477" s="149" t="str">
        <f>+VLOOKUP($A1477,mUNICIPIOS!$B$4:$F$343,4,0)</f>
        <v>Alotenango</v>
      </c>
      <c r="G1477" s="139" t="str">
        <f t="shared" ref="G1477:K1477" si="1479">+G1439</f>
        <v>05</v>
      </c>
      <c r="H1477" t="str">
        <f t="shared" si="1479"/>
        <v>IGF</v>
      </c>
      <c r="I1477" t="str">
        <f t="shared" si="1479"/>
        <v>Índice de Gestión Financiera</v>
      </c>
      <c r="J1477" t="str">
        <f t="shared" si="1479"/>
        <v>05-06</v>
      </c>
      <c r="K1477" t="str">
        <f t="shared" si="1479"/>
        <v xml:space="preserve">Inversión anual en capital fijo con recursos percibidos por transferencias del Gobierno Central </v>
      </c>
      <c r="L1477" s="150">
        <f>+VLOOKUP($E1477,IGF_2018!$B$8:$Z$347,18,0)</f>
        <v>6.479447792073172E-3</v>
      </c>
      <c r="M1477" s="142" t="str">
        <f>+VLOOKUP($E1477,IGF_2018!$B$8:$Z$347,19,0)</f>
        <v>Bajo</v>
      </c>
    </row>
    <row r="1478" spans="1:13" x14ac:dyDescent="0.3">
      <c r="A1478" s="139">
        <f t="shared" si="1453"/>
        <v>39</v>
      </c>
      <c r="B1478" s="148">
        <f t="shared" si="1455"/>
        <v>28</v>
      </c>
      <c r="D1478" s="149" t="str">
        <f>+VLOOKUP($A1478,mUNICIPIOS!$B$4:$F$343,2,0)</f>
        <v>Sacatepéquez</v>
      </c>
      <c r="E1478" s="149">
        <f>+VLOOKUP($A1478,mUNICIPIOS!$B$4:$F$343,3,0)</f>
        <v>314</v>
      </c>
      <c r="F1478" s="149" t="str">
        <f>+VLOOKUP($A1478,mUNICIPIOS!$B$4:$F$343,4,0)</f>
        <v>Alotenango</v>
      </c>
      <c r="G1478" s="139" t="str">
        <f t="shared" ref="G1478:K1478" si="1480">+G1440</f>
        <v>05</v>
      </c>
      <c r="H1478" t="str">
        <f t="shared" si="1480"/>
        <v>IGF</v>
      </c>
      <c r="I1478" t="str">
        <f t="shared" si="1480"/>
        <v>Índice de Gestión Financiera</v>
      </c>
      <c r="J1478" t="str">
        <f t="shared" si="1480"/>
        <v>05-07</v>
      </c>
      <c r="K1478" t="str">
        <f t="shared" si="1480"/>
        <v>Financiamiento por endeudamiento municipal</v>
      </c>
      <c r="L1478" s="150">
        <f>+VLOOKUP($E1478,IGF_2018!$B$8:$Z$347,21,0)</f>
        <v>1</v>
      </c>
      <c r="M1478" s="142" t="str">
        <f>+VLOOKUP($E1478,IGF_2018!$B$8:$Z$347,22,0)</f>
        <v>Alto</v>
      </c>
    </row>
    <row r="1479" spans="1:13" x14ac:dyDescent="0.3">
      <c r="A1479" s="139">
        <f t="shared" si="1453"/>
        <v>39</v>
      </c>
      <c r="B1479" s="148">
        <f t="shared" si="1455"/>
        <v>29</v>
      </c>
      <c r="D1479" s="149" t="str">
        <f>+VLOOKUP($A1479,mUNICIPIOS!$B$4:$F$343,2,0)</f>
        <v>Sacatepéquez</v>
      </c>
      <c r="E1479" s="149">
        <f>+VLOOKUP($A1479,mUNICIPIOS!$B$4:$F$343,3,0)</f>
        <v>314</v>
      </c>
      <c r="F1479" s="149" t="str">
        <f>+VLOOKUP($A1479,mUNICIPIOS!$B$4:$F$343,4,0)</f>
        <v>Alotenango</v>
      </c>
      <c r="G1479" s="139" t="str">
        <f t="shared" ref="G1479:K1479" si="1481">+G1441</f>
        <v>05</v>
      </c>
      <c r="H1479" t="str">
        <f t="shared" si="1481"/>
        <v>IGF</v>
      </c>
      <c r="I1479" t="str">
        <f t="shared" si="1481"/>
        <v>Índice de Gestión Financiera</v>
      </c>
      <c r="J1479" t="str">
        <f t="shared" si="1481"/>
        <v>INDICE</v>
      </c>
      <c r="K1479">
        <f t="shared" si="1481"/>
        <v>0</v>
      </c>
      <c r="L1479" s="150">
        <f>+VLOOKUP($E1479,IGF_2018!$B$8:$Z$347,24,0)</f>
        <v>0.35325443603353929</v>
      </c>
      <c r="M1479" s="142" t="str">
        <f>+VLOOKUP($E1479,IGF_2018!$B$8:$Z$347,25,0)</f>
        <v>Medio bajo</v>
      </c>
    </row>
    <row r="1480" spans="1:13" x14ac:dyDescent="0.3">
      <c r="A1480" s="139">
        <f t="shared" si="1453"/>
        <v>39</v>
      </c>
      <c r="B1480" s="148">
        <f t="shared" si="1455"/>
        <v>30</v>
      </c>
      <c r="D1480" s="149" t="str">
        <f>+VLOOKUP($A1480,mUNICIPIOS!$B$4:$F$343,2,0)</f>
        <v>Sacatepéquez</v>
      </c>
      <c r="E1480" s="149">
        <f>+VLOOKUP($A1480,mUNICIPIOS!$B$4:$F$343,3,0)</f>
        <v>314</v>
      </c>
      <c r="F1480" s="149" t="str">
        <f>+VLOOKUP($A1480,mUNICIPIOS!$B$4:$F$343,4,0)</f>
        <v>Alotenango</v>
      </c>
      <c r="G1480" s="139" t="str">
        <f t="shared" ref="G1480:K1480" si="1482">+G1442</f>
        <v>06</v>
      </c>
      <c r="H1480" t="str">
        <f t="shared" si="1482"/>
        <v>IGE</v>
      </c>
      <c r="I1480" t="str">
        <f t="shared" si="1482"/>
        <v>Índice de Gestión Estratégica</v>
      </c>
      <c r="J1480" t="str">
        <f t="shared" si="1482"/>
        <v>06-01</v>
      </c>
      <c r="K1480" t="str">
        <f t="shared" si="1482"/>
        <v>Ejecución del Plan Operativo Anual  (POA)</v>
      </c>
      <c r="L1480" s="150">
        <f>+VLOOKUP($E1480,IGE_2018!$B$8:$Z$347,3,0)</f>
        <v>0</v>
      </c>
      <c r="M1480" s="142" t="str">
        <f>+VLOOKUP($E1480,IGE_2018!$B$8:$Z$347,4,0)</f>
        <v>Bajo</v>
      </c>
    </row>
    <row r="1481" spans="1:13" x14ac:dyDescent="0.3">
      <c r="A1481" s="139">
        <f t="shared" si="1453"/>
        <v>39</v>
      </c>
      <c r="B1481" s="148">
        <f t="shared" si="1455"/>
        <v>31</v>
      </c>
      <c r="D1481" s="149" t="str">
        <f>+VLOOKUP($A1481,mUNICIPIOS!$B$4:$F$343,2,0)</f>
        <v>Sacatepéquez</v>
      </c>
      <c r="E1481" s="149">
        <f>+VLOOKUP($A1481,mUNICIPIOS!$B$4:$F$343,3,0)</f>
        <v>314</v>
      </c>
      <c r="F1481" s="149" t="str">
        <f>+VLOOKUP($A1481,mUNICIPIOS!$B$4:$F$343,4,0)</f>
        <v>Alotenango</v>
      </c>
      <c r="G1481" s="139" t="str">
        <f t="shared" ref="G1481:K1481" si="1483">+G1443</f>
        <v>06</v>
      </c>
      <c r="H1481" t="str">
        <f t="shared" si="1483"/>
        <v>IGE</v>
      </c>
      <c r="I1481" t="str">
        <f t="shared" si="1483"/>
        <v>Índice de Gestión Estratégica</v>
      </c>
      <c r="J1481" t="str">
        <f t="shared" si="1483"/>
        <v>06-02</v>
      </c>
      <c r="K1481" t="str">
        <f t="shared" si="1483"/>
        <v>Relación Plan de Desarrollo Municipal y Ordenamiento Territorial (PDM-OT) - Plan Estratégico Institucional (PEI) - Plan Operativo Multianual (POM) - Plan Operativo Anual (POA)</v>
      </c>
      <c r="L1481" s="150">
        <f>+VLOOKUP($E1481,IGE_2018!$B$8:$Z$347,6,0)</f>
        <v>0</v>
      </c>
      <c r="M1481" s="142" t="str">
        <f>+VLOOKUP($E1481,IGE_2018!$B$8:$Z$347,7,0)</f>
        <v>Bajo</v>
      </c>
    </row>
    <row r="1482" spans="1:13" x14ac:dyDescent="0.3">
      <c r="A1482" s="139">
        <f t="shared" si="1453"/>
        <v>39</v>
      </c>
      <c r="B1482" s="148">
        <f t="shared" si="1455"/>
        <v>32</v>
      </c>
      <c r="D1482" s="149" t="str">
        <f>+VLOOKUP($A1482,mUNICIPIOS!$B$4:$F$343,2,0)</f>
        <v>Sacatepéquez</v>
      </c>
      <c r="E1482" s="149">
        <f>+VLOOKUP($A1482,mUNICIPIOS!$B$4:$F$343,3,0)</f>
        <v>314</v>
      </c>
      <c r="F1482" s="149" t="str">
        <f>+VLOOKUP($A1482,mUNICIPIOS!$B$4:$F$343,4,0)</f>
        <v>Alotenango</v>
      </c>
      <c r="G1482" s="139" t="str">
        <f t="shared" ref="G1482:K1482" si="1484">+G1444</f>
        <v>06</v>
      </c>
      <c r="H1482" t="str">
        <f t="shared" si="1484"/>
        <v>IGE</v>
      </c>
      <c r="I1482" t="str">
        <f t="shared" si="1484"/>
        <v>Índice de Gestión Estratégica</v>
      </c>
      <c r="J1482" t="str">
        <f t="shared" si="1484"/>
        <v>06-03</v>
      </c>
      <c r="K1482" t="str">
        <f t="shared" si="1484"/>
        <v>Presupuesto de egresos relacionado a competencias municipales que responden a prioridades nacionales de desarrollo.</v>
      </c>
      <c r="L1482" s="150">
        <f>+VLOOKUP($E1482,IGE_2018!$B$8:$Z$347,9,0)</f>
        <v>0.21696403857943247</v>
      </c>
      <c r="M1482" s="142" t="str">
        <f>+VLOOKUP($E1482,IGE_2018!$B$8:$Z$347,10,0)</f>
        <v>Medio bajo</v>
      </c>
    </row>
    <row r="1483" spans="1:13" x14ac:dyDescent="0.3">
      <c r="A1483" s="139">
        <f t="shared" si="1453"/>
        <v>39</v>
      </c>
      <c r="B1483" s="148">
        <f t="shared" si="1455"/>
        <v>33</v>
      </c>
      <c r="D1483" s="149" t="str">
        <f>+VLOOKUP($A1483,mUNICIPIOS!$B$4:$F$343,2,0)</f>
        <v>Sacatepéquez</v>
      </c>
      <c r="E1483" s="149">
        <f>+VLOOKUP($A1483,mUNICIPIOS!$B$4:$F$343,3,0)</f>
        <v>314</v>
      </c>
      <c r="F1483" s="149" t="str">
        <f>+VLOOKUP($A1483,mUNICIPIOS!$B$4:$F$343,4,0)</f>
        <v>Alotenango</v>
      </c>
      <c r="G1483" s="139" t="str">
        <f t="shared" ref="G1483:K1483" si="1485">+G1445</f>
        <v>06</v>
      </c>
      <c r="H1483" t="str">
        <f t="shared" si="1485"/>
        <v>IGE</v>
      </c>
      <c r="I1483" t="str">
        <f t="shared" si="1485"/>
        <v>Índice de Gestión Estratégica</v>
      </c>
      <c r="J1483" t="str">
        <f t="shared" si="1485"/>
        <v>06-04</v>
      </c>
      <c r="K1483" t="str">
        <f t="shared" si="1485"/>
        <v>Institucionalización de la gestión ordenada del territorio</v>
      </c>
      <c r="L1483" s="150">
        <f>+VLOOKUP($E1483,IGE_2018!$B$8:$Z$347,12,0)</f>
        <v>0.15</v>
      </c>
      <c r="M1483" s="142" t="str">
        <f>+VLOOKUP($E1483,IGE_2018!$B$8:$Z$347,13,0)</f>
        <v>Bajo</v>
      </c>
    </row>
    <row r="1484" spans="1:13" x14ac:dyDescent="0.3">
      <c r="A1484" s="139">
        <f t="shared" si="1453"/>
        <v>39</v>
      </c>
      <c r="B1484" s="148">
        <f t="shared" si="1455"/>
        <v>34</v>
      </c>
      <c r="D1484" s="149" t="str">
        <f>+VLOOKUP($A1484,mUNICIPIOS!$B$4:$F$343,2,0)</f>
        <v>Sacatepéquez</v>
      </c>
      <c r="E1484" s="149">
        <f>+VLOOKUP($A1484,mUNICIPIOS!$B$4:$F$343,3,0)</f>
        <v>314</v>
      </c>
      <c r="F1484" s="149" t="str">
        <f>+VLOOKUP($A1484,mUNICIPIOS!$B$4:$F$343,4,0)</f>
        <v>Alotenango</v>
      </c>
      <c r="G1484" s="139" t="str">
        <f t="shared" ref="G1484:K1484" si="1486">+G1446</f>
        <v>06</v>
      </c>
      <c r="H1484" t="str">
        <f t="shared" si="1486"/>
        <v>IGE</v>
      </c>
      <c r="I1484" t="str">
        <f t="shared" si="1486"/>
        <v>Índice de Gestión Estratégica</v>
      </c>
      <c r="J1484" t="str">
        <f t="shared" si="1486"/>
        <v>06-05</v>
      </c>
      <c r="K1484" t="str">
        <f t="shared" si="1486"/>
        <v>Acciones para la gestión ordenada del territorio</v>
      </c>
      <c r="L1484" s="150">
        <f>+VLOOKUP($E1484,IGE_2018!$B$8:$Z$347,15,0)</f>
        <v>0</v>
      </c>
      <c r="M1484" s="142" t="str">
        <f>+VLOOKUP($E1484,IGE_2018!$B$8:$Z$347,16,0)</f>
        <v>Bajo</v>
      </c>
    </row>
    <row r="1485" spans="1:13" x14ac:dyDescent="0.3">
      <c r="A1485" s="139">
        <f t="shared" si="1453"/>
        <v>39</v>
      </c>
      <c r="B1485" s="148">
        <f t="shared" si="1455"/>
        <v>35</v>
      </c>
      <c r="D1485" s="149" t="str">
        <f>+VLOOKUP($A1485,mUNICIPIOS!$B$4:$F$343,2,0)</f>
        <v>Sacatepéquez</v>
      </c>
      <c r="E1485" s="149">
        <f>+VLOOKUP($A1485,mUNICIPIOS!$B$4:$F$343,3,0)</f>
        <v>314</v>
      </c>
      <c r="F1485" s="149" t="str">
        <f>+VLOOKUP($A1485,mUNICIPIOS!$B$4:$F$343,4,0)</f>
        <v>Alotenango</v>
      </c>
      <c r="G1485" s="139" t="str">
        <f t="shared" ref="G1485:K1485" si="1487">+G1447</f>
        <v>06</v>
      </c>
      <c r="H1485" t="str">
        <f t="shared" si="1487"/>
        <v>IGE</v>
      </c>
      <c r="I1485" t="str">
        <f t="shared" si="1487"/>
        <v>Índice de Gestión Estratégica</v>
      </c>
      <c r="J1485" t="str">
        <f t="shared" si="1487"/>
        <v>06-06</v>
      </c>
      <c r="K1485" t="str">
        <f t="shared" si="1487"/>
        <v>Gestión de riesgo en la formulación de proyectos derivados de la planificación operativa anual</v>
      </c>
      <c r="L1485" s="150">
        <f>+VLOOKUP($E1485,IGE_2018!$B$8:$Z$347,18,0)</f>
        <v>0</v>
      </c>
      <c r="M1485" s="142" t="str">
        <f>+VLOOKUP($E1485,IGE_2018!$B$8:$Z$347,19,0)</f>
        <v>Bajo</v>
      </c>
    </row>
    <row r="1486" spans="1:13" x14ac:dyDescent="0.3">
      <c r="A1486" s="139">
        <f t="shared" si="1453"/>
        <v>39</v>
      </c>
      <c r="B1486" s="148">
        <f t="shared" si="1455"/>
        <v>36</v>
      </c>
      <c r="D1486" s="149" t="str">
        <f>+VLOOKUP($A1486,mUNICIPIOS!$B$4:$F$343,2,0)</f>
        <v>Sacatepéquez</v>
      </c>
      <c r="E1486" s="149">
        <f>+VLOOKUP($A1486,mUNICIPIOS!$B$4:$F$343,3,0)</f>
        <v>314</v>
      </c>
      <c r="F1486" s="149" t="str">
        <f>+VLOOKUP($A1486,mUNICIPIOS!$B$4:$F$343,4,0)</f>
        <v>Alotenango</v>
      </c>
      <c r="G1486" s="139" t="str">
        <f t="shared" ref="G1486:K1486" si="1488">+G1448</f>
        <v>06</v>
      </c>
      <c r="H1486" t="str">
        <f t="shared" si="1488"/>
        <v>IGE</v>
      </c>
      <c r="I1486" t="str">
        <f t="shared" si="1488"/>
        <v>Índice de Gestión Estratégica</v>
      </c>
      <c r="J1486" t="str">
        <f t="shared" si="1488"/>
        <v>06-07</v>
      </c>
      <c r="K1486" t="str">
        <f t="shared" si="1488"/>
        <v>Ingresos por servicios ambientales en relación a los ingresos propios sin regalías</v>
      </c>
      <c r="L1486" s="150">
        <f>+VLOOKUP($E1486,IGE_2018!$B$8:$Z$347,21,0)</f>
        <v>0</v>
      </c>
      <c r="M1486" s="142" t="str">
        <f>+VLOOKUP($E1486,IGE_2018!$B$8:$Z$347,22,0)</f>
        <v>Bajo</v>
      </c>
    </row>
    <row r="1487" spans="1:13" x14ac:dyDescent="0.3">
      <c r="A1487" s="139">
        <f t="shared" si="1453"/>
        <v>39</v>
      </c>
      <c r="B1487" s="148">
        <f t="shared" si="1455"/>
        <v>37</v>
      </c>
      <c r="D1487" s="149" t="str">
        <f>+VLOOKUP($A1487,mUNICIPIOS!$B$4:$F$343,2,0)</f>
        <v>Sacatepéquez</v>
      </c>
      <c r="E1487" s="149">
        <f>+VLOOKUP($A1487,mUNICIPIOS!$B$4:$F$343,3,0)</f>
        <v>314</v>
      </c>
      <c r="F1487" s="149" t="str">
        <f>+VLOOKUP($A1487,mUNICIPIOS!$B$4:$F$343,4,0)</f>
        <v>Alotenango</v>
      </c>
      <c r="G1487" s="139" t="str">
        <f t="shared" ref="G1487:K1487" si="1489">+G1449</f>
        <v>06</v>
      </c>
      <c r="H1487" t="str">
        <f t="shared" si="1489"/>
        <v>IGE</v>
      </c>
      <c r="I1487" t="str">
        <f t="shared" si="1489"/>
        <v>Índice de Gestión Estratégica</v>
      </c>
      <c r="J1487" t="str">
        <f t="shared" si="1489"/>
        <v>INDICE</v>
      </c>
      <c r="K1487">
        <f t="shared" si="1489"/>
        <v>0</v>
      </c>
      <c r="L1487" s="150">
        <f>+VLOOKUP($E1487,IGE_2018!$B$8:$Z$347,24,0)</f>
        <v>6.9241009644858117E-2</v>
      </c>
      <c r="M1487" s="142" t="str">
        <f>+VLOOKUP($E1487,IGE_2018!$B$8:$Z$347,25,0)</f>
        <v>Bajo</v>
      </c>
    </row>
    <row r="1488" spans="1:13" x14ac:dyDescent="0.3">
      <c r="A1488" s="139">
        <f t="shared" si="1453"/>
        <v>39</v>
      </c>
      <c r="B1488" s="148">
        <f t="shared" si="1455"/>
        <v>38</v>
      </c>
      <c r="D1488" s="149" t="str">
        <f>+VLOOKUP($A1488,mUNICIPIOS!$B$4:$F$343,2,0)</f>
        <v>Sacatepéquez</v>
      </c>
      <c r="E1488" s="149">
        <f>+VLOOKUP($A1488,mUNICIPIOS!$B$4:$F$343,3,0)</f>
        <v>314</v>
      </c>
      <c r="F1488" s="149" t="str">
        <f>+VLOOKUP($A1488,mUNICIPIOS!$B$4:$F$343,4,0)</f>
        <v>Alotenango</v>
      </c>
      <c r="G1488" s="139" t="str">
        <f t="shared" ref="G1488:K1488" si="1490">+G1450</f>
        <v>RANKING</v>
      </c>
      <c r="H1488" t="str">
        <f t="shared" si="1490"/>
        <v>RGM</v>
      </c>
      <c r="I1488" t="str">
        <f t="shared" si="1490"/>
        <v>Ranking de la Gestión Municipal 2018</v>
      </c>
      <c r="J1488" t="str">
        <f t="shared" si="1490"/>
        <v>RANKING</v>
      </c>
      <c r="K1488">
        <f t="shared" si="1490"/>
        <v>0</v>
      </c>
      <c r="L1488" s="151">
        <f>+VLOOKUP($E1488,Resultados_generales!$C$8:$AE$347,27,0)</f>
        <v>0.31020608796129084</v>
      </c>
      <c r="M1488" t="str">
        <f>+VLOOKUP($E1488,Resultados_generales!$C$8:$AE$347,28,0)</f>
        <v>Medio bajo</v>
      </c>
    </row>
    <row r="1489" spans="1:13" x14ac:dyDescent="0.3">
      <c r="A1489" s="139">
        <f t="shared" si="1453"/>
        <v>40</v>
      </c>
      <c r="B1489" s="148">
        <f t="shared" si="1455"/>
        <v>1</v>
      </c>
      <c r="D1489" s="149" t="str">
        <f>+VLOOKUP($A1489,mUNICIPIOS!$B$4:$F$343,2,0)</f>
        <v>Sacatepéquez</v>
      </c>
      <c r="E1489" s="149">
        <f>+VLOOKUP($A1489,mUNICIPIOS!$B$4:$F$343,3,0)</f>
        <v>315</v>
      </c>
      <c r="F1489" s="149" t="str">
        <f>+VLOOKUP($A1489,mUNICIPIOS!$B$4:$F$343,4,0)</f>
        <v>San Antonio Aguas Calientes</v>
      </c>
      <c r="G1489" s="139" t="str">
        <f t="shared" ref="G1489:K1489" si="1491">+G1451</f>
        <v>01</v>
      </c>
      <c r="H1489" t="str">
        <f t="shared" si="1491"/>
        <v>IPC</v>
      </c>
      <c r="I1489" t="str">
        <f t="shared" si="1491"/>
        <v>Índice de Participación Ciudadana</v>
      </c>
      <c r="J1489" t="str">
        <f t="shared" si="1491"/>
        <v>01-01</v>
      </c>
      <c r="K1489" t="str">
        <f t="shared" si="1491"/>
        <v>Número de reuniones del COMUDE en el año de la medición.</v>
      </c>
      <c r="L1489" s="150">
        <f>+VLOOKUP($E1489,IPC_2018!$B$8:$T$347,3,0)</f>
        <v>0.16666666666666666</v>
      </c>
      <c r="M1489" s="142" t="str">
        <f>+VLOOKUP($E1489,IPC_2018!$B$8:$T$347,4,0)</f>
        <v>Bajo</v>
      </c>
    </row>
    <row r="1490" spans="1:13" x14ac:dyDescent="0.3">
      <c r="A1490" s="139">
        <f t="shared" si="1453"/>
        <v>40</v>
      </c>
      <c r="B1490" s="148">
        <f t="shared" si="1455"/>
        <v>2</v>
      </c>
      <c r="D1490" s="149" t="str">
        <f>+VLOOKUP($A1490,mUNICIPIOS!$B$4:$F$343,2,0)</f>
        <v>Sacatepéquez</v>
      </c>
      <c r="E1490" s="149">
        <f>+VLOOKUP($A1490,mUNICIPIOS!$B$4:$F$343,3,0)</f>
        <v>315</v>
      </c>
      <c r="F1490" s="149" t="str">
        <f>+VLOOKUP($A1490,mUNICIPIOS!$B$4:$F$343,4,0)</f>
        <v>San Antonio Aguas Calientes</v>
      </c>
      <c r="G1490" s="139" t="str">
        <f t="shared" ref="G1490:K1490" si="1492">+G1452</f>
        <v>01</v>
      </c>
      <c r="H1490" t="str">
        <f t="shared" si="1492"/>
        <v>IPC</v>
      </c>
      <c r="I1490" t="str">
        <f t="shared" si="1492"/>
        <v>Índice de Participación Ciudadana</v>
      </c>
      <c r="J1490" t="str">
        <f t="shared" si="1492"/>
        <v>01-02</v>
      </c>
      <c r="K1490" t="str">
        <f t="shared" si="1492"/>
        <v>Participación de Alcaldes, Concejales y Síndicos determinados o designados en el COMUDE</v>
      </c>
      <c r="L1490" s="150">
        <f>+VLOOKUP($E1490,IPC_2018!$B$8:$T$347,6,0)</f>
        <v>1</v>
      </c>
      <c r="M1490" s="142" t="str">
        <f>+VLOOKUP($E1490,IPC_2018!$B$8:$T$347,7,0)</f>
        <v>Alto</v>
      </c>
    </row>
    <row r="1491" spans="1:13" x14ac:dyDescent="0.3">
      <c r="A1491" s="139">
        <f t="shared" si="1453"/>
        <v>40</v>
      </c>
      <c r="B1491" s="148">
        <f t="shared" si="1455"/>
        <v>3</v>
      </c>
      <c r="D1491" s="149" t="str">
        <f>+VLOOKUP($A1491,mUNICIPIOS!$B$4:$F$343,2,0)</f>
        <v>Sacatepéquez</v>
      </c>
      <c r="E1491" s="149">
        <f>+VLOOKUP($A1491,mUNICIPIOS!$B$4:$F$343,3,0)</f>
        <v>315</v>
      </c>
      <c r="F1491" s="149" t="str">
        <f>+VLOOKUP($A1491,mUNICIPIOS!$B$4:$F$343,4,0)</f>
        <v>San Antonio Aguas Calientes</v>
      </c>
      <c r="G1491" s="139" t="str">
        <f t="shared" ref="G1491:K1491" si="1493">+G1453</f>
        <v>01</v>
      </c>
      <c r="H1491" t="str">
        <f t="shared" si="1493"/>
        <v>IPC</v>
      </c>
      <c r="I1491" t="str">
        <f t="shared" si="1493"/>
        <v>Índice de Participación Ciudadana</v>
      </c>
      <c r="J1491" t="str">
        <f t="shared" si="1493"/>
        <v>01-03</v>
      </c>
      <c r="K1491" t="str">
        <f t="shared" si="1493"/>
        <v>Participación  de organizaciones de jóvenes, mujeres, pueblos mayas, xincas, garífunas, y otras organizaciones en el Comude</v>
      </c>
      <c r="L1491" s="150">
        <f>+VLOOKUP($E1491,IPC_2018!$B$8:$T$347,9,0)</f>
        <v>0</v>
      </c>
      <c r="M1491" s="142" t="str">
        <f>+VLOOKUP($E1491,IPC_2018!$B$8:$T$347,10,0)</f>
        <v>Bajo</v>
      </c>
    </row>
    <row r="1492" spans="1:13" x14ac:dyDescent="0.3">
      <c r="A1492" s="139">
        <f t="shared" si="1453"/>
        <v>40</v>
      </c>
      <c r="B1492" s="148">
        <f t="shared" si="1455"/>
        <v>4</v>
      </c>
      <c r="D1492" s="149" t="str">
        <f>+VLOOKUP($A1492,mUNICIPIOS!$B$4:$F$343,2,0)</f>
        <v>Sacatepéquez</v>
      </c>
      <c r="E1492" s="149">
        <f>+VLOOKUP($A1492,mUNICIPIOS!$B$4:$F$343,3,0)</f>
        <v>315</v>
      </c>
      <c r="F1492" s="149" t="str">
        <f>+VLOOKUP($A1492,mUNICIPIOS!$B$4:$F$343,4,0)</f>
        <v>San Antonio Aguas Calientes</v>
      </c>
      <c r="G1492" s="139" t="str">
        <f t="shared" ref="G1492:K1492" si="1494">+G1454</f>
        <v>01</v>
      </c>
      <c r="H1492" t="str">
        <f t="shared" si="1494"/>
        <v>IPC</v>
      </c>
      <c r="I1492" t="str">
        <f t="shared" si="1494"/>
        <v>Índice de Participación Ciudadana</v>
      </c>
      <c r="J1492" t="str">
        <f t="shared" si="1494"/>
        <v>01-04</v>
      </c>
      <c r="K1492" t="str">
        <f t="shared" si="1494"/>
        <v>Representatividad territorial del Comude.</v>
      </c>
      <c r="L1492" s="150">
        <f>+VLOOKUP($E1492,IPC_2018!$B$8:$T$347,12,0)</f>
        <v>0.95</v>
      </c>
      <c r="M1492" s="142" t="str">
        <f>+VLOOKUP($E1492,IPC_2018!$B$8:$T$347,13,0)</f>
        <v>Alto</v>
      </c>
    </row>
    <row r="1493" spans="1:13" x14ac:dyDescent="0.3">
      <c r="A1493" s="139">
        <f t="shared" si="1453"/>
        <v>40</v>
      </c>
      <c r="B1493" s="148">
        <f t="shared" si="1455"/>
        <v>5</v>
      </c>
      <c r="D1493" s="149" t="str">
        <f>+VLOOKUP($A1493,mUNICIPIOS!$B$4:$F$343,2,0)</f>
        <v>Sacatepéquez</v>
      </c>
      <c r="E1493" s="149">
        <f>+VLOOKUP($A1493,mUNICIPIOS!$B$4:$F$343,3,0)</f>
        <v>315</v>
      </c>
      <c r="F1493" s="149" t="str">
        <f>+VLOOKUP($A1493,mUNICIPIOS!$B$4:$F$343,4,0)</f>
        <v>San Antonio Aguas Calientes</v>
      </c>
      <c r="G1493" s="139" t="str">
        <f t="shared" ref="G1493:K1493" si="1495">+G1455</f>
        <v>01</v>
      </c>
      <c r="H1493" t="str">
        <f t="shared" si="1495"/>
        <v>IPC</v>
      </c>
      <c r="I1493" t="str">
        <f t="shared" si="1495"/>
        <v>Índice de Participación Ciudadana</v>
      </c>
      <c r="J1493" t="str">
        <f t="shared" si="1495"/>
        <v>01-05</v>
      </c>
      <c r="K1493" t="str">
        <f t="shared" si="1495"/>
        <v>Funcionamiento del Comude</v>
      </c>
      <c r="L1493" s="150">
        <f>+VLOOKUP($E1493,IPC_2018!$B$8:$T$347,15,0)</f>
        <v>0.5250662546024969</v>
      </c>
      <c r="M1493" s="142" t="str">
        <f>+VLOOKUP($E1493,IPC_2018!$B$8:$T$347,16,0)</f>
        <v>Medio</v>
      </c>
    </row>
    <row r="1494" spans="1:13" x14ac:dyDescent="0.3">
      <c r="A1494" s="139">
        <f t="shared" si="1453"/>
        <v>40</v>
      </c>
      <c r="B1494" s="148">
        <f t="shared" si="1455"/>
        <v>6</v>
      </c>
      <c r="D1494" s="149" t="str">
        <f>+VLOOKUP($A1494,mUNICIPIOS!$B$4:$F$343,2,0)</f>
        <v>Sacatepéquez</v>
      </c>
      <c r="E1494" s="149">
        <f>+VLOOKUP($A1494,mUNICIPIOS!$B$4:$F$343,3,0)</f>
        <v>315</v>
      </c>
      <c r="F1494" s="149" t="str">
        <f>+VLOOKUP($A1494,mUNICIPIOS!$B$4:$F$343,4,0)</f>
        <v>San Antonio Aguas Calientes</v>
      </c>
      <c r="G1494" s="139" t="str">
        <f t="shared" ref="G1494:K1494" si="1496">+G1456</f>
        <v>01</v>
      </c>
      <c r="H1494" t="str">
        <f t="shared" si="1496"/>
        <v>IPC</v>
      </c>
      <c r="I1494" t="str">
        <f t="shared" si="1496"/>
        <v>Índice de Participación Ciudadana</v>
      </c>
      <c r="J1494" t="str">
        <f t="shared" si="1496"/>
        <v>INDICE</v>
      </c>
      <c r="K1494">
        <f t="shared" si="1496"/>
        <v>0</v>
      </c>
      <c r="L1494" s="150">
        <f>+VLOOKUP($E1494,IPC_2018!$B$8:$T$347,18,0)</f>
        <v>0.41709327152370784</v>
      </c>
      <c r="M1494" s="142" t="str">
        <f>+VLOOKUP($E1494,IPC_2018!$B$8:$T$347,19,0)</f>
        <v>Medio</v>
      </c>
    </row>
    <row r="1495" spans="1:13" x14ac:dyDescent="0.3">
      <c r="A1495" s="139">
        <f t="shared" si="1453"/>
        <v>40</v>
      </c>
      <c r="B1495" s="148">
        <f t="shared" si="1455"/>
        <v>7</v>
      </c>
      <c r="D1495" s="149" t="str">
        <f>+VLOOKUP($A1495,mUNICIPIOS!$B$4:$F$343,2,0)</f>
        <v>Sacatepéquez</v>
      </c>
      <c r="E1495" s="149">
        <f>+VLOOKUP($A1495,mUNICIPIOS!$B$4:$F$343,3,0)</f>
        <v>315</v>
      </c>
      <c r="F1495" s="149" t="str">
        <f>+VLOOKUP($A1495,mUNICIPIOS!$B$4:$F$343,4,0)</f>
        <v>San Antonio Aguas Calientes</v>
      </c>
      <c r="G1495" s="139" t="str">
        <f t="shared" ref="G1495:K1495" si="1497">+G1457</f>
        <v>02</v>
      </c>
      <c r="H1495" t="str">
        <f t="shared" si="1497"/>
        <v>IIC</v>
      </c>
      <c r="I1495" t="str">
        <f t="shared" si="1497"/>
        <v>Índice de Información a la Ciudadanía</v>
      </c>
      <c r="J1495" t="str">
        <f t="shared" si="1497"/>
        <v>02-01</v>
      </c>
      <c r="K1495" t="str">
        <f t="shared" si="1497"/>
        <v>Rendición de cuentas cuatrimestral y anual al Comude enfocadas en resultados.</v>
      </c>
      <c r="L1495" s="150">
        <f>+VLOOKUP($E1495,IIC_2018!$B$8:$Q$347,3,0)</f>
        <v>0.4</v>
      </c>
      <c r="M1495" s="142" t="str">
        <f>+VLOOKUP($E1495,IIC_2018!$B$8:$Q$347,4,0)</f>
        <v>Medio bajo</v>
      </c>
    </row>
    <row r="1496" spans="1:13" x14ac:dyDescent="0.3">
      <c r="A1496" s="139">
        <f t="shared" si="1453"/>
        <v>40</v>
      </c>
      <c r="B1496" s="148">
        <f t="shared" si="1455"/>
        <v>8</v>
      </c>
      <c r="D1496" s="149" t="str">
        <f>+VLOOKUP($A1496,mUNICIPIOS!$B$4:$F$343,2,0)</f>
        <v>Sacatepéquez</v>
      </c>
      <c r="E1496" s="149">
        <f>+VLOOKUP($A1496,mUNICIPIOS!$B$4:$F$343,3,0)</f>
        <v>315</v>
      </c>
      <c r="F1496" s="149" t="str">
        <f>+VLOOKUP($A1496,mUNICIPIOS!$B$4:$F$343,4,0)</f>
        <v>San Antonio Aguas Calientes</v>
      </c>
      <c r="G1496" s="139" t="str">
        <f t="shared" ref="G1496:K1496" si="1498">+G1458</f>
        <v>02</v>
      </c>
      <c r="H1496" t="str">
        <f t="shared" si="1498"/>
        <v>IIC</v>
      </c>
      <c r="I1496" t="str">
        <f t="shared" si="1498"/>
        <v>Índice de Información a la Ciudadanía</v>
      </c>
      <c r="J1496" t="str">
        <f t="shared" si="1498"/>
        <v>02-02</v>
      </c>
      <c r="K1496" t="str">
        <f t="shared" si="1498"/>
        <v>Información presupuestaria y otra información brindada a la ciudadanía disponible en medios locales de comunicación.</v>
      </c>
      <c r="L1496" s="150">
        <f>+VLOOKUP($E1496,IIC_2018!$B$8:$Q$347,6,0)</f>
        <v>1</v>
      </c>
      <c r="M1496" s="142" t="str">
        <f>+VLOOKUP($E1496,IIC_2018!$B$8:$Q$347,7,0)</f>
        <v>Alto</v>
      </c>
    </row>
    <row r="1497" spans="1:13" x14ac:dyDescent="0.3">
      <c r="A1497" s="139">
        <f t="shared" si="1453"/>
        <v>40</v>
      </c>
      <c r="B1497" s="148">
        <f t="shared" si="1455"/>
        <v>9</v>
      </c>
      <c r="D1497" s="149" t="str">
        <f>+VLOOKUP($A1497,mUNICIPIOS!$B$4:$F$343,2,0)</f>
        <v>Sacatepéquez</v>
      </c>
      <c r="E1497" s="149">
        <f>+VLOOKUP($A1497,mUNICIPIOS!$B$4:$F$343,3,0)</f>
        <v>315</v>
      </c>
      <c r="F1497" s="149" t="str">
        <f>+VLOOKUP($A1497,mUNICIPIOS!$B$4:$F$343,4,0)</f>
        <v>San Antonio Aguas Calientes</v>
      </c>
      <c r="G1497" s="139" t="str">
        <f t="shared" ref="G1497:K1497" si="1499">+G1459</f>
        <v>02</v>
      </c>
      <c r="H1497" t="str">
        <f t="shared" si="1499"/>
        <v>IIC</v>
      </c>
      <c r="I1497" t="str">
        <f t="shared" si="1499"/>
        <v>Índice de Información a la Ciudadanía</v>
      </c>
      <c r="J1497" t="str">
        <f t="shared" si="1499"/>
        <v>02-03</v>
      </c>
      <c r="K1497" t="str">
        <f t="shared" si="1499"/>
        <v>Información pública de oficio actualizada y disponible de acuerdo a la LAIP y uso de internet.</v>
      </c>
      <c r="L1497" s="150">
        <f>+VLOOKUP($E1497,IIC_2018!$B$8:$Q$347,9,0)</f>
        <v>0.92</v>
      </c>
      <c r="M1497" s="142" t="str">
        <f>+VLOOKUP($E1497,IIC_2018!$B$8:$Q$347,10,0)</f>
        <v>Alto</v>
      </c>
    </row>
    <row r="1498" spans="1:13" x14ac:dyDescent="0.3">
      <c r="A1498" s="139">
        <f t="shared" si="1453"/>
        <v>40</v>
      </c>
      <c r="B1498" s="148">
        <f t="shared" si="1455"/>
        <v>10</v>
      </c>
      <c r="D1498" s="149" t="str">
        <f>+VLOOKUP($A1498,mUNICIPIOS!$B$4:$F$343,2,0)</f>
        <v>Sacatepéquez</v>
      </c>
      <c r="E1498" s="149">
        <f>+VLOOKUP($A1498,mUNICIPIOS!$B$4:$F$343,3,0)</f>
        <v>315</v>
      </c>
      <c r="F1498" s="149" t="str">
        <f>+VLOOKUP($A1498,mUNICIPIOS!$B$4:$F$343,4,0)</f>
        <v>San Antonio Aguas Calientes</v>
      </c>
      <c r="G1498" s="139" t="str">
        <f t="shared" ref="G1498:K1498" si="1500">+G1460</f>
        <v>02</v>
      </c>
      <c r="H1498" t="str">
        <f t="shared" si="1500"/>
        <v>IIC</v>
      </c>
      <c r="I1498" t="str">
        <f t="shared" si="1500"/>
        <v>Índice de Información a la Ciudadanía</v>
      </c>
      <c r="J1498" t="str">
        <f t="shared" si="1500"/>
        <v>02-04</v>
      </c>
      <c r="K1498" t="str">
        <f t="shared" si="1500"/>
        <v>Relación del monto contratado por medio de Guate compras con el total del presupuesto de egresos vigente.</v>
      </c>
      <c r="L1498" s="150">
        <f>+VLOOKUP($E1498,IIC_2018!$B$8:$Q$347,12,0)</f>
        <v>8.938463585492204E-2</v>
      </c>
      <c r="M1498" s="142" t="str">
        <f>+VLOOKUP($E1498,IIC_2018!$B$8:$Q$347,13,0)</f>
        <v>Bajo</v>
      </c>
    </row>
    <row r="1499" spans="1:13" x14ac:dyDescent="0.3">
      <c r="A1499" s="139">
        <f t="shared" si="1453"/>
        <v>40</v>
      </c>
      <c r="B1499" s="148">
        <f t="shared" si="1455"/>
        <v>11</v>
      </c>
      <c r="D1499" s="149" t="str">
        <f>+VLOOKUP($A1499,mUNICIPIOS!$B$4:$F$343,2,0)</f>
        <v>Sacatepéquez</v>
      </c>
      <c r="E1499" s="149">
        <f>+VLOOKUP($A1499,mUNICIPIOS!$B$4:$F$343,3,0)</f>
        <v>315</v>
      </c>
      <c r="F1499" s="149" t="str">
        <f>+VLOOKUP($A1499,mUNICIPIOS!$B$4:$F$343,4,0)</f>
        <v>San Antonio Aguas Calientes</v>
      </c>
      <c r="G1499" s="139" t="str">
        <f t="shared" ref="G1499:K1499" si="1501">+G1461</f>
        <v>02</v>
      </c>
      <c r="H1499" t="str">
        <f t="shared" si="1501"/>
        <v>IIC</v>
      </c>
      <c r="I1499" t="str">
        <f t="shared" si="1501"/>
        <v>Índice de Información a la Ciudadanía</v>
      </c>
      <c r="J1499" t="str">
        <f t="shared" si="1501"/>
        <v>INDICE</v>
      </c>
      <c r="K1499">
        <f t="shared" si="1501"/>
        <v>0</v>
      </c>
      <c r="L1499" s="150">
        <f>+VLOOKUP($E1499,IIC_2018!$B$8:$Q$347,15,0)</f>
        <v>0.60234615896373045</v>
      </c>
      <c r="M1499" s="142" t="str">
        <f>+VLOOKUP($E1499,IIC_2018!$B$8:$Q$347,16,0)</f>
        <v>Medio alto</v>
      </c>
    </row>
    <row r="1500" spans="1:13" x14ac:dyDescent="0.3">
      <c r="A1500" s="139">
        <f t="shared" si="1453"/>
        <v>40</v>
      </c>
      <c r="B1500" s="148">
        <f t="shared" si="1455"/>
        <v>12</v>
      </c>
      <c r="D1500" s="149" t="str">
        <f>+VLOOKUP($A1500,mUNICIPIOS!$B$4:$F$343,2,0)</f>
        <v>Sacatepéquez</v>
      </c>
      <c r="E1500" s="149">
        <f>+VLOOKUP($A1500,mUNICIPIOS!$B$4:$F$343,3,0)</f>
        <v>315</v>
      </c>
      <c r="F1500" s="149" t="str">
        <f>+VLOOKUP($A1500,mUNICIPIOS!$B$4:$F$343,4,0)</f>
        <v>San Antonio Aguas Calientes</v>
      </c>
      <c r="G1500" s="139" t="str">
        <f t="shared" ref="G1500:K1500" si="1502">+G1462</f>
        <v>03</v>
      </c>
      <c r="H1500" t="str">
        <f t="shared" si="1502"/>
        <v>ISP</v>
      </c>
      <c r="I1500" t="str">
        <f t="shared" si="1502"/>
        <v>Índice de Servicios Públicos</v>
      </c>
      <c r="J1500" t="str">
        <f t="shared" si="1502"/>
        <v>03-01</v>
      </c>
      <c r="K1500" t="str">
        <f t="shared" si="1502"/>
        <v>Cobertura del servicio público de agua</v>
      </c>
      <c r="L1500" s="150">
        <f>+VLOOKUP($E1500,ISP_2018!$B$8:$T$347,3,0)</f>
        <v>0</v>
      </c>
      <c r="M1500" s="142" t="str">
        <f>+VLOOKUP($E1500,ISP_2018!$B$8:$T$347,4,0)</f>
        <v>Bajo</v>
      </c>
    </row>
    <row r="1501" spans="1:13" x14ac:dyDescent="0.3">
      <c r="A1501" s="139">
        <f t="shared" si="1453"/>
        <v>40</v>
      </c>
      <c r="B1501" s="148">
        <f t="shared" si="1455"/>
        <v>13</v>
      </c>
      <c r="D1501" s="149" t="str">
        <f>+VLOOKUP($A1501,mUNICIPIOS!$B$4:$F$343,2,0)</f>
        <v>Sacatepéquez</v>
      </c>
      <c r="E1501" s="149">
        <f>+VLOOKUP($A1501,mUNICIPIOS!$B$4:$F$343,3,0)</f>
        <v>315</v>
      </c>
      <c r="F1501" s="149" t="str">
        <f>+VLOOKUP($A1501,mUNICIPIOS!$B$4:$F$343,4,0)</f>
        <v>San Antonio Aguas Calientes</v>
      </c>
      <c r="G1501" s="139" t="str">
        <f t="shared" ref="G1501:K1501" si="1503">+G1463</f>
        <v>03</v>
      </c>
      <c r="H1501" t="str">
        <f t="shared" si="1503"/>
        <v>ISP</v>
      </c>
      <c r="I1501" t="str">
        <f t="shared" si="1503"/>
        <v>Índice de Servicios Públicos</v>
      </c>
      <c r="J1501" t="str">
        <f t="shared" si="1503"/>
        <v>03-02</v>
      </c>
      <c r="K1501" t="str">
        <f t="shared" si="1503"/>
        <v>Control de la calidad del servicio público de agua</v>
      </c>
      <c r="L1501" s="150">
        <f>+VLOOKUP($E1501,ISP_2018!$B$8:$T$347,6,0)</f>
        <v>0.4</v>
      </c>
      <c r="M1501" s="142" t="str">
        <f>+VLOOKUP($E1501,ISP_2018!$B$8:$T$347,7,0)</f>
        <v>Medio bajo</v>
      </c>
    </row>
    <row r="1502" spans="1:13" x14ac:dyDescent="0.3">
      <c r="A1502" s="139">
        <f t="shared" si="1453"/>
        <v>40</v>
      </c>
      <c r="B1502" s="148">
        <f t="shared" si="1455"/>
        <v>14</v>
      </c>
      <c r="D1502" s="149" t="str">
        <f>+VLOOKUP($A1502,mUNICIPIOS!$B$4:$F$343,2,0)</f>
        <v>Sacatepéquez</v>
      </c>
      <c r="E1502" s="149">
        <f>+VLOOKUP($A1502,mUNICIPIOS!$B$4:$F$343,3,0)</f>
        <v>315</v>
      </c>
      <c r="F1502" s="149" t="str">
        <f>+VLOOKUP($A1502,mUNICIPIOS!$B$4:$F$343,4,0)</f>
        <v>San Antonio Aguas Calientes</v>
      </c>
      <c r="G1502" s="139" t="str">
        <f t="shared" ref="G1502:K1502" si="1504">+G1464</f>
        <v>03</v>
      </c>
      <c r="H1502" t="str">
        <f t="shared" si="1504"/>
        <v>ISP</v>
      </c>
      <c r="I1502" t="str">
        <f t="shared" si="1504"/>
        <v>Índice de Servicios Públicos</v>
      </c>
      <c r="J1502" t="str">
        <f t="shared" si="1504"/>
        <v>03-03</v>
      </c>
      <c r="K1502" t="str">
        <f t="shared" si="1504"/>
        <v>Disposición  y tratamiento  de aguas residuales</v>
      </c>
      <c r="L1502" s="150">
        <f>+VLOOKUP($E1502,ISP_2018!$B$8:$T$347,9,0)</f>
        <v>9.1068305720375733E-2</v>
      </c>
      <c r="M1502" s="142" t="str">
        <f>+VLOOKUP($E1502,ISP_2018!$B$8:$T$347,10,0)</f>
        <v>Bajo</v>
      </c>
    </row>
    <row r="1503" spans="1:13" x14ac:dyDescent="0.3">
      <c r="A1503" s="139">
        <f t="shared" si="1453"/>
        <v>40</v>
      </c>
      <c r="B1503" s="148">
        <f t="shared" si="1455"/>
        <v>15</v>
      </c>
      <c r="D1503" s="149" t="str">
        <f>+VLOOKUP($A1503,mUNICIPIOS!$B$4:$F$343,2,0)</f>
        <v>Sacatepéquez</v>
      </c>
      <c r="E1503" s="149">
        <f>+VLOOKUP($A1503,mUNICIPIOS!$B$4:$F$343,3,0)</f>
        <v>315</v>
      </c>
      <c r="F1503" s="149" t="str">
        <f>+VLOOKUP($A1503,mUNICIPIOS!$B$4:$F$343,4,0)</f>
        <v>San Antonio Aguas Calientes</v>
      </c>
      <c r="G1503" s="139" t="str">
        <f t="shared" ref="G1503:K1503" si="1505">+G1465</f>
        <v>03</v>
      </c>
      <c r="H1503" t="str">
        <f t="shared" si="1505"/>
        <v>ISP</v>
      </c>
      <c r="I1503" t="str">
        <f t="shared" si="1505"/>
        <v>Índice de Servicios Públicos</v>
      </c>
      <c r="J1503" t="str">
        <f t="shared" si="1505"/>
        <v>03-04</v>
      </c>
      <c r="K1503" t="str">
        <f t="shared" si="1505"/>
        <v>Gestión y manejo de los residuos y desechos sólidos</v>
      </c>
      <c r="L1503" s="150">
        <f>+VLOOKUP($E1503,ISP_2018!$B$8:$T$347,12,0)</f>
        <v>6.4431234447969304E-2</v>
      </c>
      <c r="M1503" s="142" t="str">
        <f>+VLOOKUP($E1503,ISP_2018!$B$8:$T$347,13,0)</f>
        <v>Bajo</v>
      </c>
    </row>
    <row r="1504" spans="1:13" x14ac:dyDescent="0.3">
      <c r="A1504" s="139">
        <f t="shared" si="1453"/>
        <v>40</v>
      </c>
      <c r="B1504" s="148">
        <f t="shared" si="1455"/>
        <v>16</v>
      </c>
      <c r="D1504" s="149" t="str">
        <f>+VLOOKUP($A1504,mUNICIPIOS!$B$4:$F$343,2,0)</f>
        <v>Sacatepéquez</v>
      </c>
      <c r="E1504" s="149">
        <f>+VLOOKUP($A1504,mUNICIPIOS!$B$4:$F$343,3,0)</f>
        <v>315</v>
      </c>
      <c r="F1504" s="149" t="str">
        <f>+VLOOKUP($A1504,mUNICIPIOS!$B$4:$F$343,4,0)</f>
        <v>San Antonio Aguas Calientes</v>
      </c>
      <c r="G1504" s="139" t="str">
        <f t="shared" ref="G1504:K1504" si="1506">+G1466</f>
        <v>03</v>
      </c>
      <c r="H1504" t="str">
        <f t="shared" si="1506"/>
        <v>ISP</v>
      </c>
      <c r="I1504" t="str">
        <f t="shared" si="1506"/>
        <v>Índice de Servicios Públicos</v>
      </c>
      <c r="J1504" t="str">
        <f t="shared" si="1506"/>
        <v>03-05</v>
      </c>
      <c r="K1504" t="str">
        <f t="shared" si="1506"/>
        <v>Gestión de servicios públicos municipales</v>
      </c>
      <c r="L1504" s="150">
        <f>+VLOOKUP($E1504,ISP_2018!$B$8:$T$347,15,0)</f>
        <v>0</v>
      </c>
      <c r="M1504" s="142" t="str">
        <f>+VLOOKUP($E1504,ISP_2018!$B$8:$T$347,16,0)</f>
        <v>Bajo</v>
      </c>
    </row>
    <row r="1505" spans="1:13" x14ac:dyDescent="0.3">
      <c r="A1505" s="139">
        <f t="shared" si="1453"/>
        <v>40</v>
      </c>
      <c r="B1505" s="148">
        <f t="shared" si="1455"/>
        <v>17</v>
      </c>
      <c r="D1505" s="149" t="str">
        <f>+VLOOKUP($A1505,mUNICIPIOS!$B$4:$F$343,2,0)</f>
        <v>Sacatepéquez</v>
      </c>
      <c r="E1505" s="149">
        <f>+VLOOKUP($A1505,mUNICIPIOS!$B$4:$F$343,3,0)</f>
        <v>315</v>
      </c>
      <c r="F1505" s="149" t="str">
        <f>+VLOOKUP($A1505,mUNICIPIOS!$B$4:$F$343,4,0)</f>
        <v>San Antonio Aguas Calientes</v>
      </c>
      <c r="G1505" s="139" t="str">
        <f t="shared" ref="G1505:K1505" si="1507">+G1467</f>
        <v>03</v>
      </c>
      <c r="H1505" t="str">
        <f t="shared" si="1507"/>
        <v>ISP</v>
      </c>
      <c r="I1505" t="str">
        <f t="shared" si="1507"/>
        <v>Índice de Servicios Públicos</v>
      </c>
      <c r="J1505" t="str">
        <f t="shared" si="1507"/>
        <v>INDICE</v>
      </c>
      <c r="K1505">
        <f t="shared" si="1507"/>
        <v>0</v>
      </c>
      <c r="L1505" s="150">
        <f>+VLOOKUP($E1505,ISP_2018!$B$8:$T$347,18,0)</f>
        <v>0.15109990803366899</v>
      </c>
      <c r="M1505" s="142" t="str">
        <f>+VLOOKUP($E1505,ISP_2018!$B$8:$T$347,19,0)</f>
        <v>Bajo</v>
      </c>
    </row>
    <row r="1506" spans="1:13" x14ac:dyDescent="0.3">
      <c r="A1506" s="139">
        <f t="shared" si="1453"/>
        <v>40</v>
      </c>
      <c r="B1506" s="148">
        <f t="shared" si="1455"/>
        <v>18</v>
      </c>
      <c r="D1506" s="149" t="str">
        <f>+VLOOKUP($A1506,mUNICIPIOS!$B$4:$F$343,2,0)</f>
        <v>Sacatepéquez</v>
      </c>
      <c r="E1506" s="149">
        <f>+VLOOKUP($A1506,mUNICIPIOS!$B$4:$F$343,3,0)</f>
        <v>315</v>
      </c>
      <c r="F1506" s="149" t="str">
        <f>+VLOOKUP($A1506,mUNICIPIOS!$B$4:$F$343,4,0)</f>
        <v>San Antonio Aguas Calientes</v>
      </c>
      <c r="G1506" s="139" t="str">
        <f t="shared" ref="G1506:K1506" si="1508">+G1468</f>
        <v>04</v>
      </c>
      <c r="H1506" t="str">
        <f t="shared" si="1508"/>
        <v>IGA</v>
      </c>
      <c r="I1506" t="str">
        <f t="shared" si="1508"/>
        <v>Índice de Gestión Administrativa</v>
      </c>
      <c r="J1506" t="str">
        <f t="shared" si="1508"/>
        <v>04-01</v>
      </c>
      <c r="K1506" t="str">
        <f t="shared" si="1508"/>
        <v>Existencia de elementos de atención municipal orientada al vecino</v>
      </c>
      <c r="L1506" s="150">
        <f>+VLOOKUP($E1506,IGA_2018!$B$8:$N$347,3,0)</f>
        <v>0.75</v>
      </c>
      <c r="M1506" s="142" t="str">
        <f>+VLOOKUP($E1506,IGA_2018!$B$8:$N$347,4,0)</f>
        <v>Medio alto</v>
      </c>
    </row>
    <row r="1507" spans="1:13" x14ac:dyDescent="0.3">
      <c r="A1507" s="139">
        <f t="shared" si="1453"/>
        <v>40</v>
      </c>
      <c r="B1507" s="148">
        <f t="shared" si="1455"/>
        <v>19</v>
      </c>
      <c r="D1507" s="149" t="str">
        <f>+VLOOKUP($A1507,mUNICIPIOS!$B$4:$F$343,2,0)</f>
        <v>Sacatepéquez</v>
      </c>
      <c r="E1507" s="149">
        <f>+VLOOKUP($A1507,mUNICIPIOS!$B$4:$F$343,3,0)</f>
        <v>315</v>
      </c>
      <c r="F1507" s="149" t="str">
        <f>+VLOOKUP($A1507,mUNICIPIOS!$B$4:$F$343,4,0)</f>
        <v>San Antonio Aguas Calientes</v>
      </c>
      <c r="G1507" s="139" t="str">
        <f t="shared" ref="G1507:K1507" si="1509">+G1469</f>
        <v>04</v>
      </c>
      <c r="H1507" t="str">
        <f t="shared" si="1509"/>
        <v>IGA</v>
      </c>
      <c r="I1507" t="str">
        <f t="shared" si="1509"/>
        <v>Índice de Gestión Administrativa</v>
      </c>
      <c r="J1507" t="str">
        <f t="shared" si="1509"/>
        <v>04-02</v>
      </c>
      <c r="K1507" t="str">
        <f t="shared" si="1509"/>
        <v>Gestión del recurso humano.</v>
      </c>
      <c r="L1507" s="150">
        <f>+VLOOKUP($E1507,IGA_2018!$B$8:$N$347,6,0)</f>
        <v>0.49549317537986109</v>
      </c>
      <c r="M1507" s="142" t="str">
        <f>+VLOOKUP($E1507,IGA_2018!$B$8:$N$347,7,0)</f>
        <v>Medio</v>
      </c>
    </row>
    <row r="1508" spans="1:13" x14ac:dyDescent="0.3">
      <c r="A1508" s="139">
        <f t="shared" si="1453"/>
        <v>40</v>
      </c>
      <c r="B1508" s="148">
        <f t="shared" si="1455"/>
        <v>20</v>
      </c>
      <c r="D1508" s="149" t="str">
        <f>+VLOOKUP($A1508,mUNICIPIOS!$B$4:$F$343,2,0)</f>
        <v>Sacatepéquez</v>
      </c>
      <c r="E1508" s="149">
        <f>+VLOOKUP($A1508,mUNICIPIOS!$B$4:$F$343,3,0)</f>
        <v>315</v>
      </c>
      <c r="F1508" s="149" t="str">
        <f>+VLOOKUP($A1508,mUNICIPIOS!$B$4:$F$343,4,0)</f>
        <v>San Antonio Aguas Calientes</v>
      </c>
      <c r="G1508" s="139" t="str">
        <f t="shared" ref="G1508:K1508" si="1510">+G1470</f>
        <v>04</v>
      </c>
      <c r="H1508" t="str">
        <f t="shared" si="1510"/>
        <v>IGA</v>
      </c>
      <c r="I1508" t="str">
        <f t="shared" si="1510"/>
        <v>Índice de Gestión Administrativa</v>
      </c>
      <c r="J1508" t="str">
        <f t="shared" si="1510"/>
        <v>04-03</v>
      </c>
      <c r="K1508" t="str">
        <f t="shared" si="1510"/>
        <v>Existencia de oficinas municipales con instrumentos de gestión.</v>
      </c>
      <c r="L1508" s="150">
        <f>+VLOOKUP($E1508,IGA_2018!$B$8:$N$347,9,0)</f>
        <v>0.4017857142857143</v>
      </c>
      <c r="M1508" s="142" t="str">
        <f>+VLOOKUP($E1508,IGA_2018!$B$8:$N$347,10,0)</f>
        <v>Medio</v>
      </c>
    </row>
    <row r="1509" spans="1:13" x14ac:dyDescent="0.3">
      <c r="A1509" s="139">
        <f t="shared" si="1453"/>
        <v>40</v>
      </c>
      <c r="B1509" s="148">
        <f t="shared" si="1455"/>
        <v>21</v>
      </c>
      <c r="D1509" s="149" t="str">
        <f>+VLOOKUP($A1509,mUNICIPIOS!$B$4:$F$343,2,0)</f>
        <v>Sacatepéquez</v>
      </c>
      <c r="E1509" s="149">
        <f>+VLOOKUP($A1509,mUNICIPIOS!$B$4:$F$343,3,0)</f>
        <v>315</v>
      </c>
      <c r="F1509" s="149" t="str">
        <f>+VLOOKUP($A1509,mUNICIPIOS!$B$4:$F$343,4,0)</f>
        <v>San Antonio Aguas Calientes</v>
      </c>
      <c r="G1509" s="139" t="str">
        <f t="shared" ref="G1509:K1509" si="1511">+G1471</f>
        <v>04</v>
      </c>
      <c r="H1509" t="str">
        <f t="shared" si="1511"/>
        <v>IGA</v>
      </c>
      <c r="I1509" t="str">
        <f t="shared" si="1511"/>
        <v>Índice de Gestión Administrativa</v>
      </c>
      <c r="J1509" t="str">
        <f t="shared" si="1511"/>
        <v>INDICE</v>
      </c>
      <c r="K1509">
        <f t="shared" si="1511"/>
        <v>0</v>
      </c>
      <c r="L1509" s="150">
        <f>+VLOOKUP($E1509,IGA_2018!$B$8:$N$347,12,0)</f>
        <v>0.53904761138295132</v>
      </c>
      <c r="M1509" s="142" t="str">
        <f>+VLOOKUP($E1509,IGA_2018!$B$8:$N$347,13,0)</f>
        <v>Medio</v>
      </c>
    </row>
    <row r="1510" spans="1:13" x14ac:dyDescent="0.3">
      <c r="A1510" s="139">
        <f t="shared" si="1453"/>
        <v>40</v>
      </c>
      <c r="B1510" s="148">
        <f t="shared" si="1455"/>
        <v>22</v>
      </c>
      <c r="D1510" s="149" t="str">
        <f>+VLOOKUP($A1510,mUNICIPIOS!$B$4:$F$343,2,0)</f>
        <v>Sacatepéquez</v>
      </c>
      <c r="E1510" s="149">
        <f>+VLOOKUP($A1510,mUNICIPIOS!$B$4:$F$343,3,0)</f>
        <v>315</v>
      </c>
      <c r="F1510" s="149" t="str">
        <f>+VLOOKUP($A1510,mUNICIPIOS!$B$4:$F$343,4,0)</f>
        <v>San Antonio Aguas Calientes</v>
      </c>
      <c r="G1510" s="139" t="str">
        <f t="shared" ref="G1510:K1510" si="1512">+G1472</f>
        <v>05</v>
      </c>
      <c r="H1510" t="str">
        <f t="shared" si="1512"/>
        <v>IGF</v>
      </c>
      <c r="I1510" t="str">
        <f t="shared" si="1512"/>
        <v>Índice de Gestión Financiera</v>
      </c>
      <c r="J1510" t="str">
        <f t="shared" si="1512"/>
        <v>05-01</v>
      </c>
      <c r="K1510" t="str">
        <f t="shared" si="1512"/>
        <v>Autonomía financiera municipal</v>
      </c>
      <c r="L1510" s="150">
        <f>+VLOOKUP($E1510,IGF_2018!$B$8:$Z$347,3,0)</f>
        <v>9.7840417168669133E-2</v>
      </c>
      <c r="M1510" s="142" t="str">
        <f>+VLOOKUP($E1510,IGF_2018!$B$8:$Z$347,4,0)</f>
        <v>Bajo</v>
      </c>
    </row>
    <row r="1511" spans="1:13" x14ac:dyDescent="0.3">
      <c r="A1511" s="139">
        <f t="shared" si="1453"/>
        <v>40</v>
      </c>
      <c r="B1511" s="148">
        <f t="shared" si="1455"/>
        <v>23</v>
      </c>
      <c r="D1511" s="149" t="str">
        <f>+VLOOKUP($A1511,mUNICIPIOS!$B$4:$F$343,2,0)</f>
        <v>Sacatepéquez</v>
      </c>
      <c r="E1511" s="149">
        <f>+VLOOKUP($A1511,mUNICIPIOS!$B$4:$F$343,3,0)</f>
        <v>315</v>
      </c>
      <c r="F1511" s="149" t="str">
        <f>+VLOOKUP($A1511,mUNICIPIOS!$B$4:$F$343,4,0)</f>
        <v>San Antonio Aguas Calientes</v>
      </c>
      <c r="G1511" s="139" t="str">
        <f t="shared" ref="G1511:K1511" si="1513">+G1473</f>
        <v>05</v>
      </c>
      <c r="H1511" t="str">
        <f t="shared" si="1513"/>
        <v>IGF</v>
      </c>
      <c r="I1511" t="str">
        <f t="shared" si="1513"/>
        <v>Índice de Gestión Financiera</v>
      </c>
      <c r="J1511" t="str">
        <f t="shared" si="1513"/>
        <v>05-02</v>
      </c>
      <c r="K1511" t="str">
        <f t="shared" si="1513"/>
        <v xml:space="preserve">Ingresos propios por habitante -sin regalías- </v>
      </c>
      <c r="L1511" s="150">
        <f>+VLOOKUP($E1511,IGF_2018!$B$8:$Z$347,6,0)</f>
        <v>0.11554372672800482</v>
      </c>
      <c r="M1511" s="142" t="str">
        <f>+VLOOKUP($E1511,IGF_2018!$B$8:$Z$347,7,0)</f>
        <v>Bajo</v>
      </c>
    </row>
    <row r="1512" spans="1:13" x14ac:dyDescent="0.3">
      <c r="A1512" s="139">
        <f t="shared" si="1453"/>
        <v>40</v>
      </c>
      <c r="B1512" s="148">
        <f t="shared" si="1455"/>
        <v>24</v>
      </c>
      <c r="D1512" s="149" t="str">
        <f>+VLOOKUP($A1512,mUNICIPIOS!$B$4:$F$343,2,0)</f>
        <v>Sacatepéquez</v>
      </c>
      <c r="E1512" s="149">
        <f>+VLOOKUP($A1512,mUNICIPIOS!$B$4:$F$343,3,0)</f>
        <v>315</v>
      </c>
      <c r="F1512" s="149" t="str">
        <f>+VLOOKUP($A1512,mUNICIPIOS!$B$4:$F$343,4,0)</f>
        <v>San Antonio Aguas Calientes</v>
      </c>
      <c r="G1512" s="139" t="str">
        <f t="shared" ref="G1512:K1512" si="1514">+G1474</f>
        <v>05</v>
      </c>
      <c r="H1512" t="str">
        <f t="shared" si="1514"/>
        <v>IGF</v>
      </c>
      <c r="I1512" t="str">
        <f t="shared" si="1514"/>
        <v>Índice de Gestión Financiera</v>
      </c>
      <c r="J1512" t="str">
        <f t="shared" si="1514"/>
        <v>05-03</v>
      </c>
      <c r="K1512" t="str">
        <f t="shared" si="1514"/>
        <v>Ingresos del IUSI en relación a los ingresos propios -sin regalías-</v>
      </c>
      <c r="L1512" s="150">
        <f>+VLOOKUP($E1512,IGF_2018!$B$8:$Z$347,9,0)</f>
        <v>0.11109839771973376</v>
      </c>
      <c r="M1512" s="142" t="str">
        <f>+VLOOKUP($E1512,IGF_2018!$B$8:$Z$347,10,0)</f>
        <v>Bajo</v>
      </c>
    </row>
    <row r="1513" spans="1:13" x14ac:dyDescent="0.3">
      <c r="A1513" s="139">
        <f t="shared" si="1453"/>
        <v>40</v>
      </c>
      <c r="B1513" s="148">
        <f t="shared" si="1455"/>
        <v>25</v>
      </c>
      <c r="D1513" s="149" t="str">
        <f>+VLOOKUP($A1513,mUNICIPIOS!$B$4:$F$343,2,0)</f>
        <v>Sacatepéquez</v>
      </c>
      <c r="E1513" s="149">
        <f>+VLOOKUP($A1513,mUNICIPIOS!$B$4:$F$343,3,0)</f>
        <v>315</v>
      </c>
      <c r="F1513" s="149" t="str">
        <f>+VLOOKUP($A1513,mUNICIPIOS!$B$4:$F$343,4,0)</f>
        <v>San Antonio Aguas Calientes</v>
      </c>
      <c r="G1513" s="139" t="str">
        <f t="shared" ref="G1513:K1513" si="1515">+G1475</f>
        <v>05</v>
      </c>
      <c r="H1513" t="str">
        <f t="shared" si="1515"/>
        <v>IGF</v>
      </c>
      <c r="I1513" t="str">
        <f t="shared" si="1515"/>
        <v>Índice de Gestión Financiera</v>
      </c>
      <c r="J1513" t="str">
        <f t="shared" si="1515"/>
        <v>05-04</v>
      </c>
      <c r="K1513" t="str">
        <f t="shared" si="1515"/>
        <v>Inversión anual en capital fijo por habitante</v>
      </c>
      <c r="L1513" s="150">
        <f>+VLOOKUP($E1513,IGF_2018!$B$8:$Z$347,12,0)</f>
        <v>0.15582027798688983</v>
      </c>
      <c r="M1513" s="142" t="str">
        <f>+VLOOKUP($E1513,IGF_2018!$B$8:$Z$347,13,0)</f>
        <v>Bajo</v>
      </c>
    </row>
    <row r="1514" spans="1:13" x14ac:dyDescent="0.3">
      <c r="A1514" s="139">
        <f t="shared" si="1453"/>
        <v>40</v>
      </c>
      <c r="B1514" s="148">
        <f t="shared" si="1455"/>
        <v>26</v>
      </c>
      <c r="D1514" s="149" t="str">
        <f>+VLOOKUP($A1514,mUNICIPIOS!$B$4:$F$343,2,0)</f>
        <v>Sacatepéquez</v>
      </c>
      <c r="E1514" s="149">
        <f>+VLOOKUP($A1514,mUNICIPIOS!$B$4:$F$343,3,0)</f>
        <v>315</v>
      </c>
      <c r="F1514" s="149" t="str">
        <f>+VLOOKUP($A1514,mUNICIPIOS!$B$4:$F$343,4,0)</f>
        <v>San Antonio Aguas Calientes</v>
      </c>
      <c r="G1514" s="139" t="str">
        <f t="shared" ref="G1514:K1514" si="1516">+G1476</f>
        <v>05</v>
      </c>
      <c r="H1514" t="str">
        <f t="shared" si="1516"/>
        <v>IGF</v>
      </c>
      <c r="I1514" t="str">
        <f t="shared" si="1516"/>
        <v>Índice de Gestión Financiera</v>
      </c>
      <c r="J1514" t="str">
        <f t="shared" si="1516"/>
        <v>05-05</v>
      </c>
      <c r="K1514" t="str">
        <f t="shared" si="1516"/>
        <v>Inversión anual en capital fijo con recursos percibidos por ingresos propios</v>
      </c>
      <c r="L1514" s="150">
        <f>+VLOOKUP($E1514,IGF_2018!$B$8:$Z$347,15,0)</f>
        <v>8.458776386117188E-3</v>
      </c>
      <c r="M1514" s="142" t="str">
        <f>+VLOOKUP($E1514,IGF_2018!$B$8:$Z$347,16,0)</f>
        <v>Bajo</v>
      </c>
    </row>
    <row r="1515" spans="1:13" x14ac:dyDescent="0.3">
      <c r="A1515" s="139">
        <f t="shared" si="1453"/>
        <v>40</v>
      </c>
      <c r="B1515" s="148">
        <f t="shared" si="1455"/>
        <v>27</v>
      </c>
      <c r="D1515" s="149" t="str">
        <f>+VLOOKUP($A1515,mUNICIPIOS!$B$4:$F$343,2,0)</f>
        <v>Sacatepéquez</v>
      </c>
      <c r="E1515" s="149">
        <f>+VLOOKUP($A1515,mUNICIPIOS!$B$4:$F$343,3,0)</f>
        <v>315</v>
      </c>
      <c r="F1515" s="149" t="str">
        <f>+VLOOKUP($A1515,mUNICIPIOS!$B$4:$F$343,4,0)</f>
        <v>San Antonio Aguas Calientes</v>
      </c>
      <c r="G1515" s="139" t="str">
        <f t="shared" ref="G1515:K1515" si="1517">+G1477</f>
        <v>05</v>
      </c>
      <c r="H1515" t="str">
        <f t="shared" si="1517"/>
        <v>IGF</v>
      </c>
      <c r="I1515" t="str">
        <f t="shared" si="1517"/>
        <v>Índice de Gestión Financiera</v>
      </c>
      <c r="J1515" t="str">
        <f t="shared" si="1517"/>
        <v>05-06</v>
      </c>
      <c r="K1515" t="str">
        <f t="shared" si="1517"/>
        <v xml:space="preserve">Inversión anual en capital fijo con recursos percibidos por transferencias del Gobierno Central </v>
      </c>
      <c r="L1515" s="150">
        <f>+VLOOKUP($E1515,IGF_2018!$B$8:$Z$347,18,0)</f>
        <v>0.26614027694082837</v>
      </c>
      <c r="M1515" s="142" t="str">
        <f>+VLOOKUP($E1515,IGF_2018!$B$8:$Z$347,19,0)</f>
        <v>Medio bajo</v>
      </c>
    </row>
    <row r="1516" spans="1:13" x14ac:dyDescent="0.3">
      <c r="A1516" s="139">
        <f t="shared" si="1453"/>
        <v>40</v>
      </c>
      <c r="B1516" s="148">
        <f t="shared" si="1455"/>
        <v>28</v>
      </c>
      <c r="D1516" s="149" t="str">
        <f>+VLOOKUP($A1516,mUNICIPIOS!$B$4:$F$343,2,0)</f>
        <v>Sacatepéquez</v>
      </c>
      <c r="E1516" s="149">
        <f>+VLOOKUP($A1516,mUNICIPIOS!$B$4:$F$343,3,0)</f>
        <v>315</v>
      </c>
      <c r="F1516" s="149" t="str">
        <f>+VLOOKUP($A1516,mUNICIPIOS!$B$4:$F$343,4,0)</f>
        <v>San Antonio Aguas Calientes</v>
      </c>
      <c r="G1516" s="139" t="str">
        <f t="shared" ref="G1516:K1516" si="1518">+G1478</f>
        <v>05</v>
      </c>
      <c r="H1516" t="str">
        <f t="shared" si="1518"/>
        <v>IGF</v>
      </c>
      <c r="I1516" t="str">
        <f t="shared" si="1518"/>
        <v>Índice de Gestión Financiera</v>
      </c>
      <c r="J1516" t="str">
        <f t="shared" si="1518"/>
        <v>05-07</v>
      </c>
      <c r="K1516" t="str">
        <f t="shared" si="1518"/>
        <v>Financiamiento por endeudamiento municipal</v>
      </c>
      <c r="L1516" s="150">
        <f>+VLOOKUP($E1516,IGF_2018!$B$8:$Z$347,21,0)</f>
        <v>1</v>
      </c>
      <c r="M1516" s="142" t="str">
        <f>+VLOOKUP($E1516,IGF_2018!$B$8:$Z$347,22,0)</f>
        <v>Alto</v>
      </c>
    </row>
    <row r="1517" spans="1:13" x14ac:dyDescent="0.3">
      <c r="A1517" s="139">
        <f t="shared" ref="A1517:A1580" si="1519">+IF(B1516=38,A1516+1,A1516)</f>
        <v>40</v>
      </c>
      <c r="B1517" s="148">
        <f t="shared" si="1455"/>
        <v>29</v>
      </c>
      <c r="D1517" s="149" t="str">
        <f>+VLOOKUP($A1517,mUNICIPIOS!$B$4:$F$343,2,0)</f>
        <v>Sacatepéquez</v>
      </c>
      <c r="E1517" s="149">
        <f>+VLOOKUP($A1517,mUNICIPIOS!$B$4:$F$343,3,0)</f>
        <v>315</v>
      </c>
      <c r="F1517" s="149" t="str">
        <f>+VLOOKUP($A1517,mUNICIPIOS!$B$4:$F$343,4,0)</f>
        <v>San Antonio Aguas Calientes</v>
      </c>
      <c r="G1517" s="139" t="str">
        <f t="shared" ref="G1517:K1517" si="1520">+G1479</f>
        <v>05</v>
      </c>
      <c r="H1517" t="str">
        <f t="shared" si="1520"/>
        <v>IGF</v>
      </c>
      <c r="I1517" t="str">
        <f t="shared" si="1520"/>
        <v>Índice de Gestión Financiera</v>
      </c>
      <c r="J1517" t="str">
        <f t="shared" si="1520"/>
        <v>INDICE</v>
      </c>
      <c r="K1517">
        <f t="shared" si="1520"/>
        <v>0</v>
      </c>
      <c r="L1517" s="150">
        <f>+VLOOKUP($E1517,IGF_2018!$B$8:$Z$347,24,0)</f>
        <v>0.29682860168269171</v>
      </c>
      <c r="M1517" s="142" t="str">
        <f>+VLOOKUP($E1517,IGF_2018!$B$8:$Z$347,25,0)</f>
        <v>Medio bajo</v>
      </c>
    </row>
    <row r="1518" spans="1:13" x14ac:dyDescent="0.3">
      <c r="A1518" s="139">
        <f t="shared" si="1519"/>
        <v>40</v>
      </c>
      <c r="B1518" s="148">
        <f t="shared" ref="B1518:B1581" si="1521">+B1480</f>
        <v>30</v>
      </c>
      <c r="D1518" s="149" t="str">
        <f>+VLOOKUP($A1518,mUNICIPIOS!$B$4:$F$343,2,0)</f>
        <v>Sacatepéquez</v>
      </c>
      <c r="E1518" s="149">
        <f>+VLOOKUP($A1518,mUNICIPIOS!$B$4:$F$343,3,0)</f>
        <v>315</v>
      </c>
      <c r="F1518" s="149" t="str">
        <f>+VLOOKUP($A1518,mUNICIPIOS!$B$4:$F$343,4,0)</f>
        <v>San Antonio Aguas Calientes</v>
      </c>
      <c r="G1518" s="139" t="str">
        <f t="shared" ref="G1518:K1518" si="1522">+G1480</f>
        <v>06</v>
      </c>
      <c r="H1518" t="str">
        <f t="shared" si="1522"/>
        <v>IGE</v>
      </c>
      <c r="I1518" t="str">
        <f t="shared" si="1522"/>
        <v>Índice de Gestión Estratégica</v>
      </c>
      <c r="J1518" t="str">
        <f t="shared" si="1522"/>
        <v>06-01</v>
      </c>
      <c r="K1518" t="str">
        <f t="shared" si="1522"/>
        <v>Ejecución del Plan Operativo Anual  (POA)</v>
      </c>
      <c r="L1518" s="150">
        <f>+VLOOKUP($E1518,IGE_2018!$B$8:$Z$347,3,0)</f>
        <v>0</v>
      </c>
      <c r="M1518" s="142" t="str">
        <f>+VLOOKUP($E1518,IGE_2018!$B$8:$Z$347,4,0)</f>
        <v>Bajo</v>
      </c>
    </row>
    <row r="1519" spans="1:13" x14ac:dyDescent="0.3">
      <c r="A1519" s="139">
        <f t="shared" si="1519"/>
        <v>40</v>
      </c>
      <c r="B1519" s="148">
        <f t="shared" si="1521"/>
        <v>31</v>
      </c>
      <c r="D1519" s="149" t="str">
        <f>+VLOOKUP($A1519,mUNICIPIOS!$B$4:$F$343,2,0)</f>
        <v>Sacatepéquez</v>
      </c>
      <c r="E1519" s="149">
        <f>+VLOOKUP($A1519,mUNICIPIOS!$B$4:$F$343,3,0)</f>
        <v>315</v>
      </c>
      <c r="F1519" s="149" t="str">
        <f>+VLOOKUP($A1519,mUNICIPIOS!$B$4:$F$343,4,0)</f>
        <v>San Antonio Aguas Calientes</v>
      </c>
      <c r="G1519" s="139" t="str">
        <f t="shared" ref="G1519:K1519" si="1523">+G1481</f>
        <v>06</v>
      </c>
      <c r="H1519" t="str">
        <f t="shared" si="1523"/>
        <v>IGE</v>
      </c>
      <c r="I1519" t="str">
        <f t="shared" si="1523"/>
        <v>Índice de Gestión Estratégica</v>
      </c>
      <c r="J1519" t="str">
        <f t="shared" si="1523"/>
        <v>06-02</v>
      </c>
      <c r="K1519" t="str">
        <f t="shared" si="1523"/>
        <v>Relación Plan de Desarrollo Municipal y Ordenamiento Territorial (PDM-OT) - Plan Estratégico Institucional (PEI) - Plan Operativo Multianual (POM) - Plan Operativo Anual (POA)</v>
      </c>
      <c r="L1519" s="150">
        <f>+VLOOKUP($E1519,IGE_2018!$B$8:$Z$347,6,0)</f>
        <v>0</v>
      </c>
      <c r="M1519" s="142" t="str">
        <f>+VLOOKUP($E1519,IGE_2018!$B$8:$Z$347,7,0)</f>
        <v>Bajo</v>
      </c>
    </row>
    <row r="1520" spans="1:13" x14ac:dyDescent="0.3">
      <c r="A1520" s="139">
        <f t="shared" si="1519"/>
        <v>40</v>
      </c>
      <c r="B1520" s="148">
        <f t="shared" si="1521"/>
        <v>32</v>
      </c>
      <c r="D1520" s="149" t="str">
        <f>+VLOOKUP($A1520,mUNICIPIOS!$B$4:$F$343,2,0)</f>
        <v>Sacatepéquez</v>
      </c>
      <c r="E1520" s="149">
        <f>+VLOOKUP($A1520,mUNICIPIOS!$B$4:$F$343,3,0)</f>
        <v>315</v>
      </c>
      <c r="F1520" s="149" t="str">
        <f>+VLOOKUP($A1520,mUNICIPIOS!$B$4:$F$343,4,0)</f>
        <v>San Antonio Aguas Calientes</v>
      </c>
      <c r="G1520" s="139" t="str">
        <f t="shared" ref="G1520:K1520" si="1524">+G1482</f>
        <v>06</v>
      </c>
      <c r="H1520" t="str">
        <f t="shared" si="1524"/>
        <v>IGE</v>
      </c>
      <c r="I1520" t="str">
        <f t="shared" si="1524"/>
        <v>Índice de Gestión Estratégica</v>
      </c>
      <c r="J1520" t="str">
        <f t="shared" si="1524"/>
        <v>06-03</v>
      </c>
      <c r="K1520" t="str">
        <f t="shared" si="1524"/>
        <v>Presupuesto de egresos relacionado a competencias municipales que responden a prioridades nacionales de desarrollo.</v>
      </c>
      <c r="L1520" s="150">
        <f>+VLOOKUP($E1520,IGE_2018!$B$8:$Z$347,9,0)</f>
        <v>6.7222113981549467E-2</v>
      </c>
      <c r="M1520" s="142" t="str">
        <f>+VLOOKUP($E1520,IGE_2018!$B$8:$Z$347,10,0)</f>
        <v>Bajo</v>
      </c>
    </row>
    <row r="1521" spans="1:13" x14ac:dyDescent="0.3">
      <c r="A1521" s="139">
        <f t="shared" si="1519"/>
        <v>40</v>
      </c>
      <c r="B1521" s="148">
        <f t="shared" si="1521"/>
        <v>33</v>
      </c>
      <c r="D1521" s="149" t="str">
        <f>+VLOOKUP($A1521,mUNICIPIOS!$B$4:$F$343,2,0)</f>
        <v>Sacatepéquez</v>
      </c>
      <c r="E1521" s="149">
        <f>+VLOOKUP($A1521,mUNICIPIOS!$B$4:$F$343,3,0)</f>
        <v>315</v>
      </c>
      <c r="F1521" s="149" t="str">
        <f>+VLOOKUP($A1521,mUNICIPIOS!$B$4:$F$343,4,0)</f>
        <v>San Antonio Aguas Calientes</v>
      </c>
      <c r="G1521" s="139" t="str">
        <f t="shared" ref="G1521:K1521" si="1525">+G1483</f>
        <v>06</v>
      </c>
      <c r="H1521" t="str">
        <f t="shared" si="1525"/>
        <v>IGE</v>
      </c>
      <c r="I1521" t="str">
        <f t="shared" si="1525"/>
        <v>Índice de Gestión Estratégica</v>
      </c>
      <c r="J1521" t="str">
        <f t="shared" si="1525"/>
        <v>06-04</v>
      </c>
      <c r="K1521" t="str">
        <f t="shared" si="1525"/>
        <v>Institucionalización de la gestión ordenada del territorio</v>
      </c>
      <c r="L1521" s="150">
        <f>+VLOOKUP($E1521,IGE_2018!$B$8:$Z$347,12,0)</f>
        <v>0.15000000000000002</v>
      </c>
      <c r="M1521" s="142" t="str">
        <f>+VLOOKUP($E1521,IGE_2018!$B$8:$Z$347,13,0)</f>
        <v>Bajo</v>
      </c>
    </row>
    <row r="1522" spans="1:13" x14ac:dyDescent="0.3">
      <c r="A1522" s="139">
        <f t="shared" si="1519"/>
        <v>40</v>
      </c>
      <c r="B1522" s="148">
        <f t="shared" si="1521"/>
        <v>34</v>
      </c>
      <c r="D1522" s="149" t="str">
        <f>+VLOOKUP($A1522,mUNICIPIOS!$B$4:$F$343,2,0)</f>
        <v>Sacatepéquez</v>
      </c>
      <c r="E1522" s="149">
        <f>+VLOOKUP($A1522,mUNICIPIOS!$B$4:$F$343,3,0)</f>
        <v>315</v>
      </c>
      <c r="F1522" s="149" t="str">
        <f>+VLOOKUP($A1522,mUNICIPIOS!$B$4:$F$343,4,0)</f>
        <v>San Antonio Aguas Calientes</v>
      </c>
      <c r="G1522" s="139" t="str">
        <f t="shared" ref="G1522:K1522" si="1526">+G1484</f>
        <v>06</v>
      </c>
      <c r="H1522" t="str">
        <f t="shared" si="1526"/>
        <v>IGE</v>
      </c>
      <c r="I1522" t="str">
        <f t="shared" si="1526"/>
        <v>Índice de Gestión Estratégica</v>
      </c>
      <c r="J1522" t="str">
        <f t="shared" si="1526"/>
        <v>06-05</v>
      </c>
      <c r="K1522" t="str">
        <f t="shared" si="1526"/>
        <v>Acciones para la gestión ordenada del territorio</v>
      </c>
      <c r="L1522" s="150">
        <f>+VLOOKUP($E1522,IGE_2018!$B$8:$Z$347,15,0)</f>
        <v>0</v>
      </c>
      <c r="M1522" s="142" t="str">
        <f>+VLOOKUP($E1522,IGE_2018!$B$8:$Z$347,16,0)</f>
        <v>Bajo</v>
      </c>
    </row>
    <row r="1523" spans="1:13" x14ac:dyDescent="0.3">
      <c r="A1523" s="139">
        <f t="shared" si="1519"/>
        <v>40</v>
      </c>
      <c r="B1523" s="148">
        <f t="shared" si="1521"/>
        <v>35</v>
      </c>
      <c r="D1523" s="149" t="str">
        <f>+VLOOKUP($A1523,mUNICIPIOS!$B$4:$F$343,2,0)</f>
        <v>Sacatepéquez</v>
      </c>
      <c r="E1523" s="149">
        <f>+VLOOKUP($A1523,mUNICIPIOS!$B$4:$F$343,3,0)</f>
        <v>315</v>
      </c>
      <c r="F1523" s="149" t="str">
        <f>+VLOOKUP($A1523,mUNICIPIOS!$B$4:$F$343,4,0)</f>
        <v>San Antonio Aguas Calientes</v>
      </c>
      <c r="G1523" s="139" t="str">
        <f t="shared" ref="G1523:K1523" si="1527">+G1485</f>
        <v>06</v>
      </c>
      <c r="H1523" t="str">
        <f t="shared" si="1527"/>
        <v>IGE</v>
      </c>
      <c r="I1523" t="str">
        <f t="shared" si="1527"/>
        <v>Índice de Gestión Estratégica</v>
      </c>
      <c r="J1523" t="str">
        <f t="shared" si="1527"/>
        <v>06-06</v>
      </c>
      <c r="K1523" t="str">
        <f t="shared" si="1527"/>
        <v>Gestión de riesgo en la formulación de proyectos derivados de la planificación operativa anual</v>
      </c>
      <c r="L1523" s="150">
        <f>+VLOOKUP($E1523,IGE_2018!$B$8:$Z$347,18,0)</f>
        <v>0</v>
      </c>
      <c r="M1523" s="142" t="str">
        <f>+VLOOKUP($E1523,IGE_2018!$B$8:$Z$347,19,0)</f>
        <v>Bajo</v>
      </c>
    </row>
    <row r="1524" spans="1:13" x14ac:dyDescent="0.3">
      <c r="A1524" s="139">
        <f t="shared" si="1519"/>
        <v>40</v>
      </c>
      <c r="B1524" s="148">
        <f t="shared" si="1521"/>
        <v>36</v>
      </c>
      <c r="D1524" s="149" t="str">
        <f>+VLOOKUP($A1524,mUNICIPIOS!$B$4:$F$343,2,0)</f>
        <v>Sacatepéquez</v>
      </c>
      <c r="E1524" s="149">
        <f>+VLOOKUP($A1524,mUNICIPIOS!$B$4:$F$343,3,0)</f>
        <v>315</v>
      </c>
      <c r="F1524" s="149" t="str">
        <f>+VLOOKUP($A1524,mUNICIPIOS!$B$4:$F$343,4,0)</f>
        <v>San Antonio Aguas Calientes</v>
      </c>
      <c r="G1524" s="139" t="str">
        <f t="shared" ref="G1524:K1524" si="1528">+G1486</f>
        <v>06</v>
      </c>
      <c r="H1524" t="str">
        <f t="shared" si="1528"/>
        <v>IGE</v>
      </c>
      <c r="I1524" t="str">
        <f t="shared" si="1528"/>
        <v>Índice de Gestión Estratégica</v>
      </c>
      <c r="J1524" t="str">
        <f t="shared" si="1528"/>
        <v>06-07</v>
      </c>
      <c r="K1524" t="str">
        <f t="shared" si="1528"/>
        <v>Ingresos por servicios ambientales en relación a los ingresos propios sin regalías</v>
      </c>
      <c r="L1524" s="150">
        <f>+VLOOKUP($E1524,IGE_2018!$B$8:$Z$347,21,0)</f>
        <v>4.0060498205563816E-2</v>
      </c>
      <c r="M1524" s="142" t="str">
        <f>+VLOOKUP($E1524,IGE_2018!$B$8:$Z$347,22,0)</f>
        <v>Bajo</v>
      </c>
    </row>
    <row r="1525" spans="1:13" x14ac:dyDescent="0.3">
      <c r="A1525" s="139">
        <f t="shared" si="1519"/>
        <v>40</v>
      </c>
      <c r="B1525" s="148">
        <f t="shared" si="1521"/>
        <v>37</v>
      </c>
      <c r="D1525" s="149" t="str">
        <f>+VLOOKUP($A1525,mUNICIPIOS!$B$4:$F$343,2,0)</f>
        <v>Sacatepéquez</v>
      </c>
      <c r="E1525" s="149">
        <f>+VLOOKUP($A1525,mUNICIPIOS!$B$4:$F$343,3,0)</f>
        <v>315</v>
      </c>
      <c r="F1525" s="149" t="str">
        <f>+VLOOKUP($A1525,mUNICIPIOS!$B$4:$F$343,4,0)</f>
        <v>San Antonio Aguas Calientes</v>
      </c>
      <c r="G1525" s="139" t="str">
        <f t="shared" ref="G1525:K1525" si="1529">+G1487</f>
        <v>06</v>
      </c>
      <c r="H1525" t="str">
        <f t="shared" si="1529"/>
        <v>IGE</v>
      </c>
      <c r="I1525" t="str">
        <f t="shared" si="1529"/>
        <v>Índice de Gestión Estratégica</v>
      </c>
      <c r="J1525" t="str">
        <f t="shared" si="1529"/>
        <v>INDICE</v>
      </c>
      <c r="K1525">
        <f t="shared" si="1529"/>
        <v>0</v>
      </c>
      <c r="L1525" s="150">
        <f>+VLOOKUP($E1525,IGE_2018!$B$8:$Z$347,24,0)</f>
        <v>3.5811578315943754E-2</v>
      </c>
      <c r="M1525" s="142" t="str">
        <f>+VLOOKUP($E1525,IGE_2018!$B$8:$Z$347,25,0)</f>
        <v>Bajo</v>
      </c>
    </row>
    <row r="1526" spans="1:13" x14ac:dyDescent="0.3">
      <c r="A1526" s="139">
        <f t="shared" si="1519"/>
        <v>40</v>
      </c>
      <c r="B1526" s="148">
        <f t="shared" si="1521"/>
        <v>38</v>
      </c>
      <c r="D1526" s="149" t="str">
        <f>+VLOOKUP($A1526,mUNICIPIOS!$B$4:$F$343,2,0)</f>
        <v>Sacatepéquez</v>
      </c>
      <c r="E1526" s="149">
        <f>+VLOOKUP($A1526,mUNICIPIOS!$B$4:$F$343,3,0)</f>
        <v>315</v>
      </c>
      <c r="F1526" s="149" t="str">
        <f>+VLOOKUP($A1526,mUNICIPIOS!$B$4:$F$343,4,0)</f>
        <v>San Antonio Aguas Calientes</v>
      </c>
      <c r="G1526" s="139" t="str">
        <f t="shared" ref="G1526:K1526" si="1530">+G1488</f>
        <v>RANKING</v>
      </c>
      <c r="H1526" t="str">
        <f t="shared" si="1530"/>
        <v>RGM</v>
      </c>
      <c r="I1526" t="str">
        <f t="shared" si="1530"/>
        <v>Ranking de la Gestión Municipal 2018</v>
      </c>
      <c r="J1526" t="str">
        <f t="shared" si="1530"/>
        <v>RANKING</v>
      </c>
      <c r="K1526">
        <f t="shared" si="1530"/>
        <v>0</v>
      </c>
      <c r="L1526" s="151">
        <f>+VLOOKUP($E1526,Resultados_generales!$C$8:$AE$347,27,0)</f>
        <v>0.29664434283164842</v>
      </c>
      <c r="M1526" t="str">
        <f>+VLOOKUP($E1526,Resultados_generales!$C$8:$AE$347,28,0)</f>
        <v>Medio bajo</v>
      </c>
    </row>
    <row r="1527" spans="1:13" x14ac:dyDescent="0.3">
      <c r="A1527" s="139">
        <f t="shared" si="1519"/>
        <v>41</v>
      </c>
      <c r="B1527" s="148">
        <f t="shared" si="1521"/>
        <v>1</v>
      </c>
      <c r="D1527" s="149" t="str">
        <f>+VLOOKUP($A1527,mUNICIPIOS!$B$4:$F$343,2,0)</f>
        <v>Sacatepéquez</v>
      </c>
      <c r="E1527" s="149">
        <f>+VLOOKUP($A1527,mUNICIPIOS!$B$4:$F$343,3,0)</f>
        <v>316</v>
      </c>
      <c r="F1527" s="149" t="str">
        <f>+VLOOKUP($A1527,mUNICIPIOS!$B$4:$F$343,4,0)</f>
        <v>Santa Catarina Barahona</v>
      </c>
      <c r="G1527" s="139" t="str">
        <f t="shared" ref="G1527:K1527" si="1531">+G1489</f>
        <v>01</v>
      </c>
      <c r="H1527" t="str">
        <f t="shared" si="1531"/>
        <v>IPC</v>
      </c>
      <c r="I1527" t="str">
        <f t="shared" si="1531"/>
        <v>Índice de Participación Ciudadana</v>
      </c>
      <c r="J1527" t="str">
        <f t="shared" si="1531"/>
        <v>01-01</v>
      </c>
      <c r="K1527" t="str">
        <f t="shared" si="1531"/>
        <v>Número de reuniones del COMUDE en el año de la medición.</v>
      </c>
      <c r="L1527" s="150">
        <f>+VLOOKUP($E1527,IPC_2018!$B$8:$T$347,3,0)</f>
        <v>0.83333333333333337</v>
      </c>
      <c r="M1527" s="142" t="str">
        <f>+VLOOKUP($E1527,IPC_2018!$B$8:$T$347,4,0)</f>
        <v>Alto</v>
      </c>
    </row>
    <row r="1528" spans="1:13" x14ac:dyDescent="0.3">
      <c r="A1528" s="139">
        <f t="shared" si="1519"/>
        <v>41</v>
      </c>
      <c r="B1528" s="148">
        <f t="shared" si="1521"/>
        <v>2</v>
      </c>
      <c r="D1528" s="149" t="str">
        <f>+VLOOKUP($A1528,mUNICIPIOS!$B$4:$F$343,2,0)</f>
        <v>Sacatepéquez</v>
      </c>
      <c r="E1528" s="149">
        <f>+VLOOKUP($A1528,mUNICIPIOS!$B$4:$F$343,3,0)</f>
        <v>316</v>
      </c>
      <c r="F1528" s="149" t="str">
        <f>+VLOOKUP($A1528,mUNICIPIOS!$B$4:$F$343,4,0)</f>
        <v>Santa Catarina Barahona</v>
      </c>
      <c r="G1528" s="139" t="str">
        <f t="shared" ref="G1528:K1528" si="1532">+G1490</f>
        <v>01</v>
      </c>
      <c r="H1528" t="str">
        <f t="shared" si="1532"/>
        <v>IPC</v>
      </c>
      <c r="I1528" t="str">
        <f t="shared" si="1532"/>
        <v>Índice de Participación Ciudadana</v>
      </c>
      <c r="J1528" t="str">
        <f t="shared" si="1532"/>
        <v>01-02</v>
      </c>
      <c r="K1528" t="str">
        <f t="shared" si="1532"/>
        <v>Participación de Alcaldes, Concejales y Síndicos determinados o designados en el COMUDE</v>
      </c>
      <c r="L1528" s="150">
        <f>+VLOOKUP($E1528,IPC_2018!$B$8:$T$347,6,0)</f>
        <v>0.98750000000000004</v>
      </c>
      <c r="M1528" s="142" t="str">
        <f>+VLOOKUP($E1528,IPC_2018!$B$8:$T$347,7,0)</f>
        <v>Alto</v>
      </c>
    </row>
    <row r="1529" spans="1:13" x14ac:dyDescent="0.3">
      <c r="A1529" s="139">
        <f t="shared" si="1519"/>
        <v>41</v>
      </c>
      <c r="B1529" s="148">
        <f t="shared" si="1521"/>
        <v>3</v>
      </c>
      <c r="D1529" s="149" t="str">
        <f>+VLOOKUP($A1529,mUNICIPIOS!$B$4:$F$343,2,0)</f>
        <v>Sacatepéquez</v>
      </c>
      <c r="E1529" s="149">
        <f>+VLOOKUP($A1529,mUNICIPIOS!$B$4:$F$343,3,0)</f>
        <v>316</v>
      </c>
      <c r="F1529" s="149" t="str">
        <f>+VLOOKUP($A1529,mUNICIPIOS!$B$4:$F$343,4,0)</f>
        <v>Santa Catarina Barahona</v>
      </c>
      <c r="G1529" s="139" t="str">
        <f t="shared" ref="G1529:K1529" si="1533">+G1491</f>
        <v>01</v>
      </c>
      <c r="H1529" t="str">
        <f t="shared" si="1533"/>
        <v>IPC</v>
      </c>
      <c r="I1529" t="str">
        <f t="shared" si="1533"/>
        <v>Índice de Participación Ciudadana</v>
      </c>
      <c r="J1529" t="str">
        <f t="shared" si="1533"/>
        <v>01-03</v>
      </c>
      <c r="K1529" t="str">
        <f t="shared" si="1533"/>
        <v>Participación  de organizaciones de jóvenes, mujeres, pueblos mayas, xincas, garífunas, y otras organizaciones en el Comude</v>
      </c>
      <c r="L1529" s="150">
        <f>+VLOOKUP($E1529,IPC_2018!$B$8:$T$347,9,0)</f>
        <v>0.33607305936073056</v>
      </c>
      <c r="M1529" s="142" t="str">
        <f>+VLOOKUP($E1529,IPC_2018!$B$8:$T$347,10,0)</f>
        <v>Medio bajo</v>
      </c>
    </row>
    <row r="1530" spans="1:13" x14ac:dyDescent="0.3">
      <c r="A1530" s="139">
        <f t="shared" si="1519"/>
        <v>41</v>
      </c>
      <c r="B1530" s="148">
        <f t="shared" si="1521"/>
        <v>4</v>
      </c>
      <c r="D1530" s="149" t="str">
        <f>+VLOOKUP($A1530,mUNICIPIOS!$B$4:$F$343,2,0)</f>
        <v>Sacatepéquez</v>
      </c>
      <c r="E1530" s="149">
        <f>+VLOOKUP($A1530,mUNICIPIOS!$B$4:$F$343,3,0)</f>
        <v>316</v>
      </c>
      <c r="F1530" s="149" t="str">
        <f>+VLOOKUP($A1530,mUNICIPIOS!$B$4:$F$343,4,0)</f>
        <v>Santa Catarina Barahona</v>
      </c>
      <c r="G1530" s="139" t="str">
        <f t="shared" ref="G1530:K1530" si="1534">+G1492</f>
        <v>01</v>
      </c>
      <c r="H1530" t="str">
        <f t="shared" si="1534"/>
        <v>IPC</v>
      </c>
      <c r="I1530" t="str">
        <f t="shared" si="1534"/>
        <v>Índice de Participación Ciudadana</v>
      </c>
      <c r="J1530" t="str">
        <f t="shared" si="1534"/>
        <v>01-04</v>
      </c>
      <c r="K1530" t="str">
        <f t="shared" si="1534"/>
        <v>Representatividad territorial del Comude.</v>
      </c>
      <c r="L1530" s="150">
        <f>+VLOOKUP($E1530,IPC_2018!$B$8:$T$347,12,0)</f>
        <v>1</v>
      </c>
      <c r="M1530" s="142" t="str">
        <f>+VLOOKUP($E1530,IPC_2018!$B$8:$T$347,13,0)</f>
        <v>Alto</v>
      </c>
    </row>
    <row r="1531" spans="1:13" x14ac:dyDescent="0.3">
      <c r="A1531" s="139">
        <f t="shared" si="1519"/>
        <v>41</v>
      </c>
      <c r="B1531" s="148">
        <f t="shared" si="1521"/>
        <v>5</v>
      </c>
      <c r="D1531" s="149" t="str">
        <f>+VLOOKUP($A1531,mUNICIPIOS!$B$4:$F$343,2,0)</f>
        <v>Sacatepéquez</v>
      </c>
      <c r="E1531" s="149">
        <f>+VLOOKUP($A1531,mUNICIPIOS!$B$4:$F$343,3,0)</f>
        <v>316</v>
      </c>
      <c r="F1531" s="149" t="str">
        <f>+VLOOKUP($A1531,mUNICIPIOS!$B$4:$F$343,4,0)</f>
        <v>Santa Catarina Barahona</v>
      </c>
      <c r="G1531" s="139" t="str">
        <f t="shared" ref="G1531:K1531" si="1535">+G1493</f>
        <v>01</v>
      </c>
      <c r="H1531" t="str">
        <f t="shared" si="1535"/>
        <v>IPC</v>
      </c>
      <c r="I1531" t="str">
        <f t="shared" si="1535"/>
        <v>Índice de Participación Ciudadana</v>
      </c>
      <c r="J1531" t="str">
        <f t="shared" si="1535"/>
        <v>01-05</v>
      </c>
      <c r="K1531" t="str">
        <f t="shared" si="1535"/>
        <v>Funcionamiento del Comude</v>
      </c>
      <c r="L1531" s="150">
        <f>+VLOOKUP($E1531,IPC_2018!$B$8:$T$347,15,0)</f>
        <v>0.15901060076290127</v>
      </c>
      <c r="M1531" s="142" t="str">
        <f>+VLOOKUP($E1531,IPC_2018!$B$8:$T$347,16,0)</f>
        <v>Bajo</v>
      </c>
    </row>
    <row r="1532" spans="1:13" x14ac:dyDescent="0.3">
      <c r="A1532" s="139">
        <f t="shared" si="1519"/>
        <v>41</v>
      </c>
      <c r="B1532" s="148">
        <f t="shared" si="1521"/>
        <v>6</v>
      </c>
      <c r="D1532" s="149" t="str">
        <f>+VLOOKUP($A1532,mUNICIPIOS!$B$4:$F$343,2,0)</f>
        <v>Sacatepéquez</v>
      </c>
      <c r="E1532" s="149">
        <f>+VLOOKUP($A1532,mUNICIPIOS!$B$4:$F$343,3,0)</f>
        <v>316</v>
      </c>
      <c r="F1532" s="149" t="str">
        <f>+VLOOKUP($A1532,mUNICIPIOS!$B$4:$F$343,4,0)</f>
        <v>Santa Catarina Barahona</v>
      </c>
      <c r="G1532" s="139" t="str">
        <f t="shared" ref="G1532:K1532" si="1536">+G1494</f>
        <v>01</v>
      </c>
      <c r="H1532" t="str">
        <f t="shared" si="1536"/>
        <v>IPC</v>
      </c>
      <c r="I1532" t="str">
        <f t="shared" si="1536"/>
        <v>Índice de Participación Ciudadana</v>
      </c>
      <c r="J1532" t="str">
        <f t="shared" si="1536"/>
        <v>INDICE</v>
      </c>
      <c r="K1532">
        <f t="shared" si="1536"/>
        <v>0</v>
      </c>
      <c r="L1532" s="150">
        <f>+VLOOKUP($E1532,IPC_2018!$B$8:$T$347,18,0)</f>
        <v>0.70186671568521153</v>
      </c>
      <c r="M1532" s="142" t="str">
        <f>+VLOOKUP($E1532,IPC_2018!$B$8:$T$347,19,0)</f>
        <v>Medio alto</v>
      </c>
    </row>
    <row r="1533" spans="1:13" x14ac:dyDescent="0.3">
      <c r="A1533" s="139">
        <f t="shared" si="1519"/>
        <v>41</v>
      </c>
      <c r="B1533" s="148">
        <f t="shared" si="1521"/>
        <v>7</v>
      </c>
      <c r="D1533" s="149" t="str">
        <f>+VLOOKUP($A1533,mUNICIPIOS!$B$4:$F$343,2,0)</f>
        <v>Sacatepéquez</v>
      </c>
      <c r="E1533" s="149">
        <f>+VLOOKUP($A1533,mUNICIPIOS!$B$4:$F$343,3,0)</f>
        <v>316</v>
      </c>
      <c r="F1533" s="149" t="str">
        <f>+VLOOKUP($A1533,mUNICIPIOS!$B$4:$F$343,4,0)</f>
        <v>Santa Catarina Barahona</v>
      </c>
      <c r="G1533" s="139" t="str">
        <f t="shared" ref="G1533:K1533" si="1537">+G1495</f>
        <v>02</v>
      </c>
      <c r="H1533" t="str">
        <f t="shared" si="1537"/>
        <v>IIC</v>
      </c>
      <c r="I1533" t="str">
        <f t="shared" si="1537"/>
        <v>Índice de Información a la Ciudadanía</v>
      </c>
      <c r="J1533" t="str">
        <f t="shared" si="1537"/>
        <v>02-01</v>
      </c>
      <c r="K1533" t="str">
        <f t="shared" si="1537"/>
        <v>Rendición de cuentas cuatrimestral y anual al Comude enfocadas en resultados.</v>
      </c>
      <c r="L1533" s="150">
        <f>+VLOOKUP($E1533,IIC_2018!$B$8:$Q$347,3,0)</f>
        <v>0.60000000000000009</v>
      </c>
      <c r="M1533" s="142" t="str">
        <f>+VLOOKUP($E1533,IIC_2018!$B$8:$Q$347,4,0)</f>
        <v>Medio</v>
      </c>
    </row>
    <row r="1534" spans="1:13" x14ac:dyDescent="0.3">
      <c r="A1534" s="139">
        <f t="shared" si="1519"/>
        <v>41</v>
      </c>
      <c r="B1534" s="148">
        <f t="shared" si="1521"/>
        <v>8</v>
      </c>
      <c r="D1534" s="149" t="str">
        <f>+VLOOKUP($A1534,mUNICIPIOS!$B$4:$F$343,2,0)</f>
        <v>Sacatepéquez</v>
      </c>
      <c r="E1534" s="149">
        <f>+VLOOKUP($A1534,mUNICIPIOS!$B$4:$F$343,3,0)</f>
        <v>316</v>
      </c>
      <c r="F1534" s="149" t="str">
        <f>+VLOOKUP($A1534,mUNICIPIOS!$B$4:$F$343,4,0)</f>
        <v>Santa Catarina Barahona</v>
      </c>
      <c r="G1534" s="139" t="str">
        <f t="shared" ref="G1534:K1534" si="1538">+G1496</f>
        <v>02</v>
      </c>
      <c r="H1534" t="str">
        <f t="shared" si="1538"/>
        <v>IIC</v>
      </c>
      <c r="I1534" t="str">
        <f t="shared" si="1538"/>
        <v>Índice de Información a la Ciudadanía</v>
      </c>
      <c r="J1534" t="str">
        <f t="shared" si="1538"/>
        <v>02-02</v>
      </c>
      <c r="K1534" t="str">
        <f t="shared" si="1538"/>
        <v>Información presupuestaria y otra información brindada a la ciudadanía disponible en medios locales de comunicación.</v>
      </c>
      <c r="L1534" s="150">
        <f>+VLOOKUP($E1534,IIC_2018!$B$8:$Q$347,6,0)</f>
        <v>1</v>
      </c>
      <c r="M1534" s="142" t="str">
        <f>+VLOOKUP($E1534,IIC_2018!$B$8:$Q$347,7,0)</f>
        <v>Alto</v>
      </c>
    </row>
    <row r="1535" spans="1:13" x14ac:dyDescent="0.3">
      <c r="A1535" s="139">
        <f t="shared" si="1519"/>
        <v>41</v>
      </c>
      <c r="B1535" s="148">
        <f t="shared" si="1521"/>
        <v>9</v>
      </c>
      <c r="D1535" s="149" t="str">
        <f>+VLOOKUP($A1535,mUNICIPIOS!$B$4:$F$343,2,0)</f>
        <v>Sacatepéquez</v>
      </c>
      <c r="E1535" s="149">
        <f>+VLOOKUP($A1535,mUNICIPIOS!$B$4:$F$343,3,0)</f>
        <v>316</v>
      </c>
      <c r="F1535" s="149" t="str">
        <f>+VLOOKUP($A1535,mUNICIPIOS!$B$4:$F$343,4,0)</f>
        <v>Santa Catarina Barahona</v>
      </c>
      <c r="G1535" s="139" t="str">
        <f t="shared" ref="G1535:K1535" si="1539">+G1497</f>
        <v>02</v>
      </c>
      <c r="H1535" t="str">
        <f t="shared" si="1539"/>
        <v>IIC</v>
      </c>
      <c r="I1535" t="str">
        <f t="shared" si="1539"/>
        <v>Índice de Información a la Ciudadanía</v>
      </c>
      <c r="J1535" t="str">
        <f t="shared" si="1539"/>
        <v>02-03</v>
      </c>
      <c r="K1535" t="str">
        <f t="shared" si="1539"/>
        <v>Información pública de oficio actualizada y disponible de acuerdo a la LAIP y uso de internet.</v>
      </c>
      <c r="L1535" s="150">
        <f>+VLOOKUP($E1535,IIC_2018!$B$8:$Q$347,9,0)</f>
        <v>0.95999999999999985</v>
      </c>
      <c r="M1535" s="142" t="str">
        <f>+VLOOKUP($E1535,IIC_2018!$B$8:$Q$347,10,0)</f>
        <v>Alto</v>
      </c>
    </row>
    <row r="1536" spans="1:13" x14ac:dyDescent="0.3">
      <c r="A1536" s="139">
        <f t="shared" si="1519"/>
        <v>41</v>
      </c>
      <c r="B1536" s="148">
        <f t="shared" si="1521"/>
        <v>10</v>
      </c>
      <c r="D1536" s="149" t="str">
        <f>+VLOOKUP($A1536,mUNICIPIOS!$B$4:$F$343,2,0)</f>
        <v>Sacatepéquez</v>
      </c>
      <c r="E1536" s="149">
        <f>+VLOOKUP($A1536,mUNICIPIOS!$B$4:$F$343,3,0)</f>
        <v>316</v>
      </c>
      <c r="F1536" s="149" t="str">
        <f>+VLOOKUP($A1536,mUNICIPIOS!$B$4:$F$343,4,0)</f>
        <v>Santa Catarina Barahona</v>
      </c>
      <c r="G1536" s="139" t="str">
        <f t="shared" ref="G1536:K1536" si="1540">+G1498</f>
        <v>02</v>
      </c>
      <c r="H1536" t="str">
        <f t="shared" si="1540"/>
        <v>IIC</v>
      </c>
      <c r="I1536" t="str">
        <f t="shared" si="1540"/>
        <v>Índice de Información a la Ciudadanía</v>
      </c>
      <c r="J1536" t="str">
        <f t="shared" si="1540"/>
        <v>02-04</v>
      </c>
      <c r="K1536" t="str">
        <f t="shared" si="1540"/>
        <v>Relación del monto contratado por medio de Guate compras con el total del presupuesto de egresos vigente.</v>
      </c>
      <c r="L1536" s="150">
        <f>+VLOOKUP($E1536,IIC_2018!$B$8:$Q$347,12,0)</f>
        <v>0.66085508075406374</v>
      </c>
      <c r="M1536" s="142" t="str">
        <f>+VLOOKUP($E1536,IIC_2018!$B$8:$Q$347,13,0)</f>
        <v>Medio alto</v>
      </c>
    </row>
    <row r="1537" spans="1:13" x14ac:dyDescent="0.3">
      <c r="A1537" s="139">
        <f t="shared" si="1519"/>
        <v>41</v>
      </c>
      <c r="B1537" s="148">
        <f t="shared" si="1521"/>
        <v>11</v>
      </c>
      <c r="D1537" s="149" t="str">
        <f>+VLOOKUP($A1537,mUNICIPIOS!$B$4:$F$343,2,0)</f>
        <v>Sacatepéquez</v>
      </c>
      <c r="E1537" s="149">
        <f>+VLOOKUP($A1537,mUNICIPIOS!$B$4:$F$343,3,0)</f>
        <v>316</v>
      </c>
      <c r="F1537" s="149" t="str">
        <f>+VLOOKUP($A1537,mUNICIPIOS!$B$4:$F$343,4,0)</f>
        <v>Santa Catarina Barahona</v>
      </c>
      <c r="G1537" s="139" t="str">
        <f t="shared" ref="G1537:K1537" si="1541">+G1499</f>
        <v>02</v>
      </c>
      <c r="H1537" t="str">
        <f t="shared" si="1541"/>
        <v>IIC</v>
      </c>
      <c r="I1537" t="str">
        <f t="shared" si="1541"/>
        <v>Índice de Información a la Ciudadanía</v>
      </c>
      <c r="J1537" t="str">
        <f t="shared" si="1541"/>
        <v>INDICE</v>
      </c>
      <c r="K1537">
        <f t="shared" si="1541"/>
        <v>0</v>
      </c>
      <c r="L1537" s="150">
        <f>+VLOOKUP($E1537,IIC_2018!$B$8:$Q$347,15,0)</f>
        <v>0.80521377018851592</v>
      </c>
      <c r="M1537" s="142" t="str">
        <f>+VLOOKUP($E1537,IIC_2018!$B$8:$Q$347,16,0)</f>
        <v>Alto</v>
      </c>
    </row>
    <row r="1538" spans="1:13" x14ac:dyDescent="0.3">
      <c r="A1538" s="139">
        <f t="shared" si="1519"/>
        <v>41</v>
      </c>
      <c r="B1538" s="148">
        <f t="shared" si="1521"/>
        <v>12</v>
      </c>
      <c r="D1538" s="149" t="str">
        <f>+VLOOKUP($A1538,mUNICIPIOS!$B$4:$F$343,2,0)</f>
        <v>Sacatepéquez</v>
      </c>
      <c r="E1538" s="149">
        <f>+VLOOKUP($A1538,mUNICIPIOS!$B$4:$F$343,3,0)</f>
        <v>316</v>
      </c>
      <c r="F1538" s="149" t="str">
        <f>+VLOOKUP($A1538,mUNICIPIOS!$B$4:$F$343,4,0)</f>
        <v>Santa Catarina Barahona</v>
      </c>
      <c r="G1538" s="139" t="str">
        <f t="shared" ref="G1538:K1538" si="1542">+G1500</f>
        <v>03</v>
      </c>
      <c r="H1538" t="str">
        <f t="shared" si="1542"/>
        <v>ISP</v>
      </c>
      <c r="I1538" t="str">
        <f t="shared" si="1542"/>
        <v>Índice de Servicios Públicos</v>
      </c>
      <c r="J1538" t="str">
        <f t="shared" si="1542"/>
        <v>03-01</v>
      </c>
      <c r="K1538" t="str">
        <f t="shared" si="1542"/>
        <v>Cobertura del servicio público de agua</v>
      </c>
      <c r="L1538" s="150">
        <f>+VLOOKUP($E1538,ISP_2018!$B$8:$T$347,3,0)</f>
        <v>0.58231707317073167</v>
      </c>
      <c r="M1538" s="142" t="str">
        <f>+VLOOKUP($E1538,ISP_2018!$B$8:$T$347,4,0)</f>
        <v>Medio</v>
      </c>
    </row>
    <row r="1539" spans="1:13" x14ac:dyDescent="0.3">
      <c r="A1539" s="139">
        <f t="shared" si="1519"/>
        <v>41</v>
      </c>
      <c r="B1539" s="148">
        <f t="shared" si="1521"/>
        <v>13</v>
      </c>
      <c r="D1539" s="149" t="str">
        <f>+VLOOKUP($A1539,mUNICIPIOS!$B$4:$F$343,2,0)</f>
        <v>Sacatepéquez</v>
      </c>
      <c r="E1539" s="149">
        <f>+VLOOKUP($A1539,mUNICIPIOS!$B$4:$F$343,3,0)</f>
        <v>316</v>
      </c>
      <c r="F1539" s="149" t="str">
        <f>+VLOOKUP($A1539,mUNICIPIOS!$B$4:$F$343,4,0)</f>
        <v>Santa Catarina Barahona</v>
      </c>
      <c r="G1539" s="139" t="str">
        <f t="shared" ref="G1539:K1539" si="1543">+G1501</f>
        <v>03</v>
      </c>
      <c r="H1539" t="str">
        <f t="shared" si="1543"/>
        <v>ISP</v>
      </c>
      <c r="I1539" t="str">
        <f t="shared" si="1543"/>
        <v>Índice de Servicios Públicos</v>
      </c>
      <c r="J1539" t="str">
        <f t="shared" si="1543"/>
        <v>03-02</v>
      </c>
      <c r="K1539" t="str">
        <f t="shared" si="1543"/>
        <v>Control de la calidad del servicio público de agua</v>
      </c>
      <c r="L1539" s="150">
        <f>+VLOOKUP($E1539,ISP_2018!$B$8:$T$347,6,0)</f>
        <v>0.95</v>
      </c>
      <c r="M1539" s="142" t="str">
        <f>+VLOOKUP($E1539,ISP_2018!$B$8:$T$347,7,0)</f>
        <v>Alto</v>
      </c>
    </row>
    <row r="1540" spans="1:13" x14ac:dyDescent="0.3">
      <c r="A1540" s="139">
        <f t="shared" si="1519"/>
        <v>41</v>
      </c>
      <c r="B1540" s="148">
        <f t="shared" si="1521"/>
        <v>14</v>
      </c>
      <c r="D1540" s="149" t="str">
        <f>+VLOOKUP($A1540,mUNICIPIOS!$B$4:$F$343,2,0)</f>
        <v>Sacatepéquez</v>
      </c>
      <c r="E1540" s="149">
        <f>+VLOOKUP($A1540,mUNICIPIOS!$B$4:$F$343,3,0)</f>
        <v>316</v>
      </c>
      <c r="F1540" s="149" t="str">
        <f>+VLOOKUP($A1540,mUNICIPIOS!$B$4:$F$343,4,0)</f>
        <v>Santa Catarina Barahona</v>
      </c>
      <c r="G1540" s="139" t="str">
        <f t="shared" ref="G1540:K1540" si="1544">+G1502</f>
        <v>03</v>
      </c>
      <c r="H1540" t="str">
        <f t="shared" si="1544"/>
        <v>ISP</v>
      </c>
      <c r="I1540" t="str">
        <f t="shared" si="1544"/>
        <v>Índice de Servicios Públicos</v>
      </c>
      <c r="J1540" t="str">
        <f t="shared" si="1544"/>
        <v>03-03</v>
      </c>
      <c r="K1540" t="str">
        <f t="shared" si="1544"/>
        <v>Disposición  y tratamiento  de aguas residuales</v>
      </c>
      <c r="L1540" s="150">
        <f>+VLOOKUP($E1540,ISP_2018!$B$8:$T$347,9,0)</f>
        <v>0.33373202279235248</v>
      </c>
      <c r="M1540" s="142" t="str">
        <f>+VLOOKUP($E1540,ISP_2018!$B$8:$T$347,10,0)</f>
        <v>Medio bajo</v>
      </c>
    </row>
    <row r="1541" spans="1:13" x14ac:dyDescent="0.3">
      <c r="A1541" s="139">
        <f t="shared" si="1519"/>
        <v>41</v>
      </c>
      <c r="B1541" s="148">
        <f t="shared" si="1521"/>
        <v>15</v>
      </c>
      <c r="D1541" s="149" t="str">
        <f>+VLOOKUP($A1541,mUNICIPIOS!$B$4:$F$343,2,0)</f>
        <v>Sacatepéquez</v>
      </c>
      <c r="E1541" s="149">
        <f>+VLOOKUP($A1541,mUNICIPIOS!$B$4:$F$343,3,0)</f>
        <v>316</v>
      </c>
      <c r="F1541" s="149" t="str">
        <f>+VLOOKUP($A1541,mUNICIPIOS!$B$4:$F$343,4,0)</f>
        <v>Santa Catarina Barahona</v>
      </c>
      <c r="G1541" s="139" t="str">
        <f t="shared" ref="G1541:K1541" si="1545">+G1503</f>
        <v>03</v>
      </c>
      <c r="H1541" t="str">
        <f t="shared" si="1545"/>
        <v>ISP</v>
      </c>
      <c r="I1541" t="str">
        <f t="shared" si="1545"/>
        <v>Índice de Servicios Públicos</v>
      </c>
      <c r="J1541" t="str">
        <f t="shared" si="1545"/>
        <v>03-04</v>
      </c>
      <c r="K1541" t="str">
        <f t="shared" si="1545"/>
        <v>Gestión y manejo de los residuos y desechos sólidos</v>
      </c>
      <c r="L1541" s="150">
        <f>+VLOOKUP($E1541,ISP_2018!$B$8:$T$347,12,0)</f>
        <v>0.27795791690206267</v>
      </c>
      <c r="M1541" s="142" t="str">
        <f>+VLOOKUP($E1541,ISP_2018!$B$8:$T$347,13,0)</f>
        <v>Medio bajo</v>
      </c>
    </row>
    <row r="1542" spans="1:13" x14ac:dyDescent="0.3">
      <c r="A1542" s="139">
        <f t="shared" si="1519"/>
        <v>41</v>
      </c>
      <c r="B1542" s="148">
        <f t="shared" si="1521"/>
        <v>16</v>
      </c>
      <c r="D1542" s="149" t="str">
        <f>+VLOOKUP($A1542,mUNICIPIOS!$B$4:$F$343,2,0)</f>
        <v>Sacatepéquez</v>
      </c>
      <c r="E1542" s="149">
        <f>+VLOOKUP($A1542,mUNICIPIOS!$B$4:$F$343,3,0)</f>
        <v>316</v>
      </c>
      <c r="F1542" s="149" t="str">
        <f>+VLOOKUP($A1542,mUNICIPIOS!$B$4:$F$343,4,0)</f>
        <v>Santa Catarina Barahona</v>
      </c>
      <c r="G1542" s="139" t="str">
        <f t="shared" ref="G1542:K1542" si="1546">+G1504</f>
        <v>03</v>
      </c>
      <c r="H1542" t="str">
        <f t="shared" si="1546"/>
        <v>ISP</v>
      </c>
      <c r="I1542" t="str">
        <f t="shared" si="1546"/>
        <v>Índice de Servicios Públicos</v>
      </c>
      <c r="J1542" t="str">
        <f t="shared" si="1546"/>
        <v>03-05</v>
      </c>
      <c r="K1542" t="str">
        <f t="shared" si="1546"/>
        <v>Gestión de servicios públicos municipales</v>
      </c>
      <c r="L1542" s="150">
        <f>+VLOOKUP($E1542,ISP_2018!$B$8:$T$347,15,0)</f>
        <v>0.17741935483870969</v>
      </c>
      <c r="M1542" s="142" t="str">
        <f>+VLOOKUP($E1542,ISP_2018!$B$8:$T$347,16,0)</f>
        <v>Bajo</v>
      </c>
    </row>
    <row r="1543" spans="1:13" x14ac:dyDescent="0.3">
      <c r="A1543" s="139">
        <f t="shared" si="1519"/>
        <v>41</v>
      </c>
      <c r="B1543" s="148">
        <f t="shared" si="1521"/>
        <v>17</v>
      </c>
      <c r="D1543" s="149" t="str">
        <f>+VLOOKUP($A1543,mUNICIPIOS!$B$4:$F$343,2,0)</f>
        <v>Sacatepéquez</v>
      </c>
      <c r="E1543" s="149">
        <f>+VLOOKUP($A1543,mUNICIPIOS!$B$4:$F$343,3,0)</f>
        <v>316</v>
      </c>
      <c r="F1543" s="149" t="str">
        <f>+VLOOKUP($A1543,mUNICIPIOS!$B$4:$F$343,4,0)</f>
        <v>Santa Catarina Barahona</v>
      </c>
      <c r="G1543" s="139" t="str">
        <f t="shared" ref="G1543:K1543" si="1547">+G1505</f>
        <v>03</v>
      </c>
      <c r="H1543" t="str">
        <f t="shared" si="1547"/>
        <v>ISP</v>
      </c>
      <c r="I1543" t="str">
        <f t="shared" si="1547"/>
        <v>Índice de Servicios Públicos</v>
      </c>
      <c r="J1543" t="str">
        <f t="shared" si="1547"/>
        <v>INDICE</v>
      </c>
      <c r="K1543">
        <f t="shared" si="1547"/>
        <v>0</v>
      </c>
      <c r="L1543" s="150">
        <f>+VLOOKUP($E1543,ISP_2018!$B$8:$T$347,18,0)</f>
        <v>0.50105356622369812</v>
      </c>
      <c r="M1543" s="142" t="str">
        <f>+VLOOKUP($E1543,ISP_2018!$B$8:$T$347,19,0)</f>
        <v>Medio</v>
      </c>
    </row>
    <row r="1544" spans="1:13" x14ac:dyDescent="0.3">
      <c r="A1544" s="139">
        <f t="shared" si="1519"/>
        <v>41</v>
      </c>
      <c r="B1544" s="148">
        <f t="shared" si="1521"/>
        <v>18</v>
      </c>
      <c r="D1544" s="149" t="str">
        <f>+VLOOKUP($A1544,mUNICIPIOS!$B$4:$F$343,2,0)</f>
        <v>Sacatepéquez</v>
      </c>
      <c r="E1544" s="149">
        <f>+VLOOKUP($A1544,mUNICIPIOS!$B$4:$F$343,3,0)</f>
        <v>316</v>
      </c>
      <c r="F1544" s="149" t="str">
        <f>+VLOOKUP($A1544,mUNICIPIOS!$B$4:$F$343,4,0)</f>
        <v>Santa Catarina Barahona</v>
      </c>
      <c r="G1544" s="139" t="str">
        <f t="shared" ref="G1544:K1544" si="1548">+G1506</f>
        <v>04</v>
      </c>
      <c r="H1544" t="str">
        <f t="shared" si="1548"/>
        <v>IGA</v>
      </c>
      <c r="I1544" t="str">
        <f t="shared" si="1548"/>
        <v>Índice de Gestión Administrativa</v>
      </c>
      <c r="J1544" t="str">
        <f t="shared" si="1548"/>
        <v>04-01</v>
      </c>
      <c r="K1544" t="str">
        <f t="shared" si="1548"/>
        <v>Existencia de elementos de atención municipal orientada al vecino</v>
      </c>
      <c r="L1544" s="150">
        <f>+VLOOKUP($E1544,IGA_2018!$B$8:$N$347,3,0)</f>
        <v>1</v>
      </c>
      <c r="M1544" s="142" t="str">
        <f>+VLOOKUP($E1544,IGA_2018!$B$8:$N$347,4,0)</f>
        <v>Alto</v>
      </c>
    </row>
    <row r="1545" spans="1:13" x14ac:dyDescent="0.3">
      <c r="A1545" s="139">
        <f t="shared" si="1519"/>
        <v>41</v>
      </c>
      <c r="B1545" s="148">
        <f t="shared" si="1521"/>
        <v>19</v>
      </c>
      <c r="D1545" s="149" t="str">
        <f>+VLOOKUP($A1545,mUNICIPIOS!$B$4:$F$343,2,0)</f>
        <v>Sacatepéquez</v>
      </c>
      <c r="E1545" s="149">
        <f>+VLOOKUP($A1545,mUNICIPIOS!$B$4:$F$343,3,0)</f>
        <v>316</v>
      </c>
      <c r="F1545" s="149" t="str">
        <f>+VLOOKUP($A1545,mUNICIPIOS!$B$4:$F$343,4,0)</f>
        <v>Santa Catarina Barahona</v>
      </c>
      <c r="G1545" s="139" t="str">
        <f t="shared" ref="G1545:K1545" si="1549">+G1507</f>
        <v>04</v>
      </c>
      <c r="H1545" t="str">
        <f t="shared" si="1549"/>
        <v>IGA</v>
      </c>
      <c r="I1545" t="str">
        <f t="shared" si="1549"/>
        <v>Índice de Gestión Administrativa</v>
      </c>
      <c r="J1545" t="str">
        <f t="shared" si="1549"/>
        <v>04-02</v>
      </c>
      <c r="K1545" t="str">
        <f t="shared" si="1549"/>
        <v>Gestión del recurso humano.</v>
      </c>
      <c r="L1545" s="150">
        <f>+VLOOKUP($E1545,IGA_2018!$B$8:$N$347,6,0)</f>
        <v>0.8458566928821889</v>
      </c>
      <c r="M1545" s="142" t="str">
        <f>+VLOOKUP($E1545,IGA_2018!$B$8:$N$347,7,0)</f>
        <v>Alto</v>
      </c>
    </row>
    <row r="1546" spans="1:13" x14ac:dyDescent="0.3">
      <c r="A1546" s="139">
        <f t="shared" si="1519"/>
        <v>41</v>
      </c>
      <c r="B1546" s="148">
        <f t="shared" si="1521"/>
        <v>20</v>
      </c>
      <c r="D1546" s="149" t="str">
        <f>+VLOOKUP($A1546,mUNICIPIOS!$B$4:$F$343,2,0)</f>
        <v>Sacatepéquez</v>
      </c>
      <c r="E1546" s="149">
        <f>+VLOOKUP($A1546,mUNICIPIOS!$B$4:$F$343,3,0)</f>
        <v>316</v>
      </c>
      <c r="F1546" s="149" t="str">
        <f>+VLOOKUP($A1546,mUNICIPIOS!$B$4:$F$343,4,0)</f>
        <v>Santa Catarina Barahona</v>
      </c>
      <c r="G1546" s="139" t="str">
        <f t="shared" ref="G1546:K1546" si="1550">+G1508</f>
        <v>04</v>
      </c>
      <c r="H1546" t="str">
        <f t="shared" si="1550"/>
        <v>IGA</v>
      </c>
      <c r="I1546" t="str">
        <f t="shared" si="1550"/>
        <v>Índice de Gestión Administrativa</v>
      </c>
      <c r="J1546" t="str">
        <f t="shared" si="1550"/>
        <v>04-03</v>
      </c>
      <c r="K1546" t="str">
        <f t="shared" si="1550"/>
        <v>Existencia de oficinas municipales con instrumentos de gestión.</v>
      </c>
      <c r="L1546" s="150">
        <f>+VLOOKUP($E1546,IGA_2018!$B$8:$N$347,9,0)</f>
        <v>0.73571428571428577</v>
      </c>
      <c r="M1546" s="142" t="str">
        <f>+VLOOKUP($E1546,IGA_2018!$B$8:$N$347,10,0)</f>
        <v>Medio alto</v>
      </c>
    </row>
    <row r="1547" spans="1:13" x14ac:dyDescent="0.3">
      <c r="A1547" s="139">
        <f t="shared" si="1519"/>
        <v>41</v>
      </c>
      <c r="B1547" s="148">
        <f t="shared" si="1521"/>
        <v>21</v>
      </c>
      <c r="D1547" s="149" t="str">
        <f>+VLOOKUP($A1547,mUNICIPIOS!$B$4:$F$343,2,0)</f>
        <v>Sacatepéquez</v>
      </c>
      <c r="E1547" s="149">
        <f>+VLOOKUP($A1547,mUNICIPIOS!$B$4:$F$343,3,0)</f>
        <v>316</v>
      </c>
      <c r="F1547" s="149" t="str">
        <f>+VLOOKUP($A1547,mUNICIPIOS!$B$4:$F$343,4,0)</f>
        <v>Santa Catarina Barahona</v>
      </c>
      <c r="G1547" s="139" t="str">
        <f t="shared" ref="G1547:K1547" si="1551">+G1509</f>
        <v>04</v>
      </c>
      <c r="H1547" t="str">
        <f t="shared" si="1551"/>
        <v>IGA</v>
      </c>
      <c r="I1547" t="str">
        <f t="shared" si="1551"/>
        <v>Índice de Gestión Administrativa</v>
      </c>
      <c r="J1547" t="str">
        <f t="shared" si="1551"/>
        <v>INDICE</v>
      </c>
      <c r="K1547">
        <f t="shared" si="1551"/>
        <v>0</v>
      </c>
      <c r="L1547" s="150">
        <f>+VLOOKUP($E1547,IGA_2018!$B$8:$N$347,12,0)</f>
        <v>0.8535498425087662</v>
      </c>
      <c r="M1547" s="142" t="str">
        <f>+VLOOKUP($E1547,IGA_2018!$B$8:$N$347,13,0)</f>
        <v>Alto</v>
      </c>
    </row>
    <row r="1548" spans="1:13" x14ac:dyDescent="0.3">
      <c r="A1548" s="139">
        <f t="shared" si="1519"/>
        <v>41</v>
      </c>
      <c r="B1548" s="148">
        <f t="shared" si="1521"/>
        <v>22</v>
      </c>
      <c r="D1548" s="149" t="str">
        <f>+VLOOKUP($A1548,mUNICIPIOS!$B$4:$F$343,2,0)</f>
        <v>Sacatepéquez</v>
      </c>
      <c r="E1548" s="149">
        <f>+VLOOKUP($A1548,mUNICIPIOS!$B$4:$F$343,3,0)</f>
        <v>316</v>
      </c>
      <c r="F1548" s="149" t="str">
        <f>+VLOOKUP($A1548,mUNICIPIOS!$B$4:$F$343,4,0)</f>
        <v>Santa Catarina Barahona</v>
      </c>
      <c r="G1548" s="139" t="str">
        <f t="shared" ref="G1548:K1548" si="1552">+G1510</f>
        <v>05</v>
      </c>
      <c r="H1548" t="str">
        <f t="shared" si="1552"/>
        <v>IGF</v>
      </c>
      <c r="I1548" t="str">
        <f t="shared" si="1552"/>
        <v>Índice de Gestión Financiera</v>
      </c>
      <c r="J1548" t="str">
        <f t="shared" si="1552"/>
        <v>05-01</v>
      </c>
      <c r="K1548" t="str">
        <f t="shared" si="1552"/>
        <v>Autonomía financiera municipal</v>
      </c>
      <c r="L1548" s="150">
        <f>+VLOOKUP($E1548,IGF_2018!$B$8:$Z$347,3,0)</f>
        <v>8.8105289128535089E-2</v>
      </c>
      <c r="M1548" s="142" t="str">
        <f>+VLOOKUP($E1548,IGF_2018!$B$8:$Z$347,4,0)</f>
        <v>Bajo</v>
      </c>
    </row>
    <row r="1549" spans="1:13" x14ac:dyDescent="0.3">
      <c r="A1549" s="139">
        <f t="shared" si="1519"/>
        <v>41</v>
      </c>
      <c r="B1549" s="148">
        <f t="shared" si="1521"/>
        <v>23</v>
      </c>
      <c r="D1549" s="149" t="str">
        <f>+VLOOKUP($A1549,mUNICIPIOS!$B$4:$F$343,2,0)</f>
        <v>Sacatepéquez</v>
      </c>
      <c r="E1549" s="149">
        <f>+VLOOKUP($A1549,mUNICIPIOS!$B$4:$F$343,3,0)</f>
        <v>316</v>
      </c>
      <c r="F1549" s="149" t="str">
        <f>+VLOOKUP($A1549,mUNICIPIOS!$B$4:$F$343,4,0)</f>
        <v>Santa Catarina Barahona</v>
      </c>
      <c r="G1549" s="139" t="str">
        <f t="shared" ref="G1549:K1549" si="1553">+G1511</f>
        <v>05</v>
      </c>
      <c r="H1549" t="str">
        <f t="shared" si="1553"/>
        <v>IGF</v>
      </c>
      <c r="I1549" t="str">
        <f t="shared" si="1553"/>
        <v>Índice de Gestión Financiera</v>
      </c>
      <c r="J1549" t="str">
        <f t="shared" si="1553"/>
        <v>05-02</v>
      </c>
      <c r="K1549" t="str">
        <f t="shared" si="1553"/>
        <v xml:space="preserve">Ingresos propios por habitante -sin regalías- </v>
      </c>
      <c r="L1549" s="150">
        <f>+VLOOKUP($E1549,IGF_2018!$B$8:$Z$347,6,0)</f>
        <v>0.32676800850766063</v>
      </c>
      <c r="M1549" s="142" t="str">
        <f>+VLOOKUP($E1549,IGF_2018!$B$8:$Z$347,7,0)</f>
        <v>Medio bajo</v>
      </c>
    </row>
    <row r="1550" spans="1:13" x14ac:dyDescent="0.3">
      <c r="A1550" s="139">
        <f t="shared" si="1519"/>
        <v>41</v>
      </c>
      <c r="B1550" s="148">
        <f t="shared" si="1521"/>
        <v>24</v>
      </c>
      <c r="D1550" s="149" t="str">
        <f>+VLOOKUP($A1550,mUNICIPIOS!$B$4:$F$343,2,0)</f>
        <v>Sacatepéquez</v>
      </c>
      <c r="E1550" s="149">
        <f>+VLOOKUP($A1550,mUNICIPIOS!$B$4:$F$343,3,0)</f>
        <v>316</v>
      </c>
      <c r="F1550" s="149" t="str">
        <f>+VLOOKUP($A1550,mUNICIPIOS!$B$4:$F$343,4,0)</f>
        <v>Santa Catarina Barahona</v>
      </c>
      <c r="G1550" s="139" t="str">
        <f t="shared" ref="G1550:K1550" si="1554">+G1512</f>
        <v>05</v>
      </c>
      <c r="H1550" t="str">
        <f t="shared" si="1554"/>
        <v>IGF</v>
      </c>
      <c r="I1550" t="str">
        <f t="shared" si="1554"/>
        <v>Índice de Gestión Financiera</v>
      </c>
      <c r="J1550" t="str">
        <f t="shared" si="1554"/>
        <v>05-03</v>
      </c>
      <c r="K1550" t="str">
        <f t="shared" si="1554"/>
        <v>Ingresos del IUSI en relación a los ingresos propios -sin regalías-</v>
      </c>
      <c r="L1550" s="150">
        <f>+VLOOKUP($E1550,IGF_2018!$B$8:$Z$347,9,0)</f>
        <v>3.3820807270137601E-2</v>
      </c>
      <c r="M1550" s="142" t="str">
        <f>+VLOOKUP($E1550,IGF_2018!$B$8:$Z$347,10,0)</f>
        <v>Bajo</v>
      </c>
    </row>
    <row r="1551" spans="1:13" x14ac:dyDescent="0.3">
      <c r="A1551" s="139">
        <f t="shared" si="1519"/>
        <v>41</v>
      </c>
      <c r="B1551" s="148">
        <f t="shared" si="1521"/>
        <v>25</v>
      </c>
      <c r="D1551" s="149" t="str">
        <f>+VLOOKUP($A1551,mUNICIPIOS!$B$4:$F$343,2,0)</f>
        <v>Sacatepéquez</v>
      </c>
      <c r="E1551" s="149">
        <f>+VLOOKUP($A1551,mUNICIPIOS!$B$4:$F$343,3,0)</f>
        <v>316</v>
      </c>
      <c r="F1551" s="149" t="str">
        <f>+VLOOKUP($A1551,mUNICIPIOS!$B$4:$F$343,4,0)</f>
        <v>Santa Catarina Barahona</v>
      </c>
      <c r="G1551" s="139" t="str">
        <f t="shared" ref="G1551:K1551" si="1555">+G1513</f>
        <v>05</v>
      </c>
      <c r="H1551" t="str">
        <f t="shared" si="1555"/>
        <v>IGF</v>
      </c>
      <c r="I1551" t="str">
        <f t="shared" si="1555"/>
        <v>Índice de Gestión Financiera</v>
      </c>
      <c r="J1551" t="str">
        <f t="shared" si="1555"/>
        <v>05-04</v>
      </c>
      <c r="K1551" t="str">
        <f t="shared" si="1555"/>
        <v>Inversión anual en capital fijo por habitante</v>
      </c>
      <c r="L1551" s="150">
        <f>+VLOOKUP($E1551,IGF_2018!$B$8:$Z$347,12,0)</f>
        <v>0.36375550062245354</v>
      </c>
      <c r="M1551" s="142" t="str">
        <f>+VLOOKUP($E1551,IGF_2018!$B$8:$Z$347,13,0)</f>
        <v>Medio bajo</v>
      </c>
    </row>
    <row r="1552" spans="1:13" x14ac:dyDescent="0.3">
      <c r="A1552" s="139">
        <f t="shared" si="1519"/>
        <v>41</v>
      </c>
      <c r="B1552" s="148">
        <f t="shared" si="1521"/>
        <v>26</v>
      </c>
      <c r="D1552" s="149" t="str">
        <f>+VLOOKUP($A1552,mUNICIPIOS!$B$4:$F$343,2,0)</f>
        <v>Sacatepéquez</v>
      </c>
      <c r="E1552" s="149">
        <f>+VLOOKUP($A1552,mUNICIPIOS!$B$4:$F$343,3,0)</f>
        <v>316</v>
      </c>
      <c r="F1552" s="149" t="str">
        <f>+VLOOKUP($A1552,mUNICIPIOS!$B$4:$F$343,4,0)</f>
        <v>Santa Catarina Barahona</v>
      </c>
      <c r="G1552" s="139" t="str">
        <f t="shared" ref="G1552:K1552" si="1556">+G1514</f>
        <v>05</v>
      </c>
      <c r="H1552" t="str">
        <f t="shared" si="1556"/>
        <v>IGF</v>
      </c>
      <c r="I1552" t="str">
        <f t="shared" si="1556"/>
        <v>Índice de Gestión Financiera</v>
      </c>
      <c r="J1552" t="str">
        <f t="shared" si="1556"/>
        <v>05-05</v>
      </c>
      <c r="K1552" t="str">
        <f t="shared" si="1556"/>
        <v>Inversión anual en capital fijo con recursos percibidos por ingresos propios</v>
      </c>
      <c r="L1552" s="150">
        <f>+VLOOKUP($E1552,IGF_2018!$B$8:$Z$347,15,0)</f>
        <v>3.5942893131138756E-2</v>
      </c>
      <c r="M1552" s="142" t="str">
        <f>+VLOOKUP($E1552,IGF_2018!$B$8:$Z$347,16,0)</f>
        <v>Bajo</v>
      </c>
    </row>
    <row r="1553" spans="1:13" x14ac:dyDescent="0.3">
      <c r="A1553" s="139">
        <f t="shared" si="1519"/>
        <v>41</v>
      </c>
      <c r="B1553" s="148">
        <f t="shared" si="1521"/>
        <v>27</v>
      </c>
      <c r="D1553" s="149" t="str">
        <f>+VLOOKUP($A1553,mUNICIPIOS!$B$4:$F$343,2,0)</f>
        <v>Sacatepéquez</v>
      </c>
      <c r="E1553" s="149">
        <f>+VLOOKUP($A1553,mUNICIPIOS!$B$4:$F$343,3,0)</f>
        <v>316</v>
      </c>
      <c r="F1553" s="149" t="str">
        <f>+VLOOKUP($A1553,mUNICIPIOS!$B$4:$F$343,4,0)</f>
        <v>Santa Catarina Barahona</v>
      </c>
      <c r="G1553" s="139" t="str">
        <f t="shared" ref="G1553:K1553" si="1557">+G1515</f>
        <v>05</v>
      </c>
      <c r="H1553" t="str">
        <f t="shared" si="1557"/>
        <v>IGF</v>
      </c>
      <c r="I1553" t="str">
        <f t="shared" si="1557"/>
        <v>Índice de Gestión Financiera</v>
      </c>
      <c r="J1553" t="str">
        <f t="shared" si="1557"/>
        <v>05-06</v>
      </c>
      <c r="K1553" t="str">
        <f t="shared" si="1557"/>
        <v xml:space="preserve">Inversión anual en capital fijo con recursos percibidos por transferencias del Gobierno Central </v>
      </c>
      <c r="L1553" s="150">
        <f>+VLOOKUP($E1553,IGF_2018!$B$8:$Z$347,18,0)</f>
        <v>0.20800020848465262</v>
      </c>
      <c r="M1553" s="142" t="str">
        <f>+VLOOKUP($E1553,IGF_2018!$B$8:$Z$347,19,0)</f>
        <v>Medio bajo</v>
      </c>
    </row>
    <row r="1554" spans="1:13" x14ac:dyDescent="0.3">
      <c r="A1554" s="139">
        <f t="shared" si="1519"/>
        <v>41</v>
      </c>
      <c r="B1554" s="148">
        <f t="shared" si="1521"/>
        <v>28</v>
      </c>
      <c r="D1554" s="149" t="str">
        <f>+VLOOKUP($A1554,mUNICIPIOS!$B$4:$F$343,2,0)</f>
        <v>Sacatepéquez</v>
      </c>
      <c r="E1554" s="149">
        <f>+VLOOKUP($A1554,mUNICIPIOS!$B$4:$F$343,3,0)</f>
        <v>316</v>
      </c>
      <c r="F1554" s="149" t="str">
        <f>+VLOOKUP($A1554,mUNICIPIOS!$B$4:$F$343,4,0)</f>
        <v>Santa Catarina Barahona</v>
      </c>
      <c r="G1554" s="139" t="str">
        <f t="shared" ref="G1554:K1554" si="1558">+G1516</f>
        <v>05</v>
      </c>
      <c r="H1554" t="str">
        <f t="shared" si="1558"/>
        <v>IGF</v>
      </c>
      <c r="I1554" t="str">
        <f t="shared" si="1558"/>
        <v>Índice de Gestión Financiera</v>
      </c>
      <c r="J1554" t="str">
        <f t="shared" si="1558"/>
        <v>05-07</v>
      </c>
      <c r="K1554" t="str">
        <f t="shared" si="1558"/>
        <v>Financiamiento por endeudamiento municipal</v>
      </c>
      <c r="L1554" s="150">
        <f>+VLOOKUP($E1554,IGF_2018!$B$8:$Z$347,21,0)</f>
        <v>1</v>
      </c>
      <c r="M1554" s="142" t="str">
        <f>+VLOOKUP($E1554,IGF_2018!$B$8:$Z$347,22,0)</f>
        <v>Alto</v>
      </c>
    </row>
    <row r="1555" spans="1:13" x14ac:dyDescent="0.3">
      <c r="A1555" s="139">
        <f t="shared" si="1519"/>
        <v>41</v>
      </c>
      <c r="B1555" s="148">
        <f t="shared" si="1521"/>
        <v>29</v>
      </c>
      <c r="D1555" s="149" t="str">
        <f>+VLOOKUP($A1555,mUNICIPIOS!$B$4:$F$343,2,0)</f>
        <v>Sacatepéquez</v>
      </c>
      <c r="E1555" s="149">
        <f>+VLOOKUP($A1555,mUNICIPIOS!$B$4:$F$343,3,0)</f>
        <v>316</v>
      </c>
      <c r="F1555" s="149" t="str">
        <f>+VLOOKUP($A1555,mUNICIPIOS!$B$4:$F$343,4,0)</f>
        <v>Santa Catarina Barahona</v>
      </c>
      <c r="G1555" s="139" t="str">
        <f t="shared" ref="G1555:K1555" si="1559">+G1517</f>
        <v>05</v>
      </c>
      <c r="H1555" t="str">
        <f t="shared" si="1559"/>
        <v>IGF</v>
      </c>
      <c r="I1555" t="str">
        <f t="shared" si="1559"/>
        <v>Índice de Gestión Financiera</v>
      </c>
      <c r="J1555" t="str">
        <f t="shared" si="1559"/>
        <v>INDICE</v>
      </c>
      <c r="K1555">
        <f t="shared" si="1559"/>
        <v>0</v>
      </c>
      <c r="L1555" s="150">
        <f>+VLOOKUP($E1555,IGF_2018!$B$8:$Z$347,24,0)</f>
        <v>0.34712660047807742</v>
      </c>
      <c r="M1555" s="142" t="str">
        <f>+VLOOKUP($E1555,IGF_2018!$B$8:$Z$347,25,0)</f>
        <v>Medio bajo</v>
      </c>
    </row>
    <row r="1556" spans="1:13" x14ac:dyDescent="0.3">
      <c r="A1556" s="139">
        <f t="shared" si="1519"/>
        <v>41</v>
      </c>
      <c r="B1556" s="148">
        <f t="shared" si="1521"/>
        <v>30</v>
      </c>
      <c r="D1556" s="149" t="str">
        <f>+VLOOKUP($A1556,mUNICIPIOS!$B$4:$F$343,2,0)</f>
        <v>Sacatepéquez</v>
      </c>
      <c r="E1556" s="149">
        <f>+VLOOKUP($A1556,mUNICIPIOS!$B$4:$F$343,3,0)</f>
        <v>316</v>
      </c>
      <c r="F1556" s="149" t="str">
        <f>+VLOOKUP($A1556,mUNICIPIOS!$B$4:$F$343,4,0)</f>
        <v>Santa Catarina Barahona</v>
      </c>
      <c r="G1556" s="139" t="str">
        <f t="shared" ref="G1556:K1556" si="1560">+G1518</f>
        <v>06</v>
      </c>
      <c r="H1556" t="str">
        <f t="shared" si="1560"/>
        <v>IGE</v>
      </c>
      <c r="I1556" t="str">
        <f t="shared" si="1560"/>
        <v>Índice de Gestión Estratégica</v>
      </c>
      <c r="J1556" t="str">
        <f t="shared" si="1560"/>
        <v>06-01</v>
      </c>
      <c r="K1556" t="str">
        <f t="shared" si="1560"/>
        <v>Ejecución del Plan Operativo Anual  (POA)</v>
      </c>
      <c r="L1556" s="150">
        <f>+VLOOKUP($E1556,IGE_2018!$B$8:$Z$347,3,0)</f>
        <v>0.44999999999999996</v>
      </c>
      <c r="M1556" s="142" t="str">
        <f>+VLOOKUP($E1556,IGE_2018!$B$8:$Z$347,4,0)</f>
        <v>Medio</v>
      </c>
    </row>
    <row r="1557" spans="1:13" x14ac:dyDescent="0.3">
      <c r="A1557" s="139">
        <f t="shared" si="1519"/>
        <v>41</v>
      </c>
      <c r="B1557" s="148">
        <f t="shared" si="1521"/>
        <v>31</v>
      </c>
      <c r="D1557" s="149" t="str">
        <f>+VLOOKUP($A1557,mUNICIPIOS!$B$4:$F$343,2,0)</f>
        <v>Sacatepéquez</v>
      </c>
      <c r="E1557" s="149">
        <f>+VLOOKUP($A1557,mUNICIPIOS!$B$4:$F$343,3,0)</f>
        <v>316</v>
      </c>
      <c r="F1557" s="149" t="str">
        <f>+VLOOKUP($A1557,mUNICIPIOS!$B$4:$F$343,4,0)</f>
        <v>Santa Catarina Barahona</v>
      </c>
      <c r="G1557" s="139" t="str">
        <f t="shared" ref="G1557:K1557" si="1561">+G1519</f>
        <v>06</v>
      </c>
      <c r="H1557" t="str">
        <f t="shared" si="1561"/>
        <v>IGE</v>
      </c>
      <c r="I1557" t="str">
        <f t="shared" si="1561"/>
        <v>Índice de Gestión Estratégica</v>
      </c>
      <c r="J1557" t="str">
        <f t="shared" si="1561"/>
        <v>06-02</v>
      </c>
      <c r="K1557" t="str">
        <f t="shared" si="1561"/>
        <v>Relación Plan de Desarrollo Municipal y Ordenamiento Territorial (PDM-OT) - Plan Estratégico Institucional (PEI) - Plan Operativo Multianual (POM) - Plan Operativo Anual (POA)</v>
      </c>
      <c r="L1557" s="150">
        <f>+VLOOKUP($E1557,IGE_2018!$B$8:$Z$347,6,0)</f>
        <v>0.5535714285714286</v>
      </c>
      <c r="M1557" s="142" t="str">
        <f>+VLOOKUP($E1557,IGE_2018!$B$8:$Z$347,7,0)</f>
        <v>Medio</v>
      </c>
    </row>
    <row r="1558" spans="1:13" x14ac:dyDescent="0.3">
      <c r="A1558" s="139">
        <f t="shared" si="1519"/>
        <v>41</v>
      </c>
      <c r="B1558" s="148">
        <f t="shared" si="1521"/>
        <v>32</v>
      </c>
      <c r="D1558" s="149" t="str">
        <f>+VLOOKUP($A1558,mUNICIPIOS!$B$4:$F$343,2,0)</f>
        <v>Sacatepéquez</v>
      </c>
      <c r="E1558" s="149">
        <f>+VLOOKUP($A1558,mUNICIPIOS!$B$4:$F$343,3,0)</f>
        <v>316</v>
      </c>
      <c r="F1558" s="149" t="str">
        <f>+VLOOKUP($A1558,mUNICIPIOS!$B$4:$F$343,4,0)</f>
        <v>Santa Catarina Barahona</v>
      </c>
      <c r="G1558" s="139" t="str">
        <f t="shared" ref="G1558:K1558" si="1562">+G1520</f>
        <v>06</v>
      </c>
      <c r="H1558" t="str">
        <f t="shared" si="1562"/>
        <v>IGE</v>
      </c>
      <c r="I1558" t="str">
        <f t="shared" si="1562"/>
        <v>Índice de Gestión Estratégica</v>
      </c>
      <c r="J1558" t="str">
        <f t="shared" si="1562"/>
        <v>06-03</v>
      </c>
      <c r="K1558" t="str">
        <f t="shared" si="1562"/>
        <v>Presupuesto de egresos relacionado a competencias municipales que responden a prioridades nacionales de desarrollo.</v>
      </c>
      <c r="L1558" s="150">
        <f>+VLOOKUP($E1558,IGE_2018!$B$8:$Z$347,9,0)</f>
        <v>0.14711145599190292</v>
      </c>
      <c r="M1558" s="142" t="str">
        <f>+VLOOKUP($E1558,IGE_2018!$B$8:$Z$347,10,0)</f>
        <v>Bajo</v>
      </c>
    </row>
    <row r="1559" spans="1:13" x14ac:dyDescent="0.3">
      <c r="A1559" s="139">
        <f t="shared" si="1519"/>
        <v>41</v>
      </c>
      <c r="B1559" s="148">
        <f t="shared" si="1521"/>
        <v>33</v>
      </c>
      <c r="D1559" s="149" t="str">
        <f>+VLOOKUP($A1559,mUNICIPIOS!$B$4:$F$343,2,0)</f>
        <v>Sacatepéquez</v>
      </c>
      <c r="E1559" s="149">
        <f>+VLOOKUP($A1559,mUNICIPIOS!$B$4:$F$343,3,0)</f>
        <v>316</v>
      </c>
      <c r="F1559" s="149" t="str">
        <f>+VLOOKUP($A1559,mUNICIPIOS!$B$4:$F$343,4,0)</f>
        <v>Santa Catarina Barahona</v>
      </c>
      <c r="G1559" s="139" t="str">
        <f t="shared" ref="G1559:K1559" si="1563">+G1521</f>
        <v>06</v>
      </c>
      <c r="H1559" t="str">
        <f t="shared" si="1563"/>
        <v>IGE</v>
      </c>
      <c r="I1559" t="str">
        <f t="shared" si="1563"/>
        <v>Índice de Gestión Estratégica</v>
      </c>
      <c r="J1559" t="str">
        <f t="shared" si="1563"/>
        <v>06-04</v>
      </c>
      <c r="K1559" t="str">
        <f t="shared" si="1563"/>
        <v>Institucionalización de la gestión ordenada del territorio</v>
      </c>
      <c r="L1559" s="150">
        <f>+VLOOKUP($E1559,IGE_2018!$B$8:$Z$347,12,0)</f>
        <v>0.8</v>
      </c>
      <c r="M1559" s="142" t="str">
        <f>+VLOOKUP($E1559,IGE_2018!$B$8:$Z$347,13,0)</f>
        <v>Medio alto</v>
      </c>
    </row>
    <row r="1560" spans="1:13" x14ac:dyDescent="0.3">
      <c r="A1560" s="139">
        <f t="shared" si="1519"/>
        <v>41</v>
      </c>
      <c r="B1560" s="148">
        <f t="shared" si="1521"/>
        <v>34</v>
      </c>
      <c r="D1560" s="149" t="str">
        <f>+VLOOKUP($A1560,mUNICIPIOS!$B$4:$F$343,2,0)</f>
        <v>Sacatepéquez</v>
      </c>
      <c r="E1560" s="149">
        <f>+VLOOKUP($A1560,mUNICIPIOS!$B$4:$F$343,3,0)</f>
        <v>316</v>
      </c>
      <c r="F1560" s="149" t="str">
        <f>+VLOOKUP($A1560,mUNICIPIOS!$B$4:$F$343,4,0)</f>
        <v>Santa Catarina Barahona</v>
      </c>
      <c r="G1560" s="139" t="str">
        <f t="shared" ref="G1560:K1560" si="1564">+G1522</f>
        <v>06</v>
      </c>
      <c r="H1560" t="str">
        <f t="shared" si="1564"/>
        <v>IGE</v>
      </c>
      <c r="I1560" t="str">
        <f t="shared" si="1564"/>
        <v>Índice de Gestión Estratégica</v>
      </c>
      <c r="J1560" t="str">
        <f t="shared" si="1564"/>
        <v>06-05</v>
      </c>
      <c r="K1560" t="str">
        <f t="shared" si="1564"/>
        <v>Acciones para la gestión ordenada del territorio</v>
      </c>
      <c r="L1560" s="150">
        <f>+VLOOKUP($E1560,IGE_2018!$B$8:$Z$347,15,0)</f>
        <v>0.18000000000000005</v>
      </c>
      <c r="M1560" s="142" t="str">
        <f>+VLOOKUP($E1560,IGE_2018!$B$8:$Z$347,16,0)</f>
        <v>Bajo</v>
      </c>
    </row>
    <row r="1561" spans="1:13" x14ac:dyDescent="0.3">
      <c r="A1561" s="139">
        <f t="shared" si="1519"/>
        <v>41</v>
      </c>
      <c r="B1561" s="148">
        <f t="shared" si="1521"/>
        <v>35</v>
      </c>
      <c r="D1561" s="149" t="str">
        <f>+VLOOKUP($A1561,mUNICIPIOS!$B$4:$F$343,2,0)</f>
        <v>Sacatepéquez</v>
      </c>
      <c r="E1561" s="149">
        <f>+VLOOKUP($A1561,mUNICIPIOS!$B$4:$F$343,3,0)</f>
        <v>316</v>
      </c>
      <c r="F1561" s="149" t="str">
        <f>+VLOOKUP($A1561,mUNICIPIOS!$B$4:$F$343,4,0)</f>
        <v>Santa Catarina Barahona</v>
      </c>
      <c r="G1561" s="139" t="str">
        <f t="shared" ref="G1561:K1561" si="1565">+G1523</f>
        <v>06</v>
      </c>
      <c r="H1561" t="str">
        <f t="shared" si="1565"/>
        <v>IGE</v>
      </c>
      <c r="I1561" t="str">
        <f t="shared" si="1565"/>
        <v>Índice de Gestión Estratégica</v>
      </c>
      <c r="J1561" t="str">
        <f t="shared" si="1565"/>
        <v>06-06</v>
      </c>
      <c r="K1561" t="str">
        <f t="shared" si="1565"/>
        <v>Gestión de riesgo en la formulación de proyectos derivados de la planificación operativa anual</v>
      </c>
      <c r="L1561" s="150">
        <f>+VLOOKUP($E1561,IGE_2018!$B$8:$Z$347,18,0)</f>
        <v>0</v>
      </c>
      <c r="M1561" s="142" t="str">
        <f>+VLOOKUP($E1561,IGE_2018!$B$8:$Z$347,19,0)</f>
        <v>Bajo</v>
      </c>
    </row>
    <row r="1562" spans="1:13" x14ac:dyDescent="0.3">
      <c r="A1562" s="139">
        <f t="shared" si="1519"/>
        <v>41</v>
      </c>
      <c r="B1562" s="148">
        <f t="shared" si="1521"/>
        <v>36</v>
      </c>
      <c r="D1562" s="149" t="str">
        <f>+VLOOKUP($A1562,mUNICIPIOS!$B$4:$F$343,2,0)</f>
        <v>Sacatepéquez</v>
      </c>
      <c r="E1562" s="149">
        <f>+VLOOKUP($A1562,mUNICIPIOS!$B$4:$F$343,3,0)</f>
        <v>316</v>
      </c>
      <c r="F1562" s="149" t="str">
        <f>+VLOOKUP($A1562,mUNICIPIOS!$B$4:$F$343,4,0)</f>
        <v>Santa Catarina Barahona</v>
      </c>
      <c r="G1562" s="139" t="str">
        <f t="shared" ref="G1562:K1562" si="1566">+G1524</f>
        <v>06</v>
      </c>
      <c r="H1562" t="str">
        <f t="shared" si="1566"/>
        <v>IGE</v>
      </c>
      <c r="I1562" t="str">
        <f t="shared" si="1566"/>
        <v>Índice de Gestión Estratégica</v>
      </c>
      <c r="J1562" t="str">
        <f t="shared" si="1566"/>
        <v>06-07</v>
      </c>
      <c r="K1562" t="str">
        <f t="shared" si="1566"/>
        <v>Ingresos por servicios ambientales en relación a los ingresos propios sin regalías</v>
      </c>
      <c r="L1562" s="150">
        <f>+VLOOKUP($E1562,IGE_2018!$B$8:$Z$347,21,0)</f>
        <v>0.99863192747658092</v>
      </c>
      <c r="M1562" s="142" t="str">
        <f>+VLOOKUP($E1562,IGE_2018!$B$8:$Z$347,22,0)</f>
        <v>Alto</v>
      </c>
    </row>
    <row r="1563" spans="1:13" x14ac:dyDescent="0.3">
      <c r="A1563" s="139">
        <f t="shared" si="1519"/>
        <v>41</v>
      </c>
      <c r="B1563" s="148">
        <f t="shared" si="1521"/>
        <v>37</v>
      </c>
      <c r="D1563" s="149" t="str">
        <f>+VLOOKUP($A1563,mUNICIPIOS!$B$4:$F$343,2,0)</f>
        <v>Sacatepéquez</v>
      </c>
      <c r="E1563" s="149">
        <f>+VLOOKUP($A1563,mUNICIPIOS!$B$4:$F$343,3,0)</f>
        <v>316</v>
      </c>
      <c r="F1563" s="149" t="str">
        <f>+VLOOKUP($A1563,mUNICIPIOS!$B$4:$F$343,4,0)</f>
        <v>Santa Catarina Barahona</v>
      </c>
      <c r="G1563" s="139" t="str">
        <f t="shared" ref="G1563:K1563" si="1567">+G1525</f>
        <v>06</v>
      </c>
      <c r="H1563" t="str">
        <f t="shared" si="1567"/>
        <v>IGE</v>
      </c>
      <c r="I1563" t="str">
        <f t="shared" si="1567"/>
        <v>Índice de Gestión Estratégica</v>
      </c>
      <c r="J1563" t="str">
        <f t="shared" si="1567"/>
        <v>INDICE</v>
      </c>
      <c r="K1563">
        <f t="shared" si="1567"/>
        <v>0</v>
      </c>
      <c r="L1563" s="150">
        <f>+VLOOKUP($E1563,IGE_2018!$B$8:$Z$347,24,0)</f>
        <v>0.39417677103134813</v>
      </c>
      <c r="M1563" s="142" t="str">
        <f>+VLOOKUP($E1563,IGE_2018!$B$8:$Z$347,25,0)</f>
        <v>Medio bajo</v>
      </c>
    </row>
    <row r="1564" spans="1:13" x14ac:dyDescent="0.3">
      <c r="A1564" s="139">
        <f t="shared" si="1519"/>
        <v>41</v>
      </c>
      <c r="B1564" s="148">
        <f t="shared" si="1521"/>
        <v>38</v>
      </c>
      <c r="D1564" s="149" t="str">
        <f>+VLOOKUP($A1564,mUNICIPIOS!$B$4:$F$343,2,0)</f>
        <v>Sacatepéquez</v>
      </c>
      <c r="E1564" s="149">
        <f>+VLOOKUP($A1564,mUNICIPIOS!$B$4:$F$343,3,0)</f>
        <v>316</v>
      </c>
      <c r="F1564" s="149" t="str">
        <f>+VLOOKUP($A1564,mUNICIPIOS!$B$4:$F$343,4,0)</f>
        <v>Santa Catarina Barahona</v>
      </c>
      <c r="G1564" s="139" t="str">
        <f t="shared" ref="G1564:K1564" si="1568">+G1526</f>
        <v>RANKING</v>
      </c>
      <c r="H1564" t="str">
        <f t="shared" si="1568"/>
        <v>RGM</v>
      </c>
      <c r="I1564" t="str">
        <f t="shared" si="1568"/>
        <v>Ranking de la Gestión Municipal 2018</v>
      </c>
      <c r="J1564" t="str">
        <f t="shared" si="1568"/>
        <v>RANKING</v>
      </c>
      <c r="K1564">
        <f t="shared" si="1568"/>
        <v>0</v>
      </c>
      <c r="L1564" s="151">
        <f>+VLOOKUP($E1564,Resultados_generales!$C$8:$AE$347,27,0)</f>
        <v>0.54791063285131847</v>
      </c>
      <c r="M1564" t="str">
        <f>+VLOOKUP($E1564,Resultados_generales!$C$8:$AE$347,28,0)</f>
        <v>Medio</v>
      </c>
    </row>
    <row r="1565" spans="1:13" x14ac:dyDescent="0.3">
      <c r="A1565" s="139">
        <f t="shared" si="1519"/>
        <v>42</v>
      </c>
      <c r="B1565" s="148">
        <f t="shared" si="1521"/>
        <v>1</v>
      </c>
      <c r="D1565" s="149" t="str">
        <f>+VLOOKUP($A1565,mUNICIPIOS!$B$4:$F$343,2,0)</f>
        <v>Chimaltenango</v>
      </c>
      <c r="E1565" s="149">
        <f>+VLOOKUP($A1565,mUNICIPIOS!$B$4:$F$343,3,0)</f>
        <v>401</v>
      </c>
      <c r="F1565" s="149" t="str">
        <f>+VLOOKUP($A1565,mUNICIPIOS!$B$4:$F$343,4,0)</f>
        <v>Chimaltenango</v>
      </c>
      <c r="G1565" s="139" t="str">
        <f t="shared" ref="G1565:K1565" si="1569">+G1527</f>
        <v>01</v>
      </c>
      <c r="H1565" t="str">
        <f t="shared" si="1569"/>
        <v>IPC</v>
      </c>
      <c r="I1565" t="str">
        <f t="shared" si="1569"/>
        <v>Índice de Participación Ciudadana</v>
      </c>
      <c r="J1565" t="str">
        <f t="shared" si="1569"/>
        <v>01-01</v>
      </c>
      <c r="K1565" t="str">
        <f t="shared" si="1569"/>
        <v>Número de reuniones del COMUDE en el año de la medición.</v>
      </c>
      <c r="L1565" s="150">
        <f>+VLOOKUP($E1565,IPC_2018!$B$8:$T$347,3,0)</f>
        <v>0.5</v>
      </c>
      <c r="M1565" s="142" t="str">
        <f>+VLOOKUP($E1565,IPC_2018!$B$8:$T$347,4,0)</f>
        <v>Medio</v>
      </c>
    </row>
    <row r="1566" spans="1:13" x14ac:dyDescent="0.3">
      <c r="A1566" s="139">
        <f t="shared" si="1519"/>
        <v>42</v>
      </c>
      <c r="B1566" s="148">
        <f t="shared" si="1521"/>
        <v>2</v>
      </c>
      <c r="D1566" s="149" t="str">
        <f>+VLOOKUP($A1566,mUNICIPIOS!$B$4:$F$343,2,0)</f>
        <v>Chimaltenango</v>
      </c>
      <c r="E1566" s="149">
        <f>+VLOOKUP($A1566,mUNICIPIOS!$B$4:$F$343,3,0)</f>
        <v>401</v>
      </c>
      <c r="F1566" s="149" t="str">
        <f>+VLOOKUP($A1566,mUNICIPIOS!$B$4:$F$343,4,0)</f>
        <v>Chimaltenango</v>
      </c>
      <c r="G1566" s="139" t="str">
        <f t="shared" ref="G1566:K1566" si="1570">+G1528</f>
        <v>01</v>
      </c>
      <c r="H1566" t="str">
        <f t="shared" si="1570"/>
        <v>IPC</v>
      </c>
      <c r="I1566" t="str">
        <f t="shared" si="1570"/>
        <v>Índice de Participación Ciudadana</v>
      </c>
      <c r="J1566" t="str">
        <f t="shared" si="1570"/>
        <v>01-02</v>
      </c>
      <c r="K1566" t="str">
        <f t="shared" si="1570"/>
        <v>Participación de Alcaldes, Concejales y Síndicos determinados o designados en el COMUDE</v>
      </c>
      <c r="L1566" s="150">
        <f>+VLOOKUP($E1566,IPC_2018!$B$8:$T$347,6,0)</f>
        <v>0.65476190476190477</v>
      </c>
      <c r="M1566" s="142" t="str">
        <f>+VLOOKUP($E1566,IPC_2018!$B$8:$T$347,7,0)</f>
        <v>Medio alto</v>
      </c>
    </row>
    <row r="1567" spans="1:13" x14ac:dyDescent="0.3">
      <c r="A1567" s="139">
        <f t="shared" si="1519"/>
        <v>42</v>
      </c>
      <c r="B1567" s="148">
        <f t="shared" si="1521"/>
        <v>3</v>
      </c>
      <c r="D1567" s="149" t="str">
        <f>+VLOOKUP($A1567,mUNICIPIOS!$B$4:$F$343,2,0)</f>
        <v>Chimaltenango</v>
      </c>
      <c r="E1567" s="149">
        <f>+VLOOKUP($A1567,mUNICIPIOS!$B$4:$F$343,3,0)</f>
        <v>401</v>
      </c>
      <c r="F1567" s="149" t="str">
        <f>+VLOOKUP($A1567,mUNICIPIOS!$B$4:$F$343,4,0)</f>
        <v>Chimaltenango</v>
      </c>
      <c r="G1567" s="139" t="str">
        <f t="shared" ref="G1567:K1567" si="1571">+G1529</f>
        <v>01</v>
      </c>
      <c r="H1567" t="str">
        <f t="shared" si="1571"/>
        <v>IPC</v>
      </c>
      <c r="I1567" t="str">
        <f t="shared" si="1571"/>
        <v>Índice de Participación Ciudadana</v>
      </c>
      <c r="J1567" t="str">
        <f t="shared" si="1571"/>
        <v>01-03</v>
      </c>
      <c r="K1567" t="str">
        <f t="shared" si="1571"/>
        <v>Participación  de organizaciones de jóvenes, mujeres, pueblos mayas, xincas, garífunas, y otras organizaciones en el Comude</v>
      </c>
      <c r="L1567" s="150">
        <f>+VLOOKUP($E1567,IPC_2018!$B$8:$T$347,9,0)</f>
        <v>0</v>
      </c>
      <c r="M1567" s="142" t="str">
        <f>+VLOOKUP($E1567,IPC_2018!$B$8:$T$347,10,0)</f>
        <v>Bajo</v>
      </c>
    </row>
    <row r="1568" spans="1:13" x14ac:dyDescent="0.3">
      <c r="A1568" s="139">
        <f t="shared" si="1519"/>
        <v>42</v>
      </c>
      <c r="B1568" s="148">
        <f t="shared" si="1521"/>
        <v>4</v>
      </c>
      <c r="D1568" s="149" t="str">
        <f>+VLOOKUP($A1568,mUNICIPIOS!$B$4:$F$343,2,0)</f>
        <v>Chimaltenango</v>
      </c>
      <c r="E1568" s="149">
        <f>+VLOOKUP($A1568,mUNICIPIOS!$B$4:$F$343,3,0)</f>
        <v>401</v>
      </c>
      <c r="F1568" s="149" t="str">
        <f>+VLOOKUP($A1568,mUNICIPIOS!$B$4:$F$343,4,0)</f>
        <v>Chimaltenango</v>
      </c>
      <c r="G1568" s="139" t="str">
        <f t="shared" ref="G1568:K1568" si="1572">+G1530</f>
        <v>01</v>
      </c>
      <c r="H1568" t="str">
        <f t="shared" si="1572"/>
        <v>IPC</v>
      </c>
      <c r="I1568" t="str">
        <f t="shared" si="1572"/>
        <v>Índice de Participación Ciudadana</v>
      </c>
      <c r="J1568" t="str">
        <f t="shared" si="1572"/>
        <v>01-04</v>
      </c>
      <c r="K1568" t="str">
        <f t="shared" si="1572"/>
        <v>Representatividad territorial del Comude.</v>
      </c>
      <c r="L1568" s="150">
        <f>+VLOOKUP($E1568,IPC_2018!$B$8:$T$347,12,0)</f>
        <v>0.91176470588235292</v>
      </c>
      <c r="M1568" s="142" t="str">
        <f>+VLOOKUP($E1568,IPC_2018!$B$8:$T$347,13,0)</f>
        <v>Alto</v>
      </c>
    </row>
    <row r="1569" spans="1:13" x14ac:dyDescent="0.3">
      <c r="A1569" s="139">
        <f t="shared" si="1519"/>
        <v>42</v>
      </c>
      <c r="B1569" s="148">
        <f t="shared" si="1521"/>
        <v>5</v>
      </c>
      <c r="D1569" s="149" t="str">
        <f>+VLOOKUP($A1569,mUNICIPIOS!$B$4:$F$343,2,0)</f>
        <v>Chimaltenango</v>
      </c>
      <c r="E1569" s="149">
        <f>+VLOOKUP($A1569,mUNICIPIOS!$B$4:$F$343,3,0)</f>
        <v>401</v>
      </c>
      <c r="F1569" s="149" t="str">
        <f>+VLOOKUP($A1569,mUNICIPIOS!$B$4:$F$343,4,0)</f>
        <v>Chimaltenango</v>
      </c>
      <c r="G1569" s="139" t="str">
        <f t="shared" ref="G1569:K1569" si="1573">+G1531</f>
        <v>01</v>
      </c>
      <c r="H1569" t="str">
        <f t="shared" si="1573"/>
        <v>IPC</v>
      </c>
      <c r="I1569" t="str">
        <f t="shared" si="1573"/>
        <v>Índice de Participación Ciudadana</v>
      </c>
      <c r="J1569" t="str">
        <f t="shared" si="1573"/>
        <v>01-05</v>
      </c>
      <c r="K1569" t="str">
        <f t="shared" si="1573"/>
        <v>Funcionamiento del Comude</v>
      </c>
      <c r="L1569" s="150">
        <f>+VLOOKUP($E1569,IPC_2018!$B$8:$T$347,15,0)</f>
        <v>0.52650176697049533</v>
      </c>
      <c r="M1569" s="142" t="str">
        <f>+VLOOKUP($E1569,IPC_2018!$B$8:$T$347,16,0)</f>
        <v>Medio</v>
      </c>
    </row>
    <row r="1570" spans="1:13" x14ac:dyDescent="0.3">
      <c r="A1570" s="139">
        <f t="shared" si="1519"/>
        <v>42</v>
      </c>
      <c r="B1570" s="148">
        <f t="shared" si="1521"/>
        <v>6</v>
      </c>
      <c r="D1570" s="149" t="str">
        <f>+VLOOKUP($A1570,mUNICIPIOS!$B$4:$F$343,2,0)</f>
        <v>Chimaltenango</v>
      </c>
      <c r="E1570" s="149">
        <f>+VLOOKUP($A1570,mUNICIPIOS!$B$4:$F$343,3,0)</f>
        <v>401</v>
      </c>
      <c r="F1570" s="149" t="str">
        <f>+VLOOKUP($A1570,mUNICIPIOS!$B$4:$F$343,4,0)</f>
        <v>Chimaltenango</v>
      </c>
      <c r="G1570" s="139" t="str">
        <f t="shared" ref="G1570:K1570" si="1574">+G1532</f>
        <v>01</v>
      </c>
      <c r="H1570" t="str">
        <f t="shared" si="1574"/>
        <v>IPC</v>
      </c>
      <c r="I1570" t="str">
        <f t="shared" si="1574"/>
        <v>Índice de Participación Ciudadana</v>
      </c>
      <c r="J1570" t="str">
        <f t="shared" si="1574"/>
        <v>INDICE</v>
      </c>
      <c r="K1570">
        <f t="shared" si="1574"/>
        <v>0</v>
      </c>
      <c r="L1570" s="150">
        <f>+VLOOKUP($E1570,IPC_2018!$B$8:$T$347,18,0)</f>
        <v>0.51008520902316534</v>
      </c>
      <c r="M1570" s="142" t="str">
        <f>+VLOOKUP($E1570,IPC_2018!$B$8:$T$347,19,0)</f>
        <v>Medio</v>
      </c>
    </row>
    <row r="1571" spans="1:13" x14ac:dyDescent="0.3">
      <c r="A1571" s="139">
        <f t="shared" si="1519"/>
        <v>42</v>
      </c>
      <c r="B1571" s="148">
        <f t="shared" si="1521"/>
        <v>7</v>
      </c>
      <c r="D1571" s="149" t="str">
        <f>+VLOOKUP($A1571,mUNICIPIOS!$B$4:$F$343,2,0)</f>
        <v>Chimaltenango</v>
      </c>
      <c r="E1571" s="149">
        <f>+VLOOKUP($A1571,mUNICIPIOS!$B$4:$F$343,3,0)</f>
        <v>401</v>
      </c>
      <c r="F1571" s="149" t="str">
        <f>+VLOOKUP($A1571,mUNICIPIOS!$B$4:$F$343,4,0)</f>
        <v>Chimaltenango</v>
      </c>
      <c r="G1571" s="139" t="str">
        <f t="shared" ref="G1571:K1571" si="1575">+G1533</f>
        <v>02</v>
      </c>
      <c r="H1571" t="str">
        <f t="shared" si="1575"/>
        <v>IIC</v>
      </c>
      <c r="I1571" t="str">
        <f t="shared" si="1575"/>
        <v>Índice de Información a la Ciudadanía</v>
      </c>
      <c r="J1571" t="str">
        <f t="shared" si="1575"/>
        <v>02-01</v>
      </c>
      <c r="K1571" t="str">
        <f t="shared" si="1575"/>
        <v>Rendición de cuentas cuatrimestral y anual al Comude enfocadas en resultados.</v>
      </c>
      <c r="L1571" s="150">
        <f>+VLOOKUP($E1571,IIC_2018!$B$8:$Q$347,3,0)</f>
        <v>0.4</v>
      </c>
      <c r="M1571" s="142" t="str">
        <f>+VLOOKUP($E1571,IIC_2018!$B$8:$Q$347,4,0)</f>
        <v>Medio bajo</v>
      </c>
    </row>
    <row r="1572" spans="1:13" x14ac:dyDescent="0.3">
      <c r="A1572" s="139">
        <f t="shared" si="1519"/>
        <v>42</v>
      </c>
      <c r="B1572" s="148">
        <f t="shared" si="1521"/>
        <v>8</v>
      </c>
      <c r="D1572" s="149" t="str">
        <f>+VLOOKUP($A1572,mUNICIPIOS!$B$4:$F$343,2,0)</f>
        <v>Chimaltenango</v>
      </c>
      <c r="E1572" s="149">
        <f>+VLOOKUP($A1572,mUNICIPIOS!$B$4:$F$343,3,0)</f>
        <v>401</v>
      </c>
      <c r="F1572" s="149" t="str">
        <f>+VLOOKUP($A1572,mUNICIPIOS!$B$4:$F$343,4,0)</f>
        <v>Chimaltenango</v>
      </c>
      <c r="G1572" s="139" t="str">
        <f t="shared" ref="G1572:K1572" si="1576">+G1534</f>
        <v>02</v>
      </c>
      <c r="H1572" t="str">
        <f t="shared" si="1576"/>
        <v>IIC</v>
      </c>
      <c r="I1572" t="str">
        <f t="shared" si="1576"/>
        <v>Índice de Información a la Ciudadanía</v>
      </c>
      <c r="J1572" t="str">
        <f t="shared" si="1576"/>
        <v>02-02</v>
      </c>
      <c r="K1572" t="str">
        <f t="shared" si="1576"/>
        <v>Información presupuestaria y otra información brindada a la ciudadanía disponible en medios locales de comunicación.</v>
      </c>
      <c r="L1572" s="150">
        <f>+VLOOKUP($E1572,IIC_2018!$B$8:$Q$347,6,0)</f>
        <v>1</v>
      </c>
      <c r="M1572" s="142" t="str">
        <f>+VLOOKUP($E1572,IIC_2018!$B$8:$Q$347,7,0)</f>
        <v>Alto</v>
      </c>
    </row>
    <row r="1573" spans="1:13" x14ac:dyDescent="0.3">
      <c r="A1573" s="139">
        <f t="shared" si="1519"/>
        <v>42</v>
      </c>
      <c r="B1573" s="148">
        <f t="shared" si="1521"/>
        <v>9</v>
      </c>
      <c r="D1573" s="149" t="str">
        <f>+VLOOKUP($A1573,mUNICIPIOS!$B$4:$F$343,2,0)</f>
        <v>Chimaltenango</v>
      </c>
      <c r="E1573" s="149">
        <f>+VLOOKUP($A1573,mUNICIPIOS!$B$4:$F$343,3,0)</f>
        <v>401</v>
      </c>
      <c r="F1573" s="149" t="str">
        <f>+VLOOKUP($A1573,mUNICIPIOS!$B$4:$F$343,4,0)</f>
        <v>Chimaltenango</v>
      </c>
      <c r="G1573" s="139" t="str">
        <f t="shared" ref="G1573:K1573" si="1577">+G1535</f>
        <v>02</v>
      </c>
      <c r="H1573" t="str">
        <f t="shared" si="1577"/>
        <v>IIC</v>
      </c>
      <c r="I1573" t="str">
        <f t="shared" si="1577"/>
        <v>Índice de Información a la Ciudadanía</v>
      </c>
      <c r="J1573" t="str">
        <f t="shared" si="1577"/>
        <v>02-03</v>
      </c>
      <c r="K1573" t="str">
        <f t="shared" si="1577"/>
        <v>Información pública de oficio actualizada y disponible de acuerdo a la LAIP y uso de internet.</v>
      </c>
      <c r="L1573" s="150">
        <f>+VLOOKUP($E1573,IIC_2018!$B$8:$Q$347,9,0)</f>
        <v>0.95999999999999985</v>
      </c>
      <c r="M1573" s="142" t="str">
        <f>+VLOOKUP($E1573,IIC_2018!$B$8:$Q$347,10,0)</f>
        <v>Alto</v>
      </c>
    </row>
    <row r="1574" spans="1:13" x14ac:dyDescent="0.3">
      <c r="A1574" s="139">
        <f t="shared" si="1519"/>
        <v>42</v>
      </c>
      <c r="B1574" s="148">
        <f t="shared" si="1521"/>
        <v>10</v>
      </c>
      <c r="D1574" s="149" t="str">
        <f>+VLOOKUP($A1574,mUNICIPIOS!$B$4:$F$343,2,0)</f>
        <v>Chimaltenango</v>
      </c>
      <c r="E1574" s="149">
        <f>+VLOOKUP($A1574,mUNICIPIOS!$B$4:$F$343,3,0)</f>
        <v>401</v>
      </c>
      <c r="F1574" s="149" t="str">
        <f>+VLOOKUP($A1574,mUNICIPIOS!$B$4:$F$343,4,0)</f>
        <v>Chimaltenango</v>
      </c>
      <c r="G1574" s="139" t="str">
        <f t="shared" ref="G1574:K1574" si="1578">+G1536</f>
        <v>02</v>
      </c>
      <c r="H1574" t="str">
        <f t="shared" si="1578"/>
        <v>IIC</v>
      </c>
      <c r="I1574" t="str">
        <f t="shared" si="1578"/>
        <v>Índice de Información a la Ciudadanía</v>
      </c>
      <c r="J1574" t="str">
        <f t="shared" si="1578"/>
        <v>02-04</v>
      </c>
      <c r="K1574" t="str">
        <f t="shared" si="1578"/>
        <v>Relación del monto contratado por medio de Guate compras con el total del presupuesto de egresos vigente.</v>
      </c>
      <c r="L1574" s="150">
        <f>+VLOOKUP($E1574,IIC_2018!$B$8:$Q$347,12,0)</f>
        <v>0.27810759164624149</v>
      </c>
      <c r="M1574" s="142" t="str">
        <f>+VLOOKUP($E1574,IIC_2018!$B$8:$Q$347,13,0)</f>
        <v>Medio bajo</v>
      </c>
    </row>
    <row r="1575" spans="1:13" x14ac:dyDescent="0.3">
      <c r="A1575" s="139">
        <f t="shared" si="1519"/>
        <v>42</v>
      </c>
      <c r="B1575" s="148">
        <f t="shared" si="1521"/>
        <v>11</v>
      </c>
      <c r="D1575" s="149" t="str">
        <f>+VLOOKUP($A1575,mUNICIPIOS!$B$4:$F$343,2,0)</f>
        <v>Chimaltenango</v>
      </c>
      <c r="E1575" s="149">
        <f>+VLOOKUP($A1575,mUNICIPIOS!$B$4:$F$343,3,0)</f>
        <v>401</v>
      </c>
      <c r="F1575" s="149" t="str">
        <f>+VLOOKUP($A1575,mUNICIPIOS!$B$4:$F$343,4,0)</f>
        <v>Chimaltenango</v>
      </c>
      <c r="G1575" s="139" t="str">
        <f t="shared" ref="G1575:K1575" si="1579">+G1537</f>
        <v>02</v>
      </c>
      <c r="H1575" t="str">
        <f t="shared" si="1579"/>
        <v>IIC</v>
      </c>
      <c r="I1575" t="str">
        <f t="shared" si="1579"/>
        <v>Índice de Información a la Ciudadanía</v>
      </c>
      <c r="J1575" t="str">
        <f t="shared" si="1579"/>
        <v>INDICE</v>
      </c>
      <c r="K1575">
        <f t="shared" si="1579"/>
        <v>0</v>
      </c>
      <c r="L1575" s="150">
        <f>+VLOOKUP($E1575,IIC_2018!$B$8:$Q$347,15,0)</f>
        <v>0.65952689791156038</v>
      </c>
      <c r="M1575" s="142" t="str">
        <f>+VLOOKUP($E1575,IIC_2018!$B$8:$Q$347,16,0)</f>
        <v>Medio alto</v>
      </c>
    </row>
    <row r="1576" spans="1:13" x14ac:dyDescent="0.3">
      <c r="A1576" s="139">
        <f t="shared" si="1519"/>
        <v>42</v>
      </c>
      <c r="B1576" s="148">
        <f t="shared" si="1521"/>
        <v>12</v>
      </c>
      <c r="D1576" s="149" t="str">
        <f>+VLOOKUP($A1576,mUNICIPIOS!$B$4:$F$343,2,0)</f>
        <v>Chimaltenango</v>
      </c>
      <c r="E1576" s="149">
        <f>+VLOOKUP($A1576,mUNICIPIOS!$B$4:$F$343,3,0)</f>
        <v>401</v>
      </c>
      <c r="F1576" s="149" t="str">
        <f>+VLOOKUP($A1576,mUNICIPIOS!$B$4:$F$343,4,0)</f>
        <v>Chimaltenango</v>
      </c>
      <c r="G1576" s="139" t="str">
        <f t="shared" ref="G1576:K1576" si="1580">+G1538</f>
        <v>03</v>
      </c>
      <c r="H1576" t="str">
        <f t="shared" si="1580"/>
        <v>ISP</v>
      </c>
      <c r="I1576" t="str">
        <f t="shared" si="1580"/>
        <v>Índice de Servicios Públicos</v>
      </c>
      <c r="J1576" t="str">
        <f t="shared" si="1580"/>
        <v>03-01</v>
      </c>
      <c r="K1576" t="str">
        <f t="shared" si="1580"/>
        <v>Cobertura del servicio público de agua</v>
      </c>
      <c r="L1576" s="150">
        <f>+VLOOKUP($E1576,ISP_2018!$B$8:$T$347,3,0)</f>
        <v>0.50086893262740972</v>
      </c>
      <c r="M1576" s="142" t="str">
        <f>+VLOOKUP($E1576,ISP_2018!$B$8:$T$347,4,0)</f>
        <v>Medio</v>
      </c>
    </row>
    <row r="1577" spans="1:13" x14ac:dyDescent="0.3">
      <c r="A1577" s="139">
        <f t="shared" si="1519"/>
        <v>42</v>
      </c>
      <c r="B1577" s="148">
        <f t="shared" si="1521"/>
        <v>13</v>
      </c>
      <c r="D1577" s="149" t="str">
        <f>+VLOOKUP($A1577,mUNICIPIOS!$B$4:$F$343,2,0)</f>
        <v>Chimaltenango</v>
      </c>
      <c r="E1577" s="149">
        <f>+VLOOKUP($A1577,mUNICIPIOS!$B$4:$F$343,3,0)</f>
        <v>401</v>
      </c>
      <c r="F1577" s="149" t="str">
        <f>+VLOOKUP($A1577,mUNICIPIOS!$B$4:$F$343,4,0)</f>
        <v>Chimaltenango</v>
      </c>
      <c r="G1577" s="139" t="str">
        <f t="shared" ref="G1577:K1577" si="1581">+G1539</f>
        <v>03</v>
      </c>
      <c r="H1577" t="str">
        <f t="shared" si="1581"/>
        <v>ISP</v>
      </c>
      <c r="I1577" t="str">
        <f t="shared" si="1581"/>
        <v>Índice de Servicios Públicos</v>
      </c>
      <c r="J1577" t="str">
        <f t="shared" si="1581"/>
        <v>03-02</v>
      </c>
      <c r="K1577" t="str">
        <f t="shared" si="1581"/>
        <v>Control de la calidad del servicio público de agua</v>
      </c>
      <c r="L1577" s="150">
        <f>+VLOOKUP($E1577,ISP_2018!$B$8:$T$347,6,0)</f>
        <v>0.78333333333333333</v>
      </c>
      <c r="M1577" s="142" t="str">
        <f>+VLOOKUP($E1577,ISP_2018!$B$8:$T$347,7,0)</f>
        <v>Medio alto</v>
      </c>
    </row>
    <row r="1578" spans="1:13" x14ac:dyDescent="0.3">
      <c r="A1578" s="139">
        <f t="shared" si="1519"/>
        <v>42</v>
      </c>
      <c r="B1578" s="148">
        <f t="shared" si="1521"/>
        <v>14</v>
      </c>
      <c r="D1578" s="149" t="str">
        <f>+VLOOKUP($A1578,mUNICIPIOS!$B$4:$F$343,2,0)</f>
        <v>Chimaltenango</v>
      </c>
      <c r="E1578" s="149">
        <f>+VLOOKUP($A1578,mUNICIPIOS!$B$4:$F$343,3,0)</f>
        <v>401</v>
      </c>
      <c r="F1578" s="149" t="str">
        <f>+VLOOKUP($A1578,mUNICIPIOS!$B$4:$F$343,4,0)</f>
        <v>Chimaltenango</v>
      </c>
      <c r="G1578" s="139" t="str">
        <f t="shared" ref="G1578:K1578" si="1582">+G1540</f>
        <v>03</v>
      </c>
      <c r="H1578" t="str">
        <f t="shared" si="1582"/>
        <v>ISP</v>
      </c>
      <c r="I1578" t="str">
        <f t="shared" si="1582"/>
        <v>Índice de Servicios Públicos</v>
      </c>
      <c r="J1578" t="str">
        <f t="shared" si="1582"/>
        <v>03-03</v>
      </c>
      <c r="K1578" t="str">
        <f t="shared" si="1582"/>
        <v>Disposición  y tratamiento  de aguas residuales</v>
      </c>
      <c r="L1578" s="150">
        <f>+VLOOKUP($E1578,ISP_2018!$B$8:$T$347,9,0)</f>
        <v>3.0475106954076349E-3</v>
      </c>
      <c r="M1578" s="142" t="str">
        <f>+VLOOKUP($E1578,ISP_2018!$B$8:$T$347,10,0)</f>
        <v>Bajo</v>
      </c>
    </row>
    <row r="1579" spans="1:13" x14ac:dyDescent="0.3">
      <c r="A1579" s="139">
        <f t="shared" si="1519"/>
        <v>42</v>
      </c>
      <c r="B1579" s="148">
        <f t="shared" si="1521"/>
        <v>15</v>
      </c>
      <c r="D1579" s="149" t="str">
        <f>+VLOOKUP($A1579,mUNICIPIOS!$B$4:$F$343,2,0)</f>
        <v>Chimaltenango</v>
      </c>
      <c r="E1579" s="149">
        <f>+VLOOKUP($A1579,mUNICIPIOS!$B$4:$F$343,3,0)</f>
        <v>401</v>
      </c>
      <c r="F1579" s="149" t="str">
        <f>+VLOOKUP($A1579,mUNICIPIOS!$B$4:$F$343,4,0)</f>
        <v>Chimaltenango</v>
      </c>
      <c r="G1579" s="139" t="str">
        <f t="shared" ref="G1579:K1579" si="1583">+G1541</f>
        <v>03</v>
      </c>
      <c r="H1579" t="str">
        <f t="shared" si="1583"/>
        <v>ISP</v>
      </c>
      <c r="I1579" t="str">
        <f t="shared" si="1583"/>
        <v>Índice de Servicios Públicos</v>
      </c>
      <c r="J1579" t="str">
        <f t="shared" si="1583"/>
        <v>03-04</v>
      </c>
      <c r="K1579" t="str">
        <f t="shared" si="1583"/>
        <v>Gestión y manejo de los residuos y desechos sólidos</v>
      </c>
      <c r="L1579" s="150">
        <f>+VLOOKUP($E1579,ISP_2018!$B$8:$T$347,12,0)</f>
        <v>3.2215617223984652E-2</v>
      </c>
      <c r="M1579" s="142" t="str">
        <f>+VLOOKUP($E1579,ISP_2018!$B$8:$T$347,13,0)</f>
        <v>Bajo</v>
      </c>
    </row>
    <row r="1580" spans="1:13" x14ac:dyDescent="0.3">
      <c r="A1580" s="139">
        <f t="shared" si="1519"/>
        <v>42</v>
      </c>
      <c r="B1580" s="148">
        <f t="shared" si="1521"/>
        <v>16</v>
      </c>
      <c r="D1580" s="149" t="str">
        <f>+VLOOKUP($A1580,mUNICIPIOS!$B$4:$F$343,2,0)</f>
        <v>Chimaltenango</v>
      </c>
      <c r="E1580" s="149">
        <f>+VLOOKUP($A1580,mUNICIPIOS!$B$4:$F$343,3,0)</f>
        <v>401</v>
      </c>
      <c r="F1580" s="149" t="str">
        <f>+VLOOKUP($A1580,mUNICIPIOS!$B$4:$F$343,4,0)</f>
        <v>Chimaltenango</v>
      </c>
      <c r="G1580" s="139" t="str">
        <f t="shared" ref="G1580:K1580" si="1584">+G1542</f>
        <v>03</v>
      </c>
      <c r="H1580" t="str">
        <f t="shared" si="1584"/>
        <v>ISP</v>
      </c>
      <c r="I1580" t="str">
        <f t="shared" si="1584"/>
        <v>Índice de Servicios Públicos</v>
      </c>
      <c r="J1580" t="str">
        <f t="shared" si="1584"/>
        <v>03-05</v>
      </c>
      <c r="K1580" t="str">
        <f t="shared" si="1584"/>
        <v>Gestión de servicios públicos municipales</v>
      </c>
      <c r="L1580" s="150">
        <f>+VLOOKUP($E1580,ISP_2018!$B$8:$T$347,15,0)</f>
        <v>0.62903225806451613</v>
      </c>
      <c r="M1580" s="142" t="str">
        <f>+VLOOKUP($E1580,ISP_2018!$B$8:$T$347,16,0)</f>
        <v>Medio alto</v>
      </c>
    </row>
    <row r="1581" spans="1:13" x14ac:dyDescent="0.3">
      <c r="A1581" s="139">
        <f t="shared" ref="A1581:A1644" si="1585">+IF(B1580=38,A1580+1,A1580)</f>
        <v>42</v>
      </c>
      <c r="B1581" s="148">
        <f t="shared" si="1521"/>
        <v>17</v>
      </c>
      <c r="D1581" s="149" t="str">
        <f>+VLOOKUP($A1581,mUNICIPIOS!$B$4:$F$343,2,0)</f>
        <v>Chimaltenango</v>
      </c>
      <c r="E1581" s="149">
        <f>+VLOOKUP($A1581,mUNICIPIOS!$B$4:$F$343,3,0)</f>
        <v>401</v>
      </c>
      <c r="F1581" s="149" t="str">
        <f>+VLOOKUP($A1581,mUNICIPIOS!$B$4:$F$343,4,0)</f>
        <v>Chimaltenango</v>
      </c>
      <c r="G1581" s="139" t="str">
        <f t="shared" ref="G1581:K1581" si="1586">+G1543</f>
        <v>03</v>
      </c>
      <c r="H1581" t="str">
        <f t="shared" si="1586"/>
        <v>ISP</v>
      </c>
      <c r="I1581" t="str">
        <f t="shared" si="1586"/>
        <v>Índice de Servicios Públicos</v>
      </c>
      <c r="J1581" t="str">
        <f t="shared" si="1586"/>
        <v>INDICE</v>
      </c>
      <c r="K1581">
        <f t="shared" si="1586"/>
        <v>0</v>
      </c>
      <c r="L1581" s="150">
        <f>+VLOOKUP($E1581,ISP_2018!$B$8:$T$347,18,0)</f>
        <v>0.41794597045952264</v>
      </c>
      <c r="M1581" s="142" t="str">
        <f>+VLOOKUP($E1581,ISP_2018!$B$8:$T$347,19,0)</f>
        <v>Medio</v>
      </c>
    </row>
    <row r="1582" spans="1:13" x14ac:dyDescent="0.3">
      <c r="A1582" s="139">
        <f t="shared" si="1585"/>
        <v>42</v>
      </c>
      <c r="B1582" s="148">
        <f t="shared" ref="B1582:B1645" si="1587">+B1544</f>
        <v>18</v>
      </c>
      <c r="D1582" s="149" t="str">
        <f>+VLOOKUP($A1582,mUNICIPIOS!$B$4:$F$343,2,0)</f>
        <v>Chimaltenango</v>
      </c>
      <c r="E1582" s="149">
        <f>+VLOOKUP($A1582,mUNICIPIOS!$B$4:$F$343,3,0)</f>
        <v>401</v>
      </c>
      <c r="F1582" s="149" t="str">
        <f>+VLOOKUP($A1582,mUNICIPIOS!$B$4:$F$343,4,0)</f>
        <v>Chimaltenango</v>
      </c>
      <c r="G1582" s="139" t="str">
        <f t="shared" ref="G1582:K1582" si="1588">+G1544</f>
        <v>04</v>
      </c>
      <c r="H1582" t="str">
        <f t="shared" si="1588"/>
        <v>IGA</v>
      </c>
      <c r="I1582" t="str">
        <f t="shared" si="1588"/>
        <v>Índice de Gestión Administrativa</v>
      </c>
      <c r="J1582" t="str">
        <f t="shared" si="1588"/>
        <v>04-01</v>
      </c>
      <c r="K1582" t="str">
        <f t="shared" si="1588"/>
        <v>Existencia de elementos de atención municipal orientada al vecino</v>
      </c>
      <c r="L1582" s="150">
        <f>+VLOOKUP($E1582,IGA_2018!$B$8:$N$347,3,0)</f>
        <v>0.75</v>
      </c>
      <c r="M1582" s="142" t="str">
        <f>+VLOOKUP($E1582,IGA_2018!$B$8:$N$347,4,0)</f>
        <v>Medio alto</v>
      </c>
    </row>
    <row r="1583" spans="1:13" x14ac:dyDescent="0.3">
      <c r="A1583" s="139">
        <f t="shared" si="1585"/>
        <v>42</v>
      </c>
      <c r="B1583" s="148">
        <f t="shared" si="1587"/>
        <v>19</v>
      </c>
      <c r="D1583" s="149" t="str">
        <f>+VLOOKUP($A1583,mUNICIPIOS!$B$4:$F$343,2,0)</f>
        <v>Chimaltenango</v>
      </c>
      <c r="E1583" s="149">
        <f>+VLOOKUP($A1583,mUNICIPIOS!$B$4:$F$343,3,0)</f>
        <v>401</v>
      </c>
      <c r="F1583" s="149" t="str">
        <f>+VLOOKUP($A1583,mUNICIPIOS!$B$4:$F$343,4,0)</f>
        <v>Chimaltenango</v>
      </c>
      <c r="G1583" s="139" t="str">
        <f t="shared" ref="G1583:K1583" si="1589">+G1545</f>
        <v>04</v>
      </c>
      <c r="H1583" t="str">
        <f t="shared" si="1589"/>
        <v>IGA</v>
      </c>
      <c r="I1583" t="str">
        <f t="shared" si="1589"/>
        <v>Índice de Gestión Administrativa</v>
      </c>
      <c r="J1583" t="str">
        <f t="shared" si="1589"/>
        <v>04-02</v>
      </c>
      <c r="K1583" t="str">
        <f t="shared" si="1589"/>
        <v>Gestión del recurso humano.</v>
      </c>
      <c r="L1583" s="150">
        <f>+VLOOKUP($E1583,IGA_2018!$B$8:$N$347,6,0)</f>
        <v>0.76702836576837718</v>
      </c>
      <c r="M1583" s="142" t="str">
        <f>+VLOOKUP($E1583,IGA_2018!$B$8:$N$347,7,0)</f>
        <v>Medio alto</v>
      </c>
    </row>
    <row r="1584" spans="1:13" x14ac:dyDescent="0.3">
      <c r="A1584" s="139">
        <f t="shared" si="1585"/>
        <v>42</v>
      </c>
      <c r="B1584" s="148">
        <f t="shared" si="1587"/>
        <v>20</v>
      </c>
      <c r="D1584" s="149" t="str">
        <f>+VLOOKUP($A1584,mUNICIPIOS!$B$4:$F$343,2,0)</f>
        <v>Chimaltenango</v>
      </c>
      <c r="E1584" s="149">
        <f>+VLOOKUP($A1584,mUNICIPIOS!$B$4:$F$343,3,0)</f>
        <v>401</v>
      </c>
      <c r="F1584" s="149" t="str">
        <f>+VLOOKUP($A1584,mUNICIPIOS!$B$4:$F$343,4,0)</f>
        <v>Chimaltenango</v>
      </c>
      <c r="G1584" s="139" t="str">
        <f t="shared" ref="G1584:K1584" si="1590">+G1546</f>
        <v>04</v>
      </c>
      <c r="H1584" t="str">
        <f t="shared" si="1590"/>
        <v>IGA</v>
      </c>
      <c r="I1584" t="str">
        <f t="shared" si="1590"/>
        <v>Índice de Gestión Administrativa</v>
      </c>
      <c r="J1584" t="str">
        <f t="shared" si="1590"/>
        <v>04-03</v>
      </c>
      <c r="K1584" t="str">
        <f t="shared" si="1590"/>
        <v>Existencia de oficinas municipales con instrumentos de gestión.</v>
      </c>
      <c r="L1584" s="150">
        <f>+VLOOKUP($E1584,IGA_2018!$B$8:$N$347,9,0)</f>
        <v>0.46785714285714286</v>
      </c>
      <c r="M1584" s="142" t="str">
        <f>+VLOOKUP($E1584,IGA_2018!$B$8:$N$347,10,0)</f>
        <v>Medio</v>
      </c>
    </row>
    <row r="1585" spans="1:13" x14ac:dyDescent="0.3">
      <c r="A1585" s="139">
        <f t="shared" si="1585"/>
        <v>42</v>
      </c>
      <c r="B1585" s="148">
        <f t="shared" si="1587"/>
        <v>21</v>
      </c>
      <c r="D1585" s="149" t="str">
        <f>+VLOOKUP($A1585,mUNICIPIOS!$B$4:$F$343,2,0)</f>
        <v>Chimaltenango</v>
      </c>
      <c r="E1585" s="149">
        <f>+VLOOKUP($A1585,mUNICIPIOS!$B$4:$F$343,3,0)</f>
        <v>401</v>
      </c>
      <c r="F1585" s="149" t="str">
        <f>+VLOOKUP($A1585,mUNICIPIOS!$B$4:$F$343,4,0)</f>
        <v>Chimaltenango</v>
      </c>
      <c r="G1585" s="139" t="str">
        <f t="shared" ref="G1585:K1585" si="1591">+G1547</f>
        <v>04</v>
      </c>
      <c r="H1585" t="str">
        <f t="shared" si="1591"/>
        <v>IGA</v>
      </c>
      <c r="I1585" t="str">
        <f t="shared" si="1591"/>
        <v>Índice de Gestión Administrativa</v>
      </c>
      <c r="J1585" t="str">
        <f t="shared" si="1591"/>
        <v>INDICE</v>
      </c>
      <c r="K1585">
        <f t="shared" si="1591"/>
        <v>0</v>
      </c>
      <c r="L1585" s="150">
        <f>+VLOOKUP($E1585,IGA_2018!$B$8:$N$347,12,0)</f>
        <v>0.65720992801893197</v>
      </c>
      <c r="M1585" s="142" t="str">
        <f>+VLOOKUP($E1585,IGA_2018!$B$8:$N$347,13,0)</f>
        <v>Medio alto</v>
      </c>
    </row>
    <row r="1586" spans="1:13" x14ac:dyDescent="0.3">
      <c r="A1586" s="139">
        <f t="shared" si="1585"/>
        <v>42</v>
      </c>
      <c r="B1586" s="148">
        <f t="shared" si="1587"/>
        <v>22</v>
      </c>
      <c r="D1586" s="149" t="str">
        <f>+VLOOKUP($A1586,mUNICIPIOS!$B$4:$F$343,2,0)</f>
        <v>Chimaltenango</v>
      </c>
      <c r="E1586" s="149">
        <f>+VLOOKUP($A1586,mUNICIPIOS!$B$4:$F$343,3,0)</f>
        <v>401</v>
      </c>
      <c r="F1586" s="149" t="str">
        <f>+VLOOKUP($A1586,mUNICIPIOS!$B$4:$F$343,4,0)</f>
        <v>Chimaltenango</v>
      </c>
      <c r="G1586" s="139" t="str">
        <f t="shared" ref="G1586:K1586" si="1592">+G1548</f>
        <v>05</v>
      </c>
      <c r="H1586" t="str">
        <f t="shared" si="1592"/>
        <v>IGF</v>
      </c>
      <c r="I1586" t="str">
        <f t="shared" si="1592"/>
        <v>Índice de Gestión Financiera</v>
      </c>
      <c r="J1586" t="str">
        <f t="shared" si="1592"/>
        <v>05-01</v>
      </c>
      <c r="K1586" t="str">
        <f t="shared" si="1592"/>
        <v>Autonomía financiera municipal</v>
      </c>
      <c r="L1586" s="150">
        <f>+VLOOKUP($E1586,IGF_2018!$B$8:$Z$347,3,0)</f>
        <v>0.33716105488125137</v>
      </c>
      <c r="M1586" s="142" t="str">
        <f>+VLOOKUP($E1586,IGF_2018!$B$8:$Z$347,4,0)</f>
        <v>Medio bajo</v>
      </c>
    </row>
    <row r="1587" spans="1:13" x14ac:dyDescent="0.3">
      <c r="A1587" s="139">
        <f t="shared" si="1585"/>
        <v>42</v>
      </c>
      <c r="B1587" s="148">
        <f t="shared" si="1587"/>
        <v>23</v>
      </c>
      <c r="D1587" s="149" t="str">
        <f>+VLOOKUP($A1587,mUNICIPIOS!$B$4:$F$343,2,0)</f>
        <v>Chimaltenango</v>
      </c>
      <c r="E1587" s="149">
        <f>+VLOOKUP($A1587,mUNICIPIOS!$B$4:$F$343,3,0)</f>
        <v>401</v>
      </c>
      <c r="F1587" s="149" t="str">
        <f>+VLOOKUP($A1587,mUNICIPIOS!$B$4:$F$343,4,0)</f>
        <v>Chimaltenango</v>
      </c>
      <c r="G1587" s="139" t="str">
        <f t="shared" ref="G1587:K1587" si="1593">+G1549</f>
        <v>05</v>
      </c>
      <c r="H1587" t="str">
        <f t="shared" si="1593"/>
        <v>IGF</v>
      </c>
      <c r="I1587" t="str">
        <f t="shared" si="1593"/>
        <v>Índice de Gestión Financiera</v>
      </c>
      <c r="J1587" t="str">
        <f t="shared" si="1593"/>
        <v>05-02</v>
      </c>
      <c r="K1587" t="str">
        <f t="shared" si="1593"/>
        <v xml:space="preserve">Ingresos propios por habitante -sin regalías- </v>
      </c>
      <c r="L1587" s="150">
        <f>+VLOOKUP($E1587,IGF_2018!$B$8:$Z$347,6,0)</f>
        <v>8.5022806397776332E-2</v>
      </c>
      <c r="M1587" s="142" t="str">
        <f>+VLOOKUP($E1587,IGF_2018!$B$8:$Z$347,7,0)</f>
        <v>Bajo</v>
      </c>
    </row>
    <row r="1588" spans="1:13" x14ac:dyDescent="0.3">
      <c r="A1588" s="139">
        <f t="shared" si="1585"/>
        <v>42</v>
      </c>
      <c r="B1588" s="148">
        <f t="shared" si="1587"/>
        <v>24</v>
      </c>
      <c r="D1588" s="149" t="str">
        <f>+VLOOKUP($A1588,mUNICIPIOS!$B$4:$F$343,2,0)</f>
        <v>Chimaltenango</v>
      </c>
      <c r="E1588" s="149">
        <f>+VLOOKUP($A1588,mUNICIPIOS!$B$4:$F$343,3,0)</f>
        <v>401</v>
      </c>
      <c r="F1588" s="149" t="str">
        <f>+VLOOKUP($A1588,mUNICIPIOS!$B$4:$F$343,4,0)</f>
        <v>Chimaltenango</v>
      </c>
      <c r="G1588" s="139" t="str">
        <f t="shared" ref="G1588:K1588" si="1594">+G1550</f>
        <v>05</v>
      </c>
      <c r="H1588" t="str">
        <f t="shared" si="1594"/>
        <v>IGF</v>
      </c>
      <c r="I1588" t="str">
        <f t="shared" si="1594"/>
        <v>Índice de Gestión Financiera</v>
      </c>
      <c r="J1588" t="str">
        <f t="shared" si="1594"/>
        <v>05-03</v>
      </c>
      <c r="K1588" t="str">
        <f t="shared" si="1594"/>
        <v>Ingresos del IUSI en relación a los ingresos propios -sin regalías-</v>
      </c>
      <c r="L1588" s="150">
        <f>+VLOOKUP($E1588,IGF_2018!$B$8:$Z$347,9,0)</f>
        <v>0.22565756752564295</v>
      </c>
      <c r="M1588" s="142" t="str">
        <f>+VLOOKUP($E1588,IGF_2018!$B$8:$Z$347,10,0)</f>
        <v>Medio bajo</v>
      </c>
    </row>
    <row r="1589" spans="1:13" x14ac:dyDescent="0.3">
      <c r="A1589" s="139">
        <f t="shared" si="1585"/>
        <v>42</v>
      </c>
      <c r="B1589" s="148">
        <f t="shared" si="1587"/>
        <v>25</v>
      </c>
      <c r="D1589" s="149" t="str">
        <f>+VLOOKUP($A1589,mUNICIPIOS!$B$4:$F$343,2,0)</f>
        <v>Chimaltenango</v>
      </c>
      <c r="E1589" s="149">
        <f>+VLOOKUP($A1589,mUNICIPIOS!$B$4:$F$343,3,0)</f>
        <v>401</v>
      </c>
      <c r="F1589" s="149" t="str">
        <f>+VLOOKUP($A1589,mUNICIPIOS!$B$4:$F$343,4,0)</f>
        <v>Chimaltenango</v>
      </c>
      <c r="G1589" s="139" t="str">
        <f t="shared" ref="G1589:K1589" si="1595">+G1551</f>
        <v>05</v>
      </c>
      <c r="H1589" t="str">
        <f t="shared" si="1595"/>
        <v>IGF</v>
      </c>
      <c r="I1589" t="str">
        <f t="shared" si="1595"/>
        <v>Índice de Gestión Financiera</v>
      </c>
      <c r="J1589" t="str">
        <f t="shared" si="1595"/>
        <v>05-04</v>
      </c>
      <c r="K1589" t="str">
        <f t="shared" si="1595"/>
        <v>Inversión anual en capital fijo por habitante</v>
      </c>
      <c r="L1589" s="150">
        <f>+VLOOKUP($E1589,IGF_2018!$B$8:$Z$347,12,0)</f>
        <v>2.7524553537181473E-2</v>
      </c>
      <c r="M1589" s="142" t="str">
        <f>+VLOOKUP($E1589,IGF_2018!$B$8:$Z$347,13,0)</f>
        <v>Bajo</v>
      </c>
    </row>
    <row r="1590" spans="1:13" x14ac:dyDescent="0.3">
      <c r="A1590" s="139">
        <f t="shared" si="1585"/>
        <v>42</v>
      </c>
      <c r="B1590" s="148">
        <f t="shared" si="1587"/>
        <v>26</v>
      </c>
      <c r="D1590" s="149" t="str">
        <f>+VLOOKUP($A1590,mUNICIPIOS!$B$4:$F$343,2,0)</f>
        <v>Chimaltenango</v>
      </c>
      <c r="E1590" s="149">
        <f>+VLOOKUP($A1590,mUNICIPIOS!$B$4:$F$343,3,0)</f>
        <v>401</v>
      </c>
      <c r="F1590" s="149" t="str">
        <f>+VLOOKUP($A1590,mUNICIPIOS!$B$4:$F$343,4,0)</f>
        <v>Chimaltenango</v>
      </c>
      <c r="G1590" s="139" t="str">
        <f t="shared" ref="G1590:K1590" si="1596">+G1552</f>
        <v>05</v>
      </c>
      <c r="H1590" t="str">
        <f t="shared" si="1596"/>
        <v>IGF</v>
      </c>
      <c r="I1590" t="str">
        <f t="shared" si="1596"/>
        <v>Índice de Gestión Financiera</v>
      </c>
      <c r="J1590" t="str">
        <f t="shared" si="1596"/>
        <v>05-05</v>
      </c>
      <c r="K1590" t="str">
        <f t="shared" si="1596"/>
        <v>Inversión anual en capital fijo con recursos percibidos por ingresos propios</v>
      </c>
      <c r="L1590" s="150">
        <f>+VLOOKUP($E1590,IGF_2018!$B$8:$Z$347,15,0)</f>
        <v>5.4196621031998545E-4</v>
      </c>
      <c r="M1590" s="142" t="str">
        <f>+VLOOKUP($E1590,IGF_2018!$B$8:$Z$347,16,0)</f>
        <v>Bajo</v>
      </c>
    </row>
    <row r="1591" spans="1:13" x14ac:dyDescent="0.3">
      <c r="A1591" s="139">
        <f t="shared" si="1585"/>
        <v>42</v>
      </c>
      <c r="B1591" s="148">
        <f t="shared" si="1587"/>
        <v>27</v>
      </c>
      <c r="D1591" s="149" t="str">
        <f>+VLOOKUP($A1591,mUNICIPIOS!$B$4:$F$343,2,0)</f>
        <v>Chimaltenango</v>
      </c>
      <c r="E1591" s="149">
        <f>+VLOOKUP($A1591,mUNICIPIOS!$B$4:$F$343,3,0)</f>
        <v>401</v>
      </c>
      <c r="F1591" s="149" t="str">
        <f>+VLOOKUP($A1591,mUNICIPIOS!$B$4:$F$343,4,0)</f>
        <v>Chimaltenango</v>
      </c>
      <c r="G1591" s="139" t="str">
        <f t="shared" ref="G1591:K1591" si="1597">+G1553</f>
        <v>05</v>
      </c>
      <c r="H1591" t="str">
        <f t="shared" si="1597"/>
        <v>IGF</v>
      </c>
      <c r="I1591" t="str">
        <f t="shared" si="1597"/>
        <v>Índice de Gestión Financiera</v>
      </c>
      <c r="J1591" t="str">
        <f t="shared" si="1597"/>
        <v>05-06</v>
      </c>
      <c r="K1591" t="str">
        <f t="shared" si="1597"/>
        <v xml:space="preserve">Inversión anual en capital fijo con recursos percibidos por transferencias del Gobierno Central </v>
      </c>
      <c r="L1591" s="150">
        <f>+VLOOKUP($E1591,IGF_2018!$B$8:$Z$347,18,0)</f>
        <v>2.4469878209202666E-2</v>
      </c>
      <c r="M1591" s="142" t="str">
        <f>+VLOOKUP($E1591,IGF_2018!$B$8:$Z$347,19,0)</f>
        <v>Bajo</v>
      </c>
    </row>
    <row r="1592" spans="1:13" x14ac:dyDescent="0.3">
      <c r="A1592" s="139">
        <f t="shared" si="1585"/>
        <v>42</v>
      </c>
      <c r="B1592" s="148">
        <f t="shared" si="1587"/>
        <v>28</v>
      </c>
      <c r="D1592" s="149" t="str">
        <f>+VLOOKUP($A1592,mUNICIPIOS!$B$4:$F$343,2,0)</f>
        <v>Chimaltenango</v>
      </c>
      <c r="E1592" s="149">
        <f>+VLOOKUP($A1592,mUNICIPIOS!$B$4:$F$343,3,0)</f>
        <v>401</v>
      </c>
      <c r="F1592" s="149" t="str">
        <f>+VLOOKUP($A1592,mUNICIPIOS!$B$4:$F$343,4,0)</f>
        <v>Chimaltenango</v>
      </c>
      <c r="G1592" s="139" t="str">
        <f t="shared" ref="G1592:K1592" si="1598">+G1554</f>
        <v>05</v>
      </c>
      <c r="H1592" t="str">
        <f t="shared" si="1598"/>
        <v>IGF</v>
      </c>
      <c r="I1592" t="str">
        <f t="shared" si="1598"/>
        <v>Índice de Gestión Financiera</v>
      </c>
      <c r="J1592" t="str">
        <f t="shared" si="1598"/>
        <v>05-07</v>
      </c>
      <c r="K1592" t="str">
        <f t="shared" si="1598"/>
        <v>Financiamiento por endeudamiento municipal</v>
      </c>
      <c r="L1592" s="150">
        <f>+VLOOKUP($E1592,IGF_2018!$B$8:$Z$347,21,0)</f>
        <v>1</v>
      </c>
      <c r="M1592" s="142" t="str">
        <f>+VLOOKUP($E1592,IGF_2018!$B$8:$Z$347,22,0)</f>
        <v>Alto</v>
      </c>
    </row>
    <row r="1593" spans="1:13" x14ac:dyDescent="0.3">
      <c r="A1593" s="139">
        <f t="shared" si="1585"/>
        <v>42</v>
      </c>
      <c r="B1593" s="148">
        <f t="shared" si="1587"/>
        <v>29</v>
      </c>
      <c r="D1593" s="149" t="str">
        <f>+VLOOKUP($A1593,mUNICIPIOS!$B$4:$F$343,2,0)</f>
        <v>Chimaltenango</v>
      </c>
      <c r="E1593" s="149">
        <f>+VLOOKUP($A1593,mUNICIPIOS!$B$4:$F$343,3,0)</f>
        <v>401</v>
      </c>
      <c r="F1593" s="149" t="str">
        <f>+VLOOKUP($A1593,mUNICIPIOS!$B$4:$F$343,4,0)</f>
        <v>Chimaltenango</v>
      </c>
      <c r="G1593" s="139" t="str">
        <f t="shared" ref="G1593:K1593" si="1599">+G1555</f>
        <v>05</v>
      </c>
      <c r="H1593" t="str">
        <f t="shared" si="1599"/>
        <v>IGF</v>
      </c>
      <c r="I1593" t="str">
        <f t="shared" si="1599"/>
        <v>Índice de Gestión Financiera</v>
      </c>
      <c r="J1593" t="str">
        <f t="shared" si="1599"/>
        <v>INDICE</v>
      </c>
      <c r="K1593">
        <f t="shared" si="1599"/>
        <v>0</v>
      </c>
      <c r="L1593" s="150">
        <f>+VLOOKUP($E1593,IGF_2018!$B$8:$Z$347,24,0)</f>
        <v>0.31225616880404028</v>
      </c>
      <c r="M1593" s="142" t="str">
        <f>+VLOOKUP($E1593,IGF_2018!$B$8:$Z$347,25,0)</f>
        <v>Medio bajo</v>
      </c>
    </row>
    <row r="1594" spans="1:13" x14ac:dyDescent="0.3">
      <c r="A1594" s="139">
        <f t="shared" si="1585"/>
        <v>42</v>
      </c>
      <c r="B1594" s="148">
        <f t="shared" si="1587"/>
        <v>30</v>
      </c>
      <c r="D1594" s="149" t="str">
        <f>+VLOOKUP($A1594,mUNICIPIOS!$B$4:$F$343,2,0)</f>
        <v>Chimaltenango</v>
      </c>
      <c r="E1594" s="149">
        <f>+VLOOKUP($A1594,mUNICIPIOS!$B$4:$F$343,3,0)</f>
        <v>401</v>
      </c>
      <c r="F1594" s="149" t="str">
        <f>+VLOOKUP($A1594,mUNICIPIOS!$B$4:$F$343,4,0)</f>
        <v>Chimaltenango</v>
      </c>
      <c r="G1594" s="139" t="str">
        <f t="shared" ref="G1594:K1594" si="1600">+G1556</f>
        <v>06</v>
      </c>
      <c r="H1594" t="str">
        <f t="shared" si="1600"/>
        <v>IGE</v>
      </c>
      <c r="I1594" t="str">
        <f t="shared" si="1600"/>
        <v>Índice de Gestión Estratégica</v>
      </c>
      <c r="J1594" t="str">
        <f t="shared" si="1600"/>
        <v>06-01</v>
      </c>
      <c r="K1594" t="str">
        <f t="shared" si="1600"/>
        <v>Ejecución del Plan Operativo Anual  (POA)</v>
      </c>
      <c r="L1594" s="150">
        <f>+VLOOKUP($E1594,IGE_2018!$B$8:$Z$347,3,0)</f>
        <v>0.65766693947536425</v>
      </c>
      <c r="M1594" s="142" t="str">
        <f>+VLOOKUP($E1594,IGE_2018!$B$8:$Z$347,4,0)</f>
        <v>Medio alto</v>
      </c>
    </row>
    <row r="1595" spans="1:13" x14ac:dyDescent="0.3">
      <c r="A1595" s="139">
        <f t="shared" si="1585"/>
        <v>42</v>
      </c>
      <c r="B1595" s="148">
        <f t="shared" si="1587"/>
        <v>31</v>
      </c>
      <c r="D1595" s="149" t="str">
        <f>+VLOOKUP($A1595,mUNICIPIOS!$B$4:$F$343,2,0)</f>
        <v>Chimaltenango</v>
      </c>
      <c r="E1595" s="149">
        <f>+VLOOKUP($A1595,mUNICIPIOS!$B$4:$F$343,3,0)</f>
        <v>401</v>
      </c>
      <c r="F1595" s="149" t="str">
        <f>+VLOOKUP($A1595,mUNICIPIOS!$B$4:$F$343,4,0)</f>
        <v>Chimaltenango</v>
      </c>
      <c r="G1595" s="139" t="str">
        <f t="shared" ref="G1595:K1595" si="1601">+G1557</f>
        <v>06</v>
      </c>
      <c r="H1595" t="str">
        <f t="shared" si="1601"/>
        <v>IGE</v>
      </c>
      <c r="I1595" t="str">
        <f t="shared" si="1601"/>
        <v>Índice de Gestión Estratégica</v>
      </c>
      <c r="J1595" t="str">
        <f t="shared" si="1601"/>
        <v>06-02</v>
      </c>
      <c r="K1595" t="str">
        <f t="shared" si="1601"/>
        <v>Relación Plan de Desarrollo Municipal y Ordenamiento Territorial (PDM-OT) - Plan Estratégico Institucional (PEI) - Plan Operativo Multianual (POM) - Plan Operativo Anual (POA)</v>
      </c>
      <c r="L1595" s="150">
        <f>+VLOOKUP($E1595,IGE_2018!$B$8:$Z$347,6,0)</f>
        <v>0.63603603603603598</v>
      </c>
      <c r="M1595" s="142" t="str">
        <f>+VLOOKUP($E1595,IGE_2018!$B$8:$Z$347,7,0)</f>
        <v>Medio alto</v>
      </c>
    </row>
    <row r="1596" spans="1:13" x14ac:dyDescent="0.3">
      <c r="A1596" s="139">
        <f t="shared" si="1585"/>
        <v>42</v>
      </c>
      <c r="B1596" s="148">
        <f t="shared" si="1587"/>
        <v>32</v>
      </c>
      <c r="D1596" s="149" t="str">
        <f>+VLOOKUP($A1596,mUNICIPIOS!$B$4:$F$343,2,0)</f>
        <v>Chimaltenango</v>
      </c>
      <c r="E1596" s="149">
        <f>+VLOOKUP($A1596,mUNICIPIOS!$B$4:$F$343,3,0)</f>
        <v>401</v>
      </c>
      <c r="F1596" s="149" t="str">
        <f>+VLOOKUP($A1596,mUNICIPIOS!$B$4:$F$343,4,0)</f>
        <v>Chimaltenango</v>
      </c>
      <c r="G1596" s="139" t="str">
        <f t="shared" ref="G1596:K1596" si="1602">+G1558</f>
        <v>06</v>
      </c>
      <c r="H1596" t="str">
        <f t="shared" si="1602"/>
        <v>IGE</v>
      </c>
      <c r="I1596" t="str">
        <f t="shared" si="1602"/>
        <v>Índice de Gestión Estratégica</v>
      </c>
      <c r="J1596" t="str">
        <f t="shared" si="1602"/>
        <v>06-03</v>
      </c>
      <c r="K1596" t="str">
        <f t="shared" si="1602"/>
        <v>Presupuesto de egresos relacionado a competencias municipales que responden a prioridades nacionales de desarrollo.</v>
      </c>
      <c r="L1596" s="150">
        <f>+VLOOKUP($E1596,IGE_2018!$B$8:$Z$347,9,0)</f>
        <v>0.52221569022163916</v>
      </c>
      <c r="M1596" s="142" t="str">
        <f>+VLOOKUP($E1596,IGE_2018!$B$8:$Z$347,10,0)</f>
        <v>Medio</v>
      </c>
    </row>
    <row r="1597" spans="1:13" x14ac:dyDescent="0.3">
      <c r="A1597" s="139">
        <f t="shared" si="1585"/>
        <v>42</v>
      </c>
      <c r="B1597" s="148">
        <f t="shared" si="1587"/>
        <v>33</v>
      </c>
      <c r="D1597" s="149" t="str">
        <f>+VLOOKUP($A1597,mUNICIPIOS!$B$4:$F$343,2,0)</f>
        <v>Chimaltenango</v>
      </c>
      <c r="E1597" s="149">
        <f>+VLOOKUP($A1597,mUNICIPIOS!$B$4:$F$343,3,0)</f>
        <v>401</v>
      </c>
      <c r="F1597" s="149" t="str">
        <f>+VLOOKUP($A1597,mUNICIPIOS!$B$4:$F$343,4,0)</f>
        <v>Chimaltenango</v>
      </c>
      <c r="G1597" s="139" t="str">
        <f t="shared" ref="G1597:K1597" si="1603">+G1559</f>
        <v>06</v>
      </c>
      <c r="H1597" t="str">
        <f t="shared" si="1603"/>
        <v>IGE</v>
      </c>
      <c r="I1597" t="str">
        <f t="shared" si="1603"/>
        <v>Índice de Gestión Estratégica</v>
      </c>
      <c r="J1597" t="str">
        <f t="shared" si="1603"/>
        <v>06-04</v>
      </c>
      <c r="K1597" t="str">
        <f t="shared" si="1603"/>
        <v>Institucionalización de la gestión ordenada del territorio</v>
      </c>
      <c r="L1597" s="150">
        <f>+VLOOKUP($E1597,IGE_2018!$B$8:$Z$347,12,0)</f>
        <v>0.55000000000000004</v>
      </c>
      <c r="M1597" s="142" t="str">
        <f>+VLOOKUP($E1597,IGE_2018!$B$8:$Z$347,13,0)</f>
        <v>Medio</v>
      </c>
    </row>
    <row r="1598" spans="1:13" x14ac:dyDescent="0.3">
      <c r="A1598" s="139">
        <f t="shared" si="1585"/>
        <v>42</v>
      </c>
      <c r="B1598" s="148">
        <f t="shared" si="1587"/>
        <v>34</v>
      </c>
      <c r="D1598" s="149" t="str">
        <f>+VLOOKUP($A1598,mUNICIPIOS!$B$4:$F$343,2,0)</f>
        <v>Chimaltenango</v>
      </c>
      <c r="E1598" s="149">
        <f>+VLOOKUP($A1598,mUNICIPIOS!$B$4:$F$343,3,0)</f>
        <v>401</v>
      </c>
      <c r="F1598" s="149" t="str">
        <f>+VLOOKUP($A1598,mUNICIPIOS!$B$4:$F$343,4,0)</f>
        <v>Chimaltenango</v>
      </c>
      <c r="G1598" s="139" t="str">
        <f t="shared" ref="G1598:K1598" si="1604">+G1560</f>
        <v>06</v>
      </c>
      <c r="H1598" t="str">
        <f t="shared" si="1604"/>
        <v>IGE</v>
      </c>
      <c r="I1598" t="str">
        <f t="shared" si="1604"/>
        <v>Índice de Gestión Estratégica</v>
      </c>
      <c r="J1598" t="str">
        <f t="shared" si="1604"/>
        <v>06-05</v>
      </c>
      <c r="K1598" t="str">
        <f t="shared" si="1604"/>
        <v>Acciones para la gestión ordenada del territorio</v>
      </c>
      <c r="L1598" s="150">
        <f>+VLOOKUP($E1598,IGE_2018!$B$8:$Z$347,15,0)</f>
        <v>0.6000000000000002</v>
      </c>
      <c r="M1598" s="142" t="str">
        <f>+VLOOKUP($E1598,IGE_2018!$B$8:$Z$347,16,0)</f>
        <v>Medio</v>
      </c>
    </row>
    <row r="1599" spans="1:13" x14ac:dyDescent="0.3">
      <c r="A1599" s="139">
        <f t="shared" si="1585"/>
        <v>42</v>
      </c>
      <c r="B1599" s="148">
        <f t="shared" si="1587"/>
        <v>35</v>
      </c>
      <c r="D1599" s="149" t="str">
        <f>+VLOOKUP($A1599,mUNICIPIOS!$B$4:$F$343,2,0)</f>
        <v>Chimaltenango</v>
      </c>
      <c r="E1599" s="149">
        <f>+VLOOKUP($A1599,mUNICIPIOS!$B$4:$F$343,3,0)</f>
        <v>401</v>
      </c>
      <c r="F1599" s="149" t="str">
        <f>+VLOOKUP($A1599,mUNICIPIOS!$B$4:$F$343,4,0)</f>
        <v>Chimaltenango</v>
      </c>
      <c r="G1599" s="139" t="str">
        <f t="shared" ref="G1599:K1599" si="1605">+G1561</f>
        <v>06</v>
      </c>
      <c r="H1599" t="str">
        <f t="shared" si="1605"/>
        <v>IGE</v>
      </c>
      <c r="I1599" t="str">
        <f t="shared" si="1605"/>
        <v>Índice de Gestión Estratégica</v>
      </c>
      <c r="J1599" t="str">
        <f t="shared" si="1605"/>
        <v>06-06</v>
      </c>
      <c r="K1599" t="str">
        <f t="shared" si="1605"/>
        <v>Gestión de riesgo en la formulación de proyectos derivados de la planificación operativa anual</v>
      </c>
      <c r="L1599" s="150">
        <f>+VLOOKUP($E1599,IGE_2018!$B$8:$Z$347,18,0)</f>
        <v>0</v>
      </c>
      <c r="M1599" s="142" t="str">
        <f>+VLOOKUP($E1599,IGE_2018!$B$8:$Z$347,19,0)</f>
        <v>Bajo</v>
      </c>
    </row>
    <row r="1600" spans="1:13" x14ac:dyDescent="0.3">
      <c r="A1600" s="139">
        <f t="shared" si="1585"/>
        <v>42</v>
      </c>
      <c r="B1600" s="148">
        <f t="shared" si="1587"/>
        <v>36</v>
      </c>
      <c r="D1600" s="149" t="str">
        <f>+VLOOKUP($A1600,mUNICIPIOS!$B$4:$F$343,2,0)</f>
        <v>Chimaltenango</v>
      </c>
      <c r="E1600" s="149">
        <f>+VLOOKUP($A1600,mUNICIPIOS!$B$4:$F$343,3,0)</f>
        <v>401</v>
      </c>
      <c r="F1600" s="149" t="str">
        <f>+VLOOKUP($A1600,mUNICIPIOS!$B$4:$F$343,4,0)</f>
        <v>Chimaltenango</v>
      </c>
      <c r="G1600" s="139" t="str">
        <f t="shared" ref="G1600:K1600" si="1606">+G1562</f>
        <v>06</v>
      </c>
      <c r="H1600" t="str">
        <f t="shared" si="1606"/>
        <v>IGE</v>
      </c>
      <c r="I1600" t="str">
        <f t="shared" si="1606"/>
        <v>Índice de Gestión Estratégica</v>
      </c>
      <c r="J1600" t="str">
        <f t="shared" si="1606"/>
        <v>06-07</v>
      </c>
      <c r="K1600" t="str">
        <f t="shared" si="1606"/>
        <v>Ingresos por servicios ambientales en relación a los ingresos propios sin regalías</v>
      </c>
      <c r="L1600" s="150">
        <f>+VLOOKUP($E1600,IGE_2018!$B$8:$Z$347,21,0)</f>
        <v>1.4048049665377888E-3</v>
      </c>
      <c r="M1600" s="142" t="str">
        <f>+VLOOKUP($E1600,IGE_2018!$B$8:$Z$347,22,0)</f>
        <v>Bajo</v>
      </c>
    </row>
    <row r="1601" spans="1:13" x14ac:dyDescent="0.3">
      <c r="A1601" s="139">
        <f t="shared" si="1585"/>
        <v>42</v>
      </c>
      <c r="B1601" s="148">
        <f t="shared" si="1587"/>
        <v>37</v>
      </c>
      <c r="D1601" s="149" t="str">
        <f>+VLOOKUP($A1601,mUNICIPIOS!$B$4:$F$343,2,0)</f>
        <v>Chimaltenango</v>
      </c>
      <c r="E1601" s="149">
        <f>+VLOOKUP($A1601,mUNICIPIOS!$B$4:$F$343,3,0)</f>
        <v>401</v>
      </c>
      <c r="F1601" s="149" t="str">
        <f>+VLOOKUP($A1601,mUNICIPIOS!$B$4:$F$343,4,0)</f>
        <v>Chimaltenango</v>
      </c>
      <c r="G1601" s="139" t="str">
        <f t="shared" ref="G1601:K1601" si="1607">+G1563</f>
        <v>06</v>
      </c>
      <c r="H1601" t="str">
        <f t="shared" si="1607"/>
        <v>IGE</v>
      </c>
      <c r="I1601" t="str">
        <f t="shared" si="1607"/>
        <v>Índice de Gestión Estratégica</v>
      </c>
      <c r="J1601" t="str">
        <f t="shared" si="1607"/>
        <v>INDICE</v>
      </c>
      <c r="K1601">
        <f t="shared" si="1607"/>
        <v>0</v>
      </c>
      <c r="L1601" s="150">
        <f>+VLOOKUP($E1601,IGE_2018!$B$8:$Z$347,24,0)</f>
        <v>0.46974984937877357</v>
      </c>
      <c r="M1601" s="142" t="str">
        <f>+VLOOKUP($E1601,IGE_2018!$B$8:$Z$347,25,0)</f>
        <v>Medio</v>
      </c>
    </row>
    <row r="1602" spans="1:13" x14ac:dyDescent="0.3">
      <c r="A1602" s="139">
        <f t="shared" si="1585"/>
        <v>42</v>
      </c>
      <c r="B1602" s="148">
        <f t="shared" si="1587"/>
        <v>38</v>
      </c>
      <c r="D1602" s="149" t="str">
        <f>+VLOOKUP($A1602,mUNICIPIOS!$B$4:$F$343,2,0)</f>
        <v>Chimaltenango</v>
      </c>
      <c r="E1602" s="149">
        <f>+VLOOKUP($A1602,mUNICIPIOS!$B$4:$F$343,3,0)</f>
        <v>401</v>
      </c>
      <c r="F1602" s="149" t="str">
        <f>+VLOOKUP($A1602,mUNICIPIOS!$B$4:$F$343,4,0)</f>
        <v>Chimaltenango</v>
      </c>
      <c r="G1602" s="139" t="str">
        <f t="shared" ref="G1602:K1602" si="1608">+G1564</f>
        <v>RANKING</v>
      </c>
      <c r="H1602" t="str">
        <f t="shared" si="1608"/>
        <v>RGM</v>
      </c>
      <c r="I1602" t="str">
        <f t="shared" si="1608"/>
        <v>Ranking de la Gestión Municipal 2018</v>
      </c>
      <c r="J1602" t="str">
        <f t="shared" si="1608"/>
        <v>RANKING</v>
      </c>
      <c r="K1602">
        <f t="shared" si="1608"/>
        <v>0</v>
      </c>
      <c r="L1602" s="151">
        <f>+VLOOKUP($E1602,Resultados_generales!$C$8:$AE$347,27,0)</f>
        <v>0.47496565807729552</v>
      </c>
      <c r="M1602" t="str">
        <f>+VLOOKUP($E1602,Resultados_generales!$C$8:$AE$347,28,0)</f>
        <v>Medio</v>
      </c>
    </row>
    <row r="1603" spans="1:13" x14ac:dyDescent="0.3">
      <c r="A1603" s="139">
        <f t="shared" si="1585"/>
        <v>43</v>
      </c>
      <c r="B1603" s="148">
        <f t="shared" si="1587"/>
        <v>1</v>
      </c>
      <c r="D1603" s="149" t="str">
        <f>+VLOOKUP($A1603,mUNICIPIOS!$B$4:$F$343,2,0)</f>
        <v>Chimaltenango</v>
      </c>
      <c r="E1603" s="149">
        <f>+VLOOKUP($A1603,mUNICIPIOS!$B$4:$F$343,3,0)</f>
        <v>402</v>
      </c>
      <c r="F1603" s="149" t="str">
        <f>+VLOOKUP($A1603,mUNICIPIOS!$B$4:$F$343,4,0)</f>
        <v>San José Poaquil</v>
      </c>
      <c r="G1603" s="139" t="str">
        <f t="shared" ref="G1603:K1603" si="1609">+G1565</f>
        <v>01</v>
      </c>
      <c r="H1603" t="str">
        <f t="shared" si="1609"/>
        <v>IPC</v>
      </c>
      <c r="I1603" t="str">
        <f t="shared" si="1609"/>
        <v>Índice de Participación Ciudadana</v>
      </c>
      <c r="J1603" t="str">
        <f t="shared" si="1609"/>
        <v>01-01</v>
      </c>
      <c r="K1603" t="str">
        <f t="shared" si="1609"/>
        <v>Número de reuniones del COMUDE en el año de la medición.</v>
      </c>
      <c r="L1603" s="150">
        <f>+VLOOKUP($E1603,IPC_2018!$B$8:$T$347,3,0)</f>
        <v>1</v>
      </c>
      <c r="M1603" s="142" t="str">
        <f>+VLOOKUP($E1603,IPC_2018!$B$8:$T$347,4,0)</f>
        <v>Alto</v>
      </c>
    </row>
    <row r="1604" spans="1:13" x14ac:dyDescent="0.3">
      <c r="A1604" s="139">
        <f t="shared" si="1585"/>
        <v>43</v>
      </c>
      <c r="B1604" s="148">
        <f t="shared" si="1587"/>
        <v>2</v>
      </c>
      <c r="D1604" s="149" t="str">
        <f>+VLOOKUP($A1604,mUNICIPIOS!$B$4:$F$343,2,0)</f>
        <v>Chimaltenango</v>
      </c>
      <c r="E1604" s="149">
        <f>+VLOOKUP($A1604,mUNICIPIOS!$B$4:$F$343,3,0)</f>
        <v>402</v>
      </c>
      <c r="F1604" s="149" t="str">
        <f>+VLOOKUP($A1604,mUNICIPIOS!$B$4:$F$343,4,0)</f>
        <v>San José Poaquil</v>
      </c>
      <c r="G1604" s="139" t="str">
        <f t="shared" ref="G1604:K1604" si="1610">+G1566</f>
        <v>01</v>
      </c>
      <c r="H1604" t="str">
        <f t="shared" si="1610"/>
        <v>IPC</v>
      </c>
      <c r="I1604" t="str">
        <f t="shared" si="1610"/>
        <v>Índice de Participación Ciudadana</v>
      </c>
      <c r="J1604" t="str">
        <f t="shared" si="1610"/>
        <v>01-02</v>
      </c>
      <c r="K1604" t="str">
        <f t="shared" si="1610"/>
        <v>Participación de Alcaldes, Concejales y Síndicos determinados o designados en el COMUDE</v>
      </c>
      <c r="L1604" s="150">
        <f>+VLOOKUP($E1604,IPC_2018!$B$8:$T$347,6,0)</f>
        <v>1</v>
      </c>
      <c r="M1604" s="142" t="str">
        <f>+VLOOKUP($E1604,IPC_2018!$B$8:$T$347,7,0)</f>
        <v>Alto</v>
      </c>
    </row>
    <row r="1605" spans="1:13" x14ac:dyDescent="0.3">
      <c r="A1605" s="139">
        <f t="shared" si="1585"/>
        <v>43</v>
      </c>
      <c r="B1605" s="148">
        <f t="shared" si="1587"/>
        <v>3</v>
      </c>
      <c r="D1605" s="149" t="str">
        <f>+VLOOKUP($A1605,mUNICIPIOS!$B$4:$F$343,2,0)</f>
        <v>Chimaltenango</v>
      </c>
      <c r="E1605" s="149">
        <f>+VLOOKUP($A1605,mUNICIPIOS!$B$4:$F$343,3,0)</f>
        <v>402</v>
      </c>
      <c r="F1605" s="149" t="str">
        <f>+VLOOKUP($A1605,mUNICIPIOS!$B$4:$F$343,4,0)</f>
        <v>San José Poaquil</v>
      </c>
      <c r="G1605" s="139" t="str">
        <f t="shared" ref="G1605:K1605" si="1611">+G1567</f>
        <v>01</v>
      </c>
      <c r="H1605" t="str">
        <f t="shared" si="1611"/>
        <v>IPC</v>
      </c>
      <c r="I1605" t="str">
        <f t="shared" si="1611"/>
        <v>Índice de Participación Ciudadana</v>
      </c>
      <c r="J1605" t="str">
        <f t="shared" si="1611"/>
        <v>01-03</v>
      </c>
      <c r="K1605" t="str">
        <f t="shared" si="1611"/>
        <v>Participación  de organizaciones de jóvenes, mujeres, pueblos mayas, xincas, garífunas, y otras organizaciones en el Comude</v>
      </c>
      <c r="L1605" s="150">
        <f>+VLOOKUP($E1605,IPC_2018!$B$8:$T$347,9,0)</f>
        <v>0.96194824961948255</v>
      </c>
      <c r="M1605" s="142" t="str">
        <f>+VLOOKUP($E1605,IPC_2018!$B$8:$T$347,10,0)</f>
        <v>Alto</v>
      </c>
    </row>
    <row r="1606" spans="1:13" x14ac:dyDescent="0.3">
      <c r="A1606" s="139">
        <f t="shared" si="1585"/>
        <v>43</v>
      </c>
      <c r="B1606" s="148">
        <f t="shared" si="1587"/>
        <v>4</v>
      </c>
      <c r="D1606" s="149" t="str">
        <f>+VLOOKUP($A1606,mUNICIPIOS!$B$4:$F$343,2,0)</f>
        <v>Chimaltenango</v>
      </c>
      <c r="E1606" s="149">
        <f>+VLOOKUP($A1606,mUNICIPIOS!$B$4:$F$343,3,0)</f>
        <v>402</v>
      </c>
      <c r="F1606" s="149" t="str">
        <f>+VLOOKUP($A1606,mUNICIPIOS!$B$4:$F$343,4,0)</f>
        <v>San José Poaquil</v>
      </c>
      <c r="G1606" s="139" t="str">
        <f t="shared" ref="G1606:K1606" si="1612">+G1568</f>
        <v>01</v>
      </c>
      <c r="H1606" t="str">
        <f t="shared" si="1612"/>
        <v>IPC</v>
      </c>
      <c r="I1606" t="str">
        <f t="shared" si="1612"/>
        <v>Índice de Participación Ciudadana</v>
      </c>
      <c r="J1606" t="str">
        <f t="shared" si="1612"/>
        <v>01-04</v>
      </c>
      <c r="K1606" t="str">
        <f t="shared" si="1612"/>
        <v>Representatividad territorial del Comude.</v>
      </c>
      <c r="L1606" s="150">
        <f>+VLOOKUP($E1606,IPC_2018!$B$8:$T$347,12,0)</f>
        <v>0.69324324324324327</v>
      </c>
      <c r="M1606" s="142" t="str">
        <f>+VLOOKUP($E1606,IPC_2018!$B$8:$T$347,13,0)</f>
        <v>Medio alto</v>
      </c>
    </row>
    <row r="1607" spans="1:13" x14ac:dyDescent="0.3">
      <c r="A1607" s="139">
        <f t="shared" si="1585"/>
        <v>43</v>
      </c>
      <c r="B1607" s="148">
        <f t="shared" si="1587"/>
        <v>5</v>
      </c>
      <c r="D1607" s="149" t="str">
        <f>+VLOOKUP($A1607,mUNICIPIOS!$B$4:$F$343,2,0)</f>
        <v>Chimaltenango</v>
      </c>
      <c r="E1607" s="149">
        <f>+VLOOKUP($A1607,mUNICIPIOS!$B$4:$F$343,3,0)</f>
        <v>402</v>
      </c>
      <c r="F1607" s="149" t="str">
        <f>+VLOOKUP($A1607,mUNICIPIOS!$B$4:$F$343,4,0)</f>
        <v>San José Poaquil</v>
      </c>
      <c r="G1607" s="139" t="str">
        <f t="shared" ref="G1607:K1607" si="1613">+G1569</f>
        <v>01</v>
      </c>
      <c r="H1607" t="str">
        <f t="shared" si="1613"/>
        <v>IPC</v>
      </c>
      <c r="I1607" t="str">
        <f t="shared" si="1613"/>
        <v>Índice de Participación Ciudadana</v>
      </c>
      <c r="J1607" t="str">
        <f t="shared" si="1613"/>
        <v>01-05</v>
      </c>
      <c r="K1607" t="str">
        <f t="shared" si="1613"/>
        <v>Funcionamiento del Comude</v>
      </c>
      <c r="L1607" s="150">
        <f>+VLOOKUP($E1607,IPC_2018!$B$8:$T$347,15,0)</f>
        <v>0.77473498260591345</v>
      </c>
      <c r="M1607" s="142" t="str">
        <f>+VLOOKUP($E1607,IPC_2018!$B$8:$T$347,16,0)</f>
        <v>Medio alto</v>
      </c>
    </row>
    <row r="1608" spans="1:13" x14ac:dyDescent="0.3">
      <c r="A1608" s="139">
        <f t="shared" si="1585"/>
        <v>43</v>
      </c>
      <c r="B1608" s="148">
        <f t="shared" si="1587"/>
        <v>6</v>
      </c>
      <c r="D1608" s="149" t="str">
        <f>+VLOOKUP($A1608,mUNICIPIOS!$B$4:$F$343,2,0)</f>
        <v>Chimaltenango</v>
      </c>
      <c r="E1608" s="149">
        <f>+VLOOKUP($A1608,mUNICIPIOS!$B$4:$F$343,3,0)</f>
        <v>402</v>
      </c>
      <c r="F1608" s="149" t="str">
        <f>+VLOOKUP($A1608,mUNICIPIOS!$B$4:$F$343,4,0)</f>
        <v>San José Poaquil</v>
      </c>
      <c r="G1608" s="139" t="str">
        <f t="shared" ref="G1608:K1608" si="1614">+G1570</f>
        <v>01</v>
      </c>
      <c r="H1608" t="str">
        <f t="shared" si="1614"/>
        <v>IPC</v>
      </c>
      <c r="I1608" t="str">
        <f t="shared" si="1614"/>
        <v>Índice de Participación Ciudadana</v>
      </c>
      <c r="J1608" t="str">
        <f t="shared" si="1614"/>
        <v>INDICE</v>
      </c>
      <c r="K1608">
        <f t="shared" si="1614"/>
        <v>0</v>
      </c>
      <c r="L1608" s="150">
        <f>+VLOOKUP($E1608,IPC_2018!$B$8:$T$347,18,0)</f>
        <v>0.91448897132029594</v>
      </c>
      <c r="M1608" s="142" t="str">
        <f>+VLOOKUP($E1608,IPC_2018!$B$8:$T$347,19,0)</f>
        <v>Alto</v>
      </c>
    </row>
    <row r="1609" spans="1:13" x14ac:dyDescent="0.3">
      <c r="A1609" s="139">
        <f t="shared" si="1585"/>
        <v>43</v>
      </c>
      <c r="B1609" s="148">
        <f t="shared" si="1587"/>
        <v>7</v>
      </c>
      <c r="D1609" s="149" t="str">
        <f>+VLOOKUP($A1609,mUNICIPIOS!$B$4:$F$343,2,0)</f>
        <v>Chimaltenango</v>
      </c>
      <c r="E1609" s="149">
        <f>+VLOOKUP($A1609,mUNICIPIOS!$B$4:$F$343,3,0)</f>
        <v>402</v>
      </c>
      <c r="F1609" s="149" t="str">
        <f>+VLOOKUP($A1609,mUNICIPIOS!$B$4:$F$343,4,0)</f>
        <v>San José Poaquil</v>
      </c>
      <c r="G1609" s="139" t="str">
        <f t="shared" ref="G1609:K1609" si="1615">+G1571</f>
        <v>02</v>
      </c>
      <c r="H1609" t="str">
        <f t="shared" si="1615"/>
        <v>IIC</v>
      </c>
      <c r="I1609" t="str">
        <f t="shared" si="1615"/>
        <v>Índice de Información a la Ciudadanía</v>
      </c>
      <c r="J1609" t="str">
        <f t="shared" si="1615"/>
        <v>02-01</v>
      </c>
      <c r="K1609" t="str">
        <f t="shared" si="1615"/>
        <v>Rendición de cuentas cuatrimestral y anual al Comude enfocadas en resultados.</v>
      </c>
      <c r="L1609" s="150">
        <f>+VLOOKUP($E1609,IIC_2018!$B$8:$Q$347,3,0)</f>
        <v>0</v>
      </c>
      <c r="M1609" s="142" t="str">
        <f>+VLOOKUP($E1609,IIC_2018!$B$8:$Q$347,4,0)</f>
        <v>Bajo</v>
      </c>
    </row>
    <row r="1610" spans="1:13" x14ac:dyDescent="0.3">
      <c r="A1610" s="139">
        <f t="shared" si="1585"/>
        <v>43</v>
      </c>
      <c r="B1610" s="148">
        <f t="shared" si="1587"/>
        <v>8</v>
      </c>
      <c r="D1610" s="149" t="str">
        <f>+VLOOKUP($A1610,mUNICIPIOS!$B$4:$F$343,2,0)</f>
        <v>Chimaltenango</v>
      </c>
      <c r="E1610" s="149">
        <f>+VLOOKUP($A1610,mUNICIPIOS!$B$4:$F$343,3,0)</f>
        <v>402</v>
      </c>
      <c r="F1610" s="149" t="str">
        <f>+VLOOKUP($A1610,mUNICIPIOS!$B$4:$F$343,4,0)</f>
        <v>San José Poaquil</v>
      </c>
      <c r="G1610" s="139" t="str">
        <f t="shared" ref="G1610:K1610" si="1616">+G1572</f>
        <v>02</v>
      </c>
      <c r="H1610" t="str">
        <f t="shared" si="1616"/>
        <v>IIC</v>
      </c>
      <c r="I1610" t="str">
        <f t="shared" si="1616"/>
        <v>Índice de Información a la Ciudadanía</v>
      </c>
      <c r="J1610" t="str">
        <f t="shared" si="1616"/>
        <v>02-02</v>
      </c>
      <c r="K1610" t="str">
        <f t="shared" si="1616"/>
        <v>Información presupuestaria y otra información brindada a la ciudadanía disponible en medios locales de comunicación.</v>
      </c>
      <c r="L1610" s="150">
        <f>+VLOOKUP($E1610,IIC_2018!$B$8:$Q$347,6,0)</f>
        <v>0</v>
      </c>
      <c r="M1610" s="142" t="str">
        <f>+VLOOKUP($E1610,IIC_2018!$B$8:$Q$347,7,0)</f>
        <v>Bajo</v>
      </c>
    </row>
    <row r="1611" spans="1:13" x14ac:dyDescent="0.3">
      <c r="A1611" s="139">
        <f t="shared" si="1585"/>
        <v>43</v>
      </c>
      <c r="B1611" s="148">
        <f t="shared" si="1587"/>
        <v>9</v>
      </c>
      <c r="D1611" s="149" t="str">
        <f>+VLOOKUP($A1611,mUNICIPIOS!$B$4:$F$343,2,0)</f>
        <v>Chimaltenango</v>
      </c>
      <c r="E1611" s="149">
        <f>+VLOOKUP($A1611,mUNICIPIOS!$B$4:$F$343,3,0)</f>
        <v>402</v>
      </c>
      <c r="F1611" s="149" t="str">
        <f>+VLOOKUP($A1611,mUNICIPIOS!$B$4:$F$343,4,0)</f>
        <v>San José Poaquil</v>
      </c>
      <c r="G1611" s="139" t="str">
        <f t="shared" ref="G1611:K1611" si="1617">+G1573</f>
        <v>02</v>
      </c>
      <c r="H1611" t="str">
        <f t="shared" si="1617"/>
        <v>IIC</v>
      </c>
      <c r="I1611" t="str">
        <f t="shared" si="1617"/>
        <v>Índice de Información a la Ciudadanía</v>
      </c>
      <c r="J1611" t="str">
        <f t="shared" si="1617"/>
        <v>02-03</v>
      </c>
      <c r="K1611" t="str">
        <f t="shared" si="1617"/>
        <v>Información pública de oficio actualizada y disponible de acuerdo a la LAIP y uso de internet.</v>
      </c>
      <c r="L1611" s="150">
        <f>+VLOOKUP($E1611,IIC_2018!$B$8:$Q$347,9,0)</f>
        <v>0</v>
      </c>
      <c r="M1611" s="142" t="str">
        <f>+VLOOKUP($E1611,IIC_2018!$B$8:$Q$347,10,0)</f>
        <v>Bajo</v>
      </c>
    </row>
    <row r="1612" spans="1:13" x14ac:dyDescent="0.3">
      <c r="A1612" s="139">
        <f t="shared" si="1585"/>
        <v>43</v>
      </c>
      <c r="B1612" s="148">
        <f t="shared" si="1587"/>
        <v>10</v>
      </c>
      <c r="D1612" s="149" t="str">
        <f>+VLOOKUP($A1612,mUNICIPIOS!$B$4:$F$343,2,0)</f>
        <v>Chimaltenango</v>
      </c>
      <c r="E1612" s="149">
        <f>+VLOOKUP($A1612,mUNICIPIOS!$B$4:$F$343,3,0)</f>
        <v>402</v>
      </c>
      <c r="F1612" s="149" t="str">
        <f>+VLOOKUP($A1612,mUNICIPIOS!$B$4:$F$343,4,0)</f>
        <v>San José Poaquil</v>
      </c>
      <c r="G1612" s="139" t="str">
        <f t="shared" ref="G1612:K1612" si="1618">+G1574</f>
        <v>02</v>
      </c>
      <c r="H1612" t="str">
        <f t="shared" si="1618"/>
        <v>IIC</v>
      </c>
      <c r="I1612" t="str">
        <f t="shared" si="1618"/>
        <v>Índice de Información a la Ciudadanía</v>
      </c>
      <c r="J1612" t="str">
        <f t="shared" si="1618"/>
        <v>02-04</v>
      </c>
      <c r="K1612" t="str">
        <f t="shared" si="1618"/>
        <v>Relación del monto contratado por medio de Guate compras con el total del presupuesto de egresos vigente.</v>
      </c>
      <c r="L1612" s="150">
        <f>+VLOOKUP($E1612,IIC_2018!$B$8:$Q$347,12,0)</f>
        <v>0.47664872556441418</v>
      </c>
      <c r="M1612" s="142" t="str">
        <f>+VLOOKUP($E1612,IIC_2018!$B$8:$Q$347,13,0)</f>
        <v>Medio</v>
      </c>
    </row>
    <row r="1613" spans="1:13" x14ac:dyDescent="0.3">
      <c r="A1613" s="139">
        <f t="shared" si="1585"/>
        <v>43</v>
      </c>
      <c r="B1613" s="148">
        <f t="shared" si="1587"/>
        <v>11</v>
      </c>
      <c r="D1613" s="149" t="str">
        <f>+VLOOKUP($A1613,mUNICIPIOS!$B$4:$F$343,2,0)</f>
        <v>Chimaltenango</v>
      </c>
      <c r="E1613" s="149">
        <f>+VLOOKUP($A1613,mUNICIPIOS!$B$4:$F$343,3,0)</f>
        <v>402</v>
      </c>
      <c r="F1613" s="149" t="str">
        <f>+VLOOKUP($A1613,mUNICIPIOS!$B$4:$F$343,4,0)</f>
        <v>San José Poaquil</v>
      </c>
      <c r="G1613" s="139" t="str">
        <f t="shared" ref="G1613:K1613" si="1619">+G1575</f>
        <v>02</v>
      </c>
      <c r="H1613" t="str">
        <f t="shared" si="1619"/>
        <v>IIC</v>
      </c>
      <c r="I1613" t="str">
        <f t="shared" si="1619"/>
        <v>Índice de Información a la Ciudadanía</v>
      </c>
      <c r="J1613" t="str">
        <f t="shared" si="1619"/>
        <v>INDICE</v>
      </c>
      <c r="K1613">
        <f t="shared" si="1619"/>
        <v>0</v>
      </c>
      <c r="L1613" s="150">
        <f>+VLOOKUP($E1613,IIC_2018!$B$8:$Q$347,15,0)</f>
        <v>0.11916218139110354</v>
      </c>
      <c r="M1613" s="142" t="str">
        <f>+VLOOKUP($E1613,IIC_2018!$B$8:$Q$347,16,0)</f>
        <v>Bajo</v>
      </c>
    </row>
    <row r="1614" spans="1:13" x14ac:dyDescent="0.3">
      <c r="A1614" s="139">
        <f t="shared" si="1585"/>
        <v>43</v>
      </c>
      <c r="B1614" s="148">
        <f t="shared" si="1587"/>
        <v>12</v>
      </c>
      <c r="D1614" s="149" t="str">
        <f>+VLOOKUP($A1614,mUNICIPIOS!$B$4:$F$343,2,0)</f>
        <v>Chimaltenango</v>
      </c>
      <c r="E1614" s="149">
        <f>+VLOOKUP($A1614,mUNICIPIOS!$B$4:$F$343,3,0)</f>
        <v>402</v>
      </c>
      <c r="F1614" s="149" t="str">
        <f>+VLOOKUP($A1614,mUNICIPIOS!$B$4:$F$343,4,0)</f>
        <v>San José Poaquil</v>
      </c>
      <c r="G1614" s="139" t="str">
        <f t="shared" ref="G1614:K1614" si="1620">+G1576</f>
        <v>03</v>
      </c>
      <c r="H1614" t="str">
        <f t="shared" si="1620"/>
        <v>ISP</v>
      </c>
      <c r="I1614" t="str">
        <f t="shared" si="1620"/>
        <v>Índice de Servicios Públicos</v>
      </c>
      <c r="J1614" t="str">
        <f t="shared" si="1620"/>
        <v>03-01</v>
      </c>
      <c r="K1614" t="str">
        <f t="shared" si="1620"/>
        <v>Cobertura del servicio público de agua</v>
      </c>
      <c r="L1614" s="150">
        <f>+VLOOKUP($E1614,ISP_2018!$B$8:$T$347,3,0)</f>
        <v>0.26461038961038963</v>
      </c>
      <c r="M1614" s="142" t="str">
        <f>+VLOOKUP($E1614,ISP_2018!$B$8:$T$347,4,0)</f>
        <v>Medio bajo</v>
      </c>
    </row>
    <row r="1615" spans="1:13" x14ac:dyDescent="0.3">
      <c r="A1615" s="139">
        <f t="shared" si="1585"/>
        <v>43</v>
      </c>
      <c r="B1615" s="148">
        <f t="shared" si="1587"/>
        <v>13</v>
      </c>
      <c r="D1615" s="149" t="str">
        <f>+VLOOKUP($A1615,mUNICIPIOS!$B$4:$F$343,2,0)</f>
        <v>Chimaltenango</v>
      </c>
      <c r="E1615" s="149">
        <f>+VLOOKUP($A1615,mUNICIPIOS!$B$4:$F$343,3,0)</f>
        <v>402</v>
      </c>
      <c r="F1615" s="149" t="str">
        <f>+VLOOKUP($A1615,mUNICIPIOS!$B$4:$F$343,4,0)</f>
        <v>San José Poaquil</v>
      </c>
      <c r="G1615" s="139" t="str">
        <f t="shared" ref="G1615:K1615" si="1621">+G1577</f>
        <v>03</v>
      </c>
      <c r="H1615" t="str">
        <f t="shared" si="1621"/>
        <v>ISP</v>
      </c>
      <c r="I1615" t="str">
        <f t="shared" si="1621"/>
        <v>Índice de Servicios Públicos</v>
      </c>
      <c r="J1615" t="str">
        <f t="shared" si="1621"/>
        <v>03-02</v>
      </c>
      <c r="K1615" t="str">
        <f t="shared" si="1621"/>
        <v>Control de la calidad del servicio público de agua</v>
      </c>
      <c r="L1615" s="150">
        <f>+VLOOKUP($E1615,ISP_2018!$B$8:$T$347,6,0)</f>
        <v>0</v>
      </c>
      <c r="M1615" s="142" t="str">
        <f>+VLOOKUP($E1615,ISP_2018!$B$8:$T$347,7,0)</f>
        <v>Bajo</v>
      </c>
    </row>
    <row r="1616" spans="1:13" x14ac:dyDescent="0.3">
      <c r="A1616" s="139">
        <f t="shared" si="1585"/>
        <v>43</v>
      </c>
      <c r="B1616" s="148">
        <f t="shared" si="1587"/>
        <v>14</v>
      </c>
      <c r="D1616" s="149" t="str">
        <f>+VLOOKUP($A1616,mUNICIPIOS!$B$4:$F$343,2,0)</f>
        <v>Chimaltenango</v>
      </c>
      <c r="E1616" s="149">
        <f>+VLOOKUP($A1616,mUNICIPIOS!$B$4:$F$343,3,0)</f>
        <v>402</v>
      </c>
      <c r="F1616" s="149" t="str">
        <f>+VLOOKUP($A1616,mUNICIPIOS!$B$4:$F$343,4,0)</f>
        <v>San José Poaquil</v>
      </c>
      <c r="G1616" s="139" t="str">
        <f t="shared" ref="G1616:K1616" si="1622">+G1578</f>
        <v>03</v>
      </c>
      <c r="H1616" t="str">
        <f t="shared" si="1622"/>
        <v>ISP</v>
      </c>
      <c r="I1616" t="str">
        <f t="shared" si="1622"/>
        <v>Índice de Servicios Públicos</v>
      </c>
      <c r="J1616" t="str">
        <f t="shared" si="1622"/>
        <v>03-03</v>
      </c>
      <c r="K1616" t="str">
        <f t="shared" si="1622"/>
        <v>Disposición  y tratamiento  de aguas residuales</v>
      </c>
      <c r="L1616" s="150">
        <f>+VLOOKUP($E1616,ISP_2018!$B$8:$T$347,9,0)</f>
        <v>0</v>
      </c>
      <c r="M1616" s="142" t="str">
        <f>+VLOOKUP($E1616,ISP_2018!$B$8:$T$347,10,0)</f>
        <v>Bajo</v>
      </c>
    </row>
    <row r="1617" spans="1:13" x14ac:dyDescent="0.3">
      <c r="A1617" s="139">
        <f t="shared" si="1585"/>
        <v>43</v>
      </c>
      <c r="B1617" s="148">
        <f t="shared" si="1587"/>
        <v>15</v>
      </c>
      <c r="D1617" s="149" t="str">
        <f>+VLOOKUP($A1617,mUNICIPIOS!$B$4:$F$343,2,0)</f>
        <v>Chimaltenango</v>
      </c>
      <c r="E1617" s="149">
        <f>+VLOOKUP($A1617,mUNICIPIOS!$B$4:$F$343,3,0)</f>
        <v>402</v>
      </c>
      <c r="F1617" s="149" t="str">
        <f>+VLOOKUP($A1617,mUNICIPIOS!$B$4:$F$343,4,0)</f>
        <v>San José Poaquil</v>
      </c>
      <c r="G1617" s="139" t="str">
        <f t="shared" ref="G1617:K1617" si="1623">+G1579</f>
        <v>03</v>
      </c>
      <c r="H1617" t="str">
        <f t="shared" si="1623"/>
        <v>ISP</v>
      </c>
      <c r="I1617" t="str">
        <f t="shared" si="1623"/>
        <v>Índice de Servicios Públicos</v>
      </c>
      <c r="J1617" t="str">
        <f t="shared" si="1623"/>
        <v>03-04</v>
      </c>
      <c r="K1617" t="str">
        <f t="shared" si="1623"/>
        <v>Gestión y manejo de los residuos y desechos sólidos</v>
      </c>
      <c r="L1617" s="150">
        <f>+VLOOKUP($E1617,ISP_2018!$B$8:$T$347,12,0)</f>
        <v>0</v>
      </c>
      <c r="M1617" s="142" t="str">
        <f>+VLOOKUP($E1617,ISP_2018!$B$8:$T$347,13,0)</f>
        <v>Bajo</v>
      </c>
    </row>
    <row r="1618" spans="1:13" x14ac:dyDescent="0.3">
      <c r="A1618" s="139">
        <f t="shared" si="1585"/>
        <v>43</v>
      </c>
      <c r="B1618" s="148">
        <f t="shared" si="1587"/>
        <v>16</v>
      </c>
      <c r="D1618" s="149" t="str">
        <f>+VLOOKUP($A1618,mUNICIPIOS!$B$4:$F$343,2,0)</f>
        <v>Chimaltenango</v>
      </c>
      <c r="E1618" s="149">
        <f>+VLOOKUP($A1618,mUNICIPIOS!$B$4:$F$343,3,0)</f>
        <v>402</v>
      </c>
      <c r="F1618" s="149" t="str">
        <f>+VLOOKUP($A1618,mUNICIPIOS!$B$4:$F$343,4,0)</f>
        <v>San José Poaquil</v>
      </c>
      <c r="G1618" s="139" t="str">
        <f t="shared" ref="G1618:K1618" si="1624">+G1580</f>
        <v>03</v>
      </c>
      <c r="H1618" t="str">
        <f t="shared" si="1624"/>
        <v>ISP</v>
      </c>
      <c r="I1618" t="str">
        <f t="shared" si="1624"/>
        <v>Índice de Servicios Públicos</v>
      </c>
      <c r="J1618" t="str">
        <f t="shared" si="1624"/>
        <v>03-05</v>
      </c>
      <c r="K1618" t="str">
        <f t="shared" si="1624"/>
        <v>Gestión de servicios públicos municipales</v>
      </c>
      <c r="L1618" s="150">
        <f>+VLOOKUP($E1618,ISP_2018!$B$8:$T$347,15,0)</f>
        <v>0</v>
      </c>
      <c r="M1618" s="142" t="str">
        <f>+VLOOKUP($E1618,ISP_2018!$B$8:$T$347,16,0)</f>
        <v>Bajo</v>
      </c>
    </row>
    <row r="1619" spans="1:13" x14ac:dyDescent="0.3">
      <c r="A1619" s="139">
        <f t="shared" si="1585"/>
        <v>43</v>
      </c>
      <c r="B1619" s="148">
        <f t="shared" si="1587"/>
        <v>17</v>
      </c>
      <c r="D1619" s="149" t="str">
        <f>+VLOOKUP($A1619,mUNICIPIOS!$B$4:$F$343,2,0)</f>
        <v>Chimaltenango</v>
      </c>
      <c r="E1619" s="149">
        <f>+VLOOKUP($A1619,mUNICIPIOS!$B$4:$F$343,3,0)</f>
        <v>402</v>
      </c>
      <c r="F1619" s="149" t="str">
        <f>+VLOOKUP($A1619,mUNICIPIOS!$B$4:$F$343,4,0)</f>
        <v>San José Poaquil</v>
      </c>
      <c r="G1619" s="139" t="str">
        <f t="shared" ref="G1619:K1619" si="1625">+G1581</f>
        <v>03</v>
      </c>
      <c r="H1619" t="str">
        <f t="shared" si="1625"/>
        <v>ISP</v>
      </c>
      <c r="I1619" t="str">
        <f t="shared" si="1625"/>
        <v>Índice de Servicios Públicos</v>
      </c>
      <c r="J1619" t="str">
        <f t="shared" si="1625"/>
        <v>INDICE</v>
      </c>
      <c r="K1619">
        <f t="shared" si="1625"/>
        <v>0</v>
      </c>
      <c r="L1619" s="150">
        <f>+VLOOKUP($E1619,ISP_2018!$B$8:$T$347,18,0)</f>
        <v>2.6461038961038963E-2</v>
      </c>
      <c r="M1619" s="142" t="str">
        <f>+VLOOKUP($E1619,ISP_2018!$B$8:$T$347,19,0)</f>
        <v>Bajo</v>
      </c>
    </row>
    <row r="1620" spans="1:13" x14ac:dyDescent="0.3">
      <c r="A1620" s="139">
        <f t="shared" si="1585"/>
        <v>43</v>
      </c>
      <c r="B1620" s="148">
        <f t="shared" si="1587"/>
        <v>18</v>
      </c>
      <c r="D1620" s="149" t="str">
        <f>+VLOOKUP($A1620,mUNICIPIOS!$B$4:$F$343,2,0)</f>
        <v>Chimaltenango</v>
      </c>
      <c r="E1620" s="149">
        <f>+VLOOKUP($A1620,mUNICIPIOS!$B$4:$F$343,3,0)</f>
        <v>402</v>
      </c>
      <c r="F1620" s="149" t="str">
        <f>+VLOOKUP($A1620,mUNICIPIOS!$B$4:$F$343,4,0)</f>
        <v>San José Poaquil</v>
      </c>
      <c r="G1620" s="139" t="str">
        <f t="shared" ref="G1620:K1620" si="1626">+G1582</f>
        <v>04</v>
      </c>
      <c r="H1620" t="str">
        <f t="shared" si="1626"/>
        <v>IGA</v>
      </c>
      <c r="I1620" t="str">
        <f t="shared" si="1626"/>
        <v>Índice de Gestión Administrativa</v>
      </c>
      <c r="J1620" t="str">
        <f t="shared" si="1626"/>
        <v>04-01</v>
      </c>
      <c r="K1620" t="str">
        <f t="shared" si="1626"/>
        <v>Existencia de elementos de atención municipal orientada al vecino</v>
      </c>
      <c r="L1620" s="150">
        <f>+VLOOKUP($E1620,IGA_2018!$B$8:$N$347,3,0)</f>
        <v>0</v>
      </c>
      <c r="M1620" s="142" t="str">
        <f>+VLOOKUP($E1620,IGA_2018!$B$8:$N$347,4,0)</f>
        <v>Bajo</v>
      </c>
    </row>
    <row r="1621" spans="1:13" x14ac:dyDescent="0.3">
      <c r="A1621" s="139">
        <f t="shared" si="1585"/>
        <v>43</v>
      </c>
      <c r="B1621" s="148">
        <f t="shared" si="1587"/>
        <v>19</v>
      </c>
      <c r="D1621" s="149" t="str">
        <f>+VLOOKUP($A1621,mUNICIPIOS!$B$4:$F$343,2,0)</f>
        <v>Chimaltenango</v>
      </c>
      <c r="E1621" s="149">
        <f>+VLOOKUP($A1621,mUNICIPIOS!$B$4:$F$343,3,0)</f>
        <v>402</v>
      </c>
      <c r="F1621" s="149" t="str">
        <f>+VLOOKUP($A1621,mUNICIPIOS!$B$4:$F$343,4,0)</f>
        <v>San José Poaquil</v>
      </c>
      <c r="G1621" s="139" t="str">
        <f t="shared" ref="G1621:K1621" si="1627">+G1583</f>
        <v>04</v>
      </c>
      <c r="H1621" t="str">
        <f t="shared" si="1627"/>
        <v>IGA</v>
      </c>
      <c r="I1621" t="str">
        <f t="shared" si="1627"/>
        <v>Índice de Gestión Administrativa</v>
      </c>
      <c r="J1621" t="str">
        <f t="shared" si="1627"/>
        <v>04-02</v>
      </c>
      <c r="K1621" t="str">
        <f t="shared" si="1627"/>
        <v>Gestión del recurso humano.</v>
      </c>
      <c r="L1621" s="150">
        <f>+VLOOKUP($E1621,IGA_2018!$B$8:$N$347,6,0)</f>
        <v>0.49549317537986109</v>
      </c>
      <c r="M1621" s="142" t="str">
        <f>+VLOOKUP($E1621,IGA_2018!$B$8:$N$347,7,0)</f>
        <v>Medio</v>
      </c>
    </row>
    <row r="1622" spans="1:13" x14ac:dyDescent="0.3">
      <c r="A1622" s="139">
        <f t="shared" si="1585"/>
        <v>43</v>
      </c>
      <c r="B1622" s="148">
        <f t="shared" si="1587"/>
        <v>20</v>
      </c>
      <c r="D1622" s="149" t="str">
        <f>+VLOOKUP($A1622,mUNICIPIOS!$B$4:$F$343,2,0)</f>
        <v>Chimaltenango</v>
      </c>
      <c r="E1622" s="149">
        <f>+VLOOKUP($A1622,mUNICIPIOS!$B$4:$F$343,3,0)</f>
        <v>402</v>
      </c>
      <c r="F1622" s="149" t="str">
        <f>+VLOOKUP($A1622,mUNICIPIOS!$B$4:$F$343,4,0)</f>
        <v>San José Poaquil</v>
      </c>
      <c r="G1622" s="139" t="str">
        <f t="shared" ref="G1622:K1622" si="1628">+G1584</f>
        <v>04</v>
      </c>
      <c r="H1622" t="str">
        <f t="shared" si="1628"/>
        <v>IGA</v>
      </c>
      <c r="I1622" t="str">
        <f t="shared" si="1628"/>
        <v>Índice de Gestión Administrativa</v>
      </c>
      <c r="J1622" t="str">
        <f t="shared" si="1628"/>
        <v>04-03</v>
      </c>
      <c r="K1622" t="str">
        <f t="shared" si="1628"/>
        <v>Existencia de oficinas municipales con instrumentos de gestión.</v>
      </c>
      <c r="L1622" s="150">
        <f>+VLOOKUP($E1622,IGA_2018!$B$8:$N$347,9,0)</f>
        <v>0</v>
      </c>
      <c r="M1622" s="142" t="str">
        <f>+VLOOKUP($E1622,IGA_2018!$B$8:$N$347,10,0)</f>
        <v>Bajo</v>
      </c>
    </row>
    <row r="1623" spans="1:13" x14ac:dyDescent="0.3">
      <c r="A1623" s="139">
        <f t="shared" si="1585"/>
        <v>43</v>
      </c>
      <c r="B1623" s="148">
        <f t="shared" si="1587"/>
        <v>21</v>
      </c>
      <c r="D1623" s="149" t="str">
        <f>+VLOOKUP($A1623,mUNICIPIOS!$B$4:$F$343,2,0)</f>
        <v>Chimaltenango</v>
      </c>
      <c r="E1623" s="149">
        <f>+VLOOKUP($A1623,mUNICIPIOS!$B$4:$F$343,3,0)</f>
        <v>402</v>
      </c>
      <c r="F1623" s="149" t="str">
        <f>+VLOOKUP($A1623,mUNICIPIOS!$B$4:$F$343,4,0)</f>
        <v>San José Poaquil</v>
      </c>
      <c r="G1623" s="139" t="str">
        <f t="shared" ref="G1623:K1623" si="1629">+G1585</f>
        <v>04</v>
      </c>
      <c r="H1623" t="str">
        <f t="shared" si="1629"/>
        <v>IGA</v>
      </c>
      <c r="I1623" t="str">
        <f t="shared" si="1629"/>
        <v>Índice de Gestión Administrativa</v>
      </c>
      <c r="J1623" t="str">
        <f t="shared" si="1629"/>
        <v>INDICE</v>
      </c>
      <c r="K1623">
        <f t="shared" si="1629"/>
        <v>0</v>
      </c>
      <c r="L1623" s="150">
        <f>+VLOOKUP($E1623,IGA_2018!$B$8:$N$347,12,0)</f>
        <v>0.17342261138295137</v>
      </c>
      <c r="M1623" s="142" t="str">
        <f>+VLOOKUP($E1623,IGA_2018!$B$8:$N$347,13,0)</f>
        <v>Bajo</v>
      </c>
    </row>
    <row r="1624" spans="1:13" x14ac:dyDescent="0.3">
      <c r="A1624" s="139">
        <f t="shared" si="1585"/>
        <v>43</v>
      </c>
      <c r="B1624" s="148">
        <f t="shared" si="1587"/>
        <v>22</v>
      </c>
      <c r="D1624" s="149" t="str">
        <f>+VLOOKUP($A1624,mUNICIPIOS!$B$4:$F$343,2,0)</f>
        <v>Chimaltenango</v>
      </c>
      <c r="E1624" s="149">
        <f>+VLOOKUP($A1624,mUNICIPIOS!$B$4:$F$343,3,0)</f>
        <v>402</v>
      </c>
      <c r="F1624" s="149" t="str">
        <f>+VLOOKUP($A1624,mUNICIPIOS!$B$4:$F$343,4,0)</f>
        <v>San José Poaquil</v>
      </c>
      <c r="G1624" s="139" t="str">
        <f t="shared" ref="G1624:K1624" si="1630">+G1586</f>
        <v>05</v>
      </c>
      <c r="H1624" t="str">
        <f t="shared" si="1630"/>
        <v>IGF</v>
      </c>
      <c r="I1624" t="str">
        <f t="shared" si="1630"/>
        <v>Índice de Gestión Financiera</v>
      </c>
      <c r="J1624" t="str">
        <f t="shared" si="1630"/>
        <v>05-01</v>
      </c>
      <c r="K1624" t="str">
        <f t="shared" si="1630"/>
        <v>Autonomía financiera municipal</v>
      </c>
      <c r="L1624" s="150">
        <f>+VLOOKUP($E1624,IGF_2018!$B$8:$Z$347,3,0)</f>
        <v>0.10907287664532492</v>
      </c>
      <c r="M1624" s="142" t="str">
        <f>+VLOOKUP($E1624,IGF_2018!$B$8:$Z$347,4,0)</f>
        <v>Bajo</v>
      </c>
    </row>
    <row r="1625" spans="1:13" x14ac:dyDescent="0.3">
      <c r="A1625" s="139">
        <f t="shared" si="1585"/>
        <v>43</v>
      </c>
      <c r="B1625" s="148">
        <f t="shared" si="1587"/>
        <v>23</v>
      </c>
      <c r="D1625" s="149" t="str">
        <f>+VLOOKUP($A1625,mUNICIPIOS!$B$4:$F$343,2,0)</f>
        <v>Chimaltenango</v>
      </c>
      <c r="E1625" s="149">
        <f>+VLOOKUP($A1625,mUNICIPIOS!$B$4:$F$343,3,0)</f>
        <v>402</v>
      </c>
      <c r="F1625" s="149" t="str">
        <f>+VLOOKUP($A1625,mUNICIPIOS!$B$4:$F$343,4,0)</f>
        <v>San José Poaquil</v>
      </c>
      <c r="G1625" s="139" t="str">
        <f t="shared" ref="G1625:K1625" si="1631">+G1587</f>
        <v>05</v>
      </c>
      <c r="H1625" t="str">
        <f t="shared" si="1631"/>
        <v>IGF</v>
      </c>
      <c r="I1625" t="str">
        <f t="shared" si="1631"/>
        <v>Índice de Gestión Financiera</v>
      </c>
      <c r="J1625" t="str">
        <f t="shared" si="1631"/>
        <v>05-02</v>
      </c>
      <c r="K1625" t="str">
        <f t="shared" si="1631"/>
        <v xml:space="preserve">Ingresos propios por habitante -sin regalías- </v>
      </c>
      <c r="L1625" s="150">
        <f>+VLOOKUP($E1625,IGF_2018!$B$8:$Z$347,6,0)</f>
        <v>5.2844489569570892E-2</v>
      </c>
      <c r="M1625" s="142" t="str">
        <f>+VLOOKUP($E1625,IGF_2018!$B$8:$Z$347,7,0)</f>
        <v>Bajo</v>
      </c>
    </row>
    <row r="1626" spans="1:13" x14ac:dyDescent="0.3">
      <c r="A1626" s="139">
        <f t="shared" si="1585"/>
        <v>43</v>
      </c>
      <c r="B1626" s="148">
        <f t="shared" si="1587"/>
        <v>24</v>
      </c>
      <c r="D1626" s="149" t="str">
        <f>+VLOOKUP($A1626,mUNICIPIOS!$B$4:$F$343,2,0)</f>
        <v>Chimaltenango</v>
      </c>
      <c r="E1626" s="149">
        <f>+VLOOKUP($A1626,mUNICIPIOS!$B$4:$F$343,3,0)</f>
        <v>402</v>
      </c>
      <c r="F1626" s="149" t="str">
        <f>+VLOOKUP($A1626,mUNICIPIOS!$B$4:$F$343,4,0)</f>
        <v>San José Poaquil</v>
      </c>
      <c r="G1626" s="139" t="str">
        <f t="shared" ref="G1626:K1626" si="1632">+G1588</f>
        <v>05</v>
      </c>
      <c r="H1626" t="str">
        <f t="shared" si="1632"/>
        <v>IGF</v>
      </c>
      <c r="I1626" t="str">
        <f t="shared" si="1632"/>
        <v>Índice de Gestión Financiera</v>
      </c>
      <c r="J1626" t="str">
        <f t="shared" si="1632"/>
        <v>05-03</v>
      </c>
      <c r="K1626" t="str">
        <f t="shared" si="1632"/>
        <v>Ingresos del IUSI en relación a los ingresos propios -sin regalías-</v>
      </c>
      <c r="L1626" s="150">
        <f>+VLOOKUP($E1626,IGF_2018!$B$8:$Z$347,9,0)</f>
        <v>0</v>
      </c>
      <c r="M1626" s="142" t="str">
        <f>+VLOOKUP($E1626,IGF_2018!$B$8:$Z$347,10,0)</f>
        <v>Bajo</v>
      </c>
    </row>
    <row r="1627" spans="1:13" x14ac:dyDescent="0.3">
      <c r="A1627" s="139">
        <f t="shared" si="1585"/>
        <v>43</v>
      </c>
      <c r="B1627" s="148">
        <f t="shared" si="1587"/>
        <v>25</v>
      </c>
      <c r="D1627" s="149" t="str">
        <f>+VLOOKUP($A1627,mUNICIPIOS!$B$4:$F$343,2,0)</f>
        <v>Chimaltenango</v>
      </c>
      <c r="E1627" s="149">
        <f>+VLOOKUP($A1627,mUNICIPIOS!$B$4:$F$343,3,0)</f>
        <v>402</v>
      </c>
      <c r="F1627" s="149" t="str">
        <f>+VLOOKUP($A1627,mUNICIPIOS!$B$4:$F$343,4,0)</f>
        <v>San José Poaquil</v>
      </c>
      <c r="G1627" s="139" t="str">
        <f t="shared" ref="G1627:K1627" si="1633">+G1589</f>
        <v>05</v>
      </c>
      <c r="H1627" t="str">
        <f t="shared" si="1633"/>
        <v>IGF</v>
      </c>
      <c r="I1627" t="str">
        <f t="shared" si="1633"/>
        <v>Índice de Gestión Financiera</v>
      </c>
      <c r="J1627" t="str">
        <f t="shared" si="1633"/>
        <v>05-04</v>
      </c>
      <c r="K1627" t="str">
        <f t="shared" si="1633"/>
        <v>Inversión anual en capital fijo por habitante</v>
      </c>
      <c r="L1627" s="150">
        <f>+VLOOKUP($E1627,IGF_2018!$B$8:$Z$347,12,0)</f>
        <v>7.6719725044096423E-2</v>
      </c>
      <c r="M1627" s="142" t="str">
        <f>+VLOOKUP($E1627,IGF_2018!$B$8:$Z$347,13,0)</f>
        <v>Bajo</v>
      </c>
    </row>
    <row r="1628" spans="1:13" x14ac:dyDescent="0.3">
      <c r="A1628" s="139">
        <f t="shared" si="1585"/>
        <v>43</v>
      </c>
      <c r="B1628" s="148">
        <f t="shared" si="1587"/>
        <v>26</v>
      </c>
      <c r="D1628" s="149" t="str">
        <f>+VLOOKUP($A1628,mUNICIPIOS!$B$4:$F$343,2,0)</f>
        <v>Chimaltenango</v>
      </c>
      <c r="E1628" s="149">
        <f>+VLOOKUP($A1628,mUNICIPIOS!$B$4:$F$343,3,0)</f>
        <v>402</v>
      </c>
      <c r="F1628" s="149" t="str">
        <f>+VLOOKUP($A1628,mUNICIPIOS!$B$4:$F$343,4,0)</f>
        <v>San José Poaquil</v>
      </c>
      <c r="G1628" s="139" t="str">
        <f t="shared" ref="G1628:K1628" si="1634">+G1590</f>
        <v>05</v>
      </c>
      <c r="H1628" t="str">
        <f t="shared" si="1634"/>
        <v>IGF</v>
      </c>
      <c r="I1628" t="str">
        <f t="shared" si="1634"/>
        <v>Índice de Gestión Financiera</v>
      </c>
      <c r="J1628" t="str">
        <f t="shared" si="1634"/>
        <v>05-05</v>
      </c>
      <c r="K1628" t="str">
        <f t="shared" si="1634"/>
        <v>Inversión anual en capital fijo con recursos percibidos por ingresos propios</v>
      </c>
      <c r="L1628" s="150">
        <f>+VLOOKUP($E1628,IGF_2018!$B$8:$Z$347,15,0)</f>
        <v>0</v>
      </c>
      <c r="M1628" s="142" t="str">
        <f>+VLOOKUP($E1628,IGF_2018!$B$8:$Z$347,16,0)</f>
        <v>Bajo</v>
      </c>
    </row>
    <row r="1629" spans="1:13" x14ac:dyDescent="0.3">
      <c r="A1629" s="139">
        <f t="shared" si="1585"/>
        <v>43</v>
      </c>
      <c r="B1629" s="148">
        <f t="shared" si="1587"/>
        <v>27</v>
      </c>
      <c r="D1629" s="149" t="str">
        <f>+VLOOKUP($A1629,mUNICIPIOS!$B$4:$F$343,2,0)</f>
        <v>Chimaltenango</v>
      </c>
      <c r="E1629" s="149">
        <f>+VLOOKUP($A1629,mUNICIPIOS!$B$4:$F$343,3,0)</f>
        <v>402</v>
      </c>
      <c r="F1629" s="149" t="str">
        <f>+VLOOKUP($A1629,mUNICIPIOS!$B$4:$F$343,4,0)</f>
        <v>San José Poaquil</v>
      </c>
      <c r="G1629" s="139" t="str">
        <f t="shared" ref="G1629:K1629" si="1635">+G1591</f>
        <v>05</v>
      </c>
      <c r="H1629" t="str">
        <f t="shared" si="1635"/>
        <v>IGF</v>
      </c>
      <c r="I1629" t="str">
        <f t="shared" si="1635"/>
        <v>Índice de Gestión Financiera</v>
      </c>
      <c r="J1629" t="str">
        <f t="shared" si="1635"/>
        <v>05-06</v>
      </c>
      <c r="K1629" t="str">
        <f t="shared" si="1635"/>
        <v xml:space="preserve">Inversión anual en capital fijo con recursos percibidos por transferencias del Gobierno Central </v>
      </c>
      <c r="L1629" s="150">
        <f>+VLOOKUP($E1629,IGF_2018!$B$8:$Z$347,18,0)</f>
        <v>0.21689693880672142</v>
      </c>
      <c r="M1629" s="142" t="str">
        <f>+VLOOKUP($E1629,IGF_2018!$B$8:$Z$347,19,0)</f>
        <v>Medio bajo</v>
      </c>
    </row>
    <row r="1630" spans="1:13" x14ac:dyDescent="0.3">
      <c r="A1630" s="139">
        <f t="shared" si="1585"/>
        <v>43</v>
      </c>
      <c r="B1630" s="148">
        <f t="shared" si="1587"/>
        <v>28</v>
      </c>
      <c r="D1630" s="149" t="str">
        <f>+VLOOKUP($A1630,mUNICIPIOS!$B$4:$F$343,2,0)</f>
        <v>Chimaltenango</v>
      </c>
      <c r="E1630" s="149">
        <f>+VLOOKUP($A1630,mUNICIPIOS!$B$4:$F$343,3,0)</f>
        <v>402</v>
      </c>
      <c r="F1630" s="149" t="str">
        <f>+VLOOKUP($A1630,mUNICIPIOS!$B$4:$F$343,4,0)</f>
        <v>San José Poaquil</v>
      </c>
      <c r="G1630" s="139" t="str">
        <f t="shared" ref="G1630:K1630" si="1636">+G1592</f>
        <v>05</v>
      </c>
      <c r="H1630" t="str">
        <f t="shared" si="1636"/>
        <v>IGF</v>
      </c>
      <c r="I1630" t="str">
        <f t="shared" si="1636"/>
        <v>Índice de Gestión Financiera</v>
      </c>
      <c r="J1630" t="str">
        <f t="shared" si="1636"/>
        <v>05-07</v>
      </c>
      <c r="K1630" t="str">
        <f t="shared" si="1636"/>
        <v>Financiamiento por endeudamiento municipal</v>
      </c>
      <c r="L1630" s="150">
        <f>+VLOOKUP($E1630,IGF_2018!$B$8:$Z$347,21,0)</f>
        <v>1</v>
      </c>
      <c r="M1630" s="142" t="str">
        <f>+VLOOKUP($E1630,IGF_2018!$B$8:$Z$347,22,0)</f>
        <v>Alto</v>
      </c>
    </row>
    <row r="1631" spans="1:13" x14ac:dyDescent="0.3">
      <c r="A1631" s="139">
        <f t="shared" si="1585"/>
        <v>43</v>
      </c>
      <c r="B1631" s="148">
        <f t="shared" si="1587"/>
        <v>29</v>
      </c>
      <c r="D1631" s="149" t="str">
        <f>+VLOOKUP($A1631,mUNICIPIOS!$B$4:$F$343,2,0)</f>
        <v>Chimaltenango</v>
      </c>
      <c r="E1631" s="149">
        <f>+VLOOKUP($A1631,mUNICIPIOS!$B$4:$F$343,3,0)</f>
        <v>402</v>
      </c>
      <c r="F1631" s="149" t="str">
        <f>+VLOOKUP($A1631,mUNICIPIOS!$B$4:$F$343,4,0)</f>
        <v>San José Poaquil</v>
      </c>
      <c r="G1631" s="139" t="str">
        <f t="shared" ref="G1631:K1631" si="1637">+G1593</f>
        <v>05</v>
      </c>
      <c r="H1631" t="str">
        <f t="shared" si="1637"/>
        <v>IGF</v>
      </c>
      <c r="I1631" t="str">
        <f t="shared" si="1637"/>
        <v>Índice de Gestión Financiera</v>
      </c>
      <c r="J1631" t="str">
        <f t="shared" si="1637"/>
        <v>INDICE</v>
      </c>
      <c r="K1631">
        <f t="shared" si="1637"/>
        <v>0</v>
      </c>
      <c r="L1631" s="150">
        <f>+VLOOKUP($E1631,IGF_2018!$B$8:$Z$347,24,0)</f>
        <v>0.26174513962806095</v>
      </c>
      <c r="M1631" s="142" t="str">
        <f>+VLOOKUP($E1631,IGF_2018!$B$8:$Z$347,25,0)</f>
        <v>Medio bajo</v>
      </c>
    </row>
    <row r="1632" spans="1:13" x14ac:dyDescent="0.3">
      <c r="A1632" s="139">
        <f t="shared" si="1585"/>
        <v>43</v>
      </c>
      <c r="B1632" s="148">
        <f t="shared" si="1587"/>
        <v>30</v>
      </c>
      <c r="D1632" s="149" t="str">
        <f>+VLOOKUP($A1632,mUNICIPIOS!$B$4:$F$343,2,0)</f>
        <v>Chimaltenango</v>
      </c>
      <c r="E1632" s="149">
        <f>+VLOOKUP($A1632,mUNICIPIOS!$B$4:$F$343,3,0)</f>
        <v>402</v>
      </c>
      <c r="F1632" s="149" t="str">
        <f>+VLOOKUP($A1632,mUNICIPIOS!$B$4:$F$343,4,0)</f>
        <v>San José Poaquil</v>
      </c>
      <c r="G1632" s="139" t="str">
        <f t="shared" ref="G1632:K1632" si="1638">+G1594</f>
        <v>06</v>
      </c>
      <c r="H1632" t="str">
        <f t="shared" si="1638"/>
        <v>IGE</v>
      </c>
      <c r="I1632" t="str">
        <f t="shared" si="1638"/>
        <v>Índice de Gestión Estratégica</v>
      </c>
      <c r="J1632" t="str">
        <f t="shared" si="1638"/>
        <v>06-01</v>
      </c>
      <c r="K1632" t="str">
        <f t="shared" si="1638"/>
        <v>Ejecución del Plan Operativo Anual  (POA)</v>
      </c>
      <c r="L1632" s="150">
        <f>+VLOOKUP($E1632,IGE_2018!$B$8:$Z$347,3,0)</f>
        <v>0.20571428571428571</v>
      </c>
      <c r="M1632" s="142" t="str">
        <f>+VLOOKUP($E1632,IGE_2018!$B$8:$Z$347,4,0)</f>
        <v>Medio bajo</v>
      </c>
    </row>
    <row r="1633" spans="1:13" x14ac:dyDescent="0.3">
      <c r="A1633" s="139">
        <f t="shared" si="1585"/>
        <v>43</v>
      </c>
      <c r="B1633" s="148">
        <f t="shared" si="1587"/>
        <v>31</v>
      </c>
      <c r="D1633" s="149" t="str">
        <f>+VLOOKUP($A1633,mUNICIPIOS!$B$4:$F$343,2,0)</f>
        <v>Chimaltenango</v>
      </c>
      <c r="E1633" s="149">
        <f>+VLOOKUP($A1633,mUNICIPIOS!$B$4:$F$343,3,0)</f>
        <v>402</v>
      </c>
      <c r="F1633" s="149" t="str">
        <f>+VLOOKUP($A1633,mUNICIPIOS!$B$4:$F$343,4,0)</f>
        <v>San José Poaquil</v>
      </c>
      <c r="G1633" s="139" t="str">
        <f t="shared" ref="G1633:K1633" si="1639">+G1595</f>
        <v>06</v>
      </c>
      <c r="H1633" t="str">
        <f t="shared" si="1639"/>
        <v>IGE</v>
      </c>
      <c r="I1633" t="str">
        <f t="shared" si="1639"/>
        <v>Índice de Gestión Estratégica</v>
      </c>
      <c r="J1633" t="str">
        <f t="shared" si="1639"/>
        <v>06-02</v>
      </c>
      <c r="K1633" t="str">
        <f t="shared" si="1639"/>
        <v>Relación Plan de Desarrollo Municipal y Ordenamiento Territorial (PDM-OT) - Plan Estratégico Institucional (PEI) - Plan Operativo Multianual (POM) - Plan Operativo Anual (POA)</v>
      </c>
      <c r="L1633" s="150">
        <f>+VLOOKUP($E1633,IGE_2018!$B$8:$Z$347,6,0)</f>
        <v>0.18666666666666665</v>
      </c>
      <c r="M1633" s="142" t="str">
        <f>+VLOOKUP($E1633,IGE_2018!$B$8:$Z$347,7,0)</f>
        <v>Bajo</v>
      </c>
    </row>
    <row r="1634" spans="1:13" x14ac:dyDescent="0.3">
      <c r="A1634" s="139">
        <f t="shared" si="1585"/>
        <v>43</v>
      </c>
      <c r="B1634" s="148">
        <f t="shared" si="1587"/>
        <v>32</v>
      </c>
      <c r="D1634" s="149" t="str">
        <f>+VLOOKUP($A1634,mUNICIPIOS!$B$4:$F$343,2,0)</f>
        <v>Chimaltenango</v>
      </c>
      <c r="E1634" s="149">
        <f>+VLOOKUP($A1634,mUNICIPIOS!$B$4:$F$343,3,0)</f>
        <v>402</v>
      </c>
      <c r="F1634" s="149" t="str">
        <f>+VLOOKUP($A1634,mUNICIPIOS!$B$4:$F$343,4,0)</f>
        <v>San José Poaquil</v>
      </c>
      <c r="G1634" s="139" t="str">
        <f t="shared" ref="G1634:K1634" si="1640">+G1596</f>
        <v>06</v>
      </c>
      <c r="H1634" t="str">
        <f t="shared" si="1640"/>
        <v>IGE</v>
      </c>
      <c r="I1634" t="str">
        <f t="shared" si="1640"/>
        <v>Índice de Gestión Estratégica</v>
      </c>
      <c r="J1634" t="str">
        <f t="shared" si="1640"/>
        <v>06-03</v>
      </c>
      <c r="K1634" t="str">
        <f t="shared" si="1640"/>
        <v>Presupuesto de egresos relacionado a competencias municipales que responden a prioridades nacionales de desarrollo.</v>
      </c>
      <c r="L1634" s="150">
        <f>+VLOOKUP($E1634,IGE_2018!$B$8:$Z$347,9,0)</f>
        <v>0.39197722537172963</v>
      </c>
      <c r="M1634" s="142" t="str">
        <f>+VLOOKUP($E1634,IGE_2018!$B$8:$Z$347,10,0)</f>
        <v>Medio bajo</v>
      </c>
    </row>
    <row r="1635" spans="1:13" x14ac:dyDescent="0.3">
      <c r="A1635" s="139">
        <f t="shared" si="1585"/>
        <v>43</v>
      </c>
      <c r="B1635" s="148">
        <f t="shared" si="1587"/>
        <v>33</v>
      </c>
      <c r="D1635" s="149" t="str">
        <f>+VLOOKUP($A1635,mUNICIPIOS!$B$4:$F$343,2,0)</f>
        <v>Chimaltenango</v>
      </c>
      <c r="E1635" s="149">
        <f>+VLOOKUP($A1635,mUNICIPIOS!$B$4:$F$343,3,0)</f>
        <v>402</v>
      </c>
      <c r="F1635" s="149" t="str">
        <f>+VLOOKUP($A1635,mUNICIPIOS!$B$4:$F$343,4,0)</f>
        <v>San José Poaquil</v>
      </c>
      <c r="G1635" s="139" t="str">
        <f t="shared" ref="G1635:K1635" si="1641">+G1597</f>
        <v>06</v>
      </c>
      <c r="H1635" t="str">
        <f t="shared" si="1641"/>
        <v>IGE</v>
      </c>
      <c r="I1635" t="str">
        <f t="shared" si="1641"/>
        <v>Índice de Gestión Estratégica</v>
      </c>
      <c r="J1635" t="str">
        <f t="shared" si="1641"/>
        <v>06-04</v>
      </c>
      <c r="K1635" t="str">
        <f t="shared" si="1641"/>
        <v>Institucionalización de la gestión ordenada del territorio</v>
      </c>
      <c r="L1635" s="150">
        <f>+VLOOKUP($E1635,IGE_2018!$B$8:$Z$347,12,0)</f>
        <v>0</v>
      </c>
      <c r="M1635" s="142" t="str">
        <f>+VLOOKUP($E1635,IGE_2018!$B$8:$Z$347,13,0)</f>
        <v>Bajo</v>
      </c>
    </row>
    <row r="1636" spans="1:13" x14ac:dyDescent="0.3">
      <c r="A1636" s="139">
        <f t="shared" si="1585"/>
        <v>43</v>
      </c>
      <c r="B1636" s="148">
        <f t="shared" si="1587"/>
        <v>34</v>
      </c>
      <c r="D1636" s="149" t="str">
        <f>+VLOOKUP($A1636,mUNICIPIOS!$B$4:$F$343,2,0)</f>
        <v>Chimaltenango</v>
      </c>
      <c r="E1636" s="149">
        <f>+VLOOKUP($A1636,mUNICIPIOS!$B$4:$F$343,3,0)</f>
        <v>402</v>
      </c>
      <c r="F1636" s="149" t="str">
        <f>+VLOOKUP($A1636,mUNICIPIOS!$B$4:$F$343,4,0)</f>
        <v>San José Poaquil</v>
      </c>
      <c r="G1636" s="139" t="str">
        <f t="shared" ref="G1636:K1636" si="1642">+G1598</f>
        <v>06</v>
      </c>
      <c r="H1636" t="str">
        <f t="shared" si="1642"/>
        <v>IGE</v>
      </c>
      <c r="I1636" t="str">
        <f t="shared" si="1642"/>
        <v>Índice de Gestión Estratégica</v>
      </c>
      <c r="J1636" t="str">
        <f t="shared" si="1642"/>
        <v>06-05</v>
      </c>
      <c r="K1636" t="str">
        <f t="shared" si="1642"/>
        <v>Acciones para la gestión ordenada del territorio</v>
      </c>
      <c r="L1636" s="150">
        <f>+VLOOKUP($E1636,IGE_2018!$B$8:$Z$347,15,0)</f>
        <v>0</v>
      </c>
      <c r="M1636" s="142" t="str">
        <f>+VLOOKUP($E1636,IGE_2018!$B$8:$Z$347,16,0)</f>
        <v>Bajo</v>
      </c>
    </row>
    <row r="1637" spans="1:13" x14ac:dyDescent="0.3">
      <c r="A1637" s="139">
        <f t="shared" si="1585"/>
        <v>43</v>
      </c>
      <c r="B1637" s="148">
        <f t="shared" si="1587"/>
        <v>35</v>
      </c>
      <c r="D1637" s="149" t="str">
        <f>+VLOOKUP($A1637,mUNICIPIOS!$B$4:$F$343,2,0)</f>
        <v>Chimaltenango</v>
      </c>
      <c r="E1637" s="149">
        <f>+VLOOKUP($A1637,mUNICIPIOS!$B$4:$F$343,3,0)</f>
        <v>402</v>
      </c>
      <c r="F1637" s="149" t="str">
        <f>+VLOOKUP($A1637,mUNICIPIOS!$B$4:$F$343,4,0)</f>
        <v>San José Poaquil</v>
      </c>
      <c r="G1637" s="139" t="str">
        <f t="shared" ref="G1637:K1637" si="1643">+G1599</f>
        <v>06</v>
      </c>
      <c r="H1637" t="str">
        <f t="shared" si="1643"/>
        <v>IGE</v>
      </c>
      <c r="I1637" t="str">
        <f t="shared" si="1643"/>
        <v>Índice de Gestión Estratégica</v>
      </c>
      <c r="J1637" t="str">
        <f t="shared" si="1643"/>
        <v>06-06</v>
      </c>
      <c r="K1637" t="str">
        <f t="shared" si="1643"/>
        <v>Gestión de riesgo en la formulación de proyectos derivados de la planificación operativa anual</v>
      </c>
      <c r="L1637" s="150">
        <f>+VLOOKUP($E1637,IGE_2018!$B$8:$Z$347,18,0)</f>
        <v>0</v>
      </c>
      <c r="M1637" s="142" t="str">
        <f>+VLOOKUP($E1637,IGE_2018!$B$8:$Z$347,19,0)</f>
        <v>Bajo</v>
      </c>
    </row>
    <row r="1638" spans="1:13" x14ac:dyDescent="0.3">
      <c r="A1638" s="139">
        <f t="shared" si="1585"/>
        <v>43</v>
      </c>
      <c r="B1638" s="148">
        <f t="shared" si="1587"/>
        <v>36</v>
      </c>
      <c r="D1638" s="149" t="str">
        <f>+VLOOKUP($A1638,mUNICIPIOS!$B$4:$F$343,2,0)</f>
        <v>Chimaltenango</v>
      </c>
      <c r="E1638" s="149">
        <f>+VLOOKUP($A1638,mUNICIPIOS!$B$4:$F$343,3,0)</f>
        <v>402</v>
      </c>
      <c r="F1638" s="149" t="str">
        <f>+VLOOKUP($A1638,mUNICIPIOS!$B$4:$F$343,4,0)</f>
        <v>San José Poaquil</v>
      </c>
      <c r="G1638" s="139" t="str">
        <f t="shared" ref="G1638:K1638" si="1644">+G1600</f>
        <v>06</v>
      </c>
      <c r="H1638" t="str">
        <f t="shared" si="1644"/>
        <v>IGE</v>
      </c>
      <c r="I1638" t="str">
        <f t="shared" si="1644"/>
        <v>Índice de Gestión Estratégica</v>
      </c>
      <c r="J1638" t="str">
        <f t="shared" si="1644"/>
        <v>06-07</v>
      </c>
      <c r="K1638" t="str">
        <f t="shared" si="1644"/>
        <v>Ingresos por servicios ambientales en relación a los ingresos propios sin regalías</v>
      </c>
      <c r="L1638" s="150">
        <f>+VLOOKUP($E1638,IGE_2018!$B$8:$Z$347,21,0)</f>
        <v>0.14930089584267425</v>
      </c>
      <c r="M1638" s="142" t="str">
        <f>+VLOOKUP($E1638,IGE_2018!$B$8:$Z$347,22,0)</f>
        <v>Bajo</v>
      </c>
    </row>
    <row r="1639" spans="1:13" x14ac:dyDescent="0.3">
      <c r="A1639" s="139">
        <f t="shared" si="1585"/>
        <v>43</v>
      </c>
      <c r="B1639" s="148">
        <f t="shared" si="1587"/>
        <v>37</v>
      </c>
      <c r="D1639" s="149" t="str">
        <f>+VLOOKUP($A1639,mUNICIPIOS!$B$4:$F$343,2,0)</f>
        <v>Chimaltenango</v>
      </c>
      <c r="E1639" s="149">
        <f>+VLOOKUP($A1639,mUNICIPIOS!$B$4:$F$343,3,0)</f>
        <v>402</v>
      </c>
      <c r="F1639" s="149" t="str">
        <f>+VLOOKUP($A1639,mUNICIPIOS!$B$4:$F$343,4,0)</f>
        <v>San José Poaquil</v>
      </c>
      <c r="G1639" s="139" t="str">
        <f t="shared" ref="G1639:K1639" si="1645">+G1601</f>
        <v>06</v>
      </c>
      <c r="H1639" t="str">
        <f t="shared" si="1645"/>
        <v>IGE</v>
      </c>
      <c r="I1639" t="str">
        <f t="shared" si="1645"/>
        <v>Índice de Gestión Estratégica</v>
      </c>
      <c r="J1639" t="str">
        <f t="shared" si="1645"/>
        <v>INDICE</v>
      </c>
      <c r="K1639">
        <f t="shared" si="1645"/>
        <v>0</v>
      </c>
      <c r="L1639" s="150">
        <f>+VLOOKUP($E1639,IGE_2018!$B$8:$Z$347,24,0)</f>
        <v>0.17178153878434269</v>
      </c>
      <c r="M1639" s="142" t="str">
        <f>+VLOOKUP($E1639,IGE_2018!$B$8:$Z$347,25,0)</f>
        <v>Bajo</v>
      </c>
    </row>
    <row r="1640" spans="1:13" x14ac:dyDescent="0.3">
      <c r="A1640" s="139">
        <f t="shared" si="1585"/>
        <v>43</v>
      </c>
      <c r="B1640" s="148">
        <f t="shared" si="1587"/>
        <v>38</v>
      </c>
      <c r="D1640" s="149" t="str">
        <f>+VLOOKUP($A1640,mUNICIPIOS!$B$4:$F$343,2,0)</f>
        <v>Chimaltenango</v>
      </c>
      <c r="E1640" s="149">
        <f>+VLOOKUP($A1640,mUNICIPIOS!$B$4:$F$343,3,0)</f>
        <v>402</v>
      </c>
      <c r="F1640" s="149" t="str">
        <f>+VLOOKUP($A1640,mUNICIPIOS!$B$4:$F$343,4,0)</f>
        <v>San José Poaquil</v>
      </c>
      <c r="G1640" s="139" t="str">
        <f t="shared" ref="G1640:K1640" si="1646">+G1602</f>
        <v>RANKING</v>
      </c>
      <c r="H1640" t="str">
        <f t="shared" si="1646"/>
        <v>RGM</v>
      </c>
      <c r="I1640" t="str">
        <f t="shared" si="1646"/>
        <v>Ranking de la Gestión Municipal 2018</v>
      </c>
      <c r="J1640" t="str">
        <f t="shared" si="1646"/>
        <v>RANKING</v>
      </c>
      <c r="K1640">
        <f t="shared" si="1646"/>
        <v>0</v>
      </c>
      <c r="L1640" s="151">
        <f>+VLOOKUP($E1640,Resultados_generales!$C$8:$AE$347,27,0)</f>
        <v>0.28181785032279866</v>
      </c>
      <c r="M1640" t="str">
        <f>+VLOOKUP($E1640,Resultados_generales!$C$8:$AE$347,28,0)</f>
        <v>Medio bajo</v>
      </c>
    </row>
    <row r="1641" spans="1:13" x14ac:dyDescent="0.3">
      <c r="A1641" s="139">
        <f t="shared" si="1585"/>
        <v>44</v>
      </c>
      <c r="B1641" s="148">
        <f t="shared" si="1587"/>
        <v>1</v>
      </c>
      <c r="D1641" s="149" t="str">
        <f>+VLOOKUP($A1641,mUNICIPIOS!$B$4:$F$343,2,0)</f>
        <v>Chimaltenango</v>
      </c>
      <c r="E1641" s="149">
        <f>+VLOOKUP($A1641,mUNICIPIOS!$B$4:$F$343,3,0)</f>
        <v>403</v>
      </c>
      <c r="F1641" s="149" t="str">
        <f>+VLOOKUP($A1641,mUNICIPIOS!$B$4:$F$343,4,0)</f>
        <v>San Martín Jilotepeque</v>
      </c>
      <c r="G1641" s="139" t="str">
        <f t="shared" ref="G1641:K1641" si="1647">+G1603</f>
        <v>01</v>
      </c>
      <c r="H1641" t="str">
        <f t="shared" si="1647"/>
        <v>IPC</v>
      </c>
      <c r="I1641" t="str">
        <f t="shared" si="1647"/>
        <v>Índice de Participación Ciudadana</v>
      </c>
      <c r="J1641" t="str">
        <f t="shared" si="1647"/>
        <v>01-01</v>
      </c>
      <c r="K1641" t="str">
        <f t="shared" si="1647"/>
        <v>Número de reuniones del COMUDE en el año de la medición.</v>
      </c>
      <c r="L1641" s="150">
        <f>+VLOOKUP($E1641,IPC_2018!$B$8:$T$347,3,0)</f>
        <v>1</v>
      </c>
      <c r="M1641" s="142" t="str">
        <f>+VLOOKUP($E1641,IPC_2018!$B$8:$T$347,4,0)</f>
        <v>Alto</v>
      </c>
    </row>
    <row r="1642" spans="1:13" x14ac:dyDescent="0.3">
      <c r="A1642" s="139">
        <f t="shared" si="1585"/>
        <v>44</v>
      </c>
      <c r="B1642" s="148">
        <f t="shared" si="1587"/>
        <v>2</v>
      </c>
      <c r="D1642" s="149" t="str">
        <f>+VLOOKUP($A1642,mUNICIPIOS!$B$4:$F$343,2,0)</f>
        <v>Chimaltenango</v>
      </c>
      <c r="E1642" s="149">
        <f>+VLOOKUP($A1642,mUNICIPIOS!$B$4:$F$343,3,0)</f>
        <v>403</v>
      </c>
      <c r="F1642" s="149" t="str">
        <f>+VLOOKUP($A1642,mUNICIPIOS!$B$4:$F$343,4,0)</f>
        <v>San Martín Jilotepeque</v>
      </c>
      <c r="G1642" s="139" t="str">
        <f t="shared" ref="G1642:K1642" si="1648">+G1604</f>
        <v>01</v>
      </c>
      <c r="H1642" t="str">
        <f t="shared" si="1648"/>
        <v>IPC</v>
      </c>
      <c r="I1642" t="str">
        <f t="shared" si="1648"/>
        <v>Índice de Participación Ciudadana</v>
      </c>
      <c r="J1642" t="str">
        <f t="shared" si="1648"/>
        <v>01-02</v>
      </c>
      <c r="K1642" t="str">
        <f t="shared" si="1648"/>
        <v>Participación de Alcaldes, Concejales y Síndicos determinados o designados en el COMUDE</v>
      </c>
      <c r="L1642" s="150">
        <f>+VLOOKUP($E1642,IPC_2018!$B$8:$T$347,6,0)</f>
        <v>0.95833333333333326</v>
      </c>
      <c r="M1642" s="142" t="str">
        <f>+VLOOKUP($E1642,IPC_2018!$B$8:$T$347,7,0)</f>
        <v>Alto</v>
      </c>
    </row>
    <row r="1643" spans="1:13" x14ac:dyDescent="0.3">
      <c r="A1643" s="139">
        <f t="shared" si="1585"/>
        <v>44</v>
      </c>
      <c r="B1643" s="148">
        <f t="shared" si="1587"/>
        <v>3</v>
      </c>
      <c r="D1643" s="149" t="str">
        <f>+VLOOKUP($A1643,mUNICIPIOS!$B$4:$F$343,2,0)</f>
        <v>Chimaltenango</v>
      </c>
      <c r="E1643" s="149">
        <f>+VLOOKUP($A1643,mUNICIPIOS!$B$4:$F$343,3,0)</f>
        <v>403</v>
      </c>
      <c r="F1643" s="149" t="str">
        <f>+VLOOKUP($A1643,mUNICIPIOS!$B$4:$F$343,4,0)</f>
        <v>San Martín Jilotepeque</v>
      </c>
      <c r="G1643" s="139" t="str">
        <f t="shared" ref="G1643:K1643" si="1649">+G1605</f>
        <v>01</v>
      </c>
      <c r="H1643" t="str">
        <f t="shared" si="1649"/>
        <v>IPC</v>
      </c>
      <c r="I1643" t="str">
        <f t="shared" si="1649"/>
        <v>Índice de Participación Ciudadana</v>
      </c>
      <c r="J1643" t="str">
        <f t="shared" si="1649"/>
        <v>01-03</v>
      </c>
      <c r="K1643" t="str">
        <f t="shared" si="1649"/>
        <v>Participación  de organizaciones de jóvenes, mujeres, pueblos mayas, xincas, garífunas, y otras organizaciones en el Comude</v>
      </c>
      <c r="L1643" s="150">
        <f>+VLOOKUP($E1643,IPC_2018!$B$8:$T$347,9,0)</f>
        <v>6.575342465753424E-2</v>
      </c>
      <c r="M1643" s="142" t="str">
        <f>+VLOOKUP($E1643,IPC_2018!$B$8:$T$347,10,0)</f>
        <v>Bajo</v>
      </c>
    </row>
    <row r="1644" spans="1:13" x14ac:dyDescent="0.3">
      <c r="A1644" s="139">
        <f t="shared" si="1585"/>
        <v>44</v>
      </c>
      <c r="B1644" s="148">
        <f t="shared" si="1587"/>
        <v>4</v>
      </c>
      <c r="D1644" s="149" t="str">
        <f>+VLOOKUP($A1644,mUNICIPIOS!$B$4:$F$343,2,0)</f>
        <v>Chimaltenango</v>
      </c>
      <c r="E1644" s="149">
        <f>+VLOOKUP($A1644,mUNICIPIOS!$B$4:$F$343,3,0)</f>
        <v>403</v>
      </c>
      <c r="F1644" s="149" t="str">
        <f>+VLOOKUP($A1644,mUNICIPIOS!$B$4:$F$343,4,0)</f>
        <v>San Martín Jilotepeque</v>
      </c>
      <c r="G1644" s="139" t="str">
        <f t="shared" ref="G1644:K1644" si="1650">+G1606</f>
        <v>01</v>
      </c>
      <c r="H1644" t="str">
        <f t="shared" si="1650"/>
        <v>IPC</v>
      </c>
      <c r="I1644" t="str">
        <f t="shared" si="1650"/>
        <v>Índice de Participación Ciudadana</v>
      </c>
      <c r="J1644" t="str">
        <f t="shared" si="1650"/>
        <v>01-04</v>
      </c>
      <c r="K1644" t="str">
        <f t="shared" si="1650"/>
        <v>Representatividad territorial del Comude.</v>
      </c>
      <c r="L1644" s="150">
        <f>+VLOOKUP($E1644,IPC_2018!$B$8:$T$347,12,0)</f>
        <v>0.8833333333333333</v>
      </c>
      <c r="M1644" s="142" t="str">
        <f>+VLOOKUP($E1644,IPC_2018!$B$8:$T$347,13,0)</f>
        <v>Alto</v>
      </c>
    </row>
    <row r="1645" spans="1:13" x14ac:dyDescent="0.3">
      <c r="A1645" s="139">
        <f t="shared" ref="A1645:A1708" si="1651">+IF(B1644=38,A1644+1,A1644)</f>
        <v>44</v>
      </c>
      <c r="B1645" s="148">
        <f t="shared" si="1587"/>
        <v>5</v>
      </c>
      <c r="D1645" s="149" t="str">
        <f>+VLOOKUP($A1645,mUNICIPIOS!$B$4:$F$343,2,0)</f>
        <v>Chimaltenango</v>
      </c>
      <c r="E1645" s="149">
        <f>+VLOOKUP($A1645,mUNICIPIOS!$B$4:$F$343,3,0)</f>
        <v>403</v>
      </c>
      <c r="F1645" s="149" t="str">
        <f>+VLOOKUP($A1645,mUNICIPIOS!$B$4:$F$343,4,0)</f>
        <v>San Martín Jilotepeque</v>
      </c>
      <c r="G1645" s="139" t="str">
        <f t="shared" ref="G1645:K1645" si="1652">+G1607</f>
        <v>01</v>
      </c>
      <c r="H1645" t="str">
        <f t="shared" si="1652"/>
        <v>IPC</v>
      </c>
      <c r="I1645" t="str">
        <f t="shared" si="1652"/>
        <v>Índice de Participación Ciudadana</v>
      </c>
      <c r="J1645" t="str">
        <f t="shared" si="1652"/>
        <v>01-05</v>
      </c>
      <c r="K1645" t="str">
        <f t="shared" si="1652"/>
        <v>Funcionamiento del Comude</v>
      </c>
      <c r="L1645" s="150">
        <f>+VLOOKUP($E1645,IPC_2018!$B$8:$T$347,15,0)</f>
        <v>0.77473498260591345</v>
      </c>
      <c r="M1645" s="142" t="str">
        <f>+VLOOKUP($E1645,IPC_2018!$B$8:$T$347,16,0)</f>
        <v>Medio alto</v>
      </c>
    </row>
    <row r="1646" spans="1:13" x14ac:dyDescent="0.3">
      <c r="A1646" s="139">
        <f t="shared" si="1651"/>
        <v>44</v>
      </c>
      <c r="B1646" s="148">
        <f t="shared" ref="B1646:B1709" si="1653">+B1608</f>
        <v>6</v>
      </c>
      <c r="D1646" s="149" t="str">
        <f>+VLOOKUP($A1646,mUNICIPIOS!$B$4:$F$343,2,0)</f>
        <v>Chimaltenango</v>
      </c>
      <c r="E1646" s="149">
        <f>+VLOOKUP($A1646,mUNICIPIOS!$B$4:$F$343,3,0)</f>
        <v>403</v>
      </c>
      <c r="F1646" s="149" t="str">
        <f>+VLOOKUP($A1646,mUNICIPIOS!$B$4:$F$343,4,0)</f>
        <v>San Martín Jilotepeque</v>
      </c>
      <c r="G1646" s="139" t="str">
        <f t="shared" ref="G1646:K1646" si="1654">+G1608</f>
        <v>01</v>
      </c>
      <c r="H1646" t="str">
        <f t="shared" si="1654"/>
        <v>IPC</v>
      </c>
      <c r="I1646" t="str">
        <f t="shared" si="1654"/>
        <v>Índice de Participación Ciudadana</v>
      </c>
      <c r="J1646" t="str">
        <f t="shared" si="1654"/>
        <v>INDICE</v>
      </c>
      <c r="K1646">
        <f t="shared" si="1654"/>
        <v>0</v>
      </c>
      <c r="L1646" s="150">
        <f>+VLOOKUP($E1646,IPC_2018!$B$8:$T$347,18,0)</f>
        <v>0.80336492775618384</v>
      </c>
      <c r="M1646" s="142" t="str">
        <f>+VLOOKUP($E1646,IPC_2018!$B$8:$T$347,19,0)</f>
        <v>Alto</v>
      </c>
    </row>
    <row r="1647" spans="1:13" x14ac:dyDescent="0.3">
      <c r="A1647" s="139">
        <f t="shared" si="1651"/>
        <v>44</v>
      </c>
      <c r="B1647" s="148">
        <f t="shared" si="1653"/>
        <v>7</v>
      </c>
      <c r="D1647" s="149" t="str">
        <f>+VLOOKUP($A1647,mUNICIPIOS!$B$4:$F$343,2,0)</f>
        <v>Chimaltenango</v>
      </c>
      <c r="E1647" s="149">
        <f>+VLOOKUP($A1647,mUNICIPIOS!$B$4:$F$343,3,0)</f>
        <v>403</v>
      </c>
      <c r="F1647" s="149" t="str">
        <f>+VLOOKUP($A1647,mUNICIPIOS!$B$4:$F$343,4,0)</f>
        <v>San Martín Jilotepeque</v>
      </c>
      <c r="G1647" s="139" t="str">
        <f t="shared" ref="G1647:K1647" si="1655">+G1609</f>
        <v>02</v>
      </c>
      <c r="H1647" t="str">
        <f t="shared" si="1655"/>
        <v>IIC</v>
      </c>
      <c r="I1647" t="str">
        <f t="shared" si="1655"/>
        <v>Índice de Información a la Ciudadanía</v>
      </c>
      <c r="J1647" t="str">
        <f t="shared" si="1655"/>
        <v>02-01</v>
      </c>
      <c r="K1647" t="str">
        <f t="shared" si="1655"/>
        <v>Rendición de cuentas cuatrimestral y anual al Comude enfocadas en resultados.</v>
      </c>
      <c r="L1647" s="150">
        <f>+VLOOKUP($E1647,IIC_2018!$B$8:$Q$347,3,0)</f>
        <v>0.60000000000000009</v>
      </c>
      <c r="M1647" s="142" t="str">
        <f>+VLOOKUP($E1647,IIC_2018!$B$8:$Q$347,4,0)</f>
        <v>Medio</v>
      </c>
    </row>
    <row r="1648" spans="1:13" x14ac:dyDescent="0.3">
      <c r="A1648" s="139">
        <f t="shared" si="1651"/>
        <v>44</v>
      </c>
      <c r="B1648" s="148">
        <f t="shared" si="1653"/>
        <v>8</v>
      </c>
      <c r="D1648" s="149" t="str">
        <f>+VLOOKUP($A1648,mUNICIPIOS!$B$4:$F$343,2,0)</f>
        <v>Chimaltenango</v>
      </c>
      <c r="E1648" s="149">
        <f>+VLOOKUP($A1648,mUNICIPIOS!$B$4:$F$343,3,0)</f>
        <v>403</v>
      </c>
      <c r="F1648" s="149" t="str">
        <f>+VLOOKUP($A1648,mUNICIPIOS!$B$4:$F$343,4,0)</f>
        <v>San Martín Jilotepeque</v>
      </c>
      <c r="G1648" s="139" t="str">
        <f t="shared" ref="G1648:K1648" si="1656">+G1610</f>
        <v>02</v>
      </c>
      <c r="H1648" t="str">
        <f t="shared" si="1656"/>
        <v>IIC</v>
      </c>
      <c r="I1648" t="str">
        <f t="shared" si="1656"/>
        <v>Índice de Información a la Ciudadanía</v>
      </c>
      <c r="J1648" t="str">
        <f t="shared" si="1656"/>
        <v>02-02</v>
      </c>
      <c r="K1648" t="str">
        <f t="shared" si="1656"/>
        <v>Información presupuestaria y otra información brindada a la ciudadanía disponible en medios locales de comunicación.</v>
      </c>
      <c r="L1648" s="150">
        <f>+VLOOKUP($E1648,IIC_2018!$B$8:$Q$347,6,0)</f>
        <v>1</v>
      </c>
      <c r="M1648" s="142" t="str">
        <f>+VLOOKUP($E1648,IIC_2018!$B$8:$Q$347,7,0)</f>
        <v>Alto</v>
      </c>
    </row>
    <row r="1649" spans="1:13" x14ac:dyDescent="0.3">
      <c r="A1649" s="139">
        <f t="shared" si="1651"/>
        <v>44</v>
      </c>
      <c r="B1649" s="148">
        <f t="shared" si="1653"/>
        <v>9</v>
      </c>
      <c r="D1649" s="149" t="str">
        <f>+VLOOKUP($A1649,mUNICIPIOS!$B$4:$F$343,2,0)</f>
        <v>Chimaltenango</v>
      </c>
      <c r="E1649" s="149">
        <f>+VLOOKUP($A1649,mUNICIPIOS!$B$4:$F$343,3,0)</f>
        <v>403</v>
      </c>
      <c r="F1649" s="149" t="str">
        <f>+VLOOKUP($A1649,mUNICIPIOS!$B$4:$F$343,4,0)</f>
        <v>San Martín Jilotepeque</v>
      </c>
      <c r="G1649" s="139" t="str">
        <f t="shared" ref="G1649:K1649" si="1657">+G1611</f>
        <v>02</v>
      </c>
      <c r="H1649" t="str">
        <f t="shared" si="1657"/>
        <v>IIC</v>
      </c>
      <c r="I1649" t="str">
        <f t="shared" si="1657"/>
        <v>Índice de Información a la Ciudadanía</v>
      </c>
      <c r="J1649" t="str">
        <f t="shared" si="1657"/>
        <v>02-03</v>
      </c>
      <c r="K1649" t="str">
        <f t="shared" si="1657"/>
        <v>Información pública de oficio actualizada y disponible de acuerdo a la LAIP y uso de internet.</v>
      </c>
      <c r="L1649" s="150">
        <f>+VLOOKUP($E1649,IIC_2018!$B$8:$Q$347,9,0)</f>
        <v>0.84</v>
      </c>
      <c r="M1649" s="142" t="str">
        <f>+VLOOKUP($E1649,IIC_2018!$B$8:$Q$347,10,0)</f>
        <v>Alto</v>
      </c>
    </row>
    <row r="1650" spans="1:13" x14ac:dyDescent="0.3">
      <c r="A1650" s="139">
        <f t="shared" si="1651"/>
        <v>44</v>
      </c>
      <c r="B1650" s="148">
        <f t="shared" si="1653"/>
        <v>10</v>
      </c>
      <c r="D1650" s="149" t="str">
        <f>+VLOOKUP($A1650,mUNICIPIOS!$B$4:$F$343,2,0)</f>
        <v>Chimaltenango</v>
      </c>
      <c r="E1650" s="149">
        <f>+VLOOKUP($A1650,mUNICIPIOS!$B$4:$F$343,3,0)</f>
        <v>403</v>
      </c>
      <c r="F1650" s="149" t="str">
        <f>+VLOOKUP($A1650,mUNICIPIOS!$B$4:$F$343,4,0)</f>
        <v>San Martín Jilotepeque</v>
      </c>
      <c r="G1650" s="139" t="str">
        <f t="shared" ref="G1650:K1650" si="1658">+G1612</f>
        <v>02</v>
      </c>
      <c r="H1650" t="str">
        <f t="shared" si="1658"/>
        <v>IIC</v>
      </c>
      <c r="I1650" t="str">
        <f t="shared" si="1658"/>
        <v>Índice de Información a la Ciudadanía</v>
      </c>
      <c r="J1650" t="str">
        <f t="shared" si="1658"/>
        <v>02-04</v>
      </c>
      <c r="K1650" t="str">
        <f t="shared" si="1658"/>
        <v>Relación del monto contratado por medio de Guate compras con el total del presupuesto de egresos vigente.</v>
      </c>
      <c r="L1650" s="150">
        <f>+VLOOKUP($E1650,IIC_2018!$B$8:$Q$347,12,0)</f>
        <v>0.22230788847718116</v>
      </c>
      <c r="M1650" s="142" t="str">
        <f>+VLOOKUP($E1650,IIC_2018!$B$8:$Q$347,13,0)</f>
        <v>Medio bajo</v>
      </c>
    </row>
    <row r="1651" spans="1:13" x14ac:dyDescent="0.3">
      <c r="A1651" s="139">
        <f t="shared" si="1651"/>
        <v>44</v>
      </c>
      <c r="B1651" s="148">
        <f t="shared" si="1653"/>
        <v>11</v>
      </c>
      <c r="D1651" s="149" t="str">
        <f>+VLOOKUP($A1651,mUNICIPIOS!$B$4:$F$343,2,0)</f>
        <v>Chimaltenango</v>
      </c>
      <c r="E1651" s="149">
        <f>+VLOOKUP($A1651,mUNICIPIOS!$B$4:$F$343,3,0)</f>
        <v>403</v>
      </c>
      <c r="F1651" s="149" t="str">
        <f>+VLOOKUP($A1651,mUNICIPIOS!$B$4:$F$343,4,0)</f>
        <v>San Martín Jilotepeque</v>
      </c>
      <c r="G1651" s="139" t="str">
        <f t="shared" ref="G1651:K1651" si="1659">+G1613</f>
        <v>02</v>
      </c>
      <c r="H1651" t="str">
        <f t="shared" si="1659"/>
        <v>IIC</v>
      </c>
      <c r="I1651" t="str">
        <f t="shared" si="1659"/>
        <v>Índice de Información a la Ciudadanía</v>
      </c>
      <c r="J1651" t="str">
        <f t="shared" si="1659"/>
        <v>INDICE</v>
      </c>
      <c r="K1651">
        <f t="shared" si="1659"/>
        <v>0</v>
      </c>
      <c r="L1651" s="150">
        <f>+VLOOKUP($E1651,IIC_2018!$B$8:$Q$347,15,0)</f>
        <v>0.66557697211929523</v>
      </c>
      <c r="M1651" s="142" t="str">
        <f>+VLOOKUP($E1651,IIC_2018!$B$8:$Q$347,16,0)</f>
        <v>Medio alto</v>
      </c>
    </row>
    <row r="1652" spans="1:13" x14ac:dyDescent="0.3">
      <c r="A1652" s="139">
        <f t="shared" si="1651"/>
        <v>44</v>
      </c>
      <c r="B1652" s="148">
        <f t="shared" si="1653"/>
        <v>12</v>
      </c>
      <c r="D1652" s="149" t="str">
        <f>+VLOOKUP($A1652,mUNICIPIOS!$B$4:$F$343,2,0)</f>
        <v>Chimaltenango</v>
      </c>
      <c r="E1652" s="149">
        <f>+VLOOKUP($A1652,mUNICIPIOS!$B$4:$F$343,3,0)</f>
        <v>403</v>
      </c>
      <c r="F1652" s="149" t="str">
        <f>+VLOOKUP($A1652,mUNICIPIOS!$B$4:$F$343,4,0)</f>
        <v>San Martín Jilotepeque</v>
      </c>
      <c r="G1652" s="139" t="str">
        <f t="shared" ref="G1652:K1652" si="1660">+G1614</f>
        <v>03</v>
      </c>
      <c r="H1652" t="str">
        <f t="shared" si="1660"/>
        <v>ISP</v>
      </c>
      <c r="I1652" t="str">
        <f t="shared" si="1660"/>
        <v>Índice de Servicios Públicos</v>
      </c>
      <c r="J1652" t="str">
        <f t="shared" si="1660"/>
        <v>03-01</v>
      </c>
      <c r="K1652" t="str">
        <f t="shared" si="1660"/>
        <v>Cobertura del servicio público de agua</v>
      </c>
      <c r="L1652" s="150">
        <f>+VLOOKUP($E1652,ISP_2018!$B$8:$T$347,3,0)</f>
        <v>0.10361382221049854</v>
      </c>
      <c r="M1652" s="142" t="str">
        <f>+VLOOKUP($E1652,ISP_2018!$B$8:$T$347,4,0)</f>
        <v>Bajo</v>
      </c>
    </row>
    <row r="1653" spans="1:13" x14ac:dyDescent="0.3">
      <c r="A1653" s="139">
        <f t="shared" si="1651"/>
        <v>44</v>
      </c>
      <c r="B1653" s="148">
        <f t="shared" si="1653"/>
        <v>13</v>
      </c>
      <c r="D1653" s="149" t="str">
        <f>+VLOOKUP($A1653,mUNICIPIOS!$B$4:$F$343,2,0)</f>
        <v>Chimaltenango</v>
      </c>
      <c r="E1653" s="149">
        <f>+VLOOKUP($A1653,mUNICIPIOS!$B$4:$F$343,3,0)</f>
        <v>403</v>
      </c>
      <c r="F1653" s="149" t="str">
        <f>+VLOOKUP($A1653,mUNICIPIOS!$B$4:$F$343,4,0)</f>
        <v>San Martín Jilotepeque</v>
      </c>
      <c r="G1653" s="139" t="str">
        <f t="shared" ref="G1653:K1653" si="1661">+G1615</f>
        <v>03</v>
      </c>
      <c r="H1653" t="str">
        <f t="shared" si="1661"/>
        <v>ISP</v>
      </c>
      <c r="I1653" t="str">
        <f t="shared" si="1661"/>
        <v>Índice de Servicios Públicos</v>
      </c>
      <c r="J1653" t="str">
        <f t="shared" si="1661"/>
        <v>03-02</v>
      </c>
      <c r="K1653" t="str">
        <f t="shared" si="1661"/>
        <v>Control de la calidad del servicio público de agua</v>
      </c>
      <c r="L1653" s="150">
        <f>+VLOOKUP($E1653,ISP_2018!$B$8:$T$347,6,0)</f>
        <v>0.33731343283582094</v>
      </c>
      <c r="M1653" s="142" t="str">
        <f>+VLOOKUP($E1653,ISP_2018!$B$8:$T$347,7,0)</f>
        <v>Medio bajo</v>
      </c>
    </row>
    <row r="1654" spans="1:13" x14ac:dyDescent="0.3">
      <c r="A1654" s="139">
        <f t="shared" si="1651"/>
        <v>44</v>
      </c>
      <c r="B1654" s="148">
        <f t="shared" si="1653"/>
        <v>14</v>
      </c>
      <c r="D1654" s="149" t="str">
        <f>+VLOOKUP($A1654,mUNICIPIOS!$B$4:$F$343,2,0)</f>
        <v>Chimaltenango</v>
      </c>
      <c r="E1654" s="149">
        <f>+VLOOKUP($A1654,mUNICIPIOS!$B$4:$F$343,3,0)</f>
        <v>403</v>
      </c>
      <c r="F1654" s="149" t="str">
        <f>+VLOOKUP($A1654,mUNICIPIOS!$B$4:$F$343,4,0)</f>
        <v>San Martín Jilotepeque</v>
      </c>
      <c r="G1654" s="139" t="str">
        <f t="shared" ref="G1654:K1654" si="1662">+G1616</f>
        <v>03</v>
      </c>
      <c r="H1654" t="str">
        <f t="shared" si="1662"/>
        <v>ISP</v>
      </c>
      <c r="I1654" t="str">
        <f t="shared" si="1662"/>
        <v>Índice de Servicios Públicos</v>
      </c>
      <c r="J1654" t="str">
        <f t="shared" si="1662"/>
        <v>03-03</v>
      </c>
      <c r="K1654" t="str">
        <f t="shared" si="1662"/>
        <v>Disposición  y tratamiento  de aguas residuales</v>
      </c>
      <c r="L1654" s="150">
        <f>+VLOOKUP($E1654,ISP_2018!$B$8:$T$347,9,0)</f>
        <v>0.22486549278814666</v>
      </c>
      <c r="M1654" s="142" t="str">
        <f>+VLOOKUP($E1654,ISP_2018!$B$8:$T$347,10,0)</f>
        <v>Medio bajo</v>
      </c>
    </row>
    <row r="1655" spans="1:13" x14ac:dyDescent="0.3">
      <c r="A1655" s="139">
        <f t="shared" si="1651"/>
        <v>44</v>
      </c>
      <c r="B1655" s="148">
        <f t="shared" si="1653"/>
        <v>15</v>
      </c>
      <c r="D1655" s="149" t="str">
        <f>+VLOOKUP($A1655,mUNICIPIOS!$B$4:$F$343,2,0)</f>
        <v>Chimaltenango</v>
      </c>
      <c r="E1655" s="149">
        <f>+VLOOKUP($A1655,mUNICIPIOS!$B$4:$F$343,3,0)</f>
        <v>403</v>
      </c>
      <c r="F1655" s="149" t="str">
        <f>+VLOOKUP($A1655,mUNICIPIOS!$B$4:$F$343,4,0)</f>
        <v>San Martín Jilotepeque</v>
      </c>
      <c r="G1655" s="139" t="str">
        <f t="shared" ref="G1655:K1655" si="1663">+G1617</f>
        <v>03</v>
      </c>
      <c r="H1655" t="str">
        <f t="shared" si="1663"/>
        <v>ISP</v>
      </c>
      <c r="I1655" t="str">
        <f t="shared" si="1663"/>
        <v>Índice de Servicios Públicos</v>
      </c>
      <c r="J1655" t="str">
        <f t="shared" si="1663"/>
        <v>03-04</v>
      </c>
      <c r="K1655" t="str">
        <f t="shared" si="1663"/>
        <v>Gestión y manejo de los residuos y desechos sólidos</v>
      </c>
      <c r="L1655" s="150">
        <f>+VLOOKUP($E1655,ISP_2018!$B$8:$T$347,12,0)</f>
        <v>6.7419103352203802E-2</v>
      </c>
      <c r="M1655" s="142" t="str">
        <f>+VLOOKUP($E1655,ISP_2018!$B$8:$T$347,13,0)</f>
        <v>Bajo</v>
      </c>
    </row>
    <row r="1656" spans="1:13" x14ac:dyDescent="0.3">
      <c r="A1656" s="139">
        <f t="shared" si="1651"/>
        <v>44</v>
      </c>
      <c r="B1656" s="148">
        <f t="shared" si="1653"/>
        <v>16</v>
      </c>
      <c r="D1656" s="149" t="str">
        <f>+VLOOKUP($A1656,mUNICIPIOS!$B$4:$F$343,2,0)</f>
        <v>Chimaltenango</v>
      </c>
      <c r="E1656" s="149">
        <f>+VLOOKUP($A1656,mUNICIPIOS!$B$4:$F$343,3,0)</f>
        <v>403</v>
      </c>
      <c r="F1656" s="149" t="str">
        <f>+VLOOKUP($A1656,mUNICIPIOS!$B$4:$F$343,4,0)</f>
        <v>San Martín Jilotepeque</v>
      </c>
      <c r="G1656" s="139" t="str">
        <f t="shared" ref="G1656:K1656" si="1664">+G1618</f>
        <v>03</v>
      </c>
      <c r="H1656" t="str">
        <f t="shared" si="1664"/>
        <v>ISP</v>
      </c>
      <c r="I1656" t="str">
        <f t="shared" si="1664"/>
        <v>Índice de Servicios Públicos</v>
      </c>
      <c r="J1656" t="str">
        <f t="shared" si="1664"/>
        <v>03-05</v>
      </c>
      <c r="K1656" t="str">
        <f t="shared" si="1664"/>
        <v>Gestión de servicios públicos municipales</v>
      </c>
      <c r="L1656" s="150">
        <f>+VLOOKUP($E1656,ISP_2018!$B$8:$T$347,15,0)</f>
        <v>0.53225806451612911</v>
      </c>
      <c r="M1656" s="142" t="str">
        <f>+VLOOKUP($E1656,ISP_2018!$B$8:$T$347,16,0)</f>
        <v>Medio</v>
      </c>
    </row>
    <row r="1657" spans="1:13" x14ac:dyDescent="0.3">
      <c r="A1657" s="139">
        <f t="shared" si="1651"/>
        <v>44</v>
      </c>
      <c r="B1657" s="148">
        <f t="shared" si="1653"/>
        <v>17</v>
      </c>
      <c r="D1657" s="149" t="str">
        <f>+VLOOKUP($A1657,mUNICIPIOS!$B$4:$F$343,2,0)</f>
        <v>Chimaltenango</v>
      </c>
      <c r="E1657" s="149">
        <f>+VLOOKUP($A1657,mUNICIPIOS!$B$4:$F$343,3,0)</f>
        <v>403</v>
      </c>
      <c r="F1657" s="149" t="str">
        <f>+VLOOKUP($A1657,mUNICIPIOS!$B$4:$F$343,4,0)</f>
        <v>San Martín Jilotepeque</v>
      </c>
      <c r="G1657" s="139" t="str">
        <f t="shared" ref="G1657:K1657" si="1665">+G1619</f>
        <v>03</v>
      </c>
      <c r="H1657" t="str">
        <f t="shared" si="1665"/>
        <v>ISP</v>
      </c>
      <c r="I1657" t="str">
        <f t="shared" si="1665"/>
        <v>Índice de Servicios Públicos</v>
      </c>
      <c r="J1657" t="str">
        <f t="shared" si="1665"/>
        <v>INDICE</v>
      </c>
      <c r="K1657">
        <f t="shared" si="1665"/>
        <v>0</v>
      </c>
      <c r="L1657" s="150">
        <f>+VLOOKUP($E1657,ISP_2018!$B$8:$T$347,18,0)</f>
        <v>0.27646394420309206</v>
      </c>
      <c r="M1657" s="142" t="str">
        <f>+VLOOKUP($E1657,ISP_2018!$B$8:$T$347,19,0)</f>
        <v>Medio bajo</v>
      </c>
    </row>
    <row r="1658" spans="1:13" x14ac:dyDescent="0.3">
      <c r="A1658" s="139">
        <f t="shared" si="1651"/>
        <v>44</v>
      </c>
      <c r="B1658" s="148">
        <f t="shared" si="1653"/>
        <v>18</v>
      </c>
      <c r="D1658" s="149" t="str">
        <f>+VLOOKUP($A1658,mUNICIPIOS!$B$4:$F$343,2,0)</f>
        <v>Chimaltenango</v>
      </c>
      <c r="E1658" s="149">
        <f>+VLOOKUP($A1658,mUNICIPIOS!$B$4:$F$343,3,0)</f>
        <v>403</v>
      </c>
      <c r="F1658" s="149" t="str">
        <f>+VLOOKUP($A1658,mUNICIPIOS!$B$4:$F$343,4,0)</f>
        <v>San Martín Jilotepeque</v>
      </c>
      <c r="G1658" s="139" t="str">
        <f t="shared" ref="G1658:K1658" si="1666">+G1620</f>
        <v>04</v>
      </c>
      <c r="H1658" t="str">
        <f t="shared" si="1666"/>
        <v>IGA</v>
      </c>
      <c r="I1658" t="str">
        <f t="shared" si="1666"/>
        <v>Índice de Gestión Administrativa</v>
      </c>
      <c r="J1658" t="str">
        <f t="shared" si="1666"/>
        <v>04-01</v>
      </c>
      <c r="K1658" t="str">
        <f t="shared" si="1666"/>
        <v>Existencia de elementos de atención municipal orientada al vecino</v>
      </c>
      <c r="L1658" s="150">
        <f>+VLOOKUP($E1658,IGA_2018!$B$8:$N$347,3,0)</f>
        <v>1</v>
      </c>
      <c r="M1658" s="142" t="str">
        <f>+VLOOKUP($E1658,IGA_2018!$B$8:$N$347,4,0)</f>
        <v>Alto</v>
      </c>
    </row>
    <row r="1659" spans="1:13" x14ac:dyDescent="0.3">
      <c r="A1659" s="139">
        <f t="shared" si="1651"/>
        <v>44</v>
      </c>
      <c r="B1659" s="148">
        <f t="shared" si="1653"/>
        <v>19</v>
      </c>
      <c r="D1659" s="149" t="str">
        <f>+VLOOKUP($A1659,mUNICIPIOS!$B$4:$F$343,2,0)</f>
        <v>Chimaltenango</v>
      </c>
      <c r="E1659" s="149">
        <f>+VLOOKUP($A1659,mUNICIPIOS!$B$4:$F$343,3,0)</f>
        <v>403</v>
      </c>
      <c r="F1659" s="149" t="str">
        <f>+VLOOKUP($A1659,mUNICIPIOS!$B$4:$F$343,4,0)</f>
        <v>San Martín Jilotepeque</v>
      </c>
      <c r="G1659" s="139" t="str">
        <f t="shared" ref="G1659:K1659" si="1667">+G1621</f>
        <v>04</v>
      </c>
      <c r="H1659" t="str">
        <f t="shared" si="1667"/>
        <v>IGA</v>
      </c>
      <c r="I1659" t="str">
        <f t="shared" si="1667"/>
        <v>Índice de Gestión Administrativa</v>
      </c>
      <c r="J1659" t="str">
        <f t="shared" si="1667"/>
        <v>04-02</v>
      </c>
      <c r="K1659" t="str">
        <f t="shared" si="1667"/>
        <v>Gestión del recurso humano.</v>
      </c>
      <c r="L1659" s="150">
        <f>+VLOOKUP($E1659,IGA_2018!$B$8:$N$347,6,0)</f>
        <v>0.49549317537986109</v>
      </c>
      <c r="M1659" s="142" t="str">
        <f>+VLOOKUP($E1659,IGA_2018!$B$8:$N$347,7,0)</f>
        <v>Medio</v>
      </c>
    </row>
    <row r="1660" spans="1:13" x14ac:dyDescent="0.3">
      <c r="A1660" s="139">
        <f t="shared" si="1651"/>
        <v>44</v>
      </c>
      <c r="B1660" s="148">
        <f t="shared" si="1653"/>
        <v>20</v>
      </c>
      <c r="D1660" s="149" t="str">
        <f>+VLOOKUP($A1660,mUNICIPIOS!$B$4:$F$343,2,0)</f>
        <v>Chimaltenango</v>
      </c>
      <c r="E1660" s="149">
        <f>+VLOOKUP($A1660,mUNICIPIOS!$B$4:$F$343,3,0)</f>
        <v>403</v>
      </c>
      <c r="F1660" s="149" t="str">
        <f>+VLOOKUP($A1660,mUNICIPIOS!$B$4:$F$343,4,0)</f>
        <v>San Martín Jilotepeque</v>
      </c>
      <c r="G1660" s="139" t="str">
        <f t="shared" ref="G1660:K1660" si="1668">+G1622</f>
        <v>04</v>
      </c>
      <c r="H1660" t="str">
        <f t="shared" si="1668"/>
        <v>IGA</v>
      </c>
      <c r="I1660" t="str">
        <f t="shared" si="1668"/>
        <v>Índice de Gestión Administrativa</v>
      </c>
      <c r="J1660" t="str">
        <f t="shared" si="1668"/>
        <v>04-03</v>
      </c>
      <c r="K1660" t="str">
        <f t="shared" si="1668"/>
        <v>Existencia de oficinas municipales con instrumentos de gestión.</v>
      </c>
      <c r="L1660" s="150">
        <f>+VLOOKUP($E1660,IGA_2018!$B$8:$N$347,9,0)</f>
        <v>1</v>
      </c>
      <c r="M1660" s="142" t="str">
        <f>+VLOOKUP($E1660,IGA_2018!$B$8:$N$347,10,0)</f>
        <v>Alto</v>
      </c>
    </row>
    <row r="1661" spans="1:13" x14ac:dyDescent="0.3">
      <c r="A1661" s="139">
        <f t="shared" si="1651"/>
        <v>44</v>
      </c>
      <c r="B1661" s="148">
        <f t="shared" si="1653"/>
        <v>21</v>
      </c>
      <c r="D1661" s="149" t="str">
        <f>+VLOOKUP($A1661,mUNICIPIOS!$B$4:$F$343,2,0)</f>
        <v>Chimaltenango</v>
      </c>
      <c r="E1661" s="149">
        <f>+VLOOKUP($A1661,mUNICIPIOS!$B$4:$F$343,3,0)</f>
        <v>403</v>
      </c>
      <c r="F1661" s="149" t="str">
        <f>+VLOOKUP($A1661,mUNICIPIOS!$B$4:$F$343,4,0)</f>
        <v>San Martín Jilotepeque</v>
      </c>
      <c r="G1661" s="139" t="str">
        <f t="shared" ref="G1661:K1661" si="1669">+G1623</f>
        <v>04</v>
      </c>
      <c r="H1661" t="str">
        <f t="shared" si="1669"/>
        <v>IGA</v>
      </c>
      <c r="I1661" t="str">
        <f t="shared" si="1669"/>
        <v>Índice de Gestión Administrativa</v>
      </c>
      <c r="J1661" t="str">
        <f t="shared" si="1669"/>
        <v>INDICE</v>
      </c>
      <c r="K1661">
        <f t="shared" si="1669"/>
        <v>0</v>
      </c>
      <c r="L1661" s="150">
        <f>+VLOOKUP($E1661,IGA_2018!$B$8:$N$347,12,0)</f>
        <v>0.82342261138295136</v>
      </c>
      <c r="M1661" s="142" t="str">
        <f>+VLOOKUP($E1661,IGA_2018!$B$8:$N$347,13,0)</f>
        <v>Alto</v>
      </c>
    </row>
    <row r="1662" spans="1:13" x14ac:dyDescent="0.3">
      <c r="A1662" s="139">
        <f t="shared" si="1651"/>
        <v>44</v>
      </c>
      <c r="B1662" s="148">
        <f t="shared" si="1653"/>
        <v>22</v>
      </c>
      <c r="D1662" s="149" t="str">
        <f>+VLOOKUP($A1662,mUNICIPIOS!$B$4:$F$343,2,0)</f>
        <v>Chimaltenango</v>
      </c>
      <c r="E1662" s="149">
        <f>+VLOOKUP($A1662,mUNICIPIOS!$B$4:$F$343,3,0)</f>
        <v>403</v>
      </c>
      <c r="F1662" s="149" t="str">
        <f>+VLOOKUP($A1662,mUNICIPIOS!$B$4:$F$343,4,0)</f>
        <v>San Martín Jilotepeque</v>
      </c>
      <c r="G1662" s="139" t="str">
        <f t="shared" ref="G1662:K1662" si="1670">+G1624</f>
        <v>05</v>
      </c>
      <c r="H1662" t="str">
        <f t="shared" si="1670"/>
        <v>IGF</v>
      </c>
      <c r="I1662" t="str">
        <f t="shared" si="1670"/>
        <v>Índice de Gestión Financiera</v>
      </c>
      <c r="J1662" t="str">
        <f t="shared" si="1670"/>
        <v>05-01</v>
      </c>
      <c r="K1662" t="str">
        <f t="shared" si="1670"/>
        <v>Autonomía financiera municipal</v>
      </c>
      <c r="L1662" s="150">
        <f>+VLOOKUP($E1662,IGF_2018!$B$8:$Z$347,3,0)</f>
        <v>0.12113679934644059</v>
      </c>
      <c r="M1662" s="142" t="str">
        <f>+VLOOKUP($E1662,IGF_2018!$B$8:$Z$347,4,0)</f>
        <v>Bajo</v>
      </c>
    </row>
    <row r="1663" spans="1:13" x14ac:dyDescent="0.3">
      <c r="A1663" s="139">
        <f t="shared" si="1651"/>
        <v>44</v>
      </c>
      <c r="B1663" s="148">
        <f t="shared" si="1653"/>
        <v>23</v>
      </c>
      <c r="D1663" s="149" t="str">
        <f>+VLOOKUP($A1663,mUNICIPIOS!$B$4:$F$343,2,0)</f>
        <v>Chimaltenango</v>
      </c>
      <c r="E1663" s="149">
        <f>+VLOOKUP($A1663,mUNICIPIOS!$B$4:$F$343,3,0)</f>
        <v>403</v>
      </c>
      <c r="F1663" s="149" t="str">
        <f>+VLOOKUP($A1663,mUNICIPIOS!$B$4:$F$343,4,0)</f>
        <v>San Martín Jilotepeque</v>
      </c>
      <c r="G1663" s="139" t="str">
        <f t="shared" ref="G1663:K1663" si="1671">+G1625</f>
        <v>05</v>
      </c>
      <c r="H1663" t="str">
        <f t="shared" si="1671"/>
        <v>IGF</v>
      </c>
      <c r="I1663" t="str">
        <f t="shared" si="1671"/>
        <v>Índice de Gestión Financiera</v>
      </c>
      <c r="J1663" t="str">
        <f t="shared" si="1671"/>
        <v>05-02</v>
      </c>
      <c r="K1663" t="str">
        <f t="shared" si="1671"/>
        <v xml:space="preserve">Ingresos propios por habitante -sin regalías- </v>
      </c>
      <c r="L1663" s="150">
        <f>+VLOOKUP($E1663,IGF_2018!$B$8:$Z$347,6,0)</f>
        <v>3.742973032953472E-2</v>
      </c>
      <c r="M1663" s="142" t="str">
        <f>+VLOOKUP($E1663,IGF_2018!$B$8:$Z$347,7,0)</f>
        <v>Bajo</v>
      </c>
    </row>
    <row r="1664" spans="1:13" x14ac:dyDescent="0.3">
      <c r="A1664" s="139">
        <f t="shared" si="1651"/>
        <v>44</v>
      </c>
      <c r="B1664" s="148">
        <f t="shared" si="1653"/>
        <v>24</v>
      </c>
      <c r="D1664" s="149" t="str">
        <f>+VLOOKUP($A1664,mUNICIPIOS!$B$4:$F$343,2,0)</f>
        <v>Chimaltenango</v>
      </c>
      <c r="E1664" s="149">
        <f>+VLOOKUP($A1664,mUNICIPIOS!$B$4:$F$343,3,0)</f>
        <v>403</v>
      </c>
      <c r="F1664" s="149" t="str">
        <f>+VLOOKUP($A1664,mUNICIPIOS!$B$4:$F$343,4,0)</f>
        <v>San Martín Jilotepeque</v>
      </c>
      <c r="G1664" s="139" t="str">
        <f t="shared" ref="G1664:K1664" si="1672">+G1626</f>
        <v>05</v>
      </c>
      <c r="H1664" t="str">
        <f t="shared" si="1672"/>
        <v>IGF</v>
      </c>
      <c r="I1664" t="str">
        <f t="shared" si="1672"/>
        <v>Índice de Gestión Financiera</v>
      </c>
      <c r="J1664" t="str">
        <f t="shared" si="1672"/>
        <v>05-03</v>
      </c>
      <c r="K1664" t="str">
        <f t="shared" si="1672"/>
        <v>Ingresos del IUSI en relación a los ingresos propios -sin regalías-</v>
      </c>
      <c r="L1664" s="150">
        <f>+VLOOKUP($E1664,IGF_2018!$B$8:$Z$347,9,0)</f>
        <v>0.16371826800330005</v>
      </c>
      <c r="M1664" s="142" t="str">
        <f>+VLOOKUP($E1664,IGF_2018!$B$8:$Z$347,10,0)</f>
        <v>Bajo</v>
      </c>
    </row>
    <row r="1665" spans="1:13" x14ac:dyDescent="0.3">
      <c r="A1665" s="139">
        <f t="shared" si="1651"/>
        <v>44</v>
      </c>
      <c r="B1665" s="148">
        <f t="shared" si="1653"/>
        <v>25</v>
      </c>
      <c r="D1665" s="149" t="str">
        <f>+VLOOKUP($A1665,mUNICIPIOS!$B$4:$F$343,2,0)</f>
        <v>Chimaltenango</v>
      </c>
      <c r="E1665" s="149">
        <f>+VLOOKUP($A1665,mUNICIPIOS!$B$4:$F$343,3,0)</f>
        <v>403</v>
      </c>
      <c r="F1665" s="149" t="str">
        <f>+VLOOKUP($A1665,mUNICIPIOS!$B$4:$F$343,4,0)</f>
        <v>San Martín Jilotepeque</v>
      </c>
      <c r="G1665" s="139" t="str">
        <f t="shared" ref="G1665:K1665" si="1673">+G1627</f>
        <v>05</v>
      </c>
      <c r="H1665" t="str">
        <f t="shared" si="1673"/>
        <v>IGF</v>
      </c>
      <c r="I1665" t="str">
        <f t="shared" si="1673"/>
        <v>Índice de Gestión Financiera</v>
      </c>
      <c r="J1665" t="str">
        <f t="shared" si="1673"/>
        <v>05-04</v>
      </c>
      <c r="K1665" t="str">
        <f t="shared" si="1673"/>
        <v>Inversión anual en capital fijo por habitante</v>
      </c>
      <c r="L1665" s="150">
        <f>+VLOOKUP($E1665,IGF_2018!$B$8:$Z$347,12,0)</f>
        <v>3.2638397704686288E-2</v>
      </c>
      <c r="M1665" s="142" t="str">
        <f>+VLOOKUP($E1665,IGF_2018!$B$8:$Z$347,13,0)</f>
        <v>Bajo</v>
      </c>
    </row>
    <row r="1666" spans="1:13" x14ac:dyDescent="0.3">
      <c r="A1666" s="139">
        <f t="shared" si="1651"/>
        <v>44</v>
      </c>
      <c r="B1666" s="148">
        <f t="shared" si="1653"/>
        <v>26</v>
      </c>
      <c r="D1666" s="149" t="str">
        <f>+VLOOKUP($A1666,mUNICIPIOS!$B$4:$F$343,2,0)</f>
        <v>Chimaltenango</v>
      </c>
      <c r="E1666" s="149">
        <f>+VLOOKUP($A1666,mUNICIPIOS!$B$4:$F$343,3,0)</f>
        <v>403</v>
      </c>
      <c r="F1666" s="149" t="str">
        <f>+VLOOKUP($A1666,mUNICIPIOS!$B$4:$F$343,4,0)</f>
        <v>San Martín Jilotepeque</v>
      </c>
      <c r="G1666" s="139" t="str">
        <f t="shared" ref="G1666:K1666" si="1674">+G1628</f>
        <v>05</v>
      </c>
      <c r="H1666" t="str">
        <f t="shared" si="1674"/>
        <v>IGF</v>
      </c>
      <c r="I1666" t="str">
        <f t="shared" si="1674"/>
        <v>Índice de Gestión Financiera</v>
      </c>
      <c r="J1666" t="str">
        <f t="shared" si="1674"/>
        <v>05-05</v>
      </c>
      <c r="K1666" t="str">
        <f t="shared" si="1674"/>
        <v>Inversión anual en capital fijo con recursos percibidos por ingresos propios</v>
      </c>
      <c r="L1666" s="150">
        <f>+VLOOKUP($E1666,IGF_2018!$B$8:$Z$347,15,0)</f>
        <v>0.25648330241403966</v>
      </c>
      <c r="M1666" s="142" t="str">
        <f>+VLOOKUP($E1666,IGF_2018!$B$8:$Z$347,16,0)</f>
        <v>Medio bajo</v>
      </c>
    </row>
    <row r="1667" spans="1:13" x14ac:dyDescent="0.3">
      <c r="A1667" s="139">
        <f t="shared" si="1651"/>
        <v>44</v>
      </c>
      <c r="B1667" s="148">
        <f t="shared" si="1653"/>
        <v>27</v>
      </c>
      <c r="D1667" s="149" t="str">
        <f>+VLOOKUP($A1667,mUNICIPIOS!$B$4:$F$343,2,0)</f>
        <v>Chimaltenango</v>
      </c>
      <c r="E1667" s="149">
        <f>+VLOOKUP($A1667,mUNICIPIOS!$B$4:$F$343,3,0)</f>
        <v>403</v>
      </c>
      <c r="F1667" s="149" t="str">
        <f>+VLOOKUP($A1667,mUNICIPIOS!$B$4:$F$343,4,0)</f>
        <v>San Martín Jilotepeque</v>
      </c>
      <c r="G1667" s="139" t="str">
        <f t="shared" ref="G1667:K1667" si="1675">+G1629</f>
        <v>05</v>
      </c>
      <c r="H1667" t="str">
        <f t="shared" si="1675"/>
        <v>IGF</v>
      </c>
      <c r="I1667" t="str">
        <f t="shared" si="1675"/>
        <v>Índice de Gestión Financiera</v>
      </c>
      <c r="J1667" t="str">
        <f t="shared" si="1675"/>
        <v>05-06</v>
      </c>
      <c r="K1667" t="str">
        <f t="shared" si="1675"/>
        <v xml:space="preserve">Inversión anual en capital fijo con recursos percibidos por transferencias del Gobierno Central </v>
      </c>
      <c r="L1667" s="150">
        <f>+VLOOKUP($E1667,IGF_2018!$B$8:$Z$347,18,0)</f>
        <v>0.18556399153421788</v>
      </c>
      <c r="M1667" s="142" t="str">
        <f>+VLOOKUP($E1667,IGF_2018!$B$8:$Z$347,19,0)</f>
        <v>Bajo</v>
      </c>
    </row>
    <row r="1668" spans="1:13" x14ac:dyDescent="0.3">
      <c r="A1668" s="139">
        <f t="shared" si="1651"/>
        <v>44</v>
      </c>
      <c r="B1668" s="148">
        <f t="shared" si="1653"/>
        <v>28</v>
      </c>
      <c r="D1668" s="149" t="str">
        <f>+VLOOKUP($A1668,mUNICIPIOS!$B$4:$F$343,2,0)</f>
        <v>Chimaltenango</v>
      </c>
      <c r="E1668" s="149">
        <f>+VLOOKUP($A1668,mUNICIPIOS!$B$4:$F$343,3,0)</f>
        <v>403</v>
      </c>
      <c r="F1668" s="149" t="str">
        <f>+VLOOKUP($A1668,mUNICIPIOS!$B$4:$F$343,4,0)</f>
        <v>San Martín Jilotepeque</v>
      </c>
      <c r="G1668" s="139" t="str">
        <f t="shared" ref="G1668:K1668" si="1676">+G1630</f>
        <v>05</v>
      </c>
      <c r="H1668" t="str">
        <f t="shared" si="1676"/>
        <v>IGF</v>
      </c>
      <c r="I1668" t="str">
        <f t="shared" si="1676"/>
        <v>Índice de Gestión Financiera</v>
      </c>
      <c r="J1668" t="str">
        <f t="shared" si="1676"/>
        <v>05-07</v>
      </c>
      <c r="K1668" t="str">
        <f t="shared" si="1676"/>
        <v>Financiamiento por endeudamiento municipal</v>
      </c>
      <c r="L1668" s="150">
        <f>+VLOOKUP($E1668,IGF_2018!$B$8:$Z$347,21,0)</f>
        <v>1</v>
      </c>
      <c r="M1668" s="142" t="str">
        <f>+VLOOKUP($E1668,IGF_2018!$B$8:$Z$347,22,0)</f>
        <v>Alto</v>
      </c>
    </row>
    <row r="1669" spans="1:13" x14ac:dyDescent="0.3">
      <c r="A1669" s="139">
        <f t="shared" si="1651"/>
        <v>44</v>
      </c>
      <c r="B1669" s="148">
        <f t="shared" si="1653"/>
        <v>29</v>
      </c>
      <c r="D1669" s="149" t="str">
        <f>+VLOOKUP($A1669,mUNICIPIOS!$B$4:$F$343,2,0)</f>
        <v>Chimaltenango</v>
      </c>
      <c r="E1669" s="149">
        <f>+VLOOKUP($A1669,mUNICIPIOS!$B$4:$F$343,3,0)</f>
        <v>403</v>
      </c>
      <c r="F1669" s="149" t="str">
        <f>+VLOOKUP($A1669,mUNICIPIOS!$B$4:$F$343,4,0)</f>
        <v>San Martín Jilotepeque</v>
      </c>
      <c r="G1669" s="139" t="str">
        <f t="shared" ref="G1669:K1669" si="1677">+G1631</f>
        <v>05</v>
      </c>
      <c r="H1669" t="str">
        <f t="shared" si="1677"/>
        <v>IGF</v>
      </c>
      <c r="I1669" t="str">
        <f t="shared" si="1677"/>
        <v>Índice de Gestión Financiera</v>
      </c>
      <c r="J1669" t="str">
        <f t="shared" si="1677"/>
        <v>INDICE</v>
      </c>
      <c r="K1669">
        <f t="shared" si="1677"/>
        <v>0</v>
      </c>
      <c r="L1669" s="150">
        <f>+VLOOKUP($E1669,IGF_2018!$B$8:$Z$347,24,0)</f>
        <v>0.29555370190081948</v>
      </c>
      <c r="M1669" s="142" t="str">
        <f>+VLOOKUP($E1669,IGF_2018!$B$8:$Z$347,25,0)</f>
        <v>Medio bajo</v>
      </c>
    </row>
    <row r="1670" spans="1:13" x14ac:dyDescent="0.3">
      <c r="A1670" s="139">
        <f t="shared" si="1651"/>
        <v>44</v>
      </c>
      <c r="B1670" s="148">
        <f t="shared" si="1653"/>
        <v>30</v>
      </c>
      <c r="D1670" s="149" t="str">
        <f>+VLOOKUP($A1670,mUNICIPIOS!$B$4:$F$343,2,0)</f>
        <v>Chimaltenango</v>
      </c>
      <c r="E1670" s="149">
        <f>+VLOOKUP($A1670,mUNICIPIOS!$B$4:$F$343,3,0)</f>
        <v>403</v>
      </c>
      <c r="F1670" s="149" t="str">
        <f>+VLOOKUP($A1670,mUNICIPIOS!$B$4:$F$343,4,0)</f>
        <v>San Martín Jilotepeque</v>
      </c>
      <c r="G1670" s="139" t="str">
        <f t="shared" ref="G1670:K1670" si="1678">+G1632</f>
        <v>06</v>
      </c>
      <c r="H1670" t="str">
        <f t="shared" si="1678"/>
        <v>IGE</v>
      </c>
      <c r="I1670" t="str">
        <f t="shared" si="1678"/>
        <v>Índice de Gestión Estratégica</v>
      </c>
      <c r="J1670" t="str">
        <f t="shared" si="1678"/>
        <v>06-01</v>
      </c>
      <c r="K1670" t="str">
        <f t="shared" si="1678"/>
        <v>Ejecución del Plan Operativo Anual  (POA)</v>
      </c>
      <c r="L1670" s="150">
        <f>+VLOOKUP($E1670,IGE_2018!$B$8:$Z$347,3,0)</f>
        <v>0.83611250167014139</v>
      </c>
      <c r="M1670" s="142" t="str">
        <f>+VLOOKUP($E1670,IGE_2018!$B$8:$Z$347,4,0)</f>
        <v>Alto</v>
      </c>
    </row>
    <row r="1671" spans="1:13" x14ac:dyDescent="0.3">
      <c r="A1671" s="139">
        <f t="shared" si="1651"/>
        <v>44</v>
      </c>
      <c r="B1671" s="148">
        <f t="shared" si="1653"/>
        <v>31</v>
      </c>
      <c r="D1671" s="149" t="str">
        <f>+VLOOKUP($A1671,mUNICIPIOS!$B$4:$F$343,2,0)</f>
        <v>Chimaltenango</v>
      </c>
      <c r="E1671" s="149">
        <f>+VLOOKUP($A1671,mUNICIPIOS!$B$4:$F$343,3,0)</f>
        <v>403</v>
      </c>
      <c r="F1671" s="149" t="str">
        <f>+VLOOKUP($A1671,mUNICIPIOS!$B$4:$F$343,4,0)</f>
        <v>San Martín Jilotepeque</v>
      </c>
      <c r="G1671" s="139" t="str">
        <f t="shared" ref="G1671:K1671" si="1679">+G1633</f>
        <v>06</v>
      </c>
      <c r="H1671" t="str">
        <f t="shared" si="1679"/>
        <v>IGE</v>
      </c>
      <c r="I1671" t="str">
        <f t="shared" si="1679"/>
        <v>Índice de Gestión Estratégica</v>
      </c>
      <c r="J1671" t="str">
        <f t="shared" si="1679"/>
        <v>06-02</v>
      </c>
      <c r="K1671" t="str">
        <f t="shared" si="1679"/>
        <v>Relación Plan de Desarrollo Municipal y Ordenamiento Territorial (PDM-OT) - Plan Estratégico Institucional (PEI) - Plan Operativo Multianual (POM) - Plan Operativo Anual (POA)</v>
      </c>
      <c r="L1671" s="150">
        <f>+VLOOKUP($E1671,IGE_2018!$B$8:$Z$347,6,0)</f>
        <v>0.85</v>
      </c>
      <c r="M1671" s="142" t="str">
        <f>+VLOOKUP($E1671,IGE_2018!$B$8:$Z$347,7,0)</f>
        <v>Alto</v>
      </c>
    </row>
    <row r="1672" spans="1:13" x14ac:dyDescent="0.3">
      <c r="A1672" s="139">
        <f t="shared" si="1651"/>
        <v>44</v>
      </c>
      <c r="B1672" s="148">
        <f t="shared" si="1653"/>
        <v>32</v>
      </c>
      <c r="D1672" s="149" t="str">
        <f>+VLOOKUP($A1672,mUNICIPIOS!$B$4:$F$343,2,0)</f>
        <v>Chimaltenango</v>
      </c>
      <c r="E1672" s="149">
        <f>+VLOOKUP($A1672,mUNICIPIOS!$B$4:$F$343,3,0)</f>
        <v>403</v>
      </c>
      <c r="F1672" s="149" t="str">
        <f>+VLOOKUP($A1672,mUNICIPIOS!$B$4:$F$343,4,0)</f>
        <v>San Martín Jilotepeque</v>
      </c>
      <c r="G1672" s="139" t="str">
        <f t="shared" ref="G1672:K1672" si="1680">+G1634</f>
        <v>06</v>
      </c>
      <c r="H1672" t="str">
        <f t="shared" si="1680"/>
        <v>IGE</v>
      </c>
      <c r="I1672" t="str">
        <f t="shared" si="1680"/>
        <v>Índice de Gestión Estratégica</v>
      </c>
      <c r="J1672" t="str">
        <f t="shared" si="1680"/>
        <v>06-03</v>
      </c>
      <c r="K1672" t="str">
        <f t="shared" si="1680"/>
        <v>Presupuesto de egresos relacionado a competencias municipales que responden a prioridades nacionales de desarrollo.</v>
      </c>
      <c r="L1672" s="150">
        <f>+VLOOKUP($E1672,IGE_2018!$B$8:$Z$347,9,0)</f>
        <v>0.33294651637237688</v>
      </c>
      <c r="M1672" s="142" t="str">
        <f>+VLOOKUP($E1672,IGE_2018!$B$8:$Z$347,10,0)</f>
        <v>Medio bajo</v>
      </c>
    </row>
    <row r="1673" spans="1:13" x14ac:dyDescent="0.3">
      <c r="A1673" s="139">
        <f t="shared" si="1651"/>
        <v>44</v>
      </c>
      <c r="B1673" s="148">
        <f t="shared" si="1653"/>
        <v>33</v>
      </c>
      <c r="D1673" s="149" t="str">
        <f>+VLOOKUP($A1673,mUNICIPIOS!$B$4:$F$343,2,0)</f>
        <v>Chimaltenango</v>
      </c>
      <c r="E1673" s="149">
        <f>+VLOOKUP($A1673,mUNICIPIOS!$B$4:$F$343,3,0)</f>
        <v>403</v>
      </c>
      <c r="F1673" s="149" t="str">
        <f>+VLOOKUP($A1673,mUNICIPIOS!$B$4:$F$343,4,0)</f>
        <v>San Martín Jilotepeque</v>
      </c>
      <c r="G1673" s="139" t="str">
        <f t="shared" ref="G1673:K1673" si="1681">+G1635</f>
        <v>06</v>
      </c>
      <c r="H1673" t="str">
        <f t="shared" si="1681"/>
        <v>IGE</v>
      </c>
      <c r="I1673" t="str">
        <f t="shared" si="1681"/>
        <v>Índice de Gestión Estratégica</v>
      </c>
      <c r="J1673" t="str">
        <f t="shared" si="1681"/>
        <v>06-04</v>
      </c>
      <c r="K1673" t="str">
        <f t="shared" si="1681"/>
        <v>Institucionalización de la gestión ordenada del territorio</v>
      </c>
      <c r="L1673" s="150">
        <f>+VLOOKUP($E1673,IGE_2018!$B$8:$Z$347,12,0)</f>
        <v>0.8</v>
      </c>
      <c r="M1673" s="142" t="str">
        <f>+VLOOKUP($E1673,IGE_2018!$B$8:$Z$347,13,0)</f>
        <v>Medio alto</v>
      </c>
    </row>
    <row r="1674" spans="1:13" x14ac:dyDescent="0.3">
      <c r="A1674" s="139">
        <f t="shared" si="1651"/>
        <v>44</v>
      </c>
      <c r="B1674" s="148">
        <f t="shared" si="1653"/>
        <v>34</v>
      </c>
      <c r="D1674" s="149" t="str">
        <f>+VLOOKUP($A1674,mUNICIPIOS!$B$4:$F$343,2,0)</f>
        <v>Chimaltenango</v>
      </c>
      <c r="E1674" s="149">
        <f>+VLOOKUP($A1674,mUNICIPIOS!$B$4:$F$343,3,0)</f>
        <v>403</v>
      </c>
      <c r="F1674" s="149" t="str">
        <f>+VLOOKUP($A1674,mUNICIPIOS!$B$4:$F$343,4,0)</f>
        <v>San Martín Jilotepeque</v>
      </c>
      <c r="G1674" s="139" t="str">
        <f t="shared" ref="G1674:K1674" si="1682">+G1636</f>
        <v>06</v>
      </c>
      <c r="H1674" t="str">
        <f t="shared" si="1682"/>
        <v>IGE</v>
      </c>
      <c r="I1674" t="str">
        <f t="shared" si="1682"/>
        <v>Índice de Gestión Estratégica</v>
      </c>
      <c r="J1674" t="str">
        <f t="shared" si="1682"/>
        <v>06-05</v>
      </c>
      <c r="K1674" t="str">
        <f t="shared" si="1682"/>
        <v>Acciones para la gestión ordenada del territorio</v>
      </c>
      <c r="L1674" s="150">
        <f>+VLOOKUP($E1674,IGE_2018!$B$8:$Z$347,15,0)</f>
        <v>6.0000000000000026E-2</v>
      </c>
      <c r="M1674" s="142" t="str">
        <f>+VLOOKUP($E1674,IGE_2018!$B$8:$Z$347,16,0)</f>
        <v>Bajo</v>
      </c>
    </row>
    <row r="1675" spans="1:13" x14ac:dyDescent="0.3">
      <c r="A1675" s="139">
        <f t="shared" si="1651"/>
        <v>44</v>
      </c>
      <c r="B1675" s="148">
        <f t="shared" si="1653"/>
        <v>35</v>
      </c>
      <c r="D1675" s="149" t="str">
        <f>+VLOOKUP($A1675,mUNICIPIOS!$B$4:$F$343,2,0)</f>
        <v>Chimaltenango</v>
      </c>
      <c r="E1675" s="149">
        <f>+VLOOKUP($A1675,mUNICIPIOS!$B$4:$F$343,3,0)</f>
        <v>403</v>
      </c>
      <c r="F1675" s="149" t="str">
        <f>+VLOOKUP($A1675,mUNICIPIOS!$B$4:$F$343,4,0)</f>
        <v>San Martín Jilotepeque</v>
      </c>
      <c r="G1675" s="139" t="str">
        <f t="shared" ref="G1675:K1675" si="1683">+G1637</f>
        <v>06</v>
      </c>
      <c r="H1675" t="str">
        <f t="shared" si="1683"/>
        <v>IGE</v>
      </c>
      <c r="I1675" t="str">
        <f t="shared" si="1683"/>
        <v>Índice de Gestión Estratégica</v>
      </c>
      <c r="J1675" t="str">
        <f t="shared" si="1683"/>
        <v>06-06</v>
      </c>
      <c r="K1675" t="str">
        <f t="shared" si="1683"/>
        <v>Gestión de riesgo en la formulación de proyectos derivados de la planificación operativa anual</v>
      </c>
      <c r="L1675" s="150">
        <f>+VLOOKUP($E1675,IGE_2018!$B$8:$Z$347,18,0)</f>
        <v>0.12280701754385963</v>
      </c>
      <c r="M1675" s="142" t="str">
        <f>+VLOOKUP($E1675,IGE_2018!$B$8:$Z$347,19,0)</f>
        <v>Bajo</v>
      </c>
    </row>
    <row r="1676" spans="1:13" x14ac:dyDescent="0.3">
      <c r="A1676" s="139">
        <f t="shared" si="1651"/>
        <v>44</v>
      </c>
      <c r="B1676" s="148">
        <f t="shared" si="1653"/>
        <v>36</v>
      </c>
      <c r="D1676" s="149" t="str">
        <f>+VLOOKUP($A1676,mUNICIPIOS!$B$4:$F$343,2,0)</f>
        <v>Chimaltenango</v>
      </c>
      <c r="E1676" s="149">
        <f>+VLOOKUP($A1676,mUNICIPIOS!$B$4:$F$343,3,0)</f>
        <v>403</v>
      </c>
      <c r="F1676" s="149" t="str">
        <f>+VLOOKUP($A1676,mUNICIPIOS!$B$4:$F$343,4,0)</f>
        <v>San Martín Jilotepeque</v>
      </c>
      <c r="G1676" s="139" t="str">
        <f t="shared" ref="G1676:K1676" si="1684">+G1638</f>
        <v>06</v>
      </c>
      <c r="H1676" t="str">
        <f t="shared" si="1684"/>
        <v>IGE</v>
      </c>
      <c r="I1676" t="str">
        <f t="shared" si="1684"/>
        <v>Índice de Gestión Estratégica</v>
      </c>
      <c r="J1676" t="str">
        <f t="shared" si="1684"/>
        <v>06-07</v>
      </c>
      <c r="K1676" t="str">
        <f t="shared" si="1684"/>
        <v>Ingresos por servicios ambientales en relación a los ingresos propios sin regalías</v>
      </c>
      <c r="L1676" s="150">
        <f>+VLOOKUP($E1676,IGE_2018!$B$8:$Z$347,21,0)</f>
        <v>0.4221432066693781</v>
      </c>
      <c r="M1676" s="142" t="str">
        <f>+VLOOKUP($E1676,IGE_2018!$B$8:$Z$347,22,0)</f>
        <v>Medio</v>
      </c>
    </row>
    <row r="1677" spans="1:13" x14ac:dyDescent="0.3">
      <c r="A1677" s="139">
        <f t="shared" si="1651"/>
        <v>44</v>
      </c>
      <c r="B1677" s="148">
        <f t="shared" si="1653"/>
        <v>37</v>
      </c>
      <c r="D1677" s="149" t="str">
        <f>+VLOOKUP($A1677,mUNICIPIOS!$B$4:$F$343,2,0)</f>
        <v>Chimaltenango</v>
      </c>
      <c r="E1677" s="149">
        <f>+VLOOKUP($A1677,mUNICIPIOS!$B$4:$F$343,3,0)</f>
        <v>403</v>
      </c>
      <c r="F1677" s="149" t="str">
        <f>+VLOOKUP($A1677,mUNICIPIOS!$B$4:$F$343,4,0)</f>
        <v>San Martín Jilotepeque</v>
      </c>
      <c r="G1677" s="139" t="str">
        <f t="shared" ref="G1677:K1677" si="1685">+G1639</f>
        <v>06</v>
      </c>
      <c r="H1677" t="str">
        <f t="shared" si="1685"/>
        <v>IGE</v>
      </c>
      <c r="I1677" t="str">
        <f t="shared" si="1685"/>
        <v>Índice de Gestión Estratégica</v>
      </c>
      <c r="J1677" t="str">
        <f t="shared" si="1685"/>
        <v>INDICE</v>
      </c>
      <c r="K1677">
        <f t="shared" si="1685"/>
        <v>0</v>
      </c>
      <c r="L1677" s="150">
        <f>+VLOOKUP($E1677,IGE_2018!$B$8:$Z$347,24,0)</f>
        <v>0.47964852676493919</v>
      </c>
      <c r="M1677" s="142" t="str">
        <f>+VLOOKUP($E1677,IGE_2018!$B$8:$Z$347,25,0)</f>
        <v>Medio</v>
      </c>
    </row>
    <row r="1678" spans="1:13" x14ac:dyDescent="0.3">
      <c r="A1678" s="139">
        <f t="shared" si="1651"/>
        <v>44</v>
      </c>
      <c r="B1678" s="148">
        <f t="shared" si="1653"/>
        <v>38</v>
      </c>
      <c r="D1678" s="149" t="str">
        <f>+VLOOKUP($A1678,mUNICIPIOS!$B$4:$F$343,2,0)</f>
        <v>Chimaltenango</v>
      </c>
      <c r="E1678" s="149">
        <f>+VLOOKUP($A1678,mUNICIPIOS!$B$4:$F$343,3,0)</f>
        <v>403</v>
      </c>
      <c r="F1678" s="149" t="str">
        <f>+VLOOKUP($A1678,mUNICIPIOS!$B$4:$F$343,4,0)</f>
        <v>San Martín Jilotepeque</v>
      </c>
      <c r="G1678" s="139" t="str">
        <f t="shared" ref="G1678:K1678" si="1686">+G1640</f>
        <v>RANKING</v>
      </c>
      <c r="H1678" t="str">
        <f t="shared" si="1686"/>
        <v>RGM</v>
      </c>
      <c r="I1678" t="str">
        <f t="shared" si="1686"/>
        <v>Ranking de la Gestión Municipal 2018</v>
      </c>
      <c r="J1678" t="str">
        <f t="shared" si="1686"/>
        <v>RANKING</v>
      </c>
      <c r="K1678">
        <f t="shared" si="1686"/>
        <v>0</v>
      </c>
      <c r="L1678" s="151">
        <f>+VLOOKUP($E1678,Resultados_generales!$C$8:$AE$347,27,0)</f>
        <v>0.51477857042202291</v>
      </c>
      <c r="M1678" t="str">
        <f>+VLOOKUP($E1678,Resultados_generales!$C$8:$AE$347,28,0)</f>
        <v>Medio</v>
      </c>
    </row>
    <row r="1679" spans="1:13" x14ac:dyDescent="0.3">
      <c r="A1679" s="139">
        <f t="shared" si="1651"/>
        <v>45</v>
      </c>
      <c r="B1679" s="148">
        <f t="shared" si="1653"/>
        <v>1</v>
      </c>
      <c r="D1679" s="149" t="str">
        <f>+VLOOKUP($A1679,mUNICIPIOS!$B$4:$F$343,2,0)</f>
        <v>Chimaltenango</v>
      </c>
      <c r="E1679" s="149">
        <f>+VLOOKUP($A1679,mUNICIPIOS!$B$4:$F$343,3,0)</f>
        <v>404</v>
      </c>
      <c r="F1679" s="149" t="str">
        <f>+VLOOKUP($A1679,mUNICIPIOS!$B$4:$F$343,4,0)</f>
        <v>San Juan Comalapa</v>
      </c>
      <c r="G1679" s="139" t="str">
        <f t="shared" ref="G1679:K1679" si="1687">+G1641</f>
        <v>01</v>
      </c>
      <c r="H1679" t="str">
        <f t="shared" si="1687"/>
        <v>IPC</v>
      </c>
      <c r="I1679" t="str">
        <f t="shared" si="1687"/>
        <v>Índice de Participación Ciudadana</v>
      </c>
      <c r="J1679" t="str">
        <f t="shared" si="1687"/>
        <v>01-01</v>
      </c>
      <c r="K1679" t="str">
        <f t="shared" si="1687"/>
        <v>Número de reuniones del COMUDE en el año de la medición.</v>
      </c>
      <c r="L1679" s="150">
        <f>+VLOOKUP($E1679,IPC_2018!$B$8:$T$347,3,0)</f>
        <v>1</v>
      </c>
      <c r="M1679" s="142" t="str">
        <f>+VLOOKUP($E1679,IPC_2018!$B$8:$T$347,4,0)</f>
        <v>Alto</v>
      </c>
    </row>
    <row r="1680" spans="1:13" x14ac:dyDescent="0.3">
      <c r="A1680" s="139">
        <f t="shared" si="1651"/>
        <v>45</v>
      </c>
      <c r="B1680" s="148">
        <f t="shared" si="1653"/>
        <v>2</v>
      </c>
      <c r="D1680" s="149" t="str">
        <f>+VLOOKUP($A1680,mUNICIPIOS!$B$4:$F$343,2,0)</f>
        <v>Chimaltenango</v>
      </c>
      <c r="E1680" s="149">
        <f>+VLOOKUP($A1680,mUNICIPIOS!$B$4:$F$343,3,0)</f>
        <v>404</v>
      </c>
      <c r="F1680" s="149" t="str">
        <f>+VLOOKUP($A1680,mUNICIPIOS!$B$4:$F$343,4,0)</f>
        <v>San Juan Comalapa</v>
      </c>
      <c r="G1680" s="139" t="str">
        <f t="shared" ref="G1680:K1680" si="1688">+G1642</f>
        <v>01</v>
      </c>
      <c r="H1680" t="str">
        <f t="shared" si="1688"/>
        <v>IPC</v>
      </c>
      <c r="I1680" t="str">
        <f t="shared" si="1688"/>
        <v>Índice de Participación Ciudadana</v>
      </c>
      <c r="J1680" t="str">
        <f t="shared" si="1688"/>
        <v>01-02</v>
      </c>
      <c r="K1680" t="str">
        <f t="shared" si="1688"/>
        <v>Participación de Alcaldes, Concejales y Síndicos determinados o designados en el COMUDE</v>
      </c>
      <c r="L1680" s="150">
        <f>+VLOOKUP($E1680,IPC_2018!$B$8:$T$347,6,0)</f>
        <v>0.89375000000000004</v>
      </c>
      <c r="M1680" s="142" t="str">
        <f>+VLOOKUP($E1680,IPC_2018!$B$8:$T$347,7,0)</f>
        <v>Alto</v>
      </c>
    </row>
    <row r="1681" spans="1:13" x14ac:dyDescent="0.3">
      <c r="A1681" s="139">
        <f t="shared" si="1651"/>
        <v>45</v>
      </c>
      <c r="B1681" s="148">
        <f t="shared" si="1653"/>
        <v>3</v>
      </c>
      <c r="D1681" s="149" t="str">
        <f>+VLOOKUP($A1681,mUNICIPIOS!$B$4:$F$343,2,0)</f>
        <v>Chimaltenango</v>
      </c>
      <c r="E1681" s="149">
        <f>+VLOOKUP($A1681,mUNICIPIOS!$B$4:$F$343,3,0)</f>
        <v>404</v>
      </c>
      <c r="F1681" s="149" t="str">
        <f>+VLOOKUP($A1681,mUNICIPIOS!$B$4:$F$343,4,0)</f>
        <v>San Juan Comalapa</v>
      </c>
      <c r="G1681" s="139" t="str">
        <f t="shared" ref="G1681:K1681" si="1689">+G1643</f>
        <v>01</v>
      </c>
      <c r="H1681" t="str">
        <f t="shared" si="1689"/>
        <v>IPC</v>
      </c>
      <c r="I1681" t="str">
        <f t="shared" si="1689"/>
        <v>Índice de Participación Ciudadana</v>
      </c>
      <c r="J1681" t="str">
        <f t="shared" si="1689"/>
        <v>01-03</v>
      </c>
      <c r="K1681" t="str">
        <f t="shared" si="1689"/>
        <v>Participación  de organizaciones de jóvenes, mujeres, pueblos mayas, xincas, garífunas, y otras organizaciones en el Comude</v>
      </c>
      <c r="L1681" s="150">
        <f>+VLOOKUP($E1681,IPC_2018!$B$8:$T$347,9,0)</f>
        <v>0.1095890410958904</v>
      </c>
      <c r="M1681" s="142" t="str">
        <f>+VLOOKUP($E1681,IPC_2018!$B$8:$T$347,10,0)</f>
        <v>Bajo</v>
      </c>
    </row>
    <row r="1682" spans="1:13" x14ac:dyDescent="0.3">
      <c r="A1682" s="139">
        <f t="shared" si="1651"/>
        <v>45</v>
      </c>
      <c r="B1682" s="148">
        <f t="shared" si="1653"/>
        <v>4</v>
      </c>
      <c r="D1682" s="149" t="str">
        <f>+VLOOKUP($A1682,mUNICIPIOS!$B$4:$F$343,2,0)</f>
        <v>Chimaltenango</v>
      </c>
      <c r="E1682" s="149">
        <f>+VLOOKUP($A1682,mUNICIPIOS!$B$4:$F$343,3,0)</f>
        <v>404</v>
      </c>
      <c r="F1682" s="149" t="str">
        <f>+VLOOKUP($A1682,mUNICIPIOS!$B$4:$F$343,4,0)</f>
        <v>San Juan Comalapa</v>
      </c>
      <c r="G1682" s="139" t="str">
        <f t="shared" ref="G1682:K1682" si="1690">+G1644</f>
        <v>01</v>
      </c>
      <c r="H1682" t="str">
        <f t="shared" si="1690"/>
        <v>IPC</v>
      </c>
      <c r="I1682" t="str">
        <f t="shared" si="1690"/>
        <v>Índice de Participación Ciudadana</v>
      </c>
      <c r="J1682" t="str">
        <f t="shared" si="1690"/>
        <v>01-04</v>
      </c>
      <c r="K1682" t="str">
        <f t="shared" si="1690"/>
        <v>Representatividad territorial del Comude.</v>
      </c>
      <c r="L1682" s="150">
        <f>+VLOOKUP($E1682,IPC_2018!$B$8:$T$347,12,0)</f>
        <v>0.5</v>
      </c>
      <c r="M1682" s="142" t="str">
        <f>+VLOOKUP($E1682,IPC_2018!$B$8:$T$347,13,0)</f>
        <v>Medio</v>
      </c>
    </row>
    <row r="1683" spans="1:13" x14ac:dyDescent="0.3">
      <c r="A1683" s="139">
        <f t="shared" si="1651"/>
        <v>45</v>
      </c>
      <c r="B1683" s="148">
        <f t="shared" si="1653"/>
        <v>5</v>
      </c>
      <c r="D1683" s="149" t="str">
        <f>+VLOOKUP($A1683,mUNICIPIOS!$B$4:$F$343,2,0)</f>
        <v>Chimaltenango</v>
      </c>
      <c r="E1683" s="149">
        <f>+VLOOKUP($A1683,mUNICIPIOS!$B$4:$F$343,3,0)</f>
        <v>404</v>
      </c>
      <c r="F1683" s="149" t="str">
        <f>+VLOOKUP($A1683,mUNICIPIOS!$B$4:$F$343,4,0)</f>
        <v>San Juan Comalapa</v>
      </c>
      <c r="G1683" s="139" t="str">
        <f t="shared" ref="G1683:K1683" si="1691">+G1645</f>
        <v>01</v>
      </c>
      <c r="H1683" t="str">
        <f t="shared" si="1691"/>
        <v>IPC</v>
      </c>
      <c r="I1683" t="str">
        <f t="shared" si="1691"/>
        <v>Índice de Participación Ciudadana</v>
      </c>
      <c r="J1683" t="str">
        <f t="shared" si="1691"/>
        <v>01-05</v>
      </c>
      <c r="K1683" t="str">
        <f t="shared" si="1691"/>
        <v>Funcionamiento del Comude</v>
      </c>
      <c r="L1683" s="150">
        <f>+VLOOKUP($E1683,IPC_2018!$B$8:$T$347,15,0)</f>
        <v>0.15901060076290127</v>
      </c>
      <c r="M1683" s="142" t="str">
        <f>+VLOOKUP($E1683,IPC_2018!$B$8:$T$347,16,0)</f>
        <v>Bajo</v>
      </c>
    </row>
    <row r="1684" spans="1:13" x14ac:dyDescent="0.3">
      <c r="A1684" s="139">
        <f t="shared" si="1651"/>
        <v>45</v>
      </c>
      <c r="B1684" s="148">
        <f t="shared" si="1653"/>
        <v>6</v>
      </c>
      <c r="D1684" s="149" t="str">
        <f>+VLOOKUP($A1684,mUNICIPIOS!$B$4:$F$343,2,0)</f>
        <v>Chimaltenango</v>
      </c>
      <c r="E1684" s="149">
        <f>+VLOOKUP($A1684,mUNICIPIOS!$B$4:$F$343,3,0)</f>
        <v>404</v>
      </c>
      <c r="F1684" s="149" t="str">
        <f>+VLOOKUP($A1684,mUNICIPIOS!$B$4:$F$343,4,0)</f>
        <v>San Juan Comalapa</v>
      </c>
      <c r="G1684" s="139" t="str">
        <f t="shared" ref="G1684:K1684" si="1692">+G1646</f>
        <v>01</v>
      </c>
      <c r="H1684" t="str">
        <f t="shared" si="1692"/>
        <v>IPC</v>
      </c>
      <c r="I1684" t="str">
        <f t="shared" si="1692"/>
        <v>Índice de Participación Ciudadana</v>
      </c>
      <c r="J1684" t="str">
        <f t="shared" si="1692"/>
        <v>INDICE</v>
      </c>
      <c r="K1684">
        <f t="shared" si="1692"/>
        <v>0</v>
      </c>
      <c r="L1684" s="150">
        <f>+VLOOKUP($E1684,IPC_2018!$B$8:$T$347,18,0)</f>
        <v>0.65200869627881874</v>
      </c>
      <c r="M1684" s="142" t="str">
        <f>+VLOOKUP($E1684,IPC_2018!$B$8:$T$347,19,0)</f>
        <v>Medio alto</v>
      </c>
    </row>
    <row r="1685" spans="1:13" x14ac:dyDescent="0.3">
      <c r="A1685" s="139">
        <f t="shared" si="1651"/>
        <v>45</v>
      </c>
      <c r="B1685" s="148">
        <f t="shared" si="1653"/>
        <v>7</v>
      </c>
      <c r="D1685" s="149" t="str">
        <f>+VLOOKUP($A1685,mUNICIPIOS!$B$4:$F$343,2,0)</f>
        <v>Chimaltenango</v>
      </c>
      <c r="E1685" s="149">
        <f>+VLOOKUP($A1685,mUNICIPIOS!$B$4:$F$343,3,0)</f>
        <v>404</v>
      </c>
      <c r="F1685" s="149" t="str">
        <f>+VLOOKUP($A1685,mUNICIPIOS!$B$4:$F$343,4,0)</f>
        <v>San Juan Comalapa</v>
      </c>
      <c r="G1685" s="139" t="str">
        <f t="shared" ref="G1685:K1685" si="1693">+G1647</f>
        <v>02</v>
      </c>
      <c r="H1685" t="str">
        <f t="shared" si="1693"/>
        <v>IIC</v>
      </c>
      <c r="I1685" t="str">
        <f t="shared" si="1693"/>
        <v>Índice de Información a la Ciudadanía</v>
      </c>
      <c r="J1685" t="str">
        <f t="shared" si="1693"/>
        <v>02-01</v>
      </c>
      <c r="K1685" t="str">
        <f t="shared" si="1693"/>
        <v>Rendición de cuentas cuatrimestral y anual al Comude enfocadas en resultados.</v>
      </c>
      <c r="L1685" s="150">
        <f>+VLOOKUP($E1685,IIC_2018!$B$8:$Q$347,3,0)</f>
        <v>1</v>
      </c>
      <c r="M1685" s="142" t="str">
        <f>+VLOOKUP($E1685,IIC_2018!$B$8:$Q$347,4,0)</f>
        <v>Alto</v>
      </c>
    </row>
    <row r="1686" spans="1:13" x14ac:dyDescent="0.3">
      <c r="A1686" s="139">
        <f t="shared" si="1651"/>
        <v>45</v>
      </c>
      <c r="B1686" s="148">
        <f t="shared" si="1653"/>
        <v>8</v>
      </c>
      <c r="D1686" s="149" t="str">
        <f>+VLOOKUP($A1686,mUNICIPIOS!$B$4:$F$343,2,0)</f>
        <v>Chimaltenango</v>
      </c>
      <c r="E1686" s="149">
        <f>+VLOOKUP($A1686,mUNICIPIOS!$B$4:$F$343,3,0)</f>
        <v>404</v>
      </c>
      <c r="F1686" s="149" t="str">
        <f>+VLOOKUP($A1686,mUNICIPIOS!$B$4:$F$343,4,0)</f>
        <v>San Juan Comalapa</v>
      </c>
      <c r="G1686" s="139" t="str">
        <f t="shared" ref="G1686:K1686" si="1694">+G1648</f>
        <v>02</v>
      </c>
      <c r="H1686" t="str">
        <f t="shared" si="1694"/>
        <v>IIC</v>
      </c>
      <c r="I1686" t="str">
        <f t="shared" si="1694"/>
        <v>Índice de Información a la Ciudadanía</v>
      </c>
      <c r="J1686" t="str">
        <f t="shared" si="1694"/>
        <v>02-02</v>
      </c>
      <c r="K1686" t="str">
        <f t="shared" si="1694"/>
        <v>Información presupuestaria y otra información brindada a la ciudadanía disponible en medios locales de comunicación.</v>
      </c>
      <c r="L1686" s="150">
        <f>+VLOOKUP($E1686,IIC_2018!$B$8:$Q$347,6,0)</f>
        <v>1</v>
      </c>
      <c r="M1686" s="142" t="str">
        <f>+VLOOKUP($E1686,IIC_2018!$B$8:$Q$347,7,0)</f>
        <v>Alto</v>
      </c>
    </row>
    <row r="1687" spans="1:13" x14ac:dyDescent="0.3">
      <c r="A1687" s="139">
        <f t="shared" si="1651"/>
        <v>45</v>
      </c>
      <c r="B1687" s="148">
        <f t="shared" si="1653"/>
        <v>9</v>
      </c>
      <c r="D1687" s="149" t="str">
        <f>+VLOOKUP($A1687,mUNICIPIOS!$B$4:$F$343,2,0)</f>
        <v>Chimaltenango</v>
      </c>
      <c r="E1687" s="149">
        <f>+VLOOKUP($A1687,mUNICIPIOS!$B$4:$F$343,3,0)</f>
        <v>404</v>
      </c>
      <c r="F1687" s="149" t="str">
        <f>+VLOOKUP($A1687,mUNICIPIOS!$B$4:$F$343,4,0)</f>
        <v>San Juan Comalapa</v>
      </c>
      <c r="G1687" s="139" t="str">
        <f t="shared" ref="G1687:K1687" si="1695">+G1649</f>
        <v>02</v>
      </c>
      <c r="H1687" t="str">
        <f t="shared" si="1695"/>
        <v>IIC</v>
      </c>
      <c r="I1687" t="str">
        <f t="shared" si="1695"/>
        <v>Índice de Información a la Ciudadanía</v>
      </c>
      <c r="J1687" t="str">
        <f t="shared" si="1695"/>
        <v>02-03</v>
      </c>
      <c r="K1687" t="str">
        <f t="shared" si="1695"/>
        <v>Información pública de oficio actualizada y disponible de acuerdo a la LAIP y uso de internet.</v>
      </c>
      <c r="L1687" s="150">
        <f>+VLOOKUP($E1687,IIC_2018!$B$8:$Q$347,9,0)</f>
        <v>0.4</v>
      </c>
      <c r="M1687" s="142" t="str">
        <f>+VLOOKUP($E1687,IIC_2018!$B$8:$Q$347,10,0)</f>
        <v>Medio bajo</v>
      </c>
    </row>
    <row r="1688" spans="1:13" x14ac:dyDescent="0.3">
      <c r="A1688" s="139">
        <f t="shared" si="1651"/>
        <v>45</v>
      </c>
      <c r="B1688" s="148">
        <f t="shared" si="1653"/>
        <v>10</v>
      </c>
      <c r="D1688" s="149" t="str">
        <f>+VLOOKUP($A1688,mUNICIPIOS!$B$4:$F$343,2,0)</f>
        <v>Chimaltenango</v>
      </c>
      <c r="E1688" s="149">
        <f>+VLOOKUP($A1688,mUNICIPIOS!$B$4:$F$343,3,0)</f>
        <v>404</v>
      </c>
      <c r="F1688" s="149" t="str">
        <f>+VLOOKUP($A1688,mUNICIPIOS!$B$4:$F$343,4,0)</f>
        <v>San Juan Comalapa</v>
      </c>
      <c r="G1688" s="139" t="str">
        <f t="shared" ref="G1688:K1688" si="1696">+G1650</f>
        <v>02</v>
      </c>
      <c r="H1688" t="str">
        <f t="shared" si="1696"/>
        <v>IIC</v>
      </c>
      <c r="I1688" t="str">
        <f t="shared" si="1696"/>
        <v>Índice de Información a la Ciudadanía</v>
      </c>
      <c r="J1688" t="str">
        <f t="shared" si="1696"/>
        <v>02-04</v>
      </c>
      <c r="K1688" t="str">
        <f t="shared" si="1696"/>
        <v>Relación del monto contratado por medio de Guate compras con el total del presupuesto de egresos vigente.</v>
      </c>
      <c r="L1688" s="150">
        <f>+VLOOKUP($E1688,IIC_2018!$B$8:$Q$347,12,0)</f>
        <v>0.46224847902294725</v>
      </c>
      <c r="M1688" s="142" t="str">
        <f>+VLOOKUP($E1688,IIC_2018!$B$8:$Q$347,13,0)</f>
        <v>Medio</v>
      </c>
    </row>
    <row r="1689" spans="1:13" x14ac:dyDescent="0.3">
      <c r="A1689" s="139">
        <f t="shared" si="1651"/>
        <v>45</v>
      </c>
      <c r="B1689" s="148">
        <f t="shared" si="1653"/>
        <v>11</v>
      </c>
      <c r="D1689" s="149" t="str">
        <f>+VLOOKUP($A1689,mUNICIPIOS!$B$4:$F$343,2,0)</f>
        <v>Chimaltenango</v>
      </c>
      <c r="E1689" s="149">
        <f>+VLOOKUP($A1689,mUNICIPIOS!$B$4:$F$343,3,0)</f>
        <v>404</v>
      </c>
      <c r="F1689" s="149" t="str">
        <f>+VLOOKUP($A1689,mUNICIPIOS!$B$4:$F$343,4,0)</f>
        <v>San Juan Comalapa</v>
      </c>
      <c r="G1689" s="139" t="str">
        <f t="shared" ref="G1689:K1689" si="1697">+G1651</f>
        <v>02</v>
      </c>
      <c r="H1689" t="str">
        <f t="shared" si="1697"/>
        <v>IIC</v>
      </c>
      <c r="I1689" t="str">
        <f t="shared" si="1697"/>
        <v>Índice de Información a la Ciudadanía</v>
      </c>
      <c r="J1689" t="str">
        <f t="shared" si="1697"/>
        <v>INDICE</v>
      </c>
      <c r="K1689">
        <f t="shared" si="1697"/>
        <v>0</v>
      </c>
      <c r="L1689" s="150">
        <f>+VLOOKUP($E1689,IIC_2018!$B$8:$Q$347,15,0)</f>
        <v>0.7155621197557368</v>
      </c>
      <c r="M1689" s="142" t="str">
        <f>+VLOOKUP($E1689,IIC_2018!$B$8:$Q$347,16,0)</f>
        <v>Medio alto</v>
      </c>
    </row>
    <row r="1690" spans="1:13" x14ac:dyDescent="0.3">
      <c r="A1690" s="139">
        <f t="shared" si="1651"/>
        <v>45</v>
      </c>
      <c r="B1690" s="148">
        <f t="shared" si="1653"/>
        <v>12</v>
      </c>
      <c r="D1690" s="149" t="str">
        <f>+VLOOKUP($A1690,mUNICIPIOS!$B$4:$F$343,2,0)</f>
        <v>Chimaltenango</v>
      </c>
      <c r="E1690" s="149">
        <f>+VLOOKUP($A1690,mUNICIPIOS!$B$4:$F$343,3,0)</f>
        <v>404</v>
      </c>
      <c r="F1690" s="149" t="str">
        <f>+VLOOKUP($A1690,mUNICIPIOS!$B$4:$F$343,4,0)</f>
        <v>San Juan Comalapa</v>
      </c>
      <c r="G1690" s="139" t="str">
        <f t="shared" ref="G1690:K1690" si="1698">+G1652</f>
        <v>03</v>
      </c>
      <c r="H1690" t="str">
        <f t="shared" si="1698"/>
        <v>ISP</v>
      </c>
      <c r="I1690" t="str">
        <f t="shared" si="1698"/>
        <v>Índice de Servicios Públicos</v>
      </c>
      <c r="J1690" t="str">
        <f t="shared" si="1698"/>
        <v>03-01</v>
      </c>
      <c r="K1690" t="str">
        <f t="shared" si="1698"/>
        <v>Cobertura del servicio público de agua</v>
      </c>
      <c r="L1690" s="150">
        <f>+VLOOKUP($E1690,ISP_2018!$B$8:$T$347,3,0)</f>
        <v>2.4889043599338613E-2</v>
      </c>
      <c r="M1690" s="142" t="str">
        <f>+VLOOKUP($E1690,ISP_2018!$B$8:$T$347,4,0)</f>
        <v>Bajo</v>
      </c>
    </row>
    <row r="1691" spans="1:13" x14ac:dyDescent="0.3">
      <c r="A1691" s="139">
        <f t="shared" si="1651"/>
        <v>45</v>
      </c>
      <c r="B1691" s="148">
        <f t="shared" si="1653"/>
        <v>13</v>
      </c>
      <c r="D1691" s="149" t="str">
        <f>+VLOOKUP($A1691,mUNICIPIOS!$B$4:$F$343,2,0)</f>
        <v>Chimaltenango</v>
      </c>
      <c r="E1691" s="149">
        <f>+VLOOKUP($A1691,mUNICIPIOS!$B$4:$F$343,3,0)</f>
        <v>404</v>
      </c>
      <c r="F1691" s="149" t="str">
        <f>+VLOOKUP($A1691,mUNICIPIOS!$B$4:$F$343,4,0)</f>
        <v>San Juan Comalapa</v>
      </c>
      <c r="G1691" s="139" t="str">
        <f t="shared" ref="G1691:K1691" si="1699">+G1653</f>
        <v>03</v>
      </c>
      <c r="H1691" t="str">
        <f t="shared" si="1699"/>
        <v>ISP</v>
      </c>
      <c r="I1691" t="str">
        <f t="shared" si="1699"/>
        <v>Índice de Servicios Públicos</v>
      </c>
      <c r="J1691" t="str">
        <f t="shared" si="1699"/>
        <v>03-02</v>
      </c>
      <c r="K1691" t="str">
        <f t="shared" si="1699"/>
        <v>Control de la calidad del servicio público de agua</v>
      </c>
      <c r="L1691" s="150">
        <f>+VLOOKUP($E1691,ISP_2018!$B$8:$T$347,6,0)</f>
        <v>0</v>
      </c>
      <c r="M1691" s="142" t="str">
        <f>+VLOOKUP($E1691,ISP_2018!$B$8:$T$347,7,0)</f>
        <v>Bajo</v>
      </c>
    </row>
    <row r="1692" spans="1:13" x14ac:dyDescent="0.3">
      <c r="A1692" s="139">
        <f t="shared" si="1651"/>
        <v>45</v>
      </c>
      <c r="B1692" s="148">
        <f t="shared" si="1653"/>
        <v>14</v>
      </c>
      <c r="D1692" s="149" t="str">
        <f>+VLOOKUP($A1692,mUNICIPIOS!$B$4:$F$343,2,0)</f>
        <v>Chimaltenango</v>
      </c>
      <c r="E1692" s="149">
        <f>+VLOOKUP($A1692,mUNICIPIOS!$B$4:$F$343,3,0)</f>
        <v>404</v>
      </c>
      <c r="F1692" s="149" t="str">
        <f>+VLOOKUP($A1692,mUNICIPIOS!$B$4:$F$343,4,0)</f>
        <v>San Juan Comalapa</v>
      </c>
      <c r="G1692" s="139" t="str">
        <f t="shared" ref="G1692:K1692" si="1700">+G1654</f>
        <v>03</v>
      </c>
      <c r="H1692" t="str">
        <f t="shared" si="1700"/>
        <v>ISP</v>
      </c>
      <c r="I1692" t="str">
        <f t="shared" si="1700"/>
        <v>Índice de Servicios Públicos</v>
      </c>
      <c r="J1692" t="str">
        <f t="shared" si="1700"/>
        <v>03-03</v>
      </c>
      <c r="K1692" t="str">
        <f t="shared" si="1700"/>
        <v>Disposición  y tratamiento  de aguas residuales</v>
      </c>
      <c r="L1692" s="150">
        <f>+VLOOKUP($E1692,ISP_2018!$B$8:$T$347,9,0)</f>
        <v>0.23223882079366556</v>
      </c>
      <c r="M1692" s="142" t="str">
        <f>+VLOOKUP($E1692,ISP_2018!$B$8:$T$347,10,0)</f>
        <v>Medio bajo</v>
      </c>
    </row>
    <row r="1693" spans="1:13" x14ac:dyDescent="0.3">
      <c r="A1693" s="139">
        <f t="shared" si="1651"/>
        <v>45</v>
      </c>
      <c r="B1693" s="148">
        <f t="shared" si="1653"/>
        <v>15</v>
      </c>
      <c r="D1693" s="149" t="str">
        <f>+VLOOKUP($A1693,mUNICIPIOS!$B$4:$F$343,2,0)</f>
        <v>Chimaltenango</v>
      </c>
      <c r="E1693" s="149">
        <f>+VLOOKUP($A1693,mUNICIPIOS!$B$4:$F$343,3,0)</f>
        <v>404</v>
      </c>
      <c r="F1693" s="149" t="str">
        <f>+VLOOKUP($A1693,mUNICIPIOS!$B$4:$F$343,4,0)</f>
        <v>San Juan Comalapa</v>
      </c>
      <c r="G1693" s="139" t="str">
        <f t="shared" ref="G1693:K1693" si="1701">+G1655</f>
        <v>03</v>
      </c>
      <c r="H1693" t="str">
        <f t="shared" si="1701"/>
        <v>ISP</v>
      </c>
      <c r="I1693" t="str">
        <f t="shared" si="1701"/>
        <v>Índice de Servicios Públicos</v>
      </c>
      <c r="J1693" t="str">
        <f t="shared" si="1701"/>
        <v>03-04</v>
      </c>
      <c r="K1693" t="str">
        <f t="shared" si="1701"/>
        <v>Gestión y manejo de los residuos y desechos sólidos</v>
      </c>
      <c r="L1693" s="150">
        <f>+VLOOKUP($E1693,ISP_2018!$B$8:$T$347,12,0)</f>
        <v>0.45101864113578505</v>
      </c>
      <c r="M1693" s="142" t="str">
        <f>+VLOOKUP($E1693,ISP_2018!$B$8:$T$347,13,0)</f>
        <v>Medio</v>
      </c>
    </row>
    <row r="1694" spans="1:13" x14ac:dyDescent="0.3">
      <c r="A1694" s="139">
        <f t="shared" si="1651"/>
        <v>45</v>
      </c>
      <c r="B1694" s="148">
        <f t="shared" si="1653"/>
        <v>16</v>
      </c>
      <c r="D1694" s="149" t="str">
        <f>+VLOOKUP($A1694,mUNICIPIOS!$B$4:$F$343,2,0)</f>
        <v>Chimaltenango</v>
      </c>
      <c r="E1694" s="149">
        <f>+VLOOKUP($A1694,mUNICIPIOS!$B$4:$F$343,3,0)</f>
        <v>404</v>
      </c>
      <c r="F1694" s="149" t="str">
        <f>+VLOOKUP($A1694,mUNICIPIOS!$B$4:$F$343,4,0)</f>
        <v>San Juan Comalapa</v>
      </c>
      <c r="G1694" s="139" t="str">
        <f t="shared" ref="G1694:K1694" si="1702">+G1656</f>
        <v>03</v>
      </c>
      <c r="H1694" t="str">
        <f t="shared" si="1702"/>
        <v>ISP</v>
      </c>
      <c r="I1694" t="str">
        <f t="shared" si="1702"/>
        <v>Índice de Servicios Públicos</v>
      </c>
      <c r="J1694" t="str">
        <f t="shared" si="1702"/>
        <v>03-05</v>
      </c>
      <c r="K1694" t="str">
        <f t="shared" si="1702"/>
        <v>Gestión de servicios públicos municipales</v>
      </c>
      <c r="L1694" s="150">
        <f>+VLOOKUP($E1694,ISP_2018!$B$8:$T$347,15,0)</f>
        <v>0.35483870967741937</v>
      </c>
      <c r="M1694" s="142" t="str">
        <f>+VLOOKUP($E1694,ISP_2018!$B$8:$T$347,16,0)</f>
        <v>Medio bajo</v>
      </c>
    </row>
    <row r="1695" spans="1:13" x14ac:dyDescent="0.3">
      <c r="A1695" s="139">
        <f t="shared" si="1651"/>
        <v>45</v>
      </c>
      <c r="B1695" s="148">
        <f t="shared" si="1653"/>
        <v>17</v>
      </c>
      <c r="D1695" s="149" t="str">
        <f>+VLOOKUP($A1695,mUNICIPIOS!$B$4:$F$343,2,0)</f>
        <v>Chimaltenango</v>
      </c>
      <c r="E1695" s="149">
        <f>+VLOOKUP($A1695,mUNICIPIOS!$B$4:$F$343,3,0)</f>
        <v>404</v>
      </c>
      <c r="F1695" s="149" t="str">
        <f>+VLOOKUP($A1695,mUNICIPIOS!$B$4:$F$343,4,0)</f>
        <v>San Juan Comalapa</v>
      </c>
      <c r="G1695" s="139" t="str">
        <f t="shared" ref="G1695:K1695" si="1703">+G1657</f>
        <v>03</v>
      </c>
      <c r="H1695" t="str">
        <f t="shared" si="1703"/>
        <v>ISP</v>
      </c>
      <c r="I1695" t="str">
        <f t="shared" si="1703"/>
        <v>Índice de Servicios Públicos</v>
      </c>
      <c r="J1695" t="str">
        <f t="shared" si="1703"/>
        <v>INDICE</v>
      </c>
      <c r="K1695">
        <f t="shared" si="1703"/>
        <v>0</v>
      </c>
      <c r="L1695" s="150">
        <f>+VLOOKUP($E1695,ISP_2018!$B$8:$T$347,18,0)</f>
        <v>0.21010813868130784</v>
      </c>
      <c r="M1695" s="142" t="str">
        <f>+VLOOKUP($E1695,ISP_2018!$B$8:$T$347,19,0)</f>
        <v>Medio bajo</v>
      </c>
    </row>
    <row r="1696" spans="1:13" x14ac:dyDescent="0.3">
      <c r="A1696" s="139">
        <f t="shared" si="1651"/>
        <v>45</v>
      </c>
      <c r="B1696" s="148">
        <f t="shared" si="1653"/>
        <v>18</v>
      </c>
      <c r="D1696" s="149" t="str">
        <f>+VLOOKUP($A1696,mUNICIPIOS!$B$4:$F$343,2,0)</f>
        <v>Chimaltenango</v>
      </c>
      <c r="E1696" s="149">
        <f>+VLOOKUP($A1696,mUNICIPIOS!$B$4:$F$343,3,0)</f>
        <v>404</v>
      </c>
      <c r="F1696" s="149" t="str">
        <f>+VLOOKUP($A1696,mUNICIPIOS!$B$4:$F$343,4,0)</f>
        <v>San Juan Comalapa</v>
      </c>
      <c r="G1696" s="139" t="str">
        <f t="shared" ref="G1696:K1696" si="1704">+G1658</f>
        <v>04</v>
      </c>
      <c r="H1696" t="str">
        <f t="shared" si="1704"/>
        <v>IGA</v>
      </c>
      <c r="I1696" t="str">
        <f t="shared" si="1704"/>
        <v>Índice de Gestión Administrativa</v>
      </c>
      <c r="J1696" t="str">
        <f t="shared" si="1704"/>
        <v>04-01</v>
      </c>
      <c r="K1696" t="str">
        <f t="shared" si="1704"/>
        <v>Existencia de elementos de atención municipal orientada al vecino</v>
      </c>
      <c r="L1696" s="150">
        <f>+VLOOKUP($E1696,IGA_2018!$B$8:$N$347,3,0)</f>
        <v>0.5</v>
      </c>
      <c r="M1696" s="142" t="str">
        <f>+VLOOKUP($E1696,IGA_2018!$B$8:$N$347,4,0)</f>
        <v>Medio</v>
      </c>
    </row>
    <row r="1697" spans="1:13" x14ac:dyDescent="0.3">
      <c r="A1697" s="139">
        <f t="shared" si="1651"/>
        <v>45</v>
      </c>
      <c r="B1697" s="148">
        <f t="shared" si="1653"/>
        <v>19</v>
      </c>
      <c r="D1697" s="149" t="str">
        <f>+VLOOKUP($A1697,mUNICIPIOS!$B$4:$F$343,2,0)</f>
        <v>Chimaltenango</v>
      </c>
      <c r="E1697" s="149">
        <f>+VLOOKUP($A1697,mUNICIPIOS!$B$4:$F$343,3,0)</f>
        <v>404</v>
      </c>
      <c r="F1697" s="149" t="str">
        <f>+VLOOKUP($A1697,mUNICIPIOS!$B$4:$F$343,4,0)</f>
        <v>San Juan Comalapa</v>
      </c>
      <c r="G1697" s="139" t="str">
        <f t="shared" ref="G1697:K1697" si="1705">+G1659</f>
        <v>04</v>
      </c>
      <c r="H1697" t="str">
        <f t="shared" si="1705"/>
        <v>IGA</v>
      </c>
      <c r="I1697" t="str">
        <f t="shared" si="1705"/>
        <v>Índice de Gestión Administrativa</v>
      </c>
      <c r="J1697" t="str">
        <f t="shared" si="1705"/>
        <v>04-02</v>
      </c>
      <c r="K1697" t="str">
        <f t="shared" si="1705"/>
        <v>Gestión del recurso humano.</v>
      </c>
      <c r="L1697" s="150">
        <f>+VLOOKUP($E1697,IGA_2018!$B$8:$N$347,6,0)</f>
        <v>0.49549317537986109</v>
      </c>
      <c r="M1697" s="142" t="str">
        <f>+VLOOKUP($E1697,IGA_2018!$B$8:$N$347,7,0)</f>
        <v>Medio</v>
      </c>
    </row>
    <row r="1698" spans="1:13" x14ac:dyDescent="0.3">
      <c r="A1698" s="139">
        <f t="shared" si="1651"/>
        <v>45</v>
      </c>
      <c r="B1698" s="148">
        <f t="shared" si="1653"/>
        <v>20</v>
      </c>
      <c r="D1698" s="149" t="str">
        <f>+VLOOKUP($A1698,mUNICIPIOS!$B$4:$F$343,2,0)</f>
        <v>Chimaltenango</v>
      </c>
      <c r="E1698" s="149">
        <f>+VLOOKUP($A1698,mUNICIPIOS!$B$4:$F$343,3,0)</f>
        <v>404</v>
      </c>
      <c r="F1698" s="149" t="str">
        <f>+VLOOKUP($A1698,mUNICIPIOS!$B$4:$F$343,4,0)</f>
        <v>San Juan Comalapa</v>
      </c>
      <c r="G1698" s="139" t="str">
        <f t="shared" ref="G1698:K1698" si="1706">+G1660</f>
        <v>04</v>
      </c>
      <c r="H1698" t="str">
        <f t="shared" si="1706"/>
        <v>IGA</v>
      </c>
      <c r="I1698" t="str">
        <f t="shared" si="1706"/>
        <v>Índice de Gestión Administrativa</v>
      </c>
      <c r="J1698" t="str">
        <f t="shared" si="1706"/>
        <v>04-03</v>
      </c>
      <c r="K1698" t="str">
        <f t="shared" si="1706"/>
        <v>Existencia de oficinas municipales con instrumentos de gestión.</v>
      </c>
      <c r="L1698" s="150">
        <f>+VLOOKUP($E1698,IGA_2018!$B$8:$N$347,9,0)</f>
        <v>0.3214285714285714</v>
      </c>
      <c r="M1698" s="142" t="str">
        <f>+VLOOKUP($E1698,IGA_2018!$B$8:$N$347,10,0)</f>
        <v>Medio bajo</v>
      </c>
    </row>
    <row r="1699" spans="1:13" x14ac:dyDescent="0.3">
      <c r="A1699" s="139">
        <f t="shared" si="1651"/>
        <v>45</v>
      </c>
      <c r="B1699" s="148">
        <f t="shared" si="1653"/>
        <v>21</v>
      </c>
      <c r="D1699" s="149" t="str">
        <f>+VLOOKUP($A1699,mUNICIPIOS!$B$4:$F$343,2,0)</f>
        <v>Chimaltenango</v>
      </c>
      <c r="E1699" s="149">
        <f>+VLOOKUP($A1699,mUNICIPIOS!$B$4:$F$343,3,0)</f>
        <v>404</v>
      </c>
      <c r="F1699" s="149" t="str">
        <f>+VLOOKUP($A1699,mUNICIPIOS!$B$4:$F$343,4,0)</f>
        <v>San Juan Comalapa</v>
      </c>
      <c r="G1699" s="139" t="str">
        <f t="shared" ref="G1699:K1699" si="1707">+G1661</f>
        <v>04</v>
      </c>
      <c r="H1699" t="str">
        <f t="shared" si="1707"/>
        <v>IGA</v>
      </c>
      <c r="I1699" t="str">
        <f t="shared" si="1707"/>
        <v>Índice de Gestión Administrativa</v>
      </c>
      <c r="J1699" t="str">
        <f t="shared" si="1707"/>
        <v>INDICE</v>
      </c>
      <c r="K1699">
        <f t="shared" si="1707"/>
        <v>0</v>
      </c>
      <c r="L1699" s="150">
        <f>+VLOOKUP($E1699,IGA_2018!$B$8:$N$347,12,0)</f>
        <v>0.43592261138295135</v>
      </c>
      <c r="M1699" s="142" t="str">
        <f>+VLOOKUP($E1699,IGA_2018!$B$8:$N$347,13,0)</f>
        <v>Medio</v>
      </c>
    </row>
    <row r="1700" spans="1:13" x14ac:dyDescent="0.3">
      <c r="A1700" s="139">
        <f t="shared" si="1651"/>
        <v>45</v>
      </c>
      <c r="B1700" s="148">
        <f t="shared" si="1653"/>
        <v>22</v>
      </c>
      <c r="D1700" s="149" t="str">
        <f>+VLOOKUP($A1700,mUNICIPIOS!$B$4:$F$343,2,0)</f>
        <v>Chimaltenango</v>
      </c>
      <c r="E1700" s="149">
        <f>+VLOOKUP($A1700,mUNICIPIOS!$B$4:$F$343,3,0)</f>
        <v>404</v>
      </c>
      <c r="F1700" s="149" t="str">
        <f>+VLOOKUP($A1700,mUNICIPIOS!$B$4:$F$343,4,0)</f>
        <v>San Juan Comalapa</v>
      </c>
      <c r="G1700" s="139" t="str">
        <f t="shared" ref="G1700:K1700" si="1708">+G1662</f>
        <v>05</v>
      </c>
      <c r="H1700" t="str">
        <f t="shared" si="1708"/>
        <v>IGF</v>
      </c>
      <c r="I1700" t="str">
        <f t="shared" si="1708"/>
        <v>Índice de Gestión Financiera</v>
      </c>
      <c r="J1700" t="str">
        <f t="shared" si="1708"/>
        <v>05-01</v>
      </c>
      <c r="K1700" t="str">
        <f t="shared" si="1708"/>
        <v>Autonomía financiera municipal</v>
      </c>
      <c r="L1700" s="150">
        <f>+VLOOKUP($E1700,IGF_2018!$B$8:$Z$347,3,0)</f>
        <v>0.23631821449203197</v>
      </c>
      <c r="M1700" s="142" t="str">
        <f>+VLOOKUP($E1700,IGF_2018!$B$8:$Z$347,4,0)</f>
        <v>Medio bajo</v>
      </c>
    </row>
    <row r="1701" spans="1:13" x14ac:dyDescent="0.3">
      <c r="A1701" s="139">
        <f t="shared" si="1651"/>
        <v>45</v>
      </c>
      <c r="B1701" s="148">
        <f t="shared" si="1653"/>
        <v>23</v>
      </c>
      <c r="D1701" s="149" t="str">
        <f>+VLOOKUP($A1701,mUNICIPIOS!$B$4:$F$343,2,0)</f>
        <v>Chimaltenango</v>
      </c>
      <c r="E1701" s="149">
        <f>+VLOOKUP($A1701,mUNICIPIOS!$B$4:$F$343,3,0)</f>
        <v>404</v>
      </c>
      <c r="F1701" s="149" t="str">
        <f>+VLOOKUP($A1701,mUNICIPIOS!$B$4:$F$343,4,0)</f>
        <v>San Juan Comalapa</v>
      </c>
      <c r="G1701" s="139" t="str">
        <f t="shared" ref="G1701:K1701" si="1709">+G1663</f>
        <v>05</v>
      </c>
      <c r="H1701" t="str">
        <f t="shared" si="1709"/>
        <v>IGF</v>
      </c>
      <c r="I1701" t="str">
        <f t="shared" si="1709"/>
        <v>Índice de Gestión Financiera</v>
      </c>
      <c r="J1701" t="str">
        <f t="shared" si="1709"/>
        <v>05-02</v>
      </c>
      <c r="K1701" t="str">
        <f t="shared" si="1709"/>
        <v xml:space="preserve">Ingresos propios por habitante -sin regalías- </v>
      </c>
      <c r="L1701" s="150">
        <f>+VLOOKUP($E1701,IGF_2018!$B$8:$Z$347,6,0)</f>
        <v>9.383136326350637E-2</v>
      </c>
      <c r="M1701" s="142" t="str">
        <f>+VLOOKUP($E1701,IGF_2018!$B$8:$Z$347,7,0)</f>
        <v>Bajo</v>
      </c>
    </row>
    <row r="1702" spans="1:13" x14ac:dyDescent="0.3">
      <c r="A1702" s="139">
        <f t="shared" si="1651"/>
        <v>45</v>
      </c>
      <c r="B1702" s="148">
        <f t="shared" si="1653"/>
        <v>24</v>
      </c>
      <c r="D1702" s="149" t="str">
        <f>+VLOOKUP($A1702,mUNICIPIOS!$B$4:$F$343,2,0)</f>
        <v>Chimaltenango</v>
      </c>
      <c r="E1702" s="149">
        <f>+VLOOKUP($A1702,mUNICIPIOS!$B$4:$F$343,3,0)</f>
        <v>404</v>
      </c>
      <c r="F1702" s="149" t="str">
        <f>+VLOOKUP($A1702,mUNICIPIOS!$B$4:$F$343,4,0)</f>
        <v>San Juan Comalapa</v>
      </c>
      <c r="G1702" s="139" t="str">
        <f t="shared" ref="G1702:K1702" si="1710">+G1664</f>
        <v>05</v>
      </c>
      <c r="H1702" t="str">
        <f t="shared" si="1710"/>
        <v>IGF</v>
      </c>
      <c r="I1702" t="str">
        <f t="shared" si="1710"/>
        <v>Índice de Gestión Financiera</v>
      </c>
      <c r="J1702" t="str">
        <f t="shared" si="1710"/>
        <v>05-03</v>
      </c>
      <c r="K1702" t="str">
        <f t="shared" si="1710"/>
        <v>Ingresos del IUSI en relación a los ingresos propios -sin regalías-</v>
      </c>
      <c r="L1702" s="150">
        <f>+VLOOKUP($E1702,IGF_2018!$B$8:$Z$347,9,0)</f>
        <v>1.1038203855204801E-2</v>
      </c>
      <c r="M1702" s="142" t="str">
        <f>+VLOOKUP($E1702,IGF_2018!$B$8:$Z$347,10,0)</f>
        <v>Bajo</v>
      </c>
    </row>
    <row r="1703" spans="1:13" x14ac:dyDescent="0.3">
      <c r="A1703" s="139">
        <f t="shared" si="1651"/>
        <v>45</v>
      </c>
      <c r="B1703" s="148">
        <f t="shared" si="1653"/>
        <v>25</v>
      </c>
      <c r="D1703" s="149" t="str">
        <f>+VLOOKUP($A1703,mUNICIPIOS!$B$4:$F$343,2,0)</f>
        <v>Chimaltenango</v>
      </c>
      <c r="E1703" s="149">
        <f>+VLOOKUP($A1703,mUNICIPIOS!$B$4:$F$343,3,0)</f>
        <v>404</v>
      </c>
      <c r="F1703" s="149" t="str">
        <f>+VLOOKUP($A1703,mUNICIPIOS!$B$4:$F$343,4,0)</f>
        <v>San Juan Comalapa</v>
      </c>
      <c r="G1703" s="139" t="str">
        <f t="shared" ref="G1703:K1703" si="1711">+G1665</f>
        <v>05</v>
      </c>
      <c r="H1703" t="str">
        <f t="shared" si="1711"/>
        <v>IGF</v>
      </c>
      <c r="I1703" t="str">
        <f t="shared" si="1711"/>
        <v>Índice de Gestión Financiera</v>
      </c>
      <c r="J1703" t="str">
        <f t="shared" si="1711"/>
        <v>05-04</v>
      </c>
      <c r="K1703" t="str">
        <f t="shared" si="1711"/>
        <v>Inversión anual en capital fijo por habitante</v>
      </c>
      <c r="L1703" s="150">
        <f>+VLOOKUP($E1703,IGF_2018!$B$8:$Z$347,12,0)</f>
        <v>5.9301319733985162E-2</v>
      </c>
      <c r="M1703" s="142" t="str">
        <f>+VLOOKUP($E1703,IGF_2018!$B$8:$Z$347,13,0)</f>
        <v>Bajo</v>
      </c>
    </row>
    <row r="1704" spans="1:13" x14ac:dyDescent="0.3">
      <c r="A1704" s="139">
        <f t="shared" si="1651"/>
        <v>45</v>
      </c>
      <c r="B1704" s="148">
        <f t="shared" si="1653"/>
        <v>26</v>
      </c>
      <c r="D1704" s="149" t="str">
        <f>+VLOOKUP($A1704,mUNICIPIOS!$B$4:$F$343,2,0)</f>
        <v>Chimaltenango</v>
      </c>
      <c r="E1704" s="149">
        <f>+VLOOKUP($A1704,mUNICIPIOS!$B$4:$F$343,3,0)</f>
        <v>404</v>
      </c>
      <c r="F1704" s="149" t="str">
        <f>+VLOOKUP($A1704,mUNICIPIOS!$B$4:$F$343,4,0)</f>
        <v>San Juan Comalapa</v>
      </c>
      <c r="G1704" s="139" t="str">
        <f t="shared" ref="G1704:K1704" si="1712">+G1666</f>
        <v>05</v>
      </c>
      <c r="H1704" t="str">
        <f t="shared" si="1712"/>
        <v>IGF</v>
      </c>
      <c r="I1704" t="str">
        <f t="shared" si="1712"/>
        <v>Índice de Gestión Financiera</v>
      </c>
      <c r="J1704" t="str">
        <f t="shared" si="1712"/>
        <v>05-05</v>
      </c>
      <c r="K1704" t="str">
        <f t="shared" si="1712"/>
        <v>Inversión anual en capital fijo con recursos percibidos por ingresos propios</v>
      </c>
      <c r="L1704" s="150">
        <f>+VLOOKUP($E1704,IGF_2018!$B$8:$Z$347,15,0)</f>
        <v>0</v>
      </c>
      <c r="M1704" s="142" t="str">
        <f>+VLOOKUP($E1704,IGF_2018!$B$8:$Z$347,16,0)</f>
        <v>Bajo</v>
      </c>
    </row>
    <row r="1705" spans="1:13" x14ac:dyDescent="0.3">
      <c r="A1705" s="139">
        <f t="shared" si="1651"/>
        <v>45</v>
      </c>
      <c r="B1705" s="148">
        <f t="shared" si="1653"/>
        <v>27</v>
      </c>
      <c r="D1705" s="149" t="str">
        <f>+VLOOKUP($A1705,mUNICIPIOS!$B$4:$F$343,2,0)</f>
        <v>Chimaltenango</v>
      </c>
      <c r="E1705" s="149">
        <f>+VLOOKUP($A1705,mUNICIPIOS!$B$4:$F$343,3,0)</f>
        <v>404</v>
      </c>
      <c r="F1705" s="149" t="str">
        <f>+VLOOKUP($A1705,mUNICIPIOS!$B$4:$F$343,4,0)</f>
        <v>San Juan Comalapa</v>
      </c>
      <c r="G1705" s="139" t="str">
        <f t="shared" ref="G1705:K1705" si="1713">+G1667</f>
        <v>05</v>
      </c>
      <c r="H1705" t="str">
        <f t="shared" si="1713"/>
        <v>IGF</v>
      </c>
      <c r="I1705" t="str">
        <f t="shared" si="1713"/>
        <v>Índice de Gestión Financiera</v>
      </c>
      <c r="J1705" t="str">
        <f t="shared" si="1713"/>
        <v>05-06</v>
      </c>
      <c r="K1705" t="str">
        <f t="shared" si="1713"/>
        <v xml:space="preserve">Inversión anual en capital fijo con recursos percibidos por transferencias del Gobierno Central </v>
      </c>
      <c r="L1705" s="150">
        <f>+VLOOKUP($E1705,IGF_2018!$B$8:$Z$347,18,0)</f>
        <v>0.3644192736130577</v>
      </c>
      <c r="M1705" s="142" t="str">
        <f>+VLOOKUP($E1705,IGF_2018!$B$8:$Z$347,19,0)</f>
        <v>Medio bajo</v>
      </c>
    </row>
    <row r="1706" spans="1:13" x14ac:dyDescent="0.3">
      <c r="A1706" s="139">
        <f t="shared" si="1651"/>
        <v>45</v>
      </c>
      <c r="B1706" s="148">
        <f t="shared" si="1653"/>
        <v>28</v>
      </c>
      <c r="D1706" s="149" t="str">
        <f>+VLOOKUP($A1706,mUNICIPIOS!$B$4:$F$343,2,0)</f>
        <v>Chimaltenango</v>
      </c>
      <c r="E1706" s="149">
        <f>+VLOOKUP($A1706,mUNICIPIOS!$B$4:$F$343,3,0)</f>
        <v>404</v>
      </c>
      <c r="F1706" s="149" t="str">
        <f>+VLOOKUP($A1706,mUNICIPIOS!$B$4:$F$343,4,0)</f>
        <v>San Juan Comalapa</v>
      </c>
      <c r="G1706" s="139" t="str">
        <f t="shared" ref="G1706:K1706" si="1714">+G1668</f>
        <v>05</v>
      </c>
      <c r="H1706" t="str">
        <f t="shared" si="1714"/>
        <v>IGF</v>
      </c>
      <c r="I1706" t="str">
        <f t="shared" si="1714"/>
        <v>Índice de Gestión Financiera</v>
      </c>
      <c r="J1706" t="str">
        <f t="shared" si="1714"/>
        <v>05-07</v>
      </c>
      <c r="K1706" t="str">
        <f t="shared" si="1714"/>
        <v>Financiamiento por endeudamiento municipal</v>
      </c>
      <c r="L1706" s="150">
        <f>+VLOOKUP($E1706,IGF_2018!$B$8:$Z$347,21,0)</f>
        <v>1</v>
      </c>
      <c r="M1706" s="142" t="str">
        <f>+VLOOKUP($E1706,IGF_2018!$B$8:$Z$347,22,0)</f>
        <v>Alto</v>
      </c>
    </row>
    <row r="1707" spans="1:13" x14ac:dyDescent="0.3">
      <c r="A1707" s="139">
        <f t="shared" si="1651"/>
        <v>45</v>
      </c>
      <c r="B1707" s="148">
        <f t="shared" si="1653"/>
        <v>29</v>
      </c>
      <c r="D1707" s="149" t="str">
        <f>+VLOOKUP($A1707,mUNICIPIOS!$B$4:$F$343,2,0)</f>
        <v>Chimaltenango</v>
      </c>
      <c r="E1707" s="149">
        <f>+VLOOKUP($A1707,mUNICIPIOS!$B$4:$F$343,3,0)</f>
        <v>404</v>
      </c>
      <c r="F1707" s="149" t="str">
        <f>+VLOOKUP($A1707,mUNICIPIOS!$B$4:$F$343,4,0)</f>
        <v>San Juan Comalapa</v>
      </c>
      <c r="G1707" s="139" t="str">
        <f t="shared" ref="G1707:K1707" si="1715">+G1669</f>
        <v>05</v>
      </c>
      <c r="H1707" t="str">
        <f t="shared" si="1715"/>
        <v>IGF</v>
      </c>
      <c r="I1707" t="str">
        <f t="shared" si="1715"/>
        <v>Índice de Gestión Financiera</v>
      </c>
      <c r="J1707" t="str">
        <f t="shared" si="1715"/>
        <v>INDICE</v>
      </c>
      <c r="K1707">
        <f t="shared" si="1715"/>
        <v>0</v>
      </c>
      <c r="L1707" s="150">
        <f>+VLOOKUP($E1707,IGF_2018!$B$8:$Z$347,24,0)</f>
        <v>0.30950579527133248</v>
      </c>
      <c r="M1707" s="142" t="str">
        <f>+VLOOKUP($E1707,IGF_2018!$B$8:$Z$347,25,0)</f>
        <v>Medio bajo</v>
      </c>
    </row>
    <row r="1708" spans="1:13" x14ac:dyDescent="0.3">
      <c r="A1708" s="139">
        <f t="shared" si="1651"/>
        <v>45</v>
      </c>
      <c r="B1708" s="148">
        <f t="shared" si="1653"/>
        <v>30</v>
      </c>
      <c r="D1708" s="149" t="str">
        <f>+VLOOKUP($A1708,mUNICIPIOS!$B$4:$F$343,2,0)</f>
        <v>Chimaltenango</v>
      </c>
      <c r="E1708" s="149">
        <f>+VLOOKUP($A1708,mUNICIPIOS!$B$4:$F$343,3,0)</f>
        <v>404</v>
      </c>
      <c r="F1708" s="149" t="str">
        <f>+VLOOKUP($A1708,mUNICIPIOS!$B$4:$F$343,4,0)</f>
        <v>San Juan Comalapa</v>
      </c>
      <c r="G1708" s="139" t="str">
        <f t="shared" ref="G1708:K1708" si="1716">+G1670</f>
        <v>06</v>
      </c>
      <c r="H1708" t="str">
        <f t="shared" si="1716"/>
        <v>IGE</v>
      </c>
      <c r="I1708" t="str">
        <f t="shared" si="1716"/>
        <v>Índice de Gestión Estratégica</v>
      </c>
      <c r="J1708" t="str">
        <f t="shared" si="1716"/>
        <v>06-01</v>
      </c>
      <c r="K1708" t="str">
        <f t="shared" si="1716"/>
        <v>Ejecución del Plan Operativo Anual  (POA)</v>
      </c>
      <c r="L1708" s="150">
        <f>+VLOOKUP($E1708,IGE_2018!$B$8:$Z$347,3,0)</f>
        <v>0</v>
      </c>
      <c r="M1708" s="142" t="str">
        <f>+VLOOKUP($E1708,IGE_2018!$B$8:$Z$347,4,0)</f>
        <v>Bajo</v>
      </c>
    </row>
    <row r="1709" spans="1:13" x14ac:dyDescent="0.3">
      <c r="A1709" s="139">
        <f t="shared" ref="A1709:A1772" si="1717">+IF(B1708=38,A1708+1,A1708)</f>
        <v>45</v>
      </c>
      <c r="B1709" s="148">
        <f t="shared" si="1653"/>
        <v>31</v>
      </c>
      <c r="D1709" s="149" t="str">
        <f>+VLOOKUP($A1709,mUNICIPIOS!$B$4:$F$343,2,0)</f>
        <v>Chimaltenango</v>
      </c>
      <c r="E1709" s="149">
        <f>+VLOOKUP($A1709,mUNICIPIOS!$B$4:$F$343,3,0)</f>
        <v>404</v>
      </c>
      <c r="F1709" s="149" t="str">
        <f>+VLOOKUP($A1709,mUNICIPIOS!$B$4:$F$343,4,0)</f>
        <v>San Juan Comalapa</v>
      </c>
      <c r="G1709" s="139" t="str">
        <f t="shared" ref="G1709:K1709" si="1718">+G1671</f>
        <v>06</v>
      </c>
      <c r="H1709" t="str">
        <f t="shared" si="1718"/>
        <v>IGE</v>
      </c>
      <c r="I1709" t="str">
        <f t="shared" si="1718"/>
        <v>Índice de Gestión Estratégica</v>
      </c>
      <c r="J1709" t="str">
        <f t="shared" si="1718"/>
        <v>06-02</v>
      </c>
      <c r="K1709" t="str">
        <f t="shared" si="1718"/>
        <v>Relación Plan de Desarrollo Municipal y Ordenamiento Territorial (PDM-OT) - Plan Estratégico Institucional (PEI) - Plan Operativo Multianual (POM) - Plan Operativo Anual (POA)</v>
      </c>
      <c r="L1709" s="150">
        <f>+VLOOKUP($E1709,IGE_2018!$B$8:$Z$347,6,0)</f>
        <v>0</v>
      </c>
      <c r="M1709" s="142" t="str">
        <f>+VLOOKUP($E1709,IGE_2018!$B$8:$Z$347,7,0)</f>
        <v>Bajo</v>
      </c>
    </row>
    <row r="1710" spans="1:13" x14ac:dyDescent="0.3">
      <c r="A1710" s="139">
        <f t="shared" si="1717"/>
        <v>45</v>
      </c>
      <c r="B1710" s="148">
        <f t="shared" ref="B1710:B1773" si="1719">+B1672</f>
        <v>32</v>
      </c>
      <c r="D1710" s="149" t="str">
        <f>+VLOOKUP($A1710,mUNICIPIOS!$B$4:$F$343,2,0)</f>
        <v>Chimaltenango</v>
      </c>
      <c r="E1710" s="149">
        <f>+VLOOKUP($A1710,mUNICIPIOS!$B$4:$F$343,3,0)</f>
        <v>404</v>
      </c>
      <c r="F1710" s="149" t="str">
        <f>+VLOOKUP($A1710,mUNICIPIOS!$B$4:$F$343,4,0)</f>
        <v>San Juan Comalapa</v>
      </c>
      <c r="G1710" s="139" t="str">
        <f t="shared" ref="G1710:K1710" si="1720">+G1672</f>
        <v>06</v>
      </c>
      <c r="H1710" t="str">
        <f t="shared" si="1720"/>
        <v>IGE</v>
      </c>
      <c r="I1710" t="str">
        <f t="shared" si="1720"/>
        <v>Índice de Gestión Estratégica</v>
      </c>
      <c r="J1710" t="str">
        <f t="shared" si="1720"/>
        <v>06-03</v>
      </c>
      <c r="K1710" t="str">
        <f t="shared" si="1720"/>
        <v>Presupuesto de egresos relacionado a competencias municipales que responden a prioridades nacionales de desarrollo.</v>
      </c>
      <c r="L1710" s="150">
        <f>+VLOOKUP($E1710,IGE_2018!$B$8:$Z$347,9,0)</f>
        <v>0.3961936103555872</v>
      </c>
      <c r="M1710" s="142" t="str">
        <f>+VLOOKUP($E1710,IGE_2018!$B$8:$Z$347,10,0)</f>
        <v>Medio bajo</v>
      </c>
    </row>
    <row r="1711" spans="1:13" x14ac:dyDescent="0.3">
      <c r="A1711" s="139">
        <f t="shared" si="1717"/>
        <v>45</v>
      </c>
      <c r="B1711" s="148">
        <f t="shared" si="1719"/>
        <v>33</v>
      </c>
      <c r="D1711" s="149" t="str">
        <f>+VLOOKUP($A1711,mUNICIPIOS!$B$4:$F$343,2,0)</f>
        <v>Chimaltenango</v>
      </c>
      <c r="E1711" s="149">
        <f>+VLOOKUP($A1711,mUNICIPIOS!$B$4:$F$343,3,0)</f>
        <v>404</v>
      </c>
      <c r="F1711" s="149" t="str">
        <f>+VLOOKUP($A1711,mUNICIPIOS!$B$4:$F$343,4,0)</f>
        <v>San Juan Comalapa</v>
      </c>
      <c r="G1711" s="139" t="str">
        <f t="shared" ref="G1711:K1711" si="1721">+G1673</f>
        <v>06</v>
      </c>
      <c r="H1711" t="str">
        <f t="shared" si="1721"/>
        <v>IGE</v>
      </c>
      <c r="I1711" t="str">
        <f t="shared" si="1721"/>
        <v>Índice de Gestión Estratégica</v>
      </c>
      <c r="J1711" t="str">
        <f t="shared" si="1721"/>
        <v>06-04</v>
      </c>
      <c r="K1711" t="str">
        <f t="shared" si="1721"/>
        <v>Institucionalización de la gestión ordenada del territorio</v>
      </c>
      <c r="L1711" s="150">
        <f>+VLOOKUP($E1711,IGE_2018!$B$8:$Z$347,12,0)</f>
        <v>0</v>
      </c>
      <c r="M1711" s="142" t="str">
        <f>+VLOOKUP($E1711,IGE_2018!$B$8:$Z$347,13,0)</f>
        <v>Bajo</v>
      </c>
    </row>
    <row r="1712" spans="1:13" x14ac:dyDescent="0.3">
      <c r="A1712" s="139">
        <f t="shared" si="1717"/>
        <v>45</v>
      </c>
      <c r="B1712" s="148">
        <f t="shared" si="1719"/>
        <v>34</v>
      </c>
      <c r="D1712" s="149" t="str">
        <f>+VLOOKUP($A1712,mUNICIPIOS!$B$4:$F$343,2,0)</f>
        <v>Chimaltenango</v>
      </c>
      <c r="E1712" s="149">
        <f>+VLOOKUP($A1712,mUNICIPIOS!$B$4:$F$343,3,0)</f>
        <v>404</v>
      </c>
      <c r="F1712" s="149" t="str">
        <f>+VLOOKUP($A1712,mUNICIPIOS!$B$4:$F$343,4,0)</f>
        <v>San Juan Comalapa</v>
      </c>
      <c r="G1712" s="139" t="str">
        <f t="shared" ref="G1712:K1712" si="1722">+G1674</f>
        <v>06</v>
      </c>
      <c r="H1712" t="str">
        <f t="shared" si="1722"/>
        <v>IGE</v>
      </c>
      <c r="I1712" t="str">
        <f t="shared" si="1722"/>
        <v>Índice de Gestión Estratégica</v>
      </c>
      <c r="J1712" t="str">
        <f t="shared" si="1722"/>
        <v>06-05</v>
      </c>
      <c r="K1712" t="str">
        <f t="shared" si="1722"/>
        <v>Acciones para la gestión ordenada del territorio</v>
      </c>
      <c r="L1712" s="150">
        <f>+VLOOKUP($E1712,IGE_2018!$B$8:$Z$347,15,0)</f>
        <v>0</v>
      </c>
      <c r="M1712" s="142" t="str">
        <f>+VLOOKUP($E1712,IGE_2018!$B$8:$Z$347,16,0)</f>
        <v>Bajo</v>
      </c>
    </row>
    <row r="1713" spans="1:13" x14ac:dyDescent="0.3">
      <c r="A1713" s="139">
        <f t="shared" si="1717"/>
        <v>45</v>
      </c>
      <c r="B1713" s="148">
        <f t="shared" si="1719"/>
        <v>35</v>
      </c>
      <c r="D1713" s="149" t="str">
        <f>+VLOOKUP($A1713,mUNICIPIOS!$B$4:$F$343,2,0)</f>
        <v>Chimaltenango</v>
      </c>
      <c r="E1713" s="149">
        <f>+VLOOKUP($A1713,mUNICIPIOS!$B$4:$F$343,3,0)</f>
        <v>404</v>
      </c>
      <c r="F1713" s="149" t="str">
        <f>+VLOOKUP($A1713,mUNICIPIOS!$B$4:$F$343,4,0)</f>
        <v>San Juan Comalapa</v>
      </c>
      <c r="G1713" s="139" t="str">
        <f t="shared" ref="G1713:K1713" si="1723">+G1675</f>
        <v>06</v>
      </c>
      <c r="H1713" t="str">
        <f t="shared" si="1723"/>
        <v>IGE</v>
      </c>
      <c r="I1713" t="str">
        <f t="shared" si="1723"/>
        <v>Índice de Gestión Estratégica</v>
      </c>
      <c r="J1713" t="str">
        <f t="shared" si="1723"/>
        <v>06-06</v>
      </c>
      <c r="K1713" t="str">
        <f t="shared" si="1723"/>
        <v>Gestión de riesgo en la formulación de proyectos derivados de la planificación operativa anual</v>
      </c>
      <c r="L1713" s="150">
        <f>+VLOOKUP($E1713,IGE_2018!$B$8:$Z$347,18,0)</f>
        <v>0</v>
      </c>
      <c r="M1713" s="142" t="str">
        <f>+VLOOKUP($E1713,IGE_2018!$B$8:$Z$347,19,0)</f>
        <v>Bajo</v>
      </c>
    </row>
    <row r="1714" spans="1:13" x14ac:dyDescent="0.3">
      <c r="A1714" s="139">
        <f t="shared" si="1717"/>
        <v>45</v>
      </c>
      <c r="B1714" s="148">
        <f t="shared" si="1719"/>
        <v>36</v>
      </c>
      <c r="D1714" s="149" t="str">
        <f>+VLOOKUP($A1714,mUNICIPIOS!$B$4:$F$343,2,0)</f>
        <v>Chimaltenango</v>
      </c>
      <c r="E1714" s="149">
        <f>+VLOOKUP($A1714,mUNICIPIOS!$B$4:$F$343,3,0)</f>
        <v>404</v>
      </c>
      <c r="F1714" s="149" t="str">
        <f>+VLOOKUP($A1714,mUNICIPIOS!$B$4:$F$343,4,0)</f>
        <v>San Juan Comalapa</v>
      </c>
      <c r="G1714" s="139" t="str">
        <f t="shared" ref="G1714:K1714" si="1724">+G1676</f>
        <v>06</v>
      </c>
      <c r="H1714" t="str">
        <f t="shared" si="1724"/>
        <v>IGE</v>
      </c>
      <c r="I1714" t="str">
        <f t="shared" si="1724"/>
        <v>Índice de Gestión Estratégica</v>
      </c>
      <c r="J1714" t="str">
        <f t="shared" si="1724"/>
        <v>06-07</v>
      </c>
      <c r="K1714" t="str">
        <f t="shared" si="1724"/>
        <v>Ingresos por servicios ambientales en relación a los ingresos propios sin regalías</v>
      </c>
      <c r="L1714" s="150">
        <f>+VLOOKUP($E1714,IGE_2018!$B$8:$Z$347,21,0)</f>
        <v>0.49769650287461686</v>
      </c>
      <c r="M1714" s="142" t="str">
        <f>+VLOOKUP($E1714,IGE_2018!$B$8:$Z$347,22,0)</f>
        <v>Medio</v>
      </c>
    </row>
    <row r="1715" spans="1:13" x14ac:dyDescent="0.3">
      <c r="A1715" s="139">
        <f t="shared" si="1717"/>
        <v>45</v>
      </c>
      <c r="B1715" s="148">
        <f t="shared" si="1719"/>
        <v>37</v>
      </c>
      <c r="D1715" s="149" t="str">
        <f>+VLOOKUP($A1715,mUNICIPIOS!$B$4:$F$343,2,0)</f>
        <v>Chimaltenango</v>
      </c>
      <c r="E1715" s="149">
        <f>+VLOOKUP($A1715,mUNICIPIOS!$B$4:$F$343,3,0)</f>
        <v>404</v>
      </c>
      <c r="F1715" s="149" t="str">
        <f>+VLOOKUP($A1715,mUNICIPIOS!$B$4:$F$343,4,0)</f>
        <v>San Juan Comalapa</v>
      </c>
      <c r="G1715" s="139" t="str">
        <f t="shared" ref="G1715:K1715" si="1725">+G1677</f>
        <v>06</v>
      </c>
      <c r="H1715" t="str">
        <f t="shared" si="1725"/>
        <v>IGE</v>
      </c>
      <c r="I1715" t="str">
        <f t="shared" si="1725"/>
        <v>Índice de Gestión Estratégica</v>
      </c>
      <c r="J1715" t="str">
        <f t="shared" si="1725"/>
        <v>INDICE</v>
      </c>
      <c r="K1715">
        <f t="shared" si="1725"/>
        <v>0</v>
      </c>
      <c r="L1715" s="150">
        <f>+VLOOKUP($E1715,IGE_2018!$B$8:$Z$347,24,0)</f>
        <v>0.14881805287635849</v>
      </c>
      <c r="M1715" s="142" t="str">
        <f>+VLOOKUP($E1715,IGE_2018!$B$8:$Z$347,25,0)</f>
        <v>Bajo</v>
      </c>
    </row>
    <row r="1716" spans="1:13" x14ac:dyDescent="0.3">
      <c r="A1716" s="139">
        <f t="shared" si="1717"/>
        <v>45</v>
      </c>
      <c r="B1716" s="148">
        <f t="shared" si="1719"/>
        <v>38</v>
      </c>
      <c r="D1716" s="149" t="str">
        <f>+VLOOKUP($A1716,mUNICIPIOS!$B$4:$F$343,2,0)</f>
        <v>Chimaltenango</v>
      </c>
      <c r="E1716" s="149">
        <f>+VLOOKUP($A1716,mUNICIPIOS!$B$4:$F$343,3,0)</f>
        <v>404</v>
      </c>
      <c r="F1716" s="149" t="str">
        <f>+VLOOKUP($A1716,mUNICIPIOS!$B$4:$F$343,4,0)</f>
        <v>San Juan Comalapa</v>
      </c>
      <c r="G1716" s="139" t="str">
        <f t="shared" ref="G1716:K1716" si="1726">+G1678</f>
        <v>RANKING</v>
      </c>
      <c r="H1716" t="str">
        <f t="shared" si="1726"/>
        <v>RGM</v>
      </c>
      <c r="I1716" t="str">
        <f t="shared" si="1726"/>
        <v>Ranking de la Gestión Municipal 2018</v>
      </c>
      <c r="J1716" t="str">
        <f t="shared" si="1726"/>
        <v>RANKING</v>
      </c>
      <c r="K1716">
        <f t="shared" si="1726"/>
        <v>0</v>
      </c>
      <c r="L1716" s="151">
        <f>+VLOOKUP($E1716,Resultados_generales!$C$8:$AE$347,27,0)</f>
        <v>0.377060239516331</v>
      </c>
      <c r="M1716" t="str">
        <f>+VLOOKUP($E1716,Resultados_generales!$C$8:$AE$347,28,0)</f>
        <v>Medio bajo</v>
      </c>
    </row>
    <row r="1717" spans="1:13" x14ac:dyDescent="0.3">
      <c r="A1717" s="139">
        <f t="shared" si="1717"/>
        <v>46</v>
      </c>
      <c r="B1717" s="148">
        <f t="shared" si="1719"/>
        <v>1</v>
      </c>
      <c r="D1717" s="149" t="str">
        <f>+VLOOKUP($A1717,mUNICIPIOS!$B$4:$F$343,2,0)</f>
        <v>Chimaltenango</v>
      </c>
      <c r="E1717" s="149">
        <f>+VLOOKUP($A1717,mUNICIPIOS!$B$4:$F$343,3,0)</f>
        <v>405</v>
      </c>
      <c r="F1717" s="149" t="str">
        <f>+VLOOKUP($A1717,mUNICIPIOS!$B$4:$F$343,4,0)</f>
        <v>Santa Apolonia</v>
      </c>
      <c r="G1717" s="139" t="str">
        <f t="shared" ref="G1717:K1717" si="1727">+G1679</f>
        <v>01</v>
      </c>
      <c r="H1717" t="str">
        <f t="shared" si="1727"/>
        <v>IPC</v>
      </c>
      <c r="I1717" t="str">
        <f t="shared" si="1727"/>
        <v>Índice de Participación Ciudadana</v>
      </c>
      <c r="J1717" t="str">
        <f t="shared" si="1727"/>
        <v>01-01</v>
      </c>
      <c r="K1717" t="str">
        <f t="shared" si="1727"/>
        <v>Número de reuniones del COMUDE en el año de la medición.</v>
      </c>
      <c r="L1717" s="150">
        <f>+VLOOKUP($E1717,IPC_2018!$B$8:$T$347,3,0)</f>
        <v>0.83333333333333337</v>
      </c>
      <c r="M1717" s="142" t="str">
        <f>+VLOOKUP($E1717,IPC_2018!$B$8:$T$347,4,0)</f>
        <v>Alto</v>
      </c>
    </row>
    <row r="1718" spans="1:13" x14ac:dyDescent="0.3">
      <c r="A1718" s="139">
        <f t="shared" si="1717"/>
        <v>46</v>
      </c>
      <c r="B1718" s="148">
        <f t="shared" si="1719"/>
        <v>2</v>
      </c>
      <c r="D1718" s="149" t="str">
        <f>+VLOOKUP($A1718,mUNICIPIOS!$B$4:$F$343,2,0)</f>
        <v>Chimaltenango</v>
      </c>
      <c r="E1718" s="149">
        <f>+VLOOKUP($A1718,mUNICIPIOS!$B$4:$F$343,3,0)</f>
        <v>405</v>
      </c>
      <c r="F1718" s="149" t="str">
        <f>+VLOOKUP($A1718,mUNICIPIOS!$B$4:$F$343,4,0)</f>
        <v>Santa Apolonia</v>
      </c>
      <c r="G1718" s="139" t="str">
        <f t="shared" ref="G1718:K1718" si="1728">+G1680</f>
        <v>01</v>
      </c>
      <c r="H1718" t="str">
        <f t="shared" si="1728"/>
        <v>IPC</v>
      </c>
      <c r="I1718" t="str">
        <f t="shared" si="1728"/>
        <v>Índice de Participación Ciudadana</v>
      </c>
      <c r="J1718" t="str">
        <f t="shared" si="1728"/>
        <v>01-02</v>
      </c>
      <c r="K1718" t="str">
        <f t="shared" si="1728"/>
        <v>Participación de Alcaldes, Concejales y Síndicos determinados o designados en el COMUDE</v>
      </c>
      <c r="L1718" s="150">
        <f>+VLOOKUP($E1718,IPC_2018!$B$8:$T$347,6,0)</f>
        <v>0.5</v>
      </c>
      <c r="M1718" s="142" t="str">
        <f>+VLOOKUP($E1718,IPC_2018!$B$8:$T$347,7,0)</f>
        <v>Medio</v>
      </c>
    </row>
    <row r="1719" spans="1:13" x14ac:dyDescent="0.3">
      <c r="A1719" s="139">
        <f t="shared" si="1717"/>
        <v>46</v>
      </c>
      <c r="B1719" s="148">
        <f t="shared" si="1719"/>
        <v>3</v>
      </c>
      <c r="D1719" s="149" t="str">
        <f>+VLOOKUP($A1719,mUNICIPIOS!$B$4:$F$343,2,0)</f>
        <v>Chimaltenango</v>
      </c>
      <c r="E1719" s="149">
        <f>+VLOOKUP($A1719,mUNICIPIOS!$B$4:$F$343,3,0)</f>
        <v>405</v>
      </c>
      <c r="F1719" s="149" t="str">
        <f>+VLOOKUP($A1719,mUNICIPIOS!$B$4:$F$343,4,0)</f>
        <v>Santa Apolonia</v>
      </c>
      <c r="G1719" s="139" t="str">
        <f t="shared" ref="G1719:K1719" si="1729">+G1681</f>
        <v>01</v>
      </c>
      <c r="H1719" t="str">
        <f t="shared" si="1729"/>
        <v>IPC</v>
      </c>
      <c r="I1719" t="str">
        <f t="shared" si="1729"/>
        <v>Índice de Participación Ciudadana</v>
      </c>
      <c r="J1719" t="str">
        <f t="shared" si="1729"/>
        <v>01-03</v>
      </c>
      <c r="K1719" t="str">
        <f t="shared" si="1729"/>
        <v>Participación  de organizaciones de jóvenes, mujeres, pueblos mayas, xincas, garífunas, y otras organizaciones en el Comude</v>
      </c>
      <c r="L1719" s="150">
        <f>+VLOOKUP($E1719,IPC_2018!$B$8:$T$347,9,0)</f>
        <v>0</v>
      </c>
      <c r="M1719" s="142" t="str">
        <f>+VLOOKUP($E1719,IPC_2018!$B$8:$T$347,10,0)</f>
        <v>Bajo</v>
      </c>
    </row>
    <row r="1720" spans="1:13" x14ac:dyDescent="0.3">
      <c r="A1720" s="139">
        <f t="shared" si="1717"/>
        <v>46</v>
      </c>
      <c r="B1720" s="148">
        <f t="shared" si="1719"/>
        <v>4</v>
      </c>
      <c r="D1720" s="149" t="str">
        <f>+VLOOKUP($A1720,mUNICIPIOS!$B$4:$F$343,2,0)</f>
        <v>Chimaltenango</v>
      </c>
      <c r="E1720" s="149">
        <f>+VLOOKUP($A1720,mUNICIPIOS!$B$4:$F$343,3,0)</f>
        <v>405</v>
      </c>
      <c r="F1720" s="149" t="str">
        <f>+VLOOKUP($A1720,mUNICIPIOS!$B$4:$F$343,4,0)</f>
        <v>Santa Apolonia</v>
      </c>
      <c r="G1720" s="139" t="str">
        <f t="shared" ref="G1720:K1720" si="1730">+G1682</f>
        <v>01</v>
      </c>
      <c r="H1720" t="str">
        <f t="shared" si="1730"/>
        <v>IPC</v>
      </c>
      <c r="I1720" t="str">
        <f t="shared" si="1730"/>
        <v>Índice de Participación Ciudadana</v>
      </c>
      <c r="J1720" t="str">
        <f t="shared" si="1730"/>
        <v>01-04</v>
      </c>
      <c r="K1720" t="str">
        <f t="shared" si="1730"/>
        <v>Representatividad territorial del Comude.</v>
      </c>
      <c r="L1720" s="150">
        <f>+VLOOKUP($E1720,IPC_2018!$B$8:$T$347,12,0)</f>
        <v>0.56285714285714283</v>
      </c>
      <c r="M1720" s="142" t="str">
        <f>+VLOOKUP($E1720,IPC_2018!$B$8:$T$347,13,0)</f>
        <v>Medio</v>
      </c>
    </row>
    <row r="1721" spans="1:13" x14ac:dyDescent="0.3">
      <c r="A1721" s="139">
        <f t="shared" si="1717"/>
        <v>46</v>
      </c>
      <c r="B1721" s="148">
        <f t="shared" si="1719"/>
        <v>5</v>
      </c>
      <c r="D1721" s="149" t="str">
        <f>+VLOOKUP($A1721,mUNICIPIOS!$B$4:$F$343,2,0)</f>
        <v>Chimaltenango</v>
      </c>
      <c r="E1721" s="149">
        <f>+VLOOKUP($A1721,mUNICIPIOS!$B$4:$F$343,3,0)</f>
        <v>405</v>
      </c>
      <c r="F1721" s="149" t="str">
        <f>+VLOOKUP($A1721,mUNICIPIOS!$B$4:$F$343,4,0)</f>
        <v>Santa Apolonia</v>
      </c>
      <c r="G1721" s="139" t="str">
        <f t="shared" ref="G1721:K1721" si="1731">+G1683</f>
        <v>01</v>
      </c>
      <c r="H1721" t="str">
        <f t="shared" si="1731"/>
        <v>IPC</v>
      </c>
      <c r="I1721" t="str">
        <f t="shared" si="1731"/>
        <v>Índice de Participación Ciudadana</v>
      </c>
      <c r="J1721" t="str">
        <f t="shared" si="1731"/>
        <v>01-05</v>
      </c>
      <c r="K1721" t="str">
        <f t="shared" si="1731"/>
        <v>Funcionamiento del Comude</v>
      </c>
      <c r="L1721" s="150">
        <f>+VLOOKUP($E1721,IPC_2018!$B$8:$T$347,15,0)</f>
        <v>0.15901060076290127</v>
      </c>
      <c r="M1721" s="142" t="str">
        <f>+VLOOKUP($E1721,IPC_2018!$B$8:$T$347,16,0)</f>
        <v>Bajo</v>
      </c>
    </row>
    <row r="1722" spans="1:13" x14ac:dyDescent="0.3">
      <c r="A1722" s="139">
        <f t="shared" si="1717"/>
        <v>46</v>
      </c>
      <c r="B1722" s="148">
        <f t="shared" si="1719"/>
        <v>6</v>
      </c>
      <c r="D1722" s="149" t="str">
        <f>+VLOOKUP($A1722,mUNICIPIOS!$B$4:$F$343,2,0)</f>
        <v>Chimaltenango</v>
      </c>
      <c r="E1722" s="149">
        <f>+VLOOKUP($A1722,mUNICIPIOS!$B$4:$F$343,3,0)</f>
        <v>405</v>
      </c>
      <c r="F1722" s="149" t="str">
        <f>+VLOOKUP($A1722,mUNICIPIOS!$B$4:$F$343,4,0)</f>
        <v>Santa Apolonia</v>
      </c>
      <c r="G1722" s="139" t="str">
        <f t="shared" ref="G1722:K1722" si="1732">+G1684</f>
        <v>01</v>
      </c>
      <c r="H1722" t="str">
        <f t="shared" si="1732"/>
        <v>IPC</v>
      </c>
      <c r="I1722" t="str">
        <f t="shared" si="1732"/>
        <v>Índice de Participación Ciudadana</v>
      </c>
      <c r="J1722" t="str">
        <f t="shared" si="1732"/>
        <v>INDICE</v>
      </c>
      <c r="K1722">
        <f t="shared" si="1732"/>
        <v>0</v>
      </c>
      <c r="L1722" s="150">
        <f>+VLOOKUP($E1722,IPC_2018!$B$8:$T$347,18,0)</f>
        <v>0.52494682820967331</v>
      </c>
      <c r="M1722" s="142" t="str">
        <f>+VLOOKUP($E1722,IPC_2018!$B$8:$T$347,19,0)</f>
        <v>Medio</v>
      </c>
    </row>
    <row r="1723" spans="1:13" x14ac:dyDescent="0.3">
      <c r="A1723" s="139">
        <f t="shared" si="1717"/>
        <v>46</v>
      </c>
      <c r="B1723" s="148">
        <f t="shared" si="1719"/>
        <v>7</v>
      </c>
      <c r="D1723" s="149" t="str">
        <f>+VLOOKUP($A1723,mUNICIPIOS!$B$4:$F$343,2,0)</f>
        <v>Chimaltenango</v>
      </c>
      <c r="E1723" s="149">
        <f>+VLOOKUP($A1723,mUNICIPIOS!$B$4:$F$343,3,0)</f>
        <v>405</v>
      </c>
      <c r="F1723" s="149" t="str">
        <f>+VLOOKUP($A1723,mUNICIPIOS!$B$4:$F$343,4,0)</f>
        <v>Santa Apolonia</v>
      </c>
      <c r="G1723" s="139" t="str">
        <f t="shared" ref="G1723:K1723" si="1733">+G1685</f>
        <v>02</v>
      </c>
      <c r="H1723" t="str">
        <f t="shared" si="1733"/>
        <v>IIC</v>
      </c>
      <c r="I1723" t="str">
        <f t="shared" si="1733"/>
        <v>Índice de Información a la Ciudadanía</v>
      </c>
      <c r="J1723" t="str">
        <f t="shared" si="1733"/>
        <v>02-01</v>
      </c>
      <c r="K1723" t="str">
        <f t="shared" si="1733"/>
        <v>Rendición de cuentas cuatrimestral y anual al Comude enfocadas en resultados.</v>
      </c>
      <c r="L1723" s="150">
        <f>+VLOOKUP($E1723,IIC_2018!$B$8:$Q$347,3,0)</f>
        <v>0.4</v>
      </c>
      <c r="M1723" s="142" t="str">
        <f>+VLOOKUP($E1723,IIC_2018!$B$8:$Q$347,4,0)</f>
        <v>Medio bajo</v>
      </c>
    </row>
    <row r="1724" spans="1:13" x14ac:dyDescent="0.3">
      <c r="A1724" s="139">
        <f t="shared" si="1717"/>
        <v>46</v>
      </c>
      <c r="B1724" s="148">
        <f t="shared" si="1719"/>
        <v>8</v>
      </c>
      <c r="D1724" s="149" t="str">
        <f>+VLOOKUP($A1724,mUNICIPIOS!$B$4:$F$343,2,0)</f>
        <v>Chimaltenango</v>
      </c>
      <c r="E1724" s="149">
        <f>+VLOOKUP($A1724,mUNICIPIOS!$B$4:$F$343,3,0)</f>
        <v>405</v>
      </c>
      <c r="F1724" s="149" t="str">
        <f>+VLOOKUP($A1724,mUNICIPIOS!$B$4:$F$343,4,0)</f>
        <v>Santa Apolonia</v>
      </c>
      <c r="G1724" s="139" t="str">
        <f t="shared" ref="G1724:K1724" si="1734">+G1686</f>
        <v>02</v>
      </c>
      <c r="H1724" t="str">
        <f t="shared" si="1734"/>
        <v>IIC</v>
      </c>
      <c r="I1724" t="str">
        <f t="shared" si="1734"/>
        <v>Índice de Información a la Ciudadanía</v>
      </c>
      <c r="J1724" t="str">
        <f t="shared" si="1734"/>
        <v>02-02</v>
      </c>
      <c r="K1724" t="str">
        <f t="shared" si="1734"/>
        <v>Información presupuestaria y otra información brindada a la ciudadanía disponible en medios locales de comunicación.</v>
      </c>
      <c r="L1724" s="150">
        <f>+VLOOKUP($E1724,IIC_2018!$B$8:$Q$347,6,0)</f>
        <v>1</v>
      </c>
      <c r="M1724" s="142" t="str">
        <f>+VLOOKUP($E1724,IIC_2018!$B$8:$Q$347,7,0)</f>
        <v>Alto</v>
      </c>
    </row>
    <row r="1725" spans="1:13" x14ac:dyDescent="0.3">
      <c r="A1725" s="139">
        <f t="shared" si="1717"/>
        <v>46</v>
      </c>
      <c r="B1725" s="148">
        <f t="shared" si="1719"/>
        <v>9</v>
      </c>
      <c r="D1725" s="149" t="str">
        <f>+VLOOKUP($A1725,mUNICIPIOS!$B$4:$F$343,2,0)</f>
        <v>Chimaltenango</v>
      </c>
      <c r="E1725" s="149">
        <f>+VLOOKUP($A1725,mUNICIPIOS!$B$4:$F$343,3,0)</f>
        <v>405</v>
      </c>
      <c r="F1725" s="149" t="str">
        <f>+VLOOKUP($A1725,mUNICIPIOS!$B$4:$F$343,4,0)</f>
        <v>Santa Apolonia</v>
      </c>
      <c r="G1725" s="139" t="str">
        <f t="shared" ref="G1725:K1725" si="1735">+G1687</f>
        <v>02</v>
      </c>
      <c r="H1725" t="str">
        <f t="shared" si="1735"/>
        <v>IIC</v>
      </c>
      <c r="I1725" t="str">
        <f t="shared" si="1735"/>
        <v>Índice de Información a la Ciudadanía</v>
      </c>
      <c r="J1725" t="str">
        <f t="shared" si="1735"/>
        <v>02-03</v>
      </c>
      <c r="K1725" t="str">
        <f t="shared" si="1735"/>
        <v>Información pública de oficio actualizada y disponible de acuerdo a la LAIP y uso de internet.</v>
      </c>
      <c r="L1725" s="150">
        <f>+VLOOKUP($E1725,IIC_2018!$B$8:$Q$347,9,0)</f>
        <v>0.92</v>
      </c>
      <c r="M1725" s="142" t="str">
        <f>+VLOOKUP($E1725,IIC_2018!$B$8:$Q$347,10,0)</f>
        <v>Alto</v>
      </c>
    </row>
    <row r="1726" spans="1:13" x14ac:dyDescent="0.3">
      <c r="A1726" s="139">
        <f t="shared" si="1717"/>
        <v>46</v>
      </c>
      <c r="B1726" s="148">
        <f t="shared" si="1719"/>
        <v>10</v>
      </c>
      <c r="D1726" s="149" t="str">
        <f>+VLOOKUP($A1726,mUNICIPIOS!$B$4:$F$343,2,0)</f>
        <v>Chimaltenango</v>
      </c>
      <c r="E1726" s="149">
        <f>+VLOOKUP($A1726,mUNICIPIOS!$B$4:$F$343,3,0)</f>
        <v>405</v>
      </c>
      <c r="F1726" s="149" t="str">
        <f>+VLOOKUP($A1726,mUNICIPIOS!$B$4:$F$343,4,0)</f>
        <v>Santa Apolonia</v>
      </c>
      <c r="G1726" s="139" t="str">
        <f t="shared" ref="G1726:K1726" si="1736">+G1688</f>
        <v>02</v>
      </c>
      <c r="H1726" t="str">
        <f t="shared" si="1736"/>
        <v>IIC</v>
      </c>
      <c r="I1726" t="str">
        <f t="shared" si="1736"/>
        <v>Índice de Información a la Ciudadanía</v>
      </c>
      <c r="J1726" t="str">
        <f t="shared" si="1736"/>
        <v>02-04</v>
      </c>
      <c r="K1726" t="str">
        <f t="shared" si="1736"/>
        <v>Relación del monto contratado por medio de Guate compras con el total del presupuesto de egresos vigente.</v>
      </c>
      <c r="L1726" s="150">
        <f>+VLOOKUP($E1726,IIC_2018!$B$8:$Q$347,12,0)</f>
        <v>0.64593638671298603</v>
      </c>
      <c r="M1726" s="142" t="str">
        <f>+VLOOKUP($E1726,IIC_2018!$B$8:$Q$347,13,0)</f>
        <v>Medio alto</v>
      </c>
    </row>
    <row r="1727" spans="1:13" x14ac:dyDescent="0.3">
      <c r="A1727" s="139">
        <f t="shared" si="1717"/>
        <v>46</v>
      </c>
      <c r="B1727" s="148">
        <f t="shared" si="1719"/>
        <v>11</v>
      </c>
      <c r="D1727" s="149" t="str">
        <f>+VLOOKUP($A1727,mUNICIPIOS!$B$4:$F$343,2,0)</f>
        <v>Chimaltenango</v>
      </c>
      <c r="E1727" s="149">
        <f>+VLOOKUP($A1727,mUNICIPIOS!$B$4:$F$343,3,0)</f>
        <v>405</v>
      </c>
      <c r="F1727" s="149" t="str">
        <f>+VLOOKUP($A1727,mUNICIPIOS!$B$4:$F$343,4,0)</f>
        <v>Santa Apolonia</v>
      </c>
      <c r="G1727" s="139" t="str">
        <f t="shared" ref="G1727:K1727" si="1737">+G1689</f>
        <v>02</v>
      </c>
      <c r="H1727" t="str">
        <f t="shared" si="1737"/>
        <v>IIC</v>
      </c>
      <c r="I1727" t="str">
        <f t="shared" si="1737"/>
        <v>Índice de Información a la Ciudadanía</v>
      </c>
      <c r="J1727" t="str">
        <f t="shared" si="1737"/>
        <v>INDICE</v>
      </c>
      <c r="K1727">
        <f t="shared" si="1737"/>
        <v>0</v>
      </c>
      <c r="L1727" s="150">
        <f>+VLOOKUP($E1727,IIC_2018!$B$8:$Q$347,15,0)</f>
        <v>0.74148409667824644</v>
      </c>
      <c r="M1727" s="142" t="str">
        <f>+VLOOKUP($E1727,IIC_2018!$B$8:$Q$347,16,0)</f>
        <v>Medio alto</v>
      </c>
    </row>
    <row r="1728" spans="1:13" x14ac:dyDescent="0.3">
      <c r="A1728" s="139">
        <f t="shared" si="1717"/>
        <v>46</v>
      </c>
      <c r="B1728" s="148">
        <f t="shared" si="1719"/>
        <v>12</v>
      </c>
      <c r="D1728" s="149" t="str">
        <f>+VLOOKUP($A1728,mUNICIPIOS!$B$4:$F$343,2,0)</f>
        <v>Chimaltenango</v>
      </c>
      <c r="E1728" s="149">
        <f>+VLOOKUP($A1728,mUNICIPIOS!$B$4:$F$343,3,0)</f>
        <v>405</v>
      </c>
      <c r="F1728" s="149" t="str">
        <f>+VLOOKUP($A1728,mUNICIPIOS!$B$4:$F$343,4,0)</f>
        <v>Santa Apolonia</v>
      </c>
      <c r="G1728" s="139" t="str">
        <f t="shared" ref="G1728:K1728" si="1738">+G1690</f>
        <v>03</v>
      </c>
      <c r="H1728" t="str">
        <f t="shared" si="1738"/>
        <v>ISP</v>
      </c>
      <c r="I1728" t="str">
        <f t="shared" si="1738"/>
        <v>Índice de Servicios Públicos</v>
      </c>
      <c r="J1728" t="str">
        <f t="shared" si="1738"/>
        <v>03-01</v>
      </c>
      <c r="K1728" t="str">
        <f t="shared" si="1738"/>
        <v>Cobertura del servicio público de agua</v>
      </c>
      <c r="L1728" s="150">
        <f>+VLOOKUP($E1728,ISP_2018!$B$8:$T$347,3,0)</f>
        <v>0.31293079680176455</v>
      </c>
      <c r="M1728" s="142" t="str">
        <f>+VLOOKUP($E1728,ISP_2018!$B$8:$T$347,4,0)</f>
        <v>Medio bajo</v>
      </c>
    </row>
    <row r="1729" spans="1:13" x14ac:dyDescent="0.3">
      <c r="A1729" s="139">
        <f t="shared" si="1717"/>
        <v>46</v>
      </c>
      <c r="B1729" s="148">
        <f t="shared" si="1719"/>
        <v>13</v>
      </c>
      <c r="D1729" s="149" t="str">
        <f>+VLOOKUP($A1729,mUNICIPIOS!$B$4:$F$343,2,0)</f>
        <v>Chimaltenango</v>
      </c>
      <c r="E1729" s="149">
        <f>+VLOOKUP($A1729,mUNICIPIOS!$B$4:$F$343,3,0)</f>
        <v>405</v>
      </c>
      <c r="F1729" s="149" t="str">
        <f>+VLOOKUP($A1729,mUNICIPIOS!$B$4:$F$343,4,0)</f>
        <v>Santa Apolonia</v>
      </c>
      <c r="G1729" s="139" t="str">
        <f t="shared" ref="G1729:K1729" si="1739">+G1691</f>
        <v>03</v>
      </c>
      <c r="H1729" t="str">
        <f t="shared" si="1739"/>
        <v>ISP</v>
      </c>
      <c r="I1729" t="str">
        <f t="shared" si="1739"/>
        <v>Índice de Servicios Públicos</v>
      </c>
      <c r="J1729" t="str">
        <f t="shared" si="1739"/>
        <v>03-02</v>
      </c>
      <c r="K1729" t="str">
        <f t="shared" si="1739"/>
        <v>Control de la calidad del servicio público de agua</v>
      </c>
      <c r="L1729" s="150">
        <f>+VLOOKUP($E1729,ISP_2018!$B$8:$T$347,6,0)</f>
        <v>0.4</v>
      </c>
      <c r="M1729" s="142" t="str">
        <f>+VLOOKUP($E1729,ISP_2018!$B$8:$T$347,7,0)</f>
        <v>Medio bajo</v>
      </c>
    </row>
    <row r="1730" spans="1:13" x14ac:dyDescent="0.3">
      <c r="A1730" s="139">
        <f t="shared" si="1717"/>
        <v>46</v>
      </c>
      <c r="B1730" s="148">
        <f t="shared" si="1719"/>
        <v>14</v>
      </c>
      <c r="D1730" s="149" t="str">
        <f>+VLOOKUP($A1730,mUNICIPIOS!$B$4:$F$343,2,0)</f>
        <v>Chimaltenango</v>
      </c>
      <c r="E1730" s="149">
        <f>+VLOOKUP($A1730,mUNICIPIOS!$B$4:$F$343,3,0)</f>
        <v>405</v>
      </c>
      <c r="F1730" s="149" t="str">
        <f>+VLOOKUP($A1730,mUNICIPIOS!$B$4:$F$343,4,0)</f>
        <v>Santa Apolonia</v>
      </c>
      <c r="G1730" s="139" t="str">
        <f t="shared" ref="G1730:K1730" si="1740">+G1692</f>
        <v>03</v>
      </c>
      <c r="H1730" t="str">
        <f t="shared" si="1740"/>
        <v>ISP</v>
      </c>
      <c r="I1730" t="str">
        <f t="shared" si="1740"/>
        <v>Índice de Servicios Públicos</v>
      </c>
      <c r="J1730" t="str">
        <f t="shared" si="1740"/>
        <v>03-03</v>
      </c>
      <c r="K1730" t="str">
        <f t="shared" si="1740"/>
        <v>Disposición  y tratamiento  de aguas residuales</v>
      </c>
      <c r="L1730" s="150">
        <f>+VLOOKUP($E1730,ISP_2018!$B$8:$T$347,9,0)</f>
        <v>0.23051664885470105</v>
      </c>
      <c r="M1730" s="142" t="str">
        <f>+VLOOKUP($E1730,ISP_2018!$B$8:$T$347,10,0)</f>
        <v>Medio bajo</v>
      </c>
    </row>
    <row r="1731" spans="1:13" x14ac:dyDescent="0.3">
      <c r="A1731" s="139">
        <f t="shared" si="1717"/>
        <v>46</v>
      </c>
      <c r="B1731" s="148">
        <f t="shared" si="1719"/>
        <v>15</v>
      </c>
      <c r="D1731" s="149" t="str">
        <f>+VLOOKUP($A1731,mUNICIPIOS!$B$4:$F$343,2,0)</f>
        <v>Chimaltenango</v>
      </c>
      <c r="E1731" s="149">
        <f>+VLOOKUP($A1731,mUNICIPIOS!$B$4:$F$343,3,0)</f>
        <v>405</v>
      </c>
      <c r="F1731" s="149" t="str">
        <f>+VLOOKUP($A1731,mUNICIPIOS!$B$4:$F$343,4,0)</f>
        <v>Santa Apolonia</v>
      </c>
      <c r="G1731" s="139" t="str">
        <f t="shared" ref="G1731:K1731" si="1741">+G1693</f>
        <v>03</v>
      </c>
      <c r="H1731" t="str">
        <f t="shared" si="1741"/>
        <v>ISP</v>
      </c>
      <c r="I1731" t="str">
        <f t="shared" si="1741"/>
        <v>Índice de Servicios Públicos</v>
      </c>
      <c r="J1731" t="str">
        <f t="shared" si="1741"/>
        <v>03-04</v>
      </c>
      <c r="K1731" t="str">
        <f t="shared" si="1741"/>
        <v>Gestión y manejo de los residuos y desechos sólidos</v>
      </c>
      <c r="L1731" s="150">
        <f>+VLOOKUP($E1731,ISP_2018!$B$8:$T$347,12,0)</f>
        <v>7.9619738846373966E-2</v>
      </c>
      <c r="M1731" s="142" t="str">
        <f>+VLOOKUP($E1731,ISP_2018!$B$8:$T$347,13,0)</f>
        <v>Bajo</v>
      </c>
    </row>
    <row r="1732" spans="1:13" x14ac:dyDescent="0.3">
      <c r="A1732" s="139">
        <f t="shared" si="1717"/>
        <v>46</v>
      </c>
      <c r="B1732" s="148">
        <f t="shared" si="1719"/>
        <v>16</v>
      </c>
      <c r="D1732" s="149" t="str">
        <f>+VLOOKUP($A1732,mUNICIPIOS!$B$4:$F$343,2,0)</f>
        <v>Chimaltenango</v>
      </c>
      <c r="E1732" s="149">
        <f>+VLOOKUP($A1732,mUNICIPIOS!$B$4:$F$343,3,0)</f>
        <v>405</v>
      </c>
      <c r="F1732" s="149" t="str">
        <f>+VLOOKUP($A1732,mUNICIPIOS!$B$4:$F$343,4,0)</f>
        <v>Santa Apolonia</v>
      </c>
      <c r="G1732" s="139" t="str">
        <f t="shared" ref="G1732:K1732" si="1742">+G1694</f>
        <v>03</v>
      </c>
      <c r="H1732" t="str">
        <f t="shared" si="1742"/>
        <v>ISP</v>
      </c>
      <c r="I1732" t="str">
        <f t="shared" si="1742"/>
        <v>Índice de Servicios Públicos</v>
      </c>
      <c r="J1732" t="str">
        <f t="shared" si="1742"/>
        <v>03-05</v>
      </c>
      <c r="K1732" t="str">
        <f t="shared" si="1742"/>
        <v>Gestión de servicios públicos municipales</v>
      </c>
      <c r="L1732" s="150">
        <f>+VLOOKUP($E1732,ISP_2018!$B$8:$T$347,15,0)</f>
        <v>0.24193548387096778</v>
      </c>
      <c r="M1732" s="142" t="str">
        <f>+VLOOKUP($E1732,ISP_2018!$B$8:$T$347,16,0)</f>
        <v>Medio bajo</v>
      </c>
    </row>
    <row r="1733" spans="1:13" x14ac:dyDescent="0.3">
      <c r="A1733" s="139">
        <f t="shared" si="1717"/>
        <v>46</v>
      </c>
      <c r="B1733" s="148">
        <f t="shared" si="1719"/>
        <v>17</v>
      </c>
      <c r="D1733" s="149" t="str">
        <f>+VLOOKUP($A1733,mUNICIPIOS!$B$4:$F$343,2,0)</f>
        <v>Chimaltenango</v>
      </c>
      <c r="E1733" s="149">
        <f>+VLOOKUP($A1733,mUNICIPIOS!$B$4:$F$343,3,0)</f>
        <v>405</v>
      </c>
      <c r="F1733" s="149" t="str">
        <f>+VLOOKUP($A1733,mUNICIPIOS!$B$4:$F$343,4,0)</f>
        <v>Santa Apolonia</v>
      </c>
      <c r="G1733" s="139" t="str">
        <f t="shared" ref="G1733:K1733" si="1743">+G1695</f>
        <v>03</v>
      </c>
      <c r="H1733" t="str">
        <f t="shared" si="1743"/>
        <v>ISP</v>
      </c>
      <c r="I1733" t="str">
        <f t="shared" si="1743"/>
        <v>Índice de Servicios Públicos</v>
      </c>
      <c r="J1733" t="str">
        <f t="shared" si="1743"/>
        <v>INDICE</v>
      </c>
      <c r="K1733">
        <f t="shared" si="1743"/>
        <v>0</v>
      </c>
      <c r="L1733" s="150">
        <f>+VLOOKUP($E1733,ISP_2018!$B$8:$T$347,18,0)</f>
        <v>0.26170745399458506</v>
      </c>
      <c r="M1733" s="142" t="str">
        <f>+VLOOKUP($E1733,ISP_2018!$B$8:$T$347,19,0)</f>
        <v>Medio bajo</v>
      </c>
    </row>
    <row r="1734" spans="1:13" x14ac:dyDescent="0.3">
      <c r="A1734" s="139">
        <f t="shared" si="1717"/>
        <v>46</v>
      </c>
      <c r="B1734" s="148">
        <f t="shared" si="1719"/>
        <v>18</v>
      </c>
      <c r="D1734" s="149" t="str">
        <f>+VLOOKUP($A1734,mUNICIPIOS!$B$4:$F$343,2,0)</f>
        <v>Chimaltenango</v>
      </c>
      <c r="E1734" s="149">
        <f>+VLOOKUP($A1734,mUNICIPIOS!$B$4:$F$343,3,0)</f>
        <v>405</v>
      </c>
      <c r="F1734" s="149" t="str">
        <f>+VLOOKUP($A1734,mUNICIPIOS!$B$4:$F$343,4,0)</f>
        <v>Santa Apolonia</v>
      </c>
      <c r="G1734" s="139" t="str">
        <f t="shared" ref="G1734:K1734" si="1744">+G1696</f>
        <v>04</v>
      </c>
      <c r="H1734" t="str">
        <f t="shared" si="1744"/>
        <v>IGA</v>
      </c>
      <c r="I1734" t="str">
        <f t="shared" si="1744"/>
        <v>Índice de Gestión Administrativa</v>
      </c>
      <c r="J1734" t="str">
        <f t="shared" si="1744"/>
        <v>04-01</v>
      </c>
      <c r="K1734" t="str">
        <f t="shared" si="1744"/>
        <v>Existencia de elementos de atención municipal orientada al vecino</v>
      </c>
      <c r="L1734" s="150">
        <f>+VLOOKUP($E1734,IGA_2018!$B$8:$N$347,3,0)</f>
        <v>0.25</v>
      </c>
      <c r="M1734" s="142" t="str">
        <f>+VLOOKUP($E1734,IGA_2018!$B$8:$N$347,4,0)</f>
        <v>Medio bajo</v>
      </c>
    </row>
    <row r="1735" spans="1:13" x14ac:dyDescent="0.3">
      <c r="A1735" s="139">
        <f t="shared" si="1717"/>
        <v>46</v>
      </c>
      <c r="B1735" s="148">
        <f t="shared" si="1719"/>
        <v>19</v>
      </c>
      <c r="D1735" s="149" t="str">
        <f>+VLOOKUP($A1735,mUNICIPIOS!$B$4:$F$343,2,0)</f>
        <v>Chimaltenango</v>
      </c>
      <c r="E1735" s="149">
        <f>+VLOOKUP($A1735,mUNICIPIOS!$B$4:$F$343,3,0)</f>
        <v>405</v>
      </c>
      <c r="F1735" s="149" t="str">
        <f>+VLOOKUP($A1735,mUNICIPIOS!$B$4:$F$343,4,0)</f>
        <v>Santa Apolonia</v>
      </c>
      <c r="G1735" s="139" t="str">
        <f t="shared" ref="G1735:K1735" si="1745">+G1697</f>
        <v>04</v>
      </c>
      <c r="H1735" t="str">
        <f t="shared" si="1745"/>
        <v>IGA</v>
      </c>
      <c r="I1735" t="str">
        <f t="shared" si="1745"/>
        <v>Índice de Gestión Administrativa</v>
      </c>
      <c r="J1735" t="str">
        <f t="shared" si="1745"/>
        <v>04-02</v>
      </c>
      <c r="K1735" t="str">
        <f t="shared" si="1745"/>
        <v>Gestión del recurso humano.</v>
      </c>
      <c r="L1735" s="150">
        <f>+VLOOKUP($E1735,IGA_2018!$B$8:$N$347,6,0)</f>
        <v>0.49549317537986109</v>
      </c>
      <c r="M1735" s="142" t="str">
        <f>+VLOOKUP($E1735,IGA_2018!$B$8:$N$347,7,0)</f>
        <v>Medio</v>
      </c>
    </row>
    <row r="1736" spans="1:13" x14ac:dyDescent="0.3">
      <c r="A1736" s="139">
        <f t="shared" si="1717"/>
        <v>46</v>
      </c>
      <c r="B1736" s="148">
        <f t="shared" si="1719"/>
        <v>20</v>
      </c>
      <c r="D1736" s="149" t="str">
        <f>+VLOOKUP($A1736,mUNICIPIOS!$B$4:$F$343,2,0)</f>
        <v>Chimaltenango</v>
      </c>
      <c r="E1736" s="149">
        <f>+VLOOKUP($A1736,mUNICIPIOS!$B$4:$F$343,3,0)</f>
        <v>405</v>
      </c>
      <c r="F1736" s="149" t="str">
        <f>+VLOOKUP($A1736,mUNICIPIOS!$B$4:$F$343,4,0)</f>
        <v>Santa Apolonia</v>
      </c>
      <c r="G1736" s="139" t="str">
        <f t="shared" ref="G1736:K1736" si="1746">+G1698</f>
        <v>04</v>
      </c>
      <c r="H1736" t="str">
        <f t="shared" si="1746"/>
        <v>IGA</v>
      </c>
      <c r="I1736" t="str">
        <f t="shared" si="1746"/>
        <v>Índice de Gestión Administrativa</v>
      </c>
      <c r="J1736" t="str">
        <f t="shared" si="1746"/>
        <v>04-03</v>
      </c>
      <c r="K1736" t="str">
        <f t="shared" si="1746"/>
        <v>Existencia de oficinas municipales con instrumentos de gestión.</v>
      </c>
      <c r="L1736" s="150">
        <f>+VLOOKUP($E1736,IGA_2018!$B$8:$N$347,9,0)</f>
        <v>0.85535714285714293</v>
      </c>
      <c r="M1736" s="142" t="str">
        <f>+VLOOKUP($E1736,IGA_2018!$B$8:$N$347,10,0)</f>
        <v>Alto</v>
      </c>
    </row>
    <row r="1737" spans="1:13" x14ac:dyDescent="0.3">
      <c r="A1737" s="139">
        <f t="shared" si="1717"/>
        <v>46</v>
      </c>
      <c r="B1737" s="148">
        <f t="shared" si="1719"/>
        <v>21</v>
      </c>
      <c r="D1737" s="149" t="str">
        <f>+VLOOKUP($A1737,mUNICIPIOS!$B$4:$F$343,2,0)</f>
        <v>Chimaltenango</v>
      </c>
      <c r="E1737" s="149">
        <f>+VLOOKUP($A1737,mUNICIPIOS!$B$4:$F$343,3,0)</f>
        <v>405</v>
      </c>
      <c r="F1737" s="149" t="str">
        <f>+VLOOKUP($A1737,mUNICIPIOS!$B$4:$F$343,4,0)</f>
        <v>Santa Apolonia</v>
      </c>
      <c r="G1737" s="139" t="str">
        <f t="shared" ref="G1737:K1737" si="1747">+G1699</f>
        <v>04</v>
      </c>
      <c r="H1737" t="str">
        <f t="shared" si="1747"/>
        <v>IGA</v>
      </c>
      <c r="I1737" t="str">
        <f t="shared" si="1747"/>
        <v>Índice de Gestión Administrativa</v>
      </c>
      <c r="J1737" t="str">
        <f t="shared" si="1747"/>
        <v>INDICE</v>
      </c>
      <c r="K1737">
        <f t="shared" si="1747"/>
        <v>0</v>
      </c>
      <c r="L1737" s="150">
        <f>+VLOOKUP($E1737,IGA_2018!$B$8:$N$347,12,0)</f>
        <v>0.54779761138295135</v>
      </c>
      <c r="M1737" s="142" t="str">
        <f>+VLOOKUP($E1737,IGA_2018!$B$8:$N$347,13,0)</f>
        <v>Medio</v>
      </c>
    </row>
    <row r="1738" spans="1:13" x14ac:dyDescent="0.3">
      <c r="A1738" s="139">
        <f t="shared" si="1717"/>
        <v>46</v>
      </c>
      <c r="B1738" s="148">
        <f t="shared" si="1719"/>
        <v>22</v>
      </c>
      <c r="D1738" s="149" t="str">
        <f>+VLOOKUP($A1738,mUNICIPIOS!$B$4:$F$343,2,0)</f>
        <v>Chimaltenango</v>
      </c>
      <c r="E1738" s="149">
        <f>+VLOOKUP($A1738,mUNICIPIOS!$B$4:$F$343,3,0)</f>
        <v>405</v>
      </c>
      <c r="F1738" s="149" t="str">
        <f>+VLOOKUP($A1738,mUNICIPIOS!$B$4:$F$343,4,0)</f>
        <v>Santa Apolonia</v>
      </c>
      <c r="G1738" s="139" t="str">
        <f t="shared" ref="G1738:K1738" si="1748">+G1700</f>
        <v>05</v>
      </c>
      <c r="H1738" t="str">
        <f t="shared" si="1748"/>
        <v>IGF</v>
      </c>
      <c r="I1738" t="str">
        <f t="shared" si="1748"/>
        <v>Índice de Gestión Financiera</v>
      </c>
      <c r="J1738" t="str">
        <f t="shared" si="1748"/>
        <v>05-01</v>
      </c>
      <c r="K1738" t="str">
        <f t="shared" si="1748"/>
        <v>Autonomía financiera municipal</v>
      </c>
      <c r="L1738" s="150">
        <f>+VLOOKUP($E1738,IGF_2018!$B$8:$Z$347,3,0)</f>
        <v>7.1724579069140107E-2</v>
      </c>
      <c r="M1738" s="142" t="str">
        <f>+VLOOKUP($E1738,IGF_2018!$B$8:$Z$347,4,0)</f>
        <v>Bajo</v>
      </c>
    </row>
    <row r="1739" spans="1:13" x14ac:dyDescent="0.3">
      <c r="A1739" s="139">
        <f t="shared" si="1717"/>
        <v>46</v>
      </c>
      <c r="B1739" s="148">
        <f t="shared" si="1719"/>
        <v>23</v>
      </c>
      <c r="D1739" s="149" t="str">
        <f>+VLOOKUP($A1739,mUNICIPIOS!$B$4:$F$343,2,0)</f>
        <v>Chimaltenango</v>
      </c>
      <c r="E1739" s="149">
        <f>+VLOOKUP($A1739,mUNICIPIOS!$B$4:$F$343,3,0)</f>
        <v>405</v>
      </c>
      <c r="F1739" s="149" t="str">
        <f>+VLOOKUP($A1739,mUNICIPIOS!$B$4:$F$343,4,0)</f>
        <v>Santa Apolonia</v>
      </c>
      <c r="G1739" s="139" t="str">
        <f t="shared" ref="G1739:K1739" si="1749">+G1701</f>
        <v>05</v>
      </c>
      <c r="H1739" t="str">
        <f t="shared" si="1749"/>
        <v>IGF</v>
      </c>
      <c r="I1739" t="str">
        <f t="shared" si="1749"/>
        <v>Índice de Gestión Financiera</v>
      </c>
      <c r="J1739" t="str">
        <f t="shared" si="1749"/>
        <v>05-02</v>
      </c>
      <c r="K1739" t="str">
        <f t="shared" si="1749"/>
        <v xml:space="preserve">Ingresos propios por habitante -sin regalías- </v>
      </c>
      <c r="L1739" s="150">
        <f>+VLOOKUP($E1739,IGF_2018!$B$8:$Z$347,6,0)</f>
        <v>4.4935665786236728E-2</v>
      </c>
      <c r="M1739" s="142" t="str">
        <f>+VLOOKUP($E1739,IGF_2018!$B$8:$Z$347,7,0)</f>
        <v>Bajo</v>
      </c>
    </row>
    <row r="1740" spans="1:13" x14ac:dyDescent="0.3">
      <c r="A1740" s="139">
        <f t="shared" si="1717"/>
        <v>46</v>
      </c>
      <c r="B1740" s="148">
        <f t="shared" si="1719"/>
        <v>24</v>
      </c>
      <c r="D1740" s="149" t="str">
        <f>+VLOOKUP($A1740,mUNICIPIOS!$B$4:$F$343,2,0)</f>
        <v>Chimaltenango</v>
      </c>
      <c r="E1740" s="149">
        <f>+VLOOKUP($A1740,mUNICIPIOS!$B$4:$F$343,3,0)</f>
        <v>405</v>
      </c>
      <c r="F1740" s="149" t="str">
        <f>+VLOOKUP($A1740,mUNICIPIOS!$B$4:$F$343,4,0)</f>
        <v>Santa Apolonia</v>
      </c>
      <c r="G1740" s="139" t="str">
        <f t="shared" ref="G1740:K1740" si="1750">+G1702</f>
        <v>05</v>
      </c>
      <c r="H1740" t="str">
        <f t="shared" si="1750"/>
        <v>IGF</v>
      </c>
      <c r="I1740" t="str">
        <f t="shared" si="1750"/>
        <v>Índice de Gestión Financiera</v>
      </c>
      <c r="J1740" t="str">
        <f t="shared" si="1750"/>
        <v>05-03</v>
      </c>
      <c r="K1740" t="str">
        <f t="shared" si="1750"/>
        <v>Ingresos del IUSI en relación a los ingresos propios -sin regalías-</v>
      </c>
      <c r="L1740" s="150">
        <f>+VLOOKUP($E1740,IGF_2018!$B$8:$Z$347,9,0)</f>
        <v>1.8444728322832662E-3</v>
      </c>
      <c r="M1740" s="142" t="str">
        <f>+VLOOKUP($E1740,IGF_2018!$B$8:$Z$347,10,0)</f>
        <v>Bajo</v>
      </c>
    </row>
    <row r="1741" spans="1:13" x14ac:dyDescent="0.3">
      <c r="A1741" s="139">
        <f t="shared" si="1717"/>
        <v>46</v>
      </c>
      <c r="B1741" s="148">
        <f t="shared" si="1719"/>
        <v>25</v>
      </c>
      <c r="D1741" s="149" t="str">
        <f>+VLOOKUP($A1741,mUNICIPIOS!$B$4:$F$343,2,0)</f>
        <v>Chimaltenango</v>
      </c>
      <c r="E1741" s="149">
        <f>+VLOOKUP($A1741,mUNICIPIOS!$B$4:$F$343,3,0)</f>
        <v>405</v>
      </c>
      <c r="F1741" s="149" t="str">
        <f>+VLOOKUP($A1741,mUNICIPIOS!$B$4:$F$343,4,0)</f>
        <v>Santa Apolonia</v>
      </c>
      <c r="G1741" s="139" t="str">
        <f t="shared" ref="G1741:K1741" si="1751">+G1703</f>
        <v>05</v>
      </c>
      <c r="H1741" t="str">
        <f t="shared" si="1751"/>
        <v>IGF</v>
      </c>
      <c r="I1741" t="str">
        <f t="shared" si="1751"/>
        <v>Índice de Gestión Financiera</v>
      </c>
      <c r="J1741" t="str">
        <f t="shared" si="1751"/>
        <v>05-04</v>
      </c>
      <c r="K1741" t="str">
        <f t="shared" si="1751"/>
        <v>Inversión anual en capital fijo por habitante</v>
      </c>
      <c r="L1741" s="150">
        <f>+VLOOKUP($E1741,IGF_2018!$B$8:$Z$347,12,0)</f>
        <v>9.6343951311906914E-2</v>
      </c>
      <c r="M1741" s="142" t="str">
        <f>+VLOOKUP($E1741,IGF_2018!$B$8:$Z$347,13,0)</f>
        <v>Bajo</v>
      </c>
    </row>
    <row r="1742" spans="1:13" x14ac:dyDescent="0.3">
      <c r="A1742" s="139">
        <f t="shared" si="1717"/>
        <v>46</v>
      </c>
      <c r="B1742" s="148">
        <f t="shared" si="1719"/>
        <v>26</v>
      </c>
      <c r="D1742" s="149" t="str">
        <f>+VLOOKUP($A1742,mUNICIPIOS!$B$4:$F$343,2,0)</f>
        <v>Chimaltenango</v>
      </c>
      <c r="E1742" s="149">
        <f>+VLOOKUP($A1742,mUNICIPIOS!$B$4:$F$343,3,0)</f>
        <v>405</v>
      </c>
      <c r="F1742" s="149" t="str">
        <f>+VLOOKUP($A1742,mUNICIPIOS!$B$4:$F$343,4,0)</f>
        <v>Santa Apolonia</v>
      </c>
      <c r="G1742" s="139" t="str">
        <f t="shared" ref="G1742:K1742" si="1752">+G1704</f>
        <v>05</v>
      </c>
      <c r="H1742" t="str">
        <f t="shared" si="1752"/>
        <v>IGF</v>
      </c>
      <c r="I1742" t="str">
        <f t="shared" si="1752"/>
        <v>Índice de Gestión Financiera</v>
      </c>
      <c r="J1742" t="str">
        <f t="shared" si="1752"/>
        <v>05-05</v>
      </c>
      <c r="K1742" t="str">
        <f t="shared" si="1752"/>
        <v>Inversión anual en capital fijo con recursos percibidos por ingresos propios</v>
      </c>
      <c r="L1742" s="150">
        <f>+VLOOKUP($E1742,IGF_2018!$B$8:$Z$347,15,0)</f>
        <v>0</v>
      </c>
      <c r="M1742" s="142" t="str">
        <f>+VLOOKUP($E1742,IGF_2018!$B$8:$Z$347,16,0)</f>
        <v>Bajo</v>
      </c>
    </row>
    <row r="1743" spans="1:13" x14ac:dyDescent="0.3">
      <c r="A1743" s="139">
        <f t="shared" si="1717"/>
        <v>46</v>
      </c>
      <c r="B1743" s="148">
        <f t="shared" si="1719"/>
        <v>27</v>
      </c>
      <c r="D1743" s="149" t="str">
        <f>+VLOOKUP($A1743,mUNICIPIOS!$B$4:$F$343,2,0)</f>
        <v>Chimaltenango</v>
      </c>
      <c r="E1743" s="149">
        <f>+VLOOKUP($A1743,mUNICIPIOS!$B$4:$F$343,3,0)</f>
        <v>405</v>
      </c>
      <c r="F1743" s="149" t="str">
        <f>+VLOOKUP($A1743,mUNICIPIOS!$B$4:$F$343,4,0)</f>
        <v>Santa Apolonia</v>
      </c>
      <c r="G1743" s="139" t="str">
        <f t="shared" ref="G1743:K1743" si="1753">+G1705</f>
        <v>05</v>
      </c>
      <c r="H1743" t="str">
        <f t="shared" si="1753"/>
        <v>IGF</v>
      </c>
      <c r="I1743" t="str">
        <f t="shared" si="1753"/>
        <v>Índice de Gestión Financiera</v>
      </c>
      <c r="J1743" t="str">
        <f t="shared" si="1753"/>
        <v>05-06</v>
      </c>
      <c r="K1743" t="str">
        <f t="shared" si="1753"/>
        <v xml:space="preserve">Inversión anual en capital fijo con recursos percibidos por transferencias del Gobierno Central </v>
      </c>
      <c r="L1743" s="150">
        <f>+VLOOKUP($E1743,IGF_2018!$B$8:$Z$347,18,0)</f>
        <v>0.23335254834545011</v>
      </c>
      <c r="M1743" s="142" t="str">
        <f>+VLOOKUP($E1743,IGF_2018!$B$8:$Z$347,19,0)</f>
        <v>Medio bajo</v>
      </c>
    </row>
    <row r="1744" spans="1:13" x14ac:dyDescent="0.3">
      <c r="A1744" s="139">
        <f t="shared" si="1717"/>
        <v>46</v>
      </c>
      <c r="B1744" s="148">
        <f t="shared" si="1719"/>
        <v>28</v>
      </c>
      <c r="D1744" s="149" t="str">
        <f>+VLOOKUP($A1744,mUNICIPIOS!$B$4:$F$343,2,0)</f>
        <v>Chimaltenango</v>
      </c>
      <c r="E1744" s="149">
        <f>+VLOOKUP($A1744,mUNICIPIOS!$B$4:$F$343,3,0)</f>
        <v>405</v>
      </c>
      <c r="F1744" s="149" t="str">
        <f>+VLOOKUP($A1744,mUNICIPIOS!$B$4:$F$343,4,0)</f>
        <v>Santa Apolonia</v>
      </c>
      <c r="G1744" s="139" t="str">
        <f t="shared" ref="G1744:K1744" si="1754">+G1706</f>
        <v>05</v>
      </c>
      <c r="H1744" t="str">
        <f t="shared" si="1754"/>
        <v>IGF</v>
      </c>
      <c r="I1744" t="str">
        <f t="shared" si="1754"/>
        <v>Índice de Gestión Financiera</v>
      </c>
      <c r="J1744" t="str">
        <f t="shared" si="1754"/>
        <v>05-07</v>
      </c>
      <c r="K1744" t="str">
        <f t="shared" si="1754"/>
        <v>Financiamiento por endeudamiento municipal</v>
      </c>
      <c r="L1744" s="150">
        <f>+VLOOKUP($E1744,IGF_2018!$B$8:$Z$347,21,0)</f>
        <v>0.96846429254271948</v>
      </c>
      <c r="M1744" s="142" t="str">
        <f>+VLOOKUP($E1744,IGF_2018!$B$8:$Z$347,22,0)</f>
        <v>Alto</v>
      </c>
    </row>
    <row r="1745" spans="1:13" x14ac:dyDescent="0.3">
      <c r="A1745" s="139">
        <f t="shared" si="1717"/>
        <v>46</v>
      </c>
      <c r="B1745" s="148">
        <f t="shared" si="1719"/>
        <v>29</v>
      </c>
      <c r="D1745" s="149" t="str">
        <f>+VLOOKUP($A1745,mUNICIPIOS!$B$4:$F$343,2,0)</f>
        <v>Chimaltenango</v>
      </c>
      <c r="E1745" s="149">
        <f>+VLOOKUP($A1745,mUNICIPIOS!$B$4:$F$343,3,0)</f>
        <v>405</v>
      </c>
      <c r="F1745" s="149" t="str">
        <f>+VLOOKUP($A1745,mUNICIPIOS!$B$4:$F$343,4,0)</f>
        <v>Santa Apolonia</v>
      </c>
      <c r="G1745" s="139" t="str">
        <f t="shared" ref="G1745:K1745" si="1755">+G1707</f>
        <v>05</v>
      </c>
      <c r="H1745" t="str">
        <f t="shared" si="1755"/>
        <v>IGF</v>
      </c>
      <c r="I1745" t="str">
        <f t="shared" si="1755"/>
        <v>Índice de Gestión Financiera</v>
      </c>
      <c r="J1745" t="str">
        <f t="shared" si="1755"/>
        <v>INDICE</v>
      </c>
      <c r="K1745">
        <f t="shared" si="1755"/>
        <v>0</v>
      </c>
      <c r="L1745" s="150">
        <f>+VLOOKUP($E1745,IGF_2018!$B$8:$Z$347,24,0)</f>
        <v>0.25017900472858329</v>
      </c>
      <c r="M1745" s="142" t="str">
        <f>+VLOOKUP($E1745,IGF_2018!$B$8:$Z$347,25,0)</f>
        <v>Medio bajo</v>
      </c>
    </row>
    <row r="1746" spans="1:13" x14ac:dyDescent="0.3">
      <c r="A1746" s="139">
        <f t="shared" si="1717"/>
        <v>46</v>
      </c>
      <c r="B1746" s="148">
        <f t="shared" si="1719"/>
        <v>30</v>
      </c>
      <c r="D1746" s="149" t="str">
        <f>+VLOOKUP($A1746,mUNICIPIOS!$B$4:$F$343,2,0)</f>
        <v>Chimaltenango</v>
      </c>
      <c r="E1746" s="149">
        <f>+VLOOKUP($A1746,mUNICIPIOS!$B$4:$F$343,3,0)</f>
        <v>405</v>
      </c>
      <c r="F1746" s="149" t="str">
        <f>+VLOOKUP($A1746,mUNICIPIOS!$B$4:$F$343,4,0)</f>
        <v>Santa Apolonia</v>
      </c>
      <c r="G1746" s="139" t="str">
        <f t="shared" ref="G1746:K1746" si="1756">+G1708</f>
        <v>06</v>
      </c>
      <c r="H1746" t="str">
        <f t="shared" si="1756"/>
        <v>IGE</v>
      </c>
      <c r="I1746" t="str">
        <f t="shared" si="1756"/>
        <v>Índice de Gestión Estratégica</v>
      </c>
      <c r="J1746" t="str">
        <f t="shared" si="1756"/>
        <v>06-01</v>
      </c>
      <c r="K1746" t="str">
        <f t="shared" si="1756"/>
        <v>Ejecución del Plan Operativo Anual  (POA)</v>
      </c>
      <c r="L1746" s="150">
        <f>+VLOOKUP($E1746,IGE_2018!$B$8:$Z$347,3,0)</f>
        <v>0.85217391304347823</v>
      </c>
      <c r="M1746" s="142" t="str">
        <f>+VLOOKUP($E1746,IGE_2018!$B$8:$Z$347,4,0)</f>
        <v>Alto</v>
      </c>
    </row>
    <row r="1747" spans="1:13" x14ac:dyDescent="0.3">
      <c r="A1747" s="139">
        <f t="shared" si="1717"/>
        <v>46</v>
      </c>
      <c r="B1747" s="148">
        <f t="shared" si="1719"/>
        <v>31</v>
      </c>
      <c r="D1747" s="149" t="str">
        <f>+VLOOKUP($A1747,mUNICIPIOS!$B$4:$F$343,2,0)</f>
        <v>Chimaltenango</v>
      </c>
      <c r="E1747" s="149">
        <f>+VLOOKUP($A1747,mUNICIPIOS!$B$4:$F$343,3,0)</f>
        <v>405</v>
      </c>
      <c r="F1747" s="149" t="str">
        <f>+VLOOKUP($A1747,mUNICIPIOS!$B$4:$F$343,4,0)</f>
        <v>Santa Apolonia</v>
      </c>
      <c r="G1747" s="139" t="str">
        <f t="shared" ref="G1747:K1747" si="1757">+G1709</f>
        <v>06</v>
      </c>
      <c r="H1747" t="str">
        <f t="shared" si="1757"/>
        <v>IGE</v>
      </c>
      <c r="I1747" t="str">
        <f t="shared" si="1757"/>
        <v>Índice de Gestión Estratégica</v>
      </c>
      <c r="J1747" t="str">
        <f t="shared" si="1757"/>
        <v>06-02</v>
      </c>
      <c r="K1747" t="str">
        <f t="shared" si="1757"/>
        <v>Relación Plan de Desarrollo Municipal y Ordenamiento Territorial (PDM-OT) - Plan Estratégico Institucional (PEI) - Plan Operativo Multianual (POM) - Plan Operativo Anual (POA)</v>
      </c>
      <c r="L1747" s="150">
        <f>+VLOOKUP($E1747,IGE_2018!$B$8:$Z$347,6,0)</f>
        <v>0.36739130434782608</v>
      </c>
      <c r="M1747" s="142" t="str">
        <f>+VLOOKUP($E1747,IGE_2018!$B$8:$Z$347,7,0)</f>
        <v>Medio bajo</v>
      </c>
    </row>
    <row r="1748" spans="1:13" x14ac:dyDescent="0.3">
      <c r="A1748" s="139">
        <f t="shared" si="1717"/>
        <v>46</v>
      </c>
      <c r="B1748" s="148">
        <f t="shared" si="1719"/>
        <v>32</v>
      </c>
      <c r="D1748" s="149" t="str">
        <f>+VLOOKUP($A1748,mUNICIPIOS!$B$4:$F$343,2,0)</f>
        <v>Chimaltenango</v>
      </c>
      <c r="E1748" s="149">
        <f>+VLOOKUP($A1748,mUNICIPIOS!$B$4:$F$343,3,0)</f>
        <v>405</v>
      </c>
      <c r="F1748" s="149" t="str">
        <f>+VLOOKUP($A1748,mUNICIPIOS!$B$4:$F$343,4,0)</f>
        <v>Santa Apolonia</v>
      </c>
      <c r="G1748" s="139" t="str">
        <f t="shared" ref="G1748:K1748" si="1758">+G1710</f>
        <v>06</v>
      </c>
      <c r="H1748" t="str">
        <f t="shared" si="1758"/>
        <v>IGE</v>
      </c>
      <c r="I1748" t="str">
        <f t="shared" si="1758"/>
        <v>Índice de Gestión Estratégica</v>
      </c>
      <c r="J1748" t="str">
        <f t="shared" si="1758"/>
        <v>06-03</v>
      </c>
      <c r="K1748" t="str">
        <f t="shared" si="1758"/>
        <v>Presupuesto de egresos relacionado a competencias municipales que responden a prioridades nacionales de desarrollo.</v>
      </c>
      <c r="L1748" s="150">
        <f>+VLOOKUP($E1748,IGE_2018!$B$8:$Z$347,9,0)</f>
        <v>0.3637659053635805</v>
      </c>
      <c r="M1748" s="142" t="str">
        <f>+VLOOKUP($E1748,IGE_2018!$B$8:$Z$347,10,0)</f>
        <v>Medio bajo</v>
      </c>
    </row>
    <row r="1749" spans="1:13" x14ac:dyDescent="0.3">
      <c r="A1749" s="139">
        <f t="shared" si="1717"/>
        <v>46</v>
      </c>
      <c r="B1749" s="148">
        <f t="shared" si="1719"/>
        <v>33</v>
      </c>
      <c r="D1749" s="149" t="str">
        <f>+VLOOKUP($A1749,mUNICIPIOS!$B$4:$F$343,2,0)</f>
        <v>Chimaltenango</v>
      </c>
      <c r="E1749" s="149">
        <f>+VLOOKUP($A1749,mUNICIPIOS!$B$4:$F$343,3,0)</f>
        <v>405</v>
      </c>
      <c r="F1749" s="149" t="str">
        <f>+VLOOKUP($A1749,mUNICIPIOS!$B$4:$F$343,4,0)</f>
        <v>Santa Apolonia</v>
      </c>
      <c r="G1749" s="139" t="str">
        <f t="shared" ref="G1749:K1749" si="1759">+G1711</f>
        <v>06</v>
      </c>
      <c r="H1749" t="str">
        <f t="shared" si="1759"/>
        <v>IGE</v>
      </c>
      <c r="I1749" t="str">
        <f t="shared" si="1759"/>
        <v>Índice de Gestión Estratégica</v>
      </c>
      <c r="J1749" t="str">
        <f t="shared" si="1759"/>
        <v>06-04</v>
      </c>
      <c r="K1749" t="str">
        <f t="shared" si="1759"/>
        <v>Institucionalización de la gestión ordenada del territorio</v>
      </c>
      <c r="L1749" s="150">
        <f>+VLOOKUP($E1749,IGE_2018!$B$8:$Z$347,12,0)</f>
        <v>0.25</v>
      </c>
      <c r="M1749" s="142" t="str">
        <f>+VLOOKUP($E1749,IGE_2018!$B$8:$Z$347,13,0)</f>
        <v>Medio bajo</v>
      </c>
    </row>
    <row r="1750" spans="1:13" x14ac:dyDescent="0.3">
      <c r="A1750" s="139">
        <f t="shared" si="1717"/>
        <v>46</v>
      </c>
      <c r="B1750" s="148">
        <f t="shared" si="1719"/>
        <v>34</v>
      </c>
      <c r="D1750" s="149" t="str">
        <f>+VLOOKUP($A1750,mUNICIPIOS!$B$4:$F$343,2,0)</f>
        <v>Chimaltenango</v>
      </c>
      <c r="E1750" s="149">
        <f>+VLOOKUP($A1750,mUNICIPIOS!$B$4:$F$343,3,0)</f>
        <v>405</v>
      </c>
      <c r="F1750" s="149" t="str">
        <f>+VLOOKUP($A1750,mUNICIPIOS!$B$4:$F$343,4,0)</f>
        <v>Santa Apolonia</v>
      </c>
      <c r="G1750" s="139" t="str">
        <f t="shared" ref="G1750:K1750" si="1760">+G1712</f>
        <v>06</v>
      </c>
      <c r="H1750" t="str">
        <f t="shared" si="1760"/>
        <v>IGE</v>
      </c>
      <c r="I1750" t="str">
        <f t="shared" si="1760"/>
        <v>Índice de Gestión Estratégica</v>
      </c>
      <c r="J1750" t="str">
        <f t="shared" si="1760"/>
        <v>06-05</v>
      </c>
      <c r="K1750" t="str">
        <f t="shared" si="1760"/>
        <v>Acciones para la gestión ordenada del territorio</v>
      </c>
      <c r="L1750" s="150">
        <f>+VLOOKUP($E1750,IGE_2018!$B$8:$Z$347,15,0)</f>
        <v>0</v>
      </c>
      <c r="M1750" s="142" t="str">
        <f>+VLOOKUP($E1750,IGE_2018!$B$8:$Z$347,16,0)</f>
        <v>Bajo</v>
      </c>
    </row>
    <row r="1751" spans="1:13" x14ac:dyDescent="0.3">
      <c r="A1751" s="139">
        <f t="shared" si="1717"/>
        <v>46</v>
      </c>
      <c r="B1751" s="148">
        <f t="shared" si="1719"/>
        <v>35</v>
      </c>
      <c r="D1751" s="149" t="str">
        <f>+VLOOKUP($A1751,mUNICIPIOS!$B$4:$F$343,2,0)</f>
        <v>Chimaltenango</v>
      </c>
      <c r="E1751" s="149">
        <f>+VLOOKUP($A1751,mUNICIPIOS!$B$4:$F$343,3,0)</f>
        <v>405</v>
      </c>
      <c r="F1751" s="149" t="str">
        <f>+VLOOKUP($A1751,mUNICIPIOS!$B$4:$F$343,4,0)</f>
        <v>Santa Apolonia</v>
      </c>
      <c r="G1751" s="139" t="str">
        <f t="shared" ref="G1751:K1751" si="1761">+G1713</f>
        <v>06</v>
      </c>
      <c r="H1751" t="str">
        <f t="shared" si="1761"/>
        <v>IGE</v>
      </c>
      <c r="I1751" t="str">
        <f t="shared" si="1761"/>
        <v>Índice de Gestión Estratégica</v>
      </c>
      <c r="J1751" t="str">
        <f t="shared" si="1761"/>
        <v>06-06</v>
      </c>
      <c r="K1751" t="str">
        <f t="shared" si="1761"/>
        <v>Gestión de riesgo en la formulación de proyectos derivados de la planificación operativa anual</v>
      </c>
      <c r="L1751" s="150">
        <f>+VLOOKUP($E1751,IGE_2018!$B$8:$Z$347,18,0)</f>
        <v>0.7</v>
      </c>
      <c r="M1751" s="142" t="str">
        <f>+VLOOKUP($E1751,IGE_2018!$B$8:$Z$347,19,0)</f>
        <v>Medio alto</v>
      </c>
    </row>
    <row r="1752" spans="1:13" x14ac:dyDescent="0.3">
      <c r="A1752" s="139">
        <f t="shared" si="1717"/>
        <v>46</v>
      </c>
      <c r="B1752" s="148">
        <f t="shared" si="1719"/>
        <v>36</v>
      </c>
      <c r="D1752" s="149" t="str">
        <f>+VLOOKUP($A1752,mUNICIPIOS!$B$4:$F$343,2,0)</f>
        <v>Chimaltenango</v>
      </c>
      <c r="E1752" s="149">
        <f>+VLOOKUP($A1752,mUNICIPIOS!$B$4:$F$343,3,0)</f>
        <v>405</v>
      </c>
      <c r="F1752" s="149" t="str">
        <f>+VLOOKUP($A1752,mUNICIPIOS!$B$4:$F$343,4,0)</f>
        <v>Santa Apolonia</v>
      </c>
      <c r="G1752" s="139" t="str">
        <f t="shared" ref="G1752:K1752" si="1762">+G1714</f>
        <v>06</v>
      </c>
      <c r="H1752" t="str">
        <f t="shared" si="1762"/>
        <v>IGE</v>
      </c>
      <c r="I1752" t="str">
        <f t="shared" si="1762"/>
        <v>Índice de Gestión Estratégica</v>
      </c>
      <c r="J1752" t="str">
        <f t="shared" si="1762"/>
        <v>06-07</v>
      </c>
      <c r="K1752" t="str">
        <f t="shared" si="1762"/>
        <v>Ingresos por servicios ambientales en relación a los ingresos propios sin regalías</v>
      </c>
      <c r="L1752" s="150">
        <f>+VLOOKUP($E1752,IGE_2018!$B$8:$Z$347,21,0)</f>
        <v>0.90100879031058523</v>
      </c>
      <c r="M1752" s="142" t="str">
        <f>+VLOOKUP($E1752,IGE_2018!$B$8:$Z$347,22,0)</f>
        <v>Alto</v>
      </c>
    </row>
    <row r="1753" spans="1:13" x14ac:dyDescent="0.3">
      <c r="A1753" s="139">
        <f t="shared" si="1717"/>
        <v>46</v>
      </c>
      <c r="B1753" s="148">
        <f t="shared" si="1719"/>
        <v>37</v>
      </c>
      <c r="D1753" s="149" t="str">
        <f>+VLOOKUP($A1753,mUNICIPIOS!$B$4:$F$343,2,0)</f>
        <v>Chimaltenango</v>
      </c>
      <c r="E1753" s="149">
        <f>+VLOOKUP($A1753,mUNICIPIOS!$B$4:$F$343,3,0)</f>
        <v>405</v>
      </c>
      <c r="F1753" s="149" t="str">
        <f>+VLOOKUP($A1753,mUNICIPIOS!$B$4:$F$343,4,0)</f>
        <v>Santa Apolonia</v>
      </c>
      <c r="G1753" s="139" t="str">
        <f t="shared" ref="G1753:K1753" si="1763">+G1715</f>
        <v>06</v>
      </c>
      <c r="H1753" t="str">
        <f t="shared" si="1763"/>
        <v>IGE</v>
      </c>
      <c r="I1753" t="str">
        <f t="shared" si="1763"/>
        <v>Índice de Gestión Estratégica</v>
      </c>
      <c r="J1753" t="str">
        <f t="shared" si="1763"/>
        <v>INDICE</v>
      </c>
      <c r="K1753">
        <f t="shared" si="1763"/>
        <v>0</v>
      </c>
      <c r="L1753" s="150">
        <f>+VLOOKUP($E1753,IGE_2018!$B$8:$Z$347,24,0)</f>
        <v>0.45897713798064932</v>
      </c>
      <c r="M1753" s="142" t="str">
        <f>+VLOOKUP($E1753,IGE_2018!$B$8:$Z$347,25,0)</f>
        <v>Medio</v>
      </c>
    </row>
    <row r="1754" spans="1:13" x14ac:dyDescent="0.3">
      <c r="A1754" s="139">
        <f t="shared" si="1717"/>
        <v>46</v>
      </c>
      <c r="B1754" s="148">
        <f t="shared" si="1719"/>
        <v>38</v>
      </c>
      <c r="D1754" s="149" t="str">
        <f>+VLOOKUP($A1754,mUNICIPIOS!$B$4:$F$343,2,0)</f>
        <v>Chimaltenango</v>
      </c>
      <c r="E1754" s="149">
        <f>+VLOOKUP($A1754,mUNICIPIOS!$B$4:$F$343,3,0)</f>
        <v>405</v>
      </c>
      <c r="F1754" s="149" t="str">
        <f>+VLOOKUP($A1754,mUNICIPIOS!$B$4:$F$343,4,0)</f>
        <v>Santa Apolonia</v>
      </c>
      <c r="G1754" s="139" t="str">
        <f t="shared" ref="G1754:K1754" si="1764">+G1716</f>
        <v>RANKING</v>
      </c>
      <c r="H1754" t="str">
        <f t="shared" si="1764"/>
        <v>RGM</v>
      </c>
      <c r="I1754" t="str">
        <f t="shared" si="1764"/>
        <v>Ranking de la Gestión Municipal 2018</v>
      </c>
      <c r="J1754" t="str">
        <f t="shared" si="1764"/>
        <v>RANKING</v>
      </c>
      <c r="K1754">
        <f t="shared" si="1764"/>
        <v>0</v>
      </c>
      <c r="L1754" s="151">
        <f>+VLOOKUP($E1754,Resultados_generales!$C$8:$AE$347,27,0)</f>
        <v>0.43569979454347574</v>
      </c>
      <c r="M1754" t="str">
        <f>+VLOOKUP($E1754,Resultados_generales!$C$8:$AE$347,28,0)</f>
        <v>Medio</v>
      </c>
    </row>
    <row r="1755" spans="1:13" x14ac:dyDescent="0.3">
      <c r="A1755" s="139">
        <f t="shared" si="1717"/>
        <v>47</v>
      </c>
      <c r="B1755" s="148">
        <f t="shared" si="1719"/>
        <v>1</v>
      </c>
      <c r="D1755" s="149" t="str">
        <f>+VLOOKUP($A1755,mUNICIPIOS!$B$4:$F$343,2,0)</f>
        <v>Chimaltenango</v>
      </c>
      <c r="E1755" s="149">
        <f>+VLOOKUP($A1755,mUNICIPIOS!$B$4:$F$343,3,0)</f>
        <v>406</v>
      </c>
      <c r="F1755" s="149" t="str">
        <f>+VLOOKUP($A1755,mUNICIPIOS!$B$4:$F$343,4,0)</f>
        <v>Tecpán Guatemala</v>
      </c>
      <c r="G1755" s="139" t="str">
        <f t="shared" ref="G1755:K1755" si="1765">+G1717</f>
        <v>01</v>
      </c>
      <c r="H1755" t="str">
        <f t="shared" si="1765"/>
        <v>IPC</v>
      </c>
      <c r="I1755" t="str">
        <f t="shared" si="1765"/>
        <v>Índice de Participación Ciudadana</v>
      </c>
      <c r="J1755" t="str">
        <f t="shared" si="1765"/>
        <v>01-01</v>
      </c>
      <c r="K1755" t="str">
        <f t="shared" si="1765"/>
        <v>Número de reuniones del COMUDE en el año de la medición.</v>
      </c>
      <c r="L1755" s="150">
        <f>+VLOOKUP($E1755,IPC_2018!$B$8:$T$347,3,0)</f>
        <v>0.66666666666666663</v>
      </c>
      <c r="M1755" s="142" t="str">
        <f>+VLOOKUP($E1755,IPC_2018!$B$8:$T$347,4,0)</f>
        <v>Medio alto</v>
      </c>
    </row>
    <row r="1756" spans="1:13" x14ac:dyDescent="0.3">
      <c r="A1756" s="139">
        <f t="shared" si="1717"/>
        <v>47</v>
      </c>
      <c r="B1756" s="148">
        <f t="shared" si="1719"/>
        <v>2</v>
      </c>
      <c r="D1756" s="149" t="str">
        <f>+VLOOKUP($A1756,mUNICIPIOS!$B$4:$F$343,2,0)</f>
        <v>Chimaltenango</v>
      </c>
      <c r="E1756" s="149">
        <f>+VLOOKUP($A1756,mUNICIPIOS!$B$4:$F$343,3,0)</f>
        <v>406</v>
      </c>
      <c r="F1756" s="149" t="str">
        <f>+VLOOKUP($A1756,mUNICIPIOS!$B$4:$F$343,4,0)</f>
        <v>Tecpán Guatemala</v>
      </c>
      <c r="G1756" s="139" t="str">
        <f t="shared" ref="G1756:K1756" si="1766">+G1718</f>
        <v>01</v>
      </c>
      <c r="H1756" t="str">
        <f t="shared" si="1766"/>
        <v>IPC</v>
      </c>
      <c r="I1756" t="str">
        <f t="shared" si="1766"/>
        <v>Índice de Participación Ciudadana</v>
      </c>
      <c r="J1756" t="str">
        <f t="shared" si="1766"/>
        <v>01-02</v>
      </c>
      <c r="K1756" t="str">
        <f t="shared" si="1766"/>
        <v>Participación de Alcaldes, Concejales y Síndicos determinados o designados en el COMUDE</v>
      </c>
      <c r="L1756" s="150">
        <f>+VLOOKUP($E1756,IPC_2018!$B$8:$T$347,6,0)</f>
        <v>0.53125</v>
      </c>
      <c r="M1756" s="142" t="str">
        <f>+VLOOKUP($E1756,IPC_2018!$B$8:$T$347,7,0)</f>
        <v>Medio</v>
      </c>
    </row>
    <row r="1757" spans="1:13" x14ac:dyDescent="0.3">
      <c r="A1757" s="139">
        <f t="shared" si="1717"/>
        <v>47</v>
      </c>
      <c r="B1757" s="148">
        <f t="shared" si="1719"/>
        <v>3</v>
      </c>
      <c r="D1757" s="149" t="str">
        <f>+VLOOKUP($A1757,mUNICIPIOS!$B$4:$F$343,2,0)</f>
        <v>Chimaltenango</v>
      </c>
      <c r="E1757" s="149">
        <f>+VLOOKUP($A1757,mUNICIPIOS!$B$4:$F$343,3,0)</f>
        <v>406</v>
      </c>
      <c r="F1757" s="149" t="str">
        <f>+VLOOKUP($A1757,mUNICIPIOS!$B$4:$F$343,4,0)</f>
        <v>Tecpán Guatemala</v>
      </c>
      <c r="G1757" s="139" t="str">
        <f t="shared" ref="G1757:K1757" si="1767">+G1719</f>
        <v>01</v>
      </c>
      <c r="H1757" t="str">
        <f t="shared" si="1767"/>
        <v>IPC</v>
      </c>
      <c r="I1757" t="str">
        <f t="shared" si="1767"/>
        <v>Índice de Participación Ciudadana</v>
      </c>
      <c r="J1757" t="str">
        <f t="shared" si="1767"/>
        <v>01-03</v>
      </c>
      <c r="K1757" t="str">
        <f t="shared" si="1767"/>
        <v>Participación  de organizaciones de jóvenes, mujeres, pueblos mayas, xincas, garífunas, y otras organizaciones en el Comude</v>
      </c>
      <c r="L1757" s="150">
        <f>+VLOOKUP($E1757,IPC_2018!$B$8:$T$347,9,0)</f>
        <v>0</v>
      </c>
      <c r="M1757" s="142" t="str">
        <f>+VLOOKUP($E1757,IPC_2018!$B$8:$T$347,10,0)</f>
        <v>Bajo</v>
      </c>
    </row>
    <row r="1758" spans="1:13" x14ac:dyDescent="0.3">
      <c r="A1758" s="139">
        <f t="shared" si="1717"/>
        <v>47</v>
      </c>
      <c r="B1758" s="148">
        <f t="shared" si="1719"/>
        <v>4</v>
      </c>
      <c r="D1758" s="149" t="str">
        <f>+VLOOKUP($A1758,mUNICIPIOS!$B$4:$F$343,2,0)</f>
        <v>Chimaltenango</v>
      </c>
      <c r="E1758" s="149">
        <f>+VLOOKUP($A1758,mUNICIPIOS!$B$4:$F$343,3,0)</f>
        <v>406</v>
      </c>
      <c r="F1758" s="149" t="str">
        <f>+VLOOKUP($A1758,mUNICIPIOS!$B$4:$F$343,4,0)</f>
        <v>Tecpán Guatemala</v>
      </c>
      <c r="G1758" s="139" t="str">
        <f t="shared" ref="G1758:K1758" si="1768">+G1720</f>
        <v>01</v>
      </c>
      <c r="H1758" t="str">
        <f t="shared" si="1768"/>
        <v>IPC</v>
      </c>
      <c r="I1758" t="str">
        <f t="shared" si="1768"/>
        <v>Índice de Participación Ciudadana</v>
      </c>
      <c r="J1758" t="str">
        <f t="shared" si="1768"/>
        <v>01-04</v>
      </c>
      <c r="K1758" t="str">
        <f t="shared" si="1768"/>
        <v>Representatividad territorial del Comude.</v>
      </c>
      <c r="L1758" s="150">
        <f>+VLOOKUP($E1758,IPC_2018!$B$8:$T$347,12,0)</f>
        <v>0.47680722891566268</v>
      </c>
      <c r="M1758" s="142" t="str">
        <f>+VLOOKUP($E1758,IPC_2018!$B$8:$T$347,13,0)</f>
        <v>Medio</v>
      </c>
    </row>
    <row r="1759" spans="1:13" x14ac:dyDescent="0.3">
      <c r="A1759" s="139">
        <f t="shared" si="1717"/>
        <v>47</v>
      </c>
      <c r="B1759" s="148">
        <f t="shared" si="1719"/>
        <v>5</v>
      </c>
      <c r="D1759" s="149" t="str">
        <f>+VLOOKUP($A1759,mUNICIPIOS!$B$4:$F$343,2,0)</f>
        <v>Chimaltenango</v>
      </c>
      <c r="E1759" s="149">
        <f>+VLOOKUP($A1759,mUNICIPIOS!$B$4:$F$343,3,0)</f>
        <v>406</v>
      </c>
      <c r="F1759" s="149" t="str">
        <f>+VLOOKUP($A1759,mUNICIPIOS!$B$4:$F$343,4,0)</f>
        <v>Tecpán Guatemala</v>
      </c>
      <c r="G1759" s="139" t="str">
        <f t="shared" ref="G1759:K1759" si="1769">+G1721</f>
        <v>01</v>
      </c>
      <c r="H1759" t="str">
        <f t="shared" si="1769"/>
        <v>IPC</v>
      </c>
      <c r="I1759" t="str">
        <f t="shared" si="1769"/>
        <v>Índice de Participación Ciudadana</v>
      </c>
      <c r="J1759" t="str">
        <f t="shared" si="1769"/>
        <v>01-05</v>
      </c>
      <c r="K1759" t="str">
        <f t="shared" si="1769"/>
        <v>Funcionamiento del Comude</v>
      </c>
      <c r="L1759" s="150">
        <f>+VLOOKUP($E1759,IPC_2018!$B$8:$T$347,15,0)</f>
        <v>0.13913427566753861</v>
      </c>
      <c r="M1759" s="142" t="str">
        <f>+VLOOKUP($E1759,IPC_2018!$B$8:$T$347,16,0)</f>
        <v>Bajo</v>
      </c>
    </row>
    <row r="1760" spans="1:13" x14ac:dyDescent="0.3">
      <c r="A1760" s="139">
        <f t="shared" si="1717"/>
        <v>47</v>
      </c>
      <c r="B1760" s="148">
        <f t="shared" si="1719"/>
        <v>6</v>
      </c>
      <c r="D1760" s="149" t="str">
        <f>+VLOOKUP($A1760,mUNICIPIOS!$B$4:$F$343,2,0)</f>
        <v>Chimaltenango</v>
      </c>
      <c r="E1760" s="149">
        <f>+VLOOKUP($A1760,mUNICIPIOS!$B$4:$F$343,3,0)</f>
        <v>406</v>
      </c>
      <c r="F1760" s="149" t="str">
        <f>+VLOOKUP($A1760,mUNICIPIOS!$B$4:$F$343,4,0)</f>
        <v>Tecpán Guatemala</v>
      </c>
      <c r="G1760" s="139" t="str">
        <f t="shared" ref="G1760:K1760" si="1770">+G1722</f>
        <v>01</v>
      </c>
      <c r="H1760" t="str">
        <f t="shared" si="1770"/>
        <v>IPC</v>
      </c>
      <c r="I1760" t="str">
        <f t="shared" si="1770"/>
        <v>Índice de Participación Ciudadana</v>
      </c>
      <c r="J1760" t="str">
        <f t="shared" si="1770"/>
        <v>INDICE</v>
      </c>
      <c r="K1760">
        <f t="shared" si="1770"/>
        <v>0</v>
      </c>
      <c r="L1760" s="150">
        <f>+VLOOKUP($E1760,IPC_2018!$B$8:$T$347,18,0)</f>
        <v>0.44213080902081348</v>
      </c>
      <c r="M1760" s="142" t="str">
        <f>+VLOOKUP($E1760,IPC_2018!$B$8:$T$347,19,0)</f>
        <v>Medio</v>
      </c>
    </row>
    <row r="1761" spans="1:13" x14ac:dyDescent="0.3">
      <c r="A1761" s="139">
        <f t="shared" si="1717"/>
        <v>47</v>
      </c>
      <c r="B1761" s="148">
        <f t="shared" si="1719"/>
        <v>7</v>
      </c>
      <c r="D1761" s="149" t="str">
        <f>+VLOOKUP($A1761,mUNICIPIOS!$B$4:$F$343,2,0)</f>
        <v>Chimaltenango</v>
      </c>
      <c r="E1761" s="149">
        <f>+VLOOKUP($A1761,mUNICIPIOS!$B$4:$F$343,3,0)</f>
        <v>406</v>
      </c>
      <c r="F1761" s="149" t="str">
        <f>+VLOOKUP($A1761,mUNICIPIOS!$B$4:$F$343,4,0)</f>
        <v>Tecpán Guatemala</v>
      </c>
      <c r="G1761" s="139" t="str">
        <f t="shared" ref="G1761:K1761" si="1771">+G1723</f>
        <v>02</v>
      </c>
      <c r="H1761" t="str">
        <f t="shared" si="1771"/>
        <v>IIC</v>
      </c>
      <c r="I1761" t="str">
        <f t="shared" si="1771"/>
        <v>Índice de Información a la Ciudadanía</v>
      </c>
      <c r="J1761" t="str">
        <f t="shared" si="1771"/>
        <v>02-01</v>
      </c>
      <c r="K1761" t="str">
        <f t="shared" si="1771"/>
        <v>Rendición de cuentas cuatrimestral y anual al Comude enfocadas en resultados.</v>
      </c>
      <c r="L1761" s="150">
        <f>+VLOOKUP($E1761,IIC_2018!$B$8:$Q$347,3,0)</f>
        <v>0.2</v>
      </c>
      <c r="M1761" s="142" t="str">
        <f>+VLOOKUP($E1761,IIC_2018!$B$8:$Q$347,4,0)</f>
        <v>Bajo</v>
      </c>
    </row>
    <row r="1762" spans="1:13" x14ac:dyDescent="0.3">
      <c r="A1762" s="139">
        <f t="shared" si="1717"/>
        <v>47</v>
      </c>
      <c r="B1762" s="148">
        <f t="shared" si="1719"/>
        <v>8</v>
      </c>
      <c r="D1762" s="149" t="str">
        <f>+VLOOKUP($A1762,mUNICIPIOS!$B$4:$F$343,2,0)</f>
        <v>Chimaltenango</v>
      </c>
      <c r="E1762" s="149">
        <f>+VLOOKUP($A1762,mUNICIPIOS!$B$4:$F$343,3,0)</f>
        <v>406</v>
      </c>
      <c r="F1762" s="149" t="str">
        <f>+VLOOKUP($A1762,mUNICIPIOS!$B$4:$F$343,4,0)</f>
        <v>Tecpán Guatemala</v>
      </c>
      <c r="G1762" s="139" t="str">
        <f t="shared" ref="G1762:K1762" si="1772">+G1724</f>
        <v>02</v>
      </c>
      <c r="H1762" t="str">
        <f t="shared" si="1772"/>
        <v>IIC</v>
      </c>
      <c r="I1762" t="str">
        <f t="shared" si="1772"/>
        <v>Índice de Información a la Ciudadanía</v>
      </c>
      <c r="J1762" t="str">
        <f t="shared" si="1772"/>
        <v>02-02</v>
      </c>
      <c r="K1762" t="str">
        <f t="shared" si="1772"/>
        <v>Información presupuestaria y otra información brindada a la ciudadanía disponible en medios locales de comunicación.</v>
      </c>
      <c r="L1762" s="150">
        <f>+VLOOKUP($E1762,IIC_2018!$B$8:$Q$347,6,0)</f>
        <v>1</v>
      </c>
      <c r="M1762" s="142" t="str">
        <f>+VLOOKUP($E1762,IIC_2018!$B$8:$Q$347,7,0)</f>
        <v>Alto</v>
      </c>
    </row>
    <row r="1763" spans="1:13" x14ac:dyDescent="0.3">
      <c r="A1763" s="139">
        <f t="shared" si="1717"/>
        <v>47</v>
      </c>
      <c r="B1763" s="148">
        <f t="shared" si="1719"/>
        <v>9</v>
      </c>
      <c r="D1763" s="149" t="str">
        <f>+VLOOKUP($A1763,mUNICIPIOS!$B$4:$F$343,2,0)</f>
        <v>Chimaltenango</v>
      </c>
      <c r="E1763" s="149">
        <f>+VLOOKUP($A1763,mUNICIPIOS!$B$4:$F$343,3,0)</f>
        <v>406</v>
      </c>
      <c r="F1763" s="149" t="str">
        <f>+VLOOKUP($A1763,mUNICIPIOS!$B$4:$F$343,4,0)</f>
        <v>Tecpán Guatemala</v>
      </c>
      <c r="G1763" s="139" t="str">
        <f t="shared" ref="G1763:K1763" si="1773">+G1725</f>
        <v>02</v>
      </c>
      <c r="H1763" t="str">
        <f t="shared" si="1773"/>
        <v>IIC</v>
      </c>
      <c r="I1763" t="str">
        <f t="shared" si="1773"/>
        <v>Índice de Información a la Ciudadanía</v>
      </c>
      <c r="J1763" t="str">
        <f t="shared" si="1773"/>
        <v>02-03</v>
      </c>
      <c r="K1763" t="str">
        <f t="shared" si="1773"/>
        <v>Información pública de oficio actualizada y disponible de acuerdo a la LAIP y uso de internet.</v>
      </c>
      <c r="L1763" s="150">
        <f>+VLOOKUP($E1763,IIC_2018!$B$8:$Q$347,9,0)</f>
        <v>0.95999999999999985</v>
      </c>
      <c r="M1763" s="142" t="str">
        <f>+VLOOKUP($E1763,IIC_2018!$B$8:$Q$347,10,0)</f>
        <v>Alto</v>
      </c>
    </row>
    <row r="1764" spans="1:13" x14ac:dyDescent="0.3">
      <c r="A1764" s="139">
        <f t="shared" si="1717"/>
        <v>47</v>
      </c>
      <c r="B1764" s="148">
        <f t="shared" si="1719"/>
        <v>10</v>
      </c>
      <c r="D1764" s="149" t="str">
        <f>+VLOOKUP($A1764,mUNICIPIOS!$B$4:$F$343,2,0)</f>
        <v>Chimaltenango</v>
      </c>
      <c r="E1764" s="149">
        <f>+VLOOKUP($A1764,mUNICIPIOS!$B$4:$F$343,3,0)</f>
        <v>406</v>
      </c>
      <c r="F1764" s="149" t="str">
        <f>+VLOOKUP($A1764,mUNICIPIOS!$B$4:$F$343,4,0)</f>
        <v>Tecpán Guatemala</v>
      </c>
      <c r="G1764" s="139" t="str">
        <f t="shared" ref="G1764:K1764" si="1774">+G1726</f>
        <v>02</v>
      </c>
      <c r="H1764" t="str">
        <f t="shared" si="1774"/>
        <v>IIC</v>
      </c>
      <c r="I1764" t="str">
        <f t="shared" si="1774"/>
        <v>Índice de Información a la Ciudadanía</v>
      </c>
      <c r="J1764" t="str">
        <f t="shared" si="1774"/>
        <v>02-04</v>
      </c>
      <c r="K1764" t="str">
        <f t="shared" si="1774"/>
        <v>Relación del monto contratado por medio de Guate compras con el total del presupuesto de egresos vigente.</v>
      </c>
      <c r="L1764" s="150">
        <f>+VLOOKUP($E1764,IIC_2018!$B$8:$Q$347,12,0)</f>
        <v>0.59006660582987625</v>
      </c>
      <c r="M1764" s="142" t="str">
        <f>+VLOOKUP($E1764,IIC_2018!$B$8:$Q$347,13,0)</f>
        <v>Medio</v>
      </c>
    </row>
    <row r="1765" spans="1:13" x14ac:dyDescent="0.3">
      <c r="A1765" s="139">
        <f t="shared" si="1717"/>
        <v>47</v>
      </c>
      <c r="B1765" s="148">
        <f t="shared" si="1719"/>
        <v>11</v>
      </c>
      <c r="D1765" s="149" t="str">
        <f>+VLOOKUP($A1765,mUNICIPIOS!$B$4:$F$343,2,0)</f>
        <v>Chimaltenango</v>
      </c>
      <c r="E1765" s="149">
        <f>+VLOOKUP($A1765,mUNICIPIOS!$B$4:$F$343,3,0)</f>
        <v>406</v>
      </c>
      <c r="F1765" s="149" t="str">
        <f>+VLOOKUP($A1765,mUNICIPIOS!$B$4:$F$343,4,0)</f>
        <v>Tecpán Guatemala</v>
      </c>
      <c r="G1765" s="139" t="str">
        <f t="shared" ref="G1765:K1765" si="1775">+G1727</f>
        <v>02</v>
      </c>
      <c r="H1765" t="str">
        <f t="shared" si="1775"/>
        <v>IIC</v>
      </c>
      <c r="I1765" t="str">
        <f t="shared" si="1775"/>
        <v>Índice de Información a la Ciudadanía</v>
      </c>
      <c r="J1765" t="str">
        <f t="shared" si="1775"/>
        <v>INDICE</v>
      </c>
      <c r="K1765">
        <f t="shared" si="1775"/>
        <v>0</v>
      </c>
      <c r="L1765" s="150">
        <f>+VLOOKUP($E1765,IIC_2018!$B$8:$Q$347,15,0)</f>
        <v>0.68751665145746899</v>
      </c>
      <c r="M1765" s="142" t="str">
        <f>+VLOOKUP($E1765,IIC_2018!$B$8:$Q$347,16,0)</f>
        <v>Medio alto</v>
      </c>
    </row>
    <row r="1766" spans="1:13" x14ac:dyDescent="0.3">
      <c r="A1766" s="139">
        <f t="shared" si="1717"/>
        <v>47</v>
      </c>
      <c r="B1766" s="148">
        <f t="shared" si="1719"/>
        <v>12</v>
      </c>
      <c r="D1766" s="149" t="str">
        <f>+VLOOKUP($A1766,mUNICIPIOS!$B$4:$F$343,2,0)</f>
        <v>Chimaltenango</v>
      </c>
      <c r="E1766" s="149">
        <f>+VLOOKUP($A1766,mUNICIPIOS!$B$4:$F$343,3,0)</f>
        <v>406</v>
      </c>
      <c r="F1766" s="149" t="str">
        <f>+VLOOKUP($A1766,mUNICIPIOS!$B$4:$F$343,4,0)</f>
        <v>Tecpán Guatemala</v>
      </c>
      <c r="G1766" s="139" t="str">
        <f t="shared" ref="G1766:K1766" si="1776">+G1728</f>
        <v>03</v>
      </c>
      <c r="H1766" t="str">
        <f t="shared" si="1776"/>
        <v>ISP</v>
      </c>
      <c r="I1766" t="str">
        <f t="shared" si="1776"/>
        <v>Índice de Servicios Públicos</v>
      </c>
      <c r="J1766" t="str">
        <f t="shared" si="1776"/>
        <v>03-01</v>
      </c>
      <c r="K1766" t="str">
        <f t="shared" si="1776"/>
        <v>Cobertura del servicio público de agua</v>
      </c>
      <c r="L1766" s="150">
        <f>+VLOOKUP($E1766,ISP_2018!$B$8:$T$347,3,0)</f>
        <v>0</v>
      </c>
      <c r="M1766" s="142" t="str">
        <f>+VLOOKUP($E1766,ISP_2018!$B$8:$T$347,4,0)</f>
        <v>Bajo</v>
      </c>
    </row>
    <row r="1767" spans="1:13" x14ac:dyDescent="0.3">
      <c r="A1767" s="139">
        <f t="shared" si="1717"/>
        <v>47</v>
      </c>
      <c r="B1767" s="148">
        <f t="shared" si="1719"/>
        <v>13</v>
      </c>
      <c r="D1767" s="149" t="str">
        <f>+VLOOKUP($A1767,mUNICIPIOS!$B$4:$F$343,2,0)</f>
        <v>Chimaltenango</v>
      </c>
      <c r="E1767" s="149">
        <f>+VLOOKUP($A1767,mUNICIPIOS!$B$4:$F$343,3,0)</f>
        <v>406</v>
      </c>
      <c r="F1767" s="149" t="str">
        <f>+VLOOKUP($A1767,mUNICIPIOS!$B$4:$F$343,4,0)</f>
        <v>Tecpán Guatemala</v>
      </c>
      <c r="G1767" s="139" t="str">
        <f t="shared" ref="G1767:K1767" si="1777">+G1729</f>
        <v>03</v>
      </c>
      <c r="H1767" t="str">
        <f t="shared" si="1777"/>
        <v>ISP</v>
      </c>
      <c r="I1767" t="str">
        <f t="shared" si="1777"/>
        <v>Índice de Servicios Públicos</v>
      </c>
      <c r="J1767" t="str">
        <f t="shared" si="1777"/>
        <v>03-02</v>
      </c>
      <c r="K1767" t="str">
        <f t="shared" si="1777"/>
        <v>Control de la calidad del servicio público de agua</v>
      </c>
      <c r="L1767" s="150">
        <f>+VLOOKUP($E1767,ISP_2018!$B$8:$T$347,6,0)</f>
        <v>0</v>
      </c>
      <c r="M1767" s="142" t="str">
        <f>+VLOOKUP($E1767,ISP_2018!$B$8:$T$347,7,0)</f>
        <v>Bajo</v>
      </c>
    </row>
    <row r="1768" spans="1:13" x14ac:dyDescent="0.3">
      <c r="A1768" s="139">
        <f t="shared" si="1717"/>
        <v>47</v>
      </c>
      <c r="B1768" s="148">
        <f t="shared" si="1719"/>
        <v>14</v>
      </c>
      <c r="D1768" s="149" t="str">
        <f>+VLOOKUP($A1768,mUNICIPIOS!$B$4:$F$343,2,0)</f>
        <v>Chimaltenango</v>
      </c>
      <c r="E1768" s="149">
        <f>+VLOOKUP($A1768,mUNICIPIOS!$B$4:$F$343,3,0)</f>
        <v>406</v>
      </c>
      <c r="F1768" s="149" t="str">
        <f>+VLOOKUP($A1768,mUNICIPIOS!$B$4:$F$343,4,0)</f>
        <v>Tecpán Guatemala</v>
      </c>
      <c r="G1768" s="139" t="str">
        <f t="shared" ref="G1768:K1768" si="1778">+G1730</f>
        <v>03</v>
      </c>
      <c r="H1768" t="str">
        <f t="shared" si="1778"/>
        <v>ISP</v>
      </c>
      <c r="I1768" t="str">
        <f t="shared" si="1778"/>
        <v>Índice de Servicios Públicos</v>
      </c>
      <c r="J1768" t="str">
        <f t="shared" si="1778"/>
        <v>03-03</v>
      </c>
      <c r="K1768" t="str">
        <f t="shared" si="1778"/>
        <v>Disposición  y tratamiento  de aguas residuales</v>
      </c>
      <c r="L1768" s="150">
        <f>+VLOOKUP($E1768,ISP_2018!$B$8:$T$347,9,0)</f>
        <v>0.2276707643009393</v>
      </c>
      <c r="M1768" s="142" t="str">
        <f>+VLOOKUP($E1768,ISP_2018!$B$8:$T$347,10,0)</f>
        <v>Medio bajo</v>
      </c>
    </row>
    <row r="1769" spans="1:13" x14ac:dyDescent="0.3">
      <c r="A1769" s="139">
        <f t="shared" si="1717"/>
        <v>47</v>
      </c>
      <c r="B1769" s="148">
        <f t="shared" si="1719"/>
        <v>15</v>
      </c>
      <c r="D1769" s="149" t="str">
        <f>+VLOOKUP($A1769,mUNICIPIOS!$B$4:$F$343,2,0)</f>
        <v>Chimaltenango</v>
      </c>
      <c r="E1769" s="149">
        <f>+VLOOKUP($A1769,mUNICIPIOS!$B$4:$F$343,3,0)</f>
        <v>406</v>
      </c>
      <c r="F1769" s="149" t="str">
        <f>+VLOOKUP($A1769,mUNICIPIOS!$B$4:$F$343,4,0)</f>
        <v>Tecpán Guatemala</v>
      </c>
      <c r="G1769" s="139" t="str">
        <f t="shared" ref="G1769:K1769" si="1779">+G1731</f>
        <v>03</v>
      </c>
      <c r="H1769" t="str">
        <f t="shared" si="1779"/>
        <v>ISP</v>
      </c>
      <c r="I1769" t="str">
        <f t="shared" si="1779"/>
        <v>Índice de Servicios Públicos</v>
      </c>
      <c r="J1769" t="str">
        <f t="shared" si="1779"/>
        <v>03-04</v>
      </c>
      <c r="K1769" t="str">
        <f t="shared" si="1779"/>
        <v>Gestión y manejo de los residuos y desechos sólidos</v>
      </c>
      <c r="L1769" s="150">
        <f>+VLOOKUP($E1769,ISP_2018!$B$8:$T$347,12,0)</f>
        <v>0.40269521529980812</v>
      </c>
      <c r="M1769" s="142" t="str">
        <f>+VLOOKUP($E1769,ISP_2018!$B$8:$T$347,13,0)</f>
        <v>Medio</v>
      </c>
    </row>
    <row r="1770" spans="1:13" x14ac:dyDescent="0.3">
      <c r="A1770" s="139">
        <f t="shared" si="1717"/>
        <v>47</v>
      </c>
      <c r="B1770" s="148">
        <f t="shared" si="1719"/>
        <v>16</v>
      </c>
      <c r="D1770" s="149" t="str">
        <f>+VLOOKUP($A1770,mUNICIPIOS!$B$4:$F$343,2,0)</f>
        <v>Chimaltenango</v>
      </c>
      <c r="E1770" s="149">
        <f>+VLOOKUP($A1770,mUNICIPIOS!$B$4:$F$343,3,0)</f>
        <v>406</v>
      </c>
      <c r="F1770" s="149" t="str">
        <f>+VLOOKUP($A1770,mUNICIPIOS!$B$4:$F$343,4,0)</f>
        <v>Tecpán Guatemala</v>
      </c>
      <c r="G1770" s="139" t="str">
        <f t="shared" ref="G1770:K1770" si="1780">+G1732</f>
        <v>03</v>
      </c>
      <c r="H1770" t="str">
        <f t="shared" si="1780"/>
        <v>ISP</v>
      </c>
      <c r="I1770" t="str">
        <f t="shared" si="1780"/>
        <v>Índice de Servicios Públicos</v>
      </c>
      <c r="J1770" t="str">
        <f t="shared" si="1780"/>
        <v>03-05</v>
      </c>
      <c r="K1770" t="str">
        <f t="shared" si="1780"/>
        <v>Gestión de servicios públicos municipales</v>
      </c>
      <c r="L1770" s="150">
        <f>+VLOOKUP($E1770,ISP_2018!$B$8:$T$347,15,0)</f>
        <v>8.0645161290322578E-2</v>
      </c>
      <c r="M1770" s="142" t="str">
        <f>+VLOOKUP($E1770,ISP_2018!$B$8:$T$347,16,0)</f>
        <v>Bajo</v>
      </c>
    </row>
    <row r="1771" spans="1:13" x14ac:dyDescent="0.3">
      <c r="A1771" s="139">
        <f t="shared" si="1717"/>
        <v>47</v>
      </c>
      <c r="B1771" s="148">
        <f t="shared" si="1719"/>
        <v>17</v>
      </c>
      <c r="D1771" s="149" t="str">
        <f>+VLOOKUP($A1771,mUNICIPIOS!$B$4:$F$343,2,0)</f>
        <v>Chimaltenango</v>
      </c>
      <c r="E1771" s="149">
        <f>+VLOOKUP($A1771,mUNICIPIOS!$B$4:$F$343,3,0)</f>
        <v>406</v>
      </c>
      <c r="F1771" s="149" t="str">
        <f>+VLOOKUP($A1771,mUNICIPIOS!$B$4:$F$343,4,0)</f>
        <v>Tecpán Guatemala</v>
      </c>
      <c r="G1771" s="139" t="str">
        <f t="shared" ref="G1771:K1771" si="1781">+G1733</f>
        <v>03</v>
      </c>
      <c r="H1771" t="str">
        <f t="shared" si="1781"/>
        <v>ISP</v>
      </c>
      <c r="I1771" t="str">
        <f t="shared" si="1781"/>
        <v>Índice de Servicios Públicos</v>
      </c>
      <c r="J1771" t="str">
        <f t="shared" si="1781"/>
        <v>INDICE</v>
      </c>
      <c r="K1771">
        <f t="shared" si="1781"/>
        <v>0</v>
      </c>
      <c r="L1771" s="150">
        <f>+VLOOKUP($E1771,ISP_2018!$B$8:$T$347,18,0)</f>
        <v>0.14220222817821399</v>
      </c>
      <c r="M1771" s="142" t="str">
        <f>+VLOOKUP($E1771,ISP_2018!$B$8:$T$347,19,0)</f>
        <v>Bajo</v>
      </c>
    </row>
    <row r="1772" spans="1:13" x14ac:dyDescent="0.3">
      <c r="A1772" s="139">
        <f t="shared" si="1717"/>
        <v>47</v>
      </c>
      <c r="B1772" s="148">
        <f t="shared" si="1719"/>
        <v>18</v>
      </c>
      <c r="D1772" s="149" t="str">
        <f>+VLOOKUP($A1772,mUNICIPIOS!$B$4:$F$343,2,0)</f>
        <v>Chimaltenango</v>
      </c>
      <c r="E1772" s="149">
        <f>+VLOOKUP($A1772,mUNICIPIOS!$B$4:$F$343,3,0)</f>
        <v>406</v>
      </c>
      <c r="F1772" s="149" t="str">
        <f>+VLOOKUP($A1772,mUNICIPIOS!$B$4:$F$343,4,0)</f>
        <v>Tecpán Guatemala</v>
      </c>
      <c r="G1772" s="139" t="str">
        <f t="shared" ref="G1772:K1772" si="1782">+G1734</f>
        <v>04</v>
      </c>
      <c r="H1772" t="str">
        <f t="shared" si="1782"/>
        <v>IGA</v>
      </c>
      <c r="I1772" t="str">
        <f t="shared" si="1782"/>
        <v>Índice de Gestión Administrativa</v>
      </c>
      <c r="J1772" t="str">
        <f t="shared" si="1782"/>
        <v>04-01</v>
      </c>
      <c r="K1772" t="str">
        <f t="shared" si="1782"/>
        <v>Existencia de elementos de atención municipal orientada al vecino</v>
      </c>
      <c r="L1772" s="150">
        <f>+VLOOKUP($E1772,IGA_2018!$B$8:$N$347,3,0)</f>
        <v>0.5</v>
      </c>
      <c r="M1772" s="142" t="str">
        <f>+VLOOKUP($E1772,IGA_2018!$B$8:$N$347,4,0)</f>
        <v>Medio</v>
      </c>
    </row>
    <row r="1773" spans="1:13" x14ac:dyDescent="0.3">
      <c r="A1773" s="139">
        <f t="shared" ref="A1773:A1836" si="1783">+IF(B1772=38,A1772+1,A1772)</f>
        <v>47</v>
      </c>
      <c r="B1773" s="148">
        <f t="shared" si="1719"/>
        <v>19</v>
      </c>
      <c r="D1773" s="149" t="str">
        <f>+VLOOKUP($A1773,mUNICIPIOS!$B$4:$F$343,2,0)</f>
        <v>Chimaltenango</v>
      </c>
      <c r="E1773" s="149">
        <f>+VLOOKUP($A1773,mUNICIPIOS!$B$4:$F$343,3,0)</f>
        <v>406</v>
      </c>
      <c r="F1773" s="149" t="str">
        <f>+VLOOKUP($A1773,mUNICIPIOS!$B$4:$F$343,4,0)</f>
        <v>Tecpán Guatemala</v>
      </c>
      <c r="G1773" s="139" t="str">
        <f t="shared" ref="G1773:K1773" si="1784">+G1735</f>
        <v>04</v>
      </c>
      <c r="H1773" t="str">
        <f t="shared" si="1784"/>
        <v>IGA</v>
      </c>
      <c r="I1773" t="str">
        <f t="shared" si="1784"/>
        <v>Índice de Gestión Administrativa</v>
      </c>
      <c r="J1773" t="str">
        <f t="shared" si="1784"/>
        <v>04-02</v>
      </c>
      <c r="K1773" t="str">
        <f t="shared" si="1784"/>
        <v>Gestión del recurso humano.</v>
      </c>
      <c r="L1773" s="150">
        <f>+VLOOKUP($E1773,IGA_2018!$B$8:$N$347,6,0)</f>
        <v>0.49549317537986109</v>
      </c>
      <c r="M1773" s="142" t="str">
        <f>+VLOOKUP($E1773,IGA_2018!$B$8:$N$347,7,0)</f>
        <v>Medio</v>
      </c>
    </row>
    <row r="1774" spans="1:13" x14ac:dyDescent="0.3">
      <c r="A1774" s="139">
        <f t="shared" si="1783"/>
        <v>47</v>
      </c>
      <c r="B1774" s="148">
        <f t="shared" ref="B1774:B1837" si="1785">+B1736</f>
        <v>20</v>
      </c>
      <c r="D1774" s="149" t="str">
        <f>+VLOOKUP($A1774,mUNICIPIOS!$B$4:$F$343,2,0)</f>
        <v>Chimaltenango</v>
      </c>
      <c r="E1774" s="149">
        <f>+VLOOKUP($A1774,mUNICIPIOS!$B$4:$F$343,3,0)</f>
        <v>406</v>
      </c>
      <c r="F1774" s="149" t="str">
        <f>+VLOOKUP($A1774,mUNICIPIOS!$B$4:$F$343,4,0)</f>
        <v>Tecpán Guatemala</v>
      </c>
      <c r="G1774" s="139" t="str">
        <f t="shared" ref="G1774:K1774" si="1786">+G1736</f>
        <v>04</v>
      </c>
      <c r="H1774" t="str">
        <f t="shared" si="1786"/>
        <v>IGA</v>
      </c>
      <c r="I1774" t="str">
        <f t="shared" si="1786"/>
        <v>Índice de Gestión Administrativa</v>
      </c>
      <c r="J1774" t="str">
        <f t="shared" si="1786"/>
        <v>04-03</v>
      </c>
      <c r="K1774" t="str">
        <f t="shared" si="1786"/>
        <v>Existencia de oficinas municipales con instrumentos de gestión.</v>
      </c>
      <c r="L1774" s="150">
        <f>+VLOOKUP($E1774,IGA_2018!$B$8:$N$347,9,0)</f>
        <v>0.1607142857142857</v>
      </c>
      <c r="M1774" s="142" t="str">
        <f>+VLOOKUP($E1774,IGA_2018!$B$8:$N$347,10,0)</f>
        <v>Bajo</v>
      </c>
    </row>
    <row r="1775" spans="1:13" x14ac:dyDescent="0.3">
      <c r="A1775" s="139">
        <f t="shared" si="1783"/>
        <v>47</v>
      </c>
      <c r="B1775" s="148">
        <f t="shared" si="1785"/>
        <v>21</v>
      </c>
      <c r="D1775" s="149" t="str">
        <f>+VLOOKUP($A1775,mUNICIPIOS!$B$4:$F$343,2,0)</f>
        <v>Chimaltenango</v>
      </c>
      <c r="E1775" s="149">
        <f>+VLOOKUP($A1775,mUNICIPIOS!$B$4:$F$343,3,0)</f>
        <v>406</v>
      </c>
      <c r="F1775" s="149" t="str">
        <f>+VLOOKUP($A1775,mUNICIPIOS!$B$4:$F$343,4,0)</f>
        <v>Tecpán Guatemala</v>
      </c>
      <c r="G1775" s="139" t="str">
        <f t="shared" ref="G1775:K1775" si="1787">+G1737</f>
        <v>04</v>
      </c>
      <c r="H1775" t="str">
        <f t="shared" si="1787"/>
        <v>IGA</v>
      </c>
      <c r="I1775" t="str">
        <f t="shared" si="1787"/>
        <v>Índice de Gestión Administrativa</v>
      </c>
      <c r="J1775" t="str">
        <f t="shared" si="1787"/>
        <v>INDICE</v>
      </c>
      <c r="K1775">
        <f t="shared" si="1787"/>
        <v>0</v>
      </c>
      <c r="L1775" s="150">
        <f>+VLOOKUP($E1775,IGA_2018!$B$8:$N$347,12,0)</f>
        <v>0.37967261138295133</v>
      </c>
      <c r="M1775" s="142" t="str">
        <f>+VLOOKUP($E1775,IGA_2018!$B$8:$N$347,13,0)</f>
        <v>Medio bajo</v>
      </c>
    </row>
    <row r="1776" spans="1:13" x14ac:dyDescent="0.3">
      <c r="A1776" s="139">
        <f t="shared" si="1783"/>
        <v>47</v>
      </c>
      <c r="B1776" s="148">
        <f t="shared" si="1785"/>
        <v>22</v>
      </c>
      <c r="D1776" s="149" t="str">
        <f>+VLOOKUP($A1776,mUNICIPIOS!$B$4:$F$343,2,0)</f>
        <v>Chimaltenango</v>
      </c>
      <c r="E1776" s="149">
        <f>+VLOOKUP($A1776,mUNICIPIOS!$B$4:$F$343,3,0)</f>
        <v>406</v>
      </c>
      <c r="F1776" s="149" t="str">
        <f>+VLOOKUP($A1776,mUNICIPIOS!$B$4:$F$343,4,0)</f>
        <v>Tecpán Guatemala</v>
      </c>
      <c r="G1776" s="139" t="str">
        <f t="shared" ref="G1776:K1776" si="1788">+G1738</f>
        <v>05</v>
      </c>
      <c r="H1776" t="str">
        <f t="shared" si="1788"/>
        <v>IGF</v>
      </c>
      <c r="I1776" t="str">
        <f t="shared" si="1788"/>
        <v>Índice de Gestión Financiera</v>
      </c>
      <c r="J1776" t="str">
        <f t="shared" si="1788"/>
        <v>05-01</v>
      </c>
      <c r="K1776" t="str">
        <f t="shared" si="1788"/>
        <v>Autonomía financiera municipal</v>
      </c>
      <c r="L1776" s="150">
        <f>+VLOOKUP($E1776,IGF_2018!$B$8:$Z$347,3,0)</f>
        <v>0.23407857294072326</v>
      </c>
      <c r="M1776" s="142" t="str">
        <f>+VLOOKUP($E1776,IGF_2018!$B$8:$Z$347,4,0)</f>
        <v>Medio bajo</v>
      </c>
    </row>
    <row r="1777" spans="1:13" x14ac:dyDescent="0.3">
      <c r="A1777" s="139">
        <f t="shared" si="1783"/>
        <v>47</v>
      </c>
      <c r="B1777" s="148">
        <f t="shared" si="1785"/>
        <v>23</v>
      </c>
      <c r="D1777" s="149" t="str">
        <f>+VLOOKUP($A1777,mUNICIPIOS!$B$4:$F$343,2,0)</f>
        <v>Chimaltenango</v>
      </c>
      <c r="E1777" s="149">
        <f>+VLOOKUP($A1777,mUNICIPIOS!$B$4:$F$343,3,0)</f>
        <v>406</v>
      </c>
      <c r="F1777" s="149" t="str">
        <f>+VLOOKUP($A1777,mUNICIPIOS!$B$4:$F$343,4,0)</f>
        <v>Tecpán Guatemala</v>
      </c>
      <c r="G1777" s="139" t="str">
        <f t="shared" ref="G1777:K1777" si="1789">+G1739</f>
        <v>05</v>
      </c>
      <c r="H1777" t="str">
        <f t="shared" si="1789"/>
        <v>IGF</v>
      </c>
      <c r="I1777" t="str">
        <f t="shared" si="1789"/>
        <v>Índice de Gestión Financiera</v>
      </c>
      <c r="J1777" t="str">
        <f t="shared" si="1789"/>
        <v>05-02</v>
      </c>
      <c r="K1777" t="str">
        <f t="shared" si="1789"/>
        <v xml:space="preserve">Ingresos propios por habitante -sin regalías- </v>
      </c>
      <c r="L1777" s="150">
        <f>+VLOOKUP($E1777,IGF_2018!$B$8:$Z$347,6,0)</f>
        <v>6.1307153443110204E-2</v>
      </c>
      <c r="M1777" s="142" t="str">
        <f>+VLOOKUP($E1777,IGF_2018!$B$8:$Z$347,7,0)</f>
        <v>Bajo</v>
      </c>
    </row>
    <row r="1778" spans="1:13" x14ac:dyDescent="0.3">
      <c r="A1778" s="139">
        <f t="shared" si="1783"/>
        <v>47</v>
      </c>
      <c r="B1778" s="148">
        <f t="shared" si="1785"/>
        <v>24</v>
      </c>
      <c r="D1778" s="149" t="str">
        <f>+VLOOKUP($A1778,mUNICIPIOS!$B$4:$F$343,2,0)</f>
        <v>Chimaltenango</v>
      </c>
      <c r="E1778" s="149">
        <f>+VLOOKUP($A1778,mUNICIPIOS!$B$4:$F$343,3,0)</f>
        <v>406</v>
      </c>
      <c r="F1778" s="149" t="str">
        <f>+VLOOKUP($A1778,mUNICIPIOS!$B$4:$F$343,4,0)</f>
        <v>Tecpán Guatemala</v>
      </c>
      <c r="G1778" s="139" t="str">
        <f t="shared" ref="G1778:K1778" si="1790">+G1740</f>
        <v>05</v>
      </c>
      <c r="H1778" t="str">
        <f t="shared" si="1790"/>
        <v>IGF</v>
      </c>
      <c r="I1778" t="str">
        <f t="shared" si="1790"/>
        <v>Índice de Gestión Financiera</v>
      </c>
      <c r="J1778" t="str">
        <f t="shared" si="1790"/>
        <v>05-03</v>
      </c>
      <c r="K1778" t="str">
        <f t="shared" si="1790"/>
        <v>Ingresos del IUSI en relación a los ingresos propios -sin regalías-</v>
      </c>
      <c r="L1778" s="150">
        <f>+VLOOKUP($E1778,IGF_2018!$B$8:$Z$347,9,0)</f>
        <v>3.7985031780540884E-2</v>
      </c>
      <c r="M1778" s="142" t="str">
        <f>+VLOOKUP($E1778,IGF_2018!$B$8:$Z$347,10,0)</f>
        <v>Bajo</v>
      </c>
    </row>
    <row r="1779" spans="1:13" x14ac:dyDescent="0.3">
      <c r="A1779" s="139">
        <f t="shared" si="1783"/>
        <v>47</v>
      </c>
      <c r="B1779" s="148">
        <f t="shared" si="1785"/>
        <v>25</v>
      </c>
      <c r="D1779" s="149" t="str">
        <f>+VLOOKUP($A1779,mUNICIPIOS!$B$4:$F$343,2,0)</f>
        <v>Chimaltenango</v>
      </c>
      <c r="E1779" s="149">
        <f>+VLOOKUP($A1779,mUNICIPIOS!$B$4:$F$343,3,0)</f>
        <v>406</v>
      </c>
      <c r="F1779" s="149" t="str">
        <f>+VLOOKUP($A1779,mUNICIPIOS!$B$4:$F$343,4,0)</f>
        <v>Tecpán Guatemala</v>
      </c>
      <c r="G1779" s="139" t="str">
        <f t="shared" ref="G1779:K1779" si="1791">+G1741</f>
        <v>05</v>
      </c>
      <c r="H1779" t="str">
        <f t="shared" si="1791"/>
        <v>IGF</v>
      </c>
      <c r="I1779" t="str">
        <f t="shared" si="1791"/>
        <v>Índice de Gestión Financiera</v>
      </c>
      <c r="J1779" t="str">
        <f t="shared" si="1791"/>
        <v>05-04</v>
      </c>
      <c r="K1779" t="str">
        <f t="shared" si="1791"/>
        <v>Inversión anual en capital fijo por habitante</v>
      </c>
      <c r="L1779" s="150">
        <f>+VLOOKUP($E1779,IGF_2018!$B$8:$Z$347,12,0)</f>
        <v>2.0951362351268019E-2</v>
      </c>
      <c r="M1779" s="142" t="str">
        <f>+VLOOKUP($E1779,IGF_2018!$B$8:$Z$347,13,0)</f>
        <v>Bajo</v>
      </c>
    </row>
    <row r="1780" spans="1:13" x14ac:dyDescent="0.3">
      <c r="A1780" s="139">
        <f t="shared" si="1783"/>
        <v>47</v>
      </c>
      <c r="B1780" s="148">
        <f t="shared" si="1785"/>
        <v>26</v>
      </c>
      <c r="D1780" s="149" t="str">
        <f>+VLOOKUP($A1780,mUNICIPIOS!$B$4:$F$343,2,0)</f>
        <v>Chimaltenango</v>
      </c>
      <c r="E1780" s="149">
        <f>+VLOOKUP($A1780,mUNICIPIOS!$B$4:$F$343,3,0)</f>
        <v>406</v>
      </c>
      <c r="F1780" s="149" t="str">
        <f>+VLOOKUP($A1780,mUNICIPIOS!$B$4:$F$343,4,0)</f>
        <v>Tecpán Guatemala</v>
      </c>
      <c r="G1780" s="139" t="str">
        <f t="shared" ref="G1780:K1780" si="1792">+G1742</f>
        <v>05</v>
      </c>
      <c r="H1780" t="str">
        <f t="shared" si="1792"/>
        <v>IGF</v>
      </c>
      <c r="I1780" t="str">
        <f t="shared" si="1792"/>
        <v>Índice de Gestión Financiera</v>
      </c>
      <c r="J1780" t="str">
        <f t="shared" si="1792"/>
        <v>05-05</v>
      </c>
      <c r="K1780" t="str">
        <f t="shared" si="1792"/>
        <v>Inversión anual en capital fijo con recursos percibidos por ingresos propios</v>
      </c>
      <c r="L1780" s="150">
        <f>+VLOOKUP($E1780,IGF_2018!$B$8:$Z$347,15,0)</f>
        <v>2.5418592566582736E-2</v>
      </c>
      <c r="M1780" s="142" t="str">
        <f>+VLOOKUP($E1780,IGF_2018!$B$8:$Z$347,16,0)</f>
        <v>Bajo</v>
      </c>
    </row>
    <row r="1781" spans="1:13" x14ac:dyDescent="0.3">
      <c r="A1781" s="139">
        <f t="shared" si="1783"/>
        <v>47</v>
      </c>
      <c r="B1781" s="148">
        <f t="shared" si="1785"/>
        <v>27</v>
      </c>
      <c r="D1781" s="149" t="str">
        <f>+VLOOKUP($A1781,mUNICIPIOS!$B$4:$F$343,2,0)</f>
        <v>Chimaltenango</v>
      </c>
      <c r="E1781" s="149">
        <f>+VLOOKUP($A1781,mUNICIPIOS!$B$4:$F$343,3,0)</f>
        <v>406</v>
      </c>
      <c r="F1781" s="149" t="str">
        <f>+VLOOKUP($A1781,mUNICIPIOS!$B$4:$F$343,4,0)</f>
        <v>Tecpán Guatemala</v>
      </c>
      <c r="G1781" s="139" t="str">
        <f t="shared" ref="G1781:K1781" si="1793">+G1743</f>
        <v>05</v>
      </c>
      <c r="H1781" t="str">
        <f t="shared" si="1793"/>
        <v>IGF</v>
      </c>
      <c r="I1781" t="str">
        <f t="shared" si="1793"/>
        <v>Índice de Gestión Financiera</v>
      </c>
      <c r="J1781" t="str">
        <f t="shared" si="1793"/>
        <v>05-06</v>
      </c>
      <c r="K1781" t="str">
        <f t="shared" si="1793"/>
        <v xml:space="preserve">Inversión anual en capital fijo con recursos percibidos por transferencias del Gobierno Central </v>
      </c>
      <c r="L1781" s="150">
        <f>+VLOOKUP($E1781,IGF_2018!$B$8:$Z$347,18,0)</f>
        <v>6.5028389496670239E-2</v>
      </c>
      <c r="M1781" s="142" t="str">
        <f>+VLOOKUP($E1781,IGF_2018!$B$8:$Z$347,19,0)</f>
        <v>Bajo</v>
      </c>
    </row>
    <row r="1782" spans="1:13" x14ac:dyDescent="0.3">
      <c r="A1782" s="139">
        <f t="shared" si="1783"/>
        <v>47</v>
      </c>
      <c r="B1782" s="148">
        <f t="shared" si="1785"/>
        <v>28</v>
      </c>
      <c r="D1782" s="149" t="str">
        <f>+VLOOKUP($A1782,mUNICIPIOS!$B$4:$F$343,2,0)</f>
        <v>Chimaltenango</v>
      </c>
      <c r="E1782" s="149">
        <f>+VLOOKUP($A1782,mUNICIPIOS!$B$4:$F$343,3,0)</f>
        <v>406</v>
      </c>
      <c r="F1782" s="149" t="str">
        <f>+VLOOKUP($A1782,mUNICIPIOS!$B$4:$F$343,4,0)</f>
        <v>Tecpán Guatemala</v>
      </c>
      <c r="G1782" s="139" t="str">
        <f t="shared" ref="G1782:K1782" si="1794">+G1744</f>
        <v>05</v>
      </c>
      <c r="H1782" t="str">
        <f t="shared" si="1794"/>
        <v>IGF</v>
      </c>
      <c r="I1782" t="str">
        <f t="shared" si="1794"/>
        <v>Índice de Gestión Financiera</v>
      </c>
      <c r="J1782" t="str">
        <f t="shared" si="1794"/>
        <v>05-07</v>
      </c>
      <c r="K1782" t="str">
        <f t="shared" si="1794"/>
        <v>Financiamiento por endeudamiento municipal</v>
      </c>
      <c r="L1782" s="150">
        <f>+VLOOKUP($E1782,IGF_2018!$B$8:$Z$347,21,0)</f>
        <v>1</v>
      </c>
      <c r="M1782" s="142" t="str">
        <f>+VLOOKUP($E1782,IGF_2018!$B$8:$Z$347,22,0)</f>
        <v>Alto</v>
      </c>
    </row>
    <row r="1783" spans="1:13" x14ac:dyDescent="0.3">
      <c r="A1783" s="139">
        <f t="shared" si="1783"/>
        <v>47</v>
      </c>
      <c r="B1783" s="148">
        <f t="shared" si="1785"/>
        <v>29</v>
      </c>
      <c r="D1783" s="149" t="str">
        <f>+VLOOKUP($A1783,mUNICIPIOS!$B$4:$F$343,2,0)</f>
        <v>Chimaltenango</v>
      </c>
      <c r="E1783" s="149">
        <f>+VLOOKUP($A1783,mUNICIPIOS!$B$4:$F$343,3,0)</f>
        <v>406</v>
      </c>
      <c r="F1783" s="149" t="str">
        <f>+VLOOKUP($A1783,mUNICIPIOS!$B$4:$F$343,4,0)</f>
        <v>Tecpán Guatemala</v>
      </c>
      <c r="G1783" s="139" t="str">
        <f t="shared" ref="G1783:K1783" si="1795">+G1745</f>
        <v>05</v>
      </c>
      <c r="H1783" t="str">
        <f t="shared" si="1795"/>
        <v>IGF</v>
      </c>
      <c r="I1783" t="str">
        <f t="shared" si="1795"/>
        <v>Índice de Gestión Financiera</v>
      </c>
      <c r="J1783" t="str">
        <f t="shared" si="1795"/>
        <v>INDICE</v>
      </c>
      <c r="K1783">
        <f t="shared" si="1795"/>
        <v>0</v>
      </c>
      <c r="L1783" s="150">
        <f>+VLOOKUP($E1783,IGF_2018!$B$8:$Z$347,24,0)</f>
        <v>0.27401548289627287</v>
      </c>
      <c r="M1783" s="142" t="str">
        <f>+VLOOKUP($E1783,IGF_2018!$B$8:$Z$347,25,0)</f>
        <v>Medio bajo</v>
      </c>
    </row>
    <row r="1784" spans="1:13" x14ac:dyDescent="0.3">
      <c r="A1784" s="139">
        <f t="shared" si="1783"/>
        <v>47</v>
      </c>
      <c r="B1784" s="148">
        <f t="shared" si="1785"/>
        <v>30</v>
      </c>
      <c r="D1784" s="149" t="str">
        <f>+VLOOKUP($A1784,mUNICIPIOS!$B$4:$F$343,2,0)</f>
        <v>Chimaltenango</v>
      </c>
      <c r="E1784" s="149">
        <f>+VLOOKUP($A1784,mUNICIPIOS!$B$4:$F$343,3,0)</f>
        <v>406</v>
      </c>
      <c r="F1784" s="149" t="str">
        <f>+VLOOKUP($A1784,mUNICIPIOS!$B$4:$F$343,4,0)</f>
        <v>Tecpán Guatemala</v>
      </c>
      <c r="G1784" s="139" t="str">
        <f t="shared" ref="G1784:K1784" si="1796">+G1746</f>
        <v>06</v>
      </c>
      <c r="H1784" t="str">
        <f t="shared" si="1796"/>
        <v>IGE</v>
      </c>
      <c r="I1784" t="str">
        <f t="shared" si="1796"/>
        <v>Índice de Gestión Estratégica</v>
      </c>
      <c r="J1784" t="str">
        <f t="shared" si="1796"/>
        <v>06-01</v>
      </c>
      <c r="K1784" t="str">
        <f t="shared" si="1796"/>
        <v>Ejecución del Plan Operativo Anual  (POA)</v>
      </c>
      <c r="L1784" s="150">
        <f>+VLOOKUP($E1784,IGE_2018!$B$8:$Z$347,3,0)</f>
        <v>0</v>
      </c>
      <c r="M1784" s="142" t="str">
        <f>+VLOOKUP($E1784,IGE_2018!$B$8:$Z$347,4,0)</f>
        <v>Bajo</v>
      </c>
    </row>
    <row r="1785" spans="1:13" x14ac:dyDescent="0.3">
      <c r="A1785" s="139">
        <f t="shared" si="1783"/>
        <v>47</v>
      </c>
      <c r="B1785" s="148">
        <f t="shared" si="1785"/>
        <v>31</v>
      </c>
      <c r="D1785" s="149" t="str">
        <f>+VLOOKUP($A1785,mUNICIPIOS!$B$4:$F$343,2,0)</f>
        <v>Chimaltenango</v>
      </c>
      <c r="E1785" s="149">
        <f>+VLOOKUP($A1785,mUNICIPIOS!$B$4:$F$343,3,0)</f>
        <v>406</v>
      </c>
      <c r="F1785" s="149" t="str">
        <f>+VLOOKUP($A1785,mUNICIPIOS!$B$4:$F$343,4,0)</f>
        <v>Tecpán Guatemala</v>
      </c>
      <c r="G1785" s="139" t="str">
        <f t="shared" ref="G1785:K1785" si="1797">+G1747</f>
        <v>06</v>
      </c>
      <c r="H1785" t="str">
        <f t="shared" si="1797"/>
        <v>IGE</v>
      </c>
      <c r="I1785" t="str">
        <f t="shared" si="1797"/>
        <v>Índice de Gestión Estratégica</v>
      </c>
      <c r="J1785" t="str">
        <f t="shared" si="1797"/>
        <v>06-02</v>
      </c>
      <c r="K1785" t="str">
        <f t="shared" si="1797"/>
        <v>Relación Plan de Desarrollo Municipal y Ordenamiento Territorial (PDM-OT) - Plan Estratégico Institucional (PEI) - Plan Operativo Multianual (POM) - Plan Operativo Anual (POA)</v>
      </c>
      <c r="L1785" s="150">
        <f>+VLOOKUP($E1785,IGE_2018!$B$8:$Z$347,6,0)</f>
        <v>0</v>
      </c>
      <c r="M1785" s="142" t="str">
        <f>+VLOOKUP($E1785,IGE_2018!$B$8:$Z$347,7,0)</f>
        <v>Bajo</v>
      </c>
    </row>
    <row r="1786" spans="1:13" x14ac:dyDescent="0.3">
      <c r="A1786" s="139">
        <f t="shared" si="1783"/>
        <v>47</v>
      </c>
      <c r="B1786" s="148">
        <f t="shared" si="1785"/>
        <v>32</v>
      </c>
      <c r="D1786" s="149" t="str">
        <f>+VLOOKUP($A1786,mUNICIPIOS!$B$4:$F$343,2,0)</f>
        <v>Chimaltenango</v>
      </c>
      <c r="E1786" s="149">
        <f>+VLOOKUP($A1786,mUNICIPIOS!$B$4:$F$343,3,0)</f>
        <v>406</v>
      </c>
      <c r="F1786" s="149" t="str">
        <f>+VLOOKUP($A1786,mUNICIPIOS!$B$4:$F$343,4,0)</f>
        <v>Tecpán Guatemala</v>
      </c>
      <c r="G1786" s="139" t="str">
        <f t="shared" ref="G1786:K1786" si="1798">+G1748</f>
        <v>06</v>
      </c>
      <c r="H1786" t="str">
        <f t="shared" si="1798"/>
        <v>IGE</v>
      </c>
      <c r="I1786" t="str">
        <f t="shared" si="1798"/>
        <v>Índice de Gestión Estratégica</v>
      </c>
      <c r="J1786" t="str">
        <f t="shared" si="1798"/>
        <v>06-03</v>
      </c>
      <c r="K1786" t="str">
        <f t="shared" si="1798"/>
        <v>Presupuesto de egresos relacionado a competencias municipales que responden a prioridades nacionales de desarrollo.</v>
      </c>
      <c r="L1786" s="150">
        <f>+VLOOKUP($E1786,IGE_2018!$B$8:$Z$347,9,0)</f>
        <v>0.11777494834996315</v>
      </c>
      <c r="M1786" s="142" t="str">
        <f>+VLOOKUP($E1786,IGE_2018!$B$8:$Z$347,10,0)</f>
        <v>Bajo</v>
      </c>
    </row>
    <row r="1787" spans="1:13" x14ac:dyDescent="0.3">
      <c r="A1787" s="139">
        <f t="shared" si="1783"/>
        <v>47</v>
      </c>
      <c r="B1787" s="148">
        <f t="shared" si="1785"/>
        <v>33</v>
      </c>
      <c r="D1787" s="149" t="str">
        <f>+VLOOKUP($A1787,mUNICIPIOS!$B$4:$F$343,2,0)</f>
        <v>Chimaltenango</v>
      </c>
      <c r="E1787" s="149">
        <f>+VLOOKUP($A1787,mUNICIPIOS!$B$4:$F$343,3,0)</f>
        <v>406</v>
      </c>
      <c r="F1787" s="149" t="str">
        <f>+VLOOKUP($A1787,mUNICIPIOS!$B$4:$F$343,4,0)</f>
        <v>Tecpán Guatemala</v>
      </c>
      <c r="G1787" s="139" t="str">
        <f t="shared" ref="G1787:K1787" si="1799">+G1749</f>
        <v>06</v>
      </c>
      <c r="H1787" t="str">
        <f t="shared" si="1799"/>
        <v>IGE</v>
      </c>
      <c r="I1787" t="str">
        <f t="shared" si="1799"/>
        <v>Índice de Gestión Estratégica</v>
      </c>
      <c r="J1787" t="str">
        <f t="shared" si="1799"/>
        <v>06-04</v>
      </c>
      <c r="K1787" t="str">
        <f t="shared" si="1799"/>
        <v>Institucionalización de la gestión ordenada del territorio</v>
      </c>
      <c r="L1787" s="150">
        <f>+VLOOKUP($E1787,IGE_2018!$B$8:$Z$347,12,0)</f>
        <v>0</v>
      </c>
      <c r="M1787" s="142" t="str">
        <f>+VLOOKUP($E1787,IGE_2018!$B$8:$Z$347,13,0)</f>
        <v>Bajo</v>
      </c>
    </row>
    <row r="1788" spans="1:13" x14ac:dyDescent="0.3">
      <c r="A1788" s="139">
        <f t="shared" si="1783"/>
        <v>47</v>
      </c>
      <c r="B1788" s="148">
        <f t="shared" si="1785"/>
        <v>34</v>
      </c>
      <c r="D1788" s="149" t="str">
        <f>+VLOOKUP($A1788,mUNICIPIOS!$B$4:$F$343,2,0)</f>
        <v>Chimaltenango</v>
      </c>
      <c r="E1788" s="149">
        <f>+VLOOKUP($A1788,mUNICIPIOS!$B$4:$F$343,3,0)</f>
        <v>406</v>
      </c>
      <c r="F1788" s="149" t="str">
        <f>+VLOOKUP($A1788,mUNICIPIOS!$B$4:$F$343,4,0)</f>
        <v>Tecpán Guatemala</v>
      </c>
      <c r="G1788" s="139" t="str">
        <f t="shared" ref="G1788:K1788" si="1800">+G1750</f>
        <v>06</v>
      </c>
      <c r="H1788" t="str">
        <f t="shared" si="1800"/>
        <v>IGE</v>
      </c>
      <c r="I1788" t="str">
        <f t="shared" si="1800"/>
        <v>Índice de Gestión Estratégica</v>
      </c>
      <c r="J1788" t="str">
        <f t="shared" si="1800"/>
        <v>06-05</v>
      </c>
      <c r="K1788" t="str">
        <f t="shared" si="1800"/>
        <v>Acciones para la gestión ordenada del territorio</v>
      </c>
      <c r="L1788" s="150">
        <f>+VLOOKUP($E1788,IGE_2018!$B$8:$Z$347,15,0)</f>
        <v>0</v>
      </c>
      <c r="M1788" s="142" t="str">
        <f>+VLOOKUP($E1788,IGE_2018!$B$8:$Z$347,16,0)</f>
        <v>Bajo</v>
      </c>
    </row>
    <row r="1789" spans="1:13" x14ac:dyDescent="0.3">
      <c r="A1789" s="139">
        <f t="shared" si="1783"/>
        <v>47</v>
      </c>
      <c r="B1789" s="148">
        <f t="shared" si="1785"/>
        <v>35</v>
      </c>
      <c r="D1789" s="149" t="str">
        <f>+VLOOKUP($A1789,mUNICIPIOS!$B$4:$F$343,2,0)</f>
        <v>Chimaltenango</v>
      </c>
      <c r="E1789" s="149">
        <f>+VLOOKUP($A1789,mUNICIPIOS!$B$4:$F$343,3,0)</f>
        <v>406</v>
      </c>
      <c r="F1789" s="149" t="str">
        <f>+VLOOKUP($A1789,mUNICIPIOS!$B$4:$F$343,4,0)</f>
        <v>Tecpán Guatemala</v>
      </c>
      <c r="G1789" s="139" t="str">
        <f t="shared" ref="G1789:K1789" si="1801">+G1751</f>
        <v>06</v>
      </c>
      <c r="H1789" t="str">
        <f t="shared" si="1801"/>
        <v>IGE</v>
      </c>
      <c r="I1789" t="str">
        <f t="shared" si="1801"/>
        <v>Índice de Gestión Estratégica</v>
      </c>
      <c r="J1789" t="str">
        <f t="shared" si="1801"/>
        <v>06-06</v>
      </c>
      <c r="K1789" t="str">
        <f t="shared" si="1801"/>
        <v>Gestión de riesgo en la formulación de proyectos derivados de la planificación operativa anual</v>
      </c>
      <c r="L1789" s="150">
        <f>+VLOOKUP($E1789,IGE_2018!$B$8:$Z$347,18,0)</f>
        <v>0</v>
      </c>
      <c r="M1789" s="142" t="str">
        <f>+VLOOKUP($E1789,IGE_2018!$B$8:$Z$347,19,0)</f>
        <v>Bajo</v>
      </c>
    </row>
    <row r="1790" spans="1:13" x14ac:dyDescent="0.3">
      <c r="A1790" s="139">
        <f t="shared" si="1783"/>
        <v>47</v>
      </c>
      <c r="B1790" s="148">
        <f t="shared" si="1785"/>
        <v>36</v>
      </c>
      <c r="D1790" s="149" t="str">
        <f>+VLOOKUP($A1790,mUNICIPIOS!$B$4:$F$343,2,0)</f>
        <v>Chimaltenango</v>
      </c>
      <c r="E1790" s="149">
        <f>+VLOOKUP($A1790,mUNICIPIOS!$B$4:$F$343,3,0)</f>
        <v>406</v>
      </c>
      <c r="F1790" s="149" t="str">
        <f>+VLOOKUP($A1790,mUNICIPIOS!$B$4:$F$343,4,0)</f>
        <v>Tecpán Guatemala</v>
      </c>
      <c r="G1790" s="139" t="str">
        <f t="shared" ref="G1790:K1790" si="1802">+G1752</f>
        <v>06</v>
      </c>
      <c r="H1790" t="str">
        <f t="shared" si="1802"/>
        <v>IGE</v>
      </c>
      <c r="I1790" t="str">
        <f t="shared" si="1802"/>
        <v>Índice de Gestión Estratégica</v>
      </c>
      <c r="J1790" t="str">
        <f t="shared" si="1802"/>
        <v>06-07</v>
      </c>
      <c r="K1790" t="str">
        <f t="shared" si="1802"/>
        <v>Ingresos por servicios ambientales en relación a los ingresos propios sin regalías</v>
      </c>
      <c r="L1790" s="150">
        <f>+VLOOKUP($E1790,IGE_2018!$B$8:$Z$347,21,0)</f>
        <v>1</v>
      </c>
      <c r="M1790" s="142" t="str">
        <f>+VLOOKUP($E1790,IGE_2018!$B$8:$Z$347,22,0)</f>
        <v>Alto</v>
      </c>
    </row>
    <row r="1791" spans="1:13" x14ac:dyDescent="0.3">
      <c r="A1791" s="139">
        <f t="shared" si="1783"/>
        <v>47</v>
      </c>
      <c r="B1791" s="148">
        <f t="shared" si="1785"/>
        <v>37</v>
      </c>
      <c r="D1791" s="149" t="str">
        <f>+VLOOKUP($A1791,mUNICIPIOS!$B$4:$F$343,2,0)</f>
        <v>Chimaltenango</v>
      </c>
      <c r="E1791" s="149">
        <f>+VLOOKUP($A1791,mUNICIPIOS!$B$4:$F$343,3,0)</f>
        <v>406</v>
      </c>
      <c r="F1791" s="149" t="str">
        <f>+VLOOKUP($A1791,mUNICIPIOS!$B$4:$F$343,4,0)</f>
        <v>Tecpán Guatemala</v>
      </c>
      <c r="G1791" s="139" t="str">
        <f t="shared" ref="G1791:K1791" si="1803">+G1753</f>
        <v>06</v>
      </c>
      <c r="H1791" t="str">
        <f t="shared" si="1803"/>
        <v>IGE</v>
      </c>
      <c r="I1791" t="str">
        <f t="shared" si="1803"/>
        <v>Índice de Gestión Estratégica</v>
      </c>
      <c r="J1791" t="str">
        <f t="shared" si="1803"/>
        <v>INDICE</v>
      </c>
      <c r="K1791">
        <f t="shared" si="1803"/>
        <v>0</v>
      </c>
      <c r="L1791" s="150">
        <f>+VLOOKUP($E1791,IGE_2018!$B$8:$Z$347,24,0)</f>
        <v>0.1294437370874908</v>
      </c>
      <c r="M1791" s="142" t="str">
        <f>+VLOOKUP($E1791,IGE_2018!$B$8:$Z$347,25,0)</f>
        <v>Bajo</v>
      </c>
    </row>
    <row r="1792" spans="1:13" x14ac:dyDescent="0.3">
      <c r="A1792" s="139">
        <f t="shared" si="1783"/>
        <v>47</v>
      </c>
      <c r="B1792" s="148">
        <f t="shared" si="1785"/>
        <v>38</v>
      </c>
      <c r="D1792" s="149" t="str">
        <f>+VLOOKUP($A1792,mUNICIPIOS!$B$4:$F$343,2,0)</f>
        <v>Chimaltenango</v>
      </c>
      <c r="E1792" s="149">
        <f>+VLOOKUP($A1792,mUNICIPIOS!$B$4:$F$343,3,0)</f>
        <v>406</v>
      </c>
      <c r="F1792" s="149" t="str">
        <f>+VLOOKUP($A1792,mUNICIPIOS!$B$4:$F$343,4,0)</f>
        <v>Tecpán Guatemala</v>
      </c>
      <c r="G1792" s="139" t="str">
        <f t="shared" ref="G1792:K1792" si="1804">+G1754</f>
        <v>RANKING</v>
      </c>
      <c r="H1792" t="str">
        <f t="shared" si="1804"/>
        <v>RGM</v>
      </c>
      <c r="I1792" t="str">
        <f t="shared" si="1804"/>
        <v>Ranking de la Gestión Municipal 2018</v>
      </c>
      <c r="J1792" t="str">
        <f t="shared" si="1804"/>
        <v>RANKING</v>
      </c>
      <c r="K1792">
        <f t="shared" si="1804"/>
        <v>0</v>
      </c>
      <c r="L1792" s="151">
        <f>+VLOOKUP($E1792,Resultados_generales!$C$8:$AE$347,27,0)</f>
        <v>0.31080529567290976</v>
      </c>
      <c r="M1792" t="str">
        <f>+VLOOKUP($E1792,Resultados_generales!$C$8:$AE$347,28,0)</f>
        <v>Medio bajo</v>
      </c>
    </row>
    <row r="1793" spans="1:13" x14ac:dyDescent="0.3">
      <c r="A1793" s="139">
        <f t="shared" si="1783"/>
        <v>48</v>
      </c>
      <c r="B1793" s="148">
        <f t="shared" si="1785"/>
        <v>1</v>
      </c>
      <c r="D1793" s="149" t="str">
        <f>+VLOOKUP($A1793,mUNICIPIOS!$B$4:$F$343,2,0)</f>
        <v>Chimaltenango</v>
      </c>
      <c r="E1793" s="149">
        <f>+VLOOKUP($A1793,mUNICIPIOS!$B$4:$F$343,3,0)</f>
        <v>407</v>
      </c>
      <c r="F1793" s="149" t="str">
        <f>+VLOOKUP($A1793,mUNICIPIOS!$B$4:$F$343,4,0)</f>
        <v>Patzún</v>
      </c>
      <c r="G1793" s="139" t="str">
        <f t="shared" ref="G1793:K1793" si="1805">+G1755</f>
        <v>01</v>
      </c>
      <c r="H1793" t="str">
        <f t="shared" si="1805"/>
        <v>IPC</v>
      </c>
      <c r="I1793" t="str">
        <f t="shared" si="1805"/>
        <v>Índice de Participación Ciudadana</v>
      </c>
      <c r="J1793" t="str">
        <f t="shared" si="1805"/>
        <v>01-01</v>
      </c>
      <c r="K1793" t="str">
        <f t="shared" si="1805"/>
        <v>Número de reuniones del COMUDE en el año de la medición.</v>
      </c>
      <c r="L1793" s="150">
        <f>+VLOOKUP($E1793,IPC_2018!$B$8:$T$347,3,0)</f>
        <v>1</v>
      </c>
      <c r="M1793" s="142" t="str">
        <f>+VLOOKUP($E1793,IPC_2018!$B$8:$T$347,4,0)</f>
        <v>Alto</v>
      </c>
    </row>
    <row r="1794" spans="1:13" x14ac:dyDescent="0.3">
      <c r="A1794" s="139">
        <f t="shared" si="1783"/>
        <v>48</v>
      </c>
      <c r="B1794" s="148">
        <f t="shared" si="1785"/>
        <v>2</v>
      </c>
      <c r="D1794" s="149" t="str">
        <f>+VLOOKUP($A1794,mUNICIPIOS!$B$4:$F$343,2,0)</f>
        <v>Chimaltenango</v>
      </c>
      <c r="E1794" s="149">
        <f>+VLOOKUP($A1794,mUNICIPIOS!$B$4:$F$343,3,0)</f>
        <v>407</v>
      </c>
      <c r="F1794" s="149" t="str">
        <f>+VLOOKUP($A1794,mUNICIPIOS!$B$4:$F$343,4,0)</f>
        <v>Patzún</v>
      </c>
      <c r="G1794" s="139" t="str">
        <f t="shared" ref="G1794:K1794" si="1806">+G1756</f>
        <v>01</v>
      </c>
      <c r="H1794" t="str">
        <f t="shared" si="1806"/>
        <v>IPC</v>
      </c>
      <c r="I1794" t="str">
        <f t="shared" si="1806"/>
        <v>Índice de Participación Ciudadana</v>
      </c>
      <c r="J1794" t="str">
        <f t="shared" si="1806"/>
        <v>01-02</v>
      </c>
      <c r="K1794" t="str">
        <f t="shared" si="1806"/>
        <v>Participación de Alcaldes, Concejales y Síndicos determinados o designados en el COMUDE</v>
      </c>
      <c r="L1794" s="150">
        <f>+VLOOKUP($E1794,IPC_2018!$B$8:$T$347,6,0)</f>
        <v>0.95833333333333326</v>
      </c>
      <c r="M1794" s="142" t="str">
        <f>+VLOOKUP($E1794,IPC_2018!$B$8:$T$347,7,0)</f>
        <v>Alto</v>
      </c>
    </row>
    <row r="1795" spans="1:13" x14ac:dyDescent="0.3">
      <c r="A1795" s="139">
        <f t="shared" si="1783"/>
        <v>48</v>
      </c>
      <c r="B1795" s="148">
        <f t="shared" si="1785"/>
        <v>3</v>
      </c>
      <c r="D1795" s="149" t="str">
        <f>+VLOOKUP($A1795,mUNICIPIOS!$B$4:$F$343,2,0)</f>
        <v>Chimaltenango</v>
      </c>
      <c r="E1795" s="149">
        <f>+VLOOKUP($A1795,mUNICIPIOS!$B$4:$F$343,3,0)</f>
        <v>407</v>
      </c>
      <c r="F1795" s="149" t="str">
        <f>+VLOOKUP($A1795,mUNICIPIOS!$B$4:$F$343,4,0)</f>
        <v>Patzún</v>
      </c>
      <c r="G1795" s="139" t="str">
        <f t="shared" ref="G1795:K1795" si="1807">+G1757</f>
        <v>01</v>
      </c>
      <c r="H1795" t="str">
        <f t="shared" si="1807"/>
        <v>IPC</v>
      </c>
      <c r="I1795" t="str">
        <f t="shared" si="1807"/>
        <v>Índice de Participación Ciudadana</v>
      </c>
      <c r="J1795" t="str">
        <f t="shared" si="1807"/>
        <v>01-03</v>
      </c>
      <c r="K1795" t="str">
        <f t="shared" si="1807"/>
        <v>Participación  de organizaciones de jóvenes, mujeres, pueblos mayas, xincas, garífunas, y otras organizaciones en el Comude</v>
      </c>
      <c r="L1795" s="150">
        <f>+VLOOKUP($E1795,IPC_2018!$B$8:$T$347,9,0)</f>
        <v>0.48219178082191783</v>
      </c>
      <c r="M1795" s="142" t="str">
        <f>+VLOOKUP($E1795,IPC_2018!$B$8:$T$347,10,0)</f>
        <v>Medio</v>
      </c>
    </row>
    <row r="1796" spans="1:13" x14ac:dyDescent="0.3">
      <c r="A1796" s="139">
        <f t="shared" si="1783"/>
        <v>48</v>
      </c>
      <c r="B1796" s="148">
        <f t="shared" si="1785"/>
        <v>4</v>
      </c>
      <c r="D1796" s="149" t="str">
        <f>+VLOOKUP($A1796,mUNICIPIOS!$B$4:$F$343,2,0)</f>
        <v>Chimaltenango</v>
      </c>
      <c r="E1796" s="149">
        <f>+VLOOKUP($A1796,mUNICIPIOS!$B$4:$F$343,3,0)</f>
        <v>407</v>
      </c>
      <c r="F1796" s="149" t="str">
        <f>+VLOOKUP($A1796,mUNICIPIOS!$B$4:$F$343,4,0)</f>
        <v>Patzún</v>
      </c>
      <c r="G1796" s="139" t="str">
        <f t="shared" ref="G1796:K1796" si="1808">+G1758</f>
        <v>01</v>
      </c>
      <c r="H1796" t="str">
        <f t="shared" si="1808"/>
        <v>IPC</v>
      </c>
      <c r="I1796" t="str">
        <f t="shared" si="1808"/>
        <v>Índice de Participación Ciudadana</v>
      </c>
      <c r="J1796" t="str">
        <f t="shared" si="1808"/>
        <v>01-04</v>
      </c>
      <c r="K1796" t="str">
        <f t="shared" si="1808"/>
        <v>Representatividad territorial del Comude.</v>
      </c>
      <c r="L1796" s="150">
        <f>+VLOOKUP($E1796,IPC_2018!$B$8:$T$347,12,0)</f>
        <v>1</v>
      </c>
      <c r="M1796" s="142" t="str">
        <f>+VLOOKUP($E1796,IPC_2018!$B$8:$T$347,13,0)</f>
        <v>Alto</v>
      </c>
    </row>
    <row r="1797" spans="1:13" x14ac:dyDescent="0.3">
      <c r="A1797" s="139">
        <f t="shared" si="1783"/>
        <v>48</v>
      </c>
      <c r="B1797" s="148">
        <f t="shared" si="1785"/>
        <v>5</v>
      </c>
      <c r="D1797" s="149" t="str">
        <f>+VLOOKUP($A1797,mUNICIPIOS!$B$4:$F$343,2,0)</f>
        <v>Chimaltenango</v>
      </c>
      <c r="E1797" s="149">
        <f>+VLOOKUP($A1797,mUNICIPIOS!$B$4:$F$343,3,0)</f>
        <v>407</v>
      </c>
      <c r="F1797" s="149" t="str">
        <f>+VLOOKUP($A1797,mUNICIPIOS!$B$4:$F$343,4,0)</f>
        <v>Patzún</v>
      </c>
      <c r="G1797" s="139" t="str">
        <f t="shared" ref="G1797:K1797" si="1809">+G1759</f>
        <v>01</v>
      </c>
      <c r="H1797" t="str">
        <f t="shared" si="1809"/>
        <v>IPC</v>
      </c>
      <c r="I1797" t="str">
        <f t="shared" si="1809"/>
        <v>Índice de Participación Ciudadana</v>
      </c>
      <c r="J1797" t="str">
        <f t="shared" si="1809"/>
        <v>01-05</v>
      </c>
      <c r="K1797" t="str">
        <f t="shared" si="1809"/>
        <v>Funcionamiento del Comude</v>
      </c>
      <c r="L1797" s="150">
        <f>+VLOOKUP($E1797,IPC_2018!$B$8:$T$347,15,0)</f>
        <v>0.96996466465369779</v>
      </c>
      <c r="M1797" s="142" t="str">
        <f>+VLOOKUP($E1797,IPC_2018!$B$8:$T$347,16,0)</f>
        <v>Alto</v>
      </c>
    </row>
    <row r="1798" spans="1:13" x14ac:dyDescent="0.3">
      <c r="A1798" s="139">
        <f t="shared" si="1783"/>
        <v>48</v>
      </c>
      <c r="B1798" s="148">
        <f t="shared" si="1785"/>
        <v>6</v>
      </c>
      <c r="D1798" s="149" t="str">
        <f>+VLOOKUP($A1798,mUNICIPIOS!$B$4:$F$343,2,0)</f>
        <v>Chimaltenango</v>
      </c>
      <c r="E1798" s="149">
        <f>+VLOOKUP($A1798,mUNICIPIOS!$B$4:$F$343,3,0)</f>
        <v>407</v>
      </c>
      <c r="F1798" s="149" t="str">
        <f>+VLOOKUP($A1798,mUNICIPIOS!$B$4:$F$343,4,0)</f>
        <v>Patzún</v>
      </c>
      <c r="G1798" s="139" t="str">
        <f t="shared" ref="G1798:K1798" si="1810">+G1760</f>
        <v>01</v>
      </c>
      <c r="H1798" t="str">
        <f t="shared" si="1810"/>
        <v>IPC</v>
      </c>
      <c r="I1798" t="str">
        <f t="shared" si="1810"/>
        <v>Índice de Participación Ciudadana</v>
      </c>
      <c r="J1798" t="str">
        <f t="shared" si="1810"/>
        <v>INDICE</v>
      </c>
      <c r="K1798">
        <f t="shared" si="1810"/>
        <v>0</v>
      </c>
      <c r="L1798" s="150">
        <f>+VLOOKUP($E1798,IPC_2018!$B$8:$T$347,18,0)</f>
        <v>0.91261513348800904</v>
      </c>
      <c r="M1798" s="142" t="str">
        <f>+VLOOKUP($E1798,IPC_2018!$B$8:$T$347,19,0)</f>
        <v>Alto</v>
      </c>
    </row>
    <row r="1799" spans="1:13" x14ac:dyDescent="0.3">
      <c r="A1799" s="139">
        <f t="shared" si="1783"/>
        <v>48</v>
      </c>
      <c r="B1799" s="148">
        <f t="shared" si="1785"/>
        <v>7</v>
      </c>
      <c r="D1799" s="149" t="str">
        <f>+VLOOKUP($A1799,mUNICIPIOS!$B$4:$F$343,2,0)</f>
        <v>Chimaltenango</v>
      </c>
      <c r="E1799" s="149">
        <f>+VLOOKUP($A1799,mUNICIPIOS!$B$4:$F$343,3,0)</f>
        <v>407</v>
      </c>
      <c r="F1799" s="149" t="str">
        <f>+VLOOKUP($A1799,mUNICIPIOS!$B$4:$F$343,4,0)</f>
        <v>Patzún</v>
      </c>
      <c r="G1799" s="139" t="str">
        <f t="shared" ref="G1799:K1799" si="1811">+G1761</f>
        <v>02</v>
      </c>
      <c r="H1799" t="str">
        <f t="shared" si="1811"/>
        <v>IIC</v>
      </c>
      <c r="I1799" t="str">
        <f t="shared" si="1811"/>
        <v>Índice de Información a la Ciudadanía</v>
      </c>
      <c r="J1799" t="str">
        <f t="shared" si="1811"/>
        <v>02-01</v>
      </c>
      <c r="K1799" t="str">
        <f t="shared" si="1811"/>
        <v>Rendición de cuentas cuatrimestral y anual al Comude enfocadas en resultados.</v>
      </c>
      <c r="L1799" s="150">
        <f>+VLOOKUP($E1799,IIC_2018!$B$8:$Q$347,3,0)</f>
        <v>1</v>
      </c>
      <c r="M1799" s="142" t="str">
        <f>+VLOOKUP($E1799,IIC_2018!$B$8:$Q$347,4,0)</f>
        <v>Alto</v>
      </c>
    </row>
    <row r="1800" spans="1:13" x14ac:dyDescent="0.3">
      <c r="A1800" s="139">
        <f t="shared" si="1783"/>
        <v>48</v>
      </c>
      <c r="B1800" s="148">
        <f t="shared" si="1785"/>
        <v>8</v>
      </c>
      <c r="D1800" s="149" t="str">
        <f>+VLOOKUP($A1800,mUNICIPIOS!$B$4:$F$343,2,0)</f>
        <v>Chimaltenango</v>
      </c>
      <c r="E1800" s="149">
        <f>+VLOOKUP($A1800,mUNICIPIOS!$B$4:$F$343,3,0)</f>
        <v>407</v>
      </c>
      <c r="F1800" s="149" t="str">
        <f>+VLOOKUP($A1800,mUNICIPIOS!$B$4:$F$343,4,0)</f>
        <v>Patzún</v>
      </c>
      <c r="G1800" s="139" t="str">
        <f t="shared" ref="G1800:K1800" si="1812">+G1762</f>
        <v>02</v>
      </c>
      <c r="H1800" t="str">
        <f t="shared" si="1812"/>
        <v>IIC</v>
      </c>
      <c r="I1800" t="str">
        <f t="shared" si="1812"/>
        <v>Índice de Información a la Ciudadanía</v>
      </c>
      <c r="J1800" t="str">
        <f t="shared" si="1812"/>
        <v>02-02</v>
      </c>
      <c r="K1800" t="str">
        <f t="shared" si="1812"/>
        <v>Información presupuestaria y otra información brindada a la ciudadanía disponible en medios locales de comunicación.</v>
      </c>
      <c r="L1800" s="150">
        <f>+VLOOKUP($E1800,IIC_2018!$B$8:$Q$347,6,0)</f>
        <v>1</v>
      </c>
      <c r="M1800" s="142" t="str">
        <f>+VLOOKUP($E1800,IIC_2018!$B$8:$Q$347,7,0)</f>
        <v>Alto</v>
      </c>
    </row>
    <row r="1801" spans="1:13" x14ac:dyDescent="0.3">
      <c r="A1801" s="139">
        <f t="shared" si="1783"/>
        <v>48</v>
      </c>
      <c r="B1801" s="148">
        <f t="shared" si="1785"/>
        <v>9</v>
      </c>
      <c r="D1801" s="149" t="str">
        <f>+VLOOKUP($A1801,mUNICIPIOS!$B$4:$F$343,2,0)</f>
        <v>Chimaltenango</v>
      </c>
      <c r="E1801" s="149">
        <f>+VLOOKUP($A1801,mUNICIPIOS!$B$4:$F$343,3,0)</f>
        <v>407</v>
      </c>
      <c r="F1801" s="149" t="str">
        <f>+VLOOKUP($A1801,mUNICIPIOS!$B$4:$F$343,4,0)</f>
        <v>Patzún</v>
      </c>
      <c r="G1801" s="139" t="str">
        <f t="shared" ref="G1801:K1801" si="1813">+G1763</f>
        <v>02</v>
      </c>
      <c r="H1801" t="str">
        <f t="shared" si="1813"/>
        <v>IIC</v>
      </c>
      <c r="I1801" t="str">
        <f t="shared" si="1813"/>
        <v>Índice de Información a la Ciudadanía</v>
      </c>
      <c r="J1801" t="str">
        <f t="shared" si="1813"/>
        <v>02-03</v>
      </c>
      <c r="K1801" t="str">
        <f t="shared" si="1813"/>
        <v>Información pública de oficio actualizada y disponible de acuerdo a la LAIP y uso de internet.</v>
      </c>
      <c r="L1801" s="150">
        <f>+VLOOKUP($E1801,IIC_2018!$B$8:$Q$347,9,0)</f>
        <v>0.84</v>
      </c>
      <c r="M1801" s="142" t="str">
        <f>+VLOOKUP($E1801,IIC_2018!$B$8:$Q$347,10,0)</f>
        <v>Alto</v>
      </c>
    </row>
    <row r="1802" spans="1:13" x14ac:dyDescent="0.3">
      <c r="A1802" s="139">
        <f t="shared" si="1783"/>
        <v>48</v>
      </c>
      <c r="B1802" s="148">
        <f t="shared" si="1785"/>
        <v>10</v>
      </c>
      <c r="D1802" s="149" t="str">
        <f>+VLOOKUP($A1802,mUNICIPIOS!$B$4:$F$343,2,0)</f>
        <v>Chimaltenango</v>
      </c>
      <c r="E1802" s="149">
        <f>+VLOOKUP($A1802,mUNICIPIOS!$B$4:$F$343,3,0)</f>
        <v>407</v>
      </c>
      <c r="F1802" s="149" t="str">
        <f>+VLOOKUP($A1802,mUNICIPIOS!$B$4:$F$343,4,0)</f>
        <v>Patzún</v>
      </c>
      <c r="G1802" s="139" t="str">
        <f t="shared" ref="G1802:K1802" si="1814">+G1764</f>
        <v>02</v>
      </c>
      <c r="H1802" t="str">
        <f t="shared" si="1814"/>
        <v>IIC</v>
      </c>
      <c r="I1802" t="str">
        <f t="shared" si="1814"/>
        <v>Índice de Información a la Ciudadanía</v>
      </c>
      <c r="J1802" t="str">
        <f t="shared" si="1814"/>
        <v>02-04</v>
      </c>
      <c r="K1802" t="str">
        <f t="shared" si="1814"/>
        <v>Relación del monto contratado por medio de Guate compras con el total del presupuesto de egresos vigente.</v>
      </c>
      <c r="L1802" s="150">
        <f>+VLOOKUP($E1802,IIC_2018!$B$8:$Q$347,12,0)</f>
        <v>0.52313850270109297</v>
      </c>
      <c r="M1802" s="142" t="str">
        <f>+VLOOKUP($E1802,IIC_2018!$B$8:$Q$347,13,0)</f>
        <v>Medio</v>
      </c>
    </row>
    <row r="1803" spans="1:13" x14ac:dyDescent="0.3">
      <c r="A1803" s="139">
        <f t="shared" si="1783"/>
        <v>48</v>
      </c>
      <c r="B1803" s="148">
        <f t="shared" si="1785"/>
        <v>11</v>
      </c>
      <c r="D1803" s="149" t="str">
        <f>+VLOOKUP($A1803,mUNICIPIOS!$B$4:$F$343,2,0)</f>
        <v>Chimaltenango</v>
      </c>
      <c r="E1803" s="149">
        <f>+VLOOKUP($A1803,mUNICIPIOS!$B$4:$F$343,3,0)</f>
        <v>407</v>
      </c>
      <c r="F1803" s="149" t="str">
        <f>+VLOOKUP($A1803,mUNICIPIOS!$B$4:$F$343,4,0)</f>
        <v>Patzún</v>
      </c>
      <c r="G1803" s="139" t="str">
        <f t="shared" ref="G1803:K1803" si="1815">+G1765</f>
        <v>02</v>
      </c>
      <c r="H1803" t="str">
        <f t="shared" si="1815"/>
        <v>IIC</v>
      </c>
      <c r="I1803" t="str">
        <f t="shared" si="1815"/>
        <v>Índice de Información a la Ciudadanía</v>
      </c>
      <c r="J1803" t="str">
        <f t="shared" si="1815"/>
        <v>INDICE</v>
      </c>
      <c r="K1803">
        <f t="shared" si="1815"/>
        <v>0</v>
      </c>
      <c r="L1803" s="150">
        <f>+VLOOKUP($E1803,IIC_2018!$B$8:$Q$347,15,0)</f>
        <v>0.84078462567527323</v>
      </c>
      <c r="M1803" s="142" t="str">
        <f>+VLOOKUP($E1803,IIC_2018!$B$8:$Q$347,16,0)</f>
        <v>Alto</v>
      </c>
    </row>
    <row r="1804" spans="1:13" x14ac:dyDescent="0.3">
      <c r="A1804" s="139">
        <f t="shared" si="1783"/>
        <v>48</v>
      </c>
      <c r="B1804" s="148">
        <f t="shared" si="1785"/>
        <v>12</v>
      </c>
      <c r="D1804" s="149" t="str">
        <f>+VLOOKUP($A1804,mUNICIPIOS!$B$4:$F$343,2,0)</f>
        <v>Chimaltenango</v>
      </c>
      <c r="E1804" s="149">
        <f>+VLOOKUP($A1804,mUNICIPIOS!$B$4:$F$343,3,0)</f>
        <v>407</v>
      </c>
      <c r="F1804" s="149" t="str">
        <f>+VLOOKUP($A1804,mUNICIPIOS!$B$4:$F$343,4,0)</f>
        <v>Patzún</v>
      </c>
      <c r="G1804" s="139" t="str">
        <f t="shared" ref="G1804:K1804" si="1816">+G1766</f>
        <v>03</v>
      </c>
      <c r="H1804" t="str">
        <f t="shared" si="1816"/>
        <v>ISP</v>
      </c>
      <c r="I1804" t="str">
        <f t="shared" si="1816"/>
        <v>Índice de Servicios Públicos</v>
      </c>
      <c r="J1804" t="str">
        <f t="shared" si="1816"/>
        <v>03-01</v>
      </c>
      <c r="K1804" t="str">
        <f t="shared" si="1816"/>
        <v>Cobertura del servicio público de agua</v>
      </c>
      <c r="L1804" s="150">
        <f>+VLOOKUP($E1804,ISP_2018!$B$8:$T$347,3,0)</f>
        <v>0.19609569939820931</v>
      </c>
      <c r="M1804" s="142" t="str">
        <f>+VLOOKUP($E1804,ISP_2018!$B$8:$T$347,4,0)</f>
        <v>Bajo</v>
      </c>
    </row>
    <row r="1805" spans="1:13" x14ac:dyDescent="0.3">
      <c r="A1805" s="139">
        <f t="shared" si="1783"/>
        <v>48</v>
      </c>
      <c r="B1805" s="148">
        <f t="shared" si="1785"/>
        <v>13</v>
      </c>
      <c r="D1805" s="149" t="str">
        <f>+VLOOKUP($A1805,mUNICIPIOS!$B$4:$F$343,2,0)</f>
        <v>Chimaltenango</v>
      </c>
      <c r="E1805" s="149">
        <f>+VLOOKUP($A1805,mUNICIPIOS!$B$4:$F$343,3,0)</f>
        <v>407</v>
      </c>
      <c r="F1805" s="149" t="str">
        <f>+VLOOKUP($A1805,mUNICIPIOS!$B$4:$F$343,4,0)</f>
        <v>Patzún</v>
      </c>
      <c r="G1805" s="139" t="str">
        <f t="shared" ref="G1805:K1805" si="1817">+G1767</f>
        <v>03</v>
      </c>
      <c r="H1805" t="str">
        <f t="shared" si="1817"/>
        <v>ISP</v>
      </c>
      <c r="I1805" t="str">
        <f t="shared" si="1817"/>
        <v>Índice de Servicios Públicos</v>
      </c>
      <c r="J1805" t="str">
        <f t="shared" si="1817"/>
        <v>03-02</v>
      </c>
      <c r="K1805" t="str">
        <f t="shared" si="1817"/>
        <v>Control de la calidad del servicio público de agua</v>
      </c>
      <c r="L1805" s="150">
        <f>+VLOOKUP($E1805,ISP_2018!$B$8:$T$347,6,0)</f>
        <v>0.28666666666666668</v>
      </c>
      <c r="M1805" s="142" t="str">
        <f>+VLOOKUP($E1805,ISP_2018!$B$8:$T$347,7,0)</f>
        <v>Medio bajo</v>
      </c>
    </row>
    <row r="1806" spans="1:13" x14ac:dyDescent="0.3">
      <c r="A1806" s="139">
        <f t="shared" si="1783"/>
        <v>48</v>
      </c>
      <c r="B1806" s="148">
        <f t="shared" si="1785"/>
        <v>14</v>
      </c>
      <c r="D1806" s="149" t="str">
        <f>+VLOOKUP($A1806,mUNICIPIOS!$B$4:$F$343,2,0)</f>
        <v>Chimaltenango</v>
      </c>
      <c r="E1806" s="149">
        <f>+VLOOKUP($A1806,mUNICIPIOS!$B$4:$F$343,3,0)</f>
        <v>407</v>
      </c>
      <c r="F1806" s="149" t="str">
        <f>+VLOOKUP($A1806,mUNICIPIOS!$B$4:$F$343,4,0)</f>
        <v>Patzún</v>
      </c>
      <c r="G1806" s="139" t="str">
        <f t="shared" ref="G1806:K1806" si="1818">+G1768</f>
        <v>03</v>
      </c>
      <c r="H1806" t="str">
        <f t="shared" si="1818"/>
        <v>ISP</v>
      </c>
      <c r="I1806" t="str">
        <f t="shared" si="1818"/>
        <v>Índice de Servicios Públicos</v>
      </c>
      <c r="J1806" t="str">
        <f t="shared" si="1818"/>
        <v>03-03</v>
      </c>
      <c r="K1806" t="str">
        <f t="shared" si="1818"/>
        <v>Disposición  y tratamiento  de aguas residuales</v>
      </c>
      <c r="L1806" s="150">
        <f>+VLOOKUP($E1806,ISP_2018!$B$8:$T$347,9,0)</f>
        <v>0.25329745743719656</v>
      </c>
      <c r="M1806" s="142" t="str">
        <f>+VLOOKUP($E1806,ISP_2018!$B$8:$T$347,10,0)</f>
        <v>Medio bajo</v>
      </c>
    </row>
    <row r="1807" spans="1:13" x14ac:dyDescent="0.3">
      <c r="A1807" s="139">
        <f t="shared" si="1783"/>
        <v>48</v>
      </c>
      <c r="B1807" s="148">
        <f t="shared" si="1785"/>
        <v>15</v>
      </c>
      <c r="D1807" s="149" t="str">
        <f>+VLOOKUP($A1807,mUNICIPIOS!$B$4:$F$343,2,0)</f>
        <v>Chimaltenango</v>
      </c>
      <c r="E1807" s="149">
        <f>+VLOOKUP($A1807,mUNICIPIOS!$B$4:$F$343,3,0)</f>
        <v>407</v>
      </c>
      <c r="F1807" s="149" t="str">
        <f>+VLOOKUP($A1807,mUNICIPIOS!$B$4:$F$343,4,0)</f>
        <v>Patzún</v>
      </c>
      <c r="G1807" s="139" t="str">
        <f t="shared" ref="G1807:K1807" si="1819">+G1769</f>
        <v>03</v>
      </c>
      <c r="H1807" t="str">
        <f t="shared" si="1819"/>
        <v>ISP</v>
      </c>
      <c r="I1807" t="str">
        <f t="shared" si="1819"/>
        <v>Índice de Servicios Públicos</v>
      </c>
      <c r="J1807" t="str">
        <f t="shared" si="1819"/>
        <v>03-04</v>
      </c>
      <c r="K1807" t="str">
        <f t="shared" si="1819"/>
        <v>Gestión y manejo de los residuos y desechos sólidos</v>
      </c>
      <c r="L1807" s="150">
        <f>+VLOOKUP($E1807,ISP_2018!$B$8:$T$347,12,0)</f>
        <v>0</v>
      </c>
      <c r="M1807" s="142" t="str">
        <f>+VLOOKUP($E1807,ISP_2018!$B$8:$T$347,13,0)</f>
        <v>Bajo</v>
      </c>
    </row>
    <row r="1808" spans="1:13" x14ac:dyDescent="0.3">
      <c r="A1808" s="139">
        <f t="shared" si="1783"/>
        <v>48</v>
      </c>
      <c r="B1808" s="148">
        <f t="shared" si="1785"/>
        <v>16</v>
      </c>
      <c r="D1808" s="149" t="str">
        <f>+VLOOKUP($A1808,mUNICIPIOS!$B$4:$F$343,2,0)</f>
        <v>Chimaltenango</v>
      </c>
      <c r="E1808" s="149">
        <f>+VLOOKUP($A1808,mUNICIPIOS!$B$4:$F$343,3,0)</f>
        <v>407</v>
      </c>
      <c r="F1808" s="149" t="str">
        <f>+VLOOKUP($A1808,mUNICIPIOS!$B$4:$F$343,4,0)</f>
        <v>Patzún</v>
      </c>
      <c r="G1808" s="139" t="str">
        <f t="shared" ref="G1808:K1808" si="1820">+G1770</f>
        <v>03</v>
      </c>
      <c r="H1808" t="str">
        <f t="shared" si="1820"/>
        <v>ISP</v>
      </c>
      <c r="I1808" t="str">
        <f t="shared" si="1820"/>
        <v>Índice de Servicios Públicos</v>
      </c>
      <c r="J1808" t="str">
        <f t="shared" si="1820"/>
        <v>03-05</v>
      </c>
      <c r="K1808" t="str">
        <f t="shared" si="1820"/>
        <v>Gestión de servicios públicos municipales</v>
      </c>
      <c r="L1808" s="150">
        <f>+VLOOKUP($E1808,ISP_2018!$B$8:$T$347,15,0)</f>
        <v>0.69354838709677424</v>
      </c>
      <c r="M1808" s="142" t="str">
        <f>+VLOOKUP($E1808,ISP_2018!$B$8:$T$347,16,0)</f>
        <v>Medio alto</v>
      </c>
    </row>
    <row r="1809" spans="1:13" x14ac:dyDescent="0.3">
      <c r="A1809" s="139">
        <f t="shared" si="1783"/>
        <v>48</v>
      </c>
      <c r="B1809" s="148">
        <f t="shared" si="1785"/>
        <v>17</v>
      </c>
      <c r="D1809" s="149" t="str">
        <f>+VLOOKUP($A1809,mUNICIPIOS!$B$4:$F$343,2,0)</f>
        <v>Chimaltenango</v>
      </c>
      <c r="E1809" s="149">
        <f>+VLOOKUP($A1809,mUNICIPIOS!$B$4:$F$343,3,0)</f>
        <v>407</v>
      </c>
      <c r="F1809" s="149" t="str">
        <f>+VLOOKUP($A1809,mUNICIPIOS!$B$4:$F$343,4,0)</f>
        <v>Patzún</v>
      </c>
      <c r="G1809" s="139" t="str">
        <f t="shared" ref="G1809:K1809" si="1821">+G1771</f>
        <v>03</v>
      </c>
      <c r="H1809" t="str">
        <f t="shared" si="1821"/>
        <v>ISP</v>
      </c>
      <c r="I1809" t="str">
        <f t="shared" si="1821"/>
        <v>Índice de Servicios Públicos</v>
      </c>
      <c r="J1809" t="str">
        <f t="shared" si="1821"/>
        <v>INDICE</v>
      </c>
      <c r="K1809">
        <f t="shared" si="1821"/>
        <v>0</v>
      </c>
      <c r="L1809" s="150">
        <f>+VLOOKUP($E1809,ISP_2018!$B$8:$T$347,18,0)</f>
        <v>0.29497873884661513</v>
      </c>
      <c r="M1809" s="142" t="str">
        <f>+VLOOKUP($E1809,ISP_2018!$B$8:$T$347,19,0)</f>
        <v>Medio bajo</v>
      </c>
    </row>
    <row r="1810" spans="1:13" x14ac:dyDescent="0.3">
      <c r="A1810" s="139">
        <f t="shared" si="1783"/>
        <v>48</v>
      </c>
      <c r="B1810" s="148">
        <f t="shared" si="1785"/>
        <v>18</v>
      </c>
      <c r="D1810" s="149" t="str">
        <f>+VLOOKUP($A1810,mUNICIPIOS!$B$4:$F$343,2,0)</f>
        <v>Chimaltenango</v>
      </c>
      <c r="E1810" s="149">
        <f>+VLOOKUP($A1810,mUNICIPIOS!$B$4:$F$343,3,0)</f>
        <v>407</v>
      </c>
      <c r="F1810" s="149" t="str">
        <f>+VLOOKUP($A1810,mUNICIPIOS!$B$4:$F$343,4,0)</f>
        <v>Patzún</v>
      </c>
      <c r="G1810" s="139" t="str">
        <f t="shared" ref="G1810:K1810" si="1822">+G1772</f>
        <v>04</v>
      </c>
      <c r="H1810" t="str">
        <f t="shared" si="1822"/>
        <v>IGA</v>
      </c>
      <c r="I1810" t="str">
        <f t="shared" si="1822"/>
        <v>Índice de Gestión Administrativa</v>
      </c>
      <c r="J1810" t="str">
        <f t="shared" si="1822"/>
        <v>04-01</v>
      </c>
      <c r="K1810" t="str">
        <f t="shared" si="1822"/>
        <v>Existencia de elementos de atención municipal orientada al vecino</v>
      </c>
      <c r="L1810" s="150">
        <f>+VLOOKUP($E1810,IGA_2018!$B$8:$N$347,3,0)</f>
        <v>0.75</v>
      </c>
      <c r="M1810" s="142" t="str">
        <f>+VLOOKUP($E1810,IGA_2018!$B$8:$N$347,4,0)</f>
        <v>Medio alto</v>
      </c>
    </row>
    <row r="1811" spans="1:13" x14ac:dyDescent="0.3">
      <c r="A1811" s="139">
        <f t="shared" si="1783"/>
        <v>48</v>
      </c>
      <c r="B1811" s="148">
        <f t="shared" si="1785"/>
        <v>19</v>
      </c>
      <c r="D1811" s="149" t="str">
        <f>+VLOOKUP($A1811,mUNICIPIOS!$B$4:$F$343,2,0)</f>
        <v>Chimaltenango</v>
      </c>
      <c r="E1811" s="149">
        <f>+VLOOKUP($A1811,mUNICIPIOS!$B$4:$F$343,3,0)</f>
        <v>407</v>
      </c>
      <c r="F1811" s="149" t="str">
        <f>+VLOOKUP($A1811,mUNICIPIOS!$B$4:$F$343,4,0)</f>
        <v>Patzún</v>
      </c>
      <c r="G1811" s="139" t="str">
        <f t="shared" ref="G1811:K1811" si="1823">+G1773</f>
        <v>04</v>
      </c>
      <c r="H1811" t="str">
        <f t="shared" si="1823"/>
        <v>IGA</v>
      </c>
      <c r="I1811" t="str">
        <f t="shared" si="1823"/>
        <v>Índice de Gestión Administrativa</v>
      </c>
      <c r="J1811" t="str">
        <f t="shared" si="1823"/>
        <v>04-02</v>
      </c>
      <c r="K1811" t="str">
        <f t="shared" si="1823"/>
        <v>Gestión del recurso humano.</v>
      </c>
      <c r="L1811" s="150">
        <f>+VLOOKUP($E1811,IGA_2018!$B$8:$N$347,6,0)</f>
        <v>0.57172289466907045</v>
      </c>
      <c r="M1811" s="142" t="str">
        <f>+VLOOKUP($E1811,IGA_2018!$B$8:$N$347,7,0)</f>
        <v>Medio</v>
      </c>
    </row>
    <row r="1812" spans="1:13" x14ac:dyDescent="0.3">
      <c r="A1812" s="139">
        <f t="shared" si="1783"/>
        <v>48</v>
      </c>
      <c r="B1812" s="148">
        <f t="shared" si="1785"/>
        <v>20</v>
      </c>
      <c r="D1812" s="149" t="str">
        <f>+VLOOKUP($A1812,mUNICIPIOS!$B$4:$F$343,2,0)</f>
        <v>Chimaltenango</v>
      </c>
      <c r="E1812" s="149">
        <f>+VLOOKUP($A1812,mUNICIPIOS!$B$4:$F$343,3,0)</f>
        <v>407</v>
      </c>
      <c r="F1812" s="149" t="str">
        <f>+VLOOKUP($A1812,mUNICIPIOS!$B$4:$F$343,4,0)</f>
        <v>Patzún</v>
      </c>
      <c r="G1812" s="139" t="str">
        <f t="shared" ref="G1812:K1812" si="1824">+G1774</f>
        <v>04</v>
      </c>
      <c r="H1812" t="str">
        <f t="shared" si="1824"/>
        <v>IGA</v>
      </c>
      <c r="I1812" t="str">
        <f t="shared" si="1824"/>
        <v>Índice de Gestión Administrativa</v>
      </c>
      <c r="J1812" t="str">
        <f t="shared" si="1824"/>
        <v>04-03</v>
      </c>
      <c r="K1812" t="str">
        <f t="shared" si="1824"/>
        <v>Existencia de oficinas municipales con instrumentos de gestión.</v>
      </c>
      <c r="L1812" s="150">
        <f>+VLOOKUP($E1812,IGA_2018!$B$8:$N$347,9,0)</f>
        <v>0.3571428571428571</v>
      </c>
      <c r="M1812" s="142" t="str">
        <f>+VLOOKUP($E1812,IGA_2018!$B$8:$N$347,10,0)</f>
        <v>Medio bajo</v>
      </c>
    </row>
    <row r="1813" spans="1:13" x14ac:dyDescent="0.3">
      <c r="A1813" s="139">
        <f t="shared" si="1783"/>
        <v>48</v>
      </c>
      <c r="B1813" s="148">
        <f t="shared" si="1785"/>
        <v>21</v>
      </c>
      <c r="D1813" s="149" t="str">
        <f>+VLOOKUP($A1813,mUNICIPIOS!$B$4:$F$343,2,0)</f>
        <v>Chimaltenango</v>
      </c>
      <c r="E1813" s="149">
        <f>+VLOOKUP($A1813,mUNICIPIOS!$B$4:$F$343,3,0)</f>
        <v>407</v>
      </c>
      <c r="F1813" s="149" t="str">
        <f>+VLOOKUP($A1813,mUNICIPIOS!$B$4:$F$343,4,0)</f>
        <v>Patzún</v>
      </c>
      <c r="G1813" s="139" t="str">
        <f t="shared" ref="G1813:K1813" si="1825">+G1775</f>
        <v>04</v>
      </c>
      <c r="H1813" t="str">
        <f t="shared" si="1825"/>
        <v>IGA</v>
      </c>
      <c r="I1813" t="str">
        <f t="shared" si="1825"/>
        <v>Índice de Gestión Administrativa</v>
      </c>
      <c r="J1813" t="str">
        <f t="shared" si="1825"/>
        <v>INDICE</v>
      </c>
      <c r="K1813">
        <f t="shared" si="1825"/>
        <v>0</v>
      </c>
      <c r="L1813" s="150">
        <f>+VLOOKUP($E1813,IGA_2018!$B$8:$N$347,12,0)</f>
        <v>0.55010301313417465</v>
      </c>
      <c r="M1813" s="142" t="str">
        <f>+VLOOKUP($E1813,IGA_2018!$B$8:$N$347,13,0)</f>
        <v>Medio</v>
      </c>
    </row>
    <row r="1814" spans="1:13" x14ac:dyDescent="0.3">
      <c r="A1814" s="139">
        <f t="shared" si="1783"/>
        <v>48</v>
      </c>
      <c r="B1814" s="148">
        <f t="shared" si="1785"/>
        <v>22</v>
      </c>
      <c r="D1814" s="149" t="str">
        <f>+VLOOKUP($A1814,mUNICIPIOS!$B$4:$F$343,2,0)</f>
        <v>Chimaltenango</v>
      </c>
      <c r="E1814" s="149">
        <f>+VLOOKUP($A1814,mUNICIPIOS!$B$4:$F$343,3,0)</f>
        <v>407</v>
      </c>
      <c r="F1814" s="149" t="str">
        <f>+VLOOKUP($A1814,mUNICIPIOS!$B$4:$F$343,4,0)</f>
        <v>Patzún</v>
      </c>
      <c r="G1814" s="139" t="str">
        <f t="shared" ref="G1814:K1814" si="1826">+G1776</f>
        <v>05</v>
      </c>
      <c r="H1814" t="str">
        <f t="shared" si="1826"/>
        <v>IGF</v>
      </c>
      <c r="I1814" t="str">
        <f t="shared" si="1826"/>
        <v>Índice de Gestión Financiera</v>
      </c>
      <c r="J1814" t="str">
        <f t="shared" si="1826"/>
        <v>05-01</v>
      </c>
      <c r="K1814" t="str">
        <f t="shared" si="1826"/>
        <v>Autonomía financiera municipal</v>
      </c>
      <c r="L1814" s="150">
        <f>+VLOOKUP($E1814,IGF_2018!$B$8:$Z$347,3,0)</f>
        <v>0.2029282821667307</v>
      </c>
      <c r="M1814" s="142" t="str">
        <f>+VLOOKUP($E1814,IGF_2018!$B$8:$Z$347,4,0)</f>
        <v>Medio bajo</v>
      </c>
    </row>
    <row r="1815" spans="1:13" x14ac:dyDescent="0.3">
      <c r="A1815" s="139">
        <f t="shared" si="1783"/>
        <v>48</v>
      </c>
      <c r="B1815" s="148">
        <f t="shared" si="1785"/>
        <v>23</v>
      </c>
      <c r="D1815" s="149" t="str">
        <f>+VLOOKUP($A1815,mUNICIPIOS!$B$4:$F$343,2,0)</f>
        <v>Chimaltenango</v>
      </c>
      <c r="E1815" s="149">
        <f>+VLOOKUP($A1815,mUNICIPIOS!$B$4:$F$343,3,0)</f>
        <v>407</v>
      </c>
      <c r="F1815" s="149" t="str">
        <f>+VLOOKUP($A1815,mUNICIPIOS!$B$4:$F$343,4,0)</f>
        <v>Patzún</v>
      </c>
      <c r="G1815" s="139" t="str">
        <f t="shared" ref="G1815:K1815" si="1827">+G1777</f>
        <v>05</v>
      </c>
      <c r="H1815" t="str">
        <f t="shared" si="1827"/>
        <v>IGF</v>
      </c>
      <c r="I1815" t="str">
        <f t="shared" si="1827"/>
        <v>Índice de Gestión Financiera</v>
      </c>
      <c r="J1815" t="str">
        <f t="shared" si="1827"/>
        <v>05-02</v>
      </c>
      <c r="K1815" t="str">
        <f t="shared" si="1827"/>
        <v xml:space="preserve">Ingresos propios por habitante -sin regalías- </v>
      </c>
      <c r="L1815" s="150">
        <f>+VLOOKUP($E1815,IGF_2018!$B$8:$Z$347,6,0)</f>
        <v>6.6277469899317321E-2</v>
      </c>
      <c r="M1815" s="142" t="str">
        <f>+VLOOKUP($E1815,IGF_2018!$B$8:$Z$347,7,0)</f>
        <v>Bajo</v>
      </c>
    </row>
    <row r="1816" spans="1:13" x14ac:dyDescent="0.3">
      <c r="A1816" s="139">
        <f t="shared" si="1783"/>
        <v>48</v>
      </c>
      <c r="B1816" s="148">
        <f t="shared" si="1785"/>
        <v>24</v>
      </c>
      <c r="D1816" s="149" t="str">
        <f>+VLOOKUP($A1816,mUNICIPIOS!$B$4:$F$343,2,0)</f>
        <v>Chimaltenango</v>
      </c>
      <c r="E1816" s="149">
        <f>+VLOOKUP($A1816,mUNICIPIOS!$B$4:$F$343,3,0)</f>
        <v>407</v>
      </c>
      <c r="F1816" s="149" t="str">
        <f>+VLOOKUP($A1816,mUNICIPIOS!$B$4:$F$343,4,0)</f>
        <v>Patzún</v>
      </c>
      <c r="G1816" s="139" t="str">
        <f t="shared" ref="G1816:K1816" si="1828">+G1778</f>
        <v>05</v>
      </c>
      <c r="H1816" t="str">
        <f t="shared" si="1828"/>
        <v>IGF</v>
      </c>
      <c r="I1816" t="str">
        <f t="shared" si="1828"/>
        <v>Índice de Gestión Financiera</v>
      </c>
      <c r="J1816" t="str">
        <f t="shared" si="1828"/>
        <v>05-03</v>
      </c>
      <c r="K1816" t="str">
        <f t="shared" si="1828"/>
        <v>Ingresos del IUSI en relación a los ingresos propios -sin regalías-</v>
      </c>
      <c r="L1816" s="150">
        <f>+VLOOKUP($E1816,IGF_2018!$B$8:$Z$347,9,0)</f>
        <v>1.1675258635497832E-2</v>
      </c>
      <c r="M1816" s="142" t="str">
        <f>+VLOOKUP($E1816,IGF_2018!$B$8:$Z$347,10,0)</f>
        <v>Bajo</v>
      </c>
    </row>
    <row r="1817" spans="1:13" x14ac:dyDescent="0.3">
      <c r="A1817" s="139">
        <f t="shared" si="1783"/>
        <v>48</v>
      </c>
      <c r="B1817" s="148">
        <f t="shared" si="1785"/>
        <v>25</v>
      </c>
      <c r="D1817" s="149" t="str">
        <f>+VLOOKUP($A1817,mUNICIPIOS!$B$4:$F$343,2,0)</f>
        <v>Chimaltenango</v>
      </c>
      <c r="E1817" s="149">
        <f>+VLOOKUP($A1817,mUNICIPIOS!$B$4:$F$343,3,0)</f>
        <v>407</v>
      </c>
      <c r="F1817" s="149" t="str">
        <f>+VLOOKUP($A1817,mUNICIPIOS!$B$4:$F$343,4,0)</f>
        <v>Patzún</v>
      </c>
      <c r="G1817" s="139" t="str">
        <f t="shared" ref="G1817:K1817" si="1829">+G1779</f>
        <v>05</v>
      </c>
      <c r="H1817" t="str">
        <f t="shared" si="1829"/>
        <v>IGF</v>
      </c>
      <c r="I1817" t="str">
        <f t="shared" si="1829"/>
        <v>Índice de Gestión Financiera</v>
      </c>
      <c r="J1817" t="str">
        <f t="shared" si="1829"/>
        <v>05-04</v>
      </c>
      <c r="K1817" t="str">
        <f t="shared" si="1829"/>
        <v>Inversión anual en capital fijo por habitante</v>
      </c>
      <c r="L1817" s="150">
        <f>+VLOOKUP($E1817,IGF_2018!$B$8:$Z$347,12,0)</f>
        <v>3.8406673644118455E-2</v>
      </c>
      <c r="M1817" s="142" t="str">
        <f>+VLOOKUP($E1817,IGF_2018!$B$8:$Z$347,13,0)</f>
        <v>Bajo</v>
      </c>
    </row>
    <row r="1818" spans="1:13" x14ac:dyDescent="0.3">
      <c r="A1818" s="139">
        <f t="shared" si="1783"/>
        <v>48</v>
      </c>
      <c r="B1818" s="148">
        <f t="shared" si="1785"/>
        <v>26</v>
      </c>
      <c r="D1818" s="149" t="str">
        <f>+VLOOKUP($A1818,mUNICIPIOS!$B$4:$F$343,2,0)</f>
        <v>Chimaltenango</v>
      </c>
      <c r="E1818" s="149">
        <f>+VLOOKUP($A1818,mUNICIPIOS!$B$4:$F$343,3,0)</f>
        <v>407</v>
      </c>
      <c r="F1818" s="149" t="str">
        <f>+VLOOKUP($A1818,mUNICIPIOS!$B$4:$F$343,4,0)</f>
        <v>Patzún</v>
      </c>
      <c r="G1818" s="139" t="str">
        <f t="shared" ref="G1818:K1818" si="1830">+G1780</f>
        <v>05</v>
      </c>
      <c r="H1818" t="str">
        <f t="shared" si="1830"/>
        <v>IGF</v>
      </c>
      <c r="I1818" t="str">
        <f t="shared" si="1830"/>
        <v>Índice de Gestión Financiera</v>
      </c>
      <c r="J1818" t="str">
        <f t="shared" si="1830"/>
        <v>05-05</v>
      </c>
      <c r="K1818" t="str">
        <f t="shared" si="1830"/>
        <v>Inversión anual en capital fijo con recursos percibidos por ingresos propios</v>
      </c>
      <c r="L1818" s="150">
        <f>+VLOOKUP($E1818,IGF_2018!$B$8:$Z$347,15,0)</f>
        <v>6.1104061381962199E-2</v>
      </c>
      <c r="M1818" s="142" t="str">
        <f>+VLOOKUP($E1818,IGF_2018!$B$8:$Z$347,16,0)</f>
        <v>Bajo</v>
      </c>
    </row>
    <row r="1819" spans="1:13" x14ac:dyDescent="0.3">
      <c r="A1819" s="139">
        <f t="shared" si="1783"/>
        <v>48</v>
      </c>
      <c r="B1819" s="148">
        <f t="shared" si="1785"/>
        <v>27</v>
      </c>
      <c r="D1819" s="149" t="str">
        <f>+VLOOKUP($A1819,mUNICIPIOS!$B$4:$F$343,2,0)</f>
        <v>Chimaltenango</v>
      </c>
      <c r="E1819" s="149">
        <f>+VLOOKUP($A1819,mUNICIPIOS!$B$4:$F$343,3,0)</f>
        <v>407</v>
      </c>
      <c r="F1819" s="149" t="str">
        <f>+VLOOKUP($A1819,mUNICIPIOS!$B$4:$F$343,4,0)</f>
        <v>Patzún</v>
      </c>
      <c r="G1819" s="139" t="str">
        <f t="shared" ref="G1819:K1819" si="1831">+G1781</f>
        <v>05</v>
      </c>
      <c r="H1819" t="str">
        <f t="shared" si="1831"/>
        <v>IGF</v>
      </c>
      <c r="I1819" t="str">
        <f t="shared" si="1831"/>
        <v>Índice de Gestión Financiera</v>
      </c>
      <c r="J1819" t="str">
        <f t="shared" si="1831"/>
        <v>05-06</v>
      </c>
      <c r="K1819" t="str">
        <f t="shared" si="1831"/>
        <v xml:space="preserve">Inversión anual en capital fijo con recursos percibidos por transferencias del Gobierno Central </v>
      </c>
      <c r="L1819" s="150">
        <f>+VLOOKUP($E1819,IGF_2018!$B$8:$Z$347,18,0)</f>
        <v>0.26355626845963248</v>
      </c>
      <c r="M1819" s="142" t="str">
        <f>+VLOOKUP($E1819,IGF_2018!$B$8:$Z$347,19,0)</f>
        <v>Medio bajo</v>
      </c>
    </row>
    <row r="1820" spans="1:13" x14ac:dyDescent="0.3">
      <c r="A1820" s="139">
        <f t="shared" si="1783"/>
        <v>48</v>
      </c>
      <c r="B1820" s="148">
        <f t="shared" si="1785"/>
        <v>28</v>
      </c>
      <c r="D1820" s="149" t="str">
        <f>+VLOOKUP($A1820,mUNICIPIOS!$B$4:$F$343,2,0)</f>
        <v>Chimaltenango</v>
      </c>
      <c r="E1820" s="149">
        <f>+VLOOKUP($A1820,mUNICIPIOS!$B$4:$F$343,3,0)</f>
        <v>407</v>
      </c>
      <c r="F1820" s="149" t="str">
        <f>+VLOOKUP($A1820,mUNICIPIOS!$B$4:$F$343,4,0)</f>
        <v>Patzún</v>
      </c>
      <c r="G1820" s="139" t="str">
        <f t="shared" ref="G1820:K1820" si="1832">+G1782</f>
        <v>05</v>
      </c>
      <c r="H1820" t="str">
        <f t="shared" si="1832"/>
        <v>IGF</v>
      </c>
      <c r="I1820" t="str">
        <f t="shared" si="1832"/>
        <v>Índice de Gestión Financiera</v>
      </c>
      <c r="J1820" t="str">
        <f t="shared" si="1832"/>
        <v>05-07</v>
      </c>
      <c r="K1820" t="str">
        <f t="shared" si="1832"/>
        <v>Financiamiento por endeudamiento municipal</v>
      </c>
      <c r="L1820" s="150">
        <f>+VLOOKUP($E1820,IGF_2018!$B$8:$Z$347,21,0)</f>
        <v>1</v>
      </c>
      <c r="M1820" s="142" t="str">
        <f>+VLOOKUP($E1820,IGF_2018!$B$8:$Z$347,22,0)</f>
        <v>Alto</v>
      </c>
    </row>
    <row r="1821" spans="1:13" x14ac:dyDescent="0.3">
      <c r="A1821" s="139">
        <f t="shared" si="1783"/>
        <v>48</v>
      </c>
      <c r="B1821" s="148">
        <f t="shared" si="1785"/>
        <v>29</v>
      </c>
      <c r="D1821" s="149" t="str">
        <f>+VLOOKUP($A1821,mUNICIPIOS!$B$4:$F$343,2,0)</f>
        <v>Chimaltenango</v>
      </c>
      <c r="E1821" s="149">
        <f>+VLOOKUP($A1821,mUNICIPIOS!$B$4:$F$343,3,0)</f>
        <v>407</v>
      </c>
      <c r="F1821" s="149" t="str">
        <f>+VLOOKUP($A1821,mUNICIPIOS!$B$4:$F$343,4,0)</f>
        <v>Patzún</v>
      </c>
      <c r="G1821" s="139" t="str">
        <f t="shared" ref="G1821:K1821" si="1833">+G1783</f>
        <v>05</v>
      </c>
      <c r="H1821" t="str">
        <f t="shared" si="1833"/>
        <v>IGF</v>
      </c>
      <c r="I1821" t="str">
        <f t="shared" si="1833"/>
        <v>Índice de Gestión Financiera</v>
      </c>
      <c r="J1821" t="str">
        <f t="shared" si="1833"/>
        <v>INDICE</v>
      </c>
      <c r="K1821">
        <f t="shared" si="1833"/>
        <v>0</v>
      </c>
      <c r="L1821" s="150">
        <f>+VLOOKUP($E1821,IGF_2018!$B$8:$Z$347,24,0)</f>
        <v>0.29131537662533069</v>
      </c>
      <c r="M1821" s="142" t="str">
        <f>+VLOOKUP($E1821,IGF_2018!$B$8:$Z$347,25,0)</f>
        <v>Medio bajo</v>
      </c>
    </row>
    <row r="1822" spans="1:13" x14ac:dyDescent="0.3">
      <c r="A1822" s="139">
        <f t="shared" si="1783"/>
        <v>48</v>
      </c>
      <c r="B1822" s="148">
        <f t="shared" si="1785"/>
        <v>30</v>
      </c>
      <c r="D1822" s="149" t="str">
        <f>+VLOOKUP($A1822,mUNICIPIOS!$B$4:$F$343,2,0)</f>
        <v>Chimaltenango</v>
      </c>
      <c r="E1822" s="149">
        <f>+VLOOKUP($A1822,mUNICIPIOS!$B$4:$F$343,3,0)</f>
        <v>407</v>
      </c>
      <c r="F1822" s="149" t="str">
        <f>+VLOOKUP($A1822,mUNICIPIOS!$B$4:$F$343,4,0)</f>
        <v>Patzún</v>
      </c>
      <c r="G1822" s="139" t="str">
        <f t="shared" ref="G1822:K1822" si="1834">+G1784</f>
        <v>06</v>
      </c>
      <c r="H1822" t="str">
        <f t="shared" si="1834"/>
        <v>IGE</v>
      </c>
      <c r="I1822" t="str">
        <f t="shared" si="1834"/>
        <v>Índice de Gestión Estratégica</v>
      </c>
      <c r="J1822" t="str">
        <f t="shared" si="1834"/>
        <v>06-01</v>
      </c>
      <c r="K1822" t="str">
        <f t="shared" si="1834"/>
        <v>Ejecución del Plan Operativo Anual  (POA)</v>
      </c>
      <c r="L1822" s="150">
        <f>+VLOOKUP($E1822,IGE_2018!$B$8:$Z$347,3,0)</f>
        <v>0.81045064238133557</v>
      </c>
      <c r="M1822" s="142" t="str">
        <f>+VLOOKUP($E1822,IGE_2018!$B$8:$Z$347,4,0)</f>
        <v>Alto</v>
      </c>
    </row>
    <row r="1823" spans="1:13" x14ac:dyDescent="0.3">
      <c r="A1823" s="139">
        <f t="shared" si="1783"/>
        <v>48</v>
      </c>
      <c r="B1823" s="148">
        <f t="shared" si="1785"/>
        <v>31</v>
      </c>
      <c r="D1823" s="149" t="str">
        <f>+VLOOKUP($A1823,mUNICIPIOS!$B$4:$F$343,2,0)</f>
        <v>Chimaltenango</v>
      </c>
      <c r="E1823" s="149">
        <f>+VLOOKUP($A1823,mUNICIPIOS!$B$4:$F$343,3,0)</f>
        <v>407</v>
      </c>
      <c r="F1823" s="149" t="str">
        <f>+VLOOKUP($A1823,mUNICIPIOS!$B$4:$F$343,4,0)</f>
        <v>Patzún</v>
      </c>
      <c r="G1823" s="139" t="str">
        <f t="shared" ref="G1823:K1823" si="1835">+G1785</f>
        <v>06</v>
      </c>
      <c r="H1823" t="str">
        <f t="shared" si="1835"/>
        <v>IGE</v>
      </c>
      <c r="I1823" t="str">
        <f t="shared" si="1835"/>
        <v>Índice de Gestión Estratégica</v>
      </c>
      <c r="J1823" t="str">
        <f t="shared" si="1835"/>
        <v>06-02</v>
      </c>
      <c r="K1823" t="str">
        <f t="shared" si="1835"/>
        <v>Relación Plan de Desarrollo Municipal y Ordenamiento Territorial (PDM-OT) - Plan Estratégico Institucional (PEI) - Plan Operativo Multianual (POM) - Plan Operativo Anual (POA)</v>
      </c>
      <c r="L1823" s="150">
        <f>+VLOOKUP($E1823,IGE_2018!$B$8:$Z$347,6,0)</f>
        <v>0.54999999999999993</v>
      </c>
      <c r="M1823" s="142" t="str">
        <f>+VLOOKUP($E1823,IGE_2018!$B$8:$Z$347,7,0)</f>
        <v>Medio</v>
      </c>
    </row>
    <row r="1824" spans="1:13" x14ac:dyDescent="0.3">
      <c r="A1824" s="139">
        <f t="shared" si="1783"/>
        <v>48</v>
      </c>
      <c r="B1824" s="148">
        <f t="shared" si="1785"/>
        <v>32</v>
      </c>
      <c r="D1824" s="149" t="str">
        <f>+VLOOKUP($A1824,mUNICIPIOS!$B$4:$F$343,2,0)</f>
        <v>Chimaltenango</v>
      </c>
      <c r="E1824" s="149">
        <f>+VLOOKUP($A1824,mUNICIPIOS!$B$4:$F$343,3,0)</f>
        <v>407</v>
      </c>
      <c r="F1824" s="149" t="str">
        <f>+VLOOKUP($A1824,mUNICIPIOS!$B$4:$F$343,4,0)</f>
        <v>Patzún</v>
      </c>
      <c r="G1824" s="139" t="str">
        <f t="shared" ref="G1824:K1824" si="1836">+G1786</f>
        <v>06</v>
      </c>
      <c r="H1824" t="str">
        <f t="shared" si="1836"/>
        <v>IGE</v>
      </c>
      <c r="I1824" t="str">
        <f t="shared" si="1836"/>
        <v>Índice de Gestión Estratégica</v>
      </c>
      <c r="J1824" t="str">
        <f t="shared" si="1836"/>
        <v>06-03</v>
      </c>
      <c r="K1824" t="str">
        <f t="shared" si="1836"/>
        <v>Presupuesto de egresos relacionado a competencias municipales que responden a prioridades nacionales de desarrollo.</v>
      </c>
      <c r="L1824" s="150">
        <f>+VLOOKUP($E1824,IGE_2018!$B$8:$Z$347,9,0)</f>
        <v>0.50046255809553808</v>
      </c>
      <c r="M1824" s="142" t="str">
        <f>+VLOOKUP($E1824,IGE_2018!$B$8:$Z$347,10,0)</f>
        <v>Medio</v>
      </c>
    </row>
    <row r="1825" spans="1:13" x14ac:dyDescent="0.3">
      <c r="A1825" s="139">
        <f t="shared" si="1783"/>
        <v>48</v>
      </c>
      <c r="B1825" s="148">
        <f t="shared" si="1785"/>
        <v>33</v>
      </c>
      <c r="D1825" s="149" t="str">
        <f>+VLOOKUP($A1825,mUNICIPIOS!$B$4:$F$343,2,0)</f>
        <v>Chimaltenango</v>
      </c>
      <c r="E1825" s="149">
        <f>+VLOOKUP($A1825,mUNICIPIOS!$B$4:$F$343,3,0)</f>
        <v>407</v>
      </c>
      <c r="F1825" s="149" t="str">
        <f>+VLOOKUP($A1825,mUNICIPIOS!$B$4:$F$343,4,0)</f>
        <v>Patzún</v>
      </c>
      <c r="G1825" s="139" t="str">
        <f t="shared" ref="G1825:K1825" si="1837">+G1787</f>
        <v>06</v>
      </c>
      <c r="H1825" t="str">
        <f t="shared" si="1837"/>
        <v>IGE</v>
      </c>
      <c r="I1825" t="str">
        <f t="shared" si="1837"/>
        <v>Índice de Gestión Estratégica</v>
      </c>
      <c r="J1825" t="str">
        <f t="shared" si="1837"/>
        <v>06-04</v>
      </c>
      <c r="K1825" t="str">
        <f t="shared" si="1837"/>
        <v>Institucionalización de la gestión ordenada del territorio</v>
      </c>
      <c r="L1825" s="150">
        <f>+VLOOKUP($E1825,IGE_2018!$B$8:$Z$347,12,0)</f>
        <v>0.5</v>
      </c>
      <c r="M1825" s="142" t="str">
        <f>+VLOOKUP($E1825,IGE_2018!$B$8:$Z$347,13,0)</f>
        <v>Medio</v>
      </c>
    </row>
    <row r="1826" spans="1:13" x14ac:dyDescent="0.3">
      <c r="A1826" s="139">
        <f t="shared" si="1783"/>
        <v>48</v>
      </c>
      <c r="B1826" s="148">
        <f t="shared" si="1785"/>
        <v>34</v>
      </c>
      <c r="D1826" s="149" t="str">
        <f>+VLOOKUP($A1826,mUNICIPIOS!$B$4:$F$343,2,0)</f>
        <v>Chimaltenango</v>
      </c>
      <c r="E1826" s="149">
        <f>+VLOOKUP($A1826,mUNICIPIOS!$B$4:$F$343,3,0)</f>
        <v>407</v>
      </c>
      <c r="F1826" s="149" t="str">
        <f>+VLOOKUP($A1826,mUNICIPIOS!$B$4:$F$343,4,0)</f>
        <v>Patzún</v>
      </c>
      <c r="G1826" s="139" t="str">
        <f t="shared" ref="G1826:K1826" si="1838">+G1788</f>
        <v>06</v>
      </c>
      <c r="H1826" t="str">
        <f t="shared" si="1838"/>
        <v>IGE</v>
      </c>
      <c r="I1826" t="str">
        <f t="shared" si="1838"/>
        <v>Índice de Gestión Estratégica</v>
      </c>
      <c r="J1826" t="str">
        <f t="shared" si="1838"/>
        <v>06-05</v>
      </c>
      <c r="K1826" t="str">
        <f t="shared" si="1838"/>
        <v>Acciones para la gestión ordenada del territorio</v>
      </c>
      <c r="L1826" s="150">
        <f>+VLOOKUP($E1826,IGE_2018!$B$8:$Z$347,15,0)</f>
        <v>0.4800000000000002</v>
      </c>
      <c r="M1826" s="142" t="str">
        <f>+VLOOKUP($E1826,IGE_2018!$B$8:$Z$347,16,0)</f>
        <v>Medio</v>
      </c>
    </row>
    <row r="1827" spans="1:13" x14ac:dyDescent="0.3">
      <c r="A1827" s="139">
        <f t="shared" si="1783"/>
        <v>48</v>
      </c>
      <c r="B1827" s="148">
        <f t="shared" si="1785"/>
        <v>35</v>
      </c>
      <c r="D1827" s="149" t="str">
        <f>+VLOOKUP($A1827,mUNICIPIOS!$B$4:$F$343,2,0)</f>
        <v>Chimaltenango</v>
      </c>
      <c r="E1827" s="149">
        <f>+VLOOKUP($A1827,mUNICIPIOS!$B$4:$F$343,3,0)</f>
        <v>407</v>
      </c>
      <c r="F1827" s="149" t="str">
        <f>+VLOOKUP($A1827,mUNICIPIOS!$B$4:$F$343,4,0)</f>
        <v>Patzún</v>
      </c>
      <c r="G1827" s="139" t="str">
        <f t="shared" ref="G1827:K1827" si="1839">+G1789</f>
        <v>06</v>
      </c>
      <c r="H1827" t="str">
        <f t="shared" si="1839"/>
        <v>IGE</v>
      </c>
      <c r="I1827" t="str">
        <f t="shared" si="1839"/>
        <v>Índice de Gestión Estratégica</v>
      </c>
      <c r="J1827" t="str">
        <f t="shared" si="1839"/>
        <v>06-06</v>
      </c>
      <c r="K1827" t="str">
        <f t="shared" si="1839"/>
        <v>Gestión de riesgo en la formulación de proyectos derivados de la planificación operativa anual</v>
      </c>
      <c r="L1827" s="150">
        <f>+VLOOKUP($E1827,IGE_2018!$B$8:$Z$347,18,0)</f>
        <v>0.7</v>
      </c>
      <c r="M1827" s="142" t="str">
        <f>+VLOOKUP($E1827,IGE_2018!$B$8:$Z$347,19,0)</f>
        <v>Medio alto</v>
      </c>
    </row>
    <row r="1828" spans="1:13" x14ac:dyDescent="0.3">
      <c r="A1828" s="139">
        <f t="shared" si="1783"/>
        <v>48</v>
      </c>
      <c r="B1828" s="148">
        <f t="shared" si="1785"/>
        <v>36</v>
      </c>
      <c r="D1828" s="149" t="str">
        <f>+VLOOKUP($A1828,mUNICIPIOS!$B$4:$F$343,2,0)</f>
        <v>Chimaltenango</v>
      </c>
      <c r="E1828" s="149">
        <f>+VLOOKUP($A1828,mUNICIPIOS!$B$4:$F$343,3,0)</f>
        <v>407</v>
      </c>
      <c r="F1828" s="149" t="str">
        <f>+VLOOKUP($A1828,mUNICIPIOS!$B$4:$F$343,4,0)</f>
        <v>Patzún</v>
      </c>
      <c r="G1828" s="139" t="str">
        <f t="shared" ref="G1828:K1828" si="1840">+G1790</f>
        <v>06</v>
      </c>
      <c r="H1828" t="str">
        <f t="shared" si="1840"/>
        <v>IGE</v>
      </c>
      <c r="I1828" t="str">
        <f t="shared" si="1840"/>
        <v>Índice de Gestión Estratégica</v>
      </c>
      <c r="J1828" t="str">
        <f t="shared" si="1840"/>
        <v>06-07</v>
      </c>
      <c r="K1828" t="str">
        <f t="shared" si="1840"/>
        <v>Ingresos por servicios ambientales en relación a los ingresos propios sin regalías</v>
      </c>
      <c r="L1828" s="150">
        <f>+VLOOKUP($E1828,IGE_2018!$B$8:$Z$347,21,0)</f>
        <v>1</v>
      </c>
      <c r="M1828" s="142" t="str">
        <f>+VLOOKUP($E1828,IGE_2018!$B$8:$Z$347,22,0)</f>
        <v>Alto</v>
      </c>
    </row>
    <row r="1829" spans="1:13" x14ac:dyDescent="0.3">
      <c r="A1829" s="139">
        <f t="shared" si="1783"/>
        <v>48</v>
      </c>
      <c r="B1829" s="148">
        <f t="shared" si="1785"/>
        <v>37</v>
      </c>
      <c r="D1829" s="149" t="str">
        <f>+VLOOKUP($A1829,mUNICIPIOS!$B$4:$F$343,2,0)</f>
        <v>Chimaltenango</v>
      </c>
      <c r="E1829" s="149">
        <f>+VLOOKUP($A1829,mUNICIPIOS!$B$4:$F$343,3,0)</f>
        <v>407</v>
      </c>
      <c r="F1829" s="149" t="str">
        <f>+VLOOKUP($A1829,mUNICIPIOS!$B$4:$F$343,4,0)</f>
        <v>Patzún</v>
      </c>
      <c r="G1829" s="139" t="str">
        <f t="shared" ref="G1829:K1829" si="1841">+G1791</f>
        <v>06</v>
      </c>
      <c r="H1829" t="str">
        <f t="shared" si="1841"/>
        <v>IGE</v>
      </c>
      <c r="I1829" t="str">
        <f t="shared" si="1841"/>
        <v>Índice de Gestión Estratégica</v>
      </c>
      <c r="J1829" t="str">
        <f t="shared" si="1841"/>
        <v>INDICE</v>
      </c>
      <c r="K1829">
        <f t="shared" si="1841"/>
        <v>0</v>
      </c>
      <c r="L1829" s="150">
        <f>+VLOOKUP($E1829,IGE_2018!$B$8:$Z$347,24,0)</f>
        <v>0.62118323588108482</v>
      </c>
      <c r="M1829" s="142" t="str">
        <f>+VLOOKUP($E1829,IGE_2018!$B$8:$Z$347,25,0)</f>
        <v>Medio alto</v>
      </c>
    </row>
    <row r="1830" spans="1:13" x14ac:dyDescent="0.3">
      <c r="A1830" s="139">
        <f t="shared" si="1783"/>
        <v>48</v>
      </c>
      <c r="B1830" s="148">
        <f t="shared" si="1785"/>
        <v>38</v>
      </c>
      <c r="D1830" s="149" t="str">
        <f>+VLOOKUP($A1830,mUNICIPIOS!$B$4:$F$343,2,0)</f>
        <v>Chimaltenango</v>
      </c>
      <c r="E1830" s="149">
        <f>+VLOOKUP($A1830,mUNICIPIOS!$B$4:$F$343,3,0)</f>
        <v>407</v>
      </c>
      <c r="F1830" s="149" t="str">
        <f>+VLOOKUP($A1830,mUNICIPIOS!$B$4:$F$343,4,0)</f>
        <v>Patzún</v>
      </c>
      <c r="G1830" s="139" t="str">
        <f t="shared" ref="G1830:K1830" si="1842">+G1792</f>
        <v>RANKING</v>
      </c>
      <c r="H1830" t="str">
        <f t="shared" si="1842"/>
        <v>RGM</v>
      </c>
      <c r="I1830" t="str">
        <f t="shared" si="1842"/>
        <v>Ranking de la Gestión Municipal 2018</v>
      </c>
      <c r="J1830" t="str">
        <f t="shared" si="1842"/>
        <v>RANKING</v>
      </c>
      <c r="K1830">
        <f t="shared" si="1842"/>
        <v>0</v>
      </c>
      <c r="L1830" s="151">
        <f>+VLOOKUP($E1830,Resultados_generales!$C$8:$AE$347,27,0)</f>
        <v>0.56254539326843966</v>
      </c>
      <c r="M1830" t="str">
        <f>+VLOOKUP($E1830,Resultados_generales!$C$8:$AE$347,28,0)</f>
        <v>Medio</v>
      </c>
    </row>
    <row r="1831" spans="1:13" x14ac:dyDescent="0.3">
      <c r="A1831" s="139">
        <f t="shared" si="1783"/>
        <v>49</v>
      </c>
      <c r="B1831" s="148">
        <f t="shared" si="1785"/>
        <v>1</v>
      </c>
      <c r="D1831" s="149" t="str">
        <f>+VLOOKUP($A1831,mUNICIPIOS!$B$4:$F$343,2,0)</f>
        <v>Chimaltenango</v>
      </c>
      <c r="E1831" s="149">
        <f>+VLOOKUP($A1831,mUNICIPIOS!$B$4:$F$343,3,0)</f>
        <v>408</v>
      </c>
      <c r="F1831" s="149" t="str">
        <f>+VLOOKUP($A1831,mUNICIPIOS!$B$4:$F$343,4,0)</f>
        <v>San Miguel Pochuta</v>
      </c>
      <c r="G1831" s="139" t="str">
        <f t="shared" ref="G1831:K1831" si="1843">+G1793</f>
        <v>01</v>
      </c>
      <c r="H1831" t="str">
        <f t="shared" si="1843"/>
        <v>IPC</v>
      </c>
      <c r="I1831" t="str">
        <f t="shared" si="1843"/>
        <v>Índice de Participación Ciudadana</v>
      </c>
      <c r="J1831" t="str">
        <f t="shared" si="1843"/>
        <v>01-01</v>
      </c>
      <c r="K1831" t="str">
        <f t="shared" si="1843"/>
        <v>Número de reuniones del COMUDE en el año de la medición.</v>
      </c>
      <c r="L1831" s="150">
        <f>+VLOOKUP($E1831,IPC_2018!$B$8:$T$347,3,0)</f>
        <v>0.5</v>
      </c>
      <c r="M1831" s="142" t="str">
        <f>+VLOOKUP($E1831,IPC_2018!$B$8:$T$347,4,0)</f>
        <v>Medio</v>
      </c>
    </row>
    <row r="1832" spans="1:13" x14ac:dyDescent="0.3">
      <c r="A1832" s="139">
        <f t="shared" si="1783"/>
        <v>49</v>
      </c>
      <c r="B1832" s="148">
        <f t="shared" si="1785"/>
        <v>2</v>
      </c>
      <c r="D1832" s="149" t="str">
        <f>+VLOOKUP($A1832,mUNICIPIOS!$B$4:$F$343,2,0)</f>
        <v>Chimaltenango</v>
      </c>
      <c r="E1832" s="149">
        <f>+VLOOKUP($A1832,mUNICIPIOS!$B$4:$F$343,3,0)</f>
        <v>408</v>
      </c>
      <c r="F1832" s="149" t="str">
        <f>+VLOOKUP($A1832,mUNICIPIOS!$B$4:$F$343,4,0)</f>
        <v>San Miguel Pochuta</v>
      </c>
      <c r="G1832" s="139" t="str">
        <f t="shared" ref="G1832:K1832" si="1844">+G1794</f>
        <v>01</v>
      </c>
      <c r="H1832" t="str">
        <f t="shared" si="1844"/>
        <v>IPC</v>
      </c>
      <c r="I1832" t="str">
        <f t="shared" si="1844"/>
        <v>Índice de Participación Ciudadana</v>
      </c>
      <c r="J1832" t="str">
        <f t="shared" si="1844"/>
        <v>01-02</v>
      </c>
      <c r="K1832" t="str">
        <f t="shared" si="1844"/>
        <v>Participación de Alcaldes, Concejales y Síndicos determinados o designados en el COMUDE</v>
      </c>
      <c r="L1832" s="150">
        <f>+VLOOKUP($E1832,IPC_2018!$B$8:$T$347,6,0)</f>
        <v>0.95138888888888884</v>
      </c>
      <c r="M1832" s="142" t="str">
        <f>+VLOOKUP($E1832,IPC_2018!$B$8:$T$347,7,0)</f>
        <v>Alto</v>
      </c>
    </row>
    <row r="1833" spans="1:13" x14ac:dyDescent="0.3">
      <c r="A1833" s="139">
        <f t="shared" si="1783"/>
        <v>49</v>
      </c>
      <c r="B1833" s="148">
        <f t="shared" si="1785"/>
        <v>3</v>
      </c>
      <c r="D1833" s="149" t="str">
        <f>+VLOOKUP($A1833,mUNICIPIOS!$B$4:$F$343,2,0)</f>
        <v>Chimaltenango</v>
      </c>
      <c r="E1833" s="149">
        <f>+VLOOKUP($A1833,mUNICIPIOS!$B$4:$F$343,3,0)</f>
        <v>408</v>
      </c>
      <c r="F1833" s="149" t="str">
        <f>+VLOOKUP($A1833,mUNICIPIOS!$B$4:$F$343,4,0)</f>
        <v>San Miguel Pochuta</v>
      </c>
      <c r="G1833" s="139" t="str">
        <f t="shared" ref="G1833:K1833" si="1845">+G1795</f>
        <v>01</v>
      </c>
      <c r="H1833" t="str">
        <f t="shared" si="1845"/>
        <v>IPC</v>
      </c>
      <c r="I1833" t="str">
        <f t="shared" si="1845"/>
        <v>Índice de Participación Ciudadana</v>
      </c>
      <c r="J1833" t="str">
        <f t="shared" si="1845"/>
        <v>01-03</v>
      </c>
      <c r="K1833" t="str">
        <f t="shared" si="1845"/>
        <v>Participación  de organizaciones de jóvenes, mujeres, pueblos mayas, xincas, garífunas, y otras organizaciones en el Comude</v>
      </c>
      <c r="L1833" s="150">
        <f>+VLOOKUP($E1833,IPC_2018!$B$8:$T$347,9,0)</f>
        <v>0.29223744292237441</v>
      </c>
      <c r="M1833" s="142" t="str">
        <f>+VLOOKUP($E1833,IPC_2018!$B$8:$T$347,10,0)</f>
        <v>Medio bajo</v>
      </c>
    </row>
    <row r="1834" spans="1:13" x14ac:dyDescent="0.3">
      <c r="A1834" s="139">
        <f t="shared" si="1783"/>
        <v>49</v>
      </c>
      <c r="B1834" s="148">
        <f t="shared" si="1785"/>
        <v>4</v>
      </c>
      <c r="D1834" s="149" t="str">
        <f>+VLOOKUP($A1834,mUNICIPIOS!$B$4:$F$343,2,0)</f>
        <v>Chimaltenango</v>
      </c>
      <c r="E1834" s="149">
        <f>+VLOOKUP($A1834,mUNICIPIOS!$B$4:$F$343,3,0)</f>
        <v>408</v>
      </c>
      <c r="F1834" s="149" t="str">
        <f>+VLOOKUP($A1834,mUNICIPIOS!$B$4:$F$343,4,0)</f>
        <v>San Miguel Pochuta</v>
      </c>
      <c r="G1834" s="139" t="str">
        <f t="shared" ref="G1834:K1834" si="1846">+G1796</f>
        <v>01</v>
      </c>
      <c r="H1834" t="str">
        <f t="shared" si="1846"/>
        <v>IPC</v>
      </c>
      <c r="I1834" t="str">
        <f t="shared" si="1846"/>
        <v>Índice de Participación Ciudadana</v>
      </c>
      <c r="J1834" t="str">
        <f t="shared" si="1846"/>
        <v>01-04</v>
      </c>
      <c r="K1834" t="str">
        <f t="shared" si="1846"/>
        <v>Representatividad territorial del Comude.</v>
      </c>
      <c r="L1834" s="150">
        <f>+VLOOKUP($E1834,IPC_2018!$B$8:$T$347,12,0)</f>
        <v>0.67222222222222228</v>
      </c>
      <c r="M1834" s="142" t="str">
        <f>+VLOOKUP($E1834,IPC_2018!$B$8:$T$347,13,0)</f>
        <v>Medio alto</v>
      </c>
    </row>
    <row r="1835" spans="1:13" x14ac:dyDescent="0.3">
      <c r="A1835" s="139">
        <f t="shared" si="1783"/>
        <v>49</v>
      </c>
      <c r="B1835" s="148">
        <f t="shared" si="1785"/>
        <v>5</v>
      </c>
      <c r="D1835" s="149" t="str">
        <f>+VLOOKUP($A1835,mUNICIPIOS!$B$4:$F$343,2,0)</f>
        <v>Chimaltenango</v>
      </c>
      <c r="E1835" s="149">
        <f>+VLOOKUP($A1835,mUNICIPIOS!$B$4:$F$343,3,0)</f>
        <v>408</v>
      </c>
      <c r="F1835" s="149" t="str">
        <f>+VLOOKUP($A1835,mUNICIPIOS!$B$4:$F$343,4,0)</f>
        <v>San Miguel Pochuta</v>
      </c>
      <c r="G1835" s="139" t="str">
        <f t="shared" ref="G1835:K1835" si="1847">+G1797</f>
        <v>01</v>
      </c>
      <c r="H1835" t="str">
        <f t="shared" si="1847"/>
        <v>IPC</v>
      </c>
      <c r="I1835" t="str">
        <f t="shared" si="1847"/>
        <v>Índice de Participación Ciudadana</v>
      </c>
      <c r="J1835" t="str">
        <f t="shared" si="1847"/>
        <v>01-05</v>
      </c>
      <c r="K1835" t="str">
        <f t="shared" si="1847"/>
        <v>Funcionamiento del Comude</v>
      </c>
      <c r="L1835" s="150">
        <f>+VLOOKUP($E1835,IPC_2018!$B$8:$T$347,15,0)</f>
        <v>0.15901060076290127</v>
      </c>
      <c r="M1835" s="142" t="str">
        <f>+VLOOKUP($E1835,IPC_2018!$B$8:$T$347,16,0)</f>
        <v>Bajo</v>
      </c>
    </row>
    <row r="1836" spans="1:13" x14ac:dyDescent="0.3">
      <c r="A1836" s="139">
        <f t="shared" si="1783"/>
        <v>49</v>
      </c>
      <c r="B1836" s="148">
        <f t="shared" si="1785"/>
        <v>6</v>
      </c>
      <c r="D1836" s="149" t="str">
        <f>+VLOOKUP($A1836,mUNICIPIOS!$B$4:$F$343,2,0)</f>
        <v>Chimaltenango</v>
      </c>
      <c r="E1836" s="149">
        <f>+VLOOKUP($A1836,mUNICIPIOS!$B$4:$F$343,3,0)</f>
        <v>408</v>
      </c>
      <c r="F1836" s="149" t="str">
        <f>+VLOOKUP($A1836,mUNICIPIOS!$B$4:$F$343,4,0)</f>
        <v>San Miguel Pochuta</v>
      </c>
      <c r="G1836" s="139" t="str">
        <f t="shared" ref="G1836:K1836" si="1848">+G1798</f>
        <v>01</v>
      </c>
      <c r="H1836" t="str">
        <f t="shared" si="1848"/>
        <v>IPC</v>
      </c>
      <c r="I1836" t="str">
        <f t="shared" si="1848"/>
        <v>Índice de Participación Ciudadana</v>
      </c>
      <c r="J1836" t="str">
        <f t="shared" si="1848"/>
        <v>INDICE</v>
      </c>
      <c r="K1836">
        <f t="shared" si="1848"/>
        <v>0</v>
      </c>
      <c r="L1836" s="150">
        <f>+VLOOKUP($E1836,IPC_2018!$B$8:$T$347,18,0)</f>
        <v>0.49994415099723577</v>
      </c>
      <c r="M1836" s="142" t="str">
        <f>+VLOOKUP($E1836,IPC_2018!$B$8:$T$347,19,0)</f>
        <v>Medio</v>
      </c>
    </row>
    <row r="1837" spans="1:13" x14ac:dyDescent="0.3">
      <c r="A1837" s="139">
        <f t="shared" ref="A1837:A1900" si="1849">+IF(B1836=38,A1836+1,A1836)</f>
        <v>49</v>
      </c>
      <c r="B1837" s="148">
        <f t="shared" si="1785"/>
        <v>7</v>
      </c>
      <c r="D1837" s="149" t="str">
        <f>+VLOOKUP($A1837,mUNICIPIOS!$B$4:$F$343,2,0)</f>
        <v>Chimaltenango</v>
      </c>
      <c r="E1837" s="149">
        <f>+VLOOKUP($A1837,mUNICIPIOS!$B$4:$F$343,3,0)</f>
        <v>408</v>
      </c>
      <c r="F1837" s="149" t="str">
        <f>+VLOOKUP($A1837,mUNICIPIOS!$B$4:$F$343,4,0)</f>
        <v>San Miguel Pochuta</v>
      </c>
      <c r="G1837" s="139" t="str">
        <f t="shared" ref="G1837:K1837" si="1850">+G1799</f>
        <v>02</v>
      </c>
      <c r="H1837" t="str">
        <f t="shared" si="1850"/>
        <v>IIC</v>
      </c>
      <c r="I1837" t="str">
        <f t="shared" si="1850"/>
        <v>Índice de Información a la Ciudadanía</v>
      </c>
      <c r="J1837" t="str">
        <f t="shared" si="1850"/>
        <v>02-01</v>
      </c>
      <c r="K1837" t="str">
        <f t="shared" si="1850"/>
        <v>Rendición de cuentas cuatrimestral y anual al Comude enfocadas en resultados.</v>
      </c>
      <c r="L1837" s="150">
        <f>+VLOOKUP($E1837,IIC_2018!$B$8:$Q$347,3,0)</f>
        <v>0.4</v>
      </c>
      <c r="M1837" s="142" t="str">
        <f>+VLOOKUP($E1837,IIC_2018!$B$8:$Q$347,4,0)</f>
        <v>Medio bajo</v>
      </c>
    </row>
    <row r="1838" spans="1:13" x14ac:dyDescent="0.3">
      <c r="A1838" s="139">
        <f t="shared" si="1849"/>
        <v>49</v>
      </c>
      <c r="B1838" s="148">
        <f t="shared" ref="B1838:B1901" si="1851">+B1800</f>
        <v>8</v>
      </c>
      <c r="D1838" s="149" t="str">
        <f>+VLOOKUP($A1838,mUNICIPIOS!$B$4:$F$343,2,0)</f>
        <v>Chimaltenango</v>
      </c>
      <c r="E1838" s="149">
        <f>+VLOOKUP($A1838,mUNICIPIOS!$B$4:$F$343,3,0)</f>
        <v>408</v>
      </c>
      <c r="F1838" s="149" t="str">
        <f>+VLOOKUP($A1838,mUNICIPIOS!$B$4:$F$343,4,0)</f>
        <v>San Miguel Pochuta</v>
      </c>
      <c r="G1838" s="139" t="str">
        <f t="shared" ref="G1838:K1838" si="1852">+G1800</f>
        <v>02</v>
      </c>
      <c r="H1838" t="str">
        <f t="shared" si="1852"/>
        <v>IIC</v>
      </c>
      <c r="I1838" t="str">
        <f t="shared" si="1852"/>
        <v>Índice de Información a la Ciudadanía</v>
      </c>
      <c r="J1838" t="str">
        <f t="shared" si="1852"/>
        <v>02-02</v>
      </c>
      <c r="K1838" t="str">
        <f t="shared" si="1852"/>
        <v>Información presupuestaria y otra información brindada a la ciudadanía disponible en medios locales de comunicación.</v>
      </c>
      <c r="L1838" s="150">
        <f>+VLOOKUP($E1838,IIC_2018!$B$8:$Q$347,6,0)</f>
        <v>0.25</v>
      </c>
      <c r="M1838" s="142" t="str">
        <f>+VLOOKUP($E1838,IIC_2018!$B$8:$Q$347,7,0)</f>
        <v>Medio bajo</v>
      </c>
    </row>
    <row r="1839" spans="1:13" x14ac:dyDescent="0.3">
      <c r="A1839" s="139">
        <f t="shared" si="1849"/>
        <v>49</v>
      </c>
      <c r="B1839" s="148">
        <f t="shared" si="1851"/>
        <v>9</v>
      </c>
      <c r="D1839" s="149" t="str">
        <f>+VLOOKUP($A1839,mUNICIPIOS!$B$4:$F$343,2,0)</f>
        <v>Chimaltenango</v>
      </c>
      <c r="E1839" s="149">
        <f>+VLOOKUP($A1839,mUNICIPIOS!$B$4:$F$343,3,0)</f>
        <v>408</v>
      </c>
      <c r="F1839" s="149" t="str">
        <f>+VLOOKUP($A1839,mUNICIPIOS!$B$4:$F$343,4,0)</f>
        <v>San Miguel Pochuta</v>
      </c>
      <c r="G1839" s="139" t="str">
        <f t="shared" ref="G1839:K1839" si="1853">+G1801</f>
        <v>02</v>
      </c>
      <c r="H1839" t="str">
        <f t="shared" si="1853"/>
        <v>IIC</v>
      </c>
      <c r="I1839" t="str">
        <f t="shared" si="1853"/>
        <v>Índice de Información a la Ciudadanía</v>
      </c>
      <c r="J1839" t="str">
        <f t="shared" si="1853"/>
        <v>02-03</v>
      </c>
      <c r="K1839" t="str">
        <f t="shared" si="1853"/>
        <v>Información pública de oficio actualizada y disponible de acuerdo a la LAIP y uso de internet.</v>
      </c>
      <c r="L1839" s="150">
        <f>+VLOOKUP($E1839,IIC_2018!$B$8:$Q$347,9,0)</f>
        <v>0.88</v>
      </c>
      <c r="M1839" s="142" t="str">
        <f>+VLOOKUP($E1839,IIC_2018!$B$8:$Q$347,10,0)</f>
        <v>Alto</v>
      </c>
    </row>
    <row r="1840" spans="1:13" x14ac:dyDescent="0.3">
      <c r="A1840" s="139">
        <f t="shared" si="1849"/>
        <v>49</v>
      </c>
      <c r="B1840" s="148">
        <f t="shared" si="1851"/>
        <v>10</v>
      </c>
      <c r="D1840" s="149" t="str">
        <f>+VLOOKUP($A1840,mUNICIPIOS!$B$4:$F$343,2,0)</f>
        <v>Chimaltenango</v>
      </c>
      <c r="E1840" s="149">
        <f>+VLOOKUP($A1840,mUNICIPIOS!$B$4:$F$343,3,0)</f>
        <v>408</v>
      </c>
      <c r="F1840" s="149" t="str">
        <f>+VLOOKUP($A1840,mUNICIPIOS!$B$4:$F$343,4,0)</f>
        <v>San Miguel Pochuta</v>
      </c>
      <c r="G1840" s="139" t="str">
        <f t="shared" ref="G1840:K1840" si="1854">+G1802</f>
        <v>02</v>
      </c>
      <c r="H1840" t="str">
        <f t="shared" si="1854"/>
        <v>IIC</v>
      </c>
      <c r="I1840" t="str">
        <f t="shared" si="1854"/>
        <v>Índice de Información a la Ciudadanía</v>
      </c>
      <c r="J1840" t="str">
        <f t="shared" si="1854"/>
        <v>02-04</v>
      </c>
      <c r="K1840" t="str">
        <f t="shared" si="1854"/>
        <v>Relación del monto contratado por medio de Guate compras con el total del presupuesto de egresos vigente.</v>
      </c>
      <c r="L1840" s="150">
        <f>+VLOOKUP($E1840,IIC_2018!$B$8:$Q$347,12,0)</f>
        <v>0.55317502852658118</v>
      </c>
      <c r="M1840" s="142" t="str">
        <f>+VLOOKUP($E1840,IIC_2018!$B$8:$Q$347,13,0)</f>
        <v>Medio</v>
      </c>
    </row>
    <row r="1841" spans="1:13" x14ac:dyDescent="0.3">
      <c r="A1841" s="139">
        <f t="shared" si="1849"/>
        <v>49</v>
      </c>
      <c r="B1841" s="148">
        <f t="shared" si="1851"/>
        <v>11</v>
      </c>
      <c r="D1841" s="149" t="str">
        <f>+VLOOKUP($A1841,mUNICIPIOS!$B$4:$F$343,2,0)</f>
        <v>Chimaltenango</v>
      </c>
      <c r="E1841" s="149">
        <f>+VLOOKUP($A1841,mUNICIPIOS!$B$4:$F$343,3,0)</f>
        <v>408</v>
      </c>
      <c r="F1841" s="149" t="str">
        <f>+VLOOKUP($A1841,mUNICIPIOS!$B$4:$F$343,4,0)</f>
        <v>San Miguel Pochuta</v>
      </c>
      <c r="G1841" s="139" t="str">
        <f t="shared" ref="G1841:K1841" si="1855">+G1803</f>
        <v>02</v>
      </c>
      <c r="H1841" t="str">
        <f t="shared" si="1855"/>
        <v>IIC</v>
      </c>
      <c r="I1841" t="str">
        <f t="shared" si="1855"/>
        <v>Índice de Información a la Ciudadanía</v>
      </c>
      <c r="J1841" t="str">
        <f t="shared" si="1855"/>
        <v>INDICE</v>
      </c>
      <c r="K1841">
        <f t="shared" si="1855"/>
        <v>0</v>
      </c>
      <c r="L1841" s="150">
        <f>+VLOOKUP($E1841,IIC_2018!$B$8:$Q$347,15,0)</f>
        <v>0.52079375713164533</v>
      </c>
      <c r="M1841" s="142" t="str">
        <f>+VLOOKUP($E1841,IIC_2018!$B$8:$Q$347,16,0)</f>
        <v>Medio</v>
      </c>
    </row>
    <row r="1842" spans="1:13" x14ac:dyDescent="0.3">
      <c r="A1842" s="139">
        <f t="shared" si="1849"/>
        <v>49</v>
      </c>
      <c r="B1842" s="148">
        <f t="shared" si="1851"/>
        <v>12</v>
      </c>
      <c r="D1842" s="149" t="str">
        <f>+VLOOKUP($A1842,mUNICIPIOS!$B$4:$F$343,2,0)</f>
        <v>Chimaltenango</v>
      </c>
      <c r="E1842" s="149">
        <f>+VLOOKUP($A1842,mUNICIPIOS!$B$4:$F$343,3,0)</f>
        <v>408</v>
      </c>
      <c r="F1842" s="149" t="str">
        <f>+VLOOKUP($A1842,mUNICIPIOS!$B$4:$F$343,4,0)</f>
        <v>San Miguel Pochuta</v>
      </c>
      <c r="G1842" s="139" t="str">
        <f t="shared" ref="G1842:K1842" si="1856">+G1804</f>
        <v>03</v>
      </c>
      <c r="H1842" t="str">
        <f t="shared" si="1856"/>
        <v>ISP</v>
      </c>
      <c r="I1842" t="str">
        <f t="shared" si="1856"/>
        <v>Índice de Servicios Públicos</v>
      </c>
      <c r="J1842" t="str">
        <f t="shared" si="1856"/>
        <v>03-01</v>
      </c>
      <c r="K1842" t="str">
        <f t="shared" si="1856"/>
        <v>Cobertura del servicio público de agua</v>
      </c>
      <c r="L1842" s="150">
        <f>+VLOOKUP($E1842,ISP_2018!$B$8:$T$347,3,0)</f>
        <v>0.234375</v>
      </c>
      <c r="M1842" s="142" t="str">
        <f>+VLOOKUP($E1842,ISP_2018!$B$8:$T$347,4,0)</f>
        <v>Medio bajo</v>
      </c>
    </row>
    <row r="1843" spans="1:13" x14ac:dyDescent="0.3">
      <c r="A1843" s="139">
        <f t="shared" si="1849"/>
        <v>49</v>
      </c>
      <c r="B1843" s="148">
        <f t="shared" si="1851"/>
        <v>13</v>
      </c>
      <c r="D1843" s="149" t="str">
        <f>+VLOOKUP($A1843,mUNICIPIOS!$B$4:$F$343,2,0)</f>
        <v>Chimaltenango</v>
      </c>
      <c r="E1843" s="149">
        <f>+VLOOKUP($A1843,mUNICIPIOS!$B$4:$F$343,3,0)</f>
        <v>408</v>
      </c>
      <c r="F1843" s="149" t="str">
        <f>+VLOOKUP($A1843,mUNICIPIOS!$B$4:$F$343,4,0)</f>
        <v>San Miguel Pochuta</v>
      </c>
      <c r="G1843" s="139" t="str">
        <f t="shared" ref="G1843:K1843" si="1857">+G1805</f>
        <v>03</v>
      </c>
      <c r="H1843" t="str">
        <f t="shared" si="1857"/>
        <v>ISP</v>
      </c>
      <c r="I1843" t="str">
        <f t="shared" si="1857"/>
        <v>Índice de Servicios Públicos</v>
      </c>
      <c r="J1843" t="str">
        <f t="shared" si="1857"/>
        <v>03-02</v>
      </c>
      <c r="K1843" t="str">
        <f t="shared" si="1857"/>
        <v>Control de la calidad del servicio público de agua</v>
      </c>
      <c r="L1843" s="150">
        <f>+VLOOKUP($E1843,ISP_2018!$B$8:$T$347,6,0)</f>
        <v>0.55625000000000002</v>
      </c>
      <c r="M1843" s="142" t="str">
        <f>+VLOOKUP($E1843,ISP_2018!$B$8:$T$347,7,0)</f>
        <v>Medio</v>
      </c>
    </row>
    <row r="1844" spans="1:13" x14ac:dyDescent="0.3">
      <c r="A1844" s="139">
        <f t="shared" si="1849"/>
        <v>49</v>
      </c>
      <c r="B1844" s="148">
        <f t="shared" si="1851"/>
        <v>14</v>
      </c>
      <c r="D1844" s="149" t="str">
        <f>+VLOOKUP($A1844,mUNICIPIOS!$B$4:$F$343,2,0)</f>
        <v>Chimaltenango</v>
      </c>
      <c r="E1844" s="149">
        <f>+VLOOKUP($A1844,mUNICIPIOS!$B$4:$F$343,3,0)</f>
        <v>408</v>
      </c>
      <c r="F1844" s="149" t="str">
        <f>+VLOOKUP($A1844,mUNICIPIOS!$B$4:$F$343,4,0)</f>
        <v>San Miguel Pochuta</v>
      </c>
      <c r="G1844" s="139" t="str">
        <f t="shared" ref="G1844:K1844" si="1858">+G1806</f>
        <v>03</v>
      </c>
      <c r="H1844" t="str">
        <f t="shared" si="1858"/>
        <v>ISP</v>
      </c>
      <c r="I1844" t="str">
        <f t="shared" si="1858"/>
        <v>Índice de Servicios Públicos</v>
      </c>
      <c r="J1844" t="str">
        <f t="shared" si="1858"/>
        <v>03-03</v>
      </c>
      <c r="K1844" t="str">
        <f t="shared" si="1858"/>
        <v>Disposición  y tratamiento  de aguas residuales</v>
      </c>
      <c r="L1844" s="150">
        <f>+VLOOKUP($E1844,ISP_2018!$B$8:$T$347,9,0)</f>
        <v>0</v>
      </c>
      <c r="M1844" s="142" t="str">
        <f>+VLOOKUP($E1844,ISP_2018!$B$8:$T$347,10,0)</f>
        <v>Bajo</v>
      </c>
    </row>
    <row r="1845" spans="1:13" x14ac:dyDescent="0.3">
      <c r="A1845" s="139">
        <f t="shared" si="1849"/>
        <v>49</v>
      </c>
      <c r="B1845" s="148">
        <f t="shared" si="1851"/>
        <v>15</v>
      </c>
      <c r="D1845" s="149" t="str">
        <f>+VLOOKUP($A1845,mUNICIPIOS!$B$4:$F$343,2,0)</f>
        <v>Chimaltenango</v>
      </c>
      <c r="E1845" s="149">
        <f>+VLOOKUP($A1845,mUNICIPIOS!$B$4:$F$343,3,0)</f>
        <v>408</v>
      </c>
      <c r="F1845" s="149" t="str">
        <f>+VLOOKUP($A1845,mUNICIPIOS!$B$4:$F$343,4,0)</f>
        <v>San Miguel Pochuta</v>
      </c>
      <c r="G1845" s="139" t="str">
        <f t="shared" ref="G1845:K1845" si="1859">+G1807</f>
        <v>03</v>
      </c>
      <c r="H1845" t="str">
        <f t="shared" si="1859"/>
        <v>ISP</v>
      </c>
      <c r="I1845" t="str">
        <f t="shared" si="1859"/>
        <v>Índice de Servicios Públicos</v>
      </c>
      <c r="J1845" t="str">
        <f t="shared" si="1859"/>
        <v>03-04</v>
      </c>
      <c r="K1845" t="str">
        <f t="shared" si="1859"/>
        <v>Gestión y manejo de los residuos y desechos sólidos</v>
      </c>
      <c r="L1845" s="150">
        <f>+VLOOKUP($E1845,ISP_2018!$B$8:$T$347,12,0)</f>
        <v>6.4431234447969304E-2</v>
      </c>
      <c r="M1845" s="142" t="str">
        <f>+VLOOKUP($E1845,ISP_2018!$B$8:$T$347,13,0)</f>
        <v>Bajo</v>
      </c>
    </row>
    <row r="1846" spans="1:13" x14ac:dyDescent="0.3">
      <c r="A1846" s="139">
        <f t="shared" si="1849"/>
        <v>49</v>
      </c>
      <c r="B1846" s="148">
        <f t="shared" si="1851"/>
        <v>16</v>
      </c>
      <c r="D1846" s="149" t="str">
        <f>+VLOOKUP($A1846,mUNICIPIOS!$B$4:$F$343,2,0)</f>
        <v>Chimaltenango</v>
      </c>
      <c r="E1846" s="149">
        <f>+VLOOKUP($A1846,mUNICIPIOS!$B$4:$F$343,3,0)</f>
        <v>408</v>
      </c>
      <c r="F1846" s="149" t="str">
        <f>+VLOOKUP($A1846,mUNICIPIOS!$B$4:$F$343,4,0)</f>
        <v>San Miguel Pochuta</v>
      </c>
      <c r="G1846" s="139" t="str">
        <f t="shared" ref="G1846:K1846" si="1860">+G1808</f>
        <v>03</v>
      </c>
      <c r="H1846" t="str">
        <f t="shared" si="1860"/>
        <v>ISP</v>
      </c>
      <c r="I1846" t="str">
        <f t="shared" si="1860"/>
        <v>Índice de Servicios Públicos</v>
      </c>
      <c r="J1846" t="str">
        <f t="shared" si="1860"/>
        <v>03-05</v>
      </c>
      <c r="K1846" t="str">
        <f t="shared" si="1860"/>
        <v>Gestión de servicios públicos municipales</v>
      </c>
      <c r="L1846" s="150">
        <f>+VLOOKUP($E1846,ISP_2018!$B$8:$T$347,15,0)</f>
        <v>0.25806451612903225</v>
      </c>
      <c r="M1846" s="142" t="str">
        <f>+VLOOKUP($E1846,ISP_2018!$B$8:$T$347,16,0)</f>
        <v>Medio bajo</v>
      </c>
    </row>
    <row r="1847" spans="1:13" x14ac:dyDescent="0.3">
      <c r="A1847" s="139">
        <f t="shared" si="1849"/>
        <v>49</v>
      </c>
      <c r="B1847" s="148">
        <f t="shared" si="1851"/>
        <v>17</v>
      </c>
      <c r="D1847" s="149" t="str">
        <f>+VLOOKUP($A1847,mUNICIPIOS!$B$4:$F$343,2,0)</f>
        <v>Chimaltenango</v>
      </c>
      <c r="E1847" s="149">
        <f>+VLOOKUP($A1847,mUNICIPIOS!$B$4:$F$343,3,0)</f>
        <v>408</v>
      </c>
      <c r="F1847" s="149" t="str">
        <f>+VLOOKUP($A1847,mUNICIPIOS!$B$4:$F$343,4,0)</f>
        <v>San Miguel Pochuta</v>
      </c>
      <c r="G1847" s="139" t="str">
        <f t="shared" ref="G1847:K1847" si="1861">+G1809</f>
        <v>03</v>
      </c>
      <c r="H1847" t="str">
        <f t="shared" si="1861"/>
        <v>ISP</v>
      </c>
      <c r="I1847" t="str">
        <f t="shared" si="1861"/>
        <v>Índice de Servicios Públicos</v>
      </c>
      <c r="J1847" t="str">
        <f t="shared" si="1861"/>
        <v>INDICE</v>
      </c>
      <c r="K1847">
        <f t="shared" si="1861"/>
        <v>0</v>
      </c>
      <c r="L1847" s="150">
        <f>+VLOOKUP($E1847,ISP_2018!$B$8:$T$347,18,0)</f>
        <v>0.2548116501154003</v>
      </c>
      <c r="M1847" s="142" t="str">
        <f>+VLOOKUP($E1847,ISP_2018!$B$8:$T$347,19,0)</f>
        <v>Medio bajo</v>
      </c>
    </row>
    <row r="1848" spans="1:13" x14ac:dyDescent="0.3">
      <c r="A1848" s="139">
        <f t="shared" si="1849"/>
        <v>49</v>
      </c>
      <c r="B1848" s="148">
        <f t="shared" si="1851"/>
        <v>18</v>
      </c>
      <c r="D1848" s="149" t="str">
        <f>+VLOOKUP($A1848,mUNICIPIOS!$B$4:$F$343,2,0)</f>
        <v>Chimaltenango</v>
      </c>
      <c r="E1848" s="149">
        <f>+VLOOKUP($A1848,mUNICIPIOS!$B$4:$F$343,3,0)</f>
        <v>408</v>
      </c>
      <c r="F1848" s="149" t="str">
        <f>+VLOOKUP($A1848,mUNICIPIOS!$B$4:$F$343,4,0)</f>
        <v>San Miguel Pochuta</v>
      </c>
      <c r="G1848" s="139" t="str">
        <f t="shared" ref="G1848:K1848" si="1862">+G1810</f>
        <v>04</v>
      </c>
      <c r="H1848" t="str">
        <f t="shared" si="1862"/>
        <v>IGA</v>
      </c>
      <c r="I1848" t="str">
        <f t="shared" si="1862"/>
        <v>Índice de Gestión Administrativa</v>
      </c>
      <c r="J1848" t="str">
        <f t="shared" si="1862"/>
        <v>04-01</v>
      </c>
      <c r="K1848" t="str">
        <f t="shared" si="1862"/>
        <v>Existencia de elementos de atención municipal orientada al vecino</v>
      </c>
      <c r="L1848" s="150">
        <f>+VLOOKUP($E1848,IGA_2018!$B$8:$N$347,3,0)</f>
        <v>1</v>
      </c>
      <c r="M1848" s="142" t="str">
        <f>+VLOOKUP($E1848,IGA_2018!$B$8:$N$347,4,0)</f>
        <v>Alto</v>
      </c>
    </row>
    <row r="1849" spans="1:13" x14ac:dyDescent="0.3">
      <c r="A1849" s="139">
        <f t="shared" si="1849"/>
        <v>49</v>
      </c>
      <c r="B1849" s="148">
        <f t="shared" si="1851"/>
        <v>19</v>
      </c>
      <c r="D1849" s="149" t="str">
        <f>+VLOOKUP($A1849,mUNICIPIOS!$B$4:$F$343,2,0)</f>
        <v>Chimaltenango</v>
      </c>
      <c r="E1849" s="149">
        <f>+VLOOKUP($A1849,mUNICIPIOS!$B$4:$F$343,3,0)</f>
        <v>408</v>
      </c>
      <c r="F1849" s="149" t="str">
        <f>+VLOOKUP($A1849,mUNICIPIOS!$B$4:$F$343,4,0)</f>
        <v>San Miguel Pochuta</v>
      </c>
      <c r="G1849" s="139" t="str">
        <f t="shared" ref="G1849:K1849" si="1863">+G1811</f>
        <v>04</v>
      </c>
      <c r="H1849" t="str">
        <f t="shared" si="1863"/>
        <v>IGA</v>
      </c>
      <c r="I1849" t="str">
        <f t="shared" si="1863"/>
        <v>Índice de Gestión Administrativa</v>
      </c>
      <c r="J1849" t="str">
        <f t="shared" si="1863"/>
        <v>04-02</v>
      </c>
      <c r="K1849" t="str">
        <f t="shared" si="1863"/>
        <v>Gestión del recurso humano.</v>
      </c>
      <c r="L1849" s="150">
        <f>+VLOOKUP($E1849,IGA_2018!$B$8:$N$347,6,0)</f>
        <v>0.85758434200360567</v>
      </c>
      <c r="M1849" s="142" t="str">
        <f>+VLOOKUP($E1849,IGA_2018!$B$8:$N$347,7,0)</f>
        <v>Alto</v>
      </c>
    </row>
    <row r="1850" spans="1:13" x14ac:dyDescent="0.3">
      <c r="A1850" s="139">
        <f t="shared" si="1849"/>
        <v>49</v>
      </c>
      <c r="B1850" s="148">
        <f t="shared" si="1851"/>
        <v>20</v>
      </c>
      <c r="D1850" s="149" t="str">
        <f>+VLOOKUP($A1850,mUNICIPIOS!$B$4:$F$343,2,0)</f>
        <v>Chimaltenango</v>
      </c>
      <c r="E1850" s="149">
        <f>+VLOOKUP($A1850,mUNICIPIOS!$B$4:$F$343,3,0)</f>
        <v>408</v>
      </c>
      <c r="F1850" s="149" t="str">
        <f>+VLOOKUP($A1850,mUNICIPIOS!$B$4:$F$343,4,0)</f>
        <v>San Miguel Pochuta</v>
      </c>
      <c r="G1850" s="139" t="str">
        <f t="shared" ref="G1850:K1850" si="1864">+G1812</f>
        <v>04</v>
      </c>
      <c r="H1850" t="str">
        <f t="shared" si="1864"/>
        <v>IGA</v>
      </c>
      <c r="I1850" t="str">
        <f t="shared" si="1864"/>
        <v>Índice de Gestión Administrativa</v>
      </c>
      <c r="J1850" t="str">
        <f t="shared" si="1864"/>
        <v>04-03</v>
      </c>
      <c r="K1850" t="str">
        <f t="shared" si="1864"/>
        <v>Existencia de oficinas municipales con instrumentos de gestión.</v>
      </c>
      <c r="L1850" s="150">
        <f>+VLOOKUP($E1850,IGA_2018!$B$8:$N$347,9,0)</f>
        <v>0.625</v>
      </c>
      <c r="M1850" s="142" t="str">
        <f>+VLOOKUP($E1850,IGA_2018!$B$8:$N$347,10,0)</f>
        <v>Medio alto</v>
      </c>
    </row>
    <row r="1851" spans="1:13" x14ac:dyDescent="0.3">
      <c r="A1851" s="139">
        <f t="shared" si="1849"/>
        <v>49</v>
      </c>
      <c r="B1851" s="148">
        <f t="shared" si="1851"/>
        <v>21</v>
      </c>
      <c r="D1851" s="149" t="str">
        <f>+VLOOKUP($A1851,mUNICIPIOS!$B$4:$F$343,2,0)</f>
        <v>Chimaltenango</v>
      </c>
      <c r="E1851" s="149">
        <f>+VLOOKUP($A1851,mUNICIPIOS!$B$4:$F$343,3,0)</f>
        <v>408</v>
      </c>
      <c r="F1851" s="149" t="str">
        <f>+VLOOKUP($A1851,mUNICIPIOS!$B$4:$F$343,4,0)</f>
        <v>San Miguel Pochuta</v>
      </c>
      <c r="G1851" s="139" t="str">
        <f t="shared" ref="G1851:K1851" si="1865">+G1813</f>
        <v>04</v>
      </c>
      <c r="H1851" t="str">
        <f t="shared" si="1865"/>
        <v>IGA</v>
      </c>
      <c r="I1851" t="str">
        <f t="shared" si="1865"/>
        <v>Índice de Gestión Administrativa</v>
      </c>
      <c r="J1851" t="str">
        <f t="shared" si="1865"/>
        <v>INDICE</v>
      </c>
      <c r="K1851">
        <f t="shared" si="1865"/>
        <v>0</v>
      </c>
      <c r="L1851" s="150">
        <f>+VLOOKUP($E1851,IGA_2018!$B$8:$N$347,12,0)</f>
        <v>0.81890451970126188</v>
      </c>
      <c r="M1851" s="142" t="str">
        <f>+VLOOKUP($E1851,IGA_2018!$B$8:$N$347,13,0)</f>
        <v>Alto</v>
      </c>
    </row>
    <row r="1852" spans="1:13" x14ac:dyDescent="0.3">
      <c r="A1852" s="139">
        <f t="shared" si="1849"/>
        <v>49</v>
      </c>
      <c r="B1852" s="148">
        <f t="shared" si="1851"/>
        <v>22</v>
      </c>
      <c r="D1852" s="149" t="str">
        <f>+VLOOKUP($A1852,mUNICIPIOS!$B$4:$F$343,2,0)</f>
        <v>Chimaltenango</v>
      </c>
      <c r="E1852" s="149">
        <f>+VLOOKUP($A1852,mUNICIPIOS!$B$4:$F$343,3,0)</f>
        <v>408</v>
      </c>
      <c r="F1852" s="149" t="str">
        <f>+VLOOKUP($A1852,mUNICIPIOS!$B$4:$F$343,4,0)</f>
        <v>San Miguel Pochuta</v>
      </c>
      <c r="G1852" s="139" t="str">
        <f t="shared" ref="G1852:K1852" si="1866">+G1814</f>
        <v>05</v>
      </c>
      <c r="H1852" t="str">
        <f t="shared" si="1866"/>
        <v>IGF</v>
      </c>
      <c r="I1852" t="str">
        <f t="shared" si="1866"/>
        <v>Índice de Gestión Financiera</v>
      </c>
      <c r="J1852" t="str">
        <f t="shared" si="1866"/>
        <v>05-01</v>
      </c>
      <c r="K1852" t="str">
        <f t="shared" si="1866"/>
        <v>Autonomía financiera municipal</v>
      </c>
      <c r="L1852" s="150">
        <f>+VLOOKUP($E1852,IGF_2018!$B$8:$Z$347,3,0)</f>
        <v>6.9834785899665963E-2</v>
      </c>
      <c r="M1852" s="142" t="str">
        <f>+VLOOKUP($E1852,IGF_2018!$B$8:$Z$347,4,0)</f>
        <v>Bajo</v>
      </c>
    </row>
    <row r="1853" spans="1:13" x14ac:dyDescent="0.3">
      <c r="A1853" s="139">
        <f t="shared" si="1849"/>
        <v>49</v>
      </c>
      <c r="B1853" s="148">
        <f t="shared" si="1851"/>
        <v>23</v>
      </c>
      <c r="D1853" s="149" t="str">
        <f>+VLOOKUP($A1853,mUNICIPIOS!$B$4:$F$343,2,0)</f>
        <v>Chimaltenango</v>
      </c>
      <c r="E1853" s="149">
        <f>+VLOOKUP($A1853,mUNICIPIOS!$B$4:$F$343,3,0)</f>
        <v>408</v>
      </c>
      <c r="F1853" s="149" t="str">
        <f>+VLOOKUP($A1853,mUNICIPIOS!$B$4:$F$343,4,0)</f>
        <v>San Miguel Pochuta</v>
      </c>
      <c r="G1853" s="139" t="str">
        <f t="shared" ref="G1853:K1853" si="1867">+G1815</f>
        <v>05</v>
      </c>
      <c r="H1853" t="str">
        <f t="shared" si="1867"/>
        <v>IGF</v>
      </c>
      <c r="I1853" t="str">
        <f t="shared" si="1867"/>
        <v>Índice de Gestión Financiera</v>
      </c>
      <c r="J1853" t="str">
        <f t="shared" si="1867"/>
        <v>05-02</v>
      </c>
      <c r="K1853" t="str">
        <f t="shared" si="1867"/>
        <v xml:space="preserve">Ingresos propios por habitante -sin regalías- </v>
      </c>
      <c r="L1853" s="150">
        <f>+VLOOKUP($E1853,IGF_2018!$B$8:$Z$347,6,0)</f>
        <v>4.7073894216841945E-2</v>
      </c>
      <c r="M1853" s="142" t="str">
        <f>+VLOOKUP($E1853,IGF_2018!$B$8:$Z$347,7,0)</f>
        <v>Bajo</v>
      </c>
    </row>
    <row r="1854" spans="1:13" x14ac:dyDescent="0.3">
      <c r="A1854" s="139">
        <f t="shared" si="1849"/>
        <v>49</v>
      </c>
      <c r="B1854" s="148">
        <f t="shared" si="1851"/>
        <v>24</v>
      </c>
      <c r="D1854" s="149" t="str">
        <f>+VLOOKUP($A1854,mUNICIPIOS!$B$4:$F$343,2,0)</f>
        <v>Chimaltenango</v>
      </c>
      <c r="E1854" s="149">
        <f>+VLOOKUP($A1854,mUNICIPIOS!$B$4:$F$343,3,0)</f>
        <v>408</v>
      </c>
      <c r="F1854" s="149" t="str">
        <f>+VLOOKUP($A1854,mUNICIPIOS!$B$4:$F$343,4,0)</f>
        <v>San Miguel Pochuta</v>
      </c>
      <c r="G1854" s="139" t="str">
        <f t="shared" ref="G1854:K1854" si="1868">+G1816</f>
        <v>05</v>
      </c>
      <c r="H1854" t="str">
        <f t="shared" si="1868"/>
        <v>IGF</v>
      </c>
      <c r="I1854" t="str">
        <f t="shared" si="1868"/>
        <v>Índice de Gestión Financiera</v>
      </c>
      <c r="J1854" t="str">
        <f t="shared" si="1868"/>
        <v>05-03</v>
      </c>
      <c r="K1854" t="str">
        <f t="shared" si="1868"/>
        <v>Ingresos del IUSI en relación a los ingresos propios -sin regalías-</v>
      </c>
      <c r="L1854" s="150">
        <f>+VLOOKUP($E1854,IGF_2018!$B$8:$Z$347,9,0)</f>
        <v>0.24568545902344036</v>
      </c>
      <c r="M1854" s="142" t="str">
        <f>+VLOOKUP($E1854,IGF_2018!$B$8:$Z$347,10,0)</f>
        <v>Medio bajo</v>
      </c>
    </row>
    <row r="1855" spans="1:13" x14ac:dyDescent="0.3">
      <c r="A1855" s="139">
        <f t="shared" si="1849"/>
        <v>49</v>
      </c>
      <c r="B1855" s="148">
        <f t="shared" si="1851"/>
        <v>25</v>
      </c>
      <c r="D1855" s="149" t="str">
        <f>+VLOOKUP($A1855,mUNICIPIOS!$B$4:$F$343,2,0)</f>
        <v>Chimaltenango</v>
      </c>
      <c r="E1855" s="149">
        <f>+VLOOKUP($A1855,mUNICIPIOS!$B$4:$F$343,3,0)</f>
        <v>408</v>
      </c>
      <c r="F1855" s="149" t="str">
        <f>+VLOOKUP($A1855,mUNICIPIOS!$B$4:$F$343,4,0)</f>
        <v>San Miguel Pochuta</v>
      </c>
      <c r="G1855" s="139" t="str">
        <f t="shared" ref="G1855:K1855" si="1869">+G1817</f>
        <v>05</v>
      </c>
      <c r="H1855" t="str">
        <f t="shared" si="1869"/>
        <v>IGF</v>
      </c>
      <c r="I1855" t="str">
        <f t="shared" si="1869"/>
        <v>Índice de Gestión Financiera</v>
      </c>
      <c r="J1855" t="str">
        <f t="shared" si="1869"/>
        <v>05-04</v>
      </c>
      <c r="K1855" t="str">
        <f t="shared" si="1869"/>
        <v>Inversión anual en capital fijo por habitante</v>
      </c>
      <c r="L1855" s="150">
        <f>+VLOOKUP($E1855,IGF_2018!$B$8:$Z$347,12,0)</f>
        <v>0.12731330350426975</v>
      </c>
      <c r="M1855" s="142" t="str">
        <f>+VLOOKUP($E1855,IGF_2018!$B$8:$Z$347,13,0)</f>
        <v>Bajo</v>
      </c>
    </row>
    <row r="1856" spans="1:13" x14ac:dyDescent="0.3">
      <c r="A1856" s="139">
        <f t="shared" si="1849"/>
        <v>49</v>
      </c>
      <c r="B1856" s="148">
        <f t="shared" si="1851"/>
        <v>26</v>
      </c>
      <c r="D1856" s="149" t="str">
        <f>+VLOOKUP($A1856,mUNICIPIOS!$B$4:$F$343,2,0)</f>
        <v>Chimaltenango</v>
      </c>
      <c r="E1856" s="149">
        <f>+VLOOKUP($A1856,mUNICIPIOS!$B$4:$F$343,3,0)</f>
        <v>408</v>
      </c>
      <c r="F1856" s="149" t="str">
        <f>+VLOOKUP($A1856,mUNICIPIOS!$B$4:$F$343,4,0)</f>
        <v>San Miguel Pochuta</v>
      </c>
      <c r="G1856" s="139" t="str">
        <f t="shared" ref="G1856:K1856" si="1870">+G1818</f>
        <v>05</v>
      </c>
      <c r="H1856" t="str">
        <f t="shared" si="1870"/>
        <v>IGF</v>
      </c>
      <c r="I1856" t="str">
        <f t="shared" si="1870"/>
        <v>Índice de Gestión Financiera</v>
      </c>
      <c r="J1856" t="str">
        <f t="shared" si="1870"/>
        <v>05-05</v>
      </c>
      <c r="K1856" t="str">
        <f t="shared" si="1870"/>
        <v>Inversión anual en capital fijo con recursos percibidos por ingresos propios</v>
      </c>
      <c r="L1856" s="150">
        <f>+VLOOKUP($E1856,IGF_2018!$B$8:$Z$347,15,0)</f>
        <v>0</v>
      </c>
      <c r="M1856" s="142" t="str">
        <f>+VLOOKUP($E1856,IGF_2018!$B$8:$Z$347,16,0)</f>
        <v>Bajo</v>
      </c>
    </row>
    <row r="1857" spans="1:13" x14ac:dyDescent="0.3">
      <c r="A1857" s="139">
        <f t="shared" si="1849"/>
        <v>49</v>
      </c>
      <c r="B1857" s="148">
        <f t="shared" si="1851"/>
        <v>27</v>
      </c>
      <c r="D1857" s="149" t="str">
        <f>+VLOOKUP($A1857,mUNICIPIOS!$B$4:$F$343,2,0)</f>
        <v>Chimaltenango</v>
      </c>
      <c r="E1857" s="149">
        <f>+VLOOKUP($A1857,mUNICIPIOS!$B$4:$F$343,3,0)</f>
        <v>408</v>
      </c>
      <c r="F1857" s="149" t="str">
        <f>+VLOOKUP($A1857,mUNICIPIOS!$B$4:$F$343,4,0)</f>
        <v>San Miguel Pochuta</v>
      </c>
      <c r="G1857" s="139" t="str">
        <f t="shared" ref="G1857:K1857" si="1871">+G1819</f>
        <v>05</v>
      </c>
      <c r="H1857" t="str">
        <f t="shared" si="1871"/>
        <v>IGF</v>
      </c>
      <c r="I1857" t="str">
        <f t="shared" si="1871"/>
        <v>Índice de Gestión Financiera</v>
      </c>
      <c r="J1857" t="str">
        <f t="shared" si="1871"/>
        <v>05-06</v>
      </c>
      <c r="K1857" t="str">
        <f t="shared" si="1871"/>
        <v xml:space="preserve">Inversión anual en capital fijo con recursos percibidos por transferencias del Gobierno Central </v>
      </c>
      <c r="L1857" s="150">
        <f>+VLOOKUP($E1857,IGF_2018!$B$8:$Z$347,18,0)</f>
        <v>0.22532072345356907</v>
      </c>
      <c r="M1857" s="142" t="str">
        <f>+VLOOKUP($E1857,IGF_2018!$B$8:$Z$347,19,0)</f>
        <v>Medio bajo</v>
      </c>
    </row>
    <row r="1858" spans="1:13" x14ac:dyDescent="0.3">
      <c r="A1858" s="139">
        <f t="shared" si="1849"/>
        <v>49</v>
      </c>
      <c r="B1858" s="148">
        <f t="shared" si="1851"/>
        <v>28</v>
      </c>
      <c r="D1858" s="149" t="str">
        <f>+VLOOKUP($A1858,mUNICIPIOS!$B$4:$F$343,2,0)</f>
        <v>Chimaltenango</v>
      </c>
      <c r="E1858" s="149">
        <f>+VLOOKUP($A1858,mUNICIPIOS!$B$4:$F$343,3,0)</f>
        <v>408</v>
      </c>
      <c r="F1858" s="149" t="str">
        <f>+VLOOKUP($A1858,mUNICIPIOS!$B$4:$F$343,4,0)</f>
        <v>San Miguel Pochuta</v>
      </c>
      <c r="G1858" s="139" t="str">
        <f t="shared" ref="G1858:K1858" si="1872">+G1820</f>
        <v>05</v>
      </c>
      <c r="H1858" t="str">
        <f t="shared" si="1872"/>
        <v>IGF</v>
      </c>
      <c r="I1858" t="str">
        <f t="shared" si="1872"/>
        <v>Índice de Gestión Financiera</v>
      </c>
      <c r="J1858" t="str">
        <f t="shared" si="1872"/>
        <v>05-07</v>
      </c>
      <c r="K1858" t="str">
        <f t="shared" si="1872"/>
        <v>Financiamiento por endeudamiento municipal</v>
      </c>
      <c r="L1858" s="150">
        <f>+VLOOKUP($E1858,IGF_2018!$B$8:$Z$347,21,0)</f>
        <v>1</v>
      </c>
      <c r="M1858" s="142" t="str">
        <f>+VLOOKUP($E1858,IGF_2018!$B$8:$Z$347,22,0)</f>
        <v>Alto</v>
      </c>
    </row>
    <row r="1859" spans="1:13" x14ac:dyDescent="0.3">
      <c r="A1859" s="139">
        <f t="shared" si="1849"/>
        <v>49</v>
      </c>
      <c r="B1859" s="148">
        <f t="shared" si="1851"/>
        <v>29</v>
      </c>
      <c r="D1859" s="149" t="str">
        <f>+VLOOKUP($A1859,mUNICIPIOS!$B$4:$F$343,2,0)</f>
        <v>Chimaltenango</v>
      </c>
      <c r="E1859" s="149">
        <f>+VLOOKUP($A1859,mUNICIPIOS!$B$4:$F$343,3,0)</f>
        <v>408</v>
      </c>
      <c r="F1859" s="149" t="str">
        <f>+VLOOKUP($A1859,mUNICIPIOS!$B$4:$F$343,4,0)</f>
        <v>San Miguel Pochuta</v>
      </c>
      <c r="G1859" s="139" t="str">
        <f t="shared" ref="G1859:K1859" si="1873">+G1821</f>
        <v>05</v>
      </c>
      <c r="H1859" t="str">
        <f t="shared" si="1873"/>
        <v>IGF</v>
      </c>
      <c r="I1859" t="str">
        <f t="shared" si="1873"/>
        <v>Índice de Gestión Financiera</v>
      </c>
      <c r="J1859" t="str">
        <f t="shared" si="1873"/>
        <v>INDICE</v>
      </c>
      <c r="K1859">
        <f t="shared" si="1873"/>
        <v>0</v>
      </c>
      <c r="L1859" s="150">
        <f>+VLOOKUP($E1859,IGF_2018!$B$8:$Z$347,24,0)</f>
        <v>0.28321368462142948</v>
      </c>
      <c r="M1859" s="142" t="str">
        <f>+VLOOKUP($E1859,IGF_2018!$B$8:$Z$347,25,0)</f>
        <v>Medio bajo</v>
      </c>
    </row>
    <row r="1860" spans="1:13" x14ac:dyDescent="0.3">
      <c r="A1860" s="139">
        <f t="shared" si="1849"/>
        <v>49</v>
      </c>
      <c r="B1860" s="148">
        <f t="shared" si="1851"/>
        <v>30</v>
      </c>
      <c r="D1860" s="149" t="str">
        <f>+VLOOKUP($A1860,mUNICIPIOS!$B$4:$F$343,2,0)</f>
        <v>Chimaltenango</v>
      </c>
      <c r="E1860" s="149">
        <f>+VLOOKUP($A1860,mUNICIPIOS!$B$4:$F$343,3,0)</f>
        <v>408</v>
      </c>
      <c r="F1860" s="149" t="str">
        <f>+VLOOKUP($A1860,mUNICIPIOS!$B$4:$F$343,4,0)</f>
        <v>San Miguel Pochuta</v>
      </c>
      <c r="G1860" s="139" t="str">
        <f t="shared" ref="G1860:K1860" si="1874">+G1822</f>
        <v>06</v>
      </c>
      <c r="H1860" t="str">
        <f t="shared" si="1874"/>
        <v>IGE</v>
      </c>
      <c r="I1860" t="str">
        <f t="shared" si="1874"/>
        <v>Índice de Gestión Estratégica</v>
      </c>
      <c r="J1860" t="str">
        <f t="shared" si="1874"/>
        <v>06-01</v>
      </c>
      <c r="K1860" t="str">
        <f t="shared" si="1874"/>
        <v>Ejecución del Plan Operativo Anual  (POA)</v>
      </c>
      <c r="L1860" s="150">
        <f>+VLOOKUP($E1860,IGE_2018!$B$8:$Z$347,3,0)</f>
        <v>0.27962962962962962</v>
      </c>
      <c r="M1860" s="142" t="str">
        <f>+VLOOKUP($E1860,IGE_2018!$B$8:$Z$347,4,0)</f>
        <v>Medio bajo</v>
      </c>
    </row>
    <row r="1861" spans="1:13" x14ac:dyDescent="0.3">
      <c r="A1861" s="139">
        <f t="shared" si="1849"/>
        <v>49</v>
      </c>
      <c r="B1861" s="148">
        <f t="shared" si="1851"/>
        <v>31</v>
      </c>
      <c r="D1861" s="149" t="str">
        <f>+VLOOKUP($A1861,mUNICIPIOS!$B$4:$F$343,2,0)</f>
        <v>Chimaltenango</v>
      </c>
      <c r="E1861" s="149">
        <f>+VLOOKUP($A1861,mUNICIPIOS!$B$4:$F$343,3,0)</f>
        <v>408</v>
      </c>
      <c r="F1861" s="149" t="str">
        <f>+VLOOKUP($A1861,mUNICIPIOS!$B$4:$F$343,4,0)</f>
        <v>San Miguel Pochuta</v>
      </c>
      <c r="G1861" s="139" t="str">
        <f t="shared" ref="G1861:K1861" si="1875">+G1823</f>
        <v>06</v>
      </c>
      <c r="H1861" t="str">
        <f t="shared" si="1875"/>
        <v>IGE</v>
      </c>
      <c r="I1861" t="str">
        <f t="shared" si="1875"/>
        <v>Índice de Gestión Estratégica</v>
      </c>
      <c r="J1861" t="str">
        <f t="shared" si="1875"/>
        <v>06-02</v>
      </c>
      <c r="K1861" t="str">
        <f t="shared" si="1875"/>
        <v>Relación Plan de Desarrollo Municipal y Ordenamiento Territorial (PDM-OT) - Plan Estratégico Institucional (PEI) - Plan Operativo Multianual (POM) - Plan Operativo Anual (POA)</v>
      </c>
      <c r="L1861" s="150">
        <f>+VLOOKUP($E1861,IGE_2018!$B$8:$Z$347,6,0)</f>
        <v>0.14444444444444443</v>
      </c>
      <c r="M1861" s="142" t="str">
        <f>+VLOOKUP($E1861,IGE_2018!$B$8:$Z$347,7,0)</f>
        <v>Bajo</v>
      </c>
    </row>
    <row r="1862" spans="1:13" x14ac:dyDescent="0.3">
      <c r="A1862" s="139">
        <f t="shared" si="1849"/>
        <v>49</v>
      </c>
      <c r="B1862" s="148">
        <f t="shared" si="1851"/>
        <v>32</v>
      </c>
      <c r="D1862" s="149" t="str">
        <f>+VLOOKUP($A1862,mUNICIPIOS!$B$4:$F$343,2,0)</f>
        <v>Chimaltenango</v>
      </c>
      <c r="E1862" s="149">
        <f>+VLOOKUP($A1862,mUNICIPIOS!$B$4:$F$343,3,0)</f>
        <v>408</v>
      </c>
      <c r="F1862" s="149" t="str">
        <f>+VLOOKUP($A1862,mUNICIPIOS!$B$4:$F$343,4,0)</f>
        <v>San Miguel Pochuta</v>
      </c>
      <c r="G1862" s="139" t="str">
        <f t="shared" ref="G1862:K1862" si="1876">+G1824</f>
        <v>06</v>
      </c>
      <c r="H1862" t="str">
        <f t="shared" si="1876"/>
        <v>IGE</v>
      </c>
      <c r="I1862" t="str">
        <f t="shared" si="1876"/>
        <v>Índice de Gestión Estratégica</v>
      </c>
      <c r="J1862" t="str">
        <f t="shared" si="1876"/>
        <v>06-03</v>
      </c>
      <c r="K1862" t="str">
        <f t="shared" si="1876"/>
        <v>Presupuesto de egresos relacionado a competencias municipales que responden a prioridades nacionales de desarrollo.</v>
      </c>
      <c r="L1862" s="150">
        <f>+VLOOKUP($E1862,IGE_2018!$B$8:$Z$347,9,0)</f>
        <v>0.38720112881869995</v>
      </c>
      <c r="M1862" s="142" t="str">
        <f>+VLOOKUP($E1862,IGE_2018!$B$8:$Z$347,10,0)</f>
        <v>Medio bajo</v>
      </c>
    </row>
    <row r="1863" spans="1:13" x14ac:dyDescent="0.3">
      <c r="A1863" s="139">
        <f t="shared" si="1849"/>
        <v>49</v>
      </c>
      <c r="B1863" s="148">
        <f t="shared" si="1851"/>
        <v>33</v>
      </c>
      <c r="D1863" s="149" t="str">
        <f>+VLOOKUP($A1863,mUNICIPIOS!$B$4:$F$343,2,0)</f>
        <v>Chimaltenango</v>
      </c>
      <c r="E1863" s="149">
        <f>+VLOOKUP($A1863,mUNICIPIOS!$B$4:$F$343,3,0)</f>
        <v>408</v>
      </c>
      <c r="F1863" s="149" t="str">
        <f>+VLOOKUP($A1863,mUNICIPIOS!$B$4:$F$343,4,0)</f>
        <v>San Miguel Pochuta</v>
      </c>
      <c r="G1863" s="139" t="str">
        <f t="shared" ref="G1863:K1863" si="1877">+G1825</f>
        <v>06</v>
      </c>
      <c r="H1863" t="str">
        <f t="shared" si="1877"/>
        <v>IGE</v>
      </c>
      <c r="I1863" t="str">
        <f t="shared" si="1877"/>
        <v>Índice de Gestión Estratégica</v>
      </c>
      <c r="J1863" t="str">
        <f t="shared" si="1877"/>
        <v>06-04</v>
      </c>
      <c r="K1863" t="str">
        <f t="shared" si="1877"/>
        <v>Institucionalización de la gestión ordenada del territorio</v>
      </c>
      <c r="L1863" s="150">
        <f>+VLOOKUP($E1863,IGE_2018!$B$8:$Z$347,12,0)</f>
        <v>0.25</v>
      </c>
      <c r="M1863" s="142" t="str">
        <f>+VLOOKUP($E1863,IGE_2018!$B$8:$Z$347,13,0)</f>
        <v>Medio bajo</v>
      </c>
    </row>
    <row r="1864" spans="1:13" x14ac:dyDescent="0.3">
      <c r="A1864" s="139">
        <f t="shared" si="1849"/>
        <v>49</v>
      </c>
      <c r="B1864" s="148">
        <f t="shared" si="1851"/>
        <v>34</v>
      </c>
      <c r="D1864" s="149" t="str">
        <f>+VLOOKUP($A1864,mUNICIPIOS!$B$4:$F$343,2,0)</f>
        <v>Chimaltenango</v>
      </c>
      <c r="E1864" s="149">
        <f>+VLOOKUP($A1864,mUNICIPIOS!$B$4:$F$343,3,0)</f>
        <v>408</v>
      </c>
      <c r="F1864" s="149" t="str">
        <f>+VLOOKUP($A1864,mUNICIPIOS!$B$4:$F$343,4,0)</f>
        <v>San Miguel Pochuta</v>
      </c>
      <c r="G1864" s="139" t="str">
        <f t="shared" ref="G1864:K1864" si="1878">+G1826</f>
        <v>06</v>
      </c>
      <c r="H1864" t="str">
        <f t="shared" si="1878"/>
        <v>IGE</v>
      </c>
      <c r="I1864" t="str">
        <f t="shared" si="1878"/>
        <v>Índice de Gestión Estratégica</v>
      </c>
      <c r="J1864" t="str">
        <f t="shared" si="1878"/>
        <v>06-05</v>
      </c>
      <c r="K1864" t="str">
        <f t="shared" si="1878"/>
        <v>Acciones para la gestión ordenada del territorio</v>
      </c>
      <c r="L1864" s="150">
        <f>+VLOOKUP($E1864,IGE_2018!$B$8:$Z$347,15,0)</f>
        <v>0.2400000000000001</v>
      </c>
      <c r="M1864" s="142" t="str">
        <f>+VLOOKUP($E1864,IGE_2018!$B$8:$Z$347,16,0)</f>
        <v>Medio bajo</v>
      </c>
    </row>
    <row r="1865" spans="1:13" x14ac:dyDescent="0.3">
      <c r="A1865" s="139">
        <f t="shared" si="1849"/>
        <v>49</v>
      </c>
      <c r="B1865" s="148">
        <f t="shared" si="1851"/>
        <v>35</v>
      </c>
      <c r="D1865" s="149" t="str">
        <f>+VLOOKUP($A1865,mUNICIPIOS!$B$4:$F$343,2,0)</f>
        <v>Chimaltenango</v>
      </c>
      <c r="E1865" s="149">
        <f>+VLOOKUP($A1865,mUNICIPIOS!$B$4:$F$343,3,0)</f>
        <v>408</v>
      </c>
      <c r="F1865" s="149" t="str">
        <f>+VLOOKUP($A1865,mUNICIPIOS!$B$4:$F$343,4,0)</f>
        <v>San Miguel Pochuta</v>
      </c>
      <c r="G1865" s="139" t="str">
        <f t="shared" ref="G1865:K1865" si="1879">+G1827</f>
        <v>06</v>
      </c>
      <c r="H1865" t="str">
        <f t="shared" si="1879"/>
        <v>IGE</v>
      </c>
      <c r="I1865" t="str">
        <f t="shared" si="1879"/>
        <v>Índice de Gestión Estratégica</v>
      </c>
      <c r="J1865" t="str">
        <f t="shared" si="1879"/>
        <v>06-06</v>
      </c>
      <c r="K1865" t="str">
        <f t="shared" si="1879"/>
        <v>Gestión de riesgo en la formulación de proyectos derivados de la planificación operativa anual</v>
      </c>
      <c r="L1865" s="150">
        <f>+VLOOKUP($E1865,IGE_2018!$B$8:$Z$347,18,0)</f>
        <v>0.63343653250774001</v>
      </c>
      <c r="M1865" s="142" t="str">
        <f>+VLOOKUP($E1865,IGE_2018!$B$8:$Z$347,19,0)</f>
        <v>Medio alto</v>
      </c>
    </row>
    <row r="1866" spans="1:13" x14ac:dyDescent="0.3">
      <c r="A1866" s="139">
        <f t="shared" si="1849"/>
        <v>49</v>
      </c>
      <c r="B1866" s="148">
        <f t="shared" si="1851"/>
        <v>36</v>
      </c>
      <c r="D1866" s="149" t="str">
        <f>+VLOOKUP($A1866,mUNICIPIOS!$B$4:$F$343,2,0)</f>
        <v>Chimaltenango</v>
      </c>
      <c r="E1866" s="149">
        <f>+VLOOKUP($A1866,mUNICIPIOS!$B$4:$F$343,3,0)</f>
        <v>408</v>
      </c>
      <c r="F1866" s="149" t="str">
        <f>+VLOOKUP($A1866,mUNICIPIOS!$B$4:$F$343,4,0)</f>
        <v>San Miguel Pochuta</v>
      </c>
      <c r="G1866" s="139" t="str">
        <f t="shared" ref="G1866:K1866" si="1880">+G1828</f>
        <v>06</v>
      </c>
      <c r="H1866" t="str">
        <f t="shared" si="1880"/>
        <v>IGE</v>
      </c>
      <c r="I1866" t="str">
        <f t="shared" si="1880"/>
        <v>Índice de Gestión Estratégica</v>
      </c>
      <c r="J1866" t="str">
        <f t="shared" si="1880"/>
        <v>06-07</v>
      </c>
      <c r="K1866" t="str">
        <f t="shared" si="1880"/>
        <v>Ingresos por servicios ambientales en relación a los ingresos propios sin regalías</v>
      </c>
      <c r="L1866" s="150">
        <f>+VLOOKUP($E1866,IGE_2018!$B$8:$Z$347,21,0)</f>
        <v>0</v>
      </c>
      <c r="M1866" s="142" t="str">
        <f>+VLOOKUP($E1866,IGE_2018!$B$8:$Z$347,22,0)</f>
        <v>Bajo</v>
      </c>
    </row>
    <row r="1867" spans="1:13" x14ac:dyDescent="0.3">
      <c r="A1867" s="139">
        <f t="shared" si="1849"/>
        <v>49</v>
      </c>
      <c r="B1867" s="148">
        <f t="shared" si="1851"/>
        <v>37</v>
      </c>
      <c r="D1867" s="149" t="str">
        <f>+VLOOKUP($A1867,mUNICIPIOS!$B$4:$F$343,2,0)</f>
        <v>Chimaltenango</v>
      </c>
      <c r="E1867" s="149">
        <f>+VLOOKUP($A1867,mUNICIPIOS!$B$4:$F$343,3,0)</f>
        <v>408</v>
      </c>
      <c r="F1867" s="149" t="str">
        <f>+VLOOKUP($A1867,mUNICIPIOS!$B$4:$F$343,4,0)</f>
        <v>San Miguel Pochuta</v>
      </c>
      <c r="G1867" s="139" t="str">
        <f t="shared" ref="G1867:K1867" si="1881">+G1829</f>
        <v>06</v>
      </c>
      <c r="H1867" t="str">
        <f t="shared" si="1881"/>
        <v>IGE</v>
      </c>
      <c r="I1867" t="str">
        <f t="shared" si="1881"/>
        <v>Índice de Gestión Estratégica</v>
      </c>
      <c r="J1867" t="str">
        <f t="shared" si="1881"/>
        <v>INDICE</v>
      </c>
      <c r="K1867">
        <f t="shared" si="1881"/>
        <v>0</v>
      </c>
      <c r="L1867" s="150">
        <f>+VLOOKUP($E1867,IGE_2018!$B$8:$Z$347,24,0)</f>
        <v>0.28475504656656009</v>
      </c>
      <c r="M1867" s="142" t="str">
        <f>+VLOOKUP($E1867,IGE_2018!$B$8:$Z$347,25,0)</f>
        <v>Medio bajo</v>
      </c>
    </row>
    <row r="1868" spans="1:13" x14ac:dyDescent="0.3">
      <c r="A1868" s="139">
        <f t="shared" si="1849"/>
        <v>49</v>
      </c>
      <c r="B1868" s="148">
        <f t="shared" si="1851"/>
        <v>38</v>
      </c>
      <c r="D1868" s="149" t="str">
        <f>+VLOOKUP($A1868,mUNICIPIOS!$B$4:$F$343,2,0)</f>
        <v>Chimaltenango</v>
      </c>
      <c r="E1868" s="149">
        <f>+VLOOKUP($A1868,mUNICIPIOS!$B$4:$F$343,3,0)</f>
        <v>408</v>
      </c>
      <c r="F1868" s="149" t="str">
        <f>+VLOOKUP($A1868,mUNICIPIOS!$B$4:$F$343,4,0)</f>
        <v>San Miguel Pochuta</v>
      </c>
      <c r="G1868" s="139" t="str">
        <f t="shared" ref="G1868:K1868" si="1882">+G1830</f>
        <v>RANKING</v>
      </c>
      <c r="H1868" t="str">
        <f t="shared" si="1882"/>
        <v>RGM</v>
      </c>
      <c r="I1868" t="str">
        <f t="shared" si="1882"/>
        <v>Ranking de la Gestión Municipal 2018</v>
      </c>
      <c r="J1868" t="str">
        <f t="shared" si="1882"/>
        <v>RANKING</v>
      </c>
      <c r="K1868">
        <f t="shared" si="1882"/>
        <v>0</v>
      </c>
      <c r="L1868" s="151">
        <f>+VLOOKUP($E1868,Resultados_generales!$C$8:$AE$347,27,0)</f>
        <v>0.39643382940353111</v>
      </c>
      <c r="M1868" t="str">
        <f>+VLOOKUP($E1868,Resultados_generales!$C$8:$AE$347,28,0)</f>
        <v>Medio bajo</v>
      </c>
    </row>
    <row r="1869" spans="1:13" x14ac:dyDescent="0.3">
      <c r="A1869" s="139">
        <f t="shared" si="1849"/>
        <v>50</v>
      </c>
      <c r="B1869" s="148">
        <f t="shared" si="1851"/>
        <v>1</v>
      </c>
      <c r="D1869" s="149" t="str">
        <f>+VLOOKUP($A1869,mUNICIPIOS!$B$4:$F$343,2,0)</f>
        <v>Chimaltenango</v>
      </c>
      <c r="E1869" s="149">
        <f>+VLOOKUP($A1869,mUNICIPIOS!$B$4:$F$343,3,0)</f>
        <v>409</v>
      </c>
      <c r="F1869" s="149" t="str">
        <f>+VLOOKUP($A1869,mUNICIPIOS!$B$4:$F$343,4,0)</f>
        <v>Patzicía</v>
      </c>
      <c r="G1869" s="139" t="str">
        <f t="shared" ref="G1869:K1869" si="1883">+G1831</f>
        <v>01</v>
      </c>
      <c r="H1869" t="str">
        <f t="shared" si="1883"/>
        <v>IPC</v>
      </c>
      <c r="I1869" t="str">
        <f t="shared" si="1883"/>
        <v>Índice de Participación Ciudadana</v>
      </c>
      <c r="J1869" t="str">
        <f t="shared" si="1883"/>
        <v>01-01</v>
      </c>
      <c r="K1869" t="str">
        <f t="shared" si="1883"/>
        <v>Número de reuniones del COMUDE en el año de la medición.</v>
      </c>
      <c r="L1869" s="150">
        <f>+VLOOKUP($E1869,IPC_2018!$B$8:$T$347,3,0)</f>
        <v>0.58333333333333337</v>
      </c>
      <c r="M1869" s="142" t="str">
        <f>+VLOOKUP($E1869,IPC_2018!$B$8:$T$347,4,0)</f>
        <v>Medio</v>
      </c>
    </row>
    <row r="1870" spans="1:13" x14ac:dyDescent="0.3">
      <c r="A1870" s="139">
        <f t="shared" si="1849"/>
        <v>50</v>
      </c>
      <c r="B1870" s="148">
        <f t="shared" si="1851"/>
        <v>2</v>
      </c>
      <c r="D1870" s="149" t="str">
        <f>+VLOOKUP($A1870,mUNICIPIOS!$B$4:$F$343,2,0)</f>
        <v>Chimaltenango</v>
      </c>
      <c r="E1870" s="149">
        <f>+VLOOKUP($A1870,mUNICIPIOS!$B$4:$F$343,3,0)</f>
        <v>409</v>
      </c>
      <c r="F1870" s="149" t="str">
        <f>+VLOOKUP($A1870,mUNICIPIOS!$B$4:$F$343,4,0)</f>
        <v>Patzicía</v>
      </c>
      <c r="G1870" s="139" t="str">
        <f t="shared" ref="G1870:K1870" si="1884">+G1832</f>
        <v>01</v>
      </c>
      <c r="H1870" t="str">
        <f t="shared" si="1884"/>
        <v>IPC</v>
      </c>
      <c r="I1870" t="str">
        <f t="shared" si="1884"/>
        <v>Índice de Participación Ciudadana</v>
      </c>
      <c r="J1870" t="str">
        <f t="shared" si="1884"/>
        <v>01-02</v>
      </c>
      <c r="K1870" t="str">
        <f t="shared" si="1884"/>
        <v>Participación de Alcaldes, Concejales y Síndicos determinados o designados en el COMUDE</v>
      </c>
      <c r="L1870" s="150">
        <f>+VLOOKUP($E1870,IPC_2018!$B$8:$T$347,6,0)</f>
        <v>0.9642857142857143</v>
      </c>
      <c r="M1870" s="142" t="str">
        <f>+VLOOKUP($E1870,IPC_2018!$B$8:$T$347,7,0)</f>
        <v>Alto</v>
      </c>
    </row>
    <row r="1871" spans="1:13" x14ac:dyDescent="0.3">
      <c r="A1871" s="139">
        <f t="shared" si="1849"/>
        <v>50</v>
      </c>
      <c r="B1871" s="148">
        <f t="shared" si="1851"/>
        <v>3</v>
      </c>
      <c r="D1871" s="149" t="str">
        <f>+VLOOKUP($A1871,mUNICIPIOS!$B$4:$F$343,2,0)</f>
        <v>Chimaltenango</v>
      </c>
      <c r="E1871" s="149">
        <f>+VLOOKUP($A1871,mUNICIPIOS!$B$4:$F$343,3,0)</f>
        <v>409</v>
      </c>
      <c r="F1871" s="149" t="str">
        <f>+VLOOKUP($A1871,mUNICIPIOS!$B$4:$F$343,4,0)</f>
        <v>Patzicía</v>
      </c>
      <c r="G1871" s="139" t="str">
        <f t="shared" ref="G1871:K1871" si="1885">+G1833</f>
        <v>01</v>
      </c>
      <c r="H1871" t="str">
        <f t="shared" si="1885"/>
        <v>IPC</v>
      </c>
      <c r="I1871" t="str">
        <f t="shared" si="1885"/>
        <v>Índice de Participación Ciudadana</v>
      </c>
      <c r="J1871" t="str">
        <f t="shared" si="1885"/>
        <v>01-03</v>
      </c>
      <c r="K1871" t="str">
        <f t="shared" si="1885"/>
        <v>Participación  de organizaciones de jóvenes, mujeres, pueblos mayas, xincas, garífunas, y otras organizaciones en el Comude</v>
      </c>
      <c r="L1871" s="150">
        <f>+VLOOKUP($E1871,IPC_2018!$B$8:$T$347,9,0)</f>
        <v>0</v>
      </c>
      <c r="M1871" s="142" t="str">
        <f>+VLOOKUP($E1871,IPC_2018!$B$8:$T$347,10,0)</f>
        <v>Bajo</v>
      </c>
    </row>
    <row r="1872" spans="1:13" x14ac:dyDescent="0.3">
      <c r="A1872" s="139">
        <f t="shared" si="1849"/>
        <v>50</v>
      </c>
      <c r="B1872" s="148">
        <f t="shared" si="1851"/>
        <v>4</v>
      </c>
      <c r="D1872" s="149" t="str">
        <f>+VLOOKUP($A1872,mUNICIPIOS!$B$4:$F$343,2,0)</f>
        <v>Chimaltenango</v>
      </c>
      <c r="E1872" s="149">
        <f>+VLOOKUP($A1872,mUNICIPIOS!$B$4:$F$343,3,0)</f>
        <v>409</v>
      </c>
      <c r="F1872" s="149" t="str">
        <f>+VLOOKUP($A1872,mUNICIPIOS!$B$4:$F$343,4,0)</f>
        <v>Patzicía</v>
      </c>
      <c r="G1872" s="139" t="str">
        <f t="shared" ref="G1872:K1872" si="1886">+G1834</f>
        <v>01</v>
      </c>
      <c r="H1872" t="str">
        <f t="shared" si="1886"/>
        <v>IPC</v>
      </c>
      <c r="I1872" t="str">
        <f t="shared" si="1886"/>
        <v>Índice de Participación Ciudadana</v>
      </c>
      <c r="J1872" t="str">
        <f t="shared" si="1886"/>
        <v>01-04</v>
      </c>
      <c r="K1872" t="str">
        <f t="shared" si="1886"/>
        <v>Representatividad territorial del Comude.</v>
      </c>
      <c r="L1872" s="150">
        <f>+VLOOKUP($E1872,IPC_2018!$B$8:$T$347,12,0)</f>
        <v>0.76666666666666672</v>
      </c>
      <c r="M1872" s="142" t="str">
        <f>+VLOOKUP($E1872,IPC_2018!$B$8:$T$347,13,0)</f>
        <v>Medio alto</v>
      </c>
    </row>
    <row r="1873" spans="1:13" x14ac:dyDescent="0.3">
      <c r="A1873" s="139">
        <f t="shared" si="1849"/>
        <v>50</v>
      </c>
      <c r="B1873" s="148">
        <f t="shared" si="1851"/>
        <v>5</v>
      </c>
      <c r="D1873" s="149" t="str">
        <f>+VLOOKUP($A1873,mUNICIPIOS!$B$4:$F$343,2,0)</f>
        <v>Chimaltenango</v>
      </c>
      <c r="E1873" s="149">
        <f>+VLOOKUP($A1873,mUNICIPIOS!$B$4:$F$343,3,0)</f>
        <v>409</v>
      </c>
      <c r="F1873" s="149" t="str">
        <f>+VLOOKUP($A1873,mUNICIPIOS!$B$4:$F$343,4,0)</f>
        <v>Patzicía</v>
      </c>
      <c r="G1873" s="139" t="str">
        <f t="shared" ref="G1873:K1873" si="1887">+G1835</f>
        <v>01</v>
      </c>
      <c r="H1873" t="str">
        <f t="shared" si="1887"/>
        <v>IPC</v>
      </c>
      <c r="I1873" t="str">
        <f t="shared" si="1887"/>
        <v>Índice de Participación Ciudadana</v>
      </c>
      <c r="J1873" t="str">
        <f t="shared" si="1887"/>
        <v>01-05</v>
      </c>
      <c r="K1873" t="str">
        <f t="shared" si="1887"/>
        <v>Funcionamiento del Comude</v>
      </c>
      <c r="L1873" s="150">
        <f>+VLOOKUP($E1873,IPC_2018!$B$8:$T$347,15,0)</f>
        <v>0.18690055534115618</v>
      </c>
      <c r="M1873" s="142" t="str">
        <f>+VLOOKUP($E1873,IPC_2018!$B$8:$T$347,16,0)</f>
        <v>Bajo</v>
      </c>
    </row>
    <row r="1874" spans="1:13" x14ac:dyDescent="0.3">
      <c r="A1874" s="139">
        <f t="shared" si="1849"/>
        <v>50</v>
      </c>
      <c r="B1874" s="148">
        <f t="shared" si="1851"/>
        <v>6</v>
      </c>
      <c r="D1874" s="149" t="str">
        <f>+VLOOKUP($A1874,mUNICIPIOS!$B$4:$F$343,2,0)</f>
        <v>Chimaltenango</v>
      </c>
      <c r="E1874" s="149">
        <f>+VLOOKUP($A1874,mUNICIPIOS!$B$4:$F$343,3,0)</f>
        <v>409</v>
      </c>
      <c r="F1874" s="149" t="str">
        <f>+VLOOKUP($A1874,mUNICIPIOS!$B$4:$F$343,4,0)</f>
        <v>Patzicía</v>
      </c>
      <c r="G1874" s="139" t="str">
        <f t="shared" ref="G1874:K1874" si="1888">+G1836</f>
        <v>01</v>
      </c>
      <c r="H1874" t="str">
        <f t="shared" si="1888"/>
        <v>IPC</v>
      </c>
      <c r="I1874" t="str">
        <f t="shared" si="1888"/>
        <v>Índice de Participación Ciudadana</v>
      </c>
      <c r="J1874" t="str">
        <f t="shared" si="1888"/>
        <v>INDICE</v>
      </c>
      <c r="K1874">
        <f t="shared" si="1888"/>
        <v>0</v>
      </c>
      <c r="L1874" s="150">
        <f>+VLOOKUP($E1874,IPC_2018!$B$8:$T$347,18,0)</f>
        <v>0.5114874642535544</v>
      </c>
      <c r="M1874" s="142" t="str">
        <f>+VLOOKUP($E1874,IPC_2018!$B$8:$T$347,19,0)</f>
        <v>Medio</v>
      </c>
    </row>
    <row r="1875" spans="1:13" x14ac:dyDescent="0.3">
      <c r="A1875" s="139">
        <f t="shared" si="1849"/>
        <v>50</v>
      </c>
      <c r="B1875" s="148">
        <f t="shared" si="1851"/>
        <v>7</v>
      </c>
      <c r="D1875" s="149" t="str">
        <f>+VLOOKUP($A1875,mUNICIPIOS!$B$4:$F$343,2,0)</f>
        <v>Chimaltenango</v>
      </c>
      <c r="E1875" s="149">
        <f>+VLOOKUP($A1875,mUNICIPIOS!$B$4:$F$343,3,0)</f>
        <v>409</v>
      </c>
      <c r="F1875" s="149" t="str">
        <f>+VLOOKUP($A1875,mUNICIPIOS!$B$4:$F$343,4,0)</f>
        <v>Patzicía</v>
      </c>
      <c r="G1875" s="139" t="str">
        <f t="shared" ref="G1875:K1875" si="1889">+G1837</f>
        <v>02</v>
      </c>
      <c r="H1875" t="str">
        <f t="shared" si="1889"/>
        <v>IIC</v>
      </c>
      <c r="I1875" t="str">
        <f t="shared" si="1889"/>
        <v>Índice de Información a la Ciudadanía</v>
      </c>
      <c r="J1875" t="str">
        <f t="shared" si="1889"/>
        <v>02-01</v>
      </c>
      <c r="K1875" t="str">
        <f t="shared" si="1889"/>
        <v>Rendición de cuentas cuatrimestral y anual al Comude enfocadas en resultados.</v>
      </c>
      <c r="L1875" s="150">
        <f>+VLOOKUP($E1875,IIC_2018!$B$8:$Q$347,3,0)</f>
        <v>0.4</v>
      </c>
      <c r="M1875" s="142" t="str">
        <f>+VLOOKUP($E1875,IIC_2018!$B$8:$Q$347,4,0)</f>
        <v>Medio bajo</v>
      </c>
    </row>
    <row r="1876" spans="1:13" x14ac:dyDescent="0.3">
      <c r="A1876" s="139">
        <f t="shared" si="1849"/>
        <v>50</v>
      </c>
      <c r="B1876" s="148">
        <f t="shared" si="1851"/>
        <v>8</v>
      </c>
      <c r="D1876" s="149" t="str">
        <f>+VLOOKUP($A1876,mUNICIPIOS!$B$4:$F$343,2,0)</f>
        <v>Chimaltenango</v>
      </c>
      <c r="E1876" s="149">
        <f>+VLOOKUP($A1876,mUNICIPIOS!$B$4:$F$343,3,0)</f>
        <v>409</v>
      </c>
      <c r="F1876" s="149" t="str">
        <f>+VLOOKUP($A1876,mUNICIPIOS!$B$4:$F$343,4,0)</f>
        <v>Patzicía</v>
      </c>
      <c r="G1876" s="139" t="str">
        <f t="shared" ref="G1876:K1876" si="1890">+G1838</f>
        <v>02</v>
      </c>
      <c r="H1876" t="str">
        <f t="shared" si="1890"/>
        <v>IIC</v>
      </c>
      <c r="I1876" t="str">
        <f t="shared" si="1890"/>
        <v>Índice de Información a la Ciudadanía</v>
      </c>
      <c r="J1876" t="str">
        <f t="shared" si="1890"/>
        <v>02-02</v>
      </c>
      <c r="K1876" t="str">
        <f t="shared" si="1890"/>
        <v>Información presupuestaria y otra información brindada a la ciudadanía disponible en medios locales de comunicación.</v>
      </c>
      <c r="L1876" s="150">
        <f>+VLOOKUP($E1876,IIC_2018!$B$8:$Q$347,6,0)</f>
        <v>0.375</v>
      </c>
      <c r="M1876" s="142" t="str">
        <f>+VLOOKUP($E1876,IIC_2018!$B$8:$Q$347,7,0)</f>
        <v>Medio bajo</v>
      </c>
    </row>
    <row r="1877" spans="1:13" x14ac:dyDescent="0.3">
      <c r="A1877" s="139">
        <f t="shared" si="1849"/>
        <v>50</v>
      </c>
      <c r="B1877" s="148">
        <f t="shared" si="1851"/>
        <v>9</v>
      </c>
      <c r="D1877" s="149" t="str">
        <f>+VLOOKUP($A1877,mUNICIPIOS!$B$4:$F$343,2,0)</f>
        <v>Chimaltenango</v>
      </c>
      <c r="E1877" s="149">
        <f>+VLOOKUP($A1877,mUNICIPIOS!$B$4:$F$343,3,0)</f>
        <v>409</v>
      </c>
      <c r="F1877" s="149" t="str">
        <f>+VLOOKUP($A1877,mUNICIPIOS!$B$4:$F$343,4,0)</f>
        <v>Patzicía</v>
      </c>
      <c r="G1877" s="139" t="str">
        <f t="shared" ref="G1877:K1877" si="1891">+G1839</f>
        <v>02</v>
      </c>
      <c r="H1877" t="str">
        <f t="shared" si="1891"/>
        <v>IIC</v>
      </c>
      <c r="I1877" t="str">
        <f t="shared" si="1891"/>
        <v>Índice de Información a la Ciudadanía</v>
      </c>
      <c r="J1877" t="str">
        <f t="shared" si="1891"/>
        <v>02-03</v>
      </c>
      <c r="K1877" t="str">
        <f t="shared" si="1891"/>
        <v>Información pública de oficio actualizada y disponible de acuerdo a la LAIP y uso de internet.</v>
      </c>
      <c r="L1877" s="150">
        <f>+VLOOKUP($E1877,IIC_2018!$B$8:$Q$347,9,0)</f>
        <v>0.7</v>
      </c>
      <c r="M1877" s="142" t="str">
        <f>+VLOOKUP($E1877,IIC_2018!$B$8:$Q$347,10,0)</f>
        <v>Medio alto</v>
      </c>
    </row>
    <row r="1878" spans="1:13" x14ac:dyDescent="0.3">
      <c r="A1878" s="139">
        <f t="shared" si="1849"/>
        <v>50</v>
      </c>
      <c r="B1878" s="148">
        <f t="shared" si="1851"/>
        <v>10</v>
      </c>
      <c r="D1878" s="149" t="str">
        <f>+VLOOKUP($A1878,mUNICIPIOS!$B$4:$F$343,2,0)</f>
        <v>Chimaltenango</v>
      </c>
      <c r="E1878" s="149">
        <f>+VLOOKUP($A1878,mUNICIPIOS!$B$4:$F$343,3,0)</f>
        <v>409</v>
      </c>
      <c r="F1878" s="149" t="str">
        <f>+VLOOKUP($A1878,mUNICIPIOS!$B$4:$F$343,4,0)</f>
        <v>Patzicía</v>
      </c>
      <c r="G1878" s="139" t="str">
        <f t="shared" ref="G1878:K1878" si="1892">+G1840</f>
        <v>02</v>
      </c>
      <c r="H1878" t="str">
        <f t="shared" si="1892"/>
        <v>IIC</v>
      </c>
      <c r="I1878" t="str">
        <f t="shared" si="1892"/>
        <v>Índice de Información a la Ciudadanía</v>
      </c>
      <c r="J1878" t="str">
        <f t="shared" si="1892"/>
        <v>02-04</v>
      </c>
      <c r="K1878" t="str">
        <f t="shared" si="1892"/>
        <v>Relación del monto contratado por medio de Guate compras con el total del presupuesto de egresos vigente.</v>
      </c>
      <c r="L1878" s="150">
        <f>+VLOOKUP($E1878,IIC_2018!$B$8:$Q$347,12,0)</f>
        <v>0.344487046060447</v>
      </c>
      <c r="M1878" s="142" t="str">
        <f>+VLOOKUP($E1878,IIC_2018!$B$8:$Q$347,13,0)</f>
        <v>Medio bajo</v>
      </c>
    </row>
    <row r="1879" spans="1:13" x14ac:dyDescent="0.3">
      <c r="A1879" s="139">
        <f t="shared" si="1849"/>
        <v>50</v>
      </c>
      <c r="B1879" s="148">
        <f t="shared" si="1851"/>
        <v>11</v>
      </c>
      <c r="D1879" s="149" t="str">
        <f>+VLOOKUP($A1879,mUNICIPIOS!$B$4:$F$343,2,0)</f>
        <v>Chimaltenango</v>
      </c>
      <c r="E1879" s="149">
        <f>+VLOOKUP($A1879,mUNICIPIOS!$B$4:$F$343,3,0)</f>
        <v>409</v>
      </c>
      <c r="F1879" s="149" t="str">
        <f>+VLOOKUP($A1879,mUNICIPIOS!$B$4:$F$343,4,0)</f>
        <v>Patzicía</v>
      </c>
      <c r="G1879" s="139" t="str">
        <f t="shared" ref="G1879:K1879" si="1893">+G1841</f>
        <v>02</v>
      </c>
      <c r="H1879" t="str">
        <f t="shared" si="1893"/>
        <v>IIC</v>
      </c>
      <c r="I1879" t="str">
        <f t="shared" si="1893"/>
        <v>Índice de Información a la Ciudadanía</v>
      </c>
      <c r="J1879" t="str">
        <f t="shared" si="1893"/>
        <v>INDICE</v>
      </c>
      <c r="K1879">
        <f t="shared" si="1893"/>
        <v>0</v>
      </c>
      <c r="L1879" s="150">
        <f>+VLOOKUP($E1879,IIC_2018!$B$8:$Q$347,15,0)</f>
        <v>0.45487176151511177</v>
      </c>
      <c r="M1879" s="142" t="str">
        <f>+VLOOKUP($E1879,IIC_2018!$B$8:$Q$347,16,0)</f>
        <v>Medio</v>
      </c>
    </row>
    <row r="1880" spans="1:13" x14ac:dyDescent="0.3">
      <c r="A1880" s="139">
        <f t="shared" si="1849"/>
        <v>50</v>
      </c>
      <c r="B1880" s="148">
        <f t="shared" si="1851"/>
        <v>12</v>
      </c>
      <c r="D1880" s="149" t="str">
        <f>+VLOOKUP($A1880,mUNICIPIOS!$B$4:$F$343,2,0)</f>
        <v>Chimaltenango</v>
      </c>
      <c r="E1880" s="149">
        <f>+VLOOKUP($A1880,mUNICIPIOS!$B$4:$F$343,3,0)</f>
        <v>409</v>
      </c>
      <c r="F1880" s="149" t="str">
        <f>+VLOOKUP($A1880,mUNICIPIOS!$B$4:$F$343,4,0)</f>
        <v>Patzicía</v>
      </c>
      <c r="G1880" s="139" t="str">
        <f t="shared" ref="G1880:K1880" si="1894">+G1842</f>
        <v>03</v>
      </c>
      <c r="H1880" t="str">
        <f t="shared" si="1894"/>
        <v>ISP</v>
      </c>
      <c r="I1880" t="str">
        <f t="shared" si="1894"/>
        <v>Índice de Servicios Públicos</v>
      </c>
      <c r="J1880" t="str">
        <f t="shared" si="1894"/>
        <v>03-01</v>
      </c>
      <c r="K1880" t="str">
        <f t="shared" si="1894"/>
        <v>Cobertura del servicio público de agua</v>
      </c>
      <c r="L1880" s="150">
        <f>+VLOOKUP($E1880,ISP_2018!$B$8:$T$347,3,0)</f>
        <v>0</v>
      </c>
      <c r="M1880" s="142" t="str">
        <f>+VLOOKUP($E1880,ISP_2018!$B$8:$T$347,4,0)</f>
        <v>Bajo</v>
      </c>
    </row>
    <row r="1881" spans="1:13" x14ac:dyDescent="0.3">
      <c r="A1881" s="139">
        <f t="shared" si="1849"/>
        <v>50</v>
      </c>
      <c r="B1881" s="148">
        <f t="shared" si="1851"/>
        <v>13</v>
      </c>
      <c r="D1881" s="149" t="str">
        <f>+VLOOKUP($A1881,mUNICIPIOS!$B$4:$F$343,2,0)</f>
        <v>Chimaltenango</v>
      </c>
      <c r="E1881" s="149">
        <f>+VLOOKUP($A1881,mUNICIPIOS!$B$4:$F$343,3,0)</f>
        <v>409</v>
      </c>
      <c r="F1881" s="149" t="str">
        <f>+VLOOKUP($A1881,mUNICIPIOS!$B$4:$F$343,4,0)</f>
        <v>Patzicía</v>
      </c>
      <c r="G1881" s="139" t="str">
        <f t="shared" ref="G1881:K1881" si="1895">+G1843</f>
        <v>03</v>
      </c>
      <c r="H1881" t="str">
        <f t="shared" si="1895"/>
        <v>ISP</v>
      </c>
      <c r="I1881" t="str">
        <f t="shared" si="1895"/>
        <v>Índice de Servicios Públicos</v>
      </c>
      <c r="J1881" t="str">
        <f t="shared" si="1895"/>
        <v>03-02</v>
      </c>
      <c r="K1881" t="str">
        <f t="shared" si="1895"/>
        <v>Control de la calidad del servicio público de agua</v>
      </c>
      <c r="L1881" s="150">
        <f>+VLOOKUP($E1881,ISP_2018!$B$8:$T$347,6,0)</f>
        <v>0.4</v>
      </c>
      <c r="M1881" s="142" t="str">
        <f>+VLOOKUP($E1881,ISP_2018!$B$8:$T$347,7,0)</f>
        <v>Medio bajo</v>
      </c>
    </row>
    <row r="1882" spans="1:13" x14ac:dyDescent="0.3">
      <c r="A1882" s="139">
        <f t="shared" si="1849"/>
        <v>50</v>
      </c>
      <c r="B1882" s="148">
        <f t="shared" si="1851"/>
        <v>14</v>
      </c>
      <c r="D1882" s="149" t="str">
        <f>+VLOOKUP($A1882,mUNICIPIOS!$B$4:$F$343,2,0)</f>
        <v>Chimaltenango</v>
      </c>
      <c r="E1882" s="149">
        <f>+VLOOKUP($A1882,mUNICIPIOS!$B$4:$F$343,3,0)</f>
        <v>409</v>
      </c>
      <c r="F1882" s="149" t="str">
        <f>+VLOOKUP($A1882,mUNICIPIOS!$B$4:$F$343,4,0)</f>
        <v>Patzicía</v>
      </c>
      <c r="G1882" s="139" t="str">
        <f t="shared" ref="G1882:K1882" si="1896">+G1844</f>
        <v>03</v>
      </c>
      <c r="H1882" t="str">
        <f t="shared" si="1896"/>
        <v>ISP</v>
      </c>
      <c r="I1882" t="str">
        <f t="shared" si="1896"/>
        <v>Índice de Servicios Públicos</v>
      </c>
      <c r="J1882" t="str">
        <f t="shared" si="1896"/>
        <v>03-03</v>
      </c>
      <c r="K1882" t="str">
        <f t="shared" si="1896"/>
        <v>Disposición  y tratamiento  de aguas residuales</v>
      </c>
      <c r="L1882" s="150">
        <f>+VLOOKUP($E1882,ISP_2018!$B$8:$T$347,9,0)</f>
        <v>0</v>
      </c>
      <c r="M1882" s="142" t="str">
        <f>+VLOOKUP($E1882,ISP_2018!$B$8:$T$347,10,0)</f>
        <v>Bajo</v>
      </c>
    </row>
    <row r="1883" spans="1:13" x14ac:dyDescent="0.3">
      <c r="A1883" s="139">
        <f t="shared" si="1849"/>
        <v>50</v>
      </c>
      <c r="B1883" s="148">
        <f t="shared" si="1851"/>
        <v>15</v>
      </c>
      <c r="D1883" s="149" t="str">
        <f>+VLOOKUP($A1883,mUNICIPIOS!$B$4:$F$343,2,0)</f>
        <v>Chimaltenango</v>
      </c>
      <c r="E1883" s="149">
        <f>+VLOOKUP($A1883,mUNICIPIOS!$B$4:$F$343,3,0)</f>
        <v>409</v>
      </c>
      <c r="F1883" s="149" t="str">
        <f>+VLOOKUP($A1883,mUNICIPIOS!$B$4:$F$343,4,0)</f>
        <v>Patzicía</v>
      </c>
      <c r="G1883" s="139" t="str">
        <f t="shared" ref="G1883:K1883" si="1897">+G1845</f>
        <v>03</v>
      </c>
      <c r="H1883" t="str">
        <f t="shared" si="1897"/>
        <v>ISP</v>
      </c>
      <c r="I1883" t="str">
        <f t="shared" si="1897"/>
        <v>Índice de Servicios Públicos</v>
      </c>
      <c r="J1883" t="str">
        <f t="shared" si="1897"/>
        <v>03-04</v>
      </c>
      <c r="K1883" t="str">
        <f t="shared" si="1897"/>
        <v>Gestión y manejo de los residuos y desechos sólidos</v>
      </c>
      <c r="L1883" s="150">
        <f>+VLOOKUP($E1883,ISP_2018!$B$8:$T$347,12,0)</f>
        <v>0</v>
      </c>
      <c r="M1883" s="142" t="str">
        <f>+VLOOKUP($E1883,ISP_2018!$B$8:$T$347,13,0)</f>
        <v>Bajo</v>
      </c>
    </row>
    <row r="1884" spans="1:13" x14ac:dyDescent="0.3">
      <c r="A1884" s="139">
        <f t="shared" si="1849"/>
        <v>50</v>
      </c>
      <c r="B1884" s="148">
        <f t="shared" si="1851"/>
        <v>16</v>
      </c>
      <c r="D1884" s="149" t="str">
        <f>+VLOOKUP($A1884,mUNICIPIOS!$B$4:$F$343,2,0)</f>
        <v>Chimaltenango</v>
      </c>
      <c r="E1884" s="149">
        <f>+VLOOKUP($A1884,mUNICIPIOS!$B$4:$F$343,3,0)</f>
        <v>409</v>
      </c>
      <c r="F1884" s="149" t="str">
        <f>+VLOOKUP($A1884,mUNICIPIOS!$B$4:$F$343,4,0)</f>
        <v>Patzicía</v>
      </c>
      <c r="G1884" s="139" t="str">
        <f t="shared" ref="G1884:K1884" si="1898">+G1846</f>
        <v>03</v>
      </c>
      <c r="H1884" t="str">
        <f t="shared" si="1898"/>
        <v>ISP</v>
      </c>
      <c r="I1884" t="str">
        <f t="shared" si="1898"/>
        <v>Índice de Servicios Públicos</v>
      </c>
      <c r="J1884" t="str">
        <f t="shared" si="1898"/>
        <v>03-05</v>
      </c>
      <c r="K1884" t="str">
        <f t="shared" si="1898"/>
        <v>Gestión de servicios públicos municipales</v>
      </c>
      <c r="L1884" s="150">
        <f>+VLOOKUP($E1884,ISP_2018!$B$8:$T$347,15,0)</f>
        <v>6.4516129032258063E-2</v>
      </c>
      <c r="M1884" s="142" t="str">
        <f>+VLOOKUP($E1884,ISP_2018!$B$8:$T$347,16,0)</f>
        <v>Bajo</v>
      </c>
    </row>
    <row r="1885" spans="1:13" x14ac:dyDescent="0.3">
      <c r="A1885" s="139">
        <f t="shared" si="1849"/>
        <v>50</v>
      </c>
      <c r="B1885" s="148">
        <f t="shared" si="1851"/>
        <v>17</v>
      </c>
      <c r="D1885" s="149" t="str">
        <f>+VLOOKUP($A1885,mUNICIPIOS!$B$4:$F$343,2,0)</f>
        <v>Chimaltenango</v>
      </c>
      <c r="E1885" s="149">
        <f>+VLOOKUP($A1885,mUNICIPIOS!$B$4:$F$343,3,0)</f>
        <v>409</v>
      </c>
      <c r="F1885" s="149" t="str">
        <f>+VLOOKUP($A1885,mUNICIPIOS!$B$4:$F$343,4,0)</f>
        <v>Patzicía</v>
      </c>
      <c r="G1885" s="139" t="str">
        <f t="shared" ref="G1885:K1885" si="1899">+G1847</f>
        <v>03</v>
      </c>
      <c r="H1885" t="str">
        <f t="shared" si="1899"/>
        <v>ISP</v>
      </c>
      <c r="I1885" t="str">
        <f t="shared" si="1899"/>
        <v>Índice de Servicios Públicos</v>
      </c>
      <c r="J1885" t="str">
        <f t="shared" si="1899"/>
        <v>INDICE</v>
      </c>
      <c r="K1885">
        <f t="shared" si="1899"/>
        <v>0</v>
      </c>
      <c r="L1885" s="150">
        <f>+VLOOKUP($E1885,ISP_2018!$B$8:$T$347,18,0)</f>
        <v>0.13290322580645161</v>
      </c>
      <c r="M1885" s="142" t="str">
        <f>+VLOOKUP($E1885,ISP_2018!$B$8:$T$347,19,0)</f>
        <v>Bajo</v>
      </c>
    </row>
    <row r="1886" spans="1:13" x14ac:dyDescent="0.3">
      <c r="A1886" s="139">
        <f t="shared" si="1849"/>
        <v>50</v>
      </c>
      <c r="B1886" s="148">
        <f t="shared" si="1851"/>
        <v>18</v>
      </c>
      <c r="D1886" s="149" t="str">
        <f>+VLOOKUP($A1886,mUNICIPIOS!$B$4:$F$343,2,0)</f>
        <v>Chimaltenango</v>
      </c>
      <c r="E1886" s="149">
        <f>+VLOOKUP($A1886,mUNICIPIOS!$B$4:$F$343,3,0)</f>
        <v>409</v>
      </c>
      <c r="F1886" s="149" t="str">
        <f>+VLOOKUP($A1886,mUNICIPIOS!$B$4:$F$343,4,0)</f>
        <v>Patzicía</v>
      </c>
      <c r="G1886" s="139" t="str">
        <f t="shared" ref="G1886:K1886" si="1900">+G1848</f>
        <v>04</v>
      </c>
      <c r="H1886" t="str">
        <f t="shared" si="1900"/>
        <v>IGA</v>
      </c>
      <c r="I1886" t="str">
        <f t="shared" si="1900"/>
        <v>Índice de Gestión Administrativa</v>
      </c>
      <c r="J1886" t="str">
        <f t="shared" si="1900"/>
        <v>04-01</v>
      </c>
      <c r="K1886" t="str">
        <f t="shared" si="1900"/>
        <v>Existencia de elementos de atención municipal orientada al vecino</v>
      </c>
      <c r="L1886" s="150">
        <f>+VLOOKUP($E1886,IGA_2018!$B$8:$N$347,3,0)</f>
        <v>0</v>
      </c>
      <c r="M1886" s="142" t="str">
        <f>+VLOOKUP($E1886,IGA_2018!$B$8:$N$347,4,0)</f>
        <v>Bajo</v>
      </c>
    </row>
    <row r="1887" spans="1:13" x14ac:dyDescent="0.3">
      <c r="A1887" s="139">
        <f t="shared" si="1849"/>
        <v>50</v>
      </c>
      <c r="B1887" s="148">
        <f t="shared" si="1851"/>
        <v>19</v>
      </c>
      <c r="D1887" s="149" t="str">
        <f>+VLOOKUP($A1887,mUNICIPIOS!$B$4:$F$343,2,0)</f>
        <v>Chimaltenango</v>
      </c>
      <c r="E1887" s="149">
        <f>+VLOOKUP($A1887,mUNICIPIOS!$B$4:$F$343,3,0)</f>
        <v>409</v>
      </c>
      <c r="F1887" s="149" t="str">
        <f>+VLOOKUP($A1887,mUNICIPIOS!$B$4:$F$343,4,0)</f>
        <v>Patzicía</v>
      </c>
      <c r="G1887" s="139" t="str">
        <f t="shared" ref="G1887:K1887" si="1901">+G1849</f>
        <v>04</v>
      </c>
      <c r="H1887" t="str">
        <f t="shared" si="1901"/>
        <v>IGA</v>
      </c>
      <c r="I1887" t="str">
        <f t="shared" si="1901"/>
        <v>Índice de Gestión Administrativa</v>
      </c>
      <c r="J1887" t="str">
        <f t="shared" si="1901"/>
        <v>04-02</v>
      </c>
      <c r="K1887" t="str">
        <f t="shared" si="1901"/>
        <v>Gestión del recurso humano.</v>
      </c>
      <c r="L1887" s="150">
        <f>+VLOOKUP($E1887,IGA_2018!$B$8:$N$347,6,0)</f>
        <v>0.38114859644604698</v>
      </c>
      <c r="M1887" s="142" t="str">
        <f>+VLOOKUP($E1887,IGA_2018!$B$8:$N$347,7,0)</f>
        <v>Medio bajo</v>
      </c>
    </row>
    <row r="1888" spans="1:13" x14ac:dyDescent="0.3">
      <c r="A1888" s="139">
        <f t="shared" si="1849"/>
        <v>50</v>
      </c>
      <c r="B1888" s="148">
        <f t="shared" si="1851"/>
        <v>20</v>
      </c>
      <c r="D1888" s="149" t="str">
        <f>+VLOOKUP($A1888,mUNICIPIOS!$B$4:$F$343,2,0)</f>
        <v>Chimaltenango</v>
      </c>
      <c r="E1888" s="149">
        <f>+VLOOKUP($A1888,mUNICIPIOS!$B$4:$F$343,3,0)</f>
        <v>409</v>
      </c>
      <c r="F1888" s="149" t="str">
        <f>+VLOOKUP($A1888,mUNICIPIOS!$B$4:$F$343,4,0)</f>
        <v>Patzicía</v>
      </c>
      <c r="G1888" s="139" t="str">
        <f t="shared" ref="G1888:K1888" si="1902">+G1850</f>
        <v>04</v>
      </c>
      <c r="H1888" t="str">
        <f t="shared" si="1902"/>
        <v>IGA</v>
      </c>
      <c r="I1888" t="str">
        <f t="shared" si="1902"/>
        <v>Índice de Gestión Administrativa</v>
      </c>
      <c r="J1888" t="str">
        <f t="shared" si="1902"/>
        <v>04-03</v>
      </c>
      <c r="K1888" t="str">
        <f t="shared" si="1902"/>
        <v>Existencia de oficinas municipales con instrumentos de gestión.</v>
      </c>
      <c r="L1888" s="150">
        <f>+VLOOKUP($E1888,IGA_2018!$B$8:$N$347,9,0)</f>
        <v>0</v>
      </c>
      <c r="M1888" s="142" t="str">
        <f>+VLOOKUP($E1888,IGA_2018!$B$8:$N$347,10,0)</f>
        <v>Bajo</v>
      </c>
    </row>
    <row r="1889" spans="1:13" x14ac:dyDescent="0.3">
      <c r="A1889" s="139">
        <f t="shared" si="1849"/>
        <v>50</v>
      </c>
      <c r="B1889" s="148">
        <f t="shared" si="1851"/>
        <v>21</v>
      </c>
      <c r="D1889" s="149" t="str">
        <f>+VLOOKUP($A1889,mUNICIPIOS!$B$4:$F$343,2,0)</f>
        <v>Chimaltenango</v>
      </c>
      <c r="E1889" s="149">
        <f>+VLOOKUP($A1889,mUNICIPIOS!$B$4:$F$343,3,0)</f>
        <v>409</v>
      </c>
      <c r="F1889" s="149" t="str">
        <f>+VLOOKUP($A1889,mUNICIPIOS!$B$4:$F$343,4,0)</f>
        <v>Patzicía</v>
      </c>
      <c r="G1889" s="139" t="str">
        <f t="shared" ref="G1889:K1889" si="1903">+G1851</f>
        <v>04</v>
      </c>
      <c r="H1889" t="str">
        <f t="shared" si="1903"/>
        <v>IGA</v>
      </c>
      <c r="I1889" t="str">
        <f t="shared" si="1903"/>
        <v>Índice de Gestión Administrativa</v>
      </c>
      <c r="J1889" t="str">
        <f t="shared" si="1903"/>
        <v>INDICE</v>
      </c>
      <c r="K1889">
        <f t="shared" si="1903"/>
        <v>0</v>
      </c>
      <c r="L1889" s="150">
        <f>+VLOOKUP($E1889,IGA_2018!$B$8:$N$347,12,0)</f>
        <v>0.13340200875611644</v>
      </c>
      <c r="M1889" s="142" t="str">
        <f>+VLOOKUP($E1889,IGA_2018!$B$8:$N$347,13,0)</f>
        <v>Bajo</v>
      </c>
    </row>
    <row r="1890" spans="1:13" x14ac:dyDescent="0.3">
      <c r="A1890" s="139">
        <f t="shared" si="1849"/>
        <v>50</v>
      </c>
      <c r="B1890" s="148">
        <f t="shared" si="1851"/>
        <v>22</v>
      </c>
      <c r="D1890" s="149" t="str">
        <f>+VLOOKUP($A1890,mUNICIPIOS!$B$4:$F$343,2,0)</f>
        <v>Chimaltenango</v>
      </c>
      <c r="E1890" s="149">
        <f>+VLOOKUP($A1890,mUNICIPIOS!$B$4:$F$343,3,0)</f>
        <v>409</v>
      </c>
      <c r="F1890" s="149" t="str">
        <f>+VLOOKUP($A1890,mUNICIPIOS!$B$4:$F$343,4,0)</f>
        <v>Patzicía</v>
      </c>
      <c r="G1890" s="139" t="str">
        <f t="shared" ref="G1890:K1890" si="1904">+G1852</f>
        <v>05</v>
      </c>
      <c r="H1890" t="str">
        <f t="shared" si="1904"/>
        <v>IGF</v>
      </c>
      <c r="I1890" t="str">
        <f t="shared" si="1904"/>
        <v>Índice de Gestión Financiera</v>
      </c>
      <c r="J1890" t="str">
        <f t="shared" si="1904"/>
        <v>05-01</v>
      </c>
      <c r="K1890" t="str">
        <f t="shared" si="1904"/>
        <v>Autonomía financiera municipal</v>
      </c>
      <c r="L1890" s="150">
        <f>+VLOOKUP($E1890,IGF_2018!$B$8:$Z$347,3,0)</f>
        <v>0.23411682502687942</v>
      </c>
      <c r="M1890" s="142" t="str">
        <f>+VLOOKUP($E1890,IGF_2018!$B$8:$Z$347,4,0)</f>
        <v>Medio bajo</v>
      </c>
    </row>
    <row r="1891" spans="1:13" x14ac:dyDescent="0.3">
      <c r="A1891" s="139">
        <f t="shared" si="1849"/>
        <v>50</v>
      </c>
      <c r="B1891" s="148">
        <f t="shared" si="1851"/>
        <v>23</v>
      </c>
      <c r="D1891" s="149" t="str">
        <f>+VLOOKUP($A1891,mUNICIPIOS!$B$4:$F$343,2,0)</f>
        <v>Chimaltenango</v>
      </c>
      <c r="E1891" s="149">
        <f>+VLOOKUP($A1891,mUNICIPIOS!$B$4:$F$343,3,0)</f>
        <v>409</v>
      </c>
      <c r="F1891" s="149" t="str">
        <f>+VLOOKUP($A1891,mUNICIPIOS!$B$4:$F$343,4,0)</f>
        <v>Patzicía</v>
      </c>
      <c r="G1891" s="139" t="str">
        <f t="shared" ref="G1891:K1891" si="1905">+G1853</f>
        <v>05</v>
      </c>
      <c r="H1891" t="str">
        <f t="shared" si="1905"/>
        <v>IGF</v>
      </c>
      <c r="I1891" t="str">
        <f t="shared" si="1905"/>
        <v>Índice de Gestión Financiera</v>
      </c>
      <c r="J1891" t="str">
        <f t="shared" si="1905"/>
        <v>05-02</v>
      </c>
      <c r="K1891" t="str">
        <f t="shared" si="1905"/>
        <v xml:space="preserve">Ingresos propios por habitante -sin regalías- </v>
      </c>
      <c r="L1891" s="150">
        <f>+VLOOKUP($E1891,IGF_2018!$B$8:$Z$347,6,0)</f>
        <v>8.9439607884585257E-2</v>
      </c>
      <c r="M1891" s="142" t="str">
        <f>+VLOOKUP($E1891,IGF_2018!$B$8:$Z$347,7,0)</f>
        <v>Bajo</v>
      </c>
    </row>
    <row r="1892" spans="1:13" x14ac:dyDescent="0.3">
      <c r="A1892" s="139">
        <f t="shared" si="1849"/>
        <v>50</v>
      </c>
      <c r="B1892" s="148">
        <f t="shared" si="1851"/>
        <v>24</v>
      </c>
      <c r="D1892" s="149" t="str">
        <f>+VLOOKUP($A1892,mUNICIPIOS!$B$4:$F$343,2,0)</f>
        <v>Chimaltenango</v>
      </c>
      <c r="E1892" s="149">
        <f>+VLOOKUP($A1892,mUNICIPIOS!$B$4:$F$343,3,0)</f>
        <v>409</v>
      </c>
      <c r="F1892" s="149" t="str">
        <f>+VLOOKUP($A1892,mUNICIPIOS!$B$4:$F$343,4,0)</f>
        <v>Patzicía</v>
      </c>
      <c r="G1892" s="139" t="str">
        <f t="shared" ref="G1892:K1892" si="1906">+G1854</f>
        <v>05</v>
      </c>
      <c r="H1892" t="str">
        <f t="shared" si="1906"/>
        <v>IGF</v>
      </c>
      <c r="I1892" t="str">
        <f t="shared" si="1906"/>
        <v>Índice de Gestión Financiera</v>
      </c>
      <c r="J1892" t="str">
        <f t="shared" si="1906"/>
        <v>05-03</v>
      </c>
      <c r="K1892" t="str">
        <f t="shared" si="1906"/>
        <v>Ingresos del IUSI en relación a los ingresos propios -sin regalías-</v>
      </c>
      <c r="L1892" s="150">
        <f>+VLOOKUP($E1892,IGF_2018!$B$8:$Z$347,9,0)</f>
        <v>1.6514159245511865E-2</v>
      </c>
      <c r="M1892" s="142" t="str">
        <f>+VLOOKUP($E1892,IGF_2018!$B$8:$Z$347,10,0)</f>
        <v>Bajo</v>
      </c>
    </row>
    <row r="1893" spans="1:13" x14ac:dyDescent="0.3">
      <c r="A1893" s="139">
        <f t="shared" si="1849"/>
        <v>50</v>
      </c>
      <c r="B1893" s="148">
        <f t="shared" si="1851"/>
        <v>25</v>
      </c>
      <c r="D1893" s="149" t="str">
        <f>+VLOOKUP($A1893,mUNICIPIOS!$B$4:$F$343,2,0)</f>
        <v>Chimaltenango</v>
      </c>
      <c r="E1893" s="149">
        <f>+VLOOKUP($A1893,mUNICIPIOS!$B$4:$F$343,3,0)</f>
        <v>409</v>
      </c>
      <c r="F1893" s="149" t="str">
        <f>+VLOOKUP($A1893,mUNICIPIOS!$B$4:$F$343,4,0)</f>
        <v>Patzicía</v>
      </c>
      <c r="G1893" s="139" t="str">
        <f t="shared" ref="G1893:K1893" si="1907">+G1855</f>
        <v>05</v>
      </c>
      <c r="H1893" t="str">
        <f t="shared" si="1907"/>
        <v>IGF</v>
      </c>
      <c r="I1893" t="str">
        <f t="shared" si="1907"/>
        <v>Índice de Gestión Financiera</v>
      </c>
      <c r="J1893" t="str">
        <f t="shared" si="1907"/>
        <v>05-04</v>
      </c>
      <c r="K1893" t="str">
        <f t="shared" si="1907"/>
        <v>Inversión anual en capital fijo por habitante</v>
      </c>
      <c r="L1893" s="150">
        <f>+VLOOKUP($E1893,IGF_2018!$B$8:$Z$347,12,0)</f>
        <v>2.9150432606337526E-2</v>
      </c>
      <c r="M1893" s="142" t="str">
        <f>+VLOOKUP($E1893,IGF_2018!$B$8:$Z$347,13,0)</f>
        <v>Bajo</v>
      </c>
    </row>
    <row r="1894" spans="1:13" x14ac:dyDescent="0.3">
      <c r="A1894" s="139">
        <f t="shared" si="1849"/>
        <v>50</v>
      </c>
      <c r="B1894" s="148">
        <f t="shared" si="1851"/>
        <v>26</v>
      </c>
      <c r="D1894" s="149" t="str">
        <f>+VLOOKUP($A1894,mUNICIPIOS!$B$4:$F$343,2,0)</f>
        <v>Chimaltenango</v>
      </c>
      <c r="E1894" s="149">
        <f>+VLOOKUP($A1894,mUNICIPIOS!$B$4:$F$343,3,0)</f>
        <v>409</v>
      </c>
      <c r="F1894" s="149" t="str">
        <f>+VLOOKUP($A1894,mUNICIPIOS!$B$4:$F$343,4,0)</f>
        <v>Patzicía</v>
      </c>
      <c r="G1894" s="139" t="str">
        <f t="shared" ref="G1894:K1894" si="1908">+G1856</f>
        <v>05</v>
      </c>
      <c r="H1894" t="str">
        <f t="shared" si="1908"/>
        <v>IGF</v>
      </c>
      <c r="I1894" t="str">
        <f t="shared" si="1908"/>
        <v>Índice de Gestión Financiera</v>
      </c>
      <c r="J1894" t="str">
        <f t="shared" si="1908"/>
        <v>05-05</v>
      </c>
      <c r="K1894" t="str">
        <f t="shared" si="1908"/>
        <v>Inversión anual en capital fijo con recursos percibidos por ingresos propios</v>
      </c>
      <c r="L1894" s="150">
        <f>+VLOOKUP($E1894,IGF_2018!$B$8:$Z$347,15,0)</f>
        <v>0</v>
      </c>
      <c r="M1894" s="142" t="str">
        <f>+VLOOKUP($E1894,IGF_2018!$B$8:$Z$347,16,0)</f>
        <v>Bajo</v>
      </c>
    </row>
    <row r="1895" spans="1:13" x14ac:dyDescent="0.3">
      <c r="A1895" s="139">
        <f t="shared" si="1849"/>
        <v>50</v>
      </c>
      <c r="B1895" s="148">
        <f t="shared" si="1851"/>
        <v>27</v>
      </c>
      <c r="D1895" s="149" t="str">
        <f>+VLOOKUP($A1895,mUNICIPIOS!$B$4:$F$343,2,0)</f>
        <v>Chimaltenango</v>
      </c>
      <c r="E1895" s="149">
        <f>+VLOOKUP($A1895,mUNICIPIOS!$B$4:$F$343,3,0)</f>
        <v>409</v>
      </c>
      <c r="F1895" s="149" t="str">
        <f>+VLOOKUP($A1895,mUNICIPIOS!$B$4:$F$343,4,0)</f>
        <v>Patzicía</v>
      </c>
      <c r="G1895" s="139" t="str">
        <f t="shared" ref="G1895:K1895" si="1909">+G1857</f>
        <v>05</v>
      </c>
      <c r="H1895" t="str">
        <f t="shared" si="1909"/>
        <v>IGF</v>
      </c>
      <c r="I1895" t="str">
        <f t="shared" si="1909"/>
        <v>Índice de Gestión Financiera</v>
      </c>
      <c r="J1895" t="str">
        <f t="shared" si="1909"/>
        <v>05-06</v>
      </c>
      <c r="K1895" t="str">
        <f t="shared" si="1909"/>
        <v xml:space="preserve">Inversión anual en capital fijo con recursos percibidos por transferencias del Gobierno Central </v>
      </c>
      <c r="L1895" s="150">
        <f>+VLOOKUP($E1895,IGF_2018!$B$8:$Z$347,18,0)</f>
        <v>3.6866475348038455E-2</v>
      </c>
      <c r="M1895" s="142" t="str">
        <f>+VLOOKUP($E1895,IGF_2018!$B$8:$Z$347,19,0)</f>
        <v>Bajo</v>
      </c>
    </row>
    <row r="1896" spans="1:13" x14ac:dyDescent="0.3">
      <c r="A1896" s="139">
        <f t="shared" si="1849"/>
        <v>50</v>
      </c>
      <c r="B1896" s="148">
        <f t="shared" si="1851"/>
        <v>28</v>
      </c>
      <c r="D1896" s="149" t="str">
        <f>+VLOOKUP($A1896,mUNICIPIOS!$B$4:$F$343,2,0)</f>
        <v>Chimaltenango</v>
      </c>
      <c r="E1896" s="149">
        <f>+VLOOKUP($A1896,mUNICIPIOS!$B$4:$F$343,3,0)</f>
        <v>409</v>
      </c>
      <c r="F1896" s="149" t="str">
        <f>+VLOOKUP($A1896,mUNICIPIOS!$B$4:$F$343,4,0)</f>
        <v>Patzicía</v>
      </c>
      <c r="G1896" s="139" t="str">
        <f t="shared" ref="G1896:K1896" si="1910">+G1858</f>
        <v>05</v>
      </c>
      <c r="H1896" t="str">
        <f t="shared" si="1910"/>
        <v>IGF</v>
      </c>
      <c r="I1896" t="str">
        <f t="shared" si="1910"/>
        <v>Índice de Gestión Financiera</v>
      </c>
      <c r="J1896" t="str">
        <f t="shared" si="1910"/>
        <v>05-07</v>
      </c>
      <c r="K1896" t="str">
        <f t="shared" si="1910"/>
        <v>Financiamiento por endeudamiento municipal</v>
      </c>
      <c r="L1896" s="150">
        <f>+VLOOKUP($E1896,IGF_2018!$B$8:$Z$347,21,0)</f>
        <v>0.92191758258184942</v>
      </c>
      <c r="M1896" s="142" t="str">
        <f>+VLOOKUP($E1896,IGF_2018!$B$8:$Z$347,22,0)</f>
        <v>Alto</v>
      </c>
    </row>
    <row r="1897" spans="1:13" x14ac:dyDescent="0.3">
      <c r="A1897" s="139">
        <f t="shared" si="1849"/>
        <v>50</v>
      </c>
      <c r="B1897" s="148">
        <f t="shared" si="1851"/>
        <v>29</v>
      </c>
      <c r="D1897" s="149" t="str">
        <f>+VLOOKUP($A1897,mUNICIPIOS!$B$4:$F$343,2,0)</f>
        <v>Chimaltenango</v>
      </c>
      <c r="E1897" s="149">
        <f>+VLOOKUP($A1897,mUNICIPIOS!$B$4:$F$343,3,0)</f>
        <v>409</v>
      </c>
      <c r="F1897" s="149" t="str">
        <f>+VLOOKUP($A1897,mUNICIPIOS!$B$4:$F$343,4,0)</f>
        <v>Patzicía</v>
      </c>
      <c r="G1897" s="139" t="str">
        <f t="shared" ref="G1897:K1897" si="1911">+G1859</f>
        <v>05</v>
      </c>
      <c r="H1897" t="str">
        <f t="shared" si="1911"/>
        <v>IGF</v>
      </c>
      <c r="I1897" t="str">
        <f t="shared" si="1911"/>
        <v>Índice de Gestión Financiera</v>
      </c>
      <c r="J1897" t="str">
        <f t="shared" si="1911"/>
        <v>INDICE</v>
      </c>
      <c r="K1897">
        <f t="shared" si="1911"/>
        <v>0</v>
      </c>
      <c r="L1897" s="150">
        <f>+VLOOKUP($E1897,IGF_2018!$B$8:$Z$347,24,0)</f>
        <v>0.25734790981865163</v>
      </c>
      <c r="M1897" s="142" t="str">
        <f>+VLOOKUP($E1897,IGF_2018!$B$8:$Z$347,25,0)</f>
        <v>Medio bajo</v>
      </c>
    </row>
    <row r="1898" spans="1:13" x14ac:dyDescent="0.3">
      <c r="A1898" s="139">
        <f t="shared" si="1849"/>
        <v>50</v>
      </c>
      <c r="B1898" s="148">
        <f t="shared" si="1851"/>
        <v>30</v>
      </c>
      <c r="D1898" s="149" t="str">
        <f>+VLOOKUP($A1898,mUNICIPIOS!$B$4:$F$343,2,0)</f>
        <v>Chimaltenango</v>
      </c>
      <c r="E1898" s="149">
        <f>+VLOOKUP($A1898,mUNICIPIOS!$B$4:$F$343,3,0)</f>
        <v>409</v>
      </c>
      <c r="F1898" s="149" t="str">
        <f>+VLOOKUP($A1898,mUNICIPIOS!$B$4:$F$343,4,0)</f>
        <v>Patzicía</v>
      </c>
      <c r="G1898" s="139" t="str">
        <f t="shared" ref="G1898:K1898" si="1912">+G1860</f>
        <v>06</v>
      </c>
      <c r="H1898" t="str">
        <f t="shared" si="1912"/>
        <v>IGE</v>
      </c>
      <c r="I1898" t="str">
        <f t="shared" si="1912"/>
        <v>Índice de Gestión Estratégica</v>
      </c>
      <c r="J1898" t="str">
        <f t="shared" si="1912"/>
        <v>06-01</v>
      </c>
      <c r="K1898" t="str">
        <f t="shared" si="1912"/>
        <v>Ejecución del Plan Operativo Anual  (POA)</v>
      </c>
      <c r="L1898" s="150">
        <f>+VLOOKUP($E1898,IGE_2018!$B$8:$Z$347,3,0)</f>
        <v>0</v>
      </c>
      <c r="M1898" s="142" t="str">
        <f>+VLOOKUP($E1898,IGE_2018!$B$8:$Z$347,4,0)</f>
        <v>Bajo</v>
      </c>
    </row>
    <row r="1899" spans="1:13" x14ac:dyDescent="0.3">
      <c r="A1899" s="139">
        <f t="shared" si="1849"/>
        <v>50</v>
      </c>
      <c r="B1899" s="148">
        <f t="shared" si="1851"/>
        <v>31</v>
      </c>
      <c r="D1899" s="149" t="str">
        <f>+VLOOKUP($A1899,mUNICIPIOS!$B$4:$F$343,2,0)</f>
        <v>Chimaltenango</v>
      </c>
      <c r="E1899" s="149">
        <f>+VLOOKUP($A1899,mUNICIPIOS!$B$4:$F$343,3,0)</f>
        <v>409</v>
      </c>
      <c r="F1899" s="149" t="str">
        <f>+VLOOKUP($A1899,mUNICIPIOS!$B$4:$F$343,4,0)</f>
        <v>Patzicía</v>
      </c>
      <c r="G1899" s="139" t="str">
        <f t="shared" ref="G1899:K1899" si="1913">+G1861</f>
        <v>06</v>
      </c>
      <c r="H1899" t="str">
        <f t="shared" si="1913"/>
        <v>IGE</v>
      </c>
      <c r="I1899" t="str">
        <f t="shared" si="1913"/>
        <v>Índice de Gestión Estratégica</v>
      </c>
      <c r="J1899" t="str">
        <f t="shared" si="1913"/>
        <v>06-02</v>
      </c>
      <c r="K1899" t="str">
        <f t="shared" si="1913"/>
        <v>Relación Plan de Desarrollo Municipal y Ordenamiento Territorial (PDM-OT) - Plan Estratégico Institucional (PEI) - Plan Operativo Multianual (POM) - Plan Operativo Anual (POA)</v>
      </c>
      <c r="L1899" s="150">
        <f>+VLOOKUP($E1899,IGE_2018!$B$8:$Z$347,6,0)</f>
        <v>0</v>
      </c>
      <c r="M1899" s="142" t="str">
        <f>+VLOOKUP($E1899,IGE_2018!$B$8:$Z$347,7,0)</f>
        <v>Bajo</v>
      </c>
    </row>
    <row r="1900" spans="1:13" x14ac:dyDescent="0.3">
      <c r="A1900" s="139">
        <f t="shared" si="1849"/>
        <v>50</v>
      </c>
      <c r="B1900" s="148">
        <f t="shared" si="1851"/>
        <v>32</v>
      </c>
      <c r="D1900" s="149" t="str">
        <f>+VLOOKUP($A1900,mUNICIPIOS!$B$4:$F$343,2,0)</f>
        <v>Chimaltenango</v>
      </c>
      <c r="E1900" s="149">
        <f>+VLOOKUP($A1900,mUNICIPIOS!$B$4:$F$343,3,0)</f>
        <v>409</v>
      </c>
      <c r="F1900" s="149" t="str">
        <f>+VLOOKUP($A1900,mUNICIPIOS!$B$4:$F$343,4,0)</f>
        <v>Patzicía</v>
      </c>
      <c r="G1900" s="139" t="str">
        <f t="shared" ref="G1900:K1900" si="1914">+G1862</f>
        <v>06</v>
      </c>
      <c r="H1900" t="str">
        <f t="shared" si="1914"/>
        <v>IGE</v>
      </c>
      <c r="I1900" t="str">
        <f t="shared" si="1914"/>
        <v>Índice de Gestión Estratégica</v>
      </c>
      <c r="J1900" t="str">
        <f t="shared" si="1914"/>
        <v>06-03</v>
      </c>
      <c r="K1900" t="str">
        <f t="shared" si="1914"/>
        <v>Presupuesto de egresos relacionado a competencias municipales que responden a prioridades nacionales de desarrollo.</v>
      </c>
      <c r="L1900" s="150">
        <f>+VLOOKUP($E1900,IGE_2018!$B$8:$Z$347,9,0)</f>
        <v>0.45261334401791309</v>
      </c>
      <c r="M1900" s="142" t="str">
        <f>+VLOOKUP($E1900,IGE_2018!$B$8:$Z$347,10,0)</f>
        <v>Medio</v>
      </c>
    </row>
    <row r="1901" spans="1:13" x14ac:dyDescent="0.3">
      <c r="A1901" s="139">
        <f t="shared" ref="A1901:A1964" si="1915">+IF(B1900=38,A1900+1,A1900)</f>
        <v>50</v>
      </c>
      <c r="B1901" s="148">
        <f t="shared" si="1851"/>
        <v>33</v>
      </c>
      <c r="D1901" s="149" t="str">
        <f>+VLOOKUP($A1901,mUNICIPIOS!$B$4:$F$343,2,0)</f>
        <v>Chimaltenango</v>
      </c>
      <c r="E1901" s="149">
        <f>+VLOOKUP($A1901,mUNICIPIOS!$B$4:$F$343,3,0)</f>
        <v>409</v>
      </c>
      <c r="F1901" s="149" t="str">
        <f>+VLOOKUP($A1901,mUNICIPIOS!$B$4:$F$343,4,0)</f>
        <v>Patzicía</v>
      </c>
      <c r="G1901" s="139" t="str">
        <f t="shared" ref="G1901:K1901" si="1916">+G1863</f>
        <v>06</v>
      </c>
      <c r="H1901" t="str">
        <f t="shared" si="1916"/>
        <v>IGE</v>
      </c>
      <c r="I1901" t="str">
        <f t="shared" si="1916"/>
        <v>Índice de Gestión Estratégica</v>
      </c>
      <c r="J1901" t="str">
        <f t="shared" si="1916"/>
        <v>06-04</v>
      </c>
      <c r="K1901" t="str">
        <f t="shared" si="1916"/>
        <v>Institucionalización de la gestión ordenada del territorio</v>
      </c>
      <c r="L1901" s="150">
        <f>+VLOOKUP($E1901,IGE_2018!$B$8:$Z$347,12,0)</f>
        <v>0</v>
      </c>
      <c r="M1901" s="142" t="str">
        <f>+VLOOKUP($E1901,IGE_2018!$B$8:$Z$347,13,0)</f>
        <v>Bajo</v>
      </c>
    </row>
    <row r="1902" spans="1:13" x14ac:dyDescent="0.3">
      <c r="A1902" s="139">
        <f t="shared" si="1915"/>
        <v>50</v>
      </c>
      <c r="B1902" s="148">
        <f t="shared" ref="B1902:B1965" si="1917">+B1864</f>
        <v>34</v>
      </c>
      <c r="D1902" s="149" t="str">
        <f>+VLOOKUP($A1902,mUNICIPIOS!$B$4:$F$343,2,0)</f>
        <v>Chimaltenango</v>
      </c>
      <c r="E1902" s="149">
        <f>+VLOOKUP($A1902,mUNICIPIOS!$B$4:$F$343,3,0)</f>
        <v>409</v>
      </c>
      <c r="F1902" s="149" t="str">
        <f>+VLOOKUP($A1902,mUNICIPIOS!$B$4:$F$343,4,0)</f>
        <v>Patzicía</v>
      </c>
      <c r="G1902" s="139" t="str">
        <f t="shared" ref="G1902:K1902" si="1918">+G1864</f>
        <v>06</v>
      </c>
      <c r="H1902" t="str">
        <f t="shared" si="1918"/>
        <v>IGE</v>
      </c>
      <c r="I1902" t="str">
        <f t="shared" si="1918"/>
        <v>Índice de Gestión Estratégica</v>
      </c>
      <c r="J1902" t="str">
        <f t="shared" si="1918"/>
        <v>06-05</v>
      </c>
      <c r="K1902" t="str">
        <f t="shared" si="1918"/>
        <v>Acciones para la gestión ordenada del territorio</v>
      </c>
      <c r="L1902" s="150">
        <f>+VLOOKUP($E1902,IGE_2018!$B$8:$Z$347,15,0)</f>
        <v>0</v>
      </c>
      <c r="M1902" s="142" t="str">
        <f>+VLOOKUP($E1902,IGE_2018!$B$8:$Z$347,16,0)</f>
        <v>Bajo</v>
      </c>
    </row>
    <row r="1903" spans="1:13" x14ac:dyDescent="0.3">
      <c r="A1903" s="139">
        <f t="shared" si="1915"/>
        <v>50</v>
      </c>
      <c r="B1903" s="148">
        <f t="shared" si="1917"/>
        <v>35</v>
      </c>
      <c r="D1903" s="149" t="str">
        <f>+VLOOKUP($A1903,mUNICIPIOS!$B$4:$F$343,2,0)</f>
        <v>Chimaltenango</v>
      </c>
      <c r="E1903" s="149">
        <f>+VLOOKUP($A1903,mUNICIPIOS!$B$4:$F$343,3,0)</f>
        <v>409</v>
      </c>
      <c r="F1903" s="149" t="str">
        <f>+VLOOKUP($A1903,mUNICIPIOS!$B$4:$F$343,4,0)</f>
        <v>Patzicía</v>
      </c>
      <c r="G1903" s="139" t="str">
        <f t="shared" ref="G1903:K1903" si="1919">+G1865</f>
        <v>06</v>
      </c>
      <c r="H1903" t="str">
        <f t="shared" si="1919"/>
        <v>IGE</v>
      </c>
      <c r="I1903" t="str">
        <f t="shared" si="1919"/>
        <v>Índice de Gestión Estratégica</v>
      </c>
      <c r="J1903" t="str">
        <f t="shared" si="1919"/>
        <v>06-06</v>
      </c>
      <c r="K1903" t="str">
        <f t="shared" si="1919"/>
        <v>Gestión de riesgo en la formulación de proyectos derivados de la planificación operativa anual</v>
      </c>
      <c r="L1903" s="150">
        <f>+VLOOKUP($E1903,IGE_2018!$B$8:$Z$347,18,0)</f>
        <v>0</v>
      </c>
      <c r="M1903" s="142" t="str">
        <f>+VLOOKUP($E1903,IGE_2018!$B$8:$Z$347,19,0)</f>
        <v>Bajo</v>
      </c>
    </row>
    <row r="1904" spans="1:13" x14ac:dyDescent="0.3">
      <c r="A1904" s="139">
        <f t="shared" si="1915"/>
        <v>50</v>
      </c>
      <c r="B1904" s="148">
        <f t="shared" si="1917"/>
        <v>36</v>
      </c>
      <c r="D1904" s="149" t="str">
        <f>+VLOOKUP($A1904,mUNICIPIOS!$B$4:$F$343,2,0)</f>
        <v>Chimaltenango</v>
      </c>
      <c r="E1904" s="149">
        <f>+VLOOKUP($A1904,mUNICIPIOS!$B$4:$F$343,3,0)</f>
        <v>409</v>
      </c>
      <c r="F1904" s="149" t="str">
        <f>+VLOOKUP($A1904,mUNICIPIOS!$B$4:$F$343,4,0)</f>
        <v>Patzicía</v>
      </c>
      <c r="G1904" s="139" t="str">
        <f t="shared" ref="G1904:K1904" si="1920">+G1866</f>
        <v>06</v>
      </c>
      <c r="H1904" t="str">
        <f t="shared" si="1920"/>
        <v>IGE</v>
      </c>
      <c r="I1904" t="str">
        <f t="shared" si="1920"/>
        <v>Índice de Gestión Estratégica</v>
      </c>
      <c r="J1904" t="str">
        <f t="shared" si="1920"/>
        <v>06-07</v>
      </c>
      <c r="K1904" t="str">
        <f t="shared" si="1920"/>
        <v>Ingresos por servicios ambientales en relación a los ingresos propios sin regalías</v>
      </c>
      <c r="L1904" s="150">
        <f>+VLOOKUP($E1904,IGE_2018!$B$8:$Z$347,21,0)</f>
        <v>1.9939964375488659E-2</v>
      </c>
      <c r="M1904" s="142" t="str">
        <f>+VLOOKUP($E1904,IGE_2018!$B$8:$Z$347,22,0)</f>
        <v>Bajo</v>
      </c>
    </row>
    <row r="1905" spans="1:13" x14ac:dyDescent="0.3">
      <c r="A1905" s="139">
        <f t="shared" si="1915"/>
        <v>50</v>
      </c>
      <c r="B1905" s="148">
        <f t="shared" si="1917"/>
        <v>37</v>
      </c>
      <c r="D1905" s="149" t="str">
        <f>+VLOOKUP($A1905,mUNICIPIOS!$B$4:$F$343,2,0)</f>
        <v>Chimaltenango</v>
      </c>
      <c r="E1905" s="149">
        <f>+VLOOKUP($A1905,mUNICIPIOS!$B$4:$F$343,3,0)</f>
        <v>409</v>
      </c>
      <c r="F1905" s="149" t="str">
        <f>+VLOOKUP($A1905,mUNICIPIOS!$B$4:$F$343,4,0)</f>
        <v>Patzicía</v>
      </c>
      <c r="G1905" s="139" t="str">
        <f t="shared" ref="G1905:K1905" si="1921">+G1867</f>
        <v>06</v>
      </c>
      <c r="H1905" t="str">
        <f t="shared" si="1921"/>
        <v>IGE</v>
      </c>
      <c r="I1905" t="str">
        <f t="shared" si="1921"/>
        <v>Índice de Gestión Estratégica</v>
      </c>
      <c r="J1905" t="str">
        <f t="shared" si="1921"/>
        <v>INDICE</v>
      </c>
      <c r="K1905">
        <f t="shared" si="1921"/>
        <v>0</v>
      </c>
      <c r="L1905" s="150">
        <f>+VLOOKUP($E1905,IGE_2018!$B$8:$Z$347,24,0)</f>
        <v>0.11514733244202714</v>
      </c>
      <c r="M1905" s="142" t="str">
        <f>+VLOOKUP($E1905,IGE_2018!$B$8:$Z$347,25,0)</f>
        <v>Bajo</v>
      </c>
    </row>
    <row r="1906" spans="1:13" x14ac:dyDescent="0.3">
      <c r="A1906" s="139">
        <f t="shared" si="1915"/>
        <v>50</v>
      </c>
      <c r="B1906" s="148">
        <f t="shared" si="1917"/>
        <v>38</v>
      </c>
      <c r="D1906" s="149" t="str">
        <f>+VLOOKUP($A1906,mUNICIPIOS!$B$4:$F$343,2,0)</f>
        <v>Chimaltenango</v>
      </c>
      <c r="E1906" s="149">
        <f>+VLOOKUP($A1906,mUNICIPIOS!$B$4:$F$343,3,0)</f>
        <v>409</v>
      </c>
      <c r="F1906" s="149" t="str">
        <f>+VLOOKUP($A1906,mUNICIPIOS!$B$4:$F$343,4,0)</f>
        <v>Patzicía</v>
      </c>
      <c r="G1906" s="139" t="str">
        <f t="shared" ref="G1906:K1906" si="1922">+G1868</f>
        <v>RANKING</v>
      </c>
      <c r="H1906" t="str">
        <f t="shared" si="1922"/>
        <v>RGM</v>
      </c>
      <c r="I1906" t="str">
        <f t="shared" si="1922"/>
        <v>Ranking de la Gestión Municipal 2018</v>
      </c>
      <c r="J1906" t="str">
        <f t="shared" si="1922"/>
        <v>RANKING</v>
      </c>
      <c r="K1906">
        <f t="shared" si="1922"/>
        <v>0</v>
      </c>
      <c r="L1906" s="151">
        <f>+VLOOKUP($E1906,Resultados_generales!$C$8:$AE$347,27,0)</f>
        <v>0.25964881349850227</v>
      </c>
      <c r="M1906" t="str">
        <f>+VLOOKUP($E1906,Resultados_generales!$C$8:$AE$347,28,0)</f>
        <v>Medio bajo</v>
      </c>
    </row>
    <row r="1907" spans="1:13" x14ac:dyDescent="0.3">
      <c r="A1907" s="139">
        <f t="shared" si="1915"/>
        <v>51</v>
      </c>
      <c r="B1907" s="148">
        <f t="shared" si="1917"/>
        <v>1</v>
      </c>
      <c r="D1907" s="149" t="str">
        <f>+VLOOKUP($A1907,mUNICIPIOS!$B$4:$F$343,2,0)</f>
        <v>Chimaltenango</v>
      </c>
      <c r="E1907" s="149">
        <f>+VLOOKUP($A1907,mUNICIPIOS!$B$4:$F$343,3,0)</f>
        <v>410</v>
      </c>
      <c r="F1907" s="149" t="str">
        <f>+VLOOKUP($A1907,mUNICIPIOS!$B$4:$F$343,4,0)</f>
        <v>Santa Cruz Balanyá</v>
      </c>
      <c r="G1907" s="139" t="str">
        <f t="shared" ref="G1907:K1907" si="1923">+G1869</f>
        <v>01</v>
      </c>
      <c r="H1907" t="str">
        <f t="shared" si="1923"/>
        <v>IPC</v>
      </c>
      <c r="I1907" t="str">
        <f t="shared" si="1923"/>
        <v>Índice de Participación Ciudadana</v>
      </c>
      <c r="J1907" t="str">
        <f t="shared" si="1923"/>
        <v>01-01</v>
      </c>
      <c r="K1907" t="str">
        <f t="shared" si="1923"/>
        <v>Número de reuniones del COMUDE en el año de la medición.</v>
      </c>
      <c r="L1907" s="150">
        <f>+VLOOKUP($E1907,IPC_2018!$B$8:$T$347,3,0)</f>
        <v>1</v>
      </c>
      <c r="M1907" s="142" t="str">
        <f>+VLOOKUP($E1907,IPC_2018!$B$8:$T$347,4,0)</f>
        <v>Alto</v>
      </c>
    </row>
    <row r="1908" spans="1:13" x14ac:dyDescent="0.3">
      <c r="A1908" s="139">
        <f t="shared" si="1915"/>
        <v>51</v>
      </c>
      <c r="B1908" s="148">
        <f t="shared" si="1917"/>
        <v>2</v>
      </c>
      <c r="D1908" s="149" t="str">
        <f>+VLOOKUP($A1908,mUNICIPIOS!$B$4:$F$343,2,0)</f>
        <v>Chimaltenango</v>
      </c>
      <c r="E1908" s="149">
        <f>+VLOOKUP($A1908,mUNICIPIOS!$B$4:$F$343,3,0)</f>
        <v>410</v>
      </c>
      <c r="F1908" s="149" t="str">
        <f>+VLOOKUP($A1908,mUNICIPIOS!$B$4:$F$343,4,0)</f>
        <v>Santa Cruz Balanyá</v>
      </c>
      <c r="G1908" s="139" t="str">
        <f t="shared" ref="G1908:K1908" si="1924">+G1870</f>
        <v>01</v>
      </c>
      <c r="H1908" t="str">
        <f t="shared" si="1924"/>
        <v>IPC</v>
      </c>
      <c r="I1908" t="str">
        <f t="shared" si="1924"/>
        <v>Índice de Participación Ciudadana</v>
      </c>
      <c r="J1908" t="str">
        <f t="shared" si="1924"/>
        <v>01-02</v>
      </c>
      <c r="K1908" t="str">
        <f t="shared" si="1924"/>
        <v>Participación de Alcaldes, Concejales y Síndicos determinados o designados en el COMUDE</v>
      </c>
      <c r="L1908" s="150">
        <f>+VLOOKUP($E1908,IPC_2018!$B$8:$T$347,6,0)</f>
        <v>0.91666666666666663</v>
      </c>
      <c r="M1908" s="142" t="str">
        <f>+VLOOKUP($E1908,IPC_2018!$B$8:$T$347,7,0)</f>
        <v>Alto</v>
      </c>
    </row>
    <row r="1909" spans="1:13" x14ac:dyDescent="0.3">
      <c r="A1909" s="139">
        <f t="shared" si="1915"/>
        <v>51</v>
      </c>
      <c r="B1909" s="148">
        <f t="shared" si="1917"/>
        <v>3</v>
      </c>
      <c r="D1909" s="149" t="str">
        <f>+VLOOKUP($A1909,mUNICIPIOS!$B$4:$F$343,2,0)</f>
        <v>Chimaltenango</v>
      </c>
      <c r="E1909" s="149">
        <f>+VLOOKUP($A1909,mUNICIPIOS!$B$4:$F$343,3,0)</f>
        <v>410</v>
      </c>
      <c r="F1909" s="149" t="str">
        <f>+VLOOKUP($A1909,mUNICIPIOS!$B$4:$F$343,4,0)</f>
        <v>Santa Cruz Balanyá</v>
      </c>
      <c r="G1909" s="139" t="str">
        <f t="shared" ref="G1909:K1909" si="1925">+G1871</f>
        <v>01</v>
      </c>
      <c r="H1909" t="str">
        <f t="shared" si="1925"/>
        <v>IPC</v>
      </c>
      <c r="I1909" t="str">
        <f t="shared" si="1925"/>
        <v>Índice de Participación Ciudadana</v>
      </c>
      <c r="J1909" t="str">
        <f t="shared" si="1925"/>
        <v>01-03</v>
      </c>
      <c r="K1909" t="str">
        <f t="shared" si="1925"/>
        <v>Participación  de organizaciones de jóvenes, mujeres, pueblos mayas, xincas, garífunas, y otras organizaciones en el Comude</v>
      </c>
      <c r="L1909" s="150">
        <f>+VLOOKUP($E1909,IPC_2018!$B$8:$T$347,9,0)</f>
        <v>0</v>
      </c>
      <c r="M1909" s="142" t="str">
        <f>+VLOOKUP($E1909,IPC_2018!$B$8:$T$347,10,0)</f>
        <v>Bajo</v>
      </c>
    </row>
    <row r="1910" spans="1:13" x14ac:dyDescent="0.3">
      <c r="A1910" s="139">
        <f t="shared" si="1915"/>
        <v>51</v>
      </c>
      <c r="B1910" s="148">
        <f t="shared" si="1917"/>
        <v>4</v>
      </c>
      <c r="D1910" s="149" t="str">
        <f>+VLOOKUP($A1910,mUNICIPIOS!$B$4:$F$343,2,0)</f>
        <v>Chimaltenango</v>
      </c>
      <c r="E1910" s="149">
        <f>+VLOOKUP($A1910,mUNICIPIOS!$B$4:$F$343,3,0)</f>
        <v>410</v>
      </c>
      <c r="F1910" s="149" t="str">
        <f>+VLOOKUP($A1910,mUNICIPIOS!$B$4:$F$343,4,0)</f>
        <v>Santa Cruz Balanyá</v>
      </c>
      <c r="G1910" s="139" t="str">
        <f t="shared" ref="G1910:K1910" si="1926">+G1872</f>
        <v>01</v>
      </c>
      <c r="H1910" t="str">
        <f t="shared" si="1926"/>
        <v>IPC</v>
      </c>
      <c r="I1910" t="str">
        <f t="shared" si="1926"/>
        <v>Índice de Participación Ciudadana</v>
      </c>
      <c r="J1910" t="str">
        <f t="shared" si="1926"/>
        <v>01-04</v>
      </c>
      <c r="K1910" t="str">
        <f t="shared" si="1926"/>
        <v>Representatividad territorial del Comude.</v>
      </c>
      <c r="L1910" s="150">
        <f>+VLOOKUP($E1910,IPC_2018!$B$8:$T$347,12,0)</f>
        <v>0.54</v>
      </c>
      <c r="M1910" s="142" t="str">
        <f>+VLOOKUP($E1910,IPC_2018!$B$8:$T$347,13,0)</f>
        <v>Medio</v>
      </c>
    </row>
    <row r="1911" spans="1:13" x14ac:dyDescent="0.3">
      <c r="A1911" s="139">
        <f t="shared" si="1915"/>
        <v>51</v>
      </c>
      <c r="B1911" s="148">
        <f t="shared" si="1917"/>
        <v>5</v>
      </c>
      <c r="D1911" s="149" t="str">
        <f>+VLOOKUP($A1911,mUNICIPIOS!$B$4:$F$343,2,0)</f>
        <v>Chimaltenango</v>
      </c>
      <c r="E1911" s="149">
        <f>+VLOOKUP($A1911,mUNICIPIOS!$B$4:$F$343,3,0)</f>
        <v>410</v>
      </c>
      <c r="F1911" s="149" t="str">
        <f>+VLOOKUP($A1911,mUNICIPIOS!$B$4:$F$343,4,0)</f>
        <v>Santa Cruz Balanyá</v>
      </c>
      <c r="G1911" s="139" t="str">
        <f t="shared" ref="G1911:K1911" si="1927">+G1873</f>
        <v>01</v>
      </c>
      <c r="H1911" t="str">
        <f t="shared" si="1927"/>
        <v>IPC</v>
      </c>
      <c r="I1911" t="str">
        <f t="shared" si="1927"/>
        <v>Índice de Participación Ciudadana</v>
      </c>
      <c r="J1911" t="str">
        <f t="shared" si="1927"/>
        <v>01-05</v>
      </c>
      <c r="K1911" t="str">
        <f t="shared" si="1927"/>
        <v>Funcionamiento del Comude</v>
      </c>
      <c r="L1911" s="150">
        <f>+VLOOKUP($E1911,IPC_2018!$B$8:$T$347,15,0)</f>
        <v>0.38427561851034475</v>
      </c>
      <c r="M1911" s="142" t="str">
        <f>+VLOOKUP($E1911,IPC_2018!$B$8:$T$347,16,0)</f>
        <v>Medio bajo</v>
      </c>
    </row>
    <row r="1912" spans="1:13" x14ac:dyDescent="0.3">
      <c r="A1912" s="139">
        <f t="shared" si="1915"/>
        <v>51</v>
      </c>
      <c r="B1912" s="148">
        <f t="shared" si="1917"/>
        <v>6</v>
      </c>
      <c r="D1912" s="149" t="str">
        <f>+VLOOKUP($A1912,mUNICIPIOS!$B$4:$F$343,2,0)</f>
        <v>Chimaltenango</v>
      </c>
      <c r="E1912" s="149">
        <f>+VLOOKUP($A1912,mUNICIPIOS!$B$4:$F$343,3,0)</f>
        <v>410</v>
      </c>
      <c r="F1912" s="149" t="str">
        <f>+VLOOKUP($A1912,mUNICIPIOS!$B$4:$F$343,4,0)</f>
        <v>Santa Cruz Balanyá</v>
      </c>
      <c r="G1912" s="139" t="str">
        <f t="shared" ref="G1912:K1912" si="1928">+G1874</f>
        <v>01</v>
      </c>
      <c r="H1912" t="str">
        <f t="shared" si="1928"/>
        <v>IPC</v>
      </c>
      <c r="I1912" t="str">
        <f t="shared" si="1928"/>
        <v>Índice de Participación Ciudadana</v>
      </c>
      <c r="J1912" t="str">
        <f t="shared" si="1928"/>
        <v>INDICE</v>
      </c>
      <c r="K1912">
        <f t="shared" si="1928"/>
        <v>0</v>
      </c>
      <c r="L1912" s="150">
        <f>+VLOOKUP($E1912,IPC_2018!$B$8:$T$347,18,0)</f>
        <v>0.67822467610988502</v>
      </c>
      <c r="M1912" s="142" t="str">
        <f>+VLOOKUP($E1912,IPC_2018!$B$8:$T$347,19,0)</f>
        <v>Medio alto</v>
      </c>
    </row>
    <row r="1913" spans="1:13" x14ac:dyDescent="0.3">
      <c r="A1913" s="139">
        <f t="shared" si="1915"/>
        <v>51</v>
      </c>
      <c r="B1913" s="148">
        <f t="shared" si="1917"/>
        <v>7</v>
      </c>
      <c r="D1913" s="149" t="str">
        <f>+VLOOKUP($A1913,mUNICIPIOS!$B$4:$F$343,2,0)</f>
        <v>Chimaltenango</v>
      </c>
      <c r="E1913" s="149">
        <f>+VLOOKUP($A1913,mUNICIPIOS!$B$4:$F$343,3,0)</f>
        <v>410</v>
      </c>
      <c r="F1913" s="149" t="str">
        <f>+VLOOKUP($A1913,mUNICIPIOS!$B$4:$F$343,4,0)</f>
        <v>Santa Cruz Balanyá</v>
      </c>
      <c r="G1913" s="139" t="str">
        <f t="shared" ref="G1913:K1913" si="1929">+G1875</f>
        <v>02</v>
      </c>
      <c r="H1913" t="str">
        <f t="shared" si="1929"/>
        <v>IIC</v>
      </c>
      <c r="I1913" t="str">
        <f t="shared" si="1929"/>
        <v>Índice de Información a la Ciudadanía</v>
      </c>
      <c r="J1913" t="str">
        <f t="shared" si="1929"/>
        <v>02-01</v>
      </c>
      <c r="K1913" t="str">
        <f t="shared" si="1929"/>
        <v>Rendición de cuentas cuatrimestral y anual al Comude enfocadas en resultados.</v>
      </c>
      <c r="L1913" s="150">
        <f>+VLOOKUP($E1913,IIC_2018!$B$8:$Q$347,3,0)</f>
        <v>0.4</v>
      </c>
      <c r="M1913" s="142" t="str">
        <f>+VLOOKUP($E1913,IIC_2018!$B$8:$Q$347,4,0)</f>
        <v>Medio bajo</v>
      </c>
    </row>
    <row r="1914" spans="1:13" x14ac:dyDescent="0.3">
      <c r="A1914" s="139">
        <f t="shared" si="1915"/>
        <v>51</v>
      </c>
      <c r="B1914" s="148">
        <f t="shared" si="1917"/>
        <v>8</v>
      </c>
      <c r="D1914" s="149" t="str">
        <f>+VLOOKUP($A1914,mUNICIPIOS!$B$4:$F$343,2,0)</f>
        <v>Chimaltenango</v>
      </c>
      <c r="E1914" s="149">
        <f>+VLOOKUP($A1914,mUNICIPIOS!$B$4:$F$343,3,0)</f>
        <v>410</v>
      </c>
      <c r="F1914" s="149" t="str">
        <f>+VLOOKUP($A1914,mUNICIPIOS!$B$4:$F$343,4,0)</f>
        <v>Santa Cruz Balanyá</v>
      </c>
      <c r="G1914" s="139" t="str">
        <f t="shared" ref="G1914:K1914" si="1930">+G1876</f>
        <v>02</v>
      </c>
      <c r="H1914" t="str">
        <f t="shared" si="1930"/>
        <v>IIC</v>
      </c>
      <c r="I1914" t="str">
        <f t="shared" si="1930"/>
        <v>Índice de Información a la Ciudadanía</v>
      </c>
      <c r="J1914" t="str">
        <f t="shared" si="1930"/>
        <v>02-02</v>
      </c>
      <c r="K1914" t="str">
        <f t="shared" si="1930"/>
        <v>Información presupuestaria y otra información brindada a la ciudadanía disponible en medios locales de comunicación.</v>
      </c>
      <c r="L1914" s="150">
        <f>+VLOOKUP($E1914,IIC_2018!$B$8:$Q$347,6,0)</f>
        <v>1</v>
      </c>
      <c r="M1914" s="142" t="str">
        <f>+VLOOKUP($E1914,IIC_2018!$B$8:$Q$347,7,0)</f>
        <v>Alto</v>
      </c>
    </row>
    <row r="1915" spans="1:13" x14ac:dyDescent="0.3">
      <c r="A1915" s="139">
        <f t="shared" si="1915"/>
        <v>51</v>
      </c>
      <c r="B1915" s="148">
        <f t="shared" si="1917"/>
        <v>9</v>
      </c>
      <c r="D1915" s="149" t="str">
        <f>+VLOOKUP($A1915,mUNICIPIOS!$B$4:$F$343,2,0)</f>
        <v>Chimaltenango</v>
      </c>
      <c r="E1915" s="149">
        <f>+VLOOKUP($A1915,mUNICIPIOS!$B$4:$F$343,3,0)</f>
        <v>410</v>
      </c>
      <c r="F1915" s="149" t="str">
        <f>+VLOOKUP($A1915,mUNICIPIOS!$B$4:$F$343,4,0)</f>
        <v>Santa Cruz Balanyá</v>
      </c>
      <c r="G1915" s="139" t="str">
        <f t="shared" ref="G1915:K1915" si="1931">+G1877</f>
        <v>02</v>
      </c>
      <c r="H1915" t="str">
        <f t="shared" si="1931"/>
        <v>IIC</v>
      </c>
      <c r="I1915" t="str">
        <f t="shared" si="1931"/>
        <v>Índice de Información a la Ciudadanía</v>
      </c>
      <c r="J1915" t="str">
        <f t="shared" si="1931"/>
        <v>02-03</v>
      </c>
      <c r="K1915" t="str">
        <f t="shared" si="1931"/>
        <v>Información pública de oficio actualizada y disponible de acuerdo a la LAIP y uso de internet.</v>
      </c>
      <c r="L1915" s="150">
        <f>+VLOOKUP($E1915,IIC_2018!$B$8:$Q$347,9,0)</f>
        <v>0.4</v>
      </c>
      <c r="M1915" s="142" t="str">
        <f>+VLOOKUP($E1915,IIC_2018!$B$8:$Q$347,10,0)</f>
        <v>Medio bajo</v>
      </c>
    </row>
    <row r="1916" spans="1:13" x14ac:dyDescent="0.3">
      <c r="A1916" s="139">
        <f t="shared" si="1915"/>
        <v>51</v>
      </c>
      <c r="B1916" s="148">
        <f t="shared" si="1917"/>
        <v>10</v>
      </c>
      <c r="D1916" s="149" t="str">
        <f>+VLOOKUP($A1916,mUNICIPIOS!$B$4:$F$343,2,0)</f>
        <v>Chimaltenango</v>
      </c>
      <c r="E1916" s="149">
        <f>+VLOOKUP($A1916,mUNICIPIOS!$B$4:$F$343,3,0)</f>
        <v>410</v>
      </c>
      <c r="F1916" s="149" t="str">
        <f>+VLOOKUP($A1916,mUNICIPIOS!$B$4:$F$343,4,0)</f>
        <v>Santa Cruz Balanyá</v>
      </c>
      <c r="G1916" s="139" t="str">
        <f t="shared" ref="G1916:K1916" si="1932">+G1878</f>
        <v>02</v>
      </c>
      <c r="H1916" t="str">
        <f t="shared" si="1932"/>
        <v>IIC</v>
      </c>
      <c r="I1916" t="str">
        <f t="shared" si="1932"/>
        <v>Índice de Información a la Ciudadanía</v>
      </c>
      <c r="J1916" t="str">
        <f t="shared" si="1932"/>
        <v>02-04</v>
      </c>
      <c r="K1916" t="str">
        <f t="shared" si="1932"/>
        <v>Relación del monto contratado por medio de Guate compras con el total del presupuesto de egresos vigente.</v>
      </c>
      <c r="L1916" s="150">
        <f>+VLOOKUP($E1916,IIC_2018!$B$8:$Q$347,12,0)</f>
        <v>0.37217101464995184</v>
      </c>
      <c r="M1916" s="142" t="str">
        <f>+VLOOKUP($E1916,IIC_2018!$B$8:$Q$347,13,0)</f>
        <v>Medio bajo</v>
      </c>
    </row>
    <row r="1917" spans="1:13" x14ac:dyDescent="0.3">
      <c r="A1917" s="139">
        <f t="shared" si="1915"/>
        <v>51</v>
      </c>
      <c r="B1917" s="148">
        <f t="shared" si="1917"/>
        <v>11</v>
      </c>
      <c r="D1917" s="149" t="str">
        <f>+VLOOKUP($A1917,mUNICIPIOS!$B$4:$F$343,2,0)</f>
        <v>Chimaltenango</v>
      </c>
      <c r="E1917" s="149">
        <f>+VLOOKUP($A1917,mUNICIPIOS!$B$4:$F$343,3,0)</f>
        <v>410</v>
      </c>
      <c r="F1917" s="149" t="str">
        <f>+VLOOKUP($A1917,mUNICIPIOS!$B$4:$F$343,4,0)</f>
        <v>Santa Cruz Balanyá</v>
      </c>
      <c r="G1917" s="139" t="str">
        <f t="shared" ref="G1917:K1917" si="1933">+G1879</f>
        <v>02</v>
      </c>
      <c r="H1917" t="str">
        <f t="shared" si="1933"/>
        <v>IIC</v>
      </c>
      <c r="I1917" t="str">
        <f t="shared" si="1933"/>
        <v>Índice de Información a la Ciudadanía</v>
      </c>
      <c r="J1917" t="str">
        <f t="shared" si="1933"/>
        <v>INDICE</v>
      </c>
      <c r="K1917">
        <f t="shared" si="1933"/>
        <v>0</v>
      </c>
      <c r="L1917" s="150">
        <f>+VLOOKUP($E1917,IIC_2018!$B$8:$Q$347,15,0)</f>
        <v>0.54304275366248789</v>
      </c>
      <c r="M1917" s="142" t="str">
        <f>+VLOOKUP($E1917,IIC_2018!$B$8:$Q$347,16,0)</f>
        <v>Medio</v>
      </c>
    </row>
    <row r="1918" spans="1:13" x14ac:dyDescent="0.3">
      <c r="A1918" s="139">
        <f t="shared" si="1915"/>
        <v>51</v>
      </c>
      <c r="B1918" s="148">
        <f t="shared" si="1917"/>
        <v>12</v>
      </c>
      <c r="D1918" s="149" t="str">
        <f>+VLOOKUP($A1918,mUNICIPIOS!$B$4:$F$343,2,0)</f>
        <v>Chimaltenango</v>
      </c>
      <c r="E1918" s="149">
        <f>+VLOOKUP($A1918,mUNICIPIOS!$B$4:$F$343,3,0)</f>
        <v>410</v>
      </c>
      <c r="F1918" s="149" t="str">
        <f>+VLOOKUP($A1918,mUNICIPIOS!$B$4:$F$343,4,0)</f>
        <v>Santa Cruz Balanyá</v>
      </c>
      <c r="G1918" s="139" t="str">
        <f t="shared" ref="G1918:K1918" si="1934">+G1880</f>
        <v>03</v>
      </c>
      <c r="H1918" t="str">
        <f t="shared" si="1934"/>
        <v>ISP</v>
      </c>
      <c r="I1918" t="str">
        <f t="shared" si="1934"/>
        <v>Índice de Servicios Públicos</v>
      </c>
      <c r="J1918" t="str">
        <f t="shared" si="1934"/>
        <v>03-01</v>
      </c>
      <c r="K1918" t="str">
        <f t="shared" si="1934"/>
        <v>Cobertura del servicio público de agua</v>
      </c>
      <c r="L1918" s="150">
        <f>+VLOOKUP($E1918,ISP_2018!$B$8:$T$347,3,0)</f>
        <v>0.76159793814432986</v>
      </c>
      <c r="M1918" s="142" t="str">
        <f>+VLOOKUP($E1918,ISP_2018!$B$8:$T$347,4,0)</f>
        <v>Medio alto</v>
      </c>
    </row>
    <row r="1919" spans="1:13" x14ac:dyDescent="0.3">
      <c r="A1919" s="139">
        <f t="shared" si="1915"/>
        <v>51</v>
      </c>
      <c r="B1919" s="148">
        <f t="shared" si="1917"/>
        <v>13</v>
      </c>
      <c r="D1919" s="149" t="str">
        <f>+VLOOKUP($A1919,mUNICIPIOS!$B$4:$F$343,2,0)</f>
        <v>Chimaltenango</v>
      </c>
      <c r="E1919" s="149">
        <f>+VLOOKUP($A1919,mUNICIPIOS!$B$4:$F$343,3,0)</f>
        <v>410</v>
      </c>
      <c r="F1919" s="149" t="str">
        <f>+VLOOKUP($A1919,mUNICIPIOS!$B$4:$F$343,4,0)</f>
        <v>Santa Cruz Balanyá</v>
      </c>
      <c r="G1919" s="139" t="str">
        <f t="shared" ref="G1919:K1919" si="1935">+G1881</f>
        <v>03</v>
      </c>
      <c r="H1919" t="str">
        <f t="shared" si="1935"/>
        <v>ISP</v>
      </c>
      <c r="I1919" t="str">
        <f t="shared" si="1935"/>
        <v>Índice de Servicios Públicos</v>
      </c>
      <c r="J1919" t="str">
        <f t="shared" si="1935"/>
        <v>03-02</v>
      </c>
      <c r="K1919" t="str">
        <f t="shared" si="1935"/>
        <v>Control de la calidad del servicio público de agua</v>
      </c>
      <c r="L1919" s="150">
        <f>+VLOOKUP($E1919,ISP_2018!$B$8:$T$347,6,0)</f>
        <v>0.95</v>
      </c>
      <c r="M1919" s="142" t="str">
        <f>+VLOOKUP($E1919,ISP_2018!$B$8:$T$347,7,0)</f>
        <v>Alto</v>
      </c>
    </row>
    <row r="1920" spans="1:13" x14ac:dyDescent="0.3">
      <c r="A1920" s="139">
        <f t="shared" si="1915"/>
        <v>51</v>
      </c>
      <c r="B1920" s="148">
        <f t="shared" si="1917"/>
        <v>14</v>
      </c>
      <c r="D1920" s="149" t="str">
        <f>+VLOOKUP($A1920,mUNICIPIOS!$B$4:$F$343,2,0)</f>
        <v>Chimaltenango</v>
      </c>
      <c r="E1920" s="149">
        <f>+VLOOKUP($A1920,mUNICIPIOS!$B$4:$F$343,3,0)</f>
        <v>410</v>
      </c>
      <c r="F1920" s="149" t="str">
        <f>+VLOOKUP($A1920,mUNICIPIOS!$B$4:$F$343,4,0)</f>
        <v>Santa Cruz Balanyá</v>
      </c>
      <c r="G1920" s="139" t="str">
        <f t="shared" ref="G1920:K1920" si="1936">+G1882</f>
        <v>03</v>
      </c>
      <c r="H1920" t="str">
        <f t="shared" si="1936"/>
        <v>ISP</v>
      </c>
      <c r="I1920" t="str">
        <f t="shared" si="1936"/>
        <v>Índice de Servicios Públicos</v>
      </c>
      <c r="J1920" t="str">
        <f t="shared" si="1936"/>
        <v>03-03</v>
      </c>
      <c r="K1920" t="str">
        <f t="shared" si="1936"/>
        <v>Disposición  y tratamiento  de aguas residuales</v>
      </c>
      <c r="L1920" s="150">
        <f>+VLOOKUP($E1920,ISP_2018!$B$8:$T$347,9,0)</f>
        <v>0</v>
      </c>
      <c r="M1920" s="142" t="str">
        <f>+VLOOKUP($E1920,ISP_2018!$B$8:$T$347,10,0)</f>
        <v>Bajo</v>
      </c>
    </row>
    <row r="1921" spans="1:13" x14ac:dyDescent="0.3">
      <c r="A1921" s="139">
        <f t="shared" si="1915"/>
        <v>51</v>
      </c>
      <c r="B1921" s="148">
        <f t="shared" si="1917"/>
        <v>15</v>
      </c>
      <c r="D1921" s="149" t="str">
        <f>+VLOOKUP($A1921,mUNICIPIOS!$B$4:$F$343,2,0)</f>
        <v>Chimaltenango</v>
      </c>
      <c r="E1921" s="149">
        <f>+VLOOKUP($A1921,mUNICIPIOS!$B$4:$F$343,3,0)</f>
        <v>410</v>
      </c>
      <c r="F1921" s="149" t="str">
        <f>+VLOOKUP($A1921,mUNICIPIOS!$B$4:$F$343,4,0)</f>
        <v>Santa Cruz Balanyá</v>
      </c>
      <c r="G1921" s="139" t="str">
        <f t="shared" ref="G1921:K1921" si="1937">+G1883</f>
        <v>03</v>
      </c>
      <c r="H1921" t="str">
        <f t="shared" si="1937"/>
        <v>ISP</v>
      </c>
      <c r="I1921" t="str">
        <f t="shared" si="1937"/>
        <v>Índice de Servicios Públicos</v>
      </c>
      <c r="J1921" t="str">
        <f t="shared" si="1937"/>
        <v>03-04</v>
      </c>
      <c r="K1921" t="str">
        <f t="shared" si="1937"/>
        <v>Gestión y manejo de los residuos y desechos sólidos</v>
      </c>
      <c r="L1921" s="150">
        <f>+VLOOKUP($E1921,ISP_2018!$B$8:$T$347,12,0)</f>
        <v>0</v>
      </c>
      <c r="M1921" s="142" t="str">
        <f>+VLOOKUP($E1921,ISP_2018!$B$8:$T$347,13,0)</f>
        <v>Bajo</v>
      </c>
    </row>
    <row r="1922" spans="1:13" x14ac:dyDescent="0.3">
      <c r="A1922" s="139">
        <f t="shared" si="1915"/>
        <v>51</v>
      </c>
      <c r="B1922" s="148">
        <f t="shared" si="1917"/>
        <v>16</v>
      </c>
      <c r="D1922" s="149" t="str">
        <f>+VLOOKUP($A1922,mUNICIPIOS!$B$4:$F$343,2,0)</f>
        <v>Chimaltenango</v>
      </c>
      <c r="E1922" s="149">
        <f>+VLOOKUP($A1922,mUNICIPIOS!$B$4:$F$343,3,0)</f>
        <v>410</v>
      </c>
      <c r="F1922" s="149" t="str">
        <f>+VLOOKUP($A1922,mUNICIPIOS!$B$4:$F$343,4,0)</f>
        <v>Santa Cruz Balanyá</v>
      </c>
      <c r="G1922" s="139" t="str">
        <f t="shared" ref="G1922:K1922" si="1938">+G1884</f>
        <v>03</v>
      </c>
      <c r="H1922" t="str">
        <f t="shared" si="1938"/>
        <v>ISP</v>
      </c>
      <c r="I1922" t="str">
        <f t="shared" si="1938"/>
        <v>Índice de Servicios Públicos</v>
      </c>
      <c r="J1922" t="str">
        <f t="shared" si="1938"/>
        <v>03-05</v>
      </c>
      <c r="K1922" t="str">
        <f t="shared" si="1938"/>
        <v>Gestión de servicios públicos municipales</v>
      </c>
      <c r="L1922" s="150">
        <f>+VLOOKUP($E1922,ISP_2018!$B$8:$T$347,15,0)</f>
        <v>0</v>
      </c>
      <c r="M1922" s="142" t="str">
        <f>+VLOOKUP($E1922,ISP_2018!$B$8:$T$347,16,0)</f>
        <v>Bajo</v>
      </c>
    </row>
    <row r="1923" spans="1:13" x14ac:dyDescent="0.3">
      <c r="A1923" s="139">
        <f t="shared" si="1915"/>
        <v>51</v>
      </c>
      <c r="B1923" s="148">
        <f t="shared" si="1917"/>
        <v>17</v>
      </c>
      <c r="D1923" s="149" t="str">
        <f>+VLOOKUP($A1923,mUNICIPIOS!$B$4:$F$343,2,0)</f>
        <v>Chimaltenango</v>
      </c>
      <c r="E1923" s="149">
        <f>+VLOOKUP($A1923,mUNICIPIOS!$B$4:$F$343,3,0)</f>
        <v>410</v>
      </c>
      <c r="F1923" s="149" t="str">
        <f>+VLOOKUP($A1923,mUNICIPIOS!$B$4:$F$343,4,0)</f>
        <v>Santa Cruz Balanyá</v>
      </c>
      <c r="G1923" s="139" t="str">
        <f t="shared" ref="G1923:K1923" si="1939">+G1885</f>
        <v>03</v>
      </c>
      <c r="H1923" t="str">
        <f t="shared" si="1939"/>
        <v>ISP</v>
      </c>
      <c r="I1923" t="str">
        <f t="shared" si="1939"/>
        <v>Índice de Servicios Públicos</v>
      </c>
      <c r="J1923" t="str">
        <f t="shared" si="1939"/>
        <v>INDICE</v>
      </c>
      <c r="K1923">
        <f t="shared" si="1939"/>
        <v>0</v>
      </c>
      <c r="L1923" s="150">
        <f>+VLOOKUP($E1923,ISP_2018!$B$8:$T$347,18,0)</f>
        <v>0.36115979381443297</v>
      </c>
      <c r="M1923" s="142" t="str">
        <f>+VLOOKUP($E1923,ISP_2018!$B$8:$T$347,19,0)</f>
        <v>Medio bajo</v>
      </c>
    </row>
    <row r="1924" spans="1:13" x14ac:dyDescent="0.3">
      <c r="A1924" s="139">
        <f t="shared" si="1915"/>
        <v>51</v>
      </c>
      <c r="B1924" s="148">
        <f t="shared" si="1917"/>
        <v>18</v>
      </c>
      <c r="D1924" s="149" t="str">
        <f>+VLOOKUP($A1924,mUNICIPIOS!$B$4:$F$343,2,0)</f>
        <v>Chimaltenango</v>
      </c>
      <c r="E1924" s="149">
        <f>+VLOOKUP($A1924,mUNICIPIOS!$B$4:$F$343,3,0)</f>
        <v>410</v>
      </c>
      <c r="F1924" s="149" t="str">
        <f>+VLOOKUP($A1924,mUNICIPIOS!$B$4:$F$343,4,0)</f>
        <v>Santa Cruz Balanyá</v>
      </c>
      <c r="G1924" s="139" t="str">
        <f t="shared" ref="G1924:K1924" si="1940">+G1886</f>
        <v>04</v>
      </c>
      <c r="H1924" t="str">
        <f t="shared" si="1940"/>
        <v>IGA</v>
      </c>
      <c r="I1924" t="str">
        <f t="shared" si="1940"/>
        <v>Índice de Gestión Administrativa</v>
      </c>
      <c r="J1924" t="str">
        <f t="shared" si="1940"/>
        <v>04-01</v>
      </c>
      <c r="K1924" t="str">
        <f t="shared" si="1940"/>
        <v>Existencia de elementos de atención municipal orientada al vecino</v>
      </c>
      <c r="L1924" s="150">
        <f>+VLOOKUP($E1924,IGA_2018!$B$8:$N$347,3,0)</f>
        <v>0.75</v>
      </c>
      <c r="M1924" s="142" t="str">
        <f>+VLOOKUP($E1924,IGA_2018!$B$8:$N$347,4,0)</f>
        <v>Medio alto</v>
      </c>
    </row>
    <row r="1925" spans="1:13" x14ac:dyDescent="0.3">
      <c r="A1925" s="139">
        <f t="shared" si="1915"/>
        <v>51</v>
      </c>
      <c r="B1925" s="148">
        <f t="shared" si="1917"/>
        <v>19</v>
      </c>
      <c r="D1925" s="149" t="str">
        <f>+VLOOKUP($A1925,mUNICIPIOS!$B$4:$F$343,2,0)</f>
        <v>Chimaltenango</v>
      </c>
      <c r="E1925" s="149">
        <f>+VLOOKUP($A1925,mUNICIPIOS!$B$4:$F$343,3,0)</f>
        <v>410</v>
      </c>
      <c r="F1925" s="149" t="str">
        <f>+VLOOKUP($A1925,mUNICIPIOS!$B$4:$F$343,4,0)</f>
        <v>Santa Cruz Balanyá</v>
      </c>
      <c r="G1925" s="139" t="str">
        <f t="shared" ref="G1925:K1925" si="1941">+G1887</f>
        <v>04</v>
      </c>
      <c r="H1925" t="str">
        <f t="shared" si="1941"/>
        <v>IGA</v>
      </c>
      <c r="I1925" t="str">
        <f t="shared" si="1941"/>
        <v>Índice de Gestión Administrativa</v>
      </c>
      <c r="J1925" t="str">
        <f t="shared" si="1941"/>
        <v>04-02</v>
      </c>
      <c r="K1925" t="str">
        <f t="shared" si="1941"/>
        <v>Gestión del recurso humano.</v>
      </c>
      <c r="L1925" s="150">
        <f>+VLOOKUP($E1925,IGA_2018!$B$8:$N$347,6,0)</f>
        <v>0.49549317537986109</v>
      </c>
      <c r="M1925" s="142" t="str">
        <f>+VLOOKUP($E1925,IGA_2018!$B$8:$N$347,7,0)</f>
        <v>Medio</v>
      </c>
    </row>
    <row r="1926" spans="1:13" x14ac:dyDescent="0.3">
      <c r="A1926" s="139">
        <f t="shared" si="1915"/>
        <v>51</v>
      </c>
      <c r="B1926" s="148">
        <f t="shared" si="1917"/>
        <v>20</v>
      </c>
      <c r="D1926" s="149" t="str">
        <f>+VLOOKUP($A1926,mUNICIPIOS!$B$4:$F$343,2,0)</f>
        <v>Chimaltenango</v>
      </c>
      <c r="E1926" s="149">
        <f>+VLOOKUP($A1926,mUNICIPIOS!$B$4:$F$343,3,0)</f>
        <v>410</v>
      </c>
      <c r="F1926" s="149" t="str">
        <f>+VLOOKUP($A1926,mUNICIPIOS!$B$4:$F$343,4,0)</f>
        <v>Santa Cruz Balanyá</v>
      </c>
      <c r="G1926" s="139" t="str">
        <f t="shared" ref="G1926:K1926" si="1942">+G1888</f>
        <v>04</v>
      </c>
      <c r="H1926" t="str">
        <f t="shared" si="1942"/>
        <v>IGA</v>
      </c>
      <c r="I1926" t="str">
        <f t="shared" si="1942"/>
        <v>Índice de Gestión Administrativa</v>
      </c>
      <c r="J1926" t="str">
        <f t="shared" si="1942"/>
        <v>04-03</v>
      </c>
      <c r="K1926" t="str">
        <f t="shared" si="1942"/>
        <v>Existencia de oficinas municipales con instrumentos de gestión.</v>
      </c>
      <c r="L1926" s="150">
        <f>+VLOOKUP($E1926,IGA_2018!$B$8:$N$347,9,0)</f>
        <v>0.96249999999999991</v>
      </c>
      <c r="M1926" s="142" t="str">
        <f>+VLOOKUP($E1926,IGA_2018!$B$8:$N$347,10,0)</f>
        <v>Alto</v>
      </c>
    </row>
    <row r="1927" spans="1:13" x14ac:dyDescent="0.3">
      <c r="A1927" s="139">
        <f t="shared" si="1915"/>
        <v>51</v>
      </c>
      <c r="B1927" s="148">
        <f t="shared" si="1917"/>
        <v>21</v>
      </c>
      <c r="D1927" s="149" t="str">
        <f>+VLOOKUP($A1927,mUNICIPIOS!$B$4:$F$343,2,0)</f>
        <v>Chimaltenango</v>
      </c>
      <c r="E1927" s="149">
        <f>+VLOOKUP($A1927,mUNICIPIOS!$B$4:$F$343,3,0)</f>
        <v>410</v>
      </c>
      <c r="F1927" s="149" t="str">
        <f>+VLOOKUP($A1927,mUNICIPIOS!$B$4:$F$343,4,0)</f>
        <v>Santa Cruz Balanyá</v>
      </c>
      <c r="G1927" s="139" t="str">
        <f t="shared" ref="G1927:K1927" si="1943">+G1889</f>
        <v>04</v>
      </c>
      <c r="H1927" t="str">
        <f t="shared" si="1943"/>
        <v>IGA</v>
      </c>
      <c r="I1927" t="str">
        <f t="shared" si="1943"/>
        <v>Índice de Gestión Administrativa</v>
      </c>
      <c r="J1927" t="str">
        <f t="shared" si="1943"/>
        <v>INDICE</v>
      </c>
      <c r="K1927">
        <f t="shared" si="1943"/>
        <v>0</v>
      </c>
      <c r="L1927" s="150">
        <f>+VLOOKUP($E1927,IGA_2018!$B$8:$N$347,12,0)</f>
        <v>0.73529761138295124</v>
      </c>
      <c r="M1927" s="142" t="str">
        <f>+VLOOKUP($E1927,IGA_2018!$B$8:$N$347,13,0)</f>
        <v>Medio alto</v>
      </c>
    </row>
    <row r="1928" spans="1:13" x14ac:dyDescent="0.3">
      <c r="A1928" s="139">
        <f t="shared" si="1915"/>
        <v>51</v>
      </c>
      <c r="B1928" s="148">
        <f t="shared" si="1917"/>
        <v>22</v>
      </c>
      <c r="D1928" s="149" t="str">
        <f>+VLOOKUP($A1928,mUNICIPIOS!$B$4:$F$343,2,0)</f>
        <v>Chimaltenango</v>
      </c>
      <c r="E1928" s="149">
        <f>+VLOOKUP($A1928,mUNICIPIOS!$B$4:$F$343,3,0)</f>
        <v>410</v>
      </c>
      <c r="F1928" s="149" t="str">
        <f>+VLOOKUP($A1928,mUNICIPIOS!$B$4:$F$343,4,0)</f>
        <v>Santa Cruz Balanyá</v>
      </c>
      <c r="G1928" s="139" t="str">
        <f t="shared" ref="G1928:K1928" si="1944">+G1890</f>
        <v>05</v>
      </c>
      <c r="H1928" t="str">
        <f t="shared" si="1944"/>
        <v>IGF</v>
      </c>
      <c r="I1928" t="str">
        <f t="shared" si="1944"/>
        <v>Índice de Gestión Financiera</v>
      </c>
      <c r="J1928" t="str">
        <f t="shared" si="1944"/>
        <v>05-01</v>
      </c>
      <c r="K1928" t="str">
        <f t="shared" si="1944"/>
        <v>Autonomía financiera municipal</v>
      </c>
      <c r="L1928" s="150">
        <f>+VLOOKUP($E1928,IGF_2018!$B$8:$Z$347,3,0)</f>
        <v>0.10489858801423842</v>
      </c>
      <c r="M1928" s="142" t="str">
        <f>+VLOOKUP($E1928,IGF_2018!$B$8:$Z$347,4,0)</f>
        <v>Bajo</v>
      </c>
    </row>
    <row r="1929" spans="1:13" x14ac:dyDescent="0.3">
      <c r="A1929" s="139">
        <f t="shared" si="1915"/>
        <v>51</v>
      </c>
      <c r="B1929" s="148">
        <f t="shared" si="1917"/>
        <v>23</v>
      </c>
      <c r="D1929" s="149" t="str">
        <f>+VLOOKUP($A1929,mUNICIPIOS!$B$4:$F$343,2,0)</f>
        <v>Chimaltenango</v>
      </c>
      <c r="E1929" s="149">
        <f>+VLOOKUP($A1929,mUNICIPIOS!$B$4:$F$343,3,0)</f>
        <v>410</v>
      </c>
      <c r="F1929" s="149" t="str">
        <f>+VLOOKUP($A1929,mUNICIPIOS!$B$4:$F$343,4,0)</f>
        <v>Santa Cruz Balanyá</v>
      </c>
      <c r="G1929" s="139" t="str">
        <f t="shared" ref="G1929:K1929" si="1945">+G1891</f>
        <v>05</v>
      </c>
      <c r="H1929" t="str">
        <f t="shared" si="1945"/>
        <v>IGF</v>
      </c>
      <c r="I1929" t="str">
        <f t="shared" si="1945"/>
        <v>Índice de Gestión Financiera</v>
      </c>
      <c r="J1929" t="str">
        <f t="shared" si="1945"/>
        <v>05-02</v>
      </c>
      <c r="K1929" t="str">
        <f t="shared" si="1945"/>
        <v xml:space="preserve">Ingresos propios por habitante -sin regalías- </v>
      </c>
      <c r="L1929" s="150">
        <f>+VLOOKUP($E1929,IGF_2018!$B$8:$Z$347,6,0)</f>
        <v>0.12489458060815614</v>
      </c>
      <c r="M1929" s="142" t="str">
        <f>+VLOOKUP($E1929,IGF_2018!$B$8:$Z$347,7,0)</f>
        <v>Bajo</v>
      </c>
    </row>
    <row r="1930" spans="1:13" x14ac:dyDescent="0.3">
      <c r="A1930" s="139">
        <f t="shared" si="1915"/>
        <v>51</v>
      </c>
      <c r="B1930" s="148">
        <f t="shared" si="1917"/>
        <v>24</v>
      </c>
      <c r="D1930" s="149" t="str">
        <f>+VLOOKUP($A1930,mUNICIPIOS!$B$4:$F$343,2,0)</f>
        <v>Chimaltenango</v>
      </c>
      <c r="E1930" s="149">
        <f>+VLOOKUP($A1930,mUNICIPIOS!$B$4:$F$343,3,0)</f>
        <v>410</v>
      </c>
      <c r="F1930" s="149" t="str">
        <f>+VLOOKUP($A1930,mUNICIPIOS!$B$4:$F$343,4,0)</f>
        <v>Santa Cruz Balanyá</v>
      </c>
      <c r="G1930" s="139" t="str">
        <f t="shared" ref="G1930:K1930" si="1946">+G1892</f>
        <v>05</v>
      </c>
      <c r="H1930" t="str">
        <f t="shared" si="1946"/>
        <v>IGF</v>
      </c>
      <c r="I1930" t="str">
        <f t="shared" si="1946"/>
        <v>Índice de Gestión Financiera</v>
      </c>
      <c r="J1930" t="str">
        <f t="shared" si="1946"/>
        <v>05-03</v>
      </c>
      <c r="K1930" t="str">
        <f t="shared" si="1946"/>
        <v>Ingresos del IUSI en relación a los ingresos propios -sin regalías-</v>
      </c>
      <c r="L1930" s="150">
        <f>+VLOOKUP($E1930,IGF_2018!$B$8:$Z$347,9,0)</f>
        <v>4.4944557300578966E-3</v>
      </c>
      <c r="M1930" s="142" t="str">
        <f>+VLOOKUP($E1930,IGF_2018!$B$8:$Z$347,10,0)</f>
        <v>Bajo</v>
      </c>
    </row>
    <row r="1931" spans="1:13" x14ac:dyDescent="0.3">
      <c r="A1931" s="139">
        <f t="shared" si="1915"/>
        <v>51</v>
      </c>
      <c r="B1931" s="148">
        <f t="shared" si="1917"/>
        <v>25</v>
      </c>
      <c r="D1931" s="149" t="str">
        <f>+VLOOKUP($A1931,mUNICIPIOS!$B$4:$F$343,2,0)</f>
        <v>Chimaltenango</v>
      </c>
      <c r="E1931" s="149">
        <f>+VLOOKUP($A1931,mUNICIPIOS!$B$4:$F$343,3,0)</f>
        <v>410</v>
      </c>
      <c r="F1931" s="149" t="str">
        <f>+VLOOKUP($A1931,mUNICIPIOS!$B$4:$F$343,4,0)</f>
        <v>Santa Cruz Balanyá</v>
      </c>
      <c r="G1931" s="139" t="str">
        <f t="shared" ref="G1931:K1931" si="1947">+G1893</f>
        <v>05</v>
      </c>
      <c r="H1931" t="str">
        <f t="shared" si="1947"/>
        <v>IGF</v>
      </c>
      <c r="I1931" t="str">
        <f t="shared" si="1947"/>
        <v>Índice de Gestión Financiera</v>
      </c>
      <c r="J1931" t="str">
        <f t="shared" si="1947"/>
        <v>05-04</v>
      </c>
      <c r="K1931" t="str">
        <f t="shared" si="1947"/>
        <v>Inversión anual en capital fijo por habitante</v>
      </c>
      <c r="L1931" s="150">
        <f>+VLOOKUP($E1931,IGF_2018!$B$8:$Z$347,12,0)</f>
        <v>0.11499182563094401</v>
      </c>
      <c r="M1931" s="142" t="str">
        <f>+VLOOKUP($E1931,IGF_2018!$B$8:$Z$347,13,0)</f>
        <v>Bajo</v>
      </c>
    </row>
    <row r="1932" spans="1:13" x14ac:dyDescent="0.3">
      <c r="A1932" s="139">
        <f t="shared" si="1915"/>
        <v>51</v>
      </c>
      <c r="B1932" s="148">
        <f t="shared" si="1917"/>
        <v>26</v>
      </c>
      <c r="D1932" s="149" t="str">
        <f>+VLOOKUP($A1932,mUNICIPIOS!$B$4:$F$343,2,0)</f>
        <v>Chimaltenango</v>
      </c>
      <c r="E1932" s="149">
        <f>+VLOOKUP($A1932,mUNICIPIOS!$B$4:$F$343,3,0)</f>
        <v>410</v>
      </c>
      <c r="F1932" s="149" t="str">
        <f>+VLOOKUP($A1932,mUNICIPIOS!$B$4:$F$343,4,0)</f>
        <v>Santa Cruz Balanyá</v>
      </c>
      <c r="G1932" s="139" t="str">
        <f t="shared" ref="G1932:K1932" si="1948">+G1894</f>
        <v>05</v>
      </c>
      <c r="H1932" t="str">
        <f t="shared" si="1948"/>
        <v>IGF</v>
      </c>
      <c r="I1932" t="str">
        <f t="shared" si="1948"/>
        <v>Índice de Gestión Financiera</v>
      </c>
      <c r="J1932" t="str">
        <f t="shared" si="1948"/>
        <v>05-05</v>
      </c>
      <c r="K1932" t="str">
        <f t="shared" si="1948"/>
        <v>Inversión anual en capital fijo con recursos percibidos por ingresos propios</v>
      </c>
      <c r="L1932" s="150">
        <f>+VLOOKUP($E1932,IGF_2018!$B$8:$Z$347,15,0)</f>
        <v>0</v>
      </c>
      <c r="M1932" s="142" t="str">
        <f>+VLOOKUP($E1932,IGF_2018!$B$8:$Z$347,16,0)</f>
        <v>Bajo</v>
      </c>
    </row>
    <row r="1933" spans="1:13" x14ac:dyDescent="0.3">
      <c r="A1933" s="139">
        <f t="shared" si="1915"/>
        <v>51</v>
      </c>
      <c r="B1933" s="148">
        <f t="shared" si="1917"/>
        <v>27</v>
      </c>
      <c r="D1933" s="149" t="str">
        <f>+VLOOKUP($A1933,mUNICIPIOS!$B$4:$F$343,2,0)</f>
        <v>Chimaltenango</v>
      </c>
      <c r="E1933" s="149">
        <f>+VLOOKUP($A1933,mUNICIPIOS!$B$4:$F$343,3,0)</f>
        <v>410</v>
      </c>
      <c r="F1933" s="149" t="str">
        <f>+VLOOKUP($A1933,mUNICIPIOS!$B$4:$F$343,4,0)</f>
        <v>Santa Cruz Balanyá</v>
      </c>
      <c r="G1933" s="139" t="str">
        <f t="shared" ref="G1933:K1933" si="1949">+G1895</f>
        <v>05</v>
      </c>
      <c r="H1933" t="str">
        <f t="shared" si="1949"/>
        <v>IGF</v>
      </c>
      <c r="I1933" t="str">
        <f t="shared" si="1949"/>
        <v>Índice de Gestión Financiera</v>
      </c>
      <c r="J1933" t="str">
        <f t="shared" si="1949"/>
        <v>05-06</v>
      </c>
      <c r="K1933" t="str">
        <f t="shared" si="1949"/>
        <v xml:space="preserve">Inversión anual en capital fijo con recursos percibidos por transferencias del Gobierno Central </v>
      </c>
      <c r="L1933" s="150">
        <f>+VLOOKUP($E1933,IGF_2018!$B$8:$Z$347,18,0)</f>
        <v>0.10595094225397884</v>
      </c>
      <c r="M1933" s="142" t="str">
        <f>+VLOOKUP($E1933,IGF_2018!$B$8:$Z$347,19,0)</f>
        <v>Bajo</v>
      </c>
    </row>
    <row r="1934" spans="1:13" x14ac:dyDescent="0.3">
      <c r="A1934" s="139">
        <f t="shared" si="1915"/>
        <v>51</v>
      </c>
      <c r="B1934" s="148">
        <f t="shared" si="1917"/>
        <v>28</v>
      </c>
      <c r="D1934" s="149" t="str">
        <f>+VLOOKUP($A1934,mUNICIPIOS!$B$4:$F$343,2,0)</f>
        <v>Chimaltenango</v>
      </c>
      <c r="E1934" s="149">
        <f>+VLOOKUP($A1934,mUNICIPIOS!$B$4:$F$343,3,0)</f>
        <v>410</v>
      </c>
      <c r="F1934" s="149" t="str">
        <f>+VLOOKUP($A1934,mUNICIPIOS!$B$4:$F$343,4,0)</f>
        <v>Santa Cruz Balanyá</v>
      </c>
      <c r="G1934" s="139" t="str">
        <f t="shared" ref="G1934:K1934" si="1950">+G1896</f>
        <v>05</v>
      </c>
      <c r="H1934" t="str">
        <f t="shared" si="1950"/>
        <v>IGF</v>
      </c>
      <c r="I1934" t="str">
        <f t="shared" si="1950"/>
        <v>Índice de Gestión Financiera</v>
      </c>
      <c r="J1934" t="str">
        <f t="shared" si="1950"/>
        <v>05-07</v>
      </c>
      <c r="K1934" t="str">
        <f t="shared" si="1950"/>
        <v>Financiamiento por endeudamiento municipal</v>
      </c>
      <c r="L1934" s="150">
        <f>+VLOOKUP($E1934,IGF_2018!$B$8:$Z$347,21,0)</f>
        <v>0.94663494260708603</v>
      </c>
      <c r="M1934" s="142" t="str">
        <f>+VLOOKUP($E1934,IGF_2018!$B$8:$Z$347,22,0)</f>
        <v>Alto</v>
      </c>
    </row>
    <row r="1935" spans="1:13" x14ac:dyDescent="0.3">
      <c r="A1935" s="139">
        <f t="shared" si="1915"/>
        <v>51</v>
      </c>
      <c r="B1935" s="148">
        <f t="shared" si="1917"/>
        <v>29</v>
      </c>
      <c r="D1935" s="149" t="str">
        <f>+VLOOKUP($A1935,mUNICIPIOS!$B$4:$F$343,2,0)</f>
        <v>Chimaltenango</v>
      </c>
      <c r="E1935" s="149">
        <f>+VLOOKUP($A1935,mUNICIPIOS!$B$4:$F$343,3,0)</f>
        <v>410</v>
      </c>
      <c r="F1935" s="149" t="str">
        <f>+VLOOKUP($A1935,mUNICIPIOS!$B$4:$F$343,4,0)</f>
        <v>Santa Cruz Balanyá</v>
      </c>
      <c r="G1935" s="139" t="str">
        <f t="shared" ref="G1935:K1935" si="1951">+G1897</f>
        <v>05</v>
      </c>
      <c r="H1935" t="str">
        <f t="shared" si="1951"/>
        <v>IGF</v>
      </c>
      <c r="I1935" t="str">
        <f t="shared" si="1951"/>
        <v>Índice de Gestión Financiera</v>
      </c>
      <c r="J1935" t="str">
        <f t="shared" si="1951"/>
        <v>INDICE</v>
      </c>
      <c r="K1935">
        <f t="shared" si="1951"/>
        <v>0</v>
      </c>
      <c r="L1935" s="150">
        <f>+VLOOKUP($E1935,IGF_2018!$B$8:$Z$347,24,0)</f>
        <v>0.25782934460739421</v>
      </c>
      <c r="M1935" s="142" t="str">
        <f>+VLOOKUP($E1935,IGF_2018!$B$8:$Z$347,25,0)</f>
        <v>Medio bajo</v>
      </c>
    </row>
    <row r="1936" spans="1:13" x14ac:dyDescent="0.3">
      <c r="A1936" s="139">
        <f t="shared" si="1915"/>
        <v>51</v>
      </c>
      <c r="B1936" s="148">
        <f t="shared" si="1917"/>
        <v>30</v>
      </c>
      <c r="D1936" s="149" t="str">
        <f>+VLOOKUP($A1936,mUNICIPIOS!$B$4:$F$343,2,0)</f>
        <v>Chimaltenango</v>
      </c>
      <c r="E1936" s="149">
        <f>+VLOOKUP($A1936,mUNICIPIOS!$B$4:$F$343,3,0)</f>
        <v>410</v>
      </c>
      <c r="F1936" s="149" t="str">
        <f>+VLOOKUP($A1936,mUNICIPIOS!$B$4:$F$343,4,0)</f>
        <v>Santa Cruz Balanyá</v>
      </c>
      <c r="G1936" s="139" t="str">
        <f t="shared" ref="G1936:K1936" si="1952">+G1898</f>
        <v>06</v>
      </c>
      <c r="H1936" t="str">
        <f t="shared" si="1952"/>
        <v>IGE</v>
      </c>
      <c r="I1936" t="str">
        <f t="shared" si="1952"/>
        <v>Índice de Gestión Estratégica</v>
      </c>
      <c r="J1936" t="str">
        <f t="shared" si="1952"/>
        <v>06-01</v>
      </c>
      <c r="K1936" t="str">
        <f t="shared" si="1952"/>
        <v>Ejecución del Plan Operativo Anual  (POA)</v>
      </c>
      <c r="L1936" s="150">
        <f>+VLOOKUP($E1936,IGE_2018!$B$8:$Z$347,3,0)</f>
        <v>0.40754183321741688</v>
      </c>
      <c r="M1936" s="142" t="str">
        <f>+VLOOKUP($E1936,IGE_2018!$B$8:$Z$347,4,0)</f>
        <v>Medio</v>
      </c>
    </row>
    <row r="1937" spans="1:13" x14ac:dyDescent="0.3">
      <c r="A1937" s="139">
        <f t="shared" si="1915"/>
        <v>51</v>
      </c>
      <c r="B1937" s="148">
        <f t="shared" si="1917"/>
        <v>31</v>
      </c>
      <c r="D1937" s="149" t="str">
        <f>+VLOOKUP($A1937,mUNICIPIOS!$B$4:$F$343,2,0)</f>
        <v>Chimaltenango</v>
      </c>
      <c r="E1937" s="149">
        <f>+VLOOKUP($A1937,mUNICIPIOS!$B$4:$F$343,3,0)</f>
        <v>410</v>
      </c>
      <c r="F1937" s="149" t="str">
        <f>+VLOOKUP($A1937,mUNICIPIOS!$B$4:$F$343,4,0)</f>
        <v>Santa Cruz Balanyá</v>
      </c>
      <c r="G1937" s="139" t="str">
        <f t="shared" ref="G1937:K1937" si="1953">+G1899</f>
        <v>06</v>
      </c>
      <c r="H1937" t="str">
        <f t="shared" si="1953"/>
        <v>IGE</v>
      </c>
      <c r="I1937" t="str">
        <f t="shared" si="1953"/>
        <v>Índice de Gestión Estratégica</v>
      </c>
      <c r="J1937" t="str">
        <f t="shared" si="1953"/>
        <v>06-02</v>
      </c>
      <c r="K1937" t="str">
        <f t="shared" si="1953"/>
        <v>Relación Plan de Desarrollo Municipal y Ordenamiento Territorial (PDM-OT) - Plan Estratégico Institucional (PEI) - Plan Operativo Multianual (POM) - Plan Operativo Anual (POA)</v>
      </c>
      <c r="L1937" s="150">
        <f>+VLOOKUP($E1937,IGE_2018!$B$8:$Z$347,6,0)</f>
        <v>0.36666666666666664</v>
      </c>
      <c r="M1937" s="142" t="str">
        <f>+VLOOKUP($E1937,IGE_2018!$B$8:$Z$347,7,0)</f>
        <v>Medio bajo</v>
      </c>
    </row>
    <row r="1938" spans="1:13" x14ac:dyDescent="0.3">
      <c r="A1938" s="139">
        <f t="shared" si="1915"/>
        <v>51</v>
      </c>
      <c r="B1938" s="148">
        <f t="shared" si="1917"/>
        <v>32</v>
      </c>
      <c r="D1938" s="149" t="str">
        <f>+VLOOKUP($A1938,mUNICIPIOS!$B$4:$F$343,2,0)</f>
        <v>Chimaltenango</v>
      </c>
      <c r="E1938" s="149">
        <f>+VLOOKUP($A1938,mUNICIPIOS!$B$4:$F$343,3,0)</f>
        <v>410</v>
      </c>
      <c r="F1938" s="149" t="str">
        <f>+VLOOKUP($A1938,mUNICIPIOS!$B$4:$F$343,4,0)</f>
        <v>Santa Cruz Balanyá</v>
      </c>
      <c r="G1938" s="139" t="str">
        <f t="shared" ref="G1938:K1938" si="1954">+G1900</f>
        <v>06</v>
      </c>
      <c r="H1938" t="str">
        <f t="shared" si="1954"/>
        <v>IGE</v>
      </c>
      <c r="I1938" t="str">
        <f t="shared" si="1954"/>
        <v>Índice de Gestión Estratégica</v>
      </c>
      <c r="J1938" t="str">
        <f t="shared" si="1954"/>
        <v>06-03</v>
      </c>
      <c r="K1938" t="str">
        <f t="shared" si="1954"/>
        <v>Presupuesto de egresos relacionado a competencias municipales que responden a prioridades nacionales de desarrollo.</v>
      </c>
      <c r="L1938" s="150">
        <f>+VLOOKUP($E1938,IGE_2018!$B$8:$Z$347,9,0)</f>
        <v>0.31642752445962191</v>
      </c>
      <c r="M1938" s="142" t="str">
        <f>+VLOOKUP($E1938,IGE_2018!$B$8:$Z$347,10,0)</f>
        <v>Medio bajo</v>
      </c>
    </row>
    <row r="1939" spans="1:13" x14ac:dyDescent="0.3">
      <c r="A1939" s="139">
        <f t="shared" si="1915"/>
        <v>51</v>
      </c>
      <c r="B1939" s="148">
        <f t="shared" si="1917"/>
        <v>33</v>
      </c>
      <c r="D1939" s="149" t="str">
        <f>+VLOOKUP($A1939,mUNICIPIOS!$B$4:$F$343,2,0)</f>
        <v>Chimaltenango</v>
      </c>
      <c r="E1939" s="149">
        <f>+VLOOKUP($A1939,mUNICIPIOS!$B$4:$F$343,3,0)</f>
        <v>410</v>
      </c>
      <c r="F1939" s="149" t="str">
        <f>+VLOOKUP($A1939,mUNICIPIOS!$B$4:$F$343,4,0)</f>
        <v>Santa Cruz Balanyá</v>
      </c>
      <c r="G1939" s="139" t="str">
        <f t="shared" ref="G1939:K1939" si="1955">+G1901</f>
        <v>06</v>
      </c>
      <c r="H1939" t="str">
        <f t="shared" si="1955"/>
        <v>IGE</v>
      </c>
      <c r="I1939" t="str">
        <f t="shared" si="1955"/>
        <v>Índice de Gestión Estratégica</v>
      </c>
      <c r="J1939" t="str">
        <f t="shared" si="1955"/>
        <v>06-04</v>
      </c>
      <c r="K1939" t="str">
        <f t="shared" si="1955"/>
        <v>Institucionalización de la gestión ordenada del territorio</v>
      </c>
      <c r="L1939" s="150">
        <f>+VLOOKUP($E1939,IGE_2018!$B$8:$Z$347,12,0)</f>
        <v>0.1</v>
      </c>
      <c r="M1939" s="142" t="str">
        <f>+VLOOKUP($E1939,IGE_2018!$B$8:$Z$347,13,0)</f>
        <v>Bajo</v>
      </c>
    </row>
    <row r="1940" spans="1:13" x14ac:dyDescent="0.3">
      <c r="A1940" s="139">
        <f t="shared" si="1915"/>
        <v>51</v>
      </c>
      <c r="B1940" s="148">
        <f t="shared" si="1917"/>
        <v>34</v>
      </c>
      <c r="D1940" s="149" t="str">
        <f>+VLOOKUP($A1940,mUNICIPIOS!$B$4:$F$343,2,0)</f>
        <v>Chimaltenango</v>
      </c>
      <c r="E1940" s="149">
        <f>+VLOOKUP($A1940,mUNICIPIOS!$B$4:$F$343,3,0)</f>
        <v>410</v>
      </c>
      <c r="F1940" s="149" t="str">
        <f>+VLOOKUP($A1940,mUNICIPIOS!$B$4:$F$343,4,0)</f>
        <v>Santa Cruz Balanyá</v>
      </c>
      <c r="G1940" s="139" t="str">
        <f t="shared" ref="G1940:K1940" si="1956">+G1902</f>
        <v>06</v>
      </c>
      <c r="H1940" t="str">
        <f t="shared" si="1956"/>
        <v>IGE</v>
      </c>
      <c r="I1940" t="str">
        <f t="shared" si="1956"/>
        <v>Índice de Gestión Estratégica</v>
      </c>
      <c r="J1940" t="str">
        <f t="shared" si="1956"/>
        <v>06-05</v>
      </c>
      <c r="K1940" t="str">
        <f t="shared" si="1956"/>
        <v>Acciones para la gestión ordenada del territorio</v>
      </c>
      <c r="L1940" s="150">
        <f>+VLOOKUP($E1940,IGE_2018!$B$8:$Z$347,15,0)</f>
        <v>0.18000000000000005</v>
      </c>
      <c r="M1940" s="142" t="str">
        <f>+VLOOKUP($E1940,IGE_2018!$B$8:$Z$347,16,0)</f>
        <v>Bajo</v>
      </c>
    </row>
    <row r="1941" spans="1:13" x14ac:dyDescent="0.3">
      <c r="A1941" s="139">
        <f t="shared" si="1915"/>
        <v>51</v>
      </c>
      <c r="B1941" s="148">
        <f t="shared" si="1917"/>
        <v>35</v>
      </c>
      <c r="D1941" s="149" t="str">
        <f>+VLOOKUP($A1941,mUNICIPIOS!$B$4:$F$343,2,0)</f>
        <v>Chimaltenango</v>
      </c>
      <c r="E1941" s="149">
        <f>+VLOOKUP($A1941,mUNICIPIOS!$B$4:$F$343,3,0)</f>
        <v>410</v>
      </c>
      <c r="F1941" s="149" t="str">
        <f>+VLOOKUP($A1941,mUNICIPIOS!$B$4:$F$343,4,0)</f>
        <v>Santa Cruz Balanyá</v>
      </c>
      <c r="G1941" s="139" t="str">
        <f t="shared" ref="G1941:K1941" si="1957">+G1903</f>
        <v>06</v>
      </c>
      <c r="H1941" t="str">
        <f t="shared" si="1957"/>
        <v>IGE</v>
      </c>
      <c r="I1941" t="str">
        <f t="shared" si="1957"/>
        <v>Índice de Gestión Estratégica</v>
      </c>
      <c r="J1941" t="str">
        <f t="shared" si="1957"/>
        <v>06-06</v>
      </c>
      <c r="K1941" t="str">
        <f t="shared" si="1957"/>
        <v>Gestión de riesgo en la formulación de proyectos derivados de la planificación operativa anual</v>
      </c>
      <c r="L1941" s="150">
        <f>+VLOOKUP($E1941,IGE_2018!$B$8:$Z$347,18,0)</f>
        <v>0.7</v>
      </c>
      <c r="M1941" s="142" t="str">
        <f>+VLOOKUP($E1941,IGE_2018!$B$8:$Z$347,19,0)</f>
        <v>Medio alto</v>
      </c>
    </row>
    <row r="1942" spans="1:13" x14ac:dyDescent="0.3">
      <c r="A1942" s="139">
        <f t="shared" si="1915"/>
        <v>51</v>
      </c>
      <c r="B1942" s="148">
        <f t="shared" si="1917"/>
        <v>36</v>
      </c>
      <c r="D1942" s="149" t="str">
        <f>+VLOOKUP($A1942,mUNICIPIOS!$B$4:$F$343,2,0)</f>
        <v>Chimaltenango</v>
      </c>
      <c r="E1942" s="149">
        <f>+VLOOKUP($A1942,mUNICIPIOS!$B$4:$F$343,3,0)</f>
        <v>410</v>
      </c>
      <c r="F1942" s="149" t="str">
        <f>+VLOOKUP($A1942,mUNICIPIOS!$B$4:$F$343,4,0)</f>
        <v>Santa Cruz Balanyá</v>
      </c>
      <c r="G1942" s="139" t="str">
        <f t="shared" ref="G1942:K1942" si="1958">+G1904</f>
        <v>06</v>
      </c>
      <c r="H1942" t="str">
        <f t="shared" si="1958"/>
        <v>IGE</v>
      </c>
      <c r="I1942" t="str">
        <f t="shared" si="1958"/>
        <v>Índice de Gestión Estratégica</v>
      </c>
      <c r="J1942" t="str">
        <f t="shared" si="1958"/>
        <v>06-07</v>
      </c>
      <c r="K1942" t="str">
        <f t="shared" si="1958"/>
        <v>Ingresos por servicios ambientales en relación a los ingresos propios sin regalías</v>
      </c>
      <c r="L1942" s="150">
        <f>+VLOOKUP($E1942,IGE_2018!$B$8:$Z$347,21,0)</f>
        <v>7.53390389239431E-2</v>
      </c>
      <c r="M1942" s="142" t="str">
        <f>+VLOOKUP($E1942,IGE_2018!$B$8:$Z$347,22,0)</f>
        <v>Bajo</v>
      </c>
    </row>
    <row r="1943" spans="1:13" x14ac:dyDescent="0.3">
      <c r="A1943" s="139">
        <f t="shared" si="1915"/>
        <v>51</v>
      </c>
      <c r="B1943" s="148">
        <f t="shared" si="1917"/>
        <v>37</v>
      </c>
      <c r="D1943" s="149" t="str">
        <f>+VLOOKUP($A1943,mUNICIPIOS!$B$4:$F$343,2,0)</f>
        <v>Chimaltenango</v>
      </c>
      <c r="E1943" s="149">
        <f>+VLOOKUP($A1943,mUNICIPIOS!$B$4:$F$343,3,0)</f>
        <v>410</v>
      </c>
      <c r="F1943" s="149" t="str">
        <f>+VLOOKUP($A1943,mUNICIPIOS!$B$4:$F$343,4,0)</f>
        <v>Santa Cruz Balanyá</v>
      </c>
      <c r="G1943" s="139" t="str">
        <f t="shared" ref="G1943:K1943" si="1959">+G1905</f>
        <v>06</v>
      </c>
      <c r="H1943" t="str">
        <f t="shared" si="1959"/>
        <v>IGE</v>
      </c>
      <c r="I1943" t="str">
        <f t="shared" si="1959"/>
        <v>Índice de Gestión Estratégica</v>
      </c>
      <c r="J1943" t="str">
        <f t="shared" si="1959"/>
        <v>INDICE</v>
      </c>
      <c r="K1943">
        <f t="shared" si="1959"/>
        <v>0</v>
      </c>
      <c r="L1943" s="150">
        <f>+VLOOKUP($E1943,IGE_2018!$B$8:$Z$347,24,0)</f>
        <v>0.30977205998991231</v>
      </c>
      <c r="M1943" s="142" t="str">
        <f>+VLOOKUP($E1943,IGE_2018!$B$8:$Z$347,25,0)</f>
        <v>Medio bajo</v>
      </c>
    </row>
    <row r="1944" spans="1:13" x14ac:dyDescent="0.3">
      <c r="A1944" s="139">
        <f t="shared" si="1915"/>
        <v>51</v>
      </c>
      <c r="B1944" s="148">
        <f t="shared" si="1917"/>
        <v>38</v>
      </c>
      <c r="D1944" s="149" t="str">
        <f>+VLOOKUP($A1944,mUNICIPIOS!$B$4:$F$343,2,0)</f>
        <v>Chimaltenango</v>
      </c>
      <c r="E1944" s="149">
        <f>+VLOOKUP($A1944,mUNICIPIOS!$B$4:$F$343,3,0)</f>
        <v>410</v>
      </c>
      <c r="F1944" s="149" t="str">
        <f>+VLOOKUP($A1944,mUNICIPIOS!$B$4:$F$343,4,0)</f>
        <v>Santa Cruz Balanyá</v>
      </c>
      <c r="G1944" s="139" t="str">
        <f t="shared" ref="G1944:K1944" si="1960">+G1906</f>
        <v>RANKING</v>
      </c>
      <c r="H1944" t="str">
        <f t="shared" si="1960"/>
        <v>RGM</v>
      </c>
      <c r="I1944" t="str">
        <f t="shared" si="1960"/>
        <v>Ranking de la Gestión Municipal 2018</v>
      </c>
      <c r="J1944" t="str">
        <f t="shared" si="1960"/>
        <v>RANKING</v>
      </c>
      <c r="K1944">
        <f t="shared" si="1960"/>
        <v>0</v>
      </c>
      <c r="L1944" s="151">
        <f>+VLOOKUP($E1944,Resultados_generales!$C$8:$AE$347,27,0)</f>
        <v>0.43703858163230735</v>
      </c>
      <c r="M1944" t="str">
        <f>+VLOOKUP($E1944,Resultados_generales!$C$8:$AE$347,28,0)</f>
        <v>Medio</v>
      </c>
    </row>
    <row r="1945" spans="1:13" x14ac:dyDescent="0.3">
      <c r="A1945" s="139">
        <f t="shared" si="1915"/>
        <v>52</v>
      </c>
      <c r="B1945" s="148">
        <f t="shared" si="1917"/>
        <v>1</v>
      </c>
      <c r="D1945" s="149" t="str">
        <f>+VLOOKUP($A1945,mUNICIPIOS!$B$4:$F$343,2,0)</f>
        <v>Chimaltenango</v>
      </c>
      <c r="E1945" s="149">
        <f>+VLOOKUP($A1945,mUNICIPIOS!$B$4:$F$343,3,0)</f>
        <v>411</v>
      </c>
      <c r="F1945" s="149" t="str">
        <f>+VLOOKUP($A1945,mUNICIPIOS!$B$4:$F$343,4,0)</f>
        <v>Acatenango</v>
      </c>
      <c r="G1945" s="139" t="str">
        <f t="shared" ref="G1945:K1945" si="1961">+G1907</f>
        <v>01</v>
      </c>
      <c r="H1945" t="str">
        <f t="shared" si="1961"/>
        <v>IPC</v>
      </c>
      <c r="I1945" t="str">
        <f t="shared" si="1961"/>
        <v>Índice de Participación Ciudadana</v>
      </c>
      <c r="J1945" t="str">
        <f t="shared" si="1961"/>
        <v>01-01</v>
      </c>
      <c r="K1945" t="str">
        <f t="shared" si="1961"/>
        <v>Número de reuniones del COMUDE en el año de la medición.</v>
      </c>
      <c r="L1945" s="150">
        <f>+VLOOKUP($E1945,IPC_2018!$B$8:$T$347,3,0)</f>
        <v>1</v>
      </c>
      <c r="M1945" s="142" t="str">
        <f>+VLOOKUP($E1945,IPC_2018!$B$8:$T$347,4,0)</f>
        <v>Alto</v>
      </c>
    </row>
    <row r="1946" spans="1:13" x14ac:dyDescent="0.3">
      <c r="A1946" s="139">
        <f t="shared" si="1915"/>
        <v>52</v>
      </c>
      <c r="B1946" s="148">
        <f t="shared" si="1917"/>
        <v>2</v>
      </c>
      <c r="D1946" s="149" t="str">
        <f>+VLOOKUP($A1946,mUNICIPIOS!$B$4:$F$343,2,0)</f>
        <v>Chimaltenango</v>
      </c>
      <c r="E1946" s="149">
        <f>+VLOOKUP($A1946,mUNICIPIOS!$B$4:$F$343,3,0)</f>
        <v>411</v>
      </c>
      <c r="F1946" s="149" t="str">
        <f>+VLOOKUP($A1946,mUNICIPIOS!$B$4:$F$343,4,0)</f>
        <v>Acatenango</v>
      </c>
      <c r="G1946" s="139" t="str">
        <f t="shared" ref="G1946:K1946" si="1962">+G1908</f>
        <v>01</v>
      </c>
      <c r="H1946" t="str">
        <f t="shared" si="1962"/>
        <v>IPC</v>
      </c>
      <c r="I1946" t="str">
        <f t="shared" si="1962"/>
        <v>Índice de Participación Ciudadana</v>
      </c>
      <c r="J1946" t="str">
        <f t="shared" si="1962"/>
        <v>01-02</v>
      </c>
      <c r="K1946" t="str">
        <f t="shared" si="1962"/>
        <v>Participación de Alcaldes, Concejales y Síndicos determinados o designados en el COMUDE</v>
      </c>
      <c r="L1946" s="150">
        <f>+VLOOKUP($E1946,IPC_2018!$B$8:$T$347,6,0)</f>
        <v>0.72916666666666663</v>
      </c>
      <c r="M1946" s="142" t="str">
        <f>+VLOOKUP($E1946,IPC_2018!$B$8:$T$347,7,0)</f>
        <v>Medio alto</v>
      </c>
    </row>
    <row r="1947" spans="1:13" x14ac:dyDescent="0.3">
      <c r="A1947" s="139">
        <f t="shared" si="1915"/>
        <v>52</v>
      </c>
      <c r="B1947" s="148">
        <f t="shared" si="1917"/>
        <v>3</v>
      </c>
      <c r="D1947" s="149" t="str">
        <f>+VLOOKUP($A1947,mUNICIPIOS!$B$4:$F$343,2,0)</f>
        <v>Chimaltenango</v>
      </c>
      <c r="E1947" s="149">
        <f>+VLOOKUP($A1947,mUNICIPIOS!$B$4:$F$343,3,0)</f>
        <v>411</v>
      </c>
      <c r="F1947" s="149" t="str">
        <f>+VLOOKUP($A1947,mUNICIPIOS!$B$4:$F$343,4,0)</f>
        <v>Acatenango</v>
      </c>
      <c r="G1947" s="139" t="str">
        <f t="shared" ref="G1947:K1947" si="1963">+G1909</f>
        <v>01</v>
      </c>
      <c r="H1947" t="str">
        <f t="shared" si="1963"/>
        <v>IPC</v>
      </c>
      <c r="I1947" t="str">
        <f t="shared" si="1963"/>
        <v>Índice de Participación Ciudadana</v>
      </c>
      <c r="J1947" t="str">
        <f t="shared" si="1963"/>
        <v>01-03</v>
      </c>
      <c r="K1947" t="str">
        <f t="shared" si="1963"/>
        <v>Participación  de organizaciones de jóvenes, mujeres, pueblos mayas, xincas, garífunas, y otras organizaciones en el Comude</v>
      </c>
      <c r="L1947" s="150">
        <f>+VLOOKUP($E1947,IPC_2018!$B$8:$T$347,9,0)</f>
        <v>8.2191780821917804E-2</v>
      </c>
      <c r="M1947" s="142" t="str">
        <f>+VLOOKUP($E1947,IPC_2018!$B$8:$T$347,10,0)</f>
        <v>Bajo</v>
      </c>
    </row>
    <row r="1948" spans="1:13" x14ac:dyDescent="0.3">
      <c r="A1948" s="139">
        <f t="shared" si="1915"/>
        <v>52</v>
      </c>
      <c r="B1948" s="148">
        <f t="shared" si="1917"/>
        <v>4</v>
      </c>
      <c r="D1948" s="149" t="str">
        <f>+VLOOKUP($A1948,mUNICIPIOS!$B$4:$F$343,2,0)</f>
        <v>Chimaltenango</v>
      </c>
      <c r="E1948" s="149">
        <f>+VLOOKUP($A1948,mUNICIPIOS!$B$4:$F$343,3,0)</f>
        <v>411</v>
      </c>
      <c r="F1948" s="149" t="str">
        <f>+VLOOKUP($A1948,mUNICIPIOS!$B$4:$F$343,4,0)</f>
        <v>Acatenango</v>
      </c>
      <c r="G1948" s="139" t="str">
        <f t="shared" ref="G1948:K1948" si="1964">+G1910</f>
        <v>01</v>
      </c>
      <c r="H1948" t="str">
        <f t="shared" si="1964"/>
        <v>IPC</v>
      </c>
      <c r="I1948" t="str">
        <f t="shared" si="1964"/>
        <v>Índice de Participación Ciudadana</v>
      </c>
      <c r="J1948" t="str">
        <f t="shared" si="1964"/>
        <v>01-04</v>
      </c>
      <c r="K1948" t="str">
        <f t="shared" si="1964"/>
        <v>Representatividad territorial del Comude.</v>
      </c>
      <c r="L1948" s="150">
        <f>+VLOOKUP($E1948,IPC_2018!$B$8:$T$347,12,0)</f>
        <v>0.74750000000000005</v>
      </c>
      <c r="M1948" s="142" t="str">
        <f>+VLOOKUP($E1948,IPC_2018!$B$8:$T$347,13,0)</f>
        <v>Medio alto</v>
      </c>
    </row>
    <row r="1949" spans="1:13" x14ac:dyDescent="0.3">
      <c r="A1949" s="139">
        <f t="shared" si="1915"/>
        <v>52</v>
      </c>
      <c r="B1949" s="148">
        <f t="shared" si="1917"/>
        <v>5</v>
      </c>
      <c r="D1949" s="149" t="str">
        <f>+VLOOKUP($A1949,mUNICIPIOS!$B$4:$F$343,2,0)</f>
        <v>Chimaltenango</v>
      </c>
      <c r="E1949" s="149">
        <f>+VLOOKUP($A1949,mUNICIPIOS!$B$4:$F$343,3,0)</f>
        <v>411</v>
      </c>
      <c r="F1949" s="149" t="str">
        <f>+VLOOKUP($A1949,mUNICIPIOS!$B$4:$F$343,4,0)</f>
        <v>Acatenango</v>
      </c>
      <c r="G1949" s="139" t="str">
        <f t="shared" ref="G1949:K1949" si="1965">+G1911</f>
        <v>01</v>
      </c>
      <c r="H1949" t="str">
        <f t="shared" si="1965"/>
        <v>IPC</v>
      </c>
      <c r="I1949" t="str">
        <f t="shared" si="1965"/>
        <v>Índice de Participación Ciudadana</v>
      </c>
      <c r="J1949" t="str">
        <f t="shared" si="1965"/>
        <v>01-05</v>
      </c>
      <c r="K1949" t="str">
        <f t="shared" si="1965"/>
        <v>Funcionamiento del Comude</v>
      </c>
      <c r="L1949" s="150">
        <f>+VLOOKUP($E1949,IPC_2018!$B$8:$T$347,15,0)</f>
        <v>0.53069788004618301</v>
      </c>
      <c r="M1949" s="142" t="str">
        <f>+VLOOKUP($E1949,IPC_2018!$B$8:$T$347,16,0)</f>
        <v>Medio</v>
      </c>
    </row>
    <row r="1950" spans="1:13" x14ac:dyDescent="0.3">
      <c r="A1950" s="139">
        <f t="shared" si="1915"/>
        <v>52</v>
      </c>
      <c r="B1950" s="148">
        <f t="shared" si="1917"/>
        <v>6</v>
      </c>
      <c r="D1950" s="149" t="str">
        <f>+VLOOKUP($A1950,mUNICIPIOS!$B$4:$F$343,2,0)</f>
        <v>Chimaltenango</v>
      </c>
      <c r="E1950" s="149">
        <f>+VLOOKUP($A1950,mUNICIPIOS!$B$4:$F$343,3,0)</f>
        <v>411</v>
      </c>
      <c r="F1950" s="149" t="str">
        <f>+VLOOKUP($A1950,mUNICIPIOS!$B$4:$F$343,4,0)</f>
        <v>Acatenango</v>
      </c>
      <c r="G1950" s="139" t="str">
        <f t="shared" ref="G1950:K1950" si="1966">+G1912</f>
        <v>01</v>
      </c>
      <c r="H1950" t="str">
        <f t="shared" si="1966"/>
        <v>IPC</v>
      </c>
      <c r="I1950" t="str">
        <f t="shared" si="1966"/>
        <v>Índice de Participación Ciudadana</v>
      </c>
      <c r="J1950" t="str">
        <f t="shared" si="1966"/>
        <v>INDICE</v>
      </c>
      <c r="K1950">
        <f t="shared" si="1966"/>
        <v>0</v>
      </c>
      <c r="L1950" s="150">
        <f>+VLOOKUP($E1950,IPC_2018!$B$8:$T$347,18,0)</f>
        <v>0.72020428246354851</v>
      </c>
      <c r="M1950" s="142" t="str">
        <f>+VLOOKUP($E1950,IPC_2018!$B$8:$T$347,19,0)</f>
        <v>Medio alto</v>
      </c>
    </row>
    <row r="1951" spans="1:13" x14ac:dyDescent="0.3">
      <c r="A1951" s="139">
        <f t="shared" si="1915"/>
        <v>52</v>
      </c>
      <c r="B1951" s="148">
        <f t="shared" si="1917"/>
        <v>7</v>
      </c>
      <c r="D1951" s="149" t="str">
        <f>+VLOOKUP($A1951,mUNICIPIOS!$B$4:$F$343,2,0)</f>
        <v>Chimaltenango</v>
      </c>
      <c r="E1951" s="149">
        <f>+VLOOKUP($A1951,mUNICIPIOS!$B$4:$F$343,3,0)</f>
        <v>411</v>
      </c>
      <c r="F1951" s="149" t="str">
        <f>+VLOOKUP($A1951,mUNICIPIOS!$B$4:$F$343,4,0)</f>
        <v>Acatenango</v>
      </c>
      <c r="G1951" s="139" t="str">
        <f t="shared" ref="G1951:K1951" si="1967">+G1913</f>
        <v>02</v>
      </c>
      <c r="H1951" t="str">
        <f t="shared" si="1967"/>
        <v>IIC</v>
      </c>
      <c r="I1951" t="str">
        <f t="shared" si="1967"/>
        <v>Índice de Información a la Ciudadanía</v>
      </c>
      <c r="J1951" t="str">
        <f t="shared" si="1967"/>
        <v>02-01</v>
      </c>
      <c r="K1951" t="str">
        <f t="shared" si="1967"/>
        <v>Rendición de cuentas cuatrimestral y anual al Comude enfocadas en resultados.</v>
      </c>
      <c r="L1951" s="150">
        <f>+VLOOKUP($E1951,IIC_2018!$B$8:$Q$347,3,0)</f>
        <v>1</v>
      </c>
      <c r="M1951" s="142" t="str">
        <f>+VLOOKUP($E1951,IIC_2018!$B$8:$Q$347,4,0)</f>
        <v>Alto</v>
      </c>
    </row>
    <row r="1952" spans="1:13" x14ac:dyDescent="0.3">
      <c r="A1952" s="139">
        <f t="shared" si="1915"/>
        <v>52</v>
      </c>
      <c r="B1952" s="148">
        <f t="shared" si="1917"/>
        <v>8</v>
      </c>
      <c r="D1952" s="149" t="str">
        <f>+VLOOKUP($A1952,mUNICIPIOS!$B$4:$F$343,2,0)</f>
        <v>Chimaltenango</v>
      </c>
      <c r="E1952" s="149">
        <f>+VLOOKUP($A1952,mUNICIPIOS!$B$4:$F$343,3,0)</f>
        <v>411</v>
      </c>
      <c r="F1952" s="149" t="str">
        <f>+VLOOKUP($A1952,mUNICIPIOS!$B$4:$F$343,4,0)</f>
        <v>Acatenango</v>
      </c>
      <c r="G1952" s="139" t="str">
        <f t="shared" ref="G1952:K1952" si="1968">+G1914</f>
        <v>02</v>
      </c>
      <c r="H1952" t="str">
        <f t="shared" si="1968"/>
        <v>IIC</v>
      </c>
      <c r="I1952" t="str">
        <f t="shared" si="1968"/>
        <v>Índice de Información a la Ciudadanía</v>
      </c>
      <c r="J1952" t="str">
        <f t="shared" si="1968"/>
        <v>02-02</v>
      </c>
      <c r="K1952" t="str">
        <f t="shared" si="1968"/>
        <v>Información presupuestaria y otra información brindada a la ciudadanía disponible en medios locales de comunicación.</v>
      </c>
      <c r="L1952" s="150">
        <f>+VLOOKUP($E1952,IIC_2018!$B$8:$Q$347,6,0)</f>
        <v>1</v>
      </c>
      <c r="M1952" s="142" t="str">
        <f>+VLOOKUP($E1952,IIC_2018!$B$8:$Q$347,7,0)</f>
        <v>Alto</v>
      </c>
    </row>
    <row r="1953" spans="1:13" x14ac:dyDescent="0.3">
      <c r="A1953" s="139">
        <f t="shared" si="1915"/>
        <v>52</v>
      </c>
      <c r="B1953" s="148">
        <f t="shared" si="1917"/>
        <v>9</v>
      </c>
      <c r="D1953" s="149" t="str">
        <f>+VLOOKUP($A1953,mUNICIPIOS!$B$4:$F$343,2,0)</f>
        <v>Chimaltenango</v>
      </c>
      <c r="E1953" s="149">
        <f>+VLOOKUP($A1953,mUNICIPIOS!$B$4:$F$343,3,0)</f>
        <v>411</v>
      </c>
      <c r="F1953" s="149" t="str">
        <f>+VLOOKUP($A1953,mUNICIPIOS!$B$4:$F$343,4,0)</f>
        <v>Acatenango</v>
      </c>
      <c r="G1953" s="139" t="str">
        <f t="shared" ref="G1953:K1953" si="1969">+G1915</f>
        <v>02</v>
      </c>
      <c r="H1953" t="str">
        <f t="shared" si="1969"/>
        <v>IIC</v>
      </c>
      <c r="I1953" t="str">
        <f t="shared" si="1969"/>
        <v>Índice de Información a la Ciudadanía</v>
      </c>
      <c r="J1953" t="str">
        <f t="shared" si="1969"/>
        <v>02-03</v>
      </c>
      <c r="K1953" t="str">
        <f t="shared" si="1969"/>
        <v>Información pública de oficio actualizada y disponible de acuerdo a la LAIP y uso de internet.</v>
      </c>
      <c r="L1953" s="150">
        <f>+VLOOKUP($E1953,IIC_2018!$B$8:$Q$347,9,0)</f>
        <v>0.88</v>
      </c>
      <c r="M1953" s="142" t="str">
        <f>+VLOOKUP($E1953,IIC_2018!$B$8:$Q$347,10,0)</f>
        <v>Alto</v>
      </c>
    </row>
    <row r="1954" spans="1:13" x14ac:dyDescent="0.3">
      <c r="A1954" s="139">
        <f t="shared" si="1915"/>
        <v>52</v>
      </c>
      <c r="B1954" s="148">
        <f t="shared" si="1917"/>
        <v>10</v>
      </c>
      <c r="D1954" s="149" t="str">
        <f>+VLOOKUP($A1954,mUNICIPIOS!$B$4:$F$343,2,0)</f>
        <v>Chimaltenango</v>
      </c>
      <c r="E1954" s="149">
        <f>+VLOOKUP($A1954,mUNICIPIOS!$B$4:$F$343,3,0)</f>
        <v>411</v>
      </c>
      <c r="F1954" s="149" t="str">
        <f>+VLOOKUP($A1954,mUNICIPIOS!$B$4:$F$343,4,0)</f>
        <v>Acatenango</v>
      </c>
      <c r="G1954" s="139" t="str">
        <f t="shared" ref="G1954:K1954" si="1970">+G1916</f>
        <v>02</v>
      </c>
      <c r="H1954" t="str">
        <f t="shared" si="1970"/>
        <v>IIC</v>
      </c>
      <c r="I1954" t="str">
        <f t="shared" si="1970"/>
        <v>Índice de Información a la Ciudadanía</v>
      </c>
      <c r="J1954" t="str">
        <f t="shared" si="1970"/>
        <v>02-04</v>
      </c>
      <c r="K1954" t="str">
        <f t="shared" si="1970"/>
        <v>Relación del monto contratado por medio de Guate compras con el total del presupuesto de egresos vigente.</v>
      </c>
      <c r="L1954" s="150">
        <f>+VLOOKUP($E1954,IIC_2018!$B$8:$Q$347,12,0)</f>
        <v>0.43104879734404816</v>
      </c>
      <c r="M1954" s="142" t="str">
        <f>+VLOOKUP($E1954,IIC_2018!$B$8:$Q$347,13,0)</f>
        <v>Medio</v>
      </c>
    </row>
    <row r="1955" spans="1:13" x14ac:dyDescent="0.3">
      <c r="A1955" s="139">
        <f t="shared" si="1915"/>
        <v>52</v>
      </c>
      <c r="B1955" s="148">
        <f t="shared" si="1917"/>
        <v>11</v>
      </c>
      <c r="D1955" s="149" t="str">
        <f>+VLOOKUP($A1955,mUNICIPIOS!$B$4:$F$343,2,0)</f>
        <v>Chimaltenango</v>
      </c>
      <c r="E1955" s="149">
        <f>+VLOOKUP($A1955,mUNICIPIOS!$B$4:$F$343,3,0)</f>
        <v>411</v>
      </c>
      <c r="F1955" s="149" t="str">
        <f>+VLOOKUP($A1955,mUNICIPIOS!$B$4:$F$343,4,0)</f>
        <v>Acatenango</v>
      </c>
      <c r="G1955" s="139" t="str">
        <f t="shared" ref="G1955:K1955" si="1971">+G1917</f>
        <v>02</v>
      </c>
      <c r="H1955" t="str">
        <f t="shared" si="1971"/>
        <v>IIC</v>
      </c>
      <c r="I1955" t="str">
        <f t="shared" si="1971"/>
        <v>Índice de Información a la Ciudadanía</v>
      </c>
      <c r="J1955" t="str">
        <f t="shared" si="1971"/>
        <v>INDICE</v>
      </c>
      <c r="K1955">
        <f t="shared" si="1971"/>
        <v>0</v>
      </c>
      <c r="L1955" s="150">
        <f>+VLOOKUP($E1955,IIC_2018!$B$8:$Q$347,15,0)</f>
        <v>0.82776219933601203</v>
      </c>
      <c r="M1955" s="142" t="str">
        <f>+VLOOKUP($E1955,IIC_2018!$B$8:$Q$347,16,0)</f>
        <v>Alto</v>
      </c>
    </row>
    <row r="1956" spans="1:13" x14ac:dyDescent="0.3">
      <c r="A1956" s="139">
        <f t="shared" si="1915"/>
        <v>52</v>
      </c>
      <c r="B1956" s="148">
        <f t="shared" si="1917"/>
        <v>12</v>
      </c>
      <c r="D1956" s="149" t="str">
        <f>+VLOOKUP($A1956,mUNICIPIOS!$B$4:$F$343,2,0)</f>
        <v>Chimaltenango</v>
      </c>
      <c r="E1956" s="149">
        <f>+VLOOKUP($A1956,mUNICIPIOS!$B$4:$F$343,3,0)</f>
        <v>411</v>
      </c>
      <c r="F1956" s="149" t="str">
        <f>+VLOOKUP($A1956,mUNICIPIOS!$B$4:$F$343,4,0)</f>
        <v>Acatenango</v>
      </c>
      <c r="G1956" s="139" t="str">
        <f t="shared" ref="G1956:K1956" si="1972">+G1918</f>
        <v>03</v>
      </c>
      <c r="H1956" t="str">
        <f t="shared" si="1972"/>
        <v>ISP</v>
      </c>
      <c r="I1956" t="str">
        <f t="shared" si="1972"/>
        <v>Índice de Servicios Públicos</v>
      </c>
      <c r="J1956" t="str">
        <f t="shared" si="1972"/>
        <v>03-01</v>
      </c>
      <c r="K1956" t="str">
        <f t="shared" si="1972"/>
        <v>Cobertura del servicio público de agua</v>
      </c>
      <c r="L1956" s="150">
        <f>+VLOOKUP($E1956,ISP_2018!$B$8:$T$347,3,0)</f>
        <v>0.15555948382534912</v>
      </c>
      <c r="M1956" s="142" t="str">
        <f>+VLOOKUP($E1956,ISP_2018!$B$8:$T$347,4,0)</f>
        <v>Bajo</v>
      </c>
    </row>
    <row r="1957" spans="1:13" x14ac:dyDescent="0.3">
      <c r="A1957" s="139">
        <f t="shared" si="1915"/>
        <v>52</v>
      </c>
      <c r="B1957" s="148">
        <f t="shared" si="1917"/>
        <v>13</v>
      </c>
      <c r="D1957" s="149" t="str">
        <f>+VLOOKUP($A1957,mUNICIPIOS!$B$4:$F$343,2,0)</f>
        <v>Chimaltenango</v>
      </c>
      <c r="E1957" s="149">
        <f>+VLOOKUP($A1957,mUNICIPIOS!$B$4:$F$343,3,0)</f>
        <v>411</v>
      </c>
      <c r="F1957" s="149" t="str">
        <f>+VLOOKUP($A1957,mUNICIPIOS!$B$4:$F$343,4,0)</f>
        <v>Acatenango</v>
      </c>
      <c r="G1957" s="139" t="str">
        <f t="shared" ref="G1957:K1957" si="1973">+G1919</f>
        <v>03</v>
      </c>
      <c r="H1957" t="str">
        <f t="shared" si="1973"/>
        <v>ISP</v>
      </c>
      <c r="I1957" t="str">
        <f t="shared" si="1973"/>
        <v>Índice de Servicios Públicos</v>
      </c>
      <c r="J1957" t="str">
        <f t="shared" si="1973"/>
        <v>03-02</v>
      </c>
      <c r="K1957" t="str">
        <f t="shared" si="1973"/>
        <v>Control de la calidad del servicio público de agua</v>
      </c>
      <c r="L1957" s="150">
        <f>+VLOOKUP($E1957,ISP_2018!$B$8:$T$347,6,0)</f>
        <v>0</v>
      </c>
      <c r="M1957" s="142" t="str">
        <f>+VLOOKUP($E1957,ISP_2018!$B$8:$T$347,7,0)</f>
        <v>Bajo</v>
      </c>
    </row>
    <row r="1958" spans="1:13" x14ac:dyDescent="0.3">
      <c r="A1958" s="139">
        <f t="shared" si="1915"/>
        <v>52</v>
      </c>
      <c r="B1958" s="148">
        <f t="shared" si="1917"/>
        <v>14</v>
      </c>
      <c r="D1958" s="149" t="str">
        <f>+VLOOKUP($A1958,mUNICIPIOS!$B$4:$F$343,2,0)</f>
        <v>Chimaltenango</v>
      </c>
      <c r="E1958" s="149">
        <f>+VLOOKUP($A1958,mUNICIPIOS!$B$4:$F$343,3,0)</f>
        <v>411</v>
      </c>
      <c r="F1958" s="149" t="str">
        <f>+VLOOKUP($A1958,mUNICIPIOS!$B$4:$F$343,4,0)</f>
        <v>Acatenango</v>
      </c>
      <c r="G1958" s="139" t="str">
        <f t="shared" ref="G1958:K1958" si="1974">+G1920</f>
        <v>03</v>
      </c>
      <c r="H1958" t="str">
        <f t="shared" si="1974"/>
        <v>ISP</v>
      </c>
      <c r="I1958" t="str">
        <f t="shared" si="1974"/>
        <v>Índice de Servicios Públicos</v>
      </c>
      <c r="J1958" t="str">
        <f t="shared" si="1974"/>
        <v>03-03</v>
      </c>
      <c r="K1958" t="str">
        <f t="shared" si="1974"/>
        <v>Disposición  y tratamiento  de aguas residuales</v>
      </c>
      <c r="L1958" s="150">
        <f>+VLOOKUP($E1958,ISP_2018!$B$8:$T$347,9,0)</f>
        <v>0.2276707643009393</v>
      </c>
      <c r="M1958" s="142" t="str">
        <f>+VLOOKUP($E1958,ISP_2018!$B$8:$T$347,10,0)</f>
        <v>Medio bajo</v>
      </c>
    </row>
    <row r="1959" spans="1:13" x14ac:dyDescent="0.3">
      <c r="A1959" s="139">
        <f t="shared" si="1915"/>
        <v>52</v>
      </c>
      <c r="B1959" s="148">
        <f t="shared" si="1917"/>
        <v>15</v>
      </c>
      <c r="D1959" s="149" t="str">
        <f>+VLOOKUP($A1959,mUNICIPIOS!$B$4:$F$343,2,0)</f>
        <v>Chimaltenango</v>
      </c>
      <c r="E1959" s="149">
        <f>+VLOOKUP($A1959,mUNICIPIOS!$B$4:$F$343,3,0)</f>
        <v>411</v>
      </c>
      <c r="F1959" s="149" t="str">
        <f>+VLOOKUP($A1959,mUNICIPIOS!$B$4:$F$343,4,0)</f>
        <v>Acatenango</v>
      </c>
      <c r="G1959" s="139" t="str">
        <f t="shared" ref="G1959:K1959" si="1975">+G1921</f>
        <v>03</v>
      </c>
      <c r="H1959" t="str">
        <f t="shared" si="1975"/>
        <v>ISP</v>
      </c>
      <c r="I1959" t="str">
        <f t="shared" si="1975"/>
        <v>Índice de Servicios Públicos</v>
      </c>
      <c r="J1959" t="str">
        <f t="shared" si="1975"/>
        <v>03-04</v>
      </c>
      <c r="K1959" t="str">
        <f t="shared" si="1975"/>
        <v>Gestión y manejo de los residuos y desechos sólidos</v>
      </c>
      <c r="L1959" s="150">
        <f>+VLOOKUP($E1959,ISP_2018!$B$8:$T$347,12,0)</f>
        <v>6.4431234447969304E-2</v>
      </c>
      <c r="M1959" s="142" t="str">
        <f>+VLOOKUP($E1959,ISP_2018!$B$8:$T$347,13,0)</f>
        <v>Bajo</v>
      </c>
    </row>
    <row r="1960" spans="1:13" x14ac:dyDescent="0.3">
      <c r="A1960" s="139">
        <f t="shared" si="1915"/>
        <v>52</v>
      </c>
      <c r="B1960" s="148">
        <f t="shared" si="1917"/>
        <v>16</v>
      </c>
      <c r="D1960" s="149" t="str">
        <f>+VLOOKUP($A1960,mUNICIPIOS!$B$4:$F$343,2,0)</f>
        <v>Chimaltenango</v>
      </c>
      <c r="E1960" s="149">
        <f>+VLOOKUP($A1960,mUNICIPIOS!$B$4:$F$343,3,0)</f>
        <v>411</v>
      </c>
      <c r="F1960" s="149" t="str">
        <f>+VLOOKUP($A1960,mUNICIPIOS!$B$4:$F$343,4,0)</f>
        <v>Acatenango</v>
      </c>
      <c r="G1960" s="139" t="str">
        <f t="shared" ref="G1960:K1960" si="1976">+G1922</f>
        <v>03</v>
      </c>
      <c r="H1960" t="str">
        <f t="shared" si="1976"/>
        <v>ISP</v>
      </c>
      <c r="I1960" t="str">
        <f t="shared" si="1976"/>
        <v>Índice de Servicios Públicos</v>
      </c>
      <c r="J1960" t="str">
        <f t="shared" si="1976"/>
        <v>03-05</v>
      </c>
      <c r="K1960" t="str">
        <f t="shared" si="1976"/>
        <v>Gestión de servicios públicos municipales</v>
      </c>
      <c r="L1960" s="150">
        <f>+VLOOKUP($E1960,ISP_2018!$B$8:$T$347,15,0)</f>
        <v>0.50000000000000011</v>
      </c>
      <c r="M1960" s="142" t="str">
        <f>+VLOOKUP($E1960,ISP_2018!$B$8:$T$347,16,0)</f>
        <v>Medio</v>
      </c>
    </row>
    <row r="1961" spans="1:13" x14ac:dyDescent="0.3">
      <c r="A1961" s="139">
        <f t="shared" si="1915"/>
        <v>52</v>
      </c>
      <c r="B1961" s="148">
        <f t="shared" si="1917"/>
        <v>17</v>
      </c>
      <c r="D1961" s="149" t="str">
        <f>+VLOOKUP($A1961,mUNICIPIOS!$B$4:$F$343,2,0)</f>
        <v>Chimaltenango</v>
      </c>
      <c r="E1961" s="149">
        <f>+VLOOKUP($A1961,mUNICIPIOS!$B$4:$F$343,3,0)</f>
        <v>411</v>
      </c>
      <c r="F1961" s="149" t="str">
        <f>+VLOOKUP($A1961,mUNICIPIOS!$B$4:$F$343,4,0)</f>
        <v>Acatenango</v>
      </c>
      <c r="G1961" s="139" t="str">
        <f t="shared" ref="G1961:K1961" si="1977">+G1923</f>
        <v>03</v>
      </c>
      <c r="H1961" t="str">
        <f t="shared" si="1977"/>
        <v>ISP</v>
      </c>
      <c r="I1961" t="str">
        <f t="shared" si="1977"/>
        <v>Índice de Servicios Públicos</v>
      </c>
      <c r="J1961" t="str">
        <f t="shared" si="1977"/>
        <v>INDICE</v>
      </c>
      <c r="K1961">
        <f t="shared" si="1977"/>
        <v>0</v>
      </c>
      <c r="L1961" s="150">
        <f>+VLOOKUP($E1961,ISP_2018!$B$8:$T$347,18,0)</f>
        <v>0.17397634813231666</v>
      </c>
      <c r="M1961" s="142" t="str">
        <f>+VLOOKUP($E1961,ISP_2018!$B$8:$T$347,19,0)</f>
        <v>Bajo</v>
      </c>
    </row>
    <row r="1962" spans="1:13" x14ac:dyDescent="0.3">
      <c r="A1962" s="139">
        <f t="shared" si="1915"/>
        <v>52</v>
      </c>
      <c r="B1962" s="148">
        <f t="shared" si="1917"/>
        <v>18</v>
      </c>
      <c r="D1962" s="149" t="str">
        <f>+VLOOKUP($A1962,mUNICIPIOS!$B$4:$F$343,2,0)</f>
        <v>Chimaltenango</v>
      </c>
      <c r="E1962" s="149">
        <f>+VLOOKUP($A1962,mUNICIPIOS!$B$4:$F$343,3,0)</f>
        <v>411</v>
      </c>
      <c r="F1962" s="149" t="str">
        <f>+VLOOKUP($A1962,mUNICIPIOS!$B$4:$F$343,4,0)</f>
        <v>Acatenango</v>
      </c>
      <c r="G1962" s="139" t="str">
        <f t="shared" ref="G1962:K1962" si="1978">+G1924</f>
        <v>04</v>
      </c>
      <c r="H1962" t="str">
        <f t="shared" si="1978"/>
        <v>IGA</v>
      </c>
      <c r="I1962" t="str">
        <f t="shared" si="1978"/>
        <v>Índice de Gestión Administrativa</v>
      </c>
      <c r="J1962" t="str">
        <f t="shared" si="1978"/>
        <v>04-01</v>
      </c>
      <c r="K1962" t="str">
        <f t="shared" si="1978"/>
        <v>Existencia de elementos de atención municipal orientada al vecino</v>
      </c>
      <c r="L1962" s="150">
        <f>+VLOOKUP($E1962,IGA_2018!$B$8:$N$347,3,0)</f>
        <v>0.5</v>
      </c>
      <c r="M1962" s="142" t="str">
        <f>+VLOOKUP($E1962,IGA_2018!$B$8:$N$347,4,0)</f>
        <v>Medio</v>
      </c>
    </row>
    <row r="1963" spans="1:13" x14ac:dyDescent="0.3">
      <c r="A1963" s="139">
        <f t="shared" si="1915"/>
        <v>52</v>
      </c>
      <c r="B1963" s="148">
        <f t="shared" si="1917"/>
        <v>19</v>
      </c>
      <c r="D1963" s="149" t="str">
        <f>+VLOOKUP($A1963,mUNICIPIOS!$B$4:$F$343,2,0)</f>
        <v>Chimaltenango</v>
      </c>
      <c r="E1963" s="149">
        <f>+VLOOKUP($A1963,mUNICIPIOS!$B$4:$F$343,3,0)</f>
        <v>411</v>
      </c>
      <c r="F1963" s="149" t="str">
        <f>+VLOOKUP($A1963,mUNICIPIOS!$B$4:$F$343,4,0)</f>
        <v>Acatenango</v>
      </c>
      <c r="G1963" s="139" t="str">
        <f t="shared" ref="G1963:K1963" si="1979">+G1925</f>
        <v>04</v>
      </c>
      <c r="H1963" t="str">
        <f t="shared" si="1979"/>
        <v>IGA</v>
      </c>
      <c r="I1963" t="str">
        <f t="shared" si="1979"/>
        <v>Índice de Gestión Administrativa</v>
      </c>
      <c r="J1963" t="str">
        <f t="shared" si="1979"/>
        <v>04-02</v>
      </c>
      <c r="K1963" t="str">
        <f t="shared" si="1979"/>
        <v>Gestión del recurso humano.</v>
      </c>
      <c r="L1963" s="150">
        <f>+VLOOKUP($E1963,IGA_2018!$B$8:$N$347,6,0)</f>
        <v>0.49549317537986109</v>
      </c>
      <c r="M1963" s="142" t="str">
        <f>+VLOOKUP($E1963,IGA_2018!$B$8:$N$347,7,0)</f>
        <v>Medio</v>
      </c>
    </row>
    <row r="1964" spans="1:13" x14ac:dyDescent="0.3">
      <c r="A1964" s="139">
        <f t="shared" si="1915"/>
        <v>52</v>
      </c>
      <c r="B1964" s="148">
        <f t="shared" si="1917"/>
        <v>20</v>
      </c>
      <c r="D1964" s="149" t="str">
        <f>+VLOOKUP($A1964,mUNICIPIOS!$B$4:$F$343,2,0)</f>
        <v>Chimaltenango</v>
      </c>
      <c r="E1964" s="149">
        <f>+VLOOKUP($A1964,mUNICIPIOS!$B$4:$F$343,3,0)</f>
        <v>411</v>
      </c>
      <c r="F1964" s="149" t="str">
        <f>+VLOOKUP($A1964,mUNICIPIOS!$B$4:$F$343,4,0)</f>
        <v>Acatenango</v>
      </c>
      <c r="G1964" s="139" t="str">
        <f t="shared" ref="G1964:K1964" si="1980">+G1926</f>
        <v>04</v>
      </c>
      <c r="H1964" t="str">
        <f t="shared" si="1980"/>
        <v>IGA</v>
      </c>
      <c r="I1964" t="str">
        <f t="shared" si="1980"/>
        <v>Índice de Gestión Administrativa</v>
      </c>
      <c r="J1964" t="str">
        <f t="shared" si="1980"/>
        <v>04-03</v>
      </c>
      <c r="K1964" t="str">
        <f t="shared" si="1980"/>
        <v>Existencia de oficinas municipales con instrumentos de gestión.</v>
      </c>
      <c r="L1964" s="150">
        <f>+VLOOKUP($E1964,IGA_2018!$B$8:$N$347,9,0)</f>
        <v>0.76964285714285707</v>
      </c>
      <c r="M1964" s="142" t="str">
        <f>+VLOOKUP($E1964,IGA_2018!$B$8:$N$347,10,0)</f>
        <v>Medio alto</v>
      </c>
    </row>
    <row r="1965" spans="1:13" x14ac:dyDescent="0.3">
      <c r="A1965" s="139">
        <f t="shared" ref="A1965:A2028" si="1981">+IF(B1964=38,A1964+1,A1964)</f>
        <v>52</v>
      </c>
      <c r="B1965" s="148">
        <f t="shared" si="1917"/>
        <v>21</v>
      </c>
      <c r="D1965" s="149" t="str">
        <f>+VLOOKUP($A1965,mUNICIPIOS!$B$4:$F$343,2,0)</f>
        <v>Chimaltenango</v>
      </c>
      <c r="E1965" s="149">
        <f>+VLOOKUP($A1965,mUNICIPIOS!$B$4:$F$343,3,0)</f>
        <v>411</v>
      </c>
      <c r="F1965" s="149" t="str">
        <f>+VLOOKUP($A1965,mUNICIPIOS!$B$4:$F$343,4,0)</f>
        <v>Acatenango</v>
      </c>
      <c r="G1965" s="139" t="str">
        <f t="shared" ref="G1965:K1965" si="1982">+G1927</f>
        <v>04</v>
      </c>
      <c r="H1965" t="str">
        <f t="shared" si="1982"/>
        <v>IGA</v>
      </c>
      <c r="I1965" t="str">
        <f t="shared" si="1982"/>
        <v>Índice de Gestión Administrativa</v>
      </c>
      <c r="J1965" t="str">
        <f t="shared" si="1982"/>
        <v>INDICE</v>
      </c>
      <c r="K1965">
        <f t="shared" si="1982"/>
        <v>0</v>
      </c>
      <c r="L1965" s="150">
        <f>+VLOOKUP($E1965,IGA_2018!$B$8:$N$347,12,0)</f>
        <v>0.59279761138295139</v>
      </c>
      <c r="M1965" s="142" t="str">
        <f>+VLOOKUP($E1965,IGA_2018!$B$8:$N$347,13,0)</f>
        <v>Medio</v>
      </c>
    </row>
    <row r="1966" spans="1:13" x14ac:dyDescent="0.3">
      <c r="A1966" s="139">
        <f t="shared" si="1981"/>
        <v>52</v>
      </c>
      <c r="B1966" s="148">
        <f t="shared" ref="B1966:B2029" si="1983">+B1928</f>
        <v>22</v>
      </c>
      <c r="D1966" s="149" t="str">
        <f>+VLOOKUP($A1966,mUNICIPIOS!$B$4:$F$343,2,0)</f>
        <v>Chimaltenango</v>
      </c>
      <c r="E1966" s="149">
        <f>+VLOOKUP($A1966,mUNICIPIOS!$B$4:$F$343,3,0)</f>
        <v>411</v>
      </c>
      <c r="F1966" s="149" t="str">
        <f>+VLOOKUP($A1966,mUNICIPIOS!$B$4:$F$343,4,0)</f>
        <v>Acatenango</v>
      </c>
      <c r="G1966" s="139" t="str">
        <f t="shared" ref="G1966:K1966" si="1984">+G1928</f>
        <v>05</v>
      </c>
      <c r="H1966" t="str">
        <f t="shared" si="1984"/>
        <v>IGF</v>
      </c>
      <c r="I1966" t="str">
        <f t="shared" si="1984"/>
        <v>Índice de Gestión Financiera</v>
      </c>
      <c r="J1966" t="str">
        <f t="shared" si="1984"/>
        <v>05-01</v>
      </c>
      <c r="K1966" t="str">
        <f t="shared" si="1984"/>
        <v>Autonomía financiera municipal</v>
      </c>
      <c r="L1966" s="150">
        <f>+VLOOKUP($E1966,IGF_2018!$B$8:$Z$347,3,0)</f>
        <v>0.17041547528696879</v>
      </c>
      <c r="M1966" s="142" t="str">
        <f>+VLOOKUP($E1966,IGF_2018!$B$8:$Z$347,4,0)</f>
        <v>Bajo</v>
      </c>
    </row>
    <row r="1967" spans="1:13" x14ac:dyDescent="0.3">
      <c r="A1967" s="139">
        <f t="shared" si="1981"/>
        <v>52</v>
      </c>
      <c r="B1967" s="148">
        <f t="shared" si="1983"/>
        <v>23</v>
      </c>
      <c r="D1967" s="149" t="str">
        <f>+VLOOKUP($A1967,mUNICIPIOS!$B$4:$F$343,2,0)</f>
        <v>Chimaltenango</v>
      </c>
      <c r="E1967" s="149">
        <f>+VLOOKUP($A1967,mUNICIPIOS!$B$4:$F$343,3,0)</f>
        <v>411</v>
      </c>
      <c r="F1967" s="149" t="str">
        <f>+VLOOKUP($A1967,mUNICIPIOS!$B$4:$F$343,4,0)</f>
        <v>Acatenango</v>
      </c>
      <c r="G1967" s="139" t="str">
        <f t="shared" ref="G1967:K1967" si="1985">+G1929</f>
        <v>05</v>
      </c>
      <c r="H1967" t="str">
        <f t="shared" si="1985"/>
        <v>IGF</v>
      </c>
      <c r="I1967" t="str">
        <f t="shared" si="1985"/>
        <v>Índice de Gestión Financiera</v>
      </c>
      <c r="J1967" t="str">
        <f t="shared" si="1985"/>
        <v>05-02</v>
      </c>
      <c r="K1967" t="str">
        <f t="shared" si="1985"/>
        <v xml:space="preserve">Ingresos propios por habitante -sin regalías- </v>
      </c>
      <c r="L1967" s="150">
        <f>+VLOOKUP($E1967,IGF_2018!$B$8:$Z$347,6,0)</f>
        <v>9.6343914717511372E-2</v>
      </c>
      <c r="M1967" s="142" t="str">
        <f>+VLOOKUP($E1967,IGF_2018!$B$8:$Z$347,7,0)</f>
        <v>Bajo</v>
      </c>
    </row>
    <row r="1968" spans="1:13" x14ac:dyDescent="0.3">
      <c r="A1968" s="139">
        <f t="shared" si="1981"/>
        <v>52</v>
      </c>
      <c r="B1968" s="148">
        <f t="shared" si="1983"/>
        <v>24</v>
      </c>
      <c r="D1968" s="149" t="str">
        <f>+VLOOKUP($A1968,mUNICIPIOS!$B$4:$F$343,2,0)</f>
        <v>Chimaltenango</v>
      </c>
      <c r="E1968" s="149">
        <f>+VLOOKUP($A1968,mUNICIPIOS!$B$4:$F$343,3,0)</f>
        <v>411</v>
      </c>
      <c r="F1968" s="149" t="str">
        <f>+VLOOKUP($A1968,mUNICIPIOS!$B$4:$F$343,4,0)</f>
        <v>Acatenango</v>
      </c>
      <c r="G1968" s="139" t="str">
        <f t="shared" ref="G1968:K1968" si="1986">+G1930</f>
        <v>05</v>
      </c>
      <c r="H1968" t="str">
        <f t="shared" si="1986"/>
        <v>IGF</v>
      </c>
      <c r="I1968" t="str">
        <f t="shared" si="1986"/>
        <v>Índice de Gestión Financiera</v>
      </c>
      <c r="J1968" t="str">
        <f t="shared" si="1986"/>
        <v>05-03</v>
      </c>
      <c r="K1968" t="str">
        <f t="shared" si="1986"/>
        <v>Ingresos del IUSI en relación a los ingresos propios -sin regalías-</v>
      </c>
      <c r="L1968" s="150">
        <f>+VLOOKUP($E1968,IGF_2018!$B$8:$Z$347,9,0)</f>
        <v>6.4378135149050345E-2</v>
      </c>
      <c r="M1968" s="142" t="str">
        <f>+VLOOKUP($E1968,IGF_2018!$B$8:$Z$347,10,0)</f>
        <v>Bajo</v>
      </c>
    </row>
    <row r="1969" spans="1:13" x14ac:dyDescent="0.3">
      <c r="A1969" s="139">
        <f t="shared" si="1981"/>
        <v>52</v>
      </c>
      <c r="B1969" s="148">
        <f t="shared" si="1983"/>
        <v>25</v>
      </c>
      <c r="D1969" s="149" t="str">
        <f>+VLOOKUP($A1969,mUNICIPIOS!$B$4:$F$343,2,0)</f>
        <v>Chimaltenango</v>
      </c>
      <c r="E1969" s="149">
        <f>+VLOOKUP($A1969,mUNICIPIOS!$B$4:$F$343,3,0)</f>
        <v>411</v>
      </c>
      <c r="F1969" s="149" t="str">
        <f>+VLOOKUP($A1969,mUNICIPIOS!$B$4:$F$343,4,0)</f>
        <v>Acatenango</v>
      </c>
      <c r="G1969" s="139" t="str">
        <f t="shared" ref="G1969:K1969" si="1987">+G1931</f>
        <v>05</v>
      </c>
      <c r="H1969" t="str">
        <f t="shared" si="1987"/>
        <v>IGF</v>
      </c>
      <c r="I1969" t="str">
        <f t="shared" si="1987"/>
        <v>Índice de Gestión Financiera</v>
      </c>
      <c r="J1969" t="str">
        <f t="shared" si="1987"/>
        <v>05-04</v>
      </c>
      <c r="K1969" t="str">
        <f t="shared" si="1987"/>
        <v>Inversión anual en capital fijo por habitante</v>
      </c>
      <c r="L1969" s="150">
        <f>+VLOOKUP($E1969,IGF_2018!$B$8:$Z$347,12,0)</f>
        <v>0.12373050228061601</v>
      </c>
      <c r="M1969" s="142" t="str">
        <f>+VLOOKUP($E1969,IGF_2018!$B$8:$Z$347,13,0)</f>
        <v>Bajo</v>
      </c>
    </row>
    <row r="1970" spans="1:13" x14ac:dyDescent="0.3">
      <c r="A1970" s="139">
        <f t="shared" si="1981"/>
        <v>52</v>
      </c>
      <c r="B1970" s="148">
        <f t="shared" si="1983"/>
        <v>26</v>
      </c>
      <c r="D1970" s="149" t="str">
        <f>+VLOOKUP($A1970,mUNICIPIOS!$B$4:$F$343,2,0)</f>
        <v>Chimaltenango</v>
      </c>
      <c r="E1970" s="149">
        <f>+VLOOKUP($A1970,mUNICIPIOS!$B$4:$F$343,3,0)</f>
        <v>411</v>
      </c>
      <c r="F1970" s="149" t="str">
        <f>+VLOOKUP($A1970,mUNICIPIOS!$B$4:$F$343,4,0)</f>
        <v>Acatenango</v>
      </c>
      <c r="G1970" s="139" t="str">
        <f t="shared" ref="G1970:K1970" si="1988">+G1932</f>
        <v>05</v>
      </c>
      <c r="H1970" t="str">
        <f t="shared" si="1988"/>
        <v>IGF</v>
      </c>
      <c r="I1970" t="str">
        <f t="shared" si="1988"/>
        <v>Índice de Gestión Financiera</v>
      </c>
      <c r="J1970" t="str">
        <f t="shared" si="1988"/>
        <v>05-05</v>
      </c>
      <c r="K1970" t="str">
        <f t="shared" si="1988"/>
        <v>Inversión anual en capital fijo con recursos percibidos por ingresos propios</v>
      </c>
      <c r="L1970" s="150">
        <f>+VLOOKUP($E1970,IGF_2018!$B$8:$Z$347,15,0)</f>
        <v>4.9681715752919062E-2</v>
      </c>
      <c r="M1970" s="142" t="str">
        <f>+VLOOKUP($E1970,IGF_2018!$B$8:$Z$347,16,0)</f>
        <v>Bajo</v>
      </c>
    </row>
    <row r="1971" spans="1:13" x14ac:dyDescent="0.3">
      <c r="A1971" s="139">
        <f t="shared" si="1981"/>
        <v>52</v>
      </c>
      <c r="B1971" s="148">
        <f t="shared" si="1983"/>
        <v>27</v>
      </c>
      <c r="D1971" s="149" t="str">
        <f>+VLOOKUP($A1971,mUNICIPIOS!$B$4:$F$343,2,0)</f>
        <v>Chimaltenango</v>
      </c>
      <c r="E1971" s="149">
        <f>+VLOOKUP($A1971,mUNICIPIOS!$B$4:$F$343,3,0)</f>
        <v>411</v>
      </c>
      <c r="F1971" s="149" t="str">
        <f>+VLOOKUP($A1971,mUNICIPIOS!$B$4:$F$343,4,0)</f>
        <v>Acatenango</v>
      </c>
      <c r="G1971" s="139" t="str">
        <f t="shared" ref="G1971:K1971" si="1989">+G1933</f>
        <v>05</v>
      </c>
      <c r="H1971" t="str">
        <f t="shared" si="1989"/>
        <v>IGF</v>
      </c>
      <c r="I1971" t="str">
        <f t="shared" si="1989"/>
        <v>Índice de Gestión Financiera</v>
      </c>
      <c r="J1971" t="str">
        <f t="shared" si="1989"/>
        <v>05-06</v>
      </c>
      <c r="K1971" t="str">
        <f t="shared" si="1989"/>
        <v xml:space="preserve">Inversión anual en capital fijo con recursos percibidos por transferencias del Gobierno Central </v>
      </c>
      <c r="L1971" s="150">
        <f>+VLOOKUP($E1971,IGF_2018!$B$8:$Z$347,18,0)</f>
        <v>0.32748032362861884</v>
      </c>
      <c r="M1971" s="142" t="str">
        <f>+VLOOKUP($E1971,IGF_2018!$B$8:$Z$347,19,0)</f>
        <v>Medio bajo</v>
      </c>
    </row>
    <row r="1972" spans="1:13" x14ac:dyDescent="0.3">
      <c r="A1972" s="139">
        <f t="shared" si="1981"/>
        <v>52</v>
      </c>
      <c r="B1972" s="148">
        <f t="shared" si="1983"/>
        <v>28</v>
      </c>
      <c r="D1972" s="149" t="str">
        <f>+VLOOKUP($A1972,mUNICIPIOS!$B$4:$F$343,2,0)</f>
        <v>Chimaltenango</v>
      </c>
      <c r="E1972" s="149">
        <f>+VLOOKUP($A1972,mUNICIPIOS!$B$4:$F$343,3,0)</f>
        <v>411</v>
      </c>
      <c r="F1972" s="149" t="str">
        <f>+VLOOKUP($A1972,mUNICIPIOS!$B$4:$F$343,4,0)</f>
        <v>Acatenango</v>
      </c>
      <c r="G1972" s="139" t="str">
        <f t="shared" ref="G1972:K1972" si="1990">+G1934</f>
        <v>05</v>
      </c>
      <c r="H1972" t="str">
        <f t="shared" si="1990"/>
        <v>IGF</v>
      </c>
      <c r="I1972" t="str">
        <f t="shared" si="1990"/>
        <v>Índice de Gestión Financiera</v>
      </c>
      <c r="J1972" t="str">
        <f t="shared" si="1990"/>
        <v>05-07</v>
      </c>
      <c r="K1972" t="str">
        <f t="shared" si="1990"/>
        <v>Financiamiento por endeudamiento municipal</v>
      </c>
      <c r="L1972" s="150">
        <f>+VLOOKUP($E1972,IGF_2018!$B$8:$Z$347,21,0)</f>
        <v>1</v>
      </c>
      <c r="M1972" s="142" t="str">
        <f>+VLOOKUP($E1972,IGF_2018!$B$8:$Z$347,22,0)</f>
        <v>Alto</v>
      </c>
    </row>
    <row r="1973" spans="1:13" x14ac:dyDescent="0.3">
      <c r="A1973" s="139">
        <f t="shared" si="1981"/>
        <v>52</v>
      </c>
      <c r="B1973" s="148">
        <f t="shared" si="1983"/>
        <v>29</v>
      </c>
      <c r="D1973" s="149" t="str">
        <f>+VLOOKUP($A1973,mUNICIPIOS!$B$4:$F$343,2,0)</f>
        <v>Chimaltenango</v>
      </c>
      <c r="E1973" s="149">
        <f>+VLOOKUP($A1973,mUNICIPIOS!$B$4:$F$343,3,0)</f>
        <v>411</v>
      </c>
      <c r="F1973" s="149" t="str">
        <f>+VLOOKUP($A1973,mUNICIPIOS!$B$4:$F$343,4,0)</f>
        <v>Acatenango</v>
      </c>
      <c r="G1973" s="139" t="str">
        <f t="shared" ref="G1973:K1973" si="1991">+G1935</f>
        <v>05</v>
      </c>
      <c r="H1973" t="str">
        <f t="shared" si="1991"/>
        <v>IGF</v>
      </c>
      <c r="I1973" t="str">
        <f t="shared" si="1991"/>
        <v>Índice de Gestión Financiera</v>
      </c>
      <c r="J1973" t="str">
        <f t="shared" si="1991"/>
        <v>INDICE</v>
      </c>
      <c r="K1973">
        <f t="shared" si="1991"/>
        <v>0</v>
      </c>
      <c r="L1973" s="150">
        <f>+VLOOKUP($E1973,IGF_2018!$B$8:$Z$347,24,0)</f>
        <v>0.30987894568201646</v>
      </c>
      <c r="M1973" s="142" t="str">
        <f>+VLOOKUP($E1973,IGF_2018!$B$8:$Z$347,25,0)</f>
        <v>Medio bajo</v>
      </c>
    </row>
    <row r="1974" spans="1:13" x14ac:dyDescent="0.3">
      <c r="A1974" s="139">
        <f t="shared" si="1981"/>
        <v>52</v>
      </c>
      <c r="B1974" s="148">
        <f t="shared" si="1983"/>
        <v>30</v>
      </c>
      <c r="D1974" s="149" t="str">
        <f>+VLOOKUP($A1974,mUNICIPIOS!$B$4:$F$343,2,0)</f>
        <v>Chimaltenango</v>
      </c>
      <c r="E1974" s="149">
        <f>+VLOOKUP($A1974,mUNICIPIOS!$B$4:$F$343,3,0)</f>
        <v>411</v>
      </c>
      <c r="F1974" s="149" t="str">
        <f>+VLOOKUP($A1974,mUNICIPIOS!$B$4:$F$343,4,0)</f>
        <v>Acatenango</v>
      </c>
      <c r="G1974" s="139" t="str">
        <f t="shared" ref="G1974:K1974" si="1992">+G1936</f>
        <v>06</v>
      </c>
      <c r="H1974" t="str">
        <f t="shared" si="1992"/>
        <v>IGE</v>
      </c>
      <c r="I1974" t="str">
        <f t="shared" si="1992"/>
        <v>Índice de Gestión Estratégica</v>
      </c>
      <c r="J1974" t="str">
        <f t="shared" si="1992"/>
        <v>06-01</v>
      </c>
      <c r="K1974" t="str">
        <f t="shared" si="1992"/>
        <v>Ejecución del Plan Operativo Anual  (POA)</v>
      </c>
      <c r="L1974" s="150">
        <f>+VLOOKUP($E1974,IGE_2018!$B$8:$Z$347,3,0)</f>
        <v>0.64999999999999991</v>
      </c>
      <c r="M1974" s="142" t="str">
        <f>+VLOOKUP($E1974,IGE_2018!$B$8:$Z$347,4,0)</f>
        <v>Medio alto</v>
      </c>
    </row>
    <row r="1975" spans="1:13" x14ac:dyDescent="0.3">
      <c r="A1975" s="139">
        <f t="shared" si="1981"/>
        <v>52</v>
      </c>
      <c r="B1975" s="148">
        <f t="shared" si="1983"/>
        <v>31</v>
      </c>
      <c r="D1975" s="149" t="str">
        <f>+VLOOKUP($A1975,mUNICIPIOS!$B$4:$F$343,2,0)</f>
        <v>Chimaltenango</v>
      </c>
      <c r="E1975" s="149">
        <f>+VLOOKUP($A1975,mUNICIPIOS!$B$4:$F$343,3,0)</f>
        <v>411</v>
      </c>
      <c r="F1975" s="149" t="str">
        <f>+VLOOKUP($A1975,mUNICIPIOS!$B$4:$F$343,4,0)</f>
        <v>Acatenango</v>
      </c>
      <c r="G1975" s="139" t="str">
        <f t="shared" ref="G1975:K1975" si="1993">+G1937</f>
        <v>06</v>
      </c>
      <c r="H1975" t="str">
        <f t="shared" si="1993"/>
        <v>IGE</v>
      </c>
      <c r="I1975" t="str">
        <f t="shared" si="1993"/>
        <v>Índice de Gestión Estratégica</v>
      </c>
      <c r="J1975" t="str">
        <f t="shared" si="1993"/>
        <v>06-02</v>
      </c>
      <c r="K1975" t="str">
        <f t="shared" si="1993"/>
        <v>Relación Plan de Desarrollo Municipal y Ordenamiento Territorial (PDM-OT) - Plan Estratégico Institucional (PEI) - Plan Operativo Multianual (POM) - Plan Operativo Anual (POA)</v>
      </c>
      <c r="L1975" s="150">
        <f>+VLOOKUP($E1975,IGE_2018!$B$8:$Z$347,6,0)</f>
        <v>0.68888888888888877</v>
      </c>
      <c r="M1975" s="142" t="str">
        <f>+VLOOKUP($E1975,IGE_2018!$B$8:$Z$347,7,0)</f>
        <v>Medio alto</v>
      </c>
    </row>
    <row r="1976" spans="1:13" x14ac:dyDescent="0.3">
      <c r="A1976" s="139">
        <f t="shared" si="1981"/>
        <v>52</v>
      </c>
      <c r="B1976" s="148">
        <f t="shared" si="1983"/>
        <v>32</v>
      </c>
      <c r="D1976" s="149" t="str">
        <f>+VLOOKUP($A1976,mUNICIPIOS!$B$4:$F$343,2,0)</f>
        <v>Chimaltenango</v>
      </c>
      <c r="E1976" s="149">
        <f>+VLOOKUP($A1976,mUNICIPIOS!$B$4:$F$343,3,0)</f>
        <v>411</v>
      </c>
      <c r="F1976" s="149" t="str">
        <f>+VLOOKUP($A1976,mUNICIPIOS!$B$4:$F$343,4,0)</f>
        <v>Acatenango</v>
      </c>
      <c r="G1976" s="139" t="str">
        <f t="shared" ref="G1976:K1976" si="1994">+G1938</f>
        <v>06</v>
      </c>
      <c r="H1976" t="str">
        <f t="shared" si="1994"/>
        <v>IGE</v>
      </c>
      <c r="I1976" t="str">
        <f t="shared" si="1994"/>
        <v>Índice de Gestión Estratégica</v>
      </c>
      <c r="J1976" t="str">
        <f t="shared" si="1994"/>
        <v>06-03</v>
      </c>
      <c r="K1976" t="str">
        <f t="shared" si="1994"/>
        <v>Presupuesto de egresos relacionado a competencias municipales que responden a prioridades nacionales de desarrollo.</v>
      </c>
      <c r="L1976" s="150">
        <f>+VLOOKUP($E1976,IGE_2018!$B$8:$Z$347,9,0)</f>
        <v>0.67497348400547974</v>
      </c>
      <c r="M1976" s="142" t="str">
        <f>+VLOOKUP($E1976,IGE_2018!$B$8:$Z$347,10,0)</f>
        <v>Medio alto</v>
      </c>
    </row>
    <row r="1977" spans="1:13" x14ac:dyDescent="0.3">
      <c r="A1977" s="139">
        <f t="shared" si="1981"/>
        <v>52</v>
      </c>
      <c r="B1977" s="148">
        <f t="shared" si="1983"/>
        <v>33</v>
      </c>
      <c r="D1977" s="149" t="str">
        <f>+VLOOKUP($A1977,mUNICIPIOS!$B$4:$F$343,2,0)</f>
        <v>Chimaltenango</v>
      </c>
      <c r="E1977" s="149">
        <f>+VLOOKUP($A1977,mUNICIPIOS!$B$4:$F$343,3,0)</f>
        <v>411</v>
      </c>
      <c r="F1977" s="149" t="str">
        <f>+VLOOKUP($A1977,mUNICIPIOS!$B$4:$F$343,4,0)</f>
        <v>Acatenango</v>
      </c>
      <c r="G1977" s="139" t="str">
        <f t="shared" ref="G1977:K1977" si="1995">+G1939</f>
        <v>06</v>
      </c>
      <c r="H1977" t="str">
        <f t="shared" si="1995"/>
        <v>IGE</v>
      </c>
      <c r="I1977" t="str">
        <f t="shared" si="1995"/>
        <v>Índice de Gestión Estratégica</v>
      </c>
      <c r="J1977" t="str">
        <f t="shared" si="1995"/>
        <v>06-04</v>
      </c>
      <c r="K1977" t="str">
        <f t="shared" si="1995"/>
        <v>Institucionalización de la gestión ordenada del territorio</v>
      </c>
      <c r="L1977" s="150">
        <f>+VLOOKUP($E1977,IGE_2018!$B$8:$Z$347,12,0)</f>
        <v>0.6</v>
      </c>
      <c r="M1977" s="142" t="str">
        <f>+VLOOKUP($E1977,IGE_2018!$B$8:$Z$347,13,0)</f>
        <v>Medio</v>
      </c>
    </row>
    <row r="1978" spans="1:13" x14ac:dyDescent="0.3">
      <c r="A1978" s="139">
        <f t="shared" si="1981"/>
        <v>52</v>
      </c>
      <c r="B1978" s="148">
        <f t="shared" si="1983"/>
        <v>34</v>
      </c>
      <c r="D1978" s="149" t="str">
        <f>+VLOOKUP($A1978,mUNICIPIOS!$B$4:$F$343,2,0)</f>
        <v>Chimaltenango</v>
      </c>
      <c r="E1978" s="149">
        <f>+VLOOKUP($A1978,mUNICIPIOS!$B$4:$F$343,3,0)</f>
        <v>411</v>
      </c>
      <c r="F1978" s="149" t="str">
        <f>+VLOOKUP($A1978,mUNICIPIOS!$B$4:$F$343,4,0)</f>
        <v>Acatenango</v>
      </c>
      <c r="G1978" s="139" t="str">
        <f t="shared" ref="G1978:K1978" si="1996">+G1940</f>
        <v>06</v>
      </c>
      <c r="H1978" t="str">
        <f t="shared" si="1996"/>
        <v>IGE</v>
      </c>
      <c r="I1978" t="str">
        <f t="shared" si="1996"/>
        <v>Índice de Gestión Estratégica</v>
      </c>
      <c r="J1978" t="str">
        <f t="shared" si="1996"/>
        <v>06-05</v>
      </c>
      <c r="K1978" t="str">
        <f t="shared" si="1996"/>
        <v>Acciones para la gestión ordenada del territorio</v>
      </c>
      <c r="L1978" s="150">
        <f>+VLOOKUP($E1978,IGE_2018!$B$8:$Z$347,15,0)</f>
        <v>0.10000000000000005</v>
      </c>
      <c r="M1978" s="142" t="str">
        <f>+VLOOKUP($E1978,IGE_2018!$B$8:$Z$347,16,0)</f>
        <v>Bajo</v>
      </c>
    </row>
    <row r="1979" spans="1:13" x14ac:dyDescent="0.3">
      <c r="A1979" s="139">
        <f t="shared" si="1981"/>
        <v>52</v>
      </c>
      <c r="B1979" s="148">
        <f t="shared" si="1983"/>
        <v>35</v>
      </c>
      <c r="D1979" s="149" t="str">
        <f>+VLOOKUP($A1979,mUNICIPIOS!$B$4:$F$343,2,0)</f>
        <v>Chimaltenango</v>
      </c>
      <c r="E1979" s="149">
        <f>+VLOOKUP($A1979,mUNICIPIOS!$B$4:$F$343,3,0)</f>
        <v>411</v>
      </c>
      <c r="F1979" s="149" t="str">
        <f>+VLOOKUP($A1979,mUNICIPIOS!$B$4:$F$343,4,0)</f>
        <v>Acatenango</v>
      </c>
      <c r="G1979" s="139" t="str">
        <f t="shared" ref="G1979:K1979" si="1997">+G1941</f>
        <v>06</v>
      </c>
      <c r="H1979" t="str">
        <f t="shared" si="1997"/>
        <v>IGE</v>
      </c>
      <c r="I1979" t="str">
        <f t="shared" si="1997"/>
        <v>Índice de Gestión Estratégica</v>
      </c>
      <c r="J1979" t="str">
        <f t="shared" si="1997"/>
        <v>06-06</v>
      </c>
      <c r="K1979" t="str">
        <f t="shared" si="1997"/>
        <v>Gestión de riesgo en la formulación de proyectos derivados de la planificación operativa anual</v>
      </c>
      <c r="L1979" s="150">
        <f>+VLOOKUP($E1979,IGE_2018!$B$8:$Z$347,18,0)</f>
        <v>0</v>
      </c>
      <c r="M1979" s="142" t="str">
        <f>+VLOOKUP($E1979,IGE_2018!$B$8:$Z$347,19,0)</f>
        <v>Bajo</v>
      </c>
    </row>
    <row r="1980" spans="1:13" x14ac:dyDescent="0.3">
      <c r="A1980" s="139">
        <f t="shared" si="1981"/>
        <v>52</v>
      </c>
      <c r="B1980" s="148">
        <f t="shared" si="1983"/>
        <v>36</v>
      </c>
      <c r="D1980" s="149" t="str">
        <f>+VLOOKUP($A1980,mUNICIPIOS!$B$4:$F$343,2,0)</f>
        <v>Chimaltenango</v>
      </c>
      <c r="E1980" s="149">
        <f>+VLOOKUP($A1980,mUNICIPIOS!$B$4:$F$343,3,0)</f>
        <v>411</v>
      </c>
      <c r="F1980" s="149" t="str">
        <f>+VLOOKUP($A1980,mUNICIPIOS!$B$4:$F$343,4,0)</f>
        <v>Acatenango</v>
      </c>
      <c r="G1980" s="139" t="str">
        <f t="shared" ref="G1980:K1980" si="1998">+G1942</f>
        <v>06</v>
      </c>
      <c r="H1980" t="str">
        <f t="shared" si="1998"/>
        <v>IGE</v>
      </c>
      <c r="I1980" t="str">
        <f t="shared" si="1998"/>
        <v>Índice de Gestión Estratégica</v>
      </c>
      <c r="J1980" t="str">
        <f t="shared" si="1998"/>
        <v>06-07</v>
      </c>
      <c r="K1980" t="str">
        <f t="shared" si="1998"/>
        <v>Ingresos por servicios ambientales en relación a los ingresos propios sin regalías</v>
      </c>
      <c r="L1980" s="150">
        <f>+VLOOKUP($E1980,IGE_2018!$B$8:$Z$347,21,0)</f>
        <v>1</v>
      </c>
      <c r="M1980" s="142" t="str">
        <f>+VLOOKUP($E1980,IGE_2018!$B$8:$Z$347,22,0)</f>
        <v>Alto</v>
      </c>
    </row>
    <row r="1981" spans="1:13" x14ac:dyDescent="0.3">
      <c r="A1981" s="139">
        <f t="shared" si="1981"/>
        <v>52</v>
      </c>
      <c r="B1981" s="148">
        <f t="shared" si="1983"/>
        <v>37</v>
      </c>
      <c r="D1981" s="149" t="str">
        <f>+VLOOKUP($A1981,mUNICIPIOS!$B$4:$F$343,2,0)</f>
        <v>Chimaltenango</v>
      </c>
      <c r="E1981" s="149">
        <f>+VLOOKUP($A1981,mUNICIPIOS!$B$4:$F$343,3,0)</f>
        <v>411</v>
      </c>
      <c r="F1981" s="149" t="str">
        <f>+VLOOKUP($A1981,mUNICIPIOS!$B$4:$F$343,4,0)</f>
        <v>Acatenango</v>
      </c>
      <c r="G1981" s="139" t="str">
        <f t="shared" ref="G1981:K1981" si="1999">+G1943</f>
        <v>06</v>
      </c>
      <c r="H1981" t="str">
        <f t="shared" si="1999"/>
        <v>IGE</v>
      </c>
      <c r="I1981" t="str">
        <f t="shared" si="1999"/>
        <v>Índice de Gestión Estratégica</v>
      </c>
      <c r="J1981" t="str">
        <f t="shared" si="1999"/>
        <v>INDICE</v>
      </c>
      <c r="K1981">
        <f t="shared" si="1999"/>
        <v>0</v>
      </c>
      <c r="L1981" s="150">
        <f>+VLOOKUP($E1981,IGE_2018!$B$8:$Z$347,24,0)</f>
        <v>0.54457670433470329</v>
      </c>
      <c r="M1981" s="142" t="str">
        <f>+VLOOKUP($E1981,IGE_2018!$B$8:$Z$347,25,0)</f>
        <v>Medio</v>
      </c>
    </row>
    <row r="1982" spans="1:13" x14ac:dyDescent="0.3">
      <c r="A1982" s="139">
        <f t="shared" si="1981"/>
        <v>52</v>
      </c>
      <c r="B1982" s="148">
        <f t="shared" si="1983"/>
        <v>38</v>
      </c>
      <c r="D1982" s="149" t="str">
        <f>+VLOOKUP($A1982,mUNICIPIOS!$B$4:$F$343,2,0)</f>
        <v>Chimaltenango</v>
      </c>
      <c r="E1982" s="149">
        <f>+VLOOKUP($A1982,mUNICIPIOS!$B$4:$F$343,3,0)</f>
        <v>411</v>
      </c>
      <c r="F1982" s="149" t="str">
        <f>+VLOOKUP($A1982,mUNICIPIOS!$B$4:$F$343,4,0)</f>
        <v>Acatenango</v>
      </c>
      <c r="G1982" s="139" t="str">
        <f t="shared" ref="G1982:K1982" si="2000">+G1944</f>
        <v>RANKING</v>
      </c>
      <c r="H1982" t="str">
        <f t="shared" si="2000"/>
        <v>RGM</v>
      </c>
      <c r="I1982" t="str">
        <f t="shared" si="2000"/>
        <v>Ranking de la Gestión Municipal 2018</v>
      </c>
      <c r="J1982" t="str">
        <f t="shared" si="2000"/>
        <v>RANKING</v>
      </c>
      <c r="K1982">
        <f t="shared" si="2000"/>
        <v>0</v>
      </c>
      <c r="L1982" s="151">
        <f>+VLOOKUP($E1982,Resultados_generales!$C$8:$AE$347,27,0)</f>
        <v>0.50133981724481458</v>
      </c>
      <c r="M1982" t="str">
        <f>+VLOOKUP($E1982,Resultados_generales!$C$8:$AE$347,28,0)</f>
        <v>Medio</v>
      </c>
    </row>
    <row r="1983" spans="1:13" x14ac:dyDescent="0.3">
      <c r="A1983" s="139">
        <f t="shared" si="1981"/>
        <v>53</v>
      </c>
      <c r="B1983" s="148">
        <f t="shared" si="1983"/>
        <v>1</v>
      </c>
      <c r="D1983" s="149" t="str">
        <f>+VLOOKUP($A1983,mUNICIPIOS!$B$4:$F$343,2,0)</f>
        <v>Chimaltenango</v>
      </c>
      <c r="E1983" s="149">
        <f>+VLOOKUP($A1983,mUNICIPIOS!$B$4:$F$343,3,0)</f>
        <v>412</v>
      </c>
      <c r="F1983" s="149" t="str">
        <f>+VLOOKUP($A1983,mUNICIPIOS!$B$4:$F$343,4,0)</f>
        <v>San Pedro Yepocapa</v>
      </c>
      <c r="G1983" s="139" t="str">
        <f t="shared" ref="G1983:K1983" si="2001">+G1945</f>
        <v>01</v>
      </c>
      <c r="H1983" t="str">
        <f t="shared" si="2001"/>
        <v>IPC</v>
      </c>
      <c r="I1983" t="str">
        <f t="shared" si="2001"/>
        <v>Índice de Participación Ciudadana</v>
      </c>
      <c r="J1983" t="str">
        <f t="shared" si="2001"/>
        <v>01-01</v>
      </c>
      <c r="K1983" t="str">
        <f t="shared" si="2001"/>
        <v>Número de reuniones del COMUDE en el año de la medición.</v>
      </c>
      <c r="L1983" s="150">
        <f>+VLOOKUP($E1983,IPC_2018!$B$8:$T$347,3,0)</f>
        <v>1</v>
      </c>
      <c r="M1983" s="142" t="str">
        <f>+VLOOKUP($E1983,IPC_2018!$B$8:$T$347,4,0)</f>
        <v>Alto</v>
      </c>
    </row>
    <row r="1984" spans="1:13" x14ac:dyDescent="0.3">
      <c r="A1984" s="139">
        <f t="shared" si="1981"/>
        <v>53</v>
      </c>
      <c r="B1984" s="148">
        <f t="shared" si="1983"/>
        <v>2</v>
      </c>
      <c r="D1984" s="149" t="str">
        <f>+VLOOKUP($A1984,mUNICIPIOS!$B$4:$F$343,2,0)</f>
        <v>Chimaltenango</v>
      </c>
      <c r="E1984" s="149">
        <f>+VLOOKUP($A1984,mUNICIPIOS!$B$4:$F$343,3,0)</f>
        <v>412</v>
      </c>
      <c r="F1984" s="149" t="str">
        <f>+VLOOKUP($A1984,mUNICIPIOS!$B$4:$F$343,4,0)</f>
        <v>San Pedro Yepocapa</v>
      </c>
      <c r="G1984" s="139" t="str">
        <f t="shared" ref="G1984:K1984" si="2002">+G1946</f>
        <v>01</v>
      </c>
      <c r="H1984" t="str">
        <f t="shared" si="2002"/>
        <v>IPC</v>
      </c>
      <c r="I1984" t="str">
        <f t="shared" si="2002"/>
        <v>Índice de Participación Ciudadana</v>
      </c>
      <c r="J1984" t="str">
        <f t="shared" si="2002"/>
        <v>01-02</v>
      </c>
      <c r="K1984" t="str">
        <f t="shared" si="2002"/>
        <v>Participación de Alcaldes, Concejales y Síndicos determinados o designados en el COMUDE</v>
      </c>
      <c r="L1984" s="150">
        <f>+VLOOKUP($E1984,IPC_2018!$B$8:$T$347,6,0)</f>
        <v>0.98750000000000004</v>
      </c>
      <c r="M1984" s="142" t="str">
        <f>+VLOOKUP($E1984,IPC_2018!$B$8:$T$347,7,0)</f>
        <v>Alto</v>
      </c>
    </row>
    <row r="1985" spans="1:13" x14ac:dyDescent="0.3">
      <c r="A1985" s="139">
        <f t="shared" si="1981"/>
        <v>53</v>
      </c>
      <c r="B1985" s="148">
        <f t="shared" si="1983"/>
        <v>3</v>
      </c>
      <c r="D1985" s="149" t="str">
        <f>+VLOOKUP($A1985,mUNICIPIOS!$B$4:$F$343,2,0)</f>
        <v>Chimaltenango</v>
      </c>
      <c r="E1985" s="149">
        <f>+VLOOKUP($A1985,mUNICIPIOS!$B$4:$F$343,3,0)</f>
        <v>412</v>
      </c>
      <c r="F1985" s="149" t="str">
        <f>+VLOOKUP($A1985,mUNICIPIOS!$B$4:$F$343,4,0)</f>
        <v>San Pedro Yepocapa</v>
      </c>
      <c r="G1985" s="139" t="str">
        <f t="shared" ref="G1985:K1985" si="2003">+G1947</f>
        <v>01</v>
      </c>
      <c r="H1985" t="str">
        <f t="shared" si="2003"/>
        <v>IPC</v>
      </c>
      <c r="I1985" t="str">
        <f t="shared" si="2003"/>
        <v>Índice de Participación Ciudadana</v>
      </c>
      <c r="J1985" t="str">
        <f t="shared" si="2003"/>
        <v>01-03</v>
      </c>
      <c r="K1985" t="str">
        <f t="shared" si="2003"/>
        <v>Participación  de organizaciones de jóvenes, mujeres, pueblos mayas, xincas, garífunas, y otras organizaciones en el Comude</v>
      </c>
      <c r="L1985" s="150">
        <f>+VLOOKUP($E1985,IPC_2018!$B$8:$T$347,9,0)</f>
        <v>3.6529680365296802E-2</v>
      </c>
      <c r="M1985" s="142" t="str">
        <f>+VLOOKUP($E1985,IPC_2018!$B$8:$T$347,10,0)</f>
        <v>Bajo</v>
      </c>
    </row>
    <row r="1986" spans="1:13" x14ac:dyDescent="0.3">
      <c r="A1986" s="139">
        <f t="shared" si="1981"/>
        <v>53</v>
      </c>
      <c r="B1986" s="148">
        <f t="shared" si="1983"/>
        <v>4</v>
      </c>
      <c r="D1986" s="149" t="str">
        <f>+VLOOKUP($A1986,mUNICIPIOS!$B$4:$F$343,2,0)</f>
        <v>Chimaltenango</v>
      </c>
      <c r="E1986" s="149">
        <f>+VLOOKUP($A1986,mUNICIPIOS!$B$4:$F$343,3,0)</f>
        <v>412</v>
      </c>
      <c r="F1986" s="149" t="str">
        <f>+VLOOKUP($A1986,mUNICIPIOS!$B$4:$F$343,4,0)</f>
        <v>San Pedro Yepocapa</v>
      </c>
      <c r="G1986" s="139" t="str">
        <f t="shared" ref="G1986:K1986" si="2004">+G1948</f>
        <v>01</v>
      </c>
      <c r="H1986" t="str">
        <f t="shared" si="2004"/>
        <v>IPC</v>
      </c>
      <c r="I1986" t="str">
        <f t="shared" si="2004"/>
        <v>Índice de Participación Ciudadana</v>
      </c>
      <c r="J1986" t="str">
        <f t="shared" si="2004"/>
        <v>01-04</v>
      </c>
      <c r="K1986" t="str">
        <f t="shared" si="2004"/>
        <v>Representatividad territorial del Comude.</v>
      </c>
      <c r="L1986" s="150">
        <f>+VLOOKUP($E1986,IPC_2018!$B$8:$T$347,12,0)</f>
        <v>0</v>
      </c>
      <c r="M1986" s="142" t="str">
        <f>+VLOOKUP($E1986,IPC_2018!$B$8:$T$347,13,0)</f>
        <v>Bajo</v>
      </c>
    </row>
    <row r="1987" spans="1:13" x14ac:dyDescent="0.3">
      <c r="A1987" s="139">
        <f t="shared" si="1981"/>
        <v>53</v>
      </c>
      <c r="B1987" s="148">
        <f t="shared" si="1983"/>
        <v>5</v>
      </c>
      <c r="D1987" s="149" t="str">
        <f>+VLOOKUP($A1987,mUNICIPIOS!$B$4:$F$343,2,0)</f>
        <v>Chimaltenango</v>
      </c>
      <c r="E1987" s="149">
        <f>+VLOOKUP($A1987,mUNICIPIOS!$B$4:$F$343,3,0)</f>
        <v>412</v>
      </c>
      <c r="F1987" s="149" t="str">
        <f>+VLOOKUP($A1987,mUNICIPIOS!$B$4:$F$343,4,0)</f>
        <v>San Pedro Yepocapa</v>
      </c>
      <c r="G1987" s="139" t="str">
        <f t="shared" ref="G1987:K1987" si="2005">+G1949</f>
        <v>01</v>
      </c>
      <c r="H1987" t="str">
        <f t="shared" si="2005"/>
        <v>IPC</v>
      </c>
      <c r="I1987" t="str">
        <f t="shared" si="2005"/>
        <v>Índice de Participación Ciudadana</v>
      </c>
      <c r="J1987" t="str">
        <f t="shared" si="2005"/>
        <v>01-05</v>
      </c>
      <c r="K1987" t="str">
        <f t="shared" si="2005"/>
        <v>Funcionamiento del Comude</v>
      </c>
      <c r="L1987" s="150">
        <f>+VLOOKUP($E1987,IPC_2018!$B$8:$T$347,15,0)</f>
        <v>0.38427561851034475</v>
      </c>
      <c r="M1987" s="142" t="str">
        <f>+VLOOKUP($E1987,IPC_2018!$B$8:$T$347,16,0)</f>
        <v>Medio bajo</v>
      </c>
    </row>
    <row r="1988" spans="1:13" x14ac:dyDescent="0.3">
      <c r="A1988" s="139">
        <f t="shared" si="1981"/>
        <v>53</v>
      </c>
      <c r="B1988" s="148">
        <f t="shared" si="1983"/>
        <v>6</v>
      </c>
      <c r="D1988" s="149" t="str">
        <f>+VLOOKUP($A1988,mUNICIPIOS!$B$4:$F$343,2,0)</f>
        <v>Chimaltenango</v>
      </c>
      <c r="E1988" s="149">
        <f>+VLOOKUP($A1988,mUNICIPIOS!$B$4:$F$343,3,0)</f>
        <v>412</v>
      </c>
      <c r="F1988" s="149" t="str">
        <f>+VLOOKUP($A1988,mUNICIPIOS!$B$4:$F$343,4,0)</f>
        <v>San Pedro Yepocapa</v>
      </c>
      <c r="G1988" s="139" t="str">
        <f t="shared" ref="G1988:K1988" si="2006">+G1950</f>
        <v>01</v>
      </c>
      <c r="H1988" t="str">
        <f t="shared" si="2006"/>
        <v>IPC</v>
      </c>
      <c r="I1988" t="str">
        <f t="shared" si="2006"/>
        <v>Índice de Participación Ciudadana</v>
      </c>
      <c r="J1988" t="str">
        <f t="shared" si="2006"/>
        <v>INDICE</v>
      </c>
      <c r="K1988">
        <f t="shared" si="2006"/>
        <v>0</v>
      </c>
      <c r="L1988" s="150">
        <f>+VLOOKUP($E1988,IPC_2018!$B$8:$T$347,18,0)</f>
        <v>0.61155829483134627</v>
      </c>
      <c r="M1988" s="142" t="str">
        <f>+VLOOKUP($E1988,IPC_2018!$B$8:$T$347,19,0)</f>
        <v>Medio alto</v>
      </c>
    </row>
    <row r="1989" spans="1:13" x14ac:dyDescent="0.3">
      <c r="A1989" s="139">
        <f t="shared" si="1981"/>
        <v>53</v>
      </c>
      <c r="B1989" s="148">
        <f t="shared" si="1983"/>
        <v>7</v>
      </c>
      <c r="D1989" s="149" t="str">
        <f>+VLOOKUP($A1989,mUNICIPIOS!$B$4:$F$343,2,0)</f>
        <v>Chimaltenango</v>
      </c>
      <c r="E1989" s="149">
        <f>+VLOOKUP($A1989,mUNICIPIOS!$B$4:$F$343,3,0)</f>
        <v>412</v>
      </c>
      <c r="F1989" s="149" t="str">
        <f>+VLOOKUP($A1989,mUNICIPIOS!$B$4:$F$343,4,0)</f>
        <v>San Pedro Yepocapa</v>
      </c>
      <c r="G1989" s="139" t="str">
        <f t="shared" ref="G1989:K1989" si="2007">+G1951</f>
        <v>02</v>
      </c>
      <c r="H1989" t="str">
        <f t="shared" si="2007"/>
        <v>IIC</v>
      </c>
      <c r="I1989" t="str">
        <f t="shared" si="2007"/>
        <v>Índice de Información a la Ciudadanía</v>
      </c>
      <c r="J1989" t="str">
        <f t="shared" si="2007"/>
        <v>02-01</v>
      </c>
      <c r="K1989" t="str">
        <f t="shared" si="2007"/>
        <v>Rendición de cuentas cuatrimestral y anual al Comude enfocadas en resultados.</v>
      </c>
      <c r="L1989" s="150">
        <f>+VLOOKUP($E1989,IIC_2018!$B$8:$Q$347,3,0)</f>
        <v>0.4</v>
      </c>
      <c r="M1989" s="142" t="str">
        <f>+VLOOKUP($E1989,IIC_2018!$B$8:$Q$347,4,0)</f>
        <v>Medio bajo</v>
      </c>
    </row>
    <row r="1990" spans="1:13" x14ac:dyDescent="0.3">
      <c r="A1990" s="139">
        <f t="shared" si="1981"/>
        <v>53</v>
      </c>
      <c r="B1990" s="148">
        <f t="shared" si="1983"/>
        <v>8</v>
      </c>
      <c r="D1990" s="149" t="str">
        <f>+VLOOKUP($A1990,mUNICIPIOS!$B$4:$F$343,2,0)</f>
        <v>Chimaltenango</v>
      </c>
      <c r="E1990" s="149">
        <f>+VLOOKUP($A1990,mUNICIPIOS!$B$4:$F$343,3,0)</f>
        <v>412</v>
      </c>
      <c r="F1990" s="149" t="str">
        <f>+VLOOKUP($A1990,mUNICIPIOS!$B$4:$F$343,4,0)</f>
        <v>San Pedro Yepocapa</v>
      </c>
      <c r="G1990" s="139" t="str">
        <f t="shared" ref="G1990:K1990" si="2008">+G1952</f>
        <v>02</v>
      </c>
      <c r="H1990" t="str">
        <f t="shared" si="2008"/>
        <v>IIC</v>
      </c>
      <c r="I1990" t="str">
        <f t="shared" si="2008"/>
        <v>Índice de Información a la Ciudadanía</v>
      </c>
      <c r="J1990" t="str">
        <f t="shared" si="2008"/>
        <v>02-02</v>
      </c>
      <c r="K1990" t="str">
        <f t="shared" si="2008"/>
        <v>Información presupuestaria y otra información brindada a la ciudadanía disponible en medios locales de comunicación.</v>
      </c>
      <c r="L1990" s="150">
        <f>+VLOOKUP($E1990,IIC_2018!$B$8:$Q$347,6,0)</f>
        <v>1</v>
      </c>
      <c r="M1990" s="142" t="str">
        <f>+VLOOKUP($E1990,IIC_2018!$B$8:$Q$347,7,0)</f>
        <v>Alto</v>
      </c>
    </row>
    <row r="1991" spans="1:13" x14ac:dyDescent="0.3">
      <c r="A1991" s="139">
        <f t="shared" si="1981"/>
        <v>53</v>
      </c>
      <c r="B1991" s="148">
        <f t="shared" si="1983"/>
        <v>9</v>
      </c>
      <c r="D1991" s="149" t="str">
        <f>+VLOOKUP($A1991,mUNICIPIOS!$B$4:$F$343,2,0)</f>
        <v>Chimaltenango</v>
      </c>
      <c r="E1991" s="149">
        <f>+VLOOKUP($A1991,mUNICIPIOS!$B$4:$F$343,3,0)</f>
        <v>412</v>
      </c>
      <c r="F1991" s="149" t="str">
        <f>+VLOOKUP($A1991,mUNICIPIOS!$B$4:$F$343,4,0)</f>
        <v>San Pedro Yepocapa</v>
      </c>
      <c r="G1991" s="139" t="str">
        <f t="shared" ref="G1991:K1991" si="2009">+G1953</f>
        <v>02</v>
      </c>
      <c r="H1991" t="str">
        <f t="shared" si="2009"/>
        <v>IIC</v>
      </c>
      <c r="I1991" t="str">
        <f t="shared" si="2009"/>
        <v>Índice de Información a la Ciudadanía</v>
      </c>
      <c r="J1991" t="str">
        <f t="shared" si="2009"/>
        <v>02-03</v>
      </c>
      <c r="K1991" t="str">
        <f t="shared" si="2009"/>
        <v>Información pública de oficio actualizada y disponible de acuerdo a la LAIP y uso de internet.</v>
      </c>
      <c r="L1991" s="150">
        <f>+VLOOKUP($E1991,IIC_2018!$B$8:$Q$347,9,0)</f>
        <v>0.95999999999999985</v>
      </c>
      <c r="M1991" s="142" t="str">
        <f>+VLOOKUP($E1991,IIC_2018!$B$8:$Q$347,10,0)</f>
        <v>Alto</v>
      </c>
    </row>
    <row r="1992" spans="1:13" x14ac:dyDescent="0.3">
      <c r="A1992" s="139">
        <f t="shared" si="1981"/>
        <v>53</v>
      </c>
      <c r="B1992" s="148">
        <f t="shared" si="1983"/>
        <v>10</v>
      </c>
      <c r="D1992" s="149" t="str">
        <f>+VLOOKUP($A1992,mUNICIPIOS!$B$4:$F$343,2,0)</f>
        <v>Chimaltenango</v>
      </c>
      <c r="E1992" s="149">
        <f>+VLOOKUP($A1992,mUNICIPIOS!$B$4:$F$343,3,0)</f>
        <v>412</v>
      </c>
      <c r="F1992" s="149" t="str">
        <f>+VLOOKUP($A1992,mUNICIPIOS!$B$4:$F$343,4,0)</f>
        <v>San Pedro Yepocapa</v>
      </c>
      <c r="G1992" s="139" t="str">
        <f t="shared" ref="G1992:K1992" si="2010">+G1954</f>
        <v>02</v>
      </c>
      <c r="H1992" t="str">
        <f t="shared" si="2010"/>
        <v>IIC</v>
      </c>
      <c r="I1992" t="str">
        <f t="shared" si="2010"/>
        <v>Índice de Información a la Ciudadanía</v>
      </c>
      <c r="J1992" t="str">
        <f t="shared" si="2010"/>
        <v>02-04</v>
      </c>
      <c r="K1992" t="str">
        <f t="shared" si="2010"/>
        <v>Relación del monto contratado por medio de Guate compras con el total del presupuesto de egresos vigente.</v>
      </c>
      <c r="L1992" s="150">
        <f>+VLOOKUP($E1992,IIC_2018!$B$8:$Q$347,12,0)</f>
        <v>0.46985151361091315</v>
      </c>
      <c r="M1992" s="142" t="str">
        <f>+VLOOKUP($E1992,IIC_2018!$B$8:$Q$347,13,0)</f>
        <v>Medio</v>
      </c>
    </row>
    <row r="1993" spans="1:13" x14ac:dyDescent="0.3">
      <c r="A1993" s="139">
        <f t="shared" si="1981"/>
        <v>53</v>
      </c>
      <c r="B1993" s="148">
        <f t="shared" si="1983"/>
        <v>11</v>
      </c>
      <c r="D1993" s="149" t="str">
        <f>+VLOOKUP($A1993,mUNICIPIOS!$B$4:$F$343,2,0)</f>
        <v>Chimaltenango</v>
      </c>
      <c r="E1993" s="149">
        <f>+VLOOKUP($A1993,mUNICIPIOS!$B$4:$F$343,3,0)</f>
        <v>412</v>
      </c>
      <c r="F1993" s="149" t="str">
        <f>+VLOOKUP($A1993,mUNICIPIOS!$B$4:$F$343,4,0)</f>
        <v>San Pedro Yepocapa</v>
      </c>
      <c r="G1993" s="139" t="str">
        <f t="shared" ref="G1993:K1993" si="2011">+G1955</f>
        <v>02</v>
      </c>
      <c r="H1993" t="str">
        <f t="shared" si="2011"/>
        <v>IIC</v>
      </c>
      <c r="I1993" t="str">
        <f t="shared" si="2011"/>
        <v>Índice de Información a la Ciudadanía</v>
      </c>
      <c r="J1993" t="str">
        <f t="shared" si="2011"/>
        <v>INDICE</v>
      </c>
      <c r="K1993">
        <f t="shared" si="2011"/>
        <v>0</v>
      </c>
      <c r="L1993" s="150">
        <f>+VLOOKUP($E1993,IIC_2018!$B$8:$Q$347,15,0)</f>
        <v>0.70746287840272826</v>
      </c>
      <c r="M1993" s="142" t="str">
        <f>+VLOOKUP($E1993,IIC_2018!$B$8:$Q$347,16,0)</f>
        <v>Medio alto</v>
      </c>
    </row>
    <row r="1994" spans="1:13" x14ac:dyDescent="0.3">
      <c r="A1994" s="139">
        <f t="shared" si="1981"/>
        <v>53</v>
      </c>
      <c r="B1994" s="148">
        <f t="shared" si="1983"/>
        <v>12</v>
      </c>
      <c r="D1994" s="149" t="str">
        <f>+VLOOKUP($A1994,mUNICIPIOS!$B$4:$F$343,2,0)</f>
        <v>Chimaltenango</v>
      </c>
      <c r="E1994" s="149">
        <f>+VLOOKUP($A1994,mUNICIPIOS!$B$4:$F$343,3,0)</f>
        <v>412</v>
      </c>
      <c r="F1994" s="149" t="str">
        <f>+VLOOKUP($A1994,mUNICIPIOS!$B$4:$F$343,4,0)</f>
        <v>San Pedro Yepocapa</v>
      </c>
      <c r="G1994" s="139" t="str">
        <f t="shared" ref="G1994:K1994" si="2012">+G1956</f>
        <v>03</v>
      </c>
      <c r="H1994" t="str">
        <f t="shared" si="2012"/>
        <v>ISP</v>
      </c>
      <c r="I1994" t="str">
        <f t="shared" si="2012"/>
        <v>Índice de Servicios Públicos</v>
      </c>
      <c r="J1994" t="str">
        <f t="shared" si="2012"/>
        <v>03-01</v>
      </c>
      <c r="K1994" t="str">
        <f t="shared" si="2012"/>
        <v>Cobertura del servicio público de agua</v>
      </c>
      <c r="L1994" s="150">
        <f>+VLOOKUP($E1994,ISP_2018!$B$8:$T$347,3,0)</f>
        <v>0</v>
      </c>
      <c r="M1994" s="142" t="str">
        <f>+VLOOKUP($E1994,ISP_2018!$B$8:$T$347,4,0)</f>
        <v>Bajo</v>
      </c>
    </row>
    <row r="1995" spans="1:13" x14ac:dyDescent="0.3">
      <c r="A1995" s="139">
        <f t="shared" si="1981"/>
        <v>53</v>
      </c>
      <c r="B1995" s="148">
        <f t="shared" si="1983"/>
        <v>13</v>
      </c>
      <c r="D1995" s="149" t="str">
        <f>+VLOOKUP($A1995,mUNICIPIOS!$B$4:$F$343,2,0)</f>
        <v>Chimaltenango</v>
      </c>
      <c r="E1995" s="149">
        <f>+VLOOKUP($A1995,mUNICIPIOS!$B$4:$F$343,3,0)</f>
        <v>412</v>
      </c>
      <c r="F1995" s="149" t="str">
        <f>+VLOOKUP($A1995,mUNICIPIOS!$B$4:$F$343,4,0)</f>
        <v>San Pedro Yepocapa</v>
      </c>
      <c r="G1995" s="139" t="str">
        <f t="shared" ref="G1995:K1995" si="2013">+G1957</f>
        <v>03</v>
      </c>
      <c r="H1995" t="str">
        <f t="shared" si="2013"/>
        <v>ISP</v>
      </c>
      <c r="I1995" t="str">
        <f t="shared" si="2013"/>
        <v>Índice de Servicios Públicos</v>
      </c>
      <c r="J1995" t="str">
        <f t="shared" si="2013"/>
        <v>03-02</v>
      </c>
      <c r="K1995" t="str">
        <f t="shared" si="2013"/>
        <v>Control de la calidad del servicio público de agua</v>
      </c>
      <c r="L1995" s="150">
        <f>+VLOOKUP($E1995,ISP_2018!$B$8:$T$347,6,0)</f>
        <v>0.56870748299319729</v>
      </c>
      <c r="M1995" s="142" t="str">
        <f>+VLOOKUP($E1995,ISP_2018!$B$8:$T$347,7,0)</f>
        <v>Medio</v>
      </c>
    </row>
    <row r="1996" spans="1:13" x14ac:dyDescent="0.3">
      <c r="A1996" s="139">
        <f t="shared" si="1981"/>
        <v>53</v>
      </c>
      <c r="B1996" s="148">
        <f t="shared" si="1983"/>
        <v>14</v>
      </c>
      <c r="D1996" s="149" t="str">
        <f>+VLOOKUP($A1996,mUNICIPIOS!$B$4:$F$343,2,0)</f>
        <v>Chimaltenango</v>
      </c>
      <c r="E1996" s="149">
        <f>+VLOOKUP($A1996,mUNICIPIOS!$B$4:$F$343,3,0)</f>
        <v>412</v>
      </c>
      <c r="F1996" s="149" t="str">
        <f>+VLOOKUP($A1996,mUNICIPIOS!$B$4:$F$343,4,0)</f>
        <v>San Pedro Yepocapa</v>
      </c>
      <c r="G1996" s="139" t="str">
        <f t="shared" ref="G1996:K1996" si="2014">+G1958</f>
        <v>03</v>
      </c>
      <c r="H1996" t="str">
        <f t="shared" si="2014"/>
        <v>ISP</v>
      </c>
      <c r="I1996" t="str">
        <f t="shared" si="2014"/>
        <v>Índice de Servicios Públicos</v>
      </c>
      <c r="J1996" t="str">
        <f t="shared" si="2014"/>
        <v>03-03</v>
      </c>
      <c r="K1996" t="str">
        <f t="shared" si="2014"/>
        <v>Disposición  y tratamiento  de aguas residuales</v>
      </c>
      <c r="L1996" s="150">
        <f>+VLOOKUP($E1996,ISP_2018!$B$8:$T$347,9,0)</f>
        <v>0</v>
      </c>
      <c r="M1996" s="142" t="str">
        <f>+VLOOKUP($E1996,ISP_2018!$B$8:$T$347,10,0)</f>
        <v>Bajo</v>
      </c>
    </row>
    <row r="1997" spans="1:13" x14ac:dyDescent="0.3">
      <c r="A1997" s="139">
        <f t="shared" si="1981"/>
        <v>53</v>
      </c>
      <c r="B1997" s="148">
        <f t="shared" si="1983"/>
        <v>15</v>
      </c>
      <c r="D1997" s="149" t="str">
        <f>+VLOOKUP($A1997,mUNICIPIOS!$B$4:$F$343,2,0)</f>
        <v>Chimaltenango</v>
      </c>
      <c r="E1997" s="149">
        <f>+VLOOKUP($A1997,mUNICIPIOS!$B$4:$F$343,3,0)</f>
        <v>412</v>
      </c>
      <c r="F1997" s="149" t="str">
        <f>+VLOOKUP($A1997,mUNICIPIOS!$B$4:$F$343,4,0)</f>
        <v>San Pedro Yepocapa</v>
      </c>
      <c r="G1997" s="139" t="str">
        <f t="shared" ref="G1997:K1997" si="2015">+G1959</f>
        <v>03</v>
      </c>
      <c r="H1997" t="str">
        <f t="shared" si="2015"/>
        <v>ISP</v>
      </c>
      <c r="I1997" t="str">
        <f t="shared" si="2015"/>
        <v>Índice de Servicios Públicos</v>
      </c>
      <c r="J1997" t="str">
        <f t="shared" si="2015"/>
        <v>03-04</v>
      </c>
      <c r="K1997" t="str">
        <f t="shared" si="2015"/>
        <v>Gestión y manejo de los residuos y desechos sólidos</v>
      </c>
      <c r="L1997" s="150">
        <f>+VLOOKUP($E1997,ISP_2018!$B$8:$T$347,12,0)</f>
        <v>0</v>
      </c>
      <c r="M1997" s="142" t="str">
        <f>+VLOOKUP($E1997,ISP_2018!$B$8:$T$347,13,0)</f>
        <v>Bajo</v>
      </c>
    </row>
    <row r="1998" spans="1:13" x14ac:dyDescent="0.3">
      <c r="A1998" s="139">
        <f t="shared" si="1981"/>
        <v>53</v>
      </c>
      <c r="B1998" s="148">
        <f t="shared" si="1983"/>
        <v>16</v>
      </c>
      <c r="D1998" s="149" t="str">
        <f>+VLOOKUP($A1998,mUNICIPIOS!$B$4:$F$343,2,0)</f>
        <v>Chimaltenango</v>
      </c>
      <c r="E1998" s="149">
        <f>+VLOOKUP($A1998,mUNICIPIOS!$B$4:$F$343,3,0)</f>
        <v>412</v>
      </c>
      <c r="F1998" s="149" t="str">
        <f>+VLOOKUP($A1998,mUNICIPIOS!$B$4:$F$343,4,0)</f>
        <v>San Pedro Yepocapa</v>
      </c>
      <c r="G1998" s="139" t="str">
        <f t="shared" ref="G1998:K1998" si="2016">+G1960</f>
        <v>03</v>
      </c>
      <c r="H1998" t="str">
        <f t="shared" si="2016"/>
        <v>ISP</v>
      </c>
      <c r="I1998" t="str">
        <f t="shared" si="2016"/>
        <v>Índice de Servicios Públicos</v>
      </c>
      <c r="J1998" t="str">
        <f t="shared" si="2016"/>
        <v>03-05</v>
      </c>
      <c r="K1998" t="str">
        <f t="shared" si="2016"/>
        <v>Gestión de servicios públicos municipales</v>
      </c>
      <c r="L1998" s="150">
        <f>+VLOOKUP($E1998,ISP_2018!$B$8:$T$347,15,0)</f>
        <v>0.45161290322580649</v>
      </c>
      <c r="M1998" s="142" t="str">
        <f>+VLOOKUP($E1998,ISP_2018!$B$8:$T$347,16,0)</f>
        <v>Medio</v>
      </c>
    </row>
    <row r="1999" spans="1:13" x14ac:dyDescent="0.3">
      <c r="A1999" s="139">
        <f t="shared" si="1981"/>
        <v>53</v>
      </c>
      <c r="B1999" s="148">
        <f t="shared" si="1983"/>
        <v>17</v>
      </c>
      <c r="D1999" s="149" t="str">
        <f>+VLOOKUP($A1999,mUNICIPIOS!$B$4:$F$343,2,0)</f>
        <v>Chimaltenango</v>
      </c>
      <c r="E1999" s="149">
        <f>+VLOOKUP($A1999,mUNICIPIOS!$B$4:$F$343,3,0)</f>
        <v>412</v>
      </c>
      <c r="F1999" s="149" t="str">
        <f>+VLOOKUP($A1999,mUNICIPIOS!$B$4:$F$343,4,0)</f>
        <v>San Pedro Yepocapa</v>
      </c>
      <c r="G1999" s="139" t="str">
        <f t="shared" ref="G1999:K1999" si="2017">+G1961</f>
        <v>03</v>
      </c>
      <c r="H1999" t="str">
        <f t="shared" si="2017"/>
        <v>ISP</v>
      </c>
      <c r="I1999" t="str">
        <f t="shared" si="2017"/>
        <v>Índice de Servicios Públicos</v>
      </c>
      <c r="J1999" t="str">
        <f t="shared" si="2017"/>
        <v>INDICE</v>
      </c>
      <c r="K1999">
        <f t="shared" si="2017"/>
        <v>0</v>
      </c>
      <c r="L1999" s="150">
        <f>+VLOOKUP($E1999,ISP_2018!$B$8:$T$347,18,0)</f>
        <v>0.26093482554312047</v>
      </c>
      <c r="M1999" s="142" t="str">
        <f>+VLOOKUP($E1999,ISP_2018!$B$8:$T$347,19,0)</f>
        <v>Medio bajo</v>
      </c>
    </row>
    <row r="2000" spans="1:13" x14ac:dyDescent="0.3">
      <c r="A2000" s="139">
        <f t="shared" si="1981"/>
        <v>53</v>
      </c>
      <c r="B2000" s="148">
        <f t="shared" si="1983"/>
        <v>18</v>
      </c>
      <c r="D2000" s="149" t="str">
        <f>+VLOOKUP($A2000,mUNICIPIOS!$B$4:$F$343,2,0)</f>
        <v>Chimaltenango</v>
      </c>
      <c r="E2000" s="149">
        <f>+VLOOKUP($A2000,mUNICIPIOS!$B$4:$F$343,3,0)</f>
        <v>412</v>
      </c>
      <c r="F2000" s="149" t="str">
        <f>+VLOOKUP($A2000,mUNICIPIOS!$B$4:$F$343,4,0)</f>
        <v>San Pedro Yepocapa</v>
      </c>
      <c r="G2000" s="139" t="str">
        <f t="shared" ref="G2000:K2000" si="2018">+G1962</f>
        <v>04</v>
      </c>
      <c r="H2000" t="str">
        <f t="shared" si="2018"/>
        <v>IGA</v>
      </c>
      <c r="I2000" t="str">
        <f t="shared" si="2018"/>
        <v>Índice de Gestión Administrativa</v>
      </c>
      <c r="J2000" t="str">
        <f t="shared" si="2018"/>
        <v>04-01</v>
      </c>
      <c r="K2000" t="str">
        <f t="shared" si="2018"/>
        <v>Existencia de elementos de atención municipal orientada al vecino</v>
      </c>
      <c r="L2000" s="150">
        <f>+VLOOKUP($E2000,IGA_2018!$B$8:$N$347,3,0)</f>
        <v>0.25</v>
      </c>
      <c r="M2000" s="142" t="str">
        <f>+VLOOKUP($E2000,IGA_2018!$B$8:$N$347,4,0)</f>
        <v>Medio bajo</v>
      </c>
    </row>
    <row r="2001" spans="1:13" x14ac:dyDescent="0.3">
      <c r="A2001" s="139">
        <f t="shared" si="1981"/>
        <v>53</v>
      </c>
      <c r="B2001" s="148">
        <f t="shared" si="1983"/>
        <v>19</v>
      </c>
      <c r="D2001" s="149" t="str">
        <f>+VLOOKUP($A2001,mUNICIPIOS!$B$4:$F$343,2,0)</f>
        <v>Chimaltenango</v>
      </c>
      <c r="E2001" s="149">
        <f>+VLOOKUP($A2001,mUNICIPIOS!$B$4:$F$343,3,0)</f>
        <v>412</v>
      </c>
      <c r="F2001" s="149" t="str">
        <f>+VLOOKUP($A2001,mUNICIPIOS!$B$4:$F$343,4,0)</f>
        <v>San Pedro Yepocapa</v>
      </c>
      <c r="G2001" s="139" t="str">
        <f t="shared" ref="G2001:K2001" si="2019">+G1963</f>
        <v>04</v>
      </c>
      <c r="H2001" t="str">
        <f t="shared" si="2019"/>
        <v>IGA</v>
      </c>
      <c r="I2001" t="str">
        <f t="shared" si="2019"/>
        <v>Índice de Gestión Administrativa</v>
      </c>
      <c r="J2001" t="str">
        <f t="shared" si="2019"/>
        <v>04-02</v>
      </c>
      <c r="K2001" t="str">
        <f t="shared" si="2019"/>
        <v>Gestión del recurso humano.</v>
      </c>
      <c r="L2001" s="150">
        <f>+VLOOKUP($E2001,IGA_2018!$B$8:$N$347,6,0)</f>
        <v>0.49549317537986109</v>
      </c>
      <c r="M2001" s="142" t="str">
        <f>+VLOOKUP($E2001,IGA_2018!$B$8:$N$347,7,0)</f>
        <v>Medio</v>
      </c>
    </row>
    <row r="2002" spans="1:13" x14ac:dyDescent="0.3">
      <c r="A2002" s="139">
        <f t="shared" si="1981"/>
        <v>53</v>
      </c>
      <c r="B2002" s="148">
        <f t="shared" si="1983"/>
        <v>20</v>
      </c>
      <c r="D2002" s="149" t="str">
        <f>+VLOOKUP($A2002,mUNICIPIOS!$B$4:$F$343,2,0)</f>
        <v>Chimaltenango</v>
      </c>
      <c r="E2002" s="149">
        <f>+VLOOKUP($A2002,mUNICIPIOS!$B$4:$F$343,3,0)</f>
        <v>412</v>
      </c>
      <c r="F2002" s="149" t="str">
        <f>+VLOOKUP($A2002,mUNICIPIOS!$B$4:$F$343,4,0)</f>
        <v>San Pedro Yepocapa</v>
      </c>
      <c r="G2002" s="139" t="str">
        <f t="shared" ref="G2002:K2002" si="2020">+G1964</f>
        <v>04</v>
      </c>
      <c r="H2002" t="str">
        <f t="shared" si="2020"/>
        <v>IGA</v>
      </c>
      <c r="I2002" t="str">
        <f t="shared" si="2020"/>
        <v>Índice de Gestión Administrativa</v>
      </c>
      <c r="J2002" t="str">
        <f t="shared" si="2020"/>
        <v>04-03</v>
      </c>
      <c r="K2002" t="str">
        <f t="shared" si="2020"/>
        <v>Existencia de oficinas municipales con instrumentos de gestión.</v>
      </c>
      <c r="L2002" s="150">
        <f>+VLOOKUP($E2002,IGA_2018!$B$8:$N$347,9,0)</f>
        <v>0.89821428571428574</v>
      </c>
      <c r="M2002" s="142" t="str">
        <f>+VLOOKUP($E2002,IGA_2018!$B$8:$N$347,10,0)</f>
        <v>Alto</v>
      </c>
    </row>
    <row r="2003" spans="1:13" x14ac:dyDescent="0.3">
      <c r="A2003" s="139">
        <f t="shared" si="1981"/>
        <v>53</v>
      </c>
      <c r="B2003" s="148">
        <f t="shared" si="1983"/>
        <v>21</v>
      </c>
      <c r="D2003" s="149" t="str">
        <f>+VLOOKUP($A2003,mUNICIPIOS!$B$4:$F$343,2,0)</f>
        <v>Chimaltenango</v>
      </c>
      <c r="E2003" s="149">
        <f>+VLOOKUP($A2003,mUNICIPIOS!$B$4:$F$343,3,0)</f>
        <v>412</v>
      </c>
      <c r="F2003" s="149" t="str">
        <f>+VLOOKUP($A2003,mUNICIPIOS!$B$4:$F$343,4,0)</f>
        <v>San Pedro Yepocapa</v>
      </c>
      <c r="G2003" s="139" t="str">
        <f t="shared" ref="G2003:K2003" si="2021">+G1965</f>
        <v>04</v>
      </c>
      <c r="H2003" t="str">
        <f t="shared" si="2021"/>
        <v>IGA</v>
      </c>
      <c r="I2003" t="str">
        <f t="shared" si="2021"/>
        <v>Índice de Gestión Administrativa</v>
      </c>
      <c r="J2003" t="str">
        <f t="shared" si="2021"/>
        <v>INDICE</v>
      </c>
      <c r="K2003">
        <f t="shared" si="2021"/>
        <v>0</v>
      </c>
      <c r="L2003" s="150">
        <f>+VLOOKUP($E2003,IGA_2018!$B$8:$N$347,12,0)</f>
        <v>0.56279761138295137</v>
      </c>
      <c r="M2003" s="142" t="str">
        <f>+VLOOKUP($E2003,IGA_2018!$B$8:$N$347,13,0)</f>
        <v>Medio</v>
      </c>
    </row>
    <row r="2004" spans="1:13" x14ac:dyDescent="0.3">
      <c r="A2004" s="139">
        <f t="shared" si="1981"/>
        <v>53</v>
      </c>
      <c r="B2004" s="148">
        <f t="shared" si="1983"/>
        <v>22</v>
      </c>
      <c r="D2004" s="149" t="str">
        <f>+VLOOKUP($A2004,mUNICIPIOS!$B$4:$F$343,2,0)</f>
        <v>Chimaltenango</v>
      </c>
      <c r="E2004" s="149">
        <f>+VLOOKUP($A2004,mUNICIPIOS!$B$4:$F$343,3,0)</f>
        <v>412</v>
      </c>
      <c r="F2004" s="149" t="str">
        <f>+VLOOKUP($A2004,mUNICIPIOS!$B$4:$F$343,4,0)</f>
        <v>San Pedro Yepocapa</v>
      </c>
      <c r="G2004" s="139" t="str">
        <f t="shared" ref="G2004:K2004" si="2022">+G1966</f>
        <v>05</v>
      </c>
      <c r="H2004" t="str">
        <f t="shared" si="2022"/>
        <v>IGF</v>
      </c>
      <c r="I2004" t="str">
        <f t="shared" si="2022"/>
        <v>Índice de Gestión Financiera</v>
      </c>
      <c r="J2004" t="str">
        <f t="shared" si="2022"/>
        <v>05-01</v>
      </c>
      <c r="K2004" t="str">
        <f t="shared" si="2022"/>
        <v>Autonomía financiera municipal</v>
      </c>
      <c r="L2004" s="150">
        <f>+VLOOKUP($E2004,IGF_2018!$B$8:$Z$347,3,0)</f>
        <v>0.19461557918566166</v>
      </c>
      <c r="M2004" s="142" t="str">
        <f>+VLOOKUP($E2004,IGF_2018!$B$8:$Z$347,4,0)</f>
        <v>Bajo</v>
      </c>
    </row>
    <row r="2005" spans="1:13" x14ac:dyDescent="0.3">
      <c r="A2005" s="139">
        <f t="shared" si="1981"/>
        <v>53</v>
      </c>
      <c r="B2005" s="148">
        <f t="shared" si="1983"/>
        <v>23</v>
      </c>
      <c r="D2005" s="149" t="str">
        <f>+VLOOKUP($A2005,mUNICIPIOS!$B$4:$F$343,2,0)</f>
        <v>Chimaltenango</v>
      </c>
      <c r="E2005" s="149">
        <f>+VLOOKUP($A2005,mUNICIPIOS!$B$4:$F$343,3,0)</f>
        <v>412</v>
      </c>
      <c r="F2005" s="149" t="str">
        <f>+VLOOKUP($A2005,mUNICIPIOS!$B$4:$F$343,4,0)</f>
        <v>San Pedro Yepocapa</v>
      </c>
      <c r="G2005" s="139" t="str">
        <f t="shared" ref="G2005:K2005" si="2023">+G1967</f>
        <v>05</v>
      </c>
      <c r="H2005" t="str">
        <f t="shared" si="2023"/>
        <v>IGF</v>
      </c>
      <c r="I2005" t="str">
        <f t="shared" si="2023"/>
        <v>Índice de Gestión Financiera</v>
      </c>
      <c r="J2005" t="str">
        <f t="shared" si="2023"/>
        <v>05-02</v>
      </c>
      <c r="K2005" t="str">
        <f t="shared" si="2023"/>
        <v xml:space="preserve">Ingresos propios por habitante -sin regalías- </v>
      </c>
      <c r="L2005" s="150">
        <f>+VLOOKUP($E2005,IGF_2018!$B$8:$Z$347,6,0)</f>
        <v>9.0414939919390216E-2</v>
      </c>
      <c r="M2005" s="142" t="str">
        <f>+VLOOKUP($E2005,IGF_2018!$B$8:$Z$347,7,0)</f>
        <v>Bajo</v>
      </c>
    </row>
    <row r="2006" spans="1:13" x14ac:dyDescent="0.3">
      <c r="A2006" s="139">
        <f t="shared" si="1981"/>
        <v>53</v>
      </c>
      <c r="B2006" s="148">
        <f t="shared" si="1983"/>
        <v>24</v>
      </c>
      <c r="D2006" s="149" t="str">
        <f>+VLOOKUP($A2006,mUNICIPIOS!$B$4:$F$343,2,0)</f>
        <v>Chimaltenango</v>
      </c>
      <c r="E2006" s="149">
        <f>+VLOOKUP($A2006,mUNICIPIOS!$B$4:$F$343,3,0)</f>
        <v>412</v>
      </c>
      <c r="F2006" s="149" t="str">
        <f>+VLOOKUP($A2006,mUNICIPIOS!$B$4:$F$343,4,0)</f>
        <v>San Pedro Yepocapa</v>
      </c>
      <c r="G2006" s="139" t="str">
        <f t="shared" ref="G2006:K2006" si="2024">+G1968</f>
        <v>05</v>
      </c>
      <c r="H2006" t="str">
        <f t="shared" si="2024"/>
        <v>IGF</v>
      </c>
      <c r="I2006" t="str">
        <f t="shared" si="2024"/>
        <v>Índice de Gestión Financiera</v>
      </c>
      <c r="J2006" t="str">
        <f t="shared" si="2024"/>
        <v>05-03</v>
      </c>
      <c r="K2006" t="str">
        <f t="shared" si="2024"/>
        <v>Ingresos del IUSI en relación a los ingresos propios -sin regalías-</v>
      </c>
      <c r="L2006" s="150">
        <f>+VLOOKUP($E2006,IGF_2018!$B$8:$Z$347,9,0)</f>
        <v>0.14151688369757082</v>
      </c>
      <c r="M2006" s="142" t="str">
        <f>+VLOOKUP($E2006,IGF_2018!$B$8:$Z$347,10,0)</f>
        <v>Bajo</v>
      </c>
    </row>
    <row r="2007" spans="1:13" x14ac:dyDescent="0.3">
      <c r="A2007" s="139">
        <f t="shared" si="1981"/>
        <v>53</v>
      </c>
      <c r="B2007" s="148">
        <f t="shared" si="1983"/>
        <v>25</v>
      </c>
      <c r="D2007" s="149" t="str">
        <f>+VLOOKUP($A2007,mUNICIPIOS!$B$4:$F$343,2,0)</f>
        <v>Chimaltenango</v>
      </c>
      <c r="E2007" s="149">
        <f>+VLOOKUP($A2007,mUNICIPIOS!$B$4:$F$343,3,0)</f>
        <v>412</v>
      </c>
      <c r="F2007" s="149" t="str">
        <f>+VLOOKUP($A2007,mUNICIPIOS!$B$4:$F$343,4,0)</f>
        <v>San Pedro Yepocapa</v>
      </c>
      <c r="G2007" s="139" t="str">
        <f t="shared" ref="G2007:K2007" si="2025">+G1969</f>
        <v>05</v>
      </c>
      <c r="H2007" t="str">
        <f t="shared" si="2025"/>
        <v>IGF</v>
      </c>
      <c r="I2007" t="str">
        <f t="shared" si="2025"/>
        <v>Índice de Gestión Financiera</v>
      </c>
      <c r="J2007" t="str">
        <f t="shared" si="2025"/>
        <v>05-04</v>
      </c>
      <c r="K2007" t="str">
        <f t="shared" si="2025"/>
        <v>Inversión anual en capital fijo por habitante</v>
      </c>
      <c r="L2007" s="150">
        <f>+VLOOKUP($E2007,IGF_2018!$B$8:$Z$347,12,0)</f>
        <v>6.0657762109349124E-2</v>
      </c>
      <c r="M2007" s="142" t="str">
        <f>+VLOOKUP($E2007,IGF_2018!$B$8:$Z$347,13,0)</f>
        <v>Bajo</v>
      </c>
    </row>
    <row r="2008" spans="1:13" x14ac:dyDescent="0.3">
      <c r="A2008" s="139">
        <f t="shared" si="1981"/>
        <v>53</v>
      </c>
      <c r="B2008" s="148">
        <f t="shared" si="1983"/>
        <v>26</v>
      </c>
      <c r="D2008" s="149" t="str">
        <f>+VLOOKUP($A2008,mUNICIPIOS!$B$4:$F$343,2,0)</f>
        <v>Chimaltenango</v>
      </c>
      <c r="E2008" s="149">
        <f>+VLOOKUP($A2008,mUNICIPIOS!$B$4:$F$343,3,0)</f>
        <v>412</v>
      </c>
      <c r="F2008" s="149" t="str">
        <f>+VLOOKUP($A2008,mUNICIPIOS!$B$4:$F$343,4,0)</f>
        <v>San Pedro Yepocapa</v>
      </c>
      <c r="G2008" s="139" t="str">
        <f t="shared" ref="G2008:K2008" si="2026">+G1970</f>
        <v>05</v>
      </c>
      <c r="H2008" t="str">
        <f t="shared" si="2026"/>
        <v>IGF</v>
      </c>
      <c r="I2008" t="str">
        <f t="shared" si="2026"/>
        <v>Índice de Gestión Financiera</v>
      </c>
      <c r="J2008" t="str">
        <f t="shared" si="2026"/>
        <v>05-05</v>
      </c>
      <c r="K2008" t="str">
        <f t="shared" si="2026"/>
        <v>Inversión anual en capital fijo con recursos percibidos por ingresos propios</v>
      </c>
      <c r="L2008" s="150">
        <f>+VLOOKUP($E2008,IGF_2018!$B$8:$Z$347,15,0)</f>
        <v>0.31641782167000171</v>
      </c>
      <c r="M2008" s="142" t="str">
        <f>+VLOOKUP($E2008,IGF_2018!$B$8:$Z$347,16,0)</f>
        <v>Medio bajo</v>
      </c>
    </row>
    <row r="2009" spans="1:13" x14ac:dyDescent="0.3">
      <c r="A2009" s="139">
        <f t="shared" si="1981"/>
        <v>53</v>
      </c>
      <c r="B2009" s="148">
        <f t="shared" si="1983"/>
        <v>27</v>
      </c>
      <c r="D2009" s="149" t="str">
        <f>+VLOOKUP($A2009,mUNICIPIOS!$B$4:$F$343,2,0)</f>
        <v>Chimaltenango</v>
      </c>
      <c r="E2009" s="149">
        <f>+VLOOKUP($A2009,mUNICIPIOS!$B$4:$F$343,3,0)</f>
        <v>412</v>
      </c>
      <c r="F2009" s="149" t="str">
        <f>+VLOOKUP($A2009,mUNICIPIOS!$B$4:$F$343,4,0)</f>
        <v>San Pedro Yepocapa</v>
      </c>
      <c r="G2009" s="139" t="str">
        <f t="shared" ref="G2009:K2009" si="2027">+G1971</f>
        <v>05</v>
      </c>
      <c r="H2009" t="str">
        <f t="shared" si="2027"/>
        <v>IGF</v>
      </c>
      <c r="I2009" t="str">
        <f t="shared" si="2027"/>
        <v>Índice de Gestión Financiera</v>
      </c>
      <c r="J2009" t="str">
        <f t="shared" si="2027"/>
        <v>05-06</v>
      </c>
      <c r="K2009" t="str">
        <f t="shared" si="2027"/>
        <v xml:space="preserve">Inversión anual en capital fijo con recursos percibidos por transferencias del Gobierno Central </v>
      </c>
      <c r="L2009" s="150">
        <f>+VLOOKUP($E2009,IGF_2018!$B$8:$Z$347,18,0)</f>
        <v>0.33390992470755954</v>
      </c>
      <c r="M2009" s="142" t="str">
        <f>+VLOOKUP($E2009,IGF_2018!$B$8:$Z$347,19,0)</f>
        <v>Medio bajo</v>
      </c>
    </row>
    <row r="2010" spans="1:13" x14ac:dyDescent="0.3">
      <c r="A2010" s="139">
        <f t="shared" si="1981"/>
        <v>53</v>
      </c>
      <c r="B2010" s="148">
        <f t="shared" si="1983"/>
        <v>28</v>
      </c>
      <c r="D2010" s="149" t="str">
        <f>+VLOOKUP($A2010,mUNICIPIOS!$B$4:$F$343,2,0)</f>
        <v>Chimaltenango</v>
      </c>
      <c r="E2010" s="149">
        <f>+VLOOKUP($A2010,mUNICIPIOS!$B$4:$F$343,3,0)</f>
        <v>412</v>
      </c>
      <c r="F2010" s="149" t="str">
        <f>+VLOOKUP($A2010,mUNICIPIOS!$B$4:$F$343,4,0)</f>
        <v>San Pedro Yepocapa</v>
      </c>
      <c r="G2010" s="139" t="str">
        <f t="shared" ref="G2010:K2010" si="2028">+G1972</f>
        <v>05</v>
      </c>
      <c r="H2010" t="str">
        <f t="shared" si="2028"/>
        <v>IGF</v>
      </c>
      <c r="I2010" t="str">
        <f t="shared" si="2028"/>
        <v>Índice de Gestión Financiera</v>
      </c>
      <c r="J2010" t="str">
        <f t="shared" si="2028"/>
        <v>05-07</v>
      </c>
      <c r="K2010" t="str">
        <f t="shared" si="2028"/>
        <v>Financiamiento por endeudamiento municipal</v>
      </c>
      <c r="L2010" s="150">
        <f>+VLOOKUP($E2010,IGF_2018!$B$8:$Z$347,21,0)</f>
        <v>1</v>
      </c>
      <c r="M2010" s="142" t="str">
        <f>+VLOOKUP($E2010,IGF_2018!$B$8:$Z$347,22,0)</f>
        <v>Alto</v>
      </c>
    </row>
    <row r="2011" spans="1:13" x14ac:dyDescent="0.3">
      <c r="A2011" s="139">
        <f t="shared" si="1981"/>
        <v>53</v>
      </c>
      <c r="B2011" s="148">
        <f t="shared" si="1983"/>
        <v>29</v>
      </c>
      <c r="D2011" s="149" t="str">
        <f>+VLOOKUP($A2011,mUNICIPIOS!$B$4:$F$343,2,0)</f>
        <v>Chimaltenango</v>
      </c>
      <c r="E2011" s="149">
        <f>+VLOOKUP($A2011,mUNICIPIOS!$B$4:$F$343,3,0)</f>
        <v>412</v>
      </c>
      <c r="F2011" s="149" t="str">
        <f>+VLOOKUP($A2011,mUNICIPIOS!$B$4:$F$343,4,0)</f>
        <v>San Pedro Yepocapa</v>
      </c>
      <c r="G2011" s="139" t="str">
        <f t="shared" ref="G2011:K2011" si="2029">+G1973</f>
        <v>05</v>
      </c>
      <c r="H2011" t="str">
        <f t="shared" si="2029"/>
        <v>IGF</v>
      </c>
      <c r="I2011" t="str">
        <f t="shared" si="2029"/>
        <v>Índice de Gestión Financiera</v>
      </c>
      <c r="J2011" t="str">
        <f t="shared" si="2029"/>
        <v>INDICE</v>
      </c>
      <c r="K2011">
        <f t="shared" si="2029"/>
        <v>0</v>
      </c>
      <c r="L2011" s="150">
        <f>+VLOOKUP($E2011,IGF_2018!$B$8:$Z$347,24,0)</f>
        <v>0.34225634303945851</v>
      </c>
      <c r="M2011" s="142" t="str">
        <f>+VLOOKUP($E2011,IGF_2018!$B$8:$Z$347,25,0)</f>
        <v>Medio bajo</v>
      </c>
    </row>
    <row r="2012" spans="1:13" x14ac:dyDescent="0.3">
      <c r="A2012" s="139">
        <f t="shared" si="1981"/>
        <v>53</v>
      </c>
      <c r="B2012" s="148">
        <f t="shared" si="1983"/>
        <v>30</v>
      </c>
      <c r="D2012" s="149" t="str">
        <f>+VLOOKUP($A2012,mUNICIPIOS!$B$4:$F$343,2,0)</f>
        <v>Chimaltenango</v>
      </c>
      <c r="E2012" s="149">
        <f>+VLOOKUP($A2012,mUNICIPIOS!$B$4:$F$343,3,0)</f>
        <v>412</v>
      </c>
      <c r="F2012" s="149" t="str">
        <f>+VLOOKUP($A2012,mUNICIPIOS!$B$4:$F$343,4,0)</f>
        <v>San Pedro Yepocapa</v>
      </c>
      <c r="G2012" s="139" t="str">
        <f t="shared" ref="G2012:K2012" si="2030">+G1974</f>
        <v>06</v>
      </c>
      <c r="H2012" t="str">
        <f t="shared" si="2030"/>
        <v>IGE</v>
      </c>
      <c r="I2012" t="str">
        <f t="shared" si="2030"/>
        <v>Índice de Gestión Estratégica</v>
      </c>
      <c r="J2012" t="str">
        <f t="shared" si="2030"/>
        <v>06-01</v>
      </c>
      <c r="K2012" t="str">
        <f t="shared" si="2030"/>
        <v>Ejecución del Plan Operativo Anual  (POA)</v>
      </c>
      <c r="L2012" s="150">
        <f>+VLOOKUP($E2012,IGE_2018!$B$8:$Z$347,3,0)</f>
        <v>0.81579656965279002</v>
      </c>
      <c r="M2012" s="142" t="str">
        <f>+VLOOKUP($E2012,IGE_2018!$B$8:$Z$347,4,0)</f>
        <v>Alto</v>
      </c>
    </row>
    <row r="2013" spans="1:13" x14ac:dyDescent="0.3">
      <c r="A2013" s="139">
        <f t="shared" si="1981"/>
        <v>53</v>
      </c>
      <c r="B2013" s="148">
        <f t="shared" si="1983"/>
        <v>31</v>
      </c>
      <c r="D2013" s="149" t="str">
        <f>+VLOOKUP($A2013,mUNICIPIOS!$B$4:$F$343,2,0)</f>
        <v>Chimaltenango</v>
      </c>
      <c r="E2013" s="149">
        <f>+VLOOKUP($A2013,mUNICIPIOS!$B$4:$F$343,3,0)</f>
        <v>412</v>
      </c>
      <c r="F2013" s="149" t="str">
        <f>+VLOOKUP($A2013,mUNICIPIOS!$B$4:$F$343,4,0)</f>
        <v>San Pedro Yepocapa</v>
      </c>
      <c r="G2013" s="139" t="str">
        <f t="shared" ref="G2013:K2013" si="2031">+G1975</f>
        <v>06</v>
      </c>
      <c r="H2013" t="str">
        <f t="shared" si="2031"/>
        <v>IGE</v>
      </c>
      <c r="I2013" t="str">
        <f t="shared" si="2031"/>
        <v>Índice de Gestión Estratégica</v>
      </c>
      <c r="J2013" t="str">
        <f t="shared" si="2031"/>
        <v>06-02</v>
      </c>
      <c r="K2013" t="str">
        <f t="shared" si="2031"/>
        <v>Relación Plan de Desarrollo Municipal y Ordenamiento Territorial (PDM-OT) - Plan Estratégico Institucional (PEI) - Plan Operativo Multianual (POM) - Plan Operativo Anual (POA)</v>
      </c>
      <c r="L2013" s="150">
        <f>+VLOOKUP($E2013,IGE_2018!$B$8:$Z$347,6,0)</f>
        <v>0.75410256410256404</v>
      </c>
      <c r="M2013" s="142" t="str">
        <f>+VLOOKUP($E2013,IGE_2018!$B$8:$Z$347,7,0)</f>
        <v>Medio alto</v>
      </c>
    </row>
    <row r="2014" spans="1:13" x14ac:dyDescent="0.3">
      <c r="A2014" s="139">
        <f t="shared" si="1981"/>
        <v>53</v>
      </c>
      <c r="B2014" s="148">
        <f t="shared" si="1983"/>
        <v>32</v>
      </c>
      <c r="D2014" s="149" t="str">
        <f>+VLOOKUP($A2014,mUNICIPIOS!$B$4:$F$343,2,0)</f>
        <v>Chimaltenango</v>
      </c>
      <c r="E2014" s="149">
        <f>+VLOOKUP($A2014,mUNICIPIOS!$B$4:$F$343,3,0)</f>
        <v>412</v>
      </c>
      <c r="F2014" s="149" t="str">
        <f>+VLOOKUP($A2014,mUNICIPIOS!$B$4:$F$343,4,0)</f>
        <v>San Pedro Yepocapa</v>
      </c>
      <c r="G2014" s="139" t="str">
        <f t="shared" ref="G2014:K2014" si="2032">+G1976</f>
        <v>06</v>
      </c>
      <c r="H2014" t="str">
        <f t="shared" si="2032"/>
        <v>IGE</v>
      </c>
      <c r="I2014" t="str">
        <f t="shared" si="2032"/>
        <v>Índice de Gestión Estratégica</v>
      </c>
      <c r="J2014" t="str">
        <f t="shared" si="2032"/>
        <v>06-03</v>
      </c>
      <c r="K2014" t="str">
        <f t="shared" si="2032"/>
        <v>Presupuesto de egresos relacionado a competencias municipales que responden a prioridades nacionales de desarrollo.</v>
      </c>
      <c r="L2014" s="150">
        <f>+VLOOKUP($E2014,IGE_2018!$B$8:$Z$347,9,0)</f>
        <v>9.3270688469882512E-2</v>
      </c>
      <c r="M2014" s="142" t="str">
        <f>+VLOOKUP($E2014,IGE_2018!$B$8:$Z$347,10,0)</f>
        <v>Bajo</v>
      </c>
    </row>
    <row r="2015" spans="1:13" x14ac:dyDescent="0.3">
      <c r="A2015" s="139">
        <f t="shared" si="1981"/>
        <v>53</v>
      </c>
      <c r="B2015" s="148">
        <f t="shared" si="1983"/>
        <v>33</v>
      </c>
      <c r="D2015" s="149" t="str">
        <f>+VLOOKUP($A2015,mUNICIPIOS!$B$4:$F$343,2,0)</f>
        <v>Chimaltenango</v>
      </c>
      <c r="E2015" s="149">
        <f>+VLOOKUP($A2015,mUNICIPIOS!$B$4:$F$343,3,0)</f>
        <v>412</v>
      </c>
      <c r="F2015" s="149" t="str">
        <f>+VLOOKUP($A2015,mUNICIPIOS!$B$4:$F$343,4,0)</f>
        <v>San Pedro Yepocapa</v>
      </c>
      <c r="G2015" s="139" t="str">
        <f t="shared" ref="G2015:K2015" si="2033">+G1977</f>
        <v>06</v>
      </c>
      <c r="H2015" t="str">
        <f t="shared" si="2033"/>
        <v>IGE</v>
      </c>
      <c r="I2015" t="str">
        <f t="shared" si="2033"/>
        <v>Índice de Gestión Estratégica</v>
      </c>
      <c r="J2015" t="str">
        <f t="shared" si="2033"/>
        <v>06-04</v>
      </c>
      <c r="K2015" t="str">
        <f t="shared" si="2033"/>
        <v>Institucionalización de la gestión ordenada del territorio</v>
      </c>
      <c r="L2015" s="150">
        <f>+VLOOKUP($E2015,IGE_2018!$B$8:$Z$347,12,0)</f>
        <v>0.1</v>
      </c>
      <c r="M2015" s="142" t="str">
        <f>+VLOOKUP($E2015,IGE_2018!$B$8:$Z$347,13,0)</f>
        <v>Bajo</v>
      </c>
    </row>
    <row r="2016" spans="1:13" x14ac:dyDescent="0.3">
      <c r="A2016" s="139">
        <f t="shared" si="1981"/>
        <v>53</v>
      </c>
      <c r="B2016" s="148">
        <f t="shared" si="1983"/>
        <v>34</v>
      </c>
      <c r="D2016" s="149" t="str">
        <f>+VLOOKUP($A2016,mUNICIPIOS!$B$4:$F$343,2,0)</f>
        <v>Chimaltenango</v>
      </c>
      <c r="E2016" s="149">
        <f>+VLOOKUP($A2016,mUNICIPIOS!$B$4:$F$343,3,0)</f>
        <v>412</v>
      </c>
      <c r="F2016" s="149" t="str">
        <f>+VLOOKUP($A2016,mUNICIPIOS!$B$4:$F$343,4,0)</f>
        <v>San Pedro Yepocapa</v>
      </c>
      <c r="G2016" s="139" t="str">
        <f t="shared" ref="G2016:K2016" si="2034">+G1978</f>
        <v>06</v>
      </c>
      <c r="H2016" t="str">
        <f t="shared" si="2034"/>
        <v>IGE</v>
      </c>
      <c r="I2016" t="str">
        <f t="shared" si="2034"/>
        <v>Índice de Gestión Estratégica</v>
      </c>
      <c r="J2016" t="str">
        <f t="shared" si="2034"/>
        <v>06-05</v>
      </c>
      <c r="K2016" t="str">
        <f t="shared" si="2034"/>
        <v>Acciones para la gestión ordenada del territorio</v>
      </c>
      <c r="L2016" s="150">
        <f>+VLOOKUP($E2016,IGE_2018!$B$8:$Z$347,15,0)</f>
        <v>0.28000000000000008</v>
      </c>
      <c r="M2016" s="142" t="str">
        <f>+VLOOKUP($E2016,IGE_2018!$B$8:$Z$347,16,0)</f>
        <v>Medio bajo</v>
      </c>
    </row>
    <row r="2017" spans="1:13" x14ac:dyDescent="0.3">
      <c r="A2017" s="139">
        <f t="shared" si="1981"/>
        <v>53</v>
      </c>
      <c r="B2017" s="148">
        <f t="shared" si="1983"/>
        <v>35</v>
      </c>
      <c r="D2017" s="149" t="str">
        <f>+VLOOKUP($A2017,mUNICIPIOS!$B$4:$F$343,2,0)</f>
        <v>Chimaltenango</v>
      </c>
      <c r="E2017" s="149">
        <f>+VLOOKUP($A2017,mUNICIPIOS!$B$4:$F$343,3,0)</f>
        <v>412</v>
      </c>
      <c r="F2017" s="149" t="str">
        <f>+VLOOKUP($A2017,mUNICIPIOS!$B$4:$F$343,4,0)</f>
        <v>San Pedro Yepocapa</v>
      </c>
      <c r="G2017" s="139" t="str">
        <f t="shared" ref="G2017:K2017" si="2035">+G1979</f>
        <v>06</v>
      </c>
      <c r="H2017" t="str">
        <f t="shared" si="2035"/>
        <v>IGE</v>
      </c>
      <c r="I2017" t="str">
        <f t="shared" si="2035"/>
        <v>Índice de Gestión Estratégica</v>
      </c>
      <c r="J2017" t="str">
        <f t="shared" si="2035"/>
        <v>06-06</v>
      </c>
      <c r="K2017" t="str">
        <f t="shared" si="2035"/>
        <v>Gestión de riesgo en la formulación de proyectos derivados de la planificación operativa anual</v>
      </c>
      <c r="L2017" s="150">
        <f>+VLOOKUP($E2017,IGE_2018!$B$8:$Z$347,18,0)</f>
        <v>0.61403508771929816</v>
      </c>
      <c r="M2017" s="142" t="str">
        <f>+VLOOKUP($E2017,IGE_2018!$B$8:$Z$347,19,0)</f>
        <v>Medio alto</v>
      </c>
    </row>
    <row r="2018" spans="1:13" x14ac:dyDescent="0.3">
      <c r="A2018" s="139">
        <f t="shared" si="1981"/>
        <v>53</v>
      </c>
      <c r="B2018" s="148">
        <f t="shared" si="1983"/>
        <v>36</v>
      </c>
      <c r="D2018" s="149" t="str">
        <f>+VLOOKUP($A2018,mUNICIPIOS!$B$4:$F$343,2,0)</f>
        <v>Chimaltenango</v>
      </c>
      <c r="E2018" s="149">
        <f>+VLOOKUP($A2018,mUNICIPIOS!$B$4:$F$343,3,0)</f>
        <v>412</v>
      </c>
      <c r="F2018" s="149" t="str">
        <f>+VLOOKUP($A2018,mUNICIPIOS!$B$4:$F$343,4,0)</f>
        <v>San Pedro Yepocapa</v>
      </c>
      <c r="G2018" s="139" t="str">
        <f t="shared" ref="G2018:K2018" si="2036">+G1980</f>
        <v>06</v>
      </c>
      <c r="H2018" t="str">
        <f t="shared" si="2036"/>
        <v>IGE</v>
      </c>
      <c r="I2018" t="str">
        <f t="shared" si="2036"/>
        <v>Índice de Gestión Estratégica</v>
      </c>
      <c r="J2018" t="str">
        <f t="shared" si="2036"/>
        <v>06-07</v>
      </c>
      <c r="K2018" t="str">
        <f t="shared" si="2036"/>
        <v>Ingresos por servicios ambientales en relación a los ingresos propios sin regalías</v>
      </c>
      <c r="L2018" s="150">
        <f>+VLOOKUP($E2018,IGE_2018!$B$8:$Z$347,21,0)</f>
        <v>1</v>
      </c>
      <c r="M2018" s="142" t="str">
        <f>+VLOOKUP($E2018,IGE_2018!$B$8:$Z$347,22,0)</f>
        <v>Alto</v>
      </c>
    </row>
    <row r="2019" spans="1:13" x14ac:dyDescent="0.3">
      <c r="A2019" s="139">
        <f t="shared" si="1981"/>
        <v>53</v>
      </c>
      <c r="B2019" s="148">
        <f t="shared" si="1983"/>
        <v>37</v>
      </c>
      <c r="D2019" s="149" t="str">
        <f>+VLOOKUP($A2019,mUNICIPIOS!$B$4:$F$343,2,0)</f>
        <v>Chimaltenango</v>
      </c>
      <c r="E2019" s="149">
        <f>+VLOOKUP($A2019,mUNICIPIOS!$B$4:$F$343,3,0)</f>
        <v>412</v>
      </c>
      <c r="F2019" s="149" t="str">
        <f>+VLOOKUP($A2019,mUNICIPIOS!$B$4:$F$343,4,0)</f>
        <v>San Pedro Yepocapa</v>
      </c>
      <c r="G2019" s="139" t="str">
        <f t="shared" ref="G2019:K2019" si="2037">+G1981</f>
        <v>06</v>
      </c>
      <c r="H2019" t="str">
        <f t="shared" si="2037"/>
        <v>IGE</v>
      </c>
      <c r="I2019" t="str">
        <f t="shared" si="2037"/>
        <v>Índice de Gestión Estratégica</v>
      </c>
      <c r="J2019" t="str">
        <f t="shared" si="2037"/>
        <v>INDICE</v>
      </c>
      <c r="K2019">
        <f t="shared" si="2037"/>
        <v>0</v>
      </c>
      <c r="L2019" s="150">
        <f>+VLOOKUP($E2019,IGE_2018!$B$8:$Z$347,24,0)</f>
        <v>0.47220605095270352</v>
      </c>
      <c r="M2019" s="142" t="str">
        <f>+VLOOKUP($E2019,IGE_2018!$B$8:$Z$347,25,0)</f>
        <v>Medio</v>
      </c>
    </row>
    <row r="2020" spans="1:13" x14ac:dyDescent="0.3">
      <c r="A2020" s="139">
        <f t="shared" si="1981"/>
        <v>53</v>
      </c>
      <c r="B2020" s="148">
        <f t="shared" si="1983"/>
        <v>38</v>
      </c>
      <c r="D2020" s="149" t="str">
        <f>+VLOOKUP($A2020,mUNICIPIOS!$B$4:$F$343,2,0)</f>
        <v>Chimaltenango</v>
      </c>
      <c r="E2020" s="149">
        <f>+VLOOKUP($A2020,mUNICIPIOS!$B$4:$F$343,3,0)</f>
        <v>412</v>
      </c>
      <c r="F2020" s="149" t="str">
        <f>+VLOOKUP($A2020,mUNICIPIOS!$B$4:$F$343,4,0)</f>
        <v>San Pedro Yepocapa</v>
      </c>
      <c r="G2020" s="139" t="str">
        <f t="shared" ref="G2020:K2020" si="2038">+G1982</f>
        <v>RANKING</v>
      </c>
      <c r="H2020" t="str">
        <f t="shared" si="2038"/>
        <v>RGM</v>
      </c>
      <c r="I2020" t="str">
        <f t="shared" si="2038"/>
        <v>Ranking de la Gestión Municipal 2018</v>
      </c>
      <c r="J2020" t="str">
        <f t="shared" si="2038"/>
        <v>RANKING</v>
      </c>
      <c r="K2020">
        <f t="shared" si="2038"/>
        <v>0</v>
      </c>
      <c r="L2020" s="151">
        <f>+VLOOKUP($E2020,Resultados_generales!$C$8:$AE$347,27,0)</f>
        <v>0.4703853776637813</v>
      </c>
      <c r="M2020" t="str">
        <f>+VLOOKUP($E2020,Resultados_generales!$C$8:$AE$347,28,0)</f>
        <v>Medio</v>
      </c>
    </row>
    <row r="2021" spans="1:13" x14ac:dyDescent="0.3">
      <c r="A2021" s="139">
        <f t="shared" si="1981"/>
        <v>54</v>
      </c>
      <c r="B2021" s="148">
        <f t="shared" si="1983"/>
        <v>1</v>
      </c>
      <c r="D2021" s="149" t="str">
        <f>+VLOOKUP($A2021,mUNICIPIOS!$B$4:$F$343,2,0)</f>
        <v>Chimaltenango</v>
      </c>
      <c r="E2021" s="149">
        <f>+VLOOKUP($A2021,mUNICIPIOS!$B$4:$F$343,3,0)</f>
        <v>413</v>
      </c>
      <c r="F2021" s="149" t="str">
        <f>+VLOOKUP($A2021,mUNICIPIOS!$B$4:$F$343,4,0)</f>
        <v>San Andrés Itzapa</v>
      </c>
      <c r="G2021" s="139" t="str">
        <f t="shared" ref="G2021:K2021" si="2039">+G1983</f>
        <v>01</v>
      </c>
      <c r="H2021" t="str">
        <f t="shared" si="2039"/>
        <v>IPC</v>
      </c>
      <c r="I2021" t="str">
        <f t="shared" si="2039"/>
        <v>Índice de Participación Ciudadana</v>
      </c>
      <c r="J2021" t="str">
        <f t="shared" si="2039"/>
        <v>01-01</v>
      </c>
      <c r="K2021" t="str">
        <f t="shared" si="2039"/>
        <v>Número de reuniones del COMUDE en el año de la medición.</v>
      </c>
      <c r="L2021" s="150">
        <f>+VLOOKUP($E2021,IPC_2018!$B$8:$T$347,3,0)</f>
        <v>0.41666666666666669</v>
      </c>
      <c r="M2021" s="142" t="str">
        <f>+VLOOKUP($E2021,IPC_2018!$B$8:$T$347,4,0)</f>
        <v>Medio</v>
      </c>
    </row>
    <row r="2022" spans="1:13" x14ac:dyDescent="0.3">
      <c r="A2022" s="139">
        <f t="shared" si="1981"/>
        <v>54</v>
      </c>
      <c r="B2022" s="148">
        <f t="shared" si="1983"/>
        <v>2</v>
      </c>
      <c r="D2022" s="149" t="str">
        <f>+VLOOKUP($A2022,mUNICIPIOS!$B$4:$F$343,2,0)</f>
        <v>Chimaltenango</v>
      </c>
      <c r="E2022" s="149">
        <f>+VLOOKUP($A2022,mUNICIPIOS!$B$4:$F$343,3,0)</f>
        <v>413</v>
      </c>
      <c r="F2022" s="149" t="str">
        <f>+VLOOKUP($A2022,mUNICIPIOS!$B$4:$F$343,4,0)</f>
        <v>San Andrés Itzapa</v>
      </c>
      <c r="G2022" s="139" t="str">
        <f t="shared" ref="G2022:K2022" si="2040">+G1984</f>
        <v>01</v>
      </c>
      <c r="H2022" t="str">
        <f t="shared" si="2040"/>
        <v>IPC</v>
      </c>
      <c r="I2022" t="str">
        <f t="shared" si="2040"/>
        <v>Índice de Participación Ciudadana</v>
      </c>
      <c r="J2022" t="str">
        <f t="shared" si="2040"/>
        <v>01-02</v>
      </c>
      <c r="K2022" t="str">
        <f t="shared" si="2040"/>
        <v>Participación de Alcaldes, Concejales y Síndicos determinados o designados en el COMUDE</v>
      </c>
      <c r="L2022" s="150">
        <f>+VLOOKUP($E2022,IPC_2018!$B$8:$T$347,6,0)</f>
        <v>0.4</v>
      </c>
      <c r="M2022" s="142" t="str">
        <f>+VLOOKUP($E2022,IPC_2018!$B$8:$T$347,7,0)</f>
        <v>Medio bajo</v>
      </c>
    </row>
    <row r="2023" spans="1:13" x14ac:dyDescent="0.3">
      <c r="A2023" s="139">
        <f t="shared" si="1981"/>
        <v>54</v>
      </c>
      <c r="B2023" s="148">
        <f t="shared" si="1983"/>
        <v>3</v>
      </c>
      <c r="D2023" s="149" t="str">
        <f>+VLOOKUP($A2023,mUNICIPIOS!$B$4:$F$343,2,0)</f>
        <v>Chimaltenango</v>
      </c>
      <c r="E2023" s="149">
        <f>+VLOOKUP($A2023,mUNICIPIOS!$B$4:$F$343,3,0)</f>
        <v>413</v>
      </c>
      <c r="F2023" s="149" t="str">
        <f>+VLOOKUP($A2023,mUNICIPIOS!$B$4:$F$343,4,0)</f>
        <v>San Andrés Itzapa</v>
      </c>
      <c r="G2023" s="139" t="str">
        <f t="shared" ref="G2023:K2023" si="2041">+G1985</f>
        <v>01</v>
      </c>
      <c r="H2023" t="str">
        <f t="shared" si="2041"/>
        <v>IPC</v>
      </c>
      <c r="I2023" t="str">
        <f t="shared" si="2041"/>
        <v>Índice de Participación Ciudadana</v>
      </c>
      <c r="J2023" t="str">
        <f t="shared" si="2041"/>
        <v>01-03</v>
      </c>
      <c r="K2023" t="str">
        <f t="shared" si="2041"/>
        <v>Participación  de organizaciones de jóvenes, mujeres, pueblos mayas, xincas, garífunas, y otras organizaciones en el Comude</v>
      </c>
      <c r="L2023" s="150">
        <f>+VLOOKUP($E2023,IPC_2018!$B$8:$T$347,9,0)</f>
        <v>0</v>
      </c>
      <c r="M2023" s="142" t="str">
        <f>+VLOOKUP($E2023,IPC_2018!$B$8:$T$347,10,0)</f>
        <v>Bajo</v>
      </c>
    </row>
    <row r="2024" spans="1:13" x14ac:dyDescent="0.3">
      <c r="A2024" s="139">
        <f t="shared" si="1981"/>
        <v>54</v>
      </c>
      <c r="B2024" s="148">
        <f t="shared" si="1983"/>
        <v>4</v>
      </c>
      <c r="D2024" s="149" t="str">
        <f>+VLOOKUP($A2024,mUNICIPIOS!$B$4:$F$343,2,0)</f>
        <v>Chimaltenango</v>
      </c>
      <c r="E2024" s="149">
        <f>+VLOOKUP($A2024,mUNICIPIOS!$B$4:$F$343,3,0)</f>
        <v>413</v>
      </c>
      <c r="F2024" s="149" t="str">
        <f>+VLOOKUP($A2024,mUNICIPIOS!$B$4:$F$343,4,0)</f>
        <v>San Andrés Itzapa</v>
      </c>
      <c r="G2024" s="139" t="str">
        <f t="shared" ref="G2024:K2024" si="2042">+G1986</f>
        <v>01</v>
      </c>
      <c r="H2024" t="str">
        <f t="shared" si="2042"/>
        <v>IPC</v>
      </c>
      <c r="I2024" t="str">
        <f t="shared" si="2042"/>
        <v>Índice de Participación Ciudadana</v>
      </c>
      <c r="J2024" t="str">
        <f t="shared" si="2042"/>
        <v>01-04</v>
      </c>
      <c r="K2024" t="str">
        <f t="shared" si="2042"/>
        <v>Representatividad territorial del Comude.</v>
      </c>
      <c r="L2024" s="150">
        <f>+VLOOKUP($E2024,IPC_2018!$B$8:$T$347,12,0)</f>
        <v>0</v>
      </c>
      <c r="M2024" s="142" t="str">
        <f>+VLOOKUP($E2024,IPC_2018!$B$8:$T$347,13,0)</f>
        <v>Bajo</v>
      </c>
    </row>
    <row r="2025" spans="1:13" x14ac:dyDescent="0.3">
      <c r="A2025" s="139">
        <f t="shared" si="1981"/>
        <v>54</v>
      </c>
      <c r="B2025" s="148">
        <f t="shared" si="1983"/>
        <v>5</v>
      </c>
      <c r="D2025" s="149" t="str">
        <f>+VLOOKUP($A2025,mUNICIPIOS!$B$4:$F$343,2,0)</f>
        <v>Chimaltenango</v>
      </c>
      <c r="E2025" s="149">
        <f>+VLOOKUP($A2025,mUNICIPIOS!$B$4:$F$343,3,0)</f>
        <v>413</v>
      </c>
      <c r="F2025" s="149" t="str">
        <f>+VLOOKUP($A2025,mUNICIPIOS!$B$4:$F$343,4,0)</f>
        <v>San Andrés Itzapa</v>
      </c>
      <c r="G2025" s="139" t="str">
        <f t="shared" ref="G2025:K2025" si="2043">+G1987</f>
        <v>01</v>
      </c>
      <c r="H2025" t="str">
        <f t="shared" si="2043"/>
        <v>IPC</v>
      </c>
      <c r="I2025" t="str">
        <f t="shared" si="2043"/>
        <v>Índice de Participación Ciudadana</v>
      </c>
      <c r="J2025" t="str">
        <f t="shared" si="2043"/>
        <v>01-05</v>
      </c>
      <c r="K2025" t="str">
        <f t="shared" si="2043"/>
        <v>Funcionamiento del Comude</v>
      </c>
      <c r="L2025" s="150">
        <f>+VLOOKUP($E2025,IPC_2018!$B$8:$T$347,15,0)</f>
        <v>0.15901060076290127</v>
      </c>
      <c r="M2025" s="142" t="str">
        <f>+VLOOKUP($E2025,IPC_2018!$B$8:$T$347,16,0)</f>
        <v>Bajo</v>
      </c>
    </row>
    <row r="2026" spans="1:13" x14ac:dyDescent="0.3">
      <c r="A2026" s="139">
        <f t="shared" si="1981"/>
        <v>54</v>
      </c>
      <c r="B2026" s="148">
        <f t="shared" si="1983"/>
        <v>6</v>
      </c>
      <c r="D2026" s="149" t="str">
        <f>+VLOOKUP($A2026,mUNICIPIOS!$B$4:$F$343,2,0)</f>
        <v>Chimaltenango</v>
      </c>
      <c r="E2026" s="149">
        <f>+VLOOKUP($A2026,mUNICIPIOS!$B$4:$F$343,3,0)</f>
        <v>413</v>
      </c>
      <c r="F2026" s="149" t="str">
        <f>+VLOOKUP($A2026,mUNICIPIOS!$B$4:$F$343,4,0)</f>
        <v>San Andrés Itzapa</v>
      </c>
      <c r="G2026" s="139" t="str">
        <f t="shared" ref="G2026:K2026" si="2044">+G1988</f>
        <v>01</v>
      </c>
      <c r="H2026" t="str">
        <f t="shared" si="2044"/>
        <v>IPC</v>
      </c>
      <c r="I2026" t="str">
        <f t="shared" si="2044"/>
        <v>Índice de Participación Ciudadana</v>
      </c>
      <c r="J2026" t="str">
        <f t="shared" si="2044"/>
        <v>INDICE</v>
      </c>
      <c r="K2026">
        <f t="shared" si="2044"/>
        <v>0</v>
      </c>
      <c r="L2026" s="150">
        <f>+VLOOKUP($E2026,IPC_2018!$B$8:$T$347,18,0)</f>
        <v>0.25093492344776858</v>
      </c>
      <c r="M2026" s="142" t="str">
        <f>+VLOOKUP($E2026,IPC_2018!$B$8:$T$347,19,0)</f>
        <v>Medio bajo</v>
      </c>
    </row>
    <row r="2027" spans="1:13" x14ac:dyDescent="0.3">
      <c r="A2027" s="139">
        <f t="shared" si="1981"/>
        <v>54</v>
      </c>
      <c r="B2027" s="148">
        <f t="shared" si="1983"/>
        <v>7</v>
      </c>
      <c r="D2027" s="149" t="str">
        <f>+VLOOKUP($A2027,mUNICIPIOS!$B$4:$F$343,2,0)</f>
        <v>Chimaltenango</v>
      </c>
      <c r="E2027" s="149">
        <f>+VLOOKUP($A2027,mUNICIPIOS!$B$4:$F$343,3,0)</f>
        <v>413</v>
      </c>
      <c r="F2027" s="149" t="str">
        <f>+VLOOKUP($A2027,mUNICIPIOS!$B$4:$F$343,4,0)</f>
        <v>San Andrés Itzapa</v>
      </c>
      <c r="G2027" s="139" t="str">
        <f t="shared" ref="G2027:K2027" si="2045">+G1989</f>
        <v>02</v>
      </c>
      <c r="H2027" t="str">
        <f t="shared" si="2045"/>
        <v>IIC</v>
      </c>
      <c r="I2027" t="str">
        <f t="shared" si="2045"/>
        <v>Índice de Información a la Ciudadanía</v>
      </c>
      <c r="J2027" t="str">
        <f t="shared" si="2045"/>
        <v>02-01</v>
      </c>
      <c r="K2027" t="str">
        <f t="shared" si="2045"/>
        <v>Rendición de cuentas cuatrimestral y anual al Comude enfocadas en resultados.</v>
      </c>
      <c r="L2027" s="150">
        <f>+VLOOKUP($E2027,IIC_2018!$B$8:$Q$347,3,0)</f>
        <v>0</v>
      </c>
      <c r="M2027" s="142" t="str">
        <f>+VLOOKUP($E2027,IIC_2018!$B$8:$Q$347,4,0)</f>
        <v>Bajo</v>
      </c>
    </row>
    <row r="2028" spans="1:13" x14ac:dyDescent="0.3">
      <c r="A2028" s="139">
        <f t="shared" si="1981"/>
        <v>54</v>
      </c>
      <c r="B2028" s="148">
        <f t="shared" si="1983"/>
        <v>8</v>
      </c>
      <c r="D2028" s="149" t="str">
        <f>+VLOOKUP($A2028,mUNICIPIOS!$B$4:$F$343,2,0)</f>
        <v>Chimaltenango</v>
      </c>
      <c r="E2028" s="149">
        <f>+VLOOKUP($A2028,mUNICIPIOS!$B$4:$F$343,3,0)</f>
        <v>413</v>
      </c>
      <c r="F2028" s="149" t="str">
        <f>+VLOOKUP($A2028,mUNICIPIOS!$B$4:$F$343,4,0)</f>
        <v>San Andrés Itzapa</v>
      </c>
      <c r="G2028" s="139" t="str">
        <f t="shared" ref="G2028:K2028" si="2046">+G1990</f>
        <v>02</v>
      </c>
      <c r="H2028" t="str">
        <f t="shared" si="2046"/>
        <v>IIC</v>
      </c>
      <c r="I2028" t="str">
        <f t="shared" si="2046"/>
        <v>Índice de Información a la Ciudadanía</v>
      </c>
      <c r="J2028" t="str">
        <f t="shared" si="2046"/>
        <v>02-02</v>
      </c>
      <c r="K2028" t="str">
        <f t="shared" si="2046"/>
        <v>Información presupuestaria y otra información brindada a la ciudadanía disponible en medios locales de comunicación.</v>
      </c>
      <c r="L2028" s="150">
        <f>+VLOOKUP($E2028,IIC_2018!$B$8:$Q$347,6,0)</f>
        <v>0</v>
      </c>
      <c r="M2028" s="142" t="str">
        <f>+VLOOKUP($E2028,IIC_2018!$B$8:$Q$347,7,0)</f>
        <v>Bajo</v>
      </c>
    </row>
    <row r="2029" spans="1:13" x14ac:dyDescent="0.3">
      <c r="A2029" s="139">
        <f t="shared" ref="A2029:A2092" si="2047">+IF(B2028=38,A2028+1,A2028)</f>
        <v>54</v>
      </c>
      <c r="B2029" s="148">
        <f t="shared" si="1983"/>
        <v>9</v>
      </c>
      <c r="D2029" s="149" t="str">
        <f>+VLOOKUP($A2029,mUNICIPIOS!$B$4:$F$343,2,0)</f>
        <v>Chimaltenango</v>
      </c>
      <c r="E2029" s="149">
        <f>+VLOOKUP($A2029,mUNICIPIOS!$B$4:$F$343,3,0)</f>
        <v>413</v>
      </c>
      <c r="F2029" s="149" t="str">
        <f>+VLOOKUP($A2029,mUNICIPIOS!$B$4:$F$343,4,0)</f>
        <v>San Andrés Itzapa</v>
      </c>
      <c r="G2029" s="139" t="str">
        <f t="shared" ref="G2029:K2029" si="2048">+G1991</f>
        <v>02</v>
      </c>
      <c r="H2029" t="str">
        <f t="shared" si="2048"/>
        <v>IIC</v>
      </c>
      <c r="I2029" t="str">
        <f t="shared" si="2048"/>
        <v>Índice de Información a la Ciudadanía</v>
      </c>
      <c r="J2029" t="str">
        <f t="shared" si="2048"/>
        <v>02-03</v>
      </c>
      <c r="K2029" t="str">
        <f t="shared" si="2048"/>
        <v>Información pública de oficio actualizada y disponible de acuerdo a la LAIP y uso de internet.</v>
      </c>
      <c r="L2029" s="150">
        <f>+VLOOKUP($E2029,IIC_2018!$B$8:$Q$347,9,0)</f>
        <v>0</v>
      </c>
      <c r="M2029" s="142" t="str">
        <f>+VLOOKUP($E2029,IIC_2018!$B$8:$Q$347,10,0)</f>
        <v>Bajo</v>
      </c>
    </row>
    <row r="2030" spans="1:13" x14ac:dyDescent="0.3">
      <c r="A2030" s="139">
        <f t="shared" si="2047"/>
        <v>54</v>
      </c>
      <c r="B2030" s="148">
        <f t="shared" ref="B2030:B2093" si="2049">+B1992</f>
        <v>10</v>
      </c>
      <c r="D2030" s="149" t="str">
        <f>+VLOOKUP($A2030,mUNICIPIOS!$B$4:$F$343,2,0)</f>
        <v>Chimaltenango</v>
      </c>
      <c r="E2030" s="149">
        <f>+VLOOKUP($A2030,mUNICIPIOS!$B$4:$F$343,3,0)</f>
        <v>413</v>
      </c>
      <c r="F2030" s="149" t="str">
        <f>+VLOOKUP($A2030,mUNICIPIOS!$B$4:$F$343,4,0)</f>
        <v>San Andrés Itzapa</v>
      </c>
      <c r="G2030" s="139" t="str">
        <f t="shared" ref="G2030:K2030" si="2050">+G1992</f>
        <v>02</v>
      </c>
      <c r="H2030" t="str">
        <f t="shared" si="2050"/>
        <v>IIC</v>
      </c>
      <c r="I2030" t="str">
        <f t="shared" si="2050"/>
        <v>Índice de Información a la Ciudadanía</v>
      </c>
      <c r="J2030" t="str">
        <f t="shared" si="2050"/>
        <v>02-04</v>
      </c>
      <c r="K2030" t="str">
        <f t="shared" si="2050"/>
        <v>Relación del monto contratado por medio de Guate compras con el total del presupuesto de egresos vigente.</v>
      </c>
      <c r="L2030" s="150">
        <f>+VLOOKUP($E2030,IIC_2018!$B$8:$Q$347,12,0)</f>
        <v>0.37524740595705369</v>
      </c>
      <c r="M2030" s="142" t="str">
        <f>+VLOOKUP($E2030,IIC_2018!$B$8:$Q$347,13,0)</f>
        <v>Medio bajo</v>
      </c>
    </row>
    <row r="2031" spans="1:13" x14ac:dyDescent="0.3">
      <c r="A2031" s="139">
        <f t="shared" si="2047"/>
        <v>54</v>
      </c>
      <c r="B2031" s="148">
        <f t="shared" si="2049"/>
        <v>11</v>
      </c>
      <c r="D2031" s="149" t="str">
        <f>+VLOOKUP($A2031,mUNICIPIOS!$B$4:$F$343,2,0)</f>
        <v>Chimaltenango</v>
      </c>
      <c r="E2031" s="149">
        <f>+VLOOKUP($A2031,mUNICIPIOS!$B$4:$F$343,3,0)</f>
        <v>413</v>
      </c>
      <c r="F2031" s="149" t="str">
        <f>+VLOOKUP($A2031,mUNICIPIOS!$B$4:$F$343,4,0)</f>
        <v>San Andrés Itzapa</v>
      </c>
      <c r="G2031" s="139" t="str">
        <f t="shared" ref="G2031:K2031" si="2051">+G1993</f>
        <v>02</v>
      </c>
      <c r="H2031" t="str">
        <f t="shared" si="2051"/>
        <v>IIC</v>
      </c>
      <c r="I2031" t="str">
        <f t="shared" si="2051"/>
        <v>Índice de Información a la Ciudadanía</v>
      </c>
      <c r="J2031" t="str">
        <f t="shared" si="2051"/>
        <v>INDICE</v>
      </c>
      <c r="K2031">
        <f t="shared" si="2051"/>
        <v>0</v>
      </c>
      <c r="L2031" s="150">
        <f>+VLOOKUP($E2031,IIC_2018!$B$8:$Q$347,15,0)</f>
        <v>9.3811851489263423E-2</v>
      </c>
      <c r="M2031" s="142" t="str">
        <f>+VLOOKUP($E2031,IIC_2018!$B$8:$Q$347,16,0)</f>
        <v>Bajo</v>
      </c>
    </row>
    <row r="2032" spans="1:13" x14ac:dyDescent="0.3">
      <c r="A2032" s="139">
        <f t="shared" si="2047"/>
        <v>54</v>
      </c>
      <c r="B2032" s="148">
        <f t="shared" si="2049"/>
        <v>12</v>
      </c>
      <c r="D2032" s="149" t="str">
        <f>+VLOOKUP($A2032,mUNICIPIOS!$B$4:$F$343,2,0)</f>
        <v>Chimaltenango</v>
      </c>
      <c r="E2032" s="149">
        <f>+VLOOKUP($A2032,mUNICIPIOS!$B$4:$F$343,3,0)</f>
        <v>413</v>
      </c>
      <c r="F2032" s="149" t="str">
        <f>+VLOOKUP($A2032,mUNICIPIOS!$B$4:$F$343,4,0)</f>
        <v>San Andrés Itzapa</v>
      </c>
      <c r="G2032" s="139" t="str">
        <f t="shared" ref="G2032:K2032" si="2052">+G1994</f>
        <v>03</v>
      </c>
      <c r="H2032" t="str">
        <f t="shared" si="2052"/>
        <v>ISP</v>
      </c>
      <c r="I2032" t="str">
        <f t="shared" si="2052"/>
        <v>Índice de Servicios Públicos</v>
      </c>
      <c r="J2032" t="str">
        <f t="shared" si="2052"/>
        <v>03-01</v>
      </c>
      <c r="K2032" t="str">
        <f t="shared" si="2052"/>
        <v>Cobertura del servicio público de agua</v>
      </c>
      <c r="L2032" s="150">
        <f>+VLOOKUP($E2032,ISP_2018!$B$8:$T$347,3,0)</f>
        <v>0</v>
      </c>
      <c r="M2032" s="142" t="str">
        <f>+VLOOKUP($E2032,ISP_2018!$B$8:$T$347,4,0)</f>
        <v>Bajo</v>
      </c>
    </row>
    <row r="2033" spans="1:13" x14ac:dyDescent="0.3">
      <c r="A2033" s="139">
        <f t="shared" si="2047"/>
        <v>54</v>
      </c>
      <c r="B2033" s="148">
        <f t="shared" si="2049"/>
        <v>13</v>
      </c>
      <c r="D2033" s="149" t="str">
        <f>+VLOOKUP($A2033,mUNICIPIOS!$B$4:$F$343,2,0)</f>
        <v>Chimaltenango</v>
      </c>
      <c r="E2033" s="149">
        <f>+VLOOKUP($A2033,mUNICIPIOS!$B$4:$F$343,3,0)</f>
        <v>413</v>
      </c>
      <c r="F2033" s="149" t="str">
        <f>+VLOOKUP($A2033,mUNICIPIOS!$B$4:$F$343,4,0)</f>
        <v>San Andrés Itzapa</v>
      </c>
      <c r="G2033" s="139" t="str">
        <f t="shared" ref="G2033:K2033" si="2053">+G1995</f>
        <v>03</v>
      </c>
      <c r="H2033" t="str">
        <f t="shared" si="2053"/>
        <v>ISP</v>
      </c>
      <c r="I2033" t="str">
        <f t="shared" si="2053"/>
        <v>Índice de Servicios Públicos</v>
      </c>
      <c r="J2033" t="str">
        <f t="shared" si="2053"/>
        <v>03-02</v>
      </c>
      <c r="K2033" t="str">
        <f t="shared" si="2053"/>
        <v>Control de la calidad del servicio público de agua</v>
      </c>
      <c r="L2033" s="150">
        <f>+VLOOKUP($E2033,ISP_2018!$B$8:$T$347,6,0)</f>
        <v>0</v>
      </c>
      <c r="M2033" s="142" t="str">
        <f>+VLOOKUP($E2033,ISP_2018!$B$8:$T$347,7,0)</f>
        <v>Bajo</v>
      </c>
    </row>
    <row r="2034" spans="1:13" x14ac:dyDescent="0.3">
      <c r="A2034" s="139">
        <f t="shared" si="2047"/>
        <v>54</v>
      </c>
      <c r="B2034" s="148">
        <f t="shared" si="2049"/>
        <v>14</v>
      </c>
      <c r="D2034" s="149" t="str">
        <f>+VLOOKUP($A2034,mUNICIPIOS!$B$4:$F$343,2,0)</f>
        <v>Chimaltenango</v>
      </c>
      <c r="E2034" s="149">
        <f>+VLOOKUP($A2034,mUNICIPIOS!$B$4:$F$343,3,0)</f>
        <v>413</v>
      </c>
      <c r="F2034" s="149" t="str">
        <f>+VLOOKUP($A2034,mUNICIPIOS!$B$4:$F$343,4,0)</f>
        <v>San Andrés Itzapa</v>
      </c>
      <c r="G2034" s="139" t="str">
        <f t="shared" ref="G2034:K2034" si="2054">+G1996</f>
        <v>03</v>
      </c>
      <c r="H2034" t="str">
        <f t="shared" si="2054"/>
        <v>ISP</v>
      </c>
      <c r="I2034" t="str">
        <f t="shared" si="2054"/>
        <v>Índice de Servicios Públicos</v>
      </c>
      <c r="J2034" t="str">
        <f t="shared" si="2054"/>
        <v>03-03</v>
      </c>
      <c r="K2034" t="str">
        <f t="shared" si="2054"/>
        <v>Disposición  y tratamiento  de aguas residuales</v>
      </c>
      <c r="L2034" s="150">
        <f>+VLOOKUP($E2034,ISP_2018!$B$8:$T$347,9,0)</f>
        <v>0</v>
      </c>
      <c r="M2034" s="142" t="str">
        <f>+VLOOKUP($E2034,ISP_2018!$B$8:$T$347,10,0)</f>
        <v>Bajo</v>
      </c>
    </row>
    <row r="2035" spans="1:13" x14ac:dyDescent="0.3">
      <c r="A2035" s="139">
        <f t="shared" si="2047"/>
        <v>54</v>
      </c>
      <c r="B2035" s="148">
        <f t="shared" si="2049"/>
        <v>15</v>
      </c>
      <c r="D2035" s="149" t="str">
        <f>+VLOOKUP($A2035,mUNICIPIOS!$B$4:$F$343,2,0)</f>
        <v>Chimaltenango</v>
      </c>
      <c r="E2035" s="149">
        <f>+VLOOKUP($A2035,mUNICIPIOS!$B$4:$F$343,3,0)</f>
        <v>413</v>
      </c>
      <c r="F2035" s="149" t="str">
        <f>+VLOOKUP($A2035,mUNICIPIOS!$B$4:$F$343,4,0)</f>
        <v>San Andrés Itzapa</v>
      </c>
      <c r="G2035" s="139" t="str">
        <f t="shared" ref="G2035:K2035" si="2055">+G1997</f>
        <v>03</v>
      </c>
      <c r="H2035" t="str">
        <f t="shared" si="2055"/>
        <v>ISP</v>
      </c>
      <c r="I2035" t="str">
        <f t="shared" si="2055"/>
        <v>Índice de Servicios Públicos</v>
      </c>
      <c r="J2035" t="str">
        <f t="shared" si="2055"/>
        <v>03-04</v>
      </c>
      <c r="K2035" t="str">
        <f t="shared" si="2055"/>
        <v>Gestión y manejo de los residuos y desechos sólidos</v>
      </c>
      <c r="L2035" s="150">
        <f>+VLOOKUP($E2035,ISP_2018!$B$8:$T$347,12,0)</f>
        <v>0</v>
      </c>
      <c r="M2035" s="142" t="str">
        <f>+VLOOKUP($E2035,ISP_2018!$B$8:$T$347,13,0)</f>
        <v>Bajo</v>
      </c>
    </row>
    <row r="2036" spans="1:13" x14ac:dyDescent="0.3">
      <c r="A2036" s="139">
        <f t="shared" si="2047"/>
        <v>54</v>
      </c>
      <c r="B2036" s="148">
        <f t="shared" si="2049"/>
        <v>16</v>
      </c>
      <c r="D2036" s="149" t="str">
        <f>+VLOOKUP($A2036,mUNICIPIOS!$B$4:$F$343,2,0)</f>
        <v>Chimaltenango</v>
      </c>
      <c r="E2036" s="149">
        <f>+VLOOKUP($A2036,mUNICIPIOS!$B$4:$F$343,3,0)</f>
        <v>413</v>
      </c>
      <c r="F2036" s="149" t="str">
        <f>+VLOOKUP($A2036,mUNICIPIOS!$B$4:$F$343,4,0)</f>
        <v>San Andrés Itzapa</v>
      </c>
      <c r="G2036" s="139" t="str">
        <f t="shared" ref="G2036:K2036" si="2056">+G1998</f>
        <v>03</v>
      </c>
      <c r="H2036" t="str">
        <f t="shared" si="2056"/>
        <v>ISP</v>
      </c>
      <c r="I2036" t="str">
        <f t="shared" si="2056"/>
        <v>Índice de Servicios Públicos</v>
      </c>
      <c r="J2036" t="str">
        <f t="shared" si="2056"/>
        <v>03-05</v>
      </c>
      <c r="K2036" t="str">
        <f t="shared" si="2056"/>
        <v>Gestión de servicios públicos municipales</v>
      </c>
      <c r="L2036" s="150">
        <f>+VLOOKUP($E2036,ISP_2018!$B$8:$T$347,15,0)</f>
        <v>0</v>
      </c>
      <c r="M2036" s="142" t="str">
        <f>+VLOOKUP($E2036,ISP_2018!$B$8:$T$347,16,0)</f>
        <v>Bajo</v>
      </c>
    </row>
    <row r="2037" spans="1:13" x14ac:dyDescent="0.3">
      <c r="A2037" s="139">
        <f t="shared" si="2047"/>
        <v>54</v>
      </c>
      <c r="B2037" s="148">
        <f t="shared" si="2049"/>
        <v>17</v>
      </c>
      <c r="D2037" s="149" t="str">
        <f>+VLOOKUP($A2037,mUNICIPIOS!$B$4:$F$343,2,0)</f>
        <v>Chimaltenango</v>
      </c>
      <c r="E2037" s="149">
        <f>+VLOOKUP($A2037,mUNICIPIOS!$B$4:$F$343,3,0)</f>
        <v>413</v>
      </c>
      <c r="F2037" s="149" t="str">
        <f>+VLOOKUP($A2037,mUNICIPIOS!$B$4:$F$343,4,0)</f>
        <v>San Andrés Itzapa</v>
      </c>
      <c r="G2037" s="139" t="str">
        <f t="shared" ref="G2037:K2037" si="2057">+G1999</f>
        <v>03</v>
      </c>
      <c r="H2037" t="str">
        <f t="shared" si="2057"/>
        <v>ISP</v>
      </c>
      <c r="I2037" t="str">
        <f t="shared" si="2057"/>
        <v>Índice de Servicios Públicos</v>
      </c>
      <c r="J2037" t="str">
        <f t="shared" si="2057"/>
        <v>INDICE</v>
      </c>
      <c r="K2037">
        <f t="shared" si="2057"/>
        <v>0</v>
      </c>
      <c r="L2037" s="150">
        <f>+VLOOKUP($E2037,ISP_2018!$B$8:$T$347,18,0)</f>
        <v>0</v>
      </c>
      <c r="M2037" s="142" t="str">
        <f>+VLOOKUP($E2037,ISP_2018!$B$8:$T$347,19,0)</f>
        <v>Bajo</v>
      </c>
    </row>
    <row r="2038" spans="1:13" x14ac:dyDescent="0.3">
      <c r="A2038" s="139">
        <f t="shared" si="2047"/>
        <v>54</v>
      </c>
      <c r="B2038" s="148">
        <f t="shared" si="2049"/>
        <v>18</v>
      </c>
      <c r="D2038" s="149" t="str">
        <f>+VLOOKUP($A2038,mUNICIPIOS!$B$4:$F$343,2,0)</f>
        <v>Chimaltenango</v>
      </c>
      <c r="E2038" s="149">
        <f>+VLOOKUP($A2038,mUNICIPIOS!$B$4:$F$343,3,0)</f>
        <v>413</v>
      </c>
      <c r="F2038" s="149" t="str">
        <f>+VLOOKUP($A2038,mUNICIPIOS!$B$4:$F$343,4,0)</f>
        <v>San Andrés Itzapa</v>
      </c>
      <c r="G2038" s="139" t="str">
        <f t="shared" ref="G2038:K2038" si="2058">+G2000</f>
        <v>04</v>
      </c>
      <c r="H2038" t="str">
        <f t="shared" si="2058"/>
        <v>IGA</v>
      </c>
      <c r="I2038" t="str">
        <f t="shared" si="2058"/>
        <v>Índice de Gestión Administrativa</v>
      </c>
      <c r="J2038" t="str">
        <f t="shared" si="2058"/>
        <v>04-01</v>
      </c>
      <c r="K2038" t="str">
        <f t="shared" si="2058"/>
        <v>Existencia de elementos de atención municipal orientada al vecino</v>
      </c>
      <c r="L2038" s="150">
        <f>+VLOOKUP($E2038,IGA_2018!$B$8:$N$347,3,0)</f>
        <v>0</v>
      </c>
      <c r="M2038" s="142" t="str">
        <f>+VLOOKUP($E2038,IGA_2018!$B$8:$N$347,4,0)</f>
        <v>Bajo</v>
      </c>
    </row>
    <row r="2039" spans="1:13" x14ac:dyDescent="0.3">
      <c r="A2039" s="139">
        <f t="shared" si="2047"/>
        <v>54</v>
      </c>
      <c r="B2039" s="148">
        <f t="shared" si="2049"/>
        <v>19</v>
      </c>
      <c r="D2039" s="149" t="str">
        <f>+VLOOKUP($A2039,mUNICIPIOS!$B$4:$F$343,2,0)</f>
        <v>Chimaltenango</v>
      </c>
      <c r="E2039" s="149">
        <f>+VLOOKUP($A2039,mUNICIPIOS!$B$4:$F$343,3,0)</f>
        <v>413</v>
      </c>
      <c r="F2039" s="149" t="str">
        <f>+VLOOKUP($A2039,mUNICIPIOS!$B$4:$F$343,4,0)</f>
        <v>San Andrés Itzapa</v>
      </c>
      <c r="G2039" s="139" t="str">
        <f t="shared" ref="G2039:K2039" si="2059">+G2001</f>
        <v>04</v>
      </c>
      <c r="H2039" t="str">
        <f t="shared" si="2059"/>
        <v>IGA</v>
      </c>
      <c r="I2039" t="str">
        <f t="shared" si="2059"/>
        <v>Índice de Gestión Administrativa</v>
      </c>
      <c r="J2039" t="str">
        <f t="shared" si="2059"/>
        <v>04-02</v>
      </c>
      <c r="K2039" t="str">
        <f t="shared" si="2059"/>
        <v>Gestión del recurso humano.</v>
      </c>
      <c r="L2039" s="150">
        <f>+VLOOKUP($E2039,IGA_2018!$B$8:$N$347,6,0)</f>
        <v>0</v>
      </c>
      <c r="M2039" s="142" t="str">
        <f>+VLOOKUP($E2039,IGA_2018!$B$8:$N$347,7,0)</f>
        <v>Bajo</v>
      </c>
    </row>
    <row r="2040" spans="1:13" x14ac:dyDescent="0.3">
      <c r="A2040" s="139">
        <f t="shared" si="2047"/>
        <v>54</v>
      </c>
      <c r="B2040" s="148">
        <f t="shared" si="2049"/>
        <v>20</v>
      </c>
      <c r="D2040" s="149" t="str">
        <f>+VLOOKUP($A2040,mUNICIPIOS!$B$4:$F$343,2,0)</f>
        <v>Chimaltenango</v>
      </c>
      <c r="E2040" s="149">
        <f>+VLOOKUP($A2040,mUNICIPIOS!$B$4:$F$343,3,0)</f>
        <v>413</v>
      </c>
      <c r="F2040" s="149" t="str">
        <f>+VLOOKUP($A2040,mUNICIPIOS!$B$4:$F$343,4,0)</f>
        <v>San Andrés Itzapa</v>
      </c>
      <c r="G2040" s="139" t="str">
        <f t="shared" ref="G2040:K2040" si="2060">+G2002</f>
        <v>04</v>
      </c>
      <c r="H2040" t="str">
        <f t="shared" si="2060"/>
        <v>IGA</v>
      </c>
      <c r="I2040" t="str">
        <f t="shared" si="2060"/>
        <v>Índice de Gestión Administrativa</v>
      </c>
      <c r="J2040" t="str">
        <f t="shared" si="2060"/>
        <v>04-03</v>
      </c>
      <c r="K2040" t="str">
        <f t="shared" si="2060"/>
        <v>Existencia de oficinas municipales con instrumentos de gestión.</v>
      </c>
      <c r="L2040" s="150">
        <f>+VLOOKUP($E2040,IGA_2018!$B$8:$N$347,9,0)</f>
        <v>0</v>
      </c>
      <c r="M2040" s="142" t="str">
        <f>+VLOOKUP($E2040,IGA_2018!$B$8:$N$347,10,0)</f>
        <v>Bajo</v>
      </c>
    </row>
    <row r="2041" spans="1:13" x14ac:dyDescent="0.3">
      <c r="A2041" s="139">
        <f t="shared" si="2047"/>
        <v>54</v>
      </c>
      <c r="B2041" s="148">
        <f t="shared" si="2049"/>
        <v>21</v>
      </c>
      <c r="D2041" s="149" t="str">
        <f>+VLOOKUP($A2041,mUNICIPIOS!$B$4:$F$343,2,0)</f>
        <v>Chimaltenango</v>
      </c>
      <c r="E2041" s="149">
        <f>+VLOOKUP($A2041,mUNICIPIOS!$B$4:$F$343,3,0)</f>
        <v>413</v>
      </c>
      <c r="F2041" s="149" t="str">
        <f>+VLOOKUP($A2041,mUNICIPIOS!$B$4:$F$343,4,0)</f>
        <v>San Andrés Itzapa</v>
      </c>
      <c r="G2041" s="139" t="str">
        <f t="shared" ref="G2041:K2041" si="2061">+G2003</f>
        <v>04</v>
      </c>
      <c r="H2041" t="str">
        <f t="shared" si="2061"/>
        <v>IGA</v>
      </c>
      <c r="I2041" t="str">
        <f t="shared" si="2061"/>
        <v>Índice de Gestión Administrativa</v>
      </c>
      <c r="J2041" t="str">
        <f t="shared" si="2061"/>
        <v>INDICE</v>
      </c>
      <c r="K2041">
        <f t="shared" si="2061"/>
        <v>0</v>
      </c>
      <c r="L2041" s="150">
        <f>+VLOOKUP($E2041,IGA_2018!$B$8:$N$347,12,0)</f>
        <v>0</v>
      </c>
      <c r="M2041" s="142" t="str">
        <f>+VLOOKUP($E2041,IGA_2018!$B$8:$N$347,13,0)</f>
        <v>Bajo</v>
      </c>
    </row>
    <row r="2042" spans="1:13" x14ac:dyDescent="0.3">
      <c r="A2042" s="139">
        <f t="shared" si="2047"/>
        <v>54</v>
      </c>
      <c r="B2042" s="148">
        <f t="shared" si="2049"/>
        <v>22</v>
      </c>
      <c r="D2042" s="149" t="str">
        <f>+VLOOKUP($A2042,mUNICIPIOS!$B$4:$F$343,2,0)</f>
        <v>Chimaltenango</v>
      </c>
      <c r="E2042" s="149">
        <f>+VLOOKUP($A2042,mUNICIPIOS!$B$4:$F$343,3,0)</f>
        <v>413</v>
      </c>
      <c r="F2042" s="149" t="str">
        <f>+VLOOKUP($A2042,mUNICIPIOS!$B$4:$F$343,4,0)</f>
        <v>San Andrés Itzapa</v>
      </c>
      <c r="G2042" s="139" t="str">
        <f t="shared" ref="G2042:K2042" si="2062">+G2004</f>
        <v>05</v>
      </c>
      <c r="H2042" t="str">
        <f t="shared" si="2062"/>
        <v>IGF</v>
      </c>
      <c r="I2042" t="str">
        <f t="shared" si="2062"/>
        <v>Índice de Gestión Financiera</v>
      </c>
      <c r="J2042" t="str">
        <f t="shared" si="2062"/>
        <v>05-01</v>
      </c>
      <c r="K2042" t="str">
        <f t="shared" si="2062"/>
        <v>Autonomía financiera municipal</v>
      </c>
      <c r="L2042" s="150">
        <f>+VLOOKUP($E2042,IGF_2018!$B$8:$Z$347,3,0)</f>
        <v>0.14529576138376568</v>
      </c>
      <c r="M2042" s="142" t="str">
        <f>+VLOOKUP($E2042,IGF_2018!$B$8:$Z$347,4,0)</f>
        <v>Bajo</v>
      </c>
    </row>
    <row r="2043" spans="1:13" x14ac:dyDescent="0.3">
      <c r="A2043" s="139">
        <f t="shared" si="2047"/>
        <v>54</v>
      </c>
      <c r="B2043" s="148">
        <f t="shared" si="2049"/>
        <v>23</v>
      </c>
      <c r="D2043" s="149" t="str">
        <f>+VLOOKUP($A2043,mUNICIPIOS!$B$4:$F$343,2,0)</f>
        <v>Chimaltenango</v>
      </c>
      <c r="E2043" s="149">
        <f>+VLOOKUP($A2043,mUNICIPIOS!$B$4:$F$343,3,0)</f>
        <v>413</v>
      </c>
      <c r="F2043" s="149" t="str">
        <f>+VLOOKUP($A2043,mUNICIPIOS!$B$4:$F$343,4,0)</f>
        <v>San Andrés Itzapa</v>
      </c>
      <c r="G2043" s="139" t="str">
        <f t="shared" ref="G2043:K2043" si="2063">+G2005</f>
        <v>05</v>
      </c>
      <c r="H2043" t="str">
        <f t="shared" si="2063"/>
        <v>IGF</v>
      </c>
      <c r="I2043" t="str">
        <f t="shared" si="2063"/>
        <v>Índice de Gestión Financiera</v>
      </c>
      <c r="J2043" t="str">
        <f t="shared" si="2063"/>
        <v>05-02</v>
      </c>
      <c r="K2043" t="str">
        <f t="shared" si="2063"/>
        <v xml:space="preserve">Ingresos propios por habitante -sin regalías- </v>
      </c>
      <c r="L2043" s="150">
        <f>+VLOOKUP($E2043,IGF_2018!$B$8:$Z$347,6,0)</f>
        <v>4.5841897574871497E-2</v>
      </c>
      <c r="M2043" s="142" t="str">
        <f>+VLOOKUP($E2043,IGF_2018!$B$8:$Z$347,7,0)</f>
        <v>Bajo</v>
      </c>
    </row>
    <row r="2044" spans="1:13" x14ac:dyDescent="0.3">
      <c r="A2044" s="139">
        <f t="shared" si="2047"/>
        <v>54</v>
      </c>
      <c r="B2044" s="148">
        <f t="shared" si="2049"/>
        <v>24</v>
      </c>
      <c r="D2044" s="149" t="str">
        <f>+VLOOKUP($A2044,mUNICIPIOS!$B$4:$F$343,2,0)</f>
        <v>Chimaltenango</v>
      </c>
      <c r="E2044" s="149">
        <f>+VLOOKUP($A2044,mUNICIPIOS!$B$4:$F$343,3,0)</f>
        <v>413</v>
      </c>
      <c r="F2044" s="149" t="str">
        <f>+VLOOKUP($A2044,mUNICIPIOS!$B$4:$F$343,4,0)</f>
        <v>San Andrés Itzapa</v>
      </c>
      <c r="G2044" s="139" t="str">
        <f t="shared" ref="G2044:K2044" si="2064">+G2006</f>
        <v>05</v>
      </c>
      <c r="H2044" t="str">
        <f t="shared" si="2064"/>
        <v>IGF</v>
      </c>
      <c r="I2044" t="str">
        <f t="shared" si="2064"/>
        <v>Índice de Gestión Financiera</v>
      </c>
      <c r="J2044" t="str">
        <f t="shared" si="2064"/>
        <v>05-03</v>
      </c>
      <c r="K2044" t="str">
        <f t="shared" si="2064"/>
        <v>Ingresos del IUSI en relación a los ingresos propios -sin regalías-</v>
      </c>
      <c r="L2044" s="150">
        <f>+VLOOKUP($E2044,IGF_2018!$B$8:$Z$347,9,0)</f>
        <v>0.17211266701483557</v>
      </c>
      <c r="M2044" s="142" t="str">
        <f>+VLOOKUP($E2044,IGF_2018!$B$8:$Z$347,10,0)</f>
        <v>Bajo</v>
      </c>
    </row>
    <row r="2045" spans="1:13" x14ac:dyDescent="0.3">
      <c r="A2045" s="139">
        <f t="shared" si="2047"/>
        <v>54</v>
      </c>
      <c r="B2045" s="148">
        <f t="shared" si="2049"/>
        <v>25</v>
      </c>
      <c r="D2045" s="149" t="str">
        <f>+VLOOKUP($A2045,mUNICIPIOS!$B$4:$F$343,2,0)</f>
        <v>Chimaltenango</v>
      </c>
      <c r="E2045" s="149">
        <f>+VLOOKUP($A2045,mUNICIPIOS!$B$4:$F$343,3,0)</f>
        <v>413</v>
      </c>
      <c r="F2045" s="149" t="str">
        <f>+VLOOKUP($A2045,mUNICIPIOS!$B$4:$F$343,4,0)</f>
        <v>San Andrés Itzapa</v>
      </c>
      <c r="G2045" s="139" t="str">
        <f t="shared" ref="G2045:K2045" si="2065">+G2007</f>
        <v>05</v>
      </c>
      <c r="H2045" t="str">
        <f t="shared" si="2065"/>
        <v>IGF</v>
      </c>
      <c r="I2045" t="str">
        <f t="shared" si="2065"/>
        <v>Índice de Gestión Financiera</v>
      </c>
      <c r="J2045" t="str">
        <f t="shared" si="2065"/>
        <v>05-04</v>
      </c>
      <c r="K2045" t="str">
        <f t="shared" si="2065"/>
        <v>Inversión anual en capital fijo por habitante</v>
      </c>
      <c r="L2045" s="150">
        <f>+VLOOKUP($E2045,IGF_2018!$B$8:$Z$347,12,0)</f>
        <v>3.7012561189663597E-2</v>
      </c>
      <c r="M2045" s="142" t="str">
        <f>+VLOOKUP($E2045,IGF_2018!$B$8:$Z$347,13,0)</f>
        <v>Bajo</v>
      </c>
    </row>
    <row r="2046" spans="1:13" x14ac:dyDescent="0.3">
      <c r="A2046" s="139">
        <f t="shared" si="2047"/>
        <v>54</v>
      </c>
      <c r="B2046" s="148">
        <f t="shared" si="2049"/>
        <v>26</v>
      </c>
      <c r="D2046" s="149" t="str">
        <f>+VLOOKUP($A2046,mUNICIPIOS!$B$4:$F$343,2,0)</f>
        <v>Chimaltenango</v>
      </c>
      <c r="E2046" s="149">
        <f>+VLOOKUP($A2046,mUNICIPIOS!$B$4:$F$343,3,0)</f>
        <v>413</v>
      </c>
      <c r="F2046" s="149" t="str">
        <f>+VLOOKUP($A2046,mUNICIPIOS!$B$4:$F$343,4,0)</f>
        <v>San Andrés Itzapa</v>
      </c>
      <c r="G2046" s="139" t="str">
        <f t="shared" ref="G2046:K2046" si="2066">+G2008</f>
        <v>05</v>
      </c>
      <c r="H2046" t="str">
        <f t="shared" si="2066"/>
        <v>IGF</v>
      </c>
      <c r="I2046" t="str">
        <f t="shared" si="2066"/>
        <v>Índice de Gestión Financiera</v>
      </c>
      <c r="J2046" t="str">
        <f t="shared" si="2066"/>
        <v>05-05</v>
      </c>
      <c r="K2046" t="str">
        <f t="shared" si="2066"/>
        <v>Inversión anual en capital fijo con recursos percibidos por ingresos propios</v>
      </c>
      <c r="L2046" s="150">
        <f>+VLOOKUP($E2046,IGF_2018!$B$8:$Z$347,15,0)</f>
        <v>0.38694699397995885</v>
      </c>
      <c r="M2046" s="142" t="str">
        <f>+VLOOKUP($E2046,IGF_2018!$B$8:$Z$347,16,0)</f>
        <v>Medio bajo</v>
      </c>
    </row>
    <row r="2047" spans="1:13" x14ac:dyDescent="0.3">
      <c r="A2047" s="139">
        <f t="shared" si="2047"/>
        <v>54</v>
      </c>
      <c r="B2047" s="148">
        <f t="shared" si="2049"/>
        <v>27</v>
      </c>
      <c r="D2047" s="149" t="str">
        <f>+VLOOKUP($A2047,mUNICIPIOS!$B$4:$F$343,2,0)</f>
        <v>Chimaltenango</v>
      </c>
      <c r="E2047" s="149">
        <f>+VLOOKUP($A2047,mUNICIPIOS!$B$4:$F$343,3,0)</f>
        <v>413</v>
      </c>
      <c r="F2047" s="149" t="str">
        <f>+VLOOKUP($A2047,mUNICIPIOS!$B$4:$F$343,4,0)</f>
        <v>San Andrés Itzapa</v>
      </c>
      <c r="G2047" s="139" t="str">
        <f t="shared" ref="G2047:K2047" si="2067">+G2009</f>
        <v>05</v>
      </c>
      <c r="H2047" t="str">
        <f t="shared" si="2067"/>
        <v>IGF</v>
      </c>
      <c r="I2047" t="str">
        <f t="shared" si="2067"/>
        <v>Índice de Gestión Financiera</v>
      </c>
      <c r="J2047" t="str">
        <f t="shared" si="2067"/>
        <v>05-06</v>
      </c>
      <c r="K2047" t="str">
        <f t="shared" si="2067"/>
        <v xml:space="preserve">Inversión anual en capital fijo con recursos percibidos por transferencias del Gobierno Central </v>
      </c>
      <c r="L2047" s="150">
        <f>+VLOOKUP($E2047,IGF_2018!$B$8:$Z$347,18,0)</f>
        <v>0.11319794790247301</v>
      </c>
      <c r="M2047" s="142" t="str">
        <f>+VLOOKUP($E2047,IGF_2018!$B$8:$Z$347,19,0)</f>
        <v>Bajo</v>
      </c>
    </row>
    <row r="2048" spans="1:13" x14ac:dyDescent="0.3">
      <c r="A2048" s="139">
        <f t="shared" si="2047"/>
        <v>54</v>
      </c>
      <c r="B2048" s="148">
        <f t="shared" si="2049"/>
        <v>28</v>
      </c>
      <c r="D2048" s="149" t="str">
        <f>+VLOOKUP($A2048,mUNICIPIOS!$B$4:$F$343,2,0)</f>
        <v>Chimaltenango</v>
      </c>
      <c r="E2048" s="149">
        <f>+VLOOKUP($A2048,mUNICIPIOS!$B$4:$F$343,3,0)</f>
        <v>413</v>
      </c>
      <c r="F2048" s="149" t="str">
        <f>+VLOOKUP($A2048,mUNICIPIOS!$B$4:$F$343,4,0)</f>
        <v>San Andrés Itzapa</v>
      </c>
      <c r="G2048" s="139" t="str">
        <f t="shared" ref="G2048:K2048" si="2068">+G2010</f>
        <v>05</v>
      </c>
      <c r="H2048" t="str">
        <f t="shared" si="2068"/>
        <v>IGF</v>
      </c>
      <c r="I2048" t="str">
        <f t="shared" si="2068"/>
        <v>Índice de Gestión Financiera</v>
      </c>
      <c r="J2048" t="str">
        <f t="shared" si="2068"/>
        <v>05-07</v>
      </c>
      <c r="K2048" t="str">
        <f t="shared" si="2068"/>
        <v>Financiamiento por endeudamiento municipal</v>
      </c>
      <c r="L2048" s="150">
        <f>+VLOOKUP($E2048,IGF_2018!$B$8:$Z$347,21,0)</f>
        <v>1</v>
      </c>
      <c r="M2048" s="142" t="str">
        <f>+VLOOKUP($E2048,IGF_2018!$B$8:$Z$347,22,0)</f>
        <v>Alto</v>
      </c>
    </row>
    <row r="2049" spans="1:13" x14ac:dyDescent="0.3">
      <c r="A2049" s="139">
        <f t="shared" si="2047"/>
        <v>54</v>
      </c>
      <c r="B2049" s="148">
        <f t="shared" si="2049"/>
        <v>29</v>
      </c>
      <c r="D2049" s="149" t="str">
        <f>+VLOOKUP($A2049,mUNICIPIOS!$B$4:$F$343,2,0)</f>
        <v>Chimaltenango</v>
      </c>
      <c r="E2049" s="149">
        <f>+VLOOKUP($A2049,mUNICIPIOS!$B$4:$F$343,3,0)</f>
        <v>413</v>
      </c>
      <c r="F2049" s="149" t="str">
        <f>+VLOOKUP($A2049,mUNICIPIOS!$B$4:$F$343,4,0)</f>
        <v>San Andrés Itzapa</v>
      </c>
      <c r="G2049" s="139" t="str">
        <f t="shared" ref="G2049:K2049" si="2069">+G2011</f>
        <v>05</v>
      </c>
      <c r="H2049" t="str">
        <f t="shared" si="2069"/>
        <v>IGF</v>
      </c>
      <c r="I2049" t="str">
        <f t="shared" si="2069"/>
        <v>Índice de Gestión Financiera</v>
      </c>
      <c r="J2049" t="str">
        <f t="shared" si="2069"/>
        <v>INDICE</v>
      </c>
      <c r="K2049">
        <f t="shared" si="2069"/>
        <v>0</v>
      </c>
      <c r="L2049" s="150">
        <f>+VLOOKUP($E2049,IGF_2018!$B$8:$Z$347,24,0)</f>
        <v>0.30915454880042059</v>
      </c>
      <c r="M2049" s="142" t="str">
        <f>+VLOOKUP($E2049,IGF_2018!$B$8:$Z$347,25,0)</f>
        <v>Medio bajo</v>
      </c>
    </row>
    <row r="2050" spans="1:13" x14ac:dyDescent="0.3">
      <c r="A2050" s="139">
        <f t="shared" si="2047"/>
        <v>54</v>
      </c>
      <c r="B2050" s="148">
        <f t="shared" si="2049"/>
        <v>30</v>
      </c>
      <c r="D2050" s="149" t="str">
        <f>+VLOOKUP($A2050,mUNICIPIOS!$B$4:$F$343,2,0)</f>
        <v>Chimaltenango</v>
      </c>
      <c r="E2050" s="149">
        <f>+VLOOKUP($A2050,mUNICIPIOS!$B$4:$F$343,3,0)</f>
        <v>413</v>
      </c>
      <c r="F2050" s="149" t="str">
        <f>+VLOOKUP($A2050,mUNICIPIOS!$B$4:$F$343,4,0)</f>
        <v>San Andrés Itzapa</v>
      </c>
      <c r="G2050" s="139" t="str">
        <f t="shared" ref="G2050:K2050" si="2070">+G2012</f>
        <v>06</v>
      </c>
      <c r="H2050" t="str">
        <f t="shared" si="2070"/>
        <v>IGE</v>
      </c>
      <c r="I2050" t="str">
        <f t="shared" si="2070"/>
        <v>Índice de Gestión Estratégica</v>
      </c>
      <c r="J2050" t="str">
        <f t="shared" si="2070"/>
        <v>06-01</v>
      </c>
      <c r="K2050" t="str">
        <f t="shared" si="2070"/>
        <v>Ejecución del Plan Operativo Anual  (POA)</v>
      </c>
      <c r="L2050" s="150">
        <f>+VLOOKUP($E2050,IGE_2018!$B$8:$Z$347,3,0)</f>
        <v>0</v>
      </c>
      <c r="M2050" s="142" t="str">
        <f>+VLOOKUP($E2050,IGE_2018!$B$8:$Z$347,4,0)</f>
        <v>Bajo</v>
      </c>
    </row>
    <row r="2051" spans="1:13" x14ac:dyDescent="0.3">
      <c r="A2051" s="139">
        <f t="shared" si="2047"/>
        <v>54</v>
      </c>
      <c r="B2051" s="148">
        <f t="shared" si="2049"/>
        <v>31</v>
      </c>
      <c r="D2051" s="149" t="str">
        <f>+VLOOKUP($A2051,mUNICIPIOS!$B$4:$F$343,2,0)</f>
        <v>Chimaltenango</v>
      </c>
      <c r="E2051" s="149">
        <f>+VLOOKUP($A2051,mUNICIPIOS!$B$4:$F$343,3,0)</f>
        <v>413</v>
      </c>
      <c r="F2051" s="149" t="str">
        <f>+VLOOKUP($A2051,mUNICIPIOS!$B$4:$F$343,4,0)</f>
        <v>San Andrés Itzapa</v>
      </c>
      <c r="G2051" s="139" t="str">
        <f t="shared" ref="G2051:K2051" si="2071">+G2013</f>
        <v>06</v>
      </c>
      <c r="H2051" t="str">
        <f t="shared" si="2071"/>
        <v>IGE</v>
      </c>
      <c r="I2051" t="str">
        <f t="shared" si="2071"/>
        <v>Índice de Gestión Estratégica</v>
      </c>
      <c r="J2051" t="str">
        <f t="shared" si="2071"/>
        <v>06-02</v>
      </c>
      <c r="K2051" t="str">
        <f t="shared" si="2071"/>
        <v>Relación Plan de Desarrollo Municipal y Ordenamiento Territorial (PDM-OT) - Plan Estratégico Institucional (PEI) - Plan Operativo Multianual (POM) - Plan Operativo Anual (POA)</v>
      </c>
      <c r="L2051" s="150">
        <f>+VLOOKUP($E2051,IGE_2018!$B$8:$Z$347,6,0)</f>
        <v>0</v>
      </c>
      <c r="M2051" s="142" t="str">
        <f>+VLOOKUP($E2051,IGE_2018!$B$8:$Z$347,7,0)</f>
        <v>Bajo</v>
      </c>
    </row>
    <row r="2052" spans="1:13" x14ac:dyDescent="0.3">
      <c r="A2052" s="139">
        <f t="shared" si="2047"/>
        <v>54</v>
      </c>
      <c r="B2052" s="148">
        <f t="shared" si="2049"/>
        <v>32</v>
      </c>
      <c r="D2052" s="149" t="str">
        <f>+VLOOKUP($A2052,mUNICIPIOS!$B$4:$F$343,2,0)</f>
        <v>Chimaltenango</v>
      </c>
      <c r="E2052" s="149">
        <f>+VLOOKUP($A2052,mUNICIPIOS!$B$4:$F$343,3,0)</f>
        <v>413</v>
      </c>
      <c r="F2052" s="149" t="str">
        <f>+VLOOKUP($A2052,mUNICIPIOS!$B$4:$F$343,4,0)</f>
        <v>San Andrés Itzapa</v>
      </c>
      <c r="G2052" s="139" t="str">
        <f t="shared" ref="G2052:K2052" si="2072">+G2014</f>
        <v>06</v>
      </c>
      <c r="H2052" t="str">
        <f t="shared" si="2072"/>
        <v>IGE</v>
      </c>
      <c r="I2052" t="str">
        <f t="shared" si="2072"/>
        <v>Índice de Gestión Estratégica</v>
      </c>
      <c r="J2052" t="str">
        <f t="shared" si="2072"/>
        <v>06-03</v>
      </c>
      <c r="K2052" t="str">
        <f t="shared" si="2072"/>
        <v>Presupuesto de egresos relacionado a competencias municipales que responden a prioridades nacionales de desarrollo.</v>
      </c>
      <c r="L2052" s="150">
        <f>+VLOOKUP($E2052,IGE_2018!$B$8:$Z$347,9,0)</f>
        <v>0.310354198842408</v>
      </c>
      <c r="M2052" s="142" t="str">
        <f>+VLOOKUP($E2052,IGE_2018!$B$8:$Z$347,10,0)</f>
        <v>Medio bajo</v>
      </c>
    </row>
    <row r="2053" spans="1:13" x14ac:dyDescent="0.3">
      <c r="A2053" s="139">
        <f t="shared" si="2047"/>
        <v>54</v>
      </c>
      <c r="B2053" s="148">
        <f t="shared" si="2049"/>
        <v>33</v>
      </c>
      <c r="D2053" s="149" t="str">
        <f>+VLOOKUP($A2053,mUNICIPIOS!$B$4:$F$343,2,0)</f>
        <v>Chimaltenango</v>
      </c>
      <c r="E2053" s="149">
        <f>+VLOOKUP($A2053,mUNICIPIOS!$B$4:$F$343,3,0)</f>
        <v>413</v>
      </c>
      <c r="F2053" s="149" t="str">
        <f>+VLOOKUP($A2053,mUNICIPIOS!$B$4:$F$343,4,0)</f>
        <v>San Andrés Itzapa</v>
      </c>
      <c r="G2053" s="139" t="str">
        <f t="shared" ref="G2053:K2053" si="2073">+G2015</f>
        <v>06</v>
      </c>
      <c r="H2053" t="str">
        <f t="shared" si="2073"/>
        <v>IGE</v>
      </c>
      <c r="I2053" t="str">
        <f t="shared" si="2073"/>
        <v>Índice de Gestión Estratégica</v>
      </c>
      <c r="J2053" t="str">
        <f t="shared" si="2073"/>
        <v>06-04</v>
      </c>
      <c r="K2053" t="str">
        <f t="shared" si="2073"/>
        <v>Institucionalización de la gestión ordenada del territorio</v>
      </c>
      <c r="L2053" s="150">
        <f>+VLOOKUP($E2053,IGE_2018!$B$8:$Z$347,12,0)</f>
        <v>0</v>
      </c>
      <c r="M2053" s="142" t="str">
        <f>+VLOOKUP($E2053,IGE_2018!$B$8:$Z$347,13,0)</f>
        <v>Bajo</v>
      </c>
    </row>
    <row r="2054" spans="1:13" x14ac:dyDescent="0.3">
      <c r="A2054" s="139">
        <f t="shared" si="2047"/>
        <v>54</v>
      </c>
      <c r="B2054" s="148">
        <f t="shared" si="2049"/>
        <v>34</v>
      </c>
      <c r="D2054" s="149" t="str">
        <f>+VLOOKUP($A2054,mUNICIPIOS!$B$4:$F$343,2,0)</f>
        <v>Chimaltenango</v>
      </c>
      <c r="E2054" s="149">
        <f>+VLOOKUP($A2054,mUNICIPIOS!$B$4:$F$343,3,0)</f>
        <v>413</v>
      </c>
      <c r="F2054" s="149" t="str">
        <f>+VLOOKUP($A2054,mUNICIPIOS!$B$4:$F$343,4,0)</f>
        <v>San Andrés Itzapa</v>
      </c>
      <c r="G2054" s="139" t="str">
        <f t="shared" ref="G2054:K2054" si="2074">+G2016</f>
        <v>06</v>
      </c>
      <c r="H2054" t="str">
        <f t="shared" si="2074"/>
        <v>IGE</v>
      </c>
      <c r="I2054" t="str">
        <f t="shared" si="2074"/>
        <v>Índice de Gestión Estratégica</v>
      </c>
      <c r="J2054" t="str">
        <f t="shared" si="2074"/>
        <v>06-05</v>
      </c>
      <c r="K2054" t="str">
        <f t="shared" si="2074"/>
        <v>Acciones para la gestión ordenada del territorio</v>
      </c>
      <c r="L2054" s="150">
        <f>+VLOOKUP($E2054,IGE_2018!$B$8:$Z$347,15,0)</f>
        <v>0</v>
      </c>
      <c r="M2054" s="142" t="str">
        <f>+VLOOKUP($E2054,IGE_2018!$B$8:$Z$347,16,0)</f>
        <v>Bajo</v>
      </c>
    </row>
    <row r="2055" spans="1:13" x14ac:dyDescent="0.3">
      <c r="A2055" s="139">
        <f t="shared" si="2047"/>
        <v>54</v>
      </c>
      <c r="B2055" s="148">
        <f t="shared" si="2049"/>
        <v>35</v>
      </c>
      <c r="D2055" s="149" t="str">
        <f>+VLOOKUP($A2055,mUNICIPIOS!$B$4:$F$343,2,0)</f>
        <v>Chimaltenango</v>
      </c>
      <c r="E2055" s="149">
        <f>+VLOOKUP($A2055,mUNICIPIOS!$B$4:$F$343,3,0)</f>
        <v>413</v>
      </c>
      <c r="F2055" s="149" t="str">
        <f>+VLOOKUP($A2055,mUNICIPIOS!$B$4:$F$343,4,0)</f>
        <v>San Andrés Itzapa</v>
      </c>
      <c r="G2055" s="139" t="str">
        <f t="shared" ref="G2055:K2055" si="2075">+G2017</f>
        <v>06</v>
      </c>
      <c r="H2055" t="str">
        <f t="shared" si="2075"/>
        <v>IGE</v>
      </c>
      <c r="I2055" t="str">
        <f t="shared" si="2075"/>
        <v>Índice de Gestión Estratégica</v>
      </c>
      <c r="J2055" t="str">
        <f t="shared" si="2075"/>
        <v>06-06</v>
      </c>
      <c r="K2055" t="str">
        <f t="shared" si="2075"/>
        <v>Gestión de riesgo en la formulación de proyectos derivados de la planificación operativa anual</v>
      </c>
      <c r="L2055" s="150">
        <f>+VLOOKUP($E2055,IGE_2018!$B$8:$Z$347,18,0)</f>
        <v>0</v>
      </c>
      <c r="M2055" s="142" t="str">
        <f>+VLOOKUP($E2055,IGE_2018!$B$8:$Z$347,19,0)</f>
        <v>Bajo</v>
      </c>
    </row>
    <row r="2056" spans="1:13" x14ac:dyDescent="0.3">
      <c r="A2056" s="139">
        <f t="shared" si="2047"/>
        <v>54</v>
      </c>
      <c r="B2056" s="148">
        <f t="shared" si="2049"/>
        <v>36</v>
      </c>
      <c r="D2056" s="149" t="str">
        <f>+VLOOKUP($A2056,mUNICIPIOS!$B$4:$F$343,2,0)</f>
        <v>Chimaltenango</v>
      </c>
      <c r="E2056" s="149">
        <f>+VLOOKUP($A2056,mUNICIPIOS!$B$4:$F$343,3,0)</f>
        <v>413</v>
      </c>
      <c r="F2056" s="149" t="str">
        <f>+VLOOKUP($A2056,mUNICIPIOS!$B$4:$F$343,4,0)</f>
        <v>San Andrés Itzapa</v>
      </c>
      <c r="G2056" s="139" t="str">
        <f t="shared" ref="G2056:K2056" si="2076">+G2018</f>
        <v>06</v>
      </c>
      <c r="H2056" t="str">
        <f t="shared" si="2076"/>
        <v>IGE</v>
      </c>
      <c r="I2056" t="str">
        <f t="shared" si="2076"/>
        <v>Índice de Gestión Estratégica</v>
      </c>
      <c r="J2056" t="str">
        <f t="shared" si="2076"/>
        <v>06-07</v>
      </c>
      <c r="K2056" t="str">
        <f t="shared" si="2076"/>
        <v>Ingresos por servicios ambientales en relación a los ingresos propios sin regalías</v>
      </c>
      <c r="L2056" s="150">
        <f>+VLOOKUP($E2056,IGE_2018!$B$8:$Z$347,21,0)</f>
        <v>1</v>
      </c>
      <c r="M2056" s="142" t="str">
        <f>+VLOOKUP($E2056,IGE_2018!$B$8:$Z$347,22,0)</f>
        <v>Alto</v>
      </c>
    </row>
    <row r="2057" spans="1:13" x14ac:dyDescent="0.3">
      <c r="A2057" s="139">
        <f t="shared" si="2047"/>
        <v>54</v>
      </c>
      <c r="B2057" s="148">
        <f t="shared" si="2049"/>
        <v>37</v>
      </c>
      <c r="D2057" s="149" t="str">
        <f>+VLOOKUP($A2057,mUNICIPIOS!$B$4:$F$343,2,0)</f>
        <v>Chimaltenango</v>
      </c>
      <c r="E2057" s="149">
        <f>+VLOOKUP($A2057,mUNICIPIOS!$B$4:$F$343,3,0)</f>
        <v>413</v>
      </c>
      <c r="F2057" s="149" t="str">
        <f>+VLOOKUP($A2057,mUNICIPIOS!$B$4:$F$343,4,0)</f>
        <v>San Andrés Itzapa</v>
      </c>
      <c r="G2057" s="139" t="str">
        <f t="shared" ref="G2057:K2057" si="2077">+G2019</f>
        <v>06</v>
      </c>
      <c r="H2057" t="str">
        <f t="shared" si="2077"/>
        <v>IGE</v>
      </c>
      <c r="I2057" t="str">
        <f t="shared" si="2077"/>
        <v>Índice de Gestión Estratégica</v>
      </c>
      <c r="J2057" t="str">
        <f t="shared" si="2077"/>
        <v>INDICE</v>
      </c>
      <c r="K2057">
        <f t="shared" si="2077"/>
        <v>0</v>
      </c>
      <c r="L2057" s="150">
        <f>+VLOOKUP($E2057,IGE_2018!$B$8:$Z$347,24,0)</f>
        <v>0.17758854971060201</v>
      </c>
      <c r="M2057" s="142" t="str">
        <f>+VLOOKUP($E2057,IGE_2018!$B$8:$Z$347,25,0)</f>
        <v>Bajo</v>
      </c>
    </row>
    <row r="2058" spans="1:13" x14ac:dyDescent="0.3">
      <c r="A2058" s="139">
        <f t="shared" si="2047"/>
        <v>54</v>
      </c>
      <c r="B2058" s="148">
        <f t="shared" si="2049"/>
        <v>38</v>
      </c>
      <c r="D2058" s="149" t="str">
        <f>+VLOOKUP($A2058,mUNICIPIOS!$B$4:$F$343,2,0)</f>
        <v>Chimaltenango</v>
      </c>
      <c r="E2058" s="149">
        <f>+VLOOKUP($A2058,mUNICIPIOS!$B$4:$F$343,3,0)</f>
        <v>413</v>
      </c>
      <c r="F2058" s="149" t="str">
        <f>+VLOOKUP($A2058,mUNICIPIOS!$B$4:$F$343,4,0)</f>
        <v>San Andrés Itzapa</v>
      </c>
      <c r="G2058" s="139" t="str">
        <f t="shared" ref="G2058:K2058" si="2078">+G2020</f>
        <v>RANKING</v>
      </c>
      <c r="H2058" t="str">
        <f t="shared" si="2078"/>
        <v>RGM</v>
      </c>
      <c r="I2058" t="str">
        <f t="shared" si="2078"/>
        <v>Ranking de la Gestión Municipal 2018</v>
      </c>
      <c r="J2058" t="str">
        <f t="shared" si="2078"/>
        <v>RANKING</v>
      </c>
      <c r="K2058">
        <f t="shared" si="2078"/>
        <v>0</v>
      </c>
      <c r="L2058" s="151">
        <f>+VLOOKUP($E2058,Resultados_generales!$C$8:$AE$347,27,0)</f>
        <v>0.16248786170235646</v>
      </c>
      <c r="M2058" t="str">
        <f>+VLOOKUP($E2058,Resultados_generales!$C$8:$AE$347,28,0)</f>
        <v>Bajo</v>
      </c>
    </row>
    <row r="2059" spans="1:13" x14ac:dyDescent="0.3">
      <c r="A2059" s="139">
        <f t="shared" si="2047"/>
        <v>55</v>
      </c>
      <c r="B2059" s="148">
        <f t="shared" si="2049"/>
        <v>1</v>
      </c>
      <c r="D2059" s="149" t="str">
        <f>+VLOOKUP($A2059,mUNICIPIOS!$B$4:$F$343,2,0)</f>
        <v>Chimaltenango</v>
      </c>
      <c r="E2059" s="149">
        <f>+VLOOKUP($A2059,mUNICIPIOS!$B$4:$F$343,3,0)</f>
        <v>414</v>
      </c>
      <c r="F2059" s="149" t="str">
        <f>+VLOOKUP($A2059,mUNICIPIOS!$B$4:$F$343,4,0)</f>
        <v>Parramos</v>
      </c>
      <c r="G2059" s="139" t="str">
        <f t="shared" ref="G2059:K2059" si="2079">+G2021</f>
        <v>01</v>
      </c>
      <c r="H2059" t="str">
        <f t="shared" si="2079"/>
        <v>IPC</v>
      </c>
      <c r="I2059" t="str">
        <f t="shared" si="2079"/>
        <v>Índice de Participación Ciudadana</v>
      </c>
      <c r="J2059" t="str">
        <f t="shared" si="2079"/>
        <v>01-01</v>
      </c>
      <c r="K2059" t="str">
        <f t="shared" si="2079"/>
        <v>Número de reuniones del COMUDE en el año de la medición.</v>
      </c>
      <c r="L2059" s="150">
        <f>+VLOOKUP($E2059,IPC_2018!$B$8:$T$347,3,0)</f>
        <v>0.58333333333333337</v>
      </c>
      <c r="M2059" s="142" t="str">
        <f>+VLOOKUP($E2059,IPC_2018!$B$8:$T$347,4,0)</f>
        <v>Medio</v>
      </c>
    </row>
    <row r="2060" spans="1:13" x14ac:dyDescent="0.3">
      <c r="A2060" s="139">
        <f t="shared" si="2047"/>
        <v>55</v>
      </c>
      <c r="B2060" s="148">
        <f t="shared" si="2049"/>
        <v>2</v>
      </c>
      <c r="D2060" s="149" t="str">
        <f>+VLOOKUP($A2060,mUNICIPIOS!$B$4:$F$343,2,0)</f>
        <v>Chimaltenango</v>
      </c>
      <c r="E2060" s="149">
        <f>+VLOOKUP($A2060,mUNICIPIOS!$B$4:$F$343,3,0)</f>
        <v>414</v>
      </c>
      <c r="F2060" s="149" t="str">
        <f>+VLOOKUP($A2060,mUNICIPIOS!$B$4:$F$343,4,0)</f>
        <v>Parramos</v>
      </c>
      <c r="G2060" s="139" t="str">
        <f t="shared" ref="G2060:K2060" si="2080">+G2022</f>
        <v>01</v>
      </c>
      <c r="H2060" t="str">
        <f t="shared" si="2080"/>
        <v>IPC</v>
      </c>
      <c r="I2060" t="str">
        <f t="shared" si="2080"/>
        <v>Índice de Participación Ciudadana</v>
      </c>
      <c r="J2060" t="str">
        <f t="shared" si="2080"/>
        <v>01-02</v>
      </c>
      <c r="K2060" t="str">
        <f t="shared" si="2080"/>
        <v>Participación de Alcaldes, Concejales y Síndicos determinados o designados en el COMUDE</v>
      </c>
      <c r="L2060" s="150">
        <f>+VLOOKUP($E2060,IPC_2018!$B$8:$T$347,6,0)</f>
        <v>0.5</v>
      </c>
      <c r="M2060" s="142" t="str">
        <f>+VLOOKUP($E2060,IPC_2018!$B$8:$T$347,7,0)</f>
        <v>Medio</v>
      </c>
    </row>
    <row r="2061" spans="1:13" x14ac:dyDescent="0.3">
      <c r="A2061" s="139">
        <f t="shared" si="2047"/>
        <v>55</v>
      </c>
      <c r="B2061" s="148">
        <f t="shared" si="2049"/>
        <v>3</v>
      </c>
      <c r="D2061" s="149" t="str">
        <f>+VLOOKUP($A2061,mUNICIPIOS!$B$4:$F$343,2,0)</f>
        <v>Chimaltenango</v>
      </c>
      <c r="E2061" s="149">
        <f>+VLOOKUP($A2061,mUNICIPIOS!$B$4:$F$343,3,0)</f>
        <v>414</v>
      </c>
      <c r="F2061" s="149" t="str">
        <f>+VLOOKUP($A2061,mUNICIPIOS!$B$4:$F$343,4,0)</f>
        <v>Parramos</v>
      </c>
      <c r="G2061" s="139" t="str">
        <f t="shared" ref="G2061:K2061" si="2081">+G2023</f>
        <v>01</v>
      </c>
      <c r="H2061" t="str">
        <f t="shared" si="2081"/>
        <v>IPC</v>
      </c>
      <c r="I2061" t="str">
        <f t="shared" si="2081"/>
        <v>Índice de Participación Ciudadana</v>
      </c>
      <c r="J2061" t="str">
        <f t="shared" si="2081"/>
        <v>01-03</v>
      </c>
      <c r="K2061" t="str">
        <f t="shared" si="2081"/>
        <v>Participación  de organizaciones de jóvenes, mujeres, pueblos mayas, xincas, garífunas, y otras organizaciones en el Comude</v>
      </c>
      <c r="L2061" s="150">
        <f>+VLOOKUP($E2061,IPC_2018!$B$8:$T$347,9,0)</f>
        <v>0</v>
      </c>
      <c r="M2061" s="142" t="str">
        <f>+VLOOKUP($E2061,IPC_2018!$B$8:$T$347,10,0)</f>
        <v>Bajo</v>
      </c>
    </row>
    <row r="2062" spans="1:13" x14ac:dyDescent="0.3">
      <c r="A2062" s="139">
        <f t="shared" si="2047"/>
        <v>55</v>
      </c>
      <c r="B2062" s="148">
        <f t="shared" si="2049"/>
        <v>4</v>
      </c>
      <c r="D2062" s="149" t="str">
        <f>+VLOOKUP($A2062,mUNICIPIOS!$B$4:$F$343,2,0)</f>
        <v>Chimaltenango</v>
      </c>
      <c r="E2062" s="149">
        <f>+VLOOKUP($A2062,mUNICIPIOS!$B$4:$F$343,3,0)</f>
        <v>414</v>
      </c>
      <c r="F2062" s="149" t="str">
        <f>+VLOOKUP($A2062,mUNICIPIOS!$B$4:$F$343,4,0)</f>
        <v>Parramos</v>
      </c>
      <c r="G2062" s="139" t="str">
        <f t="shared" ref="G2062:K2062" si="2082">+G2024</f>
        <v>01</v>
      </c>
      <c r="H2062" t="str">
        <f t="shared" si="2082"/>
        <v>IPC</v>
      </c>
      <c r="I2062" t="str">
        <f t="shared" si="2082"/>
        <v>Índice de Participación Ciudadana</v>
      </c>
      <c r="J2062" t="str">
        <f t="shared" si="2082"/>
        <v>01-04</v>
      </c>
      <c r="K2062" t="str">
        <f t="shared" si="2082"/>
        <v>Representatividad territorial del Comude.</v>
      </c>
      <c r="L2062" s="150">
        <f>+VLOOKUP($E2062,IPC_2018!$B$8:$T$347,12,0)</f>
        <v>0</v>
      </c>
      <c r="M2062" s="142" t="str">
        <f>+VLOOKUP($E2062,IPC_2018!$B$8:$T$347,13,0)</f>
        <v>Bajo</v>
      </c>
    </row>
    <row r="2063" spans="1:13" x14ac:dyDescent="0.3">
      <c r="A2063" s="139">
        <f t="shared" si="2047"/>
        <v>55</v>
      </c>
      <c r="B2063" s="148">
        <f t="shared" si="2049"/>
        <v>5</v>
      </c>
      <c r="D2063" s="149" t="str">
        <f>+VLOOKUP($A2063,mUNICIPIOS!$B$4:$F$343,2,0)</f>
        <v>Chimaltenango</v>
      </c>
      <c r="E2063" s="149">
        <f>+VLOOKUP($A2063,mUNICIPIOS!$B$4:$F$343,3,0)</f>
        <v>414</v>
      </c>
      <c r="F2063" s="149" t="str">
        <f>+VLOOKUP($A2063,mUNICIPIOS!$B$4:$F$343,4,0)</f>
        <v>Parramos</v>
      </c>
      <c r="G2063" s="139" t="str">
        <f t="shared" ref="G2063:K2063" si="2083">+G2025</f>
        <v>01</v>
      </c>
      <c r="H2063" t="str">
        <f t="shared" si="2083"/>
        <v>IPC</v>
      </c>
      <c r="I2063" t="str">
        <f t="shared" si="2083"/>
        <v>Índice de Participación Ciudadana</v>
      </c>
      <c r="J2063" t="str">
        <f t="shared" si="2083"/>
        <v>01-05</v>
      </c>
      <c r="K2063" t="str">
        <f t="shared" si="2083"/>
        <v>Funcionamiento del Comude</v>
      </c>
      <c r="L2063" s="150">
        <f>+VLOOKUP($E2063,IPC_2018!$B$8:$T$347,15,0)</f>
        <v>0.24911660786187864</v>
      </c>
      <c r="M2063" s="142" t="str">
        <f>+VLOOKUP($E2063,IPC_2018!$B$8:$T$347,16,0)</f>
        <v>Medio bajo</v>
      </c>
    </row>
    <row r="2064" spans="1:13" x14ac:dyDescent="0.3">
      <c r="A2064" s="139">
        <f t="shared" si="2047"/>
        <v>55</v>
      </c>
      <c r="B2064" s="148">
        <f t="shared" si="2049"/>
        <v>6</v>
      </c>
      <c r="D2064" s="149" t="str">
        <f>+VLOOKUP($A2064,mUNICIPIOS!$B$4:$F$343,2,0)</f>
        <v>Chimaltenango</v>
      </c>
      <c r="E2064" s="149">
        <f>+VLOOKUP($A2064,mUNICIPIOS!$B$4:$F$343,3,0)</f>
        <v>414</v>
      </c>
      <c r="F2064" s="149" t="str">
        <f>+VLOOKUP($A2064,mUNICIPIOS!$B$4:$F$343,4,0)</f>
        <v>Parramos</v>
      </c>
      <c r="G2064" s="139" t="str">
        <f t="shared" ref="G2064:K2064" si="2084">+G2026</f>
        <v>01</v>
      </c>
      <c r="H2064" t="str">
        <f t="shared" si="2084"/>
        <v>IPC</v>
      </c>
      <c r="I2064" t="str">
        <f t="shared" si="2084"/>
        <v>Índice de Participación Ciudadana</v>
      </c>
      <c r="J2064" t="str">
        <f t="shared" si="2084"/>
        <v>INDICE</v>
      </c>
      <c r="K2064">
        <f t="shared" si="2084"/>
        <v>0</v>
      </c>
      <c r="L2064" s="150">
        <f>+VLOOKUP($E2064,IPC_2018!$B$8:$T$347,18,0)</f>
        <v>0.34778415784594846</v>
      </c>
      <c r="M2064" s="142" t="str">
        <f>+VLOOKUP($E2064,IPC_2018!$B$8:$T$347,19,0)</f>
        <v>Medio bajo</v>
      </c>
    </row>
    <row r="2065" spans="1:13" x14ac:dyDescent="0.3">
      <c r="A2065" s="139">
        <f t="shared" si="2047"/>
        <v>55</v>
      </c>
      <c r="B2065" s="148">
        <f t="shared" si="2049"/>
        <v>7</v>
      </c>
      <c r="D2065" s="149" t="str">
        <f>+VLOOKUP($A2065,mUNICIPIOS!$B$4:$F$343,2,0)</f>
        <v>Chimaltenango</v>
      </c>
      <c r="E2065" s="149">
        <f>+VLOOKUP($A2065,mUNICIPIOS!$B$4:$F$343,3,0)</f>
        <v>414</v>
      </c>
      <c r="F2065" s="149" t="str">
        <f>+VLOOKUP($A2065,mUNICIPIOS!$B$4:$F$343,4,0)</f>
        <v>Parramos</v>
      </c>
      <c r="G2065" s="139" t="str">
        <f t="shared" ref="G2065:K2065" si="2085">+G2027</f>
        <v>02</v>
      </c>
      <c r="H2065" t="str">
        <f t="shared" si="2085"/>
        <v>IIC</v>
      </c>
      <c r="I2065" t="str">
        <f t="shared" si="2085"/>
        <v>Índice de Información a la Ciudadanía</v>
      </c>
      <c r="J2065" t="str">
        <f t="shared" si="2085"/>
        <v>02-01</v>
      </c>
      <c r="K2065" t="str">
        <f t="shared" si="2085"/>
        <v>Rendición de cuentas cuatrimestral y anual al Comude enfocadas en resultados.</v>
      </c>
      <c r="L2065" s="150">
        <f>+VLOOKUP($E2065,IIC_2018!$B$8:$Q$347,3,0)</f>
        <v>0</v>
      </c>
      <c r="M2065" s="142" t="str">
        <f>+VLOOKUP($E2065,IIC_2018!$B$8:$Q$347,4,0)</f>
        <v>Bajo</v>
      </c>
    </row>
    <row r="2066" spans="1:13" x14ac:dyDescent="0.3">
      <c r="A2066" s="139">
        <f t="shared" si="2047"/>
        <v>55</v>
      </c>
      <c r="B2066" s="148">
        <f t="shared" si="2049"/>
        <v>8</v>
      </c>
      <c r="D2066" s="149" t="str">
        <f>+VLOOKUP($A2066,mUNICIPIOS!$B$4:$F$343,2,0)</f>
        <v>Chimaltenango</v>
      </c>
      <c r="E2066" s="149">
        <f>+VLOOKUP($A2066,mUNICIPIOS!$B$4:$F$343,3,0)</f>
        <v>414</v>
      </c>
      <c r="F2066" s="149" t="str">
        <f>+VLOOKUP($A2066,mUNICIPIOS!$B$4:$F$343,4,0)</f>
        <v>Parramos</v>
      </c>
      <c r="G2066" s="139" t="str">
        <f t="shared" ref="G2066:K2066" si="2086">+G2028</f>
        <v>02</v>
      </c>
      <c r="H2066" t="str">
        <f t="shared" si="2086"/>
        <v>IIC</v>
      </c>
      <c r="I2066" t="str">
        <f t="shared" si="2086"/>
        <v>Índice de Información a la Ciudadanía</v>
      </c>
      <c r="J2066" t="str">
        <f t="shared" si="2086"/>
        <v>02-02</v>
      </c>
      <c r="K2066" t="str">
        <f t="shared" si="2086"/>
        <v>Información presupuestaria y otra información brindada a la ciudadanía disponible en medios locales de comunicación.</v>
      </c>
      <c r="L2066" s="150">
        <f>+VLOOKUP($E2066,IIC_2018!$B$8:$Q$347,6,0)</f>
        <v>0.75</v>
      </c>
      <c r="M2066" s="142" t="str">
        <f>+VLOOKUP($E2066,IIC_2018!$B$8:$Q$347,7,0)</f>
        <v>Medio alto</v>
      </c>
    </row>
    <row r="2067" spans="1:13" x14ac:dyDescent="0.3">
      <c r="A2067" s="139">
        <f t="shared" si="2047"/>
        <v>55</v>
      </c>
      <c r="B2067" s="148">
        <f t="shared" si="2049"/>
        <v>9</v>
      </c>
      <c r="D2067" s="149" t="str">
        <f>+VLOOKUP($A2067,mUNICIPIOS!$B$4:$F$343,2,0)</f>
        <v>Chimaltenango</v>
      </c>
      <c r="E2067" s="149">
        <f>+VLOOKUP($A2067,mUNICIPIOS!$B$4:$F$343,3,0)</f>
        <v>414</v>
      </c>
      <c r="F2067" s="149" t="str">
        <f>+VLOOKUP($A2067,mUNICIPIOS!$B$4:$F$343,4,0)</f>
        <v>Parramos</v>
      </c>
      <c r="G2067" s="139" t="str">
        <f t="shared" ref="G2067:K2067" si="2087">+G2029</f>
        <v>02</v>
      </c>
      <c r="H2067" t="str">
        <f t="shared" si="2087"/>
        <v>IIC</v>
      </c>
      <c r="I2067" t="str">
        <f t="shared" si="2087"/>
        <v>Índice de Información a la Ciudadanía</v>
      </c>
      <c r="J2067" t="str">
        <f t="shared" si="2087"/>
        <v>02-03</v>
      </c>
      <c r="K2067" t="str">
        <f t="shared" si="2087"/>
        <v>Información pública de oficio actualizada y disponible de acuerdo a la LAIP y uso de internet.</v>
      </c>
      <c r="L2067" s="150">
        <f>+VLOOKUP($E2067,IIC_2018!$B$8:$Q$347,9,0)</f>
        <v>0.95999999999999985</v>
      </c>
      <c r="M2067" s="142" t="str">
        <f>+VLOOKUP($E2067,IIC_2018!$B$8:$Q$347,10,0)</f>
        <v>Alto</v>
      </c>
    </row>
    <row r="2068" spans="1:13" x14ac:dyDescent="0.3">
      <c r="A2068" s="139">
        <f t="shared" si="2047"/>
        <v>55</v>
      </c>
      <c r="B2068" s="148">
        <f t="shared" si="2049"/>
        <v>10</v>
      </c>
      <c r="D2068" s="149" t="str">
        <f>+VLOOKUP($A2068,mUNICIPIOS!$B$4:$F$343,2,0)</f>
        <v>Chimaltenango</v>
      </c>
      <c r="E2068" s="149">
        <f>+VLOOKUP($A2068,mUNICIPIOS!$B$4:$F$343,3,0)</f>
        <v>414</v>
      </c>
      <c r="F2068" s="149" t="str">
        <f>+VLOOKUP($A2068,mUNICIPIOS!$B$4:$F$343,4,0)</f>
        <v>Parramos</v>
      </c>
      <c r="G2068" s="139" t="str">
        <f t="shared" ref="G2068:K2068" si="2088">+G2030</f>
        <v>02</v>
      </c>
      <c r="H2068" t="str">
        <f t="shared" si="2088"/>
        <v>IIC</v>
      </c>
      <c r="I2068" t="str">
        <f t="shared" si="2088"/>
        <v>Índice de Información a la Ciudadanía</v>
      </c>
      <c r="J2068" t="str">
        <f t="shared" si="2088"/>
        <v>02-04</v>
      </c>
      <c r="K2068" t="str">
        <f t="shared" si="2088"/>
        <v>Relación del monto contratado por medio de Guate compras con el total del presupuesto de egresos vigente.</v>
      </c>
      <c r="L2068" s="150">
        <f>+VLOOKUP($E2068,IIC_2018!$B$8:$Q$347,12,0)</f>
        <v>0.33414403621926853</v>
      </c>
      <c r="M2068" s="142" t="str">
        <f>+VLOOKUP($E2068,IIC_2018!$B$8:$Q$347,13,0)</f>
        <v>Medio bajo</v>
      </c>
    </row>
    <row r="2069" spans="1:13" x14ac:dyDescent="0.3">
      <c r="A2069" s="139">
        <f t="shared" si="2047"/>
        <v>55</v>
      </c>
      <c r="B2069" s="148">
        <f t="shared" si="2049"/>
        <v>11</v>
      </c>
      <c r="D2069" s="149" t="str">
        <f>+VLOOKUP($A2069,mUNICIPIOS!$B$4:$F$343,2,0)</f>
        <v>Chimaltenango</v>
      </c>
      <c r="E2069" s="149">
        <f>+VLOOKUP($A2069,mUNICIPIOS!$B$4:$F$343,3,0)</f>
        <v>414</v>
      </c>
      <c r="F2069" s="149" t="str">
        <f>+VLOOKUP($A2069,mUNICIPIOS!$B$4:$F$343,4,0)</f>
        <v>Parramos</v>
      </c>
      <c r="G2069" s="139" t="str">
        <f t="shared" ref="G2069:K2069" si="2089">+G2031</f>
        <v>02</v>
      </c>
      <c r="H2069" t="str">
        <f t="shared" si="2089"/>
        <v>IIC</v>
      </c>
      <c r="I2069" t="str">
        <f t="shared" si="2089"/>
        <v>Índice de Información a la Ciudadanía</v>
      </c>
      <c r="J2069" t="str">
        <f t="shared" si="2089"/>
        <v>INDICE</v>
      </c>
      <c r="K2069">
        <f t="shared" si="2089"/>
        <v>0</v>
      </c>
      <c r="L2069" s="150">
        <f>+VLOOKUP($E2069,IIC_2018!$B$8:$Q$347,15,0)</f>
        <v>0.51103600905481716</v>
      </c>
      <c r="M2069" s="142" t="str">
        <f>+VLOOKUP($E2069,IIC_2018!$B$8:$Q$347,16,0)</f>
        <v>Medio</v>
      </c>
    </row>
    <row r="2070" spans="1:13" x14ac:dyDescent="0.3">
      <c r="A2070" s="139">
        <f t="shared" si="2047"/>
        <v>55</v>
      </c>
      <c r="B2070" s="148">
        <f t="shared" si="2049"/>
        <v>12</v>
      </c>
      <c r="D2070" s="149" t="str">
        <f>+VLOOKUP($A2070,mUNICIPIOS!$B$4:$F$343,2,0)</f>
        <v>Chimaltenango</v>
      </c>
      <c r="E2070" s="149">
        <f>+VLOOKUP($A2070,mUNICIPIOS!$B$4:$F$343,3,0)</f>
        <v>414</v>
      </c>
      <c r="F2070" s="149" t="str">
        <f>+VLOOKUP($A2070,mUNICIPIOS!$B$4:$F$343,4,0)</f>
        <v>Parramos</v>
      </c>
      <c r="G2070" s="139" t="str">
        <f t="shared" ref="G2070:K2070" si="2090">+G2032</f>
        <v>03</v>
      </c>
      <c r="H2070" t="str">
        <f t="shared" si="2090"/>
        <v>ISP</v>
      </c>
      <c r="I2070" t="str">
        <f t="shared" si="2090"/>
        <v>Índice de Servicios Públicos</v>
      </c>
      <c r="J2070" t="str">
        <f t="shared" si="2090"/>
        <v>03-01</v>
      </c>
      <c r="K2070" t="str">
        <f t="shared" si="2090"/>
        <v>Cobertura del servicio público de agua</v>
      </c>
      <c r="L2070" s="150">
        <f>+VLOOKUP($E2070,ISP_2018!$B$8:$T$347,3,0)</f>
        <v>0</v>
      </c>
      <c r="M2070" s="142" t="str">
        <f>+VLOOKUP($E2070,ISP_2018!$B$8:$T$347,4,0)</f>
        <v>Bajo</v>
      </c>
    </row>
    <row r="2071" spans="1:13" x14ac:dyDescent="0.3">
      <c r="A2071" s="139">
        <f t="shared" si="2047"/>
        <v>55</v>
      </c>
      <c r="B2071" s="148">
        <f t="shared" si="2049"/>
        <v>13</v>
      </c>
      <c r="D2071" s="149" t="str">
        <f>+VLOOKUP($A2071,mUNICIPIOS!$B$4:$F$343,2,0)</f>
        <v>Chimaltenango</v>
      </c>
      <c r="E2071" s="149">
        <f>+VLOOKUP($A2071,mUNICIPIOS!$B$4:$F$343,3,0)</f>
        <v>414</v>
      </c>
      <c r="F2071" s="149" t="str">
        <f>+VLOOKUP($A2071,mUNICIPIOS!$B$4:$F$343,4,0)</f>
        <v>Parramos</v>
      </c>
      <c r="G2071" s="139" t="str">
        <f t="shared" ref="G2071:K2071" si="2091">+G2033</f>
        <v>03</v>
      </c>
      <c r="H2071" t="str">
        <f t="shared" si="2091"/>
        <v>ISP</v>
      </c>
      <c r="I2071" t="str">
        <f t="shared" si="2091"/>
        <v>Índice de Servicios Públicos</v>
      </c>
      <c r="J2071" t="str">
        <f t="shared" si="2091"/>
        <v>03-02</v>
      </c>
      <c r="K2071" t="str">
        <f t="shared" si="2091"/>
        <v>Control de la calidad del servicio público de agua</v>
      </c>
      <c r="L2071" s="150">
        <f>+VLOOKUP($E2071,ISP_2018!$B$8:$T$347,6,0)</f>
        <v>0</v>
      </c>
      <c r="M2071" s="142" t="str">
        <f>+VLOOKUP($E2071,ISP_2018!$B$8:$T$347,7,0)</f>
        <v>Bajo</v>
      </c>
    </row>
    <row r="2072" spans="1:13" x14ac:dyDescent="0.3">
      <c r="A2072" s="139">
        <f t="shared" si="2047"/>
        <v>55</v>
      </c>
      <c r="B2072" s="148">
        <f t="shared" si="2049"/>
        <v>14</v>
      </c>
      <c r="D2072" s="149" t="str">
        <f>+VLOOKUP($A2072,mUNICIPIOS!$B$4:$F$343,2,0)</f>
        <v>Chimaltenango</v>
      </c>
      <c r="E2072" s="149">
        <f>+VLOOKUP($A2072,mUNICIPIOS!$B$4:$F$343,3,0)</f>
        <v>414</v>
      </c>
      <c r="F2072" s="149" t="str">
        <f>+VLOOKUP($A2072,mUNICIPIOS!$B$4:$F$343,4,0)</f>
        <v>Parramos</v>
      </c>
      <c r="G2072" s="139" t="str">
        <f t="shared" ref="G2072:K2072" si="2092">+G2034</f>
        <v>03</v>
      </c>
      <c r="H2072" t="str">
        <f t="shared" si="2092"/>
        <v>ISP</v>
      </c>
      <c r="I2072" t="str">
        <f t="shared" si="2092"/>
        <v>Índice de Servicios Públicos</v>
      </c>
      <c r="J2072" t="str">
        <f t="shared" si="2092"/>
        <v>03-03</v>
      </c>
      <c r="K2072" t="str">
        <f t="shared" si="2092"/>
        <v>Disposición  y tratamiento  de aguas residuales</v>
      </c>
      <c r="L2072" s="150">
        <f>+VLOOKUP($E2072,ISP_2018!$B$8:$T$347,9,0)</f>
        <v>0</v>
      </c>
      <c r="M2072" s="142" t="str">
        <f>+VLOOKUP($E2072,ISP_2018!$B$8:$T$347,10,0)</f>
        <v>Bajo</v>
      </c>
    </row>
    <row r="2073" spans="1:13" x14ac:dyDescent="0.3">
      <c r="A2073" s="139">
        <f t="shared" si="2047"/>
        <v>55</v>
      </c>
      <c r="B2073" s="148">
        <f t="shared" si="2049"/>
        <v>15</v>
      </c>
      <c r="D2073" s="149" t="str">
        <f>+VLOOKUP($A2073,mUNICIPIOS!$B$4:$F$343,2,0)</f>
        <v>Chimaltenango</v>
      </c>
      <c r="E2073" s="149">
        <f>+VLOOKUP($A2073,mUNICIPIOS!$B$4:$F$343,3,0)</f>
        <v>414</v>
      </c>
      <c r="F2073" s="149" t="str">
        <f>+VLOOKUP($A2073,mUNICIPIOS!$B$4:$F$343,4,0)</f>
        <v>Parramos</v>
      </c>
      <c r="G2073" s="139" t="str">
        <f t="shared" ref="G2073:K2073" si="2093">+G2035</f>
        <v>03</v>
      </c>
      <c r="H2073" t="str">
        <f t="shared" si="2093"/>
        <v>ISP</v>
      </c>
      <c r="I2073" t="str">
        <f t="shared" si="2093"/>
        <v>Índice de Servicios Públicos</v>
      </c>
      <c r="J2073" t="str">
        <f t="shared" si="2093"/>
        <v>03-04</v>
      </c>
      <c r="K2073" t="str">
        <f t="shared" si="2093"/>
        <v>Gestión y manejo de los residuos y desechos sólidos</v>
      </c>
      <c r="L2073" s="150">
        <f>+VLOOKUP($E2073,ISP_2018!$B$8:$T$347,12,0)</f>
        <v>6.4431234447969304E-2</v>
      </c>
      <c r="M2073" s="142" t="str">
        <f>+VLOOKUP($E2073,ISP_2018!$B$8:$T$347,13,0)</f>
        <v>Bajo</v>
      </c>
    </row>
    <row r="2074" spans="1:13" x14ac:dyDescent="0.3">
      <c r="A2074" s="139">
        <f t="shared" si="2047"/>
        <v>55</v>
      </c>
      <c r="B2074" s="148">
        <f t="shared" si="2049"/>
        <v>16</v>
      </c>
      <c r="D2074" s="149" t="str">
        <f>+VLOOKUP($A2074,mUNICIPIOS!$B$4:$F$343,2,0)</f>
        <v>Chimaltenango</v>
      </c>
      <c r="E2074" s="149">
        <f>+VLOOKUP($A2074,mUNICIPIOS!$B$4:$F$343,3,0)</f>
        <v>414</v>
      </c>
      <c r="F2074" s="149" t="str">
        <f>+VLOOKUP($A2074,mUNICIPIOS!$B$4:$F$343,4,0)</f>
        <v>Parramos</v>
      </c>
      <c r="G2074" s="139" t="str">
        <f t="shared" ref="G2074:K2074" si="2094">+G2036</f>
        <v>03</v>
      </c>
      <c r="H2074" t="str">
        <f t="shared" si="2094"/>
        <v>ISP</v>
      </c>
      <c r="I2074" t="str">
        <f t="shared" si="2094"/>
        <v>Índice de Servicios Públicos</v>
      </c>
      <c r="J2074" t="str">
        <f t="shared" si="2094"/>
        <v>03-05</v>
      </c>
      <c r="K2074" t="str">
        <f t="shared" si="2094"/>
        <v>Gestión de servicios públicos municipales</v>
      </c>
      <c r="L2074" s="150">
        <f>+VLOOKUP($E2074,ISP_2018!$B$8:$T$347,15,0)</f>
        <v>0</v>
      </c>
      <c r="M2074" s="142" t="str">
        <f>+VLOOKUP($E2074,ISP_2018!$B$8:$T$347,16,0)</f>
        <v>Bajo</v>
      </c>
    </row>
    <row r="2075" spans="1:13" x14ac:dyDescent="0.3">
      <c r="A2075" s="139">
        <f t="shared" si="2047"/>
        <v>55</v>
      </c>
      <c r="B2075" s="148">
        <f t="shared" si="2049"/>
        <v>17</v>
      </c>
      <c r="D2075" s="149" t="str">
        <f>+VLOOKUP($A2075,mUNICIPIOS!$B$4:$F$343,2,0)</f>
        <v>Chimaltenango</v>
      </c>
      <c r="E2075" s="149">
        <f>+VLOOKUP($A2075,mUNICIPIOS!$B$4:$F$343,3,0)</f>
        <v>414</v>
      </c>
      <c r="F2075" s="149" t="str">
        <f>+VLOOKUP($A2075,mUNICIPIOS!$B$4:$F$343,4,0)</f>
        <v>Parramos</v>
      </c>
      <c r="G2075" s="139" t="str">
        <f t="shared" ref="G2075:K2075" si="2095">+G2037</f>
        <v>03</v>
      </c>
      <c r="H2075" t="str">
        <f t="shared" si="2095"/>
        <v>ISP</v>
      </c>
      <c r="I2075" t="str">
        <f t="shared" si="2095"/>
        <v>Índice de Servicios Públicos</v>
      </c>
      <c r="J2075" t="str">
        <f t="shared" si="2095"/>
        <v>INDICE</v>
      </c>
      <c r="K2075">
        <f t="shared" si="2095"/>
        <v>0</v>
      </c>
      <c r="L2075" s="150">
        <f>+VLOOKUP($E2075,ISP_2018!$B$8:$T$347,18,0)</f>
        <v>1.2886246889593861E-2</v>
      </c>
      <c r="M2075" s="142" t="str">
        <f>+VLOOKUP($E2075,ISP_2018!$B$8:$T$347,19,0)</f>
        <v>Bajo</v>
      </c>
    </row>
    <row r="2076" spans="1:13" x14ac:dyDescent="0.3">
      <c r="A2076" s="139">
        <f t="shared" si="2047"/>
        <v>55</v>
      </c>
      <c r="B2076" s="148">
        <f t="shared" si="2049"/>
        <v>18</v>
      </c>
      <c r="D2076" s="149" t="str">
        <f>+VLOOKUP($A2076,mUNICIPIOS!$B$4:$F$343,2,0)</f>
        <v>Chimaltenango</v>
      </c>
      <c r="E2076" s="149">
        <f>+VLOOKUP($A2076,mUNICIPIOS!$B$4:$F$343,3,0)</f>
        <v>414</v>
      </c>
      <c r="F2076" s="149" t="str">
        <f>+VLOOKUP($A2076,mUNICIPIOS!$B$4:$F$343,4,0)</f>
        <v>Parramos</v>
      </c>
      <c r="G2076" s="139" t="str">
        <f t="shared" ref="G2076:K2076" si="2096">+G2038</f>
        <v>04</v>
      </c>
      <c r="H2076" t="str">
        <f t="shared" si="2096"/>
        <v>IGA</v>
      </c>
      <c r="I2076" t="str">
        <f t="shared" si="2096"/>
        <v>Índice de Gestión Administrativa</v>
      </c>
      <c r="J2076" t="str">
        <f t="shared" si="2096"/>
        <v>04-01</v>
      </c>
      <c r="K2076" t="str">
        <f t="shared" si="2096"/>
        <v>Existencia de elementos de atención municipal orientada al vecino</v>
      </c>
      <c r="L2076" s="150">
        <f>+VLOOKUP($E2076,IGA_2018!$B$8:$N$347,3,0)</f>
        <v>0.5</v>
      </c>
      <c r="M2076" s="142" t="str">
        <f>+VLOOKUP($E2076,IGA_2018!$B$8:$N$347,4,0)</f>
        <v>Medio</v>
      </c>
    </row>
    <row r="2077" spans="1:13" x14ac:dyDescent="0.3">
      <c r="A2077" s="139">
        <f t="shared" si="2047"/>
        <v>55</v>
      </c>
      <c r="B2077" s="148">
        <f t="shared" si="2049"/>
        <v>19</v>
      </c>
      <c r="D2077" s="149" t="str">
        <f>+VLOOKUP($A2077,mUNICIPIOS!$B$4:$F$343,2,0)</f>
        <v>Chimaltenango</v>
      </c>
      <c r="E2077" s="149">
        <f>+VLOOKUP($A2077,mUNICIPIOS!$B$4:$F$343,3,0)</f>
        <v>414</v>
      </c>
      <c r="F2077" s="149" t="str">
        <f>+VLOOKUP($A2077,mUNICIPIOS!$B$4:$F$343,4,0)</f>
        <v>Parramos</v>
      </c>
      <c r="G2077" s="139" t="str">
        <f t="shared" ref="G2077:K2077" si="2097">+G2039</f>
        <v>04</v>
      </c>
      <c r="H2077" t="str">
        <f t="shared" si="2097"/>
        <v>IGA</v>
      </c>
      <c r="I2077" t="str">
        <f t="shared" si="2097"/>
        <v>Índice de Gestión Administrativa</v>
      </c>
      <c r="J2077" t="str">
        <f t="shared" si="2097"/>
        <v>04-02</v>
      </c>
      <c r="K2077" t="str">
        <f t="shared" si="2097"/>
        <v>Gestión del recurso humano.</v>
      </c>
      <c r="L2077" s="150">
        <f>+VLOOKUP($E2077,IGA_2018!$B$8:$N$347,6,0)</f>
        <v>0.49549317537986109</v>
      </c>
      <c r="M2077" s="142" t="str">
        <f>+VLOOKUP($E2077,IGA_2018!$B$8:$N$347,7,0)</f>
        <v>Medio</v>
      </c>
    </row>
    <row r="2078" spans="1:13" x14ac:dyDescent="0.3">
      <c r="A2078" s="139">
        <f t="shared" si="2047"/>
        <v>55</v>
      </c>
      <c r="B2078" s="148">
        <f t="shared" si="2049"/>
        <v>20</v>
      </c>
      <c r="D2078" s="149" t="str">
        <f>+VLOOKUP($A2078,mUNICIPIOS!$B$4:$F$343,2,0)</f>
        <v>Chimaltenango</v>
      </c>
      <c r="E2078" s="149">
        <f>+VLOOKUP($A2078,mUNICIPIOS!$B$4:$F$343,3,0)</f>
        <v>414</v>
      </c>
      <c r="F2078" s="149" t="str">
        <f>+VLOOKUP($A2078,mUNICIPIOS!$B$4:$F$343,4,0)</f>
        <v>Parramos</v>
      </c>
      <c r="G2078" s="139" t="str">
        <f t="shared" ref="G2078:K2078" si="2098">+G2040</f>
        <v>04</v>
      </c>
      <c r="H2078" t="str">
        <f t="shared" si="2098"/>
        <v>IGA</v>
      </c>
      <c r="I2078" t="str">
        <f t="shared" si="2098"/>
        <v>Índice de Gestión Administrativa</v>
      </c>
      <c r="J2078" t="str">
        <f t="shared" si="2098"/>
        <v>04-03</v>
      </c>
      <c r="K2078" t="str">
        <f t="shared" si="2098"/>
        <v>Existencia de oficinas municipales con instrumentos de gestión.</v>
      </c>
      <c r="L2078" s="150">
        <f>+VLOOKUP($E2078,IGA_2018!$B$8:$N$347,9,0)</f>
        <v>0.30535714285714288</v>
      </c>
      <c r="M2078" s="142" t="str">
        <f>+VLOOKUP($E2078,IGA_2018!$B$8:$N$347,10,0)</f>
        <v>Medio bajo</v>
      </c>
    </row>
    <row r="2079" spans="1:13" x14ac:dyDescent="0.3">
      <c r="A2079" s="139">
        <f t="shared" si="2047"/>
        <v>55</v>
      </c>
      <c r="B2079" s="148">
        <f t="shared" si="2049"/>
        <v>21</v>
      </c>
      <c r="D2079" s="149" t="str">
        <f>+VLOOKUP($A2079,mUNICIPIOS!$B$4:$F$343,2,0)</f>
        <v>Chimaltenango</v>
      </c>
      <c r="E2079" s="149">
        <f>+VLOOKUP($A2079,mUNICIPIOS!$B$4:$F$343,3,0)</f>
        <v>414</v>
      </c>
      <c r="F2079" s="149" t="str">
        <f>+VLOOKUP($A2079,mUNICIPIOS!$B$4:$F$343,4,0)</f>
        <v>Parramos</v>
      </c>
      <c r="G2079" s="139" t="str">
        <f t="shared" ref="G2079:K2079" si="2099">+G2041</f>
        <v>04</v>
      </c>
      <c r="H2079" t="str">
        <f t="shared" si="2099"/>
        <v>IGA</v>
      </c>
      <c r="I2079" t="str">
        <f t="shared" si="2099"/>
        <v>Índice de Gestión Administrativa</v>
      </c>
      <c r="J2079" t="str">
        <f t="shared" si="2099"/>
        <v>INDICE</v>
      </c>
      <c r="K2079">
        <f t="shared" si="2099"/>
        <v>0</v>
      </c>
      <c r="L2079" s="150">
        <f>+VLOOKUP($E2079,IGA_2018!$B$8:$N$347,12,0)</f>
        <v>0.43029761138295136</v>
      </c>
      <c r="M2079" s="142" t="str">
        <f>+VLOOKUP($E2079,IGA_2018!$B$8:$N$347,13,0)</f>
        <v>Medio</v>
      </c>
    </row>
    <row r="2080" spans="1:13" x14ac:dyDescent="0.3">
      <c r="A2080" s="139">
        <f t="shared" si="2047"/>
        <v>55</v>
      </c>
      <c r="B2080" s="148">
        <f t="shared" si="2049"/>
        <v>22</v>
      </c>
      <c r="D2080" s="149" t="str">
        <f>+VLOOKUP($A2080,mUNICIPIOS!$B$4:$F$343,2,0)</f>
        <v>Chimaltenango</v>
      </c>
      <c r="E2080" s="149">
        <f>+VLOOKUP($A2080,mUNICIPIOS!$B$4:$F$343,3,0)</f>
        <v>414</v>
      </c>
      <c r="F2080" s="149" t="str">
        <f>+VLOOKUP($A2080,mUNICIPIOS!$B$4:$F$343,4,0)</f>
        <v>Parramos</v>
      </c>
      <c r="G2080" s="139" t="str">
        <f t="shared" ref="G2080:K2080" si="2100">+G2042</f>
        <v>05</v>
      </c>
      <c r="H2080" t="str">
        <f t="shared" si="2100"/>
        <v>IGF</v>
      </c>
      <c r="I2080" t="str">
        <f t="shared" si="2100"/>
        <v>Índice de Gestión Financiera</v>
      </c>
      <c r="J2080" t="str">
        <f t="shared" si="2100"/>
        <v>05-01</v>
      </c>
      <c r="K2080" t="str">
        <f t="shared" si="2100"/>
        <v>Autonomía financiera municipal</v>
      </c>
      <c r="L2080" s="150">
        <f>+VLOOKUP($E2080,IGF_2018!$B$8:$Z$347,3,0)</f>
        <v>0.15536831127099374</v>
      </c>
      <c r="M2080" s="142" t="str">
        <f>+VLOOKUP($E2080,IGF_2018!$B$8:$Z$347,4,0)</f>
        <v>Bajo</v>
      </c>
    </row>
    <row r="2081" spans="1:13" x14ac:dyDescent="0.3">
      <c r="A2081" s="139">
        <f t="shared" si="2047"/>
        <v>55</v>
      </c>
      <c r="B2081" s="148">
        <f t="shared" si="2049"/>
        <v>23</v>
      </c>
      <c r="D2081" s="149" t="str">
        <f>+VLOOKUP($A2081,mUNICIPIOS!$B$4:$F$343,2,0)</f>
        <v>Chimaltenango</v>
      </c>
      <c r="E2081" s="149">
        <f>+VLOOKUP($A2081,mUNICIPIOS!$B$4:$F$343,3,0)</f>
        <v>414</v>
      </c>
      <c r="F2081" s="149" t="str">
        <f>+VLOOKUP($A2081,mUNICIPIOS!$B$4:$F$343,4,0)</f>
        <v>Parramos</v>
      </c>
      <c r="G2081" s="139" t="str">
        <f t="shared" ref="G2081:K2081" si="2101">+G2043</f>
        <v>05</v>
      </c>
      <c r="H2081" t="str">
        <f t="shared" si="2101"/>
        <v>IGF</v>
      </c>
      <c r="I2081" t="str">
        <f t="shared" si="2101"/>
        <v>Índice de Gestión Financiera</v>
      </c>
      <c r="J2081" t="str">
        <f t="shared" si="2101"/>
        <v>05-02</v>
      </c>
      <c r="K2081" t="str">
        <f t="shared" si="2101"/>
        <v xml:space="preserve">Ingresos propios por habitante -sin regalías- </v>
      </c>
      <c r="L2081" s="150">
        <f>+VLOOKUP($E2081,IGF_2018!$B$8:$Z$347,6,0)</f>
        <v>8.7261499231588699E-2</v>
      </c>
      <c r="M2081" s="142" t="str">
        <f>+VLOOKUP($E2081,IGF_2018!$B$8:$Z$347,7,0)</f>
        <v>Bajo</v>
      </c>
    </row>
    <row r="2082" spans="1:13" x14ac:dyDescent="0.3">
      <c r="A2082" s="139">
        <f t="shared" si="2047"/>
        <v>55</v>
      </c>
      <c r="B2082" s="148">
        <f t="shared" si="2049"/>
        <v>24</v>
      </c>
      <c r="D2082" s="149" t="str">
        <f>+VLOOKUP($A2082,mUNICIPIOS!$B$4:$F$343,2,0)</f>
        <v>Chimaltenango</v>
      </c>
      <c r="E2082" s="149">
        <f>+VLOOKUP($A2082,mUNICIPIOS!$B$4:$F$343,3,0)</f>
        <v>414</v>
      </c>
      <c r="F2082" s="149" t="str">
        <f>+VLOOKUP($A2082,mUNICIPIOS!$B$4:$F$343,4,0)</f>
        <v>Parramos</v>
      </c>
      <c r="G2082" s="139" t="str">
        <f t="shared" ref="G2082:K2082" si="2102">+G2044</f>
        <v>05</v>
      </c>
      <c r="H2082" t="str">
        <f t="shared" si="2102"/>
        <v>IGF</v>
      </c>
      <c r="I2082" t="str">
        <f t="shared" si="2102"/>
        <v>Índice de Gestión Financiera</v>
      </c>
      <c r="J2082" t="str">
        <f t="shared" si="2102"/>
        <v>05-03</v>
      </c>
      <c r="K2082" t="str">
        <f t="shared" si="2102"/>
        <v>Ingresos del IUSI en relación a los ingresos propios -sin regalías-</v>
      </c>
      <c r="L2082" s="150">
        <f>+VLOOKUP($E2082,IGF_2018!$B$8:$Z$347,9,0)</f>
        <v>0.10833783742848227</v>
      </c>
      <c r="M2082" s="142" t="str">
        <f>+VLOOKUP($E2082,IGF_2018!$B$8:$Z$347,10,0)</f>
        <v>Bajo</v>
      </c>
    </row>
    <row r="2083" spans="1:13" x14ac:dyDescent="0.3">
      <c r="A2083" s="139">
        <f t="shared" si="2047"/>
        <v>55</v>
      </c>
      <c r="B2083" s="148">
        <f t="shared" si="2049"/>
        <v>25</v>
      </c>
      <c r="D2083" s="149" t="str">
        <f>+VLOOKUP($A2083,mUNICIPIOS!$B$4:$F$343,2,0)</f>
        <v>Chimaltenango</v>
      </c>
      <c r="E2083" s="149">
        <f>+VLOOKUP($A2083,mUNICIPIOS!$B$4:$F$343,3,0)</f>
        <v>414</v>
      </c>
      <c r="F2083" s="149" t="str">
        <f>+VLOOKUP($A2083,mUNICIPIOS!$B$4:$F$343,4,0)</f>
        <v>Parramos</v>
      </c>
      <c r="G2083" s="139" t="str">
        <f t="shared" ref="G2083:K2083" si="2103">+G2045</f>
        <v>05</v>
      </c>
      <c r="H2083" t="str">
        <f t="shared" si="2103"/>
        <v>IGF</v>
      </c>
      <c r="I2083" t="str">
        <f t="shared" si="2103"/>
        <v>Índice de Gestión Financiera</v>
      </c>
      <c r="J2083" t="str">
        <f t="shared" si="2103"/>
        <v>05-04</v>
      </c>
      <c r="K2083" t="str">
        <f t="shared" si="2103"/>
        <v>Inversión anual en capital fijo por habitante</v>
      </c>
      <c r="L2083" s="150">
        <f>+VLOOKUP($E2083,IGF_2018!$B$8:$Z$347,12,0)</f>
        <v>2.3647926084964885E-2</v>
      </c>
      <c r="M2083" s="142" t="str">
        <f>+VLOOKUP($E2083,IGF_2018!$B$8:$Z$347,13,0)</f>
        <v>Bajo</v>
      </c>
    </row>
    <row r="2084" spans="1:13" x14ac:dyDescent="0.3">
      <c r="A2084" s="139">
        <f t="shared" si="2047"/>
        <v>55</v>
      </c>
      <c r="B2084" s="148">
        <f t="shared" si="2049"/>
        <v>26</v>
      </c>
      <c r="D2084" s="149" t="str">
        <f>+VLOOKUP($A2084,mUNICIPIOS!$B$4:$F$343,2,0)</f>
        <v>Chimaltenango</v>
      </c>
      <c r="E2084" s="149">
        <f>+VLOOKUP($A2084,mUNICIPIOS!$B$4:$F$343,3,0)</f>
        <v>414</v>
      </c>
      <c r="F2084" s="149" t="str">
        <f>+VLOOKUP($A2084,mUNICIPIOS!$B$4:$F$343,4,0)</f>
        <v>Parramos</v>
      </c>
      <c r="G2084" s="139" t="str">
        <f t="shared" ref="G2084:K2084" si="2104">+G2046</f>
        <v>05</v>
      </c>
      <c r="H2084" t="str">
        <f t="shared" si="2104"/>
        <v>IGF</v>
      </c>
      <c r="I2084" t="str">
        <f t="shared" si="2104"/>
        <v>Índice de Gestión Financiera</v>
      </c>
      <c r="J2084" t="str">
        <f t="shared" si="2104"/>
        <v>05-05</v>
      </c>
      <c r="K2084" t="str">
        <f t="shared" si="2104"/>
        <v>Inversión anual en capital fijo con recursos percibidos por ingresos propios</v>
      </c>
      <c r="L2084" s="150">
        <f>+VLOOKUP($E2084,IGF_2018!$B$8:$Z$347,15,0)</f>
        <v>0</v>
      </c>
      <c r="M2084" s="142" t="str">
        <f>+VLOOKUP($E2084,IGF_2018!$B$8:$Z$347,16,0)</f>
        <v>Bajo</v>
      </c>
    </row>
    <row r="2085" spans="1:13" x14ac:dyDescent="0.3">
      <c r="A2085" s="139">
        <f t="shared" si="2047"/>
        <v>55</v>
      </c>
      <c r="B2085" s="148">
        <f t="shared" si="2049"/>
        <v>27</v>
      </c>
      <c r="D2085" s="149" t="str">
        <f>+VLOOKUP($A2085,mUNICIPIOS!$B$4:$F$343,2,0)</f>
        <v>Chimaltenango</v>
      </c>
      <c r="E2085" s="149">
        <f>+VLOOKUP($A2085,mUNICIPIOS!$B$4:$F$343,3,0)</f>
        <v>414</v>
      </c>
      <c r="F2085" s="149" t="str">
        <f>+VLOOKUP($A2085,mUNICIPIOS!$B$4:$F$343,4,0)</f>
        <v>Parramos</v>
      </c>
      <c r="G2085" s="139" t="str">
        <f t="shared" ref="G2085:K2085" si="2105">+G2047</f>
        <v>05</v>
      </c>
      <c r="H2085" t="str">
        <f t="shared" si="2105"/>
        <v>IGF</v>
      </c>
      <c r="I2085" t="str">
        <f t="shared" si="2105"/>
        <v>Índice de Gestión Financiera</v>
      </c>
      <c r="J2085" t="str">
        <f t="shared" si="2105"/>
        <v>05-06</v>
      </c>
      <c r="K2085" t="str">
        <f t="shared" si="2105"/>
        <v xml:space="preserve">Inversión anual en capital fijo con recursos percibidos por transferencias del Gobierno Central </v>
      </c>
      <c r="L2085" s="150">
        <f>+VLOOKUP($E2085,IGF_2018!$B$8:$Z$347,18,0)</f>
        <v>3.1445792239561919E-2</v>
      </c>
      <c r="M2085" s="142" t="str">
        <f>+VLOOKUP($E2085,IGF_2018!$B$8:$Z$347,19,0)</f>
        <v>Bajo</v>
      </c>
    </row>
    <row r="2086" spans="1:13" x14ac:dyDescent="0.3">
      <c r="A2086" s="139">
        <f t="shared" si="2047"/>
        <v>55</v>
      </c>
      <c r="B2086" s="148">
        <f t="shared" si="2049"/>
        <v>28</v>
      </c>
      <c r="D2086" s="149" t="str">
        <f>+VLOOKUP($A2086,mUNICIPIOS!$B$4:$F$343,2,0)</f>
        <v>Chimaltenango</v>
      </c>
      <c r="E2086" s="149">
        <f>+VLOOKUP($A2086,mUNICIPIOS!$B$4:$F$343,3,0)</f>
        <v>414</v>
      </c>
      <c r="F2086" s="149" t="str">
        <f>+VLOOKUP($A2086,mUNICIPIOS!$B$4:$F$343,4,0)</f>
        <v>Parramos</v>
      </c>
      <c r="G2086" s="139" t="str">
        <f t="shared" ref="G2086:K2086" si="2106">+G2048</f>
        <v>05</v>
      </c>
      <c r="H2086" t="str">
        <f t="shared" si="2106"/>
        <v>IGF</v>
      </c>
      <c r="I2086" t="str">
        <f t="shared" si="2106"/>
        <v>Índice de Gestión Financiera</v>
      </c>
      <c r="J2086" t="str">
        <f t="shared" si="2106"/>
        <v>05-07</v>
      </c>
      <c r="K2086" t="str">
        <f t="shared" si="2106"/>
        <v>Financiamiento por endeudamiento municipal</v>
      </c>
      <c r="L2086" s="150">
        <f>+VLOOKUP($E2086,IGF_2018!$B$8:$Z$347,21,0)</f>
        <v>1</v>
      </c>
      <c r="M2086" s="142" t="str">
        <f>+VLOOKUP($E2086,IGF_2018!$B$8:$Z$347,22,0)</f>
        <v>Alto</v>
      </c>
    </row>
    <row r="2087" spans="1:13" x14ac:dyDescent="0.3">
      <c r="A2087" s="139">
        <f t="shared" si="2047"/>
        <v>55</v>
      </c>
      <c r="B2087" s="148">
        <f t="shared" si="2049"/>
        <v>29</v>
      </c>
      <c r="D2087" s="149" t="str">
        <f>+VLOOKUP($A2087,mUNICIPIOS!$B$4:$F$343,2,0)</f>
        <v>Chimaltenango</v>
      </c>
      <c r="E2087" s="149">
        <f>+VLOOKUP($A2087,mUNICIPIOS!$B$4:$F$343,3,0)</f>
        <v>414</v>
      </c>
      <c r="F2087" s="149" t="str">
        <f>+VLOOKUP($A2087,mUNICIPIOS!$B$4:$F$343,4,0)</f>
        <v>Parramos</v>
      </c>
      <c r="G2087" s="139" t="str">
        <f t="shared" ref="G2087:K2087" si="2107">+G2049</f>
        <v>05</v>
      </c>
      <c r="H2087" t="str">
        <f t="shared" si="2107"/>
        <v>IGF</v>
      </c>
      <c r="I2087" t="str">
        <f t="shared" si="2107"/>
        <v>Índice de Gestión Financiera</v>
      </c>
      <c r="J2087" t="str">
        <f t="shared" si="2107"/>
        <v>INDICE</v>
      </c>
      <c r="K2087">
        <f t="shared" si="2107"/>
        <v>0</v>
      </c>
      <c r="L2087" s="150">
        <f>+VLOOKUP($E2087,IGF_2018!$B$8:$Z$347,24,0)</f>
        <v>0.26486911767581739</v>
      </c>
      <c r="M2087" s="142" t="str">
        <f>+VLOOKUP($E2087,IGF_2018!$B$8:$Z$347,25,0)</f>
        <v>Medio bajo</v>
      </c>
    </row>
    <row r="2088" spans="1:13" x14ac:dyDescent="0.3">
      <c r="A2088" s="139">
        <f t="shared" si="2047"/>
        <v>55</v>
      </c>
      <c r="B2088" s="148">
        <f t="shared" si="2049"/>
        <v>30</v>
      </c>
      <c r="D2088" s="149" t="str">
        <f>+VLOOKUP($A2088,mUNICIPIOS!$B$4:$F$343,2,0)</f>
        <v>Chimaltenango</v>
      </c>
      <c r="E2088" s="149">
        <f>+VLOOKUP($A2088,mUNICIPIOS!$B$4:$F$343,3,0)</f>
        <v>414</v>
      </c>
      <c r="F2088" s="149" t="str">
        <f>+VLOOKUP($A2088,mUNICIPIOS!$B$4:$F$343,4,0)</f>
        <v>Parramos</v>
      </c>
      <c r="G2088" s="139" t="str">
        <f t="shared" ref="G2088:K2088" si="2108">+G2050</f>
        <v>06</v>
      </c>
      <c r="H2088" t="str">
        <f t="shared" si="2108"/>
        <v>IGE</v>
      </c>
      <c r="I2088" t="str">
        <f t="shared" si="2108"/>
        <v>Índice de Gestión Estratégica</v>
      </c>
      <c r="J2088" t="str">
        <f t="shared" si="2108"/>
        <v>06-01</v>
      </c>
      <c r="K2088" t="str">
        <f t="shared" si="2108"/>
        <v>Ejecución del Plan Operativo Anual  (POA)</v>
      </c>
      <c r="L2088" s="150">
        <f>+VLOOKUP($E2088,IGE_2018!$B$8:$Z$347,3,0)</f>
        <v>0</v>
      </c>
      <c r="M2088" s="142" t="str">
        <f>+VLOOKUP($E2088,IGE_2018!$B$8:$Z$347,4,0)</f>
        <v>Bajo</v>
      </c>
    </row>
    <row r="2089" spans="1:13" x14ac:dyDescent="0.3">
      <c r="A2089" s="139">
        <f t="shared" si="2047"/>
        <v>55</v>
      </c>
      <c r="B2089" s="148">
        <f t="shared" si="2049"/>
        <v>31</v>
      </c>
      <c r="D2089" s="149" t="str">
        <f>+VLOOKUP($A2089,mUNICIPIOS!$B$4:$F$343,2,0)</f>
        <v>Chimaltenango</v>
      </c>
      <c r="E2089" s="149">
        <f>+VLOOKUP($A2089,mUNICIPIOS!$B$4:$F$343,3,0)</f>
        <v>414</v>
      </c>
      <c r="F2089" s="149" t="str">
        <f>+VLOOKUP($A2089,mUNICIPIOS!$B$4:$F$343,4,0)</f>
        <v>Parramos</v>
      </c>
      <c r="G2089" s="139" t="str">
        <f t="shared" ref="G2089:K2089" si="2109">+G2051</f>
        <v>06</v>
      </c>
      <c r="H2089" t="str">
        <f t="shared" si="2109"/>
        <v>IGE</v>
      </c>
      <c r="I2089" t="str">
        <f t="shared" si="2109"/>
        <v>Índice de Gestión Estratégica</v>
      </c>
      <c r="J2089" t="str">
        <f t="shared" si="2109"/>
        <v>06-02</v>
      </c>
      <c r="K2089" t="str">
        <f t="shared" si="2109"/>
        <v>Relación Plan de Desarrollo Municipal y Ordenamiento Territorial (PDM-OT) - Plan Estratégico Institucional (PEI) - Plan Operativo Multianual (POM) - Plan Operativo Anual (POA)</v>
      </c>
      <c r="L2089" s="150">
        <f>+VLOOKUP($E2089,IGE_2018!$B$8:$Z$347,6,0)</f>
        <v>0.3</v>
      </c>
      <c r="M2089" s="142" t="str">
        <f>+VLOOKUP($E2089,IGE_2018!$B$8:$Z$347,7,0)</f>
        <v>Medio bajo</v>
      </c>
    </row>
    <row r="2090" spans="1:13" x14ac:dyDescent="0.3">
      <c r="A2090" s="139">
        <f t="shared" si="2047"/>
        <v>55</v>
      </c>
      <c r="B2090" s="148">
        <f t="shared" si="2049"/>
        <v>32</v>
      </c>
      <c r="D2090" s="149" t="str">
        <f>+VLOOKUP($A2090,mUNICIPIOS!$B$4:$F$343,2,0)</f>
        <v>Chimaltenango</v>
      </c>
      <c r="E2090" s="149">
        <f>+VLOOKUP($A2090,mUNICIPIOS!$B$4:$F$343,3,0)</f>
        <v>414</v>
      </c>
      <c r="F2090" s="149" t="str">
        <f>+VLOOKUP($A2090,mUNICIPIOS!$B$4:$F$343,4,0)</f>
        <v>Parramos</v>
      </c>
      <c r="G2090" s="139" t="str">
        <f t="shared" ref="G2090:K2090" si="2110">+G2052</f>
        <v>06</v>
      </c>
      <c r="H2090" t="str">
        <f t="shared" si="2110"/>
        <v>IGE</v>
      </c>
      <c r="I2090" t="str">
        <f t="shared" si="2110"/>
        <v>Índice de Gestión Estratégica</v>
      </c>
      <c r="J2090" t="str">
        <f t="shared" si="2110"/>
        <v>06-03</v>
      </c>
      <c r="K2090" t="str">
        <f t="shared" si="2110"/>
        <v>Presupuesto de egresos relacionado a competencias municipales que responden a prioridades nacionales de desarrollo.</v>
      </c>
      <c r="L2090" s="150">
        <f>+VLOOKUP($E2090,IGE_2018!$B$8:$Z$347,9,0)</f>
        <v>0.55153944596158333</v>
      </c>
      <c r="M2090" s="142" t="str">
        <f>+VLOOKUP($E2090,IGE_2018!$B$8:$Z$347,10,0)</f>
        <v>Medio</v>
      </c>
    </row>
    <row r="2091" spans="1:13" x14ac:dyDescent="0.3">
      <c r="A2091" s="139">
        <f t="shared" si="2047"/>
        <v>55</v>
      </c>
      <c r="B2091" s="148">
        <f t="shared" si="2049"/>
        <v>33</v>
      </c>
      <c r="D2091" s="149" t="str">
        <f>+VLOOKUP($A2091,mUNICIPIOS!$B$4:$F$343,2,0)</f>
        <v>Chimaltenango</v>
      </c>
      <c r="E2091" s="149">
        <f>+VLOOKUP($A2091,mUNICIPIOS!$B$4:$F$343,3,0)</f>
        <v>414</v>
      </c>
      <c r="F2091" s="149" t="str">
        <f>+VLOOKUP($A2091,mUNICIPIOS!$B$4:$F$343,4,0)</f>
        <v>Parramos</v>
      </c>
      <c r="G2091" s="139" t="str">
        <f t="shared" ref="G2091:K2091" si="2111">+G2053</f>
        <v>06</v>
      </c>
      <c r="H2091" t="str">
        <f t="shared" si="2111"/>
        <v>IGE</v>
      </c>
      <c r="I2091" t="str">
        <f t="shared" si="2111"/>
        <v>Índice de Gestión Estratégica</v>
      </c>
      <c r="J2091" t="str">
        <f t="shared" si="2111"/>
        <v>06-04</v>
      </c>
      <c r="K2091" t="str">
        <f t="shared" si="2111"/>
        <v>Institucionalización de la gestión ordenada del territorio</v>
      </c>
      <c r="L2091" s="150">
        <f>+VLOOKUP($E2091,IGE_2018!$B$8:$Z$347,12,0)</f>
        <v>0.1</v>
      </c>
      <c r="M2091" s="142" t="str">
        <f>+VLOOKUP($E2091,IGE_2018!$B$8:$Z$347,13,0)</f>
        <v>Bajo</v>
      </c>
    </row>
    <row r="2092" spans="1:13" x14ac:dyDescent="0.3">
      <c r="A2092" s="139">
        <f t="shared" si="2047"/>
        <v>55</v>
      </c>
      <c r="B2092" s="148">
        <f t="shared" si="2049"/>
        <v>34</v>
      </c>
      <c r="D2092" s="149" t="str">
        <f>+VLOOKUP($A2092,mUNICIPIOS!$B$4:$F$343,2,0)</f>
        <v>Chimaltenango</v>
      </c>
      <c r="E2092" s="149">
        <f>+VLOOKUP($A2092,mUNICIPIOS!$B$4:$F$343,3,0)</f>
        <v>414</v>
      </c>
      <c r="F2092" s="149" t="str">
        <f>+VLOOKUP($A2092,mUNICIPIOS!$B$4:$F$343,4,0)</f>
        <v>Parramos</v>
      </c>
      <c r="G2092" s="139" t="str">
        <f t="shared" ref="G2092:K2092" si="2112">+G2054</f>
        <v>06</v>
      </c>
      <c r="H2092" t="str">
        <f t="shared" si="2112"/>
        <v>IGE</v>
      </c>
      <c r="I2092" t="str">
        <f t="shared" si="2112"/>
        <v>Índice de Gestión Estratégica</v>
      </c>
      <c r="J2092" t="str">
        <f t="shared" si="2112"/>
        <v>06-05</v>
      </c>
      <c r="K2092" t="str">
        <f t="shared" si="2112"/>
        <v>Acciones para la gestión ordenada del territorio</v>
      </c>
      <c r="L2092" s="150">
        <f>+VLOOKUP($E2092,IGE_2018!$B$8:$Z$347,15,0)</f>
        <v>6.0000000000000026E-2</v>
      </c>
      <c r="M2092" s="142" t="str">
        <f>+VLOOKUP($E2092,IGE_2018!$B$8:$Z$347,16,0)</f>
        <v>Bajo</v>
      </c>
    </row>
    <row r="2093" spans="1:13" x14ac:dyDescent="0.3">
      <c r="A2093" s="139">
        <f t="shared" ref="A2093:A2156" si="2113">+IF(B2092=38,A2092+1,A2092)</f>
        <v>55</v>
      </c>
      <c r="B2093" s="148">
        <f t="shared" si="2049"/>
        <v>35</v>
      </c>
      <c r="D2093" s="149" t="str">
        <f>+VLOOKUP($A2093,mUNICIPIOS!$B$4:$F$343,2,0)</f>
        <v>Chimaltenango</v>
      </c>
      <c r="E2093" s="149">
        <f>+VLOOKUP($A2093,mUNICIPIOS!$B$4:$F$343,3,0)</f>
        <v>414</v>
      </c>
      <c r="F2093" s="149" t="str">
        <f>+VLOOKUP($A2093,mUNICIPIOS!$B$4:$F$343,4,0)</f>
        <v>Parramos</v>
      </c>
      <c r="G2093" s="139" t="str">
        <f t="shared" ref="G2093:K2093" si="2114">+G2055</f>
        <v>06</v>
      </c>
      <c r="H2093" t="str">
        <f t="shared" si="2114"/>
        <v>IGE</v>
      </c>
      <c r="I2093" t="str">
        <f t="shared" si="2114"/>
        <v>Índice de Gestión Estratégica</v>
      </c>
      <c r="J2093" t="str">
        <f t="shared" si="2114"/>
        <v>06-06</v>
      </c>
      <c r="K2093" t="str">
        <f t="shared" si="2114"/>
        <v>Gestión de riesgo en la formulación de proyectos derivados de la planificación operativa anual</v>
      </c>
      <c r="L2093" s="150">
        <f>+VLOOKUP($E2093,IGE_2018!$B$8:$Z$347,18,0)</f>
        <v>0</v>
      </c>
      <c r="M2093" s="142" t="str">
        <f>+VLOOKUP($E2093,IGE_2018!$B$8:$Z$347,19,0)</f>
        <v>Bajo</v>
      </c>
    </row>
    <row r="2094" spans="1:13" x14ac:dyDescent="0.3">
      <c r="A2094" s="139">
        <f t="shared" si="2113"/>
        <v>55</v>
      </c>
      <c r="B2094" s="148">
        <f t="shared" ref="B2094:B2157" si="2115">+B2056</f>
        <v>36</v>
      </c>
      <c r="D2094" s="149" t="str">
        <f>+VLOOKUP($A2094,mUNICIPIOS!$B$4:$F$343,2,0)</f>
        <v>Chimaltenango</v>
      </c>
      <c r="E2094" s="149">
        <f>+VLOOKUP($A2094,mUNICIPIOS!$B$4:$F$343,3,0)</f>
        <v>414</v>
      </c>
      <c r="F2094" s="149" t="str">
        <f>+VLOOKUP($A2094,mUNICIPIOS!$B$4:$F$343,4,0)</f>
        <v>Parramos</v>
      </c>
      <c r="G2094" s="139" t="str">
        <f t="shared" ref="G2094:K2094" si="2116">+G2056</f>
        <v>06</v>
      </c>
      <c r="H2094" t="str">
        <f t="shared" si="2116"/>
        <v>IGE</v>
      </c>
      <c r="I2094" t="str">
        <f t="shared" si="2116"/>
        <v>Índice de Gestión Estratégica</v>
      </c>
      <c r="J2094" t="str">
        <f t="shared" si="2116"/>
        <v>06-07</v>
      </c>
      <c r="K2094" t="str">
        <f t="shared" si="2116"/>
        <v>Ingresos por servicios ambientales en relación a los ingresos propios sin regalías</v>
      </c>
      <c r="L2094" s="150">
        <f>+VLOOKUP($E2094,IGE_2018!$B$8:$Z$347,21,0)</f>
        <v>1.2584252777649036E-3</v>
      </c>
      <c r="M2094" s="142" t="str">
        <f>+VLOOKUP($E2094,IGE_2018!$B$8:$Z$347,22,0)</f>
        <v>Bajo</v>
      </c>
    </row>
    <row r="2095" spans="1:13" x14ac:dyDescent="0.3">
      <c r="A2095" s="139">
        <f t="shared" si="2113"/>
        <v>55</v>
      </c>
      <c r="B2095" s="148">
        <f t="shared" si="2115"/>
        <v>37</v>
      </c>
      <c r="D2095" s="149" t="str">
        <f>+VLOOKUP($A2095,mUNICIPIOS!$B$4:$F$343,2,0)</f>
        <v>Chimaltenango</v>
      </c>
      <c r="E2095" s="149">
        <f>+VLOOKUP($A2095,mUNICIPIOS!$B$4:$F$343,3,0)</f>
        <v>414</v>
      </c>
      <c r="F2095" s="149" t="str">
        <f>+VLOOKUP($A2095,mUNICIPIOS!$B$4:$F$343,4,0)</f>
        <v>Parramos</v>
      </c>
      <c r="G2095" s="139" t="str">
        <f t="shared" ref="G2095:K2095" si="2117">+G2057</f>
        <v>06</v>
      </c>
      <c r="H2095" t="str">
        <f t="shared" si="2117"/>
        <v>IGE</v>
      </c>
      <c r="I2095" t="str">
        <f t="shared" si="2117"/>
        <v>Índice de Gestión Estratégica</v>
      </c>
      <c r="J2095" t="str">
        <f t="shared" si="2117"/>
        <v>INDICE</v>
      </c>
      <c r="K2095">
        <f t="shared" si="2117"/>
        <v>0</v>
      </c>
      <c r="L2095" s="150">
        <f>+VLOOKUP($E2095,IGE_2018!$B$8:$Z$347,24,0)</f>
        <v>0.20201070401817237</v>
      </c>
      <c r="M2095" s="142" t="str">
        <f>+VLOOKUP($E2095,IGE_2018!$B$8:$Z$347,25,0)</f>
        <v>Medio bajo</v>
      </c>
    </row>
    <row r="2096" spans="1:13" x14ac:dyDescent="0.3">
      <c r="A2096" s="139">
        <f t="shared" si="2113"/>
        <v>55</v>
      </c>
      <c r="B2096" s="148">
        <f t="shared" si="2115"/>
        <v>38</v>
      </c>
      <c r="D2096" s="149" t="str">
        <f>+VLOOKUP($A2096,mUNICIPIOS!$B$4:$F$343,2,0)</f>
        <v>Chimaltenango</v>
      </c>
      <c r="E2096" s="149">
        <f>+VLOOKUP($A2096,mUNICIPIOS!$B$4:$F$343,3,0)</f>
        <v>414</v>
      </c>
      <c r="F2096" s="149" t="str">
        <f>+VLOOKUP($A2096,mUNICIPIOS!$B$4:$F$343,4,0)</f>
        <v>Parramos</v>
      </c>
      <c r="G2096" s="139" t="str">
        <f t="shared" ref="G2096:K2096" si="2118">+G2058</f>
        <v>RANKING</v>
      </c>
      <c r="H2096" t="str">
        <f t="shared" si="2118"/>
        <v>RGM</v>
      </c>
      <c r="I2096" t="str">
        <f t="shared" si="2118"/>
        <v>Ranking de la Gestión Municipal 2018</v>
      </c>
      <c r="J2096" t="str">
        <f t="shared" si="2118"/>
        <v>RANKING</v>
      </c>
      <c r="K2096">
        <f t="shared" si="2118"/>
        <v>0</v>
      </c>
      <c r="L2096" s="151">
        <f>+VLOOKUP($E2096,Resultados_generales!$C$8:$AE$347,27,0)</f>
        <v>0.27117895631947592</v>
      </c>
      <c r="M2096" t="str">
        <f>+VLOOKUP($E2096,Resultados_generales!$C$8:$AE$347,28,0)</f>
        <v>Medio bajo</v>
      </c>
    </row>
    <row r="2097" spans="1:13" x14ac:dyDescent="0.3">
      <c r="A2097" s="139">
        <f t="shared" si="2113"/>
        <v>56</v>
      </c>
      <c r="B2097" s="148">
        <f t="shared" si="2115"/>
        <v>1</v>
      </c>
      <c r="D2097" s="149" t="str">
        <f>+VLOOKUP($A2097,mUNICIPIOS!$B$4:$F$343,2,0)</f>
        <v>Chimaltenango</v>
      </c>
      <c r="E2097" s="149">
        <f>+VLOOKUP($A2097,mUNICIPIOS!$B$4:$F$343,3,0)</f>
        <v>415</v>
      </c>
      <c r="F2097" s="149" t="str">
        <f>+VLOOKUP($A2097,mUNICIPIOS!$B$4:$F$343,4,0)</f>
        <v>Zaragoza</v>
      </c>
      <c r="G2097" s="139" t="str">
        <f t="shared" ref="G2097:K2097" si="2119">+G2059</f>
        <v>01</v>
      </c>
      <c r="H2097" t="str">
        <f t="shared" si="2119"/>
        <v>IPC</v>
      </c>
      <c r="I2097" t="str">
        <f t="shared" si="2119"/>
        <v>Índice de Participación Ciudadana</v>
      </c>
      <c r="J2097" t="str">
        <f t="shared" si="2119"/>
        <v>01-01</v>
      </c>
      <c r="K2097" t="str">
        <f t="shared" si="2119"/>
        <v>Número de reuniones del COMUDE en el año de la medición.</v>
      </c>
      <c r="L2097" s="150">
        <f>+VLOOKUP($E2097,IPC_2018!$B$8:$T$347,3,0)</f>
        <v>1</v>
      </c>
      <c r="M2097" s="142" t="str">
        <f>+VLOOKUP($E2097,IPC_2018!$B$8:$T$347,4,0)</f>
        <v>Alto</v>
      </c>
    </row>
    <row r="2098" spans="1:13" x14ac:dyDescent="0.3">
      <c r="A2098" s="139">
        <f t="shared" si="2113"/>
        <v>56</v>
      </c>
      <c r="B2098" s="148">
        <f t="shared" si="2115"/>
        <v>2</v>
      </c>
      <c r="D2098" s="149" t="str">
        <f>+VLOOKUP($A2098,mUNICIPIOS!$B$4:$F$343,2,0)</f>
        <v>Chimaltenango</v>
      </c>
      <c r="E2098" s="149">
        <f>+VLOOKUP($A2098,mUNICIPIOS!$B$4:$F$343,3,0)</f>
        <v>415</v>
      </c>
      <c r="F2098" s="149" t="str">
        <f>+VLOOKUP($A2098,mUNICIPIOS!$B$4:$F$343,4,0)</f>
        <v>Zaragoza</v>
      </c>
      <c r="G2098" s="139" t="str">
        <f t="shared" ref="G2098:K2098" si="2120">+G2060</f>
        <v>01</v>
      </c>
      <c r="H2098" t="str">
        <f t="shared" si="2120"/>
        <v>IPC</v>
      </c>
      <c r="I2098" t="str">
        <f t="shared" si="2120"/>
        <v>Índice de Participación Ciudadana</v>
      </c>
      <c r="J2098" t="str">
        <f t="shared" si="2120"/>
        <v>01-02</v>
      </c>
      <c r="K2098" t="str">
        <f t="shared" si="2120"/>
        <v>Participación de Alcaldes, Concejales y Síndicos determinados o designados en el COMUDE</v>
      </c>
      <c r="L2098" s="150">
        <f>+VLOOKUP($E2098,IPC_2018!$B$8:$T$347,6,0)</f>
        <v>0.91319444444444442</v>
      </c>
      <c r="M2098" s="142" t="str">
        <f>+VLOOKUP($E2098,IPC_2018!$B$8:$T$347,7,0)</f>
        <v>Alto</v>
      </c>
    </row>
    <row r="2099" spans="1:13" x14ac:dyDescent="0.3">
      <c r="A2099" s="139">
        <f t="shared" si="2113"/>
        <v>56</v>
      </c>
      <c r="B2099" s="148">
        <f t="shared" si="2115"/>
        <v>3</v>
      </c>
      <c r="D2099" s="149" t="str">
        <f>+VLOOKUP($A2099,mUNICIPIOS!$B$4:$F$343,2,0)</f>
        <v>Chimaltenango</v>
      </c>
      <c r="E2099" s="149">
        <f>+VLOOKUP($A2099,mUNICIPIOS!$B$4:$F$343,3,0)</f>
        <v>415</v>
      </c>
      <c r="F2099" s="149" t="str">
        <f>+VLOOKUP($A2099,mUNICIPIOS!$B$4:$F$343,4,0)</f>
        <v>Zaragoza</v>
      </c>
      <c r="G2099" s="139" t="str">
        <f t="shared" ref="G2099:K2099" si="2121">+G2061</f>
        <v>01</v>
      </c>
      <c r="H2099" t="str">
        <f t="shared" si="2121"/>
        <v>IPC</v>
      </c>
      <c r="I2099" t="str">
        <f t="shared" si="2121"/>
        <v>Índice de Participación Ciudadana</v>
      </c>
      <c r="J2099" t="str">
        <f t="shared" si="2121"/>
        <v>01-03</v>
      </c>
      <c r="K2099" t="str">
        <f t="shared" si="2121"/>
        <v>Participación  de organizaciones de jóvenes, mujeres, pueblos mayas, xincas, garífunas, y otras organizaciones en el Comude</v>
      </c>
      <c r="L2099" s="150">
        <f>+VLOOKUP($E2099,IPC_2018!$B$8:$T$347,9,0)</f>
        <v>0.29223744292237447</v>
      </c>
      <c r="M2099" s="142" t="str">
        <f>+VLOOKUP($E2099,IPC_2018!$B$8:$T$347,10,0)</f>
        <v>Medio bajo</v>
      </c>
    </row>
    <row r="2100" spans="1:13" x14ac:dyDescent="0.3">
      <c r="A2100" s="139">
        <f t="shared" si="2113"/>
        <v>56</v>
      </c>
      <c r="B2100" s="148">
        <f t="shared" si="2115"/>
        <v>4</v>
      </c>
      <c r="D2100" s="149" t="str">
        <f>+VLOOKUP($A2100,mUNICIPIOS!$B$4:$F$343,2,0)</f>
        <v>Chimaltenango</v>
      </c>
      <c r="E2100" s="149">
        <f>+VLOOKUP($A2100,mUNICIPIOS!$B$4:$F$343,3,0)</f>
        <v>415</v>
      </c>
      <c r="F2100" s="149" t="str">
        <f>+VLOOKUP($A2100,mUNICIPIOS!$B$4:$F$343,4,0)</f>
        <v>Zaragoza</v>
      </c>
      <c r="G2100" s="139" t="str">
        <f t="shared" ref="G2100:K2100" si="2122">+G2062</f>
        <v>01</v>
      </c>
      <c r="H2100" t="str">
        <f t="shared" si="2122"/>
        <v>IPC</v>
      </c>
      <c r="I2100" t="str">
        <f t="shared" si="2122"/>
        <v>Índice de Participación Ciudadana</v>
      </c>
      <c r="J2100" t="str">
        <f t="shared" si="2122"/>
        <v>01-04</v>
      </c>
      <c r="K2100" t="str">
        <f t="shared" si="2122"/>
        <v>Representatividad territorial del Comude.</v>
      </c>
      <c r="L2100" s="150">
        <f>+VLOOKUP($E2100,IPC_2018!$B$8:$T$347,12,0)</f>
        <v>0.77</v>
      </c>
      <c r="M2100" s="142" t="str">
        <f>+VLOOKUP($E2100,IPC_2018!$B$8:$T$347,13,0)</f>
        <v>Medio alto</v>
      </c>
    </row>
    <row r="2101" spans="1:13" x14ac:dyDescent="0.3">
      <c r="A2101" s="139">
        <f t="shared" si="2113"/>
        <v>56</v>
      </c>
      <c r="B2101" s="148">
        <f t="shared" si="2115"/>
        <v>5</v>
      </c>
      <c r="D2101" s="149" t="str">
        <f>+VLOOKUP($A2101,mUNICIPIOS!$B$4:$F$343,2,0)</f>
        <v>Chimaltenango</v>
      </c>
      <c r="E2101" s="149">
        <f>+VLOOKUP($A2101,mUNICIPIOS!$B$4:$F$343,3,0)</f>
        <v>415</v>
      </c>
      <c r="F2101" s="149" t="str">
        <f>+VLOOKUP($A2101,mUNICIPIOS!$B$4:$F$343,4,0)</f>
        <v>Zaragoza</v>
      </c>
      <c r="G2101" s="139" t="str">
        <f t="shared" ref="G2101:K2101" si="2123">+G2063</f>
        <v>01</v>
      </c>
      <c r="H2101" t="str">
        <f t="shared" si="2123"/>
        <v>IPC</v>
      </c>
      <c r="I2101" t="str">
        <f t="shared" si="2123"/>
        <v>Índice de Participación Ciudadana</v>
      </c>
      <c r="J2101" t="str">
        <f t="shared" si="2123"/>
        <v>01-05</v>
      </c>
      <c r="K2101" t="str">
        <f t="shared" si="2123"/>
        <v>Funcionamiento del Comude</v>
      </c>
      <c r="L2101" s="150">
        <f>+VLOOKUP($E2101,IPC_2018!$B$8:$T$347,15,0)</f>
        <v>0.46562131936358825</v>
      </c>
      <c r="M2101" s="142" t="str">
        <f>+VLOOKUP($E2101,IPC_2018!$B$8:$T$347,16,0)</f>
        <v>Medio</v>
      </c>
    </row>
    <row r="2102" spans="1:13" x14ac:dyDescent="0.3">
      <c r="A2102" s="139">
        <f t="shared" si="2113"/>
        <v>56</v>
      </c>
      <c r="B2102" s="148">
        <f t="shared" si="2115"/>
        <v>6</v>
      </c>
      <c r="D2102" s="149" t="str">
        <f>+VLOOKUP($A2102,mUNICIPIOS!$B$4:$F$343,2,0)</f>
        <v>Chimaltenango</v>
      </c>
      <c r="E2102" s="149">
        <f>+VLOOKUP($A2102,mUNICIPIOS!$B$4:$F$343,3,0)</f>
        <v>415</v>
      </c>
      <c r="F2102" s="149" t="str">
        <f>+VLOOKUP($A2102,mUNICIPIOS!$B$4:$F$343,4,0)</f>
        <v>Zaragoza</v>
      </c>
      <c r="G2102" s="139" t="str">
        <f t="shared" ref="G2102:K2102" si="2124">+G2064</f>
        <v>01</v>
      </c>
      <c r="H2102" t="str">
        <f t="shared" si="2124"/>
        <v>IPC</v>
      </c>
      <c r="I2102" t="str">
        <f t="shared" si="2124"/>
        <v>Índice de Participación Ciudadana</v>
      </c>
      <c r="J2102" t="str">
        <f t="shared" si="2124"/>
        <v>INDICE</v>
      </c>
      <c r="K2102">
        <f t="shared" si="2124"/>
        <v>0</v>
      </c>
      <c r="L2102" s="150">
        <f>+VLOOKUP($E2102,IPC_2018!$B$8:$T$347,18,0)</f>
        <v>0.76832811989844996</v>
      </c>
      <c r="M2102" s="142" t="str">
        <f>+VLOOKUP($E2102,IPC_2018!$B$8:$T$347,19,0)</f>
        <v>Medio alto</v>
      </c>
    </row>
    <row r="2103" spans="1:13" x14ac:dyDescent="0.3">
      <c r="A2103" s="139">
        <f t="shared" si="2113"/>
        <v>56</v>
      </c>
      <c r="B2103" s="148">
        <f t="shared" si="2115"/>
        <v>7</v>
      </c>
      <c r="D2103" s="149" t="str">
        <f>+VLOOKUP($A2103,mUNICIPIOS!$B$4:$F$343,2,0)</f>
        <v>Chimaltenango</v>
      </c>
      <c r="E2103" s="149">
        <f>+VLOOKUP($A2103,mUNICIPIOS!$B$4:$F$343,3,0)</f>
        <v>415</v>
      </c>
      <c r="F2103" s="149" t="str">
        <f>+VLOOKUP($A2103,mUNICIPIOS!$B$4:$F$343,4,0)</f>
        <v>Zaragoza</v>
      </c>
      <c r="G2103" s="139" t="str">
        <f t="shared" ref="G2103:K2103" si="2125">+G2065</f>
        <v>02</v>
      </c>
      <c r="H2103" t="str">
        <f t="shared" si="2125"/>
        <v>IIC</v>
      </c>
      <c r="I2103" t="str">
        <f t="shared" si="2125"/>
        <v>Índice de Información a la Ciudadanía</v>
      </c>
      <c r="J2103" t="str">
        <f t="shared" si="2125"/>
        <v>02-01</v>
      </c>
      <c r="K2103" t="str">
        <f t="shared" si="2125"/>
        <v>Rendición de cuentas cuatrimestral y anual al Comude enfocadas en resultados.</v>
      </c>
      <c r="L2103" s="150">
        <f>+VLOOKUP($E2103,IIC_2018!$B$8:$Q$347,3,0)</f>
        <v>0.4</v>
      </c>
      <c r="M2103" s="142" t="str">
        <f>+VLOOKUP($E2103,IIC_2018!$B$8:$Q$347,4,0)</f>
        <v>Medio bajo</v>
      </c>
    </row>
    <row r="2104" spans="1:13" x14ac:dyDescent="0.3">
      <c r="A2104" s="139">
        <f t="shared" si="2113"/>
        <v>56</v>
      </c>
      <c r="B2104" s="148">
        <f t="shared" si="2115"/>
        <v>8</v>
      </c>
      <c r="D2104" s="149" t="str">
        <f>+VLOOKUP($A2104,mUNICIPIOS!$B$4:$F$343,2,0)</f>
        <v>Chimaltenango</v>
      </c>
      <c r="E2104" s="149">
        <f>+VLOOKUP($A2104,mUNICIPIOS!$B$4:$F$343,3,0)</f>
        <v>415</v>
      </c>
      <c r="F2104" s="149" t="str">
        <f>+VLOOKUP($A2104,mUNICIPIOS!$B$4:$F$343,4,0)</f>
        <v>Zaragoza</v>
      </c>
      <c r="G2104" s="139" t="str">
        <f t="shared" ref="G2104:K2104" si="2126">+G2066</f>
        <v>02</v>
      </c>
      <c r="H2104" t="str">
        <f t="shared" si="2126"/>
        <v>IIC</v>
      </c>
      <c r="I2104" t="str">
        <f t="shared" si="2126"/>
        <v>Índice de Información a la Ciudadanía</v>
      </c>
      <c r="J2104" t="str">
        <f t="shared" si="2126"/>
        <v>02-02</v>
      </c>
      <c r="K2104" t="str">
        <f t="shared" si="2126"/>
        <v>Información presupuestaria y otra información brindada a la ciudadanía disponible en medios locales de comunicación.</v>
      </c>
      <c r="L2104" s="150">
        <f>+VLOOKUP($E2104,IIC_2018!$B$8:$Q$347,6,0)</f>
        <v>1</v>
      </c>
      <c r="M2104" s="142" t="str">
        <f>+VLOOKUP($E2104,IIC_2018!$B$8:$Q$347,7,0)</f>
        <v>Alto</v>
      </c>
    </row>
    <row r="2105" spans="1:13" x14ac:dyDescent="0.3">
      <c r="A2105" s="139">
        <f t="shared" si="2113"/>
        <v>56</v>
      </c>
      <c r="B2105" s="148">
        <f t="shared" si="2115"/>
        <v>9</v>
      </c>
      <c r="D2105" s="149" t="str">
        <f>+VLOOKUP($A2105,mUNICIPIOS!$B$4:$F$343,2,0)</f>
        <v>Chimaltenango</v>
      </c>
      <c r="E2105" s="149">
        <f>+VLOOKUP($A2105,mUNICIPIOS!$B$4:$F$343,3,0)</f>
        <v>415</v>
      </c>
      <c r="F2105" s="149" t="str">
        <f>+VLOOKUP($A2105,mUNICIPIOS!$B$4:$F$343,4,0)</f>
        <v>Zaragoza</v>
      </c>
      <c r="G2105" s="139" t="str">
        <f t="shared" ref="G2105:K2105" si="2127">+G2067</f>
        <v>02</v>
      </c>
      <c r="H2105" t="str">
        <f t="shared" si="2127"/>
        <v>IIC</v>
      </c>
      <c r="I2105" t="str">
        <f t="shared" si="2127"/>
        <v>Índice de Información a la Ciudadanía</v>
      </c>
      <c r="J2105" t="str">
        <f t="shared" si="2127"/>
        <v>02-03</v>
      </c>
      <c r="K2105" t="str">
        <f t="shared" si="2127"/>
        <v>Información pública de oficio actualizada y disponible de acuerdo a la LAIP y uso de internet.</v>
      </c>
      <c r="L2105" s="150">
        <f>+VLOOKUP($E2105,IIC_2018!$B$8:$Q$347,9,0)</f>
        <v>0.95999999999999985</v>
      </c>
      <c r="M2105" s="142" t="str">
        <f>+VLOOKUP($E2105,IIC_2018!$B$8:$Q$347,10,0)</f>
        <v>Alto</v>
      </c>
    </row>
    <row r="2106" spans="1:13" x14ac:dyDescent="0.3">
      <c r="A2106" s="139">
        <f t="shared" si="2113"/>
        <v>56</v>
      </c>
      <c r="B2106" s="148">
        <f t="shared" si="2115"/>
        <v>10</v>
      </c>
      <c r="D2106" s="149" t="str">
        <f>+VLOOKUP($A2106,mUNICIPIOS!$B$4:$F$343,2,0)</f>
        <v>Chimaltenango</v>
      </c>
      <c r="E2106" s="149">
        <f>+VLOOKUP($A2106,mUNICIPIOS!$B$4:$F$343,3,0)</f>
        <v>415</v>
      </c>
      <c r="F2106" s="149" t="str">
        <f>+VLOOKUP($A2106,mUNICIPIOS!$B$4:$F$343,4,0)</f>
        <v>Zaragoza</v>
      </c>
      <c r="G2106" s="139" t="str">
        <f t="shared" ref="G2106:K2106" si="2128">+G2068</f>
        <v>02</v>
      </c>
      <c r="H2106" t="str">
        <f t="shared" si="2128"/>
        <v>IIC</v>
      </c>
      <c r="I2106" t="str">
        <f t="shared" si="2128"/>
        <v>Índice de Información a la Ciudadanía</v>
      </c>
      <c r="J2106" t="str">
        <f t="shared" si="2128"/>
        <v>02-04</v>
      </c>
      <c r="K2106" t="str">
        <f t="shared" si="2128"/>
        <v>Relación del monto contratado por medio de Guate compras con el total del presupuesto de egresos vigente.</v>
      </c>
      <c r="L2106" s="150">
        <f>+VLOOKUP($E2106,IIC_2018!$B$8:$Q$347,12,0)</f>
        <v>0.44608515706662039</v>
      </c>
      <c r="M2106" s="142" t="str">
        <f>+VLOOKUP($E2106,IIC_2018!$B$8:$Q$347,13,0)</f>
        <v>Medio</v>
      </c>
    </row>
    <row r="2107" spans="1:13" x14ac:dyDescent="0.3">
      <c r="A2107" s="139">
        <f t="shared" si="2113"/>
        <v>56</v>
      </c>
      <c r="B2107" s="148">
        <f t="shared" si="2115"/>
        <v>11</v>
      </c>
      <c r="D2107" s="149" t="str">
        <f>+VLOOKUP($A2107,mUNICIPIOS!$B$4:$F$343,2,0)</f>
        <v>Chimaltenango</v>
      </c>
      <c r="E2107" s="149">
        <f>+VLOOKUP($A2107,mUNICIPIOS!$B$4:$F$343,3,0)</f>
        <v>415</v>
      </c>
      <c r="F2107" s="149" t="str">
        <f>+VLOOKUP($A2107,mUNICIPIOS!$B$4:$F$343,4,0)</f>
        <v>Zaragoza</v>
      </c>
      <c r="G2107" s="139" t="str">
        <f t="shared" ref="G2107:K2107" si="2129">+G2069</f>
        <v>02</v>
      </c>
      <c r="H2107" t="str">
        <f t="shared" si="2129"/>
        <v>IIC</v>
      </c>
      <c r="I2107" t="str">
        <f t="shared" si="2129"/>
        <v>Índice de Información a la Ciudadanía</v>
      </c>
      <c r="J2107" t="str">
        <f t="shared" si="2129"/>
        <v>INDICE</v>
      </c>
      <c r="K2107">
        <f t="shared" si="2129"/>
        <v>0</v>
      </c>
      <c r="L2107" s="150">
        <f>+VLOOKUP($E2107,IIC_2018!$B$8:$Q$347,15,0)</f>
        <v>0.70152128926665502</v>
      </c>
      <c r="M2107" s="142" t="str">
        <f>+VLOOKUP($E2107,IIC_2018!$B$8:$Q$347,16,0)</f>
        <v>Medio alto</v>
      </c>
    </row>
    <row r="2108" spans="1:13" x14ac:dyDescent="0.3">
      <c r="A2108" s="139">
        <f t="shared" si="2113"/>
        <v>56</v>
      </c>
      <c r="B2108" s="148">
        <f t="shared" si="2115"/>
        <v>12</v>
      </c>
      <c r="D2108" s="149" t="str">
        <f>+VLOOKUP($A2108,mUNICIPIOS!$B$4:$F$343,2,0)</f>
        <v>Chimaltenango</v>
      </c>
      <c r="E2108" s="149">
        <f>+VLOOKUP($A2108,mUNICIPIOS!$B$4:$F$343,3,0)</f>
        <v>415</v>
      </c>
      <c r="F2108" s="149" t="str">
        <f>+VLOOKUP($A2108,mUNICIPIOS!$B$4:$F$343,4,0)</f>
        <v>Zaragoza</v>
      </c>
      <c r="G2108" s="139" t="str">
        <f t="shared" ref="G2108:K2108" si="2130">+G2070</f>
        <v>03</v>
      </c>
      <c r="H2108" t="str">
        <f t="shared" si="2130"/>
        <v>ISP</v>
      </c>
      <c r="I2108" t="str">
        <f t="shared" si="2130"/>
        <v>Índice de Servicios Públicos</v>
      </c>
      <c r="J2108" t="str">
        <f t="shared" si="2130"/>
        <v>03-01</v>
      </c>
      <c r="K2108" t="str">
        <f t="shared" si="2130"/>
        <v>Cobertura del servicio público de agua</v>
      </c>
      <c r="L2108" s="150">
        <f>+VLOOKUP($E2108,ISP_2018!$B$8:$T$347,3,0)</f>
        <v>0.42311276794035413</v>
      </c>
      <c r="M2108" s="142" t="str">
        <f>+VLOOKUP($E2108,ISP_2018!$B$8:$T$347,4,0)</f>
        <v>Medio</v>
      </c>
    </row>
    <row r="2109" spans="1:13" x14ac:dyDescent="0.3">
      <c r="A2109" s="139">
        <f t="shared" si="2113"/>
        <v>56</v>
      </c>
      <c r="B2109" s="148">
        <f t="shared" si="2115"/>
        <v>13</v>
      </c>
      <c r="D2109" s="149" t="str">
        <f>+VLOOKUP($A2109,mUNICIPIOS!$B$4:$F$343,2,0)</f>
        <v>Chimaltenango</v>
      </c>
      <c r="E2109" s="149">
        <f>+VLOOKUP($A2109,mUNICIPIOS!$B$4:$F$343,3,0)</f>
        <v>415</v>
      </c>
      <c r="F2109" s="149" t="str">
        <f>+VLOOKUP($A2109,mUNICIPIOS!$B$4:$F$343,4,0)</f>
        <v>Zaragoza</v>
      </c>
      <c r="G2109" s="139" t="str">
        <f t="shared" ref="G2109:K2109" si="2131">+G2071</f>
        <v>03</v>
      </c>
      <c r="H2109" t="str">
        <f t="shared" si="2131"/>
        <v>ISP</v>
      </c>
      <c r="I2109" t="str">
        <f t="shared" si="2131"/>
        <v>Índice de Servicios Públicos</v>
      </c>
      <c r="J2109" t="str">
        <f t="shared" si="2131"/>
        <v>03-02</v>
      </c>
      <c r="K2109" t="str">
        <f t="shared" si="2131"/>
        <v>Control de la calidad del servicio público de agua</v>
      </c>
      <c r="L2109" s="150">
        <f>+VLOOKUP($E2109,ISP_2018!$B$8:$T$347,6,0)</f>
        <v>0.61250000000000004</v>
      </c>
      <c r="M2109" s="142" t="str">
        <f>+VLOOKUP($E2109,ISP_2018!$B$8:$T$347,7,0)</f>
        <v>Medio alto</v>
      </c>
    </row>
    <row r="2110" spans="1:13" x14ac:dyDescent="0.3">
      <c r="A2110" s="139">
        <f t="shared" si="2113"/>
        <v>56</v>
      </c>
      <c r="B2110" s="148">
        <f t="shared" si="2115"/>
        <v>14</v>
      </c>
      <c r="D2110" s="149" t="str">
        <f>+VLOOKUP($A2110,mUNICIPIOS!$B$4:$F$343,2,0)</f>
        <v>Chimaltenango</v>
      </c>
      <c r="E2110" s="149">
        <f>+VLOOKUP($A2110,mUNICIPIOS!$B$4:$F$343,3,0)</f>
        <v>415</v>
      </c>
      <c r="F2110" s="149" t="str">
        <f>+VLOOKUP($A2110,mUNICIPIOS!$B$4:$F$343,4,0)</f>
        <v>Zaragoza</v>
      </c>
      <c r="G2110" s="139" t="str">
        <f t="shared" ref="G2110:K2110" si="2132">+G2072</f>
        <v>03</v>
      </c>
      <c r="H2110" t="str">
        <f t="shared" si="2132"/>
        <v>ISP</v>
      </c>
      <c r="I2110" t="str">
        <f t="shared" si="2132"/>
        <v>Índice de Servicios Públicos</v>
      </c>
      <c r="J2110" t="str">
        <f t="shared" si="2132"/>
        <v>03-03</v>
      </c>
      <c r="K2110" t="str">
        <f t="shared" si="2132"/>
        <v>Disposición  y tratamiento  de aguas residuales</v>
      </c>
      <c r="L2110" s="150">
        <f>+VLOOKUP($E2110,ISP_2018!$B$8:$T$347,9,0)</f>
        <v>0.63747814004263004</v>
      </c>
      <c r="M2110" s="142" t="str">
        <f>+VLOOKUP($E2110,ISP_2018!$B$8:$T$347,10,0)</f>
        <v>Medio alto</v>
      </c>
    </row>
    <row r="2111" spans="1:13" x14ac:dyDescent="0.3">
      <c r="A2111" s="139">
        <f t="shared" si="2113"/>
        <v>56</v>
      </c>
      <c r="B2111" s="148">
        <f t="shared" si="2115"/>
        <v>15</v>
      </c>
      <c r="D2111" s="149" t="str">
        <f>+VLOOKUP($A2111,mUNICIPIOS!$B$4:$F$343,2,0)</f>
        <v>Chimaltenango</v>
      </c>
      <c r="E2111" s="149">
        <f>+VLOOKUP($A2111,mUNICIPIOS!$B$4:$F$343,3,0)</f>
        <v>415</v>
      </c>
      <c r="F2111" s="149" t="str">
        <f>+VLOOKUP($A2111,mUNICIPIOS!$B$4:$F$343,4,0)</f>
        <v>Zaragoza</v>
      </c>
      <c r="G2111" s="139" t="str">
        <f t="shared" ref="G2111:K2111" si="2133">+G2073</f>
        <v>03</v>
      </c>
      <c r="H2111" t="str">
        <f t="shared" si="2133"/>
        <v>ISP</v>
      </c>
      <c r="I2111" t="str">
        <f t="shared" si="2133"/>
        <v>Índice de Servicios Públicos</v>
      </c>
      <c r="J2111" t="str">
        <f t="shared" si="2133"/>
        <v>03-04</v>
      </c>
      <c r="K2111" t="str">
        <f t="shared" si="2133"/>
        <v>Gestión y manejo de los residuos y desechos sólidos</v>
      </c>
      <c r="L2111" s="150">
        <f>+VLOOKUP($E2111,ISP_2018!$B$8:$T$347,12,0)</f>
        <v>6.4431234447969304E-2</v>
      </c>
      <c r="M2111" s="142" t="str">
        <f>+VLOOKUP($E2111,ISP_2018!$B$8:$T$347,13,0)</f>
        <v>Bajo</v>
      </c>
    </row>
    <row r="2112" spans="1:13" x14ac:dyDescent="0.3">
      <c r="A2112" s="139">
        <f t="shared" si="2113"/>
        <v>56</v>
      </c>
      <c r="B2112" s="148">
        <f t="shared" si="2115"/>
        <v>16</v>
      </c>
      <c r="D2112" s="149" t="str">
        <f>+VLOOKUP($A2112,mUNICIPIOS!$B$4:$F$343,2,0)</f>
        <v>Chimaltenango</v>
      </c>
      <c r="E2112" s="149">
        <f>+VLOOKUP($A2112,mUNICIPIOS!$B$4:$F$343,3,0)</f>
        <v>415</v>
      </c>
      <c r="F2112" s="149" t="str">
        <f>+VLOOKUP($A2112,mUNICIPIOS!$B$4:$F$343,4,0)</f>
        <v>Zaragoza</v>
      </c>
      <c r="G2112" s="139" t="str">
        <f t="shared" ref="G2112:K2112" si="2134">+G2074</f>
        <v>03</v>
      </c>
      <c r="H2112" t="str">
        <f t="shared" si="2134"/>
        <v>ISP</v>
      </c>
      <c r="I2112" t="str">
        <f t="shared" si="2134"/>
        <v>Índice de Servicios Públicos</v>
      </c>
      <c r="J2112" t="str">
        <f t="shared" si="2134"/>
        <v>03-05</v>
      </c>
      <c r="K2112" t="str">
        <f t="shared" si="2134"/>
        <v>Gestión de servicios públicos municipales</v>
      </c>
      <c r="L2112" s="150">
        <f>+VLOOKUP($E2112,ISP_2018!$B$8:$T$347,15,0)</f>
        <v>0.32258064516129031</v>
      </c>
      <c r="M2112" s="142" t="str">
        <f>+VLOOKUP($E2112,ISP_2018!$B$8:$T$347,16,0)</f>
        <v>Medio bajo</v>
      </c>
    </row>
    <row r="2113" spans="1:13" x14ac:dyDescent="0.3">
      <c r="A2113" s="139">
        <f t="shared" si="2113"/>
        <v>56</v>
      </c>
      <c r="B2113" s="148">
        <f t="shared" si="2115"/>
        <v>17</v>
      </c>
      <c r="D2113" s="149" t="str">
        <f>+VLOOKUP($A2113,mUNICIPIOS!$B$4:$F$343,2,0)</f>
        <v>Chimaltenango</v>
      </c>
      <c r="E2113" s="149">
        <f>+VLOOKUP($A2113,mUNICIPIOS!$B$4:$F$343,3,0)</f>
        <v>415</v>
      </c>
      <c r="F2113" s="149" t="str">
        <f>+VLOOKUP($A2113,mUNICIPIOS!$B$4:$F$343,4,0)</f>
        <v>Zaragoza</v>
      </c>
      <c r="G2113" s="139" t="str">
        <f t="shared" ref="G2113:K2113" si="2135">+G2075</f>
        <v>03</v>
      </c>
      <c r="H2113" t="str">
        <f t="shared" si="2135"/>
        <v>ISP</v>
      </c>
      <c r="I2113" t="str">
        <f t="shared" si="2135"/>
        <v>Índice de Servicios Públicos</v>
      </c>
      <c r="J2113" t="str">
        <f t="shared" si="2135"/>
        <v>INDICE</v>
      </c>
      <c r="K2113">
        <f t="shared" si="2135"/>
        <v>0</v>
      </c>
      <c r="L2113" s="150">
        <f>+VLOOKUP($E2113,ISP_2018!$B$8:$T$347,18,0)</f>
        <v>0.43095928072441331</v>
      </c>
      <c r="M2113" s="142" t="str">
        <f>+VLOOKUP($E2113,ISP_2018!$B$8:$T$347,19,0)</f>
        <v>Medio</v>
      </c>
    </row>
    <row r="2114" spans="1:13" x14ac:dyDescent="0.3">
      <c r="A2114" s="139">
        <f t="shared" si="2113"/>
        <v>56</v>
      </c>
      <c r="B2114" s="148">
        <f t="shared" si="2115"/>
        <v>18</v>
      </c>
      <c r="D2114" s="149" t="str">
        <f>+VLOOKUP($A2114,mUNICIPIOS!$B$4:$F$343,2,0)</f>
        <v>Chimaltenango</v>
      </c>
      <c r="E2114" s="149">
        <f>+VLOOKUP($A2114,mUNICIPIOS!$B$4:$F$343,3,0)</f>
        <v>415</v>
      </c>
      <c r="F2114" s="149" t="str">
        <f>+VLOOKUP($A2114,mUNICIPIOS!$B$4:$F$343,4,0)</f>
        <v>Zaragoza</v>
      </c>
      <c r="G2114" s="139" t="str">
        <f t="shared" ref="G2114:K2114" si="2136">+G2076</f>
        <v>04</v>
      </c>
      <c r="H2114" t="str">
        <f t="shared" si="2136"/>
        <v>IGA</v>
      </c>
      <c r="I2114" t="str">
        <f t="shared" si="2136"/>
        <v>Índice de Gestión Administrativa</v>
      </c>
      <c r="J2114" t="str">
        <f t="shared" si="2136"/>
        <v>04-01</v>
      </c>
      <c r="K2114" t="str">
        <f t="shared" si="2136"/>
        <v>Existencia de elementos de atención municipal orientada al vecino</v>
      </c>
      <c r="L2114" s="150">
        <f>+VLOOKUP($E2114,IGA_2018!$B$8:$N$347,3,0)</f>
        <v>0.5</v>
      </c>
      <c r="M2114" s="142" t="str">
        <f>+VLOOKUP($E2114,IGA_2018!$B$8:$N$347,4,0)</f>
        <v>Medio</v>
      </c>
    </row>
    <row r="2115" spans="1:13" x14ac:dyDescent="0.3">
      <c r="A2115" s="139">
        <f t="shared" si="2113"/>
        <v>56</v>
      </c>
      <c r="B2115" s="148">
        <f t="shared" si="2115"/>
        <v>19</v>
      </c>
      <c r="D2115" s="149" t="str">
        <f>+VLOOKUP($A2115,mUNICIPIOS!$B$4:$F$343,2,0)</f>
        <v>Chimaltenango</v>
      </c>
      <c r="E2115" s="149">
        <f>+VLOOKUP($A2115,mUNICIPIOS!$B$4:$F$343,3,0)</f>
        <v>415</v>
      </c>
      <c r="F2115" s="149" t="str">
        <f>+VLOOKUP($A2115,mUNICIPIOS!$B$4:$F$343,4,0)</f>
        <v>Zaragoza</v>
      </c>
      <c r="G2115" s="139" t="str">
        <f t="shared" ref="G2115:K2115" si="2137">+G2077</f>
        <v>04</v>
      </c>
      <c r="H2115" t="str">
        <f t="shared" si="2137"/>
        <v>IGA</v>
      </c>
      <c r="I2115" t="str">
        <f t="shared" si="2137"/>
        <v>Índice de Gestión Administrativa</v>
      </c>
      <c r="J2115" t="str">
        <f t="shared" si="2137"/>
        <v>04-02</v>
      </c>
      <c r="K2115" t="str">
        <f t="shared" si="2137"/>
        <v>Gestión del recurso humano.</v>
      </c>
      <c r="L2115" s="150">
        <f>+VLOOKUP($E2115,IGA_2018!$B$8:$N$347,6,0)</f>
        <v>0.49549317537986109</v>
      </c>
      <c r="M2115" s="142" t="str">
        <f>+VLOOKUP($E2115,IGA_2018!$B$8:$N$347,7,0)</f>
        <v>Medio</v>
      </c>
    </row>
    <row r="2116" spans="1:13" x14ac:dyDescent="0.3">
      <c r="A2116" s="139">
        <f t="shared" si="2113"/>
        <v>56</v>
      </c>
      <c r="B2116" s="148">
        <f t="shared" si="2115"/>
        <v>20</v>
      </c>
      <c r="D2116" s="149" t="str">
        <f>+VLOOKUP($A2116,mUNICIPIOS!$B$4:$F$343,2,0)</f>
        <v>Chimaltenango</v>
      </c>
      <c r="E2116" s="149">
        <f>+VLOOKUP($A2116,mUNICIPIOS!$B$4:$F$343,3,0)</f>
        <v>415</v>
      </c>
      <c r="F2116" s="149" t="str">
        <f>+VLOOKUP($A2116,mUNICIPIOS!$B$4:$F$343,4,0)</f>
        <v>Zaragoza</v>
      </c>
      <c r="G2116" s="139" t="str">
        <f t="shared" ref="G2116:K2116" si="2138">+G2078</f>
        <v>04</v>
      </c>
      <c r="H2116" t="str">
        <f t="shared" si="2138"/>
        <v>IGA</v>
      </c>
      <c r="I2116" t="str">
        <f t="shared" si="2138"/>
        <v>Índice de Gestión Administrativa</v>
      </c>
      <c r="J2116" t="str">
        <f t="shared" si="2138"/>
        <v>04-03</v>
      </c>
      <c r="K2116" t="str">
        <f t="shared" si="2138"/>
        <v>Existencia de oficinas municipales con instrumentos de gestión.</v>
      </c>
      <c r="L2116" s="150">
        <f>+VLOOKUP($E2116,IGA_2018!$B$8:$N$347,9,0)</f>
        <v>0.87916666666666654</v>
      </c>
      <c r="M2116" s="142" t="str">
        <f>+VLOOKUP($E2116,IGA_2018!$B$8:$N$347,10,0)</f>
        <v>Alto</v>
      </c>
    </row>
    <row r="2117" spans="1:13" x14ac:dyDescent="0.3">
      <c r="A2117" s="139">
        <f t="shared" si="2113"/>
        <v>56</v>
      </c>
      <c r="B2117" s="148">
        <f t="shared" si="2115"/>
        <v>21</v>
      </c>
      <c r="D2117" s="149" t="str">
        <f>+VLOOKUP($A2117,mUNICIPIOS!$B$4:$F$343,2,0)</f>
        <v>Chimaltenango</v>
      </c>
      <c r="E2117" s="149">
        <f>+VLOOKUP($A2117,mUNICIPIOS!$B$4:$F$343,3,0)</f>
        <v>415</v>
      </c>
      <c r="F2117" s="149" t="str">
        <f>+VLOOKUP($A2117,mUNICIPIOS!$B$4:$F$343,4,0)</f>
        <v>Zaragoza</v>
      </c>
      <c r="G2117" s="139" t="str">
        <f t="shared" ref="G2117:K2117" si="2139">+G2079</f>
        <v>04</v>
      </c>
      <c r="H2117" t="str">
        <f t="shared" si="2139"/>
        <v>IGA</v>
      </c>
      <c r="I2117" t="str">
        <f t="shared" si="2139"/>
        <v>Índice de Gestión Administrativa</v>
      </c>
      <c r="J2117" t="str">
        <f t="shared" si="2139"/>
        <v>INDICE</v>
      </c>
      <c r="K2117">
        <f t="shared" si="2139"/>
        <v>0</v>
      </c>
      <c r="L2117" s="150">
        <f>+VLOOKUP($E2117,IGA_2018!$B$8:$N$347,12,0)</f>
        <v>0.63113094471628461</v>
      </c>
      <c r="M2117" s="142" t="str">
        <f>+VLOOKUP($E2117,IGA_2018!$B$8:$N$347,13,0)</f>
        <v>Medio alto</v>
      </c>
    </row>
    <row r="2118" spans="1:13" x14ac:dyDescent="0.3">
      <c r="A2118" s="139">
        <f t="shared" si="2113"/>
        <v>56</v>
      </c>
      <c r="B2118" s="148">
        <f t="shared" si="2115"/>
        <v>22</v>
      </c>
      <c r="D2118" s="149" t="str">
        <f>+VLOOKUP($A2118,mUNICIPIOS!$B$4:$F$343,2,0)</f>
        <v>Chimaltenango</v>
      </c>
      <c r="E2118" s="149">
        <f>+VLOOKUP($A2118,mUNICIPIOS!$B$4:$F$343,3,0)</f>
        <v>415</v>
      </c>
      <c r="F2118" s="149" t="str">
        <f>+VLOOKUP($A2118,mUNICIPIOS!$B$4:$F$343,4,0)</f>
        <v>Zaragoza</v>
      </c>
      <c r="G2118" s="139" t="str">
        <f t="shared" ref="G2118:K2118" si="2140">+G2080</f>
        <v>05</v>
      </c>
      <c r="H2118" t="str">
        <f t="shared" si="2140"/>
        <v>IGF</v>
      </c>
      <c r="I2118" t="str">
        <f t="shared" si="2140"/>
        <v>Índice de Gestión Financiera</v>
      </c>
      <c r="J2118" t="str">
        <f t="shared" si="2140"/>
        <v>05-01</v>
      </c>
      <c r="K2118" t="str">
        <f t="shared" si="2140"/>
        <v>Autonomía financiera municipal</v>
      </c>
      <c r="L2118" s="150">
        <f>+VLOOKUP($E2118,IGF_2018!$B$8:$Z$347,3,0)</f>
        <v>0.24982689679756043</v>
      </c>
      <c r="M2118" s="142" t="str">
        <f>+VLOOKUP($E2118,IGF_2018!$B$8:$Z$347,4,0)</f>
        <v>Medio bajo</v>
      </c>
    </row>
    <row r="2119" spans="1:13" x14ac:dyDescent="0.3">
      <c r="A2119" s="139">
        <f t="shared" si="2113"/>
        <v>56</v>
      </c>
      <c r="B2119" s="148">
        <f t="shared" si="2115"/>
        <v>23</v>
      </c>
      <c r="D2119" s="149" t="str">
        <f>+VLOOKUP($A2119,mUNICIPIOS!$B$4:$F$343,2,0)</f>
        <v>Chimaltenango</v>
      </c>
      <c r="E2119" s="149">
        <f>+VLOOKUP($A2119,mUNICIPIOS!$B$4:$F$343,3,0)</f>
        <v>415</v>
      </c>
      <c r="F2119" s="149" t="str">
        <f>+VLOOKUP($A2119,mUNICIPIOS!$B$4:$F$343,4,0)</f>
        <v>Zaragoza</v>
      </c>
      <c r="G2119" s="139" t="str">
        <f t="shared" ref="G2119:K2119" si="2141">+G2081</f>
        <v>05</v>
      </c>
      <c r="H2119" t="str">
        <f t="shared" si="2141"/>
        <v>IGF</v>
      </c>
      <c r="I2119" t="str">
        <f t="shared" si="2141"/>
        <v>Índice de Gestión Financiera</v>
      </c>
      <c r="J2119" t="str">
        <f t="shared" si="2141"/>
        <v>05-02</v>
      </c>
      <c r="K2119" t="str">
        <f t="shared" si="2141"/>
        <v xml:space="preserve">Ingresos propios por habitante -sin regalías- </v>
      </c>
      <c r="L2119" s="150">
        <f>+VLOOKUP($E2119,IGF_2018!$B$8:$Z$347,6,0)</f>
        <v>0.14276350910237284</v>
      </c>
      <c r="M2119" s="142" t="str">
        <f>+VLOOKUP($E2119,IGF_2018!$B$8:$Z$347,7,0)</f>
        <v>Bajo</v>
      </c>
    </row>
    <row r="2120" spans="1:13" x14ac:dyDescent="0.3">
      <c r="A2120" s="139">
        <f t="shared" si="2113"/>
        <v>56</v>
      </c>
      <c r="B2120" s="148">
        <f t="shared" si="2115"/>
        <v>24</v>
      </c>
      <c r="D2120" s="149" t="str">
        <f>+VLOOKUP($A2120,mUNICIPIOS!$B$4:$F$343,2,0)</f>
        <v>Chimaltenango</v>
      </c>
      <c r="E2120" s="149">
        <f>+VLOOKUP($A2120,mUNICIPIOS!$B$4:$F$343,3,0)</f>
        <v>415</v>
      </c>
      <c r="F2120" s="149" t="str">
        <f>+VLOOKUP($A2120,mUNICIPIOS!$B$4:$F$343,4,0)</f>
        <v>Zaragoza</v>
      </c>
      <c r="G2120" s="139" t="str">
        <f t="shared" ref="G2120:K2120" si="2142">+G2082</f>
        <v>05</v>
      </c>
      <c r="H2120" t="str">
        <f t="shared" si="2142"/>
        <v>IGF</v>
      </c>
      <c r="I2120" t="str">
        <f t="shared" si="2142"/>
        <v>Índice de Gestión Financiera</v>
      </c>
      <c r="J2120" t="str">
        <f t="shared" si="2142"/>
        <v>05-03</v>
      </c>
      <c r="K2120" t="str">
        <f t="shared" si="2142"/>
        <v>Ingresos del IUSI en relación a los ingresos propios -sin regalías-</v>
      </c>
      <c r="L2120" s="150">
        <f>+VLOOKUP($E2120,IGF_2018!$B$8:$Z$347,9,0)</f>
        <v>3.0964721784733387E-2</v>
      </c>
      <c r="M2120" s="142" t="str">
        <f>+VLOOKUP($E2120,IGF_2018!$B$8:$Z$347,10,0)</f>
        <v>Bajo</v>
      </c>
    </row>
    <row r="2121" spans="1:13" x14ac:dyDescent="0.3">
      <c r="A2121" s="139">
        <f t="shared" si="2113"/>
        <v>56</v>
      </c>
      <c r="B2121" s="148">
        <f t="shared" si="2115"/>
        <v>25</v>
      </c>
      <c r="D2121" s="149" t="str">
        <f>+VLOOKUP($A2121,mUNICIPIOS!$B$4:$F$343,2,0)</f>
        <v>Chimaltenango</v>
      </c>
      <c r="E2121" s="149">
        <f>+VLOOKUP($A2121,mUNICIPIOS!$B$4:$F$343,3,0)</f>
        <v>415</v>
      </c>
      <c r="F2121" s="149" t="str">
        <f>+VLOOKUP($A2121,mUNICIPIOS!$B$4:$F$343,4,0)</f>
        <v>Zaragoza</v>
      </c>
      <c r="G2121" s="139" t="str">
        <f t="shared" ref="G2121:K2121" si="2143">+G2083</f>
        <v>05</v>
      </c>
      <c r="H2121" t="str">
        <f t="shared" si="2143"/>
        <v>IGF</v>
      </c>
      <c r="I2121" t="str">
        <f t="shared" si="2143"/>
        <v>Índice de Gestión Financiera</v>
      </c>
      <c r="J2121" t="str">
        <f t="shared" si="2143"/>
        <v>05-04</v>
      </c>
      <c r="K2121" t="str">
        <f t="shared" si="2143"/>
        <v>Inversión anual en capital fijo por habitante</v>
      </c>
      <c r="L2121" s="150">
        <f>+VLOOKUP($E2121,IGF_2018!$B$8:$Z$347,12,0)</f>
        <v>7.0657589158671041E-2</v>
      </c>
      <c r="M2121" s="142" t="str">
        <f>+VLOOKUP($E2121,IGF_2018!$B$8:$Z$347,13,0)</f>
        <v>Bajo</v>
      </c>
    </row>
    <row r="2122" spans="1:13" x14ac:dyDescent="0.3">
      <c r="A2122" s="139">
        <f t="shared" si="2113"/>
        <v>56</v>
      </c>
      <c r="B2122" s="148">
        <f t="shared" si="2115"/>
        <v>26</v>
      </c>
      <c r="D2122" s="149" t="str">
        <f>+VLOOKUP($A2122,mUNICIPIOS!$B$4:$F$343,2,0)</f>
        <v>Chimaltenango</v>
      </c>
      <c r="E2122" s="149">
        <f>+VLOOKUP($A2122,mUNICIPIOS!$B$4:$F$343,3,0)</f>
        <v>415</v>
      </c>
      <c r="F2122" s="149" t="str">
        <f>+VLOOKUP($A2122,mUNICIPIOS!$B$4:$F$343,4,0)</f>
        <v>Zaragoza</v>
      </c>
      <c r="G2122" s="139" t="str">
        <f t="shared" ref="G2122:K2122" si="2144">+G2084</f>
        <v>05</v>
      </c>
      <c r="H2122" t="str">
        <f t="shared" si="2144"/>
        <v>IGF</v>
      </c>
      <c r="I2122" t="str">
        <f t="shared" si="2144"/>
        <v>Índice de Gestión Financiera</v>
      </c>
      <c r="J2122" t="str">
        <f t="shared" si="2144"/>
        <v>05-05</v>
      </c>
      <c r="K2122" t="str">
        <f t="shared" si="2144"/>
        <v>Inversión anual en capital fijo con recursos percibidos por ingresos propios</v>
      </c>
      <c r="L2122" s="150">
        <f>+VLOOKUP($E2122,IGF_2018!$B$8:$Z$347,15,0)</f>
        <v>0.62605476780591041</v>
      </c>
      <c r="M2122" s="142" t="str">
        <f>+VLOOKUP($E2122,IGF_2018!$B$8:$Z$347,16,0)</f>
        <v>Medio alto</v>
      </c>
    </row>
    <row r="2123" spans="1:13" x14ac:dyDescent="0.3">
      <c r="A2123" s="139">
        <f t="shared" si="2113"/>
        <v>56</v>
      </c>
      <c r="B2123" s="148">
        <f t="shared" si="2115"/>
        <v>27</v>
      </c>
      <c r="D2123" s="149" t="str">
        <f>+VLOOKUP($A2123,mUNICIPIOS!$B$4:$F$343,2,0)</f>
        <v>Chimaltenango</v>
      </c>
      <c r="E2123" s="149">
        <f>+VLOOKUP($A2123,mUNICIPIOS!$B$4:$F$343,3,0)</f>
        <v>415</v>
      </c>
      <c r="F2123" s="149" t="str">
        <f>+VLOOKUP($A2123,mUNICIPIOS!$B$4:$F$343,4,0)</f>
        <v>Zaragoza</v>
      </c>
      <c r="G2123" s="139" t="str">
        <f t="shared" ref="G2123:K2123" si="2145">+G2085</f>
        <v>05</v>
      </c>
      <c r="H2123" t="str">
        <f t="shared" si="2145"/>
        <v>IGF</v>
      </c>
      <c r="I2123" t="str">
        <f t="shared" si="2145"/>
        <v>Índice de Gestión Financiera</v>
      </c>
      <c r="J2123" t="str">
        <f t="shared" si="2145"/>
        <v>05-06</v>
      </c>
      <c r="K2123" t="str">
        <f t="shared" si="2145"/>
        <v xml:space="preserve">Inversión anual en capital fijo con recursos percibidos por transferencias del Gobierno Central </v>
      </c>
      <c r="L2123" s="150">
        <f>+VLOOKUP($E2123,IGF_2018!$B$8:$Z$347,18,0)</f>
        <v>0.42665014475030655</v>
      </c>
      <c r="M2123" s="142" t="str">
        <f>+VLOOKUP($E2123,IGF_2018!$B$8:$Z$347,19,0)</f>
        <v>Medio</v>
      </c>
    </row>
    <row r="2124" spans="1:13" x14ac:dyDescent="0.3">
      <c r="A2124" s="139">
        <f t="shared" si="2113"/>
        <v>56</v>
      </c>
      <c r="B2124" s="148">
        <f t="shared" si="2115"/>
        <v>28</v>
      </c>
      <c r="D2124" s="149" t="str">
        <f>+VLOOKUP($A2124,mUNICIPIOS!$B$4:$F$343,2,0)</f>
        <v>Chimaltenango</v>
      </c>
      <c r="E2124" s="149">
        <f>+VLOOKUP($A2124,mUNICIPIOS!$B$4:$F$343,3,0)</f>
        <v>415</v>
      </c>
      <c r="F2124" s="149" t="str">
        <f>+VLOOKUP($A2124,mUNICIPIOS!$B$4:$F$343,4,0)</f>
        <v>Zaragoza</v>
      </c>
      <c r="G2124" s="139" t="str">
        <f t="shared" ref="G2124:K2124" si="2146">+G2086</f>
        <v>05</v>
      </c>
      <c r="H2124" t="str">
        <f t="shared" si="2146"/>
        <v>IGF</v>
      </c>
      <c r="I2124" t="str">
        <f t="shared" si="2146"/>
        <v>Índice de Gestión Financiera</v>
      </c>
      <c r="J2124" t="str">
        <f t="shared" si="2146"/>
        <v>05-07</v>
      </c>
      <c r="K2124" t="str">
        <f t="shared" si="2146"/>
        <v>Financiamiento por endeudamiento municipal</v>
      </c>
      <c r="L2124" s="150">
        <f>+VLOOKUP($E2124,IGF_2018!$B$8:$Z$347,21,0)</f>
        <v>1</v>
      </c>
      <c r="M2124" s="142" t="str">
        <f>+VLOOKUP($E2124,IGF_2018!$B$8:$Z$347,22,0)</f>
        <v>Alto</v>
      </c>
    </row>
    <row r="2125" spans="1:13" x14ac:dyDescent="0.3">
      <c r="A2125" s="139">
        <f t="shared" si="2113"/>
        <v>56</v>
      </c>
      <c r="B2125" s="148">
        <f t="shared" si="2115"/>
        <v>29</v>
      </c>
      <c r="D2125" s="149" t="str">
        <f>+VLOOKUP($A2125,mUNICIPIOS!$B$4:$F$343,2,0)</f>
        <v>Chimaltenango</v>
      </c>
      <c r="E2125" s="149">
        <f>+VLOOKUP($A2125,mUNICIPIOS!$B$4:$F$343,3,0)</f>
        <v>415</v>
      </c>
      <c r="F2125" s="149" t="str">
        <f>+VLOOKUP($A2125,mUNICIPIOS!$B$4:$F$343,4,0)</f>
        <v>Zaragoza</v>
      </c>
      <c r="G2125" s="139" t="str">
        <f t="shared" ref="G2125:K2125" si="2147">+G2087</f>
        <v>05</v>
      </c>
      <c r="H2125" t="str">
        <f t="shared" si="2147"/>
        <v>IGF</v>
      </c>
      <c r="I2125" t="str">
        <f t="shared" si="2147"/>
        <v>Índice de Gestión Financiera</v>
      </c>
      <c r="J2125" t="str">
        <f t="shared" si="2147"/>
        <v>INDICE</v>
      </c>
      <c r="K2125">
        <f t="shared" si="2147"/>
        <v>0</v>
      </c>
      <c r="L2125" s="150">
        <f>+VLOOKUP($E2125,IGF_2018!$B$8:$Z$347,24,0)</f>
        <v>0.39395080352994882</v>
      </c>
      <c r="M2125" s="142" t="str">
        <f>+VLOOKUP($E2125,IGF_2018!$B$8:$Z$347,25,0)</f>
        <v>Medio bajo</v>
      </c>
    </row>
    <row r="2126" spans="1:13" x14ac:dyDescent="0.3">
      <c r="A2126" s="139">
        <f t="shared" si="2113"/>
        <v>56</v>
      </c>
      <c r="B2126" s="148">
        <f t="shared" si="2115"/>
        <v>30</v>
      </c>
      <c r="D2126" s="149" t="str">
        <f>+VLOOKUP($A2126,mUNICIPIOS!$B$4:$F$343,2,0)</f>
        <v>Chimaltenango</v>
      </c>
      <c r="E2126" s="149">
        <f>+VLOOKUP($A2126,mUNICIPIOS!$B$4:$F$343,3,0)</f>
        <v>415</v>
      </c>
      <c r="F2126" s="149" t="str">
        <f>+VLOOKUP($A2126,mUNICIPIOS!$B$4:$F$343,4,0)</f>
        <v>Zaragoza</v>
      </c>
      <c r="G2126" s="139" t="str">
        <f t="shared" ref="G2126:K2126" si="2148">+G2088</f>
        <v>06</v>
      </c>
      <c r="H2126" t="str">
        <f t="shared" si="2148"/>
        <v>IGE</v>
      </c>
      <c r="I2126" t="str">
        <f t="shared" si="2148"/>
        <v>Índice de Gestión Estratégica</v>
      </c>
      <c r="J2126" t="str">
        <f t="shared" si="2148"/>
        <v>06-01</v>
      </c>
      <c r="K2126" t="str">
        <f t="shared" si="2148"/>
        <v>Ejecución del Plan Operativo Anual  (POA)</v>
      </c>
      <c r="L2126" s="150">
        <f>+VLOOKUP($E2126,IGE_2018!$B$8:$Z$347,3,0)</f>
        <v>1</v>
      </c>
      <c r="M2126" s="142" t="str">
        <f>+VLOOKUP($E2126,IGE_2018!$B$8:$Z$347,4,0)</f>
        <v>Alto</v>
      </c>
    </row>
    <row r="2127" spans="1:13" x14ac:dyDescent="0.3">
      <c r="A2127" s="139">
        <f t="shared" si="2113"/>
        <v>56</v>
      </c>
      <c r="B2127" s="148">
        <f t="shared" si="2115"/>
        <v>31</v>
      </c>
      <c r="D2127" s="149" t="str">
        <f>+VLOOKUP($A2127,mUNICIPIOS!$B$4:$F$343,2,0)</f>
        <v>Chimaltenango</v>
      </c>
      <c r="E2127" s="149">
        <f>+VLOOKUP($A2127,mUNICIPIOS!$B$4:$F$343,3,0)</f>
        <v>415</v>
      </c>
      <c r="F2127" s="149" t="str">
        <f>+VLOOKUP($A2127,mUNICIPIOS!$B$4:$F$343,4,0)</f>
        <v>Zaragoza</v>
      </c>
      <c r="G2127" s="139" t="str">
        <f t="shared" ref="G2127:K2127" si="2149">+G2089</f>
        <v>06</v>
      </c>
      <c r="H2127" t="str">
        <f t="shared" si="2149"/>
        <v>IGE</v>
      </c>
      <c r="I2127" t="str">
        <f t="shared" si="2149"/>
        <v>Índice de Gestión Estratégica</v>
      </c>
      <c r="J2127" t="str">
        <f t="shared" si="2149"/>
        <v>06-02</v>
      </c>
      <c r="K2127" t="str">
        <f t="shared" si="2149"/>
        <v>Relación Plan de Desarrollo Municipal y Ordenamiento Territorial (PDM-OT) - Plan Estratégico Institucional (PEI) - Plan Operativo Multianual (POM) - Plan Operativo Anual (POA)</v>
      </c>
      <c r="L2127" s="150">
        <f>+VLOOKUP($E2127,IGE_2018!$B$8:$Z$347,6,0)</f>
        <v>0.85</v>
      </c>
      <c r="M2127" s="142" t="str">
        <f>+VLOOKUP($E2127,IGE_2018!$B$8:$Z$347,7,0)</f>
        <v>Alto</v>
      </c>
    </row>
    <row r="2128" spans="1:13" x14ac:dyDescent="0.3">
      <c r="A2128" s="139">
        <f t="shared" si="2113"/>
        <v>56</v>
      </c>
      <c r="B2128" s="148">
        <f t="shared" si="2115"/>
        <v>32</v>
      </c>
      <c r="D2128" s="149" t="str">
        <f>+VLOOKUP($A2128,mUNICIPIOS!$B$4:$F$343,2,0)</f>
        <v>Chimaltenango</v>
      </c>
      <c r="E2128" s="149">
        <f>+VLOOKUP($A2128,mUNICIPIOS!$B$4:$F$343,3,0)</f>
        <v>415</v>
      </c>
      <c r="F2128" s="149" t="str">
        <f>+VLOOKUP($A2128,mUNICIPIOS!$B$4:$F$343,4,0)</f>
        <v>Zaragoza</v>
      </c>
      <c r="G2128" s="139" t="str">
        <f t="shared" ref="G2128:K2128" si="2150">+G2090</f>
        <v>06</v>
      </c>
      <c r="H2128" t="str">
        <f t="shared" si="2150"/>
        <v>IGE</v>
      </c>
      <c r="I2128" t="str">
        <f t="shared" si="2150"/>
        <v>Índice de Gestión Estratégica</v>
      </c>
      <c r="J2128" t="str">
        <f t="shared" si="2150"/>
        <v>06-03</v>
      </c>
      <c r="K2128" t="str">
        <f t="shared" si="2150"/>
        <v>Presupuesto de egresos relacionado a competencias municipales que responden a prioridades nacionales de desarrollo.</v>
      </c>
      <c r="L2128" s="150">
        <f>+VLOOKUP($E2128,IGE_2018!$B$8:$Z$347,9,0)</f>
        <v>0.4307695486626848</v>
      </c>
      <c r="M2128" s="142" t="str">
        <f>+VLOOKUP($E2128,IGE_2018!$B$8:$Z$347,10,0)</f>
        <v>Medio</v>
      </c>
    </row>
    <row r="2129" spans="1:13" x14ac:dyDescent="0.3">
      <c r="A2129" s="139">
        <f t="shared" si="2113"/>
        <v>56</v>
      </c>
      <c r="B2129" s="148">
        <f t="shared" si="2115"/>
        <v>33</v>
      </c>
      <c r="D2129" s="149" t="str">
        <f>+VLOOKUP($A2129,mUNICIPIOS!$B$4:$F$343,2,0)</f>
        <v>Chimaltenango</v>
      </c>
      <c r="E2129" s="149">
        <f>+VLOOKUP($A2129,mUNICIPIOS!$B$4:$F$343,3,0)</f>
        <v>415</v>
      </c>
      <c r="F2129" s="149" t="str">
        <f>+VLOOKUP($A2129,mUNICIPIOS!$B$4:$F$343,4,0)</f>
        <v>Zaragoza</v>
      </c>
      <c r="G2129" s="139" t="str">
        <f t="shared" ref="G2129:K2129" si="2151">+G2091</f>
        <v>06</v>
      </c>
      <c r="H2129" t="str">
        <f t="shared" si="2151"/>
        <v>IGE</v>
      </c>
      <c r="I2129" t="str">
        <f t="shared" si="2151"/>
        <v>Índice de Gestión Estratégica</v>
      </c>
      <c r="J2129" t="str">
        <f t="shared" si="2151"/>
        <v>06-04</v>
      </c>
      <c r="K2129" t="str">
        <f t="shared" si="2151"/>
        <v>Institucionalización de la gestión ordenada del territorio</v>
      </c>
      <c r="L2129" s="150">
        <f>+VLOOKUP($E2129,IGE_2018!$B$8:$Z$347,12,0)</f>
        <v>0.54999999999999993</v>
      </c>
      <c r="M2129" s="142" t="str">
        <f>+VLOOKUP($E2129,IGE_2018!$B$8:$Z$347,13,0)</f>
        <v>Medio</v>
      </c>
    </row>
    <row r="2130" spans="1:13" x14ac:dyDescent="0.3">
      <c r="A2130" s="139">
        <f t="shared" si="2113"/>
        <v>56</v>
      </c>
      <c r="B2130" s="148">
        <f t="shared" si="2115"/>
        <v>34</v>
      </c>
      <c r="D2130" s="149" t="str">
        <f>+VLOOKUP($A2130,mUNICIPIOS!$B$4:$F$343,2,0)</f>
        <v>Chimaltenango</v>
      </c>
      <c r="E2130" s="149">
        <f>+VLOOKUP($A2130,mUNICIPIOS!$B$4:$F$343,3,0)</f>
        <v>415</v>
      </c>
      <c r="F2130" s="149" t="str">
        <f>+VLOOKUP($A2130,mUNICIPIOS!$B$4:$F$343,4,0)</f>
        <v>Zaragoza</v>
      </c>
      <c r="G2130" s="139" t="str">
        <f t="shared" ref="G2130:K2130" si="2152">+G2092</f>
        <v>06</v>
      </c>
      <c r="H2130" t="str">
        <f t="shared" si="2152"/>
        <v>IGE</v>
      </c>
      <c r="I2130" t="str">
        <f t="shared" si="2152"/>
        <v>Índice de Gestión Estratégica</v>
      </c>
      <c r="J2130" t="str">
        <f t="shared" si="2152"/>
        <v>06-05</v>
      </c>
      <c r="K2130" t="str">
        <f t="shared" si="2152"/>
        <v>Acciones para la gestión ordenada del territorio</v>
      </c>
      <c r="L2130" s="150">
        <f>+VLOOKUP($E2130,IGE_2018!$B$8:$Z$347,15,0)</f>
        <v>0.3000000000000001</v>
      </c>
      <c r="M2130" s="142" t="str">
        <f>+VLOOKUP($E2130,IGE_2018!$B$8:$Z$347,16,0)</f>
        <v>Medio bajo</v>
      </c>
    </row>
    <row r="2131" spans="1:13" x14ac:dyDescent="0.3">
      <c r="A2131" s="139">
        <f t="shared" si="2113"/>
        <v>56</v>
      </c>
      <c r="B2131" s="148">
        <f t="shared" si="2115"/>
        <v>35</v>
      </c>
      <c r="D2131" s="149" t="str">
        <f>+VLOOKUP($A2131,mUNICIPIOS!$B$4:$F$343,2,0)</f>
        <v>Chimaltenango</v>
      </c>
      <c r="E2131" s="149">
        <f>+VLOOKUP($A2131,mUNICIPIOS!$B$4:$F$343,3,0)</f>
        <v>415</v>
      </c>
      <c r="F2131" s="149" t="str">
        <f>+VLOOKUP($A2131,mUNICIPIOS!$B$4:$F$343,4,0)</f>
        <v>Zaragoza</v>
      </c>
      <c r="G2131" s="139" t="str">
        <f t="shared" ref="G2131:K2131" si="2153">+G2093</f>
        <v>06</v>
      </c>
      <c r="H2131" t="str">
        <f t="shared" si="2153"/>
        <v>IGE</v>
      </c>
      <c r="I2131" t="str">
        <f t="shared" si="2153"/>
        <v>Índice de Gestión Estratégica</v>
      </c>
      <c r="J2131" t="str">
        <f t="shared" si="2153"/>
        <v>06-06</v>
      </c>
      <c r="K2131" t="str">
        <f t="shared" si="2153"/>
        <v>Gestión de riesgo en la formulación de proyectos derivados de la planificación operativa anual</v>
      </c>
      <c r="L2131" s="150">
        <f>+VLOOKUP($E2131,IGE_2018!$B$8:$Z$347,18,0)</f>
        <v>0</v>
      </c>
      <c r="M2131" s="142" t="str">
        <f>+VLOOKUP($E2131,IGE_2018!$B$8:$Z$347,19,0)</f>
        <v>Bajo</v>
      </c>
    </row>
    <row r="2132" spans="1:13" x14ac:dyDescent="0.3">
      <c r="A2132" s="139">
        <f t="shared" si="2113"/>
        <v>56</v>
      </c>
      <c r="B2132" s="148">
        <f t="shared" si="2115"/>
        <v>36</v>
      </c>
      <c r="D2132" s="149" t="str">
        <f>+VLOOKUP($A2132,mUNICIPIOS!$B$4:$F$343,2,0)</f>
        <v>Chimaltenango</v>
      </c>
      <c r="E2132" s="149">
        <f>+VLOOKUP($A2132,mUNICIPIOS!$B$4:$F$343,3,0)</f>
        <v>415</v>
      </c>
      <c r="F2132" s="149" t="str">
        <f>+VLOOKUP($A2132,mUNICIPIOS!$B$4:$F$343,4,0)</f>
        <v>Zaragoza</v>
      </c>
      <c r="G2132" s="139" t="str">
        <f t="shared" ref="G2132:K2132" si="2154">+G2094</f>
        <v>06</v>
      </c>
      <c r="H2132" t="str">
        <f t="shared" si="2154"/>
        <v>IGE</v>
      </c>
      <c r="I2132" t="str">
        <f t="shared" si="2154"/>
        <v>Índice de Gestión Estratégica</v>
      </c>
      <c r="J2132" t="str">
        <f t="shared" si="2154"/>
        <v>06-07</v>
      </c>
      <c r="K2132" t="str">
        <f t="shared" si="2154"/>
        <v>Ingresos por servicios ambientales en relación a los ingresos propios sin regalías</v>
      </c>
      <c r="L2132" s="150">
        <f>+VLOOKUP($E2132,IGE_2018!$B$8:$Z$347,21,0)</f>
        <v>4.2094681725184484E-2</v>
      </c>
      <c r="M2132" s="142" t="str">
        <f>+VLOOKUP($E2132,IGE_2018!$B$8:$Z$347,22,0)</f>
        <v>Bajo</v>
      </c>
    </row>
    <row r="2133" spans="1:13" x14ac:dyDescent="0.3">
      <c r="A2133" s="139">
        <f t="shared" si="2113"/>
        <v>56</v>
      </c>
      <c r="B2133" s="148">
        <f t="shared" si="2115"/>
        <v>37</v>
      </c>
      <c r="D2133" s="149" t="str">
        <f>+VLOOKUP($A2133,mUNICIPIOS!$B$4:$F$343,2,0)</f>
        <v>Chimaltenango</v>
      </c>
      <c r="E2133" s="149">
        <f>+VLOOKUP($A2133,mUNICIPIOS!$B$4:$F$343,3,0)</f>
        <v>415</v>
      </c>
      <c r="F2133" s="149" t="str">
        <f>+VLOOKUP($A2133,mUNICIPIOS!$B$4:$F$343,4,0)</f>
        <v>Zaragoza</v>
      </c>
      <c r="G2133" s="139" t="str">
        <f t="shared" ref="G2133:K2133" si="2155">+G2095</f>
        <v>06</v>
      </c>
      <c r="H2133" t="str">
        <f t="shared" si="2155"/>
        <v>IGE</v>
      </c>
      <c r="I2133" t="str">
        <f t="shared" si="2155"/>
        <v>Índice de Gestión Estratégica</v>
      </c>
      <c r="J2133" t="str">
        <f t="shared" si="2155"/>
        <v>INDICE</v>
      </c>
      <c r="K2133">
        <f t="shared" si="2155"/>
        <v>0</v>
      </c>
      <c r="L2133" s="150">
        <f>+VLOOKUP($E2133,IGE_2018!$B$8:$Z$347,24,0)</f>
        <v>0.48940185533818958</v>
      </c>
      <c r="M2133" s="142" t="str">
        <f>+VLOOKUP($E2133,IGE_2018!$B$8:$Z$347,25,0)</f>
        <v>Medio</v>
      </c>
    </row>
    <row r="2134" spans="1:13" x14ac:dyDescent="0.3">
      <c r="A2134" s="139">
        <f t="shared" si="2113"/>
        <v>56</v>
      </c>
      <c r="B2134" s="148">
        <f t="shared" si="2115"/>
        <v>38</v>
      </c>
      <c r="D2134" s="149" t="str">
        <f>+VLOOKUP($A2134,mUNICIPIOS!$B$4:$F$343,2,0)</f>
        <v>Chimaltenango</v>
      </c>
      <c r="E2134" s="149">
        <f>+VLOOKUP($A2134,mUNICIPIOS!$B$4:$F$343,3,0)</f>
        <v>415</v>
      </c>
      <c r="F2134" s="149" t="str">
        <f>+VLOOKUP($A2134,mUNICIPIOS!$B$4:$F$343,4,0)</f>
        <v>Zaragoza</v>
      </c>
      <c r="G2134" s="139" t="str">
        <f t="shared" ref="G2134:K2134" si="2156">+G2096</f>
        <v>RANKING</v>
      </c>
      <c r="H2134" t="str">
        <f t="shared" si="2156"/>
        <v>RGM</v>
      </c>
      <c r="I2134" t="str">
        <f t="shared" si="2156"/>
        <v>Ranking de la Gestión Municipal 2018</v>
      </c>
      <c r="J2134" t="str">
        <f t="shared" si="2156"/>
        <v>RANKING</v>
      </c>
      <c r="K2134">
        <f t="shared" si="2156"/>
        <v>0</v>
      </c>
      <c r="L2134" s="151">
        <f>+VLOOKUP($E2134,Resultados_generales!$C$8:$AE$347,27,0)</f>
        <v>0.54449624536795949</v>
      </c>
      <c r="M2134" t="str">
        <f>+VLOOKUP($E2134,Resultados_generales!$C$8:$AE$347,28,0)</f>
        <v>Medio</v>
      </c>
    </row>
    <row r="2135" spans="1:13" x14ac:dyDescent="0.3">
      <c r="A2135" s="139">
        <f t="shared" si="2113"/>
        <v>57</v>
      </c>
      <c r="B2135" s="148">
        <f t="shared" si="2115"/>
        <v>1</v>
      </c>
      <c r="D2135" s="149" t="str">
        <f>+VLOOKUP($A2135,mUNICIPIOS!$B$4:$F$343,2,0)</f>
        <v>Chimaltenango</v>
      </c>
      <c r="E2135" s="149">
        <f>+VLOOKUP($A2135,mUNICIPIOS!$B$4:$F$343,3,0)</f>
        <v>416</v>
      </c>
      <c r="F2135" s="149" t="str">
        <f>+VLOOKUP($A2135,mUNICIPIOS!$B$4:$F$343,4,0)</f>
        <v>El Tejar</v>
      </c>
      <c r="G2135" s="139" t="str">
        <f t="shared" ref="G2135:K2135" si="2157">+G2097</f>
        <v>01</v>
      </c>
      <c r="H2135" t="str">
        <f t="shared" si="2157"/>
        <v>IPC</v>
      </c>
      <c r="I2135" t="str">
        <f t="shared" si="2157"/>
        <v>Índice de Participación Ciudadana</v>
      </c>
      <c r="J2135" t="str">
        <f t="shared" si="2157"/>
        <v>01-01</v>
      </c>
      <c r="K2135" t="str">
        <f t="shared" si="2157"/>
        <v>Número de reuniones del COMUDE en el año de la medición.</v>
      </c>
      <c r="L2135" s="150">
        <f>+VLOOKUP($E2135,IPC_2018!$B$8:$T$347,3,0)</f>
        <v>0.41666666666666669</v>
      </c>
      <c r="M2135" s="142" t="str">
        <f>+VLOOKUP($E2135,IPC_2018!$B$8:$T$347,4,0)</f>
        <v>Medio</v>
      </c>
    </row>
    <row r="2136" spans="1:13" x14ac:dyDescent="0.3">
      <c r="A2136" s="139">
        <f t="shared" si="2113"/>
        <v>57</v>
      </c>
      <c r="B2136" s="148">
        <f t="shared" si="2115"/>
        <v>2</v>
      </c>
      <c r="D2136" s="149" t="str">
        <f>+VLOOKUP($A2136,mUNICIPIOS!$B$4:$F$343,2,0)</f>
        <v>Chimaltenango</v>
      </c>
      <c r="E2136" s="149">
        <f>+VLOOKUP($A2136,mUNICIPIOS!$B$4:$F$343,3,0)</f>
        <v>416</v>
      </c>
      <c r="F2136" s="149" t="str">
        <f>+VLOOKUP($A2136,mUNICIPIOS!$B$4:$F$343,4,0)</f>
        <v>El Tejar</v>
      </c>
      <c r="G2136" s="139" t="str">
        <f t="shared" ref="G2136:K2136" si="2158">+G2098</f>
        <v>01</v>
      </c>
      <c r="H2136" t="str">
        <f t="shared" si="2158"/>
        <v>IPC</v>
      </c>
      <c r="I2136" t="str">
        <f t="shared" si="2158"/>
        <v>Índice de Participación Ciudadana</v>
      </c>
      <c r="J2136" t="str">
        <f t="shared" si="2158"/>
        <v>01-02</v>
      </c>
      <c r="K2136" t="str">
        <f t="shared" si="2158"/>
        <v>Participación de Alcaldes, Concejales y Síndicos determinados o designados en el COMUDE</v>
      </c>
      <c r="L2136" s="150">
        <f>+VLOOKUP($E2136,IPC_2018!$B$8:$T$347,6,0)</f>
        <v>0.5</v>
      </c>
      <c r="M2136" s="142" t="str">
        <f>+VLOOKUP($E2136,IPC_2018!$B$8:$T$347,7,0)</f>
        <v>Medio</v>
      </c>
    </row>
    <row r="2137" spans="1:13" x14ac:dyDescent="0.3">
      <c r="A2137" s="139">
        <f t="shared" si="2113"/>
        <v>57</v>
      </c>
      <c r="B2137" s="148">
        <f t="shared" si="2115"/>
        <v>3</v>
      </c>
      <c r="D2137" s="149" t="str">
        <f>+VLOOKUP($A2137,mUNICIPIOS!$B$4:$F$343,2,0)</f>
        <v>Chimaltenango</v>
      </c>
      <c r="E2137" s="149">
        <f>+VLOOKUP($A2137,mUNICIPIOS!$B$4:$F$343,3,0)</f>
        <v>416</v>
      </c>
      <c r="F2137" s="149" t="str">
        <f>+VLOOKUP($A2137,mUNICIPIOS!$B$4:$F$343,4,0)</f>
        <v>El Tejar</v>
      </c>
      <c r="G2137" s="139" t="str">
        <f t="shared" ref="G2137:K2137" si="2159">+G2099</f>
        <v>01</v>
      </c>
      <c r="H2137" t="str">
        <f t="shared" si="2159"/>
        <v>IPC</v>
      </c>
      <c r="I2137" t="str">
        <f t="shared" si="2159"/>
        <v>Índice de Participación Ciudadana</v>
      </c>
      <c r="J2137" t="str">
        <f t="shared" si="2159"/>
        <v>01-03</v>
      </c>
      <c r="K2137" t="str">
        <f t="shared" si="2159"/>
        <v>Participación  de organizaciones de jóvenes, mujeres, pueblos mayas, xincas, garífunas, y otras organizaciones en el Comude</v>
      </c>
      <c r="L2137" s="150">
        <f>+VLOOKUP($E2137,IPC_2018!$B$8:$T$347,9,0)</f>
        <v>0</v>
      </c>
      <c r="M2137" s="142" t="str">
        <f>+VLOOKUP($E2137,IPC_2018!$B$8:$T$347,10,0)</f>
        <v>Bajo</v>
      </c>
    </row>
    <row r="2138" spans="1:13" x14ac:dyDescent="0.3">
      <c r="A2138" s="139">
        <f t="shared" si="2113"/>
        <v>57</v>
      </c>
      <c r="B2138" s="148">
        <f t="shared" si="2115"/>
        <v>4</v>
      </c>
      <c r="D2138" s="149" t="str">
        <f>+VLOOKUP($A2138,mUNICIPIOS!$B$4:$F$343,2,0)</f>
        <v>Chimaltenango</v>
      </c>
      <c r="E2138" s="149">
        <f>+VLOOKUP($A2138,mUNICIPIOS!$B$4:$F$343,3,0)</f>
        <v>416</v>
      </c>
      <c r="F2138" s="149" t="str">
        <f>+VLOOKUP($A2138,mUNICIPIOS!$B$4:$F$343,4,0)</f>
        <v>El Tejar</v>
      </c>
      <c r="G2138" s="139" t="str">
        <f t="shared" ref="G2138:K2138" si="2160">+G2100</f>
        <v>01</v>
      </c>
      <c r="H2138" t="str">
        <f t="shared" si="2160"/>
        <v>IPC</v>
      </c>
      <c r="I2138" t="str">
        <f t="shared" si="2160"/>
        <v>Índice de Participación Ciudadana</v>
      </c>
      <c r="J2138" t="str">
        <f t="shared" si="2160"/>
        <v>01-04</v>
      </c>
      <c r="K2138" t="str">
        <f t="shared" si="2160"/>
        <v>Representatividad territorial del Comude.</v>
      </c>
      <c r="L2138" s="150">
        <f>+VLOOKUP($E2138,IPC_2018!$B$8:$T$347,12,0)</f>
        <v>0</v>
      </c>
      <c r="M2138" s="142" t="str">
        <f>+VLOOKUP($E2138,IPC_2018!$B$8:$T$347,13,0)</f>
        <v>Bajo</v>
      </c>
    </row>
    <row r="2139" spans="1:13" x14ac:dyDescent="0.3">
      <c r="A2139" s="139">
        <f t="shared" si="2113"/>
        <v>57</v>
      </c>
      <c r="B2139" s="148">
        <f t="shared" si="2115"/>
        <v>5</v>
      </c>
      <c r="D2139" s="149" t="str">
        <f>+VLOOKUP($A2139,mUNICIPIOS!$B$4:$F$343,2,0)</f>
        <v>Chimaltenango</v>
      </c>
      <c r="E2139" s="149">
        <f>+VLOOKUP($A2139,mUNICIPIOS!$B$4:$F$343,3,0)</f>
        <v>416</v>
      </c>
      <c r="F2139" s="149" t="str">
        <f>+VLOOKUP($A2139,mUNICIPIOS!$B$4:$F$343,4,0)</f>
        <v>El Tejar</v>
      </c>
      <c r="G2139" s="139" t="str">
        <f t="shared" ref="G2139:K2139" si="2161">+G2101</f>
        <v>01</v>
      </c>
      <c r="H2139" t="str">
        <f t="shared" si="2161"/>
        <v>IPC</v>
      </c>
      <c r="I2139" t="str">
        <f t="shared" si="2161"/>
        <v>Índice de Participación Ciudadana</v>
      </c>
      <c r="J2139" t="str">
        <f t="shared" si="2161"/>
        <v>01-05</v>
      </c>
      <c r="K2139" t="str">
        <f t="shared" si="2161"/>
        <v>Funcionamiento del Comude</v>
      </c>
      <c r="L2139" s="150">
        <f>+VLOOKUP($E2139,IPC_2018!$B$8:$T$347,15,0)</f>
        <v>0.15901060076290127</v>
      </c>
      <c r="M2139" s="142" t="str">
        <f>+VLOOKUP($E2139,IPC_2018!$B$8:$T$347,16,0)</f>
        <v>Bajo</v>
      </c>
    </row>
    <row r="2140" spans="1:13" x14ac:dyDescent="0.3">
      <c r="A2140" s="139">
        <f t="shared" si="2113"/>
        <v>57</v>
      </c>
      <c r="B2140" s="148">
        <f t="shared" si="2115"/>
        <v>6</v>
      </c>
      <c r="D2140" s="149" t="str">
        <f>+VLOOKUP($A2140,mUNICIPIOS!$B$4:$F$343,2,0)</f>
        <v>Chimaltenango</v>
      </c>
      <c r="E2140" s="149">
        <f>+VLOOKUP($A2140,mUNICIPIOS!$B$4:$F$343,3,0)</f>
        <v>416</v>
      </c>
      <c r="F2140" s="149" t="str">
        <f>+VLOOKUP($A2140,mUNICIPIOS!$B$4:$F$343,4,0)</f>
        <v>El Tejar</v>
      </c>
      <c r="G2140" s="139" t="str">
        <f t="shared" ref="G2140:K2140" si="2162">+G2102</f>
        <v>01</v>
      </c>
      <c r="H2140" t="str">
        <f t="shared" si="2162"/>
        <v>IPC</v>
      </c>
      <c r="I2140" t="str">
        <f t="shared" si="2162"/>
        <v>Índice de Participación Ciudadana</v>
      </c>
      <c r="J2140" t="str">
        <f t="shared" si="2162"/>
        <v>INDICE</v>
      </c>
      <c r="K2140">
        <f t="shared" si="2162"/>
        <v>0</v>
      </c>
      <c r="L2140" s="150">
        <f>+VLOOKUP($E2140,IPC_2018!$B$8:$T$347,18,0)</f>
        <v>0.26343492344776853</v>
      </c>
      <c r="M2140" s="142" t="str">
        <f>+VLOOKUP($E2140,IPC_2018!$B$8:$T$347,19,0)</f>
        <v>Medio bajo</v>
      </c>
    </row>
    <row r="2141" spans="1:13" x14ac:dyDescent="0.3">
      <c r="A2141" s="139">
        <f t="shared" si="2113"/>
        <v>57</v>
      </c>
      <c r="B2141" s="148">
        <f t="shared" si="2115"/>
        <v>7</v>
      </c>
      <c r="D2141" s="149" t="str">
        <f>+VLOOKUP($A2141,mUNICIPIOS!$B$4:$F$343,2,0)</f>
        <v>Chimaltenango</v>
      </c>
      <c r="E2141" s="149">
        <f>+VLOOKUP($A2141,mUNICIPIOS!$B$4:$F$343,3,0)</f>
        <v>416</v>
      </c>
      <c r="F2141" s="149" t="str">
        <f>+VLOOKUP($A2141,mUNICIPIOS!$B$4:$F$343,4,0)</f>
        <v>El Tejar</v>
      </c>
      <c r="G2141" s="139" t="str">
        <f t="shared" ref="G2141:K2141" si="2163">+G2103</f>
        <v>02</v>
      </c>
      <c r="H2141" t="str">
        <f t="shared" si="2163"/>
        <v>IIC</v>
      </c>
      <c r="I2141" t="str">
        <f t="shared" si="2163"/>
        <v>Índice de Información a la Ciudadanía</v>
      </c>
      <c r="J2141" t="str">
        <f t="shared" si="2163"/>
        <v>02-01</v>
      </c>
      <c r="K2141" t="str">
        <f t="shared" si="2163"/>
        <v>Rendición de cuentas cuatrimestral y anual al Comude enfocadas en resultados.</v>
      </c>
      <c r="L2141" s="150">
        <f>+VLOOKUP($E2141,IIC_2018!$B$8:$Q$347,3,0)</f>
        <v>0.13333333333333333</v>
      </c>
      <c r="M2141" s="142" t="str">
        <f>+VLOOKUP($E2141,IIC_2018!$B$8:$Q$347,4,0)</f>
        <v>Bajo</v>
      </c>
    </row>
    <row r="2142" spans="1:13" x14ac:dyDescent="0.3">
      <c r="A2142" s="139">
        <f t="shared" si="2113"/>
        <v>57</v>
      </c>
      <c r="B2142" s="148">
        <f t="shared" si="2115"/>
        <v>8</v>
      </c>
      <c r="D2142" s="149" t="str">
        <f>+VLOOKUP($A2142,mUNICIPIOS!$B$4:$F$343,2,0)</f>
        <v>Chimaltenango</v>
      </c>
      <c r="E2142" s="149">
        <f>+VLOOKUP($A2142,mUNICIPIOS!$B$4:$F$343,3,0)</f>
        <v>416</v>
      </c>
      <c r="F2142" s="149" t="str">
        <f>+VLOOKUP($A2142,mUNICIPIOS!$B$4:$F$343,4,0)</f>
        <v>El Tejar</v>
      </c>
      <c r="G2142" s="139" t="str">
        <f t="shared" ref="G2142:K2142" si="2164">+G2104</f>
        <v>02</v>
      </c>
      <c r="H2142" t="str">
        <f t="shared" si="2164"/>
        <v>IIC</v>
      </c>
      <c r="I2142" t="str">
        <f t="shared" si="2164"/>
        <v>Índice de Información a la Ciudadanía</v>
      </c>
      <c r="J2142" t="str">
        <f t="shared" si="2164"/>
        <v>02-02</v>
      </c>
      <c r="K2142" t="str">
        <f t="shared" si="2164"/>
        <v>Información presupuestaria y otra información brindada a la ciudadanía disponible en medios locales de comunicación.</v>
      </c>
      <c r="L2142" s="150">
        <f>+VLOOKUP($E2142,IIC_2018!$B$8:$Q$347,6,0)</f>
        <v>1</v>
      </c>
      <c r="M2142" s="142" t="str">
        <f>+VLOOKUP($E2142,IIC_2018!$B$8:$Q$347,7,0)</f>
        <v>Alto</v>
      </c>
    </row>
    <row r="2143" spans="1:13" x14ac:dyDescent="0.3">
      <c r="A2143" s="139">
        <f t="shared" si="2113"/>
        <v>57</v>
      </c>
      <c r="B2143" s="148">
        <f t="shared" si="2115"/>
        <v>9</v>
      </c>
      <c r="D2143" s="149" t="str">
        <f>+VLOOKUP($A2143,mUNICIPIOS!$B$4:$F$343,2,0)</f>
        <v>Chimaltenango</v>
      </c>
      <c r="E2143" s="149">
        <f>+VLOOKUP($A2143,mUNICIPIOS!$B$4:$F$343,3,0)</f>
        <v>416</v>
      </c>
      <c r="F2143" s="149" t="str">
        <f>+VLOOKUP($A2143,mUNICIPIOS!$B$4:$F$343,4,0)</f>
        <v>El Tejar</v>
      </c>
      <c r="G2143" s="139" t="str">
        <f t="shared" ref="G2143:K2143" si="2165">+G2105</f>
        <v>02</v>
      </c>
      <c r="H2143" t="str">
        <f t="shared" si="2165"/>
        <v>IIC</v>
      </c>
      <c r="I2143" t="str">
        <f t="shared" si="2165"/>
        <v>Índice de Información a la Ciudadanía</v>
      </c>
      <c r="J2143" t="str">
        <f t="shared" si="2165"/>
        <v>02-03</v>
      </c>
      <c r="K2143" t="str">
        <f t="shared" si="2165"/>
        <v>Información pública de oficio actualizada y disponible de acuerdo a la LAIP y uso de internet.</v>
      </c>
      <c r="L2143" s="150">
        <f>+VLOOKUP($E2143,IIC_2018!$B$8:$Q$347,9,0)</f>
        <v>0.72</v>
      </c>
      <c r="M2143" s="142" t="str">
        <f>+VLOOKUP($E2143,IIC_2018!$B$8:$Q$347,10,0)</f>
        <v>Medio alto</v>
      </c>
    </row>
    <row r="2144" spans="1:13" x14ac:dyDescent="0.3">
      <c r="A2144" s="139">
        <f t="shared" si="2113"/>
        <v>57</v>
      </c>
      <c r="B2144" s="148">
        <f t="shared" si="2115"/>
        <v>10</v>
      </c>
      <c r="D2144" s="149" t="str">
        <f>+VLOOKUP($A2144,mUNICIPIOS!$B$4:$F$343,2,0)</f>
        <v>Chimaltenango</v>
      </c>
      <c r="E2144" s="149">
        <f>+VLOOKUP($A2144,mUNICIPIOS!$B$4:$F$343,3,0)</f>
        <v>416</v>
      </c>
      <c r="F2144" s="149" t="str">
        <f>+VLOOKUP($A2144,mUNICIPIOS!$B$4:$F$343,4,0)</f>
        <v>El Tejar</v>
      </c>
      <c r="G2144" s="139" t="str">
        <f t="shared" ref="G2144:K2144" si="2166">+G2106</f>
        <v>02</v>
      </c>
      <c r="H2144" t="str">
        <f t="shared" si="2166"/>
        <v>IIC</v>
      </c>
      <c r="I2144" t="str">
        <f t="shared" si="2166"/>
        <v>Índice de Información a la Ciudadanía</v>
      </c>
      <c r="J2144" t="str">
        <f t="shared" si="2166"/>
        <v>02-04</v>
      </c>
      <c r="K2144" t="str">
        <f t="shared" si="2166"/>
        <v>Relación del monto contratado por medio de Guate compras con el total del presupuesto de egresos vigente.</v>
      </c>
      <c r="L2144" s="150">
        <f>+VLOOKUP($E2144,IIC_2018!$B$8:$Q$347,12,0)</f>
        <v>8.8308443726283326E-2</v>
      </c>
      <c r="M2144" s="142" t="str">
        <f>+VLOOKUP($E2144,IIC_2018!$B$8:$Q$347,13,0)</f>
        <v>Bajo</v>
      </c>
    </row>
    <row r="2145" spans="1:13" x14ac:dyDescent="0.3">
      <c r="A2145" s="139">
        <f t="shared" si="2113"/>
        <v>57</v>
      </c>
      <c r="B2145" s="148">
        <f t="shared" si="2115"/>
        <v>11</v>
      </c>
      <c r="D2145" s="149" t="str">
        <f>+VLOOKUP($A2145,mUNICIPIOS!$B$4:$F$343,2,0)</f>
        <v>Chimaltenango</v>
      </c>
      <c r="E2145" s="149">
        <f>+VLOOKUP($A2145,mUNICIPIOS!$B$4:$F$343,3,0)</f>
        <v>416</v>
      </c>
      <c r="F2145" s="149" t="str">
        <f>+VLOOKUP($A2145,mUNICIPIOS!$B$4:$F$343,4,0)</f>
        <v>El Tejar</v>
      </c>
      <c r="G2145" s="139" t="str">
        <f t="shared" ref="G2145:K2145" si="2167">+G2107</f>
        <v>02</v>
      </c>
      <c r="H2145" t="str">
        <f t="shared" si="2167"/>
        <v>IIC</v>
      </c>
      <c r="I2145" t="str">
        <f t="shared" si="2167"/>
        <v>Índice de Información a la Ciudadanía</v>
      </c>
      <c r="J2145" t="str">
        <f t="shared" si="2167"/>
        <v>INDICE</v>
      </c>
      <c r="K2145">
        <f t="shared" si="2167"/>
        <v>0</v>
      </c>
      <c r="L2145" s="150">
        <f>+VLOOKUP($E2145,IIC_2018!$B$8:$Q$347,15,0)</f>
        <v>0.48541044426490415</v>
      </c>
      <c r="M2145" s="142" t="str">
        <f>+VLOOKUP($E2145,IIC_2018!$B$8:$Q$347,16,0)</f>
        <v>Medio</v>
      </c>
    </row>
    <row r="2146" spans="1:13" x14ac:dyDescent="0.3">
      <c r="A2146" s="139">
        <f t="shared" si="2113"/>
        <v>57</v>
      </c>
      <c r="B2146" s="148">
        <f t="shared" si="2115"/>
        <v>12</v>
      </c>
      <c r="D2146" s="149" t="str">
        <f>+VLOOKUP($A2146,mUNICIPIOS!$B$4:$F$343,2,0)</f>
        <v>Chimaltenango</v>
      </c>
      <c r="E2146" s="149">
        <f>+VLOOKUP($A2146,mUNICIPIOS!$B$4:$F$343,3,0)</f>
        <v>416</v>
      </c>
      <c r="F2146" s="149" t="str">
        <f>+VLOOKUP($A2146,mUNICIPIOS!$B$4:$F$343,4,0)</f>
        <v>El Tejar</v>
      </c>
      <c r="G2146" s="139" t="str">
        <f t="shared" ref="G2146:K2146" si="2168">+G2108</f>
        <v>03</v>
      </c>
      <c r="H2146" t="str">
        <f t="shared" si="2168"/>
        <v>ISP</v>
      </c>
      <c r="I2146" t="str">
        <f t="shared" si="2168"/>
        <v>Índice de Servicios Públicos</v>
      </c>
      <c r="J2146" t="str">
        <f t="shared" si="2168"/>
        <v>03-01</v>
      </c>
      <c r="K2146" t="str">
        <f t="shared" si="2168"/>
        <v>Cobertura del servicio público de agua</v>
      </c>
      <c r="L2146" s="150">
        <f>+VLOOKUP($E2146,ISP_2018!$B$8:$T$347,3,0)</f>
        <v>0</v>
      </c>
      <c r="M2146" s="142" t="str">
        <f>+VLOOKUP($E2146,ISP_2018!$B$8:$T$347,4,0)</f>
        <v>Bajo</v>
      </c>
    </row>
    <row r="2147" spans="1:13" x14ac:dyDescent="0.3">
      <c r="A2147" s="139">
        <f t="shared" si="2113"/>
        <v>57</v>
      </c>
      <c r="B2147" s="148">
        <f t="shared" si="2115"/>
        <v>13</v>
      </c>
      <c r="D2147" s="149" t="str">
        <f>+VLOOKUP($A2147,mUNICIPIOS!$B$4:$F$343,2,0)</f>
        <v>Chimaltenango</v>
      </c>
      <c r="E2147" s="149">
        <f>+VLOOKUP($A2147,mUNICIPIOS!$B$4:$F$343,3,0)</f>
        <v>416</v>
      </c>
      <c r="F2147" s="149" t="str">
        <f>+VLOOKUP($A2147,mUNICIPIOS!$B$4:$F$343,4,0)</f>
        <v>El Tejar</v>
      </c>
      <c r="G2147" s="139" t="str">
        <f t="shared" ref="G2147:K2147" si="2169">+G2109</f>
        <v>03</v>
      </c>
      <c r="H2147" t="str">
        <f t="shared" si="2169"/>
        <v>ISP</v>
      </c>
      <c r="I2147" t="str">
        <f t="shared" si="2169"/>
        <v>Índice de Servicios Públicos</v>
      </c>
      <c r="J2147" t="str">
        <f t="shared" si="2169"/>
        <v>03-02</v>
      </c>
      <c r="K2147" t="str">
        <f t="shared" si="2169"/>
        <v>Control de la calidad del servicio público de agua</v>
      </c>
      <c r="L2147" s="150">
        <f>+VLOOKUP($E2147,ISP_2018!$B$8:$T$347,6,0)</f>
        <v>0</v>
      </c>
      <c r="M2147" s="142" t="str">
        <f>+VLOOKUP($E2147,ISP_2018!$B$8:$T$347,7,0)</f>
        <v>Bajo</v>
      </c>
    </row>
    <row r="2148" spans="1:13" x14ac:dyDescent="0.3">
      <c r="A2148" s="139">
        <f t="shared" si="2113"/>
        <v>57</v>
      </c>
      <c r="B2148" s="148">
        <f t="shared" si="2115"/>
        <v>14</v>
      </c>
      <c r="D2148" s="149" t="str">
        <f>+VLOOKUP($A2148,mUNICIPIOS!$B$4:$F$343,2,0)</f>
        <v>Chimaltenango</v>
      </c>
      <c r="E2148" s="149">
        <f>+VLOOKUP($A2148,mUNICIPIOS!$B$4:$F$343,3,0)</f>
        <v>416</v>
      </c>
      <c r="F2148" s="149" t="str">
        <f>+VLOOKUP($A2148,mUNICIPIOS!$B$4:$F$343,4,0)</f>
        <v>El Tejar</v>
      </c>
      <c r="G2148" s="139" t="str">
        <f t="shared" ref="G2148:K2148" si="2170">+G2110</f>
        <v>03</v>
      </c>
      <c r="H2148" t="str">
        <f t="shared" si="2170"/>
        <v>ISP</v>
      </c>
      <c r="I2148" t="str">
        <f t="shared" si="2170"/>
        <v>Índice de Servicios Públicos</v>
      </c>
      <c r="J2148" t="str">
        <f t="shared" si="2170"/>
        <v>03-03</v>
      </c>
      <c r="K2148" t="str">
        <f t="shared" si="2170"/>
        <v>Disposición  y tratamiento  de aguas residuales</v>
      </c>
      <c r="L2148" s="150">
        <f>+VLOOKUP($E2148,ISP_2018!$B$8:$T$347,9,0)</f>
        <v>0.22833360383691742</v>
      </c>
      <c r="M2148" s="142" t="str">
        <f>+VLOOKUP($E2148,ISP_2018!$B$8:$T$347,10,0)</f>
        <v>Medio bajo</v>
      </c>
    </row>
    <row r="2149" spans="1:13" x14ac:dyDescent="0.3">
      <c r="A2149" s="139">
        <f t="shared" si="2113"/>
        <v>57</v>
      </c>
      <c r="B2149" s="148">
        <f t="shared" si="2115"/>
        <v>15</v>
      </c>
      <c r="D2149" s="149" t="str">
        <f>+VLOOKUP($A2149,mUNICIPIOS!$B$4:$F$343,2,0)</f>
        <v>Chimaltenango</v>
      </c>
      <c r="E2149" s="149">
        <f>+VLOOKUP($A2149,mUNICIPIOS!$B$4:$F$343,3,0)</f>
        <v>416</v>
      </c>
      <c r="F2149" s="149" t="str">
        <f>+VLOOKUP($A2149,mUNICIPIOS!$B$4:$F$343,4,0)</f>
        <v>El Tejar</v>
      </c>
      <c r="G2149" s="139" t="str">
        <f t="shared" ref="G2149:K2149" si="2171">+G2111</f>
        <v>03</v>
      </c>
      <c r="H2149" t="str">
        <f t="shared" si="2171"/>
        <v>ISP</v>
      </c>
      <c r="I2149" t="str">
        <f t="shared" si="2171"/>
        <v>Índice de Servicios Públicos</v>
      </c>
      <c r="J2149" t="str">
        <f t="shared" si="2171"/>
        <v>03-04</v>
      </c>
      <c r="K2149" t="str">
        <f t="shared" si="2171"/>
        <v>Gestión y manejo de los residuos y desechos sólidos</v>
      </c>
      <c r="L2149" s="150">
        <f>+VLOOKUP($E2149,ISP_2018!$B$8:$T$347,12,0)</f>
        <v>0.2202488287764558</v>
      </c>
      <c r="M2149" s="142" t="str">
        <f>+VLOOKUP($E2149,ISP_2018!$B$8:$T$347,13,0)</f>
        <v>Medio bajo</v>
      </c>
    </row>
    <row r="2150" spans="1:13" x14ac:dyDescent="0.3">
      <c r="A2150" s="139">
        <f t="shared" si="2113"/>
        <v>57</v>
      </c>
      <c r="B2150" s="148">
        <f t="shared" si="2115"/>
        <v>16</v>
      </c>
      <c r="D2150" s="149" t="str">
        <f>+VLOOKUP($A2150,mUNICIPIOS!$B$4:$F$343,2,0)</f>
        <v>Chimaltenango</v>
      </c>
      <c r="E2150" s="149">
        <f>+VLOOKUP($A2150,mUNICIPIOS!$B$4:$F$343,3,0)</f>
        <v>416</v>
      </c>
      <c r="F2150" s="149" t="str">
        <f>+VLOOKUP($A2150,mUNICIPIOS!$B$4:$F$343,4,0)</f>
        <v>El Tejar</v>
      </c>
      <c r="G2150" s="139" t="str">
        <f t="shared" ref="G2150:K2150" si="2172">+G2112</f>
        <v>03</v>
      </c>
      <c r="H2150" t="str">
        <f t="shared" si="2172"/>
        <v>ISP</v>
      </c>
      <c r="I2150" t="str">
        <f t="shared" si="2172"/>
        <v>Índice de Servicios Públicos</v>
      </c>
      <c r="J2150" t="str">
        <f t="shared" si="2172"/>
        <v>03-05</v>
      </c>
      <c r="K2150" t="str">
        <f t="shared" si="2172"/>
        <v>Gestión de servicios públicos municipales</v>
      </c>
      <c r="L2150" s="150">
        <f>+VLOOKUP($E2150,ISP_2018!$B$8:$T$347,15,0)</f>
        <v>0.32258064516129031</v>
      </c>
      <c r="M2150" s="142" t="str">
        <f>+VLOOKUP($E2150,ISP_2018!$B$8:$T$347,16,0)</f>
        <v>Medio bajo</v>
      </c>
    </row>
    <row r="2151" spans="1:13" x14ac:dyDescent="0.3">
      <c r="A2151" s="139">
        <f t="shared" si="2113"/>
        <v>57</v>
      </c>
      <c r="B2151" s="148">
        <f t="shared" si="2115"/>
        <v>17</v>
      </c>
      <c r="D2151" s="149" t="str">
        <f>+VLOOKUP($A2151,mUNICIPIOS!$B$4:$F$343,2,0)</f>
        <v>Chimaltenango</v>
      </c>
      <c r="E2151" s="149">
        <f>+VLOOKUP($A2151,mUNICIPIOS!$B$4:$F$343,3,0)</f>
        <v>416</v>
      </c>
      <c r="F2151" s="149" t="str">
        <f>+VLOOKUP($A2151,mUNICIPIOS!$B$4:$F$343,4,0)</f>
        <v>El Tejar</v>
      </c>
      <c r="G2151" s="139" t="str">
        <f t="shared" ref="G2151:K2151" si="2173">+G2113</f>
        <v>03</v>
      </c>
      <c r="H2151" t="str">
        <f t="shared" si="2173"/>
        <v>ISP</v>
      </c>
      <c r="I2151" t="str">
        <f t="shared" si="2173"/>
        <v>Índice de Servicios Públicos</v>
      </c>
      <c r="J2151" t="str">
        <f t="shared" si="2173"/>
        <v>INDICE</v>
      </c>
      <c r="K2151">
        <f t="shared" si="2173"/>
        <v>0</v>
      </c>
      <c r="L2151" s="150">
        <f>+VLOOKUP($E2151,ISP_2018!$B$8:$T$347,18,0)</f>
        <v>0.1542326155549327</v>
      </c>
      <c r="M2151" s="142" t="str">
        <f>+VLOOKUP($E2151,ISP_2018!$B$8:$T$347,19,0)</f>
        <v>Bajo</v>
      </c>
    </row>
    <row r="2152" spans="1:13" x14ac:dyDescent="0.3">
      <c r="A2152" s="139">
        <f t="shared" si="2113"/>
        <v>57</v>
      </c>
      <c r="B2152" s="148">
        <f t="shared" si="2115"/>
        <v>18</v>
      </c>
      <c r="D2152" s="149" t="str">
        <f>+VLOOKUP($A2152,mUNICIPIOS!$B$4:$F$343,2,0)</f>
        <v>Chimaltenango</v>
      </c>
      <c r="E2152" s="149">
        <f>+VLOOKUP($A2152,mUNICIPIOS!$B$4:$F$343,3,0)</f>
        <v>416</v>
      </c>
      <c r="F2152" s="149" t="str">
        <f>+VLOOKUP($A2152,mUNICIPIOS!$B$4:$F$343,4,0)</f>
        <v>El Tejar</v>
      </c>
      <c r="G2152" s="139" t="str">
        <f t="shared" ref="G2152:K2152" si="2174">+G2114</f>
        <v>04</v>
      </c>
      <c r="H2152" t="str">
        <f t="shared" si="2174"/>
        <v>IGA</v>
      </c>
      <c r="I2152" t="str">
        <f t="shared" si="2174"/>
        <v>Índice de Gestión Administrativa</v>
      </c>
      <c r="J2152" t="str">
        <f t="shared" si="2174"/>
        <v>04-01</v>
      </c>
      <c r="K2152" t="str">
        <f t="shared" si="2174"/>
        <v>Existencia de elementos de atención municipal orientada al vecino</v>
      </c>
      <c r="L2152" s="150">
        <f>+VLOOKUP($E2152,IGA_2018!$B$8:$N$347,3,0)</f>
        <v>0.5</v>
      </c>
      <c r="M2152" s="142" t="str">
        <f>+VLOOKUP($E2152,IGA_2018!$B$8:$N$347,4,0)</f>
        <v>Medio</v>
      </c>
    </row>
    <row r="2153" spans="1:13" x14ac:dyDescent="0.3">
      <c r="A2153" s="139">
        <f t="shared" si="2113"/>
        <v>57</v>
      </c>
      <c r="B2153" s="148">
        <f t="shared" si="2115"/>
        <v>19</v>
      </c>
      <c r="D2153" s="149" t="str">
        <f>+VLOOKUP($A2153,mUNICIPIOS!$B$4:$F$343,2,0)</f>
        <v>Chimaltenango</v>
      </c>
      <c r="E2153" s="149">
        <f>+VLOOKUP($A2153,mUNICIPIOS!$B$4:$F$343,3,0)</f>
        <v>416</v>
      </c>
      <c r="F2153" s="149" t="str">
        <f>+VLOOKUP($A2153,mUNICIPIOS!$B$4:$F$343,4,0)</f>
        <v>El Tejar</v>
      </c>
      <c r="G2153" s="139" t="str">
        <f t="shared" ref="G2153:K2153" si="2175">+G2115</f>
        <v>04</v>
      </c>
      <c r="H2153" t="str">
        <f t="shared" si="2175"/>
        <v>IGA</v>
      </c>
      <c r="I2153" t="str">
        <f t="shared" si="2175"/>
        <v>Índice de Gestión Administrativa</v>
      </c>
      <c r="J2153" t="str">
        <f t="shared" si="2175"/>
        <v>04-02</v>
      </c>
      <c r="K2153" t="str">
        <f t="shared" si="2175"/>
        <v>Gestión del recurso humano.</v>
      </c>
      <c r="L2153" s="150">
        <f>+VLOOKUP($E2153,IGA_2018!$B$8:$N$347,6,0)</f>
        <v>0.49549317537986109</v>
      </c>
      <c r="M2153" s="142" t="str">
        <f>+VLOOKUP($E2153,IGA_2018!$B$8:$N$347,7,0)</f>
        <v>Medio</v>
      </c>
    </row>
    <row r="2154" spans="1:13" x14ac:dyDescent="0.3">
      <c r="A2154" s="139">
        <f t="shared" si="2113"/>
        <v>57</v>
      </c>
      <c r="B2154" s="148">
        <f t="shared" si="2115"/>
        <v>20</v>
      </c>
      <c r="D2154" s="149" t="str">
        <f>+VLOOKUP($A2154,mUNICIPIOS!$B$4:$F$343,2,0)</f>
        <v>Chimaltenango</v>
      </c>
      <c r="E2154" s="149">
        <f>+VLOOKUP($A2154,mUNICIPIOS!$B$4:$F$343,3,0)</f>
        <v>416</v>
      </c>
      <c r="F2154" s="149" t="str">
        <f>+VLOOKUP($A2154,mUNICIPIOS!$B$4:$F$343,4,0)</f>
        <v>El Tejar</v>
      </c>
      <c r="G2154" s="139" t="str">
        <f t="shared" ref="G2154:K2154" si="2176">+G2116</f>
        <v>04</v>
      </c>
      <c r="H2154" t="str">
        <f t="shared" si="2176"/>
        <v>IGA</v>
      </c>
      <c r="I2154" t="str">
        <f t="shared" si="2176"/>
        <v>Índice de Gestión Administrativa</v>
      </c>
      <c r="J2154" t="str">
        <f t="shared" si="2176"/>
        <v>04-03</v>
      </c>
      <c r="K2154" t="str">
        <f t="shared" si="2176"/>
        <v>Existencia de oficinas municipales con instrumentos de gestión.</v>
      </c>
      <c r="L2154" s="150">
        <f>+VLOOKUP($E2154,IGA_2018!$B$8:$N$347,9,0)</f>
        <v>0.26785714285714279</v>
      </c>
      <c r="M2154" s="142" t="str">
        <f>+VLOOKUP($E2154,IGA_2018!$B$8:$N$347,10,0)</f>
        <v>Medio bajo</v>
      </c>
    </row>
    <row r="2155" spans="1:13" x14ac:dyDescent="0.3">
      <c r="A2155" s="139">
        <f t="shared" si="2113"/>
        <v>57</v>
      </c>
      <c r="B2155" s="148">
        <f t="shared" si="2115"/>
        <v>21</v>
      </c>
      <c r="D2155" s="149" t="str">
        <f>+VLOOKUP($A2155,mUNICIPIOS!$B$4:$F$343,2,0)</f>
        <v>Chimaltenango</v>
      </c>
      <c r="E2155" s="149">
        <f>+VLOOKUP($A2155,mUNICIPIOS!$B$4:$F$343,3,0)</f>
        <v>416</v>
      </c>
      <c r="F2155" s="149" t="str">
        <f>+VLOOKUP($A2155,mUNICIPIOS!$B$4:$F$343,4,0)</f>
        <v>El Tejar</v>
      </c>
      <c r="G2155" s="139" t="str">
        <f t="shared" ref="G2155:K2155" si="2177">+G2117</f>
        <v>04</v>
      </c>
      <c r="H2155" t="str">
        <f t="shared" si="2177"/>
        <v>IGA</v>
      </c>
      <c r="I2155" t="str">
        <f t="shared" si="2177"/>
        <v>Índice de Gestión Administrativa</v>
      </c>
      <c r="J2155" t="str">
        <f t="shared" si="2177"/>
        <v>INDICE</v>
      </c>
      <c r="K2155">
        <f t="shared" si="2177"/>
        <v>0</v>
      </c>
      <c r="L2155" s="150">
        <f>+VLOOKUP($E2155,IGA_2018!$B$8:$N$347,12,0)</f>
        <v>0.41717261138295136</v>
      </c>
      <c r="M2155" s="142" t="str">
        <f>+VLOOKUP($E2155,IGA_2018!$B$8:$N$347,13,0)</f>
        <v>Medio</v>
      </c>
    </row>
    <row r="2156" spans="1:13" x14ac:dyDescent="0.3">
      <c r="A2156" s="139">
        <f t="shared" si="2113"/>
        <v>57</v>
      </c>
      <c r="B2156" s="148">
        <f t="shared" si="2115"/>
        <v>22</v>
      </c>
      <c r="D2156" s="149" t="str">
        <f>+VLOOKUP($A2156,mUNICIPIOS!$B$4:$F$343,2,0)</f>
        <v>Chimaltenango</v>
      </c>
      <c r="E2156" s="149">
        <f>+VLOOKUP($A2156,mUNICIPIOS!$B$4:$F$343,3,0)</f>
        <v>416</v>
      </c>
      <c r="F2156" s="149" t="str">
        <f>+VLOOKUP($A2156,mUNICIPIOS!$B$4:$F$343,4,0)</f>
        <v>El Tejar</v>
      </c>
      <c r="G2156" s="139" t="str">
        <f t="shared" ref="G2156:K2156" si="2178">+G2118</f>
        <v>05</v>
      </c>
      <c r="H2156" t="str">
        <f t="shared" si="2178"/>
        <v>IGF</v>
      </c>
      <c r="I2156" t="str">
        <f t="shared" si="2178"/>
        <v>Índice de Gestión Financiera</v>
      </c>
      <c r="J2156" t="str">
        <f t="shared" si="2178"/>
        <v>05-01</v>
      </c>
      <c r="K2156" t="str">
        <f t="shared" si="2178"/>
        <v>Autonomía financiera municipal</v>
      </c>
      <c r="L2156" s="150">
        <f>+VLOOKUP($E2156,IGF_2018!$B$8:$Z$347,3,0)</f>
        <v>0.285530592837268</v>
      </c>
      <c r="M2156" s="142" t="str">
        <f>+VLOOKUP($E2156,IGF_2018!$B$8:$Z$347,4,0)</f>
        <v>Medio bajo</v>
      </c>
    </row>
    <row r="2157" spans="1:13" x14ac:dyDescent="0.3">
      <c r="A2157" s="139">
        <f t="shared" ref="A2157:A2220" si="2179">+IF(B2156=38,A2156+1,A2156)</f>
        <v>57</v>
      </c>
      <c r="B2157" s="148">
        <f t="shared" si="2115"/>
        <v>23</v>
      </c>
      <c r="D2157" s="149" t="str">
        <f>+VLOOKUP($A2157,mUNICIPIOS!$B$4:$F$343,2,0)</f>
        <v>Chimaltenango</v>
      </c>
      <c r="E2157" s="149">
        <f>+VLOOKUP($A2157,mUNICIPIOS!$B$4:$F$343,3,0)</f>
        <v>416</v>
      </c>
      <c r="F2157" s="149" t="str">
        <f>+VLOOKUP($A2157,mUNICIPIOS!$B$4:$F$343,4,0)</f>
        <v>El Tejar</v>
      </c>
      <c r="G2157" s="139" t="str">
        <f t="shared" ref="G2157:K2157" si="2180">+G2119</f>
        <v>05</v>
      </c>
      <c r="H2157" t="str">
        <f t="shared" si="2180"/>
        <v>IGF</v>
      </c>
      <c r="I2157" t="str">
        <f t="shared" si="2180"/>
        <v>Índice de Gestión Financiera</v>
      </c>
      <c r="J2157" t="str">
        <f t="shared" si="2180"/>
        <v>05-02</v>
      </c>
      <c r="K2157" t="str">
        <f t="shared" si="2180"/>
        <v xml:space="preserve">Ingresos propios por habitante -sin regalías- </v>
      </c>
      <c r="L2157" s="150">
        <f>+VLOOKUP($E2157,IGF_2018!$B$8:$Z$347,6,0)</f>
        <v>0.12515005218045441</v>
      </c>
      <c r="M2157" s="142" t="str">
        <f>+VLOOKUP($E2157,IGF_2018!$B$8:$Z$347,7,0)</f>
        <v>Bajo</v>
      </c>
    </row>
    <row r="2158" spans="1:13" x14ac:dyDescent="0.3">
      <c r="A2158" s="139">
        <f t="shared" si="2179"/>
        <v>57</v>
      </c>
      <c r="B2158" s="148">
        <f t="shared" ref="B2158:B2221" si="2181">+B2120</f>
        <v>24</v>
      </c>
      <c r="D2158" s="149" t="str">
        <f>+VLOOKUP($A2158,mUNICIPIOS!$B$4:$F$343,2,0)</f>
        <v>Chimaltenango</v>
      </c>
      <c r="E2158" s="149">
        <f>+VLOOKUP($A2158,mUNICIPIOS!$B$4:$F$343,3,0)</f>
        <v>416</v>
      </c>
      <c r="F2158" s="149" t="str">
        <f>+VLOOKUP($A2158,mUNICIPIOS!$B$4:$F$343,4,0)</f>
        <v>El Tejar</v>
      </c>
      <c r="G2158" s="139" t="str">
        <f t="shared" ref="G2158:K2158" si="2182">+G2120</f>
        <v>05</v>
      </c>
      <c r="H2158" t="str">
        <f t="shared" si="2182"/>
        <v>IGF</v>
      </c>
      <c r="I2158" t="str">
        <f t="shared" si="2182"/>
        <v>Índice de Gestión Financiera</v>
      </c>
      <c r="J2158" t="str">
        <f t="shared" si="2182"/>
        <v>05-03</v>
      </c>
      <c r="K2158" t="str">
        <f t="shared" si="2182"/>
        <v>Ingresos del IUSI en relación a los ingresos propios -sin regalías-</v>
      </c>
      <c r="L2158" s="150">
        <f>+VLOOKUP($E2158,IGF_2018!$B$8:$Z$347,9,0)</f>
        <v>0.34370541911822694</v>
      </c>
      <c r="M2158" s="142" t="str">
        <f>+VLOOKUP($E2158,IGF_2018!$B$8:$Z$347,10,0)</f>
        <v>Medio bajo</v>
      </c>
    </row>
    <row r="2159" spans="1:13" x14ac:dyDescent="0.3">
      <c r="A2159" s="139">
        <f t="shared" si="2179"/>
        <v>57</v>
      </c>
      <c r="B2159" s="148">
        <f t="shared" si="2181"/>
        <v>25</v>
      </c>
      <c r="D2159" s="149" t="str">
        <f>+VLOOKUP($A2159,mUNICIPIOS!$B$4:$F$343,2,0)</f>
        <v>Chimaltenango</v>
      </c>
      <c r="E2159" s="149">
        <f>+VLOOKUP($A2159,mUNICIPIOS!$B$4:$F$343,3,0)</f>
        <v>416</v>
      </c>
      <c r="F2159" s="149" t="str">
        <f>+VLOOKUP($A2159,mUNICIPIOS!$B$4:$F$343,4,0)</f>
        <v>El Tejar</v>
      </c>
      <c r="G2159" s="139" t="str">
        <f t="shared" ref="G2159:K2159" si="2183">+G2121</f>
        <v>05</v>
      </c>
      <c r="H2159" t="str">
        <f t="shared" si="2183"/>
        <v>IGF</v>
      </c>
      <c r="I2159" t="str">
        <f t="shared" si="2183"/>
        <v>Índice de Gestión Financiera</v>
      </c>
      <c r="J2159" t="str">
        <f t="shared" si="2183"/>
        <v>05-04</v>
      </c>
      <c r="K2159" t="str">
        <f t="shared" si="2183"/>
        <v>Inversión anual en capital fijo por habitante</v>
      </c>
      <c r="L2159" s="150">
        <f>+VLOOKUP($E2159,IGF_2018!$B$8:$Z$347,12,0)</f>
        <v>3.1723527750413948E-2</v>
      </c>
      <c r="M2159" s="142" t="str">
        <f>+VLOOKUP($E2159,IGF_2018!$B$8:$Z$347,13,0)</f>
        <v>Bajo</v>
      </c>
    </row>
    <row r="2160" spans="1:13" x14ac:dyDescent="0.3">
      <c r="A2160" s="139">
        <f t="shared" si="2179"/>
        <v>57</v>
      </c>
      <c r="B2160" s="148">
        <f t="shared" si="2181"/>
        <v>26</v>
      </c>
      <c r="D2160" s="149" t="str">
        <f>+VLOOKUP($A2160,mUNICIPIOS!$B$4:$F$343,2,0)</f>
        <v>Chimaltenango</v>
      </c>
      <c r="E2160" s="149">
        <f>+VLOOKUP($A2160,mUNICIPIOS!$B$4:$F$343,3,0)</f>
        <v>416</v>
      </c>
      <c r="F2160" s="149" t="str">
        <f>+VLOOKUP($A2160,mUNICIPIOS!$B$4:$F$343,4,0)</f>
        <v>El Tejar</v>
      </c>
      <c r="G2160" s="139" t="str">
        <f t="shared" ref="G2160:K2160" si="2184">+G2122</f>
        <v>05</v>
      </c>
      <c r="H2160" t="str">
        <f t="shared" si="2184"/>
        <v>IGF</v>
      </c>
      <c r="I2160" t="str">
        <f t="shared" si="2184"/>
        <v>Índice de Gestión Financiera</v>
      </c>
      <c r="J2160" t="str">
        <f t="shared" si="2184"/>
        <v>05-05</v>
      </c>
      <c r="K2160" t="str">
        <f t="shared" si="2184"/>
        <v>Inversión anual en capital fijo con recursos percibidos por ingresos propios</v>
      </c>
      <c r="L2160" s="150">
        <f>+VLOOKUP($E2160,IGF_2018!$B$8:$Z$347,15,0)</f>
        <v>2.8010361744672266E-2</v>
      </c>
      <c r="M2160" s="142" t="str">
        <f>+VLOOKUP($E2160,IGF_2018!$B$8:$Z$347,16,0)</f>
        <v>Bajo</v>
      </c>
    </row>
    <row r="2161" spans="1:13" x14ac:dyDescent="0.3">
      <c r="A2161" s="139">
        <f t="shared" si="2179"/>
        <v>57</v>
      </c>
      <c r="B2161" s="148">
        <f t="shared" si="2181"/>
        <v>27</v>
      </c>
      <c r="D2161" s="149" t="str">
        <f>+VLOOKUP($A2161,mUNICIPIOS!$B$4:$F$343,2,0)</f>
        <v>Chimaltenango</v>
      </c>
      <c r="E2161" s="149">
        <f>+VLOOKUP($A2161,mUNICIPIOS!$B$4:$F$343,3,0)</f>
        <v>416</v>
      </c>
      <c r="F2161" s="149" t="str">
        <f>+VLOOKUP($A2161,mUNICIPIOS!$B$4:$F$343,4,0)</f>
        <v>El Tejar</v>
      </c>
      <c r="G2161" s="139" t="str">
        <f t="shared" ref="G2161:K2161" si="2185">+G2123</f>
        <v>05</v>
      </c>
      <c r="H2161" t="str">
        <f t="shared" si="2185"/>
        <v>IGF</v>
      </c>
      <c r="I2161" t="str">
        <f t="shared" si="2185"/>
        <v>Índice de Gestión Financiera</v>
      </c>
      <c r="J2161" t="str">
        <f t="shared" si="2185"/>
        <v>05-06</v>
      </c>
      <c r="K2161" t="str">
        <f t="shared" si="2185"/>
        <v xml:space="preserve">Inversión anual en capital fijo con recursos percibidos por transferencias del Gobierno Central </v>
      </c>
      <c r="L2161" s="150">
        <f>+VLOOKUP($E2161,IGF_2018!$B$8:$Z$347,18,0)</f>
        <v>4.8913050523551424E-2</v>
      </c>
      <c r="M2161" s="142" t="str">
        <f>+VLOOKUP($E2161,IGF_2018!$B$8:$Z$347,19,0)</f>
        <v>Bajo</v>
      </c>
    </row>
    <row r="2162" spans="1:13" x14ac:dyDescent="0.3">
      <c r="A2162" s="139">
        <f t="shared" si="2179"/>
        <v>57</v>
      </c>
      <c r="B2162" s="148">
        <f t="shared" si="2181"/>
        <v>28</v>
      </c>
      <c r="D2162" s="149" t="str">
        <f>+VLOOKUP($A2162,mUNICIPIOS!$B$4:$F$343,2,0)</f>
        <v>Chimaltenango</v>
      </c>
      <c r="E2162" s="149">
        <f>+VLOOKUP($A2162,mUNICIPIOS!$B$4:$F$343,3,0)</f>
        <v>416</v>
      </c>
      <c r="F2162" s="149" t="str">
        <f>+VLOOKUP($A2162,mUNICIPIOS!$B$4:$F$343,4,0)</f>
        <v>El Tejar</v>
      </c>
      <c r="G2162" s="139" t="str">
        <f t="shared" ref="G2162:K2162" si="2186">+G2124</f>
        <v>05</v>
      </c>
      <c r="H2162" t="str">
        <f t="shared" si="2186"/>
        <v>IGF</v>
      </c>
      <c r="I2162" t="str">
        <f t="shared" si="2186"/>
        <v>Índice de Gestión Financiera</v>
      </c>
      <c r="J2162" t="str">
        <f t="shared" si="2186"/>
        <v>05-07</v>
      </c>
      <c r="K2162" t="str">
        <f t="shared" si="2186"/>
        <v>Financiamiento por endeudamiento municipal</v>
      </c>
      <c r="L2162" s="150">
        <f>+VLOOKUP($E2162,IGF_2018!$B$8:$Z$347,21,0)</f>
        <v>1</v>
      </c>
      <c r="M2162" s="142" t="str">
        <f>+VLOOKUP($E2162,IGF_2018!$B$8:$Z$347,22,0)</f>
        <v>Alto</v>
      </c>
    </row>
    <row r="2163" spans="1:13" x14ac:dyDescent="0.3">
      <c r="A2163" s="139">
        <f t="shared" si="2179"/>
        <v>57</v>
      </c>
      <c r="B2163" s="148">
        <f t="shared" si="2181"/>
        <v>29</v>
      </c>
      <c r="D2163" s="149" t="str">
        <f>+VLOOKUP($A2163,mUNICIPIOS!$B$4:$F$343,2,0)</f>
        <v>Chimaltenango</v>
      </c>
      <c r="E2163" s="149">
        <f>+VLOOKUP($A2163,mUNICIPIOS!$B$4:$F$343,3,0)</f>
        <v>416</v>
      </c>
      <c r="F2163" s="149" t="str">
        <f>+VLOOKUP($A2163,mUNICIPIOS!$B$4:$F$343,4,0)</f>
        <v>El Tejar</v>
      </c>
      <c r="G2163" s="139" t="str">
        <f t="shared" ref="G2163:K2163" si="2187">+G2125</f>
        <v>05</v>
      </c>
      <c r="H2163" t="str">
        <f t="shared" si="2187"/>
        <v>IGF</v>
      </c>
      <c r="I2163" t="str">
        <f t="shared" si="2187"/>
        <v>Índice de Gestión Financiera</v>
      </c>
      <c r="J2163" t="str">
        <f t="shared" si="2187"/>
        <v>INDICE</v>
      </c>
      <c r="K2163">
        <f t="shared" si="2187"/>
        <v>0</v>
      </c>
      <c r="L2163" s="150">
        <f>+VLOOKUP($E2163,IGF_2018!$B$8:$Z$347,24,0)</f>
        <v>0.32737136491723096</v>
      </c>
      <c r="M2163" s="142" t="str">
        <f>+VLOOKUP($E2163,IGF_2018!$B$8:$Z$347,25,0)</f>
        <v>Medio bajo</v>
      </c>
    </row>
    <row r="2164" spans="1:13" x14ac:dyDescent="0.3">
      <c r="A2164" s="139">
        <f t="shared" si="2179"/>
        <v>57</v>
      </c>
      <c r="B2164" s="148">
        <f t="shared" si="2181"/>
        <v>30</v>
      </c>
      <c r="D2164" s="149" t="str">
        <f>+VLOOKUP($A2164,mUNICIPIOS!$B$4:$F$343,2,0)</f>
        <v>Chimaltenango</v>
      </c>
      <c r="E2164" s="149">
        <f>+VLOOKUP($A2164,mUNICIPIOS!$B$4:$F$343,3,0)</f>
        <v>416</v>
      </c>
      <c r="F2164" s="149" t="str">
        <f>+VLOOKUP($A2164,mUNICIPIOS!$B$4:$F$343,4,0)</f>
        <v>El Tejar</v>
      </c>
      <c r="G2164" s="139" t="str">
        <f t="shared" ref="G2164:K2164" si="2188">+G2126</f>
        <v>06</v>
      </c>
      <c r="H2164" t="str">
        <f t="shared" si="2188"/>
        <v>IGE</v>
      </c>
      <c r="I2164" t="str">
        <f t="shared" si="2188"/>
        <v>Índice de Gestión Estratégica</v>
      </c>
      <c r="J2164" t="str">
        <f t="shared" si="2188"/>
        <v>06-01</v>
      </c>
      <c r="K2164" t="str">
        <f t="shared" si="2188"/>
        <v>Ejecución del Plan Operativo Anual  (POA)</v>
      </c>
      <c r="L2164" s="150">
        <f>+VLOOKUP($E2164,IGE_2018!$B$8:$Z$347,3,0)</f>
        <v>0.57198869567910249</v>
      </c>
      <c r="M2164" s="142" t="str">
        <f>+VLOOKUP($E2164,IGE_2018!$B$8:$Z$347,4,0)</f>
        <v>Medio</v>
      </c>
    </row>
    <row r="2165" spans="1:13" x14ac:dyDescent="0.3">
      <c r="A2165" s="139">
        <f t="shared" si="2179"/>
        <v>57</v>
      </c>
      <c r="B2165" s="148">
        <f t="shared" si="2181"/>
        <v>31</v>
      </c>
      <c r="D2165" s="149" t="str">
        <f>+VLOOKUP($A2165,mUNICIPIOS!$B$4:$F$343,2,0)</f>
        <v>Chimaltenango</v>
      </c>
      <c r="E2165" s="149">
        <f>+VLOOKUP($A2165,mUNICIPIOS!$B$4:$F$343,3,0)</f>
        <v>416</v>
      </c>
      <c r="F2165" s="149" t="str">
        <f>+VLOOKUP($A2165,mUNICIPIOS!$B$4:$F$343,4,0)</f>
        <v>El Tejar</v>
      </c>
      <c r="G2165" s="139" t="str">
        <f t="shared" ref="G2165:K2165" si="2189">+G2127</f>
        <v>06</v>
      </c>
      <c r="H2165" t="str">
        <f t="shared" si="2189"/>
        <v>IGE</v>
      </c>
      <c r="I2165" t="str">
        <f t="shared" si="2189"/>
        <v>Índice de Gestión Estratégica</v>
      </c>
      <c r="J2165" t="str">
        <f t="shared" si="2189"/>
        <v>06-02</v>
      </c>
      <c r="K2165" t="str">
        <f t="shared" si="2189"/>
        <v>Relación Plan de Desarrollo Municipal y Ordenamiento Territorial (PDM-OT) - Plan Estratégico Institucional (PEI) - Plan Operativo Multianual (POM) - Plan Operativo Anual (POA)</v>
      </c>
      <c r="L2165" s="150">
        <f>+VLOOKUP($E2165,IGE_2018!$B$8:$Z$347,6,0)</f>
        <v>0.54999999999999993</v>
      </c>
      <c r="M2165" s="142" t="str">
        <f>+VLOOKUP($E2165,IGE_2018!$B$8:$Z$347,7,0)</f>
        <v>Medio</v>
      </c>
    </row>
    <row r="2166" spans="1:13" x14ac:dyDescent="0.3">
      <c r="A2166" s="139">
        <f t="shared" si="2179"/>
        <v>57</v>
      </c>
      <c r="B2166" s="148">
        <f t="shared" si="2181"/>
        <v>32</v>
      </c>
      <c r="D2166" s="149" t="str">
        <f>+VLOOKUP($A2166,mUNICIPIOS!$B$4:$F$343,2,0)</f>
        <v>Chimaltenango</v>
      </c>
      <c r="E2166" s="149">
        <f>+VLOOKUP($A2166,mUNICIPIOS!$B$4:$F$343,3,0)</f>
        <v>416</v>
      </c>
      <c r="F2166" s="149" t="str">
        <f>+VLOOKUP($A2166,mUNICIPIOS!$B$4:$F$343,4,0)</f>
        <v>El Tejar</v>
      </c>
      <c r="G2166" s="139" t="str">
        <f t="shared" ref="G2166:K2166" si="2190">+G2128</f>
        <v>06</v>
      </c>
      <c r="H2166" t="str">
        <f t="shared" si="2190"/>
        <v>IGE</v>
      </c>
      <c r="I2166" t="str">
        <f t="shared" si="2190"/>
        <v>Índice de Gestión Estratégica</v>
      </c>
      <c r="J2166" t="str">
        <f t="shared" si="2190"/>
        <v>06-03</v>
      </c>
      <c r="K2166" t="str">
        <f t="shared" si="2190"/>
        <v>Presupuesto de egresos relacionado a competencias municipales que responden a prioridades nacionales de desarrollo.</v>
      </c>
      <c r="L2166" s="150">
        <f>+VLOOKUP($E2166,IGE_2018!$B$8:$Z$347,9,0)</f>
        <v>0.56821844449354098</v>
      </c>
      <c r="M2166" s="142" t="str">
        <f>+VLOOKUP($E2166,IGE_2018!$B$8:$Z$347,10,0)</f>
        <v>Medio</v>
      </c>
    </row>
    <row r="2167" spans="1:13" x14ac:dyDescent="0.3">
      <c r="A2167" s="139">
        <f t="shared" si="2179"/>
        <v>57</v>
      </c>
      <c r="B2167" s="148">
        <f t="shared" si="2181"/>
        <v>33</v>
      </c>
      <c r="D2167" s="149" t="str">
        <f>+VLOOKUP($A2167,mUNICIPIOS!$B$4:$F$343,2,0)</f>
        <v>Chimaltenango</v>
      </c>
      <c r="E2167" s="149">
        <f>+VLOOKUP($A2167,mUNICIPIOS!$B$4:$F$343,3,0)</f>
        <v>416</v>
      </c>
      <c r="F2167" s="149" t="str">
        <f>+VLOOKUP($A2167,mUNICIPIOS!$B$4:$F$343,4,0)</f>
        <v>El Tejar</v>
      </c>
      <c r="G2167" s="139" t="str">
        <f t="shared" ref="G2167:K2167" si="2191">+G2129</f>
        <v>06</v>
      </c>
      <c r="H2167" t="str">
        <f t="shared" si="2191"/>
        <v>IGE</v>
      </c>
      <c r="I2167" t="str">
        <f t="shared" si="2191"/>
        <v>Índice de Gestión Estratégica</v>
      </c>
      <c r="J2167" t="str">
        <f t="shared" si="2191"/>
        <v>06-04</v>
      </c>
      <c r="K2167" t="str">
        <f t="shared" si="2191"/>
        <v>Institucionalización de la gestión ordenada del territorio</v>
      </c>
      <c r="L2167" s="150">
        <f>+VLOOKUP($E2167,IGE_2018!$B$8:$Z$347,12,0)</f>
        <v>0.4</v>
      </c>
      <c r="M2167" s="142" t="str">
        <f>+VLOOKUP($E2167,IGE_2018!$B$8:$Z$347,13,0)</f>
        <v>Medio bajo</v>
      </c>
    </row>
    <row r="2168" spans="1:13" x14ac:dyDescent="0.3">
      <c r="A2168" s="139">
        <f t="shared" si="2179"/>
        <v>57</v>
      </c>
      <c r="B2168" s="148">
        <f t="shared" si="2181"/>
        <v>34</v>
      </c>
      <c r="D2168" s="149" t="str">
        <f>+VLOOKUP($A2168,mUNICIPIOS!$B$4:$F$343,2,0)</f>
        <v>Chimaltenango</v>
      </c>
      <c r="E2168" s="149">
        <f>+VLOOKUP($A2168,mUNICIPIOS!$B$4:$F$343,3,0)</f>
        <v>416</v>
      </c>
      <c r="F2168" s="149" t="str">
        <f>+VLOOKUP($A2168,mUNICIPIOS!$B$4:$F$343,4,0)</f>
        <v>El Tejar</v>
      </c>
      <c r="G2168" s="139" t="str">
        <f t="shared" ref="G2168:K2168" si="2192">+G2130</f>
        <v>06</v>
      </c>
      <c r="H2168" t="str">
        <f t="shared" si="2192"/>
        <v>IGE</v>
      </c>
      <c r="I2168" t="str">
        <f t="shared" si="2192"/>
        <v>Índice de Gestión Estratégica</v>
      </c>
      <c r="J2168" t="str">
        <f t="shared" si="2192"/>
        <v>06-05</v>
      </c>
      <c r="K2168" t="str">
        <f t="shared" si="2192"/>
        <v>Acciones para la gestión ordenada del territorio</v>
      </c>
      <c r="L2168" s="150">
        <f>+VLOOKUP($E2168,IGE_2018!$B$8:$Z$347,15,0)</f>
        <v>6.0000000000000026E-2</v>
      </c>
      <c r="M2168" s="142" t="str">
        <f>+VLOOKUP($E2168,IGE_2018!$B$8:$Z$347,16,0)</f>
        <v>Bajo</v>
      </c>
    </row>
    <row r="2169" spans="1:13" x14ac:dyDescent="0.3">
      <c r="A2169" s="139">
        <f t="shared" si="2179"/>
        <v>57</v>
      </c>
      <c r="B2169" s="148">
        <f t="shared" si="2181"/>
        <v>35</v>
      </c>
      <c r="D2169" s="149" t="str">
        <f>+VLOOKUP($A2169,mUNICIPIOS!$B$4:$F$343,2,0)</f>
        <v>Chimaltenango</v>
      </c>
      <c r="E2169" s="149">
        <f>+VLOOKUP($A2169,mUNICIPIOS!$B$4:$F$343,3,0)</f>
        <v>416</v>
      </c>
      <c r="F2169" s="149" t="str">
        <f>+VLOOKUP($A2169,mUNICIPIOS!$B$4:$F$343,4,0)</f>
        <v>El Tejar</v>
      </c>
      <c r="G2169" s="139" t="str">
        <f t="shared" ref="G2169:K2169" si="2193">+G2131</f>
        <v>06</v>
      </c>
      <c r="H2169" t="str">
        <f t="shared" si="2193"/>
        <v>IGE</v>
      </c>
      <c r="I2169" t="str">
        <f t="shared" si="2193"/>
        <v>Índice de Gestión Estratégica</v>
      </c>
      <c r="J2169" t="str">
        <f t="shared" si="2193"/>
        <v>06-06</v>
      </c>
      <c r="K2169" t="str">
        <f t="shared" si="2193"/>
        <v>Gestión de riesgo en la formulación de proyectos derivados de la planificación operativa anual</v>
      </c>
      <c r="L2169" s="150">
        <f>+VLOOKUP($E2169,IGE_2018!$B$8:$Z$347,18,0)</f>
        <v>0.7</v>
      </c>
      <c r="M2169" s="142" t="str">
        <f>+VLOOKUP($E2169,IGE_2018!$B$8:$Z$347,19,0)</f>
        <v>Medio alto</v>
      </c>
    </row>
    <row r="2170" spans="1:13" x14ac:dyDescent="0.3">
      <c r="A2170" s="139">
        <f t="shared" si="2179"/>
        <v>57</v>
      </c>
      <c r="B2170" s="148">
        <f t="shared" si="2181"/>
        <v>36</v>
      </c>
      <c r="D2170" s="149" t="str">
        <f>+VLOOKUP($A2170,mUNICIPIOS!$B$4:$F$343,2,0)</f>
        <v>Chimaltenango</v>
      </c>
      <c r="E2170" s="149">
        <f>+VLOOKUP($A2170,mUNICIPIOS!$B$4:$F$343,3,0)</f>
        <v>416</v>
      </c>
      <c r="F2170" s="149" t="str">
        <f>+VLOOKUP($A2170,mUNICIPIOS!$B$4:$F$343,4,0)</f>
        <v>El Tejar</v>
      </c>
      <c r="G2170" s="139" t="str">
        <f t="shared" ref="G2170:K2170" si="2194">+G2132</f>
        <v>06</v>
      </c>
      <c r="H2170" t="str">
        <f t="shared" si="2194"/>
        <v>IGE</v>
      </c>
      <c r="I2170" t="str">
        <f t="shared" si="2194"/>
        <v>Índice de Gestión Estratégica</v>
      </c>
      <c r="J2170" t="str">
        <f t="shared" si="2194"/>
        <v>06-07</v>
      </c>
      <c r="K2170" t="str">
        <f t="shared" si="2194"/>
        <v>Ingresos por servicios ambientales en relación a los ingresos propios sin regalías</v>
      </c>
      <c r="L2170" s="150">
        <f>+VLOOKUP($E2170,IGE_2018!$B$8:$Z$347,21,0)</f>
        <v>3.3456232675638047E-3</v>
      </c>
      <c r="M2170" s="142" t="str">
        <f>+VLOOKUP($E2170,IGE_2018!$B$8:$Z$347,22,0)</f>
        <v>Bajo</v>
      </c>
    </row>
    <row r="2171" spans="1:13" x14ac:dyDescent="0.3">
      <c r="A2171" s="139">
        <f t="shared" si="2179"/>
        <v>57</v>
      </c>
      <c r="B2171" s="148">
        <f t="shared" si="2181"/>
        <v>37</v>
      </c>
      <c r="D2171" s="149" t="str">
        <f>+VLOOKUP($A2171,mUNICIPIOS!$B$4:$F$343,2,0)</f>
        <v>Chimaltenango</v>
      </c>
      <c r="E2171" s="149">
        <f>+VLOOKUP($A2171,mUNICIPIOS!$B$4:$F$343,3,0)</f>
        <v>416</v>
      </c>
      <c r="F2171" s="149" t="str">
        <f>+VLOOKUP($A2171,mUNICIPIOS!$B$4:$F$343,4,0)</f>
        <v>El Tejar</v>
      </c>
      <c r="G2171" s="139" t="str">
        <f t="shared" ref="G2171:K2171" si="2195">+G2133</f>
        <v>06</v>
      </c>
      <c r="H2171" t="str">
        <f t="shared" si="2195"/>
        <v>IGE</v>
      </c>
      <c r="I2171" t="str">
        <f t="shared" si="2195"/>
        <v>Índice de Gestión Estratégica</v>
      </c>
      <c r="J2171" t="str">
        <f t="shared" si="2195"/>
        <v>INDICE</v>
      </c>
      <c r="K2171">
        <f t="shared" si="2195"/>
        <v>0</v>
      </c>
      <c r="L2171" s="150">
        <f>+VLOOKUP($E2171,IGE_2018!$B$8:$Z$347,24,0)</f>
        <v>0.429687477802007</v>
      </c>
      <c r="M2171" s="142" t="str">
        <f>+VLOOKUP($E2171,IGE_2018!$B$8:$Z$347,25,0)</f>
        <v>Medio</v>
      </c>
    </row>
    <row r="2172" spans="1:13" x14ac:dyDescent="0.3">
      <c r="A2172" s="139">
        <f t="shared" si="2179"/>
        <v>57</v>
      </c>
      <c r="B2172" s="148">
        <f t="shared" si="2181"/>
        <v>38</v>
      </c>
      <c r="D2172" s="149" t="str">
        <f>+VLOOKUP($A2172,mUNICIPIOS!$B$4:$F$343,2,0)</f>
        <v>Chimaltenango</v>
      </c>
      <c r="E2172" s="149">
        <f>+VLOOKUP($A2172,mUNICIPIOS!$B$4:$F$343,3,0)</f>
        <v>416</v>
      </c>
      <c r="F2172" s="149" t="str">
        <f>+VLOOKUP($A2172,mUNICIPIOS!$B$4:$F$343,4,0)</f>
        <v>El Tejar</v>
      </c>
      <c r="G2172" s="139" t="str">
        <f t="shared" ref="G2172:K2172" si="2196">+G2134</f>
        <v>RANKING</v>
      </c>
      <c r="H2172" t="str">
        <f t="shared" si="2196"/>
        <v>RGM</v>
      </c>
      <c r="I2172" t="str">
        <f t="shared" si="2196"/>
        <v>Ranking de la Gestión Municipal 2018</v>
      </c>
      <c r="J2172" t="str">
        <f t="shared" si="2196"/>
        <v>RANKING</v>
      </c>
      <c r="K2172">
        <f t="shared" si="2196"/>
        <v>0</v>
      </c>
      <c r="L2172" s="151">
        <f>+VLOOKUP($E2172,Resultados_generales!$C$8:$AE$347,27,0)</f>
        <v>0.34131965178247203</v>
      </c>
      <c r="M2172" t="str">
        <f>+VLOOKUP($E2172,Resultados_generales!$C$8:$AE$347,28,0)</f>
        <v>Medio bajo</v>
      </c>
    </row>
    <row r="2173" spans="1:13" x14ac:dyDescent="0.3">
      <c r="A2173" s="139">
        <f t="shared" si="2179"/>
        <v>58</v>
      </c>
      <c r="B2173" s="148">
        <f t="shared" si="2181"/>
        <v>1</v>
      </c>
      <c r="D2173" s="149" t="str">
        <f>+VLOOKUP($A2173,mUNICIPIOS!$B$4:$F$343,2,0)</f>
        <v>Escuintla</v>
      </c>
      <c r="E2173" s="149">
        <f>+VLOOKUP($A2173,mUNICIPIOS!$B$4:$F$343,3,0)</f>
        <v>501</v>
      </c>
      <c r="F2173" s="149" t="str">
        <f>+VLOOKUP($A2173,mUNICIPIOS!$B$4:$F$343,4,0)</f>
        <v>Escuintla</v>
      </c>
      <c r="G2173" s="139" t="str">
        <f t="shared" ref="G2173:K2173" si="2197">+G2135</f>
        <v>01</v>
      </c>
      <c r="H2173" t="str">
        <f t="shared" si="2197"/>
        <v>IPC</v>
      </c>
      <c r="I2173" t="str">
        <f t="shared" si="2197"/>
        <v>Índice de Participación Ciudadana</v>
      </c>
      <c r="J2173" t="str">
        <f t="shared" si="2197"/>
        <v>01-01</v>
      </c>
      <c r="K2173" t="str">
        <f t="shared" si="2197"/>
        <v>Número de reuniones del COMUDE en el año de la medición.</v>
      </c>
      <c r="L2173" s="150">
        <f>+VLOOKUP($E2173,IPC_2018!$B$8:$T$347,3,0)</f>
        <v>0.41666666666666669</v>
      </c>
      <c r="M2173" s="142" t="str">
        <f>+VLOOKUP($E2173,IPC_2018!$B$8:$T$347,4,0)</f>
        <v>Medio</v>
      </c>
    </row>
    <row r="2174" spans="1:13" x14ac:dyDescent="0.3">
      <c r="A2174" s="139">
        <f t="shared" si="2179"/>
        <v>58</v>
      </c>
      <c r="B2174" s="148">
        <f t="shared" si="2181"/>
        <v>2</v>
      </c>
      <c r="D2174" s="149" t="str">
        <f>+VLOOKUP($A2174,mUNICIPIOS!$B$4:$F$343,2,0)</f>
        <v>Escuintla</v>
      </c>
      <c r="E2174" s="149">
        <f>+VLOOKUP($A2174,mUNICIPIOS!$B$4:$F$343,3,0)</f>
        <v>501</v>
      </c>
      <c r="F2174" s="149" t="str">
        <f>+VLOOKUP($A2174,mUNICIPIOS!$B$4:$F$343,4,0)</f>
        <v>Escuintla</v>
      </c>
      <c r="G2174" s="139" t="str">
        <f t="shared" ref="G2174:K2174" si="2198">+G2136</f>
        <v>01</v>
      </c>
      <c r="H2174" t="str">
        <f t="shared" si="2198"/>
        <v>IPC</v>
      </c>
      <c r="I2174" t="str">
        <f t="shared" si="2198"/>
        <v>Índice de Participación Ciudadana</v>
      </c>
      <c r="J2174" t="str">
        <f t="shared" si="2198"/>
        <v>01-02</v>
      </c>
      <c r="K2174" t="str">
        <f t="shared" si="2198"/>
        <v>Participación de Alcaldes, Concejales y Síndicos determinados o designados en el COMUDE</v>
      </c>
      <c r="L2174" s="150">
        <f>+VLOOKUP($E2174,IPC_2018!$B$8:$T$347,6,0)</f>
        <v>0.5</v>
      </c>
      <c r="M2174" s="142" t="str">
        <f>+VLOOKUP($E2174,IPC_2018!$B$8:$T$347,7,0)</f>
        <v>Medio</v>
      </c>
    </row>
    <row r="2175" spans="1:13" x14ac:dyDescent="0.3">
      <c r="A2175" s="139">
        <f t="shared" si="2179"/>
        <v>58</v>
      </c>
      <c r="B2175" s="148">
        <f t="shared" si="2181"/>
        <v>3</v>
      </c>
      <c r="D2175" s="149" t="str">
        <f>+VLOOKUP($A2175,mUNICIPIOS!$B$4:$F$343,2,0)</f>
        <v>Escuintla</v>
      </c>
      <c r="E2175" s="149">
        <f>+VLOOKUP($A2175,mUNICIPIOS!$B$4:$F$343,3,0)</f>
        <v>501</v>
      </c>
      <c r="F2175" s="149" t="str">
        <f>+VLOOKUP($A2175,mUNICIPIOS!$B$4:$F$343,4,0)</f>
        <v>Escuintla</v>
      </c>
      <c r="G2175" s="139" t="str">
        <f t="shared" ref="G2175:K2175" si="2199">+G2137</f>
        <v>01</v>
      </c>
      <c r="H2175" t="str">
        <f t="shared" si="2199"/>
        <v>IPC</v>
      </c>
      <c r="I2175" t="str">
        <f t="shared" si="2199"/>
        <v>Índice de Participación Ciudadana</v>
      </c>
      <c r="J2175" t="str">
        <f t="shared" si="2199"/>
        <v>01-03</v>
      </c>
      <c r="K2175" t="str">
        <f t="shared" si="2199"/>
        <v>Participación  de organizaciones de jóvenes, mujeres, pueblos mayas, xincas, garífunas, y otras organizaciones en el Comude</v>
      </c>
      <c r="L2175" s="150">
        <f>+VLOOKUP($E2175,IPC_2018!$B$8:$T$347,9,0)</f>
        <v>0</v>
      </c>
      <c r="M2175" s="142" t="str">
        <f>+VLOOKUP($E2175,IPC_2018!$B$8:$T$347,10,0)</f>
        <v>Bajo</v>
      </c>
    </row>
    <row r="2176" spans="1:13" x14ac:dyDescent="0.3">
      <c r="A2176" s="139">
        <f t="shared" si="2179"/>
        <v>58</v>
      </c>
      <c r="B2176" s="148">
        <f t="shared" si="2181"/>
        <v>4</v>
      </c>
      <c r="D2176" s="149" t="str">
        <f>+VLOOKUP($A2176,mUNICIPIOS!$B$4:$F$343,2,0)</f>
        <v>Escuintla</v>
      </c>
      <c r="E2176" s="149">
        <f>+VLOOKUP($A2176,mUNICIPIOS!$B$4:$F$343,3,0)</f>
        <v>501</v>
      </c>
      <c r="F2176" s="149" t="str">
        <f>+VLOOKUP($A2176,mUNICIPIOS!$B$4:$F$343,4,0)</f>
        <v>Escuintla</v>
      </c>
      <c r="G2176" s="139" t="str">
        <f t="shared" ref="G2176:K2176" si="2200">+G2138</f>
        <v>01</v>
      </c>
      <c r="H2176" t="str">
        <f t="shared" si="2200"/>
        <v>IPC</v>
      </c>
      <c r="I2176" t="str">
        <f t="shared" si="2200"/>
        <v>Índice de Participación Ciudadana</v>
      </c>
      <c r="J2176" t="str">
        <f t="shared" si="2200"/>
        <v>01-04</v>
      </c>
      <c r="K2176" t="str">
        <f t="shared" si="2200"/>
        <v>Representatividad territorial del Comude.</v>
      </c>
      <c r="L2176" s="150">
        <f>+VLOOKUP($E2176,IPC_2018!$B$8:$T$347,12,0)</f>
        <v>0</v>
      </c>
      <c r="M2176" s="142" t="str">
        <f>+VLOOKUP($E2176,IPC_2018!$B$8:$T$347,13,0)</f>
        <v>Bajo</v>
      </c>
    </row>
    <row r="2177" spans="1:13" x14ac:dyDescent="0.3">
      <c r="A2177" s="139">
        <f t="shared" si="2179"/>
        <v>58</v>
      </c>
      <c r="B2177" s="148">
        <f t="shared" si="2181"/>
        <v>5</v>
      </c>
      <c r="D2177" s="149" t="str">
        <f>+VLOOKUP($A2177,mUNICIPIOS!$B$4:$F$343,2,0)</f>
        <v>Escuintla</v>
      </c>
      <c r="E2177" s="149">
        <f>+VLOOKUP($A2177,mUNICIPIOS!$B$4:$F$343,3,0)</f>
        <v>501</v>
      </c>
      <c r="F2177" s="149" t="str">
        <f>+VLOOKUP($A2177,mUNICIPIOS!$B$4:$F$343,4,0)</f>
        <v>Escuintla</v>
      </c>
      <c r="G2177" s="139" t="str">
        <f t="shared" ref="G2177:K2177" si="2201">+G2139</f>
        <v>01</v>
      </c>
      <c r="H2177" t="str">
        <f t="shared" si="2201"/>
        <v>IPC</v>
      </c>
      <c r="I2177" t="str">
        <f t="shared" si="2201"/>
        <v>Índice de Participación Ciudadana</v>
      </c>
      <c r="J2177" t="str">
        <f t="shared" si="2201"/>
        <v>01-05</v>
      </c>
      <c r="K2177" t="str">
        <f t="shared" si="2201"/>
        <v>Funcionamiento del Comude</v>
      </c>
      <c r="L2177" s="150">
        <f>+VLOOKUP($E2177,IPC_2018!$B$8:$T$347,15,0)</f>
        <v>0.15901060076290127</v>
      </c>
      <c r="M2177" s="142" t="str">
        <f>+VLOOKUP($E2177,IPC_2018!$B$8:$T$347,16,0)</f>
        <v>Bajo</v>
      </c>
    </row>
    <row r="2178" spans="1:13" x14ac:dyDescent="0.3">
      <c r="A2178" s="139">
        <f t="shared" si="2179"/>
        <v>58</v>
      </c>
      <c r="B2178" s="148">
        <f t="shared" si="2181"/>
        <v>6</v>
      </c>
      <c r="D2178" s="149" t="str">
        <f>+VLOOKUP($A2178,mUNICIPIOS!$B$4:$F$343,2,0)</f>
        <v>Escuintla</v>
      </c>
      <c r="E2178" s="149">
        <f>+VLOOKUP($A2178,mUNICIPIOS!$B$4:$F$343,3,0)</f>
        <v>501</v>
      </c>
      <c r="F2178" s="149" t="str">
        <f>+VLOOKUP($A2178,mUNICIPIOS!$B$4:$F$343,4,0)</f>
        <v>Escuintla</v>
      </c>
      <c r="G2178" s="139" t="str">
        <f t="shared" ref="G2178:K2178" si="2202">+G2140</f>
        <v>01</v>
      </c>
      <c r="H2178" t="str">
        <f t="shared" si="2202"/>
        <v>IPC</v>
      </c>
      <c r="I2178" t="str">
        <f t="shared" si="2202"/>
        <v>Índice de Participación Ciudadana</v>
      </c>
      <c r="J2178" t="str">
        <f t="shared" si="2202"/>
        <v>INDICE</v>
      </c>
      <c r="K2178">
        <f t="shared" si="2202"/>
        <v>0</v>
      </c>
      <c r="L2178" s="150">
        <f>+VLOOKUP($E2178,IPC_2018!$B$8:$T$347,18,0)</f>
        <v>0.26343492344776853</v>
      </c>
      <c r="M2178" s="142" t="str">
        <f>+VLOOKUP($E2178,IPC_2018!$B$8:$T$347,19,0)</f>
        <v>Medio bajo</v>
      </c>
    </row>
    <row r="2179" spans="1:13" x14ac:dyDescent="0.3">
      <c r="A2179" s="139">
        <f t="shared" si="2179"/>
        <v>58</v>
      </c>
      <c r="B2179" s="148">
        <f t="shared" si="2181"/>
        <v>7</v>
      </c>
      <c r="D2179" s="149" t="str">
        <f>+VLOOKUP($A2179,mUNICIPIOS!$B$4:$F$343,2,0)</f>
        <v>Escuintla</v>
      </c>
      <c r="E2179" s="149">
        <f>+VLOOKUP($A2179,mUNICIPIOS!$B$4:$F$343,3,0)</f>
        <v>501</v>
      </c>
      <c r="F2179" s="149" t="str">
        <f>+VLOOKUP($A2179,mUNICIPIOS!$B$4:$F$343,4,0)</f>
        <v>Escuintla</v>
      </c>
      <c r="G2179" s="139" t="str">
        <f t="shared" ref="G2179:K2179" si="2203">+G2141</f>
        <v>02</v>
      </c>
      <c r="H2179" t="str">
        <f t="shared" si="2203"/>
        <v>IIC</v>
      </c>
      <c r="I2179" t="str">
        <f t="shared" si="2203"/>
        <v>Índice de Información a la Ciudadanía</v>
      </c>
      <c r="J2179" t="str">
        <f t="shared" si="2203"/>
        <v>02-01</v>
      </c>
      <c r="K2179" t="str">
        <f t="shared" si="2203"/>
        <v>Rendición de cuentas cuatrimestral y anual al Comude enfocadas en resultados.</v>
      </c>
      <c r="L2179" s="150">
        <f>+VLOOKUP($E2179,IIC_2018!$B$8:$Q$347,3,0)</f>
        <v>0</v>
      </c>
      <c r="M2179" s="142" t="str">
        <f>+VLOOKUP($E2179,IIC_2018!$B$8:$Q$347,4,0)</f>
        <v>Bajo</v>
      </c>
    </row>
    <row r="2180" spans="1:13" x14ac:dyDescent="0.3">
      <c r="A2180" s="139">
        <f t="shared" si="2179"/>
        <v>58</v>
      </c>
      <c r="B2180" s="148">
        <f t="shared" si="2181"/>
        <v>8</v>
      </c>
      <c r="D2180" s="149" t="str">
        <f>+VLOOKUP($A2180,mUNICIPIOS!$B$4:$F$343,2,0)</f>
        <v>Escuintla</v>
      </c>
      <c r="E2180" s="149">
        <f>+VLOOKUP($A2180,mUNICIPIOS!$B$4:$F$343,3,0)</f>
        <v>501</v>
      </c>
      <c r="F2180" s="149" t="str">
        <f>+VLOOKUP($A2180,mUNICIPIOS!$B$4:$F$343,4,0)</f>
        <v>Escuintla</v>
      </c>
      <c r="G2180" s="139" t="str">
        <f t="shared" ref="G2180:K2180" si="2204">+G2142</f>
        <v>02</v>
      </c>
      <c r="H2180" t="str">
        <f t="shared" si="2204"/>
        <v>IIC</v>
      </c>
      <c r="I2180" t="str">
        <f t="shared" si="2204"/>
        <v>Índice de Información a la Ciudadanía</v>
      </c>
      <c r="J2180" t="str">
        <f t="shared" si="2204"/>
        <v>02-02</v>
      </c>
      <c r="K2180" t="str">
        <f t="shared" si="2204"/>
        <v>Información presupuestaria y otra información brindada a la ciudadanía disponible en medios locales de comunicación.</v>
      </c>
      <c r="L2180" s="150">
        <f>+VLOOKUP($E2180,IIC_2018!$B$8:$Q$347,6,0)</f>
        <v>0.375</v>
      </c>
      <c r="M2180" s="142" t="str">
        <f>+VLOOKUP($E2180,IIC_2018!$B$8:$Q$347,7,0)</f>
        <v>Medio bajo</v>
      </c>
    </row>
    <row r="2181" spans="1:13" x14ac:dyDescent="0.3">
      <c r="A2181" s="139">
        <f t="shared" si="2179"/>
        <v>58</v>
      </c>
      <c r="B2181" s="148">
        <f t="shared" si="2181"/>
        <v>9</v>
      </c>
      <c r="D2181" s="149" t="str">
        <f>+VLOOKUP($A2181,mUNICIPIOS!$B$4:$F$343,2,0)</f>
        <v>Escuintla</v>
      </c>
      <c r="E2181" s="149">
        <f>+VLOOKUP($A2181,mUNICIPIOS!$B$4:$F$343,3,0)</f>
        <v>501</v>
      </c>
      <c r="F2181" s="149" t="str">
        <f>+VLOOKUP($A2181,mUNICIPIOS!$B$4:$F$343,4,0)</f>
        <v>Escuintla</v>
      </c>
      <c r="G2181" s="139" t="str">
        <f t="shared" ref="G2181:K2181" si="2205">+G2143</f>
        <v>02</v>
      </c>
      <c r="H2181" t="str">
        <f t="shared" si="2205"/>
        <v>IIC</v>
      </c>
      <c r="I2181" t="str">
        <f t="shared" si="2205"/>
        <v>Índice de Información a la Ciudadanía</v>
      </c>
      <c r="J2181" t="str">
        <f t="shared" si="2205"/>
        <v>02-03</v>
      </c>
      <c r="K2181" t="str">
        <f t="shared" si="2205"/>
        <v>Información pública de oficio actualizada y disponible de acuerdo a la LAIP y uso de internet.</v>
      </c>
      <c r="L2181" s="150">
        <f>+VLOOKUP($E2181,IIC_2018!$B$8:$Q$347,9,0)</f>
        <v>0.7</v>
      </c>
      <c r="M2181" s="142" t="str">
        <f>+VLOOKUP($E2181,IIC_2018!$B$8:$Q$347,10,0)</f>
        <v>Medio alto</v>
      </c>
    </row>
    <row r="2182" spans="1:13" x14ac:dyDescent="0.3">
      <c r="A2182" s="139">
        <f t="shared" si="2179"/>
        <v>58</v>
      </c>
      <c r="B2182" s="148">
        <f t="shared" si="2181"/>
        <v>10</v>
      </c>
      <c r="D2182" s="149" t="str">
        <f>+VLOOKUP($A2182,mUNICIPIOS!$B$4:$F$343,2,0)</f>
        <v>Escuintla</v>
      </c>
      <c r="E2182" s="149">
        <f>+VLOOKUP($A2182,mUNICIPIOS!$B$4:$F$343,3,0)</f>
        <v>501</v>
      </c>
      <c r="F2182" s="149" t="str">
        <f>+VLOOKUP($A2182,mUNICIPIOS!$B$4:$F$343,4,0)</f>
        <v>Escuintla</v>
      </c>
      <c r="G2182" s="139" t="str">
        <f t="shared" ref="G2182:K2182" si="2206">+G2144</f>
        <v>02</v>
      </c>
      <c r="H2182" t="str">
        <f t="shared" si="2206"/>
        <v>IIC</v>
      </c>
      <c r="I2182" t="str">
        <f t="shared" si="2206"/>
        <v>Índice de Información a la Ciudadanía</v>
      </c>
      <c r="J2182" t="str">
        <f t="shared" si="2206"/>
        <v>02-04</v>
      </c>
      <c r="K2182" t="str">
        <f t="shared" si="2206"/>
        <v>Relación del monto contratado por medio de Guate compras con el total del presupuesto de egresos vigente.</v>
      </c>
      <c r="L2182" s="150">
        <f>+VLOOKUP($E2182,IIC_2018!$B$8:$Q$347,12,0)</f>
        <v>0.198184175245879</v>
      </c>
      <c r="M2182" s="142" t="str">
        <f>+VLOOKUP($E2182,IIC_2018!$B$8:$Q$347,13,0)</f>
        <v>Bajo</v>
      </c>
    </row>
    <row r="2183" spans="1:13" x14ac:dyDescent="0.3">
      <c r="A2183" s="139">
        <f t="shared" si="2179"/>
        <v>58</v>
      </c>
      <c r="B2183" s="148">
        <f t="shared" si="2181"/>
        <v>11</v>
      </c>
      <c r="D2183" s="149" t="str">
        <f>+VLOOKUP($A2183,mUNICIPIOS!$B$4:$F$343,2,0)</f>
        <v>Escuintla</v>
      </c>
      <c r="E2183" s="149">
        <f>+VLOOKUP($A2183,mUNICIPIOS!$B$4:$F$343,3,0)</f>
        <v>501</v>
      </c>
      <c r="F2183" s="149" t="str">
        <f>+VLOOKUP($A2183,mUNICIPIOS!$B$4:$F$343,4,0)</f>
        <v>Escuintla</v>
      </c>
      <c r="G2183" s="139" t="str">
        <f t="shared" ref="G2183:K2183" si="2207">+G2145</f>
        <v>02</v>
      </c>
      <c r="H2183" t="str">
        <f t="shared" si="2207"/>
        <v>IIC</v>
      </c>
      <c r="I2183" t="str">
        <f t="shared" si="2207"/>
        <v>Índice de Información a la Ciudadanía</v>
      </c>
      <c r="J2183" t="str">
        <f t="shared" si="2207"/>
        <v>INDICE</v>
      </c>
      <c r="K2183">
        <f t="shared" si="2207"/>
        <v>0</v>
      </c>
      <c r="L2183" s="150">
        <f>+VLOOKUP($E2183,IIC_2018!$B$8:$Q$347,15,0)</f>
        <v>0.31829604381146975</v>
      </c>
      <c r="M2183" s="142" t="str">
        <f>+VLOOKUP($E2183,IIC_2018!$B$8:$Q$347,16,0)</f>
        <v>Medio bajo</v>
      </c>
    </row>
    <row r="2184" spans="1:13" x14ac:dyDescent="0.3">
      <c r="A2184" s="139">
        <f t="shared" si="2179"/>
        <v>58</v>
      </c>
      <c r="B2184" s="148">
        <f t="shared" si="2181"/>
        <v>12</v>
      </c>
      <c r="D2184" s="149" t="str">
        <f>+VLOOKUP($A2184,mUNICIPIOS!$B$4:$F$343,2,0)</f>
        <v>Escuintla</v>
      </c>
      <c r="E2184" s="149">
        <f>+VLOOKUP($A2184,mUNICIPIOS!$B$4:$F$343,3,0)</f>
        <v>501</v>
      </c>
      <c r="F2184" s="149" t="str">
        <f>+VLOOKUP($A2184,mUNICIPIOS!$B$4:$F$343,4,0)</f>
        <v>Escuintla</v>
      </c>
      <c r="G2184" s="139" t="str">
        <f t="shared" ref="G2184:K2184" si="2208">+G2146</f>
        <v>03</v>
      </c>
      <c r="H2184" t="str">
        <f t="shared" si="2208"/>
        <v>ISP</v>
      </c>
      <c r="I2184" t="str">
        <f t="shared" si="2208"/>
        <v>Índice de Servicios Públicos</v>
      </c>
      <c r="J2184" t="str">
        <f t="shared" si="2208"/>
        <v>03-01</v>
      </c>
      <c r="K2184" t="str">
        <f t="shared" si="2208"/>
        <v>Cobertura del servicio público de agua</v>
      </c>
      <c r="L2184" s="150">
        <f>+VLOOKUP($E2184,ISP_2018!$B$8:$T$347,3,0)</f>
        <v>0</v>
      </c>
      <c r="M2184" s="142" t="str">
        <f>+VLOOKUP($E2184,ISP_2018!$B$8:$T$347,4,0)</f>
        <v>Bajo</v>
      </c>
    </row>
    <row r="2185" spans="1:13" x14ac:dyDescent="0.3">
      <c r="A2185" s="139">
        <f t="shared" si="2179"/>
        <v>58</v>
      </c>
      <c r="B2185" s="148">
        <f t="shared" si="2181"/>
        <v>13</v>
      </c>
      <c r="D2185" s="149" t="str">
        <f>+VLOOKUP($A2185,mUNICIPIOS!$B$4:$F$343,2,0)</f>
        <v>Escuintla</v>
      </c>
      <c r="E2185" s="149">
        <f>+VLOOKUP($A2185,mUNICIPIOS!$B$4:$F$343,3,0)</f>
        <v>501</v>
      </c>
      <c r="F2185" s="149" t="str">
        <f>+VLOOKUP($A2185,mUNICIPIOS!$B$4:$F$343,4,0)</f>
        <v>Escuintla</v>
      </c>
      <c r="G2185" s="139" t="str">
        <f t="shared" ref="G2185:K2185" si="2209">+G2147</f>
        <v>03</v>
      </c>
      <c r="H2185" t="str">
        <f t="shared" si="2209"/>
        <v>ISP</v>
      </c>
      <c r="I2185" t="str">
        <f t="shared" si="2209"/>
        <v>Índice de Servicios Públicos</v>
      </c>
      <c r="J2185" t="str">
        <f t="shared" si="2209"/>
        <v>03-02</v>
      </c>
      <c r="K2185" t="str">
        <f t="shared" si="2209"/>
        <v>Control de la calidad del servicio público de agua</v>
      </c>
      <c r="L2185" s="150">
        <f>+VLOOKUP($E2185,ISP_2018!$B$8:$T$347,6,0)</f>
        <v>0</v>
      </c>
      <c r="M2185" s="142" t="str">
        <f>+VLOOKUP($E2185,ISP_2018!$B$8:$T$347,7,0)</f>
        <v>Bajo</v>
      </c>
    </row>
    <row r="2186" spans="1:13" x14ac:dyDescent="0.3">
      <c r="A2186" s="139">
        <f t="shared" si="2179"/>
        <v>58</v>
      </c>
      <c r="B2186" s="148">
        <f t="shared" si="2181"/>
        <v>14</v>
      </c>
      <c r="D2186" s="149" t="str">
        <f>+VLOOKUP($A2186,mUNICIPIOS!$B$4:$F$343,2,0)</f>
        <v>Escuintla</v>
      </c>
      <c r="E2186" s="149">
        <f>+VLOOKUP($A2186,mUNICIPIOS!$B$4:$F$343,3,0)</f>
        <v>501</v>
      </c>
      <c r="F2186" s="149" t="str">
        <f>+VLOOKUP($A2186,mUNICIPIOS!$B$4:$F$343,4,0)</f>
        <v>Escuintla</v>
      </c>
      <c r="G2186" s="139" t="str">
        <f t="shared" ref="G2186:K2186" si="2210">+G2148</f>
        <v>03</v>
      </c>
      <c r="H2186" t="str">
        <f t="shared" si="2210"/>
        <v>ISP</v>
      </c>
      <c r="I2186" t="str">
        <f t="shared" si="2210"/>
        <v>Índice de Servicios Públicos</v>
      </c>
      <c r="J2186" t="str">
        <f t="shared" si="2210"/>
        <v>03-03</v>
      </c>
      <c r="K2186" t="str">
        <f t="shared" si="2210"/>
        <v>Disposición  y tratamiento  de aguas residuales</v>
      </c>
      <c r="L2186" s="150">
        <f>+VLOOKUP($E2186,ISP_2018!$B$8:$T$347,9,0)</f>
        <v>0</v>
      </c>
      <c r="M2186" s="142" t="str">
        <f>+VLOOKUP($E2186,ISP_2018!$B$8:$T$347,10,0)</f>
        <v>Bajo</v>
      </c>
    </row>
    <row r="2187" spans="1:13" x14ac:dyDescent="0.3">
      <c r="A2187" s="139">
        <f t="shared" si="2179"/>
        <v>58</v>
      </c>
      <c r="B2187" s="148">
        <f t="shared" si="2181"/>
        <v>15</v>
      </c>
      <c r="D2187" s="149" t="str">
        <f>+VLOOKUP($A2187,mUNICIPIOS!$B$4:$F$343,2,0)</f>
        <v>Escuintla</v>
      </c>
      <c r="E2187" s="149">
        <f>+VLOOKUP($A2187,mUNICIPIOS!$B$4:$F$343,3,0)</f>
        <v>501</v>
      </c>
      <c r="F2187" s="149" t="str">
        <f>+VLOOKUP($A2187,mUNICIPIOS!$B$4:$F$343,4,0)</f>
        <v>Escuintla</v>
      </c>
      <c r="G2187" s="139" t="str">
        <f t="shared" ref="G2187:K2187" si="2211">+G2149</f>
        <v>03</v>
      </c>
      <c r="H2187" t="str">
        <f t="shared" si="2211"/>
        <v>ISP</v>
      </c>
      <c r="I2187" t="str">
        <f t="shared" si="2211"/>
        <v>Índice de Servicios Públicos</v>
      </c>
      <c r="J2187" t="str">
        <f t="shared" si="2211"/>
        <v>03-04</v>
      </c>
      <c r="K2187" t="str">
        <f t="shared" si="2211"/>
        <v>Gestión y manejo de los residuos y desechos sólidos</v>
      </c>
      <c r="L2187" s="150">
        <f>+VLOOKUP($E2187,ISP_2018!$B$8:$T$347,12,0)</f>
        <v>0</v>
      </c>
      <c r="M2187" s="142" t="str">
        <f>+VLOOKUP($E2187,ISP_2018!$B$8:$T$347,13,0)</f>
        <v>Bajo</v>
      </c>
    </row>
    <row r="2188" spans="1:13" x14ac:dyDescent="0.3">
      <c r="A2188" s="139">
        <f t="shared" si="2179"/>
        <v>58</v>
      </c>
      <c r="B2188" s="148">
        <f t="shared" si="2181"/>
        <v>16</v>
      </c>
      <c r="D2188" s="149" t="str">
        <f>+VLOOKUP($A2188,mUNICIPIOS!$B$4:$F$343,2,0)</f>
        <v>Escuintla</v>
      </c>
      <c r="E2188" s="149">
        <f>+VLOOKUP($A2188,mUNICIPIOS!$B$4:$F$343,3,0)</f>
        <v>501</v>
      </c>
      <c r="F2188" s="149" t="str">
        <f>+VLOOKUP($A2188,mUNICIPIOS!$B$4:$F$343,4,0)</f>
        <v>Escuintla</v>
      </c>
      <c r="G2188" s="139" t="str">
        <f t="shared" ref="G2188:K2188" si="2212">+G2150</f>
        <v>03</v>
      </c>
      <c r="H2188" t="str">
        <f t="shared" si="2212"/>
        <v>ISP</v>
      </c>
      <c r="I2188" t="str">
        <f t="shared" si="2212"/>
        <v>Índice de Servicios Públicos</v>
      </c>
      <c r="J2188" t="str">
        <f t="shared" si="2212"/>
        <v>03-05</v>
      </c>
      <c r="K2188" t="str">
        <f t="shared" si="2212"/>
        <v>Gestión de servicios públicos municipales</v>
      </c>
      <c r="L2188" s="150">
        <f>+VLOOKUP($E2188,ISP_2018!$B$8:$T$347,15,0)</f>
        <v>3.2258064516129031E-2</v>
      </c>
      <c r="M2188" s="142" t="str">
        <f>+VLOOKUP($E2188,ISP_2018!$B$8:$T$347,16,0)</f>
        <v>Bajo</v>
      </c>
    </row>
    <row r="2189" spans="1:13" x14ac:dyDescent="0.3">
      <c r="A2189" s="139">
        <f t="shared" si="2179"/>
        <v>58</v>
      </c>
      <c r="B2189" s="148">
        <f t="shared" si="2181"/>
        <v>17</v>
      </c>
      <c r="D2189" s="149" t="str">
        <f>+VLOOKUP($A2189,mUNICIPIOS!$B$4:$F$343,2,0)</f>
        <v>Escuintla</v>
      </c>
      <c r="E2189" s="149">
        <f>+VLOOKUP($A2189,mUNICIPIOS!$B$4:$F$343,3,0)</f>
        <v>501</v>
      </c>
      <c r="F2189" s="149" t="str">
        <f>+VLOOKUP($A2189,mUNICIPIOS!$B$4:$F$343,4,0)</f>
        <v>Escuintla</v>
      </c>
      <c r="G2189" s="139" t="str">
        <f t="shared" ref="G2189:K2189" si="2213">+G2151</f>
        <v>03</v>
      </c>
      <c r="H2189" t="str">
        <f t="shared" si="2213"/>
        <v>ISP</v>
      </c>
      <c r="I2189" t="str">
        <f t="shared" si="2213"/>
        <v>Índice de Servicios Públicos</v>
      </c>
      <c r="J2189" t="str">
        <f t="shared" si="2213"/>
        <v>INDICE</v>
      </c>
      <c r="K2189">
        <f t="shared" si="2213"/>
        <v>0</v>
      </c>
      <c r="L2189" s="150">
        <f>+VLOOKUP($E2189,ISP_2018!$B$8:$T$347,18,0)</f>
        <v>6.4516129032258064E-3</v>
      </c>
      <c r="M2189" s="142" t="str">
        <f>+VLOOKUP($E2189,ISP_2018!$B$8:$T$347,19,0)</f>
        <v>Bajo</v>
      </c>
    </row>
    <row r="2190" spans="1:13" x14ac:dyDescent="0.3">
      <c r="A2190" s="139">
        <f t="shared" si="2179"/>
        <v>58</v>
      </c>
      <c r="B2190" s="148">
        <f t="shared" si="2181"/>
        <v>18</v>
      </c>
      <c r="D2190" s="149" t="str">
        <f>+VLOOKUP($A2190,mUNICIPIOS!$B$4:$F$343,2,0)</f>
        <v>Escuintla</v>
      </c>
      <c r="E2190" s="149">
        <f>+VLOOKUP($A2190,mUNICIPIOS!$B$4:$F$343,3,0)</f>
        <v>501</v>
      </c>
      <c r="F2190" s="149" t="str">
        <f>+VLOOKUP($A2190,mUNICIPIOS!$B$4:$F$343,4,0)</f>
        <v>Escuintla</v>
      </c>
      <c r="G2190" s="139" t="str">
        <f t="shared" ref="G2190:K2190" si="2214">+G2152</f>
        <v>04</v>
      </c>
      <c r="H2190" t="str">
        <f t="shared" si="2214"/>
        <v>IGA</v>
      </c>
      <c r="I2190" t="str">
        <f t="shared" si="2214"/>
        <v>Índice de Gestión Administrativa</v>
      </c>
      <c r="J2190" t="str">
        <f t="shared" si="2214"/>
        <v>04-01</v>
      </c>
      <c r="K2190" t="str">
        <f t="shared" si="2214"/>
        <v>Existencia de elementos de atención municipal orientada al vecino</v>
      </c>
      <c r="L2190" s="150">
        <f>+VLOOKUP($E2190,IGA_2018!$B$8:$N$347,3,0)</f>
        <v>0</v>
      </c>
      <c r="M2190" s="142" t="str">
        <f>+VLOOKUP($E2190,IGA_2018!$B$8:$N$347,4,0)</f>
        <v>Bajo</v>
      </c>
    </row>
    <row r="2191" spans="1:13" x14ac:dyDescent="0.3">
      <c r="A2191" s="139">
        <f t="shared" si="2179"/>
        <v>58</v>
      </c>
      <c r="B2191" s="148">
        <f t="shared" si="2181"/>
        <v>19</v>
      </c>
      <c r="D2191" s="149" t="str">
        <f>+VLOOKUP($A2191,mUNICIPIOS!$B$4:$F$343,2,0)</f>
        <v>Escuintla</v>
      </c>
      <c r="E2191" s="149">
        <f>+VLOOKUP($A2191,mUNICIPIOS!$B$4:$F$343,3,0)</f>
        <v>501</v>
      </c>
      <c r="F2191" s="149" t="str">
        <f>+VLOOKUP($A2191,mUNICIPIOS!$B$4:$F$343,4,0)</f>
        <v>Escuintla</v>
      </c>
      <c r="G2191" s="139" t="str">
        <f t="shared" ref="G2191:K2191" si="2215">+G2153</f>
        <v>04</v>
      </c>
      <c r="H2191" t="str">
        <f t="shared" si="2215"/>
        <v>IGA</v>
      </c>
      <c r="I2191" t="str">
        <f t="shared" si="2215"/>
        <v>Índice de Gestión Administrativa</v>
      </c>
      <c r="J2191" t="str">
        <f t="shared" si="2215"/>
        <v>04-02</v>
      </c>
      <c r="K2191" t="str">
        <f t="shared" si="2215"/>
        <v>Gestión del recurso humano.</v>
      </c>
      <c r="L2191" s="150">
        <f>+VLOOKUP($E2191,IGA_2018!$B$8:$N$347,6,0)</f>
        <v>0</v>
      </c>
      <c r="M2191" s="142" t="str">
        <f>+VLOOKUP($E2191,IGA_2018!$B$8:$N$347,7,0)</f>
        <v>Bajo</v>
      </c>
    </row>
    <row r="2192" spans="1:13" x14ac:dyDescent="0.3">
      <c r="A2192" s="139">
        <f t="shared" si="2179"/>
        <v>58</v>
      </c>
      <c r="B2192" s="148">
        <f t="shared" si="2181"/>
        <v>20</v>
      </c>
      <c r="D2192" s="149" t="str">
        <f>+VLOOKUP($A2192,mUNICIPIOS!$B$4:$F$343,2,0)</f>
        <v>Escuintla</v>
      </c>
      <c r="E2192" s="149">
        <f>+VLOOKUP($A2192,mUNICIPIOS!$B$4:$F$343,3,0)</f>
        <v>501</v>
      </c>
      <c r="F2192" s="149" t="str">
        <f>+VLOOKUP($A2192,mUNICIPIOS!$B$4:$F$343,4,0)</f>
        <v>Escuintla</v>
      </c>
      <c r="G2192" s="139" t="str">
        <f t="shared" ref="G2192:K2192" si="2216">+G2154</f>
        <v>04</v>
      </c>
      <c r="H2192" t="str">
        <f t="shared" si="2216"/>
        <v>IGA</v>
      </c>
      <c r="I2192" t="str">
        <f t="shared" si="2216"/>
        <v>Índice de Gestión Administrativa</v>
      </c>
      <c r="J2192" t="str">
        <f t="shared" si="2216"/>
        <v>04-03</v>
      </c>
      <c r="K2192" t="str">
        <f t="shared" si="2216"/>
        <v>Existencia de oficinas municipales con instrumentos de gestión.</v>
      </c>
      <c r="L2192" s="150">
        <f>+VLOOKUP($E2192,IGA_2018!$B$8:$N$347,9,0)</f>
        <v>0</v>
      </c>
      <c r="M2192" s="142" t="str">
        <f>+VLOOKUP($E2192,IGA_2018!$B$8:$N$347,10,0)</f>
        <v>Bajo</v>
      </c>
    </row>
    <row r="2193" spans="1:13" x14ac:dyDescent="0.3">
      <c r="A2193" s="139">
        <f t="shared" si="2179"/>
        <v>58</v>
      </c>
      <c r="B2193" s="148">
        <f t="shared" si="2181"/>
        <v>21</v>
      </c>
      <c r="D2193" s="149" t="str">
        <f>+VLOOKUP($A2193,mUNICIPIOS!$B$4:$F$343,2,0)</f>
        <v>Escuintla</v>
      </c>
      <c r="E2193" s="149">
        <f>+VLOOKUP($A2193,mUNICIPIOS!$B$4:$F$343,3,0)</f>
        <v>501</v>
      </c>
      <c r="F2193" s="149" t="str">
        <f>+VLOOKUP($A2193,mUNICIPIOS!$B$4:$F$343,4,0)</f>
        <v>Escuintla</v>
      </c>
      <c r="G2193" s="139" t="str">
        <f t="shared" ref="G2193:K2193" si="2217">+G2155</f>
        <v>04</v>
      </c>
      <c r="H2193" t="str">
        <f t="shared" si="2217"/>
        <v>IGA</v>
      </c>
      <c r="I2193" t="str">
        <f t="shared" si="2217"/>
        <v>Índice de Gestión Administrativa</v>
      </c>
      <c r="J2193" t="str">
        <f t="shared" si="2217"/>
        <v>INDICE</v>
      </c>
      <c r="K2193">
        <f t="shared" si="2217"/>
        <v>0</v>
      </c>
      <c r="L2193" s="150">
        <f>+VLOOKUP($E2193,IGA_2018!$B$8:$N$347,12,0)</f>
        <v>0</v>
      </c>
      <c r="M2193" s="142" t="str">
        <f>+VLOOKUP($E2193,IGA_2018!$B$8:$N$347,13,0)</f>
        <v>Bajo</v>
      </c>
    </row>
    <row r="2194" spans="1:13" x14ac:dyDescent="0.3">
      <c r="A2194" s="139">
        <f t="shared" si="2179"/>
        <v>58</v>
      </c>
      <c r="B2194" s="148">
        <f t="shared" si="2181"/>
        <v>22</v>
      </c>
      <c r="D2194" s="149" t="str">
        <f>+VLOOKUP($A2194,mUNICIPIOS!$B$4:$F$343,2,0)</f>
        <v>Escuintla</v>
      </c>
      <c r="E2194" s="149">
        <f>+VLOOKUP($A2194,mUNICIPIOS!$B$4:$F$343,3,0)</f>
        <v>501</v>
      </c>
      <c r="F2194" s="149" t="str">
        <f>+VLOOKUP($A2194,mUNICIPIOS!$B$4:$F$343,4,0)</f>
        <v>Escuintla</v>
      </c>
      <c r="G2194" s="139" t="str">
        <f t="shared" ref="G2194:K2194" si="2218">+G2156</f>
        <v>05</v>
      </c>
      <c r="H2194" t="str">
        <f t="shared" si="2218"/>
        <v>IGF</v>
      </c>
      <c r="I2194" t="str">
        <f t="shared" si="2218"/>
        <v>Índice de Gestión Financiera</v>
      </c>
      <c r="J2194" t="str">
        <f t="shared" si="2218"/>
        <v>05-01</v>
      </c>
      <c r="K2194" t="str">
        <f t="shared" si="2218"/>
        <v>Autonomía financiera municipal</v>
      </c>
      <c r="L2194" s="150">
        <f>+VLOOKUP($E2194,IGF_2018!$B$8:$Z$347,3,0)</f>
        <v>0.59484360403337655</v>
      </c>
      <c r="M2194" s="142" t="str">
        <f>+VLOOKUP($E2194,IGF_2018!$B$8:$Z$347,4,0)</f>
        <v>Medio</v>
      </c>
    </row>
    <row r="2195" spans="1:13" x14ac:dyDescent="0.3">
      <c r="A2195" s="139">
        <f t="shared" si="2179"/>
        <v>58</v>
      </c>
      <c r="B2195" s="148">
        <f t="shared" si="2181"/>
        <v>23</v>
      </c>
      <c r="D2195" s="149" t="str">
        <f>+VLOOKUP($A2195,mUNICIPIOS!$B$4:$F$343,2,0)</f>
        <v>Escuintla</v>
      </c>
      <c r="E2195" s="149">
        <f>+VLOOKUP($A2195,mUNICIPIOS!$B$4:$F$343,3,0)</f>
        <v>501</v>
      </c>
      <c r="F2195" s="149" t="str">
        <f>+VLOOKUP($A2195,mUNICIPIOS!$B$4:$F$343,4,0)</f>
        <v>Escuintla</v>
      </c>
      <c r="G2195" s="139" t="str">
        <f t="shared" ref="G2195:K2195" si="2219">+G2157</f>
        <v>05</v>
      </c>
      <c r="H2195" t="str">
        <f t="shared" si="2219"/>
        <v>IGF</v>
      </c>
      <c r="I2195" t="str">
        <f t="shared" si="2219"/>
        <v>Índice de Gestión Financiera</v>
      </c>
      <c r="J2195" t="str">
        <f t="shared" si="2219"/>
        <v>05-02</v>
      </c>
      <c r="K2195" t="str">
        <f t="shared" si="2219"/>
        <v xml:space="preserve">Ingresos propios por habitante -sin regalías- </v>
      </c>
      <c r="L2195" s="150">
        <f>+VLOOKUP($E2195,IGF_2018!$B$8:$Z$347,6,0)</f>
        <v>0.19684039320677002</v>
      </c>
      <c r="M2195" s="142" t="str">
        <f>+VLOOKUP($E2195,IGF_2018!$B$8:$Z$347,7,0)</f>
        <v>Bajo</v>
      </c>
    </row>
    <row r="2196" spans="1:13" x14ac:dyDescent="0.3">
      <c r="A2196" s="139">
        <f t="shared" si="2179"/>
        <v>58</v>
      </c>
      <c r="B2196" s="148">
        <f t="shared" si="2181"/>
        <v>24</v>
      </c>
      <c r="D2196" s="149" t="str">
        <f>+VLOOKUP($A2196,mUNICIPIOS!$B$4:$F$343,2,0)</f>
        <v>Escuintla</v>
      </c>
      <c r="E2196" s="149">
        <f>+VLOOKUP($A2196,mUNICIPIOS!$B$4:$F$343,3,0)</f>
        <v>501</v>
      </c>
      <c r="F2196" s="149" t="str">
        <f>+VLOOKUP($A2196,mUNICIPIOS!$B$4:$F$343,4,0)</f>
        <v>Escuintla</v>
      </c>
      <c r="G2196" s="139" t="str">
        <f t="shared" ref="G2196:K2196" si="2220">+G2158</f>
        <v>05</v>
      </c>
      <c r="H2196" t="str">
        <f t="shared" si="2220"/>
        <v>IGF</v>
      </c>
      <c r="I2196" t="str">
        <f t="shared" si="2220"/>
        <v>Índice de Gestión Financiera</v>
      </c>
      <c r="J2196" t="str">
        <f t="shared" si="2220"/>
        <v>05-03</v>
      </c>
      <c r="K2196" t="str">
        <f t="shared" si="2220"/>
        <v>Ingresos del IUSI en relación a los ingresos propios -sin regalías-</v>
      </c>
      <c r="L2196" s="150">
        <f>+VLOOKUP($E2196,IGF_2018!$B$8:$Z$347,9,0)</f>
        <v>0.36778749363328933</v>
      </c>
      <c r="M2196" s="142" t="str">
        <f>+VLOOKUP($E2196,IGF_2018!$B$8:$Z$347,10,0)</f>
        <v>Medio bajo</v>
      </c>
    </row>
    <row r="2197" spans="1:13" x14ac:dyDescent="0.3">
      <c r="A2197" s="139">
        <f t="shared" si="2179"/>
        <v>58</v>
      </c>
      <c r="B2197" s="148">
        <f t="shared" si="2181"/>
        <v>25</v>
      </c>
      <c r="D2197" s="149" t="str">
        <f>+VLOOKUP($A2197,mUNICIPIOS!$B$4:$F$343,2,0)</f>
        <v>Escuintla</v>
      </c>
      <c r="E2197" s="149">
        <f>+VLOOKUP($A2197,mUNICIPIOS!$B$4:$F$343,3,0)</f>
        <v>501</v>
      </c>
      <c r="F2197" s="149" t="str">
        <f>+VLOOKUP($A2197,mUNICIPIOS!$B$4:$F$343,4,0)</f>
        <v>Escuintla</v>
      </c>
      <c r="G2197" s="139" t="str">
        <f t="shared" ref="G2197:K2197" si="2221">+G2159</f>
        <v>05</v>
      </c>
      <c r="H2197" t="str">
        <f t="shared" si="2221"/>
        <v>IGF</v>
      </c>
      <c r="I2197" t="str">
        <f t="shared" si="2221"/>
        <v>Índice de Gestión Financiera</v>
      </c>
      <c r="J2197" t="str">
        <f t="shared" si="2221"/>
        <v>05-04</v>
      </c>
      <c r="K2197" t="str">
        <f t="shared" si="2221"/>
        <v>Inversión anual en capital fijo por habitante</v>
      </c>
      <c r="L2197" s="150">
        <f>+VLOOKUP($E2197,IGF_2018!$B$8:$Z$347,12,0)</f>
        <v>3.1924468443897472E-2</v>
      </c>
      <c r="M2197" s="142" t="str">
        <f>+VLOOKUP($E2197,IGF_2018!$B$8:$Z$347,13,0)</f>
        <v>Bajo</v>
      </c>
    </row>
    <row r="2198" spans="1:13" x14ac:dyDescent="0.3">
      <c r="A2198" s="139">
        <f t="shared" si="2179"/>
        <v>58</v>
      </c>
      <c r="B2198" s="148">
        <f t="shared" si="2181"/>
        <v>26</v>
      </c>
      <c r="D2198" s="149" t="str">
        <f>+VLOOKUP($A2198,mUNICIPIOS!$B$4:$F$343,2,0)</f>
        <v>Escuintla</v>
      </c>
      <c r="E2198" s="149">
        <f>+VLOOKUP($A2198,mUNICIPIOS!$B$4:$F$343,3,0)</f>
        <v>501</v>
      </c>
      <c r="F2198" s="149" t="str">
        <f>+VLOOKUP($A2198,mUNICIPIOS!$B$4:$F$343,4,0)</f>
        <v>Escuintla</v>
      </c>
      <c r="G2198" s="139" t="str">
        <f t="shared" ref="G2198:K2198" si="2222">+G2160</f>
        <v>05</v>
      </c>
      <c r="H2198" t="str">
        <f t="shared" si="2222"/>
        <v>IGF</v>
      </c>
      <c r="I2198" t="str">
        <f t="shared" si="2222"/>
        <v>Índice de Gestión Financiera</v>
      </c>
      <c r="J2198" t="str">
        <f t="shared" si="2222"/>
        <v>05-05</v>
      </c>
      <c r="K2198" t="str">
        <f t="shared" si="2222"/>
        <v>Inversión anual en capital fijo con recursos percibidos por ingresos propios</v>
      </c>
      <c r="L2198" s="150">
        <f>+VLOOKUP($E2198,IGF_2018!$B$8:$Z$347,15,0)</f>
        <v>4.4200383645097326E-3</v>
      </c>
      <c r="M2198" s="142" t="str">
        <f>+VLOOKUP($E2198,IGF_2018!$B$8:$Z$347,16,0)</f>
        <v>Bajo</v>
      </c>
    </row>
    <row r="2199" spans="1:13" x14ac:dyDescent="0.3">
      <c r="A2199" s="139">
        <f t="shared" si="2179"/>
        <v>58</v>
      </c>
      <c r="B2199" s="148">
        <f t="shared" si="2181"/>
        <v>27</v>
      </c>
      <c r="D2199" s="149" t="str">
        <f>+VLOOKUP($A2199,mUNICIPIOS!$B$4:$F$343,2,0)</f>
        <v>Escuintla</v>
      </c>
      <c r="E2199" s="149">
        <f>+VLOOKUP($A2199,mUNICIPIOS!$B$4:$F$343,3,0)</f>
        <v>501</v>
      </c>
      <c r="F2199" s="149" t="str">
        <f>+VLOOKUP($A2199,mUNICIPIOS!$B$4:$F$343,4,0)</f>
        <v>Escuintla</v>
      </c>
      <c r="G2199" s="139" t="str">
        <f t="shared" ref="G2199:K2199" si="2223">+G2161</f>
        <v>05</v>
      </c>
      <c r="H2199" t="str">
        <f t="shared" si="2223"/>
        <v>IGF</v>
      </c>
      <c r="I2199" t="str">
        <f t="shared" si="2223"/>
        <v>Índice de Gestión Financiera</v>
      </c>
      <c r="J2199" t="str">
        <f t="shared" si="2223"/>
        <v>05-06</v>
      </c>
      <c r="K2199" t="str">
        <f t="shared" si="2223"/>
        <v xml:space="preserve">Inversión anual en capital fijo con recursos percibidos por transferencias del Gobierno Central </v>
      </c>
      <c r="L2199" s="150">
        <f>+VLOOKUP($E2199,IGF_2018!$B$8:$Z$347,18,0)</f>
        <v>3.6039430466136203E-2</v>
      </c>
      <c r="M2199" s="142" t="str">
        <f>+VLOOKUP($E2199,IGF_2018!$B$8:$Z$347,19,0)</f>
        <v>Bajo</v>
      </c>
    </row>
    <row r="2200" spans="1:13" x14ac:dyDescent="0.3">
      <c r="A2200" s="139">
        <f t="shared" si="2179"/>
        <v>58</v>
      </c>
      <c r="B2200" s="148">
        <f t="shared" si="2181"/>
        <v>28</v>
      </c>
      <c r="D2200" s="149" t="str">
        <f>+VLOOKUP($A2200,mUNICIPIOS!$B$4:$F$343,2,0)</f>
        <v>Escuintla</v>
      </c>
      <c r="E2200" s="149">
        <f>+VLOOKUP($A2200,mUNICIPIOS!$B$4:$F$343,3,0)</f>
        <v>501</v>
      </c>
      <c r="F2200" s="149" t="str">
        <f>+VLOOKUP($A2200,mUNICIPIOS!$B$4:$F$343,4,0)</f>
        <v>Escuintla</v>
      </c>
      <c r="G2200" s="139" t="str">
        <f t="shared" ref="G2200:K2200" si="2224">+G2162</f>
        <v>05</v>
      </c>
      <c r="H2200" t="str">
        <f t="shared" si="2224"/>
        <v>IGF</v>
      </c>
      <c r="I2200" t="str">
        <f t="shared" si="2224"/>
        <v>Índice de Gestión Financiera</v>
      </c>
      <c r="J2200" t="str">
        <f t="shared" si="2224"/>
        <v>05-07</v>
      </c>
      <c r="K2200" t="str">
        <f t="shared" si="2224"/>
        <v>Financiamiento por endeudamiento municipal</v>
      </c>
      <c r="L2200" s="150">
        <f>+VLOOKUP($E2200,IGF_2018!$B$8:$Z$347,21,0)</f>
        <v>1</v>
      </c>
      <c r="M2200" s="142" t="str">
        <f>+VLOOKUP($E2200,IGF_2018!$B$8:$Z$347,22,0)</f>
        <v>Alto</v>
      </c>
    </row>
    <row r="2201" spans="1:13" x14ac:dyDescent="0.3">
      <c r="A2201" s="139">
        <f t="shared" si="2179"/>
        <v>58</v>
      </c>
      <c r="B2201" s="148">
        <f t="shared" si="2181"/>
        <v>29</v>
      </c>
      <c r="D2201" s="149" t="str">
        <f>+VLOOKUP($A2201,mUNICIPIOS!$B$4:$F$343,2,0)</f>
        <v>Escuintla</v>
      </c>
      <c r="E2201" s="149">
        <f>+VLOOKUP($A2201,mUNICIPIOS!$B$4:$F$343,3,0)</f>
        <v>501</v>
      </c>
      <c r="F2201" s="149" t="str">
        <f>+VLOOKUP($A2201,mUNICIPIOS!$B$4:$F$343,4,0)</f>
        <v>Escuintla</v>
      </c>
      <c r="G2201" s="139" t="str">
        <f t="shared" ref="G2201:K2201" si="2225">+G2163</f>
        <v>05</v>
      </c>
      <c r="H2201" t="str">
        <f t="shared" si="2225"/>
        <v>IGF</v>
      </c>
      <c r="I2201" t="str">
        <f t="shared" si="2225"/>
        <v>Índice de Gestión Financiera</v>
      </c>
      <c r="J2201" t="str">
        <f t="shared" si="2225"/>
        <v>INDICE</v>
      </c>
      <c r="K2201">
        <f t="shared" si="2225"/>
        <v>0</v>
      </c>
      <c r="L2201" s="150">
        <f>+VLOOKUP($E2201,IGF_2018!$B$8:$Z$347,24,0)</f>
        <v>0.40235394253881257</v>
      </c>
      <c r="M2201" s="142" t="str">
        <f>+VLOOKUP($E2201,IGF_2018!$B$8:$Z$347,25,0)</f>
        <v>Medio</v>
      </c>
    </row>
    <row r="2202" spans="1:13" x14ac:dyDescent="0.3">
      <c r="A2202" s="139">
        <f t="shared" si="2179"/>
        <v>58</v>
      </c>
      <c r="B2202" s="148">
        <f t="shared" si="2181"/>
        <v>30</v>
      </c>
      <c r="D2202" s="149" t="str">
        <f>+VLOOKUP($A2202,mUNICIPIOS!$B$4:$F$343,2,0)</f>
        <v>Escuintla</v>
      </c>
      <c r="E2202" s="149">
        <f>+VLOOKUP($A2202,mUNICIPIOS!$B$4:$F$343,3,0)</f>
        <v>501</v>
      </c>
      <c r="F2202" s="149" t="str">
        <f>+VLOOKUP($A2202,mUNICIPIOS!$B$4:$F$343,4,0)</f>
        <v>Escuintla</v>
      </c>
      <c r="G2202" s="139" t="str">
        <f t="shared" ref="G2202:K2202" si="2226">+G2164</f>
        <v>06</v>
      </c>
      <c r="H2202" t="str">
        <f t="shared" si="2226"/>
        <v>IGE</v>
      </c>
      <c r="I2202" t="str">
        <f t="shared" si="2226"/>
        <v>Índice de Gestión Estratégica</v>
      </c>
      <c r="J2202" t="str">
        <f t="shared" si="2226"/>
        <v>06-01</v>
      </c>
      <c r="K2202" t="str">
        <f t="shared" si="2226"/>
        <v>Ejecución del Plan Operativo Anual  (POA)</v>
      </c>
      <c r="L2202" s="150">
        <f>+VLOOKUP($E2202,IGE_2018!$B$8:$Z$347,3,0)</f>
        <v>0</v>
      </c>
      <c r="M2202" s="142" t="str">
        <f>+VLOOKUP($E2202,IGE_2018!$B$8:$Z$347,4,0)</f>
        <v>Bajo</v>
      </c>
    </row>
    <row r="2203" spans="1:13" x14ac:dyDescent="0.3">
      <c r="A2203" s="139">
        <f t="shared" si="2179"/>
        <v>58</v>
      </c>
      <c r="B2203" s="148">
        <f t="shared" si="2181"/>
        <v>31</v>
      </c>
      <c r="D2203" s="149" t="str">
        <f>+VLOOKUP($A2203,mUNICIPIOS!$B$4:$F$343,2,0)</f>
        <v>Escuintla</v>
      </c>
      <c r="E2203" s="149">
        <f>+VLOOKUP($A2203,mUNICIPIOS!$B$4:$F$343,3,0)</f>
        <v>501</v>
      </c>
      <c r="F2203" s="149" t="str">
        <f>+VLOOKUP($A2203,mUNICIPIOS!$B$4:$F$343,4,0)</f>
        <v>Escuintla</v>
      </c>
      <c r="G2203" s="139" t="str">
        <f t="shared" ref="G2203:K2203" si="2227">+G2165</f>
        <v>06</v>
      </c>
      <c r="H2203" t="str">
        <f t="shared" si="2227"/>
        <v>IGE</v>
      </c>
      <c r="I2203" t="str">
        <f t="shared" si="2227"/>
        <v>Índice de Gestión Estratégica</v>
      </c>
      <c r="J2203" t="str">
        <f t="shared" si="2227"/>
        <v>06-02</v>
      </c>
      <c r="K2203" t="str">
        <f t="shared" si="2227"/>
        <v>Relación Plan de Desarrollo Municipal y Ordenamiento Territorial (PDM-OT) - Plan Estratégico Institucional (PEI) - Plan Operativo Multianual (POM) - Plan Operativo Anual (POA)</v>
      </c>
      <c r="L2203" s="150">
        <f>+VLOOKUP($E2203,IGE_2018!$B$8:$Z$347,6,0)</f>
        <v>0</v>
      </c>
      <c r="M2203" s="142" t="str">
        <f>+VLOOKUP($E2203,IGE_2018!$B$8:$Z$347,7,0)</f>
        <v>Bajo</v>
      </c>
    </row>
    <row r="2204" spans="1:13" x14ac:dyDescent="0.3">
      <c r="A2204" s="139">
        <f t="shared" si="2179"/>
        <v>58</v>
      </c>
      <c r="B2204" s="148">
        <f t="shared" si="2181"/>
        <v>32</v>
      </c>
      <c r="D2204" s="149" t="str">
        <f>+VLOOKUP($A2204,mUNICIPIOS!$B$4:$F$343,2,0)</f>
        <v>Escuintla</v>
      </c>
      <c r="E2204" s="149">
        <f>+VLOOKUP($A2204,mUNICIPIOS!$B$4:$F$343,3,0)</f>
        <v>501</v>
      </c>
      <c r="F2204" s="149" t="str">
        <f>+VLOOKUP($A2204,mUNICIPIOS!$B$4:$F$343,4,0)</f>
        <v>Escuintla</v>
      </c>
      <c r="G2204" s="139" t="str">
        <f t="shared" ref="G2204:K2204" si="2228">+G2166</f>
        <v>06</v>
      </c>
      <c r="H2204" t="str">
        <f t="shared" si="2228"/>
        <v>IGE</v>
      </c>
      <c r="I2204" t="str">
        <f t="shared" si="2228"/>
        <v>Índice de Gestión Estratégica</v>
      </c>
      <c r="J2204" t="str">
        <f t="shared" si="2228"/>
        <v>06-03</v>
      </c>
      <c r="K2204" t="str">
        <f t="shared" si="2228"/>
        <v>Presupuesto de egresos relacionado a competencias municipales que responden a prioridades nacionales de desarrollo.</v>
      </c>
      <c r="L2204" s="150">
        <f>+VLOOKUP($E2204,IGE_2018!$B$8:$Z$347,9,0)</f>
        <v>0.29492813963067449</v>
      </c>
      <c r="M2204" s="142" t="str">
        <f>+VLOOKUP($E2204,IGE_2018!$B$8:$Z$347,10,0)</f>
        <v>Medio bajo</v>
      </c>
    </row>
    <row r="2205" spans="1:13" x14ac:dyDescent="0.3">
      <c r="A2205" s="139">
        <f t="shared" si="2179"/>
        <v>58</v>
      </c>
      <c r="B2205" s="148">
        <f t="shared" si="2181"/>
        <v>33</v>
      </c>
      <c r="D2205" s="149" t="str">
        <f>+VLOOKUP($A2205,mUNICIPIOS!$B$4:$F$343,2,0)</f>
        <v>Escuintla</v>
      </c>
      <c r="E2205" s="149">
        <f>+VLOOKUP($A2205,mUNICIPIOS!$B$4:$F$343,3,0)</f>
        <v>501</v>
      </c>
      <c r="F2205" s="149" t="str">
        <f>+VLOOKUP($A2205,mUNICIPIOS!$B$4:$F$343,4,0)</f>
        <v>Escuintla</v>
      </c>
      <c r="G2205" s="139" t="str">
        <f t="shared" ref="G2205:K2205" si="2229">+G2167</f>
        <v>06</v>
      </c>
      <c r="H2205" t="str">
        <f t="shared" si="2229"/>
        <v>IGE</v>
      </c>
      <c r="I2205" t="str">
        <f t="shared" si="2229"/>
        <v>Índice de Gestión Estratégica</v>
      </c>
      <c r="J2205" t="str">
        <f t="shared" si="2229"/>
        <v>06-04</v>
      </c>
      <c r="K2205" t="str">
        <f t="shared" si="2229"/>
        <v>Institucionalización de la gestión ordenada del territorio</v>
      </c>
      <c r="L2205" s="150">
        <f>+VLOOKUP($E2205,IGE_2018!$B$8:$Z$347,12,0)</f>
        <v>0</v>
      </c>
      <c r="M2205" s="142" t="str">
        <f>+VLOOKUP($E2205,IGE_2018!$B$8:$Z$347,13,0)</f>
        <v>Bajo</v>
      </c>
    </row>
    <row r="2206" spans="1:13" x14ac:dyDescent="0.3">
      <c r="A2206" s="139">
        <f t="shared" si="2179"/>
        <v>58</v>
      </c>
      <c r="B2206" s="148">
        <f t="shared" si="2181"/>
        <v>34</v>
      </c>
      <c r="D2206" s="149" t="str">
        <f>+VLOOKUP($A2206,mUNICIPIOS!$B$4:$F$343,2,0)</f>
        <v>Escuintla</v>
      </c>
      <c r="E2206" s="149">
        <f>+VLOOKUP($A2206,mUNICIPIOS!$B$4:$F$343,3,0)</f>
        <v>501</v>
      </c>
      <c r="F2206" s="149" t="str">
        <f>+VLOOKUP($A2206,mUNICIPIOS!$B$4:$F$343,4,0)</f>
        <v>Escuintla</v>
      </c>
      <c r="G2206" s="139" t="str">
        <f t="shared" ref="G2206:K2206" si="2230">+G2168</f>
        <v>06</v>
      </c>
      <c r="H2206" t="str">
        <f t="shared" si="2230"/>
        <v>IGE</v>
      </c>
      <c r="I2206" t="str">
        <f t="shared" si="2230"/>
        <v>Índice de Gestión Estratégica</v>
      </c>
      <c r="J2206" t="str">
        <f t="shared" si="2230"/>
        <v>06-05</v>
      </c>
      <c r="K2206" t="str">
        <f t="shared" si="2230"/>
        <v>Acciones para la gestión ordenada del territorio</v>
      </c>
      <c r="L2206" s="150">
        <f>+VLOOKUP($E2206,IGE_2018!$B$8:$Z$347,15,0)</f>
        <v>0</v>
      </c>
      <c r="M2206" s="142" t="str">
        <f>+VLOOKUP($E2206,IGE_2018!$B$8:$Z$347,16,0)</f>
        <v>Bajo</v>
      </c>
    </row>
    <row r="2207" spans="1:13" x14ac:dyDescent="0.3">
      <c r="A2207" s="139">
        <f t="shared" si="2179"/>
        <v>58</v>
      </c>
      <c r="B2207" s="148">
        <f t="shared" si="2181"/>
        <v>35</v>
      </c>
      <c r="D2207" s="149" t="str">
        <f>+VLOOKUP($A2207,mUNICIPIOS!$B$4:$F$343,2,0)</f>
        <v>Escuintla</v>
      </c>
      <c r="E2207" s="149">
        <f>+VLOOKUP($A2207,mUNICIPIOS!$B$4:$F$343,3,0)</f>
        <v>501</v>
      </c>
      <c r="F2207" s="149" t="str">
        <f>+VLOOKUP($A2207,mUNICIPIOS!$B$4:$F$343,4,0)</f>
        <v>Escuintla</v>
      </c>
      <c r="G2207" s="139" t="str">
        <f t="shared" ref="G2207:K2207" si="2231">+G2169</f>
        <v>06</v>
      </c>
      <c r="H2207" t="str">
        <f t="shared" si="2231"/>
        <v>IGE</v>
      </c>
      <c r="I2207" t="str">
        <f t="shared" si="2231"/>
        <v>Índice de Gestión Estratégica</v>
      </c>
      <c r="J2207" t="str">
        <f t="shared" si="2231"/>
        <v>06-06</v>
      </c>
      <c r="K2207" t="str">
        <f t="shared" si="2231"/>
        <v>Gestión de riesgo en la formulación de proyectos derivados de la planificación operativa anual</v>
      </c>
      <c r="L2207" s="150">
        <f>+VLOOKUP($E2207,IGE_2018!$B$8:$Z$347,18,0)</f>
        <v>0</v>
      </c>
      <c r="M2207" s="142" t="str">
        <f>+VLOOKUP($E2207,IGE_2018!$B$8:$Z$347,19,0)</f>
        <v>Bajo</v>
      </c>
    </row>
    <row r="2208" spans="1:13" x14ac:dyDescent="0.3">
      <c r="A2208" s="139">
        <f t="shared" si="2179"/>
        <v>58</v>
      </c>
      <c r="B2208" s="148">
        <f t="shared" si="2181"/>
        <v>36</v>
      </c>
      <c r="D2208" s="149" t="str">
        <f>+VLOOKUP($A2208,mUNICIPIOS!$B$4:$F$343,2,0)</f>
        <v>Escuintla</v>
      </c>
      <c r="E2208" s="149">
        <f>+VLOOKUP($A2208,mUNICIPIOS!$B$4:$F$343,3,0)</f>
        <v>501</v>
      </c>
      <c r="F2208" s="149" t="str">
        <f>+VLOOKUP($A2208,mUNICIPIOS!$B$4:$F$343,4,0)</f>
        <v>Escuintla</v>
      </c>
      <c r="G2208" s="139" t="str">
        <f t="shared" ref="G2208:K2208" si="2232">+G2170</f>
        <v>06</v>
      </c>
      <c r="H2208" t="str">
        <f t="shared" si="2232"/>
        <v>IGE</v>
      </c>
      <c r="I2208" t="str">
        <f t="shared" si="2232"/>
        <v>Índice de Gestión Estratégica</v>
      </c>
      <c r="J2208" t="str">
        <f t="shared" si="2232"/>
        <v>06-07</v>
      </c>
      <c r="K2208" t="str">
        <f t="shared" si="2232"/>
        <v>Ingresos por servicios ambientales en relación a los ingresos propios sin regalías</v>
      </c>
      <c r="L2208" s="150">
        <f>+VLOOKUP($E2208,IGE_2018!$B$8:$Z$347,21,0)</f>
        <v>4.7242972277881503E-5</v>
      </c>
      <c r="M2208" s="142" t="str">
        <f>+VLOOKUP($E2208,IGE_2018!$B$8:$Z$347,22,0)</f>
        <v>Bajo</v>
      </c>
    </row>
    <row r="2209" spans="1:13" x14ac:dyDescent="0.3">
      <c r="A2209" s="139">
        <f t="shared" si="2179"/>
        <v>58</v>
      </c>
      <c r="B2209" s="148">
        <f t="shared" si="2181"/>
        <v>37</v>
      </c>
      <c r="D2209" s="149" t="str">
        <f>+VLOOKUP($A2209,mUNICIPIOS!$B$4:$F$343,2,0)</f>
        <v>Escuintla</v>
      </c>
      <c r="E2209" s="149">
        <f>+VLOOKUP($A2209,mUNICIPIOS!$B$4:$F$343,3,0)</f>
        <v>501</v>
      </c>
      <c r="F2209" s="149" t="str">
        <f>+VLOOKUP($A2209,mUNICIPIOS!$B$4:$F$343,4,0)</f>
        <v>Escuintla</v>
      </c>
      <c r="G2209" s="139" t="str">
        <f t="shared" ref="G2209:K2209" si="2233">+G2171</f>
        <v>06</v>
      </c>
      <c r="H2209" t="str">
        <f t="shared" si="2233"/>
        <v>IGE</v>
      </c>
      <c r="I2209" t="str">
        <f t="shared" si="2233"/>
        <v>Índice de Gestión Estratégica</v>
      </c>
      <c r="J2209" t="str">
        <f t="shared" si="2233"/>
        <v>INDICE</v>
      </c>
      <c r="K2209">
        <f t="shared" si="2233"/>
        <v>0</v>
      </c>
      <c r="L2209" s="150">
        <f>+VLOOKUP($E2209,IGE_2018!$B$8:$Z$347,24,0)</f>
        <v>7.3736759204896404E-2</v>
      </c>
      <c r="M2209" s="142" t="str">
        <f>+VLOOKUP($E2209,IGE_2018!$B$8:$Z$347,25,0)</f>
        <v>Bajo</v>
      </c>
    </row>
    <row r="2210" spans="1:13" x14ac:dyDescent="0.3">
      <c r="A2210" s="139">
        <f t="shared" si="2179"/>
        <v>58</v>
      </c>
      <c r="B2210" s="148">
        <f t="shared" si="2181"/>
        <v>38</v>
      </c>
      <c r="D2210" s="149" t="str">
        <f>+VLOOKUP($A2210,mUNICIPIOS!$B$4:$F$343,2,0)</f>
        <v>Escuintla</v>
      </c>
      <c r="E2210" s="149">
        <f>+VLOOKUP($A2210,mUNICIPIOS!$B$4:$F$343,3,0)</f>
        <v>501</v>
      </c>
      <c r="F2210" s="149" t="str">
        <f>+VLOOKUP($A2210,mUNICIPIOS!$B$4:$F$343,4,0)</f>
        <v>Escuintla</v>
      </c>
      <c r="G2210" s="139" t="str">
        <f t="shared" ref="G2210:K2210" si="2234">+G2172</f>
        <v>RANKING</v>
      </c>
      <c r="H2210" t="str">
        <f t="shared" si="2234"/>
        <v>RGM</v>
      </c>
      <c r="I2210" t="str">
        <f t="shared" si="2234"/>
        <v>Ranking de la Gestión Municipal 2018</v>
      </c>
      <c r="J2210" t="str">
        <f t="shared" si="2234"/>
        <v>RANKING</v>
      </c>
      <c r="K2210">
        <f t="shared" si="2234"/>
        <v>0</v>
      </c>
      <c r="L2210" s="151">
        <f>+VLOOKUP($E2210,Resultados_generales!$C$8:$AE$347,27,0)</f>
        <v>0.19210489578086476</v>
      </c>
      <c r="M2210" t="str">
        <f>+VLOOKUP($E2210,Resultados_generales!$C$8:$AE$347,28,0)</f>
        <v>Bajo</v>
      </c>
    </row>
    <row r="2211" spans="1:13" x14ac:dyDescent="0.3">
      <c r="A2211" s="139">
        <f t="shared" si="2179"/>
        <v>59</v>
      </c>
      <c r="B2211" s="148">
        <f t="shared" si="2181"/>
        <v>1</v>
      </c>
      <c r="D2211" s="149" t="str">
        <f>+VLOOKUP($A2211,mUNICIPIOS!$B$4:$F$343,2,0)</f>
        <v>Escuintla</v>
      </c>
      <c r="E2211" s="149">
        <f>+VLOOKUP($A2211,mUNICIPIOS!$B$4:$F$343,3,0)</f>
        <v>502</v>
      </c>
      <c r="F2211" s="149" t="str">
        <f>+VLOOKUP($A2211,mUNICIPIOS!$B$4:$F$343,4,0)</f>
        <v>Santa Lucía Cotzulmalguapa</v>
      </c>
      <c r="G2211" s="139" t="str">
        <f t="shared" ref="G2211:K2211" si="2235">+G2173</f>
        <v>01</v>
      </c>
      <c r="H2211" t="str">
        <f t="shared" si="2235"/>
        <v>IPC</v>
      </c>
      <c r="I2211" t="str">
        <f t="shared" si="2235"/>
        <v>Índice de Participación Ciudadana</v>
      </c>
      <c r="J2211" t="str">
        <f t="shared" si="2235"/>
        <v>01-01</v>
      </c>
      <c r="K2211" t="str">
        <f t="shared" si="2235"/>
        <v>Número de reuniones del COMUDE en el año de la medición.</v>
      </c>
      <c r="L2211" s="150">
        <f>+VLOOKUP($E2211,IPC_2018!$B$8:$T$347,3,0)</f>
        <v>0.83333333333333337</v>
      </c>
      <c r="M2211" s="142" t="str">
        <f>+VLOOKUP($E2211,IPC_2018!$B$8:$T$347,4,0)</f>
        <v>Alto</v>
      </c>
    </row>
    <row r="2212" spans="1:13" x14ac:dyDescent="0.3">
      <c r="A2212" s="139">
        <f t="shared" si="2179"/>
        <v>59</v>
      </c>
      <c r="B2212" s="148">
        <f t="shared" si="2181"/>
        <v>2</v>
      </c>
      <c r="D2212" s="149" t="str">
        <f>+VLOOKUP($A2212,mUNICIPIOS!$B$4:$F$343,2,0)</f>
        <v>Escuintla</v>
      </c>
      <c r="E2212" s="149">
        <f>+VLOOKUP($A2212,mUNICIPIOS!$B$4:$F$343,3,0)</f>
        <v>502</v>
      </c>
      <c r="F2212" s="149" t="str">
        <f>+VLOOKUP($A2212,mUNICIPIOS!$B$4:$F$343,4,0)</f>
        <v>Santa Lucía Cotzulmalguapa</v>
      </c>
      <c r="G2212" s="139" t="str">
        <f t="shared" ref="G2212:K2212" si="2236">+G2174</f>
        <v>01</v>
      </c>
      <c r="H2212" t="str">
        <f t="shared" si="2236"/>
        <v>IPC</v>
      </c>
      <c r="I2212" t="str">
        <f t="shared" si="2236"/>
        <v>Índice de Participación Ciudadana</v>
      </c>
      <c r="J2212" t="str">
        <f t="shared" si="2236"/>
        <v>01-02</v>
      </c>
      <c r="K2212" t="str">
        <f t="shared" si="2236"/>
        <v>Participación de Alcaldes, Concejales y Síndicos determinados o designados en el COMUDE</v>
      </c>
      <c r="L2212" s="150">
        <f>+VLOOKUP($E2212,IPC_2018!$B$8:$T$347,6,0)</f>
        <v>0.99375000000000002</v>
      </c>
      <c r="M2212" s="142" t="str">
        <f>+VLOOKUP($E2212,IPC_2018!$B$8:$T$347,7,0)</f>
        <v>Alto</v>
      </c>
    </row>
    <row r="2213" spans="1:13" x14ac:dyDescent="0.3">
      <c r="A2213" s="139">
        <f t="shared" si="2179"/>
        <v>59</v>
      </c>
      <c r="B2213" s="148">
        <f t="shared" si="2181"/>
        <v>3</v>
      </c>
      <c r="D2213" s="149" t="str">
        <f>+VLOOKUP($A2213,mUNICIPIOS!$B$4:$F$343,2,0)</f>
        <v>Escuintla</v>
      </c>
      <c r="E2213" s="149">
        <f>+VLOOKUP($A2213,mUNICIPIOS!$B$4:$F$343,3,0)</f>
        <v>502</v>
      </c>
      <c r="F2213" s="149" t="str">
        <f>+VLOOKUP($A2213,mUNICIPIOS!$B$4:$F$343,4,0)</f>
        <v>Santa Lucía Cotzulmalguapa</v>
      </c>
      <c r="G2213" s="139" t="str">
        <f t="shared" ref="G2213:K2213" si="2237">+G2175</f>
        <v>01</v>
      </c>
      <c r="H2213" t="str">
        <f t="shared" si="2237"/>
        <v>IPC</v>
      </c>
      <c r="I2213" t="str">
        <f t="shared" si="2237"/>
        <v>Índice de Participación Ciudadana</v>
      </c>
      <c r="J2213" t="str">
        <f t="shared" si="2237"/>
        <v>01-03</v>
      </c>
      <c r="K2213" t="str">
        <f t="shared" si="2237"/>
        <v>Participación  de organizaciones de jóvenes, mujeres, pueblos mayas, xincas, garífunas, y otras organizaciones en el Comude</v>
      </c>
      <c r="L2213" s="150">
        <f>+VLOOKUP($E2213,IPC_2018!$B$8:$T$347,9,0)</f>
        <v>0.8</v>
      </c>
      <c r="M2213" s="142" t="str">
        <f>+VLOOKUP($E2213,IPC_2018!$B$8:$T$347,10,0)</f>
        <v>Medio alto</v>
      </c>
    </row>
    <row r="2214" spans="1:13" x14ac:dyDescent="0.3">
      <c r="A2214" s="139">
        <f t="shared" si="2179"/>
        <v>59</v>
      </c>
      <c r="B2214" s="148">
        <f t="shared" si="2181"/>
        <v>4</v>
      </c>
      <c r="D2214" s="149" t="str">
        <f>+VLOOKUP($A2214,mUNICIPIOS!$B$4:$F$343,2,0)</f>
        <v>Escuintla</v>
      </c>
      <c r="E2214" s="149">
        <f>+VLOOKUP($A2214,mUNICIPIOS!$B$4:$F$343,3,0)</f>
        <v>502</v>
      </c>
      <c r="F2214" s="149" t="str">
        <f>+VLOOKUP($A2214,mUNICIPIOS!$B$4:$F$343,4,0)</f>
        <v>Santa Lucía Cotzulmalguapa</v>
      </c>
      <c r="G2214" s="139" t="str">
        <f t="shared" ref="G2214:K2214" si="2238">+G2176</f>
        <v>01</v>
      </c>
      <c r="H2214" t="str">
        <f t="shared" si="2238"/>
        <v>IPC</v>
      </c>
      <c r="I2214" t="str">
        <f t="shared" si="2238"/>
        <v>Índice de Participación Ciudadana</v>
      </c>
      <c r="J2214" t="str">
        <f t="shared" si="2238"/>
        <v>01-04</v>
      </c>
      <c r="K2214" t="str">
        <f t="shared" si="2238"/>
        <v>Representatividad territorial del Comude.</v>
      </c>
      <c r="L2214" s="150">
        <f>+VLOOKUP($E2214,IPC_2018!$B$8:$T$347,12,0)</f>
        <v>0.87295238095238092</v>
      </c>
      <c r="M2214" s="142" t="str">
        <f>+VLOOKUP($E2214,IPC_2018!$B$8:$T$347,13,0)</f>
        <v>Alto</v>
      </c>
    </row>
    <row r="2215" spans="1:13" x14ac:dyDescent="0.3">
      <c r="A2215" s="139">
        <f t="shared" si="2179"/>
        <v>59</v>
      </c>
      <c r="B2215" s="148">
        <f t="shared" si="2181"/>
        <v>5</v>
      </c>
      <c r="D2215" s="149" t="str">
        <f>+VLOOKUP($A2215,mUNICIPIOS!$B$4:$F$343,2,0)</f>
        <v>Escuintla</v>
      </c>
      <c r="E2215" s="149">
        <f>+VLOOKUP($A2215,mUNICIPIOS!$B$4:$F$343,3,0)</f>
        <v>502</v>
      </c>
      <c r="F2215" s="149" t="str">
        <f>+VLOOKUP($A2215,mUNICIPIOS!$B$4:$F$343,4,0)</f>
        <v>Santa Lucía Cotzulmalguapa</v>
      </c>
      <c r="G2215" s="139" t="str">
        <f t="shared" ref="G2215:K2215" si="2239">+G2177</f>
        <v>01</v>
      </c>
      <c r="H2215" t="str">
        <f t="shared" si="2239"/>
        <v>IPC</v>
      </c>
      <c r="I2215" t="str">
        <f t="shared" si="2239"/>
        <v>Índice de Participación Ciudadana</v>
      </c>
      <c r="J2215" t="str">
        <f t="shared" si="2239"/>
        <v>01-05</v>
      </c>
      <c r="K2215" t="str">
        <f t="shared" si="2239"/>
        <v>Funcionamiento del Comude</v>
      </c>
      <c r="L2215" s="150">
        <f>+VLOOKUP($E2215,IPC_2018!$B$8:$T$347,15,0)</f>
        <v>0.24911660786187864</v>
      </c>
      <c r="M2215" s="142" t="str">
        <f>+VLOOKUP($E2215,IPC_2018!$B$8:$T$347,16,0)</f>
        <v>Medio bajo</v>
      </c>
    </row>
    <row r="2216" spans="1:13" x14ac:dyDescent="0.3">
      <c r="A2216" s="139">
        <f t="shared" si="2179"/>
        <v>59</v>
      </c>
      <c r="B2216" s="148">
        <f t="shared" si="2181"/>
        <v>6</v>
      </c>
      <c r="D2216" s="149" t="str">
        <f>+VLOOKUP($A2216,mUNICIPIOS!$B$4:$F$343,2,0)</f>
        <v>Escuintla</v>
      </c>
      <c r="E2216" s="149">
        <f>+VLOOKUP($A2216,mUNICIPIOS!$B$4:$F$343,3,0)</f>
        <v>502</v>
      </c>
      <c r="F2216" s="149" t="str">
        <f>+VLOOKUP($A2216,mUNICIPIOS!$B$4:$F$343,4,0)</f>
        <v>Santa Lucía Cotzulmalguapa</v>
      </c>
      <c r="G2216" s="139" t="str">
        <f t="shared" ref="G2216:K2216" si="2240">+G2178</f>
        <v>01</v>
      </c>
      <c r="H2216" t="str">
        <f t="shared" si="2240"/>
        <v>IPC</v>
      </c>
      <c r="I2216" t="str">
        <f t="shared" si="2240"/>
        <v>Índice de Participación Ciudadana</v>
      </c>
      <c r="J2216" t="str">
        <f t="shared" si="2240"/>
        <v>INDICE</v>
      </c>
      <c r="K2216">
        <f t="shared" si="2240"/>
        <v>0</v>
      </c>
      <c r="L2216" s="150">
        <f>+VLOOKUP($E2216,IPC_2018!$B$8:$T$347,18,0)</f>
        <v>0.76669576498880565</v>
      </c>
      <c r="M2216" s="142" t="str">
        <f>+VLOOKUP($E2216,IPC_2018!$B$8:$T$347,19,0)</f>
        <v>Medio alto</v>
      </c>
    </row>
    <row r="2217" spans="1:13" x14ac:dyDescent="0.3">
      <c r="A2217" s="139">
        <f t="shared" si="2179"/>
        <v>59</v>
      </c>
      <c r="B2217" s="148">
        <f t="shared" si="2181"/>
        <v>7</v>
      </c>
      <c r="D2217" s="149" t="str">
        <f>+VLOOKUP($A2217,mUNICIPIOS!$B$4:$F$343,2,0)</f>
        <v>Escuintla</v>
      </c>
      <c r="E2217" s="149">
        <f>+VLOOKUP($A2217,mUNICIPIOS!$B$4:$F$343,3,0)</f>
        <v>502</v>
      </c>
      <c r="F2217" s="149" t="str">
        <f>+VLOOKUP($A2217,mUNICIPIOS!$B$4:$F$343,4,0)</f>
        <v>Santa Lucía Cotzulmalguapa</v>
      </c>
      <c r="G2217" s="139" t="str">
        <f t="shared" ref="G2217:K2217" si="2241">+G2179</f>
        <v>02</v>
      </c>
      <c r="H2217" t="str">
        <f t="shared" si="2241"/>
        <v>IIC</v>
      </c>
      <c r="I2217" t="str">
        <f t="shared" si="2241"/>
        <v>Índice de Información a la Ciudadanía</v>
      </c>
      <c r="J2217" t="str">
        <f t="shared" si="2241"/>
        <v>02-01</v>
      </c>
      <c r="K2217" t="str">
        <f t="shared" si="2241"/>
        <v>Rendición de cuentas cuatrimestral y anual al Comude enfocadas en resultados.</v>
      </c>
      <c r="L2217" s="150">
        <f>+VLOOKUP($E2217,IIC_2018!$B$8:$Q$347,3,0)</f>
        <v>0.4</v>
      </c>
      <c r="M2217" s="142" t="str">
        <f>+VLOOKUP($E2217,IIC_2018!$B$8:$Q$347,4,0)</f>
        <v>Medio bajo</v>
      </c>
    </row>
    <row r="2218" spans="1:13" x14ac:dyDescent="0.3">
      <c r="A2218" s="139">
        <f t="shared" si="2179"/>
        <v>59</v>
      </c>
      <c r="B2218" s="148">
        <f t="shared" si="2181"/>
        <v>8</v>
      </c>
      <c r="D2218" s="149" t="str">
        <f>+VLOOKUP($A2218,mUNICIPIOS!$B$4:$F$343,2,0)</f>
        <v>Escuintla</v>
      </c>
      <c r="E2218" s="149">
        <f>+VLOOKUP($A2218,mUNICIPIOS!$B$4:$F$343,3,0)</f>
        <v>502</v>
      </c>
      <c r="F2218" s="149" t="str">
        <f>+VLOOKUP($A2218,mUNICIPIOS!$B$4:$F$343,4,0)</f>
        <v>Santa Lucía Cotzulmalguapa</v>
      </c>
      <c r="G2218" s="139" t="str">
        <f t="shared" ref="G2218:K2218" si="2242">+G2180</f>
        <v>02</v>
      </c>
      <c r="H2218" t="str">
        <f t="shared" si="2242"/>
        <v>IIC</v>
      </c>
      <c r="I2218" t="str">
        <f t="shared" si="2242"/>
        <v>Índice de Información a la Ciudadanía</v>
      </c>
      <c r="J2218" t="str">
        <f t="shared" si="2242"/>
        <v>02-02</v>
      </c>
      <c r="K2218" t="str">
        <f t="shared" si="2242"/>
        <v>Información presupuestaria y otra información brindada a la ciudadanía disponible en medios locales de comunicación.</v>
      </c>
      <c r="L2218" s="150">
        <f>+VLOOKUP($E2218,IIC_2018!$B$8:$Q$347,6,0)</f>
        <v>0</v>
      </c>
      <c r="M2218" s="142" t="str">
        <f>+VLOOKUP($E2218,IIC_2018!$B$8:$Q$347,7,0)</f>
        <v>Bajo</v>
      </c>
    </row>
    <row r="2219" spans="1:13" x14ac:dyDescent="0.3">
      <c r="A2219" s="139">
        <f t="shared" si="2179"/>
        <v>59</v>
      </c>
      <c r="B2219" s="148">
        <f t="shared" si="2181"/>
        <v>9</v>
      </c>
      <c r="D2219" s="149" t="str">
        <f>+VLOOKUP($A2219,mUNICIPIOS!$B$4:$F$343,2,0)</f>
        <v>Escuintla</v>
      </c>
      <c r="E2219" s="149">
        <f>+VLOOKUP($A2219,mUNICIPIOS!$B$4:$F$343,3,0)</f>
        <v>502</v>
      </c>
      <c r="F2219" s="149" t="str">
        <f>+VLOOKUP($A2219,mUNICIPIOS!$B$4:$F$343,4,0)</f>
        <v>Santa Lucía Cotzulmalguapa</v>
      </c>
      <c r="G2219" s="139" t="str">
        <f t="shared" ref="G2219:K2219" si="2243">+G2181</f>
        <v>02</v>
      </c>
      <c r="H2219" t="str">
        <f t="shared" si="2243"/>
        <v>IIC</v>
      </c>
      <c r="I2219" t="str">
        <f t="shared" si="2243"/>
        <v>Índice de Información a la Ciudadanía</v>
      </c>
      <c r="J2219" t="str">
        <f t="shared" si="2243"/>
        <v>02-03</v>
      </c>
      <c r="K2219" t="str">
        <f t="shared" si="2243"/>
        <v>Información pública de oficio actualizada y disponible de acuerdo a la LAIP y uso de internet.</v>
      </c>
      <c r="L2219" s="150">
        <f>+VLOOKUP($E2219,IIC_2018!$B$8:$Q$347,9,0)</f>
        <v>0.65999999999999992</v>
      </c>
      <c r="M2219" s="142" t="str">
        <f>+VLOOKUP($E2219,IIC_2018!$B$8:$Q$347,10,0)</f>
        <v>Medio alto</v>
      </c>
    </row>
    <row r="2220" spans="1:13" x14ac:dyDescent="0.3">
      <c r="A2220" s="139">
        <f t="shared" si="2179"/>
        <v>59</v>
      </c>
      <c r="B2220" s="148">
        <f t="shared" si="2181"/>
        <v>10</v>
      </c>
      <c r="D2220" s="149" t="str">
        <f>+VLOOKUP($A2220,mUNICIPIOS!$B$4:$F$343,2,0)</f>
        <v>Escuintla</v>
      </c>
      <c r="E2220" s="149">
        <f>+VLOOKUP($A2220,mUNICIPIOS!$B$4:$F$343,3,0)</f>
        <v>502</v>
      </c>
      <c r="F2220" s="149" t="str">
        <f>+VLOOKUP($A2220,mUNICIPIOS!$B$4:$F$343,4,0)</f>
        <v>Santa Lucía Cotzulmalguapa</v>
      </c>
      <c r="G2220" s="139" t="str">
        <f t="shared" ref="G2220:K2220" si="2244">+G2182</f>
        <v>02</v>
      </c>
      <c r="H2220" t="str">
        <f t="shared" si="2244"/>
        <v>IIC</v>
      </c>
      <c r="I2220" t="str">
        <f t="shared" si="2244"/>
        <v>Índice de Información a la Ciudadanía</v>
      </c>
      <c r="J2220" t="str">
        <f t="shared" si="2244"/>
        <v>02-04</v>
      </c>
      <c r="K2220" t="str">
        <f t="shared" si="2244"/>
        <v>Relación del monto contratado por medio de Guate compras con el total del presupuesto de egresos vigente.</v>
      </c>
      <c r="L2220" s="150">
        <f>+VLOOKUP($E2220,IIC_2018!$B$8:$Q$347,12,0)</f>
        <v>0.53159724508374318</v>
      </c>
      <c r="M2220" s="142" t="str">
        <f>+VLOOKUP($E2220,IIC_2018!$B$8:$Q$347,13,0)</f>
        <v>Medio</v>
      </c>
    </row>
    <row r="2221" spans="1:13" x14ac:dyDescent="0.3">
      <c r="A2221" s="139">
        <f t="shared" ref="A2221:A2284" si="2245">+IF(B2220=38,A2220+1,A2220)</f>
        <v>59</v>
      </c>
      <c r="B2221" s="148">
        <f t="shared" si="2181"/>
        <v>11</v>
      </c>
      <c r="D2221" s="149" t="str">
        <f>+VLOOKUP($A2221,mUNICIPIOS!$B$4:$F$343,2,0)</f>
        <v>Escuintla</v>
      </c>
      <c r="E2221" s="149">
        <f>+VLOOKUP($A2221,mUNICIPIOS!$B$4:$F$343,3,0)</f>
        <v>502</v>
      </c>
      <c r="F2221" s="149" t="str">
        <f>+VLOOKUP($A2221,mUNICIPIOS!$B$4:$F$343,4,0)</f>
        <v>Santa Lucía Cotzulmalguapa</v>
      </c>
      <c r="G2221" s="139" t="str">
        <f t="shared" ref="G2221:K2221" si="2246">+G2183</f>
        <v>02</v>
      </c>
      <c r="H2221" t="str">
        <f t="shared" si="2246"/>
        <v>IIC</v>
      </c>
      <c r="I2221" t="str">
        <f t="shared" si="2246"/>
        <v>Índice de Información a la Ciudadanía</v>
      </c>
      <c r="J2221" t="str">
        <f t="shared" si="2246"/>
        <v>INDICE</v>
      </c>
      <c r="K2221">
        <f t="shared" si="2246"/>
        <v>0</v>
      </c>
      <c r="L2221" s="150">
        <f>+VLOOKUP($E2221,IIC_2018!$B$8:$Q$347,15,0)</f>
        <v>0.39789931127093581</v>
      </c>
      <c r="M2221" s="142" t="str">
        <f>+VLOOKUP($E2221,IIC_2018!$B$8:$Q$347,16,0)</f>
        <v>Medio bajo</v>
      </c>
    </row>
    <row r="2222" spans="1:13" x14ac:dyDescent="0.3">
      <c r="A2222" s="139">
        <f t="shared" si="2245"/>
        <v>59</v>
      </c>
      <c r="B2222" s="148">
        <f t="shared" ref="B2222:B2285" si="2247">+B2184</f>
        <v>12</v>
      </c>
      <c r="D2222" s="149" t="str">
        <f>+VLOOKUP($A2222,mUNICIPIOS!$B$4:$F$343,2,0)</f>
        <v>Escuintla</v>
      </c>
      <c r="E2222" s="149">
        <f>+VLOOKUP($A2222,mUNICIPIOS!$B$4:$F$343,3,0)</f>
        <v>502</v>
      </c>
      <c r="F2222" s="149" t="str">
        <f>+VLOOKUP($A2222,mUNICIPIOS!$B$4:$F$343,4,0)</f>
        <v>Santa Lucía Cotzulmalguapa</v>
      </c>
      <c r="G2222" s="139" t="str">
        <f t="shared" ref="G2222:K2222" si="2248">+G2184</f>
        <v>03</v>
      </c>
      <c r="H2222" t="str">
        <f t="shared" si="2248"/>
        <v>ISP</v>
      </c>
      <c r="I2222" t="str">
        <f t="shared" si="2248"/>
        <v>Índice de Servicios Públicos</v>
      </c>
      <c r="J2222" t="str">
        <f t="shared" si="2248"/>
        <v>03-01</v>
      </c>
      <c r="K2222" t="str">
        <f t="shared" si="2248"/>
        <v>Cobertura del servicio público de agua</v>
      </c>
      <c r="L2222" s="150">
        <f>+VLOOKUP($E2222,ISP_2018!$B$8:$T$347,3,0)</f>
        <v>0</v>
      </c>
      <c r="M2222" s="142" t="str">
        <f>+VLOOKUP($E2222,ISP_2018!$B$8:$T$347,4,0)</f>
        <v>Bajo</v>
      </c>
    </row>
    <row r="2223" spans="1:13" x14ac:dyDescent="0.3">
      <c r="A2223" s="139">
        <f t="shared" si="2245"/>
        <v>59</v>
      </c>
      <c r="B2223" s="148">
        <f t="shared" si="2247"/>
        <v>13</v>
      </c>
      <c r="D2223" s="149" t="str">
        <f>+VLOOKUP($A2223,mUNICIPIOS!$B$4:$F$343,2,0)</f>
        <v>Escuintla</v>
      </c>
      <c r="E2223" s="149">
        <f>+VLOOKUP($A2223,mUNICIPIOS!$B$4:$F$343,3,0)</f>
        <v>502</v>
      </c>
      <c r="F2223" s="149" t="str">
        <f>+VLOOKUP($A2223,mUNICIPIOS!$B$4:$F$343,4,0)</f>
        <v>Santa Lucía Cotzulmalguapa</v>
      </c>
      <c r="G2223" s="139" t="str">
        <f t="shared" ref="G2223:K2223" si="2249">+G2185</f>
        <v>03</v>
      </c>
      <c r="H2223" t="str">
        <f t="shared" si="2249"/>
        <v>ISP</v>
      </c>
      <c r="I2223" t="str">
        <f t="shared" si="2249"/>
        <v>Índice de Servicios Públicos</v>
      </c>
      <c r="J2223" t="str">
        <f t="shared" si="2249"/>
        <v>03-02</v>
      </c>
      <c r="K2223" t="str">
        <f t="shared" si="2249"/>
        <v>Control de la calidad del servicio público de agua</v>
      </c>
      <c r="L2223" s="150">
        <f>+VLOOKUP($E2223,ISP_2018!$B$8:$T$347,6,0)</f>
        <v>0</v>
      </c>
      <c r="M2223" s="142" t="str">
        <f>+VLOOKUP($E2223,ISP_2018!$B$8:$T$347,7,0)</f>
        <v>Bajo</v>
      </c>
    </row>
    <row r="2224" spans="1:13" x14ac:dyDescent="0.3">
      <c r="A2224" s="139">
        <f t="shared" si="2245"/>
        <v>59</v>
      </c>
      <c r="B2224" s="148">
        <f t="shared" si="2247"/>
        <v>14</v>
      </c>
      <c r="D2224" s="149" t="str">
        <f>+VLOOKUP($A2224,mUNICIPIOS!$B$4:$F$343,2,0)</f>
        <v>Escuintla</v>
      </c>
      <c r="E2224" s="149">
        <f>+VLOOKUP($A2224,mUNICIPIOS!$B$4:$F$343,3,0)</f>
        <v>502</v>
      </c>
      <c r="F2224" s="149" t="str">
        <f>+VLOOKUP($A2224,mUNICIPIOS!$B$4:$F$343,4,0)</f>
        <v>Santa Lucía Cotzulmalguapa</v>
      </c>
      <c r="G2224" s="139" t="str">
        <f t="shared" ref="G2224:K2224" si="2250">+G2186</f>
        <v>03</v>
      </c>
      <c r="H2224" t="str">
        <f t="shared" si="2250"/>
        <v>ISP</v>
      </c>
      <c r="I2224" t="str">
        <f t="shared" si="2250"/>
        <v>Índice de Servicios Públicos</v>
      </c>
      <c r="J2224" t="str">
        <f t="shared" si="2250"/>
        <v>03-03</v>
      </c>
      <c r="K2224" t="str">
        <f t="shared" si="2250"/>
        <v>Disposición  y tratamiento  de aguas residuales</v>
      </c>
      <c r="L2224" s="150">
        <f>+VLOOKUP($E2224,ISP_2018!$B$8:$T$347,9,0)</f>
        <v>0</v>
      </c>
      <c r="M2224" s="142" t="str">
        <f>+VLOOKUP($E2224,ISP_2018!$B$8:$T$347,10,0)</f>
        <v>Bajo</v>
      </c>
    </row>
    <row r="2225" spans="1:13" x14ac:dyDescent="0.3">
      <c r="A2225" s="139">
        <f t="shared" si="2245"/>
        <v>59</v>
      </c>
      <c r="B2225" s="148">
        <f t="shared" si="2247"/>
        <v>15</v>
      </c>
      <c r="D2225" s="149" t="str">
        <f>+VLOOKUP($A2225,mUNICIPIOS!$B$4:$F$343,2,0)</f>
        <v>Escuintla</v>
      </c>
      <c r="E2225" s="149">
        <f>+VLOOKUP($A2225,mUNICIPIOS!$B$4:$F$343,3,0)</f>
        <v>502</v>
      </c>
      <c r="F2225" s="149" t="str">
        <f>+VLOOKUP($A2225,mUNICIPIOS!$B$4:$F$343,4,0)</f>
        <v>Santa Lucía Cotzulmalguapa</v>
      </c>
      <c r="G2225" s="139" t="str">
        <f t="shared" ref="G2225:K2225" si="2251">+G2187</f>
        <v>03</v>
      </c>
      <c r="H2225" t="str">
        <f t="shared" si="2251"/>
        <v>ISP</v>
      </c>
      <c r="I2225" t="str">
        <f t="shared" si="2251"/>
        <v>Índice de Servicios Públicos</v>
      </c>
      <c r="J2225" t="str">
        <f t="shared" si="2251"/>
        <v>03-04</v>
      </c>
      <c r="K2225" t="str">
        <f t="shared" si="2251"/>
        <v>Gestión y manejo de los residuos y desechos sólidos</v>
      </c>
      <c r="L2225" s="150">
        <f>+VLOOKUP($E2225,ISP_2018!$B$8:$T$347,12,0)</f>
        <v>0</v>
      </c>
      <c r="M2225" s="142" t="str">
        <f>+VLOOKUP($E2225,ISP_2018!$B$8:$T$347,13,0)</f>
        <v>Bajo</v>
      </c>
    </row>
    <row r="2226" spans="1:13" x14ac:dyDescent="0.3">
      <c r="A2226" s="139">
        <f t="shared" si="2245"/>
        <v>59</v>
      </c>
      <c r="B2226" s="148">
        <f t="shared" si="2247"/>
        <v>16</v>
      </c>
      <c r="D2226" s="149" t="str">
        <f>+VLOOKUP($A2226,mUNICIPIOS!$B$4:$F$343,2,0)</f>
        <v>Escuintla</v>
      </c>
      <c r="E2226" s="149">
        <f>+VLOOKUP($A2226,mUNICIPIOS!$B$4:$F$343,3,0)</f>
        <v>502</v>
      </c>
      <c r="F2226" s="149" t="str">
        <f>+VLOOKUP($A2226,mUNICIPIOS!$B$4:$F$343,4,0)</f>
        <v>Santa Lucía Cotzulmalguapa</v>
      </c>
      <c r="G2226" s="139" t="str">
        <f t="shared" ref="G2226:K2226" si="2252">+G2188</f>
        <v>03</v>
      </c>
      <c r="H2226" t="str">
        <f t="shared" si="2252"/>
        <v>ISP</v>
      </c>
      <c r="I2226" t="str">
        <f t="shared" si="2252"/>
        <v>Índice de Servicios Públicos</v>
      </c>
      <c r="J2226" t="str">
        <f t="shared" si="2252"/>
        <v>03-05</v>
      </c>
      <c r="K2226" t="str">
        <f t="shared" si="2252"/>
        <v>Gestión de servicios públicos municipales</v>
      </c>
      <c r="L2226" s="150">
        <f>+VLOOKUP($E2226,ISP_2018!$B$8:$T$347,15,0)</f>
        <v>0.5268817204301075</v>
      </c>
      <c r="M2226" s="142" t="str">
        <f>+VLOOKUP($E2226,ISP_2018!$B$8:$T$347,16,0)</f>
        <v>Medio</v>
      </c>
    </row>
    <row r="2227" spans="1:13" x14ac:dyDescent="0.3">
      <c r="A2227" s="139">
        <f t="shared" si="2245"/>
        <v>59</v>
      </c>
      <c r="B2227" s="148">
        <f t="shared" si="2247"/>
        <v>17</v>
      </c>
      <c r="D2227" s="149" t="str">
        <f>+VLOOKUP($A2227,mUNICIPIOS!$B$4:$F$343,2,0)</f>
        <v>Escuintla</v>
      </c>
      <c r="E2227" s="149">
        <f>+VLOOKUP($A2227,mUNICIPIOS!$B$4:$F$343,3,0)</f>
        <v>502</v>
      </c>
      <c r="F2227" s="149" t="str">
        <f>+VLOOKUP($A2227,mUNICIPIOS!$B$4:$F$343,4,0)</f>
        <v>Santa Lucía Cotzulmalguapa</v>
      </c>
      <c r="G2227" s="139" t="str">
        <f t="shared" ref="G2227:K2227" si="2253">+G2189</f>
        <v>03</v>
      </c>
      <c r="H2227" t="str">
        <f t="shared" si="2253"/>
        <v>ISP</v>
      </c>
      <c r="I2227" t="str">
        <f t="shared" si="2253"/>
        <v>Índice de Servicios Públicos</v>
      </c>
      <c r="J2227" t="str">
        <f t="shared" si="2253"/>
        <v>INDICE</v>
      </c>
      <c r="K2227">
        <f t="shared" si="2253"/>
        <v>0</v>
      </c>
      <c r="L2227" s="150">
        <f>+VLOOKUP($E2227,ISP_2018!$B$8:$T$347,18,0)</f>
        <v>0.10537634408602151</v>
      </c>
      <c r="M2227" s="142" t="str">
        <f>+VLOOKUP($E2227,ISP_2018!$B$8:$T$347,19,0)</f>
        <v>Bajo</v>
      </c>
    </row>
    <row r="2228" spans="1:13" x14ac:dyDescent="0.3">
      <c r="A2228" s="139">
        <f t="shared" si="2245"/>
        <v>59</v>
      </c>
      <c r="B2228" s="148">
        <f t="shared" si="2247"/>
        <v>18</v>
      </c>
      <c r="D2228" s="149" t="str">
        <f>+VLOOKUP($A2228,mUNICIPIOS!$B$4:$F$343,2,0)</f>
        <v>Escuintla</v>
      </c>
      <c r="E2228" s="149">
        <f>+VLOOKUP($A2228,mUNICIPIOS!$B$4:$F$343,3,0)</f>
        <v>502</v>
      </c>
      <c r="F2228" s="149" t="str">
        <f>+VLOOKUP($A2228,mUNICIPIOS!$B$4:$F$343,4,0)</f>
        <v>Santa Lucía Cotzulmalguapa</v>
      </c>
      <c r="G2228" s="139" t="str">
        <f t="shared" ref="G2228:K2228" si="2254">+G2190</f>
        <v>04</v>
      </c>
      <c r="H2228" t="str">
        <f t="shared" si="2254"/>
        <v>IGA</v>
      </c>
      <c r="I2228" t="str">
        <f t="shared" si="2254"/>
        <v>Índice de Gestión Administrativa</v>
      </c>
      <c r="J2228" t="str">
        <f t="shared" si="2254"/>
        <v>04-01</v>
      </c>
      <c r="K2228" t="str">
        <f t="shared" si="2254"/>
        <v>Existencia de elementos de atención municipal orientada al vecino</v>
      </c>
      <c r="L2228" s="150">
        <f>+VLOOKUP($E2228,IGA_2018!$B$8:$N$347,3,0)</f>
        <v>0.5</v>
      </c>
      <c r="M2228" s="142" t="str">
        <f>+VLOOKUP($E2228,IGA_2018!$B$8:$N$347,4,0)</f>
        <v>Medio</v>
      </c>
    </row>
    <row r="2229" spans="1:13" x14ac:dyDescent="0.3">
      <c r="A2229" s="139">
        <f t="shared" si="2245"/>
        <v>59</v>
      </c>
      <c r="B2229" s="148">
        <f t="shared" si="2247"/>
        <v>19</v>
      </c>
      <c r="D2229" s="149" t="str">
        <f>+VLOOKUP($A2229,mUNICIPIOS!$B$4:$F$343,2,0)</f>
        <v>Escuintla</v>
      </c>
      <c r="E2229" s="149">
        <f>+VLOOKUP($A2229,mUNICIPIOS!$B$4:$F$343,3,0)</f>
        <v>502</v>
      </c>
      <c r="F2229" s="149" t="str">
        <f>+VLOOKUP($A2229,mUNICIPIOS!$B$4:$F$343,4,0)</f>
        <v>Santa Lucía Cotzulmalguapa</v>
      </c>
      <c r="G2229" s="139" t="str">
        <f t="shared" ref="G2229:K2229" si="2255">+G2191</f>
        <v>04</v>
      </c>
      <c r="H2229" t="str">
        <f t="shared" si="2255"/>
        <v>IGA</v>
      </c>
      <c r="I2229" t="str">
        <f t="shared" si="2255"/>
        <v>Índice de Gestión Administrativa</v>
      </c>
      <c r="J2229" t="str">
        <f t="shared" si="2255"/>
        <v>04-02</v>
      </c>
      <c r="K2229" t="str">
        <f t="shared" si="2255"/>
        <v>Gestión del recurso humano.</v>
      </c>
      <c r="L2229" s="150">
        <f>+VLOOKUP($E2229,IGA_2018!$B$8:$N$347,6,0)</f>
        <v>0.49549317537986109</v>
      </c>
      <c r="M2229" s="142" t="str">
        <f>+VLOOKUP($E2229,IGA_2018!$B$8:$N$347,7,0)</f>
        <v>Medio</v>
      </c>
    </row>
    <row r="2230" spans="1:13" x14ac:dyDescent="0.3">
      <c r="A2230" s="139">
        <f t="shared" si="2245"/>
        <v>59</v>
      </c>
      <c r="B2230" s="148">
        <f t="shared" si="2247"/>
        <v>20</v>
      </c>
      <c r="D2230" s="149" t="str">
        <f>+VLOOKUP($A2230,mUNICIPIOS!$B$4:$F$343,2,0)</f>
        <v>Escuintla</v>
      </c>
      <c r="E2230" s="149">
        <f>+VLOOKUP($A2230,mUNICIPIOS!$B$4:$F$343,3,0)</f>
        <v>502</v>
      </c>
      <c r="F2230" s="149" t="str">
        <f>+VLOOKUP($A2230,mUNICIPIOS!$B$4:$F$343,4,0)</f>
        <v>Santa Lucía Cotzulmalguapa</v>
      </c>
      <c r="G2230" s="139" t="str">
        <f t="shared" ref="G2230:K2230" si="2256">+G2192</f>
        <v>04</v>
      </c>
      <c r="H2230" t="str">
        <f t="shared" si="2256"/>
        <v>IGA</v>
      </c>
      <c r="I2230" t="str">
        <f t="shared" si="2256"/>
        <v>Índice de Gestión Administrativa</v>
      </c>
      <c r="J2230" t="str">
        <f t="shared" si="2256"/>
        <v>04-03</v>
      </c>
      <c r="K2230" t="str">
        <f t="shared" si="2256"/>
        <v>Existencia de oficinas municipales con instrumentos de gestión.</v>
      </c>
      <c r="L2230" s="150">
        <f>+VLOOKUP($E2230,IGA_2018!$B$8:$N$347,9,0)</f>
        <v>0</v>
      </c>
      <c r="M2230" s="142" t="str">
        <f>+VLOOKUP($E2230,IGA_2018!$B$8:$N$347,10,0)</f>
        <v>Bajo</v>
      </c>
    </row>
    <row r="2231" spans="1:13" x14ac:dyDescent="0.3">
      <c r="A2231" s="139">
        <f t="shared" si="2245"/>
        <v>59</v>
      </c>
      <c r="B2231" s="148">
        <f t="shared" si="2247"/>
        <v>21</v>
      </c>
      <c r="D2231" s="149" t="str">
        <f>+VLOOKUP($A2231,mUNICIPIOS!$B$4:$F$343,2,0)</f>
        <v>Escuintla</v>
      </c>
      <c r="E2231" s="149">
        <f>+VLOOKUP($A2231,mUNICIPIOS!$B$4:$F$343,3,0)</f>
        <v>502</v>
      </c>
      <c r="F2231" s="149" t="str">
        <f>+VLOOKUP($A2231,mUNICIPIOS!$B$4:$F$343,4,0)</f>
        <v>Santa Lucía Cotzulmalguapa</v>
      </c>
      <c r="G2231" s="139" t="str">
        <f t="shared" ref="G2231:K2231" si="2257">+G2193</f>
        <v>04</v>
      </c>
      <c r="H2231" t="str">
        <f t="shared" si="2257"/>
        <v>IGA</v>
      </c>
      <c r="I2231" t="str">
        <f t="shared" si="2257"/>
        <v>Índice de Gestión Administrativa</v>
      </c>
      <c r="J2231" t="str">
        <f t="shared" si="2257"/>
        <v>INDICE</v>
      </c>
      <c r="K2231">
        <f t="shared" si="2257"/>
        <v>0</v>
      </c>
      <c r="L2231" s="150">
        <f>+VLOOKUP($E2231,IGA_2018!$B$8:$N$347,12,0)</f>
        <v>0.32342261138295136</v>
      </c>
      <c r="M2231" s="142" t="str">
        <f>+VLOOKUP($E2231,IGA_2018!$B$8:$N$347,13,0)</f>
        <v>Medio bajo</v>
      </c>
    </row>
    <row r="2232" spans="1:13" x14ac:dyDescent="0.3">
      <c r="A2232" s="139">
        <f t="shared" si="2245"/>
        <v>59</v>
      </c>
      <c r="B2232" s="148">
        <f t="shared" si="2247"/>
        <v>22</v>
      </c>
      <c r="D2232" s="149" t="str">
        <f>+VLOOKUP($A2232,mUNICIPIOS!$B$4:$F$343,2,0)</f>
        <v>Escuintla</v>
      </c>
      <c r="E2232" s="149">
        <f>+VLOOKUP($A2232,mUNICIPIOS!$B$4:$F$343,3,0)</f>
        <v>502</v>
      </c>
      <c r="F2232" s="149" t="str">
        <f>+VLOOKUP($A2232,mUNICIPIOS!$B$4:$F$343,4,0)</f>
        <v>Santa Lucía Cotzulmalguapa</v>
      </c>
      <c r="G2232" s="139" t="str">
        <f t="shared" ref="G2232:K2232" si="2258">+G2194</f>
        <v>05</v>
      </c>
      <c r="H2232" t="str">
        <f t="shared" si="2258"/>
        <v>IGF</v>
      </c>
      <c r="I2232" t="str">
        <f t="shared" si="2258"/>
        <v>Índice de Gestión Financiera</v>
      </c>
      <c r="J2232" t="str">
        <f t="shared" si="2258"/>
        <v>05-01</v>
      </c>
      <c r="K2232" t="str">
        <f t="shared" si="2258"/>
        <v>Autonomía financiera municipal</v>
      </c>
      <c r="L2232" s="150">
        <f>+VLOOKUP($E2232,IGF_2018!$B$8:$Z$347,3,0)</f>
        <v>0.4591212995010609</v>
      </c>
      <c r="M2232" s="142" t="str">
        <f>+VLOOKUP($E2232,IGF_2018!$B$8:$Z$347,4,0)</f>
        <v>Medio</v>
      </c>
    </row>
    <row r="2233" spans="1:13" x14ac:dyDescent="0.3">
      <c r="A2233" s="139">
        <f t="shared" si="2245"/>
        <v>59</v>
      </c>
      <c r="B2233" s="148">
        <f t="shared" si="2247"/>
        <v>23</v>
      </c>
      <c r="D2233" s="149" t="str">
        <f>+VLOOKUP($A2233,mUNICIPIOS!$B$4:$F$343,2,0)</f>
        <v>Escuintla</v>
      </c>
      <c r="E2233" s="149">
        <f>+VLOOKUP($A2233,mUNICIPIOS!$B$4:$F$343,3,0)</f>
        <v>502</v>
      </c>
      <c r="F2233" s="149" t="str">
        <f>+VLOOKUP($A2233,mUNICIPIOS!$B$4:$F$343,4,0)</f>
        <v>Santa Lucía Cotzulmalguapa</v>
      </c>
      <c r="G2233" s="139" t="str">
        <f t="shared" ref="G2233:K2233" si="2259">+G2195</f>
        <v>05</v>
      </c>
      <c r="H2233" t="str">
        <f t="shared" si="2259"/>
        <v>IGF</v>
      </c>
      <c r="I2233" t="str">
        <f t="shared" si="2259"/>
        <v>Índice de Gestión Financiera</v>
      </c>
      <c r="J2233" t="str">
        <f t="shared" si="2259"/>
        <v>05-02</v>
      </c>
      <c r="K2233" t="str">
        <f t="shared" si="2259"/>
        <v xml:space="preserve">Ingresos propios por habitante -sin regalías- </v>
      </c>
      <c r="L2233" s="150">
        <f>+VLOOKUP($E2233,IGF_2018!$B$8:$Z$347,6,0)</f>
        <v>0.1280534948712426</v>
      </c>
      <c r="M2233" s="142" t="str">
        <f>+VLOOKUP($E2233,IGF_2018!$B$8:$Z$347,7,0)</f>
        <v>Bajo</v>
      </c>
    </row>
    <row r="2234" spans="1:13" x14ac:dyDescent="0.3">
      <c r="A2234" s="139">
        <f t="shared" si="2245"/>
        <v>59</v>
      </c>
      <c r="B2234" s="148">
        <f t="shared" si="2247"/>
        <v>24</v>
      </c>
      <c r="D2234" s="149" t="str">
        <f>+VLOOKUP($A2234,mUNICIPIOS!$B$4:$F$343,2,0)</f>
        <v>Escuintla</v>
      </c>
      <c r="E2234" s="149">
        <f>+VLOOKUP($A2234,mUNICIPIOS!$B$4:$F$343,3,0)</f>
        <v>502</v>
      </c>
      <c r="F2234" s="149" t="str">
        <f>+VLOOKUP($A2234,mUNICIPIOS!$B$4:$F$343,4,0)</f>
        <v>Santa Lucía Cotzulmalguapa</v>
      </c>
      <c r="G2234" s="139" t="str">
        <f t="shared" ref="G2234:K2234" si="2260">+G2196</f>
        <v>05</v>
      </c>
      <c r="H2234" t="str">
        <f t="shared" si="2260"/>
        <v>IGF</v>
      </c>
      <c r="I2234" t="str">
        <f t="shared" si="2260"/>
        <v>Índice de Gestión Financiera</v>
      </c>
      <c r="J2234" t="str">
        <f t="shared" si="2260"/>
        <v>05-03</v>
      </c>
      <c r="K2234" t="str">
        <f t="shared" si="2260"/>
        <v>Ingresos del IUSI en relación a los ingresos propios -sin regalías-</v>
      </c>
      <c r="L2234" s="150">
        <f>+VLOOKUP($E2234,IGF_2018!$B$8:$Z$347,9,0)</f>
        <v>0.24122054191465542</v>
      </c>
      <c r="M2234" s="142" t="str">
        <f>+VLOOKUP($E2234,IGF_2018!$B$8:$Z$347,10,0)</f>
        <v>Medio bajo</v>
      </c>
    </row>
    <row r="2235" spans="1:13" x14ac:dyDescent="0.3">
      <c r="A2235" s="139">
        <f t="shared" si="2245"/>
        <v>59</v>
      </c>
      <c r="B2235" s="148">
        <f t="shared" si="2247"/>
        <v>25</v>
      </c>
      <c r="D2235" s="149" t="str">
        <f>+VLOOKUP($A2235,mUNICIPIOS!$B$4:$F$343,2,0)</f>
        <v>Escuintla</v>
      </c>
      <c r="E2235" s="149">
        <f>+VLOOKUP($A2235,mUNICIPIOS!$B$4:$F$343,3,0)</f>
        <v>502</v>
      </c>
      <c r="F2235" s="149" t="str">
        <f>+VLOOKUP($A2235,mUNICIPIOS!$B$4:$F$343,4,0)</f>
        <v>Santa Lucía Cotzulmalguapa</v>
      </c>
      <c r="G2235" s="139" t="str">
        <f t="shared" ref="G2235:K2235" si="2261">+G2197</f>
        <v>05</v>
      </c>
      <c r="H2235" t="str">
        <f t="shared" si="2261"/>
        <v>IGF</v>
      </c>
      <c r="I2235" t="str">
        <f t="shared" si="2261"/>
        <v>Índice de Gestión Financiera</v>
      </c>
      <c r="J2235" t="str">
        <f t="shared" si="2261"/>
        <v>05-04</v>
      </c>
      <c r="K2235" t="str">
        <f t="shared" si="2261"/>
        <v>Inversión anual en capital fijo por habitante</v>
      </c>
      <c r="L2235" s="150">
        <f>+VLOOKUP($E2235,IGF_2018!$B$8:$Z$347,12,0)</f>
        <v>3.1365914307235496E-2</v>
      </c>
      <c r="M2235" s="142" t="str">
        <f>+VLOOKUP($E2235,IGF_2018!$B$8:$Z$347,13,0)</f>
        <v>Bajo</v>
      </c>
    </row>
    <row r="2236" spans="1:13" x14ac:dyDescent="0.3">
      <c r="A2236" s="139">
        <f t="shared" si="2245"/>
        <v>59</v>
      </c>
      <c r="B2236" s="148">
        <f t="shared" si="2247"/>
        <v>26</v>
      </c>
      <c r="D2236" s="149" t="str">
        <f>+VLOOKUP($A2236,mUNICIPIOS!$B$4:$F$343,2,0)</f>
        <v>Escuintla</v>
      </c>
      <c r="E2236" s="149">
        <f>+VLOOKUP($A2236,mUNICIPIOS!$B$4:$F$343,3,0)</f>
        <v>502</v>
      </c>
      <c r="F2236" s="149" t="str">
        <f>+VLOOKUP($A2236,mUNICIPIOS!$B$4:$F$343,4,0)</f>
        <v>Santa Lucía Cotzulmalguapa</v>
      </c>
      <c r="G2236" s="139" t="str">
        <f t="shared" ref="G2236:K2236" si="2262">+G2198</f>
        <v>05</v>
      </c>
      <c r="H2236" t="str">
        <f t="shared" si="2262"/>
        <v>IGF</v>
      </c>
      <c r="I2236" t="str">
        <f t="shared" si="2262"/>
        <v>Índice de Gestión Financiera</v>
      </c>
      <c r="J2236" t="str">
        <f t="shared" si="2262"/>
        <v>05-05</v>
      </c>
      <c r="K2236" t="str">
        <f t="shared" si="2262"/>
        <v>Inversión anual en capital fijo con recursos percibidos por ingresos propios</v>
      </c>
      <c r="L2236" s="150">
        <f>+VLOOKUP($E2236,IGF_2018!$B$8:$Z$347,15,0)</f>
        <v>0</v>
      </c>
      <c r="M2236" s="142" t="str">
        <f>+VLOOKUP($E2236,IGF_2018!$B$8:$Z$347,16,0)</f>
        <v>Bajo</v>
      </c>
    </row>
    <row r="2237" spans="1:13" x14ac:dyDescent="0.3">
      <c r="A2237" s="139">
        <f t="shared" si="2245"/>
        <v>59</v>
      </c>
      <c r="B2237" s="148">
        <f t="shared" si="2247"/>
        <v>27</v>
      </c>
      <c r="D2237" s="149" t="str">
        <f>+VLOOKUP($A2237,mUNICIPIOS!$B$4:$F$343,2,0)</f>
        <v>Escuintla</v>
      </c>
      <c r="E2237" s="149">
        <f>+VLOOKUP($A2237,mUNICIPIOS!$B$4:$F$343,3,0)</f>
        <v>502</v>
      </c>
      <c r="F2237" s="149" t="str">
        <f>+VLOOKUP($A2237,mUNICIPIOS!$B$4:$F$343,4,0)</f>
        <v>Santa Lucía Cotzulmalguapa</v>
      </c>
      <c r="G2237" s="139" t="str">
        <f t="shared" ref="G2237:K2237" si="2263">+G2199</f>
        <v>05</v>
      </c>
      <c r="H2237" t="str">
        <f t="shared" si="2263"/>
        <v>IGF</v>
      </c>
      <c r="I2237" t="str">
        <f t="shared" si="2263"/>
        <v>Índice de Gestión Financiera</v>
      </c>
      <c r="J2237" t="str">
        <f t="shared" si="2263"/>
        <v>05-06</v>
      </c>
      <c r="K2237" t="str">
        <f t="shared" si="2263"/>
        <v xml:space="preserve">Inversión anual en capital fijo con recursos percibidos por transferencias del Gobierno Central </v>
      </c>
      <c r="L2237" s="150">
        <f>+VLOOKUP($E2237,IGF_2018!$B$8:$Z$347,18,0)</f>
        <v>0.14857902725159089</v>
      </c>
      <c r="M2237" s="142" t="str">
        <f>+VLOOKUP($E2237,IGF_2018!$B$8:$Z$347,19,0)</f>
        <v>Bajo</v>
      </c>
    </row>
    <row r="2238" spans="1:13" x14ac:dyDescent="0.3">
      <c r="A2238" s="139">
        <f t="shared" si="2245"/>
        <v>59</v>
      </c>
      <c r="B2238" s="148">
        <f t="shared" si="2247"/>
        <v>28</v>
      </c>
      <c r="D2238" s="149" t="str">
        <f>+VLOOKUP($A2238,mUNICIPIOS!$B$4:$F$343,2,0)</f>
        <v>Escuintla</v>
      </c>
      <c r="E2238" s="149">
        <f>+VLOOKUP($A2238,mUNICIPIOS!$B$4:$F$343,3,0)</f>
        <v>502</v>
      </c>
      <c r="F2238" s="149" t="str">
        <f>+VLOOKUP($A2238,mUNICIPIOS!$B$4:$F$343,4,0)</f>
        <v>Santa Lucía Cotzulmalguapa</v>
      </c>
      <c r="G2238" s="139" t="str">
        <f t="shared" ref="G2238:K2238" si="2264">+G2200</f>
        <v>05</v>
      </c>
      <c r="H2238" t="str">
        <f t="shared" si="2264"/>
        <v>IGF</v>
      </c>
      <c r="I2238" t="str">
        <f t="shared" si="2264"/>
        <v>Índice de Gestión Financiera</v>
      </c>
      <c r="J2238" t="str">
        <f t="shared" si="2264"/>
        <v>05-07</v>
      </c>
      <c r="K2238" t="str">
        <f t="shared" si="2264"/>
        <v>Financiamiento por endeudamiento municipal</v>
      </c>
      <c r="L2238" s="150">
        <f>+VLOOKUP($E2238,IGF_2018!$B$8:$Z$347,21,0)</f>
        <v>1</v>
      </c>
      <c r="M2238" s="142" t="str">
        <f>+VLOOKUP($E2238,IGF_2018!$B$8:$Z$347,22,0)</f>
        <v>Alto</v>
      </c>
    </row>
    <row r="2239" spans="1:13" x14ac:dyDescent="0.3">
      <c r="A2239" s="139">
        <f t="shared" si="2245"/>
        <v>59</v>
      </c>
      <c r="B2239" s="148">
        <f t="shared" si="2247"/>
        <v>29</v>
      </c>
      <c r="D2239" s="149" t="str">
        <f>+VLOOKUP($A2239,mUNICIPIOS!$B$4:$F$343,2,0)</f>
        <v>Escuintla</v>
      </c>
      <c r="E2239" s="149">
        <f>+VLOOKUP($A2239,mUNICIPIOS!$B$4:$F$343,3,0)</f>
        <v>502</v>
      </c>
      <c r="F2239" s="149" t="str">
        <f>+VLOOKUP($A2239,mUNICIPIOS!$B$4:$F$343,4,0)</f>
        <v>Santa Lucía Cotzulmalguapa</v>
      </c>
      <c r="G2239" s="139" t="str">
        <f t="shared" ref="G2239:K2239" si="2265">+G2201</f>
        <v>05</v>
      </c>
      <c r="H2239" t="str">
        <f t="shared" si="2265"/>
        <v>IGF</v>
      </c>
      <c r="I2239" t="str">
        <f t="shared" si="2265"/>
        <v>Índice de Gestión Financiera</v>
      </c>
      <c r="J2239" t="str">
        <f t="shared" si="2265"/>
        <v>INDICE</v>
      </c>
      <c r="K2239">
        <f t="shared" si="2265"/>
        <v>0</v>
      </c>
      <c r="L2239" s="150">
        <f>+VLOOKUP($E2239,IGF_2018!$B$8:$Z$347,24,0)</f>
        <v>0.3595515072218089</v>
      </c>
      <c r="M2239" s="142" t="str">
        <f>+VLOOKUP($E2239,IGF_2018!$B$8:$Z$347,25,0)</f>
        <v>Medio bajo</v>
      </c>
    </row>
    <row r="2240" spans="1:13" x14ac:dyDescent="0.3">
      <c r="A2240" s="139">
        <f t="shared" si="2245"/>
        <v>59</v>
      </c>
      <c r="B2240" s="148">
        <f t="shared" si="2247"/>
        <v>30</v>
      </c>
      <c r="D2240" s="149" t="str">
        <f>+VLOOKUP($A2240,mUNICIPIOS!$B$4:$F$343,2,0)</f>
        <v>Escuintla</v>
      </c>
      <c r="E2240" s="149">
        <f>+VLOOKUP($A2240,mUNICIPIOS!$B$4:$F$343,3,0)</f>
        <v>502</v>
      </c>
      <c r="F2240" s="149" t="str">
        <f>+VLOOKUP($A2240,mUNICIPIOS!$B$4:$F$343,4,0)</f>
        <v>Santa Lucía Cotzulmalguapa</v>
      </c>
      <c r="G2240" s="139" t="str">
        <f t="shared" ref="G2240:K2240" si="2266">+G2202</f>
        <v>06</v>
      </c>
      <c r="H2240" t="str">
        <f t="shared" si="2266"/>
        <v>IGE</v>
      </c>
      <c r="I2240" t="str">
        <f t="shared" si="2266"/>
        <v>Índice de Gestión Estratégica</v>
      </c>
      <c r="J2240" t="str">
        <f t="shared" si="2266"/>
        <v>06-01</v>
      </c>
      <c r="K2240" t="str">
        <f t="shared" si="2266"/>
        <v>Ejecución del Plan Operativo Anual  (POA)</v>
      </c>
      <c r="L2240" s="150">
        <f>+VLOOKUP($E2240,IGE_2018!$B$8:$Z$347,3,0)</f>
        <v>0.82149372783497743</v>
      </c>
      <c r="M2240" s="142" t="str">
        <f>+VLOOKUP($E2240,IGE_2018!$B$8:$Z$347,4,0)</f>
        <v>Alto</v>
      </c>
    </row>
    <row r="2241" spans="1:13" x14ac:dyDescent="0.3">
      <c r="A2241" s="139">
        <f t="shared" si="2245"/>
        <v>59</v>
      </c>
      <c r="B2241" s="148">
        <f t="shared" si="2247"/>
        <v>31</v>
      </c>
      <c r="D2241" s="149" t="str">
        <f>+VLOOKUP($A2241,mUNICIPIOS!$B$4:$F$343,2,0)</f>
        <v>Escuintla</v>
      </c>
      <c r="E2241" s="149">
        <f>+VLOOKUP($A2241,mUNICIPIOS!$B$4:$F$343,3,0)</f>
        <v>502</v>
      </c>
      <c r="F2241" s="149" t="str">
        <f>+VLOOKUP($A2241,mUNICIPIOS!$B$4:$F$343,4,0)</f>
        <v>Santa Lucía Cotzulmalguapa</v>
      </c>
      <c r="G2241" s="139" t="str">
        <f t="shared" ref="G2241:K2241" si="2267">+G2203</f>
        <v>06</v>
      </c>
      <c r="H2241" t="str">
        <f t="shared" si="2267"/>
        <v>IGE</v>
      </c>
      <c r="I2241" t="str">
        <f t="shared" si="2267"/>
        <v>Índice de Gestión Estratégica</v>
      </c>
      <c r="J2241" t="str">
        <f t="shared" si="2267"/>
        <v>06-02</v>
      </c>
      <c r="K2241" t="str">
        <f t="shared" si="2267"/>
        <v>Relación Plan de Desarrollo Municipal y Ordenamiento Territorial (PDM-OT) - Plan Estratégico Institucional (PEI) - Plan Operativo Multianual (POM) - Plan Operativo Anual (POA)</v>
      </c>
      <c r="L2241" s="150">
        <f>+VLOOKUP($E2241,IGE_2018!$B$8:$Z$347,6,0)</f>
        <v>0.41111111111111109</v>
      </c>
      <c r="M2241" s="142" t="str">
        <f>+VLOOKUP($E2241,IGE_2018!$B$8:$Z$347,7,0)</f>
        <v>Medio</v>
      </c>
    </row>
    <row r="2242" spans="1:13" x14ac:dyDescent="0.3">
      <c r="A2242" s="139">
        <f t="shared" si="2245"/>
        <v>59</v>
      </c>
      <c r="B2242" s="148">
        <f t="shared" si="2247"/>
        <v>32</v>
      </c>
      <c r="D2242" s="149" t="str">
        <f>+VLOOKUP($A2242,mUNICIPIOS!$B$4:$F$343,2,0)</f>
        <v>Escuintla</v>
      </c>
      <c r="E2242" s="149">
        <f>+VLOOKUP($A2242,mUNICIPIOS!$B$4:$F$343,3,0)</f>
        <v>502</v>
      </c>
      <c r="F2242" s="149" t="str">
        <f>+VLOOKUP($A2242,mUNICIPIOS!$B$4:$F$343,4,0)</f>
        <v>Santa Lucía Cotzulmalguapa</v>
      </c>
      <c r="G2242" s="139" t="str">
        <f t="shared" ref="G2242:K2242" si="2268">+G2204</f>
        <v>06</v>
      </c>
      <c r="H2242" t="str">
        <f t="shared" si="2268"/>
        <v>IGE</v>
      </c>
      <c r="I2242" t="str">
        <f t="shared" si="2268"/>
        <v>Índice de Gestión Estratégica</v>
      </c>
      <c r="J2242" t="str">
        <f t="shared" si="2268"/>
        <v>06-03</v>
      </c>
      <c r="K2242" t="str">
        <f t="shared" si="2268"/>
        <v>Presupuesto de egresos relacionado a competencias municipales que responden a prioridades nacionales de desarrollo.</v>
      </c>
      <c r="L2242" s="150">
        <f>+VLOOKUP($E2242,IGE_2018!$B$8:$Z$347,9,0)</f>
        <v>0.40902132143542203</v>
      </c>
      <c r="M2242" s="142" t="str">
        <f>+VLOOKUP($E2242,IGE_2018!$B$8:$Z$347,10,0)</f>
        <v>Medio</v>
      </c>
    </row>
    <row r="2243" spans="1:13" x14ac:dyDescent="0.3">
      <c r="A2243" s="139">
        <f t="shared" si="2245"/>
        <v>59</v>
      </c>
      <c r="B2243" s="148">
        <f t="shared" si="2247"/>
        <v>33</v>
      </c>
      <c r="D2243" s="149" t="str">
        <f>+VLOOKUP($A2243,mUNICIPIOS!$B$4:$F$343,2,0)</f>
        <v>Escuintla</v>
      </c>
      <c r="E2243" s="149">
        <f>+VLOOKUP($A2243,mUNICIPIOS!$B$4:$F$343,3,0)</f>
        <v>502</v>
      </c>
      <c r="F2243" s="149" t="str">
        <f>+VLOOKUP($A2243,mUNICIPIOS!$B$4:$F$343,4,0)</f>
        <v>Santa Lucía Cotzulmalguapa</v>
      </c>
      <c r="G2243" s="139" t="str">
        <f t="shared" ref="G2243:K2243" si="2269">+G2205</f>
        <v>06</v>
      </c>
      <c r="H2243" t="str">
        <f t="shared" si="2269"/>
        <v>IGE</v>
      </c>
      <c r="I2243" t="str">
        <f t="shared" si="2269"/>
        <v>Índice de Gestión Estratégica</v>
      </c>
      <c r="J2243" t="str">
        <f t="shared" si="2269"/>
        <v>06-04</v>
      </c>
      <c r="K2243" t="str">
        <f t="shared" si="2269"/>
        <v>Institucionalización de la gestión ordenada del territorio</v>
      </c>
      <c r="L2243" s="150">
        <f>+VLOOKUP($E2243,IGE_2018!$B$8:$Z$347,12,0)</f>
        <v>0.35</v>
      </c>
      <c r="M2243" s="142" t="str">
        <f>+VLOOKUP($E2243,IGE_2018!$B$8:$Z$347,13,0)</f>
        <v>Medio bajo</v>
      </c>
    </row>
    <row r="2244" spans="1:13" x14ac:dyDescent="0.3">
      <c r="A2244" s="139">
        <f t="shared" si="2245"/>
        <v>59</v>
      </c>
      <c r="B2244" s="148">
        <f t="shared" si="2247"/>
        <v>34</v>
      </c>
      <c r="D2244" s="149" t="str">
        <f>+VLOOKUP($A2244,mUNICIPIOS!$B$4:$F$343,2,0)</f>
        <v>Escuintla</v>
      </c>
      <c r="E2244" s="149">
        <f>+VLOOKUP($A2244,mUNICIPIOS!$B$4:$F$343,3,0)</f>
        <v>502</v>
      </c>
      <c r="F2244" s="149" t="str">
        <f>+VLOOKUP($A2244,mUNICIPIOS!$B$4:$F$343,4,0)</f>
        <v>Santa Lucía Cotzulmalguapa</v>
      </c>
      <c r="G2244" s="139" t="str">
        <f t="shared" ref="G2244:K2244" si="2270">+G2206</f>
        <v>06</v>
      </c>
      <c r="H2244" t="str">
        <f t="shared" si="2270"/>
        <v>IGE</v>
      </c>
      <c r="I2244" t="str">
        <f t="shared" si="2270"/>
        <v>Índice de Gestión Estratégica</v>
      </c>
      <c r="J2244" t="str">
        <f t="shared" si="2270"/>
        <v>06-05</v>
      </c>
      <c r="K2244" t="str">
        <f t="shared" si="2270"/>
        <v>Acciones para la gestión ordenada del territorio</v>
      </c>
      <c r="L2244" s="150">
        <f>+VLOOKUP($E2244,IGE_2018!$B$8:$Z$347,15,0)</f>
        <v>6.0000000000000026E-2</v>
      </c>
      <c r="M2244" s="142" t="str">
        <f>+VLOOKUP($E2244,IGE_2018!$B$8:$Z$347,16,0)</f>
        <v>Bajo</v>
      </c>
    </row>
    <row r="2245" spans="1:13" x14ac:dyDescent="0.3">
      <c r="A2245" s="139">
        <f t="shared" si="2245"/>
        <v>59</v>
      </c>
      <c r="B2245" s="148">
        <f t="shared" si="2247"/>
        <v>35</v>
      </c>
      <c r="D2245" s="149" t="str">
        <f>+VLOOKUP($A2245,mUNICIPIOS!$B$4:$F$343,2,0)</f>
        <v>Escuintla</v>
      </c>
      <c r="E2245" s="149">
        <f>+VLOOKUP($A2245,mUNICIPIOS!$B$4:$F$343,3,0)</f>
        <v>502</v>
      </c>
      <c r="F2245" s="149" t="str">
        <f>+VLOOKUP($A2245,mUNICIPIOS!$B$4:$F$343,4,0)</f>
        <v>Santa Lucía Cotzulmalguapa</v>
      </c>
      <c r="G2245" s="139" t="str">
        <f t="shared" ref="G2245:K2245" si="2271">+G2207</f>
        <v>06</v>
      </c>
      <c r="H2245" t="str">
        <f t="shared" si="2271"/>
        <v>IGE</v>
      </c>
      <c r="I2245" t="str">
        <f t="shared" si="2271"/>
        <v>Índice de Gestión Estratégica</v>
      </c>
      <c r="J2245" t="str">
        <f t="shared" si="2271"/>
        <v>06-06</v>
      </c>
      <c r="K2245" t="str">
        <f t="shared" si="2271"/>
        <v>Gestión de riesgo en la formulación de proyectos derivados de la planificación operativa anual</v>
      </c>
      <c r="L2245" s="150">
        <f>+VLOOKUP($E2245,IGE_2018!$B$8:$Z$347,18,0)</f>
        <v>0</v>
      </c>
      <c r="M2245" s="142" t="str">
        <f>+VLOOKUP($E2245,IGE_2018!$B$8:$Z$347,19,0)</f>
        <v>Bajo</v>
      </c>
    </row>
    <row r="2246" spans="1:13" x14ac:dyDescent="0.3">
      <c r="A2246" s="139">
        <f t="shared" si="2245"/>
        <v>59</v>
      </c>
      <c r="B2246" s="148">
        <f t="shared" si="2247"/>
        <v>36</v>
      </c>
      <c r="D2246" s="149" t="str">
        <f>+VLOOKUP($A2246,mUNICIPIOS!$B$4:$F$343,2,0)</f>
        <v>Escuintla</v>
      </c>
      <c r="E2246" s="149">
        <f>+VLOOKUP($A2246,mUNICIPIOS!$B$4:$F$343,3,0)</f>
        <v>502</v>
      </c>
      <c r="F2246" s="149" t="str">
        <f>+VLOOKUP($A2246,mUNICIPIOS!$B$4:$F$343,4,0)</f>
        <v>Santa Lucía Cotzulmalguapa</v>
      </c>
      <c r="G2246" s="139" t="str">
        <f t="shared" ref="G2246:K2246" si="2272">+G2208</f>
        <v>06</v>
      </c>
      <c r="H2246" t="str">
        <f t="shared" si="2272"/>
        <v>IGE</v>
      </c>
      <c r="I2246" t="str">
        <f t="shared" si="2272"/>
        <v>Índice de Gestión Estratégica</v>
      </c>
      <c r="J2246" t="str">
        <f t="shared" si="2272"/>
        <v>06-07</v>
      </c>
      <c r="K2246" t="str">
        <f t="shared" si="2272"/>
        <v>Ingresos por servicios ambientales en relación a los ingresos propios sin regalías</v>
      </c>
      <c r="L2246" s="150">
        <f>+VLOOKUP($E2246,IGE_2018!$B$8:$Z$347,21,0)</f>
        <v>1.9963963959014341E-5</v>
      </c>
      <c r="M2246" s="142" t="str">
        <f>+VLOOKUP($E2246,IGE_2018!$B$8:$Z$347,22,0)</f>
        <v>Bajo</v>
      </c>
    </row>
    <row r="2247" spans="1:13" x14ac:dyDescent="0.3">
      <c r="A2247" s="139">
        <f t="shared" si="2245"/>
        <v>59</v>
      </c>
      <c r="B2247" s="148">
        <f t="shared" si="2247"/>
        <v>37</v>
      </c>
      <c r="D2247" s="149" t="str">
        <f>+VLOOKUP($A2247,mUNICIPIOS!$B$4:$F$343,2,0)</f>
        <v>Escuintla</v>
      </c>
      <c r="E2247" s="149">
        <f>+VLOOKUP($A2247,mUNICIPIOS!$B$4:$F$343,3,0)</f>
        <v>502</v>
      </c>
      <c r="F2247" s="149" t="str">
        <f>+VLOOKUP($A2247,mUNICIPIOS!$B$4:$F$343,4,0)</f>
        <v>Santa Lucía Cotzulmalguapa</v>
      </c>
      <c r="G2247" s="139" t="str">
        <f t="shared" ref="G2247:K2247" si="2273">+G2209</f>
        <v>06</v>
      </c>
      <c r="H2247" t="str">
        <f t="shared" si="2273"/>
        <v>IGE</v>
      </c>
      <c r="I2247" t="str">
        <f t="shared" si="2273"/>
        <v>Índice de Gestión Estratégica</v>
      </c>
      <c r="J2247" t="str">
        <f t="shared" si="2273"/>
        <v>INDICE</v>
      </c>
      <c r="K2247">
        <f t="shared" si="2273"/>
        <v>0</v>
      </c>
      <c r="L2247" s="150">
        <f>+VLOOKUP($E2247,IGE_2018!$B$8:$Z$347,24,0)</f>
        <v>0.33114805259716468</v>
      </c>
      <c r="M2247" s="142" t="str">
        <f>+VLOOKUP($E2247,IGE_2018!$B$8:$Z$347,25,0)</f>
        <v>Medio bajo</v>
      </c>
    </row>
    <row r="2248" spans="1:13" x14ac:dyDescent="0.3">
      <c r="A2248" s="139">
        <f t="shared" si="2245"/>
        <v>59</v>
      </c>
      <c r="B2248" s="148">
        <f t="shared" si="2247"/>
        <v>38</v>
      </c>
      <c r="D2248" s="149" t="str">
        <f>+VLOOKUP($A2248,mUNICIPIOS!$B$4:$F$343,2,0)</f>
        <v>Escuintla</v>
      </c>
      <c r="E2248" s="149">
        <f>+VLOOKUP($A2248,mUNICIPIOS!$B$4:$F$343,3,0)</f>
        <v>502</v>
      </c>
      <c r="F2248" s="149" t="str">
        <f>+VLOOKUP($A2248,mUNICIPIOS!$B$4:$F$343,4,0)</f>
        <v>Santa Lucía Cotzulmalguapa</v>
      </c>
      <c r="G2248" s="139" t="str">
        <f t="shared" ref="G2248:K2248" si="2274">+G2210</f>
        <v>RANKING</v>
      </c>
      <c r="H2248" t="str">
        <f t="shared" si="2274"/>
        <v>RGM</v>
      </c>
      <c r="I2248" t="str">
        <f t="shared" si="2274"/>
        <v>Ranking de la Gestión Municipal 2018</v>
      </c>
      <c r="J2248" t="str">
        <f t="shared" si="2274"/>
        <v>RANKING</v>
      </c>
      <c r="K2248">
        <f t="shared" si="2274"/>
        <v>0</v>
      </c>
      <c r="L2248" s="151">
        <f>+VLOOKUP($E2248,Resultados_generales!$C$8:$AE$347,27,0)</f>
        <v>0.37926201752708188</v>
      </c>
      <c r="M2248" t="str">
        <f>+VLOOKUP($E2248,Resultados_generales!$C$8:$AE$347,28,0)</f>
        <v>Medio bajo</v>
      </c>
    </row>
    <row r="2249" spans="1:13" x14ac:dyDescent="0.3">
      <c r="A2249" s="139">
        <f t="shared" si="2245"/>
        <v>60</v>
      </c>
      <c r="B2249" s="148">
        <f t="shared" si="2247"/>
        <v>1</v>
      </c>
      <c r="D2249" s="149" t="str">
        <f>+VLOOKUP($A2249,mUNICIPIOS!$B$4:$F$343,2,0)</f>
        <v>Escuintla</v>
      </c>
      <c r="E2249" s="149">
        <f>+VLOOKUP($A2249,mUNICIPIOS!$B$4:$F$343,3,0)</f>
        <v>503</v>
      </c>
      <c r="F2249" s="149" t="str">
        <f>+VLOOKUP($A2249,mUNICIPIOS!$B$4:$F$343,4,0)</f>
        <v>La Democracia</v>
      </c>
      <c r="G2249" s="139" t="str">
        <f t="shared" ref="G2249:K2249" si="2275">+G2211</f>
        <v>01</v>
      </c>
      <c r="H2249" t="str">
        <f t="shared" si="2275"/>
        <v>IPC</v>
      </c>
      <c r="I2249" t="str">
        <f t="shared" si="2275"/>
        <v>Índice de Participación Ciudadana</v>
      </c>
      <c r="J2249" t="str">
        <f t="shared" si="2275"/>
        <v>01-01</v>
      </c>
      <c r="K2249" t="str">
        <f t="shared" si="2275"/>
        <v>Número de reuniones del COMUDE en el año de la medición.</v>
      </c>
      <c r="L2249" s="150">
        <f>+VLOOKUP($E2249,IPC_2018!$B$8:$T$347,3,0)</f>
        <v>0.91666666666666663</v>
      </c>
      <c r="M2249" s="142" t="str">
        <f>+VLOOKUP($E2249,IPC_2018!$B$8:$T$347,4,0)</f>
        <v>Alto</v>
      </c>
    </row>
    <row r="2250" spans="1:13" x14ac:dyDescent="0.3">
      <c r="A2250" s="139">
        <f t="shared" si="2245"/>
        <v>60</v>
      </c>
      <c r="B2250" s="148">
        <f t="shared" si="2247"/>
        <v>2</v>
      </c>
      <c r="D2250" s="149" t="str">
        <f>+VLOOKUP($A2250,mUNICIPIOS!$B$4:$F$343,2,0)</f>
        <v>Escuintla</v>
      </c>
      <c r="E2250" s="149">
        <f>+VLOOKUP($A2250,mUNICIPIOS!$B$4:$F$343,3,0)</f>
        <v>503</v>
      </c>
      <c r="F2250" s="149" t="str">
        <f>+VLOOKUP($A2250,mUNICIPIOS!$B$4:$F$343,4,0)</f>
        <v>La Democracia</v>
      </c>
      <c r="G2250" s="139" t="str">
        <f t="shared" ref="G2250:K2250" si="2276">+G2212</f>
        <v>01</v>
      </c>
      <c r="H2250" t="str">
        <f t="shared" si="2276"/>
        <v>IPC</v>
      </c>
      <c r="I2250" t="str">
        <f t="shared" si="2276"/>
        <v>Índice de Participación Ciudadana</v>
      </c>
      <c r="J2250" t="str">
        <f t="shared" si="2276"/>
        <v>01-02</v>
      </c>
      <c r="K2250" t="str">
        <f t="shared" si="2276"/>
        <v>Participación de Alcaldes, Concejales y Síndicos determinados o designados en el COMUDE</v>
      </c>
      <c r="L2250" s="150">
        <f>+VLOOKUP($E2250,IPC_2018!$B$8:$T$347,6,0)</f>
        <v>0.82954545454545459</v>
      </c>
      <c r="M2250" s="142" t="str">
        <f>+VLOOKUP($E2250,IPC_2018!$B$8:$T$347,7,0)</f>
        <v>Alto</v>
      </c>
    </row>
    <row r="2251" spans="1:13" x14ac:dyDescent="0.3">
      <c r="A2251" s="139">
        <f t="shared" si="2245"/>
        <v>60</v>
      </c>
      <c r="B2251" s="148">
        <f t="shared" si="2247"/>
        <v>3</v>
      </c>
      <c r="D2251" s="149" t="str">
        <f>+VLOOKUP($A2251,mUNICIPIOS!$B$4:$F$343,2,0)</f>
        <v>Escuintla</v>
      </c>
      <c r="E2251" s="149">
        <f>+VLOOKUP($A2251,mUNICIPIOS!$B$4:$F$343,3,0)</f>
        <v>503</v>
      </c>
      <c r="F2251" s="149" t="str">
        <f>+VLOOKUP($A2251,mUNICIPIOS!$B$4:$F$343,4,0)</f>
        <v>La Democracia</v>
      </c>
      <c r="G2251" s="139" t="str">
        <f t="shared" ref="G2251:K2251" si="2277">+G2213</f>
        <v>01</v>
      </c>
      <c r="H2251" t="str">
        <f t="shared" si="2277"/>
        <v>IPC</v>
      </c>
      <c r="I2251" t="str">
        <f t="shared" si="2277"/>
        <v>Índice de Participación Ciudadana</v>
      </c>
      <c r="J2251" t="str">
        <f t="shared" si="2277"/>
        <v>01-03</v>
      </c>
      <c r="K2251" t="str">
        <f t="shared" si="2277"/>
        <v>Participación  de organizaciones de jóvenes, mujeres, pueblos mayas, xincas, garífunas, y otras organizaciones en el Comude</v>
      </c>
      <c r="L2251" s="150">
        <f>+VLOOKUP($E2251,IPC_2018!$B$8:$T$347,9,0)</f>
        <v>0</v>
      </c>
      <c r="M2251" s="142" t="str">
        <f>+VLOOKUP($E2251,IPC_2018!$B$8:$T$347,10,0)</f>
        <v>Bajo</v>
      </c>
    </row>
    <row r="2252" spans="1:13" x14ac:dyDescent="0.3">
      <c r="A2252" s="139">
        <f t="shared" si="2245"/>
        <v>60</v>
      </c>
      <c r="B2252" s="148">
        <f t="shared" si="2247"/>
        <v>4</v>
      </c>
      <c r="D2252" s="149" t="str">
        <f>+VLOOKUP($A2252,mUNICIPIOS!$B$4:$F$343,2,0)</f>
        <v>Escuintla</v>
      </c>
      <c r="E2252" s="149">
        <f>+VLOOKUP($A2252,mUNICIPIOS!$B$4:$F$343,3,0)</f>
        <v>503</v>
      </c>
      <c r="F2252" s="149" t="str">
        <f>+VLOOKUP($A2252,mUNICIPIOS!$B$4:$F$343,4,0)</f>
        <v>La Democracia</v>
      </c>
      <c r="G2252" s="139" t="str">
        <f t="shared" ref="G2252:K2252" si="2278">+G2214</f>
        <v>01</v>
      </c>
      <c r="H2252" t="str">
        <f t="shared" si="2278"/>
        <v>IPC</v>
      </c>
      <c r="I2252" t="str">
        <f t="shared" si="2278"/>
        <v>Índice de Participación Ciudadana</v>
      </c>
      <c r="J2252" t="str">
        <f t="shared" si="2278"/>
        <v>01-04</v>
      </c>
      <c r="K2252" t="str">
        <f t="shared" si="2278"/>
        <v>Representatividad territorial del Comude.</v>
      </c>
      <c r="L2252" s="150">
        <f>+VLOOKUP($E2252,IPC_2018!$B$8:$T$347,12,0)</f>
        <v>1</v>
      </c>
      <c r="M2252" s="142" t="str">
        <f>+VLOOKUP($E2252,IPC_2018!$B$8:$T$347,13,0)</f>
        <v>Alto</v>
      </c>
    </row>
    <row r="2253" spans="1:13" x14ac:dyDescent="0.3">
      <c r="A2253" s="139">
        <f t="shared" si="2245"/>
        <v>60</v>
      </c>
      <c r="B2253" s="148">
        <f t="shared" si="2247"/>
        <v>5</v>
      </c>
      <c r="D2253" s="149" t="str">
        <f>+VLOOKUP($A2253,mUNICIPIOS!$B$4:$F$343,2,0)</f>
        <v>Escuintla</v>
      </c>
      <c r="E2253" s="149">
        <f>+VLOOKUP($A2253,mUNICIPIOS!$B$4:$F$343,3,0)</f>
        <v>503</v>
      </c>
      <c r="F2253" s="149" t="str">
        <f>+VLOOKUP($A2253,mUNICIPIOS!$B$4:$F$343,4,0)</f>
        <v>La Democracia</v>
      </c>
      <c r="G2253" s="139" t="str">
        <f t="shared" ref="G2253:K2253" si="2279">+G2215</f>
        <v>01</v>
      </c>
      <c r="H2253" t="str">
        <f t="shared" si="2279"/>
        <v>IPC</v>
      </c>
      <c r="I2253" t="str">
        <f t="shared" si="2279"/>
        <v>Índice de Participación Ciudadana</v>
      </c>
      <c r="J2253" t="str">
        <f t="shared" si="2279"/>
        <v>01-05</v>
      </c>
      <c r="K2253" t="str">
        <f t="shared" si="2279"/>
        <v>Funcionamiento del Comude</v>
      </c>
      <c r="L2253" s="150">
        <f>+VLOOKUP($E2253,IPC_2018!$B$8:$T$347,15,0)</f>
        <v>0.13009958244237377</v>
      </c>
      <c r="M2253" s="142" t="str">
        <f>+VLOOKUP($E2253,IPC_2018!$B$8:$T$347,16,0)</f>
        <v>Bajo</v>
      </c>
    </row>
    <row r="2254" spans="1:13" x14ac:dyDescent="0.3">
      <c r="A2254" s="139">
        <f t="shared" si="2245"/>
        <v>60</v>
      </c>
      <c r="B2254" s="148">
        <f t="shared" si="2247"/>
        <v>6</v>
      </c>
      <c r="D2254" s="149" t="str">
        <f>+VLOOKUP($A2254,mUNICIPIOS!$B$4:$F$343,2,0)</f>
        <v>Escuintla</v>
      </c>
      <c r="E2254" s="149">
        <f>+VLOOKUP($A2254,mUNICIPIOS!$B$4:$F$343,3,0)</f>
        <v>503</v>
      </c>
      <c r="F2254" s="149" t="str">
        <f>+VLOOKUP($A2254,mUNICIPIOS!$B$4:$F$343,4,0)</f>
        <v>La Democracia</v>
      </c>
      <c r="G2254" s="139" t="str">
        <f t="shared" ref="G2254:K2254" si="2280">+G2216</f>
        <v>01</v>
      </c>
      <c r="H2254" t="str">
        <f t="shared" si="2280"/>
        <v>IPC</v>
      </c>
      <c r="I2254" t="str">
        <f t="shared" si="2280"/>
        <v>Índice de Participación Ciudadana</v>
      </c>
      <c r="J2254" t="str">
        <f t="shared" si="2280"/>
        <v>INDICE</v>
      </c>
      <c r="K2254">
        <f t="shared" si="2280"/>
        <v>0</v>
      </c>
      <c r="L2254" s="150">
        <f>+VLOOKUP($E2254,IPC_2018!$B$8:$T$347,18,0)</f>
        <v>0.66279145251787108</v>
      </c>
      <c r="M2254" s="142" t="str">
        <f>+VLOOKUP($E2254,IPC_2018!$B$8:$T$347,19,0)</f>
        <v>Medio alto</v>
      </c>
    </row>
    <row r="2255" spans="1:13" x14ac:dyDescent="0.3">
      <c r="A2255" s="139">
        <f t="shared" si="2245"/>
        <v>60</v>
      </c>
      <c r="B2255" s="148">
        <f t="shared" si="2247"/>
        <v>7</v>
      </c>
      <c r="D2255" s="149" t="str">
        <f>+VLOOKUP($A2255,mUNICIPIOS!$B$4:$F$343,2,0)</f>
        <v>Escuintla</v>
      </c>
      <c r="E2255" s="149">
        <f>+VLOOKUP($A2255,mUNICIPIOS!$B$4:$F$343,3,0)</f>
        <v>503</v>
      </c>
      <c r="F2255" s="149" t="str">
        <f>+VLOOKUP($A2255,mUNICIPIOS!$B$4:$F$343,4,0)</f>
        <v>La Democracia</v>
      </c>
      <c r="G2255" s="139" t="str">
        <f t="shared" ref="G2255:K2255" si="2281">+G2217</f>
        <v>02</v>
      </c>
      <c r="H2255" t="str">
        <f t="shared" si="2281"/>
        <v>IIC</v>
      </c>
      <c r="I2255" t="str">
        <f t="shared" si="2281"/>
        <v>Índice de Información a la Ciudadanía</v>
      </c>
      <c r="J2255" t="str">
        <f t="shared" si="2281"/>
        <v>02-01</v>
      </c>
      <c r="K2255" t="str">
        <f t="shared" si="2281"/>
        <v>Rendición de cuentas cuatrimestral y anual al Comude enfocadas en resultados.</v>
      </c>
      <c r="L2255" s="150">
        <f>+VLOOKUP($E2255,IIC_2018!$B$8:$Q$347,3,0)</f>
        <v>0</v>
      </c>
      <c r="M2255" s="142" t="str">
        <f>+VLOOKUP($E2255,IIC_2018!$B$8:$Q$347,4,0)</f>
        <v>Bajo</v>
      </c>
    </row>
    <row r="2256" spans="1:13" x14ac:dyDescent="0.3">
      <c r="A2256" s="139">
        <f t="shared" si="2245"/>
        <v>60</v>
      </c>
      <c r="B2256" s="148">
        <f t="shared" si="2247"/>
        <v>8</v>
      </c>
      <c r="D2256" s="149" t="str">
        <f>+VLOOKUP($A2256,mUNICIPIOS!$B$4:$F$343,2,0)</f>
        <v>Escuintla</v>
      </c>
      <c r="E2256" s="149">
        <f>+VLOOKUP($A2256,mUNICIPIOS!$B$4:$F$343,3,0)</f>
        <v>503</v>
      </c>
      <c r="F2256" s="149" t="str">
        <f>+VLOOKUP($A2256,mUNICIPIOS!$B$4:$F$343,4,0)</f>
        <v>La Democracia</v>
      </c>
      <c r="G2256" s="139" t="str">
        <f t="shared" ref="G2256:K2256" si="2282">+G2218</f>
        <v>02</v>
      </c>
      <c r="H2256" t="str">
        <f t="shared" si="2282"/>
        <v>IIC</v>
      </c>
      <c r="I2256" t="str">
        <f t="shared" si="2282"/>
        <v>Índice de Información a la Ciudadanía</v>
      </c>
      <c r="J2256" t="str">
        <f t="shared" si="2282"/>
        <v>02-02</v>
      </c>
      <c r="K2256" t="str">
        <f t="shared" si="2282"/>
        <v>Información presupuestaria y otra información brindada a la ciudadanía disponible en medios locales de comunicación.</v>
      </c>
      <c r="L2256" s="150">
        <f>+VLOOKUP($E2256,IIC_2018!$B$8:$Q$347,6,0)</f>
        <v>0.75</v>
      </c>
      <c r="M2256" s="142" t="str">
        <f>+VLOOKUP($E2256,IIC_2018!$B$8:$Q$347,7,0)</f>
        <v>Medio alto</v>
      </c>
    </row>
    <row r="2257" spans="1:13" x14ac:dyDescent="0.3">
      <c r="A2257" s="139">
        <f t="shared" si="2245"/>
        <v>60</v>
      </c>
      <c r="B2257" s="148">
        <f t="shared" si="2247"/>
        <v>9</v>
      </c>
      <c r="D2257" s="149" t="str">
        <f>+VLOOKUP($A2257,mUNICIPIOS!$B$4:$F$343,2,0)</f>
        <v>Escuintla</v>
      </c>
      <c r="E2257" s="149">
        <f>+VLOOKUP($A2257,mUNICIPIOS!$B$4:$F$343,3,0)</f>
        <v>503</v>
      </c>
      <c r="F2257" s="149" t="str">
        <f>+VLOOKUP($A2257,mUNICIPIOS!$B$4:$F$343,4,0)</f>
        <v>La Democracia</v>
      </c>
      <c r="G2257" s="139" t="str">
        <f t="shared" ref="G2257:K2257" si="2283">+G2219</f>
        <v>02</v>
      </c>
      <c r="H2257" t="str">
        <f t="shared" si="2283"/>
        <v>IIC</v>
      </c>
      <c r="I2257" t="str">
        <f t="shared" si="2283"/>
        <v>Índice de Información a la Ciudadanía</v>
      </c>
      <c r="J2257" t="str">
        <f t="shared" si="2283"/>
        <v>02-03</v>
      </c>
      <c r="K2257" t="str">
        <f t="shared" si="2283"/>
        <v>Información pública de oficio actualizada y disponible de acuerdo a la LAIP y uso de internet.</v>
      </c>
      <c r="L2257" s="150">
        <f>+VLOOKUP($E2257,IIC_2018!$B$8:$Q$347,9,0)</f>
        <v>0.84</v>
      </c>
      <c r="M2257" s="142" t="str">
        <f>+VLOOKUP($E2257,IIC_2018!$B$8:$Q$347,10,0)</f>
        <v>Alto</v>
      </c>
    </row>
    <row r="2258" spans="1:13" x14ac:dyDescent="0.3">
      <c r="A2258" s="139">
        <f t="shared" si="2245"/>
        <v>60</v>
      </c>
      <c r="B2258" s="148">
        <f t="shared" si="2247"/>
        <v>10</v>
      </c>
      <c r="D2258" s="149" t="str">
        <f>+VLOOKUP($A2258,mUNICIPIOS!$B$4:$F$343,2,0)</f>
        <v>Escuintla</v>
      </c>
      <c r="E2258" s="149">
        <f>+VLOOKUP($A2258,mUNICIPIOS!$B$4:$F$343,3,0)</f>
        <v>503</v>
      </c>
      <c r="F2258" s="149" t="str">
        <f>+VLOOKUP($A2258,mUNICIPIOS!$B$4:$F$343,4,0)</f>
        <v>La Democracia</v>
      </c>
      <c r="G2258" s="139" t="str">
        <f t="shared" ref="G2258:K2258" si="2284">+G2220</f>
        <v>02</v>
      </c>
      <c r="H2258" t="str">
        <f t="shared" si="2284"/>
        <v>IIC</v>
      </c>
      <c r="I2258" t="str">
        <f t="shared" si="2284"/>
        <v>Índice de Información a la Ciudadanía</v>
      </c>
      <c r="J2258" t="str">
        <f t="shared" si="2284"/>
        <v>02-04</v>
      </c>
      <c r="K2258" t="str">
        <f t="shared" si="2284"/>
        <v>Relación del monto contratado por medio de Guate compras con el total del presupuesto de egresos vigente.</v>
      </c>
      <c r="L2258" s="150">
        <f>+VLOOKUP($E2258,IIC_2018!$B$8:$Q$347,12,0)</f>
        <v>0.39349964650104735</v>
      </c>
      <c r="M2258" s="142" t="str">
        <f>+VLOOKUP($E2258,IIC_2018!$B$8:$Q$347,13,0)</f>
        <v>Medio bajo</v>
      </c>
    </row>
    <row r="2259" spans="1:13" x14ac:dyDescent="0.3">
      <c r="A2259" s="139">
        <f t="shared" si="2245"/>
        <v>60</v>
      </c>
      <c r="B2259" s="148">
        <f t="shared" si="2247"/>
        <v>11</v>
      </c>
      <c r="D2259" s="149" t="str">
        <f>+VLOOKUP($A2259,mUNICIPIOS!$B$4:$F$343,2,0)</f>
        <v>Escuintla</v>
      </c>
      <c r="E2259" s="149">
        <f>+VLOOKUP($A2259,mUNICIPIOS!$B$4:$F$343,3,0)</f>
        <v>503</v>
      </c>
      <c r="F2259" s="149" t="str">
        <f>+VLOOKUP($A2259,mUNICIPIOS!$B$4:$F$343,4,0)</f>
        <v>La Democracia</v>
      </c>
      <c r="G2259" s="139" t="str">
        <f t="shared" ref="G2259:K2259" si="2285">+G2221</f>
        <v>02</v>
      </c>
      <c r="H2259" t="str">
        <f t="shared" si="2285"/>
        <v>IIC</v>
      </c>
      <c r="I2259" t="str">
        <f t="shared" si="2285"/>
        <v>Índice de Información a la Ciudadanía</v>
      </c>
      <c r="J2259" t="str">
        <f t="shared" si="2285"/>
        <v>INDICE</v>
      </c>
      <c r="K2259">
        <f t="shared" si="2285"/>
        <v>0</v>
      </c>
      <c r="L2259" s="150">
        <f>+VLOOKUP($E2259,IIC_2018!$B$8:$Q$347,15,0)</f>
        <v>0.49587491162526182</v>
      </c>
      <c r="M2259" s="142" t="str">
        <f>+VLOOKUP($E2259,IIC_2018!$B$8:$Q$347,16,0)</f>
        <v>Medio</v>
      </c>
    </row>
    <row r="2260" spans="1:13" x14ac:dyDescent="0.3">
      <c r="A2260" s="139">
        <f t="shared" si="2245"/>
        <v>60</v>
      </c>
      <c r="B2260" s="148">
        <f t="shared" si="2247"/>
        <v>12</v>
      </c>
      <c r="D2260" s="149" t="str">
        <f>+VLOOKUP($A2260,mUNICIPIOS!$B$4:$F$343,2,0)</f>
        <v>Escuintla</v>
      </c>
      <c r="E2260" s="149">
        <f>+VLOOKUP($A2260,mUNICIPIOS!$B$4:$F$343,3,0)</f>
        <v>503</v>
      </c>
      <c r="F2260" s="149" t="str">
        <f>+VLOOKUP($A2260,mUNICIPIOS!$B$4:$F$343,4,0)</f>
        <v>La Democracia</v>
      </c>
      <c r="G2260" s="139" t="str">
        <f t="shared" ref="G2260:K2260" si="2286">+G2222</f>
        <v>03</v>
      </c>
      <c r="H2260" t="str">
        <f t="shared" si="2286"/>
        <v>ISP</v>
      </c>
      <c r="I2260" t="str">
        <f t="shared" si="2286"/>
        <v>Índice de Servicios Públicos</v>
      </c>
      <c r="J2260" t="str">
        <f t="shared" si="2286"/>
        <v>03-01</v>
      </c>
      <c r="K2260" t="str">
        <f t="shared" si="2286"/>
        <v>Cobertura del servicio público de agua</v>
      </c>
      <c r="L2260" s="150">
        <f>+VLOOKUP($E2260,ISP_2018!$B$8:$T$347,3,0)</f>
        <v>0</v>
      </c>
      <c r="M2260" s="142" t="str">
        <f>+VLOOKUP($E2260,ISP_2018!$B$8:$T$347,4,0)</f>
        <v>Bajo</v>
      </c>
    </row>
    <row r="2261" spans="1:13" x14ac:dyDescent="0.3">
      <c r="A2261" s="139">
        <f t="shared" si="2245"/>
        <v>60</v>
      </c>
      <c r="B2261" s="148">
        <f t="shared" si="2247"/>
        <v>13</v>
      </c>
      <c r="D2261" s="149" t="str">
        <f>+VLOOKUP($A2261,mUNICIPIOS!$B$4:$F$343,2,0)</f>
        <v>Escuintla</v>
      </c>
      <c r="E2261" s="149">
        <f>+VLOOKUP($A2261,mUNICIPIOS!$B$4:$F$343,3,0)</f>
        <v>503</v>
      </c>
      <c r="F2261" s="149" t="str">
        <f>+VLOOKUP($A2261,mUNICIPIOS!$B$4:$F$343,4,0)</f>
        <v>La Democracia</v>
      </c>
      <c r="G2261" s="139" t="str">
        <f t="shared" ref="G2261:K2261" si="2287">+G2223</f>
        <v>03</v>
      </c>
      <c r="H2261" t="str">
        <f t="shared" si="2287"/>
        <v>ISP</v>
      </c>
      <c r="I2261" t="str">
        <f t="shared" si="2287"/>
        <v>Índice de Servicios Públicos</v>
      </c>
      <c r="J2261" t="str">
        <f t="shared" si="2287"/>
        <v>03-02</v>
      </c>
      <c r="K2261" t="str">
        <f t="shared" si="2287"/>
        <v>Control de la calidad del servicio público de agua</v>
      </c>
      <c r="L2261" s="150">
        <f>+VLOOKUP($E2261,ISP_2018!$B$8:$T$347,6,0)</f>
        <v>0.4375</v>
      </c>
      <c r="M2261" s="142" t="str">
        <f>+VLOOKUP($E2261,ISP_2018!$B$8:$T$347,7,0)</f>
        <v>Medio</v>
      </c>
    </row>
    <row r="2262" spans="1:13" x14ac:dyDescent="0.3">
      <c r="A2262" s="139">
        <f t="shared" si="2245"/>
        <v>60</v>
      </c>
      <c r="B2262" s="148">
        <f t="shared" si="2247"/>
        <v>14</v>
      </c>
      <c r="D2262" s="149" t="str">
        <f>+VLOOKUP($A2262,mUNICIPIOS!$B$4:$F$343,2,0)</f>
        <v>Escuintla</v>
      </c>
      <c r="E2262" s="149">
        <f>+VLOOKUP($A2262,mUNICIPIOS!$B$4:$F$343,3,0)</f>
        <v>503</v>
      </c>
      <c r="F2262" s="149" t="str">
        <f>+VLOOKUP($A2262,mUNICIPIOS!$B$4:$F$343,4,0)</f>
        <v>La Democracia</v>
      </c>
      <c r="G2262" s="139" t="str">
        <f t="shared" ref="G2262:K2262" si="2288">+G2224</f>
        <v>03</v>
      </c>
      <c r="H2262" t="str">
        <f t="shared" si="2288"/>
        <v>ISP</v>
      </c>
      <c r="I2262" t="str">
        <f t="shared" si="2288"/>
        <v>Índice de Servicios Públicos</v>
      </c>
      <c r="J2262" t="str">
        <f t="shared" si="2288"/>
        <v>03-03</v>
      </c>
      <c r="K2262" t="str">
        <f t="shared" si="2288"/>
        <v>Disposición  y tratamiento  de aguas residuales</v>
      </c>
      <c r="L2262" s="150">
        <f>+VLOOKUP($E2262,ISP_2018!$B$8:$T$347,9,0)</f>
        <v>0</v>
      </c>
      <c r="M2262" s="142" t="str">
        <f>+VLOOKUP($E2262,ISP_2018!$B$8:$T$347,10,0)</f>
        <v>Bajo</v>
      </c>
    </row>
    <row r="2263" spans="1:13" x14ac:dyDescent="0.3">
      <c r="A2263" s="139">
        <f t="shared" si="2245"/>
        <v>60</v>
      </c>
      <c r="B2263" s="148">
        <f t="shared" si="2247"/>
        <v>15</v>
      </c>
      <c r="D2263" s="149" t="str">
        <f>+VLOOKUP($A2263,mUNICIPIOS!$B$4:$F$343,2,0)</f>
        <v>Escuintla</v>
      </c>
      <c r="E2263" s="149">
        <f>+VLOOKUP($A2263,mUNICIPIOS!$B$4:$F$343,3,0)</f>
        <v>503</v>
      </c>
      <c r="F2263" s="149" t="str">
        <f>+VLOOKUP($A2263,mUNICIPIOS!$B$4:$F$343,4,0)</f>
        <v>La Democracia</v>
      </c>
      <c r="G2263" s="139" t="str">
        <f t="shared" ref="G2263:K2263" si="2289">+G2225</f>
        <v>03</v>
      </c>
      <c r="H2263" t="str">
        <f t="shared" si="2289"/>
        <v>ISP</v>
      </c>
      <c r="I2263" t="str">
        <f t="shared" si="2289"/>
        <v>Índice de Servicios Públicos</v>
      </c>
      <c r="J2263" t="str">
        <f t="shared" si="2289"/>
        <v>03-04</v>
      </c>
      <c r="K2263" t="str">
        <f t="shared" si="2289"/>
        <v>Gestión y manejo de los residuos y desechos sólidos</v>
      </c>
      <c r="L2263" s="150">
        <f>+VLOOKUP($E2263,ISP_2018!$B$8:$T$347,12,0)</f>
        <v>0</v>
      </c>
      <c r="M2263" s="142" t="str">
        <f>+VLOOKUP($E2263,ISP_2018!$B$8:$T$347,13,0)</f>
        <v>Bajo</v>
      </c>
    </row>
    <row r="2264" spans="1:13" x14ac:dyDescent="0.3">
      <c r="A2264" s="139">
        <f t="shared" si="2245"/>
        <v>60</v>
      </c>
      <c r="B2264" s="148">
        <f t="shared" si="2247"/>
        <v>16</v>
      </c>
      <c r="D2264" s="149" t="str">
        <f>+VLOOKUP($A2264,mUNICIPIOS!$B$4:$F$343,2,0)</f>
        <v>Escuintla</v>
      </c>
      <c r="E2264" s="149">
        <f>+VLOOKUP($A2264,mUNICIPIOS!$B$4:$F$343,3,0)</f>
        <v>503</v>
      </c>
      <c r="F2264" s="149" t="str">
        <f>+VLOOKUP($A2264,mUNICIPIOS!$B$4:$F$343,4,0)</f>
        <v>La Democracia</v>
      </c>
      <c r="G2264" s="139" t="str">
        <f t="shared" ref="G2264:K2264" si="2290">+G2226</f>
        <v>03</v>
      </c>
      <c r="H2264" t="str">
        <f t="shared" si="2290"/>
        <v>ISP</v>
      </c>
      <c r="I2264" t="str">
        <f t="shared" si="2290"/>
        <v>Índice de Servicios Públicos</v>
      </c>
      <c r="J2264" t="str">
        <f t="shared" si="2290"/>
        <v>03-05</v>
      </c>
      <c r="K2264" t="str">
        <f t="shared" si="2290"/>
        <v>Gestión de servicios públicos municipales</v>
      </c>
      <c r="L2264" s="150">
        <f>+VLOOKUP($E2264,ISP_2018!$B$8:$T$347,15,0)</f>
        <v>0.43548387096774194</v>
      </c>
      <c r="M2264" s="142" t="str">
        <f>+VLOOKUP($E2264,ISP_2018!$B$8:$T$347,16,0)</f>
        <v>Medio</v>
      </c>
    </row>
    <row r="2265" spans="1:13" x14ac:dyDescent="0.3">
      <c r="A2265" s="139">
        <f t="shared" si="2245"/>
        <v>60</v>
      </c>
      <c r="B2265" s="148">
        <f t="shared" si="2247"/>
        <v>17</v>
      </c>
      <c r="D2265" s="149" t="str">
        <f>+VLOOKUP($A2265,mUNICIPIOS!$B$4:$F$343,2,0)</f>
        <v>Escuintla</v>
      </c>
      <c r="E2265" s="149">
        <f>+VLOOKUP($A2265,mUNICIPIOS!$B$4:$F$343,3,0)</f>
        <v>503</v>
      </c>
      <c r="F2265" s="149" t="str">
        <f>+VLOOKUP($A2265,mUNICIPIOS!$B$4:$F$343,4,0)</f>
        <v>La Democracia</v>
      </c>
      <c r="G2265" s="139" t="str">
        <f t="shared" ref="G2265:K2265" si="2291">+G2227</f>
        <v>03</v>
      </c>
      <c r="H2265" t="str">
        <f t="shared" si="2291"/>
        <v>ISP</v>
      </c>
      <c r="I2265" t="str">
        <f t="shared" si="2291"/>
        <v>Índice de Servicios Públicos</v>
      </c>
      <c r="J2265" t="str">
        <f t="shared" si="2291"/>
        <v>INDICE</v>
      </c>
      <c r="K2265">
        <f t="shared" si="2291"/>
        <v>0</v>
      </c>
      <c r="L2265" s="150">
        <f>+VLOOKUP($E2265,ISP_2018!$B$8:$T$347,18,0)</f>
        <v>0.21834677419354839</v>
      </c>
      <c r="M2265" s="142" t="str">
        <f>+VLOOKUP($E2265,ISP_2018!$B$8:$T$347,19,0)</f>
        <v>Medio bajo</v>
      </c>
    </row>
    <row r="2266" spans="1:13" x14ac:dyDescent="0.3">
      <c r="A2266" s="139">
        <f t="shared" si="2245"/>
        <v>60</v>
      </c>
      <c r="B2266" s="148">
        <f t="shared" si="2247"/>
        <v>18</v>
      </c>
      <c r="D2266" s="149" t="str">
        <f>+VLOOKUP($A2266,mUNICIPIOS!$B$4:$F$343,2,0)</f>
        <v>Escuintla</v>
      </c>
      <c r="E2266" s="149">
        <f>+VLOOKUP($A2266,mUNICIPIOS!$B$4:$F$343,3,0)</f>
        <v>503</v>
      </c>
      <c r="F2266" s="149" t="str">
        <f>+VLOOKUP($A2266,mUNICIPIOS!$B$4:$F$343,4,0)</f>
        <v>La Democracia</v>
      </c>
      <c r="G2266" s="139" t="str">
        <f t="shared" ref="G2266:K2266" si="2292">+G2228</f>
        <v>04</v>
      </c>
      <c r="H2266" t="str">
        <f t="shared" si="2292"/>
        <v>IGA</v>
      </c>
      <c r="I2266" t="str">
        <f t="shared" si="2292"/>
        <v>Índice de Gestión Administrativa</v>
      </c>
      <c r="J2266" t="str">
        <f t="shared" si="2292"/>
        <v>04-01</v>
      </c>
      <c r="K2266" t="str">
        <f t="shared" si="2292"/>
        <v>Existencia de elementos de atención municipal orientada al vecino</v>
      </c>
      <c r="L2266" s="150">
        <f>+VLOOKUP($E2266,IGA_2018!$B$8:$N$347,3,0)</f>
        <v>0.5</v>
      </c>
      <c r="M2266" s="142" t="str">
        <f>+VLOOKUP($E2266,IGA_2018!$B$8:$N$347,4,0)</f>
        <v>Medio</v>
      </c>
    </row>
    <row r="2267" spans="1:13" x14ac:dyDescent="0.3">
      <c r="A2267" s="139">
        <f t="shared" si="2245"/>
        <v>60</v>
      </c>
      <c r="B2267" s="148">
        <f t="shared" si="2247"/>
        <v>19</v>
      </c>
      <c r="D2267" s="149" t="str">
        <f>+VLOOKUP($A2267,mUNICIPIOS!$B$4:$F$343,2,0)</f>
        <v>Escuintla</v>
      </c>
      <c r="E2267" s="149">
        <f>+VLOOKUP($A2267,mUNICIPIOS!$B$4:$F$343,3,0)</f>
        <v>503</v>
      </c>
      <c r="F2267" s="149" t="str">
        <f>+VLOOKUP($A2267,mUNICIPIOS!$B$4:$F$343,4,0)</f>
        <v>La Democracia</v>
      </c>
      <c r="G2267" s="139" t="str">
        <f t="shared" ref="G2267:K2267" si="2293">+G2229</f>
        <v>04</v>
      </c>
      <c r="H2267" t="str">
        <f t="shared" si="2293"/>
        <v>IGA</v>
      </c>
      <c r="I2267" t="str">
        <f t="shared" si="2293"/>
        <v>Índice de Gestión Administrativa</v>
      </c>
      <c r="J2267" t="str">
        <f t="shared" si="2293"/>
        <v>04-02</v>
      </c>
      <c r="K2267" t="str">
        <f t="shared" si="2293"/>
        <v>Gestión del recurso humano.</v>
      </c>
      <c r="L2267" s="150">
        <f>+VLOOKUP($E2267,IGA_2018!$B$8:$N$347,6,0)</f>
        <v>0.49549317537986109</v>
      </c>
      <c r="M2267" s="142" t="str">
        <f>+VLOOKUP($E2267,IGA_2018!$B$8:$N$347,7,0)</f>
        <v>Medio</v>
      </c>
    </row>
    <row r="2268" spans="1:13" x14ac:dyDescent="0.3">
      <c r="A2268" s="139">
        <f t="shared" si="2245"/>
        <v>60</v>
      </c>
      <c r="B2268" s="148">
        <f t="shared" si="2247"/>
        <v>20</v>
      </c>
      <c r="D2268" s="149" t="str">
        <f>+VLOOKUP($A2268,mUNICIPIOS!$B$4:$F$343,2,0)</f>
        <v>Escuintla</v>
      </c>
      <c r="E2268" s="149">
        <f>+VLOOKUP($A2268,mUNICIPIOS!$B$4:$F$343,3,0)</f>
        <v>503</v>
      </c>
      <c r="F2268" s="149" t="str">
        <f>+VLOOKUP($A2268,mUNICIPIOS!$B$4:$F$343,4,0)</f>
        <v>La Democracia</v>
      </c>
      <c r="G2268" s="139" t="str">
        <f t="shared" ref="G2268:K2268" si="2294">+G2230</f>
        <v>04</v>
      </c>
      <c r="H2268" t="str">
        <f t="shared" si="2294"/>
        <v>IGA</v>
      </c>
      <c r="I2268" t="str">
        <f t="shared" si="2294"/>
        <v>Índice de Gestión Administrativa</v>
      </c>
      <c r="J2268" t="str">
        <f t="shared" si="2294"/>
        <v>04-03</v>
      </c>
      <c r="K2268" t="str">
        <f t="shared" si="2294"/>
        <v>Existencia de oficinas municipales con instrumentos de gestión.</v>
      </c>
      <c r="L2268" s="150">
        <f>+VLOOKUP($E2268,IGA_2018!$B$8:$N$347,9,0)</f>
        <v>0.34196428571428572</v>
      </c>
      <c r="M2268" s="142" t="str">
        <f>+VLOOKUP($E2268,IGA_2018!$B$8:$N$347,10,0)</f>
        <v>Medio bajo</v>
      </c>
    </row>
    <row r="2269" spans="1:13" x14ac:dyDescent="0.3">
      <c r="A2269" s="139">
        <f t="shared" si="2245"/>
        <v>60</v>
      </c>
      <c r="B2269" s="148">
        <f t="shared" si="2247"/>
        <v>21</v>
      </c>
      <c r="D2269" s="149" t="str">
        <f>+VLOOKUP($A2269,mUNICIPIOS!$B$4:$F$343,2,0)</f>
        <v>Escuintla</v>
      </c>
      <c r="E2269" s="149">
        <f>+VLOOKUP($A2269,mUNICIPIOS!$B$4:$F$343,3,0)</f>
        <v>503</v>
      </c>
      <c r="F2269" s="149" t="str">
        <f>+VLOOKUP($A2269,mUNICIPIOS!$B$4:$F$343,4,0)</f>
        <v>La Democracia</v>
      </c>
      <c r="G2269" s="139" t="str">
        <f t="shared" ref="G2269:K2269" si="2295">+G2231</f>
        <v>04</v>
      </c>
      <c r="H2269" t="str">
        <f t="shared" si="2295"/>
        <v>IGA</v>
      </c>
      <c r="I2269" t="str">
        <f t="shared" si="2295"/>
        <v>Índice de Gestión Administrativa</v>
      </c>
      <c r="J2269" t="str">
        <f t="shared" si="2295"/>
        <v>INDICE</v>
      </c>
      <c r="K2269">
        <f t="shared" si="2295"/>
        <v>0</v>
      </c>
      <c r="L2269" s="150">
        <f>+VLOOKUP($E2269,IGA_2018!$B$8:$N$347,12,0)</f>
        <v>0.44311011138295137</v>
      </c>
      <c r="M2269" s="142" t="str">
        <f>+VLOOKUP($E2269,IGA_2018!$B$8:$N$347,13,0)</f>
        <v>Medio</v>
      </c>
    </row>
    <row r="2270" spans="1:13" x14ac:dyDescent="0.3">
      <c r="A2270" s="139">
        <f t="shared" si="2245"/>
        <v>60</v>
      </c>
      <c r="B2270" s="148">
        <f t="shared" si="2247"/>
        <v>22</v>
      </c>
      <c r="D2270" s="149" t="str">
        <f>+VLOOKUP($A2270,mUNICIPIOS!$B$4:$F$343,2,0)</f>
        <v>Escuintla</v>
      </c>
      <c r="E2270" s="149">
        <f>+VLOOKUP($A2270,mUNICIPIOS!$B$4:$F$343,3,0)</f>
        <v>503</v>
      </c>
      <c r="F2270" s="149" t="str">
        <f>+VLOOKUP($A2270,mUNICIPIOS!$B$4:$F$343,4,0)</f>
        <v>La Democracia</v>
      </c>
      <c r="G2270" s="139" t="str">
        <f t="shared" ref="G2270:K2270" si="2296">+G2232</f>
        <v>05</v>
      </c>
      <c r="H2270" t="str">
        <f t="shared" si="2296"/>
        <v>IGF</v>
      </c>
      <c r="I2270" t="str">
        <f t="shared" si="2296"/>
        <v>Índice de Gestión Financiera</v>
      </c>
      <c r="J2270" t="str">
        <f t="shared" si="2296"/>
        <v>05-01</v>
      </c>
      <c r="K2270" t="str">
        <f t="shared" si="2296"/>
        <v>Autonomía financiera municipal</v>
      </c>
      <c r="L2270" s="150">
        <f>+VLOOKUP($E2270,IGF_2018!$B$8:$Z$347,3,0)</f>
        <v>0.18852856980211094</v>
      </c>
      <c r="M2270" s="142" t="str">
        <f>+VLOOKUP($E2270,IGF_2018!$B$8:$Z$347,4,0)</f>
        <v>Bajo</v>
      </c>
    </row>
    <row r="2271" spans="1:13" x14ac:dyDescent="0.3">
      <c r="A2271" s="139">
        <f t="shared" si="2245"/>
        <v>60</v>
      </c>
      <c r="B2271" s="148">
        <f t="shared" si="2247"/>
        <v>23</v>
      </c>
      <c r="D2271" s="149" t="str">
        <f>+VLOOKUP($A2271,mUNICIPIOS!$B$4:$F$343,2,0)</f>
        <v>Escuintla</v>
      </c>
      <c r="E2271" s="149">
        <f>+VLOOKUP($A2271,mUNICIPIOS!$B$4:$F$343,3,0)</f>
        <v>503</v>
      </c>
      <c r="F2271" s="149" t="str">
        <f>+VLOOKUP($A2271,mUNICIPIOS!$B$4:$F$343,4,0)</f>
        <v>La Democracia</v>
      </c>
      <c r="G2271" s="139" t="str">
        <f t="shared" ref="G2271:K2271" si="2297">+G2233</f>
        <v>05</v>
      </c>
      <c r="H2271" t="str">
        <f t="shared" si="2297"/>
        <v>IGF</v>
      </c>
      <c r="I2271" t="str">
        <f t="shared" si="2297"/>
        <v>Índice de Gestión Financiera</v>
      </c>
      <c r="J2271" t="str">
        <f t="shared" si="2297"/>
        <v>05-02</v>
      </c>
      <c r="K2271" t="str">
        <f t="shared" si="2297"/>
        <v xml:space="preserve">Ingresos propios por habitante -sin regalías- </v>
      </c>
      <c r="L2271" s="150">
        <f>+VLOOKUP($E2271,IGF_2018!$B$8:$Z$347,6,0)</f>
        <v>0.14640511957185376</v>
      </c>
      <c r="M2271" s="142" t="str">
        <f>+VLOOKUP($E2271,IGF_2018!$B$8:$Z$347,7,0)</f>
        <v>Bajo</v>
      </c>
    </row>
    <row r="2272" spans="1:13" x14ac:dyDescent="0.3">
      <c r="A2272" s="139">
        <f t="shared" si="2245"/>
        <v>60</v>
      </c>
      <c r="B2272" s="148">
        <f t="shared" si="2247"/>
        <v>24</v>
      </c>
      <c r="D2272" s="149" t="str">
        <f>+VLOOKUP($A2272,mUNICIPIOS!$B$4:$F$343,2,0)</f>
        <v>Escuintla</v>
      </c>
      <c r="E2272" s="149">
        <f>+VLOOKUP($A2272,mUNICIPIOS!$B$4:$F$343,3,0)</f>
        <v>503</v>
      </c>
      <c r="F2272" s="149" t="str">
        <f>+VLOOKUP($A2272,mUNICIPIOS!$B$4:$F$343,4,0)</f>
        <v>La Democracia</v>
      </c>
      <c r="G2272" s="139" t="str">
        <f t="shared" ref="G2272:K2272" si="2298">+G2234</f>
        <v>05</v>
      </c>
      <c r="H2272" t="str">
        <f t="shared" si="2298"/>
        <v>IGF</v>
      </c>
      <c r="I2272" t="str">
        <f t="shared" si="2298"/>
        <v>Índice de Gestión Financiera</v>
      </c>
      <c r="J2272" t="str">
        <f t="shared" si="2298"/>
        <v>05-03</v>
      </c>
      <c r="K2272" t="str">
        <f t="shared" si="2298"/>
        <v>Ingresos del IUSI en relación a los ingresos propios -sin regalías-</v>
      </c>
      <c r="L2272" s="150">
        <f>+VLOOKUP($E2272,IGF_2018!$B$8:$Z$347,9,0)</f>
        <v>0.43430004524515015</v>
      </c>
      <c r="M2272" s="142" t="str">
        <f>+VLOOKUP($E2272,IGF_2018!$B$8:$Z$347,10,0)</f>
        <v>Medio</v>
      </c>
    </row>
    <row r="2273" spans="1:13" x14ac:dyDescent="0.3">
      <c r="A2273" s="139">
        <f t="shared" si="2245"/>
        <v>60</v>
      </c>
      <c r="B2273" s="148">
        <f t="shared" si="2247"/>
        <v>25</v>
      </c>
      <c r="D2273" s="149" t="str">
        <f>+VLOOKUP($A2273,mUNICIPIOS!$B$4:$F$343,2,0)</f>
        <v>Escuintla</v>
      </c>
      <c r="E2273" s="149">
        <f>+VLOOKUP($A2273,mUNICIPIOS!$B$4:$F$343,3,0)</f>
        <v>503</v>
      </c>
      <c r="F2273" s="149" t="str">
        <f>+VLOOKUP($A2273,mUNICIPIOS!$B$4:$F$343,4,0)</f>
        <v>La Democracia</v>
      </c>
      <c r="G2273" s="139" t="str">
        <f t="shared" ref="G2273:K2273" si="2299">+G2235</f>
        <v>05</v>
      </c>
      <c r="H2273" t="str">
        <f t="shared" si="2299"/>
        <v>IGF</v>
      </c>
      <c r="I2273" t="str">
        <f t="shared" si="2299"/>
        <v>Índice de Gestión Financiera</v>
      </c>
      <c r="J2273" t="str">
        <f t="shared" si="2299"/>
        <v>05-04</v>
      </c>
      <c r="K2273" t="str">
        <f t="shared" si="2299"/>
        <v>Inversión anual en capital fijo por habitante</v>
      </c>
      <c r="L2273" s="150">
        <f>+VLOOKUP($E2273,IGF_2018!$B$8:$Z$347,12,0)</f>
        <v>5.0263478234970058E-2</v>
      </c>
      <c r="M2273" s="142" t="str">
        <f>+VLOOKUP($E2273,IGF_2018!$B$8:$Z$347,13,0)</f>
        <v>Bajo</v>
      </c>
    </row>
    <row r="2274" spans="1:13" x14ac:dyDescent="0.3">
      <c r="A2274" s="139">
        <f t="shared" si="2245"/>
        <v>60</v>
      </c>
      <c r="B2274" s="148">
        <f t="shared" si="2247"/>
        <v>26</v>
      </c>
      <c r="D2274" s="149" t="str">
        <f>+VLOOKUP($A2274,mUNICIPIOS!$B$4:$F$343,2,0)</f>
        <v>Escuintla</v>
      </c>
      <c r="E2274" s="149">
        <f>+VLOOKUP($A2274,mUNICIPIOS!$B$4:$F$343,3,0)</f>
        <v>503</v>
      </c>
      <c r="F2274" s="149" t="str">
        <f>+VLOOKUP($A2274,mUNICIPIOS!$B$4:$F$343,4,0)</f>
        <v>La Democracia</v>
      </c>
      <c r="G2274" s="139" t="str">
        <f t="shared" ref="G2274:K2274" si="2300">+G2236</f>
        <v>05</v>
      </c>
      <c r="H2274" t="str">
        <f t="shared" si="2300"/>
        <v>IGF</v>
      </c>
      <c r="I2274" t="str">
        <f t="shared" si="2300"/>
        <v>Índice de Gestión Financiera</v>
      </c>
      <c r="J2274" t="str">
        <f t="shared" si="2300"/>
        <v>05-05</v>
      </c>
      <c r="K2274" t="str">
        <f t="shared" si="2300"/>
        <v>Inversión anual en capital fijo con recursos percibidos por ingresos propios</v>
      </c>
      <c r="L2274" s="150">
        <f>+VLOOKUP($E2274,IGF_2018!$B$8:$Z$347,15,0)</f>
        <v>0</v>
      </c>
      <c r="M2274" s="142" t="str">
        <f>+VLOOKUP($E2274,IGF_2018!$B$8:$Z$347,16,0)</f>
        <v>Bajo</v>
      </c>
    </row>
    <row r="2275" spans="1:13" x14ac:dyDescent="0.3">
      <c r="A2275" s="139">
        <f t="shared" si="2245"/>
        <v>60</v>
      </c>
      <c r="B2275" s="148">
        <f t="shared" si="2247"/>
        <v>27</v>
      </c>
      <c r="D2275" s="149" t="str">
        <f>+VLOOKUP($A2275,mUNICIPIOS!$B$4:$F$343,2,0)</f>
        <v>Escuintla</v>
      </c>
      <c r="E2275" s="149">
        <f>+VLOOKUP($A2275,mUNICIPIOS!$B$4:$F$343,3,0)</f>
        <v>503</v>
      </c>
      <c r="F2275" s="149" t="str">
        <f>+VLOOKUP($A2275,mUNICIPIOS!$B$4:$F$343,4,0)</f>
        <v>La Democracia</v>
      </c>
      <c r="G2275" s="139" t="str">
        <f t="shared" ref="G2275:K2275" si="2301">+G2237</f>
        <v>05</v>
      </c>
      <c r="H2275" t="str">
        <f t="shared" si="2301"/>
        <v>IGF</v>
      </c>
      <c r="I2275" t="str">
        <f t="shared" si="2301"/>
        <v>Índice de Gestión Financiera</v>
      </c>
      <c r="J2275" t="str">
        <f t="shared" si="2301"/>
        <v>05-06</v>
      </c>
      <c r="K2275" t="str">
        <f t="shared" si="2301"/>
        <v xml:space="preserve">Inversión anual en capital fijo con recursos percibidos por transferencias del Gobierno Central </v>
      </c>
      <c r="L2275" s="150">
        <f>+VLOOKUP($E2275,IGF_2018!$B$8:$Z$347,18,0)</f>
        <v>5.6037269899111369E-2</v>
      </c>
      <c r="M2275" s="142" t="str">
        <f>+VLOOKUP($E2275,IGF_2018!$B$8:$Z$347,19,0)</f>
        <v>Bajo</v>
      </c>
    </row>
    <row r="2276" spans="1:13" x14ac:dyDescent="0.3">
      <c r="A2276" s="139">
        <f t="shared" si="2245"/>
        <v>60</v>
      </c>
      <c r="B2276" s="148">
        <f t="shared" si="2247"/>
        <v>28</v>
      </c>
      <c r="D2276" s="149" t="str">
        <f>+VLOOKUP($A2276,mUNICIPIOS!$B$4:$F$343,2,0)</f>
        <v>Escuintla</v>
      </c>
      <c r="E2276" s="149">
        <f>+VLOOKUP($A2276,mUNICIPIOS!$B$4:$F$343,3,0)</f>
        <v>503</v>
      </c>
      <c r="F2276" s="149" t="str">
        <f>+VLOOKUP($A2276,mUNICIPIOS!$B$4:$F$343,4,0)</f>
        <v>La Democracia</v>
      </c>
      <c r="G2276" s="139" t="str">
        <f t="shared" ref="G2276:K2276" si="2302">+G2238</f>
        <v>05</v>
      </c>
      <c r="H2276" t="str">
        <f t="shared" si="2302"/>
        <v>IGF</v>
      </c>
      <c r="I2276" t="str">
        <f t="shared" si="2302"/>
        <v>Índice de Gestión Financiera</v>
      </c>
      <c r="J2276" t="str">
        <f t="shared" si="2302"/>
        <v>05-07</v>
      </c>
      <c r="K2276" t="str">
        <f t="shared" si="2302"/>
        <v>Financiamiento por endeudamiento municipal</v>
      </c>
      <c r="L2276" s="150">
        <f>+VLOOKUP($E2276,IGF_2018!$B$8:$Z$347,21,0)</f>
        <v>1</v>
      </c>
      <c r="M2276" s="142" t="str">
        <f>+VLOOKUP($E2276,IGF_2018!$B$8:$Z$347,22,0)</f>
        <v>Alto</v>
      </c>
    </row>
    <row r="2277" spans="1:13" x14ac:dyDescent="0.3">
      <c r="A2277" s="139">
        <f t="shared" si="2245"/>
        <v>60</v>
      </c>
      <c r="B2277" s="148">
        <f t="shared" si="2247"/>
        <v>29</v>
      </c>
      <c r="D2277" s="149" t="str">
        <f>+VLOOKUP($A2277,mUNICIPIOS!$B$4:$F$343,2,0)</f>
        <v>Escuintla</v>
      </c>
      <c r="E2277" s="149">
        <f>+VLOOKUP($A2277,mUNICIPIOS!$B$4:$F$343,3,0)</f>
        <v>503</v>
      </c>
      <c r="F2277" s="149" t="str">
        <f>+VLOOKUP($A2277,mUNICIPIOS!$B$4:$F$343,4,0)</f>
        <v>La Democracia</v>
      </c>
      <c r="G2277" s="139" t="str">
        <f t="shared" ref="G2277:K2277" si="2303">+G2239</f>
        <v>05</v>
      </c>
      <c r="H2277" t="str">
        <f t="shared" si="2303"/>
        <v>IGF</v>
      </c>
      <c r="I2277" t="str">
        <f t="shared" si="2303"/>
        <v>Índice de Gestión Financiera</v>
      </c>
      <c r="J2277" t="str">
        <f t="shared" si="2303"/>
        <v>INDICE</v>
      </c>
      <c r="K2277">
        <f t="shared" si="2303"/>
        <v>0</v>
      </c>
      <c r="L2277" s="150">
        <f>+VLOOKUP($E2277,IGF_2018!$B$8:$Z$347,24,0)</f>
        <v>0.32104681721271611</v>
      </c>
      <c r="M2277" s="142" t="str">
        <f>+VLOOKUP($E2277,IGF_2018!$B$8:$Z$347,25,0)</f>
        <v>Medio bajo</v>
      </c>
    </row>
    <row r="2278" spans="1:13" x14ac:dyDescent="0.3">
      <c r="A2278" s="139">
        <f t="shared" si="2245"/>
        <v>60</v>
      </c>
      <c r="B2278" s="148">
        <f t="shared" si="2247"/>
        <v>30</v>
      </c>
      <c r="D2278" s="149" t="str">
        <f>+VLOOKUP($A2278,mUNICIPIOS!$B$4:$F$343,2,0)</f>
        <v>Escuintla</v>
      </c>
      <c r="E2278" s="149">
        <f>+VLOOKUP($A2278,mUNICIPIOS!$B$4:$F$343,3,0)</f>
        <v>503</v>
      </c>
      <c r="F2278" s="149" t="str">
        <f>+VLOOKUP($A2278,mUNICIPIOS!$B$4:$F$343,4,0)</f>
        <v>La Democracia</v>
      </c>
      <c r="G2278" s="139" t="str">
        <f t="shared" ref="G2278:K2278" si="2304">+G2240</f>
        <v>06</v>
      </c>
      <c r="H2278" t="str">
        <f t="shared" si="2304"/>
        <v>IGE</v>
      </c>
      <c r="I2278" t="str">
        <f t="shared" si="2304"/>
        <v>Índice de Gestión Estratégica</v>
      </c>
      <c r="J2278" t="str">
        <f t="shared" si="2304"/>
        <v>06-01</v>
      </c>
      <c r="K2278" t="str">
        <f t="shared" si="2304"/>
        <v>Ejecución del Plan Operativo Anual  (POA)</v>
      </c>
      <c r="L2278" s="150">
        <f>+VLOOKUP($E2278,IGE_2018!$B$8:$Z$347,3,0)</f>
        <v>0.35</v>
      </c>
      <c r="M2278" s="142" t="str">
        <f>+VLOOKUP($E2278,IGE_2018!$B$8:$Z$347,4,0)</f>
        <v>Medio bajo</v>
      </c>
    </row>
    <row r="2279" spans="1:13" x14ac:dyDescent="0.3">
      <c r="A2279" s="139">
        <f t="shared" si="2245"/>
        <v>60</v>
      </c>
      <c r="B2279" s="148">
        <f t="shared" si="2247"/>
        <v>31</v>
      </c>
      <c r="D2279" s="149" t="str">
        <f>+VLOOKUP($A2279,mUNICIPIOS!$B$4:$F$343,2,0)</f>
        <v>Escuintla</v>
      </c>
      <c r="E2279" s="149">
        <f>+VLOOKUP($A2279,mUNICIPIOS!$B$4:$F$343,3,0)</f>
        <v>503</v>
      </c>
      <c r="F2279" s="149" t="str">
        <f>+VLOOKUP($A2279,mUNICIPIOS!$B$4:$F$343,4,0)</f>
        <v>La Democracia</v>
      </c>
      <c r="G2279" s="139" t="str">
        <f t="shared" ref="G2279:K2279" si="2305">+G2241</f>
        <v>06</v>
      </c>
      <c r="H2279" t="str">
        <f t="shared" si="2305"/>
        <v>IGE</v>
      </c>
      <c r="I2279" t="str">
        <f t="shared" si="2305"/>
        <v>Índice de Gestión Estratégica</v>
      </c>
      <c r="J2279" t="str">
        <f t="shared" si="2305"/>
        <v>06-02</v>
      </c>
      <c r="K2279" t="str">
        <f t="shared" si="2305"/>
        <v>Relación Plan de Desarrollo Municipal y Ordenamiento Territorial (PDM-OT) - Plan Estratégico Institucional (PEI) - Plan Operativo Multianual (POM) - Plan Operativo Anual (POA)</v>
      </c>
      <c r="L2279" s="150">
        <f>+VLOOKUP($E2279,IGE_2018!$B$8:$Z$347,6,0)</f>
        <v>0.3</v>
      </c>
      <c r="M2279" s="142" t="str">
        <f>+VLOOKUP($E2279,IGE_2018!$B$8:$Z$347,7,0)</f>
        <v>Medio bajo</v>
      </c>
    </row>
    <row r="2280" spans="1:13" x14ac:dyDescent="0.3">
      <c r="A2280" s="139">
        <f t="shared" si="2245"/>
        <v>60</v>
      </c>
      <c r="B2280" s="148">
        <f t="shared" si="2247"/>
        <v>32</v>
      </c>
      <c r="D2280" s="149" t="str">
        <f>+VLOOKUP($A2280,mUNICIPIOS!$B$4:$F$343,2,0)</f>
        <v>Escuintla</v>
      </c>
      <c r="E2280" s="149">
        <f>+VLOOKUP($A2280,mUNICIPIOS!$B$4:$F$343,3,0)</f>
        <v>503</v>
      </c>
      <c r="F2280" s="149" t="str">
        <f>+VLOOKUP($A2280,mUNICIPIOS!$B$4:$F$343,4,0)</f>
        <v>La Democracia</v>
      </c>
      <c r="G2280" s="139" t="str">
        <f t="shared" ref="G2280:K2280" si="2306">+G2242</f>
        <v>06</v>
      </c>
      <c r="H2280" t="str">
        <f t="shared" si="2306"/>
        <v>IGE</v>
      </c>
      <c r="I2280" t="str">
        <f t="shared" si="2306"/>
        <v>Índice de Gestión Estratégica</v>
      </c>
      <c r="J2280" t="str">
        <f t="shared" si="2306"/>
        <v>06-03</v>
      </c>
      <c r="K2280" t="str">
        <f t="shared" si="2306"/>
        <v>Presupuesto de egresos relacionado a competencias municipales que responden a prioridades nacionales de desarrollo.</v>
      </c>
      <c r="L2280" s="150">
        <f>+VLOOKUP($E2280,IGE_2018!$B$8:$Z$347,9,0)</f>
        <v>0.41714903034158013</v>
      </c>
      <c r="M2280" s="142" t="str">
        <f>+VLOOKUP($E2280,IGE_2018!$B$8:$Z$347,10,0)</f>
        <v>Medio</v>
      </c>
    </row>
    <row r="2281" spans="1:13" x14ac:dyDescent="0.3">
      <c r="A2281" s="139">
        <f t="shared" si="2245"/>
        <v>60</v>
      </c>
      <c r="B2281" s="148">
        <f t="shared" si="2247"/>
        <v>33</v>
      </c>
      <c r="D2281" s="149" t="str">
        <f>+VLOOKUP($A2281,mUNICIPIOS!$B$4:$F$343,2,0)</f>
        <v>Escuintla</v>
      </c>
      <c r="E2281" s="149">
        <f>+VLOOKUP($A2281,mUNICIPIOS!$B$4:$F$343,3,0)</f>
        <v>503</v>
      </c>
      <c r="F2281" s="149" t="str">
        <f>+VLOOKUP($A2281,mUNICIPIOS!$B$4:$F$343,4,0)</f>
        <v>La Democracia</v>
      </c>
      <c r="G2281" s="139" t="str">
        <f t="shared" ref="G2281:K2281" si="2307">+G2243</f>
        <v>06</v>
      </c>
      <c r="H2281" t="str">
        <f t="shared" si="2307"/>
        <v>IGE</v>
      </c>
      <c r="I2281" t="str">
        <f t="shared" si="2307"/>
        <v>Índice de Gestión Estratégica</v>
      </c>
      <c r="J2281" t="str">
        <f t="shared" si="2307"/>
        <v>06-04</v>
      </c>
      <c r="K2281" t="str">
        <f t="shared" si="2307"/>
        <v>Institucionalización de la gestión ordenada del territorio</v>
      </c>
      <c r="L2281" s="150">
        <f>+VLOOKUP($E2281,IGE_2018!$B$8:$Z$347,12,0)</f>
        <v>0.1</v>
      </c>
      <c r="M2281" s="142" t="str">
        <f>+VLOOKUP($E2281,IGE_2018!$B$8:$Z$347,13,0)</f>
        <v>Bajo</v>
      </c>
    </row>
    <row r="2282" spans="1:13" x14ac:dyDescent="0.3">
      <c r="A2282" s="139">
        <f t="shared" si="2245"/>
        <v>60</v>
      </c>
      <c r="B2282" s="148">
        <f t="shared" si="2247"/>
        <v>34</v>
      </c>
      <c r="D2282" s="149" t="str">
        <f>+VLOOKUP($A2282,mUNICIPIOS!$B$4:$F$343,2,0)</f>
        <v>Escuintla</v>
      </c>
      <c r="E2282" s="149">
        <f>+VLOOKUP($A2282,mUNICIPIOS!$B$4:$F$343,3,0)</f>
        <v>503</v>
      </c>
      <c r="F2282" s="149" t="str">
        <f>+VLOOKUP($A2282,mUNICIPIOS!$B$4:$F$343,4,0)</f>
        <v>La Democracia</v>
      </c>
      <c r="G2282" s="139" t="str">
        <f t="shared" ref="G2282:K2282" si="2308">+G2244</f>
        <v>06</v>
      </c>
      <c r="H2282" t="str">
        <f t="shared" si="2308"/>
        <v>IGE</v>
      </c>
      <c r="I2282" t="str">
        <f t="shared" si="2308"/>
        <v>Índice de Gestión Estratégica</v>
      </c>
      <c r="J2282" t="str">
        <f t="shared" si="2308"/>
        <v>06-05</v>
      </c>
      <c r="K2282" t="str">
        <f t="shared" si="2308"/>
        <v>Acciones para la gestión ordenada del territorio</v>
      </c>
      <c r="L2282" s="150">
        <f>+VLOOKUP($E2282,IGE_2018!$B$8:$Z$347,15,0)</f>
        <v>0.18000000000000005</v>
      </c>
      <c r="M2282" s="142" t="str">
        <f>+VLOOKUP($E2282,IGE_2018!$B$8:$Z$347,16,0)</f>
        <v>Bajo</v>
      </c>
    </row>
    <row r="2283" spans="1:13" x14ac:dyDescent="0.3">
      <c r="A2283" s="139">
        <f t="shared" si="2245"/>
        <v>60</v>
      </c>
      <c r="B2283" s="148">
        <f t="shared" si="2247"/>
        <v>35</v>
      </c>
      <c r="D2283" s="149" t="str">
        <f>+VLOOKUP($A2283,mUNICIPIOS!$B$4:$F$343,2,0)</f>
        <v>Escuintla</v>
      </c>
      <c r="E2283" s="149">
        <f>+VLOOKUP($A2283,mUNICIPIOS!$B$4:$F$343,3,0)</f>
        <v>503</v>
      </c>
      <c r="F2283" s="149" t="str">
        <f>+VLOOKUP($A2283,mUNICIPIOS!$B$4:$F$343,4,0)</f>
        <v>La Democracia</v>
      </c>
      <c r="G2283" s="139" t="str">
        <f t="shared" ref="G2283:K2283" si="2309">+G2245</f>
        <v>06</v>
      </c>
      <c r="H2283" t="str">
        <f t="shared" si="2309"/>
        <v>IGE</v>
      </c>
      <c r="I2283" t="str">
        <f t="shared" si="2309"/>
        <v>Índice de Gestión Estratégica</v>
      </c>
      <c r="J2283" t="str">
        <f t="shared" si="2309"/>
        <v>06-06</v>
      </c>
      <c r="K2283" t="str">
        <f t="shared" si="2309"/>
        <v>Gestión de riesgo en la formulación de proyectos derivados de la planificación operativa anual</v>
      </c>
      <c r="L2283" s="150">
        <f>+VLOOKUP($E2283,IGE_2018!$B$8:$Z$347,18,0)</f>
        <v>0</v>
      </c>
      <c r="M2283" s="142" t="str">
        <f>+VLOOKUP($E2283,IGE_2018!$B$8:$Z$347,19,0)</f>
        <v>Bajo</v>
      </c>
    </row>
    <row r="2284" spans="1:13" x14ac:dyDescent="0.3">
      <c r="A2284" s="139">
        <f t="shared" si="2245"/>
        <v>60</v>
      </c>
      <c r="B2284" s="148">
        <f t="shared" si="2247"/>
        <v>36</v>
      </c>
      <c r="D2284" s="149" t="str">
        <f>+VLOOKUP($A2284,mUNICIPIOS!$B$4:$F$343,2,0)</f>
        <v>Escuintla</v>
      </c>
      <c r="E2284" s="149">
        <f>+VLOOKUP($A2284,mUNICIPIOS!$B$4:$F$343,3,0)</f>
        <v>503</v>
      </c>
      <c r="F2284" s="149" t="str">
        <f>+VLOOKUP($A2284,mUNICIPIOS!$B$4:$F$343,4,0)</f>
        <v>La Democracia</v>
      </c>
      <c r="G2284" s="139" t="str">
        <f t="shared" ref="G2284:K2284" si="2310">+G2246</f>
        <v>06</v>
      </c>
      <c r="H2284" t="str">
        <f t="shared" si="2310"/>
        <v>IGE</v>
      </c>
      <c r="I2284" t="str">
        <f t="shared" si="2310"/>
        <v>Índice de Gestión Estratégica</v>
      </c>
      <c r="J2284" t="str">
        <f t="shared" si="2310"/>
        <v>06-07</v>
      </c>
      <c r="K2284" t="str">
        <f t="shared" si="2310"/>
        <v>Ingresos por servicios ambientales en relación a los ingresos propios sin regalías</v>
      </c>
      <c r="L2284" s="150">
        <f>+VLOOKUP($E2284,IGE_2018!$B$8:$Z$347,21,0)</f>
        <v>5.5229944350308078E-5</v>
      </c>
      <c r="M2284" s="142" t="str">
        <f>+VLOOKUP($E2284,IGE_2018!$B$8:$Z$347,22,0)</f>
        <v>Bajo</v>
      </c>
    </row>
    <row r="2285" spans="1:13" x14ac:dyDescent="0.3">
      <c r="A2285" s="139">
        <f t="shared" ref="A2285:A2348" si="2311">+IF(B2284=38,A2284+1,A2284)</f>
        <v>60</v>
      </c>
      <c r="B2285" s="148">
        <f t="shared" si="2247"/>
        <v>37</v>
      </c>
      <c r="D2285" s="149" t="str">
        <f>+VLOOKUP($A2285,mUNICIPIOS!$B$4:$F$343,2,0)</f>
        <v>Escuintla</v>
      </c>
      <c r="E2285" s="149">
        <f>+VLOOKUP($A2285,mUNICIPIOS!$B$4:$F$343,3,0)</f>
        <v>503</v>
      </c>
      <c r="F2285" s="149" t="str">
        <f>+VLOOKUP($A2285,mUNICIPIOS!$B$4:$F$343,4,0)</f>
        <v>La Democracia</v>
      </c>
      <c r="G2285" s="139" t="str">
        <f t="shared" ref="G2285:K2285" si="2312">+G2247</f>
        <v>06</v>
      </c>
      <c r="H2285" t="str">
        <f t="shared" si="2312"/>
        <v>IGE</v>
      </c>
      <c r="I2285" t="str">
        <f t="shared" si="2312"/>
        <v>Índice de Gestión Estratégica</v>
      </c>
      <c r="J2285" t="str">
        <f t="shared" si="2312"/>
        <v>INDICE</v>
      </c>
      <c r="K2285">
        <f t="shared" si="2312"/>
        <v>0</v>
      </c>
      <c r="L2285" s="150">
        <f>+VLOOKUP($E2285,IGE_2018!$B$8:$Z$347,24,0)</f>
        <v>0.23879278057983008</v>
      </c>
      <c r="M2285" s="142" t="str">
        <f>+VLOOKUP($E2285,IGE_2018!$B$8:$Z$347,25,0)</f>
        <v>Medio bajo</v>
      </c>
    </row>
    <row r="2286" spans="1:13" x14ac:dyDescent="0.3">
      <c r="A2286" s="139">
        <f t="shared" si="2311"/>
        <v>60</v>
      </c>
      <c r="B2286" s="148">
        <f t="shared" ref="B2286:B2349" si="2313">+B2248</f>
        <v>38</v>
      </c>
      <c r="D2286" s="149" t="str">
        <f>+VLOOKUP($A2286,mUNICIPIOS!$B$4:$F$343,2,0)</f>
        <v>Escuintla</v>
      </c>
      <c r="E2286" s="149">
        <f>+VLOOKUP($A2286,mUNICIPIOS!$B$4:$F$343,3,0)</f>
        <v>503</v>
      </c>
      <c r="F2286" s="149" t="str">
        <f>+VLOOKUP($A2286,mUNICIPIOS!$B$4:$F$343,4,0)</f>
        <v>La Democracia</v>
      </c>
      <c r="G2286" s="139" t="str">
        <f t="shared" ref="G2286:K2286" si="2314">+G2248</f>
        <v>RANKING</v>
      </c>
      <c r="H2286" t="str">
        <f t="shared" si="2314"/>
        <v>RGM</v>
      </c>
      <c r="I2286" t="str">
        <f t="shared" si="2314"/>
        <v>Ranking de la Gestión Municipal 2018</v>
      </c>
      <c r="J2286" t="str">
        <f t="shared" si="2314"/>
        <v>RANKING</v>
      </c>
      <c r="K2286">
        <f t="shared" si="2314"/>
        <v>0</v>
      </c>
      <c r="L2286" s="151">
        <f>+VLOOKUP($E2286,Resultados_generales!$C$8:$AE$347,27,0)</f>
        <v>0.37539994512112296</v>
      </c>
      <c r="M2286" t="str">
        <f>+VLOOKUP($E2286,Resultados_generales!$C$8:$AE$347,28,0)</f>
        <v>Medio bajo</v>
      </c>
    </row>
    <row r="2287" spans="1:13" x14ac:dyDescent="0.3">
      <c r="A2287" s="139">
        <f t="shared" si="2311"/>
        <v>61</v>
      </c>
      <c r="B2287" s="148">
        <f t="shared" si="2313"/>
        <v>1</v>
      </c>
      <c r="D2287" s="149" t="str">
        <f>+VLOOKUP($A2287,mUNICIPIOS!$B$4:$F$343,2,0)</f>
        <v>Escuintla</v>
      </c>
      <c r="E2287" s="149">
        <f>+VLOOKUP($A2287,mUNICIPIOS!$B$4:$F$343,3,0)</f>
        <v>504</v>
      </c>
      <c r="F2287" s="149" t="str">
        <f>+VLOOKUP($A2287,mUNICIPIOS!$B$4:$F$343,4,0)</f>
        <v>Siquinalá</v>
      </c>
      <c r="G2287" s="139" t="str">
        <f t="shared" ref="G2287:K2287" si="2315">+G2249</f>
        <v>01</v>
      </c>
      <c r="H2287" t="str">
        <f t="shared" si="2315"/>
        <v>IPC</v>
      </c>
      <c r="I2287" t="str">
        <f t="shared" si="2315"/>
        <v>Índice de Participación Ciudadana</v>
      </c>
      <c r="J2287" t="str">
        <f t="shared" si="2315"/>
        <v>01-01</v>
      </c>
      <c r="K2287" t="str">
        <f t="shared" si="2315"/>
        <v>Número de reuniones del COMUDE en el año de la medición.</v>
      </c>
      <c r="L2287" s="150">
        <f>+VLOOKUP($E2287,IPC_2018!$B$8:$T$347,3,0)</f>
        <v>0.91666666666666663</v>
      </c>
      <c r="M2287" s="142" t="str">
        <f>+VLOOKUP($E2287,IPC_2018!$B$8:$T$347,4,0)</f>
        <v>Alto</v>
      </c>
    </row>
    <row r="2288" spans="1:13" x14ac:dyDescent="0.3">
      <c r="A2288" s="139">
        <f t="shared" si="2311"/>
        <v>61</v>
      </c>
      <c r="B2288" s="148">
        <f t="shared" si="2313"/>
        <v>2</v>
      </c>
      <c r="D2288" s="149" t="str">
        <f>+VLOOKUP($A2288,mUNICIPIOS!$B$4:$F$343,2,0)</f>
        <v>Escuintla</v>
      </c>
      <c r="E2288" s="149">
        <f>+VLOOKUP($A2288,mUNICIPIOS!$B$4:$F$343,3,0)</f>
        <v>504</v>
      </c>
      <c r="F2288" s="149" t="str">
        <f>+VLOOKUP($A2288,mUNICIPIOS!$B$4:$F$343,4,0)</f>
        <v>Siquinalá</v>
      </c>
      <c r="G2288" s="139" t="str">
        <f t="shared" ref="G2288:K2288" si="2316">+G2250</f>
        <v>01</v>
      </c>
      <c r="H2288" t="str">
        <f t="shared" si="2316"/>
        <v>IPC</v>
      </c>
      <c r="I2288" t="str">
        <f t="shared" si="2316"/>
        <v>Índice de Participación Ciudadana</v>
      </c>
      <c r="J2288" t="str">
        <f t="shared" si="2316"/>
        <v>01-02</v>
      </c>
      <c r="K2288" t="str">
        <f t="shared" si="2316"/>
        <v>Participación de Alcaldes, Concejales y Síndicos determinados o designados en el COMUDE</v>
      </c>
      <c r="L2288" s="150">
        <f>+VLOOKUP($E2288,IPC_2018!$B$8:$T$347,6,0)</f>
        <v>1</v>
      </c>
      <c r="M2288" s="142" t="str">
        <f>+VLOOKUP($E2288,IPC_2018!$B$8:$T$347,7,0)</f>
        <v>Alto</v>
      </c>
    </row>
    <row r="2289" spans="1:13" x14ac:dyDescent="0.3">
      <c r="A2289" s="139">
        <f t="shared" si="2311"/>
        <v>61</v>
      </c>
      <c r="B2289" s="148">
        <f t="shared" si="2313"/>
        <v>3</v>
      </c>
      <c r="D2289" s="149" t="str">
        <f>+VLOOKUP($A2289,mUNICIPIOS!$B$4:$F$343,2,0)</f>
        <v>Escuintla</v>
      </c>
      <c r="E2289" s="149">
        <f>+VLOOKUP($A2289,mUNICIPIOS!$B$4:$F$343,3,0)</f>
        <v>504</v>
      </c>
      <c r="F2289" s="149" t="str">
        <f>+VLOOKUP($A2289,mUNICIPIOS!$B$4:$F$343,4,0)</f>
        <v>Siquinalá</v>
      </c>
      <c r="G2289" s="139" t="str">
        <f t="shared" ref="G2289:K2289" si="2317">+G2251</f>
        <v>01</v>
      </c>
      <c r="H2289" t="str">
        <f t="shared" si="2317"/>
        <v>IPC</v>
      </c>
      <c r="I2289" t="str">
        <f t="shared" si="2317"/>
        <v>Índice de Participación Ciudadana</v>
      </c>
      <c r="J2289" t="str">
        <f t="shared" si="2317"/>
        <v>01-03</v>
      </c>
      <c r="K2289" t="str">
        <f t="shared" si="2317"/>
        <v>Participación  de organizaciones de jóvenes, mujeres, pueblos mayas, xincas, garífunas, y otras organizaciones en el Comude</v>
      </c>
      <c r="L2289" s="150">
        <f>+VLOOKUP($E2289,IPC_2018!$B$8:$T$347,9,0)</f>
        <v>0.43835616438356162</v>
      </c>
      <c r="M2289" s="142" t="str">
        <f>+VLOOKUP($E2289,IPC_2018!$B$8:$T$347,10,0)</f>
        <v>Medio</v>
      </c>
    </row>
    <row r="2290" spans="1:13" x14ac:dyDescent="0.3">
      <c r="A2290" s="139">
        <f t="shared" si="2311"/>
        <v>61</v>
      </c>
      <c r="B2290" s="148">
        <f t="shared" si="2313"/>
        <v>4</v>
      </c>
      <c r="D2290" s="149" t="str">
        <f>+VLOOKUP($A2290,mUNICIPIOS!$B$4:$F$343,2,0)</f>
        <v>Escuintla</v>
      </c>
      <c r="E2290" s="149">
        <f>+VLOOKUP($A2290,mUNICIPIOS!$B$4:$F$343,3,0)</f>
        <v>504</v>
      </c>
      <c r="F2290" s="149" t="str">
        <f>+VLOOKUP($A2290,mUNICIPIOS!$B$4:$F$343,4,0)</f>
        <v>Siquinalá</v>
      </c>
      <c r="G2290" s="139" t="str">
        <f t="shared" ref="G2290:K2290" si="2318">+G2252</f>
        <v>01</v>
      </c>
      <c r="H2290" t="str">
        <f t="shared" si="2318"/>
        <v>IPC</v>
      </c>
      <c r="I2290" t="str">
        <f t="shared" si="2318"/>
        <v>Índice de Participación Ciudadana</v>
      </c>
      <c r="J2290" t="str">
        <f t="shared" si="2318"/>
        <v>01-04</v>
      </c>
      <c r="K2290" t="str">
        <f t="shared" si="2318"/>
        <v>Representatividad territorial del Comude.</v>
      </c>
      <c r="L2290" s="150">
        <f>+VLOOKUP($E2290,IPC_2018!$B$8:$T$347,12,0)</f>
        <v>0.83140495867768593</v>
      </c>
      <c r="M2290" s="142" t="str">
        <f>+VLOOKUP($E2290,IPC_2018!$B$8:$T$347,13,0)</f>
        <v>Alto</v>
      </c>
    </row>
    <row r="2291" spans="1:13" x14ac:dyDescent="0.3">
      <c r="A2291" s="139">
        <f t="shared" si="2311"/>
        <v>61</v>
      </c>
      <c r="B2291" s="148">
        <f t="shared" si="2313"/>
        <v>5</v>
      </c>
      <c r="D2291" s="149" t="str">
        <f>+VLOOKUP($A2291,mUNICIPIOS!$B$4:$F$343,2,0)</f>
        <v>Escuintla</v>
      </c>
      <c r="E2291" s="149">
        <f>+VLOOKUP($A2291,mUNICIPIOS!$B$4:$F$343,3,0)</f>
        <v>504</v>
      </c>
      <c r="F2291" s="149" t="str">
        <f>+VLOOKUP($A2291,mUNICIPIOS!$B$4:$F$343,4,0)</f>
        <v>Siquinalá</v>
      </c>
      <c r="G2291" s="139" t="str">
        <f t="shared" ref="G2291:K2291" si="2319">+G2253</f>
        <v>01</v>
      </c>
      <c r="H2291" t="str">
        <f t="shared" si="2319"/>
        <v>IPC</v>
      </c>
      <c r="I2291" t="str">
        <f t="shared" si="2319"/>
        <v>Índice de Participación Ciudadana</v>
      </c>
      <c r="J2291" t="str">
        <f t="shared" si="2319"/>
        <v>01-05</v>
      </c>
      <c r="K2291" t="str">
        <f t="shared" si="2319"/>
        <v>Funcionamiento del Comude</v>
      </c>
      <c r="L2291" s="150">
        <f>+VLOOKUP($E2291,IPC_2018!$B$8:$T$347,15,0)</f>
        <v>0.24911660786187864</v>
      </c>
      <c r="M2291" s="142" t="str">
        <f>+VLOOKUP($E2291,IPC_2018!$B$8:$T$347,16,0)</f>
        <v>Medio bajo</v>
      </c>
    </row>
    <row r="2292" spans="1:13" x14ac:dyDescent="0.3">
      <c r="A2292" s="139">
        <f t="shared" si="2311"/>
        <v>61</v>
      </c>
      <c r="B2292" s="148">
        <f t="shared" si="2313"/>
        <v>6</v>
      </c>
      <c r="D2292" s="149" t="str">
        <f>+VLOOKUP($A2292,mUNICIPIOS!$B$4:$F$343,2,0)</f>
        <v>Escuintla</v>
      </c>
      <c r="E2292" s="149">
        <f>+VLOOKUP($A2292,mUNICIPIOS!$B$4:$F$343,3,0)</f>
        <v>504</v>
      </c>
      <c r="F2292" s="149" t="str">
        <f>+VLOOKUP($A2292,mUNICIPIOS!$B$4:$F$343,4,0)</f>
        <v>Siquinalá</v>
      </c>
      <c r="G2292" s="139" t="str">
        <f t="shared" ref="G2292:K2292" si="2320">+G2254</f>
        <v>01</v>
      </c>
      <c r="H2292" t="str">
        <f t="shared" si="2320"/>
        <v>IPC</v>
      </c>
      <c r="I2292" t="str">
        <f t="shared" si="2320"/>
        <v>Índice de Participación Ciudadana</v>
      </c>
      <c r="J2292" t="str">
        <f t="shared" si="2320"/>
        <v>INDICE</v>
      </c>
      <c r="K2292">
        <f t="shared" si="2320"/>
        <v>0</v>
      </c>
      <c r="L2292" s="150">
        <f>+VLOOKUP($E2292,IPC_2018!$B$8:$T$347,18,0)</f>
        <v>0.74241499297180225</v>
      </c>
      <c r="M2292" s="142" t="str">
        <f>+VLOOKUP($E2292,IPC_2018!$B$8:$T$347,19,0)</f>
        <v>Medio alto</v>
      </c>
    </row>
    <row r="2293" spans="1:13" x14ac:dyDescent="0.3">
      <c r="A2293" s="139">
        <f t="shared" si="2311"/>
        <v>61</v>
      </c>
      <c r="B2293" s="148">
        <f t="shared" si="2313"/>
        <v>7</v>
      </c>
      <c r="D2293" s="149" t="str">
        <f>+VLOOKUP($A2293,mUNICIPIOS!$B$4:$F$343,2,0)</f>
        <v>Escuintla</v>
      </c>
      <c r="E2293" s="149">
        <f>+VLOOKUP($A2293,mUNICIPIOS!$B$4:$F$343,3,0)</f>
        <v>504</v>
      </c>
      <c r="F2293" s="149" t="str">
        <f>+VLOOKUP($A2293,mUNICIPIOS!$B$4:$F$343,4,0)</f>
        <v>Siquinalá</v>
      </c>
      <c r="G2293" s="139" t="str">
        <f t="shared" ref="G2293:K2293" si="2321">+G2255</f>
        <v>02</v>
      </c>
      <c r="H2293" t="str">
        <f t="shared" si="2321"/>
        <v>IIC</v>
      </c>
      <c r="I2293" t="str">
        <f t="shared" si="2321"/>
        <v>Índice de Información a la Ciudadanía</v>
      </c>
      <c r="J2293" t="str">
        <f t="shared" si="2321"/>
        <v>02-01</v>
      </c>
      <c r="K2293" t="str">
        <f t="shared" si="2321"/>
        <v>Rendición de cuentas cuatrimestral y anual al Comude enfocadas en resultados.</v>
      </c>
      <c r="L2293" s="150">
        <f>+VLOOKUP($E2293,IIC_2018!$B$8:$Q$347,3,0)</f>
        <v>0</v>
      </c>
      <c r="M2293" s="142" t="str">
        <f>+VLOOKUP($E2293,IIC_2018!$B$8:$Q$347,4,0)</f>
        <v>Bajo</v>
      </c>
    </row>
    <row r="2294" spans="1:13" x14ac:dyDescent="0.3">
      <c r="A2294" s="139">
        <f t="shared" si="2311"/>
        <v>61</v>
      </c>
      <c r="B2294" s="148">
        <f t="shared" si="2313"/>
        <v>8</v>
      </c>
      <c r="D2294" s="149" t="str">
        <f>+VLOOKUP($A2294,mUNICIPIOS!$B$4:$F$343,2,0)</f>
        <v>Escuintla</v>
      </c>
      <c r="E2294" s="149">
        <f>+VLOOKUP($A2294,mUNICIPIOS!$B$4:$F$343,3,0)</f>
        <v>504</v>
      </c>
      <c r="F2294" s="149" t="str">
        <f>+VLOOKUP($A2294,mUNICIPIOS!$B$4:$F$343,4,0)</f>
        <v>Siquinalá</v>
      </c>
      <c r="G2294" s="139" t="str">
        <f t="shared" ref="G2294:K2294" si="2322">+G2256</f>
        <v>02</v>
      </c>
      <c r="H2294" t="str">
        <f t="shared" si="2322"/>
        <v>IIC</v>
      </c>
      <c r="I2294" t="str">
        <f t="shared" si="2322"/>
        <v>Índice de Información a la Ciudadanía</v>
      </c>
      <c r="J2294" t="str">
        <f t="shared" si="2322"/>
        <v>02-02</v>
      </c>
      <c r="K2294" t="str">
        <f t="shared" si="2322"/>
        <v>Información presupuestaria y otra información brindada a la ciudadanía disponible en medios locales de comunicación.</v>
      </c>
      <c r="L2294" s="150">
        <f>+VLOOKUP($E2294,IIC_2018!$B$8:$Q$347,6,0)</f>
        <v>0</v>
      </c>
      <c r="M2294" s="142" t="str">
        <f>+VLOOKUP($E2294,IIC_2018!$B$8:$Q$347,7,0)</f>
        <v>Bajo</v>
      </c>
    </row>
    <row r="2295" spans="1:13" x14ac:dyDescent="0.3">
      <c r="A2295" s="139">
        <f t="shared" si="2311"/>
        <v>61</v>
      </c>
      <c r="B2295" s="148">
        <f t="shared" si="2313"/>
        <v>9</v>
      </c>
      <c r="D2295" s="149" t="str">
        <f>+VLOOKUP($A2295,mUNICIPIOS!$B$4:$F$343,2,0)</f>
        <v>Escuintla</v>
      </c>
      <c r="E2295" s="149">
        <f>+VLOOKUP($A2295,mUNICIPIOS!$B$4:$F$343,3,0)</f>
        <v>504</v>
      </c>
      <c r="F2295" s="149" t="str">
        <f>+VLOOKUP($A2295,mUNICIPIOS!$B$4:$F$343,4,0)</f>
        <v>Siquinalá</v>
      </c>
      <c r="G2295" s="139" t="str">
        <f t="shared" ref="G2295:K2295" si="2323">+G2257</f>
        <v>02</v>
      </c>
      <c r="H2295" t="str">
        <f t="shared" si="2323"/>
        <v>IIC</v>
      </c>
      <c r="I2295" t="str">
        <f t="shared" si="2323"/>
        <v>Índice de Información a la Ciudadanía</v>
      </c>
      <c r="J2295" t="str">
        <f t="shared" si="2323"/>
        <v>02-03</v>
      </c>
      <c r="K2295" t="str">
        <f t="shared" si="2323"/>
        <v>Información pública de oficio actualizada y disponible de acuerdo a la LAIP y uso de internet.</v>
      </c>
      <c r="L2295" s="150">
        <f>+VLOOKUP($E2295,IIC_2018!$B$8:$Q$347,9,0)</f>
        <v>0</v>
      </c>
      <c r="M2295" s="142" t="str">
        <f>+VLOOKUP($E2295,IIC_2018!$B$8:$Q$347,10,0)</f>
        <v>Bajo</v>
      </c>
    </row>
    <row r="2296" spans="1:13" x14ac:dyDescent="0.3">
      <c r="A2296" s="139">
        <f t="shared" si="2311"/>
        <v>61</v>
      </c>
      <c r="B2296" s="148">
        <f t="shared" si="2313"/>
        <v>10</v>
      </c>
      <c r="D2296" s="149" t="str">
        <f>+VLOOKUP($A2296,mUNICIPIOS!$B$4:$F$343,2,0)</f>
        <v>Escuintla</v>
      </c>
      <c r="E2296" s="149">
        <f>+VLOOKUP($A2296,mUNICIPIOS!$B$4:$F$343,3,0)</f>
        <v>504</v>
      </c>
      <c r="F2296" s="149" t="str">
        <f>+VLOOKUP($A2296,mUNICIPIOS!$B$4:$F$343,4,0)</f>
        <v>Siquinalá</v>
      </c>
      <c r="G2296" s="139" t="str">
        <f t="shared" ref="G2296:K2296" si="2324">+G2258</f>
        <v>02</v>
      </c>
      <c r="H2296" t="str">
        <f t="shared" si="2324"/>
        <v>IIC</v>
      </c>
      <c r="I2296" t="str">
        <f t="shared" si="2324"/>
        <v>Índice de Información a la Ciudadanía</v>
      </c>
      <c r="J2296" t="str">
        <f t="shared" si="2324"/>
        <v>02-04</v>
      </c>
      <c r="K2296" t="str">
        <f t="shared" si="2324"/>
        <v>Relación del monto contratado por medio de Guate compras con el total del presupuesto de egresos vigente.</v>
      </c>
      <c r="L2296" s="150">
        <f>+VLOOKUP($E2296,IIC_2018!$B$8:$Q$347,12,0)</f>
        <v>0.25436108439954375</v>
      </c>
      <c r="M2296" s="142" t="str">
        <f>+VLOOKUP($E2296,IIC_2018!$B$8:$Q$347,13,0)</f>
        <v>Medio bajo</v>
      </c>
    </row>
    <row r="2297" spans="1:13" x14ac:dyDescent="0.3">
      <c r="A2297" s="139">
        <f t="shared" si="2311"/>
        <v>61</v>
      </c>
      <c r="B2297" s="148">
        <f t="shared" si="2313"/>
        <v>11</v>
      </c>
      <c r="D2297" s="149" t="str">
        <f>+VLOOKUP($A2297,mUNICIPIOS!$B$4:$F$343,2,0)</f>
        <v>Escuintla</v>
      </c>
      <c r="E2297" s="149">
        <f>+VLOOKUP($A2297,mUNICIPIOS!$B$4:$F$343,3,0)</f>
        <v>504</v>
      </c>
      <c r="F2297" s="149" t="str">
        <f>+VLOOKUP($A2297,mUNICIPIOS!$B$4:$F$343,4,0)</f>
        <v>Siquinalá</v>
      </c>
      <c r="G2297" s="139" t="str">
        <f t="shared" ref="G2297:K2297" si="2325">+G2259</f>
        <v>02</v>
      </c>
      <c r="H2297" t="str">
        <f t="shared" si="2325"/>
        <v>IIC</v>
      </c>
      <c r="I2297" t="str">
        <f t="shared" si="2325"/>
        <v>Índice de Información a la Ciudadanía</v>
      </c>
      <c r="J2297" t="str">
        <f t="shared" si="2325"/>
        <v>INDICE</v>
      </c>
      <c r="K2297">
        <f t="shared" si="2325"/>
        <v>0</v>
      </c>
      <c r="L2297" s="150">
        <f>+VLOOKUP($E2297,IIC_2018!$B$8:$Q$347,15,0)</f>
        <v>6.3590271099885937E-2</v>
      </c>
      <c r="M2297" s="142" t="str">
        <f>+VLOOKUP($E2297,IIC_2018!$B$8:$Q$347,16,0)</f>
        <v>Bajo</v>
      </c>
    </row>
    <row r="2298" spans="1:13" x14ac:dyDescent="0.3">
      <c r="A2298" s="139">
        <f t="shared" si="2311"/>
        <v>61</v>
      </c>
      <c r="B2298" s="148">
        <f t="shared" si="2313"/>
        <v>12</v>
      </c>
      <c r="D2298" s="149" t="str">
        <f>+VLOOKUP($A2298,mUNICIPIOS!$B$4:$F$343,2,0)</f>
        <v>Escuintla</v>
      </c>
      <c r="E2298" s="149">
        <f>+VLOOKUP($A2298,mUNICIPIOS!$B$4:$F$343,3,0)</f>
        <v>504</v>
      </c>
      <c r="F2298" s="149" t="str">
        <f>+VLOOKUP($A2298,mUNICIPIOS!$B$4:$F$343,4,0)</f>
        <v>Siquinalá</v>
      </c>
      <c r="G2298" s="139" t="str">
        <f t="shared" ref="G2298:K2298" si="2326">+G2260</f>
        <v>03</v>
      </c>
      <c r="H2298" t="str">
        <f t="shared" si="2326"/>
        <v>ISP</v>
      </c>
      <c r="I2298" t="str">
        <f t="shared" si="2326"/>
        <v>Índice de Servicios Públicos</v>
      </c>
      <c r="J2298" t="str">
        <f t="shared" si="2326"/>
        <v>03-01</v>
      </c>
      <c r="K2298" t="str">
        <f t="shared" si="2326"/>
        <v>Cobertura del servicio público de agua</v>
      </c>
      <c r="L2298" s="150">
        <f>+VLOOKUP($E2298,ISP_2018!$B$8:$T$347,3,0)</f>
        <v>0</v>
      </c>
      <c r="M2298" s="142" t="str">
        <f>+VLOOKUP($E2298,ISP_2018!$B$8:$T$347,4,0)</f>
        <v>Bajo</v>
      </c>
    </row>
    <row r="2299" spans="1:13" x14ac:dyDescent="0.3">
      <c r="A2299" s="139">
        <f t="shared" si="2311"/>
        <v>61</v>
      </c>
      <c r="B2299" s="148">
        <f t="shared" si="2313"/>
        <v>13</v>
      </c>
      <c r="D2299" s="149" t="str">
        <f>+VLOOKUP($A2299,mUNICIPIOS!$B$4:$F$343,2,0)</f>
        <v>Escuintla</v>
      </c>
      <c r="E2299" s="149">
        <f>+VLOOKUP($A2299,mUNICIPIOS!$B$4:$F$343,3,0)</f>
        <v>504</v>
      </c>
      <c r="F2299" s="149" t="str">
        <f>+VLOOKUP($A2299,mUNICIPIOS!$B$4:$F$343,4,0)</f>
        <v>Siquinalá</v>
      </c>
      <c r="G2299" s="139" t="str">
        <f t="shared" ref="G2299:K2299" si="2327">+G2261</f>
        <v>03</v>
      </c>
      <c r="H2299" t="str">
        <f t="shared" si="2327"/>
        <v>ISP</v>
      </c>
      <c r="I2299" t="str">
        <f t="shared" si="2327"/>
        <v>Índice de Servicios Públicos</v>
      </c>
      <c r="J2299" t="str">
        <f t="shared" si="2327"/>
        <v>03-02</v>
      </c>
      <c r="K2299" t="str">
        <f t="shared" si="2327"/>
        <v>Control de la calidad del servicio público de agua</v>
      </c>
      <c r="L2299" s="150">
        <f>+VLOOKUP($E2299,ISP_2018!$B$8:$T$347,6,0)</f>
        <v>0</v>
      </c>
      <c r="M2299" s="142" t="str">
        <f>+VLOOKUP($E2299,ISP_2018!$B$8:$T$347,7,0)</f>
        <v>Bajo</v>
      </c>
    </row>
    <row r="2300" spans="1:13" x14ac:dyDescent="0.3">
      <c r="A2300" s="139">
        <f t="shared" si="2311"/>
        <v>61</v>
      </c>
      <c r="B2300" s="148">
        <f t="shared" si="2313"/>
        <v>14</v>
      </c>
      <c r="D2300" s="149" t="str">
        <f>+VLOOKUP($A2300,mUNICIPIOS!$B$4:$F$343,2,0)</f>
        <v>Escuintla</v>
      </c>
      <c r="E2300" s="149">
        <f>+VLOOKUP($A2300,mUNICIPIOS!$B$4:$F$343,3,0)</f>
        <v>504</v>
      </c>
      <c r="F2300" s="149" t="str">
        <f>+VLOOKUP($A2300,mUNICIPIOS!$B$4:$F$343,4,0)</f>
        <v>Siquinalá</v>
      </c>
      <c r="G2300" s="139" t="str">
        <f t="shared" ref="G2300:K2300" si="2328">+G2262</f>
        <v>03</v>
      </c>
      <c r="H2300" t="str">
        <f t="shared" si="2328"/>
        <v>ISP</v>
      </c>
      <c r="I2300" t="str">
        <f t="shared" si="2328"/>
        <v>Índice de Servicios Públicos</v>
      </c>
      <c r="J2300" t="str">
        <f t="shared" si="2328"/>
        <v>03-03</v>
      </c>
      <c r="K2300" t="str">
        <f t="shared" si="2328"/>
        <v>Disposición  y tratamiento  de aguas residuales</v>
      </c>
      <c r="L2300" s="150">
        <f>+VLOOKUP($E2300,ISP_2018!$B$8:$T$347,9,0)</f>
        <v>0</v>
      </c>
      <c r="M2300" s="142" t="str">
        <f>+VLOOKUP($E2300,ISP_2018!$B$8:$T$347,10,0)</f>
        <v>Bajo</v>
      </c>
    </row>
    <row r="2301" spans="1:13" x14ac:dyDescent="0.3">
      <c r="A2301" s="139">
        <f t="shared" si="2311"/>
        <v>61</v>
      </c>
      <c r="B2301" s="148">
        <f t="shared" si="2313"/>
        <v>15</v>
      </c>
      <c r="D2301" s="149" t="str">
        <f>+VLOOKUP($A2301,mUNICIPIOS!$B$4:$F$343,2,0)</f>
        <v>Escuintla</v>
      </c>
      <c r="E2301" s="149">
        <f>+VLOOKUP($A2301,mUNICIPIOS!$B$4:$F$343,3,0)</f>
        <v>504</v>
      </c>
      <c r="F2301" s="149" t="str">
        <f>+VLOOKUP($A2301,mUNICIPIOS!$B$4:$F$343,4,0)</f>
        <v>Siquinalá</v>
      </c>
      <c r="G2301" s="139" t="str">
        <f t="shared" ref="G2301:K2301" si="2329">+G2263</f>
        <v>03</v>
      </c>
      <c r="H2301" t="str">
        <f t="shared" si="2329"/>
        <v>ISP</v>
      </c>
      <c r="I2301" t="str">
        <f t="shared" si="2329"/>
        <v>Índice de Servicios Públicos</v>
      </c>
      <c r="J2301" t="str">
        <f t="shared" si="2329"/>
        <v>03-04</v>
      </c>
      <c r="K2301" t="str">
        <f t="shared" si="2329"/>
        <v>Gestión y manejo de los residuos y desechos sólidos</v>
      </c>
      <c r="L2301" s="150">
        <f>+VLOOKUP($E2301,ISP_2018!$B$8:$T$347,12,0)</f>
        <v>0</v>
      </c>
      <c r="M2301" s="142" t="str">
        <f>+VLOOKUP($E2301,ISP_2018!$B$8:$T$347,13,0)</f>
        <v>Bajo</v>
      </c>
    </row>
    <row r="2302" spans="1:13" x14ac:dyDescent="0.3">
      <c r="A2302" s="139">
        <f t="shared" si="2311"/>
        <v>61</v>
      </c>
      <c r="B2302" s="148">
        <f t="shared" si="2313"/>
        <v>16</v>
      </c>
      <c r="D2302" s="149" t="str">
        <f>+VLOOKUP($A2302,mUNICIPIOS!$B$4:$F$343,2,0)</f>
        <v>Escuintla</v>
      </c>
      <c r="E2302" s="149">
        <f>+VLOOKUP($A2302,mUNICIPIOS!$B$4:$F$343,3,0)</f>
        <v>504</v>
      </c>
      <c r="F2302" s="149" t="str">
        <f>+VLOOKUP($A2302,mUNICIPIOS!$B$4:$F$343,4,0)</f>
        <v>Siquinalá</v>
      </c>
      <c r="G2302" s="139" t="str">
        <f t="shared" ref="G2302:K2302" si="2330">+G2264</f>
        <v>03</v>
      </c>
      <c r="H2302" t="str">
        <f t="shared" si="2330"/>
        <v>ISP</v>
      </c>
      <c r="I2302" t="str">
        <f t="shared" si="2330"/>
        <v>Índice de Servicios Públicos</v>
      </c>
      <c r="J2302" t="str">
        <f t="shared" si="2330"/>
        <v>03-05</v>
      </c>
      <c r="K2302" t="str">
        <f t="shared" si="2330"/>
        <v>Gestión de servicios públicos municipales</v>
      </c>
      <c r="L2302" s="150">
        <f>+VLOOKUP($E2302,ISP_2018!$B$8:$T$347,15,0)</f>
        <v>0</v>
      </c>
      <c r="M2302" s="142" t="str">
        <f>+VLOOKUP($E2302,ISP_2018!$B$8:$T$347,16,0)</f>
        <v>Bajo</v>
      </c>
    </row>
    <row r="2303" spans="1:13" x14ac:dyDescent="0.3">
      <c r="A2303" s="139">
        <f t="shared" si="2311"/>
        <v>61</v>
      </c>
      <c r="B2303" s="148">
        <f t="shared" si="2313"/>
        <v>17</v>
      </c>
      <c r="D2303" s="149" t="str">
        <f>+VLOOKUP($A2303,mUNICIPIOS!$B$4:$F$343,2,0)</f>
        <v>Escuintla</v>
      </c>
      <c r="E2303" s="149">
        <f>+VLOOKUP($A2303,mUNICIPIOS!$B$4:$F$343,3,0)</f>
        <v>504</v>
      </c>
      <c r="F2303" s="149" t="str">
        <f>+VLOOKUP($A2303,mUNICIPIOS!$B$4:$F$343,4,0)</f>
        <v>Siquinalá</v>
      </c>
      <c r="G2303" s="139" t="str">
        <f t="shared" ref="G2303:K2303" si="2331">+G2265</f>
        <v>03</v>
      </c>
      <c r="H2303" t="str">
        <f t="shared" si="2331"/>
        <v>ISP</v>
      </c>
      <c r="I2303" t="str">
        <f t="shared" si="2331"/>
        <v>Índice de Servicios Públicos</v>
      </c>
      <c r="J2303" t="str">
        <f t="shared" si="2331"/>
        <v>INDICE</v>
      </c>
      <c r="K2303">
        <f t="shared" si="2331"/>
        <v>0</v>
      </c>
      <c r="L2303" s="150">
        <f>+VLOOKUP($E2303,ISP_2018!$B$8:$T$347,18,0)</f>
        <v>0</v>
      </c>
      <c r="M2303" s="142" t="str">
        <f>+VLOOKUP($E2303,ISP_2018!$B$8:$T$347,19,0)</f>
        <v>Bajo</v>
      </c>
    </row>
    <row r="2304" spans="1:13" x14ac:dyDescent="0.3">
      <c r="A2304" s="139">
        <f t="shared" si="2311"/>
        <v>61</v>
      </c>
      <c r="B2304" s="148">
        <f t="shared" si="2313"/>
        <v>18</v>
      </c>
      <c r="D2304" s="149" t="str">
        <f>+VLOOKUP($A2304,mUNICIPIOS!$B$4:$F$343,2,0)</f>
        <v>Escuintla</v>
      </c>
      <c r="E2304" s="149">
        <f>+VLOOKUP($A2304,mUNICIPIOS!$B$4:$F$343,3,0)</f>
        <v>504</v>
      </c>
      <c r="F2304" s="149" t="str">
        <f>+VLOOKUP($A2304,mUNICIPIOS!$B$4:$F$343,4,0)</f>
        <v>Siquinalá</v>
      </c>
      <c r="G2304" s="139" t="str">
        <f t="shared" ref="G2304:K2304" si="2332">+G2266</f>
        <v>04</v>
      </c>
      <c r="H2304" t="str">
        <f t="shared" si="2332"/>
        <v>IGA</v>
      </c>
      <c r="I2304" t="str">
        <f t="shared" si="2332"/>
        <v>Índice de Gestión Administrativa</v>
      </c>
      <c r="J2304" t="str">
        <f t="shared" si="2332"/>
        <v>04-01</v>
      </c>
      <c r="K2304" t="str">
        <f t="shared" si="2332"/>
        <v>Existencia de elementos de atención municipal orientada al vecino</v>
      </c>
      <c r="L2304" s="150">
        <f>+VLOOKUP($E2304,IGA_2018!$B$8:$N$347,3,0)</f>
        <v>0</v>
      </c>
      <c r="M2304" s="142" t="str">
        <f>+VLOOKUP($E2304,IGA_2018!$B$8:$N$347,4,0)</f>
        <v>Bajo</v>
      </c>
    </row>
    <row r="2305" spans="1:13" x14ac:dyDescent="0.3">
      <c r="A2305" s="139">
        <f t="shared" si="2311"/>
        <v>61</v>
      </c>
      <c r="B2305" s="148">
        <f t="shared" si="2313"/>
        <v>19</v>
      </c>
      <c r="D2305" s="149" t="str">
        <f>+VLOOKUP($A2305,mUNICIPIOS!$B$4:$F$343,2,0)</f>
        <v>Escuintla</v>
      </c>
      <c r="E2305" s="149">
        <f>+VLOOKUP($A2305,mUNICIPIOS!$B$4:$F$343,3,0)</f>
        <v>504</v>
      </c>
      <c r="F2305" s="149" t="str">
        <f>+VLOOKUP($A2305,mUNICIPIOS!$B$4:$F$343,4,0)</f>
        <v>Siquinalá</v>
      </c>
      <c r="G2305" s="139" t="str">
        <f t="shared" ref="G2305:K2305" si="2333">+G2267</f>
        <v>04</v>
      </c>
      <c r="H2305" t="str">
        <f t="shared" si="2333"/>
        <v>IGA</v>
      </c>
      <c r="I2305" t="str">
        <f t="shared" si="2333"/>
        <v>Índice de Gestión Administrativa</v>
      </c>
      <c r="J2305" t="str">
        <f t="shared" si="2333"/>
        <v>04-02</v>
      </c>
      <c r="K2305" t="str">
        <f t="shared" si="2333"/>
        <v>Gestión del recurso humano.</v>
      </c>
      <c r="L2305" s="150">
        <f>+VLOOKUP($E2305,IGA_2018!$B$8:$N$347,6,0)</f>
        <v>0</v>
      </c>
      <c r="M2305" s="142" t="str">
        <f>+VLOOKUP($E2305,IGA_2018!$B$8:$N$347,7,0)</f>
        <v>Bajo</v>
      </c>
    </row>
    <row r="2306" spans="1:13" x14ac:dyDescent="0.3">
      <c r="A2306" s="139">
        <f t="shared" si="2311"/>
        <v>61</v>
      </c>
      <c r="B2306" s="148">
        <f t="shared" si="2313"/>
        <v>20</v>
      </c>
      <c r="D2306" s="149" t="str">
        <f>+VLOOKUP($A2306,mUNICIPIOS!$B$4:$F$343,2,0)</f>
        <v>Escuintla</v>
      </c>
      <c r="E2306" s="149">
        <f>+VLOOKUP($A2306,mUNICIPIOS!$B$4:$F$343,3,0)</f>
        <v>504</v>
      </c>
      <c r="F2306" s="149" t="str">
        <f>+VLOOKUP($A2306,mUNICIPIOS!$B$4:$F$343,4,0)</f>
        <v>Siquinalá</v>
      </c>
      <c r="G2306" s="139" t="str">
        <f t="shared" ref="G2306:K2306" si="2334">+G2268</f>
        <v>04</v>
      </c>
      <c r="H2306" t="str">
        <f t="shared" si="2334"/>
        <v>IGA</v>
      </c>
      <c r="I2306" t="str">
        <f t="shared" si="2334"/>
        <v>Índice de Gestión Administrativa</v>
      </c>
      <c r="J2306" t="str">
        <f t="shared" si="2334"/>
        <v>04-03</v>
      </c>
      <c r="K2306" t="str">
        <f t="shared" si="2334"/>
        <v>Existencia de oficinas municipales con instrumentos de gestión.</v>
      </c>
      <c r="L2306" s="150">
        <f>+VLOOKUP($E2306,IGA_2018!$B$8:$N$347,9,0)</f>
        <v>0</v>
      </c>
      <c r="M2306" s="142" t="str">
        <f>+VLOOKUP($E2306,IGA_2018!$B$8:$N$347,10,0)</f>
        <v>Bajo</v>
      </c>
    </row>
    <row r="2307" spans="1:13" x14ac:dyDescent="0.3">
      <c r="A2307" s="139">
        <f t="shared" si="2311"/>
        <v>61</v>
      </c>
      <c r="B2307" s="148">
        <f t="shared" si="2313"/>
        <v>21</v>
      </c>
      <c r="D2307" s="149" t="str">
        <f>+VLOOKUP($A2307,mUNICIPIOS!$B$4:$F$343,2,0)</f>
        <v>Escuintla</v>
      </c>
      <c r="E2307" s="149">
        <f>+VLOOKUP($A2307,mUNICIPIOS!$B$4:$F$343,3,0)</f>
        <v>504</v>
      </c>
      <c r="F2307" s="149" t="str">
        <f>+VLOOKUP($A2307,mUNICIPIOS!$B$4:$F$343,4,0)</f>
        <v>Siquinalá</v>
      </c>
      <c r="G2307" s="139" t="str">
        <f t="shared" ref="G2307:K2307" si="2335">+G2269</f>
        <v>04</v>
      </c>
      <c r="H2307" t="str">
        <f t="shared" si="2335"/>
        <v>IGA</v>
      </c>
      <c r="I2307" t="str">
        <f t="shared" si="2335"/>
        <v>Índice de Gestión Administrativa</v>
      </c>
      <c r="J2307" t="str">
        <f t="shared" si="2335"/>
        <v>INDICE</v>
      </c>
      <c r="K2307">
        <f t="shared" si="2335"/>
        <v>0</v>
      </c>
      <c r="L2307" s="150">
        <f>+VLOOKUP($E2307,IGA_2018!$B$8:$N$347,12,0)</f>
        <v>0</v>
      </c>
      <c r="M2307" s="142" t="str">
        <f>+VLOOKUP($E2307,IGA_2018!$B$8:$N$347,13,0)</f>
        <v>Bajo</v>
      </c>
    </row>
    <row r="2308" spans="1:13" x14ac:dyDescent="0.3">
      <c r="A2308" s="139">
        <f t="shared" si="2311"/>
        <v>61</v>
      </c>
      <c r="B2308" s="148">
        <f t="shared" si="2313"/>
        <v>22</v>
      </c>
      <c r="D2308" s="149" t="str">
        <f>+VLOOKUP($A2308,mUNICIPIOS!$B$4:$F$343,2,0)</f>
        <v>Escuintla</v>
      </c>
      <c r="E2308" s="149">
        <f>+VLOOKUP($A2308,mUNICIPIOS!$B$4:$F$343,3,0)</f>
        <v>504</v>
      </c>
      <c r="F2308" s="149" t="str">
        <f>+VLOOKUP($A2308,mUNICIPIOS!$B$4:$F$343,4,0)</f>
        <v>Siquinalá</v>
      </c>
      <c r="G2308" s="139" t="str">
        <f t="shared" ref="G2308:K2308" si="2336">+G2270</f>
        <v>05</v>
      </c>
      <c r="H2308" t="str">
        <f t="shared" si="2336"/>
        <v>IGF</v>
      </c>
      <c r="I2308" t="str">
        <f t="shared" si="2336"/>
        <v>Índice de Gestión Financiera</v>
      </c>
      <c r="J2308" t="str">
        <f t="shared" si="2336"/>
        <v>05-01</v>
      </c>
      <c r="K2308" t="str">
        <f t="shared" si="2336"/>
        <v>Autonomía financiera municipal</v>
      </c>
      <c r="L2308" s="150">
        <f>+VLOOKUP($E2308,IGF_2018!$B$8:$Z$347,3,0)</f>
        <v>0.28811032692972155</v>
      </c>
      <c r="M2308" s="142" t="str">
        <f>+VLOOKUP($E2308,IGF_2018!$B$8:$Z$347,4,0)</f>
        <v>Medio bajo</v>
      </c>
    </row>
    <row r="2309" spans="1:13" x14ac:dyDescent="0.3">
      <c r="A2309" s="139">
        <f t="shared" si="2311"/>
        <v>61</v>
      </c>
      <c r="B2309" s="148">
        <f t="shared" si="2313"/>
        <v>23</v>
      </c>
      <c r="D2309" s="149" t="str">
        <f>+VLOOKUP($A2309,mUNICIPIOS!$B$4:$F$343,2,0)</f>
        <v>Escuintla</v>
      </c>
      <c r="E2309" s="149">
        <f>+VLOOKUP($A2309,mUNICIPIOS!$B$4:$F$343,3,0)</f>
        <v>504</v>
      </c>
      <c r="F2309" s="149" t="str">
        <f>+VLOOKUP($A2309,mUNICIPIOS!$B$4:$F$343,4,0)</f>
        <v>Siquinalá</v>
      </c>
      <c r="G2309" s="139" t="str">
        <f t="shared" ref="G2309:K2309" si="2337">+G2271</f>
        <v>05</v>
      </c>
      <c r="H2309" t="str">
        <f t="shared" si="2337"/>
        <v>IGF</v>
      </c>
      <c r="I2309" t="str">
        <f t="shared" si="2337"/>
        <v>Índice de Gestión Financiera</v>
      </c>
      <c r="J2309" t="str">
        <f t="shared" si="2337"/>
        <v>05-02</v>
      </c>
      <c r="K2309" t="str">
        <f t="shared" si="2337"/>
        <v xml:space="preserve">Ingresos propios por habitante -sin regalías- </v>
      </c>
      <c r="L2309" s="150">
        <f>+VLOOKUP($E2309,IGF_2018!$B$8:$Z$347,6,0)</f>
        <v>0.27842794382152736</v>
      </c>
      <c r="M2309" s="142" t="str">
        <f>+VLOOKUP($E2309,IGF_2018!$B$8:$Z$347,7,0)</f>
        <v>Medio bajo</v>
      </c>
    </row>
    <row r="2310" spans="1:13" x14ac:dyDescent="0.3">
      <c r="A2310" s="139">
        <f t="shared" si="2311"/>
        <v>61</v>
      </c>
      <c r="B2310" s="148">
        <f t="shared" si="2313"/>
        <v>24</v>
      </c>
      <c r="D2310" s="149" t="str">
        <f>+VLOOKUP($A2310,mUNICIPIOS!$B$4:$F$343,2,0)</f>
        <v>Escuintla</v>
      </c>
      <c r="E2310" s="149">
        <f>+VLOOKUP($A2310,mUNICIPIOS!$B$4:$F$343,3,0)</f>
        <v>504</v>
      </c>
      <c r="F2310" s="149" t="str">
        <f>+VLOOKUP($A2310,mUNICIPIOS!$B$4:$F$343,4,0)</f>
        <v>Siquinalá</v>
      </c>
      <c r="G2310" s="139" t="str">
        <f t="shared" ref="G2310:K2310" si="2338">+G2272</f>
        <v>05</v>
      </c>
      <c r="H2310" t="str">
        <f t="shared" si="2338"/>
        <v>IGF</v>
      </c>
      <c r="I2310" t="str">
        <f t="shared" si="2338"/>
        <v>Índice de Gestión Financiera</v>
      </c>
      <c r="J2310" t="str">
        <f t="shared" si="2338"/>
        <v>05-03</v>
      </c>
      <c r="K2310" t="str">
        <f t="shared" si="2338"/>
        <v>Ingresos del IUSI en relación a los ingresos propios -sin regalías-</v>
      </c>
      <c r="L2310" s="150">
        <f>+VLOOKUP($E2310,IGF_2018!$B$8:$Z$347,9,0)</f>
        <v>0.15472669433727704</v>
      </c>
      <c r="M2310" s="142" t="str">
        <f>+VLOOKUP($E2310,IGF_2018!$B$8:$Z$347,10,0)</f>
        <v>Bajo</v>
      </c>
    </row>
    <row r="2311" spans="1:13" x14ac:dyDescent="0.3">
      <c r="A2311" s="139">
        <f t="shared" si="2311"/>
        <v>61</v>
      </c>
      <c r="B2311" s="148">
        <f t="shared" si="2313"/>
        <v>25</v>
      </c>
      <c r="D2311" s="149" t="str">
        <f>+VLOOKUP($A2311,mUNICIPIOS!$B$4:$F$343,2,0)</f>
        <v>Escuintla</v>
      </c>
      <c r="E2311" s="149">
        <f>+VLOOKUP($A2311,mUNICIPIOS!$B$4:$F$343,3,0)</f>
        <v>504</v>
      </c>
      <c r="F2311" s="149" t="str">
        <f>+VLOOKUP($A2311,mUNICIPIOS!$B$4:$F$343,4,0)</f>
        <v>Siquinalá</v>
      </c>
      <c r="G2311" s="139" t="str">
        <f t="shared" ref="G2311:K2311" si="2339">+G2273</f>
        <v>05</v>
      </c>
      <c r="H2311" t="str">
        <f t="shared" si="2339"/>
        <v>IGF</v>
      </c>
      <c r="I2311" t="str">
        <f t="shared" si="2339"/>
        <v>Índice de Gestión Financiera</v>
      </c>
      <c r="J2311" t="str">
        <f t="shared" si="2339"/>
        <v>05-04</v>
      </c>
      <c r="K2311" t="str">
        <f t="shared" si="2339"/>
        <v>Inversión anual en capital fijo por habitante</v>
      </c>
      <c r="L2311" s="150">
        <f>+VLOOKUP($E2311,IGF_2018!$B$8:$Z$347,12,0)</f>
        <v>5.4795890853078927E-2</v>
      </c>
      <c r="M2311" s="142" t="str">
        <f>+VLOOKUP($E2311,IGF_2018!$B$8:$Z$347,13,0)</f>
        <v>Bajo</v>
      </c>
    </row>
    <row r="2312" spans="1:13" x14ac:dyDescent="0.3">
      <c r="A2312" s="139">
        <f t="shared" si="2311"/>
        <v>61</v>
      </c>
      <c r="B2312" s="148">
        <f t="shared" si="2313"/>
        <v>26</v>
      </c>
      <c r="D2312" s="149" t="str">
        <f>+VLOOKUP($A2312,mUNICIPIOS!$B$4:$F$343,2,0)</f>
        <v>Escuintla</v>
      </c>
      <c r="E2312" s="149">
        <f>+VLOOKUP($A2312,mUNICIPIOS!$B$4:$F$343,3,0)</f>
        <v>504</v>
      </c>
      <c r="F2312" s="149" t="str">
        <f>+VLOOKUP($A2312,mUNICIPIOS!$B$4:$F$343,4,0)</f>
        <v>Siquinalá</v>
      </c>
      <c r="G2312" s="139" t="str">
        <f t="shared" ref="G2312:K2312" si="2340">+G2274</f>
        <v>05</v>
      </c>
      <c r="H2312" t="str">
        <f t="shared" si="2340"/>
        <v>IGF</v>
      </c>
      <c r="I2312" t="str">
        <f t="shared" si="2340"/>
        <v>Índice de Gestión Financiera</v>
      </c>
      <c r="J2312" t="str">
        <f t="shared" si="2340"/>
        <v>05-05</v>
      </c>
      <c r="K2312" t="str">
        <f t="shared" si="2340"/>
        <v>Inversión anual en capital fijo con recursos percibidos por ingresos propios</v>
      </c>
      <c r="L2312" s="150">
        <f>+VLOOKUP($E2312,IGF_2018!$B$8:$Z$347,15,0)</f>
        <v>0.14929824410369366</v>
      </c>
      <c r="M2312" s="142" t="str">
        <f>+VLOOKUP($E2312,IGF_2018!$B$8:$Z$347,16,0)</f>
        <v>Bajo</v>
      </c>
    </row>
    <row r="2313" spans="1:13" x14ac:dyDescent="0.3">
      <c r="A2313" s="139">
        <f t="shared" si="2311"/>
        <v>61</v>
      </c>
      <c r="B2313" s="148">
        <f t="shared" si="2313"/>
        <v>27</v>
      </c>
      <c r="D2313" s="149" t="str">
        <f>+VLOOKUP($A2313,mUNICIPIOS!$B$4:$F$343,2,0)</f>
        <v>Escuintla</v>
      </c>
      <c r="E2313" s="149">
        <f>+VLOOKUP($A2313,mUNICIPIOS!$B$4:$F$343,3,0)</f>
        <v>504</v>
      </c>
      <c r="F2313" s="149" t="str">
        <f>+VLOOKUP($A2313,mUNICIPIOS!$B$4:$F$343,4,0)</f>
        <v>Siquinalá</v>
      </c>
      <c r="G2313" s="139" t="str">
        <f t="shared" ref="G2313:K2313" si="2341">+G2275</f>
        <v>05</v>
      </c>
      <c r="H2313" t="str">
        <f t="shared" si="2341"/>
        <v>IGF</v>
      </c>
      <c r="I2313" t="str">
        <f t="shared" si="2341"/>
        <v>Índice de Gestión Financiera</v>
      </c>
      <c r="J2313" t="str">
        <f t="shared" si="2341"/>
        <v>05-06</v>
      </c>
      <c r="K2313" t="str">
        <f t="shared" si="2341"/>
        <v xml:space="preserve">Inversión anual en capital fijo con recursos percibidos por transferencias del Gobierno Central </v>
      </c>
      <c r="L2313" s="150">
        <f>+VLOOKUP($E2313,IGF_2018!$B$8:$Z$347,18,0)</f>
        <v>1.3027079099966738E-2</v>
      </c>
      <c r="M2313" s="142" t="str">
        <f>+VLOOKUP($E2313,IGF_2018!$B$8:$Z$347,19,0)</f>
        <v>Bajo</v>
      </c>
    </row>
    <row r="2314" spans="1:13" x14ac:dyDescent="0.3">
      <c r="A2314" s="139">
        <f t="shared" si="2311"/>
        <v>61</v>
      </c>
      <c r="B2314" s="148">
        <f t="shared" si="2313"/>
        <v>28</v>
      </c>
      <c r="D2314" s="149" t="str">
        <f>+VLOOKUP($A2314,mUNICIPIOS!$B$4:$F$343,2,0)</f>
        <v>Escuintla</v>
      </c>
      <c r="E2314" s="149">
        <f>+VLOOKUP($A2314,mUNICIPIOS!$B$4:$F$343,3,0)</f>
        <v>504</v>
      </c>
      <c r="F2314" s="149" t="str">
        <f>+VLOOKUP($A2314,mUNICIPIOS!$B$4:$F$343,4,0)</f>
        <v>Siquinalá</v>
      </c>
      <c r="G2314" s="139" t="str">
        <f t="shared" ref="G2314:K2314" si="2342">+G2276</f>
        <v>05</v>
      </c>
      <c r="H2314" t="str">
        <f t="shared" si="2342"/>
        <v>IGF</v>
      </c>
      <c r="I2314" t="str">
        <f t="shared" si="2342"/>
        <v>Índice de Gestión Financiera</v>
      </c>
      <c r="J2314" t="str">
        <f t="shared" si="2342"/>
        <v>05-07</v>
      </c>
      <c r="K2314" t="str">
        <f t="shared" si="2342"/>
        <v>Financiamiento por endeudamiento municipal</v>
      </c>
      <c r="L2314" s="150">
        <f>+VLOOKUP($E2314,IGF_2018!$B$8:$Z$347,21,0)</f>
        <v>1</v>
      </c>
      <c r="M2314" s="142" t="str">
        <f>+VLOOKUP($E2314,IGF_2018!$B$8:$Z$347,22,0)</f>
        <v>Alto</v>
      </c>
    </row>
    <row r="2315" spans="1:13" x14ac:dyDescent="0.3">
      <c r="A2315" s="139">
        <f t="shared" si="2311"/>
        <v>61</v>
      </c>
      <c r="B2315" s="148">
        <f t="shared" si="2313"/>
        <v>29</v>
      </c>
      <c r="D2315" s="149" t="str">
        <f>+VLOOKUP($A2315,mUNICIPIOS!$B$4:$F$343,2,0)</f>
        <v>Escuintla</v>
      </c>
      <c r="E2315" s="149">
        <f>+VLOOKUP($A2315,mUNICIPIOS!$B$4:$F$343,3,0)</f>
        <v>504</v>
      </c>
      <c r="F2315" s="149" t="str">
        <f>+VLOOKUP($A2315,mUNICIPIOS!$B$4:$F$343,4,0)</f>
        <v>Siquinalá</v>
      </c>
      <c r="G2315" s="139" t="str">
        <f t="shared" ref="G2315:K2315" si="2343">+G2277</f>
        <v>05</v>
      </c>
      <c r="H2315" t="str">
        <f t="shared" si="2343"/>
        <v>IGF</v>
      </c>
      <c r="I2315" t="str">
        <f t="shared" si="2343"/>
        <v>Índice de Gestión Financiera</v>
      </c>
      <c r="J2315" t="str">
        <f t="shared" si="2343"/>
        <v>INDICE</v>
      </c>
      <c r="K2315">
        <f t="shared" si="2343"/>
        <v>0</v>
      </c>
      <c r="L2315" s="150">
        <f>+VLOOKUP($E2315,IGF_2018!$B$8:$Z$347,24,0)</f>
        <v>0.35049244498965143</v>
      </c>
      <c r="M2315" s="142" t="str">
        <f>+VLOOKUP($E2315,IGF_2018!$B$8:$Z$347,25,0)</f>
        <v>Medio bajo</v>
      </c>
    </row>
    <row r="2316" spans="1:13" x14ac:dyDescent="0.3">
      <c r="A2316" s="139">
        <f t="shared" si="2311"/>
        <v>61</v>
      </c>
      <c r="B2316" s="148">
        <f t="shared" si="2313"/>
        <v>30</v>
      </c>
      <c r="D2316" s="149" t="str">
        <f>+VLOOKUP($A2316,mUNICIPIOS!$B$4:$F$343,2,0)</f>
        <v>Escuintla</v>
      </c>
      <c r="E2316" s="149">
        <f>+VLOOKUP($A2316,mUNICIPIOS!$B$4:$F$343,3,0)</f>
        <v>504</v>
      </c>
      <c r="F2316" s="149" t="str">
        <f>+VLOOKUP($A2316,mUNICIPIOS!$B$4:$F$343,4,0)</f>
        <v>Siquinalá</v>
      </c>
      <c r="G2316" s="139" t="str">
        <f t="shared" ref="G2316:K2316" si="2344">+G2278</f>
        <v>06</v>
      </c>
      <c r="H2316" t="str">
        <f t="shared" si="2344"/>
        <v>IGE</v>
      </c>
      <c r="I2316" t="str">
        <f t="shared" si="2344"/>
        <v>Índice de Gestión Estratégica</v>
      </c>
      <c r="J2316" t="str">
        <f t="shared" si="2344"/>
        <v>06-01</v>
      </c>
      <c r="K2316" t="str">
        <f t="shared" si="2344"/>
        <v>Ejecución del Plan Operativo Anual  (POA)</v>
      </c>
      <c r="L2316" s="150">
        <f>+VLOOKUP($E2316,IGE_2018!$B$8:$Z$347,3,0)</f>
        <v>0</v>
      </c>
      <c r="M2316" s="142" t="str">
        <f>+VLOOKUP($E2316,IGE_2018!$B$8:$Z$347,4,0)</f>
        <v>Bajo</v>
      </c>
    </row>
    <row r="2317" spans="1:13" x14ac:dyDescent="0.3">
      <c r="A2317" s="139">
        <f t="shared" si="2311"/>
        <v>61</v>
      </c>
      <c r="B2317" s="148">
        <f t="shared" si="2313"/>
        <v>31</v>
      </c>
      <c r="D2317" s="149" t="str">
        <f>+VLOOKUP($A2317,mUNICIPIOS!$B$4:$F$343,2,0)</f>
        <v>Escuintla</v>
      </c>
      <c r="E2317" s="149">
        <f>+VLOOKUP($A2317,mUNICIPIOS!$B$4:$F$343,3,0)</f>
        <v>504</v>
      </c>
      <c r="F2317" s="149" t="str">
        <f>+VLOOKUP($A2317,mUNICIPIOS!$B$4:$F$343,4,0)</f>
        <v>Siquinalá</v>
      </c>
      <c r="G2317" s="139" t="str">
        <f t="shared" ref="G2317:K2317" si="2345">+G2279</f>
        <v>06</v>
      </c>
      <c r="H2317" t="str">
        <f t="shared" si="2345"/>
        <v>IGE</v>
      </c>
      <c r="I2317" t="str">
        <f t="shared" si="2345"/>
        <v>Índice de Gestión Estratégica</v>
      </c>
      <c r="J2317" t="str">
        <f t="shared" si="2345"/>
        <v>06-02</v>
      </c>
      <c r="K2317" t="str">
        <f t="shared" si="2345"/>
        <v>Relación Plan de Desarrollo Municipal y Ordenamiento Territorial (PDM-OT) - Plan Estratégico Institucional (PEI) - Plan Operativo Multianual (POM) - Plan Operativo Anual (POA)</v>
      </c>
      <c r="L2317" s="150">
        <f>+VLOOKUP($E2317,IGE_2018!$B$8:$Z$347,6,0)</f>
        <v>0</v>
      </c>
      <c r="M2317" s="142" t="str">
        <f>+VLOOKUP($E2317,IGE_2018!$B$8:$Z$347,7,0)</f>
        <v>Bajo</v>
      </c>
    </row>
    <row r="2318" spans="1:13" x14ac:dyDescent="0.3">
      <c r="A2318" s="139">
        <f t="shared" si="2311"/>
        <v>61</v>
      </c>
      <c r="B2318" s="148">
        <f t="shared" si="2313"/>
        <v>32</v>
      </c>
      <c r="D2318" s="149" t="str">
        <f>+VLOOKUP($A2318,mUNICIPIOS!$B$4:$F$343,2,0)</f>
        <v>Escuintla</v>
      </c>
      <c r="E2318" s="149">
        <f>+VLOOKUP($A2318,mUNICIPIOS!$B$4:$F$343,3,0)</f>
        <v>504</v>
      </c>
      <c r="F2318" s="149" t="str">
        <f>+VLOOKUP($A2318,mUNICIPIOS!$B$4:$F$343,4,0)</f>
        <v>Siquinalá</v>
      </c>
      <c r="G2318" s="139" t="str">
        <f t="shared" ref="G2318:K2318" si="2346">+G2280</f>
        <v>06</v>
      </c>
      <c r="H2318" t="str">
        <f t="shared" si="2346"/>
        <v>IGE</v>
      </c>
      <c r="I2318" t="str">
        <f t="shared" si="2346"/>
        <v>Índice de Gestión Estratégica</v>
      </c>
      <c r="J2318" t="str">
        <f t="shared" si="2346"/>
        <v>06-03</v>
      </c>
      <c r="K2318" t="str">
        <f t="shared" si="2346"/>
        <v>Presupuesto de egresos relacionado a competencias municipales que responden a prioridades nacionales de desarrollo.</v>
      </c>
      <c r="L2318" s="150">
        <f>+VLOOKUP($E2318,IGE_2018!$B$8:$Z$347,9,0)</f>
        <v>0.30714717857661461</v>
      </c>
      <c r="M2318" s="142" t="str">
        <f>+VLOOKUP($E2318,IGE_2018!$B$8:$Z$347,10,0)</f>
        <v>Medio bajo</v>
      </c>
    </row>
    <row r="2319" spans="1:13" x14ac:dyDescent="0.3">
      <c r="A2319" s="139">
        <f t="shared" si="2311"/>
        <v>61</v>
      </c>
      <c r="B2319" s="148">
        <f t="shared" si="2313"/>
        <v>33</v>
      </c>
      <c r="D2319" s="149" t="str">
        <f>+VLOOKUP($A2319,mUNICIPIOS!$B$4:$F$343,2,0)</f>
        <v>Escuintla</v>
      </c>
      <c r="E2319" s="149">
        <f>+VLOOKUP($A2319,mUNICIPIOS!$B$4:$F$343,3,0)</f>
        <v>504</v>
      </c>
      <c r="F2319" s="149" t="str">
        <f>+VLOOKUP($A2319,mUNICIPIOS!$B$4:$F$343,4,0)</f>
        <v>Siquinalá</v>
      </c>
      <c r="G2319" s="139" t="str">
        <f t="shared" ref="G2319:K2319" si="2347">+G2281</f>
        <v>06</v>
      </c>
      <c r="H2319" t="str">
        <f t="shared" si="2347"/>
        <v>IGE</v>
      </c>
      <c r="I2319" t="str">
        <f t="shared" si="2347"/>
        <v>Índice de Gestión Estratégica</v>
      </c>
      <c r="J2319" t="str">
        <f t="shared" si="2347"/>
        <v>06-04</v>
      </c>
      <c r="K2319" t="str">
        <f t="shared" si="2347"/>
        <v>Institucionalización de la gestión ordenada del territorio</v>
      </c>
      <c r="L2319" s="150">
        <f>+VLOOKUP($E2319,IGE_2018!$B$8:$Z$347,12,0)</f>
        <v>0</v>
      </c>
      <c r="M2319" s="142" t="str">
        <f>+VLOOKUP($E2319,IGE_2018!$B$8:$Z$347,13,0)</f>
        <v>Bajo</v>
      </c>
    </row>
    <row r="2320" spans="1:13" x14ac:dyDescent="0.3">
      <c r="A2320" s="139">
        <f t="shared" si="2311"/>
        <v>61</v>
      </c>
      <c r="B2320" s="148">
        <f t="shared" si="2313"/>
        <v>34</v>
      </c>
      <c r="D2320" s="149" t="str">
        <f>+VLOOKUP($A2320,mUNICIPIOS!$B$4:$F$343,2,0)</f>
        <v>Escuintla</v>
      </c>
      <c r="E2320" s="149">
        <f>+VLOOKUP($A2320,mUNICIPIOS!$B$4:$F$343,3,0)</f>
        <v>504</v>
      </c>
      <c r="F2320" s="149" t="str">
        <f>+VLOOKUP($A2320,mUNICIPIOS!$B$4:$F$343,4,0)</f>
        <v>Siquinalá</v>
      </c>
      <c r="G2320" s="139" t="str">
        <f t="shared" ref="G2320:K2320" si="2348">+G2282</f>
        <v>06</v>
      </c>
      <c r="H2320" t="str">
        <f t="shared" si="2348"/>
        <v>IGE</v>
      </c>
      <c r="I2320" t="str">
        <f t="shared" si="2348"/>
        <v>Índice de Gestión Estratégica</v>
      </c>
      <c r="J2320" t="str">
        <f t="shared" si="2348"/>
        <v>06-05</v>
      </c>
      <c r="K2320" t="str">
        <f t="shared" si="2348"/>
        <v>Acciones para la gestión ordenada del territorio</v>
      </c>
      <c r="L2320" s="150">
        <f>+VLOOKUP($E2320,IGE_2018!$B$8:$Z$347,15,0)</f>
        <v>0</v>
      </c>
      <c r="M2320" s="142" t="str">
        <f>+VLOOKUP($E2320,IGE_2018!$B$8:$Z$347,16,0)</f>
        <v>Bajo</v>
      </c>
    </row>
    <row r="2321" spans="1:13" x14ac:dyDescent="0.3">
      <c r="A2321" s="139">
        <f t="shared" si="2311"/>
        <v>61</v>
      </c>
      <c r="B2321" s="148">
        <f t="shared" si="2313"/>
        <v>35</v>
      </c>
      <c r="D2321" s="149" t="str">
        <f>+VLOOKUP($A2321,mUNICIPIOS!$B$4:$F$343,2,0)</f>
        <v>Escuintla</v>
      </c>
      <c r="E2321" s="149">
        <f>+VLOOKUP($A2321,mUNICIPIOS!$B$4:$F$343,3,0)</f>
        <v>504</v>
      </c>
      <c r="F2321" s="149" t="str">
        <f>+VLOOKUP($A2321,mUNICIPIOS!$B$4:$F$343,4,0)</f>
        <v>Siquinalá</v>
      </c>
      <c r="G2321" s="139" t="str">
        <f t="shared" ref="G2321:K2321" si="2349">+G2283</f>
        <v>06</v>
      </c>
      <c r="H2321" t="str">
        <f t="shared" si="2349"/>
        <v>IGE</v>
      </c>
      <c r="I2321" t="str">
        <f t="shared" si="2349"/>
        <v>Índice de Gestión Estratégica</v>
      </c>
      <c r="J2321" t="str">
        <f t="shared" si="2349"/>
        <v>06-06</v>
      </c>
      <c r="K2321" t="str">
        <f t="shared" si="2349"/>
        <v>Gestión de riesgo en la formulación de proyectos derivados de la planificación operativa anual</v>
      </c>
      <c r="L2321" s="150">
        <f>+VLOOKUP($E2321,IGE_2018!$B$8:$Z$347,18,0)</f>
        <v>0</v>
      </c>
      <c r="M2321" s="142" t="str">
        <f>+VLOOKUP($E2321,IGE_2018!$B$8:$Z$347,19,0)</f>
        <v>Bajo</v>
      </c>
    </row>
    <row r="2322" spans="1:13" x14ac:dyDescent="0.3">
      <c r="A2322" s="139">
        <f t="shared" si="2311"/>
        <v>61</v>
      </c>
      <c r="B2322" s="148">
        <f t="shared" si="2313"/>
        <v>36</v>
      </c>
      <c r="D2322" s="149" t="str">
        <f>+VLOOKUP($A2322,mUNICIPIOS!$B$4:$F$343,2,0)</f>
        <v>Escuintla</v>
      </c>
      <c r="E2322" s="149">
        <f>+VLOOKUP($A2322,mUNICIPIOS!$B$4:$F$343,3,0)</f>
        <v>504</v>
      </c>
      <c r="F2322" s="149" t="str">
        <f>+VLOOKUP($A2322,mUNICIPIOS!$B$4:$F$343,4,0)</f>
        <v>Siquinalá</v>
      </c>
      <c r="G2322" s="139" t="str">
        <f t="shared" ref="G2322:K2322" si="2350">+G2284</f>
        <v>06</v>
      </c>
      <c r="H2322" t="str">
        <f t="shared" si="2350"/>
        <v>IGE</v>
      </c>
      <c r="I2322" t="str">
        <f t="shared" si="2350"/>
        <v>Índice de Gestión Estratégica</v>
      </c>
      <c r="J2322" t="str">
        <f t="shared" si="2350"/>
        <v>06-07</v>
      </c>
      <c r="K2322" t="str">
        <f t="shared" si="2350"/>
        <v>Ingresos por servicios ambientales en relación a los ingresos propios sin regalías</v>
      </c>
      <c r="L2322" s="150">
        <f>+VLOOKUP($E2322,IGE_2018!$B$8:$Z$347,21,0)</f>
        <v>1.3601691333369427E-3</v>
      </c>
      <c r="M2322" s="142" t="str">
        <f>+VLOOKUP($E2322,IGE_2018!$B$8:$Z$347,22,0)</f>
        <v>Bajo</v>
      </c>
    </row>
    <row r="2323" spans="1:13" x14ac:dyDescent="0.3">
      <c r="A2323" s="139">
        <f t="shared" si="2311"/>
        <v>61</v>
      </c>
      <c r="B2323" s="148">
        <f t="shared" si="2313"/>
        <v>37</v>
      </c>
      <c r="D2323" s="149" t="str">
        <f>+VLOOKUP($A2323,mUNICIPIOS!$B$4:$F$343,2,0)</f>
        <v>Escuintla</v>
      </c>
      <c r="E2323" s="149">
        <f>+VLOOKUP($A2323,mUNICIPIOS!$B$4:$F$343,3,0)</f>
        <v>504</v>
      </c>
      <c r="F2323" s="149" t="str">
        <f>+VLOOKUP($A2323,mUNICIPIOS!$B$4:$F$343,4,0)</f>
        <v>Siquinalá</v>
      </c>
      <c r="G2323" s="139" t="str">
        <f t="shared" ref="G2323:K2323" si="2351">+G2285</f>
        <v>06</v>
      </c>
      <c r="H2323" t="str">
        <f t="shared" si="2351"/>
        <v>IGE</v>
      </c>
      <c r="I2323" t="str">
        <f t="shared" si="2351"/>
        <v>Índice de Gestión Estratégica</v>
      </c>
      <c r="J2323" t="str">
        <f t="shared" si="2351"/>
        <v>INDICE</v>
      </c>
      <c r="K2323">
        <f t="shared" si="2351"/>
        <v>0</v>
      </c>
      <c r="L2323" s="150">
        <f>+VLOOKUP($E2323,IGE_2018!$B$8:$Z$347,24,0)</f>
        <v>7.6922811557487342E-2</v>
      </c>
      <c r="M2323" s="142" t="str">
        <f>+VLOOKUP($E2323,IGE_2018!$B$8:$Z$347,25,0)</f>
        <v>Bajo</v>
      </c>
    </row>
    <row r="2324" spans="1:13" x14ac:dyDescent="0.3">
      <c r="A2324" s="139">
        <f t="shared" si="2311"/>
        <v>61</v>
      </c>
      <c r="B2324" s="148">
        <f t="shared" si="2313"/>
        <v>38</v>
      </c>
      <c r="D2324" s="149" t="str">
        <f>+VLOOKUP($A2324,mUNICIPIOS!$B$4:$F$343,2,0)</f>
        <v>Escuintla</v>
      </c>
      <c r="E2324" s="149">
        <f>+VLOOKUP($A2324,mUNICIPIOS!$B$4:$F$343,3,0)</f>
        <v>504</v>
      </c>
      <c r="F2324" s="149" t="str">
        <f>+VLOOKUP($A2324,mUNICIPIOS!$B$4:$F$343,4,0)</f>
        <v>Siquinalá</v>
      </c>
      <c r="G2324" s="139" t="str">
        <f t="shared" ref="G2324:K2324" si="2352">+G2286</f>
        <v>RANKING</v>
      </c>
      <c r="H2324" t="str">
        <f t="shared" si="2352"/>
        <v>RGM</v>
      </c>
      <c r="I2324" t="str">
        <f t="shared" si="2352"/>
        <v>Ranking de la Gestión Municipal 2018</v>
      </c>
      <c r="J2324" t="str">
        <f t="shared" si="2352"/>
        <v>RANKING</v>
      </c>
      <c r="K2324">
        <f t="shared" si="2352"/>
        <v>0</v>
      </c>
      <c r="L2324" s="151">
        <f>+VLOOKUP($E2324,Resultados_generales!$C$8:$AE$347,27,0)</f>
        <v>0.2244626724222103</v>
      </c>
      <c r="M2324" t="str">
        <f>+VLOOKUP($E2324,Resultados_generales!$C$8:$AE$347,28,0)</f>
        <v>Medio bajo</v>
      </c>
    </row>
    <row r="2325" spans="1:13" x14ac:dyDescent="0.3">
      <c r="A2325" s="139">
        <f t="shared" si="2311"/>
        <v>62</v>
      </c>
      <c r="B2325" s="148">
        <f t="shared" si="2313"/>
        <v>1</v>
      </c>
      <c r="D2325" s="149" t="str">
        <f>+VLOOKUP($A2325,mUNICIPIOS!$B$4:$F$343,2,0)</f>
        <v>Escuintla</v>
      </c>
      <c r="E2325" s="149">
        <f>+VLOOKUP($A2325,mUNICIPIOS!$B$4:$F$343,3,0)</f>
        <v>505</v>
      </c>
      <c r="F2325" s="149" t="str">
        <f>+VLOOKUP($A2325,mUNICIPIOS!$B$4:$F$343,4,0)</f>
        <v>Masagua</v>
      </c>
      <c r="G2325" s="139" t="str">
        <f t="shared" ref="G2325:K2325" si="2353">+G2287</f>
        <v>01</v>
      </c>
      <c r="H2325" t="str">
        <f t="shared" si="2353"/>
        <v>IPC</v>
      </c>
      <c r="I2325" t="str">
        <f t="shared" si="2353"/>
        <v>Índice de Participación Ciudadana</v>
      </c>
      <c r="J2325" t="str">
        <f t="shared" si="2353"/>
        <v>01-01</v>
      </c>
      <c r="K2325" t="str">
        <f t="shared" si="2353"/>
        <v>Número de reuniones del COMUDE en el año de la medición.</v>
      </c>
      <c r="L2325" s="150">
        <f>+VLOOKUP($E2325,IPC_2018!$B$8:$T$347,3,0)</f>
        <v>0.91666666666666663</v>
      </c>
      <c r="M2325" s="142" t="str">
        <f>+VLOOKUP($E2325,IPC_2018!$B$8:$T$347,4,0)</f>
        <v>Alto</v>
      </c>
    </row>
    <row r="2326" spans="1:13" x14ac:dyDescent="0.3">
      <c r="A2326" s="139">
        <f t="shared" si="2311"/>
        <v>62</v>
      </c>
      <c r="B2326" s="148">
        <f t="shared" si="2313"/>
        <v>2</v>
      </c>
      <c r="D2326" s="149" t="str">
        <f>+VLOOKUP($A2326,mUNICIPIOS!$B$4:$F$343,2,0)</f>
        <v>Escuintla</v>
      </c>
      <c r="E2326" s="149">
        <f>+VLOOKUP($A2326,mUNICIPIOS!$B$4:$F$343,3,0)</f>
        <v>505</v>
      </c>
      <c r="F2326" s="149" t="str">
        <f>+VLOOKUP($A2326,mUNICIPIOS!$B$4:$F$343,4,0)</f>
        <v>Masagua</v>
      </c>
      <c r="G2326" s="139" t="str">
        <f t="shared" ref="G2326:K2326" si="2354">+G2288</f>
        <v>01</v>
      </c>
      <c r="H2326" t="str">
        <f t="shared" si="2354"/>
        <v>IPC</v>
      </c>
      <c r="I2326" t="str">
        <f t="shared" si="2354"/>
        <v>Índice de Participación Ciudadana</v>
      </c>
      <c r="J2326" t="str">
        <f t="shared" si="2354"/>
        <v>01-02</v>
      </c>
      <c r="K2326" t="str">
        <f t="shared" si="2354"/>
        <v>Participación de Alcaldes, Concejales y Síndicos determinados o designados en el COMUDE</v>
      </c>
      <c r="L2326" s="150">
        <f>+VLOOKUP($E2326,IPC_2018!$B$8:$T$347,6,0)</f>
        <v>0.92045454545454541</v>
      </c>
      <c r="M2326" s="142" t="str">
        <f>+VLOOKUP($E2326,IPC_2018!$B$8:$T$347,7,0)</f>
        <v>Alto</v>
      </c>
    </row>
    <row r="2327" spans="1:13" x14ac:dyDescent="0.3">
      <c r="A2327" s="139">
        <f t="shared" si="2311"/>
        <v>62</v>
      </c>
      <c r="B2327" s="148">
        <f t="shared" si="2313"/>
        <v>3</v>
      </c>
      <c r="D2327" s="149" t="str">
        <f>+VLOOKUP($A2327,mUNICIPIOS!$B$4:$F$343,2,0)</f>
        <v>Escuintla</v>
      </c>
      <c r="E2327" s="149">
        <f>+VLOOKUP($A2327,mUNICIPIOS!$B$4:$F$343,3,0)</f>
        <v>505</v>
      </c>
      <c r="F2327" s="149" t="str">
        <f>+VLOOKUP($A2327,mUNICIPIOS!$B$4:$F$343,4,0)</f>
        <v>Masagua</v>
      </c>
      <c r="G2327" s="139" t="str">
        <f t="shared" ref="G2327:K2327" si="2355">+G2289</f>
        <v>01</v>
      </c>
      <c r="H2327" t="str">
        <f t="shared" si="2355"/>
        <v>IPC</v>
      </c>
      <c r="I2327" t="str">
        <f t="shared" si="2355"/>
        <v>Índice de Participación Ciudadana</v>
      </c>
      <c r="J2327" t="str">
        <f t="shared" si="2355"/>
        <v>01-03</v>
      </c>
      <c r="K2327" t="str">
        <f t="shared" si="2355"/>
        <v>Participación  de organizaciones de jóvenes, mujeres, pueblos mayas, xincas, garífunas, y otras organizaciones en el Comude</v>
      </c>
      <c r="L2327" s="150">
        <f>+VLOOKUP($E2327,IPC_2018!$B$8:$T$347,9,0)</f>
        <v>0</v>
      </c>
      <c r="M2327" s="142" t="str">
        <f>+VLOOKUP($E2327,IPC_2018!$B$8:$T$347,10,0)</f>
        <v>Bajo</v>
      </c>
    </row>
    <row r="2328" spans="1:13" x14ac:dyDescent="0.3">
      <c r="A2328" s="139">
        <f t="shared" si="2311"/>
        <v>62</v>
      </c>
      <c r="B2328" s="148">
        <f t="shared" si="2313"/>
        <v>4</v>
      </c>
      <c r="D2328" s="149" t="str">
        <f>+VLOOKUP($A2328,mUNICIPIOS!$B$4:$F$343,2,0)</f>
        <v>Escuintla</v>
      </c>
      <c r="E2328" s="149">
        <f>+VLOOKUP($A2328,mUNICIPIOS!$B$4:$F$343,3,0)</f>
        <v>505</v>
      </c>
      <c r="F2328" s="149" t="str">
        <f>+VLOOKUP($A2328,mUNICIPIOS!$B$4:$F$343,4,0)</f>
        <v>Masagua</v>
      </c>
      <c r="G2328" s="139" t="str">
        <f t="shared" ref="G2328:K2328" si="2356">+G2290</f>
        <v>01</v>
      </c>
      <c r="H2328" t="str">
        <f t="shared" si="2356"/>
        <v>IPC</v>
      </c>
      <c r="I2328" t="str">
        <f t="shared" si="2356"/>
        <v>Índice de Participación Ciudadana</v>
      </c>
      <c r="J2328" t="str">
        <f t="shared" si="2356"/>
        <v>01-04</v>
      </c>
      <c r="K2328" t="str">
        <f t="shared" si="2356"/>
        <v>Representatividad territorial del Comude.</v>
      </c>
      <c r="L2328" s="150">
        <f>+VLOOKUP($E2328,IPC_2018!$B$8:$T$347,12,0)</f>
        <v>0.82857142857142851</v>
      </c>
      <c r="M2328" s="142" t="str">
        <f>+VLOOKUP($E2328,IPC_2018!$B$8:$T$347,13,0)</f>
        <v>Alto</v>
      </c>
    </row>
    <row r="2329" spans="1:13" x14ac:dyDescent="0.3">
      <c r="A2329" s="139">
        <f t="shared" si="2311"/>
        <v>62</v>
      </c>
      <c r="B2329" s="148">
        <f t="shared" si="2313"/>
        <v>5</v>
      </c>
      <c r="D2329" s="149" t="str">
        <f>+VLOOKUP($A2329,mUNICIPIOS!$B$4:$F$343,2,0)</f>
        <v>Escuintla</v>
      </c>
      <c r="E2329" s="149">
        <f>+VLOOKUP($A2329,mUNICIPIOS!$B$4:$F$343,3,0)</f>
        <v>505</v>
      </c>
      <c r="F2329" s="149" t="str">
        <f>+VLOOKUP($A2329,mUNICIPIOS!$B$4:$F$343,4,0)</f>
        <v>Masagua</v>
      </c>
      <c r="G2329" s="139" t="str">
        <f t="shared" ref="G2329:K2329" si="2357">+G2291</f>
        <v>01</v>
      </c>
      <c r="H2329" t="str">
        <f t="shared" si="2357"/>
        <v>IPC</v>
      </c>
      <c r="I2329" t="str">
        <f t="shared" si="2357"/>
        <v>Índice de Participación Ciudadana</v>
      </c>
      <c r="J2329" t="str">
        <f t="shared" si="2357"/>
        <v>01-05</v>
      </c>
      <c r="K2329" t="str">
        <f t="shared" si="2357"/>
        <v>Funcionamiento del Comude</v>
      </c>
      <c r="L2329" s="150">
        <f>+VLOOKUP($E2329,IPC_2018!$B$8:$T$347,15,0)</f>
        <v>0.26242772254695484</v>
      </c>
      <c r="M2329" s="142" t="str">
        <f>+VLOOKUP($E2329,IPC_2018!$B$8:$T$347,16,0)</f>
        <v>Medio bajo</v>
      </c>
    </row>
    <row r="2330" spans="1:13" x14ac:dyDescent="0.3">
      <c r="A2330" s="139">
        <f t="shared" si="2311"/>
        <v>62</v>
      </c>
      <c r="B2330" s="148">
        <f t="shared" si="2313"/>
        <v>6</v>
      </c>
      <c r="D2330" s="149" t="str">
        <f>+VLOOKUP($A2330,mUNICIPIOS!$B$4:$F$343,2,0)</f>
        <v>Escuintla</v>
      </c>
      <c r="E2330" s="149">
        <f>+VLOOKUP($A2330,mUNICIPIOS!$B$4:$F$343,3,0)</f>
        <v>505</v>
      </c>
      <c r="F2330" s="149" t="str">
        <f>+VLOOKUP($A2330,mUNICIPIOS!$B$4:$F$343,4,0)</f>
        <v>Masagua</v>
      </c>
      <c r="G2330" s="139" t="str">
        <f t="shared" ref="G2330:K2330" si="2358">+G2292</f>
        <v>01</v>
      </c>
      <c r="H2330" t="str">
        <f t="shared" si="2358"/>
        <v>IPC</v>
      </c>
      <c r="I2330" t="str">
        <f t="shared" si="2358"/>
        <v>Índice de Participación Ciudadana</v>
      </c>
      <c r="J2330" t="str">
        <f t="shared" si="2358"/>
        <v>INDICE</v>
      </c>
      <c r="K2330">
        <f t="shared" si="2358"/>
        <v>0</v>
      </c>
      <c r="L2330" s="150">
        <f>+VLOOKUP($E2330,IPC_2018!$B$8:$T$347,18,0)</f>
        <v>0.66829002418290906</v>
      </c>
      <c r="M2330" s="142" t="str">
        <f>+VLOOKUP($E2330,IPC_2018!$B$8:$T$347,19,0)</f>
        <v>Medio alto</v>
      </c>
    </row>
    <row r="2331" spans="1:13" x14ac:dyDescent="0.3">
      <c r="A2331" s="139">
        <f t="shared" si="2311"/>
        <v>62</v>
      </c>
      <c r="B2331" s="148">
        <f t="shared" si="2313"/>
        <v>7</v>
      </c>
      <c r="D2331" s="149" t="str">
        <f>+VLOOKUP($A2331,mUNICIPIOS!$B$4:$F$343,2,0)</f>
        <v>Escuintla</v>
      </c>
      <c r="E2331" s="149">
        <f>+VLOOKUP($A2331,mUNICIPIOS!$B$4:$F$343,3,0)</f>
        <v>505</v>
      </c>
      <c r="F2331" s="149" t="str">
        <f>+VLOOKUP($A2331,mUNICIPIOS!$B$4:$F$343,4,0)</f>
        <v>Masagua</v>
      </c>
      <c r="G2331" s="139" t="str">
        <f t="shared" ref="G2331:K2331" si="2359">+G2293</f>
        <v>02</v>
      </c>
      <c r="H2331" t="str">
        <f t="shared" si="2359"/>
        <v>IIC</v>
      </c>
      <c r="I2331" t="str">
        <f t="shared" si="2359"/>
        <v>Índice de Información a la Ciudadanía</v>
      </c>
      <c r="J2331" t="str">
        <f t="shared" si="2359"/>
        <v>02-01</v>
      </c>
      <c r="K2331" t="str">
        <f t="shared" si="2359"/>
        <v>Rendición de cuentas cuatrimestral y anual al Comude enfocadas en resultados.</v>
      </c>
      <c r="L2331" s="150">
        <f>+VLOOKUP($E2331,IIC_2018!$B$8:$Q$347,3,0)</f>
        <v>0.4</v>
      </c>
      <c r="M2331" s="142" t="str">
        <f>+VLOOKUP($E2331,IIC_2018!$B$8:$Q$347,4,0)</f>
        <v>Medio bajo</v>
      </c>
    </row>
    <row r="2332" spans="1:13" x14ac:dyDescent="0.3">
      <c r="A2332" s="139">
        <f t="shared" si="2311"/>
        <v>62</v>
      </c>
      <c r="B2332" s="148">
        <f t="shared" si="2313"/>
        <v>8</v>
      </c>
      <c r="D2332" s="149" t="str">
        <f>+VLOOKUP($A2332,mUNICIPIOS!$B$4:$F$343,2,0)</f>
        <v>Escuintla</v>
      </c>
      <c r="E2332" s="149">
        <f>+VLOOKUP($A2332,mUNICIPIOS!$B$4:$F$343,3,0)</f>
        <v>505</v>
      </c>
      <c r="F2332" s="149" t="str">
        <f>+VLOOKUP($A2332,mUNICIPIOS!$B$4:$F$343,4,0)</f>
        <v>Masagua</v>
      </c>
      <c r="G2332" s="139" t="str">
        <f t="shared" ref="G2332:K2332" si="2360">+G2294</f>
        <v>02</v>
      </c>
      <c r="H2332" t="str">
        <f t="shared" si="2360"/>
        <v>IIC</v>
      </c>
      <c r="I2332" t="str">
        <f t="shared" si="2360"/>
        <v>Índice de Información a la Ciudadanía</v>
      </c>
      <c r="J2332" t="str">
        <f t="shared" si="2360"/>
        <v>02-02</v>
      </c>
      <c r="K2332" t="str">
        <f t="shared" si="2360"/>
        <v>Información presupuestaria y otra información brindada a la ciudadanía disponible en medios locales de comunicación.</v>
      </c>
      <c r="L2332" s="150">
        <f>+VLOOKUP($E2332,IIC_2018!$B$8:$Q$347,6,0)</f>
        <v>0.25</v>
      </c>
      <c r="M2332" s="142" t="str">
        <f>+VLOOKUP($E2332,IIC_2018!$B$8:$Q$347,7,0)</f>
        <v>Medio bajo</v>
      </c>
    </row>
    <row r="2333" spans="1:13" x14ac:dyDescent="0.3">
      <c r="A2333" s="139">
        <f t="shared" si="2311"/>
        <v>62</v>
      </c>
      <c r="B2333" s="148">
        <f t="shared" si="2313"/>
        <v>9</v>
      </c>
      <c r="D2333" s="149" t="str">
        <f>+VLOOKUP($A2333,mUNICIPIOS!$B$4:$F$343,2,0)</f>
        <v>Escuintla</v>
      </c>
      <c r="E2333" s="149">
        <f>+VLOOKUP($A2333,mUNICIPIOS!$B$4:$F$343,3,0)</f>
        <v>505</v>
      </c>
      <c r="F2333" s="149" t="str">
        <f>+VLOOKUP($A2333,mUNICIPIOS!$B$4:$F$343,4,0)</f>
        <v>Masagua</v>
      </c>
      <c r="G2333" s="139" t="str">
        <f t="shared" ref="G2333:K2333" si="2361">+G2295</f>
        <v>02</v>
      </c>
      <c r="H2333" t="str">
        <f t="shared" si="2361"/>
        <v>IIC</v>
      </c>
      <c r="I2333" t="str">
        <f t="shared" si="2361"/>
        <v>Índice de Información a la Ciudadanía</v>
      </c>
      <c r="J2333" t="str">
        <f t="shared" si="2361"/>
        <v>02-03</v>
      </c>
      <c r="K2333" t="str">
        <f t="shared" si="2361"/>
        <v>Información pública de oficio actualizada y disponible de acuerdo a la LAIP y uso de internet.</v>
      </c>
      <c r="L2333" s="150">
        <f>+VLOOKUP($E2333,IIC_2018!$B$8:$Q$347,9,0)</f>
        <v>0.99999999999999989</v>
      </c>
      <c r="M2333" s="142" t="str">
        <f>+VLOOKUP($E2333,IIC_2018!$B$8:$Q$347,10,0)</f>
        <v>Alto</v>
      </c>
    </row>
    <row r="2334" spans="1:13" x14ac:dyDescent="0.3">
      <c r="A2334" s="139">
        <f t="shared" si="2311"/>
        <v>62</v>
      </c>
      <c r="B2334" s="148">
        <f t="shared" si="2313"/>
        <v>10</v>
      </c>
      <c r="D2334" s="149" t="str">
        <f>+VLOOKUP($A2334,mUNICIPIOS!$B$4:$F$343,2,0)</f>
        <v>Escuintla</v>
      </c>
      <c r="E2334" s="149">
        <f>+VLOOKUP($A2334,mUNICIPIOS!$B$4:$F$343,3,0)</f>
        <v>505</v>
      </c>
      <c r="F2334" s="149" t="str">
        <f>+VLOOKUP($A2334,mUNICIPIOS!$B$4:$F$343,4,0)</f>
        <v>Masagua</v>
      </c>
      <c r="G2334" s="139" t="str">
        <f t="shared" ref="G2334:K2334" si="2362">+G2296</f>
        <v>02</v>
      </c>
      <c r="H2334" t="str">
        <f t="shared" si="2362"/>
        <v>IIC</v>
      </c>
      <c r="I2334" t="str">
        <f t="shared" si="2362"/>
        <v>Índice de Información a la Ciudadanía</v>
      </c>
      <c r="J2334" t="str">
        <f t="shared" si="2362"/>
        <v>02-04</v>
      </c>
      <c r="K2334" t="str">
        <f t="shared" si="2362"/>
        <v>Relación del monto contratado por medio de Guate compras con el total del presupuesto de egresos vigente.</v>
      </c>
      <c r="L2334" s="150">
        <f>+VLOOKUP($E2334,IIC_2018!$B$8:$Q$347,12,0)</f>
        <v>0.14673775456978985</v>
      </c>
      <c r="M2334" s="142" t="str">
        <f>+VLOOKUP($E2334,IIC_2018!$B$8:$Q$347,13,0)</f>
        <v>Bajo</v>
      </c>
    </row>
    <row r="2335" spans="1:13" x14ac:dyDescent="0.3">
      <c r="A2335" s="139">
        <f t="shared" si="2311"/>
        <v>62</v>
      </c>
      <c r="B2335" s="148">
        <f t="shared" si="2313"/>
        <v>11</v>
      </c>
      <c r="D2335" s="149" t="str">
        <f>+VLOOKUP($A2335,mUNICIPIOS!$B$4:$F$343,2,0)</f>
        <v>Escuintla</v>
      </c>
      <c r="E2335" s="149">
        <f>+VLOOKUP($A2335,mUNICIPIOS!$B$4:$F$343,3,0)</f>
        <v>505</v>
      </c>
      <c r="F2335" s="149" t="str">
        <f>+VLOOKUP($A2335,mUNICIPIOS!$B$4:$F$343,4,0)</f>
        <v>Masagua</v>
      </c>
      <c r="G2335" s="139" t="str">
        <f t="shared" ref="G2335:K2335" si="2363">+G2297</f>
        <v>02</v>
      </c>
      <c r="H2335" t="str">
        <f t="shared" si="2363"/>
        <v>IIC</v>
      </c>
      <c r="I2335" t="str">
        <f t="shared" si="2363"/>
        <v>Índice de Información a la Ciudadanía</v>
      </c>
      <c r="J2335" t="str">
        <f t="shared" si="2363"/>
        <v>INDICE</v>
      </c>
      <c r="K2335">
        <f t="shared" si="2363"/>
        <v>0</v>
      </c>
      <c r="L2335" s="150">
        <f>+VLOOKUP($E2335,IIC_2018!$B$8:$Q$347,15,0)</f>
        <v>0.44918443864244745</v>
      </c>
      <c r="M2335" s="142" t="str">
        <f>+VLOOKUP($E2335,IIC_2018!$B$8:$Q$347,16,0)</f>
        <v>Medio</v>
      </c>
    </row>
    <row r="2336" spans="1:13" x14ac:dyDescent="0.3">
      <c r="A2336" s="139">
        <f t="shared" si="2311"/>
        <v>62</v>
      </c>
      <c r="B2336" s="148">
        <f t="shared" si="2313"/>
        <v>12</v>
      </c>
      <c r="D2336" s="149" t="str">
        <f>+VLOOKUP($A2336,mUNICIPIOS!$B$4:$F$343,2,0)</f>
        <v>Escuintla</v>
      </c>
      <c r="E2336" s="149">
        <f>+VLOOKUP($A2336,mUNICIPIOS!$B$4:$F$343,3,0)</f>
        <v>505</v>
      </c>
      <c r="F2336" s="149" t="str">
        <f>+VLOOKUP($A2336,mUNICIPIOS!$B$4:$F$343,4,0)</f>
        <v>Masagua</v>
      </c>
      <c r="G2336" s="139" t="str">
        <f t="shared" ref="G2336:K2336" si="2364">+G2298</f>
        <v>03</v>
      </c>
      <c r="H2336" t="str">
        <f t="shared" si="2364"/>
        <v>ISP</v>
      </c>
      <c r="I2336" t="str">
        <f t="shared" si="2364"/>
        <v>Índice de Servicios Públicos</v>
      </c>
      <c r="J2336" t="str">
        <f t="shared" si="2364"/>
        <v>03-01</v>
      </c>
      <c r="K2336" t="str">
        <f t="shared" si="2364"/>
        <v>Cobertura del servicio público de agua</v>
      </c>
      <c r="L2336" s="150">
        <f>+VLOOKUP($E2336,ISP_2018!$B$8:$T$347,3,0)</f>
        <v>0.25501515370183286</v>
      </c>
      <c r="M2336" s="142" t="str">
        <f>+VLOOKUP($E2336,ISP_2018!$B$8:$T$347,4,0)</f>
        <v>Medio bajo</v>
      </c>
    </row>
    <row r="2337" spans="1:13" x14ac:dyDescent="0.3">
      <c r="A2337" s="139">
        <f t="shared" si="2311"/>
        <v>62</v>
      </c>
      <c r="B2337" s="148">
        <f t="shared" si="2313"/>
        <v>13</v>
      </c>
      <c r="D2337" s="149" t="str">
        <f>+VLOOKUP($A2337,mUNICIPIOS!$B$4:$F$343,2,0)</f>
        <v>Escuintla</v>
      </c>
      <c r="E2337" s="149">
        <f>+VLOOKUP($A2337,mUNICIPIOS!$B$4:$F$343,3,0)</f>
        <v>505</v>
      </c>
      <c r="F2337" s="149" t="str">
        <f>+VLOOKUP($A2337,mUNICIPIOS!$B$4:$F$343,4,0)</f>
        <v>Masagua</v>
      </c>
      <c r="G2337" s="139" t="str">
        <f t="shared" ref="G2337:K2337" si="2365">+G2299</f>
        <v>03</v>
      </c>
      <c r="H2337" t="str">
        <f t="shared" si="2365"/>
        <v>ISP</v>
      </c>
      <c r="I2337" t="str">
        <f t="shared" si="2365"/>
        <v>Índice de Servicios Públicos</v>
      </c>
      <c r="J2337" t="str">
        <f t="shared" si="2365"/>
        <v>03-02</v>
      </c>
      <c r="K2337" t="str">
        <f t="shared" si="2365"/>
        <v>Control de la calidad del servicio público de agua</v>
      </c>
      <c r="L2337" s="150">
        <f>+VLOOKUP($E2337,ISP_2018!$B$8:$T$347,6,0)</f>
        <v>0.33333333333333337</v>
      </c>
      <c r="M2337" s="142" t="str">
        <f>+VLOOKUP($E2337,ISP_2018!$B$8:$T$347,7,0)</f>
        <v>Medio bajo</v>
      </c>
    </row>
    <row r="2338" spans="1:13" x14ac:dyDescent="0.3">
      <c r="A2338" s="139">
        <f t="shared" si="2311"/>
        <v>62</v>
      </c>
      <c r="B2338" s="148">
        <f t="shared" si="2313"/>
        <v>14</v>
      </c>
      <c r="D2338" s="149" t="str">
        <f>+VLOOKUP($A2338,mUNICIPIOS!$B$4:$F$343,2,0)</f>
        <v>Escuintla</v>
      </c>
      <c r="E2338" s="149">
        <f>+VLOOKUP($A2338,mUNICIPIOS!$B$4:$F$343,3,0)</f>
        <v>505</v>
      </c>
      <c r="F2338" s="149" t="str">
        <f>+VLOOKUP($A2338,mUNICIPIOS!$B$4:$F$343,4,0)</f>
        <v>Masagua</v>
      </c>
      <c r="G2338" s="139" t="str">
        <f t="shared" ref="G2338:K2338" si="2366">+G2300</f>
        <v>03</v>
      </c>
      <c r="H2338" t="str">
        <f t="shared" si="2366"/>
        <v>ISP</v>
      </c>
      <c r="I2338" t="str">
        <f t="shared" si="2366"/>
        <v>Índice de Servicios Públicos</v>
      </c>
      <c r="J2338" t="str">
        <f t="shared" si="2366"/>
        <v>03-03</v>
      </c>
      <c r="K2338" t="str">
        <f t="shared" si="2366"/>
        <v>Disposición  y tratamiento  de aguas residuales</v>
      </c>
      <c r="L2338" s="150">
        <f>+VLOOKUP($E2338,ISP_2018!$B$8:$T$347,9,0)</f>
        <v>0.2276707643009393</v>
      </c>
      <c r="M2338" s="142" t="str">
        <f>+VLOOKUP($E2338,ISP_2018!$B$8:$T$347,10,0)</f>
        <v>Medio bajo</v>
      </c>
    </row>
    <row r="2339" spans="1:13" x14ac:dyDescent="0.3">
      <c r="A2339" s="139">
        <f t="shared" si="2311"/>
        <v>62</v>
      </c>
      <c r="B2339" s="148">
        <f t="shared" si="2313"/>
        <v>15</v>
      </c>
      <c r="D2339" s="149" t="str">
        <f>+VLOOKUP($A2339,mUNICIPIOS!$B$4:$F$343,2,0)</f>
        <v>Escuintla</v>
      </c>
      <c r="E2339" s="149">
        <f>+VLOOKUP($A2339,mUNICIPIOS!$B$4:$F$343,3,0)</f>
        <v>505</v>
      </c>
      <c r="F2339" s="149" t="str">
        <f>+VLOOKUP($A2339,mUNICIPIOS!$B$4:$F$343,4,0)</f>
        <v>Masagua</v>
      </c>
      <c r="G2339" s="139" t="str">
        <f t="shared" ref="G2339:K2339" si="2367">+G2301</f>
        <v>03</v>
      </c>
      <c r="H2339" t="str">
        <f t="shared" si="2367"/>
        <v>ISP</v>
      </c>
      <c r="I2339" t="str">
        <f t="shared" si="2367"/>
        <v>Índice de Servicios Públicos</v>
      </c>
      <c r="J2339" t="str">
        <f t="shared" si="2367"/>
        <v>03-04</v>
      </c>
      <c r="K2339" t="str">
        <f t="shared" si="2367"/>
        <v>Gestión y manejo de los residuos y desechos sólidos</v>
      </c>
      <c r="L2339" s="150">
        <f>+VLOOKUP($E2339,ISP_2018!$B$8:$T$347,12,0)</f>
        <v>6.4431234447969304E-2</v>
      </c>
      <c r="M2339" s="142" t="str">
        <f>+VLOOKUP($E2339,ISP_2018!$B$8:$T$347,13,0)</f>
        <v>Bajo</v>
      </c>
    </row>
    <row r="2340" spans="1:13" x14ac:dyDescent="0.3">
      <c r="A2340" s="139">
        <f t="shared" si="2311"/>
        <v>62</v>
      </c>
      <c r="B2340" s="148">
        <f t="shared" si="2313"/>
        <v>16</v>
      </c>
      <c r="D2340" s="149" t="str">
        <f>+VLOOKUP($A2340,mUNICIPIOS!$B$4:$F$343,2,0)</f>
        <v>Escuintla</v>
      </c>
      <c r="E2340" s="149">
        <f>+VLOOKUP($A2340,mUNICIPIOS!$B$4:$F$343,3,0)</f>
        <v>505</v>
      </c>
      <c r="F2340" s="149" t="str">
        <f>+VLOOKUP($A2340,mUNICIPIOS!$B$4:$F$343,4,0)</f>
        <v>Masagua</v>
      </c>
      <c r="G2340" s="139" t="str">
        <f t="shared" ref="G2340:K2340" si="2368">+G2302</f>
        <v>03</v>
      </c>
      <c r="H2340" t="str">
        <f t="shared" si="2368"/>
        <v>ISP</v>
      </c>
      <c r="I2340" t="str">
        <f t="shared" si="2368"/>
        <v>Índice de Servicios Públicos</v>
      </c>
      <c r="J2340" t="str">
        <f t="shared" si="2368"/>
        <v>03-05</v>
      </c>
      <c r="K2340" t="str">
        <f t="shared" si="2368"/>
        <v>Gestión de servicios públicos municipales</v>
      </c>
      <c r="L2340" s="150">
        <f>+VLOOKUP($E2340,ISP_2018!$B$8:$T$347,15,0)</f>
        <v>0</v>
      </c>
      <c r="M2340" s="142" t="str">
        <f>+VLOOKUP($E2340,ISP_2018!$B$8:$T$347,16,0)</f>
        <v>Bajo</v>
      </c>
    </row>
    <row r="2341" spans="1:13" x14ac:dyDescent="0.3">
      <c r="A2341" s="139">
        <f t="shared" si="2311"/>
        <v>62</v>
      </c>
      <c r="B2341" s="148">
        <f t="shared" si="2313"/>
        <v>17</v>
      </c>
      <c r="D2341" s="149" t="str">
        <f>+VLOOKUP($A2341,mUNICIPIOS!$B$4:$F$343,2,0)</f>
        <v>Escuintla</v>
      </c>
      <c r="E2341" s="149">
        <f>+VLOOKUP($A2341,mUNICIPIOS!$B$4:$F$343,3,0)</f>
        <v>505</v>
      </c>
      <c r="F2341" s="149" t="str">
        <f>+VLOOKUP($A2341,mUNICIPIOS!$B$4:$F$343,4,0)</f>
        <v>Masagua</v>
      </c>
      <c r="G2341" s="139" t="str">
        <f t="shared" ref="G2341:K2341" si="2369">+G2303</f>
        <v>03</v>
      </c>
      <c r="H2341" t="str">
        <f t="shared" si="2369"/>
        <v>ISP</v>
      </c>
      <c r="I2341" t="str">
        <f t="shared" si="2369"/>
        <v>Índice de Servicios Públicos</v>
      </c>
      <c r="J2341" t="str">
        <f t="shared" si="2369"/>
        <v>INDICE</v>
      </c>
      <c r="K2341">
        <f t="shared" si="2369"/>
        <v>0</v>
      </c>
      <c r="L2341" s="150">
        <f>+VLOOKUP($E2341,ISP_2018!$B$8:$T$347,18,0)</f>
        <v>0.183921915119965</v>
      </c>
      <c r="M2341" s="142" t="str">
        <f>+VLOOKUP($E2341,ISP_2018!$B$8:$T$347,19,0)</f>
        <v>Bajo</v>
      </c>
    </row>
    <row r="2342" spans="1:13" x14ac:dyDescent="0.3">
      <c r="A2342" s="139">
        <f t="shared" si="2311"/>
        <v>62</v>
      </c>
      <c r="B2342" s="148">
        <f t="shared" si="2313"/>
        <v>18</v>
      </c>
      <c r="D2342" s="149" t="str">
        <f>+VLOOKUP($A2342,mUNICIPIOS!$B$4:$F$343,2,0)</f>
        <v>Escuintla</v>
      </c>
      <c r="E2342" s="149">
        <f>+VLOOKUP($A2342,mUNICIPIOS!$B$4:$F$343,3,0)</f>
        <v>505</v>
      </c>
      <c r="F2342" s="149" t="str">
        <f>+VLOOKUP($A2342,mUNICIPIOS!$B$4:$F$343,4,0)</f>
        <v>Masagua</v>
      </c>
      <c r="G2342" s="139" t="str">
        <f t="shared" ref="G2342:K2342" si="2370">+G2304</f>
        <v>04</v>
      </c>
      <c r="H2342" t="str">
        <f t="shared" si="2370"/>
        <v>IGA</v>
      </c>
      <c r="I2342" t="str">
        <f t="shared" si="2370"/>
        <v>Índice de Gestión Administrativa</v>
      </c>
      <c r="J2342" t="str">
        <f t="shared" si="2370"/>
        <v>04-01</v>
      </c>
      <c r="K2342" t="str">
        <f t="shared" si="2370"/>
        <v>Existencia de elementos de atención municipal orientada al vecino</v>
      </c>
      <c r="L2342" s="150">
        <f>+VLOOKUP($E2342,IGA_2018!$B$8:$N$347,3,0)</f>
        <v>0.5</v>
      </c>
      <c r="M2342" s="142" t="str">
        <f>+VLOOKUP($E2342,IGA_2018!$B$8:$N$347,4,0)</f>
        <v>Medio</v>
      </c>
    </row>
    <row r="2343" spans="1:13" x14ac:dyDescent="0.3">
      <c r="A2343" s="139">
        <f t="shared" si="2311"/>
        <v>62</v>
      </c>
      <c r="B2343" s="148">
        <f t="shared" si="2313"/>
        <v>19</v>
      </c>
      <c r="D2343" s="149" t="str">
        <f>+VLOOKUP($A2343,mUNICIPIOS!$B$4:$F$343,2,0)</f>
        <v>Escuintla</v>
      </c>
      <c r="E2343" s="149">
        <f>+VLOOKUP($A2343,mUNICIPIOS!$B$4:$F$343,3,0)</f>
        <v>505</v>
      </c>
      <c r="F2343" s="149" t="str">
        <f>+VLOOKUP($A2343,mUNICIPIOS!$B$4:$F$343,4,0)</f>
        <v>Masagua</v>
      </c>
      <c r="G2343" s="139" t="str">
        <f t="shared" ref="G2343:K2343" si="2371">+G2305</f>
        <v>04</v>
      </c>
      <c r="H2343" t="str">
        <f t="shared" si="2371"/>
        <v>IGA</v>
      </c>
      <c r="I2343" t="str">
        <f t="shared" si="2371"/>
        <v>Índice de Gestión Administrativa</v>
      </c>
      <c r="J2343" t="str">
        <f t="shared" si="2371"/>
        <v>04-02</v>
      </c>
      <c r="K2343" t="str">
        <f t="shared" si="2371"/>
        <v>Gestión del recurso humano.</v>
      </c>
      <c r="L2343" s="150">
        <f>+VLOOKUP($E2343,IGA_2018!$B$8:$N$347,6,0)</f>
        <v>0.57172289466907045</v>
      </c>
      <c r="M2343" s="142" t="str">
        <f>+VLOOKUP($E2343,IGA_2018!$B$8:$N$347,7,0)</f>
        <v>Medio</v>
      </c>
    </row>
    <row r="2344" spans="1:13" x14ac:dyDescent="0.3">
      <c r="A2344" s="139">
        <f t="shared" si="2311"/>
        <v>62</v>
      </c>
      <c r="B2344" s="148">
        <f t="shared" si="2313"/>
        <v>20</v>
      </c>
      <c r="D2344" s="149" t="str">
        <f>+VLOOKUP($A2344,mUNICIPIOS!$B$4:$F$343,2,0)</f>
        <v>Escuintla</v>
      </c>
      <c r="E2344" s="149">
        <f>+VLOOKUP($A2344,mUNICIPIOS!$B$4:$F$343,3,0)</f>
        <v>505</v>
      </c>
      <c r="F2344" s="149" t="str">
        <f>+VLOOKUP($A2344,mUNICIPIOS!$B$4:$F$343,4,0)</f>
        <v>Masagua</v>
      </c>
      <c r="G2344" s="139" t="str">
        <f t="shared" ref="G2344:K2344" si="2372">+G2306</f>
        <v>04</v>
      </c>
      <c r="H2344" t="str">
        <f t="shared" si="2372"/>
        <v>IGA</v>
      </c>
      <c r="I2344" t="str">
        <f t="shared" si="2372"/>
        <v>Índice de Gestión Administrativa</v>
      </c>
      <c r="J2344" t="str">
        <f t="shared" si="2372"/>
        <v>04-03</v>
      </c>
      <c r="K2344" t="str">
        <f t="shared" si="2372"/>
        <v>Existencia de oficinas municipales con instrumentos de gestión.</v>
      </c>
      <c r="L2344" s="150">
        <f>+VLOOKUP($E2344,IGA_2018!$B$8:$N$347,9,0)</f>
        <v>0.77499999999999991</v>
      </c>
      <c r="M2344" s="142" t="str">
        <f>+VLOOKUP($E2344,IGA_2018!$B$8:$N$347,10,0)</f>
        <v>Medio alto</v>
      </c>
    </row>
    <row r="2345" spans="1:13" x14ac:dyDescent="0.3">
      <c r="A2345" s="139">
        <f t="shared" si="2311"/>
        <v>62</v>
      </c>
      <c r="B2345" s="148">
        <f t="shared" si="2313"/>
        <v>21</v>
      </c>
      <c r="D2345" s="149" t="str">
        <f>+VLOOKUP($A2345,mUNICIPIOS!$B$4:$F$343,2,0)</f>
        <v>Escuintla</v>
      </c>
      <c r="E2345" s="149">
        <f>+VLOOKUP($A2345,mUNICIPIOS!$B$4:$F$343,3,0)</f>
        <v>505</v>
      </c>
      <c r="F2345" s="149" t="str">
        <f>+VLOOKUP($A2345,mUNICIPIOS!$B$4:$F$343,4,0)</f>
        <v>Masagua</v>
      </c>
      <c r="G2345" s="139" t="str">
        <f t="shared" ref="G2345:K2345" si="2373">+G2307</f>
        <v>04</v>
      </c>
      <c r="H2345" t="str">
        <f t="shared" si="2373"/>
        <v>IGA</v>
      </c>
      <c r="I2345" t="str">
        <f t="shared" si="2373"/>
        <v>Índice de Gestión Administrativa</v>
      </c>
      <c r="J2345" t="str">
        <f t="shared" si="2373"/>
        <v>INDICE</v>
      </c>
      <c r="K2345">
        <f t="shared" si="2373"/>
        <v>0</v>
      </c>
      <c r="L2345" s="150">
        <f>+VLOOKUP($E2345,IGA_2018!$B$8:$N$347,12,0)</f>
        <v>0.62135301313417457</v>
      </c>
      <c r="M2345" s="142" t="str">
        <f>+VLOOKUP($E2345,IGA_2018!$B$8:$N$347,13,0)</f>
        <v>Medio alto</v>
      </c>
    </row>
    <row r="2346" spans="1:13" x14ac:dyDescent="0.3">
      <c r="A2346" s="139">
        <f t="shared" si="2311"/>
        <v>62</v>
      </c>
      <c r="B2346" s="148">
        <f t="shared" si="2313"/>
        <v>22</v>
      </c>
      <c r="D2346" s="149" t="str">
        <f>+VLOOKUP($A2346,mUNICIPIOS!$B$4:$F$343,2,0)</f>
        <v>Escuintla</v>
      </c>
      <c r="E2346" s="149">
        <f>+VLOOKUP($A2346,mUNICIPIOS!$B$4:$F$343,3,0)</f>
        <v>505</v>
      </c>
      <c r="F2346" s="149" t="str">
        <f>+VLOOKUP($A2346,mUNICIPIOS!$B$4:$F$343,4,0)</f>
        <v>Masagua</v>
      </c>
      <c r="G2346" s="139" t="str">
        <f t="shared" ref="G2346:K2346" si="2374">+G2308</f>
        <v>05</v>
      </c>
      <c r="H2346" t="str">
        <f t="shared" si="2374"/>
        <v>IGF</v>
      </c>
      <c r="I2346" t="str">
        <f t="shared" si="2374"/>
        <v>Índice de Gestión Financiera</v>
      </c>
      <c r="J2346" t="str">
        <f t="shared" si="2374"/>
        <v>05-01</v>
      </c>
      <c r="K2346" t="str">
        <f t="shared" si="2374"/>
        <v>Autonomía financiera municipal</v>
      </c>
      <c r="L2346" s="150">
        <f>+VLOOKUP($E2346,IGF_2018!$B$8:$Z$347,3,0)</f>
        <v>0.45532685311606669</v>
      </c>
      <c r="M2346" s="142" t="str">
        <f>+VLOOKUP($E2346,IGF_2018!$B$8:$Z$347,4,0)</f>
        <v>Medio</v>
      </c>
    </row>
    <row r="2347" spans="1:13" x14ac:dyDescent="0.3">
      <c r="A2347" s="139">
        <f t="shared" si="2311"/>
        <v>62</v>
      </c>
      <c r="B2347" s="148">
        <f t="shared" si="2313"/>
        <v>23</v>
      </c>
      <c r="D2347" s="149" t="str">
        <f>+VLOOKUP($A2347,mUNICIPIOS!$B$4:$F$343,2,0)</f>
        <v>Escuintla</v>
      </c>
      <c r="E2347" s="149">
        <f>+VLOOKUP($A2347,mUNICIPIOS!$B$4:$F$343,3,0)</f>
        <v>505</v>
      </c>
      <c r="F2347" s="149" t="str">
        <f>+VLOOKUP($A2347,mUNICIPIOS!$B$4:$F$343,4,0)</f>
        <v>Masagua</v>
      </c>
      <c r="G2347" s="139" t="str">
        <f t="shared" ref="G2347:K2347" si="2375">+G2309</f>
        <v>05</v>
      </c>
      <c r="H2347" t="str">
        <f t="shared" si="2375"/>
        <v>IGF</v>
      </c>
      <c r="I2347" t="str">
        <f t="shared" si="2375"/>
        <v>Índice de Gestión Financiera</v>
      </c>
      <c r="J2347" t="str">
        <f t="shared" si="2375"/>
        <v>05-02</v>
      </c>
      <c r="K2347" t="str">
        <f t="shared" si="2375"/>
        <v xml:space="preserve">Ingresos propios por habitante -sin regalías- </v>
      </c>
      <c r="L2347" s="150">
        <f>+VLOOKUP($E2347,IGF_2018!$B$8:$Z$347,6,0)</f>
        <v>0.28967534023957853</v>
      </c>
      <c r="M2347" s="142" t="str">
        <f>+VLOOKUP($E2347,IGF_2018!$B$8:$Z$347,7,0)</f>
        <v>Medio bajo</v>
      </c>
    </row>
    <row r="2348" spans="1:13" x14ac:dyDescent="0.3">
      <c r="A2348" s="139">
        <f t="shared" si="2311"/>
        <v>62</v>
      </c>
      <c r="B2348" s="148">
        <f t="shared" si="2313"/>
        <v>24</v>
      </c>
      <c r="D2348" s="149" t="str">
        <f>+VLOOKUP($A2348,mUNICIPIOS!$B$4:$F$343,2,0)</f>
        <v>Escuintla</v>
      </c>
      <c r="E2348" s="149">
        <f>+VLOOKUP($A2348,mUNICIPIOS!$B$4:$F$343,3,0)</f>
        <v>505</v>
      </c>
      <c r="F2348" s="149" t="str">
        <f>+VLOOKUP($A2348,mUNICIPIOS!$B$4:$F$343,4,0)</f>
        <v>Masagua</v>
      </c>
      <c r="G2348" s="139" t="str">
        <f t="shared" ref="G2348:K2348" si="2376">+G2310</f>
        <v>05</v>
      </c>
      <c r="H2348" t="str">
        <f t="shared" si="2376"/>
        <v>IGF</v>
      </c>
      <c r="I2348" t="str">
        <f t="shared" si="2376"/>
        <v>Índice de Gestión Financiera</v>
      </c>
      <c r="J2348" t="str">
        <f t="shared" si="2376"/>
        <v>05-03</v>
      </c>
      <c r="K2348" t="str">
        <f t="shared" si="2376"/>
        <v>Ingresos del IUSI en relación a los ingresos propios -sin regalías-</v>
      </c>
      <c r="L2348" s="150">
        <f>+VLOOKUP($E2348,IGF_2018!$B$8:$Z$347,9,0)</f>
        <v>0.53960823556627213</v>
      </c>
      <c r="M2348" s="142" t="str">
        <f>+VLOOKUP($E2348,IGF_2018!$B$8:$Z$347,10,0)</f>
        <v>Medio</v>
      </c>
    </row>
    <row r="2349" spans="1:13" x14ac:dyDescent="0.3">
      <c r="A2349" s="139">
        <f t="shared" ref="A2349:A2412" si="2377">+IF(B2348=38,A2348+1,A2348)</f>
        <v>62</v>
      </c>
      <c r="B2349" s="148">
        <f t="shared" si="2313"/>
        <v>25</v>
      </c>
      <c r="D2349" s="149" t="str">
        <f>+VLOOKUP($A2349,mUNICIPIOS!$B$4:$F$343,2,0)</f>
        <v>Escuintla</v>
      </c>
      <c r="E2349" s="149">
        <f>+VLOOKUP($A2349,mUNICIPIOS!$B$4:$F$343,3,0)</f>
        <v>505</v>
      </c>
      <c r="F2349" s="149" t="str">
        <f>+VLOOKUP($A2349,mUNICIPIOS!$B$4:$F$343,4,0)</f>
        <v>Masagua</v>
      </c>
      <c r="G2349" s="139" t="str">
        <f t="shared" ref="G2349:K2349" si="2378">+G2311</f>
        <v>05</v>
      </c>
      <c r="H2349" t="str">
        <f t="shared" si="2378"/>
        <v>IGF</v>
      </c>
      <c r="I2349" t="str">
        <f t="shared" si="2378"/>
        <v>Índice de Gestión Financiera</v>
      </c>
      <c r="J2349" t="str">
        <f t="shared" si="2378"/>
        <v>05-04</v>
      </c>
      <c r="K2349" t="str">
        <f t="shared" si="2378"/>
        <v>Inversión anual en capital fijo por habitante</v>
      </c>
      <c r="L2349" s="150">
        <f>+VLOOKUP($E2349,IGF_2018!$B$8:$Z$347,12,0)</f>
        <v>4.9541059606517272E-2</v>
      </c>
      <c r="M2349" s="142" t="str">
        <f>+VLOOKUP($E2349,IGF_2018!$B$8:$Z$347,13,0)</f>
        <v>Bajo</v>
      </c>
    </row>
    <row r="2350" spans="1:13" x14ac:dyDescent="0.3">
      <c r="A2350" s="139">
        <f t="shared" si="2377"/>
        <v>62</v>
      </c>
      <c r="B2350" s="148">
        <f t="shared" ref="B2350:B2413" si="2379">+B2312</f>
        <v>26</v>
      </c>
      <c r="D2350" s="149" t="str">
        <f>+VLOOKUP($A2350,mUNICIPIOS!$B$4:$F$343,2,0)</f>
        <v>Escuintla</v>
      </c>
      <c r="E2350" s="149">
        <f>+VLOOKUP($A2350,mUNICIPIOS!$B$4:$F$343,3,0)</f>
        <v>505</v>
      </c>
      <c r="F2350" s="149" t="str">
        <f>+VLOOKUP($A2350,mUNICIPIOS!$B$4:$F$343,4,0)</f>
        <v>Masagua</v>
      </c>
      <c r="G2350" s="139" t="str">
        <f t="shared" ref="G2350:K2350" si="2380">+G2312</f>
        <v>05</v>
      </c>
      <c r="H2350" t="str">
        <f t="shared" si="2380"/>
        <v>IGF</v>
      </c>
      <c r="I2350" t="str">
        <f t="shared" si="2380"/>
        <v>Índice de Gestión Financiera</v>
      </c>
      <c r="J2350" t="str">
        <f t="shared" si="2380"/>
        <v>05-05</v>
      </c>
      <c r="K2350" t="str">
        <f t="shared" si="2380"/>
        <v>Inversión anual en capital fijo con recursos percibidos por ingresos propios</v>
      </c>
      <c r="L2350" s="150">
        <f>+VLOOKUP($E2350,IGF_2018!$B$8:$Z$347,15,0)</f>
        <v>0.11614821961694266</v>
      </c>
      <c r="M2350" s="142" t="str">
        <f>+VLOOKUP($E2350,IGF_2018!$B$8:$Z$347,16,0)</f>
        <v>Bajo</v>
      </c>
    </row>
    <row r="2351" spans="1:13" x14ac:dyDescent="0.3">
      <c r="A2351" s="139">
        <f t="shared" si="2377"/>
        <v>62</v>
      </c>
      <c r="B2351" s="148">
        <f t="shared" si="2379"/>
        <v>27</v>
      </c>
      <c r="D2351" s="149" t="str">
        <f>+VLOOKUP($A2351,mUNICIPIOS!$B$4:$F$343,2,0)</f>
        <v>Escuintla</v>
      </c>
      <c r="E2351" s="149">
        <f>+VLOOKUP($A2351,mUNICIPIOS!$B$4:$F$343,3,0)</f>
        <v>505</v>
      </c>
      <c r="F2351" s="149" t="str">
        <f>+VLOOKUP($A2351,mUNICIPIOS!$B$4:$F$343,4,0)</f>
        <v>Masagua</v>
      </c>
      <c r="G2351" s="139" t="str">
        <f t="shared" ref="G2351:K2351" si="2381">+G2313</f>
        <v>05</v>
      </c>
      <c r="H2351" t="str">
        <f t="shared" si="2381"/>
        <v>IGF</v>
      </c>
      <c r="I2351" t="str">
        <f t="shared" si="2381"/>
        <v>Índice de Gestión Financiera</v>
      </c>
      <c r="J2351" t="str">
        <f t="shared" si="2381"/>
        <v>05-06</v>
      </c>
      <c r="K2351" t="str">
        <f t="shared" si="2381"/>
        <v xml:space="preserve">Inversión anual en capital fijo con recursos percibidos por transferencias del Gobierno Central </v>
      </c>
      <c r="L2351" s="150">
        <f>+VLOOKUP($E2351,IGF_2018!$B$8:$Z$347,18,0)</f>
        <v>4.2307495112306477E-2</v>
      </c>
      <c r="M2351" s="142" t="str">
        <f>+VLOOKUP($E2351,IGF_2018!$B$8:$Z$347,19,0)</f>
        <v>Bajo</v>
      </c>
    </row>
    <row r="2352" spans="1:13" x14ac:dyDescent="0.3">
      <c r="A2352" s="139">
        <f t="shared" si="2377"/>
        <v>62</v>
      </c>
      <c r="B2352" s="148">
        <f t="shared" si="2379"/>
        <v>28</v>
      </c>
      <c r="D2352" s="149" t="str">
        <f>+VLOOKUP($A2352,mUNICIPIOS!$B$4:$F$343,2,0)</f>
        <v>Escuintla</v>
      </c>
      <c r="E2352" s="149">
        <f>+VLOOKUP($A2352,mUNICIPIOS!$B$4:$F$343,3,0)</f>
        <v>505</v>
      </c>
      <c r="F2352" s="149" t="str">
        <f>+VLOOKUP($A2352,mUNICIPIOS!$B$4:$F$343,4,0)</f>
        <v>Masagua</v>
      </c>
      <c r="G2352" s="139" t="str">
        <f t="shared" ref="G2352:K2352" si="2382">+G2314</f>
        <v>05</v>
      </c>
      <c r="H2352" t="str">
        <f t="shared" si="2382"/>
        <v>IGF</v>
      </c>
      <c r="I2352" t="str">
        <f t="shared" si="2382"/>
        <v>Índice de Gestión Financiera</v>
      </c>
      <c r="J2352" t="str">
        <f t="shared" si="2382"/>
        <v>05-07</v>
      </c>
      <c r="K2352" t="str">
        <f t="shared" si="2382"/>
        <v>Financiamiento por endeudamiento municipal</v>
      </c>
      <c r="L2352" s="150">
        <f>+VLOOKUP($E2352,IGF_2018!$B$8:$Z$347,21,0)</f>
        <v>1</v>
      </c>
      <c r="M2352" s="142" t="str">
        <f>+VLOOKUP($E2352,IGF_2018!$B$8:$Z$347,22,0)</f>
        <v>Alto</v>
      </c>
    </row>
    <row r="2353" spans="1:13" x14ac:dyDescent="0.3">
      <c r="A2353" s="139">
        <f t="shared" si="2377"/>
        <v>62</v>
      </c>
      <c r="B2353" s="148">
        <f t="shared" si="2379"/>
        <v>29</v>
      </c>
      <c r="D2353" s="149" t="str">
        <f>+VLOOKUP($A2353,mUNICIPIOS!$B$4:$F$343,2,0)</f>
        <v>Escuintla</v>
      </c>
      <c r="E2353" s="149">
        <f>+VLOOKUP($A2353,mUNICIPIOS!$B$4:$F$343,3,0)</f>
        <v>505</v>
      </c>
      <c r="F2353" s="149" t="str">
        <f>+VLOOKUP($A2353,mUNICIPIOS!$B$4:$F$343,4,0)</f>
        <v>Masagua</v>
      </c>
      <c r="G2353" s="139" t="str">
        <f t="shared" ref="G2353:K2353" si="2383">+G2315</f>
        <v>05</v>
      </c>
      <c r="H2353" t="str">
        <f t="shared" si="2383"/>
        <v>IGF</v>
      </c>
      <c r="I2353" t="str">
        <f t="shared" si="2383"/>
        <v>Índice de Gestión Financiera</v>
      </c>
      <c r="J2353" t="str">
        <f t="shared" si="2383"/>
        <v>INDICE</v>
      </c>
      <c r="K2353">
        <f t="shared" si="2383"/>
        <v>0</v>
      </c>
      <c r="L2353" s="150">
        <f>+VLOOKUP($E2353,IGF_2018!$B$8:$Z$347,24,0)</f>
        <v>0.42376093966133294</v>
      </c>
      <c r="M2353" s="142" t="str">
        <f>+VLOOKUP($E2353,IGF_2018!$B$8:$Z$347,25,0)</f>
        <v>Medio</v>
      </c>
    </row>
    <row r="2354" spans="1:13" x14ac:dyDescent="0.3">
      <c r="A2354" s="139">
        <f t="shared" si="2377"/>
        <v>62</v>
      </c>
      <c r="B2354" s="148">
        <f t="shared" si="2379"/>
        <v>30</v>
      </c>
      <c r="D2354" s="149" t="str">
        <f>+VLOOKUP($A2354,mUNICIPIOS!$B$4:$F$343,2,0)</f>
        <v>Escuintla</v>
      </c>
      <c r="E2354" s="149">
        <f>+VLOOKUP($A2354,mUNICIPIOS!$B$4:$F$343,3,0)</f>
        <v>505</v>
      </c>
      <c r="F2354" s="149" t="str">
        <f>+VLOOKUP($A2354,mUNICIPIOS!$B$4:$F$343,4,0)</f>
        <v>Masagua</v>
      </c>
      <c r="G2354" s="139" t="str">
        <f t="shared" ref="G2354:K2354" si="2384">+G2316</f>
        <v>06</v>
      </c>
      <c r="H2354" t="str">
        <f t="shared" si="2384"/>
        <v>IGE</v>
      </c>
      <c r="I2354" t="str">
        <f t="shared" si="2384"/>
        <v>Índice de Gestión Estratégica</v>
      </c>
      <c r="J2354" t="str">
        <f t="shared" si="2384"/>
        <v>06-01</v>
      </c>
      <c r="K2354" t="str">
        <f t="shared" si="2384"/>
        <v>Ejecución del Plan Operativo Anual  (POA)</v>
      </c>
      <c r="L2354" s="150">
        <f>+VLOOKUP($E2354,IGE_2018!$B$8:$Z$347,3,0)</f>
        <v>0.67913335326300317</v>
      </c>
      <c r="M2354" s="142" t="str">
        <f>+VLOOKUP($E2354,IGE_2018!$B$8:$Z$347,4,0)</f>
        <v>Medio alto</v>
      </c>
    </row>
    <row r="2355" spans="1:13" x14ac:dyDescent="0.3">
      <c r="A2355" s="139">
        <f t="shared" si="2377"/>
        <v>62</v>
      </c>
      <c r="B2355" s="148">
        <f t="shared" si="2379"/>
        <v>31</v>
      </c>
      <c r="D2355" s="149" t="str">
        <f>+VLOOKUP($A2355,mUNICIPIOS!$B$4:$F$343,2,0)</f>
        <v>Escuintla</v>
      </c>
      <c r="E2355" s="149">
        <f>+VLOOKUP($A2355,mUNICIPIOS!$B$4:$F$343,3,0)</f>
        <v>505</v>
      </c>
      <c r="F2355" s="149" t="str">
        <f>+VLOOKUP($A2355,mUNICIPIOS!$B$4:$F$343,4,0)</f>
        <v>Masagua</v>
      </c>
      <c r="G2355" s="139" t="str">
        <f t="shared" ref="G2355:K2355" si="2385">+G2317</f>
        <v>06</v>
      </c>
      <c r="H2355" t="str">
        <f t="shared" si="2385"/>
        <v>IGE</v>
      </c>
      <c r="I2355" t="str">
        <f t="shared" si="2385"/>
        <v>Índice de Gestión Estratégica</v>
      </c>
      <c r="J2355" t="str">
        <f t="shared" si="2385"/>
        <v>06-02</v>
      </c>
      <c r="K2355" t="str">
        <f t="shared" si="2385"/>
        <v>Relación Plan de Desarrollo Municipal y Ordenamiento Territorial (PDM-OT) - Plan Estratégico Institucional (PEI) - Plan Operativo Multianual (POM) - Plan Operativo Anual (POA)</v>
      </c>
      <c r="L2355" s="150">
        <f>+VLOOKUP($E2355,IGE_2018!$B$8:$Z$347,6,0)</f>
        <v>0.99999999999999989</v>
      </c>
      <c r="M2355" s="142" t="str">
        <f>+VLOOKUP($E2355,IGE_2018!$B$8:$Z$347,7,0)</f>
        <v>Alto</v>
      </c>
    </row>
    <row r="2356" spans="1:13" x14ac:dyDescent="0.3">
      <c r="A2356" s="139">
        <f t="shared" si="2377"/>
        <v>62</v>
      </c>
      <c r="B2356" s="148">
        <f t="shared" si="2379"/>
        <v>32</v>
      </c>
      <c r="D2356" s="149" t="str">
        <f>+VLOOKUP($A2356,mUNICIPIOS!$B$4:$F$343,2,0)</f>
        <v>Escuintla</v>
      </c>
      <c r="E2356" s="149">
        <f>+VLOOKUP($A2356,mUNICIPIOS!$B$4:$F$343,3,0)</f>
        <v>505</v>
      </c>
      <c r="F2356" s="149" t="str">
        <f>+VLOOKUP($A2356,mUNICIPIOS!$B$4:$F$343,4,0)</f>
        <v>Masagua</v>
      </c>
      <c r="G2356" s="139" t="str">
        <f t="shared" ref="G2356:K2356" si="2386">+G2318</f>
        <v>06</v>
      </c>
      <c r="H2356" t="str">
        <f t="shared" si="2386"/>
        <v>IGE</v>
      </c>
      <c r="I2356" t="str">
        <f t="shared" si="2386"/>
        <v>Índice de Gestión Estratégica</v>
      </c>
      <c r="J2356" t="str">
        <f t="shared" si="2386"/>
        <v>06-03</v>
      </c>
      <c r="K2356" t="str">
        <f t="shared" si="2386"/>
        <v>Presupuesto de egresos relacionado a competencias municipales que responden a prioridades nacionales de desarrollo.</v>
      </c>
      <c r="L2356" s="150">
        <f>+VLOOKUP($E2356,IGE_2018!$B$8:$Z$347,9,0)</f>
        <v>0.22083660372029712</v>
      </c>
      <c r="M2356" s="142" t="str">
        <f>+VLOOKUP($E2356,IGE_2018!$B$8:$Z$347,10,0)</f>
        <v>Medio bajo</v>
      </c>
    </row>
    <row r="2357" spans="1:13" x14ac:dyDescent="0.3">
      <c r="A2357" s="139">
        <f t="shared" si="2377"/>
        <v>62</v>
      </c>
      <c r="B2357" s="148">
        <f t="shared" si="2379"/>
        <v>33</v>
      </c>
      <c r="D2357" s="149" t="str">
        <f>+VLOOKUP($A2357,mUNICIPIOS!$B$4:$F$343,2,0)</f>
        <v>Escuintla</v>
      </c>
      <c r="E2357" s="149">
        <f>+VLOOKUP($A2357,mUNICIPIOS!$B$4:$F$343,3,0)</f>
        <v>505</v>
      </c>
      <c r="F2357" s="149" t="str">
        <f>+VLOOKUP($A2357,mUNICIPIOS!$B$4:$F$343,4,0)</f>
        <v>Masagua</v>
      </c>
      <c r="G2357" s="139" t="str">
        <f t="shared" ref="G2357:K2357" si="2387">+G2319</f>
        <v>06</v>
      </c>
      <c r="H2357" t="str">
        <f t="shared" si="2387"/>
        <v>IGE</v>
      </c>
      <c r="I2357" t="str">
        <f t="shared" si="2387"/>
        <v>Índice de Gestión Estratégica</v>
      </c>
      <c r="J2357" t="str">
        <f t="shared" si="2387"/>
        <v>06-04</v>
      </c>
      <c r="K2357" t="str">
        <f t="shared" si="2387"/>
        <v>Institucionalización de la gestión ordenada del territorio</v>
      </c>
      <c r="L2357" s="150">
        <f>+VLOOKUP($E2357,IGE_2018!$B$8:$Z$347,12,0)</f>
        <v>0.15000000000000002</v>
      </c>
      <c r="M2357" s="142" t="str">
        <f>+VLOOKUP($E2357,IGE_2018!$B$8:$Z$347,13,0)</f>
        <v>Bajo</v>
      </c>
    </row>
    <row r="2358" spans="1:13" x14ac:dyDescent="0.3">
      <c r="A2358" s="139">
        <f t="shared" si="2377"/>
        <v>62</v>
      </c>
      <c r="B2358" s="148">
        <f t="shared" si="2379"/>
        <v>34</v>
      </c>
      <c r="D2358" s="149" t="str">
        <f>+VLOOKUP($A2358,mUNICIPIOS!$B$4:$F$343,2,0)</f>
        <v>Escuintla</v>
      </c>
      <c r="E2358" s="149">
        <f>+VLOOKUP($A2358,mUNICIPIOS!$B$4:$F$343,3,0)</f>
        <v>505</v>
      </c>
      <c r="F2358" s="149" t="str">
        <f>+VLOOKUP($A2358,mUNICIPIOS!$B$4:$F$343,4,0)</f>
        <v>Masagua</v>
      </c>
      <c r="G2358" s="139" t="str">
        <f t="shared" ref="G2358:K2358" si="2388">+G2320</f>
        <v>06</v>
      </c>
      <c r="H2358" t="str">
        <f t="shared" si="2388"/>
        <v>IGE</v>
      </c>
      <c r="I2358" t="str">
        <f t="shared" si="2388"/>
        <v>Índice de Gestión Estratégica</v>
      </c>
      <c r="J2358" t="str">
        <f t="shared" si="2388"/>
        <v>06-05</v>
      </c>
      <c r="K2358" t="str">
        <f t="shared" si="2388"/>
        <v>Acciones para la gestión ordenada del territorio</v>
      </c>
      <c r="L2358" s="150">
        <f>+VLOOKUP($E2358,IGE_2018!$B$8:$Z$347,15,0)</f>
        <v>0.66000000000000014</v>
      </c>
      <c r="M2358" s="142" t="str">
        <f>+VLOOKUP($E2358,IGE_2018!$B$8:$Z$347,16,0)</f>
        <v>Medio alto</v>
      </c>
    </row>
    <row r="2359" spans="1:13" x14ac:dyDescent="0.3">
      <c r="A2359" s="139">
        <f t="shared" si="2377"/>
        <v>62</v>
      </c>
      <c r="B2359" s="148">
        <f t="shared" si="2379"/>
        <v>35</v>
      </c>
      <c r="D2359" s="149" t="str">
        <f>+VLOOKUP($A2359,mUNICIPIOS!$B$4:$F$343,2,0)</f>
        <v>Escuintla</v>
      </c>
      <c r="E2359" s="149">
        <f>+VLOOKUP($A2359,mUNICIPIOS!$B$4:$F$343,3,0)</f>
        <v>505</v>
      </c>
      <c r="F2359" s="149" t="str">
        <f>+VLOOKUP($A2359,mUNICIPIOS!$B$4:$F$343,4,0)</f>
        <v>Masagua</v>
      </c>
      <c r="G2359" s="139" t="str">
        <f t="shared" ref="G2359:K2359" si="2389">+G2321</f>
        <v>06</v>
      </c>
      <c r="H2359" t="str">
        <f t="shared" si="2389"/>
        <v>IGE</v>
      </c>
      <c r="I2359" t="str">
        <f t="shared" si="2389"/>
        <v>Índice de Gestión Estratégica</v>
      </c>
      <c r="J2359" t="str">
        <f t="shared" si="2389"/>
        <v>06-06</v>
      </c>
      <c r="K2359" t="str">
        <f t="shared" si="2389"/>
        <v>Gestión de riesgo en la formulación de proyectos derivados de la planificación operativa anual</v>
      </c>
      <c r="L2359" s="150">
        <f>+VLOOKUP($E2359,IGE_2018!$B$8:$Z$347,18,0)</f>
        <v>0</v>
      </c>
      <c r="M2359" s="142" t="str">
        <f>+VLOOKUP($E2359,IGE_2018!$B$8:$Z$347,19,0)</f>
        <v>Bajo</v>
      </c>
    </row>
    <row r="2360" spans="1:13" x14ac:dyDescent="0.3">
      <c r="A2360" s="139">
        <f t="shared" si="2377"/>
        <v>62</v>
      </c>
      <c r="B2360" s="148">
        <f t="shared" si="2379"/>
        <v>36</v>
      </c>
      <c r="D2360" s="149" t="str">
        <f>+VLOOKUP($A2360,mUNICIPIOS!$B$4:$F$343,2,0)</f>
        <v>Escuintla</v>
      </c>
      <c r="E2360" s="149">
        <f>+VLOOKUP($A2360,mUNICIPIOS!$B$4:$F$343,3,0)</f>
        <v>505</v>
      </c>
      <c r="F2360" s="149" t="str">
        <f>+VLOOKUP($A2360,mUNICIPIOS!$B$4:$F$343,4,0)</f>
        <v>Masagua</v>
      </c>
      <c r="G2360" s="139" t="str">
        <f t="shared" ref="G2360:K2360" si="2390">+G2322</f>
        <v>06</v>
      </c>
      <c r="H2360" t="str">
        <f t="shared" si="2390"/>
        <v>IGE</v>
      </c>
      <c r="I2360" t="str">
        <f t="shared" si="2390"/>
        <v>Índice de Gestión Estratégica</v>
      </c>
      <c r="J2360" t="str">
        <f t="shared" si="2390"/>
        <v>06-07</v>
      </c>
      <c r="K2360" t="str">
        <f t="shared" si="2390"/>
        <v>Ingresos por servicios ambientales en relación a los ingresos propios sin regalías</v>
      </c>
      <c r="L2360" s="150">
        <f>+VLOOKUP($E2360,IGE_2018!$B$8:$Z$347,21,0)</f>
        <v>8.191447252035083E-3</v>
      </c>
      <c r="M2360" s="142" t="str">
        <f>+VLOOKUP($E2360,IGE_2018!$B$8:$Z$347,22,0)</f>
        <v>Bajo</v>
      </c>
    </row>
    <row r="2361" spans="1:13" x14ac:dyDescent="0.3">
      <c r="A2361" s="139">
        <f t="shared" si="2377"/>
        <v>62</v>
      </c>
      <c r="B2361" s="148">
        <f t="shared" si="2379"/>
        <v>37</v>
      </c>
      <c r="D2361" s="149" t="str">
        <f>+VLOOKUP($A2361,mUNICIPIOS!$B$4:$F$343,2,0)</f>
        <v>Escuintla</v>
      </c>
      <c r="E2361" s="149">
        <f>+VLOOKUP($A2361,mUNICIPIOS!$B$4:$F$343,3,0)</f>
        <v>505</v>
      </c>
      <c r="F2361" s="149" t="str">
        <f>+VLOOKUP($A2361,mUNICIPIOS!$B$4:$F$343,4,0)</f>
        <v>Masagua</v>
      </c>
      <c r="G2361" s="139" t="str">
        <f t="shared" ref="G2361:K2361" si="2391">+G2323</f>
        <v>06</v>
      </c>
      <c r="H2361" t="str">
        <f t="shared" si="2391"/>
        <v>IGE</v>
      </c>
      <c r="I2361" t="str">
        <f t="shared" si="2391"/>
        <v>Índice de Gestión Estratégica</v>
      </c>
      <c r="J2361" t="str">
        <f t="shared" si="2391"/>
        <v>INDICE</v>
      </c>
      <c r="K2361">
        <f t="shared" si="2391"/>
        <v>0</v>
      </c>
      <c r="L2361" s="150">
        <f>+VLOOKUP($E2361,IGE_2018!$B$8:$Z$347,24,0)</f>
        <v>0.42189829864472828</v>
      </c>
      <c r="M2361" s="142" t="str">
        <f>+VLOOKUP($E2361,IGE_2018!$B$8:$Z$347,25,0)</f>
        <v>Medio</v>
      </c>
    </row>
    <row r="2362" spans="1:13" x14ac:dyDescent="0.3">
      <c r="A2362" s="139">
        <f t="shared" si="2377"/>
        <v>62</v>
      </c>
      <c r="B2362" s="148">
        <f t="shared" si="2379"/>
        <v>38</v>
      </c>
      <c r="D2362" s="149" t="str">
        <f>+VLOOKUP($A2362,mUNICIPIOS!$B$4:$F$343,2,0)</f>
        <v>Escuintla</v>
      </c>
      <c r="E2362" s="149">
        <f>+VLOOKUP($A2362,mUNICIPIOS!$B$4:$F$343,3,0)</f>
        <v>505</v>
      </c>
      <c r="F2362" s="149" t="str">
        <f>+VLOOKUP($A2362,mUNICIPIOS!$B$4:$F$343,4,0)</f>
        <v>Masagua</v>
      </c>
      <c r="G2362" s="139" t="str">
        <f t="shared" ref="G2362:K2362" si="2392">+G2324</f>
        <v>RANKING</v>
      </c>
      <c r="H2362" t="str">
        <f t="shared" si="2392"/>
        <v>RGM</v>
      </c>
      <c r="I2362" t="str">
        <f t="shared" si="2392"/>
        <v>Ranking de la Gestión Municipal 2018</v>
      </c>
      <c r="J2362" t="str">
        <f t="shared" si="2392"/>
        <v>RANKING</v>
      </c>
      <c r="K2362">
        <f t="shared" si="2392"/>
        <v>0</v>
      </c>
      <c r="L2362" s="151">
        <f>+VLOOKUP($E2362,Resultados_generales!$C$8:$AE$347,27,0)</f>
        <v>0.4464990696331968</v>
      </c>
      <c r="M2362" t="str">
        <f>+VLOOKUP($E2362,Resultados_generales!$C$8:$AE$347,28,0)</f>
        <v>Medio</v>
      </c>
    </row>
    <row r="2363" spans="1:13" x14ac:dyDescent="0.3">
      <c r="A2363" s="139">
        <f t="shared" si="2377"/>
        <v>63</v>
      </c>
      <c r="B2363" s="148">
        <f t="shared" si="2379"/>
        <v>1</v>
      </c>
      <c r="D2363" s="149" t="str">
        <f>+VLOOKUP($A2363,mUNICIPIOS!$B$4:$F$343,2,0)</f>
        <v>Escuintla</v>
      </c>
      <c r="E2363" s="149">
        <f>+VLOOKUP($A2363,mUNICIPIOS!$B$4:$F$343,3,0)</f>
        <v>506</v>
      </c>
      <c r="F2363" s="149" t="str">
        <f>+VLOOKUP($A2363,mUNICIPIOS!$B$4:$F$343,4,0)</f>
        <v>Tiquisate</v>
      </c>
      <c r="G2363" s="139" t="str">
        <f t="shared" ref="G2363:K2363" si="2393">+G2325</f>
        <v>01</v>
      </c>
      <c r="H2363" t="str">
        <f t="shared" si="2393"/>
        <v>IPC</v>
      </c>
      <c r="I2363" t="str">
        <f t="shared" si="2393"/>
        <v>Índice de Participación Ciudadana</v>
      </c>
      <c r="J2363" t="str">
        <f t="shared" si="2393"/>
        <v>01-01</v>
      </c>
      <c r="K2363" t="str">
        <f t="shared" si="2393"/>
        <v>Número de reuniones del COMUDE en el año de la medición.</v>
      </c>
      <c r="L2363" s="150">
        <f>+VLOOKUP($E2363,IPC_2018!$B$8:$T$347,3,0)</f>
        <v>0.5</v>
      </c>
      <c r="M2363" s="142" t="str">
        <f>+VLOOKUP($E2363,IPC_2018!$B$8:$T$347,4,0)</f>
        <v>Medio</v>
      </c>
    </row>
    <row r="2364" spans="1:13" x14ac:dyDescent="0.3">
      <c r="A2364" s="139">
        <f t="shared" si="2377"/>
        <v>63</v>
      </c>
      <c r="B2364" s="148">
        <f t="shared" si="2379"/>
        <v>2</v>
      </c>
      <c r="D2364" s="149" t="str">
        <f>+VLOOKUP($A2364,mUNICIPIOS!$B$4:$F$343,2,0)</f>
        <v>Escuintla</v>
      </c>
      <c r="E2364" s="149">
        <f>+VLOOKUP($A2364,mUNICIPIOS!$B$4:$F$343,3,0)</f>
        <v>506</v>
      </c>
      <c r="F2364" s="149" t="str">
        <f>+VLOOKUP($A2364,mUNICIPIOS!$B$4:$F$343,4,0)</f>
        <v>Tiquisate</v>
      </c>
      <c r="G2364" s="139" t="str">
        <f t="shared" ref="G2364:K2364" si="2394">+G2326</f>
        <v>01</v>
      </c>
      <c r="H2364" t="str">
        <f t="shared" si="2394"/>
        <v>IPC</v>
      </c>
      <c r="I2364" t="str">
        <f t="shared" si="2394"/>
        <v>Índice de Participación Ciudadana</v>
      </c>
      <c r="J2364" t="str">
        <f t="shared" si="2394"/>
        <v>01-02</v>
      </c>
      <c r="K2364" t="str">
        <f t="shared" si="2394"/>
        <v>Participación de Alcaldes, Concejales y Síndicos determinados o designados en el COMUDE</v>
      </c>
      <c r="L2364" s="150">
        <f>+VLOOKUP($E2364,IPC_2018!$B$8:$T$347,6,0)</f>
        <v>0.83333333333333337</v>
      </c>
      <c r="M2364" s="142" t="str">
        <f>+VLOOKUP($E2364,IPC_2018!$B$8:$T$347,7,0)</f>
        <v>Alto</v>
      </c>
    </row>
    <row r="2365" spans="1:13" x14ac:dyDescent="0.3">
      <c r="A2365" s="139">
        <f t="shared" si="2377"/>
        <v>63</v>
      </c>
      <c r="B2365" s="148">
        <f t="shared" si="2379"/>
        <v>3</v>
      </c>
      <c r="D2365" s="149" t="str">
        <f>+VLOOKUP($A2365,mUNICIPIOS!$B$4:$F$343,2,0)</f>
        <v>Escuintla</v>
      </c>
      <c r="E2365" s="149">
        <f>+VLOOKUP($A2365,mUNICIPIOS!$B$4:$F$343,3,0)</f>
        <v>506</v>
      </c>
      <c r="F2365" s="149" t="str">
        <f>+VLOOKUP($A2365,mUNICIPIOS!$B$4:$F$343,4,0)</f>
        <v>Tiquisate</v>
      </c>
      <c r="G2365" s="139" t="str">
        <f t="shared" ref="G2365:K2365" si="2395">+G2327</f>
        <v>01</v>
      </c>
      <c r="H2365" t="str">
        <f t="shared" si="2395"/>
        <v>IPC</v>
      </c>
      <c r="I2365" t="str">
        <f t="shared" si="2395"/>
        <v>Índice de Participación Ciudadana</v>
      </c>
      <c r="J2365" t="str">
        <f t="shared" si="2395"/>
        <v>01-03</v>
      </c>
      <c r="K2365" t="str">
        <f t="shared" si="2395"/>
        <v>Participación  de organizaciones de jóvenes, mujeres, pueblos mayas, xincas, garífunas, y otras organizaciones en el Comude</v>
      </c>
      <c r="L2365" s="150">
        <f>+VLOOKUP($E2365,IPC_2018!$B$8:$T$347,9,0)</f>
        <v>0</v>
      </c>
      <c r="M2365" s="142" t="str">
        <f>+VLOOKUP($E2365,IPC_2018!$B$8:$T$347,10,0)</f>
        <v>Bajo</v>
      </c>
    </row>
    <row r="2366" spans="1:13" x14ac:dyDescent="0.3">
      <c r="A2366" s="139">
        <f t="shared" si="2377"/>
        <v>63</v>
      </c>
      <c r="B2366" s="148">
        <f t="shared" si="2379"/>
        <v>4</v>
      </c>
      <c r="D2366" s="149" t="str">
        <f>+VLOOKUP($A2366,mUNICIPIOS!$B$4:$F$343,2,0)</f>
        <v>Escuintla</v>
      </c>
      <c r="E2366" s="149">
        <f>+VLOOKUP($A2366,mUNICIPIOS!$B$4:$F$343,3,0)</f>
        <v>506</v>
      </c>
      <c r="F2366" s="149" t="str">
        <f>+VLOOKUP($A2366,mUNICIPIOS!$B$4:$F$343,4,0)</f>
        <v>Tiquisate</v>
      </c>
      <c r="G2366" s="139" t="str">
        <f t="shared" ref="G2366:K2366" si="2396">+G2328</f>
        <v>01</v>
      </c>
      <c r="H2366" t="str">
        <f t="shared" si="2396"/>
        <v>IPC</v>
      </c>
      <c r="I2366" t="str">
        <f t="shared" si="2396"/>
        <v>Índice de Participación Ciudadana</v>
      </c>
      <c r="J2366" t="str">
        <f t="shared" si="2396"/>
        <v>01-04</v>
      </c>
      <c r="K2366" t="str">
        <f t="shared" si="2396"/>
        <v>Representatividad territorial del Comude.</v>
      </c>
      <c r="L2366" s="150">
        <f>+VLOOKUP($E2366,IPC_2018!$B$8:$T$347,12,0)</f>
        <v>0.65333333333333332</v>
      </c>
      <c r="M2366" s="142" t="str">
        <f>+VLOOKUP($E2366,IPC_2018!$B$8:$T$347,13,0)</f>
        <v>Medio alto</v>
      </c>
    </row>
    <row r="2367" spans="1:13" x14ac:dyDescent="0.3">
      <c r="A2367" s="139">
        <f t="shared" si="2377"/>
        <v>63</v>
      </c>
      <c r="B2367" s="148">
        <f t="shared" si="2379"/>
        <v>5</v>
      </c>
      <c r="D2367" s="149" t="str">
        <f>+VLOOKUP($A2367,mUNICIPIOS!$B$4:$F$343,2,0)</f>
        <v>Escuintla</v>
      </c>
      <c r="E2367" s="149">
        <f>+VLOOKUP($A2367,mUNICIPIOS!$B$4:$F$343,3,0)</f>
        <v>506</v>
      </c>
      <c r="F2367" s="149" t="str">
        <f>+VLOOKUP($A2367,mUNICIPIOS!$B$4:$F$343,4,0)</f>
        <v>Tiquisate</v>
      </c>
      <c r="G2367" s="139" t="str">
        <f t="shared" ref="G2367:K2367" si="2397">+G2329</f>
        <v>01</v>
      </c>
      <c r="H2367" t="str">
        <f t="shared" si="2397"/>
        <v>IPC</v>
      </c>
      <c r="I2367" t="str">
        <f t="shared" si="2397"/>
        <v>Índice de Participación Ciudadana</v>
      </c>
      <c r="J2367" t="str">
        <f t="shared" si="2397"/>
        <v>01-05</v>
      </c>
      <c r="K2367" t="str">
        <f t="shared" si="2397"/>
        <v>Funcionamiento del Comude</v>
      </c>
      <c r="L2367" s="150">
        <f>+VLOOKUP($E2367,IPC_2018!$B$8:$T$347,15,0)</f>
        <v>0.15901060076290127</v>
      </c>
      <c r="M2367" s="142" t="str">
        <f>+VLOOKUP($E2367,IPC_2018!$B$8:$T$347,16,0)</f>
        <v>Bajo</v>
      </c>
    </row>
    <row r="2368" spans="1:13" x14ac:dyDescent="0.3">
      <c r="A2368" s="139">
        <f t="shared" si="2377"/>
        <v>63</v>
      </c>
      <c r="B2368" s="148">
        <f t="shared" si="2379"/>
        <v>6</v>
      </c>
      <c r="D2368" s="149" t="str">
        <f>+VLOOKUP($A2368,mUNICIPIOS!$B$4:$F$343,2,0)</f>
        <v>Escuintla</v>
      </c>
      <c r="E2368" s="149">
        <f>+VLOOKUP($A2368,mUNICIPIOS!$B$4:$F$343,3,0)</f>
        <v>506</v>
      </c>
      <c r="F2368" s="149" t="str">
        <f>+VLOOKUP($A2368,mUNICIPIOS!$B$4:$F$343,4,0)</f>
        <v>Tiquisate</v>
      </c>
      <c r="G2368" s="139" t="str">
        <f t="shared" ref="G2368:K2368" si="2398">+G2330</f>
        <v>01</v>
      </c>
      <c r="H2368" t="str">
        <f t="shared" si="2398"/>
        <v>IPC</v>
      </c>
      <c r="I2368" t="str">
        <f t="shared" si="2398"/>
        <v>Índice de Participación Ciudadana</v>
      </c>
      <c r="J2368" t="str">
        <f t="shared" si="2398"/>
        <v>INDICE</v>
      </c>
      <c r="K2368">
        <f t="shared" si="2398"/>
        <v>0</v>
      </c>
      <c r="L2368" s="150">
        <f>+VLOOKUP($E2368,IPC_2018!$B$8:$T$347,18,0)</f>
        <v>0.43851825678110179</v>
      </c>
      <c r="M2368" s="142" t="str">
        <f>+VLOOKUP($E2368,IPC_2018!$B$8:$T$347,19,0)</f>
        <v>Medio</v>
      </c>
    </row>
    <row r="2369" spans="1:13" x14ac:dyDescent="0.3">
      <c r="A2369" s="139">
        <f t="shared" si="2377"/>
        <v>63</v>
      </c>
      <c r="B2369" s="148">
        <f t="shared" si="2379"/>
        <v>7</v>
      </c>
      <c r="D2369" s="149" t="str">
        <f>+VLOOKUP($A2369,mUNICIPIOS!$B$4:$F$343,2,0)</f>
        <v>Escuintla</v>
      </c>
      <c r="E2369" s="149">
        <f>+VLOOKUP($A2369,mUNICIPIOS!$B$4:$F$343,3,0)</f>
        <v>506</v>
      </c>
      <c r="F2369" s="149" t="str">
        <f>+VLOOKUP($A2369,mUNICIPIOS!$B$4:$F$343,4,0)</f>
        <v>Tiquisate</v>
      </c>
      <c r="G2369" s="139" t="str">
        <f t="shared" ref="G2369:K2369" si="2399">+G2331</f>
        <v>02</v>
      </c>
      <c r="H2369" t="str">
        <f t="shared" si="2399"/>
        <v>IIC</v>
      </c>
      <c r="I2369" t="str">
        <f t="shared" si="2399"/>
        <v>Índice de Información a la Ciudadanía</v>
      </c>
      <c r="J2369" t="str">
        <f t="shared" si="2399"/>
        <v>02-01</v>
      </c>
      <c r="K2369" t="str">
        <f t="shared" si="2399"/>
        <v>Rendición de cuentas cuatrimestral y anual al Comude enfocadas en resultados.</v>
      </c>
      <c r="L2369" s="150">
        <f>+VLOOKUP($E2369,IIC_2018!$B$8:$Q$347,3,0)</f>
        <v>1</v>
      </c>
      <c r="M2369" s="142" t="str">
        <f>+VLOOKUP($E2369,IIC_2018!$B$8:$Q$347,4,0)</f>
        <v>Alto</v>
      </c>
    </row>
    <row r="2370" spans="1:13" x14ac:dyDescent="0.3">
      <c r="A2370" s="139">
        <f t="shared" si="2377"/>
        <v>63</v>
      </c>
      <c r="B2370" s="148">
        <f t="shared" si="2379"/>
        <v>8</v>
      </c>
      <c r="D2370" s="149" t="str">
        <f>+VLOOKUP($A2370,mUNICIPIOS!$B$4:$F$343,2,0)</f>
        <v>Escuintla</v>
      </c>
      <c r="E2370" s="149">
        <f>+VLOOKUP($A2370,mUNICIPIOS!$B$4:$F$343,3,0)</f>
        <v>506</v>
      </c>
      <c r="F2370" s="149" t="str">
        <f>+VLOOKUP($A2370,mUNICIPIOS!$B$4:$F$343,4,0)</f>
        <v>Tiquisate</v>
      </c>
      <c r="G2370" s="139" t="str">
        <f t="shared" ref="G2370:K2370" si="2400">+G2332</f>
        <v>02</v>
      </c>
      <c r="H2370" t="str">
        <f t="shared" si="2400"/>
        <v>IIC</v>
      </c>
      <c r="I2370" t="str">
        <f t="shared" si="2400"/>
        <v>Índice de Información a la Ciudadanía</v>
      </c>
      <c r="J2370" t="str">
        <f t="shared" si="2400"/>
        <v>02-02</v>
      </c>
      <c r="K2370" t="str">
        <f t="shared" si="2400"/>
        <v>Información presupuestaria y otra información brindada a la ciudadanía disponible en medios locales de comunicación.</v>
      </c>
      <c r="L2370" s="150">
        <f>+VLOOKUP($E2370,IIC_2018!$B$8:$Q$347,6,0)</f>
        <v>0.625</v>
      </c>
      <c r="M2370" s="142" t="str">
        <f>+VLOOKUP($E2370,IIC_2018!$B$8:$Q$347,7,0)</f>
        <v>Medio alto</v>
      </c>
    </row>
    <row r="2371" spans="1:13" x14ac:dyDescent="0.3">
      <c r="A2371" s="139">
        <f t="shared" si="2377"/>
        <v>63</v>
      </c>
      <c r="B2371" s="148">
        <f t="shared" si="2379"/>
        <v>9</v>
      </c>
      <c r="D2371" s="149" t="str">
        <f>+VLOOKUP($A2371,mUNICIPIOS!$B$4:$F$343,2,0)</f>
        <v>Escuintla</v>
      </c>
      <c r="E2371" s="149">
        <f>+VLOOKUP($A2371,mUNICIPIOS!$B$4:$F$343,3,0)</f>
        <v>506</v>
      </c>
      <c r="F2371" s="149" t="str">
        <f>+VLOOKUP($A2371,mUNICIPIOS!$B$4:$F$343,4,0)</f>
        <v>Tiquisate</v>
      </c>
      <c r="G2371" s="139" t="str">
        <f t="shared" ref="G2371:K2371" si="2401">+G2333</f>
        <v>02</v>
      </c>
      <c r="H2371" t="str">
        <f t="shared" si="2401"/>
        <v>IIC</v>
      </c>
      <c r="I2371" t="str">
        <f t="shared" si="2401"/>
        <v>Índice de Información a la Ciudadanía</v>
      </c>
      <c r="J2371" t="str">
        <f t="shared" si="2401"/>
        <v>02-03</v>
      </c>
      <c r="K2371" t="str">
        <f t="shared" si="2401"/>
        <v>Información pública de oficio actualizada y disponible de acuerdo a la LAIP y uso de internet.</v>
      </c>
      <c r="L2371" s="150">
        <f>+VLOOKUP($E2371,IIC_2018!$B$8:$Q$347,9,0)</f>
        <v>0.33999999999999997</v>
      </c>
      <c r="M2371" s="142" t="str">
        <f>+VLOOKUP($E2371,IIC_2018!$B$8:$Q$347,10,0)</f>
        <v>Medio bajo</v>
      </c>
    </row>
    <row r="2372" spans="1:13" x14ac:dyDescent="0.3">
      <c r="A2372" s="139">
        <f t="shared" si="2377"/>
        <v>63</v>
      </c>
      <c r="B2372" s="148">
        <f t="shared" si="2379"/>
        <v>10</v>
      </c>
      <c r="D2372" s="149" t="str">
        <f>+VLOOKUP($A2372,mUNICIPIOS!$B$4:$F$343,2,0)</f>
        <v>Escuintla</v>
      </c>
      <c r="E2372" s="149">
        <f>+VLOOKUP($A2372,mUNICIPIOS!$B$4:$F$343,3,0)</f>
        <v>506</v>
      </c>
      <c r="F2372" s="149" t="str">
        <f>+VLOOKUP($A2372,mUNICIPIOS!$B$4:$F$343,4,0)</f>
        <v>Tiquisate</v>
      </c>
      <c r="G2372" s="139" t="str">
        <f t="shared" ref="G2372:K2372" si="2402">+G2334</f>
        <v>02</v>
      </c>
      <c r="H2372" t="str">
        <f t="shared" si="2402"/>
        <v>IIC</v>
      </c>
      <c r="I2372" t="str">
        <f t="shared" si="2402"/>
        <v>Índice de Información a la Ciudadanía</v>
      </c>
      <c r="J2372" t="str">
        <f t="shared" si="2402"/>
        <v>02-04</v>
      </c>
      <c r="K2372" t="str">
        <f t="shared" si="2402"/>
        <v>Relación del monto contratado por medio de Guate compras con el total del presupuesto de egresos vigente.</v>
      </c>
      <c r="L2372" s="150">
        <f>+VLOOKUP($E2372,IIC_2018!$B$8:$Q$347,12,0)</f>
        <v>4.9939438865151793E-2</v>
      </c>
      <c r="M2372" s="142" t="str">
        <f>+VLOOKUP($E2372,IIC_2018!$B$8:$Q$347,13,0)</f>
        <v>Bajo</v>
      </c>
    </row>
    <row r="2373" spans="1:13" x14ac:dyDescent="0.3">
      <c r="A2373" s="139">
        <f t="shared" si="2377"/>
        <v>63</v>
      </c>
      <c r="B2373" s="148">
        <f t="shared" si="2379"/>
        <v>11</v>
      </c>
      <c r="D2373" s="149" t="str">
        <f>+VLOOKUP($A2373,mUNICIPIOS!$B$4:$F$343,2,0)</f>
        <v>Escuintla</v>
      </c>
      <c r="E2373" s="149">
        <f>+VLOOKUP($A2373,mUNICIPIOS!$B$4:$F$343,3,0)</f>
        <v>506</v>
      </c>
      <c r="F2373" s="149" t="str">
        <f>+VLOOKUP($A2373,mUNICIPIOS!$B$4:$F$343,4,0)</f>
        <v>Tiquisate</v>
      </c>
      <c r="G2373" s="139" t="str">
        <f t="shared" ref="G2373:K2373" si="2403">+G2335</f>
        <v>02</v>
      </c>
      <c r="H2373" t="str">
        <f t="shared" si="2403"/>
        <v>IIC</v>
      </c>
      <c r="I2373" t="str">
        <f t="shared" si="2403"/>
        <v>Índice de Información a la Ciudadanía</v>
      </c>
      <c r="J2373" t="str">
        <f t="shared" si="2403"/>
        <v>INDICE</v>
      </c>
      <c r="K2373">
        <f t="shared" si="2403"/>
        <v>0</v>
      </c>
      <c r="L2373" s="150">
        <f>+VLOOKUP($E2373,IIC_2018!$B$8:$Q$347,15,0)</f>
        <v>0.50373485971628795</v>
      </c>
      <c r="M2373" s="142" t="str">
        <f>+VLOOKUP($E2373,IIC_2018!$B$8:$Q$347,16,0)</f>
        <v>Medio</v>
      </c>
    </row>
    <row r="2374" spans="1:13" x14ac:dyDescent="0.3">
      <c r="A2374" s="139">
        <f t="shared" si="2377"/>
        <v>63</v>
      </c>
      <c r="B2374" s="148">
        <f t="shared" si="2379"/>
        <v>12</v>
      </c>
      <c r="D2374" s="149" t="str">
        <f>+VLOOKUP($A2374,mUNICIPIOS!$B$4:$F$343,2,0)</f>
        <v>Escuintla</v>
      </c>
      <c r="E2374" s="149">
        <f>+VLOOKUP($A2374,mUNICIPIOS!$B$4:$F$343,3,0)</f>
        <v>506</v>
      </c>
      <c r="F2374" s="149" t="str">
        <f>+VLOOKUP($A2374,mUNICIPIOS!$B$4:$F$343,4,0)</f>
        <v>Tiquisate</v>
      </c>
      <c r="G2374" s="139" t="str">
        <f t="shared" ref="G2374:K2374" si="2404">+G2336</f>
        <v>03</v>
      </c>
      <c r="H2374" t="str">
        <f t="shared" si="2404"/>
        <v>ISP</v>
      </c>
      <c r="I2374" t="str">
        <f t="shared" si="2404"/>
        <v>Índice de Servicios Públicos</v>
      </c>
      <c r="J2374" t="str">
        <f t="shared" si="2404"/>
        <v>03-01</v>
      </c>
      <c r="K2374" t="str">
        <f t="shared" si="2404"/>
        <v>Cobertura del servicio público de agua</v>
      </c>
      <c r="L2374" s="150">
        <f>+VLOOKUP($E2374,ISP_2018!$B$8:$T$347,3,0)</f>
        <v>0</v>
      </c>
      <c r="M2374" s="142" t="str">
        <f>+VLOOKUP($E2374,ISP_2018!$B$8:$T$347,4,0)</f>
        <v>Bajo</v>
      </c>
    </row>
    <row r="2375" spans="1:13" x14ac:dyDescent="0.3">
      <c r="A2375" s="139">
        <f t="shared" si="2377"/>
        <v>63</v>
      </c>
      <c r="B2375" s="148">
        <f t="shared" si="2379"/>
        <v>13</v>
      </c>
      <c r="D2375" s="149" t="str">
        <f>+VLOOKUP($A2375,mUNICIPIOS!$B$4:$F$343,2,0)</f>
        <v>Escuintla</v>
      </c>
      <c r="E2375" s="149">
        <f>+VLOOKUP($A2375,mUNICIPIOS!$B$4:$F$343,3,0)</f>
        <v>506</v>
      </c>
      <c r="F2375" s="149" t="str">
        <f>+VLOOKUP($A2375,mUNICIPIOS!$B$4:$F$343,4,0)</f>
        <v>Tiquisate</v>
      </c>
      <c r="G2375" s="139" t="str">
        <f t="shared" ref="G2375:K2375" si="2405">+G2337</f>
        <v>03</v>
      </c>
      <c r="H2375" t="str">
        <f t="shared" si="2405"/>
        <v>ISP</v>
      </c>
      <c r="I2375" t="str">
        <f t="shared" si="2405"/>
        <v>Índice de Servicios Públicos</v>
      </c>
      <c r="J2375" t="str">
        <f t="shared" si="2405"/>
        <v>03-02</v>
      </c>
      <c r="K2375" t="str">
        <f t="shared" si="2405"/>
        <v>Control de la calidad del servicio público de agua</v>
      </c>
      <c r="L2375" s="150">
        <f>+VLOOKUP($E2375,ISP_2018!$B$8:$T$347,6,0)</f>
        <v>0</v>
      </c>
      <c r="M2375" s="142" t="str">
        <f>+VLOOKUP($E2375,ISP_2018!$B$8:$T$347,7,0)</f>
        <v>Bajo</v>
      </c>
    </row>
    <row r="2376" spans="1:13" x14ac:dyDescent="0.3">
      <c r="A2376" s="139">
        <f t="shared" si="2377"/>
        <v>63</v>
      </c>
      <c r="B2376" s="148">
        <f t="shared" si="2379"/>
        <v>14</v>
      </c>
      <c r="D2376" s="149" t="str">
        <f>+VLOOKUP($A2376,mUNICIPIOS!$B$4:$F$343,2,0)</f>
        <v>Escuintla</v>
      </c>
      <c r="E2376" s="149">
        <f>+VLOOKUP($A2376,mUNICIPIOS!$B$4:$F$343,3,0)</f>
        <v>506</v>
      </c>
      <c r="F2376" s="149" t="str">
        <f>+VLOOKUP($A2376,mUNICIPIOS!$B$4:$F$343,4,0)</f>
        <v>Tiquisate</v>
      </c>
      <c r="G2376" s="139" t="str">
        <f t="shared" ref="G2376:K2376" si="2406">+G2338</f>
        <v>03</v>
      </c>
      <c r="H2376" t="str">
        <f t="shared" si="2406"/>
        <v>ISP</v>
      </c>
      <c r="I2376" t="str">
        <f t="shared" si="2406"/>
        <v>Índice de Servicios Públicos</v>
      </c>
      <c r="J2376" t="str">
        <f t="shared" si="2406"/>
        <v>03-03</v>
      </c>
      <c r="K2376" t="str">
        <f t="shared" si="2406"/>
        <v>Disposición  y tratamiento  de aguas residuales</v>
      </c>
      <c r="L2376" s="150">
        <f>+VLOOKUP($E2376,ISP_2018!$B$8:$T$347,9,0)</f>
        <v>0</v>
      </c>
      <c r="M2376" s="142" t="str">
        <f>+VLOOKUP($E2376,ISP_2018!$B$8:$T$347,10,0)</f>
        <v>Bajo</v>
      </c>
    </row>
    <row r="2377" spans="1:13" x14ac:dyDescent="0.3">
      <c r="A2377" s="139">
        <f t="shared" si="2377"/>
        <v>63</v>
      </c>
      <c r="B2377" s="148">
        <f t="shared" si="2379"/>
        <v>15</v>
      </c>
      <c r="D2377" s="149" t="str">
        <f>+VLOOKUP($A2377,mUNICIPIOS!$B$4:$F$343,2,0)</f>
        <v>Escuintla</v>
      </c>
      <c r="E2377" s="149">
        <f>+VLOOKUP($A2377,mUNICIPIOS!$B$4:$F$343,3,0)</f>
        <v>506</v>
      </c>
      <c r="F2377" s="149" t="str">
        <f>+VLOOKUP($A2377,mUNICIPIOS!$B$4:$F$343,4,0)</f>
        <v>Tiquisate</v>
      </c>
      <c r="G2377" s="139" t="str">
        <f t="shared" ref="G2377:K2377" si="2407">+G2339</f>
        <v>03</v>
      </c>
      <c r="H2377" t="str">
        <f t="shared" si="2407"/>
        <v>ISP</v>
      </c>
      <c r="I2377" t="str">
        <f t="shared" si="2407"/>
        <v>Índice de Servicios Públicos</v>
      </c>
      <c r="J2377" t="str">
        <f t="shared" si="2407"/>
        <v>03-04</v>
      </c>
      <c r="K2377" t="str">
        <f t="shared" si="2407"/>
        <v>Gestión y manejo de los residuos y desechos sólidos</v>
      </c>
      <c r="L2377" s="150">
        <f>+VLOOKUP($E2377,ISP_2018!$B$8:$T$347,12,0)</f>
        <v>0</v>
      </c>
      <c r="M2377" s="142" t="str">
        <f>+VLOOKUP($E2377,ISP_2018!$B$8:$T$347,13,0)</f>
        <v>Bajo</v>
      </c>
    </row>
    <row r="2378" spans="1:13" x14ac:dyDescent="0.3">
      <c r="A2378" s="139">
        <f t="shared" si="2377"/>
        <v>63</v>
      </c>
      <c r="B2378" s="148">
        <f t="shared" si="2379"/>
        <v>16</v>
      </c>
      <c r="D2378" s="149" t="str">
        <f>+VLOOKUP($A2378,mUNICIPIOS!$B$4:$F$343,2,0)</f>
        <v>Escuintla</v>
      </c>
      <c r="E2378" s="149">
        <f>+VLOOKUP($A2378,mUNICIPIOS!$B$4:$F$343,3,0)</f>
        <v>506</v>
      </c>
      <c r="F2378" s="149" t="str">
        <f>+VLOOKUP($A2378,mUNICIPIOS!$B$4:$F$343,4,0)</f>
        <v>Tiquisate</v>
      </c>
      <c r="G2378" s="139" t="str">
        <f t="shared" ref="G2378:K2378" si="2408">+G2340</f>
        <v>03</v>
      </c>
      <c r="H2378" t="str">
        <f t="shared" si="2408"/>
        <v>ISP</v>
      </c>
      <c r="I2378" t="str">
        <f t="shared" si="2408"/>
        <v>Índice de Servicios Públicos</v>
      </c>
      <c r="J2378" t="str">
        <f t="shared" si="2408"/>
        <v>03-05</v>
      </c>
      <c r="K2378" t="str">
        <f t="shared" si="2408"/>
        <v>Gestión de servicios públicos municipales</v>
      </c>
      <c r="L2378" s="150">
        <f>+VLOOKUP($E2378,ISP_2018!$B$8:$T$347,15,0)</f>
        <v>0</v>
      </c>
      <c r="M2378" s="142" t="str">
        <f>+VLOOKUP($E2378,ISP_2018!$B$8:$T$347,16,0)</f>
        <v>Bajo</v>
      </c>
    </row>
    <row r="2379" spans="1:13" x14ac:dyDescent="0.3">
      <c r="A2379" s="139">
        <f t="shared" si="2377"/>
        <v>63</v>
      </c>
      <c r="B2379" s="148">
        <f t="shared" si="2379"/>
        <v>17</v>
      </c>
      <c r="D2379" s="149" t="str">
        <f>+VLOOKUP($A2379,mUNICIPIOS!$B$4:$F$343,2,0)</f>
        <v>Escuintla</v>
      </c>
      <c r="E2379" s="149">
        <f>+VLOOKUP($A2379,mUNICIPIOS!$B$4:$F$343,3,0)</f>
        <v>506</v>
      </c>
      <c r="F2379" s="149" t="str">
        <f>+VLOOKUP($A2379,mUNICIPIOS!$B$4:$F$343,4,0)</f>
        <v>Tiquisate</v>
      </c>
      <c r="G2379" s="139" t="str">
        <f t="shared" ref="G2379:K2379" si="2409">+G2341</f>
        <v>03</v>
      </c>
      <c r="H2379" t="str">
        <f t="shared" si="2409"/>
        <v>ISP</v>
      </c>
      <c r="I2379" t="str">
        <f t="shared" si="2409"/>
        <v>Índice de Servicios Públicos</v>
      </c>
      <c r="J2379" t="str">
        <f t="shared" si="2409"/>
        <v>INDICE</v>
      </c>
      <c r="K2379">
        <f t="shared" si="2409"/>
        <v>0</v>
      </c>
      <c r="L2379" s="150">
        <f>+VLOOKUP($E2379,ISP_2018!$B$8:$T$347,18,0)</f>
        <v>0</v>
      </c>
      <c r="M2379" s="142" t="str">
        <f>+VLOOKUP($E2379,ISP_2018!$B$8:$T$347,19,0)</f>
        <v>Bajo</v>
      </c>
    </row>
    <row r="2380" spans="1:13" x14ac:dyDescent="0.3">
      <c r="A2380" s="139">
        <f t="shared" si="2377"/>
        <v>63</v>
      </c>
      <c r="B2380" s="148">
        <f t="shared" si="2379"/>
        <v>18</v>
      </c>
      <c r="D2380" s="149" t="str">
        <f>+VLOOKUP($A2380,mUNICIPIOS!$B$4:$F$343,2,0)</f>
        <v>Escuintla</v>
      </c>
      <c r="E2380" s="149">
        <f>+VLOOKUP($A2380,mUNICIPIOS!$B$4:$F$343,3,0)</f>
        <v>506</v>
      </c>
      <c r="F2380" s="149" t="str">
        <f>+VLOOKUP($A2380,mUNICIPIOS!$B$4:$F$343,4,0)</f>
        <v>Tiquisate</v>
      </c>
      <c r="G2380" s="139" t="str">
        <f t="shared" ref="G2380:K2380" si="2410">+G2342</f>
        <v>04</v>
      </c>
      <c r="H2380" t="str">
        <f t="shared" si="2410"/>
        <v>IGA</v>
      </c>
      <c r="I2380" t="str">
        <f t="shared" si="2410"/>
        <v>Índice de Gestión Administrativa</v>
      </c>
      <c r="J2380" t="str">
        <f t="shared" si="2410"/>
        <v>04-01</v>
      </c>
      <c r="K2380" t="str">
        <f t="shared" si="2410"/>
        <v>Existencia de elementos de atención municipal orientada al vecino</v>
      </c>
      <c r="L2380" s="150">
        <f>+VLOOKUP($E2380,IGA_2018!$B$8:$N$347,3,0)</f>
        <v>0</v>
      </c>
      <c r="M2380" s="142" t="str">
        <f>+VLOOKUP($E2380,IGA_2018!$B$8:$N$347,4,0)</f>
        <v>Bajo</v>
      </c>
    </row>
    <row r="2381" spans="1:13" x14ac:dyDescent="0.3">
      <c r="A2381" s="139">
        <f t="shared" si="2377"/>
        <v>63</v>
      </c>
      <c r="B2381" s="148">
        <f t="shared" si="2379"/>
        <v>19</v>
      </c>
      <c r="D2381" s="149" t="str">
        <f>+VLOOKUP($A2381,mUNICIPIOS!$B$4:$F$343,2,0)</f>
        <v>Escuintla</v>
      </c>
      <c r="E2381" s="149">
        <f>+VLOOKUP($A2381,mUNICIPIOS!$B$4:$F$343,3,0)</f>
        <v>506</v>
      </c>
      <c r="F2381" s="149" t="str">
        <f>+VLOOKUP($A2381,mUNICIPIOS!$B$4:$F$343,4,0)</f>
        <v>Tiquisate</v>
      </c>
      <c r="G2381" s="139" t="str">
        <f t="shared" ref="G2381:K2381" si="2411">+G2343</f>
        <v>04</v>
      </c>
      <c r="H2381" t="str">
        <f t="shared" si="2411"/>
        <v>IGA</v>
      </c>
      <c r="I2381" t="str">
        <f t="shared" si="2411"/>
        <v>Índice de Gestión Administrativa</v>
      </c>
      <c r="J2381" t="str">
        <f t="shared" si="2411"/>
        <v>04-02</v>
      </c>
      <c r="K2381" t="str">
        <f t="shared" si="2411"/>
        <v>Gestión del recurso humano.</v>
      </c>
      <c r="L2381" s="150">
        <f>+VLOOKUP($E2381,IGA_2018!$B$8:$N$347,6,0)</f>
        <v>0</v>
      </c>
      <c r="M2381" s="142" t="str">
        <f>+VLOOKUP($E2381,IGA_2018!$B$8:$N$347,7,0)</f>
        <v>Bajo</v>
      </c>
    </row>
    <row r="2382" spans="1:13" x14ac:dyDescent="0.3">
      <c r="A2382" s="139">
        <f t="shared" si="2377"/>
        <v>63</v>
      </c>
      <c r="B2382" s="148">
        <f t="shared" si="2379"/>
        <v>20</v>
      </c>
      <c r="D2382" s="149" t="str">
        <f>+VLOOKUP($A2382,mUNICIPIOS!$B$4:$F$343,2,0)</f>
        <v>Escuintla</v>
      </c>
      <c r="E2382" s="149">
        <f>+VLOOKUP($A2382,mUNICIPIOS!$B$4:$F$343,3,0)</f>
        <v>506</v>
      </c>
      <c r="F2382" s="149" t="str">
        <f>+VLOOKUP($A2382,mUNICIPIOS!$B$4:$F$343,4,0)</f>
        <v>Tiquisate</v>
      </c>
      <c r="G2382" s="139" t="str">
        <f t="shared" ref="G2382:K2382" si="2412">+G2344</f>
        <v>04</v>
      </c>
      <c r="H2382" t="str">
        <f t="shared" si="2412"/>
        <v>IGA</v>
      </c>
      <c r="I2382" t="str">
        <f t="shared" si="2412"/>
        <v>Índice de Gestión Administrativa</v>
      </c>
      <c r="J2382" t="str">
        <f t="shared" si="2412"/>
        <v>04-03</v>
      </c>
      <c r="K2382" t="str">
        <f t="shared" si="2412"/>
        <v>Existencia de oficinas municipales con instrumentos de gestión.</v>
      </c>
      <c r="L2382" s="150">
        <f>+VLOOKUP($E2382,IGA_2018!$B$8:$N$347,9,0)</f>
        <v>0</v>
      </c>
      <c r="M2382" s="142" t="str">
        <f>+VLOOKUP($E2382,IGA_2018!$B$8:$N$347,10,0)</f>
        <v>Bajo</v>
      </c>
    </row>
    <row r="2383" spans="1:13" x14ac:dyDescent="0.3">
      <c r="A2383" s="139">
        <f t="shared" si="2377"/>
        <v>63</v>
      </c>
      <c r="B2383" s="148">
        <f t="shared" si="2379"/>
        <v>21</v>
      </c>
      <c r="D2383" s="149" t="str">
        <f>+VLOOKUP($A2383,mUNICIPIOS!$B$4:$F$343,2,0)</f>
        <v>Escuintla</v>
      </c>
      <c r="E2383" s="149">
        <f>+VLOOKUP($A2383,mUNICIPIOS!$B$4:$F$343,3,0)</f>
        <v>506</v>
      </c>
      <c r="F2383" s="149" t="str">
        <f>+VLOOKUP($A2383,mUNICIPIOS!$B$4:$F$343,4,0)</f>
        <v>Tiquisate</v>
      </c>
      <c r="G2383" s="139" t="str">
        <f t="shared" ref="G2383:K2383" si="2413">+G2345</f>
        <v>04</v>
      </c>
      <c r="H2383" t="str">
        <f t="shared" si="2413"/>
        <v>IGA</v>
      </c>
      <c r="I2383" t="str">
        <f t="shared" si="2413"/>
        <v>Índice de Gestión Administrativa</v>
      </c>
      <c r="J2383" t="str">
        <f t="shared" si="2413"/>
        <v>INDICE</v>
      </c>
      <c r="K2383">
        <f t="shared" si="2413"/>
        <v>0</v>
      </c>
      <c r="L2383" s="150">
        <f>+VLOOKUP($E2383,IGA_2018!$B$8:$N$347,12,0)</f>
        <v>0</v>
      </c>
      <c r="M2383" s="142" t="str">
        <f>+VLOOKUP($E2383,IGA_2018!$B$8:$N$347,13,0)</f>
        <v>Bajo</v>
      </c>
    </row>
    <row r="2384" spans="1:13" x14ac:dyDescent="0.3">
      <c r="A2384" s="139">
        <f t="shared" si="2377"/>
        <v>63</v>
      </c>
      <c r="B2384" s="148">
        <f t="shared" si="2379"/>
        <v>22</v>
      </c>
      <c r="D2384" s="149" t="str">
        <f>+VLOOKUP($A2384,mUNICIPIOS!$B$4:$F$343,2,0)</f>
        <v>Escuintla</v>
      </c>
      <c r="E2384" s="149">
        <f>+VLOOKUP($A2384,mUNICIPIOS!$B$4:$F$343,3,0)</f>
        <v>506</v>
      </c>
      <c r="F2384" s="149" t="str">
        <f>+VLOOKUP($A2384,mUNICIPIOS!$B$4:$F$343,4,0)</f>
        <v>Tiquisate</v>
      </c>
      <c r="G2384" s="139" t="str">
        <f t="shared" ref="G2384:K2384" si="2414">+G2346</f>
        <v>05</v>
      </c>
      <c r="H2384" t="str">
        <f t="shared" si="2414"/>
        <v>IGF</v>
      </c>
      <c r="I2384" t="str">
        <f t="shared" si="2414"/>
        <v>Índice de Gestión Financiera</v>
      </c>
      <c r="J2384" t="str">
        <f t="shared" si="2414"/>
        <v>05-01</v>
      </c>
      <c r="K2384" t="str">
        <f t="shared" si="2414"/>
        <v>Autonomía financiera municipal</v>
      </c>
      <c r="L2384" s="150">
        <f>+VLOOKUP($E2384,IGF_2018!$B$8:$Z$347,3,0)</f>
        <v>0.4218073271685116</v>
      </c>
      <c r="M2384" s="142" t="str">
        <f>+VLOOKUP($E2384,IGF_2018!$B$8:$Z$347,4,0)</f>
        <v>Medio</v>
      </c>
    </row>
    <row r="2385" spans="1:13" x14ac:dyDescent="0.3">
      <c r="A2385" s="139">
        <f t="shared" si="2377"/>
        <v>63</v>
      </c>
      <c r="B2385" s="148">
        <f t="shared" si="2379"/>
        <v>23</v>
      </c>
      <c r="D2385" s="149" t="str">
        <f>+VLOOKUP($A2385,mUNICIPIOS!$B$4:$F$343,2,0)</f>
        <v>Escuintla</v>
      </c>
      <c r="E2385" s="149">
        <f>+VLOOKUP($A2385,mUNICIPIOS!$B$4:$F$343,3,0)</f>
        <v>506</v>
      </c>
      <c r="F2385" s="149" t="str">
        <f>+VLOOKUP($A2385,mUNICIPIOS!$B$4:$F$343,4,0)</f>
        <v>Tiquisate</v>
      </c>
      <c r="G2385" s="139" t="str">
        <f t="shared" ref="G2385:K2385" si="2415">+G2347</f>
        <v>05</v>
      </c>
      <c r="H2385" t="str">
        <f t="shared" si="2415"/>
        <v>IGF</v>
      </c>
      <c r="I2385" t="str">
        <f t="shared" si="2415"/>
        <v>Índice de Gestión Financiera</v>
      </c>
      <c r="J2385" t="str">
        <f t="shared" si="2415"/>
        <v>05-02</v>
      </c>
      <c r="K2385" t="str">
        <f t="shared" si="2415"/>
        <v xml:space="preserve">Ingresos propios por habitante -sin regalías- </v>
      </c>
      <c r="L2385" s="150">
        <f>+VLOOKUP($E2385,IGF_2018!$B$8:$Z$347,6,0)</f>
        <v>0.17688508666229208</v>
      </c>
      <c r="M2385" s="142" t="str">
        <f>+VLOOKUP($E2385,IGF_2018!$B$8:$Z$347,7,0)</f>
        <v>Bajo</v>
      </c>
    </row>
    <row r="2386" spans="1:13" x14ac:dyDescent="0.3">
      <c r="A2386" s="139">
        <f t="shared" si="2377"/>
        <v>63</v>
      </c>
      <c r="B2386" s="148">
        <f t="shared" si="2379"/>
        <v>24</v>
      </c>
      <c r="D2386" s="149" t="str">
        <f>+VLOOKUP($A2386,mUNICIPIOS!$B$4:$F$343,2,0)</f>
        <v>Escuintla</v>
      </c>
      <c r="E2386" s="149">
        <f>+VLOOKUP($A2386,mUNICIPIOS!$B$4:$F$343,3,0)</f>
        <v>506</v>
      </c>
      <c r="F2386" s="149" t="str">
        <f>+VLOOKUP($A2386,mUNICIPIOS!$B$4:$F$343,4,0)</f>
        <v>Tiquisate</v>
      </c>
      <c r="G2386" s="139" t="str">
        <f t="shared" ref="G2386:K2386" si="2416">+G2348</f>
        <v>05</v>
      </c>
      <c r="H2386" t="str">
        <f t="shared" si="2416"/>
        <v>IGF</v>
      </c>
      <c r="I2386" t="str">
        <f t="shared" si="2416"/>
        <v>Índice de Gestión Financiera</v>
      </c>
      <c r="J2386" t="str">
        <f t="shared" si="2416"/>
        <v>05-03</v>
      </c>
      <c r="K2386" t="str">
        <f t="shared" si="2416"/>
        <v>Ingresos del IUSI en relación a los ingresos propios -sin regalías-</v>
      </c>
      <c r="L2386" s="150">
        <f>+VLOOKUP($E2386,IGF_2018!$B$8:$Z$347,9,0)</f>
        <v>0.2480540744652521</v>
      </c>
      <c r="M2386" s="142" t="str">
        <f>+VLOOKUP($E2386,IGF_2018!$B$8:$Z$347,10,0)</f>
        <v>Medio bajo</v>
      </c>
    </row>
    <row r="2387" spans="1:13" x14ac:dyDescent="0.3">
      <c r="A2387" s="139">
        <f t="shared" si="2377"/>
        <v>63</v>
      </c>
      <c r="B2387" s="148">
        <f t="shared" si="2379"/>
        <v>25</v>
      </c>
      <c r="D2387" s="149" t="str">
        <f>+VLOOKUP($A2387,mUNICIPIOS!$B$4:$F$343,2,0)</f>
        <v>Escuintla</v>
      </c>
      <c r="E2387" s="149">
        <f>+VLOOKUP($A2387,mUNICIPIOS!$B$4:$F$343,3,0)</f>
        <v>506</v>
      </c>
      <c r="F2387" s="149" t="str">
        <f>+VLOOKUP($A2387,mUNICIPIOS!$B$4:$F$343,4,0)</f>
        <v>Tiquisate</v>
      </c>
      <c r="G2387" s="139" t="str">
        <f t="shared" ref="G2387:K2387" si="2417">+G2349</f>
        <v>05</v>
      </c>
      <c r="H2387" t="str">
        <f t="shared" si="2417"/>
        <v>IGF</v>
      </c>
      <c r="I2387" t="str">
        <f t="shared" si="2417"/>
        <v>Índice de Gestión Financiera</v>
      </c>
      <c r="J2387" t="str">
        <f t="shared" si="2417"/>
        <v>05-04</v>
      </c>
      <c r="K2387" t="str">
        <f t="shared" si="2417"/>
        <v>Inversión anual en capital fijo por habitante</v>
      </c>
      <c r="L2387" s="150">
        <f>+VLOOKUP($E2387,IGF_2018!$B$8:$Z$347,12,0)</f>
        <v>2.2800358454388207E-2</v>
      </c>
      <c r="M2387" s="142" t="str">
        <f>+VLOOKUP($E2387,IGF_2018!$B$8:$Z$347,13,0)</f>
        <v>Bajo</v>
      </c>
    </row>
    <row r="2388" spans="1:13" x14ac:dyDescent="0.3">
      <c r="A2388" s="139">
        <f t="shared" si="2377"/>
        <v>63</v>
      </c>
      <c r="B2388" s="148">
        <f t="shared" si="2379"/>
        <v>26</v>
      </c>
      <c r="D2388" s="149" t="str">
        <f>+VLOOKUP($A2388,mUNICIPIOS!$B$4:$F$343,2,0)</f>
        <v>Escuintla</v>
      </c>
      <c r="E2388" s="149">
        <f>+VLOOKUP($A2388,mUNICIPIOS!$B$4:$F$343,3,0)</f>
        <v>506</v>
      </c>
      <c r="F2388" s="149" t="str">
        <f>+VLOOKUP($A2388,mUNICIPIOS!$B$4:$F$343,4,0)</f>
        <v>Tiquisate</v>
      </c>
      <c r="G2388" s="139" t="str">
        <f t="shared" ref="G2388:K2388" si="2418">+G2350</f>
        <v>05</v>
      </c>
      <c r="H2388" t="str">
        <f t="shared" si="2418"/>
        <v>IGF</v>
      </c>
      <c r="I2388" t="str">
        <f t="shared" si="2418"/>
        <v>Índice de Gestión Financiera</v>
      </c>
      <c r="J2388" t="str">
        <f t="shared" si="2418"/>
        <v>05-05</v>
      </c>
      <c r="K2388" t="str">
        <f t="shared" si="2418"/>
        <v>Inversión anual en capital fijo con recursos percibidos por ingresos propios</v>
      </c>
      <c r="L2388" s="150">
        <f>+VLOOKUP($E2388,IGF_2018!$B$8:$Z$347,15,0)</f>
        <v>0</v>
      </c>
      <c r="M2388" s="142" t="str">
        <f>+VLOOKUP($E2388,IGF_2018!$B$8:$Z$347,16,0)</f>
        <v>Bajo</v>
      </c>
    </row>
    <row r="2389" spans="1:13" x14ac:dyDescent="0.3">
      <c r="A2389" s="139">
        <f t="shared" si="2377"/>
        <v>63</v>
      </c>
      <c r="B2389" s="148">
        <f t="shared" si="2379"/>
        <v>27</v>
      </c>
      <c r="D2389" s="149" t="str">
        <f>+VLOOKUP($A2389,mUNICIPIOS!$B$4:$F$343,2,0)</f>
        <v>Escuintla</v>
      </c>
      <c r="E2389" s="149">
        <f>+VLOOKUP($A2389,mUNICIPIOS!$B$4:$F$343,3,0)</f>
        <v>506</v>
      </c>
      <c r="F2389" s="149" t="str">
        <f>+VLOOKUP($A2389,mUNICIPIOS!$B$4:$F$343,4,0)</f>
        <v>Tiquisate</v>
      </c>
      <c r="G2389" s="139" t="str">
        <f t="shared" ref="G2389:K2389" si="2419">+G2351</f>
        <v>05</v>
      </c>
      <c r="H2389" t="str">
        <f t="shared" si="2419"/>
        <v>IGF</v>
      </c>
      <c r="I2389" t="str">
        <f t="shared" si="2419"/>
        <v>Índice de Gestión Financiera</v>
      </c>
      <c r="J2389" t="str">
        <f t="shared" si="2419"/>
        <v>05-06</v>
      </c>
      <c r="K2389" t="str">
        <f t="shared" si="2419"/>
        <v xml:space="preserve">Inversión anual en capital fijo con recursos percibidos por transferencias del Gobierno Central </v>
      </c>
      <c r="L2389" s="150">
        <f>+VLOOKUP($E2389,IGF_2018!$B$8:$Z$347,18,0)</f>
        <v>2.4241978877466975E-2</v>
      </c>
      <c r="M2389" s="142" t="str">
        <f>+VLOOKUP($E2389,IGF_2018!$B$8:$Z$347,19,0)</f>
        <v>Bajo</v>
      </c>
    </row>
    <row r="2390" spans="1:13" x14ac:dyDescent="0.3">
      <c r="A2390" s="139">
        <f t="shared" si="2377"/>
        <v>63</v>
      </c>
      <c r="B2390" s="148">
        <f t="shared" si="2379"/>
        <v>28</v>
      </c>
      <c r="D2390" s="149" t="str">
        <f>+VLOOKUP($A2390,mUNICIPIOS!$B$4:$F$343,2,0)</f>
        <v>Escuintla</v>
      </c>
      <c r="E2390" s="149">
        <f>+VLOOKUP($A2390,mUNICIPIOS!$B$4:$F$343,3,0)</f>
        <v>506</v>
      </c>
      <c r="F2390" s="149" t="str">
        <f>+VLOOKUP($A2390,mUNICIPIOS!$B$4:$F$343,4,0)</f>
        <v>Tiquisate</v>
      </c>
      <c r="G2390" s="139" t="str">
        <f t="shared" ref="G2390:K2390" si="2420">+G2352</f>
        <v>05</v>
      </c>
      <c r="H2390" t="str">
        <f t="shared" si="2420"/>
        <v>IGF</v>
      </c>
      <c r="I2390" t="str">
        <f t="shared" si="2420"/>
        <v>Índice de Gestión Financiera</v>
      </c>
      <c r="J2390" t="str">
        <f t="shared" si="2420"/>
        <v>05-07</v>
      </c>
      <c r="K2390" t="str">
        <f t="shared" si="2420"/>
        <v>Financiamiento por endeudamiento municipal</v>
      </c>
      <c r="L2390" s="150">
        <f>+VLOOKUP($E2390,IGF_2018!$B$8:$Z$347,21,0)</f>
        <v>1</v>
      </c>
      <c r="M2390" s="142" t="str">
        <f>+VLOOKUP($E2390,IGF_2018!$B$8:$Z$347,22,0)</f>
        <v>Alto</v>
      </c>
    </row>
    <row r="2391" spans="1:13" x14ac:dyDescent="0.3">
      <c r="A2391" s="139">
        <f t="shared" si="2377"/>
        <v>63</v>
      </c>
      <c r="B2391" s="148">
        <f t="shared" si="2379"/>
        <v>29</v>
      </c>
      <c r="D2391" s="149" t="str">
        <f>+VLOOKUP($A2391,mUNICIPIOS!$B$4:$F$343,2,0)</f>
        <v>Escuintla</v>
      </c>
      <c r="E2391" s="149">
        <f>+VLOOKUP($A2391,mUNICIPIOS!$B$4:$F$343,3,0)</f>
        <v>506</v>
      </c>
      <c r="F2391" s="149" t="str">
        <f>+VLOOKUP($A2391,mUNICIPIOS!$B$4:$F$343,4,0)</f>
        <v>Tiquisate</v>
      </c>
      <c r="G2391" s="139" t="str">
        <f t="shared" ref="G2391:K2391" si="2421">+G2353</f>
        <v>05</v>
      </c>
      <c r="H2391" t="str">
        <f t="shared" si="2421"/>
        <v>IGF</v>
      </c>
      <c r="I2391" t="str">
        <f t="shared" si="2421"/>
        <v>Índice de Gestión Financiera</v>
      </c>
      <c r="J2391" t="str">
        <f t="shared" si="2421"/>
        <v>INDICE</v>
      </c>
      <c r="K2391">
        <f t="shared" si="2421"/>
        <v>0</v>
      </c>
      <c r="L2391" s="150">
        <f>+VLOOKUP($E2391,IGF_2018!$B$8:$Z$347,24,0)</f>
        <v>0.34924812394587146</v>
      </c>
      <c r="M2391" s="142" t="str">
        <f>+VLOOKUP($E2391,IGF_2018!$B$8:$Z$347,25,0)</f>
        <v>Medio bajo</v>
      </c>
    </row>
    <row r="2392" spans="1:13" x14ac:dyDescent="0.3">
      <c r="A2392" s="139">
        <f t="shared" si="2377"/>
        <v>63</v>
      </c>
      <c r="B2392" s="148">
        <f t="shared" si="2379"/>
        <v>30</v>
      </c>
      <c r="D2392" s="149" t="str">
        <f>+VLOOKUP($A2392,mUNICIPIOS!$B$4:$F$343,2,0)</f>
        <v>Escuintla</v>
      </c>
      <c r="E2392" s="149">
        <f>+VLOOKUP($A2392,mUNICIPIOS!$B$4:$F$343,3,0)</f>
        <v>506</v>
      </c>
      <c r="F2392" s="149" t="str">
        <f>+VLOOKUP($A2392,mUNICIPIOS!$B$4:$F$343,4,0)</f>
        <v>Tiquisate</v>
      </c>
      <c r="G2392" s="139" t="str">
        <f t="shared" ref="G2392:K2392" si="2422">+G2354</f>
        <v>06</v>
      </c>
      <c r="H2392" t="str">
        <f t="shared" si="2422"/>
        <v>IGE</v>
      </c>
      <c r="I2392" t="str">
        <f t="shared" si="2422"/>
        <v>Índice de Gestión Estratégica</v>
      </c>
      <c r="J2392" t="str">
        <f t="shared" si="2422"/>
        <v>06-01</v>
      </c>
      <c r="K2392" t="str">
        <f t="shared" si="2422"/>
        <v>Ejecución del Plan Operativo Anual  (POA)</v>
      </c>
      <c r="L2392" s="150">
        <f>+VLOOKUP($E2392,IGE_2018!$B$8:$Z$347,3,0)</f>
        <v>0</v>
      </c>
      <c r="M2392" s="142" t="str">
        <f>+VLOOKUP($E2392,IGE_2018!$B$8:$Z$347,4,0)</f>
        <v>Bajo</v>
      </c>
    </row>
    <row r="2393" spans="1:13" x14ac:dyDescent="0.3">
      <c r="A2393" s="139">
        <f t="shared" si="2377"/>
        <v>63</v>
      </c>
      <c r="B2393" s="148">
        <f t="shared" si="2379"/>
        <v>31</v>
      </c>
      <c r="D2393" s="149" t="str">
        <f>+VLOOKUP($A2393,mUNICIPIOS!$B$4:$F$343,2,0)</f>
        <v>Escuintla</v>
      </c>
      <c r="E2393" s="149">
        <f>+VLOOKUP($A2393,mUNICIPIOS!$B$4:$F$343,3,0)</f>
        <v>506</v>
      </c>
      <c r="F2393" s="149" t="str">
        <f>+VLOOKUP($A2393,mUNICIPIOS!$B$4:$F$343,4,0)</f>
        <v>Tiquisate</v>
      </c>
      <c r="G2393" s="139" t="str">
        <f t="shared" ref="G2393:K2393" si="2423">+G2355</f>
        <v>06</v>
      </c>
      <c r="H2393" t="str">
        <f t="shared" si="2423"/>
        <v>IGE</v>
      </c>
      <c r="I2393" t="str">
        <f t="shared" si="2423"/>
        <v>Índice de Gestión Estratégica</v>
      </c>
      <c r="J2393" t="str">
        <f t="shared" si="2423"/>
        <v>06-02</v>
      </c>
      <c r="K2393" t="str">
        <f t="shared" si="2423"/>
        <v>Relación Plan de Desarrollo Municipal y Ordenamiento Territorial (PDM-OT) - Plan Estratégico Institucional (PEI) - Plan Operativo Multianual (POM) - Plan Operativo Anual (POA)</v>
      </c>
      <c r="L2393" s="150">
        <f>+VLOOKUP($E2393,IGE_2018!$B$8:$Z$347,6,0)</f>
        <v>0</v>
      </c>
      <c r="M2393" s="142" t="str">
        <f>+VLOOKUP($E2393,IGE_2018!$B$8:$Z$347,7,0)</f>
        <v>Bajo</v>
      </c>
    </row>
    <row r="2394" spans="1:13" x14ac:dyDescent="0.3">
      <c r="A2394" s="139">
        <f t="shared" si="2377"/>
        <v>63</v>
      </c>
      <c r="B2394" s="148">
        <f t="shared" si="2379"/>
        <v>32</v>
      </c>
      <c r="D2394" s="149" t="str">
        <f>+VLOOKUP($A2394,mUNICIPIOS!$B$4:$F$343,2,0)</f>
        <v>Escuintla</v>
      </c>
      <c r="E2394" s="149">
        <f>+VLOOKUP($A2394,mUNICIPIOS!$B$4:$F$343,3,0)</f>
        <v>506</v>
      </c>
      <c r="F2394" s="149" t="str">
        <f>+VLOOKUP($A2394,mUNICIPIOS!$B$4:$F$343,4,0)</f>
        <v>Tiquisate</v>
      </c>
      <c r="G2394" s="139" t="str">
        <f t="shared" ref="G2394:K2394" si="2424">+G2356</f>
        <v>06</v>
      </c>
      <c r="H2394" t="str">
        <f t="shared" si="2424"/>
        <v>IGE</v>
      </c>
      <c r="I2394" t="str">
        <f t="shared" si="2424"/>
        <v>Índice de Gestión Estratégica</v>
      </c>
      <c r="J2394" t="str">
        <f t="shared" si="2424"/>
        <v>06-03</v>
      </c>
      <c r="K2394" t="str">
        <f t="shared" si="2424"/>
        <v>Presupuesto de egresos relacionado a competencias municipales que responden a prioridades nacionales de desarrollo.</v>
      </c>
      <c r="L2394" s="150">
        <f>+VLOOKUP($E2394,IGE_2018!$B$8:$Z$347,9,0)</f>
        <v>0.25408270829767832</v>
      </c>
      <c r="M2394" s="142" t="str">
        <f>+VLOOKUP($E2394,IGE_2018!$B$8:$Z$347,10,0)</f>
        <v>Medio bajo</v>
      </c>
    </row>
    <row r="2395" spans="1:13" x14ac:dyDescent="0.3">
      <c r="A2395" s="139">
        <f t="shared" si="2377"/>
        <v>63</v>
      </c>
      <c r="B2395" s="148">
        <f t="shared" si="2379"/>
        <v>33</v>
      </c>
      <c r="D2395" s="149" t="str">
        <f>+VLOOKUP($A2395,mUNICIPIOS!$B$4:$F$343,2,0)</f>
        <v>Escuintla</v>
      </c>
      <c r="E2395" s="149">
        <f>+VLOOKUP($A2395,mUNICIPIOS!$B$4:$F$343,3,0)</f>
        <v>506</v>
      </c>
      <c r="F2395" s="149" t="str">
        <f>+VLOOKUP($A2395,mUNICIPIOS!$B$4:$F$343,4,0)</f>
        <v>Tiquisate</v>
      </c>
      <c r="G2395" s="139" t="str">
        <f t="shared" ref="G2395:K2395" si="2425">+G2357</f>
        <v>06</v>
      </c>
      <c r="H2395" t="str">
        <f t="shared" si="2425"/>
        <v>IGE</v>
      </c>
      <c r="I2395" t="str">
        <f t="shared" si="2425"/>
        <v>Índice de Gestión Estratégica</v>
      </c>
      <c r="J2395" t="str">
        <f t="shared" si="2425"/>
        <v>06-04</v>
      </c>
      <c r="K2395" t="str">
        <f t="shared" si="2425"/>
        <v>Institucionalización de la gestión ordenada del territorio</v>
      </c>
      <c r="L2395" s="150">
        <f>+VLOOKUP($E2395,IGE_2018!$B$8:$Z$347,12,0)</f>
        <v>0</v>
      </c>
      <c r="M2395" s="142" t="str">
        <f>+VLOOKUP($E2395,IGE_2018!$B$8:$Z$347,13,0)</f>
        <v>Bajo</v>
      </c>
    </row>
    <row r="2396" spans="1:13" x14ac:dyDescent="0.3">
      <c r="A2396" s="139">
        <f t="shared" si="2377"/>
        <v>63</v>
      </c>
      <c r="B2396" s="148">
        <f t="shared" si="2379"/>
        <v>34</v>
      </c>
      <c r="D2396" s="149" t="str">
        <f>+VLOOKUP($A2396,mUNICIPIOS!$B$4:$F$343,2,0)</f>
        <v>Escuintla</v>
      </c>
      <c r="E2396" s="149">
        <f>+VLOOKUP($A2396,mUNICIPIOS!$B$4:$F$343,3,0)</f>
        <v>506</v>
      </c>
      <c r="F2396" s="149" t="str">
        <f>+VLOOKUP($A2396,mUNICIPIOS!$B$4:$F$343,4,0)</f>
        <v>Tiquisate</v>
      </c>
      <c r="G2396" s="139" t="str">
        <f t="shared" ref="G2396:K2396" si="2426">+G2358</f>
        <v>06</v>
      </c>
      <c r="H2396" t="str">
        <f t="shared" si="2426"/>
        <v>IGE</v>
      </c>
      <c r="I2396" t="str">
        <f t="shared" si="2426"/>
        <v>Índice de Gestión Estratégica</v>
      </c>
      <c r="J2396" t="str">
        <f t="shared" si="2426"/>
        <v>06-05</v>
      </c>
      <c r="K2396" t="str">
        <f t="shared" si="2426"/>
        <v>Acciones para la gestión ordenada del territorio</v>
      </c>
      <c r="L2396" s="150">
        <f>+VLOOKUP($E2396,IGE_2018!$B$8:$Z$347,15,0)</f>
        <v>0</v>
      </c>
      <c r="M2396" s="142" t="str">
        <f>+VLOOKUP($E2396,IGE_2018!$B$8:$Z$347,16,0)</f>
        <v>Bajo</v>
      </c>
    </row>
    <row r="2397" spans="1:13" x14ac:dyDescent="0.3">
      <c r="A2397" s="139">
        <f t="shared" si="2377"/>
        <v>63</v>
      </c>
      <c r="B2397" s="148">
        <f t="shared" si="2379"/>
        <v>35</v>
      </c>
      <c r="D2397" s="149" t="str">
        <f>+VLOOKUP($A2397,mUNICIPIOS!$B$4:$F$343,2,0)</f>
        <v>Escuintla</v>
      </c>
      <c r="E2397" s="149">
        <f>+VLOOKUP($A2397,mUNICIPIOS!$B$4:$F$343,3,0)</f>
        <v>506</v>
      </c>
      <c r="F2397" s="149" t="str">
        <f>+VLOOKUP($A2397,mUNICIPIOS!$B$4:$F$343,4,0)</f>
        <v>Tiquisate</v>
      </c>
      <c r="G2397" s="139" t="str">
        <f t="shared" ref="G2397:K2397" si="2427">+G2359</f>
        <v>06</v>
      </c>
      <c r="H2397" t="str">
        <f t="shared" si="2427"/>
        <v>IGE</v>
      </c>
      <c r="I2397" t="str">
        <f t="shared" si="2427"/>
        <v>Índice de Gestión Estratégica</v>
      </c>
      <c r="J2397" t="str">
        <f t="shared" si="2427"/>
        <v>06-06</v>
      </c>
      <c r="K2397" t="str">
        <f t="shared" si="2427"/>
        <v>Gestión de riesgo en la formulación de proyectos derivados de la planificación operativa anual</v>
      </c>
      <c r="L2397" s="150">
        <f>+VLOOKUP($E2397,IGE_2018!$B$8:$Z$347,18,0)</f>
        <v>0</v>
      </c>
      <c r="M2397" s="142" t="str">
        <f>+VLOOKUP($E2397,IGE_2018!$B$8:$Z$347,19,0)</f>
        <v>Bajo</v>
      </c>
    </row>
    <row r="2398" spans="1:13" x14ac:dyDescent="0.3">
      <c r="A2398" s="139">
        <f t="shared" si="2377"/>
        <v>63</v>
      </c>
      <c r="B2398" s="148">
        <f t="shared" si="2379"/>
        <v>36</v>
      </c>
      <c r="D2398" s="149" t="str">
        <f>+VLOOKUP($A2398,mUNICIPIOS!$B$4:$F$343,2,0)</f>
        <v>Escuintla</v>
      </c>
      <c r="E2398" s="149">
        <f>+VLOOKUP($A2398,mUNICIPIOS!$B$4:$F$343,3,0)</f>
        <v>506</v>
      </c>
      <c r="F2398" s="149" t="str">
        <f>+VLOOKUP($A2398,mUNICIPIOS!$B$4:$F$343,4,0)</f>
        <v>Tiquisate</v>
      </c>
      <c r="G2398" s="139" t="str">
        <f t="shared" ref="G2398:K2398" si="2428">+G2360</f>
        <v>06</v>
      </c>
      <c r="H2398" t="str">
        <f t="shared" si="2428"/>
        <v>IGE</v>
      </c>
      <c r="I2398" t="str">
        <f t="shared" si="2428"/>
        <v>Índice de Gestión Estratégica</v>
      </c>
      <c r="J2398" t="str">
        <f t="shared" si="2428"/>
        <v>06-07</v>
      </c>
      <c r="K2398" t="str">
        <f t="shared" si="2428"/>
        <v>Ingresos por servicios ambientales en relación a los ingresos propios sin regalías</v>
      </c>
      <c r="L2398" s="150">
        <f>+VLOOKUP($E2398,IGE_2018!$B$8:$Z$347,21,0)</f>
        <v>1.8865679261982004E-3</v>
      </c>
      <c r="M2398" s="142" t="str">
        <f>+VLOOKUP($E2398,IGE_2018!$B$8:$Z$347,22,0)</f>
        <v>Bajo</v>
      </c>
    </row>
    <row r="2399" spans="1:13" x14ac:dyDescent="0.3">
      <c r="A2399" s="139">
        <f t="shared" si="2377"/>
        <v>63</v>
      </c>
      <c r="B2399" s="148">
        <f t="shared" si="2379"/>
        <v>37</v>
      </c>
      <c r="D2399" s="149" t="str">
        <f>+VLOOKUP($A2399,mUNICIPIOS!$B$4:$F$343,2,0)</f>
        <v>Escuintla</v>
      </c>
      <c r="E2399" s="149">
        <f>+VLOOKUP($A2399,mUNICIPIOS!$B$4:$F$343,3,0)</f>
        <v>506</v>
      </c>
      <c r="F2399" s="149" t="str">
        <f>+VLOOKUP($A2399,mUNICIPIOS!$B$4:$F$343,4,0)</f>
        <v>Tiquisate</v>
      </c>
      <c r="G2399" s="139" t="str">
        <f t="shared" ref="G2399:K2399" si="2429">+G2361</f>
        <v>06</v>
      </c>
      <c r="H2399" t="str">
        <f t="shared" si="2429"/>
        <v>IGE</v>
      </c>
      <c r="I2399" t="str">
        <f t="shared" si="2429"/>
        <v>Índice de Gestión Estratégica</v>
      </c>
      <c r="J2399" t="str">
        <f t="shared" si="2429"/>
        <v>INDICE</v>
      </c>
      <c r="K2399">
        <f t="shared" si="2429"/>
        <v>0</v>
      </c>
      <c r="L2399" s="150">
        <f>+VLOOKUP($E2399,IGE_2018!$B$8:$Z$347,24,0)</f>
        <v>6.3709333867039405E-2</v>
      </c>
      <c r="M2399" s="142" t="str">
        <f>+VLOOKUP($E2399,IGE_2018!$B$8:$Z$347,25,0)</f>
        <v>Bajo</v>
      </c>
    </row>
    <row r="2400" spans="1:13" x14ac:dyDescent="0.3">
      <c r="A2400" s="139">
        <f t="shared" si="2377"/>
        <v>63</v>
      </c>
      <c r="B2400" s="148">
        <f t="shared" si="2379"/>
        <v>38</v>
      </c>
      <c r="D2400" s="149" t="str">
        <f>+VLOOKUP($A2400,mUNICIPIOS!$B$4:$F$343,2,0)</f>
        <v>Escuintla</v>
      </c>
      <c r="E2400" s="149">
        <f>+VLOOKUP($A2400,mUNICIPIOS!$B$4:$F$343,3,0)</f>
        <v>506</v>
      </c>
      <c r="F2400" s="149" t="str">
        <f>+VLOOKUP($A2400,mUNICIPIOS!$B$4:$F$343,4,0)</f>
        <v>Tiquisate</v>
      </c>
      <c r="G2400" s="139" t="str">
        <f t="shared" ref="G2400:K2400" si="2430">+G2362</f>
        <v>RANKING</v>
      </c>
      <c r="H2400" t="str">
        <f t="shared" si="2430"/>
        <v>RGM</v>
      </c>
      <c r="I2400" t="str">
        <f t="shared" si="2430"/>
        <v>Ranking de la Gestión Municipal 2018</v>
      </c>
      <c r="J2400" t="str">
        <f t="shared" si="2430"/>
        <v>RANKING</v>
      </c>
      <c r="K2400">
        <f t="shared" si="2430"/>
        <v>0</v>
      </c>
      <c r="L2400" s="151">
        <f>+VLOOKUP($E2400,Resultados_generales!$C$8:$AE$347,27,0)</f>
        <v>0.22897525572454933</v>
      </c>
      <c r="M2400" t="str">
        <f>+VLOOKUP($E2400,Resultados_generales!$C$8:$AE$347,28,0)</f>
        <v>Medio bajo</v>
      </c>
    </row>
    <row r="2401" spans="1:13" x14ac:dyDescent="0.3">
      <c r="A2401" s="139">
        <f t="shared" si="2377"/>
        <v>64</v>
      </c>
      <c r="B2401" s="148">
        <f t="shared" si="2379"/>
        <v>1</v>
      </c>
      <c r="D2401" s="149" t="str">
        <f>+VLOOKUP($A2401,mUNICIPIOS!$B$4:$F$343,2,0)</f>
        <v>Escuintla</v>
      </c>
      <c r="E2401" s="149">
        <f>+VLOOKUP($A2401,mUNICIPIOS!$B$4:$F$343,3,0)</f>
        <v>507</v>
      </c>
      <c r="F2401" s="149" t="str">
        <f>+VLOOKUP($A2401,mUNICIPIOS!$B$4:$F$343,4,0)</f>
        <v>La Gomera</v>
      </c>
      <c r="G2401" s="139" t="str">
        <f t="shared" ref="G2401:K2401" si="2431">+G2363</f>
        <v>01</v>
      </c>
      <c r="H2401" t="str">
        <f t="shared" si="2431"/>
        <v>IPC</v>
      </c>
      <c r="I2401" t="str">
        <f t="shared" si="2431"/>
        <v>Índice de Participación Ciudadana</v>
      </c>
      <c r="J2401" t="str">
        <f t="shared" si="2431"/>
        <v>01-01</v>
      </c>
      <c r="K2401" t="str">
        <f t="shared" si="2431"/>
        <v>Número de reuniones del COMUDE en el año de la medición.</v>
      </c>
      <c r="L2401" s="150">
        <f>+VLOOKUP($E2401,IPC_2018!$B$8:$T$347,3,0)</f>
        <v>1</v>
      </c>
      <c r="M2401" s="142" t="str">
        <f>+VLOOKUP($E2401,IPC_2018!$B$8:$T$347,4,0)</f>
        <v>Alto</v>
      </c>
    </row>
    <row r="2402" spans="1:13" x14ac:dyDescent="0.3">
      <c r="A2402" s="139">
        <f t="shared" si="2377"/>
        <v>64</v>
      </c>
      <c r="B2402" s="148">
        <f t="shared" si="2379"/>
        <v>2</v>
      </c>
      <c r="D2402" s="149" t="str">
        <f>+VLOOKUP($A2402,mUNICIPIOS!$B$4:$F$343,2,0)</f>
        <v>Escuintla</v>
      </c>
      <c r="E2402" s="149">
        <f>+VLOOKUP($A2402,mUNICIPIOS!$B$4:$F$343,3,0)</f>
        <v>507</v>
      </c>
      <c r="F2402" s="149" t="str">
        <f>+VLOOKUP($A2402,mUNICIPIOS!$B$4:$F$343,4,0)</f>
        <v>La Gomera</v>
      </c>
      <c r="G2402" s="139" t="str">
        <f t="shared" ref="G2402:K2402" si="2432">+G2364</f>
        <v>01</v>
      </c>
      <c r="H2402" t="str">
        <f t="shared" si="2432"/>
        <v>IPC</v>
      </c>
      <c r="I2402" t="str">
        <f t="shared" si="2432"/>
        <v>Índice de Participación Ciudadana</v>
      </c>
      <c r="J2402" t="str">
        <f t="shared" si="2432"/>
        <v>01-02</v>
      </c>
      <c r="K2402" t="str">
        <f t="shared" si="2432"/>
        <v>Participación de Alcaldes, Concejales y Síndicos determinados o designados en el COMUDE</v>
      </c>
      <c r="L2402" s="150">
        <f>+VLOOKUP($E2402,IPC_2018!$B$8:$T$347,6,0)</f>
        <v>1</v>
      </c>
      <c r="M2402" s="142" t="str">
        <f>+VLOOKUP($E2402,IPC_2018!$B$8:$T$347,7,0)</f>
        <v>Alto</v>
      </c>
    </row>
    <row r="2403" spans="1:13" x14ac:dyDescent="0.3">
      <c r="A2403" s="139">
        <f t="shared" si="2377"/>
        <v>64</v>
      </c>
      <c r="B2403" s="148">
        <f t="shared" si="2379"/>
        <v>3</v>
      </c>
      <c r="D2403" s="149" t="str">
        <f>+VLOOKUP($A2403,mUNICIPIOS!$B$4:$F$343,2,0)</f>
        <v>Escuintla</v>
      </c>
      <c r="E2403" s="149">
        <f>+VLOOKUP($A2403,mUNICIPIOS!$B$4:$F$343,3,0)</f>
        <v>507</v>
      </c>
      <c r="F2403" s="149" t="str">
        <f>+VLOOKUP($A2403,mUNICIPIOS!$B$4:$F$343,4,0)</f>
        <v>La Gomera</v>
      </c>
      <c r="G2403" s="139" t="str">
        <f t="shared" ref="G2403:K2403" si="2433">+G2365</f>
        <v>01</v>
      </c>
      <c r="H2403" t="str">
        <f t="shared" si="2433"/>
        <v>IPC</v>
      </c>
      <c r="I2403" t="str">
        <f t="shared" si="2433"/>
        <v>Índice de Participación Ciudadana</v>
      </c>
      <c r="J2403" t="str">
        <f t="shared" si="2433"/>
        <v>01-03</v>
      </c>
      <c r="K2403" t="str">
        <f t="shared" si="2433"/>
        <v>Participación  de organizaciones de jóvenes, mujeres, pueblos mayas, xincas, garífunas, y otras organizaciones en el Comude</v>
      </c>
      <c r="L2403" s="150">
        <f>+VLOOKUP($E2403,IPC_2018!$B$8:$T$347,9,0)</f>
        <v>0.24657534246575341</v>
      </c>
      <c r="M2403" s="142" t="str">
        <f>+VLOOKUP($E2403,IPC_2018!$B$8:$T$347,10,0)</f>
        <v>Medio bajo</v>
      </c>
    </row>
    <row r="2404" spans="1:13" x14ac:dyDescent="0.3">
      <c r="A2404" s="139">
        <f t="shared" si="2377"/>
        <v>64</v>
      </c>
      <c r="B2404" s="148">
        <f t="shared" si="2379"/>
        <v>4</v>
      </c>
      <c r="D2404" s="149" t="str">
        <f>+VLOOKUP($A2404,mUNICIPIOS!$B$4:$F$343,2,0)</f>
        <v>Escuintla</v>
      </c>
      <c r="E2404" s="149">
        <f>+VLOOKUP($A2404,mUNICIPIOS!$B$4:$F$343,3,0)</f>
        <v>507</v>
      </c>
      <c r="F2404" s="149" t="str">
        <f>+VLOOKUP($A2404,mUNICIPIOS!$B$4:$F$343,4,0)</f>
        <v>La Gomera</v>
      </c>
      <c r="G2404" s="139" t="str">
        <f t="shared" ref="G2404:K2404" si="2434">+G2366</f>
        <v>01</v>
      </c>
      <c r="H2404" t="str">
        <f t="shared" si="2434"/>
        <v>IPC</v>
      </c>
      <c r="I2404" t="str">
        <f t="shared" si="2434"/>
        <v>Índice de Participación Ciudadana</v>
      </c>
      <c r="J2404" t="str">
        <f t="shared" si="2434"/>
        <v>01-04</v>
      </c>
      <c r="K2404" t="str">
        <f t="shared" si="2434"/>
        <v>Representatividad territorial del Comude.</v>
      </c>
      <c r="L2404" s="150">
        <f>+VLOOKUP($E2404,IPC_2018!$B$8:$T$347,12,0)</f>
        <v>1</v>
      </c>
      <c r="M2404" s="142" t="str">
        <f>+VLOOKUP($E2404,IPC_2018!$B$8:$T$347,13,0)</f>
        <v>Alto</v>
      </c>
    </row>
    <row r="2405" spans="1:13" x14ac:dyDescent="0.3">
      <c r="A2405" s="139">
        <f t="shared" si="2377"/>
        <v>64</v>
      </c>
      <c r="B2405" s="148">
        <f t="shared" si="2379"/>
        <v>5</v>
      </c>
      <c r="D2405" s="149" t="str">
        <f>+VLOOKUP($A2405,mUNICIPIOS!$B$4:$F$343,2,0)</f>
        <v>Escuintla</v>
      </c>
      <c r="E2405" s="149">
        <f>+VLOOKUP($A2405,mUNICIPIOS!$B$4:$F$343,3,0)</f>
        <v>507</v>
      </c>
      <c r="F2405" s="149" t="str">
        <f>+VLOOKUP($A2405,mUNICIPIOS!$B$4:$F$343,4,0)</f>
        <v>La Gomera</v>
      </c>
      <c r="G2405" s="139" t="str">
        <f t="shared" ref="G2405:K2405" si="2435">+G2367</f>
        <v>01</v>
      </c>
      <c r="H2405" t="str">
        <f t="shared" si="2435"/>
        <v>IPC</v>
      </c>
      <c r="I2405" t="str">
        <f t="shared" si="2435"/>
        <v>Índice de Participación Ciudadana</v>
      </c>
      <c r="J2405" t="str">
        <f t="shared" si="2435"/>
        <v>01-05</v>
      </c>
      <c r="K2405" t="str">
        <f t="shared" si="2435"/>
        <v>Funcionamiento del Comude</v>
      </c>
      <c r="L2405" s="150">
        <f>+VLOOKUP($E2405,IPC_2018!$B$8:$T$347,15,0)</f>
        <v>0.35893330401375739</v>
      </c>
      <c r="M2405" s="142" t="str">
        <f>+VLOOKUP($E2405,IPC_2018!$B$8:$T$347,16,0)</f>
        <v>Medio bajo</v>
      </c>
    </row>
    <row r="2406" spans="1:13" x14ac:dyDescent="0.3">
      <c r="A2406" s="139">
        <f t="shared" si="2377"/>
        <v>64</v>
      </c>
      <c r="B2406" s="148">
        <f t="shared" si="2379"/>
        <v>6</v>
      </c>
      <c r="D2406" s="149" t="str">
        <f>+VLOOKUP($A2406,mUNICIPIOS!$B$4:$F$343,2,0)</f>
        <v>Escuintla</v>
      </c>
      <c r="E2406" s="149">
        <f>+VLOOKUP($A2406,mUNICIPIOS!$B$4:$F$343,3,0)</f>
        <v>507</v>
      </c>
      <c r="F2406" s="149" t="str">
        <f>+VLOOKUP($A2406,mUNICIPIOS!$B$4:$F$343,4,0)</f>
        <v>La Gomera</v>
      </c>
      <c r="G2406" s="139" t="str">
        <f t="shared" ref="G2406:K2406" si="2436">+G2368</f>
        <v>01</v>
      </c>
      <c r="H2406" t="str">
        <f t="shared" si="2436"/>
        <v>IPC</v>
      </c>
      <c r="I2406" t="str">
        <f t="shared" si="2436"/>
        <v>Índice de Participación Ciudadana</v>
      </c>
      <c r="J2406" t="str">
        <f t="shared" si="2436"/>
        <v>INDICE</v>
      </c>
      <c r="K2406">
        <f t="shared" si="2436"/>
        <v>0</v>
      </c>
      <c r="L2406" s="150">
        <f>+VLOOKUP($E2406,IPC_2018!$B$8:$T$347,18,0)</f>
        <v>0.79082629697192675</v>
      </c>
      <c r="M2406" s="142" t="str">
        <f>+VLOOKUP($E2406,IPC_2018!$B$8:$T$347,19,0)</f>
        <v>Medio alto</v>
      </c>
    </row>
    <row r="2407" spans="1:13" x14ac:dyDescent="0.3">
      <c r="A2407" s="139">
        <f t="shared" si="2377"/>
        <v>64</v>
      </c>
      <c r="B2407" s="148">
        <f t="shared" si="2379"/>
        <v>7</v>
      </c>
      <c r="D2407" s="149" t="str">
        <f>+VLOOKUP($A2407,mUNICIPIOS!$B$4:$F$343,2,0)</f>
        <v>Escuintla</v>
      </c>
      <c r="E2407" s="149">
        <f>+VLOOKUP($A2407,mUNICIPIOS!$B$4:$F$343,3,0)</f>
        <v>507</v>
      </c>
      <c r="F2407" s="149" t="str">
        <f>+VLOOKUP($A2407,mUNICIPIOS!$B$4:$F$343,4,0)</f>
        <v>La Gomera</v>
      </c>
      <c r="G2407" s="139" t="str">
        <f t="shared" ref="G2407:K2407" si="2437">+G2369</f>
        <v>02</v>
      </c>
      <c r="H2407" t="str">
        <f t="shared" si="2437"/>
        <v>IIC</v>
      </c>
      <c r="I2407" t="str">
        <f t="shared" si="2437"/>
        <v>Índice de Información a la Ciudadanía</v>
      </c>
      <c r="J2407" t="str">
        <f t="shared" si="2437"/>
        <v>02-01</v>
      </c>
      <c r="K2407" t="str">
        <f t="shared" si="2437"/>
        <v>Rendición de cuentas cuatrimestral y anual al Comude enfocadas en resultados.</v>
      </c>
      <c r="L2407" s="150">
        <f>+VLOOKUP($E2407,IIC_2018!$B$8:$Q$347,3,0)</f>
        <v>0.4</v>
      </c>
      <c r="M2407" s="142" t="str">
        <f>+VLOOKUP($E2407,IIC_2018!$B$8:$Q$347,4,0)</f>
        <v>Medio bajo</v>
      </c>
    </row>
    <row r="2408" spans="1:13" x14ac:dyDescent="0.3">
      <c r="A2408" s="139">
        <f t="shared" si="2377"/>
        <v>64</v>
      </c>
      <c r="B2408" s="148">
        <f t="shared" si="2379"/>
        <v>8</v>
      </c>
      <c r="D2408" s="149" t="str">
        <f>+VLOOKUP($A2408,mUNICIPIOS!$B$4:$F$343,2,0)</f>
        <v>Escuintla</v>
      </c>
      <c r="E2408" s="149">
        <f>+VLOOKUP($A2408,mUNICIPIOS!$B$4:$F$343,3,0)</f>
        <v>507</v>
      </c>
      <c r="F2408" s="149" t="str">
        <f>+VLOOKUP($A2408,mUNICIPIOS!$B$4:$F$343,4,0)</f>
        <v>La Gomera</v>
      </c>
      <c r="G2408" s="139" t="str">
        <f t="shared" ref="G2408:K2408" si="2438">+G2370</f>
        <v>02</v>
      </c>
      <c r="H2408" t="str">
        <f t="shared" si="2438"/>
        <v>IIC</v>
      </c>
      <c r="I2408" t="str">
        <f t="shared" si="2438"/>
        <v>Índice de Información a la Ciudadanía</v>
      </c>
      <c r="J2408" t="str">
        <f t="shared" si="2438"/>
        <v>02-02</v>
      </c>
      <c r="K2408" t="str">
        <f t="shared" si="2438"/>
        <v>Información presupuestaria y otra información brindada a la ciudadanía disponible en medios locales de comunicación.</v>
      </c>
      <c r="L2408" s="150">
        <f>+VLOOKUP($E2408,IIC_2018!$B$8:$Q$347,6,0)</f>
        <v>1</v>
      </c>
      <c r="M2408" s="142" t="str">
        <f>+VLOOKUP($E2408,IIC_2018!$B$8:$Q$347,7,0)</f>
        <v>Alto</v>
      </c>
    </row>
    <row r="2409" spans="1:13" x14ac:dyDescent="0.3">
      <c r="A2409" s="139">
        <f t="shared" si="2377"/>
        <v>64</v>
      </c>
      <c r="B2409" s="148">
        <f t="shared" si="2379"/>
        <v>9</v>
      </c>
      <c r="D2409" s="149" t="str">
        <f>+VLOOKUP($A2409,mUNICIPIOS!$B$4:$F$343,2,0)</f>
        <v>Escuintla</v>
      </c>
      <c r="E2409" s="149">
        <f>+VLOOKUP($A2409,mUNICIPIOS!$B$4:$F$343,3,0)</f>
        <v>507</v>
      </c>
      <c r="F2409" s="149" t="str">
        <f>+VLOOKUP($A2409,mUNICIPIOS!$B$4:$F$343,4,0)</f>
        <v>La Gomera</v>
      </c>
      <c r="G2409" s="139" t="str">
        <f t="shared" ref="G2409:K2409" si="2439">+G2371</f>
        <v>02</v>
      </c>
      <c r="H2409" t="str">
        <f t="shared" si="2439"/>
        <v>IIC</v>
      </c>
      <c r="I2409" t="str">
        <f t="shared" si="2439"/>
        <v>Índice de Información a la Ciudadanía</v>
      </c>
      <c r="J2409" t="str">
        <f t="shared" si="2439"/>
        <v>02-03</v>
      </c>
      <c r="K2409" t="str">
        <f t="shared" si="2439"/>
        <v>Información pública de oficio actualizada y disponible de acuerdo a la LAIP y uso de internet.</v>
      </c>
      <c r="L2409" s="150">
        <f>+VLOOKUP($E2409,IIC_2018!$B$8:$Q$347,9,0)</f>
        <v>0.99999999999999989</v>
      </c>
      <c r="M2409" s="142" t="str">
        <f>+VLOOKUP($E2409,IIC_2018!$B$8:$Q$347,10,0)</f>
        <v>Alto</v>
      </c>
    </row>
    <row r="2410" spans="1:13" x14ac:dyDescent="0.3">
      <c r="A2410" s="139">
        <f t="shared" si="2377"/>
        <v>64</v>
      </c>
      <c r="B2410" s="148">
        <f t="shared" si="2379"/>
        <v>10</v>
      </c>
      <c r="D2410" s="149" t="str">
        <f>+VLOOKUP($A2410,mUNICIPIOS!$B$4:$F$343,2,0)</f>
        <v>Escuintla</v>
      </c>
      <c r="E2410" s="149">
        <f>+VLOOKUP($A2410,mUNICIPIOS!$B$4:$F$343,3,0)</f>
        <v>507</v>
      </c>
      <c r="F2410" s="149" t="str">
        <f>+VLOOKUP($A2410,mUNICIPIOS!$B$4:$F$343,4,0)</f>
        <v>La Gomera</v>
      </c>
      <c r="G2410" s="139" t="str">
        <f t="shared" ref="G2410:K2410" si="2440">+G2372</f>
        <v>02</v>
      </c>
      <c r="H2410" t="str">
        <f t="shared" si="2440"/>
        <v>IIC</v>
      </c>
      <c r="I2410" t="str">
        <f t="shared" si="2440"/>
        <v>Índice de Información a la Ciudadanía</v>
      </c>
      <c r="J2410" t="str">
        <f t="shared" si="2440"/>
        <v>02-04</v>
      </c>
      <c r="K2410" t="str">
        <f t="shared" si="2440"/>
        <v>Relación del monto contratado por medio de Guate compras con el total del presupuesto de egresos vigente.</v>
      </c>
      <c r="L2410" s="150">
        <f>+VLOOKUP($E2410,IIC_2018!$B$8:$Q$347,12,0)</f>
        <v>0.28434814545280768</v>
      </c>
      <c r="M2410" s="142" t="str">
        <f>+VLOOKUP($E2410,IIC_2018!$B$8:$Q$347,13,0)</f>
        <v>Medio bajo</v>
      </c>
    </row>
    <row r="2411" spans="1:13" x14ac:dyDescent="0.3">
      <c r="A2411" s="139">
        <f t="shared" si="2377"/>
        <v>64</v>
      </c>
      <c r="B2411" s="148">
        <f t="shared" si="2379"/>
        <v>11</v>
      </c>
      <c r="D2411" s="149" t="str">
        <f>+VLOOKUP($A2411,mUNICIPIOS!$B$4:$F$343,2,0)</f>
        <v>Escuintla</v>
      </c>
      <c r="E2411" s="149">
        <f>+VLOOKUP($A2411,mUNICIPIOS!$B$4:$F$343,3,0)</f>
        <v>507</v>
      </c>
      <c r="F2411" s="149" t="str">
        <f>+VLOOKUP($A2411,mUNICIPIOS!$B$4:$F$343,4,0)</f>
        <v>La Gomera</v>
      </c>
      <c r="G2411" s="139" t="str">
        <f t="shared" ref="G2411:K2411" si="2441">+G2373</f>
        <v>02</v>
      </c>
      <c r="H2411" t="str">
        <f t="shared" si="2441"/>
        <v>IIC</v>
      </c>
      <c r="I2411" t="str">
        <f t="shared" si="2441"/>
        <v>Índice de Información a la Ciudadanía</v>
      </c>
      <c r="J2411" t="str">
        <f t="shared" si="2441"/>
        <v>INDICE</v>
      </c>
      <c r="K2411">
        <f t="shared" si="2441"/>
        <v>0</v>
      </c>
      <c r="L2411" s="150">
        <f>+VLOOKUP($E2411,IIC_2018!$B$8:$Q$347,15,0)</f>
        <v>0.67108703636320188</v>
      </c>
      <c r="M2411" s="142" t="str">
        <f>+VLOOKUP($E2411,IIC_2018!$B$8:$Q$347,16,0)</f>
        <v>Medio alto</v>
      </c>
    </row>
    <row r="2412" spans="1:13" x14ac:dyDescent="0.3">
      <c r="A2412" s="139">
        <f t="shared" si="2377"/>
        <v>64</v>
      </c>
      <c r="B2412" s="148">
        <f t="shared" si="2379"/>
        <v>12</v>
      </c>
      <c r="D2412" s="149" t="str">
        <f>+VLOOKUP($A2412,mUNICIPIOS!$B$4:$F$343,2,0)</f>
        <v>Escuintla</v>
      </c>
      <c r="E2412" s="149">
        <f>+VLOOKUP($A2412,mUNICIPIOS!$B$4:$F$343,3,0)</f>
        <v>507</v>
      </c>
      <c r="F2412" s="149" t="str">
        <f>+VLOOKUP($A2412,mUNICIPIOS!$B$4:$F$343,4,0)</f>
        <v>La Gomera</v>
      </c>
      <c r="G2412" s="139" t="str">
        <f t="shared" ref="G2412:K2412" si="2442">+G2374</f>
        <v>03</v>
      </c>
      <c r="H2412" t="str">
        <f t="shared" si="2442"/>
        <v>ISP</v>
      </c>
      <c r="I2412" t="str">
        <f t="shared" si="2442"/>
        <v>Índice de Servicios Públicos</v>
      </c>
      <c r="J2412" t="str">
        <f t="shared" si="2442"/>
        <v>03-01</v>
      </c>
      <c r="K2412" t="str">
        <f t="shared" si="2442"/>
        <v>Cobertura del servicio público de agua</v>
      </c>
      <c r="L2412" s="150">
        <f>+VLOOKUP($E2412,ISP_2018!$B$8:$T$347,3,0)</f>
        <v>0</v>
      </c>
      <c r="M2412" s="142" t="str">
        <f>+VLOOKUP($E2412,ISP_2018!$B$8:$T$347,4,0)</f>
        <v>Bajo</v>
      </c>
    </row>
    <row r="2413" spans="1:13" x14ac:dyDescent="0.3">
      <c r="A2413" s="139">
        <f t="shared" ref="A2413:A2476" si="2443">+IF(B2412=38,A2412+1,A2412)</f>
        <v>64</v>
      </c>
      <c r="B2413" s="148">
        <f t="shared" si="2379"/>
        <v>13</v>
      </c>
      <c r="D2413" s="149" t="str">
        <f>+VLOOKUP($A2413,mUNICIPIOS!$B$4:$F$343,2,0)</f>
        <v>Escuintla</v>
      </c>
      <c r="E2413" s="149">
        <f>+VLOOKUP($A2413,mUNICIPIOS!$B$4:$F$343,3,0)</f>
        <v>507</v>
      </c>
      <c r="F2413" s="149" t="str">
        <f>+VLOOKUP($A2413,mUNICIPIOS!$B$4:$F$343,4,0)</f>
        <v>La Gomera</v>
      </c>
      <c r="G2413" s="139" t="str">
        <f t="shared" ref="G2413:K2413" si="2444">+G2375</f>
        <v>03</v>
      </c>
      <c r="H2413" t="str">
        <f t="shared" si="2444"/>
        <v>ISP</v>
      </c>
      <c r="I2413" t="str">
        <f t="shared" si="2444"/>
        <v>Índice de Servicios Públicos</v>
      </c>
      <c r="J2413" t="str">
        <f t="shared" si="2444"/>
        <v>03-02</v>
      </c>
      <c r="K2413" t="str">
        <f t="shared" si="2444"/>
        <v>Control de la calidad del servicio público de agua</v>
      </c>
      <c r="L2413" s="150">
        <f>+VLOOKUP($E2413,ISP_2018!$B$8:$T$347,6,0)</f>
        <v>0</v>
      </c>
      <c r="M2413" s="142" t="str">
        <f>+VLOOKUP($E2413,ISP_2018!$B$8:$T$347,7,0)</f>
        <v>Bajo</v>
      </c>
    </row>
    <row r="2414" spans="1:13" x14ac:dyDescent="0.3">
      <c r="A2414" s="139">
        <f t="shared" si="2443"/>
        <v>64</v>
      </c>
      <c r="B2414" s="148">
        <f t="shared" ref="B2414:B2477" si="2445">+B2376</f>
        <v>14</v>
      </c>
      <c r="D2414" s="149" t="str">
        <f>+VLOOKUP($A2414,mUNICIPIOS!$B$4:$F$343,2,0)</f>
        <v>Escuintla</v>
      </c>
      <c r="E2414" s="149">
        <f>+VLOOKUP($A2414,mUNICIPIOS!$B$4:$F$343,3,0)</f>
        <v>507</v>
      </c>
      <c r="F2414" s="149" t="str">
        <f>+VLOOKUP($A2414,mUNICIPIOS!$B$4:$F$343,4,0)</f>
        <v>La Gomera</v>
      </c>
      <c r="G2414" s="139" t="str">
        <f t="shared" ref="G2414:K2414" si="2446">+G2376</f>
        <v>03</v>
      </c>
      <c r="H2414" t="str">
        <f t="shared" si="2446"/>
        <v>ISP</v>
      </c>
      <c r="I2414" t="str">
        <f t="shared" si="2446"/>
        <v>Índice de Servicios Públicos</v>
      </c>
      <c r="J2414" t="str">
        <f t="shared" si="2446"/>
        <v>03-03</v>
      </c>
      <c r="K2414" t="str">
        <f t="shared" si="2446"/>
        <v>Disposición  y tratamiento  de aguas residuales</v>
      </c>
      <c r="L2414" s="150">
        <f>+VLOOKUP($E2414,ISP_2018!$B$8:$T$347,9,0)</f>
        <v>0.2276707643009393</v>
      </c>
      <c r="M2414" s="142" t="str">
        <f>+VLOOKUP($E2414,ISP_2018!$B$8:$T$347,10,0)</f>
        <v>Medio bajo</v>
      </c>
    </row>
    <row r="2415" spans="1:13" x14ac:dyDescent="0.3">
      <c r="A2415" s="139">
        <f t="shared" si="2443"/>
        <v>64</v>
      </c>
      <c r="B2415" s="148">
        <f t="shared" si="2445"/>
        <v>15</v>
      </c>
      <c r="D2415" s="149" t="str">
        <f>+VLOOKUP($A2415,mUNICIPIOS!$B$4:$F$343,2,0)</f>
        <v>Escuintla</v>
      </c>
      <c r="E2415" s="149">
        <f>+VLOOKUP($A2415,mUNICIPIOS!$B$4:$F$343,3,0)</f>
        <v>507</v>
      </c>
      <c r="F2415" s="149" t="str">
        <f>+VLOOKUP($A2415,mUNICIPIOS!$B$4:$F$343,4,0)</f>
        <v>La Gomera</v>
      </c>
      <c r="G2415" s="139" t="str">
        <f t="shared" ref="G2415:K2415" si="2447">+G2377</f>
        <v>03</v>
      </c>
      <c r="H2415" t="str">
        <f t="shared" si="2447"/>
        <v>ISP</v>
      </c>
      <c r="I2415" t="str">
        <f t="shared" si="2447"/>
        <v>Índice de Servicios Públicos</v>
      </c>
      <c r="J2415" t="str">
        <f t="shared" si="2447"/>
        <v>03-04</v>
      </c>
      <c r="K2415" t="str">
        <f t="shared" si="2447"/>
        <v>Gestión y manejo de los residuos y desechos sólidos</v>
      </c>
      <c r="L2415" s="150">
        <f>+VLOOKUP($E2415,ISP_2018!$B$8:$T$347,12,0)</f>
        <v>3.2215617223984652E-2</v>
      </c>
      <c r="M2415" s="142" t="str">
        <f>+VLOOKUP($E2415,ISP_2018!$B$8:$T$347,13,0)</f>
        <v>Bajo</v>
      </c>
    </row>
    <row r="2416" spans="1:13" x14ac:dyDescent="0.3">
      <c r="A2416" s="139">
        <f t="shared" si="2443"/>
        <v>64</v>
      </c>
      <c r="B2416" s="148">
        <f t="shared" si="2445"/>
        <v>16</v>
      </c>
      <c r="D2416" s="149" t="str">
        <f>+VLOOKUP($A2416,mUNICIPIOS!$B$4:$F$343,2,0)</f>
        <v>Escuintla</v>
      </c>
      <c r="E2416" s="149">
        <f>+VLOOKUP($A2416,mUNICIPIOS!$B$4:$F$343,3,0)</f>
        <v>507</v>
      </c>
      <c r="F2416" s="149" t="str">
        <f>+VLOOKUP($A2416,mUNICIPIOS!$B$4:$F$343,4,0)</f>
        <v>La Gomera</v>
      </c>
      <c r="G2416" s="139" t="str">
        <f t="shared" ref="G2416:K2416" si="2448">+G2378</f>
        <v>03</v>
      </c>
      <c r="H2416" t="str">
        <f t="shared" si="2448"/>
        <v>ISP</v>
      </c>
      <c r="I2416" t="str">
        <f t="shared" si="2448"/>
        <v>Índice de Servicios Públicos</v>
      </c>
      <c r="J2416" t="str">
        <f t="shared" si="2448"/>
        <v>03-05</v>
      </c>
      <c r="K2416" t="str">
        <f t="shared" si="2448"/>
        <v>Gestión de servicios públicos municipales</v>
      </c>
      <c r="L2416" s="150">
        <f>+VLOOKUP($E2416,ISP_2018!$B$8:$T$347,15,0)</f>
        <v>0.32258064516129031</v>
      </c>
      <c r="M2416" s="142" t="str">
        <f>+VLOOKUP($E2416,ISP_2018!$B$8:$T$347,16,0)</f>
        <v>Medio bajo</v>
      </c>
    </row>
    <row r="2417" spans="1:13" x14ac:dyDescent="0.3">
      <c r="A2417" s="139">
        <f t="shared" si="2443"/>
        <v>64</v>
      </c>
      <c r="B2417" s="148">
        <f t="shared" si="2445"/>
        <v>17</v>
      </c>
      <c r="D2417" s="149" t="str">
        <f>+VLOOKUP($A2417,mUNICIPIOS!$B$4:$F$343,2,0)</f>
        <v>Escuintla</v>
      </c>
      <c r="E2417" s="149">
        <f>+VLOOKUP($A2417,mUNICIPIOS!$B$4:$F$343,3,0)</f>
        <v>507</v>
      </c>
      <c r="F2417" s="149" t="str">
        <f>+VLOOKUP($A2417,mUNICIPIOS!$B$4:$F$343,4,0)</f>
        <v>La Gomera</v>
      </c>
      <c r="G2417" s="139" t="str">
        <f t="shared" ref="G2417:K2417" si="2449">+G2379</f>
        <v>03</v>
      </c>
      <c r="H2417" t="str">
        <f t="shared" si="2449"/>
        <v>ISP</v>
      </c>
      <c r="I2417" t="str">
        <f t="shared" si="2449"/>
        <v>Índice de Servicios Públicos</v>
      </c>
      <c r="J2417" t="str">
        <f t="shared" si="2449"/>
        <v>INDICE</v>
      </c>
      <c r="K2417">
        <f t="shared" si="2449"/>
        <v>0</v>
      </c>
      <c r="L2417" s="150">
        <f>+VLOOKUP($E2417,ISP_2018!$B$8:$T$347,18,0)</f>
        <v>0.11649340533724285</v>
      </c>
      <c r="M2417" s="142" t="str">
        <f>+VLOOKUP($E2417,ISP_2018!$B$8:$T$347,19,0)</f>
        <v>Bajo</v>
      </c>
    </row>
    <row r="2418" spans="1:13" x14ac:dyDescent="0.3">
      <c r="A2418" s="139">
        <f t="shared" si="2443"/>
        <v>64</v>
      </c>
      <c r="B2418" s="148">
        <f t="shared" si="2445"/>
        <v>18</v>
      </c>
      <c r="D2418" s="149" t="str">
        <f>+VLOOKUP($A2418,mUNICIPIOS!$B$4:$F$343,2,0)</f>
        <v>Escuintla</v>
      </c>
      <c r="E2418" s="149">
        <f>+VLOOKUP($A2418,mUNICIPIOS!$B$4:$F$343,3,0)</f>
        <v>507</v>
      </c>
      <c r="F2418" s="149" t="str">
        <f>+VLOOKUP($A2418,mUNICIPIOS!$B$4:$F$343,4,0)</f>
        <v>La Gomera</v>
      </c>
      <c r="G2418" s="139" t="str">
        <f t="shared" ref="G2418:K2418" si="2450">+G2380</f>
        <v>04</v>
      </c>
      <c r="H2418" t="str">
        <f t="shared" si="2450"/>
        <v>IGA</v>
      </c>
      <c r="I2418" t="str">
        <f t="shared" si="2450"/>
        <v>Índice de Gestión Administrativa</v>
      </c>
      <c r="J2418" t="str">
        <f t="shared" si="2450"/>
        <v>04-01</v>
      </c>
      <c r="K2418" t="str">
        <f t="shared" si="2450"/>
        <v>Existencia de elementos de atención municipal orientada al vecino</v>
      </c>
      <c r="L2418" s="150">
        <f>+VLOOKUP($E2418,IGA_2018!$B$8:$N$347,3,0)</f>
        <v>0</v>
      </c>
      <c r="M2418" s="142" t="str">
        <f>+VLOOKUP($E2418,IGA_2018!$B$8:$N$347,4,0)</f>
        <v>Bajo</v>
      </c>
    </row>
    <row r="2419" spans="1:13" x14ac:dyDescent="0.3">
      <c r="A2419" s="139">
        <f t="shared" si="2443"/>
        <v>64</v>
      </c>
      <c r="B2419" s="148">
        <f t="shared" si="2445"/>
        <v>19</v>
      </c>
      <c r="D2419" s="149" t="str">
        <f>+VLOOKUP($A2419,mUNICIPIOS!$B$4:$F$343,2,0)</f>
        <v>Escuintla</v>
      </c>
      <c r="E2419" s="149">
        <f>+VLOOKUP($A2419,mUNICIPIOS!$B$4:$F$343,3,0)</f>
        <v>507</v>
      </c>
      <c r="F2419" s="149" t="str">
        <f>+VLOOKUP($A2419,mUNICIPIOS!$B$4:$F$343,4,0)</f>
        <v>La Gomera</v>
      </c>
      <c r="G2419" s="139" t="str">
        <f t="shared" ref="G2419:K2419" si="2451">+G2381</f>
        <v>04</v>
      </c>
      <c r="H2419" t="str">
        <f t="shared" si="2451"/>
        <v>IGA</v>
      </c>
      <c r="I2419" t="str">
        <f t="shared" si="2451"/>
        <v>Índice de Gestión Administrativa</v>
      </c>
      <c r="J2419" t="str">
        <f t="shared" si="2451"/>
        <v>04-02</v>
      </c>
      <c r="K2419" t="str">
        <f t="shared" si="2451"/>
        <v>Gestión del recurso humano.</v>
      </c>
      <c r="L2419" s="150">
        <f>+VLOOKUP($E2419,IGA_2018!$B$8:$N$347,6,0)</f>
        <v>0.49549317537986109</v>
      </c>
      <c r="M2419" s="142" t="str">
        <f>+VLOOKUP($E2419,IGA_2018!$B$8:$N$347,7,0)</f>
        <v>Medio</v>
      </c>
    </row>
    <row r="2420" spans="1:13" x14ac:dyDescent="0.3">
      <c r="A2420" s="139">
        <f t="shared" si="2443"/>
        <v>64</v>
      </c>
      <c r="B2420" s="148">
        <f t="shared" si="2445"/>
        <v>20</v>
      </c>
      <c r="D2420" s="149" t="str">
        <f>+VLOOKUP($A2420,mUNICIPIOS!$B$4:$F$343,2,0)</f>
        <v>Escuintla</v>
      </c>
      <c r="E2420" s="149">
        <f>+VLOOKUP($A2420,mUNICIPIOS!$B$4:$F$343,3,0)</f>
        <v>507</v>
      </c>
      <c r="F2420" s="149" t="str">
        <f>+VLOOKUP($A2420,mUNICIPIOS!$B$4:$F$343,4,0)</f>
        <v>La Gomera</v>
      </c>
      <c r="G2420" s="139" t="str">
        <f t="shared" ref="G2420:K2420" si="2452">+G2382</f>
        <v>04</v>
      </c>
      <c r="H2420" t="str">
        <f t="shared" si="2452"/>
        <v>IGA</v>
      </c>
      <c r="I2420" t="str">
        <f t="shared" si="2452"/>
        <v>Índice de Gestión Administrativa</v>
      </c>
      <c r="J2420" t="str">
        <f t="shared" si="2452"/>
        <v>04-03</v>
      </c>
      <c r="K2420" t="str">
        <f t="shared" si="2452"/>
        <v>Existencia de oficinas municipales con instrumentos de gestión.</v>
      </c>
      <c r="L2420" s="150">
        <f>+VLOOKUP($E2420,IGA_2018!$B$8:$N$347,9,0)</f>
        <v>0.1607142857142857</v>
      </c>
      <c r="M2420" s="142" t="str">
        <f>+VLOOKUP($E2420,IGA_2018!$B$8:$N$347,10,0)</f>
        <v>Bajo</v>
      </c>
    </row>
    <row r="2421" spans="1:13" x14ac:dyDescent="0.3">
      <c r="A2421" s="139">
        <f t="shared" si="2443"/>
        <v>64</v>
      </c>
      <c r="B2421" s="148">
        <f t="shared" si="2445"/>
        <v>21</v>
      </c>
      <c r="D2421" s="149" t="str">
        <f>+VLOOKUP($A2421,mUNICIPIOS!$B$4:$F$343,2,0)</f>
        <v>Escuintla</v>
      </c>
      <c r="E2421" s="149">
        <f>+VLOOKUP($A2421,mUNICIPIOS!$B$4:$F$343,3,0)</f>
        <v>507</v>
      </c>
      <c r="F2421" s="149" t="str">
        <f>+VLOOKUP($A2421,mUNICIPIOS!$B$4:$F$343,4,0)</f>
        <v>La Gomera</v>
      </c>
      <c r="G2421" s="139" t="str">
        <f t="shared" ref="G2421:K2421" si="2453">+G2383</f>
        <v>04</v>
      </c>
      <c r="H2421" t="str">
        <f t="shared" si="2453"/>
        <v>IGA</v>
      </c>
      <c r="I2421" t="str">
        <f t="shared" si="2453"/>
        <v>Índice de Gestión Administrativa</v>
      </c>
      <c r="J2421" t="str">
        <f t="shared" si="2453"/>
        <v>INDICE</v>
      </c>
      <c r="K2421">
        <f t="shared" si="2453"/>
        <v>0</v>
      </c>
      <c r="L2421" s="150">
        <f>+VLOOKUP($E2421,IGA_2018!$B$8:$N$347,12,0)</f>
        <v>0.22967261138295136</v>
      </c>
      <c r="M2421" s="142" t="str">
        <f>+VLOOKUP($E2421,IGA_2018!$B$8:$N$347,13,0)</f>
        <v>Medio bajo</v>
      </c>
    </row>
    <row r="2422" spans="1:13" x14ac:dyDescent="0.3">
      <c r="A2422" s="139">
        <f t="shared" si="2443"/>
        <v>64</v>
      </c>
      <c r="B2422" s="148">
        <f t="shared" si="2445"/>
        <v>22</v>
      </c>
      <c r="D2422" s="149" t="str">
        <f>+VLOOKUP($A2422,mUNICIPIOS!$B$4:$F$343,2,0)</f>
        <v>Escuintla</v>
      </c>
      <c r="E2422" s="149">
        <f>+VLOOKUP($A2422,mUNICIPIOS!$B$4:$F$343,3,0)</f>
        <v>507</v>
      </c>
      <c r="F2422" s="149" t="str">
        <f>+VLOOKUP($A2422,mUNICIPIOS!$B$4:$F$343,4,0)</f>
        <v>La Gomera</v>
      </c>
      <c r="G2422" s="139" t="str">
        <f t="shared" ref="G2422:K2422" si="2454">+G2384</f>
        <v>05</v>
      </c>
      <c r="H2422" t="str">
        <f t="shared" si="2454"/>
        <v>IGF</v>
      </c>
      <c r="I2422" t="str">
        <f t="shared" si="2454"/>
        <v>Índice de Gestión Financiera</v>
      </c>
      <c r="J2422" t="str">
        <f t="shared" si="2454"/>
        <v>05-01</v>
      </c>
      <c r="K2422" t="str">
        <f t="shared" si="2454"/>
        <v>Autonomía financiera municipal</v>
      </c>
      <c r="L2422" s="150">
        <f>+VLOOKUP($E2422,IGF_2018!$B$8:$Z$347,3,0)</f>
        <v>0.34316424238858229</v>
      </c>
      <c r="M2422" s="142" t="str">
        <f>+VLOOKUP($E2422,IGF_2018!$B$8:$Z$347,4,0)</f>
        <v>Medio bajo</v>
      </c>
    </row>
    <row r="2423" spans="1:13" x14ac:dyDescent="0.3">
      <c r="A2423" s="139">
        <f t="shared" si="2443"/>
        <v>64</v>
      </c>
      <c r="B2423" s="148">
        <f t="shared" si="2445"/>
        <v>23</v>
      </c>
      <c r="D2423" s="149" t="str">
        <f>+VLOOKUP($A2423,mUNICIPIOS!$B$4:$F$343,2,0)</f>
        <v>Escuintla</v>
      </c>
      <c r="E2423" s="149">
        <f>+VLOOKUP($A2423,mUNICIPIOS!$B$4:$F$343,3,0)</f>
        <v>507</v>
      </c>
      <c r="F2423" s="149" t="str">
        <f>+VLOOKUP($A2423,mUNICIPIOS!$B$4:$F$343,4,0)</f>
        <v>La Gomera</v>
      </c>
      <c r="G2423" s="139" t="str">
        <f t="shared" ref="G2423:K2423" si="2455">+G2385</f>
        <v>05</v>
      </c>
      <c r="H2423" t="str">
        <f t="shared" si="2455"/>
        <v>IGF</v>
      </c>
      <c r="I2423" t="str">
        <f t="shared" si="2455"/>
        <v>Índice de Gestión Financiera</v>
      </c>
      <c r="J2423" t="str">
        <f t="shared" si="2455"/>
        <v>05-02</v>
      </c>
      <c r="K2423" t="str">
        <f t="shared" si="2455"/>
        <v xml:space="preserve">Ingresos propios por habitante -sin regalías- </v>
      </c>
      <c r="L2423" s="150">
        <f>+VLOOKUP($E2423,IGF_2018!$B$8:$Z$347,6,0)</f>
        <v>0.16835021389337196</v>
      </c>
      <c r="M2423" s="142" t="str">
        <f>+VLOOKUP($E2423,IGF_2018!$B$8:$Z$347,7,0)</f>
        <v>Bajo</v>
      </c>
    </row>
    <row r="2424" spans="1:13" x14ac:dyDescent="0.3">
      <c r="A2424" s="139">
        <f t="shared" si="2443"/>
        <v>64</v>
      </c>
      <c r="B2424" s="148">
        <f t="shared" si="2445"/>
        <v>24</v>
      </c>
      <c r="D2424" s="149" t="str">
        <f>+VLOOKUP($A2424,mUNICIPIOS!$B$4:$F$343,2,0)</f>
        <v>Escuintla</v>
      </c>
      <c r="E2424" s="149">
        <f>+VLOOKUP($A2424,mUNICIPIOS!$B$4:$F$343,3,0)</f>
        <v>507</v>
      </c>
      <c r="F2424" s="149" t="str">
        <f>+VLOOKUP($A2424,mUNICIPIOS!$B$4:$F$343,4,0)</f>
        <v>La Gomera</v>
      </c>
      <c r="G2424" s="139" t="str">
        <f t="shared" ref="G2424:K2424" si="2456">+G2386</f>
        <v>05</v>
      </c>
      <c r="H2424" t="str">
        <f t="shared" si="2456"/>
        <v>IGF</v>
      </c>
      <c r="I2424" t="str">
        <f t="shared" si="2456"/>
        <v>Índice de Gestión Financiera</v>
      </c>
      <c r="J2424" t="str">
        <f t="shared" si="2456"/>
        <v>05-03</v>
      </c>
      <c r="K2424" t="str">
        <f t="shared" si="2456"/>
        <v>Ingresos del IUSI en relación a los ingresos propios -sin regalías-</v>
      </c>
      <c r="L2424" s="150">
        <f>+VLOOKUP($E2424,IGF_2018!$B$8:$Z$347,9,0)</f>
        <v>0.2585133609725257</v>
      </c>
      <c r="M2424" s="142" t="str">
        <f>+VLOOKUP($E2424,IGF_2018!$B$8:$Z$347,10,0)</f>
        <v>Medio bajo</v>
      </c>
    </row>
    <row r="2425" spans="1:13" x14ac:dyDescent="0.3">
      <c r="A2425" s="139">
        <f t="shared" si="2443"/>
        <v>64</v>
      </c>
      <c r="B2425" s="148">
        <f t="shared" si="2445"/>
        <v>25</v>
      </c>
      <c r="D2425" s="149" t="str">
        <f>+VLOOKUP($A2425,mUNICIPIOS!$B$4:$F$343,2,0)</f>
        <v>Escuintla</v>
      </c>
      <c r="E2425" s="149">
        <f>+VLOOKUP($A2425,mUNICIPIOS!$B$4:$F$343,3,0)</f>
        <v>507</v>
      </c>
      <c r="F2425" s="149" t="str">
        <f>+VLOOKUP($A2425,mUNICIPIOS!$B$4:$F$343,4,0)</f>
        <v>La Gomera</v>
      </c>
      <c r="G2425" s="139" t="str">
        <f t="shared" ref="G2425:K2425" si="2457">+G2387</f>
        <v>05</v>
      </c>
      <c r="H2425" t="str">
        <f t="shared" si="2457"/>
        <v>IGF</v>
      </c>
      <c r="I2425" t="str">
        <f t="shared" si="2457"/>
        <v>Índice de Gestión Financiera</v>
      </c>
      <c r="J2425" t="str">
        <f t="shared" si="2457"/>
        <v>05-04</v>
      </c>
      <c r="K2425" t="str">
        <f t="shared" si="2457"/>
        <v>Inversión anual en capital fijo por habitante</v>
      </c>
      <c r="L2425" s="150">
        <f>+VLOOKUP($E2425,IGF_2018!$B$8:$Z$347,12,0)</f>
        <v>3.5535692454250735E-2</v>
      </c>
      <c r="M2425" s="142" t="str">
        <f>+VLOOKUP($E2425,IGF_2018!$B$8:$Z$347,13,0)</f>
        <v>Bajo</v>
      </c>
    </row>
    <row r="2426" spans="1:13" x14ac:dyDescent="0.3">
      <c r="A2426" s="139">
        <f t="shared" si="2443"/>
        <v>64</v>
      </c>
      <c r="B2426" s="148">
        <f t="shared" si="2445"/>
        <v>26</v>
      </c>
      <c r="D2426" s="149" t="str">
        <f>+VLOOKUP($A2426,mUNICIPIOS!$B$4:$F$343,2,0)</f>
        <v>Escuintla</v>
      </c>
      <c r="E2426" s="149">
        <f>+VLOOKUP($A2426,mUNICIPIOS!$B$4:$F$343,3,0)</f>
        <v>507</v>
      </c>
      <c r="F2426" s="149" t="str">
        <f>+VLOOKUP($A2426,mUNICIPIOS!$B$4:$F$343,4,0)</f>
        <v>La Gomera</v>
      </c>
      <c r="G2426" s="139" t="str">
        <f t="shared" ref="G2426:K2426" si="2458">+G2388</f>
        <v>05</v>
      </c>
      <c r="H2426" t="str">
        <f t="shared" si="2458"/>
        <v>IGF</v>
      </c>
      <c r="I2426" t="str">
        <f t="shared" si="2458"/>
        <v>Índice de Gestión Financiera</v>
      </c>
      <c r="J2426" t="str">
        <f t="shared" si="2458"/>
        <v>05-05</v>
      </c>
      <c r="K2426" t="str">
        <f t="shared" si="2458"/>
        <v>Inversión anual en capital fijo con recursos percibidos por ingresos propios</v>
      </c>
      <c r="L2426" s="150">
        <f>+VLOOKUP($E2426,IGF_2018!$B$8:$Z$347,15,0)</f>
        <v>6.4002987685023841E-2</v>
      </c>
      <c r="M2426" s="142" t="str">
        <f>+VLOOKUP($E2426,IGF_2018!$B$8:$Z$347,16,0)</f>
        <v>Bajo</v>
      </c>
    </row>
    <row r="2427" spans="1:13" x14ac:dyDescent="0.3">
      <c r="A2427" s="139">
        <f t="shared" si="2443"/>
        <v>64</v>
      </c>
      <c r="B2427" s="148">
        <f t="shared" si="2445"/>
        <v>27</v>
      </c>
      <c r="D2427" s="149" t="str">
        <f>+VLOOKUP($A2427,mUNICIPIOS!$B$4:$F$343,2,0)</f>
        <v>Escuintla</v>
      </c>
      <c r="E2427" s="149">
        <f>+VLOOKUP($A2427,mUNICIPIOS!$B$4:$F$343,3,0)</f>
        <v>507</v>
      </c>
      <c r="F2427" s="149" t="str">
        <f>+VLOOKUP($A2427,mUNICIPIOS!$B$4:$F$343,4,0)</f>
        <v>La Gomera</v>
      </c>
      <c r="G2427" s="139" t="str">
        <f t="shared" ref="G2427:K2427" si="2459">+G2389</f>
        <v>05</v>
      </c>
      <c r="H2427" t="str">
        <f t="shared" si="2459"/>
        <v>IGF</v>
      </c>
      <c r="I2427" t="str">
        <f t="shared" si="2459"/>
        <v>Índice de Gestión Financiera</v>
      </c>
      <c r="J2427" t="str">
        <f t="shared" si="2459"/>
        <v>05-06</v>
      </c>
      <c r="K2427" t="str">
        <f t="shared" si="2459"/>
        <v xml:space="preserve">Inversión anual en capital fijo con recursos percibidos por transferencias del Gobierno Central </v>
      </c>
      <c r="L2427" s="150">
        <f>+VLOOKUP($E2427,IGF_2018!$B$8:$Z$347,18,0)</f>
        <v>3.2712268201511353E-3</v>
      </c>
      <c r="M2427" s="142" t="str">
        <f>+VLOOKUP($E2427,IGF_2018!$B$8:$Z$347,19,0)</f>
        <v>Bajo</v>
      </c>
    </row>
    <row r="2428" spans="1:13" x14ac:dyDescent="0.3">
      <c r="A2428" s="139">
        <f t="shared" si="2443"/>
        <v>64</v>
      </c>
      <c r="B2428" s="148">
        <f t="shared" si="2445"/>
        <v>28</v>
      </c>
      <c r="D2428" s="149" t="str">
        <f>+VLOOKUP($A2428,mUNICIPIOS!$B$4:$F$343,2,0)</f>
        <v>Escuintla</v>
      </c>
      <c r="E2428" s="149">
        <f>+VLOOKUP($A2428,mUNICIPIOS!$B$4:$F$343,3,0)</f>
        <v>507</v>
      </c>
      <c r="F2428" s="149" t="str">
        <f>+VLOOKUP($A2428,mUNICIPIOS!$B$4:$F$343,4,0)</f>
        <v>La Gomera</v>
      </c>
      <c r="G2428" s="139" t="str">
        <f t="shared" ref="G2428:K2428" si="2460">+G2390</f>
        <v>05</v>
      </c>
      <c r="H2428" t="str">
        <f t="shared" si="2460"/>
        <v>IGF</v>
      </c>
      <c r="I2428" t="str">
        <f t="shared" si="2460"/>
        <v>Índice de Gestión Financiera</v>
      </c>
      <c r="J2428" t="str">
        <f t="shared" si="2460"/>
        <v>05-07</v>
      </c>
      <c r="K2428" t="str">
        <f t="shared" si="2460"/>
        <v>Financiamiento por endeudamiento municipal</v>
      </c>
      <c r="L2428" s="150">
        <f>+VLOOKUP($E2428,IGF_2018!$B$8:$Z$347,21,0)</f>
        <v>0.90916430221862321</v>
      </c>
      <c r="M2428" s="142" t="str">
        <f>+VLOOKUP($E2428,IGF_2018!$B$8:$Z$347,22,0)</f>
        <v>Alto</v>
      </c>
    </row>
    <row r="2429" spans="1:13" x14ac:dyDescent="0.3">
      <c r="A2429" s="139">
        <f t="shared" si="2443"/>
        <v>64</v>
      </c>
      <c r="B2429" s="148">
        <f t="shared" si="2445"/>
        <v>29</v>
      </c>
      <c r="D2429" s="149" t="str">
        <f>+VLOOKUP($A2429,mUNICIPIOS!$B$4:$F$343,2,0)</f>
        <v>Escuintla</v>
      </c>
      <c r="E2429" s="149">
        <f>+VLOOKUP($A2429,mUNICIPIOS!$B$4:$F$343,3,0)</f>
        <v>507</v>
      </c>
      <c r="F2429" s="149" t="str">
        <f>+VLOOKUP($A2429,mUNICIPIOS!$B$4:$F$343,4,0)</f>
        <v>La Gomera</v>
      </c>
      <c r="G2429" s="139" t="str">
        <f t="shared" ref="G2429:K2429" si="2461">+G2391</f>
        <v>05</v>
      </c>
      <c r="H2429" t="str">
        <f t="shared" si="2461"/>
        <v>IGF</v>
      </c>
      <c r="I2429" t="str">
        <f t="shared" si="2461"/>
        <v>Índice de Gestión Financiera</v>
      </c>
      <c r="J2429" t="str">
        <f t="shared" si="2461"/>
        <v>INDICE</v>
      </c>
      <c r="K2429">
        <f t="shared" si="2461"/>
        <v>0</v>
      </c>
      <c r="L2429" s="150">
        <f>+VLOOKUP($E2429,IGF_2018!$B$8:$Z$347,24,0)</f>
        <v>0.32026807849331063</v>
      </c>
      <c r="M2429" s="142" t="str">
        <f>+VLOOKUP($E2429,IGF_2018!$B$8:$Z$347,25,0)</f>
        <v>Medio bajo</v>
      </c>
    </row>
    <row r="2430" spans="1:13" x14ac:dyDescent="0.3">
      <c r="A2430" s="139">
        <f t="shared" si="2443"/>
        <v>64</v>
      </c>
      <c r="B2430" s="148">
        <f t="shared" si="2445"/>
        <v>30</v>
      </c>
      <c r="D2430" s="149" t="str">
        <f>+VLOOKUP($A2430,mUNICIPIOS!$B$4:$F$343,2,0)</f>
        <v>Escuintla</v>
      </c>
      <c r="E2430" s="149">
        <f>+VLOOKUP($A2430,mUNICIPIOS!$B$4:$F$343,3,0)</f>
        <v>507</v>
      </c>
      <c r="F2430" s="149" t="str">
        <f>+VLOOKUP($A2430,mUNICIPIOS!$B$4:$F$343,4,0)</f>
        <v>La Gomera</v>
      </c>
      <c r="G2430" s="139" t="str">
        <f t="shared" ref="G2430:K2430" si="2462">+G2392</f>
        <v>06</v>
      </c>
      <c r="H2430" t="str">
        <f t="shared" si="2462"/>
        <v>IGE</v>
      </c>
      <c r="I2430" t="str">
        <f t="shared" si="2462"/>
        <v>Índice de Gestión Estratégica</v>
      </c>
      <c r="J2430" t="str">
        <f t="shared" si="2462"/>
        <v>06-01</v>
      </c>
      <c r="K2430" t="str">
        <f t="shared" si="2462"/>
        <v>Ejecución del Plan Operativo Anual  (POA)</v>
      </c>
      <c r="L2430" s="150">
        <f>+VLOOKUP($E2430,IGE_2018!$B$8:$Z$347,3,0)</f>
        <v>0</v>
      </c>
      <c r="M2430" s="142" t="str">
        <f>+VLOOKUP($E2430,IGE_2018!$B$8:$Z$347,4,0)</f>
        <v>Bajo</v>
      </c>
    </row>
    <row r="2431" spans="1:13" x14ac:dyDescent="0.3">
      <c r="A2431" s="139">
        <f t="shared" si="2443"/>
        <v>64</v>
      </c>
      <c r="B2431" s="148">
        <f t="shared" si="2445"/>
        <v>31</v>
      </c>
      <c r="D2431" s="149" t="str">
        <f>+VLOOKUP($A2431,mUNICIPIOS!$B$4:$F$343,2,0)</f>
        <v>Escuintla</v>
      </c>
      <c r="E2431" s="149">
        <f>+VLOOKUP($A2431,mUNICIPIOS!$B$4:$F$343,3,0)</f>
        <v>507</v>
      </c>
      <c r="F2431" s="149" t="str">
        <f>+VLOOKUP($A2431,mUNICIPIOS!$B$4:$F$343,4,0)</f>
        <v>La Gomera</v>
      </c>
      <c r="G2431" s="139" t="str">
        <f t="shared" ref="G2431:K2431" si="2463">+G2393</f>
        <v>06</v>
      </c>
      <c r="H2431" t="str">
        <f t="shared" si="2463"/>
        <v>IGE</v>
      </c>
      <c r="I2431" t="str">
        <f t="shared" si="2463"/>
        <v>Índice de Gestión Estratégica</v>
      </c>
      <c r="J2431" t="str">
        <f t="shared" si="2463"/>
        <v>06-02</v>
      </c>
      <c r="K2431" t="str">
        <f t="shared" si="2463"/>
        <v>Relación Plan de Desarrollo Municipal y Ordenamiento Territorial (PDM-OT) - Plan Estratégico Institucional (PEI) - Plan Operativo Multianual (POM) - Plan Operativo Anual (POA)</v>
      </c>
      <c r="L2431" s="150">
        <f>+VLOOKUP($E2431,IGE_2018!$B$8:$Z$347,6,0)</f>
        <v>0</v>
      </c>
      <c r="M2431" s="142" t="str">
        <f>+VLOOKUP($E2431,IGE_2018!$B$8:$Z$347,7,0)</f>
        <v>Bajo</v>
      </c>
    </row>
    <row r="2432" spans="1:13" x14ac:dyDescent="0.3">
      <c r="A2432" s="139">
        <f t="shared" si="2443"/>
        <v>64</v>
      </c>
      <c r="B2432" s="148">
        <f t="shared" si="2445"/>
        <v>32</v>
      </c>
      <c r="D2432" s="149" t="str">
        <f>+VLOOKUP($A2432,mUNICIPIOS!$B$4:$F$343,2,0)</f>
        <v>Escuintla</v>
      </c>
      <c r="E2432" s="149">
        <f>+VLOOKUP($A2432,mUNICIPIOS!$B$4:$F$343,3,0)</f>
        <v>507</v>
      </c>
      <c r="F2432" s="149" t="str">
        <f>+VLOOKUP($A2432,mUNICIPIOS!$B$4:$F$343,4,0)</f>
        <v>La Gomera</v>
      </c>
      <c r="G2432" s="139" t="str">
        <f t="shared" ref="G2432:K2432" si="2464">+G2394</f>
        <v>06</v>
      </c>
      <c r="H2432" t="str">
        <f t="shared" si="2464"/>
        <v>IGE</v>
      </c>
      <c r="I2432" t="str">
        <f t="shared" si="2464"/>
        <v>Índice de Gestión Estratégica</v>
      </c>
      <c r="J2432" t="str">
        <f t="shared" si="2464"/>
        <v>06-03</v>
      </c>
      <c r="K2432" t="str">
        <f t="shared" si="2464"/>
        <v>Presupuesto de egresos relacionado a competencias municipales que responden a prioridades nacionales de desarrollo.</v>
      </c>
      <c r="L2432" s="150">
        <f>+VLOOKUP($E2432,IGE_2018!$B$8:$Z$347,9,0)</f>
        <v>0.11342451575219714</v>
      </c>
      <c r="M2432" s="142" t="str">
        <f>+VLOOKUP($E2432,IGE_2018!$B$8:$Z$347,10,0)</f>
        <v>Bajo</v>
      </c>
    </row>
    <row r="2433" spans="1:13" x14ac:dyDescent="0.3">
      <c r="A2433" s="139">
        <f t="shared" si="2443"/>
        <v>64</v>
      </c>
      <c r="B2433" s="148">
        <f t="shared" si="2445"/>
        <v>33</v>
      </c>
      <c r="D2433" s="149" t="str">
        <f>+VLOOKUP($A2433,mUNICIPIOS!$B$4:$F$343,2,0)</f>
        <v>Escuintla</v>
      </c>
      <c r="E2433" s="149">
        <f>+VLOOKUP($A2433,mUNICIPIOS!$B$4:$F$343,3,0)</f>
        <v>507</v>
      </c>
      <c r="F2433" s="149" t="str">
        <f>+VLOOKUP($A2433,mUNICIPIOS!$B$4:$F$343,4,0)</f>
        <v>La Gomera</v>
      </c>
      <c r="G2433" s="139" t="str">
        <f t="shared" ref="G2433:K2433" si="2465">+G2395</f>
        <v>06</v>
      </c>
      <c r="H2433" t="str">
        <f t="shared" si="2465"/>
        <v>IGE</v>
      </c>
      <c r="I2433" t="str">
        <f t="shared" si="2465"/>
        <v>Índice de Gestión Estratégica</v>
      </c>
      <c r="J2433" t="str">
        <f t="shared" si="2465"/>
        <v>06-04</v>
      </c>
      <c r="K2433" t="str">
        <f t="shared" si="2465"/>
        <v>Institucionalización de la gestión ordenada del territorio</v>
      </c>
      <c r="L2433" s="150">
        <f>+VLOOKUP($E2433,IGE_2018!$B$8:$Z$347,12,0)</f>
        <v>0.4</v>
      </c>
      <c r="M2433" s="142" t="str">
        <f>+VLOOKUP($E2433,IGE_2018!$B$8:$Z$347,13,0)</f>
        <v>Medio bajo</v>
      </c>
    </row>
    <row r="2434" spans="1:13" x14ac:dyDescent="0.3">
      <c r="A2434" s="139">
        <f t="shared" si="2443"/>
        <v>64</v>
      </c>
      <c r="B2434" s="148">
        <f t="shared" si="2445"/>
        <v>34</v>
      </c>
      <c r="D2434" s="149" t="str">
        <f>+VLOOKUP($A2434,mUNICIPIOS!$B$4:$F$343,2,0)</f>
        <v>Escuintla</v>
      </c>
      <c r="E2434" s="149">
        <f>+VLOOKUP($A2434,mUNICIPIOS!$B$4:$F$343,3,0)</f>
        <v>507</v>
      </c>
      <c r="F2434" s="149" t="str">
        <f>+VLOOKUP($A2434,mUNICIPIOS!$B$4:$F$343,4,0)</f>
        <v>La Gomera</v>
      </c>
      <c r="G2434" s="139" t="str">
        <f t="shared" ref="G2434:K2434" si="2466">+G2396</f>
        <v>06</v>
      </c>
      <c r="H2434" t="str">
        <f t="shared" si="2466"/>
        <v>IGE</v>
      </c>
      <c r="I2434" t="str">
        <f t="shared" si="2466"/>
        <v>Índice de Gestión Estratégica</v>
      </c>
      <c r="J2434" t="str">
        <f t="shared" si="2466"/>
        <v>06-05</v>
      </c>
      <c r="K2434" t="str">
        <f t="shared" si="2466"/>
        <v>Acciones para la gestión ordenada del territorio</v>
      </c>
      <c r="L2434" s="150">
        <f>+VLOOKUP($E2434,IGE_2018!$B$8:$Z$347,15,0)</f>
        <v>0</v>
      </c>
      <c r="M2434" s="142" t="str">
        <f>+VLOOKUP($E2434,IGE_2018!$B$8:$Z$347,16,0)</f>
        <v>Bajo</v>
      </c>
    </row>
    <row r="2435" spans="1:13" x14ac:dyDescent="0.3">
      <c r="A2435" s="139">
        <f t="shared" si="2443"/>
        <v>64</v>
      </c>
      <c r="B2435" s="148">
        <f t="shared" si="2445"/>
        <v>35</v>
      </c>
      <c r="D2435" s="149" t="str">
        <f>+VLOOKUP($A2435,mUNICIPIOS!$B$4:$F$343,2,0)</f>
        <v>Escuintla</v>
      </c>
      <c r="E2435" s="149">
        <f>+VLOOKUP($A2435,mUNICIPIOS!$B$4:$F$343,3,0)</f>
        <v>507</v>
      </c>
      <c r="F2435" s="149" t="str">
        <f>+VLOOKUP($A2435,mUNICIPIOS!$B$4:$F$343,4,0)</f>
        <v>La Gomera</v>
      </c>
      <c r="G2435" s="139" t="str">
        <f t="shared" ref="G2435:K2435" si="2467">+G2397</f>
        <v>06</v>
      </c>
      <c r="H2435" t="str">
        <f t="shared" si="2467"/>
        <v>IGE</v>
      </c>
      <c r="I2435" t="str">
        <f t="shared" si="2467"/>
        <v>Índice de Gestión Estratégica</v>
      </c>
      <c r="J2435" t="str">
        <f t="shared" si="2467"/>
        <v>06-06</v>
      </c>
      <c r="K2435" t="str">
        <f t="shared" si="2467"/>
        <v>Gestión de riesgo en la formulación de proyectos derivados de la planificación operativa anual</v>
      </c>
      <c r="L2435" s="150">
        <f>+VLOOKUP($E2435,IGE_2018!$B$8:$Z$347,18,0)</f>
        <v>0</v>
      </c>
      <c r="M2435" s="142" t="str">
        <f>+VLOOKUP($E2435,IGE_2018!$B$8:$Z$347,19,0)</f>
        <v>Bajo</v>
      </c>
    </row>
    <row r="2436" spans="1:13" x14ac:dyDescent="0.3">
      <c r="A2436" s="139">
        <f t="shared" si="2443"/>
        <v>64</v>
      </c>
      <c r="B2436" s="148">
        <f t="shared" si="2445"/>
        <v>36</v>
      </c>
      <c r="D2436" s="149" t="str">
        <f>+VLOOKUP($A2436,mUNICIPIOS!$B$4:$F$343,2,0)</f>
        <v>Escuintla</v>
      </c>
      <c r="E2436" s="149">
        <f>+VLOOKUP($A2436,mUNICIPIOS!$B$4:$F$343,3,0)</f>
        <v>507</v>
      </c>
      <c r="F2436" s="149" t="str">
        <f>+VLOOKUP($A2436,mUNICIPIOS!$B$4:$F$343,4,0)</f>
        <v>La Gomera</v>
      </c>
      <c r="G2436" s="139" t="str">
        <f t="shared" ref="G2436:K2436" si="2468">+G2398</f>
        <v>06</v>
      </c>
      <c r="H2436" t="str">
        <f t="shared" si="2468"/>
        <v>IGE</v>
      </c>
      <c r="I2436" t="str">
        <f t="shared" si="2468"/>
        <v>Índice de Gestión Estratégica</v>
      </c>
      <c r="J2436" t="str">
        <f t="shared" si="2468"/>
        <v>06-07</v>
      </c>
      <c r="K2436" t="str">
        <f t="shared" si="2468"/>
        <v>Ingresos por servicios ambientales en relación a los ingresos propios sin regalías</v>
      </c>
      <c r="L2436" s="150">
        <f>+VLOOKUP($E2436,IGE_2018!$B$8:$Z$347,21,0)</f>
        <v>4.1056794365359625E-5</v>
      </c>
      <c r="M2436" s="142" t="str">
        <f>+VLOOKUP($E2436,IGE_2018!$B$8:$Z$347,22,0)</f>
        <v>Bajo</v>
      </c>
    </row>
    <row r="2437" spans="1:13" x14ac:dyDescent="0.3">
      <c r="A2437" s="139">
        <f t="shared" si="2443"/>
        <v>64</v>
      </c>
      <c r="B2437" s="148">
        <f t="shared" si="2445"/>
        <v>37</v>
      </c>
      <c r="D2437" s="149" t="str">
        <f>+VLOOKUP($A2437,mUNICIPIOS!$B$4:$F$343,2,0)</f>
        <v>Escuintla</v>
      </c>
      <c r="E2437" s="149">
        <f>+VLOOKUP($A2437,mUNICIPIOS!$B$4:$F$343,3,0)</f>
        <v>507</v>
      </c>
      <c r="F2437" s="149" t="str">
        <f>+VLOOKUP($A2437,mUNICIPIOS!$B$4:$F$343,4,0)</f>
        <v>La Gomera</v>
      </c>
      <c r="G2437" s="139" t="str">
        <f t="shared" ref="G2437:K2437" si="2469">+G2399</f>
        <v>06</v>
      </c>
      <c r="H2437" t="str">
        <f t="shared" si="2469"/>
        <v>IGE</v>
      </c>
      <c r="I2437" t="str">
        <f t="shared" si="2469"/>
        <v>Índice de Gestión Estratégica</v>
      </c>
      <c r="J2437" t="str">
        <f t="shared" si="2469"/>
        <v>INDICE</v>
      </c>
      <c r="K2437">
        <f t="shared" si="2469"/>
        <v>0</v>
      </c>
      <c r="L2437" s="150">
        <f>+VLOOKUP($E2437,IGE_2018!$B$8:$Z$347,24,0)</f>
        <v>6.8360234617485832E-2</v>
      </c>
      <c r="M2437" s="142" t="str">
        <f>+VLOOKUP($E2437,IGE_2018!$B$8:$Z$347,25,0)</f>
        <v>Bajo</v>
      </c>
    </row>
    <row r="2438" spans="1:13" x14ac:dyDescent="0.3">
      <c r="A2438" s="139">
        <f t="shared" si="2443"/>
        <v>64</v>
      </c>
      <c r="B2438" s="148">
        <f t="shared" si="2445"/>
        <v>38</v>
      </c>
      <c r="D2438" s="149" t="str">
        <f>+VLOOKUP($A2438,mUNICIPIOS!$B$4:$F$343,2,0)</f>
        <v>Escuintla</v>
      </c>
      <c r="E2438" s="149">
        <f>+VLOOKUP($A2438,mUNICIPIOS!$B$4:$F$343,3,0)</f>
        <v>507</v>
      </c>
      <c r="F2438" s="149" t="str">
        <f>+VLOOKUP($A2438,mUNICIPIOS!$B$4:$F$343,4,0)</f>
        <v>La Gomera</v>
      </c>
      <c r="G2438" s="139" t="str">
        <f t="shared" ref="G2438:K2438" si="2470">+G2400</f>
        <v>RANKING</v>
      </c>
      <c r="H2438" t="str">
        <f t="shared" si="2470"/>
        <v>RGM</v>
      </c>
      <c r="I2438" t="str">
        <f t="shared" si="2470"/>
        <v>Ranking de la Gestión Municipal 2018</v>
      </c>
      <c r="J2438" t="str">
        <f t="shared" si="2470"/>
        <v>RANKING</v>
      </c>
      <c r="K2438">
        <f t="shared" si="2470"/>
        <v>0</v>
      </c>
      <c r="L2438" s="151">
        <f>+VLOOKUP($E2438,Resultados_generales!$C$8:$AE$347,27,0)</f>
        <v>0.34291492525558304</v>
      </c>
      <c r="M2438" t="str">
        <f>+VLOOKUP($E2438,Resultados_generales!$C$8:$AE$347,28,0)</f>
        <v>Medio bajo</v>
      </c>
    </row>
    <row r="2439" spans="1:13" x14ac:dyDescent="0.3">
      <c r="A2439" s="139">
        <f t="shared" si="2443"/>
        <v>65</v>
      </c>
      <c r="B2439" s="148">
        <f t="shared" si="2445"/>
        <v>1</v>
      </c>
      <c r="D2439" s="149" t="str">
        <f>+VLOOKUP($A2439,mUNICIPIOS!$B$4:$F$343,2,0)</f>
        <v>Escuintla</v>
      </c>
      <c r="E2439" s="149">
        <f>+VLOOKUP($A2439,mUNICIPIOS!$B$4:$F$343,3,0)</f>
        <v>508</v>
      </c>
      <c r="F2439" s="149" t="str">
        <f>+VLOOKUP($A2439,mUNICIPIOS!$B$4:$F$343,4,0)</f>
        <v>Guanagazapa</v>
      </c>
      <c r="G2439" s="139" t="str">
        <f t="shared" ref="G2439:K2439" si="2471">+G2401</f>
        <v>01</v>
      </c>
      <c r="H2439" t="str">
        <f t="shared" si="2471"/>
        <v>IPC</v>
      </c>
      <c r="I2439" t="str">
        <f t="shared" si="2471"/>
        <v>Índice de Participación Ciudadana</v>
      </c>
      <c r="J2439" t="str">
        <f t="shared" si="2471"/>
        <v>01-01</v>
      </c>
      <c r="K2439" t="str">
        <f t="shared" si="2471"/>
        <v>Número de reuniones del COMUDE en el año de la medición.</v>
      </c>
      <c r="L2439" s="150">
        <f>+VLOOKUP($E2439,IPC_2018!$B$8:$T$347,3,0)</f>
        <v>1</v>
      </c>
      <c r="M2439" s="142" t="str">
        <f>+VLOOKUP($E2439,IPC_2018!$B$8:$T$347,4,0)</f>
        <v>Alto</v>
      </c>
    </row>
    <row r="2440" spans="1:13" x14ac:dyDescent="0.3">
      <c r="A2440" s="139">
        <f t="shared" si="2443"/>
        <v>65</v>
      </c>
      <c r="B2440" s="148">
        <f t="shared" si="2445"/>
        <v>2</v>
      </c>
      <c r="D2440" s="149" t="str">
        <f>+VLOOKUP($A2440,mUNICIPIOS!$B$4:$F$343,2,0)</f>
        <v>Escuintla</v>
      </c>
      <c r="E2440" s="149">
        <f>+VLOOKUP($A2440,mUNICIPIOS!$B$4:$F$343,3,0)</f>
        <v>508</v>
      </c>
      <c r="F2440" s="149" t="str">
        <f>+VLOOKUP($A2440,mUNICIPIOS!$B$4:$F$343,4,0)</f>
        <v>Guanagazapa</v>
      </c>
      <c r="G2440" s="139" t="str">
        <f t="shared" ref="G2440:K2440" si="2472">+G2402</f>
        <v>01</v>
      </c>
      <c r="H2440" t="str">
        <f t="shared" si="2472"/>
        <v>IPC</v>
      </c>
      <c r="I2440" t="str">
        <f t="shared" si="2472"/>
        <v>Índice de Participación Ciudadana</v>
      </c>
      <c r="J2440" t="str">
        <f t="shared" si="2472"/>
        <v>01-02</v>
      </c>
      <c r="K2440" t="str">
        <f t="shared" si="2472"/>
        <v>Participación de Alcaldes, Concejales y Síndicos determinados o designados en el COMUDE</v>
      </c>
      <c r="L2440" s="150">
        <f>+VLOOKUP($E2440,IPC_2018!$B$8:$T$347,6,0)</f>
        <v>1</v>
      </c>
      <c r="M2440" s="142" t="str">
        <f>+VLOOKUP($E2440,IPC_2018!$B$8:$T$347,7,0)</f>
        <v>Alto</v>
      </c>
    </row>
    <row r="2441" spans="1:13" x14ac:dyDescent="0.3">
      <c r="A2441" s="139">
        <f t="shared" si="2443"/>
        <v>65</v>
      </c>
      <c r="B2441" s="148">
        <f t="shared" si="2445"/>
        <v>3</v>
      </c>
      <c r="D2441" s="149" t="str">
        <f>+VLOOKUP($A2441,mUNICIPIOS!$B$4:$F$343,2,0)</f>
        <v>Escuintla</v>
      </c>
      <c r="E2441" s="149">
        <f>+VLOOKUP($A2441,mUNICIPIOS!$B$4:$F$343,3,0)</f>
        <v>508</v>
      </c>
      <c r="F2441" s="149" t="str">
        <f>+VLOOKUP($A2441,mUNICIPIOS!$B$4:$F$343,4,0)</f>
        <v>Guanagazapa</v>
      </c>
      <c r="G2441" s="139" t="str">
        <f t="shared" ref="G2441:K2441" si="2473">+G2403</f>
        <v>01</v>
      </c>
      <c r="H2441" t="str">
        <f t="shared" si="2473"/>
        <v>IPC</v>
      </c>
      <c r="I2441" t="str">
        <f t="shared" si="2473"/>
        <v>Índice de Participación Ciudadana</v>
      </c>
      <c r="J2441" t="str">
        <f t="shared" si="2473"/>
        <v>01-03</v>
      </c>
      <c r="K2441" t="str">
        <f t="shared" si="2473"/>
        <v>Participación  de organizaciones de jóvenes, mujeres, pueblos mayas, xincas, garífunas, y otras organizaciones en el Comude</v>
      </c>
      <c r="L2441" s="150">
        <f>+VLOOKUP($E2441,IPC_2018!$B$8:$T$347,9,0)</f>
        <v>0.36529680365296807</v>
      </c>
      <c r="M2441" s="142" t="str">
        <f>+VLOOKUP($E2441,IPC_2018!$B$8:$T$347,10,0)</f>
        <v>Medio bajo</v>
      </c>
    </row>
    <row r="2442" spans="1:13" x14ac:dyDescent="0.3">
      <c r="A2442" s="139">
        <f t="shared" si="2443"/>
        <v>65</v>
      </c>
      <c r="B2442" s="148">
        <f t="shared" si="2445"/>
        <v>4</v>
      </c>
      <c r="D2442" s="149" t="str">
        <f>+VLOOKUP($A2442,mUNICIPIOS!$B$4:$F$343,2,0)</f>
        <v>Escuintla</v>
      </c>
      <c r="E2442" s="149">
        <f>+VLOOKUP($A2442,mUNICIPIOS!$B$4:$F$343,3,0)</f>
        <v>508</v>
      </c>
      <c r="F2442" s="149" t="str">
        <f>+VLOOKUP($A2442,mUNICIPIOS!$B$4:$F$343,4,0)</f>
        <v>Guanagazapa</v>
      </c>
      <c r="G2442" s="139" t="str">
        <f t="shared" ref="G2442:K2442" si="2474">+G2404</f>
        <v>01</v>
      </c>
      <c r="H2442" t="str">
        <f t="shared" si="2474"/>
        <v>IPC</v>
      </c>
      <c r="I2442" t="str">
        <f t="shared" si="2474"/>
        <v>Índice de Participación Ciudadana</v>
      </c>
      <c r="J2442" t="str">
        <f t="shared" si="2474"/>
        <v>01-04</v>
      </c>
      <c r="K2442" t="str">
        <f t="shared" si="2474"/>
        <v>Representatividad territorial del Comude.</v>
      </c>
      <c r="L2442" s="150">
        <f>+VLOOKUP($E2442,IPC_2018!$B$8:$T$347,12,0)</f>
        <v>0.98499999999999999</v>
      </c>
      <c r="M2442" s="142" t="str">
        <f>+VLOOKUP($E2442,IPC_2018!$B$8:$T$347,13,0)</f>
        <v>Alto</v>
      </c>
    </row>
    <row r="2443" spans="1:13" x14ac:dyDescent="0.3">
      <c r="A2443" s="139">
        <f t="shared" si="2443"/>
        <v>65</v>
      </c>
      <c r="B2443" s="148">
        <f t="shared" si="2445"/>
        <v>5</v>
      </c>
      <c r="D2443" s="149" t="str">
        <f>+VLOOKUP($A2443,mUNICIPIOS!$B$4:$F$343,2,0)</f>
        <v>Escuintla</v>
      </c>
      <c r="E2443" s="149">
        <f>+VLOOKUP($A2443,mUNICIPIOS!$B$4:$F$343,3,0)</f>
        <v>508</v>
      </c>
      <c r="F2443" s="149" t="str">
        <f>+VLOOKUP($A2443,mUNICIPIOS!$B$4:$F$343,4,0)</f>
        <v>Guanagazapa</v>
      </c>
      <c r="G2443" s="139" t="str">
        <f t="shared" ref="G2443:K2443" si="2475">+G2405</f>
        <v>01</v>
      </c>
      <c r="H2443" t="str">
        <f t="shared" si="2475"/>
        <v>IPC</v>
      </c>
      <c r="I2443" t="str">
        <f t="shared" si="2475"/>
        <v>Índice de Participación Ciudadana</v>
      </c>
      <c r="J2443" t="str">
        <f t="shared" si="2475"/>
        <v>01-05</v>
      </c>
      <c r="K2443" t="str">
        <f t="shared" si="2475"/>
        <v>Funcionamiento del Comude</v>
      </c>
      <c r="L2443" s="150">
        <f>+VLOOKUP($E2443,IPC_2018!$B$8:$T$347,15,0)</f>
        <v>0.32608215559225517</v>
      </c>
      <c r="M2443" s="142" t="str">
        <f>+VLOOKUP($E2443,IPC_2018!$B$8:$T$347,16,0)</f>
        <v>Medio bajo</v>
      </c>
    </row>
    <row r="2444" spans="1:13" x14ac:dyDescent="0.3">
      <c r="A2444" s="139">
        <f t="shared" si="2443"/>
        <v>65</v>
      </c>
      <c r="B2444" s="148">
        <f t="shared" si="2445"/>
        <v>6</v>
      </c>
      <c r="D2444" s="149" t="str">
        <f>+VLOOKUP($A2444,mUNICIPIOS!$B$4:$F$343,2,0)</f>
        <v>Escuintla</v>
      </c>
      <c r="E2444" s="149">
        <f>+VLOOKUP($A2444,mUNICIPIOS!$B$4:$F$343,3,0)</f>
        <v>508</v>
      </c>
      <c r="F2444" s="149" t="str">
        <f>+VLOOKUP($A2444,mUNICIPIOS!$B$4:$F$343,4,0)</f>
        <v>Guanagazapa</v>
      </c>
      <c r="G2444" s="139" t="str">
        <f t="shared" ref="G2444:K2444" si="2476">+G2406</f>
        <v>01</v>
      </c>
      <c r="H2444" t="str">
        <f t="shared" si="2476"/>
        <v>IPC</v>
      </c>
      <c r="I2444" t="str">
        <f t="shared" si="2476"/>
        <v>Índice de Participación Ciudadana</v>
      </c>
      <c r="J2444" t="str">
        <f t="shared" si="2476"/>
        <v>INDICE</v>
      </c>
      <c r="K2444">
        <f t="shared" si="2476"/>
        <v>0</v>
      </c>
      <c r="L2444" s="150">
        <f>+VLOOKUP($E2444,IPC_2018!$B$8:$T$347,18,0)</f>
        <v>0.80145684388678362</v>
      </c>
      <c r="M2444" s="142" t="str">
        <f>+VLOOKUP($E2444,IPC_2018!$B$8:$T$347,19,0)</f>
        <v>Alto</v>
      </c>
    </row>
    <row r="2445" spans="1:13" x14ac:dyDescent="0.3">
      <c r="A2445" s="139">
        <f t="shared" si="2443"/>
        <v>65</v>
      </c>
      <c r="B2445" s="148">
        <f t="shared" si="2445"/>
        <v>7</v>
      </c>
      <c r="D2445" s="149" t="str">
        <f>+VLOOKUP($A2445,mUNICIPIOS!$B$4:$F$343,2,0)</f>
        <v>Escuintla</v>
      </c>
      <c r="E2445" s="149">
        <f>+VLOOKUP($A2445,mUNICIPIOS!$B$4:$F$343,3,0)</f>
        <v>508</v>
      </c>
      <c r="F2445" s="149" t="str">
        <f>+VLOOKUP($A2445,mUNICIPIOS!$B$4:$F$343,4,0)</f>
        <v>Guanagazapa</v>
      </c>
      <c r="G2445" s="139" t="str">
        <f t="shared" ref="G2445:K2445" si="2477">+G2407</f>
        <v>02</v>
      </c>
      <c r="H2445" t="str">
        <f t="shared" si="2477"/>
        <v>IIC</v>
      </c>
      <c r="I2445" t="str">
        <f t="shared" si="2477"/>
        <v>Índice de Información a la Ciudadanía</v>
      </c>
      <c r="J2445" t="str">
        <f t="shared" si="2477"/>
        <v>02-01</v>
      </c>
      <c r="K2445" t="str">
        <f t="shared" si="2477"/>
        <v>Rendición de cuentas cuatrimestral y anual al Comude enfocadas en resultados.</v>
      </c>
      <c r="L2445" s="150">
        <f>+VLOOKUP($E2445,IIC_2018!$B$8:$Q$347,3,0)</f>
        <v>0.4</v>
      </c>
      <c r="M2445" s="142" t="str">
        <f>+VLOOKUP($E2445,IIC_2018!$B$8:$Q$347,4,0)</f>
        <v>Medio bajo</v>
      </c>
    </row>
    <row r="2446" spans="1:13" x14ac:dyDescent="0.3">
      <c r="A2446" s="139">
        <f t="shared" si="2443"/>
        <v>65</v>
      </c>
      <c r="B2446" s="148">
        <f t="shared" si="2445"/>
        <v>8</v>
      </c>
      <c r="D2446" s="149" t="str">
        <f>+VLOOKUP($A2446,mUNICIPIOS!$B$4:$F$343,2,0)</f>
        <v>Escuintla</v>
      </c>
      <c r="E2446" s="149">
        <f>+VLOOKUP($A2446,mUNICIPIOS!$B$4:$F$343,3,0)</f>
        <v>508</v>
      </c>
      <c r="F2446" s="149" t="str">
        <f>+VLOOKUP($A2446,mUNICIPIOS!$B$4:$F$343,4,0)</f>
        <v>Guanagazapa</v>
      </c>
      <c r="G2446" s="139" t="str">
        <f t="shared" ref="G2446:K2446" si="2478">+G2408</f>
        <v>02</v>
      </c>
      <c r="H2446" t="str">
        <f t="shared" si="2478"/>
        <v>IIC</v>
      </c>
      <c r="I2446" t="str">
        <f t="shared" si="2478"/>
        <v>Índice de Información a la Ciudadanía</v>
      </c>
      <c r="J2446" t="str">
        <f t="shared" si="2478"/>
        <v>02-02</v>
      </c>
      <c r="K2446" t="str">
        <f t="shared" si="2478"/>
        <v>Información presupuestaria y otra información brindada a la ciudadanía disponible en medios locales de comunicación.</v>
      </c>
      <c r="L2446" s="150">
        <f>+VLOOKUP($E2446,IIC_2018!$B$8:$Q$347,6,0)</f>
        <v>0.25</v>
      </c>
      <c r="M2446" s="142" t="str">
        <f>+VLOOKUP($E2446,IIC_2018!$B$8:$Q$347,7,0)</f>
        <v>Medio bajo</v>
      </c>
    </row>
    <row r="2447" spans="1:13" x14ac:dyDescent="0.3">
      <c r="A2447" s="139">
        <f t="shared" si="2443"/>
        <v>65</v>
      </c>
      <c r="B2447" s="148">
        <f t="shared" si="2445"/>
        <v>9</v>
      </c>
      <c r="D2447" s="149" t="str">
        <f>+VLOOKUP($A2447,mUNICIPIOS!$B$4:$F$343,2,0)</f>
        <v>Escuintla</v>
      </c>
      <c r="E2447" s="149">
        <f>+VLOOKUP($A2447,mUNICIPIOS!$B$4:$F$343,3,0)</f>
        <v>508</v>
      </c>
      <c r="F2447" s="149" t="str">
        <f>+VLOOKUP($A2447,mUNICIPIOS!$B$4:$F$343,4,0)</f>
        <v>Guanagazapa</v>
      </c>
      <c r="G2447" s="139" t="str">
        <f t="shared" ref="G2447:K2447" si="2479">+G2409</f>
        <v>02</v>
      </c>
      <c r="H2447" t="str">
        <f t="shared" si="2479"/>
        <v>IIC</v>
      </c>
      <c r="I2447" t="str">
        <f t="shared" si="2479"/>
        <v>Índice de Información a la Ciudadanía</v>
      </c>
      <c r="J2447" t="str">
        <f t="shared" si="2479"/>
        <v>02-03</v>
      </c>
      <c r="K2447" t="str">
        <f t="shared" si="2479"/>
        <v>Información pública de oficio actualizada y disponible de acuerdo a la LAIP y uso de internet.</v>
      </c>
      <c r="L2447" s="150">
        <f>+VLOOKUP($E2447,IIC_2018!$B$8:$Q$347,9,0)</f>
        <v>0.92</v>
      </c>
      <c r="M2447" s="142" t="str">
        <f>+VLOOKUP($E2447,IIC_2018!$B$8:$Q$347,10,0)</f>
        <v>Alto</v>
      </c>
    </row>
    <row r="2448" spans="1:13" x14ac:dyDescent="0.3">
      <c r="A2448" s="139">
        <f t="shared" si="2443"/>
        <v>65</v>
      </c>
      <c r="B2448" s="148">
        <f t="shared" si="2445"/>
        <v>10</v>
      </c>
      <c r="D2448" s="149" t="str">
        <f>+VLOOKUP($A2448,mUNICIPIOS!$B$4:$F$343,2,0)</f>
        <v>Escuintla</v>
      </c>
      <c r="E2448" s="149">
        <f>+VLOOKUP($A2448,mUNICIPIOS!$B$4:$F$343,3,0)</f>
        <v>508</v>
      </c>
      <c r="F2448" s="149" t="str">
        <f>+VLOOKUP($A2448,mUNICIPIOS!$B$4:$F$343,4,0)</f>
        <v>Guanagazapa</v>
      </c>
      <c r="G2448" s="139" t="str">
        <f t="shared" ref="G2448:K2448" si="2480">+G2410</f>
        <v>02</v>
      </c>
      <c r="H2448" t="str">
        <f t="shared" si="2480"/>
        <v>IIC</v>
      </c>
      <c r="I2448" t="str">
        <f t="shared" si="2480"/>
        <v>Índice de Información a la Ciudadanía</v>
      </c>
      <c r="J2448" t="str">
        <f t="shared" si="2480"/>
        <v>02-04</v>
      </c>
      <c r="K2448" t="str">
        <f t="shared" si="2480"/>
        <v>Relación del monto contratado por medio de Guate compras con el total del presupuesto de egresos vigente.</v>
      </c>
      <c r="L2448" s="150">
        <f>+VLOOKUP($E2448,IIC_2018!$B$8:$Q$347,12,0)</f>
        <v>0.63844712909879542</v>
      </c>
      <c r="M2448" s="142" t="str">
        <f>+VLOOKUP($E2448,IIC_2018!$B$8:$Q$347,13,0)</f>
        <v>Medio alto</v>
      </c>
    </row>
    <row r="2449" spans="1:13" x14ac:dyDescent="0.3">
      <c r="A2449" s="139">
        <f t="shared" si="2443"/>
        <v>65</v>
      </c>
      <c r="B2449" s="148">
        <f t="shared" si="2445"/>
        <v>11</v>
      </c>
      <c r="D2449" s="149" t="str">
        <f>+VLOOKUP($A2449,mUNICIPIOS!$B$4:$F$343,2,0)</f>
        <v>Escuintla</v>
      </c>
      <c r="E2449" s="149">
        <f>+VLOOKUP($A2449,mUNICIPIOS!$B$4:$F$343,3,0)</f>
        <v>508</v>
      </c>
      <c r="F2449" s="149" t="str">
        <f>+VLOOKUP($A2449,mUNICIPIOS!$B$4:$F$343,4,0)</f>
        <v>Guanagazapa</v>
      </c>
      <c r="G2449" s="139" t="str">
        <f t="shared" ref="G2449:K2449" si="2481">+G2411</f>
        <v>02</v>
      </c>
      <c r="H2449" t="str">
        <f t="shared" si="2481"/>
        <v>IIC</v>
      </c>
      <c r="I2449" t="str">
        <f t="shared" si="2481"/>
        <v>Índice de Información a la Ciudadanía</v>
      </c>
      <c r="J2449" t="str">
        <f t="shared" si="2481"/>
        <v>INDICE</v>
      </c>
      <c r="K2449">
        <f t="shared" si="2481"/>
        <v>0</v>
      </c>
      <c r="L2449" s="150">
        <f>+VLOOKUP($E2449,IIC_2018!$B$8:$Q$347,15,0)</f>
        <v>0.55211178227469881</v>
      </c>
      <c r="M2449" s="142" t="str">
        <f>+VLOOKUP($E2449,IIC_2018!$B$8:$Q$347,16,0)</f>
        <v>Medio</v>
      </c>
    </row>
    <row r="2450" spans="1:13" x14ac:dyDescent="0.3">
      <c r="A2450" s="139">
        <f t="shared" si="2443"/>
        <v>65</v>
      </c>
      <c r="B2450" s="148">
        <f t="shared" si="2445"/>
        <v>12</v>
      </c>
      <c r="D2450" s="149" t="str">
        <f>+VLOOKUP($A2450,mUNICIPIOS!$B$4:$F$343,2,0)</f>
        <v>Escuintla</v>
      </c>
      <c r="E2450" s="149">
        <f>+VLOOKUP($A2450,mUNICIPIOS!$B$4:$F$343,3,0)</f>
        <v>508</v>
      </c>
      <c r="F2450" s="149" t="str">
        <f>+VLOOKUP($A2450,mUNICIPIOS!$B$4:$F$343,4,0)</f>
        <v>Guanagazapa</v>
      </c>
      <c r="G2450" s="139" t="str">
        <f t="shared" ref="G2450:K2450" si="2482">+G2412</f>
        <v>03</v>
      </c>
      <c r="H2450" t="str">
        <f t="shared" si="2482"/>
        <v>ISP</v>
      </c>
      <c r="I2450" t="str">
        <f t="shared" si="2482"/>
        <v>Índice de Servicios Públicos</v>
      </c>
      <c r="J2450" t="str">
        <f t="shared" si="2482"/>
        <v>03-01</v>
      </c>
      <c r="K2450" t="str">
        <f t="shared" si="2482"/>
        <v>Cobertura del servicio público de agua</v>
      </c>
      <c r="L2450" s="150">
        <f>+VLOOKUP($E2450,ISP_2018!$B$8:$T$347,3,0)</f>
        <v>0.84572936660268716</v>
      </c>
      <c r="M2450" s="142" t="str">
        <f>+VLOOKUP($E2450,ISP_2018!$B$8:$T$347,4,0)</f>
        <v>Alto</v>
      </c>
    </row>
    <row r="2451" spans="1:13" x14ac:dyDescent="0.3">
      <c r="A2451" s="139">
        <f t="shared" si="2443"/>
        <v>65</v>
      </c>
      <c r="B2451" s="148">
        <f t="shared" si="2445"/>
        <v>13</v>
      </c>
      <c r="D2451" s="149" t="str">
        <f>+VLOOKUP($A2451,mUNICIPIOS!$B$4:$F$343,2,0)</f>
        <v>Escuintla</v>
      </c>
      <c r="E2451" s="149">
        <f>+VLOOKUP($A2451,mUNICIPIOS!$B$4:$F$343,3,0)</f>
        <v>508</v>
      </c>
      <c r="F2451" s="149" t="str">
        <f>+VLOOKUP($A2451,mUNICIPIOS!$B$4:$F$343,4,0)</f>
        <v>Guanagazapa</v>
      </c>
      <c r="G2451" s="139" t="str">
        <f t="shared" ref="G2451:K2451" si="2483">+G2413</f>
        <v>03</v>
      </c>
      <c r="H2451" t="str">
        <f t="shared" si="2483"/>
        <v>ISP</v>
      </c>
      <c r="I2451" t="str">
        <f t="shared" si="2483"/>
        <v>Índice de Servicios Públicos</v>
      </c>
      <c r="J2451" t="str">
        <f t="shared" si="2483"/>
        <v>03-02</v>
      </c>
      <c r="K2451" t="str">
        <f t="shared" si="2483"/>
        <v>Control de la calidad del servicio público de agua</v>
      </c>
      <c r="L2451" s="150">
        <f>+VLOOKUP($E2451,ISP_2018!$B$8:$T$347,6,0)</f>
        <v>0</v>
      </c>
      <c r="M2451" s="142" t="str">
        <f>+VLOOKUP($E2451,ISP_2018!$B$8:$T$347,7,0)</f>
        <v>Bajo</v>
      </c>
    </row>
    <row r="2452" spans="1:13" x14ac:dyDescent="0.3">
      <c r="A2452" s="139">
        <f t="shared" si="2443"/>
        <v>65</v>
      </c>
      <c r="B2452" s="148">
        <f t="shared" si="2445"/>
        <v>14</v>
      </c>
      <c r="D2452" s="149" t="str">
        <f>+VLOOKUP($A2452,mUNICIPIOS!$B$4:$F$343,2,0)</f>
        <v>Escuintla</v>
      </c>
      <c r="E2452" s="149">
        <f>+VLOOKUP($A2452,mUNICIPIOS!$B$4:$F$343,3,0)</f>
        <v>508</v>
      </c>
      <c r="F2452" s="149" t="str">
        <f>+VLOOKUP($A2452,mUNICIPIOS!$B$4:$F$343,4,0)</f>
        <v>Guanagazapa</v>
      </c>
      <c r="G2452" s="139" t="str">
        <f t="shared" ref="G2452:K2452" si="2484">+G2414</f>
        <v>03</v>
      </c>
      <c r="H2452" t="str">
        <f t="shared" si="2484"/>
        <v>ISP</v>
      </c>
      <c r="I2452" t="str">
        <f t="shared" si="2484"/>
        <v>Índice de Servicios Públicos</v>
      </c>
      <c r="J2452" t="str">
        <f t="shared" si="2484"/>
        <v>03-03</v>
      </c>
      <c r="K2452" t="str">
        <f t="shared" si="2484"/>
        <v>Disposición  y tratamiento  de aguas residuales</v>
      </c>
      <c r="L2452" s="150">
        <f>+VLOOKUP($E2452,ISP_2018!$B$8:$T$347,9,0)</f>
        <v>8.6172317381375083E-2</v>
      </c>
      <c r="M2452" s="142" t="str">
        <f>+VLOOKUP($E2452,ISP_2018!$B$8:$T$347,10,0)</f>
        <v>Bajo</v>
      </c>
    </row>
    <row r="2453" spans="1:13" x14ac:dyDescent="0.3">
      <c r="A2453" s="139">
        <f t="shared" si="2443"/>
        <v>65</v>
      </c>
      <c r="B2453" s="148">
        <f t="shared" si="2445"/>
        <v>15</v>
      </c>
      <c r="D2453" s="149" t="str">
        <f>+VLOOKUP($A2453,mUNICIPIOS!$B$4:$F$343,2,0)</f>
        <v>Escuintla</v>
      </c>
      <c r="E2453" s="149">
        <f>+VLOOKUP($A2453,mUNICIPIOS!$B$4:$F$343,3,0)</f>
        <v>508</v>
      </c>
      <c r="F2453" s="149" t="str">
        <f>+VLOOKUP($A2453,mUNICIPIOS!$B$4:$F$343,4,0)</f>
        <v>Guanagazapa</v>
      </c>
      <c r="G2453" s="139" t="str">
        <f t="shared" ref="G2453:K2453" si="2485">+G2415</f>
        <v>03</v>
      </c>
      <c r="H2453" t="str">
        <f t="shared" si="2485"/>
        <v>ISP</v>
      </c>
      <c r="I2453" t="str">
        <f t="shared" si="2485"/>
        <v>Índice de Servicios Públicos</v>
      </c>
      <c r="J2453" t="str">
        <f t="shared" si="2485"/>
        <v>03-04</v>
      </c>
      <c r="K2453" t="str">
        <f t="shared" si="2485"/>
        <v>Gestión y manejo de los residuos y desechos sólidos</v>
      </c>
      <c r="L2453" s="150">
        <f>+VLOOKUP($E2453,ISP_2018!$B$8:$T$347,12,0)</f>
        <v>0</v>
      </c>
      <c r="M2453" s="142" t="str">
        <f>+VLOOKUP($E2453,ISP_2018!$B$8:$T$347,13,0)</f>
        <v>Bajo</v>
      </c>
    </row>
    <row r="2454" spans="1:13" x14ac:dyDescent="0.3">
      <c r="A2454" s="139">
        <f t="shared" si="2443"/>
        <v>65</v>
      </c>
      <c r="B2454" s="148">
        <f t="shared" si="2445"/>
        <v>16</v>
      </c>
      <c r="D2454" s="149" t="str">
        <f>+VLOOKUP($A2454,mUNICIPIOS!$B$4:$F$343,2,0)</f>
        <v>Escuintla</v>
      </c>
      <c r="E2454" s="149">
        <f>+VLOOKUP($A2454,mUNICIPIOS!$B$4:$F$343,3,0)</f>
        <v>508</v>
      </c>
      <c r="F2454" s="149" t="str">
        <f>+VLOOKUP($A2454,mUNICIPIOS!$B$4:$F$343,4,0)</f>
        <v>Guanagazapa</v>
      </c>
      <c r="G2454" s="139" t="str">
        <f t="shared" ref="G2454:K2454" si="2486">+G2416</f>
        <v>03</v>
      </c>
      <c r="H2454" t="str">
        <f t="shared" si="2486"/>
        <v>ISP</v>
      </c>
      <c r="I2454" t="str">
        <f t="shared" si="2486"/>
        <v>Índice de Servicios Públicos</v>
      </c>
      <c r="J2454" t="str">
        <f t="shared" si="2486"/>
        <v>03-05</v>
      </c>
      <c r="K2454" t="str">
        <f t="shared" si="2486"/>
        <v>Gestión de servicios públicos municipales</v>
      </c>
      <c r="L2454" s="150">
        <f>+VLOOKUP($E2454,ISP_2018!$B$8:$T$347,15,0)</f>
        <v>6.4516129032258063E-2</v>
      </c>
      <c r="M2454" s="142" t="str">
        <f>+VLOOKUP($E2454,ISP_2018!$B$8:$T$347,16,0)</f>
        <v>Bajo</v>
      </c>
    </row>
    <row r="2455" spans="1:13" x14ac:dyDescent="0.3">
      <c r="A2455" s="139">
        <f t="shared" si="2443"/>
        <v>65</v>
      </c>
      <c r="B2455" s="148">
        <f t="shared" si="2445"/>
        <v>17</v>
      </c>
      <c r="D2455" s="149" t="str">
        <f>+VLOOKUP($A2455,mUNICIPIOS!$B$4:$F$343,2,0)</f>
        <v>Escuintla</v>
      </c>
      <c r="E2455" s="149">
        <f>+VLOOKUP($A2455,mUNICIPIOS!$B$4:$F$343,3,0)</f>
        <v>508</v>
      </c>
      <c r="F2455" s="149" t="str">
        <f>+VLOOKUP($A2455,mUNICIPIOS!$B$4:$F$343,4,0)</f>
        <v>Guanagazapa</v>
      </c>
      <c r="G2455" s="139" t="str">
        <f t="shared" ref="G2455:K2455" si="2487">+G2417</f>
        <v>03</v>
      </c>
      <c r="H2455" t="str">
        <f t="shared" si="2487"/>
        <v>ISP</v>
      </c>
      <c r="I2455" t="str">
        <f t="shared" si="2487"/>
        <v>Índice de Servicios Públicos</v>
      </c>
      <c r="J2455" t="str">
        <f t="shared" si="2487"/>
        <v>INDICE</v>
      </c>
      <c r="K2455">
        <f t="shared" si="2487"/>
        <v>0</v>
      </c>
      <c r="L2455" s="150">
        <f>+VLOOKUP($E2455,ISP_2018!$B$8:$T$347,18,0)</f>
        <v>0.11471062594299536</v>
      </c>
      <c r="M2455" s="142" t="str">
        <f>+VLOOKUP($E2455,ISP_2018!$B$8:$T$347,19,0)</f>
        <v>Bajo</v>
      </c>
    </row>
    <row r="2456" spans="1:13" x14ac:dyDescent="0.3">
      <c r="A2456" s="139">
        <f t="shared" si="2443"/>
        <v>65</v>
      </c>
      <c r="B2456" s="148">
        <f t="shared" si="2445"/>
        <v>18</v>
      </c>
      <c r="D2456" s="149" t="str">
        <f>+VLOOKUP($A2456,mUNICIPIOS!$B$4:$F$343,2,0)</f>
        <v>Escuintla</v>
      </c>
      <c r="E2456" s="149">
        <f>+VLOOKUP($A2456,mUNICIPIOS!$B$4:$F$343,3,0)</f>
        <v>508</v>
      </c>
      <c r="F2456" s="149" t="str">
        <f>+VLOOKUP($A2456,mUNICIPIOS!$B$4:$F$343,4,0)</f>
        <v>Guanagazapa</v>
      </c>
      <c r="G2456" s="139" t="str">
        <f t="shared" ref="G2456:K2456" si="2488">+G2418</f>
        <v>04</v>
      </c>
      <c r="H2456" t="str">
        <f t="shared" si="2488"/>
        <v>IGA</v>
      </c>
      <c r="I2456" t="str">
        <f t="shared" si="2488"/>
        <v>Índice de Gestión Administrativa</v>
      </c>
      <c r="J2456" t="str">
        <f t="shared" si="2488"/>
        <v>04-01</v>
      </c>
      <c r="K2456" t="str">
        <f t="shared" si="2488"/>
        <v>Existencia de elementos de atención municipal orientada al vecino</v>
      </c>
      <c r="L2456" s="150">
        <f>+VLOOKUP($E2456,IGA_2018!$B$8:$N$347,3,0)</f>
        <v>0.5</v>
      </c>
      <c r="M2456" s="142" t="str">
        <f>+VLOOKUP($E2456,IGA_2018!$B$8:$N$347,4,0)</f>
        <v>Medio</v>
      </c>
    </row>
    <row r="2457" spans="1:13" x14ac:dyDescent="0.3">
      <c r="A2457" s="139">
        <f t="shared" si="2443"/>
        <v>65</v>
      </c>
      <c r="B2457" s="148">
        <f t="shared" si="2445"/>
        <v>19</v>
      </c>
      <c r="D2457" s="149" t="str">
        <f>+VLOOKUP($A2457,mUNICIPIOS!$B$4:$F$343,2,0)</f>
        <v>Escuintla</v>
      </c>
      <c r="E2457" s="149">
        <f>+VLOOKUP($A2457,mUNICIPIOS!$B$4:$F$343,3,0)</f>
        <v>508</v>
      </c>
      <c r="F2457" s="149" t="str">
        <f>+VLOOKUP($A2457,mUNICIPIOS!$B$4:$F$343,4,0)</f>
        <v>Guanagazapa</v>
      </c>
      <c r="G2457" s="139" t="str">
        <f t="shared" ref="G2457:K2457" si="2489">+G2419</f>
        <v>04</v>
      </c>
      <c r="H2457" t="str">
        <f t="shared" si="2489"/>
        <v>IGA</v>
      </c>
      <c r="I2457" t="str">
        <f t="shared" si="2489"/>
        <v>Índice de Gestión Administrativa</v>
      </c>
      <c r="J2457" t="str">
        <f t="shared" si="2489"/>
        <v>04-02</v>
      </c>
      <c r="K2457" t="str">
        <f t="shared" si="2489"/>
        <v>Gestión del recurso humano.</v>
      </c>
      <c r="L2457" s="150">
        <f>+VLOOKUP($E2457,IGA_2018!$B$8:$N$347,6,0)</f>
        <v>0.49549317537986109</v>
      </c>
      <c r="M2457" s="142" t="str">
        <f>+VLOOKUP($E2457,IGA_2018!$B$8:$N$347,7,0)</f>
        <v>Medio</v>
      </c>
    </row>
    <row r="2458" spans="1:13" x14ac:dyDescent="0.3">
      <c r="A2458" s="139">
        <f t="shared" si="2443"/>
        <v>65</v>
      </c>
      <c r="B2458" s="148">
        <f t="shared" si="2445"/>
        <v>20</v>
      </c>
      <c r="D2458" s="149" t="str">
        <f>+VLOOKUP($A2458,mUNICIPIOS!$B$4:$F$343,2,0)</f>
        <v>Escuintla</v>
      </c>
      <c r="E2458" s="149">
        <f>+VLOOKUP($A2458,mUNICIPIOS!$B$4:$F$343,3,0)</f>
        <v>508</v>
      </c>
      <c r="F2458" s="149" t="str">
        <f>+VLOOKUP($A2458,mUNICIPIOS!$B$4:$F$343,4,0)</f>
        <v>Guanagazapa</v>
      </c>
      <c r="G2458" s="139" t="str">
        <f t="shared" ref="G2458:K2458" si="2490">+G2420</f>
        <v>04</v>
      </c>
      <c r="H2458" t="str">
        <f t="shared" si="2490"/>
        <v>IGA</v>
      </c>
      <c r="I2458" t="str">
        <f t="shared" si="2490"/>
        <v>Índice de Gestión Administrativa</v>
      </c>
      <c r="J2458" t="str">
        <f t="shared" si="2490"/>
        <v>04-03</v>
      </c>
      <c r="K2458" t="str">
        <f t="shared" si="2490"/>
        <v>Existencia de oficinas municipales con instrumentos de gestión.</v>
      </c>
      <c r="L2458" s="150">
        <f>+VLOOKUP($E2458,IGA_2018!$B$8:$N$347,9,0)</f>
        <v>0.79642857142857149</v>
      </c>
      <c r="M2458" s="142" t="str">
        <f>+VLOOKUP($E2458,IGA_2018!$B$8:$N$347,10,0)</f>
        <v>Medio alto</v>
      </c>
    </row>
    <row r="2459" spans="1:13" x14ac:dyDescent="0.3">
      <c r="A2459" s="139">
        <f t="shared" si="2443"/>
        <v>65</v>
      </c>
      <c r="B2459" s="148">
        <f t="shared" si="2445"/>
        <v>21</v>
      </c>
      <c r="D2459" s="149" t="str">
        <f>+VLOOKUP($A2459,mUNICIPIOS!$B$4:$F$343,2,0)</f>
        <v>Escuintla</v>
      </c>
      <c r="E2459" s="149">
        <f>+VLOOKUP($A2459,mUNICIPIOS!$B$4:$F$343,3,0)</f>
        <v>508</v>
      </c>
      <c r="F2459" s="149" t="str">
        <f>+VLOOKUP($A2459,mUNICIPIOS!$B$4:$F$343,4,0)</f>
        <v>Guanagazapa</v>
      </c>
      <c r="G2459" s="139" t="str">
        <f t="shared" ref="G2459:K2459" si="2491">+G2421</f>
        <v>04</v>
      </c>
      <c r="H2459" t="str">
        <f t="shared" si="2491"/>
        <v>IGA</v>
      </c>
      <c r="I2459" t="str">
        <f t="shared" si="2491"/>
        <v>Índice de Gestión Administrativa</v>
      </c>
      <c r="J2459" t="str">
        <f t="shared" si="2491"/>
        <v>INDICE</v>
      </c>
      <c r="K2459">
        <f t="shared" si="2491"/>
        <v>0</v>
      </c>
      <c r="L2459" s="150">
        <f>+VLOOKUP($E2459,IGA_2018!$B$8:$N$347,12,0)</f>
        <v>0.60217261138295131</v>
      </c>
      <c r="M2459" s="142" t="str">
        <f>+VLOOKUP($E2459,IGA_2018!$B$8:$N$347,13,0)</f>
        <v>Medio alto</v>
      </c>
    </row>
    <row r="2460" spans="1:13" x14ac:dyDescent="0.3">
      <c r="A2460" s="139">
        <f t="shared" si="2443"/>
        <v>65</v>
      </c>
      <c r="B2460" s="148">
        <f t="shared" si="2445"/>
        <v>22</v>
      </c>
      <c r="D2460" s="149" t="str">
        <f>+VLOOKUP($A2460,mUNICIPIOS!$B$4:$F$343,2,0)</f>
        <v>Escuintla</v>
      </c>
      <c r="E2460" s="149">
        <f>+VLOOKUP($A2460,mUNICIPIOS!$B$4:$F$343,3,0)</f>
        <v>508</v>
      </c>
      <c r="F2460" s="149" t="str">
        <f>+VLOOKUP($A2460,mUNICIPIOS!$B$4:$F$343,4,0)</f>
        <v>Guanagazapa</v>
      </c>
      <c r="G2460" s="139" t="str">
        <f t="shared" ref="G2460:K2460" si="2492">+G2422</f>
        <v>05</v>
      </c>
      <c r="H2460" t="str">
        <f t="shared" si="2492"/>
        <v>IGF</v>
      </c>
      <c r="I2460" t="str">
        <f t="shared" si="2492"/>
        <v>Índice de Gestión Financiera</v>
      </c>
      <c r="J2460" t="str">
        <f t="shared" si="2492"/>
        <v>05-01</v>
      </c>
      <c r="K2460" t="str">
        <f t="shared" si="2492"/>
        <v>Autonomía financiera municipal</v>
      </c>
      <c r="L2460" s="150">
        <f>+VLOOKUP($E2460,IGF_2018!$B$8:$Z$347,3,0)</f>
        <v>0.17935628411458449</v>
      </c>
      <c r="M2460" s="142" t="str">
        <f>+VLOOKUP($E2460,IGF_2018!$B$8:$Z$347,4,0)</f>
        <v>Bajo</v>
      </c>
    </row>
    <row r="2461" spans="1:13" x14ac:dyDescent="0.3">
      <c r="A2461" s="139">
        <f t="shared" si="2443"/>
        <v>65</v>
      </c>
      <c r="B2461" s="148">
        <f t="shared" si="2445"/>
        <v>23</v>
      </c>
      <c r="D2461" s="149" t="str">
        <f>+VLOOKUP($A2461,mUNICIPIOS!$B$4:$F$343,2,0)</f>
        <v>Escuintla</v>
      </c>
      <c r="E2461" s="149">
        <f>+VLOOKUP($A2461,mUNICIPIOS!$B$4:$F$343,3,0)</f>
        <v>508</v>
      </c>
      <c r="F2461" s="149" t="str">
        <f>+VLOOKUP($A2461,mUNICIPIOS!$B$4:$F$343,4,0)</f>
        <v>Guanagazapa</v>
      </c>
      <c r="G2461" s="139" t="str">
        <f t="shared" ref="G2461:K2461" si="2493">+G2423</f>
        <v>05</v>
      </c>
      <c r="H2461" t="str">
        <f t="shared" si="2493"/>
        <v>IGF</v>
      </c>
      <c r="I2461" t="str">
        <f t="shared" si="2493"/>
        <v>Índice de Gestión Financiera</v>
      </c>
      <c r="J2461" t="str">
        <f t="shared" si="2493"/>
        <v>05-02</v>
      </c>
      <c r="K2461" t="str">
        <f t="shared" si="2493"/>
        <v xml:space="preserve">Ingresos propios por habitante -sin regalías- </v>
      </c>
      <c r="L2461" s="150">
        <f>+VLOOKUP($E2461,IGF_2018!$B$8:$Z$347,6,0)</f>
        <v>0.14549762329876884</v>
      </c>
      <c r="M2461" s="142" t="str">
        <f>+VLOOKUP($E2461,IGF_2018!$B$8:$Z$347,7,0)</f>
        <v>Bajo</v>
      </c>
    </row>
    <row r="2462" spans="1:13" x14ac:dyDescent="0.3">
      <c r="A2462" s="139">
        <f t="shared" si="2443"/>
        <v>65</v>
      </c>
      <c r="B2462" s="148">
        <f t="shared" si="2445"/>
        <v>24</v>
      </c>
      <c r="D2462" s="149" t="str">
        <f>+VLOOKUP($A2462,mUNICIPIOS!$B$4:$F$343,2,0)</f>
        <v>Escuintla</v>
      </c>
      <c r="E2462" s="149">
        <f>+VLOOKUP($A2462,mUNICIPIOS!$B$4:$F$343,3,0)</f>
        <v>508</v>
      </c>
      <c r="F2462" s="149" t="str">
        <f>+VLOOKUP($A2462,mUNICIPIOS!$B$4:$F$343,4,0)</f>
        <v>Guanagazapa</v>
      </c>
      <c r="G2462" s="139" t="str">
        <f t="shared" ref="G2462:K2462" si="2494">+G2424</f>
        <v>05</v>
      </c>
      <c r="H2462" t="str">
        <f t="shared" si="2494"/>
        <v>IGF</v>
      </c>
      <c r="I2462" t="str">
        <f t="shared" si="2494"/>
        <v>Índice de Gestión Financiera</v>
      </c>
      <c r="J2462" t="str">
        <f t="shared" si="2494"/>
        <v>05-03</v>
      </c>
      <c r="K2462" t="str">
        <f t="shared" si="2494"/>
        <v>Ingresos del IUSI en relación a los ingresos propios -sin regalías-</v>
      </c>
      <c r="L2462" s="150">
        <f>+VLOOKUP($E2462,IGF_2018!$B$8:$Z$347,9,0)</f>
        <v>0.37866432394460942</v>
      </c>
      <c r="M2462" s="142" t="str">
        <f>+VLOOKUP($E2462,IGF_2018!$B$8:$Z$347,10,0)</f>
        <v>Medio bajo</v>
      </c>
    </row>
    <row r="2463" spans="1:13" x14ac:dyDescent="0.3">
      <c r="A2463" s="139">
        <f t="shared" si="2443"/>
        <v>65</v>
      </c>
      <c r="B2463" s="148">
        <f t="shared" si="2445"/>
        <v>25</v>
      </c>
      <c r="D2463" s="149" t="str">
        <f>+VLOOKUP($A2463,mUNICIPIOS!$B$4:$F$343,2,0)</f>
        <v>Escuintla</v>
      </c>
      <c r="E2463" s="149">
        <f>+VLOOKUP($A2463,mUNICIPIOS!$B$4:$F$343,3,0)</f>
        <v>508</v>
      </c>
      <c r="F2463" s="149" t="str">
        <f>+VLOOKUP($A2463,mUNICIPIOS!$B$4:$F$343,4,0)</f>
        <v>Guanagazapa</v>
      </c>
      <c r="G2463" s="139" t="str">
        <f t="shared" ref="G2463:K2463" si="2495">+G2425</f>
        <v>05</v>
      </c>
      <c r="H2463" t="str">
        <f t="shared" si="2495"/>
        <v>IGF</v>
      </c>
      <c r="I2463" t="str">
        <f t="shared" si="2495"/>
        <v>Índice de Gestión Financiera</v>
      </c>
      <c r="J2463" t="str">
        <f t="shared" si="2495"/>
        <v>05-04</v>
      </c>
      <c r="K2463" t="str">
        <f t="shared" si="2495"/>
        <v>Inversión anual en capital fijo por habitante</v>
      </c>
      <c r="L2463" s="150">
        <f>+VLOOKUP($E2463,IGF_2018!$B$8:$Z$347,12,0)</f>
        <v>0.10218017019217557</v>
      </c>
      <c r="M2463" s="142" t="str">
        <f>+VLOOKUP($E2463,IGF_2018!$B$8:$Z$347,13,0)</f>
        <v>Bajo</v>
      </c>
    </row>
    <row r="2464" spans="1:13" x14ac:dyDescent="0.3">
      <c r="A2464" s="139">
        <f t="shared" si="2443"/>
        <v>65</v>
      </c>
      <c r="B2464" s="148">
        <f t="shared" si="2445"/>
        <v>26</v>
      </c>
      <c r="D2464" s="149" t="str">
        <f>+VLOOKUP($A2464,mUNICIPIOS!$B$4:$F$343,2,0)</f>
        <v>Escuintla</v>
      </c>
      <c r="E2464" s="149">
        <f>+VLOOKUP($A2464,mUNICIPIOS!$B$4:$F$343,3,0)</f>
        <v>508</v>
      </c>
      <c r="F2464" s="149" t="str">
        <f>+VLOOKUP($A2464,mUNICIPIOS!$B$4:$F$343,4,0)</f>
        <v>Guanagazapa</v>
      </c>
      <c r="G2464" s="139" t="str">
        <f t="shared" ref="G2464:K2464" si="2496">+G2426</f>
        <v>05</v>
      </c>
      <c r="H2464" t="str">
        <f t="shared" si="2496"/>
        <v>IGF</v>
      </c>
      <c r="I2464" t="str">
        <f t="shared" si="2496"/>
        <v>Índice de Gestión Financiera</v>
      </c>
      <c r="J2464" t="str">
        <f t="shared" si="2496"/>
        <v>05-05</v>
      </c>
      <c r="K2464" t="str">
        <f t="shared" si="2496"/>
        <v>Inversión anual en capital fijo con recursos percibidos por ingresos propios</v>
      </c>
      <c r="L2464" s="150">
        <f>+VLOOKUP($E2464,IGF_2018!$B$8:$Z$347,15,0)</f>
        <v>7.916833877999048E-2</v>
      </c>
      <c r="M2464" s="142" t="str">
        <f>+VLOOKUP($E2464,IGF_2018!$B$8:$Z$347,16,0)</f>
        <v>Bajo</v>
      </c>
    </row>
    <row r="2465" spans="1:13" x14ac:dyDescent="0.3">
      <c r="A2465" s="139">
        <f t="shared" si="2443"/>
        <v>65</v>
      </c>
      <c r="B2465" s="148">
        <f t="shared" si="2445"/>
        <v>27</v>
      </c>
      <c r="D2465" s="149" t="str">
        <f>+VLOOKUP($A2465,mUNICIPIOS!$B$4:$F$343,2,0)</f>
        <v>Escuintla</v>
      </c>
      <c r="E2465" s="149">
        <f>+VLOOKUP($A2465,mUNICIPIOS!$B$4:$F$343,3,0)</f>
        <v>508</v>
      </c>
      <c r="F2465" s="149" t="str">
        <f>+VLOOKUP($A2465,mUNICIPIOS!$B$4:$F$343,4,0)</f>
        <v>Guanagazapa</v>
      </c>
      <c r="G2465" s="139" t="str">
        <f t="shared" ref="G2465:K2465" si="2497">+G2427</f>
        <v>05</v>
      </c>
      <c r="H2465" t="str">
        <f t="shared" si="2497"/>
        <v>IGF</v>
      </c>
      <c r="I2465" t="str">
        <f t="shared" si="2497"/>
        <v>Índice de Gestión Financiera</v>
      </c>
      <c r="J2465" t="str">
        <f t="shared" si="2497"/>
        <v>05-06</v>
      </c>
      <c r="K2465" t="str">
        <f t="shared" si="2497"/>
        <v xml:space="preserve">Inversión anual en capital fijo con recursos percibidos por transferencias del Gobierno Central </v>
      </c>
      <c r="L2465" s="150">
        <f>+VLOOKUP($E2465,IGF_2018!$B$8:$Z$347,18,0)</f>
        <v>9.6376239149287668E-2</v>
      </c>
      <c r="M2465" s="142" t="str">
        <f>+VLOOKUP($E2465,IGF_2018!$B$8:$Z$347,19,0)</f>
        <v>Bajo</v>
      </c>
    </row>
    <row r="2466" spans="1:13" x14ac:dyDescent="0.3">
      <c r="A2466" s="139">
        <f t="shared" si="2443"/>
        <v>65</v>
      </c>
      <c r="B2466" s="148">
        <f t="shared" si="2445"/>
        <v>28</v>
      </c>
      <c r="D2466" s="149" t="str">
        <f>+VLOOKUP($A2466,mUNICIPIOS!$B$4:$F$343,2,0)</f>
        <v>Escuintla</v>
      </c>
      <c r="E2466" s="149">
        <f>+VLOOKUP($A2466,mUNICIPIOS!$B$4:$F$343,3,0)</f>
        <v>508</v>
      </c>
      <c r="F2466" s="149" t="str">
        <f>+VLOOKUP($A2466,mUNICIPIOS!$B$4:$F$343,4,0)</f>
        <v>Guanagazapa</v>
      </c>
      <c r="G2466" s="139" t="str">
        <f t="shared" ref="G2466:K2466" si="2498">+G2428</f>
        <v>05</v>
      </c>
      <c r="H2466" t="str">
        <f t="shared" si="2498"/>
        <v>IGF</v>
      </c>
      <c r="I2466" t="str">
        <f t="shared" si="2498"/>
        <v>Índice de Gestión Financiera</v>
      </c>
      <c r="J2466" t="str">
        <f t="shared" si="2498"/>
        <v>05-07</v>
      </c>
      <c r="K2466" t="str">
        <f t="shared" si="2498"/>
        <v>Financiamiento por endeudamiento municipal</v>
      </c>
      <c r="L2466" s="150">
        <f>+VLOOKUP($E2466,IGF_2018!$B$8:$Z$347,21,0)</f>
        <v>1</v>
      </c>
      <c r="M2466" s="142" t="str">
        <f>+VLOOKUP($E2466,IGF_2018!$B$8:$Z$347,22,0)</f>
        <v>Alto</v>
      </c>
    </row>
    <row r="2467" spans="1:13" x14ac:dyDescent="0.3">
      <c r="A2467" s="139">
        <f t="shared" si="2443"/>
        <v>65</v>
      </c>
      <c r="B2467" s="148">
        <f t="shared" si="2445"/>
        <v>29</v>
      </c>
      <c r="D2467" s="149" t="str">
        <f>+VLOOKUP($A2467,mUNICIPIOS!$B$4:$F$343,2,0)</f>
        <v>Escuintla</v>
      </c>
      <c r="E2467" s="149">
        <f>+VLOOKUP($A2467,mUNICIPIOS!$B$4:$F$343,3,0)</f>
        <v>508</v>
      </c>
      <c r="F2467" s="149" t="str">
        <f>+VLOOKUP($A2467,mUNICIPIOS!$B$4:$F$343,4,0)</f>
        <v>Guanagazapa</v>
      </c>
      <c r="G2467" s="139" t="str">
        <f t="shared" ref="G2467:K2467" si="2499">+G2429</f>
        <v>05</v>
      </c>
      <c r="H2467" t="str">
        <f t="shared" si="2499"/>
        <v>IGF</v>
      </c>
      <c r="I2467" t="str">
        <f t="shared" si="2499"/>
        <v>Índice de Gestión Financiera</v>
      </c>
      <c r="J2467" t="str">
        <f t="shared" si="2499"/>
        <v>INDICE</v>
      </c>
      <c r="K2467">
        <f t="shared" si="2499"/>
        <v>0</v>
      </c>
      <c r="L2467" s="150">
        <f>+VLOOKUP($E2467,IGF_2018!$B$8:$Z$347,24,0)</f>
        <v>0.33060968868927698</v>
      </c>
      <c r="M2467" s="142" t="str">
        <f>+VLOOKUP($E2467,IGF_2018!$B$8:$Z$347,25,0)</f>
        <v>Medio bajo</v>
      </c>
    </row>
    <row r="2468" spans="1:13" x14ac:dyDescent="0.3">
      <c r="A2468" s="139">
        <f t="shared" si="2443"/>
        <v>65</v>
      </c>
      <c r="B2468" s="148">
        <f t="shared" si="2445"/>
        <v>30</v>
      </c>
      <c r="D2468" s="149" t="str">
        <f>+VLOOKUP($A2468,mUNICIPIOS!$B$4:$F$343,2,0)</f>
        <v>Escuintla</v>
      </c>
      <c r="E2468" s="149">
        <f>+VLOOKUP($A2468,mUNICIPIOS!$B$4:$F$343,3,0)</f>
        <v>508</v>
      </c>
      <c r="F2468" s="149" t="str">
        <f>+VLOOKUP($A2468,mUNICIPIOS!$B$4:$F$343,4,0)</f>
        <v>Guanagazapa</v>
      </c>
      <c r="G2468" s="139" t="str">
        <f t="shared" ref="G2468:K2468" si="2500">+G2430</f>
        <v>06</v>
      </c>
      <c r="H2468" t="str">
        <f t="shared" si="2500"/>
        <v>IGE</v>
      </c>
      <c r="I2468" t="str">
        <f t="shared" si="2500"/>
        <v>Índice de Gestión Estratégica</v>
      </c>
      <c r="J2468" t="str">
        <f t="shared" si="2500"/>
        <v>06-01</v>
      </c>
      <c r="K2468" t="str">
        <f t="shared" si="2500"/>
        <v>Ejecución del Plan Operativo Anual  (POA)</v>
      </c>
      <c r="L2468" s="150">
        <f>+VLOOKUP($E2468,IGE_2018!$B$8:$Z$347,3,0)</f>
        <v>1</v>
      </c>
      <c r="M2468" s="142" t="str">
        <f>+VLOOKUP($E2468,IGE_2018!$B$8:$Z$347,4,0)</f>
        <v>Alto</v>
      </c>
    </row>
    <row r="2469" spans="1:13" x14ac:dyDescent="0.3">
      <c r="A2469" s="139">
        <f t="shared" si="2443"/>
        <v>65</v>
      </c>
      <c r="B2469" s="148">
        <f t="shared" si="2445"/>
        <v>31</v>
      </c>
      <c r="D2469" s="149" t="str">
        <f>+VLOOKUP($A2469,mUNICIPIOS!$B$4:$F$343,2,0)</f>
        <v>Escuintla</v>
      </c>
      <c r="E2469" s="149">
        <f>+VLOOKUP($A2469,mUNICIPIOS!$B$4:$F$343,3,0)</f>
        <v>508</v>
      </c>
      <c r="F2469" s="149" t="str">
        <f>+VLOOKUP($A2469,mUNICIPIOS!$B$4:$F$343,4,0)</f>
        <v>Guanagazapa</v>
      </c>
      <c r="G2469" s="139" t="str">
        <f t="shared" ref="G2469:K2469" si="2501">+G2431</f>
        <v>06</v>
      </c>
      <c r="H2469" t="str">
        <f t="shared" si="2501"/>
        <v>IGE</v>
      </c>
      <c r="I2469" t="str">
        <f t="shared" si="2501"/>
        <v>Índice de Gestión Estratégica</v>
      </c>
      <c r="J2469" t="str">
        <f t="shared" si="2501"/>
        <v>06-02</v>
      </c>
      <c r="K2469" t="str">
        <f t="shared" si="2501"/>
        <v>Relación Plan de Desarrollo Municipal y Ordenamiento Territorial (PDM-OT) - Plan Estratégico Institucional (PEI) - Plan Operativo Multianual (POM) - Plan Operativo Anual (POA)</v>
      </c>
      <c r="L2469" s="150">
        <f>+VLOOKUP($E2469,IGE_2018!$B$8:$Z$347,6,0)</f>
        <v>0.22043478260869565</v>
      </c>
      <c r="M2469" s="142" t="str">
        <f>+VLOOKUP($E2469,IGE_2018!$B$8:$Z$347,7,0)</f>
        <v>Medio bajo</v>
      </c>
    </row>
    <row r="2470" spans="1:13" x14ac:dyDescent="0.3">
      <c r="A2470" s="139">
        <f t="shared" si="2443"/>
        <v>65</v>
      </c>
      <c r="B2470" s="148">
        <f t="shared" si="2445"/>
        <v>32</v>
      </c>
      <c r="D2470" s="149" t="str">
        <f>+VLOOKUP($A2470,mUNICIPIOS!$B$4:$F$343,2,0)</f>
        <v>Escuintla</v>
      </c>
      <c r="E2470" s="149">
        <f>+VLOOKUP($A2470,mUNICIPIOS!$B$4:$F$343,3,0)</f>
        <v>508</v>
      </c>
      <c r="F2470" s="149" t="str">
        <f>+VLOOKUP($A2470,mUNICIPIOS!$B$4:$F$343,4,0)</f>
        <v>Guanagazapa</v>
      </c>
      <c r="G2470" s="139" t="str">
        <f t="shared" ref="G2470:K2470" si="2502">+G2432</f>
        <v>06</v>
      </c>
      <c r="H2470" t="str">
        <f t="shared" si="2502"/>
        <v>IGE</v>
      </c>
      <c r="I2470" t="str">
        <f t="shared" si="2502"/>
        <v>Índice de Gestión Estratégica</v>
      </c>
      <c r="J2470" t="str">
        <f t="shared" si="2502"/>
        <v>06-03</v>
      </c>
      <c r="K2470" t="str">
        <f t="shared" si="2502"/>
        <v>Presupuesto de egresos relacionado a competencias municipales que responden a prioridades nacionales de desarrollo.</v>
      </c>
      <c r="L2470" s="150">
        <f>+VLOOKUP($E2470,IGE_2018!$B$8:$Z$347,9,0)</f>
        <v>0.15684558272401589</v>
      </c>
      <c r="M2470" s="142" t="str">
        <f>+VLOOKUP($E2470,IGE_2018!$B$8:$Z$347,10,0)</f>
        <v>Bajo</v>
      </c>
    </row>
    <row r="2471" spans="1:13" x14ac:dyDescent="0.3">
      <c r="A2471" s="139">
        <f t="shared" si="2443"/>
        <v>65</v>
      </c>
      <c r="B2471" s="148">
        <f t="shared" si="2445"/>
        <v>33</v>
      </c>
      <c r="D2471" s="149" t="str">
        <f>+VLOOKUP($A2471,mUNICIPIOS!$B$4:$F$343,2,0)</f>
        <v>Escuintla</v>
      </c>
      <c r="E2471" s="149">
        <f>+VLOOKUP($A2471,mUNICIPIOS!$B$4:$F$343,3,0)</f>
        <v>508</v>
      </c>
      <c r="F2471" s="149" t="str">
        <f>+VLOOKUP($A2471,mUNICIPIOS!$B$4:$F$343,4,0)</f>
        <v>Guanagazapa</v>
      </c>
      <c r="G2471" s="139" t="str">
        <f t="shared" ref="G2471:K2471" si="2503">+G2433</f>
        <v>06</v>
      </c>
      <c r="H2471" t="str">
        <f t="shared" si="2503"/>
        <v>IGE</v>
      </c>
      <c r="I2471" t="str">
        <f t="shared" si="2503"/>
        <v>Índice de Gestión Estratégica</v>
      </c>
      <c r="J2471" t="str">
        <f t="shared" si="2503"/>
        <v>06-04</v>
      </c>
      <c r="K2471" t="str">
        <f t="shared" si="2503"/>
        <v>Institucionalización de la gestión ordenada del territorio</v>
      </c>
      <c r="L2471" s="150">
        <f>+VLOOKUP($E2471,IGE_2018!$B$8:$Z$347,12,0)</f>
        <v>0.25</v>
      </c>
      <c r="M2471" s="142" t="str">
        <f>+VLOOKUP($E2471,IGE_2018!$B$8:$Z$347,13,0)</f>
        <v>Medio bajo</v>
      </c>
    </row>
    <row r="2472" spans="1:13" x14ac:dyDescent="0.3">
      <c r="A2472" s="139">
        <f t="shared" si="2443"/>
        <v>65</v>
      </c>
      <c r="B2472" s="148">
        <f t="shared" si="2445"/>
        <v>34</v>
      </c>
      <c r="D2472" s="149" t="str">
        <f>+VLOOKUP($A2472,mUNICIPIOS!$B$4:$F$343,2,0)</f>
        <v>Escuintla</v>
      </c>
      <c r="E2472" s="149">
        <f>+VLOOKUP($A2472,mUNICIPIOS!$B$4:$F$343,3,0)</f>
        <v>508</v>
      </c>
      <c r="F2472" s="149" t="str">
        <f>+VLOOKUP($A2472,mUNICIPIOS!$B$4:$F$343,4,0)</f>
        <v>Guanagazapa</v>
      </c>
      <c r="G2472" s="139" t="str">
        <f t="shared" ref="G2472:K2472" si="2504">+G2434</f>
        <v>06</v>
      </c>
      <c r="H2472" t="str">
        <f t="shared" si="2504"/>
        <v>IGE</v>
      </c>
      <c r="I2472" t="str">
        <f t="shared" si="2504"/>
        <v>Índice de Gestión Estratégica</v>
      </c>
      <c r="J2472" t="str">
        <f t="shared" si="2504"/>
        <v>06-05</v>
      </c>
      <c r="K2472" t="str">
        <f t="shared" si="2504"/>
        <v>Acciones para la gestión ordenada del territorio</v>
      </c>
      <c r="L2472" s="150">
        <f>+VLOOKUP($E2472,IGE_2018!$B$8:$Z$347,15,0)</f>
        <v>0</v>
      </c>
      <c r="M2472" s="142" t="str">
        <f>+VLOOKUP($E2472,IGE_2018!$B$8:$Z$347,16,0)</f>
        <v>Bajo</v>
      </c>
    </row>
    <row r="2473" spans="1:13" x14ac:dyDescent="0.3">
      <c r="A2473" s="139">
        <f t="shared" si="2443"/>
        <v>65</v>
      </c>
      <c r="B2473" s="148">
        <f t="shared" si="2445"/>
        <v>35</v>
      </c>
      <c r="D2473" s="149" t="str">
        <f>+VLOOKUP($A2473,mUNICIPIOS!$B$4:$F$343,2,0)</f>
        <v>Escuintla</v>
      </c>
      <c r="E2473" s="149">
        <f>+VLOOKUP($A2473,mUNICIPIOS!$B$4:$F$343,3,0)</f>
        <v>508</v>
      </c>
      <c r="F2473" s="149" t="str">
        <f>+VLOOKUP($A2473,mUNICIPIOS!$B$4:$F$343,4,0)</f>
        <v>Guanagazapa</v>
      </c>
      <c r="G2473" s="139" t="str">
        <f t="shared" ref="G2473:K2473" si="2505">+G2435</f>
        <v>06</v>
      </c>
      <c r="H2473" t="str">
        <f t="shared" si="2505"/>
        <v>IGE</v>
      </c>
      <c r="I2473" t="str">
        <f t="shared" si="2505"/>
        <v>Índice de Gestión Estratégica</v>
      </c>
      <c r="J2473" t="str">
        <f t="shared" si="2505"/>
        <v>06-06</v>
      </c>
      <c r="K2473" t="str">
        <f t="shared" si="2505"/>
        <v>Gestión de riesgo en la formulación de proyectos derivados de la planificación operativa anual</v>
      </c>
      <c r="L2473" s="150">
        <f>+VLOOKUP($E2473,IGE_2018!$B$8:$Z$347,18,0)</f>
        <v>0</v>
      </c>
      <c r="M2473" s="142" t="str">
        <f>+VLOOKUP($E2473,IGE_2018!$B$8:$Z$347,19,0)</f>
        <v>Bajo</v>
      </c>
    </row>
    <row r="2474" spans="1:13" x14ac:dyDescent="0.3">
      <c r="A2474" s="139">
        <f t="shared" si="2443"/>
        <v>65</v>
      </c>
      <c r="B2474" s="148">
        <f t="shared" si="2445"/>
        <v>36</v>
      </c>
      <c r="D2474" s="149" t="str">
        <f>+VLOOKUP($A2474,mUNICIPIOS!$B$4:$F$343,2,0)</f>
        <v>Escuintla</v>
      </c>
      <c r="E2474" s="149">
        <f>+VLOOKUP($A2474,mUNICIPIOS!$B$4:$F$343,3,0)</f>
        <v>508</v>
      </c>
      <c r="F2474" s="149" t="str">
        <f>+VLOOKUP($A2474,mUNICIPIOS!$B$4:$F$343,4,0)</f>
        <v>Guanagazapa</v>
      </c>
      <c r="G2474" s="139" t="str">
        <f t="shared" ref="G2474:K2474" si="2506">+G2436</f>
        <v>06</v>
      </c>
      <c r="H2474" t="str">
        <f t="shared" si="2506"/>
        <v>IGE</v>
      </c>
      <c r="I2474" t="str">
        <f t="shared" si="2506"/>
        <v>Índice de Gestión Estratégica</v>
      </c>
      <c r="J2474" t="str">
        <f t="shared" si="2506"/>
        <v>06-07</v>
      </c>
      <c r="K2474" t="str">
        <f t="shared" si="2506"/>
        <v>Ingresos por servicios ambientales en relación a los ingresos propios sin regalías</v>
      </c>
      <c r="L2474" s="150">
        <f>+VLOOKUP($E2474,IGE_2018!$B$8:$Z$347,21,0)</f>
        <v>3.2734098114070493E-3</v>
      </c>
      <c r="M2474" s="142" t="str">
        <f>+VLOOKUP($E2474,IGE_2018!$B$8:$Z$347,22,0)</f>
        <v>Bajo</v>
      </c>
    </row>
    <row r="2475" spans="1:13" x14ac:dyDescent="0.3">
      <c r="A2475" s="139">
        <f t="shared" si="2443"/>
        <v>65</v>
      </c>
      <c r="B2475" s="148">
        <f t="shared" si="2445"/>
        <v>37</v>
      </c>
      <c r="D2475" s="149" t="str">
        <f>+VLOOKUP($A2475,mUNICIPIOS!$B$4:$F$343,2,0)</f>
        <v>Escuintla</v>
      </c>
      <c r="E2475" s="149">
        <f>+VLOOKUP($A2475,mUNICIPIOS!$B$4:$F$343,3,0)</f>
        <v>508</v>
      </c>
      <c r="F2475" s="149" t="str">
        <f>+VLOOKUP($A2475,mUNICIPIOS!$B$4:$F$343,4,0)</f>
        <v>Guanagazapa</v>
      </c>
      <c r="G2475" s="139" t="str">
        <f t="shared" ref="G2475:K2475" si="2507">+G2437</f>
        <v>06</v>
      </c>
      <c r="H2475" t="str">
        <f t="shared" si="2507"/>
        <v>IGE</v>
      </c>
      <c r="I2475" t="str">
        <f t="shared" si="2507"/>
        <v>Índice de Gestión Estratégica</v>
      </c>
      <c r="J2475" t="str">
        <f t="shared" si="2507"/>
        <v>INDICE</v>
      </c>
      <c r="K2475">
        <f t="shared" si="2507"/>
        <v>0</v>
      </c>
      <c r="L2475" s="150">
        <f>+VLOOKUP($E2475,IGE_2018!$B$8:$Z$347,24,0)</f>
        <v>0.24760395405344898</v>
      </c>
      <c r="M2475" s="142" t="str">
        <f>+VLOOKUP($E2475,IGE_2018!$B$8:$Z$347,25,0)</f>
        <v>Medio bajo</v>
      </c>
    </row>
    <row r="2476" spans="1:13" x14ac:dyDescent="0.3">
      <c r="A2476" s="139">
        <f t="shared" si="2443"/>
        <v>65</v>
      </c>
      <c r="B2476" s="148">
        <f t="shared" si="2445"/>
        <v>38</v>
      </c>
      <c r="D2476" s="149" t="str">
        <f>+VLOOKUP($A2476,mUNICIPIOS!$B$4:$F$343,2,0)</f>
        <v>Escuintla</v>
      </c>
      <c r="E2476" s="149">
        <f>+VLOOKUP($A2476,mUNICIPIOS!$B$4:$F$343,3,0)</f>
        <v>508</v>
      </c>
      <c r="F2476" s="149" t="str">
        <f>+VLOOKUP($A2476,mUNICIPIOS!$B$4:$F$343,4,0)</f>
        <v>Guanagazapa</v>
      </c>
      <c r="G2476" s="139" t="str">
        <f t="shared" ref="G2476:K2476" si="2508">+G2438</f>
        <v>RANKING</v>
      </c>
      <c r="H2476" t="str">
        <f t="shared" si="2508"/>
        <v>RGM</v>
      </c>
      <c r="I2476" t="str">
        <f t="shared" si="2508"/>
        <v>Ranking de la Gestión Municipal 2018</v>
      </c>
      <c r="J2476" t="str">
        <f t="shared" si="2508"/>
        <v>RANKING</v>
      </c>
      <c r="K2476">
        <f t="shared" si="2508"/>
        <v>0</v>
      </c>
      <c r="L2476" s="151">
        <f>+VLOOKUP($E2476,Resultados_generales!$C$8:$AE$347,27,0)</f>
        <v>0.40784831650308434</v>
      </c>
      <c r="M2476" t="str">
        <f>+VLOOKUP($E2476,Resultados_generales!$C$8:$AE$347,28,0)</f>
        <v>Medio</v>
      </c>
    </row>
    <row r="2477" spans="1:13" x14ac:dyDescent="0.3">
      <c r="A2477" s="139">
        <f t="shared" ref="A2477:A2540" si="2509">+IF(B2476=38,A2476+1,A2476)</f>
        <v>66</v>
      </c>
      <c r="B2477" s="148">
        <f t="shared" si="2445"/>
        <v>1</v>
      </c>
      <c r="D2477" s="149" t="str">
        <f>+VLOOKUP($A2477,mUNICIPIOS!$B$4:$F$343,2,0)</f>
        <v>Escuintla</v>
      </c>
      <c r="E2477" s="149">
        <f>+VLOOKUP($A2477,mUNICIPIOS!$B$4:$F$343,3,0)</f>
        <v>509</v>
      </c>
      <c r="F2477" s="149" t="str">
        <f>+VLOOKUP($A2477,mUNICIPIOS!$B$4:$F$343,4,0)</f>
        <v>San José</v>
      </c>
      <c r="G2477" s="139" t="str">
        <f t="shared" ref="G2477:K2477" si="2510">+G2439</f>
        <v>01</v>
      </c>
      <c r="H2477" t="str">
        <f t="shared" si="2510"/>
        <v>IPC</v>
      </c>
      <c r="I2477" t="str">
        <f t="shared" si="2510"/>
        <v>Índice de Participación Ciudadana</v>
      </c>
      <c r="J2477" t="str">
        <f t="shared" si="2510"/>
        <v>01-01</v>
      </c>
      <c r="K2477" t="str">
        <f t="shared" si="2510"/>
        <v>Número de reuniones del COMUDE en el año de la medición.</v>
      </c>
      <c r="L2477" s="150">
        <f>+VLOOKUP($E2477,IPC_2018!$B$8:$T$347,3,0)</f>
        <v>1</v>
      </c>
      <c r="M2477" s="142" t="str">
        <f>+VLOOKUP($E2477,IPC_2018!$B$8:$T$347,4,0)</f>
        <v>Alto</v>
      </c>
    </row>
    <row r="2478" spans="1:13" x14ac:dyDescent="0.3">
      <c r="A2478" s="139">
        <f t="shared" si="2509"/>
        <v>66</v>
      </c>
      <c r="B2478" s="148">
        <f t="shared" ref="B2478:B2541" si="2511">+B2440</f>
        <v>2</v>
      </c>
      <c r="D2478" s="149" t="str">
        <f>+VLOOKUP($A2478,mUNICIPIOS!$B$4:$F$343,2,0)</f>
        <v>Escuintla</v>
      </c>
      <c r="E2478" s="149">
        <f>+VLOOKUP($A2478,mUNICIPIOS!$B$4:$F$343,3,0)</f>
        <v>509</v>
      </c>
      <c r="F2478" s="149" t="str">
        <f>+VLOOKUP($A2478,mUNICIPIOS!$B$4:$F$343,4,0)</f>
        <v>San José</v>
      </c>
      <c r="G2478" s="139" t="str">
        <f t="shared" ref="G2478:K2478" si="2512">+G2440</f>
        <v>01</v>
      </c>
      <c r="H2478" t="str">
        <f t="shared" si="2512"/>
        <v>IPC</v>
      </c>
      <c r="I2478" t="str">
        <f t="shared" si="2512"/>
        <v>Índice de Participación Ciudadana</v>
      </c>
      <c r="J2478" t="str">
        <f t="shared" si="2512"/>
        <v>01-02</v>
      </c>
      <c r="K2478" t="str">
        <f t="shared" si="2512"/>
        <v>Participación de Alcaldes, Concejales y Síndicos determinados o designados en el COMUDE</v>
      </c>
      <c r="L2478" s="150">
        <f>+VLOOKUP($E2478,IPC_2018!$B$8:$T$347,6,0)</f>
        <v>0.8</v>
      </c>
      <c r="M2478" s="142" t="str">
        <f>+VLOOKUP($E2478,IPC_2018!$B$8:$T$347,7,0)</f>
        <v>Medio alto</v>
      </c>
    </row>
    <row r="2479" spans="1:13" x14ac:dyDescent="0.3">
      <c r="A2479" s="139">
        <f t="shared" si="2509"/>
        <v>66</v>
      </c>
      <c r="B2479" s="148">
        <f t="shared" si="2511"/>
        <v>3</v>
      </c>
      <c r="D2479" s="149" t="str">
        <f>+VLOOKUP($A2479,mUNICIPIOS!$B$4:$F$343,2,0)</f>
        <v>Escuintla</v>
      </c>
      <c r="E2479" s="149">
        <f>+VLOOKUP($A2479,mUNICIPIOS!$B$4:$F$343,3,0)</f>
        <v>509</v>
      </c>
      <c r="F2479" s="149" t="str">
        <f>+VLOOKUP($A2479,mUNICIPIOS!$B$4:$F$343,4,0)</f>
        <v>San José</v>
      </c>
      <c r="G2479" s="139" t="str">
        <f t="shared" ref="G2479:K2479" si="2513">+G2441</f>
        <v>01</v>
      </c>
      <c r="H2479" t="str">
        <f t="shared" si="2513"/>
        <v>IPC</v>
      </c>
      <c r="I2479" t="str">
        <f t="shared" si="2513"/>
        <v>Índice de Participación Ciudadana</v>
      </c>
      <c r="J2479" t="str">
        <f t="shared" si="2513"/>
        <v>01-03</v>
      </c>
      <c r="K2479" t="str">
        <f t="shared" si="2513"/>
        <v>Participación  de organizaciones de jóvenes, mujeres, pueblos mayas, xincas, garífunas, y otras organizaciones en el Comude</v>
      </c>
      <c r="L2479" s="150">
        <f>+VLOOKUP($E2479,IPC_2018!$B$8:$T$347,9,0)</f>
        <v>0</v>
      </c>
      <c r="M2479" s="142" t="str">
        <f>+VLOOKUP($E2479,IPC_2018!$B$8:$T$347,10,0)</f>
        <v>Bajo</v>
      </c>
    </row>
    <row r="2480" spans="1:13" x14ac:dyDescent="0.3">
      <c r="A2480" s="139">
        <f t="shared" si="2509"/>
        <v>66</v>
      </c>
      <c r="B2480" s="148">
        <f t="shared" si="2511"/>
        <v>4</v>
      </c>
      <c r="D2480" s="149" t="str">
        <f>+VLOOKUP($A2480,mUNICIPIOS!$B$4:$F$343,2,0)</f>
        <v>Escuintla</v>
      </c>
      <c r="E2480" s="149">
        <f>+VLOOKUP($A2480,mUNICIPIOS!$B$4:$F$343,3,0)</f>
        <v>509</v>
      </c>
      <c r="F2480" s="149" t="str">
        <f>+VLOOKUP($A2480,mUNICIPIOS!$B$4:$F$343,4,0)</f>
        <v>San José</v>
      </c>
      <c r="G2480" s="139" t="str">
        <f t="shared" ref="G2480:K2480" si="2514">+G2442</f>
        <v>01</v>
      </c>
      <c r="H2480" t="str">
        <f t="shared" si="2514"/>
        <v>IPC</v>
      </c>
      <c r="I2480" t="str">
        <f t="shared" si="2514"/>
        <v>Índice de Participación Ciudadana</v>
      </c>
      <c r="J2480" t="str">
        <f t="shared" si="2514"/>
        <v>01-04</v>
      </c>
      <c r="K2480" t="str">
        <f t="shared" si="2514"/>
        <v>Representatividad territorial del Comude.</v>
      </c>
      <c r="L2480" s="150">
        <f>+VLOOKUP($E2480,IPC_2018!$B$8:$T$347,12,0)</f>
        <v>0.578125</v>
      </c>
      <c r="M2480" s="142" t="str">
        <f>+VLOOKUP($E2480,IPC_2018!$B$8:$T$347,13,0)</f>
        <v>Medio</v>
      </c>
    </row>
    <row r="2481" spans="1:13" x14ac:dyDescent="0.3">
      <c r="A2481" s="139">
        <f t="shared" si="2509"/>
        <v>66</v>
      </c>
      <c r="B2481" s="148">
        <f t="shared" si="2511"/>
        <v>5</v>
      </c>
      <c r="D2481" s="149" t="str">
        <f>+VLOOKUP($A2481,mUNICIPIOS!$B$4:$F$343,2,0)</f>
        <v>Escuintla</v>
      </c>
      <c r="E2481" s="149">
        <f>+VLOOKUP($A2481,mUNICIPIOS!$B$4:$F$343,3,0)</f>
        <v>509</v>
      </c>
      <c r="F2481" s="149" t="str">
        <f>+VLOOKUP($A2481,mUNICIPIOS!$B$4:$F$343,4,0)</f>
        <v>San José</v>
      </c>
      <c r="G2481" s="139" t="str">
        <f t="shared" ref="G2481:K2481" si="2515">+G2443</f>
        <v>01</v>
      </c>
      <c r="H2481" t="str">
        <f t="shared" si="2515"/>
        <v>IPC</v>
      </c>
      <c r="I2481" t="str">
        <f t="shared" si="2515"/>
        <v>Índice de Participación Ciudadana</v>
      </c>
      <c r="J2481" t="str">
        <f t="shared" si="2515"/>
        <v>01-05</v>
      </c>
      <c r="K2481" t="str">
        <f t="shared" si="2515"/>
        <v>Funcionamiento del Comude</v>
      </c>
      <c r="L2481" s="150">
        <f>+VLOOKUP($E2481,IPC_2018!$B$8:$T$347,15,0)</f>
        <v>0.24911660786187864</v>
      </c>
      <c r="M2481" s="142" t="str">
        <f>+VLOOKUP($E2481,IPC_2018!$B$8:$T$347,16,0)</f>
        <v>Medio bajo</v>
      </c>
    </row>
    <row r="2482" spans="1:13" x14ac:dyDescent="0.3">
      <c r="A2482" s="139">
        <f t="shared" si="2509"/>
        <v>66</v>
      </c>
      <c r="B2482" s="148">
        <f t="shared" si="2511"/>
        <v>6</v>
      </c>
      <c r="D2482" s="149" t="str">
        <f>+VLOOKUP($A2482,mUNICIPIOS!$B$4:$F$343,2,0)</f>
        <v>Escuintla</v>
      </c>
      <c r="E2482" s="149">
        <f>+VLOOKUP($A2482,mUNICIPIOS!$B$4:$F$343,3,0)</f>
        <v>509</v>
      </c>
      <c r="F2482" s="149" t="str">
        <f>+VLOOKUP($A2482,mUNICIPIOS!$B$4:$F$343,4,0)</f>
        <v>San José</v>
      </c>
      <c r="G2482" s="139" t="str">
        <f t="shared" ref="G2482:K2482" si="2516">+G2444</f>
        <v>01</v>
      </c>
      <c r="H2482" t="str">
        <f t="shared" si="2516"/>
        <v>IPC</v>
      </c>
      <c r="I2482" t="str">
        <f t="shared" si="2516"/>
        <v>Índice de Participación Ciudadana</v>
      </c>
      <c r="J2482" t="str">
        <f t="shared" si="2516"/>
        <v>INDICE</v>
      </c>
      <c r="K2482">
        <f t="shared" si="2516"/>
        <v>0</v>
      </c>
      <c r="L2482" s="150">
        <f>+VLOOKUP($E2482,IPC_2018!$B$8:$T$347,18,0)</f>
        <v>0.64908624117928182</v>
      </c>
      <c r="M2482" s="142" t="str">
        <f>+VLOOKUP($E2482,IPC_2018!$B$8:$T$347,19,0)</f>
        <v>Medio alto</v>
      </c>
    </row>
    <row r="2483" spans="1:13" x14ac:dyDescent="0.3">
      <c r="A2483" s="139">
        <f t="shared" si="2509"/>
        <v>66</v>
      </c>
      <c r="B2483" s="148">
        <f t="shared" si="2511"/>
        <v>7</v>
      </c>
      <c r="D2483" s="149" t="str">
        <f>+VLOOKUP($A2483,mUNICIPIOS!$B$4:$F$343,2,0)</f>
        <v>Escuintla</v>
      </c>
      <c r="E2483" s="149">
        <f>+VLOOKUP($A2483,mUNICIPIOS!$B$4:$F$343,3,0)</f>
        <v>509</v>
      </c>
      <c r="F2483" s="149" t="str">
        <f>+VLOOKUP($A2483,mUNICIPIOS!$B$4:$F$343,4,0)</f>
        <v>San José</v>
      </c>
      <c r="G2483" s="139" t="str">
        <f t="shared" ref="G2483:K2483" si="2517">+G2445</f>
        <v>02</v>
      </c>
      <c r="H2483" t="str">
        <f t="shared" si="2517"/>
        <v>IIC</v>
      </c>
      <c r="I2483" t="str">
        <f t="shared" si="2517"/>
        <v>Índice de Información a la Ciudadanía</v>
      </c>
      <c r="J2483" t="str">
        <f t="shared" si="2517"/>
        <v>02-01</v>
      </c>
      <c r="K2483" t="str">
        <f t="shared" si="2517"/>
        <v>Rendición de cuentas cuatrimestral y anual al Comude enfocadas en resultados.</v>
      </c>
      <c r="L2483" s="150">
        <f>+VLOOKUP($E2483,IIC_2018!$B$8:$Q$347,3,0)</f>
        <v>0.4</v>
      </c>
      <c r="M2483" s="142" t="str">
        <f>+VLOOKUP($E2483,IIC_2018!$B$8:$Q$347,4,0)</f>
        <v>Medio bajo</v>
      </c>
    </row>
    <row r="2484" spans="1:13" x14ac:dyDescent="0.3">
      <c r="A2484" s="139">
        <f t="shared" si="2509"/>
        <v>66</v>
      </c>
      <c r="B2484" s="148">
        <f t="shared" si="2511"/>
        <v>8</v>
      </c>
      <c r="D2484" s="149" t="str">
        <f>+VLOOKUP($A2484,mUNICIPIOS!$B$4:$F$343,2,0)</f>
        <v>Escuintla</v>
      </c>
      <c r="E2484" s="149">
        <f>+VLOOKUP($A2484,mUNICIPIOS!$B$4:$F$343,3,0)</f>
        <v>509</v>
      </c>
      <c r="F2484" s="149" t="str">
        <f>+VLOOKUP($A2484,mUNICIPIOS!$B$4:$F$343,4,0)</f>
        <v>San José</v>
      </c>
      <c r="G2484" s="139" t="str">
        <f t="shared" ref="G2484:K2484" si="2518">+G2446</f>
        <v>02</v>
      </c>
      <c r="H2484" t="str">
        <f t="shared" si="2518"/>
        <v>IIC</v>
      </c>
      <c r="I2484" t="str">
        <f t="shared" si="2518"/>
        <v>Índice de Información a la Ciudadanía</v>
      </c>
      <c r="J2484" t="str">
        <f t="shared" si="2518"/>
        <v>02-02</v>
      </c>
      <c r="K2484" t="str">
        <f t="shared" si="2518"/>
        <v>Información presupuestaria y otra información brindada a la ciudadanía disponible en medios locales de comunicación.</v>
      </c>
      <c r="L2484" s="150">
        <f>+VLOOKUP($E2484,IIC_2018!$B$8:$Q$347,6,0)</f>
        <v>1</v>
      </c>
      <c r="M2484" s="142" t="str">
        <f>+VLOOKUP($E2484,IIC_2018!$B$8:$Q$347,7,0)</f>
        <v>Alto</v>
      </c>
    </row>
    <row r="2485" spans="1:13" x14ac:dyDescent="0.3">
      <c r="A2485" s="139">
        <f t="shared" si="2509"/>
        <v>66</v>
      </c>
      <c r="B2485" s="148">
        <f t="shared" si="2511"/>
        <v>9</v>
      </c>
      <c r="D2485" s="149" t="str">
        <f>+VLOOKUP($A2485,mUNICIPIOS!$B$4:$F$343,2,0)</f>
        <v>Escuintla</v>
      </c>
      <c r="E2485" s="149">
        <f>+VLOOKUP($A2485,mUNICIPIOS!$B$4:$F$343,3,0)</f>
        <v>509</v>
      </c>
      <c r="F2485" s="149" t="str">
        <f>+VLOOKUP($A2485,mUNICIPIOS!$B$4:$F$343,4,0)</f>
        <v>San José</v>
      </c>
      <c r="G2485" s="139" t="str">
        <f t="shared" ref="G2485:K2485" si="2519">+G2447</f>
        <v>02</v>
      </c>
      <c r="H2485" t="str">
        <f t="shared" si="2519"/>
        <v>IIC</v>
      </c>
      <c r="I2485" t="str">
        <f t="shared" si="2519"/>
        <v>Índice de Información a la Ciudadanía</v>
      </c>
      <c r="J2485" t="str">
        <f t="shared" si="2519"/>
        <v>02-03</v>
      </c>
      <c r="K2485" t="str">
        <f t="shared" si="2519"/>
        <v>Información pública de oficio actualizada y disponible de acuerdo a la LAIP y uso de internet.</v>
      </c>
      <c r="L2485" s="150">
        <f>+VLOOKUP($E2485,IIC_2018!$B$8:$Q$347,9,0)</f>
        <v>0.99999999999999989</v>
      </c>
      <c r="M2485" s="142" t="str">
        <f>+VLOOKUP($E2485,IIC_2018!$B$8:$Q$347,10,0)</f>
        <v>Alto</v>
      </c>
    </row>
    <row r="2486" spans="1:13" x14ac:dyDescent="0.3">
      <c r="A2486" s="139">
        <f t="shared" si="2509"/>
        <v>66</v>
      </c>
      <c r="B2486" s="148">
        <f t="shared" si="2511"/>
        <v>10</v>
      </c>
      <c r="D2486" s="149" t="str">
        <f>+VLOOKUP($A2486,mUNICIPIOS!$B$4:$F$343,2,0)</f>
        <v>Escuintla</v>
      </c>
      <c r="E2486" s="149">
        <f>+VLOOKUP($A2486,mUNICIPIOS!$B$4:$F$343,3,0)</f>
        <v>509</v>
      </c>
      <c r="F2486" s="149" t="str">
        <f>+VLOOKUP($A2486,mUNICIPIOS!$B$4:$F$343,4,0)</f>
        <v>San José</v>
      </c>
      <c r="G2486" s="139" t="str">
        <f t="shared" ref="G2486:K2486" si="2520">+G2448</f>
        <v>02</v>
      </c>
      <c r="H2486" t="str">
        <f t="shared" si="2520"/>
        <v>IIC</v>
      </c>
      <c r="I2486" t="str">
        <f t="shared" si="2520"/>
        <v>Índice de Información a la Ciudadanía</v>
      </c>
      <c r="J2486" t="str">
        <f t="shared" si="2520"/>
        <v>02-04</v>
      </c>
      <c r="K2486" t="str">
        <f t="shared" si="2520"/>
        <v>Relación del monto contratado por medio de Guate compras con el total del presupuesto de egresos vigente.</v>
      </c>
      <c r="L2486" s="150">
        <f>+VLOOKUP($E2486,IIC_2018!$B$8:$Q$347,12,0)</f>
        <v>0.18123327023597724</v>
      </c>
      <c r="M2486" s="142" t="str">
        <f>+VLOOKUP($E2486,IIC_2018!$B$8:$Q$347,13,0)</f>
        <v>Bajo</v>
      </c>
    </row>
    <row r="2487" spans="1:13" x14ac:dyDescent="0.3">
      <c r="A2487" s="139">
        <f t="shared" si="2509"/>
        <v>66</v>
      </c>
      <c r="B2487" s="148">
        <f t="shared" si="2511"/>
        <v>11</v>
      </c>
      <c r="D2487" s="149" t="str">
        <f>+VLOOKUP($A2487,mUNICIPIOS!$B$4:$F$343,2,0)</f>
        <v>Escuintla</v>
      </c>
      <c r="E2487" s="149">
        <f>+VLOOKUP($A2487,mUNICIPIOS!$B$4:$F$343,3,0)</f>
        <v>509</v>
      </c>
      <c r="F2487" s="149" t="str">
        <f>+VLOOKUP($A2487,mUNICIPIOS!$B$4:$F$343,4,0)</f>
        <v>San José</v>
      </c>
      <c r="G2487" s="139" t="str">
        <f t="shared" ref="G2487:K2487" si="2521">+G2449</f>
        <v>02</v>
      </c>
      <c r="H2487" t="str">
        <f t="shared" si="2521"/>
        <v>IIC</v>
      </c>
      <c r="I2487" t="str">
        <f t="shared" si="2521"/>
        <v>Índice de Información a la Ciudadanía</v>
      </c>
      <c r="J2487" t="str">
        <f t="shared" si="2521"/>
        <v>INDICE</v>
      </c>
      <c r="K2487">
        <f t="shared" si="2521"/>
        <v>0</v>
      </c>
      <c r="L2487" s="150">
        <f>+VLOOKUP($E2487,IIC_2018!$B$8:$Q$347,15,0)</f>
        <v>0.64530831755899432</v>
      </c>
      <c r="M2487" s="142" t="str">
        <f>+VLOOKUP($E2487,IIC_2018!$B$8:$Q$347,16,0)</f>
        <v>Medio alto</v>
      </c>
    </row>
    <row r="2488" spans="1:13" x14ac:dyDescent="0.3">
      <c r="A2488" s="139">
        <f t="shared" si="2509"/>
        <v>66</v>
      </c>
      <c r="B2488" s="148">
        <f t="shared" si="2511"/>
        <v>12</v>
      </c>
      <c r="D2488" s="149" t="str">
        <f>+VLOOKUP($A2488,mUNICIPIOS!$B$4:$F$343,2,0)</f>
        <v>Escuintla</v>
      </c>
      <c r="E2488" s="149">
        <f>+VLOOKUP($A2488,mUNICIPIOS!$B$4:$F$343,3,0)</f>
        <v>509</v>
      </c>
      <c r="F2488" s="149" t="str">
        <f>+VLOOKUP($A2488,mUNICIPIOS!$B$4:$F$343,4,0)</f>
        <v>San José</v>
      </c>
      <c r="G2488" s="139" t="str">
        <f t="shared" ref="G2488:K2488" si="2522">+G2450</f>
        <v>03</v>
      </c>
      <c r="H2488" t="str">
        <f t="shared" si="2522"/>
        <v>ISP</v>
      </c>
      <c r="I2488" t="str">
        <f t="shared" si="2522"/>
        <v>Índice de Servicios Públicos</v>
      </c>
      <c r="J2488" t="str">
        <f t="shared" si="2522"/>
        <v>03-01</v>
      </c>
      <c r="K2488" t="str">
        <f t="shared" si="2522"/>
        <v>Cobertura del servicio público de agua</v>
      </c>
      <c r="L2488" s="150">
        <f>+VLOOKUP($E2488,ISP_2018!$B$8:$T$347,3,0)</f>
        <v>0.56138706654170567</v>
      </c>
      <c r="M2488" s="142" t="str">
        <f>+VLOOKUP($E2488,ISP_2018!$B$8:$T$347,4,0)</f>
        <v>Medio</v>
      </c>
    </row>
    <row r="2489" spans="1:13" x14ac:dyDescent="0.3">
      <c r="A2489" s="139">
        <f t="shared" si="2509"/>
        <v>66</v>
      </c>
      <c r="B2489" s="148">
        <f t="shared" si="2511"/>
        <v>13</v>
      </c>
      <c r="D2489" s="149" t="str">
        <f>+VLOOKUP($A2489,mUNICIPIOS!$B$4:$F$343,2,0)</f>
        <v>Escuintla</v>
      </c>
      <c r="E2489" s="149">
        <f>+VLOOKUP($A2489,mUNICIPIOS!$B$4:$F$343,3,0)</f>
        <v>509</v>
      </c>
      <c r="F2489" s="149" t="str">
        <f>+VLOOKUP($A2489,mUNICIPIOS!$B$4:$F$343,4,0)</f>
        <v>San José</v>
      </c>
      <c r="G2489" s="139" t="str">
        <f t="shared" ref="G2489:K2489" si="2523">+G2451</f>
        <v>03</v>
      </c>
      <c r="H2489" t="str">
        <f t="shared" si="2523"/>
        <v>ISP</v>
      </c>
      <c r="I2489" t="str">
        <f t="shared" si="2523"/>
        <v>Índice de Servicios Públicos</v>
      </c>
      <c r="J2489" t="str">
        <f t="shared" si="2523"/>
        <v>03-02</v>
      </c>
      <c r="K2489" t="str">
        <f t="shared" si="2523"/>
        <v>Control de la calidad del servicio público de agua</v>
      </c>
      <c r="L2489" s="150">
        <f>+VLOOKUP($E2489,ISP_2018!$B$8:$T$347,6,0)</f>
        <v>0.9978070175438597</v>
      </c>
      <c r="M2489" s="142" t="str">
        <f>+VLOOKUP($E2489,ISP_2018!$B$8:$T$347,7,0)</f>
        <v>Alto</v>
      </c>
    </row>
    <row r="2490" spans="1:13" x14ac:dyDescent="0.3">
      <c r="A2490" s="139">
        <f t="shared" si="2509"/>
        <v>66</v>
      </c>
      <c r="B2490" s="148">
        <f t="shared" si="2511"/>
        <v>14</v>
      </c>
      <c r="D2490" s="149" t="str">
        <f>+VLOOKUP($A2490,mUNICIPIOS!$B$4:$F$343,2,0)</f>
        <v>Escuintla</v>
      </c>
      <c r="E2490" s="149">
        <f>+VLOOKUP($A2490,mUNICIPIOS!$B$4:$F$343,3,0)</f>
        <v>509</v>
      </c>
      <c r="F2490" s="149" t="str">
        <f>+VLOOKUP($A2490,mUNICIPIOS!$B$4:$F$343,4,0)</f>
        <v>San José</v>
      </c>
      <c r="G2490" s="139" t="str">
        <f t="shared" ref="G2490:K2490" si="2524">+G2452</f>
        <v>03</v>
      </c>
      <c r="H2490" t="str">
        <f t="shared" si="2524"/>
        <v>ISP</v>
      </c>
      <c r="I2490" t="str">
        <f t="shared" si="2524"/>
        <v>Índice de Servicios Públicos</v>
      </c>
      <c r="J2490" t="str">
        <f t="shared" si="2524"/>
        <v>03-03</v>
      </c>
      <c r="K2490" t="str">
        <f t="shared" si="2524"/>
        <v>Disposición  y tratamiento  de aguas residuales</v>
      </c>
      <c r="L2490" s="150">
        <f>+VLOOKUP($E2490,ISP_2018!$B$8:$T$347,9,0)</f>
        <v>0.43257445217178464</v>
      </c>
      <c r="M2490" s="142" t="str">
        <f>+VLOOKUP($E2490,ISP_2018!$B$8:$T$347,10,0)</f>
        <v>Medio</v>
      </c>
    </row>
    <row r="2491" spans="1:13" x14ac:dyDescent="0.3">
      <c r="A2491" s="139">
        <f t="shared" si="2509"/>
        <v>66</v>
      </c>
      <c r="B2491" s="148">
        <f t="shared" si="2511"/>
        <v>15</v>
      </c>
      <c r="D2491" s="149" t="str">
        <f>+VLOOKUP($A2491,mUNICIPIOS!$B$4:$F$343,2,0)</f>
        <v>Escuintla</v>
      </c>
      <c r="E2491" s="149">
        <f>+VLOOKUP($A2491,mUNICIPIOS!$B$4:$F$343,3,0)</f>
        <v>509</v>
      </c>
      <c r="F2491" s="149" t="str">
        <f>+VLOOKUP($A2491,mUNICIPIOS!$B$4:$F$343,4,0)</f>
        <v>San José</v>
      </c>
      <c r="G2491" s="139" t="str">
        <f t="shared" ref="G2491:K2491" si="2525">+G2453</f>
        <v>03</v>
      </c>
      <c r="H2491" t="str">
        <f t="shared" si="2525"/>
        <v>ISP</v>
      </c>
      <c r="I2491" t="str">
        <f t="shared" si="2525"/>
        <v>Índice de Servicios Públicos</v>
      </c>
      <c r="J2491" t="str">
        <f t="shared" si="2525"/>
        <v>03-04</v>
      </c>
      <c r="K2491" t="str">
        <f t="shared" si="2525"/>
        <v>Gestión y manejo de los residuos y desechos sólidos</v>
      </c>
      <c r="L2491" s="150">
        <f>+VLOOKUP($E2491,ISP_2018!$B$8:$T$347,12,0)</f>
        <v>8.0539043059961624E-2</v>
      </c>
      <c r="M2491" s="142" t="str">
        <f>+VLOOKUP($E2491,ISP_2018!$B$8:$T$347,13,0)</f>
        <v>Bajo</v>
      </c>
    </row>
    <row r="2492" spans="1:13" x14ac:dyDescent="0.3">
      <c r="A2492" s="139">
        <f t="shared" si="2509"/>
        <v>66</v>
      </c>
      <c r="B2492" s="148">
        <f t="shared" si="2511"/>
        <v>16</v>
      </c>
      <c r="D2492" s="149" t="str">
        <f>+VLOOKUP($A2492,mUNICIPIOS!$B$4:$F$343,2,0)</f>
        <v>Escuintla</v>
      </c>
      <c r="E2492" s="149">
        <f>+VLOOKUP($A2492,mUNICIPIOS!$B$4:$F$343,3,0)</f>
        <v>509</v>
      </c>
      <c r="F2492" s="149" t="str">
        <f>+VLOOKUP($A2492,mUNICIPIOS!$B$4:$F$343,4,0)</f>
        <v>San José</v>
      </c>
      <c r="G2492" s="139" t="str">
        <f t="shared" ref="G2492:K2492" si="2526">+G2454</f>
        <v>03</v>
      </c>
      <c r="H2492" t="str">
        <f t="shared" si="2526"/>
        <v>ISP</v>
      </c>
      <c r="I2492" t="str">
        <f t="shared" si="2526"/>
        <v>Índice de Servicios Públicos</v>
      </c>
      <c r="J2492" t="str">
        <f t="shared" si="2526"/>
        <v>03-05</v>
      </c>
      <c r="K2492" t="str">
        <f t="shared" si="2526"/>
        <v>Gestión de servicios públicos municipales</v>
      </c>
      <c r="L2492" s="150">
        <f>+VLOOKUP($E2492,ISP_2018!$B$8:$T$347,15,0)</f>
        <v>0.53225806451612911</v>
      </c>
      <c r="M2492" s="142" t="str">
        <f>+VLOOKUP($E2492,ISP_2018!$B$8:$T$347,16,0)</f>
        <v>Medio</v>
      </c>
    </row>
    <row r="2493" spans="1:13" x14ac:dyDescent="0.3">
      <c r="A2493" s="139">
        <f t="shared" si="2509"/>
        <v>66</v>
      </c>
      <c r="B2493" s="148">
        <f t="shared" si="2511"/>
        <v>17</v>
      </c>
      <c r="D2493" s="149" t="str">
        <f>+VLOOKUP($A2493,mUNICIPIOS!$B$4:$F$343,2,0)</f>
        <v>Escuintla</v>
      </c>
      <c r="E2493" s="149">
        <f>+VLOOKUP($A2493,mUNICIPIOS!$B$4:$F$343,3,0)</f>
        <v>509</v>
      </c>
      <c r="F2493" s="149" t="str">
        <f>+VLOOKUP($A2493,mUNICIPIOS!$B$4:$F$343,4,0)</f>
        <v>San José</v>
      </c>
      <c r="G2493" s="139" t="str">
        <f t="shared" ref="G2493:K2493" si="2527">+G2455</f>
        <v>03</v>
      </c>
      <c r="H2493" t="str">
        <f t="shared" si="2527"/>
        <v>ISP</v>
      </c>
      <c r="I2493" t="str">
        <f t="shared" si="2527"/>
        <v>Índice de Servicios Públicos</v>
      </c>
      <c r="J2493" t="str">
        <f t="shared" si="2527"/>
        <v>INDICE</v>
      </c>
      <c r="K2493">
        <f t="shared" si="2527"/>
        <v>0</v>
      </c>
      <c r="L2493" s="150">
        <f>+VLOOKUP($E2493,ISP_2018!$B$8:$T$347,18,0)</f>
        <v>0.56455512386690365</v>
      </c>
      <c r="M2493" s="142" t="str">
        <f>+VLOOKUP($E2493,ISP_2018!$B$8:$T$347,19,0)</f>
        <v>Medio</v>
      </c>
    </row>
    <row r="2494" spans="1:13" x14ac:dyDescent="0.3">
      <c r="A2494" s="139">
        <f t="shared" si="2509"/>
        <v>66</v>
      </c>
      <c r="B2494" s="148">
        <f t="shared" si="2511"/>
        <v>18</v>
      </c>
      <c r="D2494" s="149" t="str">
        <f>+VLOOKUP($A2494,mUNICIPIOS!$B$4:$F$343,2,0)</f>
        <v>Escuintla</v>
      </c>
      <c r="E2494" s="149">
        <f>+VLOOKUP($A2494,mUNICIPIOS!$B$4:$F$343,3,0)</f>
        <v>509</v>
      </c>
      <c r="F2494" s="149" t="str">
        <f>+VLOOKUP($A2494,mUNICIPIOS!$B$4:$F$343,4,0)</f>
        <v>San José</v>
      </c>
      <c r="G2494" s="139" t="str">
        <f t="shared" ref="G2494:K2494" si="2528">+G2456</f>
        <v>04</v>
      </c>
      <c r="H2494" t="str">
        <f t="shared" si="2528"/>
        <v>IGA</v>
      </c>
      <c r="I2494" t="str">
        <f t="shared" si="2528"/>
        <v>Índice de Gestión Administrativa</v>
      </c>
      <c r="J2494" t="str">
        <f t="shared" si="2528"/>
        <v>04-01</v>
      </c>
      <c r="K2494" t="str">
        <f t="shared" si="2528"/>
        <v>Existencia de elementos de atención municipal orientada al vecino</v>
      </c>
      <c r="L2494" s="150">
        <f>+VLOOKUP($E2494,IGA_2018!$B$8:$N$347,3,0)</f>
        <v>0.5</v>
      </c>
      <c r="M2494" s="142" t="str">
        <f>+VLOOKUP($E2494,IGA_2018!$B$8:$N$347,4,0)</f>
        <v>Medio</v>
      </c>
    </row>
    <row r="2495" spans="1:13" x14ac:dyDescent="0.3">
      <c r="A2495" s="139">
        <f t="shared" si="2509"/>
        <v>66</v>
      </c>
      <c r="B2495" s="148">
        <f t="shared" si="2511"/>
        <v>19</v>
      </c>
      <c r="D2495" s="149" t="str">
        <f>+VLOOKUP($A2495,mUNICIPIOS!$B$4:$F$343,2,0)</f>
        <v>Escuintla</v>
      </c>
      <c r="E2495" s="149">
        <f>+VLOOKUP($A2495,mUNICIPIOS!$B$4:$F$343,3,0)</f>
        <v>509</v>
      </c>
      <c r="F2495" s="149" t="str">
        <f>+VLOOKUP($A2495,mUNICIPIOS!$B$4:$F$343,4,0)</f>
        <v>San José</v>
      </c>
      <c r="G2495" s="139" t="str">
        <f t="shared" ref="G2495:K2495" si="2529">+G2457</f>
        <v>04</v>
      </c>
      <c r="H2495" t="str">
        <f t="shared" si="2529"/>
        <v>IGA</v>
      </c>
      <c r="I2495" t="str">
        <f t="shared" si="2529"/>
        <v>Índice de Gestión Administrativa</v>
      </c>
      <c r="J2495" t="str">
        <f t="shared" si="2529"/>
        <v>04-02</v>
      </c>
      <c r="K2495" t="str">
        <f t="shared" si="2529"/>
        <v>Gestión del recurso humano.</v>
      </c>
      <c r="L2495" s="150">
        <f>+VLOOKUP($E2495,IGA_2018!$B$8:$N$347,6,0)</f>
        <v>0.49549317537986109</v>
      </c>
      <c r="M2495" s="142" t="str">
        <f>+VLOOKUP($E2495,IGA_2018!$B$8:$N$347,7,0)</f>
        <v>Medio</v>
      </c>
    </row>
    <row r="2496" spans="1:13" x14ac:dyDescent="0.3">
      <c r="A2496" s="139">
        <f t="shared" si="2509"/>
        <v>66</v>
      </c>
      <c r="B2496" s="148">
        <f t="shared" si="2511"/>
        <v>20</v>
      </c>
      <c r="D2496" s="149" t="str">
        <f>+VLOOKUP($A2496,mUNICIPIOS!$B$4:$F$343,2,0)</f>
        <v>Escuintla</v>
      </c>
      <c r="E2496" s="149">
        <f>+VLOOKUP($A2496,mUNICIPIOS!$B$4:$F$343,3,0)</f>
        <v>509</v>
      </c>
      <c r="F2496" s="149" t="str">
        <f>+VLOOKUP($A2496,mUNICIPIOS!$B$4:$F$343,4,0)</f>
        <v>San José</v>
      </c>
      <c r="G2496" s="139" t="str">
        <f t="shared" ref="G2496:K2496" si="2530">+G2458</f>
        <v>04</v>
      </c>
      <c r="H2496" t="str">
        <f t="shared" si="2530"/>
        <v>IGA</v>
      </c>
      <c r="I2496" t="str">
        <f t="shared" si="2530"/>
        <v>Índice de Gestión Administrativa</v>
      </c>
      <c r="J2496" t="str">
        <f t="shared" si="2530"/>
        <v>04-03</v>
      </c>
      <c r="K2496" t="str">
        <f t="shared" si="2530"/>
        <v>Existencia de oficinas municipales con instrumentos de gestión.</v>
      </c>
      <c r="L2496" s="150">
        <f>+VLOOKUP($E2496,IGA_2018!$B$8:$N$347,9,0)</f>
        <v>0.94107142857142856</v>
      </c>
      <c r="M2496" s="142" t="str">
        <f>+VLOOKUP($E2496,IGA_2018!$B$8:$N$347,10,0)</f>
        <v>Alto</v>
      </c>
    </row>
    <row r="2497" spans="1:13" x14ac:dyDescent="0.3">
      <c r="A2497" s="139">
        <f t="shared" si="2509"/>
        <v>66</v>
      </c>
      <c r="B2497" s="148">
        <f t="shared" si="2511"/>
        <v>21</v>
      </c>
      <c r="D2497" s="149" t="str">
        <f>+VLOOKUP($A2497,mUNICIPIOS!$B$4:$F$343,2,0)</f>
        <v>Escuintla</v>
      </c>
      <c r="E2497" s="149">
        <f>+VLOOKUP($A2497,mUNICIPIOS!$B$4:$F$343,3,0)</f>
        <v>509</v>
      </c>
      <c r="F2497" s="149" t="str">
        <f>+VLOOKUP($A2497,mUNICIPIOS!$B$4:$F$343,4,0)</f>
        <v>San José</v>
      </c>
      <c r="G2497" s="139" t="str">
        <f t="shared" ref="G2497:K2497" si="2531">+G2459</f>
        <v>04</v>
      </c>
      <c r="H2497" t="str">
        <f t="shared" si="2531"/>
        <v>IGA</v>
      </c>
      <c r="I2497" t="str">
        <f t="shared" si="2531"/>
        <v>Índice de Gestión Administrativa</v>
      </c>
      <c r="J2497" t="str">
        <f t="shared" si="2531"/>
        <v>INDICE</v>
      </c>
      <c r="K2497">
        <f t="shared" si="2531"/>
        <v>0</v>
      </c>
      <c r="L2497" s="150">
        <f>+VLOOKUP($E2497,IGA_2018!$B$8:$N$347,12,0)</f>
        <v>0.65279761138295134</v>
      </c>
      <c r="M2497" s="142" t="str">
        <f>+VLOOKUP($E2497,IGA_2018!$B$8:$N$347,13,0)</f>
        <v>Medio alto</v>
      </c>
    </row>
    <row r="2498" spans="1:13" x14ac:dyDescent="0.3">
      <c r="A2498" s="139">
        <f t="shared" si="2509"/>
        <v>66</v>
      </c>
      <c r="B2498" s="148">
        <f t="shared" si="2511"/>
        <v>22</v>
      </c>
      <c r="D2498" s="149" t="str">
        <f>+VLOOKUP($A2498,mUNICIPIOS!$B$4:$F$343,2,0)</f>
        <v>Escuintla</v>
      </c>
      <c r="E2498" s="149">
        <f>+VLOOKUP($A2498,mUNICIPIOS!$B$4:$F$343,3,0)</f>
        <v>509</v>
      </c>
      <c r="F2498" s="149" t="str">
        <f>+VLOOKUP($A2498,mUNICIPIOS!$B$4:$F$343,4,0)</f>
        <v>San José</v>
      </c>
      <c r="G2498" s="139" t="str">
        <f t="shared" ref="G2498:K2498" si="2532">+G2460</f>
        <v>05</v>
      </c>
      <c r="H2498" t="str">
        <f t="shared" si="2532"/>
        <v>IGF</v>
      </c>
      <c r="I2498" t="str">
        <f t="shared" si="2532"/>
        <v>Índice de Gestión Financiera</v>
      </c>
      <c r="J2498" t="str">
        <f t="shared" si="2532"/>
        <v>05-01</v>
      </c>
      <c r="K2498" t="str">
        <f t="shared" si="2532"/>
        <v>Autonomía financiera municipal</v>
      </c>
      <c r="L2498" s="150">
        <f>+VLOOKUP($E2498,IGF_2018!$B$8:$Z$347,3,0)</f>
        <v>0.60797002288268531</v>
      </c>
      <c r="M2498" s="142" t="str">
        <f>+VLOOKUP($E2498,IGF_2018!$B$8:$Z$347,4,0)</f>
        <v>Medio alto</v>
      </c>
    </row>
    <row r="2499" spans="1:13" x14ac:dyDescent="0.3">
      <c r="A2499" s="139">
        <f t="shared" si="2509"/>
        <v>66</v>
      </c>
      <c r="B2499" s="148">
        <f t="shared" si="2511"/>
        <v>23</v>
      </c>
      <c r="D2499" s="149" t="str">
        <f>+VLOOKUP($A2499,mUNICIPIOS!$B$4:$F$343,2,0)</f>
        <v>Escuintla</v>
      </c>
      <c r="E2499" s="149">
        <f>+VLOOKUP($A2499,mUNICIPIOS!$B$4:$F$343,3,0)</f>
        <v>509</v>
      </c>
      <c r="F2499" s="149" t="str">
        <f>+VLOOKUP($A2499,mUNICIPIOS!$B$4:$F$343,4,0)</f>
        <v>San José</v>
      </c>
      <c r="G2499" s="139" t="str">
        <f t="shared" ref="G2499:K2499" si="2533">+G2461</f>
        <v>05</v>
      </c>
      <c r="H2499" t="str">
        <f t="shared" si="2533"/>
        <v>IGF</v>
      </c>
      <c r="I2499" t="str">
        <f t="shared" si="2533"/>
        <v>Índice de Gestión Financiera</v>
      </c>
      <c r="J2499" t="str">
        <f t="shared" si="2533"/>
        <v>05-02</v>
      </c>
      <c r="K2499" t="str">
        <f t="shared" si="2533"/>
        <v xml:space="preserve">Ingresos propios por habitante -sin regalías- </v>
      </c>
      <c r="L2499" s="150">
        <f>+VLOOKUP($E2499,IGF_2018!$B$8:$Z$347,6,0)</f>
        <v>0.60156078278980007</v>
      </c>
      <c r="M2499" s="142" t="str">
        <f>+VLOOKUP($E2499,IGF_2018!$B$8:$Z$347,7,0)</f>
        <v>Medio alto</v>
      </c>
    </row>
    <row r="2500" spans="1:13" x14ac:dyDescent="0.3">
      <c r="A2500" s="139">
        <f t="shared" si="2509"/>
        <v>66</v>
      </c>
      <c r="B2500" s="148">
        <f t="shared" si="2511"/>
        <v>24</v>
      </c>
      <c r="D2500" s="149" t="str">
        <f>+VLOOKUP($A2500,mUNICIPIOS!$B$4:$F$343,2,0)</f>
        <v>Escuintla</v>
      </c>
      <c r="E2500" s="149">
        <f>+VLOOKUP($A2500,mUNICIPIOS!$B$4:$F$343,3,0)</f>
        <v>509</v>
      </c>
      <c r="F2500" s="149" t="str">
        <f>+VLOOKUP($A2500,mUNICIPIOS!$B$4:$F$343,4,0)</f>
        <v>San José</v>
      </c>
      <c r="G2500" s="139" t="str">
        <f t="shared" ref="G2500:K2500" si="2534">+G2462</f>
        <v>05</v>
      </c>
      <c r="H2500" t="str">
        <f t="shared" si="2534"/>
        <v>IGF</v>
      </c>
      <c r="I2500" t="str">
        <f t="shared" si="2534"/>
        <v>Índice de Gestión Financiera</v>
      </c>
      <c r="J2500" t="str">
        <f t="shared" si="2534"/>
        <v>05-03</v>
      </c>
      <c r="K2500" t="str">
        <f t="shared" si="2534"/>
        <v>Ingresos del IUSI en relación a los ingresos propios -sin regalías-</v>
      </c>
      <c r="L2500" s="150">
        <f>+VLOOKUP($E2500,IGF_2018!$B$8:$Z$347,9,0)</f>
        <v>0.50350522976691703</v>
      </c>
      <c r="M2500" s="142" t="str">
        <f>+VLOOKUP($E2500,IGF_2018!$B$8:$Z$347,10,0)</f>
        <v>Medio</v>
      </c>
    </row>
    <row r="2501" spans="1:13" x14ac:dyDescent="0.3">
      <c r="A2501" s="139">
        <f t="shared" si="2509"/>
        <v>66</v>
      </c>
      <c r="B2501" s="148">
        <f t="shared" si="2511"/>
        <v>25</v>
      </c>
      <c r="D2501" s="149" t="str">
        <f>+VLOOKUP($A2501,mUNICIPIOS!$B$4:$F$343,2,0)</f>
        <v>Escuintla</v>
      </c>
      <c r="E2501" s="149">
        <f>+VLOOKUP($A2501,mUNICIPIOS!$B$4:$F$343,3,0)</f>
        <v>509</v>
      </c>
      <c r="F2501" s="149" t="str">
        <f>+VLOOKUP($A2501,mUNICIPIOS!$B$4:$F$343,4,0)</f>
        <v>San José</v>
      </c>
      <c r="G2501" s="139" t="str">
        <f t="shared" ref="G2501:K2501" si="2535">+G2463</f>
        <v>05</v>
      </c>
      <c r="H2501" t="str">
        <f t="shared" si="2535"/>
        <v>IGF</v>
      </c>
      <c r="I2501" t="str">
        <f t="shared" si="2535"/>
        <v>Índice de Gestión Financiera</v>
      </c>
      <c r="J2501" t="str">
        <f t="shared" si="2535"/>
        <v>05-04</v>
      </c>
      <c r="K2501" t="str">
        <f t="shared" si="2535"/>
        <v>Inversión anual en capital fijo por habitante</v>
      </c>
      <c r="L2501" s="150">
        <f>+VLOOKUP($E2501,IGF_2018!$B$8:$Z$347,12,0)</f>
        <v>4.8392252019685202E-2</v>
      </c>
      <c r="M2501" s="142" t="str">
        <f>+VLOOKUP($E2501,IGF_2018!$B$8:$Z$347,13,0)</f>
        <v>Bajo</v>
      </c>
    </row>
    <row r="2502" spans="1:13" x14ac:dyDescent="0.3">
      <c r="A2502" s="139">
        <f t="shared" si="2509"/>
        <v>66</v>
      </c>
      <c r="B2502" s="148">
        <f t="shared" si="2511"/>
        <v>26</v>
      </c>
      <c r="D2502" s="149" t="str">
        <f>+VLOOKUP($A2502,mUNICIPIOS!$B$4:$F$343,2,0)</f>
        <v>Escuintla</v>
      </c>
      <c r="E2502" s="149">
        <f>+VLOOKUP($A2502,mUNICIPIOS!$B$4:$F$343,3,0)</f>
        <v>509</v>
      </c>
      <c r="F2502" s="149" t="str">
        <f>+VLOOKUP($A2502,mUNICIPIOS!$B$4:$F$343,4,0)</f>
        <v>San José</v>
      </c>
      <c r="G2502" s="139" t="str">
        <f t="shared" ref="G2502:K2502" si="2536">+G2464</f>
        <v>05</v>
      </c>
      <c r="H2502" t="str">
        <f t="shared" si="2536"/>
        <v>IGF</v>
      </c>
      <c r="I2502" t="str">
        <f t="shared" si="2536"/>
        <v>Índice de Gestión Financiera</v>
      </c>
      <c r="J2502" t="str">
        <f t="shared" si="2536"/>
        <v>05-05</v>
      </c>
      <c r="K2502" t="str">
        <f t="shared" si="2536"/>
        <v>Inversión anual en capital fijo con recursos percibidos por ingresos propios</v>
      </c>
      <c r="L2502" s="150">
        <f>+VLOOKUP($E2502,IGF_2018!$B$8:$Z$347,15,0)</f>
        <v>6.382495184119405E-2</v>
      </c>
      <c r="M2502" s="142" t="str">
        <f>+VLOOKUP($E2502,IGF_2018!$B$8:$Z$347,16,0)</f>
        <v>Bajo</v>
      </c>
    </row>
    <row r="2503" spans="1:13" x14ac:dyDescent="0.3">
      <c r="A2503" s="139">
        <f t="shared" si="2509"/>
        <v>66</v>
      </c>
      <c r="B2503" s="148">
        <f t="shared" si="2511"/>
        <v>27</v>
      </c>
      <c r="D2503" s="149" t="str">
        <f>+VLOOKUP($A2503,mUNICIPIOS!$B$4:$F$343,2,0)</f>
        <v>Escuintla</v>
      </c>
      <c r="E2503" s="149">
        <f>+VLOOKUP($A2503,mUNICIPIOS!$B$4:$F$343,3,0)</f>
        <v>509</v>
      </c>
      <c r="F2503" s="149" t="str">
        <f>+VLOOKUP($A2503,mUNICIPIOS!$B$4:$F$343,4,0)</f>
        <v>San José</v>
      </c>
      <c r="G2503" s="139" t="str">
        <f t="shared" ref="G2503:K2503" si="2537">+G2465</f>
        <v>05</v>
      </c>
      <c r="H2503" t="str">
        <f t="shared" si="2537"/>
        <v>IGF</v>
      </c>
      <c r="I2503" t="str">
        <f t="shared" si="2537"/>
        <v>Índice de Gestión Financiera</v>
      </c>
      <c r="J2503" t="str">
        <f t="shared" si="2537"/>
        <v>05-06</v>
      </c>
      <c r="K2503" t="str">
        <f t="shared" si="2537"/>
        <v xml:space="preserve">Inversión anual en capital fijo con recursos percibidos por transferencias del Gobierno Central </v>
      </c>
      <c r="L2503" s="150">
        <f>+VLOOKUP($E2503,IGF_2018!$B$8:$Z$347,18,0)</f>
        <v>0.2530863658971752</v>
      </c>
      <c r="M2503" s="142" t="str">
        <f>+VLOOKUP($E2503,IGF_2018!$B$8:$Z$347,19,0)</f>
        <v>Medio bajo</v>
      </c>
    </row>
    <row r="2504" spans="1:13" x14ac:dyDescent="0.3">
      <c r="A2504" s="139">
        <f t="shared" si="2509"/>
        <v>66</v>
      </c>
      <c r="B2504" s="148">
        <f t="shared" si="2511"/>
        <v>28</v>
      </c>
      <c r="D2504" s="149" t="str">
        <f>+VLOOKUP($A2504,mUNICIPIOS!$B$4:$F$343,2,0)</f>
        <v>Escuintla</v>
      </c>
      <c r="E2504" s="149">
        <f>+VLOOKUP($A2504,mUNICIPIOS!$B$4:$F$343,3,0)</f>
        <v>509</v>
      </c>
      <c r="F2504" s="149" t="str">
        <f>+VLOOKUP($A2504,mUNICIPIOS!$B$4:$F$343,4,0)</f>
        <v>San José</v>
      </c>
      <c r="G2504" s="139" t="str">
        <f t="shared" ref="G2504:K2504" si="2538">+G2466</f>
        <v>05</v>
      </c>
      <c r="H2504" t="str">
        <f t="shared" si="2538"/>
        <v>IGF</v>
      </c>
      <c r="I2504" t="str">
        <f t="shared" si="2538"/>
        <v>Índice de Gestión Financiera</v>
      </c>
      <c r="J2504" t="str">
        <f t="shared" si="2538"/>
        <v>05-07</v>
      </c>
      <c r="K2504" t="str">
        <f t="shared" si="2538"/>
        <v>Financiamiento por endeudamiento municipal</v>
      </c>
      <c r="L2504" s="150">
        <f>+VLOOKUP($E2504,IGF_2018!$B$8:$Z$347,21,0)</f>
        <v>0.99326408560003265</v>
      </c>
      <c r="M2504" s="142" t="str">
        <f>+VLOOKUP($E2504,IGF_2018!$B$8:$Z$347,22,0)</f>
        <v>Alto</v>
      </c>
    </row>
    <row r="2505" spans="1:13" x14ac:dyDescent="0.3">
      <c r="A2505" s="139">
        <f t="shared" si="2509"/>
        <v>66</v>
      </c>
      <c r="B2505" s="148">
        <f t="shared" si="2511"/>
        <v>29</v>
      </c>
      <c r="D2505" s="149" t="str">
        <f>+VLOOKUP($A2505,mUNICIPIOS!$B$4:$F$343,2,0)</f>
        <v>Escuintla</v>
      </c>
      <c r="E2505" s="149">
        <f>+VLOOKUP($A2505,mUNICIPIOS!$B$4:$F$343,3,0)</f>
        <v>509</v>
      </c>
      <c r="F2505" s="149" t="str">
        <f>+VLOOKUP($A2505,mUNICIPIOS!$B$4:$F$343,4,0)</f>
        <v>San José</v>
      </c>
      <c r="G2505" s="139" t="str">
        <f t="shared" ref="G2505:K2505" si="2539">+G2467</f>
        <v>05</v>
      </c>
      <c r="H2505" t="str">
        <f t="shared" si="2539"/>
        <v>IGF</v>
      </c>
      <c r="I2505" t="str">
        <f t="shared" si="2539"/>
        <v>Índice de Gestión Financiera</v>
      </c>
      <c r="J2505" t="str">
        <f t="shared" si="2539"/>
        <v>INDICE</v>
      </c>
      <c r="K2505">
        <f t="shared" si="2539"/>
        <v>0</v>
      </c>
      <c r="L2505" s="150">
        <f>+VLOOKUP($E2505,IGF_2018!$B$8:$Z$347,24,0)</f>
        <v>0.52743985820700079</v>
      </c>
      <c r="M2505" s="142" t="str">
        <f>+VLOOKUP($E2505,IGF_2018!$B$8:$Z$347,25,0)</f>
        <v>Medio</v>
      </c>
    </row>
    <row r="2506" spans="1:13" x14ac:dyDescent="0.3">
      <c r="A2506" s="139">
        <f t="shared" si="2509"/>
        <v>66</v>
      </c>
      <c r="B2506" s="148">
        <f t="shared" si="2511"/>
        <v>30</v>
      </c>
      <c r="D2506" s="149" t="str">
        <f>+VLOOKUP($A2506,mUNICIPIOS!$B$4:$F$343,2,0)</f>
        <v>Escuintla</v>
      </c>
      <c r="E2506" s="149">
        <f>+VLOOKUP($A2506,mUNICIPIOS!$B$4:$F$343,3,0)</f>
        <v>509</v>
      </c>
      <c r="F2506" s="149" t="str">
        <f>+VLOOKUP($A2506,mUNICIPIOS!$B$4:$F$343,4,0)</f>
        <v>San José</v>
      </c>
      <c r="G2506" s="139" t="str">
        <f t="shared" ref="G2506:K2506" si="2540">+G2468</f>
        <v>06</v>
      </c>
      <c r="H2506" t="str">
        <f t="shared" si="2540"/>
        <v>IGE</v>
      </c>
      <c r="I2506" t="str">
        <f t="shared" si="2540"/>
        <v>Índice de Gestión Estratégica</v>
      </c>
      <c r="J2506" t="str">
        <f t="shared" si="2540"/>
        <v>06-01</v>
      </c>
      <c r="K2506" t="str">
        <f t="shared" si="2540"/>
        <v>Ejecución del Plan Operativo Anual  (POA)</v>
      </c>
      <c r="L2506" s="150">
        <f>+VLOOKUP($E2506,IGE_2018!$B$8:$Z$347,3,0)</f>
        <v>0</v>
      </c>
      <c r="M2506" s="142" t="str">
        <f>+VLOOKUP($E2506,IGE_2018!$B$8:$Z$347,4,0)</f>
        <v>Bajo</v>
      </c>
    </row>
    <row r="2507" spans="1:13" x14ac:dyDescent="0.3">
      <c r="A2507" s="139">
        <f t="shared" si="2509"/>
        <v>66</v>
      </c>
      <c r="B2507" s="148">
        <f t="shared" si="2511"/>
        <v>31</v>
      </c>
      <c r="D2507" s="149" t="str">
        <f>+VLOOKUP($A2507,mUNICIPIOS!$B$4:$F$343,2,0)</f>
        <v>Escuintla</v>
      </c>
      <c r="E2507" s="149">
        <f>+VLOOKUP($A2507,mUNICIPIOS!$B$4:$F$343,3,0)</f>
        <v>509</v>
      </c>
      <c r="F2507" s="149" t="str">
        <f>+VLOOKUP($A2507,mUNICIPIOS!$B$4:$F$343,4,0)</f>
        <v>San José</v>
      </c>
      <c r="G2507" s="139" t="str">
        <f t="shared" ref="G2507:K2507" si="2541">+G2469</f>
        <v>06</v>
      </c>
      <c r="H2507" t="str">
        <f t="shared" si="2541"/>
        <v>IGE</v>
      </c>
      <c r="I2507" t="str">
        <f t="shared" si="2541"/>
        <v>Índice de Gestión Estratégica</v>
      </c>
      <c r="J2507" t="str">
        <f t="shared" si="2541"/>
        <v>06-02</v>
      </c>
      <c r="K2507" t="str">
        <f t="shared" si="2541"/>
        <v>Relación Plan de Desarrollo Municipal y Ordenamiento Territorial (PDM-OT) - Plan Estratégico Institucional (PEI) - Plan Operativo Multianual (POM) - Plan Operativo Anual (POA)</v>
      </c>
      <c r="L2507" s="150">
        <f>+VLOOKUP($E2507,IGE_2018!$B$8:$Z$347,6,0)</f>
        <v>0</v>
      </c>
      <c r="M2507" s="142" t="str">
        <f>+VLOOKUP($E2507,IGE_2018!$B$8:$Z$347,7,0)</f>
        <v>Bajo</v>
      </c>
    </row>
    <row r="2508" spans="1:13" x14ac:dyDescent="0.3">
      <c r="A2508" s="139">
        <f t="shared" si="2509"/>
        <v>66</v>
      </c>
      <c r="B2508" s="148">
        <f t="shared" si="2511"/>
        <v>32</v>
      </c>
      <c r="D2508" s="149" t="str">
        <f>+VLOOKUP($A2508,mUNICIPIOS!$B$4:$F$343,2,0)</f>
        <v>Escuintla</v>
      </c>
      <c r="E2508" s="149">
        <f>+VLOOKUP($A2508,mUNICIPIOS!$B$4:$F$343,3,0)</f>
        <v>509</v>
      </c>
      <c r="F2508" s="149" t="str">
        <f>+VLOOKUP($A2508,mUNICIPIOS!$B$4:$F$343,4,0)</f>
        <v>San José</v>
      </c>
      <c r="G2508" s="139" t="str">
        <f t="shared" ref="G2508:K2508" si="2542">+G2470</f>
        <v>06</v>
      </c>
      <c r="H2508" t="str">
        <f t="shared" si="2542"/>
        <v>IGE</v>
      </c>
      <c r="I2508" t="str">
        <f t="shared" si="2542"/>
        <v>Índice de Gestión Estratégica</v>
      </c>
      <c r="J2508" t="str">
        <f t="shared" si="2542"/>
        <v>06-03</v>
      </c>
      <c r="K2508" t="str">
        <f t="shared" si="2542"/>
        <v>Presupuesto de egresos relacionado a competencias municipales que responden a prioridades nacionales de desarrollo.</v>
      </c>
      <c r="L2508" s="150">
        <f>+VLOOKUP($E2508,IGE_2018!$B$8:$Z$347,9,0)</f>
        <v>0.17985350367774033</v>
      </c>
      <c r="M2508" s="142" t="str">
        <f>+VLOOKUP($E2508,IGE_2018!$B$8:$Z$347,10,0)</f>
        <v>Bajo</v>
      </c>
    </row>
    <row r="2509" spans="1:13" x14ac:dyDescent="0.3">
      <c r="A2509" s="139">
        <f t="shared" si="2509"/>
        <v>66</v>
      </c>
      <c r="B2509" s="148">
        <f t="shared" si="2511"/>
        <v>33</v>
      </c>
      <c r="D2509" s="149" t="str">
        <f>+VLOOKUP($A2509,mUNICIPIOS!$B$4:$F$343,2,0)</f>
        <v>Escuintla</v>
      </c>
      <c r="E2509" s="149">
        <f>+VLOOKUP($A2509,mUNICIPIOS!$B$4:$F$343,3,0)</f>
        <v>509</v>
      </c>
      <c r="F2509" s="149" t="str">
        <f>+VLOOKUP($A2509,mUNICIPIOS!$B$4:$F$343,4,0)</f>
        <v>San José</v>
      </c>
      <c r="G2509" s="139" t="str">
        <f t="shared" ref="G2509:K2509" si="2543">+G2471</f>
        <v>06</v>
      </c>
      <c r="H2509" t="str">
        <f t="shared" si="2543"/>
        <v>IGE</v>
      </c>
      <c r="I2509" t="str">
        <f t="shared" si="2543"/>
        <v>Índice de Gestión Estratégica</v>
      </c>
      <c r="J2509" t="str">
        <f t="shared" si="2543"/>
        <v>06-04</v>
      </c>
      <c r="K2509" t="str">
        <f t="shared" si="2543"/>
        <v>Institucionalización de la gestión ordenada del territorio</v>
      </c>
      <c r="L2509" s="150">
        <f>+VLOOKUP($E2509,IGE_2018!$B$8:$Z$347,12,0)</f>
        <v>0.70000000000000007</v>
      </c>
      <c r="M2509" s="142" t="str">
        <f>+VLOOKUP($E2509,IGE_2018!$B$8:$Z$347,13,0)</f>
        <v>Medio alto</v>
      </c>
    </row>
    <row r="2510" spans="1:13" x14ac:dyDescent="0.3">
      <c r="A2510" s="139">
        <f t="shared" si="2509"/>
        <v>66</v>
      </c>
      <c r="B2510" s="148">
        <f t="shared" si="2511"/>
        <v>34</v>
      </c>
      <c r="D2510" s="149" t="str">
        <f>+VLOOKUP($A2510,mUNICIPIOS!$B$4:$F$343,2,0)</f>
        <v>Escuintla</v>
      </c>
      <c r="E2510" s="149">
        <f>+VLOOKUP($A2510,mUNICIPIOS!$B$4:$F$343,3,0)</f>
        <v>509</v>
      </c>
      <c r="F2510" s="149" t="str">
        <f>+VLOOKUP($A2510,mUNICIPIOS!$B$4:$F$343,4,0)</f>
        <v>San José</v>
      </c>
      <c r="G2510" s="139" t="str">
        <f t="shared" ref="G2510:K2510" si="2544">+G2472</f>
        <v>06</v>
      </c>
      <c r="H2510" t="str">
        <f t="shared" si="2544"/>
        <v>IGE</v>
      </c>
      <c r="I2510" t="str">
        <f t="shared" si="2544"/>
        <v>Índice de Gestión Estratégica</v>
      </c>
      <c r="J2510" t="str">
        <f t="shared" si="2544"/>
        <v>06-05</v>
      </c>
      <c r="K2510" t="str">
        <f t="shared" si="2544"/>
        <v>Acciones para la gestión ordenada del territorio</v>
      </c>
      <c r="L2510" s="150">
        <f>+VLOOKUP($E2510,IGE_2018!$B$8:$Z$347,15,0)</f>
        <v>6.0000000000000026E-2</v>
      </c>
      <c r="M2510" s="142" t="str">
        <f>+VLOOKUP($E2510,IGE_2018!$B$8:$Z$347,16,0)</f>
        <v>Bajo</v>
      </c>
    </row>
    <row r="2511" spans="1:13" x14ac:dyDescent="0.3">
      <c r="A2511" s="139">
        <f t="shared" si="2509"/>
        <v>66</v>
      </c>
      <c r="B2511" s="148">
        <f t="shared" si="2511"/>
        <v>35</v>
      </c>
      <c r="D2511" s="149" t="str">
        <f>+VLOOKUP($A2511,mUNICIPIOS!$B$4:$F$343,2,0)</f>
        <v>Escuintla</v>
      </c>
      <c r="E2511" s="149">
        <f>+VLOOKUP($A2511,mUNICIPIOS!$B$4:$F$343,3,0)</f>
        <v>509</v>
      </c>
      <c r="F2511" s="149" t="str">
        <f>+VLOOKUP($A2511,mUNICIPIOS!$B$4:$F$343,4,0)</f>
        <v>San José</v>
      </c>
      <c r="G2511" s="139" t="str">
        <f t="shared" ref="G2511:K2511" si="2545">+G2473</f>
        <v>06</v>
      </c>
      <c r="H2511" t="str">
        <f t="shared" si="2545"/>
        <v>IGE</v>
      </c>
      <c r="I2511" t="str">
        <f t="shared" si="2545"/>
        <v>Índice de Gestión Estratégica</v>
      </c>
      <c r="J2511" t="str">
        <f t="shared" si="2545"/>
        <v>06-06</v>
      </c>
      <c r="K2511" t="str">
        <f t="shared" si="2545"/>
        <v>Gestión de riesgo en la formulación de proyectos derivados de la planificación operativa anual</v>
      </c>
      <c r="L2511" s="150">
        <f>+VLOOKUP($E2511,IGE_2018!$B$8:$Z$347,18,0)</f>
        <v>0</v>
      </c>
      <c r="M2511" s="142" t="str">
        <f>+VLOOKUP($E2511,IGE_2018!$B$8:$Z$347,19,0)</f>
        <v>Bajo</v>
      </c>
    </row>
    <row r="2512" spans="1:13" x14ac:dyDescent="0.3">
      <c r="A2512" s="139">
        <f t="shared" si="2509"/>
        <v>66</v>
      </c>
      <c r="B2512" s="148">
        <f t="shared" si="2511"/>
        <v>36</v>
      </c>
      <c r="D2512" s="149" t="str">
        <f>+VLOOKUP($A2512,mUNICIPIOS!$B$4:$F$343,2,0)</f>
        <v>Escuintla</v>
      </c>
      <c r="E2512" s="149">
        <f>+VLOOKUP($A2512,mUNICIPIOS!$B$4:$F$343,3,0)</f>
        <v>509</v>
      </c>
      <c r="F2512" s="149" t="str">
        <f>+VLOOKUP($A2512,mUNICIPIOS!$B$4:$F$343,4,0)</f>
        <v>San José</v>
      </c>
      <c r="G2512" s="139" t="str">
        <f t="shared" ref="G2512:K2512" si="2546">+G2474</f>
        <v>06</v>
      </c>
      <c r="H2512" t="str">
        <f t="shared" si="2546"/>
        <v>IGE</v>
      </c>
      <c r="I2512" t="str">
        <f t="shared" si="2546"/>
        <v>Índice de Gestión Estratégica</v>
      </c>
      <c r="J2512" t="str">
        <f t="shared" si="2546"/>
        <v>06-07</v>
      </c>
      <c r="K2512" t="str">
        <f t="shared" si="2546"/>
        <v>Ingresos por servicios ambientales en relación a los ingresos propios sin regalías</v>
      </c>
      <c r="L2512" s="150">
        <f>+VLOOKUP($E2512,IGE_2018!$B$8:$Z$347,21,0)</f>
        <v>0</v>
      </c>
      <c r="M2512" s="142" t="str">
        <f>+VLOOKUP($E2512,IGE_2018!$B$8:$Z$347,22,0)</f>
        <v>Bajo</v>
      </c>
    </row>
    <row r="2513" spans="1:13" x14ac:dyDescent="0.3">
      <c r="A2513" s="139">
        <f t="shared" si="2509"/>
        <v>66</v>
      </c>
      <c r="B2513" s="148">
        <f t="shared" si="2511"/>
        <v>37</v>
      </c>
      <c r="D2513" s="149" t="str">
        <f>+VLOOKUP($A2513,mUNICIPIOS!$B$4:$F$343,2,0)</f>
        <v>Escuintla</v>
      </c>
      <c r="E2513" s="149">
        <f>+VLOOKUP($A2513,mUNICIPIOS!$B$4:$F$343,3,0)</f>
        <v>509</v>
      </c>
      <c r="F2513" s="149" t="str">
        <f>+VLOOKUP($A2513,mUNICIPIOS!$B$4:$F$343,4,0)</f>
        <v>San José</v>
      </c>
      <c r="G2513" s="139" t="str">
        <f t="shared" ref="G2513:K2513" si="2547">+G2475</f>
        <v>06</v>
      </c>
      <c r="H2513" t="str">
        <f t="shared" si="2547"/>
        <v>IGE</v>
      </c>
      <c r="I2513" t="str">
        <f t="shared" si="2547"/>
        <v>Índice de Gestión Estratégica</v>
      </c>
      <c r="J2513" t="str">
        <f t="shared" si="2547"/>
        <v>INDICE</v>
      </c>
      <c r="K2513">
        <f t="shared" si="2547"/>
        <v>0</v>
      </c>
      <c r="L2513" s="150">
        <f>+VLOOKUP($E2513,IGE_2018!$B$8:$Z$347,24,0)</f>
        <v>0.1239633759194351</v>
      </c>
      <c r="M2513" s="142" t="str">
        <f>+VLOOKUP($E2513,IGE_2018!$B$8:$Z$347,25,0)</f>
        <v>Bajo</v>
      </c>
    </row>
    <row r="2514" spans="1:13" x14ac:dyDescent="0.3">
      <c r="A2514" s="139">
        <f t="shared" si="2509"/>
        <v>66</v>
      </c>
      <c r="B2514" s="148">
        <f t="shared" si="2511"/>
        <v>38</v>
      </c>
      <c r="D2514" s="149" t="str">
        <f>+VLOOKUP($A2514,mUNICIPIOS!$B$4:$F$343,2,0)</f>
        <v>Escuintla</v>
      </c>
      <c r="E2514" s="149">
        <f>+VLOOKUP($A2514,mUNICIPIOS!$B$4:$F$343,3,0)</f>
        <v>509</v>
      </c>
      <c r="F2514" s="149" t="str">
        <f>+VLOOKUP($A2514,mUNICIPIOS!$B$4:$F$343,4,0)</f>
        <v>San José</v>
      </c>
      <c r="G2514" s="139" t="str">
        <f t="shared" ref="G2514:K2514" si="2548">+G2476</f>
        <v>RANKING</v>
      </c>
      <c r="H2514" t="str">
        <f t="shared" si="2548"/>
        <v>RGM</v>
      </c>
      <c r="I2514" t="str">
        <f t="shared" si="2548"/>
        <v>Ranking de la Gestión Municipal 2018</v>
      </c>
      <c r="J2514" t="str">
        <f t="shared" si="2548"/>
        <v>RANKING</v>
      </c>
      <c r="K2514">
        <f t="shared" si="2548"/>
        <v>0</v>
      </c>
      <c r="L2514" s="151">
        <f>+VLOOKUP($E2514,Resultados_generales!$C$8:$AE$347,27,0)</f>
        <v>0.48927921188712248</v>
      </c>
      <c r="M2514" t="str">
        <f>+VLOOKUP($E2514,Resultados_generales!$C$8:$AE$347,28,0)</f>
        <v>Medio</v>
      </c>
    </row>
    <row r="2515" spans="1:13" x14ac:dyDescent="0.3">
      <c r="A2515" s="139">
        <f t="shared" si="2509"/>
        <v>67</v>
      </c>
      <c r="B2515" s="148">
        <f t="shared" si="2511"/>
        <v>1</v>
      </c>
      <c r="D2515" s="149" t="str">
        <f>+VLOOKUP($A2515,mUNICIPIOS!$B$4:$F$343,2,0)</f>
        <v>Escuintla</v>
      </c>
      <c r="E2515" s="149">
        <f>+VLOOKUP($A2515,mUNICIPIOS!$B$4:$F$343,3,0)</f>
        <v>510</v>
      </c>
      <c r="F2515" s="149" t="str">
        <f>+VLOOKUP($A2515,mUNICIPIOS!$B$4:$F$343,4,0)</f>
        <v>Iztapa</v>
      </c>
      <c r="G2515" s="139" t="str">
        <f t="shared" ref="G2515:K2515" si="2549">+G2477</f>
        <v>01</v>
      </c>
      <c r="H2515" t="str">
        <f t="shared" si="2549"/>
        <v>IPC</v>
      </c>
      <c r="I2515" t="str">
        <f t="shared" si="2549"/>
        <v>Índice de Participación Ciudadana</v>
      </c>
      <c r="J2515" t="str">
        <f t="shared" si="2549"/>
        <v>01-01</v>
      </c>
      <c r="K2515" t="str">
        <f t="shared" si="2549"/>
        <v>Número de reuniones del COMUDE en el año de la medición.</v>
      </c>
      <c r="L2515" s="150">
        <f>+VLOOKUP($E2515,IPC_2018!$B$8:$T$347,3,0)</f>
        <v>0.91666666666666663</v>
      </c>
      <c r="M2515" s="142" t="str">
        <f>+VLOOKUP($E2515,IPC_2018!$B$8:$T$347,4,0)</f>
        <v>Alto</v>
      </c>
    </row>
    <row r="2516" spans="1:13" x14ac:dyDescent="0.3">
      <c r="A2516" s="139">
        <f t="shared" si="2509"/>
        <v>67</v>
      </c>
      <c r="B2516" s="148">
        <f t="shared" si="2511"/>
        <v>2</v>
      </c>
      <c r="D2516" s="149" t="str">
        <f>+VLOOKUP($A2516,mUNICIPIOS!$B$4:$F$343,2,0)</f>
        <v>Escuintla</v>
      </c>
      <c r="E2516" s="149">
        <f>+VLOOKUP($A2516,mUNICIPIOS!$B$4:$F$343,3,0)</f>
        <v>510</v>
      </c>
      <c r="F2516" s="149" t="str">
        <f>+VLOOKUP($A2516,mUNICIPIOS!$B$4:$F$343,4,0)</f>
        <v>Iztapa</v>
      </c>
      <c r="G2516" s="139" t="str">
        <f t="shared" ref="G2516:K2516" si="2550">+G2478</f>
        <v>01</v>
      </c>
      <c r="H2516" t="str">
        <f t="shared" si="2550"/>
        <v>IPC</v>
      </c>
      <c r="I2516" t="str">
        <f t="shared" si="2550"/>
        <v>Índice de Participación Ciudadana</v>
      </c>
      <c r="J2516" t="str">
        <f t="shared" si="2550"/>
        <v>01-02</v>
      </c>
      <c r="K2516" t="str">
        <f t="shared" si="2550"/>
        <v>Participación de Alcaldes, Concejales y Síndicos determinados o designados en el COMUDE</v>
      </c>
      <c r="L2516" s="150">
        <f>+VLOOKUP($E2516,IPC_2018!$B$8:$T$347,6,0)</f>
        <v>0.98863636363636365</v>
      </c>
      <c r="M2516" s="142" t="str">
        <f>+VLOOKUP($E2516,IPC_2018!$B$8:$T$347,7,0)</f>
        <v>Alto</v>
      </c>
    </row>
    <row r="2517" spans="1:13" x14ac:dyDescent="0.3">
      <c r="A2517" s="139">
        <f t="shared" si="2509"/>
        <v>67</v>
      </c>
      <c r="B2517" s="148">
        <f t="shared" si="2511"/>
        <v>3</v>
      </c>
      <c r="D2517" s="149" t="str">
        <f>+VLOOKUP($A2517,mUNICIPIOS!$B$4:$F$343,2,0)</f>
        <v>Escuintla</v>
      </c>
      <c r="E2517" s="149">
        <f>+VLOOKUP($A2517,mUNICIPIOS!$B$4:$F$343,3,0)</f>
        <v>510</v>
      </c>
      <c r="F2517" s="149" t="str">
        <f>+VLOOKUP($A2517,mUNICIPIOS!$B$4:$F$343,4,0)</f>
        <v>Iztapa</v>
      </c>
      <c r="G2517" s="139" t="str">
        <f t="shared" ref="G2517:K2517" si="2551">+G2479</f>
        <v>01</v>
      </c>
      <c r="H2517" t="str">
        <f t="shared" si="2551"/>
        <v>IPC</v>
      </c>
      <c r="I2517" t="str">
        <f t="shared" si="2551"/>
        <v>Índice de Participación Ciudadana</v>
      </c>
      <c r="J2517" t="str">
        <f t="shared" si="2551"/>
        <v>01-03</v>
      </c>
      <c r="K2517" t="str">
        <f t="shared" si="2551"/>
        <v>Participación  de organizaciones de jóvenes, mujeres, pueblos mayas, xincas, garífunas, y otras organizaciones en el Comude</v>
      </c>
      <c r="L2517" s="150">
        <f>+VLOOKUP($E2517,IPC_2018!$B$8:$T$347,9,0)</f>
        <v>0</v>
      </c>
      <c r="M2517" s="142" t="str">
        <f>+VLOOKUP($E2517,IPC_2018!$B$8:$T$347,10,0)</f>
        <v>Bajo</v>
      </c>
    </row>
    <row r="2518" spans="1:13" x14ac:dyDescent="0.3">
      <c r="A2518" s="139">
        <f t="shared" si="2509"/>
        <v>67</v>
      </c>
      <c r="B2518" s="148">
        <f t="shared" si="2511"/>
        <v>4</v>
      </c>
      <c r="D2518" s="149" t="str">
        <f>+VLOOKUP($A2518,mUNICIPIOS!$B$4:$F$343,2,0)</f>
        <v>Escuintla</v>
      </c>
      <c r="E2518" s="149">
        <f>+VLOOKUP($A2518,mUNICIPIOS!$B$4:$F$343,3,0)</f>
        <v>510</v>
      </c>
      <c r="F2518" s="149" t="str">
        <f>+VLOOKUP($A2518,mUNICIPIOS!$B$4:$F$343,4,0)</f>
        <v>Iztapa</v>
      </c>
      <c r="G2518" s="139" t="str">
        <f t="shared" ref="G2518:K2518" si="2552">+G2480</f>
        <v>01</v>
      </c>
      <c r="H2518" t="str">
        <f t="shared" si="2552"/>
        <v>IPC</v>
      </c>
      <c r="I2518" t="str">
        <f t="shared" si="2552"/>
        <v>Índice de Participación Ciudadana</v>
      </c>
      <c r="J2518" t="str">
        <f t="shared" si="2552"/>
        <v>01-04</v>
      </c>
      <c r="K2518" t="str">
        <f t="shared" si="2552"/>
        <v>Representatividad territorial del Comude.</v>
      </c>
      <c r="L2518" s="150">
        <f>+VLOOKUP($E2518,IPC_2018!$B$8:$T$347,12,0)</f>
        <v>0.89655172413793105</v>
      </c>
      <c r="M2518" s="142" t="str">
        <f>+VLOOKUP($E2518,IPC_2018!$B$8:$T$347,13,0)</f>
        <v>Alto</v>
      </c>
    </row>
    <row r="2519" spans="1:13" x14ac:dyDescent="0.3">
      <c r="A2519" s="139">
        <f t="shared" si="2509"/>
        <v>67</v>
      </c>
      <c r="B2519" s="148">
        <f t="shared" si="2511"/>
        <v>5</v>
      </c>
      <c r="D2519" s="149" t="str">
        <f>+VLOOKUP($A2519,mUNICIPIOS!$B$4:$F$343,2,0)</f>
        <v>Escuintla</v>
      </c>
      <c r="E2519" s="149">
        <f>+VLOOKUP($A2519,mUNICIPIOS!$B$4:$F$343,3,0)</f>
        <v>510</v>
      </c>
      <c r="F2519" s="149" t="str">
        <f>+VLOOKUP($A2519,mUNICIPIOS!$B$4:$F$343,4,0)</f>
        <v>Iztapa</v>
      </c>
      <c r="G2519" s="139" t="str">
        <f t="shared" ref="G2519:K2519" si="2553">+G2481</f>
        <v>01</v>
      </c>
      <c r="H2519" t="str">
        <f t="shared" si="2553"/>
        <v>IPC</v>
      </c>
      <c r="I2519" t="str">
        <f t="shared" si="2553"/>
        <v>Índice de Participación Ciudadana</v>
      </c>
      <c r="J2519" t="str">
        <f t="shared" si="2553"/>
        <v>01-05</v>
      </c>
      <c r="K2519" t="str">
        <f t="shared" si="2553"/>
        <v>Funcionamiento del Comude</v>
      </c>
      <c r="L2519" s="150">
        <f>+VLOOKUP($E2519,IPC_2018!$B$8:$T$347,15,0)</f>
        <v>0.24911660786187864</v>
      </c>
      <c r="M2519" s="142" t="str">
        <f>+VLOOKUP($E2519,IPC_2018!$B$8:$T$347,16,0)</f>
        <v>Medio bajo</v>
      </c>
    </row>
    <row r="2520" spans="1:13" x14ac:dyDescent="0.3">
      <c r="A2520" s="139">
        <f t="shared" si="2509"/>
        <v>67</v>
      </c>
      <c r="B2520" s="148">
        <f t="shared" si="2511"/>
        <v>6</v>
      </c>
      <c r="D2520" s="149" t="str">
        <f>+VLOOKUP($A2520,mUNICIPIOS!$B$4:$F$343,2,0)</f>
        <v>Escuintla</v>
      </c>
      <c r="E2520" s="149">
        <f>+VLOOKUP($A2520,mUNICIPIOS!$B$4:$F$343,3,0)</f>
        <v>510</v>
      </c>
      <c r="F2520" s="149" t="str">
        <f>+VLOOKUP($A2520,mUNICIPIOS!$B$4:$F$343,4,0)</f>
        <v>Iztapa</v>
      </c>
      <c r="G2520" s="139" t="str">
        <f t="shared" ref="G2520:K2520" si="2554">+G2482</f>
        <v>01</v>
      </c>
      <c r="H2520" t="str">
        <f t="shared" si="2554"/>
        <v>IPC</v>
      </c>
      <c r="I2520" t="str">
        <f t="shared" si="2554"/>
        <v>Índice de Participación Ciudadana</v>
      </c>
      <c r="J2520" t="str">
        <f t="shared" si="2554"/>
        <v>INDICE</v>
      </c>
      <c r="K2520">
        <f t="shared" si="2554"/>
        <v>0</v>
      </c>
      <c r="L2520" s="150">
        <f>+VLOOKUP($E2520,IPC_2018!$B$8:$T$347,18,0)</f>
        <v>0.68501312858785024</v>
      </c>
      <c r="M2520" s="142" t="str">
        <f>+VLOOKUP($E2520,IPC_2018!$B$8:$T$347,19,0)</f>
        <v>Medio alto</v>
      </c>
    </row>
    <row r="2521" spans="1:13" x14ac:dyDescent="0.3">
      <c r="A2521" s="139">
        <f t="shared" si="2509"/>
        <v>67</v>
      </c>
      <c r="B2521" s="148">
        <f t="shared" si="2511"/>
        <v>7</v>
      </c>
      <c r="D2521" s="149" t="str">
        <f>+VLOOKUP($A2521,mUNICIPIOS!$B$4:$F$343,2,0)</f>
        <v>Escuintla</v>
      </c>
      <c r="E2521" s="149">
        <f>+VLOOKUP($A2521,mUNICIPIOS!$B$4:$F$343,3,0)</f>
        <v>510</v>
      </c>
      <c r="F2521" s="149" t="str">
        <f>+VLOOKUP($A2521,mUNICIPIOS!$B$4:$F$343,4,0)</f>
        <v>Iztapa</v>
      </c>
      <c r="G2521" s="139" t="str">
        <f t="shared" ref="G2521:K2521" si="2555">+G2483</f>
        <v>02</v>
      </c>
      <c r="H2521" t="str">
        <f t="shared" si="2555"/>
        <v>IIC</v>
      </c>
      <c r="I2521" t="str">
        <f t="shared" si="2555"/>
        <v>Índice de Información a la Ciudadanía</v>
      </c>
      <c r="J2521" t="str">
        <f t="shared" si="2555"/>
        <v>02-01</v>
      </c>
      <c r="K2521" t="str">
        <f t="shared" si="2555"/>
        <v>Rendición de cuentas cuatrimestral y anual al Comude enfocadas en resultados.</v>
      </c>
      <c r="L2521" s="150">
        <f>+VLOOKUP($E2521,IIC_2018!$B$8:$Q$347,3,0)</f>
        <v>0.4</v>
      </c>
      <c r="M2521" s="142" t="str">
        <f>+VLOOKUP($E2521,IIC_2018!$B$8:$Q$347,4,0)</f>
        <v>Medio bajo</v>
      </c>
    </row>
    <row r="2522" spans="1:13" x14ac:dyDescent="0.3">
      <c r="A2522" s="139">
        <f t="shared" si="2509"/>
        <v>67</v>
      </c>
      <c r="B2522" s="148">
        <f t="shared" si="2511"/>
        <v>8</v>
      </c>
      <c r="D2522" s="149" t="str">
        <f>+VLOOKUP($A2522,mUNICIPIOS!$B$4:$F$343,2,0)</f>
        <v>Escuintla</v>
      </c>
      <c r="E2522" s="149">
        <f>+VLOOKUP($A2522,mUNICIPIOS!$B$4:$F$343,3,0)</f>
        <v>510</v>
      </c>
      <c r="F2522" s="149" t="str">
        <f>+VLOOKUP($A2522,mUNICIPIOS!$B$4:$F$343,4,0)</f>
        <v>Iztapa</v>
      </c>
      <c r="G2522" s="139" t="str">
        <f t="shared" ref="G2522:K2522" si="2556">+G2484</f>
        <v>02</v>
      </c>
      <c r="H2522" t="str">
        <f t="shared" si="2556"/>
        <v>IIC</v>
      </c>
      <c r="I2522" t="str">
        <f t="shared" si="2556"/>
        <v>Índice de Información a la Ciudadanía</v>
      </c>
      <c r="J2522" t="str">
        <f t="shared" si="2556"/>
        <v>02-02</v>
      </c>
      <c r="K2522" t="str">
        <f t="shared" si="2556"/>
        <v>Información presupuestaria y otra información brindada a la ciudadanía disponible en medios locales de comunicación.</v>
      </c>
      <c r="L2522" s="150">
        <f>+VLOOKUP($E2522,IIC_2018!$B$8:$Q$347,6,0)</f>
        <v>1</v>
      </c>
      <c r="M2522" s="142" t="str">
        <f>+VLOOKUP($E2522,IIC_2018!$B$8:$Q$347,7,0)</f>
        <v>Alto</v>
      </c>
    </row>
    <row r="2523" spans="1:13" x14ac:dyDescent="0.3">
      <c r="A2523" s="139">
        <f t="shared" si="2509"/>
        <v>67</v>
      </c>
      <c r="B2523" s="148">
        <f t="shared" si="2511"/>
        <v>9</v>
      </c>
      <c r="D2523" s="149" t="str">
        <f>+VLOOKUP($A2523,mUNICIPIOS!$B$4:$F$343,2,0)</f>
        <v>Escuintla</v>
      </c>
      <c r="E2523" s="149">
        <f>+VLOOKUP($A2523,mUNICIPIOS!$B$4:$F$343,3,0)</f>
        <v>510</v>
      </c>
      <c r="F2523" s="149" t="str">
        <f>+VLOOKUP($A2523,mUNICIPIOS!$B$4:$F$343,4,0)</f>
        <v>Iztapa</v>
      </c>
      <c r="G2523" s="139" t="str">
        <f t="shared" ref="G2523:K2523" si="2557">+G2485</f>
        <v>02</v>
      </c>
      <c r="H2523" t="str">
        <f t="shared" si="2557"/>
        <v>IIC</v>
      </c>
      <c r="I2523" t="str">
        <f t="shared" si="2557"/>
        <v>Índice de Información a la Ciudadanía</v>
      </c>
      <c r="J2523" t="str">
        <f t="shared" si="2557"/>
        <v>02-03</v>
      </c>
      <c r="K2523" t="str">
        <f t="shared" si="2557"/>
        <v>Información pública de oficio actualizada y disponible de acuerdo a la LAIP y uso de internet.</v>
      </c>
      <c r="L2523" s="150">
        <f>+VLOOKUP($E2523,IIC_2018!$B$8:$Q$347,9,0)</f>
        <v>0.99999999999999989</v>
      </c>
      <c r="M2523" s="142" t="str">
        <f>+VLOOKUP($E2523,IIC_2018!$B$8:$Q$347,10,0)</f>
        <v>Alto</v>
      </c>
    </row>
    <row r="2524" spans="1:13" x14ac:dyDescent="0.3">
      <c r="A2524" s="139">
        <f t="shared" si="2509"/>
        <v>67</v>
      </c>
      <c r="B2524" s="148">
        <f t="shared" si="2511"/>
        <v>10</v>
      </c>
      <c r="D2524" s="149" t="str">
        <f>+VLOOKUP($A2524,mUNICIPIOS!$B$4:$F$343,2,0)</f>
        <v>Escuintla</v>
      </c>
      <c r="E2524" s="149">
        <f>+VLOOKUP($A2524,mUNICIPIOS!$B$4:$F$343,3,0)</f>
        <v>510</v>
      </c>
      <c r="F2524" s="149" t="str">
        <f>+VLOOKUP($A2524,mUNICIPIOS!$B$4:$F$343,4,0)</f>
        <v>Iztapa</v>
      </c>
      <c r="G2524" s="139" t="str">
        <f t="shared" ref="G2524:K2524" si="2558">+G2486</f>
        <v>02</v>
      </c>
      <c r="H2524" t="str">
        <f t="shared" si="2558"/>
        <v>IIC</v>
      </c>
      <c r="I2524" t="str">
        <f t="shared" si="2558"/>
        <v>Índice de Información a la Ciudadanía</v>
      </c>
      <c r="J2524" t="str">
        <f t="shared" si="2558"/>
        <v>02-04</v>
      </c>
      <c r="K2524" t="str">
        <f t="shared" si="2558"/>
        <v>Relación del monto contratado por medio de Guate compras con el total del presupuesto de egresos vigente.</v>
      </c>
      <c r="L2524" s="150">
        <f>+VLOOKUP($E2524,IIC_2018!$B$8:$Q$347,12,0)</f>
        <v>0.49301322325682462</v>
      </c>
      <c r="M2524" s="142" t="str">
        <f>+VLOOKUP($E2524,IIC_2018!$B$8:$Q$347,13,0)</f>
        <v>Medio</v>
      </c>
    </row>
    <row r="2525" spans="1:13" x14ac:dyDescent="0.3">
      <c r="A2525" s="139">
        <f t="shared" si="2509"/>
        <v>67</v>
      </c>
      <c r="B2525" s="148">
        <f t="shared" si="2511"/>
        <v>11</v>
      </c>
      <c r="D2525" s="149" t="str">
        <f>+VLOOKUP($A2525,mUNICIPIOS!$B$4:$F$343,2,0)</f>
        <v>Escuintla</v>
      </c>
      <c r="E2525" s="149">
        <f>+VLOOKUP($A2525,mUNICIPIOS!$B$4:$F$343,3,0)</f>
        <v>510</v>
      </c>
      <c r="F2525" s="149" t="str">
        <f>+VLOOKUP($A2525,mUNICIPIOS!$B$4:$F$343,4,0)</f>
        <v>Iztapa</v>
      </c>
      <c r="G2525" s="139" t="str">
        <f t="shared" ref="G2525:K2525" si="2559">+G2487</f>
        <v>02</v>
      </c>
      <c r="H2525" t="str">
        <f t="shared" si="2559"/>
        <v>IIC</v>
      </c>
      <c r="I2525" t="str">
        <f t="shared" si="2559"/>
        <v>Índice de Información a la Ciudadanía</v>
      </c>
      <c r="J2525" t="str">
        <f t="shared" si="2559"/>
        <v>INDICE</v>
      </c>
      <c r="K2525">
        <f t="shared" si="2559"/>
        <v>0</v>
      </c>
      <c r="L2525" s="150">
        <f>+VLOOKUP($E2525,IIC_2018!$B$8:$Q$347,15,0)</f>
        <v>0.7232533058142061</v>
      </c>
      <c r="M2525" s="142" t="str">
        <f>+VLOOKUP($E2525,IIC_2018!$B$8:$Q$347,16,0)</f>
        <v>Medio alto</v>
      </c>
    </row>
    <row r="2526" spans="1:13" x14ac:dyDescent="0.3">
      <c r="A2526" s="139">
        <f t="shared" si="2509"/>
        <v>67</v>
      </c>
      <c r="B2526" s="148">
        <f t="shared" si="2511"/>
        <v>12</v>
      </c>
      <c r="D2526" s="149" t="str">
        <f>+VLOOKUP($A2526,mUNICIPIOS!$B$4:$F$343,2,0)</f>
        <v>Escuintla</v>
      </c>
      <c r="E2526" s="149">
        <f>+VLOOKUP($A2526,mUNICIPIOS!$B$4:$F$343,3,0)</f>
        <v>510</v>
      </c>
      <c r="F2526" s="149" t="str">
        <f>+VLOOKUP($A2526,mUNICIPIOS!$B$4:$F$343,4,0)</f>
        <v>Iztapa</v>
      </c>
      <c r="G2526" s="139" t="str">
        <f t="shared" ref="G2526:K2526" si="2560">+G2488</f>
        <v>03</v>
      </c>
      <c r="H2526" t="str">
        <f t="shared" si="2560"/>
        <v>ISP</v>
      </c>
      <c r="I2526" t="str">
        <f t="shared" si="2560"/>
        <v>Índice de Servicios Públicos</v>
      </c>
      <c r="J2526" t="str">
        <f t="shared" si="2560"/>
        <v>03-01</v>
      </c>
      <c r="K2526" t="str">
        <f t="shared" si="2560"/>
        <v>Cobertura del servicio público de agua</v>
      </c>
      <c r="L2526" s="150">
        <f>+VLOOKUP($E2526,ISP_2018!$B$8:$T$347,3,0)</f>
        <v>0</v>
      </c>
      <c r="M2526" s="142" t="str">
        <f>+VLOOKUP($E2526,ISP_2018!$B$8:$T$347,4,0)</f>
        <v>Bajo</v>
      </c>
    </row>
    <row r="2527" spans="1:13" x14ac:dyDescent="0.3">
      <c r="A2527" s="139">
        <f t="shared" si="2509"/>
        <v>67</v>
      </c>
      <c r="B2527" s="148">
        <f t="shared" si="2511"/>
        <v>13</v>
      </c>
      <c r="D2527" s="149" t="str">
        <f>+VLOOKUP($A2527,mUNICIPIOS!$B$4:$F$343,2,0)</f>
        <v>Escuintla</v>
      </c>
      <c r="E2527" s="149">
        <f>+VLOOKUP($A2527,mUNICIPIOS!$B$4:$F$343,3,0)</f>
        <v>510</v>
      </c>
      <c r="F2527" s="149" t="str">
        <f>+VLOOKUP($A2527,mUNICIPIOS!$B$4:$F$343,4,0)</f>
        <v>Iztapa</v>
      </c>
      <c r="G2527" s="139" t="str">
        <f t="shared" ref="G2527:K2527" si="2561">+G2489</f>
        <v>03</v>
      </c>
      <c r="H2527" t="str">
        <f t="shared" si="2561"/>
        <v>ISP</v>
      </c>
      <c r="I2527" t="str">
        <f t="shared" si="2561"/>
        <v>Índice de Servicios Públicos</v>
      </c>
      <c r="J2527" t="str">
        <f t="shared" si="2561"/>
        <v>03-02</v>
      </c>
      <c r="K2527" t="str">
        <f t="shared" si="2561"/>
        <v>Control de la calidad del servicio público de agua</v>
      </c>
      <c r="L2527" s="150">
        <f>+VLOOKUP($E2527,ISP_2018!$B$8:$T$347,6,0)</f>
        <v>0</v>
      </c>
      <c r="M2527" s="142" t="str">
        <f>+VLOOKUP($E2527,ISP_2018!$B$8:$T$347,7,0)</f>
        <v>Bajo</v>
      </c>
    </row>
    <row r="2528" spans="1:13" x14ac:dyDescent="0.3">
      <c r="A2528" s="139">
        <f t="shared" si="2509"/>
        <v>67</v>
      </c>
      <c r="B2528" s="148">
        <f t="shared" si="2511"/>
        <v>14</v>
      </c>
      <c r="D2528" s="149" t="str">
        <f>+VLOOKUP($A2528,mUNICIPIOS!$B$4:$F$343,2,0)</f>
        <v>Escuintla</v>
      </c>
      <c r="E2528" s="149">
        <f>+VLOOKUP($A2528,mUNICIPIOS!$B$4:$F$343,3,0)</f>
        <v>510</v>
      </c>
      <c r="F2528" s="149" t="str">
        <f>+VLOOKUP($A2528,mUNICIPIOS!$B$4:$F$343,4,0)</f>
        <v>Iztapa</v>
      </c>
      <c r="G2528" s="139" t="str">
        <f t="shared" ref="G2528:K2528" si="2562">+G2490</f>
        <v>03</v>
      </c>
      <c r="H2528" t="str">
        <f t="shared" si="2562"/>
        <v>ISP</v>
      </c>
      <c r="I2528" t="str">
        <f t="shared" si="2562"/>
        <v>Índice de Servicios Públicos</v>
      </c>
      <c r="J2528" t="str">
        <f t="shared" si="2562"/>
        <v>03-03</v>
      </c>
      <c r="K2528" t="str">
        <f t="shared" si="2562"/>
        <v>Disposición  y tratamiento  de aguas residuales</v>
      </c>
      <c r="L2528" s="150">
        <f>+VLOOKUP($E2528,ISP_2018!$B$8:$T$347,9,0)</f>
        <v>0.77408059862319345</v>
      </c>
      <c r="M2528" s="142" t="str">
        <f>+VLOOKUP($E2528,ISP_2018!$B$8:$T$347,10,0)</f>
        <v>Medio alto</v>
      </c>
    </row>
    <row r="2529" spans="1:13" x14ac:dyDescent="0.3">
      <c r="A2529" s="139">
        <f t="shared" si="2509"/>
        <v>67</v>
      </c>
      <c r="B2529" s="148">
        <f t="shared" si="2511"/>
        <v>15</v>
      </c>
      <c r="D2529" s="149" t="str">
        <f>+VLOOKUP($A2529,mUNICIPIOS!$B$4:$F$343,2,0)</f>
        <v>Escuintla</v>
      </c>
      <c r="E2529" s="149">
        <f>+VLOOKUP($A2529,mUNICIPIOS!$B$4:$F$343,3,0)</f>
        <v>510</v>
      </c>
      <c r="F2529" s="149" t="str">
        <f>+VLOOKUP($A2529,mUNICIPIOS!$B$4:$F$343,4,0)</f>
        <v>Iztapa</v>
      </c>
      <c r="G2529" s="139" t="str">
        <f t="shared" ref="G2529:K2529" si="2563">+G2491</f>
        <v>03</v>
      </c>
      <c r="H2529" t="str">
        <f t="shared" si="2563"/>
        <v>ISP</v>
      </c>
      <c r="I2529" t="str">
        <f t="shared" si="2563"/>
        <v>Índice de Servicios Públicos</v>
      </c>
      <c r="J2529" t="str">
        <f t="shared" si="2563"/>
        <v>03-04</v>
      </c>
      <c r="K2529" t="str">
        <f t="shared" si="2563"/>
        <v>Gestión y manejo de los residuos y desechos sólidos</v>
      </c>
      <c r="L2529" s="150">
        <f>+VLOOKUP($E2529,ISP_2018!$B$8:$T$347,12,0)</f>
        <v>6.4431234447969304E-2</v>
      </c>
      <c r="M2529" s="142" t="str">
        <f>+VLOOKUP($E2529,ISP_2018!$B$8:$T$347,13,0)</f>
        <v>Bajo</v>
      </c>
    </row>
    <row r="2530" spans="1:13" x14ac:dyDescent="0.3">
      <c r="A2530" s="139">
        <f t="shared" si="2509"/>
        <v>67</v>
      </c>
      <c r="B2530" s="148">
        <f t="shared" si="2511"/>
        <v>16</v>
      </c>
      <c r="D2530" s="149" t="str">
        <f>+VLOOKUP($A2530,mUNICIPIOS!$B$4:$F$343,2,0)</f>
        <v>Escuintla</v>
      </c>
      <c r="E2530" s="149">
        <f>+VLOOKUP($A2530,mUNICIPIOS!$B$4:$F$343,3,0)</f>
        <v>510</v>
      </c>
      <c r="F2530" s="149" t="str">
        <f>+VLOOKUP($A2530,mUNICIPIOS!$B$4:$F$343,4,0)</f>
        <v>Iztapa</v>
      </c>
      <c r="G2530" s="139" t="str">
        <f t="shared" ref="G2530:K2530" si="2564">+G2492</f>
        <v>03</v>
      </c>
      <c r="H2530" t="str">
        <f t="shared" si="2564"/>
        <v>ISP</v>
      </c>
      <c r="I2530" t="str">
        <f t="shared" si="2564"/>
        <v>Índice de Servicios Públicos</v>
      </c>
      <c r="J2530" t="str">
        <f t="shared" si="2564"/>
        <v>03-05</v>
      </c>
      <c r="K2530" t="str">
        <f t="shared" si="2564"/>
        <v>Gestión de servicios públicos municipales</v>
      </c>
      <c r="L2530" s="150">
        <f>+VLOOKUP($E2530,ISP_2018!$B$8:$T$347,15,0)</f>
        <v>0.35483870967741937</v>
      </c>
      <c r="M2530" s="142" t="str">
        <f>+VLOOKUP($E2530,ISP_2018!$B$8:$T$347,16,0)</f>
        <v>Medio bajo</v>
      </c>
    </row>
    <row r="2531" spans="1:13" x14ac:dyDescent="0.3">
      <c r="A2531" s="139">
        <f t="shared" si="2509"/>
        <v>67</v>
      </c>
      <c r="B2531" s="148">
        <f t="shared" si="2511"/>
        <v>17</v>
      </c>
      <c r="D2531" s="149" t="str">
        <f>+VLOOKUP($A2531,mUNICIPIOS!$B$4:$F$343,2,0)</f>
        <v>Escuintla</v>
      </c>
      <c r="E2531" s="149">
        <f>+VLOOKUP($A2531,mUNICIPIOS!$B$4:$F$343,3,0)</f>
        <v>510</v>
      </c>
      <c r="F2531" s="149" t="str">
        <f>+VLOOKUP($A2531,mUNICIPIOS!$B$4:$F$343,4,0)</f>
        <v>Iztapa</v>
      </c>
      <c r="G2531" s="139" t="str">
        <f t="shared" ref="G2531:K2531" si="2565">+G2493</f>
        <v>03</v>
      </c>
      <c r="H2531" t="str">
        <f t="shared" si="2565"/>
        <v>ISP</v>
      </c>
      <c r="I2531" t="str">
        <f t="shared" si="2565"/>
        <v>Índice de Servicios Públicos</v>
      </c>
      <c r="J2531" t="str">
        <f t="shared" si="2565"/>
        <v>INDICE</v>
      </c>
      <c r="K2531">
        <f t="shared" si="2565"/>
        <v>0</v>
      </c>
      <c r="L2531" s="150">
        <f>+VLOOKUP($E2531,ISP_2018!$B$8:$T$347,18,0)</f>
        <v>0.23867010854971643</v>
      </c>
      <c r="M2531" s="142" t="str">
        <f>+VLOOKUP($E2531,ISP_2018!$B$8:$T$347,19,0)</f>
        <v>Medio bajo</v>
      </c>
    </row>
    <row r="2532" spans="1:13" x14ac:dyDescent="0.3">
      <c r="A2532" s="139">
        <f t="shared" si="2509"/>
        <v>67</v>
      </c>
      <c r="B2532" s="148">
        <f t="shared" si="2511"/>
        <v>18</v>
      </c>
      <c r="D2532" s="149" t="str">
        <f>+VLOOKUP($A2532,mUNICIPIOS!$B$4:$F$343,2,0)</f>
        <v>Escuintla</v>
      </c>
      <c r="E2532" s="149">
        <f>+VLOOKUP($A2532,mUNICIPIOS!$B$4:$F$343,3,0)</f>
        <v>510</v>
      </c>
      <c r="F2532" s="149" t="str">
        <f>+VLOOKUP($A2532,mUNICIPIOS!$B$4:$F$343,4,0)</f>
        <v>Iztapa</v>
      </c>
      <c r="G2532" s="139" t="str">
        <f t="shared" ref="G2532:K2532" si="2566">+G2494</f>
        <v>04</v>
      </c>
      <c r="H2532" t="str">
        <f t="shared" si="2566"/>
        <v>IGA</v>
      </c>
      <c r="I2532" t="str">
        <f t="shared" si="2566"/>
        <v>Índice de Gestión Administrativa</v>
      </c>
      <c r="J2532" t="str">
        <f t="shared" si="2566"/>
        <v>04-01</v>
      </c>
      <c r="K2532" t="str">
        <f t="shared" si="2566"/>
        <v>Existencia de elementos de atención municipal orientada al vecino</v>
      </c>
      <c r="L2532" s="150">
        <f>+VLOOKUP($E2532,IGA_2018!$B$8:$N$347,3,0)</f>
        <v>1</v>
      </c>
      <c r="M2532" s="142" t="str">
        <f>+VLOOKUP($E2532,IGA_2018!$B$8:$N$347,4,0)</f>
        <v>Alto</v>
      </c>
    </row>
    <row r="2533" spans="1:13" x14ac:dyDescent="0.3">
      <c r="A2533" s="139">
        <f t="shared" si="2509"/>
        <v>67</v>
      </c>
      <c r="B2533" s="148">
        <f t="shared" si="2511"/>
        <v>19</v>
      </c>
      <c r="D2533" s="149" t="str">
        <f>+VLOOKUP($A2533,mUNICIPIOS!$B$4:$F$343,2,0)</f>
        <v>Escuintla</v>
      </c>
      <c r="E2533" s="149">
        <f>+VLOOKUP($A2533,mUNICIPIOS!$B$4:$F$343,3,0)</f>
        <v>510</v>
      </c>
      <c r="F2533" s="149" t="str">
        <f>+VLOOKUP($A2533,mUNICIPIOS!$B$4:$F$343,4,0)</f>
        <v>Iztapa</v>
      </c>
      <c r="G2533" s="139" t="str">
        <f t="shared" ref="G2533:K2533" si="2567">+G2495</f>
        <v>04</v>
      </c>
      <c r="H2533" t="str">
        <f t="shared" si="2567"/>
        <v>IGA</v>
      </c>
      <c r="I2533" t="str">
        <f t="shared" si="2567"/>
        <v>Índice de Gestión Administrativa</v>
      </c>
      <c r="J2533" t="str">
        <f t="shared" si="2567"/>
        <v>04-02</v>
      </c>
      <c r="K2533" t="str">
        <f t="shared" si="2567"/>
        <v>Gestión del recurso humano.</v>
      </c>
      <c r="L2533" s="150">
        <f>+VLOOKUP($E2533,IGA_2018!$B$8:$N$347,6,0)</f>
        <v>0.38114859644604698</v>
      </c>
      <c r="M2533" s="142" t="str">
        <f>+VLOOKUP($E2533,IGA_2018!$B$8:$N$347,7,0)</f>
        <v>Medio bajo</v>
      </c>
    </row>
    <row r="2534" spans="1:13" x14ac:dyDescent="0.3">
      <c r="A2534" s="139">
        <f t="shared" si="2509"/>
        <v>67</v>
      </c>
      <c r="B2534" s="148">
        <f t="shared" si="2511"/>
        <v>20</v>
      </c>
      <c r="D2534" s="149" t="str">
        <f>+VLOOKUP($A2534,mUNICIPIOS!$B$4:$F$343,2,0)</f>
        <v>Escuintla</v>
      </c>
      <c r="E2534" s="149">
        <f>+VLOOKUP($A2534,mUNICIPIOS!$B$4:$F$343,3,0)</f>
        <v>510</v>
      </c>
      <c r="F2534" s="149" t="str">
        <f>+VLOOKUP($A2534,mUNICIPIOS!$B$4:$F$343,4,0)</f>
        <v>Iztapa</v>
      </c>
      <c r="G2534" s="139" t="str">
        <f t="shared" ref="G2534:K2534" si="2568">+G2496</f>
        <v>04</v>
      </c>
      <c r="H2534" t="str">
        <f t="shared" si="2568"/>
        <v>IGA</v>
      </c>
      <c r="I2534" t="str">
        <f t="shared" si="2568"/>
        <v>Índice de Gestión Administrativa</v>
      </c>
      <c r="J2534" t="str">
        <f t="shared" si="2568"/>
        <v>04-03</v>
      </c>
      <c r="K2534" t="str">
        <f t="shared" si="2568"/>
        <v>Existencia de oficinas municipales con instrumentos de gestión.</v>
      </c>
      <c r="L2534" s="150">
        <f>+VLOOKUP($E2534,IGA_2018!$B$8:$N$347,9,0)</f>
        <v>0.98611111111111116</v>
      </c>
      <c r="M2534" s="142" t="str">
        <f>+VLOOKUP($E2534,IGA_2018!$B$8:$N$347,10,0)</f>
        <v>Alto</v>
      </c>
    </row>
    <row r="2535" spans="1:13" x14ac:dyDescent="0.3">
      <c r="A2535" s="139">
        <f t="shared" si="2509"/>
        <v>67</v>
      </c>
      <c r="B2535" s="148">
        <f t="shared" si="2511"/>
        <v>21</v>
      </c>
      <c r="D2535" s="149" t="str">
        <f>+VLOOKUP($A2535,mUNICIPIOS!$B$4:$F$343,2,0)</f>
        <v>Escuintla</v>
      </c>
      <c r="E2535" s="149">
        <f>+VLOOKUP($A2535,mUNICIPIOS!$B$4:$F$343,3,0)</f>
        <v>510</v>
      </c>
      <c r="F2535" s="149" t="str">
        <f>+VLOOKUP($A2535,mUNICIPIOS!$B$4:$F$343,4,0)</f>
        <v>Iztapa</v>
      </c>
      <c r="G2535" s="139" t="str">
        <f t="shared" ref="G2535:K2535" si="2569">+G2497</f>
        <v>04</v>
      </c>
      <c r="H2535" t="str">
        <f t="shared" si="2569"/>
        <v>IGA</v>
      </c>
      <c r="I2535" t="str">
        <f t="shared" si="2569"/>
        <v>Índice de Gestión Administrativa</v>
      </c>
      <c r="J2535" t="str">
        <f t="shared" si="2569"/>
        <v>INDICE</v>
      </c>
      <c r="K2535">
        <f t="shared" si="2569"/>
        <v>0</v>
      </c>
      <c r="L2535" s="150">
        <f>+VLOOKUP($E2535,IGA_2018!$B$8:$N$347,12,0)</f>
        <v>0.77854089764500534</v>
      </c>
      <c r="M2535" s="142" t="str">
        <f>+VLOOKUP($E2535,IGA_2018!$B$8:$N$347,13,0)</f>
        <v>Medio alto</v>
      </c>
    </row>
    <row r="2536" spans="1:13" x14ac:dyDescent="0.3">
      <c r="A2536" s="139">
        <f t="shared" si="2509"/>
        <v>67</v>
      </c>
      <c r="B2536" s="148">
        <f t="shared" si="2511"/>
        <v>22</v>
      </c>
      <c r="D2536" s="149" t="str">
        <f>+VLOOKUP($A2536,mUNICIPIOS!$B$4:$F$343,2,0)</f>
        <v>Escuintla</v>
      </c>
      <c r="E2536" s="149">
        <f>+VLOOKUP($A2536,mUNICIPIOS!$B$4:$F$343,3,0)</f>
        <v>510</v>
      </c>
      <c r="F2536" s="149" t="str">
        <f>+VLOOKUP($A2536,mUNICIPIOS!$B$4:$F$343,4,0)</f>
        <v>Iztapa</v>
      </c>
      <c r="G2536" s="139" t="str">
        <f t="shared" ref="G2536:K2536" si="2570">+G2498</f>
        <v>05</v>
      </c>
      <c r="H2536" t="str">
        <f t="shared" si="2570"/>
        <v>IGF</v>
      </c>
      <c r="I2536" t="str">
        <f t="shared" si="2570"/>
        <v>Índice de Gestión Financiera</v>
      </c>
      <c r="J2536" t="str">
        <f t="shared" si="2570"/>
        <v>05-01</v>
      </c>
      <c r="K2536" t="str">
        <f t="shared" si="2570"/>
        <v>Autonomía financiera municipal</v>
      </c>
      <c r="L2536" s="150">
        <f>+VLOOKUP($E2536,IGF_2018!$B$8:$Z$347,3,0)</f>
        <v>0.31442170341021014</v>
      </c>
      <c r="M2536" s="142" t="str">
        <f>+VLOOKUP($E2536,IGF_2018!$B$8:$Z$347,4,0)</f>
        <v>Medio bajo</v>
      </c>
    </row>
    <row r="2537" spans="1:13" x14ac:dyDescent="0.3">
      <c r="A2537" s="139">
        <f t="shared" si="2509"/>
        <v>67</v>
      </c>
      <c r="B2537" s="148">
        <f t="shared" si="2511"/>
        <v>23</v>
      </c>
      <c r="D2537" s="149" t="str">
        <f>+VLOOKUP($A2537,mUNICIPIOS!$B$4:$F$343,2,0)</f>
        <v>Escuintla</v>
      </c>
      <c r="E2537" s="149">
        <f>+VLOOKUP($A2537,mUNICIPIOS!$B$4:$F$343,3,0)</f>
        <v>510</v>
      </c>
      <c r="F2537" s="149" t="str">
        <f>+VLOOKUP($A2537,mUNICIPIOS!$B$4:$F$343,4,0)</f>
        <v>Iztapa</v>
      </c>
      <c r="G2537" s="139" t="str">
        <f t="shared" ref="G2537:K2537" si="2571">+G2499</f>
        <v>05</v>
      </c>
      <c r="H2537" t="str">
        <f t="shared" si="2571"/>
        <v>IGF</v>
      </c>
      <c r="I2537" t="str">
        <f t="shared" si="2571"/>
        <v>Índice de Gestión Financiera</v>
      </c>
      <c r="J2537" t="str">
        <f t="shared" si="2571"/>
        <v>05-02</v>
      </c>
      <c r="K2537" t="str">
        <f t="shared" si="2571"/>
        <v xml:space="preserve">Ingresos propios por habitante -sin regalías- </v>
      </c>
      <c r="L2537" s="150">
        <f>+VLOOKUP($E2537,IGF_2018!$B$8:$Z$347,6,0)</f>
        <v>0.96818256357787524</v>
      </c>
      <c r="M2537" s="142" t="str">
        <f>+VLOOKUP($E2537,IGF_2018!$B$8:$Z$347,7,0)</f>
        <v>Alto</v>
      </c>
    </row>
    <row r="2538" spans="1:13" x14ac:dyDescent="0.3">
      <c r="A2538" s="139">
        <f t="shared" si="2509"/>
        <v>67</v>
      </c>
      <c r="B2538" s="148">
        <f t="shared" si="2511"/>
        <v>24</v>
      </c>
      <c r="D2538" s="149" t="str">
        <f>+VLOOKUP($A2538,mUNICIPIOS!$B$4:$F$343,2,0)</f>
        <v>Escuintla</v>
      </c>
      <c r="E2538" s="149">
        <f>+VLOOKUP($A2538,mUNICIPIOS!$B$4:$F$343,3,0)</f>
        <v>510</v>
      </c>
      <c r="F2538" s="149" t="str">
        <f>+VLOOKUP($A2538,mUNICIPIOS!$B$4:$F$343,4,0)</f>
        <v>Iztapa</v>
      </c>
      <c r="G2538" s="139" t="str">
        <f t="shared" ref="G2538:K2538" si="2572">+G2500</f>
        <v>05</v>
      </c>
      <c r="H2538" t="str">
        <f t="shared" si="2572"/>
        <v>IGF</v>
      </c>
      <c r="I2538" t="str">
        <f t="shared" si="2572"/>
        <v>Índice de Gestión Financiera</v>
      </c>
      <c r="J2538" t="str">
        <f t="shared" si="2572"/>
        <v>05-03</v>
      </c>
      <c r="K2538" t="str">
        <f t="shared" si="2572"/>
        <v>Ingresos del IUSI en relación a los ingresos propios -sin regalías-</v>
      </c>
      <c r="L2538" s="150">
        <f>+VLOOKUP($E2538,IGF_2018!$B$8:$Z$347,9,0)</f>
        <v>4.7843312441301133E-2</v>
      </c>
      <c r="M2538" s="142" t="str">
        <f>+VLOOKUP($E2538,IGF_2018!$B$8:$Z$347,10,0)</f>
        <v>Bajo</v>
      </c>
    </row>
    <row r="2539" spans="1:13" x14ac:dyDescent="0.3">
      <c r="A2539" s="139">
        <f t="shared" si="2509"/>
        <v>67</v>
      </c>
      <c r="B2539" s="148">
        <f t="shared" si="2511"/>
        <v>25</v>
      </c>
      <c r="D2539" s="149" t="str">
        <f>+VLOOKUP($A2539,mUNICIPIOS!$B$4:$F$343,2,0)</f>
        <v>Escuintla</v>
      </c>
      <c r="E2539" s="149">
        <f>+VLOOKUP($A2539,mUNICIPIOS!$B$4:$F$343,3,0)</f>
        <v>510</v>
      </c>
      <c r="F2539" s="149" t="str">
        <f>+VLOOKUP($A2539,mUNICIPIOS!$B$4:$F$343,4,0)</f>
        <v>Iztapa</v>
      </c>
      <c r="G2539" s="139" t="str">
        <f t="shared" ref="G2539:K2539" si="2573">+G2501</f>
        <v>05</v>
      </c>
      <c r="H2539" t="str">
        <f t="shared" si="2573"/>
        <v>IGF</v>
      </c>
      <c r="I2539" t="str">
        <f t="shared" si="2573"/>
        <v>Índice de Gestión Financiera</v>
      </c>
      <c r="J2539" t="str">
        <f t="shared" si="2573"/>
        <v>05-04</v>
      </c>
      <c r="K2539" t="str">
        <f t="shared" si="2573"/>
        <v>Inversión anual en capital fijo por habitante</v>
      </c>
      <c r="L2539" s="150">
        <f>+VLOOKUP($E2539,IGF_2018!$B$8:$Z$347,12,0)</f>
        <v>0.57119116890352606</v>
      </c>
      <c r="M2539" s="142" t="str">
        <f>+VLOOKUP($E2539,IGF_2018!$B$8:$Z$347,13,0)</f>
        <v>Medio</v>
      </c>
    </row>
    <row r="2540" spans="1:13" x14ac:dyDescent="0.3">
      <c r="A2540" s="139">
        <f t="shared" si="2509"/>
        <v>67</v>
      </c>
      <c r="B2540" s="148">
        <f t="shared" si="2511"/>
        <v>26</v>
      </c>
      <c r="D2540" s="149" t="str">
        <f>+VLOOKUP($A2540,mUNICIPIOS!$B$4:$F$343,2,0)</f>
        <v>Escuintla</v>
      </c>
      <c r="E2540" s="149">
        <f>+VLOOKUP($A2540,mUNICIPIOS!$B$4:$F$343,3,0)</f>
        <v>510</v>
      </c>
      <c r="F2540" s="149" t="str">
        <f>+VLOOKUP($A2540,mUNICIPIOS!$B$4:$F$343,4,0)</f>
        <v>Iztapa</v>
      </c>
      <c r="G2540" s="139" t="str">
        <f t="shared" ref="G2540:K2540" si="2574">+G2502</f>
        <v>05</v>
      </c>
      <c r="H2540" t="str">
        <f t="shared" si="2574"/>
        <v>IGF</v>
      </c>
      <c r="I2540" t="str">
        <f t="shared" si="2574"/>
        <v>Índice de Gestión Financiera</v>
      </c>
      <c r="J2540" t="str">
        <f t="shared" si="2574"/>
        <v>05-05</v>
      </c>
      <c r="K2540" t="str">
        <f t="shared" si="2574"/>
        <v>Inversión anual en capital fijo con recursos percibidos por ingresos propios</v>
      </c>
      <c r="L2540" s="150">
        <f>+VLOOKUP($E2540,IGF_2018!$B$8:$Z$347,15,0)</f>
        <v>0.76919234932307945</v>
      </c>
      <c r="M2540" s="142" t="str">
        <f>+VLOOKUP($E2540,IGF_2018!$B$8:$Z$347,16,0)</f>
        <v>Medio alto</v>
      </c>
    </row>
    <row r="2541" spans="1:13" x14ac:dyDescent="0.3">
      <c r="A2541" s="139">
        <f t="shared" ref="A2541:A2604" si="2575">+IF(B2540=38,A2540+1,A2540)</f>
        <v>67</v>
      </c>
      <c r="B2541" s="148">
        <f t="shared" si="2511"/>
        <v>27</v>
      </c>
      <c r="D2541" s="149" t="str">
        <f>+VLOOKUP($A2541,mUNICIPIOS!$B$4:$F$343,2,0)</f>
        <v>Escuintla</v>
      </c>
      <c r="E2541" s="149">
        <f>+VLOOKUP($A2541,mUNICIPIOS!$B$4:$F$343,3,0)</f>
        <v>510</v>
      </c>
      <c r="F2541" s="149" t="str">
        <f>+VLOOKUP($A2541,mUNICIPIOS!$B$4:$F$343,4,0)</f>
        <v>Iztapa</v>
      </c>
      <c r="G2541" s="139" t="str">
        <f t="shared" ref="G2541:K2541" si="2576">+G2503</f>
        <v>05</v>
      </c>
      <c r="H2541" t="str">
        <f t="shared" si="2576"/>
        <v>IGF</v>
      </c>
      <c r="I2541" t="str">
        <f t="shared" si="2576"/>
        <v>Índice de Gestión Financiera</v>
      </c>
      <c r="J2541" t="str">
        <f t="shared" si="2576"/>
        <v>05-06</v>
      </c>
      <c r="K2541" t="str">
        <f t="shared" si="2576"/>
        <v xml:space="preserve">Inversión anual en capital fijo con recursos percibidos por transferencias del Gobierno Central </v>
      </c>
      <c r="L2541" s="150">
        <f>+VLOOKUP($E2541,IGF_2018!$B$8:$Z$347,18,0)</f>
        <v>0.65242293347403135</v>
      </c>
      <c r="M2541" s="142" t="str">
        <f>+VLOOKUP($E2541,IGF_2018!$B$8:$Z$347,19,0)</f>
        <v>Medio alto</v>
      </c>
    </row>
    <row r="2542" spans="1:13" x14ac:dyDescent="0.3">
      <c r="A2542" s="139">
        <f t="shared" si="2575"/>
        <v>67</v>
      </c>
      <c r="B2542" s="148">
        <f t="shared" ref="B2542:B2605" si="2577">+B2504</f>
        <v>28</v>
      </c>
      <c r="D2542" s="149" t="str">
        <f>+VLOOKUP($A2542,mUNICIPIOS!$B$4:$F$343,2,0)</f>
        <v>Escuintla</v>
      </c>
      <c r="E2542" s="149">
        <f>+VLOOKUP($A2542,mUNICIPIOS!$B$4:$F$343,3,0)</f>
        <v>510</v>
      </c>
      <c r="F2542" s="149" t="str">
        <f>+VLOOKUP($A2542,mUNICIPIOS!$B$4:$F$343,4,0)</f>
        <v>Iztapa</v>
      </c>
      <c r="G2542" s="139" t="str">
        <f t="shared" ref="G2542:K2542" si="2578">+G2504</f>
        <v>05</v>
      </c>
      <c r="H2542" t="str">
        <f t="shared" si="2578"/>
        <v>IGF</v>
      </c>
      <c r="I2542" t="str">
        <f t="shared" si="2578"/>
        <v>Índice de Gestión Financiera</v>
      </c>
      <c r="J2542" t="str">
        <f t="shared" si="2578"/>
        <v>05-07</v>
      </c>
      <c r="K2542" t="str">
        <f t="shared" si="2578"/>
        <v>Financiamiento por endeudamiento municipal</v>
      </c>
      <c r="L2542" s="150">
        <f>+VLOOKUP($E2542,IGF_2018!$B$8:$Z$347,21,0)</f>
        <v>1</v>
      </c>
      <c r="M2542" s="142" t="str">
        <f>+VLOOKUP($E2542,IGF_2018!$B$8:$Z$347,22,0)</f>
        <v>Alto</v>
      </c>
    </row>
    <row r="2543" spans="1:13" x14ac:dyDescent="0.3">
      <c r="A2543" s="139">
        <f t="shared" si="2575"/>
        <v>67</v>
      </c>
      <c r="B2543" s="148">
        <f t="shared" si="2577"/>
        <v>29</v>
      </c>
      <c r="D2543" s="149" t="str">
        <f>+VLOOKUP($A2543,mUNICIPIOS!$B$4:$F$343,2,0)</f>
        <v>Escuintla</v>
      </c>
      <c r="E2543" s="149">
        <f>+VLOOKUP($A2543,mUNICIPIOS!$B$4:$F$343,3,0)</f>
        <v>510</v>
      </c>
      <c r="F2543" s="149" t="str">
        <f>+VLOOKUP($A2543,mUNICIPIOS!$B$4:$F$343,4,0)</f>
        <v>Iztapa</v>
      </c>
      <c r="G2543" s="139" t="str">
        <f t="shared" ref="G2543:K2543" si="2579">+G2505</f>
        <v>05</v>
      </c>
      <c r="H2543" t="str">
        <f t="shared" si="2579"/>
        <v>IGF</v>
      </c>
      <c r="I2543" t="str">
        <f t="shared" si="2579"/>
        <v>Índice de Gestión Financiera</v>
      </c>
      <c r="J2543" t="str">
        <f t="shared" si="2579"/>
        <v>INDICE</v>
      </c>
      <c r="K2543">
        <f t="shared" si="2579"/>
        <v>0</v>
      </c>
      <c r="L2543" s="150">
        <f>+VLOOKUP($E2543,IGF_2018!$B$8:$Z$347,24,0)</f>
        <v>0.66058582981181102</v>
      </c>
      <c r="M2543" s="142" t="str">
        <f>+VLOOKUP($E2543,IGF_2018!$B$8:$Z$347,25,0)</f>
        <v>Medio alto</v>
      </c>
    </row>
    <row r="2544" spans="1:13" x14ac:dyDescent="0.3">
      <c r="A2544" s="139">
        <f t="shared" si="2575"/>
        <v>67</v>
      </c>
      <c r="B2544" s="148">
        <f t="shared" si="2577"/>
        <v>30</v>
      </c>
      <c r="D2544" s="149" t="str">
        <f>+VLOOKUP($A2544,mUNICIPIOS!$B$4:$F$343,2,0)</f>
        <v>Escuintla</v>
      </c>
      <c r="E2544" s="149">
        <f>+VLOOKUP($A2544,mUNICIPIOS!$B$4:$F$343,3,0)</f>
        <v>510</v>
      </c>
      <c r="F2544" s="149" t="str">
        <f>+VLOOKUP($A2544,mUNICIPIOS!$B$4:$F$343,4,0)</f>
        <v>Iztapa</v>
      </c>
      <c r="G2544" s="139" t="str">
        <f t="shared" ref="G2544:K2544" si="2580">+G2506</f>
        <v>06</v>
      </c>
      <c r="H2544" t="str">
        <f t="shared" si="2580"/>
        <v>IGE</v>
      </c>
      <c r="I2544" t="str">
        <f t="shared" si="2580"/>
        <v>Índice de Gestión Estratégica</v>
      </c>
      <c r="J2544" t="str">
        <f t="shared" si="2580"/>
        <v>06-01</v>
      </c>
      <c r="K2544" t="str">
        <f t="shared" si="2580"/>
        <v>Ejecución del Plan Operativo Anual  (POA)</v>
      </c>
      <c r="L2544" s="150">
        <f>+VLOOKUP($E2544,IGE_2018!$B$8:$Z$347,3,0)</f>
        <v>0</v>
      </c>
      <c r="M2544" s="142" t="str">
        <f>+VLOOKUP($E2544,IGE_2018!$B$8:$Z$347,4,0)</f>
        <v>Bajo</v>
      </c>
    </row>
    <row r="2545" spans="1:13" x14ac:dyDescent="0.3">
      <c r="A2545" s="139">
        <f t="shared" si="2575"/>
        <v>67</v>
      </c>
      <c r="B2545" s="148">
        <f t="shared" si="2577"/>
        <v>31</v>
      </c>
      <c r="D2545" s="149" t="str">
        <f>+VLOOKUP($A2545,mUNICIPIOS!$B$4:$F$343,2,0)</f>
        <v>Escuintla</v>
      </c>
      <c r="E2545" s="149">
        <f>+VLOOKUP($A2545,mUNICIPIOS!$B$4:$F$343,3,0)</f>
        <v>510</v>
      </c>
      <c r="F2545" s="149" t="str">
        <f>+VLOOKUP($A2545,mUNICIPIOS!$B$4:$F$343,4,0)</f>
        <v>Iztapa</v>
      </c>
      <c r="G2545" s="139" t="str">
        <f t="shared" ref="G2545:K2545" si="2581">+G2507</f>
        <v>06</v>
      </c>
      <c r="H2545" t="str">
        <f t="shared" si="2581"/>
        <v>IGE</v>
      </c>
      <c r="I2545" t="str">
        <f t="shared" si="2581"/>
        <v>Índice de Gestión Estratégica</v>
      </c>
      <c r="J2545" t="str">
        <f t="shared" si="2581"/>
        <v>06-02</v>
      </c>
      <c r="K2545" t="str">
        <f t="shared" si="2581"/>
        <v>Relación Plan de Desarrollo Municipal y Ordenamiento Territorial (PDM-OT) - Plan Estratégico Institucional (PEI) - Plan Operativo Multianual (POM) - Plan Operativo Anual (POA)</v>
      </c>
      <c r="L2545" s="150">
        <f>+VLOOKUP($E2545,IGE_2018!$B$8:$Z$347,6,0)</f>
        <v>0</v>
      </c>
      <c r="M2545" s="142" t="str">
        <f>+VLOOKUP($E2545,IGE_2018!$B$8:$Z$347,7,0)</f>
        <v>Bajo</v>
      </c>
    </row>
    <row r="2546" spans="1:13" x14ac:dyDescent="0.3">
      <c r="A2546" s="139">
        <f t="shared" si="2575"/>
        <v>67</v>
      </c>
      <c r="B2546" s="148">
        <f t="shared" si="2577"/>
        <v>32</v>
      </c>
      <c r="D2546" s="149" t="str">
        <f>+VLOOKUP($A2546,mUNICIPIOS!$B$4:$F$343,2,0)</f>
        <v>Escuintla</v>
      </c>
      <c r="E2546" s="149">
        <f>+VLOOKUP($A2546,mUNICIPIOS!$B$4:$F$343,3,0)</f>
        <v>510</v>
      </c>
      <c r="F2546" s="149" t="str">
        <f>+VLOOKUP($A2546,mUNICIPIOS!$B$4:$F$343,4,0)</f>
        <v>Iztapa</v>
      </c>
      <c r="G2546" s="139" t="str">
        <f t="shared" ref="G2546:K2546" si="2582">+G2508</f>
        <v>06</v>
      </c>
      <c r="H2546" t="str">
        <f t="shared" si="2582"/>
        <v>IGE</v>
      </c>
      <c r="I2546" t="str">
        <f t="shared" si="2582"/>
        <v>Índice de Gestión Estratégica</v>
      </c>
      <c r="J2546" t="str">
        <f t="shared" si="2582"/>
        <v>06-03</v>
      </c>
      <c r="K2546" t="str">
        <f t="shared" si="2582"/>
        <v>Presupuesto de egresos relacionado a competencias municipales que responden a prioridades nacionales de desarrollo.</v>
      </c>
      <c r="L2546" s="150">
        <f>+VLOOKUP($E2546,IGE_2018!$B$8:$Z$347,9,0)</f>
        <v>0</v>
      </c>
      <c r="M2546" s="142" t="str">
        <f>+VLOOKUP($E2546,IGE_2018!$B$8:$Z$347,10,0)</f>
        <v>Bajo</v>
      </c>
    </row>
    <row r="2547" spans="1:13" x14ac:dyDescent="0.3">
      <c r="A2547" s="139">
        <f t="shared" si="2575"/>
        <v>67</v>
      </c>
      <c r="B2547" s="148">
        <f t="shared" si="2577"/>
        <v>33</v>
      </c>
      <c r="D2547" s="149" t="str">
        <f>+VLOOKUP($A2547,mUNICIPIOS!$B$4:$F$343,2,0)</f>
        <v>Escuintla</v>
      </c>
      <c r="E2547" s="149">
        <f>+VLOOKUP($A2547,mUNICIPIOS!$B$4:$F$343,3,0)</f>
        <v>510</v>
      </c>
      <c r="F2547" s="149" t="str">
        <f>+VLOOKUP($A2547,mUNICIPIOS!$B$4:$F$343,4,0)</f>
        <v>Iztapa</v>
      </c>
      <c r="G2547" s="139" t="str">
        <f t="shared" ref="G2547:K2547" si="2583">+G2509</f>
        <v>06</v>
      </c>
      <c r="H2547" t="str">
        <f t="shared" si="2583"/>
        <v>IGE</v>
      </c>
      <c r="I2547" t="str">
        <f t="shared" si="2583"/>
        <v>Índice de Gestión Estratégica</v>
      </c>
      <c r="J2547" t="str">
        <f t="shared" si="2583"/>
        <v>06-04</v>
      </c>
      <c r="K2547" t="str">
        <f t="shared" si="2583"/>
        <v>Institucionalización de la gestión ordenada del territorio</v>
      </c>
      <c r="L2547" s="150">
        <f>+VLOOKUP($E2547,IGE_2018!$B$8:$Z$347,12,0)</f>
        <v>0.75</v>
      </c>
      <c r="M2547" s="142" t="str">
        <f>+VLOOKUP($E2547,IGE_2018!$B$8:$Z$347,13,0)</f>
        <v>Medio alto</v>
      </c>
    </row>
    <row r="2548" spans="1:13" x14ac:dyDescent="0.3">
      <c r="A2548" s="139">
        <f t="shared" si="2575"/>
        <v>67</v>
      </c>
      <c r="B2548" s="148">
        <f t="shared" si="2577"/>
        <v>34</v>
      </c>
      <c r="D2548" s="149" t="str">
        <f>+VLOOKUP($A2548,mUNICIPIOS!$B$4:$F$343,2,0)</f>
        <v>Escuintla</v>
      </c>
      <c r="E2548" s="149">
        <f>+VLOOKUP($A2548,mUNICIPIOS!$B$4:$F$343,3,0)</f>
        <v>510</v>
      </c>
      <c r="F2548" s="149" t="str">
        <f>+VLOOKUP($A2548,mUNICIPIOS!$B$4:$F$343,4,0)</f>
        <v>Iztapa</v>
      </c>
      <c r="G2548" s="139" t="str">
        <f t="shared" ref="G2548:K2548" si="2584">+G2510</f>
        <v>06</v>
      </c>
      <c r="H2548" t="str">
        <f t="shared" si="2584"/>
        <v>IGE</v>
      </c>
      <c r="I2548" t="str">
        <f t="shared" si="2584"/>
        <v>Índice de Gestión Estratégica</v>
      </c>
      <c r="J2548" t="str">
        <f t="shared" si="2584"/>
        <v>06-05</v>
      </c>
      <c r="K2548" t="str">
        <f t="shared" si="2584"/>
        <v>Acciones para la gestión ordenada del territorio</v>
      </c>
      <c r="L2548" s="150">
        <f>+VLOOKUP($E2548,IGE_2018!$B$8:$Z$347,15,0)</f>
        <v>0</v>
      </c>
      <c r="M2548" s="142" t="str">
        <f>+VLOOKUP($E2548,IGE_2018!$B$8:$Z$347,16,0)</f>
        <v>Bajo</v>
      </c>
    </row>
    <row r="2549" spans="1:13" x14ac:dyDescent="0.3">
      <c r="A2549" s="139">
        <f t="shared" si="2575"/>
        <v>67</v>
      </c>
      <c r="B2549" s="148">
        <f t="shared" si="2577"/>
        <v>35</v>
      </c>
      <c r="D2549" s="149" t="str">
        <f>+VLOOKUP($A2549,mUNICIPIOS!$B$4:$F$343,2,0)</f>
        <v>Escuintla</v>
      </c>
      <c r="E2549" s="149">
        <f>+VLOOKUP($A2549,mUNICIPIOS!$B$4:$F$343,3,0)</f>
        <v>510</v>
      </c>
      <c r="F2549" s="149" t="str">
        <f>+VLOOKUP($A2549,mUNICIPIOS!$B$4:$F$343,4,0)</f>
        <v>Iztapa</v>
      </c>
      <c r="G2549" s="139" t="str">
        <f t="shared" ref="G2549:K2549" si="2585">+G2511</f>
        <v>06</v>
      </c>
      <c r="H2549" t="str">
        <f t="shared" si="2585"/>
        <v>IGE</v>
      </c>
      <c r="I2549" t="str">
        <f t="shared" si="2585"/>
        <v>Índice de Gestión Estratégica</v>
      </c>
      <c r="J2549" t="str">
        <f t="shared" si="2585"/>
        <v>06-06</v>
      </c>
      <c r="K2549" t="str">
        <f t="shared" si="2585"/>
        <v>Gestión de riesgo en la formulación de proyectos derivados de la planificación operativa anual</v>
      </c>
      <c r="L2549" s="150">
        <f>+VLOOKUP($E2549,IGE_2018!$B$8:$Z$347,18,0)</f>
        <v>0</v>
      </c>
      <c r="M2549" s="142" t="str">
        <f>+VLOOKUP($E2549,IGE_2018!$B$8:$Z$347,19,0)</f>
        <v>Bajo</v>
      </c>
    </row>
    <row r="2550" spans="1:13" x14ac:dyDescent="0.3">
      <c r="A2550" s="139">
        <f t="shared" si="2575"/>
        <v>67</v>
      </c>
      <c r="B2550" s="148">
        <f t="shared" si="2577"/>
        <v>36</v>
      </c>
      <c r="D2550" s="149" t="str">
        <f>+VLOOKUP($A2550,mUNICIPIOS!$B$4:$F$343,2,0)</f>
        <v>Escuintla</v>
      </c>
      <c r="E2550" s="149">
        <f>+VLOOKUP($A2550,mUNICIPIOS!$B$4:$F$343,3,0)</f>
        <v>510</v>
      </c>
      <c r="F2550" s="149" t="str">
        <f>+VLOOKUP($A2550,mUNICIPIOS!$B$4:$F$343,4,0)</f>
        <v>Iztapa</v>
      </c>
      <c r="G2550" s="139" t="str">
        <f t="shared" ref="G2550:K2550" si="2586">+G2512</f>
        <v>06</v>
      </c>
      <c r="H2550" t="str">
        <f t="shared" si="2586"/>
        <v>IGE</v>
      </c>
      <c r="I2550" t="str">
        <f t="shared" si="2586"/>
        <v>Índice de Gestión Estratégica</v>
      </c>
      <c r="J2550" t="str">
        <f t="shared" si="2586"/>
        <v>06-07</v>
      </c>
      <c r="K2550" t="str">
        <f t="shared" si="2586"/>
        <v>Ingresos por servicios ambientales en relación a los ingresos propios sin regalías</v>
      </c>
      <c r="L2550" s="150">
        <f>+VLOOKUP($E2550,IGE_2018!$B$8:$Z$347,21,0)</f>
        <v>0</v>
      </c>
      <c r="M2550" s="142" t="str">
        <f>+VLOOKUP($E2550,IGE_2018!$B$8:$Z$347,22,0)</f>
        <v>Bajo</v>
      </c>
    </row>
    <row r="2551" spans="1:13" x14ac:dyDescent="0.3">
      <c r="A2551" s="139">
        <f t="shared" si="2575"/>
        <v>67</v>
      </c>
      <c r="B2551" s="148">
        <f t="shared" si="2577"/>
        <v>37</v>
      </c>
      <c r="D2551" s="149" t="str">
        <f>+VLOOKUP($A2551,mUNICIPIOS!$B$4:$F$343,2,0)</f>
        <v>Escuintla</v>
      </c>
      <c r="E2551" s="149">
        <f>+VLOOKUP($A2551,mUNICIPIOS!$B$4:$F$343,3,0)</f>
        <v>510</v>
      </c>
      <c r="F2551" s="149" t="str">
        <f>+VLOOKUP($A2551,mUNICIPIOS!$B$4:$F$343,4,0)</f>
        <v>Iztapa</v>
      </c>
      <c r="G2551" s="139" t="str">
        <f t="shared" ref="G2551:K2551" si="2587">+G2513</f>
        <v>06</v>
      </c>
      <c r="H2551" t="str">
        <f t="shared" si="2587"/>
        <v>IGE</v>
      </c>
      <c r="I2551" t="str">
        <f t="shared" si="2587"/>
        <v>Índice de Gestión Estratégica</v>
      </c>
      <c r="J2551" t="str">
        <f t="shared" si="2587"/>
        <v>INDICE</v>
      </c>
      <c r="K2551">
        <f t="shared" si="2587"/>
        <v>0</v>
      </c>
      <c r="L2551" s="150">
        <f>+VLOOKUP($E2551,IGE_2018!$B$8:$Z$347,24,0)</f>
        <v>7.5000000000000011E-2</v>
      </c>
      <c r="M2551" s="142" t="str">
        <f>+VLOOKUP($E2551,IGE_2018!$B$8:$Z$347,25,0)</f>
        <v>Bajo</v>
      </c>
    </row>
    <row r="2552" spans="1:13" x14ac:dyDescent="0.3">
      <c r="A2552" s="139">
        <f t="shared" si="2575"/>
        <v>67</v>
      </c>
      <c r="B2552" s="148">
        <f t="shared" si="2577"/>
        <v>38</v>
      </c>
      <c r="D2552" s="149" t="str">
        <f>+VLOOKUP($A2552,mUNICIPIOS!$B$4:$F$343,2,0)</f>
        <v>Escuintla</v>
      </c>
      <c r="E2552" s="149">
        <f>+VLOOKUP($A2552,mUNICIPIOS!$B$4:$F$343,3,0)</f>
        <v>510</v>
      </c>
      <c r="F2552" s="149" t="str">
        <f>+VLOOKUP($A2552,mUNICIPIOS!$B$4:$F$343,4,0)</f>
        <v>Iztapa</v>
      </c>
      <c r="G2552" s="139" t="str">
        <f t="shared" ref="G2552:K2552" si="2588">+G2514</f>
        <v>RANKING</v>
      </c>
      <c r="H2552" t="str">
        <f t="shared" si="2588"/>
        <v>RGM</v>
      </c>
      <c r="I2552" t="str">
        <f t="shared" si="2588"/>
        <v>Ranking de la Gestión Municipal 2018</v>
      </c>
      <c r="J2552" t="str">
        <f t="shared" si="2588"/>
        <v>RANKING</v>
      </c>
      <c r="K2552">
        <f t="shared" si="2588"/>
        <v>0</v>
      </c>
      <c r="L2552" s="151">
        <f>+VLOOKUP($E2552,Resultados_generales!$C$8:$AE$347,27,0)</f>
        <v>0.48374686808265605</v>
      </c>
      <c r="M2552" t="str">
        <f>+VLOOKUP($E2552,Resultados_generales!$C$8:$AE$347,28,0)</f>
        <v>Medio</v>
      </c>
    </row>
    <row r="2553" spans="1:13" x14ac:dyDescent="0.3">
      <c r="A2553" s="139">
        <f t="shared" si="2575"/>
        <v>68</v>
      </c>
      <c r="B2553" s="148">
        <f t="shared" si="2577"/>
        <v>1</v>
      </c>
      <c r="D2553" s="149" t="str">
        <f>+VLOOKUP($A2553,mUNICIPIOS!$B$4:$F$343,2,0)</f>
        <v>Escuintla</v>
      </c>
      <c r="E2553" s="149">
        <f>+VLOOKUP($A2553,mUNICIPIOS!$B$4:$F$343,3,0)</f>
        <v>511</v>
      </c>
      <c r="F2553" s="149" t="str">
        <f>+VLOOKUP($A2553,mUNICIPIOS!$B$4:$F$343,4,0)</f>
        <v>Palín</v>
      </c>
      <c r="G2553" s="139" t="str">
        <f t="shared" ref="G2553:K2553" si="2589">+G2515</f>
        <v>01</v>
      </c>
      <c r="H2553" t="str">
        <f t="shared" si="2589"/>
        <v>IPC</v>
      </c>
      <c r="I2553" t="str">
        <f t="shared" si="2589"/>
        <v>Índice de Participación Ciudadana</v>
      </c>
      <c r="J2553" t="str">
        <f t="shared" si="2589"/>
        <v>01-01</v>
      </c>
      <c r="K2553" t="str">
        <f t="shared" si="2589"/>
        <v>Número de reuniones del COMUDE en el año de la medición.</v>
      </c>
      <c r="L2553" s="150">
        <f>+VLOOKUP($E2553,IPC_2018!$B$8:$T$347,3,0)</f>
        <v>0.83333333333333337</v>
      </c>
      <c r="M2553" s="142" t="str">
        <f>+VLOOKUP($E2553,IPC_2018!$B$8:$T$347,4,0)</f>
        <v>Alto</v>
      </c>
    </row>
    <row r="2554" spans="1:13" x14ac:dyDescent="0.3">
      <c r="A2554" s="139">
        <f t="shared" si="2575"/>
        <v>68</v>
      </c>
      <c r="B2554" s="148">
        <f t="shared" si="2577"/>
        <v>2</v>
      </c>
      <c r="D2554" s="149" t="str">
        <f>+VLOOKUP($A2554,mUNICIPIOS!$B$4:$F$343,2,0)</f>
        <v>Escuintla</v>
      </c>
      <c r="E2554" s="149">
        <f>+VLOOKUP($A2554,mUNICIPIOS!$B$4:$F$343,3,0)</f>
        <v>511</v>
      </c>
      <c r="F2554" s="149" t="str">
        <f>+VLOOKUP($A2554,mUNICIPIOS!$B$4:$F$343,4,0)</f>
        <v>Palín</v>
      </c>
      <c r="G2554" s="139" t="str">
        <f t="shared" ref="G2554:K2554" si="2590">+G2516</f>
        <v>01</v>
      </c>
      <c r="H2554" t="str">
        <f t="shared" si="2590"/>
        <v>IPC</v>
      </c>
      <c r="I2554" t="str">
        <f t="shared" si="2590"/>
        <v>Índice de Participación Ciudadana</v>
      </c>
      <c r="J2554" t="str">
        <f t="shared" si="2590"/>
        <v>01-02</v>
      </c>
      <c r="K2554" t="str">
        <f t="shared" si="2590"/>
        <v>Participación de Alcaldes, Concejales y Síndicos determinados o designados en el COMUDE</v>
      </c>
      <c r="L2554" s="150">
        <f>+VLOOKUP($E2554,IPC_2018!$B$8:$T$347,6,0)</f>
        <v>0.73750000000000004</v>
      </c>
      <c r="M2554" s="142" t="str">
        <f>+VLOOKUP($E2554,IPC_2018!$B$8:$T$347,7,0)</f>
        <v>Medio alto</v>
      </c>
    </row>
    <row r="2555" spans="1:13" x14ac:dyDescent="0.3">
      <c r="A2555" s="139">
        <f t="shared" si="2575"/>
        <v>68</v>
      </c>
      <c r="B2555" s="148">
        <f t="shared" si="2577"/>
        <v>3</v>
      </c>
      <c r="D2555" s="149" t="str">
        <f>+VLOOKUP($A2555,mUNICIPIOS!$B$4:$F$343,2,0)</f>
        <v>Escuintla</v>
      </c>
      <c r="E2555" s="149">
        <f>+VLOOKUP($A2555,mUNICIPIOS!$B$4:$F$343,3,0)</f>
        <v>511</v>
      </c>
      <c r="F2555" s="149" t="str">
        <f>+VLOOKUP($A2555,mUNICIPIOS!$B$4:$F$343,4,0)</f>
        <v>Palín</v>
      </c>
      <c r="G2555" s="139" t="str">
        <f t="shared" ref="G2555:K2555" si="2591">+G2517</f>
        <v>01</v>
      </c>
      <c r="H2555" t="str">
        <f t="shared" si="2591"/>
        <v>IPC</v>
      </c>
      <c r="I2555" t="str">
        <f t="shared" si="2591"/>
        <v>Índice de Participación Ciudadana</v>
      </c>
      <c r="J2555" t="str">
        <f t="shared" si="2591"/>
        <v>01-03</v>
      </c>
      <c r="K2555" t="str">
        <f t="shared" si="2591"/>
        <v>Participación  de organizaciones de jóvenes, mujeres, pueblos mayas, xincas, garífunas, y otras organizaciones en el Comude</v>
      </c>
      <c r="L2555" s="150">
        <f>+VLOOKUP($E2555,IPC_2018!$B$8:$T$347,9,0)</f>
        <v>0</v>
      </c>
      <c r="M2555" s="142" t="str">
        <f>+VLOOKUP($E2555,IPC_2018!$B$8:$T$347,10,0)</f>
        <v>Bajo</v>
      </c>
    </row>
    <row r="2556" spans="1:13" x14ac:dyDescent="0.3">
      <c r="A2556" s="139">
        <f t="shared" si="2575"/>
        <v>68</v>
      </c>
      <c r="B2556" s="148">
        <f t="shared" si="2577"/>
        <v>4</v>
      </c>
      <c r="D2556" s="149" t="str">
        <f>+VLOOKUP($A2556,mUNICIPIOS!$B$4:$F$343,2,0)</f>
        <v>Escuintla</v>
      </c>
      <c r="E2556" s="149">
        <f>+VLOOKUP($A2556,mUNICIPIOS!$B$4:$F$343,3,0)</f>
        <v>511</v>
      </c>
      <c r="F2556" s="149" t="str">
        <f>+VLOOKUP($A2556,mUNICIPIOS!$B$4:$F$343,4,0)</f>
        <v>Palín</v>
      </c>
      <c r="G2556" s="139" t="str">
        <f t="shared" ref="G2556:K2556" si="2592">+G2518</f>
        <v>01</v>
      </c>
      <c r="H2556" t="str">
        <f t="shared" si="2592"/>
        <v>IPC</v>
      </c>
      <c r="I2556" t="str">
        <f t="shared" si="2592"/>
        <v>Índice de Participación Ciudadana</v>
      </c>
      <c r="J2556" t="str">
        <f t="shared" si="2592"/>
        <v>01-04</v>
      </c>
      <c r="K2556" t="str">
        <f t="shared" si="2592"/>
        <v>Representatividad territorial del Comude.</v>
      </c>
      <c r="L2556" s="150">
        <f>+VLOOKUP($E2556,IPC_2018!$B$8:$T$347,12,0)</f>
        <v>1</v>
      </c>
      <c r="M2556" s="142" t="str">
        <f>+VLOOKUP($E2556,IPC_2018!$B$8:$T$347,13,0)</f>
        <v>Alto</v>
      </c>
    </row>
    <row r="2557" spans="1:13" x14ac:dyDescent="0.3">
      <c r="A2557" s="139">
        <f t="shared" si="2575"/>
        <v>68</v>
      </c>
      <c r="B2557" s="148">
        <f t="shared" si="2577"/>
        <v>5</v>
      </c>
      <c r="D2557" s="149" t="str">
        <f>+VLOOKUP($A2557,mUNICIPIOS!$B$4:$F$343,2,0)</f>
        <v>Escuintla</v>
      </c>
      <c r="E2557" s="149">
        <f>+VLOOKUP($A2557,mUNICIPIOS!$B$4:$F$343,3,0)</f>
        <v>511</v>
      </c>
      <c r="F2557" s="149" t="str">
        <f>+VLOOKUP($A2557,mUNICIPIOS!$B$4:$F$343,4,0)</f>
        <v>Palín</v>
      </c>
      <c r="G2557" s="139" t="str">
        <f t="shared" ref="G2557:K2557" si="2593">+G2519</f>
        <v>01</v>
      </c>
      <c r="H2557" t="str">
        <f t="shared" si="2593"/>
        <v>IPC</v>
      </c>
      <c r="I2557" t="str">
        <f t="shared" si="2593"/>
        <v>Índice de Participación Ciudadana</v>
      </c>
      <c r="J2557" t="str">
        <f t="shared" si="2593"/>
        <v>01-05</v>
      </c>
      <c r="K2557" t="str">
        <f t="shared" si="2593"/>
        <v>Funcionamiento del Comude</v>
      </c>
      <c r="L2557" s="150">
        <f>+VLOOKUP($E2557,IPC_2018!$B$8:$T$347,15,0)</f>
        <v>0.3223277386297978</v>
      </c>
      <c r="M2557" s="142" t="str">
        <f>+VLOOKUP($E2557,IPC_2018!$B$8:$T$347,16,0)</f>
        <v>Medio bajo</v>
      </c>
    </row>
    <row r="2558" spans="1:13" x14ac:dyDescent="0.3">
      <c r="A2558" s="139">
        <f t="shared" si="2575"/>
        <v>68</v>
      </c>
      <c r="B2558" s="148">
        <f t="shared" si="2577"/>
        <v>6</v>
      </c>
      <c r="D2558" s="149" t="str">
        <f>+VLOOKUP($A2558,mUNICIPIOS!$B$4:$F$343,2,0)</f>
        <v>Escuintla</v>
      </c>
      <c r="E2558" s="149">
        <f>+VLOOKUP($A2558,mUNICIPIOS!$B$4:$F$343,3,0)</f>
        <v>511</v>
      </c>
      <c r="F2558" s="149" t="str">
        <f>+VLOOKUP($A2558,mUNICIPIOS!$B$4:$F$343,4,0)</f>
        <v>Palín</v>
      </c>
      <c r="G2558" s="139" t="str">
        <f t="shared" ref="G2558:K2558" si="2594">+G2520</f>
        <v>01</v>
      </c>
      <c r="H2558" t="str">
        <f t="shared" si="2594"/>
        <v>IPC</v>
      </c>
      <c r="I2558" t="str">
        <f t="shared" si="2594"/>
        <v>Índice de Participación Ciudadana</v>
      </c>
      <c r="J2558" t="str">
        <f t="shared" si="2594"/>
        <v>INDICE</v>
      </c>
      <c r="K2558">
        <f t="shared" si="2594"/>
        <v>0</v>
      </c>
      <c r="L2558" s="150">
        <f>+VLOOKUP($E2558,IPC_2018!$B$8:$T$347,18,0)</f>
        <v>0.64470332746113646</v>
      </c>
      <c r="M2558" s="142" t="str">
        <f>+VLOOKUP($E2558,IPC_2018!$B$8:$T$347,19,0)</f>
        <v>Medio alto</v>
      </c>
    </row>
    <row r="2559" spans="1:13" x14ac:dyDescent="0.3">
      <c r="A2559" s="139">
        <f t="shared" si="2575"/>
        <v>68</v>
      </c>
      <c r="B2559" s="148">
        <f t="shared" si="2577"/>
        <v>7</v>
      </c>
      <c r="D2559" s="149" t="str">
        <f>+VLOOKUP($A2559,mUNICIPIOS!$B$4:$F$343,2,0)</f>
        <v>Escuintla</v>
      </c>
      <c r="E2559" s="149">
        <f>+VLOOKUP($A2559,mUNICIPIOS!$B$4:$F$343,3,0)</f>
        <v>511</v>
      </c>
      <c r="F2559" s="149" t="str">
        <f>+VLOOKUP($A2559,mUNICIPIOS!$B$4:$F$343,4,0)</f>
        <v>Palín</v>
      </c>
      <c r="G2559" s="139" t="str">
        <f t="shared" ref="G2559:K2559" si="2595">+G2521</f>
        <v>02</v>
      </c>
      <c r="H2559" t="str">
        <f t="shared" si="2595"/>
        <v>IIC</v>
      </c>
      <c r="I2559" t="str">
        <f t="shared" si="2595"/>
        <v>Índice de Información a la Ciudadanía</v>
      </c>
      <c r="J2559" t="str">
        <f t="shared" si="2595"/>
        <v>02-01</v>
      </c>
      <c r="K2559" t="str">
        <f t="shared" si="2595"/>
        <v>Rendición de cuentas cuatrimestral y anual al Comude enfocadas en resultados.</v>
      </c>
      <c r="L2559" s="150">
        <f>+VLOOKUP($E2559,IIC_2018!$B$8:$Q$347,3,0)</f>
        <v>0.4</v>
      </c>
      <c r="M2559" s="142" t="str">
        <f>+VLOOKUP($E2559,IIC_2018!$B$8:$Q$347,4,0)</f>
        <v>Medio bajo</v>
      </c>
    </row>
    <row r="2560" spans="1:13" x14ac:dyDescent="0.3">
      <c r="A2560" s="139">
        <f t="shared" si="2575"/>
        <v>68</v>
      </c>
      <c r="B2560" s="148">
        <f t="shared" si="2577"/>
        <v>8</v>
      </c>
      <c r="D2560" s="149" t="str">
        <f>+VLOOKUP($A2560,mUNICIPIOS!$B$4:$F$343,2,0)</f>
        <v>Escuintla</v>
      </c>
      <c r="E2560" s="149">
        <f>+VLOOKUP($A2560,mUNICIPIOS!$B$4:$F$343,3,0)</f>
        <v>511</v>
      </c>
      <c r="F2560" s="149" t="str">
        <f>+VLOOKUP($A2560,mUNICIPIOS!$B$4:$F$343,4,0)</f>
        <v>Palín</v>
      </c>
      <c r="G2560" s="139" t="str">
        <f t="shared" ref="G2560:K2560" si="2596">+G2522</f>
        <v>02</v>
      </c>
      <c r="H2560" t="str">
        <f t="shared" si="2596"/>
        <v>IIC</v>
      </c>
      <c r="I2560" t="str">
        <f t="shared" si="2596"/>
        <v>Índice de Información a la Ciudadanía</v>
      </c>
      <c r="J2560" t="str">
        <f t="shared" si="2596"/>
        <v>02-02</v>
      </c>
      <c r="K2560" t="str">
        <f t="shared" si="2596"/>
        <v>Información presupuestaria y otra información brindada a la ciudadanía disponible en medios locales de comunicación.</v>
      </c>
      <c r="L2560" s="150">
        <f>+VLOOKUP($E2560,IIC_2018!$B$8:$Q$347,6,0)</f>
        <v>1</v>
      </c>
      <c r="M2560" s="142" t="str">
        <f>+VLOOKUP($E2560,IIC_2018!$B$8:$Q$347,7,0)</f>
        <v>Alto</v>
      </c>
    </row>
    <row r="2561" spans="1:13" x14ac:dyDescent="0.3">
      <c r="A2561" s="139">
        <f t="shared" si="2575"/>
        <v>68</v>
      </c>
      <c r="B2561" s="148">
        <f t="shared" si="2577"/>
        <v>9</v>
      </c>
      <c r="D2561" s="149" t="str">
        <f>+VLOOKUP($A2561,mUNICIPIOS!$B$4:$F$343,2,0)</f>
        <v>Escuintla</v>
      </c>
      <c r="E2561" s="149">
        <f>+VLOOKUP($A2561,mUNICIPIOS!$B$4:$F$343,3,0)</f>
        <v>511</v>
      </c>
      <c r="F2561" s="149" t="str">
        <f>+VLOOKUP($A2561,mUNICIPIOS!$B$4:$F$343,4,0)</f>
        <v>Palín</v>
      </c>
      <c r="G2561" s="139" t="str">
        <f t="shared" ref="G2561:K2561" si="2597">+G2523</f>
        <v>02</v>
      </c>
      <c r="H2561" t="str">
        <f t="shared" si="2597"/>
        <v>IIC</v>
      </c>
      <c r="I2561" t="str">
        <f t="shared" si="2597"/>
        <v>Índice de Información a la Ciudadanía</v>
      </c>
      <c r="J2561" t="str">
        <f t="shared" si="2597"/>
        <v>02-03</v>
      </c>
      <c r="K2561" t="str">
        <f t="shared" si="2597"/>
        <v>Información pública de oficio actualizada y disponible de acuerdo a la LAIP y uso de internet.</v>
      </c>
      <c r="L2561" s="150">
        <f>+VLOOKUP($E2561,IIC_2018!$B$8:$Q$347,9,0)</f>
        <v>0.99999999999999989</v>
      </c>
      <c r="M2561" s="142" t="str">
        <f>+VLOOKUP($E2561,IIC_2018!$B$8:$Q$347,10,0)</f>
        <v>Alto</v>
      </c>
    </row>
    <row r="2562" spans="1:13" x14ac:dyDescent="0.3">
      <c r="A2562" s="139">
        <f t="shared" si="2575"/>
        <v>68</v>
      </c>
      <c r="B2562" s="148">
        <f t="shared" si="2577"/>
        <v>10</v>
      </c>
      <c r="D2562" s="149" t="str">
        <f>+VLOOKUP($A2562,mUNICIPIOS!$B$4:$F$343,2,0)</f>
        <v>Escuintla</v>
      </c>
      <c r="E2562" s="149">
        <f>+VLOOKUP($A2562,mUNICIPIOS!$B$4:$F$343,3,0)</f>
        <v>511</v>
      </c>
      <c r="F2562" s="149" t="str">
        <f>+VLOOKUP($A2562,mUNICIPIOS!$B$4:$F$343,4,0)</f>
        <v>Palín</v>
      </c>
      <c r="G2562" s="139" t="str">
        <f t="shared" ref="G2562:K2562" si="2598">+G2524</f>
        <v>02</v>
      </c>
      <c r="H2562" t="str">
        <f t="shared" si="2598"/>
        <v>IIC</v>
      </c>
      <c r="I2562" t="str">
        <f t="shared" si="2598"/>
        <v>Índice de Información a la Ciudadanía</v>
      </c>
      <c r="J2562" t="str">
        <f t="shared" si="2598"/>
        <v>02-04</v>
      </c>
      <c r="K2562" t="str">
        <f t="shared" si="2598"/>
        <v>Relación del monto contratado por medio de Guate compras con el total del presupuesto de egresos vigente.</v>
      </c>
      <c r="L2562" s="150">
        <f>+VLOOKUP($E2562,IIC_2018!$B$8:$Q$347,12,0)</f>
        <v>0.46387163268743831</v>
      </c>
      <c r="M2562" s="142" t="str">
        <f>+VLOOKUP($E2562,IIC_2018!$B$8:$Q$347,13,0)</f>
        <v>Medio</v>
      </c>
    </row>
    <row r="2563" spans="1:13" x14ac:dyDescent="0.3">
      <c r="A2563" s="139">
        <f t="shared" si="2575"/>
        <v>68</v>
      </c>
      <c r="B2563" s="148">
        <f t="shared" si="2577"/>
        <v>11</v>
      </c>
      <c r="D2563" s="149" t="str">
        <f>+VLOOKUP($A2563,mUNICIPIOS!$B$4:$F$343,2,0)</f>
        <v>Escuintla</v>
      </c>
      <c r="E2563" s="149">
        <f>+VLOOKUP($A2563,mUNICIPIOS!$B$4:$F$343,3,0)</f>
        <v>511</v>
      </c>
      <c r="F2563" s="149" t="str">
        <f>+VLOOKUP($A2563,mUNICIPIOS!$B$4:$F$343,4,0)</f>
        <v>Palín</v>
      </c>
      <c r="G2563" s="139" t="str">
        <f t="shared" ref="G2563:K2563" si="2599">+G2525</f>
        <v>02</v>
      </c>
      <c r="H2563" t="str">
        <f t="shared" si="2599"/>
        <v>IIC</v>
      </c>
      <c r="I2563" t="str">
        <f t="shared" si="2599"/>
        <v>Índice de Información a la Ciudadanía</v>
      </c>
      <c r="J2563" t="str">
        <f t="shared" si="2599"/>
        <v>INDICE</v>
      </c>
      <c r="K2563">
        <f t="shared" si="2599"/>
        <v>0</v>
      </c>
      <c r="L2563" s="150">
        <f>+VLOOKUP($E2563,IIC_2018!$B$8:$Q$347,15,0)</f>
        <v>0.71596790817185951</v>
      </c>
      <c r="M2563" s="142" t="str">
        <f>+VLOOKUP($E2563,IIC_2018!$B$8:$Q$347,16,0)</f>
        <v>Medio alto</v>
      </c>
    </row>
    <row r="2564" spans="1:13" x14ac:dyDescent="0.3">
      <c r="A2564" s="139">
        <f t="shared" si="2575"/>
        <v>68</v>
      </c>
      <c r="B2564" s="148">
        <f t="shared" si="2577"/>
        <v>12</v>
      </c>
      <c r="D2564" s="149" t="str">
        <f>+VLOOKUP($A2564,mUNICIPIOS!$B$4:$F$343,2,0)</f>
        <v>Escuintla</v>
      </c>
      <c r="E2564" s="149">
        <f>+VLOOKUP($A2564,mUNICIPIOS!$B$4:$F$343,3,0)</f>
        <v>511</v>
      </c>
      <c r="F2564" s="149" t="str">
        <f>+VLOOKUP($A2564,mUNICIPIOS!$B$4:$F$343,4,0)</f>
        <v>Palín</v>
      </c>
      <c r="G2564" s="139" t="str">
        <f t="shared" ref="G2564:K2564" si="2600">+G2526</f>
        <v>03</v>
      </c>
      <c r="H2564" t="str">
        <f t="shared" si="2600"/>
        <v>ISP</v>
      </c>
      <c r="I2564" t="str">
        <f t="shared" si="2600"/>
        <v>Índice de Servicios Públicos</v>
      </c>
      <c r="J2564" t="str">
        <f t="shared" si="2600"/>
        <v>03-01</v>
      </c>
      <c r="K2564" t="str">
        <f t="shared" si="2600"/>
        <v>Cobertura del servicio público de agua</v>
      </c>
      <c r="L2564" s="150">
        <f>+VLOOKUP($E2564,ISP_2018!$B$8:$T$347,3,0)</f>
        <v>4.516866781017724E-3</v>
      </c>
      <c r="M2564" s="142" t="str">
        <f>+VLOOKUP($E2564,ISP_2018!$B$8:$T$347,4,0)</f>
        <v>Bajo</v>
      </c>
    </row>
    <row r="2565" spans="1:13" x14ac:dyDescent="0.3">
      <c r="A2565" s="139">
        <f t="shared" si="2575"/>
        <v>68</v>
      </c>
      <c r="B2565" s="148">
        <f t="shared" si="2577"/>
        <v>13</v>
      </c>
      <c r="D2565" s="149" t="str">
        <f>+VLOOKUP($A2565,mUNICIPIOS!$B$4:$F$343,2,0)</f>
        <v>Escuintla</v>
      </c>
      <c r="E2565" s="149">
        <f>+VLOOKUP($A2565,mUNICIPIOS!$B$4:$F$343,3,0)</f>
        <v>511</v>
      </c>
      <c r="F2565" s="149" t="str">
        <f>+VLOOKUP($A2565,mUNICIPIOS!$B$4:$F$343,4,0)</f>
        <v>Palín</v>
      </c>
      <c r="G2565" s="139" t="str">
        <f t="shared" ref="G2565:K2565" si="2601">+G2527</f>
        <v>03</v>
      </c>
      <c r="H2565" t="str">
        <f t="shared" si="2601"/>
        <v>ISP</v>
      </c>
      <c r="I2565" t="str">
        <f t="shared" si="2601"/>
        <v>Índice de Servicios Públicos</v>
      </c>
      <c r="J2565" t="str">
        <f t="shared" si="2601"/>
        <v>03-02</v>
      </c>
      <c r="K2565" t="str">
        <f t="shared" si="2601"/>
        <v>Control de la calidad del servicio público de agua</v>
      </c>
      <c r="L2565" s="150">
        <f>+VLOOKUP($E2565,ISP_2018!$B$8:$T$347,6,0)</f>
        <v>0.46388888888888891</v>
      </c>
      <c r="M2565" s="142" t="str">
        <f>+VLOOKUP($E2565,ISP_2018!$B$8:$T$347,7,0)</f>
        <v>Medio</v>
      </c>
    </row>
    <row r="2566" spans="1:13" x14ac:dyDescent="0.3">
      <c r="A2566" s="139">
        <f t="shared" si="2575"/>
        <v>68</v>
      </c>
      <c r="B2566" s="148">
        <f t="shared" si="2577"/>
        <v>14</v>
      </c>
      <c r="D2566" s="149" t="str">
        <f>+VLOOKUP($A2566,mUNICIPIOS!$B$4:$F$343,2,0)</f>
        <v>Escuintla</v>
      </c>
      <c r="E2566" s="149">
        <f>+VLOOKUP($A2566,mUNICIPIOS!$B$4:$F$343,3,0)</f>
        <v>511</v>
      </c>
      <c r="F2566" s="149" t="str">
        <f>+VLOOKUP($A2566,mUNICIPIOS!$B$4:$F$343,4,0)</f>
        <v>Palín</v>
      </c>
      <c r="G2566" s="139" t="str">
        <f t="shared" ref="G2566:K2566" si="2602">+G2528</f>
        <v>03</v>
      </c>
      <c r="H2566" t="str">
        <f t="shared" si="2602"/>
        <v>ISP</v>
      </c>
      <c r="I2566" t="str">
        <f t="shared" si="2602"/>
        <v>Índice de Servicios Públicos</v>
      </c>
      <c r="J2566" t="str">
        <f t="shared" si="2602"/>
        <v>03-03</v>
      </c>
      <c r="K2566" t="str">
        <f t="shared" si="2602"/>
        <v>Disposición  y tratamiento  de aguas residuales</v>
      </c>
      <c r="L2566" s="150">
        <f>+VLOOKUP($E2566,ISP_2018!$B$8:$T$347,9,0)</f>
        <v>0.22782550139421986</v>
      </c>
      <c r="M2566" s="142" t="str">
        <f>+VLOOKUP($E2566,ISP_2018!$B$8:$T$347,10,0)</f>
        <v>Medio bajo</v>
      </c>
    </row>
    <row r="2567" spans="1:13" x14ac:dyDescent="0.3">
      <c r="A2567" s="139">
        <f t="shared" si="2575"/>
        <v>68</v>
      </c>
      <c r="B2567" s="148">
        <f t="shared" si="2577"/>
        <v>15</v>
      </c>
      <c r="D2567" s="149" t="str">
        <f>+VLOOKUP($A2567,mUNICIPIOS!$B$4:$F$343,2,0)</f>
        <v>Escuintla</v>
      </c>
      <c r="E2567" s="149">
        <f>+VLOOKUP($A2567,mUNICIPIOS!$B$4:$F$343,3,0)</f>
        <v>511</v>
      </c>
      <c r="F2567" s="149" t="str">
        <f>+VLOOKUP($A2567,mUNICIPIOS!$B$4:$F$343,4,0)</f>
        <v>Palín</v>
      </c>
      <c r="G2567" s="139" t="str">
        <f t="shared" ref="G2567:K2567" si="2603">+G2529</f>
        <v>03</v>
      </c>
      <c r="H2567" t="str">
        <f t="shared" si="2603"/>
        <v>ISP</v>
      </c>
      <c r="I2567" t="str">
        <f t="shared" si="2603"/>
        <v>Índice de Servicios Públicos</v>
      </c>
      <c r="J2567" t="str">
        <f t="shared" si="2603"/>
        <v>03-04</v>
      </c>
      <c r="K2567" t="str">
        <f t="shared" si="2603"/>
        <v>Gestión y manejo de los residuos y desechos sólidos</v>
      </c>
      <c r="L2567" s="150">
        <f>+VLOOKUP($E2567,ISP_2018!$B$8:$T$347,12,0)</f>
        <v>6.4431234447969304E-2</v>
      </c>
      <c r="M2567" s="142" t="str">
        <f>+VLOOKUP($E2567,ISP_2018!$B$8:$T$347,13,0)</f>
        <v>Bajo</v>
      </c>
    </row>
    <row r="2568" spans="1:13" x14ac:dyDescent="0.3">
      <c r="A2568" s="139">
        <f t="shared" si="2575"/>
        <v>68</v>
      </c>
      <c r="B2568" s="148">
        <f t="shared" si="2577"/>
        <v>16</v>
      </c>
      <c r="D2568" s="149" t="str">
        <f>+VLOOKUP($A2568,mUNICIPIOS!$B$4:$F$343,2,0)</f>
        <v>Escuintla</v>
      </c>
      <c r="E2568" s="149">
        <f>+VLOOKUP($A2568,mUNICIPIOS!$B$4:$F$343,3,0)</f>
        <v>511</v>
      </c>
      <c r="F2568" s="149" t="str">
        <f>+VLOOKUP($A2568,mUNICIPIOS!$B$4:$F$343,4,0)</f>
        <v>Palín</v>
      </c>
      <c r="G2568" s="139" t="str">
        <f t="shared" ref="G2568:K2568" si="2604">+G2530</f>
        <v>03</v>
      </c>
      <c r="H2568" t="str">
        <f t="shared" si="2604"/>
        <v>ISP</v>
      </c>
      <c r="I2568" t="str">
        <f t="shared" si="2604"/>
        <v>Índice de Servicios Públicos</v>
      </c>
      <c r="J2568" t="str">
        <f t="shared" si="2604"/>
        <v>03-05</v>
      </c>
      <c r="K2568" t="str">
        <f t="shared" si="2604"/>
        <v>Gestión de servicios públicos municipales</v>
      </c>
      <c r="L2568" s="150">
        <f>+VLOOKUP($E2568,ISP_2018!$B$8:$T$347,15,0)</f>
        <v>0.32258064516129031</v>
      </c>
      <c r="M2568" s="142" t="str">
        <f>+VLOOKUP($E2568,ISP_2018!$B$8:$T$347,16,0)</f>
        <v>Medio bajo</v>
      </c>
    </row>
    <row r="2569" spans="1:13" x14ac:dyDescent="0.3">
      <c r="A2569" s="139">
        <f t="shared" si="2575"/>
        <v>68</v>
      </c>
      <c r="B2569" s="148">
        <f t="shared" si="2577"/>
        <v>17</v>
      </c>
      <c r="D2569" s="149" t="str">
        <f>+VLOOKUP($A2569,mUNICIPIOS!$B$4:$F$343,2,0)</f>
        <v>Escuintla</v>
      </c>
      <c r="E2569" s="149">
        <f>+VLOOKUP($A2569,mUNICIPIOS!$B$4:$F$343,3,0)</f>
        <v>511</v>
      </c>
      <c r="F2569" s="149" t="str">
        <f>+VLOOKUP($A2569,mUNICIPIOS!$B$4:$F$343,4,0)</f>
        <v>Palín</v>
      </c>
      <c r="G2569" s="139" t="str">
        <f t="shared" ref="G2569:K2569" si="2605">+G2531</f>
        <v>03</v>
      </c>
      <c r="H2569" t="str">
        <f t="shared" si="2605"/>
        <v>ISP</v>
      </c>
      <c r="I2569" t="str">
        <f t="shared" si="2605"/>
        <v>Índice de Servicios Públicos</v>
      </c>
      <c r="J2569" t="str">
        <f t="shared" si="2605"/>
        <v>INDICE</v>
      </c>
      <c r="K2569">
        <f t="shared" si="2605"/>
        <v>0</v>
      </c>
      <c r="L2569" s="150">
        <f>+VLOOKUP($E2569,ISP_2018!$B$8:$T$347,18,0)</f>
        <v>0.26258582954546433</v>
      </c>
      <c r="M2569" s="142" t="str">
        <f>+VLOOKUP($E2569,ISP_2018!$B$8:$T$347,19,0)</f>
        <v>Medio bajo</v>
      </c>
    </row>
    <row r="2570" spans="1:13" x14ac:dyDescent="0.3">
      <c r="A2570" s="139">
        <f t="shared" si="2575"/>
        <v>68</v>
      </c>
      <c r="B2570" s="148">
        <f t="shared" si="2577"/>
        <v>18</v>
      </c>
      <c r="D2570" s="149" t="str">
        <f>+VLOOKUP($A2570,mUNICIPIOS!$B$4:$F$343,2,0)</f>
        <v>Escuintla</v>
      </c>
      <c r="E2570" s="149">
        <f>+VLOOKUP($A2570,mUNICIPIOS!$B$4:$F$343,3,0)</f>
        <v>511</v>
      </c>
      <c r="F2570" s="149" t="str">
        <f>+VLOOKUP($A2570,mUNICIPIOS!$B$4:$F$343,4,0)</f>
        <v>Palín</v>
      </c>
      <c r="G2570" s="139" t="str">
        <f t="shared" ref="G2570:K2570" si="2606">+G2532</f>
        <v>04</v>
      </c>
      <c r="H2570" t="str">
        <f t="shared" si="2606"/>
        <v>IGA</v>
      </c>
      <c r="I2570" t="str">
        <f t="shared" si="2606"/>
        <v>Índice de Gestión Administrativa</v>
      </c>
      <c r="J2570" t="str">
        <f t="shared" si="2606"/>
        <v>04-01</v>
      </c>
      <c r="K2570" t="str">
        <f t="shared" si="2606"/>
        <v>Existencia de elementos de atención municipal orientada al vecino</v>
      </c>
      <c r="L2570" s="150">
        <f>+VLOOKUP($E2570,IGA_2018!$B$8:$N$347,3,0)</f>
        <v>0.75</v>
      </c>
      <c r="M2570" s="142" t="str">
        <f>+VLOOKUP($E2570,IGA_2018!$B$8:$N$347,4,0)</f>
        <v>Medio alto</v>
      </c>
    </row>
    <row r="2571" spans="1:13" x14ac:dyDescent="0.3">
      <c r="A2571" s="139">
        <f t="shared" si="2575"/>
        <v>68</v>
      </c>
      <c r="B2571" s="148">
        <f t="shared" si="2577"/>
        <v>19</v>
      </c>
      <c r="D2571" s="149" t="str">
        <f>+VLOOKUP($A2571,mUNICIPIOS!$B$4:$F$343,2,0)</f>
        <v>Escuintla</v>
      </c>
      <c r="E2571" s="149">
        <f>+VLOOKUP($A2571,mUNICIPIOS!$B$4:$F$343,3,0)</f>
        <v>511</v>
      </c>
      <c r="F2571" s="149" t="str">
        <f>+VLOOKUP($A2571,mUNICIPIOS!$B$4:$F$343,4,0)</f>
        <v>Palín</v>
      </c>
      <c r="G2571" s="139" t="str">
        <f t="shared" ref="G2571:K2571" si="2607">+G2533</f>
        <v>04</v>
      </c>
      <c r="H2571" t="str">
        <f t="shared" si="2607"/>
        <v>IGA</v>
      </c>
      <c r="I2571" t="str">
        <f t="shared" si="2607"/>
        <v>Índice de Gestión Administrativa</v>
      </c>
      <c r="J2571" t="str">
        <f t="shared" si="2607"/>
        <v>04-02</v>
      </c>
      <c r="K2571" t="str">
        <f t="shared" si="2607"/>
        <v>Gestión del recurso humano.</v>
      </c>
      <c r="L2571" s="150">
        <f>+VLOOKUP($E2571,IGA_2018!$B$8:$N$347,6,0)</f>
        <v>0.49549317537986109</v>
      </c>
      <c r="M2571" s="142" t="str">
        <f>+VLOOKUP($E2571,IGA_2018!$B$8:$N$347,7,0)</f>
        <v>Medio</v>
      </c>
    </row>
    <row r="2572" spans="1:13" x14ac:dyDescent="0.3">
      <c r="A2572" s="139">
        <f t="shared" si="2575"/>
        <v>68</v>
      </c>
      <c r="B2572" s="148">
        <f t="shared" si="2577"/>
        <v>20</v>
      </c>
      <c r="D2572" s="149" t="str">
        <f>+VLOOKUP($A2572,mUNICIPIOS!$B$4:$F$343,2,0)</f>
        <v>Escuintla</v>
      </c>
      <c r="E2572" s="149">
        <f>+VLOOKUP($A2572,mUNICIPIOS!$B$4:$F$343,3,0)</f>
        <v>511</v>
      </c>
      <c r="F2572" s="149" t="str">
        <f>+VLOOKUP($A2572,mUNICIPIOS!$B$4:$F$343,4,0)</f>
        <v>Palín</v>
      </c>
      <c r="G2572" s="139" t="str">
        <f t="shared" ref="G2572:K2572" si="2608">+G2534</f>
        <v>04</v>
      </c>
      <c r="H2572" t="str">
        <f t="shared" si="2608"/>
        <v>IGA</v>
      </c>
      <c r="I2572" t="str">
        <f t="shared" si="2608"/>
        <v>Índice de Gestión Administrativa</v>
      </c>
      <c r="J2572" t="str">
        <f t="shared" si="2608"/>
        <v>04-03</v>
      </c>
      <c r="K2572" t="str">
        <f t="shared" si="2608"/>
        <v>Existencia de oficinas municipales con instrumentos de gestión.</v>
      </c>
      <c r="L2572" s="150">
        <f>+VLOOKUP($E2572,IGA_2018!$B$8:$N$347,9,0)</f>
        <v>0.96249999999999991</v>
      </c>
      <c r="M2572" s="142" t="str">
        <f>+VLOOKUP($E2572,IGA_2018!$B$8:$N$347,10,0)</f>
        <v>Alto</v>
      </c>
    </row>
    <row r="2573" spans="1:13" x14ac:dyDescent="0.3">
      <c r="A2573" s="139">
        <f t="shared" si="2575"/>
        <v>68</v>
      </c>
      <c r="B2573" s="148">
        <f t="shared" si="2577"/>
        <v>21</v>
      </c>
      <c r="D2573" s="149" t="str">
        <f>+VLOOKUP($A2573,mUNICIPIOS!$B$4:$F$343,2,0)</f>
        <v>Escuintla</v>
      </c>
      <c r="E2573" s="149">
        <f>+VLOOKUP($A2573,mUNICIPIOS!$B$4:$F$343,3,0)</f>
        <v>511</v>
      </c>
      <c r="F2573" s="149" t="str">
        <f>+VLOOKUP($A2573,mUNICIPIOS!$B$4:$F$343,4,0)</f>
        <v>Palín</v>
      </c>
      <c r="G2573" s="139" t="str">
        <f t="shared" ref="G2573:K2573" si="2609">+G2535</f>
        <v>04</v>
      </c>
      <c r="H2573" t="str">
        <f t="shared" si="2609"/>
        <v>IGA</v>
      </c>
      <c r="I2573" t="str">
        <f t="shared" si="2609"/>
        <v>Índice de Gestión Administrativa</v>
      </c>
      <c r="J2573" t="str">
        <f t="shared" si="2609"/>
        <v>INDICE</v>
      </c>
      <c r="K2573">
        <f t="shared" si="2609"/>
        <v>0</v>
      </c>
      <c r="L2573" s="150">
        <f>+VLOOKUP($E2573,IGA_2018!$B$8:$N$347,12,0)</f>
        <v>0.73529761138295124</v>
      </c>
      <c r="M2573" s="142" t="str">
        <f>+VLOOKUP($E2573,IGA_2018!$B$8:$N$347,13,0)</f>
        <v>Medio alto</v>
      </c>
    </row>
    <row r="2574" spans="1:13" x14ac:dyDescent="0.3">
      <c r="A2574" s="139">
        <f t="shared" si="2575"/>
        <v>68</v>
      </c>
      <c r="B2574" s="148">
        <f t="shared" si="2577"/>
        <v>22</v>
      </c>
      <c r="D2574" s="149" t="str">
        <f>+VLOOKUP($A2574,mUNICIPIOS!$B$4:$F$343,2,0)</f>
        <v>Escuintla</v>
      </c>
      <c r="E2574" s="149">
        <f>+VLOOKUP($A2574,mUNICIPIOS!$B$4:$F$343,3,0)</f>
        <v>511</v>
      </c>
      <c r="F2574" s="149" t="str">
        <f>+VLOOKUP($A2574,mUNICIPIOS!$B$4:$F$343,4,0)</f>
        <v>Palín</v>
      </c>
      <c r="G2574" s="139" t="str">
        <f t="shared" ref="G2574:K2574" si="2610">+G2536</f>
        <v>05</v>
      </c>
      <c r="H2574" t="str">
        <f t="shared" si="2610"/>
        <v>IGF</v>
      </c>
      <c r="I2574" t="str">
        <f t="shared" si="2610"/>
        <v>Índice de Gestión Financiera</v>
      </c>
      <c r="J2574" t="str">
        <f t="shared" si="2610"/>
        <v>05-01</v>
      </c>
      <c r="K2574" t="str">
        <f t="shared" si="2610"/>
        <v>Autonomía financiera municipal</v>
      </c>
      <c r="L2574" s="150">
        <f>+VLOOKUP($E2574,IGF_2018!$B$8:$Z$347,3,0)</f>
        <v>0.42096821190120198</v>
      </c>
      <c r="M2574" s="142" t="str">
        <f>+VLOOKUP($E2574,IGF_2018!$B$8:$Z$347,4,0)</f>
        <v>Medio</v>
      </c>
    </row>
    <row r="2575" spans="1:13" x14ac:dyDescent="0.3">
      <c r="A2575" s="139">
        <f t="shared" si="2575"/>
        <v>68</v>
      </c>
      <c r="B2575" s="148">
        <f t="shared" si="2577"/>
        <v>23</v>
      </c>
      <c r="D2575" s="149" t="str">
        <f>+VLOOKUP($A2575,mUNICIPIOS!$B$4:$F$343,2,0)</f>
        <v>Escuintla</v>
      </c>
      <c r="E2575" s="149">
        <f>+VLOOKUP($A2575,mUNICIPIOS!$B$4:$F$343,3,0)</f>
        <v>511</v>
      </c>
      <c r="F2575" s="149" t="str">
        <f>+VLOOKUP($A2575,mUNICIPIOS!$B$4:$F$343,4,0)</f>
        <v>Palín</v>
      </c>
      <c r="G2575" s="139" t="str">
        <f t="shared" ref="G2575:K2575" si="2611">+G2537</f>
        <v>05</v>
      </c>
      <c r="H2575" t="str">
        <f t="shared" si="2611"/>
        <v>IGF</v>
      </c>
      <c r="I2575" t="str">
        <f t="shared" si="2611"/>
        <v>Índice de Gestión Financiera</v>
      </c>
      <c r="J2575" t="str">
        <f t="shared" si="2611"/>
        <v>05-02</v>
      </c>
      <c r="K2575" t="str">
        <f t="shared" si="2611"/>
        <v xml:space="preserve">Ingresos propios por habitante -sin regalías- </v>
      </c>
      <c r="L2575" s="150">
        <f>+VLOOKUP($E2575,IGF_2018!$B$8:$Z$347,6,0)</f>
        <v>0.20274884211337524</v>
      </c>
      <c r="M2575" s="142" t="str">
        <f>+VLOOKUP($E2575,IGF_2018!$B$8:$Z$347,7,0)</f>
        <v>Medio bajo</v>
      </c>
    </row>
    <row r="2576" spans="1:13" x14ac:dyDescent="0.3">
      <c r="A2576" s="139">
        <f t="shared" si="2575"/>
        <v>68</v>
      </c>
      <c r="B2576" s="148">
        <f t="shared" si="2577"/>
        <v>24</v>
      </c>
      <c r="D2576" s="149" t="str">
        <f>+VLOOKUP($A2576,mUNICIPIOS!$B$4:$F$343,2,0)</f>
        <v>Escuintla</v>
      </c>
      <c r="E2576" s="149">
        <f>+VLOOKUP($A2576,mUNICIPIOS!$B$4:$F$343,3,0)</f>
        <v>511</v>
      </c>
      <c r="F2576" s="149" t="str">
        <f>+VLOOKUP($A2576,mUNICIPIOS!$B$4:$F$343,4,0)</f>
        <v>Palín</v>
      </c>
      <c r="G2576" s="139" t="str">
        <f t="shared" ref="G2576:K2576" si="2612">+G2538</f>
        <v>05</v>
      </c>
      <c r="H2576" t="str">
        <f t="shared" si="2612"/>
        <v>IGF</v>
      </c>
      <c r="I2576" t="str">
        <f t="shared" si="2612"/>
        <v>Índice de Gestión Financiera</v>
      </c>
      <c r="J2576" t="str">
        <f t="shared" si="2612"/>
        <v>05-03</v>
      </c>
      <c r="K2576" t="str">
        <f t="shared" si="2612"/>
        <v>Ingresos del IUSI en relación a los ingresos propios -sin regalías-</v>
      </c>
      <c r="L2576" s="150">
        <f>+VLOOKUP($E2576,IGF_2018!$B$8:$Z$347,9,0)</f>
        <v>0.58387781614837975</v>
      </c>
      <c r="M2576" s="142" t="str">
        <f>+VLOOKUP($E2576,IGF_2018!$B$8:$Z$347,10,0)</f>
        <v>Medio</v>
      </c>
    </row>
    <row r="2577" spans="1:13" x14ac:dyDescent="0.3">
      <c r="A2577" s="139">
        <f t="shared" si="2575"/>
        <v>68</v>
      </c>
      <c r="B2577" s="148">
        <f t="shared" si="2577"/>
        <v>25</v>
      </c>
      <c r="D2577" s="149" t="str">
        <f>+VLOOKUP($A2577,mUNICIPIOS!$B$4:$F$343,2,0)</f>
        <v>Escuintla</v>
      </c>
      <c r="E2577" s="149">
        <f>+VLOOKUP($A2577,mUNICIPIOS!$B$4:$F$343,3,0)</f>
        <v>511</v>
      </c>
      <c r="F2577" s="149" t="str">
        <f>+VLOOKUP($A2577,mUNICIPIOS!$B$4:$F$343,4,0)</f>
        <v>Palín</v>
      </c>
      <c r="G2577" s="139" t="str">
        <f t="shared" ref="G2577:K2577" si="2613">+G2539</f>
        <v>05</v>
      </c>
      <c r="H2577" t="str">
        <f t="shared" si="2613"/>
        <v>IGF</v>
      </c>
      <c r="I2577" t="str">
        <f t="shared" si="2613"/>
        <v>Índice de Gestión Financiera</v>
      </c>
      <c r="J2577" t="str">
        <f t="shared" si="2613"/>
        <v>05-04</v>
      </c>
      <c r="K2577" t="str">
        <f t="shared" si="2613"/>
        <v>Inversión anual en capital fijo por habitante</v>
      </c>
      <c r="L2577" s="150">
        <f>+VLOOKUP($E2577,IGF_2018!$B$8:$Z$347,12,0)</f>
        <v>5.550029754211469E-2</v>
      </c>
      <c r="M2577" s="142" t="str">
        <f>+VLOOKUP($E2577,IGF_2018!$B$8:$Z$347,13,0)</f>
        <v>Bajo</v>
      </c>
    </row>
    <row r="2578" spans="1:13" x14ac:dyDescent="0.3">
      <c r="A2578" s="139">
        <f t="shared" si="2575"/>
        <v>68</v>
      </c>
      <c r="B2578" s="148">
        <f t="shared" si="2577"/>
        <v>26</v>
      </c>
      <c r="D2578" s="149" t="str">
        <f>+VLOOKUP($A2578,mUNICIPIOS!$B$4:$F$343,2,0)</f>
        <v>Escuintla</v>
      </c>
      <c r="E2578" s="149">
        <f>+VLOOKUP($A2578,mUNICIPIOS!$B$4:$F$343,3,0)</f>
        <v>511</v>
      </c>
      <c r="F2578" s="149" t="str">
        <f>+VLOOKUP($A2578,mUNICIPIOS!$B$4:$F$343,4,0)</f>
        <v>Palín</v>
      </c>
      <c r="G2578" s="139" t="str">
        <f t="shared" ref="G2578:K2578" si="2614">+G2540</f>
        <v>05</v>
      </c>
      <c r="H2578" t="str">
        <f t="shared" si="2614"/>
        <v>IGF</v>
      </c>
      <c r="I2578" t="str">
        <f t="shared" si="2614"/>
        <v>Índice de Gestión Financiera</v>
      </c>
      <c r="J2578" t="str">
        <f t="shared" si="2614"/>
        <v>05-05</v>
      </c>
      <c r="K2578" t="str">
        <f t="shared" si="2614"/>
        <v>Inversión anual en capital fijo con recursos percibidos por ingresos propios</v>
      </c>
      <c r="L2578" s="150">
        <f>+VLOOKUP($E2578,IGF_2018!$B$8:$Z$347,15,0)</f>
        <v>0.11480070191157112</v>
      </c>
      <c r="M2578" s="142" t="str">
        <f>+VLOOKUP($E2578,IGF_2018!$B$8:$Z$347,16,0)</f>
        <v>Bajo</v>
      </c>
    </row>
    <row r="2579" spans="1:13" x14ac:dyDescent="0.3">
      <c r="A2579" s="139">
        <f t="shared" si="2575"/>
        <v>68</v>
      </c>
      <c r="B2579" s="148">
        <f t="shared" si="2577"/>
        <v>27</v>
      </c>
      <c r="D2579" s="149" t="str">
        <f>+VLOOKUP($A2579,mUNICIPIOS!$B$4:$F$343,2,0)</f>
        <v>Escuintla</v>
      </c>
      <c r="E2579" s="149">
        <f>+VLOOKUP($A2579,mUNICIPIOS!$B$4:$F$343,3,0)</f>
        <v>511</v>
      </c>
      <c r="F2579" s="149" t="str">
        <f>+VLOOKUP($A2579,mUNICIPIOS!$B$4:$F$343,4,0)</f>
        <v>Palín</v>
      </c>
      <c r="G2579" s="139" t="str">
        <f t="shared" ref="G2579:K2579" si="2615">+G2541</f>
        <v>05</v>
      </c>
      <c r="H2579" t="str">
        <f t="shared" si="2615"/>
        <v>IGF</v>
      </c>
      <c r="I2579" t="str">
        <f t="shared" si="2615"/>
        <v>Índice de Gestión Financiera</v>
      </c>
      <c r="J2579" t="str">
        <f t="shared" si="2615"/>
        <v>05-06</v>
      </c>
      <c r="K2579" t="str">
        <f t="shared" si="2615"/>
        <v xml:space="preserve">Inversión anual en capital fijo con recursos percibidos por transferencias del Gobierno Central </v>
      </c>
      <c r="L2579" s="150">
        <f>+VLOOKUP($E2579,IGF_2018!$B$8:$Z$347,18,0)</f>
        <v>0.22886573880054556</v>
      </c>
      <c r="M2579" s="142" t="str">
        <f>+VLOOKUP($E2579,IGF_2018!$B$8:$Z$347,19,0)</f>
        <v>Medio bajo</v>
      </c>
    </row>
    <row r="2580" spans="1:13" x14ac:dyDescent="0.3">
      <c r="A2580" s="139">
        <f t="shared" si="2575"/>
        <v>68</v>
      </c>
      <c r="B2580" s="148">
        <f t="shared" si="2577"/>
        <v>28</v>
      </c>
      <c r="D2580" s="149" t="str">
        <f>+VLOOKUP($A2580,mUNICIPIOS!$B$4:$F$343,2,0)</f>
        <v>Escuintla</v>
      </c>
      <c r="E2580" s="149">
        <f>+VLOOKUP($A2580,mUNICIPIOS!$B$4:$F$343,3,0)</f>
        <v>511</v>
      </c>
      <c r="F2580" s="149" t="str">
        <f>+VLOOKUP($A2580,mUNICIPIOS!$B$4:$F$343,4,0)</f>
        <v>Palín</v>
      </c>
      <c r="G2580" s="139" t="str">
        <f t="shared" ref="G2580:K2580" si="2616">+G2542</f>
        <v>05</v>
      </c>
      <c r="H2580" t="str">
        <f t="shared" si="2616"/>
        <v>IGF</v>
      </c>
      <c r="I2580" t="str">
        <f t="shared" si="2616"/>
        <v>Índice de Gestión Financiera</v>
      </c>
      <c r="J2580" t="str">
        <f t="shared" si="2616"/>
        <v>05-07</v>
      </c>
      <c r="K2580" t="str">
        <f t="shared" si="2616"/>
        <v>Financiamiento por endeudamiento municipal</v>
      </c>
      <c r="L2580" s="150">
        <f>+VLOOKUP($E2580,IGF_2018!$B$8:$Z$347,21,0)</f>
        <v>1</v>
      </c>
      <c r="M2580" s="142" t="str">
        <f>+VLOOKUP($E2580,IGF_2018!$B$8:$Z$347,22,0)</f>
        <v>Alto</v>
      </c>
    </row>
    <row r="2581" spans="1:13" x14ac:dyDescent="0.3">
      <c r="A2581" s="139">
        <f t="shared" si="2575"/>
        <v>68</v>
      </c>
      <c r="B2581" s="148">
        <f t="shared" si="2577"/>
        <v>29</v>
      </c>
      <c r="D2581" s="149" t="str">
        <f>+VLOOKUP($A2581,mUNICIPIOS!$B$4:$F$343,2,0)</f>
        <v>Escuintla</v>
      </c>
      <c r="E2581" s="149">
        <f>+VLOOKUP($A2581,mUNICIPIOS!$B$4:$F$343,3,0)</f>
        <v>511</v>
      </c>
      <c r="F2581" s="149" t="str">
        <f>+VLOOKUP($A2581,mUNICIPIOS!$B$4:$F$343,4,0)</f>
        <v>Palín</v>
      </c>
      <c r="G2581" s="139" t="str">
        <f t="shared" ref="G2581:K2581" si="2617">+G2543</f>
        <v>05</v>
      </c>
      <c r="H2581" t="str">
        <f t="shared" si="2617"/>
        <v>IGF</v>
      </c>
      <c r="I2581" t="str">
        <f t="shared" si="2617"/>
        <v>Índice de Gestión Financiera</v>
      </c>
      <c r="J2581" t="str">
        <f t="shared" si="2617"/>
        <v>INDICE</v>
      </c>
      <c r="K2581">
        <f t="shared" si="2617"/>
        <v>0</v>
      </c>
      <c r="L2581" s="150">
        <f>+VLOOKUP($E2581,IGF_2018!$B$8:$Z$347,24,0)</f>
        <v>0.42304786624317658</v>
      </c>
      <c r="M2581" s="142" t="str">
        <f>+VLOOKUP($E2581,IGF_2018!$B$8:$Z$347,25,0)</f>
        <v>Medio</v>
      </c>
    </row>
    <row r="2582" spans="1:13" x14ac:dyDescent="0.3">
      <c r="A2582" s="139">
        <f t="shared" si="2575"/>
        <v>68</v>
      </c>
      <c r="B2582" s="148">
        <f t="shared" si="2577"/>
        <v>30</v>
      </c>
      <c r="D2582" s="149" t="str">
        <f>+VLOOKUP($A2582,mUNICIPIOS!$B$4:$F$343,2,0)</f>
        <v>Escuintla</v>
      </c>
      <c r="E2582" s="149">
        <f>+VLOOKUP($A2582,mUNICIPIOS!$B$4:$F$343,3,0)</f>
        <v>511</v>
      </c>
      <c r="F2582" s="149" t="str">
        <f>+VLOOKUP($A2582,mUNICIPIOS!$B$4:$F$343,4,0)</f>
        <v>Palín</v>
      </c>
      <c r="G2582" s="139" t="str">
        <f t="shared" ref="G2582:K2582" si="2618">+G2544</f>
        <v>06</v>
      </c>
      <c r="H2582" t="str">
        <f t="shared" si="2618"/>
        <v>IGE</v>
      </c>
      <c r="I2582" t="str">
        <f t="shared" si="2618"/>
        <v>Índice de Gestión Estratégica</v>
      </c>
      <c r="J2582" t="str">
        <f t="shared" si="2618"/>
        <v>06-01</v>
      </c>
      <c r="K2582" t="str">
        <f t="shared" si="2618"/>
        <v>Ejecución del Plan Operativo Anual  (POA)</v>
      </c>
      <c r="L2582" s="150">
        <f>+VLOOKUP($E2582,IGE_2018!$B$8:$Z$347,3,0)</f>
        <v>0</v>
      </c>
      <c r="M2582" s="142" t="str">
        <f>+VLOOKUP($E2582,IGE_2018!$B$8:$Z$347,4,0)</f>
        <v>Bajo</v>
      </c>
    </row>
    <row r="2583" spans="1:13" x14ac:dyDescent="0.3">
      <c r="A2583" s="139">
        <f t="shared" si="2575"/>
        <v>68</v>
      </c>
      <c r="B2583" s="148">
        <f t="shared" si="2577"/>
        <v>31</v>
      </c>
      <c r="D2583" s="149" t="str">
        <f>+VLOOKUP($A2583,mUNICIPIOS!$B$4:$F$343,2,0)</f>
        <v>Escuintla</v>
      </c>
      <c r="E2583" s="149">
        <f>+VLOOKUP($A2583,mUNICIPIOS!$B$4:$F$343,3,0)</f>
        <v>511</v>
      </c>
      <c r="F2583" s="149" t="str">
        <f>+VLOOKUP($A2583,mUNICIPIOS!$B$4:$F$343,4,0)</f>
        <v>Palín</v>
      </c>
      <c r="G2583" s="139" t="str">
        <f t="shared" ref="G2583:K2583" si="2619">+G2545</f>
        <v>06</v>
      </c>
      <c r="H2583" t="str">
        <f t="shared" si="2619"/>
        <v>IGE</v>
      </c>
      <c r="I2583" t="str">
        <f t="shared" si="2619"/>
        <v>Índice de Gestión Estratégica</v>
      </c>
      <c r="J2583" t="str">
        <f t="shared" si="2619"/>
        <v>06-02</v>
      </c>
      <c r="K2583" t="str">
        <f t="shared" si="2619"/>
        <v>Relación Plan de Desarrollo Municipal y Ordenamiento Territorial (PDM-OT) - Plan Estratégico Institucional (PEI) - Plan Operativo Multianual (POM) - Plan Operativo Anual (POA)</v>
      </c>
      <c r="L2583" s="150">
        <f>+VLOOKUP($E2583,IGE_2018!$B$8:$Z$347,6,0)</f>
        <v>0</v>
      </c>
      <c r="M2583" s="142" t="str">
        <f>+VLOOKUP($E2583,IGE_2018!$B$8:$Z$347,7,0)</f>
        <v>Bajo</v>
      </c>
    </row>
    <row r="2584" spans="1:13" x14ac:dyDescent="0.3">
      <c r="A2584" s="139">
        <f t="shared" si="2575"/>
        <v>68</v>
      </c>
      <c r="B2584" s="148">
        <f t="shared" si="2577"/>
        <v>32</v>
      </c>
      <c r="D2584" s="149" t="str">
        <f>+VLOOKUP($A2584,mUNICIPIOS!$B$4:$F$343,2,0)</f>
        <v>Escuintla</v>
      </c>
      <c r="E2584" s="149">
        <f>+VLOOKUP($A2584,mUNICIPIOS!$B$4:$F$343,3,0)</f>
        <v>511</v>
      </c>
      <c r="F2584" s="149" t="str">
        <f>+VLOOKUP($A2584,mUNICIPIOS!$B$4:$F$343,4,0)</f>
        <v>Palín</v>
      </c>
      <c r="G2584" s="139" t="str">
        <f t="shared" ref="G2584:K2584" si="2620">+G2546</f>
        <v>06</v>
      </c>
      <c r="H2584" t="str">
        <f t="shared" si="2620"/>
        <v>IGE</v>
      </c>
      <c r="I2584" t="str">
        <f t="shared" si="2620"/>
        <v>Índice de Gestión Estratégica</v>
      </c>
      <c r="J2584" t="str">
        <f t="shared" si="2620"/>
        <v>06-03</v>
      </c>
      <c r="K2584" t="str">
        <f t="shared" si="2620"/>
        <v>Presupuesto de egresos relacionado a competencias municipales que responden a prioridades nacionales de desarrollo.</v>
      </c>
      <c r="L2584" s="150">
        <f>+VLOOKUP($E2584,IGE_2018!$B$8:$Z$347,9,0)</f>
        <v>0.26354128295642987</v>
      </c>
      <c r="M2584" s="142" t="str">
        <f>+VLOOKUP($E2584,IGE_2018!$B$8:$Z$347,10,0)</f>
        <v>Medio bajo</v>
      </c>
    </row>
    <row r="2585" spans="1:13" x14ac:dyDescent="0.3">
      <c r="A2585" s="139">
        <f t="shared" si="2575"/>
        <v>68</v>
      </c>
      <c r="B2585" s="148">
        <f t="shared" si="2577"/>
        <v>33</v>
      </c>
      <c r="D2585" s="149" t="str">
        <f>+VLOOKUP($A2585,mUNICIPIOS!$B$4:$F$343,2,0)</f>
        <v>Escuintla</v>
      </c>
      <c r="E2585" s="149">
        <f>+VLOOKUP($A2585,mUNICIPIOS!$B$4:$F$343,3,0)</f>
        <v>511</v>
      </c>
      <c r="F2585" s="149" t="str">
        <f>+VLOOKUP($A2585,mUNICIPIOS!$B$4:$F$343,4,0)</f>
        <v>Palín</v>
      </c>
      <c r="G2585" s="139" t="str">
        <f t="shared" ref="G2585:K2585" si="2621">+G2547</f>
        <v>06</v>
      </c>
      <c r="H2585" t="str">
        <f t="shared" si="2621"/>
        <v>IGE</v>
      </c>
      <c r="I2585" t="str">
        <f t="shared" si="2621"/>
        <v>Índice de Gestión Estratégica</v>
      </c>
      <c r="J2585" t="str">
        <f t="shared" si="2621"/>
        <v>06-04</v>
      </c>
      <c r="K2585" t="str">
        <f t="shared" si="2621"/>
        <v>Institucionalización de la gestión ordenada del territorio</v>
      </c>
      <c r="L2585" s="150">
        <f>+VLOOKUP($E2585,IGE_2018!$B$8:$Z$347,12,0)</f>
        <v>0.44999999999999996</v>
      </c>
      <c r="M2585" s="142" t="str">
        <f>+VLOOKUP($E2585,IGE_2018!$B$8:$Z$347,13,0)</f>
        <v>Medio</v>
      </c>
    </row>
    <row r="2586" spans="1:13" x14ac:dyDescent="0.3">
      <c r="A2586" s="139">
        <f t="shared" si="2575"/>
        <v>68</v>
      </c>
      <c r="B2586" s="148">
        <f t="shared" si="2577"/>
        <v>34</v>
      </c>
      <c r="D2586" s="149" t="str">
        <f>+VLOOKUP($A2586,mUNICIPIOS!$B$4:$F$343,2,0)</f>
        <v>Escuintla</v>
      </c>
      <c r="E2586" s="149">
        <f>+VLOOKUP($A2586,mUNICIPIOS!$B$4:$F$343,3,0)</f>
        <v>511</v>
      </c>
      <c r="F2586" s="149" t="str">
        <f>+VLOOKUP($A2586,mUNICIPIOS!$B$4:$F$343,4,0)</f>
        <v>Palín</v>
      </c>
      <c r="G2586" s="139" t="str">
        <f t="shared" ref="G2586:K2586" si="2622">+G2548</f>
        <v>06</v>
      </c>
      <c r="H2586" t="str">
        <f t="shared" si="2622"/>
        <v>IGE</v>
      </c>
      <c r="I2586" t="str">
        <f t="shared" si="2622"/>
        <v>Índice de Gestión Estratégica</v>
      </c>
      <c r="J2586" t="str">
        <f t="shared" si="2622"/>
        <v>06-05</v>
      </c>
      <c r="K2586" t="str">
        <f t="shared" si="2622"/>
        <v>Acciones para la gestión ordenada del territorio</v>
      </c>
      <c r="L2586" s="150">
        <f>+VLOOKUP($E2586,IGE_2018!$B$8:$Z$347,15,0)</f>
        <v>0.96000000000000041</v>
      </c>
      <c r="M2586" s="142" t="str">
        <f>+VLOOKUP($E2586,IGE_2018!$B$8:$Z$347,16,0)</f>
        <v>Alto</v>
      </c>
    </row>
    <row r="2587" spans="1:13" x14ac:dyDescent="0.3">
      <c r="A2587" s="139">
        <f t="shared" si="2575"/>
        <v>68</v>
      </c>
      <c r="B2587" s="148">
        <f t="shared" si="2577"/>
        <v>35</v>
      </c>
      <c r="D2587" s="149" t="str">
        <f>+VLOOKUP($A2587,mUNICIPIOS!$B$4:$F$343,2,0)</f>
        <v>Escuintla</v>
      </c>
      <c r="E2587" s="149">
        <f>+VLOOKUP($A2587,mUNICIPIOS!$B$4:$F$343,3,0)</f>
        <v>511</v>
      </c>
      <c r="F2587" s="149" t="str">
        <f>+VLOOKUP($A2587,mUNICIPIOS!$B$4:$F$343,4,0)</f>
        <v>Palín</v>
      </c>
      <c r="G2587" s="139" t="str">
        <f t="shared" ref="G2587:K2587" si="2623">+G2549</f>
        <v>06</v>
      </c>
      <c r="H2587" t="str">
        <f t="shared" si="2623"/>
        <v>IGE</v>
      </c>
      <c r="I2587" t="str">
        <f t="shared" si="2623"/>
        <v>Índice de Gestión Estratégica</v>
      </c>
      <c r="J2587" t="str">
        <f t="shared" si="2623"/>
        <v>06-06</v>
      </c>
      <c r="K2587" t="str">
        <f t="shared" si="2623"/>
        <v>Gestión de riesgo en la formulación de proyectos derivados de la planificación operativa anual</v>
      </c>
      <c r="L2587" s="150">
        <f>+VLOOKUP($E2587,IGE_2018!$B$8:$Z$347,18,0)</f>
        <v>0.1</v>
      </c>
      <c r="M2587" s="142" t="str">
        <f>+VLOOKUP($E2587,IGE_2018!$B$8:$Z$347,19,0)</f>
        <v>Bajo</v>
      </c>
    </row>
    <row r="2588" spans="1:13" x14ac:dyDescent="0.3">
      <c r="A2588" s="139">
        <f t="shared" si="2575"/>
        <v>68</v>
      </c>
      <c r="B2588" s="148">
        <f t="shared" si="2577"/>
        <v>36</v>
      </c>
      <c r="D2588" s="149" t="str">
        <f>+VLOOKUP($A2588,mUNICIPIOS!$B$4:$F$343,2,0)</f>
        <v>Escuintla</v>
      </c>
      <c r="E2588" s="149">
        <f>+VLOOKUP($A2588,mUNICIPIOS!$B$4:$F$343,3,0)</f>
        <v>511</v>
      </c>
      <c r="F2588" s="149" t="str">
        <f>+VLOOKUP($A2588,mUNICIPIOS!$B$4:$F$343,4,0)</f>
        <v>Palín</v>
      </c>
      <c r="G2588" s="139" t="str">
        <f t="shared" ref="G2588:K2588" si="2624">+G2550</f>
        <v>06</v>
      </c>
      <c r="H2588" t="str">
        <f t="shared" si="2624"/>
        <v>IGE</v>
      </c>
      <c r="I2588" t="str">
        <f t="shared" si="2624"/>
        <v>Índice de Gestión Estratégica</v>
      </c>
      <c r="J2588" t="str">
        <f t="shared" si="2624"/>
        <v>06-07</v>
      </c>
      <c r="K2588" t="str">
        <f t="shared" si="2624"/>
        <v>Ingresos por servicios ambientales en relación a los ingresos propios sin regalías</v>
      </c>
      <c r="L2588" s="150">
        <f>+VLOOKUP($E2588,IGE_2018!$B$8:$Z$347,21,0)</f>
        <v>1.7379635325959621E-2</v>
      </c>
      <c r="M2588" s="142" t="str">
        <f>+VLOOKUP($E2588,IGE_2018!$B$8:$Z$347,22,0)</f>
        <v>Bajo</v>
      </c>
    </row>
    <row r="2589" spans="1:13" x14ac:dyDescent="0.3">
      <c r="A2589" s="139">
        <f t="shared" si="2575"/>
        <v>68</v>
      </c>
      <c r="B2589" s="148">
        <f t="shared" si="2577"/>
        <v>37</v>
      </c>
      <c r="D2589" s="149" t="str">
        <f>+VLOOKUP($A2589,mUNICIPIOS!$B$4:$F$343,2,0)</f>
        <v>Escuintla</v>
      </c>
      <c r="E2589" s="149">
        <f>+VLOOKUP($A2589,mUNICIPIOS!$B$4:$F$343,3,0)</f>
        <v>511</v>
      </c>
      <c r="F2589" s="149" t="str">
        <f>+VLOOKUP($A2589,mUNICIPIOS!$B$4:$F$343,4,0)</f>
        <v>Palín</v>
      </c>
      <c r="G2589" s="139" t="str">
        <f t="shared" ref="G2589:K2589" si="2625">+G2551</f>
        <v>06</v>
      </c>
      <c r="H2589" t="str">
        <f t="shared" si="2625"/>
        <v>IGE</v>
      </c>
      <c r="I2589" t="str">
        <f t="shared" si="2625"/>
        <v>Índice de Gestión Estratégica</v>
      </c>
      <c r="J2589" t="str">
        <f t="shared" si="2625"/>
        <v>INDICE</v>
      </c>
      <c r="K2589">
        <f t="shared" si="2625"/>
        <v>0</v>
      </c>
      <c r="L2589" s="150">
        <f>+VLOOKUP($E2589,IGE_2018!$B$8:$Z$347,24,0)</f>
        <v>0.26662328427170351</v>
      </c>
      <c r="M2589" s="142" t="str">
        <f>+VLOOKUP($E2589,IGE_2018!$B$8:$Z$347,25,0)</f>
        <v>Medio bajo</v>
      </c>
    </row>
    <row r="2590" spans="1:13" x14ac:dyDescent="0.3">
      <c r="A2590" s="139">
        <f t="shared" si="2575"/>
        <v>68</v>
      </c>
      <c r="B2590" s="148">
        <f t="shared" si="2577"/>
        <v>38</v>
      </c>
      <c r="D2590" s="149" t="str">
        <f>+VLOOKUP($A2590,mUNICIPIOS!$B$4:$F$343,2,0)</f>
        <v>Escuintla</v>
      </c>
      <c r="E2590" s="149">
        <f>+VLOOKUP($A2590,mUNICIPIOS!$B$4:$F$343,3,0)</f>
        <v>511</v>
      </c>
      <c r="F2590" s="149" t="str">
        <f>+VLOOKUP($A2590,mUNICIPIOS!$B$4:$F$343,4,0)</f>
        <v>Palín</v>
      </c>
      <c r="G2590" s="139" t="str">
        <f t="shared" ref="G2590:K2590" si="2626">+G2552</f>
        <v>RANKING</v>
      </c>
      <c r="H2590" t="str">
        <f t="shared" si="2626"/>
        <v>RGM</v>
      </c>
      <c r="I2590" t="str">
        <f t="shared" si="2626"/>
        <v>Ranking de la Gestión Municipal 2018</v>
      </c>
      <c r="J2590" t="str">
        <f t="shared" si="2626"/>
        <v>RANKING</v>
      </c>
      <c r="K2590">
        <f t="shared" si="2626"/>
        <v>0</v>
      </c>
      <c r="L2590" s="151">
        <f>+VLOOKUP($E2590,Resultados_generales!$C$8:$AE$347,27,0)</f>
        <v>0.46560994533785305</v>
      </c>
      <c r="M2590" t="str">
        <f>+VLOOKUP($E2590,Resultados_generales!$C$8:$AE$347,28,0)</f>
        <v>Medio</v>
      </c>
    </row>
    <row r="2591" spans="1:13" x14ac:dyDescent="0.3">
      <c r="A2591" s="139">
        <f t="shared" si="2575"/>
        <v>69</v>
      </c>
      <c r="B2591" s="148">
        <f t="shared" si="2577"/>
        <v>1</v>
      </c>
      <c r="D2591" s="149" t="str">
        <f>+VLOOKUP($A2591,mUNICIPIOS!$B$4:$F$343,2,0)</f>
        <v>Escuintla</v>
      </c>
      <c r="E2591" s="149">
        <f>+VLOOKUP($A2591,mUNICIPIOS!$B$4:$F$343,3,0)</f>
        <v>512</v>
      </c>
      <c r="F2591" s="149" t="str">
        <f>+VLOOKUP($A2591,mUNICIPIOS!$B$4:$F$343,4,0)</f>
        <v>San Vicente Pacaya</v>
      </c>
      <c r="G2591" s="139" t="str">
        <f t="shared" ref="G2591:K2591" si="2627">+G2553</f>
        <v>01</v>
      </c>
      <c r="H2591" t="str">
        <f t="shared" si="2627"/>
        <v>IPC</v>
      </c>
      <c r="I2591" t="str">
        <f t="shared" si="2627"/>
        <v>Índice de Participación Ciudadana</v>
      </c>
      <c r="J2591" t="str">
        <f t="shared" si="2627"/>
        <v>01-01</v>
      </c>
      <c r="K2591" t="str">
        <f t="shared" si="2627"/>
        <v>Número de reuniones del COMUDE en el año de la medición.</v>
      </c>
      <c r="L2591" s="150">
        <f>+VLOOKUP($E2591,IPC_2018!$B$8:$T$347,3,0)</f>
        <v>1</v>
      </c>
      <c r="M2591" s="142" t="str">
        <f>+VLOOKUP($E2591,IPC_2018!$B$8:$T$347,4,0)</f>
        <v>Alto</v>
      </c>
    </row>
    <row r="2592" spans="1:13" x14ac:dyDescent="0.3">
      <c r="A2592" s="139">
        <f t="shared" si="2575"/>
        <v>69</v>
      </c>
      <c r="B2592" s="148">
        <f t="shared" si="2577"/>
        <v>2</v>
      </c>
      <c r="D2592" s="149" t="str">
        <f>+VLOOKUP($A2592,mUNICIPIOS!$B$4:$F$343,2,0)</f>
        <v>Escuintla</v>
      </c>
      <c r="E2592" s="149">
        <f>+VLOOKUP($A2592,mUNICIPIOS!$B$4:$F$343,3,0)</f>
        <v>512</v>
      </c>
      <c r="F2592" s="149" t="str">
        <f>+VLOOKUP($A2592,mUNICIPIOS!$B$4:$F$343,4,0)</f>
        <v>San Vicente Pacaya</v>
      </c>
      <c r="G2592" s="139" t="str">
        <f t="shared" ref="G2592:K2592" si="2628">+G2554</f>
        <v>01</v>
      </c>
      <c r="H2592" t="str">
        <f t="shared" si="2628"/>
        <v>IPC</v>
      </c>
      <c r="I2592" t="str">
        <f t="shared" si="2628"/>
        <v>Índice de Participación Ciudadana</v>
      </c>
      <c r="J2592" t="str">
        <f t="shared" si="2628"/>
        <v>01-02</v>
      </c>
      <c r="K2592" t="str">
        <f t="shared" si="2628"/>
        <v>Participación de Alcaldes, Concejales y Síndicos determinados o designados en el COMUDE</v>
      </c>
      <c r="L2592" s="150">
        <f>+VLOOKUP($E2592,IPC_2018!$B$8:$T$347,6,0)</f>
        <v>0.75</v>
      </c>
      <c r="M2592" s="142" t="str">
        <f>+VLOOKUP($E2592,IPC_2018!$B$8:$T$347,7,0)</f>
        <v>Medio alto</v>
      </c>
    </row>
    <row r="2593" spans="1:13" x14ac:dyDescent="0.3">
      <c r="A2593" s="139">
        <f t="shared" si="2575"/>
        <v>69</v>
      </c>
      <c r="B2593" s="148">
        <f t="shared" si="2577"/>
        <v>3</v>
      </c>
      <c r="D2593" s="149" t="str">
        <f>+VLOOKUP($A2593,mUNICIPIOS!$B$4:$F$343,2,0)</f>
        <v>Escuintla</v>
      </c>
      <c r="E2593" s="149">
        <f>+VLOOKUP($A2593,mUNICIPIOS!$B$4:$F$343,3,0)</f>
        <v>512</v>
      </c>
      <c r="F2593" s="149" t="str">
        <f>+VLOOKUP($A2593,mUNICIPIOS!$B$4:$F$343,4,0)</f>
        <v>San Vicente Pacaya</v>
      </c>
      <c r="G2593" s="139" t="str">
        <f t="shared" ref="G2593:K2593" si="2629">+G2555</f>
        <v>01</v>
      </c>
      <c r="H2593" t="str">
        <f t="shared" si="2629"/>
        <v>IPC</v>
      </c>
      <c r="I2593" t="str">
        <f t="shared" si="2629"/>
        <v>Índice de Participación Ciudadana</v>
      </c>
      <c r="J2593" t="str">
        <f t="shared" si="2629"/>
        <v>01-03</v>
      </c>
      <c r="K2593" t="str">
        <f t="shared" si="2629"/>
        <v>Participación  de organizaciones de jóvenes, mujeres, pueblos mayas, xincas, garífunas, y otras organizaciones en el Comude</v>
      </c>
      <c r="L2593" s="150">
        <f>+VLOOKUP($E2593,IPC_2018!$B$8:$T$347,9,0)</f>
        <v>0</v>
      </c>
      <c r="M2593" s="142" t="str">
        <f>+VLOOKUP($E2593,IPC_2018!$B$8:$T$347,10,0)</f>
        <v>Bajo</v>
      </c>
    </row>
    <row r="2594" spans="1:13" x14ac:dyDescent="0.3">
      <c r="A2594" s="139">
        <f t="shared" si="2575"/>
        <v>69</v>
      </c>
      <c r="B2594" s="148">
        <f t="shared" si="2577"/>
        <v>4</v>
      </c>
      <c r="D2594" s="149" t="str">
        <f>+VLOOKUP($A2594,mUNICIPIOS!$B$4:$F$343,2,0)</f>
        <v>Escuintla</v>
      </c>
      <c r="E2594" s="149">
        <f>+VLOOKUP($A2594,mUNICIPIOS!$B$4:$F$343,3,0)</f>
        <v>512</v>
      </c>
      <c r="F2594" s="149" t="str">
        <f>+VLOOKUP($A2594,mUNICIPIOS!$B$4:$F$343,4,0)</f>
        <v>San Vicente Pacaya</v>
      </c>
      <c r="G2594" s="139" t="str">
        <f t="shared" ref="G2594:K2594" si="2630">+G2556</f>
        <v>01</v>
      </c>
      <c r="H2594" t="str">
        <f t="shared" si="2630"/>
        <v>IPC</v>
      </c>
      <c r="I2594" t="str">
        <f t="shared" si="2630"/>
        <v>Índice de Participación Ciudadana</v>
      </c>
      <c r="J2594" t="str">
        <f t="shared" si="2630"/>
        <v>01-04</v>
      </c>
      <c r="K2594" t="str">
        <f t="shared" si="2630"/>
        <v>Representatividad territorial del Comude.</v>
      </c>
      <c r="L2594" s="150">
        <f>+VLOOKUP($E2594,IPC_2018!$B$8:$T$347,12,0)</f>
        <v>0</v>
      </c>
      <c r="M2594" s="142" t="str">
        <f>+VLOOKUP($E2594,IPC_2018!$B$8:$T$347,13,0)</f>
        <v>Bajo</v>
      </c>
    </row>
    <row r="2595" spans="1:13" x14ac:dyDescent="0.3">
      <c r="A2595" s="139">
        <f t="shared" si="2575"/>
        <v>69</v>
      </c>
      <c r="B2595" s="148">
        <f t="shared" si="2577"/>
        <v>5</v>
      </c>
      <c r="D2595" s="149" t="str">
        <f>+VLOOKUP($A2595,mUNICIPIOS!$B$4:$F$343,2,0)</f>
        <v>Escuintla</v>
      </c>
      <c r="E2595" s="149">
        <f>+VLOOKUP($A2595,mUNICIPIOS!$B$4:$F$343,3,0)</f>
        <v>512</v>
      </c>
      <c r="F2595" s="149" t="str">
        <f>+VLOOKUP($A2595,mUNICIPIOS!$B$4:$F$343,4,0)</f>
        <v>San Vicente Pacaya</v>
      </c>
      <c r="G2595" s="139" t="str">
        <f t="shared" ref="G2595:K2595" si="2631">+G2557</f>
        <v>01</v>
      </c>
      <c r="H2595" t="str">
        <f t="shared" si="2631"/>
        <v>IPC</v>
      </c>
      <c r="I2595" t="str">
        <f t="shared" si="2631"/>
        <v>Índice de Participación Ciudadana</v>
      </c>
      <c r="J2595" t="str">
        <f t="shared" si="2631"/>
        <v>01-05</v>
      </c>
      <c r="K2595" t="str">
        <f t="shared" si="2631"/>
        <v>Funcionamiento del Comude</v>
      </c>
      <c r="L2595" s="150">
        <f>+VLOOKUP($E2595,IPC_2018!$B$8:$T$347,15,0)</f>
        <v>0.31012588350181125</v>
      </c>
      <c r="M2595" s="142" t="str">
        <f>+VLOOKUP($E2595,IPC_2018!$B$8:$T$347,16,0)</f>
        <v>Medio bajo</v>
      </c>
    </row>
    <row r="2596" spans="1:13" x14ac:dyDescent="0.3">
      <c r="A2596" s="139">
        <f t="shared" si="2575"/>
        <v>69</v>
      </c>
      <c r="B2596" s="148">
        <f t="shared" si="2577"/>
        <v>6</v>
      </c>
      <c r="D2596" s="149" t="str">
        <f>+VLOOKUP($A2596,mUNICIPIOS!$B$4:$F$343,2,0)</f>
        <v>Escuintla</v>
      </c>
      <c r="E2596" s="149">
        <f>+VLOOKUP($A2596,mUNICIPIOS!$B$4:$F$343,3,0)</f>
        <v>512</v>
      </c>
      <c r="F2596" s="149" t="str">
        <f>+VLOOKUP($A2596,mUNICIPIOS!$B$4:$F$343,4,0)</f>
        <v>San Vicente Pacaya</v>
      </c>
      <c r="G2596" s="139" t="str">
        <f t="shared" ref="G2596:K2596" si="2632">+G2558</f>
        <v>01</v>
      </c>
      <c r="H2596" t="str">
        <f t="shared" si="2632"/>
        <v>IPC</v>
      </c>
      <c r="I2596" t="str">
        <f t="shared" si="2632"/>
        <v>Índice de Participación Ciudadana</v>
      </c>
      <c r="J2596" t="str">
        <f t="shared" si="2632"/>
        <v>INDICE</v>
      </c>
      <c r="K2596">
        <f t="shared" si="2632"/>
        <v>0</v>
      </c>
      <c r="L2596" s="150">
        <f>+VLOOKUP($E2596,IPC_2018!$B$8:$T$347,18,0)</f>
        <v>0.56526888252527174</v>
      </c>
      <c r="M2596" s="142" t="str">
        <f>+VLOOKUP($E2596,IPC_2018!$B$8:$T$347,19,0)</f>
        <v>Medio</v>
      </c>
    </row>
    <row r="2597" spans="1:13" x14ac:dyDescent="0.3">
      <c r="A2597" s="139">
        <f t="shared" si="2575"/>
        <v>69</v>
      </c>
      <c r="B2597" s="148">
        <f t="shared" si="2577"/>
        <v>7</v>
      </c>
      <c r="D2597" s="149" t="str">
        <f>+VLOOKUP($A2597,mUNICIPIOS!$B$4:$F$343,2,0)</f>
        <v>Escuintla</v>
      </c>
      <c r="E2597" s="149">
        <f>+VLOOKUP($A2597,mUNICIPIOS!$B$4:$F$343,3,0)</f>
        <v>512</v>
      </c>
      <c r="F2597" s="149" t="str">
        <f>+VLOOKUP($A2597,mUNICIPIOS!$B$4:$F$343,4,0)</f>
        <v>San Vicente Pacaya</v>
      </c>
      <c r="G2597" s="139" t="str">
        <f t="shared" ref="G2597:K2597" si="2633">+G2559</f>
        <v>02</v>
      </c>
      <c r="H2597" t="str">
        <f t="shared" si="2633"/>
        <v>IIC</v>
      </c>
      <c r="I2597" t="str">
        <f t="shared" si="2633"/>
        <v>Índice de Información a la Ciudadanía</v>
      </c>
      <c r="J2597" t="str">
        <f t="shared" si="2633"/>
        <v>02-01</v>
      </c>
      <c r="K2597" t="str">
        <f t="shared" si="2633"/>
        <v>Rendición de cuentas cuatrimestral y anual al Comude enfocadas en resultados.</v>
      </c>
      <c r="L2597" s="150">
        <f>+VLOOKUP($E2597,IIC_2018!$B$8:$Q$347,3,0)</f>
        <v>0</v>
      </c>
      <c r="M2597" s="142" t="str">
        <f>+VLOOKUP($E2597,IIC_2018!$B$8:$Q$347,4,0)</f>
        <v>Bajo</v>
      </c>
    </row>
    <row r="2598" spans="1:13" x14ac:dyDescent="0.3">
      <c r="A2598" s="139">
        <f t="shared" si="2575"/>
        <v>69</v>
      </c>
      <c r="B2598" s="148">
        <f t="shared" si="2577"/>
        <v>8</v>
      </c>
      <c r="D2598" s="149" t="str">
        <f>+VLOOKUP($A2598,mUNICIPIOS!$B$4:$F$343,2,0)</f>
        <v>Escuintla</v>
      </c>
      <c r="E2598" s="149">
        <f>+VLOOKUP($A2598,mUNICIPIOS!$B$4:$F$343,3,0)</f>
        <v>512</v>
      </c>
      <c r="F2598" s="149" t="str">
        <f>+VLOOKUP($A2598,mUNICIPIOS!$B$4:$F$343,4,0)</f>
        <v>San Vicente Pacaya</v>
      </c>
      <c r="G2598" s="139" t="str">
        <f t="shared" ref="G2598:K2598" si="2634">+G2560</f>
        <v>02</v>
      </c>
      <c r="H2598" t="str">
        <f t="shared" si="2634"/>
        <v>IIC</v>
      </c>
      <c r="I2598" t="str">
        <f t="shared" si="2634"/>
        <v>Índice de Información a la Ciudadanía</v>
      </c>
      <c r="J2598" t="str">
        <f t="shared" si="2634"/>
        <v>02-02</v>
      </c>
      <c r="K2598" t="str">
        <f t="shared" si="2634"/>
        <v>Información presupuestaria y otra información brindada a la ciudadanía disponible en medios locales de comunicación.</v>
      </c>
      <c r="L2598" s="150">
        <f>+VLOOKUP($E2598,IIC_2018!$B$8:$Q$347,6,0)</f>
        <v>0.75</v>
      </c>
      <c r="M2598" s="142" t="str">
        <f>+VLOOKUP($E2598,IIC_2018!$B$8:$Q$347,7,0)</f>
        <v>Medio alto</v>
      </c>
    </row>
    <row r="2599" spans="1:13" x14ac:dyDescent="0.3">
      <c r="A2599" s="139">
        <f t="shared" si="2575"/>
        <v>69</v>
      </c>
      <c r="B2599" s="148">
        <f t="shared" si="2577"/>
        <v>9</v>
      </c>
      <c r="D2599" s="149" t="str">
        <f>+VLOOKUP($A2599,mUNICIPIOS!$B$4:$F$343,2,0)</f>
        <v>Escuintla</v>
      </c>
      <c r="E2599" s="149">
        <f>+VLOOKUP($A2599,mUNICIPIOS!$B$4:$F$343,3,0)</f>
        <v>512</v>
      </c>
      <c r="F2599" s="149" t="str">
        <f>+VLOOKUP($A2599,mUNICIPIOS!$B$4:$F$343,4,0)</f>
        <v>San Vicente Pacaya</v>
      </c>
      <c r="G2599" s="139" t="str">
        <f t="shared" ref="G2599:K2599" si="2635">+G2561</f>
        <v>02</v>
      </c>
      <c r="H2599" t="str">
        <f t="shared" si="2635"/>
        <v>IIC</v>
      </c>
      <c r="I2599" t="str">
        <f t="shared" si="2635"/>
        <v>Índice de Información a la Ciudadanía</v>
      </c>
      <c r="J2599" t="str">
        <f t="shared" si="2635"/>
        <v>02-03</v>
      </c>
      <c r="K2599" t="str">
        <f t="shared" si="2635"/>
        <v>Información pública de oficio actualizada y disponible de acuerdo a la LAIP y uso de internet.</v>
      </c>
      <c r="L2599" s="150">
        <f>+VLOOKUP($E2599,IIC_2018!$B$8:$Q$347,9,0)</f>
        <v>0.67999999999999994</v>
      </c>
      <c r="M2599" s="142" t="str">
        <f>+VLOOKUP($E2599,IIC_2018!$B$8:$Q$347,10,0)</f>
        <v>Medio alto</v>
      </c>
    </row>
    <row r="2600" spans="1:13" x14ac:dyDescent="0.3">
      <c r="A2600" s="139">
        <f t="shared" si="2575"/>
        <v>69</v>
      </c>
      <c r="B2600" s="148">
        <f t="shared" si="2577"/>
        <v>10</v>
      </c>
      <c r="D2600" s="149" t="str">
        <f>+VLOOKUP($A2600,mUNICIPIOS!$B$4:$F$343,2,0)</f>
        <v>Escuintla</v>
      </c>
      <c r="E2600" s="149">
        <f>+VLOOKUP($A2600,mUNICIPIOS!$B$4:$F$343,3,0)</f>
        <v>512</v>
      </c>
      <c r="F2600" s="149" t="str">
        <f>+VLOOKUP($A2600,mUNICIPIOS!$B$4:$F$343,4,0)</f>
        <v>San Vicente Pacaya</v>
      </c>
      <c r="G2600" s="139" t="str">
        <f t="shared" ref="G2600:K2600" si="2636">+G2562</f>
        <v>02</v>
      </c>
      <c r="H2600" t="str">
        <f t="shared" si="2636"/>
        <v>IIC</v>
      </c>
      <c r="I2600" t="str">
        <f t="shared" si="2636"/>
        <v>Índice de Información a la Ciudadanía</v>
      </c>
      <c r="J2600" t="str">
        <f t="shared" si="2636"/>
        <v>02-04</v>
      </c>
      <c r="K2600" t="str">
        <f t="shared" si="2636"/>
        <v>Relación del monto contratado por medio de Guate compras con el total del presupuesto de egresos vigente.</v>
      </c>
      <c r="L2600" s="150">
        <f>+VLOOKUP($E2600,IIC_2018!$B$8:$Q$347,12,0)</f>
        <v>0.13788710756938763</v>
      </c>
      <c r="M2600" s="142" t="str">
        <f>+VLOOKUP($E2600,IIC_2018!$B$8:$Q$347,13,0)</f>
        <v>Bajo</v>
      </c>
    </row>
    <row r="2601" spans="1:13" x14ac:dyDescent="0.3">
      <c r="A2601" s="139">
        <f t="shared" si="2575"/>
        <v>69</v>
      </c>
      <c r="B2601" s="148">
        <f t="shared" si="2577"/>
        <v>11</v>
      </c>
      <c r="D2601" s="149" t="str">
        <f>+VLOOKUP($A2601,mUNICIPIOS!$B$4:$F$343,2,0)</f>
        <v>Escuintla</v>
      </c>
      <c r="E2601" s="149">
        <f>+VLOOKUP($A2601,mUNICIPIOS!$B$4:$F$343,3,0)</f>
        <v>512</v>
      </c>
      <c r="F2601" s="149" t="str">
        <f>+VLOOKUP($A2601,mUNICIPIOS!$B$4:$F$343,4,0)</f>
        <v>San Vicente Pacaya</v>
      </c>
      <c r="G2601" s="139" t="str">
        <f t="shared" ref="G2601:K2601" si="2637">+G2563</f>
        <v>02</v>
      </c>
      <c r="H2601" t="str">
        <f t="shared" si="2637"/>
        <v>IIC</v>
      </c>
      <c r="I2601" t="str">
        <f t="shared" si="2637"/>
        <v>Índice de Información a la Ciudadanía</v>
      </c>
      <c r="J2601" t="str">
        <f t="shared" si="2637"/>
        <v>INDICE</v>
      </c>
      <c r="K2601">
        <f t="shared" si="2637"/>
        <v>0</v>
      </c>
      <c r="L2601" s="150">
        <f>+VLOOKUP($E2601,IIC_2018!$B$8:$Q$347,15,0)</f>
        <v>0.39197177689234691</v>
      </c>
      <c r="M2601" s="142" t="str">
        <f>+VLOOKUP($E2601,IIC_2018!$B$8:$Q$347,16,0)</f>
        <v>Medio bajo</v>
      </c>
    </row>
    <row r="2602" spans="1:13" x14ac:dyDescent="0.3">
      <c r="A2602" s="139">
        <f t="shared" si="2575"/>
        <v>69</v>
      </c>
      <c r="B2602" s="148">
        <f t="shared" si="2577"/>
        <v>12</v>
      </c>
      <c r="D2602" s="149" t="str">
        <f>+VLOOKUP($A2602,mUNICIPIOS!$B$4:$F$343,2,0)</f>
        <v>Escuintla</v>
      </c>
      <c r="E2602" s="149">
        <f>+VLOOKUP($A2602,mUNICIPIOS!$B$4:$F$343,3,0)</f>
        <v>512</v>
      </c>
      <c r="F2602" s="149" t="str">
        <f>+VLOOKUP($A2602,mUNICIPIOS!$B$4:$F$343,4,0)</f>
        <v>San Vicente Pacaya</v>
      </c>
      <c r="G2602" s="139" t="str">
        <f t="shared" ref="G2602:K2602" si="2638">+G2564</f>
        <v>03</v>
      </c>
      <c r="H2602" t="str">
        <f t="shared" si="2638"/>
        <v>ISP</v>
      </c>
      <c r="I2602" t="str">
        <f t="shared" si="2638"/>
        <v>Índice de Servicios Públicos</v>
      </c>
      <c r="J2602" t="str">
        <f t="shared" si="2638"/>
        <v>03-01</v>
      </c>
      <c r="K2602" t="str">
        <f t="shared" si="2638"/>
        <v>Cobertura del servicio público de agua</v>
      </c>
      <c r="L2602" s="150">
        <f>+VLOOKUP($E2602,ISP_2018!$B$8:$T$347,3,0)</f>
        <v>0</v>
      </c>
      <c r="M2602" s="142" t="str">
        <f>+VLOOKUP($E2602,ISP_2018!$B$8:$T$347,4,0)</f>
        <v>Bajo</v>
      </c>
    </row>
    <row r="2603" spans="1:13" x14ac:dyDescent="0.3">
      <c r="A2603" s="139">
        <f t="shared" si="2575"/>
        <v>69</v>
      </c>
      <c r="B2603" s="148">
        <f t="shared" si="2577"/>
        <v>13</v>
      </c>
      <c r="D2603" s="149" t="str">
        <f>+VLOOKUP($A2603,mUNICIPIOS!$B$4:$F$343,2,0)</f>
        <v>Escuintla</v>
      </c>
      <c r="E2603" s="149">
        <f>+VLOOKUP($A2603,mUNICIPIOS!$B$4:$F$343,3,0)</f>
        <v>512</v>
      </c>
      <c r="F2603" s="149" t="str">
        <f>+VLOOKUP($A2603,mUNICIPIOS!$B$4:$F$343,4,0)</f>
        <v>San Vicente Pacaya</v>
      </c>
      <c r="G2603" s="139" t="str">
        <f t="shared" ref="G2603:K2603" si="2639">+G2565</f>
        <v>03</v>
      </c>
      <c r="H2603" t="str">
        <f t="shared" si="2639"/>
        <v>ISP</v>
      </c>
      <c r="I2603" t="str">
        <f t="shared" si="2639"/>
        <v>Índice de Servicios Públicos</v>
      </c>
      <c r="J2603" t="str">
        <f t="shared" si="2639"/>
        <v>03-02</v>
      </c>
      <c r="K2603" t="str">
        <f t="shared" si="2639"/>
        <v>Control de la calidad del servicio público de agua</v>
      </c>
      <c r="L2603" s="150">
        <f>+VLOOKUP($E2603,ISP_2018!$B$8:$T$347,6,0)</f>
        <v>4.924242424242424E-2</v>
      </c>
      <c r="M2603" s="142" t="str">
        <f>+VLOOKUP($E2603,ISP_2018!$B$8:$T$347,7,0)</f>
        <v>Bajo</v>
      </c>
    </row>
    <row r="2604" spans="1:13" x14ac:dyDescent="0.3">
      <c r="A2604" s="139">
        <f t="shared" si="2575"/>
        <v>69</v>
      </c>
      <c r="B2604" s="148">
        <f t="shared" si="2577"/>
        <v>14</v>
      </c>
      <c r="D2604" s="149" t="str">
        <f>+VLOOKUP($A2604,mUNICIPIOS!$B$4:$F$343,2,0)</f>
        <v>Escuintla</v>
      </c>
      <c r="E2604" s="149">
        <f>+VLOOKUP($A2604,mUNICIPIOS!$B$4:$F$343,3,0)</f>
        <v>512</v>
      </c>
      <c r="F2604" s="149" t="str">
        <f>+VLOOKUP($A2604,mUNICIPIOS!$B$4:$F$343,4,0)</f>
        <v>San Vicente Pacaya</v>
      </c>
      <c r="G2604" s="139" t="str">
        <f t="shared" ref="G2604:K2604" si="2640">+G2566</f>
        <v>03</v>
      </c>
      <c r="H2604" t="str">
        <f t="shared" si="2640"/>
        <v>ISP</v>
      </c>
      <c r="I2604" t="str">
        <f t="shared" si="2640"/>
        <v>Índice de Servicios Públicos</v>
      </c>
      <c r="J2604" t="str">
        <f t="shared" si="2640"/>
        <v>03-03</v>
      </c>
      <c r="K2604" t="str">
        <f t="shared" si="2640"/>
        <v>Disposición  y tratamiento  de aguas residuales</v>
      </c>
      <c r="L2604" s="150">
        <f>+VLOOKUP($E2604,ISP_2018!$B$8:$T$347,9,0)</f>
        <v>0</v>
      </c>
      <c r="M2604" s="142" t="str">
        <f>+VLOOKUP($E2604,ISP_2018!$B$8:$T$347,10,0)</f>
        <v>Bajo</v>
      </c>
    </row>
    <row r="2605" spans="1:13" x14ac:dyDescent="0.3">
      <c r="A2605" s="139">
        <f t="shared" ref="A2605:A2668" si="2641">+IF(B2604=38,A2604+1,A2604)</f>
        <v>69</v>
      </c>
      <c r="B2605" s="148">
        <f t="shared" si="2577"/>
        <v>15</v>
      </c>
      <c r="D2605" s="149" t="str">
        <f>+VLOOKUP($A2605,mUNICIPIOS!$B$4:$F$343,2,0)</f>
        <v>Escuintla</v>
      </c>
      <c r="E2605" s="149">
        <f>+VLOOKUP($A2605,mUNICIPIOS!$B$4:$F$343,3,0)</f>
        <v>512</v>
      </c>
      <c r="F2605" s="149" t="str">
        <f>+VLOOKUP($A2605,mUNICIPIOS!$B$4:$F$343,4,0)</f>
        <v>San Vicente Pacaya</v>
      </c>
      <c r="G2605" s="139" t="str">
        <f t="shared" ref="G2605:K2605" si="2642">+G2567</f>
        <v>03</v>
      </c>
      <c r="H2605" t="str">
        <f t="shared" si="2642"/>
        <v>ISP</v>
      </c>
      <c r="I2605" t="str">
        <f t="shared" si="2642"/>
        <v>Índice de Servicios Públicos</v>
      </c>
      <c r="J2605" t="str">
        <f t="shared" si="2642"/>
        <v>03-04</v>
      </c>
      <c r="K2605" t="str">
        <f t="shared" si="2642"/>
        <v>Gestión y manejo de los residuos y desechos sólidos</v>
      </c>
      <c r="L2605" s="150">
        <f>+VLOOKUP($E2605,ISP_2018!$B$8:$T$347,12,0)</f>
        <v>0</v>
      </c>
      <c r="M2605" s="142" t="str">
        <f>+VLOOKUP($E2605,ISP_2018!$B$8:$T$347,13,0)</f>
        <v>Bajo</v>
      </c>
    </row>
    <row r="2606" spans="1:13" x14ac:dyDescent="0.3">
      <c r="A2606" s="139">
        <f t="shared" si="2641"/>
        <v>69</v>
      </c>
      <c r="B2606" s="148">
        <f t="shared" ref="B2606:B2669" si="2643">+B2568</f>
        <v>16</v>
      </c>
      <c r="D2606" s="149" t="str">
        <f>+VLOOKUP($A2606,mUNICIPIOS!$B$4:$F$343,2,0)</f>
        <v>Escuintla</v>
      </c>
      <c r="E2606" s="149">
        <f>+VLOOKUP($A2606,mUNICIPIOS!$B$4:$F$343,3,0)</f>
        <v>512</v>
      </c>
      <c r="F2606" s="149" t="str">
        <f>+VLOOKUP($A2606,mUNICIPIOS!$B$4:$F$343,4,0)</f>
        <v>San Vicente Pacaya</v>
      </c>
      <c r="G2606" s="139" t="str">
        <f t="shared" ref="G2606:K2606" si="2644">+G2568</f>
        <v>03</v>
      </c>
      <c r="H2606" t="str">
        <f t="shared" si="2644"/>
        <v>ISP</v>
      </c>
      <c r="I2606" t="str">
        <f t="shared" si="2644"/>
        <v>Índice de Servicios Públicos</v>
      </c>
      <c r="J2606" t="str">
        <f t="shared" si="2644"/>
        <v>03-05</v>
      </c>
      <c r="K2606" t="str">
        <f t="shared" si="2644"/>
        <v>Gestión de servicios públicos municipales</v>
      </c>
      <c r="L2606" s="150">
        <f>+VLOOKUP($E2606,ISP_2018!$B$8:$T$347,15,0)</f>
        <v>6.4516129032258063E-2</v>
      </c>
      <c r="M2606" s="142" t="str">
        <f>+VLOOKUP($E2606,ISP_2018!$B$8:$T$347,16,0)</f>
        <v>Bajo</v>
      </c>
    </row>
    <row r="2607" spans="1:13" x14ac:dyDescent="0.3">
      <c r="A2607" s="139">
        <f t="shared" si="2641"/>
        <v>69</v>
      </c>
      <c r="B2607" s="148">
        <f t="shared" si="2643"/>
        <v>17</v>
      </c>
      <c r="D2607" s="149" t="str">
        <f>+VLOOKUP($A2607,mUNICIPIOS!$B$4:$F$343,2,0)</f>
        <v>Escuintla</v>
      </c>
      <c r="E2607" s="149">
        <f>+VLOOKUP($A2607,mUNICIPIOS!$B$4:$F$343,3,0)</f>
        <v>512</v>
      </c>
      <c r="F2607" s="149" t="str">
        <f>+VLOOKUP($A2607,mUNICIPIOS!$B$4:$F$343,4,0)</f>
        <v>San Vicente Pacaya</v>
      </c>
      <c r="G2607" s="139" t="str">
        <f t="shared" ref="G2607:K2607" si="2645">+G2569</f>
        <v>03</v>
      </c>
      <c r="H2607" t="str">
        <f t="shared" si="2645"/>
        <v>ISP</v>
      </c>
      <c r="I2607" t="str">
        <f t="shared" si="2645"/>
        <v>Índice de Servicios Públicos</v>
      </c>
      <c r="J2607" t="str">
        <f t="shared" si="2645"/>
        <v>INDICE</v>
      </c>
      <c r="K2607">
        <f t="shared" si="2645"/>
        <v>0</v>
      </c>
      <c r="L2607" s="150">
        <f>+VLOOKUP($E2607,ISP_2018!$B$8:$T$347,18,0)</f>
        <v>2.7675953079178882E-2</v>
      </c>
      <c r="M2607" s="142" t="str">
        <f>+VLOOKUP($E2607,ISP_2018!$B$8:$T$347,19,0)</f>
        <v>Bajo</v>
      </c>
    </row>
    <row r="2608" spans="1:13" x14ac:dyDescent="0.3">
      <c r="A2608" s="139">
        <f t="shared" si="2641"/>
        <v>69</v>
      </c>
      <c r="B2608" s="148">
        <f t="shared" si="2643"/>
        <v>18</v>
      </c>
      <c r="D2608" s="149" t="str">
        <f>+VLOOKUP($A2608,mUNICIPIOS!$B$4:$F$343,2,0)</f>
        <v>Escuintla</v>
      </c>
      <c r="E2608" s="149">
        <f>+VLOOKUP($A2608,mUNICIPIOS!$B$4:$F$343,3,0)</f>
        <v>512</v>
      </c>
      <c r="F2608" s="149" t="str">
        <f>+VLOOKUP($A2608,mUNICIPIOS!$B$4:$F$343,4,0)</f>
        <v>San Vicente Pacaya</v>
      </c>
      <c r="G2608" s="139" t="str">
        <f t="shared" ref="G2608:K2608" si="2646">+G2570</f>
        <v>04</v>
      </c>
      <c r="H2608" t="str">
        <f t="shared" si="2646"/>
        <v>IGA</v>
      </c>
      <c r="I2608" t="str">
        <f t="shared" si="2646"/>
        <v>Índice de Gestión Administrativa</v>
      </c>
      <c r="J2608" t="str">
        <f t="shared" si="2646"/>
        <v>04-01</v>
      </c>
      <c r="K2608" t="str">
        <f t="shared" si="2646"/>
        <v>Existencia de elementos de atención municipal orientada al vecino</v>
      </c>
      <c r="L2608" s="150">
        <f>+VLOOKUP($E2608,IGA_2018!$B$8:$N$347,3,0)</f>
        <v>0.75</v>
      </c>
      <c r="M2608" s="142" t="str">
        <f>+VLOOKUP($E2608,IGA_2018!$B$8:$N$347,4,0)</f>
        <v>Medio alto</v>
      </c>
    </row>
    <row r="2609" spans="1:13" x14ac:dyDescent="0.3">
      <c r="A2609" s="139">
        <f t="shared" si="2641"/>
        <v>69</v>
      </c>
      <c r="B2609" s="148">
        <f t="shared" si="2643"/>
        <v>19</v>
      </c>
      <c r="D2609" s="149" t="str">
        <f>+VLOOKUP($A2609,mUNICIPIOS!$B$4:$F$343,2,0)</f>
        <v>Escuintla</v>
      </c>
      <c r="E2609" s="149">
        <f>+VLOOKUP($A2609,mUNICIPIOS!$B$4:$F$343,3,0)</f>
        <v>512</v>
      </c>
      <c r="F2609" s="149" t="str">
        <f>+VLOOKUP($A2609,mUNICIPIOS!$B$4:$F$343,4,0)</f>
        <v>San Vicente Pacaya</v>
      </c>
      <c r="G2609" s="139" t="str">
        <f t="shared" ref="G2609:K2609" si="2647">+G2571</f>
        <v>04</v>
      </c>
      <c r="H2609" t="str">
        <f t="shared" si="2647"/>
        <v>IGA</v>
      </c>
      <c r="I2609" t="str">
        <f t="shared" si="2647"/>
        <v>Índice de Gestión Administrativa</v>
      </c>
      <c r="J2609" t="str">
        <f t="shared" si="2647"/>
        <v>04-02</v>
      </c>
      <c r="K2609" t="str">
        <f t="shared" si="2647"/>
        <v>Gestión del recurso humano.</v>
      </c>
      <c r="L2609" s="150">
        <f>+VLOOKUP($E2609,IGA_2018!$B$8:$N$347,6,0)</f>
        <v>0</v>
      </c>
      <c r="M2609" s="142" t="str">
        <f>+VLOOKUP($E2609,IGA_2018!$B$8:$N$347,7,0)</f>
        <v>Bajo</v>
      </c>
    </row>
    <row r="2610" spans="1:13" x14ac:dyDescent="0.3">
      <c r="A2610" s="139">
        <f t="shared" si="2641"/>
        <v>69</v>
      </c>
      <c r="B2610" s="148">
        <f t="shared" si="2643"/>
        <v>20</v>
      </c>
      <c r="D2610" s="149" t="str">
        <f>+VLOOKUP($A2610,mUNICIPIOS!$B$4:$F$343,2,0)</f>
        <v>Escuintla</v>
      </c>
      <c r="E2610" s="149">
        <f>+VLOOKUP($A2610,mUNICIPIOS!$B$4:$F$343,3,0)</f>
        <v>512</v>
      </c>
      <c r="F2610" s="149" t="str">
        <f>+VLOOKUP($A2610,mUNICIPIOS!$B$4:$F$343,4,0)</f>
        <v>San Vicente Pacaya</v>
      </c>
      <c r="G2610" s="139" t="str">
        <f t="shared" ref="G2610:K2610" si="2648">+G2572</f>
        <v>04</v>
      </c>
      <c r="H2610" t="str">
        <f t="shared" si="2648"/>
        <v>IGA</v>
      </c>
      <c r="I2610" t="str">
        <f t="shared" si="2648"/>
        <v>Índice de Gestión Administrativa</v>
      </c>
      <c r="J2610" t="str">
        <f t="shared" si="2648"/>
        <v>04-03</v>
      </c>
      <c r="K2610" t="str">
        <f t="shared" si="2648"/>
        <v>Existencia de oficinas municipales con instrumentos de gestión.</v>
      </c>
      <c r="L2610" s="150">
        <f>+VLOOKUP($E2610,IGA_2018!$B$8:$N$347,9,0)</f>
        <v>0.13392857142857142</v>
      </c>
      <c r="M2610" s="142" t="str">
        <f>+VLOOKUP($E2610,IGA_2018!$B$8:$N$347,10,0)</f>
        <v>Bajo</v>
      </c>
    </row>
    <row r="2611" spans="1:13" x14ac:dyDescent="0.3">
      <c r="A2611" s="139">
        <f t="shared" si="2641"/>
        <v>69</v>
      </c>
      <c r="B2611" s="148">
        <f t="shared" si="2643"/>
        <v>21</v>
      </c>
      <c r="D2611" s="149" t="str">
        <f>+VLOOKUP($A2611,mUNICIPIOS!$B$4:$F$343,2,0)</f>
        <v>Escuintla</v>
      </c>
      <c r="E2611" s="149">
        <f>+VLOOKUP($A2611,mUNICIPIOS!$B$4:$F$343,3,0)</f>
        <v>512</v>
      </c>
      <c r="F2611" s="149" t="str">
        <f>+VLOOKUP($A2611,mUNICIPIOS!$B$4:$F$343,4,0)</f>
        <v>San Vicente Pacaya</v>
      </c>
      <c r="G2611" s="139" t="str">
        <f t="shared" ref="G2611:K2611" si="2649">+G2573</f>
        <v>04</v>
      </c>
      <c r="H2611" t="str">
        <f t="shared" si="2649"/>
        <v>IGA</v>
      </c>
      <c r="I2611" t="str">
        <f t="shared" si="2649"/>
        <v>Índice de Gestión Administrativa</v>
      </c>
      <c r="J2611" t="str">
        <f t="shared" si="2649"/>
        <v>INDICE</v>
      </c>
      <c r="K2611">
        <f t="shared" si="2649"/>
        <v>0</v>
      </c>
      <c r="L2611" s="150">
        <f>+VLOOKUP($E2611,IGA_2018!$B$8:$N$347,12,0)</f>
        <v>0.27187499999999998</v>
      </c>
      <c r="M2611" s="142" t="str">
        <f>+VLOOKUP($E2611,IGA_2018!$B$8:$N$347,13,0)</f>
        <v>Medio bajo</v>
      </c>
    </row>
    <row r="2612" spans="1:13" x14ac:dyDescent="0.3">
      <c r="A2612" s="139">
        <f t="shared" si="2641"/>
        <v>69</v>
      </c>
      <c r="B2612" s="148">
        <f t="shared" si="2643"/>
        <v>22</v>
      </c>
      <c r="D2612" s="149" t="str">
        <f>+VLOOKUP($A2612,mUNICIPIOS!$B$4:$F$343,2,0)</f>
        <v>Escuintla</v>
      </c>
      <c r="E2612" s="149">
        <f>+VLOOKUP($A2612,mUNICIPIOS!$B$4:$F$343,3,0)</f>
        <v>512</v>
      </c>
      <c r="F2612" s="149" t="str">
        <f>+VLOOKUP($A2612,mUNICIPIOS!$B$4:$F$343,4,0)</f>
        <v>San Vicente Pacaya</v>
      </c>
      <c r="G2612" s="139" t="str">
        <f t="shared" ref="G2612:K2612" si="2650">+G2574</f>
        <v>05</v>
      </c>
      <c r="H2612" t="str">
        <f t="shared" si="2650"/>
        <v>IGF</v>
      </c>
      <c r="I2612" t="str">
        <f t="shared" si="2650"/>
        <v>Índice de Gestión Financiera</v>
      </c>
      <c r="J2612" t="str">
        <f t="shared" si="2650"/>
        <v>05-01</v>
      </c>
      <c r="K2612" t="str">
        <f t="shared" si="2650"/>
        <v>Autonomía financiera municipal</v>
      </c>
      <c r="L2612" s="150">
        <f>+VLOOKUP($E2612,IGF_2018!$B$8:$Z$347,3,0)</f>
        <v>0.24901061100396418</v>
      </c>
      <c r="M2612" s="142" t="str">
        <f>+VLOOKUP($E2612,IGF_2018!$B$8:$Z$347,4,0)</f>
        <v>Medio bajo</v>
      </c>
    </row>
    <row r="2613" spans="1:13" x14ac:dyDescent="0.3">
      <c r="A2613" s="139">
        <f t="shared" si="2641"/>
        <v>69</v>
      </c>
      <c r="B2613" s="148">
        <f t="shared" si="2643"/>
        <v>23</v>
      </c>
      <c r="D2613" s="149" t="str">
        <f>+VLOOKUP($A2613,mUNICIPIOS!$B$4:$F$343,2,0)</f>
        <v>Escuintla</v>
      </c>
      <c r="E2613" s="149">
        <f>+VLOOKUP($A2613,mUNICIPIOS!$B$4:$F$343,3,0)</f>
        <v>512</v>
      </c>
      <c r="F2613" s="149" t="str">
        <f>+VLOOKUP($A2613,mUNICIPIOS!$B$4:$F$343,4,0)</f>
        <v>San Vicente Pacaya</v>
      </c>
      <c r="G2613" s="139" t="str">
        <f t="shared" ref="G2613:K2613" si="2651">+G2575</f>
        <v>05</v>
      </c>
      <c r="H2613" t="str">
        <f t="shared" si="2651"/>
        <v>IGF</v>
      </c>
      <c r="I2613" t="str">
        <f t="shared" si="2651"/>
        <v>Índice de Gestión Financiera</v>
      </c>
      <c r="J2613" t="str">
        <f t="shared" si="2651"/>
        <v>05-02</v>
      </c>
      <c r="K2613" t="str">
        <f t="shared" si="2651"/>
        <v xml:space="preserve">Ingresos propios por habitante -sin regalías- </v>
      </c>
      <c r="L2613" s="150">
        <f>+VLOOKUP($E2613,IGF_2018!$B$8:$Z$347,6,0)</f>
        <v>0.29548022721761275</v>
      </c>
      <c r="M2613" s="142" t="str">
        <f>+VLOOKUP($E2613,IGF_2018!$B$8:$Z$347,7,0)</f>
        <v>Medio bajo</v>
      </c>
    </row>
    <row r="2614" spans="1:13" x14ac:dyDescent="0.3">
      <c r="A2614" s="139">
        <f t="shared" si="2641"/>
        <v>69</v>
      </c>
      <c r="B2614" s="148">
        <f t="shared" si="2643"/>
        <v>24</v>
      </c>
      <c r="D2614" s="149" t="str">
        <f>+VLOOKUP($A2614,mUNICIPIOS!$B$4:$F$343,2,0)</f>
        <v>Escuintla</v>
      </c>
      <c r="E2614" s="149">
        <f>+VLOOKUP($A2614,mUNICIPIOS!$B$4:$F$343,3,0)</f>
        <v>512</v>
      </c>
      <c r="F2614" s="149" t="str">
        <f>+VLOOKUP($A2614,mUNICIPIOS!$B$4:$F$343,4,0)</f>
        <v>San Vicente Pacaya</v>
      </c>
      <c r="G2614" s="139" t="str">
        <f t="shared" ref="G2614:K2614" si="2652">+G2576</f>
        <v>05</v>
      </c>
      <c r="H2614" t="str">
        <f t="shared" si="2652"/>
        <v>IGF</v>
      </c>
      <c r="I2614" t="str">
        <f t="shared" si="2652"/>
        <v>Índice de Gestión Financiera</v>
      </c>
      <c r="J2614" t="str">
        <f t="shared" si="2652"/>
        <v>05-03</v>
      </c>
      <c r="K2614" t="str">
        <f t="shared" si="2652"/>
        <v>Ingresos del IUSI en relación a los ingresos propios -sin regalías-</v>
      </c>
      <c r="L2614" s="150">
        <f>+VLOOKUP($E2614,IGF_2018!$B$8:$Z$347,9,0)</f>
        <v>2.2090136460838614E-2</v>
      </c>
      <c r="M2614" s="142" t="str">
        <f>+VLOOKUP($E2614,IGF_2018!$B$8:$Z$347,10,0)</f>
        <v>Bajo</v>
      </c>
    </row>
    <row r="2615" spans="1:13" x14ac:dyDescent="0.3">
      <c r="A2615" s="139">
        <f t="shared" si="2641"/>
        <v>69</v>
      </c>
      <c r="B2615" s="148">
        <f t="shared" si="2643"/>
        <v>25</v>
      </c>
      <c r="D2615" s="149" t="str">
        <f>+VLOOKUP($A2615,mUNICIPIOS!$B$4:$F$343,2,0)</f>
        <v>Escuintla</v>
      </c>
      <c r="E2615" s="149">
        <f>+VLOOKUP($A2615,mUNICIPIOS!$B$4:$F$343,3,0)</f>
        <v>512</v>
      </c>
      <c r="F2615" s="149" t="str">
        <f>+VLOOKUP($A2615,mUNICIPIOS!$B$4:$F$343,4,0)</f>
        <v>San Vicente Pacaya</v>
      </c>
      <c r="G2615" s="139" t="str">
        <f t="shared" ref="G2615:K2615" si="2653">+G2577</f>
        <v>05</v>
      </c>
      <c r="H2615" t="str">
        <f t="shared" si="2653"/>
        <v>IGF</v>
      </c>
      <c r="I2615" t="str">
        <f t="shared" si="2653"/>
        <v>Índice de Gestión Financiera</v>
      </c>
      <c r="J2615" t="str">
        <f t="shared" si="2653"/>
        <v>05-04</v>
      </c>
      <c r="K2615" t="str">
        <f t="shared" si="2653"/>
        <v>Inversión anual en capital fijo por habitante</v>
      </c>
      <c r="L2615" s="150">
        <f>+VLOOKUP($E2615,IGF_2018!$B$8:$Z$347,12,0)</f>
        <v>0.12111858861306354</v>
      </c>
      <c r="M2615" s="142" t="str">
        <f>+VLOOKUP($E2615,IGF_2018!$B$8:$Z$347,13,0)</f>
        <v>Bajo</v>
      </c>
    </row>
    <row r="2616" spans="1:13" x14ac:dyDescent="0.3">
      <c r="A2616" s="139">
        <f t="shared" si="2641"/>
        <v>69</v>
      </c>
      <c r="B2616" s="148">
        <f t="shared" si="2643"/>
        <v>26</v>
      </c>
      <c r="D2616" s="149" t="str">
        <f>+VLOOKUP($A2616,mUNICIPIOS!$B$4:$F$343,2,0)</f>
        <v>Escuintla</v>
      </c>
      <c r="E2616" s="149">
        <f>+VLOOKUP($A2616,mUNICIPIOS!$B$4:$F$343,3,0)</f>
        <v>512</v>
      </c>
      <c r="F2616" s="149" t="str">
        <f>+VLOOKUP($A2616,mUNICIPIOS!$B$4:$F$343,4,0)</f>
        <v>San Vicente Pacaya</v>
      </c>
      <c r="G2616" s="139" t="str">
        <f t="shared" ref="G2616:K2616" si="2654">+G2578</f>
        <v>05</v>
      </c>
      <c r="H2616" t="str">
        <f t="shared" si="2654"/>
        <v>IGF</v>
      </c>
      <c r="I2616" t="str">
        <f t="shared" si="2654"/>
        <v>Índice de Gestión Financiera</v>
      </c>
      <c r="J2616" t="str">
        <f t="shared" si="2654"/>
        <v>05-05</v>
      </c>
      <c r="K2616" t="str">
        <f t="shared" si="2654"/>
        <v>Inversión anual en capital fijo con recursos percibidos por ingresos propios</v>
      </c>
      <c r="L2616" s="150">
        <f>+VLOOKUP($E2616,IGF_2018!$B$8:$Z$347,15,0)</f>
        <v>0.17419464409176305</v>
      </c>
      <c r="M2616" s="142" t="str">
        <f>+VLOOKUP($E2616,IGF_2018!$B$8:$Z$347,16,0)</f>
        <v>Bajo</v>
      </c>
    </row>
    <row r="2617" spans="1:13" x14ac:dyDescent="0.3">
      <c r="A2617" s="139">
        <f t="shared" si="2641"/>
        <v>69</v>
      </c>
      <c r="B2617" s="148">
        <f t="shared" si="2643"/>
        <v>27</v>
      </c>
      <c r="D2617" s="149" t="str">
        <f>+VLOOKUP($A2617,mUNICIPIOS!$B$4:$F$343,2,0)</f>
        <v>Escuintla</v>
      </c>
      <c r="E2617" s="149">
        <f>+VLOOKUP($A2617,mUNICIPIOS!$B$4:$F$343,3,0)</f>
        <v>512</v>
      </c>
      <c r="F2617" s="149" t="str">
        <f>+VLOOKUP($A2617,mUNICIPIOS!$B$4:$F$343,4,0)</f>
        <v>San Vicente Pacaya</v>
      </c>
      <c r="G2617" s="139" t="str">
        <f t="shared" ref="G2617:K2617" si="2655">+G2579</f>
        <v>05</v>
      </c>
      <c r="H2617" t="str">
        <f t="shared" si="2655"/>
        <v>IGF</v>
      </c>
      <c r="I2617" t="str">
        <f t="shared" si="2655"/>
        <v>Índice de Gestión Financiera</v>
      </c>
      <c r="J2617" t="str">
        <f t="shared" si="2655"/>
        <v>05-06</v>
      </c>
      <c r="K2617" t="str">
        <f t="shared" si="2655"/>
        <v xml:space="preserve">Inversión anual en capital fijo con recursos percibidos por transferencias del Gobierno Central </v>
      </c>
      <c r="L2617" s="150">
        <f>+VLOOKUP($E2617,IGF_2018!$B$8:$Z$347,18,0)</f>
        <v>0.32632261711505489</v>
      </c>
      <c r="M2617" s="142" t="str">
        <f>+VLOOKUP($E2617,IGF_2018!$B$8:$Z$347,19,0)</f>
        <v>Medio bajo</v>
      </c>
    </row>
    <row r="2618" spans="1:13" x14ac:dyDescent="0.3">
      <c r="A2618" s="139">
        <f t="shared" si="2641"/>
        <v>69</v>
      </c>
      <c r="B2618" s="148">
        <f t="shared" si="2643"/>
        <v>28</v>
      </c>
      <c r="D2618" s="149" t="str">
        <f>+VLOOKUP($A2618,mUNICIPIOS!$B$4:$F$343,2,0)</f>
        <v>Escuintla</v>
      </c>
      <c r="E2618" s="149">
        <f>+VLOOKUP($A2618,mUNICIPIOS!$B$4:$F$343,3,0)</f>
        <v>512</v>
      </c>
      <c r="F2618" s="149" t="str">
        <f>+VLOOKUP($A2618,mUNICIPIOS!$B$4:$F$343,4,0)</f>
        <v>San Vicente Pacaya</v>
      </c>
      <c r="G2618" s="139" t="str">
        <f t="shared" ref="G2618:K2618" si="2656">+G2580</f>
        <v>05</v>
      </c>
      <c r="H2618" t="str">
        <f t="shared" si="2656"/>
        <v>IGF</v>
      </c>
      <c r="I2618" t="str">
        <f t="shared" si="2656"/>
        <v>Índice de Gestión Financiera</v>
      </c>
      <c r="J2618" t="str">
        <f t="shared" si="2656"/>
        <v>05-07</v>
      </c>
      <c r="K2618" t="str">
        <f t="shared" si="2656"/>
        <v>Financiamiento por endeudamiento municipal</v>
      </c>
      <c r="L2618" s="150">
        <f>+VLOOKUP($E2618,IGF_2018!$B$8:$Z$347,21,0)</f>
        <v>1</v>
      </c>
      <c r="M2618" s="142" t="str">
        <f>+VLOOKUP($E2618,IGF_2018!$B$8:$Z$347,22,0)</f>
        <v>Alto</v>
      </c>
    </row>
    <row r="2619" spans="1:13" x14ac:dyDescent="0.3">
      <c r="A2619" s="139">
        <f t="shared" si="2641"/>
        <v>69</v>
      </c>
      <c r="B2619" s="148">
        <f t="shared" si="2643"/>
        <v>29</v>
      </c>
      <c r="D2619" s="149" t="str">
        <f>+VLOOKUP($A2619,mUNICIPIOS!$B$4:$F$343,2,0)</f>
        <v>Escuintla</v>
      </c>
      <c r="E2619" s="149">
        <f>+VLOOKUP($A2619,mUNICIPIOS!$B$4:$F$343,3,0)</f>
        <v>512</v>
      </c>
      <c r="F2619" s="149" t="str">
        <f>+VLOOKUP($A2619,mUNICIPIOS!$B$4:$F$343,4,0)</f>
        <v>San Vicente Pacaya</v>
      </c>
      <c r="G2619" s="139" t="str">
        <f t="shared" ref="G2619:K2619" si="2657">+G2581</f>
        <v>05</v>
      </c>
      <c r="H2619" t="str">
        <f t="shared" si="2657"/>
        <v>IGF</v>
      </c>
      <c r="I2619" t="str">
        <f t="shared" si="2657"/>
        <v>Índice de Gestión Financiera</v>
      </c>
      <c r="J2619" t="str">
        <f t="shared" si="2657"/>
        <v>INDICE</v>
      </c>
      <c r="K2619">
        <f t="shared" si="2657"/>
        <v>0</v>
      </c>
      <c r="L2619" s="150">
        <f>+VLOOKUP($E2619,IGF_2018!$B$8:$Z$347,24,0)</f>
        <v>0.37327076627238742</v>
      </c>
      <c r="M2619" s="142" t="str">
        <f>+VLOOKUP($E2619,IGF_2018!$B$8:$Z$347,25,0)</f>
        <v>Medio bajo</v>
      </c>
    </row>
    <row r="2620" spans="1:13" x14ac:dyDescent="0.3">
      <c r="A2620" s="139">
        <f t="shared" si="2641"/>
        <v>69</v>
      </c>
      <c r="B2620" s="148">
        <f t="shared" si="2643"/>
        <v>30</v>
      </c>
      <c r="D2620" s="149" t="str">
        <f>+VLOOKUP($A2620,mUNICIPIOS!$B$4:$F$343,2,0)</f>
        <v>Escuintla</v>
      </c>
      <c r="E2620" s="149">
        <f>+VLOOKUP($A2620,mUNICIPIOS!$B$4:$F$343,3,0)</f>
        <v>512</v>
      </c>
      <c r="F2620" s="149" t="str">
        <f>+VLOOKUP($A2620,mUNICIPIOS!$B$4:$F$343,4,0)</f>
        <v>San Vicente Pacaya</v>
      </c>
      <c r="G2620" s="139" t="str">
        <f t="shared" ref="G2620:K2620" si="2658">+G2582</f>
        <v>06</v>
      </c>
      <c r="H2620" t="str">
        <f t="shared" si="2658"/>
        <v>IGE</v>
      </c>
      <c r="I2620" t="str">
        <f t="shared" si="2658"/>
        <v>Índice de Gestión Estratégica</v>
      </c>
      <c r="J2620" t="str">
        <f t="shared" si="2658"/>
        <v>06-01</v>
      </c>
      <c r="K2620" t="str">
        <f t="shared" si="2658"/>
        <v>Ejecución del Plan Operativo Anual  (POA)</v>
      </c>
      <c r="L2620" s="150">
        <f>+VLOOKUP($E2620,IGE_2018!$B$8:$Z$347,3,0)</f>
        <v>0</v>
      </c>
      <c r="M2620" s="142" t="str">
        <f>+VLOOKUP($E2620,IGE_2018!$B$8:$Z$347,4,0)</f>
        <v>Bajo</v>
      </c>
    </row>
    <row r="2621" spans="1:13" x14ac:dyDescent="0.3">
      <c r="A2621" s="139">
        <f t="shared" si="2641"/>
        <v>69</v>
      </c>
      <c r="B2621" s="148">
        <f t="shared" si="2643"/>
        <v>31</v>
      </c>
      <c r="D2621" s="149" t="str">
        <f>+VLOOKUP($A2621,mUNICIPIOS!$B$4:$F$343,2,0)</f>
        <v>Escuintla</v>
      </c>
      <c r="E2621" s="149">
        <f>+VLOOKUP($A2621,mUNICIPIOS!$B$4:$F$343,3,0)</f>
        <v>512</v>
      </c>
      <c r="F2621" s="149" t="str">
        <f>+VLOOKUP($A2621,mUNICIPIOS!$B$4:$F$343,4,0)</f>
        <v>San Vicente Pacaya</v>
      </c>
      <c r="G2621" s="139" t="str">
        <f t="shared" ref="G2621:K2621" si="2659">+G2583</f>
        <v>06</v>
      </c>
      <c r="H2621" t="str">
        <f t="shared" si="2659"/>
        <v>IGE</v>
      </c>
      <c r="I2621" t="str">
        <f t="shared" si="2659"/>
        <v>Índice de Gestión Estratégica</v>
      </c>
      <c r="J2621" t="str">
        <f t="shared" si="2659"/>
        <v>06-02</v>
      </c>
      <c r="K2621" t="str">
        <f t="shared" si="2659"/>
        <v>Relación Plan de Desarrollo Municipal y Ordenamiento Territorial (PDM-OT) - Plan Estratégico Institucional (PEI) - Plan Operativo Multianual (POM) - Plan Operativo Anual (POA)</v>
      </c>
      <c r="L2621" s="150">
        <f>+VLOOKUP($E2621,IGE_2018!$B$8:$Z$347,6,0)</f>
        <v>0</v>
      </c>
      <c r="M2621" s="142" t="str">
        <f>+VLOOKUP($E2621,IGE_2018!$B$8:$Z$347,7,0)</f>
        <v>Bajo</v>
      </c>
    </row>
    <row r="2622" spans="1:13" x14ac:dyDescent="0.3">
      <c r="A2622" s="139">
        <f t="shared" si="2641"/>
        <v>69</v>
      </c>
      <c r="B2622" s="148">
        <f t="shared" si="2643"/>
        <v>32</v>
      </c>
      <c r="D2622" s="149" t="str">
        <f>+VLOOKUP($A2622,mUNICIPIOS!$B$4:$F$343,2,0)</f>
        <v>Escuintla</v>
      </c>
      <c r="E2622" s="149">
        <f>+VLOOKUP($A2622,mUNICIPIOS!$B$4:$F$343,3,0)</f>
        <v>512</v>
      </c>
      <c r="F2622" s="149" t="str">
        <f>+VLOOKUP($A2622,mUNICIPIOS!$B$4:$F$343,4,0)</f>
        <v>San Vicente Pacaya</v>
      </c>
      <c r="G2622" s="139" t="str">
        <f t="shared" ref="G2622:K2622" si="2660">+G2584</f>
        <v>06</v>
      </c>
      <c r="H2622" t="str">
        <f t="shared" si="2660"/>
        <v>IGE</v>
      </c>
      <c r="I2622" t="str">
        <f t="shared" si="2660"/>
        <v>Índice de Gestión Estratégica</v>
      </c>
      <c r="J2622" t="str">
        <f t="shared" si="2660"/>
        <v>06-03</v>
      </c>
      <c r="K2622" t="str">
        <f t="shared" si="2660"/>
        <v>Presupuesto de egresos relacionado a competencias municipales que responden a prioridades nacionales de desarrollo.</v>
      </c>
      <c r="L2622" s="150">
        <f>+VLOOKUP($E2622,IGE_2018!$B$8:$Z$347,9,0)</f>
        <v>0.2676006582969947</v>
      </c>
      <c r="M2622" s="142" t="str">
        <f>+VLOOKUP($E2622,IGE_2018!$B$8:$Z$347,10,0)</f>
        <v>Medio bajo</v>
      </c>
    </row>
    <row r="2623" spans="1:13" x14ac:dyDescent="0.3">
      <c r="A2623" s="139">
        <f t="shared" si="2641"/>
        <v>69</v>
      </c>
      <c r="B2623" s="148">
        <f t="shared" si="2643"/>
        <v>33</v>
      </c>
      <c r="D2623" s="149" t="str">
        <f>+VLOOKUP($A2623,mUNICIPIOS!$B$4:$F$343,2,0)</f>
        <v>Escuintla</v>
      </c>
      <c r="E2623" s="149">
        <f>+VLOOKUP($A2623,mUNICIPIOS!$B$4:$F$343,3,0)</f>
        <v>512</v>
      </c>
      <c r="F2623" s="149" t="str">
        <f>+VLOOKUP($A2623,mUNICIPIOS!$B$4:$F$343,4,0)</f>
        <v>San Vicente Pacaya</v>
      </c>
      <c r="G2623" s="139" t="str">
        <f t="shared" ref="G2623:K2623" si="2661">+G2585</f>
        <v>06</v>
      </c>
      <c r="H2623" t="str">
        <f t="shared" si="2661"/>
        <v>IGE</v>
      </c>
      <c r="I2623" t="str">
        <f t="shared" si="2661"/>
        <v>Índice de Gestión Estratégica</v>
      </c>
      <c r="J2623" t="str">
        <f t="shared" si="2661"/>
        <v>06-04</v>
      </c>
      <c r="K2623" t="str">
        <f t="shared" si="2661"/>
        <v>Institucionalización de la gestión ordenada del territorio</v>
      </c>
      <c r="L2623" s="150">
        <f>+VLOOKUP($E2623,IGE_2018!$B$8:$Z$347,12,0)</f>
        <v>0</v>
      </c>
      <c r="M2623" s="142" t="str">
        <f>+VLOOKUP($E2623,IGE_2018!$B$8:$Z$347,13,0)</f>
        <v>Bajo</v>
      </c>
    </row>
    <row r="2624" spans="1:13" x14ac:dyDescent="0.3">
      <c r="A2624" s="139">
        <f t="shared" si="2641"/>
        <v>69</v>
      </c>
      <c r="B2624" s="148">
        <f t="shared" si="2643"/>
        <v>34</v>
      </c>
      <c r="D2624" s="149" t="str">
        <f>+VLOOKUP($A2624,mUNICIPIOS!$B$4:$F$343,2,0)</f>
        <v>Escuintla</v>
      </c>
      <c r="E2624" s="149">
        <f>+VLOOKUP($A2624,mUNICIPIOS!$B$4:$F$343,3,0)</f>
        <v>512</v>
      </c>
      <c r="F2624" s="149" t="str">
        <f>+VLOOKUP($A2624,mUNICIPIOS!$B$4:$F$343,4,0)</f>
        <v>San Vicente Pacaya</v>
      </c>
      <c r="G2624" s="139" t="str">
        <f t="shared" ref="G2624:K2624" si="2662">+G2586</f>
        <v>06</v>
      </c>
      <c r="H2624" t="str">
        <f t="shared" si="2662"/>
        <v>IGE</v>
      </c>
      <c r="I2624" t="str">
        <f t="shared" si="2662"/>
        <v>Índice de Gestión Estratégica</v>
      </c>
      <c r="J2624" t="str">
        <f t="shared" si="2662"/>
        <v>06-05</v>
      </c>
      <c r="K2624" t="str">
        <f t="shared" si="2662"/>
        <v>Acciones para la gestión ordenada del territorio</v>
      </c>
      <c r="L2624" s="150">
        <f>+VLOOKUP($E2624,IGE_2018!$B$8:$Z$347,15,0)</f>
        <v>0</v>
      </c>
      <c r="M2624" s="142" t="str">
        <f>+VLOOKUP($E2624,IGE_2018!$B$8:$Z$347,16,0)</f>
        <v>Bajo</v>
      </c>
    </row>
    <row r="2625" spans="1:13" x14ac:dyDescent="0.3">
      <c r="A2625" s="139">
        <f t="shared" si="2641"/>
        <v>69</v>
      </c>
      <c r="B2625" s="148">
        <f t="shared" si="2643"/>
        <v>35</v>
      </c>
      <c r="D2625" s="149" t="str">
        <f>+VLOOKUP($A2625,mUNICIPIOS!$B$4:$F$343,2,0)</f>
        <v>Escuintla</v>
      </c>
      <c r="E2625" s="149">
        <f>+VLOOKUP($A2625,mUNICIPIOS!$B$4:$F$343,3,0)</f>
        <v>512</v>
      </c>
      <c r="F2625" s="149" t="str">
        <f>+VLOOKUP($A2625,mUNICIPIOS!$B$4:$F$343,4,0)</f>
        <v>San Vicente Pacaya</v>
      </c>
      <c r="G2625" s="139" t="str">
        <f t="shared" ref="G2625:K2625" si="2663">+G2587</f>
        <v>06</v>
      </c>
      <c r="H2625" t="str">
        <f t="shared" si="2663"/>
        <v>IGE</v>
      </c>
      <c r="I2625" t="str">
        <f t="shared" si="2663"/>
        <v>Índice de Gestión Estratégica</v>
      </c>
      <c r="J2625" t="str">
        <f t="shared" si="2663"/>
        <v>06-06</v>
      </c>
      <c r="K2625" t="str">
        <f t="shared" si="2663"/>
        <v>Gestión de riesgo en la formulación de proyectos derivados de la planificación operativa anual</v>
      </c>
      <c r="L2625" s="150">
        <f>+VLOOKUP($E2625,IGE_2018!$B$8:$Z$347,18,0)</f>
        <v>0</v>
      </c>
      <c r="M2625" s="142" t="str">
        <f>+VLOOKUP($E2625,IGE_2018!$B$8:$Z$347,19,0)</f>
        <v>Bajo</v>
      </c>
    </row>
    <row r="2626" spans="1:13" x14ac:dyDescent="0.3">
      <c r="A2626" s="139">
        <f t="shared" si="2641"/>
        <v>69</v>
      </c>
      <c r="B2626" s="148">
        <f t="shared" si="2643"/>
        <v>36</v>
      </c>
      <c r="D2626" s="149" t="str">
        <f>+VLOOKUP($A2626,mUNICIPIOS!$B$4:$F$343,2,0)</f>
        <v>Escuintla</v>
      </c>
      <c r="E2626" s="149">
        <f>+VLOOKUP($A2626,mUNICIPIOS!$B$4:$F$343,3,0)</f>
        <v>512</v>
      </c>
      <c r="F2626" s="149" t="str">
        <f>+VLOOKUP($A2626,mUNICIPIOS!$B$4:$F$343,4,0)</f>
        <v>San Vicente Pacaya</v>
      </c>
      <c r="G2626" s="139" t="str">
        <f t="shared" ref="G2626:K2626" si="2664">+G2588</f>
        <v>06</v>
      </c>
      <c r="H2626" t="str">
        <f t="shared" si="2664"/>
        <v>IGE</v>
      </c>
      <c r="I2626" t="str">
        <f t="shared" si="2664"/>
        <v>Índice de Gestión Estratégica</v>
      </c>
      <c r="J2626" t="str">
        <f t="shared" si="2664"/>
        <v>06-07</v>
      </c>
      <c r="K2626" t="str">
        <f t="shared" si="2664"/>
        <v>Ingresos por servicios ambientales en relación a los ingresos propios sin regalías</v>
      </c>
      <c r="L2626" s="150">
        <f>+VLOOKUP($E2626,IGE_2018!$B$8:$Z$347,21,0)</f>
        <v>1</v>
      </c>
      <c r="M2626" s="142" t="str">
        <f>+VLOOKUP($E2626,IGE_2018!$B$8:$Z$347,22,0)</f>
        <v>Alto</v>
      </c>
    </row>
    <row r="2627" spans="1:13" x14ac:dyDescent="0.3">
      <c r="A2627" s="139">
        <f t="shared" si="2641"/>
        <v>69</v>
      </c>
      <c r="B2627" s="148">
        <f t="shared" si="2643"/>
        <v>37</v>
      </c>
      <c r="D2627" s="149" t="str">
        <f>+VLOOKUP($A2627,mUNICIPIOS!$B$4:$F$343,2,0)</f>
        <v>Escuintla</v>
      </c>
      <c r="E2627" s="149">
        <f>+VLOOKUP($A2627,mUNICIPIOS!$B$4:$F$343,3,0)</f>
        <v>512</v>
      </c>
      <c r="F2627" s="149" t="str">
        <f>+VLOOKUP($A2627,mUNICIPIOS!$B$4:$F$343,4,0)</f>
        <v>San Vicente Pacaya</v>
      </c>
      <c r="G2627" s="139" t="str">
        <f t="shared" ref="G2627:K2627" si="2665">+G2589</f>
        <v>06</v>
      </c>
      <c r="H2627" t="str">
        <f t="shared" si="2665"/>
        <v>IGE</v>
      </c>
      <c r="I2627" t="str">
        <f t="shared" si="2665"/>
        <v>Índice de Gestión Estratégica</v>
      </c>
      <c r="J2627" t="str">
        <f t="shared" si="2665"/>
        <v>INDICE</v>
      </c>
      <c r="K2627">
        <f t="shared" si="2665"/>
        <v>0</v>
      </c>
      <c r="L2627" s="150">
        <f>+VLOOKUP($E2627,IGE_2018!$B$8:$Z$347,24,0)</f>
        <v>0.16690016457424867</v>
      </c>
      <c r="M2627" s="142" t="str">
        <f>+VLOOKUP($E2627,IGE_2018!$B$8:$Z$347,25,0)</f>
        <v>Bajo</v>
      </c>
    </row>
    <row r="2628" spans="1:13" x14ac:dyDescent="0.3">
      <c r="A2628" s="139">
        <f t="shared" si="2641"/>
        <v>69</v>
      </c>
      <c r="B2628" s="148">
        <f t="shared" si="2643"/>
        <v>38</v>
      </c>
      <c r="D2628" s="149" t="str">
        <f>+VLOOKUP($A2628,mUNICIPIOS!$B$4:$F$343,2,0)</f>
        <v>Escuintla</v>
      </c>
      <c r="E2628" s="149">
        <f>+VLOOKUP($A2628,mUNICIPIOS!$B$4:$F$343,3,0)</f>
        <v>512</v>
      </c>
      <c r="F2628" s="149" t="str">
        <f>+VLOOKUP($A2628,mUNICIPIOS!$B$4:$F$343,4,0)</f>
        <v>San Vicente Pacaya</v>
      </c>
      <c r="G2628" s="139" t="str">
        <f t="shared" ref="G2628:K2628" si="2666">+G2590</f>
        <v>RANKING</v>
      </c>
      <c r="H2628" t="str">
        <f t="shared" si="2666"/>
        <v>RGM</v>
      </c>
      <c r="I2628" t="str">
        <f t="shared" si="2666"/>
        <v>Ranking de la Gestión Municipal 2018</v>
      </c>
      <c r="J2628" t="str">
        <f t="shared" si="2666"/>
        <v>RANKING</v>
      </c>
      <c r="K2628">
        <f t="shared" si="2666"/>
        <v>0</v>
      </c>
      <c r="L2628" s="151">
        <f>+VLOOKUP($E2628,Resultados_generales!$C$8:$AE$347,27,0)</f>
        <v>0.29449783230703497</v>
      </c>
      <c r="M2628" t="str">
        <f>+VLOOKUP($E2628,Resultados_generales!$C$8:$AE$347,28,0)</f>
        <v>Medio bajo</v>
      </c>
    </row>
    <row r="2629" spans="1:13" x14ac:dyDescent="0.3">
      <c r="A2629" s="139">
        <f t="shared" si="2641"/>
        <v>70</v>
      </c>
      <c r="B2629" s="148">
        <f t="shared" si="2643"/>
        <v>1</v>
      </c>
      <c r="D2629" s="149" t="str">
        <f>+VLOOKUP($A2629,mUNICIPIOS!$B$4:$F$343,2,0)</f>
        <v>Escuintla</v>
      </c>
      <c r="E2629" s="149">
        <f>+VLOOKUP($A2629,mUNICIPIOS!$B$4:$F$343,3,0)</f>
        <v>513</v>
      </c>
      <c r="F2629" s="149" t="str">
        <f>+VLOOKUP($A2629,mUNICIPIOS!$B$4:$F$343,4,0)</f>
        <v>Nueva Concepción</v>
      </c>
      <c r="G2629" s="139" t="str">
        <f t="shared" ref="G2629:K2629" si="2667">+G2591</f>
        <v>01</v>
      </c>
      <c r="H2629" t="str">
        <f t="shared" si="2667"/>
        <v>IPC</v>
      </c>
      <c r="I2629" t="str">
        <f t="shared" si="2667"/>
        <v>Índice de Participación Ciudadana</v>
      </c>
      <c r="J2629" t="str">
        <f t="shared" si="2667"/>
        <v>01-01</v>
      </c>
      <c r="K2629" t="str">
        <f t="shared" si="2667"/>
        <v>Número de reuniones del COMUDE en el año de la medición.</v>
      </c>
      <c r="L2629" s="150">
        <f>+VLOOKUP($E2629,IPC_2018!$B$8:$T$347,3,0)</f>
        <v>0.91666666666666663</v>
      </c>
      <c r="M2629" s="142" t="str">
        <f>+VLOOKUP($E2629,IPC_2018!$B$8:$T$347,4,0)</f>
        <v>Alto</v>
      </c>
    </row>
    <row r="2630" spans="1:13" x14ac:dyDescent="0.3">
      <c r="A2630" s="139">
        <f t="shared" si="2641"/>
        <v>70</v>
      </c>
      <c r="B2630" s="148">
        <f t="shared" si="2643"/>
        <v>2</v>
      </c>
      <c r="D2630" s="149" t="str">
        <f>+VLOOKUP($A2630,mUNICIPIOS!$B$4:$F$343,2,0)</f>
        <v>Escuintla</v>
      </c>
      <c r="E2630" s="149">
        <f>+VLOOKUP($A2630,mUNICIPIOS!$B$4:$F$343,3,0)</f>
        <v>513</v>
      </c>
      <c r="F2630" s="149" t="str">
        <f>+VLOOKUP($A2630,mUNICIPIOS!$B$4:$F$343,4,0)</f>
        <v>Nueva Concepción</v>
      </c>
      <c r="G2630" s="139" t="str">
        <f t="shared" ref="G2630:K2630" si="2668">+G2592</f>
        <v>01</v>
      </c>
      <c r="H2630" t="str">
        <f t="shared" si="2668"/>
        <v>IPC</v>
      </c>
      <c r="I2630" t="str">
        <f t="shared" si="2668"/>
        <v>Índice de Participación Ciudadana</v>
      </c>
      <c r="J2630" t="str">
        <f t="shared" si="2668"/>
        <v>01-02</v>
      </c>
      <c r="K2630" t="str">
        <f t="shared" si="2668"/>
        <v>Participación de Alcaldes, Concejales y Síndicos determinados o designados en el COMUDE</v>
      </c>
      <c r="L2630" s="150">
        <f>+VLOOKUP($E2630,IPC_2018!$B$8:$T$347,6,0)</f>
        <v>0.45454545454545453</v>
      </c>
      <c r="M2630" s="142" t="str">
        <f>+VLOOKUP($E2630,IPC_2018!$B$8:$T$347,7,0)</f>
        <v>Medio</v>
      </c>
    </row>
    <row r="2631" spans="1:13" x14ac:dyDescent="0.3">
      <c r="A2631" s="139">
        <f t="shared" si="2641"/>
        <v>70</v>
      </c>
      <c r="B2631" s="148">
        <f t="shared" si="2643"/>
        <v>3</v>
      </c>
      <c r="D2631" s="149" t="str">
        <f>+VLOOKUP($A2631,mUNICIPIOS!$B$4:$F$343,2,0)</f>
        <v>Escuintla</v>
      </c>
      <c r="E2631" s="149">
        <f>+VLOOKUP($A2631,mUNICIPIOS!$B$4:$F$343,3,0)</f>
        <v>513</v>
      </c>
      <c r="F2631" s="149" t="str">
        <f>+VLOOKUP($A2631,mUNICIPIOS!$B$4:$F$343,4,0)</f>
        <v>Nueva Concepción</v>
      </c>
      <c r="G2631" s="139" t="str">
        <f t="shared" ref="G2631:K2631" si="2669">+G2593</f>
        <v>01</v>
      </c>
      <c r="H2631" t="str">
        <f t="shared" si="2669"/>
        <v>IPC</v>
      </c>
      <c r="I2631" t="str">
        <f t="shared" si="2669"/>
        <v>Índice de Participación Ciudadana</v>
      </c>
      <c r="J2631" t="str">
        <f t="shared" si="2669"/>
        <v>01-03</v>
      </c>
      <c r="K2631" t="str">
        <f t="shared" si="2669"/>
        <v>Participación  de organizaciones de jóvenes, mujeres, pueblos mayas, xincas, garífunas, y otras organizaciones en el Comude</v>
      </c>
      <c r="L2631" s="150">
        <f>+VLOOKUP($E2631,IPC_2018!$B$8:$T$347,9,0)</f>
        <v>0</v>
      </c>
      <c r="M2631" s="142" t="str">
        <f>+VLOOKUP($E2631,IPC_2018!$B$8:$T$347,10,0)</f>
        <v>Bajo</v>
      </c>
    </row>
    <row r="2632" spans="1:13" x14ac:dyDescent="0.3">
      <c r="A2632" s="139">
        <f t="shared" si="2641"/>
        <v>70</v>
      </c>
      <c r="B2632" s="148">
        <f t="shared" si="2643"/>
        <v>4</v>
      </c>
      <c r="D2632" s="149" t="str">
        <f>+VLOOKUP($A2632,mUNICIPIOS!$B$4:$F$343,2,0)</f>
        <v>Escuintla</v>
      </c>
      <c r="E2632" s="149">
        <f>+VLOOKUP($A2632,mUNICIPIOS!$B$4:$F$343,3,0)</f>
        <v>513</v>
      </c>
      <c r="F2632" s="149" t="str">
        <f>+VLOOKUP($A2632,mUNICIPIOS!$B$4:$F$343,4,0)</f>
        <v>Nueva Concepción</v>
      </c>
      <c r="G2632" s="139" t="str">
        <f t="shared" ref="G2632:K2632" si="2670">+G2594</f>
        <v>01</v>
      </c>
      <c r="H2632" t="str">
        <f t="shared" si="2670"/>
        <v>IPC</v>
      </c>
      <c r="I2632" t="str">
        <f t="shared" si="2670"/>
        <v>Índice de Participación Ciudadana</v>
      </c>
      <c r="J2632" t="str">
        <f t="shared" si="2670"/>
        <v>01-04</v>
      </c>
      <c r="K2632" t="str">
        <f t="shared" si="2670"/>
        <v>Representatividad territorial del Comude.</v>
      </c>
      <c r="L2632" s="150">
        <f>+VLOOKUP($E2632,IPC_2018!$B$8:$T$347,12,0)</f>
        <v>0</v>
      </c>
      <c r="M2632" s="142" t="str">
        <f>+VLOOKUP($E2632,IPC_2018!$B$8:$T$347,13,0)</f>
        <v>Bajo</v>
      </c>
    </row>
    <row r="2633" spans="1:13" x14ac:dyDescent="0.3">
      <c r="A2633" s="139">
        <f t="shared" si="2641"/>
        <v>70</v>
      </c>
      <c r="B2633" s="148">
        <f t="shared" si="2643"/>
        <v>5</v>
      </c>
      <c r="D2633" s="149" t="str">
        <f>+VLOOKUP($A2633,mUNICIPIOS!$B$4:$F$343,2,0)</f>
        <v>Escuintla</v>
      </c>
      <c r="E2633" s="149">
        <f>+VLOOKUP($A2633,mUNICIPIOS!$B$4:$F$343,3,0)</f>
        <v>513</v>
      </c>
      <c r="F2633" s="149" t="str">
        <f>+VLOOKUP($A2633,mUNICIPIOS!$B$4:$F$343,4,0)</f>
        <v>Nueva Concepción</v>
      </c>
      <c r="G2633" s="139" t="str">
        <f t="shared" ref="G2633:K2633" si="2671">+G2595</f>
        <v>01</v>
      </c>
      <c r="H2633" t="str">
        <f t="shared" si="2671"/>
        <v>IPC</v>
      </c>
      <c r="I2633" t="str">
        <f t="shared" si="2671"/>
        <v>Índice de Participación Ciudadana</v>
      </c>
      <c r="J2633" t="str">
        <f t="shared" si="2671"/>
        <v>01-05</v>
      </c>
      <c r="K2633" t="str">
        <f t="shared" si="2671"/>
        <v>Funcionamiento del Comude</v>
      </c>
      <c r="L2633" s="150">
        <f>+VLOOKUP($E2633,IPC_2018!$B$8:$T$347,15,0)</f>
        <v>0.15901060076290127</v>
      </c>
      <c r="M2633" s="142" t="str">
        <f>+VLOOKUP($E2633,IPC_2018!$B$8:$T$347,16,0)</f>
        <v>Bajo</v>
      </c>
    </row>
    <row r="2634" spans="1:13" x14ac:dyDescent="0.3">
      <c r="A2634" s="139">
        <f t="shared" si="2641"/>
        <v>70</v>
      </c>
      <c r="B2634" s="148">
        <f t="shared" si="2643"/>
        <v>6</v>
      </c>
      <c r="D2634" s="149" t="str">
        <f>+VLOOKUP($A2634,mUNICIPIOS!$B$4:$F$343,2,0)</f>
        <v>Escuintla</v>
      </c>
      <c r="E2634" s="149">
        <f>+VLOOKUP($A2634,mUNICIPIOS!$B$4:$F$343,3,0)</f>
        <v>513</v>
      </c>
      <c r="F2634" s="149" t="str">
        <f>+VLOOKUP($A2634,mUNICIPIOS!$B$4:$F$343,4,0)</f>
        <v>Nueva Concepción</v>
      </c>
      <c r="G2634" s="139" t="str">
        <f t="shared" ref="G2634:K2634" si="2672">+G2596</f>
        <v>01</v>
      </c>
      <c r="H2634" t="str">
        <f t="shared" si="2672"/>
        <v>IPC</v>
      </c>
      <c r="I2634" t="str">
        <f t="shared" si="2672"/>
        <v>Índice de Participación Ciudadana</v>
      </c>
      <c r="J2634" t="str">
        <f t="shared" si="2672"/>
        <v>INDICE</v>
      </c>
      <c r="K2634">
        <f t="shared" si="2672"/>
        <v>0</v>
      </c>
      <c r="L2634" s="150">
        <f>+VLOOKUP($E2634,IPC_2018!$B$8:$T$347,18,0)</f>
        <v>0.47025310526595032</v>
      </c>
      <c r="M2634" s="142" t="str">
        <f>+VLOOKUP($E2634,IPC_2018!$B$8:$T$347,19,0)</f>
        <v>Medio</v>
      </c>
    </row>
    <row r="2635" spans="1:13" x14ac:dyDescent="0.3">
      <c r="A2635" s="139">
        <f t="shared" si="2641"/>
        <v>70</v>
      </c>
      <c r="B2635" s="148">
        <f t="shared" si="2643"/>
        <v>7</v>
      </c>
      <c r="D2635" s="149" t="str">
        <f>+VLOOKUP($A2635,mUNICIPIOS!$B$4:$F$343,2,0)</f>
        <v>Escuintla</v>
      </c>
      <c r="E2635" s="149">
        <f>+VLOOKUP($A2635,mUNICIPIOS!$B$4:$F$343,3,0)</f>
        <v>513</v>
      </c>
      <c r="F2635" s="149" t="str">
        <f>+VLOOKUP($A2635,mUNICIPIOS!$B$4:$F$343,4,0)</f>
        <v>Nueva Concepción</v>
      </c>
      <c r="G2635" s="139" t="str">
        <f t="shared" ref="G2635:K2635" si="2673">+G2597</f>
        <v>02</v>
      </c>
      <c r="H2635" t="str">
        <f t="shared" si="2673"/>
        <v>IIC</v>
      </c>
      <c r="I2635" t="str">
        <f t="shared" si="2673"/>
        <v>Índice de Información a la Ciudadanía</v>
      </c>
      <c r="J2635" t="str">
        <f t="shared" si="2673"/>
        <v>02-01</v>
      </c>
      <c r="K2635" t="str">
        <f t="shared" si="2673"/>
        <v>Rendición de cuentas cuatrimestral y anual al Comude enfocadas en resultados.</v>
      </c>
      <c r="L2635" s="150">
        <f>+VLOOKUP($E2635,IIC_2018!$B$8:$Q$347,3,0)</f>
        <v>0</v>
      </c>
      <c r="M2635" s="142" t="str">
        <f>+VLOOKUP($E2635,IIC_2018!$B$8:$Q$347,4,0)</f>
        <v>Bajo</v>
      </c>
    </row>
    <row r="2636" spans="1:13" x14ac:dyDescent="0.3">
      <c r="A2636" s="139">
        <f t="shared" si="2641"/>
        <v>70</v>
      </c>
      <c r="B2636" s="148">
        <f t="shared" si="2643"/>
        <v>8</v>
      </c>
      <c r="D2636" s="149" t="str">
        <f>+VLOOKUP($A2636,mUNICIPIOS!$B$4:$F$343,2,0)</f>
        <v>Escuintla</v>
      </c>
      <c r="E2636" s="149">
        <f>+VLOOKUP($A2636,mUNICIPIOS!$B$4:$F$343,3,0)</f>
        <v>513</v>
      </c>
      <c r="F2636" s="149" t="str">
        <f>+VLOOKUP($A2636,mUNICIPIOS!$B$4:$F$343,4,0)</f>
        <v>Nueva Concepción</v>
      </c>
      <c r="G2636" s="139" t="str">
        <f t="shared" ref="G2636:K2636" si="2674">+G2598</f>
        <v>02</v>
      </c>
      <c r="H2636" t="str">
        <f t="shared" si="2674"/>
        <v>IIC</v>
      </c>
      <c r="I2636" t="str">
        <f t="shared" si="2674"/>
        <v>Índice de Información a la Ciudadanía</v>
      </c>
      <c r="J2636" t="str">
        <f t="shared" si="2674"/>
        <v>02-02</v>
      </c>
      <c r="K2636" t="str">
        <f t="shared" si="2674"/>
        <v>Información presupuestaria y otra información brindada a la ciudadanía disponible en medios locales de comunicación.</v>
      </c>
      <c r="L2636" s="150">
        <f>+VLOOKUP($E2636,IIC_2018!$B$8:$Q$347,6,0)</f>
        <v>1</v>
      </c>
      <c r="M2636" s="142" t="str">
        <f>+VLOOKUP($E2636,IIC_2018!$B$8:$Q$347,7,0)</f>
        <v>Alto</v>
      </c>
    </row>
    <row r="2637" spans="1:13" x14ac:dyDescent="0.3">
      <c r="A2637" s="139">
        <f t="shared" si="2641"/>
        <v>70</v>
      </c>
      <c r="B2637" s="148">
        <f t="shared" si="2643"/>
        <v>9</v>
      </c>
      <c r="D2637" s="149" t="str">
        <f>+VLOOKUP($A2637,mUNICIPIOS!$B$4:$F$343,2,0)</f>
        <v>Escuintla</v>
      </c>
      <c r="E2637" s="149">
        <f>+VLOOKUP($A2637,mUNICIPIOS!$B$4:$F$343,3,0)</f>
        <v>513</v>
      </c>
      <c r="F2637" s="149" t="str">
        <f>+VLOOKUP($A2637,mUNICIPIOS!$B$4:$F$343,4,0)</f>
        <v>Nueva Concepción</v>
      </c>
      <c r="G2637" s="139" t="str">
        <f t="shared" ref="G2637:K2637" si="2675">+G2599</f>
        <v>02</v>
      </c>
      <c r="H2637" t="str">
        <f t="shared" si="2675"/>
        <v>IIC</v>
      </c>
      <c r="I2637" t="str">
        <f t="shared" si="2675"/>
        <v>Índice de Información a la Ciudadanía</v>
      </c>
      <c r="J2637" t="str">
        <f t="shared" si="2675"/>
        <v>02-03</v>
      </c>
      <c r="K2637" t="str">
        <f t="shared" si="2675"/>
        <v>Información pública de oficio actualizada y disponible de acuerdo a la LAIP y uso de internet.</v>
      </c>
      <c r="L2637" s="150">
        <f>+VLOOKUP($E2637,IIC_2018!$B$8:$Q$347,9,0)</f>
        <v>0.99999999999999989</v>
      </c>
      <c r="M2637" s="142" t="str">
        <f>+VLOOKUP($E2637,IIC_2018!$B$8:$Q$347,10,0)</f>
        <v>Alto</v>
      </c>
    </row>
    <row r="2638" spans="1:13" x14ac:dyDescent="0.3">
      <c r="A2638" s="139">
        <f t="shared" si="2641"/>
        <v>70</v>
      </c>
      <c r="B2638" s="148">
        <f t="shared" si="2643"/>
        <v>10</v>
      </c>
      <c r="D2638" s="149" t="str">
        <f>+VLOOKUP($A2638,mUNICIPIOS!$B$4:$F$343,2,0)</f>
        <v>Escuintla</v>
      </c>
      <c r="E2638" s="149">
        <f>+VLOOKUP($A2638,mUNICIPIOS!$B$4:$F$343,3,0)</f>
        <v>513</v>
      </c>
      <c r="F2638" s="149" t="str">
        <f>+VLOOKUP($A2638,mUNICIPIOS!$B$4:$F$343,4,0)</f>
        <v>Nueva Concepción</v>
      </c>
      <c r="G2638" s="139" t="str">
        <f t="shared" ref="G2638:K2638" si="2676">+G2600</f>
        <v>02</v>
      </c>
      <c r="H2638" t="str">
        <f t="shared" si="2676"/>
        <v>IIC</v>
      </c>
      <c r="I2638" t="str">
        <f t="shared" si="2676"/>
        <v>Índice de Información a la Ciudadanía</v>
      </c>
      <c r="J2638" t="str">
        <f t="shared" si="2676"/>
        <v>02-04</v>
      </c>
      <c r="K2638" t="str">
        <f t="shared" si="2676"/>
        <v>Relación del monto contratado por medio de Guate compras con el total del presupuesto de egresos vigente.</v>
      </c>
      <c r="L2638" s="150">
        <f>+VLOOKUP($E2638,IIC_2018!$B$8:$Q$347,12,0)</f>
        <v>0.21674537359761017</v>
      </c>
      <c r="M2638" s="142" t="str">
        <f>+VLOOKUP($E2638,IIC_2018!$B$8:$Q$347,13,0)</f>
        <v>Medio bajo</v>
      </c>
    </row>
    <row r="2639" spans="1:13" x14ac:dyDescent="0.3">
      <c r="A2639" s="139">
        <f t="shared" si="2641"/>
        <v>70</v>
      </c>
      <c r="B2639" s="148">
        <f t="shared" si="2643"/>
        <v>11</v>
      </c>
      <c r="D2639" s="149" t="str">
        <f>+VLOOKUP($A2639,mUNICIPIOS!$B$4:$F$343,2,0)</f>
        <v>Escuintla</v>
      </c>
      <c r="E2639" s="149">
        <f>+VLOOKUP($A2639,mUNICIPIOS!$B$4:$F$343,3,0)</f>
        <v>513</v>
      </c>
      <c r="F2639" s="149" t="str">
        <f>+VLOOKUP($A2639,mUNICIPIOS!$B$4:$F$343,4,0)</f>
        <v>Nueva Concepción</v>
      </c>
      <c r="G2639" s="139" t="str">
        <f t="shared" ref="G2639:K2639" si="2677">+G2601</f>
        <v>02</v>
      </c>
      <c r="H2639" t="str">
        <f t="shared" si="2677"/>
        <v>IIC</v>
      </c>
      <c r="I2639" t="str">
        <f t="shared" si="2677"/>
        <v>Índice de Información a la Ciudadanía</v>
      </c>
      <c r="J2639" t="str">
        <f t="shared" si="2677"/>
        <v>INDICE</v>
      </c>
      <c r="K2639">
        <f t="shared" si="2677"/>
        <v>0</v>
      </c>
      <c r="L2639" s="150">
        <f>+VLOOKUP($E2639,IIC_2018!$B$8:$Q$347,15,0)</f>
        <v>0.55418634339940254</v>
      </c>
      <c r="M2639" s="142" t="str">
        <f>+VLOOKUP($E2639,IIC_2018!$B$8:$Q$347,16,0)</f>
        <v>Medio</v>
      </c>
    </row>
    <row r="2640" spans="1:13" x14ac:dyDescent="0.3">
      <c r="A2640" s="139">
        <f t="shared" si="2641"/>
        <v>70</v>
      </c>
      <c r="B2640" s="148">
        <f t="shared" si="2643"/>
        <v>12</v>
      </c>
      <c r="D2640" s="149" t="str">
        <f>+VLOOKUP($A2640,mUNICIPIOS!$B$4:$F$343,2,0)</f>
        <v>Escuintla</v>
      </c>
      <c r="E2640" s="149">
        <f>+VLOOKUP($A2640,mUNICIPIOS!$B$4:$F$343,3,0)</f>
        <v>513</v>
      </c>
      <c r="F2640" s="149" t="str">
        <f>+VLOOKUP($A2640,mUNICIPIOS!$B$4:$F$343,4,0)</f>
        <v>Nueva Concepción</v>
      </c>
      <c r="G2640" s="139" t="str">
        <f t="shared" ref="G2640:K2640" si="2678">+G2602</f>
        <v>03</v>
      </c>
      <c r="H2640" t="str">
        <f t="shared" si="2678"/>
        <v>ISP</v>
      </c>
      <c r="I2640" t="str">
        <f t="shared" si="2678"/>
        <v>Índice de Servicios Públicos</v>
      </c>
      <c r="J2640" t="str">
        <f t="shared" si="2678"/>
        <v>03-01</v>
      </c>
      <c r="K2640" t="str">
        <f t="shared" si="2678"/>
        <v>Cobertura del servicio público de agua</v>
      </c>
      <c r="L2640" s="150">
        <f>+VLOOKUP($E2640,ISP_2018!$B$8:$T$347,3,0)</f>
        <v>7.3456702924141826E-3</v>
      </c>
      <c r="M2640" s="142" t="str">
        <f>+VLOOKUP($E2640,ISP_2018!$B$8:$T$347,4,0)</f>
        <v>Bajo</v>
      </c>
    </row>
    <row r="2641" spans="1:13" x14ac:dyDescent="0.3">
      <c r="A2641" s="139">
        <f t="shared" si="2641"/>
        <v>70</v>
      </c>
      <c r="B2641" s="148">
        <f t="shared" si="2643"/>
        <v>13</v>
      </c>
      <c r="D2641" s="149" t="str">
        <f>+VLOOKUP($A2641,mUNICIPIOS!$B$4:$F$343,2,0)</f>
        <v>Escuintla</v>
      </c>
      <c r="E2641" s="149">
        <f>+VLOOKUP($A2641,mUNICIPIOS!$B$4:$F$343,3,0)</f>
        <v>513</v>
      </c>
      <c r="F2641" s="149" t="str">
        <f>+VLOOKUP($A2641,mUNICIPIOS!$B$4:$F$343,4,0)</f>
        <v>Nueva Concepción</v>
      </c>
      <c r="G2641" s="139" t="str">
        <f t="shared" ref="G2641:K2641" si="2679">+G2603</f>
        <v>03</v>
      </c>
      <c r="H2641" t="str">
        <f t="shared" si="2679"/>
        <v>ISP</v>
      </c>
      <c r="I2641" t="str">
        <f t="shared" si="2679"/>
        <v>Índice de Servicios Públicos</v>
      </c>
      <c r="J2641" t="str">
        <f t="shared" si="2679"/>
        <v>03-02</v>
      </c>
      <c r="K2641" t="str">
        <f t="shared" si="2679"/>
        <v>Control de la calidad del servicio público de agua</v>
      </c>
      <c r="L2641" s="150">
        <f>+VLOOKUP($E2641,ISP_2018!$B$8:$T$347,6,0)</f>
        <v>0</v>
      </c>
      <c r="M2641" s="142" t="str">
        <f>+VLOOKUP($E2641,ISP_2018!$B$8:$T$347,7,0)</f>
        <v>Bajo</v>
      </c>
    </row>
    <row r="2642" spans="1:13" x14ac:dyDescent="0.3">
      <c r="A2642" s="139">
        <f t="shared" si="2641"/>
        <v>70</v>
      </c>
      <c r="B2642" s="148">
        <f t="shared" si="2643"/>
        <v>14</v>
      </c>
      <c r="D2642" s="149" t="str">
        <f>+VLOOKUP($A2642,mUNICIPIOS!$B$4:$F$343,2,0)</f>
        <v>Escuintla</v>
      </c>
      <c r="E2642" s="149">
        <f>+VLOOKUP($A2642,mUNICIPIOS!$B$4:$F$343,3,0)</f>
        <v>513</v>
      </c>
      <c r="F2642" s="149" t="str">
        <f>+VLOOKUP($A2642,mUNICIPIOS!$B$4:$F$343,4,0)</f>
        <v>Nueva Concepción</v>
      </c>
      <c r="G2642" s="139" t="str">
        <f t="shared" ref="G2642:K2642" si="2680">+G2604</f>
        <v>03</v>
      </c>
      <c r="H2642" t="str">
        <f t="shared" si="2680"/>
        <v>ISP</v>
      </c>
      <c r="I2642" t="str">
        <f t="shared" si="2680"/>
        <v>Índice de Servicios Públicos</v>
      </c>
      <c r="J2642" t="str">
        <f t="shared" si="2680"/>
        <v>03-03</v>
      </c>
      <c r="K2642" t="str">
        <f t="shared" si="2680"/>
        <v>Disposición  y tratamiento  de aguas residuales</v>
      </c>
      <c r="L2642" s="150">
        <f>+VLOOKUP($E2642,ISP_2018!$B$8:$T$347,9,0)</f>
        <v>0</v>
      </c>
      <c r="M2642" s="142" t="str">
        <f>+VLOOKUP($E2642,ISP_2018!$B$8:$T$347,10,0)</f>
        <v>Bajo</v>
      </c>
    </row>
    <row r="2643" spans="1:13" x14ac:dyDescent="0.3">
      <c r="A2643" s="139">
        <f t="shared" si="2641"/>
        <v>70</v>
      </c>
      <c r="B2643" s="148">
        <f t="shared" si="2643"/>
        <v>15</v>
      </c>
      <c r="D2643" s="149" t="str">
        <f>+VLOOKUP($A2643,mUNICIPIOS!$B$4:$F$343,2,0)</f>
        <v>Escuintla</v>
      </c>
      <c r="E2643" s="149">
        <f>+VLOOKUP($A2643,mUNICIPIOS!$B$4:$F$343,3,0)</f>
        <v>513</v>
      </c>
      <c r="F2643" s="149" t="str">
        <f>+VLOOKUP($A2643,mUNICIPIOS!$B$4:$F$343,4,0)</f>
        <v>Nueva Concepción</v>
      </c>
      <c r="G2643" s="139" t="str">
        <f t="shared" ref="G2643:K2643" si="2681">+G2605</f>
        <v>03</v>
      </c>
      <c r="H2643" t="str">
        <f t="shared" si="2681"/>
        <v>ISP</v>
      </c>
      <c r="I2643" t="str">
        <f t="shared" si="2681"/>
        <v>Índice de Servicios Públicos</v>
      </c>
      <c r="J2643" t="str">
        <f t="shared" si="2681"/>
        <v>03-04</v>
      </c>
      <c r="K2643" t="str">
        <f t="shared" si="2681"/>
        <v>Gestión y manejo de los residuos y desechos sólidos</v>
      </c>
      <c r="L2643" s="150">
        <f>+VLOOKUP($E2643,ISP_2018!$B$8:$T$347,12,0)</f>
        <v>6.4431234447969304E-2</v>
      </c>
      <c r="M2643" s="142" t="str">
        <f>+VLOOKUP($E2643,ISP_2018!$B$8:$T$347,13,0)</f>
        <v>Bajo</v>
      </c>
    </row>
    <row r="2644" spans="1:13" x14ac:dyDescent="0.3">
      <c r="A2644" s="139">
        <f t="shared" si="2641"/>
        <v>70</v>
      </c>
      <c r="B2644" s="148">
        <f t="shared" si="2643"/>
        <v>16</v>
      </c>
      <c r="D2644" s="149" t="str">
        <f>+VLOOKUP($A2644,mUNICIPIOS!$B$4:$F$343,2,0)</f>
        <v>Escuintla</v>
      </c>
      <c r="E2644" s="149">
        <f>+VLOOKUP($A2644,mUNICIPIOS!$B$4:$F$343,3,0)</f>
        <v>513</v>
      </c>
      <c r="F2644" s="149" t="str">
        <f>+VLOOKUP($A2644,mUNICIPIOS!$B$4:$F$343,4,0)</f>
        <v>Nueva Concepción</v>
      </c>
      <c r="G2644" s="139" t="str">
        <f t="shared" ref="G2644:K2644" si="2682">+G2606</f>
        <v>03</v>
      </c>
      <c r="H2644" t="str">
        <f t="shared" si="2682"/>
        <v>ISP</v>
      </c>
      <c r="I2644" t="str">
        <f t="shared" si="2682"/>
        <v>Índice de Servicios Públicos</v>
      </c>
      <c r="J2644" t="str">
        <f t="shared" si="2682"/>
        <v>03-05</v>
      </c>
      <c r="K2644" t="str">
        <f t="shared" si="2682"/>
        <v>Gestión de servicios públicos municipales</v>
      </c>
      <c r="L2644" s="150">
        <f>+VLOOKUP($E2644,ISP_2018!$B$8:$T$347,15,0)</f>
        <v>0.29032258064516131</v>
      </c>
      <c r="M2644" s="142" t="str">
        <f>+VLOOKUP($E2644,ISP_2018!$B$8:$T$347,16,0)</f>
        <v>Medio bajo</v>
      </c>
    </row>
    <row r="2645" spans="1:13" x14ac:dyDescent="0.3">
      <c r="A2645" s="139">
        <f t="shared" si="2641"/>
        <v>70</v>
      </c>
      <c r="B2645" s="148">
        <f t="shared" si="2643"/>
        <v>17</v>
      </c>
      <c r="D2645" s="149" t="str">
        <f>+VLOOKUP($A2645,mUNICIPIOS!$B$4:$F$343,2,0)</f>
        <v>Escuintla</v>
      </c>
      <c r="E2645" s="149">
        <f>+VLOOKUP($A2645,mUNICIPIOS!$B$4:$F$343,3,0)</f>
        <v>513</v>
      </c>
      <c r="F2645" s="149" t="str">
        <f>+VLOOKUP($A2645,mUNICIPIOS!$B$4:$F$343,4,0)</f>
        <v>Nueva Concepción</v>
      </c>
      <c r="G2645" s="139" t="str">
        <f t="shared" ref="G2645:K2645" si="2683">+G2607</f>
        <v>03</v>
      </c>
      <c r="H2645" t="str">
        <f t="shared" si="2683"/>
        <v>ISP</v>
      </c>
      <c r="I2645" t="str">
        <f t="shared" si="2683"/>
        <v>Índice de Servicios Públicos</v>
      </c>
      <c r="J2645" t="str">
        <f t="shared" si="2683"/>
        <v>INDICE</v>
      </c>
      <c r="K2645">
        <f t="shared" si="2683"/>
        <v>0</v>
      </c>
      <c r="L2645" s="150">
        <f>+VLOOKUP($E2645,ISP_2018!$B$8:$T$347,18,0)</f>
        <v>7.1685330047867549E-2</v>
      </c>
      <c r="M2645" s="142" t="str">
        <f>+VLOOKUP($E2645,ISP_2018!$B$8:$T$347,19,0)</f>
        <v>Bajo</v>
      </c>
    </row>
    <row r="2646" spans="1:13" x14ac:dyDescent="0.3">
      <c r="A2646" s="139">
        <f t="shared" si="2641"/>
        <v>70</v>
      </c>
      <c r="B2646" s="148">
        <f t="shared" si="2643"/>
        <v>18</v>
      </c>
      <c r="D2646" s="149" t="str">
        <f>+VLOOKUP($A2646,mUNICIPIOS!$B$4:$F$343,2,0)</f>
        <v>Escuintla</v>
      </c>
      <c r="E2646" s="149">
        <f>+VLOOKUP($A2646,mUNICIPIOS!$B$4:$F$343,3,0)</f>
        <v>513</v>
      </c>
      <c r="F2646" s="149" t="str">
        <f>+VLOOKUP($A2646,mUNICIPIOS!$B$4:$F$343,4,0)</f>
        <v>Nueva Concepción</v>
      </c>
      <c r="G2646" s="139" t="str">
        <f t="shared" ref="G2646:K2646" si="2684">+G2608</f>
        <v>04</v>
      </c>
      <c r="H2646" t="str">
        <f t="shared" si="2684"/>
        <v>IGA</v>
      </c>
      <c r="I2646" t="str">
        <f t="shared" si="2684"/>
        <v>Índice de Gestión Administrativa</v>
      </c>
      <c r="J2646" t="str">
        <f t="shared" si="2684"/>
        <v>04-01</v>
      </c>
      <c r="K2646" t="str">
        <f t="shared" si="2684"/>
        <v>Existencia de elementos de atención municipal orientada al vecino</v>
      </c>
      <c r="L2646" s="150">
        <f>+VLOOKUP($E2646,IGA_2018!$B$8:$N$347,3,0)</f>
        <v>0.25</v>
      </c>
      <c r="M2646" s="142" t="str">
        <f>+VLOOKUP($E2646,IGA_2018!$B$8:$N$347,4,0)</f>
        <v>Medio bajo</v>
      </c>
    </row>
    <row r="2647" spans="1:13" x14ac:dyDescent="0.3">
      <c r="A2647" s="139">
        <f t="shared" si="2641"/>
        <v>70</v>
      </c>
      <c r="B2647" s="148">
        <f t="shared" si="2643"/>
        <v>19</v>
      </c>
      <c r="D2647" s="149" t="str">
        <f>+VLOOKUP($A2647,mUNICIPIOS!$B$4:$F$343,2,0)</f>
        <v>Escuintla</v>
      </c>
      <c r="E2647" s="149">
        <f>+VLOOKUP($A2647,mUNICIPIOS!$B$4:$F$343,3,0)</f>
        <v>513</v>
      </c>
      <c r="F2647" s="149" t="str">
        <f>+VLOOKUP($A2647,mUNICIPIOS!$B$4:$F$343,4,0)</f>
        <v>Nueva Concepción</v>
      </c>
      <c r="G2647" s="139" t="str">
        <f t="shared" ref="G2647:K2647" si="2685">+G2609</f>
        <v>04</v>
      </c>
      <c r="H2647" t="str">
        <f t="shared" si="2685"/>
        <v>IGA</v>
      </c>
      <c r="I2647" t="str">
        <f t="shared" si="2685"/>
        <v>Índice de Gestión Administrativa</v>
      </c>
      <c r="J2647" t="str">
        <f t="shared" si="2685"/>
        <v>04-02</v>
      </c>
      <c r="K2647" t="str">
        <f t="shared" si="2685"/>
        <v>Gestión del recurso humano.</v>
      </c>
      <c r="L2647" s="150">
        <f>+VLOOKUP($E2647,IGA_2018!$B$8:$N$347,6,0)</f>
        <v>0.49549317537986109</v>
      </c>
      <c r="M2647" s="142" t="str">
        <f>+VLOOKUP($E2647,IGA_2018!$B$8:$N$347,7,0)</f>
        <v>Medio</v>
      </c>
    </row>
    <row r="2648" spans="1:13" x14ac:dyDescent="0.3">
      <c r="A2648" s="139">
        <f t="shared" si="2641"/>
        <v>70</v>
      </c>
      <c r="B2648" s="148">
        <f t="shared" si="2643"/>
        <v>20</v>
      </c>
      <c r="D2648" s="149" t="str">
        <f>+VLOOKUP($A2648,mUNICIPIOS!$B$4:$F$343,2,0)</f>
        <v>Escuintla</v>
      </c>
      <c r="E2648" s="149">
        <f>+VLOOKUP($A2648,mUNICIPIOS!$B$4:$F$343,3,0)</f>
        <v>513</v>
      </c>
      <c r="F2648" s="149" t="str">
        <f>+VLOOKUP($A2648,mUNICIPIOS!$B$4:$F$343,4,0)</f>
        <v>Nueva Concepción</v>
      </c>
      <c r="G2648" s="139" t="str">
        <f t="shared" ref="G2648:K2648" si="2686">+G2610</f>
        <v>04</v>
      </c>
      <c r="H2648" t="str">
        <f t="shared" si="2686"/>
        <v>IGA</v>
      </c>
      <c r="I2648" t="str">
        <f t="shared" si="2686"/>
        <v>Índice de Gestión Administrativa</v>
      </c>
      <c r="J2648" t="str">
        <f t="shared" si="2686"/>
        <v>04-03</v>
      </c>
      <c r="K2648" t="str">
        <f t="shared" si="2686"/>
        <v>Existencia de oficinas municipales con instrumentos de gestión.</v>
      </c>
      <c r="L2648" s="150">
        <f>+VLOOKUP($E2648,IGA_2018!$B$8:$N$347,9,0)</f>
        <v>0.1875</v>
      </c>
      <c r="M2648" s="142" t="str">
        <f>+VLOOKUP($E2648,IGA_2018!$B$8:$N$347,10,0)</f>
        <v>Bajo</v>
      </c>
    </row>
    <row r="2649" spans="1:13" x14ac:dyDescent="0.3">
      <c r="A2649" s="139">
        <f t="shared" si="2641"/>
        <v>70</v>
      </c>
      <c r="B2649" s="148">
        <f t="shared" si="2643"/>
        <v>21</v>
      </c>
      <c r="D2649" s="149" t="str">
        <f>+VLOOKUP($A2649,mUNICIPIOS!$B$4:$F$343,2,0)</f>
        <v>Escuintla</v>
      </c>
      <c r="E2649" s="149">
        <f>+VLOOKUP($A2649,mUNICIPIOS!$B$4:$F$343,3,0)</f>
        <v>513</v>
      </c>
      <c r="F2649" s="149" t="str">
        <f>+VLOOKUP($A2649,mUNICIPIOS!$B$4:$F$343,4,0)</f>
        <v>Nueva Concepción</v>
      </c>
      <c r="G2649" s="139" t="str">
        <f t="shared" ref="G2649:K2649" si="2687">+G2611</f>
        <v>04</v>
      </c>
      <c r="H2649" t="str">
        <f t="shared" si="2687"/>
        <v>IGA</v>
      </c>
      <c r="I2649" t="str">
        <f t="shared" si="2687"/>
        <v>Índice de Gestión Administrativa</v>
      </c>
      <c r="J2649" t="str">
        <f t="shared" si="2687"/>
        <v>INDICE</v>
      </c>
      <c r="K2649">
        <f t="shared" si="2687"/>
        <v>0</v>
      </c>
      <c r="L2649" s="150">
        <f>+VLOOKUP($E2649,IGA_2018!$B$8:$N$347,12,0)</f>
        <v>0.31404761138295134</v>
      </c>
      <c r="M2649" s="142" t="str">
        <f>+VLOOKUP($E2649,IGA_2018!$B$8:$N$347,13,0)</f>
        <v>Medio bajo</v>
      </c>
    </row>
    <row r="2650" spans="1:13" x14ac:dyDescent="0.3">
      <c r="A2650" s="139">
        <f t="shared" si="2641"/>
        <v>70</v>
      </c>
      <c r="B2650" s="148">
        <f t="shared" si="2643"/>
        <v>22</v>
      </c>
      <c r="D2650" s="149" t="str">
        <f>+VLOOKUP($A2650,mUNICIPIOS!$B$4:$F$343,2,0)</f>
        <v>Escuintla</v>
      </c>
      <c r="E2650" s="149">
        <f>+VLOOKUP($A2650,mUNICIPIOS!$B$4:$F$343,3,0)</f>
        <v>513</v>
      </c>
      <c r="F2650" s="149" t="str">
        <f>+VLOOKUP($A2650,mUNICIPIOS!$B$4:$F$343,4,0)</f>
        <v>Nueva Concepción</v>
      </c>
      <c r="G2650" s="139" t="str">
        <f t="shared" ref="G2650:K2650" si="2688">+G2612</f>
        <v>05</v>
      </c>
      <c r="H2650" t="str">
        <f t="shared" si="2688"/>
        <v>IGF</v>
      </c>
      <c r="I2650" t="str">
        <f t="shared" si="2688"/>
        <v>Índice de Gestión Financiera</v>
      </c>
      <c r="J2650" t="str">
        <f t="shared" si="2688"/>
        <v>05-01</v>
      </c>
      <c r="K2650" t="str">
        <f t="shared" si="2688"/>
        <v>Autonomía financiera municipal</v>
      </c>
      <c r="L2650" s="150">
        <f>+VLOOKUP($E2650,IGF_2018!$B$8:$Z$347,3,0)</f>
        <v>0.40848372588179377</v>
      </c>
      <c r="M2650" s="142" t="str">
        <f>+VLOOKUP($E2650,IGF_2018!$B$8:$Z$347,4,0)</f>
        <v>Medio</v>
      </c>
    </row>
    <row r="2651" spans="1:13" x14ac:dyDescent="0.3">
      <c r="A2651" s="139">
        <f t="shared" si="2641"/>
        <v>70</v>
      </c>
      <c r="B2651" s="148">
        <f t="shared" si="2643"/>
        <v>23</v>
      </c>
      <c r="D2651" s="149" t="str">
        <f>+VLOOKUP($A2651,mUNICIPIOS!$B$4:$F$343,2,0)</f>
        <v>Escuintla</v>
      </c>
      <c r="E2651" s="149">
        <f>+VLOOKUP($A2651,mUNICIPIOS!$B$4:$F$343,3,0)</f>
        <v>513</v>
      </c>
      <c r="F2651" s="149" t="str">
        <f>+VLOOKUP($A2651,mUNICIPIOS!$B$4:$F$343,4,0)</f>
        <v>Nueva Concepción</v>
      </c>
      <c r="G2651" s="139" t="str">
        <f t="shared" ref="G2651:K2651" si="2689">+G2613</f>
        <v>05</v>
      </c>
      <c r="H2651" t="str">
        <f t="shared" si="2689"/>
        <v>IGF</v>
      </c>
      <c r="I2651" t="str">
        <f t="shared" si="2689"/>
        <v>Índice de Gestión Financiera</v>
      </c>
      <c r="J2651" t="str">
        <f t="shared" si="2689"/>
        <v>05-02</v>
      </c>
      <c r="K2651" t="str">
        <f t="shared" si="2689"/>
        <v xml:space="preserve">Ingresos propios por habitante -sin regalías- </v>
      </c>
      <c r="L2651" s="150">
        <f>+VLOOKUP($E2651,IGF_2018!$B$8:$Z$347,6,0)</f>
        <v>0.14986746129503406</v>
      </c>
      <c r="M2651" s="142" t="str">
        <f>+VLOOKUP($E2651,IGF_2018!$B$8:$Z$347,7,0)</f>
        <v>Bajo</v>
      </c>
    </row>
    <row r="2652" spans="1:13" x14ac:dyDescent="0.3">
      <c r="A2652" s="139">
        <f t="shared" si="2641"/>
        <v>70</v>
      </c>
      <c r="B2652" s="148">
        <f t="shared" si="2643"/>
        <v>24</v>
      </c>
      <c r="D2652" s="149" t="str">
        <f>+VLOOKUP($A2652,mUNICIPIOS!$B$4:$F$343,2,0)</f>
        <v>Escuintla</v>
      </c>
      <c r="E2652" s="149">
        <f>+VLOOKUP($A2652,mUNICIPIOS!$B$4:$F$343,3,0)</f>
        <v>513</v>
      </c>
      <c r="F2652" s="149" t="str">
        <f>+VLOOKUP($A2652,mUNICIPIOS!$B$4:$F$343,4,0)</f>
        <v>Nueva Concepción</v>
      </c>
      <c r="G2652" s="139" t="str">
        <f t="shared" ref="G2652:K2652" si="2690">+G2614</f>
        <v>05</v>
      </c>
      <c r="H2652" t="str">
        <f t="shared" si="2690"/>
        <v>IGF</v>
      </c>
      <c r="I2652" t="str">
        <f t="shared" si="2690"/>
        <v>Índice de Gestión Financiera</v>
      </c>
      <c r="J2652" t="str">
        <f t="shared" si="2690"/>
        <v>05-03</v>
      </c>
      <c r="K2652" t="str">
        <f t="shared" si="2690"/>
        <v>Ingresos del IUSI en relación a los ingresos propios -sin regalías-</v>
      </c>
      <c r="L2652" s="150">
        <f>+VLOOKUP($E2652,IGF_2018!$B$8:$Z$347,9,0)</f>
        <v>0.21347718244687552</v>
      </c>
      <c r="M2652" s="142" t="str">
        <f>+VLOOKUP($E2652,IGF_2018!$B$8:$Z$347,10,0)</f>
        <v>Medio bajo</v>
      </c>
    </row>
    <row r="2653" spans="1:13" x14ac:dyDescent="0.3">
      <c r="A2653" s="139">
        <f t="shared" si="2641"/>
        <v>70</v>
      </c>
      <c r="B2653" s="148">
        <f t="shared" si="2643"/>
        <v>25</v>
      </c>
      <c r="D2653" s="149" t="str">
        <f>+VLOOKUP($A2653,mUNICIPIOS!$B$4:$F$343,2,0)</f>
        <v>Escuintla</v>
      </c>
      <c r="E2653" s="149">
        <f>+VLOOKUP($A2653,mUNICIPIOS!$B$4:$F$343,3,0)</f>
        <v>513</v>
      </c>
      <c r="F2653" s="149" t="str">
        <f>+VLOOKUP($A2653,mUNICIPIOS!$B$4:$F$343,4,0)</f>
        <v>Nueva Concepción</v>
      </c>
      <c r="G2653" s="139" t="str">
        <f t="shared" ref="G2653:K2653" si="2691">+G2615</f>
        <v>05</v>
      </c>
      <c r="H2653" t="str">
        <f t="shared" si="2691"/>
        <v>IGF</v>
      </c>
      <c r="I2653" t="str">
        <f t="shared" si="2691"/>
        <v>Índice de Gestión Financiera</v>
      </c>
      <c r="J2653" t="str">
        <f t="shared" si="2691"/>
        <v>05-04</v>
      </c>
      <c r="K2653" t="str">
        <f t="shared" si="2691"/>
        <v>Inversión anual en capital fijo por habitante</v>
      </c>
      <c r="L2653" s="150">
        <f>+VLOOKUP($E2653,IGF_2018!$B$8:$Z$347,12,0)</f>
        <v>1.5676213893573834E-2</v>
      </c>
      <c r="M2653" s="142" t="str">
        <f>+VLOOKUP($E2653,IGF_2018!$B$8:$Z$347,13,0)</f>
        <v>Bajo</v>
      </c>
    </row>
    <row r="2654" spans="1:13" x14ac:dyDescent="0.3">
      <c r="A2654" s="139">
        <f t="shared" si="2641"/>
        <v>70</v>
      </c>
      <c r="B2654" s="148">
        <f t="shared" si="2643"/>
        <v>26</v>
      </c>
      <c r="D2654" s="149" t="str">
        <f>+VLOOKUP($A2654,mUNICIPIOS!$B$4:$F$343,2,0)</f>
        <v>Escuintla</v>
      </c>
      <c r="E2654" s="149">
        <f>+VLOOKUP($A2654,mUNICIPIOS!$B$4:$F$343,3,0)</f>
        <v>513</v>
      </c>
      <c r="F2654" s="149" t="str">
        <f>+VLOOKUP($A2654,mUNICIPIOS!$B$4:$F$343,4,0)</f>
        <v>Nueva Concepción</v>
      </c>
      <c r="G2654" s="139" t="str">
        <f t="shared" ref="G2654:K2654" si="2692">+G2616</f>
        <v>05</v>
      </c>
      <c r="H2654" t="str">
        <f t="shared" si="2692"/>
        <v>IGF</v>
      </c>
      <c r="I2654" t="str">
        <f t="shared" si="2692"/>
        <v>Índice de Gestión Financiera</v>
      </c>
      <c r="J2654" t="str">
        <f t="shared" si="2692"/>
        <v>05-05</v>
      </c>
      <c r="K2654" t="str">
        <f t="shared" si="2692"/>
        <v>Inversión anual en capital fijo con recursos percibidos por ingresos propios</v>
      </c>
      <c r="L2654" s="150">
        <f>+VLOOKUP($E2654,IGF_2018!$B$8:$Z$347,15,0)</f>
        <v>0</v>
      </c>
      <c r="M2654" s="142" t="str">
        <f>+VLOOKUP($E2654,IGF_2018!$B$8:$Z$347,16,0)</f>
        <v>Bajo</v>
      </c>
    </row>
    <row r="2655" spans="1:13" x14ac:dyDescent="0.3">
      <c r="A2655" s="139">
        <f t="shared" si="2641"/>
        <v>70</v>
      </c>
      <c r="B2655" s="148">
        <f t="shared" si="2643"/>
        <v>27</v>
      </c>
      <c r="D2655" s="149" t="str">
        <f>+VLOOKUP($A2655,mUNICIPIOS!$B$4:$F$343,2,0)</f>
        <v>Escuintla</v>
      </c>
      <c r="E2655" s="149">
        <f>+VLOOKUP($A2655,mUNICIPIOS!$B$4:$F$343,3,0)</f>
        <v>513</v>
      </c>
      <c r="F2655" s="149" t="str">
        <f>+VLOOKUP($A2655,mUNICIPIOS!$B$4:$F$343,4,0)</f>
        <v>Nueva Concepción</v>
      </c>
      <c r="G2655" s="139" t="str">
        <f t="shared" ref="G2655:K2655" si="2693">+G2617</f>
        <v>05</v>
      </c>
      <c r="H2655" t="str">
        <f t="shared" si="2693"/>
        <v>IGF</v>
      </c>
      <c r="I2655" t="str">
        <f t="shared" si="2693"/>
        <v>Índice de Gestión Financiera</v>
      </c>
      <c r="J2655" t="str">
        <f t="shared" si="2693"/>
        <v>05-06</v>
      </c>
      <c r="K2655" t="str">
        <f t="shared" si="2693"/>
        <v xml:space="preserve">Inversión anual en capital fijo con recursos percibidos por transferencias del Gobierno Central </v>
      </c>
      <c r="L2655" s="150">
        <f>+VLOOKUP($E2655,IGF_2018!$B$8:$Z$347,18,0)</f>
        <v>2.2201277160760775E-3</v>
      </c>
      <c r="M2655" s="142" t="str">
        <f>+VLOOKUP($E2655,IGF_2018!$B$8:$Z$347,19,0)</f>
        <v>Bajo</v>
      </c>
    </row>
    <row r="2656" spans="1:13" x14ac:dyDescent="0.3">
      <c r="A2656" s="139">
        <f t="shared" si="2641"/>
        <v>70</v>
      </c>
      <c r="B2656" s="148">
        <f t="shared" si="2643"/>
        <v>28</v>
      </c>
      <c r="D2656" s="149" t="str">
        <f>+VLOOKUP($A2656,mUNICIPIOS!$B$4:$F$343,2,0)</f>
        <v>Escuintla</v>
      </c>
      <c r="E2656" s="149">
        <f>+VLOOKUP($A2656,mUNICIPIOS!$B$4:$F$343,3,0)</f>
        <v>513</v>
      </c>
      <c r="F2656" s="149" t="str">
        <f>+VLOOKUP($A2656,mUNICIPIOS!$B$4:$F$343,4,0)</f>
        <v>Nueva Concepción</v>
      </c>
      <c r="G2656" s="139" t="str">
        <f t="shared" ref="G2656:K2656" si="2694">+G2618</f>
        <v>05</v>
      </c>
      <c r="H2656" t="str">
        <f t="shared" si="2694"/>
        <v>IGF</v>
      </c>
      <c r="I2656" t="str">
        <f t="shared" si="2694"/>
        <v>Índice de Gestión Financiera</v>
      </c>
      <c r="J2656" t="str">
        <f t="shared" si="2694"/>
        <v>05-07</v>
      </c>
      <c r="K2656" t="str">
        <f t="shared" si="2694"/>
        <v>Financiamiento por endeudamiento municipal</v>
      </c>
      <c r="L2656" s="150">
        <f>+VLOOKUP($E2656,IGF_2018!$B$8:$Z$347,21,0)</f>
        <v>1</v>
      </c>
      <c r="M2656" s="142" t="str">
        <f>+VLOOKUP($E2656,IGF_2018!$B$8:$Z$347,22,0)</f>
        <v>Alto</v>
      </c>
    </row>
    <row r="2657" spans="1:13" x14ac:dyDescent="0.3">
      <c r="A2657" s="139">
        <f t="shared" si="2641"/>
        <v>70</v>
      </c>
      <c r="B2657" s="148">
        <f t="shared" si="2643"/>
        <v>29</v>
      </c>
      <c r="D2657" s="149" t="str">
        <f>+VLOOKUP($A2657,mUNICIPIOS!$B$4:$F$343,2,0)</f>
        <v>Escuintla</v>
      </c>
      <c r="E2657" s="149">
        <f>+VLOOKUP($A2657,mUNICIPIOS!$B$4:$F$343,3,0)</f>
        <v>513</v>
      </c>
      <c r="F2657" s="149" t="str">
        <f>+VLOOKUP($A2657,mUNICIPIOS!$B$4:$F$343,4,0)</f>
        <v>Nueva Concepción</v>
      </c>
      <c r="G2657" s="139" t="str">
        <f t="shared" ref="G2657:K2657" si="2695">+G2619</f>
        <v>05</v>
      </c>
      <c r="H2657" t="str">
        <f t="shared" si="2695"/>
        <v>IGF</v>
      </c>
      <c r="I2657" t="str">
        <f t="shared" si="2695"/>
        <v>Índice de Gestión Financiera</v>
      </c>
      <c r="J2657" t="str">
        <f t="shared" si="2695"/>
        <v>INDICE</v>
      </c>
      <c r="K2657">
        <f t="shared" si="2695"/>
        <v>0</v>
      </c>
      <c r="L2657" s="150">
        <f>+VLOOKUP($E2657,IGF_2018!$B$8:$Z$347,24,0)</f>
        <v>0.33480758984101811</v>
      </c>
      <c r="M2657" s="142" t="str">
        <f>+VLOOKUP($E2657,IGF_2018!$B$8:$Z$347,25,0)</f>
        <v>Medio bajo</v>
      </c>
    </row>
    <row r="2658" spans="1:13" x14ac:dyDescent="0.3">
      <c r="A2658" s="139">
        <f t="shared" si="2641"/>
        <v>70</v>
      </c>
      <c r="B2658" s="148">
        <f t="shared" si="2643"/>
        <v>30</v>
      </c>
      <c r="D2658" s="149" t="str">
        <f>+VLOOKUP($A2658,mUNICIPIOS!$B$4:$F$343,2,0)</f>
        <v>Escuintla</v>
      </c>
      <c r="E2658" s="149">
        <f>+VLOOKUP($A2658,mUNICIPIOS!$B$4:$F$343,3,0)</f>
        <v>513</v>
      </c>
      <c r="F2658" s="149" t="str">
        <f>+VLOOKUP($A2658,mUNICIPIOS!$B$4:$F$343,4,0)</f>
        <v>Nueva Concepción</v>
      </c>
      <c r="G2658" s="139" t="str">
        <f t="shared" ref="G2658:K2658" si="2696">+G2620</f>
        <v>06</v>
      </c>
      <c r="H2658" t="str">
        <f t="shared" si="2696"/>
        <v>IGE</v>
      </c>
      <c r="I2658" t="str">
        <f t="shared" si="2696"/>
        <v>Índice de Gestión Estratégica</v>
      </c>
      <c r="J2658" t="str">
        <f t="shared" si="2696"/>
        <v>06-01</v>
      </c>
      <c r="K2658" t="str">
        <f t="shared" si="2696"/>
        <v>Ejecución del Plan Operativo Anual  (POA)</v>
      </c>
      <c r="L2658" s="150">
        <f>+VLOOKUP($E2658,IGE_2018!$B$8:$Z$347,3,0)</f>
        <v>0.62142857142857133</v>
      </c>
      <c r="M2658" s="142" t="str">
        <f>+VLOOKUP($E2658,IGE_2018!$B$8:$Z$347,4,0)</f>
        <v>Medio alto</v>
      </c>
    </row>
    <row r="2659" spans="1:13" x14ac:dyDescent="0.3">
      <c r="A2659" s="139">
        <f t="shared" si="2641"/>
        <v>70</v>
      </c>
      <c r="B2659" s="148">
        <f t="shared" si="2643"/>
        <v>31</v>
      </c>
      <c r="D2659" s="149" t="str">
        <f>+VLOOKUP($A2659,mUNICIPIOS!$B$4:$F$343,2,0)</f>
        <v>Escuintla</v>
      </c>
      <c r="E2659" s="149">
        <f>+VLOOKUP($A2659,mUNICIPIOS!$B$4:$F$343,3,0)</f>
        <v>513</v>
      </c>
      <c r="F2659" s="149" t="str">
        <f>+VLOOKUP($A2659,mUNICIPIOS!$B$4:$F$343,4,0)</f>
        <v>Nueva Concepción</v>
      </c>
      <c r="G2659" s="139" t="str">
        <f t="shared" ref="G2659:K2659" si="2697">+G2621</f>
        <v>06</v>
      </c>
      <c r="H2659" t="str">
        <f t="shared" si="2697"/>
        <v>IGE</v>
      </c>
      <c r="I2659" t="str">
        <f t="shared" si="2697"/>
        <v>Índice de Gestión Estratégica</v>
      </c>
      <c r="J2659" t="str">
        <f t="shared" si="2697"/>
        <v>06-02</v>
      </c>
      <c r="K2659" t="str">
        <f t="shared" si="2697"/>
        <v>Relación Plan de Desarrollo Municipal y Ordenamiento Territorial (PDM-OT) - Plan Estratégico Institucional (PEI) - Plan Operativo Multianual (POM) - Plan Operativo Anual (POA)</v>
      </c>
      <c r="L2659" s="150">
        <f>+VLOOKUP($E2659,IGE_2018!$B$8:$Z$347,6,0)</f>
        <v>8.5714285714285701E-2</v>
      </c>
      <c r="M2659" s="142" t="str">
        <f>+VLOOKUP($E2659,IGE_2018!$B$8:$Z$347,7,0)</f>
        <v>Bajo</v>
      </c>
    </row>
    <row r="2660" spans="1:13" x14ac:dyDescent="0.3">
      <c r="A2660" s="139">
        <f t="shared" si="2641"/>
        <v>70</v>
      </c>
      <c r="B2660" s="148">
        <f t="shared" si="2643"/>
        <v>32</v>
      </c>
      <c r="D2660" s="149" t="str">
        <f>+VLOOKUP($A2660,mUNICIPIOS!$B$4:$F$343,2,0)</f>
        <v>Escuintla</v>
      </c>
      <c r="E2660" s="149">
        <f>+VLOOKUP($A2660,mUNICIPIOS!$B$4:$F$343,3,0)</f>
        <v>513</v>
      </c>
      <c r="F2660" s="149" t="str">
        <f>+VLOOKUP($A2660,mUNICIPIOS!$B$4:$F$343,4,0)</f>
        <v>Nueva Concepción</v>
      </c>
      <c r="G2660" s="139" t="str">
        <f t="shared" ref="G2660:K2660" si="2698">+G2622</f>
        <v>06</v>
      </c>
      <c r="H2660" t="str">
        <f t="shared" si="2698"/>
        <v>IGE</v>
      </c>
      <c r="I2660" t="str">
        <f t="shared" si="2698"/>
        <v>Índice de Gestión Estratégica</v>
      </c>
      <c r="J2660" t="str">
        <f t="shared" si="2698"/>
        <v>06-03</v>
      </c>
      <c r="K2660" t="str">
        <f t="shared" si="2698"/>
        <v>Presupuesto de egresos relacionado a competencias municipales que responden a prioridades nacionales de desarrollo.</v>
      </c>
      <c r="L2660" s="150">
        <f>+VLOOKUP($E2660,IGE_2018!$B$8:$Z$347,9,0)</f>
        <v>0.18369901651272685</v>
      </c>
      <c r="M2660" s="142" t="str">
        <f>+VLOOKUP($E2660,IGE_2018!$B$8:$Z$347,10,0)</f>
        <v>Bajo</v>
      </c>
    </row>
    <row r="2661" spans="1:13" x14ac:dyDescent="0.3">
      <c r="A2661" s="139">
        <f t="shared" si="2641"/>
        <v>70</v>
      </c>
      <c r="B2661" s="148">
        <f t="shared" si="2643"/>
        <v>33</v>
      </c>
      <c r="D2661" s="149" t="str">
        <f>+VLOOKUP($A2661,mUNICIPIOS!$B$4:$F$343,2,0)</f>
        <v>Escuintla</v>
      </c>
      <c r="E2661" s="149">
        <f>+VLOOKUP($A2661,mUNICIPIOS!$B$4:$F$343,3,0)</f>
        <v>513</v>
      </c>
      <c r="F2661" s="149" t="str">
        <f>+VLOOKUP($A2661,mUNICIPIOS!$B$4:$F$343,4,0)</f>
        <v>Nueva Concepción</v>
      </c>
      <c r="G2661" s="139" t="str">
        <f t="shared" ref="G2661:K2661" si="2699">+G2623</f>
        <v>06</v>
      </c>
      <c r="H2661" t="str">
        <f t="shared" si="2699"/>
        <v>IGE</v>
      </c>
      <c r="I2661" t="str">
        <f t="shared" si="2699"/>
        <v>Índice de Gestión Estratégica</v>
      </c>
      <c r="J2661" t="str">
        <f t="shared" si="2699"/>
        <v>06-04</v>
      </c>
      <c r="K2661" t="str">
        <f t="shared" si="2699"/>
        <v>Institucionalización de la gestión ordenada del territorio</v>
      </c>
      <c r="L2661" s="150">
        <f>+VLOOKUP($E2661,IGE_2018!$B$8:$Z$347,12,0)</f>
        <v>0.45</v>
      </c>
      <c r="M2661" s="142" t="str">
        <f>+VLOOKUP($E2661,IGE_2018!$B$8:$Z$347,13,0)</f>
        <v>Medio</v>
      </c>
    </row>
    <row r="2662" spans="1:13" x14ac:dyDescent="0.3">
      <c r="A2662" s="139">
        <f t="shared" si="2641"/>
        <v>70</v>
      </c>
      <c r="B2662" s="148">
        <f t="shared" si="2643"/>
        <v>34</v>
      </c>
      <c r="D2662" s="149" t="str">
        <f>+VLOOKUP($A2662,mUNICIPIOS!$B$4:$F$343,2,0)</f>
        <v>Escuintla</v>
      </c>
      <c r="E2662" s="149">
        <f>+VLOOKUP($A2662,mUNICIPIOS!$B$4:$F$343,3,0)</f>
        <v>513</v>
      </c>
      <c r="F2662" s="149" t="str">
        <f>+VLOOKUP($A2662,mUNICIPIOS!$B$4:$F$343,4,0)</f>
        <v>Nueva Concepción</v>
      </c>
      <c r="G2662" s="139" t="str">
        <f t="shared" ref="G2662:K2662" si="2700">+G2624</f>
        <v>06</v>
      </c>
      <c r="H2662" t="str">
        <f t="shared" si="2700"/>
        <v>IGE</v>
      </c>
      <c r="I2662" t="str">
        <f t="shared" si="2700"/>
        <v>Índice de Gestión Estratégica</v>
      </c>
      <c r="J2662" t="str">
        <f t="shared" si="2700"/>
        <v>06-05</v>
      </c>
      <c r="K2662" t="str">
        <f t="shared" si="2700"/>
        <v>Acciones para la gestión ordenada del territorio</v>
      </c>
      <c r="L2662" s="150">
        <f>+VLOOKUP($E2662,IGE_2018!$B$8:$Z$347,15,0)</f>
        <v>0</v>
      </c>
      <c r="M2662" s="142" t="str">
        <f>+VLOOKUP($E2662,IGE_2018!$B$8:$Z$347,16,0)</f>
        <v>Bajo</v>
      </c>
    </row>
    <row r="2663" spans="1:13" x14ac:dyDescent="0.3">
      <c r="A2663" s="139">
        <f t="shared" si="2641"/>
        <v>70</v>
      </c>
      <c r="B2663" s="148">
        <f t="shared" si="2643"/>
        <v>35</v>
      </c>
      <c r="D2663" s="149" t="str">
        <f>+VLOOKUP($A2663,mUNICIPIOS!$B$4:$F$343,2,0)</f>
        <v>Escuintla</v>
      </c>
      <c r="E2663" s="149">
        <f>+VLOOKUP($A2663,mUNICIPIOS!$B$4:$F$343,3,0)</f>
        <v>513</v>
      </c>
      <c r="F2663" s="149" t="str">
        <f>+VLOOKUP($A2663,mUNICIPIOS!$B$4:$F$343,4,0)</f>
        <v>Nueva Concepción</v>
      </c>
      <c r="G2663" s="139" t="str">
        <f t="shared" ref="G2663:K2663" si="2701">+G2625</f>
        <v>06</v>
      </c>
      <c r="H2663" t="str">
        <f t="shared" si="2701"/>
        <v>IGE</v>
      </c>
      <c r="I2663" t="str">
        <f t="shared" si="2701"/>
        <v>Índice de Gestión Estratégica</v>
      </c>
      <c r="J2663" t="str">
        <f t="shared" si="2701"/>
        <v>06-06</v>
      </c>
      <c r="K2663" t="str">
        <f t="shared" si="2701"/>
        <v>Gestión de riesgo en la formulación de proyectos derivados de la planificación operativa anual</v>
      </c>
      <c r="L2663" s="150">
        <f>+VLOOKUP($E2663,IGE_2018!$B$8:$Z$347,18,0)</f>
        <v>0.7</v>
      </c>
      <c r="M2663" s="142" t="str">
        <f>+VLOOKUP($E2663,IGE_2018!$B$8:$Z$347,19,0)</f>
        <v>Medio alto</v>
      </c>
    </row>
    <row r="2664" spans="1:13" x14ac:dyDescent="0.3">
      <c r="A2664" s="139">
        <f t="shared" si="2641"/>
        <v>70</v>
      </c>
      <c r="B2664" s="148">
        <f t="shared" si="2643"/>
        <v>36</v>
      </c>
      <c r="D2664" s="149" t="str">
        <f>+VLOOKUP($A2664,mUNICIPIOS!$B$4:$F$343,2,0)</f>
        <v>Escuintla</v>
      </c>
      <c r="E2664" s="149">
        <f>+VLOOKUP($A2664,mUNICIPIOS!$B$4:$F$343,3,0)</f>
        <v>513</v>
      </c>
      <c r="F2664" s="149" t="str">
        <f>+VLOOKUP($A2664,mUNICIPIOS!$B$4:$F$343,4,0)</f>
        <v>Nueva Concepción</v>
      </c>
      <c r="G2664" s="139" t="str">
        <f t="shared" ref="G2664:K2664" si="2702">+G2626</f>
        <v>06</v>
      </c>
      <c r="H2664" t="str">
        <f t="shared" si="2702"/>
        <v>IGE</v>
      </c>
      <c r="I2664" t="str">
        <f t="shared" si="2702"/>
        <v>Índice de Gestión Estratégica</v>
      </c>
      <c r="J2664" t="str">
        <f t="shared" si="2702"/>
        <v>06-07</v>
      </c>
      <c r="K2664" t="str">
        <f t="shared" si="2702"/>
        <v>Ingresos por servicios ambientales en relación a los ingresos propios sin regalías</v>
      </c>
      <c r="L2664" s="150">
        <f>+VLOOKUP($E2664,IGE_2018!$B$8:$Z$347,21,0)</f>
        <v>1.531809940187988E-2</v>
      </c>
      <c r="M2664" s="142" t="str">
        <f>+VLOOKUP($E2664,IGE_2018!$B$8:$Z$347,22,0)</f>
        <v>Bajo</v>
      </c>
    </row>
    <row r="2665" spans="1:13" x14ac:dyDescent="0.3">
      <c r="A2665" s="139">
        <f t="shared" si="2641"/>
        <v>70</v>
      </c>
      <c r="B2665" s="148">
        <f t="shared" si="2643"/>
        <v>37</v>
      </c>
      <c r="D2665" s="149" t="str">
        <f>+VLOOKUP($A2665,mUNICIPIOS!$B$4:$F$343,2,0)</f>
        <v>Escuintla</v>
      </c>
      <c r="E2665" s="149">
        <f>+VLOOKUP($A2665,mUNICIPIOS!$B$4:$F$343,3,0)</f>
        <v>513</v>
      </c>
      <c r="F2665" s="149" t="str">
        <f>+VLOOKUP($A2665,mUNICIPIOS!$B$4:$F$343,4,0)</f>
        <v>Nueva Concepción</v>
      </c>
      <c r="G2665" s="139" t="str">
        <f t="shared" ref="G2665:K2665" si="2703">+G2627</f>
        <v>06</v>
      </c>
      <c r="H2665" t="str">
        <f t="shared" si="2703"/>
        <v>IGE</v>
      </c>
      <c r="I2665" t="str">
        <f t="shared" si="2703"/>
        <v>Índice de Gestión Estratégica</v>
      </c>
      <c r="J2665" t="str">
        <f t="shared" si="2703"/>
        <v>INDICE</v>
      </c>
      <c r="K2665">
        <f t="shared" si="2703"/>
        <v>0</v>
      </c>
      <c r="L2665" s="150">
        <f>+VLOOKUP($E2665,IGE_2018!$B$8:$Z$347,24,0)</f>
        <v>0.26852799263979826</v>
      </c>
      <c r="M2665" s="142" t="str">
        <f>+VLOOKUP($E2665,IGE_2018!$B$8:$Z$347,25,0)</f>
        <v>Medio bajo</v>
      </c>
    </row>
    <row r="2666" spans="1:13" x14ac:dyDescent="0.3">
      <c r="A2666" s="139">
        <f t="shared" si="2641"/>
        <v>70</v>
      </c>
      <c r="B2666" s="148">
        <f t="shared" si="2643"/>
        <v>38</v>
      </c>
      <c r="D2666" s="149" t="str">
        <f>+VLOOKUP($A2666,mUNICIPIOS!$B$4:$F$343,2,0)</f>
        <v>Escuintla</v>
      </c>
      <c r="E2666" s="149">
        <f>+VLOOKUP($A2666,mUNICIPIOS!$B$4:$F$343,3,0)</f>
        <v>513</v>
      </c>
      <c r="F2666" s="149" t="str">
        <f>+VLOOKUP($A2666,mUNICIPIOS!$B$4:$F$343,4,0)</f>
        <v>Nueva Concepción</v>
      </c>
      <c r="G2666" s="139" t="str">
        <f t="shared" ref="G2666:K2666" si="2704">+G2628</f>
        <v>RANKING</v>
      </c>
      <c r="H2666" t="str">
        <f t="shared" si="2704"/>
        <v>RGM</v>
      </c>
      <c r="I2666" t="str">
        <f t="shared" si="2704"/>
        <v>Ranking de la Gestión Municipal 2018</v>
      </c>
      <c r="J2666" t="str">
        <f t="shared" si="2704"/>
        <v>RANKING</v>
      </c>
      <c r="K2666">
        <f t="shared" si="2704"/>
        <v>0</v>
      </c>
      <c r="L2666" s="151">
        <f>+VLOOKUP($E2666,Resultados_generales!$C$8:$AE$347,27,0)</f>
        <v>0.32554611166713737</v>
      </c>
      <c r="M2666" t="str">
        <f>+VLOOKUP($E2666,Resultados_generales!$C$8:$AE$347,28,0)</f>
        <v>Medio bajo</v>
      </c>
    </row>
    <row r="2667" spans="1:13" x14ac:dyDescent="0.3">
      <c r="A2667" s="139">
        <f t="shared" si="2641"/>
        <v>71</v>
      </c>
      <c r="B2667" s="148">
        <f t="shared" si="2643"/>
        <v>1</v>
      </c>
      <c r="D2667" s="149" t="str">
        <f>+VLOOKUP($A2667,mUNICIPIOS!$B$4:$F$343,2,0)</f>
        <v>Escuintla</v>
      </c>
      <c r="E2667" s="149">
        <f>+VLOOKUP($A2667,mUNICIPIOS!$B$4:$F$343,3,0)</f>
        <v>514</v>
      </c>
      <c r="F2667" s="149" t="str">
        <f>+VLOOKUP($A2667,mUNICIPIOS!$B$4:$F$343,4,0)</f>
        <v>Sipacate</v>
      </c>
      <c r="G2667" s="139" t="str">
        <f t="shared" ref="G2667:K2667" si="2705">+G2629</f>
        <v>01</v>
      </c>
      <c r="H2667" t="str">
        <f t="shared" si="2705"/>
        <v>IPC</v>
      </c>
      <c r="I2667" t="str">
        <f t="shared" si="2705"/>
        <v>Índice de Participación Ciudadana</v>
      </c>
      <c r="J2667" t="str">
        <f t="shared" si="2705"/>
        <v>01-01</v>
      </c>
      <c r="K2667" t="str">
        <f t="shared" si="2705"/>
        <v>Número de reuniones del COMUDE en el año de la medición.</v>
      </c>
      <c r="L2667" s="150">
        <f>+VLOOKUP($E2667,IPC_2018!$B$8:$T$347,3,0)</f>
        <v>0.91666666666666663</v>
      </c>
      <c r="M2667" s="142" t="str">
        <f>+VLOOKUP($E2667,IPC_2018!$B$8:$T$347,4,0)</f>
        <v>Alto</v>
      </c>
    </row>
    <row r="2668" spans="1:13" x14ac:dyDescent="0.3">
      <c r="A2668" s="139">
        <f t="shared" si="2641"/>
        <v>71</v>
      </c>
      <c r="B2668" s="148">
        <f t="shared" si="2643"/>
        <v>2</v>
      </c>
      <c r="D2668" s="149" t="str">
        <f>+VLOOKUP($A2668,mUNICIPIOS!$B$4:$F$343,2,0)</f>
        <v>Escuintla</v>
      </c>
      <c r="E2668" s="149">
        <f>+VLOOKUP($A2668,mUNICIPIOS!$B$4:$F$343,3,0)</f>
        <v>514</v>
      </c>
      <c r="F2668" s="149" t="str">
        <f>+VLOOKUP($A2668,mUNICIPIOS!$B$4:$F$343,4,0)</f>
        <v>Sipacate</v>
      </c>
      <c r="G2668" s="139" t="str">
        <f t="shared" ref="G2668:K2668" si="2706">+G2630</f>
        <v>01</v>
      </c>
      <c r="H2668" t="str">
        <f t="shared" si="2706"/>
        <v>IPC</v>
      </c>
      <c r="I2668" t="str">
        <f t="shared" si="2706"/>
        <v>Índice de Participación Ciudadana</v>
      </c>
      <c r="J2668" t="str">
        <f t="shared" si="2706"/>
        <v>01-02</v>
      </c>
      <c r="K2668" t="str">
        <f t="shared" si="2706"/>
        <v>Participación de Alcaldes, Concejales y Síndicos determinados o designados en el COMUDE</v>
      </c>
      <c r="L2668" s="150">
        <f>+VLOOKUP($E2668,IPC_2018!$B$8:$T$347,6,0)</f>
        <v>0.98181818181818181</v>
      </c>
      <c r="M2668" s="142" t="str">
        <f>+VLOOKUP($E2668,IPC_2018!$B$8:$T$347,7,0)</f>
        <v>Alto</v>
      </c>
    </row>
    <row r="2669" spans="1:13" x14ac:dyDescent="0.3">
      <c r="A2669" s="139">
        <f t="shared" ref="A2669:A2732" si="2707">+IF(B2668=38,A2668+1,A2668)</f>
        <v>71</v>
      </c>
      <c r="B2669" s="148">
        <f t="shared" si="2643"/>
        <v>3</v>
      </c>
      <c r="D2669" s="149" t="str">
        <f>+VLOOKUP($A2669,mUNICIPIOS!$B$4:$F$343,2,0)</f>
        <v>Escuintla</v>
      </c>
      <c r="E2669" s="149">
        <f>+VLOOKUP($A2669,mUNICIPIOS!$B$4:$F$343,3,0)</f>
        <v>514</v>
      </c>
      <c r="F2669" s="149" t="str">
        <f>+VLOOKUP($A2669,mUNICIPIOS!$B$4:$F$343,4,0)</f>
        <v>Sipacate</v>
      </c>
      <c r="G2669" s="139" t="str">
        <f t="shared" ref="G2669:K2669" si="2708">+G2631</f>
        <v>01</v>
      </c>
      <c r="H2669" t="str">
        <f t="shared" si="2708"/>
        <v>IPC</v>
      </c>
      <c r="I2669" t="str">
        <f t="shared" si="2708"/>
        <v>Índice de Participación Ciudadana</v>
      </c>
      <c r="J2669" t="str">
        <f t="shared" si="2708"/>
        <v>01-03</v>
      </c>
      <c r="K2669" t="str">
        <f t="shared" si="2708"/>
        <v>Participación  de organizaciones de jóvenes, mujeres, pueblos mayas, xincas, garífunas, y otras organizaciones en el Comude</v>
      </c>
      <c r="L2669" s="150">
        <f>+VLOOKUP($E2669,IPC_2018!$B$8:$T$347,9,0)</f>
        <v>3.9850560398505604E-2</v>
      </c>
      <c r="M2669" s="142" t="str">
        <f>+VLOOKUP($E2669,IPC_2018!$B$8:$T$347,10,0)</f>
        <v>Bajo</v>
      </c>
    </row>
    <row r="2670" spans="1:13" x14ac:dyDescent="0.3">
      <c r="A2670" s="139">
        <f t="shared" si="2707"/>
        <v>71</v>
      </c>
      <c r="B2670" s="148">
        <f t="shared" ref="B2670:B2733" si="2709">+B2632</f>
        <v>4</v>
      </c>
      <c r="D2670" s="149" t="str">
        <f>+VLOOKUP($A2670,mUNICIPIOS!$B$4:$F$343,2,0)</f>
        <v>Escuintla</v>
      </c>
      <c r="E2670" s="149">
        <f>+VLOOKUP($A2670,mUNICIPIOS!$B$4:$F$343,3,0)</f>
        <v>514</v>
      </c>
      <c r="F2670" s="149" t="str">
        <f>+VLOOKUP($A2670,mUNICIPIOS!$B$4:$F$343,4,0)</f>
        <v>Sipacate</v>
      </c>
      <c r="G2670" s="139" t="str">
        <f t="shared" ref="G2670:K2670" si="2710">+G2632</f>
        <v>01</v>
      </c>
      <c r="H2670" t="str">
        <f t="shared" si="2710"/>
        <v>IPC</v>
      </c>
      <c r="I2670" t="str">
        <f t="shared" si="2710"/>
        <v>Índice de Participación Ciudadana</v>
      </c>
      <c r="J2670" t="str">
        <f t="shared" si="2710"/>
        <v>01-04</v>
      </c>
      <c r="K2670" t="str">
        <f t="shared" si="2710"/>
        <v>Representatividad territorial del Comude.</v>
      </c>
      <c r="L2670" s="150">
        <f>+VLOOKUP($E2670,IPC_2018!$B$8:$T$347,12,0)</f>
        <v>1</v>
      </c>
      <c r="M2670" s="142" t="str">
        <f>+VLOOKUP($E2670,IPC_2018!$B$8:$T$347,13,0)</f>
        <v>Alto</v>
      </c>
    </row>
    <row r="2671" spans="1:13" x14ac:dyDescent="0.3">
      <c r="A2671" s="139">
        <f t="shared" si="2707"/>
        <v>71</v>
      </c>
      <c r="B2671" s="148">
        <f t="shared" si="2709"/>
        <v>5</v>
      </c>
      <c r="D2671" s="149" t="str">
        <f>+VLOOKUP($A2671,mUNICIPIOS!$B$4:$F$343,2,0)</f>
        <v>Escuintla</v>
      </c>
      <c r="E2671" s="149">
        <f>+VLOOKUP($A2671,mUNICIPIOS!$B$4:$F$343,3,0)</f>
        <v>514</v>
      </c>
      <c r="F2671" s="149" t="str">
        <f>+VLOOKUP($A2671,mUNICIPIOS!$B$4:$F$343,4,0)</f>
        <v>Sipacate</v>
      </c>
      <c r="G2671" s="139" t="str">
        <f t="shared" ref="G2671:K2671" si="2711">+G2633</f>
        <v>01</v>
      </c>
      <c r="H2671" t="str">
        <f t="shared" si="2711"/>
        <v>IPC</v>
      </c>
      <c r="I2671" t="str">
        <f t="shared" si="2711"/>
        <v>Índice de Participación Ciudadana</v>
      </c>
      <c r="J2671" t="str">
        <f t="shared" si="2711"/>
        <v>01-05</v>
      </c>
      <c r="K2671" t="str">
        <f t="shared" si="2711"/>
        <v>Funcionamiento del Comude</v>
      </c>
      <c r="L2671" s="150">
        <f>+VLOOKUP($E2671,IPC_2018!$B$8:$T$347,15,0)</f>
        <v>0.38427561851034475</v>
      </c>
      <c r="M2671" s="142" t="str">
        <f>+VLOOKUP($E2671,IPC_2018!$B$8:$T$347,16,0)</f>
        <v>Medio bajo</v>
      </c>
    </row>
    <row r="2672" spans="1:13" x14ac:dyDescent="0.3">
      <c r="A2672" s="139">
        <f t="shared" si="2707"/>
        <v>71</v>
      </c>
      <c r="B2672" s="148">
        <f t="shared" si="2709"/>
        <v>6</v>
      </c>
      <c r="D2672" s="149" t="str">
        <f>+VLOOKUP($A2672,mUNICIPIOS!$B$4:$F$343,2,0)</f>
        <v>Escuintla</v>
      </c>
      <c r="E2672" s="149">
        <f>+VLOOKUP($A2672,mUNICIPIOS!$B$4:$F$343,3,0)</f>
        <v>514</v>
      </c>
      <c r="F2672" s="149" t="str">
        <f>+VLOOKUP($A2672,mUNICIPIOS!$B$4:$F$343,4,0)</f>
        <v>Sipacate</v>
      </c>
      <c r="G2672" s="139" t="str">
        <f t="shared" ref="G2672:K2672" si="2712">+G2634</f>
        <v>01</v>
      </c>
      <c r="H2672" t="str">
        <f t="shared" si="2712"/>
        <v>IPC</v>
      </c>
      <c r="I2672" t="str">
        <f t="shared" si="2712"/>
        <v>Índice de Participación Ciudadana</v>
      </c>
      <c r="J2672" t="str">
        <f t="shared" si="2712"/>
        <v>INDICE</v>
      </c>
      <c r="K2672">
        <f t="shared" si="2712"/>
        <v>0</v>
      </c>
      <c r="L2672" s="150">
        <f>+VLOOKUP($E2672,IPC_2018!$B$8:$T$347,18,0)</f>
        <v>0.72592953289693363</v>
      </c>
      <c r="M2672" s="142" t="str">
        <f>+VLOOKUP($E2672,IPC_2018!$B$8:$T$347,19,0)</f>
        <v>Medio alto</v>
      </c>
    </row>
    <row r="2673" spans="1:13" x14ac:dyDescent="0.3">
      <c r="A2673" s="139">
        <f t="shared" si="2707"/>
        <v>71</v>
      </c>
      <c r="B2673" s="148">
        <f t="shared" si="2709"/>
        <v>7</v>
      </c>
      <c r="D2673" s="149" t="str">
        <f>+VLOOKUP($A2673,mUNICIPIOS!$B$4:$F$343,2,0)</f>
        <v>Escuintla</v>
      </c>
      <c r="E2673" s="149">
        <f>+VLOOKUP($A2673,mUNICIPIOS!$B$4:$F$343,3,0)</f>
        <v>514</v>
      </c>
      <c r="F2673" s="149" t="str">
        <f>+VLOOKUP($A2673,mUNICIPIOS!$B$4:$F$343,4,0)</f>
        <v>Sipacate</v>
      </c>
      <c r="G2673" s="139" t="str">
        <f t="shared" ref="G2673:K2673" si="2713">+G2635</f>
        <v>02</v>
      </c>
      <c r="H2673" t="str">
        <f t="shared" si="2713"/>
        <v>IIC</v>
      </c>
      <c r="I2673" t="str">
        <f t="shared" si="2713"/>
        <v>Índice de Información a la Ciudadanía</v>
      </c>
      <c r="J2673" t="str">
        <f t="shared" si="2713"/>
        <v>02-01</v>
      </c>
      <c r="K2673" t="str">
        <f t="shared" si="2713"/>
        <v>Rendición de cuentas cuatrimestral y anual al Comude enfocadas en resultados.</v>
      </c>
      <c r="L2673" s="150">
        <f>+VLOOKUP($E2673,IIC_2018!$B$8:$Q$347,3,0)</f>
        <v>0.4</v>
      </c>
      <c r="M2673" s="142" t="str">
        <f>+VLOOKUP($E2673,IIC_2018!$B$8:$Q$347,4,0)</f>
        <v>Medio bajo</v>
      </c>
    </row>
    <row r="2674" spans="1:13" x14ac:dyDescent="0.3">
      <c r="A2674" s="139">
        <f t="shared" si="2707"/>
        <v>71</v>
      </c>
      <c r="B2674" s="148">
        <f t="shared" si="2709"/>
        <v>8</v>
      </c>
      <c r="D2674" s="149" t="str">
        <f>+VLOOKUP($A2674,mUNICIPIOS!$B$4:$F$343,2,0)</f>
        <v>Escuintla</v>
      </c>
      <c r="E2674" s="149">
        <f>+VLOOKUP($A2674,mUNICIPIOS!$B$4:$F$343,3,0)</f>
        <v>514</v>
      </c>
      <c r="F2674" s="149" t="str">
        <f>+VLOOKUP($A2674,mUNICIPIOS!$B$4:$F$343,4,0)</f>
        <v>Sipacate</v>
      </c>
      <c r="G2674" s="139" t="str">
        <f t="shared" ref="G2674:K2674" si="2714">+G2636</f>
        <v>02</v>
      </c>
      <c r="H2674" t="str">
        <f t="shared" si="2714"/>
        <v>IIC</v>
      </c>
      <c r="I2674" t="str">
        <f t="shared" si="2714"/>
        <v>Índice de Información a la Ciudadanía</v>
      </c>
      <c r="J2674" t="str">
        <f t="shared" si="2714"/>
        <v>02-02</v>
      </c>
      <c r="K2674" t="str">
        <f t="shared" si="2714"/>
        <v>Información presupuestaria y otra información brindada a la ciudadanía disponible en medios locales de comunicación.</v>
      </c>
      <c r="L2674" s="150">
        <f>+VLOOKUP($E2674,IIC_2018!$B$8:$Q$347,6,0)</f>
        <v>0.625</v>
      </c>
      <c r="M2674" s="142" t="str">
        <f>+VLOOKUP($E2674,IIC_2018!$B$8:$Q$347,7,0)</f>
        <v>Medio alto</v>
      </c>
    </row>
    <row r="2675" spans="1:13" x14ac:dyDescent="0.3">
      <c r="A2675" s="139">
        <f t="shared" si="2707"/>
        <v>71</v>
      </c>
      <c r="B2675" s="148">
        <f t="shared" si="2709"/>
        <v>9</v>
      </c>
      <c r="D2675" s="149" t="str">
        <f>+VLOOKUP($A2675,mUNICIPIOS!$B$4:$F$343,2,0)</f>
        <v>Escuintla</v>
      </c>
      <c r="E2675" s="149">
        <f>+VLOOKUP($A2675,mUNICIPIOS!$B$4:$F$343,3,0)</f>
        <v>514</v>
      </c>
      <c r="F2675" s="149" t="str">
        <f>+VLOOKUP($A2675,mUNICIPIOS!$B$4:$F$343,4,0)</f>
        <v>Sipacate</v>
      </c>
      <c r="G2675" s="139" t="str">
        <f t="shared" ref="G2675:K2675" si="2715">+G2637</f>
        <v>02</v>
      </c>
      <c r="H2675" t="str">
        <f t="shared" si="2715"/>
        <v>IIC</v>
      </c>
      <c r="I2675" t="str">
        <f t="shared" si="2715"/>
        <v>Índice de Información a la Ciudadanía</v>
      </c>
      <c r="J2675" t="str">
        <f t="shared" si="2715"/>
        <v>02-03</v>
      </c>
      <c r="K2675" t="str">
        <f t="shared" si="2715"/>
        <v>Información pública de oficio actualizada y disponible de acuerdo a la LAIP y uso de internet.</v>
      </c>
      <c r="L2675" s="150">
        <f>+VLOOKUP($E2675,IIC_2018!$B$8:$Q$347,9,0)</f>
        <v>0.92</v>
      </c>
      <c r="M2675" s="142" t="str">
        <f>+VLOOKUP($E2675,IIC_2018!$B$8:$Q$347,10,0)</f>
        <v>Alto</v>
      </c>
    </row>
    <row r="2676" spans="1:13" x14ac:dyDescent="0.3">
      <c r="A2676" s="139">
        <f t="shared" si="2707"/>
        <v>71</v>
      </c>
      <c r="B2676" s="148">
        <f t="shared" si="2709"/>
        <v>10</v>
      </c>
      <c r="D2676" s="149" t="str">
        <f>+VLOOKUP($A2676,mUNICIPIOS!$B$4:$F$343,2,0)</f>
        <v>Escuintla</v>
      </c>
      <c r="E2676" s="149">
        <f>+VLOOKUP($A2676,mUNICIPIOS!$B$4:$F$343,3,0)</f>
        <v>514</v>
      </c>
      <c r="F2676" s="149" t="str">
        <f>+VLOOKUP($A2676,mUNICIPIOS!$B$4:$F$343,4,0)</f>
        <v>Sipacate</v>
      </c>
      <c r="G2676" s="139" t="str">
        <f t="shared" ref="G2676:K2676" si="2716">+G2638</f>
        <v>02</v>
      </c>
      <c r="H2676" t="str">
        <f t="shared" si="2716"/>
        <v>IIC</v>
      </c>
      <c r="I2676" t="str">
        <f t="shared" si="2716"/>
        <v>Índice de Información a la Ciudadanía</v>
      </c>
      <c r="J2676" t="str">
        <f t="shared" si="2716"/>
        <v>02-04</v>
      </c>
      <c r="K2676" t="str">
        <f t="shared" si="2716"/>
        <v>Relación del monto contratado por medio de Guate compras con el total del presupuesto de egresos vigente.</v>
      </c>
      <c r="L2676" s="150">
        <f>+VLOOKUP($E2676,IIC_2018!$B$8:$Q$347,12,0)</f>
        <v>0.69193543965432558</v>
      </c>
      <c r="M2676" s="142" t="str">
        <f>+VLOOKUP($E2676,IIC_2018!$B$8:$Q$347,13,0)</f>
        <v>Medio alto</v>
      </c>
    </row>
    <row r="2677" spans="1:13" x14ac:dyDescent="0.3">
      <c r="A2677" s="139">
        <f t="shared" si="2707"/>
        <v>71</v>
      </c>
      <c r="B2677" s="148">
        <f t="shared" si="2709"/>
        <v>11</v>
      </c>
      <c r="D2677" s="149" t="str">
        <f>+VLOOKUP($A2677,mUNICIPIOS!$B$4:$F$343,2,0)</f>
        <v>Escuintla</v>
      </c>
      <c r="E2677" s="149">
        <f>+VLOOKUP($A2677,mUNICIPIOS!$B$4:$F$343,3,0)</f>
        <v>514</v>
      </c>
      <c r="F2677" s="149" t="str">
        <f>+VLOOKUP($A2677,mUNICIPIOS!$B$4:$F$343,4,0)</f>
        <v>Sipacate</v>
      </c>
      <c r="G2677" s="139" t="str">
        <f t="shared" ref="G2677:K2677" si="2717">+G2639</f>
        <v>02</v>
      </c>
      <c r="H2677" t="str">
        <f t="shared" si="2717"/>
        <v>IIC</v>
      </c>
      <c r="I2677" t="str">
        <f t="shared" si="2717"/>
        <v>Índice de Información a la Ciudadanía</v>
      </c>
      <c r="J2677" t="str">
        <f t="shared" si="2717"/>
        <v>INDICE</v>
      </c>
      <c r="K2677">
        <f t="shared" si="2717"/>
        <v>0</v>
      </c>
      <c r="L2677" s="150">
        <f>+VLOOKUP($E2677,IIC_2018!$B$8:$Q$347,15,0)</f>
        <v>0.65923385991358141</v>
      </c>
      <c r="M2677" s="142" t="str">
        <f>+VLOOKUP($E2677,IIC_2018!$B$8:$Q$347,16,0)</f>
        <v>Medio alto</v>
      </c>
    </row>
    <row r="2678" spans="1:13" x14ac:dyDescent="0.3">
      <c r="A2678" s="139">
        <f t="shared" si="2707"/>
        <v>71</v>
      </c>
      <c r="B2678" s="148">
        <f t="shared" si="2709"/>
        <v>12</v>
      </c>
      <c r="D2678" s="149" t="str">
        <f>+VLOOKUP($A2678,mUNICIPIOS!$B$4:$F$343,2,0)</f>
        <v>Escuintla</v>
      </c>
      <c r="E2678" s="149">
        <f>+VLOOKUP($A2678,mUNICIPIOS!$B$4:$F$343,3,0)</f>
        <v>514</v>
      </c>
      <c r="F2678" s="149" t="str">
        <f>+VLOOKUP($A2678,mUNICIPIOS!$B$4:$F$343,4,0)</f>
        <v>Sipacate</v>
      </c>
      <c r="G2678" s="139" t="str">
        <f t="shared" ref="G2678:K2678" si="2718">+G2640</f>
        <v>03</v>
      </c>
      <c r="H2678" t="str">
        <f t="shared" si="2718"/>
        <v>ISP</v>
      </c>
      <c r="I2678" t="str">
        <f t="shared" si="2718"/>
        <v>Índice de Servicios Públicos</v>
      </c>
      <c r="J2678" t="str">
        <f t="shared" si="2718"/>
        <v>03-01</v>
      </c>
      <c r="K2678" t="str">
        <f t="shared" si="2718"/>
        <v>Cobertura del servicio público de agua</v>
      </c>
      <c r="L2678" s="150">
        <f>+VLOOKUP($E2678,ISP_2018!$B$8:$T$347,3,0)</f>
        <v>0.522745253164557</v>
      </c>
      <c r="M2678" s="142" t="str">
        <f>+VLOOKUP($E2678,ISP_2018!$B$8:$T$347,4,0)</f>
        <v>Medio</v>
      </c>
    </row>
    <row r="2679" spans="1:13" x14ac:dyDescent="0.3">
      <c r="A2679" s="139">
        <f t="shared" si="2707"/>
        <v>71</v>
      </c>
      <c r="B2679" s="148">
        <f t="shared" si="2709"/>
        <v>13</v>
      </c>
      <c r="D2679" s="149" t="str">
        <f>+VLOOKUP($A2679,mUNICIPIOS!$B$4:$F$343,2,0)</f>
        <v>Escuintla</v>
      </c>
      <c r="E2679" s="149">
        <f>+VLOOKUP($A2679,mUNICIPIOS!$B$4:$F$343,3,0)</f>
        <v>514</v>
      </c>
      <c r="F2679" s="149" t="str">
        <f>+VLOOKUP($A2679,mUNICIPIOS!$B$4:$F$343,4,0)</f>
        <v>Sipacate</v>
      </c>
      <c r="G2679" s="139" t="str">
        <f t="shared" ref="G2679:K2679" si="2719">+G2641</f>
        <v>03</v>
      </c>
      <c r="H2679" t="str">
        <f t="shared" si="2719"/>
        <v>ISP</v>
      </c>
      <c r="I2679" t="str">
        <f t="shared" si="2719"/>
        <v>Índice de Servicios Públicos</v>
      </c>
      <c r="J2679" t="str">
        <f t="shared" si="2719"/>
        <v>03-02</v>
      </c>
      <c r="K2679" t="str">
        <f t="shared" si="2719"/>
        <v>Control de la calidad del servicio público de agua</v>
      </c>
      <c r="L2679" s="150">
        <f>+VLOOKUP($E2679,ISP_2018!$B$8:$T$347,6,0)</f>
        <v>0.81499999999999995</v>
      </c>
      <c r="M2679" s="142" t="str">
        <f>+VLOOKUP($E2679,ISP_2018!$B$8:$T$347,7,0)</f>
        <v>Alto</v>
      </c>
    </row>
    <row r="2680" spans="1:13" x14ac:dyDescent="0.3">
      <c r="A2680" s="139">
        <f t="shared" si="2707"/>
        <v>71</v>
      </c>
      <c r="B2680" s="148">
        <f t="shared" si="2709"/>
        <v>14</v>
      </c>
      <c r="D2680" s="149" t="str">
        <f>+VLOOKUP($A2680,mUNICIPIOS!$B$4:$F$343,2,0)</f>
        <v>Escuintla</v>
      </c>
      <c r="E2680" s="149">
        <f>+VLOOKUP($A2680,mUNICIPIOS!$B$4:$F$343,3,0)</f>
        <v>514</v>
      </c>
      <c r="F2680" s="149" t="str">
        <f>+VLOOKUP($A2680,mUNICIPIOS!$B$4:$F$343,4,0)</f>
        <v>Sipacate</v>
      </c>
      <c r="G2680" s="139" t="str">
        <f t="shared" ref="G2680:K2680" si="2720">+G2642</f>
        <v>03</v>
      </c>
      <c r="H2680" t="str">
        <f t="shared" si="2720"/>
        <v>ISP</v>
      </c>
      <c r="I2680" t="str">
        <f t="shared" si="2720"/>
        <v>Índice de Servicios Públicos</v>
      </c>
      <c r="J2680" t="str">
        <f t="shared" si="2720"/>
        <v>03-03</v>
      </c>
      <c r="K2680" t="str">
        <f t="shared" si="2720"/>
        <v>Disposición  y tratamiento  de aguas residuales</v>
      </c>
      <c r="L2680" s="150">
        <f>+VLOOKUP($E2680,ISP_2018!$B$8:$T$347,9,0)</f>
        <v>0.27691118541718895</v>
      </c>
      <c r="M2680" s="142" t="str">
        <f>+VLOOKUP($E2680,ISP_2018!$B$8:$T$347,10,0)</f>
        <v>Medio bajo</v>
      </c>
    </row>
    <row r="2681" spans="1:13" x14ac:dyDescent="0.3">
      <c r="A2681" s="139">
        <f t="shared" si="2707"/>
        <v>71</v>
      </c>
      <c r="B2681" s="148">
        <f t="shared" si="2709"/>
        <v>15</v>
      </c>
      <c r="D2681" s="149" t="str">
        <f>+VLOOKUP($A2681,mUNICIPIOS!$B$4:$F$343,2,0)</f>
        <v>Escuintla</v>
      </c>
      <c r="E2681" s="149">
        <f>+VLOOKUP($A2681,mUNICIPIOS!$B$4:$F$343,3,0)</f>
        <v>514</v>
      </c>
      <c r="F2681" s="149" t="str">
        <f>+VLOOKUP($A2681,mUNICIPIOS!$B$4:$F$343,4,0)</f>
        <v>Sipacate</v>
      </c>
      <c r="G2681" s="139" t="str">
        <f t="shared" ref="G2681:K2681" si="2721">+G2643</f>
        <v>03</v>
      </c>
      <c r="H2681" t="str">
        <f t="shared" si="2721"/>
        <v>ISP</v>
      </c>
      <c r="I2681" t="str">
        <f t="shared" si="2721"/>
        <v>Índice de Servicios Públicos</v>
      </c>
      <c r="J2681" t="str">
        <f t="shared" si="2721"/>
        <v>03-04</v>
      </c>
      <c r="K2681" t="str">
        <f t="shared" si="2721"/>
        <v>Gestión y manejo de los residuos y desechos sólidos</v>
      </c>
      <c r="L2681" s="150">
        <f>+VLOOKUP($E2681,ISP_2018!$B$8:$T$347,12,0)</f>
        <v>6.4431234447969304E-2</v>
      </c>
      <c r="M2681" s="142" t="str">
        <f>+VLOOKUP($E2681,ISP_2018!$B$8:$T$347,13,0)</f>
        <v>Bajo</v>
      </c>
    </row>
    <row r="2682" spans="1:13" x14ac:dyDescent="0.3">
      <c r="A2682" s="139">
        <f t="shared" si="2707"/>
        <v>71</v>
      </c>
      <c r="B2682" s="148">
        <f t="shared" si="2709"/>
        <v>16</v>
      </c>
      <c r="D2682" s="149" t="str">
        <f>+VLOOKUP($A2682,mUNICIPIOS!$B$4:$F$343,2,0)</f>
        <v>Escuintla</v>
      </c>
      <c r="E2682" s="149">
        <f>+VLOOKUP($A2682,mUNICIPIOS!$B$4:$F$343,3,0)</f>
        <v>514</v>
      </c>
      <c r="F2682" s="149" t="str">
        <f>+VLOOKUP($A2682,mUNICIPIOS!$B$4:$F$343,4,0)</f>
        <v>Sipacate</v>
      </c>
      <c r="G2682" s="139" t="str">
        <f t="shared" ref="G2682:K2682" si="2722">+G2644</f>
        <v>03</v>
      </c>
      <c r="H2682" t="str">
        <f t="shared" si="2722"/>
        <v>ISP</v>
      </c>
      <c r="I2682" t="str">
        <f t="shared" si="2722"/>
        <v>Índice de Servicios Públicos</v>
      </c>
      <c r="J2682" t="str">
        <f t="shared" si="2722"/>
        <v>03-05</v>
      </c>
      <c r="K2682" t="str">
        <f t="shared" si="2722"/>
        <v>Gestión de servicios públicos municipales</v>
      </c>
      <c r="L2682" s="150">
        <f>+VLOOKUP($E2682,ISP_2018!$B$8:$T$347,15,0)</f>
        <v>0.29032258064516131</v>
      </c>
      <c r="M2682" s="142" t="str">
        <f>+VLOOKUP($E2682,ISP_2018!$B$8:$T$347,16,0)</f>
        <v>Medio bajo</v>
      </c>
    </row>
    <row r="2683" spans="1:13" x14ac:dyDescent="0.3">
      <c r="A2683" s="139">
        <f t="shared" si="2707"/>
        <v>71</v>
      </c>
      <c r="B2683" s="148">
        <f t="shared" si="2709"/>
        <v>17</v>
      </c>
      <c r="D2683" s="149" t="str">
        <f>+VLOOKUP($A2683,mUNICIPIOS!$B$4:$F$343,2,0)</f>
        <v>Escuintla</v>
      </c>
      <c r="E2683" s="149">
        <f>+VLOOKUP($A2683,mUNICIPIOS!$B$4:$F$343,3,0)</f>
        <v>514</v>
      </c>
      <c r="F2683" s="149" t="str">
        <f>+VLOOKUP($A2683,mUNICIPIOS!$B$4:$F$343,4,0)</f>
        <v>Sipacate</v>
      </c>
      <c r="G2683" s="139" t="str">
        <f t="shared" ref="G2683:K2683" si="2723">+G2645</f>
        <v>03</v>
      </c>
      <c r="H2683" t="str">
        <f t="shared" si="2723"/>
        <v>ISP</v>
      </c>
      <c r="I2683" t="str">
        <f t="shared" si="2723"/>
        <v>Índice de Servicios Públicos</v>
      </c>
      <c r="J2683" t="str">
        <f t="shared" si="2723"/>
        <v>INDICE</v>
      </c>
      <c r="K2683">
        <f t="shared" si="2723"/>
        <v>0</v>
      </c>
      <c r="L2683" s="150">
        <f>+VLOOKUP($E2683,ISP_2018!$B$8:$T$347,18,0)</f>
        <v>0.42310752541851959</v>
      </c>
      <c r="M2683" s="142" t="str">
        <f>+VLOOKUP($E2683,ISP_2018!$B$8:$T$347,19,0)</f>
        <v>Medio</v>
      </c>
    </row>
    <row r="2684" spans="1:13" x14ac:dyDescent="0.3">
      <c r="A2684" s="139">
        <f t="shared" si="2707"/>
        <v>71</v>
      </c>
      <c r="B2684" s="148">
        <f t="shared" si="2709"/>
        <v>18</v>
      </c>
      <c r="D2684" s="149" t="str">
        <f>+VLOOKUP($A2684,mUNICIPIOS!$B$4:$F$343,2,0)</f>
        <v>Escuintla</v>
      </c>
      <c r="E2684" s="149">
        <f>+VLOOKUP($A2684,mUNICIPIOS!$B$4:$F$343,3,0)</f>
        <v>514</v>
      </c>
      <c r="F2684" s="149" t="str">
        <f>+VLOOKUP($A2684,mUNICIPIOS!$B$4:$F$343,4,0)</f>
        <v>Sipacate</v>
      </c>
      <c r="G2684" s="139" t="str">
        <f t="shared" ref="G2684:K2684" si="2724">+G2646</f>
        <v>04</v>
      </c>
      <c r="H2684" t="str">
        <f t="shared" si="2724"/>
        <v>IGA</v>
      </c>
      <c r="I2684" t="str">
        <f t="shared" si="2724"/>
        <v>Índice de Gestión Administrativa</v>
      </c>
      <c r="J2684" t="str">
        <f t="shared" si="2724"/>
        <v>04-01</v>
      </c>
      <c r="K2684" t="str">
        <f t="shared" si="2724"/>
        <v>Existencia de elementos de atención municipal orientada al vecino</v>
      </c>
      <c r="L2684" s="150">
        <f>+VLOOKUP($E2684,IGA_2018!$B$8:$N$347,3,0)</f>
        <v>0.75</v>
      </c>
      <c r="M2684" s="142" t="str">
        <f>+VLOOKUP($E2684,IGA_2018!$B$8:$N$347,4,0)</f>
        <v>Medio alto</v>
      </c>
    </row>
    <row r="2685" spans="1:13" x14ac:dyDescent="0.3">
      <c r="A2685" s="139">
        <f t="shared" si="2707"/>
        <v>71</v>
      </c>
      <c r="B2685" s="148">
        <f t="shared" si="2709"/>
        <v>19</v>
      </c>
      <c r="D2685" s="149" t="str">
        <f>+VLOOKUP($A2685,mUNICIPIOS!$B$4:$F$343,2,0)</f>
        <v>Escuintla</v>
      </c>
      <c r="E2685" s="149">
        <f>+VLOOKUP($A2685,mUNICIPIOS!$B$4:$F$343,3,0)</f>
        <v>514</v>
      </c>
      <c r="F2685" s="149" t="str">
        <f>+VLOOKUP($A2685,mUNICIPIOS!$B$4:$F$343,4,0)</f>
        <v>Sipacate</v>
      </c>
      <c r="G2685" s="139" t="str">
        <f t="shared" ref="G2685:K2685" si="2725">+G2647</f>
        <v>04</v>
      </c>
      <c r="H2685" t="str">
        <f t="shared" si="2725"/>
        <v>IGA</v>
      </c>
      <c r="I2685" t="str">
        <f t="shared" si="2725"/>
        <v>Índice de Gestión Administrativa</v>
      </c>
      <c r="J2685" t="str">
        <f t="shared" si="2725"/>
        <v>04-02</v>
      </c>
      <c r="K2685" t="str">
        <f t="shared" si="2725"/>
        <v>Gestión del recurso humano.</v>
      </c>
      <c r="L2685" s="150">
        <f>+VLOOKUP($E2685,IGA_2018!$B$8:$N$347,6,0)</f>
        <v>0.49549317537986109</v>
      </c>
      <c r="M2685" s="142" t="str">
        <f>+VLOOKUP($E2685,IGA_2018!$B$8:$N$347,7,0)</f>
        <v>Medio</v>
      </c>
    </row>
    <row r="2686" spans="1:13" x14ac:dyDescent="0.3">
      <c r="A2686" s="139">
        <f t="shared" si="2707"/>
        <v>71</v>
      </c>
      <c r="B2686" s="148">
        <f t="shared" si="2709"/>
        <v>20</v>
      </c>
      <c r="D2686" s="149" t="str">
        <f>+VLOOKUP($A2686,mUNICIPIOS!$B$4:$F$343,2,0)</f>
        <v>Escuintla</v>
      </c>
      <c r="E2686" s="149">
        <f>+VLOOKUP($A2686,mUNICIPIOS!$B$4:$F$343,3,0)</f>
        <v>514</v>
      </c>
      <c r="F2686" s="149" t="str">
        <f>+VLOOKUP($A2686,mUNICIPIOS!$B$4:$F$343,4,0)</f>
        <v>Sipacate</v>
      </c>
      <c r="G2686" s="139" t="str">
        <f t="shared" ref="G2686:K2686" si="2726">+G2648</f>
        <v>04</v>
      </c>
      <c r="H2686" t="str">
        <f t="shared" si="2726"/>
        <v>IGA</v>
      </c>
      <c r="I2686" t="str">
        <f t="shared" si="2726"/>
        <v>Índice de Gestión Administrativa</v>
      </c>
      <c r="J2686" t="str">
        <f t="shared" si="2726"/>
        <v>04-03</v>
      </c>
      <c r="K2686" t="str">
        <f t="shared" si="2726"/>
        <v>Existencia de oficinas municipales con instrumentos de gestión.</v>
      </c>
      <c r="L2686" s="150">
        <f>+VLOOKUP($E2686,IGA_2018!$B$8:$N$347,9,0)</f>
        <v>0.83392857142857146</v>
      </c>
      <c r="M2686" s="142" t="str">
        <f>+VLOOKUP($E2686,IGA_2018!$B$8:$N$347,10,0)</f>
        <v>Alto</v>
      </c>
    </row>
    <row r="2687" spans="1:13" x14ac:dyDescent="0.3">
      <c r="A2687" s="139">
        <f t="shared" si="2707"/>
        <v>71</v>
      </c>
      <c r="B2687" s="148">
        <f t="shared" si="2709"/>
        <v>21</v>
      </c>
      <c r="D2687" s="149" t="str">
        <f>+VLOOKUP($A2687,mUNICIPIOS!$B$4:$F$343,2,0)</f>
        <v>Escuintla</v>
      </c>
      <c r="E2687" s="149">
        <f>+VLOOKUP($A2687,mUNICIPIOS!$B$4:$F$343,3,0)</f>
        <v>514</v>
      </c>
      <c r="F2687" s="149" t="str">
        <f>+VLOOKUP($A2687,mUNICIPIOS!$B$4:$F$343,4,0)</f>
        <v>Sipacate</v>
      </c>
      <c r="G2687" s="139" t="str">
        <f t="shared" ref="G2687:K2687" si="2727">+G2649</f>
        <v>04</v>
      </c>
      <c r="H2687" t="str">
        <f t="shared" si="2727"/>
        <v>IGA</v>
      </c>
      <c r="I2687" t="str">
        <f t="shared" si="2727"/>
        <v>Índice de Gestión Administrativa</v>
      </c>
      <c r="J2687" t="str">
        <f t="shared" si="2727"/>
        <v>INDICE</v>
      </c>
      <c r="K2687">
        <f t="shared" si="2727"/>
        <v>0</v>
      </c>
      <c r="L2687" s="150">
        <f>+VLOOKUP($E2687,IGA_2018!$B$8:$N$347,12,0)</f>
        <v>0.69029761138295131</v>
      </c>
      <c r="M2687" s="142" t="str">
        <f>+VLOOKUP($E2687,IGA_2018!$B$8:$N$347,13,0)</f>
        <v>Medio alto</v>
      </c>
    </row>
    <row r="2688" spans="1:13" x14ac:dyDescent="0.3">
      <c r="A2688" s="139">
        <f t="shared" si="2707"/>
        <v>71</v>
      </c>
      <c r="B2688" s="148">
        <f t="shared" si="2709"/>
        <v>22</v>
      </c>
      <c r="D2688" s="149" t="str">
        <f>+VLOOKUP($A2688,mUNICIPIOS!$B$4:$F$343,2,0)</f>
        <v>Escuintla</v>
      </c>
      <c r="E2688" s="149">
        <f>+VLOOKUP($A2688,mUNICIPIOS!$B$4:$F$343,3,0)</f>
        <v>514</v>
      </c>
      <c r="F2688" s="149" t="str">
        <f>+VLOOKUP($A2688,mUNICIPIOS!$B$4:$F$343,4,0)</f>
        <v>Sipacate</v>
      </c>
      <c r="G2688" s="139" t="str">
        <f t="shared" ref="G2688:K2688" si="2728">+G2650</f>
        <v>05</v>
      </c>
      <c r="H2688" t="str">
        <f t="shared" si="2728"/>
        <v>IGF</v>
      </c>
      <c r="I2688" t="str">
        <f t="shared" si="2728"/>
        <v>Índice de Gestión Financiera</v>
      </c>
      <c r="J2688" t="str">
        <f t="shared" si="2728"/>
        <v>05-01</v>
      </c>
      <c r="K2688" t="str">
        <f t="shared" si="2728"/>
        <v>Autonomía financiera municipal</v>
      </c>
      <c r="L2688" s="150">
        <f>+VLOOKUP($E2688,IGF_2018!$B$8:$Z$347,3,0)</f>
        <v>0.31870231973149699</v>
      </c>
      <c r="M2688" s="142" t="str">
        <f>+VLOOKUP($E2688,IGF_2018!$B$8:$Z$347,4,0)</f>
        <v>Medio bajo</v>
      </c>
    </row>
    <row r="2689" spans="1:13" x14ac:dyDescent="0.3">
      <c r="A2689" s="139">
        <f t="shared" si="2707"/>
        <v>71</v>
      </c>
      <c r="B2689" s="148">
        <f t="shared" si="2709"/>
        <v>23</v>
      </c>
      <c r="D2689" s="149" t="str">
        <f>+VLOOKUP($A2689,mUNICIPIOS!$B$4:$F$343,2,0)</f>
        <v>Escuintla</v>
      </c>
      <c r="E2689" s="149">
        <f>+VLOOKUP($A2689,mUNICIPIOS!$B$4:$F$343,3,0)</f>
        <v>514</v>
      </c>
      <c r="F2689" s="149" t="str">
        <f>+VLOOKUP($A2689,mUNICIPIOS!$B$4:$F$343,4,0)</f>
        <v>Sipacate</v>
      </c>
      <c r="G2689" s="139" t="str">
        <f t="shared" ref="G2689:K2689" si="2729">+G2651</f>
        <v>05</v>
      </c>
      <c r="H2689" t="str">
        <f t="shared" si="2729"/>
        <v>IGF</v>
      </c>
      <c r="I2689" t="str">
        <f t="shared" si="2729"/>
        <v>Índice de Gestión Financiera</v>
      </c>
      <c r="J2689" t="str">
        <f t="shared" si="2729"/>
        <v>05-02</v>
      </c>
      <c r="K2689" t="str">
        <f t="shared" si="2729"/>
        <v xml:space="preserve">Ingresos propios por habitante -sin regalías- </v>
      </c>
      <c r="L2689" s="150">
        <f>+VLOOKUP($E2689,IGF_2018!$B$8:$Z$347,6,0)</f>
        <v>0.40100244434691346</v>
      </c>
      <c r="M2689" s="142" t="str">
        <f>+VLOOKUP($E2689,IGF_2018!$B$8:$Z$347,7,0)</f>
        <v>Medio</v>
      </c>
    </row>
    <row r="2690" spans="1:13" x14ac:dyDescent="0.3">
      <c r="A2690" s="139">
        <f t="shared" si="2707"/>
        <v>71</v>
      </c>
      <c r="B2690" s="148">
        <f t="shared" si="2709"/>
        <v>24</v>
      </c>
      <c r="D2690" s="149" t="str">
        <f>+VLOOKUP($A2690,mUNICIPIOS!$B$4:$F$343,2,0)</f>
        <v>Escuintla</v>
      </c>
      <c r="E2690" s="149">
        <f>+VLOOKUP($A2690,mUNICIPIOS!$B$4:$F$343,3,0)</f>
        <v>514</v>
      </c>
      <c r="F2690" s="149" t="str">
        <f>+VLOOKUP($A2690,mUNICIPIOS!$B$4:$F$343,4,0)</f>
        <v>Sipacate</v>
      </c>
      <c r="G2690" s="139" t="str">
        <f t="shared" ref="G2690:K2690" si="2730">+G2652</f>
        <v>05</v>
      </c>
      <c r="H2690" t="str">
        <f t="shared" si="2730"/>
        <v>IGF</v>
      </c>
      <c r="I2690" t="str">
        <f t="shared" si="2730"/>
        <v>Índice de Gestión Financiera</v>
      </c>
      <c r="J2690" t="str">
        <f t="shared" si="2730"/>
        <v>05-03</v>
      </c>
      <c r="K2690" t="str">
        <f t="shared" si="2730"/>
        <v>Ingresos del IUSI en relación a los ingresos propios -sin regalías-</v>
      </c>
      <c r="L2690" s="150">
        <f>+VLOOKUP($E2690,IGF_2018!$B$8:$Z$347,9,0)</f>
        <v>0.34902393285929917</v>
      </c>
      <c r="M2690" s="142" t="str">
        <f>+VLOOKUP($E2690,IGF_2018!$B$8:$Z$347,10,0)</f>
        <v>Medio bajo</v>
      </c>
    </row>
    <row r="2691" spans="1:13" x14ac:dyDescent="0.3">
      <c r="A2691" s="139">
        <f t="shared" si="2707"/>
        <v>71</v>
      </c>
      <c r="B2691" s="148">
        <f t="shared" si="2709"/>
        <v>25</v>
      </c>
      <c r="D2691" s="149" t="str">
        <f>+VLOOKUP($A2691,mUNICIPIOS!$B$4:$F$343,2,0)</f>
        <v>Escuintla</v>
      </c>
      <c r="E2691" s="149">
        <f>+VLOOKUP($A2691,mUNICIPIOS!$B$4:$F$343,3,0)</f>
        <v>514</v>
      </c>
      <c r="F2691" s="149" t="str">
        <f>+VLOOKUP($A2691,mUNICIPIOS!$B$4:$F$343,4,0)</f>
        <v>Sipacate</v>
      </c>
      <c r="G2691" s="139" t="str">
        <f t="shared" ref="G2691:K2691" si="2731">+G2653</f>
        <v>05</v>
      </c>
      <c r="H2691" t="str">
        <f t="shared" si="2731"/>
        <v>IGF</v>
      </c>
      <c r="I2691" t="str">
        <f t="shared" si="2731"/>
        <v>Índice de Gestión Financiera</v>
      </c>
      <c r="J2691" t="str">
        <f t="shared" si="2731"/>
        <v>05-04</v>
      </c>
      <c r="K2691" t="str">
        <f t="shared" si="2731"/>
        <v>Inversión anual en capital fijo por habitante</v>
      </c>
      <c r="L2691" s="150">
        <f>+VLOOKUP($E2691,IGF_2018!$B$8:$Z$347,12,0)</f>
        <v>0.18855258536915045</v>
      </c>
      <c r="M2691" s="142" t="str">
        <f>+VLOOKUP($E2691,IGF_2018!$B$8:$Z$347,13,0)</f>
        <v>Bajo</v>
      </c>
    </row>
    <row r="2692" spans="1:13" x14ac:dyDescent="0.3">
      <c r="A2692" s="139">
        <f t="shared" si="2707"/>
        <v>71</v>
      </c>
      <c r="B2692" s="148">
        <f t="shared" si="2709"/>
        <v>26</v>
      </c>
      <c r="D2692" s="149" t="str">
        <f>+VLOOKUP($A2692,mUNICIPIOS!$B$4:$F$343,2,0)</f>
        <v>Escuintla</v>
      </c>
      <c r="E2692" s="149">
        <f>+VLOOKUP($A2692,mUNICIPIOS!$B$4:$F$343,3,0)</f>
        <v>514</v>
      </c>
      <c r="F2692" s="149" t="str">
        <f>+VLOOKUP($A2692,mUNICIPIOS!$B$4:$F$343,4,0)</f>
        <v>Sipacate</v>
      </c>
      <c r="G2692" s="139" t="str">
        <f t="shared" ref="G2692:K2692" si="2732">+G2654</f>
        <v>05</v>
      </c>
      <c r="H2692" t="str">
        <f t="shared" si="2732"/>
        <v>IGF</v>
      </c>
      <c r="I2692" t="str">
        <f t="shared" si="2732"/>
        <v>Índice de Gestión Financiera</v>
      </c>
      <c r="J2692" t="str">
        <f t="shared" si="2732"/>
        <v>05-05</v>
      </c>
      <c r="K2692" t="str">
        <f t="shared" si="2732"/>
        <v>Inversión anual en capital fijo con recursos percibidos por ingresos propios</v>
      </c>
      <c r="L2692" s="150">
        <f>+VLOOKUP($E2692,IGF_2018!$B$8:$Z$347,15,0)</f>
        <v>0.11491202834656997</v>
      </c>
      <c r="M2692" s="142" t="str">
        <f>+VLOOKUP($E2692,IGF_2018!$B$8:$Z$347,16,0)</f>
        <v>Bajo</v>
      </c>
    </row>
    <row r="2693" spans="1:13" x14ac:dyDescent="0.3">
      <c r="A2693" s="139">
        <f t="shared" si="2707"/>
        <v>71</v>
      </c>
      <c r="B2693" s="148">
        <f t="shared" si="2709"/>
        <v>27</v>
      </c>
      <c r="D2693" s="149" t="str">
        <f>+VLOOKUP($A2693,mUNICIPIOS!$B$4:$F$343,2,0)</f>
        <v>Escuintla</v>
      </c>
      <c r="E2693" s="149">
        <f>+VLOOKUP($A2693,mUNICIPIOS!$B$4:$F$343,3,0)</f>
        <v>514</v>
      </c>
      <c r="F2693" s="149" t="str">
        <f>+VLOOKUP($A2693,mUNICIPIOS!$B$4:$F$343,4,0)</f>
        <v>Sipacate</v>
      </c>
      <c r="G2693" s="139" t="str">
        <f t="shared" ref="G2693:K2693" si="2733">+G2655</f>
        <v>05</v>
      </c>
      <c r="H2693" t="str">
        <f t="shared" si="2733"/>
        <v>IGF</v>
      </c>
      <c r="I2693" t="str">
        <f t="shared" si="2733"/>
        <v>Índice de Gestión Financiera</v>
      </c>
      <c r="J2693" t="str">
        <f t="shared" si="2733"/>
        <v>05-06</v>
      </c>
      <c r="K2693" t="str">
        <f t="shared" si="2733"/>
        <v xml:space="preserve">Inversión anual en capital fijo con recursos percibidos por transferencias del Gobierno Central </v>
      </c>
      <c r="L2693" s="150">
        <f>+VLOOKUP($E2693,IGF_2018!$B$8:$Z$347,18,0)</f>
        <v>0.18712620896216803</v>
      </c>
      <c r="M2693" s="142" t="str">
        <f>+VLOOKUP($E2693,IGF_2018!$B$8:$Z$347,19,0)</f>
        <v>Bajo</v>
      </c>
    </row>
    <row r="2694" spans="1:13" x14ac:dyDescent="0.3">
      <c r="A2694" s="139">
        <f t="shared" si="2707"/>
        <v>71</v>
      </c>
      <c r="B2694" s="148">
        <f t="shared" si="2709"/>
        <v>28</v>
      </c>
      <c r="D2694" s="149" t="str">
        <f>+VLOOKUP($A2694,mUNICIPIOS!$B$4:$F$343,2,0)</f>
        <v>Escuintla</v>
      </c>
      <c r="E2694" s="149">
        <f>+VLOOKUP($A2694,mUNICIPIOS!$B$4:$F$343,3,0)</f>
        <v>514</v>
      </c>
      <c r="F2694" s="149" t="str">
        <f>+VLOOKUP($A2694,mUNICIPIOS!$B$4:$F$343,4,0)</f>
        <v>Sipacate</v>
      </c>
      <c r="G2694" s="139" t="str">
        <f t="shared" ref="G2694:K2694" si="2734">+G2656</f>
        <v>05</v>
      </c>
      <c r="H2694" t="str">
        <f t="shared" si="2734"/>
        <v>IGF</v>
      </c>
      <c r="I2694" t="str">
        <f t="shared" si="2734"/>
        <v>Índice de Gestión Financiera</v>
      </c>
      <c r="J2694" t="str">
        <f t="shared" si="2734"/>
        <v>05-07</v>
      </c>
      <c r="K2694" t="str">
        <f t="shared" si="2734"/>
        <v>Financiamiento por endeudamiento municipal</v>
      </c>
      <c r="L2694" s="150">
        <f>+VLOOKUP($E2694,IGF_2018!$B$8:$Z$347,21,0)</f>
        <v>1</v>
      </c>
      <c r="M2694" s="142" t="str">
        <f>+VLOOKUP($E2694,IGF_2018!$B$8:$Z$347,22,0)</f>
        <v>Alto</v>
      </c>
    </row>
    <row r="2695" spans="1:13" x14ac:dyDescent="0.3">
      <c r="A2695" s="139">
        <f t="shared" si="2707"/>
        <v>71</v>
      </c>
      <c r="B2695" s="148">
        <f t="shared" si="2709"/>
        <v>29</v>
      </c>
      <c r="D2695" s="149" t="str">
        <f>+VLOOKUP($A2695,mUNICIPIOS!$B$4:$F$343,2,0)</f>
        <v>Escuintla</v>
      </c>
      <c r="E2695" s="149">
        <f>+VLOOKUP($A2695,mUNICIPIOS!$B$4:$F$343,3,0)</f>
        <v>514</v>
      </c>
      <c r="F2695" s="149" t="str">
        <f>+VLOOKUP($A2695,mUNICIPIOS!$B$4:$F$343,4,0)</f>
        <v>Sipacate</v>
      </c>
      <c r="G2695" s="139" t="str">
        <f t="shared" ref="G2695:K2695" si="2735">+G2657</f>
        <v>05</v>
      </c>
      <c r="H2695" t="str">
        <f t="shared" si="2735"/>
        <v>IGF</v>
      </c>
      <c r="I2695" t="str">
        <f t="shared" si="2735"/>
        <v>Índice de Gestión Financiera</v>
      </c>
      <c r="J2695" t="str">
        <f t="shared" si="2735"/>
        <v>INDICE</v>
      </c>
      <c r="K2695">
        <f t="shared" si="2735"/>
        <v>0</v>
      </c>
      <c r="L2695" s="150">
        <f>+VLOOKUP($E2695,IGF_2018!$B$8:$Z$347,24,0)</f>
        <v>0.42790242836940084</v>
      </c>
      <c r="M2695" s="142" t="str">
        <f>+VLOOKUP($E2695,IGF_2018!$B$8:$Z$347,25,0)</f>
        <v>Medio</v>
      </c>
    </row>
    <row r="2696" spans="1:13" x14ac:dyDescent="0.3">
      <c r="A2696" s="139">
        <f t="shared" si="2707"/>
        <v>71</v>
      </c>
      <c r="B2696" s="148">
        <f t="shared" si="2709"/>
        <v>30</v>
      </c>
      <c r="D2696" s="149" t="str">
        <f>+VLOOKUP($A2696,mUNICIPIOS!$B$4:$F$343,2,0)</f>
        <v>Escuintla</v>
      </c>
      <c r="E2696" s="149">
        <f>+VLOOKUP($A2696,mUNICIPIOS!$B$4:$F$343,3,0)</f>
        <v>514</v>
      </c>
      <c r="F2696" s="149" t="str">
        <f>+VLOOKUP($A2696,mUNICIPIOS!$B$4:$F$343,4,0)</f>
        <v>Sipacate</v>
      </c>
      <c r="G2696" s="139" t="str">
        <f t="shared" ref="G2696:K2696" si="2736">+G2658</f>
        <v>06</v>
      </c>
      <c r="H2696" t="str">
        <f t="shared" si="2736"/>
        <v>IGE</v>
      </c>
      <c r="I2696" t="str">
        <f t="shared" si="2736"/>
        <v>Índice de Gestión Estratégica</v>
      </c>
      <c r="J2696" t="str">
        <f t="shared" si="2736"/>
        <v>06-01</v>
      </c>
      <c r="K2696" t="str">
        <f t="shared" si="2736"/>
        <v>Ejecución del Plan Operativo Anual  (POA)</v>
      </c>
      <c r="L2696" s="150">
        <f>+VLOOKUP($E2696,IGE_2018!$B$8:$Z$347,3,0)</f>
        <v>0</v>
      </c>
      <c r="M2696" s="142" t="str">
        <f>+VLOOKUP($E2696,IGE_2018!$B$8:$Z$347,4,0)</f>
        <v>Bajo</v>
      </c>
    </row>
    <row r="2697" spans="1:13" x14ac:dyDescent="0.3">
      <c r="A2697" s="139">
        <f t="shared" si="2707"/>
        <v>71</v>
      </c>
      <c r="B2697" s="148">
        <f t="shared" si="2709"/>
        <v>31</v>
      </c>
      <c r="D2697" s="149" t="str">
        <f>+VLOOKUP($A2697,mUNICIPIOS!$B$4:$F$343,2,0)</f>
        <v>Escuintla</v>
      </c>
      <c r="E2697" s="149">
        <f>+VLOOKUP($A2697,mUNICIPIOS!$B$4:$F$343,3,0)</f>
        <v>514</v>
      </c>
      <c r="F2697" s="149" t="str">
        <f>+VLOOKUP($A2697,mUNICIPIOS!$B$4:$F$343,4,0)</f>
        <v>Sipacate</v>
      </c>
      <c r="G2697" s="139" t="str">
        <f t="shared" ref="G2697:K2697" si="2737">+G2659</f>
        <v>06</v>
      </c>
      <c r="H2697" t="str">
        <f t="shared" si="2737"/>
        <v>IGE</v>
      </c>
      <c r="I2697" t="str">
        <f t="shared" si="2737"/>
        <v>Índice de Gestión Estratégica</v>
      </c>
      <c r="J2697" t="str">
        <f t="shared" si="2737"/>
        <v>06-02</v>
      </c>
      <c r="K2697" t="str">
        <f t="shared" si="2737"/>
        <v>Relación Plan de Desarrollo Municipal y Ordenamiento Territorial (PDM-OT) - Plan Estratégico Institucional (PEI) - Plan Operativo Multianual (POM) - Plan Operativo Anual (POA)</v>
      </c>
      <c r="L2697" s="150">
        <f>+VLOOKUP($E2697,IGE_2018!$B$8:$Z$347,6,0)</f>
        <v>6.6666666666666666E-2</v>
      </c>
      <c r="M2697" s="142" t="str">
        <f>+VLOOKUP($E2697,IGE_2018!$B$8:$Z$347,7,0)</f>
        <v>Bajo</v>
      </c>
    </row>
    <row r="2698" spans="1:13" x14ac:dyDescent="0.3">
      <c r="A2698" s="139">
        <f t="shared" si="2707"/>
        <v>71</v>
      </c>
      <c r="B2698" s="148">
        <f t="shared" si="2709"/>
        <v>32</v>
      </c>
      <c r="D2698" s="149" t="str">
        <f>+VLOOKUP($A2698,mUNICIPIOS!$B$4:$F$343,2,0)</f>
        <v>Escuintla</v>
      </c>
      <c r="E2698" s="149">
        <f>+VLOOKUP($A2698,mUNICIPIOS!$B$4:$F$343,3,0)</f>
        <v>514</v>
      </c>
      <c r="F2698" s="149" t="str">
        <f>+VLOOKUP($A2698,mUNICIPIOS!$B$4:$F$343,4,0)</f>
        <v>Sipacate</v>
      </c>
      <c r="G2698" s="139" t="str">
        <f t="shared" ref="G2698:K2698" si="2738">+G2660</f>
        <v>06</v>
      </c>
      <c r="H2698" t="str">
        <f t="shared" si="2738"/>
        <v>IGE</v>
      </c>
      <c r="I2698" t="str">
        <f t="shared" si="2738"/>
        <v>Índice de Gestión Estratégica</v>
      </c>
      <c r="J2698" t="str">
        <f t="shared" si="2738"/>
        <v>06-03</v>
      </c>
      <c r="K2698" t="str">
        <f t="shared" si="2738"/>
        <v>Presupuesto de egresos relacionado a competencias municipales que responden a prioridades nacionales de desarrollo.</v>
      </c>
      <c r="L2698" s="150">
        <f>+VLOOKUP($E2698,IGE_2018!$B$8:$Z$347,9,0)</f>
        <v>0.37785343270759797</v>
      </c>
      <c r="M2698" s="142" t="str">
        <f>+VLOOKUP($E2698,IGE_2018!$B$8:$Z$347,10,0)</f>
        <v>Medio bajo</v>
      </c>
    </row>
    <row r="2699" spans="1:13" x14ac:dyDescent="0.3">
      <c r="A2699" s="139">
        <f t="shared" si="2707"/>
        <v>71</v>
      </c>
      <c r="B2699" s="148">
        <f t="shared" si="2709"/>
        <v>33</v>
      </c>
      <c r="D2699" s="149" t="str">
        <f>+VLOOKUP($A2699,mUNICIPIOS!$B$4:$F$343,2,0)</f>
        <v>Escuintla</v>
      </c>
      <c r="E2699" s="149">
        <f>+VLOOKUP($A2699,mUNICIPIOS!$B$4:$F$343,3,0)</f>
        <v>514</v>
      </c>
      <c r="F2699" s="149" t="str">
        <f>+VLOOKUP($A2699,mUNICIPIOS!$B$4:$F$343,4,0)</f>
        <v>Sipacate</v>
      </c>
      <c r="G2699" s="139" t="str">
        <f t="shared" ref="G2699:K2699" si="2739">+G2661</f>
        <v>06</v>
      </c>
      <c r="H2699" t="str">
        <f t="shared" si="2739"/>
        <v>IGE</v>
      </c>
      <c r="I2699" t="str">
        <f t="shared" si="2739"/>
        <v>Índice de Gestión Estratégica</v>
      </c>
      <c r="J2699" t="str">
        <f t="shared" si="2739"/>
        <v>06-04</v>
      </c>
      <c r="K2699" t="str">
        <f t="shared" si="2739"/>
        <v>Institucionalización de la gestión ordenada del territorio</v>
      </c>
      <c r="L2699" s="150">
        <f>+VLOOKUP($E2699,IGE_2018!$B$8:$Z$347,12,0)</f>
        <v>0.5</v>
      </c>
      <c r="M2699" s="142" t="str">
        <f>+VLOOKUP($E2699,IGE_2018!$B$8:$Z$347,13,0)</f>
        <v>Medio</v>
      </c>
    </row>
    <row r="2700" spans="1:13" x14ac:dyDescent="0.3">
      <c r="A2700" s="139">
        <f t="shared" si="2707"/>
        <v>71</v>
      </c>
      <c r="B2700" s="148">
        <f t="shared" si="2709"/>
        <v>34</v>
      </c>
      <c r="D2700" s="149" t="str">
        <f>+VLOOKUP($A2700,mUNICIPIOS!$B$4:$F$343,2,0)</f>
        <v>Escuintla</v>
      </c>
      <c r="E2700" s="149">
        <f>+VLOOKUP($A2700,mUNICIPIOS!$B$4:$F$343,3,0)</f>
        <v>514</v>
      </c>
      <c r="F2700" s="149" t="str">
        <f>+VLOOKUP($A2700,mUNICIPIOS!$B$4:$F$343,4,0)</f>
        <v>Sipacate</v>
      </c>
      <c r="G2700" s="139" t="str">
        <f t="shared" ref="G2700:K2700" si="2740">+G2662</f>
        <v>06</v>
      </c>
      <c r="H2700" t="str">
        <f t="shared" si="2740"/>
        <v>IGE</v>
      </c>
      <c r="I2700" t="str">
        <f t="shared" si="2740"/>
        <v>Índice de Gestión Estratégica</v>
      </c>
      <c r="J2700" t="str">
        <f t="shared" si="2740"/>
        <v>06-05</v>
      </c>
      <c r="K2700" t="str">
        <f t="shared" si="2740"/>
        <v>Acciones para la gestión ordenada del territorio</v>
      </c>
      <c r="L2700" s="150">
        <f>+VLOOKUP($E2700,IGE_2018!$B$8:$Z$347,15,0)</f>
        <v>0.4200000000000001</v>
      </c>
      <c r="M2700" s="142" t="str">
        <f>+VLOOKUP($E2700,IGE_2018!$B$8:$Z$347,16,0)</f>
        <v>Medio</v>
      </c>
    </row>
    <row r="2701" spans="1:13" x14ac:dyDescent="0.3">
      <c r="A2701" s="139">
        <f t="shared" si="2707"/>
        <v>71</v>
      </c>
      <c r="B2701" s="148">
        <f t="shared" si="2709"/>
        <v>35</v>
      </c>
      <c r="D2701" s="149" t="str">
        <f>+VLOOKUP($A2701,mUNICIPIOS!$B$4:$F$343,2,0)</f>
        <v>Escuintla</v>
      </c>
      <c r="E2701" s="149">
        <f>+VLOOKUP($A2701,mUNICIPIOS!$B$4:$F$343,3,0)</f>
        <v>514</v>
      </c>
      <c r="F2701" s="149" t="str">
        <f>+VLOOKUP($A2701,mUNICIPIOS!$B$4:$F$343,4,0)</f>
        <v>Sipacate</v>
      </c>
      <c r="G2701" s="139" t="str">
        <f t="shared" ref="G2701:K2701" si="2741">+G2663</f>
        <v>06</v>
      </c>
      <c r="H2701" t="str">
        <f t="shared" si="2741"/>
        <v>IGE</v>
      </c>
      <c r="I2701" t="str">
        <f t="shared" si="2741"/>
        <v>Índice de Gestión Estratégica</v>
      </c>
      <c r="J2701" t="str">
        <f t="shared" si="2741"/>
        <v>06-06</v>
      </c>
      <c r="K2701" t="str">
        <f t="shared" si="2741"/>
        <v>Gestión de riesgo en la formulación de proyectos derivados de la planificación operativa anual</v>
      </c>
      <c r="L2701" s="150">
        <f>+VLOOKUP($E2701,IGE_2018!$B$8:$Z$347,18,0)</f>
        <v>0</v>
      </c>
      <c r="M2701" s="142" t="str">
        <f>+VLOOKUP($E2701,IGE_2018!$B$8:$Z$347,19,0)</f>
        <v>Bajo</v>
      </c>
    </row>
    <row r="2702" spans="1:13" x14ac:dyDescent="0.3">
      <c r="A2702" s="139">
        <f t="shared" si="2707"/>
        <v>71</v>
      </c>
      <c r="B2702" s="148">
        <f t="shared" si="2709"/>
        <v>36</v>
      </c>
      <c r="D2702" s="149" t="str">
        <f>+VLOOKUP($A2702,mUNICIPIOS!$B$4:$F$343,2,0)</f>
        <v>Escuintla</v>
      </c>
      <c r="E2702" s="149">
        <f>+VLOOKUP($A2702,mUNICIPIOS!$B$4:$F$343,3,0)</f>
        <v>514</v>
      </c>
      <c r="F2702" s="149" t="str">
        <f>+VLOOKUP($A2702,mUNICIPIOS!$B$4:$F$343,4,0)</f>
        <v>Sipacate</v>
      </c>
      <c r="G2702" s="139" t="str">
        <f t="shared" ref="G2702:K2702" si="2742">+G2664</f>
        <v>06</v>
      </c>
      <c r="H2702" t="str">
        <f t="shared" si="2742"/>
        <v>IGE</v>
      </c>
      <c r="I2702" t="str">
        <f t="shared" si="2742"/>
        <v>Índice de Gestión Estratégica</v>
      </c>
      <c r="J2702" t="str">
        <f t="shared" si="2742"/>
        <v>06-07</v>
      </c>
      <c r="K2702" t="str">
        <f t="shared" si="2742"/>
        <v>Ingresos por servicios ambientales en relación a los ingresos propios sin regalías</v>
      </c>
      <c r="L2702" s="150">
        <f>+VLOOKUP($E2702,IGE_2018!$B$8:$Z$347,21,0)</f>
        <v>0</v>
      </c>
      <c r="M2702" s="142" t="str">
        <f>+VLOOKUP($E2702,IGE_2018!$B$8:$Z$347,22,0)</f>
        <v>Bajo</v>
      </c>
    </row>
    <row r="2703" spans="1:13" x14ac:dyDescent="0.3">
      <c r="A2703" s="139">
        <f t="shared" si="2707"/>
        <v>71</v>
      </c>
      <c r="B2703" s="148">
        <f t="shared" si="2709"/>
        <v>37</v>
      </c>
      <c r="D2703" s="149" t="str">
        <f>+VLOOKUP($A2703,mUNICIPIOS!$B$4:$F$343,2,0)</f>
        <v>Escuintla</v>
      </c>
      <c r="E2703" s="149">
        <f>+VLOOKUP($A2703,mUNICIPIOS!$B$4:$F$343,3,0)</f>
        <v>514</v>
      </c>
      <c r="F2703" s="149" t="str">
        <f>+VLOOKUP($A2703,mUNICIPIOS!$B$4:$F$343,4,0)</f>
        <v>Sipacate</v>
      </c>
      <c r="G2703" s="139" t="str">
        <f t="shared" ref="G2703:K2703" si="2743">+G2665</f>
        <v>06</v>
      </c>
      <c r="H2703" t="str">
        <f t="shared" si="2743"/>
        <v>IGE</v>
      </c>
      <c r="I2703" t="str">
        <f t="shared" si="2743"/>
        <v>Índice de Gestión Estratégica</v>
      </c>
      <c r="J2703" t="str">
        <f t="shared" si="2743"/>
        <v>INDICE</v>
      </c>
      <c r="K2703">
        <f t="shared" si="2743"/>
        <v>0</v>
      </c>
      <c r="L2703" s="150">
        <f>+VLOOKUP($E2703,IGE_2018!$B$8:$Z$347,24,0)</f>
        <v>0.21746335817689949</v>
      </c>
      <c r="M2703" s="142" t="str">
        <f>+VLOOKUP($E2703,IGE_2018!$B$8:$Z$347,25,0)</f>
        <v>Medio bajo</v>
      </c>
    </row>
    <row r="2704" spans="1:13" x14ac:dyDescent="0.3">
      <c r="A2704" s="139">
        <f t="shared" si="2707"/>
        <v>71</v>
      </c>
      <c r="B2704" s="148">
        <f t="shared" si="2709"/>
        <v>38</v>
      </c>
      <c r="D2704" s="149" t="str">
        <f>+VLOOKUP($A2704,mUNICIPIOS!$B$4:$F$343,2,0)</f>
        <v>Escuintla</v>
      </c>
      <c r="E2704" s="149">
        <f>+VLOOKUP($A2704,mUNICIPIOS!$B$4:$F$343,3,0)</f>
        <v>514</v>
      </c>
      <c r="F2704" s="149" t="str">
        <f>+VLOOKUP($A2704,mUNICIPIOS!$B$4:$F$343,4,0)</f>
        <v>Sipacate</v>
      </c>
      <c r="G2704" s="139" t="str">
        <f t="shared" ref="G2704:K2704" si="2744">+G2666</f>
        <v>RANKING</v>
      </c>
      <c r="H2704" t="str">
        <f t="shared" si="2744"/>
        <v>RGM</v>
      </c>
      <c r="I2704" t="str">
        <f t="shared" si="2744"/>
        <v>Ranking de la Gestión Municipal 2018</v>
      </c>
      <c r="J2704" t="str">
        <f t="shared" si="2744"/>
        <v>RANKING</v>
      </c>
      <c r="K2704">
        <f t="shared" si="2744"/>
        <v>0</v>
      </c>
      <c r="L2704" s="151">
        <f>+VLOOKUP($E2704,Resultados_generales!$C$8:$AE$347,27,0)</f>
        <v>0.4829217442324043</v>
      </c>
      <c r="M2704" t="str">
        <f>+VLOOKUP($E2704,Resultados_generales!$C$8:$AE$347,28,0)</f>
        <v>Medio</v>
      </c>
    </row>
    <row r="2705" spans="1:13" x14ac:dyDescent="0.3">
      <c r="A2705" s="139">
        <f t="shared" si="2707"/>
        <v>72</v>
      </c>
      <c r="B2705" s="148">
        <f t="shared" si="2709"/>
        <v>1</v>
      </c>
      <c r="D2705" s="149" t="str">
        <f>+VLOOKUP($A2705,mUNICIPIOS!$B$4:$F$343,2,0)</f>
        <v>Santa Rosa</v>
      </c>
      <c r="E2705" s="149">
        <f>+VLOOKUP($A2705,mUNICIPIOS!$B$4:$F$343,3,0)</f>
        <v>601</v>
      </c>
      <c r="F2705" s="149" t="str">
        <f>+VLOOKUP($A2705,mUNICIPIOS!$B$4:$F$343,4,0)</f>
        <v>Cuilapa</v>
      </c>
      <c r="G2705" s="139" t="str">
        <f t="shared" ref="G2705:K2705" si="2745">+G2667</f>
        <v>01</v>
      </c>
      <c r="H2705" t="str">
        <f t="shared" si="2745"/>
        <v>IPC</v>
      </c>
      <c r="I2705" t="str">
        <f t="shared" si="2745"/>
        <v>Índice de Participación Ciudadana</v>
      </c>
      <c r="J2705" t="str">
        <f t="shared" si="2745"/>
        <v>01-01</v>
      </c>
      <c r="K2705" t="str">
        <f t="shared" si="2745"/>
        <v>Número de reuniones del COMUDE en el año de la medición.</v>
      </c>
      <c r="L2705" s="150">
        <f>+VLOOKUP($E2705,IPC_2018!$B$8:$T$347,3,0)</f>
        <v>1</v>
      </c>
      <c r="M2705" s="142" t="str">
        <f>+VLOOKUP($E2705,IPC_2018!$B$8:$T$347,4,0)</f>
        <v>Alto</v>
      </c>
    </row>
    <row r="2706" spans="1:13" x14ac:dyDescent="0.3">
      <c r="A2706" s="139">
        <f t="shared" si="2707"/>
        <v>72</v>
      </c>
      <c r="B2706" s="148">
        <f t="shared" si="2709"/>
        <v>2</v>
      </c>
      <c r="D2706" s="149" t="str">
        <f>+VLOOKUP($A2706,mUNICIPIOS!$B$4:$F$343,2,0)</f>
        <v>Santa Rosa</v>
      </c>
      <c r="E2706" s="149">
        <f>+VLOOKUP($A2706,mUNICIPIOS!$B$4:$F$343,3,0)</f>
        <v>601</v>
      </c>
      <c r="F2706" s="149" t="str">
        <f>+VLOOKUP($A2706,mUNICIPIOS!$B$4:$F$343,4,0)</f>
        <v>Cuilapa</v>
      </c>
      <c r="G2706" s="139" t="str">
        <f t="shared" ref="G2706:K2706" si="2746">+G2668</f>
        <v>01</v>
      </c>
      <c r="H2706" t="str">
        <f t="shared" si="2746"/>
        <v>IPC</v>
      </c>
      <c r="I2706" t="str">
        <f t="shared" si="2746"/>
        <v>Índice de Participación Ciudadana</v>
      </c>
      <c r="J2706" t="str">
        <f t="shared" si="2746"/>
        <v>01-02</v>
      </c>
      <c r="K2706" t="str">
        <f t="shared" si="2746"/>
        <v>Participación de Alcaldes, Concejales y Síndicos determinados o designados en el COMUDE</v>
      </c>
      <c r="L2706" s="150">
        <f>+VLOOKUP($E2706,IPC_2018!$B$8:$T$347,6,0)</f>
        <v>1</v>
      </c>
      <c r="M2706" s="142" t="str">
        <f>+VLOOKUP($E2706,IPC_2018!$B$8:$T$347,7,0)</f>
        <v>Alto</v>
      </c>
    </row>
    <row r="2707" spans="1:13" x14ac:dyDescent="0.3">
      <c r="A2707" s="139">
        <f t="shared" si="2707"/>
        <v>72</v>
      </c>
      <c r="B2707" s="148">
        <f t="shared" si="2709"/>
        <v>3</v>
      </c>
      <c r="D2707" s="149" t="str">
        <f>+VLOOKUP($A2707,mUNICIPIOS!$B$4:$F$343,2,0)</f>
        <v>Santa Rosa</v>
      </c>
      <c r="E2707" s="149">
        <f>+VLOOKUP($A2707,mUNICIPIOS!$B$4:$F$343,3,0)</f>
        <v>601</v>
      </c>
      <c r="F2707" s="149" t="str">
        <f>+VLOOKUP($A2707,mUNICIPIOS!$B$4:$F$343,4,0)</f>
        <v>Cuilapa</v>
      </c>
      <c r="G2707" s="139" t="str">
        <f t="shared" ref="G2707:K2707" si="2747">+G2669</f>
        <v>01</v>
      </c>
      <c r="H2707" t="str">
        <f t="shared" si="2747"/>
        <v>IPC</v>
      </c>
      <c r="I2707" t="str">
        <f t="shared" si="2747"/>
        <v>Índice de Participación Ciudadana</v>
      </c>
      <c r="J2707" t="str">
        <f t="shared" si="2747"/>
        <v>01-03</v>
      </c>
      <c r="K2707" t="str">
        <f t="shared" si="2747"/>
        <v>Participación  de organizaciones de jóvenes, mujeres, pueblos mayas, xincas, garífunas, y otras organizaciones en el Comude</v>
      </c>
      <c r="L2707" s="150">
        <f>+VLOOKUP($E2707,IPC_2018!$B$8:$T$347,9,0)</f>
        <v>0.1095890410958904</v>
      </c>
      <c r="M2707" s="142" t="str">
        <f>+VLOOKUP($E2707,IPC_2018!$B$8:$T$347,10,0)</f>
        <v>Bajo</v>
      </c>
    </row>
    <row r="2708" spans="1:13" x14ac:dyDescent="0.3">
      <c r="A2708" s="139">
        <f t="shared" si="2707"/>
        <v>72</v>
      </c>
      <c r="B2708" s="148">
        <f t="shared" si="2709"/>
        <v>4</v>
      </c>
      <c r="D2708" s="149" t="str">
        <f>+VLOOKUP($A2708,mUNICIPIOS!$B$4:$F$343,2,0)</f>
        <v>Santa Rosa</v>
      </c>
      <c r="E2708" s="149">
        <f>+VLOOKUP($A2708,mUNICIPIOS!$B$4:$F$343,3,0)</f>
        <v>601</v>
      </c>
      <c r="F2708" s="149" t="str">
        <f>+VLOOKUP($A2708,mUNICIPIOS!$B$4:$F$343,4,0)</f>
        <v>Cuilapa</v>
      </c>
      <c r="G2708" s="139" t="str">
        <f t="shared" ref="G2708:K2708" si="2748">+G2670</f>
        <v>01</v>
      </c>
      <c r="H2708" t="str">
        <f t="shared" si="2748"/>
        <v>IPC</v>
      </c>
      <c r="I2708" t="str">
        <f t="shared" si="2748"/>
        <v>Índice de Participación Ciudadana</v>
      </c>
      <c r="J2708" t="str">
        <f t="shared" si="2748"/>
        <v>01-04</v>
      </c>
      <c r="K2708" t="str">
        <f t="shared" si="2748"/>
        <v>Representatividad territorial del Comude.</v>
      </c>
      <c r="L2708" s="150">
        <f>+VLOOKUP($E2708,IPC_2018!$B$8:$T$347,12,0)</f>
        <v>0.58867924528301885</v>
      </c>
      <c r="M2708" s="142" t="str">
        <f>+VLOOKUP($E2708,IPC_2018!$B$8:$T$347,13,0)</f>
        <v>Medio</v>
      </c>
    </row>
    <row r="2709" spans="1:13" x14ac:dyDescent="0.3">
      <c r="A2709" s="139">
        <f t="shared" si="2707"/>
        <v>72</v>
      </c>
      <c r="B2709" s="148">
        <f t="shared" si="2709"/>
        <v>5</v>
      </c>
      <c r="D2709" s="149" t="str">
        <f>+VLOOKUP($A2709,mUNICIPIOS!$B$4:$F$343,2,0)</f>
        <v>Santa Rosa</v>
      </c>
      <c r="E2709" s="149">
        <f>+VLOOKUP($A2709,mUNICIPIOS!$B$4:$F$343,3,0)</f>
        <v>601</v>
      </c>
      <c r="F2709" s="149" t="str">
        <f>+VLOOKUP($A2709,mUNICIPIOS!$B$4:$F$343,4,0)</f>
        <v>Cuilapa</v>
      </c>
      <c r="G2709" s="139" t="str">
        <f t="shared" ref="G2709:K2709" si="2749">+G2671</f>
        <v>01</v>
      </c>
      <c r="H2709" t="str">
        <f t="shared" si="2749"/>
        <v>IPC</v>
      </c>
      <c r="I2709" t="str">
        <f t="shared" si="2749"/>
        <v>Índice de Participación Ciudadana</v>
      </c>
      <c r="J2709" t="str">
        <f t="shared" si="2749"/>
        <v>01-05</v>
      </c>
      <c r="K2709" t="str">
        <f t="shared" si="2749"/>
        <v>Funcionamiento del Comude</v>
      </c>
      <c r="L2709" s="150">
        <f>+VLOOKUP($E2709,IPC_2018!$B$8:$T$347,15,0)</f>
        <v>0.38427561851034475</v>
      </c>
      <c r="M2709" s="142" t="str">
        <f>+VLOOKUP($E2709,IPC_2018!$B$8:$T$347,16,0)</f>
        <v>Medio bajo</v>
      </c>
    </row>
    <row r="2710" spans="1:13" x14ac:dyDescent="0.3">
      <c r="A2710" s="139">
        <f t="shared" si="2707"/>
        <v>72</v>
      </c>
      <c r="B2710" s="148">
        <f t="shared" si="2709"/>
        <v>6</v>
      </c>
      <c r="D2710" s="149" t="str">
        <f>+VLOOKUP($A2710,mUNICIPIOS!$B$4:$F$343,2,0)</f>
        <v>Santa Rosa</v>
      </c>
      <c r="E2710" s="149">
        <f>+VLOOKUP($A2710,mUNICIPIOS!$B$4:$F$343,3,0)</f>
        <v>601</v>
      </c>
      <c r="F2710" s="149" t="str">
        <f>+VLOOKUP($A2710,mUNICIPIOS!$B$4:$F$343,4,0)</f>
        <v>Cuilapa</v>
      </c>
      <c r="G2710" s="139" t="str">
        <f t="shared" ref="G2710:K2710" si="2750">+G2672</f>
        <v>01</v>
      </c>
      <c r="H2710" t="str">
        <f t="shared" si="2750"/>
        <v>IPC</v>
      </c>
      <c r="I2710" t="str">
        <f t="shared" si="2750"/>
        <v>Índice de Participación Ciudadana</v>
      </c>
      <c r="J2710" t="str">
        <f t="shared" si="2750"/>
        <v>INDICE</v>
      </c>
      <c r="K2710">
        <f t="shared" si="2750"/>
        <v>0</v>
      </c>
      <c r="L2710" s="150">
        <f>+VLOOKUP($E2710,IPC_2018!$B$8:$T$347,18,0)</f>
        <v>0.71238158573338828</v>
      </c>
      <c r="M2710" s="142" t="str">
        <f>+VLOOKUP($E2710,IPC_2018!$B$8:$T$347,19,0)</f>
        <v>Medio alto</v>
      </c>
    </row>
    <row r="2711" spans="1:13" x14ac:dyDescent="0.3">
      <c r="A2711" s="139">
        <f t="shared" si="2707"/>
        <v>72</v>
      </c>
      <c r="B2711" s="148">
        <f t="shared" si="2709"/>
        <v>7</v>
      </c>
      <c r="D2711" s="149" t="str">
        <f>+VLOOKUP($A2711,mUNICIPIOS!$B$4:$F$343,2,0)</f>
        <v>Santa Rosa</v>
      </c>
      <c r="E2711" s="149">
        <f>+VLOOKUP($A2711,mUNICIPIOS!$B$4:$F$343,3,0)</f>
        <v>601</v>
      </c>
      <c r="F2711" s="149" t="str">
        <f>+VLOOKUP($A2711,mUNICIPIOS!$B$4:$F$343,4,0)</f>
        <v>Cuilapa</v>
      </c>
      <c r="G2711" s="139" t="str">
        <f t="shared" ref="G2711:K2711" si="2751">+G2673</f>
        <v>02</v>
      </c>
      <c r="H2711" t="str">
        <f t="shared" si="2751"/>
        <v>IIC</v>
      </c>
      <c r="I2711" t="str">
        <f t="shared" si="2751"/>
        <v>Índice de Información a la Ciudadanía</v>
      </c>
      <c r="J2711" t="str">
        <f t="shared" si="2751"/>
        <v>02-01</v>
      </c>
      <c r="K2711" t="str">
        <f t="shared" si="2751"/>
        <v>Rendición de cuentas cuatrimestral y anual al Comude enfocadas en resultados.</v>
      </c>
      <c r="L2711" s="150">
        <f>+VLOOKUP($E2711,IIC_2018!$B$8:$Q$347,3,0)</f>
        <v>0.4</v>
      </c>
      <c r="M2711" s="142" t="str">
        <f>+VLOOKUP($E2711,IIC_2018!$B$8:$Q$347,4,0)</f>
        <v>Medio bajo</v>
      </c>
    </row>
    <row r="2712" spans="1:13" x14ac:dyDescent="0.3">
      <c r="A2712" s="139">
        <f t="shared" si="2707"/>
        <v>72</v>
      </c>
      <c r="B2712" s="148">
        <f t="shared" si="2709"/>
        <v>8</v>
      </c>
      <c r="D2712" s="149" t="str">
        <f>+VLOOKUP($A2712,mUNICIPIOS!$B$4:$F$343,2,0)</f>
        <v>Santa Rosa</v>
      </c>
      <c r="E2712" s="149">
        <f>+VLOOKUP($A2712,mUNICIPIOS!$B$4:$F$343,3,0)</f>
        <v>601</v>
      </c>
      <c r="F2712" s="149" t="str">
        <f>+VLOOKUP($A2712,mUNICIPIOS!$B$4:$F$343,4,0)</f>
        <v>Cuilapa</v>
      </c>
      <c r="G2712" s="139" t="str">
        <f t="shared" ref="G2712:K2712" si="2752">+G2674</f>
        <v>02</v>
      </c>
      <c r="H2712" t="str">
        <f t="shared" si="2752"/>
        <v>IIC</v>
      </c>
      <c r="I2712" t="str">
        <f t="shared" si="2752"/>
        <v>Índice de Información a la Ciudadanía</v>
      </c>
      <c r="J2712" t="str">
        <f t="shared" si="2752"/>
        <v>02-02</v>
      </c>
      <c r="K2712" t="str">
        <f t="shared" si="2752"/>
        <v>Información presupuestaria y otra información brindada a la ciudadanía disponible en medios locales de comunicación.</v>
      </c>
      <c r="L2712" s="150">
        <f>+VLOOKUP($E2712,IIC_2018!$B$8:$Q$347,6,0)</f>
        <v>0.75</v>
      </c>
      <c r="M2712" s="142" t="str">
        <f>+VLOOKUP($E2712,IIC_2018!$B$8:$Q$347,7,0)</f>
        <v>Medio alto</v>
      </c>
    </row>
    <row r="2713" spans="1:13" x14ac:dyDescent="0.3">
      <c r="A2713" s="139">
        <f t="shared" si="2707"/>
        <v>72</v>
      </c>
      <c r="B2713" s="148">
        <f t="shared" si="2709"/>
        <v>9</v>
      </c>
      <c r="D2713" s="149" t="str">
        <f>+VLOOKUP($A2713,mUNICIPIOS!$B$4:$F$343,2,0)</f>
        <v>Santa Rosa</v>
      </c>
      <c r="E2713" s="149">
        <f>+VLOOKUP($A2713,mUNICIPIOS!$B$4:$F$343,3,0)</f>
        <v>601</v>
      </c>
      <c r="F2713" s="149" t="str">
        <f>+VLOOKUP($A2713,mUNICIPIOS!$B$4:$F$343,4,0)</f>
        <v>Cuilapa</v>
      </c>
      <c r="G2713" s="139" t="str">
        <f t="shared" ref="G2713:K2713" si="2753">+G2675</f>
        <v>02</v>
      </c>
      <c r="H2713" t="str">
        <f t="shared" si="2753"/>
        <v>IIC</v>
      </c>
      <c r="I2713" t="str">
        <f t="shared" si="2753"/>
        <v>Índice de Información a la Ciudadanía</v>
      </c>
      <c r="J2713" t="str">
        <f t="shared" si="2753"/>
        <v>02-03</v>
      </c>
      <c r="K2713" t="str">
        <f t="shared" si="2753"/>
        <v>Información pública de oficio actualizada y disponible de acuerdo a la LAIP y uso de internet.</v>
      </c>
      <c r="L2713" s="150">
        <f>+VLOOKUP($E2713,IIC_2018!$B$8:$Q$347,9,0)</f>
        <v>0.99999999999999989</v>
      </c>
      <c r="M2713" s="142" t="str">
        <f>+VLOOKUP($E2713,IIC_2018!$B$8:$Q$347,10,0)</f>
        <v>Alto</v>
      </c>
    </row>
    <row r="2714" spans="1:13" x14ac:dyDescent="0.3">
      <c r="A2714" s="139">
        <f t="shared" si="2707"/>
        <v>72</v>
      </c>
      <c r="B2714" s="148">
        <f t="shared" si="2709"/>
        <v>10</v>
      </c>
      <c r="D2714" s="149" t="str">
        <f>+VLOOKUP($A2714,mUNICIPIOS!$B$4:$F$343,2,0)</f>
        <v>Santa Rosa</v>
      </c>
      <c r="E2714" s="149">
        <f>+VLOOKUP($A2714,mUNICIPIOS!$B$4:$F$343,3,0)</f>
        <v>601</v>
      </c>
      <c r="F2714" s="149" t="str">
        <f>+VLOOKUP($A2714,mUNICIPIOS!$B$4:$F$343,4,0)</f>
        <v>Cuilapa</v>
      </c>
      <c r="G2714" s="139" t="str">
        <f t="shared" ref="G2714:K2714" si="2754">+G2676</f>
        <v>02</v>
      </c>
      <c r="H2714" t="str">
        <f t="shared" si="2754"/>
        <v>IIC</v>
      </c>
      <c r="I2714" t="str">
        <f t="shared" si="2754"/>
        <v>Índice de Información a la Ciudadanía</v>
      </c>
      <c r="J2714" t="str">
        <f t="shared" si="2754"/>
        <v>02-04</v>
      </c>
      <c r="K2714" t="str">
        <f t="shared" si="2754"/>
        <v>Relación del monto contratado por medio de Guate compras con el total del presupuesto de egresos vigente.</v>
      </c>
      <c r="L2714" s="150">
        <f>+VLOOKUP($E2714,IIC_2018!$B$8:$Q$347,12,0)</f>
        <v>0.32448253931871385</v>
      </c>
      <c r="M2714" s="142" t="str">
        <f>+VLOOKUP($E2714,IIC_2018!$B$8:$Q$347,13,0)</f>
        <v>Medio bajo</v>
      </c>
    </row>
    <row r="2715" spans="1:13" x14ac:dyDescent="0.3">
      <c r="A2715" s="139">
        <f t="shared" si="2707"/>
        <v>72</v>
      </c>
      <c r="B2715" s="148">
        <f t="shared" si="2709"/>
        <v>11</v>
      </c>
      <c r="D2715" s="149" t="str">
        <f>+VLOOKUP($A2715,mUNICIPIOS!$B$4:$F$343,2,0)</f>
        <v>Santa Rosa</v>
      </c>
      <c r="E2715" s="149">
        <f>+VLOOKUP($A2715,mUNICIPIOS!$B$4:$F$343,3,0)</f>
        <v>601</v>
      </c>
      <c r="F2715" s="149" t="str">
        <f>+VLOOKUP($A2715,mUNICIPIOS!$B$4:$F$343,4,0)</f>
        <v>Cuilapa</v>
      </c>
      <c r="G2715" s="139" t="str">
        <f t="shared" ref="G2715:K2715" si="2755">+G2677</f>
        <v>02</v>
      </c>
      <c r="H2715" t="str">
        <f t="shared" si="2755"/>
        <v>IIC</v>
      </c>
      <c r="I2715" t="str">
        <f t="shared" si="2755"/>
        <v>Índice de Información a la Ciudadanía</v>
      </c>
      <c r="J2715" t="str">
        <f t="shared" si="2755"/>
        <v>INDICE</v>
      </c>
      <c r="K2715">
        <f t="shared" si="2755"/>
        <v>0</v>
      </c>
      <c r="L2715" s="150">
        <f>+VLOOKUP($E2715,IIC_2018!$B$8:$Q$347,15,0)</f>
        <v>0.61862063482967844</v>
      </c>
      <c r="M2715" s="142" t="str">
        <f>+VLOOKUP($E2715,IIC_2018!$B$8:$Q$347,16,0)</f>
        <v>Medio alto</v>
      </c>
    </row>
    <row r="2716" spans="1:13" x14ac:dyDescent="0.3">
      <c r="A2716" s="139">
        <f t="shared" si="2707"/>
        <v>72</v>
      </c>
      <c r="B2716" s="148">
        <f t="shared" si="2709"/>
        <v>12</v>
      </c>
      <c r="D2716" s="149" t="str">
        <f>+VLOOKUP($A2716,mUNICIPIOS!$B$4:$F$343,2,0)</f>
        <v>Santa Rosa</v>
      </c>
      <c r="E2716" s="149">
        <f>+VLOOKUP($A2716,mUNICIPIOS!$B$4:$F$343,3,0)</f>
        <v>601</v>
      </c>
      <c r="F2716" s="149" t="str">
        <f>+VLOOKUP($A2716,mUNICIPIOS!$B$4:$F$343,4,0)</f>
        <v>Cuilapa</v>
      </c>
      <c r="G2716" s="139" t="str">
        <f t="shared" ref="G2716:K2716" si="2756">+G2678</f>
        <v>03</v>
      </c>
      <c r="H2716" t="str">
        <f t="shared" si="2756"/>
        <v>ISP</v>
      </c>
      <c r="I2716" t="str">
        <f t="shared" si="2756"/>
        <v>Índice de Servicios Públicos</v>
      </c>
      <c r="J2716" t="str">
        <f t="shared" si="2756"/>
        <v>03-01</v>
      </c>
      <c r="K2716" t="str">
        <f t="shared" si="2756"/>
        <v>Cobertura del servicio público de agua</v>
      </c>
      <c r="L2716" s="150">
        <f>+VLOOKUP($E2716,ISP_2018!$B$8:$T$347,3,0)</f>
        <v>0.32535547116488561</v>
      </c>
      <c r="M2716" s="142" t="str">
        <f>+VLOOKUP($E2716,ISP_2018!$B$8:$T$347,4,0)</f>
        <v>Medio bajo</v>
      </c>
    </row>
    <row r="2717" spans="1:13" x14ac:dyDescent="0.3">
      <c r="A2717" s="139">
        <f t="shared" si="2707"/>
        <v>72</v>
      </c>
      <c r="B2717" s="148">
        <f t="shared" si="2709"/>
        <v>13</v>
      </c>
      <c r="D2717" s="149" t="str">
        <f>+VLOOKUP($A2717,mUNICIPIOS!$B$4:$F$343,2,0)</f>
        <v>Santa Rosa</v>
      </c>
      <c r="E2717" s="149">
        <f>+VLOOKUP($A2717,mUNICIPIOS!$B$4:$F$343,3,0)</f>
        <v>601</v>
      </c>
      <c r="F2717" s="149" t="str">
        <f>+VLOOKUP($A2717,mUNICIPIOS!$B$4:$F$343,4,0)</f>
        <v>Cuilapa</v>
      </c>
      <c r="G2717" s="139" t="str">
        <f t="shared" ref="G2717:K2717" si="2757">+G2679</f>
        <v>03</v>
      </c>
      <c r="H2717" t="str">
        <f t="shared" si="2757"/>
        <v>ISP</v>
      </c>
      <c r="I2717" t="str">
        <f t="shared" si="2757"/>
        <v>Índice de Servicios Públicos</v>
      </c>
      <c r="J2717" t="str">
        <f t="shared" si="2757"/>
        <v>03-02</v>
      </c>
      <c r="K2717" t="str">
        <f t="shared" si="2757"/>
        <v>Control de la calidad del servicio público de agua</v>
      </c>
      <c r="L2717" s="150">
        <f>+VLOOKUP($E2717,ISP_2018!$B$8:$T$347,6,0)</f>
        <v>0.56666666666666665</v>
      </c>
      <c r="M2717" s="142" t="str">
        <f>+VLOOKUP($E2717,ISP_2018!$B$8:$T$347,7,0)</f>
        <v>Medio</v>
      </c>
    </row>
    <row r="2718" spans="1:13" x14ac:dyDescent="0.3">
      <c r="A2718" s="139">
        <f t="shared" si="2707"/>
        <v>72</v>
      </c>
      <c r="B2718" s="148">
        <f t="shared" si="2709"/>
        <v>14</v>
      </c>
      <c r="D2718" s="149" t="str">
        <f>+VLOOKUP($A2718,mUNICIPIOS!$B$4:$F$343,2,0)</f>
        <v>Santa Rosa</v>
      </c>
      <c r="E2718" s="149">
        <f>+VLOOKUP($A2718,mUNICIPIOS!$B$4:$F$343,3,0)</f>
        <v>601</v>
      </c>
      <c r="F2718" s="149" t="str">
        <f>+VLOOKUP($A2718,mUNICIPIOS!$B$4:$F$343,4,0)</f>
        <v>Cuilapa</v>
      </c>
      <c r="G2718" s="139" t="str">
        <f t="shared" ref="G2718:K2718" si="2758">+G2680</f>
        <v>03</v>
      </c>
      <c r="H2718" t="str">
        <f t="shared" si="2758"/>
        <v>ISP</v>
      </c>
      <c r="I2718" t="str">
        <f t="shared" si="2758"/>
        <v>Índice de Servicios Públicos</v>
      </c>
      <c r="J2718" t="str">
        <f t="shared" si="2758"/>
        <v>03-03</v>
      </c>
      <c r="K2718" t="str">
        <f t="shared" si="2758"/>
        <v>Disposición  y tratamiento  de aguas residuales</v>
      </c>
      <c r="L2718" s="150">
        <f>+VLOOKUP($E2718,ISP_2018!$B$8:$T$347,9,0)</f>
        <v>0.77416906911360461</v>
      </c>
      <c r="M2718" s="142" t="str">
        <f>+VLOOKUP($E2718,ISP_2018!$B$8:$T$347,10,0)</f>
        <v>Medio alto</v>
      </c>
    </row>
    <row r="2719" spans="1:13" x14ac:dyDescent="0.3">
      <c r="A2719" s="139">
        <f t="shared" si="2707"/>
        <v>72</v>
      </c>
      <c r="B2719" s="148">
        <f t="shared" si="2709"/>
        <v>15</v>
      </c>
      <c r="D2719" s="149" t="str">
        <f>+VLOOKUP($A2719,mUNICIPIOS!$B$4:$F$343,2,0)</f>
        <v>Santa Rosa</v>
      </c>
      <c r="E2719" s="149">
        <f>+VLOOKUP($A2719,mUNICIPIOS!$B$4:$F$343,3,0)</f>
        <v>601</v>
      </c>
      <c r="F2719" s="149" t="str">
        <f>+VLOOKUP($A2719,mUNICIPIOS!$B$4:$F$343,4,0)</f>
        <v>Cuilapa</v>
      </c>
      <c r="G2719" s="139" t="str">
        <f t="shared" ref="G2719:K2719" si="2759">+G2681</f>
        <v>03</v>
      </c>
      <c r="H2719" t="str">
        <f t="shared" si="2759"/>
        <v>ISP</v>
      </c>
      <c r="I2719" t="str">
        <f t="shared" si="2759"/>
        <v>Índice de Servicios Públicos</v>
      </c>
      <c r="J2719" t="str">
        <f t="shared" si="2759"/>
        <v>03-04</v>
      </c>
      <c r="K2719" t="str">
        <f t="shared" si="2759"/>
        <v>Gestión y manejo de los residuos y desechos sólidos</v>
      </c>
      <c r="L2719" s="150">
        <f>+VLOOKUP($E2719,ISP_2018!$B$8:$T$347,12,0)</f>
        <v>6.4431234447969304E-2</v>
      </c>
      <c r="M2719" s="142" t="str">
        <f>+VLOOKUP($E2719,ISP_2018!$B$8:$T$347,13,0)</f>
        <v>Bajo</v>
      </c>
    </row>
    <row r="2720" spans="1:13" x14ac:dyDescent="0.3">
      <c r="A2720" s="139">
        <f t="shared" si="2707"/>
        <v>72</v>
      </c>
      <c r="B2720" s="148">
        <f t="shared" si="2709"/>
        <v>16</v>
      </c>
      <c r="D2720" s="149" t="str">
        <f>+VLOOKUP($A2720,mUNICIPIOS!$B$4:$F$343,2,0)</f>
        <v>Santa Rosa</v>
      </c>
      <c r="E2720" s="149">
        <f>+VLOOKUP($A2720,mUNICIPIOS!$B$4:$F$343,3,0)</f>
        <v>601</v>
      </c>
      <c r="F2720" s="149" t="str">
        <f>+VLOOKUP($A2720,mUNICIPIOS!$B$4:$F$343,4,0)</f>
        <v>Cuilapa</v>
      </c>
      <c r="G2720" s="139" t="str">
        <f t="shared" ref="G2720:K2720" si="2760">+G2682</f>
        <v>03</v>
      </c>
      <c r="H2720" t="str">
        <f t="shared" si="2760"/>
        <v>ISP</v>
      </c>
      <c r="I2720" t="str">
        <f t="shared" si="2760"/>
        <v>Índice de Servicios Públicos</v>
      </c>
      <c r="J2720" t="str">
        <f t="shared" si="2760"/>
        <v>03-05</v>
      </c>
      <c r="K2720" t="str">
        <f t="shared" si="2760"/>
        <v>Gestión de servicios públicos municipales</v>
      </c>
      <c r="L2720" s="150">
        <f>+VLOOKUP($E2720,ISP_2018!$B$8:$T$347,15,0)</f>
        <v>0.50000000000000011</v>
      </c>
      <c r="M2720" s="142" t="str">
        <f>+VLOOKUP($E2720,ISP_2018!$B$8:$T$347,16,0)</f>
        <v>Medio</v>
      </c>
    </row>
    <row r="2721" spans="1:13" x14ac:dyDescent="0.3">
      <c r="A2721" s="139">
        <f t="shared" si="2707"/>
        <v>72</v>
      </c>
      <c r="B2721" s="148">
        <f t="shared" si="2709"/>
        <v>17</v>
      </c>
      <c r="D2721" s="149" t="str">
        <f>+VLOOKUP($A2721,mUNICIPIOS!$B$4:$F$343,2,0)</f>
        <v>Santa Rosa</v>
      </c>
      <c r="E2721" s="149">
        <f>+VLOOKUP($A2721,mUNICIPIOS!$B$4:$F$343,3,0)</f>
        <v>601</v>
      </c>
      <c r="F2721" s="149" t="str">
        <f>+VLOOKUP($A2721,mUNICIPIOS!$B$4:$F$343,4,0)</f>
        <v>Cuilapa</v>
      </c>
      <c r="G2721" s="139" t="str">
        <f t="shared" ref="G2721:K2721" si="2761">+G2683</f>
        <v>03</v>
      </c>
      <c r="H2721" t="str">
        <f t="shared" si="2761"/>
        <v>ISP</v>
      </c>
      <c r="I2721" t="str">
        <f t="shared" si="2761"/>
        <v>Índice de Servicios Públicos</v>
      </c>
      <c r="J2721" t="str">
        <f t="shared" si="2761"/>
        <v>INDICE</v>
      </c>
      <c r="K2721">
        <f t="shared" si="2761"/>
        <v>0</v>
      </c>
      <c r="L2721" s="150">
        <f>+VLOOKUP($E2721,ISP_2018!$B$8:$T$347,18,0)</f>
        <v>0.47025560782880332</v>
      </c>
      <c r="M2721" s="142" t="str">
        <f>+VLOOKUP($E2721,ISP_2018!$B$8:$T$347,19,0)</f>
        <v>Medio</v>
      </c>
    </row>
    <row r="2722" spans="1:13" x14ac:dyDescent="0.3">
      <c r="A2722" s="139">
        <f t="shared" si="2707"/>
        <v>72</v>
      </c>
      <c r="B2722" s="148">
        <f t="shared" si="2709"/>
        <v>18</v>
      </c>
      <c r="D2722" s="149" t="str">
        <f>+VLOOKUP($A2722,mUNICIPIOS!$B$4:$F$343,2,0)</f>
        <v>Santa Rosa</v>
      </c>
      <c r="E2722" s="149">
        <f>+VLOOKUP($A2722,mUNICIPIOS!$B$4:$F$343,3,0)</f>
        <v>601</v>
      </c>
      <c r="F2722" s="149" t="str">
        <f>+VLOOKUP($A2722,mUNICIPIOS!$B$4:$F$343,4,0)</f>
        <v>Cuilapa</v>
      </c>
      <c r="G2722" s="139" t="str">
        <f t="shared" ref="G2722:K2722" si="2762">+G2684</f>
        <v>04</v>
      </c>
      <c r="H2722" t="str">
        <f t="shared" si="2762"/>
        <v>IGA</v>
      </c>
      <c r="I2722" t="str">
        <f t="shared" si="2762"/>
        <v>Índice de Gestión Administrativa</v>
      </c>
      <c r="J2722" t="str">
        <f t="shared" si="2762"/>
        <v>04-01</v>
      </c>
      <c r="K2722" t="str">
        <f t="shared" si="2762"/>
        <v>Existencia de elementos de atención municipal orientada al vecino</v>
      </c>
      <c r="L2722" s="150">
        <f>+VLOOKUP($E2722,IGA_2018!$B$8:$N$347,3,0)</f>
        <v>0.5</v>
      </c>
      <c r="M2722" s="142" t="str">
        <f>+VLOOKUP($E2722,IGA_2018!$B$8:$N$347,4,0)</f>
        <v>Medio</v>
      </c>
    </row>
    <row r="2723" spans="1:13" x14ac:dyDescent="0.3">
      <c r="A2723" s="139">
        <f t="shared" si="2707"/>
        <v>72</v>
      </c>
      <c r="B2723" s="148">
        <f t="shared" si="2709"/>
        <v>19</v>
      </c>
      <c r="D2723" s="149" t="str">
        <f>+VLOOKUP($A2723,mUNICIPIOS!$B$4:$F$343,2,0)</f>
        <v>Santa Rosa</v>
      </c>
      <c r="E2723" s="149">
        <f>+VLOOKUP($A2723,mUNICIPIOS!$B$4:$F$343,3,0)</f>
        <v>601</v>
      </c>
      <c r="F2723" s="149" t="str">
        <f>+VLOOKUP($A2723,mUNICIPIOS!$B$4:$F$343,4,0)</f>
        <v>Cuilapa</v>
      </c>
      <c r="G2723" s="139" t="str">
        <f t="shared" ref="G2723:K2723" si="2763">+G2685</f>
        <v>04</v>
      </c>
      <c r="H2723" t="str">
        <f t="shared" si="2763"/>
        <v>IGA</v>
      </c>
      <c r="I2723" t="str">
        <f t="shared" si="2763"/>
        <v>Índice de Gestión Administrativa</v>
      </c>
      <c r="J2723" t="str">
        <f t="shared" si="2763"/>
        <v>04-02</v>
      </c>
      <c r="K2723" t="str">
        <f t="shared" si="2763"/>
        <v>Gestión del recurso humano.</v>
      </c>
      <c r="L2723" s="150">
        <f>+VLOOKUP($E2723,IGA_2018!$B$8:$N$347,6,0)</f>
        <v>0.49549317537986109</v>
      </c>
      <c r="M2723" s="142" t="str">
        <f>+VLOOKUP($E2723,IGA_2018!$B$8:$N$347,7,0)</f>
        <v>Medio</v>
      </c>
    </row>
    <row r="2724" spans="1:13" x14ac:dyDescent="0.3">
      <c r="A2724" s="139">
        <f t="shared" si="2707"/>
        <v>72</v>
      </c>
      <c r="B2724" s="148">
        <f t="shared" si="2709"/>
        <v>20</v>
      </c>
      <c r="D2724" s="149" t="str">
        <f>+VLOOKUP($A2724,mUNICIPIOS!$B$4:$F$343,2,0)</f>
        <v>Santa Rosa</v>
      </c>
      <c r="E2724" s="149">
        <f>+VLOOKUP($A2724,mUNICIPIOS!$B$4:$F$343,3,0)</f>
        <v>601</v>
      </c>
      <c r="F2724" s="149" t="str">
        <f>+VLOOKUP($A2724,mUNICIPIOS!$B$4:$F$343,4,0)</f>
        <v>Cuilapa</v>
      </c>
      <c r="G2724" s="139" t="str">
        <f t="shared" ref="G2724:K2724" si="2764">+G2686</f>
        <v>04</v>
      </c>
      <c r="H2724" t="str">
        <f t="shared" si="2764"/>
        <v>IGA</v>
      </c>
      <c r="I2724" t="str">
        <f t="shared" si="2764"/>
        <v>Índice de Gestión Administrativa</v>
      </c>
      <c r="J2724" t="str">
        <f t="shared" si="2764"/>
        <v>04-03</v>
      </c>
      <c r="K2724" t="str">
        <f t="shared" si="2764"/>
        <v>Existencia de oficinas municipales con instrumentos de gestión.</v>
      </c>
      <c r="L2724" s="150">
        <f>+VLOOKUP($E2724,IGA_2018!$B$8:$N$347,9,0)</f>
        <v>0.58750000000000002</v>
      </c>
      <c r="M2724" s="142" t="str">
        <f>+VLOOKUP($E2724,IGA_2018!$B$8:$N$347,10,0)</f>
        <v>Medio</v>
      </c>
    </row>
    <row r="2725" spans="1:13" x14ac:dyDescent="0.3">
      <c r="A2725" s="139">
        <f t="shared" si="2707"/>
        <v>72</v>
      </c>
      <c r="B2725" s="148">
        <f t="shared" si="2709"/>
        <v>21</v>
      </c>
      <c r="D2725" s="149" t="str">
        <f>+VLOOKUP($A2725,mUNICIPIOS!$B$4:$F$343,2,0)</f>
        <v>Santa Rosa</v>
      </c>
      <c r="E2725" s="149">
        <f>+VLOOKUP($A2725,mUNICIPIOS!$B$4:$F$343,3,0)</f>
        <v>601</v>
      </c>
      <c r="F2725" s="149" t="str">
        <f>+VLOOKUP($A2725,mUNICIPIOS!$B$4:$F$343,4,0)</f>
        <v>Cuilapa</v>
      </c>
      <c r="G2725" s="139" t="str">
        <f t="shared" ref="G2725:K2725" si="2765">+G2687</f>
        <v>04</v>
      </c>
      <c r="H2725" t="str">
        <f t="shared" si="2765"/>
        <v>IGA</v>
      </c>
      <c r="I2725" t="str">
        <f t="shared" si="2765"/>
        <v>Índice de Gestión Administrativa</v>
      </c>
      <c r="J2725" t="str">
        <f t="shared" si="2765"/>
        <v>INDICE</v>
      </c>
      <c r="K2725">
        <f t="shared" si="2765"/>
        <v>0</v>
      </c>
      <c r="L2725" s="150">
        <f>+VLOOKUP($E2725,IGA_2018!$B$8:$N$347,12,0)</f>
        <v>0.52904761138295142</v>
      </c>
      <c r="M2725" s="142" t="str">
        <f>+VLOOKUP($E2725,IGA_2018!$B$8:$N$347,13,0)</f>
        <v>Medio</v>
      </c>
    </row>
    <row r="2726" spans="1:13" x14ac:dyDescent="0.3">
      <c r="A2726" s="139">
        <f t="shared" si="2707"/>
        <v>72</v>
      </c>
      <c r="B2726" s="148">
        <f t="shared" si="2709"/>
        <v>22</v>
      </c>
      <c r="D2726" s="149" t="str">
        <f>+VLOOKUP($A2726,mUNICIPIOS!$B$4:$F$343,2,0)</f>
        <v>Santa Rosa</v>
      </c>
      <c r="E2726" s="149">
        <f>+VLOOKUP($A2726,mUNICIPIOS!$B$4:$F$343,3,0)</f>
        <v>601</v>
      </c>
      <c r="F2726" s="149" t="str">
        <f>+VLOOKUP($A2726,mUNICIPIOS!$B$4:$F$343,4,0)</f>
        <v>Cuilapa</v>
      </c>
      <c r="G2726" s="139" t="str">
        <f t="shared" ref="G2726:K2726" si="2766">+G2688</f>
        <v>05</v>
      </c>
      <c r="H2726" t="str">
        <f t="shared" si="2766"/>
        <v>IGF</v>
      </c>
      <c r="I2726" t="str">
        <f t="shared" si="2766"/>
        <v>Índice de Gestión Financiera</v>
      </c>
      <c r="J2726" t="str">
        <f t="shared" si="2766"/>
        <v>05-01</v>
      </c>
      <c r="K2726" t="str">
        <f t="shared" si="2766"/>
        <v>Autonomía financiera municipal</v>
      </c>
      <c r="L2726" s="150">
        <f>+VLOOKUP($E2726,IGF_2018!$B$8:$Z$347,3,0)</f>
        <v>0.33558070056802297</v>
      </c>
      <c r="M2726" s="142" t="str">
        <f>+VLOOKUP($E2726,IGF_2018!$B$8:$Z$347,4,0)</f>
        <v>Medio bajo</v>
      </c>
    </row>
    <row r="2727" spans="1:13" x14ac:dyDescent="0.3">
      <c r="A2727" s="139">
        <f t="shared" si="2707"/>
        <v>72</v>
      </c>
      <c r="B2727" s="148">
        <f t="shared" si="2709"/>
        <v>23</v>
      </c>
      <c r="D2727" s="149" t="str">
        <f>+VLOOKUP($A2727,mUNICIPIOS!$B$4:$F$343,2,0)</f>
        <v>Santa Rosa</v>
      </c>
      <c r="E2727" s="149">
        <f>+VLOOKUP($A2727,mUNICIPIOS!$B$4:$F$343,3,0)</f>
        <v>601</v>
      </c>
      <c r="F2727" s="149" t="str">
        <f>+VLOOKUP($A2727,mUNICIPIOS!$B$4:$F$343,4,0)</f>
        <v>Cuilapa</v>
      </c>
      <c r="G2727" s="139" t="str">
        <f t="shared" ref="G2727:K2727" si="2767">+G2689</f>
        <v>05</v>
      </c>
      <c r="H2727" t="str">
        <f t="shared" si="2767"/>
        <v>IGF</v>
      </c>
      <c r="I2727" t="str">
        <f t="shared" si="2767"/>
        <v>Índice de Gestión Financiera</v>
      </c>
      <c r="J2727" t="str">
        <f t="shared" si="2767"/>
        <v>05-02</v>
      </c>
      <c r="K2727" t="str">
        <f t="shared" si="2767"/>
        <v xml:space="preserve">Ingresos propios por habitante -sin regalías- </v>
      </c>
      <c r="L2727" s="150">
        <f>+VLOOKUP($E2727,IGF_2018!$B$8:$Z$347,6,0)</f>
        <v>0.14725414526420685</v>
      </c>
      <c r="M2727" s="142" t="str">
        <f>+VLOOKUP($E2727,IGF_2018!$B$8:$Z$347,7,0)</f>
        <v>Bajo</v>
      </c>
    </row>
    <row r="2728" spans="1:13" x14ac:dyDescent="0.3">
      <c r="A2728" s="139">
        <f t="shared" si="2707"/>
        <v>72</v>
      </c>
      <c r="B2728" s="148">
        <f t="shared" si="2709"/>
        <v>24</v>
      </c>
      <c r="D2728" s="149" t="str">
        <f>+VLOOKUP($A2728,mUNICIPIOS!$B$4:$F$343,2,0)</f>
        <v>Santa Rosa</v>
      </c>
      <c r="E2728" s="149">
        <f>+VLOOKUP($A2728,mUNICIPIOS!$B$4:$F$343,3,0)</f>
        <v>601</v>
      </c>
      <c r="F2728" s="149" t="str">
        <f>+VLOOKUP($A2728,mUNICIPIOS!$B$4:$F$343,4,0)</f>
        <v>Cuilapa</v>
      </c>
      <c r="G2728" s="139" t="str">
        <f t="shared" ref="G2728:K2728" si="2768">+G2690</f>
        <v>05</v>
      </c>
      <c r="H2728" t="str">
        <f t="shared" si="2768"/>
        <v>IGF</v>
      </c>
      <c r="I2728" t="str">
        <f t="shared" si="2768"/>
        <v>Índice de Gestión Financiera</v>
      </c>
      <c r="J2728" t="str">
        <f t="shared" si="2768"/>
        <v>05-03</v>
      </c>
      <c r="K2728" t="str">
        <f t="shared" si="2768"/>
        <v>Ingresos del IUSI en relación a los ingresos propios -sin regalías-</v>
      </c>
      <c r="L2728" s="150">
        <f>+VLOOKUP($E2728,IGF_2018!$B$8:$Z$347,9,0)</f>
        <v>0.13747861899368172</v>
      </c>
      <c r="M2728" s="142" t="str">
        <f>+VLOOKUP($E2728,IGF_2018!$B$8:$Z$347,10,0)</f>
        <v>Bajo</v>
      </c>
    </row>
    <row r="2729" spans="1:13" x14ac:dyDescent="0.3">
      <c r="A2729" s="139">
        <f t="shared" si="2707"/>
        <v>72</v>
      </c>
      <c r="B2729" s="148">
        <f t="shared" si="2709"/>
        <v>25</v>
      </c>
      <c r="D2729" s="149" t="str">
        <f>+VLOOKUP($A2729,mUNICIPIOS!$B$4:$F$343,2,0)</f>
        <v>Santa Rosa</v>
      </c>
      <c r="E2729" s="149">
        <f>+VLOOKUP($A2729,mUNICIPIOS!$B$4:$F$343,3,0)</f>
        <v>601</v>
      </c>
      <c r="F2729" s="149" t="str">
        <f>+VLOOKUP($A2729,mUNICIPIOS!$B$4:$F$343,4,0)</f>
        <v>Cuilapa</v>
      </c>
      <c r="G2729" s="139" t="str">
        <f t="shared" ref="G2729:K2729" si="2769">+G2691</f>
        <v>05</v>
      </c>
      <c r="H2729" t="str">
        <f t="shared" si="2769"/>
        <v>IGF</v>
      </c>
      <c r="I2729" t="str">
        <f t="shared" si="2769"/>
        <v>Índice de Gestión Financiera</v>
      </c>
      <c r="J2729" t="str">
        <f t="shared" si="2769"/>
        <v>05-04</v>
      </c>
      <c r="K2729" t="str">
        <f t="shared" si="2769"/>
        <v>Inversión anual en capital fijo por habitante</v>
      </c>
      <c r="L2729" s="150">
        <f>+VLOOKUP($E2729,IGF_2018!$B$8:$Z$347,12,0)</f>
        <v>6.0697669965327126E-2</v>
      </c>
      <c r="M2729" s="142" t="str">
        <f>+VLOOKUP($E2729,IGF_2018!$B$8:$Z$347,13,0)</f>
        <v>Bajo</v>
      </c>
    </row>
    <row r="2730" spans="1:13" x14ac:dyDescent="0.3">
      <c r="A2730" s="139">
        <f t="shared" si="2707"/>
        <v>72</v>
      </c>
      <c r="B2730" s="148">
        <f t="shared" si="2709"/>
        <v>26</v>
      </c>
      <c r="D2730" s="149" t="str">
        <f>+VLOOKUP($A2730,mUNICIPIOS!$B$4:$F$343,2,0)</f>
        <v>Santa Rosa</v>
      </c>
      <c r="E2730" s="149">
        <f>+VLOOKUP($A2730,mUNICIPIOS!$B$4:$F$343,3,0)</f>
        <v>601</v>
      </c>
      <c r="F2730" s="149" t="str">
        <f>+VLOOKUP($A2730,mUNICIPIOS!$B$4:$F$343,4,0)</f>
        <v>Cuilapa</v>
      </c>
      <c r="G2730" s="139" t="str">
        <f t="shared" ref="G2730:K2730" si="2770">+G2692</f>
        <v>05</v>
      </c>
      <c r="H2730" t="str">
        <f t="shared" si="2770"/>
        <v>IGF</v>
      </c>
      <c r="I2730" t="str">
        <f t="shared" si="2770"/>
        <v>Índice de Gestión Financiera</v>
      </c>
      <c r="J2730" t="str">
        <f t="shared" si="2770"/>
        <v>05-05</v>
      </c>
      <c r="K2730" t="str">
        <f t="shared" si="2770"/>
        <v>Inversión anual en capital fijo con recursos percibidos por ingresos propios</v>
      </c>
      <c r="L2730" s="150">
        <f>+VLOOKUP($E2730,IGF_2018!$B$8:$Z$347,15,0)</f>
        <v>0</v>
      </c>
      <c r="M2730" s="142" t="str">
        <f>+VLOOKUP($E2730,IGF_2018!$B$8:$Z$347,16,0)</f>
        <v>Bajo</v>
      </c>
    </row>
    <row r="2731" spans="1:13" x14ac:dyDescent="0.3">
      <c r="A2731" s="139">
        <f t="shared" si="2707"/>
        <v>72</v>
      </c>
      <c r="B2731" s="148">
        <f t="shared" si="2709"/>
        <v>27</v>
      </c>
      <c r="D2731" s="149" t="str">
        <f>+VLOOKUP($A2731,mUNICIPIOS!$B$4:$F$343,2,0)</f>
        <v>Santa Rosa</v>
      </c>
      <c r="E2731" s="149">
        <f>+VLOOKUP($A2731,mUNICIPIOS!$B$4:$F$343,3,0)</f>
        <v>601</v>
      </c>
      <c r="F2731" s="149" t="str">
        <f>+VLOOKUP($A2731,mUNICIPIOS!$B$4:$F$343,4,0)</f>
        <v>Cuilapa</v>
      </c>
      <c r="G2731" s="139" t="str">
        <f t="shared" ref="G2731:K2731" si="2771">+G2693</f>
        <v>05</v>
      </c>
      <c r="H2731" t="str">
        <f t="shared" si="2771"/>
        <v>IGF</v>
      </c>
      <c r="I2731" t="str">
        <f t="shared" si="2771"/>
        <v>Índice de Gestión Financiera</v>
      </c>
      <c r="J2731" t="str">
        <f t="shared" si="2771"/>
        <v>05-06</v>
      </c>
      <c r="K2731" t="str">
        <f t="shared" si="2771"/>
        <v xml:space="preserve">Inversión anual en capital fijo con recursos percibidos por transferencias del Gobierno Central </v>
      </c>
      <c r="L2731" s="150">
        <f>+VLOOKUP($E2731,IGF_2018!$B$8:$Z$347,18,0)</f>
        <v>9.2977396276482702E-2</v>
      </c>
      <c r="M2731" s="142" t="str">
        <f>+VLOOKUP($E2731,IGF_2018!$B$8:$Z$347,19,0)</f>
        <v>Bajo</v>
      </c>
    </row>
    <row r="2732" spans="1:13" x14ac:dyDescent="0.3">
      <c r="A2732" s="139">
        <f t="shared" si="2707"/>
        <v>72</v>
      </c>
      <c r="B2732" s="148">
        <f t="shared" si="2709"/>
        <v>28</v>
      </c>
      <c r="D2732" s="149" t="str">
        <f>+VLOOKUP($A2732,mUNICIPIOS!$B$4:$F$343,2,0)</f>
        <v>Santa Rosa</v>
      </c>
      <c r="E2732" s="149">
        <f>+VLOOKUP($A2732,mUNICIPIOS!$B$4:$F$343,3,0)</f>
        <v>601</v>
      </c>
      <c r="F2732" s="149" t="str">
        <f>+VLOOKUP($A2732,mUNICIPIOS!$B$4:$F$343,4,0)</f>
        <v>Cuilapa</v>
      </c>
      <c r="G2732" s="139" t="str">
        <f t="shared" ref="G2732:K2732" si="2772">+G2694</f>
        <v>05</v>
      </c>
      <c r="H2732" t="str">
        <f t="shared" si="2772"/>
        <v>IGF</v>
      </c>
      <c r="I2732" t="str">
        <f t="shared" si="2772"/>
        <v>Índice de Gestión Financiera</v>
      </c>
      <c r="J2732" t="str">
        <f t="shared" si="2772"/>
        <v>05-07</v>
      </c>
      <c r="K2732" t="str">
        <f t="shared" si="2772"/>
        <v>Financiamiento por endeudamiento municipal</v>
      </c>
      <c r="L2732" s="150">
        <f>+VLOOKUP($E2732,IGF_2018!$B$8:$Z$347,21,0)</f>
        <v>1</v>
      </c>
      <c r="M2732" s="142" t="str">
        <f>+VLOOKUP($E2732,IGF_2018!$B$8:$Z$347,22,0)</f>
        <v>Alto</v>
      </c>
    </row>
    <row r="2733" spans="1:13" x14ac:dyDescent="0.3">
      <c r="A2733" s="139">
        <f t="shared" ref="A2733:A2796" si="2773">+IF(B2732=38,A2732+1,A2732)</f>
        <v>72</v>
      </c>
      <c r="B2733" s="148">
        <f t="shared" si="2709"/>
        <v>29</v>
      </c>
      <c r="D2733" s="149" t="str">
        <f>+VLOOKUP($A2733,mUNICIPIOS!$B$4:$F$343,2,0)</f>
        <v>Santa Rosa</v>
      </c>
      <c r="E2733" s="149">
        <f>+VLOOKUP($A2733,mUNICIPIOS!$B$4:$F$343,3,0)</f>
        <v>601</v>
      </c>
      <c r="F2733" s="149" t="str">
        <f>+VLOOKUP($A2733,mUNICIPIOS!$B$4:$F$343,4,0)</f>
        <v>Cuilapa</v>
      </c>
      <c r="G2733" s="139" t="str">
        <f t="shared" ref="G2733:K2733" si="2774">+G2695</f>
        <v>05</v>
      </c>
      <c r="H2733" t="str">
        <f t="shared" si="2774"/>
        <v>IGF</v>
      </c>
      <c r="I2733" t="str">
        <f t="shared" si="2774"/>
        <v>Índice de Gestión Financiera</v>
      </c>
      <c r="J2733" t="str">
        <f t="shared" si="2774"/>
        <v>INDICE</v>
      </c>
      <c r="K2733">
        <f t="shared" si="2774"/>
        <v>0</v>
      </c>
      <c r="L2733" s="150">
        <f>+VLOOKUP($E2733,IGF_2018!$B$8:$Z$347,24,0)</f>
        <v>0.32568233768999511</v>
      </c>
      <c r="M2733" s="142" t="str">
        <f>+VLOOKUP($E2733,IGF_2018!$B$8:$Z$347,25,0)</f>
        <v>Medio bajo</v>
      </c>
    </row>
    <row r="2734" spans="1:13" x14ac:dyDescent="0.3">
      <c r="A2734" s="139">
        <f t="shared" si="2773"/>
        <v>72</v>
      </c>
      <c r="B2734" s="148">
        <f t="shared" ref="B2734:B2797" si="2775">+B2696</f>
        <v>30</v>
      </c>
      <c r="D2734" s="149" t="str">
        <f>+VLOOKUP($A2734,mUNICIPIOS!$B$4:$F$343,2,0)</f>
        <v>Santa Rosa</v>
      </c>
      <c r="E2734" s="149">
        <f>+VLOOKUP($A2734,mUNICIPIOS!$B$4:$F$343,3,0)</f>
        <v>601</v>
      </c>
      <c r="F2734" s="149" t="str">
        <f>+VLOOKUP($A2734,mUNICIPIOS!$B$4:$F$343,4,0)</f>
        <v>Cuilapa</v>
      </c>
      <c r="G2734" s="139" t="str">
        <f t="shared" ref="G2734:K2734" si="2776">+G2696</f>
        <v>06</v>
      </c>
      <c r="H2734" t="str">
        <f t="shared" si="2776"/>
        <v>IGE</v>
      </c>
      <c r="I2734" t="str">
        <f t="shared" si="2776"/>
        <v>Índice de Gestión Estratégica</v>
      </c>
      <c r="J2734" t="str">
        <f t="shared" si="2776"/>
        <v>06-01</v>
      </c>
      <c r="K2734" t="str">
        <f t="shared" si="2776"/>
        <v>Ejecución del Plan Operativo Anual  (POA)</v>
      </c>
      <c r="L2734" s="150">
        <f>+VLOOKUP($E2734,IGE_2018!$B$8:$Z$347,3,0)</f>
        <v>0.89166666666666661</v>
      </c>
      <c r="M2734" s="142" t="str">
        <f>+VLOOKUP($E2734,IGE_2018!$B$8:$Z$347,4,0)</f>
        <v>Alto</v>
      </c>
    </row>
    <row r="2735" spans="1:13" x14ac:dyDescent="0.3">
      <c r="A2735" s="139">
        <f t="shared" si="2773"/>
        <v>72</v>
      </c>
      <c r="B2735" s="148">
        <f t="shared" si="2775"/>
        <v>31</v>
      </c>
      <c r="D2735" s="149" t="str">
        <f>+VLOOKUP($A2735,mUNICIPIOS!$B$4:$F$343,2,0)</f>
        <v>Santa Rosa</v>
      </c>
      <c r="E2735" s="149">
        <f>+VLOOKUP($A2735,mUNICIPIOS!$B$4:$F$343,3,0)</f>
        <v>601</v>
      </c>
      <c r="F2735" s="149" t="str">
        <f>+VLOOKUP($A2735,mUNICIPIOS!$B$4:$F$343,4,0)</f>
        <v>Cuilapa</v>
      </c>
      <c r="G2735" s="139" t="str">
        <f t="shared" ref="G2735:K2735" si="2777">+G2697</f>
        <v>06</v>
      </c>
      <c r="H2735" t="str">
        <f t="shared" si="2777"/>
        <v>IGE</v>
      </c>
      <c r="I2735" t="str">
        <f t="shared" si="2777"/>
        <v>Índice de Gestión Estratégica</v>
      </c>
      <c r="J2735" t="str">
        <f t="shared" si="2777"/>
        <v>06-02</v>
      </c>
      <c r="K2735" t="str">
        <f t="shared" si="2777"/>
        <v>Relación Plan de Desarrollo Municipal y Ordenamiento Territorial (PDM-OT) - Plan Estratégico Institucional (PEI) - Plan Operativo Multianual (POM) - Plan Operativo Anual (POA)</v>
      </c>
      <c r="L2735" s="150">
        <f>+VLOOKUP($E2735,IGE_2018!$B$8:$Z$347,6,0)</f>
        <v>0.91428571428571426</v>
      </c>
      <c r="M2735" s="142" t="str">
        <f>+VLOOKUP($E2735,IGE_2018!$B$8:$Z$347,7,0)</f>
        <v>Alto</v>
      </c>
    </row>
    <row r="2736" spans="1:13" x14ac:dyDescent="0.3">
      <c r="A2736" s="139">
        <f t="shared" si="2773"/>
        <v>72</v>
      </c>
      <c r="B2736" s="148">
        <f t="shared" si="2775"/>
        <v>32</v>
      </c>
      <c r="D2736" s="149" t="str">
        <f>+VLOOKUP($A2736,mUNICIPIOS!$B$4:$F$343,2,0)</f>
        <v>Santa Rosa</v>
      </c>
      <c r="E2736" s="149">
        <f>+VLOOKUP($A2736,mUNICIPIOS!$B$4:$F$343,3,0)</f>
        <v>601</v>
      </c>
      <c r="F2736" s="149" t="str">
        <f>+VLOOKUP($A2736,mUNICIPIOS!$B$4:$F$343,4,0)</f>
        <v>Cuilapa</v>
      </c>
      <c r="G2736" s="139" t="str">
        <f t="shared" ref="G2736:K2736" si="2778">+G2698</f>
        <v>06</v>
      </c>
      <c r="H2736" t="str">
        <f t="shared" si="2778"/>
        <v>IGE</v>
      </c>
      <c r="I2736" t="str">
        <f t="shared" si="2778"/>
        <v>Índice de Gestión Estratégica</v>
      </c>
      <c r="J2736" t="str">
        <f t="shared" si="2778"/>
        <v>06-03</v>
      </c>
      <c r="K2736" t="str">
        <f t="shared" si="2778"/>
        <v>Presupuesto de egresos relacionado a competencias municipales que responden a prioridades nacionales de desarrollo.</v>
      </c>
      <c r="L2736" s="150">
        <f>+VLOOKUP($E2736,IGE_2018!$B$8:$Z$347,9,0)</f>
        <v>0.20641817275730329</v>
      </c>
      <c r="M2736" s="142" t="str">
        <f>+VLOOKUP($E2736,IGE_2018!$B$8:$Z$347,10,0)</f>
        <v>Medio bajo</v>
      </c>
    </row>
    <row r="2737" spans="1:13" x14ac:dyDescent="0.3">
      <c r="A2737" s="139">
        <f t="shared" si="2773"/>
        <v>72</v>
      </c>
      <c r="B2737" s="148">
        <f t="shared" si="2775"/>
        <v>33</v>
      </c>
      <c r="D2737" s="149" t="str">
        <f>+VLOOKUP($A2737,mUNICIPIOS!$B$4:$F$343,2,0)</f>
        <v>Santa Rosa</v>
      </c>
      <c r="E2737" s="149">
        <f>+VLOOKUP($A2737,mUNICIPIOS!$B$4:$F$343,3,0)</f>
        <v>601</v>
      </c>
      <c r="F2737" s="149" t="str">
        <f>+VLOOKUP($A2737,mUNICIPIOS!$B$4:$F$343,4,0)</f>
        <v>Cuilapa</v>
      </c>
      <c r="G2737" s="139" t="str">
        <f t="shared" ref="G2737:K2737" si="2779">+G2699</f>
        <v>06</v>
      </c>
      <c r="H2737" t="str">
        <f t="shared" si="2779"/>
        <v>IGE</v>
      </c>
      <c r="I2737" t="str">
        <f t="shared" si="2779"/>
        <v>Índice de Gestión Estratégica</v>
      </c>
      <c r="J2737" t="str">
        <f t="shared" si="2779"/>
        <v>06-04</v>
      </c>
      <c r="K2737" t="str">
        <f t="shared" si="2779"/>
        <v>Institucionalización de la gestión ordenada del territorio</v>
      </c>
      <c r="L2737" s="150">
        <f>+VLOOKUP($E2737,IGE_2018!$B$8:$Z$347,12,0)</f>
        <v>0.5</v>
      </c>
      <c r="M2737" s="142" t="str">
        <f>+VLOOKUP($E2737,IGE_2018!$B$8:$Z$347,13,0)</f>
        <v>Medio</v>
      </c>
    </row>
    <row r="2738" spans="1:13" x14ac:dyDescent="0.3">
      <c r="A2738" s="139">
        <f t="shared" si="2773"/>
        <v>72</v>
      </c>
      <c r="B2738" s="148">
        <f t="shared" si="2775"/>
        <v>34</v>
      </c>
      <c r="D2738" s="149" t="str">
        <f>+VLOOKUP($A2738,mUNICIPIOS!$B$4:$F$343,2,0)</f>
        <v>Santa Rosa</v>
      </c>
      <c r="E2738" s="149">
        <f>+VLOOKUP($A2738,mUNICIPIOS!$B$4:$F$343,3,0)</f>
        <v>601</v>
      </c>
      <c r="F2738" s="149" t="str">
        <f>+VLOOKUP($A2738,mUNICIPIOS!$B$4:$F$343,4,0)</f>
        <v>Cuilapa</v>
      </c>
      <c r="G2738" s="139" t="str">
        <f t="shared" ref="G2738:K2738" si="2780">+G2700</f>
        <v>06</v>
      </c>
      <c r="H2738" t="str">
        <f t="shared" si="2780"/>
        <v>IGE</v>
      </c>
      <c r="I2738" t="str">
        <f t="shared" si="2780"/>
        <v>Índice de Gestión Estratégica</v>
      </c>
      <c r="J2738" t="str">
        <f t="shared" si="2780"/>
        <v>06-05</v>
      </c>
      <c r="K2738" t="str">
        <f t="shared" si="2780"/>
        <v>Acciones para la gestión ordenada del territorio</v>
      </c>
      <c r="L2738" s="150">
        <f>+VLOOKUP($E2738,IGE_2018!$B$8:$Z$347,15,0)</f>
        <v>0.3600000000000001</v>
      </c>
      <c r="M2738" s="142" t="str">
        <f>+VLOOKUP($E2738,IGE_2018!$B$8:$Z$347,16,0)</f>
        <v>Medio bajo</v>
      </c>
    </row>
    <row r="2739" spans="1:13" x14ac:dyDescent="0.3">
      <c r="A2739" s="139">
        <f t="shared" si="2773"/>
        <v>72</v>
      </c>
      <c r="B2739" s="148">
        <f t="shared" si="2775"/>
        <v>35</v>
      </c>
      <c r="D2739" s="149" t="str">
        <f>+VLOOKUP($A2739,mUNICIPIOS!$B$4:$F$343,2,0)</f>
        <v>Santa Rosa</v>
      </c>
      <c r="E2739" s="149">
        <f>+VLOOKUP($A2739,mUNICIPIOS!$B$4:$F$343,3,0)</f>
        <v>601</v>
      </c>
      <c r="F2739" s="149" t="str">
        <f>+VLOOKUP($A2739,mUNICIPIOS!$B$4:$F$343,4,0)</f>
        <v>Cuilapa</v>
      </c>
      <c r="G2739" s="139" t="str">
        <f t="shared" ref="G2739:K2739" si="2781">+G2701</f>
        <v>06</v>
      </c>
      <c r="H2739" t="str">
        <f t="shared" si="2781"/>
        <v>IGE</v>
      </c>
      <c r="I2739" t="str">
        <f t="shared" si="2781"/>
        <v>Índice de Gestión Estratégica</v>
      </c>
      <c r="J2739" t="str">
        <f t="shared" si="2781"/>
        <v>06-06</v>
      </c>
      <c r="K2739" t="str">
        <f t="shared" si="2781"/>
        <v>Gestión de riesgo en la formulación de proyectos derivados de la planificación operativa anual</v>
      </c>
      <c r="L2739" s="150">
        <f>+VLOOKUP($E2739,IGE_2018!$B$8:$Z$347,18,0)</f>
        <v>0</v>
      </c>
      <c r="M2739" s="142" t="str">
        <f>+VLOOKUP($E2739,IGE_2018!$B$8:$Z$347,19,0)</f>
        <v>Bajo</v>
      </c>
    </row>
    <row r="2740" spans="1:13" x14ac:dyDescent="0.3">
      <c r="A2740" s="139">
        <f t="shared" si="2773"/>
        <v>72</v>
      </c>
      <c r="B2740" s="148">
        <f t="shared" si="2775"/>
        <v>36</v>
      </c>
      <c r="D2740" s="149" t="str">
        <f>+VLOOKUP($A2740,mUNICIPIOS!$B$4:$F$343,2,0)</f>
        <v>Santa Rosa</v>
      </c>
      <c r="E2740" s="149">
        <f>+VLOOKUP($A2740,mUNICIPIOS!$B$4:$F$343,3,0)</f>
        <v>601</v>
      </c>
      <c r="F2740" s="149" t="str">
        <f>+VLOOKUP($A2740,mUNICIPIOS!$B$4:$F$343,4,0)</f>
        <v>Cuilapa</v>
      </c>
      <c r="G2740" s="139" t="str">
        <f t="shared" ref="G2740:K2740" si="2782">+G2702</f>
        <v>06</v>
      </c>
      <c r="H2740" t="str">
        <f t="shared" si="2782"/>
        <v>IGE</v>
      </c>
      <c r="I2740" t="str">
        <f t="shared" si="2782"/>
        <v>Índice de Gestión Estratégica</v>
      </c>
      <c r="J2740" t="str">
        <f t="shared" si="2782"/>
        <v>06-07</v>
      </c>
      <c r="K2740" t="str">
        <f t="shared" si="2782"/>
        <v>Ingresos por servicios ambientales en relación a los ingresos propios sin regalías</v>
      </c>
      <c r="L2740" s="150">
        <f>+VLOOKUP($E2740,IGE_2018!$B$8:$Z$347,21,0)</f>
        <v>0</v>
      </c>
      <c r="M2740" s="142" t="str">
        <f>+VLOOKUP($E2740,IGE_2018!$B$8:$Z$347,22,0)</f>
        <v>Bajo</v>
      </c>
    </row>
    <row r="2741" spans="1:13" x14ac:dyDescent="0.3">
      <c r="A2741" s="139">
        <f t="shared" si="2773"/>
        <v>72</v>
      </c>
      <c r="B2741" s="148">
        <f t="shared" si="2775"/>
        <v>37</v>
      </c>
      <c r="D2741" s="149" t="str">
        <f>+VLOOKUP($A2741,mUNICIPIOS!$B$4:$F$343,2,0)</f>
        <v>Santa Rosa</v>
      </c>
      <c r="E2741" s="149">
        <f>+VLOOKUP($A2741,mUNICIPIOS!$B$4:$F$343,3,0)</f>
        <v>601</v>
      </c>
      <c r="F2741" s="149" t="str">
        <f>+VLOOKUP($A2741,mUNICIPIOS!$B$4:$F$343,4,0)</f>
        <v>Cuilapa</v>
      </c>
      <c r="G2741" s="139" t="str">
        <f t="shared" ref="G2741:K2741" si="2783">+G2703</f>
        <v>06</v>
      </c>
      <c r="H2741" t="str">
        <f t="shared" si="2783"/>
        <v>IGE</v>
      </c>
      <c r="I2741" t="str">
        <f t="shared" si="2783"/>
        <v>Índice de Gestión Estratégica</v>
      </c>
      <c r="J2741" t="str">
        <f t="shared" si="2783"/>
        <v>INDICE</v>
      </c>
      <c r="K2741">
        <f t="shared" si="2783"/>
        <v>0</v>
      </c>
      <c r="L2741" s="150">
        <f>+VLOOKUP($E2741,IGE_2018!$B$8:$Z$347,24,0)</f>
        <v>0.42649740033218292</v>
      </c>
      <c r="M2741" s="142" t="str">
        <f>+VLOOKUP($E2741,IGE_2018!$B$8:$Z$347,25,0)</f>
        <v>Medio</v>
      </c>
    </row>
    <row r="2742" spans="1:13" x14ac:dyDescent="0.3">
      <c r="A2742" s="139">
        <f t="shared" si="2773"/>
        <v>72</v>
      </c>
      <c r="B2742" s="148">
        <f t="shared" si="2775"/>
        <v>38</v>
      </c>
      <c r="D2742" s="149" t="str">
        <f>+VLOOKUP($A2742,mUNICIPIOS!$B$4:$F$343,2,0)</f>
        <v>Santa Rosa</v>
      </c>
      <c r="E2742" s="149">
        <f>+VLOOKUP($A2742,mUNICIPIOS!$B$4:$F$343,3,0)</f>
        <v>601</v>
      </c>
      <c r="F2742" s="149" t="str">
        <f>+VLOOKUP($A2742,mUNICIPIOS!$B$4:$F$343,4,0)</f>
        <v>Cuilapa</v>
      </c>
      <c r="G2742" s="139" t="str">
        <f t="shared" ref="G2742:K2742" si="2784">+G2704</f>
        <v>RANKING</v>
      </c>
      <c r="H2742" t="str">
        <f t="shared" si="2784"/>
        <v>RGM</v>
      </c>
      <c r="I2742" t="str">
        <f t="shared" si="2784"/>
        <v>Ranking de la Gestión Municipal 2018</v>
      </c>
      <c r="J2742" t="str">
        <f t="shared" si="2784"/>
        <v>RANKING</v>
      </c>
      <c r="K2742">
        <f t="shared" si="2784"/>
        <v>0</v>
      </c>
      <c r="L2742" s="151">
        <f>+VLOOKUP($E2742,Resultados_generales!$C$8:$AE$347,27,0)</f>
        <v>0.49161514540108897</v>
      </c>
      <c r="M2742" t="str">
        <f>+VLOOKUP($E2742,Resultados_generales!$C$8:$AE$347,28,0)</f>
        <v>Medio</v>
      </c>
    </row>
    <row r="2743" spans="1:13" x14ac:dyDescent="0.3">
      <c r="A2743" s="139">
        <f t="shared" si="2773"/>
        <v>73</v>
      </c>
      <c r="B2743" s="148">
        <f t="shared" si="2775"/>
        <v>1</v>
      </c>
      <c r="D2743" s="149" t="str">
        <f>+VLOOKUP($A2743,mUNICIPIOS!$B$4:$F$343,2,0)</f>
        <v>Santa Rosa</v>
      </c>
      <c r="E2743" s="149">
        <f>+VLOOKUP($A2743,mUNICIPIOS!$B$4:$F$343,3,0)</f>
        <v>602</v>
      </c>
      <c r="F2743" s="149" t="str">
        <f>+VLOOKUP($A2743,mUNICIPIOS!$B$4:$F$343,4,0)</f>
        <v>Barberena</v>
      </c>
      <c r="G2743" s="139" t="str">
        <f t="shared" ref="G2743:K2743" si="2785">+G2705</f>
        <v>01</v>
      </c>
      <c r="H2743" t="str">
        <f t="shared" si="2785"/>
        <v>IPC</v>
      </c>
      <c r="I2743" t="str">
        <f t="shared" si="2785"/>
        <v>Índice de Participación Ciudadana</v>
      </c>
      <c r="J2743" t="str">
        <f t="shared" si="2785"/>
        <v>01-01</v>
      </c>
      <c r="K2743" t="str">
        <f t="shared" si="2785"/>
        <v>Número de reuniones del COMUDE en el año de la medición.</v>
      </c>
      <c r="L2743" s="150">
        <f>+VLOOKUP($E2743,IPC_2018!$B$8:$T$347,3,0)</f>
        <v>0.5</v>
      </c>
      <c r="M2743" s="142" t="str">
        <f>+VLOOKUP($E2743,IPC_2018!$B$8:$T$347,4,0)</f>
        <v>Medio</v>
      </c>
    </row>
    <row r="2744" spans="1:13" x14ac:dyDescent="0.3">
      <c r="A2744" s="139">
        <f t="shared" si="2773"/>
        <v>73</v>
      </c>
      <c r="B2744" s="148">
        <f t="shared" si="2775"/>
        <v>2</v>
      </c>
      <c r="D2744" s="149" t="str">
        <f>+VLOOKUP($A2744,mUNICIPIOS!$B$4:$F$343,2,0)</f>
        <v>Santa Rosa</v>
      </c>
      <c r="E2744" s="149">
        <f>+VLOOKUP($A2744,mUNICIPIOS!$B$4:$F$343,3,0)</f>
        <v>602</v>
      </c>
      <c r="F2744" s="149" t="str">
        <f>+VLOOKUP($A2744,mUNICIPIOS!$B$4:$F$343,4,0)</f>
        <v>Barberena</v>
      </c>
      <c r="G2744" s="139" t="str">
        <f t="shared" ref="G2744:K2744" si="2786">+G2706</f>
        <v>01</v>
      </c>
      <c r="H2744" t="str">
        <f t="shared" si="2786"/>
        <v>IPC</v>
      </c>
      <c r="I2744" t="str">
        <f t="shared" si="2786"/>
        <v>Índice de Participación Ciudadana</v>
      </c>
      <c r="J2744" t="str">
        <f t="shared" si="2786"/>
        <v>01-02</v>
      </c>
      <c r="K2744" t="str">
        <f t="shared" si="2786"/>
        <v>Participación de Alcaldes, Concejales y Síndicos determinados o designados en el COMUDE</v>
      </c>
      <c r="L2744" s="150">
        <f>+VLOOKUP($E2744,IPC_2018!$B$8:$T$347,6,0)</f>
        <v>0.97499999999999998</v>
      </c>
      <c r="M2744" s="142" t="str">
        <f>+VLOOKUP($E2744,IPC_2018!$B$8:$T$347,7,0)</f>
        <v>Alto</v>
      </c>
    </row>
    <row r="2745" spans="1:13" x14ac:dyDescent="0.3">
      <c r="A2745" s="139">
        <f t="shared" si="2773"/>
        <v>73</v>
      </c>
      <c r="B2745" s="148">
        <f t="shared" si="2775"/>
        <v>3</v>
      </c>
      <c r="D2745" s="149" t="str">
        <f>+VLOOKUP($A2745,mUNICIPIOS!$B$4:$F$343,2,0)</f>
        <v>Santa Rosa</v>
      </c>
      <c r="E2745" s="149">
        <f>+VLOOKUP($A2745,mUNICIPIOS!$B$4:$F$343,3,0)</f>
        <v>602</v>
      </c>
      <c r="F2745" s="149" t="str">
        <f>+VLOOKUP($A2745,mUNICIPIOS!$B$4:$F$343,4,0)</f>
        <v>Barberena</v>
      </c>
      <c r="G2745" s="139" t="str">
        <f t="shared" ref="G2745:K2745" si="2787">+G2707</f>
        <v>01</v>
      </c>
      <c r="H2745" t="str">
        <f t="shared" si="2787"/>
        <v>IPC</v>
      </c>
      <c r="I2745" t="str">
        <f t="shared" si="2787"/>
        <v>Índice de Participación Ciudadana</v>
      </c>
      <c r="J2745" t="str">
        <f t="shared" si="2787"/>
        <v>01-03</v>
      </c>
      <c r="K2745" t="str">
        <f t="shared" si="2787"/>
        <v>Participación  de organizaciones de jóvenes, mujeres, pueblos mayas, xincas, garífunas, y otras organizaciones en el Comude</v>
      </c>
      <c r="L2745" s="150">
        <f>+VLOOKUP($E2745,IPC_2018!$B$8:$T$347,9,0)</f>
        <v>0</v>
      </c>
      <c r="M2745" s="142" t="str">
        <f>+VLOOKUP($E2745,IPC_2018!$B$8:$T$347,10,0)</f>
        <v>Bajo</v>
      </c>
    </row>
    <row r="2746" spans="1:13" x14ac:dyDescent="0.3">
      <c r="A2746" s="139">
        <f t="shared" si="2773"/>
        <v>73</v>
      </c>
      <c r="B2746" s="148">
        <f t="shared" si="2775"/>
        <v>4</v>
      </c>
      <c r="D2746" s="149" t="str">
        <f>+VLOOKUP($A2746,mUNICIPIOS!$B$4:$F$343,2,0)</f>
        <v>Santa Rosa</v>
      </c>
      <c r="E2746" s="149">
        <f>+VLOOKUP($A2746,mUNICIPIOS!$B$4:$F$343,3,0)</f>
        <v>602</v>
      </c>
      <c r="F2746" s="149" t="str">
        <f>+VLOOKUP($A2746,mUNICIPIOS!$B$4:$F$343,4,0)</f>
        <v>Barberena</v>
      </c>
      <c r="G2746" s="139" t="str">
        <f t="shared" ref="G2746:K2746" si="2788">+G2708</f>
        <v>01</v>
      </c>
      <c r="H2746" t="str">
        <f t="shared" si="2788"/>
        <v>IPC</v>
      </c>
      <c r="I2746" t="str">
        <f t="shared" si="2788"/>
        <v>Índice de Participación Ciudadana</v>
      </c>
      <c r="J2746" t="str">
        <f t="shared" si="2788"/>
        <v>01-04</v>
      </c>
      <c r="K2746" t="str">
        <f t="shared" si="2788"/>
        <v>Representatividad territorial del Comude.</v>
      </c>
      <c r="L2746" s="150">
        <f>+VLOOKUP($E2746,IPC_2018!$B$8:$T$347,12,0)</f>
        <v>0.70434782608695645</v>
      </c>
      <c r="M2746" s="142" t="str">
        <f>+VLOOKUP($E2746,IPC_2018!$B$8:$T$347,13,0)</f>
        <v>Medio alto</v>
      </c>
    </row>
    <row r="2747" spans="1:13" x14ac:dyDescent="0.3">
      <c r="A2747" s="139">
        <f t="shared" si="2773"/>
        <v>73</v>
      </c>
      <c r="B2747" s="148">
        <f t="shared" si="2775"/>
        <v>5</v>
      </c>
      <c r="D2747" s="149" t="str">
        <f>+VLOOKUP($A2747,mUNICIPIOS!$B$4:$F$343,2,0)</f>
        <v>Santa Rosa</v>
      </c>
      <c r="E2747" s="149">
        <f>+VLOOKUP($A2747,mUNICIPIOS!$B$4:$F$343,3,0)</f>
        <v>602</v>
      </c>
      <c r="F2747" s="149" t="str">
        <f>+VLOOKUP($A2747,mUNICIPIOS!$B$4:$F$343,4,0)</f>
        <v>Barberena</v>
      </c>
      <c r="G2747" s="139" t="str">
        <f t="shared" ref="G2747:K2747" si="2789">+G2709</f>
        <v>01</v>
      </c>
      <c r="H2747" t="str">
        <f t="shared" si="2789"/>
        <v>IPC</v>
      </c>
      <c r="I2747" t="str">
        <f t="shared" si="2789"/>
        <v>Índice de Participación Ciudadana</v>
      </c>
      <c r="J2747" t="str">
        <f t="shared" si="2789"/>
        <v>01-05</v>
      </c>
      <c r="K2747" t="str">
        <f t="shared" si="2789"/>
        <v>Funcionamiento del Comude</v>
      </c>
      <c r="L2747" s="150">
        <f>+VLOOKUP($E2747,IPC_2018!$B$8:$T$347,15,0)</f>
        <v>0.5795053005581291</v>
      </c>
      <c r="M2747" s="142" t="str">
        <f>+VLOOKUP($E2747,IPC_2018!$B$8:$T$347,16,0)</f>
        <v>Medio</v>
      </c>
    </row>
    <row r="2748" spans="1:13" x14ac:dyDescent="0.3">
      <c r="A2748" s="139">
        <f t="shared" si="2773"/>
        <v>73</v>
      </c>
      <c r="B2748" s="148">
        <f t="shared" si="2775"/>
        <v>6</v>
      </c>
      <c r="D2748" s="149" t="str">
        <f>+VLOOKUP($A2748,mUNICIPIOS!$B$4:$F$343,2,0)</f>
        <v>Santa Rosa</v>
      </c>
      <c r="E2748" s="149">
        <f>+VLOOKUP($A2748,mUNICIPIOS!$B$4:$F$343,3,0)</f>
        <v>602</v>
      </c>
      <c r="F2748" s="149" t="str">
        <f>+VLOOKUP($A2748,mUNICIPIOS!$B$4:$F$343,4,0)</f>
        <v>Barberena</v>
      </c>
      <c r="G2748" s="139" t="str">
        <f t="shared" ref="G2748:K2748" si="2790">+G2710</f>
        <v>01</v>
      </c>
      <c r="H2748" t="str">
        <f t="shared" si="2790"/>
        <v>IPC</v>
      </c>
      <c r="I2748" t="str">
        <f t="shared" si="2790"/>
        <v>Índice de Participación Ciudadana</v>
      </c>
      <c r="J2748" t="str">
        <f t="shared" si="2790"/>
        <v>INDICE</v>
      </c>
      <c r="K2748">
        <f t="shared" si="2790"/>
        <v>0</v>
      </c>
      <c r="L2748" s="150">
        <f>+VLOOKUP($E2748,IPC_2018!$B$8:$T$347,18,0)</f>
        <v>0.5269529689967628</v>
      </c>
      <c r="M2748" s="142" t="str">
        <f>+VLOOKUP($E2748,IPC_2018!$B$8:$T$347,19,0)</f>
        <v>Medio</v>
      </c>
    </row>
    <row r="2749" spans="1:13" x14ac:dyDescent="0.3">
      <c r="A2749" s="139">
        <f t="shared" si="2773"/>
        <v>73</v>
      </c>
      <c r="B2749" s="148">
        <f t="shared" si="2775"/>
        <v>7</v>
      </c>
      <c r="D2749" s="149" t="str">
        <f>+VLOOKUP($A2749,mUNICIPIOS!$B$4:$F$343,2,0)</f>
        <v>Santa Rosa</v>
      </c>
      <c r="E2749" s="149">
        <f>+VLOOKUP($A2749,mUNICIPIOS!$B$4:$F$343,3,0)</f>
        <v>602</v>
      </c>
      <c r="F2749" s="149" t="str">
        <f>+VLOOKUP($A2749,mUNICIPIOS!$B$4:$F$343,4,0)</f>
        <v>Barberena</v>
      </c>
      <c r="G2749" s="139" t="str">
        <f t="shared" ref="G2749:K2749" si="2791">+G2711</f>
        <v>02</v>
      </c>
      <c r="H2749" t="str">
        <f t="shared" si="2791"/>
        <v>IIC</v>
      </c>
      <c r="I2749" t="str">
        <f t="shared" si="2791"/>
        <v>Índice de Información a la Ciudadanía</v>
      </c>
      <c r="J2749" t="str">
        <f t="shared" si="2791"/>
        <v>02-01</v>
      </c>
      <c r="K2749" t="str">
        <f t="shared" si="2791"/>
        <v>Rendición de cuentas cuatrimestral y anual al Comude enfocadas en resultados.</v>
      </c>
      <c r="L2749" s="150">
        <f>+VLOOKUP($E2749,IIC_2018!$B$8:$Q$347,3,0)</f>
        <v>0.4</v>
      </c>
      <c r="M2749" s="142" t="str">
        <f>+VLOOKUP($E2749,IIC_2018!$B$8:$Q$347,4,0)</f>
        <v>Medio bajo</v>
      </c>
    </row>
    <row r="2750" spans="1:13" x14ac:dyDescent="0.3">
      <c r="A2750" s="139">
        <f t="shared" si="2773"/>
        <v>73</v>
      </c>
      <c r="B2750" s="148">
        <f t="shared" si="2775"/>
        <v>8</v>
      </c>
      <c r="D2750" s="149" t="str">
        <f>+VLOOKUP($A2750,mUNICIPIOS!$B$4:$F$343,2,0)</f>
        <v>Santa Rosa</v>
      </c>
      <c r="E2750" s="149">
        <f>+VLOOKUP($A2750,mUNICIPIOS!$B$4:$F$343,3,0)</f>
        <v>602</v>
      </c>
      <c r="F2750" s="149" t="str">
        <f>+VLOOKUP($A2750,mUNICIPIOS!$B$4:$F$343,4,0)</f>
        <v>Barberena</v>
      </c>
      <c r="G2750" s="139" t="str">
        <f t="shared" ref="G2750:K2750" si="2792">+G2712</f>
        <v>02</v>
      </c>
      <c r="H2750" t="str">
        <f t="shared" si="2792"/>
        <v>IIC</v>
      </c>
      <c r="I2750" t="str">
        <f t="shared" si="2792"/>
        <v>Índice de Información a la Ciudadanía</v>
      </c>
      <c r="J2750" t="str">
        <f t="shared" si="2792"/>
        <v>02-02</v>
      </c>
      <c r="K2750" t="str">
        <f t="shared" si="2792"/>
        <v>Información presupuestaria y otra información brindada a la ciudadanía disponible en medios locales de comunicación.</v>
      </c>
      <c r="L2750" s="150">
        <f>+VLOOKUP($E2750,IIC_2018!$B$8:$Q$347,6,0)</f>
        <v>0</v>
      </c>
      <c r="M2750" s="142" t="str">
        <f>+VLOOKUP($E2750,IIC_2018!$B$8:$Q$347,7,0)</f>
        <v>Bajo</v>
      </c>
    </row>
    <row r="2751" spans="1:13" x14ac:dyDescent="0.3">
      <c r="A2751" s="139">
        <f t="shared" si="2773"/>
        <v>73</v>
      </c>
      <c r="B2751" s="148">
        <f t="shared" si="2775"/>
        <v>9</v>
      </c>
      <c r="D2751" s="149" t="str">
        <f>+VLOOKUP($A2751,mUNICIPIOS!$B$4:$F$343,2,0)</f>
        <v>Santa Rosa</v>
      </c>
      <c r="E2751" s="149">
        <f>+VLOOKUP($A2751,mUNICIPIOS!$B$4:$F$343,3,0)</f>
        <v>602</v>
      </c>
      <c r="F2751" s="149" t="str">
        <f>+VLOOKUP($A2751,mUNICIPIOS!$B$4:$F$343,4,0)</f>
        <v>Barberena</v>
      </c>
      <c r="G2751" s="139" t="str">
        <f t="shared" ref="G2751:K2751" si="2793">+G2713</f>
        <v>02</v>
      </c>
      <c r="H2751" t="str">
        <f t="shared" si="2793"/>
        <v>IIC</v>
      </c>
      <c r="I2751" t="str">
        <f t="shared" si="2793"/>
        <v>Índice de Información a la Ciudadanía</v>
      </c>
      <c r="J2751" t="str">
        <f t="shared" si="2793"/>
        <v>02-03</v>
      </c>
      <c r="K2751" t="str">
        <f t="shared" si="2793"/>
        <v>Información pública de oficio actualizada y disponible de acuerdo a la LAIP y uso de internet.</v>
      </c>
      <c r="L2751" s="150">
        <f>+VLOOKUP($E2751,IIC_2018!$B$8:$Q$347,9,0)</f>
        <v>0.84</v>
      </c>
      <c r="M2751" s="142" t="str">
        <f>+VLOOKUP($E2751,IIC_2018!$B$8:$Q$347,10,0)</f>
        <v>Alto</v>
      </c>
    </row>
    <row r="2752" spans="1:13" x14ac:dyDescent="0.3">
      <c r="A2752" s="139">
        <f t="shared" si="2773"/>
        <v>73</v>
      </c>
      <c r="B2752" s="148">
        <f t="shared" si="2775"/>
        <v>10</v>
      </c>
      <c r="D2752" s="149" t="str">
        <f>+VLOOKUP($A2752,mUNICIPIOS!$B$4:$F$343,2,0)</f>
        <v>Santa Rosa</v>
      </c>
      <c r="E2752" s="149">
        <f>+VLOOKUP($A2752,mUNICIPIOS!$B$4:$F$343,3,0)</f>
        <v>602</v>
      </c>
      <c r="F2752" s="149" t="str">
        <f>+VLOOKUP($A2752,mUNICIPIOS!$B$4:$F$343,4,0)</f>
        <v>Barberena</v>
      </c>
      <c r="G2752" s="139" t="str">
        <f t="shared" ref="G2752:K2752" si="2794">+G2714</f>
        <v>02</v>
      </c>
      <c r="H2752" t="str">
        <f t="shared" si="2794"/>
        <v>IIC</v>
      </c>
      <c r="I2752" t="str">
        <f t="shared" si="2794"/>
        <v>Índice de Información a la Ciudadanía</v>
      </c>
      <c r="J2752" t="str">
        <f t="shared" si="2794"/>
        <v>02-04</v>
      </c>
      <c r="K2752" t="str">
        <f t="shared" si="2794"/>
        <v>Relación del monto contratado por medio de Guate compras con el total del presupuesto de egresos vigente.</v>
      </c>
      <c r="L2752" s="150">
        <f>+VLOOKUP($E2752,IIC_2018!$B$8:$Q$347,12,0)</f>
        <v>0.65616721702456504</v>
      </c>
      <c r="M2752" s="142" t="str">
        <f>+VLOOKUP($E2752,IIC_2018!$B$8:$Q$347,13,0)</f>
        <v>Medio alto</v>
      </c>
    </row>
    <row r="2753" spans="1:13" x14ac:dyDescent="0.3">
      <c r="A2753" s="139">
        <f t="shared" si="2773"/>
        <v>73</v>
      </c>
      <c r="B2753" s="148">
        <f t="shared" si="2775"/>
        <v>11</v>
      </c>
      <c r="D2753" s="149" t="str">
        <f>+VLOOKUP($A2753,mUNICIPIOS!$B$4:$F$343,2,0)</f>
        <v>Santa Rosa</v>
      </c>
      <c r="E2753" s="149">
        <f>+VLOOKUP($A2753,mUNICIPIOS!$B$4:$F$343,3,0)</f>
        <v>602</v>
      </c>
      <c r="F2753" s="149" t="str">
        <f>+VLOOKUP($A2753,mUNICIPIOS!$B$4:$F$343,4,0)</f>
        <v>Barberena</v>
      </c>
      <c r="G2753" s="139" t="str">
        <f t="shared" ref="G2753:K2753" si="2795">+G2715</f>
        <v>02</v>
      </c>
      <c r="H2753" t="str">
        <f t="shared" si="2795"/>
        <v>IIC</v>
      </c>
      <c r="I2753" t="str">
        <f t="shared" si="2795"/>
        <v>Índice de Información a la Ciudadanía</v>
      </c>
      <c r="J2753" t="str">
        <f t="shared" si="2795"/>
        <v>INDICE</v>
      </c>
      <c r="K2753">
        <f t="shared" si="2795"/>
        <v>0</v>
      </c>
      <c r="L2753" s="150">
        <f>+VLOOKUP($E2753,IIC_2018!$B$8:$Q$347,15,0)</f>
        <v>0.47404180425614129</v>
      </c>
      <c r="M2753" s="142" t="str">
        <f>+VLOOKUP($E2753,IIC_2018!$B$8:$Q$347,16,0)</f>
        <v>Medio</v>
      </c>
    </row>
    <row r="2754" spans="1:13" x14ac:dyDescent="0.3">
      <c r="A2754" s="139">
        <f t="shared" si="2773"/>
        <v>73</v>
      </c>
      <c r="B2754" s="148">
        <f t="shared" si="2775"/>
        <v>12</v>
      </c>
      <c r="D2754" s="149" t="str">
        <f>+VLOOKUP($A2754,mUNICIPIOS!$B$4:$F$343,2,0)</f>
        <v>Santa Rosa</v>
      </c>
      <c r="E2754" s="149">
        <f>+VLOOKUP($A2754,mUNICIPIOS!$B$4:$F$343,3,0)</f>
        <v>602</v>
      </c>
      <c r="F2754" s="149" t="str">
        <f>+VLOOKUP($A2754,mUNICIPIOS!$B$4:$F$343,4,0)</f>
        <v>Barberena</v>
      </c>
      <c r="G2754" s="139" t="str">
        <f t="shared" ref="G2754:K2754" si="2796">+G2716</f>
        <v>03</v>
      </c>
      <c r="H2754" t="str">
        <f t="shared" si="2796"/>
        <v>ISP</v>
      </c>
      <c r="I2754" t="str">
        <f t="shared" si="2796"/>
        <v>Índice de Servicios Públicos</v>
      </c>
      <c r="J2754" t="str">
        <f t="shared" si="2796"/>
        <v>03-01</v>
      </c>
      <c r="K2754" t="str">
        <f t="shared" si="2796"/>
        <v>Cobertura del servicio público de agua</v>
      </c>
      <c r="L2754" s="150">
        <f>+VLOOKUP($E2754,ISP_2018!$B$8:$T$347,3,0)</f>
        <v>0</v>
      </c>
      <c r="M2754" s="142" t="str">
        <f>+VLOOKUP($E2754,ISP_2018!$B$8:$T$347,4,0)</f>
        <v>Bajo</v>
      </c>
    </row>
    <row r="2755" spans="1:13" x14ac:dyDescent="0.3">
      <c r="A2755" s="139">
        <f t="shared" si="2773"/>
        <v>73</v>
      </c>
      <c r="B2755" s="148">
        <f t="shared" si="2775"/>
        <v>13</v>
      </c>
      <c r="D2755" s="149" t="str">
        <f>+VLOOKUP($A2755,mUNICIPIOS!$B$4:$F$343,2,0)</f>
        <v>Santa Rosa</v>
      </c>
      <c r="E2755" s="149">
        <f>+VLOOKUP($A2755,mUNICIPIOS!$B$4:$F$343,3,0)</f>
        <v>602</v>
      </c>
      <c r="F2755" s="149" t="str">
        <f>+VLOOKUP($A2755,mUNICIPIOS!$B$4:$F$343,4,0)</f>
        <v>Barberena</v>
      </c>
      <c r="G2755" s="139" t="str">
        <f t="shared" ref="G2755:K2755" si="2797">+G2717</f>
        <v>03</v>
      </c>
      <c r="H2755" t="str">
        <f t="shared" si="2797"/>
        <v>ISP</v>
      </c>
      <c r="I2755" t="str">
        <f t="shared" si="2797"/>
        <v>Índice de Servicios Públicos</v>
      </c>
      <c r="J2755" t="str">
        <f t="shared" si="2797"/>
        <v>03-02</v>
      </c>
      <c r="K2755" t="str">
        <f t="shared" si="2797"/>
        <v>Control de la calidad del servicio público de agua</v>
      </c>
      <c r="L2755" s="150">
        <f>+VLOOKUP($E2755,ISP_2018!$B$8:$T$347,6,0)</f>
        <v>0.22500000000000001</v>
      </c>
      <c r="M2755" s="142" t="str">
        <f>+VLOOKUP($E2755,ISP_2018!$B$8:$T$347,7,0)</f>
        <v>Medio bajo</v>
      </c>
    </row>
    <row r="2756" spans="1:13" x14ac:dyDescent="0.3">
      <c r="A2756" s="139">
        <f t="shared" si="2773"/>
        <v>73</v>
      </c>
      <c r="B2756" s="148">
        <f t="shared" si="2775"/>
        <v>14</v>
      </c>
      <c r="D2756" s="149" t="str">
        <f>+VLOOKUP($A2756,mUNICIPIOS!$B$4:$F$343,2,0)</f>
        <v>Santa Rosa</v>
      </c>
      <c r="E2756" s="149">
        <f>+VLOOKUP($A2756,mUNICIPIOS!$B$4:$F$343,3,0)</f>
        <v>602</v>
      </c>
      <c r="F2756" s="149" t="str">
        <f>+VLOOKUP($A2756,mUNICIPIOS!$B$4:$F$343,4,0)</f>
        <v>Barberena</v>
      </c>
      <c r="G2756" s="139" t="str">
        <f t="shared" ref="G2756:K2756" si="2798">+G2718</f>
        <v>03</v>
      </c>
      <c r="H2756" t="str">
        <f t="shared" si="2798"/>
        <v>ISP</v>
      </c>
      <c r="I2756" t="str">
        <f t="shared" si="2798"/>
        <v>Índice de Servicios Públicos</v>
      </c>
      <c r="J2756" t="str">
        <f t="shared" si="2798"/>
        <v>03-03</v>
      </c>
      <c r="K2756" t="str">
        <f t="shared" si="2798"/>
        <v>Disposición  y tratamiento  de aguas residuales</v>
      </c>
      <c r="L2756" s="150">
        <f>+VLOOKUP($E2756,ISP_2018!$B$8:$T$347,9,0)</f>
        <v>0.2276707643009393</v>
      </c>
      <c r="M2756" s="142" t="str">
        <f>+VLOOKUP($E2756,ISP_2018!$B$8:$T$347,10,0)</f>
        <v>Medio bajo</v>
      </c>
    </row>
    <row r="2757" spans="1:13" x14ac:dyDescent="0.3">
      <c r="A2757" s="139">
        <f t="shared" si="2773"/>
        <v>73</v>
      </c>
      <c r="B2757" s="148">
        <f t="shared" si="2775"/>
        <v>15</v>
      </c>
      <c r="D2757" s="149" t="str">
        <f>+VLOOKUP($A2757,mUNICIPIOS!$B$4:$F$343,2,0)</f>
        <v>Santa Rosa</v>
      </c>
      <c r="E2757" s="149">
        <f>+VLOOKUP($A2757,mUNICIPIOS!$B$4:$F$343,3,0)</f>
        <v>602</v>
      </c>
      <c r="F2757" s="149" t="str">
        <f>+VLOOKUP($A2757,mUNICIPIOS!$B$4:$F$343,4,0)</f>
        <v>Barberena</v>
      </c>
      <c r="G2757" s="139" t="str">
        <f t="shared" ref="G2757:K2757" si="2799">+G2719</f>
        <v>03</v>
      </c>
      <c r="H2757" t="str">
        <f t="shared" si="2799"/>
        <v>ISP</v>
      </c>
      <c r="I2757" t="str">
        <f t="shared" si="2799"/>
        <v>Índice de Servicios Públicos</v>
      </c>
      <c r="J2757" t="str">
        <f t="shared" si="2799"/>
        <v>03-04</v>
      </c>
      <c r="K2757" t="str">
        <f t="shared" si="2799"/>
        <v>Gestión y manejo de los residuos y desechos sólidos</v>
      </c>
      <c r="L2757" s="150">
        <f>+VLOOKUP($E2757,ISP_2018!$B$8:$T$347,12,0)</f>
        <v>0.51544987558375432</v>
      </c>
      <c r="M2757" s="142" t="str">
        <f>+VLOOKUP($E2757,ISP_2018!$B$8:$T$347,13,0)</f>
        <v>Medio</v>
      </c>
    </row>
    <row r="2758" spans="1:13" x14ac:dyDescent="0.3">
      <c r="A2758" s="139">
        <f t="shared" si="2773"/>
        <v>73</v>
      </c>
      <c r="B2758" s="148">
        <f t="shared" si="2775"/>
        <v>16</v>
      </c>
      <c r="D2758" s="149" t="str">
        <f>+VLOOKUP($A2758,mUNICIPIOS!$B$4:$F$343,2,0)</f>
        <v>Santa Rosa</v>
      </c>
      <c r="E2758" s="149">
        <f>+VLOOKUP($A2758,mUNICIPIOS!$B$4:$F$343,3,0)</f>
        <v>602</v>
      </c>
      <c r="F2758" s="149" t="str">
        <f>+VLOOKUP($A2758,mUNICIPIOS!$B$4:$F$343,4,0)</f>
        <v>Barberena</v>
      </c>
      <c r="G2758" s="139" t="str">
        <f t="shared" ref="G2758:K2758" si="2800">+G2720</f>
        <v>03</v>
      </c>
      <c r="H2758" t="str">
        <f t="shared" si="2800"/>
        <v>ISP</v>
      </c>
      <c r="I2758" t="str">
        <f t="shared" si="2800"/>
        <v>Índice de Servicios Públicos</v>
      </c>
      <c r="J2758" t="str">
        <f t="shared" si="2800"/>
        <v>03-05</v>
      </c>
      <c r="K2758" t="str">
        <f t="shared" si="2800"/>
        <v>Gestión de servicios públicos municipales</v>
      </c>
      <c r="L2758" s="150">
        <f>+VLOOKUP($E2758,ISP_2018!$B$8:$T$347,15,0)</f>
        <v>0.45161290322580649</v>
      </c>
      <c r="M2758" s="142" t="str">
        <f>+VLOOKUP($E2758,ISP_2018!$B$8:$T$347,16,0)</f>
        <v>Medio</v>
      </c>
    </row>
    <row r="2759" spans="1:13" x14ac:dyDescent="0.3">
      <c r="A2759" s="139">
        <f t="shared" si="2773"/>
        <v>73</v>
      </c>
      <c r="B2759" s="148">
        <f t="shared" si="2775"/>
        <v>17</v>
      </c>
      <c r="D2759" s="149" t="str">
        <f>+VLOOKUP($A2759,mUNICIPIOS!$B$4:$F$343,2,0)</f>
        <v>Santa Rosa</v>
      </c>
      <c r="E2759" s="149">
        <f>+VLOOKUP($A2759,mUNICIPIOS!$B$4:$F$343,3,0)</f>
        <v>602</v>
      </c>
      <c r="F2759" s="149" t="str">
        <f>+VLOOKUP($A2759,mUNICIPIOS!$B$4:$F$343,4,0)</f>
        <v>Barberena</v>
      </c>
      <c r="G2759" s="139" t="str">
        <f t="shared" ref="G2759:K2759" si="2801">+G2721</f>
        <v>03</v>
      </c>
      <c r="H2759" t="str">
        <f t="shared" si="2801"/>
        <v>ISP</v>
      </c>
      <c r="I2759" t="str">
        <f t="shared" si="2801"/>
        <v>Índice de Servicios Públicos</v>
      </c>
      <c r="J2759" t="str">
        <f t="shared" si="2801"/>
        <v>INDICE</v>
      </c>
      <c r="K2759">
        <f t="shared" si="2801"/>
        <v>0</v>
      </c>
      <c r="L2759" s="150">
        <f>+VLOOKUP($E2759,ISP_2018!$B$8:$T$347,18,0)</f>
        <v>0.30644670862210005</v>
      </c>
      <c r="M2759" s="142" t="str">
        <f>+VLOOKUP($E2759,ISP_2018!$B$8:$T$347,19,0)</f>
        <v>Medio bajo</v>
      </c>
    </row>
    <row r="2760" spans="1:13" x14ac:dyDescent="0.3">
      <c r="A2760" s="139">
        <f t="shared" si="2773"/>
        <v>73</v>
      </c>
      <c r="B2760" s="148">
        <f t="shared" si="2775"/>
        <v>18</v>
      </c>
      <c r="D2760" s="149" t="str">
        <f>+VLOOKUP($A2760,mUNICIPIOS!$B$4:$F$343,2,0)</f>
        <v>Santa Rosa</v>
      </c>
      <c r="E2760" s="149">
        <f>+VLOOKUP($A2760,mUNICIPIOS!$B$4:$F$343,3,0)</f>
        <v>602</v>
      </c>
      <c r="F2760" s="149" t="str">
        <f>+VLOOKUP($A2760,mUNICIPIOS!$B$4:$F$343,4,0)</f>
        <v>Barberena</v>
      </c>
      <c r="G2760" s="139" t="str">
        <f t="shared" ref="G2760:K2760" si="2802">+G2722</f>
        <v>04</v>
      </c>
      <c r="H2760" t="str">
        <f t="shared" si="2802"/>
        <v>IGA</v>
      </c>
      <c r="I2760" t="str">
        <f t="shared" si="2802"/>
        <v>Índice de Gestión Administrativa</v>
      </c>
      <c r="J2760" t="str">
        <f t="shared" si="2802"/>
        <v>04-01</v>
      </c>
      <c r="K2760" t="str">
        <f t="shared" si="2802"/>
        <v>Existencia de elementos de atención municipal orientada al vecino</v>
      </c>
      <c r="L2760" s="150">
        <f>+VLOOKUP($E2760,IGA_2018!$B$8:$N$347,3,0)</f>
        <v>0.25</v>
      </c>
      <c r="M2760" s="142" t="str">
        <f>+VLOOKUP($E2760,IGA_2018!$B$8:$N$347,4,0)</f>
        <v>Medio bajo</v>
      </c>
    </row>
    <row r="2761" spans="1:13" x14ac:dyDescent="0.3">
      <c r="A2761" s="139">
        <f t="shared" si="2773"/>
        <v>73</v>
      </c>
      <c r="B2761" s="148">
        <f t="shared" si="2775"/>
        <v>19</v>
      </c>
      <c r="D2761" s="149" t="str">
        <f>+VLOOKUP($A2761,mUNICIPIOS!$B$4:$F$343,2,0)</f>
        <v>Santa Rosa</v>
      </c>
      <c r="E2761" s="149">
        <f>+VLOOKUP($A2761,mUNICIPIOS!$B$4:$F$343,3,0)</f>
        <v>602</v>
      </c>
      <c r="F2761" s="149" t="str">
        <f>+VLOOKUP($A2761,mUNICIPIOS!$B$4:$F$343,4,0)</f>
        <v>Barberena</v>
      </c>
      <c r="G2761" s="139" t="str">
        <f t="shared" ref="G2761:K2761" si="2803">+G2723</f>
        <v>04</v>
      </c>
      <c r="H2761" t="str">
        <f t="shared" si="2803"/>
        <v>IGA</v>
      </c>
      <c r="I2761" t="str">
        <f t="shared" si="2803"/>
        <v>Índice de Gestión Administrativa</v>
      </c>
      <c r="J2761" t="str">
        <f t="shared" si="2803"/>
        <v>04-02</v>
      </c>
      <c r="K2761" t="str">
        <f t="shared" si="2803"/>
        <v>Gestión del recurso humano.</v>
      </c>
      <c r="L2761" s="150">
        <f>+VLOOKUP($E2761,IGA_2018!$B$8:$N$347,6,0)</f>
        <v>0.57172289466907045</v>
      </c>
      <c r="M2761" s="142" t="str">
        <f>+VLOOKUP($E2761,IGA_2018!$B$8:$N$347,7,0)</f>
        <v>Medio</v>
      </c>
    </row>
    <row r="2762" spans="1:13" x14ac:dyDescent="0.3">
      <c r="A2762" s="139">
        <f t="shared" si="2773"/>
        <v>73</v>
      </c>
      <c r="B2762" s="148">
        <f t="shared" si="2775"/>
        <v>20</v>
      </c>
      <c r="D2762" s="149" t="str">
        <f>+VLOOKUP($A2762,mUNICIPIOS!$B$4:$F$343,2,0)</f>
        <v>Santa Rosa</v>
      </c>
      <c r="E2762" s="149">
        <f>+VLOOKUP($A2762,mUNICIPIOS!$B$4:$F$343,3,0)</f>
        <v>602</v>
      </c>
      <c r="F2762" s="149" t="str">
        <f>+VLOOKUP($A2762,mUNICIPIOS!$B$4:$F$343,4,0)</f>
        <v>Barberena</v>
      </c>
      <c r="G2762" s="139" t="str">
        <f t="shared" ref="G2762:K2762" si="2804">+G2724</f>
        <v>04</v>
      </c>
      <c r="H2762" t="str">
        <f t="shared" si="2804"/>
        <v>IGA</v>
      </c>
      <c r="I2762" t="str">
        <f t="shared" si="2804"/>
        <v>Índice de Gestión Administrativa</v>
      </c>
      <c r="J2762" t="str">
        <f t="shared" si="2804"/>
        <v>04-03</v>
      </c>
      <c r="K2762" t="str">
        <f t="shared" si="2804"/>
        <v>Existencia de oficinas municipales con instrumentos de gestión.</v>
      </c>
      <c r="L2762" s="150">
        <f>+VLOOKUP($E2762,IGA_2018!$B$8:$N$347,9,0)</f>
        <v>0.82321428571428579</v>
      </c>
      <c r="M2762" s="142" t="str">
        <f>+VLOOKUP($E2762,IGA_2018!$B$8:$N$347,10,0)</f>
        <v>Alto</v>
      </c>
    </row>
    <row r="2763" spans="1:13" x14ac:dyDescent="0.3">
      <c r="A2763" s="139">
        <f t="shared" si="2773"/>
        <v>73</v>
      </c>
      <c r="B2763" s="148">
        <f t="shared" si="2775"/>
        <v>21</v>
      </c>
      <c r="D2763" s="149" t="str">
        <f>+VLOOKUP($A2763,mUNICIPIOS!$B$4:$F$343,2,0)</f>
        <v>Santa Rosa</v>
      </c>
      <c r="E2763" s="149">
        <f>+VLOOKUP($A2763,mUNICIPIOS!$B$4:$F$343,3,0)</f>
        <v>602</v>
      </c>
      <c r="F2763" s="149" t="str">
        <f>+VLOOKUP($A2763,mUNICIPIOS!$B$4:$F$343,4,0)</f>
        <v>Barberena</v>
      </c>
      <c r="G2763" s="139" t="str">
        <f t="shared" ref="G2763:K2763" si="2805">+G2725</f>
        <v>04</v>
      </c>
      <c r="H2763" t="str">
        <f t="shared" si="2805"/>
        <v>IGA</v>
      </c>
      <c r="I2763" t="str">
        <f t="shared" si="2805"/>
        <v>Índice de Gestión Administrativa</v>
      </c>
      <c r="J2763" t="str">
        <f t="shared" si="2805"/>
        <v>INDICE</v>
      </c>
      <c r="K2763">
        <f t="shared" si="2805"/>
        <v>0</v>
      </c>
      <c r="L2763" s="150">
        <f>+VLOOKUP($E2763,IGA_2018!$B$8:$N$347,12,0)</f>
        <v>0.5632280131341747</v>
      </c>
      <c r="M2763" s="142" t="str">
        <f>+VLOOKUP($E2763,IGA_2018!$B$8:$N$347,13,0)</f>
        <v>Medio</v>
      </c>
    </row>
    <row r="2764" spans="1:13" x14ac:dyDescent="0.3">
      <c r="A2764" s="139">
        <f t="shared" si="2773"/>
        <v>73</v>
      </c>
      <c r="B2764" s="148">
        <f t="shared" si="2775"/>
        <v>22</v>
      </c>
      <c r="D2764" s="149" t="str">
        <f>+VLOOKUP($A2764,mUNICIPIOS!$B$4:$F$343,2,0)</f>
        <v>Santa Rosa</v>
      </c>
      <c r="E2764" s="149">
        <f>+VLOOKUP($A2764,mUNICIPIOS!$B$4:$F$343,3,0)</f>
        <v>602</v>
      </c>
      <c r="F2764" s="149" t="str">
        <f>+VLOOKUP($A2764,mUNICIPIOS!$B$4:$F$343,4,0)</f>
        <v>Barberena</v>
      </c>
      <c r="G2764" s="139" t="str">
        <f t="shared" ref="G2764:K2764" si="2806">+G2726</f>
        <v>05</v>
      </c>
      <c r="H2764" t="str">
        <f t="shared" si="2806"/>
        <v>IGF</v>
      </c>
      <c r="I2764" t="str">
        <f t="shared" si="2806"/>
        <v>Índice de Gestión Financiera</v>
      </c>
      <c r="J2764" t="str">
        <f t="shared" si="2806"/>
        <v>05-01</v>
      </c>
      <c r="K2764" t="str">
        <f t="shared" si="2806"/>
        <v>Autonomía financiera municipal</v>
      </c>
      <c r="L2764" s="150">
        <f>+VLOOKUP($E2764,IGF_2018!$B$8:$Z$347,3,0)</f>
        <v>0.40399619033689699</v>
      </c>
      <c r="M2764" s="142" t="str">
        <f>+VLOOKUP($E2764,IGF_2018!$B$8:$Z$347,4,0)</f>
        <v>Medio</v>
      </c>
    </row>
    <row r="2765" spans="1:13" x14ac:dyDescent="0.3">
      <c r="A2765" s="139">
        <f t="shared" si="2773"/>
        <v>73</v>
      </c>
      <c r="B2765" s="148">
        <f t="shared" si="2775"/>
        <v>23</v>
      </c>
      <c r="D2765" s="149" t="str">
        <f>+VLOOKUP($A2765,mUNICIPIOS!$B$4:$F$343,2,0)</f>
        <v>Santa Rosa</v>
      </c>
      <c r="E2765" s="149">
        <f>+VLOOKUP($A2765,mUNICIPIOS!$B$4:$F$343,3,0)</f>
        <v>602</v>
      </c>
      <c r="F2765" s="149" t="str">
        <f>+VLOOKUP($A2765,mUNICIPIOS!$B$4:$F$343,4,0)</f>
        <v>Barberena</v>
      </c>
      <c r="G2765" s="139" t="str">
        <f t="shared" ref="G2765:K2765" si="2807">+G2727</f>
        <v>05</v>
      </c>
      <c r="H2765" t="str">
        <f t="shared" si="2807"/>
        <v>IGF</v>
      </c>
      <c r="I2765" t="str">
        <f t="shared" si="2807"/>
        <v>Índice de Gestión Financiera</v>
      </c>
      <c r="J2765" t="str">
        <f t="shared" si="2807"/>
        <v>05-02</v>
      </c>
      <c r="K2765" t="str">
        <f t="shared" si="2807"/>
        <v xml:space="preserve">Ingresos propios por habitante -sin regalías- </v>
      </c>
      <c r="L2765" s="150">
        <f>+VLOOKUP($E2765,IGF_2018!$B$8:$Z$347,6,0)</f>
        <v>0.25094484640532166</v>
      </c>
      <c r="M2765" s="142" t="str">
        <f>+VLOOKUP($E2765,IGF_2018!$B$8:$Z$347,7,0)</f>
        <v>Medio bajo</v>
      </c>
    </row>
    <row r="2766" spans="1:13" x14ac:dyDescent="0.3">
      <c r="A2766" s="139">
        <f t="shared" si="2773"/>
        <v>73</v>
      </c>
      <c r="B2766" s="148">
        <f t="shared" si="2775"/>
        <v>24</v>
      </c>
      <c r="D2766" s="149" t="str">
        <f>+VLOOKUP($A2766,mUNICIPIOS!$B$4:$F$343,2,0)</f>
        <v>Santa Rosa</v>
      </c>
      <c r="E2766" s="149">
        <f>+VLOOKUP($A2766,mUNICIPIOS!$B$4:$F$343,3,0)</f>
        <v>602</v>
      </c>
      <c r="F2766" s="149" t="str">
        <f>+VLOOKUP($A2766,mUNICIPIOS!$B$4:$F$343,4,0)</f>
        <v>Barberena</v>
      </c>
      <c r="G2766" s="139" t="str">
        <f t="shared" ref="G2766:K2766" si="2808">+G2728</f>
        <v>05</v>
      </c>
      <c r="H2766" t="str">
        <f t="shared" si="2808"/>
        <v>IGF</v>
      </c>
      <c r="I2766" t="str">
        <f t="shared" si="2808"/>
        <v>Índice de Gestión Financiera</v>
      </c>
      <c r="J2766" t="str">
        <f t="shared" si="2808"/>
        <v>05-03</v>
      </c>
      <c r="K2766" t="str">
        <f t="shared" si="2808"/>
        <v>Ingresos del IUSI en relación a los ingresos propios -sin regalías-</v>
      </c>
      <c r="L2766" s="150">
        <f>+VLOOKUP($E2766,IGF_2018!$B$8:$Z$347,9,0)</f>
        <v>0.19282002186921637</v>
      </c>
      <c r="M2766" s="142" t="str">
        <f>+VLOOKUP($E2766,IGF_2018!$B$8:$Z$347,10,0)</f>
        <v>Bajo</v>
      </c>
    </row>
    <row r="2767" spans="1:13" x14ac:dyDescent="0.3">
      <c r="A2767" s="139">
        <f t="shared" si="2773"/>
        <v>73</v>
      </c>
      <c r="B2767" s="148">
        <f t="shared" si="2775"/>
        <v>25</v>
      </c>
      <c r="D2767" s="149" t="str">
        <f>+VLOOKUP($A2767,mUNICIPIOS!$B$4:$F$343,2,0)</f>
        <v>Santa Rosa</v>
      </c>
      <c r="E2767" s="149">
        <f>+VLOOKUP($A2767,mUNICIPIOS!$B$4:$F$343,3,0)</f>
        <v>602</v>
      </c>
      <c r="F2767" s="149" t="str">
        <f>+VLOOKUP($A2767,mUNICIPIOS!$B$4:$F$343,4,0)</f>
        <v>Barberena</v>
      </c>
      <c r="G2767" s="139" t="str">
        <f t="shared" ref="G2767:K2767" si="2809">+G2729</f>
        <v>05</v>
      </c>
      <c r="H2767" t="str">
        <f t="shared" si="2809"/>
        <v>IGF</v>
      </c>
      <c r="I2767" t="str">
        <f t="shared" si="2809"/>
        <v>Índice de Gestión Financiera</v>
      </c>
      <c r="J2767" t="str">
        <f t="shared" si="2809"/>
        <v>05-04</v>
      </c>
      <c r="K2767" t="str">
        <f t="shared" si="2809"/>
        <v>Inversión anual en capital fijo por habitante</v>
      </c>
      <c r="L2767" s="150">
        <f>+VLOOKUP($E2767,IGF_2018!$B$8:$Z$347,12,0)</f>
        <v>0.113908327573794</v>
      </c>
      <c r="M2767" s="142" t="str">
        <f>+VLOOKUP($E2767,IGF_2018!$B$8:$Z$347,13,0)</f>
        <v>Bajo</v>
      </c>
    </row>
    <row r="2768" spans="1:13" x14ac:dyDescent="0.3">
      <c r="A2768" s="139">
        <f t="shared" si="2773"/>
        <v>73</v>
      </c>
      <c r="B2768" s="148">
        <f t="shared" si="2775"/>
        <v>26</v>
      </c>
      <c r="D2768" s="149" t="str">
        <f>+VLOOKUP($A2768,mUNICIPIOS!$B$4:$F$343,2,0)</f>
        <v>Santa Rosa</v>
      </c>
      <c r="E2768" s="149">
        <f>+VLOOKUP($A2768,mUNICIPIOS!$B$4:$F$343,3,0)</f>
        <v>602</v>
      </c>
      <c r="F2768" s="149" t="str">
        <f>+VLOOKUP($A2768,mUNICIPIOS!$B$4:$F$343,4,0)</f>
        <v>Barberena</v>
      </c>
      <c r="G2768" s="139" t="str">
        <f t="shared" ref="G2768:K2768" si="2810">+G2730</f>
        <v>05</v>
      </c>
      <c r="H2768" t="str">
        <f t="shared" si="2810"/>
        <v>IGF</v>
      </c>
      <c r="I2768" t="str">
        <f t="shared" si="2810"/>
        <v>Índice de Gestión Financiera</v>
      </c>
      <c r="J2768" t="str">
        <f t="shared" si="2810"/>
        <v>05-05</v>
      </c>
      <c r="K2768" t="str">
        <f t="shared" si="2810"/>
        <v>Inversión anual en capital fijo con recursos percibidos por ingresos propios</v>
      </c>
      <c r="L2768" s="150">
        <f>+VLOOKUP($E2768,IGF_2018!$B$8:$Z$347,15,0)</f>
        <v>0.20085738888030144</v>
      </c>
      <c r="M2768" s="142" t="str">
        <f>+VLOOKUP($E2768,IGF_2018!$B$8:$Z$347,16,0)</f>
        <v>Medio bajo</v>
      </c>
    </row>
    <row r="2769" spans="1:13" x14ac:dyDescent="0.3">
      <c r="A2769" s="139">
        <f t="shared" si="2773"/>
        <v>73</v>
      </c>
      <c r="B2769" s="148">
        <f t="shared" si="2775"/>
        <v>27</v>
      </c>
      <c r="D2769" s="149" t="str">
        <f>+VLOOKUP($A2769,mUNICIPIOS!$B$4:$F$343,2,0)</f>
        <v>Santa Rosa</v>
      </c>
      <c r="E2769" s="149">
        <f>+VLOOKUP($A2769,mUNICIPIOS!$B$4:$F$343,3,0)</f>
        <v>602</v>
      </c>
      <c r="F2769" s="149" t="str">
        <f>+VLOOKUP($A2769,mUNICIPIOS!$B$4:$F$343,4,0)</f>
        <v>Barberena</v>
      </c>
      <c r="G2769" s="139" t="str">
        <f t="shared" ref="G2769:K2769" si="2811">+G2731</f>
        <v>05</v>
      </c>
      <c r="H2769" t="str">
        <f t="shared" si="2811"/>
        <v>IGF</v>
      </c>
      <c r="I2769" t="str">
        <f t="shared" si="2811"/>
        <v>Índice de Gestión Financiera</v>
      </c>
      <c r="J2769" t="str">
        <f t="shared" si="2811"/>
        <v>05-06</v>
      </c>
      <c r="K2769" t="str">
        <f t="shared" si="2811"/>
        <v xml:space="preserve">Inversión anual en capital fijo con recursos percibidos por transferencias del Gobierno Central </v>
      </c>
      <c r="L2769" s="150">
        <f>+VLOOKUP($E2769,IGF_2018!$B$8:$Z$347,18,0)</f>
        <v>0.18318708086997235</v>
      </c>
      <c r="M2769" s="142" t="str">
        <f>+VLOOKUP($E2769,IGF_2018!$B$8:$Z$347,19,0)</f>
        <v>Bajo</v>
      </c>
    </row>
    <row r="2770" spans="1:13" x14ac:dyDescent="0.3">
      <c r="A2770" s="139">
        <f t="shared" si="2773"/>
        <v>73</v>
      </c>
      <c r="B2770" s="148">
        <f t="shared" si="2775"/>
        <v>28</v>
      </c>
      <c r="D2770" s="149" t="str">
        <f>+VLOOKUP($A2770,mUNICIPIOS!$B$4:$F$343,2,0)</f>
        <v>Santa Rosa</v>
      </c>
      <c r="E2770" s="149">
        <f>+VLOOKUP($A2770,mUNICIPIOS!$B$4:$F$343,3,0)</f>
        <v>602</v>
      </c>
      <c r="F2770" s="149" t="str">
        <f>+VLOOKUP($A2770,mUNICIPIOS!$B$4:$F$343,4,0)</f>
        <v>Barberena</v>
      </c>
      <c r="G2770" s="139" t="str">
        <f t="shared" ref="G2770:K2770" si="2812">+G2732</f>
        <v>05</v>
      </c>
      <c r="H2770" t="str">
        <f t="shared" si="2812"/>
        <v>IGF</v>
      </c>
      <c r="I2770" t="str">
        <f t="shared" si="2812"/>
        <v>Índice de Gestión Financiera</v>
      </c>
      <c r="J2770" t="str">
        <f t="shared" si="2812"/>
        <v>05-07</v>
      </c>
      <c r="K2770" t="str">
        <f t="shared" si="2812"/>
        <v>Financiamiento por endeudamiento municipal</v>
      </c>
      <c r="L2770" s="150">
        <f>+VLOOKUP($E2770,IGF_2018!$B$8:$Z$347,21,0)</f>
        <v>1</v>
      </c>
      <c r="M2770" s="142" t="str">
        <f>+VLOOKUP($E2770,IGF_2018!$B$8:$Z$347,22,0)</f>
        <v>Alto</v>
      </c>
    </row>
    <row r="2771" spans="1:13" x14ac:dyDescent="0.3">
      <c r="A2771" s="139">
        <f t="shared" si="2773"/>
        <v>73</v>
      </c>
      <c r="B2771" s="148">
        <f t="shared" si="2775"/>
        <v>29</v>
      </c>
      <c r="D2771" s="149" t="str">
        <f>+VLOOKUP($A2771,mUNICIPIOS!$B$4:$F$343,2,0)</f>
        <v>Santa Rosa</v>
      </c>
      <c r="E2771" s="149">
        <f>+VLOOKUP($A2771,mUNICIPIOS!$B$4:$F$343,3,0)</f>
        <v>602</v>
      </c>
      <c r="F2771" s="149" t="str">
        <f>+VLOOKUP($A2771,mUNICIPIOS!$B$4:$F$343,4,0)</f>
        <v>Barberena</v>
      </c>
      <c r="G2771" s="139" t="str">
        <f t="shared" ref="G2771:K2771" si="2813">+G2733</f>
        <v>05</v>
      </c>
      <c r="H2771" t="str">
        <f t="shared" si="2813"/>
        <v>IGF</v>
      </c>
      <c r="I2771" t="str">
        <f t="shared" si="2813"/>
        <v>Índice de Gestión Financiera</v>
      </c>
      <c r="J2771" t="str">
        <f t="shared" si="2813"/>
        <v>INDICE</v>
      </c>
      <c r="K2771">
        <f t="shared" si="2813"/>
        <v>0</v>
      </c>
      <c r="L2771" s="150">
        <f>+VLOOKUP($E2771,IGF_2018!$B$8:$Z$347,24,0)</f>
        <v>0.40006548926777219</v>
      </c>
      <c r="M2771" s="142" t="str">
        <f>+VLOOKUP($E2771,IGF_2018!$B$8:$Z$347,25,0)</f>
        <v>Medio</v>
      </c>
    </row>
    <row r="2772" spans="1:13" x14ac:dyDescent="0.3">
      <c r="A2772" s="139">
        <f t="shared" si="2773"/>
        <v>73</v>
      </c>
      <c r="B2772" s="148">
        <f t="shared" si="2775"/>
        <v>30</v>
      </c>
      <c r="D2772" s="149" t="str">
        <f>+VLOOKUP($A2772,mUNICIPIOS!$B$4:$F$343,2,0)</f>
        <v>Santa Rosa</v>
      </c>
      <c r="E2772" s="149">
        <f>+VLOOKUP($A2772,mUNICIPIOS!$B$4:$F$343,3,0)</f>
        <v>602</v>
      </c>
      <c r="F2772" s="149" t="str">
        <f>+VLOOKUP($A2772,mUNICIPIOS!$B$4:$F$343,4,0)</f>
        <v>Barberena</v>
      </c>
      <c r="G2772" s="139" t="str">
        <f t="shared" ref="G2772:K2772" si="2814">+G2734</f>
        <v>06</v>
      </c>
      <c r="H2772" t="str">
        <f t="shared" si="2814"/>
        <v>IGE</v>
      </c>
      <c r="I2772" t="str">
        <f t="shared" si="2814"/>
        <v>Índice de Gestión Estratégica</v>
      </c>
      <c r="J2772" t="str">
        <f t="shared" si="2814"/>
        <v>06-01</v>
      </c>
      <c r="K2772" t="str">
        <f t="shared" si="2814"/>
        <v>Ejecución del Plan Operativo Anual  (POA)</v>
      </c>
      <c r="L2772" s="150">
        <f>+VLOOKUP($E2772,IGE_2018!$B$8:$Z$347,3,0)</f>
        <v>0</v>
      </c>
      <c r="M2772" s="142" t="str">
        <f>+VLOOKUP($E2772,IGE_2018!$B$8:$Z$347,4,0)</f>
        <v>Bajo</v>
      </c>
    </row>
    <row r="2773" spans="1:13" x14ac:dyDescent="0.3">
      <c r="A2773" s="139">
        <f t="shared" si="2773"/>
        <v>73</v>
      </c>
      <c r="B2773" s="148">
        <f t="shared" si="2775"/>
        <v>31</v>
      </c>
      <c r="D2773" s="149" t="str">
        <f>+VLOOKUP($A2773,mUNICIPIOS!$B$4:$F$343,2,0)</f>
        <v>Santa Rosa</v>
      </c>
      <c r="E2773" s="149">
        <f>+VLOOKUP($A2773,mUNICIPIOS!$B$4:$F$343,3,0)</f>
        <v>602</v>
      </c>
      <c r="F2773" s="149" t="str">
        <f>+VLOOKUP($A2773,mUNICIPIOS!$B$4:$F$343,4,0)</f>
        <v>Barberena</v>
      </c>
      <c r="G2773" s="139" t="str">
        <f t="shared" ref="G2773:K2773" si="2815">+G2735</f>
        <v>06</v>
      </c>
      <c r="H2773" t="str">
        <f t="shared" si="2815"/>
        <v>IGE</v>
      </c>
      <c r="I2773" t="str">
        <f t="shared" si="2815"/>
        <v>Índice de Gestión Estratégica</v>
      </c>
      <c r="J2773" t="str">
        <f t="shared" si="2815"/>
        <v>06-02</v>
      </c>
      <c r="K2773" t="str">
        <f t="shared" si="2815"/>
        <v>Relación Plan de Desarrollo Municipal y Ordenamiento Territorial (PDM-OT) - Plan Estratégico Institucional (PEI) - Plan Operativo Multianual (POM) - Plan Operativo Anual (POA)</v>
      </c>
      <c r="L2773" s="150">
        <f>+VLOOKUP($E2773,IGE_2018!$B$8:$Z$347,6,0)</f>
        <v>0.4</v>
      </c>
      <c r="M2773" s="142" t="str">
        <f>+VLOOKUP($E2773,IGE_2018!$B$8:$Z$347,7,0)</f>
        <v>Medio bajo</v>
      </c>
    </row>
    <row r="2774" spans="1:13" x14ac:dyDescent="0.3">
      <c r="A2774" s="139">
        <f t="shared" si="2773"/>
        <v>73</v>
      </c>
      <c r="B2774" s="148">
        <f t="shared" si="2775"/>
        <v>32</v>
      </c>
      <c r="D2774" s="149" t="str">
        <f>+VLOOKUP($A2774,mUNICIPIOS!$B$4:$F$343,2,0)</f>
        <v>Santa Rosa</v>
      </c>
      <c r="E2774" s="149">
        <f>+VLOOKUP($A2774,mUNICIPIOS!$B$4:$F$343,3,0)</f>
        <v>602</v>
      </c>
      <c r="F2774" s="149" t="str">
        <f>+VLOOKUP($A2774,mUNICIPIOS!$B$4:$F$343,4,0)</f>
        <v>Barberena</v>
      </c>
      <c r="G2774" s="139" t="str">
        <f t="shared" ref="G2774:K2774" si="2816">+G2736</f>
        <v>06</v>
      </c>
      <c r="H2774" t="str">
        <f t="shared" si="2816"/>
        <v>IGE</v>
      </c>
      <c r="I2774" t="str">
        <f t="shared" si="2816"/>
        <v>Índice de Gestión Estratégica</v>
      </c>
      <c r="J2774" t="str">
        <f t="shared" si="2816"/>
        <v>06-03</v>
      </c>
      <c r="K2774" t="str">
        <f t="shared" si="2816"/>
        <v>Presupuesto de egresos relacionado a competencias municipales que responden a prioridades nacionales de desarrollo.</v>
      </c>
      <c r="L2774" s="150">
        <f>+VLOOKUP($E2774,IGE_2018!$B$8:$Z$347,9,0)</f>
        <v>0.37178370769883795</v>
      </c>
      <c r="M2774" s="142" t="str">
        <f>+VLOOKUP($E2774,IGE_2018!$B$8:$Z$347,10,0)</f>
        <v>Medio bajo</v>
      </c>
    </row>
    <row r="2775" spans="1:13" x14ac:dyDescent="0.3">
      <c r="A2775" s="139">
        <f t="shared" si="2773"/>
        <v>73</v>
      </c>
      <c r="B2775" s="148">
        <f t="shared" si="2775"/>
        <v>33</v>
      </c>
      <c r="D2775" s="149" t="str">
        <f>+VLOOKUP($A2775,mUNICIPIOS!$B$4:$F$343,2,0)</f>
        <v>Santa Rosa</v>
      </c>
      <c r="E2775" s="149">
        <f>+VLOOKUP($A2775,mUNICIPIOS!$B$4:$F$343,3,0)</f>
        <v>602</v>
      </c>
      <c r="F2775" s="149" t="str">
        <f>+VLOOKUP($A2775,mUNICIPIOS!$B$4:$F$343,4,0)</f>
        <v>Barberena</v>
      </c>
      <c r="G2775" s="139" t="str">
        <f t="shared" ref="G2775:K2775" si="2817">+G2737</f>
        <v>06</v>
      </c>
      <c r="H2775" t="str">
        <f t="shared" si="2817"/>
        <v>IGE</v>
      </c>
      <c r="I2775" t="str">
        <f t="shared" si="2817"/>
        <v>Índice de Gestión Estratégica</v>
      </c>
      <c r="J2775" t="str">
        <f t="shared" si="2817"/>
        <v>06-04</v>
      </c>
      <c r="K2775" t="str">
        <f t="shared" si="2817"/>
        <v>Institucionalización de la gestión ordenada del territorio</v>
      </c>
      <c r="L2775" s="150">
        <f>+VLOOKUP($E2775,IGE_2018!$B$8:$Z$347,12,0)</f>
        <v>0.35</v>
      </c>
      <c r="M2775" s="142" t="str">
        <f>+VLOOKUP($E2775,IGE_2018!$B$8:$Z$347,13,0)</f>
        <v>Medio bajo</v>
      </c>
    </row>
    <row r="2776" spans="1:13" x14ac:dyDescent="0.3">
      <c r="A2776" s="139">
        <f t="shared" si="2773"/>
        <v>73</v>
      </c>
      <c r="B2776" s="148">
        <f t="shared" si="2775"/>
        <v>34</v>
      </c>
      <c r="D2776" s="149" t="str">
        <f>+VLOOKUP($A2776,mUNICIPIOS!$B$4:$F$343,2,0)</f>
        <v>Santa Rosa</v>
      </c>
      <c r="E2776" s="149">
        <f>+VLOOKUP($A2776,mUNICIPIOS!$B$4:$F$343,3,0)</f>
        <v>602</v>
      </c>
      <c r="F2776" s="149" t="str">
        <f>+VLOOKUP($A2776,mUNICIPIOS!$B$4:$F$343,4,0)</f>
        <v>Barberena</v>
      </c>
      <c r="G2776" s="139" t="str">
        <f t="shared" ref="G2776:K2776" si="2818">+G2738</f>
        <v>06</v>
      </c>
      <c r="H2776" t="str">
        <f t="shared" si="2818"/>
        <v>IGE</v>
      </c>
      <c r="I2776" t="str">
        <f t="shared" si="2818"/>
        <v>Índice de Gestión Estratégica</v>
      </c>
      <c r="J2776" t="str">
        <f t="shared" si="2818"/>
        <v>06-05</v>
      </c>
      <c r="K2776" t="str">
        <f t="shared" si="2818"/>
        <v>Acciones para la gestión ordenada del territorio</v>
      </c>
      <c r="L2776" s="150">
        <f>+VLOOKUP($E2776,IGE_2018!$B$8:$Z$347,15,0)</f>
        <v>0.6000000000000002</v>
      </c>
      <c r="M2776" s="142" t="str">
        <f>+VLOOKUP($E2776,IGE_2018!$B$8:$Z$347,16,0)</f>
        <v>Medio</v>
      </c>
    </row>
    <row r="2777" spans="1:13" x14ac:dyDescent="0.3">
      <c r="A2777" s="139">
        <f t="shared" si="2773"/>
        <v>73</v>
      </c>
      <c r="B2777" s="148">
        <f t="shared" si="2775"/>
        <v>35</v>
      </c>
      <c r="D2777" s="149" t="str">
        <f>+VLOOKUP($A2777,mUNICIPIOS!$B$4:$F$343,2,0)</f>
        <v>Santa Rosa</v>
      </c>
      <c r="E2777" s="149">
        <f>+VLOOKUP($A2777,mUNICIPIOS!$B$4:$F$343,3,0)</f>
        <v>602</v>
      </c>
      <c r="F2777" s="149" t="str">
        <f>+VLOOKUP($A2777,mUNICIPIOS!$B$4:$F$343,4,0)</f>
        <v>Barberena</v>
      </c>
      <c r="G2777" s="139" t="str">
        <f t="shared" ref="G2777:K2777" si="2819">+G2739</f>
        <v>06</v>
      </c>
      <c r="H2777" t="str">
        <f t="shared" si="2819"/>
        <v>IGE</v>
      </c>
      <c r="I2777" t="str">
        <f t="shared" si="2819"/>
        <v>Índice de Gestión Estratégica</v>
      </c>
      <c r="J2777" t="str">
        <f t="shared" si="2819"/>
        <v>06-06</v>
      </c>
      <c r="K2777" t="str">
        <f t="shared" si="2819"/>
        <v>Gestión de riesgo en la formulación de proyectos derivados de la planificación operativa anual</v>
      </c>
      <c r="L2777" s="150">
        <f>+VLOOKUP($E2777,IGE_2018!$B$8:$Z$347,18,0)</f>
        <v>0</v>
      </c>
      <c r="M2777" s="142" t="str">
        <f>+VLOOKUP($E2777,IGE_2018!$B$8:$Z$347,19,0)</f>
        <v>Bajo</v>
      </c>
    </row>
    <row r="2778" spans="1:13" x14ac:dyDescent="0.3">
      <c r="A2778" s="139">
        <f t="shared" si="2773"/>
        <v>73</v>
      </c>
      <c r="B2778" s="148">
        <f t="shared" si="2775"/>
        <v>36</v>
      </c>
      <c r="D2778" s="149" t="str">
        <f>+VLOOKUP($A2778,mUNICIPIOS!$B$4:$F$343,2,0)</f>
        <v>Santa Rosa</v>
      </c>
      <c r="E2778" s="149">
        <f>+VLOOKUP($A2778,mUNICIPIOS!$B$4:$F$343,3,0)</f>
        <v>602</v>
      </c>
      <c r="F2778" s="149" t="str">
        <f>+VLOOKUP($A2778,mUNICIPIOS!$B$4:$F$343,4,0)</f>
        <v>Barberena</v>
      </c>
      <c r="G2778" s="139" t="str">
        <f t="shared" ref="G2778:K2778" si="2820">+G2740</f>
        <v>06</v>
      </c>
      <c r="H2778" t="str">
        <f t="shared" si="2820"/>
        <v>IGE</v>
      </c>
      <c r="I2778" t="str">
        <f t="shared" si="2820"/>
        <v>Índice de Gestión Estratégica</v>
      </c>
      <c r="J2778" t="str">
        <f t="shared" si="2820"/>
        <v>06-07</v>
      </c>
      <c r="K2778" t="str">
        <f t="shared" si="2820"/>
        <v>Ingresos por servicios ambientales en relación a los ingresos propios sin regalías</v>
      </c>
      <c r="L2778" s="150">
        <f>+VLOOKUP($E2778,IGE_2018!$B$8:$Z$347,21,0)</f>
        <v>0</v>
      </c>
      <c r="M2778" s="142" t="str">
        <f>+VLOOKUP($E2778,IGE_2018!$B$8:$Z$347,22,0)</f>
        <v>Bajo</v>
      </c>
    </row>
    <row r="2779" spans="1:13" x14ac:dyDescent="0.3">
      <c r="A2779" s="139">
        <f t="shared" si="2773"/>
        <v>73</v>
      </c>
      <c r="B2779" s="148">
        <f t="shared" si="2775"/>
        <v>37</v>
      </c>
      <c r="D2779" s="149" t="str">
        <f>+VLOOKUP($A2779,mUNICIPIOS!$B$4:$F$343,2,0)</f>
        <v>Santa Rosa</v>
      </c>
      <c r="E2779" s="149">
        <f>+VLOOKUP($A2779,mUNICIPIOS!$B$4:$F$343,3,0)</f>
        <v>602</v>
      </c>
      <c r="F2779" s="149" t="str">
        <f>+VLOOKUP($A2779,mUNICIPIOS!$B$4:$F$343,4,0)</f>
        <v>Barberena</v>
      </c>
      <c r="G2779" s="139" t="str">
        <f t="shared" ref="G2779:K2779" si="2821">+G2741</f>
        <v>06</v>
      </c>
      <c r="H2779" t="str">
        <f t="shared" si="2821"/>
        <v>IGE</v>
      </c>
      <c r="I2779" t="str">
        <f t="shared" si="2821"/>
        <v>Índice de Gestión Estratégica</v>
      </c>
      <c r="J2779" t="str">
        <f t="shared" si="2821"/>
        <v>INDICE</v>
      </c>
      <c r="K2779">
        <f t="shared" si="2821"/>
        <v>0</v>
      </c>
      <c r="L2779" s="150">
        <f>+VLOOKUP($E2779,IGE_2018!$B$8:$Z$347,24,0)</f>
        <v>0.27794592692470954</v>
      </c>
      <c r="M2779" s="142" t="str">
        <f>+VLOOKUP($E2779,IGE_2018!$B$8:$Z$347,25,0)</f>
        <v>Medio bajo</v>
      </c>
    </row>
    <row r="2780" spans="1:13" x14ac:dyDescent="0.3">
      <c r="A2780" s="139">
        <f t="shared" si="2773"/>
        <v>73</v>
      </c>
      <c r="B2780" s="148">
        <f t="shared" si="2775"/>
        <v>38</v>
      </c>
      <c r="D2780" s="149" t="str">
        <f>+VLOOKUP($A2780,mUNICIPIOS!$B$4:$F$343,2,0)</f>
        <v>Santa Rosa</v>
      </c>
      <c r="E2780" s="149">
        <f>+VLOOKUP($A2780,mUNICIPIOS!$B$4:$F$343,3,0)</f>
        <v>602</v>
      </c>
      <c r="F2780" s="149" t="str">
        <f>+VLOOKUP($A2780,mUNICIPIOS!$B$4:$F$343,4,0)</f>
        <v>Barberena</v>
      </c>
      <c r="G2780" s="139" t="str">
        <f t="shared" ref="G2780:K2780" si="2822">+G2742</f>
        <v>RANKING</v>
      </c>
      <c r="H2780" t="str">
        <f t="shared" si="2822"/>
        <v>RGM</v>
      </c>
      <c r="I2780" t="str">
        <f t="shared" si="2822"/>
        <v>Ranking de la Gestión Municipal 2018</v>
      </c>
      <c r="J2780" t="str">
        <f t="shared" si="2822"/>
        <v>RANKING</v>
      </c>
      <c r="K2780">
        <f t="shared" si="2822"/>
        <v>0</v>
      </c>
      <c r="L2780" s="151">
        <f>+VLOOKUP($E2780,Resultados_generales!$C$8:$AE$347,27,0)</f>
        <v>0.40319127606028271</v>
      </c>
      <c r="M2780" t="str">
        <f>+VLOOKUP($E2780,Resultados_generales!$C$8:$AE$347,28,0)</f>
        <v>Medio</v>
      </c>
    </row>
    <row r="2781" spans="1:13" x14ac:dyDescent="0.3">
      <c r="A2781" s="139">
        <f t="shared" si="2773"/>
        <v>74</v>
      </c>
      <c r="B2781" s="148">
        <f t="shared" si="2775"/>
        <v>1</v>
      </c>
      <c r="D2781" s="149" t="str">
        <f>+VLOOKUP($A2781,mUNICIPIOS!$B$4:$F$343,2,0)</f>
        <v>Santa Rosa</v>
      </c>
      <c r="E2781" s="149">
        <f>+VLOOKUP($A2781,mUNICIPIOS!$B$4:$F$343,3,0)</f>
        <v>603</v>
      </c>
      <c r="F2781" s="149" t="str">
        <f>+VLOOKUP($A2781,mUNICIPIOS!$B$4:$F$343,4,0)</f>
        <v>Santa Rosa de Lima</v>
      </c>
      <c r="G2781" s="139" t="str">
        <f t="shared" ref="G2781:K2781" si="2823">+G2743</f>
        <v>01</v>
      </c>
      <c r="H2781" t="str">
        <f t="shared" si="2823"/>
        <v>IPC</v>
      </c>
      <c r="I2781" t="str">
        <f t="shared" si="2823"/>
        <v>Índice de Participación Ciudadana</v>
      </c>
      <c r="J2781" t="str">
        <f t="shared" si="2823"/>
        <v>01-01</v>
      </c>
      <c r="K2781" t="str">
        <f t="shared" si="2823"/>
        <v>Número de reuniones del COMUDE en el año de la medición.</v>
      </c>
      <c r="L2781" s="150">
        <f>+VLOOKUP($E2781,IPC_2018!$B$8:$T$347,3,0)</f>
        <v>0.33333333333333331</v>
      </c>
      <c r="M2781" s="142" t="str">
        <f>+VLOOKUP($E2781,IPC_2018!$B$8:$T$347,4,0)</f>
        <v>Medio bajo</v>
      </c>
    </row>
    <row r="2782" spans="1:13" x14ac:dyDescent="0.3">
      <c r="A2782" s="139">
        <f t="shared" si="2773"/>
        <v>74</v>
      </c>
      <c r="B2782" s="148">
        <f t="shared" si="2775"/>
        <v>2</v>
      </c>
      <c r="D2782" s="149" t="str">
        <f>+VLOOKUP($A2782,mUNICIPIOS!$B$4:$F$343,2,0)</f>
        <v>Santa Rosa</v>
      </c>
      <c r="E2782" s="149">
        <f>+VLOOKUP($A2782,mUNICIPIOS!$B$4:$F$343,3,0)</f>
        <v>603</v>
      </c>
      <c r="F2782" s="149" t="str">
        <f>+VLOOKUP($A2782,mUNICIPIOS!$B$4:$F$343,4,0)</f>
        <v>Santa Rosa de Lima</v>
      </c>
      <c r="G2782" s="139" t="str">
        <f t="shared" ref="G2782:K2782" si="2824">+G2744</f>
        <v>01</v>
      </c>
      <c r="H2782" t="str">
        <f t="shared" si="2824"/>
        <v>IPC</v>
      </c>
      <c r="I2782" t="str">
        <f t="shared" si="2824"/>
        <v>Índice de Participación Ciudadana</v>
      </c>
      <c r="J2782" t="str">
        <f t="shared" si="2824"/>
        <v>01-02</v>
      </c>
      <c r="K2782" t="str">
        <f t="shared" si="2824"/>
        <v>Participación de Alcaldes, Concejales y Síndicos determinados o designados en el COMUDE</v>
      </c>
      <c r="L2782" s="150">
        <f>+VLOOKUP($E2782,IPC_2018!$B$8:$T$347,6,0)</f>
        <v>1</v>
      </c>
      <c r="M2782" s="142" t="str">
        <f>+VLOOKUP($E2782,IPC_2018!$B$8:$T$347,7,0)</f>
        <v>Alto</v>
      </c>
    </row>
    <row r="2783" spans="1:13" x14ac:dyDescent="0.3">
      <c r="A2783" s="139">
        <f t="shared" si="2773"/>
        <v>74</v>
      </c>
      <c r="B2783" s="148">
        <f t="shared" si="2775"/>
        <v>3</v>
      </c>
      <c r="D2783" s="149" t="str">
        <f>+VLOOKUP($A2783,mUNICIPIOS!$B$4:$F$343,2,0)</f>
        <v>Santa Rosa</v>
      </c>
      <c r="E2783" s="149">
        <f>+VLOOKUP($A2783,mUNICIPIOS!$B$4:$F$343,3,0)</f>
        <v>603</v>
      </c>
      <c r="F2783" s="149" t="str">
        <f>+VLOOKUP($A2783,mUNICIPIOS!$B$4:$F$343,4,0)</f>
        <v>Santa Rosa de Lima</v>
      </c>
      <c r="G2783" s="139" t="str">
        <f t="shared" ref="G2783:K2783" si="2825">+G2745</f>
        <v>01</v>
      </c>
      <c r="H2783" t="str">
        <f t="shared" si="2825"/>
        <v>IPC</v>
      </c>
      <c r="I2783" t="str">
        <f t="shared" si="2825"/>
        <v>Índice de Participación Ciudadana</v>
      </c>
      <c r="J2783" t="str">
        <f t="shared" si="2825"/>
        <v>01-03</v>
      </c>
      <c r="K2783" t="str">
        <f t="shared" si="2825"/>
        <v>Participación  de organizaciones de jóvenes, mujeres, pueblos mayas, xincas, garífunas, y otras organizaciones en el Comude</v>
      </c>
      <c r="L2783" s="150">
        <f>+VLOOKUP($E2783,IPC_2018!$B$8:$T$347,9,0)</f>
        <v>0.32876712328767121</v>
      </c>
      <c r="M2783" s="142" t="str">
        <f>+VLOOKUP($E2783,IPC_2018!$B$8:$T$347,10,0)</f>
        <v>Medio bajo</v>
      </c>
    </row>
    <row r="2784" spans="1:13" x14ac:dyDescent="0.3">
      <c r="A2784" s="139">
        <f t="shared" si="2773"/>
        <v>74</v>
      </c>
      <c r="B2784" s="148">
        <f t="shared" si="2775"/>
        <v>4</v>
      </c>
      <c r="D2784" s="149" t="str">
        <f>+VLOOKUP($A2784,mUNICIPIOS!$B$4:$F$343,2,0)</f>
        <v>Santa Rosa</v>
      </c>
      <c r="E2784" s="149">
        <f>+VLOOKUP($A2784,mUNICIPIOS!$B$4:$F$343,3,0)</f>
        <v>603</v>
      </c>
      <c r="F2784" s="149" t="str">
        <f>+VLOOKUP($A2784,mUNICIPIOS!$B$4:$F$343,4,0)</f>
        <v>Santa Rosa de Lima</v>
      </c>
      <c r="G2784" s="139" t="str">
        <f t="shared" ref="G2784:K2784" si="2826">+G2746</f>
        <v>01</v>
      </c>
      <c r="H2784" t="str">
        <f t="shared" si="2826"/>
        <v>IPC</v>
      </c>
      <c r="I2784" t="str">
        <f t="shared" si="2826"/>
        <v>Índice de Participación Ciudadana</v>
      </c>
      <c r="J2784" t="str">
        <f t="shared" si="2826"/>
        <v>01-04</v>
      </c>
      <c r="K2784" t="str">
        <f t="shared" si="2826"/>
        <v>Representatividad territorial del Comude.</v>
      </c>
      <c r="L2784" s="150">
        <f>+VLOOKUP($E2784,IPC_2018!$B$8:$T$347,12,0)</f>
        <v>0.97391304347826091</v>
      </c>
      <c r="M2784" s="142" t="str">
        <f>+VLOOKUP($E2784,IPC_2018!$B$8:$T$347,13,0)</f>
        <v>Alto</v>
      </c>
    </row>
    <row r="2785" spans="1:13" x14ac:dyDescent="0.3">
      <c r="A2785" s="139">
        <f t="shared" si="2773"/>
        <v>74</v>
      </c>
      <c r="B2785" s="148">
        <f t="shared" si="2775"/>
        <v>5</v>
      </c>
      <c r="D2785" s="149" t="str">
        <f>+VLOOKUP($A2785,mUNICIPIOS!$B$4:$F$343,2,0)</f>
        <v>Santa Rosa</v>
      </c>
      <c r="E2785" s="149">
        <f>+VLOOKUP($A2785,mUNICIPIOS!$B$4:$F$343,3,0)</f>
        <v>603</v>
      </c>
      <c r="F2785" s="149" t="str">
        <f>+VLOOKUP($A2785,mUNICIPIOS!$B$4:$F$343,4,0)</f>
        <v>Santa Rosa de Lima</v>
      </c>
      <c r="G2785" s="139" t="str">
        <f t="shared" ref="G2785:K2785" si="2827">+G2747</f>
        <v>01</v>
      </c>
      <c r="H2785" t="str">
        <f t="shared" si="2827"/>
        <v>IPC</v>
      </c>
      <c r="I2785" t="str">
        <f t="shared" si="2827"/>
        <v>Índice de Participación Ciudadana</v>
      </c>
      <c r="J2785" t="str">
        <f t="shared" si="2827"/>
        <v>01-05</v>
      </c>
      <c r="K2785" t="str">
        <f t="shared" si="2827"/>
        <v>Funcionamiento del Comude</v>
      </c>
      <c r="L2785" s="150">
        <f>+VLOOKUP($E2785,IPC_2018!$B$8:$T$347,15,0)</f>
        <v>0.34203842768269904</v>
      </c>
      <c r="M2785" s="142" t="str">
        <f>+VLOOKUP($E2785,IPC_2018!$B$8:$T$347,16,0)</f>
        <v>Medio bajo</v>
      </c>
    </row>
    <row r="2786" spans="1:13" x14ac:dyDescent="0.3">
      <c r="A2786" s="139">
        <f t="shared" si="2773"/>
        <v>74</v>
      </c>
      <c r="B2786" s="148">
        <f t="shared" si="2775"/>
        <v>6</v>
      </c>
      <c r="D2786" s="149" t="str">
        <f>+VLOOKUP($A2786,mUNICIPIOS!$B$4:$F$343,2,0)</f>
        <v>Santa Rosa</v>
      </c>
      <c r="E2786" s="149">
        <f>+VLOOKUP($A2786,mUNICIPIOS!$B$4:$F$343,3,0)</f>
        <v>603</v>
      </c>
      <c r="F2786" s="149" t="str">
        <f>+VLOOKUP($A2786,mUNICIPIOS!$B$4:$F$343,4,0)</f>
        <v>Santa Rosa de Lima</v>
      </c>
      <c r="G2786" s="139" t="str">
        <f t="shared" ref="G2786:K2786" si="2828">+G2748</f>
        <v>01</v>
      </c>
      <c r="H2786" t="str">
        <f t="shared" si="2828"/>
        <v>IPC</v>
      </c>
      <c r="I2786" t="str">
        <f t="shared" si="2828"/>
        <v>Índice de Participación Ciudadana</v>
      </c>
      <c r="J2786" t="str">
        <f t="shared" si="2828"/>
        <v>INDICE</v>
      </c>
      <c r="K2786">
        <f t="shared" si="2828"/>
        <v>0</v>
      </c>
      <c r="L2786" s="150">
        <f>+VLOOKUP($E2786,IPC_2018!$B$8:$T$347,18,0)</f>
        <v>0.51337445583396135</v>
      </c>
      <c r="M2786" s="142" t="str">
        <f>+VLOOKUP($E2786,IPC_2018!$B$8:$T$347,19,0)</f>
        <v>Medio</v>
      </c>
    </row>
    <row r="2787" spans="1:13" x14ac:dyDescent="0.3">
      <c r="A2787" s="139">
        <f t="shared" si="2773"/>
        <v>74</v>
      </c>
      <c r="B2787" s="148">
        <f t="shared" si="2775"/>
        <v>7</v>
      </c>
      <c r="D2787" s="149" t="str">
        <f>+VLOOKUP($A2787,mUNICIPIOS!$B$4:$F$343,2,0)</f>
        <v>Santa Rosa</v>
      </c>
      <c r="E2787" s="149">
        <f>+VLOOKUP($A2787,mUNICIPIOS!$B$4:$F$343,3,0)</f>
        <v>603</v>
      </c>
      <c r="F2787" s="149" t="str">
        <f>+VLOOKUP($A2787,mUNICIPIOS!$B$4:$F$343,4,0)</f>
        <v>Santa Rosa de Lima</v>
      </c>
      <c r="G2787" s="139" t="str">
        <f t="shared" ref="G2787:K2787" si="2829">+G2749</f>
        <v>02</v>
      </c>
      <c r="H2787" t="str">
        <f t="shared" si="2829"/>
        <v>IIC</v>
      </c>
      <c r="I2787" t="str">
        <f t="shared" si="2829"/>
        <v>Índice de Información a la Ciudadanía</v>
      </c>
      <c r="J2787" t="str">
        <f t="shared" si="2829"/>
        <v>02-01</v>
      </c>
      <c r="K2787" t="str">
        <f t="shared" si="2829"/>
        <v>Rendición de cuentas cuatrimestral y anual al Comude enfocadas en resultados.</v>
      </c>
      <c r="L2787" s="150">
        <f>+VLOOKUP($E2787,IIC_2018!$B$8:$Q$347,3,0)</f>
        <v>1</v>
      </c>
      <c r="M2787" s="142" t="str">
        <f>+VLOOKUP($E2787,IIC_2018!$B$8:$Q$347,4,0)</f>
        <v>Alto</v>
      </c>
    </row>
    <row r="2788" spans="1:13" x14ac:dyDescent="0.3">
      <c r="A2788" s="139">
        <f t="shared" si="2773"/>
        <v>74</v>
      </c>
      <c r="B2788" s="148">
        <f t="shared" si="2775"/>
        <v>8</v>
      </c>
      <c r="D2788" s="149" t="str">
        <f>+VLOOKUP($A2788,mUNICIPIOS!$B$4:$F$343,2,0)</f>
        <v>Santa Rosa</v>
      </c>
      <c r="E2788" s="149">
        <f>+VLOOKUP($A2788,mUNICIPIOS!$B$4:$F$343,3,0)</f>
        <v>603</v>
      </c>
      <c r="F2788" s="149" t="str">
        <f>+VLOOKUP($A2788,mUNICIPIOS!$B$4:$F$343,4,0)</f>
        <v>Santa Rosa de Lima</v>
      </c>
      <c r="G2788" s="139" t="str">
        <f t="shared" ref="G2788:K2788" si="2830">+G2750</f>
        <v>02</v>
      </c>
      <c r="H2788" t="str">
        <f t="shared" si="2830"/>
        <v>IIC</v>
      </c>
      <c r="I2788" t="str">
        <f t="shared" si="2830"/>
        <v>Índice de Información a la Ciudadanía</v>
      </c>
      <c r="J2788" t="str">
        <f t="shared" si="2830"/>
        <v>02-02</v>
      </c>
      <c r="K2788" t="str">
        <f t="shared" si="2830"/>
        <v>Información presupuestaria y otra información brindada a la ciudadanía disponible en medios locales de comunicación.</v>
      </c>
      <c r="L2788" s="150">
        <f>+VLOOKUP($E2788,IIC_2018!$B$8:$Q$347,6,0)</f>
        <v>1</v>
      </c>
      <c r="M2788" s="142" t="str">
        <f>+VLOOKUP($E2788,IIC_2018!$B$8:$Q$347,7,0)</f>
        <v>Alto</v>
      </c>
    </row>
    <row r="2789" spans="1:13" x14ac:dyDescent="0.3">
      <c r="A2789" s="139">
        <f t="shared" si="2773"/>
        <v>74</v>
      </c>
      <c r="B2789" s="148">
        <f t="shared" si="2775"/>
        <v>9</v>
      </c>
      <c r="D2789" s="149" t="str">
        <f>+VLOOKUP($A2789,mUNICIPIOS!$B$4:$F$343,2,0)</f>
        <v>Santa Rosa</v>
      </c>
      <c r="E2789" s="149">
        <f>+VLOOKUP($A2789,mUNICIPIOS!$B$4:$F$343,3,0)</f>
        <v>603</v>
      </c>
      <c r="F2789" s="149" t="str">
        <f>+VLOOKUP($A2789,mUNICIPIOS!$B$4:$F$343,4,0)</f>
        <v>Santa Rosa de Lima</v>
      </c>
      <c r="G2789" s="139" t="str">
        <f t="shared" ref="G2789:K2789" si="2831">+G2751</f>
        <v>02</v>
      </c>
      <c r="H2789" t="str">
        <f t="shared" si="2831"/>
        <v>IIC</v>
      </c>
      <c r="I2789" t="str">
        <f t="shared" si="2831"/>
        <v>Índice de Información a la Ciudadanía</v>
      </c>
      <c r="J2789" t="str">
        <f t="shared" si="2831"/>
        <v>02-03</v>
      </c>
      <c r="K2789" t="str">
        <f t="shared" si="2831"/>
        <v>Información pública de oficio actualizada y disponible de acuerdo a la LAIP y uso de internet.</v>
      </c>
      <c r="L2789" s="150">
        <f>+VLOOKUP($E2789,IIC_2018!$B$8:$Q$347,9,0)</f>
        <v>0.92</v>
      </c>
      <c r="M2789" s="142" t="str">
        <f>+VLOOKUP($E2789,IIC_2018!$B$8:$Q$347,10,0)</f>
        <v>Alto</v>
      </c>
    </row>
    <row r="2790" spans="1:13" x14ac:dyDescent="0.3">
      <c r="A2790" s="139">
        <f t="shared" si="2773"/>
        <v>74</v>
      </c>
      <c r="B2790" s="148">
        <f t="shared" si="2775"/>
        <v>10</v>
      </c>
      <c r="D2790" s="149" t="str">
        <f>+VLOOKUP($A2790,mUNICIPIOS!$B$4:$F$343,2,0)</f>
        <v>Santa Rosa</v>
      </c>
      <c r="E2790" s="149">
        <f>+VLOOKUP($A2790,mUNICIPIOS!$B$4:$F$343,3,0)</f>
        <v>603</v>
      </c>
      <c r="F2790" s="149" t="str">
        <f>+VLOOKUP($A2790,mUNICIPIOS!$B$4:$F$343,4,0)</f>
        <v>Santa Rosa de Lima</v>
      </c>
      <c r="G2790" s="139" t="str">
        <f t="shared" ref="G2790:K2790" si="2832">+G2752</f>
        <v>02</v>
      </c>
      <c r="H2790" t="str">
        <f t="shared" si="2832"/>
        <v>IIC</v>
      </c>
      <c r="I2790" t="str">
        <f t="shared" si="2832"/>
        <v>Índice de Información a la Ciudadanía</v>
      </c>
      <c r="J2790" t="str">
        <f t="shared" si="2832"/>
        <v>02-04</v>
      </c>
      <c r="K2790" t="str">
        <f t="shared" si="2832"/>
        <v>Relación del monto contratado por medio de Guate compras con el total del presupuesto de egresos vigente.</v>
      </c>
      <c r="L2790" s="150">
        <f>+VLOOKUP($E2790,IIC_2018!$B$8:$Q$347,12,0)</f>
        <v>0.42307240885903036</v>
      </c>
      <c r="M2790" s="142" t="str">
        <f>+VLOOKUP($E2790,IIC_2018!$B$8:$Q$347,13,0)</f>
        <v>Medio</v>
      </c>
    </row>
    <row r="2791" spans="1:13" x14ac:dyDescent="0.3">
      <c r="A2791" s="139">
        <f t="shared" si="2773"/>
        <v>74</v>
      </c>
      <c r="B2791" s="148">
        <f t="shared" si="2775"/>
        <v>11</v>
      </c>
      <c r="D2791" s="149" t="str">
        <f>+VLOOKUP($A2791,mUNICIPIOS!$B$4:$F$343,2,0)</f>
        <v>Santa Rosa</v>
      </c>
      <c r="E2791" s="149">
        <f>+VLOOKUP($A2791,mUNICIPIOS!$B$4:$F$343,3,0)</f>
        <v>603</v>
      </c>
      <c r="F2791" s="149" t="str">
        <f>+VLOOKUP($A2791,mUNICIPIOS!$B$4:$F$343,4,0)</f>
        <v>Santa Rosa de Lima</v>
      </c>
      <c r="G2791" s="139" t="str">
        <f t="shared" ref="G2791:K2791" si="2833">+G2753</f>
        <v>02</v>
      </c>
      <c r="H2791" t="str">
        <f t="shared" si="2833"/>
        <v>IIC</v>
      </c>
      <c r="I2791" t="str">
        <f t="shared" si="2833"/>
        <v>Índice de Información a la Ciudadanía</v>
      </c>
      <c r="J2791" t="str">
        <f t="shared" si="2833"/>
        <v>INDICE</v>
      </c>
      <c r="K2791">
        <f t="shared" si="2833"/>
        <v>0</v>
      </c>
      <c r="L2791" s="150">
        <f>+VLOOKUP($E2791,IIC_2018!$B$8:$Q$347,15,0)</f>
        <v>0.83576810221475761</v>
      </c>
      <c r="M2791" s="142" t="str">
        <f>+VLOOKUP($E2791,IIC_2018!$B$8:$Q$347,16,0)</f>
        <v>Alto</v>
      </c>
    </row>
    <row r="2792" spans="1:13" x14ac:dyDescent="0.3">
      <c r="A2792" s="139">
        <f t="shared" si="2773"/>
        <v>74</v>
      </c>
      <c r="B2792" s="148">
        <f t="shared" si="2775"/>
        <v>12</v>
      </c>
      <c r="D2792" s="149" t="str">
        <f>+VLOOKUP($A2792,mUNICIPIOS!$B$4:$F$343,2,0)</f>
        <v>Santa Rosa</v>
      </c>
      <c r="E2792" s="149">
        <f>+VLOOKUP($A2792,mUNICIPIOS!$B$4:$F$343,3,0)</f>
        <v>603</v>
      </c>
      <c r="F2792" s="149" t="str">
        <f>+VLOOKUP($A2792,mUNICIPIOS!$B$4:$F$343,4,0)</f>
        <v>Santa Rosa de Lima</v>
      </c>
      <c r="G2792" s="139" t="str">
        <f t="shared" ref="G2792:K2792" si="2834">+G2754</f>
        <v>03</v>
      </c>
      <c r="H2792" t="str">
        <f t="shared" si="2834"/>
        <v>ISP</v>
      </c>
      <c r="I2792" t="str">
        <f t="shared" si="2834"/>
        <v>Índice de Servicios Públicos</v>
      </c>
      <c r="J2792" t="str">
        <f t="shared" si="2834"/>
        <v>03-01</v>
      </c>
      <c r="K2792" t="str">
        <f t="shared" si="2834"/>
        <v>Cobertura del servicio público de agua</v>
      </c>
      <c r="L2792" s="150">
        <f>+VLOOKUP($E2792,ISP_2018!$B$8:$T$347,3,0)</f>
        <v>0</v>
      </c>
      <c r="M2792" s="142" t="str">
        <f>+VLOOKUP($E2792,ISP_2018!$B$8:$T$347,4,0)</f>
        <v>Bajo</v>
      </c>
    </row>
    <row r="2793" spans="1:13" x14ac:dyDescent="0.3">
      <c r="A2793" s="139">
        <f t="shared" si="2773"/>
        <v>74</v>
      </c>
      <c r="B2793" s="148">
        <f t="shared" si="2775"/>
        <v>13</v>
      </c>
      <c r="D2793" s="149" t="str">
        <f>+VLOOKUP($A2793,mUNICIPIOS!$B$4:$F$343,2,0)</f>
        <v>Santa Rosa</v>
      </c>
      <c r="E2793" s="149">
        <f>+VLOOKUP($A2793,mUNICIPIOS!$B$4:$F$343,3,0)</f>
        <v>603</v>
      </c>
      <c r="F2793" s="149" t="str">
        <f>+VLOOKUP($A2793,mUNICIPIOS!$B$4:$F$343,4,0)</f>
        <v>Santa Rosa de Lima</v>
      </c>
      <c r="G2793" s="139" t="str">
        <f t="shared" ref="G2793:K2793" si="2835">+G2755</f>
        <v>03</v>
      </c>
      <c r="H2793" t="str">
        <f t="shared" si="2835"/>
        <v>ISP</v>
      </c>
      <c r="I2793" t="str">
        <f t="shared" si="2835"/>
        <v>Índice de Servicios Públicos</v>
      </c>
      <c r="J2793" t="str">
        <f t="shared" si="2835"/>
        <v>03-02</v>
      </c>
      <c r="K2793" t="str">
        <f t="shared" si="2835"/>
        <v>Control de la calidad del servicio público de agua</v>
      </c>
      <c r="L2793" s="150">
        <f>+VLOOKUP($E2793,ISP_2018!$B$8:$T$347,6,0)</f>
        <v>0.65</v>
      </c>
      <c r="M2793" s="142" t="str">
        <f>+VLOOKUP($E2793,ISP_2018!$B$8:$T$347,7,0)</f>
        <v>Medio alto</v>
      </c>
    </row>
    <row r="2794" spans="1:13" x14ac:dyDescent="0.3">
      <c r="A2794" s="139">
        <f t="shared" si="2773"/>
        <v>74</v>
      </c>
      <c r="B2794" s="148">
        <f t="shared" si="2775"/>
        <v>14</v>
      </c>
      <c r="D2794" s="149" t="str">
        <f>+VLOOKUP($A2794,mUNICIPIOS!$B$4:$F$343,2,0)</f>
        <v>Santa Rosa</v>
      </c>
      <c r="E2794" s="149">
        <f>+VLOOKUP($A2794,mUNICIPIOS!$B$4:$F$343,3,0)</f>
        <v>603</v>
      </c>
      <c r="F2794" s="149" t="str">
        <f>+VLOOKUP($A2794,mUNICIPIOS!$B$4:$F$343,4,0)</f>
        <v>Santa Rosa de Lima</v>
      </c>
      <c r="G2794" s="139" t="str">
        <f t="shared" ref="G2794:K2794" si="2836">+G2756</f>
        <v>03</v>
      </c>
      <c r="H2794" t="str">
        <f t="shared" si="2836"/>
        <v>ISP</v>
      </c>
      <c r="I2794" t="str">
        <f t="shared" si="2836"/>
        <v>Índice de Servicios Públicos</v>
      </c>
      <c r="J2794" t="str">
        <f t="shared" si="2836"/>
        <v>03-03</v>
      </c>
      <c r="K2794" t="str">
        <f t="shared" si="2836"/>
        <v>Disposición  y tratamiento  de aguas residuales</v>
      </c>
      <c r="L2794" s="150">
        <f>+VLOOKUP($E2794,ISP_2018!$B$8:$T$347,9,0)</f>
        <v>0.69206353660417441</v>
      </c>
      <c r="M2794" s="142" t="str">
        <f>+VLOOKUP($E2794,ISP_2018!$B$8:$T$347,10,0)</f>
        <v>Medio alto</v>
      </c>
    </row>
    <row r="2795" spans="1:13" x14ac:dyDescent="0.3">
      <c r="A2795" s="139">
        <f t="shared" si="2773"/>
        <v>74</v>
      </c>
      <c r="B2795" s="148">
        <f t="shared" si="2775"/>
        <v>15</v>
      </c>
      <c r="D2795" s="149" t="str">
        <f>+VLOOKUP($A2795,mUNICIPIOS!$B$4:$F$343,2,0)</f>
        <v>Santa Rosa</v>
      </c>
      <c r="E2795" s="149">
        <f>+VLOOKUP($A2795,mUNICIPIOS!$B$4:$F$343,3,0)</f>
        <v>603</v>
      </c>
      <c r="F2795" s="149" t="str">
        <f>+VLOOKUP($A2795,mUNICIPIOS!$B$4:$F$343,4,0)</f>
        <v>Santa Rosa de Lima</v>
      </c>
      <c r="G2795" s="139" t="str">
        <f t="shared" ref="G2795:K2795" si="2837">+G2757</f>
        <v>03</v>
      </c>
      <c r="H2795" t="str">
        <f t="shared" si="2837"/>
        <v>ISP</v>
      </c>
      <c r="I2795" t="str">
        <f t="shared" si="2837"/>
        <v>Índice de Servicios Públicos</v>
      </c>
      <c r="J2795" t="str">
        <f t="shared" si="2837"/>
        <v>03-04</v>
      </c>
      <c r="K2795" t="str">
        <f t="shared" si="2837"/>
        <v>Gestión y manejo de los residuos y desechos sólidos</v>
      </c>
      <c r="L2795" s="150">
        <f>+VLOOKUP($E2795,ISP_2018!$B$8:$T$347,12,0)</f>
        <v>0.12886246889593861</v>
      </c>
      <c r="M2795" s="142" t="str">
        <f>+VLOOKUP($E2795,ISP_2018!$B$8:$T$347,13,0)</f>
        <v>Bajo</v>
      </c>
    </row>
    <row r="2796" spans="1:13" x14ac:dyDescent="0.3">
      <c r="A2796" s="139">
        <f t="shared" si="2773"/>
        <v>74</v>
      </c>
      <c r="B2796" s="148">
        <f t="shared" si="2775"/>
        <v>16</v>
      </c>
      <c r="D2796" s="149" t="str">
        <f>+VLOOKUP($A2796,mUNICIPIOS!$B$4:$F$343,2,0)</f>
        <v>Santa Rosa</v>
      </c>
      <c r="E2796" s="149">
        <f>+VLOOKUP($A2796,mUNICIPIOS!$B$4:$F$343,3,0)</f>
        <v>603</v>
      </c>
      <c r="F2796" s="149" t="str">
        <f>+VLOOKUP($A2796,mUNICIPIOS!$B$4:$F$343,4,0)</f>
        <v>Santa Rosa de Lima</v>
      </c>
      <c r="G2796" s="139" t="str">
        <f t="shared" ref="G2796:K2796" si="2838">+G2758</f>
        <v>03</v>
      </c>
      <c r="H2796" t="str">
        <f t="shared" si="2838"/>
        <v>ISP</v>
      </c>
      <c r="I2796" t="str">
        <f t="shared" si="2838"/>
        <v>Índice de Servicios Públicos</v>
      </c>
      <c r="J2796" t="str">
        <f t="shared" si="2838"/>
        <v>03-05</v>
      </c>
      <c r="K2796" t="str">
        <f t="shared" si="2838"/>
        <v>Gestión de servicios públicos municipales</v>
      </c>
      <c r="L2796" s="150">
        <f>+VLOOKUP($E2796,ISP_2018!$B$8:$T$347,15,0)</f>
        <v>0.32258064516129031</v>
      </c>
      <c r="M2796" s="142" t="str">
        <f>+VLOOKUP($E2796,ISP_2018!$B$8:$T$347,16,0)</f>
        <v>Medio bajo</v>
      </c>
    </row>
    <row r="2797" spans="1:13" x14ac:dyDescent="0.3">
      <c r="A2797" s="139">
        <f t="shared" ref="A2797:A2860" si="2839">+IF(B2796=38,A2796+1,A2796)</f>
        <v>74</v>
      </c>
      <c r="B2797" s="148">
        <f t="shared" si="2775"/>
        <v>17</v>
      </c>
      <c r="D2797" s="149" t="str">
        <f>+VLOOKUP($A2797,mUNICIPIOS!$B$4:$F$343,2,0)</f>
        <v>Santa Rosa</v>
      </c>
      <c r="E2797" s="149">
        <f>+VLOOKUP($A2797,mUNICIPIOS!$B$4:$F$343,3,0)</f>
        <v>603</v>
      </c>
      <c r="F2797" s="149" t="str">
        <f>+VLOOKUP($A2797,mUNICIPIOS!$B$4:$F$343,4,0)</f>
        <v>Santa Rosa de Lima</v>
      </c>
      <c r="G2797" s="139" t="str">
        <f t="shared" ref="G2797:K2797" si="2840">+G2759</f>
        <v>03</v>
      </c>
      <c r="H2797" t="str">
        <f t="shared" si="2840"/>
        <v>ISP</v>
      </c>
      <c r="I2797" t="str">
        <f t="shared" si="2840"/>
        <v>Índice de Servicios Públicos</v>
      </c>
      <c r="J2797" t="str">
        <f t="shared" si="2840"/>
        <v>INDICE</v>
      </c>
      <c r="K2797">
        <f t="shared" si="2840"/>
        <v>0</v>
      </c>
      <c r="L2797" s="150">
        <f>+VLOOKUP($E2797,ISP_2018!$B$8:$T$347,18,0)</f>
        <v>0.42370133013228067</v>
      </c>
      <c r="M2797" s="142" t="str">
        <f>+VLOOKUP($E2797,ISP_2018!$B$8:$T$347,19,0)</f>
        <v>Medio</v>
      </c>
    </row>
    <row r="2798" spans="1:13" x14ac:dyDescent="0.3">
      <c r="A2798" s="139">
        <f t="shared" si="2839"/>
        <v>74</v>
      </c>
      <c r="B2798" s="148">
        <f t="shared" ref="B2798:B2861" si="2841">+B2760</f>
        <v>18</v>
      </c>
      <c r="D2798" s="149" t="str">
        <f>+VLOOKUP($A2798,mUNICIPIOS!$B$4:$F$343,2,0)</f>
        <v>Santa Rosa</v>
      </c>
      <c r="E2798" s="149">
        <f>+VLOOKUP($A2798,mUNICIPIOS!$B$4:$F$343,3,0)</f>
        <v>603</v>
      </c>
      <c r="F2798" s="149" t="str">
        <f>+VLOOKUP($A2798,mUNICIPIOS!$B$4:$F$343,4,0)</f>
        <v>Santa Rosa de Lima</v>
      </c>
      <c r="G2798" s="139" t="str">
        <f t="shared" ref="G2798:K2798" si="2842">+G2760</f>
        <v>04</v>
      </c>
      <c r="H2798" t="str">
        <f t="shared" si="2842"/>
        <v>IGA</v>
      </c>
      <c r="I2798" t="str">
        <f t="shared" si="2842"/>
        <v>Índice de Gestión Administrativa</v>
      </c>
      <c r="J2798" t="str">
        <f t="shared" si="2842"/>
        <v>04-01</v>
      </c>
      <c r="K2798" t="str">
        <f t="shared" si="2842"/>
        <v>Existencia de elementos de atención municipal orientada al vecino</v>
      </c>
      <c r="L2798" s="150">
        <f>+VLOOKUP($E2798,IGA_2018!$B$8:$N$347,3,0)</f>
        <v>1</v>
      </c>
      <c r="M2798" s="142" t="str">
        <f>+VLOOKUP($E2798,IGA_2018!$B$8:$N$347,4,0)</f>
        <v>Alto</v>
      </c>
    </row>
    <row r="2799" spans="1:13" x14ac:dyDescent="0.3">
      <c r="A2799" s="139">
        <f t="shared" si="2839"/>
        <v>74</v>
      </c>
      <c r="B2799" s="148">
        <f t="shared" si="2841"/>
        <v>19</v>
      </c>
      <c r="D2799" s="149" t="str">
        <f>+VLOOKUP($A2799,mUNICIPIOS!$B$4:$F$343,2,0)</f>
        <v>Santa Rosa</v>
      </c>
      <c r="E2799" s="149">
        <f>+VLOOKUP($A2799,mUNICIPIOS!$B$4:$F$343,3,0)</f>
        <v>603</v>
      </c>
      <c r="F2799" s="149" t="str">
        <f>+VLOOKUP($A2799,mUNICIPIOS!$B$4:$F$343,4,0)</f>
        <v>Santa Rosa de Lima</v>
      </c>
      <c r="G2799" s="139" t="str">
        <f t="shared" ref="G2799:K2799" si="2843">+G2761</f>
        <v>04</v>
      </c>
      <c r="H2799" t="str">
        <f t="shared" si="2843"/>
        <v>IGA</v>
      </c>
      <c r="I2799" t="str">
        <f t="shared" si="2843"/>
        <v>Índice de Gestión Administrativa</v>
      </c>
      <c r="J2799" t="str">
        <f t="shared" si="2843"/>
        <v>04-02</v>
      </c>
      <c r="K2799" t="str">
        <f t="shared" si="2843"/>
        <v>Gestión del recurso humano.</v>
      </c>
      <c r="L2799" s="150">
        <f>+VLOOKUP($E2799,IGA_2018!$B$8:$N$347,6,0)</f>
        <v>0.38114859644604698</v>
      </c>
      <c r="M2799" s="142" t="str">
        <f>+VLOOKUP($E2799,IGA_2018!$B$8:$N$347,7,0)</f>
        <v>Medio bajo</v>
      </c>
    </row>
    <row r="2800" spans="1:13" x14ac:dyDescent="0.3">
      <c r="A2800" s="139">
        <f t="shared" si="2839"/>
        <v>74</v>
      </c>
      <c r="B2800" s="148">
        <f t="shared" si="2841"/>
        <v>20</v>
      </c>
      <c r="D2800" s="149" t="str">
        <f>+VLOOKUP($A2800,mUNICIPIOS!$B$4:$F$343,2,0)</f>
        <v>Santa Rosa</v>
      </c>
      <c r="E2800" s="149">
        <f>+VLOOKUP($A2800,mUNICIPIOS!$B$4:$F$343,3,0)</f>
        <v>603</v>
      </c>
      <c r="F2800" s="149" t="str">
        <f>+VLOOKUP($A2800,mUNICIPIOS!$B$4:$F$343,4,0)</f>
        <v>Santa Rosa de Lima</v>
      </c>
      <c r="G2800" s="139" t="str">
        <f t="shared" ref="G2800:K2800" si="2844">+G2762</f>
        <v>04</v>
      </c>
      <c r="H2800" t="str">
        <f t="shared" si="2844"/>
        <v>IGA</v>
      </c>
      <c r="I2800" t="str">
        <f t="shared" si="2844"/>
        <v>Índice de Gestión Administrativa</v>
      </c>
      <c r="J2800" t="str">
        <f t="shared" si="2844"/>
        <v>04-03</v>
      </c>
      <c r="K2800" t="str">
        <f t="shared" si="2844"/>
        <v>Existencia de oficinas municipales con instrumentos de gestión.</v>
      </c>
      <c r="L2800" s="150">
        <f>+VLOOKUP($E2800,IGA_2018!$B$8:$N$347,9,0)</f>
        <v>0.91428571428571437</v>
      </c>
      <c r="M2800" s="142" t="str">
        <f>+VLOOKUP($E2800,IGA_2018!$B$8:$N$347,10,0)</f>
        <v>Alto</v>
      </c>
    </row>
    <row r="2801" spans="1:13" x14ac:dyDescent="0.3">
      <c r="A2801" s="139">
        <f t="shared" si="2839"/>
        <v>74</v>
      </c>
      <c r="B2801" s="148">
        <f t="shared" si="2841"/>
        <v>21</v>
      </c>
      <c r="D2801" s="149" t="str">
        <f>+VLOOKUP($A2801,mUNICIPIOS!$B$4:$F$343,2,0)</f>
        <v>Santa Rosa</v>
      </c>
      <c r="E2801" s="149">
        <f>+VLOOKUP($A2801,mUNICIPIOS!$B$4:$F$343,3,0)</f>
        <v>603</v>
      </c>
      <c r="F2801" s="149" t="str">
        <f>+VLOOKUP($A2801,mUNICIPIOS!$B$4:$F$343,4,0)</f>
        <v>Santa Rosa de Lima</v>
      </c>
      <c r="G2801" s="139" t="str">
        <f t="shared" ref="G2801:K2801" si="2845">+G2763</f>
        <v>04</v>
      </c>
      <c r="H2801" t="str">
        <f t="shared" si="2845"/>
        <v>IGA</v>
      </c>
      <c r="I2801" t="str">
        <f t="shared" si="2845"/>
        <v>Índice de Gestión Administrativa</v>
      </c>
      <c r="J2801" t="str">
        <f t="shared" si="2845"/>
        <v>INDICE</v>
      </c>
      <c r="K2801">
        <f t="shared" si="2845"/>
        <v>0</v>
      </c>
      <c r="L2801" s="150">
        <f>+VLOOKUP($E2801,IGA_2018!$B$8:$N$347,12,0)</f>
        <v>0.7534020087561164</v>
      </c>
      <c r="M2801" s="142" t="str">
        <f>+VLOOKUP($E2801,IGA_2018!$B$8:$N$347,13,0)</f>
        <v>Medio alto</v>
      </c>
    </row>
    <row r="2802" spans="1:13" x14ac:dyDescent="0.3">
      <c r="A2802" s="139">
        <f t="shared" si="2839"/>
        <v>74</v>
      </c>
      <c r="B2802" s="148">
        <f t="shared" si="2841"/>
        <v>22</v>
      </c>
      <c r="D2802" s="149" t="str">
        <f>+VLOOKUP($A2802,mUNICIPIOS!$B$4:$F$343,2,0)</f>
        <v>Santa Rosa</v>
      </c>
      <c r="E2802" s="149">
        <f>+VLOOKUP($A2802,mUNICIPIOS!$B$4:$F$343,3,0)</f>
        <v>603</v>
      </c>
      <c r="F2802" s="149" t="str">
        <f>+VLOOKUP($A2802,mUNICIPIOS!$B$4:$F$343,4,0)</f>
        <v>Santa Rosa de Lima</v>
      </c>
      <c r="G2802" s="139" t="str">
        <f t="shared" ref="G2802:K2802" si="2846">+G2764</f>
        <v>05</v>
      </c>
      <c r="H2802" t="str">
        <f t="shared" si="2846"/>
        <v>IGF</v>
      </c>
      <c r="I2802" t="str">
        <f t="shared" si="2846"/>
        <v>Índice de Gestión Financiera</v>
      </c>
      <c r="J2802" t="str">
        <f t="shared" si="2846"/>
        <v>05-01</v>
      </c>
      <c r="K2802" t="str">
        <f t="shared" si="2846"/>
        <v>Autonomía financiera municipal</v>
      </c>
      <c r="L2802" s="150">
        <f>+VLOOKUP($E2802,IGF_2018!$B$8:$Z$347,3,0)</f>
        <v>0.16971886957450802</v>
      </c>
      <c r="M2802" s="142" t="str">
        <f>+VLOOKUP($E2802,IGF_2018!$B$8:$Z$347,4,0)</f>
        <v>Bajo</v>
      </c>
    </row>
    <row r="2803" spans="1:13" x14ac:dyDescent="0.3">
      <c r="A2803" s="139">
        <f t="shared" si="2839"/>
        <v>74</v>
      </c>
      <c r="B2803" s="148">
        <f t="shared" si="2841"/>
        <v>23</v>
      </c>
      <c r="D2803" s="149" t="str">
        <f>+VLOOKUP($A2803,mUNICIPIOS!$B$4:$F$343,2,0)</f>
        <v>Santa Rosa</v>
      </c>
      <c r="E2803" s="149">
        <f>+VLOOKUP($A2803,mUNICIPIOS!$B$4:$F$343,3,0)</f>
        <v>603</v>
      </c>
      <c r="F2803" s="149" t="str">
        <f>+VLOOKUP($A2803,mUNICIPIOS!$B$4:$F$343,4,0)</f>
        <v>Santa Rosa de Lima</v>
      </c>
      <c r="G2803" s="139" t="str">
        <f t="shared" ref="G2803:K2803" si="2847">+G2765</f>
        <v>05</v>
      </c>
      <c r="H2803" t="str">
        <f t="shared" si="2847"/>
        <v>IGF</v>
      </c>
      <c r="I2803" t="str">
        <f t="shared" si="2847"/>
        <v>Índice de Gestión Financiera</v>
      </c>
      <c r="J2803" t="str">
        <f t="shared" si="2847"/>
        <v>05-02</v>
      </c>
      <c r="K2803" t="str">
        <f t="shared" si="2847"/>
        <v xml:space="preserve">Ingresos propios por habitante -sin regalías- </v>
      </c>
      <c r="L2803" s="150">
        <f>+VLOOKUP($E2803,IGF_2018!$B$8:$Z$347,6,0)</f>
        <v>0.10306597904719794</v>
      </c>
      <c r="M2803" s="142" t="str">
        <f>+VLOOKUP($E2803,IGF_2018!$B$8:$Z$347,7,0)</f>
        <v>Bajo</v>
      </c>
    </row>
    <row r="2804" spans="1:13" x14ac:dyDescent="0.3">
      <c r="A2804" s="139">
        <f t="shared" si="2839"/>
        <v>74</v>
      </c>
      <c r="B2804" s="148">
        <f t="shared" si="2841"/>
        <v>24</v>
      </c>
      <c r="D2804" s="149" t="str">
        <f>+VLOOKUP($A2804,mUNICIPIOS!$B$4:$F$343,2,0)</f>
        <v>Santa Rosa</v>
      </c>
      <c r="E2804" s="149">
        <f>+VLOOKUP($A2804,mUNICIPIOS!$B$4:$F$343,3,0)</f>
        <v>603</v>
      </c>
      <c r="F2804" s="149" t="str">
        <f>+VLOOKUP($A2804,mUNICIPIOS!$B$4:$F$343,4,0)</f>
        <v>Santa Rosa de Lima</v>
      </c>
      <c r="G2804" s="139" t="str">
        <f t="shared" ref="G2804:K2804" si="2848">+G2766</f>
        <v>05</v>
      </c>
      <c r="H2804" t="str">
        <f t="shared" si="2848"/>
        <v>IGF</v>
      </c>
      <c r="I2804" t="str">
        <f t="shared" si="2848"/>
        <v>Índice de Gestión Financiera</v>
      </c>
      <c r="J2804" t="str">
        <f t="shared" si="2848"/>
        <v>05-03</v>
      </c>
      <c r="K2804" t="str">
        <f t="shared" si="2848"/>
        <v>Ingresos del IUSI en relación a los ingresos propios -sin regalías-</v>
      </c>
      <c r="L2804" s="150">
        <f>+VLOOKUP($E2804,IGF_2018!$B$8:$Z$347,9,0)</f>
        <v>0.10145051815958699</v>
      </c>
      <c r="M2804" s="142" t="str">
        <f>+VLOOKUP($E2804,IGF_2018!$B$8:$Z$347,10,0)</f>
        <v>Bajo</v>
      </c>
    </row>
    <row r="2805" spans="1:13" x14ac:dyDescent="0.3">
      <c r="A2805" s="139">
        <f t="shared" si="2839"/>
        <v>74</v>
      </c>
      <c r="B2805" s="148">
        <f t="shared" si="2841"/>
        <v>25</v>
      </c>
      <c r="D2805" s="149" t="str">
        <f>+VLOOKUP($A2805,mUNICIPIOS!$B$4:$F$343,2,0)</f>
        <v>Santa Rosa</v>
      </c>
      <c r="E2805" s="149">
        <f>+VLOOKUP($A2805,mUNICIPIOS!$B$4:$F$343,3,0)</f>
        <v>603</v>
      </c>
      <c r="F2805" s="149" t="str">
        <f>+VLOOKUP($A2805,mUNICIPIOS!$B$4:$F$343,4,0)</f>
        <v>Santa Rosa de Lima</v>
      </c>
      <c r="G2805" s="139" t="str">
        <f t="shared" ref="G2805:K2805" si="2849">+G2767</f>
        <v>05</v>
      </c>
      <c r="H2805" t="str">
        <f t="shared" si="2849"/>
        <v>IGF</v>
      </c>
      <c r="I2805" t="str">
        <f t="shared" si="2849"/>
        <v>Índice de Gestión Financiera</v>
      </c>
      <c r="J2805" t="str">
        <f t="shared" si="2849"/>
        <v>05-04</v>
      </c>
      <c r="K2805" t="str">
        <f t="shared" si="2849"/>
        <v>Inversión anual en capital fijo por habitante</v>
      </c>
      <c r="L2805" s="150">
        <f>+VLOOKUP($E2805,IGF_2018!$B$8:$Z$347,12,0)</f>
        <v>7.4866351132374401E-2</v>
      </c>
      <c r="M2805" s="142" t="str">
        <f>+VLOOKUP($E2805,IGF_2018!$B$8:$Z$347,13,0)</f>
        <v>Bajo</v>
      </c>
    </row>
    <row r="2806" spans="1:13" x14ac:dyDescent="0.3">
      <c r="A2806" s="139">
        <f t="shared" si="2839"/>
        <v>74</v>
      </c>
      <c r="B2806" s="148">
        <f t="shared" si="2841"/>
        <v>26</v>
      </c>
      <c r="D2806" s="149" t="str">
        <f>+VLOOKUP($A2806,mUNICIPIOS!$B$4:$F$343,2,0)</f>
        <v>Santa Rosa</v>
      </c>
      <c r="E2806" s="149">
        <f>+VLOOKUP($A2806,mUNICIPIOS!$B$4:$F$343,3,0)</f>
        <v>603</v>
      </c>
      <c r="F2806" s="149" t="str">
        <f>+VLOOKUP($A2806,mUNICIPIOS!$B$4:$F$343,4,0)</f>
        <v>Santa Rosa de Lima</v>
      </c>
      <c r="G2806" s="139" t="str">
        <f t="shared" ref="G2806:K2806" si="2850">+G2768</f>
        <v>05</v>
      </c>
      <c r="H2806" t="str">
        <f t="shared" si="2850"/>
        <v>IGF</v>
      </c>
      <c r="I2806" t="str">
        <f t="shared" si="2850"/>
        <v>Índice de Gestión Financiera</v>
      </c>
      <c r="J2806" t="str">
        <f t="shared" si="2850"/>
        <v>05-05</v>
      </c>
      <c r="K2806" t="str">
        <f t="shared" si="2850"/>
        <v>Inversión anual en capital fijo con recursos percibidos por ingresos propios</v>
      </c>
      <c r="L2806" s="150">
        <f>+VLOOKUP($E2806,IGF_2018!$B$8:$Z$347,15,0)</f>
        <v>0</v>
      </c>
      <c r="M2806" s="142" t="str">
        <f>+VLOOKUP($E2806,IGF_2018!$B$8:$Z$347,16,0)</f>
        <v>Bajo</v>
      </c>
    </row>
    <row r="2807" spans="1:13" x14ac:dyDescent="0.3">
      <c r="A2807" s="139">
        <f t="shared" si="2839"/>
        <v>74</v>
      </c>
      <c r="B2807" s="148">
        <f t="shared" si="2841"/>
        <v>27</v>
      </c>
      <c r="D2807" s="149" t="str">
        <f>+VLOOKUP($A2807,mUNICIPIOS!$B$4:$F$343,2,0)</f>
        <v>Santa Rosa</v>
      </c>
      <c r="E2807" s="149">
        <f>+VLOOKUP($A2807,mUNICIPIOS!$B$4:$F$343,3,0)</f>
        <v>603</v>
      </c>
      <c r="F2807" s="149" t="str">
        <f>+VLOOKUP($A2807,mUNICIPIOS!$B$4:$F$343,4,0)</f>
        <v>Santa Rosa de Lima</v>
      </c>
      <c r="G2807" s="139" t="str">
        <f t="shared" ref="G2807:K2807" si="2851">+G2769</f>
        <v>05</v>
      </c>
      <c r="H2807" t="str">
        <f t="shared" si="2851"/>
        <v>IGF</v>
      </c>
      <c r="I2807" t="str">
        <f t="shared" si="2851"/>
        <v>Índice de Gestión Financiera</v>
      </c>
      <c r="J2807" t="str">
        <f t="shared" si="2851"/>
        <v>05-06</v>
      </c>
      <c r="K2807" t="str">
        <f t="shared" si="2851"/>
        <v xml:space="preserve">Inversión anual en capital fijo con recursos percibidos por transferencias del Gobierno Central </v>
      </c>
      <c r="L2807" s="150">
        <f>+VLOOKUP($E2807,IGF_2018!$B$8:$Z$347,18,0)</f>
        <v>0.28182753290719081</v>
      </c>
      <c r="M2807" s="142" t="str">
        <f>+VLOOKUP($E2807,IGF_2018!$B$8:$Z$347,19,0)</f>
        <v>Medio bajo</v>
      </c>
    </row>
    <row r="2808" spans="1:13" x14ac:dyDescent="0.3">
      <c r="A2808" s="139">
        <f t="shared" si="2839"/>
        <v>74</v>
      </c>
      <c r="B2808" s="148">
        <f t="shared" si="2841"/>
        <v>28</v>
      </c>
      <c r="D2808" s="149" t="str">
        <f>+VLOOKUP($A2808,mUNICIPIOS!$B$4:$F$343,2,0)</f>
        <v>Santa Rosa</v>
      </c>
      <c r="E2808" s="149">
        <f>+VLOOKUP($A2808,mUNICIPIOS!$B$4:$F$343,3,0)</f>
        <v>603</v>
      </c>
      <c r="F2808" s="149" t="str">
        <f>+VLOOKUP($A2808,mUNICIPIOS!$B$4:$F$343,4,0)</f>
        <v>Santa Rosa de Lima</v>
      </c>
      <c r="G2808" s="139" t="str">
        <f t="shared" ref="G2808:K2808" si="2852">+G2770</f>
        <v>05</v>
      </c>
      <c r="H2808" t="str">
        <f t="shared" si="2852"/>
        <v>IGF</v>
      </c>
      <c r="I2808" t="str">
        <f t="shared" si="2852"/>
        <v>Índice de Gestión Financiera</v>
      </c>
      <c r="J2808" t="str">
        <f t="shared" si="2852"/>
        <v>05-07</v>
      </c>
      <c r="K2808" t="str">
        <f t="shared" si="2852"/>
        <v>Financiamiento por endeudamiento municipal</v>
      </c>
      <c r="L2808" s="150">
        <f>+VLOOKUP($E2808,IGF_2018!$B$8:$Z$347,21,0)</f>
        <v>0.81921096345076627</v>
      </c>
      <c r="M2808" s="142" t="str">
        <f>+VLOOKUP($E2808,IGF_2018!$B$8:$Z$347,22,0)</f>
        <v>Alto</v>
      </c>
    </row>
    <row r="2809" spans="1:13" x14ac:dyDescent="0.3">
      <c r="A2809" s="139">
        <f t="shared" si="2839"/>
        <v>74</v>
      </c>
      <c r="B2809" s="148">
        <f t="shared" si="2841"/>
        <v>29</v>
      </c>
      <c r="D2809" s="149" t="str">
        <f>+VLOOKUP($A2809,mUNICIPIOS!$B$4:$F$343,2,0)</f>
        <v>Santa Rosa</v>
      </c>
      <c r="E2809" s="149">
        <f>+VLOOKUP($A2809,mUNICIPIOS!$B$4:$F$343,3,0)</f>
        <v>603</v>
      </c>
      <c r="F2809" s="149" t="str">
        <f>+VLOOKUP($A2809,mUNICIPIOS!$B$4:$F$343,4,0)</f>
        <v>Santa Rosa de Lima</v>
      </c>
      <c r="G2809" s="139" t="str">
        <f t="shared" ref="G2809:K2809" si="2853">+G2771</f>
        <v>05</v>
      </c>
      <c r="H2809" t="str">
        <f t="shared" si="2853"/>
        <v>IGF</v>
      </c>
      <c r="I2809" t="str">
        <f t="shared" si="2853"/>
        <v>Índice de Gestión Financiera</v>
      </c>
      <c r="J2809" t="str">
        <f t="shared" si="2853"/>
        <v>INDICE</v>
      </c>
      <c r="K2809">
        <f t="shared" si="2853"/>
        <v>0</v>
      </c>
      <c r="L2809" s="150">
        <f>+VLOOKUP($E2809,IGF_2018!$B$8:$Z$347,24,0)</f>
        <v>0.26421360263440968</v>
      </c>
      <c r="M2809" s="142" t="str">
        <f>+VLOOKUP($E2809,IGF_2018!$B$8:$Z$347,25,0)</f>
        <v>Medio bajo</v>
      </c>
    </row>
    <row r="2810" spans="1:13" x14ac:dyDescent="0.3">
      <c r="A2810" s="139">
        <f t="shared" si="2839"/>
        <v>74</v>
      </c>
      <c r="B2810" s="148">
        <f t="shared" si="2841"/>
        <v>30</v>
      </c>
      <c r="D2810" s="149" t="str">
        <f>+VLOOKUP($A2810,mUNICIPIOS!$B$4:$F$343,2,0)</f>
        <v>Santa Rosa</v>
      </c>
      <c r="E2810" s="149">
        <f>+VLOOKUP($A2810,mUNICIPIOS!$B$4:$F$343,3,0)</f>
        <v>603</v>
      </c>
      <c r="F2810" s="149" t="str">
        <f>+VLOOKUP($A2810,mUNICIPIOS!$B$4:$F$343,4,0)</f>
        <v>Santa Rosa de Lima</v>
      </c>
      <c r="G2810" s="139" t="str">
        <f t="shared" ref="G2810:K2810" si="2854">+G2772</f>
        <v>06</v>
      </c>
      <c r="H2810" t="str">
        <f t="shared" si="2854"/>
        <v>IGE</v>
      </c>
      <c r="I2810" t="str">
        <f t="shared" si="2854"/>
        <v>Índice de Gestión Estratégica</v>
      </c>
      <c r="J2810" t="str">
        <f t="shared" si="2854"/>
        <v>06-01</v>
      </c>
      <c r="K2810" t="str">
        <f t="shared" si="2854"/>
        <v>Ejecución del Plan Operativo Anual  (POA)</v>
      </c>
      <c r="L2810" s="150">
        <f>+VLOOKUP($E2810,IGE_2018!$B$8:$Z$347,3,0)</f>
        <v>0.398410224624488</v>
      </c>
      <c r="M2810" s="142" t="str">
        <f>+VLOOKUP($E2810,IGE_2018!$B$8:$Z$347,4,0)</f>
        <v>Medio bajo</v>
      </c>
    </row>
    <row r="2811" spans="1:13" x14ac:dyDescent="0.3">
      <c r="A2811" s="139">
        <f t="shared" si="2839"/>
        <v>74</v>
      </c>
      <c r="B2811" s="148">
        <f t="shared" si="2841"/>
        <v>31</v>
      </c>
      <c r="D2811" s="149" t="str">
        <f>+VLOOKUP($A2811,mUNICIPIOS!$B$4:$F$343,2,0)</f>
        <v>Santa Rosa</v>
      </c>
      <c r="E2811" s="149">
        <f>+VLOOKUP($A2811,mUNICIPIOS!$B$4:$F$343,3,0)</f>
        <v>603</v>
      </c>
      <c r="F2811" s="149" t="str">
        <f>+VLOOKUP($A2811,mUNICIPIOS!$B$4:$F$343,4,0)</f>
        <v>Santa Rosa de Lima</v>
      </c>
      <c r="G2811" s="139" t="str">
        <f t="shared" ref="G2811:K2811" si="2855">+G2773</f>
        <v>06</v>
      </c>
      <c r="H2811" t="str">
        <f t="shared" si="2855"/>
        <v>IGE</v>
      </c>
      <c r="I2811" t="str">
        <f t="shared" si="2855"/>
        <v>Índice de Gestión Estratégica</v>
      </c>
      <c r="J2811" t="str">
        <f t="shared" si="2855"/>
        <v>06-02</v>
      </c>
      <c r="K2811" t="str">
        <f t="shared" si="2855"/>
        <v>Relación Plan de Desarrollo Municipal y Ordenamiento Territorial (PDM-OT) - Plan Estratégico Institucional (PEI) - Plan Operativo Multianual (POM) - Plan Operativo Anual (POA)</v>
      </c>
      <c r="L2811" s="150">
        <f>+VLOOKUP($E2811,IGE_2018!$B$8:$Z$347,6,0)</f>
        <v>0.44756097560975605</v>
      </c>
      <c r="M2811" s="142" t="str">
        <f>+VLOOKUP($E2811,IGE_2018!$B$8:$Z$347,7,0)</f>
        <v>Medio</v>
      </c>
    </row>
    <row r="2812" spans="1:13" x14ac:dyDescent="0.3">
      <c r="A2812" s="139">
        <f t="shared" si="2839"/>
        <v>74</v>
      </c>
      <c r="B2812" s="148">
        <f t="shared" si="2841"/>
        <v>32</v>
      </c>
      <c r="D2812" s="149" t="str">
        <f>+VLOOKUP($A2812,mUNICIPIOS!$B$4:$F$343,2,0)</f>
        <v>Santa Rosa</v>
      </c>
      <c r="E2812" s="149">
        <f>+VLOOKUP($A2812,mUNICIPIOS!$B$4:$F$343,3,0)</f>
        <v>603</v>
      </c>
      <c r="F2812" s="149" t="str">
        <f>+VLOOKUP($A2812,mUNICIPIOS!$B$4:$F$343,4,0)</f>
        <v>Santa Rosa de Lima</v>
      </c>
      <c r="G2812" s="139" t="str">
        <f t="shared" ref="G2812:K2812" si="2856">+G2774</f>
        <v>06</v>
      </c>
      <c r="H2812" t="str">
        <f t="shared" si="2856"/>
        <v>IGE</v>
      </c>
      <c r="I2812" t="str">
        <f t="shared" si="2856"/>
        <v>Índice de Gestión Estratégica</v>
      </c>
      <c r="J2812" t="str">
        <f t="shared" si="2856"/>
        <v>06-03</v>
      </c>
      <c r="K2812" t="str">
        <f t="shared" si="2856"/>
        <v>Presupuesto de egresos relacionado a competencias municipales que responden a prioridades nacionales de desarrollo.</v>
      </c>
      <c r="L2812" s="150">
        <f>+VLOOKUP($E2812,IGE_2018!$B$8:$Z$347,9,0)</f>
        <v>0.19923524416180874</v>
      </c>
      <c r="M2812" s="142" t="str">
        <f>+VLOOKUP($E2812,IGE_2018!$B$8:$Z$347,10,0)</f>
        <v>Bajo</v>
      </c>
    </row>
    <row r="2813" spans="1:13" x14ac:dyDescent="0.3">
      <c r="A2813" s="139">
        <f t="shared" si="2839"/>
        <v>74</v>
      </c>
      <c r="B2813" s="148">
        <f t="shared" si="2841"/>
        <v>33</v>
      </c>
      <c r="D2813" s="149" t="str">
        <f>+VLOOKUP($A2813,mUNICIPIOS!$B$4:$F$343,2,0)</f>
        <v>Santa Rosa</v>
      </c>
      <c r="E2813" s="149">
        <f>+VLOOKUP($A2813,mUNICIPIOS!$B$4:$F$343,3,0)</f>
        <v>603</v>
      </c>
      <c r="F2813" s="149" t="str">
        <f>+VLOOKUP($A2813,mUNICIPIOS!$B$4:$F$343,4,0)</f>
        <v>Santa Rosa de Lima</v>
      </c>
      <c r="G2813" s="139" t="str">
        <f t="shared" ref="G2813:K2813" si="2857">+G2775</f>
        <v>06</v>
      </c>
      <c r="H2813" t="str">
        <f t="shared" si="2857"/>
        <v>IGE</v>
      </c>
      <c r="I2813" t="str">
        <f t="shared" si="2857"/>
        <v>Índice de Gestión Estratégica</v>
      </c>
      <c r="J2813" t="str">
        <f t="shared" si="2857"/>
        <v>06-04</v>
      </c>
      <c r="K2813" t="str">
        <f t="shared" si="2857"/>
        <v>Institucionalización de la gestión ordenada del territorio</v>
      </c>
      <c r="L2813" s="150">
        <f>+VLOOKUP($E2813,IGE_2018!$B$8:$Z$347,12,0)</f>
        <v>0.8</v>
      </c>
      <c r="M2813" s="142" t="str">
        <f>+VLOOKUP($E2813,IGE_2018!$B$8:$Z$347,13,0)</f>
        <v>Medio alto</v>
      </c>
    </row>
    <row r="2814" spans="1:13" x14ac:dyDescent="0.3">
      <c r="A2814" s="139">
        <f t="shared" si="2839"/>
        <v>74</v>
      </c>
      <c r="B2814" s="148">
        <f t="shared" si="2841"/>
        <v>34</v>
      </c>
      <c r="D2814" s="149" t="str">
        <f>+VLOOKUP($A2814,mUNICIPIOS!$B$4:$F$343,2,0)</f>
        <v>Santa Rosa</v>
      </c>
      <c r="E2814" s="149">
        <f>+VLOOKUP($A2814,mUNICIPIOS!$B$4:$F$343,3,0)</f>
        <v>603</v>
      </c>
      <c r="F2814" s="149" t="str">
        <f>+VLOOKUP($A2814,mUNICIPIOS!$B$4:$F$343,4,0)</f>
        <v>Santa Rosa de Lima</v>
      </c>
      <c r="G2814" s="139" t="str">
        <f t="shared" ref="G2814:K2814" si="2858">+G2776</f>
        <v>06</v>
      </c>
      <c r="H2814" t="str">
        <f t="shared" si="2858"/>
        <v>IGE</v>
      </c>
      <c r="I2814" t="str">
        <f t="shared" si="2858"/>
        <v>Índice de Gestión Estratégica</v>
      </c>
      <c r="J2814" t="str">
        <f t="shared" si="2858"/>
        <v>06-05</v>
      </c>
      <c r="K2814" t="str">
        <f t="shared" si="2858"/>
        <v>Acciones para la gestión ordenada del territorio</v>
      </c>
      <c r="L2814" s="150">
        <f>+VLOOKUP($E2814,IGE_2018!$B$8:$Z$347,15,0)</f>
        <v>0.18000000000000005</v>
      </c>
      <c r="M2814" s="142" t="str">
        <f>+VLOOKUP($E2814,IGE_2018!$B$8:$Z$347,16,0)</f>
        <v>Bajo</v>
      </c>
    </row>
    <row r="2815" spans="1:13" x14ac:dyDescent="0.3">
      <c r="A2815" s="139">
        <f t="shared" si="2839"/>
        <v>74</v>
      </c>
      <c r="B2815" s="148">
        <f t="shared" si="2841"/>
        <v>35</v>
      </c>
      <c r="D2815" s="149" t="str">
        <f>+VLOOKUP($A2815,mUNICIPIOS!$B$4:$F$343,2,0)</f>
        <v>Santa Rosa</v>
      </c>
      <c r="E2815" s="149">
        <f>+VLOOKUP($A2815,mUNICIPIOS!$B$4:$F$343,3,0)</f>
        <v>603</v>
      </c>
      <c r="F2815" s="149" t="str">
        <f>+VLOOKUP($A2815,mUNICIPIOS!$B$4:$F$343,4,0)</f>
        <v>Santa Rosa de Lima</v>
      </c>
      <c r="G2815" s="139" t="str">
        <f t="shared" ref="G2815:K2815" si="2859">+G2777</f>
        <v>06</v>
      </c>
      <c r="H2815" t="str">
        <f t="shared" si="2859"/>
        <v>IGE</v>
      </c>
      <c r="I2815" t="str">
        <f t="shared" si="2859"/>
        <v>Índice de Gestión Estratégica</v>
      </c>
      <c r="J2815" t="str">
        <f t="shared" si="2859"/>
        <v>06-06</v>
      </c>
      <c r="K2815" t="str">
        <f t="shared" si="2859"/>
        <v>Gestión de riesgo en la formulación de proyectos derivados de la planificación operativa anual</v>
      </c>
      <c r="L2815" s="150">
        <f>+VLOOKUP($E2815,IGE_2018!$B$8:$Z$347,18,0)</f>
        <v>0.76985645933014357</v>
      </c>
      <c r="M2815" s="142" t="str">
        <f>+VLOOKUP($E2815,IGE_2018!$B$8:$Z$347,19,0)</f>
        <v>Medio alto</v>
      </c>
    </row>
    <row r="2816" spans="1:13" x14ac:dyDescent="0.3">
      <c r="A2816" s="139">
        <f t="shared" si="2839"/>
        <v>74</v>
      </c>
      <c r="B2816" s="148">
        <f t="shared" si="2841"/>
        <v>36</v>
      </c>
      <c r="D2816" s="149" t="str">
        <f>+VLOOKUP($A2816,mUNICIPIOS!$B$4:$F$343,2,0)</f>
        <v>Santa Rosa</v>
      </c>
      <c r="E2816" s="149">
        <f>+VLOOKUP($A2816,mUNICIPIOS!$B$4:$F$343,3,0)</f>
        <v>603</v>
      </c>
      <c r="F2816" s="149" t="str">
        <f>+VLOOKUP($A2816,mUNICIPIOS!$B$4:$F$343,4,0)</f>
        <v>Santa Rosa de Lima</v>
      </c>
      <c r="G2816" s="139" t="str">
        <f t="shared" ref="G2816:K2816" si="2860">+G2778</f>
        <v>06</v>
      </c>
      <c r="H2816" t="str">
        <f t="shared" si="2860"/>
        <v>IGE</v>
      </c>
      <c r="I2816" t="str">
        <f t="shared" si="2860"/>
        <v>Índice de Gestión Estratégica</v>
      </c>
      <c r="J2816" t="str">
        <f t="shared" si="2860"/>
        <v>06-07</v>
      </c>
      <c r="K2816" t="str">
        <f t="shared" si="2860"/>
        <v>Ingresos por servicios ambientales en relación a los ingresos propios sin regalías</v>
      </c>
      <c r="L2816" s="150">
        <f>+VLOOKUP($E2816,IGE_2018!$B$8:$Z$347,21,0)</f>
        <v>2.4902426854583014E-2</v>
      </c>
      <c r="M2816" s="142" t="str">
        <f>+VLOOKUP($E2816,IGE_2018!$B$8:$Z$347,22,0)</f>
        <v>Bajo</v>
      </c>
    </row>
    <row r="2817" spans="1:13" x14ac:dyDescent="0.3">
      <c r="A2817" s="139">
        <f t="shared" si="2839"/>
        <v>74</v>
      </c>
      <c r="B2817" s="148">
        <f t="shared" si="2841"/>
        <v>37</v>
      </c>
      <c r="D2817" s="149" t="str">
        <f>+VLOOKUP($A2817,mUNICIPIOS!$B$4:$F$343,2,0)</f>
        <v>Santa Rosa</v>
      </c>
      <c r="E2817" s="149">
        <f>+VLOOKUP($A2817,mUNICIPIOS!$B$4:$F$343,3,0)</f>
        <v>603</v>
      </c>
      <c r="F2817" s="149" t="str">
        <f>+VLOOKUP($A2817,mUNICIPIOS!$B$4:$F$343,4,0)</f>
        <v>Santa Rosa de Lima</v>
      </c>
      <c r="G2817" s="139" t="str">
        <f t="shared" ref="G2817:K2817" si="2861">+G2779</f>
        <v>06</v>
      </c>
      <c r="H2817" t="str">
        <f t="shared" si="2861"/>
        <v>IGE</v>
      </c>
      <c r="I2817" t="str">
        <f t="shared" si="2861"/>
        <v>Índice de Gestión Estratégica</v>
      </c>
      <c r="J2817" t="str">
        <f t="shared" si="2861"/>
        <v>INDICE</v>
      </c>
      <c r="K2817">
        <f t="shared" si="2861"/>
        <v>0</v>
      </c>
      <c r="L2817" s="150">
        <f>+VLOOKUP($E2817,IGE_2018!$B$8:$Z$347,24,0)</f>
        <v>0.36318037969406147</v>
      </c>
      <c r="M2817" s="142" t="str">
        <f>+VLOOKUP($E2817,IGE_2018!$B$8:$Z$347,25,0)</f>
        <v>Medio bajo</v>
      </c>
    </row>
    <row r="2818" spans="1:13" x14ac:dyDescent="0.3">
      <c r="A2818" s="139">
        <f t="shared" si="2839"/>
        <v>74</v>
      </c>
      <c r="B2818" s="148">
        <f t="shared" si="2841"/>
        <v>38</v>
      </c>
      <c r="D2818" s="149" t="str">
        <f>+VLOOKUP($A2818,mUNICIPIOS!$B$4:$F$343,2,0)</f>
        <v>Santa Rosa</v>
      </c>
      <c r="E2818" s="149">
        <f>+VLOOKUP($A2818,mUNICIPIOS!$B$4:$F$343,3,0)</f>
        <v>603</v>
      </c>
      <c r="F2818" s="149" t="str">
        <f>+VLOOKUP($A2818,mUNICIPIOS!$B$4:$F$343,4,0)</f>
        <v>Santa Rosa de Lima</v>
      </c>
      <c r="G2818" s="139" t="str">
        <f t="shared" ref="G2818:K2818" si="2862">+G2780</f>
        <v>RANKING</v>
      </c>
      <c r="H2818" t="str">
        <f t="shared" si="2862"/>
        <v>RGM</v>
      </c>
      <c r="I2818" t="str">
        <f t="shared" si="2862"/>
        <v>Ranking de la Gestión Municipal 2018</v>
      </c>
      <c r="J2818" t="str">
        <f t="shared" si="2862"/>
        <v>RANKING</v>
      </c>
      <c r="K2818">
        <f t="shared" si="2862"/>
        <v>0</v>
      </c>
      <c r="L2818" s="151">
        <f>+VLOOKUP($E2818,Resultados_generales!$C$8:$AE$347,27,0)</f>
        <v>0.47356178197606047</v>
      </c>
      <c r="M2818" t="str">
        <f>+VLOOKUP($E2818,Resultados_generales!$C$8:$AE$347,28,0)</f>
        <v>Medio</v>
      </c>
    </row>
    <row r="2819" spans="1:13" x14ac:dyDescent="0.3">
      <c r="A2819" s="139">
        <f t="shared" si="2839"/>
        <v>75</v>
      </c>
      <c r="B2819" s="148">
        <f t="shared" si="2841"/>
        <v>1</v>
      </c>
      <c r="D2819" s="149" t="str">
        <f>+VLOOKUP($A2819,mUNICIPIOS!$B$4:$F$343,2,0)</f>
        <v>Santa Rosa</v>
      </c>
      <c r="E2819" s="149">
        <f>+VLOOKUP($A2819,mUNICIPIOS!$B$4:$F$343,3,0)</f>
        <v>604</v>
      </c>
      <c r="F2819" s="149" t="str">
        <f>+VLOOKUP($A2819,mUNICIPIOS!$B$4:$F$343,4,0)</f>
        <v>Casillas</v>
      </c>
      <c r="G2819" s="139" t="str">
        <f t="shared" ref="G2819:K2819" si="2863">+G2781</f>
        <v>01</v>
      </c>
      <c r="H2819" t="str">
        <f t="shared" si="2863"/>
        <v>IPC</v>
      </c>
      <c r="I2819" t="str">
        <f t="shared" si="2863"/>
        <v>Índice de Participación Ciudadana</v>
      </c>
      <c r="J2819" t="str">
        <f t="shared" si="2863"/>
        <v>01-01</v>
      </c>
      <c r="K2819" t="str">
        <f t="shared" si="2863"/>
        <v>Número de reuniones del COMUDE en el año de la medición.</v>
      </c>
      <c r="L2819" s="150">
        <f>+VLOOKUP($E2819,IPC_2018!$B$8:$T$347,3,0)</f>
        <v>0.75</v>
      </c>
      <c r="M2819" s="142" t="str">
        <f>+VLOOKUP($E2819,IPC_2018!$B$8:$T$347,4,0)</f>
        <v>Medio alto</v>
      </c>
    </row>
    <row r="2820" spans="1:13" x14ac:dyDescent="0.3">
      <c r="A2820" s="139">
        <f t="shared" si="2839"/>
        <v>75</v>
      </c>
      <c r="B2820" s="148">
        <f t="shared" si="2841"/>
        <v>2</v>
      </c>
      <c r="D2820" s="149" t="str">
        <f>+VLOOKUP($A2820,mUNICIPIOS!$B$4:$F$343,2,0)</f>
        <v>Santa Rosa</v>
      </c>
      <c r="E2820" s="149">
        <f>+VLOOKUP($A2820,mUNICIPIOS!$B$4:$F$343,3,0)</f>
        <v>604</v>
      </c>
      <c r="F2820" s="149" t="str">
        <f>+VLOOKUP($A2820,mUNICIPIOS!$B$4:$F$343,4,0)</f>
        <v>Casillas</v>
      </c>
      <c r="G2820" s="139" t="str">
        <f t="shared" ref="G2820:K2820" si="2864">+G2782</f>
        <v>01</v>
      </c>
      <c r="H2820" t="str">
        <f t="shared" si="2864"/>
        <v>IPC</v>
      </c>
      <c r="I2820" t="str">
        <f t="shared" si="2864"/>
        <v>Índice de Participación Ciudadana</v>
      </c>
      <c r="J2820" t="str">
        <f t="shared" si="2864"/>
        <v>01-02</v>
      </c>
      <c r="K2820" t="str">
        <f t="shared" si="2864"/>
        <v>Participación de Alcaldes, Concejales y Síndicos determinados o designados en el COMUDE</v>
      </c>
      <c r="L2820" s="150">
        <f>+VLOOKUP($E2820,IPC_2018!$B$8:$T$347,6,0)</f>
        <v>0.94444444444444442</v>
      </c>
      <c r="M2820" s="142" t="str">
        <f>+VLOOKUP($E2820,IPC_2018!$B$8:$T$347,7,0)</f>
        <v>Alto</v>
      </c>
    </row>
    <row r="2821" spans="1:13" x14ac:dyDescent="0.3">
      <c r="A2821" s="139">
        <f t="shared" si="2839"/>
        <v>75</v>
      </c>
      <c r="B2821" s="148">
        <f t="shared" si="2841"/>
        <v>3</v>
      </c>
      <c r="D2821" s="149" t="str">
        <f>+VLOOKUP($A2821,mUNICIPIOS!$B$4:$F$343,2,0)</f>
        <v>Santa Rosa</v>
      </c>
      <c r="E2821" s="149">
        <f>+VLOOKUP($A2821,mUNICIPIOS!$B$4:$F$343,3,0)</f>
        <v>604</v>
      </c>
      <c r="F2821" s="149" t="str">
        <f>+VLOOKUP($A2821,mUNICIPIOS!$B$4:$F$343,4,0)</f>
        <v>Casillas</v>
      </c>
      <c r="G2821" s="139" t="str">
        <f t="shared" ref="G2821:K2821" si="2865">+G2783</f>
        <v>01</v>
      </c>
      <c r="H2821" t="str">
        <f t="shared" si="2865"/>
        <v>IPC</v>
      </c>
      <c r="I2821" t="str">
        <f t="shared" si="2865"/>
        <v>Índice de Participación Ciudadana</v>
      </c>
      <c r="J2821" t="str">
        <f t="shared" si="2865"/>
        <v>01-03</v>
      </c>
      <c r="K2821" t="str">
        <f t="shared" si="2865"/>
        <v>Participación  de organizaciones de jóvenes, mujeres, pueblos mayas, xincas, garífunas, y otras organizaciones en el Comude</v>
      </c>
      <c r="L2821" s="150">
        <f>+VLOOKUP($E2821,IPC_2018!$B$8:$T$347,9,0)</f>
        <v>9.7412480974124804E-2</v>
      </c>
      <c r="M2821" s="142" t="str">
        <f>+VLOOKUP($E2821,IPC_2018!$B$8:$T$347,10,0)</f>
        <v>Bajo</v>
      </c>
    </row>
    <row r="2822" spans="1:13" x14ac:dyDescent="0.3">
      <c r="A2822" s="139">
        <f t="shared" si="2839"/>
        <v>75</v>
      </c>
      <c r="B2822" s="148">
        <f t="shared" si="2841"/>
        <v>4</v>
      </c>
      <c r="D2822" s="149" t="str">
        <f>+VLOOKUP($A2822,mUNICIPIOS!$B$4:$F$343,2,0)</f>
        <v>Santa Rosa</v>
      </c>
      <c r="E2822" s="149">
        <f>+VLOOKUP($A2822,mUNICIPIOS!$B$4:$F$343,3,0)</f>
        <v>604</v>
      </c>
      <c r="F2822" s="149" t="str">
        <f>+VLOOKUP($A2822,mUNICIPIOS!$B$4:$F$343,4,0)</f>
        <v>Casillas</v>
      </c>
      <c r="G2822" s="139" t="str">
        <f t="shared" ref="G2822:K2822" si="2866">+G2784</f>
        <v>01</v>
      </c>
      <c r="H2822" t="str">
        <f t="shared" si="2866"/>
        <v>IPC</v>
      </c>
      <c r="I2822" t="str">
        <f t="shared" si="2866"/>
        <v>Índice de Participación Ciudadana</v>
      </c>
      <c r="J2822" t="str">
        <f t="shared" si="2866"/>
        <v>01-04</v>
      </c>
      <c r="K2822" t="str">
        <f t="shared" si="2866"/>
        <v>Representatividad territorial del Comude.</v>
      </c>
      <c r="L2822" s="150">
        <f>+VLOOKUP($E2822,IPC_2018!$B$8:$T$347,12,0)</f>
        <v>0.5535714285714286</v>
      </c>
      <c r="M2822" s="142" t="str">
        <f>+VLOOKUP($E2822,IPC_2018!$B$8:$T$347,13,0)</f>
        <v>Medio</v>
      </c>
    </row>
    <row r="2823" spans="1:13" x14ac:dyDescent="0.3">
      <c r="A2823" s="139">
        <f t="shared" si="2839"/>
        <v>75</v>
      </c>
      <c r="B2823" s="148">
        <f t="shared" si="2841"/>
        <v>5</v>
      </c>
      <c r="D2823" s="149" t="str">
        <f>+VLOOKUP($A2823,mUNICIPIOS!$B$4:$F$343,2,0)</f>
        <v>Santa Rosa</v>
      </c>
      <c r="E2823" s="149">
        <f>+VLOOKUP($A2823,mUNICIPIOS!$B$4:$F$343,3,0)</f>
        <v>604</v>
      </c>
      <c r="F2823" s="149" t="str">
        <f>+VLOOKUP($A2823,mUNICIPIOS!$B$4:$F$343,4,0)</f>
        <v>Casillas</v>
      </c>
      <c r="G2823" s="139" t="str">
        <f t="shared" ref="G2823:K2823" si="2867">+G2785</f>
        <v>01</v>
      </c>
      <c r="H2823" t="str">
        <f t="shared" si="2867"/>
        <v>IPC</v>
      </c>
      <c r="I2823" t="str">
        <f t="shared" si="2867"/>
        <v>Índice de Participación Ciudadana</v>
      </c>
      <c r="J2823" t="str">
        <f t="shared" si="2867"/>
        <v>01-05</v>
      </c>
      <c r="K2823" t="str">
        <f t="shared" si="2867"/>
        <v>Funcionamiento del Comude</v>
      </c>
      <c r="L2823" s="150">
        <f>+VLOOKUP($E2823,IPC_2018!$B$8:$T$347,15,0)</f>
        <v>0.39553886939771687</v>
      </c>
      <c r="M2823" s="142" t="str">
        <f>+VLOOKUP($E2823,IPC_2018!$B$8:$T$347,16,0)</f>
        <v>Medio bajo</v>
      </c>
    </row>
    <row r="2824" spans="1:13" x14ac:dyDescent="0.3">
      <c r="A2824" s="139">
        <f t="shared" si="2839"/>
        <v>75</v>
      </c>
      <c r="B2824" s="148">
        <f t="shared" si="2841"/>
        <v>6</v>
      </c>
      <c r="D2824" s="149" t="str">
        <f>+VLOOKUP($A2824,mUNICIPIOS!$B$4:$F$343,2,0)</f>
        <v>Santa Rosa</v>
      </c>
      <c r="E2824" s="149">
        <f>+VLOOKUP($A2824,mUNICIPIOS!$B$4:$F$343,3,0)</f>
        <v>604</v>
      </c>
      <c r="F2824" s="149" t="str">
        <f>+VLOOKUP($A2824,mUNICIPIOS!$B$4:$F$343,4,0)</f>
        <v>Casillas</v>
      </c>
      <c r="G2824" s="139" t="str">
        <f t="shared" ref="G2824:K2824" si="2868">+G2786</f>
        <v>01</v>
      </c>
      <c r="H2824" t="str">
        <f t="shared" si="2868"/>
        <v>IPC</v>
      </c>
      <c r="I2824" t="str">
        <f t="shared" si="2868"/>
        <v>Índice de Participación Ciudadana</v>
      </c>
      <c r="J2824" t="str">
        <f t="shared" si="2868"/>
        <v>INDICE</v>
      </c>
      <c r="K2824">
        <f t="shared" si="2868"/>
        <v>0</v>
      </c>
      <c r="L2824" s="150">
        <f>+VLOOKUP($E2824,IPC_2018!$B$8:$T$347,18,0)</f>
        <v>0.59378397239704617</v>
      </c>
      <c r="M2824" s="142" t="str">
        <f>+VLOOKUP($E2824,IPC_2018!$B$8:$T$347,19,0)</f>
        <v>Medio</v>
      </c>
    </row>
    <row r="2825" spans="1:13" x14ac:dyDescent="0.3">
      <c r="A2825" s="139">
        <f t="shared" si="2839"/>
        <v>75</v>
      </c>
      <c r="B2825" s="148">
        <f t="shared" si="2841"/>
        <v>7</v>
      </c>
      <c r="D2825" s="149" t="str">
        <f>+VLOOKUP($A2825,mUNICIPIOS!$B$4:$F$343,2,0)</f>
        <v>Santa Rosa</v>
      </c>
      <c r="E2825" s="149">
        <f>+VLOOKUP($A2825,mUNICIPIOS!$B$4:$F$343,3,0)</f>
        <v>604</v>
      </c>
      <c r="F2825" s="149" t="str">
        <f>+VLOOKUP($A2825,mUNICIPIOS!$B$4:$F$343,4,0)</f>
        <v>Casillas</v>
      </c>
      <c r="G2825" s="139" t="str">
        <f t="shared" ref="G2825:K2825" si="2869">+G2787</f>
        <v>02</v>
      </c>
      <c r="H2825" t="str">
        <f t="shared" si="2869"/>
        <v>IIC</v>
      </c>
      <c r="I2825" t="str">
        <f t="shared" si="2869"/>
        <v>Índice de Información a la Ciudadanía</v>
      </c>
      <c r="J2825" t="str">
        <f t="shared" si="2869"/>
        <v>02-01</v>
      </c>
      <c r="K2825" t="str">
        <f t="shared" si="2869"/>
        <v>Rendición de cuentas cuatrimestral y anual al Comude enfocadas en resultados.</v>
      </c>
      <c r="L2825" s="150">
        <f>+VLOOKUP($E2825,IIC_2018!$B$8:$Q$347,3,0)</f>
        <v>0.4</v>
      </c>
      <c r="M2825" s="142" t="str">
        <f>+VLOOKUP($E2825,IIC_2018!$B$8:$Q$347,4,0)</f>
        <v>Medio bajo</v>
      </c>
    </row>
    <row r="2826" spans="1:13" x14ac:dyDescent="0.3">
      <c r="A2826" s="139">
        <f t="shared" si="2839"/>
        <v>75</v>
      </c>
      <c r="B2826" s="148">
        <f t="shared" si="2841"/>
        <v>8</v>
      </c>
      <c r="D2826" s="149" t="str">
        <f>+VLOOKUP($A2826,mUNICIPIOS!$B$4:$F$343,2,0)</f>
        <v>Santa Rosa</v>
      </c>
      <c r="E2826" s="149">
        <f>+VLOOKUP($A2826,mUNICIPIOS!$B$4:$F$343,3,0)</f>
        <v>604</v>
      </c>
      <c r="F2826" s="149" t="str">
        <f>+VLOOKUP($A2826,mUNICIPIOS!$B$4:$F$343,4,0)</f>
        <v>Casillas</v>
      </c>
      <c r="G2826" s="139" t="str">
        <f t="shared" ref="G2826:K2826" si="2870">+G2788</f>
        <v>02</v>
      </c>
      <c r="H2826" t="str">
        <f t="shared" si="2870"/>
        <v>IIC</v>
      </c>
      <c r="I2826" t="str">
        <f t="shared" si="2870"/>
        <v>Índice de Información a la Ciudadanía</v>
      </c>
      <c r="J2826" t="str">
        <f t="shared" si="2870"/>
        <v>02-02</v>
      </c>
      <c r="K2826" t="str">
        <f t="shared" si="2870"/>
        <v>Información presupuestaria y otra información brindada a la ciudadanía disponible en medios locales de comunicación.</v>
      </c>
      <c r="L2826" s="150">
        <f>+VLOOKUP($E2826,IIC_2018!$B$8:$Q$347,6,0)</f>
        <v>0.25</v>
      </c>
      <c r="M2826" s="142" t="str">
        <f>+VLOOKUP($E2826,IIC_2018!$B$8:$Q$347,7,0)</f>
        <v>Medio bajo</v>
      </c>
    </row>
    <row r="2827" spans="1:13" x14ac:dyDescent="0.3">
      <c r="A2827" s="139">
        <f t="shared" si="2839"/>
        <v>75</v>
      </c>
      <c r="B2827" s="148">
        <f t="shared" si="2841"/>
        <v>9</v>
      </c>
      <c r="D2827" s="149" t="str">
        <f>+VLOOKUP($A2827,mUNICIPIOS!$B$4:$F$343,2,0)</f>
        <v>Santa Rosa</v>
      </c>
      <c r="E2827" s="149">
        <f>+VLOOKUP($A2827,mUNICIPIOS!$B$4:$F$343,3,0)</f>
        <v>604</v>
      </c>
      <c r="F2827" s="149" t="str">
        <f>+VLOOKUP($A2827,mUNICIPIOS!$B$4:$F$343,4,0)</f>
        <v>Casillas</v>
      </c>
      <c r="G2827" s="139" t="str">
        <f t="shared" ref="G2827:K2827" si="2871">+G2789</f>
        <v>02</v>
      </c>
      <c r="H2827" t="str">
        <f t="shared" si="2871"/>
        <v>IIC</v>
      </c>
      <c r="I2827" t="str">
        <f t="shared" si="2871"/>
        <v>Índice de Información a la Ciudadanía</v>
      </c>
      <c r="J2827" t="str">
        <f t="shared" si="2871"/>
        <v>02-03</v>
      </c>
      <c r="K2827" t="str">
        <f t="shared" si="2871"/>
        <v>Información pública de oficio actualizada y disponible de acuerdo a la LAIP y uso de internet.</v>
      </c>
      <c r="L2827" s="150">
        <f>+VLOOKUP($E2827,IIC_2018!$B$8:$Q$347,9,0)</f>
        <v>0.84</v>
      </c>
      <c r="M2827" s="142" t="str">
        <f>+VLOOKUP($E2827,IIC_2018!$B$8:$Q$347,10,0)</f>
        <v>Alto</v>
      </c>
    </row>
    <row r="2828" spans="1:13" x14ac:dyDescent="0.3">
      <c r="A2828" s="139">
        <f t="shared" si="2839"/>
        <v>75</v>
      </c>
      <c r="B2828" s="148">
        <f t="shared" si="2841"/>
        <v>10</v>
      </c>
      <c r="D2828" s="149" t="str">
        <f>+VLOOKUP($A2828,mUNICIPIOS!$B$4:$F$343,2,0)</f>
        <v>Santa Rosa</v>
      </c>
      <c r="E2828" s="149">
        <f>+VLOOKUP($A2828,mUNICIPIOS!$B$4:$F$343,3,0)</f>
        <v>604</v>
      </c>
      <c r="F2828" s="149" t="str">
        <f>+VLOOKUP($A2828,mUNICIPIOS!$B$4:$F$343,4,0)</f>
        <v>Casillas</v>
      </c>
      <c r="G2828" s="139" t="str">
        <f t="shared" ref="G2828:K2828" si="2872">+G2790</f>
        <v>02</v>
      </c>
      <c r="H2828" t="str">
        <f t="shared" si="2872"/>
        <v>IIC</v>
      </c>
      <c r="I2828" t="str">
        <f t="shared" si="2872"/>
        <v>Índice de Información a la Ciudadanía</v>
      </c>
      <c r="J2828" t="str">
        <f t="shared" si="2872"/>
        <v>02-04</v>
      </c>
      <c r="K2828" t="str">
        <f t="shared" si="2872"/>
        <v>Relación del monto contratado por medio de Guate compras con el total del presupuesto de egresos vigente.</v>
      </c>
      <c r="L2828" s="150">
        <f>+VLOOKUP($E2828,IIC_2018!$B$8:$Q$347,12,0)</f>
        <v>0.48814300125222315</v>
      </c>
      <c r="M2828" s="142" t="str">
        <f>+VLOOKUP($E2828,IIC_2018!$B$8:$Q$347,13,0)</f>
        <v>Medio</v>
      </c>
    </row>
    <row r="2829" spans="1:13" x14ac:dyDescent="0.3">
      <c r="A2829" s="139">
        <f t="shared" si="2839"/>
        <v>75</v>
      </c>
      <c r="B2829" s="148">
        <f t="shared" si="2841"/>
        <v>11</v>
      </c>
      <c r="D2829" s="149" t="str">
        <f>+VLOOKUP($A2829,mUNICIPIOS!$B$4:$F$343,2,0)</f>
        <v>Santa Rosa</v>
      </c>
      <c r="E2829" s="149">
        <f>+VLOOKUP($A2829,mUNICIPIOS!$B$4:$F$343,3,0)</f>
        <v>604</v>
      </c>
      <c r="F2829" s="149" t="str">
        <f>+VLOOKUP($A2829,mUNICIPIOS!$B$4:$F$343,4,0)</f>
        <v>Casillas</v>
      </c>
      <c r="G2829" s="139" t="str">
        <f t="shared" ref="G2829:K2829" si="2873">+G2791</f>
        <v>02</v>
      </c>
      <c r="H2829" t="str">
        <f t="shared" si="2873"/>
        <v>IIC</v>
      </c>
      <c r="I2829" t="str">
        <f t="shared" si="2873"/>
        <v>Índice de Información a la Ciudadanía</v>
      </c>
      <c r="J2829" t="str">
        <f t="shared" si="2873"/>
        <v>INDICE</v>
      </c>
      <c r="K2829">
        <f t="shared" si="2873"/>
        <v>0</v>
      </c>
      <c r="L2829" s="150">
        <f>+VLOOKUP($E2829,IIC_2018!$B$8:$Q$347,15,0)</f>
        <v>0.4945357503130558</v>
      </c>
      <c r="M2829" s="142" t="str">
        <f>+VLOOKUP($E2829,IIC_2018!$B$8:$Q$347,16,0)</f>
        <v>Medio</v>
      </c>
    </row>
    <row r="2830" spans="1:13" x14ac:dyDescent="0.3">
      <c r="A2830" s="139">
        <f t="shared" si="2839"/>
        <v>75</v>
      </c>
      <c r="B2830" s="148">
        <f t="shared" si="2841"/>
        <v>12</v>
      </c>
      <c r="D2830" s="149" t="str">
        <f>+VLOOKUP($A2830,mUNICIPIOS!$B$4:$F$343,2,0)</f>
        <v>Santa Rosa</v>
      </c>
      <c r="E2830" s="149">
        <f>+VLOOKUP($A2830,mUNICIPIOS!$B$4:$F$343,3,0)</f>
        <v>604</v>
      </c>
      <c r="F2830" s="149" t="str">
        <f>+VLOOKUP($A2830,mUNICIPIOS!$B$4:$F$343,4,0)</f>
        <v>Casillas</v>
      </c>
      <c r="G2830" s="139" t="str">
        <f t="shared" ref="G2830:K2830" si="2874">+G2792</f>
        <v>03</v>
      </c>
      <c r="H2830" t="str">
        <f t="shared" si="2874"/>
        <v>ISP</v>
      </c>
      <c r="I2830" t="str">
        <f t="shared" si="2874"/>
        <v>Índice de Servicios Públicos</v>
      </c>
      <c r="J2830" t="str">
        <f t="shared" si="2874"/>
        <v>03-01</v>
      </c>
      <c r="K2830" t="str">
        <f t="shared" si="2874"/>
        <v>Cobertura del servicio público de agua</v>
      </c>
      <c r="L2830" s="150">
        <f>+VLOOKUP($E2830,ISP_2018!$B$8:$T$347,3,0)</f>
        <v>0</v>
      </c>
      <c r="M2830" s="142" t="str">
        <f>+VLOOKUP($E2830,ISP_2018!$B$8:$T$347,4,0)</f>
        <v>Bajo</v>
      </c>
    </row>
    <row r="2831" spans="1:13" x14ac:dyDescent="0.3">
      <c r="A2831" s="139">
        <f t="shared" si="2839"/>
        <v>75</v>
      </c>
      <c r="B2831" s="148">
        <f t="shared" si="2841"/>
        <v>13</v>
      </c>
      <c r="D2831" s="149" t="str">
        <f>+VLOOKUP($A2831,mUNICIPIOS!$B$4:$F$343,2,0)</f>
        <v>Santa Rosa</v>
      </c>
      <c r="E2831" s="149">
        <f>+VLOOKUP($A2831,mUNICIPIOS!$B$4:$F$343,3,0)</f>
        <v>604</v>
      </c>
      <c r="F2831" s="149" t="str">
        <f>+VLOOKUP($A2831,mUNICIPIOS!$B$4:$F$343,4,0)</f>
        <v>Casillas</v>
      </c>
      <c r="G2831" s="139" t="str">
        <f t="shared" ref="G2831:K2831" si="2875">+G2793</f>
        <v>03</v>
      </c>
      <c r="H2831" t="str">
        <f t="shared" si="2875"/>
        <v>ISP</v>
      </c>
      <c r="I2831" t="str">
        <f t="shared" si="2875"/>
        <v>Índice de Servicios Públicos</v>
      </c>
      <c r="J2831" t="str">
        <f t="shared" si="2875"/>
        <v>03-02</v>
      </c>
      <c r="K2831" t="str">
        <f t="shared" si="2875"/>
        <v>Control de la calidad del servicio público de agua</v>
      </c>
      <c r="L2831" s="150">
        <f>+VLOOKUP($E2831,ISP_2018!$B$8:$T$347,6,0)</f>
        <v>0.47</v>
      </c>
      <c r="M2831" s="142" t="str">
        <f>+VLOOKUP($E2831,ISP_2018!$B$8:$T$347,7,0)</f>
        <v>Medio</v>
      </c>
    </row>
    <row r="2832" spans="1:13" x14ac:dyDescent="0.3">
      <c r="A2832" s="139">
        <f t="shared" si="2839"/>
        <v>75</v>
      </c>
      <c r="B2832" s="148">
        <f t="shared" si="2841"/>
        <v>14</v>
      </c>
      <c r="D2832" s="149" t="str">
        <f>+VLOOKUP($A2832,mUNICIPIOS!$B$4:$F$343,2,0)</f>
        <v>Santa Rosa</v>
      </c>
      <c r="E2832" s="149">
        <f>+VLOOKUP($A2832,mUNICIPIOS!$B$4:$F$343,3,0)</f>
        <v>604</v>
      </c>
      <c r="F2832" s="149" t="str">
        <f>+VLOOKUP($A2832,mUNICIPIOS!$B$4:$F$343,4,0)</f>
        <v>Casillas</v>
      </c>
      <c r="G2832" s="139" t="str">
        <f t="shared" ref="G2832:K2832" si="2876">+G2794</f>
        <v>03</v>
      </c>
      <c r="H2832" t="str">
        <f t="shared" si="2876"/>
        <v>ISP</v>
      </c>
      <c r="I2832" t="str">
        <f t="shared" si="2876"/>
        <v>Índice de Servicios Públicos</v>
      </c>
      <c r="J2832" t="str">
        <f t="shared" si="2876"/>
        <v>03-03</v>
      </c>
      <c r="K2832" t="str">
        <f t="shared" si="2876"/>
        <v>Disposición  y tratamiento  de aguas residuales</v>
      </c>
      <c r="L2832" s="150">
        <f>+VLOOKUP($E2832,ISP_2018!$B$8:$T$347,9,0)</f>
        <v>0.40980737574169074</v>
      </c>
      <c r="M2832" s="142" t="str">
        <f>+VLOOKUP($E2832,ISP_2018!$B$8:$T$347,10,0)</f>
        <v>Medio</v>
      </c>
    </row>
    <row r="2833" spans="1:13" x14ac:dyDescent="0.3">
      <c r="A2833" s="139">
        <f t="shared" si="2839"/>
        <v>75</v>
      </c>
      <c r="B2833" s="148">
        <f t="shared" si="2841"/>
        <v>15</v>
      </c>
      <c r="D2833" s="149" t="str">
        <f>+VLOOKUP($A2833,mUNICIPIOS!$B$4:$F$343,2,0)</f>
        <v>Santa Rosa</v>
      </c>
      <c r="E2833" s="149">
        <f>+VLOOKUP($A2833,mUNICIPIOS!$B$4:$F$343,3,0)</f>
        <v>604</v>
      </c>
      <c r="F2833" s="149" t="str">
        <f>+VLOOKUP($A2833,mUNICIPIOS!$B$4:$F$343,4,0)</f>
        <v>Casillas</v>
      </c>
      <c r="G2833" s="139" t="str">
        <f t="shared" ref="G2833:K2833" si="2877">+G2795</f>
        <v>03</v>
      </c>
      <c r="H2833" t="str">
        <f t="shared" si="2877"/>
        <v>ISP</v>
      </c>
      <c r="I2833" t="str">
        <f t="shared" si="2877"/>
        <v>Índice de Servicios Públicos</v>
      </c>
      <c r="J2833" t="str">
        <f t="shared" si="2877"/>
        <v>03-04</v>
      </c>
      <c r="K2833" t="str">
        <f t="shared" si="2877"/>
        <v>Gestión y manejo de los residuos y desechos sólidos</v>
      </c>
      <c r="L2833" s="150">
        <f>+VLOOKUP($E2833,ISP_2018!$B$8:$T$347,12,0)</f>
        <v>0</v>
      </c>
      <c r="M2833" s="142" t="str">
        <f>+VLOOKUP($E2833,ISP_2018!$B$8:$T$347,13,0)</f>
        <v>Bajo</v>
      </c>
    </row>
    <row r="2834" spans="1:13" x14ac:dyDescent="0.3">
      <c r="A2834" s="139">
        <f t="shared" si="2839"/>
        <v>75</v>
      </c>
      <c r="B2834" s="148">
        <f t="shared" si="2841"/>
        <v>16</v>
      </c>
      <c r="D2834" s="149" t="str">
        <f>+VLOOKUP($A2834,mUNICIPIOS!$B$4:$F$343,2,0)</f>
        <v>Santa Rosa</v>
      </c>
      <c r="E2834" s="149">
        <f>+VLOOKUP($A2834,mUNICIPIOS!$B$4:$F$343,3,0)</f>
        <v>604</v>
      </c>
      <c r="F2834" s="149" t="str">
        <f>+VLOOKUP($A2834,mUNICIPIOS!$B$4:$F$343,4,0)</f>
        <v>Casillas</v>
      </c>
      <c r="G2834" s="139" t="str">
        <f t="shared" ref="G2834:K2834" si="2878">+G2796</f>
        <v>03</v>
      </c>
      <c r="H2834" t="str">
        <f t="shared" si="2878"/>
        <v>ISP</v>
      </c>
      <c r="I2834" t="str">
        <f t="shared" si="2878"/>
        <v>Índice de Servicios Públicos</v>
      </c>
      <c r="J2834" t="str">
        <f t="shared" si="2878"/>
        <v>03-05</v>
      </c>
      <c r="K2834" t="str">
        <f t="shared" si="2878"/>
        <v>Gestión de servicios públicos municipales</v>
      </c>
      <c r="L2834" s="150">
        <f>+VLOOKUP($E2834,ISP_2018!$B$8:$T$347,15,0)</f>
        <v>6.4516129032258063E-2</v>
      </c>
      <c r="M2834" s="142" t="str">
        <f>+VLOOKUP($E2834,ISP_2018!$B$8:$T$347,16,0)</f>
        <v>Bajo</v>
      </c>
    </row>
    <row r="2835" spans="1:13" x14ac:dyDescent="0.3">
      <c r="A2835" s="139">
        <f t="shared" si="2839"/>
        <v>75</v>
      </c>
      <c r="B2835" s="148">
        <f t="shared" si="2841"/>
        <v>17</v>
      </c>
      <c r="D2835" s="149" t="str">
        <f>+VLOOKUP($A2835,mUNICIPIOS!$B$4:$F$343,2,0)</f>
        <v>Santa Rosa</v>
      </c>
      <c r="E2835" s="149">
        <f>+VLOOKUP($A2835,mUNICIPIOS!$B$4:$F$343,3,0)</f>
        <v>604</v>
      </c>
      <c r="F2835" s="149" t="str">
        <f>+VLOOKUP($A2835,mUNICIPIOS!$B$4:$F$343,4,0)</f>
        <v>Casillas</v>
      </c>
      <c r="G2835" s="139" t="str">
        <f t="shared" ref="G2835:K2835" si="2879">+G2797</f>
        <v>03</v>
      </c>
      <c r="H2835" t="str">
        <f t="shared" si="2879"/>
        <v>ISP</v>
      </c>
      <c r="I2835" t="str">
        <f t="shared" si="2879"/>
        <v>Índice de Servicios Públicos</v>
      </c>
      <c r="J2835" t="str">
        <f t="shared" si="2879"/>
        <v>INDICE</v>
      </c>
      <c r="K2835">
        <f t="shared" si="2879"/>
        <v>0</v>
      </c>
      <c r="L2835" s="150">
        <f>+VLOOKUP($E2835,ISP_2018!$B$8:$T$347,18,0)</f>
        <v>0.23586470095478976</v>
      </c>
      <c r="M2835" s="142" t="str">
        <f>+VLOOKUP($E2835,ISP_2018!$B$8:$T$347,19,0)</f>
        <v>Medio bajo</v>
      </c>
    </row>
    <row r="2836" spans="1:13" x14ac:dyDescent="0.3">
      <c r="A2836" s="139">
        <f t="shared" si="2839"/>
        <v>75</v>
      </c>
      <c r="B2836" s="148">
        <f t="shared" si="2841"/>
        <v>18</v>
      </c>
      <c r="D2836" s="149" t="str">
        <f>+VLOOKUP($A2836,mUNICIPIOS!$B$4:$F$343,2,0)</f>
        <v>Santa Rosa</v>
      </c>
      <c r="E2836" s="149">
        <f>+VLOOKUP($A2836,mUNICIPIOS!$B$4:$F$343,3,0)</f>
        <v>604</v>
      </c>
      <c r="F2836" s="149" t="str">
        <f>+VLOOKUP($A2836,mUNICIPIOS!$B$4:$F$343,4,0)</f>
        <v>Casillas</v>
      </c>
      <c r="G2836" s="139" t="str">
        <f t="shared" ref="G2836:K2836" si="2880">+G2798</f>
        <v>04</v>
      </c>
      <c r="H2836" t="str">
        <f t="shared" si="2880"/>
        <v>IGA</v>
      </c>
      <c r="I2836" t="str">
        <f t="shared" si="2880"/>
        <v>Índice de Gestión Administrativa</v>
      </c>
      <c r="J2836" t="str">
        <f t="shared" si="2880"/>
        <v>04-01</v>
      </c>
      <c r="K2836" t="str">
        <f t="shared" si="2880"/>
        <v>Existencia de elementos de atención municipal orientada al vecino</v>
      </c>
      <c r="L2836" s="150">
        <f>+VLOOKUP($E2836,IGA_2018!$B$8:$N$347,3,0)</f>
        <v>0.25</v>
      </c>
      <c r="M2836" s="142" t="str">
        <f>+VLOOKUP($E2836,IGA_2018!$B$8:$N$347,4,0)</f>
        <v>Medio bajo</v>
      </c>
    </row>
    <row r="2837" spans="1:13" x14ac:dyDescent="0.3">
      <c r="A2837" s="139">
        <f t="shared" si="2839"/>
        <v>75</v>
      </c>
      <c r="B2837" s="148">
        <f t="shared" si="2841"/>
        <v>19</v>
      </c>
      <c r="D2837" s="149" t="str">
        <f>+VLOOKUP($A2837,mUNICIPIOS!$B$4:$F$343,2,0)</f>
        <v>Santa Rosa</v>
      </c>
      <c r="E2837" s="149">
        <f>+VLOOKUP($A2837,mUNICIPIOS!$B$4:$F$343,3,0)</f>
        <v>604</v>
      </c>
      <c r="F2837" s="149" t="str">
        <f>+VLOOKUP($A2837,mUNICIPIOS!$B$4:$F$343,4,0)</f>
        <v>Casillas</v>
      </c>
      <c r="G2837" s="139" t="str">
        <f t="shared" ref="G2837:K2837" si="2881">+G2799</f>
        <v>04</v>
      </c>
      <c r="H2837" t="str">
        <f t="shared" si="2881"/>
        <v>IGA</v>
      </c>
      <c r="I2837" t="str">
        <f t="shared" si="2881"/>
        <v>Índice de Gestión Administrativa</v>
      </c>
      <c r="J2837" t="str">
        <f t="shared" si="2881"/>
        <v>04-02</v>
      </c>
      <c r="K2837" t="str">
        <f t="shared" si="2881"/>
        <v>Gestión del recurso humano.</v>
      </c>
      <c r="L2837" s="150">
        <f>+VLOOKUP($E2837,IGA_2018!$B$8:$N$347,6,0)</f>
        <v>0</v>
      </c>
      <c r="M2837" s="142" t="str">
        <f>+VLOOKUP($E2837,IGA_2018!$B$8:$N$347,7,0)</f>
        <v>Bajo</v>
      </c>
    </row>
    <row r="2838" spans="1:13" x14ac:dyDescent="0.3">
      <c r="A2838" s="139">
        <f t="shared" si="2839"/>
        <v>75</v>
      </c>
      <c r="B2838" s="148">
        <f t="shared" si="2841"/>
        <v>20</v>
      </c>
      <c r="D2838" s="149" t="str">
        <f>+VLOOKUP($A2838,mUNICIPIOS!$B$4:$F$343,2,0)</f>
        <v>Santa Rosa</v>
      </c>
      <c r="E2838" s="149">
        <f>+VLOOKUP($A2838,mUNICIPIOS!$B$4:$F$343,3,0)</f>
        <v>604</v>
      </c>
      <c r="F2838" s="149" t="str">
        <f>+VLOOKUP($A2838,mUNICIPIOS!$B$4:$F$343,4,0)</f>
        <v>Casillas</v>
      </c>
      <c r="G2838" s="139" t="str">
        <f t="shared" ref="G2838:K2838" si="2882">+G2800</f>
        <v>04</v>
      </c>
      <c r="H2838" t="str">
        <f t="shared" si="2882"/>
        <v>IGA</v>
      </c>
      <c r="I2838" t="str">
        <f t="shared" si="2882"/>
        <v>Índice de Gestión Administrativa</v>
      </c>
      <c r="J2838" t="str">
        <f t="shared" si="2882"/>
        <v>04-03</v>
      </c>
      <c r="K2838" t="str">
        <f t="shared" si="2882"/>
        <v>Existencia de oficinas municipales con instrumentos de gestión.</v>
      </c>
      <c r="L2838" s="150">
        <f>+VLOOKUP($E2838,IGA_2018!$B$8:$N$347,9,0)</f>
        <v>0.8125</v>
      </c>
      <c r="M2838" s="142" t="str">
        <f>+VLOOKUP($E2838,IGA_2018!$B$8:$N$347,10,0)</f>
        <v>Alto</v>
      </c>
    </row>
    <row r="2839" spans="1:13" x14ac:dyDescent="0.3">
      <c r="A2839" s="139">
        <f t="shared" si="2839"/>
        <v>75</v>
      </c>
      <c r="B2839" s="148">
        <f t="shared" si="2841"/>
        <v>21</v>
      </c>
      <c r="D2839" s="149" t="str">
        <f>+VLOOKUP($A2839,mUNICIPIOS!$B$4:$F$343,2,0)</f>
        <v>Santa Rosa</v>
      </c>
      <c r="E2839" s="149">
        <f>+VLOOKUP($A2839,mUNICIPIOS!$B$4:$F$343,3,0)</f>
        <v>604</v>
      </c>
      <c r="F2839" s="149" t="str">
        <f>+VLOOKUP($A2839,mUNICIPIOS!$B$4:$F$343,4,0)</f>
        <v>Casillas</v>
      </c>
      <c r="G2839" s="139" t="str">
        <f t="shared" ref="G2839:K2839" si="2883">+G2801</f>
        <v>04</v>
      </c>
      <c r="H2839" t="str">
        <f t="shared" si="2883"/>
        <v>IGA</v>
      </c>
      <c r="I2839" t="str">
        <f t="shared" si="2883"/>
        <v>Índice de Gestión Administrativa</v>
      </c>
      <c r="J2839" t="str">
        <f t="shared" si="2883"/>
        <v>INDICE</v>
      </c>
      <c r="K2839">
        <f t="shared" si="2883"/>
        <v>0</v>
      </c>
      <c r="L2839" s="150">
        <f>+VLOOKUP($E2839,IGA_2018!$B$8:$N$347,12,0)</f>
        <v>0.359375</v>
      </c>
      <c r="M2839" s="142" t="str">
        <f>+VLOOKUP($E2839,IGA_2018!$B$8:$N$347,13,0)</f>
        <v>Medio bajo</v>
      </c>
    </row>
    <row r="2840" spans="1:13" x14ac:dyDescent="0.3">
      <c r="A2840" s="139">
        <f t="shared" si="2839"/>
        <v>75</v>
      </c>
      <c r="B2840" s="148">
        <f t="shared" si="2841"/>
        <v>22</v>
      </c>
      <c r="D2840" s="149" t="str">
        <f>+VLOOKUP($A2840,mUNICIPIOS!$B$4:$F$343,2,0)</f>
        <v>Santa Rosa</v>
      </c>
      <c r="E2840" s="149">
        <f>+VLOOKUP($A2840,mUNICIPIOS!$B$4:$F$343,3,0)</f>
        <v>604</v>
      </c>
      <c r="F2840" s="149" t="str">
        <f>+VLOOKUP($A2840,mUNICIPIOS!$B$4:$F$343,4,0)</f>
        <v>Casillas</v>
      </c>
      <c r="G2840" s="139" t="str">
        <f t="shared" ref="G2840:K2840" si="2884">+G2802</f>
        <v>05</v>
      </c>
      <c r="H2840" t="str">
        <f t="shared" si="2884"/>
        <v>IGF</v>
      </c>
      <c r="I2840" t="str">
        <f t="shared" si="2884"/>
        <v>Índice de Gestión Financiera</v>
      </c>
      <c r="J2840" t="str">
        <f t="shared" si="2884"/>
        <v>05-01</v>
      </c>
      <c r="K2840" t="str">
        <f t="shared" si="2884"/>
        <v>Autonomía financiera municipal</v>
      </c>
      <c r="L2840" s="150">
        <f>+VLOOKUP($E2840,IGF_2018!$B$8:$Z$347,3,0)</f>
        <v>0.1882245083173478</v>
      </c>
      <c r="M2840" s="142" t="str">
        <f>+VLOOKUP($E2840,IGF_2018!$B$8:$Z$347,4,0)</f>
        <v>Bajo</v>
      </c>
    </row>
    <row r="2841" spans="1:13" x14ac:dyDescent="0.3">
      <c r="A2841" s="139">
        <f t="shared" si="2839"/>
        <v>75</v>
      </c>
      <c r="B2841" s="148">
        <f t="shared" si="2841"/>
        <v>23</v>
      </c>
      <c r="D2841" s="149" t="str">
        <f>+VLOOKUP($A2841,mUNICIPIOS!$B$4:$F$343,2,0)</f>
        <v>Santa Rosa</v>
      </c>
      <c r="E2841" s="149">
        <f>+VLOOKUP($A2841,mUNICIPIOS!$B$4:$F$343,3,0)</f>
        <v>604</v>
      </c>
      <c r="F2841" s="149" t="str">
        <f>+VLOOKUP($A2841,mUNICIPIOS!$B$4:$F$343,4,0)</f>
        <v>Casillas</v>
      </c>
      <c r="G2841" s="139" t="str">
        <f t="shared" ref="G2841:K2841" si="2885">+G2803</f>
        <v>05</v>
      </c>
      <c r="H2841" t="str">
        <f t="shared" si="2885"/>
        <v>IGF</v>
      </c>
      <c r="I2841" t="str">
        <f t="shared" si="2885"/>
        <v>Índice de Gestión Financiera</v>
      </c>
      <c r="J2841" t="str">
        <f t="shared" si="2885"/>
        <v>05-02</v>
      </c>
      <c r="K2841" t="str">
        <f t="shared" si="2885"/>
        <v xml:space="preserve">Ingresos propios por habitante -sin regalías- </v>
      </c>
      <c r="L2841" s="150">
        <f>+VLOOKUP($E2841,IGF_2018!$B$8:$Z$347,6,0)</f>
        <v>0.1045292672213481</v>
      </c>
      <c r="M2841" s="142" t="str">
        <f>+VLOOKUP($E2841,IGF_2018!$B$8:$Z$347,7,0)</f>
        <v>Bajo</v>
      </c>
    </row>
    <row r="2842" spans="1:13" x14ac:dyDescent="0.3">
      <c r="A2842" s="139">
        <f t="shared" si="2839"/>
        <v>75</v>
      </c>
      <c r="B2842" s="148">
        <f t="shared" si="2841"/>
        <v>24</v>
      </c>
      <c r="D2842" s="149" t="str">
        <f>+VLOOKUP($A2842,mUNICIPIOS!$B$4:$F$343,2,0)</f>
        <v>Santa Rosa</v>
      </c>
      <c r="E2842" s="149">
        <f>+VLOOKUP($A2842,mUNICIPIOS!$B$4:$F$343,3,0)</f>
        <v>604</v>
      </c>
      <c r="F2842" s="149" t="str">
        <f>+VLOOKUP($A2842,mUNICIPIOS!$B$4:$F$343,4,0)</f>
        <v>Casillas</v>
      </c>
      <c r="G2842" s="139" t="str">
        <f t="shared" ref="G2842:K2842" si="2886">+G2804</f>
        <v>05</v>
      </c>
      <c r="H2842" t="str">
        <f t="shared" si="2886"/>
        <v>IGF</v>
      </c>
      <c r="I2842" t="str">
        <f t="shared" si="2886"/>
        <v>Índice de Gestión Financiera</v>
      </c>
      <c r="J2842" t="str">
        <f t="shared" si="2886"/>
        <v>05-03</v>
      </c>
      <c r="K2842" t="str">
        <f t="shared" si="2886"/>
        <v>Ingresos del IUSI en relación a los ingresos propios -sin regalías-</v>
      </c>
      <c r="L2842" s="150">
        <f>+VLOOKUP($E2842,IGF_2018!$B$8:$Z$347,9,0)</f>
        <v>7.6069817411229479E-2</v>
      </c>
      <c r="M2842" s="142" t="str">
        <f>+VLOOKUP($E2842,IGF_2018!$B$8:$Z$347,10,0)</f>
        <v>Bajo</v>
      </c>
    </row>
    <row r="2843" spans="1:13" x14ac:dyDescent="0.3">
      <c r="A2843" s="139">
        <f t="shared" si="2839"/>
        <v>75</v>
      </c>
      <c r="B2843" s="148">
        <f t="shared" si="2841"/>
        <v>25</v>
      </c>
      <c r="D2843" s="149" t="str">
        <f>+VLOOKUP($A2843,mUNICIPIOS!$B$4:$F$343,2,0)</f>
        <v>Santa Rosa</v>
      </c>
      <c r="E2843" s="149">
        <f>+VLOOKUP($A2843,mUNICIPIOS!$B$4:$F$343,3,0)</f>
        <v>604</v>
      </c>
      <c r="F2843" s="149" t="str">
        <f>+VLOOKUP($A2843,mUNICIPIOS!$B$4:$F$343,4,0)</f>
        <v>Casillas</v>
      </c>
      <c r="G2843" s="139" t="str">
        <f t="shared" ref="G2843:K2843" si="2887">+G2805</f>
        <v>05</v>
      </c>
      <c r="H2843" t="str">
        <f t="shared" si="2887"/>
        <v>IGF</v>
      </c>
      <c r="I2843" t="str">
        <f t="shared" si="2887"/>
        <v>Índice de Gestión Financiera</v>
      </c>
      <c r="J2843" t="str">
        <f t="shared" si="2887"/>
        <v>05-04</v>
      </c>
      <c r="K2843" t="str">
        <f t="shared" si="2887"/>
        <v>Inversión anual en capital fijo por habitante</v>
      </c>
      <c r="L2843" s="150">
        <f>+VLOOKUP($E2843,IGF_2018!$B$8:$Z$347,12,0)</f>
        <v>5.2108025594897855E-2</v>
      </c>
      <c r="M2843" s="142" t="str">
        <f>+VLOOKUP($E2843,IGF_2018!$B$8:$Z$347,13,0)</f>
        <v>Bajo</v>
      </c>
    </row>
    <row r="2844" spans="1:13" x14ac:dyDescent="0.3">
      <c r="A2844" s="139">
        <f t="shared" si="2839"/>
        <v>75</v>
      </c>
      <c r="B2844" s="148">
        <f t="shared" si="2841"/>
        <v>26</v>
      </c>
      <c r="D2844" s="149" t="str">
        <f>+VLOOKUP($A2844,mUNICIPIOS!$B$4:$F$343,2,0)</f>
        <v>Santa Rosa</v>
      </c>
      <c r="E2844" s="149">
        <f>+VLOOKUP($A2844,mUNICIPIOS!$B$4:$F$343,3,0)</f>
        <v>604</v>
      </c>
      <c r="F2844" s="149" t="str">
        <f>+VLOOKUP($A2844,mUNICIPIOS!$B$4:$F$343,4,0)</f>
        <v>Casillas</v>
      </c>
      <c r="G2844" s="139" t="str">
        <f t="shared" ref="G2844:K2844" si="2888">+G2806</f>
        <v>05</v>
      </c>
      <c r="H2844" t="str">
        <f t="shared" si="2888"/>
        <v>IGF</v>
      </c>
      <c r="I2844" t="str">
        <f t="shared" si="2888"/>
        <v>Índice de Gestión Financiera</v>
      </c>
      <c r="J2844" t="str">
        <f t="shared" si="2888"/>
        <v>05-05</v>
      </c>
      <c r="K2844" t="str">
        <f t="shared" si="2888"/>
        <v>Inversión anual en capital fijo con recursos percibidos por ingresos propios</v>
      </c>
      <c r="L2844" s="150">
        <f>+VLOOKUP($E2844,IGF_2018!$B$8:$Z$347,15,0)</f>
        <v>0</v>
      </c>
      <c r="M2844" s="142" t="str">
        <f>+VLOOKUP($E2844,IGF_2018!$B$8:$Z$347,16,0)</f>
        <v>Bajo</v>
      </c>
    </row>
    <row r="2845" spans="1:13" x14ac:dyDescent="0.3">
      <c r="A2845" s="139">
        <f t="shared" si="2839"/>
        <v>75</v>
      </c>
      <c r="B2845" s="148">
        <f t="shared" si="2841"/>
        <v>27</v>
      </c>
      <c r="D2845" s="149" t="str">
        <f>+VLOOKUP($A2845,mUNICIPIOS!$B$4:$F$343,2,0)</f>
        <v>Santa Rosa</v>
      </c>
      <c r="E2845" s="149">
        <f>+VLOOKUP($A2845,mUNICIPIOS!$B$4:$F$343,3,0)</f>
        <v>604</v>
      </c>
      <c r="F2845" s="149" t="str">
        <f>+VLOOKUP($A2845,mUNICIPIOS!$B$4:$F$343,4,0)</f>
        <v>Casillas</v>
      </c>
      <c r="G2845" s="139" t="str">
        <f t="shared" ref="G2845:K2845" si="2889">+G2807</f>
        <v>05</v>
      </c>
      <c r="H2845" t="str">
        <f t="shared" si="2889"/>
        <v>IGF</v>
      </c>
      <c r="I2845" t="str">
        <f t="shared" si="2889"/>
        <v>Índice de Gestión Financiera</v>
      </c>
      <c r="J2845" t="str">
        <f t="shared" si="2889"/>
        <v>05-06</v>
      </c>
      <c r="K2845" t="str">
        <f t="shared" si="2889"/>
        <v xml:space="preserve">Inversión anual en capital fijo con recursos percibidos por transferencias del Gobierno Central </v>
      </c>
      <c r="L2845" s="150">
        <f>+VLOOKUP($E2845,IGF_2018!$B$8:$Z$347,18,0)</f>
        <v>0.11684086835454154</v>
      </c>
      <c r="M2845" s="142" t="str">
        <f>+VLOOKUP($E2845,IGF_2018!$B$8:$Z$347,19,0)</f>
        <v>Bajo</v>
      </c>
    </row>
    <row r="2846" spans="1:13" x14ac:dyDescent="0.3">
      <c r="A2846" s="139">
        <f t="shared" si="2839"/>
        <v>75</v>
      </c>
      <c r="B2846" s="148">
        <f t="shared" si="2841"/>
        <v>28</v>
      </c>
      <c r="D2846" s="149" t="str">
        <f>+VLOOKUP($A2846,mUNICIPIOS!$B$4:$F$343,2,0)</f>
        <v>Santa Rosa</v>
      </c>
      <c r="E2846" s="149">
        <f>+VLOOKUP($A2846,mUNICIPIOS!$B$4:$F$343,3,0)</f>
        <v>604</v>
      </c>
      <c r="F2846" s="149" t="str">
        <f>+VLOOKUP($A2846,mUNICIPIOS!$B$4:$F$343,4,0)</f>
        <v>Casillas</v>
      </c>
      <c r="G2846" s="139" t="str">
        <f t="shared" ref="G2846:K2846" si="2890">+G2808</f>
        <v>05</v>
      </c>
      <c r="H2846" t="str">
        <f t="shared" si="2890"/>
        <v>IGF</v>
      </c>
      <c r="I2846" t="str">
        <f t="shared" si="2890"/>
        <v>Índice de Gestión Financiera</v>
      </c>
      <c r="J2846" t="str">
        <f t="shared" si="2890"/>
        <v>05-07</v>
      </c>
      <c r="K2846" t="str">
        <f t="shared" si="2890"/>
        <v>Financiamiento por endeudamiento municipal</v>
      </c>
      <c r="L2846" s="150">
        <f>+VLOOKUP($E2846,IGF_2018!$B$8:$Z$347,21,0)</f>
        <v>1</v>
      </c>
      <c r="M2846" s="142" t="str">
        <f>+VLOOKUP($E2846,IGF_2018!$B$8:$Z$347,22,0)</f>
        <v>Alto</v>
      </c>
    </row>
    <row r="2847" spans="1:13" x14ac:dyDescent="0.3">
      <c r="A2847" s="139">
        <f t="shared" si="2839"/>
        <v>75</v>
      </c>
      <c r="B2847" s="148">
        <f t="shared" si="2841"/>
        <v>29</v>
      </c>
      <c r="D2847" s="149" t="str">
        <f>+VLOOKUP($A2847,mUNICIPIOS!$B$4:$F$343,2,0)</f>
        <v>Santa Rosa</v>
      </c>
      <c r="E2847" s="149">
        <f>+VLOOKUP($A2847,mUNICIPIOS!$B$4:$F$343,3,0)</f>
        <v>604</v>
      </c>
      <c r="F2847" s="149" t="str">
        <f>+VLOOKUP($A2847,mUNICIPIOS!$B$4:$F$343,4,0)</f>
        <v>Casillas</v>
      </c>
      <c r="G2847" s="139" t="str">
        <f t="shared" ref="G2847:K2847" si="2891">+G2809</f>
        <v>05</v>
      </c>
      <c r="H2847" t="str">
        <f t="shared" si="2891"/>
        <v>IGF</v>
      </c>
      <c r="I2847" t="str">
        <f t="shared" si="2891"/>
        <v>Índice de Gestión Financiera</v>
      </c>
      <c r="J2847" t="str">
        <f t="shared" si="2891"/>
        <v>INDICE</v>
      </c>
      <c r="K2847">
        <f t="shared" si="2891"/>
        <v>0</v>
      </c>
      <c r="L2847" s="150">
        <f>+VLOOKUP($E2847,IGF_2018!$B$8:$Z$347,24,0)</f>
        <v>0.28305262624380612</v>
      </c>
      <c r="M2847" s="142" t="str">
        <f>+VLOOKUP($E2847,IGF_2018!$B$8:$Z$347,25,0)</f>
        <v>Medio bajo</v>
      </c>
    </row>
    <row r="2848" spans="1:13" x14ac:dyDescent="0.3">
      <c r="A2848" s="139">
        <f t="shared" si="2839"/>
        <v>75</v>
      </c>
      <c r="B2848" s="148">
        <f t="shared" si="2841"/>
        <v>30</v>
      </c>
      <c r="D2848" s="149" t="str">
        <f>+VLOOKUP($A2848,mUNICIPIOS!$B$4:$F$343,2,0)</f>
        <v>Santa Rosa</v>
      </c>
      <c r="E2848" s="149">
        <f>+VLOOKUP($A2848,mUNICIPIOS!$B$4:$F$343,3,0)</f>
        <v>604</v>
      </c>
      <c r="F2848" s="149" t="str">
        <f>+VLOOKUP($A2848,mUNICIPIOS!$B$4:$F$343,4,0)</f>
        <v>Casillas</v>
      </c>
      <c r="G2848" s="139" t="str">
        <f t="shared" ref="G2848:K2848" si="2892">+G2810</f>
        <v>06</v>
      </c>
      <c r="H2848" t="str">
        <f t="shared" si="2892"/>
        <v>IGE</v>
      </c>
      <c r="I2848" t="str">
        <f t="shared" si="2892"/>
        <v>Índice de Gestión Estratégica</v>
      </c>
      <c r="J2848" t="str">
        <f t="shared" si="2892"/>
        <v>06-01</v>
      </c>
      <c r="K2848" t="str">
        <f t="shared" si="2892"/>
        <v>Ejecución del Plan Operativo Anual  (POA)</v>
      </c>
      <c r="L2848" s="150">
        <f>+VLOOKUP($E2848,IGE_2018!$B$8:$Z$347,3,0)</f>
        <v>0.35</v>
      </c>
      <c r="M2848" s="142" t="str">
        <f>+VLOOKUP($E2848,IGE_2018!$B$8:$Z$347,4,0)</f>
        <v>Medio bajo</v>
      </c>
    </row>
    <row r="2849" spans="1:13" x14ac:dyDescent="0.3">
      <c r="A2849" s="139">
        <f t="shared" si="2839"/>
        <v>75</v>
      </c>
      <c r="B2849" s="148">
        <f t="shared" si="2841"/>
        <v>31</v>
      </c>
      <c r="D2849" s="149" t="str">
        <f>+VLOOKUP($A2849,mUNICIPIOS!$B$4:$F$343,2,0)</f>
        <v>Santa Rosa</v>
      </c>
      <c r="E2849" s="149">
        <f>+VLOOKUP($A2849,mUNICIPIOS!$B$4:$F$343,3,0)</f>
        <v>604</v>
      </c>
      <c r="F2849" s="149" t="str">
        <f>+VLOOKUP($A2849,mUNICIPIOS!$B$4:$F$343,4,0)</f>
        <v>Casillas</v>
      </c>
      <c r="G2849" s="139" t="str">
        <f t="shared" ref="G2849:K2849" si="2893">+G2811</f>
        <v>06</v>
      </c>
      <c r="H2849" t="str">
        <f t="shared" si="2893"/>
        <v>IGE</v>
      </c>
      <c r="I2849" t="str">
        <f t="shared" si="2893"/>
        <v>Índice de Gestión Estratégica</v>
      </c>
      <c r="J2849" t="str">
        <f t="shared" si="2893"/>
        <v>06-02</v>
      </c>
      <c r="K2849" t="str">
        <f t="shared" si="2893"/>
        <v>Relación Plan de Desarrollo Municipal y Ordenamiento Territorial (PDM-OT) - Plan Estratégico Institucional (PEI) - Plan Operativo Multianual (POM) - Plan Operativo Anual (POA)</v>
      </c>
      <c r="L2849" s="150">
        <f>+VLOOKUP($E2849,IGE_2018!$B$8:$Z$347,6,0)</f>
        <v>0.16428571428571428</v>
      </c>
      <c r="M2849" s="142" t="str">
        <f>+VLOOKUP($E2849,IGE_2018!$B$8:$Z$347,7,0)</f>
        <v>Bajo</v>
      </c>
    </row>
    <row r="2850" spans="1:13" x14ac:dyDescent="0.3">
      <c r="A2850" s="139">
        <f t="shared" si="2839"/>
        <v>75</v>
      </c>
      <c r="B2850" s="148">
        <f t="shared" si="2841"/>
        <v>32</v>
      </c>
      <c r="D2850" s="149" t="str">
        <f>+VLOOKUP($A2850,mUNICIPIOS!$B$4:$F$343,2,0)</f>
        <v>Santa Rosa</v>
      </c>
      <c r="E2850" s="149">
        <f>+VLOOKUP($A2850,mUNICIPIOS!$B$4:$F$343,3,0)</f>
        <v>604</v>
      </c>
      <c r="F2850" s="149" t="str">
        <f>+VLOOKUP($A2850,mUNICIPIOS!$B$4:$F$343,4,0)</f>
        <v>Casillas</v>
      </c>
      <c r="G2850" s="139" t="str">
        <f t="shared" ref="G2850:K2850" si="2894">+G2812</f>
        <v>06</v>
      </c>
      <c r="H2850" t="str">
        <f t="shared" si="2894"/>
        <v>IGE</v>
      </c>
      <c r="I2850" t="str">
        <f t="shared" si="2894"/>
        <v>Índice de Gestión Estratégica</v>
      </c>
      <c r="J2850" t="str">
        <f t="shared" si="2894"/>
        <v>06-03</v>
      </c>
      <c r="K2850" t="str">
        <f t="shared" si="2894"/>
        <v>Presupuesto de egresos relacionado a competencias municipales que responden a prioridades nacionales de desarrollo.</v>
      </c>
      <c r="L2850" s="150">
        <f>+VLOOKUP($E2850,IGE_2018!$B$8:$Z$347,9,0)</f>
        <v>0.16819006763750421</v>
      </c>
      <c r="M2850" s="142" t="str">
        <f>+VLOOKUP($E2850,IGE_2018!$B$8:$Z$347,10,0)</f>
        <v>Bajo</v>
      </c>
    </row>
    <row r="2851" spans="1:13" x14ac:dyDescent="0.3">
      <c r="A2851" s="139">
        <f t="shared" si="2839"/>
        <v>75</v>
      </c>
      <c r="B2851" s="148">
        <f t="shared" si="2841"/>
        <v>33</v>
      </c>
      <c r="D2851" s="149" t="str">
        <f>+VLOOKUP($A2851,mUNICIPIOS!$B$4:$F$343,2,0)</f>
        <v>Santa Rosa</v>
      </c>
      <c r="E2851" s="149">
        <f>+VLOOKUP($A2851,mUNICIPIOS!$B$4:$F$343,3,0)</f>
        <v>604</v>
      </c>
      <c r="F2851" s="149" t="str">
        <f>+VLOOKUP($A2851,mUNICIPIOS!$B$4:$F$343,4,0)</f>
        <v>Casillas</v>
      </c>
      <c r="G2851" s="139" t="str">
        <f t="shared" ref="G2851:K2851" si="2895">+G2813</f>
        <v>06</v>
      </c>
      <c r="H2851" t="str">
        <f t="shared" si="2895"/>
        <v>IGE</v>
      </c>
      <c r="I2851" t="str">
        <f t="shared" si="2895"/>
        <v>Índice de Gestión Estratégica</v>
      </c>
      <c r="J2851" t="str">
        <f t="shared" si="2895"/>
        <v>06-04</v>
      </c>
      <c r="K2851" t="str">
        <f t="shared" si="2895"/>
        <v>Institucionalización de la gestión ordenada del territorio</v>
      </c>
      <c r="L2851" s="150">
        <f>+VLOOKUP($E2851,IGE_2018!$B$8:$Z$347,12,0)</f>
        <v>0</v>
      </c>
      <c r="M2851" s="142" t="str">
        <f>+VLOOKUP($E2851,IGE_2018!$B$8:$Z$347,13,0)</f>
        <v>Bajo</v>
      </c>
    </row>
    <row r="2852" spans="1:13" x14ac:dyDescent="0.3">
      <c r="A2852" s="139">
        <f t="shared" si="2839"/>
        <v>75</v>
      </c>
      <c r="B2852" s="148">
        <f t="shared" si="2841"/>
        <v>34</v>
      </c>
      <c r="D2852" s="149" t="str">
        <f>+VLOOKUP($A2852,mUNICIPIOS!$B$4:$F$343,2,0)</f>
        <v>Santa Rosa</v>
      </c>
      <c r="E2852" s="149">
        <f>+VLOOKUP($A2852,mUNICIPIOS!$B$4:$F$343,3,0)</f>
        <v>604</v>
      </c>
      <c r="F2852" s="149" t="str">
        <f>+VLOOKUP($A2852,mUNICIPIOS!$B$4:$F$343,4,0)</f>
        <v>Casillas</v>
      </c>
      <c r="G2852" s="139" t="str">
        <f t="shared" ref="G2852:K2852" si="2896">+G2814</f>
        <v>06</v>
      </c>
      <c r="H2852" t="str">
        <f t="shared" si="2896"/>
        <v>IGE</v>
      </c>
      <c r="I2852" t="str">
        <f t="shared" si="2896"/>
        <v>Índice de Gestión Estratégica</v>
      </c>
      <c r="J2852" t="str">
        <f t="shared" si="2896"/>
        <v>06-05</v>
      </c>
      <c r="K2852" t="str">
        <f t="shared" si="2896"/>
        <v>Acciones para la gestión ordenada del territorio</v>
      </c>
      <c r="L2852" s="150">
        <f>+VLOOKUP($E2852,IGE_2018!$B$8:$Z$347,15,0)</f>
        <v>0</v>
      </c>
      <c r="M2852" s="142" t="str">
        <f>+VLOOKUP($E2852,IGE_2018!$B$8:$Z$347,16,0)</f>
        <v>Bajo</v>
      </c>
    </row>
    <row r="2853" spans="1:13" x14ac:dyDescent="0.3">
      <c r="A2853" s="139">
        <f t="shared" si="2839"/>
        <v>75</v>
      </c>
      <c r="B2853" s="148">
        <f t="shared" si="2841"/>
        <v>35</v>
      </c>
      <c r="D2853" s="149" t="str">
        <f>+VLOOKUP($A2853,mUNICIPIOS!$B$4:$F$343,2,0)</f>
        <v>Santa Rosa</v>
      </c>
      <c r="E2853" s="149">
        <f>+VLOOKUP($A2853,mUNICIPIOS!$B$4:$F$343,3,0)</f>
        <v>604</v>
      </c>
      <c r="F2853" s="149" t="str">
        <f>+VLOOKUP($A2853,mUNICIPIOS!$B$4:$F$343,4,0)</f>
        <v>Casillas</v>
      </c>
      <c r="G2853" s="139" t="str">
        <f t="shared" ref="G2853:K2853" si="2897">+G2815</f>
        <v>06</v>
      </c>
      <c r="H2853" t="str">
        <f t="shared" si="2897"/>
        <v>IGE</v>
      </c>
      <c r="I2853" t="str">
        <f t="shared" si="2897"/>
        <v>Índice de Gestión Estratégica</v>
      </c>
      <c r="J2853" t="str">
        <f t="shared" si="2897"/>
        <v>06-06</v>
      </c>
      <c r="K2853" t="str">
        <f t="shared" si="2897"/>
        <v>Gestión de riesgo en la formulación de proyectos derivados de la planificación operativa anual</v>
      </c>
      <c r="L2853" s="150">
        <f>+VLOOKUP($E2853,IGE_2018!$B$8:$Z$347,18,0)</f>
        <v>0</v>
      </c>
      <c r="M2853" s="142" t="str">
        <f>+VLOOKUP($E2853,IGE_2018!$B$8:$Z$347,19,0)</f>
        <v>Bajo</v>
      </c>
    </row>
    <row r="2854" spans="1:13" x14ac:dyDescent="0.3">
      <c r="A2854" s="139">
        <f t="shared" si="2839"/>
        <v>75</v>
      </c>
      <c r="B2854" s="148">
        <f t="shared" si="2841"/>
        <v>36</v>
      </c>
      <c r="D2854" s="149" t="str">
        <f>+VLOOKUP($A2854,mUNICIPIOS!$B$4:$F$343,2,0)</f>
        <v>Santa Rosa</v>
      </c>
      <c r="E2854" s="149">
        <f>+VLOOKUP($A2854,mUNICIPIOS!$B$4:$F$343,3,0)</f>
        <v>604</v>
      </c>
      <c r="F2854" s="149" t="str">
        <f>+VLOOKUP($A2854,mUNICIPIOS!$B$4:$F$343,4,0)</f>
        <v>Casillas</v>
      </c>
      <c r="G2854" s="139" t="str">
        <f t="shared" ref="G2854:K2854" si="2898">+G2816</f>
        <v>06</v>
      </c>
      <c r="H2854" t="str">
        <f t="shared" si="2898"/>
        <v>IGE</v>
      </c>
      <c r="I2854" t="str">
        <f t="shared" si="2898"/>
        <v>Índice de Gestión Estratégica</v>
      </c>
      <c r="J2854" t="str">
        <f t="shared" si="2898"/>
        <v>06-07</v>
      </c>
      <c r="K2854" t="str">
        <f t="shared" si="2898"/>
        <v>Ingresos por servicios ambientales en relación a los ingresos propios sin regalías</v>
      </c>
      <c r="L2854" s="150">
        <f>+VLOOKUP($E2854,IGE_2018!$B$8:$Z$347,21,0)</f>
        <v>0.26774232778318219</v>
      </c>
      <c r="M2854" s="142" t="str">
        <f>+VLOOKUP($E2854,IGE_2018!$B$8:$Z$347,22,0)</f>
        <v>Medio bajo</v>
      </c>
    </row>
    <row r="2855" spans="1:13" x14ac:dyDescent="0.3">
      <c r="A2855" s="139">
        <f t="shared" si="2839"/>
        <v>75</v>
      </c>
      <c r="B2855" s="148">
        <f t="shared" si="2841"/>
        <v>37</v>
      </c>
      <c r="D2855" s="149" t="str">
        <f>+VLOOKUP($A2855,mUNICIPIOS!$B$4:$F$343,2,0)</f>
        <v>Santa Rosa</v>
      </c>
      <c r="E2855" s="149">
        <f>+VLOOKUP($A2855,mUNICIPIOS!$B$4:$F$343,3,0)</f>
        <v>604</v>
      </c>
      <c r="F2855" s="149" t="str">
        <f>+VLOOKUP($A2855,mUNICIPIOS!$B$4:$F$343,4,0)</f>
        <v>Casillas</v>
      </c>
      <c r="G2855" s="139" t="str">
        <f t="shared" ref="G2855:K2855" si="2899">+G2817</f>
        <v>06</v>
      </c>
      <c r="H2855" t="str">
        <f t="shared" si="2899"/>
        <v>IGE</v>
      </c>
      <c r="I2855" t="str">
        <f t="shared" si="2899"/>
        <v>Índice de Gestión Estratégica</v>
      </c>
      <c r="J2855" t="str">
        <f t="shared" si="2899"/>
        <v>INDICE</v>
      </c>
      <c r="K2855">
        <f t="shared" si="2899"/>
        <v>0</v>
      </c>
      <c r="L2855" s="150">
        <f>+VLOOKUP($E2855,IGE_2018!$B$8:$Z$347,24,0)</f>
        <v>0.1459646068305514</v>
      </c>
      <c r="M2855" s="142" t="str">
        <f>+VLOOKUP($E2855,IGE_2018!$B$8:$Z$347,25,0)</f>
        <v>Bajo</v>
      </c>
    </row>
    <row r="2856" spans="1:13" x14ac:dyDescent="0.3">
      <c r="A2856" s="139">
        <f t="shared" si="2839"/>
        <v>75</v>
      </c>
      <c r="B2856" s="148">
        <f t="shared" si="2841"/>
        <v>38</v>
      </c>
      <c r="D2856" s="149" t="str">
        <f>+VLOOKUP($A2856,mUNICIPIOS!$B$4:$F$343,2,0)</f>
        <v>Santa Rosa</v>
      </c>
      <c r="E2856" s="149">
        <f>+VLOOKUP($A2856,mUNICIPIOS!$B$4:$F$343,3,0)</f>
        <v>604</v>
      </c>
      <c r="F2856" s="149" t="str">
        <f>+VLOOKUP($A2856,mUNICIPIOS!$B$4:$F$343,4,0)</f>
        <v>Casillas</v>
      </c>
      <c r="G2856" s="139" t="str">
        <f t="shared" ref="G2856:K2856" si="2900">+G2818</f>
        <v>RANKING</v>
      </c>
      <c r="H2856" t="str">
        <f t="shared" si="2900"/>
        <v>RGM</v>
      </c>
      <c r="I2856" t="str">
        <f t="shared" si="2900"/>
        <v>Ranking de la Gestión Municipal 2018</v>
      </c>
      <c r="J2856" t="str">
        <f t="shared" si="2900"/>
        <v>RANKING</v>
      </c>
      <c r="K2856">
        <f t="shared" si="2900"/>
        <v>0</v>
      </c>
      <c r="L2856" s="151">
        <f>+VLOOKUP($E2856,Resultados_generales!$C$8:$AE$347,27,0)</f>
        <v>0.32927845159780311</v>
      </c>
      <c r="M2856" t="str">
        <f>+VLOOKUP($E2856,Resultados_generales!$C$8:$AE$347,28,0)</f>
        <v>Medio bajo</v>
      </c>
    </row>
    <row r="2857" spans="1:13" x14ac:dyDescent="0.3">
      <c r="A2857" s="139">
        <f t="shared" si="2839"/>
        <v>76</v>
      </c>
      <c r="B2857" s="148">
        <f t="shared" si="2841"/>
        <v>1</v>
      </c>
      <c r="D2857" s="149" t="str">
        <f>+VLOOKUP($A2857,mUNICIPIOS!$B$4:$F$343,2,0)</f>
        <v>Santa Rosa</v>
      </c>
      <c r="E2857" s="149">
        <f>+VLOOKUP($A2857,mUNICIPIOS!$B$4:$F$343,3,0)</f>
        <v>605</v>
      </c>
      <c r="F2857" s="149" t="str">
        <f>+VLOOKUP($A2857,mUNICIPIOS!$B$4:$F$343,4,0)</f>
        <v>San Rafael Las Flores</v>
      </c>
      <c r="G2857" s="139" t="str">
        <f t="shared" ref="G2857:K2857" si="2901">+G2819</f>
        <v>01</v>
      </c>
      <c r="H2857" t="str">
        <f t="shared" si="2901"/>
        <v>IPC</v>
      </c>
      <c r="I2857" t="str">
        <f t="shared" si="2901"/>
        <v>Índice de Participación Ciudadana</v>
      </c>
      <c r="J2857" t="str">
        <f t="shared" si="2901"/>
        <v>01-01</v>
      </c>
      <c r="K2857" t="str">
        <f t="shared" si="2901"/>
        <v>Número de reuniones del COMUDE en el año de la medición.</v>
      </c>
      <c r="L2857" s="150">
        <f>+VLOOKUP($E2857,IPC_2018!$B$8:$T$347,3,0)</f>
        <v>1</v>
      </c>
      <c r="M2857" s="142" t="str">
        <f>+VLOOKUP($E2857,IPC_2018!$B$8:$T$347,4,0)</f>
        <v>Alto</v>
      </c>
    </row>
    <row r="2858" spans="1:13" x14ac:dyDescent="0.3">
      <c r="A2858" s="139">
        <f t="shared" si="2839"/>
        <v>76</v>
      </c>
      <c r="B2858" s="148">
        <f t="shared" si="2841"/>
        <v>2</v>
      </c>
      <c r="D2858" s="149" t="str">
        <f>+VLOOKUP($A2858,mUNICIPIOS!$B$4:$F$343,2,0)</f>
        <v>Santa Rosa</v>
      </c>
      <c r="E2858" s="149">
        <f>+VLOOKUP($A2858,mUNICIPIOS!$B$4:$F$343,3,0)</f>
        <v>605</v>
      </c>
      <c r="F2858" s="149" t="str">
        <f>+VLOOKUP($A2858,mUNICIPIOS!$B$4:$F$343,4,0)</f>
        <v>San Rafael Las Flores</v>
      </c>
      <c r="G2858" s="139" t="str">
        <f t="shared" ref="G2858:K2858" si="2902">+G2820</f>
        <v>01</v>
      </c>
      <c r="H2858" t="str">
        <f t="shared" si="2902"/>
        <v>IPC</v>
      </c>
      <c r="I2858" t="str">
        <f t="shared" si="2902"/>
        <v>Índice de Participación Ciudadana</v>
      </c>
      <c r="J2858" t="str">
        <f t="shared" si="2902"/>
        <v>01-02</v>
      </c>
      <c r="K2858" t="str">
        <f t="shared" si="2902"/>
        <v>Participación de Alcaldes, Concejales y Síndicos determinados o designados en el COMUDE</v>
      </c>
      <c r="L2858" s="150">
        <f>+VLOOKUP($E2858,IPC_2018!$B$8:$T$347,6,0)</f>
        <v>1</v>
      </c>
      <c r="M2858" s="142" t="str">
        <f>+VLOOKUP($E2858,IPC_2018!$B$8:$T$347,7,0)</f>
        <v>Alto</v>
      </c>
    </row>
    <row r="2859" spans="1:13" x14ac:dyDescent="0.3">
      <c r="A2859" s="139">
        <f t="shared" si="2839"/>
        <v>76</v>
      </c>
      <c r="B2859" s="148">
        <f t="shared" si="2841"/>
        <v>3</v>
      </c>
      <c r="D2859" s="149" t="str">
        <f>+VLOOKUP($A2859,mUNICIPIOS!$B$4:$F$343,2,0)</f>
        <v>Santa Rosa</v>
      </c>
      <c r="E2859" s="149">
        <f>+VLOOKUP($A2859,mUNICIPIOS!$B$4:$F$343,3,0)</f>
        <v>605</v>
      </c>
      <c r="F2859" s="149" t="str">
        <f>+VLOOKUP($A2859,mUNICIPIOS!$B$4:$F$343,4,0)</f>
        <v>San Rafael Las Flores</v>
      </c>
      <c r="G2859" s="139" t="str">
        <f t="shared" ref="G2859:K2859" si="2903">+G2821</f>
        <v>01</v>
      </c>
      <c r="H2859" t="str">
        <f t="shared" si="2903"/>
        <v>IPC</v>
      </c>
      <c r="I2859" t="str">
        <f t="shared" si="2903"/>
        <v>Índice de Participación Ciudadana</v>
      </c>
      <c r="J2859" t="str">
        <f t="shared" si="2903"/>
        <v>01-03</v>
      </c>
      <c r="K2859" t="str">
        <f t="shared" si="2903"/>
        <v>Participación  de organizaciones de jóvenes, mujeres, pueblos mayas, xincas, garífunas, y otras organizaciones en el Comude</v>
      </c>
      <c r="L2859" s="150">
        <f>+VLOOKUP($E2859,IPC_2018!$B$8:$T$347,9,0)</f>
        <v>0.12785388127853883</v>
      </c>
      <c r="M2859" s="142" t="str">
        <f>+VLOOKUP($E2859,IPC_2018!$B$8:$T$347,10,0)</f>
        <v>Bajo</v>
      </c>
    </row>
    <row r="2860" spans="1:13" x14ac:dyDescent="0.3">
      <c r="A2860" s="139">
        <f t="shared" si="2839"/>
        <v>76</v>
      </c>
      <c r="B2860" s="148">
        <f t="shared" si="2841"/>
        <v>4</v>
      </c>
      <c r="D2860" s="149" t="str">
        <f>+VLOOKUP($A2860,mUNICIPIOS!$B$4:$F$343,2,0)</f>
        <v>Santa Rosa</v>
      </c>
      <c r="E2860" s="149">
        <f>+VLOOKUP($A2860,mUNICIPIOS!$B$4:$F$343,3,0)</f>
        <v>605</v>
      </c>
      <c r="F2860" s="149" t="str">
        <f>+VLOOKUP($A2860,mUNICIPIOS!$B$4:$F$343,4,0)</f>
        <v>San Rafael Las Flores</v>
      </c>
      <c r="G2860" s="139" t="str">
        <f t="shared" ref="G2860:K2860" si="2904">+G2822</f>
        <v>01</v>
      </c>
      <c r="H2860" t="str">
        <f t="shared" si="2904"/>
        <v>IPC</v>
      </c>
      <c r="I2860" t="str">
        <f t="shared" si="2904"/>
        <v>Índice de Participación Ciudadana</v>
      </c>
      <c r="J2860" t="str">
        <f t="shared" si="2904"/>
        <v>01-04</v>
      </c>
      <c r="K2860" t="str">
        <f t="shared" si="2904"/>
        <v>Representatividad territorial del Comude.</v>
      </c>
      <c r="L2860" s="150">
        <f>+VLOOKUP($E2860,IPC_2018!$B$8:$T$347,12,0)</f>
        <v>0.76249999999999996</v>
      </c>
      <c r="M2860" s="142" t="str">
        <f>+VLOOKUP($E2860,IPC_2018!$B$8:$T$347,13,0)</f>
        <v>Medio alto</v>
      </c>
    </row>
    <row r="2861" spans="1:13" x14ac:dyDescent="0.3">
      <c r="A2861" s="139">
        <f t="shared" ref="A2861:A2924" si="2905">+IF(B2860=38,A2860+1,A2860)</f>
        <v>76</v>
      </c>
      <c r="B2861" s="148">
        <f t="shared" si="2841"/>
        <v>5</v>
      </c>
      <c r="D2861" s="149" t="str">
        <f>+VLOOKUP($A2861,mUNICIPIOS!$B$4:$F$343,2,0)</f>
        <v>Santa Rosa</v>
      </c>
      <c r="E2861" s="149">
        <f>+VLOOKUP($A2861,mUNICIPIOS!$B$4:$F$343,3,0)</f>
        <v>605</v>
      </c>
      <c r="F2861" s="149" t="str">
        <f>+VLOOKUP($A2861,mUNICIPIOS!$B$4:$F$343,4,0)</f>
        <v>San Rafael Las Flores</v>
      </c>
      <c r="G2861" s="139" t="str">
        <f t="shared" ref="G2861:K2861" si="2906">+G2823</f>
        <v>01</v>
      </c>
      <c r="H2861" t="str">
        <f t="shared" si="2906"/>
        <v>IPC</v>
      </c>
      <c r="I2861" t="str">
        <f t="shared" si="2906"/>
        <v>Índice de Participación Ciudadana</v>
      </c>
      <c r="J2861" t="str">
        <f t="shared" si="2906"/>
        <v>01-05</v>
      </c>
      <c r="K2861" t="str">
        <f t="shared" si="2906"/>
        <v>Funcionamiento del Comude</v>
      </c>
      <c r="L2861" s="150">
        <f>+VLOOKUP($E2861,IPC_2018!$B$8:$T$347,15,0)</f>
        <v>0.39553886939771687</v>
      </c>
      <c r="M2861" s="142" t="str">
        <f>+VLOOKUP($E2861,IPC_2018!$B$8:$T$347,16,0)</f>
        <v>Medio bajo</v>
      </c>
    </row>
    <row r="2862" spans="1:13" x14ac:dyDescent="0.3">
      <c r="A2862" s="139">
        <f t="shared" si="2905"/>
        <v>76</v>
      </c>
      <c r="B2862" s="148">
        <f t="shared" ref="B2862:B2925" si="2907">+B2824</f>
        <v>6</v>
      </c>
      <c r="D2862" s="149" t="str">
        <f>+VLOOKUP($A2862,mUNICIPIOS!$B$4:$F$343,2,0)</f>
        <v>Santa Rosa</v>
      </c>
      <c r="E2862" s="149">
        <f>+VLOOKUP($A2862,mUNICIPIOS!$B$4:$F$343,3,0)</f>
        <v>605</v>
      </c>
      <c r="F2862" s="149" t="str">
        <f>+VLOOKUP($A2862,mUNICIPIOS!$B$4:$F$343,4,0)</f>
        <v>San Rafael Las Flores</v>
      </c>
      <c r="G2862" s="139" t="str">
        <f t="shared" ref="G2862:K2862" si="2908">+G2824</f>
        <v>01</v>
      </c>
      <c r="H2862" t="str">
        <f t="shared" si="2908"/>
        <v>IPC</v>
      </c>
      <c r="I2862" t="str">
        <f t="shared" si="2908"/>
        <v>Índice de Participación Ciudadana</v>
      </c>
      <c r="J2862" t="str">
        <f t="shared" si="2908"/>
        <v>INDICE</v>
      </c>
      <c r="K2862">
        <f t="shared" si="2908"/>
        <v>0</v>
      </c>
      <c r="L2862" s="150">
        <f>+VLOOKUP($E2862,IPC_2018!$B$8:$T$347,18,0)</f>
        <v>0.74288391260143838</v>
      </c>
      <c r="M2862" s="142" t="str">
        <f>+VLOOKUP($E2862,IPC_2018!$B$8:$T$347,19,0)</f>
        <v>Medio alto</v>
      </c>
    </row>
    <row r="2863" spans="1:13" x14ac:dyDescent="0.3">
      <c r="A2863" s="139">
        <f t="shared" si="2905"/>
        <v>76</v>
      </c>
      <c r="B2863" s="148">
        <f t="shared" si="2907"/>
        <v>7</v>
      </c>
      <c r="D2863" s="149" t="str">
        <f>+VLOOKUP($A2863,mUNICIPIOS!$B$4:$F$343,2,0)</f>
        <v>Santa Rosa</v>
      </c>
      <c r="E2863" s="149">
        <f>+VLOOKUP($A2863,mUNICIPIOS!$B$4:$F$343,3,0)</f>
        <v>605</v>
      </c>
      <c r="F2863" s="149" t="str">
        <f>+VLOOKUP($A2863,mUNICIPIOS!$B$4:$F$343,4,0)</f>
        <v>San Rafael Las Flores</v>
      </c>
      <c r="G2863" s="139" t="str">
        <f t="shared" ref="G2863:K2863" si="2909">+G2825</f>
        <v>02</v>
      </c>
      <c r="H2863" t="str">
        <f t="shared" si="2909"/>
        <v>IIC</v>
      </c>
      <c r="I2863" t="str">
        <f t="shared" si="2909"/>
        <v>Índice de Información a la Ciudadanía</v>
      </c>
      <c r="J2863" t="str">
        <f t="shared" si="2909"/>
        <v>02-01</v>
      </c>
      <c r="K2863" t="str">
        <f t="shared" si="2909"/>
        <v>Rendición de cuentas cuatrimestral y anual al Comude enfocadas en resultados.</v>
      </c>
      <c r="L2863" s="150">
        <f>+VLOOKUP($E2863,IIC_2018!$B$8:$Q$347,3,0)</f>
        <v>0.60000000000000009</v>
      </c>
      <c r="M2863" s="142" t="str">
        <f>+VLOOKUP($E2863,IIC_2018!$B$8:$Q$347,4,0)</f>
        <v>Medio</v>
      </c>
    </row>
    <row r="2864" spans="1:13" x14ac:dyDescent="0.3">
      <c r="A2864" s="139">
        <f t="shared" si="2905"/>
        <v>76</v>
      </c>
      <c r="B2864" s="148">
        <f t="shared" si="2907"/>
        <v>8</v>
      </c>
      <c r="D2864" s="149" t="str">
        <f>+VLOOKUP($A2864,mUNICIPIOS!$B$4:$F$343,2,0)</f>
        <v>Santa Rosa</v>
      </c>
      <c r="E2864" s="149">
        <f>+VLOOKUP($A2864,mUNICIPIOS!$B$4:$F$343,3,0)</f>
        <v>605</v>
      </c>
      <c r="F2864" s="149" t="str">
        <f>+VLOOKUP($A2864,mUNICIPIOS!$B$4:$F$343,4,0)</f>
        <v>San Rafael Las Flores</v>
      </c>
      <c r="G2864" s="139" t="str">
        <f t="shared" ref="G2864:K2864" si="2910">+G2826</f>
        <v>02</v>
      </c>
      <c r="H2864" t="str">
        <f t="shared" si="2910"/>
        <v>IIC</v>
      </c>
      <c r="I2864" t="str">
        <f t="shared" si="2910"/>
        <v>Índice de Información a la Ciudadanía</v>
      </c>
      <c r="J2864" t="str">
        <f t="shared" si="2910"/>
        <v>02-02</v>
      </c>
      <c r="K2864" t="str">
        <f t="shared" si="2910"/>
        <v>Información presupuestaria y otra información brindada a la ciudadanía disponible en medios locales de comunicación.</v>
      </c>
      <c r="L2864" s="150">
        <f>+VLOOKUP($E2864,IIC_2018!$B$8:$Q$347,6,0)</f>
        <v>1</v>
      </c>
      <c r="M2864" s="142" t="str">
        <f>+VLOOKUP($E2864,IIC_2018!$B$8:$Q$347,7,0)</f>
        <v>Alto</v>
      </c>
    </row>
    <row r="2865" spans="1:13" x14ac:dyDescent="0.3">
      <c r="A2865" s="139">
        <f t="shared" si="2905"/>
        <v>76</v>
      </c>
      <c r="B2865" s="148">
        <f t="shared" si="2907"/>
        <v>9</v>
      </c>
      <c r="D2865" s="149" t="str">
        <f>+VLOOKUP($A2865,mUNICIPIOS!$B$4:$F$343,2,0)</f>
        <v>Santa Rosa</v>
      </c>
      <c r="E2865" s="149">
        <f>+VLOOKUP($A2865,mUNICIPIOS!$B$4:$F$343,3,0)</f>
        <v>605</v>
      </c>
      <c r="F2865" s="149" t="str">
        <f>+VLOOKUP($A2865,mUNICIPIOS!$B$4:$F$343,4,0)</f>
        <v>San Rafael Las Flores</v>
      </c>
      <c r="G2865" s="139" t="str">
        <f t="shared" ref="G2865:K2865" si="2911">+G2827</f>
        <v>02</v>
      </c>
      <c r="H2865" t="str">
        <f t="shared" si="2911"/>
        <v>IIC</v>
      </c>
      <c r="I2865" t="str">
        <f t="shared" si="2911"/>
        <v>Índice de Información a la Ciudadanía</v>
      </c>
      <c r="J2865" t="str">
        <f t="shared" si="2911"/>
        <v>02-03</v>
      </c>
      <c r="K2865" t="str">
        <f t="shared" si="2911"/>
        <v>Información pública de oficio actualizada y disponible de acuerdo a la LAIP y uso de internet.</v>
      </c>
      <c r="L2865" s="150">
        <f>+VLOOKUP($E2865,IIC_2018!$B$8:$Q$347,9,0)</f>
        <v>0.99999999999999989</v>
      </c>
      <c r="M2865" s="142" t="str">
        <f>+VLOOKUP($E2865,IIC_2018!$B$8:$Q$347,10,0)</f>
        <v>Alto</v>
      </c>
    </row>
    <row r="2866" spans="1:13" x14ac:dyDescent="0.3">
      <c r="A2866" s="139">
        <f t="shared" si="2905"/>
        <v>76</v>
      </c>
      <c r="B2866" s="148">
        <f t="shared" si="2907"/>
        <v>10</v>
      </c>
      <c r="D2866" s="149" t="str">
        <f>+VLOOKUP($A2866,mUNICIPIOS!$B$4:$F$343,2,0)</f>
        <v>Santa Rosa</v>
      </c>
      <c r="E2866" s="149">
        <f>+VLOOKUP($A2866,mUNICIPIOS!$B$4:$F$343,3,0)</f>
        <v>605</v>
      </c>
      <c r="F2866" s="149" t="str">
        <f>+VLOOKUP($A2866,mUNICIPIOS!$B$4:$F$343,4,0)</f>
        <v>San Rafael Las Flores</v>
      </c>
      <c r="G2866" s="139" t="str">
        <f t="shared" ref="G2866:K2866" si="2912">+G2828</f>
        <v>02</v>
      </c>
      <c r="H2866" t="str">
        <f t="shared" si="2912"/>
        <v>IIC</v>
      </c>
      <c r="I2866" t="str">
        <f t="shared" si="2912"/>
        <v>Índice de Información a la Ciudadanía</v>
      </c>
      <c r="J2866" t="str">
        <f t="shared" si="2912"/>
        <v>02-04</v>
      </c>
      <c r="K2866" t="str">
        <f t="shared" si="2912"/>
        <v>Relación del monto contratado por medio de Guate compras con el total del presupuesto de egresos vigente.</v>
      </c>
      <c r="L2866" s="150">
        <f>+VLOOKUP($E2866,IIC_2018!$B$8:$Q$347,12,0)</f>
        <v>0.50271486736204729</v>
      </c>
      <c r="M2866" s="142" t="str">
        <f>+VLOOKUP($E2866,IIC_2018!$B$8:$Q$347,13,0)</f>
        <v>Medio</v>
      </c>
    </row>
    <row r="2867" spans="1:13" x14ac:dyDescent="0.3">
      <c r="A2867" s="139">
        <f t="shared" si="2905"/>
        <v>76</v>
      </c>
      <c r="B2867" s="148">
        <f t="shared" si="2907"/>
        <v>11</v>
      </c>
      <c r="D2867" s="149" t="str">
        <f>+VLOOKUP($A2867,mUNICIPIOS!$B$4:$F$343,2,0)</f>
        <v>Santa Rosa</v>
      </c>
      <c r="E2867" s="149">
        <f>+VLOOKUP($A2867,mUNICIPIOS!$B$4:$F$343,3,0)</f>
        <v>605</v>
      </c>
      <c r="F2867" s="149" t="str">
        <f>+VLOOKUP($A2867,mUNICIPIOS!$B$4:$F$343,4,0)</f>
        <v>San Rafael Las Flores</v>
      </c>
      <c r="G2867" s="139" t="str">
        <f t="shared" ref="G2867:K2867" si="2913">+G2829</f>
        <v>02</v>
      </c>
      <c r="H2867" t="str">
        <f t="shared" si="2913"/>
        <v>IIC</v>
      </c>
      <c r="I2867" t="str">
        <f t="shared" si="2913"/>
        <v>Índice de Información a la Ciudadanía</v>
      </c>
      <c r="J2867" t="str">
        <f t="shared" si="2913"/>
        <v>INDICE</v>
      </c>
      <c r="K2867">
        <f t="shared" si="2913"/>
        <v>0</v>
      </c>
      <c r="L2867" s="150">
        <f>+VLOOKUP($E2867,IIC_2018!$B$8:$Q$347,15,0)</f>
        <v>0.77567871684051182</v>
      </c>
      <c r="M2867" s="142" t="str">
        <f>+VLOOKUP($E2867,IIC_2018!$B$8:$Q$347,16,0)</f>
        <v>Medio alto</v>
      </c>
    </row>
    <row r="2868" spans="1:13" x14ac:dyDescent="0.3">
      <c r="A2868" s="139">
        <f t="shared" si="2905"/>
        <v>76</v>
      </c>
      <c r="B2868" s="148">
        <f t="shared" si="2907"/>
        <v>12</v>
      </c>
      <c r="D2868" s="149" t="str">
        <f>+VLOOKUP($A2868,mUNICIPIOS!$B$4:$F$343,2,0)</f>
        <v>Santa Rosa</v>
      </c>
      <c r="E2868" s="149">
        <f>+VLOOKUP($A2868,mUNICIPIOS!$B$4:$F$343,3,0)</f>
        <v>605</v>
      </c>
      <c r="F2868" s="149" t="str">
        <f>+VLOOKUP($A2868,mUNICIPIOS!$B$4:$F$343,4,0)</f>
        <v>San Rafael Las Flores</v>
      </c>
      <c r="G2868" s="139" t="str">
        <f t="shared" ref="G2868:K2868" si="2914">+G2830</f>
        <v>03</v>
      </c>
      <c r="H2868" t="str">
        <f t="shared" si="2914"/>
        <v>ISP</v>
      </c>
      <c r="I2868" t="str">
        <f t="shared" si="2914"/>
        <v>Índice de Servicios Públicos</v>
      </c>
      <c r="J2868" t="str">
        <f t="shared" si="2914"/>
        <v>03-01</v>
      </c>
      <c r="K2868" t="str">
        <f t="shared" si="2914"/>
        <v>Cobertura del servicio público de agua</v>
      </c>
      <c r="L2868" s="150">
        <f>+VLOOKUP($E2868,ISP_2018!$B$8:$T$347,3,0)</f>
        <v>0</v>
      </c>
      <c r="M2868" s="142" t="str">
        <f>+VLOOKUP($E2868,ISP_2018!$B$8:$T$347,4,0)</f>
        <v>Bajo</v>
      </c>
    </row>
    <row r="2869" spans="1:13" x14ac:dyDescent="0.3">
      <c r="A2869" s="139">
        <f t="shared" si="2905"/>
        <v>76</v>
      </c>
      <c r="B2869" s="148">
        <f t="shared" si="2907"/>
        <v>13</v>
      </c>
      <c r="D2869" s="149" t="str">
        <f>+VLOOKUP($A2869,mUNICIPIOS!$B$4:$F$343,2,0)</f>
        <v>Santa Rosa</v>
      </c>
      <c r="E2869" s="149">
        <f>+VLOOKUP($A2869,mUNICIPIOS!$B$4:$F$343,3,0)</f>
        <v>605</v>
      </c>
      <c r="F2869" s="149" t="str">
        <f>+VLOOKUP($A2869,mUNICIPIOS!$B$4:$F$343,4,0)</f>
        <v>San Rafael Las Flores</v>
      </c>
      <c r="G2869" s="139" t="str">
        <f t="shared" ref="G2869:K2869" si="2915">+G2831</f>
        <v>03</v>
      </c>
      <c r="H2869" t="str">
        <f t="shared" si="2915"/>
        <v>ISP</v>
      </c>
      <c r="I2869" t="str">
        <f t="shared" si="2915"/>
        <v>Índice de Servicios Públicos</v>
      </c>
      <c r="J2869" t="str">
        <f t="shared" si="2915"/>
        <v>03-02</v>
      </c>
      <c r="K2869" t="str">
        <f t="shared" si="2915"/>
        <v>Control de la calidad del servicio público de agua</v>
      </c>
      <c r="L2869" s="150">
        <f>+VLOOKUP($E2869,ISP_2018!$B$8:$T$347,6,0)</f>
        <v>0</v>
      </c>
      <c r="M2869" s="142" t="str">
        <f>+VLOOKUP($E2869,ISP_2018!$B$8:$T$347,7,0)</f>
        <v>Bajo</v>
      </c>
    </row>
    <row r="2870" spans="1:13" x14ac:dyDescent="0.3">
      <c r="A2870" s="139">
        <f t="shared" si="2905"/>
        <v>76</v>
      </c>
      <c r="B2870" s="148">
        <f t="shared" si="2907"/>
        <v>14</v>
      </c>
      <c r="D2870" s="149" t="str">
        <f>+VLOOKUP($A2870,mUNICIPIOS!$B$4:$F$343,2,0)</f>
        <v>Santa Rosa</v>
      </c>
      <c r="E2870" s="149">
        <f>+VLOOKUP($A2870,mUNICIPIOS!$B$4:$F$343,3,0)</f>
        <v>605</v>
      </c>
      <c r="F2870" s="149" t="str">
        <f>+VLOOKUP($A2870,mUNICIPIOS!$B$4:$F$343,4,0)</f>
        <v>San Rafael Las Flores</v>
      </c>
      <c r="G2870" s="139" t="str">
        <f t="shared" ref="G2870:K2870" si="2916">+G2832</f>
        <v>03</v>
      </c>
      <c r="H2870" t="str">
        <f t="shared" si="2916"/>
        <v>ISP</v>
      </c>
      <c r="I2870" t="str">
        <f t="shared" si="2916"/>
        <v>Índice de Servicios Públicos</v>
      </c>
      <c r="J2870" t="str">
        <f t="shared" si="2916"/>
        <v>03-03</v>
      </c>
      <c r="K2870" t="str">
        <f t="shared" si="2916"/>
        <v>Disposición  y tratamiento  de aguas residuales</v>
      </c>
      <c r="L2870" s="150">
        <f>+VLOOKUP($E2870,ISP_2018!$B$8:$T$347,9,0)</f>
        <v>0.2276707643009393</v>
      </c>
      <c r="M2870" s="142" t="str">
        <f>+VLOOKUP($E2870,ISP_2018!$B$8:$T$347,10,0)</f>
        <v>Medio bajo</v>
      </c>
    </row>
    <row r="2871" spans="1:13" x14ac:dyDescent="0.3">
      <c r="A2871" s="139">
        <f t="shared" si="2905"/>
        <v>76</v>
      </c>
      <c r="B2871" s="148">
        <f t="shared" si="2907"/>
        <v>15</v>
      </c>
      <c r="D2871" s="149" t="str">
        <f>+VLOOKUP($A2871,mUNICIPIOS!$B$4:$F$343,2,0)</f>
        <v>Santa Rosa</v>
      </c>
      <c r="E2871" s="149">
        <f>+VLOOKUP($A2871,mUNICIPIOS!$B$4:$F$343,3,0)</f>
        <v>605</v>
      </c>
      <c r="F2871" s="149" t="str">
        <f>+VLOOKUP($A2871,mUNICIPIOS!$B$4:$F$343,4,0)</f>
        <v>San Rafael Las Flores</v>
      </c>
      <c r="G2871" s="139" t="str">
        <f t="shared" ref="G2871:K2871" si="2917">+G2833</f>
        <v>03</v>
      </c>
      <c r="H2871" t="str">
        <f t="shared" si="2917"/>
        <v>ISP</v>
      </c>
      <c r="I2871" t="str">
        <f t="shared" si="2917"/>
        <v>Índice de Servicios Públicos</v>
      </c>
      <c r="J2871" t="str">
        <f t="shared" si="2917"/>
        <v>03-04</v>
      </c>
      <c r="K2871" t="str">
        <f t="shared" si="2917"/>
        <v>Gestión y manejo de los residuos y desechos sólidos</v>
      </c>
      <c r="L2871" s="150">
        <f>+VLOOKUP($E2871,ISP_2018!$B$8:$T$347,12,0)</f>
        <v>9.6646851671953957E-2</v>
      </c>
      <c r="M2871" s="142" t="str">
        <f>+VLOOKUP($E2871,ISP_2018!$B$8:$T$347,13,0)</f>
        <v>Bajo</v>
      </c>
    </row>
    <row r="2872" spans="1:13" x14ac:dyDescent="0.3">
      <c r="A2872" s="139">
        <f t="shared" si="2905"/>
        <v>76</v>
      </c>
      <c r="B2872" s="148">
        <f t="shared" si="2907"/>
        <v>16</v>
      </c>
      <c r="D2872" s="149" t="str">
        <f>+VLOOKUP($A2872,mUNICIPIOS!$B$4:$F$343,2,0)</f>
        <v>Santa Rosa</v>
      </c>
      <c r="E2872" s="149">
        <f>+VLOOKUP($A2872,mUNICIPIOS!$B$4:$F$343,3,0)</f>
        <v>605</v>
      </c>
      <c r="F2872" s="149" t="str">
        <f>+VLOOKUP($A2872,mUNICIPIOS!$B$4:$F$343,4,0)</f>
        <v>San Rafael Las Flores</v>
      </c>
      <c r="G2872" s="139" t="str">
        <f t="shared" ref="G2872:K2872" si="2918">+G2834</f>
        <v>03</v>
      </c>
      <c r="H2872" t="str">
        <f t="shared" si="2918"/>
        <v>ISP</v>
      </c>
      <c r="I2872" t="str">
        <f t="shared" si="2918"/>
        <v>Índice de Servicios Públicos</v>
      </c>
      <c r="J2872" t="str">
        <f t="shared" si="2918"/>
        <v>03-05</v>
      </c>
      <c r="K2872" t="str">
        <f t="shared" si="2918"/>
        <v>Gestión de servicios públicos municipales</v>
      </c>
      <c r="L2872" s="150">
        <f>+VLOOKUP($E2872,ISP_2018!$B$8:$T$347,15,0)</f>
        <v>0.43548387096774194</v>
      </c>
      <c r="M2872" s="142" t="str">
        <f>+VLOOKUP($E2872,ISP_2018!$B$8:$T$347,16,0)</f>
        <v>Medio</v>
      </c>
    </row>
    <row r="2873" spans="1:13" x14ac:dyDescent="0.3">
      <c r="A2873" s="139">
        <f t="shared" si="2905"/>
        <v>76</v>
      </c>
      <c r="B2873" s="148">
        <f t="shared" si="2907"/>
        <v>17</v>
      </c>
      <c r="D2873" s="149" t="str">
        <f>+VLOOKUP($A2873,mUNICIPIOS!$B$4:$F$343,2,0)</f>
        <v>Santa Rosa</v>
      </c>
      <c r="E2873" s="149">
        <f>+VLOOKUP($A2873,mUNICIPIOS!$B$4:$F$343,3,0)</f>
        <v>605</v>
      </c>
      <c r="F2873" s="149" t="str">
        <f>+VLOOKUP($A2873,mUNICIPIOS!$B$4:$F$343,4,0)</f>
        <v>San Rafael Las Flores</v>
      </c>
      <c r="G2873" s="139" t="str">
        <f t="shared" ref="G2873:K2873" si="2919">+G2835</f>
        <v>03</v>
      </c>
      <c r="H2873" t="str">
        <f t="shared" si="2919"/>
        <v>ISP</v>
      </c>
      <c r="I2873" t="str">
        <f t="shared" si="2919"/>
        <v>Índice de Servicios Públicos</v>
      </c>
      <c r="J2873" t="str">
        <f t="shared" si="2919"/>
        <v>INDICE</v>
      </c>
      <c r="K2873">
        <f t="shared" si="2919"/>
        <v>0</v>
      </c>
      <c r="L2873" s="150">
        <f>+VLOOKUP($E2873,ISP_2018!$B$8:$T$347,18,0)</f>
        <v>0.15196029738812705</v>
      </c>
      <c r="M2873" s="142" t="str">
        <f>+VLOOKUP($E2873,ISP_2018!$B$8:$T$347,19,0)</f>
        <v>Bajo</v>
      </c>
    </row>
    <row r="2874" spans="1:13" x14ac:dyDescent="0.3">
      <c r="A2874" s="139">
        <f t="shared" si="2905"/>
        <v>76</v>
      </c>
      <c r="B2874" s="148">
        <f t="shared" si="2907"/>
        <v>18</v>
      </c>
      <c r="D2874" s="149" t="str">
        <f>+VLOOKUP($A2874,mUNICIPIOS!$B$4:$F$343,2,0)</f>
        <v>Santa Rosa</v>
      </c>
      <c r="E2874" s="149">
        <f>+VLOOKUP($A2874,mUNICIPIOS!$B$4:$F$343,3,0)</f>
        <v>605</v>
      </c>
      <c r="F2874" s="149" t="str">
        <f>+VLOOKUP($A2874,mUNICIPIOS!$B$4:$F$343,4,0)</f>
        <v>San Rafael Las Flores</v>
      </c>
      <c r="G2874" s="139" t="str">
        <f t="shared" ref="G2874:K2874" si="2920">+G2836</f>
        <v>04</v>
      </c>
      <c r="H2874" t="str">
        <f t="shared" si="2920"/>
        <v>IGA</v>
      </c>
      <c r="I2874" t="str">
        <f t="shared" si="2920"/>
        <v>Índice de Gestión Administrativa</v>
      </c>
      <c r="J2874" t="str">
        <f t="shared" si="2920"/>
        <v>04-01</v>
      </c>
      <c r="K2874" t="str">
        <f t="shared" si="2920"/>
        <v>Existencia de elementos de atención municipal orientada al vecino</v>
      </c>
      <c r="L2874" s="150">
        <f>+VLOOKUP($E2874,IGA_2018!$B$8:$N$347,3,0)</f>
        <v>0</v>
      </c>
      <c r="M2874" s="142" t="str">
        <f>+VLOOKUP($E2874,IGA_2018!$B$8:$N$347,4,0)</f>
        <v>Bajo</v>
      </c>
    </row>
    <row r="2875" spans="1:13" x14ac:dyDescent="0.3">
      <c r="A2875" s="139">
        <f t="shared" si="2905"/>
        <v>76</v>
      </c>
      <c r="B2875" s="148">
        <f t="shared" si="2907"/>
        <v>19</v>
      </c>
      <c r="D2875" s="149" t="str">
        <f>+VLOOKUP($A2875,mUNICIPIOS!$B$4:$F$343,2,0)</f>
        <v>Santa Rosa</v>
      </c>
      <c r="E2875" s="149">
        <f>+VLOOKUP($A2875,mUNICIPIOS!$B$4:$F$343,3,0)</f>
        <v>605</v>
      </c>
      <c r="F2875" s="149" t="str">
        <f>+VLOOKUP($A2875,mUNICIPIOS!$B$4:$F$343,4,0)</f>
        <v>San Rafael Las Flores</v>
      </c>
      <c r="G2875" s="139" t="str">
        <f t="shared" ref="G2875:K2875" si="2921">+G2837</f>
        <v>04</v>
      </c>
      <c r="H2875" t="str">
        <f t="shared" si="2921"/>
        <v>IGA</v>
      </c>
      <c r="I2875" t="str">
        <f t="shared" si="2921"/>
        <v>Índice de Gestión Administrativa</v>
      </c>
      <c r="J2875" t="str">
        <f t="shared" si="2921"/>
        <v>04-02</v>
      </c>
      <c r="K2875" t="str">
        <f t="shared" si="2921"/>
        <v>Gestión del recurso humano.</v>
      </c>
      <c r="L2875" s="150">
        <f>+VLOOKUP($E2875,IGA_2018!$B$8:$N$347,6,0)</f>
        <v>0.78516610867885683</v>
      </c>
      <c r="M2875" s="142" t="str">
        <f>+VLOOKUP($E2875,IGA_2018!$B$8:$N$347,7,0)</f>
        <v>Medio alto</v>
      </c>
    </row>
    <row r="2876" spans="1:13" x14ac:dyDescent="0.3">
      <c r="A2876" s="139">
        <f t="shared" si="2905"/>
        <v>76</v>
      </c>
      <c r="B2876" s="148">
        <f t="shared" si="2907"/>
        <v>20</v>
      </c>
      <c r="D2876" s="149" t="str">
        <f>+VLOOKUP($A2876,mUNICIPIOS!$B$4:$F$343,2,0)</f>
        <v>Santa Rosa</v>
      </c>
      <c r="E2876" s="149">
        <f>+VLOOKUP($A2876,mUNICIPIOS!$B$4:$F$343,3,0)</f>
        <v>605</v>
      </c>
      <c r="F2876" s="149" t="str">
        <f>+VLOOKUP($A2876,mUNICIPIOS!$B$4:$F$343,4,0)</f>
        <v>San Rafael Las Flores</v>
      </c>
      <c r="G2876" s="139" t="str">
        <f t="shared" ref="G2876:K2876" si="2922">+G2838</f>
        <v>04</v>
      </c>
      <c r="H2876" t="str">
        <f t="shared" si="2922"/>
        <v>IGA</v>
      </c>
      <c r="I2876" t="str">
        <f t="shared" si="2922"/>
        <v>Índice de Gestión Administrativa</v>
      </c>
      <c r="J2876" t="str">
        <f t="shared" si="2922"/>
        <v>04-03</v>
      </c>
      <c r="K2876" t="str">
        <f t="shared" si="2922"/>
        <v>Existencia de oficinas municipales con instrumentos de gestión.</v>
      </c>
      <c r="L2876" s="150">
        <f>+VLOOKUP($E2876,IGA_2018!$B$8:$N$347,9,0)</f>
        <v>0.38035714285714295</v>
      </c>
      <c r="M2876" s="142" t="str">
        <f>+VLOOKUP($E2876,IGA_2018!$B$8:$N$347,10,0)</f>
        <v>Medio bajo</v>
      </c>
    </row>
    <row r="2877" spans="1:13" x14ac:dyDescent="0.3">
      <c r="A2877" s="139">
        <f t="shared" si="2905"/>
        <v>76</v>
      </c>
      <c r="B2877" s="148">
        <f t="shared" si="2907"/>
        <v>21</v>
      </c>
      <c r="D2877" s="149" t="str">
        <f>+VLOOKUP($A2877,mUNICIPIOS!$B$4:$F$343,2,0)</f>
        <v>Santa Rosa</v>
      </c>
      <c r="E2877" s="149">
        <f>+VLOOKUP($A2877,mUNICIPIOS!$B$4:$F$343,3,0)</f>
        <v>605</v>
      </c>
      <c r="F2877" s="149" t="str">
        <f>+VLOOKUP($A2877,mUNICIPIOS!$B$4:$F$343,4,0)</f>
        <v>San Rafael Las Flores</v>
      </c>
      <c r="G2877" s="139" t="str">
        <f t="shared" ref="G2877:K2877" si="2923">+G2839</f>
        <v>04</v>
      </c>
      <c r="H2877" t="str">
        <f t="shared" si="2923"/>
        <v>IGA</v>
      </c>
      <c r="I2877" t="str">
        <f t="shared" si="2923"/>
        <v>Índice de Gestión Administrativa</v>
      </c>
      <c r="J2877" t="str">
        <f t="shared" si="2923"/>
        <v>INDICE</v>
      </c>
      <c r="K2877">
        <f t="shared" si="2923"/>
        <v>0</v>
      </c>
      <c r="L2877" s="150">
        <f>+VLOOKUP($E2877,IGA_2018!$B$8:$N$347,12,0)</f>
        <v>0.4079331380375999</v>
      </c>
      <c r="M2877" s="142" t="str">
        <f>+VLOOKUP($E2877,IGA_2018!$B$8:$N$347,13,0)</f>
        <v>Medio</v>
      </c>
    </row>
    <row r="2878" spans="1:13" x14ac:dyDescent="0.3">
      <c r="A2878" s="139">
        <f t="shared" si="2905"/>
        <v>76</v>
      </c>
      <c r="B2878" s="148">
        <f t="shared" si="2907"/>
        <v>22</v>
      </c>
      <c r="D2878" s="149" t="str">
        <f>+VLOOKUP($A2878,mUNICIPIOS!$B$4:$F$343,2,0)</f>
        <v>Santa Rosa</v>
      </c>
      <c r="E2878" s="149">
        <f>+VLOOKUP($A2878,mUNICIPIOS!$B$4:$F$343,3,0)</f>
        <v>605</v>
      </c>
      <c r="F2878" s="149" t="str">
        <f>+VLOOKUP($A2878,mUNICIPIOS!$B$4:$F$343,4,0)</f>
        <v>San Rafael Las Flores</v>
      </c>
      <c r="G2878" s="139" t="str">
        <f t="shared" ref="G2878:K2878" si="2924">+G2840</f>
        <v>05</v>
      </c>
      <c r="H2878" t="str">
        <f t="shared" si="2924"/>
        <v>IGF</v>
      </c>
      <c r="I2878" t="str">
        <f t="shared" si="2924"/>
        <v>Índice de Gestión Financiera</v>
      </c>
      <c r="J2878" t="str">
        <f t="shared" si="2924"/>
        <v>05-01</v>
      </c>
      <c r="K2878" t="str">
        <f t="shared" si="2924"/>
        <v>Autonomía financiera municipal</v>
      </c>
      <c r="L2878" s="150">
        <f>+VLOOKUP($E2878,IGF_2018!$B$8:$Z$347,3,0)</f>
        <v>0.29933243935536058</v>
      </c>
      <c r="M2878" s="142" t="str">
        <f>+VLOOKUP($E2878,IGF_2018!$B$8:$Z$347,4,0)</f>
        <v>Medio bajo</v>
      </c>
    </row>
    <row r="2879" spans="1:13" x14ac:dyDescent="0.3">
      <c r="A2879" s="139">
        <f t="shared" si="2905"/>
        <v>76</v>
      </c>
      <c r="B2879" s="148">
        <f t="shared" si="2907"/>
        <v>23</v>
      </c>
      <c r="D2879" s="149" t="str">
        <f>+VLOOKUP($A2879,mUNICIPIOS!$B$4:$F$343,2,0)</f>
        <v>Santa Rosa</v>
      </c>
      <c r="E2879" s="149">
        <f>+VLOOKUP($A2879,mUNICIPIOS!$B$4:$F$343,3,0)</f>
        <v>605</v>
      </c>
      <c r="F2879" s="149" t="str">
        <f>+VLOOKUP($A2879,mUNICIPIOS!$B$4:$F$343,4,0)</f>
        <v>San Rafael Las Flores</v>
      </c>
      <c r="G2879" s="139" t="str">
        <f t="shared" ref="G2879:K2879" si="2925">+G2841</f>
        <v>05</v>
      </c>
      <c r="H2879" t="str">
        <f t="shared" si="2925"/>
        <v>IGF</v>
      </c>
      <c r="I2879" t="str">
        <f t="shared" si="2925"/>
        <v>Índice de Gestión Financiera</v>
      </c>
      <c r="J2879" t="str">
        <f t="shared" si="2925"/>
        <v>05-02</v>
      </c>
      <c r="K2879" t="str">
        <f t="shared" si="2925"/>
        <v xml:space="preserve">Ingresos propios por habitante -sin regalías- </v>
      </c>
      <c r="L2879" s="150">
        <f>+VLOOKUP($E2879,IGF_2018!$B$8:$Z$347,6,0)</f>
        <v>0.13309681572243937</v>
      </c>
      <c r="M2879" s="142" t="str">
        <f>+VLOOKUP($E2879,IGF_2018!$B$8:$Z$347,7,0)</f>
        <v>Bajo</v>
      </c>
    </row>
    <row r="2880" spans="1:13" x14ac:dyDescent="0.3">
      <c r="A2880" s="139">
        <f t="shared" si="2905"/>
        <v>76</v>
      </c>
      <c r="B2880" s="148">
        <f t="shared" si="2907"/>
        <v>24</v>
      </c>
      <c r="D2880" s="149" t="str">
        <f>+VLOOKUP($A2880,mUNICIPIOS!$B$4:$F$343,2,0)</f>
        <v>Santa Rosa</v>
      </c>
      <c r="E2880" s="149">
        <f>+VLOOKUP($A2880,mUNICIPIOS!$B$4:$F$343,3,0)</f>
        <v>605</v>
      </c>
      <c r="F2880" s="149" t="str">
        <f>+VLOOKUP($A2880,mUNICIPIOS!$B$4:$F$343,4,0)</f>
        <v>San Rafael Las Flores</v>
      </c>
      <c r="G2880" s="139" t="str">
        <f t="shared" ref="G2880:K2880" si="2926">+G2842</f>
        <v>05</v>
      </c>
      <c r="H2880" t="str">
        <f t="shared" si="2926"/>
        <v>IGF</v>
      </c>
      <c r="I2880" t="str">
        <f t="shared" si="2926"/>
        <v>Índice de Gestión Financiera</v>
      </c>
      <c r="J2880" t="str">
        <f t="shared" si="2926"/>
        <v>05-03</v>
      </c>
      <c r="K2880" t="str">
        <f t="shared" si="2926"/>
        <v>Ingresos del IUSI en relación a los ingresos propios -sin regalías-</v>
      </c>
      <c r="L2880" s="150">
        <f>+VLOOKUP($E2880,IGF_2018!$B$8:$Z$347,9,0)</f>
        <v>0.77621368209063513</v>
      </c>
      <c r="M2880" s="142" t="str">
        <f>+VLOOKUP($E2880,IGF_2018!$B$8:$Z$347,10,0)</f>
        <v>Medio alto</v>
      </c>
    </row>
    <row r="2881" spans="1:13" x14ac:dyDescent="0.3">
      <c r="A2881" s="139">
        <f t="shared" si="2905"/>
        <v>76</v>
      </c>
      <c r="B2881" s="148">
        <f t="shared" si="2907"/>
        <v>25</v>
      </c>
      <c r="D2881" s="149" t="str">
        <f>+VLOOKUP($A2881,mUNICIPIOS!$B$4:$F$343,2,0)</f>
        <v>Santa Rosa</v>
      </c>
      <c r="E2881" s="149">
        <f>+VLOOKUP($A2881,mUNICIPIOS!$B$4:$F$343,3,0)</f>
        <v>605</v>
      </c>
      <c r="F2881" s="149" t="str">
        <f>+VLOOKUP($A2881,mUNICIPIOS!$B$4:$F$343,4,0)</f>
        <v>San Rafael Las Flores</v>
      </c>
      <c r="G2881" s="139" t="str">
        <f t="shared" ref="G2881:K2881" si="2927">+G2843</f>
        <v>05</v>
      </c>
      <c r="H2881" t="str">
        <f t="shared" si="2927"/>
        <v>IGF</v>
      </c>
      <c r="I2881" t="str">
        <f t="shared" si="2927"/>
        <v>Índice de Gestión Financiera</v>
      </c>
      <c r="J2881" t="str">
        <f t="shared" si="2927"/>
        <v>05-04</v>
      </c>
      <c r="K2881" t="str">
        <f t="shared" si="2927"/>
        <v>Inversión anual en capital fijo por habitante</v>
      </c>
      <c r="L2881" s="150">
        <f>+VLOOKUP($E2881,IGF_2018!$B$8:$Z$347,12,0)</f>
        <v>0.13481157961368917</v>
      </c>
      <c r="M2881" s="142" t="str">
        <f>+VLOOKUP($E2881,IGF_2018!$B$8:$Z$347,13,0)</f>
        <v>Bajo</v>
      </c>
    </row>
    <row r="2882" spans="1:13" x14ac:dyDescent="0.3">
      <c r="A2882" s="139">
        <f t="shared" si="2905"/>
        <v>76</v>
      </c>
      <c r="B2882" s="148">
        <f t="shared" si="2907"/>
        <v>26</v>
      </c>
      <c r="D2882" s="149" t="str">
        <f>+VLOOKUP($A2882,mUNICIPIOS!$B$4:$F$343,2,0)</f>
        <v>Santa Rosa</v>
      </c>
      <c r="E2882" s="149">
        <f>+VLOOKUP($A2882,mUNICIPIOS!$B$4:$F$343,3,0)</f>
        <v>605</v>
      </c>
      <c r="F2882" s="149" t="str">
        <f>+VLOOKUP($A2882,mUNICIPIOS!$B$4:$F$343,4,0)</f>
        <v>San Rafael Las Flores</v>
      </c>
      <c r="G2882" s="139" t="str">
        <f t="shared" ref="G2882:K2882" si="2928">+G2844</f>
        <v>05</v>
      </c>
      <c r="H2882" t="str">
        <f t="shared" si="2928"/>
        <v>IGF</v>
      </c>
      <c r="I2882" t="str">
        <f t="shared" si="2928"/>
        <v>Índice de Gestión Financiera</v>
      </c>
      <c r="J2882" t="str">
        <f t="shared" si="2928"/>
        <v>05-05</v>
      </c>
      <c r="K2882" t="str">
        <f t="shared" si="2928"/>
        <v>Inversión anual en capital fijo con recursos percibidos por ingresos propios</v>
      </c>
      <c r="L2882" s="150">
        <f>+VLOOKUP($E2882,IGF_2018!$B$8:$Z$347,15,0)</f>
        <v>7.3736419145664965E-3</v>
      </c>
      <c r="M2882" s="142" t="str">
        <f>+VLOOKUP($E2882,IGF_2018!$B$8:$Z$347,16,0)</f>
        <v>Bajo</v>
      </c>
    </row>
    <row r="2883" spans="1:13" x14ac:dyDescent="0.3">
      <c r="A2883" s="139">
        <f t="shared" si="2905"/>
        <v>76</v>
      </c>
      <c r="B2883" s="148">
        <f t="shared" si="2907"/>
        <v>27</v>
      </c>
      <c r="D2883" s="149" t="str">
        <f>+VLOOKUP($A2883,mUNICIPIOS!$B$4:$F$343,2,0)</f>
        <v>Santa Rosa</v>
      </c>
      <c r="E2883" s="149">
        <f>+VLOOKUP($A2883,mUNICIPIOS!$B$4:$F$343,3,0)</f>
        <v>605</v>
      </c>
      <c r="F2883" s="149" t="str">
        <f>+VLOOKUP($A2883,mUNICIPIOS!$B$4:$F$343,4,0)</f>
        <v>San Rafael Las Flores</v>
      </c>
      <c r="G2883" s="139" t="str">
        <f t="shared" ref="G2883:K2883" si="2929">+G2845</f>
        <v>05</v>
      </c>
      <c r="H2883" t="str">
        <f t="shared" si="2929"/>
        <v>IGF</v>
      </c>
      <c r="I2883" t="str">
        <f t="shared" si="2929"/>
        <v>Índice de Gestión Financiera</v>
      </c>
      <c r="J2883" t="str">
        <f t="shared" si="2929"/>
        <v>05-06</v>
      </c>
      <c r="K2883" t="str">
        <f t="shared" si="2929"/>
        <v xml:space="preserve">Inversión anual en capital fijo con recursos percibidos por transferencias del Gobierno Central </v>
      </c>
      <c r="L2883" s="150">
        <f>+VLOOKUP($E2883,IGF_2018!$B$8:$Z$347,18,0)</f>
        <v>9.1122225457317005E-2</v>
      </c>
      <c r="M2883" s="142" t="str">
        <f>+VLOOKUP($E2883,IGF_2018!$B$8:$Z$347,19,0)</f>
        <v>Bajo</v>
      </c>
    </row>
    <row r="2884" spans="1:13" x14ac:dyDescent="0.3">
      <c r="A2884" s="139">
        <f t="shared" si="2905"/>
        <v>76</v>
      </c>
      <c r="B2884" s="148">
        <f t="shared" si="2907"/>
        <v>28</v>
      </c>
      <c r="D2884" s="149" t="str">
        <f>+VLOOKUP($A2884,mUNICIPIOS!$B$4:$F$343,2,0)</f>
        <v>Santa Rosa</v>
      </c>
      <c r="E2884" s="149">
        <f>+VLOOKUP($A2884,mUNICIPIOS!$B$4:$F$343,3,0)</f>
        <v>605</v>
      </c>
      <c r="F2884" s="149" t="str">
        <f>+VLOOKUP($A2884,mUNICIPIOS!$B$4:$F$343,4,0)</f>
        <v>San Rafael Las Flores</v>
      </c>
      <c r="G2884" s="139" t="str">
        <f t="shared" ref="G2884:K2884" si="2930">+G2846</f>
        <v>05</v>
      </c>
      <c r="H2884" t="str">
        <f t="shared" si="2930"/>
        <v>IGF</v>
      </c>
      <c r="I2884" t="str">
        <f t="shared" si="2930"/>
        <v>Índice de Gestión Financiera</v>
      </c>
      <c r="J2884" t="str">
        <f t="shared" si="2930"/>
        <v>05-07</v>
      </c>
      <c r="K2884" t="str">
        <f t="shared" si="2930"/>
        <v>Financiamiento por endeudamiento municipal</v>
      </c>
      <c r="L2884" s="150">
        <f>+VLOOKUP($E2884,IGF_2018!$B$8:$Z$347,21,0)</f>
        <v>1</v>
      </c>
      <c r="M2884" s="142" t="str">
        <f>+VLOOKUP($E2884,IGF_2018!$B$8:$Z$347,22,0)</f>
        <v>Alto</v>
      </c>
    </row>
    <row r="2885" spans="1:13" x14ac:dyDescent="0.3">
      <c r="A2885" s="139">
        <f t="shared" si="2905"/>
        <v>76</v>
      </c>
      <c r="B2885" s="148">
        <f t="shared" si="2907"/>
        <v>29</v>
      </c>
      <c r="D2885" s="149" t="str">
        <f>+VLOOKUP($A2885,mUNICIPIOS!$B$4:$F$343,2,0)</f>
        <v>Santa Rosa</v>
      </c>
      <c r="E2885" s="149">
        <f>+VLOOKUP($A2885,mUNICIPIOS!$B$4:$F$343,3,0)</f>
        <v>605</v>
      </c>
      <c r="F2885" s="149" t="str">
        <f>+VLOOKUP($A2885,mUNICIPIOS!$B$4:$F$343,4,0)</f>
        <v>San Rafael Las Flores</v>
      </c>
      <c r="G2885" s="139" t="str">
        <f t="shared" ref="G2885:K2885" si="2931">+G2847</f>
        <v>05</v>
      </c>
      <c r="H2885" t="str">
        <f t="shared" si="2931"/>
        <v>IGF</v>
      </c>
      <c r="I2885" t="str">
        <f t="shared" si="2931"/>
        <v>Índice de Gestión Financiera</v>
      </c>
      <c r="J2885" t="str">
        <f t="shared" si="2931"/>
        <v>INDICE</v>
      </c>
      <c r="K2885">
        <f t="shared" si="2931"/>
        <v>0</v>
      </c>
      <c r="L2885" s="150">
        <f>+VLOOKUP($E2885,IGF_2018!$B$8:$Z$347,24,0)</f>
        <v>0.38743796392318081</v>
      </c>
      <c r="M2885" s="142" t="str">
        <f>+VLOOKUP($E2885,IGF_2018!$B$8:$Z$347,25,0)</f>
        <v>Medio bajo</v>
      </c>
    </row>
    <row r="2886" spans="1:13" x14ac:dyDescent="0.3">
      <c r="A2886" s="139">
        <f t="shared" si="2905"/>
        <v>76</v>
      </c>
      <c r="B2886" s="148">
        <f t="shared" si="2907"/>
        <v>30</v>
      </c>
      <c r="D2886" s="149" t="str">
        <f>+VLOOKUP($A2886,mUNICIPIOS!$B$4:$F$343,2,0)</f>
        <v>Santa Rosa</v>
      </c>
      <c r="E2886" s="149">
        <f>+VLOOKUP($A2886,mUNICIPIOS!$B$4:$F$343,3,0)</f>
        <v>605</v>
      </c>
      <c r="F2886" s="149" t="str">
        <f>+VLOOKUP($A2886,mUNICIPIOS!$B$4:$F$343,4,0)</f>
        <v>San Rafael Las Flores</v>
      </c>
      <c r="G2886" s="139" t="str">
        <f t="shared" ref="G2886:K2886" si="2932">+G2848</f>
        <v>06</v>
      </c>
      <c r="H2886" t="str">
        <f t="shared" si="2932"/>
        <v>IGE</v>
      </c>
      <c r="I2886" t="str">
        <f t="shared" si="2932"/>
        <v>Índice de Gestión Estratégica</v>
      </c>
      <c r="J2886" t="str">
        <f t="shared" si="2932"/>
        <v>06-01</v>
      </c>
      <c r="K2886" t="str">
        <f t="shared" si="2932"/>
        <v>Ejecución del Plan Operativo Anual  (POA)</v>
      </c>
      <c r="L2886" s="150">
        <f>+VLOOKUP($E2886,IGE_2018!$B$8:$Z$347,3,0)</f>
        <v>0.85479494053980198</v>
      </c>
      <c r="M2886" s="142" t="str">
        <f>+VLOOKUP($E2886,IGE_2018!$B$8:$Z$347,4,0)</f>
        <v>Alto</v>
      </c>
    </row>
    <row r="2887" spans="1:13" x14ac:dyDescent="0.3">
      <c r="A2887" s="139">
        <f t="shared" si="2905"/>
        <v>76</v>
      </c>
      <c r="B2887" s="148">
        <f t="shared" si="2907"/>
        <v>31</v>
      </c>
      <c r="D2887" s="149" t="str">
        <f>+VLOOKUP($A2887,mUNICIPIOS!$B$4:$F$343,2,0)</f>
        <v>Santa Rosa</v>
      </c>
      <c r="E2887" s="149">
        <f>+VLOOKUP($A2887,mUNICIPIOS!$B$4:$F$343,3,0)</f>
        <v>605</v>
      </c>
      <c r="F2887" s="149" t="str">
        <f>+VLOOKUP($A2887,mUNICIPIOS!$B$4:$F$343,4,0)</f>
        <v>San Rafael Las Flores</v>
      </c>
      <c r="G2887" s="139" t="str">
        <f t="shared" ref="G2887:K2887" si="2933">+G2849</f>
        <v>06</v>
      </c>
      <c r="H2887" t="str">
        <f t="shared" si="2933"/>
        <v>IGE</v>
      </c>
      <c r="I2887" t="str">
        <f t="shared" si="2933"/>
        <v>Índice de Gestión Estratégica</v>
      </c>
      <c r="J2887" t="str">
        <f t="shared" si="2933"/>
        <v>06-02</v>
      </c>
      <c r="K2887" t="str">
        <f t="shared" si="2933"/>
        <v>Relación Plan de Desarrollo Municipal y Ordenamiento Territorial (PDM-OT) - Plan Estratégico Institucional (PEI) - Plan Operativo Multianual (POM) - Plan Operativo Anual (POA)</v>
      </c>
      <c r="L2887" s="150">
        <f>+VLOOKUP($E2887,IGE_2018!$B$8:$Z$347,6,0)</f>
        <v>0.68121052631578938</v>
      </c>
      <c r="M2887" s="142" t="str">
        <f>+VLOOKUP($E2887,IGE_2018!$B$8:$Z$347,7,0)</f>
        <v>Medio alto</v>
      </c>
    </row>
    <row r="2888" spans="1:13" x14ac:dyDescent="0.3">
      <c r="A2888" s="139">
        <f t="shared" si="2905"/>
        <v>76</v>
      </c>
      <c r="B2888" s="148">
        <f t="shared" si="2907"/>
        <v>32</v>
      </c>
      <c r="D2888" s="149" t="str">
        <f>+VLOOKUP($A2888,mUNICIPIOS!$B$4:$F$343,2,0)</f>
        <v>Santa Rosa</v>
      </c>
      <c r="E2888" s="149">
        <f>+VLOOKUP($A2888,mUNICIPIOS!$B$4:$F$343,3,0)</f>
        <v>605</v>
      </c>
      <c r="F2888" s="149" t="str">
        <f>+VLOOKUP($A2888,mUNICIPIOS!$B$4:$F$343,4,0)</f>
        <v>San Rafael Las Flores</v>
      </c>
      <c r="G2888" s="139" t="str">
        <f t="shared" ref="G2888:K2888" si="2934">+G2850</f>
        <v>06</v>
      </c>
      <c r="H2888" t="str">
        <f t="shared" si="2934"/>
        <v>IGE</v>
      </c>
      <c r="I2888" t="str">
        <f t="shared" si="2934"/>
        <v>Índice de Gestión Estratégica</v>
      </c>
      <c r="J2888" t="str">
        <f t="shared" si="2934"/>
        <v>06-03</v>
      </c>
      <c r="K2888" t="str">
        <f t="shared" si="2934"/>
        <v>Presupuesto de egresos relacionado a competencias municipales que responden a prioridades nacionales de desarrollo.</v>
      </c>
      <c r="L2888" s="150">
        <f>+VLOOKUP($E2888,IGE_2018!$B$8:$Z$347,9,0)</f>
        <v>0</v>
      </c>
      <c r="M2888" s="142" t="str">
        <f>+VLOOKUP($E2888,IGE_2018!$B$8:$Z$347,10,0)</f>
        <v>Bajo</v>
      </c>
    </row>
    <row r="2889" spans="1:13" x14ac:dyDescent="0.3">
      <c r="A2889" s="139">
        <f t="shared" si="2905"/>
        <v>76</v>
      </c>
      <c r="B2889" s="148">
        <f t="shared" si="2907"/>
        <v>33</v>
      </c>
      <c r="D2889" s="149" t="str">
        <f>+VLOOKUP($A2889,mUNICIPIOS!$B$4:$F$343,2,0)</f>
        <v>Santa Rosa</v>
      </c>
      <c r="E2889" s="149">
        <f>+VLOOKUP($A2889,mUNICIPIOS!$B$4:$F$343,3,0)</f>
        <v>605</v>
      </c>
      <c r="F2889" s="149" t="str">
        <f>+VLOOKUP($A2889,mUNICIPIOS!$B$4:$F$343,4,0)</f>
        <v>San Rafael Las Flores</v>
      </c>
      <c r="G2889" s="139" t="str">
        <f t="shared" ref="G2889:K2889" si="2935">+G2851</f>
        <v>06</v>
      </c>
      <c r="H2889" t="str">
        <f t="shared" si="2935"/>
        <v>IGE</v>
      </c>
      <c r="I2889" t="str">
        <f t="shared" si="2935"/>
        <v>Índice de Gestión Estratégica</v>
      </c>
      <c r="J2889" t="str">
        <f t="shared" si="2935"/>
        <v>06-04</v>
      </c>
      <c r="K2889" t="str">
        <f t="shared" si="2935"/>
        <v>Institucionalización de la gestión ordenada del territorio</v>
      </c>
      <c r="L2889" s="150">
        <f>+VLOOKUP($E2889,IGE_2018!$B$8:$Z$347,12,0)</f>
        <v>0.64999999999999991</v>
      </c>
      <c r="M2889" s="142" t="str">
        <f>+VLOOKUP($E2889,IGE_2018!$B$8:$Z$347,13,0)</f>
        <v>Medio alto</v>
      </c>
    </row>
    <row r="2890" spans="1:13" x14ac:dyDescent="0.3">
      <c r="A2890" s="139">
        <f t="shared" si="2905"/>
        <v>76</v>
      </c>
      <c r="B2890" s="148">
        <f t="shared" si="2907"/>
        <v>34</v>
      </c>
      <c r="D2890" s="149" t="str">
        <f>+VLOOKUP($A2890,mUNICIPIOS!$B$4:$F$343,2,0)</f>
        <v>Santa Rosa</v>
      </c>
      <c r="E2890" s="149">
        <f>+VLOOKUP($A2890,mUNICIPIOS!$B$4:$F$343,3,0)</f>
        <v>605</v>
      </c>
      <c r="F2890" s="149" t="str">
        <f>+VLOOKUP($A2890,mUNICIPIOS!$B$4:$F$343,4,0)</f>
        <v>San Rafael Las Flores</v>
      </c>
      <c r="G2890" s="139" t="str">
        <f t="shared" ref="G2890:K2890" si="2936">+G2852</f>
        <v>06</v>
      </c>
      <c r="H2890" t="str">
        <f t="shared" si="2936"/>
        <v>IGE</v>
      </c>
      <c r="I2890" t="str">
        <f t="shared" si="2936"/>
        <v>Índice de Gestión Estratégica</v>
      </c>
      <c r="J2890" t="str">
        <f t="shared" si="2936"/>
        <v>06-05</v>
      </c>
      <c r="K2890" t="str">
        <f t="shared" si="2936"/>
        <v>Acciones para la gestión ordenada del territorio</v>
      </c>
      <c r="L2890" s="150">
        <f>+VLOOKUP($E2890,IGE_2018!$B$8:$Z$347,15,0)</f>
        <v>0.4800000000000002</v>
      </c>
      <c r="M2890" s="142" t="str">
        <f>+VLOOKUP($E2890,IGE_2018!$B$8:$Z$347,16,0)</f>
        <v>Medio</v>
      </c>
    </row>
    <row r="2891" spans="1:13" x14ac:dyDescent="0.3">
      <c r="A2891" s="139">
        <f t="shared" si="2905"/>
        <v>76</v>
      </c>
      <c r="B2891" s="148">
        <f t="shared" si="2907"/>
        <v>35</v>
      </c>
      <c r="D2891" s="149" t="str">
        <f>+VLOOKUP($A2891,mUNICIPIOS!$B$4:$F$343,2,0)</f>
        <v>Santa Rosa</v>
      </c>
      <c r="E2891" s="149">
        <f>+VLOOKUP($A2891,mUNICIPIOS!$B$4:$F$343,3,0)</f>
        <v>605</v>
      </c>
      <c r="F2891" s="149" t="str">
        <f>+VLOOKUP($A2891,mUNICIPIOS!$B$4:$F$343,4,0)</f>
        <v>San Rafael Las Flores</v>
      </c>
      <c r="G2891" s="139" t="str">
        <f t="shared" ref="G2891:K2891" si="2937">+G2853</f>
        <v>06</v>
      </c>
      <c r="H2891" t="str">
        <f t="shared" si="2937"/>
        <v>IGE</v>
      </c>
      <c r="I2891" t="str">
        <f t="shared" si="2937"/>
        <v>Índice de Gestión Estratégica</v>
      </c>
      <c r="J2891" t="str">
        <f t="shared" si="2937"/>
        <v>06-06</v>
      </c>
      <c r="K2891" t="str">
        <f t="shared" si="2937"/>
        <v>Gestión de riesgo en la formulación de proyectos derivados de la planificación operativa anual</v>
      </c>
      <c r="L2891" s="150">
        <f>+VLOOKUP($E2891,IGE_2018!$B$8:$Z$347,18,0)</f>
        <v>0.3</v>
      </c>
      <c r="M2891" s="142" t="str">
        <f>+VLOOKUP($E2891,IGE_2018!$B$8:$Z$347,19,0)</f>
        <v>Medio bajo</v>
      </c>
    </row>
    <row r="2892" spans="1:13" x14ac:dyDescent="0.3">
      <c r="A2892" s="139">
        <f t="shared" si="2905"/>
        <v>76</v>
      </c>
      <c r="B2892" s="148">
        <f t="shared" si="2907"/>
        <v>36</v>
      </c>
      <c r="D2892" s="149" t="str">
        <f>+VLOOKUP($A2892,mUNICIPIOS!$B$4:$F$343,2,0)</f>
        <v>Santa Rosa</v>
      </c>
      <c r="E2892" s="149">
        <f>+VLOOKUP($A2892,mUNICIPIOS!$B$4:$F$343,3,0)</f>
        <v>605</v>
      </c>
      <c r="F2892" s="149" t="str">
        <f>+VLOOKUP($A2892,mUNICIPIOS!$B$4:$F$343,4,0)</f>
        <v>San Rafael Las Flores</v>
      </c>
      <c r="G2892" s="139" t="str">
        <f t="shared" ref="G2892:K2892" si="2938">+G2854</f>
        <v>06</v>
      </c>
      <c r="H2892" t="str">
        <f t="shared" si="2938"/>
        <v>IGE</v>
      </c>
      <c r="I2892" t="str">
        <f t="shared" si="2938"/>
        <v>Índice de Gestión Estratégica</v>
      </c>
      <c r="J2892" t="str">
        <f t="shared" si="2938"/>
        <v>06-07</v>
      </c>
      <c r="K2892" t="str">
        <f t="shared" si="2938"/>
        <v>Ingresos por servicios ambientales en relación a los ingresos propios sin regalías</v>
      </c>
      <c r="L2892" s="150">
        <f>+VLOOKUP($E2892,IGE_2018!$B$8:$Z$347,21,0)</f>
        <v>2.0304740286291107E-2</v>
      </c>
      <c r="M2892" s="142" t="str">
        <f>+VLOOKUP($E2892,IGE_2018!$B$8:$Z$347,22,0)</f>
        <v>Bajo</v>
      </c>
    </row>
    <row r="2893" spans="1:13" x14ac:dyDescent="0.3">
      <c r="A2893" s="139">
        <f t="shared" si="2905"/>
        <v>76</v>
      </c>
      <c r="B2893" s="148">
        <f t="shared" si="2907"/>
        <v>37</v>
      </c>
      <c r="D2893" s="149" t="str">
        <f>+VLOOKUP($A2893,mUNICIPIOS!$B$4:$F$343,2,0)</f>
        <v>Santa Rosa</v>
      </c>
      <c r="E2893" s="149">
        <f>+VLOOKUP($A2893,mUNICIPIOS!$B$4:$F$343,3,0)</f>
        <v>605</v>
      </c>
      <c r="F2893" s="149" t="str">
        <f>+VLOOKUP($A2893,mUNICIPIOS!$B$4:$F$343,4,0)</f>
        <v>San Rafael Las Flores</v>
      </c>
      <c r="G2893" s="139" t="str">
        <f t="shared" ref="G2893:K2893" si="2939">+G2855</f>
        <v>06</v>
      </c>
      <c r="H2893" t="str">
        <f t="shared" si="2939"/>
        <v>IGE</v>
      </c>
      <c r="I2893" t="str">
        <f t="shared" si="2939"/>
        <v>Índice de Gestión Estratégica</v>
      </c>
      <c r="J2893" t="str">
        <f t="shared" si="2939"/>
        <v>INDICE</v>
      </c>
      <c r="K2893">
        <f t="shared" si="2939"/>
        <v>0</v>
      </c>
      <c r="L2893" s="150">
        <f>+VLOOKUP($E2893,IGE_2018!$B$8:$Z$347,24,0)</f>
        <v>0.39943129405696776</v>
      </c>
      <c r="M2893" s="142" t="str">
        <f>+VLOOKUP($E2893,IGE_2018!$B$8:$Z$347,25,0)</f>
        <v>Medio bajo</v>
      </c>
    </row>
    <row r="2894" spans="1:13" x14ac:dyDescent="0.3">
      <c r="A2894" s="139">
        <f t="shared" si="2905"/>
        <v>76</v>
      </c>
      <c r="B2894" s="148">
        <f t="shared" si="2907"/>
        <v>38</v>
      </c>
      <c r="D2894" s="149" t="str">
        <f>+VLOOKUP($A2894,mUNICIPIOS!$B$4:$F$343,2,0)</f>
        <v>Santa Rosa</v>
      </c>
      <c r="E2894" s="149">
        <f>+VLOOKUP($A2894,mUNICIPIOS!$B$4:$F$343,3,0)</f>
        <v>605</v>
      </c>
      <c r="F2894" s="149" t="str">
        <f>+VLOOKUP($A2894,mUNICIPIOS!$B$4:$F$343,4,0)</f>
        <v>San Rafael Las Flores</v>
      </c>
      <c r="G2894" s="139" t="str">
        <f t="shared" ref="G2894:K2894" si="2940">+G2856</f>
        <v>RANKING</v>
      </c>
      <c r="H2894" t="str">
        <f t="shared" si="2940"/>
        <v>RGM</v>
      </c>
      <c r="I2894" t="str">
        <f t="shared" si="2940"/>
        <v>Ranking de la Gestión Municipal 2018</v>
      </c>
      <c r="J2894" t="str">
        <f t="shared" si="2940"/>
        <v>RANKING</v>
      </c>
      <c r="K2894">
        <f t="shared" si="2940"/>
        <v>0</v>
      </c>
      <c r="L2894" s="151">
        <f>+VLOOKUP($E2894,Resultados_generales!$C$8:$AE$347,27,0)</f>
        <v>0.46157484313818387</v>
      </c>
      <c r="M2894" t="str">
        <f>+VLOOKUP($E2894,Resultados_generales!$C$8:$AE$347,28,0)</f>
        <v>Medio</v>
      </c>
    </row>
    <row r="2895" spans="1:13" x14ac:dyDescent="0.3">
      <c r="A2895" s="139">
        <f t="shared" si="2905"/>
        <v>77</v>
      </c>
      <c r="B2895" s="148">
        <f t="shared" si="2907"/>
        <v>1</v>
      </c>
      <c r="D2895" s="149" t="str">
        <f>+VLOOKUP($A2895,mUNICIPIOS!$B$4:$F$343,2,0)</f>
        <v>Santa Rosa</v>
      </c>
      <c r="E2895" s="149">
        <f>+VLOOKUP($A2895,mUNICIPIOS!$B$4:$F$343,3,0)</f>
        <v>606</v>
      </c>
      <c r="F2895" s="149" t="str">
        <f>+VLOOKUP($A2895,mUNICIPIOS!$B$4:$F$343,4,0)</f>
        <v>Oratorio</v>
      </c>
      <c r="G2895" s="139" t="str">
        <f t="shared" ref="G2895:K2895" si="2941">+G2857</f>
        <v>01</v>
      </c>
      <c r="H2895" t="str">
        <f t="shared" si="2941"/>
        <v>IPC</v>
      </c>
      <c r="I2895" t="str">
        <f t="shared" si="2941"/>
        <v>Índice de Participación Ciudadana</v>
      </c>
      <c r="J2895" t="str">
        <f t="shared" si="2941"/>
        <v>01-01</v>
      </c>
      <c r="K2895" t="str">
        <f t="shared" si="2941"/>
        <v>Número de reuniones del COMUDE en el año de la medición.</v>
      </c>
      <c r="L2895" s="150">
        <f>+VLOOKUP($E2895,IPC_2018!$B$8:$T$347,3,0)</f>
        <v>1</v>
      </c>
      <c r="M2895" s="142" t="str">
        <f>+VLOOKUP($E2895,IPC_2018!$B$8:$T$347,4,0)</f>
        <v>Alto</v>
      </c>
    </row>
    <row r="2896" spans="1:13" x14ac:dyDescent="0.3">
      <c r="A2896" s="139">
        <f t="shared" si="2905"/>
        <v>77</v>
      </c>
      <c r="B2896" s="148">
        <f t="shared" si="2907"/>
        <v>2</v>
      </c>
      <c r="D2896" s="149" t="str">
        <f>+VLOOKUP($A2896,mUNICIPIOS!$B$4:$F$343,2,0)</f>
        <v>Santa Rosa</v>
      </c>
      <c r="E2896" s="149">
        <f>+VLOOKUP($A2896,mUNICIPIOS!$B$4:$F$343,3,0)</f>
        <v>606</v>
      </c>
      <c r="F2896" s="149" t="str">
        <f>+VLOOKUP($A2896,mUNICIPIOS!$B$4:$F$343,4,0)</f>
        <v>Oratorio</v>
      </c>
      <c r="G2896" s="139" t="str">
        <f t="shared" ref="G2896:K2896" si="2942">+G2858</f>
        <v>01</v>
      </c>
      <c r="H2896" t="str">
        <f t="shared" si="2942"/>
        <v>IPC</v>
      </c>
      <c r="I2896" t="str">
        <f t="shared" si="2942"/>
        <v>Índice de Participación Ciudadana</v>
      </c>
      <c r="J2896" t="str">
        <f t="shared" si="2942"/>
        <v>01-02</v>
      </c>
      <c r="K2896" t="str">
        <f t="shared" si="2942"/>
        <v>Participación de Alcaldes, Concejales y Síndicos determinados o designados en el COMUDE</v>
      </c>
      <c r="L2896" s="150">
        <f>+VLOOKUP($E2896,IPC_2018!$B$8:$T$347,6,0)</f>
        <v>0.97916666666666663</v>
      </c>
      <c r="M2896" s="142" t="str">
        <f>+VLOOKUP($E2896,IPC_2018!$B$8:$T$347,7,0)</f>
        <v>Alto</v>
      </c>
    </row>
    <row r="2897" spans="1:13" x14ac:dyDescent="0.3">
      <c r="A2897" s="139">
        <f t="shared" si="2905"/>
        <v>77</v>
      </c>
      <c r="B2897" s="148">
        <f t="shared" si="2907"/>
        <v>3</v>
      </c>
      <c r="D2897" s="149" t="str">
        <f>+VLOOKUP($A2897,mUNICIPIOS!$B$4:$F$343,2,0)</f>
        <v>Santa Rosa</v>
      </c>
      <c r="E2897" s="149">
        <f>+VLOOKUP($A2897,mUNICIPIOS!$B$4:$F$343,3,0)</f>
        <v>606</v>
      </c>
      <c r="F2897" s="149" t="str">
        <f>+VLOOKUP($A2897,mUNICIPIOS!$B$4:$F$343,4,0)</f>
        <v>Oratorio</v>
      </c>
      <c r="G2897" s="139" t="str">
        <f t="shared" ref="G2897:K2897" si="2943">+G2859</f>
        <v>01</v>
      </c>
      <c r="H2897" t="str">
        <f t="shared" si="2943"/>
        <v>IPC</v>
      </c>
      <c r="I2897" t="str">
        <f t="shared" si="2943"/>
        <v>Índice de Participación Ciudadana</v>
      </c>
      <c r="J2897" t="str">
        <f t="shared" si="2943"/>
        <v>01-03</v>
      </c>
      <c r="K2897" t="str">
        <f t="shared" si="2943"/>
        <v>Participación  de organizaciones de jóvenes, mujeres, pueblos mayas, xincas, garífunas, y otras organizaciones en el Comude</v>
      </c>
      <c r="L2897" s="150">
        <f>+VLOOKUP($E2897,IPC_2018!$B$8:$T$347,9,0)</f>
        <v>0</v>
      </c>
      <c r="M2897" s="142" t="str">
        <f>+VLOOKUP($E2897,IPC_2018!$B$8:$T$347,10,0)</f>
        <v>Bajo</v>
      </c>
    </row>
    <row r="2898" spans="1:13" x14ac:dyDescent="0.3">
      <c r="A2898" s="139">
        <f t="shared" si="2905"/>
        <v>77</v>
      </c>
      <c r="B2898" s="148">
        <f t="shared" si="2907"/>
        <v>4</v>
      </c>
      <c r="D2898" s="149" t="str">
        <f>+VLOOKUP($A2898,mUNICIPIOS!$B$4:$F$343,2,0)</f>
        <v>Santa Rosa</v>
      </c>
      <c r="E2898" s="149">
        <f>+VLOOKUP($A2898,mUNICIPIOS!$B$4:$F$343,3,0)</f>
        <v>606</v>
      </c>
      <c r="F2898" s="149" t="str">
        <f>+VLOOKUP($A2898,mUNICIPIOS!$B$4:$F$343,4,0)</f>
        <v>Oratorio</v>
      </c>
      <c r="G2898" s="139" t="str">
        <f t="shared" ref="G2898:K2898" si="2944">+G2860</f>
        <v>01</v>
      </c>
      <c r="H2898" t="str">
        <f t="shared" si="2944"/>
        <v>IPC</v>
      </c>
      <c r="I2898" t="str">
        <f t="shared" si="2944"/>
        <v>Índice de Participación Ciudadana</v>
      </c>
      <c r="J2898" t="str">
        <f t="shared" si="2944"/>
        <v>01-04</v>
      </c>
      <c r="K2898" t="str">
        <f t="shared" si="2944"/>
        <v>Representatividad territorial del Comude.</v>
      </c>
      <c r="L2898" s="150">
        <f>+VLOOKUP($E2898,IPC_2018!$B$8:$T$347,12,0)</f>
        <v>0.57971491228070171</v>
      </c>
      <c r="M2898" s="142" t="str">
        <f>+VLOOKUP($E2898,IPC_2018!$B$8:$T$347,13,0)</f>
        <v>Medio</v>
      </c>
    </row>
    <row r="2899" spans="1:13" x14ac:dyDescent="0.3">
      <c r="A2899" s="139">
        <f t="shared" si="2905"/>
        <v>77</v>
      </c>
      <c r="B2899" s="148">
        <f t="shared" si="2907"/>
        <v>5</v>
      </c>
      <c r="D2899" s="149" t="str">
        <f>+VLOOKUP($A2899,mUNICIPIOS!$B$4:$F$343,2,0)</f>
        <v>Santa Rosa</v>
      </c>
      <c r="E2899" s="149">
        <f>+VLOOKUP($A2899,mUNICIPIOS!$B$4:$F$343,3,0)</f>
        <v>606</v>
      </c>
      <c r="F2899" s="149" t="str">
        <f>+VLOOKUP($A2899,mUNICIPIOS!$B$4:$F$343,4,0)</f>
        <v>Oratorio</v>
      </c>
      <c r="G2899" s="139" t="str">
        <f t="shared" ref="G2899:K2899" si="2945">+G2861</f>
        <v>01</v>
      </c>
      <c r="H2899" t="str">
        <f t="shared" si="2945"/>
        <v>IPC</v>
      </c>
      <c r="I2899" t="str">
        <f t="shared" si="2945"/>
        <v>Índice de Participación Ciudadana</v>
      </c>
      <c r="J2899" t="str">
        <f t="shared" si="2945"/>
        <v>01-05</v>
      </c>
      <c r="K2899" t="str">
        <f t="shared" si="2945"/>
        <v>Funcionamiento del Comude</v>
      </c>
      <c r="L2899" s="150">
        <f>+VLOOKUP($E2899,IPC_2018!$B$8:$T$347,15,0)</f>
        <v>0.15901060076290127</v>
      </c>
      <c r="M2899" s="142" t="str">
        <f>+VLOOKUP($E2899,IPC_2018!$B$8:$T$347,16,0)</f>
        <v>Bajo</v>
      </c>
    </row>
    <row r="2900" spans="1:13" x14ac:dyDescent="0.3">
      <c r="A2900" s="139">
        <f t="shared" si="2905"/>
        <v>77</v>
      </c>
      <c r="B2900" s="148">
        <f t="shared" si="2907"/>
        <v>6</v>
      </c>
      <c r="D2900" s="149" t="str">
        <f>+VLOOKUP($A2900,mUNICIPIOS!$B$4:$F$343,2,0)</f>
        <v>Santa Rosa</v>
      </c>
      <c r="E2900" s="149">
        <f>+VLOOKUP($A2900,mUNICIPIOS!$B$4:$F$343,3,0)</f>
        <v>606</v>
      </c>
      <c r="F2900" s="149" t="str">
        <f>+VLOOKUP($A2900,mUNICIPIOS!$B$4:$F$343,4,0)</f>
        <v>Oratorio</v>
      </c>
      <c r="G2900" s="139" t="str">
        <f t="shared" ref="G2900:K2900" si="2946">+G2862</f>
        <v>01</v>
      </c>
      <c r="H2900" t="str">
        <f t="shared" si="2946"/>
        <v>IPC</v>
      </c>
      <c r="I2900" t="str">
        <f t="shared" si="2946"/>
        <v>Índice de Participación Ciudadana</v>
      </c>
      <c r="J2900" t="str">
        <f t="shared" si="2946"/>
        <v>INDICE</v>
      </c>
      <c r="K2900">
        <f t="shared" si="2946"/>
        <v>0</v>
      </c>
      <c r="L2900" s="150">
        <f>+VLOOKUP($E2900,IPC_2018!$B$8:$T$347,18,0)</f>
        <v>0.65820466028987368</v>
      </c>
      <c r="M2900" s="142" t="str">
        <f>+VLOOKUP($E2900,IPC_2018!$B$8:$T$347,19,0)</f>
        <v>Medio alto</v>
      </c>
    </row>
    <row r="2901" spans="1:13" x14ac:dyDescent="0.3">
      <c r="A2901" s="139">
        <f t="shared" si="2905"/>
        <v>77</v>
      </c>
      <c r="B2901" s="148">
        <f t="shared" si="2907"/>
        <v>7</v>
      </c>
      <c r="D2901" s="149" t="str">
        <f>+VLOOKUP($A2901,mUNICIPIOS!$B$4:$F$343,2,0)</f>
        <v>Santa Rosa</v>
      </c>
      <c r="E2901" s="149">
        <f>+VLOOKUP($A2901,mUNICIPIOS!$B$4:$F$343,3,0)</f>
        <v>606</v>
      </c>
      <c r="F2901" s="149" t="str">
        <f>+VLOOKUP($A2901,mUNICIPIOS!$B$4:$F$343,4,0)</f>
        <v>Oratorio</v>
      </c>
      <c r="G2901" s="139" t="str">
        <f t="shared" ref="G2901:K2901" si="2947">+G2863</f>
        <v>02</v>
      </c>
      <c r="H2901" t="str">
        <f t="shared" si="2947"/>
        <v>IIC</v>
      </c>
      <c r="I2901" t="str">
        <f t="shared" si="2947"/>
        <v>Índice de Información a la Ciudadanía</v>
      </c>
      <c r="J2901" t="str">
        <f t="shared" si="2947"/>
        <v>02-01</v>
      </c>
      <c r="K2901" t="str">
        <f t="shared" si="2947"/>
        <v>Rendición de cuentas cuatrimestral y anual al Comude enfocadas en resultados.</v>
      </c>
      <c r="L2901" s="150">
        <f>+VLOOKUP($E2901,IIC_2018!$B$8:$Q$347,3,0)</f>
        <v>0.4</v>
      </c>
      <c r="M2901" s="142" t="str">
        <f>+VLOOKUP($E2901,IIC_2018!$B$8:$Q$347,4,0)</f>
        <v>Medio bajo</v>
      </c>
    </row>
    <row r="2902" spans="1:13" x14ac:dyDescent="0.3">
      <c r="A2902" s="139">
        <f t="shared" si="2905"/>
        <v>77</v>
      </c>
      <c r="B2902" s="148">
        <f t="shared" si="2907"/>
        <v>8</v>
      </c>
      <c r="D2902" s="149" t="str">
        <f>+VLOOKUP($A2902,mUNICIPIOS!$B$4:$F$343,2,0)</f>
        <v>Santa Rosa</v>
      </c>
      <c r="E2902" s="149">
        <f>+VLOOKUP($A2902,mUNICIPIOS!$B$4:$F$343,3,0)</f>
        <v>606</v>
      </c>
      <c r="F2902" s="149" t="str">
        <f>+VLOOKUP($A2902,mUNICIPIOS!$B$4:$F$343,4,0)</f>
        <v>Oratorio</v>
      </c>
      <c r="G2902" s="139" t="str">
        <f t="shared" ref="G2902:K2902" si="2948">+G2864</f>
        <v>02</v>
      </c>
      <c r="H2902" t="str">
        <f t="shared" si="2948"/>
        <v>IIC</v>
      </c>
      <c r="I2902" t="str">
        <f t="shared" si="2948"/>
        <v>Índice de Información a la Ciudadanía</v>
      </c>
      <c r="J2902" t="str">
        <f t="shared" si="2948"/>
        <v>02-02</v>
      </c>
      <c r="K2902" t="str">
        <f t="shared" si="2948"/>
        <v>Información presupuestaria y otra información brindada a la ciudadanía disponible en medios locales de comunicación.</v>
      </c>
      <c r="L2902" s="150">
        <f>+VLOOKUP($E2902,IIC_2018!$B$8:$Q$347,6,0)</f>
        <v>0</v>
      </c>
      <c r="M2902" s="142" t="str">
        <f>+VLOOKUP($E2902,IIC_2018!$B$8:$Q$347,7,0)</f>
        <v>Bajo</v>
      </c>
    </row>
    <row r="2903" spans="1:13" x14ac:dyDescent="0.3">
      <c r="A2903" s="139">
        <f t="shared" si="2905"/>
        <v>77</v>
      </c>
      <c r="B2903" s="148">
        <f t="shared" si="2907"/>
        <v>9</v>
      </c>
      <c r="D2903" s="149" t="str">
        <f>+VLOOKUP($A2903,mUNICIPIOS!$B$4:$F$343,2,0)</f>
        <v>Santa Rosa</v>
      </c>
      <c r="E2903" s="149">
        <f>+VLOOKUP($A2903,mUNICIPIOS!$B$4:$F$343,3,0)</f>
        <v>606</v>
      </c>
      <c r="F2903" s="149" t="str">
        <f>+VLOOKUP($A2903,mUNICIPIOS!$B$4:$F$343,4,0)</f>
        <v>Oratorio</v>
      </c>
      <c r="G2903" s="139" t="str">
        <f t="shared" ref="G2903:K2903" si="2949">+G2865</f>
        <v>02</v>
      </c>
      <c r="H2903" t="str">
        <f t="shared" si="2949"/>
        <v>IIC</v>
      </c>
      <c r="I2903" t="str">
        <f t="shared" si="2949"/>
        <v>Índice de Información a la Ciudadanía</v>
      </c>
      <c r="J2903" t="str">
        <f t="shared" si="2949"/>
        <v>02-03</v>
      </c>
      <c r="K2903" t="str">
        <f t="shared" si="2949"/>
        <v>Información pública de oficio actualizada y disponible de acuerdo a la LAIP y uso de internet.</v>
      </c>
      <c r="L2903" s="150">
        <f>+VLOOKUP($E2903,IIC_2018!$B$8:$Q$347,9,0)</f>
        <v>0.99999999999999989</v>
      </c>
      <c r="M2903" s="142" t="str">
        <f>+VLOOKUP($E2903,IIC_2018!$B$8:$Q$347,10,0)</f>
        <v>Alto</v>
      </c>
    </row>
    <row r="2904" spans="1:13" x14ac:dyDescent="0.3">
      <c r="A2904" s="139">
        <f t="shared" si="2905"/>
        <v>77</v>
      </c>
      <c r="B2904" s="148">
        <f t="shared" si="2907"/>
        <v>10</v>
      </c>
      <c r="D2904" s="149" t="str">
        <f>+VLOOKUP($A2904,mUNICIPIOS!$B$4:$F$343,2,0)</f>
        <v>Santa Rosa</v>
      </c>
      <c r="E2904" s="149">
        <f>+VLOOKUP($A2904,mUNICIPIOS!$B$4:$F$343,3,0)</f>
        <v>606</v>
      </c>
      <c r="F2904" s="149" t="str">
        <f>+VLOOKUP($A2904,mUNICIPIOS!$B$4:$F$343,4,0)</f>
        <v>Oratorio</v>
      </c>
      <c r="G2904" s="139" t="str">
        <f t="shared" ref="G2904:K2904" si="2950">+G2866</f>
        <v>02</v>
      </c>
      <c r="H2904" t="str">
        <f t="shared" si="2950"/>
        <v>IIC</v>
      </c>
      <c r="I2904" t="str">
        <f t="shared" si="2950"/>
        <v>Índice de Información a la Ciudadanía</v>
      </c>
      <c r="J2904" t="str">
        <f t="shared" si="2950"/>
        <v>02-04</v>
      </c>
      <c r="K2904" t="str">
        <f t="shared" si="2950"/>
        <v>Relación del monto contratado por medio de Guate compras con el total del presupuesto de egresos vigente.</v>
      </c>
      <c r="L2904" s="150">
        <f>+VLOOKUP($E2904,IIC_2018!$B$8:$Q$347,12,0)</f>
        <v>0.34248712806166337</v>
      </c>
      <c r="M2904" s="142" t="str">
        <f>+VLOOKUP($E2904,IIC_2018!$B$8:$Q$347,13,0)</f>
        <v>Medio bajo</v>
      </c>
    </row>
    <row r="2905" spans="1:13" x14ac:dyDescent="0.3">
      <c r="A2905" s="139">
        <f t="shared" si="2905"/>
        <v>77</v>
      </c>
      <c r="B2905" s="148">
        <f t="shared" si="2907"/>
        <v>11</v>
      </c>
      <c r="D2905" s="149" t="str">
        <f>+VLOOKUP($A2905,mUNICIPIOS!$B$4:$F$343,2,0)</f>
        <v>Santa Rosa</v>
      </c>
      <c r="E2905" s="149">
        <f>+VLOOKUP($A2905,mUNICIPIOS!$B$4:$F$343,3,0)</f>
        <v>606</v>
      </c>
      <c r="F2905" s="149" t="str">
        <f>+VLOOKUP($A2905,mUNICIPIOS!$B$4:$F$343,4,0)</f>
        <v>Oratorio</v>
      </c>
      <c r="G2905" s="139" t="str">
        <f t="shared" ref="G2905:K2905" si="2951">+G2867</f>
        <v>02</v>
      </c>
      <c r="H2905" t="str">
        <f t="shared" si="2951"/>
        <v>IIC</v>
      </c>
      <c r="I2905" t="str">
        <f t="shared" si="2951"/>
        <v>Índice de Información a la Ciudadanía</v>
      </c>
      <c r="J2905" t="str">
        <f t="shared" si="2951"/>
        <v>INDICE</v>
      </c>
      <c r="K2905">
        <f t="shared" si="2951"/>
        <v>0</v>
      </c>
      <c r="L2905" s="150">
        <f>+VLOOKUP($E2905,IIC_2018!$B$8:$Q$347,15,0)</f>
        <v>0.43562178201541579</v>
      </c>
      <c r="M2905" s="142" t="str">
        <f>+VLOOKUP($E2905,IIC_2018!$B$8:$Q$347,16,0)</f>
        <v>Medio</v>
      </c>
    </row>
    <row r="2906" spans="1:13" x14ac:dyDescent="0.3">
      <c r="A2906" s="139">
        <f t="shared" si="2905"/>
        <v>77</v>
      </c>
      <c r="B2906" s="148">
        <f t="shared" si="2907"/>
        <v>12</v>
      </c>
      <c r="D2906" s="149" t="str">
        <f>+VLOOKUP($A2906,mUNICIPIOS!$B$4:$F$343,2,0)</f>
        <v>Santa Rosa</v>
      </c>
      <c r="E2906" s="149">
        <f>+VLOOKUP($A2906,mUNICIPIOS!$B$4:$F$343,3,0)</f>
        <v>606</v>
      </c>
      <c r="F2906" s="149" t="str">
        <f>+VLOOKUP($A2906,mUNICIPIOS!$B$4:$F$343,4,0)</f>
        <v>Oratorio</v>
      </c>
      <c r="G2906" s="139" t="str">
        <f t="shared" ref="G2906:K2906" si="2952">+G2868</f>
        <v>03</v>
      </c>
      <c r="H2906" t="str">
        <f t="shared" si="2952"/>
        <v>ISP</v>
      </c>
      <c r="I2906" t="str">
        <f t="shared" si="2952"/>
        <v>Índice de Servicios Públicos</v>
      </c>
      <c r="J2906" t="str">
        <f t="shared" si="2952"/>
        <v>03-01</v>
      </c>
      <c r="K2906" t="str">
        <f t="shared" si="2952"/>
        <v>Cobertura del servicio público de agua</v>
      </c>
      <c r="L2906" s="150">
        <f>+VLOOKUP($E2906,ISP_2018!$B$8:$T$347,3,0)</f>
        <v>0.20618142895370617</v>
      </c>
      <c r="M2906" s="142" t="str">
        <f>+VLOOKUP($E2906,ISP_2018!$B$8:$T$347,4,0)</f>
        <v>Medio bajo</v>
      </c>
    </row>
    <row r="2907" spans="1:13" x14ac:dyDescent="0.3">
      <c r="A2907" s="139">
        <f t="shared" si="2905"/>
        <v>77</v>
      </c>
      <c r="B2907" s="148">
        <f t="shared" si="2907"/>
        <v>13</v>
      </c>
      <c r="D2907" s="149" t="str">
        <f>+VLOOKUP($A2907,mUNICIPIOS!$B$4:$F$343,2,0)</f>
        <v>Santa Rosa</v>
      </c>
      <c r="E2907" s="149">
        <f>+VLOOKUP($A2907,mUNICIPIOS!$B$4:$F$343,3,0)</f>
        <v>606</v>
      </c>
      <c r="F2907" s="149" t="str">
        <f>+VLOOKUP($A2907,mUNICIPIOS!$B$4:$F$343,4,0)</f>
        <v>Oratorio</v>
      </c>
      <c r="G2907" s="139" t="str">
        <f t="shared" ref="G2907:K2907" si="2953">+G2869</f>
        <v>03</v>
      </c>
      <c r="H2907" t="str">
        <f t="shared" si="2953"/>
        <v>ISP</v>
      </c>
      <c r="I2907" t="str">
        <f t="shared" si="2953"/>
        <v>Índice de Servicios Públicos</v>
      </c>
      <c r="J2907" t="str">
        <f t="shared" si="2953"/>
        <v>03-02</v>
      </c>
      <c r="K2907" t="str">
        <f t="shared" si="2953"/>
        <v>Control de la calidad del servicio público de agua</v>
      </c>
      <c r="L2907" s="150">
        <f>+VLOOKUP($E2907,ISP_2018!$B$8:$T$347,6,0)</f>
        <v>0.65</v>
      </c>
      <c r="M2907" s="142" t="str">
        <f>+VLOOKUP($E2907,ISP_2018!$B$8:$T$347,7,0)</f>
        <v>Medio alto</v>
      </c>
    </row>
    <row r="2908" spans="1:13" x14ac:dyDescent="0.3">
      <c r="A2908" s="139">
        <f t="shared" si="2905"/>
        <v>77</v>
      </c>
      <c r="B2908" s="148">
        <f t="shared" si="2907"/>
        <v>14</v>
      </c>
      <c r="D2908" s="149" t="str">
        <f>+VLOOKUP($A2908,mUNICIPIOS!$B$4:$F$343,2,0)</f>
        <v>Santa Rosa</v>
      </c>
      <c r="E2908" s="149">
        <f>+VLOOKUP($A2908,mUNICIPIOS!$B$4:$F$343,3,0)</f>
        <v>606</v>
      </c>
      <c r="F2908" s="149" t="str">
        <f>+VLOOKUP($A2908,mUNICIPIOS!$B$4:$F$343,4,0)</f>
        <v>Oratorio</v>
      </c>
      <c r="G2908" s="139" t="str">
        <f t="shared" ref="G2908:K2908" si="2954">+G2870</f>
        <v>03</v>
      </c>
      <c r="H2908" t="str">
        <f t="shared" si="2954"/>
        <v>ISP</v>
      </c>
      <c r="I2908" t="str">
        <f t="shared" si="2954"/>
        <v>Índice de Servicios Públicos</v>
      </c>
      <c r="J2908" t="str">
        <f t="shared" si="2954"/>
        <v>03-03</v>
      </c>
      <c r="K2908" t="str">
        <f t="shared" si="2954"/>
        <v>Disposición  y tratamiento  de aguas residuales</v>
      </c>
      <c r="L2908" s="150">
        <f>+VLOOKUP($E2908,ISP_2018!$B$8:$T$347,9,0)</f>
        <v>0.70577936933291163</v>
      </c>
      <c r="M2908" s="142" t="str">
        <f>+VLOOKUP($E2908,ISP_2018!$B$8:$T$347,10,0)</f>
        <v>Medio alto</v>
      </c>
    </row>
    <row r="2909" spans="1:13" x14ac:dyDescent="0.3">
      <c r="A2909" s="139">
        <f t="shared" si="2905"/>
        <v>77</v>
      </c>
      <c r="B2909" s="148">
        <f t="shared" si="2907"/>
        <v>15</v>
      </c>
      <c r="D2909" s="149" t="str">
        <f>+VLOOKUP($A2909,mUNICIPIOS!$B$4:$F$343,2,0)</f>
        <v>Santa Rosa</v>
      </c>
      <c r="E2909" s="149">
        <f>+VLOOKUP($A2909,mUNICIPIOS!$B$4:$F$343,3,0)</f>
        <v>606</v>
      </c>
      <c r="F2909" s="149" t="str">
        <f>+VLOOKUP($A2909,mUNICIPIOS!$B$4:$F$343,4,0)</f>
        <v>Oratorio</v>
      </c>
      <c r="G2909" s="139" t="str">
        <f t="shared" ref="G2909:K2909" si="2955">+G2871</f>
        <v>03</v>
      </c>
      <c r="H2909" t="str">
        <f t="shared" si="2955"/>
        <v>ISP</v>
      </c>
      <c r="I2909" t="str">
        <f t="shared" si="2955"/>
        <v>Índice de Servicios Públicos</v>
      </c>
      <c r="J2909" t="str">
        <f t="shared" si="2955"/>
        <v>03-04</v>
      </c>
      <c r="K2909" t="str">
        <f t="shared" si="2955"/>
        <v>Gestión y manejo de los residuos y desechos sólidos</v>
      </c>
      <c r="L2909" s="150">
        <f>+VLOOKUP($E2909,ISP_2018!$B$8:$T$347,12,0)</f>
        <v>5.3060509503244722E-2</v>
      </c>
      <c r="M2909" s="142" t="str">
        <f>+VLOOKUP($E2909,ISP_2018!$B$8:$T$347,13,0)</f>
        <v>Bajo</v>
      </c>
    </row>
    <row r="2910" spans="1:13" x14ac:dyDescent="0.3">
      <c r="A2910" s="139">
        <f t="shared" si="2905"/>
        <v>77</v>
      </c>
      <c r="B2910" s="148">
        <f t="shared" si="2907"/>
        <v>16</v>
      </c>
      <c r="D2910" s="149" t="str">
        <f>+VLOOKUP($A2910,mUNICIPIOS!$B$4:$F$343,2,0)</f>
        <v>Santa Rosa</v>
      </c>
      <c r="E2910" s="149">
        <f>+VLOOKUP($A2910,mUNICIPIOS!$B$4:$F$343,3,0)</f>
        <v>606</v>
      </c>
      <c r="F2910" s="149" t="str">
        <f>+VLOOKUP($A2910,mUNICIPIOS!$B$4:$F$343,4,0)</f>
        <v>Oratorio</v>
      </c>
      <c r="G2910" s="139" t="str">
        <f t="shared" ref="G2910:K2910" si="2956">+G2872</f>
        <v>03</v>
      </c>
      <c r="H2910" t="str">
        <f t="shared" si="2956"/>
        <v>ISP</v>
      </c>
      <c r="I2910" t="str">
        <f t="shared" si="2956"/>
        <v>Índice de Servicios Públicos</v>
      </c>
      <c r="J2910" t="str">
        <f t="shared" si="2956"/>
        <v>03-05</v>
      </c>
      <c r="K2910" t="str">
        <f t="shared" si="2956"/>
        <v>Gestión de servicios públicos municipales</v>
      </c>
      <c r="L2910" s="150">
        <f>+VLOOKUP($E2910,ISP_2018!$B$8:$T$347,15,0)</f>
        <v>4.8387096774193547E-2</v>
      </c>
      <c r="M2910" s="142" t="str">
        <f>+VLOOKUP($E2910,ISP_2018!$B$8:$T$347,16,0)</f>
        <v>Bajo</v>
      </c>
    </row>
    <row r="2911" spans="1:13" x14ac:dyDescent="0.3">
      <c r="A2911" s="139">
        <f t="shared" si="2905"/>
        <v>77</v>
      </c>
      <c r="B2911" s="148">
        <f t="shared" si="2907"/>
        <v>17</v>
      </c>
      <c r="D2911" s="149" t="str">
        <f>+VLOOKUP($A2911,mUNICIPIOS!$B$4:$F$343,2,0)</f>
        <v>Santa Rosa</v>
      </c>
      <c r="E2911" s="149">
        <f>+VLOOKUP($A2911,mUNICIPIOS!$B$4:$F$343,3,0)</f>
        <v>606</v>
      </c>
      <c r="F2911" s="149" t="str">
        <f>+VLOOKUP($A2911,mUNICIPIOS!$B$4:$F$343,4,0)</f>
        <v>Oratorio</v>
      </c>
      <c r="G2911" s="139" t="str">
        <f t="shared" ref="G2911:K2911" si="2957">+G2873</f>
        <v>03</v>
      </c>
      <c r="H2911" t="str">
        <f t="shared" si="2957"/>
        <v>ISP</v>
      </c>
      <c r="I2911" t="str">
        <f t="shared" si="2957"/>
        <v>Índice de Servicios Públicos</v>
      </c>
      <c r="J2911" t="str">
        <f t="shared" si="2957"/>
        <v>INDICE</v>
      </c>
      <c r="K2911">
        <f t="shared" si="2957"/>
        <v>0</v>
      </c>
      <c r="L2911" s="150">
        <f>+VLOOKUP($E2911,ISP_2018!$B$8:$T$347,18,0)</f>
        <v>0.37706353801744064</v>
      </c>
      <c r="M2911" s="142" t="str">
        <f>+VLOOKUP($E2911,ISP_2018!$B$8:$T$347,19,0)</f>
        <v>Medio bajo</v>
      </c>
    </row>
    <row r="2912" spans="1:13" x14ac:dyDescent="0.3">
      <c r="A2912" s="139">
        <f t="shared" si="2905"/>
        <v>77</v>
      </c>
      <c r="B2912" s="148">
        <f t="shared" si="2907"/>
        <v>18</v>
      </c>
      <c r="D2912" s="149" t="str">
        <f>+VLOOKUP($A2912,mUNICIPIOS!$B$4:$F$343,2,0)</f>
        <v>Santa Rosa</v>
      </c>
      <c r="E2912" s="149">
        <f>+VLOOKUP($A2912,mUNICIPIOS!$B$4:$F$343,3,0)</f>
        <v>606</v>
      </c>
      <c r="F2912" s="149" t="str">
        <f>+VLOOKUP($A2912,mUNICIPIOS!$B$4:$F$343,4,0)</f>
        <v>Oratorio</v>
      </c>
      <c r="G2912" s="139" t="str">
        <f t="shared" ref="G2912:K2912" si="2958">+G2874</f>
        <v>04</v>
      </c>
      <c r="H2912" t="str">
        <f t="shared" si="2958"/>
        <v>IGA</v>
      </c>
      <c r="I2912" t="str">
        <f t="shared" si="2958"/>
        <v>Índice de Gestión Administrativa</v>
      </c>
      <c r="J2912" t="str">
        <f t="shared" si="2958"/>
        <v>04-01</v>
      </c>
      <c r="K2912" t="str">
        <f t="shared" si="2958"/>
        <v>Existencia de elementos de atención municipal orientada al vecino</v>
      </c>
      <c r="L2912" s="150">
        <f>+VLOOKUP($E2912,IGA_2018!$B$8:$N$347,3,0)</f>
        <v>0.5</v>
      </c>
      <c r="M2912" s="142" t="str">
        <f>+VLOOKUP($E2912,IGA_2018!$B$8:$N$347,4,0)</f>
        <v>Medio</v>
      </c>
    </row>
    <row r="2913" spans="1:13" x14ac:dyDescent="0.3">
      <c r="A2913" s="139">
        <f t="shared" si="2905"/>
        <v>77</v>
      </c>
      <c r="B2913" s="148">
        <f t="shared" si="2907"/>
        <v>19</v>
      </c>
      <c r="D2913" s="149" t="str">
        <f>+VLOOKUP($A2913,mUNICIPIOS!$B$4:$F$343,2,0)</f>
        <v>Santa Rosa</v>
      </c>
      <c r="E2913" s="149">
        <f>+VLOOKUP($A2913,mUNICIPIOS!$B$4:$F$343,3,0)</f>
        <v>606</v>
      </c>
      <c r="F2913" s="149" t="str">
        <f>+VLOOKUP($A2913,mUNICIPIOS!$B$4:$F$343,4,0)</f>
        <v>Oratorio</v>
      </c>
      <c r="G2913" s="139" t="str">
        <f t="shared" ref="G2913:K2913" si="2959">+G2875</f>
        <v>04</v>
      </c>
      <c r="H2913" t="str">
        <f t="shared" si="2959"/>
        <v>IGA</v>
      </c>
      <c r="I2913" t="str">
        <f t="shared" si="2959"/>
        <v>Índice de Gestión Administrativa</v>
      </c>
      <c r="J2913" t="str">
        <f t="shared" si="2959"/>
        <v>04-02</v>
      </c>
      <c r="K2913" t="str">
        <f t="shared" si="2959"/>
        <v>Gestión del recurso humano.</v>
      </c>
      <c r="L2913" s="150">
        <f>+VLOOKUP($E2913,IGA_2018!$B$8:$N$347,6,0)</f>
        <v>0.67548972585747824</v>
      </c>
      <c r="M2913" s="142" t="str">
        <f>+VLOOKUP($E2913,IGA_2018!$B$8:$N$347,7,0)</f>
        <v>Medio alto</v>
      </c>
    </row>
    <row r="2914" spans="1:13" x14ac:dyDescent="0.3">
      <c r="A2914" s="139">
        <f t="shared" si="2905"/>
        <v>77</v>
      </c>
      <c r="B2914" s="148">
        <f t="shared" si="2907"/>
        <v>20</v>
      </c>
      <c r="D2914" s="149" t="str">
        <f>+VLOOKUP($A2914,mUNICIPIOS!$B$4:$F$343,2,0)</f>
        <v>Santa Rosa</v>
      </c>
      <c r="E2914" s="149">
        <f>+VLOOKUP($A2914,mUNICIPIOS!$B$4:$F$343,3,0)</f>
        <v>606</v>
      </c>
      <c r="F2914" s="149" t="str">
        <f>+VLOOKUP($A2914,mUNICIPIOS!$B$4:$F$343,4,0)</f>
        <v>Oratorio</v>
      </c>
      <c r="G2914" s="139" t="str">
        <f t="shared" ref="G2914:K2914" si="2960">+G2876</f>
        <v>04</v>
      </c>
      <c r="H2914" t="str">
        <f t="shared" si="2960"/>
        <v>IGA</v>
      </c>
      <c r="I2914" t="str">
        <f t="shared" si="2960"/>
        <v>Índice de Gestión Administrativa</v>
      </c>
      <c r="J2914" t="str">
        <f t="shared" si="2960"/>
        <v>04-03</v>
      </c>
      <c r="K2914" t="str">
        <f t="shared" si="2960"/>
        <v>Existencia de oficinas municipales con instrumentos de gestión.</v>
      </c>
      <c r="L2914" s="150">
        <f>+VLOOKUP($E2914,IGA_2018!$B$8:$N$347,9,0)</f>
        <v>0.87142857142857144</v>
      </c>
      <c r="M2914" s="142" t="str">
        <f>+VLOOKUP($E2914,IGA_2018!$B$8:$N$347,10,0)</f>
        <v>Alto</v>
      </c>
    </row>
    <row r="2915" spans="1:13" x14ac:dyDescent="0.3">
      <c r="A2915" s="139">
        <f t="shared" si="2905"/>
        <v>77</v>
      </c>
      <c r="B2915" s="148">
        <f t="shared" si="2907"/>
        <v>21</v>
      </c>
      <c r="D2915" s="149" t="str">
        <f>+VLOOKUP($A2915,mUNICIPIOS!$B$4:$F$343,2,0)</f>
        <v>Santa Rosa</v>
      </c>
      <c r="E2915" s="149">
        <f>+VLOOKUP($A2915,mUNICIPIOS!$B$4:$F$343,3,0)</f>
        <v>606</v>
      </c>
      <c r="F2915" s="149" t="str">
        <f>+VLOOKUP($A2915,mUNICIPIOS!$B$4:$F$343,4,0)</f>
        <v>Oratorio</v>
      </c>
      <c r="G2915" s="139" t="str">
        <f t="shared" ref="G2915:K2915" si="2961">+G2877</f>
        <v>04</v>
      </c>
      <c r="H2915" t="str">
        <f t="shared" si="2961"/>
        <v>IGA</v>
      </c>
      <c r="I2915" t="str">
        <f t="shared" si="2961"/>
        <v>Índice de Gestión Administrativa</v>
      </c>
      <c r="J2915" t="str">
        <f t="shared" si="2961"/>
        <v>INDICE</v>
      </c>
      <c r="K2915">
        <f t="shared" si="2961"/>
        <v>0</v>
      </c>
      <c r="L2915" s="150">
        <f>+VLOOKUP($E2915,IGA_2018!$B$8:$N$347,12,0)</f>
        <v>0.69142140405011743</v>
      </c>
      <c r="M2915" s="142" t="str">
        <f>+VLOOKUP($E2915,IGA_2018!$B$8:$N$347,13,0)</f>
        <v>Medio alto</v>
      </c>
    </row>
    <row r="2916" spans="1:13" x14ac:dyDescent="0.3">
      <c r="A2916" s="139">
        <f t="shared" si="2905"/>
        <v>77</v>
      </c>
      <c r="B2916" s="148">
        <f t="shared" si="2907"/>
        <v>22</v>
      </c>
      <c r="D2916" s="149" t="str">
        <f>+VLOOKUP($A2916,mUNICIPIOS!$B$4:$F$343,2,0)</f>
        <v>Santa Rosa</v>
      </c>
      <c r="E2916" s="149">
        <f>+VLOOKUP($A2916,mUNICIPIOS!$B$4:$F$343,3,0)</f>
        <v>606</v>
      </c>
      <c r="F2916" s="149" t="str">
        <f>+VLOOKUP($A2916,mUNICIPIOS!$B$4:$F$343,4,0)</f>
        <v>Oratorio</v>
      </c>
      <c r="G2916" s="139" t="str">
        <f t="shared" ref="G2916:K2916" si="2962">+G2878</f>
        <v>05</v>
      </c>
      <c r="H2916" t="str">
        <f t="shared" si="2962"/>
        <v>IGF</v>
      </c>
      <c r="I2916" t="str">
        <f t="shared" si="2962"/>
        <v>Índice de Gestión Financiera</v>
      </c>
      <c r="J2916" t="str">
        <f t="shared" si="2962"/>
        <v>05-01</v>
      </c>
      <c r="K2916" t="str">
        <f t="shared" si="2962"/>
        <v>Autonomía financiera municipal</v>
      </c>
      <c r="L2916" s="150">
        <f>+VLOOKUP($E2916,IGF_2018!$B$8:$Z$347,3,0)</f>
        <v>0.18647053602875915</v>
      </c>
      <c r="M2916" s="142" t="str">
        <f>+VLOOKUP($E2916,IGF_2018!$B$8:$Z$347,4,0)</f>
        <v>Bajo</v>
      </c>
    </row>
    <row r="2917" spans="1:13" x14ac:dyDescent="0.3">
      <c r="A2917" s="139">
        <f t="shared" si="2905"/>
        <v>77</v>
      </c>
      <c r="B2917" s="148">
        <f t="shared" si="2907"/>
        <v>23</v>
      </c>
      <c r="D2917" s="149" t="str">
        <f>+VLOOKUP($A2917,mUNICIPIOS!$B$4:$F$343,2,0)</f>
        <v>Santa Rosa</v>
      </c>
      <c r="E2917" s="149">
        <f>+VLOOKUP($A2917,mUNICIPIOS!$B$4:$F$343,3,0)</f>
        <v>606</v>
      </c>
      <c r="F2917" s="149" t="str">
        <f>+VLOOKUP($A2917,mUNICIPIOS!$B$4:$F$343,4,0)</f>
        <v>Oratorio</v>
      </c>
      <c r="G2917" s="139" t="str">
        <f t="shared" ref="G2917:K2917" si="2963">+G2879</f>
        <v>05</v>
      </c>
      <c r="H2917" t="str">
        <f t="shared" si="2963"/>
        <v>IGF</v>
      </c>
      <c r="I2917" t="str">
        <f t="shared" si="2963"/>
        <v>Índice de Gestión Financiera</v>
      </c>
      <c r="J2917" t="str">
        <f t="shared" si="2963"/>
        <v>05-02</v>
      </c>
      <c r="K2917" t="str">
        <f t="shared" si="2963"/>
        <v xml:space="preserve">Ingresos propios por habitante -sin regalías- </v>
      </c>
      <c r="L2917" s="150">
        <f>+VLOOKUP($E2917,IGF_2018!$B$8:$Z$347,6,0)</f>
        <v>0.10821283735058605</v>
      </c>
      <c r="M2917" s="142" t="str">
        <f>+VLOOKUP($E2917,IGF_2018!$B$8:$Z$347,7,0)</f>
        <v>Bajo</v>
      </c>
    </row>
    <row r="2918" spans="1:13" x14ac:dyDescent="0.3">
      <c r="A2918" s="139">
        <f t="shared" si="2905"/>
        <v>77</v>
      </c>
      <c r="B2918" s="148">
        <f t="shared" si="2907"/>
        <v>24</v>
      </c>
      <c r="D2918" s="149" t="str">
        <f>+VLOOKUP($A2918,mUNICIPIOS!$B$4:$F$343,2,0)</f>
        <v>Santa Rosa</v>
      </c>
      <c r="E2918" s="149">
        <f>+VLOOKUP($A2918,mUNICIPIOS!$B$4:$F$343,3,0)</f>
        <v>606</v>
      </c>
      <c r="F2918" s="149" t="str">
        <f>+VLOOKUP($A2918,mUNICIPIOS!$B$4:$F$343,4,0)</f>
        <v>Oratorio</v>
      </c>
      <c r="G2918" s="139" t="str">
        <f t="shared" ref="G2918:K2918" si="2964">+G2880</f>
        <v>05</v>
      </c>
      <c r="H2918" t="str">
        <f t="shared" si="2964"/>
        <v>IGF</v>
      </c>
      <c r="I2918" t="str">
        <f t="shared" si="2964"/>
        <v>Índice de Gestión Financiera</v>
      </c>
      <c r="J2918" t="str">
        <f t="shared" si="2964"/>
        <v>05-03</v>
      </c>
      <c r="K2918" t="str">
        <f t="shared" si="2964"/>
        <v>Ingresos del IUSI en relación a los ingresos propios -sin regalías-</v>
      </c>
      <c r="L2918" s="150">
        <f>+VLOOKUP($E2918,IGF_2018!$B$8:$Z$347,9,0)</f>
        <v>0.14932934243769755</v>
      </c>
      <c r="M2918" s="142" t="str">
        <f>+VLOOKUP($E2918,IGF_2018!$B$8:$Z$347,10,0)</f>
        <v>Bajo</v>
      </c>
    </row>
    <row r="2919" spans="1:13" x14ac:dyDescent="0.3">
      <c r="A2919" s="139">
        <f t="shared" si="2905"/>
        <v>77</v>
      </c>
      <c r="B2919" s="148">
        <f t="shared" si="2907"/>
        <v>25</v>
      </c>
      <c r="D2919" s="149" t="str">
        <f>+VLOOKUP($A2919,mUNICIPIOS!$B$4:$F$343,2,0)</f>
        <v>Santa Rosa</v>
      </c>
      <c r="E2919" s="149">
        <f>+VLOOKUP($A2919,mUNICIPIOS!$B$4:$F$343,3,0)</f>
        <v>606</v>
      </c>
      <c r="F2919" s="149" t="str">
        <f>+VLOOKUP($A2919,mUNICIPIOS!$B$4:$F$343,4,0)</f>
        <v>Oratorio</v>
      </c>
      <c r="G2919" s="139" t="str">
        <f t="shared" ref="G2919:K2919" si="2965">+G2881</f>
        <v>05</v>
      </c>
      <c r="H2919" t="str">
        <f t="shared" si="2965"/>
        <v>IGF</v>
      </c>
      <c r="I2919" t="str">
        <f t="shared" si="2965"/>
        <v>Índice de Gestión Financiera</v>
      </c>
      <c r="J2919" t="str">
        <f t="shared" si="2965"/>
        <v>05-04</v>
      </c>
      <c r="K2919" t="str">
        <f t="shared" si="2965"/>
        <v>Inversión anual en capital fijo por habitante</v>
      </c>
      <c r="L2919" s="150">
        <f>+VLOOKUP($E2919,IGF_2018!$B$8:$Z$347,12,0)</f>
        <v>6.1026200794926551E-2</v>
      </c>
      <c r="M2919" s="142" t="str">
        <f>+VLOOKUP($E2919,IGF_2018!$B$8:$Z$347,13,0)</f>
        <v>Bajo</v>
      </c>
    </row>
    <row r="2920" spans="1:13" x14ac:dyDescent="0.3">
      <c r="A2920" s="139">
        <f t="shared" si="2905"/>
        <v>77</v>
      </c>
      <c r="B2920" s="148">
        <f t="shared" si="2907"/>
        <v>26</v>
      </c>
      <c r="D2920" s="149" t="str">
        <f>+VLOOKUP($A2920,mUNICIPIOS!$B$4:$F$343,2,0)</f>
        <v>Santa Rosa</v>
      </c>
      <c r="E2920" s="149">
        <f>+VLOOKUP($A2920,mUNICIPIOS!$B$4:$F$343,3,0)</f>
        <v>606</v>
      </c>
      <c r="F2920" s="149" t="str">
        <f>+VLOOKUP($A2920,mUNICIPIOS!$B$4:$F$343,4,0)</f>
        <v>Oratorio</v>
      </c>
      <c r="G2920" s="139" t="str">
        <f t="shared" ref="G2920:K2920" si="2966">+G2882</f>
        <v>05</v>
      </c>
      <c r="H2920" t="str">
        <f t="shared" si="2966"/>
        <v>IGF</v>
      </c>
      <c r="I2920" t="str">
        <f t="shared" si="2966"/>
        <v>Índice de Gestión Financiera</v>
      </c>
      <c r="J2920" t="str">
        <f t="shared" si="2966"/>
        <v>05-05</v>
      </c>
      <c r="K2920" t="str">
        <f t="shared" si="2966"/>
        <v>Inversión anual en capital fijo con recursos percibidos por ingresos propios</v>
      </c>
      <c r="L2920" s="150">
        <f>+VLOOKUP($E2920,IGF_2018!$B$8:$Z$347,15,0)</f>
        <v>5.5029920218938246E-2</v>
      </c>
      <c r="M2920" s="142" t="str">
        <f>+VLOOKUP($E2920,IGF_2018!$B$8:$Z$347,16,0)</f>
        <v>Bajo</v>
      </c>
    </row>
    <row r="2921" spans="1:13" x14ac:dyDescent="0.3">
      <c r="A2921" s="139">
        <f t="shared" si="2905"/>
        <v>77</v>
      </c>
      <c r="B2921" s="148">
        <f t="shared" si="2907"/>
        <v>27</v>
      </c>
      <c r="D2921" s="149" t="str">
        <f>+VLOOKUP($A2921,mUNICIPIOS!$B$4:$F$343,2,0)</f>
        <v>Santa Rosa</v>
      </c>
      <c r="E2921" s="149">
        <f>+VLOOKUP($A2921,mUNICIPIOS!$B$4:$F$343,3,0)</f>
        <v>606</v>
      </c>
      <c r="F2921" s="149" t="str">
        <f>+VLOOKUP($A2921,mUNICIPIOS!$B$4:$F$343,4,0)</f>
        <v>Oratorio</v>
      </c>
      <c r="G2921" s="139" t="str">
        <f t="shared" ref="G2921:K2921" si="2967">+G2883</f>
        <v>05</v>
      </c>
      <c r="H2921" t="str">
        <f t="shared" si="2967"/>
        <v>IGF</v>
      </c>
      <c r="I2921" t="str">
        <f t="shared" si="2967"/>
        <v>Índice de Gestión Financiera</v>
      </c>
      <c r="J2921" t="str">
        <f t="shared" si="2967"/>
        <v>05-06</v>
      </c>
      <c r="K2921" t="str">
        <f t="shared" si="2967"/>
        <v xml:space="preserve">Inversión anual en capital fijo con recursos percibidos por transferencias del Gobierno Central </v>
      </c>
      <c r="L2921" s="150">
        <f>+VLOOKUP($E2921,IGF_2018!$B$8:$Z$347,18,0)</f>
        <v>0.22075443922848079</v>
      </c>
      <c r="M2921" s="142" t="str">
        <f>+VLOOKUP($E2921,IGF_2018!$B$8:$Z$347,19,0)</f>
        <v>Medio bajo</v>
      </c>
    </row>
    <row r="2922" spans="1:13" x14ac:dyDescent="0.3">
      <c r="A2922" s="139">
        <f t="shared" si="2905"/>
        <v>77</v>
      </c>
      <c r="B2922" s="148">
        <f t="shared" si="2907"/>
        <v>28</v>
      </c>
      <c r="D2922" s="149" t="str">
        <f>+VLOOKUP($A2922,mUNICIPIOS!$B$4:$F$343,2,0)</f>
        <v>Santa Rosa</v>
      </c>
      <c r="E2922" s="149">
        <f>+VLOOKUP($A2922,mUNICIPIOS!$B$4:$F$343,3,0)</f>
        <v>606</v>
      </c>
      <c r="F2922" s="149" t="str">
        <f>+VLOOKUP($A2922,mUNICIPIOS!$B$4:$F$343,4,0)</f>
        <v>Oratorio</v>
      </c>
      <c r="G2922" s="139" t="str">
        <f t="shared" ref="G2922:K2922" si="2968">+G2884</f>
        <v>05</v>
      </c>
      <c r="H2922" t="str">
        <f t="shared" si="2968"/>
        <v>IGF</v>
      </c>
      <c r="I2922" t="str">
        <f t="shared" si="2968"/>
        <v>Índice de Gestión Financiera</v>
      </c>
      <c r="J2922" t="str">
        <f t="shared" si="2968"/>
        <v>05-07</v>
      </c>
      <c r="K2922" t="str">
        <f t="shared" si="2968"/>
        <v>Financiamiento por endeudamiento municipal</v>
      </c>
      <c r="L2922" s="150">
        <f>+VLOOKUP($E2922,IGF_2018!$B$8:$Z$347,21,0)</f>
        <v>0.97613546960325803</v>
      </c>
      <c r="M2922" s="142" t="str">
        <f>+VLOOKUP($E2922,IGF_2018!$B$8:$Z$347,22,0)</f>
        <v>Alto</v>
      </c>
    </row>
    <row r="2923" spans="1:13" x14ac:dyDescent="0.3">
      <c r="A2923" s="139">
        <f t="shared" si="2905"/>
        <v>77</v>
      </c>
      <c r="B2923" s="148">
        <f t="shared" si="2907"/>
        <v>29</v>
      </c>
      <c r="D2923" s="149" t="str">
        <f>+VLOOKUP($A2923,mUNICIPIOS!$B$4:$F$343,2,0)</f>
        <v>Santa Rosa</v>
      </c>
      <c r="E2923" s="149">
        <f>+VLOOKUP($A2923,mUNICIPIOS!$B$4:$F$343,3,0)</f>
        <v>606</v>
      </c>
      <c r="F2923" s="149" t="str">
        <f>+VLOOKUP($A2923,mUNICIPIOS!$B$4:$F$343,4,0)</f>
        <v>Oratorio</v>
      </c>
      <c r="G2923" s="139" t="str">
        <f t="shared" ref="G2923:K2923" si="2969">+G2885</f>
        <v>05</v>
      </c>
      <c r="H2923" t="str">
        <f t="shared" si="2969"/>
        <v>IGF</v>
      </c>
      <c r="I2923" t="str">
        <f t="shared" si="2969"/>
        <v>Índice de Gestión Financiera</v>
      </c>
      <c r="J2923" t="str">
        <f t="shared" si="2969"/>
        <v>INDICE</v>
      </c>
      <c r="K2923">
        <f t="shared" si="2969"/>
        <v>0</v>
      </c>
      <c r="L2923" s="150">
        <f>+VLOOKUP($E2923,IGF_2018!$B$8:$Z$347,24,0)</f>
        <v>0.30277775886452496</v>
      </c>
      <c r="M2923" s="142" t="str">
        <f>+VLOOKUP($E2923,IGF_2018!$B$8:$Z$347,25,0)</f>
        <v>Medio bajo</v>
      </c>
    </row>
    <row r="2924" spans="1:13" x14ac:dyDescent="0.3">
      <c r="A2924" s="139">
        <f t="shared" si="2905"/>
        <v>77</v>
      </c>
      <c r="B2924" s="148">
        <f t="shared" si="2907"/>
        <v>30</v>
      </c>
      <c r="D2924" s="149" t="str">
        <f>+VLOOKUP($A2924,mUNICIPIOS!$B$4:$F$343,2,0)</f>
        <v>Santa Rosa</v>
      </c>
      <c r="E2924" s="149">
        <f>+VLOOKUP($A2924,mUNICIPIOS!$B$4:$F$343,3,0)</f>
        <v>606</v>
      </c>
      <c r="F2924" s="149" t="str">
        <f>+VLOOKUP($A2924,mUNICIPIOS!$B$4:$F$343,4,0)</f>
        <v>Oratorio</v>
      </c>
      <c r="G2924" s="139" t="str">
        <f t="shared" ref="G2924:K2924" si="2970">+G2886</f>
        <v>06</v>
      </c>
      <c r="H2924" t="str">
        <f t="shared" si="2970"/>
        <v>IGE</v>
      </c>
      <c r="I2924" t="str">
        <f t="shared" si="2970"/>
        <v>Índice de Gestión Estratégica</v>
      </c>
      <c r="J2924" t="str">
        <f t="shared" si="2970"/>
        <v>06-01</v>
      </c>
      <c r="K2924" t="str">
        <f t="shared" si="2970"/>
        <v>Ejecución del Plan Operativo Anual  (POA)</v>
      </c>
      <c r="L2924" s="150">
        <f>+VLOOKUP($E2924,IGE_2018!$B$8:$Z$347,3,0)</f>
        <v>0.28448275862068967</v>
      </c>
      <c r="M2924" s="142" t="str">
        <f>+VLOOKUP($E2924,IGE_2018!$B$8:$Z$347,4,0)</f>
        <v>Medio bajo</v>
      </c>
    </row>
    <row r="2925" spans="1:13" x14ac:dyDescent="0.3">
      <c r="A2925" s="139">
        <f t="shared" ref="A2925:A2988" si="2971">+IF(B2924=38,A2924+1,A2924)</f>
        <v>77</v>
      </c>
      <c r="B2925" s="148">
        <f t="shared" si="2907"/>
        <v>31</v>
      </c>
      <c r="D2925" s="149" t="str">
        <f>+VLOOKUP($A2925,mUNICIPIOS!$B$4:$F$343,2,0)</f>
        <v>Santa Rosa</v>
      </c>
      <c r="E2925" s="149">
        <f>+VLOOKUP($A2925,mUNICIPIOS!$B$4:$F$343,3,0)</f>
        <v>606</v>
      </c>
      <c r="F2925" s="149" t="str">
        <f>+VLOOKUP($A2925,mUNICIPIOS!$B$4:$F$343,4,0)</f>
        <v>Oratorio</v>
      </c>
      <c r="G2925" s="139" t="str">
        <f t="shared" ref="G2925:K2925" si="2972">+G2887</f>
        <v>06</v>
      </c>
      <c r="H2925" t="str">
        <f t="shared" si="2972"/>
        <v>IGE</v>
      </c>
      <c r="I2925" t="str">
        <f t="shared" si="2972"/>
        <v>Índice de Gestión Estratégica</v>
      </c>
      <c r="J2925" t="str">
        <f t="shared" si="2972"/>
        <v>06-02</v>
      </c>
      <c r="K2925" t="str">
        <f t="shared" si="2972"/>
        <v>Relación Plan de Desarrollo Municipal y Ordenamiento Territorial (PDM-OT) - Plan Estratégico Institucional (PEI) - Plan Operativo Multianual (POM) - Plan Operativo Anual (POA)</v>
      </c>
      <c r="L2925" s="150">
        <f>+VLOOKUP($E2925,IGE_2018!$B$8:$Z$347,6,0)</f>
        <v>0.44999999999999996</v>
      </c>
      <c r="M2925" s="142" t="str">
        <f>+VLOOKUP($E2925,IGE_2018!$B$8:$Z$347,7,0)</f>
        <v>Medio</v>
      </c>
    </row>
    <row r="2926" spans="1:13" x14ac:dyDescent="0.3">
      <c r="A2926" s="139">
        <f t="shared" si="2971"/>
        <v>77</v>
      </c>
      <c r="B2926" s="148">
        <f t="shared" ref="B2926:B2989" si="2973">+B2888</f>
        <v>32</v>
      </c>
      <c r="D2926" s="149" t="str">
        <f>+VLOOKUP($A2926,mUNICIPIOS!$B$4:$F$343,2,0)</f>
        <v>Santa Rosa</v>
      </c>
      <c r="E2926" s="149">
        <f>+VLOOKUP($A2926,mUNICIPIOS!$B$4:$F$343,3,0)</f>
        <v>606</v>
      </c>
      <c r="F2926" s="149" t="str">
        <f>+VLOOKUP($A2926,mUNICIPIOS!$B$4:$F$343,4,0)</f>
        <v>Oratorio</v>
      </c>
      <c r="G2926" s="139" t="str">
        <f t="shared" ref="G2926:K2926" si="2974">+G2888</f>
        <v>06</v>
      </c>
      <c r="H2926" t="str">
        <f t="shared" si="2974"/>
        <v>IGE</v>
      </c>
      <c r="I2926" t="str">
        <f t="shared" si="2974"/>
        <v>Índice de Gestión Estratégica</v>
      </c>
      <c r="J2926" t="str">
        <f t="shared" si="2974"/>
        <v>06-03</v>
      </c>
      <c r="K2926" t="str">
        <f t="shared" si="2974"/>
        <v>Presupuesto de egresos relacionado a competencias municipales que responden a prioridades nacionales de desarrollo.</v>
      </c>
      <c r="L2926" s="150">
        <f>+VLOOKUP($E2926,IGE_2018!$B$8:$Z$347,9,0)</f>
        <v>0.37232324561361269</v>
      </c>
      <c r="M2926" s="142" t="str">
        <f>+VLOOKUP($E2926,IGE_2018!$B$8:$Z$347,10,0)</f>
        <v>Medio bajo</v>
      </c>
    </row>
    <row r="2927" spans="1:13" x14ac:dyDescent="0.3">
      <c r="A2927" s="139">
        <f t="shared" si="2971"/>
        <v>77</v>
      </c>
      <c r="B2927" s="148">
        <f t="shared" si="2973"/>
        <v>33</v>
      </c>
      <c r="D2927" s="149" t="str">
        <f>+VLOOKUP($A2927,mUNICIPIOS!$B$4:$F$343,2,0)</f>
        <v>Santa Rosa</v>
      </c>
      <c r="E2927" s="149">
        <f>+VLOOKUP($A2927,mUNICIPIOS!$B$4:$F$343,3,0)</f>
        <v>606</v>
      </c>
      <c r="F2927" s="149" t="str">
        <f>+VLOOKUP($A2927,mUNICIPIOS!$B$4:$F$343,4,0)</f>
        <v>Oratorio</v>
      </c>
      <c r="G2927" s="139" t="str">
        <f t="shared" ref="G2927:K2927" si="2975">+G2889</f>
        <v>06</v>
      </c>
      <c r="H2927" t="str">
        <f t="shared" si="2975"/>
        <v>IGE</v>
      </c>
      <c r="I2927" t="str">
        <f t="shared" si="2975"/>
        <v>Índice de Gestión Estratégica</v>
      </c>
      <c r="J2927" t="str">
        <f t="shared" si="2975"/>
        <v>06-04</v>
      </c>
      <c r="K2927" t="str">
        <f t="shared" si="2975"/>
        <v>Institucionalización de la gestión ordenada del territorio</v>
      </c>
      <c r="L2927" s="150">
        <f>+VLOOKUP($E2927,IGE_2018!$B$8:$Z$347,12,0)</f>
        <v>0.4</v>
      </c>
      <c r="M2927" s="142" t="str">
        <f>+VLOOKUP($E2927,IGE_2018!$B$8:$Z$347,13,0)</f>
        <v>Medio bajo</v>
      </c>
    </row>
    <row r="2928" spans="1:13" x14ac:dyDescent="0.3">
      <c r="A2928" s="139">
        <f t="shared" si="2971"/>
        <v>77</v>
      </c>
      <c r="B2928" s="148">
        <f t="shared" si="2973"/>
        <v>34</v>
      </c>
      <c r="D2928" s="149" t="str">
        <f>+VLOOKUP($A2928,mUNICIPIOS!$B$4:$F$343,2,0)</f>
        <v>Santa Rosa</v>
      </c>
      <c r="E2928" s="149">
        <f>+VLOOKUP($A2928,mUNICIPIOS!$B$4:$F$343,3,0)</f>
        <v>606</v>
      </c>
      <c r="F2928" s="149" t="str">
        <f>+VLOOKUP($A2928,mUNICIPIOS!$B$4:$F$343,4,0)</f>
        <v>Oratorio</v>
      </c>
      <c r="G2928" s="139" t="str">
        <f t="shared" ref="G2928:K2928" si="2976">+G2890</f>
        <v>06</v>
      </c>
      <c r="H2928" t="str">
        <f t="shared" si="2976"/>
        <v>IGE</v>
      </c>
      <c r="I2928" t="str">
        <f t="shared" si="2976"/>
        <v>Índice de Gestión Estratégica</v>
      </c>
      <c r="J2928" t="str">
        <f t="shared" si="2976"/>
        <v>06-05</v>
      </c>
      <c r="K2928" t="str">
        <f t="shared" si="2976"/>
        <v>Acciones para la gestión ordenada del territorio</v>
      </c>
      <c r="L2928" s="150">
        <f>+VLOOKUP($E2928,IGE_2018!$B$8:$Z$347,15,0)</f>
        <v>0</v>
      </c>
      <c r="M2928" s="142" t="str">
        <f>+VLOOKUP($E2928,IGE_2018!$B$8:$Z$347,16,0)</f>
        <v>Bajo</v>
      </c>
    </row>
    <row r="2929" spans="1:13" x14ac:dyDescent="0.3">
      <c r="A2929" s="139">
        <f t="shared" si="2971"/>
        <v>77</v>
      </c>
      <c r="B2929" s="148">
        <f t="shared" si="2973"/>
        <v>35</v>
      </c>
      <c r="D2929" s="149" t="str">
        <f>+VLOOKUP($A2929,mUNICIPIOS!$B$4:$F$343,2,0)</f>
        <v>Santa Rosa</v>
      </c>
      <c r="E2929" s="149">
        <f>+VLOOKUP($A2929,mUNICIPIOS!$B$4:$F$343,3,0)</f>
        <v>606</v>
      </c>
      <c r="F2929" s="149" t="str">
        <f>+VLOOKUP($A2929,mUNICIPIOS!$B$4:$F$343,4,0)</f>
        <v>Oratorio</v>
      </c>
      <c r="G2929" s="139" t="str">
        <f t="shared" ref="G2929:K2929" si="2977">+G2891</f>
        <v>06</v>
      </c>
      <c r="H2929" t="str">
        <f t="shared" si="2977"/>
        <v>IGE</v>
      </c>
      <c r="I2929" t="str">
        <f t="shared" si="2977"/>
        <v>Índice de Gestión Estratégica</v>
      </c>
      <c r="J2929" t="str">
        <f t="shared" si="2977"/>
        <v>06-06</v>
      </c>
      <c r="K2929" t="str">
        <f t="shared" si="2977"/>
        <v>Gestión de riesgo en la formulación de proyectos derivados de la planificación operativa anual</v>
      </c>
      <c r="L2929" s="150">
        <f>+VLOOKUP($E2929,IGE_2018!$B$8:$Z$347,18,0)</f>
        <v>0.53588516746411474</v>
      </c>
      <c r="M2929" s="142" t="str">
        <f>+VLOOKUP($E2929,IGE_2018!$B$8:$Z$347,19,0)</f>
        <v>Medio</v>
      </c>
    </row>
    <row r="2930" spans="1:13" x14ac:dyDescent="0.3">
      <c r="A2930" s="139">
        <f t="shared" si="2971"/>
        <v>77</v>
      </c>
      <c r="B2930" s="148">
        <f t="shared" si="2973"/>
        <v>36</v>
      </c>
      <c r="D2930" s="149" t="str">
        <f>+VLOOKUP($A2930,mUNICIPIOS!$B$4:$F$343,2,0)</f>
        <v>Santa Rosa</v>
      </c>
      <c r="E2930" s="149">
        <f>+VLOOKUP($A2930,mUNICIPIOS!$B$4:$F$343,3,0)</f>
        <v>606</v>
      </c>
      <c r="F2930" s="149" t="str">
        <f>+VLOOKUP($A2930,mUNICIPIOS!$B$4:$F$343,4,0)</f>
        <v>Oratorio</v>
      </c>
      <c r="G2930" s="139" t="str">
        <f t="shared" ref="G2930:K2930" si="2978">+G2892</f>
        <v>06</v>
      </c>
      <c r="H2930" t="str">
        <f t="shared" si="2978"/>
        <v>IGE</v>
      </c>
      <c r="I2930" t="str">
        <f t="shared" si="2978"/>
        <v>Índice de Gestión Estratégica</v>
      </c>
      <c r="J2930" t="str">
        <f t="shared" si="2978"/>
        <v>06-07</v>
      </c>
      <c r="K2930" t="str">
        <f t="shared" si="2978"/>
        <v>Ingresos por servicios ambientales en relación a los ingresos propios sin regalías</v>
      </c>
      <c r="L2930" s="150">
        <f>+VLOOKUP($E2930,IGE_2018!$B$8:$Z$347,21,0)</f>
        <v>0</v>
      </c>
      <c r="M2930" s="142" t="str">
        <f>+VLOOKUP($E2930,IGE_2018!$B$8:$Z$347,22,0)</f>
        <v>Bajo</v>
      </c>
    </row>
    <row r="2931" spans="1:13" x14ac:dyDescent="0.3">
      <c r="A2931" s="139">
        <f t="shared" si="2971"/>
        <v>77</v>
      </c>
      <c r="B2931" s="148">
        <f t="shared" si="2973"/>
        <v>37</v>
      </c>
      <c r="D2931" s="149" t="str">
        <f>+VLOOKUP($A2931,mUNICIPIOS!$B$4:$F$343,2,0)</f>
        <v>Santa Rosa</v>
      </c>
      <c r="E2931" s="149">
        <f>+VLOOKUP($A2931,mUNICIPIOS!$B$4:$F$343,3,0)</f>
        <v>606</v>
      </c>
      <c r="F2931" s="149" t="str">
        <f>+VLOOKUP($A2931,mUNICIPIOS!$B$4:$F$343,4,0)</f>
        <v>Oratorio</v>
      </c>
      <c r="G2931" s="139" t="str">
        <f t="shared" ref="G2931:K2931" si="2979">+G2893</f>
        <v>06</v>
      </c>
      <c r="H2931" t="str">
        <f t="shared" si="2979"/>
        <v>IGE</v>
      </c>
      <c r="I2931" t="str">
        <f t="shared" si="2979"/>
        <v>Índice de Gestión Estratégica</v>
      </c>
      <c r="J2931" t="str">
        <f t="shared" si="2979"/>
        <v>INDICE</v>
      </c>
      <c r="K2931">
        <f t="shared" si="2979"/>
        <v>0</v>
      </c>
      <c r="L2931" s="150">
        <f>+VLOOKUP($E2931,IGE_2018!$B$8:$Z$347,24,0)</f>
        <v>0.29684174194291812</v>
      </c>
      <c r="M2931" s="142" t="str">
        <f>+VLOOKUP($E2931,IGE_2018!$B$8:$Z$347,25,0)</f>
        <v>Medio bajo</v>
      </c>
    </row>
    <row r="2932" spans="1:13" x14ac:dyDescent="0.3">
      <c r="A2932" s="139">
        <f t="shared" si="2971"/>
        <v>77</v>
      </c>
      <c r="B2932" s="148">
        <f t="shared" si="2973"/>
        <v>38</v>
      </c>
      <c r="D2932" s="149" t="str">
        <f>+VLOOKUP($A2932,mUNICIPIOS!$B$4:$F$343,2,0)</f>
        <v>Santa Rosa</v>
      </c>
      <c r="E2932" s="149">
        <f>+VLOOKUP($A2932,mUNICIPIOS!$B$4:$F$343,3,0)</f>
        <v>606</v>
      </c>
      <c r="F2932" s="149" t="str">
        <f>+VLOOKUP($A2932,mUNICIPIOS!$B$4:$F$343,4,0)</f>
        <v>Oratorio</v>
      </c>
      <c r="G2932" s="139" t="str">
        <f t="shared" ref="G2932:K2932" si="2980">+G2894</f>
        <v>RANKING</v>
      </c>
      <c r="H2932" t="str">
        <f t="shared" si="2980"/>
        <v>RGM</v>
      </c>
      <c r="I2932" t="str">
        <f t="shared" si="2980"/>
        <v>Ranking de la Gestión Municipal 2018</v>
      </c>
      <c r="J2932" t="str">
        <f t="shared" si="2980"/>
        <v>RANKING</v>
      </c>
      <c r="K2932">
        <f t="shared" si="2980"/>
        <v>0</v>
      </c>
      <c r="L2932" s="151">
        <f>+VLOOKUP($E2932,Resultados_generales!$C$8:$AE$347,27,0)</f>
        <v>0.42549770443227986</v>
      </c>
      <c r="M2932" t="str">
        <f>+VLOOKUP($E2932,Resultados_generales!$C$8:$AE$347,28,0)</f>
        <v>Medio</v>
      </c>
    </row>
    <row r="2933" spans="1:13" x14ac:dyDescent="0.3">
      <c r="A2933" s="139">
        <f t="shared" si="2971"/>
        <v>78</v>
      </c>
      <c r="B2933" s="148">
        <f t="shared" si="2973"/>
        <v>1</v>
      </c>
      <c r="D2933" s="149" t="str">
        <f>+VLOOKUP($A2933,mUNICIPIOS!$B$4:$F$343,2,0)</f>
        <v>Santa Rosa</v>
      </c>
      <c r="E2933" s="149">
        <f>+VLOOKUP($A2933,mUNICIPIOS!$B$4:$F$343,3,0)</f>
        <v>607</v>
      </c>
      <c r="F2933" s="149" t="str">
        <f>+VLOOKUP($A2933,mUNICIPIOS!$B$4:$F$343,4,0)</f>
        <v>San Juan Tecuaco</v>
      </c>
      <c r="G2933" s="139" t="str">
        <f t="shared" ref="G2933:K2933" si="2981">+G2895</f>
        <v>01</v>
      </c>
      <c r="H2933" t="str">
        <f t="shared" si="2981"/>
        <v>IPC</v>
      </c>
      <c r="I2933" t="str">
        <f t="shared" si="2981"/>
        <v>Índice de Participación Ciudadana</v>
      </c>
      <c r="J2933" t="str">
        <f t="shared" si="2981"/>
        <v>01-01</v>
      </c>
      <c r="K2933" t="str">
        <f t="shared" si="2981"/>
        <v>Número de reuniones del COMUDE en el año de la medición.</v>
      </c>
      <c r="L2933" s="150">
        <f>+VLOOKUP($E2933,IPC_2018!$B$8:$T$347,3,0)</f>
        <v>1</v>
      </c>
      <c r="M2933" s="142" t="str">
        <f>+VLOOKUP($E2933,IPC_2018!$B$8:$T$347,4,0)</f>
        <v>Alto</v>
      </c>
    </row>
    <row r="2934" spans="1:13" x14ac:dyDescent="0.3">
      <c r="A2934" s="139">
        <f t="shared" si="2971"/>
        <v>78</v>
      </c>
      <c r="B2934" s="148">
        <f t="shared" si="2973"/>
        <v>2</v>
      </c>
      <c r="D2934" s="149" t="str">
        <f>+VLOOKUP($A2934,mUNICIPIOS!$B$4:$F$343,2,0)</f>
        <v>Santa Rosa</v>
      </c>
      <c r="E2934" s="149">
        <f>+VLOOKUP($A2934,mUNICIPIOS!$B$4:$F$343,3,0)</f>
        <v>607</v>
      </c>
      <c r="F2934" s="149" t="str">
        <f>+VLOOKUP($A2934,mUNICIPIOS!$B$4:$F$343,4,0)</f>
        <v>San Juan Tecuaco</v>
      </c>
      <c r="G2934" s="139" t="str">
        <f t="shared" ref="G2934:K2934" si="2982">+G2896</f>
        <v>01</v>
      </c>
      <c r="H2934" t="str">
        <f t="shared" si="2982"/>
        <v>IPC</v>
      </c>
      <c r="I2934" t="str">
        <f t="shared" si="2982"/>
        <v>Índice de Participación Ciudadana</v>
      </c>
      <c r="J2934" t="str">
        <f t="shared" si="2982"/>
        <v>01-02</v>
      </c>
      <c r="K2934" t="str">
        <f t="shared" si="2982"/>
        <v>Participación de Alcaldes, Concejales y Síndicos determinados o designados en el COMUDE</v>
      </c>
      <c r="L2934" s="150">
        <f>+VLOOKUP($E2934,IPC_2018!$B$8:$T$347,6,0)</f>
        <v>0.9375</v>
      </c>
      <c r="M2934" s="142" t="str">
        <f>+VLOOKUP($E2934,IPC_2018!$B$8:$T$347,7,0)</f>
        <v>Alto</v>
      </c>
    </row>
    <row r="2935" spans="1:13" x14ac:dyDescent="0.3">
      <c r="A2935" s="139">
        <f t="shared" si="2971"/>
        <v>78</v>
      </c>
      <c r="B2935" s="148">
        <f t="shared" si="2973"/>
        <v>3</v>
      </c>
      <c r="D2935" s="149" t="str">
        <f>+VLOOKUP($A2935,mUNICIPIOS!$B$4:$F$343,2,0)</f>
        <v>Santa Rosa</v>
      </c>
      <c r="E2935" s="149">
        <f>+VLOOKUP($A2935,mUNICIPIOS!$B$4:$F$343,3,0)</f>
        <v>607</v>
      </c>
      <c r="F2935" s="149" t="str">
        <f>+VLOOKUP($A2935,mUNICIPIOS!$B$4:$F$343,4,0)</f>
        <v>San Juan Tecuaco</v>
      </c>
      <c r="G2935" s="139" t="str">
        <f t="shared" ref="G2935:K2935" si="2983">+G2897</f>
        <v>01</v>
      </c>
      <c r="H2935" t="str">
        <f t="shared" si="2983"/>
        <v>IPC</v>
      </c>
      <c r="I2935" t="str">
        <f t="shared" si="2983"/>
        <v>Índice de Participación Ciudadana</v>
      </c>
      <c r="J2935" t="str">
        <f t="shared" si="2983"/>
        <v>01-03</v>
      </c>
      <c r="K2935" t="str">
        <f t="shared" si="2983"/>
        <v>Participación  de organizaciones de jóvenes, mujeres, pueblos mayas, xincas, garífunas, y otras organizaciones en el Comude</v>
      </c>
      <c r="L2935" s="150">
        <f>+VLOOKUP($E2935,IPC_2018!$B$8:$T$347,9,0)</f>
        <v>0.43835616438356162</v>
      </c>
      <c r="M2935" s="142" t="str">
        <f>+VLOOKUP($E2935,IPC_2018!$B$8:$T$347,10,0)</f>
        <v>Medio</v>
      </c>
    </row>
    <row r="2936" spans="1:13" x14ac:dyDescent="0.3">
      <c r="A2936" s="139">
        <f t="shared" si="2971"/>
        <v>78</v>
      </c>
      <c r="B2936" s="148">
        <f t="shared" si="2973"/>
        <v>4</v>
      </c>
      <c r="D2936" s="149" t="str">
        <f>+VLOOKUP($A2936,mUNICIPIOS!$B$4:$F$343,2,0)</f>
        <v>Santa Rosa</v>
      </c>
      <c r="E2936" s="149">
        <f>+VLOOKUP($A2936,mUNICIPIOS!$B$4:$F$343,3,0)</f>
        <v>607</v>
      </c>
      <c r="F2936" s="149" t="str">
        <f>+VLOOKUP($A2936,mUNICIPIOS!$B$4:$F$343,4,0)</f>
        <v>San Juan Tecuaco</v>
      </c>
      <c r="G2936" s="139" t="str">
        <f t="shared" ref="G2936:K2936" si="2984">+G2898</f>
        <v>01</v>
      </c>
      <c r="H2936" t="str">
        <f t="shared" si="2984"/>
        <v>IPC</v>
      </c>
      <c r="I2936" t="str">
        <f t="shared" si="2984"/>
        <v>Índice de Participación Ciudadana</v>
      </c>
      <c r="J2936" t="str">
        <f t="shared" si="2984"/>
        <v>01-04</v>
      </c>
      <c r="K2936" t="str">
        <f t="shared" si="2984"/>
        <v>Representatividad territorial del Comude.</v>
      </c>
      <c r="L2936" s="150">
        <f>+VLOOKUP($E2936,IPC_2018!$B$8:$T$347,12,0)</f>
        <v>0.68571428571428572</v>
      </c>
      <c r="M2936" s="142" t="str">
        <f>+VLOOKUP($E2936,IPC_2018!$B$8:$T$347,13,0)</f>
        <v>Medio alto</v>
      </c>
    </row>
    <row r="2937" spans="1:13" x14ac:dyDescent="0.3">
      <c r="A2937" s="139">
        <f t="shared" si="2971"/>
        <v>78</v>
      </c>
      <c r="B2937" s="148">
        <f t="shared" si="2973"/>
        <v>5</v>
      </c>
      <c r="D2937" s="149" t="str">
        <f>+VLOOKUP($A2937,mUNICIPIOS!$B$4:$F$343,2,0)</f>
        <v>Santa Rosa</v>
      </c>
      <c r="E2937" s="149">
        <f>+VLOOKUP($A2937,mUNICIPIOS!$B$4:$F$343,3,0)</f>
        <v>607</v>
      </c>
      <c r="F2937" s="149" t="str">
        <f>+VLOOKUP($A2937,mUNICIPIOS!$B$4:$F$343,4,0)</f>
        <v>San Juan Tecuaco</v>
      </c>
      <c r="G2937" s="139" t="str">
        <f t="shared" ref="G2937:K2937" si="2985">+G2899</f>
        <v>01</v>
      </c>
      <c r="H2937" t="str">
        <f t="shared" si="2985"/>
        <v>IPC</v>
      </c>
      <c r="I2937" t="str">
        <f t="shared" si="2985"/>
        <v>Índice de Participación Ciudadana</v>
      </c>
      <c r="J2937" t="str">
        <f t="shared" si="2985"/>
        <v>01-05</v>
      </c>
      <c r="K2937" t="str">
        <f t="shared" si="2985"/>
        <v>Funcionamiento del Comude</v>
      </c>
      <c r="L2937" s="150">
        <f>+VLOOKUP($E2937,IPC_2018!$B$8:$T$347,15,0)</f>
        <v>0.96996466465369779</v>
      </c>
      <c r="M2937" s="142" t="str">
        <f>+VLOOKUP($E2937,IPC_2018!$B$8:$T$347,16,0)</f>
        <v>Alto</v>
      </c>
    </row>
    <row r="2938" spans="1:13" x14ac:dyDescent="0.3">
      <c r="A2938" s="139">
        <f t="shared" si="2971"/>
        <v>78</v>
      </c>
      <c r="B2938" s="148">
        <f t="shared" si="2973"/>
        <v>6</v>
      </c>
      <c r="D2938" s="149" t="str">
        <f>+VLOOKUP($A2938,mUNICIPIOS!$B$4:$F$343,2,0)</f>
        <v>Santa Rosa</v>
      </c>
      <c r="E2938" s="149">
        <f>+VLOOKUP($A2938,mUNICIPIOS!$B$4:$F$343,3,0)</f>
        <v>607</v>
      </c>
      <c r="F2938" s="149" t="str">
        <f>+VLOOKUP($A2938,mUNICIPIOS!$B$4:$F$343,4,0)</f>
        <v>San Juan Tecuaco</v>
      </c>
      <c r="G2938" s="139" t="str">
        <f t="shared" ref="G2938:K2938" si="2986">+G2900</f>
        <v>01</v>
      </c>
      <c r="H2938" t="str">
        <f t="shared" si="2986"/>
        <v>IPC</v>
      </c>
      <c r="I2938" t="str">
        <f t="shared" si="2986"/>
        <v>Índice de Participación Ciudadana</v>
      </c>
      <c r="J2938" t="str">
        <f t="shared" si="2986"/>
        <v>INDICE</v>
      </c>
      <c r="K2938">
        <f t="shared" si="2986"/>
        <v>0</v>
      </c>
      <c r="L2938" s="150">
        <f>+VLOOKUP($E2938,IPC_2018!$B$8:$T$347,18,0)</f>
        <v>0.85629276721273184</v>
      </c>
      <c r="M2938" s="142" t="str">
        <f>+VLOOKUP($E2938,IPC_2018!$B$8:$T$347,19,0)</f>
        <v>Alto</v>
      </c>
    </row>
    <row r="2939" spans="1:13" x14ac:dyDescent="0.3">
      <c r="A2939" s="139">
        <f t="shared" si="2971"/>
        <v>78</v>
      </c>
      <c r="B2939" s="148">
        <f t="shared" si="2973"/>
        <v>7</v>
      </c>
      <c r="D2939" s="149" t="str">
        <f>+VLOOKUP($A2939,mUNICIPIOS!$B$4:$F$343,2,0)</f>
        <v>Santa Rosa</v>
      </c>
      <c r="E2939" s="149">
        <f>+VLOOKUP($A2939,mUNICIPIOS!$B$4:$F$343,3,0)</f>
        <v>607</v>
      </c>
      <c r="F2939" s="149" t="str">
        <f>+VLOOKUP($A2939,mUNICIPIOS!$B$4:$F$343,4,0)</f>
        <v>San Juan Tecuaco</v>
      </c>
      <c r="G2939" s="139" t="str">
        <f t="shared" ref="G2939:K2939" si="2987">+G2901</f>
        <v>02</v>
      </c>
      <c r="H2939" t="str">
        <f t="shared" si="2987"/>
        <v>IIC</v>
      </c>
      <c r="I2939" t="str">
        <f t="shared" si="2987"/>
        <v>Índice de Información a la Ciudadanía</v>
      </c>
      <c r="J2939" t="str">
        <f t="shared" si="2987"/>
        <v>02-01</v>
      </c>
      <c r="K2939" t="str">
        <f t="shared" si="2987"/>
        <v>Rendición de cuentas cuatrimestral y anual al Comude enfocadas en resultados.</v>
      </c>
      <c r="L2939" s="150">
        <f>+VLOOKUP($E2939,IIC_2018!$B$8:$Q$347,3,0)</f>
        <v>0.4</v>
      </c>
      <c r="M2939" s="142" t="str">
        <f>+VLOOKUP($E2939,IIC_2018!$B$8:$Q$347,4,0)</f>
        <v>Medio bajo</v>
      </c>
    </row>
    <row r="2940" spans="1:13" x14ac:dyDescent="0.3">
      <c r="A2940" s="139">
        <f t="shared" si="2971"/>
        <v>78</v>
      </c>
      <c r="B2940" s="148">
        <f t="shared" si="2973"/>
        <v>8</v>
      </c>
      <c r="D2940" s="149" t="str">
        <f>+VLOOKUP($A2940,mUNICIPIOS!$B$4:$F$343,2,0)</f>
        <v>Santa Rosa</v>
      </c>
      <c r="E2940" s="149">
        <f>+VLOOKUP($A2940,mUNICIPIOS!$B$4:$F$343,3,0)</f>
        <v>607</v>
      </c>
      <c r="F2940" s="149" t="str">
        <f>+VLOOKUP($A2940,mUNICIPIOS!$B$4:$F$343,4,0)</f>
        <v>San Juan Tecuaco</v>
      </c>
      <c r="G2940" s="139" t="str">
        <f t="shared" ref="G2940:K2940" si="2988">+G2902</f>
        <v>02</v>
      </c>
      <c r="H2940" t="str">
        <f t="shared" si="2988"/>
        <v>IIC</v>
      </c>
      <c r="I2940" t="str">
        <f t="shared" si="2988"/>
        <v>Índice de Información a la Ciudadanía</v>
      </c>
      <c r="J2940" t="str">
        <f t="shared" si="2988"/>
        <v>02-02</v>
      </c>
      <c r="K2940" t="str">
        <f t="shared" si="2988"/>
        <v>Información presupuestaria y otra información brindada a la ciudadanía disponible en medios locales de comunicación.</v>
      </c>
      <c r="L2940" s="150">
        <f>+VLOOKUP($E2940,IIC_2018!$B$8:$Q$347,6,0)</f>
        <v>1</v>
      </c>
      <c r="M2940" s="142" t="str">
        <f>+VLOOKUP($E2940,IIC_2018!$B$8:$Q$347,7,0)</f>
        <v>Alto</v>
      </c>
    </row>
    <row r="2941" spans="1:13" x14ac:dyDescent="0.3">
      <c r="A2941" s="139">
        <f t="shared" si="2971"/>
        <v>78</v>
      </c>
      <c r="B2941" s="148">
        <f t="shared" si="2973"/>
        <v>9</v>
      </c>
      <c r="D2941" s="149" t="str">
        <f>+VLOOKUP($A2941,mUNICIPIOS!$B$4:$F$343,2,0)</f>
        <v>Santa Rosa</v>
      </c>
      <c r="E2941" s="149">
        <f>+VLOOKUP($A2941,mUNICIPIOS!$B$4:$F$343,3,0)</f>
        <v>607</v>
      </c>
      <c r="F2941" s="149" t="str">
        <f>+VLOOKUP($A2941,mUNICIPIOS!$B$4:$F$343,4,0)</f>
        <v>San Juan Tecuaco</v>
      </c>
      <c r="G2941" s="139" t="str">
        <f t="shared" ref="G2941:K2941" si="2989">+G2903</f>
        <v>02</v>
      </c>
      <c r="H2941" t="str">
        <f t="shared" si="2989"/>
        <v>IIC</v>
      </c>
      <c r="I2941" t="str">
        <f t="shared" si="2989"/>
        <v>Índice de Información a la Ciudadanía</v>
      </c>
      <c r="J2941" t="str">
        <f t="shared" si="2989"/>
        <v>02-03</v>
      </c>
      <c r="K2941" t="str">
        <f t="shared" si="2989"/>
        <v>Información pública de oficio actualizada y disponible de acuerdo a la LAIP y uso de internet.</v>
      </c>
      <c r="L2941" s="150">
        <f>+VLOOKUP($E2941,IIC_2018!$B$8:$Q$347,9,0)</f>
        <v>0.99999999999999989</v>
      </c>
      <c r="M2941" s="142" t="str">
        <f>+VLOOKUP($E2941,IIC_2018!$B$8:$Q$347,10,0)</f>
        <v>Alto</v>
      </c>
    </row>
    <row r="2942" spans="1:13" x14ac:dyDescent="0.3">
      <c r="A2942" s="139">
        <f t="shared" si="2971"/>
        <v>78</v>
      </c>
      <c r="B2942" s="148">
        <f t="shared" si="2973"/>
        <v>10</v>
      </c>
      <c r="D2942" s="149" t="str">
        <f>+VLOOKUP($A2942,mUNICIPIOS!$B$4:$F$343,2,0)</f>
        <v>Santa Rosa</v>
      </c>
      <c r="E2942" s="149">
        <f>+VLOOKUP($A2942,mUNICIPIOS!$B$4:$F$343,3,0)</f>
        <v>607</v>
      </c>
      <c r="F2942" s="149" t="str">
        <f>+VLOOKUP($A2942,mUNICIPIOS!$B$4:$F$343,4,0)</f>
        <v>San Juan Tecuaco</v>
      </c>
      <c r="G2942" s="139" t="str">
        <f t="shared" ref="G2942:K2942" si="2990">+G2904</f>
        <v>02</v>
      </c>
      <c r="H2942" t="str">
        <f t="shared" si="2990"/>
        <v>IIC</v>
      </c>
      <c r="I2942" t="str">
        <f t="shared" si="2990"/>
        <v>Índice de Información a la Ciudadanía</v>
      </c>
      <c r="J2942" t="str">
        <f t="shared" si="2990"/>
        <v>02-04</v>
      </c>
      <c r="K2942" t="str">
        <f t="shared" si="2990"/>
        <v>Relación del monto contratado por medio de Guate compras con el total del presupuesto de egresos vigente.</v>
      </c>
      <c r="L2942" s="150">
        <f>+VLOOKUP($E2942,IIC_2018!$B$8:$Q$347,12,0)</f>
        <v>0.92413184324638564</v>
      </c>
      <c r="M2942" s="142" t="str">
        <f>+VLOOKUP($E2942,IIC_2018!$B$8:$Q$347,13,0)</f>
        <v>Alto</v>
      </c>
    </row>
    <row r="2943" spans="1:13" x14ac:dyDescent="0.3">
      <c r="A2943" s="139">
        <f t="shared" si="2971"/>
        <v>78</v>
      </c>
      <c r="B2943" s="148">
        <f t="shared" si="2973"/>
        <v>11</v>
      </c>
      <c r="D2943" s="149" t="str">
        <f>+VLOOKUP($A2943,mUNICIPIOS!$B$4:$F$343,2,0)</f>
        <v>Santa Rosa</v>
      </c>
      <c r="E2943" s="149">
        <f>+VLOOKUP($A2943,mUNICIPIOS!$B$4:$F$343,3,0)</f>
        <v>607</v>
      </c>
      <c r="F2943" s="149" t="str">
        <f>+VLOOKUP($A2943,mUNICIPIOS!$B$4:$F$343,4,0)</f>
        <v>San Juan Tecuaco</v>
      </c>
      <c r="G2943" s="139" t="str">
        <f t="shared" ref="G2943:K2943" si="2991">+G2905</f>
        <v>02</v>
      </c>
      <c r="H2943" t="str">
        <f t="shared" si="2991"/>
        <v>IIC</v>
      </c>
      <c r="I2943" t="str">
        <f t="shared" si="2991"/>
        <v>Índice de Información a la Ciudadanía</v>
      </c>
      <c r="J2943" t="str">
        <f t="shared" si="2991"/>
        <v>INDICE</v>
      </c>
      <c r="K2943">
        <f t="shared" si="2991"/>
        <v>0</v>
      </c>
      <c r="L2943" s="150">
        <f>+VLOOKUP($E2943,IIC_2018!$B$8:$Q$347,15,0)</f>
        <v>0.83103296081159639</v>
      </c>
      <c r="M2943" s="142" t="str">
        <f>+VLOOKUP($E2943,IIC_2018!$B$8:$Q$347,16,0)</f>
        <v>Alto</v>
      </c>
    </row>
    <row r="2944" spans="1:13" x14ac:dyDescent="0.3">
      <c r="A2944" s="139">
        <f t="shared" si="2971"/>
        <v>78</v>
      </c>
      <c r="B2944" s="148">
        <f t="shared" si="2973"/>
        <v>12</v>
      </c>
      <c r="D2944" s="149" t="str">
        <f>+VLOOKUP($A2944,mUNICIPIOS!$B$4:$F$343,2,0)</f>
        <v>Santa Rosa</v>
      </c>
      <c r="E2944" s="149">
        <f>+VLOOKUP($A2944,mUNICIPIOS!$B$4:$F$343,3,0)</f>
        <v>607</v>
      </c>
      <c r="F2944" s="149" t="str">
        <f>+VLOOKUP($A2944,mUNICIPIOS!$B$4:$F$343,4,0)</f>
        <v>San Juan Tecuaco</v>
      </c>
      <c r="G2944" s="139" t="str">
        <f t="shared" ref="G2944:K2944" si="2992">+G2906</f>
        <v>03</v>
      </c>
      <c r="H2944" t="str">
        <f t="shared" si="2992"/>
        <v>ISP</v>
      </c>
      <c r="I2944" t="str">
        <f t="shared" si="2992"/>
        <v>Índice de Servicios Públicos</v>
      </c>
      <c r="J2944" t="str">
        <f t="shared" si="2992"/>
        <v>03-01</v>
      </c>
      <c r="K2944" t="str">
        <f t="shared" si="2992"/>
        <v>Cobertura del servicio público de agua</v>
      </c>
      <c r="L2944" s="150">
        <f>+VLOOKUP($E2944,ISP_2018!$B$8:$T$347,3,0)</f>
        <v>0.18155854753161974</v>
      </c>
      <c r="M2944" s="142" t="str">
        <f>+VLOOKUP($E2944,ISP_2018!$B$8:$T$347,4,0)</f>
        <v>Bajo</v>
      </c>
    </row>
    <row r="2945" spans="1:13" x14ac:dyDescent="0.3">
      <c r="A2945" s="139">
        <f t="shared" si="2971"/>
        <v>78</v>
      </c>
      <c r="B2945" s="148">
        <f t="shared" si="2973"/>
        <v>13</v>
      </c>
      <c r="D2945" s="149" t="str">
        <f>+VLOOKUP($A2945,mUNICIPIOS!$B$4:$F$343,2,0)</f>
        <v>Santa Rosa</v>
      </c>
      <c r="E2945" s="149">
        <f>+VLOOKUP($A2945,mUNICIPIOS!$B$4:$F$343,3,0)</f>
        <v>607</v>
      </c>
      <c r="F2945" s="149" t="str">
        <f>+VLOOKUP($A2945,mUNICIPIOS!$B$4:$F$343,4,0)</f>
        <v>San Juan Tecuaco</v>
      </c>
      <c r="G2945" s="139" t="str">
        <f t="shared" ref="G2945:K2945" si="2993">+G2907</f>
        <v>03</v>
      </c>
      <c r="H2945" t="str">
        <f t="shared" si="2993"/>
        <v>ISP</v>
      </c>
      <c r="I2945" t="str">
        <f t="shared" si="2993"/>
        <v>Índice de Servicios Públicos</v>
      </c>
      <c r="J2945" t="str">
        <f t="shared" si="2993"/>
        <v>03-02</v>
      </c>
      <c r="K2945" t="str">
        <f t="shared" si="2993"/>
        <v>Control de la calidad del servicio público de agua</v>
      </c>
      <c r="L2945" s="150">
        <f>+VLOOKUP($E2945,ISP_2018!$B$8:$T$347,6,0)</f>
        <v>0.3797619047619048</v>
      </c>
      <c r="M2945" s="142" t="str">
        <f>+VLOOKUP($E2945,ISP_2018!$B$8:$T$347,7,0)</f>
        <v>Medio bajo</v>
      </c>
    </row>
    <row r="2946" spans="1:13" x14ac:dyDescent="0.3">
      <c r="A2946" s="139">
        <f t="shared" si="2971"/>
        <v>78</v>
      </c>
      <c r="B2946" s="148">
        <f t="shared" si="2973"/>
        <v>14</v>
      </c>
      <c r="D2946" s="149" t="str">
        <f>+VLOOKUP($A2946,mUNICIPIOS!$B$4:$F$343,2,0)</f>
        <v>Santa Rosa</v>
      </c>
      <c r="E2946" s="149">
        <f>+VLOOKUP($A2946,mUNICIPIOS!$B$4:$F$343,3,0)</f>
        <v>607</v>
      </c>
      <c r="F2946" s="149" t="str">
        <f>+VLOOKUP($A2946,mUNICIPIOS!$B$4:$F$343,4,0)</f>
        <v>San Juan Tecuaco</v>
      </c>
      <c r="G2946" s="139" t="str">
        <f t="shared" ref="G2946:K2946" si="2994">+G2908</f>
        <v>03</v>
      </c>
      <c r="H2946" t="str">
        <f t="shared" si="2994"/>
        <v>ISP</v>
      </c>
      <c r="I2946" t="str">
        <f t="shared" si="2994"/>
        <v>Índice de Servicios Públicos</v>
      </c>
      <c r="J2946" t="str">
        <f t="shared" si="2994"/>
        <v>03-03</v>
      </c>
      <c r="K2946" t="str">
        <f t="shared" si="2994"/>
        <v>Disposición  y tratamiento  de aguas residuales</v>
      </c>
      <c r="L2946" s="150">
        <f>+VLOOKUP($E2946,ISP_2018!$B$8:$T$347,9,0)</f>
        <v>0.9106830572037572</v>
      </c>
      <c r="M2946" s="142" t="str">
        <f>+VLOOKUP($E2946,ISP_2018!$B$8:$T$347,10,0)</f>
        <v>Alto</v>
      </c>
    </row>
    <row r="2947" spans="1:13" x14ac:dyDescent="0.3">
      <c r="A2947" s="139">
        <f t="shared" si="2971"/>
        <v>78</v>
      </c>
      <c r="B2947" s="148">
        <f t="shared" si="2973"/>
        <v>15</v>
      </c>
      <c r="D2947" s="149" t="str">
        <f>+VLOOKUP($A2947,mUNICIPIOS!$B$4:$F$343,2,0)</f>
        <v>Santa Rosa</v>
      </c>
      <c r="E2947" s="149">
        <f>+VLOOKUP($A2947,mUNICIPIOS!$B$4:$F$343,3,0)</f>
        <v>607</v>
      </c>
      <c r="F2947" s="149" t="str">
        <f>+VLOOKUP($A2947,mUNICIPIOS!$B$4:$F$343,4,0)</f>
        <v>San Juan Tecuaco</v>
      </c>
      <c r="G2947" s="139" t="str">
        <f t="shared" ref="G2947:K2947" si="2995">+G2909</f>
        <v>03</v>
      </c>
      <c r="H2947" t="str">
        <f t="shared" si="2995"/>
        <v>ISP</v>
      </c>
      <c r="I2947" t="str">
        <f t="shared" si="2995"/>
        <v>Índice de Servicios Públicos</v>
      </c>
      <c r="J2947" t="str">
        <f t="shared" si="2995"/>
        <v>03-04</v>
      </c>
      <c r="K2947" t="str">
        <f t="shared" si="2995"/>
        <v>Gestión y manejo de los residuos y desechos sólidos</v>
      </c>
      <c r="L2947" s="150">
        <f>+VLOOKUP($E2947,ISP_2018!$B$8:$T$347,12,0)</f>
        <v>6.4431234447969304E-2</v>
      </c>
      <c r="M2947" s="142" t="str">
        <f>+VLOOKUP($E2947,ISP_2018!$B$8:$T$347,13,0)</f>
        <v>Bajo</v>
      </c>
    </row>
    <row r="2948" spans="1:13" x14ac:dyDescent="0.3">
      <c r="A2948" s="139">
        <f t="shared" si="2971"/>
        <v>78</v>
      </c>
      <c r="B2948" s="148">
        <f t="shared" si="2973"/>
        <v>16</v>
      </c>
      <c r="D2948" s="149" t="str">
        <f>+VLOOKUP($A2948,mUNICIPIOS!$B$4:$F$343,2,0)</f>
        <v>Santa Rosa</v>
      </c>
      <c r="E2948" s="149">
        <f>+VLOOKUP($A2948,mUNICIPIOS!$B$4:$F$343,3,0)</f>
        <v>607</v>
      </c>
      <c r="F2948" s="149" t="str">
        <f>+VLOOKUP($A2948,mUNICIPIOS!$B$4:$F$343,4,0)</f>
        <v>San Juan Tecuaco</v>
      </c>
      <c r="G2948" s="139" t="str">
        <f t="shared" ref="G2948:K2948" si="2996">+G2910</f>
        <v>03</v>
      </c>
      <c r="H2948" t="str">
        <f t="shared" si="2996"/>
        <v>ISP</v>
      </c>
      <c r="I2948" t="str">
        <f t="shared" si="2996"/>
        <v>Índice de Servicios Públicos</v>
      </c>
      <c r="J2948" t="str">
        <f t="shared" si="2996"/>
        <v>03-05</v>
      </c>
      <c r="K2948" t="str">
        <f t="shared" si="2996"/>
        <v>Gestión de servicios públicos municipales</v>
      </c>
      <c r="L2948" s="150">
        <f>+VLOOKUP($E2948,ISP_2018!$B$8:$T$347,15,0)</f>
        <v>8.0645161290322578E-2</v>
      </c>
      <c r="M2948" s="142" t="str">
        <f>+VLOOKUP($E2948,ISP_2018!$B$8:$T$347,16,0)</f>
        <v>Bajo</v>
      </c>
    </row>
    <row r="2949" spans="1:13" x14ac:dyDescent="0.3">
      <c r="A2949" s="139">
        <f t="shared" si="2971"/>
        <v>78</v>
      </c>
      <c r="B2949" s="148">
        <f t="shared" si="2973"/>
        <v>17</v>
      </c>
      <c r="D2949" s="149" t="str">
        <f>+VLOOKUP($A2949,mUNICIPIOS!$B$4:$F$343,2,0)</f>
        <v>Santa Rosa</v>
      </c>
      <c r="E2949" s="149">
        <f>+VLOOKUP($A2949,mUNICIPIOS!$B$4:$F$343,3,0)</f>
        <v>607</v>
      </c>
      <c r="F2949" s="149" t="str">
        <f>+VLOOKUP($A2949,mUNICIPIOS!$B$4:$F$343,4,0)</f>
        <v>San Juan Tecuaco</v>
      </c>
      <c r="G2949" s="139" t="str">
        <f t="shared" ref="G2949:K2949" si="2997">+G2911</f>
        <v>03</v>
      </c>
      <c r="H2949" t="str">
        <f t="shared" si="2997"/>
        <v>ISP</v>
      </c>
      <c r="I2949" t="str">
        <f t="shared" si="2997"/>
        <v>Índice de Servicios Públicos</v>
      </c>
      <c r="J2949" t="str">
        <f t="shared" si="2997"/>
        <v>INDICE</v>
      </c>
      <c r="K2949">
        <f t="shared" si="2997"/>
        <v>0</v>
      </c>
      <c r="L2949" s="150">
        <f>+VLOOKUP($E2949,ISP_2018!$B$8:$T$347,18,0)</f>
        <v>0.34323631677014321</v>
      </c>
      <c r="M2949" s="142" t="str">
        <f>+VLOOKUP($E2949,ISP_2018!$B$8:$T$347,19,0)</f>
        <v>Medio bajo</v>
      </c>
    </row>
    <row r="2950" spans="1:13" x14ac:dyDescent="0.3">
      <c r="A2950" s="139">
        <f t="shared" si="2971"/>
        <v>78</v>
      </c>
      <c r="B2950" s="148">
        <f t="shared" si="2973"/>
        <v>18</v>
      </c>
      <c r="D2950" s="149" t="str">
        <f>+VLOOKUP($A2950,mUNICIPIOS!$B$4:$F$343,2,0)</f>
        <v>Santa Rosa</v>
      </c>
      <c r="E2950" s="149">
        <f>+VLOOKUP($A2950,mUNICIPIOS!$B$4:$F$343,3,0)</f>
        <v>607</v>
      </c>
      <c r="F2950" s="149" t="str">
        <f>+VLOOKUP($A2950,mUNICIPIOS!$B$4:$F$343,4,0)</f>
        <v>San Juan Tecuaco</v>
      </c>
      <c r="G2950" s="139" t="str">
        <f t="shared" ref="G2950:K2950" si="2998">+G2912</f>
        <v>04</v>
      </c>
      <c r="H2950" t="str">
        <f t="shared" si="2998"/>
        <v>IGA</v>
      </c>
      <c r="I2950" t="str">
        <f t="shared" si="2998"/>
        <v>Índice de Gestión Administrativa</v>
      </c>
      <c r="J2950" t="str">
        <f t="shared" si="2998"/>
        <v>04-01</v>
      </c>
      <c r="K2950" t="str">
        <f t="shared" si="2998"/>
        <v>Existencia de elementos de atención municipal orientada al vecino</v>
      </c>
      <c r="L2950" s="150">
        <f>+VLOOKUP($E2950,IGA_2018!$B$8:$N$347,3,0)</f>
        <v>0.5</v>
      </c>
      <c r="M2950" s="142" t="str">
        <f>+VLOOKUP($E2950,IGA_2018!$B$8:$N$347,4,0)</f>
        <v>Medio</v>
      </c>
    </row>
    <row r="2951" spans="1:13" x14ac:dyDescent="0.3">
      <c r="A2951" s="139">
        <f t="shared" si="2971"/>
        <v>78</v>
      </c>
      <c r="B2951" s="148">
        <f t="shared" si="2973"/>
        <v>19</v>
      </c>
      <c r="D2951" s="149" t="str">
        <f>+VLOOKUP($A2951,mUNICIPIOS!$B$4:$F$343,2,0)</f>
        <v>Santa Rosa</v>
      </c>
      <c r="E2951" s="149">
        <f>+VLOOKUP($A2951,mUNICIPIOS!$B$4:$F$343,3,0)</f>
        <v>607</v>
      </c>
      <c r="F2951" s="149" t="str">
        <f>+VLOOKUP($A2951,mUNICIPIOS!$B$4:$F$343,4,0)</f>
        <v>San Juan Tecuaco</v>
      </c>
      <c r="G2951" s="139" t="str">
        <f t="shared" ref="G2951:K2951" si="2999">+G2913</f>
        <v>04</v>
      </c>
      <c r="H2951" t="str">
        <f t="shared" si="2999"/>
        <v>IGA</v>
      </c>
      <c r="I2951" t="str">
        <f t="shared" si="2999"/>
        <v>Índice de Gestión Administrativa</v>
      </c>
      <c r="J2951" t="str">
        <f t="shared" si="2999"/>
        <v>04-02</v>
      </c>
      <c r="K2951" t="str">
        <f t="shared" si="2999"/>
        <v>Gestión del recurso humano.</v>
      </c>
      <c r="L2951" s="150">
        <f>+VLOOKUP($E2951,IGA_2018!$B$8:$N$347,6,0)</f>
        <v>0.49549317537986109</v>
      </c>
      <c r="M2951" s="142" t="str">
        <f>+VLOOKUP($E2951,IGA_2018!$B$8:$N$347,7,0)</f>
        <v>Medio</v>
      </c>
    </row>
    <row r="2952" spans="1:13" x14ac:dyDescent="0.3">
      <c r="A2952" s="139">
        <f t="shared" si="2971"/>
        <v>78</v>
      </c>
      <c r="B2952" s="148">
        <f t="shared" si="2973"/>
        <v>20</v>
      </c>
      <c r="D2952" s="149" t="str">
        <f>+VLOOKUP($A2952,mUNICIPIOS!$B$4:$F$343,2,0)</f>
        <v>Santa Rosa</v>
      </c>
      <c r="E2952" s="149">
        <f>+VLOOKUP($A2952,mUNICIPIOS!$B$4:$F$343,3,0)</f>
        <v>607</v>
      </c>
      <c r="F2952" s="149" t="str">
        <f>+VLOOKUP($A2952,mUNICIPIOS!$B$4:$F$343,4,0)</f>
        <v>San Juan Tecuaco</v>
      </c>
      <c r="G2952" s="139" t="str">
        <f t="shared" ref="G2952:K2952" si="3000">+G2914</f>
        <v>04</v>
      </c>
      <c r="H2952" t="str">
        <f t="shared" si="3000"/>
        <v>IGA</v>
      </c>
      <c r="I2952" t="str">
        <f t="shared" si="3000"/>
        <v>Índice de Gestión Administrativa</v>
      </c>
      <c r="J2952" t="str">
        <f t="shared" si="3000"/>
        <v>04-03</v>
      </c>
      <c r="K2952" t="str">
        <f t="shared" si="3000"/>
        <v>Existencia de oficinas municipales con instrumentos de gestión.</v>
      </c>
      <c r="L2952" s="150">
        <f>+VLOOKUP($E2952,IGA_2018!$B$8:$N$347,9,0)</f>
        <v>0.96249999999999991</v>
      </c>
      <c r="M2952" s="142" t="str">
        <f>+VLOOKUP($E2952,IGA_2018!$B$8:$N$347,10,0)</f>
        <v>Alto</v>
      </c>
    </row>
    <row r="2953" spans="1:13" x14ac:dyDescent="0.3">
      <c r="A2953" s="139">
        <f t="shared" si="2971"/>
        <v>78</v>
      </c>
      <c r="B2953" s="148">
        <f t="shared" si="2973"/>
        <v>21</v>
      </c>
      <c r="D2953" s="149" t="str">
        <f>+VLOOKUP($A2953,mUNICIPIOS!$B$4:$F$343,2,0)</f>
        <v>Santa Rosa</v>
      </c>
      <c r="E2953" s="149">
        <f>+VLOOKUP($A2953,mUNICIPIOS!$B$4:$F$343,3,0)</f>
        <v>607</v>
      </c>
      <c r="F2953" s="149" t="str">
        <f>+VLOOKUP($A2953,mUNICIPIOS!$B$4:$F$343,4,0)</f>
        <v>San Juan Tecuaco</v>
      </c>
      <c r="G2953" s="139" t="str">
        <f t="shared" ref="G2953:K2953" si="3001">+G2915</f>
        <v>04</v>
      </c>
      <c r="H2953" t="str">
        <f t="shared" si="3001"/>
        <v>IGA</v>
      </c>
      <c r="I2953" t="str">
        <f t="shared" si="3001"/>
        <v>Índice de Gestión Administrativa</v>
      </c>
      <c r="J2953" t="str">
        <f t="shared" si="3001"/>
        <v>INDICE</v>
      </c>
      <c r="K2953">
        <f t="shared" si="3001"/>
        <v>0</v>
      </c>
      <c r="L2953" s="150">
        <f>+VLOOKUP($E2953,IGA_2018!$B$8:$N$347,12,0)</f>
        <v>0.66029761138295129</v>
      </c>
      <c r="M2953" s="142" t="str">
        <f>+VLOOKUP($E2953,IGA_2018!$B$8:$N$347,13,0)</f>
        <v>Medio alto</v>
      </c>
    </row>
    <row r="2954" spans="1:13" x14ac:dyDescent="0.3">
      <c r="A2954" s="139">
        <f t="shared" si="2971"/>
        <v>78</v>
      </c>
      <c r="B2954" s="148">
        <f t="shared" si="2973"/>
        <v>22</v>
      </c>
      <c r="D2954" s="149" t="str">
        <f>+VLOOKUP($A2954,mUNICIPIOS!$B$4:$F$343,2,0)</f>
        <v>Santa Rosa</v>
      </c>
      <c r="E2954" s="149">
        <f>+VLOOKUP($A2954,mUNICIPIOS!$B$4:$F$343,3,0)</f>
        <v>607</v>
      </c>
      <c r="F2954" s="149" t="str">
        <f>+VLOOKUP($A2954,mUNICIPIOS!$B$4:$F$343,4,0)</f>
        <v>San Juan Tecuaco</v>
      </c>
      <c r="G2954" s="139" t="str">
        <f t="shared" ref="G2954:K2954" si="3002">+G2916</f>
        <v>05</v>
      </c>
      <c r="H2954" t="str">
        <f t="shared" si="3002"/>
        <v>IGF</v>
      </c>
      <c r="I2954" t="str">
        <f t="shared" si="3002"/>
        <v>Índice de Gestión Financiera</v>
      </c>
      <c r="J2954" t="str">
        <f t="shared" si="3002"/>
        <v>05-01</v>
      </c>
      <c r="K2954" t="str">
        <f t="shared" si="3002"/>
        <v>Autonomía financiera municipal</v>
      </c>
      <c r="L2954" s="150">
        <f>+VLOOKUP($E2954,IGF_2018!$B$8:$Z$347,3,0)</f>
        <v>6.7238860051514943E-2</v>
      </c>
      <c r="M2954" s="142" t="str">
        <f>+VLOOKUP($E2954,IGF_2018!$B$8:$Z$347,4,0)</f>
        <v>Bajo</v>
      </c>
    </row>
    <row r="2955" spans="1:13" x14ac:dyDescent="0.3">
      <c r="A2955" s="139">
        <f t="shared" si="2971"/>
        <v>78</v>
      </c>
      <c r="B2955" s="148">
        <f t="shared" si="2973"/>
        <v>23</v>
      </c>
      <c r="D2955" s="149" t="str">
        <f>+VLOOKUP($A2955,mUNICIPIOS!$B$4:$F$343,2,0)</f>
        <v>Santa Rosa</v>
      </c>
      <c r="E2955" s="149">
        <f>+VLOOKUP($A2955,mUNICIPIOS!$B$4:$F$343,3,0)</f>
        <v>607</v>
      </c>
      <c r="F2955" s="149" t="str">
        <f>+VLOOKUP($A2955,mUNICIPIOS!$B$4:$F$343,4,0)</f>
        <v>San Juan Tecuaco</v>
      </c>
      <c r="G2955" s="139" t="str">
        <f t="shared" ref="G2955:K2955" si="3003">+G2917</f>
        <v>05</v>
      </c>
      <c r="H2955" t="str">
        <f t="shared" si="3003"/>
        <v>IGF</v>
      </c>
      <c r="I2955" t="str">
        <f t="shared" si="3003"/>
        <v>Índice de Gestión Financiera</v>
      </c>
      <c r="J2955" t="str">
        <f t="shared" si="3003"/>
        <v>05-02</v>
      </c>
      <c r="K2955" t="str">
        <f t="shared" si="3003"/>
        <v xml:space="preserve">Ingresos propios por habitante -sin regalías- </v>
      </c>
      <c r="L2955" s="150">
        <f>+VLOOKUP($E2955,IGF_2018!$B$8:$Z$347,6,0)</f>
        <v>5.394990511347697E-2</v>
      </c>
      <c r="M2955" s="142" t="str">
        <f>+VLOOKUP($E2955,IGF_2018!$B$8:$Z$347,7,0)</f>
        <v>Bajo</v>
      </c>
    </row>
    <row r="2956" spans="1:13" x14ac:dyDescent="0.3">
      <c r="A2956" s="139">
        <f t="shared" si="2971"/>
        <v>78</v>
      </c>
      <c r="B2956" s="148">
        <f t="shared" si="2973"/>
        <v>24</v>
      </c>
      <c r="D2956" s="149" t="str">
        <f>+VLOOKUP($A2956,mUNICIPIOS!$B$4:$F$343,2,0)</f>
        <v>Santa Rosa</v>
      </c>
      <c r="E2956" s="149">
        <f>+VLOOKUP($A2956,mUNICIPIOS!$B$4:$F$343,3,0)</f>
        <v>607</v>
      </c>
      <c r="F2956" s="149" t="str">
        <f>+VLOOKUP($A2956,mUNICIPIOS!$B$4:$F$343,4,0)</f>
        <v>San Juan Tecuaco</v>
      </c>
      <c r="G2956" s="139" t="str">
        <f t="shared" ref="G2956:K2956" si="3004">+G2918</f>
        <v>05</v>
      </c>
      <c r="H2956" t="str">
        <f t="shared" si="3004"/>
        <v>IGF</v>
      </c>
      <c r="I2956" t="str">
        <f t="shared" si="3004"/>
        <v>Índice de Gestión Financiera</v>
      </c>
      <c r="J2956" t="str">
        <f t="shared" si="3004"/>
        <v>05-03</v>
      </c>
      <c r="K2956" t="str">
        <f t="shared" si="3004"/>
        <v>Ingresos del IUSI en relación a los ingresos propios -sin regalías-</v>
      </c>
      <c r="L2956" s="150">
        <f>+VLOOKUP($E2956,IGF_2018!$B$8:$Z$347,9,0)</f>
        <v>0</v>
      </c>
      <c r="M2956" s="142" t="str">
        <f>+VLOOKUP($E2956,IGF_2018!$B$8:$Z$347,10,0)</f>
        <v>Bajo</v>
      </c>
    </row>
    <row r="2957" spans="1:13" x14ac:dyDescent="0.3">
      <c r="A2957" s="139">
        <f t="shared" si="2971"/>
        <v>78</v>
      </c>
      <c r="B2957" s="148">
        <f t="shared" si="2973"/>
        <v>25</v>
      </c>
      <c r="D2957" s="149" t="str">
        <f>+VLOOKUP($A2957,mUNICIPIOS!$B$4:$F$343,2,0)</f>
        <v>Santa Rosa</v>
      </c>
      <c r="E2957" s="149">
        <f>+VLOOKUP($A2957,mUNICIPIOS!$B$4:$F$343,3,0)</f>
        <v>607</v>
      </c>
      <c r="F2957" s="149" t="str">
        <f>+VLOOKUP($A2957,mUNICIPIOS!$B$4:$F$343,4,0)</f>
        <v>San Juan Tecuaco</v>
      </c>
      <c r="G2957" s="139" t="str">
        <f t="shared" ref="G2957:K2957" si="3005">+G2919</f>
        <v>05</v>
      </c>
      <c r="H2957" t="str">
        <f t="shared" si="3005"/>
        <v>IGF</v>
      </c>
      <c r="I2957" t="str">
        <f t="shared" si="3005"/>
        <v>Índice de Gestión Financiera</v>
      </c>
      <c r="J2957" t="str">
        <f t="shared" si="3005"/>
        <v>05-04</v>
      </c>
      <c r="K2957" t="str">
        <f t="shared" si="3005"/>
        <v>Inversión anual en capital fijo por habitante</v>
      </c>
      <c r="L2957" s="150">
        <f>+VLOOKUP($E2957,IGF_2018!$B$8:$Z$347,12,0)</f>
        <v>6.3781717399153059E-2</v>
      </c>
      <c r="M2957" s="142" t="str">
        <f>+VLOOKUP($E2957,IGF_2018!$B$8:$Z$347,13,0)</f>
        <v>Bajo</v>
      </c>
    </row>
    <row r="2958" spans="1:13" x14ac:dyDescent="0.3">
      <c r="A2958" s="139">
        <f t="shared" si="2971"/>
        <v>78</v>
      </c>
      <c r="B2958" s="148">
        <f t="shared" si="2973"/>
        <v>26</v>
      </c>
      <c r="D2958" s="149" t="str">
        <f>+VLOOKUP($A2958,mUNICIPIOS!$B$4:$F$343,2,0)</f>
        <v>Santa Rosa</v>
      </c>
      <c r="E2958" s="149">
        <f>+VLOOKUP($A2958,mUNICIPIOS!$B$4:$F$343,3,0)</f>
        <v>607</v>
      </c>
      <c r="F2958" s="149" t="str">
        <f>+VLOOKUP($A2958,mUNICIPIOS!$B$4:$F$343,4,0)</f>
        <v>San Juan Tecuaco</v>
      </c>
      <c r="G2958" s="139" t="str">
        <f t="shared" ref="G2958:K2958" si="3006">+G2920</f>
        <v>05</v>
      </c>
      <c r="H2958" t="str">
        <f t="shared" si="3006"/>
        <v>IGF</v>
      </c>
      <c r="I2958" t="str">
        <f t="shared" si="3006"/>
        <v>Índice de Gestión Financiera</v>
      </c>
      <c r="J2958" t="str">
        <f t="shared" si="3006"/>
        <v>05-05</v>
      </c>
      <c r="K2958" t="str">
        <f t="shared" si="3006"/>
        <v>Inversión anual en capital fijo con recursos percibidos por ingresos propios</v>
      </c>
      <c r="L2958" s="150">
        <f>+VLOOKUP($E2958,IGF_2018!$B$8:$Z$347,15,0)</f>
        <v>0</v>
      </c>
      <c r="M2958" s="142" t="str">
        <f>+VLOOKUP($E2958,IGF_2018!$B$8:$Z$347,16,0)</f>
        <v>Bajo</v>
      </c>
    </row>
    <row r="2959" spans="1:13" x14ac:dyDescent="0.3">
      <c r="A2959" s="139">
        <f t="shared" si="2971"/>
        <v>78</v>
      </c>
      <c r="B2959" s="148">
        <f t="shared" si="2973"/>
        <v>27</v>
      </c>
      <c r="D2959" s="149" t="str">
        <f>+VLOOKUP($A2959,mUNICIPIOS!$B$4:$F$343,2,0)</f>
        <v>Santa Rosa</v>
      </c>
      <c r="E2959" s="149">
        <f>+VLOOKUP($A2959,mUNICIPIOS!$B$4:$F$343,3,0)</f>
        <v>607</v>
      </c>
      <c r="F2959" s="149" t="str">
        <f>+VLOOKUP($A2959,mUNICIPIOS!$B$4:$F$343,4,0)</f>
        <v>San Juan Tecuaco</v>
      </c>
      <c r="G2959" s="139" t="str">
        <f t="shared" ref="G2959:K2959" si="3007">+G2921</f>
        <v>05</v>
      </c>
      <c r="H2959" t="str">
        <f t="shared" si="3007"/>
        <v>IGF</v>
      </c>
      <c r="I2959" t="str">
        <f t="shared" si="3007"/>
        <v>Índice de Gestión Financiera</v>
      </c>
      <c r="J2959" t="str">
        <f t="shared" si="3007"/>
        <v>05-06</v>
      </c>
      <c r="K2959" t="str">
        <f t="shared" si="3007"/>
        <v xml:space="preserve">Inversión anual en capital fijo con recursos percibidos por transferencias del Gobierno Central </v>
      </c>
      <c r="L2959" s="150">
        <f>+VLOOKUP($E2959,IGF_2018!$B$8:$Z$347,18,0)</f>
        <v>0.10599104909178379</v>
      </c>
      <c r="M2959" s="142" t="str">
        <f>+VLOOKUP($E2959,IGF_2018!$B$8:$Z$347,19,0)</f>
        <v>Bajo</v>
      </c>
    </row>
    <row r="2960" spans="1:13" x14ac:dyDescent="0.3">
      <c r="A2960" s="139">
        <f t="shared" si="2971"/>
        <v>78</v>
      </c>
      <c r="B2960" s="148">
        <f t="shared" si="2973"/>
        <v>28</v>
      </c>
      <c r="D2960" s="149" t="str">
        <f>+VLOOKUP($A2960,mUNICIPIOS!$B$4:$F$343,2,0)</f>
        <v>Santa Rosa</v>
      </c>
      <c r="E2960" s="149">
        <f>+VLOOKUP($A2960,mUNICIPIOS!$B$4:$F$343,3,0)</f>
        <v>607</v>
      </c>
      <c r="F2960" s="149" t="str">
        <f>+VLOOKUP($A2960,mUNICIPIOS!$B$4:$F$343,4,0)</f>
        <v>San Juan Tecuaco</v>
      </c>
      <c r="G2960" s="139" t="str">
        <f t="shared" ref="G2960:K2960" si="3008">+G2922</f>
        <v>05</v>
      </c>
      <c r="H2960" t="str">
        <f t="shared" si="3008"/>
        <v>IGF</v>
      </c>
      <c r="I2960" t="str">
        <f t="shared" si="3008"/>
        <v>Índice de Gestión Financiera</v>
      </c>
      <c r="J2960" t="str">
        <f t="shared" si="3008"/>
        <v>05-07</v>
      </c>
      <c r="K2960" t="str">
        <f t="shared" si="3008"/>
        <v>Financiamiento por endeudamiento municipal</v>
      </c>
      <c r="L2960" s="150">
        <f>+VLOOKUP($E2960,IGF_2018!$B$8:$Z$347,21,0)</f>
        <v>1</v>
      </c>
      <c r="M2960" s="142" t="str">
        <f>+VLOOKUP($E2960,IGF_2018!$B$8:$Z$347,22,0)</f>
        <v>Alto</v>
      </c>
    </row>
    <row r="2961" spans="1:13" x14ac:dyDescent="0.3">
      <c r="A2961" s="139">
        <f t="shared" si="2971"/>
        <v>78</v>
      </c>
      <c r="B2961" s="148">
        <f t="shared" si="2973"/>
        <v>29</v>
      </c>
      <c r="D2961" s="149" t="str">
        <f>+VLOOKUP($A2961,mUNICIPIOS!$B$4:$F$343,2,0)</f>
        <v>Santa Rosa</v>
      </c>
      <c r="E2961" s="149">
        <f>+VLOOKUP($A2961,mUNICIPIOS!$B$4:$F$343,3,0)</f>
        <v>607</v>
      </c>
      <c r="F2961" s="149" t="str">
        <f>+VLOOKUP($A2961,mUNICIPIOS!$B$4:$F$343,4,0)</f>
        <v>San Juan Tecuaco</v>
      </c>
      <c r="G2961" s="139" t="str">
        <f t="shared" ref="G2961:K2961" si="3009">+G2923</f>
        <v>05</v>
      </c>
      <c r="H2961" t="str">
        <f t="shared" si="3009"/>
        <v>IGF</v>
      </c>
      <c r="I2961" t="str">
        <f t="shared" si="3009"/>
        <v>Índice de Gestión Financiera</v>
      </c>
      <c r="J2961" t="str">
        <f t="shared" si="3009"/>
        <v>INDICE</v>
      </c>
      <c r="K2961">
        <f t="shared" si="3009"/>
        <v>0</v>
      </c>
      <c r="L2961" s="150">
        <f>+VLOOKUP($E2961,IGF_2018!$B$8:$Z$347,24,0)</f>
        <v>0.24121502968209207</v>
      </c>
      <c r="M2961" s="142" t="str">
        <f>+VLOOKUP($E2961,IGF_2018!$B$8:$Z$347,25,0)</f>
        <v>Medio bajo</v>
      </c>
    </row>
    <row r="2962" spans="1:13" x14ac:dyDescent="0.3">
      <c r="A2962" s="139">
        <f t="shared" si="2971"/>
        <v>78</v>
      </c>
      <c r="B2962" s="148">
        <f t="shared" si="2973"/>
        <v>30</v>
      </c>
      <c r="D2962" s="149" t="str">
        <f>+VLOOKUP($A2962,mUNICIPIOS!$B$4:$F$343,2,0)</f>
        <v>Santa Rosa</v>
      </c>
      <c r="E2962" s="149">
        <f>+VLOOKUP($A2962,mUNICIPIOS!$B$4:$F$343,3,0)</f>
        <v>607</v>
      </c>
      <c r="F2962" s="149" t="str">
        <f>+VLOOKUP($A2962,mUNICIPIOS!$B$4:$F$343,4,0)</f>
        <v>San Juan Tecuaco</v>
      </c>
      <c r="G2962" s="139" t="str">
        <f t="shared" ref="G2962:K2962" si="3010">+G2924</f>
        <v>06</v>
      </c>
      <c r="H2962" t="str">
        <f t="shared" si="3010"/>
        <v>IGE</v>
      </c>
      <c r="I2962" t="str">
        <f t="shared" si="3010"/>
        <v>Índice de Gestión Estratégica</v>
      </c>
      <c r="J2962" t="str">
        <f t="shared" si="3010"/>
        <v>06-01</v>
      </c>
      <c r="K2962" t="str">
        <f t="shared" si="3010"/>
        <v>Ejecución del Plan Operativo Anual  (POA)</v>
      </c>
      <c r="L2962" s="150">
        <f>+VLOOKUP($E2962,IGE_2018!$B$8:$Z$347,3,0)</f>
        <v>0.5444444444444444</v>
      </c>
      <c r="M2962" s="142" t="str">
        <f>+VLOOKUP($E2962,IGE_2018!$B$8:$Z$347,4,0)</f>
        <v>Medio</v>
      </c>
    </row>
    <row r="2963" spans="1:13" x14ac:dyDescent="0.3">
      <c r="A2963" s="139">
        <f t="shared" si="2971"/>
        <v>78</v>
      </c>
      <c r="B2963" s="148">
        <f t="shared" si="2973"/>
        <v>31</v>
      </c>
      <c r="D2963" s="149" t="str">
        <f>+VLOOKUP($A2963,mUNICIPIOS!$B$4:$F$343,2,0)</f>
        <v>Santa Rosa</v>
      </c>
      <c r="E2963" s="149">
        <f>+VLOOKUP($A2963,mUNICIPIOS!$B$4:$F$343,3,0)</f>
        <v>607</v>
      </c>
      <c r="F2963" s="149" t="str">
        <f>+VLOOKUP($A2963,mUNICIPIOS!$B$4:$F$343,4,0)</f>
        <v>San Juan Tecuaco</v>
      </c>
      <c r="G2963" s="139" t="str">
        <f t="shared" ref="G2963:K2963" si="3011">+G2925</f>
        <v>06</v>
      </c>
      <c r="H2963" t="str">
        <f t="shared" si="3011"/>
        <v>IGE</v>
      </c>
      <c r="I2963" t="str">
        <f t="shared" si="3011"/>
        <v>Índice de Gestión Estratégica</v>
      </c>
      <c r="J2963" t="str">
        <f t="shared" si="3011"/>
        <v>06-02</v>
      </c>
      <c r="K2963" t="str">
        <f t="shared" si="3011"/>
        <v>Relación Plan de Desarrollo Municipal y Ordenamiento Territorial (PDM-OT) - Plan Estratégico Institucional (PEI) - Plan Operativo Multianual (POM) - Plan Operativo Anual (POA)</v>
      </c>
      <c r="L2963" s="150">
        <f>+VLOOKUP($E2963,IGE_2018!$B$8:$Z$347,6,0)</f>
        <v>0.37251461988304091</v>
      </c>
      <c r="M2963" s="142" t="str">
        <f>+VLOOKUP($E2963,IGE_2018!$B$8:$Z$347,7,0)</f>
        <v>Medio bajo</v>
      </c>
    </row>
    <row r="2964" spans="1:13" x14ac:dyDescent="0.3">
      <c r="A2964" s="139">
        <f t="shared" si="2971"/>
        <v>78</v>
      </c>
      <c r="B2964" s="148">
        <f t="shared" si="2973"/>
        <v>32</v>
      </c>
      <c r="D2964" s="149" t="str">
        <f>+VLOOKUP($A2964,mUNICIPIOS!$B$4:$F$343,2,0)</f>
        <v>Santa Rosa</v>
      </c>
      <c r="E2964" s="149">
        <f>+VLOOKUP($A2964,mUNICIPIOS!$B$4:$F$343,3,0)</f>
        <v>607</v>
      </c>
      <c r="F2964" s="149" t="str">
        <f>+VLOOKUP($A2964,mUNICIPIOS!$B$4:$F$343,4,0)</f>
        <v>San Juan Tecuaco</v>
      </c>
      <c r="G2964" s="139" t="str">
        <f t="shared" ref="G2964:K2964" si="3012">+G2926</f>
        <v>06</v>
      </c>
      <c r="H2964" t="str">
        <f t="shared" si="3012"/>
        <v>IGE</v>
      </c>
      <c r="I2964" t="str">
        <f t="shared" si="3012"/>
        <v>Índice de Gestión Estratégica</v>
      </c>
      <c r="J2964" t="str">
        <f t="shared" si="3012"/>
        <v>06-03</v>
      </c>
      <c r="K2964" t="str">
        <f t="shared" si="3012"/>
        <v>Presupuesto de egresos relacionado a competencias municipales que responden a prioridades nacionales de desarrollo.</v>
      </c>
      <c r="L2964" s="150">
        <f>+VLOOKUP($E2964,IGE_2018!$B$8:$Z$347,9,0)</f>
        <v>0.16776567859720762</v>
      </c>
      <c r="M2964" s="142" t="str">
        <f>+VLOOKUP($E2964,IGE_2018!$B$8:$Z$347,10,0)</f>
        <v>Bajo</v>
      </c>
    </row>
    <row r="2965" spans="1:13" x14ac:dyDescent="0.3">
      <c r="A2965" s="139">
        <f t="shared" si="2971"/>
        <v>78</v>
      </c>
      <c r="B2965" s="148">
        <f t="shared" si="2973"/>
        <v>33</v>
      </c>
      <c r="D2965" s="149" t="str">
        <f>+VLOOKUP($A2965,mUNICIPIOS!$B$4:$F$343,2,0)</f>
        <v>Santa Rosa</v>
      </c>
      <c r="E2965" s="149">
        <f>+VLOOKUP($A2965,mUNICIPIOS!$B$4:$F$343,3,0)</f>
        <v>607</v>
      </c>
      <c r="F2965" s="149" t="str">
        <f>+VLOOKUP($A2965,mUNICIPIOS!$B$4:$F$343,4,0)</f>
        <v>San Juan Tecuaco</v>
      </c>
      <c r="G2965" s="139" t="str">
        <f t="shared" ref="G2965:K2965" si="3013">+G2927</f>
        <v>06</v>
      </c>
      <c r="H2965" t="str">
        <f t="shared" si="3013"/>
        <v>IGE</v>
      </c>
      <c r="I2965" t="str">
        <f t="shared" si="3013"/>
        <v>Índice de Gestión Estratégica</v>
      </c>
      <c r="J2965" t="str">
        <f t="shared" si="3013"/>
        <v>06-04</v>
      </c>
      <c r="K2965" t="str">
        <f t="shared" si="3013"/>
        <v>Institucionalización de la gestión ordenada del territorio</v>
      </c>
      <c r="L2965" s="150">
        <f>+VLOOKUP($E2965,IGE_2018!$B$8:$Z$347,12,0)</f>
        <v>0</v>
      </c>
      <c r="M2965" s="142" t="str">
        <f>+VLOOKUP($E2965,IGE_2018!$B$8:$Z$347,13,0)</f>
        <v>Bajo</v>
      </c>
    </row>
    <row r="2966" spans="1:13" x14ac:dyDescent="0.3">
      <c r="A2966" s="139">
        <f t="shared" si="2971"/>
        <v>78</v>
      </c>
      <c r="B2966" s="148">
        <f t="shared" si="2973"/>
        <v>34</v>
      </c>
      <c r="D2966" s="149" t="str">
        <f>+VLOOKUP($A2966,mUNICIPIOS!$B$4:$F$343,2,0)</f>
        <v>Santa Rosa</v>
      </c>
      <c r="E2966" s="149">
        <f>+VLOOKUP($A2966,mUNICIPIOS!$B$4:$F$343,3,0)</f>
        <v>607</v>
      </c>
      <c r="F2966" s="149" t="str">
        <f>+VLOOKUP($A2966,mUNICIPIOS!$B$4:$F$343,4,0)</f>
        <v>San Juan Tecuaco</v>
      </c>
      <c r="G2966" s="139" t="str">
        <f t="shared" ref="G2966:K2966" si="3014">+G2928</f>
        <v>06</v>
      </c>
      <c r="H2966" t="str">
        <f t="shared" si="3014"/>
        <v>IGE</v>
      </c>
      <c r="I2966" t="str">
        <f t="shared" si="3014"/>
        <v>Índice de Gestión Estratégica</v>
      </c>
      <c r="J2966" t="str">
        <f t="shared" si="3014"/>
        <v>06-05</v>
      </c>
      <c r="K2966" t="str">
        <f t="shared" si="3014"/>
        <v>Acciones para la gestión ordenada del territorio</v>
      </c>
      <c r="L2966" s="150">
        <f>+VLOOKUP($E2966,IGE_2018!$B$8:$Z$347,15,0)</f>
        <v>0</v>
      </c>
      <c r="M2966" s="142" t="str">
        <f>+VLOOKUP($E2966,IGE_2018!$B$8:$Z$347,16,0)</f>
        <v>Bajo</v>
      </c>
    </row>
    <row r="2967" spans="1:13" x14ac:dyDescent="0.3">
      <c r="A2967" s="139">
        <f t="shared" si="2971"/>
        <v>78</v>
      </c>
      <c r="B2967" s="148">
        <f t="shared" si="2973"/>
        <v>35</v>
      </c>
      <c r="D2967" s="149" t="str">
        <f>+VLOOKUP($A2967,mUNICIPIOS!$B$4:$F$343,2,0)</f>
        <v>Santa Rosa</v>
      </c>
      <c r="E2967" s="149">
        <f>+VLOOKUP($A2967,mUNICIPIOS!$B$4:$F$343,3,0)</f>
        <v>607</v>
      </c>
      <c r="F2967" s="149" t="str">
        <f>+VLOOKUP($A2967,mUNICIPIOS!$B$4:$F$343,4,0)</f>
        <v>San Juan Tecuaco</v>
      </c>
      <c r="G2967" s="139" t="str">
        <f t="shared" ref="G2967:K2967" si="3015">+G2929</f>
        <v>06</v>
      </c>
      <c r="H2967" t="str">
        <f t="shared" si="3015"/>
        <v>IGE</v>
      </c>
      <c r="I2967" t="str">
        <f t="shared" si="3015"/>
        <v>Índice de Gestión Estratégica</v>
      </c>
      <c r="J2967" t="str">
        <f t="shared" si="3015"/>
        <v>06-06</v>
      </c>
      <c r="K2967" t="str">
        <f t="shared" si="3015"/>
        <v>Gestión de riesgo en la formulación de proyectos derivados de la planificación operativa anual</v>
      </c>
      <c r="L2967" s="150">
        <f>+VLOOKUP($E2967,IGE_2018!$B$8:$Z$347,18,0)</f>
        <v>0</v>
      </c>
      <c r="M2967" s="142" t="str">
        <f>+VLOOKUP($E2967,IGE_2018!$B$8:$Z$347,19,0)</f>
        <v>Bajo</v>
      </c>
    </row>
    <row r="2968" spans="1:13" x14ac:dyDescent="0.3">
      <c r="A2968" s="139">
        <f t="shared" si="2971"/>
        <v>78</v>
      </c>
      <c r="B2968" s="148">
        <f t="shared" si="2973"/>
        <v>36</v>
      </c>
      <c r="D2968" s="149" t="str">
        <f>+VLOOKUP($A2968,mUNICIPIOS!$B$4:$F$343,2,0)</f>
        <v>Santa Rosa</v>
      </c>
      <c r="E2968" s="149">
        <f>+VLOOKUP($A2968,mUNICIPIOS!$B$4:$F$343,3,0)</f>
        <v>607</v>
      </c>
      <c r="F2968" s="149" t="str">
        <f>+VLOOKUP($A2968,mUNICIPIOS!$B$4:$F$343,4,0)</f>
        <v>San Juan Tecuaco</v>
      </c>
      <c r="G2968" s="139" t="str">
        <f t="shared" ref="G2968:K2968" si="3016">+G2930</f>
        <v>06</v>
      </c>
      <c r="H2968" t="str">
        <f t="shared" si="3016"/>
        <v>IGE</v>
      </c>
      <c r="I2968" t="str">
        <f t="shared" si="3016"/>
        <v>Índice de Gestión Estratégica</v>
      </c>
      <c r="J2968" t="str">
        <f t="shared" si="3016"/>
        <v>06-07</v>
      </c>
      <c r="K2968" t="str">
        <f t="shared" si="3016"/>
        <v>Ingresos por servicios ambientales en relación a los ingresos propios sin regalías</v>
      </c>
      <c r="L2968" s="150">
        <f>+VLOOKUP($E2968,IGE_2018!$B$8:$Z$347,21,0)</f>
        <v>0</v>
      </c>
      <c r="M2968" s="142" t="str">
        <f>+VLOOKUP($E2968,IGE_2018!$B$8:$Z$347,22,0)</f>
        <v>Bajo</v>
      </c>
    </row>
    <row r="2969" spans="1:13" x14ac:dyDescent="0.3">
      <c r="A2969" s="139">
        <f t="shared" si="2971"/>
        <v>78</v>
      </c>
      <c r="B2969" s="148">
        <f t="shared" si="2973"/>
        <v>37</v>
      </c>
      <c r="D2969" s="149" t="str">
        <f>+VLOOKUP($A2969,mUNICIPIOS!$B$4:$F$343,2,0)</f>
        <v>Santa Rosa</v>
      </c>
      <c r="E2969" s="149">
        <f>+VLOOKUP($A2969,mUNICIPIOS!$B$4:$F$343,3,0)</f>
        <v>607</v>
      </c>
      <c r="F2969" s="149" t="str">
        <f>+VLOOKUP($A2969,mUNICIPIOS!$B$4:$F$343,4,0)</f>
        <v>San Juan Tecuaco</v>
      </c>
      <c r="G2969" s="139" t="str">
        <f t="shared" ref="G2969:K2969" si="3017">+G2931</f>
        <v>06</v>
      </c>
      <c r="H2969" t="str">
        <f t="shared" si="3017"/>
        <v>IGE</v>
      </c>
      <c r="I2969" t="str">
        <f t="shared" si="3017"/>
        <v>Índice de Gestión Estratégica</v>
      </c>
      <c r="J2969" t="str">
        <f t="shared" si="3017"/>
        <v>INDICE</v>
      </c>
      <c r="K2969">
        <f t="shared" si="3017"/>
        <v>0</v>
      </c>
      <c r="L2969" s="150">
        <f>+VLOOKUP($E2969,IGE_2018!$B$8:$Z$347,24,0)</f>
        <v>0.1794852792984247</v>
      </c>
      <c r="M2969" s="142" t="str">
        <f>+VLOOKUP($E2969,IGE_2018!$B$8:$Z$347,25,0)</f>
        <v>Bajo</v>
      </c>
    </row>
    <row r="2970" spans="1:13" x14ac:dyDescent="0.3">
      <c r="A2970" s="139">
        <f t="shared" si="2971"/>
        <v>78</v>
      </c>
      <c r="B2970" s="148">
        <f t="shared" si="2973"/>
        <v>38</v>
      </c>
      <c r="D2970" s="149" t="str">
        <f>+VLOOKUP($A2970,mUNICIPIOS!$B$4:$F$343,2,0)</f>
        <v>Santa Rosa</v>
      </c>
      <c r="E2970" s="149">
        <f>+VLOOKUP($A2970,mUNICIPIOS!$B$4:$F$343,3,0)</f>
        <v>607</v>
      </c>
      <c r="F2970" s="149" t="str">
        <f>+VLOOKUP($A2970,mUNICIPIOS!$B$4:$F$343,4,0)</f>
        <v>San Juan Tecuaco</v>
      </c>
      <c r="G2970" s="139" t="str">
        <f t="shared" ref="G2970:K2970" si="3018">+G2932</f>
        <v>RANKING</v>
      </c>
      <c r="H2970" t="str">
        <f t="shared" si="3018"/>
        <v>RGM</v>
      </c>
      <c r="I2970" t="str">
        <f t="shared" si="3018"/>
        <v>Ranking de la Gestión Municipal 2018</v>
      </c>
      <c r="J2970" t="str">
        <f t="shared" si="3018"/>
        <v>RANKING</v>
      </c>
      <c r="K2970">
        <f t="shared" si="3018"/>
        <v>0</v>
      </c>
      <c r="L2970" s="151">
        <f>+VLOOKUP($E2970,Resultados_generales!$C$8:$AE$347,27,0)</f>
        <v>0.45959910516687802</v>
      </c>
      <c r="M2970" t="str">
        <f>+VLOOKUP($E2970,Resultados_generales!$C$8:$AE$347,28,0)</f>
        <v>Medio</v>
      </c>
    </row>
    <row r="2971" spans="1:13" x14ac:dyDescent="0.3">
      <c r="A2971" s="139">
        <f t="shared" si="2971"/>
        <v>79</v>
      </c>
      <c r="B2971" s="148">
        <f t="shared" si="2973"/>
        <v>1</v>
      </c>
      <c r="D2971" s="149" t="str">
        <f>+VLOOKUP($A2971,mUNICIPIOS!$B$4:$F$343,2,0)</f>
        <v>Santa Rosa</v>
      </c>
      <c r="E2971" s="149">
        <f>+VLOOKUP($A2971,mUNICIPIOS!$B$4:$F$343,3,0)</f>
        <v>608</v>
      </c>
      <c r="F2971" s="149" t="str">
        <f>+VLOOKUP($A2971,mUNICIPIOS!$B$4:$F$343,4,0)</f>
        <v>Chiquimulilla</v>
      </c>
      <c r="G2971" s="139" t="str">
        <f t="shared" ref="G2971:K2971" si="3019">+G2933</f>
        <v>01</v>
      </c>
      <c r="H2971" t="str">
        <f t="shared" si="3019"/>
        <v>IPC</v>
      </c>
      <c r="I2971" t="str">
        <f t="shared" si="3019"/>
        <v>Índice de Participación Ciudadana</v>
      </c>
      <c r="J2971" t="str">
        <f t="shared" si="3019"/>
        <v>01-01</v>
      </c>
      <c r="K2971" t="str">
        <f t="shared" si="3019"/>
        <v>Número de reuniones del COMUDE en el año de la medición.</v>
      </c>
      <c r="L2971" s="150">
        <f>+VLOOKUP($E2971,IPC_2018!$B$8:$T$347,3,0)</f>
        <v>1</v>
      </c>
      <c r="M2971" s="142" t="str">
        <f>+VLOOKUP($E2971,IPC_2018!$B$8:$T$347,4,0)</f>
        <v>Alto</v>
      </c>
    </row>
    <row r="2972" spans="1:13" x14ac:dyDescent="0.3">
      <c r="A2972" s="139">
        <f t="shared" si="2971"/>
        <v>79</v>
      </c>
      <c r="B2972" s="148">
        <f t="shared" si="2973"/>
        <v>2</v>
      </c>
      <c r="D2972" s="149" t="str">
        <f>+VLOOKUP($A2972,mUNICIPIOS!$B$4:$F$343,2,0)</f>
        <v>Santa Rosa</v>
      </c>
      <c r="E2972" s="149">
        <f>+VLOOKUP($A2972,mUNICIPIOS!$B$4:$F$343,3,0)</f>
        <v>608</v>
      </c>
      <c r="F2972" s="149" t="str">
        <f>+VLOOKUP($A2972,mUNICIPIOS!$B$4:$F$343,4,0)</f>
        <v>Chiquimulilla</v>
      </c>
      <c r="G2972" s="139" t="str">
        <f t="shared" ref="G2972:K2972" si="3020">+G2934</f>
        <v>01</v>
      </c>
      <c r="H2972" t="str">
        <f t="shared" si="3020"/>
        <v>IPC</v>
      </c>
      <c r="I2972" t="str">
        <f t="shared" si="3020"/>
        <v>Índice de Participación Ciudadana</v>
      </c>
      <c r="J2972" t="str">
        <f t="shared" si="3020"/>
        <v>01-02</v>
      </c>
      <c r="K2972" t="str">
        <f t="shared" si="3020"/>
        <v>Participación de Alcaldes, Concejales y Síndicos determinados o designados en el COMUDE</v>
      </c>
      <c r="L2972" s="150">
        <f>+VLOOKUP($E2972,IPC_2018!$B$8:$T$347,6,0)</f>
        <v>1</v>
      </c>
      <c r="M2972" s="142" t="str">
        <f>+VLOOKUP($E2972,IPC_2018!$B$8:$T$347,7,0)</f>
        <v>Alto</v>
      </c>
    </row>
    <row r="2973" spans="1:13" x14ac:dyDescent="0.3">
      <c r="A2973" s="139">
        <f t="shared" si="2971"/>
        <v>79</v>
      </c>
      <c r="B2973" s="148">
        <f t="shared" si="2973"/>
        <v>3</v>
      </c>
      <c r="D2973" s="149" t="str">
        <f>+VLOOKUP($A2973,mUNICIPIOS!$B$4:$F$343,2,0)</f>
        <v>Santa Rosa</v>
      </c>
      <c r="E2973" s="149">
        <f>+VLOOKUP($A2973,mUNICIPIOS!$B$4:$F$343,3,0)</f>
        <v>608</v>
      </c>
      <c r="F2973" s="149" t="str">
        <f>+VLOOKUP($A2973,mUNICIPIOS!$B$4:$F$343,4,0)</f>
        <v>Chiquimulilla</v>
      </c>
      <c r="G2973" s="139" t="str">
        <f t="shared" ref="G2973:K2973" si="3021">+G2935</f>
        <v>01</v>
      </c>
      <c r="H2973" t="str">
        <f t="shared" si="3021"/>
        <v>IPC</v>
      </c>
      <c r="I2973" t="str">
        <f t="shared" si="3021"/>
        <v>Índice de Participación Ciudadana</v>
      </c>
      <c r="J2973" t="str">
        <f t="shared" si="3021"/>
        <v>01-03</v>
      </c>
      <c r="K2973" t="str">
        <f t="shared" si="3021"/>
        <v>Participación  de organizaciones de jóvenes, mujeres, pueblos mayas, xincas, garífunas, y otras organizaciones en el Comude</v>
      </c>
      <c r="L2973" s="150">
        <f>+VLOOKUP($E2973,IPC_2018!$B$8:$T$347,9,0)</f>
        <v>0.98630136986301364</v>
      </c>
      <c r="M2973" s="142" t="str">
        <f>+VLOOKUP($E2973,IPC_2018!$B$8:$T$347,10,0)</f>
        <v>Alto</v>
      </c>
    </row>
    <row r="2974" spans="1:13" x14ac:dyDescent="0.3">
      <c r="A2974" s="139">
        <f t="shared" si="2971"/>
        <v>79</v>
      </c>
      <c r="B2974" s="148">
        <f t="shared" si="2973"/>
        <v>4</v>
      </c>
      <c r="D2974" s="149" t="str">
        <f>+VLOOKUP($A2974,mUNICIPIOS!$B$4:$F$343,2,0)</f>
        <v>Santa Rosa</v>
      </c>
      <c r="E2974" s="149">
        <f>+VLOOKUP($A2974,mUNICIPIOS!$B$4:$F$343,3,0)</f>
        <v>608</v>
      </c>
      <c r="F2974" s="149" t="str">
        <f>+VLOOKUP($A2974,mUNICIPIOS!$B$4:$F$343,4,0)</f>
        <v>Chiquimulilla</v>
      </c>
      <c r="G2974" s="139" t="str">
        <f t="shared" ref="G2974:K2974" si="3022">+G2936</f>
        <v>01</v>
      </c>
      <c r="H2974" t="str">
        <f t="shared" si="3022"/>
        <v>IPC</v>
      </c>
      <c r="I2974" t="str">
        <f t="shared" si="3022"/>
        <v>Índice de Participación Ciudadana</v>
      </c>
      <c r="J2974" t="str">
        <f t="shared" si="3022"/>
        <v>01-04</v>
      </c>
      <c r="K2974" t="str">
        <f t="shared" si="3022"/>
        <v>Representatividad territorial del Comude.</v>
      </c>
      <c r="L2974" s="150">
        <f>+VLOOKUP($E2974,IPC_2018!$B$8:$T$347,12,0)</f>
        <v>0.41792452830188681</v>
      </c>
      <c r="M2974" s="142" t="str">
        <f>+VLOOKUP($E2974,IPC_2018!$B$8:$T$347,13,0)</f>
        <v>Medio</v>
      </c>
    </row>
    <row r="2975" spans="1:13" x14ac:dyDescent="0.3">
      <c r="A2975" s="139">
        <f t="shared" si="2971"/>
        <v>79</v>
      </c>
      <c r="B2975" s="148">
        <f t="shared" si="2973"/>
        <v>5</v>
      </c>
      <c r="D2975" s="149" t="str">
        <f>+VLOOKUP($A2975,mUNICIPIOS!$B$4:$F$343,2,0)</f>
        <v>Santa Rosa</v>
      </c>
      <c r="E2975" s="149">
        <f>+VLOOKUP($A2975,mUNICIPIOS!$B$4:$F$343,3,0)</f>
        <v>608</v>
      </c>
      <c r="F2975" s="149" t="str">
        <f>+VLOOKUP($A2975,mUNICIPIOS!$B$4:$F$343,4,0)</f>
        <v>Chiquimulilla</v>
      </c>
      <c r="G2975" s="139" t="str">
        <f t="shared" ref="G2975:K2975" si="3023">+G2937</f>
        <v>01</v>
      </c>
      <c r="H2975" t="str">
        <f t="shared" si="3023"/>
        <v>IPC</v>
      </c>
      <c r="I2975" t="str">
        <f t="shared" si="3023"/>
        <v>Índice de Participación Ciudadana</v>
      </c>
      <c r="J2975" t="str">
        <f t="shared" si="3023"/>
        <v>01-05</v>
      </c>
      <c r="K2975" t="str">
        <f t="shared" si="3023"/>
        <v>Funcionamiento del Comude</v>
      </c>
      <c r="L2975" s="150">
        <f>+VLOOKUP($E2975,IPC_2018!$B$8:$T$347,15,0)</f>
        <v>0.48189045953423681</v>
      </c>
      <c r="M2975" s="142" t="str">
        <f>+VLOOKUP($E2975,IPC_2018!$B$8:$T$347,16,0)</f>
        <v>Medio</v>
      </c>
    </row>
    <row r="2976" spans="1:13" x14ac:dyDescent="0.3">
      <c r="A2976" s="139">
        <f t="shared" si="2971"/>
        <v>79</v>
      </c>
      <c r="B2976" s="148">
        <f t="shared" si="2973"/>
        <v>6</v>
      </c>
      <c r="D2976" s="149" t="str">
        <f>+VLOOKUP($A2976,mUNICIPIOS!$B$4:$F$343,2,0)</f>
        <v>Santa Rosa</v>
      </c>
      <c r="E2976" s="149">
        <f>+VLOOKUP($A2976,mUNICIPIOS!$B$4:$F$343,3,0)</f>
        <v>608</v>
      </c>
      <c r="F2976" s="149" t="str">
        <f>+VLOOKUP($A2976,mUNICIPIOS!$B$4:$F$343,4,0)</f>
        <v>Chiquimulilla</v>
      </c>
      <c r="G2976" s="139" t="str">
        <f t="shared" ref="G2976:K2976" si="3024">+G2938</f>
        <v>01</v>
      </c>
      <c r="H2976" t="str">
        <f t="shared" si="3024"/>
        <v>IPC</v>
      </c>
      <c r="I2976" t="str">
        <f t="shared" si="3024"/>
        <v>Índice de Participación Ciudadana</v>
      </c>
      <c r="J2976" t="str">
        <f t="shared" si="3024"/>
        <v>INDICE</v>
      </c>
      <c r="K2976">
        <f t="shared" si="3024"/>
        <v>0</v>
      </c>
      <c r="L2976" s="150">
        <f>+VLOOKUP($E2976,IPC_2018!$B$8:$T$347,18,0)</f>
        <v>0.83291745365487058</v>
      </c>
      <c r="M2976" s="142" t="str">
        <f>+VLOOKUP($E2976,IPC_2018!$B$8:$T$347,19,0)</f>
        <v>Alto</v>
      </c>
    </row>
    <row r="2977" spans="1:13" x14ac:dyDescent="0.3">
      <c r="A2977" s="139">
        <f t="shared" si="2971"/>
        <v>79</v>
      </c>
      <c r="B2977" s="148">
        <f t="shared" si="2973"/>
        <v>7</v>
      </c>
      <c r="D2977" s="149" t="str">
        <f>+VLOOKUP($A2977,mUNICIPIOS!$B$4:$F$343,2,0)</f>
        <v>Santa Rosa</v>
      </c>
      <c r="E2977" s="149">
        <f>+VLOOKUP($A2977,mUNICIPIOS!$B$4:$F$343,3,0)</f>
        <v>608</v>
      </c>
      <c r="F2977" s="149" t="str">
        <f>+VLOOKUP($A2977,mUNICIPIOS!$B$4:$F$343,4,0)</f>
        <v>Chiquimulilla</v>
      </c>
      <c r="G2977" s="139" t="str">
        <f t="shared" ref="G2977:K2977" si="3025">+G2939</f>
        <v>02</v>
      </c>
      <c r="H2977" t="str">
        <f t="shared" si="3025"/>
        <v>IIC</v>
      </c>
      <c r="I2977" t="str">
        <f t="shared" si="3025"/>
        <v>Índice de Información a la Ciudadanía</v>
      </c>
      <c r="J2977" t="str">
        <f t="shared" si="3025"/>
        <v>02-01</v>
      </c>
      <c r="K2977" t="str">
        <f t="shared" si="3025"/>
        <v>Rendición de cuentas cuatrimestral y anual al Comude enfocadas en resultados.</v>
      </c>
      <c r="L2977" s="150">
        <f>+VLOOKUP($E2977,IIC_2018!$B$8:$Q$347,3,0)</f>
        <v>0.4</v>
      </c>
      <c r="M2977" s="142" t="str">
        <f>+VLOOKUP($E2977,IIC_2018!$B$8:$Q$347,4,0)</f>
        <v>Medio bajo</v>
      </c>
    </row>
    <row r="2978" spans="1:13" x14ac:dyDescent="0.3">
      <c r="A2978" s="139">
        <f t="shared" si="2971"/>
        <v>79</v>
      </c>
      <c r="B2978" s="148">
        <f t="shared" si="2973"/>
        <v>8</v>
      </c>
      <c r="D2978" s="149" t="str">
        <f>+VLOOKUP($A2978,mUNICIPIOS!$B$4:$F$343,2,0)</f>
        <v>Santa Rosa</v>
      </c>
      <c r="E2978" s="149">
        <f>+VLOOKUP($A2978,mUNICIPIOS!$B$4:$F$343,3,0)</f>
        <v>608</v>
      </c>
      <c r="F2978" s="149" t="str">
        <f>+VLOOKUP($A2978,mUNICIPIOS!$B$4:$F$343,4,0)</f>
        <v>Chiquimulilla</v>
      </c>
      <c r="G2978" s="139" t="str">
        <f t="shared" ref="G2978:K2978" si="3026">+G2940</f>
        <v>02</v>
      </c>
      <c r="H2978" t="str">
        <f t="shared" si="3026"/>
        <v>IIC</v>
      </c>
      <c r="I2978" t="str">
        <f t="shared" si="3026"/>
        <v>Índice de Información a la Ciudadanía</v>
      </c>
      <c r="J2978" t="str">
        <f t="shared" si="3026"/>
        <v>02-02</v>
      </c>
      <c r="K2978" t="str">
        <f t="shared" si="3026"/>
        <v>Información presupuestaria y otra información brindada a la ciudadanía disponible en medios locales de comunicación.</v>
      </c>
      <c r="L2978" s="150">
        <f>+VLOOKUP($E2978,IIC_2018!$B$8:$Q$347,6,0)</f>
        <v>0.75</v>
      </c>
      <c r="M2978" s="142" t="str">
        <f>+VLOOKUP($E2978,IIC_2018!$B$8:$Q$347,7,0)</f>
        <v>Medio alto</v>
      </c>
    </row>
    <row r="2979" spans="1:13" x14ac:dyDescent="0.3">
      <c r="A2979" s="139">
        <f t="shared" si="2971"/>
        <v>79</v>
      </c>
      <c r="B2979" s="148">
        <f t="shared" si="2973"/>
        <v>9</v>
      </c>
      <c r="D2979" s="149" t="str">
        <f>+VLOOKUP($A2979,mUNICIPIOS!$B$4:$F$343,2,0)</f>
        <v>Santa Rosa</v>
      </c>
      <c r="E2979" s="149">
        <f>+VLOOKUP($A2979,mUNICIPIOS!$B$4:$F$343,3,0)</f>
        <v>608</v>
      </c>
      <c r="F2979" s="149" t="str">
        <f>+VLOOKUP($A2979,mUNICIPIOS!$B$4:$F$343,4,0)</f>
        <v>Chiquimulilla</v>
      </c>
      <c r="G2979" s="139" t="str">
        <f t="shared" ref="G2979:K2979" si="3027">+G2941</f>
        <v>02</v>
      </c>
      <c r="H2979" t="str">
        <f t="shared" si="3027"/>
        <v>IIC</v>
      </c>
      <c r="I2979" t="str">
        <f t="shared" si="3027"/>
        <v>Índice de Información a la Ciudadanía</v>
      </c>
      <c r="J2979" t="str">
        <f t="shared" si="3027"/>
        <v>02-03</v>
      </c>
      <c r="K2979" t="str">
        <f t="shared" si="3027"/>
        <v>Información pública de oficio actualizada y disponible de acuerdo a la LAIP y uso de internet.</v>
      </c>
      <c r="L2979" s="150">
        <f>+VLOOKUP($E2979,IIC_2018!$B$8:$Q$347,9,0)</f>
        <v>0.92</v>
      </c>
      <c r="M2979" s="142" t="str">
        <f>+VLOOKUP($E2979,IIC_2018!$B$8:$Q$347,10,0)</f>
        <v>Alto</v>
      </c>
    </row>
    <row r="2980" spans="1:13" x14ac:dyDescent="0.3">
      <c r="A2980" s="139">
        <f t="shared" si="2971"/>
        <v>79</v>
      </c>
      <c r="B2980" s="148">
        <f t="shared" si="2973"/>
        <v>10</v>
      </c>
      <c r="D2980" s="149" t="str">
        <f>+VLOOKUP($A2980,mUNICIPIOS!$B$4:$F$343,2,0)</f>
        <v>Santa Rosa</v>
      </c>
      <c r="E2980" s="149">
        <f>+VLOOKUP($A2980,mUNICIPIOS!$B$4:$F$343,3,0)</f>
        <v>608</v>
      </c>
      <c r="F2980" s="149" t="str">
        <f>+VLOOKUP($A2980,mUNICIPIOS!$B$4:$F$343,4,0)</f>
        <v>Chiquimulilla</v>
      </c>
      <c r="G2980" s="139" t="str">
        <f t="shared" ref="G2980:K2980" si="3028">+G2942</f>
        <v>02</v>
      </c>
      <c r="H2980" t="str">
        <f t="shared" si="3028"/>
        <v>IIC</v>
      </c>
      <c r="I2980" t="str">
        <f t="shared" si="3028"/>
        <v>Índice de Información a la Ciudadanía</v>
      </c>
      <c r="J2980" t="str">
        <f t="shared" si="3028"/>
        <v>02-04</v>
      </c>
      <c r="K2980" t="str">
        <f t="shared" si="3028"/>
        <v>Relación del monto contratado por medio de Guate compras con el total del presupuesto de egresos vigente.</v>
      </c>
      <c r="L2980" s="150">
        <f>+VLOOKUP($E2980,IIC_2018!$B$8:$Q$347,12,0)</f>
        <v>0.28007096940912757</v>
      </c>
      <c r="M2980" s="142" t="str">
        <f>+VLOOKUP($E2980,IIC_2018!$B$8:$Q$347,13,0)</f>
        <v>Medio bajo</v>
      </c>
    </row>
    <row r="2981" spans="1:13" x14ac:dyDescent="0.3">
      <c r="A2981" s="139">
        <f t="shared" si="2971"/>
        <v>79</v>
      </c>
      <c r="B2981" s="148">
        <f t="shared" si="2973"/>
        <v>11</v>
      </c>
      <c r="D2981" s="149" t="str">
        <f>+VLOOKUP($A2981,mUNICIPIOS!$B$4:$F$343,2,0)</f>
        <v>Santa Rosa</v>
      </c>
      <c r="E2981" s="149">
        <f>+VLOOKUP($A2981,mUNICIPIOS!$B$4:$F$343,3,0)</f>
        <v>608</v>
      </c>
      <c r="F2981" s="149" t="str">
        <f>+VLOOKUP($A2981,mUNICIPIOS!$B$4:$F$343,4,0)</f>
        <v>Chiquimulilla</v>
      </c>
      <c r="G2981" s="139" t="str">
        <f t="shared" ref="G2981:K2981" si="3029">+G2943</f>
        <v>02</v>
      </c>
      <c r="H2981" t="str">
        <f t="shared" si="3029"/>
        <v>IIC</v>
      </c>
      <c r="I2981" t="str">
        <f t="shared" si="3029"/>
        <v>Índice de Información a la Ciudadanía</v>
      </c>
      <c r="J2981" t="str">
        <f t="shared" si="3029"/>
        <v>INDICE</v>
      </c>
      <c r="K2981">
        <f t="shared" si="3029"/>
        <v>0</v>
      </c>
      <c r="L2981" s="150">
        <f>+VLOOKUP($E2981,IIC_2018!$B$8:$Q$347,15,0)</f>
        <v>0.58751774235228182</v>
      </c>
      <c r="M2981" s="142" t="str">
        <f>+VLOOKUP($E2981,IIC_2018!$B$8:$Q$347,16,0)</f>
        <v>Medio</v>
      </c>
    </row>
    <row r="2982" spans="1:13" x14ac:dyDescent="0.3">
      <c r="A2982" s="139">
        <f t="shared" si="2971"/>
        <v>79</v>
      </c>
      <c r="B2982" s="148">
        <f t="shared" si="2973"/>
        <v>12</v>
      </c>
      <c r="D2982" s="149" t="str">
        <f>+VLOOKUP($A2982,mUNICIPIOS!$B$4:$F$343,2,0)</f>
        <v>Santa Rosa</v>
      </c>
      <c r="E2982" s="149">
        <f>+VLOOKUP($A2982,mUNICIPIOS!$B$4:$F$343,3,0)</f>
        <v>608</v>
      </c>
      <c r="F2982" s="149" t="str">
        <f>+VLOOKUP($A2982,mUNICIPIOS!$B$4:$F$343,4,0)</f>
        <v>Chiquimulilla</v>
      </c>
      <c r="G2982" s="139" t="str">
        <f t="shared" ref="G2982:K2982" si="3030">+G2944</f>
        <v>03</v>
      </c>
      <c r="H2982" t="str">
        <f t="shared" si="3030"/>
        <v>ISP</v>
      </c>
      <c r="I2982" t="str">
        <f t="shared" si="3030"/>
        <v>Índice de Servicios Públicos</v>
      </c>
      <c r="J2982" t="str">
        <f t="shared" si="3030"/>
        <v>03-01</v>
      </c>
      <c r="K2982" t="str">
        <f t="shared" si="3030"/>
        <v>Cobertura del servicio público de agua</v>
      </c>
      <c r="L2982" s="150">
        <f>+VLOOKUP($E2982,ISP_2018!$B$8:$T$347,3,0)</f>
        <v>0.21715615004361732</v>
      </c>
      <c r="M2982" s="142" t="str">
        <f>+VLOOKUP($E2982,ISP_2018!$B$8:$T$347,4,0)</f>
        <v>Medio bajo</v>
      </c>
    </row>
    <row r="2983" spans="1:13" x14ac:dyDescent="0.3">
      <c r="A2983" s="139">
        <f t="shared" si="2971"/>
        <v>79</v>
      </c>
      <c r="B2983" s="148">
        <f t="shared" si="2973"/>
        <v>13</v>
      </c>
      <c r="D2983" s="149" t="str">
        <f>+VLOOKUP($A2983,mUNICIPIOS!$B$4:$F$343,2,0)</f>
        <v>Santa Rosa</v>
      </c>
      <c r="E2983" s="149">
        <f>+VLOOKUP($A2983,mUNICIPIOS!$B$4:$F$343,3,0)</f>
        <v>608</v>
      </c>
      <c r="F2983" s="149" t="str">
        <f>+VLOOKUP($A2983,mUNICIPIOS!$B$4:$F$343,4,0)</f>
        <v>Chiquimulilla</v>
      </c>
      <c r="G2983" s="139" t="str">
        <f t="shared" ref="G2983:K2983" si="3031">+G2945</f>
        <v>03</v>
      </c>
      <c r="H2983" t="str">
        <f t="shared" si="3031"/>
        <v>ISP</v>
      </c>
      <c r="I2983" t="str">
        <f t="shared" si="3031"/>
        <v>Índice de Servicios Públicos</v>
      </c>
      <c r="J2983" t="str">
        <f t="shared" si="3031"/>
        <v>03-02</v>
      </c>
      <c r="K2983" t="str">
        <f t="shared" si="3031"/>
        <v>Control de la calidad del servicio público de agua</v>
      </c>
      <c r="L2983" s="150">
        <f>+VLOOKUP($E2983,ISP_2018!$B$8:$T$347,6,0)</f>
        <v>0.16666666666666666</v>
      </c>
      <c r="M2983" s="142" t="str">
        <f>+VLOOKUP($E2983,ISP_2018!$B$8:$T$347,7,0)</f>
        <v>Bajo</v>
      </c>
    </row>
    <row r="2984" spans="1:13" x14ac:dyDescent="0.3">
      <c r="A2984" s="139">
        <f t="shared" si="2971"/>
        <v>79</v>
      </c>
      <c r="B2984" s="148">
        <f t="shared" si="2973"/>
        <v>14</v>
      </c>
      <c r="D2984" s="149" t="str">
        <f>+VLOOKUP($A2984,mUNICIPIOS!$B$4:$F$343,2,0)</f>
        <v>Santa Rosa</v>
      </c>
      <c r="E2984" s="149">
        <f>+VLOOKUP($A2984,mUNICIPIOS!$B$4:$F$343,3,0)</f>
        <v>608</v>
      </c>
      <c r="F2984" s="149" t="str">
        <f>+VLOOKUP($A2984,mUNICIPIOS!$B$4:$F$343,4,0)</f>
        <v>Chiquimulilla</v>
      </c>
      <c r="G2984" s="139" t="str">
        <f t="shared" ref="G2984:K2984" si="3032">+G2946</f>
        <v>03</v>
      </c>
      <c r="H2984" t="str">
        <f t="shared" si="3032"/>
        <v>ISP</v>
      </c>
      <c r="I2984" t="str">
        <f t="shared" si="3032"/>
        <v>Índice de Servicios Públicos</v>
      </c>
      <c r="J2984" t="str">
        <f t="shared" si="3032"/>
        <v>03-03</v>
      </c>
      <c r="K2984" t="str">
        <f t="shared" si="3032"/>
        <v>Disposición  y tratamiento  de aguas residuales</v>
      </c>
      <c r="L2984" s="150">
        <f>+VLOOKUP($E2984,ISP_2018!$B$8:$T$347,9,0)</f>
        <v>0.29386051432568927</v>
      </c>
      <c r="M2984" s="142" t="str">
        <f>+VLOOKUP($E2984,ISP_2018!$B$8:$T$347,10,0)</f>
        <v>Medio bajo</v>
      </c>
    </row>
    <row r="2985" spans="1:13" x14ac:dyDescent="0.3">
      <c r="A2985" s="139">
        <f t="shared" si="2971"/>
        <v>79</v>
      </c>
      <c r="B2985" s="148">
        <f t="shared" si="2973"/>
        <v>15</v>
      </c>
      <c r="D2985" s="149" t="str">
        <f>+VLOOKUP($A2985,mUNICIPIOS!$B$4:$F$343,2,0)</f>
        <v>Santa Rosa</v>
      </c>
      <c r="E2985" s="149">
        <f>+VLOOKUP($A2985,mUNICIPIOS!$B$4:$F$343,3,0)</f>
        <v>608</v>
      </c>
      <c r="F2985" s="149" t="str">
        <f>+VLOOKUP($A2985,mUNICIPIOS!$B$4:$F$343,4,0)</f>
        <v>Chiquimulilla</v>
      </c>
      <c r="G2985" s="139" t="str">
        <f t="shared" ref="G2985:K2985" si="3033">+G2947</f>
        <v>03</v>
      </c>
      <c r="H2985" t="str">
        <f t="shared" si="3033"/>
        <v>ISP</v>
      </c>
      <c r="I2985" t="str">
        <f t="shared" si="3033"/>
        <v>Índice de Servicios Públicos</v>
      </c>
      <c r="J2985" t="str">
        <f t="shared" si="3033"/>
        <v>03-04</v>
      </c>
      <c r="K2985" t="str">
        <f t="shared" si="3033"/>
        <v>Gestión y manejo de los residuos y desechos sólidos</v>
      </c>
      <c r="L2985" s="150">
        <f>+VLOOKUP($E2985,ISP_2018!$B$8:$T$347,12,0)</f>
        <v>7.5335270053877454E-2</v>
      </c>
      <c r="M2985" s="142" t="str">
        <f>+VLOOKUP($E2985,ISP_2018!$B$8:$T$347,13,0)</f>
        <v>Bajo</v>
      </c>
    </row>
    <row r="2986" spans="1:13" x14ac:dyDescent="0.3">
      <c r="A2986" s="139">
        <f t="shared" si="2971"/>
        <v>79</v>
      </c>
      <c r="B2986" s="148">
        <f t="shared" si="2973"/>
        <v>16</v>
      </c>
      <c r="D2986" s="149" t="str">
        <f>+VLOOKUP($A2986,mUNICIPIOS!$B$4:$F$343,2,0)</f>
        <v>Santa Rosa</v>
      </c>
      <c r="E2986" s="149">
        <f>+VLOOKUP($A2986,mUNICIPIOS!$B$4:$F$343,3,0)</f>
        <v>608</v>
      </c>
      <c r="F2986" s="149" t="str">
        <f>+VLOOKUP($A2986,mUNICIPIOS!$B$4:$F$343,4,0)</f>
        <v>Chiquimulilla</v>
      </c>
      <c r="G2986" s="139" t="str">
        <f t="shared" ref="G2986:K2986" si="3034">+G2948</f>
        <v>03</v>
      </c>
      <c r="H2986" t="str">
        <f t="shared" si="3034"/>
        <v>ISP</v>
      </c>
      <c r="I2986" t="str">
        <f t="shared" si="3034"/>
        <v>Índice de Servicios Públicos</v>
      </c>
      <c r="J2986" t="str">
        <f t="shared" si="3034"/>
        <v>03-05</v>
      </c>
      <c r="K2986" t="str">
        <f t="shared" si="3034"/>
        <v>Gestión de servicios públicos municipales</v>
      </c>
      <c r="L2986" s="150">
        <f>+VLOOKUP($E2986,ISP_2018!$B$8:$T$347,15,0)</f>
        <v>0.93548387096774199</v>
      </c>
      <c r="M2986" s="142" t="str">
        <f>+VLOOKUP($E2986,ISP_2018!$B$8:$T$347,16,0)</f>
        <v>Alto</v>
      </c>
    </row>
    <row r="2987" spans="1:13" x14ac:dyDescent="0.3">
      <c r="A2987" s="139">
        <f t="shared" si="2971"/>
        <v>79</v>
      </c>
      <c r="B2987" s="148">
        <f t="shared" si="2973"/>
        <v>17</v>
      </c>
      <c r="D2987" s="149" t="str">
        <f>+VLOOKUP($A2987,mUNICIPIOS!$B$4:$F$343,2,0)</f>
        <v>Santa Rosa</v>
      </c>
      <c r="E2987" s="149">
        <f>+VLOOKUP($A2987,mUNICIPIOS!$B$4:$F$343,3,0)</f>
        <v>608</v>
      </c>
      <c r="F2987" s="149" t="str">
        <f>+VLOOKUP($A2987,mUNICIPIOS!$B$4:$F$343,4,0)</f>
        <v>Chiquimulilla</v>
      </c>
      <c r="G2987" s="139" t="str">
        <f t="shared" ref="G2987:K2987" si="3035">+G2949</f>
        <v>03</v>
      </c>
      <c r="H2987" t="str">
        <f t="shared" si="3035"/>
        <v>ISP</v>
      </c>
      <c r="I2987" t="str">
        <f t="shared" si="3035"/>
        <v>Índice de Servicios Públicos</v>
      </c>
      <c r="J2987" t="str">
        <f t="shared" si="3035"/>
        <v>INDICE</v>
      </c>
      <c r="K2987">
        <f t="shared" si="3035"/>
        <v>0</v>
      </c>
      <c r="L2987" s="150">
        <f>+VLOOKUP($E2987,ISP_2018!$B$8:$T$347,18,0)</f>
        <v>0.33265154607382352</v>
      </c>
      <c r="M2987" s="142" t="str">
        <f>+VLOOKUP($E2987,ISP_2018!$B$8:$T$347,19,0)</f>
        <v>Medio bajo</v>
      </c>
    </row>
    <row r="2988" spans="1:13" x14ac:dyDescent="0.3">
      <c r="A2988" s="139">
        <f t="shared" si="2971"/>
        <v>79</v>
      </c>
      <c r="B2988" s="148">
        <f t="shared" si="2973"/>
        <v>18</v>
      </c>
      <c r="D2988" s="149" t="str">
        <f>+VLOOKUP($A2988,mUNICIPIOS!$B$4:$F$343,2,0)</f>
        <v>Santa Rosa</v>
      </c>
      <c r="E2988" s="149">
        <f>+VLOOKUP($A2988,mUNICIPIOS!$B$4:$F$343,3,0)</f>
        <v>608</v>
      </c>
      <c r="F2988" s="149" t="str">
        <f>+VLOOKUP($A2988,mUNICIPIOS!$B$4:$F$343,4,0)</f>
        <v>Chiquimulilla</v>
      </c>
      <c r="G2988" s="139" t="str">
        <f t="shared" ref="G2988:K2988" si="3036">+G2950</f>
        <v>04</v>
      </c>
      <c r="H2988" t="str">
        <f t="shared" si="3036"/>
        <v>IGA</v>
      </c>
      <c r="I2988" t="str">
        <f t="shared" si="3036"/>
        <v>Índice de Gestión Administrativa</v>
      </c>
      <c r="J2988" t="str">
        <f t="shared" si="3036"/>
        <v>04-01</v>
      </c>
      <c r="K2988" t="str">
        <f t="shared" si="3036"/>
        <v>Existencia de elementos de atención municipal orientada al vecino</v>
      </c>
      <c r="L2988" s="150">
        <f>+VLOOKUP($E2988,IGA_2018!$B$8:$N$347,3,0)</f>
        <v>0.75</v>
      </c>
      <c r="M2988" s="142" t="str">
        <f>+VLOOKUP($E2988,IGA_2018!$B$8:$N$347,4,0)</f>
        <v>Medio alto</v>
      </c>
    </row>
    <row r="2989" spans="1:13" x14ac:dyDescent="0.3">
      <c r="A2989" s="139">
        <f t="shared" ref="A2989:A3052" si="3037">+IF(B2988=38,A2988+1,A2988)</f>
        <v>79</v>
      </c>
      <c r="B2989" s="148">
        <f t="shared" si="2973"/>
        <v>19</v>
      </c>
      <c r="D2989" s="149" t="str">
        <f>+VLOOKUP($A2989,mUNICIPIOS!$B$4:$F$343,2,0)</f>
        <v>Santa Rosa</v>
      </c>
      <c r="E2989" s="149">
        <f>+VLOOKUP($A2989,mUNICIPIOS!$B$4:$F$343,3,0)</f>
        <v>608</v>
      </c>
      <c r="F2989" s="149" t="str">
        <f>+VLOOKUP($A2989,mUNICIPIOS!$B$4:$F$343,4,0)</f>
        <v>Chiquimulilla</v>
      </c>
      <c r="G2989" s="139" t="str">
        <f t="shared" ref="G2989:K2989" si="3038">+G2951</f>
        <v>04</v>
      </c>
      <c r="H2989" t="str">
        <f t="shared" si="3038"/>
        <v>IGA</v>
      </c>
      <c r="I2989" t="str">
        <f t="shared" si="3038"/>
        <v>Índice de Gestión Administrativa</v>
      </c>
      <c r="J2989" t="str">
        <f t="shared" si="3038"/>
        <v>04-02</v>
      </c>
      <c r="K2989" t="str">
        <f t="shared" si="3038"/>
        <v>Gestión del recurso humano.</v>
      </c>
      <c r="L2989" s="150">
        <f>+VLOOKUP($E2989,IGA_2018!$B$8:$N$347,6,0)</f>
        <v>0.74881964117091626</v>
      </c>
      <c r="M2989" s="142" t="str">
        <f>+VLOOKUP($E2989,IGA_2018!$B$8:$N$347,7,0)</f>
        <v>Medio alto</v>
      </c>
    </row>
    <row r="2990" spans="1:13" x14ac:dyDescent="0.3">
      <c r="A2990" s="139">
        <f t="shared" si="3037"/>
        <v>79</v>
      </c>
      <c r="B2990" s="148">
        <f t="shared" ref="B2990:B3053" si="3039">+B2952</f>
        <v>20</v>
      </c>
      <c r="D2990" s="149" t="str">
        <f>+VLOOKUP($A2990,mUNICIPIOS!$B$4:$F$343,2,0)</f>
        <v>Santa Rosa</v>
      </c>
      <c r="E2990" s="149">
        <f>+VLOOKUP($A2990,mUNICIPIOS!$B$4:$F$343,3,0)</f>
        <v>608</v>
      </c>
      <c r="F2990" s="149" t="str">
        <f>+VLOOKUP($A2990,mUNICIPIOS!$B$4:$F$343,4,0)</f>
        <v>Chiquimulilla</v>
      </c>
      <c r="G2990" s="139" t="str">
        <f t="shared" ref="G2990:K2990" si="3040">+G2952</f>
        <v>04</v>
      </c>
      <c r="H2990" t="str">
        <f t="shared" si="3040"/>
        <v>IGA</v>
      </c>
      <c r="I2990" t="str">
        <f t="shared" si="3040"/>
        <v>Índice de Gestión Administrativa</v>
      </c>
      <c r="J2990" t="str">
        <f t="shared" si="3040"/>
        <v>04-03</v>
      </c>
      <c r="K2990" t="str">
        <f t="shared" si="3040"/>
        <v>Existencia de oficinas municipales con instrumentos de gestión.</v>
      </c>
      <c r="L2990" s="150">
        <f>+VLOOKUP($E2990,IGA_2018!$B$8:$N$347,9,0)</f>
        <v>0.96249999999999991</v>
      </c>
      <c r="M2990" s="142" t="str">
        <f>+VLOOKUP($E2990,IGA_2018!$B$8:$N$347,10,0)</f>
        <v>Alto</v>
      </c>
    </row>
    <row r="2991" spans="1:13" x14ac:dyDescent="0.3">
      <c r="A2991" s="139">
        <f t="shared" si="3037"/>
        <v>79</v>
      </c>
      <c r="B2991" s="148">
        <f t="shared" si="3039"/>
        <v>21</v>
      </c>
      <c r="D2991" s="149" t="str">
        <f>+VLOOKUP($A2991,mUNICIPIOS!$B$4:$F$343,2,0)</f>
        <v>Santa Rosa</v>
      </c>
      <c r="E2991" s="149">
        <f>+VLOOKUP($A2991,mUNICIPIOS!$B$4:$F$343,3,0)</f>
        <v>608</v>
      </c>
      <c r="F2991" s="149" t="str">
        <f>+VLOOKUP($A2991,mUNICIPIOS!$B$4:$F$343,4,0)</f>
        <v>Chiquimulilla</v>
      </c>
      <c r="G2991" s="139" t="str">
        <f t="shared" ref="G2991:K2991" si="3041">+G2953</f>
        <v>04</v>
      </c>
      <c r="H2991" t="str">
        <f t="shared" si="3041"/>
        <v>IGA</v>
      </c>
      <c r="I2991" t="str">
        <f t="shared" si="3041"/>
        <v>Índice de Gestión Administrativa</v>
      </c>
      <c r="J2991" t="str">
        <f t="shared" si="3041"/>
        <v>INDICE</v>
      </c>
      <c r="K2991">
        <f t="shared" si="3041"/>
        <v>0</v>
      </c>
      <c r="L2991" s="150">
        <f>+VLOOKUP($E2991,IGA_2018!$B$8:$N$347,12,0)</f>
        <v>0.8239618744098206</v>
      </c>
      <c r="M2991" s="142" t="str">
        <f>+VLOOKUP($E2991,IGA_2018!$B$8:$N$347,13,0)</f>
        <v>Alto</v>
      </c>
    </row>
    <row r="2992" spans="1:13" x14ac:dyDescent="0.3">
      <c r="A2992" s="139">
        <f t="shared" si="3037"/>
        <v>79</v>
      </c>
      <c r="B2992" s="148">
        <f t="shared" si="3039"/>
        <v>22</v>
      </c>
      <c r="D2992" s="149" t="str">
        <f>+VLOOKUP($A2992,mUNICIPIOS!$B$4:$F$343,2,0)</f>
        <v>Santa Rosa</v>
      </c>
      <c r="E2992" s="149">
        <f>+VLOOKUP($A2992,mUNICIPIOS!$B$4:$F$343,3,0)</f>
        <v>608</v>
      </c>
      <c r="F2992" s="149" t="str">
        <f>+VLOOKUP($A2992,mUNICIPIOS!$B$4:$F$343,4,0)</f>
        <v>Chiquimulilla</v>
      </c>
      <c r="G2992" s="139" t="str">
        <f t="shared" ref="G2992:K2992" si="3042">+G2954</f>
        <v>05</v>
      </c>
      <c r="H2992" t="str">
        <f t="shared" si="3042"/>
        <v>IGF</v>
      </c>
      <c r="I2992" t="str">
        <f t="shared" si="3042"/>
        <v>Índice de Gestión Financiera</v>
      </c>
      <c r="J2992" t="str">
        <f t="shared" si="3042"/>
        <v>05-01</v>
      </c>
      <c r="K2992" t="str">
        <f t="shared" si="3042"/>
        <v>Autonomía financiera municipal</v>
      </c>
      <c r="L2992" s="150">
        <f>+VLOOKUP($E2992,IGF_2018!$B$8:$Z$347,3,0)</f>
        <v>0.29801833997676275</v>
      </c>
      <c r="M2992" s="142" t="str">
        <f>+VLOOKUP($E2992,IGF_2018!$B$8:$Z$347,4,0)</f>
        <v>Medio bajo</v>
      </c>
    </row>
    <row r="2993" spans="1:13" x14ac:dyDescent="0.3">
      <c r="A2993" s="139">
        <f t="shared" si="3037"/>
        <v>79</v>
      </c>
      <c r="B2993" s="148">
        <f t="shared" si="3039"/>
        <v>23</v>
      </c>
      <c r="D2993" s="149" t="str">
        <f>+VLOOKUP($A2993,mUNICIPIOS!$B$4:$F$343,2,0)</f>
        <v>Santa Rosa</v>
      </c>
      <c r="E2993" s="149">
        <f>+VLOOKUP($A2993,mUNICIPIOS!$B$4:$F$343,3,0)</f>
        <v>608</v>
      </c>
      <c r="F2993" s="149" t="str">
        <f>+VLOOKUP($A2993,mUNICIPIOS!$B$4:$F$343,4,0)</f>
        <v>Chiquimulilla</v>
      </c>
      <c r="G2993" s="139" t="str">
        <f t="shared" ref="G2993:K2993" si="3043">+G2955</f>
        <v>05</v>
      </c>
      <c r="H2993" t="str">
        <f t="shared" si="3043"/>
        <v>IGF</v>
      </c>
      <c r="I2993" t="str">
        <f t="shared" si="3043"/>
        <v>Índice de Gestión Financiera</v>
      </c>
      <c r="J2993" t="str">
        <f t="shared" si="3043"/>
        <v>05-02</v>
      </c>
      <c r="K2993" t="str">
        <f t="shared" si="3043"/>
        <v xml:space="preserve">Ingresos propios por habitante -sin regalías- </v>
      </c>
      <c r="L2993" s="150">
        <f>+VLOOKUP($E2993,IGF_2018!$B$8:$Z$347,6,0)</f>
        <v>0.1346610537180859</v>
      </c>
      <c r="M2993" s="142" t="str">
        <f>+VLOOKUP($E2993,IGF_2018!$B$8:$Z$347,7,0)</f>
        <v>Bajo</v>
      </c>
    </row>
    <row r="2994" spans="1:13" x14ac:dyDescent="0.3">
      <c r="A2994" s="139">
        <f t="shared" si="3037"/>
        <v>79</v>
      </c>
      <c r="B2994" s="148">
        <f t="shared" si="3039"/>
        <v>24</v>
      </c>
      <c r="D2994" s="149" t="str">
        <f>+VLOOKUP($A2994,mUNICIPIOS!$B$4:$F$343,2,0)</f>
        <v>Santa Rosa</v>
      </c>
      <c r="E2994" s="149">
        <f>+VLOOKUP($A2994,mUNICIPIOS!$B$4:$F$343,3,0)</f>
        <v>608</v>
      </c>
      <c r="F2994" s="149" t="str">
        <f>+VLOOKUP($A2994,mUNICIPIOS!$B$4:$F$343,4,0)</f>
        <v>Chiquimulilla</v>
      </c>
      <c r="G2994" s="139" t="str">
        <f t="shared" ref="G2994:K2994" si="3044">+G2956</f>
        <v>05</v>
      </c>
      <c r="H2994" t="str">
        <f t="shared" si="3044"/>
        <v>IGF</v>
      </c>
      <c r="I2994" t="str">
        <f t="shared" si="3044"/>
        <v>Índice de Gestión Financiera</v>
      </c>
      <c r="J2994" t="str">
        <f t="shared" si="3044"/>
        <v>05-03</v>
      </c>
      <c r="K2994" t="str">
        <f t="shared" si="3044"/>
        <v>Ingresos del IUSI en relación a los ingresos propios -sin regalías-</v>
      </c>
      <c r="L2994" s="150">
        <f>+VLOOKUP($E2994,IGF_2018!$B$8:$Z$347,9,0)</f>
        <v>0.30567876487347201</v>
      </c>
      <c r="M2994" s="142" t="str">
        <f>+VLOOKUP($E2994,IGF_2018!$B$8:$Z$347,10,0)</f>
        <v>Medio bajo</v>
      </c>
    </row>
    <row r="2995" spans="1:13" x14ac:dyDescent="0.3">
      <c r="A2995" s="139">
        <f t="shared" si="3037"/>
        <v>79</v>
      </c>
      <c r="B2995" s="148">
        <f t="shared" si="3039"/>
        <v>25</v>
      </c>
      <c r="D2995" s="149" t="str">
        <f>+VLOOKUP($A2995,mUNICIPIOS!$B$4:$F$343,2,0)</f>
        <v>Santa Rosa</v>
      </c>
      <c r="E2995" s="149">
        <f>+VLOOKUP($A2995,mUNICIPIOS!$B$4:$F$343,3,0)</f>
        <v>608</v>
      </c>
      <c r="F2995" s="149" t="str">
        <f>+VLOOKUP($A2995,mUNICIPIOS!$B$4:$F$343,4,0)</f>
        <v>Chiquimulilla</v>
      </c>
      <c r="G2995" s="139" t="str">
        <f t="shared" ref="G2995:K2995" si="3045">+G2957</f>
        <v>05</v>
      </c>
      <c r="H2995" t="str">
        <f t="shared" si="3045"/>
        <v>IGF</v>
      </c>
      <c r="I2995" t="str">
        <f t="shared" si="3045"/>
        <v>Índice de Gestión Financiera</v>
      </c>
      <c r="J2995" t="str">
        <f t="shared" si="3045"/>
        <v>05-04</v>
      </c>
      <c r="K2995" t="str">
        <f t="shared" si="3045"/>
        <v>Inversión anual en capital fijo por habitante</v>
      </c>
      <c r="L2995" s="150">
        <f>+VLOOKUP($E2995,IGF_2018!$B$8:$Z$347,12,0)</f>
        <v>1.9456055068857482E-2</v>
      </c>
      <c r="M2995" s="142" t="str">
        <f>+VLOOKUP($E2995,IGF_2018!$B$8:$Z$347,13,0)</f>
        <v>Bajo</v>
      </c>
    </row>
    <row r="2996" spans="1:13" x14ac:dyDescent="0.3">
      <c r="A2996" s="139">
        <f t="shared" si="3037"/>
        <v>79</v>
      </c>
      <c r="B2996" s="148">
        <f t="shared" si="3039"/>
        <v>26</v>
      </c>
      <c r="D2996" s="149" t="str">
        <f>+VLOOKUP($A2996,mUNICIPIOS!$B$4:$F$343,2,0)</f>
        <v>Santa Rosa</v>
      </c>
      <c r="E2996" s="149">
        <f>+VLOOKUP($A2996,mUNICIPIOS!$B$4:$F$343,3,0)</f>
        <v>608</v>
      </c>
      <c r="F2996" s="149" t="str">
        <f>+VLOOKUP($A2996,mUNICIPIOS!$B$4:$F$343,4,0)</f>
        <v>Chiquimulilla</v>
      </c>
      <c r="G2996" s="139" t="str">
        <f t="shared" ref="G2996:K2996" si="3046">+G2958</f>
        <v>05</v>
      </c>
      <c r="H2996" t="str">
        <f t="shared" si="3046"/>
        <v>IGF</v>
      </c>
      <c r="I2996" t="str">
        <f t="shared" si="3046"/>
        <v>Índice de Gestión Financiera</v>
      </c>
      <c r="J2996" t="str">
        <f t="shared" si="3046"/>
        <v>05-05</v>
      </c>
      <c r="K2996" t="str">
        <f t="shared" si="3046"/>
        <v>Inversión anual en capital fijo con recursos percibidos por ingresos propios</v>
      </c>
      <c r="L2996" s="150">
        <f>+VLOOKUP($E2996,IGF_2018!$B$8:$Z$347,15,0)</f>
        <v>1.1196456825495334E-2</v>
      </c>
      <c r="M2996" s="142" t="str">
        <f>+VLOOKUP($E2996,IGF_2018!$B$8:$Z$347,16,0)</f>
        <v>Bajo</v>
      </c>
    </row>
    <row r="2997" spans="1:13" x14ac:dyDescent="0.3">
      <c r="A2997" s="139">
        <f t="shared" si="3037"/>
        <v>79</v>
      </c>
      <c r="B2997" s="148">
        <f t="shared" si="3039"/>
        <v>27</v>
      </c>
      <c r="D2997" s="149" t="str">
        <f>+VLOOKUP($A2997,mUNICIPIOS!$B$4:$F$343,2,0)</f>
        <v>Santa Rosa</v>
      </c>
      <c r="E2997" s="149">
        <f>+VLOOKUP($A2997,mUNICIPIOS!$B$4:$F$343,3,0)</f>
        <v>608</v>
      </c>
      <c r="F2997" s="149" t="str">
        <f>+VLOOKUP($A2997,mUNICIPIOS!$B$4:$F$343,4,0)</f>
        <v>Chiquimulilla</v>
      </c>
      <c r="G2997" s="139" t="str">
        <f t="shared" ref="G2997:K2997" si="3047">+G2959</f>
        <v>05</v>
      </c>
      <c r="H2997" t="str">
        <f t="shared" si="3047"/>
        <v>IGF</v>
      </c>
      <c r="I2997" t="str">
        <f t="shared" si="3047"/>
        <v>Índice de Gestión Financiera</v>
      </c>
      <c r="J2997" t="str">
        <f t="shared" si="3047"/>
        <v>05-06</v>
      </c>
      <c r="K2997" t="str">
        <f t="shared" si="3047"/>
        <v xml:space="preserve">Inversión anual en capital fijo con recursos percibidos por transferencias del Gobierno Central </v>
      </c>
      <c r="L2997" s="150">
        <f>+VLOOKUP($E2997,IGF_2018!$B$8:$Z$347,18,0)</f>
        <v>2.1014510642872092E-2</v>
      </c>
      <c r="M2997" s="142" t="str">
        <f>+VLOOKUP($E2997,IGF_2018!$B$8:$Z$347,19,0)</f>
        <v>Bajo</v>
      </c>
    </row>
    <row r="2998" spans="1:13" x14ac:dyDescent="0.3">
      <c r="A2998" s="139">
        <f t="shared" si="3037"/>
        <v>79</v>
      </c>
      <c r="B2998" s="148">
        <f t="shared" si="3039"/>
        <v>28</v>
      </c>
      <c r="D2998" s="149" t="str">
        <f>+VLOOKUP($A2998,mUNICIPIOS!$B$4:$F$343,2,0)</f>
        <v>Santa Rosa</v>
      </c>
      <c r="E2998" s="149">
        <f>+VLOOKUP($A2998,mUNICIPIOS!$B$4:$F$343,3,0)</f>
        <v>608</v>
      </c>
      <c r="F2998" s="149" t="str">
        <f>+VLOOKUP($A2998,mUNICIPIOS!$B$4:$F$343,4,0)</f>
        <v>Chiquimulilla</v>
      </c>
      <c r="G2998" s="139" t="str">
        <f t="shared" ref="G2998:K2998" si="3048">+G2960</f>
        <v>05</v>
      </c>
      <c r="H2998" t="str">
        <f t="shared" si="3048"/>
        <v>IGF</v>
      </c>
      <c r="I2998" t="str">
        <f t="shared" si="3048"/>
        <v>Índice de Gestión Financiera</v>
      </c>
      <c r="J2998" t="str">
        <f t="shared" si="3048"/>
        <v>05-07</v>
      </c>
      <c r="K2998" t="str">
        <f t="shared" si="3048"/>
        <v>Financiamiento por endeudamiento municipal</v>
      </c>
      <c r="L2998" s="150">
        <f>+VLOOKUP($E2998,IGF_2018!$B$8:$Z$347,21,0)</f>
        <v>1</v>
      </c>
      <c r="M2998" s="142" t="str">
        <f>+VLOOKUP($E2998,IGF_2018!$B$8:$Z$347,22,0)</f>
        <v>Alto</v>
      </c>
    </row>
    <row r="2999" spans="1:13" x14ac:dyDescent="0.3">
      <c r="A2999" s="139">
        <f t="shared" si="3037"/>
        <v>79</v>
      </c>
      <c r="B2999" s="148">
        <f t="shared" si="3039"/>
        <v>29</v>
      </c>
      <c r="D2999" s="149" t="str">
        <f>+VLOOKUP($A2999,mUNICIPIOS!$B$4:$F$343,2,0)</f>
        <v>Santa Rosa</v>
      </c>
      <c r="E2999" s="149">
        <f>+VLOOKUP($A2999,mUNICIPIOS!$B$4:$F$343,3,0)</f>
        <v>608</v>
      </c>
      <c r="F2999" s="149" t="str">
        <f>+VLOOKUP($A2999,mUNICIPIOS!$B$4:$F$343,4,0)</f>
        <v>Chiquimulilla</v>
      </c>
      <c r="G2999" s="139" t="str">
        <f t="shared" ref="G2999:K2999" si="3049">+G2961</f>
        <v>05</v>
      </c>
      <c r="H2999" t="str">
        <f t="shared" si="3049"/>
        <v>IGF</v>
      </c>
      <c r="I2999" t="str">
        <f t="shared" si="3049"/>
        <v>Índice de Gestión Financiera</v>
      </c>
      <c r="J2999" t="str">
        <f t="shared" si="3049"/>
        <v>INDICE</v>
      </c>
      <c r="K2999">
        <f t="shared" si="3049"/>
        <v>0</v>
      </c>
      <c r="L2999" s="150">
        <f>+VLOOKUP($E2999,IGF_2018!$B$8:$Z$347,24,0)</f>
        <v>0.32227045748003941</v>
      </c>
      <c r="M2999" s="142" t="str">
        <f>+VLOOKUP($E2999,IGF_2018!$B$8:$Z$347,25,0)</f>
        <v>Medio bajo</v>
      </c>
    </row>
    <row r="3000" spans="1:13" x14ac:dyDescent="0.3">
      <c r="A3000" s="139">
        <f t="shared" si="3037"/>
        <v>79</v>
      </c>
      <c r="B3000" s="148">
        <f t="shared" si="3039"/>
        <v>30</v>
      </c>
      <c r="D3000" s="149" t="str">
        <f>+VLOOKUP($A3000,mUNICIPIOS!$B$4:$F$343,2,0)</f>
        <v>Santa Rosa</v>
      </c>
      <c r="E3000" s="149">
        <f>+VLOOKUP($A3000,mUNICIPIOS!$B$4:$F$343,3,0)</f>
        <v>608</v>
      </c>
      <c r="F3000" s="149" t="str">
        <f>+VLOOKUP($A3000,mUNICIPIOS!$B$4:$F$343,4,0)</f>
        <v>Chiquimulilla</v>
      </c>
      <c r="G3000" s="139" t="str">
        <f t="shared" ref="G3000:K3000" si="3050">+G2962</f>
        <v>06</v>
      </c>
      <c r="H3000" t="str">
        <f t="shared" si="3050"/>
        <v>IGE</v>
      </c>
      <c r="I3000" t="str">
        <f t="shared" si="3050"/>
        <v>Índice de Gestión Estratégica</v>
      </c>
      <c r="J3000" t="str">
        <f t="shared" si="3050"/>
        <v>06-01</v>
      </c>
      <c r="K3000" t="str">
        <f t="shared" si="3050"/>
        <v>Ejecución del Plan Operativo Anual  (POA)</v>
      </c>
      <c r="L3000" s="150">
        <f>+VLOOKUP($E3000,IGE_2018!$B$8:$Z$347,3,0)</f>
        <v>0.93194444444444446</v>
      </c>
      <c r="M3000" s="142" t="str">
        <f>+VLOOKUP($E3000,IGE_2018!$B$8:$Z$347,4,0)</f>
        <v>Alto</v>
      </c>
    </row>
    <row r="3001" spans="1:13" x14ac:dyDescent="0.3">
      <c r="A3001" s="139">
        <f t="shared" si="3037"/>
        <v>79</v>
      </c>
      <c r="B3001" s="148">
        <f t="shared" si="3039"/>
        <v>31</v>
      </c>
      <c r="D3001" s="149" t="str">
        <f>+VLOOKUP($A3001,mUNICIPIOS!$B$4:$F$343,2,0)</f>
        <v>Santa Rosa</v>
      </c>
      <c r="E3001" s="149">
        <f>+VLOOKUP($A3001,mUNICIPIOS!$B$4:$F$343,3,0)</f>
        <v>608</v>
      </c>
      <c r="F3001" s="149" t="str">
        <f>+VLOOKUP($A3001,mUNICIPIOS!$B$4:$F$343,4,0)</f>
        <v>Chiquimulilla</v>
      </c>
      <c r="G3001" s="139" t="str">
        <f t="shared" ref="G3001:K3001" si="3051">+G2963</f>
        <v>06</v>
      </c>
      <c r="H3001" t="str">
        <f t="shared" si="3051"/>
        <v>IGE</v>
      </c>
      <c r="I3001" t="str">
        <f t="shared" si="3051"/>
        <v>Índice de Gestión Estratégica</v>
      </c>
      <c r="J3001" t="str">
        <f t="shared" si="3051"/>
        <v>06-02</v>
      </c>
      <c r="K3001" t="str">
        <f t="shared" si="3051"/>
        <v>Relación Plan de Desarrollo Municipal y Ordenamiento Territorial (PDM-OT) - Plan Estratégico Institucional (PEI) - Plan Operativo Multianual (POM) - Plan Operativo Anual (POA)</v>
      </c>
      <c r="L3001" s="150">
        <f>+VLOOKUP($E3001,IGE_2018!$B$8:$Z$347,6,0)</f>
        <v>0.5336206896551724</v>
      </c>
      <c r="M3001" s="142" t="str">
        <f>+VLOOKUP($E3001,IGE_2018!$B$8:$Z$347,7,0)</f>
        <v>Medio</v>
      </c>
    </row>
    <row r="3002" spans="1:13" x14ac:dyDescent="0.3">
      <c r="A3002" s="139">
        <f t="shared" si="3037"/>
        <v>79</v>
      </c>
      <c r="B3002" s="148">
        <f t="shared" si="3039"/>
        <v>32</v>
      </c>
      <c r="D3002" s="149" t="str">
        <f>+VLOOKUP($A3002,mUNICIPIOS!$B$4:$F$343,2,0)</f>
        <v>Santa Rosa</v>
      </c>
      <c r="E3002" s="149">
        <f>+VLOOKUP($A3002,mUNICIPIOS!$B$4:$F$343,3,0)</f>
        <v>608</v>
      </c>
      <c r="F3002" s="149" t="str">
        <f>+VLOOKUP($A3002,mUNICIPIOS!$B$4:$F$343,4,0)</f>
        <v>Chiquimulilla</v>
      </c>
      <c r="G3002" s="139" t="str">
        <f t="shared" ref="G3002:K3002" si="3052">+G2964</f>
        <v>06</v>
      </c>
      <c r="H3002" t="str">
        <f t="shared" si="3052"/>
        <v>IGE</v>
      </c>
      <c r="I3002" t="str">
        <f t="shared" si="3052"/>
        <v>Índice de Gestión Estratégica</v>
      </c>
      <c r="J3002" t="str">
        <f t="shared" si="3052"/>
        <v>06-03</v>
      </c>
      <c r="K3002" t="str">
        <f t="shared" si="3052"/>
        <v>Presupuesto de egresos relacionado a competencias municipales que responden a prioridades nacionales de desarrollo.</v>
      </c>
      <c r="L3002" s="150">
        <f>+VLOOKUP($E3002,IGE_2018!$B$8:$Z$347,9,0)</f>
        <v>0.17533904493740884</v>
      </c>
      <c r="M3002" s="142" t="str">
        <f>+VLOOKUP($E3002,IGE_2018!$B$8:$Z$347,10,0)</f>
        <v>Bajo</v>
      </c>
    </row>
    <row r="3003" spans="1:13" x14ac:dyDescent="0.3">
      <c r="A3003" s="139">
        <f t="shared" si="3037"/>
        <v>79</v>
      </c>
      <c r="B3003" s="148">
        <f t="shared" si="3039"/>
        <v>33</v>
      </c>
      <c r="D3003" s="149" t="str">
        <f>+VLOOKUP($A3003,mUNICIPIOS!$B$4:$F$343,2,0)</f>
        <v>Santa Rosa</v>
      </c>
      <c r="E3003" s="149">
        <f>+VLOOKUP($A3003,mUNICIPIOS!$B$4:$F$343,3,0)</f>
        <v>608</v>
      </c>
      <c r="F3003" s="149" t="str">
        <f>+VLOOKUP($A3003,mUNICIPIOS!$B$4:$F$343,4,0)</f>
        <v>Chiquimulilla</v>
      </c>
      <c r="G3003" s="139" t="str">
        <f t="shared" ref="G3003:K3003" si="3053">+G2965</f>
        <v>06</v>
      </c>
      <c r="H3003" t="str">
        <f t="shared" si="3053"/>
        <v>IGE</v>
      </c>
      <c r="I3003" t="str">
        <f t="shared" si="3053"/>
        <v>Índice de Gestión Estratégica</v>
      </c>
      <c r="J3003" t="str">
        <f t="shared" si="3053"/>
        <v>06-04</v>
      </c>
      <c r="K3003" t="str">
        <f t="shared" si="3053"/>
        <v>Institucionalización de la gestión ordenada del territorio</v>
      </c>
      <c r="L3003" s="150">
        <f>+VLOOKUP($E3003,IGE_2018!$B$8:$Z$347,12,0)</f>
        <v>0.8</v>
      </c>
      <c r="M3003" s="142" t="str">
        <f>+VLOOKUP($E3003,IGE_2018!$B$8:$Z$347,13,0)</f>
        <v>Medio alto</v>
      </c>
    </row>
    <row r="3004" spans="1:13" x14ac:dyDescent="0.3">
      <c r="A3004" s="139">
        <f t="shared" si="3037"/>
        <v>79</v>
      </c>
      <c r="B3004" s="148">
        <f t="shared" si="3039"/>
        <v>34</v>
      </c>
      <c r="D3004" s="149" t="str">
        <f>+VLOOKUP($A3004,mUNICIPIOS!$B$4:$F$343,2,0)</f>
        <v>Santa Rosa</v>
      </c>
      <c r="E3004" s="149">
        <f>+VLOOKUP($A3004,mUNICIPIOS!$B$4:$F$343,3,0)</f>
        <v>608</v>
      </c>
      <c r="F3004" s="149" t="str">
        <f>+VLOOKUP($A3004,mUNICIPIOS!$B$4:$F$343,4,0)</f>
        <v>Chiquimulilla</v>
      </c>
      <c r="G3004" s="139" t="str">
        <f t="shared" ref="G3004:K3004" si="3054">+G2966</f>
        <v>06</v>
      </c>
      <c r="H3004" t="str">
        <f t="shared" si="3054"/>
        <v>IGE</v>
      </c>
      <c r="I3004" t="str">
        <f t="shared" si="3054"/>
        <v>Índice de Gestión Estratégica</v>
      </c>
      <c r="J3004" t="str">
        <f t="shared" si="3054"/>
        <v>06-05</v>
      </c>
      <c r="K3004" t="str">
        <f t="shared" si="3054"/>
        <v>Acciones para la gestión ordenada del territorio</v>
      </c>
      <c r="L3004" s="150">
        <f>+VLOOKUP($E3004,IGE_2018!$B$8:$Z$347,15,0)</f>
        <v>0.6000000000000002</v>
      </c>
      <c r="M3004" s="142" t="str">
        <f>+VLOOKUP($E3004,IGE_2018!$B$8:$Z$347,16,0)</f>
        <v>Medio</v>
      </c>
    </row>
    <row r="3005" spans="1:13" x14ac:dyDescent="0.3">
      <c r="A3005" s="139">
        <f t="shared" si="3037"/>
        <v>79</v>
      </c>
      <c r="B3005" s="148">
        <f t="shared" si="3039"/>
        <v>35</v>
      </c>
      <c r="D3005" s="149" t="str">
        <f>+VLOOKUP($A3005,mUNICIPIOS!$B$4:$F$343,2,0)</f>
        <v>Santa Rosa</v>
      </c>
      <c r="E3005" s="149">
        <f>+VLOOKUP($A3005,mUNICIPIOS!$B$4:$F$343,3,0)</f>
        <v>608</v>
      </c>
      <c r="F3005" s="149" t="str">
        <f>+VLOOKUP($A3005,mUNICIPIOS!$B$4:$F$343,4,0)</f>
        <v>Chiquimulilla</v>
      </c>
      <c r="G3005" s="139" t="str">
        <f t="shared" ref="G3005:K3005" si="3055">+G2967</f>
        <v>06</v>
      </c>
      <c r="H3005" t="str">
        <f t="shared" si="3055"/>
        <v>IGE</v>
      </c>
      <c r="I3005" t="str">
        <f t="shared" si="3055"/>
        <v>Índice de Gestión Estratégica</v>
      </c>
      <c r="J3005" t="str">
        <f t="shared" si="3055"/>
        <v>06-06</v>
      </c>
      <c r="K3005" t="str">
        <f t="shared" si="3055"/>
        <v>Gestión de riesgo en la formulación de proyectos derivados de la planificación operativa anual</v>
      </c>
      <c r="L3005" s="150">
        <f>+VLOOKUP($E3005,IGE_2018!$B$8:$Z$347,18,0)</f>
        <v>0.30701754385964913</v>
      </c>
      <c r="M3005" s="142" t="str">
        <f>+VLOOKUP($E3005,IGE_2018!$B$8:$Z$347,19,0)</f>
        <v>Medio bajo</v>
      </c>
    </row>
    <row r="3006" spans="1:13" x14ac:dyDescent="0.3">
      <c r="A3006" s="139">
        <f t="shared" si="3037"/>
        <v>79</v>
      </c>
      <c r="B3006" s="148">
        <f t="shared" si="3039"/>
        <v>36</v>
      </c>
      <c r="D3006" s="149" t="str">
        <f>+VLOOKUP($A3006,mUNICIPIOS!$B$4:$F$343,2,0)</f>
        <v>Santa Rosa</v>
      </c>
      <c r="E3006" s="149">
        <f>+VLOOKUP($A3006,mUNICIPIOS!$B$4:$F$343,3,0)</f>
        <v>608</v>
      </c>
      <c r="F3006" s="149" t="str">
        <f>+VLOOKUP($A3006,mUNICIPIOS!$B$4:$F$343,4,0)</f>
        <v>Chiquimulilla</v>
      </c>
      <c r="G3006" s="139" t="str">
        <f t="shared" ref="G3006:K3006" si="3056">+G2968</f>
        <v>06</v>
      </c>
      <c r="H3006" t="str">
        <f t="shared" si="3056"/>
        <v>IGE</v>
      </c>
      <c r="I3006" t="str">
        <f t="shared" si="3056"/>
        <v>Índice de Gestión Estratégica</v>
      </c>
      <c r="J3006" t="str">
        <f t="shared" si="3056"/>
        <v>06-07</v>
      </c>
      <c r="K3006" t="str">
        <f t="shared" si="3056"/>
        <v>Ingresos por servicios ambientales en relación a los ingresos propios sin regalías</v>
      </c>
      <c r="L3006" s="150">
        <f>+VLOOKUP($E3006,IGE_2018!$B$8:$Z$347,21,0)</f>
        <v>3.3302412080719063E-5</v>
      </c>
      <c r="M3006" s="142" t="str">
        <f>+VLOOKUP($E3006,IGE_2018!$B$8:$Z$347,22,0)</f>
        <v>Bajo</v>
      </c>
    </row>
    <row r="3007" spans="1:13" x14ac:dyDescent="0.3">
      <c r="A3007" s="139">
        <f t="shared" si="3037"/>
        <v>79</v>
      </c>
      <c r="B3007" s="148">
        <f t="shared" si="3039"/>
        <v>37</v>
      </c>
      <c r="D3007" s="149" t="str">
        <f>+VLOOKUP($A3007,mUNICIPIOS!$B$4:$F$343,2,0)</f>
        <v>Santa Rosa</v>
      </c>
      <c r="E3007" s="149">
        <f>+VLOOKUP($A3007,mUNICIPIOS!$B$4:$F$343,3,0)</f>
        <v>608</v>
      </c>
      <c r="F3007" s="149" t="str">
        <f>+VLOOKUP($A3007,mUNICIPIOS!$B$4:$F$343,4,0)</f>
        <v>Chiquimulilla</v>
      </c>
      <c r="G3007" s="139" t="str">
        <f t="shared" ref="G3007:K3007" si="3057">+G2969</f>
        <v>06</v>
      </c>
      <c r="H3007" t="str">
        <f t="shared" si="3057"/>
        <v>IGE</v>
      </c>
      <c r="I3007" t="str">
        <f t="shared" si="3057"/>
        <v>Índice de Gestión Estratégica</v>
      </c>
      <c r="J3007" t="str">
        <f t="shared" si="3057"/>
        <v>INDICE</v>
      </c>
      <c r="K3007">
        <f t="shared" si="3057"/>
        <v>0</v>
      </c>
      <c r="L3007" s="150">
        <f>+VLOOKUP($E3007,IGE_2018!$B$8:$Z$347,24,0)</f>
        <v>0.46437461597646773</v>
      </c>
      <c r="M3007" s="142" t="str">
        <f>+VLOOKUP($E3007,IGE_2018!$B$8:$Z$347,25,0)</f>
        <v>Medio</v>
      </c>
    </row>
    <row r="3008" spans="1:13" x14ac:dyDescent="0.3">
      <c r="A3008" s="139">
        <f t="shared" si="3037"/>
        <v>79</v>
      </c>
      <c r="B3008" s="148">
        <f t="shared" si="3039"/>
        <v>38</v>
      </c>
      <c r="D3008" s="149" t="str">
        <f>+VLOOKUP($A3008,mUNICIPIOS!$B$4:$F$343,2,0)</f>
        <v>Santa Rosa</v>
      </c>
      <c r="E3008" s="149">
        <f>+VLOOKUP($A3008,mUNICIPIOS!$B$4:$F$343,3,0)</f>
        <v>608</v>
      </c>
      <c r="F3008" s="149" t="str">
        <f>+VLOOKUP($A3008,mUNICIPIOS!$B$4:$F$343,4,0)</f>
        <v>Chiquimulilla</v>
      </c>
      <c r="G3008" s="139" t="str">
        <f t="shared" ref="G3008:K3008" si="3058">+G2970</f>
        <v>RANKING</v>
      </c>
      <c r="H3008" t="str">
        <f t="shared" si="3058"/>
        <v>RGM</v>
      </c>
      <c r="I3008" t="str">
        <f t="shared" si="3058"/>
        <v>Ranking de la Gestión Municipal 2018</v>
      </c>
      <c r="J3008" t="str">
        <f t="shared" si="3058"/>
        <v>RANKING</v>
      </c>
      <c r="K3008">
        <f t="shared" si="3058"/>
        <v>0</v>
      </c>
      <c r="L3008" s="151">
        <f>+VLOOKUP($E3008,Resultados_generales!$C$8:$AE$347,27,0)</f>
        <v>0.52117151953153529</v>
      </c>
      <c r="M3008" t="str">
        <f>+VLOOKUP($E3008,Resultados_generales!$C$8:$AE$347,28,0)</f>
        <v>Medio</v>
      </c>
    </row>
    <row r="3009" spans="1:13" x14ac:dyDescent="0.3">
      <c r="A3009" s="139">
        <f t="shared" si="3037"/>
        <v>80</v>
      </c>
      <c r="B3009" s="148">
        <f t="shared" si="3039"/>
        <v>1</v>
      </c>
      <c r="D3009" s="149" t="str">
        <f>+VLOOKUP($A3009,mUNICIPIOS!$B$4:$F$343,2,0)</f>
        <v>Santa Rosa</v>
      </c>
      <c r="E3009" s="149">
        <f>+VLOOKUP($A3009,mUNICIPIOS!$B$4:$F$343,3,0)</f>
        <v>609</v>
      </c>
      <c r="F3009" s="149" t="str">
        <f>+VLOOKUP($A3009,mUNICIPIOS!$B$4:$F$343,4,0)</f>
        <v>Taxisco</v>
      </c>
      <c r="G3009" s="139" t="str">
        <f t="shared" ref="G3009:K3009" si="3059">+G2971</f>
        <v>01</v>
      </c>
      <c r="H3009" t="str">
        <f t="shared" si="3059"/>
        <v>IPC</v>
      </c>
      <c r="I3009" t="str">
        <f t="shared" si="3059"/>
        <v>Índice de Participación Ciudadana</v>
      </c>
      <c r="J3009" t="str">
        <f t="shared" si="3059"/>
        <v>01-01</v>
      </c>
      <c r="K3009" t="str">
        <f t="shared" si="3059"/>
        <v>Número de reuniones del COMUDE en el año de la medición.</v>
      </c>
      <c r="L3009" s="150">
        <f>+VLOOKUP($E3009,IPC_2018!$B$8:$T$347,3,0)</f>
        <v>1</v>
      </c>
      <c r="M3009" s="142" t="str">
        <f>+VLOOKUP($E3009,IPC_2018!$B$8:$T$347,4,0)</f>
        <v>Alto</v>
      </c>
    </row>
    <row r="3010" spans="1:13" x14ac:dyDescent="0.3">
      <c r="A3010" s="139">
        <f t="shared" si="3037"/>
        <v>80</v>
      </c>
      <c r="B3010" s="148">
        <f t="shared" si="3039"/>
        <v>2</v>
      </c>
      <c r="D3010" s="149" t="str">
        <f>+VLOOKUP($A3010,mUNICIPIOS!$B$4:$F$343,2,0)</f>
        <v>Santa Rosa</v>
      </c>
      <c r="E3010" s="149">
        <f>+VLOOKUP($A3010,mUNICIPIOS!$B$4:$F$343,3,0)</f>
        <v>609</v>
      </c>
      <c r="F3010" s="149" t="str">
        <f>+VLOOKUP($A3010,mUNICIPIOS!$B$4:$F$343,4,0)</f>
        <v>Taxisco</v>
      </c>
      <c r="G3010" s="139" t="str">
        <f t="shared" ref="G3010:K3010" si="3060">+G2972</f>
        <v>01</v>
      </c>
      <c r="H3010" t="str">
        <f t="shared" si="3060"/>
        <v>IPC</v>
      </c>
      <c r="I3010" t="str">
        <f t="shared" si="3060"/>
        <v>Índice de Participación Ciudadana</v>
      </c>
      <c r="J3010" t="str">
        <f t="shared" si="3060"/>
        <v>01-02</v>
      </c>
      <c r="K3010" t="str">
        <f t="shared" si="3060"/>
        <v>Participación de Alcaldes, Concejales y Síndicos determinados o designados en el COMUDE</v>
      </c>
      <c r="L3010" s="150">
        <f>+VLOOKUP($E3010,IPC_2018!$B$8:$T$347,6,0)</f>
        <v>0.98750000000000004</v>
      </c>
      <c r="M3010" s="142" t="str">
        <f>+VLOOKUP($E3010,IPC_2018!$B$8:$T$347,7,0)</f>
        <v>Alto</v>
      </c>
    </row>
    <row r="3011" spans="1:13" x14ac:dyDescent="0.3">
      <c r="A3011" s="139">
        <f t="shared" si="3037"/>
        <v>80</v>
      </c>
      <c r="B3011" s="148">
        <f t="shared" si="3039"/>
        <v>3</v>
      </c>
      <c r="D3011" s="149" t="str">
        <f>+VLOOKUP($A3011,mUNICIPIOS!$B$4:$F$343,2,0)</f>
        <v>Santa Rosa</v>
      </c>
      <c r="E3011" s="149">
        <f>+VLOOKUP($A3011,mUNICIPIOS!$B$4:$F$343,3,0)</f>
        <v>609</v>
      </c>
      <c r="F3011" s="149" t="str">
        <f>+VLOOKUP($A3011,mUNICIPIOS!$B$4:$F$343,4,0)</f>
        <v>Taxisco</v>
      </c>
      <c r="G3011" s="139" t="str">
        <f t="shared" ref="G3011:K3011" si="3061">+G2973</f>
        <v>01</v>
      </c>
      <c r="H3011" t="str">
        <f t="shared" si="3061"/>
        <v>IPC</v>
      </c>
      <c r="I3011" t="str">
        <f t="shared" si="3061"/>
        <v>Índice de Participación Ciudadana</v>
      </c>
      <c r="J3011" t="str">
        <f t="shared" si="3061"/>
        <v>01-03</v>
      </c>
      <c r="K3011" t="str">
        <f t="shared" si="3061"/>
        <v>Participación  de organizaciones de jóvenes, mujeres, pueblos mayas, xincas, garífunas, y otras organizaciones en el Comude</v>
      </c>
      <c r="L3011" s="150">
        <f>+VLOOKUP($E3011,IPC_2018!$B$8:$T$347,9,0)</f>
        <v>0.25570776255707767</v>
      </c>
      <c r="M3011" s="142" t="str">
        <f>+VLOOKUP($E3011,IPC_2018!$B$8:$T$347,10,0)</f>
        <v>Medio bajo</v>
      </c>
    </row>
    <row r="3012" spans="1:13" x14ac:dyDescent="0.3">
      <c r="A3012" s="139">
        <f t="shared" si="3037"/>
        <v>80</v>
      </c>
      <c r="B3012" s="148">
        <f t="shared" si="3039"/>
        <v>4</v>
      </c>
      <c r="D3012" s="149" t="str">
        <f>+VLOOKUP($A3012,mUNICIPIOS!$B$4:$F$343,2,0)</f>
        <v>Santa Rosa</v>
      </c>
      <c r="E3012" s="149">
        <f>+VLOOKUP($A3012,mUNICIPIOS!$B$4:$F$343,3,0)</f>
        <v>609</v>
      </c>
      <c r="F3012" s="149" t="str">
        <f>+VLOOKUP($A3012,mUNICIPIOS!$B$4:$F$343,4,0)</f>
        <v>Taxisco</v>
      </c>
      <c r="G3012" s="139" t="str">
        <f t="shared" ref="G3012:K3012" si="3062">+G2974</f>
        <v>01</v>
      </c>
      <c r="H3012" t="str">
        <f t="shared" si="3062"/>
        <v>IPC</v>
      </c>
      <c r="I3012" t="str">
        <f t="shared" si="3062"/>
        <v>Índice de Participación Ciudadana</v>
      </c>
      <c r="J3012" t="str">
        <f t="shared" si="3062"/>
        <v>01-04</v>
      </c>
      <c r="K3012" t="str">
        <f t="shared" si="3062"/>
        <v>Representatividad territorial del Comude.</v>
      </c>
      <c r="L3012" s="150">
        <f>+VLOOKUP($E3012,IPC_2018!$B$8:$T$347,12,0)</f>
        <v>0.50943396226415094</v>
      </c>
      <c r="M3012" s="142" t="str">
        <f>+VLOOKUP($E3012,IPC_2018!$B$8:$T$347,13,0)</f>
        <v>Medio</v>
      </c>
    </row>
    <row r="3013" spans="1:13" x14ac:dyDescent="0.3">
      <c r="A3013" s="139">
        <f t="shared" si="3037"/>
        <v>80</v>
      </c>
      <c r="B3013" s="148">
        <f t="shared" si="3039"/>
        <v>5</v>
      </c>
      <c r="D3013" s="149" t="str">
        <f>+VLOOKUP($A3013,mUNICIPIOS!$B$4:$F$343,2,0)</f>
        <v>Santa Rosa</v>
      </c>
      <c r="E3013" s="149">
        <f>+VLOOKUP($A3013,mUNICIPIOS!$B$4:$F$343,3,0)</f>
        <v>609</v>
      </c>
      <c r="F3013" s="149" t="str">
        <f>+VLOOKUP($A3013,mUNICIPIOS!$B$4:$F$343,4,0)</f>
        <v>Taxisco</v>
      </c>
      <c r="G3013" s="139" t="str">
        <f t="shared" ref="G3013:K3013" si="3063">+G2975</f>
        <v>01</v>
      </c>
      <c r="H3013" t="str">
        <f t="shared" si="3063"/>
        <v>IPC</v>
      </c>
      <c r="I3013" t="str">
        <f t="shared" si="3063"/>
        <v>Índice de Participación Ciudadana</v>
      </c>
      <c r="J3013" t="str">
        <f t="shared" si="3063"/>
        <v>01-05</v>
      </c>
      <c r="K3013" t="str">
        <f t="shared" si="3063"/>
        <v>Funcionamiento del Comude</v>
      </c>
      <c r="L3013" s="150">
        <f>+VLOOKUP($E3013,IPC_2018!$B$8:$T$347,15,0)</f>
        <v>0.51849602491819635</v>
      </c>
      <c r="M3013" s="142" t="str">
        <f>+VLOOKUP($E3013,IPC_2018!$B$8:$T$347,16,0)</f>
        <v>Medio</v>
      </c>
    </row>
    <row r="3014" spans="1:13" x14ac:dyDescent="0.3">
      <c r="A3014" s="139">
        <f t="shared" si="3037"/>
        <v>80</v>
      </c>
      <c r="B3014" s="148">
        <f t="shared" si="3039"/>
        <v>6</v>
      </c>
      <c r="D3014" s="149" t="str">
        <f>+VLOOKUP($A3014,mUNICIPIOS!$B$4:$F$343,2,0)</f>
        <v>Santa Rosa</v>
      </c>
      <c r="E3014" s="149">
        <f>+VLOOKUP($A3014,mUNICIPIOS!$B$4:$F$343,3,0)</f>
        <v>609</v>
      </c>
      <c r="F3014" s="149" t="str">
        <f>+VLOOKUP($A3014,mUNICIPIOS!$B$4:$F$343,4,0)</f>
        <v>Taxisco</v>
      </c>
      <c r="G3014" s="139" t="str">
        <f t="shared" ref="G3014:K3014" si="3064">+G2976</f>
        <v>01</v>
      </c>
      <c r="H3014" t="str">
        <f t="shared" si="3064"/>
        <v>IPC</v>
      </c>
      <c r="I3014" t="str">
        <f t="shared" si="3064"/>
        <v>Índice de Participación Ciudadana</v>
      </c>
      <c r="J3014" t="str">
        <f t="shared" si="3064"/>
        <v>INDICE</v>
      </c>
      <c r="K3014">
        <f t="shared" si="3064"/>
        <v>0</v>
      </c>
      <c r="L3014" s="150">
        <f>+VLOOKUP($E3014,IPC_2018!$B$8:$T$347,18,0)</f>
        <v>0.74098316246091378</v>
      </c>
      <c r="M3014" s="142" t="str">
        <f>+VLOOKUP($E3014,IPC_2018!$B$8:$T$347,19,0)</f>
        <v>Medio alto</v>
      </c>
    </row>
    <row r="3015" spans="1:13" x14ac:dyDescent="0.3">
      <c r="A3015" s="139">
        <f t="shared" si="3037"/>
        <v>80</v>
      </c>
      <c r="B3015" s="148">
        <f t="shared" si="3039"/>
        <v>7</v>
      </c>
      <c r="D3015" s="149" t="str">
        <f>+VLOOKUP($A3015,mUNICIPIOS!$B$4:$F$343,2,0)</f>
        <v>Santa Rosa</v>
      </c>
      <c r="E3015" s="149">
        <f>+VLOOKUP($A3015,mUNICIPIOS!$B$4:$F$343,3,0)</f>
        <v>609</v>
      </c>
      <c r="F3015" s="149" t="str">
        <f>+VLOOKUP($A3015,mUNICIPIOS!$B$4:$F$343,4,0)</f>
        <v>Taxisco</v>
      </c>
      <c r="G3015" s="139" t="str">
        <f t="shared" ref="G3015:K3015" si="3065">+G2977</f>
        <v>02</v>
      </c>
      <c r="H3015" t="str">
        <f t="shared" si="3065"/>
        <v>IIC</v>
      </c>
      <c r="I3015" t="str">
        <f t="shared" si="3065"/>
        <v>Índice de Información a la Ciudadanía</v>
      </c>
      <c r="J3015" t="str">
        <f t="shared" si="3065"/>
        <v>02-01</v>
      </c>
      <c r="K3015" t="str">
        <f t="shared" si="3065"/>
        <v>Rendición de cuentas cuatrimestral y anual al Comude enfocadas en resultados.</v>
      </c>
      <c r="L3015" s="150">
        <f>+VLOOKUP($E3015,IIC_2018!$B$8:$Q$347,3,0)</f>
        <v>0.4</v>
      </c>
      <c r="M3015" s="142" t="str">
        <f>+VLOOKUP($E3015,IIC_2018!$B$8:$Q$347,4,0)</f>
        <v>Medio bajo</v>
      </c>
    </row>
    <row r="3016" spans="1:13" x14ac:dyDescent="0.3">
      <c r="A3016" s="139">
        <f t="shared" si="3037"/>
        <v>80</v>
      </c>
      <c r="B3016" s="148">
        <f t="shared" si="3039"/>
        <v>8</v>
      </c>
      <c r="D3016" s="149" t="str">
        <f>+VLOOKUP($A3016,mUNICIPIOS!$B$4:$F$343,2,0)</f>
        <v>Santa Rosa</v>
      </c>
      <c r="E3016" s="149">
        <f>+VLOOKUP($A3016,mUNICIPIOS!$B$4:$F$343,3,0)</f>
        <v>609</v>
      </c>
      <c r="F3016" s="149" t="str">
        <f>+VLOOKUP($A3016,mUNICIPIOS!$B$4:$F$343,4,0)</f>
        <v>Taxisco</v>
      </c>
      <c r="G3016" s="139" t="str">
        <f t="shared" ref="G3016:K3016" si="3066">+G2978</f>
        <v>02</v>
      </c>
      <c r="H3016" t="str">
        <f t="shared" si="3066"/>
        <v>IIC</v>
      </c>
      <c r="I3016" t="str">
        <f t="shared" si="3066"/>
        <v>Índice de Información a la Ciudadanía</v>
      </c>
      <c r="J3016" t="str">
        <f t="shared" si="3066"/>
        <v>02-02</v>
      </c>
      <c r="K3016" t="str">
        <f t="shared" si="3066"/>
        <v>Información presupuestaria y otra información brindada a la ciudadanía disponible en medios locales de comunicación.</v>
      </c>
      <c r="L3016" s="150">
        <f>+VLOOKUP($E3016,IIC_2018!$B$8:$Q$347,6,0)</f>
        <v>1</v>
      </c>
      <c r="M3016" s="142" t="str">
        <f>+VLOOKUP($E3016,IIC_2018!$B$8:$Q$347,7,0)</f>
        <v>Alto</v>
      </c>
    </row>
    <row r="3017" spans="1:13" x14ac:dyDescent="0.3">
      <c r="A3017" s="139">
        <f t="shared" si="3037"/>
        <v>80</v>
      </c>
      <c r="B3017" s="148">
        <f t="shared" si="3039"/>
        <v>9</v>
      </c>
      <c r="D3017" s="149" t="str">
        <f>+VLOOKUP($A3017,mUNICIPIOS!$B$4:$F$343,2,0)</f>
        <v>Santa Rosa</v>
      </c>
      <c r="E3017" s="149">
        <f>+VLOOKUP($A3017,mUNICIPIOS!$B$4:$F$343,3,0)</f>
        <v>609</v>
      </c>
      <c r="F3017" s="149" t="str">
        <f>+VLOOKUP($A3017,mUNICIPIOS!$B$4:$F$343,4,0)</f>
        <v>Taxisco</v>
      </c>
      <c r="G3017" s="139" t="str">
        <f t="shared" ref="G3017:K3017" si="3067">+G2979</f>
        <v>02</v>
      </c>
      <c r="H3017" t="str">
        <f t="shared" si="3067"/>
        <v>IIC</v>
      </c>
      <c r="I3017" t="str">
        <f t="shared" si="3067"/>
        <v>Índice de Información a la Ciudadanía</v>
      </c>
      <c r="J3017" t="str">
        <f t="shared" si="3067"/>
        <v>02-03</v>
      </c>
      <c r="K3017" t="str">
        <f t="shared" si="3067"/>
        <v>Información pública de oficio actualizada y disponible de acuerdo a la LAIP y uso de internet.</v>
      </c>
      <c r="L3017" s="150">
        <f>+VLOOKUP($E3017,IIC_2018!$B$8:$Q$347,9,0)</f>
        <v>0.95999999999999985</v>
      </c>
      <c r="M3017" s="142" t="str">
        <f>+VLOOKUP($E3017,IIC_2018!$B$8:$Q$347,10,0)</f>
        <v>Alto</v>
      </c>
    </row>
    <row r="3018" spans="1:13" x14ac:dyDescent="0.3">
      <c r="A3018" s="139">
        <f t="shared" si="3037"/>
        <v>80</v>
      </c>
      <c r="B3018" s="148">
        <f t="shared" si="3039"/>
        <v>10</v>
      </c>
      <c r="D3018" s="149" t="str">
        <f>+VLOOKUP($A3018,mUNICIPIOS!$B$4:$F$343,2,0)</f>
        <v>Santa Rosa</v>
      </c>
      <c r="E3018" s="149">
        <f>+VLOOKUP($A3018,mUNICIPIOS!$B$4:$F$343,3,0)</f>
        <v>609</v>
      </c>
      <c r="F3018" s="149" t="str">
        <f>+VLOOKUP($A3018,mUNICIPIOS!$B$4:$F$343,4,0)</f>
        <v>Taxisco</v>
      </c>
      <c r="G3018" s="139" t="str">
        <f t="shared" ref="G3018:K3018" si="3068">+G2980</f>
        <v>02</v>
      </c>
      <c r="H3018" t="str">
        <f t="shared" si="3068"/>
        <v>IIC</v>
      </c>
      <c r="I3018" t="str">
        <f t="shared" si="3068"/>
        <v>Índice de Información a la Ciudadanía</v>
      </c>
      <c r="J3018" t="str">
        <f t="shared" si="3068"/>
        <v>02-04</v>
      </c>
      <c r="K3018" t="str">
        <f t="shared" si="3068"/>
        <v>Relación del monto contratado por medio de Guate compras con el total del presupuesto de egresos vigente.</v>
      </c>
      <c r="L3018" s="150">
        <f>+VLOOKUP($E3018,IIC_2018!$B$8:$Q$347,12,0)</f>
        <v>0.27314913525434331</v>
      </c>
      <c r="M3018" s="142" t="str">
        <f>+VLOOKUP($E3018,IIC_2018!$B$8:$Q$347,13,0)</f>
        <v>Medio bajo</v>
      </c>
    </row>
    <row r="3019" spans="1:13" x14ac:dyDescent="0.3">
      <c r="A3019" s="139">
        <f t="shared" si="3037"/>
        <v>80</v>
      </c>
      <c r="B3019" s="148">
        <f t="shared" si="3039"/>
        <v>11</v>
      </c>
      <c r="D3019" s="149" t="str">
        <f>+VLOOKUP($A3019,mUNICIPIOS!$B$4:$F$343,2,0)</f>
        <v>Santa Rosa</v>
      </c>
      <c r="E3019" s="149">
        <f>+VLOOKUP($A3019,mUNICIPIOS!$B$4:$F$343,3,0)</f>
        <v>609</v>
      </c>
      <c r="F3019" s="149" t="str">
        <f>+VLOOKUP($A3019,mUNICIPIOS!$B$4:$F$343,4,0)</f>
        <v>Taxisco</v>
      </c>
      <c r="G3019" s="139" t="str">
        <f t="shared" ref="G3019:K3019" si="3069">+G2981</f>
        <v>02</v>
      </c>
      <c r="H3019" t="str">
        <f t="shared" si="3069"/>
        <v>IIC</v>
      </c>
      <c r="I3019" t="str">
        <f t="shared" si="3069"/>
        <v>Índice de Información a la Ciudadanía</v>
      </c>
      <c r="J3019" t="str">
        <f t="shared" si="3069"/>
        <v>INDICE</v>
      </c>
      <c r="K3019">
        <f t="shared" si="3069"/>
        <v>0</v>
      </c>
      <c r="L3019" s="150">
        <f>+VLOOKUP($E3019,IIC_2018!$B$8:$Q$347,15,0)</f>
        <v>0.65828728381358581</v>
      </c>
      <c r="M3019" s="142" t="str">
        <f>+VLOOKUP($E3019,IIC_2018!$B$8:$Q$347,16,0)</f>
        <v>Medio alto</v>
      </c>
    </row>
    <row r="3020" spans="1:13" x14ac:dyDescent="0.3">
      <c r="A3020" s="139">
        <f t="shared" si="3037"/>
        <v>80</v>
      </c>
      <c r="B3020" s="148">
        <f t="shared" si="3039"/>
        <v>12</v>
      </c>
      <c r="D3020" s="149" t="str">
        <f>+VLOOKUP($A3020,mUNICIPIOS!$B$4:$F$343,2,0)</f>
        <v>Santa Rosa</v>
      </c>
      <c r="E3020" s="149">
        <f>+VLOOKUP($A3020,mUNICIPIOS!$B$4:$F$343,3,0)</f>
        <v>609</v>
      </c>
      <c r="F3020" s="149" t="str">
        <f>+VLOOKUP($A3020,mUNICIPIOS!$B$4:$F$343,4,0)</f>
        <v>Taxisco</v>
      </c>
      <c r="G3020" s="139" t="str">
        <f t="shared" ref="G3020:K3020" si="3070">+G2982</f>
        <v>03</v>
      </c>
      <c r="H3020" t="str">
        <f t="shared" si="3070"/>
        <v>ISP</v>
      </c>
      <c r="I3020" t="str">
        <f t="shared" si="3070"/>
        <v>Índice de Servicios Públicos</v>
      </c>
      <c r="J3020" t="str">
        <f t="shared" si="3070"/>
        <v>03-01</v>
      </c>
      <c r="K3020" t="str">
        <f t="shared" si="3070"/>
        <v>Cobertura del servicio público de agua</v>
      </c>
      <c r="L3020" s="150">
        <f>+VLOOKUP($E3020,ISP_2018!$B$8:$T$347,3,0)</f>
        <v>0</v>
      </c>
      <c r="M3020" s="142" t="str">
        <f>+VLOOKUP($E3020,ISP_2018!$B$8:$T$347,4,0)</f>
        <v>Bajo</v>
      </c>
    </row>
    <row r="3021" spans="1:13" x14ac:dyDescent="0.3">
      <c r="A3021" s="139">
        <f t="shared" si="3037"/>
        <v>80</v>
      </c>
      <c r="B3021" s="148">
        <f t="shared" si="3039"/>
        <v>13</v>
      </c>
      <c r="D3021" s="149" t="str">
        <f>+VLOOKUP($A3021,mUNICIPIOS!$B$4:$F$343,2,0)</f>
        <v>Santa Rosa</v>
      </c>
      <c r="E3021" s="149">
        <f>+VLOOKUP($A3021,mUNICIPIOS!$B$4:$F$343,3,0)</f>
        <v>609</v>
      </c>
      <c r="F3021" s="149" t="str">
        <f>+VLOOKUP($A3021,mUNICIPIOS!$B$4:$F$343,4,0)</f>
        <v>Taxisco</v>
      </c>
      <c r="G3021" s="139" t="str">
        <f t="shared" ref="G3021:K3021" si="3071">+G2983</f>
        <v>03</v>
      </c>
      <c r="H3021" t="str">
        <f t="shared" si="3071"/>
        <v>ISP</v>
      </c>
      <c r="I3021" t="str">
        <f t="shared" si="3071"/>
        <v>Índice de Servicios Públicos</v>
      </c>
      <c r="J3021" t="str">
        <f t="shared" si="3071"/>
        <v>03-02</v>
      </c>
      <c r="K3021" t="str">
        <f t="shared" si="3071"/>
        <v>Control de la calidad del servicio público de agua</v>
      </c>
      <c r="L3021" s="150">
        <f>+VLOOKUP($E3021,ISP_2018!$B$8:$T$347,6,0)</f>
        <v>1</v>
      </c>
      <c r="M3021" s="142" t="str">
        <f>+VLOOKUP($E3021,ISP_2018!$B$8:$T$347,7,0)</f>
        <v>Alto</v>
      </c>
    </row>
    <row r="3022" spans="1:13" x14ac:dyDescent="0.3">
      <c r="A3022" s="139">
        <f t="shared" si="3037"/>
        <v>80</v>
      </c>
      <c r="B3022" s="148">
        <f t="shared" si="3039"/>
        <v>14</v>
      </c>
      <c r="D3022" s="149" t="str">
        <f>+VLOOKUP($A3022,mUNICIPIOS!$B$4:$F$343,2,0)</f>
        <v>Santa Rosa</v>
      </c>
      <c r="E3022" s="149">
        <f>+VLOOKUP($A3022,mUNICIPIOS!$B$4:$F$343,3,0)</f>
        <v>609</v>
      </c>
      <c r="F3022" s="149" t="str">
        <f>+VLOOKUP($A3022,mUNICIPIOS!$B$4:$F$343,4,0)</f>
        <v>Taxisco</v>
      </c>
      <c r="G3022" s="139" t="str">
        <f t="shared" ref="G3022:K3022" si="3072">+G2984</f>
        <v>03</v>
      </c>
      <c r="H3022" t="str">
        <f t="shared" si="3072"/>
        <v>ISP</v>
      </c>
      <c r="I3022" t="str">
        <f t="shared" si="3072"/>
        <v>Índice de Servicios Públicos</v>
      </c>
      <c r="J3022" t="str">
        <f t="shared" si="3072"/>
        <v>03-03</v>
      </c>
      <c r="K3022" t="str">
        <f t="shared" si="3072"/>
        <v>Disposición  y tratamiento  de aguas residuales</v>
      </c>
      <c r="L3022" s="150">
        <f>+VLOOKUP($E3022,ISP_2018!$B$8:$T$347,9,0)</f>
        <v>0.68301229290281795</v>
      </c>
      <c r="M3022" s="142" t="str">
        <f>+VLOOKUP($E3022,ISP_2018!$B$8:$T$347,10,0)</f>
        <v>Medio alto</v>
      </c>
    </row>
    <row r="3023" spans="1:13" x14ac:dyDescent="0.3">
      <c r="A3023" s="139">
        <f t="shared" si="3037"/>
        <v>80</v>
      </c>
      <c r="B3023" s="148">
        <f t="shared" si="3039"/>
        <v>15</v>
      </c>
      <c r="D3023" s="149" t="str">
        <f>+VLOOKUP($A3023,mUNICIPIOS!$B$4:$F$343,2,0)</f>
        <v>Santa Rosa</v>
      </c>
      <c r="E3023" s="149">
        <f>+VLOOKUP($A3023,mUNICIPIOS!$B$4:$F$343,3,0)</f>
        <v>609</v>
      </c>
      <c r="F3023" s="149" t="str">
        <f>+VLOOKUP($A3023,mUNICIPIOS!$B$4:$F$343,4,0)</f>
        <v>Taxisco</v>
      </c>
      <c r="G3023" s="139" t="str">
        <f t="shared" ref="G3023:K3023" si="3073">+G2985</f>
        <v>03</v>
      </c>
      <c r="H3023" t="str">
        <f t="shared" si="3073"/>
        <v>ISP</v>
      </c>
      <c r="I3023" t="str">
        <f t="shared" si="3073"/>
        <v>Índice de Servicios Públicos</v>
      </c>
      <c r="J3023" t="str">
        <f t="shared" si="3073"/>
        <v>03-04</v>
      </c>
      <c r="K3023" t="str">
        <f t="shared" si="3073"/>
        <v>Gestión y manejo de los residuos y desechos sólidos</v>
      </c>
      <c r="L3023" s="150">
        <f>+VLOOKUP($E3023,ISP_2018!$B$8:$T$347,12,0)</f>
        <v>6.4431234447969304E-2</v>
      </c>
      <c r="M3023" s="142" t="str">
        <f>+VLOOKUP($E3023,ISP_2018!$B$8:$T$347,13,0)</f>
        <v>Bajo</v>
      </c>
    </row>
    <row r="3024" spans="1:13" x14ac:dyDescent="0.3">
      <c r="A3024" s="139">
        <f t="shared" si="3037"/>
        <v>80</v>
      </c>
      <c r="B3024" s="148">
        <f t="shared" si="3039"/>
        <v>16</v>
      </c>
      <c r="D3024" s="149" t="str">
        <f>+VLOOKUP($A3024,mUNICIPIOS!$B$4:$F$343,2,0)</f>
        <v>Santa Rosa</v>
      </c>
      <c r="E3024" s="149">
        <f>+VLOOKUP($A3024,mUNICIPIOS!$B$4:$F$343,3,0)</f>
        <v>609</v>
      </c>
      <c r="F3024" s="149" t="str">
        <f>+VLOOKUP($A3024,mUNICIPIOS!$B$4:$F$343,4,0)</f>
        <v>Taxisco</v>
      </c>
      <c r="G3024" s="139" t="str">
        <f t="shared" ref="G3024:K3024" si="3074">+G2986</f>
        <v>03</v>
      </c>
      <c r="H3024" t="str">
        <f t="shared" si="3074"/>
        <v>ISP</v>
      </c>
      <c r="I3024" t="str">
        <f t="shared" si="3074"/>
        <v>Índice de Servicios Públicos</v>
      </c>
      <c r="J3024" t="str">
        <f t="shared" si="3074"/>
        <v>03-05</v>
      </c>
      <c r="K3024" t="str">
        <f t="shared" si="3074"/>
        <v>Gestión de servicios públicos municipales</v>
      </c>
      <c r="L3024" s="150">
        <f>+VLOOKUP($E3024,ISP_2018!$B$8:$T$347,15,0)</f>
        <v>0.32258064516129026</v>
      </c>
      <c r="M3024" s="142" t="str">
        <f>+VLOOKUP($E3024,ISP_2018!$B$8:$T$347,16,0)</f>
        <v>Medio bajo</v>
      </c>
    </row>
    <row r="3025" spans="1:13" x14ac:dyDescent="0.3">
      <c r="A3025" s="139">
        <f t="shared" si="3037"/>
        <v>80</v>
      </c>
      <c r="B3025" s="148">
        <f t="shared" si="3039"/>
        <v>17</v>
      </c>
      <c r="D3025" s="149" t="str">
        <f>+VLOOKUP($A3025,mUNICIPIOS!$B$4:$F$343,2,0)</f>
        <v>Santa Rosa</v>
      </c>
      <c r="E3025" s="149">
        <f>+VLOOKUP($A3025,mUNICIPIOS!$B$4:$F$343,3,0)</f>
        <v>609</v>
      </c>
      <c r="F3025" s="149" t="str">
        <f>+VLOOKUP($A3025,mUNICIPIOS!$B$4:$F$343,4,0)</f>
        <v>Taxisco</v>
      </c>
      <c r="G3025" s="139" t="str">
        <f t="shared" ref="G3025:K3025" si="3075">+G2987</f>
        <v>03</v>
      </c>
      <c r="H3025" t="str">
        <f t="shared" si="3075"/>
        <v>ISP</v>
      </c>
      <c r="I3025" t="str">
        <f t="shared" si="3075"/>
        <v>Índice de Servicios Públicos</v>
      </c>
      <c r="J3025" t="str">
        <f t="shared" si="3075"/>
        <v>INDICE</v>
      </c>
      <c r="K3025">
        <f t="shared" si="3075"/>
        <v>0</v>
      </c>
      <c r="L3025" s="150">
        <f>+VLOOKUP($E3025,ISP_2018!$B$8:$T$347,18,0)</f>
        <v>0.51400483450241541</v>
      </c>
      <c r="M3025" s="142" t="str">
        <f>+VLOOKUP($E3025,ISP_2018!$B$8:$T$347,19,0)</f>
        <v>Medio</v>
      </c>
    </row>
    <row r="3026" spans="1:13" x14ac:dyDescent="0.3">
      <c r="A3026" s="139">
        <f t="shared" si="3037"/>
        <v>80</v>
      </c>
      <c r="B3026" s="148">
        <f t="shared" si="3039"/>
        <v>18</v>
      </c>
      <c r="D3026" s="149" t="str">
        <f>+VLOOKUP($A3026,mUNICIPIOS!$B$4:$F$343,2,0)</f>
        <v>Santa Rosa</v>
      </c>
      <c r="E3026" s="149">
        <f>+VLOOKUP($A3026,mUNICIPIOS!$B$4:$F$343,3,0)</f>
        <v>609</v>
      </c>
      <c r="F3026" s="149" t="str">
        <f>+VLOOKUP($A3026,mUNICIPIOS!$B$4:$F$343,4,0)</f>
        <v>Taxisco</v>
      </c>
      <c r="G3026" s="139" t="str">
        <f t="shared" ref="G3026:K3026" si="3076">+G2988</f>
        <v>04</v>
      </c>
      <c r="H3026" t="str">
        <f t="shared" si="3076"/>
        <v>IGA</v>
      </c>
      <c r="I3026" t="str">
        <f t="shared" si="3076"/>
        <v>Índice de Gestión Administrativa</v>
      </c>
      <c r="J3026" t="str">
        <f t="shared" si="3076"/>
        <v>04-01</v>
      </c>
      <c r="K3026" t="str">
        <f t="shared" si="3076"/>
        <v>Existencia de elementos de atención municipal orientada al vecino</v>
      </c>
      <c r="L3026" s="150">
        <f>+VLOOKUP($E3026,IGA_2018!$B$8:$N$347,3,0)</f>
        <v>0.75</v>
      </c>
      <c r="M3026" s="142" t="str">
        <f>+VLOOKUP($E3026,IGA_2018!$B$8:$N$347,4,0)</f>
        <v>Medio alto</v>
      </c>
    </row>
    <row r="3027" spans="1:13" x14ac:dyDescent="0.3">
      <c r="A3027" s="139">
        <f t="shared" si="3037"/>
        <v>80</v>
      </c>
      <c r="B3027" s="148">
        <f t="shared" si="3039"/>
        <v>19</v>
      </c>
      <c r="D3027" s="149" t="str">
        <f>+VLOOKUP($A3027,mUNICIPIOS!$B$4:$F$343,2,0)</f>
        <v>Santa Rosa</v>
      </c>
      <c r="E3027" s="149">
        <f>+VLOOKUP($A3027,mUNICIPIOS!$B$4:$F$343,3,0)</f>
        <v>609</v>
      </c>
      <c r="F3027" s="149" t="str">
        <f>+VLOOKUP($A3027,mUNICIPIOS!$B$4:$F$343,4,0)</f>
        <v>Taxisco</v>
      </c>
      <c r="G3027" s="139" t="str">
        <f t="shared" ref="G3027:K3027" si="3077">+G2989</f>
        <v>04</v>
      </c>
      <c r="H3027" t="str">
        <f t="shared" si="3077"/>
        <v>IGA</v>
      </c>
      <c r="I3027" t="str">
        <f t="shared" si="3077"/>
        <v>Índice de Gestión Administrativa</v>
      </c>
      <c r="J3027" t="str">
        <f t="shared" si="3077"/>
        <v>04-02</v>
      </c>
      <c r="K3027" t="str">
        <f t="shared" si="3077"/>
        <v>Gestión del recurso humano.</v>
      </c>
      <c r="L3027" s="150">
        <f>+VLOOKUP($E3027,IGA_2018!$B$8:$N$347,6,0)</f>
        <v>0.49549317537986109</v>
      </c>
      <c r="M3027" s="142" t="str">
        <f>+VLOOKUP($E3027,IGA_2018!$B$8:$N$347,7,0)</f>
        <v>Medio</v>
      </c>
    </row>
    <row r="3028" spans="1:13" x14ac:dyDescent="0.3">
      <c r="A3028" s="139">
        <f t="shared" si="3037"/>
        <v>80</v>
      </c>
      <c r="B3028" s="148">
        <f t="shared" si="3039"/>
        <v>20</v>
      </c>
      <c r="D3028" s="149" t="str">
        <f>+VLOOKUP($A3028,mUNICIPIOS!$B$4:$F$343,2,0)</f>
        <v>Santa Rosa</v>
      </c>
      <c r="E3028" s="149">
        <f>+VLOOKUP($A3028,mUNICIPIOS!$B$4:$F$343,3,0)</f>
        <v>609</v>
      </c>
      <c r="F3028" s="149" t="str">
        <f>+VLOOKUP($A3028,mUNICIPIOS!$B$4:$F$343,4,0)</f>
        <v>Taxisco</v>
      </c>
      <c r="G3028" s="139" t="str">
        <f t="shared" ref="G3028:K3028" si="3078">+G2990</f>
        <v>04</v>
      </c>
      <c r="H3028" t="str">
        <f t="shared" si="3078"/>
        <v>IGA</v>
      </c>
      <c r="I3028" t="str">
        <f t="shared" si="3078"/>
        <v>Índice de Gestión Administrativa</v>
      </c>
      <c r="J3028" t="str">
        <f t="shared" si="3078"/>
        <v>04-03</v>
      </c>
      <c r="K3028" t="str">
        <f t="shared" si="3078"/>
        <v>Existencia de oficinas municipales con instrumentos de gestión.</v>
      </c>
      <c r="L3028" s="150">
        <f>+VLOOKUP($E3028,IGA_2018!$B$8:$N$347,9,0)</f>
        <v>0.96249999999999991</v>
      </c>
      <c r="M3028" s="142" t="str">
        <f>+VLOOKUP($E3028,IGA_2018!$B$8:$N$347,10,0)</f>
        <v>Alto</v>
      </c>
    </row>
    <row r="3029" spans="1:13" x14ac:dyDescent="0.3">
      <c r="A3029" s="139">
        <f t="shared" si="3037"/>
        <v>80</v>
      </c>
      <c r="B3029" s="148">
        <f t="shared" si="3039"/>
        <v>21</v>
      </c>
      <c r="D3029" s="149" t="str">
        <f>+VLOOKUP($A3029,mUNICIPIOS!$B$4:$F$343,2,0)</f>
        <v>Santa Rosa</v>
      </c>
      <c r="E3029" s="149">
        <f>+VLOOKUP($A3029,mUNICIPIOS!$B$4:$F$343,3,0)</f>
        <v>609</v>
      </c>
      <c r="F3029" s="149" t="str">
        <f>+VLOOKUP($A3029,mUNICIPIOS!$B$4:$F$343,4,0)</f>
        <v>Taxisco</v>
      </c>
      <c r="G3029" s="139" t="str">
        <f t="shared" ref="G3029:K3029" si="3079">+G2991</f>
        <v>04</v>
      </c>
      <c r="H3029" t="str">
        <f t="shared" si="3079"/>
        <v>IGA</v>
      </c>
      <c r="I3029" t="str">
        <f t="shared" si="3079"/>
        <v>Índice de Gestión Administrativa</v>
      </c>
      <c r="J3029" t="str">
        <f t="shared" si="3079"/>
        <v>INDICE</v>
      </c>
      <c r="K3029">
        <f t="shared" si="3079"/>
        <v>0</v>
      </c>
      <c r="L3029" s="150">
        <f>+VLOOKUP($E3029,IGA_2018!$B$8:$N$347,12,0)</f>
        <v>0.73529761138295124</v>
      </c>
      <c r="M3029" s="142" t="str">
        <f>+VLOOKUP($E3029,IGA_2018!$B$8:$N$347,13,0)</f>
        <v>Medio alto</v>
      </c>
    </row>
    <row r="3030" spans="1:13" x14ac:dyDescent="0.3">
      <c r="A3030" s="139">
        <f t="shared" si="3037"/>
        <v>80</v>
      </c>
      <c r="B3030" s="148">
        <f t="shared" si="3039"/>
        <v>22</v>
      </c>
      <c r="D3030" s="149" t="str">
        <f>+VLOOKUP($A3030,mUNICIPIOS!$B$4:$F$343,2,0)</f>
        <v>Santa Rosa</v>
      </c>
      <c r="E3030" s="149">
        <f>+VLOOKUP($A3030,mUNICIPIOS!$B$4:$F$343,3,0)</f>
        <v>609</v>
      </c>
      <c r="F3030" s="149" t="str">
        <f>+VLOOKUP($A3030,mUNICIPIOS!$B$4:$F$343,4,0)</f>
        <v>Taxisco</v>
      </c>
      <c r="G3030" s="139" t="str">
        <f t="shared" ref="G3030:K3030" si="3080">+G2992</f>
        <v>05</v>
      </c>
      <c r="H3030" t="str">
        <f t="shared" si="3080"/>
        <v>IGF</v>
      </c>
      <c r="I3030" t="str">
        <f t="shared" si="3080"/>
        <v>Índice de Gestión Financiera</v>
      </c>
      <c r="J3030" t="str">
        <f t="shared" si="3080"/>
        <v>05-01</v>
      </c>
      <c r="K3030" t="str">
        <f t="shared" si="3080"/>
        <v>Autonomía financiera municipal</v>
      </c>
      <c r="L3030" s="150">
        <f>+VLOOKUP($E3030,IGF_2018!$B$8:$Z$347,3,0)</f>
        <v>0.24599801454843581</v>
      </c>
      <c r="M3030" s="142" t="str">
        <f>+VLOOKUP($E3030,IGF_2018!$B$8:$Z$347,4,0)</f>
        <v>Medio bajo</v>
      </c>
    </row>
    <row r="3031" spans="1:13" x14ac:dyDescent="0.3">
      <c r="A3031" s="139">
        <f t="shared" si="3037"/>
        <v>80</v>
      </c>
      <c r="B3031" s="148">
        <f t="shared" si="3039"/>
        <v>23</v>
      </c>
      <c r="D3031" s="149" t="str">
        <f>+VLOOKUP($A3031,mUNICIPIOS!$B$4:$F$343,2,0)</f>
        <v>Santa Rosa</v>
      </c>
      <c r="E3031" s="149">
        <f>+VLOOKUP($A3031,mUNICIPIOS!$B$4:$F$343,3,0)</f>
        <v>609</v>
      </c>
      <c r="F3031" s="149" t="str">
        <f>+VLOOKUP($A3031,mUNICIPIOS!$B$4:$F$343,4,0)</f>
        <v>Taxisco</v>
      </c>
      <c r="G3031" s="139" t="str">
        <f t="shared" ref="G3031:K3031" si="3081">+G2993</f>
        <v>05</v>
      </c>
      <c r="H3031" t="str">
        <f t="shared" si="3081"/>
        <v>IGF</v>
      </c>
      <c r="I3031" t="str">
        <f t="shared" si="3081"/>
        <v>Índice de Gestión Financiera</v>
      </c>
      <c r="J3031" t="str">
        <f t="shared" si="3081"/>
        <v>05-02</v>
      </c>
      <c r="K3031" t="str">
        <f t="shared" si="3081"/>
        <v xml:space="preserve">Ingresos propios por habitante -sin regalías- </v>
      </c>
      <c r="L3031" s="150">
        <f>+VLOOKUP($E3031,IGF_2018!$B$8:$Z$347,6,0)</f>
        <v>0.22018578878958339</v>
      </c>
      <c r="M3031" s="142" t="str">
        <f>+VLOOKUP($E3031,IGF_2018!$B$8:$Z$347,7,0)</f>
        <v>Medio bajo</v>
      </c>
    </row>
    <row r="3032" spans="1:13" x14ac:dyDescent="0.3">
      <c r="A3032" s="139">
        <f t="shared" si="3037"/>
        <v>80</v>
      </c>
      <c r="B3032" s="148">
        <f t="shared" si="3039"/>
        <v>24</v>
      </c>
      <c r="D3032" s="149" t="str">
        <f>+VLOOKUP($A3032,mUNICIPIOS!$B$4:$F$343,2,0)</f>
        <v>Santa Rosa</v>
      </c>
      <c r="E3032" s="149">
        <f>+VLOOKUP($A3032,mUNICIPIOS!$B$4:$F$343,3,0)</f>
        <v>609</v>
      </c>
      <c r="F3032" s="149" t="str">
        <f>+VLOOKUP($A3032,mUNICIPIOS!$B$4:$F$343,4,0)</f>
        <v>Taxisco</v>
      </c>
      <c r="G3032" s="139" t="str">
        <f t="shared" ref="G3032:K3032" si="3082">+G2994</f>
        <v>05</v>
      </c>
      <c r="H3032" t="str">
        <f t="shared" si="3082"/>
        <v>IGF</v>
      </c>
      <c r="I3032" t="str">
        <f t="shared" si="3082"/>
        <v>Índice de Gestión Financiera</v>
      </c>
      <c r="J3032" t="str">
        <f t="shared" si="3082"/>
        <v>05-03</v>
      </c>
      <c r="K3032" t="str">
        <f t="shared" si="3082"/>
        <v>Ingresos del IUSI en relación a los ingresos propios -sin regalías-</v>
      </c>
      <c r="L3032" s="150">
        <f>+VLOOKUP($E3032,IGF_2018!$B$8:$Z$347,9,0)</f>
        <v>0.50777732061663627</v>
      </c>
      <c r="M3032" s="142" t="str">
        <f>+VLOOKUP($E3032,IGF_2018!$B$8:$Z$347,10,0)</f>
        <v>Medio</v>
      </c>
    </row>
    <row r="3033" spans="1:13" x14ac:dyDescent="0.3">
      <c r="A3033" s="139">
        <f t="shared" si="3037"/>
        <v>80</v>
      </c>
      <c r="B3033" s="148">
        <f t="shared" si="3039"/>
        <v>25</v>
      </c>
      <c r="D3033" s="149" t="str">
        <f>+VLOOKUP($A3033,mUNICIPIOS!$B$4:$F$343,2,0)</f>
        <v>Santa Rosa</v>
      </c>
      <c r="E3033" s="149">
        <f>+VLOOKUP($A3033,mUNICIPIOS!$B$4:$F$343,3,0)</f>
        <v>609</v>
      </c>
      <c r="F3033" s="149" t="str">
        <f>+VLOOKUP($A3033,mUNICIPIOS!$B$4:$F$343,4,0)</f>
        <v>Taxisco</v>
      </c>
      <c r="G3033" s="139" t="str">
        <f t="shared" ref="G3033:K3033" si="3083">+G2995</f>
        <v>05</v>
      </c>
      <c r="H3033" t="str">
        <f t="shared" si="3083"/>
        <v>IGF</v>
      </c>
      <c r="I3033" t="str">
        <f t="shared" si="3083"/>
        <v>Índice de Gestión Financiera</v>
      </c>
      <c r="J3033" t="str">
        <f t="shared" si="3083"/>
        <v>05-04</v>
      </c>
      <c r="K3033" t="str">
        <f t="shared" si="3083"/>
        <v>Inversión anual en capital fijo por habitante</v>
      </c>
      <c r="L3033" s="150">
        <f>+VLOOKUP($E3033,IGF_2018!$B$8:$Z$347,12,0)</f>
        <v>9.0237043659435343E-2</v>
      </c>
      <c r="M3033" s="142" t="str">
        <f>+VLOOKUP($E3033,IGF_2018!$B$8:$Z$347,13,0)</f>
        <v>Bajo</v>
      </c>
    </row>
    <row r="3034" spans="1:13" x14ac:dyDescent="0.3">
      <c r="A3034" s="139">
        <f t="shared" si="3037"/>
        <v>80</v>
      </c>
      <c r="B3034" s="148">
        <f t="shared" si="3039"/>
        <v>26</v>
      </c>
      <c r="D3034" s="149" t="str">
        <f>+VLOOKUP($A3034,mUNICIPIOS!$B$4:$F$343,2,0)</f>
        <v>Santa Rosa</v>
      </c>
      <c r="E3034" s="149">
        <f>+VLOOKUP($A3034,mUNICIPIOS!$B$4:$F$343,3,0)</f>
        <v>609</v>
      </c>
      <c r="F3034" s="149" t="str">
        <f>+VLOOKUP($A3034,mUNICIPIOS!$B$4:$F$343,4,0)</f>
        <v>Taxisco</v>
      </c>
      <c r="G3034" s="139" t="str">
        <f t="shared" ref="G3034:K3034" si="3084">+G2996</f>
        <v>05</v>
      </c>
      <c r="H3034" t="str">
        <f t="shared" si="3084"/>
        <v>IGF</v>
      </c>
      <c r="I3034" t="str">
        <f t="shared" si="3084"/>
        <v>Índice de Gestión Financiera</v>
      </c>
      <c r="J3034" t="str">
        <f t="shared" si="3084"/>
        <v>05-05</v>
      </c>
      <c r="K3034" t="str">
        <f t="shared" si="3084"/>
        <v>Inversión anual en capital fijo con recursos percibidos por ingresos propios</v>
      </c>
      <c r="L3034" s="150">
        <f>+VLOOKUP($E3034,IGF_2018!$B$8:$Z$347,15,0)</f>
        <v>0.13879493714150262</v>
      </c>
      <c r="M3034" s="142" t="str">
        <f>+VLOOKUP($E3034,IGF_2018!$B$8:$Z$347,16,0)</f>
        <v>Bajo</v>
      </c>
    </row>
    <row r="3035" spans="1:13" x14ac:dyDescent="0.3">
      <c r="A3035" s="139">
        <f t="shared" si="3037"/>
        <v>80</v>
      </c>
      <c r="B3035" s="148">
        <f t="shared" si="3039"/>
        <v>27</v>
      </c>
      <c r="D3035" s="149" t="str">
        <f>+VLOOKUP($A3035,mUNICIPIOS!$B$4:$F$343,2,0)</f>
        <v>Santa Rosa</v>
      </c>
      <c r="E3035" s="149">
        <f>+VLOOKUP($A3035,mUNICIPIOS!$B$4:$F$343,3,0)</f>
        <v>609</v>
      </c>
      <c r="F3035" s="149" t="str">
        <f>+VLOOKUP($A3035,mUNICIPIOS!$B$4:$F$343,4,0)</f>
        <v>Taxisco</v>
      </c>
      <c r="G3035" s="139" t="str">
        <f t="shared" ref="G3035:K3035" si="3085">+G2997</f>
        <v>05</v>
      </c>
      <c r="H3035" t="str">
        <f t="shared" si="3085"/>
        <v>IGF</v>
      </c>
      <c r="I3035" t="str">
        <f t="shared" si="3085"/>
        <v>Índice de Gestión Financiera</v>
      </c>
      <c r="J3035" t="str">
        <f t="shared" si="3085"/>
        <v>05-06</v>
      </c>
      <c r="K3035" t="str">
        <f t="shared" si="3085"/>
        <v xml:space="preserve">Inversión anual en capital fijo con recursos percibidos por transferencias del Gobierno Central </v>
      </c>
      <c r="L3035" s="150">
        <f>+VLOOKUP($E3035,IGF_2018!$B$8:$Z$347,18,0)</f>
        <v>0.15722941740346846</v>
      </c>
      <c r="M3035" s="142" t="str">
        <f>+VLOOKUP($E3035,IGF_2018!$B$8:$Z$347,19,0)</f>
        <v>Bajo</v>
      </c>
    </row>
    <row r="3036" spans="1:13" x14ac:dyDescent="0.3">
      <c r="A3036" s="139">
        <f t="shared" si="3037"/>
        <v>80</v>
      </c>
      <c r="B3036" s="148">
        <f t="shared" si="3039"/>
        <v>28</v>
      </c>
      <c r="D3036" s="149" t="str">
        <f>+VLOOKUP($A3036,mUNICIPIOS!$B$4:$F$343,2,0)</f>
        <v>Santa Rosa</v>
      </c>
      <c r="E3036" s="149">
        <f>+VLOOKUP($A3036,mUNICIPIOS!$B$4:$F$343,3,0)</f>
        <v>609</v>
      </c>
      <c r="F3036" s="149" t="str">
        <f>+VLOOKUP($A3036,mUNICIPIOS!$B$4:$F$343,4,0)</f>
        <v>Taxisco</v>
      </c>
      <c r="G3036" s="139" t="str">
        <f t="shared" ref="G3036:K3036" si="3086">+G2998</f>
        <v>05</v>
      </c>
      <c r="H3036" t="str">
        <f t="shared" si="3086"/>
        <v>IGF</v>
      </c>
      <c r="I3036" t="str">
        <f t="shared" si="3086"/>
        <v>Índice de Gestión Financiera</v>
      </c>
      <c r="J3036" t="str">
        <f t="shared" si="3086"/>
        <v>05-07</v>
      </c>
      <c r="K3036" t="str">
        <f t="shared" si="3086"/>
        <v>Financiamiento por endeudamiento municipal</v>
      </c>
      <c r="L3036" s="150">
        <f>+VLOOKUP($E3036,IGF_2018!$B$8:$Z$347,21,0)</f>
        <v>1</v>
      </c>
      <c r="M3036" s="142" t="str">
        <f>+VLOOKUP($E3036,IGF_2018!$B$8:$Z$347,22,0)</f>
        <v>Alto</v>
      </c>
    </row>
    <row r="3037" spans="1:13" x14ac:dyDescent="0.3">
      <c r="A3037" s="139">
        <f t="shared" si="3037"/>
        <v>80</v>
      </c>
      <c r="B3037" s="148">
        <f t="shared" si="3039"/>
        <v>29</v>
      </c>
      <c r="D3037" s="149" t="str">
        <f>+VLOOKUP($A3037,mUNICIPIOS!$B$4:$F$343,2,0)</f>
        <v>Santa Rosa</v>
      </c>
      <c r="E3037" s="149">
        <f>+VLOOKUP($A3037,mUNICIPIOS!$B$4:$F$343,3,0)</f>
        <v>609</v>
      </c>
      <c r="F3037" s="149" t="str">
        <f>+VLOOKUP($A3037,mUNICIPIOS!$B$4:$F$343,4,0)</f>
        <v>Taxisco</v>
      </c>
      <c r="G3037" s="139" t="str">
        <f t="shared" ref="G3037:K3037" si="3087">+G2999</f>
        <v>05</v>
      </c>
      <c r="H3037" t="str">
        <f t="shared" si="3087"/>
        <v>IGF</v>
      </c>
      <c r="I3037" t="str">
        <f t="shared" si="3087"/>
        <v>Índice de Gestión Financiera</v>
      </c>
      <c r="J3037" t="str">
        <f t="shared" si="3087"/>
        <v>INDICE</v>
      </c>
      <c r="K3037">
        <f t="shared" si="3087"/>
        <v>0</v>
      </c>
      <c r="L3037" s="150">
        <f>+VLOOKUP($E3037,IGF_2018!$B$8:$Z$347,24,0)</f>
        <v>0.38264063254970815</v>
      </c>
      <c r="M3037" s="142" t="str">
        <f>+VLOOKUP($E3037,IGF_2018!$B$8:$Z$347,25,0)</f>
        <v>Medio bajo</v>
      </c>
    </row>
    <row r="3038" spans="1:13" x14ac:dyDescent="0.3">
      <c r="A3038" s="139">
        <f t="shared" si="3037"/>
        <v>80</v>
      </c>
      <c r="B3038" s="148">
        <f t="shared" si="3039"/>
        <v>30</v>
      </c>
      <c r="D3038" s="149" t="str">
        <f>+VLOOKUP($A3038,mUNICIPIOS!$B$4:$F$343,2,0)</f>
        <v>Santa Rosa</v>
      </c>
      <c r="E3038" s="149">
        <f>+VLOOKUP($A3038,mUNICIPIOS!$B$4:$F$343,3,0)</f>
        <v>609</v>
      </c>
      <c r="F3038" s="149" t="str">
        <f>+VLOOKUP($A3038,mUNICIPIOS!$B$4:$F$343,4,0)</f>
        <v>Taxisco</v>
      </c>
      <c r="G3038" s="139" t="str">
        <f t="shared" ref="G3038:K3038" si="3088">+G3000</f>
        <v>06</v>
      </c>
      <c r="H3038" t="str">
        <f t="shared" si="3088"/>
        <v>IGE</v>
      </c>
      <c r="I3038" t="str">
        <f t="shared" si="3088"/>
        <v>Índice de Gestión Estratégica</v>
      </c>
      <c r="J3038" t="str">
        <f t="shared" si="3088"/>
        <v>06-01</v>
      </c>
      <c r="K3038" t="str">
        <f t="shared" si="3088"/>
        <v>Ejecución del Plan Operativo Anual  (POA)</v>
      </c>
      <c r="L3038" s="150">
        <f>+VLOOKUP($E3038,IGE_2018!$B$8:$Z$347,3,0)</f>
        <v>0.85176508003816376</v>
      </c>
      <c r="M3038" s="142" t="str">
        <f>+VLOOKUP($E3038,IGE_2018!$B$8:$Z$347,4,0)</f>
        <v>Alto</v>
      </c>
    </row>
    <row r="3039" spans="1:13" x14ac:dyDescent="0.3">
      <c r="A3039" s="139">
        <f t="shared" si="3037"/>
        <v>80</v>
      </c>
      <c r="B3039" s="148">
        <f t="shared" si="3039"/>
        <v>31</v>
      </c>
      <c r="D3039" s="149" t="str">
        <f>+VLOOKUP($A3039,mUNICIPIOS!$B$4:$F$343,2,0)</f>
        <v>Santa Rosa</v>
      </c>
      <c r="E3039" s="149">
        <f>+VLOOKUP($A3039,mUNICIPIOS!$B$4:$F$343,3,0)</f>
        <v>609</v>
      </c>
      <c r="F3039" s="149" t="str">
        <f>+VLOOKUP($A3039,mUNICIPIOS!$B$4:$F$343,4,0)</f>
        <v>Taxisco</v>
      </c>
      <c r="G3039" s="139" t="str">
        <f t="shared" ref="G3039:K3039" si="3089">+G3001</f>
        <v>06</v>
      </c>
      <c r="H3039" t="str">
        <f t="shared" si="3089"/>
        <v>IGE</v>
      </c>
      <c r="I3039" t="str">
        <f t="shared" si="3089"/>
        <v>Índice de Gestión Estratégica</v>
      </c>
      <c r="J3039" t="str">
        <f t="shared" si="3089"/>
        <v>06-02</v>
      </c>
      <c r="K3039" t="str">
        <f t="shared" si="3089"/>
        <v>Relación Plan de Desarrollo Municipal y Ordenamiento Territorial (PDM-OT) - Plan Estratégico Institucional (PEI) - Plan Operativo Multianual (POM) - Plan Operativo Anual (POA)</v>
      </c>
      <c r="L3039" s="150">
        <f>+VLOOKUP($E3039,IGE_2018!$B$8:$Z$347,6,0)</f>
        <v>0.1</v>
      </c>
      <c r="M3039" s="142" t="str">
        <f>+VLOOKUP($E3039,IGE_2018!$B$8:$Z$347,7,0)</f>
        <v>Bajo</v>
      </c>
    </row>
    <row r="3040" spans="1:13" x14ac:dyDescent="0.3">
      <c r="A3040" s="139">
        <f t="shared" si="3037"/>
        <v>80</v>
      </c>
      <c r="B3040" s="148">
        <f t="shared" si="3039"/>
        <v>32</v>
      </c>
      <c r="D3040" s="149" t="str">
        <f>+VLOOKUP($A3040,mUNICIPIOS!$B$4:$F$343,2,0)</f>
        <v>Santa Rosa</v>
      </c>
      <c r="E3040" s="149">
        <f>+VLOOKUP($A3040,mUNICIPIOS!$B$4:$F$343,3,0)</f>
        <v>609</v>
      </c>
      <c r="F3040" s="149" t="str">
        <f>+VLOOKUP($A3040,mUNICIPIOS!$B$4:$F$343,4,0)</f>
        <v>Taxisco</v>
      </c>
      <c r="G3040" s="139" t="str">
        <f t="shared" ref="G3040:K3040" si="3090">+G3002</f>
        <v>06</v>
      </c>
      <c r="H3040" t="str">
        <f t="shared" si="3090"/>
        <v>IGE</v>
      </c>
      <c r="I3040" t="str">
        <f t="shared" si="3090"/>
        <v>Índice de Gestión Estratégica</v>
      </c>
      <c r="J3040" t="str">
        <f t="shared" si="3090"/>
        <v>06-03</v>
      </c>
      <c r="K3040" t="str">
        <f t="shared" si="3090"/>
        <v>Presupuesto de egresos relacionado a competencias municipales que responden a prioridades nacionales de desarrollo.</v>
      </c>
      <c r="L3040" s="150">
        <f>+VLOOKUP($E3040,IGE_2018!$B$8:$Z$347,9,0)</f>
        <v>0.40954000900360499</v>
      </c>
      <c r="M3040" s="142" t="str">
        <f>+VLOOKUP($E3040,IGE_2018!$B$8:$Z$347,10,0)</f>
        <v>Medio</v>
      </c>
    </row>
    <row r="3041" spans="1:13" x14ac:dyDescent="0.3">
      <c r="A3041" s="139">
        <f t="shared" si="3037"/>
        <v>80</v>
      </c>
      <c r="B3041" s="148">
        <f t="shared" si="3039"/>
        <v>33</v>
      </c>
      <c r="D3041" s="149" t="str">
        <f>+VLOOKUP($A3041,mUNICIPIOS!$B$4:$F$343,2,0)</f>
        <v>Santa Rosa</v>
      </c>
      <c r="E3041" s="149">
        <f>+VLOOKUP($A3041,mUNICIPIOS!$B$4:$F$343,3,0)</f>
        <v>609</v>
      </c>
      <c r="F3041" s="149" t="str">
        <f>+VLOOKUP($A3041,mUNICIPIOS!$B$4:$F$343,4,0)</f>
        <v>Taxisco</v>
      </c>
      <c r="G3041" s="139" t="str">
        <f t="shared" ref="G3041:K3041" si="3091">+G3003</f>
        <v>06</v>
      </c>
      <c r="H3041" t="str">
        <f t="shared" si="3091"/>
        <v>IGE</v>
      </c>
      <c r="I3041" t="str">
        <f t="shared" si="3091"/>
        <v>Índice de Gestión Estratégica</v>
      </c>
      <c r="J3041" t="str">
        <f t="shared" si="3091"/>
        <v>06-04</v>
      </c>
      <c r="K3041" t="str">
        <f t="shared" si="3091"/>
        <v>Institucionalización de la gestión ordenada del territorio</v>
      </c>
      <c r="L3041" s="150">
        <f>+VLOOKUP($E3041,IGE_2018!$B$8:$Z$347,12,0)</f>
        <v>0.25</v>
      </c>
      <c r="M3041" s="142" t="str">
        <f>+VLOOKUP($E3041,IGE_2018!$B$8:$Z$347,13,0)</f>
        <v>Medio bajo</v>
      </c>
    </row>
    <row r="3042" spans="1:13" x14ac:dyDescent="0.3">
      <c r="A3042" s="139">
        <f t="shared" si="3037"/>
        <v>80</v>
      </c>
      <c r="B3042" s="148">
        <f t="shared" si="3039"/>
        <v>34</v>
      </c>
      <c r="D3042" s="149" t="str">
        <f>+VLOOKUP($A3042,mUNICIPIOS!$B$4:$F$343,2,0)</f>
        <v>Santa Rosa</v>
      </c>
      <c r="E3042" s="149">
        <f>+VLOOKUP($A3042,mUNICIPIOS!$B$4:$F$343,3,0)</f>
        <v>609</v>
      </c>
      <c r="F3042" s="149" t="str">
        <f>+VLOOKUP($A3042,mUNICIPIOS!$B$4:$F$343,4,0)</f>
        <v>Taxisco</v>
      </c>
      <c r="G3042" s="139" t="str">
        <f t="shared" ref="G3042:K3042" si="3092">+G3004</f>
        <v>06</v>
      </c>
      <c r="H3042" t="str">
        <f t="shared" si="3092"/>
        <v>IGE</v>
      </c>
      <c r="I3042" t="str">
        <f t="shared" si="3092"/>
        <v>Índice de Gestión Estratégica</v>
      </c>
      <c r="J3042" t="str">
        <f t="shared" si="3092"/>
        <v>06-05</v>
      </c>
      <c r="K3042" t="str">
        <f t="shared" si="3092"/>
        <v>Acciones para la gestión ordenada del territorio</v>
      </c>
      <c r="L3042" s="150">
        <f>+VLOOKUP($E3042,IGE_2018!$B$8:$Z$347,15,0)</f>
        <v>0.6000000000000002</v>
      </c>
      <c r="M3042" s="142" t="str">
        <f>+VLOOKUP($E3042,IGE_2018!$B$8:$Z$347,16,0)</f>
        <v>Medio</v>
      </c>
    </row>
    <row r="3043" spans="1:13" x14ac:dyDescent="0.3">
      <c r="A3043" s="139">
        <f t="shared" si="3037"/>
        <v>80</v>
      </c>
      <c r="B3043" s="148">
        <f t="shared" si="3039"/>
        <v>35</v>
      </c>
      <c r="D3043" s="149" t="str">
        <f>+VLOOKUP($A3043,mUNICIPIOS!$B$4:$F$343,2,0)</f>
        <v>Santa Rosa</v>
      </c>
      <c r="E3043" s="149">
        <f>+VLOOKUP($A3043,mUNICIPIOS!$B$4:$F$343,3,0)</f>
        <v>609</v>
      </c>
      <c r="F3043" s="149" t="str">
        <f>+VLOOKUP($A3043,mUNICIPIOS!$B$4:$F$343,4,0)</f>
        <v>Taxisco</v>
      </c>
      <c r="G3043" s="139" t="str">
        <f t="shared" ref="G3043:K3043" si="3093">+G3005</f>
        <v>06</v>
      </c>
      <c r="H3043" t="str">
        <f t="shared" si="3093"/>
        <v>IGE</v>
      </c>
      <c r="I3043" t="str">
        <f t="shared" si="3093"/>
        <v>Índice de Gestión Estratégica</v>
      </c>
      <c r="J3043" t="str">
        <f t="shared" si="3093"/>
        <v>06-06</v>
      </c>
      <c r="K3043" t="str">
        <f t="shared" si="3093"/>
        <v>Gestión de riesgo en la formulación de proyectos derivados de la planificación operativa anual</v>
      </c>
      <c r="L3043" s="150">
        <f>+VLOOKUP($E3043,IGE_2018!$B$8:$Z$347,18,0)</f>
        <v>0.7</v>
      </c>
      <c r="M3043" s="142" t="str">
        <f>+VLOOKUP($E3043,IGE_2018!$B$8:$Z$347,19,0)</f>
        <v>Medio alto</v>
      </c>
    </row>
    <row r="3044" spans="1:13" x14ac:dyDescent="0.3">
      <c r="A3044" s="139">
        <f t="shared" si="3037"/>
        <v>80</v>
      </c>
      <c r="B3044" s="148">
        <f t="shared" si="3039"/>
        <v>36</v>
      </c>
      <c r="D3044" s="149" t="str">
        <f>+VLOOKUP($A3044,mUNICIPIOS!$B$4:$F$343,2,0)</f>
        <v>Santa Rosa</v>
      </c>
      <c r="E3044" s="149">
        <f>+VLOOKUP($A3044,mUNICIPIOS!$B$4:$F$343,3,0)</f>
        <v>609</v>
      </c>
      <c r="F3044" s="149" t="str">
        <f>+VLOOKUP($A3044,mUNICIPIOS!$B$4:$F$343,4,0)</f>
        <v>Taxisco</v>
      </c>
      <c r="G3044" s="139" t="str">
        <f t="shared" ref="G3044:K3044" si="3094">+G3006</f>
        <v>06</v>
      </c>
      <c r="H3044" t="str">
        <f t="shared" si="3094"/>
        <v>IGE</v>
      </c>
      <c r="I3044" t="str">
        <f t="shared" si="3094"/>
        <v>Índice de Gestión Estratégica</v>
      </c>
      <c r="J3044" t="str">
        <f t="shared" si="3094"/>
        <v>06-07</v>
      </c>
      <c r="K3044" t="str">
        <f t="shared" si="3094"/>
        <v>Ingresos por servicios ambientales en relación a los ingresos propios sin regalías</v>
      </c>
      <c r="L3044" s="150">
        <f>+VLOOKUP($E3044,IGE_2018!$B$8:$Z$347,21,0)</f>
        <v>0</v>
      </c>
      <c r="M3044" s="142" t="str">
        <f>+VLOOKUP($E3044,IGE_2018!$B$8:$Z$347,22,0)</f>
        <v>Bajo</v>
      </c>
    </row>
    <row r="3045" spans="1:13" x14ac:dyDescent="0.3">
      <c r="A3045" s="139">
        <f t="shared" si="3037"/>
        <v>80</v>
      </c>
      <c r="B3045" s="148">
        <f t="shared" si="3039"/>
        <v>37</v>
      </c>
      <c r="D3045" s="149" t="str">
        <f>+VLOOKUP($A3045,mUNICIPIOS!$B$4:$F$343,2,0)</f>
        <v>Santa Rosa</v>
      </c>
      <c r="E3045" s="149">
        <f>+VLOOKUP($A3045,mUNICIPIOS!$B$4:$F$343,3,0)</f>
        <v>609</v>
      </c>
      <c r="F3045" s="149" t="str">
        <f>+VLOOKUP($A3045,mUNICIPIOS!$B$4:$F$343,4,0)</f>
        <v>Taxisco</v>
      </c>
      <c r="G3045" s="139" t="str">
        <f t="shared" ref="G3045:K3045" si="3095">+G3007</f>
        <v>06</v>
      </c>
      <c r="H3045" t="str">
        <f t="shared" si="3095"/>
        <v>IGE</v>
      </c>
      <c r="I3045" t="str">
        <f t="shared" si="3095"/>
        <v>Índice de Gestión Estratégica</v>
      </c>
      <c r="J3045" t="str">
        <f t="shared" si="3095"/>
        <v>INDICE</v>
      </c>
      <c r="K3045">
        <f t="shared" si="3095"/>
        <v>0</v>
      </c>
      <c r="L3045" s="150">
        <f>+VLOOKUP($E3045,IGE_2018!$B$8:$Z$347,24,0)</f>
        <v>0.43014976425662588</v>
      </c>
      <c r="M3045" s="142" t="str">
        <f>+VLOOKUP($E3045,IGE_2018!$B$8:$Z$347,25,0)</f>
        <v>Medio</v>
      </c>
    </row>
    <row r="3046" spans="1:13" x14ac:dyDescent="0.3">
      <c r="A3046" s="139">
        <f t="shared" si="3037"/>
        <v>80</v>
      </c>
      <c r="B3046" s="148">
        <f t="shared" si="3039"/>
        <v>38</v>
      </c>
      <c r="D3046" s="149" t="str">
        <f>+VLOOKUP($A3046,mUNICIPIOS!$B$4:$F$343,2,0)</f>
        <v>Santa Rosa</v>
      </c>
      <c r="E3046" s="149">
        <f>+VLOOKUP($A3046,mUNICIPIOS!$B$4:$F$343,3,0)</f>
        <v>609</v>
      </c>
      <c r="F3046" s="149" t="str">
        <f>+VLOOKUP($A3046,mUNICIPIOS!$B$4:$F$343,4,0)</f>
        <v>Taxisco</v>
      </c>
      <c r="G3046" s="139" t="str">
        <f t="shared" ref="G3046:K3046" si="3096">+G3008</f>
        <v>RANKING</v>
      </c>
      <c r="H3046" t="str">
        <f t="shared" si="3096"/>
        <v>RGM</v>
      </c>
      <c r="I3046" t="str">
        <f t="shared" si="3096"/>
        <v>Ranking de la Gestión Municipal 2018</v>
      </c>
      <c r="J3046" t="str">
        <f t="shared" si="3096"/>
        <v>RANKING</v>
      </c>
      <c r="K3046">
        <f t="shared" si="3096"/>
        <v>0</v>
      </c>
      <c r="L3046" s="151">
        <f>+VLOOKUP($E3046,Resultados_generales!$C$8:$AE$347,27,0)</f>
        <v>0.54204886231819882</v>
      </c>
      <c r="M3046" t="str">
        <f>+VLOOKUP($E3046,Resultados_generales!$C$8:$AE$347,28,0)</f>
        <v>Medio</v>
      </c>
    </row>
    <row r="3047" spans="1:13" x14ac:dyDescent="0.3">
      <c r="A3047" s="139">
        <f t="shared" si="3037"/>
        <v>81</v>
      </c>
      <c r="B3047" s="148">
        <f t="shared" si="3039"/>
        <v>1</v>
      </c>
      <c r="D3047" s="149" t="str">
        <f>+VLOOKUP($A3047,mUNICIPIOS!$B$4:$F$343,2,0)</f>
        <v>Santa Rosa</v>
      </c>
      <c r="E3047" s="149">
        <f>+VLOOKUP($A3047,mUNICIPIOS!$B$4:$F$343,3,0)</f>
        <v>610</v>
      </c>
      <c r="F3047" s="149" t="str">
        <f>+VLOOKUP($A3047,mUNICIPIOS!$B$4:$F$343,4,0)</f>
        <v>Santa María Ixhuatán</v>
      </c>
      <c r="G3047" s="139" t="str">
        <f t="shared" ref="G3047:K3047" si="3097">+G3009</f>
        <v>01</v>
      </c>
      <c r="H3047" t="str">
        <f t="shared" si="3097"/>
        <v>IPC</v>
      </c>
      <c r="I3047" t="str">
        <f t="shared" si="3097"/>
        <v>Índice de Participación Ciudadana</v>
      </c>
      <c r="J3047" t="str">
        <f t="shared" si="3097"/>
        <v>01-01</v>
      </c>
      <c r="K3047" t="str">
        <f t="shared" si="3097"/>
        <v>Número de reuniones del COMUDE en el año de la medición.</v>
      </c>
      <c r="L3047" s="150">
        <f>+VLOOKUP($E3047,IPC_2018!$B$8:$T$347,3,0)</f>
        <v>1</v>
      </c>
      <c r="M3047" s="142" t="str">
        <f>+VLOOKUP($E3047,IPC_2018!$B$8:$T$347,4,0)</f>
        <v>Alto</v>
      </c>
    </row>
    <row r="3048" spans="1:13" x14ac:dyDescent="0.3">
      <c r="A3048" s="139">
        <f t="shared" si="3037"/>
        <v>81</v>
      </c>
      <c r="B3048" s="148">
        <f t="shared" si="3039"/>
        <v>2</v>
      </c>
      <c r="D3048" s="149" t="str">
        <f>+VLOOKUP($A3048,mUNICIPIOS!$B$4:$F$343,2,0)</f>
        <v>Santa Rosa</v>
      </c>
      <c r="E3048" s="149">
        <f>+VLOOKUP($A3048,mUNICIPIOS!$B$4:$F$343,3,0)</f>
        <v>610</v>
      </c>
      <c r="F3048" s="149" t="str">
        <f>+VLOOKUP($A3048,mUNICIPIOS!$B$4:$F$343,4,0)</f>
        <v>Santa María Ixhuatán</v>
      </c>
      <c r="G3048" s="139" t="str">
        <f t="shared" ref="G3048:K3048" si="3098">+G3010</f>
        <v>01</v>
      </c>
      <c r="H3048" t="str">
        <f t="shared" si="3098"/>
        <v>IPC</v>
      </c>
      <c r="I3048" t="str">
        <f t="shared" si="3098"/>
        <v>Índice de Participación Ciudadana</v>
      </c>
      <c r="J3048" t="str">
        <f t="shared" si="3098"/>
        <v>01-02</v>
      </c>
      <c r="K3048" t="str">
        <f t="shared" si="3098"/>
        <v>Participación de Alcaldes, Concejales y Síndicos determinados o designados en el COMUDE</v>
      </c>
      <c r="L3048" s="150">
        <f>+VLOOKUP($E3048,IPC_2018!$B$8:$T$347,6,0)</f>
        <v>0.98958333333333337</v>
      </c>
      <c r="M3048" s="142" t="str">
        <f>+VLOOKUP($E3048,IPC_2018!$B$8:$T$347,7,0)</f>
        <v>Alto</v>
      </c>
    </row>
    <row r="3049" spans="1:13" x14ac:dyDescent="0.3">
      <c r="A3049" s="139">
        <f t="shared" si="3037"/>
        <v>81</v>
      </c>
      <c r="B3049" s="148">
        <f t="shared" si="3039"/>
        <v>3</v>
      </c>
      <c r="D3049" s="149" t="str">
        <f>+VLOOKUP($A3049,mUNICIPIOS!$B$4:$F$343,2,0)</f>
        <v>Santa Rosa</v>
      </c>
      <c r="E3049" s="149">
        <f>+VLOOKUP($A3049,mUNICIPIOS!$B$4:$F$343,3,0)</f>
        <v>610</v>
      </c>
      <c r="F3049" s="149" t="str">
        <f>+VLOOKUP($A3049,mUNICIPIOS!$B$4:$F$343,4,0)</f>
        <v>Santa María Ixhuatán</v>
      </c>
      <c r="G3049" s="139" t="str">
        <f t="shared" ref="G3049:K3049" si="3099">+G3011</f>
        <v>01</v>
      </c>
      <c r="H3049" t="str">
        <f t="shared" si="3099"/>
        <v>IPC</v>
      </c>
      <c r="I3049" t="str">
        <f t="shared" si="3099"/>
        <v>Índice de Participación Ciudadana</v>
      </c>
      <c r="J3049" t="str">
        <f t="shared" si="3099"/>
        <v>01-03</v>
      </c>
      <c r="K3049" t="str">
        <f t="shared" si="3099"/>
        <v>Participación  de organizaciones de jóvenes, mujeres, pueblos mayas, xincas, garífunas, y otras organizaciones en el Comude</v>
      </c>
      <c r="L3049" s="150">
        <f>+VLOOKUP($E3049,IPC_2018!$B$8:$T$347,9,0)</f>
        <v>0.47488584474885842</v>
      </c>
      <c r="M3049" s="142" t="str">
        <f>+VLOOKUP($E3049,IPC_2018!$B$8:$T$347,10,0)</f>
        <v>Medio</v>
      </c>
    </row>
    <row r="3050" spans="1:13" x14ac:dyDescent="0.3">
      <c r="A3050" s="139">
        <f t="shared" si="3037"/>
        <v>81</v>
      </c>
      <c r="B3050" s="148">
        <f t="shared" si="3039"/>
        <v>4</v>
      </c>
      <c r="D3050" s="149" t="str">
        <f>+VLOOKUP($A3050,mUNICIPIOS!$B$4:$F$343,2,0)</f>
        <v>Santa Rosa</v>
      </c>
      <c r="E3050" s="149">
        <f>+VLOOKUP($A3050,mUNICIPIOS!$B$4:$F$343,3,0)</f>
        <v>610</v>
      </c>
      <c r="F3050" s="149" t="str">
        <f>+VLOOKUP($A3050,mUNICIPIOS!$B$4:$F$343,4,0)</f>
        <v>Santa María Ixhuatán</v>
      </c>
      <c r="G3050" s="139" t="str">
        <f t="shared" ref="G3050:K3050" si="3100">+G3012</f>
        <v>01</v>
      </c>
      <c r="H3050" t="str">
        <f t="shared" si="3100"/>
        <v>IPC</v>
      </c>
      <c r="I3050" t="str">
        <f t="shared" si="3100"/>
        <v>Índice de Participación Ciudadana</v>
      </c>
      <c r="J3050" t="str">
        <f t="shared" si="3100"/>
        <v>01-04</v>
      </c>
      <c r="K3050" t="str">
        <f t="shared" si="3100"/>
        <v>Representatividad territorial del Comude.</v>
      </c>
      <c r="L3050" s="150">
        <f>+VLOOKUP($E3050,IPC_2018!$B$8:$T$347,12,0)</f>
        <v>0.5881578947368421</v>
      </c>
      <c r="M3050" s="142" t="str">
        <f>+VLOOKUP($E3050,IPC_2018!$B$8:$T$347,13,0)</f>
        <v>Medio</v>
      </c>
    </row>
    <row r="3051" spans="1:13" x14ac:dyDescent="0.3">
      <c r="A3051" s="139">
        <f t="shared" si="3037"/>
        <v>81</v>
      </c>
      <c r="B3051" s="148">
        <f t="shared" si="3039"/>
        <v>5</v>
      </c>
      <c r="D3051" s="149" t="str">
        <f>+VLOOKUP($A3051,mUNICIPIOS!$B$4:$F$343,2,0)</f>
        <v>Santa Rosa</v>
      </c>
      <c r="E3051" s="149">
        <f>+VLOOKUP($A3051,mUNICIPIOS!$B$4:$F$343,3,0)</f>
        <v>610</v>
      </c>
      <c r="F3051" s="149" t="str">
        <f>+VLOOKUP($A3051,mUNICIPIOS!$B$4:$F$343,4,0)</f>
        <v>Santa María Ixhuatán</v>
      </c>
      <c r="G3051" s="139" t="str">
        <f t="shared" ref="G3051:K3051" si="3101">+G3013</f>
        <v>01</v>
      </c>
      <c r="H3051" t="str">
        <f t="shared" si="3101"/>
        <v>IPC</v>
      </c>
      <c r="I3051" t="str">
        <f t="shared" si="3101"/>
        <v>Índice de Participación Ciudadana</v>
      </c>
      <c r="J3051" t="str">
        <f t="shared" si="3101"/>
        <v>01-05</v>
      </c>
      <c r="K3051" t="str">
        <f t="shared" si="3101"/>
        <v>Funcionamiento del Comude</v>
      </c>
      <c r="L3051" s="150">
        <f>+VLOOKUP($E3051,IPC_2018!$B$8:$T$347,15,0)</f>
        <v>0.48189045953423681</v>
      </c>
      <c r="M3051" s="142" t="str">
        <f>+VLOOKUP($E3051,IPC_2018!$B$8:$T$347,16,0)</f>
        <v>Medio</v>
      </c>
    </row>
    <row r="3052" spans="1:13" x14ac:dyDescent="0.3">
      <c r="A3052" s="139">
        <f t="shared" si="3037"/>
        <v>81</v>
      </c>
      <c r="B3052" s="148">
        <f t="shared" si="3039"/>
        <v>6</v>
      </c>
      <c r="D3052" s="149" t="str">
        <f>+VLOOKUP($A3052,mUNICIPIOS!$B$4:$F$343,2,0)</f>
        <v>Santa Rosa</v>
      </c>
      <c r="E3052" s="149">
        <f>+VLOOKUP($A3052,mUNICIPIOS!$B$4:$F$343,3,0)</f>
        <v>610</v>
      </c>
      <c r="F3052" s="149" t="str">
        <f>+VLOOKUP($A3052,mUNICIPIOS!$B$4:$F$343,4,0)</f>
        <v>Santa María Ixhuatán</v>
      </c>
      <c r="G3052" s="139" t="str">
        <f t="shared" ref="G3052:K3052" si="3102">+G3014</f>
        <v>01</v>
      </c>
      <c r="H3052" t="str">
        <f t="shared" si="3102"/>
        <v>IPC</v>
      </c>
      <c r="I3052" t="str">
        <f t="shared" si="3102"/>
        <v>Índice de Participación Ciudadana</v>
      </c>
      <c r="J3052" t="str">
        <f t="shared" si="3102"/>
        <v>INDICE</v>
      </c>
      <c r="K3052">
        <f t="shared" si="3102"/>
        <v>0</v>
      </c>
      <c r="L3052" s="150">
        <f>+VLOOKUP($E3052,IPC_2018!$B$8:$T$347,18,0)</f>
        <v>0.78043804651965731</v>
      </c>
      <c r="M3052" s="142" t="str">
        <f>+VLOOKUP($E3052,IPC_2018!$B$8:$T$347,19,0)</f>
        <v>Medio alto</v>
      </c>
    </row>
    <row r="3053" spans="1:13" x14ac:dyDescent="0.3">
      <c r="A3053" s="139">
        <f t="shared" ref="A3053:A3116" si="3103">+IF(B3052=38,A3052+1,A3052)</f>
        <v>81</v>
      </c>
      <c r="B3053" s="148">
        <f t="shared" si="3039"/>
        <v>7</v>
      </c>
      <c r="D3053" s="149" t="str">
        <f>+VLOOKUP($A3053,mUNICIPIOS!$B$4:$F$343,2,0)</f>
        <v>Santa Rosa</v>
      </c>
      <c r="E3053" s="149">
        <f>+VLOOKUP($A3053,mUNICIPIOS!$B$4:$F$343,3,0)</f>
        <v>610</v>
      </c>
      <c r="F3053" s="149" t="str">
        <f>+VLOOKUP($A3053,mUNICIPIOS!$B$4:$F$343,4,0)</f>
        <v>Santa María Ixhuatán</v>
      </c>
      <c r="G3053" s="139" t="str">
        <f t="shared" ref="G3053:K3053" si="3104">+G3015</f>
        <v>02</v>
      </c>
      <c r="H3053" t="str">
        <f t="shared" si="3104"/>
        <v>IIC</v>
      </c>
      <c r="I3053" t="str">
        <f t="shared" si="3104"/>
        <v>Índice de Información a la Ciudadanía</v>
      </c>
      <c r="J3053" t="str">
        <f t="shared" si="3104"/>
        <v>02-01</v>
      </c>
      <c r="K3053" t="str">
        <f t="shared" si="3104"/>
        <v>Rendición de cuentas cuatrimestral y anual al Comude enfocadas en resultados.</v>
      </c>
      <c r="L3053" s="150">
        <f>+VLOOKUP($E3053,IIC_2018!$B$8:$Q$347,3,0)</f>
        <v>0.33333333333333337</v>
      </c>
      <c r="M3053" s="142" t="str">
        <f>+VLOOKUP($E3053,IIC_2018!$B$8:$Q$347,4,0)</f>
        <v>Medio bajo</v>
      </c>
    </row>
    <row r="3054" spans="1:13" x14ac:dyDescent="0.3">
      <c r="A3054" s="139">
        <f t="shared" si="3103"/>
        <v>81</v>
      </c>
      <c r="B3054" s="148">
        <f t="shared" ref="B3054:B3117" si="3105">+B3016</f>
        <v>8</v>
      </c>
      <c r="D3054" s="149" t="str">
        <f>+VLOOKUP($A3054,mUNICIPIOS!$B$4:$F$343,2,0)</f>
        <v>Santa Rosa</v>
      </c>
      <c r="E3054" s="149">
        <f>+VLOOKUP($A3054,mUNICIPIOS!$B$4:$F$343,3,0)</f>
        <v>610</v>
      </c>
      <c r="F3054" s="149" t="str">
        <f>+VLOOKUP($A3054,mUNICIPIOS!$B$4:$F$343,4,0)</f>
        <v>Santa María Ixhuatán</v>
      </c>
      <c r="G3054" s="139" t="str">
        <f t="shared" ref="G3054:K3054" si="3106">+G3016</f>
        <v>02</v>
      </c>
      <c r="H3054" t="str">
        <f t="shared" si="3106"/>
        <v>IIC</v>
      </c>
      <c r="I3054" t="str">
        <f t="shared" si="3106"/>
        <v>Índice de Información a la Ciudadanía</v>
      </c>
      <c r="J3054" t="str">
        <f t="shared" si="3106"/>
        <v>02-02</v>
      </c>
      <c r="K3054" t="str">
        <f t="shared" si="3106"/>
        <v>Información presupuestaria y otra información brindada a la ciudadanía disponible en medios locales de comunicación.</v>
      </c>
      <c r="L3054" s="150">
        <f>+VLOOKUP($E3054,IIC_2018!$B$8:$Q$347,6,0)</f>
        <v>1</v>
      </c>
      <c r="M3054" s="142" t="str">
        <f>+VLOOKUP($E3054,IIC_2018!$B$8:$Q$347,7,0)</f>
        <v>Alto</v>
      </c>
    </row>
    <row r="3055" spans="1:13" x14ac:dyDescent="0.3">
      <c r="A3055" s="139">
        <f t="shared" si="3103"/>
        <v>81</v>
      </c>
      <c r="B3055" s="148">
        <f t="shared" si="3105"/>
        <v>9</v>
      </c>
      <c r="D3055" s="149" t="str">
        <f>+VLOOKUP($A3055,mUNICIPIOS!$B$4:$F$343,2,0)</f>
        <v>Santa Rosa</v>
      </c>
      <c r="E3055" s="149">
        <f>+VLOOKUP($A3055,mUNICIPIOS!$B$4:$F$343,3,0)</f>
        <v>610</v>
      </c>
      <c r="F3055" s="149" t="str">
        <f>+VLOOKUP($A3055,mUNICIPIOS!$B$4:$F$343,4,0)</f>
        <v>Santa María Ixhuatán</v>
      </c>
      <c r="G3055" s="139" t="str">
        <f t="shared" ref="G3055:K3055" si="3107">+G3017</f>
        <v>02</v>
      </c>
      <c r="H3055" t="str">
        <f t="shared" si="3107"/>
        <v>IIC</v>
      </c>
      <c r="I3055" t="str">
        <f t="shared" si="3107"/>
        <v>Índice de Información a la Ciudadanía</v>
      </c>
      <c r="J3055" t="str">
        <f t="shared" si="3107"/>
        <v>02-03</v>
      </c>
      <c r="K3055" t="str">
        <f t="shared" si="3107"/>
        <v>Información pública de oficio actualizada y disponible de acuerdo a la LAIP y uso de internet.</v>
      </c>
      <c r="L3055" s="150">
        <f>+VLOOKUP($E3055,IIC_2018!$B$8:$Q$347,9,0)</f>
        <v>0.95999999999999985</v>
      </c>
      <c r="M3055" s="142" t="str">
        <f>+VLOOKUP($E3055,IIC_2018!$B$8:$Q$347,10,0)</f>
        <v>Alto</v>
      </c>
    </row>
    <row r="3056" spans="1:13" x14ac:dyDescent="0.3">
      <c r="A3056" s="139">
        <f t="shared" si="3103"/>
        <v>81</v>
      </c>
      <c r="B3056" s="148">
        <f t="shared" si="3105"/>
        <v>10</v>
      </c>
      <c r="D3056" s="149" t="str">
        <f>+VLOOKUP($A3056,mUNICIPIOS!$B$4:$F$343,2,0)</f>
        <v>Santa Rosa</v>
      </c>
      <c r="E3056" s="149">
        <f>+VLOOKUP($A3056,mUNICIPIOS!$B$4:$F$343,3,0)</f>
        <v>610</v>
      </c>
      <c r="F3056" s="149" t="str">
        <f>+VLOOKUP($A3056,mUNICIPIOS!$B$4:$F$343,4,0)</f>
        <v>Santa María Ixhuatán</v>
      </c>
      <c r="G3056" s="139" t="str">
        <f t="shared" ref="G3056:K3056" si="3108">+G3018</f>
        <v>02</v>
      </c>
      <c r="H3056" t="str">
        <f t="shared" si="3108"/>
        <v>IIC</v>
      </c>
      <c r="I3056" t="str">
        <f t="shared" si="3108"/>
        <v>Índice de Información a la Ciudadanía</v>
      </c>
      <c r="J3056" t="str">
        <f t="shared" si="3108"/>
        <v>02-04</v>
      </c>
      <c r="K3056" t="str">
        <f t="shared" si="3108"/>
        <v>Relación del monto contratado por medio de Guate compras con el total del presupuesto de egresos vigente.</v>
      </c>
      <c r="L3056" s="150">
        <f>+VLOOKUP($E3056,IIC_2018!$B$8:$Q$347,12,0)</f>
        <v>0.97200558307259288</v>
      </c>
      <c r="M3056" s="142" t="str">
        <f>+VLOOKUP($E3056,IIC_2018!$B$8:$Q$347,13,0)</f>
        <v>Alto</v>
      </c>
    </row>
    <row r="3057" spans="1:13" x14ac:dyDescent="0.3">
      <c r="A3057" s="139">
        <f t="shared" si="3103"/>
        <v>81</v>
      </c>
      <c r="B3057" s="148">
        <f t="shared" si="3105"/>
        <v>11</v>
      </c>
      <c r="D3057" s="149" t="str">
        <f>+VLOOKUP($A3057,mUNICIPIOS!$B$4:$F$343,2,0)</f>
        <v>Santa Rosa</v>
      </c>
      <c r="E3057" s="149">
        <f>+VLOOKUP($A3057,mUNICIPIOS!$B$4:$F$343,3,0)</f>
        <v>610</v>
      </c>
      <c r="F3057" s="149" t="str">
        <f>+VLOOKUP($A3057,mUNICIPIOS!$B$4:$F$343,4,0)</f>
        <v>Santa María Ixhuatán</v>
      </c>
      <c r="G3057" s="139" t="str">
        <f t="shared" ref="G3057:K3057" si="3109">+G3019</f>
        <v>02</v>
      </c>
      <c r="H3057" t="str">
        <f t="shared" si="3109"/>
        <v>IIC</v>
      </c>
      <c r="I3057" t="str">
        <f t="shared" si="3109"/>
        <v>Índice de Información a la Ciudadanía</v>
      </c>
      <c r="J3057" t="str">
        <f t="shared" si="3109"/>
        <v>INDICE</v>
      </c>
      <c r="K3057">
        <f t="shared" si="3109"/>
        <v>0</v>
      </c>
      <c r="L3057" s="150">
        <f>+VLOOKUP($E3057,IIC_2018!$B$8:$Q$347,15,0)</f>
        <v>0.81633472910148153</v>
      </c>
      <c r="M3057" s="142" t="str">
        <f>+VLOOKUP($E3057,IIC_2018!$B$8:$Q$347,16,0)</f>
        <v>Alto</v>
      </c>
    </row>
    <row r="3058" spans="1:13" x14ac:dyDescent="0.3">
      <c r="A3058" s="139">
        <f t="shared" si="3103"/>
        <v>81</v>
      </c>
      <c r="B3058" s="148">
        <f t="shared" si="3105"/>
        <v>12</v>
      </c>
      <c r="D3058" s="149" t="str">
        <f>+VLOOKUP($A3058,mUNICIPIOS!$B$4:$F$343,2,0)</f>
        <v>Santa Rosa</v>
      </c>
      <c r="E3058" s="149">
        <f>+VLOOKUP($A3058,mUNICIPIOS!$B$4:$F$343,3,0)</f>
        <v>610</v>
      </c>
      <c r="F3058" s="149" t="str">
        <f>+VLOOKUP($A3058,mUNICIPIOS!$B$4:$F$343,4,0)</f>
        <v>Santa María Ixhuatán</v>
      </c>
      <c r="G3058" s="139" t="str">
        <f t="shared" ref="G3058:K3058" si="3110">+G3020</f>
        <v>03</v>
      </c>
      <c r="H3058" t="str">
        <f t="shared" si="3110"/>
        <v>ISP</v>
      </c>
      <c r="I3058" t="str">
        <f t="shared" si="3110"/>
        <v>Índice de Servicios Públicos</v>
      </c>
      <c r="J3058" t="str">
        <f t="shared" si="3110"/>
        <v>03-01</v>
      </c>
      <c r="K3058" t="str">
        <f t="shared" si="3110"/>
        <v>Cobertura del servicio público de agua</v>
      </c>
      <c r="L3058" s="150">
        <f>+VLOOKUP($E3058,ISP_2018!$B$8:$T$347,3,0)</f>
        <v>0.10454227812718379</v>
      </c>
      <c r="M3058" s="142" t="str">
        <f>+VLOOKUP($E3058,ISP_2018!$B$8:$T$347,4,0)</f>
        <v>Bajo</v>
      </c>
    </row>
    <row r="3059" spans="1:13" x14ac:dyDescent="0.3">
      <c r="A3059" s="139">
        <f t="shared" si="3103"/>
        <v>81</v>
      </c>
      <c r="B3059" s="148">
        <f t="shared" si="3105"/>
        <v>13</v>
      </c>
      <c r="D3059" s="149" t="str">
        <f>+VLOOKUP($A3059,mUNICIPIOS!$B$4:$F$343,2,0)</f>
        <v>Santa Rosa</v>
      </c>
      <c r="E3059" s="149">
        <f>+VLOOKUP($A3059,mUNICIPIOS!$B$4:$F$343,3,0)</f>
        <v>610</v>
      </c>
      <c r="F3059" s="149" t="str">
        <f>+VLOOKUP($A3059,mUNICIPIOS!$B$4:$F$343,4,0)</f>
        <v>Santa María Ixhuatán</v>
      </c>
      <c r="G3059" s="139" t="str">
        <f t="shared" ref="G3059:K3059" si="3111">+G3021</f>
        <v>03</v>
      </c>
      <c r="H3059" t="str">
        <f t="shared" si="3111"/>
        <v>ISP</v>
      </c>
      <c r="I3059" t="str">
        <f t="shared" si="3111"/>
        <v>Índice de Servicios Públicos</v>
      </c>
      <c r="J3059" t="str">
        <f t="shared" si="3111"/>
        <v>03-02</v>
      </c>
      <c r="K3059" t="str">
        <f t="shared" si="3111"/>
        <v>Control de la calidad del servicio público de agua</v>
      </c>
      <c r="L3059" s="150">
        <f>+VLOOKUP($E3059,ISP_2018!$B$8:$T$347,6,0)</f>
        <v>0.52500000000000002</v>
      </c>
      <c r="M3059" s="142" t="str">
        <f>+VLOOKUP($E3059,ISP_2018!$B$8:$T$347,7,0)</f>
        <v>Medio</v>
      </c>
    </row>
    <row r="3060" spans="1:13" x14ac:dyDescent="0.3">
      <c r="A3060" s="139">
        <f t="shared" si="3103"/>
        <v>81</v>
      </c>
      <c r="B3060" s="148">
        <f t="shared" si="3105"/>
        <v>14</v>
      </c>
      <c r="D3060" s="149" t="str">
        <f>+VLOOKUP($A3060,mUNICIPIOS!$B$4:$F$343,2,0)</f>
        <v>Santa Rosa</v>
      </c>
      <c r="E3060" s="149">
        <f>+VLOOKUP($A3060,mUNICIPIOS!$B$4:$F$343,3,0)</f>
        <v>610</v>
      </c>
      <c r="F3060" s="149" t="str">
        <f>+VLOOKUP($A3060,mUNICIPIOS!$B$4:$F$343,4,0)</f>
        <v>Santa María Ixhuatán</v>
      </c>
      <c r="G3060" s="139" t="str">
        <f t="shared" ref="G3060:K3060" si="3112">+G3022</f>
        <v>03</v>
      </c>
      <c r="H3060" t="str">
        <f t="shared" si="3112"/>
        <v>ISP</v>
      </c>
      <c r="I3060" t="str">
        <f t="shared" si="3112"/>
        <v>Índice de Servicios Públicos</v>
      </c>
      <c r="J3060" t="str">
        <f t="shared" si="3112"/>
        <v>03-03</v>
      </c>
      <c r="K3060" t="str">
        <f t="shared" si="3112"/>
        <v>Disposición  y tratamiento  de aguas residuales</v>
      </c>
      <c r="L3060" s="150">
        <f>+VLOOKUP($E3060,ISP_2018!$B$8:$T$347,9,0)</f>
        <v>0.54640983432225421</v>
      </c>
      <c r="M3060" s="142" t="str">
        <f>+VLOOKUP($E3060,ISP_2018!$B$8:$T$347,10,0)</f>
        <v>Medio</v>
      </c>
    </row>
    <row r="3061" spans="1:13" x14ac:dyDescent="0.3">
      <c r="A3061" s="139">
        <f t="shared" si="3103"/>
        <v>81</v>
      </c>
      <c r="B3061" s="148">
        <f t="shared" si="3105"/>
        <v>15</v>
      </c>
      <c r="D3061" s="149" t="str">
        <f>+VLOOKUP($A3061,mUNICIPIOS!$B$4:$F$343,2,0)</f>
        <v>Santa Rosa</v>
      </c>
      <c r="E3061" s="149">
        <f>+VLOOKUP($A3061,mUNICIPIOS!$B$4:$F$343,3,0)</f>
        <v>610</v>
      </c>
      <c r="F3061" s="149" t="str">
        <f>+VLOOKUP($A3061,mUNICIPIOS!$B$4:$F$343,4,0)</f>
        <v>Santa María Ixhuatán</v>
      </c>
      <c r="G3061" s="139" t="str">
        <f t="shared" ref="G3061:K3061" si="3113">+G3023</f>
        <v>03</v>
      </c>
      <c r="H3061" t="str">
        <f t="shared" si="3113"/>
        <v>ISP</v>
      </c>
      <c r="I3061" t="str">
        <f t="shared" si="3113"/>
        <v>Índice de Servicios Públicos</v>
      </c>
      <c r="J3061" t="str">
        <f t="shared" si="3113"/>
        <v>03-04</v>
      </c>
      <c r="K3061" t="str">
        <f t="shared" si="3113"/>
        <v>Gestión y manejo de los residuos y desechos sólidos</v>
      </c>
      <c r="L3061" s="150">
        <f>+VLOOKUP($E3061,ISP_2018!$B$8:$T$347,12,0)</f>
        <v>7.313012647826117E-2</v>
      </c>
      <c r="M3061" s="142" t="str">
        <f>+VLOOKUP($E3061,ISP_2018!$B$8:$T$347,13,0)</f>
        <v>Bajo</v>
      </c>
    </row>
    <row r="3062" spans="1:13" x14ac:dyDescent="0.3">
      <c r="A3062" s="139">
        <f t="shared" si="3103"/>
        <v>81</v>
      </c>
      <c r="B3062" s="148">
        <f t="shared" si="3105"/>
        <v>16</v>
      </c>
      <c r="D3062" s="149" t="str">
        <f>+VLOOKUP($A3062,mUNICIPIOS!$B$4:$F$343,2,0)</f>
        <v>Santa Rosa</v>
      </c>
      <c r="E3062" s="149">
        <f>+VLOOKUP($A3062,mUNICIPIOS!$B$4:$F$343,3,0)</f>
        <v>610</v>
      </c>
      <c r="F3062" s="149" t="str">
        <f>+VLOOKUP($A3062,mUNICIPIOS!$B$4:$F$343,4,0)</f>
        <v>Santa María Ixhuatán</v>
      </c>
      <c r="G3062" s="139" t="str">
        <f t="shared" ref="G3062:K3062" si="3114">+G3024</f>
        <v>03</v>
      </c>
      <c r="H3062" t="str">
        <f t="shared" si="3114"/>
        <v>ISP</v>
      </c>
      <c r="I3062" t="str">
        <f t="shared" si="3114"/>
        <v>Índice de Servicios Públicos</v>
      </c>
      <c r="J3062" t="str">
        <f t="shared" si="3114"/>
        <v>03-05</v>
      </c>
      <c r="K3062" t="str">
        <f t="shared" si="3114"/>
        <v>Gestión de servicios públicos municipales</v>
      </c>
      <c r="L3062" s="150">
        <f>+VLOOKUP($E3062,ISP_2018!$B$8:$T$347,15,0)</f>
        <v>0.29032258064516131</v>
      </c>
      <c r="M3062" s="142" t="str">
        <f>+VLOOKUP($E3062,ISP_2018!$B$8:$T$347,16,0)</f>
        <v>Medio bajo</v>
      </c>
    </row>
    <row r="3063" spans="1:13" x14ac:dyDescent="0.3">
      <c r="A3063" s="139">
        <f t="shared" si="3103"/>
        <v>81</v>
      </c>
      <c r="B3063" s="148">
        <f t="shared" si="3105"/>
        <v>17</v>
      </c>
      <c r="D3063" s="149" t="str">
        <f>+VLOOKUP($A3063,mUNICIPIOS!$B$4:$F$343,2,0)</f>
        <v>Santa Rosa</v>
      </c>
      <c r="E3063" s="149">
        <f>+VLOOKUP($A3063,mUNICIPIOS!$B$4:$F$343,3,0)</f>
        <v>610</v>
      </c>
      <c r="F3063" s="149" t="str">
        <f>+VLOOKUP($A3063,mUNICIPIOS!$B$4:$F$343,4,0)</f>
        <v>Santa María Ixhuatán</v>
      </c>
      <c r="G3063" s="139" t="str">
        <f t="shared" ref="G3063:K3063" si="3115">+G3025</f>
        <v>03</v>
      </c>
      <c r="H3063" t="str">
        <f t="shared" si="3115"/>
        <v>ISP</v>
      </c>
      <c r="I3063" t="str">
        <f t="shared" si="3115"/>
        <v>Índice de Servicios Públicos</v>
      </c>
      <c r="J3063" t="str">
        <f t="shared" si="3115"/>
        <v>INDICE</v>
      </c>
      <c r="K3063">
        <f t="shared" si="3115"/>
        <v>0</v>
      </c>
      <c r="L3063" s="150">
        <f>+VLOOKUP($E3063,ISP_2018!$B$8:$T$347,18,0)</f>
        <v>0.34992673610185365</v>
      </c>
      <c r="M3063" s="142" t="str">
        <f>+VLOOKUP($E3063,ISP_2018!$B$8:$T$347,19,0)</f>
        <v>Medio bajo</v>
      </c>
    </row>
    <row r="3064" spans="1:13" x14ac:dyDescent="0.3">
      <c r="A3064" s="139">
        <f t="shared" si="3103"/>
        <v>81</v>
      </c>
      <c r="B3064" s="148">
        <f t="shared" si="3105"/>
        <v>18</v>
      </c>
      <c r="D3064" s="149" t="str">
        <f>+VLOOKUP($A3064,mUNICIPIOS!$B$4:$F$343,2,0)</f>
        <v>Santa Rosa</v>
      </c>
      <c r="E3064" s="149">
        <f>+VLOOKUP($A3064,mUNICIPIOS!$B$4:$F$343,3,0)</f>
        <v>610</v>
      </c>
      <c r="F3064" s="149" t="str">
        <f>+VLOOKUP($A3064,mUNICIPIOS!$B$4:$F$343,4,0)</f>
        <v>Santa María Ixhuatán</v>
      </c>
      <c r="G3064" s="139" t="str">
        <f t="shared" ref="G3064:K3064" si="3116">+G3026</f>
        <v>04</v>
      </c>
      <c r="H3064" t="str">
        <f t="shared" si="3116"/>
        <v>IGA</v>
      </c>
      <c r="I3064" t="str">
        <f t="shared" si="3116"/>
        <v>Índice de Gestión Administrativa</v>
      </c>
      <c r="J3064" t="str">
        <f t="shared" si="3116"/>
        <v>04-01</v>
      </c>
      <c r="K3064" t="str">
        <f t="shared" si="3116"/>
        <v>Existencia de elementos de atención municipal orientada al vecino</v>
      </c>
      <c r="L3064" s="150">
        <f>+VLOOKUP($E3064,IGA_2018!$B$8:$N$347,3,0)</f>
        <v>0.5</v>
      </c>
      <c r="M3064" s="142" t="str">
        <f>+VLOOKUP($E3064,IGA_2018!$B$8:$N$347,4,0)</f>
        <v>Medio</v>
      </c>
    </row>
    <row r="3065" spans="1:13" x14ac:dyDescent="0.3">
      <c r="A3065" s="139">
        <f t="shared" si="3103"/>
        <v>81</v>
      </c>
      <c r="B3065" s="148">
        <f t="shared" si="3105"/>
        <v>19</v>
      </c>
      <c r="D3065" s="149" t="str">
        <f>+VLOOKUP($A3065,mUNICIPIOS!$B$4:$F$343,2,0)</f>
        <v>Santa Rosa</v>
      </c>
      <c r="E3065" s="149">
        <f>+VLOOKUP($A3065,mUNICIPIOS!$B$4:$F$343,3,0)</f>
        <v>610</v>
      </c>
      <c r="F3065" s="149" t="str">
        <f>+VLOOKUP($A3065,mUNICIPIOS!$B$4:$F$343,4,0)</f>
        <v>Santa María Ixhuatán</v>
      </c>
      <c r="G3065" s="139" t="str">
        <f t="shared" ref="G3065:K3065" si="3117">+G3027</f>
        <v>04</v>
      </c>
      <c r="H3065" t="str">
        <f t="shared" si="3117"/>
        <v>IGA</v>
      </c>
      <c r="I3065" t="str">
        <f t="shared" si="3117"/>
        <v>Índice de Gestión Administrativa</v>
      </c>
      <c r="J3065" t="str">
        <f t="shared" si="3117"/>
        <v>04-02</v>
      </c>
      <c r="K3065" t="str">
        <f t="shared" si="3117"/>
        <v>Gestión del recurso humano.</v>
      </c>
      <c r="L3065" s="150">
        <f>+VLOOKUP($E3065,IGA_2018!$B$8:$N$347,6,0)</f>
        <v>0.49549317537986109</v>
      </c>
      <c r="M3065" s="142" t="str">
        <f>+VLOOKUP($E3065,IGA_2018!$B$8:$N$347,7,0)</f>
        <v>Medio</v>
      </c>
    </row>
    <row r="3066" spans="1:13" x14ac:dyDescent="0.3">
      <c r="A3066" s="139">
        <f t="shared" si="3103"/>
        <v>81</v>
      </c>
      <c r="B3066" s="148">
        <f t="shared" si="3105"/>
        <v>20</v>
      </c>
      <c r="D3066" s="149" t="str">
        <f>+VLOOKUP($A3066,mUNICIPIOS!$B$4:$F$343,2,0)</f>
        <v>Santa Rosa</v>
      </c>
      <c r="E3066" s="149">
        <f>+VLOOKUP($A3066,mUNICIPIOS!$B$4:$F$343,3,0)</f>
        <v>610</v>
      </c>
      <c r="F3066" s="149" t="str">
        <f>+VLOOKUP($A3066,mUNICIPIOS!$B$4:$F$343,4,0)</f>
        <v>Santa María Ixhuatán</v>
      </c>
      <c r="G3066" s="139" t="str">
        <f t="shared" ref="G3066:K3066" si="3118">+G3028</f>
        <v>04</v>
      </c>
      <c r="H3066" t="str">
        <f t="shared" si="3118"/>
        <v>IGA</v>
      </c>
      <c r="I3066" t="str">
        <f t="shared" si="3118"/>
        <v>Índice de Gestión Administrativa</v>
      </c>
      <c r="J3066" t="str">
        <f t="shared" si="3118"/>
        <v>04-03</v>
      </c>
      <c r="K3066" t="str">
        <f t="shared" si="3118"/>
        <v>Existencia de oficinas municipales con instrumentos de gestión.</v>
      </c>
      <c r="L3066" s="150">
        <f>+VLOOKUP($E3066,IGA_2018!$B$8:$N$347,9,0)</f>
        <v>1</v>
      </c>
      <c r="M3066" s="142" t="str">
        <f>+VLOOKUP($E3066,IGA_2018!$B$8:$N$347,10,0)</f>
        <v>Alto</v>
      </c>
    </row>
    <row r="3067" spans="1:13" x14ac:dyDescent="0.3">
      <c r="A3067" s="139">
        <f t="shared" si="3103"/>
        <v>81</v>
      </c>
      <c r="B3067" s="148">
        <f t="shared" si="3105"/>
        <v>21</v>
      </c>
      <c r="D3067" s="149" t="str">
        <f>+VLOOKUP($A3067,mUNICIPIOS!$B$4:$F$343,2,0)</f>
        <v>Santa Rosa</v>
      </c>
      <c r="E3067" s="149">
        <f>+VLOOKUP($A3067,mUNICIPIOS!$B$4:$F$343,3,0)</f>
        <v>610</v>
      </c>
      <c r="F3067" s="149" t="str">
        <f>+VLOOKUP($A3067,mUNICIPIOS!$B$4:$F$343,4,0)</f>
        <v>Santa María Ixhuatán</v>
      </c>
      <c r="G3067" s="139" t="str">
        <f t="shared" ref="G3067:K3067" si="3119">+G3029</f>
        <v>04</v>
      </c>
      <c r="H3067" t="str">
        <f t="shared" si="3119"/>
        <v>IGA</v>
      </c>
      <c r="I3067" t="str">
        <f t="shared" si="3119"/>
        <v>Índice de Gestión Administrativa</v>
      </c>
      <c r="J3067" t="str">
        <f t="shared" si="3119"/>
        <v>INDICE</v>
      </c>
      <c r="K3067">
        <f t="shared" si="3119"/>
        <v>0</v>
      </c>
      <c r="L3067" s="150">
        <f>+VLOOKUP($E3067,IGA_2018!$B$8:$N$347,12,0)</f>
        <v>0.67342261138295134</v>
      </c>
      <c r="M3067" s="142" t="str">
        <f>+VLOOKUP($E3067,IGA_2018!$B$8:$N$347,13,0)</f>
        <v>Medio alto</v>
      </c>
    </row>
    <row r="3068" spans="1:13" x14ac:dyDescent="0.3">
      <c r="A3068" s="139">
        <f t="shared" si="3103"/>
        <v>81</v>
      </c>
      <c r="B3068" s="148">
        <f t="shared" si="3105"/>
        <v>22</v>
      </c>
      <c r="D3068" s="149" t="str">
        <f>+VLOOKUP($A3068,mUNICIPIOS!$B$4:$F$343,2,0)</f>
        <v>Santa Rosa</v>
      </c>
      <c r="E3068" s="149">
        <f>+VLOOKUP($A3068,mUNICIPIOS!$B$4:$F$343,3,0)</f>
        <v>610</v>
      </c>
      <c r="F3068" s="149" t="str">
        <f>+VLOOKUP($A3068,mUNICIPIOS!$B$4:$F$343,4,0)</f>
        <v>Santa María Ixhuatán</v>
      </c>
      <c r="G3068" s="139" t="str">
        <f t="shared" ref="G3068:K3068" si="3120">+G3030</f>
        <v>05</v>
      </c>
      <c r="H3068" t="str">
        <f t="shared" si="3120"/>
        <v>IGF</v>
      </c>
      <c r="I3068" t="str">
        <f t="shared" si="3120"/>
        <v>Índice de Gestión Financiera</v>
      </c>
      <c r="J3068" t="str">
        <f t="shared" si="3120"/>
        <v>05-01</v>
      </c>
      <c r="K3068" t="str">
        <f t="shared" si="3120"/>
        <v>Autonomía financiera municipal</v>
      </c>
      <c r="L3068" s="150">
        <f>+VLOOKUP($E3068,IGF_2018!$B$8:$Z$347,3,0)</f>
        <v>0.12105086992943402</v>
      </c>
      <c r="M3068" s="142" t="str">
        <f>+VLOOKUP($E3068,IGF_2018!$B$8:$Z$347,4,0)</f>
        <v>Bajo</v>
      </c>
    </row>
    <row r="3069" spans="1:13" x14ac:dyDescent="0.3">
      <c r="A3069" s="139">
        <f t="shared" si="3103"/>
        <v>81</v>
      </c>
      <c r="B3069" s="148">
        <f t="shared" si="3105"/>
        <v>23</v>
      </c>
      <c r="D3069" s="149" t="str">
        <f>+VLOOKUP($A3069,mUNICIPIOS!$B$4:$F$343,2,0)</f>
        <v>Santa Rosa</v>
      </c>
      <c r="E3069" s="149">
        <f>+VLOOKUP($A3069,mUNICIPIOS!$B$4:$F$343,3,0)</f>
        <v>610</v>
      </c>
      <c r="F3069" s="149" t="str">
        <f>+VLOOKUP($A3069,mUNICIPIOS!$B$4:$F$343,4,0)</f>
        <v>Santa María Ixhuatán</v>
      </c>
      <c r="G3069" s="139" t="str">
        <f t="shared" ref="G3069:K3069" si="3121">+G3031</f>
        <v>05</v>
      </c>
      <c r="H3069" t="str">
        <f t="shared" si="3121"/>
        <v>IGF</v>
      </c>
      <c r="I3069" t="str">
        <f t="shared" si="3121"/>
        <v>Índice de Gestión Financiera</v>
      </c>
      <c r="J3069" t="str">
        <f t="shared" si="3121"/>
        <v>05-02</v>
      </c>
      <c r="K3069" t="str">
        <f t="shared" si="3121"/>
        <v xml:space="preserve">Ingresos propios por habitante -sin regalías- </v>
      </c>
      <c r="L3069" s="150">
        <f>+VLOOKUP($E3069,IGF_2018!$B$8:$Z$347,6,0)</f>
        <v>6.3848424158831921E-2</v>
      </c>
      <c r="M3069" s="142" t="str">
        <f>+VLOOKUP($E3069,IGF_2018!$B$8:$Z$347,7,0)</f>
        <v>Bajo</v>
      </c>
    </row>
    <row r="3070" spans="1:13" x14ac:dyDescent="0.3">
      <c r="A3070" s="139">
        <f t="shared" si="3103"/>
        <v>81</v>
      </c>
      <c r="B3070" s="148">
        <f t="shared" si="3105"/>
        <v>24</v>
      </c>
      <c r="D3070" s="149" t="str">
        <f>+VLOOKUP($A3070,mUNICIPIOS!$B$4:$F$343,2,0)</f>
        <v>Santa Rosa</v>
      </c>
      <c r="E3070" s="149">
        <f>+VLOOKUP($A3070,mUNICIPIOS!$B$4:$F$343,3,0)</f>
        <v>610</v>
      </c>
      <c r="F3070" s="149" t="str">
        <f>+VLOOKUP($A3070,mUNICIPIOS!$B$4:$F$343,4,0)</f>
        <v>Santa María Ixhuatán</v>
      </c>
      <c r="G3070" s="139" t="str">
        <f t="shared" ref="G3070:K3070" si="3122">+G3032</f>
        <v>05</v>
      </c>
      <c r="H3070" t="str">
        <f t="shared" si="3122"/>
        <v>IGF</v>
      </c>
      <c r="I3070" t="str">
        <f t="shared" si="3122"/>
        <v>Índice de Gestión Financiera</v>
      </c>
      <c r="J3070" t="str">
        <f t="shared" si="3122"/>
        <v>05-03</v>
      </c>
      <c r="K3070" t="str">
        <f t="shared" si="3122"/>
        <v>Ingresos del IUSI en relación a los ingresos propios -sin regalías-</v>
      </c>
      <c r="L3070" s="150">
        <f>+VLOOKUP($E3070,IGF_2018!$B$8:$Z$347,9,0)</f>
        <v>1.2681761782085934E-2</v>
      </c>
      <c r="M3070" s="142" t="str">
        <f>+VLOOKUP($E3070,IGF_2018!$B$8:$Z$347,10,0)</f>
        <v>Bajo</v>
      </c>
    </row>
    <row r="3071" spans="1:13" x14ac:dyDescent="0.3">
      <c r="A3071" s="139">
        <f t="shared" si="3103"/>
        <v>81</v>
      </c>
      <c r="B3071" s="148">
        <f t="shared" si="3105"/>
        <v>25</v>
      </c>
      <c r="D3071" s="149" t="str">
        <f>+VLOOKUP($A3071,mUNICIPIOS!$B$4:$F$343,2,0)</f>
        <v>Santa Rosa</v>
      </c>
      <c r="E3071" s="149">
        <f>+VLOOKUP($A3071,mUNICIPIOS!$B$4:$F$343,3,0)</f>
        <v>610</v>
      </c>
      <c r="F3071" s="149" t="str">
        <f>+VLOOKUP($A3071,mUNICIPIOS!$B$4:$F$343,4,0)</f>
        <v>Santa María Ixhuatán</v>
      </c>
      <c r="G3071" s="139" t="str">
        <f t="shared" ref="G3071:K3071" si="3123">+G3033</f>
        <v>05</v>
      </c>
      <c r="H3071" t="str">
        <f t="shared" si="3123"/>
        <v>IGF</v>
      </c>
      <c r="I3071" t="str">
        <f t="shared" si="3123"/>
        <v>Índice de Gestión Financiera</v>
      </c>
      <c r="J3071" t="str">
        <f t="shared" si="3123"/>
        <v>05-04</v>
      </c>
      <c r="K3071" t="str">
        <f t="shared" si="3123"/>
        <v>Inversión anual en capital fijo por habitante</v>
      </c>
      <c r="L3071" s="150">
        <f>+VLOOKUP($E3071,IGF_2018!$B$8:$Z$347,12,0)</f>
        <v>5.7268091874506488E-2</v>
      </c>
      <c r="M3071" s="142" t="str">
        <f>+VLOOKUP($E3071,IGF_2018!$B$8:$Z$347,13,0)</f>
        <v>Bajo</v>
      </c>
    </row>
    <row r="3072" spans="1:13" x14ac:dyDescent="0.3">
      <c r="A3072" s="139">
        <f t="shared" si="3103"/>
        <v>81</v>
      </c>
      <c r="B3072" s="148">
        <f t="shared" si="3105"/>
        <v>26</v>
      </c>
      <c r="D3072" s="149" t="str">
        <f>+VLOOKUP($A3072,mUNICIPIOS!$B$4:$F$343,2,0)</f>
        <v>Santa Rosa</v>
      </c>
      <c r="E3072" s="149">
        <f>+VLOOKUP($A3072,mUNICIPIOS!$B$4:$F$343,3,0)</f>
        <v>610</v>
      </c>
      <c r="F3072" s="149" t="str">
        <f>+VLOOKUP($A3072,mUNICIPIOS!$B$4:$F$343,4,0)</f>
        <v>Santa María Ixhuatán</v>
      </c>
      <c r="G3072" s="139" t="str">
        <f t="shared" ref="G3072:K3072" si="3124">+G3034</f>
        <v>05</v>
      </c>
      <c r="H3072" t="str">
        <f t="shared" si="3124"/>
        <v>IGF</v>
      </c>
      <c r="I3072" t="str">
        <f t="shared" si="3124"/>
        <v>Índice de Gestión Financiera</v>
      </c>
      <c r="J3072" t="str">
        <f t="shared" si="3124"/>
        <v>05-05</v>
      </c>
      <c r="K3072" t="str">
        <f t="shared" si="3124"/>
        <v>Inversión anual en capital fijo con recursos percibidos por ingresos propios</v>
      </c>
      <c r="L3072" s="150">
        <f>+VLOOKUP($E3072,IGF_2018!$B$8:$Z$347,15,0)</f>
        <v>1.2075042285149643E-2</v>
      </c>
      <c r="M3072" s="142" t="str">
        <f>+VLOOKUP($E3072,IGF_2018!$B$8:$Z$347,16,0)</f>
        <v>Bajo</v>
      </c>
    </row>
    <row r="3073" spans="1:13" x14ac:dyDescent="0.3">
      <c r="A3073" s="139">
        <f t="shared" si="3103"/>
        <v>81</v>
      </c>
      <c r="B3073" s="148">
        <f t="shared" si="3105"/>
        <v>27</v>
      </c>
      <c r="D3073" s="149" t="str">
        <f>+VLOOKUP($A3073,mUNICIPIOS!$B$4:$F$343,2,0)</f>
        <v>Santa Rosa</v>
      </c>
      <c r="E3073" s="149">
        <f>+VLOOKUP($A3073,mUNICIPIOS!$B$4:$F$343,3,0)</f>
        <v>610</v>
      </c>
      <c r="F3073" s="149" t="str">
        <f>+VLOOKUP($A3073,mUNICIPIOS!$B$4:$F$343,4,0)</f>
        <v>Santa María Ixhuatán</v>
      </c>
      <c r="G3073" s="139" t="str">
        <f t="shared" ref="G3073:K3073" si="3125">+G3035</f>
        <v>05</v>
      </c>
      <c r="H3073" t="str">
        <f t="shared" si="3125"/>
        <v>IGF</v>
      </c>
      <c r="I3073" t="str">
        <f t="shared" si="3125"/>
        <v>Índice de Gestión Financiera</v>
      </c>
      <c r="J3073" t="str">
        <f t="shared" si="3125"/>
        <v>05-06</v>
      </c>
      <c r="K3073" t="str">
        <f t="shared" si="3125"/>
        <v xml:space="preserve">Inversión anual en capital fijo con recursos percibidos por transferencias del Gobierno Central </v>
      </c>
      <c r="L3073" s="150">
        <f>+VLOOKUP($E3073,IGF_2018!$B$8:$Z$347,18,0)</f>
        <v>0.23483130785924913</v>
      </c>
      <c r="M3073" s="142" t="str">
        <f>+VLOOKUP($E3073,IGF_2018!$B$8:$Z$347,19,0)</f>
        <v>Medio bajo</v>
      </c>
    </row>
    <row r="3074" spans="1:13" x14ac:dyDescent="0.3">
      <c r="A3074" s="139">
        <f t="shared" si="3103"/>
        <v>81</v>
      </c>
      <c r="B3074" s="148">
        <f t="shared" si="3105"/>
        <v>28</v>
      </c>
      <c r="D3074" s="149" t="str">
        <f>+VLOOKUP($A3074,mUNICIPIOS!$B$4:$F$343,2,0)</f>
        <v>Santa Rosa</v>
      </c>
      <c r="E3074" s="149">
        <f>+VLOOKUP($A3074,mUNICIPIOS!$B$4:$F$343,3,0)</f>
        <v>610</v>
      </c>
      <c r="F3074" s="149" t="str">
        <f>+VLOOKUP($A3074,mUNICIPIOS!$B$4:$F$343,4,0)</f>
        <v>Santa María Ixhuatán</v>
      </c>
      <c r="G3074" s="139" t="str">
        <f t="shared" ref="G3074:K3074" si="3126">+G3036</f>
        <v>05</v>
      </c>
      <c r="H3074" t="str">
        <f t="shared" si="3126"/>
        <v>IGF</v>
      </c>
      <c r="I3074" t="str">
        <f t="shared" si="3126"/>
        <v>Índice de Gestión Financiera</v>
      </c>
      <c r="J3074" t="str">
        <f t="shared" si="3126"/>
        <v>05-07</v>
      </c>
      <c r="K3074" t="str">
        <f t="shared" si="3126"/>
        <v>Financiamiento por endeudamiento municipal</v>
      </c>
      <c r="L3074" s="150">
        <f>+VLOOKUP($E3074,IGF_2018!$B$8:$Z$347,21,0)</f>
        <v>0.73706636678791848</v>
      </c>
      <c r="M3074" s="142" t="str">
        <f>+VLOOKUP($E3074,IGF_2018!$B$8:$Z$347,22,0)</f>
        <v>Medio alto</v>
      </c>
    </row>
    <row r="3075" spans="1:13" x14ac:dyDescent="0.3">
      <c r="A3075" s="139">
        <f t="shared" si="3103"/>
        <v>81</v>
      </c>
      <c r="B3075" s="148">
        <f t="shared" si="3105"/>
        <v>29</v>
      </c>
      <c r="D3075" s="149" t="str">
        <f>+VLOOKUP($A3075,mUNICIPIOS!$B$4:$F$343,2,0)</f>
        <v>Santa Rosa</v>
      </c>
      <c r="E3075" s="149">
        <f>+VLOOKUP($A3075,mUNICIPIOS!$B$4:$F$343,3,0)</f>
        <v>610</v>
      </c>
      <c r="F3075" s="149" t="str">
        <f>+VLOOKUP($A3075,mUNICIPIOS!$B$4:$F$343,4,0)</f>
        <v>Santa María Ixhuatán</v>
      </c>
      <c r="G3075" s="139" t="str">
        <f t="shared" ref="G3075:K3075" si="3127">+G3037</f>
        <v>05</v>
      </c>
      <c r="H3075" t="str">
        <f t="shared" si="3127"/>
        <v>IGF</v>
      </c>
      <c r="I3075" t="str">
        <f t="shared" si="3127"/>
        <v>Índice de Gestión Financiera</v>
      </c>
      <c r="J3075" t="str">
        <f t="shared" si="3127"/>
        <v>INDICE</v>
      </c>
      <c r="K3075">
        <f t="shared" si="3127"/>
        <v>0</v>
      </c>
      <c r="L3075" s="150">
        <f>+VLOOKUP($E3075,IGF_2018!$B$8:$Z$347,24,0)</f>
        <v>0.21607875255533601</v>
      </c>
      <c r="M3075" s="142" t="str">
        <f>+VLOOKUP($E3075,IGF_2018!$B$8:$Z$347,25,0)</f>
        <v>Medio bajo</v>
      </c>
    </row>
    <row r="3076" spans="1:13" x14ac:dyDescent="0.3">
      <c r="A3076" s="139">
        <f t="shared" si="3103"/>
        <v>81</v>
      </c>
      <c r="B3076" s="148">
        <f t="shared" si="3105"/>
        <v>30</v>
      </c>
      <c r="D3076" s="149" t="str">
        <f>+VLOOKUP($A3076,mUNICIPIOS!$B$4:$F$343,2,0)</f>
        <v>Santa Rosa</v>
      </c>
      <c r="E3076" s="149">
        <f>+VLOOKUP($A3076,mUNICIPIOS!$B$4:$F$343,3,0)</f>
        <v>610</v>
      </c>
      <c r="F3076" s="149" t="str">
        <f>+VLOOKUP($A3076,mUNICIPIOS!$B$4:$F$343,4,0)</f>
        <v>Santa María Ixhuatán</v>
      </c>
      <c r="G3076" s="139" t="str">
        <f t="shared" ref="G3076:K3076" si="3128">+G3038</f>
        <v>06</v>
      </c>
      <c r="H3076" t="str">
        <f t="shared" si="3128"/>
        <v>IGE</v>
      </c>
      <c r="I3076" t="str">
        <f t="shared" si="3128"/>
        <v>Índice de Gestión Estratégica</v>
      </c>
      <c r="J3076" t="str">
        <f t="shared" si="3128"/>
        <v>06-01</v>
      </c>
      <c r="K3076" t="str">
        <f t="shared" si="3128"/>
        <v>Ejecución del Plan Operativo Anual  (POA)</v>
      </c>
      <c r="L3076" s="150">
        <f>+VLOOKUP($E3076,IGE_2018!$B$8:$Z$347,3,0)</f>
        <v>0.74399330219492232</v>
      </c>
      <c r="M3076" s="142" t="str">
        <f>+VLOOKUP($E3076,IGE_2018!$B$8:$Z$347,4,0)</f>
        <v>Medio alto</v>
      </c>
    </row>
    <row r="3077" spans="1:13" x14ac:dyDescent="0.3">
      <c r="A3077" s="139">
        <f t="shared" si="3103"/>
        <v>81</v>
      </c>
      <c r="B3077" s="148">
        <f t="shared" si="3105"/>
        <v>31</v>
      </c>
      <c r="D3077" s="149" t="str">
        <f>+VLOOKUP($A3077,mUNICIPIOS!$B$4:$F$343,2,0)</f>
        <v>Santa Rosa</v>
      </c>
      <c r="E3077" s="149">
        <f>+VLOOKUP($A3077,mUNICIPIOS!$B$4:$F$343,3,0)</f>
        <v>610</v>
      </c>
      <c r="F3077" s="149" t="str">
        <f>+VLOOKUP($A3077,mUNICIPIOS!$B$4:$F$343,4,0)</f>
        <v>Santa María Ixhuatán</v>
      </c>
      <c r="G3077" s="139" t="str">
        <f t="shared" ref="G3077:K3077" si="3129">+G3039</f>
        <v>06</v>
      </c>
      <c r="H3077" t="str">
        <f t="shared" si="3129"/>
        <v>IGE</v>
      </c>
      <c r="I3077" t="str">
        <f t="shared" si="3129"/>
        <v>Índice de Gestión Estratégica</v>
      </c>
      <c r="J3077" t="str">
        <f t="shared" si="3129"/>
        <v>06-02</v>
      </c>
      <c r="K3077" t="str">
        <f t="shared" si="3129"/>
        <v>Relación Plan de Desarrollo Municipal y Ordenamiento Territorial (PDM-OT) - Plan Estratégico Institucional (PEI) - Plan Operativo Multianual (POM) - Plan Operativo Anual (POA)</v>
      </c>
      <c r="L3077" s="150">
        <f>+VLOOKUP($E3077,IGE_2018!$B$8:$Z$347,6,0)</f>
        <v>0.7</v>
      </c>
      <c r="M3077" s="142" t="str">
        <f>+VLOOKUP($E3077,IGE_2018!$B$8:$Z$347,7,0)</f>
        <v>Medio alto</v>
      </c>
    </row>
    <row r="3078" spans="1:13" x14ac:dyDescent="0.3">
      <c r="A3078" s="139">
        <f t="shared" si="3103"/>
        <v>81</v>
      </c>
      <c r="B3078" s="148">
        <f t="shared" si="3105"/>
        <v>32</v>
      </c>
      <c r="D3078" s="149" t="str">
        <f>+VLOOKUP($A3078,mUNICIPIOS!$B$4:$F$343,2,0)</f>
        <v>Santa Rosa</v>
      </c>
      <c r="E3078" s="149">
        <f>+VLOOKUP($A3078,mUNICIPIOS!$B$4:$F$343,3,0)</f>
        <v>610</v>
      </c>
      <c r="F3078" s="149" t="str">
        <f>+VLOOKUP($A3078,mUNICIPIOS!$B$4:$F$343,4,0)</f>
        <v>Santa María Ixhuatán</v>
      </c>
      <c r="G3078" s="139" t="str">
        <f t="shared" ref="G3078:K3078" si="3130">+G3040</f>
        <v>06</v>
      </c>
      <c r="H3078" t="str">
        <f t="shared" si="3130"/>
        <v>IGE</v>
      </c>
      <c r="I3078" t="str">
        <f t="shared" si="3130"/>
        <v>Índice de Gestión Estratégica</v>
      </c>
      <c r="J3078" t="str">
        <f t="shared" si="3130"/>
        <v>06-03</v>
      </c>
      <c r="K3078" t="str">
        <f t="shared" si="3130"/>
        <v>Presupuesto de egresos relacionado a competencias municipales que responden a prioridades nacionales de desarrollo.</v>
      </c>
      <c r="L3078" s="150">
        <f>+VLOOKUP($E3078,IGE_2018!$B$8:$Z$347,9,0)</f>
        <v>0.35994510882866249</v>
      </c>
      <c r="M3078" s="142" t="str">
        <f>+VLOOKUP($E3078,IGE_2018!$B$8:$Z$347,10,0)</f>
        <v>Medio bajo</v>
      </c>
    </row>
    <row r="3079" spans="1:13" x14ac:dyDescent="0.3">
      <c r="A3079" s="139">
        <f t="shared" si="3103"/>
        <v>81</v>
      </c>
      <c r="B3079" s="148">
        <f t="shared" si="3105"/>
        <v>33</v>
      </c>
      <c r="D3079" s="149" t="str">
        <f>+VLOOKUP($A3079,mUNICIPIOS!$B$4:$F$343,2,0)</f>
        <v>Santa Rosa</v>
      </c>
      <c r="E3079" s="149">
        <f>+VLOOKUP($A3079,mUNICIPIOS!$B$4:$F$343,3,0)</f>
        <v>610</v>
      </c>
      <c r="F3079" s="149" t="str">
        <f>+VLOOKUP($A3079,mUNICIPIOS!$B$4:$F$343,4,0)</f>
        <v>Santa María Ixhuatán</v>
      </c>
      <c r="G3079" s="139" t="str">
        <f t="shared" ref="G3079:K3079" si="3131">+G3041</f>
        <v>06</v>
      </c>
      <c r="H3079" t="str">
        <f t="shared" si="3131"/>
        <v>IGE</v>
      </c>
      <c r="I3079" t="str">
        <f t="shared" si="3131"/>
        <v>Índice de Gestión Estratégica</v>
      </c>
      <c r="J3079" t="str">
        <f t="shared" si="3131"/>
        <v>06-04</v>
      </c>
      <c r="K3079" t="str">
        <f t="shared" si="3131"/>
        <v>Institucionalización de la gestión ordenada del territorio</v>
      </c>
      <c r="L3079" s="150">
        <f>+VLOOKUP($E3079,IGE_2018!$B$8:$Z$347,12,0)</f>
        <v>0.6</v>
      </c>
      <c r="M3079" s="142" t="str">
        <f>+VLOOKUP($E3079,IGE_2018!$B$8:$Z$347,13,0)</f>
        <v>Medio</v>
      </c>
    </row>
    <row r="3080" spans="1:13" x14ac:dyDescent="0.3">
      <c r="A3080" s="139">
        <f t="shared" si="3103"/>
        <v>81</v>
      </c>
      <c r="B3080" s="148">
        <f t="shared" si="3105"/>
        <v>34</v>
      </c>
      <c r="D3080" s="149" t="str">
        <f>+VLOOKUP($A3080,mUNICIPIOS!$B$4:$F$343,2,0)</f>
        <v>Santa Rosa</v>
      </c>
      <c r="E3080" s="149">
        <f>+VLOOKUP($A3080,mUNICIPIOS!$B$4:$F$343,3,0)</f>
        <v>610</v>
      </c>
      <c r="F3080" s="149" t="str">
        <f>+VLOOKUP($A3080,mUNICIPIOS!$B$4:$F$343,4,0)</f>
        <v>Santa María Ixhuatán</v>
      </c>
      <c r="G3080" s="139" t="str">
        <f t="shared" ref="G3080:K3080" si="3132">+G3042</f>
        <v>06</v>
      </c>
      <c r="H3080" t="str">
        <f t="shared" si="3132"/>
        <v>IGE</v>
      </c>
      <c r="I3080" t="str">
        <f t="shared" si="3132"/>
        <v>Índice de Gestión Estratégica</v>
      </c>
      <c r="J3080" t="str">
        <f t="shared" si="3132"/>
        <v>06-05</v>
      </c>
      <c r="K3080" t="str">
        <f t="shared" si="3132"/>
        <v>Acciones para la gestión ordenada del territorio</v>
      </c>
      <c r="L3080" s="150">
        <f>+VLOOKUP($E3080,IGE_2018!$B$8:$Z$347,15,0)</f>
        <v>0</v>
      </c>
      <c r="M3080" s="142" t="str">
        <f>+VLOOKUP($E3080,IGE_2018!$B$8:$Z$347,16,0)</f>
        <v>Bajo</v>
      </c>
    </row>
    <row r="3081" spans="1:13" x14ac:dyDescent="0.3">
      <c r="A3081" s="139">
        <f t="shared" si="3103"/>
        <v>81</v>
      </c>
      <c r="B3081" s="148">
        <f t="shared" si="3105"/>
        <v>35</v>
      </c>
      <c r="D3081" s="149" t="str">
        <f>+VLOOKUP($A3081,mUNICIPIOS!$B$4:$F$343,2,0)</f>
        <v>Santa Rosa</v>
      </c>
      <c r="E3081" s="149">
        <f>+VLOOKUP($A3081,mUNICIPIOS!$B$4:$F$343,3,0)</f>
        <v>610</v>
      </c>
      <c r="F3081" s="149" t="str">
        <f>+VLOOKUP($A3081,mUNICIPIOS!$B$4:$F$343,4,0)</f>
        <v>Santa María Ixhuatán</v>
      </c>
      <c r="G3081" s="139" t="str">
        <f t="shared" ref="G3081:K3081" si="3133">+G3043</f>
        <v>06</v>
      </c>
      <c r="H3081" t="str">
        <f t="shared" si="3133"/>
        <v>IGE</v>
      </c>
      <c r="I3081" t="str">
        <f t="shared" si="3133"/>
        <v>Índice de Gestión Estratégica</v>
      </c>
      <c r="J3081" t="str">
        <f t="shared" si="3133"/>
        <v>06-06</v>
      </c>
      <c r="K3081" t="str">
        <f t="shared" si="3133"/>
        <v>Gestión de riesgo en la formulación de proyectos derivados de la planificación operativa anual</v>
      </c>
      <c r="L3081" s="150">
        <f>+VLOOKUP($E3081,IGE_2018!$B$8:$Z$347,18,0)</f>
        <v>0.1364522417153996</v>
      </c>
      <c r="M3081" s="142" t="str">
        <f>+VLOOKUP($E3081,IGE_2018!$B$8:$Z$347,19,0)</f>
        <v>Bajo</v>
      </c>
    </row>
    <row r="3082" spans="1:13" x14ac:dyDescent="0.3">
      <c r="A3082" s="139">
        <f t="shared" si="3103"/>
        <v>81</v>
      </c>
      <c r="B3082" s="148">
        <f t="shared" si="3105"/>
        <v>36</v>
      </c>
      <c r="D3082" s="149" t="str">
        <f>+VLOOKUP($A3082,mUNICIPIOS!$B$4:$F$343,2,0)</f>
        <v>Santa Rosa</v>
      </c>
      <c r="E3082" s="149">
        <f>+VLOOKUP($A3082,mUNICIPIOS!$B$4:$F$343,3,0)</f>
        <v>610</v>
      </c>
      <c r="F3082" s="149" t="str">
        <f>+VLOOKUP($A3082,mUNICIPIOS!$B$4:$F$343,4,0)</f>
        <v>Santa María Ixhuatán</v>
      </c>
      <c r="G3082" s="139" t="str">
        <f t="shared" ref="G3082:K3082" si="3134">+G3044</f>
        <v>06</v>
      </c>
      <c r="H3082" t="str">
        <f t="shared" si="3134"/>
        <v>IGE</v>
      </c>
      <c r="I3082" t="str">
        <f t="shared" si="3134"/>
        <v>Índice de Gestión Estratégica</v>
      </c>
      <c r="J3082" t="str">
        <f t="shared" si="3134"/>
        <v>06-07</v>
      </c>
      <c r="K3082" t="str">
        <f t="shared" si="3134"/>
        <v>Ingresos por servicios ambientales en relación a los ingresos propios sin regalías</v>
      </c>
      <c r="L3082" s="150">
        <f>+VLOOKUP($E3082,IGE_2018!$B$8:$Z$347,21,0)</f>
        <v>3.2262577634448761E-4</v>
      </c>
      <c r="M3082" s="142" t="str">
        <f>+VLOOKUP($E3082,IGE_2018!$B$8:$Z$347,22,0)</f>
        <v>Bajo</v>
      </c>
    </row>
    <row r="3083" spans="1:13" x14ac:dyDescent="0.3">
      <c r="A3083" s="139">
        <f t="shared" si="3103"/>
        <v>81</v>
      </c>
      <c r="B3083" s="148">
        <f t="shared" si="3105"/>
        <v>37</v>
      </c>
      <c r="D3083" s="149" t="str">
        <f>+VLOOKUP($A3083,mUNICIPIOS!$B$4:$F$343,2,0)</f>
        <v>Santa Rosa</v>
      </c>
      <c r="E3083" s="149">
        <f>+VLOOKUP($A3083,mUNICIPIOS!$B$4:$F$343,3,0)</f>
        <v>610</v>
      </c>
      <c r="F3083" s="149" t="str">
        <f>+VLOOKUP($A3083,mUNICIPIOS!$B$4:$F$343,4,0)</f>
        <v>Santa María Ixhuatán</v>
      </c>
      <c r="G3083" s="139" t="str">
        <f t="shared" ref="G3083:K3083" si="3135">+G3045</f>
        <v>06</v>
      </c>
      <c r="H3083" t="str">
        <f t="shared" si="3135"/>
        <v>IGE</v>
      </c>
      <c r="I3083" t="str">
        <f t="shared" si="3135"/>
        <v>Índice de Gestión Estratégica</v>
      </c>
      <c r="J3083" t="str">
        <f t="shared" si="3135"/>
        <v>INDICE</v>
      </c>
      <c r="K3083">
        <f t="shared" si="3135"/>
        <v>0</v>
      </c>
      <c r="L3083" s="150">
        <f>+VLOOKUP($E3083,IGE_2018!$B$8:$Z$347,24,0)</f>
        <v>0.3802627592855784</v>
      </c>
      <c r="M3083" s="142" t="str">
        <f>+VLOOKUP($E3083,IGE_2018!$B$8:$Z$347,25,0)</f>
        <v>Medio bajo</v>
      </c>
    </row>
    <row r="3084" spans="1:13" x14ac:dyDescent="0.3">
      <c r="A3084" s="139">
        <f t="shared" si="3103"/>
        <v>81</v>
      </c>
      <c r="B3084" s="148">
        <f t="shared" si="3105"/>
        <v>38</v>
      </c>
      <c r="D3084" s="149" t="str">
        <f>+VLOOKUP($A3084,mUNICIPIOS!$B$4:$F$343,2,0)</f>
        <v>Santa Rosa</v>
      </c>
      <c r="E3084" s="149">
        <f>+VLOOKUP($A3084,mUNICIPIOS!$B$4:$F$343,3,0)</f>
        <v>610</v>
      </c>
      <c r="F3084" s="149" t="str">
        <f>+VLOOKUP($A3084,mUNICIPIOS!$B$4:$F$343,4,0)</f>
        <v>Santa María Ixhuatán</v>
      </c>
      <c r="G3084" s="139" t="str">
        <f t="shared" ref="G3084:K3084" si="3136">+G3046</f>
        <v>RANKING</v>
      </c>
      <c r="H3084" t="str">
        <f t="shared" si="3136"/>
        <v>RGM</v>
      </c>
      <c r="I3084" t="str">
        <f t="shared" si="3136"/>
        <v>Ranking de la Gestión Municipal 2018</v>
      </c>
      <c r="J3084" t="str">
        <f t="shared" si="3136"/>
        <v>RANKING</v>
      </c>
      <c r="K3084">
        <f t="shared" si="3136"/>
        <v>0</v>
      </c>
      <c r="L3084" s="151">
        <f>+VLOOKUP($E3084,Resultados_generales!$C$8:$AE$347,27,0)</f>
        <v>0.48747810472737807</v>
      </c>
      <c r="M3084" t="str">
        <f>+VLOOKUP($E3084,Resultados_generales!$C$8:$AE$347,28,0)</f>
        <v>Medio</v>
      </c>
    </row>
    <row r="3085" spans="1:13" x14ac:dyDescent="0.3">
      <c r="A3085" s="139">
        <f t="shared" si="3103"/>
        <v>82</v>
      </c>
      <c r="B3085" s="148">
        <f t="shared" si="3105"/>
        <v>1</v>
      </c>
      <c r="D3085" s="149" t="str">
        <f>+VLOOKUP($A3085,mUNICIPIOS!$B$4:$F$343,2,0)</f>
        <v>Santa Rosa</v>
      </c>
      <c r="E3085" s="149">
        <f>+VLOOKUP($A3085,mUNICIPIOS!$B$4:$F$343,3,0)</f>
        <v>611</v>
      </c>
      <c r="F3085" s="149" t="str">
        <f>+VLOOKUP($A3085,mUNICIPIOS!$B$4:$F$343,4,0)</f>
        <v>Guazacapán</v>
      </c>
      <c r="G3085" s="139" t="str">
        <f t="shared" ref="G3085:K3085" si="3137">+G3047</f>
        <v>01</v>
      </c>
      <c r="H3085" t="str">
        <f t="shared" si="3137"/>
        <v>IPC</v>
      </c>
      <c r="I3085" t="str">
        <f t="shared" si="3137"/>
        <v>Índice de Participación Ciudadana</v>
      </c>
      <c r="J3085" t="str">
        <f t="shared" si="3137"/>
        <v>01-01</v>
      </c>
      <c r="K3085" t="str">
        <f t="shared" si="3137"/>
        <v>Número de reuniones del COMUDE en el año de la medición.</v>
      </c>
      <c r="L3085" s="150">
        <f>+VLOOKUP($E3085,IPC_2018!$B$8:$T$347,3,0)</f>
        <v>0.91666666666666663</v>
      </c>
      <c r="M3085" s="142" t="str">
        <f>+VLOOKUP($E3085,IPC_2018!$B$8:$T$347,4,0)</f>
        <v>Alto</v>
      </c>
    </row>
    <row r="3086" spans="1:13" x14ac:dyDescent="0.3">
      <c r="A3086" s="139">
        <f t="shared" si="3103"/>
        <v>82</v>
      </c>
      <c r="B3086" s="148">
        <f t="shared" si="3105"/>
        <v>2</v>
      </c>
      <c r="D3086" s="149" t="str">
        <f>+VLOOKUP($A3086,mUNICIPIOS!$B$4:$F$343,2,0)</f>
        <v>Santa Rosa</v>
      </c>
      <c r="E3086" s="149">
        <f>+VLOOKUP($A3086,mUNICIPIOS!$B$4:$F$343,3,0)</f>
        <v>611</v>
      </c>
      <c r="F3086" s="149" t="str">
        <f>+VLOOKUP($A3086,mUNICIPIOS!$B$4:$F$343,4,0)</f>
        <v>Guazacapán</v>
      </c>
      <c r="G3086" s="139" t="str">
        <f t="shared" ref="G3086:K3086" si="3138">+G3048</f>
        <v>01</v>
      </c>
      <c r="H3086" t="str">
        <f t="shared" si="3138"/>
        <v>IPC</v>
      </c>
      <c r="I3086" t="str">
        <f t="shared" si="3138"/>
        <v>Índice de Participación Ciudadana</v>
      </c>
      <c r="J3086" t="str">
        <f t="shared" si="3138"/>
        <v>01-02</v>
      </c>
      <c r="K3086" t="str">
        <f t="shared" si="3138"/>
        <v>Participación de Alcaldes, Concejales y Síndicos determinados o designados en el COMUDE</v>
      </c>
      <c r="L3086" s="150">
        <f>+VLOOKUP($E3086,IPC_2018!$B$8:$T$347,6,0)</f>
        <v>0.90909090909090906</v>
      </c>
      <c r="M3086" s="142" t="str">
        <f>+VLOOKUP($E3086,IPC_2018!$B$8:$T$347,7,0)</f>
        <v>Alto</v>
      </c>
    </row>
    <row r="3087" spans="1:13" x14ac:dyDescent="0.3">
      <c r="A3087" s="139">
        <f t="shared" si="3103"/>
        <v>82</v>
      </c>
      <c r="B3087" s="148">
        <f t="shared" si="3105"/>
        <v>3</v>
      </c>
      <c r="D3087" s="149" t="str">
        <f>+VLOOKUP($A3087,mUNICIPIOS!$B$4:$F$343,2,0)</f>
        <v>Santa Rosa</v>
      </c>
      <c r="E3087" s="149">
        <f>+VLOOKUP($A3087,mUNICIPIOS!$B$4:$F$343,3,0)</f>
        <v>611</v>
      </c>
      <c r="F3087" s="149" t="str">
        <f>+VLOOKUP($A3087,mUNICIPIOS!$B$4:$F$343,4,0)</f>
        <v>Guazacapán</v>
      </c>
      <c r="G3087" s="139" t="str">
        <f t="shared" ref="G3087:K3087" si="3139">+G3049</f>
        <v>01</v>
      </c>
      <c r="H3087" t="str">
        <f t="shared" si="3139"/>
        <v>IPC</v>
      </c>
      <c r="I3087" t="str">
        <f t="shared" si="3139"/>
        <v>Índice de Participación Ciudadana</v>
      </c>
      <c r="J3087" t="str">
        <f t="shared" si="3139"/>
        <v>01-03</v>
      </c>
      <c r="K3087" t="str">
        <f t="shared" si="3139"/>
        <v>Participación  de organizaciones de jóvenes, mujeres, pueblos mayas, xincas, garífunas, y otras organizaciones en el Comude</v>
      </c>
      <c r="L3087" s="150">
        <f>+VLOOKUP($E3087,IPC_2018!$B$8:$T$347,9,0)</f>
        <v>0.27895392278953923</v>
      </c>
      <c r="M3087" s="142" t="str">
        <f>+VLOOKUP($E3087,IPC_2018!$B$8:$T$347,10,0)</f>
        <v>Medio bajo</v>
      </c>
    </row>
    <row r="3088" spans="1:13" x14ac:dyDescent="0.3">
      <c r="A3088" s="139">
        <f t="shared" si="3103"/>
        <v>82</v>
      </c>
      <c r="B3088" s="148">
        <f t="shared" si="3105"/>
        <v>4</v>
      </c>
      <c r="D3088" s="149" t="str">
        <f>+VLOOKUP($A3088,mUNICIPIOS!$B$4:$F$343,2,0)</f>
        <v>Santa Rosa</v>
      </c>
      <c r="E3088" s="149">
        <f>+VLOOKUP($A3088,mUNICIPIOS!$B$4:$F$343,3,0)</f>
        <v>611</v>
      </c>
      <c r="F3088" s="149" t="str">
        <f>+VLOOKUP($A3088,mUNICIPIOS!$B$4:$F$343,4,0)</f>
        <v>Guazacapán</v>
      </c>
      <c r="G3088" s="139" t="str">
        <f t="shared" ref="G3088:K3088" si="3140">+G3050</f>
        <v>01</v>
      </c>
      <c r="H3088" t="str">
        <f t="shared" si="3140"/>
        <v>IPC</v>
      </c>
      <c r="I3088" t="str">
        <f t="shared" si="3140"/>
        <v>Índice de Participación Ciudadana</v>
      </c>
      <c r="J3088" t="str">
        <f t="shared" si="3140"/>
        <v>01-04</v>
      </c>
      <c r="K3088" t="str">
        <f t="shared" si="3140"/>
        <v>Representatividad territorial del Comude.</v>
      </c>
      <c r="L3088" s="150">
        <f>+VLOOKUP($E3088,IPC_2018!$B$8:$T$347,12,0)</f>
        <v>0</v>
      </c>
      <c r="M3088" s="142" t="str">
        <f>+VLOOKUP($E3088,IPC_2018!$B$8:$T$347,13,0)</f>
        <v>Bajo</v>
      </c>
    </row>
    <row r="3089" spans="1:13" x14ac:dyDescent="0.3">
      <c r="A3089" s="139">
        <f t="shared" si="3103"/>
        <v>82</v>
      </c>
      <c r="B3089" s="148">
        <f t="shared" si="3105"/>
        <v>5</v>
      </c>
      <c r="D3089" s="149" t="str">
        <f>+VLOOKUP($A3089,mUNICIPIOS!$B$4:$F$343,2,0)</f>
        <v>Santa Rosa</v>
      </c>
      <c r="E3089" s="149">
        <f>+VLOOKUP($A3089,mUNICIPIOS!$B$4:$F$343,3,0)</f>
        <v>611</v>
      </c>
      <c r="F3089" s="149" t="str">
        <f>+VLOOKUP($A3089,mUNICIPIOS!$B$4:$F$343,4,0)</f>
        <v>Guazacapán</v>
      </c>
      <c r="G3089" s="139" t="str">
        <f t="shared" ref="G3089:K3089" si="3141">+G3051</f>
        <v>01</v>
      </c>
      <c r="H3089" t="str">
        <f t="shared" si="3141"/>
        <v>IPC</v>
      </c>
      <c r="I3089" t="str">
        <f t="shared" si="3141"/>
        <v>Índice de Participación Ciudadana</v>
      </c>
      <c r="J3089" t="str">
        <f t="shared" si="3141"/>
        <v>01-05</v>
      </c>
      <c r="K3089" t="str">
        <f t="shared" si="3141"/>
        <v>Funcionamiento del Comude</v>
      </c>
      <c r="L3089" s="150">
        <f>+VLOOKUP($E3089,IPC_2018!$B$8:$T$347,15,0)</f>
        <v>0.29416961141136733</v>
      </c>
      <c r="M3089" s="142" t="str">
        <f>+VLOOKUP($E3089,IPC_2018!$B$8:$T$347,16,0)</f>
        <v>Medio bajo</v>
      </c>
    </row>
    <row r="3090" spans="1:13" x14ac:dyDescent="0.3">
      <c r="A3090" s="139">
        <f t="shared" si="3103"/>
        <v>82</v>
      </c>
      <c r="B3090" s="148">
        <f t="shared" si="3105"/>
        <v>6</v>
      </c>
      <c r="D3090" s="149" t="str">
        <f>+VLOOKUP($A3090,mUNICIPIOS!$B$4:$F$343,2,0)</f>
        <v>Santa Rosa</v>
      </c>
      <c r="E3090" s="149">
        <f>+VLOOKUP($A3090,mUNICIPIOS!$B$4:$F$343,3,0)</f>
        <v>611</v>
      </c>
      <c r="F3090" s="149" t="str">
        <f>+VLOOKUP($A3090,mUNICIPIOS!$B$4:$F$343,4,0)</f>
        <v>Guazacapán</v>
      </c>
      <c r="G3090" s="139" t="str">
        <f t="shared" ref="G3090:K3090" si="3142">+G3052</f>
        <v>01</v>
      </c>
      <c r="H3090" t="str">
        <f t="shared" si="3142"/>
        <v>IPC</v>
      </c>
      <c r="I3090" t="str">
        <f t="shared" si="3142"/>
        <v>Índice de Participación Ciudadana</v>
      </c>
      <c r="J3090" t="str">
        <f t="shared" si="3142"/>
        <v>INDICE</v>
      </c>
      <c r="K3090">
        <f t="shared" si="3142"/>
        <v>0</v>
      </c>
      <c r="L3090" s="150">
        <f>+VLOOKUP($E3090,IPC_2018!$B$8:$T$347,18,0)</f>
        <v>0.58918822709983287</v>
      </c>
      <c r="M3090" s="142" t="str">
        <f>+VLOOKUP($E3090,IPC_2018!$B$8:$T$347,19,0)</f>
        <v>Medio</v>
      </c>
    </row>
    <row r="3091" spans="1:13" x14ac:dyDescent="0.3">
      <c r="A3091" s="139">
        <f t="shared" si="3103"/>
        <v>82</v>
      </c>
      <c r="B3091" s="148">
        <f t="shared" si="3105"/>
        <v>7</v>
      </c>
      <c r="D3091" s="149" t="str">
        <f>+VLOOKUP($A3091,mUNICIPIOS!$B$4:$F$343,2,0)</f>
        <v>Santa Rosa</v>
      </c>
      <c r="E3091" s="149">
        <f>+VLOOKUP($A3091,mUNICIPIOS!$B$4:$F$343,3,0)</f>
        <v>611</v>
      </c>
      <c r="F3091" s="149" t="str">
        <f>+VLOOKUP($A3091,mUNICIPIOS!$B$4:$F$343,4,0)</f>
        <v>Guazacapán</v>
      </c>
      <c r="G3091" s="139" t="str">
        <f t="shared" ref="G3091:K3091" si="3143">+G3053</f>
        <v>02</v>
      </c>
      <c r="H3091" t="str">
        <f t="shared" si="3143"/>
        <v>IIC</v>
      </c>
      <c r="I3091" t="str">
        <f t="shared" si="3143"/>
        <v>Índice de Información a la Ciudadanía</v>
      </c>
      <c r="J3091" t="str">
        <f t="shared" si="3143"/>
        <v>02-01</v>
      </c>
      <c r="K3091" t="str">
        <f t="shared" si="3143"/>
        <v>Rendición de cuentas cuatrimestral y anual al Comude enfocadas en resultados.</v>
      </c>
      <c r="L3091" s="150">
        <f>+VLOOKUP($E3091,IIC_2018!$B$8:$Q$347,3,0)</f>
        <v>0.26666666666666666</v>
      </c>
      <c r="M3091" s="142" t="str">
        <f>+VLOOKUP($E3091,IIC_2018!$B$8:$Q$347,4,0)</f>
        <v>Medio bajo</v>
      </c>
    </row>
    <row r="3092" spans="1:13" x14ac:dyDescent="0.3">
      <c r="A3092" s="139">
        <f t="shared" si="3103"/>
        <v>82</v>
      </c>
      <c r="B3092" s="148">
        <f t="shared" si="3105"/>
        <v>8</v>
      </c>
      <c r="D3092" s="149" t="str">
        <f>+VLOOKUP($A3092,mUNICIPIOS!$B$4:$F$343,2,0)</f>
        <v>Santa Rosa</v>
      </c>
      <c r="E3092" s="149">
        <f>+VLOOKUP($A3092,mUNICIPIOS!$B$4:$F$343,3,0)</f>
        <v>611</v>
      </c>
      <c r="F3092" s="149" t="str">
        <f>+VLOOKUP($A3092,mUNICIPIOS!$B$4:$F$343,4,0)</f>
        <v>Guazacapán</v>
      </c>
      <c r="G3092" s="139" t="str">
        <f t="shared" ref="G3092:K3092" si="3144">+G3054</f>
        <v>02</v>
      </c>
      <c r="H3092" t="str">
        <f t="shared" si="3144"/>
        <v>IIC</v>
      </c>
      <c r="I3092" t="str">
        <f t="shared" si="3144"/>
        <v>Índice de Información a la Ciudadanía</v>
      </c>
      <c r="J3092" t="str">
        <f t="shared" si="3144"/>
        <v>02-02</v>
      </c>
      <c r="K3092" t="str">
        <f t="shared" si="3144"/>
        <v>Información presupuestaria y otra información brindada a la ciudadanía disponible en medios locales de comunicación.</v>
      </c>
      <c r="L3092" s="150">
        <f>+VLOOKUP($E3092,IIC_2018!$B$8:$Q$347,6,0)</f>
        <v>0.75</v>
      </c>
      <c r="M3092" s="142" t="str">
        <f>+VLOOKUP($E3092,IIC_2018!$B$8:$Q$347,7,0)</f>
        <v>Medio alto</v>
      </c>
    </row>
    <row r="3093" spans="1:13" x14ac:dyDescent="0.3">
      <c r="A3093" s="139">
        <f t="shared" si="3103"/>
        <v>82</v>
      </c>
      <c r="B3093" s="148">
        <f t="shared" si="3105"/>
        <v>9</v>
      </c>
      <c r="D3093" s="149" t="str">
        <f>+VLOOKUP($A3093,mUNICIPIOS!$B$4:$F$343,2,0)</f>
        <v>Santa Rosa</v>
      </c>
      <c r="E3093" s="149">
        <f>+VLOOKUP($A3093,mUNICIPIOS!$B$4:$F$343,3,0)</f>
        <v>611</v>
      </c>
      <c r="F3093" s="149" t="str">
        <f>+VLOOKUP($A3093,mUNICIPIOS!$B$4:$F$343,4,0)</f>
        <v>Guazacapán</v>
      </c>
      <c r="G3093" s="139" t="str">
        <f t="shared" ref="G3093:K3093" si="3145">+G3055</f>
        <v>02</v>
      </c>
      <c r="H3093" t="str">
        <f t="shared" si="3145"/>
        <v>IIC</v>
      </c>
      <c r="I3093" t="str">
        <f t="shared" si="3145"/>
        <v>Índice de Información a la Ciudadanía</v>
      </c>
      <c r="J3093" t="str">
        <f t="shared" si="3145"/>
        <v>02-03</v>
      </c>
      <c r="K3093" t="str">
        <f t="shared" si="3145"/>
        <v>Información pública de oficio actualizada y disponible de acuerdo a la LAIP y uso de internet.</v>
      </c>
      <c r="L3093" s="150">
        <f>+VLOOKUP($E3093,IIC_2018!$B$8:$Q$347,9,0)</f>
        <v>0.55999999999999994</v>
      </c>
      <c r="M3093" s="142" t="str">
        <f>+VLOOKUP($E3093,IIC_2018!$B$8:$Q$347,10,0)</f>
        <v>Medio</v>
      </c>
    </row>
    <row r="3094" spans="1:13" x14ac:dyDescent="0.3">
      <c r="A3094" s="139">
        <f t="shared" si="3103"/>
        <v>82</v>
      </c>
      <c r="B3094" s="148">
        <f t="shared" si="3105"/>
        <v>10</v>
      </c>
      <c r="D3094" s="149" t="str">
        <f>+VLOOKUP($A3094,mUNICIPIOS!$B$4:$F$343,2,0)</f>
        <v>Santa Rosa</v>
      </c>
      <c r="E3094" s="149">
        <f>+VLOOKUP($A3094,mUNICIPIOS!$B$4:$F$343,3,0)</f>
        <v>611</v>
      </c>
      <c r="F3094" s="149" t="str">
        <f>+VLOOKUP($A3094,mUNICIPIOS!$B$4:$F$343,4,0)</f>
        <v>Guazacapán</v>
      </c>
      <c r="G3094" s="139" t="str">
        <f t="shared" ref="G3094:K3094" si="3146">+G3056</f>
        <v>02</v>
      </c>
      <c r="H3094" t="str">
        <f t="shared" si="3146"/>
        <v>IIC</v>
      </c>
      <c r="I3094" t="str">
        <f t="shared" si="3146"/>
        <v>Índice de Información a la Ciudadanía</v>
      </c>
      <c r="J3094" t="str">
        <f t="shared" si="3146"/>
        <v>02-04</v>
      </c>
      <c r="K3094" t="str">
        <f t="shared" si="3146"/>
        <v>Relación del monto contratado por medio de Guate compras con el total del presupuesto de egresos vigente.</v>
      </c>
      <c r="L3094" s="150">
        <f>+VLOOKUP($E3094,IIC_2018!$B$8:$Q$347,12,0)</f>
        <v>0.28990788042697713</v>
      </c>
      <c r="M3094" s="142" t="str">
        <f>+VLOOKUP($E3094,IIC_2018!$B$8:$Q$347,13,0)</f>
        <v>Medio bajo</v>
      </c>
    </row>
    <row r="3095" spans="1:13" x14ac:dyDescent="0.3">
      <c r="A3095" s="139">
        <f t="shared" si="3103"/>
        <v>82</v>
      </c>
      <c r="B3095" s="148">
        <f t="shared" si="3105"/>
        <v>11</v>
      </c>
      <c r="D3095" s="149" t="str">
        <f>+VLOOKUP($A3095,mUNICIPIOS!$B$4:$F$343,2,0)</f>
        <v>Santa Rosa</v>
      </c>
      <c r="E3095" s="149">
        <f>+VLOOKUP($A3095,mUNICIPIOS!$B$4:$F$343,3,0)</f>
        <v>611</v>
      </c>
      <c r="F3095" s="149" t="str">
        <f>+VLOOKUP($A3095,mUNICIPIOS!$B$4:$F$343,4,0)</f>
        <v>Guazacapán</v>
      </c>
      <c r="G3095" s="139" t="str">
        <f t="shared" ref="G3095:K3095" si="3147">+G3057</f>
        <v>02</v>
      </c>
      <c r="H3095" t="str">
        <f t="shared" si="3147"/>
        <v>IIC</v>
      </c>
      <c r="I3095" t="str">
        <f t="shared" si="3147"/>
        <v>Índice de Información a la Ciudadanía</v>
      </c>
      <c r="J3095" t="str">
        <f t="shared" si="3147"/>
        <v>INDICE</v>
      </c>
      <c r="K3095">
        <f t="shared" si="3147"/>
        <v>0</v>
      </c>
      <c r="L3095" s="150">
        <f>+VLOOKUP($E3095,IIC_2018!$B$8:$Q$347,15,0)</f>
        <v>0.46664363677341092</v>
      </c>
      <c r="M3095" s="142" t="str">
        <f>+VLOOKUP($E3095,IIC_2018!$B$8:$Q$347,16,0)</f>
        <v>Medio</v>
      </c>
    </row>
    <row r="3096" spans="1:13" x14ac:dyDescent="0.3">
      <c r="A3096" s="139">
        <f t="shared" si="3103"/>
        <v>82</v>
      </c>
      <c r="B3096" s="148">
        <f t="shared" si="3105"/>
        <v>12</v>
      </c>
      <c r="D3096" s="149" t="str">
        <f>+VLOOKUP($A3096,mUNICIPIOS!$B$4:$F$343,2,0)</f>
        <v>Santa Rosa</v>
      </c>
      <c r="E3096" s="149">
        <f>+VLOOKUP($A3096,mUNICIPIOS!$B$4:$F$343,3,0)</f>
        <v>611</v>
      </c>
      <c r="F3096" s="149" t="str">
        <f>+VLOOKUP($A3096,mUNICIPIOS!$B$4:$F$343,4,0)</f>
        <v>Guazacapán</v>
      </c>
      <c r="G3096" s="139" t="str">
        <f t="shared" ref="G3096:K3096" si="3148">+G3058</f>
        <v>03</v>
      </c>
      <c r="H3096" t="str">
        <f t="shared" si="3148"/>
        <v>ISP</v>
      </c>
      <c r="I3096" t="str">
        <f t="shared" si="3148"/>
        <v>Índice de Servicios Públicos</v>
      </c>
      <c r="J3096" t="str">
        <f t="shared" si="3148"/>
        <v>03-01</v>
      </c>
      <c r="K3096" t="str">
        <f t="shared" si="3148"/>
        <v>Cobertura del servicio público de agua</v>
      </c>
      <c r="L3096" s="150">
        <f>+VLOOKUP($E3096,ISP_2018!$B$8:$T$347,3,0)</f>
        <v>0</v>
      </c>
      <c r="M3096" s="142" t="str">
        <f>+VLOOKUP($E3096,ISP_2018!$B$8:$T$347,4,0)</f>
        <v>Bajo</v>
      </c>
    </row>
    <row r="3097" spans="1:13" x14ac:dyDescent="0.3">
      <c r="A3097" s="139">
        <f t="shared" si="3103"/>
        <v>82</v>
      </c>
      <c r="B3097" s="148">
        <f t="shared" si="3105"/>
        <v>13</v>
      </c>
      <c r="D3097" s="149" t="str">
        <f>+VLOOKUP($A3097,mUNICIPIOS!$B$4:$F$343,2,0)</f>
        <v>Santa Rosa</v>
      </c>
      <c r="E3097" s="149">
        <f>+VLOOKUP($A3097,mUNICIPIOS!$B$4:$F$343,3,0)</f>
        <v>611</v>
      </c>
      <c r="F3097" s="149" t="str">
        <f>+VLOOKUP($A3097,mUNICIPIOS!$B$4:$F$343,4,0)</f>
        <v>Guazacapán</v>
      </c>
      <c r="G3097" s="139" t="str">
        <f t="shared" ref="G3097:K3097" si="3149">+G3059</f>
        <v>03</v>
      </c>
      <c r="H3097" t="str">
        <f t="shared" si="3149"/>
        <v>ISP</v>
      </c>
      <c r="I3097" t="str">
        <f t="shared" si="3149"/>
        <v>Índice de Servicios Públicos</v>
      </c>
      <c r="J3097" t="str">
        <f t="shared" si="3149"/>
        <v>03-02</v>
      </c>
      <c r="K3097" t="str">
        <f t="shared" si="3149"/>
        <v>Control de la calidad del servicio público de agua</v>
      </c>
      <c r="L3097" s="150">
        <f>+VLOOKUP($E3097,ISP_2018!$B$8:$T$347,6,0)</f>
        <v>0</v>
      </c>
      <c r="M3097" s="142" t="str">
        <f>+VLOOKUP($E3097,ISP_2018!$B$8:$T$347,7,0)</f>
        <v>Bajo</v>
      </c>
    </row>
    <row r="3098" spans="1:13" x14ac:dyDescent="0.3">
      <c r="A3098" s="139">
        <f t="shared" si="3103"/>
        <v>82</v>
      </c>
      <c r="B3098" s="148">
        <f t="shared" si="3105"/>
        <v>14</v>
      </c>
      <c r="D3098" s="149" t="str">
        <f>+VLOOKUP($A3098,mUNICIPIOS!$B$4:$F$343,2,0)</f>
        <v>Santa Rosa</v>
      </c>
      <c r="E3098" s="149">
        <f>+VLOOKUP($A3098,mUNICIPIOS!$B$4:$F$343,3,0)</f>
        <v>611</v>
      </c>
      <c r="F3098" s="149" t="str">
        <f>+VLOOKUP($A3098,mUNICIPIOS!$B$4:$F$343,4,0)</f>
        <v>Guazacapán</v>
      </c>
      <c r="G3098" s="139" t="str">
        <f t="shared" ref="G3098:K3098" si="3150">+G3060</f>
        <v>03</v>
      </c>
      <c r="H3098" t="str">
        <f t="shared" si="3150"/>
        <v>ISP</v>
      </c>
      <c r="I3098" t="str">
        <f t="shared" si="3150"/>
        <v>Índice de Servicios Públicos</v>
      </c>
      <c r="J3098" t="str">
        <f t="shared" si="3150"/>
        <v>03-03</v>
      </c>
      <c r="K3098" t="str">
        <f t="shared" si="3150"/>
        <v>Disposición  y tratamiento  de aguas residuales</v>
      </c>
      <c r="L3098" s="150">
        <f>+VLOOKUP($E3098,ISP_2018!$B$8:$T$347,9,0)</f>
        <v>0</v>
      </c>
      <c r="M3098" s="142" t="str">
        <f>+VLOOKUP($E3098,ISP_2018!$B$8:$T$347,10,0)</f>
        <v>Bajo</v>
      </c>
    </row>
    <row r="3099" spans="1:13" x14ac:dyDescent="0.3">
      <c r="A3099" s="139">
        <f t="shared" si="3103"/>
        <v>82</v>
      </c>
      <c r="B3099" s="148">
        <f t="shared" si="3105"/>
        <v>15</v>
      </c>
      <c r="D3099" s="149" t="str">
        <f>+VLOOKUP($A3099,mUNICIPIOS!$B$4:$F$343,2,0)</f>
        <v>Santa Rosa</v>
      </c>
      <c r="E3099" s="149">
        <f>+VLOOKUP($A3099,mUNICIPIOS!$B$4:$F$343,3,0)</f>
        <v>611</v>
      </c>
      <c r="F3099" s="149" t="str">
        <f>+VLOOKUP($A3099,mUNICIPIOS!$B$4:$F$343,4,0)</f>
        <v>Guazacapán</v>
      </c>
      <c r="G3099" s="139" t="str">
        <f t="shared" ref="G3099:K3099" si="3151">+G3061</f>
        <v>03</v>
      </c>
      <c r="H3099" t="str">
        <f t="shared" si="3151"/>
        <v>ISP</v>
      </c>
      <c r="I3099" t="str">
        <f t="shared" si="3151"/>
        <v>Índice de Servicios Públicos</v>
      </c>
      <c r="J3099" t="str">
        <f t="shared" si="3151"/>
        <v>03-04</v>
      </c>
      <c r="K3099" t="str">
        <f t="shared" si="3151"/>
        <v>Gestión y manejo de los residuos y desechos sólidos</v>
      </c>
      <c r="L3099" s="150">
        <f>+VLOOKUP($E3099,ISP_2018!$B$8:$T$347,12,0)</f>
        <v>6.4431234447969304E-2</v>
      </c>
      <c r="M3099" s="142" t="str">
        <f>+VLOOKUP($E3099,ISP_2018!$B$8:$T$347,13,0)</f>
        <v>Bajo</v>
      </c>
    </row>
    <row r="3100" spans="1:13" x14ac:dyDescent="0.3">
      <c r="A3100" s="139">
        <f t="shared" si="3103"/>
        <v>82</v>
      </c>
      <c r="B3100" s="148">
        <f t="shared" si="3105"/>
        <v>16</v>
      </c>
      <c r="D3100" s="149" t="str">
        <f>+VLOOKUP($A3100,mUNICIPIOS!$B$4:$F$343,2,0)</f>
        <v>Santa Rosa</v>
      </c>
      <c r="E3100" s="149">
        <f>+VLOOKUP($A3100,mUNICIPIOS!$B$4:$F$343,3,0)</f>
        <v>611</v>
      </c>
      <c r="F3100" s="149" t="str">
        <f>+VLOOKUP($A3100,mUNICIPIOS!$B$4:$F$343,4,0)</f>
        <v>Guazacapán</v>
      </c>
      <c r="G3100" s="139" t="str">
        <f t="shared" ref="G3100:K3100" si="3152">+G3062</f>
        <v>03</v>
      </c>
      <c r="H3100" t="str">
        <f t="shared" si="3152"/>
        <v>ISP</v>
      </c>
      <c r="I3100" t="str">
        <f t="shared" si="3152"/>
        <v>Índice de Servicios Públicos</v>
      </c>
      <c r="J3100" t="str">
        <f t="shared" si="3152"/>
        <v>03-05</v>
      </c>
      <c r="K3100" t="str">
        <f t="shared" si="3152"/>
        <v>Gestión de servicios públicos municipales</v>
      </c>
      <c r="L3100" s="150">
        <f>+VLOOKUP($E3100,ISP_2018!$B$8:$T$347,15,0)</f>
        <v>0.17741935483870969</v>
      </c>
      <c r="M3100" s="142" t="str">
        <f>+VLOOKUP($E3100,ISP_2018!$B$8:$T$347,16,0)</f>
        <v>Bajo</v>
      </c>
    </row>
    <row r="3101" spans="1:13" x14ac:dyDescent="0.3">
      <c r="A3101" s="139">
        <f t="shared" si="3103"/>
        <v>82</v>
      </c>
      <c r="B3101" s="148">
        <f t="shared" si="3105"/>
        <v>17</v>
      </c>
      <c r="D3101" s="149" t="str">
        <f>+VLOOKUP($A3101,mUNICIPIOS!$B$4:$F$343,2,0)</f>
        <v>Santa Rosa</v>
      </c>
      <c r="E3101" s="149">
        <f>+VLOOKUP($A3101,mUNICIPIOS!$B$4:$F$343,3,0)</f>
        <v>611</v>
      </c>
      <c r="F3101" s="149" t="str">
        <f>+VLOOKUP($A3101,mUNICIPIOS!$B$4:$F$343,4,0)</f>
        <v>Guazacapán</v>
      </c>
      <c r="G3101" s="139" t="str">
        <f t="shared" ref="G3101:K3101" si="3153">+G3063</f>
        <v>03</v>
      </c>
      <c r="H3101" t="str">
        <f t="shared" si="3153"/>
        <v>ISP</v>
      </c>
      <c r="I3101" t="str">
        <f t="shared" si="3153"/>
        <v>Índice de Servicios Públicos</v>
      </c>
      <c r="J3101" t="str">
        <f t="shared" si="3153"/>
        <v>INDICE</v>
      </c>
      <c r="K3101">
        <f t="shared" si="3153"/>
        <v>0</v>
      </c>
      <c r="L3101" s="150">
        <f>+VLOOKUP($E3101,ISP_2018!$B$8:$T$347,18,0)</f>
        <v>4.8370117857335797E-2</v>
      </c>
      <c r="M3101" s="142" t="str">
        <f>+VLOOKUP($E3101,ISP_2018!$B$8:$T$347,19,0)</f>
        <v>Bajo</v>
      </c>
    </row>
    <row r="3102" spans="1:13" x14ac:dyDescent="0.3">
      <c r="A3102" s="139">
        <f t="shared" si="3103"/>
        <v>82</v>
      </c>
      <c r="B3102" s="148">
        <f t="shared" si="3105"/>
        <v>18</v>
      </c>
      <c r="D3102" s="149" t="str">
        <f>+VLOOKUP($A3102,mUNICIPIOS!$B$4:$F$343,2,0)</f>
        <v>Santa Rosa</v>
      </c>
      <c r="E3102" s="149">
        <f>+VLOOKUP($A3102,mUNICIPIOS!$B$4:$F$343,3,0)</f>
        <v>611</v>
      </c>
      <c r="F3102" s="149" t="str">
        <f>+VLOOKUP($A3102,mUNICIPIOS!$B$4:$F$343,4,0)</f>
        <v>Guazacapán</v>
      </c>
      <c r="G3102" s="139" t="str">
        <f t="shared" ref="G3102:K3102" si="3154">+G3064</f>
        <v>04</v>
      </c>
      <c r="H3102" t="str">
        <f t="shared" si="3154"/>
        <v>IGA</v>
      </c>
      <c r="I3102" t="str">
        <f t="shared" si="3154"/>
        <v>Índice de Gestión Administrativa</v>
      </c>
      <c r="J3102" t="str">
        <f t="shared" si="3154"/>
        <v>04-01</v>
      </c>
      <c r="K3102" t="str">
        <f t="shared" si="3154"/>
        <v>Existencia de elementos de atención municipal orientada al vecino</v>
      </c>
      <c r="L3102" s="150">
        <f>+VLOOKUP($E3102,IGA_2018!$B$8:$N$347,3,0)</f>
        <v>0.75</v>
      </c>
      <c r="M3102" s="142" t="str">
        <f>+VLOOKUP($E3102,IGA_2018!$B$8:$N$347,4,0)</f>
        <v>Medio alto</v>
      </c>
    </row>
    <row r="3103" spans="1:13" x14ac:dyDescent="0.3">
      <c r="A3103" s="139">
        <f t="shared" si="3103"/>
        <v>82</v>
      </c>
      <c r="B3103" s="148">
        <f t="shared" si="3105"/>
        <v>19</v>
      </c>
      <c r="D3103" s="149" t="str">
        <f>+VLOOKUP($A3103,mUNICIPIOS!$B$4:$F$343,2,0)</f>
        <v>Santa Rosa</v>
      </c>
      <c r="E3103" s="149">
        <f>+VLOOKUP($A3103,mUNICIPIOS!$B$4:$F$343,3,0)</f>
        <v>611</v>
      </c>
      <c r="F3103" s="149" t="str">
        <f>+VLOOKUP($A3103,mUNICIPIOS!$B$4:$F$343,4,0)</f>
        <v>Guazacapán</v>
      </c>
      <c r="G3103" s="139" t="str">
        <f t="shared" ref="G3103:K3103" si="3155">+G3065</f>
        <v>04</v>
      </c>
      <c r="H3103" t="str">
        <f t="shared" si="3155"/>
        <v>IGA</v>
      </c>
      <c r="I3103" t="str">
        <f t="shared" si="3155"/>
        <v>Índice de Gestión Administrativa</v>
      </c>
      <c r="J3103" t="str">
        <f t="shared" si="3155"/>
        <v>04-02</v>
      </c>
      <c r="K3103" t="str">
        <f t="shared" si="3155"/>
        <v>Gestión del recurso humano.</v>
      </c>
      <c r="L3103" s="150">
        <f>+VLOOKUP($E3103,IGA_2018!$B$8:$N$347,6,0)</f>
        <v>0.49549317537986109</v>
      </c>
      <c r="M3103" s="142" t="str">
        <f>+VLOOKUP($E3103,IGA_2018!$B$8:$N$347,7,0)</f>
        <v>Medio</v>
      </c>
    </row>
    <row r="3104" spans="1:13" x14ac:dyDescent="0.3">
      <c r="A3104" s="139">
        <f t="shared" si="3103"/>
        <v>82</v>
      </c>
      <c r="B3104" s="148">
        <f t="shared" si="3105"/>
        <v>20</v>
      </c>
      <c r="D3104" s="149" t="str">
        <f>+VLOOKUP($A3104,mUNICIPIOS!$B$4:$F$343,2,0)</f>
        <v>Santa Rosa</v>
      </c>
      <c r="E3104" s="149">
        <f>+VLOOKUP($A3104,mUNICIPIOS!$B$4:$F$343,3,0)</f>
        <v>611</v>
      </c>
      <c r="F3104" s="149" t="str">
        <f>+VLOOKUP($A3104,mUNICIPIOS!$B$4:$F$343,4,0)</f>
        <v>Guazacapán</v>
      </c>
      <c r="G3104" s="139" t="str">
        <f t="shared" ref="G3104:K3104" si="3156">+G3066</f>
        <v>04</v>
      </c>
      <c r="H3104" t="str">
        <f t="shared" si="3156"/>
        <v>IGA</v>
      </c>
      <c r="I3104" t="str">
        <f t="shared" si="3156"/>
        <v>Índice de Gestión Administrativa</v>
      </c>
      <c r="J3104" t="str">
        <f t="shared" si="3156"/>
        <v>04-03</v>
      </c>
      <c r="K3104" t="str">
        <f t="shared" si="3156"/>
        <v>Existencia de oficinas municipales con instrumentos de gestión.</v>
      </c>
      <c r="L3104" s="150">
        <f>+VLOOKUP($E3104,IGA_2018!$B$8:$N$347,9,0)</f>
        <v>0.44999999999999996</v>
      </c>
      <c r="M3104" s="142" t="str">
        <f>+VLOOKUP($E3104,IGA_2018!$B$8:$N$347,10,0)</f>
        <v>Medio</v>
      </c>
    </row>
    <row r="3105" spans="1:13" x14ac:dyDescent="0.3">
      <c r="A3105" s="139">
        <f t="shared" si="3103"/>
        <v>82</v>
      </c>
      <c r="B3105" s="148">
        <f t="shared" si="3105"/>
        <v>21</v>
      </c>
      <c r="D3105" s="149" t="str">
        <f>+VLOOKUP($A3105,mUNICIPIOS!$B$4:$F$343,2,0)</f>
        <v>Santa Rosa</v>
      </c>
      <c r="E3105" s="149">
        <f>+VLOOKUP($A3105,mUNICIPIOS!$B$4:$F$343,3,0)</f>
        <v>611</v>
      </c>
      <c r="F3105" s="149" t="str">
        <f>+VLOOKUP($A3105,mUNICIPIOS!$B$4:$F$343,4,0)</f>
        <v>Guazacapán</v>
      </c>
      <c r="G3105" s="139" t="str">
        <f t="shared" ref="G3105:K3105" si="3157">+G3067</f>
        <v>04</v>
      </c>
      <c r="H3105" t="str">
        <f t="shared" si="3157"/>
        <v>IGA</v>
      </c>
      <c r="I3105" t="str">
        <f t="shared" si="3157"/>
        <v>Índice de Gestión Administrativa</v>
      </c>
      <c r="J3105" t="str">
        <f t="shared" si="3157"/>
        <v>INDICE</v>
      </c>
      <c r="K3105">
        <f t="shared" si="3157"/>
        <v>0</v>
      </c>
      <c r="L3105" s="150">
        <f>+VLOOKUP($E3105,IGA_2018!$B$8:$N$347,12,0)</f>
        <v>0.55592261138295129</v>
      </c>
      <c r="M3105" s="142" t="str">
        <f>+VLOOKUP($E3105,IGA_2018!$B$8:$N$347,13,0)</f>
        <v>Medio</v>
      </c>
    </row>
    <row r="3106" spans="1:13" x14ac:dyDescent="0.3">
      <c r="A3106" s="139">
        <f t="shared" si="3103"/>
        <v>82</v>
      </c>
      <c r="B3106" s="148">
        <f t="shared" si="3105"/>
        <v>22</v>
      </c>
      <c r="D3106" s="149" t="str">
        <f>+VLOOKUP($A3106,mUNICIPIOS!$B$4:$F$343,2,0)</f>
        <v>Santa Rosa</v>
      </c>
      <c r="E3106" s="149">
        <f>+VLOOKUP($A3106,mUNICIPIOS!$B$4:$F$343,3,0)</f>
        <v>611</v>
      </c>
      <c r="F3106" s="149" t="str">
        <f>+VLOOKUP($A3106,mUNICIPIOS!$B$4:$F$343,4,0)</f>
        <v>Guazacapán</v>
      </c>
      <c r="G3106" s="139" t="str">
        <f t="shared" ref="G3106:K3106" si="3158">+G3068</f>
        <v>05</v>
      </c>
      <c r="H3106" t="str">
        <f t="shared" si="3158"/>
        <v>IGF</v>
      </c>
      <c r="I3106" t="str">
        <f t="shared" si="3158"/>
        <v>Índice de Gestión Financiera</v>
      </c>
      <c r="J3106" t="str">
        <f t="shared" si="3158"/>
        <v>05-01</v>
      </c>
      <c r="K3106" t="str">
        <f t="shared" si="3158"/>
        <v>Autonomía financiera municipal</v>
      </c>
      <c r="L3106" s="150">
        <f>+VLOOKUP($E3106,IGF_2018!$B$8:$Z$347,3,0)</f>
        <v>0.11426139135710103</v>
      </c>
      <c r="M3106" s="142" t="str">
        <f>+VLOOKUP($E3106,IGF_2018!$B$8:$Z$347,4,0)</f>
        <v>Bajo</v>
      </c>
    </row>
    <row r="3107" spans="1:13" x14ac:dyDescent="0.3">
      <c r="A3107" s="139">
        <f t="shared" si="3103"/>
        <v>82</v>
      </c>
      <c r="B3107" s="148">
        <f t="shared" si="3105"/>
        <v>23</v>
      </c>
      <c r="D3107" s="149" t="str">
        <f>+VLOOKUP($A3107,mUNICIPIOS!$B$4:$F$343,2,0)</f>
        <v>Santa Rosa</v>
      </c>
      <c r="E3107" s="149">
        <f>+VLOOKUP($A3107,mUNICIPIOS!$B$4:$F$343,3,0)</f>
        <v>611</v>
      </c>
      <c r="F3107" s="149" t="str">
        <f>+VLOOKUP($A3107,mUNICIPIOS!$B$4:$F$343,4,0)</f>
        <v>Guazacapán</v>
      </c>
      <c r="G3107" s="139" t="str">
        <f t="shared" ref="G3107:K3107" si="3159">+G3069</f>
        <v>05</v>
      </c>
      <c r="H3107" t="str">
        <f t="shared" si="3159"/>
        <v>IGF</v>
      </c>
      <c r="I3107" t="str">
        <f t="shared" si="3159"/>
        <v>Índice de Gestión Financiera</v>
      </c>
      <c r="J3107" t="str">
        <f t="shared" si="3159"/>
        <v>05-02</v>
      </c>
      <c r="K3107" t="str">
        <f t="shared" si="3159"/>
        <v xml:space="preserve">Ingresos propios por habitante -sin regalías- </v>
      </c>
      <c r="L3107" s="150">
        <f>+VLOOKUP($E3107,IGF_2018!$B$8:$Z$347,6,0)</f>
        <v>8.4318140369565781E-2</v>
      </c>
      <c r="M3107" s="142" t="str">
        <f>+VLOOKUP($E3107,IGF_2018!$B$8:$Z$347,7,0)</f>
        <v>Bajo</v>
      </c>
    </row>
    <row r="3108" spans="1:13" x14ac:dyDescent="0.3">
      <c r="A3108" s="139">
        <f t="shared" si="3103"/>
        <v>82</v>
      </c>
      <c r="B3108" s="148">
        <f t="shared" si="3105"/>
        <v>24</v>
      </c>
      <c r="D3108" s="149" t="str">
        <f>+VLOOKUP($A3108,mUNICIPIOS!$B$4:$F$343,2,0)</f>
        <v>Santa Rosa</v>
      </c>
      <c r="E3108" s="149">
        <f>+VLOOKUP($A3108,mUNICIPIOS!$B$4:$F$343,3,0)</f>
        <v>611</v>
      </c>
      <c r="F3108" s="149" t="str">
        <f>+VLOOKUP($A3108,mUNICIPIOS!$B$4:$F$343,4,0)</f>
        <v>Guazacapán</v>
      </c>
      <c r="G3108" s="139" t="str">
        <f t="shared" ref="G3108:K3108" si="3160">+G3070</f>
        <v>05</v>
      </c>
      <c r="H3108" t="str">
        <f t="shared" si="3160"/>
        <v>IGF</v>
      </c>
      <c r="I3108" t="str">
        <f t="shared" si="3160"/>
        <v>Índice de Gestión Financiera</v>
      </c>
      <c r="J3108" t="str">
        <f t="shared" si="3160"/>
        <v>05-03</v>
      </c>
      <c r="K3108" t="str">
        <f t="shared" si="3160"/>
        <v>Ingresos del IUSI en relación a los ingresos propios -sin regalías-</v>
      </c>
      <c r="L3108" s="150">
        <f>+VLOOKUP($E3108,IGF_2018!$B$8:$Z$347,9,0)</f>
        <v>0.30567242397870864</v>
      </c>
      <c r="M3108" s="142" t="str">
        <f>+VLOOKUP($E3108,IGF_2018!$B$8:$Z$347,10,0)</f>
        <v>Medio bajo</v>
      </c>
    </row>
    <row r="3109" spans="1:13" x14ac:dyDescent="0.3">
      <c r="A3109" s="139">
        <f t="shared" si="3103"/>
        <v>82</v>
      </c>
      <c r="B3109" s="148">
        <f t="shared" si="3105"/>
        <v>25</v>
      </c>
      <c r="D3109" s="149" t="str">
        <f>+VLOOKUP($A3109,mUNICIPIOS!$B$4:$F$343,2,0)</f>
        <v>Santa Rosa</v>
      </c>
      <c r="E3109" s="149">
        <f>+VLOOKUP($A3109,mUNICIPIOS!$B$4:$F$343,3,0)</f>
        <v>611</v>
      </c>
      <c r="F3109" s="149" t="str">
        <f>+VLOOKUP($A3109,mUNICIPIOS!$B$4:$F$343,4,0)</f>
        <v>Guazacapán</v>
      </c>
      <c r="G3109" s="139" t="str">
        <f t="shared" ref="G3109:K3109" si="3161">+G3071</f>
        <v>05</v>
      </c>
      <c r="H3109" t="str">
        <f t="shared" si="3161"/>
        <v>IGF</v>
      </c>
      <c r="I3109" t="str">
        <f t="shared" si="3161"/>
        <v>Índice de Gestión Financiera</v>
      </c>
      <c r="J3109" t="str">
        <f t="shared" si="3161"/>
        <v>05-04</v>
      </c>
      <c r="K3109" t="str">
        <f t="shared" si="3161"/>
        <v>Inversión anual en capital fijo por habitante</v>
      </c>
      <c r="L3109" s="150">
        <f>+VLOOKUP($E3109,IGF_2018!$B$8:$Z$347,12,0)</f>
        <v>7.4379254308852921E-2</v>
      </c>
      <c r="M3109" s="142" t="str">
        <f>+VLOOKUP($E3109,IGF_2018!$B$8:$Z$347,13,0)</f>
        <v>Bajo</v>
      </c>
    </row>
    <row r="3110" spans="1:13" x14ac:dyDescent="0.3">
      <c r="A3110" s="139">
        <f t="shared" si="3103"/>
        <v>82</v>
      </c>
      <c r="B3110" s="148">
        <f t="shared" si="3105"/>
        <v>26</v>
      </c>
      <c r="D3110" s="149" t="str">
        <f>+VLOOKUP($A3110,mUNICIPIOS!$B$4:$F$343,2,0)</f>
        <v>Santa Rosa</v>
      </c>
      <c r="E3110" s="149">
        <f>+VLOOKUP($A3110,mUNICIPIOS!$B$4:$F$343,3,0)</f>
        <v>611</v>
      </c>
      <c r="F3110" s="149" t="str">
        <f>+VLOOKUP($A3110,mUNICIPIOS!$B$4:$F$343,4,0)</f>
        <v>Guazacapán</v>
      </c>
      <c r="G3110" s="139" t="str">
        <f t="shared" ref="G3110:K3110" si="3162">+G3072</f>
        <v>05</v>
      </c>
      <c r="H3110" t="str">
        <f t="shared" si="3162"/>
        <v>IGF</v>
      </c>
      <c r="I3110" t="str">
        <f t="shared" si="3162"/>
        <v>Índice de Gestión Financiera</v>
      </c>
      <c r="J3110" t="str">
        <f t="shared" si="3162"/>
        <v>05-05</v>
      </c>
      <c r="K3110" t="str">
        <f t="shared" si="3162"/>
        <v>Inversión anual en capital fijo con recursos percibidos por ingresos propios</v>
      </c>
      <c r="L3110" s="150">
        <f>+VLOOKUP($E3110,IGF_2018!$B$8:$Z$347,15,0)</f>
        <v>0</v>
      </c>
      <c r="M3110" s="142" t="str">
        <f>+VLOOKUP($E3110,IGF_2018!$B$8:$Z$347,16,0)</f>
        <v>Bajo</v>
      </c>
    </row>
    <row r="3111" spans="1:13" x14ac:dyDescent="0.3">
      <c r="A3111" s="139">
        <f t="shared" si="3103"/>
        <v>82</v>
      </c>
      <c r="B3111" s="148">
        <f t="shared" si="3105"/>
        <v>27</v>
      </c>
      <c r="D3111" s="149" t="str">
        <f>+VLOOKUP($A3111,mUNICIPIOS!$B$4:$F$343,2,0)</f>
        <v>Santa Rosa</v>
      </c>
      <c r="E3111" s="149">
        <f>+VLOOKUP($A3111,mUNICIPIOS!$B$4:$F$343,3,0)</f>
        <v>611</v>
      </c>
      <c r="F3111" s="149" t="str">
        <f>+VLOOKUP($A3111,mUNICIPIOS!$B$4:$F$343,4,0)</f>
        <v>Guazacapán</v>
      </c>
      <c r="G3111" s="139" t="str">
        <f t="shared" ref="G3111:K3111" si="3163">+G3073</f>
        <v>05</v>
      </c>
      <c r="H3111" t="str">
        <f t="shared" si="3163"/>
        <v>IGF</v>
      </c>
      <c r="I3111" t="str">
        <f t="shared" si="3163"/>
        <v>Índice de Gestión Financiera</v>
      </c>
      <c r="J3111" t="str">
        <f t="shared" si="3163"/>
        <v>05-06</v>
      </c>
      <c r="K3111" t="str">
        <f t="shared" si="3163"/>
        <v xml:space="preserve">Inversión anual en capital fijo con recursos percibidos por transferencias del Gobierno Central </v>
      </c>
      <c r="L3111" s="150">
        <f>+VLOOKUP($E3111,IGF_2018!$B$8:$Z$347,18,0)</f>
        <v>5.8124169989120435E-2</v>
      </c>
      <c r="M3111" s="142" t="str">
        <f>+VLOOKUP($E3111,IGF_2018!$B$8:$Z$347,19,0)</f>
        <v>Bajo</v>
      </c>
    </row>
    <row r="3112" spans="1:13" x14ac:dyDescent="0.3">
      <c r="A3112" s="139">
        <f t="shared" si="3103"/>
        <v>82</v>
      </c>
      <c r="B3112" s="148">
        <f t="shared" si="3105"/>
        <v>28</v>
      </c>
      <c r="D3112" s="149" t="str">
        <f>+VLOOKUP($A3112,mUNICIPIOS!$B$4:$F$343,2,0)</f>
        <v>Santa Rosa</v>
      </c>
      <c r="E3112" s="149">
        <f>+VLOOKUP($A3112,mUNICIPIOS!$B$4:$F$343,3,0)</f>
        <v>611</v>
      </c>
      <c r="F3112" s="149" t="str">
        <f>+VLOOKUP($A3112,mUNICIPIOS!$B$4:$F$343,4,0)</f>
        <v>Guazacapán</v>
      </c>
      <c r="G3112" s="139" t="str">
        <f t="shared" ref="G3112:K3112" si="3164">+G3074</f>
        <v>05</v>
      </c>
      <c r="H3112" t="str">
        <f t="shared" si="3164"/>
        <v>IGF</v>
      </c>
      <c r="I3112" t="str">
        <f t="shared" si="3164"/>
        <v>Índice de Gestión Financiera</v>
      </c>
      <c r="J3112" t="str">
        <f t="shared" si="3164"/>
        <v>05-07</v>
      </c>
      <c r="K3112" t="str">
        <f t="shared" si="3164"/>
        <v>Financiamiento por endeudamiento municipal</v>
      </c>
      <c r="L3112" s="150">
        <f>+VLOOKUP($E3112,IGF_2018!$B$8:$Z$347,21,0)</f>
        <v>1</v>
      </c>
      <c r="M3112" s="142" t="str">
        <f>+VLOOKUP($E3112,IGF_2018!$B$8:$Z$347,22,0)</f>
        <v>Alto</v>
      </c>
    </row>
    <row r="3113" spans="1:13" x14ac:dyDescent="0.3">
      <c r="A3113" s="139">
        <f t="shared" si="3103"/>
        <v>82</v>
      </c>
      <c r="B3113" s="148">
        <f t="shared" si="3105"/>
        <v>29</v>
      </c>
      <c r="D3113" s="149" t="str">
        <f>+VLOOKUP($A3113,mUNICIPIOS!$B$4:$F$343,2,0)</f>
        <v>Santa Rosa</v>
      </c>
      <c r="E3113" s="149">
        <f>+VLOOKUP($A3113,mUNICIPIOS!$B$4:$F$343,3,0)</f>
        <v>611</v>
      </c>
      <c r="F3113" s="149" t="str">
        <f>+VLOOKUP($A3113,mUNICIPIOS!$B$4:$F$343,4,0)</f>
        <v>Guazacapán</v>
      </c>
      <c r="G3113" s="139" t="str">
        <f t="shared" ref="G3113:K3113" si="3165">+G3075</f>
        <v>05</v>
      </c>
      <c r="H3113" t="str">
        <f t="shared" si="3165"/>
        <v>IGF</v>
      </c>
      <c r="I3113" t="str">
        <f t="shared" si="3165"/>
        <v>Índice de Gestión Financiera</v>
      </c>
      <c r="J3113" t="str">
        <f t="shared" si="3165"/>
        <v>INDICE</v>
      </c>
      <c r="K3113">
        <f t="shared" si="3165"/>
        <v>0</v>
      </c>
      <c r="L3113" s="150">
        <f>+VLOOKUP($E3113,IGF_2018!$B$8:$Z$347,24,0)</f>
        <v>0.28353349117300158</v>
      </c>
      <c r="M3113" s="142" t="str">
        <f>+VLOOKUP($E3113,IGF_2018!$B$8:$Z$347,25,0)</f>
        <v>Medio bajo</v>
      </c>
    </row>
    <row r="3114" spans="1:13" x14ac:dyDescent="0.3">
      <c r="A3114" s="139">
        <f t="shared" si="3103"/>
        <v>82</v>
      </c>
      <c r="B3114" s="148">
        <f t="shared" si="3105"/>
        <v>30</v>
      </c>
      <c r="D3114" s="149" t="str">
        <f>+VLOOKUP($A3114,mUNICIPIOS!$B$4:$F$343,2,0)</f>
        <v>Santa Rosa</v>
      </c>
      <c r="E3114" s="149">
        <f>+VLOOKUP($A3114,mUNICIPIOS!$B$4:$F$343,3,0)</f>
        <v>611</v>
      </c>
      <c r="F3114" s="149" t="str">
        <f>+VLOOKUP($A3114,mUNICIPIOS!$B$4:$F$343,4,0)</f>
        <v>Guazacapán</v>
      </c>
      <c r="G3114" s="139" t="str">
        <f t="shared" ref="G3114:K3114" si="3166">+G3076</f>
        <v>06</v>
      </c>
      <c r="H3114" t="str">
        <f t="shared" si="3166"/>
        <v>IGE</v>
      </c>
      <c r="I3114" t="str">
        <f t="shared" si="3166"/>
        <v>Índice de Gestión Estratégica</v>
      </c>
      <c r="J3114" t="str">
        <f t="shared" si="3166"/>
        <v>06-01</v>
      </c>
      <c r="K3114" t="str">
        <f t="shared" si="3166"/>
        <v>Ejecución del Plan Operativo Anual  (POA)</v>
      </c>
      <c r="L3114" s="150">
        <f>+VLOOKUP($E3114,IGE_2018!$B$8:$Z$347,3,0)</f>
        <v>0</v>
      </c>
      <c r="M3114" s="142" t="str">
        <f>+VLOOKUP($E3114,IGE_2018!$B$8:$Z$347,4,0)</f>
        <v>Bajo</v>
      </c>
    </row>
    <row r="3115" spans="1:13" x14ac:dyDescent="0.3">
      <c r="A3115" s="139">
        <f t="shared" si="3103"/>
        <v>82</v>
      </c>
      <c r="B3115" s="148">
        <f t="shared" si="3105"/>
        <v>31</v>
      </c>
      <c r="D3115" s="149" t="str">
        <f>+VLOOKUP($A3115,mUNICIPIOS!$B$4:$F$343,2,0)</f>
        <v>Santa Rosa</v>
      </c>
      <c r="E3115" s="149">
        <f>+VLOOKUP($A3115,mUNICIPIOS!$B$4:$F$343,3,0)</f>
        <v>611</v>
      </c>
      <c r="F3115" s="149" t="str">
        <f>+VLOOKUP($A3115,mUNICIPIOS!$B$4:$F$343,4,0)</f>
        <v>Guazacapán</v>
      </c>
      <c r="G3115" s="139" t="str">
        <f t="shared" ref="G3115:K3115" si="3167">+G3077</f>
        <v>06</v>
      </c>
      <c r="H3115" t="str">
        <f t="shared" si="3167"/>
        <v>IGE</v>
      </c>
      <c r="I3115" t="str">
        <f t="shared" si="3167"/>
        <v>Índice de Gestión Estratégica</v>
      </c>
      <c r="J3115" t="str">
        <f t="shared" si="3167"/>
        <v>06-02</v>
      </c>
      <c r="K3115" t="str">
        <f t="shared" si="3167"/>
        <v>Relación Plan de Desarrollo Municipal y Ordenamiento Territorial (PDM-OT) - Plan Estratégico Institucional (PEI) - Plan Operativo Multianual (POM) - Plan Operativo Anual (POA)</v>
      </c>
      <c r="L3115" s="150">
        <f>+VLOOKUP($E3115,IGE_2018!$B$8:$Z$347,6,0)</f>
        <v>0</v>
      </c>
      <c r="M3115" s="142" t="str">
        <f>+VLOOKUP($E3115,IGE_2018!$B$8:$Z$347,7,0)</f>
        <v>Bajo</v>
      </c>
    </row>
    <row r="3116" spans="1:13" x14ac:dyDescent="0.3">
      <c r="A3116" s="139">
        <f t="shared" si="3103"/>
        <v>82</v>
      </c>
      <c r="B3116" s="148">
        <f t="shared" si="3105"/>
        <v>32</v>
      </c>
      <c r="D3116" s="149" t="str">
        <f>+VLOOKUP($A3116,mUNICIPIOS!$B$4:$F$343,2,0)</f>
        <v>Santa Rosa</v>
      </c>
      <c r="E3116" s="149">
        <f>+VLOOKUP($A3116,mUNICIPIOS!$B$4:$F$343,3,0)</f>
        <v>611</v>
      </c>
      <c r="F3116" s="149" t="str">
        <f>+VLOOKUP($A3116,mUNICIPIOS!$B$4:$F$343,4,0)</f>
        <v>Guazacapán</v>
      </c>
      <c r="G3116" s="139" t="str">
        <f t="shared" ref="G3116:K3116" si="3168">+G3078</f>
        <v>06</v>
      </c>
      <c r="H3116" t="str">
        <f t="shared" si="3168"/>
        <v>IGE</v>
      </c>
      <c r="I3116" t="str">
        <f t="shared" si="3168"/>
        <v>Índice de Gestión Estratégica</v>
      </c>
      <c r="J3116" t="str">
        <f t="shared" si="3168"/>
        <v>06-03</v>
      </c>
      <c r="K3116" t="str">
        <f t="shared" si="3168"/>
        <v>Presupuesto de egresos relacionado a competencias municipales que responden a prioridades nacionales de desarrollo.</v>
      </c>
      <c r="L3116" s="150">
        <f>+VLOOKUP($E3116,IGE_2018!$B$8:$Z$347,9,0)</f>
        <v>0.23861141464944827</v>
      </c>
      <c r="M3116" s="142" t="str">
        <f>+VLOOKUP($E3116,IGE_2018!$B$8:$Z$347,10,0)</f>
        <v>Medio bajo</v>
      </c>
    </row>
    <row r="3117" spans="1:13" x14ac:dyDescent="0.3">
      <c r="A3117" s="139">
        <f t="shared" ref="A3117:A3180" si="3169">+IF(B3116=38,A3116+1,A3116)</f>
        <v>82</v>
      </c>
      <c r="B3117" s="148">
        <f t="shared" si="3105"/>
        <v>33</v>
      </c>
      <c r="D3117" s="149" t="str">
        <f>+VLOOKUP($A3117,mUNICIPIOS!$B$4:$F$343,2,0)</f>
        <v>Santa Rosa</v>
      </c>
      <c r="E3117" s="149">
        <f>+VLOOKUP($A3117,mUNICIPIOS!$B$4:$F$343,3,0)</f>
        <v>611</v>
      </c>
      <c r="F3117" s="149" t="str">
        <f>+VLOOKUP($A3117,mUNICIPIOS!$B$4:$F$343,4,0)</f>
        <v>Guazacapán</v>
      </c>
      <c r="G3117" s="139" t="str">
        <f t="shared" ref="G3117:K3117" si="3170">+G3079</f>
        <v>06</v>
      </c>
      <c r="H3117" t="str">
        <f t="shared" si="3170"/>
        <v>IGE</v>
      </c>
      <c r="I3117" t="str">
        <f t="shared" si="3170"/>
        <v>Índice de Gestión Estratégica</v>
      </c>
      <c r="J3117" t="str">
        <f t="shared" si="3170"/>
        <v>06-04</v>
      </c>
      <c r="K3117" t="str">
        <f t="shared" si="3170"/>
        <v>Institucionalización de la gestión ordenada del territorio</v>
      </c>
      <c r="L3117" s="150">
        <f>+VLOOKUP($E3117,IGE_2018!$B$8:$Z$347,12,0)</f>
        <v>0</v>
      </c>
      <c r="M3117" s="142" t="str">
        <f>+VLOOKUP($E3117,IGE_2018!$B$8:$Z$347,13,0)</f>
        <v>Bajo</v>
      </c>
    </row>
    <row r="3118" spans="1:13" x14ac:dyDescent="0.3">
      <c r="A3118" s="139">
        <f t="shared" si="3169"/>
        <v>82</v>
      </c>
      <c r="B3118" s="148">
        <f t="shared" ref="B3118:B3181" si="3171">+B3080</f>
        <v>34</v>
      </c>
      <c r="D3118" s="149" t="str">
        <f>+VLOOKUP($A3118,mUNICIPIOS!$B$4:$F$343,2,0)</f>
        <v>Santa Rosa</v>
      </c>
      <c r="E3118" s="149">
        <f>+VLOOKUP($A3118,mUNICIPIOS!$B$4:$F$343,3,0)</f>
        <v>611</v>
      </c>
      <c r="F3118" s="149" t="str">
        <f>+VLOOKUP($A3118,mUNICIPIOS!$B$4:$F$343,4,0)</f>
        <v>Guazacapán</v>
      </c>
      <c r="G3118" s="139" t="str">
        <f t="shared" ref="G3118:K3118" si="3172">+G3080</f>
        <v>06</v>
      </c>
      <c r="H3118" t="str">
        <f t="shared" si="3172"/>
        <v>IGE</v>
      </c>
      <c r="I3118" t="str">
        <f t="shared" si="3172"/>
        <v>Índice de Gestión Estratégica</v>
      </c>
      <c r="J3118" t="str">
        <f t="shared" si="3172"/>
        <v>06-05</v>
      </c>
      <c r="K3118" t="str">
        <f t="shared" si="3172"/>
        <v>Acciones para la gestión ordenada del territorio</v>
      </c>
      <c r="L3118" s="150">
        <f>+VLOOKUP($E3118,IGE_2018!$B$8:$Z$347,15,0)</f>
        <v>0</v>
      </c>
      <c r="M3118" s="142" t="str">
        <f>+VLOOKUP($E3118,IGE_2018!$B$8:$Z$347,16,0)</f>
        <v>Bajo</v>
      </c>
    </row>
    <row r="3119" spans="1:13" x14ac:dyDescent="0.3">
      <c r="A3119" s="139">
        <f t="shared" si="3169"/>
        <v>82</v>
      </c>
      <c r="B3119" s="148">
        <f t="shared" si="3171"/>
        <v>35</v>
      </c>
      <c r="D3119" s="149" t="str">
        <f>+VLOOKUP($A3119,mUNICIPIOS!$B$4:$F$343,2,0)</f>
        <v>Santa Rosa</v>
      </c>
      <c r="E3119" s="149">
        <f>+VLOOKUP($A3119,mUNICIPIOS!$B$4:$F$343,3,0)</f>
        <v>611</v>
      </c>
      <c r="F3119" s="149" t="str">
        <f>+VLOOKUP($A3119,mUNICIPIOS!$B$4:$F$343,4,0)</f>
        <v>Guazacapán</v>
      </c>
      <c r="G3119" s="139" t="str">
        <f t="shared" ref="G3119:K3119" si="3173">+G3081</f>
        <v>06</v>
      </c>
      <c r="H3119" t="str">
        <f t="shared" si="3173"/>
        <v>IGE</v>
      </c>
      <c r="I3119" t="str">
        <f t="shared" si="3173"/>
        <v>Índice de Gestión Estratégica</v>
      </c>
      <c r="J3119" t="str">
        <f t="shared" si="3173"/>
        <v>06-06</v>
      </c>
      <c r="K3119" t="str">
        <f t="shared" si="3173"/>
        <v>Gestión de riesgo en la formulación de proyectos derivados de la planificación operativa anual</v>
      </c>
      <c r="L3119" s="150">
        <f>+VLOOKUP($E3119,IGE_2018!$B$8:$Z$347,18,0)</f>
        <v>0</v>
      </c>
      <c r="M3119" s="142" t="str">
        <f>+VLOOKUP($E3119,IGE_2018!$B$8:$Z$347,19,0)</f>
        <v>Bajo</v>
      </c>
    </row>
    <row r="3120" spans="1:13" x14ac:dyDescent="0.3">
      <c r="A3120" s="139">
        <f t="shared" si="3169"/>
        <v>82</v>
      </c>
      <c r="B3120" s="148">
        <f t="shared" si="3171"/>
        <v>36</v>
      </c>
      <c r="D3120" s="149" t="str">
        <f>+VLOOKUP($A3120,mUNICIPIOS!$B$4:$F$343,2,0)</f>
        <v>Santa Rosa</v>
      </c>
      <c r="E3120" s="149">
        <f>+VLOOKUP($A3120,mUNICIPIOS!$B$4:$F$343,3,0)</f>
        <v>611</v>
      </c>
      <c r="F3120" s="149" t="str">
        <f>+VLOOKUP($A3120,mUNICIPIOS!$B$4:$F$343,4,0)</f>
        <v>Guazacapán</v>
      </c>
      <c r="G3120" s="139" t="str">
        <f t="shared" ref="G3120:K3120" si="3174">+G3082</f>
        <v>06</v>
      </c>
      <c r="H3120" t="str">
        <f t="shared" si="3174"/>
        <v>IGE</v>
      </c>
      <c r="I3120" t="str">
        <f t="shared" si="3174"/>
        <v>Índice de Gestión Estratégica</v>
      </c>
      <c r="J3120" t="str">
        <f t="shared" si="3174"/>
        <v>06-07</v>
      </c>
      <c r="K3120" t="str">
        <f t="shared" si="3174"/>
        <v>Ingresos por servicios ambientales en relación a los ingresos propios sin regalías</v>
      </c>
      <c r="L3120" s="150">
        <f>+VLOOKUP($E3120,IGE_2018!$B$8:$Z$347,21,0)</f>
        <v>8.1981430798843853E-3</v>
      </c>
      <c r="M3120" s="142" t="str">
        <f>+VLOOKUP($E3120,IGE_2018!$B$8:$Z$347,22,0)</f>
        <v>Bajo</v>
      </c>
    </row>
    <row r="3121" spans="1:13" x14ac:dyDescent="0.3">
      <c r="A3121" s="139">
        <f t="shared" si="3169"/>
        <v>82</v>
      </c>
      <c r="B3121" s="148">
        <f t="shared" si="3171"/>
        <v>37</v>
      </c>
      <c r="D3121" s="149" t="str">
        <f>+VLOOKUP($A3121,mUNICIPIOS!$B$4:$F$343,2,0)</f>
        <v>Santa Rosa</v>
      </c>
      <c r="E3121" s="149">
        <f>+VLOOKUP($A3121,mUNICIPIOS!$B$4:$F$343,3,0)</f>
        <v>611</v>
      </c>
      <c r="F3121" s="149" t="str">
        <f>+VLOOKUP($A3121,mUNICIPIOS!$B$4:$F$343,4,0)</f>
        <v>Guazacapán</v>
      </c>
      <c r="G3121" s="139" t="str">
        <f t="shared" ref="G3121:K3121" si="3175">+G3083</f>
        <v>06</v>
      </c>
      <c r="H3121" t="str">
        <f t="shared" si="3175"/>
        <v>IGE</v>
      </c>
      <c r="I3121" t="str">
        <f t="shared" si="3175"/>
        <v>Índice de Gestión Estratégica</v>
      </c>
      <c r="J3121" t="str">
        <f t="shared" si="3175"/>
        <v>INDICE</v>
      </c>
      <c r="K3121">
        <f t="shared" si="3175"/>
        <v>0</v>
      </c>
      <c r="L3121" s="150">
        <f>+VLOOKUP($E3121,IGE_2018!$B$8:$Z$347,24,0)</f>
        <v>6.0472667970350502E-2</v>
      </c>
      <c r="M3121" s="142" t="str">
        <f>+VLOOKUP($E3121,IGE_2018!$B$8:$Z$347,25,0)</f>
        <v>Bajo</v>
      </c>
    </row>
    <row r="3122" spans="1:13" x14ac:dyDescent="0.3">
      <c r="A3122" s="139">
        <f t="shared" si="3169"/>
        <v>82</v>
      </c>
      <c r="B3122" s="148">
        <f t="shared" si="3171"/>
        <v>38</v>
      </c>
      <c r="D3122" s="149" t="str">
        <f>+VLOOKUP($A3122,mUNICIPIOS!$B$4:$F$343,2,0)</f>
        <v>Santa Rosa</v>
      </c>
      <c r="E3122" s="149">
        <f>+VLOOKUP($A3122,mUNICIPIOS!$B$4:$F$343,3,0)</f>
        <v>611</v>
      </c>
      <c r="F3122" s="149" t="str">
        <f>+VLOOKUP($A3122,mUNICIPIOS!$B$4:$F$343,4,0)</f>
        <v>Guazacapán</v>
      </c>
      <c r="G3122" s="139" t="str">
        <f t="shared" ref="G3122:K3122" si="3176">+G3084</f>
        <v>RANKING</v>
      </c>
      <c r="H3122" t="str">
        <f t="shared" si="3176"/>
        <v>RGM</v>
      </c>
      <c r="I3122" t="str">
        <f t="shared" si="3176"/>
        <v>Ranking de la Gestión Municipal 2018</v>
      </c>
      <c r="J3122" t="str">
        <f t="shared" si="3176"/>
        <v>RANKING</v>
      </c>
      <c r="K3122">
        <f t="shared" si="3176"/>
        <v>0</v>
      </c>
      <c r="L3122" s="151">
        <f>+VLOOKUP($E3122,Resultados_generales!$C$8:$AE$347,27,0)</f>
        <v>0.29452184580747731</v>
      </c>
      <c r="M3122" t="str">
        <f>+VLOOKUP($E3122,Resultados_generales!$C$8:$AE$347,28,0)</f>
        <v>Medio bajo</v>
      </c>
    </row>
    <row r="3123" spans="1:13" x14ac:dyDescent="0.3">
      <c r="A3123" s="139">
        <f t="shared" si="3169"/>
        <v>83</v>
      </c>
      <c r="B3123" s="148">
        <f t="shared" si="3171"/>
        <v>1</v>
      </c>
      <c r="D3123" s="149" t="str">
        <f>+VLOOKUP($A3123,mUNICIPIOS!$B$4:$F$343,2,0)</f>
        <v>Santa Rosa</v>
      </c>
      <c r="E3123" s="149">
        <f>+VLOOKUP($A3123,mUNICIPIOS!$B$4:$F$343,3,0)</f>
        <v>612</v>
      </c>
      <c r="F3123" s="149" t="str">
        <f>+VLOOKUP($A3123,mUNICIPIOS!$B$4:$F$343,4,0)</f>
        <v>Santa Cruz Naranjo</v>
      </c>
      <c r="G3123" s="139" t="str">
        <f t="shared" ref="G3123:K3123" si="3177">+G3085</f>
        <v>01</v>
      </c>
      <c r="H3123" t="str">
        <f t="shared" si="3177"/>
        <v>IPC</v>
      </c>
      <c r="I3123" t="str">
        <f t="shared" si="3177"/>
        <v>Índice de Participación Ciudadana</v>
      </c>
      <c r="J3123" t="str">
        <f t="shared" si="3177"/>
        <v>01-01</v>
      </c>
      <c r="K3123" t="str">
        <f t="shared" si="3177"/>
        <v>Número de reuniones del COMUDE en el año de la medición.</v>
      </c>
      <c r="L3123" s="150">
        <f>+VLOOKUP($E3123,IPC_2018!$B$8:$T$347,3,0)</f>
        <v>0.75</v>
      </c>
      <c r="M3123" s="142" t="str">
        <f>+VLOOKUP($E3123,IPC_2018!$B$8:$T$347,4,0)</f>
        <v>Medio alto</v>
      </c>
    </row>
    <row r="3124" spans="1:13" x14ac:dyDescent="0.3">
      <c r="A3124" s="139">
        <f t="shared" si="3169"/>
        <v>83</v>
      </c>
      <c r="B3124" s="148">
        <f t="shared" si="3171"/>
        <v>2</v>
      </c>
      <c r="D3124" s="149" t="str">
        <f>+VLOOKUP($A3124,mUNICIPIOS!$B$4:$F$343,2,0)</f>
        <v>Santa Rosa</v>
      </c>
      <c r="E3124" s="149">
        <f>+VLOOKUP($A3124,mUNICIPIOS!$B$4:$F$343,3,0)</f>
        <v>612</v>
      </c>
      <c r="F3124" s="149" t="str">
        <f>+VLOOKUP($A3124,mUNICIPIOS!$B$4:$F$343,4,0)</f>
        <v>Santa Cruz Naranjo</v>
      </c>
      <c r="G3124" s="139" t="str">
        <f t="shared" ref="G3124:K3124" si="3178">+G3086</f>
        <v>01</v>
      </c>
      <c r="H3124" t="str">
        <f t="shared" si="3178"/>
        <v>IPC</v>
      </c>
      <c r="I3124" t="str">
        <f t="shared" si="3178"/>
        <v>Índice de Participación Ciudadana</v>
      </c>
      <c r="J3124" t="str">
        <f t="shared" si="3178"/>
        <v>01-02</v>
      </c>
      <c r="K3124" t="str">
        <f t="shared" si="3178"/>
        <v>Participación de Alcaldes, Concejales y Síndicos determinados o designados en el COMUDE</v>
      </c>
      <c r="L3124" s="150">
        <f>+VLOOKUP($E3124,IPC_2018!$B$8:$T$347,6,0)</f>
        <v>0.97222222222222221</v>
      </c>
      <c r="M3124" s="142" t="str">
        <f>+VLOOKUP($E3124,IPC_2018!$B$8:$T$347,7,0)</f>
        <v>Alto</v>
      </c>
    </row>
    <row r="3125" spans="1:13" x14ac:dyDescent="0.3">
      <c r="A3125" s="139">
        <f t="shared" si="3169"/>
        <v>83</v>
      </c>
      <c r="B3125" s="148">
        <f t="shared" si="3171"/>
        <v>3</v>
      </c>
      <c r="D3125" s="149" t="str">
        <f>+VLOOKUP($A3125,mUNICIPIOS!$B$4:$F$343,2,0)</f>
        <v>Santa Rosa</v>
      </c>
      <c r="E3125" s="149">
        <f>+VLOOKUP($A3125,mUNICIPIOS!$B$4:$F$343,3,0)</f>
        <v>612</v>
      </c>
      <c r="F3125" s="149" t="str">
        <f>+VLOOKUP($A3125,mUNICIPIOS!$B$4:$F$343,4,0)</f>
        <v>Santa Cruz Naranjo</v>
      </c>
      <c r="G3125" s="139" t="str">
        <f t="shared" ref="G3125:K3125" si="3179">+G3087</f>
        <v>01</v>
      </c>
      <c r="H3125" t="str">
        <f t="shared" si="3179"/>
        <v>IPC</v>
      </c>
      <c r="I3125" t="str">
        <f t="shared" si="3179"/>
        <v>Índice de Participación Ciudadana</v>
      </c>
      <c r="J3125" t="str">
        <f t="shared" si="3179"/>
        <v>01-03</v>
      </c>
      <c r="K3125" t="str">
        <f t="shared" si="3179"/>
        <v>Participación  de organizaciones de jóvenes, mujeres, pueblos mayas, xincas, garífunas, y otras organizaciones en el Comude</v>
      </c>
      <c r="L3125" s="150">
        <f>+VLOOKUP($E3125,IPC_2018!$B$8:$T$347,9,0)</f>
        <v>0</v>
      </c>
      <c r="M3125" s="142" t="str">
        <f>+VLOOKUP($E3125,IPC_2018!$B$8:$T$347,10,0)</f>
        <v>Bajo</v>
      </c>
    </row>
    <row r="3126" spans="1:13" x14ac:dyDescent="0.3">
      <c r="A3126" s="139">
        <f t="shared" si="3169"/>
        <v>83</v>
      </c>
      <c r="B3126" s="148">
        <f t="shared" si="3171"/>
        <v>4</v>
      </c>
      <c r="D3126" s="149" t="str">
        <f>+VLOOKUP($A3126,mUNICIPIOS!$B$4:$F$343,2,0)</f>
        <v>Santa Rosa</v>
      </c>
      <c r="E3126" s="149">
        <f>+VLOOKUP($A3126,mUNICIPIOS!$B$4:$F$343,3,0)</f>
        <v>612</v>
      </c>
      <c r="F3126" s="149" t="str">
        <f>+VLOOKUP($A3126,mUNICIPIOS!$B$4:$F$343,4,0)</f>
        <v>Santa Cruz Naranjo</v>
      </c>
      <c r="G3126" s="139" t="str">
        <f t="shared" ref="G3126:K3126" si="3180">+G3088</f>
        <v>01</v>
      </c>
      <c r="H3126" t="str">
        <f t="shared" si="3180"/>
        <v>IPC</v>
      </c>
      <c r="I3126" t="str">
        <f t="shared" si="3180"/>
        <v>Índice de Participación Ciudadana</v>
      </c>
      <c r="J3126" t="str">
        <f t="shared" si="3180"/>
        <v>01-04</v>
      </c>
      <c r="K3126" t="str">
        <f t="shared" si="3180"/>
        <v>Representatividad territorial del Comude.</v>
      </c>
      <c r="L3126" s="150">
        <f>+VLOOKUP($E3126,IPC_2018!$B$8:$T$347,12,0)</f>
        <v>0.89696969696969697</v>
      </c>
      <c r="M3126" s="142" t="str">
        <f>+VLOOKUP($E3126,IPC_2018!$B$8:$T$347,13,0)</f>
        <v>Alto</v>
      </c>
    </row>
    <row r="3127" spans="1:13" x14ac:dyDescent="0.3">
      <c r="A3127" s="139">
        <f t="shared" si="3169"/>
        <v>83</v>
      </c>
      <c r="B3127" s="148">
        <f t="shared" si="3171"/>
        <v>5</v>
      </c>
      <c r="D3127" s="149" t="str">
        <f>+VLOOKUP($A3127,mUNICIPIOS!$B$4:$F$343,2,0)</f>
        <v>Santa Rosa</v>
      </c>
      <c r="E3127" s="149">
        <f>+VLOOKUP($A3127,mUNICIPIOS!$B$4:$F$343,3,0)</f>
        <v>612</v>
      </c>
      <c r="F3127" s="149" t="str">
        <f>+VLOOKUP($A3127,mUNICIPIOS!$B$4:$F$343,4,0)</f>
        <v>Santa Cruz Naranjo</v>
      </c>
      <c r="G3127" s="139" t="str">
        <f t="shared" ref="G3127:K3127" si="3181">+G3089</f>
        <v>01</v>
      </c>
      <c r="H3127" t="str">
        <f t="shared" si="3181"/>
        <v>IPC</v>
      </c>
      <c r="I3127" t="str">
        <f t="shared" si="3181"/>
        <v>Índice de Participación Ciudadana</v>
      </c>
      <c r="J3127" t="str">
        <f t="shared" si="3181"/>
        <v>01-05</v>
      </c>
      <c r="K3127" t="str">
        <f t="shared" si="3181"/>
        <v>Funcionamiento del Comude</v>
      </c>
      <c r="L3127" s="150">
        <f>+VLOOKUP($E3127,IPC_2018!$B$8:$T$347,15,0)</f>
        <v>0.45546230875929172</v>
      </c>
      <c r="M3127" s="142" t="str">
        <f>+VLOOKUP($E3127,IPC_2018!$B$8:$T$347,16,0)</f>
        <v>Medio</v>
      </c>
    </row>
    <row r="3128" spans="1:13" x14ac:dyDescent="0.3">
      <c r="A3128" s="139">
        <f t="shared" si="3169"/>
        <v>83</v>
      </c>
      <c r="B3128" s="148">
        <f t="shared" si="3171"/>
        <v>6</v>
      </c>
      <c r="D3128" s="149" t="str">
        <f>+VLOOKUP($A3128,mUNICIPIOS!$B$4:$F$343,2,0)</f>
        <v>Santa Rosa</v>
      </c>
      <c r="E3128" s="149">
        <f>+VLOOKUP($A3128,mUNICIPIOS!$B$4:$F$343,3,0)</f>
        <v>612</v>
      </c>
      <c r="F3128" s="149" t="str">
        <f>+VLOOKUP($A3128,mUNICIPIOS!$B$4:$F$343,4,0)</f>
        <v>Santa Cruz Naranjo</v>
      </c>
      <c r="G3128" s="139" t="str">
        <f t="shared" ref="G3128:K3128" si="3182">+G3090</f>
        <v>01</v>
      </c>
      <c r="H3128" t="str">
        <f t="shared" si="3182"/>
        <v>IPC</v>
      </c>
      <c r="I3128" t="str">
        <f t="shared" si="3182"/>
        <v>Índice de Participación Ciudadana</v>
      </c>
      <c r="J3128" t="str">
        <f t="shared" si="3182"/>
        <v>INDICE</v>
      </c>
      <c r="K3128">
        <f t="shared" si="3182"/>
        <v>0</v>
      </c>
      <c r="L3128" s="150">
        <f>+VLOOKUP($E3128,IPC_2018!$B$8:$T$347,18,0)</f>
        <v>0.64314257863712609</v>
      </c>
      <c r="M3128" s="142" t="str">
        <f>+VLOOKUP($E3128,IPC_2018!$B$8:$T$347,19,0)</f>
        <v>Medio alto</v>
      </c>
    </row>
    <row r="3129" spans="1:13" x14ac:dyDescent="0.3">
      <c r="A3129" s="139">
        <f t="shared" si="3169"/>
        <v>83</v>
      </c>
      <c r="B3129" s="148">
        <f t="shared" si="3171"/>
        <v>7</v>
      </c>
      <c r="D3129" s="149" t="str">
        <f>+VLOOKUP($A3129,mUNICIPIOS!$B$4:$F$343,2,0)</f>
        <v>Santa Rosa</v>
      </c>
      <c r="E3129" s="149">
        <f>+VLOOKUP($A3129,mUNICIPIOS!$B$4:$F$343,3,0)</f>
        <v>612</v>
      </c>
      <c r="F3129" s="149" t="str">
        <f>+VLOOKUP($A3129,mUNICIPIOS!$B$4:$F$343,4,0)</f>
        <v>Santa Cruz Naranjo</v>
      </c>
      <c r="G3129" s="139" t="str">
        <f t="shared" ref="G3129:K3129" si="3183">+G3091</f>
        <v>02</v>
      </c>
      <c r="H3129" t="str">
        <f t="shared" si="3183"/>
        <v>IIC</v>
      </c>
      <c r="I3129" t="str">
        <f t="shared" si="3183"/>
        <v>Índice de Información a la Ciudadanía</v>
      </c>
      <c r="J3129" t="str">
        <f t="shared" si="3183"/>
        <v>02-01</v>
      </c>
      <c r="K3129" t="str">
        <f t="shared" si="3183"/>
        <v>Rendición de cuentas cuatrimestral y anual al Comude enfocadas en resultados.</v>
      </c>
      <c r="L3129" s="150">
        <f>+VLOOKUP($E3129,IIC_2018!$B$8:$Q$347,3,0)</f>
        <v>0</v>
      </c>
      <c r="M3129" s="142" t="str">
        <f>+VLOOKUP($E3129,IIC_2018!$B$8:$Q$347,4,0)</f>
        <v>Bajo</v>
      </c>
    </row>
    <row r="3130" spans="1:13" x14ac:dyDescent="0.3">
      <c r="A3130" s="139">
        <f t="shared" si="3169"/>
        <v>83</v>
      </c>
      <c r="B3130" s="148">
        <f t="shared" si="3171"/>
        <v>8</v>
      </c>
      <c r="D3130" s="149" t="str">
        <f>+VLOOKUP($A3130,mUNICIPIOS!$B$4:$F$343,2,0)</f>
        <v>Santa Rosa</v>
      </c>
      <c r="E3130" s="149">
        <f>+VLOOKUP($A3130,mUNICIPIOS!$B$4:$F$343,3,0)</f>
        <v>612</v>
      </c>
      <c r="F3130" s="149" t="str">
        <f>+VLOOKUP($A3130,mUNICIPIOS!$B$4:$F$343,4,0)</f>
        <v>Santa Cruz Naranjo</v>
      </c>
      <c r="G3130" s="139" t="str">
        <f t="shared" ref="G3130:K3130" si="3184">+G3092</f>
        <v>02</v>
      </c>
      <c r="H3130" t="str">
        <f t="shared" si="3184"/>
        <v>IIC</v>
      </c>
      <c r="I3130" t="str">
        <f t="shared" si="3184"/>
        <v>Índice de Información a la Ciudadanía</v>
      </c>
      <c r="J3130" t="str">
        <f t="shared" si="3184"/>
        <v>02-02</v>
      </c>
      <c r="K3130" t="str">
        <f t="shared" si="3184"/>
        <v>Información presupuestaria y otra información brindada a la ciudadanía disponible en medios locales de comunicación.</v>
      </c>
      <c r="L3130" s="150">
        <f>+VLOOKUP($E3130,IIC_2018!$B$8:$Q$347,6,0)</f>
        <v>0</v>
      </c>
      <c r="M3130" s="142" t="str">
        <f>+VLOOKUP($E3130,IIC_2018!$B$8:$Q$347,7,0)</f>
        <v>Bajo</v>
      </c>
    </row>
    <row r="3131" spans="1:13" x14ac:dyDescent="0.3">
      <c r="A3131" s="139">
        <f t="shared" si="3169"/>
        <v>83</v>
      </c>
      <c r="B3131" s="148">
        <f t="shared" si="3171"/>
        <v>9</v>
      </c>
      <c r="D3131" s="149" t="str">
        <f>+VLOOKUP($A3131,mUNICIPIOS!$B$4:$F$343,2,0)</f>
        <v>Santa Rosa</v>
      </c>
      <c r="E3131" s="149">
        <f>+VLOOKUP($A3131,mUNICIPIOS!$B$4:$F$343,3,0)</f>
        <v>612</v>
      </c>
      <c r="F3131" s="149" t="str">
        <f>+VLOOKUP($A3131,mUNICIPIOS!$B$4:$F$343,4,0)</f>
        <v>Santa Cruz Naranjo</v>
      </c>
      <c r="G3131" s="139" t="str">
        <f t="shared" ref="G3131:K3131" si="3185">+G3093</f>
        <v>02</v>
      </c>
      <c r="H3131" t="str">
        <f t="shared" si="3185"/>
        <v>IIC</v>
      </c>
      <c r="I3131" t="str">
        <f t="shared" si="3185"/>
        <v>Índice de Información a la Ciudadanía</v>
      </c>
      <c r="J3131" t="str">
        <f t="shared" si="3185"/>
        <v>02-03</v>
      </c>
      <c r="K3131" t="str">
        <f t="shared" si="3185"/>
        <v>Información pública de oficio actualizada y disponible de acuerdo a la LAIP y uso de internet.</v>
      </c>
      <c r="L3131" s="150">
        <f>+VLOOKUP($E3131,IIC_2018!$B$8:$Q$347,9,0)</f>
        <v>0.99999999999999989</v>
      </c>
      <c r="M3131" s="142" t="str">
        <f>+VLOOKUP($E3131,IIC_2018!$B$8:$Q$347,10,0)</f>
        <v>Alto</v>
      </c>
    </row>
    <row r="3132" spans="1:13" x14ac:dyDescent="0.3">
      <c r="A3132" s="139">
        <f t="shared" si="3169"/>
        <v>83</v>
      </c>
      <c r="B3132" s="148">
        <f t="shared" si="3171"/>
        <v>10</v>
      </c>
      <c r="D3132" s="149" t="str">
        <f>+VLOOKUP($A3132,mUNICIPIOS!$B$4:$F$343,2,0)</f>
        <v>Santa Rosa</v>
      </c>
      <c r="E3132" s="149">
        <f>+VLOOKUP($A3132,mUNICIPIOS!$B$4:$F$343,3,0)</f>
        <v>612</v>
      </c>
      <c r="F3132" s="149" t="str">
        <f>+VLOOKUP($A3132,mUNICIPIOS!$B$4:$F$343,4,0)</f>
        <v>Santa Cruz Naranjo</v>
      </c>
      <c r="G3132" s="139" t="str">
        <f t="shared" ref="G3132:K3132" si="3186">+G3094</f>
        <v>02</v>
      </c>
      <c r="H3132" t="str">
        <f t="shared" si="3186"/>
        <v>IIC</v>
      </c>
      <c r="I3132" t="str">
        <f t="shared" si="3186"/>
        <v>Índice de Información a la Ciudadanía</v>
      </c>
      <c r="J3132" t="str">
        <f t="shared" si="3186"/>
        <v>02-04</v>
      </c>
      <c r="K3132" t="str">
        <f t="shared" si="3186"/>
        <v>Relación del monto contratado por medio de Guate compras con el total del presupuesto de egresos vigente.</v>
      </c>
      <c r="L3132" s="150">
        <f>+VLOOKUP($E3132,IIC_2018!$B$8:$Q$347,12,0)</f>
        <v>0.81420909441044942</v>
      </c>
      <c r="M3132" s="142" t="str">
        <f>+VLOOKUP($E3132,IIC_2018!$B$8:$Q$347,13,0)</f>
        <v>Alto</v>
      </c>
    </row>
    <row r="3133" spans="1:13" x14ac:dyDescent="0.3">
      <c r="A3133" s="139">
        <f t="shared" si="3169"/>
        <v>83</v>
      </c>
      <c r="B3133" s="148">
        <f t="shared" si="3171"/>
        <v>11</v>
      </c>
      <c r="D3133" s="149" t="str">
        <f>+VLOOKUP($A3133,mUNICIPIOS!$B$4:$F$343,2,0)</f>
        <v>Santa Rosa</v>
      </c>
      <c r="E3133" s="149">
        <f>+VLOOKUP($A3133,mUNICIPIOS!$B$4:$F$343,3,0)</f>
        <v>612</v>
      </c>
      <c r="F3133" s="149" t="str">
        <f>+VLOOKUP($A3133,mUNICIPIOS!$B$4:$F$343,4,0)</f>
        <v>Santa Cruz Naranjo</v>
      </c>
      <c r="G3133" s="139" t="str">
        <f t="shared" ref="G3133:K3133" si="3187">+G3095</f>
        <v>02</v>
      </c>
      <c r="H3133" t="str">
        <f t="shared" si="3187"/>
        <v>IIC</v>
      </c>
      <c r="I3133" t="str">
        <f t="shared" si="3187"/>
        <v>Índice de Información a la Ciudadanía</v>
      </c>
      <c r="J3133" t="str">
        <f t="shared" si="3187"/>
        <v>INDICE</v>
      </c>
      <c r="K3133">
        <f t="shared" si="3187"/>
        <v>0</v>
      </c>
      <c r="L3133" s="150">
        <f>+VLOOKUP($E3133,IIC_2018!$B$8:$Q$347,15,0)</f>
        <v>0.4535522736026123</v>
      </c>
      <c r="M3133" s="142" t="str">
        <f>+VLOOKUP($E3133,IIC_2018!$B$8:$Q$347,16,0)</f>
        <v>Medio</v>
      </c>
    </row>
    <row r="3134" spans="1:13" x14ac:dyDescent="0.3">
      <c r="A3134" s="139">
        <f t="shared" si="3169"/>
        <v>83</v>
      </c>
      <c r="B3134" s="148">
        <f t="shared" si="3171"/>
        <v>12</v>
      </c>
      <c r="D3134" s="149" t="str">
        <f>+VLOOKUP($A3134,mUNICIPIOS!$B$4:$F$343,2,0)</f>
        <v>Santa Rosa</v>
      </c>
      <c r="E3134" s="149">
        <f>+VLOOKUP($A3134,mUNICIPIOS!$B$4:$F$343,3,0)</f>
        <v>612</v>
      </c>
      <c r="F3134" s="149" t="str">
        <f>+VLOOKUP($A3134,mUNICIPIOS!$B$4:$F$343,4,0)</f>
        <v>Santa Cruz Naranjo</v>
      </c>
      <c r="G3134" s="139" t="str">
        <f t="shared" ref="G3134:K3134" si="3188">+G3096</f>
        <v>03</v>
      </c>
      <c r="H3134" t="str">
        <f t="shared" si="3188"/>
        <v>ISP</v>
      </c>
      <c r="I3134" t="str">
        <f t="shared" si="3188"/>
        <v>Índice de Servicios Públicos</v>
      </c>
      <c r="J3134" t="str">
        <f t="shared" si="3188"/>
        <v>03-01</v>
      </c>
      <c r="K3134" t="str">
        <f t="shared" si="3188"/>
        <v>Cobertura del servicio público de agua</v>
      </c>
      <c r="L3134" s="150">
        <f>+VLOOKUP($E3134,ISP_2018!$B$8:$T$347,3,0)</f>
        <v>0</v>
      </c>
      <c r="M3134" s="142" t="str">
        <f>+VLOOKUP($E3134,ISP_2018!$B$8:$T$347,4,0)</f>
        <v>Bajo</v>
      </c>
    </row>
    <row r="3135" spans="1:13" x14ac:dyDescent="0.3">
      <c r="A3135" s="139">
        <f t="shared" si="3169"/>
        <v>83</v>
      </c>
      <c r="B3135" s="148">
        <f t="shared" si="3171"/>
        <v>13</v>
      </c>
      <c r="D3135" s="149" t="str">
        <f>+VLOOKUP($A3135,mUNICIPIOS!$B$4:$F$343,2,0)</f>
        <v>Santa Rosa</v>
      </c>
      <c r="E3135" s="149">
        <f>+VLOOKUP($A3135,mUNICIPIOS!$B$4:$F$343,3,0)</f>
        <v>612</v>
      </c>
      <c r="F3135" s="149" t="str">
        <f>+VLOOKUP($A3135,mUNICIPIOS!$B$4:$F$343,4,0)</f>
        <v>Santa Cruz Naranjo</v>
      </c>
      <c r="G3135" s="139" t="str">
        <f t="shared" ref="G3135:K3135" si="3189">+G3097</f>
        <v>03</v>
      </c>
      <c r="H3135" t="str">
        <f t="shared" si="3189"/>
        <v>ISP</v>
      </c>
      <c r="I3135" t="str">
        <f t="shared" si="3189"/>
        <v>Índice de Servicios Públicos</v>
      </c>
      <c r="J3135" t="str">
        <f t="shared" si="3189"/>
        <v>03-02</v>
      </c>
      <c r="K3135" t="str">
        <f t="shared" si="3189"/>
        <v>Control de la calidad del servicio público de agua</v>
      </c>
      <c r="L3135" s="150">
        <f>+VLOOKUP($E3135,ISP_2018!$B$8:$T$347,6,0)</f>
        <v>0</v>
      </c>
      <c r="M3135" s="142" t="str">
        <f>+VLOOKUP($E3135,ISP_2018!$B$8:$T$347,7,0)</f>
        <v>Bajo</v>
      </c>
    </row>
    <row r="3136" spans="1:13" x14ac:dyDescent="0.3">
      <c r="A3136" s="139">
        <f t="shared" si="3169"/>
        <v>83</v>
      </c>
      <c r="B3136" s="148">
        <f t="shared" si="3171"/>
        <v>14</v>
      </c>
      <c r="D3136" s="149" t="str">
        <f>+VLOOKUP($A3136,mUNICIPIOS!$B$4:$F$343,2,0)</f>
        <v>Santa Rosa</v>
      </c>
      <c r="E3136" s="149">
        <f>+VLOOKUP($A3136,mUNICIPIOS!$B$4:$F$343,3,0)</f>
        <v>612</v>
      </c>
      <c r="F3136" s="149" t="str">
        <f>+VLOOKUP($A3136,mUNICIPIOS!$B$4:$F$343,4,0)</f>
        <v>Santa Cruz Naranjo</v>
      </c>
      <c r="G3136" s="139" t="str">
        <f t="shared" ref="G3136:K3136" si="3190">+G3098</f>
        <v>03</v>
      </c>
      <c r="H3136" t="str">
        <f t="shared" si="3190"/>
        <v>ISP</v>
      </c>
      <c r="I3136" t="str">
        <f t="shared" si="3190"/>
        <v>Índice de Servicios Públicos</v>
      </c>
      <c r="J3136" t="str">
        <f t="shared" si="3190"/>
        <v>03-03</v>
      </c>
      <c r="K3136" t="str">
        <f t="shared" si="3190"/>
        <v>Disposición  y tratamiento  de aguas residuales</v>
      </c>
      <c r="L3136" s="150">
        <f>+VLOOKUP($E3136,ISP_2018!$B$8:$T$347,9,0)</f>
        <v>0.13660245858056355</v>
      </c>
      <c r="M3136" s="142" t="str">
        <f>+VLOOKUP($E3136,ISP_2018!$B$8:$T$347,10,0)</f>
        <v>Bajo</v>
      </c>
    </row>
    <row r="3137" spans="1:13" x14ac:dyDescent="0.3">
      <c r="A3137" s="139">
        <f t="shared" si="3169"/>
        <v>83</v>
      </c>
      <c r="B3137" s="148">
        <f t="shared" si="3171"/>
        <v>15</v>
      </c>
      <c r="D3137" s="149" t="str">
        <f>+VLOOKUP($A3137,mUNICIPIOS!$B$4:$F$343,2,0)</f>
        <v>Santa Rosa</v>
      </c>
      <c r="E3137" s="149">
        <f>+VLOOKUP($A3137,mUNICIPIOS!$B$4:$F$343,3,0)</f>
        <v>612</v>
      </c>
      <c r="F3137" s="149" t="str">
        <f>+VLOOKUP($A3137,mUNICIPIOS!$B$4:$F$343,4,0)</f>
        <v>Santa Cruz Naranjo</v>
      </c>
      <c r="G3137" s="139" t="str">
        <f t="shared" ref="G3137:K3137" si="3191">+G3099</f>
        <v>03</v>
      </c>
      <c r="H3137" t="str">
        <f t="shared" si="3191"/>
        <v>ISP</v>
      </c>
      <c r="I3137" t="str">
        <f t="shared" si="3191"/>
        <v>Índice de Servicios Públicos</v>
      </c>
      <c r="J3137" t="str">
        <f t="shared" si="3191"/>
        <v>03-04</v>
      </c>
      <c r="K3137" t="str">
        <f t="shared" si="3191"/>
        <v>Gestión y manejo de los residuos y desechos sólidos</v>
      </c>
      <c r="L3137" s="150">
        <f>+VLOOKUP($E3137,ISP_2018!$B$8:$T$347,12,0)</f>
        <v>6.4431234447969304E-2</v>
      </c>
      <c r="M3137" s="142" t="str">
        <f>+VLOOKUP($E3137,ISP_2018!$B$8:$T$347,13,0)</f>
        <v>Bajo</v>
      </c>
    </row>
    <row r="3138" spans="1:13" x14ac:dyDescent="0.3">
      <c r="A3138" s="139">
        <f t="shared" si="3169"/>
        <v>83</v>
      </c>
      <c r="B3138" s="148">
        <f t="shared" si="3171"/>
        <v>16</v>
      </c>
      <c r="D3138" s="149" t="str">
        <f>+VLOOKUP($A3138,mUNICIPIOS!$B$4:$F$343,2,0)</f>
        <v>Santa Rosa</v>
      </c>
      <c r="E3138" s="149">
        <f>+VLOOKUP($A3138,mUNICIPIOS!$B$4:$F$343,3,0)</f>
        <v>612</v>
      </c>
      <c r="F3138" s="149" t="str">
        <f>+VLOOKUP($A3138,mUNICIPIOS!$B$4:$F$343,4,0)</f>
        <v>Santa Cruz Naranjo</v>
      </c>
      <c r="G3138" s="139" t="str">
        <f t="shared" ref="G3138:K3138" si="3192">+G3100</f>
        <v>03</v>
      </c>
      <c r="H3138" t="str">
        <f t="shared" si="3192"/>
        <v>ISP</v>
      </c>
      <c r="I3138" t="str">
        <f t="shared" si="3192"/>
        <v>Índice de Servicios Públicos</v>
      </c>
      <c r="J3138" t="str">
        <f t="shared" si="3192"/>
        <v>03-05</v>
      </c>
      <c r="K3138" t="str">
        <f t="shared" si="3192"/>
        <v>Gestión de servicios públicos municipales</v>
      </c>
      <c r="L3138" s="150">
        <f>+VLOOKUP($E3138,ISP_2018!$B$8:$T$347,15,0)</f>
        <v>0</v>
      </c>
      <c r="M3138" s="142" t="str">
        <f>+VLOOKUP($E3138,ISP_2018!$B$8:$T$347,16,0)</f>
        <v>Bajo</v>
      </c>
    </row>
    <row r="3139" spans="1:13" x14ac:dyDescent="0.3">
      <c r="A3139" s="139">
        <f t="shared" si="3169"/>
        <v>83</v>
      </c>
      <c r="B3139" s="148">
        <f t="shared" si="3171"/>
        <v>17</v>
      </c>
      <c r="D3139" s="149" t="str">
        <f>+VLOOKUP($A3139,mUNICIPIOS!$B$4:$F$343,2,0)</f>
        <v>Santa Rosa</v>
      </c>
      <c r="E3139" s="149">
        <f>+VLOOKUP($A3139,mUNICIPIOS!$B$4:$F$343,3,0)</f>
        <v>612</v>
      </c>
      <c r="F3139" s="149" t="str">
        <f>+VLOOKUP($A3139,mUNICIPIOS!$B$4:$F$343,4,0)</f>
        <v>Santa Cruz Naranjo</v>
      </c>
      <c r="G3139" s="139" t="str">
        <f t="shared" ref="G3139:K3139" si="3193">+G3101</f>
        <v>03</v>
      </c>
      <c r="H3139" t="str">
        <f t="shared" si="3193"/>
        <v>ISP</v>
      </c>
      <c r="I3139" t="str">
        <f t="shared" si="3193"/>
        <v>Índice de Servicios Públicos</v>
      </c>
      <c r="J3139" t="str">
        <f t="shared" si="3193"/>
        <v>INDICE</v>
      </c>
      <c r="K3139">
        <f t="shared" si="3193"/>
        <v>0</v>
      </c>
      <c r="L3139" s="150">
        <f>+VLOOKUP($E3139,ISP_2018!$B$8:$T$347,18,0)</f>
        <v>4.0206738605706574E-2</v>
      </c>
      <c r="M3139" s="142" t="str">
        <f>+VLOOKUP($E3139,ISP_2018!$B$8:$T$347,19,0)</f>
        <v>Bajo</v>
      </c>
    </row>
    <row r="3140" spans="1:13" x14ac:dyDescent="0.3">
      <c r="A3140" s="139">
        <f t="shared" si="3169"/>
        <v>83</v>
      </c>
      <c r="B3140" s="148">
        <f t="shared" si="3171"/>
        <v>18</v>
      </c>
      <c r="D3140" s="149" t="str">
        <f>+VLOOKUP($A3140,mUNICIPIOS!$B$4:$F$343,2,0)</f>
        <v>Santa Rosa</v>
      </c>
      <c r="E3140" s="149">
        <f>+VLOOKUP($A3140,mUNICIPIOS!$B$4:$F$343,3,0)</f>
        <v>612</v>
      </c>
      <c r="F3140" s="149" t="str">
        <f>+VLOOKUP($A3140,mUNICIPIOS!$B$4:$F$343,4,0)</f>
        <v>Santa Cruz Naranjo</v>
      </c>
      <c r="G3140" s="139" t="str">
        <f t="shared" ref="G3140:K3140" si="3194">+G3102</f>
        <v>04</v>
      </c>
      <c r="H3140" t="str">
        <f t="shared" si="3194"/>
        <v>IGA</v>
      </c>
      <c r="I3140" t="str">
        <f t="shared" si="3194"/>
        <v>Índice de Gestión Administrativa</v>
      </c>
      <c r="J3140" t="str">
        <f t="shared" si="3194"/>
        <v>04-01</v>
      </c>
      <c r="K3140" t="str">
        <f t="shared" si="3194"/>
        <v>Existencia de elementos de atención municipal orientada al vecino</v>
      </c>
      <c r="L3140" s="150">
        <f>+VLOOKUP($E3140,IGA_2018!$B$8:$N$347,3,0)</f>
        <v>0</v>
      </c>
      <c r="M3140" s="142" t="str">
        <f>+VLOOKUP($E3140,IGA_2018!$B$8:$N$347,4,0)</f>
        <v>Bajo</v>
      </c>
    </row>
    <row r="3141" spans="1:13" x14ac:dyDescent="0.3">
      <c r="A3141" s="139">
        <f t="shared" si="3169"/>
        <v>83</v>
      </c>
      <c r="B3141" s="148">
        <f t="shared" si="3171"/>
        <v>19</v>
      </c>
      <c r="D3141" s="149" t="str">
        <f>+VLOOKUP($A3141,mUNICIPIOS!$B$4:$F$343,2,0)</f>
        <v>Santa Rosa</v>
      </c>
      <c r="E3141" s="149">
        <f>+VLOOKUP($A3141,mUNICIPIOS!$B$4:$F$343,3,0)</f>
        <v>612</v>
      </c>
      <c r="F3141" s="149" t="str">
        <f>+VLOOKUP($A3141,mUNICIPIOS!$B$4:$F$343,4,0)</f>
        <v>Santa Cruz Naranjo</v>
      </c>
      <c r="G3141" s="139" t="str">
        <f t="shared" ref="G3141:K3141" si="3195">+G3103</f>
        <v>04</v>
      </c>
      <c r="H3141" t="str">
        <f t="shared" si="3195"/>
        <v>IGA</v>
      </c>
      <c r="I3141" t="str">
        <f t="shared" si="3195"/>
        <v>Índice de Gestión Administrativa</v>
      </c>
      <c r="J3141" t="str">
        <f t="shared" si="3195"/>
        <v>04-02</v>
      </c>
      <c r="K3141" t="str">
        <f t="shared" si="3195"/>
        <v>Gestión del recurso humano.</v>
      </c>
      <c r="L3141" s="150">
        <f>+VLOOKUP($E3141,IGA_2018!$B$8:$N$347,6,0)</f>
        <v>0.49549317537986109</v>
      </c>
      <c r="M3141" s="142" t="str">
        <f>+VLOOKUP($E3141,IGA_2018!$B$8:$N$347,7,0)</f>
        <v>Medio</v>
      </c>
    </row>
    <row r="3142" spans="1:13" x14ac:dyDescent="0.3">
      <c r="A3142" s="139">
        <f t="shared" si="3169"/>
        <v>83</v>
      </c>
      <c r="B3142" s="148">
        <f t="shared" si="3171"/>
        <v>20</v>
      </c>
      <c r="D3142" s="149" t="str">
        <f>+VLOOKUP($A3142,mUNICIPIOS!$B$4:$F$343,2,0)</f>
        <v>Santa Rosa</v>
      </c>
      <c r="E3142" s="149">
        <f>+VLOOKUP($A3142,mUNICIPIOS!$B$4:$F$343,3,0)</f>
        <v>612</v>
      </c>
      <c r="F3142" s="149" t="str">
        <f>+VLOOKUP($A3142,mUNICIPIOS!$B$4:$F$343,4,0)</f>
        <v>Santa Cruz Naranjo</v>
      </c>
      <c r="G3142" s="139" t="str">
        <f t="shared" ref="G3142:K3142" si="3196">+G3104</f>
        <v>04</v>
      </c>
      <c r="H3142" t="str">
        <f t="shared" si="3196"/>
        <v>IGA</v>
      </c>
      <c r="I3142" t="str">
        <f t="shared" si="3196"/>
        <v>Índice de Gestión Administrativa</v>
      </c>
      <c r="J3142" t="str">
        <f t="shared" si="3196"/>
        <v>04-03</v>
      </c>
      <c r="K3142" t="str">
        <f t="shared" si="3196"/>
        <v>Existencia de oficinas municipales con instrumentos de gestión.</v>
      </c>
      <c r="L3142" s="150">
        <f>+VLOOKUP($E3142,IGA_2018!$B$8:$N$347,9,0)</f>
        <v>0.96249999999999991</v>
      </c>
      <c r="M3142" s="142" t="str">
        <f>+VLOOKUP($E3142,IGA_2018!$B$8:$N$347,10,0)</f>
        <v>Alto</v>
      </c>
    </row>
    <row r="3143" spans="1:13" x14ac:dyDescent="0.3">
      <c r="A3143" s="139">
        <f t="shared" si="3169"/>
        <v>83</v>
      </c>
      <c r="B3143" s="148">
        <f t="shared" si="3171"/>
        <v>21</v>
      </c>
      <c r="D3143" s="149" t="str">
        <f>+VLOOKUP($A3143,mUNICIPIOS!$B$4:$F$343,2,0)</f>
        <v>Santa Rosa</v>
      </c>
      <c r="E3143" s="149">
        <f>+VLOOKUP($A3143,mUNICIPIOS!$B$4:$F$343,3,0)</f>
        <v>612</v>
      </c>
      <c r="F3143" s="149" t="str">
        <f>+VLOOKUP($A3143,mUNICIPIOS!$B$4:$F$343,4,0)</f>
        <v>Santa Cruz Naranjo</v>
      </c>
      <c r="G3143" s="139" t="str">
        <f t="shared" ref="G3143:K3143" si="3197">+G3105</f>
        <v>04</v>
      </c>
      <c r="H3143" t="str">
        <f t="shared" si="3197"/>
        <v>IGA</v>
      </c>
      <c r="I3143" t="str">
        <f t="shared" si="3197"/>
        <v>Índice de Gestión Administrativa</v>
      </c>
      <c r="J3143" t="str">
        <f t="shared" si="3197"/>
        <v>INDICE</v>
      </c>
      <c r="K3143">
        <f t="shared" si="3197"/>
        <v>0</v>
      </c>
      <c r="L3143" s="150">
        <f>+VLOOKUP($E3143,IGA_2018!$B$8:$N$347,12,0)</f>
        <v>0.51029761138295127</v>
      </c>
      <c r="M3143" s="142" t="str">
        <f>+VLOOKUP($E3143,IGA_2018!$B$8:$N$347,13,0)</f>
        <v>Medio</v>
      </c>
    </row>
    <row r="3144" spans="1:13" x14ac:dyDescent="0.3">
      <c r="A3144" s="139">
        <f t="shared" si="3169"/>
        <v>83</v>
      </c>
      <c r="B3144" s="148">
        <f t="shared" si="3171"/>
        <v>22</v>
      </c>
      <c r="D3144" s="149" t="str">
        <f>+VLOOKUP($A3144,mUNICIPIOS!$B$4:$F$343,2,0)</f>
        <v>Santa Rosa</v>
      </c>
      <c r="E3144" s="149">
        <f>+VLOOKUP($A3144,mUNICIPIOS!$B$4:$F$343,3,0)</f>
        <v>612</v>
      </c>
      <c r="F3144" s="149" t="str">
        <f>+VLOOKUP($A3144,mUNICIPIOS!$B$4:$F$343,4,0)</f>
        <v>Santa Cruz Naranjo</v>
      </c>
      <c r="G3144" s="139" t="str">
        <f t="shared" ref="G3144:K3144" si="3198">+G3106</f>
        <v>05</v>
      </c>
      <c r="H3144" t="str">
        <f t="shared" si="3198"/>
        <v>IGF</v>
      </c>
      <c r="I3144" t="str">
        <f t="shared" si="3198"/>
        <v>Índice de Gestión Financiera</v>
      </c>
      <c r="J3144" t="str">
        <f t="shared" si="3198"/>
        <v>05-01</v>
      </c>
      <c r="K3144" t="str">
        <f t="shared" si="3198"/>
        <v>Autonomía financiera municipal</v>
      </c>
      <c r="L3144" s="150">
        <f>+VLOOKUP($E3144,IGF_2018!$B$8:$Z$347,3,0)</f>
        <v>0.20238022087874696</v>
      </c>
      <c r="M3144" s="142" t="str">
        <f>+VLOOKUP($E3144,IGF_2018!$B$8:$Z$347,4,0)</f>
        <v>Medio bajo</v>
      </c>
    </row>
    <row r="3145" spans="1:13" x14ac:dyDescent="0.3">
      <c r="A3145" s="139">
        <f t="shared" si="3169"/>
        <v>83</v>
      </c>
      <c r="B3145" s="148">
        <f t="shared" si="3171"/>
        <v>23</v>
      </c>
      <c r="D3145" s="149" t="str">
        <f>+VLOOKUP($A3145,mUNICIPIOS!$B$4:$F$343,2,0)</f>
        <v>Santa Rosa</v>
      </c>
      <c r="E3145" s="149">
        <f>+VLOOKUP($A3145,mUNICIPIOS!$B$4:$F$343,3,0)</f>
        <v>612</v>
      </c>
      <c r="F3145" s="149" t="str">
        <f>+VLOOKUP($A3145,mUNICIPIOS!$B$4:$F$343,4,0)</f>
        <v>Santa Cruz Naranjo</v>
      </c>
      <c r="G3145" s="139" t="str">
        <f t="shared" ref="G3145:K3145" si="3199">+G3107</f>
        <v>05</v>
      </c>
      <c r="H3145" t="str">
        <f t="shared" si="3199"/>
        <v>IGF</v>
      </c>
      <c r="I3145" t="str">
        <f t="shared" si="3199"/>
        <v>Índice de Gestión Financiera</v>
      </c>
      <c r="J3145" t="str">
        <f t="shared" si="3199"/>
        <v>05-02</v>
      </c>
      <c r="K3145" t="str">
        <f t="shared" si="3199"/>
        <v xml:space="preserve">Ingresos propios por habitante -sin regalías- </v>
      </c>
      <c r="L3145" s="150">
        <f>+VLOOKUP($E3145,IGF_2018!$B$8:$Z$347,6,0)</f>
        <v>0.13488378695495809</v>
      </c>
      <c r="M3145" s="142" t="str">
        <f>+VLOOKUP($E3145,IGF_2018!$B$8:$Z$347,7,0)</f>
        <v>Bajo</v>
      </c>
    </row>
    <row r="3146" spans="1:13" x14ac:dyDescent="0.3">
      <c r="A3146" s="139">
        <f t="shared" si="3169"/>
        <v>83</v>
      </c>
      <c r="B3146" s="148">
        <f t="shared" si="3171"/>
        <v>24</v>
      </c>
      <c r="D3146" s="149" t="str">
        <f>+VLOOKUP($A3146,mUNICIPIOS!$B$4:$F$343,2,0)</f>
        <v>Santa Rosa</v>
      </c>
      <c r="E3146" s="149">
        <f>+VLOOKUP($A3146,mUNICIPIOS!$B$4:$F$343,3,0)</f>
        <v>612</v>
      </c>
      <c r="F3146" s="149" t="str">
        <f>+VLOOKUP($A3146,mUNICIPIOS!$B$4:$F$343,4,0)</f>
        <v>Santa Cruz Naranjo</v>
      </c>
      <c r="G3146" s="139" t="str">
        <f t="shared" ref="G3146:K3146" si="3200">+G3108</f>
        <v>05</v>
      </c>
      <c r="H3146" t="str">
        <f t="shared" si="3200"/>
        <v>IGF</v>
      </c>
      <c r="I3146" t="str">
        <f t="shared" si="3200"/>
        <v>Índice de Gestión Financiera</v>
      </c>
      <c r="J3146" t="str">
        <f t="shared" si="3200"/>
        <v>05-03</v>
      </c>
      <c r="K3146" t="str">
        <f t="shared" si="3200"/>
        <v>Ingresos del IUSI en relación a los ingresos propios -sin regalías-</v>
      </c>
      <c r="L3146" s="150">
        <f>+VLOOKUP($E3146,IGF_2018!$B$8:$Z$347,9,0)</f>
        <v>8.993986442228824E-2</v>
      </c>
      <c r="M3146" s="142" t="str">
        <f>+VLOOKUP($E3146,IGF_2018!$B$8:$Z$347,10,0)</f>
        <v>Bajo</v>
      </c>
    </row>
    <row r="3147" spans="1:13" x14ac:dyDescent="0.3">
      <c r="A3147" s="139">
        <f t="shared" si="3169"/>
        <v>83</v>
      </c>
      <c r="B3147" s="148">
        <f t="shared" si="3171"/>
        <v>25</v>
      </c>
      <c r="D3147" s="149" t="str">
        <f>+VLOOKUP($A3147,mUNICIPIOS!$B$4:$F$343,2,0)</f>
        <v>Santa Rosa</v>
      </c>
      <c r="E3147" s="149">
        <f>+VLOOKUP($A3147,mUNICIPIOS!$B$4:$F$343,3,0)</f>
        <v>612</v>
      </c>
      <c r="F3147" s="149" t="str">
        <f>+VLOOKUP($A3147,mUNICIPIOS!$B$4:$F$343,4,0)</f>
        <v>Santa Cruz Naranjo</v>
      </c>
      <c r="G3147" s="139" t="str">
        <f t="shared" ref="G3147:K3147" si="3201">+G3109</f>
        <v>05</v>
      </c>
      <c r="H3147" t="str">
        <f t="shared" si="3201"/>
        <v>IGF</v>
      </c>
      <c r="I3147" t="str">
        <f t="shared" si="3201"/>
        <v>Índice de Gestión Financiera</v>
      </c>
      <c r="J3147" t="str">
        <f t="shared" si="3201"/>
        <v>05-04</v>
      </c>
      <c r="K3147" t="str">
        <f t="shared" si="3201"/>
        <v>Inversión anual en capital fijo por habitante</v>
      </c>
      <c r="L3147" s="150">
        <f>+VLOOKUP($E3147,IGF_2018!$B$8:$Z$347,12,0)</f>
        <v>0.12046821361676358</v>
      </c>
      <c r="M3147" s="142" t="str">
        <f>+VLOOKUP($E3147,IGF_2018!$B$8:$Z$347,13,0)</f>
        <v>Bajo</v>
      </c>
    </row>
    <row r="3148" spans="1:13" x14ac:dyDescent="0.3">
      <c r="A3148" s="139">
        <f t="shared" si="3169"/>
        <v>83</v>
      </c>
      <c r="B3148" s="148">
        <f t="shared" si="3171"/>
        <v>26</v>
      </c>
      <c r="D3148" s="149" t="str">
        <f>+VLOOKUP($A3148,mUNICIPIOS!$B$4:$F$343,2,0)</f>
        <v>Santa Rosa</v>
      </c>
      <c r="E3148" s="149">
        <f>+VLOOKUP($A3148,mUNICIPIOS!$B$4:$F$343,3,0)</f>
        <v>612</v>
      </c>
      <c r="F3148" s="149" t="str">
        <f>+VLOOKUP($A3148,mUNICIPIOS!$B$4:$F$343,4,0)</f>
        <v>Santa Cruz Naranjo</v>
      </c>
      <c r="G3148" s="139" t="str">
        <f t="shared" ref="G3148:K3148" si="3202">+G3110</f>
        <v>05</v>
      </c>
      <c r="H3148" t="str">
        <f t="shared" si="3202"/>
        <v>IGF</v>
      </c>
      <c r="I3148" t="str">
        <f t="shared" si="3202"/>
        <v>Índice de Gestión Financiera</v>
      </c>
      <c r="J3148" t="str">
        <f t="shared" si="3202"/>
        <v>05-05</v>
      </c>
      <c r="K3148" t="str">
        <f t="shared" si="3202"/>
        <v>Inversión anual en capital fijo con recursos percibidos por ingresos propios</v>
      </c>
      <c r="L3148" s="150">
        <f>+VLOOKUP($E3148,IGF_2018!$B$8:$Z$347,15,0)</f>
        <v>0.93455152194186386</v>
      </c>
      <c r="M3148" s="142" t="str">
        <f>+VLOOKUP($E3148,IGF_2018!$B$8:$Z$347,16,0)</f>
        <v>Alto</v>
      </c>
    </row>
    <row r="3149" spans="1:13" x14ac:dyDescent="0.3">
      <c r="A3149" s="139">
        <f t="shared" si="3169"/>
        <v>83</v>
      </c>
      <c r="B3149" s="148">
        <f t="shared" si="3171"/>
        <v>27</v>
      </c>
      <c r="D3149" s="149" t="str">
        <f>+VLOOKUP($A3149,mUNICIPIOS!$B$4:$F$343,2,0)</f>
        <v>Santa Rosa</v>
      </c>
      <c r="E3149" s="149">
        <f>+VLOOKUP($A3149,mUNICIPIOS!$B$4:$F$343,3,0)</f>
        <v>612</v>
      </c>
      <c r="F3149" s="149" t="str">
        <f>+VLOOKUP($A3149,mUNICIPIOS!$B$4:$F$343,4,0)</f>
        <v>Santa Cruz Naranjo</v>
      </c>
      <c r="G3149" s="139" t="str">
        <f t="shared" ref="G3149:K3149" si="3203">+G3111</f>
        <v>05</v>
      </c>
      <c r="H3149" t="str">
        <f t="shared" si="3203"/>
        <v>IGF</v>
      </c>
      <c r="I3149" t="str">
        <f t="shared" si="3203"/>
        <v>Índice de Gestión Financiera</v>
      </c>
      <c r="J3149" t="str">
        <f t="shared" si="3203"/>
        <v>05-06</v>
      </c>
      <c r="K3149" t="str">
        <f t="shared" si="3203"/>
        <v xml:space="preserve">Inversión anual en capital fijo con recursos percibidos por transferencias del Gobierno Central </v>
      </c>
      <c r="L3149" s="150">
        <f>+VLOOKUP($E3149,IGF_2018!$B$8:$Z$347,18,0)</f>
        <v>0.22903167762540502</v>
      </c>
      <c r="M3149" s="142" t="str">
        <f>+VLOOKUP($E3149,IGF_2018!$B$8:$Z$347,19,0)</f>
        <v>Medio bajo</v>
      </c>
    </row>
    <row r="3150" spans="1:13" x14ac:dyDescent="0.3">
      <c r="A3150" s="139">
        <f t="shared" si="3169"/>
        <v>83</v>
      </c>
      <c r="B3150" s="148">
        <f t="shared" si="3171"/>
        <v>28</v>
      </c>
      <c r="D3150" s="149" t="str">
        <f>+VLOOKUP($A3150,mUNICIPIOS!$B$4:$F$343,2,0)</f>
        <v>Santa Rosa</v>
      </c>
      <c r="E3150" s="149">
        <f>+VLOOKUP($A3150,mUNICIPIOS!$B$4:$F$343,3,0)</f>
        <v>612</v>
      </c>
      <c r="F3150" s="149" t="str">
        <f>+VLOOKUP($A3150,mUNICIPIOS!$B$4:$F$343,4,0)</f>
        <v>Santa Cruz Naranjo</v>
      </c>
      <c r="G3150" s="139" t="str">
        <f t="shared" ref="G3150:K3150" si="3204">+G3112</f>
        <v>05</v>
      </c>
      <c r="H3150" t="str">
        <f t="shared" si="3204"/>
        <v>IGF</v>
      </c>
      <c r="I3150" t="str">
        <f t="shared" si="3204"/>
        <v>Índice de Gestión Financiera</v>
      </c>
      <c r="J3150" t="str">
        <f t="shared" si="3204"/>
        <v>05-07</v>
      </c>
      <c r="K3150" t="str">
        <f t="shared" si="3204"/>
        <v>Financiamiento por endeudamiento municipal</v>
      </c>
      <c r="L3150" s="150">
        <f>+VLOOKUP($E3150,IGF_2018!$B$8:$Z$347,21,0)</f>
        <v>1</v>
      </c>
      <c r="M3150" s="142" t="str">
        <f>+VLOOKUP($E3150,IGF_2018!$B$8:$Z$347,22,0)</f>
        <v>Alto</v>
      </c>
    </row>
    <row r="3151" spans="1:13" x14ac:dyDescent="0.3">
      <c r="A3151" s="139">
        <f t="shared" si="3169"/>
        <v>83</v>
      </c>
      <c r="B3151" s="148">
        <f t="shared" si="3171"/>
        <v>29</v>
      </c>
      <c r="D3151" s="149" t="str">
        <f>+VLOOKUP($A3151,mUNICIPIOS!$B$4:$F$343,2,0)</f>
        <v>Santa Rosa</v>
      </c>
      <c r="E3151" s="149">
        <f>+VLOOKUP($A3151,mUNICIPIOS!$B$4:$F$343,3,0)</f>
        <v>612</v>
      </c>
      <c r="F3151" s="149" t="str">
        <f>+VLOOKUP($A3151,mUNICIPIOS!$B$4:$F$343,4,0)</f>
        <v>Santa Cruz Naranjo</v>
      </c>
      <c r="G3151" s="139" t="str">
        <f t="shared" ref="G3151:K3151" si="3205">+G3113</f>
        <v>05</v>
      </c>
      <c r="H3151" t="str">
        <f t="shared" si="3205"/>
        <v>IGF</v>
      </c>
      <c r="I3151" t="str">
        <f t="shared" si="3205"/>
        <v>Índice de Gestión Financiera</v>
      </c>
      <c r="J3151" t="str">
        <f t="shared" si="3205"/>
        <v>INDICE</v>
      </c>
      <c r="K3151">
        <f t="shared" si="3205"/>
        <v>0</v>
      </c>
      <c r="L3151" s="150">
        <f>+VLOOKUP($E3151,IGF_2018!$B$8:$Z$347,24,0)</f>
        <v>0.40485192932737313</v>
      </c>
      <c r="M3151" s="142" t="str">
        <f>+VLOOKUP($E3151,IGF_2018!$B$8:$Z$347,25,0)</f>
        <v>Medio</v>
      </c>
    </row>
    <row r="3152" spans="1:13" x14ac:dyDescent="0.3">
      <c r="A3152" s="139">
        <f t="shared" si="3169"/>
        <v>83</v>
      </c>
      <c r="B3152" s="148">
        <f t="shared" si="3171"/>
        <v>30</v>
      </c>
      <c r="D3152" s="149" t="str">
        <f>+VLOOKUP($A3152,mUNICIPIOS!$B$4:$F$343,2,0)</f>
        <v>Santa Rosa</v>
      </c>
      <c r="E3152" s="149">
        <f>+VLOOKUP($A3152,mUNICIPIOS!$B$4:$F$343,3,0)</f>
        <v>612</v>
      </c>
      <c r="F3152" s="149" t="str">
        <f>+VLOOKUP($A3152,mUNICIPIOS!$B$4:$F$343,4,0)</f>
        <v>Santa Cruz Naranjo</v>
      </c>
      <c r="G3152" s="139" t="str">
        <f t="shared" ref="G3152:K3152" si="3206">+G3114</f>
        <v>06</v>
      </c>
      <c r="H3152" t="str">
        <f t="shared" si="3206"/>
        <v>IGE</v>
      </c>
      <c r="I3152" t="str">
        <f t="shared" si="3206"/>
        <v>Índice de Gestión Estratégica</v>
      </c>
      <c r="J3152" t="str">
        <f t="shared" si="3206"/>
        <v>06-01</v>
      </c>
      <c r="K3152" t="str">
        <f t="shared" si="3206"/>
        <v>Ejecución del Plan Operativo Anual  (POA)</v>
      </c>
      <c r="L3152" s="150">
        <f>+VLOOKUP($E3152,IGE_2018!$B$8:$Z$347,3,0)</f>
        <v>0.35</v>
      </c>
      <c r="M3152" s="142" t="str">
        <f>+VLOOKUP($E3152,IGE_2018!$B$8:$Z$347,4,0)</f>
        <v>Medio bajo</v>
      </c>
    </row>
    <row r="3153" spans="1:13" x14ac:dyDescent="0.3">
      <c r="A3153" s="139">
        <f t="shared" si="3169"/>
        <v>83</v>
      </c>
      <c r="B3153" s="148">
        <f t="shared" si="3171"/>
        <v>31</v>
      </c>
      <c r="D3153" s="149" t="str">
        <f>+VLOOKUP($A3153,mUNICIPIOS!$B$4:$F$343,2,0)</f>
        <v>Santa Rosa</v>
      </c>
      <c r="E3153" s="149">
        <f>+VLOOKUP($A3153,mUNICIPIOS!$B$4:$F$343,3,0)</f>
        <v>612</v>
      </c>
      <c r="F3153" s="149" t="str">
        <f>+VLOOKUP($A3153,mUNICIPIOS!$B$4:$F$343,4,0)</f>
        <v>Santa Cruz Naranjo</v>
      </c>
      <c r="G3153" s="139" t="str">
        <f t="shared" ref="G3153:K3153" si="3207">+G3115</f>
        <v>06</v>
      </c>
      <c r="H3153" t="str">
        <f t="shared" si="3207"/>
        <v>IGE</v>
      </c>
      <c r="I3153" t="str">
        <f t="shared" si="3207"/>
        <v>Índice de Gestión Estratégica</v>
      </c>
      <c r="J3153" t="str">
        <f t="shared" si="3207"/>
        <v>06-02</v>
      </c>
      <c r="K3153" t="str">
        <f t="shared" si="3207"/>
        <v>Relación Plan de Desarrollo Municipal y Ordenamiento Territorial (PDM-OT) - Plan Estratégico Institucional (PEI) - Plan Operativo Multianual (POM) - Plan Operativo Anual (POA)</v>
      </c>
      <c r="L3153" s="150">
        <f>+VLOOKUP($E3153,IGE_2018!$B$8:$Z$347,6,0)</f>
        <v>0.1</v>
      </c>
      <c r="M3153" s="142" t="str">
        <f>+VLOOKUP($E3153,IGE_2018!$B$8:$Z$347,7,0)</f>
        <v>Bajo</v>
      </c>
    </row>
    <row r="3154" spans="1:13" x14ac:dyDescent="0.3">
      <c r="A3154" s="139">
        <f t="shared" si="3169"/>
        <v>83</v>
      </c>
      <c r="B3154" s="148">
        <f t="shared" si="3171"/>
        <v>32</v>
      </c>
      <c r="D3154" s="149" t="str">
        <f>+VLOOKUP($A3154,mUNICIPIOS!$B$4:$F$343,2,0)</f>
        <v>Santa Rosa</v>
      </c>
      <c r="E3154" s="149">
        <f>+VLOOKUP($A3154,mUNICIPIOS!$B$4:$F$343,3,0)</f>
        <v>612</v>
      </c>
      <c r="F3154" s="149" t="str">
        <f>+VLOOKUP($A3154,mUNICIPIOS!$B$4:$F$343,4,0)</f>
        <v>Santa Cruz Naranjo</v>
      </c>
      <c r="G3154" s="139" t="str">
        <f t="shared" ref="G3154:K3154" si="3208">+G3116</f>
        <v>06</v>
      </c>
      <c r="H3154" t="str">
        <f t="shared" si="3208"/>
        <v>IGE</v>
      </c>
      <c r="I3154" t="str">
        <f t="shared" si="3208"/>
        <v>Índice de Gestión Estratégica</v>
      </c>
      <c r="J3154" t="str">
        <f t="shared" si="3208"/>
        <v>06-03</v>
      </c>
      <c r="K3154" t="str">
        <f t="shared" si="3208"/>
        <v>Presupuesto de egresos relacionado a competencias municipales que responden a prioridades nacionales de desarrollo.</v>
      </c>
      <c r="L3154" s="150">
        <f>+VLOOKUP($E3154,IGE_2018!$B$8:$Z$347,9,0)</f>
        <v>0.35618851160811715</v>
      </c>
      <c r="M3154" s="142" t="str">
        <f>+VLOOKUP($E3154,IGE_2018!$B$8:$Z$347,10,0)</f>
        <v>Medio bajo</v>
      </c>
    </row>
    <row r="3155" spans="1:13" x14ac:dyDescent="0.3">
      <c r="A3155" s="139">
        <f t="shared" si="3169"/>
        <v>83</v>
      </c>
      <c r="B3155" s="148">
        <f t="shared" si="3171"/>
        <v>33</v>
      </c>
      <c r="D3155" s="149" t="str">
        <f>+VLOOKUP($A3155,mUNICIPIOS!$B$4:$F$343,2,0)</f>
        <v>Santa Rosa</v>
      </c>
      <c r="E3155" s="149">
        <f>+VLOOKUP($A3155,mUNICIPIOS!$B$4:$F$343,3,0)</f>
        <v>612</v>
      </c>
      <c r="F3155" s="149" t="str">
        <f>+VLOOKUP($A3155,mUNICIPIOS!$B$4:$F$343,4,0)</f>
        <v>Santa Cruz Naranjo</v>
      </c>
      <c r="G3155" s="139" t="str">
        <f t="shared" ref="G3155:K3155" si="3209">+G3117</f>
        <v>06</v>
      </c>
      <c r="H3155" t="str">
        <f t="shared" si="3209"/>
        <v>IGE</v>
      </c>
      <c r="I3155" t="str">
        <f t="shared" si="3209"/>
        <v>Índice de Gestión Estratégica</v>
      </c>
      <c r="J3155" t="str">
        <f t="shared" si="3209"/>
        <v>06-04</v>
      </c>
      <c r="K3155" t="str">
        <f t="shared" si="3209"/>
        <v>Institucionalización de la gestión ordenada del territorio</v>
      </c>
      <c r="L3155" s="150">
        <f>+VLOOKUP($E3155,IGE_2018!$B$8:$Z$347,12,0)</f>
        <v>0</v>
      </c>
      <c r="M3155" s="142" t="str">
        <f>+VLOOKUP($E3155,IGE_2018!$B$8:$Z$347,13,0)</f>
        <v>Bajo</v>
      </c>
    </row>
    <row r="3156" spans="1:13" x14ac:dyDescent="0.3">
      <c r="A3156" s="139">
        <f t="shared" si="3169"/>
        <v>83</v>
      </c>
      <c r="B3156" s="148">
        <f t="shared" si="3171"/>
        <v>34</v>
      </c>
      <c r="D3156" s="149" t="str">
        <f>+VLOOKUP($A3156,mUNICIPIOS!$B$4:$F$343,2,0)</f>
        <v>Santa Rosa</v>
      </c>
      <c r="E3156" s="149">
        <f>+VLOOKUP($A3156,mUNICIPIOS!$B$4:$F$343,3,0)</f>
        <v>612</v>
      </c>
      <c r="F3156" s="149" t="str">
        <f>+VLOOKUP($A3156,mUNICIPIOS!$B$4:$F$343,4,0)</f>
        <v>Santa Cruz Naranjo</v>
      </c>
      <c r="G3156" s="139" t="str">
        <f t="shared" ref="G3156:K3156" si="3210">+G3118</f>
        <v>06</v>
      </c>
      <c r="H3156" t="str">
        <f t="shared" si="3210"/>
        <v>IGE</v>
      </c>
      <c r="I3156" t="str">
        <f t="shared" si="3210"/>
        <v>Índice de Gestión Estratégica</v>
      </c>
      <c r="J3156" t="str">
        <f t="shared" si="3210"/>
        <v>06-05</v>
      </c>
      <c r="K3156" t="str">
        <f t="shared" si="3210"/>
        <v>Acciones para la gestión ordenada del territorio</v>
      </c>
      <c r="L3156" s="150">
        <f>+VLOOKUP($E3156,IGE_2018!$B$8:$Z$347,15,0)</f>
        <v>0</v>
      </c>
      <c r="M3156" s="142" t="str">
        <f>+VLOOKUP($E3156,IGE_2018!$B$8:$Z$347,16,0)</f>
        <v>Bajo</v>
      </c>
    </row>
    <row r="3157" spans="1:13" x14ac:dyDescent="0.3">
      <c r="A3157" s="139">
        <f t="shared" si="3169"/>
        <v>83</v>
      </c>
      <c r="B3157" s="148">
        <f t="shared" si="3171"/>
        <v>35</v>
      </c>
      <c r="D3157" s="149" t="str">
        <f>+VLOOKUP($A3157,mUNICIPIOS!$B$4:$F$343,2,0)</f>
        <v>Santa Rosa</v>
      </c>
      <c r="E3157" s="149">
        <f>+VLOOKUP($A3157,mUNICIPIOS!$B$4:$F$343,3,0)</f>
        <v>612</v>
      </c>
      <c r="F3157" s="149" t="str">
        <f>+VLOOKUP($A3157,mUNICIPIOS!$B$4:$F$343,4,0)</f>
        <v>Santa Cruz Naranjo</v>
      </c>
      <c r="G3157" s="139" t="str">
        <f t="shared" ref="G3157:K3157" si="3211">+G3119</f>
        <v>06</v>
      </c>
      <c r="H3157" t="str">
        <f t="shared" si="3211"/>
        <v>IGE</v>
      </c>
      <c r="I3157" t="str">
        <f t="shared" si="3211"/>
        <v>Índice de Gestión Estratégica</v>
      </c>
      <c r="J3157" t="str">
        <f t="shared" si="3211"/>
        <v>06-06</v>
      </c>
      <c r="K3157" t="str">
        <f t="shared" si="3211"/>
        <v>Gestión de riesgo en la formulación de proyectos derivados de la planificación operativa anual</v>
      </c>
      <c r="L3157" s="150">
        <f>+VLOOKUP($E3157,IGE_2018!$B$8:$Z$347,18,0)</f>
        <v>0</v>
      </c>
      <c r="M3157" s="142" t="str">
        <f>+VLOOKUP($E3157,IGE_2018!$B$8:$Z$347,19,0)</f>
        <v>Bajo</v>
      </c>
    </row>
    <row r="3158" spans="1:13" x14ac:dyDescent="0.3">
      <c r="A3158" s="139">
        <f t="shared" si="3169"/>
        <v>83</v>
      </c>
      <c r="B3158" s="148">
        <f t="shared" si="3171"/>
        <v>36</v>
      </c>
      <c r="D3158" s="149" t="str">
        <f>+VLOOKUP($A3158,mUNICIPIOS!$B$4:$F$343,2,0)</f>
        <v>Santa Rosa</v>
      </c>
      <c r="E3158" s="149">
        <f>+VLOOKUP($A3158,mUNICIPIOS!$B$4:$F$343,3,0)</f>
        <v>612</v>
      </c>
      <c r="F3158" s="149" t="str">
        <f>+VLOOKUP($A3158,mUNICIPIOS!$B$4:$F$343,4,0)</f>
        <v>Santa Cruz Naranjo</v>
      </c>
      <c r="G3158" s="139" t="str">
        <f t="shared" ref="G3158:K3158" si="3212">+G3120</f>
        <v>06</v>
      </c>
      <c r="H3158" t="str">
        <f t="shared" si="3212"/>
        <v>IGE</v>
      </c>
      <c r="I3158" t="str">
        <f t="shared" si="3212"/>
        <v>Índice de Gestión Estratégica</v>
      </c>
      <c r="J3158" t="str">
        <f t="shared" si="3212"/>
        <v>06-07</v>
      </c>
      <c r="K3158" t="str">
        <f t="shared" si="3212"/>
        <v>Ingresos por servicios ambientales en relación a los ingresos propios sin regalías</v>
      </c>
      <c r="L3158" s="150">
        <f>+VLOOKUP($E3158,IGE_2018!$B$8:$Z$347,21,0)</f>
        <v>0.15853386884966436</v>
      </c>
      <c r="M3158" s="142" t="str">
        <f>+VLOOKUP($E3158,IGE_2018!$B$8:$Z$347,22,0)</f>
        <v>Bajo</v>
      </c>
    </row>
    <row r="3159" spans="1:13" x14ac:dyDescent="0.3">
      <c r="A3159" s="139">
        <f t="shared" si="3169"/>
        <v>83</v>
      </c>
      <c r="B3159" s="148">
        <f t="shared" si="3171"/>
        <v>37</v>
      </c>
      <c r="D3159" s="149" t="str">
        <f>+VLOOKUP($A3159,mUNICIPIOS!$B$4:$F$343,2,0)</f>
        <v>Santa Rosa</v>
      </c>
      <c r="E3159" s="149">
        <f>+VLOOKUP($A3159,mUNICIPIOS!$B$4:$F$343,3,0)</f>
        <v>612</v>
      </c>
      <c r="F3159" s="149" t="str">
        <f>+VLOOKUP($A3159,mUNICIPIOS!$B$4:$F$343,4,0)</f>
        <v>Santa Cruz Naranjo</v>
      </c>
      <c r="G3159" s="139" t="str">
        <f t="shared" ref="G3159:K3159" si="3213">+G3121</f>
        <v>06</v>
      </c>
      <c r="H3159" t="str">
        <f t="shared" si="3213"/>
        <v>IGE</v>
      </c>
      <c r="I3159" t="str">
        <f t="shared" si="3213"/>
        <v>Índice de Gestión Estratégica</v>
      </c>
      <c r="J3159" t="str">
        <f t="shared" si="3213"/>
        <v>INDICE</v>
      </c>
      <c r="K3159">
        <f t="shared" si="3213"/>
        <v>0</v>
      </c>
      <c r="L3159" s="150">
        <f>+VLOOKUP($E3159,IGE_2018!$B$8:$Z$347,24,0)</f>
        <v>0.17240051478699572</v>
      </c>
      <c r="M3159" s="142" t="str">
        <f>+VLOOKUP($E3159,IGE_2018!$B$8:$Z$347,25,0)</f>
        <v>Bajo</v>
      </c>
    </row>
    <row r="3160" spans="1:13" x14ac:dyDescent="0.3">
      <c r="A3160" s="139">
        <f t="shared" si="3169"/>
        <v>83</v>
      </c>
      <c r="B3160" s="148">
        <f t="shared" si="3171"/>
        <v>38</v>
      </c>
      <c r="D3160" s="149" t="str">
        <f>+VLOOKUP($A3160,mUNICIPIOS!$B$4:$F$343,2,0)</f>
        <v>Santa Rosa</v>
      </c>
      <c r="E3160" s="149">
        <f>+VLOOKUP($A3160,mUNICIPIOS!$B$4:$F$343,3,0)</f>
        <v>612</v>
      </c>
      <c r="F3160" s="149" t="str">
        <f>+VLOOKUP($A3160,mUNICIPIOS!$B$4:$F$343,4,0)</f>
        <v>Santa Cruz Naranjo</v>
      </c>
      <c r="G3160" s="139" t="str">
        <f t="shared" ref="G3160:K3160" si="3214">+G3122</f>
        <v>RANKING</v>
      </c>
      <c r="H3160" t="str">
        <f t="shared" si="3214"/>
        <v>RGM</v>
      </c>
      <c r="I3160" t="str">
        <f t="shared" si="3214"/>
        <v>Ranking de la Gestión Municipal 2018</v>
      </c>
      <c r="J3160" t="str">
        <f t="shared" si="3214"/>
        <v>RANKING</v>
      </c>
      <c r="K3160">
        <f t="shared" si="3214"/>
        <v>0</v>
      </c>
      <c r="L3160" s="151">
        <f>+VLOOKUP($E3160,Resultados_generales!$C$8:$AE$347,27,0)</f>
        <v>0.34847147172819476</v>
      </c>
      <c r="M3160" t="str">
        <f>+VLOOKUP($E3160,Resultados_generales!$C$8:$AE$347,28,0)</f>
        <v>Medio bajo</v>
      </c>
    </row>
    <row r="3161" spans="1:13" x14ac:dyDescent="0.3">
      <c r="A3161" s="139">
        <f t="shared" si="3169"/>
        <v>84</v>
      </c>
      <c r="B3161" s="148">
        <f t="shared" si="3171"/>
        <v>1</v>
      </c>
      <c r="D3161" s="149" t="str">
        <f>+VLOOKUP($A3161,mUNICIPIOS!$B$4:$F$343,2,0)</f>
        <v>Santa Rosa</v>
      </c>
      <c r="E3161" s="149">
        <f>+VLOOKUP($A3161,mUNICIPIOS!$B$4:$F$343,3,0)</f>
        <v>613</v>
      </c>
      <c r="F3161" s="149" t="str">
        <f>+VLOOKUP($A3161,mUNICIPIOS!$B$4:$F$343,4,0)</f>
        <v>Pueblo Nuevo Viñas</v>
      </c>
      <c r="G3161" s="139" t="str">
        <f t="shared" ref="G3161:K3161" si="3215">+G3123</f>
        <v>01</v>
      </c>
      <c r="H3161" t="str">
        <f t="shared" si="3215"/>
        <v>IPC</v>
      </c>
      <c r="I3161" t="str">
        <f t="shared" si="3215"/>
        <v>Índice de Participación Ciudadana</v>
      </c>
      <c r="J3161" t="str">
        <f t="shared" si="3215"/>
        <v>01-01</v>
      </c>
      <c r="K3161" t="str">
        <f t="shared" si="3215"/>
        <v>Número de reuniones del COMUDE en el año de la medición.</v>
      </c>
      <c r="L3161" s="150">
        <f>+VLOOKUP($E3161,IPC_2018!$B$8:$T$347,3,0)</f>
        <v>1</v>
      </c>
      <c r="M3161" s="142" t="str">
        <f>+VLOOKUP($E3161,IPC_2018!$B$8:$T$347,4,0)</f>
        <v>Alto</v>
      </c>
    </row>
    <row r="3162" spans="1:13" x14ac:dyDescent="0.3">
      <c r="A3162" s="139">
        <f t="shared" si="3169"/>
        <v>84</v>
      </c>
      <c r="B3162" s="148">
        <f t="shared" si="3171"/>
        <v>2</v>
      </c>
      <c r="D3162" s="149" t="str">
        <f>+VLOOKUP($A3162,mUNICIPIOS!$B$4:$F$343,2,0)</f>
        <v>Santa Rosa</v>
      </c>
      <c r="E3162" s="149">
        <f>+VLOOKUP($A3162,mUNICIPIOS!$B$4:$F$343,3,0)</f>
        <v>613</v>
      </c>
      <c r="F3162" s="149" t="str">
        <f>+VLOOKUP($A3162,mUNICIPIOS!$B$4:$F$343,4,0)</f>
        <v>Pueblo Nuevo Viñas</v>
      </c>
      <c r="G3162" s="139" t="str">
        <f t="shared" ref="G3162:K3162" si="3216">+G3124</f>
        <v>01</v>
      </c>
      <c r="H3162" t="str">
        <f t="shared" si="3216"/>
        <v>IPC</v>
      </c>
      <c r="I3162" t="str">
        <f t="shared" si="3216"/>
        <v>Índice de Participación Ciudadana</v>
      </c>
      <c r="J3162" t="str">
        <f t="shared" si="3216"/>
        <v>01-02</v>
      </c>
      <c r="K3162" t="str">
        <f t="shared" si="3216"/>
        <v>Participación de Alcaldes, Concejales y Síndicos determinados o designados en el COMUDE</v>
      </c>
      <c r="L3162" s="150">
        <f>+VLOOKUP($E3162,IPC_2018!$B$8:$T$347,6,0)</f>
        <v>0.9916666666666667</v>
      </c>
      <c r="M3162" s="142" t="str">
        <f>+VLOOKUP($E3162,IPC_2018!$B$8:$T$347,7,0)</f>
        <v>Alto</v>
      </c>
    </row>
    <row r="3163" spans="1:13" x14ac:dyDescent="0.3">
      <c r="A3163" s="139">
        <f t="shared" si="3169"/>
        <v>84</v>
      </c>
      <c r="B3163" s="148">
        <f t="shared" si="3171"/>
        <v>3</v>
      </c>
      <c r="D3163" s="149" t="str">
        <f>+VLOOKUP($A3163,mUNICIPIOS!$B$4:$F$343,2,0)</f>
        <v>Santa Rosa</v>
      </c>
      <c r="E3163" s="149">
        <f>+VLOOKUP($A3163,mUNICIPIOS!$B$4:$F$343,3,0)</f>
        <v>613</v>
      </c>
      <c r="F3163" s="149" t="str">
        <f>+VLOOKUP($A3163,mUNICIPIOS!$B$4:$F$343,4,0)</f>
        <v>Pueblo Nuevo Viñas</v>
      </c>
      <c r="G3163" s="139" t="str">
        <f t="shared" ref="G3163:K3163" si="3217">+G3125</f>
        <v>01</v>
      </c>
      <c r="H3163" t="str">
        <f t="shared" si="3217"/>
        <v>IPC</v>
      </c>
      <c r="I3163" t="str">
        <f t="shared" si="3217"/>
        <v>Índice de Participación Ciudadana</v>
      </c>
      <c r="J3163" t="str">
        <f t="shared" si="3217"/>
        <v>01-03</v>
      </c>
      <c r="K3163" t="str">
        <f t="shared" si="3217"/>
        <v>Participación  de organizaciones de jóvenes, mujeres, pueblos mayas, xincas, garífunas, y otras organizaciones en el Comude</v>
      </c>
      <c r="L3163" s="150">
        <f>+VLOOKUP($E3163,IPC_2018!$B$8:$T$347,9,0)</f>
        <v>3.6529680365296802E-2</v>
      </c>
      <c r="M3163" s="142" t="str">
        <f>+VLOOKUP($E3163,IPC_2018!$B$8:$T$347,10,0)</f>
        <v>Bajo</v>
      </c>
    </row>
    <row r="3164" spans="1:13" x14ac:dyDescent="0.3">
      <c r="A3164" s="139">
        <f t="shared" si="3169"/>
        <v>84</v>
      </c>
      <c r="B3164" s="148">
        <f t="shared" si="3171"/>
        <v>4</v>
      </c>
      <c r="D3164" s="149" t="str">
        <f>+VLOOKUP($A3164,mUNICIPIOS!$B$4:$F$343,2,0)</f>
        <v>Santa Rosa</v>
      </c>
      <c r="E3164" s="149">
        <f>+VLOOKUP($A3164,mUNICIPIOS!$B$4:$F$343,3,0)</f>
        <v>613</v>
      </c>
      <c r="F3164" s="149" t="str">
        <f>+VLOOKUP($A3164,mUNICIPIOS!$B$4:$F$343,4,0)</f>
        <v>Pueblo Nuevo Viñas</v>
      </c>
      <c r="G3164" s="139" t="str">
        <f t="shared" ref="G3164:K3164" si="3218">+G3126</f>
        <v>01</v>
      </c>
      <c r="H3164" t="str">
        <f t="shared" si="3218"/>
        <v>IPC</v>
      </c>
      <c r="I3164" t="str">
        <f t="shared" si="3218"/>
        <v>Índice de Participación Ciudadana</v>
      </c>
      <c r="J3164" t="str">
        <f t="shared" si="3218"/>
        <v>01-04</v>
      </c>
      <c r="K3164" t="str">
        <f t="shared" si="3218"/>
        <v>Representatividad territorial del Comude.</v>
      </c>
      <c r="L3164" s="150">
        <f>+VLOOKUP($E3164,IPC_2018!$B$8:$T$347,12,0)</f>
        <v>0.85333333333333328</v>
      </c>
      <c r="M3164" s="142" t="str">
        <f>+VLOOKUP($E3164,IPC_2018!$B$8:$T$347,13,0)</f>
        <v>Alto</v>
      </c>
    </row>
    <row r="3165" spans="1:13" x14ac:dyDescent="0.3">
      <c r="A3165" s="139">
        <f t="shared" si="3169"/>
        <v>84</v>
      </c>
      <c r="B3165" s="148">
        <f t="shared" si="3171"/>
        <v>5</v>
      </c>
      <c r="D3165" s="149" t="str">
        <f>+VLOOKUP($A3165,mUNICIPIOS!$B$4:$F$343,2,0)</f>
        <v>Santa Rosa</v>
      </c>
      <c r="E3165" s="149">
        <f>+VLOOKUP($A3165,mUNICIPIOS!$B$4:$F$343,3,0)</f>
        <v>613</v>
      </c>
      <c r="F3165" s="149" t="str">
        <f>+VLOOKUP($A3165,mUNICIPIOS!$B$4:$F$343,4,0)</f>
        <v>Pueblo Nuevo Viñas</v>
      </c>
      <c r="G3165" s="139" t="str">
        <f t="shared" ref="G3165:K3165" si="3219">+G3127</f>
        <v>01</v>
      </c>
      <c r="H3165" t="str">
        <f t="shared" si="3219"/>
        <v>IPC</v>
      </c>
      <c r="I3165" t="str">
        <f t="shared" si="3219"/>
        <v>Índice de Participación Ciudadana</v>
      </c>
      <c r="J3165" t="str">
        <f t="shared" si="3219"/>
        <v>01-05</v>
      </c>
      <c r="K3165" t="str">
        <f t="shared" si="3219"/>
        <v>Funcionamiento del Comude</v>
      </c>
      <c r="L3165" s="150">
        <f>+VLOOKUP($E3165,IPC_2018!$B$8:$T$347,15,0)</f>
        <v>0.24911660786187864</v>
      </c>
      <c r="M3165" s="142" t="str">
        <f>+VLOOKUP($E3165,IPC_2018!$B$8:$T$347,16,0)</f>
        <v>Medio bajo</v>
      </c>
    </row>
    <row r="3166" spans="1:13" x14ac:dyDescent="0.3">
      <c r="A3166" s="139">
        <f t="shared" si="3169"/>
        <v>84</v>
      </c>
      <c r="B3166" s="148">
        <f t="shared" si="3171"/>
        <v>6</v>
      </c>
      <c r="D3166" s="149" t="str">
        <f>+VLOOKUP($A3166,mUNICIPIOS!$B$4:$F$343,2,0)</f>
        <v>Santa Rosa</v>
      </c>
      <c r="E3166" s="149">
        <f>+VLOOKUP($A3166,mUNICIPIOS!$B$4:$F$343,3,0)</f>
        <v>613</v>
      </c>
      <c r="F3166" s="149" t="str">
        <f>+VLOOKUP($A3166,mUNICIPIOS!$B$4:$F$343,4,0)</f>
        <v>Pueblo Nuevo Viñas</v>
      </c>
      <c r="G3166" s="139" t="str">
        <f t="shared" ref="G3166:K3166" si="3220">+G3128</f>
        <v>01</v>
      </c>
      <c r="H3166" t="str">
        <f t="shared" si="3220"/>
        <v>IPC</v>
      </c>
      <c r="I3166" t="str">
        <f t="shared" si="3220"/>
        <v>Índice de Participación Ciudadana</v>
      </c>
      <c r="J3166" t="str">
        <f t="shared" si="3220"/>
        <v>INDICE</v>
      </c>
      <c r="K3166">
        <f t="shared" si="3220"/>
        <v>0</v>
      </c>
      <c r="L3166" s="150">
        <f>+VLOOKUP($E3166,IPC_2018!$B$8:$T$347,18,0)</f>
        <v>0.71980527656740967</v>
      </c>
      <c r="M3166" s="142" t="str">
        <f>+VLOOKUP($E3166,IPC_2018!$B$8:$T$347,19,0)</f>
        <v>Medio alto</v>
      </c>
    </row>
    <row r="3167" spans="1:13" x14ac:dyDescent="0.3">
      <c r="A3167" s="139">
        <f t="shared" si="3169"/>
        <v>84</v>
      </c>
      <c r="B3167" s="148">
        <f t="shared" si="3171"/>
        <v>7</v>
      </c>
      <c r="D3167" s="149" t="str">
        <f>+VLOOKUP($A3167,mUNICIPIOS!$B$4:$F$343,2,0)</f>
        <v>Santa Rosa</v>
      </c>
      <c r="E3167" s="149">
        <f>+VLOOKUP($A3167,mUNICIPIOS!$B$4:$F$343,3,0)</f>
        <v>613</v>
      </c>
      <c r="F3167" s="149" t="str">
        <f>+VLOOKUP($A3167,mUNICIPIOS!$B$4:$F$343,4,0)</f>
        <v>Pueblo Nuevo Viñas</v>
      </c>
      <c r="G3167" s="139" t="str">
        <f t="shared" ref="G3167:K3167" si="3221">+G3129</f>
        <v>02</v>
      </c>
      <c r="H3167" t="str">
        <f t="shared" si="3221"/>
        <v>IIC</v>
      </c>
      <c r="I3167" t="str">
        <f t="shared" si="3221"/>
        <v>Índice de Información a la Ciudadanía</v>
      </c>
      <c r="J3167" t="str">
        <f t="shared" si="3221"/>
        <v>02-01</v>
      </c>
      <c r="K3167" t="str">
        <f t="shared" si="3221"/>
        <v>Rendición de cuentas cuatrimestral y anual al Comude enfocadas en resultados.</v>
      </c>
      <c r="L3167" s="150">
        <f>+VLOOKUP($E3167,IIC_2018!$B$8:$Q$347,3,0)</f>
        <v>0.4</v>
      </c>
      <c r="M3167" s="142" t="str">
        <f>+VLOOKUP($E3167,IIC_2018!$B$8:$Q$347,4,0)</f>
        <v>Medio bajo</v>
      </c>
    </row>
    <row r="3168" spans="1:13" x14ac:dyDescent="0.3">
      <c r="A3168" s="139">
        <f t="shared" si="3169"/>
        <v>84</v>
      </c>
      <c r="B3168" s="148">
        <f t="shared" si="3171"/>
        <v>8</v>
      </c>
      <c r="D3168" s="149" t="str">
        <f>+VLOOKUP($A3168,mUNICIPIOS!$B$4:$F$343,2,0)</f>
        <v>Santa Rosa</v>
      </c>
      <c r="E3168" s="149">
        <f>+VLOOKUP($A3168,mUNICIPIOS!$B$4:$F$343,3,0)</f>
        <v>613</v>
      </c>
      <c r="F3168" s="149" t="str">
        <f>+VLOOKUP($A3168,mUNICIPIOS!$B$4:$F$343,4,0)</f>
        <v>Pueblo Nuevo Viñas</v>
      </c>
      <c r="G3168" s="139" t="str">
        <f t="shared" ref="G3168:K3168" si="3222">+G3130</f>
        <v>02</v>
      </c>
      <c r="H3168" t="str">
        <f t="shared" si="3222"/>
        <v>IIC</v>
      </c>
      <c r="I3168" t="str">
        <f t="shared" si="3222"/>
        <v>Índice de Información a la Ciudadanía</v>
      </c>
      <c r="J3168" t="str">
        <f t="shared" si="3222"/>
        <v>02-02</v>
      </c>
      <c r="K3168" t="str">
        <f t="shared" si="3222"/>
        <v>Información presupuestaria y otra información brindada a la ciudadanía disponible en medios locales de comunicación.</v>
      </c>
      <c r="L3168" s="150">
        <f>+VLOOKUP($E3168,IIC_2018!$B$8:$Q$347,6,0)</f>
        <v>0.75</v>
      </c>
      <c r="M3168" s="142" t="str">
        <f>+VLOOKUP($E3168,IIC_2018!$B$8:$Q$347,7,0)</f>
        <v>Medio alto</v>
      </c>
    </row>
    <row r="3169" spans="1:13" x14ac:dyDescent="0.3">
      <c r="A3169" s="139">
        <f t="shared" si="3169"/>
        <v>84</v>
      </c>
      <c r="B3169" s="148">
        <f t="shared" si="3171"/>
        <v>9</v>
      </c>
      <c r="D3169" s="149" t="str">
        <f>+VLOOKUP($A3169,mUNICIPIOS!$B$4:$F$343,2,0)</f>
        <v>Santa Rosa</v>
      </c>
      <c r="E3169" s="149">
        <f>+VLOOKUP($A3169,mUNICIPIOS!$B$4:$F$343,3,0)</f>
        <v>613</v>
      </c>
      <c r="F3169" s="149" t="str">
        <f>+VLOOKUP($A3169,mUNICIPIOS!$B$4:$F$343,4,0)</f>
        <v>Pueblo Nuevo Viñas</v>
      </c>
      <c r="G3169" s="139" t="str">
        <f t="shared" ref="G3169:K3169" si="3223">+G3131</f>
        <v>02</v>
      </c>
      <c r="H3169" t="str">
        <f t="shared" si="3223"/>
        <v>IIC</v>
      </c>
      <c r="I3169" t="str">
        <f t="shared" si="3223"/>
        <v>Índice de Información a la Ciudadanía</v>
      </c>
      <c r="J3169" t="str">
        <f t="shared" si="3223"/>
        <v>02-03</v>
      </c>
      <c r="K3169" t="str">
        <f t="shared" si="3223"/>
        <v>Información pública de oficio actualizada y disponible de acuerdo a la LAIP y uso de internet.</v>
      </c>
      <c r="L3169" s="150">
        <f>+VLOOKUP($E3169,IIC_2018!$B$8:$Q$347,9,0)</f>
        <v>0.99999999999999989</v>
      </c>
      <c r="M3169" s="142" t="str">
        <f>+VLOOKUP($E3169,IIC_2018!$B$8:$Q$347,10,0)</f>
        <v>Alto</v>
      </c>
    </row>
    <row r="3170" spans="1:13" x14ac:dyDescent="0.3">
      <c r="A3170" s="139">
        <f t="shared" si="3169"/>
        <v>84</v>
      </c>
      <c r="B3170" s="148">
        <f t="shared" si="3171"/>
        <v>10</v>
      </c>
      <c r="D3170" s="149" t="str">
        <f>+VLOOKUP($A3170,mUNICIPIOS!$B$4:$F$343,2,0)</f>
        <v>Santa Rosa</v>
      </c>
      <c r="E3170" s="149">
        <f>+VLOOKUP($A3170,mUNICIPIOS!$B$4:$F$343,3,0)</f>
        <v>613</v>
      </c>
      <c r="F3170" s="149" t="str">
        <f>+VLOOKUP($A3170,mUNICIPIOS!$B$4:$F$343,4,0)</f>
        <v>Pueblo Nuevo Viñas</v>
      </c>
      <c r="G3170" s="139" t="str">
        <f t="shared" ref="G3170:K3170" si="3224">+G3132</f>
        <v>02</v>
      </c>
      <c r="H3170" t="str">
        <f t="shared" si="3224"/>
        <v>IIC</v>
      </c>
      <c r="I3170" t="str">
        <f t="shared" si="3224"/>
        <v>Índice de Información a la Ciudadanía</v>
      </c>
      <c r="J3170" t="str">
        <f t="shared" si="3224"/>
        <v>02-04</v>
      </c>
      <c r="K3170" t="str">
        <f t="shared" si="3224"/>
        <v>Relación del monto contratado por medio de Guate compras con el total del presupuesto de egresos vigente.</v>
      </c>
      <c r="L3170" s="150">
        <f>+VLOOKUP($E3170,IIC_2018!$B$8:$Q$347,12,0)</f>
        <v>0.53836680947914084</v>
      </c>
      <c r="M3170" s="142" t="str">
        <f>+VLOOKUP($E3170,IIC_2018!$B$8:$Q$347,13,0)</f>
        <v>Medio</v>
      </c>
    </row>
    <row r="3171" spans="1:13" x14ac:dyDescent="0.3">
      <c r="A3171" s="139">
        <f t="shared" si="3169"/>
        <v>84</v>
      </c>
      <c r="B3171" s="148">
        <f t="shared" si="3171"/>
        <v>11</v>
      </c>
      <c r="D3171" s="149" t="str">
        <f>+VLOOKUP($A3171,mUNICIPIOS!$B$4:$F$343,2,0)</f>
        <v>Santa Rosa</v>
      </c>
      <c r="E3171" s="149">
        <f>+VLOOKUP($A3171,mUNICIPIOS!$B$4:$F$343,3,0)</f>
        <v>613</v>
      </c>
      <c r="F3171" s="149" t="str">
        <f>+VLOOKUP($A3171,mUNICIPIOS!$B$4:$F$343,4,0)</f>
        <v>Pueblo Nuevo Viñas</v>
      </c>
      <c r="G3171" s="139" t="str">
        <f t="shared" ref="G3171:K3171" si="3225">+G3133</f>
        <v>02</v>
      </c>
      <c r="H3171" t="str">
        <f t="shared" si="3225"/>
        <v>IIC</v>
      </c>
      <c r="I3171" t="str">
        <f t="shared" si="3225"/>
        <v>Índice de Información a la Ciudadanía</v>
      </c>
      <c r="J3171" t="str">
        <f t="shared" si="3225"/>
        <v>INDICE</v>
      </c>
      <c r="K3171">
        <f t="shared" si="3225"/>
        <v>0</v>
      </c>
      <c r="L3171" s="150">
        <f>+VLOOKUP($E3171,IIC_2018!$B$8:$Q$347,15,0)</f>
        <v>0.67209170236978522</v>
      </c>
      <c r="M3171" s="142" t="str">
        <f>+VLOOKUP($E3171,IIC_2018!$B$8:$Q$347,16,0)</f>
        <v>Medio alto</v>
      </c>
    </row>
    <row r="3172" spans="1:13" x14ac:dyDescent="0.3">
      <c r="A3172" s="139">
        <f t="shared" si="3169"/>
        <v>84</v>
      </c>
      <c r="B3172" s="148">
        <f t="shared" si="3171"/>
        <v>12</v>
      </c>
      <c r="D3172" s="149" t="str">
        <f>+VLOOKUP($A3172,mUNICIPIOS!$B$4:$F$343,2,0)</f>
        <v>Santa Rosa</v>
      </c>
      <c r="E3172" s="149">
        <f>+VLOOKUP($A3172,mUNICIPIOS!$B$4:$F$343,3,0)</f>
        <v>613</v>
      </c>
      <c r="F3172" s="149" t="str">
        <f>+VLOOKUP($A3172,mUNICIPIOS!$B$4:$F$343,4,0)</f>
        <v>Pueblo Nuevo Viñas</v>
      </c>
      <c r="G3172" s="139" t="str">
        <f t="shared" ref="G3172:K3172" si="3226">+G3134</f>
        <v>03</v>
      </c>
      <c r="H3172" t="str">
        <f t="shared" si="3226"/>
        <v>ISP</v>
      </c>
      <c r="I3172" t="str">
        <f t="shared" si="3226"/>
        <v>Índice de Servicios Públicos</v>
      </c>
      <c r="J3172" t="str">
        <f t="shared" si="3226"/>
        <v>03-01</v>
      </c>
      <c r="K3172" t="str">
        <f t="shared" si="3226"/>
        <v>Cobertura del servicio público de agua</v>
      </c>
      <c r="L3172" s="150">
        <f>+VLOOKUP($E3172,ISP_2018!$B$8:$T$347,3,0)</f>
        <v>0.23441771459814106</v>
      </c>
      <c r="M3172" s="142" t="str">
        <f>+VLOOKUP($E3172,ISP_2018!$B$8:$T$347,4,0)</f>
        <v>Medio bajo</v>
      </c>
    </row>
    <row r="3173" spans="1:13" x14ac:dyDescent="0.3">
      <c r="A3173" s="139">
        <f t="shared" si="3169"/>
        <v>84</v>
      </c>
      <c r="B3173" s="148">
        <f t="shared" si="3171"/>
        <v>13</v>
      </c>
      <c r="D3173" s="149" t="str">
        <f>+VLOOKUP($A3173,mUNICIPIOS!$B$4:$F$343,2,0)</f>
        <v>Santa Rosa</v>
      </c>
      <c r="E3173" s="149">
        <f>+VLOOKUP($A3173,mUNICIPIOS!$B$4:$F$343,3,0)</f>
        <v>613</v>
      </c>
      <c r="F3173" s="149" t="str">
        <f>+VLOOKUP($A3173,mUNICIPIOS!$B$4:$F$343,4,0)</f>
        <v>Pueblo Nuevo Viñas</v>
      </c>
      <c r="G3173" s="139" t="str">
        <f t="shared" ref="G3173:K3173" si="3227">+G3135</f>
        <v>03</v>
      </c>
      <c r="H3173" t="str">
        <f t="shared" si="3227"/>
        <v>ISP</v>
      </c>
      <c r="I3173" t="str">
        <f t="shared" si="3227"/>
        <v>Índice de Servicios Públicos</v>
      </c>
      <c r="J3173" t="str">
        <f t="shared" si="3227"/>
        <v>03-02</v>
      </c>
      <c r="K3173" t="str">
        <f t="shared" si="3227"/>
        <v>Control de la calidad del servicio público de agua</v>
      </c>
      <c r="L3173" s="150">
        <f>+VLOOKUP($E3173,ISP_2018!$B$8:$T$347,6,0)</f>
        <v>0</v>
      </c>
      <c r="M3173" s="142" t="str">
        <f>+VLOOKUP($E3173,ISP_2018!$B$8:$T$347,7,0)</f>
        <v>Bajo</v>
      </c>
    </row>
    <row r="3174" spans="1:13" x14ac:dyDescent="0.3">
      <c r="A3174" s="139">
        <f t="shared" si="3169"/>
        <v>84</v>
      </c>
      <c r="B3174" s="148">
        <f t="shared" si="3171"/>
        <v>14</v>
      </c>
      <c r="D3174" s="149" t="str">
        <f>+VLOOKUP($A3174,mUNICIPIOS!$B$4:$F$343,2,0)</f>
        <v>Santa Rosa</v>
      </c>
      <c r="E3174" s="149">
        <f>+VLOOKUP($A3174,mUNICIPIOS!$B$4:$F$343,3,0)</f>
        <v>613</v>
      </c>
      <c r="F3174" s="149" t="str">
        <f>+VLOOKUP($A3174,mUNICIPIOS!$B$4:$F$343,4,0)</f>
        <v>Pueblo Nuevo Viñas</v>
      </c>
      <c r="G3174" s="139" t="str">
        <f t="shared" ref="G3174:K3174" si="3228">+G3136</f>
        <v>03</v>
      </c>
      <c r="H3174" t="str">
        <f t="shared" si="3228"/>
        <v>ISP</v>
      </c>
      <c r="I3174" t="str">
        <f t="shared" si="3228"/>
        <v>Índice de Servicios Públicos</v>
      </c>
      <c r="J3174" t="str">
        <f t="shared" si="3228"/>
        <v>03-03</v>
      </c>
      <c r="K3174" t="str">
        <f t="shared" si="3228"/>
        <v>Disposición  y tratamiento  de aguas residuales</v>
      </c>
      <c r="L3174" s="150">
        <f>+VLOOKUP($E3174,ISP_2018!$B$8:$T$347,9,0)</f>
        <v>0.33541989579119036</v>
      </c>
      <c r="M3174" s="142" t="str">
        <f>+VLOOKUP($E3174,ISP_2018!$B$8:$T$347,10,0)</f>
        <v>Medio bajo</v>
      </c>
    </row>
    <row r="3175" spans="1:13" x14ac:dyDescent="0.3">
      <c r="A3175" s="139">
        <f t="shared" si="3169"/>
        <v>84</v>
      </c>
      <c r="B3175" s="148">
        <f t="shared" si="3171"/>
        <v>15</v>
      </c>
      <c r="D3175" s="149" t="str">
        <f>+VLOOKUP($A3175,mUNICIPIOS!$B$4:$F$343,2,0)</f>
        <v>Santa Rosa</v>
      </c>
      <c r="E3175" s="149">
        <f>+VLOOKUP($A3175,mUNICIPIOS!$B$4:$F$343,3,0)</f>
        <v>613</v>
      </c>
      <c r="F3175" s="149" t="str">
        <f>+VLOOKUP($A3175,mUNICIPIOS!$B$4:$F$343,4,0)</f>
        <v>Pueblo Nuevo Viñas</v>
      </c>
      <c r="G3175" s="139" t="str">
        <f t="shared" ref="G3175:K3175" si="3229">+G3137</f>
        <v>03</v>
      </c>
      <c r="H3175" t="str">
        <f t="shared" si="3229"/>
        <v>ISP</v>
      </c>
      <c r="I3175" t="str">
        <f t="shared" si="3229"/>
        <v>Índice de Servicios Públicos</v>
      </c>
      <c r="J3175" t="str">
        <f t="shared" si="3229"/>
        <v>03-04</v>
      </c>
      <c r="K3175" t="str">
        <f t="shared" si="3229"/>
        <v>Gestión y manejo de los residuos y desechos sólidos</v>
      </c>
      <c r="L3175" s="150">
        <f>+VLOOKUP($E3175,ISP_2018!$B$8:$T$347,12,0)</f>
        <v>6.4431234447969304E-2</v>
      </c>
      <c r="M3175" s="142" t="str">
        <f>+VLOOKUP($E3175,ISP_2018!$B$8:$T$347,13,0)</f>
        <v>Bajo</v>
      </c>
    </row>
    <row r="3176" spans="1:13" x14ac:dyDescent="0.3">
      <c r="A3176" s="139">
        <f t="shared" si="3169"/>
        <v>84</v>
      </c>
      <c r="B3176" s="148">
        <f t="shared" si="3171"/>
        <v>16</v>
      </c>
      <c r="D3176" s="149" t="str">
        <f>+VLOOKUP($A3176,mUNICIPIOS!$B$4:$F$343,2,0)</f>
        <v>Santa Rosa</v>
      </c>
      <c r="E3176" s="149">
        <f>+VLOOKUP($A3176,mUNICIPIOS!$B$4:$F$343,3,0)</f>
        <v>613</v>
      </c>
      <c r="F3176" s="149" t="str">
        <f>+VLOOKUP($A3176,mUNICIPIOS!$B$4:$F$343,4,0)</f>
        <v>Pueblo Nuevo Viñas</v>
      </c>
      <c r="G3176" s="139" t="str">
        <f t="shared" ref="G3176:K3176" si="3230">+G3138</f>
        <v>03</v>
      </c>
      <c r="H3176" t="str">
        <f t="shared" si="3230"/>
        <v>ISP</v>
      </c>
      <c r="I3176" t="str">
        <f t="shared" si="3230"/>
        <v>Índice de Servicios Públicos</v>
      </c>
      <c r="J3176" t="str">
        <f t="shared" si="3230"/>
        <v>03-05</v>
      </c>
      <c r="K3176" t="str">
        <f t="shared" si="3230"/>
        <v>Gestión de servicios públicos municipales</v>
      </c>
      <c r="L3176" s="150">
        <f>+VLOOKUP($E3176,ISP_2018!$B$8:$T$347,15,0)</f>
        <v>0</v>
      </c>
      <c r="M3176" s="142" t="str">
        <f>+VLOOKUP($E3176,ISP_2018!$B$8:$T$347,16,0)</f>
        <v>Bajo</v>
      </c>
    </row>
    <row r="3177" spans="1:13" x14ac:dyDescent="0.3">
      <c r="A3177" s="139">
        <f t="shared" si="3169"/>
        <v>84</v>
      </c>
      <c r="B3177" s="148">
        <f t="shared" si="3171"/>
        <v>17</v>
      </c>
      <c r="D3177" s="149" t="str">
        <f>+VLOOKUP($A3177,mUNICIPIOS!$B$4:$F$343,2,0)</f>
        <v>Santa Rosa</v>
      </c>
      <c r="E3177" s="149">
        <f>+VLOOKUP($A3177,mUNICIPIOS!$B$4:$F$343,3,0)</f>
        <v>613</v>
      </c>
      <c r="F3177" s="149" t="str">
        <f>+VLOOKUP($A3177,mUNICIPIOS!$B$4:$F$343,4,0)</f>
        <v>Pueblo Nuevo Viñas</v>
      </c>
      <c r="G3177" s="139" t="str">
        <f t="shared" ref="G3177:K3177" si="3231">+G3139</f>
        <v>03</v>
      </c>
      <c r="H3177" t="str">
        <f t="shared" si="3231"/>
        <v>ISP</v>
      </c>
      <c r="I3177" t="str">
        <f t="shared" si="3231"/>
        <v>Índice de Servicios Públicos</v>
      </c>
      <c r="J3177" t="str">
        <f t="shared" si="3231"/>
        <v>INDICE</v>
      </c>
      <c r="K3177">
        <f t="shared" si="3231"/>
        <v>0</v>
      </c>
      <c r="L3177" s="150">
        <f>+VLOOKUP($E3177,ISP_2018!$B$8:$T$347,18,0)</f>
        <v>0.10341199750764604</v>
      </c>
      <c r="M3177" s="142" t="str">
        <f>+VLOOKUP($E3177,ISP_2018!$B$8:$T$347,19,0)</f>
        <v>Bajo</v>
      </c>
    </row>
    <row r="3178" spans="1:13" x14ac:dyDescent="0.3">
      <c r="A3178" s="139">
        <f t="shared" si="3169"/>
        <v>84</v>
      </c>
      <c r="B3178" s="148">
        <f t="shared" si="3171"/>
        <v>18</v>
      </c>
      <c r="D3178" s="149" t="str">
        <f>+VLOOKUP($A3178,mUNICIPIOS!$B$4:$F$343,2,0)</f>
        <v>Santa Rosa</v>
      </c>
      <c r="E3178" s="149">
        <f>+VLOOKUP($A3178,mUNICIPIOS!$B$4:$F$343,3,0)</f>
        <v>613</v>
      </c>
      <c r="F3178" s="149" t="str">
        <f>+VLOOKUP($A3178,mUNICIPIOS!$B$4:$F$343,4,0)</f>
        <v>Pueblo Nuevo Viñas</v>
      </c>
      <c r="G3178" s="139" t="str">
        <f t="shared" ref="G3178:K3178" si="3232">+G3140</f>
        <v>04</v>
      </c>
      <c r="H3178" t="str">
        <f t="shared" si="3232"/>
        <v>IGA</v>
      </c>
      <c r="I3178" t="str">
        <f t="shared" si="3232"/>
        <v>Índice de Gestión Administrativa</v>
      </c>
      <c r="J3178" t="str">
        <f t="shared" si="3232"/>
        <v>04-01</v>
      </c>
      <c r="K3178" t="str">
        <f t="shared" si="3232"/>
        <v>Existencia de elementos de atención municipal orientada al vecino</v>
      </c>
      <c r="L3178" s="150">
        <f>+VLOOKUP($E3178,IGA_2018!$B$8:$N$347,3,0)</f>
        <v>0</v>
      </c>
      <c r="M3178" s="142" t="str">
        <f>+VLOOKUP($E3178,IGA_2018!$B$8:$N$347,4,0)</f>
        <v>Bajo</v>
      </c>
    </row>
    <row r="3179" spans="1:13" x14ac:dyDescent="0.3">
      <c r="A3179" s="139">
        <f t="shared" si="3169"/>
        <v>84</v>
      </c>
      <c r="B3179" s="148">
        <f t="shared" si="3171"/>
        <v>19</v>
      </c>
      <c r="D3179" s="149" t="str">
        <f>+VLOOKUP($A3179,mUNICIPIOS!$B$4:$F$343,2,0)</f>
        <v>Santa Rosa</v>
      </c>
      <c r="E3179" s="149">
        <f>+VLOOKUP($A3179,mUNICIPIOS!$B$4:$F$343,3,0)</f>
        <v>613</v>
      </c>
      <c r="F3179" s="149" t="str">
        <f>+VLOOKUP($A3179,mUNICIPIOS!$B$4:$F$343,4,0)</f>
        <v>Pueblo Nuevo Viñas</v>
      </c>
      <c r="G3179" s="139" t="str">
        <f t="shared" ref="G3179:K3179" si="3233">+G3141</f>
        <v>04</v>
      </c>
      <c r="H3179" t="str">
        <f t="shared" si="3233"/>
        <v>IGA</v>
      </c>
      <c r="I3179" t="str">
        <f t="shared" si="3233"/>
        <v>Índice de Gestión Administrativa</v>
      </c>
      <c r="J3179" t="str">
        <f t="shared" si="3233"/>
        <v>04-02</v>
      </c>
      <c r="K3179" t="str">
        <f t="shared" si="3233"/>
        <v>Gestión del recurso humano.</v>
      </c>
      <c r="L3179" s="150">
        <f>+VLOOKUP($E3179,IGA_2018!$B$8:$N$347,6,0)</f>
        <v>0.49549317537986109</v>
      </c>
      <c r="M3179" s="142" t="str">
        <f>+VLOOKUP($E3179,IGA_2018!$B$8:$N$347,7,0)</f>
        <v>Medio</v>
      </c>
    </row>
    <row r="3180" spans="1:13" x14ac:dyDescent="0.3">
      <c r="A3180" s="139">
        <f t="shared" si="3169"/>
        <v>84</v>
      </c>
      <c r="B3180" s="148">
        <f t="shared" si="3171"/>
        <v>20</v>
      </c>
      <c r="D3180" s="149" t="str">
        <f>+VLOOKUP($A3180,mUNICIPIOS!$B$4:$F$343,2,0)</f>
        <v>Santa Rosa</v>
      </c>
      <c r="E3180" s="149">
        <f>+VLOOKUP($A3180,mUNICIPIOS!$B$4:$F$343,3,0)</f>
        <v>613</v>
      </c>
      <c r="F3180" s="149" t="str">
        <f>+VLOOKUP($A3180,mUNICIPIOS!$B$4:$F$343,4,0)</f>
        <v>Pueblo Nuevo Viñas</v>
      </c>
      <c r="G3180" s="139" t="str">
        <f t="shared" ref="G3180:K3180" si="3234">+G3142</f>
        <v>04</v>
      </c>
      <c r="H3180" t="str">
        <f t="shared" si="3234"/>
        <v>IGA</v>
      </c>
      <c r="I3180" t="str">
        <f t="shared" si="3234"/>
        <v>Índice de Gestión Administrativa</v>
      </c>
      <c r="J3180" t="str">
        <f t="shared" si="3234"/>
        <v>04-03</v>
      </c>
      <c r="K3180" t="str">
        <f t="shared" si="3234"/>
        <v>Existencia de oficinas municipales con instrumentos de gestión.</v>
      </c>
      <c r="L3180" s="150">
        <f>+VLOOKUP($E3180,IGA_2018!$B$8:$N$347,9,0)</f>
        <v>0.7857142857142857</v>
      </c>
      <c r="M3180" s="142" t="str">
        <f>+VLOOKUP($E3180,IGA_2018!$B$8:$N$347,10,0)</f>
        <v>Medio alto</v>
      </c>
    </row>
    <row r="3181" spans="1:13" x14ac:dyDescent="0.3">
      <c r="A3181" s="139">
        <f t="shared" ref="A3181:A3244" si="3235">+IF(B3180=38,A3180+1,A3180)</f>
        <v>84</v>
      </c>
      <c r="B3181" s="148">
        <f t="shared" si="3171"/>
        <v>21</v>
      </c>
      <c r="D3181" s="149" t="str">
        <f>+VLOOKUP($A3181,mUNICIPIOS!$B$4:$F$343,2,0)</f>
        <v>Santa Rosa</v>
      </c>
      <c r="E3181" s="149">
        <f>+VLOOKUP($A3181,mUNICIPIOS!$B$4:$F$343,3,0)</f>
        <v>613</v>
      </c>
      <c r="F3181" s="149" t="str">
        <f>+VLOOKUP($A3181,mUNICIPIOS!$B$4:$F$343,4,0)</f>
        <v>Pueblo Nuevo Viñas</v>
      </c>
      <c r="G3181" s="139" t="str">
        <f t="shared" ref="G3181:K3181" si="3236">+G3143</f>
        <v>04</v>
      </c>
      <c r="H3181" t="str">
        <f t="shared" si="3236"/>
        <v>IGA</v>
      </c>
      <c r="I3181" t="str">
        <f t="shared" si="3236"/>
        <v>Índice de Gestión Administrativa</v>
      </c>
      <c r="J3181" t="str">
        <f t="shared" si="3236"/>
        <v>INDICE</v>
      </c>
      <c r="K3181">
        <f t="shared" si="3236"/>
        <v>0</v>
      </c>
      <c r="L3181" s="150">
        <f>+VLOOKUP($E3181,IGA_2018!$B$8:$N$347,12,0)</f>
        <v>0.44842261138295136</v>
      </c>
      <c r="M3181" s="142" t="str">
        <f>+VLOOKUP($E3181,IGA_2018!$B$8:$N$347,13,0)</f>
        <v>Medio</v>
      </c>
    </row>
    <row r="3182" spans="1:13" x14ac:dyDescent="0.3">
      <c r="A3182" s="139">
        <f t="shared" si="3235"/>
        <v>84</v>
      </c>
      <c r="B3182" s="148">
        <f t="shared" ref="B3182:B3245" si="3237">+B3144</f>
        <v>22</v>
      </c>
      <c r="D3182" s="149" t="str">
        <f>+VLOOKUP($A3182,mUNICIPIOS!$B$4:$F$343,2,0)</f>
        <v>Santa Rosa</v>
      </c>
      <c r="E3182" s="149">
        <f>+VLOOKUP($A3182,mUNICIPIOS!$B$4:$F$343,3,0)</f>
        <v>613</v>
      </c>
      <c r="F3182" s="149" t="str">
        <f>+VLOOKUP($A3182,mUNICIPIOS!$B$4:$F$343,4,0)</f>
        <v>Pueblo Nuevo Viñas</v>
      </c>
      <c r="G3182" s="139" t="str">
        <f t="shared" ref="G3182:K3182" si="3238">+G3144</f>
        <v>05</v>
      </c>
      <c r="H3182" t="str">
        <f t="shared" si="3238"/>
        <v>IGF</v>
      </c>
      <c r="I3182" t="str">
        <f t="shared" si="3238"/>
        <v>Índice de Gestión Financiera</v>
      </c>
      <c r="J3182" t="str">
        <f t="shared" si="3238"/>
        <v>05-01</v>
      </c>
      <c r="K3182" t="str">
        <f t="shared" si="3238"/>
        <v>Autonomía financiera municipal</v>
      </c>
      <c r="L3182" s="150">
        <f>+VLOOKUP($E3182,IGF_2018!$B$8:$Z$347,3,0)</f>
        <v>0.13711127530854703</v>
      </c>
      <c r="M3182" s="142" t="str">
        <f>+VLOOKUP($E3182,IGF_2018!$B$8:$Z$347,4,0)</f>
        <v>Bajo</v>
      </c>
    </row>
    <row r="3183" spans="1:13" x14ac:dyDescent="0.3">
      <c r="A3183" s="139">
        <f t="shared" si="3235"/>
        <v>84</v>
      </c>
      <c r="B3183" s="148">
        <f t="shared" si="3237"/>
        <v>23</v>
      </c>
      <c r="D3183" s="149" t="str">
        <f>+VLOOKUP($A3183,mUNICIPIOS!$B$4:$F$343,2,0)</f>
        <v>Santa Rosa</v>
      </c>
      <c r="E3183" s="149">
        <f>+VLOOKUP($A3183,mUNICIPIOS!$B$4:$F$343,3,0)</f>
        <v>613</v>
      </c>
      <c r="F3183" s="149" t="str">
        <f>+VLOOKUP($A3183,mUNICIPIOS!$B$4:$F$343,4,0)</f>
        <v>Pueblo Nuevo Viñas</v>
      </c>
      <c r="G3183" s="139" t="str">
        <f t="shared" ref="G3183:K3183" si="3239">+G3145</f>
        <v>05</v>
      </c>
      <c r="H3183" t="str">
        <f t="shared" si="3239"/>
        <v>IGF</v>
      </c>
      <c r="I3183" t="str">
        <f t="shared" si="3239"/>
        <v>Índice de Gestión Financiera</v>
      </c>
      <c r="J3183" t="str">
        <f t="shared" si="3239"/>
        <v>05-02</v>
      </c>
      <c r="K3183" t="str">
        <f t="shared" si="3239"/>
        <v xml:space="preserve">Ingresos propios por habitante -sin regalías- </v>
      </c>
      <c r="L3183" s="150">
        <f>+VLOOKUP($E3183,IGF_2018!$B$8:$Z$347,6,0)</f>
        <v>6.6093668814126608E-2</v>
      </c>
      <c r="M3183" s="142" t="str">
        <f>+VLOOKUP($E3183,IGF_2018!$B$8:$Z$347,7,0)</f>
        <v>Bajo</v>
      </c>
    </row>
    <row r="3184" spans="1:13" x14ac:dyDescent="0.3">
      <c r="A3184" s="139">
        <f t="shared" si="3235"/>
        <v>84</v>
      </c>
      <c r="B3184" s="148">
        <f t="shared" si="3237"/>
        <v>24</v>
      </c>
      <c r="D3184" s="149" t="str">
        <f>+VLOOKUP($A3184,mUNICIPIOS!$B$4:$F$343,2,0)</f>
        <v>Santa Rosa</v>
      </c>
      <c r="E3184" s="149">
        <f>+VLOOKUP($A3184,mUNICIPIOS!$B$4:$F$343,3,0)</f>
        <v>613</v>
      </c>
      <c r="F3184" s="149" t="str">
        <f>+VLOOKUP($A3184,mUNICIPIOS!$B$4:$F$343,4,0)</f>
        <v>Pueblo Nuevo Viñas</v>
      </c>
      <c r="G3184" s="139" t="str">
        <f t="shared" ref="G3184:K3184" si="3240">+G3146</f>
        <v>05</v>
      </c>
      <c r="H3184" t="str">
        <f t="shared" si="3240"/>
        <v>IGF</v>
      </c>
      <c r="I3184" t="str">
        <f t="shared" si="3240"/>
        <v>Índice de Gestión Financiera</v>
      </c>
      <c r="J3184" t="str">
        <f t="shared" si="3240"/>
        <v>05-03</v>
      </c>
      <c r="K3184" t="str">
        <f t="shared" si="3240"/>
        <v>Ingresos del IUSI en relación a los ingresos propios -sin regalías-</v>
      </c>
      <c r="L3184" s="150">
        <f>+VLOOKUP($E3184,IGF_2018!$B$8:$Z$347,9,0)</f>
        <v>0.17761543872190119</v>
      </c>
      <c r="M3184" s="142" t="str">
        <f>+VLOOKUP($E3184,IGF_2018!$B$8:$Z$347,10,0)</f>
        <v>Bajo</v>
      </c>
    </row>
    <row r="3185" spans="1:13" x14ac:dyDescent="0.3">
      <c r="A3185" s="139">
        <f t="shared" si="3235"/>
        <v>84</v>
      </c>
      <c r="B3185" s="148">
        <f t="shared" si="3237"/>
        <v>25</v>
      </c>
      <c r="D3185" s="149" t="str">
        <f>+VLOOKUP($A3185,mUNICIPIOS!$B$4:$F$343,2,0)</f>
        <v>Santa Rosa</v>
      </c>
      <c r="E3185" s="149">
        <f>+VLOOKUP($A3185,mUNICIPIOS!$B$4:$F$343,3,0)</f>
        <v>613</v>
      </c>
      <c r="F3185" s="149" t="str">
        <f>+VLOOKUP($A3185,mUNICIPIOS!$B$4:$F$343,4,0)</f>
        <v>Pueblo Nuevo Viñas</v>
      </c>
      <c r="G3185" s="139" t="str">
        <f t="shared" ref="G3185:K3185" si="3241">+G3147</f>
        <v>05</v>
      </c>
      <c r="H3185" t="str">
        <f t="shared" si="3241"/>
        <v>IGF</v>
      </c>
      <c r="I3185" t="str">
        <f t="shared" si="3241"/>
        <v>Índice de Gestión Financiera</v>
      </c>
      <c r="J3185" t="str">
        <f t="shared" si="3241"/>
        <v>05-04</v>
      </c>
      <c r="K3185" t="str">
        <f t="shared" si="3241"/>
        <v>Inversión anual en capital fijo por habitante</v>
      </c>
      <c r="L3185" s="150">
        <f>+VLOOKUP($E3185,IGF_2018!$B$8:$Z$347,12,0)</f>
        <v>5.5658862681396887E-2</v>
      </c>
      <c r="M3185" s="142" t="str">
        <f>+VLOOKUP($E3185,IGF_2018!$B$8:$Z$347,13,0)</f>
        <v>Bajo</v>
      </c>
    </row>
    <row r="3186" spans="1:13" x14ac:dyDescent="0.3">
      <c r="A3186" s="139">
        <f t="shared" si="3235"/>
        <v>84</v>
      </c>
      <c r="B3186" s="148">
        <f t="shared" si="3237"/>
        <v>26</v>
      </c>
      <c r="D3186" s="149" t="str">
        <f>+VLOOKUP($A3186,mUNICIPIOS!$B$4:$F$343,2,0)</f>
        <v>Santa Rosa</v>
      </c>
      <c r="E3186" s="149">
        <f>+VLOOKUP($A3186,mUNICIPIOS!$B$4:$F$343,3,0)</f>
        <v>613</v>
      </c>
      <c r="F3186" s="149" t="str">
        <f>+VLOOKUP($A3186,mUNICIPIOS!$B$4:$F$343,4,0)</f>
        <v>Pueblo Nuevo Viñas</v>
      </c>
      <c r="G3186" s="139" t="str">
        <f t="shared" ref="G3186:K3186" si="3242">+G3148</f>
        <v>05</v>
      </c>
      <c r="H3186" t="str">
        <f t="shared" si="3242"/>
        <v>IGF</v>
      </c>
      <c r="I3186" t="str">
        <f t="shared" si="3242"/>
        <v>Índice de Gestión Financiera</v>
      </c>
      <c r="J3186" t="str">
        <f t="shared" si="3242"/>
        <v>05-05</v>
      </c>
      <c r="K3186" t="str">
        <f t="shared" si="3242"/>
        <v>Inversión anual en capital fijo con recursos percibidos por ingresos propios</v>
      </c>
      <c r="L3186" s="150">
        <f>+VLOOKUP($E3186,IGF_2018!$B$8:$Z$347,15,0)</f>
        <v>0</v>
      </c>
      <c r="M3186" s="142" t="str">
        <f>+VLOOKUP($E3186,IGF_2018!$B$8:$Z$347,16,0)</f>
        <v>Bajo</v>
      </c>
    </row>
    <row r="3187" spans="1:13" x14ac:dyDescent="0.3">
      <c r="A3187" s="139">
        <f t="shared" si="3235"/>
        <v>84</v>
      </c>
      <c r="B3187" s="148">
        <f t="shared" si="3237"/>
        <v>27</v>
      </c>
      <c r="D3187" s="149" t="str">
        <f>+VLOOKUP($A3187,mUNICIPIOS!$B$4:$F$343,2,0)</f>
        <v>Santa Rosa</v>
      </c>
      <c r="E3187" s="149">
        <f>+VLOOKUP($A3187,mUNICIPIOS!$B$4:$F$343,3,0)</f>
        <v>613</v>
      </c>
      <c r="F3187" s="149" t="str">
        <f>+VLOOKUP($A3187,mUNICIPIOS!$B$4:$F$343,4,0)</f>
        <v>Pueblo Nuevo Viñas</v>
      </c>
      <c r="G3187" s="139" t="str">
        <f t="shared" ref="G3187:K3187" si="3243">+G3149</f>
        <v>05</v>
      </c>
      <c r="H3187" t="str">
        <f t="shared" si="3243"/>
        <v>IGF</v>
      </c>
      <c r="I3187" t="str">
        <f t="shared" si="3243"/>
        <v>Índice de Gestión Financiera</v>
      </c>
      <c r="J3187" t="str">
        <f t="shared" si="3243"/>
        <v>05-06</v>
      </c>
      <c r="K3187" t="str">
        <f t="shared" si="3243"/>
        <v xml:space="preserve">Inversión anual en capital fijo con recursos percibidos por transferencias del Gobierno Central </v>
      </c>
      <c r="L3187" s="150">
        <f>+VLOOKUP($E3187,IGF_2018!$B$8:$Z$347,18,0)</f>
        <v>0.31005015713816508</v>
      </c>
      <c r="M3187" s="142" t="str">
        <f>+VLOOKUP($E3187,IGF_2018!$B$8:$Z$347,19,0)</f>
        <v>Medio bajo</v>
      </c>
    </row>
    <row r="3188" spans="1:13" x14ac:dyDescent="0.3">
      <c r="A3188" s="139">
        <f t="shared" si="3235"/>
        <v>84</v>
      </c>
      <c r="B3188" s="148">
        <f t="shared" si="3237"/>
        <v>28</v>
      </c>
      <c r="D3188" s="149" t="str">
        <f>+VLOOKUP($A3188,mUNICIPIOS!$B$4:$F$343,2,0)</f>
        <v>Santa Rosa</v>
      </c>
      <c r="E3188" s="149">
        <f>+VLOOKUP($A3188,mUNICIPIOS!$B$4:$F$343,3,0)</f>
        <v>613</v>
      </c>
      <c r="F3188" s="149" t="str">
        <f>+VLOOKUP($A3188,mUNICIPIOS!$B$4:$F$343,4,0)</f>
        <v>Pueblo Nuevo Viñas</v>
      </c>
      <c r="G3188" s="139" t="str">
        <f t="shared" ref="G3188:K3188" si="3244">+G3150</f>
        <v>05</v>
      </c>
      <c r="H3188" t="str">
        <f t="shared" si="3244"/>
        <v>IGF</v>
      </c>
      <c r="I3188" t="str">
        <f t="shared" si="3244"/>
        <v>Índice de Gestión Financiera</v>
      </c>
      <c r="J3188" t="str">
        <f t="shared" si="3244"/>
        <v>05-07</v>
      </c>
      <c r="K3188" t="str">
        <f t="shared" si="3244"/>
        <v>Financiamiento por endeudamiento municipal</v>
      </c>
      <c r="L3188" s="150">
        <f>+VLOOKUP($E3188,IGF_2018!$B$8:$Z$347,21,0)</f>
        <v>1</v>
      </c>
      <c r="M3188" s="142" t="str">
        <f>+VLOOKUP($E3188,IGF_2018!$B$8:$Z$347,22,0)</f>
        <v>Alto</v>
      </c>
    </row>
    <row r="3189" spans="1:13" x14ac:dyDescent="0.3">
      <c r="A3189" s="139">
        <f t="shared" si="3235"/>
        <v>84</v>
      </c>
      <c r="B3189" s="148">
        <f t="shared" si="3237"/>
        <v>29</v>
      </c>
      <c r="D3189" s="149" t="str">
        <f>+VLOOKUP($A3189,mUNICIPIOS!$B$4:$F$343,2,0)</f>
        <v>Santa Rosa</v>
      </c>
      <c r="E3189" s="149">
        <f>+VLOOKUP($A3189,mUNICIPIOS!$B$4:$F$343,3,0)</f>
        <v>613</v>
      </c>
      <c r="F3189" s="149" t="str">
        <f>+VLOOKUP($A3189,mUNICIPIOS!$B$4:$F$343,4,0)</f>
        <v>Pueblo Nuevo Viñas</v>
      </c>
      <c r="G3189" s="139" t="str">
        <f t="shared" ref="G3189:K3189" si="3245">+G3151</f>
        <v>05</v>
      </c>
      <c r="H3189" t="str">
        <f t="shared" si="3245"/>
        <v>IGF</v>
      </c>
      <c r="I3189" t="str">
        <f t="shared" si="3245"/>
        <v>Índice de Gestión Financiera</v>
      </c>
      <c r="J3189" t="str">
        <f t="shared" si="3245"/>
        <v>INDICE</v>
      </c>
      <c r="K3189">
        <f t="shared" si="3245"/>
        <v>0</v>
      </c>
      <c r="L3189" s="150">
        <f>+VLOOKUP($E3189,IGF_2018!$B$8:$Z$347,24,0)</f>
        <v>0.29497343467868109</v>
      </c>
      <c r="M3189" s="142" t="str">
        <f>+VLOOKUP($E3189,IGF_2018!$B$8:$Z$347,25,0)</f>
        <v>Medio bajo</v>
      </c>
    </row>
    <row r="3190" spans="1:13" x14ac:dyDescent="0.3">
      <c r="A3190" s="139">
        <f t="shared" si="3235"/>
        <v>84</v>
      </c>
      <c r="B3190" s="148">
        <f t="shared" si="3237"/>
        <v>30</v>
      </c>
      <c r="D3190" s="149" t="str">
        <f>+VLOOKUP($A3190,mUNICIPIOS!$B$4:$F$343,2,0)</f>
        <v>Santa Rosa</v>
      </c>
      <c r="E3190" s="149">
        <f>+VLOOKUP($A3190,mUNICIPIOS!$B$4:$F$343,3,0)</f>
        <v>613</v>
      </c>
      <c r="F3190" s="149" t="str">
        <f>+VLOOKUP($A3190,mUNICIPIOS!$B$4:$F$343,4,0)</f>
        <v>Pueblo Nuevo Viñas</v>
      </c>
      <c r="G3190" s="139" t="str">
        <f t="shared" ref="G3190:K3190" si="3246">+G3152</f>
        <v>06</v>
      </c>
      <c r="H3190" t="str">
        <f t="shared" si="3246"/>
        <v>IGE</v>
      </c>
      <c r="I3190" t="str">
        <f t="shared" si="3246"/>
        <v>Índice de Gestión Estratégica</v>
      </c>
      <c r="J3190" t="str">
        <f t="shared" si="3246"/>
        <v>06-01</v>
      </c>
      <c r="K3190" t="str">
        <f t="shared" si="3246"/>
        <v>Ejecución del Plan Operativo Anual  (POA)</v>
      </c>
      <c r="L3190" s="150">
        <f>+VLOOKUP($E3190,IGE_2018!$B$8:$Z$347,3,0)</f>
        <v>2.9166666666666664E-2</v>
      </c>
      <c r="M3190" s="142" t="str">
        <f>+VLOOKUP($E3190,IGE_2018!$B$8:$Z$347,4,0)</f>
        <v>Bajo</v>
      </c>
    </row>
    <row r="3191" spans="1:13" x14ac:dyDescent="0.3">
      <c r="A3191" s="139">
        <f t="shared" si="3235"/>
        <v>84</v>
      </c>
      <c r="B3191" s="148">
        <f t="shared" si="3237"/>
        <v>31</v>
      </c>
      <c r="D3191" s="149" t="str">
        <f>+VLOOKUP($A3191,mUNICIPIOS!$B$4:$F$343,2,0)</f>
        <v>Santa Rosa</v>
      </c>
      <c r="E3191" s="149">
        <f>+VLOOKUP($A3191,mUNICIPIOS!$B$4:$F$343,3,0)</f>
        <v>613</v>
      </c>
      <c r="F3191" s="149" t="str">
        <f>+VLOOKUP($A3191,mUNICIPIOS!$B$4:$F$343,4,0)</f>
        <v>Pueblo Nuevo Viñas</v>
      </c>
      <c r="G3191" s="139" t="str">
        <f t="shared" ref="G3191:K3191" si="3247">+G3153</f>
        <v>06</v>
      </c>
      <c r="H3191" t="str">
        <f t="shared" si="3247"/>
        <v>IGE</v>
      </c>
      <c r="I3191" t="str">
        <f t="shared" si="3247"/>
        <v>Índice de Gestión Estratégica</v>
      </c>
      <c r="J3191" t="str">
        <f t="shared" si="3247"/>
        <v>06-02</v>
      </c>
      <c r="K3191" t="str">
        <f t="shared" si="3247"/>
        <v>Relación Plan de Desarrollo Municipal y Ordenamiento Territorial (PDM-OT) - Plan Estratégico Institucional (PEI) - Plan Operativo Multianual (POM) - Plan Operativo Anual (POA)</v>
      </c>
      <c r="L3191" s="150">
        <f>+VLOOKUP($E3191,IGE_2018!$B$8:$Z$347,6,0)</f>
        <v>0.4</v>
      </c>
      <c r="M3191" s="142" t="str">
        <f>+VLOOKUP($E3191,IGE_2018!$B$8:$Z$347,7,0)</f>
        <v>Medio bajo</v>
      </c>
    </row>
    <row r="3192" spans="1:13" x14ac:dyDescent="0.3">
      <c r="A3192" s="139">
        <f t="shared" si="3235"/>
        <v>84</v>
      </c>
      <c r="B3192" s="148">
        <f t="shared" si="3237"/>
        <v>32</v>
      </c>
      <c r="D3192" s="149" t="str">
        <f>+VLOOKUP($A3192,mUNICIPIOS!$B$4:$F$343,2,0)</f>
        <v>Santa Rosa</v>
      </c>
      <c r="E3192" s="149">
        <f>+VLOOKUP($A3192,mUNICIPIOS!$B$4:$F$343,3,0)</f>
        <v>613</v>
      </c>
      <c r="F3192" s="149" t="str">
        <f>+VLOOKUP($A3192,mUNICIPIOS!$B$4:$F$343,4,0)</f>
        <v>Pueblo Nuevo Viñas</v>
      </c>
      <c r="G3192" s="139" t="str">
        <f t="shared" ref="G3192:K3192" si="3248">+G3154</f>
        <v>06</v>
      </c>
      <c r="H3192" t="str">
        <f t="shared" si="3248"/>
        <v>IGE</v>
      </c>
      <c r="I3192" t="str">
        <f t="shared" si="3248"/>
        <v>Índice de Gestión Estratégica</v>
      </c>
      <c r="J3192" t="str">
        <f t="shared" si="3248"/>
        <v>06-03</v>
      </c>
      <c r="K3192" t="str">
        <f t="shared" si="3248"/>
        <v>Presupuesto de egresos relacionado a competencias municipales que responden a prioridades nacionales de desarrollo.</v>
      </c>
      <c r="L3192" s="150">
        <f>+VLOOKUP($E3192,IGE_2018!$B$8:$Z$347,9,0)</f>
        <v>0.4415914938646226</v>
      </c>
      <c r="M3192" s="142" t="str">
        <f>+VLOOKUP($E3192,IGE_2018!$B$8:$Z$347,10,0)</f>
        <v>Medio</v>
      </c>
    </row>
    <row r="3193" spans="1:13" x14ac:dyDescent="0.3">
      <c r="A3193" s="139">
        <f t="shared" si="3235"/>
        <v>84</v>
      </c>
      <c r="B3193" s="148">
        <f t="shared" si="3237"/>
        <v>33</v>
      </c>
      <c r="D3193" s="149" t="str">
        <f>+VLOOKUP($A3193,mUNICIPIOS!$B$4:$F$343,2,0)</f>
        <v>Santa Rosa</v>
      </c>
      <c r="E3193" s="149">
        <f>+VLOOKUP($A3193,mUNICIPIOS!$B$4:$F$343,3,0)</f>
        <v>613</v>
      </c>
      <c r="F3193" s="149" t="str">
        <f>+VLOOKUP($A3193,mUNICIPIOS!$B$4:$F$343,4,0)</f>
        <v>Pueblo Nuevo Viñas</v>
      </c>
      <c r="G3193" s="139" t="str">
        <f t="shared" ref="G3193:K3193" si="3249">+G3155</f>
        <v>06</v>
      </c>
      <c r="H3193" t="str">
        <f t="shared" si="3249"/>
        <v>IGE</v>
      </c>
      <c r="I3193" t="str">
        <f t="shared" si="3249"/>
        <v>Índice de Gestión Estratégica</v>
      </c>
      <c r="J3193" t="str">
        <f t="shared" si="3249"/>
        <v>06-04</v>
      </c>
      <c r="K3193" t="str">
        <f t="shared" si="3249"/>
        <v>Institucionalización de la gestión ordenada del territorio</v>
      </c>
      <c r="L3193" s="150">
        <f>+VLOOKUP($E3193,IGE_2018!$B$8:$Z$347,12,0)</f>
        <v>0.15</v>
      </c>
      <c r="M3193" s="142" t="str">
        <f>+VLOOKUP($E3193,IGE_2018!$B$8:$Z$347,13,0)</f>
        <v>Bajo</v>
      </c>
    </row>
    <row r="3194" spans="1:13" x14ac:dyDescent="0.3">
      <c r="A3194" s="139">
        <f t="shared" si="3235"/>
        <v>84</v>
      </c>
      <c r="B3194" s="148">
        <f t="shared" si="3237"/>
        <v>34</v>
      </c>
      <c r="D3194" s="149" t="str">
        <f>+VLOOKUP($A3194,mUNICIPIOS!$B$4:$F$343,2,0)</f>
        <v>Santa Rosa</v>
      </c>
      <c r="E3194" s="149">
        <f>+VLOOKUP($A3194,mUNICIPIOS!$B$4:$F$343,3,0)</f>
        <v>613</v>
      </c>
      <c r="F3194" s="149" t="str">
        <f>+VLOOKUP($A3194,mUNICIPIOS!$B$4:$F$343,4,0)</f>
        <v>Pueblo Nuevo Viñas</v>
      </c>
      <c r="G3194" s="139" t="str">
        <f t="shared" ref="G3194:K3194" si="3250">+G3156</f>
        <v>06</v>
      </c>
      <c r="H3194" t="str">
        <f t="shared" si="3250"/>
        <v>IGE</v>
      </c>
      <c r="I3194" t="str">
        <f t="shared" si="3250"/>
        <v>Índice de Gestión Estratégica</v>
      </c>
      <c r="J3194" t="str">
        <f t="shared" si="3250"/>
        <v>06-05</v>
      </c>
      <c r="K3194" t="str">
        <f t="shared" si="3250"/>
        <v>Acciones para la gestión ordenada del territorio</v>
      </c>
      <c r="L3194" s="150">
        <f>+VLOOKUP($E3194,IGE_2018!$B$8:$Z$347,15,0)</f>
        <v>6.0000000000000026E-2</v>
      </c>
      <c r="M3194" s="142" t="str">
        <f>+VLOOKUP($E3194,IGE_2018!$B$8:$Z$347,16,0)</f>
        <v>Bajo</v>
      </c>
    </row>
    <row r="3195" spans="1:13" x14ac:dyDescent="0.3">
      <c r="A3195" s="139">
        <f t="shared" si="3235"/>
        <v>84</v>
      </c>
      <c r="B3195" s="148">
        <f t="shared" si="3237"/>
        <v>35</v>
      </c>
      <c r="D3195" s="149" t="str">
        <f>+VLOOKUP($A3195,mUNICIPIOS!$B$4:$F$343,2,0)</f>
        <v>Santa Rosa</v>
      </c>
      <c r="E3195" s="149">
        <f>+VLOOKUP($A3195,mUNICIPIOS!$B$4:$F$343,3,0)</f>
        <v>613</v>
      </c>
      <c r="F3195" s="149" t="str">
        <f>+VLOOKUP($A3195,mUNICIPIOS!$B$4:$F$343,4,0)</f>
        <v>Pueblo Nuevo Viñas</v>
      </c>
      <c r="G3195" s="139" t="str">
        <f t="shared" ref="G3195:K3195" si="3251">+G3157</f>
        <v>06</v>
      </c>
      <c r="H3195" t="str">
        <f t="shared" si="3251"/>
        <v>IGE</v>
      </c>
      <c r="I3195" t="str">
        <f t="shared" si="3251"/>
        <v>Índice de Gestión Estratégica</v>
      </c>
      <c r="J3195" t="str">
        <f t="shared" si="3251"/>
        <v>06-06</v>
      </c>
      <c r="K3195" t="str">
        <f t="shared" si="3251"/>
        <v>Gestión de riesgo en la formulación de proyectos derivados de la planificación operativa anual</v>
      </c>
      <c r="L3195" s="150">
        <f>+VLOOKUP($E3195,IGE_2018!$B$8:$Z$347,18,0)</f>
        <v>0</v>
      </c>
      <c r="M3195" s="142" t="str">
        <f>+VLOOKUP($E3195,IGE_2018!$B$8:$Z$347,19,0)</f>
        <v>Bajo</v>
      </c>
    </row>
    <row r="3196" spans="1:13" x14ac:dyDescent="0.3">
      <c r="A3196" s="139">
        <f t="shared" si="3235"/>
        <v>84</v>
      </c>
      <c r="B3196" s="148">
        <f t="shared" si="3237"/>
        <v>36</v>
      </c>
      <c r="D3196" s="149" t="str">
        <f>+VLOOKUP($A3196,mUNICIPIOS!$B$4:$F$343,2,0)</f>
        <v>Santa Rosa</v>
      </c>
      <c r="E3196" s="149">
        <f>+VLOOKUP($A3196,mUNICIPIOS!$B$4:$F$343,3,0)</f>
        <v>613</v>
      </c>
      <c r="F3196" s="149" t="str">
        <f>+VLOOKUP($A3196,mUNICIPIOS!$B$4:$F$343,4,0)</f>
        <v>Pueblo Nuevo Viñas</v>
      </c>
      <c r="G3196" s="139" t="str">
        <f t="shared" ref="G3196:K3196" si="3252">+G3158</f>
        <v>06</v>
      </c>
      <c r="H3196" t="str">
        <f t="shared" si="3252"/>
        <v>IGE</v>
      </c>
      <c r="I3196" t="str">
        <f t="shared" si="3252"/>
        <v>Índice de Gestión Estratégica</v>
      </c>
      <c r="J3196" t="str">
        <f t="shared" si="3252"/>
        <v>06-07</v>
      </c>
      <c r="K3196" t="str">
        <f t="shared" si="3252"/>
        <v>Ingresos por servicios ambientales en relación a los ingresos propios sin regalías</v>
      </c>
      <c r="L3196" s="150">
        <f>+VLOOKUP($E3196,IGE_2018!$B$8:$Z$347,21,0)</f>
        <v>7.6102366555521606E-3</v>
      </c>
      <c r="M3196" s="142" t="str">
        <f>+VLOOKUP($E3196,IGE_2018!$B$8:$Z$347,22,0)</f>
        <v>Bajo</v>
      </c>
    </row>
    <row r="3197" spans="1:13" x14ac:dyDescent="0.3">
      <c r="A3197" s="139">
        <f t="shared" si="3235"/>
        <v>84</v>
      </c>
      <c r="B3197" s="148">
        <f t="shared" si="3237"/>
        <v>37</v>
      </c>
      <c r="D3197" s="149" t="str">
        <f>+VLOOKUP($A3197,mUNICIPIOS!$B$4:$F$343,2,0)</f>
        <v>Santa Rosa</v>
      </c>
      <c r="E3197" s="149">
        <f>+VLOOKUP($A3197,mUNICIPIOS!$B$4:$F$343,3,0)</f>
        <v>613</v>
      </c>
      <c r="F3197" s="149" t="str">
        <f>+VLOOKUP($A3197,mUNICIPIOS!$B$4:$F$343,4,0)</f>
        <v>Pueblo Nuevo Viñas</v>
      </c>
      <c r="G3197" s="139" t="str">
        <f t="shared" ref="G3197:K3197" si="3253">+G3159</f>
        <v>06</v>
      </c>
      <c r="H3197" t="str">
        <f t="shared" si="3253"/>
        <v>IGE</v>
      </c>
      <c r="I3197" t="str">
        <f t="shared" si="3253"/>
        <v>Índice de Gestión Estratégica</v>
      </c>
      <c r="J3197" t="str">
        <f t="shared" si="3253"/>
        <v>INDICE</v>
      </c>
      <c r="K3197">
        <f t="shared" si="3253"/>
        <v>0</v>
      </c>
      <c r="L3197" s="150">
        <f>+VLOOKUP($E3197,IGE_2018!$B$8:$Z$347,24,0)</f>
        <v>0.19953389713171091</v>
      </c>
      <c r="M3197" s="142" t="str">
        <f>+VLOOKUP($E3197,IGE_2018!$B$8:$Z$347,25,0)</f>
        <v>Bajo</v>
      </c>
    </row>
    <row r="3198" spans="1:13" x14ac:dyDescent="0.3">
      <c r="A3198" s="139">
        <f t="shared" si="3235"/>
        <v>84</v>
      </c>
      <c r="B3198" s="148">
        <f t="shared" si="3237"/>
        <v>38</v>
      </c>
      <c r="D3198" s="149" t="str">
        <f>+VLOOKUP($A3198,mUNICIPIOS!$B$4:$F$343,2,0)</f>
        <v>Santa Rosa</v>
      </c>
      <c r="E3198" s="149">
        <f>+VLOOKUP($A3198,mUNICIPIOS!$B$4:$F$343,3,0)</f>
        <v>613</v>
      </c>
      <c r="F3198" s="149" t="str">
        <f>+VLOOKUP($A3198,mUNICIPIOS!$B$4:$F$343,4,0)</f>
        <v>Pueblo Nuevo Viñas</v>
      </c>
      <c r="G3198" s="139" t="str">
        <f t="shared" ref="G3198:K3198" si="3254">+G3160</f>
        <v>RANKING</v>
      </c>
      <c r="H3198" t="str">
        <f t="shared" si="3254"/>
        <v>RGM</v>
      </c>
      <c r="I3198" t="str">
        <f t="shared" si="3254"/>
        <v>Ranking de la Gestión Municipal 2018</v>
      </c>
      <c r="J3198" t="str">
        <f t="shared" si="3254"/>
        <v>RANKING</v>
      </c>
      <c r="K3198">
        <f t="shared" si="3254"/>
        <v>0</v>
      </c>
      <c r="L3198" s="151">
        <f>+VLOOKUP($E3198,Resultados_generales!$C$8:$AE$347,27,0)</f>
        <v>0.37455717215083889</v>
      </c>
      <c r="M3198" t="str">
        <f>+VLOOKUP($E3198,Resultados_generales!$C$8:$AE$347,28,0)</f>
        <v>Medio bajo</v>
      </c>
    </row>
    <row r="3199" spans="1:13" x14ac:dyDescent="0.3">
      <c r="A3199" s="139">
        <f t="shared" si="3235"/>
        <v>85</v>
      </c>
      <c r="B3199" s="148">
        <f t="shared" si="3237"/>
        <v>1</v>
      </c>
      <c r="D3199" s="149" t="str">
        <f>+VLOOKUP($A3199,mUNICIPIOS!$B$4:$F$343,2,0)</f>
        <v>Santa Rosa</v>
      </c>
      <c r="E3199" s="149">
        <f>+VLOOKUP($A3199,mUNICIPIOS!$B$4:$F$343,3,0)</f>
        <v>614</v>
      </c>
      <c r="F3199" s="149" t="str">
        <f>+VLOOKUP($A3199,mUNICIPIOS!$B$4:$F$343,4,0)</f>
        <v>Nueva Santa Rosa</v>
      </c>
      <c r="G3199" s="139" t="str">
        <f t="shared" ref="G3199:K3199" si="3255">+G3161</f>
        <v>01</v>
      </c>
      <c r="H3199" t="str">
        <f t="shared" si="3255"/>
        <v>IPC</v>
      </c>
      <c r="I3199" t="str">
        <f t="shared" si="3255"/>
        <v>Índice de Participación Ciudadana</v>
      </c>
      <c r="J3199" t="str">
        <f t="shared" si="3255"/>
        <v>01-01</v>
      </c>
      <c r="K3199" t="str">
        <f t="shared" si="3255"/>
        <v>Número de reuniones del COMUDE en el año de la medición.</v>
      </c>
      <c r="L3199" s="150">
        <f>+VLOOKUP($E3199,IPC_2018!$B$8:$T$347,3,0)</f>
        <v>0.91666666666666663</v>
      </c>
      <c r="M3199" s="142" t="str">
        <f>+VLOOKUP($E3199,IPC_2018!$B$8:$T$347,4,0)</f>
        <v>Alto</v>
      </c>
    </row>
    <row r="3200" spans="1:13" x14ac:dyDescent="0.3">
      <c r="A3200" s="139">
        <f t="shared" si="3235"/>
        <v>85</v>
      </c>
      <c r="B3200" s="148">
        <f t="shared" si="3237"/>
        <v>2</v>
      </c>
      <c r="D3200" s="149" t="str">
        <f>+VLOOKUP($A3200,mUNICIPIOS!$B$4:$F$343,2,0)</f>
        <v>Santa Rosa</v>
      </c>
      <c r="E3200" s="149">
        <f>+VLOOKUP($A3200,mUNICIPIOS!$B$4:$F$343,3,0)</f>
        <v>614</v>
      </c>
      <c r="F3200" s="149" t="str">
        <f>+VLOOKUP($A3200,mUNICIPIOS!$B$4:$F$343,4,0)</f>
        <v>Nueva Santa Rosa</v>
      </c>
      <c r="G3200" s="139" t="str">
        <f t="shared" ref="G3200:K3200" si="3256">+G3162</f>
        <v>01</v>
      </c>
      <c r="H3200" t="str">
        <f t="shared" si="3256"/>
        <v>IPC</v>
      </c>
      <c r="I3200" t="str">
        <f t="shared" si="3256"/>
        <v>Índice de Participación Ciudadana</v>
      </c>
      <c r="J3200" t="str">
        <f t="shared" si="3256"/>
        <v>01-02</v>
      </c>
      <c r="K3200" t="str">
        <f t="shared" si="3256"/>
        <v>Participación de Alcaldes, Concejales y Síndicos determinados o designados en el COMUDE</v>
      </c>
      <c r="L3200" s="150">
        <f>+VLOOKUP($E3200,IPC_2018!$B$8:$T$347,6,0)</f>
        <v>0.75</v>
      </c>
      <c r="M3200" s="142" t="str">
        <f>+VLOOKUP($E3200,IPC_2018!$B$8:$T$347,7,0)</f>
        <v>Medio alto</v>
      </c>
    </row>
    <row r="3201" spans="1:13" x14ac:dyDescent="0.3">
      <c r="A3201" s="139">
        <f t="shared" si="3235"/>
        <v>85</v>
      </c>
      <c r="B3201" s="148">
        <f t="shared" si="3237"/>
        <v>3</v>
      </c>
      <c r="D3201" s="149" t="str">
        <f>+VLOOKUP($A3201,mUNICIPIOS!$B$4:$F$343,2,0)</f>
        <v>Santa Rosa</v>
      </c>
      <c r="E3201" s="149">
        <f>+VLOOKUP($A3201,mUNICIPIOS!$B$4:$F$343,3,0)</f>
        <v>614</v>
      </c>
      <c r="F3201" s="149" t="str">
        <f>+VLOOKUP($A3201,mUNICIPIOS!$B$4:$F$343,4,0)</f>
        <v>Nueva Santa Rosa</v>
      </c>
      <c r="G3201" s="139" t="str">
        <f t="shared" ref="G3201:K3201" si="3257">+G3163</f>
        <v>01</v>
      </c>
      <c r="H3201" t="str">
        <f t="shared" si="3257"/>
        <v>IPC</v>
      </c>
      <c r="I3201" t="str">
        <f t="shared" si="3257"/>
        <v>Índice de Participación Ciudadana</v>
      </c>
      <c r="J3201" t="str">
        <f t="shared" si="3257"/>
        <v>01-03</v>
      </c>
      <c r="K3201" t="str">
        <f t="shared" si="3257"/>
        <v>Participación  de organizaciones de jóvenes, mujeres, pueblos mayas, xincas, garífunas, y otras organizaciones en el Comude</v>
      </c>
      <c r="L3201" s="150">
        <f>+VLOOKUP($E3201,IPC_2018!$B$8:$T$347,9,0)</f>
        <v>7.9701120797011207E-2</v>
      </c>
      <c r="M3201" s="142" t="str">
        <f>+VLOOKUP($E3201,IPC_2018!$B$8:$T$347,10,0)</f>
        <v>Bajo</v>
      </c>
    </row>
    <row r="3202" spans="1:13" x14ac:dyDescent="0.3">
      <c r="A3202" s="139">
        <f t="shared" si="3235"/>
        <v>85</v>
      </c>
      <c r="B3202" s="148">
        <f t="shared" si="3237"/>
        <v>4</v>
      </c>
      <c r="D3202" s="149" t="str">
        <f>+VLOOKUP($A3202,mUNICIPIOS!$B$4:$F$343,2,0)</f>
        <v>Santa Rosa</v>
      </c>
      <c r="E3202" s="149">
        <f>+VLOOKUP($A3202,mUNICIPIOS!$B$4:$F$343,3,0)</f>
        <v>614</v>
      </c>
      <c r="F3202" s="149" t="str">
        <f>+VLOOKUP($A3202,mUNICIPIOS!$B$4:$F$343,4,0)</f>
        <v>Nueva Santa Rosa</v>
      </c>
      <c r="G3202" s="139" t="str">
        <f t="shared" ref="G3202:K3202" si="3258">+G3164</f>
        <v>01</v>
      </c>
      <c r="H3202" t="str">
        <f t="shared" si="3258"/>
        <v>IPC</v>
      </c>
      <c r="I3202" t="str">
        <f t="shared" si="3258"/>
        <v>Índice de Participación Ciudadana</v>
      </c>
      <c r="J3202" t="str">
        <f t="shared" si="3258"/>
        <v>01-04</v>
      </c>
      <c r="K3202" t="str">
        <f t="shared" si="3258"/>
        <v>Representatividad territorial del Comude.</v>
      </c>
      <c r="L3202" s="150">
        <f>+VLOOKUP($E3202,IPC_2018!$B$8:$T$347,12,0)</f>
        <v>0.62809917355371903</v>
      </c>
      <c r="M3202" s="142" t="str">
        <f>+VLOOKUP($E3202,IPC_2018!$B$8:$T$347,13,0)</f>
        <v>Medio alto</v>
      </c>
    </row>
    <row r="3203" spans="1:13" x14ac:dyDescent="0.3">
      <c r="A3203" s="139">
        <f t="shared" si="3235"/>
        <v>85</v>
      </c>
      <c r="B3203" s="148">
        <f t="shared" si="3237"/>
        <v>5</v>
      </c>
      <c r="D3203" s="149" t="str">
        <f>+VLOOKUP($A3203,mUNICIPIOS!$B$4:$F$343,2,0)</f>
        <v>Santa Rosa</v>
      </c>
      <c r="E3203" s="149">
        <f>+VLOOKUP($A3203,mUNICIPIOS!$B$4:$F$343,3,0)</f>
        <v>614</v>
      </c>
      <c r="F3203" s="149" t="str">
        <f>+VLOOKUP($A3203,mUNICIPIOS!$B$4:$F$343,4,0)</f>
        <v>Nueva Santa Rosa</v>
      </c>
      <c r="G3203" s="139" t="str">
        <f t="shared" ref="G3203:K3203" si="3259">+G3165</f>
        <v>01</v>
      </c>
      <c r="H3203" t="str">
        <f t="shared" si="3259"/>
        <v>IPC</v>
      </c>
      <c r="I3203" t="str">
        <f t="shared" si="3259"/>
        <v>Índice de Participación Ciudadana</v>
      </c>
      <c r="J3203" t="str">
        <f t="shared" si="3259"/>
        <v>01-05</v>
      </c>
      <c r="K3203" t="str">
        <f t="shared" si="3259"/>
        <v>Funcionamiento del Comude</v>
      </c>
      <c r="L3203" s="150">
        <f>+VLOOKUP($E3203,IPC_2018!$B$8:$T$347,15,0)</f>
        <v>0.38427561851034475</v>
      </c>
      <c r="M3203" s="142" t="str">
        <f>+VLOOKUP($E3203,IPC_2018!$B$8:$T$347,16,0)</f>
        <v>Medio bajo</v>
      </c>
    </row>
    <row r="3204" spans="1:13" x14ac:dyDescent="0.3">
      <c r="A3204" s="139">
        <f t="shared" si="3235"/>
        <v>85</v>
      </c>
      <c r="B3204" s="148">
        <f t="shared" si="3237"/>
        <v>6</v>
      </c>
      <c r="D3204" s="149" t="str">
        <f>+VLOOKUP($A3204,mUNICIPIOS!$B$4:$F$343,2,0)</f>
        <v>Santa Rosa</v>
      </c>
      <c r="E3204" s="149">
        <f>+VLOOKUP($A3204,mUNICIPIOS!$B$4:$F$343,3,0)</f>
        <v>614</v>
      </c>
      <c r="F3204" s="149" t="str">
        <f>+VLOOKUP($A3204,mUNICIPIOS!$B$4:$F$343,4,0)</f>
        <v>Nueva Santa Rosa</v>
      </c>
      <c r="G3204" s="139" t="str">
        <f t="shared" ref="G3204:K3204" si="3260">+G3166</f>
        <v>01</v>
      </c>
      <c r="H3204" t="str">
        <f t="shared" si="3260"/>
        <v>IPC</v>
      </c>
      <c r="I3204" t="str">
        <f t="shared" si="3260"/>
        <v>Índice de Participación Ciudadana</v>
      </c>
      <c r="J3204" t="str">
        <f t="shared" si="3260"/>
        <v>INDICE</v>
      </c>
      <c r="K3204">
        <f t="shared" si="3260"/>
        <v>0</v>
      </c>
      <c r="L3204" s="150">
        <f>+VLOOKUP($E3204,IPC_2018!$B$8:$T$347,18,0)</f>
        <v>0.64714472026249459</v>
      </c>
      <c r="M3204" s="142" t="str">
        <f>+VLOOKUP($E3204,IPC_2018!$B$8:$T$347,19,0)</f>
        <v>Medio alto</v>
      </c>
    </row>
    <row r="3205" spans="1:13" x14ac:dyDescent="0.3">
      <c r="A3205" s="139">
        <f t="shared" si="3235"/>
        <v>85</v>
      </c>
      <c r="B3205" s="148">
        <f t="shared" si="3237"/>
        <v>7</v>
      </c>
      <c r="D3205" s="149" t="str">
        <f>+VLOOKUP($A3205,mUNICIPIOS!$B$4:$F$343,2,0)</f>
        <v>Santa Rosa</v>
      </c>
      <c r="E3205" s="149">
        <f>+VLOOKUP($A3205,mUNICIPIOS!$B$4:$F$343,3,0)</f>
        <v>614</v>
      </c>
      <c r="F3205" s="149" t="str">
        <f>+VLOOKUP($A3205,mUNICIPIOS!$B$4:$F$343,4,0)</f>
        <v>Nueva Santa Rosa</v>
      </c>
      <c r="G3205" s="139" t="str">
        <f t="shared" ref="G3205:K3205" si="3261">+G3167</f>
        <v>02</v>
      </c>
      <c r="H3205" t="str">
        <f t="shared" si="3261"/>
        <v>IIC</v>
      </c>
      <c r="I3205" t="str">
        <f t="shared" si="3261"/>
        <v>Índice de Información a la Ciudadanía</v>
      </c>
      <c r="J3205" t="str">
        <f t="shared" si="3261"/>
        <v>02-01</v>
      </c>
      <c r="K3205" t="str">
        <f t="shared" si="3261"/>
        <v>Rendición de cuentas cuatrimestral y anual al Comude enfocadas en resultados.</v>
      </c>
      <c r="L3205" s="150">
        <f>+VLOOKUP($E3205,IIC_2018!$B$8:$Q$347,3,0)</f>
        <v>0.60000000000000009</v>
      </c>
      <c r="M3205" s="142" t="str">
        <f>+VLOOKUP($E3205,IIC_2018!$B$8:$Q$347,4,0)</f>
        <v>Medio</v>
      </c>
    </row>
    <row r="3206" spans="1:13" x14ac:dyDescent="0.3">
      <c r="A3206" s="139">
        <f t="shared" si="3235"/>
        <v>85</v>
      </c>
      <c r="B3206" s="148">
        <f t="shared" si="3237"/>
        <v>8</v>
      </c>
      <c r="D3206" s="149" t="str">
        <f>+VLOOKUP($A3206,mUNICIPIOS!$B$4:$F$343,2,0)</f>
        <v>Santa Rosa</v>
      </c>
      <c r="E3206" s="149">
        <f>+VLOOKUP($A3206,mUNICIPIOS!$B$4:$F$343,3,0)</f>
        <v>614</v>
      </c>
      <c r="F3206" s="149" t="str">
        <f>+VLOOKUP($A3206,mUNICIPIOS!$B$4:$F$343,4,0)</f>
        <v>Nueva Santa Rosa</v>
      </c>
      <c r="G3206" s="139" t="str">
        <f t="shared" ref="G3206:K3206" si="3262">+G3168</f>
        <v>02</v>
      </c>
      <c r="H3206" t="str">
        <f t="shared" si="3262"/>
        <v>IIC</v>
      </c>
      <c r="I3206" t="str">
        <f t="shared" si="3262"/>
        <v>Índice de Información a la Ciudadanía</v>
      </c>
      <c r="J3206" t="str">
        <f t="shared" si="3262"/>
        <v>02-02</v>
      </c>
      <c r="K3206" t="str">
        <f t="shared" si="3262"/>
        <v>Información presupuestaria y otra información brindada a la ciudadanía disponible en medios locales de comunicación.</v>
      </c>
      <c r="L3206" s="150">
        <f>+VLOOKUP($E3206,IIC_2018!$B$8:$Q$347,6,0)</f>
        <v>0.75</v>
      </c>
      <c r="M3206" s="142" t="str">
        <f>+VLOOKUP($E3206,IIC_2018!$B$8:$Q$347,7,0)</f>
        <v>Medio alto</v>
      </c>
    </row>
    <row r="3207" spans="1:13" x14ac:dyDescent="0.3">
      <c r="A3207" s="139">
        <f t="shared" si="3235"/>
        <v>85</v>
      </c>
      <c r="B3207" s="148">
        <f t="shared" si="3237"/>
        <v>9</v>
      </c>
      <c r="D3207" s="149" t="str">
        <f>+VLOOKUP($A3207,mUNICIPIOS!$B$4:$F$343,2,0)</f>
        <v>Santa Rosa</v>
      </c>
      <c r="E3207" s="149">
        <f>+VLOOKUP($A3207,mUNICIPIOS!$B$4:$F$343,3,0)</f>
        <v>614</v>
      </c>
      <c r="F3207" s="149" t="str">
        <f>+VLOOKUP($A3207,mUNICIPIOS!$B$4:$F$343,4,0)</f>
        <v>Nueva Santa Rosa</v>
      </c>
      <c r="G3207" s="139" t="str">
        <f t="shared" ref="G3207:K3207" si="3263">+G3169</f>
        <v>02</v>
      </c>
      <c r="H3207" t="str">
        <f t="shared" si="3263"/>
        <v>IIC</v>
      </c>
      <c r="I3207" t="str">
        <f t="shared" si="3263"/>
        <v>Índice de Información a la Ciudadanía</v>
      </c>
      <c r="J3207" t="str">
        <f t="shared" si="3263"/>
        <v>02-03</v>
      </c>
      <c r="K3207" t="str">
        <f t="shared" si="3263"/>
        <v>Información pública de oficio actualizada y disponible de acuerdo a la LAIP y uso de internet.</v>
      </c>
      <c r="L3207" s="150">
        <f>+VLOOKUP($E3207,IIC_2018!$B$8:$Q$347,9,0)</f>
        <v>0.99999999999999989</v>
      </c>
      <c r="M3207" s="142" t="str">
        <f>+VLOOKUP($E3207,IIC_2018!$B$8:$Q$347,10,0)</f>
        <v>Alto</v>
      </c>
    </row>
    <row r="3208" spans="1:13" x14ac:dyDescent="0.3">
      <c r="A3208" s="139">
        <f t="shared" si="3235"/>
        <v>85</v>
      </c>
      <c r="B3208" s="148">
        <f t="shared" si="3237"/>
        <v>10</v>
      </c>
      <c r="D3208" s="149" t="str">
        <f>+VLOOKUP($A3208,mUNICIPIOS!$B$4:$F$343,2,0)</f>
        <v>Santa Rosa</v>
      </c>
      <c r="E3208" s="149">
        <f>+VLOOKUP($A3208,mUNICIPIOS!$B$4:$F$343,3,0)</f>
        <v>614</v>
      </c>
      <c r="F3208" s="149" t="str">
        <f>+VLOOKUP($A3208,mUNICIPIOS!$B$4:$F$343,4,0)</f>
        <v>Nueva Santa Rosa</v>
      </c>
      <c r="G3208" s="139" t="str">
        <f t="shared" ref="G3208:K3208" si="3264">+G3170</f>
        <v>02</v>
      </c>
      <c r="H3208" t="str">
        <f t="shared" si="3264"/>
        <v>IIC</v>
      </c>
      <c r="I3208" t="str">
        <f t="shared" si="3264"/>
        <v>Índice de Información a la Ciudadanía</v>
      </c>
      <c r="J3208" t="str">
        <f t="shared" si="3264"/>
        <v>02-04</v>
      </c>
      <c r="K3208" t="str">
        <f t="shared" si="3264"/>
        <v>Relación del monto contratado por medio de Guate compras con el total del presupuesto de egresos vigente.</v>
      </c>
      <c r="L3208" s="150">
        <f>+VLOOKUP($E3208,IIC_2018!$B$8:$Q$347,12,0)</f>
        <v>0.5088331199371442</v>
      </c>
      <c r="M3208" s="142" t="str">
        <f>+VLOOKUP($E3208,IIC_2018!$B$8:$Q$347,13,0)</f>
        <v>Medio</v>
      </c>
    </row>
    <row r="3209" spans="1:13" x14ac:dyDescent="0.3">
      <c r="A3209" s="139">
        <f t="shared" si="3235"/>
        <v>85</v>
      </c>
      <c r="B3209" s="148">
        <f t="shared" si="3237"/>
        <v>11</v>
      </c>
      <c r="D3209" s="149" t="str">
        <f>+VLOOKUP($A3209,mUNICIPIOS!$B$4:$F$343,2,0)</f>
        <v>Santa Rosa</v>
      </c>
      <c r="E3209" s="149">
        <f>+VLOOKUP($A3209,mUNICIPIOS!$B$4:$F$343,3,0)</f>
        <v>614</v>
      </c>
      <c r="F3209" s="149" t="str">
        <f>+VLOOKUP($A3209,mUNICIPIOS!$B$4:$F$343,4,0)</f>
        <v>Nueva Santa Rosa</v>
      </c>
      <c r="G3209" s="139" t="str">
        <f t="shared" ref="G3209:K3209" si="3265">+G3171</f>
        <v>02</v>
      </c>
      <c r="H3209" t="str">
        <f t="shared" si="3265"/>
        <v>IIC</v>
      </c>
      <c r="I3209" t="str">
        <f t="shared" si="3265"/>
        <v>Índice de Información a la Ciudadanía</v>
      </c>
      <c r="J3209" t="str">
        <f t="shared" si="3265"/>
        <v>INDICE</v>
      </c>
      <c r="K3209">
        <f t="shared" si="3265"/>
        <v>0</v>
      </c>
      <c r="L3209" s="150">
        <f>+VLOOKUP($E3209,IIC_2018!$B$8:$Q$347,15,0)</f>
        <v>0.7147082799842861</v>
      </c>
      <c r="M3209" s="142" t="str">
        <f>+VLOOKUP($E3209,IIC_2018!$B$8:$Q$347,16,0)</f>
        <v>Medio alto</v>
      </c>
    </row>
    <row r="3210" spans="1:13" x14ac:dyDescent="0.3">
      <c r="A3210" s="139">
        <f t="shared" si="3235"/>
        <v>85</v>
      </c>
      <c r="B3210" s="148">
        <f t="shared" si="3237"/>
        <v>12</v>
      </c>
      <c r="D3210" s="149" t="str">
        <f>+VLOOKUP($A3210,mUNICIPIOS!$B$4:$F$343,2,0)</f>
        <v>Santa Rosa</v>
      </c>
      <c r="E3210" s="149">
        <f>+VLOOKUP($A3210,mUNICIPIOS!$B$4:$F$343,3,0)</f>
        <v>614</v>
      </c>
      <c r="F3210" s="149" t="str">
        <f>+VLOOKUP($A3210,mUNICIPIOS!$B$4:$F$343,4,0)</f>
        <v>Nueva Santa Rosa</v>
      </c>
      <c r="G3210" s="139" t="str">
        <f t="shared" ref="G3210:K3210" si="3266">+G3172</f>
        <v>03</v>
      </c>
      <c r="H3210" t="str">
        <f t="shared" si="3266"/>
        <v>ISP</v>
      </c>
      <c r="I3210" t="str">
        <f t="shared" si="3266"/>
        <v>Índice de Servicios Públicos</v>
      </c>
      <c r="J3210" t="str">
        <f t="shared" si="3266"/>
        <v>03-01</v>
      </c>
      <c r="K3210" t="str">
        <f t="shared" si="3266"/>
        <v>Cobertura del servicio público de agua</v>
      </c>
      <c r="L3210" s="150">
        <f>+VLOOKUP($E3210,ISP_2018!$B$8:$T$347,3,0)</f>
        <v>0.11414347942039292</v>
      </c>
      <c r="M3210" s="142" t="str">
        <f>+VLOOKUP($E3210,ISP_2018!$B$8:$T$347,4,0)</f>
        <v>Bajo</v>
      </c>
    </row>
    <row r="3211" spans="1:13" x14ac:dyDescent="0.3">
      <c r="A3211" s="139">
        <f t="shared" si="3235"/>
        <v>85</v>
      </c>
      <c r="B3211" s="148">
        <f t="shared" si="3237"/>
        <v>13</v>
      </c>
      <c r="D3211" s="149" t="str">
        <f>+VLOOKUP($A3211,mUNICIPIOS!$B$4:$F$343,2,0)</f>
        <v>Santa Rosa</v>
      </c>
      <c r="E3211" s="149">
        <f>+VLOOKUP($A3211,mUNICIPIOS!$B$4:$F$343,3,0)</f>
        <v>614</v>
      </c>
      <c r="F3211" s="149" t="str">
        <f>+VLOOKUP($A3211,mUNICIPIOS!$B$4:$F$343,4,0)</f>
        <v>Nueva Santa Rosa</v>
      </c>
      <c r="G3211" s="139" t="str">
        <f t="shared" ref="G3211:K3211" si="3267">+G3173</f>
        <v>03</v>
      </c>
      <c r="H3211" t="str">
        <f t="shared" si="3267"/>
        <v>ISP</v>
      </c>
      <c r="I3211" t="str">
        <f t="shared" si="3267"/>
        <v>Índice de Servicios Públicos</v>
      </c>
      <c r="J3211" t="str">
        <f t="shared" si="3267"/>
        <v>03-02</v>
      </c>
      <c r="K3211" t="str">
        <f t="shared" si="3267"/>
        <v>Control de la calidad del servicio público de agua</v>
      </c>
      <c r="L3211" s="150">
        <f>+VLOOKUP($E3211,ISP_2018!$B$8:$T$347,6,0)</f>
        <v>1</v>
      </c>
      <c r="M3211" s="142" t="str">
        <f>+VLOOKUP($E3211,ISP_2018!$B$8:$T$347,7,0)</f>
        <v>Alto</v>
      </c>
    </row>
    <row r="3212" spans="1:13" x14ac:dyDescent="0.3">
      <c r="A3212" s="139">
        <f t="shared" si="3235"/>
        <v>85</v>
      </c>
      <c r="B3212" s="148">
        <f t="shared" si="3237"/>
        <v>14</v>
      </c>
      <c r="D3212" s="149" t="str">
        <f>+VLOOKUP($A3212,mUNICIPIOS!$B$4:$F$343,2,0)</f>
        <v>Santa Rosa</v>
      </c>
      <c r="E3212" s="149">
        <f>+VLOOKUP($A3212,mUNICIPIOS!$B$4:$F$343,3,0)</f>
        <v>614</v>
      </c>
      <c r="F3212" s="149" t="str">
        <f>+VLOOKUP($A3212,mUNICIPIOS!$B$4:$F$343,4,0)</f>
        <v>Nueva Santa Rosa</v>
      </c>
      <c r="G3212" s="139" t="str">
        <f t="shared" ref="G3212:K3212" si="3268">+G3174</f>
        <v>03</v>
      </c>
      <c r="H3212" t="str">
        <f t="shared" si="3268"/>
        <v>ISP</v>
      </c>
      <c r="I3212" t="str">
        <f t="shared" si="3268"/>
        <v>Índice de Servicios Públicos</v>
      </c>
      <c r="J3212" t="str">
        <f t="shared" si="3268"/>
        <v>03-03</v>
      </c>
      <c r="K3212" t="str">
        <f t="shared" si="3268"/>
        <v>Disposición  y tratamiento  de aguas residuales</v>
      </c>
      <c r="L3212" s="150">
        <f>+VLOOKUP($E3212,ISP_2018!$B$8:$T$347,9,0)</f>
        <v>0.47051514540122913</v>
      </c>
      <c r="M3212" s="142" t="str">
        <f>+VLOOKUP($E3212,ISP_2018!$B$8:$T$347,10,0)</f>
        <v>Medio</v>
      </c>
    </row>
    <row r="3213" spans="1:13" x14ac:dyDescent="0.3">
      <c r="A3213" s="139">
        <f t="shared" si="3235"/>
        <v>85</v>
      </c>
      <c r="B3213" s="148">
        <f t="shared" si="3237"/>
        <v>15</v>
      </c>
      <c r="D3213" s="149" t="str">
        <f>+VLOOKUP($A3213,mUNICIPIOS!$B$4:$F$343,2,0)</f>
        <v>Santa Rosa</v>
      </c>
      <c r="E3213" s="149">
        <f>+VLOOKUP($A3213,mUNICIPIOS!$B$4:$F$343,3,0)</f>
        <v>614</v>
      </c>
      <c r="F3213" s="149" t="str">
        <f>+VLOOKUP($A3213,mUNICIPIOS!$B$4:$F$343,4,0)</f>
        <v>Nueva Santa Rosa</v>
      </c>
      <c r="G3213" s="139" t="str">
        <f t="shared" ref="G3213:K3213" si="3269">+G3175</f>
        <v>03</v>
      </c>
      <c r="H3213" t="str">
        <f t="shared" si="3269"/>
        <v>ISP</v>
      </c>
      <c r="I3213" t="str">
        <f t="shared" si="3269"/>
        <v>Índice de Servicios Públicos</v>
      </c>
      <c r="J3213" t="str">
        <f t="shared" si="3269"/>
        <v>03-04</v>
      </c>
      <c r="K3213" t="str">
        <f t="shared" si="3269"/>
        <v>Gestión y manejo de los residuos y desechos sólidos</v>
      </c>
      <c r="L3213" s="150">
        <f>+VLOOKUP($E3213,ISP_2018!$B$8:$T$347,12,0)</f>
        <v>6.4431234447969304E-2</v>
      </c>
      <c r="M3213" s="142" t="str">
        <f>+VLOOKUP($E3213,ISP_2018!$B$8:$T$347,13,0)</f>
        <v>Bajo</v>
      </c>
    </row>
    <row r="3214" spans="1:13" x14ac:dyDescent="0.3">
      <c r="A3214" s="139">
        <f t="shared" si="3235"/>
        <v>85</v>
      </c>
      <c r="B3214" s="148">
        <f t="shared" si="3237"/>
        <v>16</v>
      </c>
      <c r="D3214" s="149" t="str">
        <f>+VLOOKUP($A3214,mUNICIPIOS!$B$4:$F$343,2,0)</f>
        <v>Santa Rosa</v>
      </c>
      <c r="E3214" s="149">
        <f>+VLOOKUP($A3214,mUNICIPIOS!$B$4:$F$343,3,0)</f>
        <v>614</v>
      </c>
      <c r="F3214" s="149" t="str">
        <f>+VLOOKUP($A3214,mUNICIPIOS!$B$4:$F$343,4,0)</f>
        <v>Nueva Santa Rosa</v>
      </c>
      <c r="G3214" s="139" t="str">
        <f t="shared" ref="G3214:K3214" si="3270">+G3176</f>
        <v>03</v>
      </c>
      <c r="H3214" t="str">
        <f t="shared" si="3270"/>
        <v>ISP</v>
      </c>
      <c r="I3214" t="str">
        <f t="shared" si="3270"/>
        <v>Índice de Servicios Públicos</v>
      </c>
      <c r="J3214" t="str">
        <f t="shared" si="3270"/>
        <v>03-05</v>
      </c>
      <c r="K3214" t="str">
        <f t="shared" si="3270"/>
        <v>Gestión de servicios públicos municipales</v>
      </c>
      <c r="L3214" s="150">
        <f>+VLOOKUP($E3214,ISP_2018!$B$8:$T$347,15,0)</f>
        <v>0.45161290322580649</v>
      </c>
      <c r="M3214" s="142" t="str">
        <f>+VLOOKUP($E3214,ISP_2018!$B$8:$T$347,16,0)</f>
        <v>Medio</v>
      </c>
    </row>
    <row r="3215" spans="1:13" x14ac:dyDescent="0.3">
      <c r="A3215" s="139">
        <f t="shared" si="3235"/>
        <v>85</v>
      </c>
      <c r="B3215" s="148">
        <f t="shared" si="3237"/>
        <v>17</v>
      </c>
      <c r="D3215" s="149" t="str">
        <f>+VLOOKUP($A3215,mUNICIPIOS!$B$4:$F$343,2,0)</f>
        <v>Santa Rosa</v>
      </c>
      <c r="E3215" s="149">
        <f>+VLOOKUP($A3215,mUNICIPIOS!$B$4:$F$343,3,0)</f>
        <v>614</v>
      </c>
      <c r="F3215" s="149" t="str">
        <f>+VLOOKUP($A3215,mUNICIPIOS!$B$4:$F$343,4,0)</f>
        <v>Nueva Santa Rosa</v>
      </c>
      <c r="G3215" s="139" t="str">
        <f t="shared" ref="G3215:K3215" si="3271">+G3177</f>
        <v>03</v>
      </c>
      <c r="H3215" t="str">
        <f t="shared" si="3271"/>
        <v>ISP</v>
      </c>
      <c r="I3215" t="str">
        <f t="shared" si="3271"/>
        <v>Índice de Servicios Públicos</v>
      </c>
      <c r="J3215" t="str">
        <f t="shared" si="3271"/>
        <v>INDICE</v>
      </c>
      <c r="K3215">
        <f t="shared" si="3271"/>
        <v>0</v>
      </c>
      <c r="L3215" s="150">
        <f>+VLOOKUP($E3215,ISP_2018!$B$8:$T$347,18,0)</f>
        <v>0.50872620455704021</v>
      </c>
      <c r="M3215" s="142" t="str">
        <f>+VLOOKUP($E3215,ISP_2018!$B$8:$T$347,19,0)</f>
        <v>Medio</v>
      </c>
    </row>
    <row r="3216" spans="1:13" x14ac:dyDescent="0.3">
      <c r="A3216" s="139">
        <f t="shared" si="3235"/>
        <v>85</v>
      </c>
      <c r="B3216" s="148">
        <f t="shared" si="3237"/>
        <v>18</v>
      </c>
      <c r="D3216" s="149" t="str">
        <f>+VLOOKUP($A3216,mUNICIPIOS!$B$4:$F$343,2,0)</f>
        <v>Santa Rosa</v>
      </c>
      <c r="E3216" s="149">
        <f>+VLOOKUP($A3216,mUNICIPIOS!$B$4:$F$343,3,0)</f>
        <v>614</v>
      </c>
      <c r="F3216" s="149" t="str">
        <f>+VLOOKUP($A3216,mUNICIPIOS!$B$4:$F$343,4,0)</f>
        <v>Nueva Santa Rosa</v>
      </c>
      <c r="G3216" s="139" t="str">
        <f t="shared" ref="G3216:K3216" si="3272">+G3178</f>
        <v>04</v>
      </c>
      <c r="H3216" t="str">
        <f t="shared" si="3272"/>
        <v>IGA</v>
      </c>
      <c r="I3216" t="str">
        <f t="shared" si="3272"/>
        <v>Índice de Gestión Administrativa</v>
      </c>
      <c r="J3216" t="str">
        <f t="shared" si="3272"/>
        <v>04-01</v>
      </c>
      <c r="K3216" t="str">
        <f t="shared" si="3272"/>
        <v>Existencia de elementos de atención municipal orientada al vecino</v>
      </c>
      <c r="L3216" s="150">
        <f>+VLOOKUP($E3216,IGA_2018!$B$8:$N$347,3,0)</f>
        <v>0.75</v>
      </c>
      <c r="M3216" s="142" t="str">
        <f>+VLOOKUP($E3216,IGA_2018!$B$8:$N$347,4,0)</f>
        <v>Medio alto</v>
      </c>
    </row>
    <row r="3217" spans="1:13" x14ac:dyDescent="0.3">
      <c r="A3217" s="139">
        <f t="shared" si="3235"/>
        <v>85</v>
      </c>
      <c r="B3217" s="148">
        <f t="shared" si="3237"/>
        <v>19</v>
      </c>
      <c r="D3217" s="149" t="str">
        <f>+VLOOKUP($A3217,mUNICIPIOS!$B$4:$F$343,2,0)</f>
        <v>Santa Rosa</v>
      </c>
      <c r="E3217" s="149">
        <f>+VLOOKUP($A3217,mUNICIPIOS!$B$4:$F$343,3,0)</f>
        <v>614</v>
      </c>
      <c r="F3217" s="149" t="str">
        <f>+VLOOKUP($A3217,mUNICIPIOS!$B$4:$F$343,4,0)</f>
        <v>Nueva Santa Rosa</v>
      </c>
      <c r="G3217" s="139" t="str">
        <f t="shared" ref="G3217:K3217" si="3273">+G3179</f>
        <v>04</v>
      </c>
      <c r="H3217" t="str">
        <f t="shared" si="3273"/>
        <v>IGA</v>
      </c>
      <c r="I3217" t="str">
        <f t="shared" si="3273"/>
        <v>Índice de Gestión Administrativa</v>
      </c>
      <c r="J3217" t="str">
        <f t="shared" si="3273"/>
        <v>04-02</v>
      </c>
      <c r="K3217" t="str">
        <f t="shared" si="3273"/>
        <v>Gestión del recurso humano.</v>
      </c>
      <c r="L3217" s="150">
        <f>+VLOOKUP($E3217,IGA_2018!$B$8:$N$347,6,0)</f>
        <v>0.76816101745280241</v>
      </c>
      <c r="M3217" s="142" t="str">
        <f>+VLOOKUP($E3217,IGA_2018!$B$8:$N$347,7,0)</f>
        <v>Medio alto</v>
      </c>
    </row>
    <row r="3218" spans="1:13" x14ac:dyDescent="0.3">
      <c r="A3218" s="139">
        <f t="shared" si="3235"/>
        <v>85</v>
      </c>
      <c r="B3218" s="148">
        <f t="shared" si="3237"/>
        <v>20</v>
      </c>
      <c r="D3218" s="149" t="str">
        <f>+VLOOKUP($A3218,mUNICIPIOS!$B$4:$F$343,2,0)</f>
        <v>Santa Rosa</v>
      </c>
      <c r="E3218" s="149">
        <f>+VLOOKUP($A3218,mUNICIPIOS!$B$4:$F$343,3,0)</f>
        <v>614</v>
      </c>
      <c r="F3218" s="149" t="str">
        <f>+VLOOKUP($A3218,mUNICIPIOS!$B$4:$F$343,4,0)</f>
        <v>Nueva Santa Rosa</v>
      </c>
      <c r="G3218" s="139" t="str">
        <f t="shared" ref="G3218:K3218" si="3274">+G3180</f>
        <v>04</v>
      </c>
      <c r="H3218" t="str">
        <f t="shared" si="3274"/>
        <v>IGA</v>
      </c>
      <c r="I3218" t="str">
        <f t="shared" si="3274"/>
        <v>Índice de Gestión Administrativa</v>
      </c>
      <c r="J3218" t="str">
        <f t="shared" si="3274"/>
        <v>04-03</v>
      </c>
      <c r="K3218" t="str">
        <f t="shared" si="3274"/>
        <v>Existencia de oficinas municipales con instrumentos de gestión.</v>
      </c>
      <c r="L3218" s="150">
        <f>+VLOOKUP($E3218,IGA_2018!$B$8:$N$347,9,0)</f>
        <v>0.52499999999999991</v>
      </c>
      <c r="M3218" s="142" t="str">
        <f>+VLOOKUP($E3218,IGA_2018!$B$8:$N$347,10,0)</f>
        <v>Medio</v>
      </c>
    </row>
    <row r="3219" spans="1:13" x14ac:dyDescent="0.3">
      <c r="A3219" s="139">
        <f t="shared" si="3235"/>
        <v>85</v>
      </c>
      <c r="B3219" s="148">
        <f t="shared" si="3237"/>
        <v>21</v>
      </c>
      <c r="D3219" s="149" t="str">
        <f>+VLOOKUP($A3219,mUNICIPIOS!$B$4:$F$343,2,0)</f>
        <v>Santa Rosa</v>
      </c>
      <c r="E3219" s="149">
        <f>+VLOOKUP($A3219,mUNICIPIOS!$B$4:$F$343,3,0)</f>
        <v>614</v>
      </c>
      <c r="F3219" s="149" t="str">
        <f>+VLOOKUP($A3219,mUNICIPIOS!$B$4:$F$343,4,0)</f>
        <v>Nueva Santa Rosa</v>
      </c>
      <c r="G3219" s="139" t="str">
        <f t="shared" ref="G3219:K3219" si="3275">+G3181</f>
        <v>04</v>
      </c>
      <c r="H3219" t="str">
        <f t="shared" si="3275"/>
        <v>IGA</v>
      </c>
      <c r="I3219" t="str">
        <f t="shared" si="3275"/>
        <v>Índice de Gestión Administrativa</v>
      </c>
      <c r="J3219" t="str">
        <f t="shared" si="3275"/>
        <v>INDICE</v>
      </c>
      <c r="K3219">
        <f t="shared" si="3275"/>
        <v>0</v>
      </c>
      <c r="L3219" s="150">
        <f>+VLOOKUP($E3219,IGA_2018!$B$8:$N$347,12,0)</f>
        <v>0.67760635610848075</v>
      </c>
      <c r="M3219" s="142" t="str">
        <f>+VLOOKUP($E3219,IGA_2018!$B$8:$N$347,13,0)</f>
        <v>Medio alto</v>
      </c>
    </row>
    <row r="3220" spans="1:13" x14ac:dyDescent="0.3">
      <c r="A3220" s="139">
        <f t="shared" si="3235"/>
        <v>85</v>
      </c>
      <c r="B3220" s="148">
        <f t="shared" si="3237"/>
        <v>22</v>
      </c>
      <c r="D3220" s="149" t="str">
        <f>+VLOOKUP($A3220,mUNICIPIOS!$B$4:$F$343,2,0)</f>
        <v>Santa Rosa</v>
      </c>
      <c r="E3220" s="149">
        <f>+VLOOKUP($A3220,mUNICIPIOS!$B$4:$F$343,3,0)</f>
        <v>614</v>
      </c>
      <c r="F3220" s="149" t="str">
        <f>+VLOOKUP($A3220,mUNICIPIOS!$B$4:$F$343,4,0)</f>
        <v>Nueva Santa Rosa</v>
      </c>
      <c r="G3220" s="139" t="str">
        <f t="shared" ref="G3220:K3220" si="3276">+G3182</f>
        <v>05</v>
      </c>
      <c r="H3220" t="str">
        <f t="shared" si="3276"/>
        <v>IGF</v>
      </c>
      <c r="I3220" t="str">
        <f t="shared" si="3276"/>
        <v>Índice de Gestión Financiera</v>
      </c>
      <c r="J3220" t="str">
        <f t="shared" si="3276"/>
        <v>05-01</v>
      </c>
      <c r="K3220" t="str">
        <f t="shared" si="3276"/>
        <v>Autonomía financiera municipal</v>
      </c>
      <c r="L3220" s="150">
        <f>+VLOOKUP($E3220,IGF_2018!$B$8:$Z$347,3,0)</f>
        <v>0.24819934164052843</v>
      </c>
      <c r="M3220" s="142" t="str">
        <f>+VLOOKUP($E3220,IGF_2018!$B$8:$Z$347,4,0)</f>
        <v>Medio bajo</v>
      </c>
    </row>
    <row r="3221" spans="1:13" x14ac:dyDescent="0.3">
      <c r="A3221" s="139">
        <f t="shared" si="3235"/>
        <v>85</v>
      </c>
      <c r="B3221" s="148">
        <f t="shared" si="3237"/>
        <v>23</v>
      </c>
      <c r="D3221" s="149" t="str">
        <f>+VLOOKUP($A3221,mUNICIPIOS!$B$4:$F$343,2,0)</f>
        <v>Santa Rosa</v>
      </c>
      <c r="E3221" s="149">
        <f>+VLOOKUP($A3221,mUNICIPIOS!$B$4:$F$343,3,0)</f>
        <v>614</v>
      </c>
      <c r="F3221" s="149" t="str">
        <f>+VLOOKUP($A3221,mUNICIPIOS!$B$4:$F$343,4,0)</f>
        <v>Nueva Santa Rosa</v>
      </c>
      <c r="G3221" s="139" t="str">
        <f t="shared" ref="G3221:K3221" si="3277">+G3183</f>
        <v>05</v>
      </c>
      <c r="H3221" t="str">
        <f t="shared" si="3277"/>
        <v>IGF</v>
      </c>
      <c r="I3221" t="str">
        <f t="shared" si="3277"/>
        <v>Índice de Gestión Financiera</v>
      </c>
      <c r="J3221" t="str">
        <f t="shared" si="3277"/>
        <v>05-02</v>
      </c>
      <c r="K3221" t="str">
        <f t="shared" si="3277"/>
        <v xml:space="preserve">Ingresos propios por habitante -sin regalías- </v>
      </c>
      <c r="L3221" s="150">
        <f>+VLOOKUP($E3221,IGF_2018!$B$8:$Z$347,6,0)</f>
        <v>0.1274844428800084</v>
      </c>
      <c r="M3221" s="142" t="str">
        <f>+VLOOKUP($E3221,IGF_2018!$B$8:$Z$347,7,0)</f>
        <v>Bajo</v>
      </c>
    </row>
    <row r="3222" spans="1:13" x14ac:dyDescent="0.3">
      <c r="A3222" s="139">
        <f t="shared" si="3235"/>
        <v>85</v>
      </c>
      <c r="B3222" s="148">
        <f t="shared" si="3237"/>
        <v>24</v>
      </c>
      <c r="D3222" s="149" t="str">
        <f>+VLOOKUP($A3222,mUNICIPIOS!$B$4:$F$343,2,0)</f>
        <v>Santa Rosa</v>
      </c>
      <c r="E3222" s="149">
        <f>+VLOOKUP($A3222,mUNICIPIOS!$B$4:$F$343,3,0)</f>
        <v>614</v>
      </c>
      <c r="F3222" s="149" t="str">
        <f>+VLOOKUP($A3222,mUNICIPIOS!$B$4:$F$343,4,0)</f>
        <v>Nueva Santa Rosa</v>
      </c>
      <c r="G3222" s="139" t="str">
        <f t="shared" ref="G3222:K3222" si="3278">+G3184</f>
        <v>05</v>
      </c>
      <c r="H3222" t="str">
        <f t="shared" si="3278"/>
        <v>IGF</v>
      </c>
      <c r="I3222" t="str">
        <f t="shared" si="3278"/>
        <v>Índice de Gestión Financiera</v>
      </c>
      <c r="J3222" t="str">
        <f t="shared" si="3278"/>
        <v>05-03</v>
      </c>
      <c r="K3222" t="str">
        <f t="shared" si="3278"/>
        <v>Ingresos del IUSI en relación a los ingresos propios -sin regalías-</v>
      </c>
      <c r="L3222" s="150">
        <f>+VLOOKUP($E3222,IGF_2018!$B$8:$Z$347,9,0)</f>
        <v>5.4321429438457171E-2</v>
      </c>
      <c r="M3222" s="142" t="str">
        <f>+VLOOKUP($E3222,IGF_2018!$B$8:$Z$347,10,0)</f>
        <v>Bajo</v>
      </c>
    </row>
    <row r="3223" spans="1:13" x14ac:dyDescent="0.3">
      <c r="A3223" s="139">
        <f t="shared" si="3235"/>
        <v>85</v>
      </c>
      <c r="B3223" s="148">
        <f t="shared" si="3237"/>
        <v>25</v>
      </c>
      <c r="D3223" s="149" t="str">
        <f>+VLOOKUP($A3223,mUNICIPIOS!$B$4:$F$343,2,0)</f>
        <v>Santa Rosa</v>
      </c>
      <c r="E3223" s="149">
        <f>+VLOOKUP($A3223,mUNICIPIOS!$B$4:$F$343,3,0)</f>
        <v>614</v>
      </c>
      <c r="F3223" s="149" t="str">
        <f>+VLOOKUP($A3223,mUNICIPIOS!$B$4:$F$343,4,0)</f>
        <v>Nueva Santa Rosa</v>
      </c>
      <c r="G3223" s="139" t="str">
        <f t="shared" ref="G3223:K3223" si="3279">+G3185</f>
        <v>05</v>
      </c>
      <c r="H3223" t="str">
        <f t="shared" si="3279"/>
        <v>IGF</v>
      </c>
      <c r="I3223" t="str">
        <f t="shared" si="3279"/>
        <v>Índice de Gestión Financiera</v>
      </c>
      <c r="J3223" t="str">
        <f t="shared" si="3279"/>
        <v>05-04</v>
      </c>
      <c r="K3223" t="str">
        <f t="shared" si="3279"/>
        <v>Inversión anual en capital fijo por habitante</v>
      </c>
      <c r="L3223" s="150">
        <f>+VLOOKUP($E3223,IGF_2018!$B$8:$Z$347,12,0)</f>
        <v>6.5197308389108838E-2</v>
      </c>
      <c r="M3223" s="142" t="str">
        <f>+VLOOKUP($E3223,IGF_2018!$B$8:$Z$347,13,0)</f>
        <v>Bajo</v>
      </c>
    </row>
    <row r="3224" spans="1:13" x14ac:dyDescent="0.3">
      <c r="A3224" s="139">
        <f t="shared" si="3235"/>
        <v>85</v>
      </c>
      <c r="B3224" s="148">
        <f t="shared" si="3237"/>
        <v>26</v>
      </c>
      <c r="D3224" s="149" t="str">
        <f>+VLOOKUP($A3224,mUNICIPIOS!$B$4:$F$343,2,0)</f>
        <v>Santa Rosa</v>
      </c>
      <c r="E3224" s="149">
        <f>+VLOOKUP($A3224,mUNICIPIOS!$B$4:$F$343,3,0)</f>
        <v>614</v>
      </c>
      <c r="F3224" s="149" t="str">
        <f>+VLOOKUP($A3224,mUNICIPIOS!$B$4:$F$343,4,0)</f>
        <v>Nueva Santa Rosa</v>
      </c>
      <c r="G3224" s="139" t="str">
        <f t="shared" ref="G3224:K3224" si="3280">+G3186</f>
        <v>05</v>
      </c>
      <c r="H3224" t="str">
        <f t="shared" si="3280"/>
        <v>IGF</v>
      </c>
      <c r="I3224" t="str">
        <f t="shared" si="3280"/>
        <v>Índice de Gestión Financiera</v>
      </c>
      <c r="J3224" t="str">
        <f t="shared" si="3280"/>
        <v>05-05</v>
      </c>
      <c r="K3224" t="str">
        <f t="shared" si="3280"/>
        <v>Inversión anual en capital fijo con recursos percibidos por ingresos propios</v>
      </c>
      <c r="L3224" s="150">
        <f>+VLOOKUP($E3224,IGF_2018!$B$8:$Z$347,15,0)</f>
        <v>5.0948915997846032E-2</v>
      </c>
      <c r="M3224" s="142" t="str">
        <f>+VLOOKUP($E3224,IGF_2018!$B$8:$Z$347,16,0)</f>
        <v>Bajo</v>
      </c>
    </row>
    <row r="3225" spans="1:13" x14ac:dyDescent="0.3">
      <c r="A3225" s="139">
        <f t="shared" si="3235"/>
        <v>85</v>
      </c>
      <c r="B3225" s="148">
        <f t="shared" si="3237"/>
        <v>27</v>
      </c>
      <c r="D3225" s="149" t="str">
        <f>+VLOOKUP($A3225,mUNICIPIOS!$B$4:$F$343,2,0)</f>
        <v>Santa Rosa</v>
      </c>
      <c r="E3225" s="149">
        <f>+VLOOKUP($A3225,mUNICIPIOS!$B$4:$F$343,3,0)</f>
        <v>614</v>
      </c>
      <c r="F3225" s="149" t="str">
        <f>+VLOOKUP($A3225,mUNICIPIOS!$B$4:$F$343,4,0)</f>
        <v>Nueva Santa Rosa</v>
      </c>
      <c r="G3225" s="139" t="str">
        <f t="shared" ref="G3225:K3225" si="3281">+G3187</f>
        <v>05</v>
      </c>
      <c r="H3225" t="str">
        <f t="shared" si="3281"/>
        <v>IGF</v>
      </c>
      <c r="I3225" t="str">
        <f t="shared" si="3281"/>
        <v>Índice de Gestión Financiera</v>
      </c>
      <c r="J3225" t="str">
        <f t="shared" si="3281"/>
        <v>05-06</v>
      </c>
      <c r="K3225" t="str">
        <f t="shared" si="3281"/>
        <v xml:space="preserve">Inversión anual en capital fijo con recursos percibidos por transferencias del Gobierno Central </v>
      </c>
      <c r="L3225" s="150">
        <f>+VLOOKUP($E3225,IGF_2018!$B$8:$Z$347,18,0)</f>
        <v>0.22690502207427943</v>
      </c>
      <c r="M3225" s="142" t="str">
        <f>+VLOOKUP($E3225,IGF_2018!$B$8:$Z$347,19,0)</f>
        <v>Medio bajo</v>
      </c>
    </row>
    <row r="3226" spans="1:13" x14ac:dyDescent="0.3">
      <c r="A3226" s="139">
        <f t="shared" si="3235"/>
        <v>85</v>
      </c>
      <c r="B3226" s="148">
        <f t="shared" si="3237"/>
        <v>28</v>
      </c>
      <c r="D3226" s="149" t="str">
        <f>+VLOOKUP($A3226,mUNICIPIOS!$B$4:$F$343,2,0)</f>
        <v>Santa Rosa</v>
      </c>
      <c r="E3226" s="149">
        <f>+VLOOKUP($A3226,mUNICIPIOS!$B$4:$F$343,3,0)</f>
        <v>614</v>
      </c>
      <c r="F3226" s="149" t="str">
        <f>+VLOOKUP($A3226,mUNICIPIOS!$B$4:$F$343,4,0)</f>
        <v>Nueva Santa Rosa</v>
      </c>
      <c r="G3226" s="139" t="str">
        <f t="shared" ref="G3226:K3226" si="3282">+G3188</f>
        <v>05</v>
      </c>
      <c r="H3226" t="str">
        <f t="shared" si="3282"/>
        <v>IGF</v>
      </c>
      <c r="I3226" t="str">
        <f t="shared" si="3282"/>
        <v>Índice de Gestión Financiera</v>
      </c>
      <c r="J3226" t="str">
        <f t="shared" si="3282"/>
        <v>05-07</v>
      </c>
      <c r="K3226" t="str">
        <f t="shared" si="3282"/>
        <v>Financiamiento por endeudamiento municipal</v>
      </c>
      <c r="L3226" s="150">
        <f>+VLOOKUP($E3226,IGF_2018!$B$8:$Z$347,21,0)</f>
        <v>0.93828898382703607</v>
      </c>
      <c r="M3226" s="142" t="str">
        <f>+VLOOKUP($E3226,IGF_2018!$B$8:$Z$347,22,0)</f>
        <v>Alto</v>
      </c>
    </row>
    <row r="3227" spans="1:13" x14ac:dyDescent="0.3">
      <c r="A3227" s="139">
        <f t="shared" si="3235"/>
        <v>85</v>
      </c>
      <c r="B3227" s="148">
        <f t="shared" si="3237"/>
        <v>29</v>
      </c>
      <c r="D3227" s="149" t="str">
        <f>+VLOOKUP($A3227,mUNICIPIOS!$B$4:$F$343,2,0)</f>
        <v>Santa Rosa</v>
      </c>
      <c r="E3227" s="149">
        <f>+VLOOKUP($A3227,mUNICIPIOS!$B$4:$F$343,3,0)</f>
        <v>614</v>
      </c>
      <c r="F3227" s="149" t="str">
        <f>+VLOOKUP($A3227,mUNICIPIOS!$B$4:$F$343,4,0)</f>
        <v>Nueva Santa Rosa</v>
      </c>
      <c r="G3227" s="139" t="str">
        <f t="shared" ref="G3227:K3227" si="3283">+G3189</f>
        <v>05</v>
      </c>
      <c r="H3227" t="str">
        <f t="shared" si="3283"/>
        <v>IGF</v>
      </c>
      <c r="I3227" t="str">
        <f t="shared" si="3283"/>
        <v>Índice de Gestión Financiera</v>
      </c>
      <c r="J3227" t="str">
        <f t="shared" si="3283"/>
        <v>INDICE</v>
      </c>
      <c r="K3227">
        <f t="shared" si="3283"/>
        <v>0</v>
      </c>
      <c r="L3227" s="150">
        <f>+VLOOKUP($E3227,IGF_2018!$B$8:$Z$347,24,0)</f>
        <v>0.30253182125948375</v>
      </c>
      <c r="M3227" s="142" t="str">
        <f>+VLOOKUP($E3227,IGF_2018!$B$8:$Z$347,25,0)</f>
        <v>Medio bajo</v>
      </c>
    </row>
    <row r="3228" spans="1:13" x14ac:dyDescent="0.3">
      <c r="A3228" s="139">
        <f t="shared" si="3235"/>
        <v>85</v>
      </c>
      <c r="B3228" s="148">
        <f t="shared" si="3237"/>
        <v>30</v>
      </c>
      <c r="D3228" s="149" t="str">
        <f>+VLOOKUP($A3228,mUNICIPIOS!$B$4:$F$343,2,0)</f>
        <v>Santa Rosa</v>
      </c>
      <c r="E3228" s="149">
        <f>+VLOOKUP($A3228,mUNICIPIOS!$B$4:$F$343,3,0)</f>
        <v>614</v>
      </c>
      <c r="F3228" s="149" t="str">
        <f>+VLOOKUP($A3228,mUNICIPIOS!$B$4:$F$343,4,0)</f>
        <v>Nueva Santa Rosa</v>
      </c>
      <c r="G3228" s="139" t="str">
        <f t="shared" ref="G3228:K3228" si="3284">+G3190</f>
        <v>06</v>
      </c>
      <c r="H3228" t="str">
        <f t="shared" si="3284"/>
        <v>IGE</v>
      </c>
      <c r="I3228" t="str">
        <f t="shared" si="3284"/>
        <v>Índice de Gestión Estratégica</v>
      </c>
      <c r="J3228" t="str">
        <f t="shared" si="3284"/>
        <v>06-01</v>
      </c>
      <c r="K3228" t="str">
        <f t="shared" si="3284"/>
        <v>Ejecución del Plan Operativo Anual  (POA)</v>
      </c>
      <c r="L3228" s="150">
        <f>+VLOOKUP($E3228,IGE_2018!$B$8:$Z$347,3,0)</f>
        <v>0.86518508563203067</v>
      </c>
      <c r="M3228" s="142" t="str">
        <f>+VLOOKUP($E3228,IGE_2018!$B$8:$Z$347,4,0)</f>
        <v>Alto</v>
      </c>
    </row>
    <row r="3229" spans="1:13" x14ac:dyDescent="0.3">
      <c r="A3229" s="139">
        <f t="shared" si="3235"/>
        <v>85</v>
      </c>
      <c r="B3229" s="148">
        <f t="shared" si="3237"/>
        <v>31</v>
      </c>
      <c r="D3229" s="149" t="str">
        <f>+VLOOKUP($A3229,mUNICIPIOS!$B$4:$F$343,2,0)</f>
        <v>Santa Rosa</v>
      </c>
      <c r="E3229" s="149">
        <f>+VLOOKUP($A3229,mUNICIPIOS!$B$4:$F$343,3,0)</f>
        <v>614</v>
      </c>
      <c r="F3229" s="149" t="str">
        <f>+VLOOKUP($A3229,mUNICIPIOS!$B$4:$F$343,4,0)</f>
        <v>Nueva Santa Rosa</v>
      </c>
      <c r="G3229" s="139" t="str">
        <f t="shared" ref="G3229:K3229" si="3285">+G3191</f>
        <v>06</v>
      </c>
      <c r="H3229" t="str">
        <f t="shared" si="3285"/>
        <v>IGE</v>
      </c>
      <c r="I3229" t="str">
        <f t="shared" si="3285"/>
        <v>Índice de Gestión Estratégica</v>
      </c>
      <c r="J3229" t="str">
        <f t="shared" si="3285"/>
        <v>06-02</v>
      </c>
      <c r="K3229" t="str">
        <f t="shared" si="3285"/>
        <v>Relación Plan de Desarrollo Municipal y Ordenamiento Territorial (PDM-OT) - Plan Estratégico Institucional (PEI) - Plan Operativo Multianual (POM) - Plan Operativo Anual (POA)</v>
      </c>
      <c r="L3229" s="150">
        <f>+VLOOKUP($E3229,IGE_2018!$B$8:$Z$347,6,0)</f>
        <v>0.70150000000000001</v>
      </c>
      <c r="M3229" s="142" t="str">
        <f>+VLOOKUP($E3229,IGE_2018!$B$8:$Z$347,7,0)</f>
        <v>Medio alto</v>
      </c>
    </row>
    <row r="3230" spans="1:13" x14ac:dyDescent="0.3">
      <c r="A3230" s="139">
        <f t="shared" si="3235"/>
        <v>85</v>
      </c>
      <c r="B3230" s="148">
        <f t="shared" si="3237"/>
        <v>32</v>
      </c>
      <c r="D3230" s="149" t="str">
        <f>+VLOOKUP($A3230,mUNICIPIOS!$B$4:$F$343,2,0)</f>
        <v>Santa Rosa</v>
      </c>
      <c r="E3230" s="149">
        <f>+VLOOKUP($A3230,mUNICIPIOS!$B$4:$F$343,3,0)</f>
        <v>614</v>
      </c>
      <c r="F3230" s="149" t="str">
        <f>+VLOOKUP($A3230,mUNICIPIOS!$B$4:$F$343,4,0)</f>
        <v>Nueva Santa Rosa</v>
      </c>
      <c r="G3230" s="139" t="str">
        <f t="shared" ref="G3230:K3230" si="3286">+G3192</f>
        <v>06</v>
      </c>
      <c r="H3230" t="str">
        <f t="shared" si="3286"/>
        <v>IGE</v>
      </c>
      <c r="I3230" t="str">
        <f t="shared" si="3286"/>
        <v>Índice de Gestión Estratégica</v>
      </c>
      <c r="J3230" t="str">
        <f t="shared" si="3286"/>
        <v>06-03</v>
      </c>
      <c r="K3230" t="str">
        <f t="shared" si="3286"/>
        <v>Presupuesto de egresos relacionado a competencias municipales que responden a prioridades nacionales de desarrollo.</v>
      </c>
      <c r="L3230" s="150">
        <f>+VLOOKUP($E3230,IGE_2018!$B$8:$Z$347,9,0)</f>
        <v>5.8922418661521418E-2</v>
      </c>
      <c r="M3230" s="142" t="str">
        <f>+VLOOKUP($E3230,IGE_2018!$B$8:$Z$347,10,0)</f>
        <v>Bajo</v>
      </c>
    </row>
    <row r="3231" spans="1:13" x14ac:dyDescent="0.3">
      <c r="A3231" s="139">
        <f t="shared" si="3235"/>
        <v>85</v>
      </c>
      <c r="B3231" s="148">
        <f t="shared" si="3237"/>
        <v>33</v>
      </c>
      <c r="D3231" s="149" t="str">
        <f>+VLOOKUP($A3231,mUNICIPIOS!$B$4:$F$343,2,0)</f>
        <v>Santa Rosa</v>
      </c>
      <c r="E3231" s="149">
        <f>+VLOOKUP($A3231,mUNICIPIOS!$B$4:$F$343,3,0)</f>
        <v>614</v>
      </c>
      <c r="F3231" s="149" t="str">
        <f>+VLOOKUP($A3231,mUNICIPIOS!$B$4:$F$343,4,0)</f>
        <v>Nueva Santa Rosa</v>
      </c>
      <c r="G3231" s="139" t="str">
        <f t="shared" ref="G3231:K3231" si="3287">+G3193</f>
        <v>06</v>
      </c>
      <c r="H3231" t="str">
        <f t="shared" si="3287"/>
        <v>IGE</v>
      </c>
      <c r="I3231" t="str">
        <f t="shared" si="3287"/>
        <v>Índice de Gestión Estratégica</v>
      </c>
      <c r="J3231" t="str">
        <f t="shared" si="3287"/>
        <v>06-04</v>
      </c>
      <c r="K3231" t="str">
        <f t="shared" si="3287"/>
        <v>Institucionalización de la gestión ordenada del territorio</v>
      </c>
      <c r="L3231" s="150">
        <f>+VLOOKUP($E3231,IGE_2018!$B$8:$Z$347,12,0)</f>
        <v>0.44999999999999996</v>
      </c>
      <c r="M3231" s="142" t="str">
        <f>+VLOOKUP($E3231,IGE_2018!$B$8:$Z$347,13,0)</f>
        <v>Medio</v>
      </c>
    </row>
    <row r="3232" spans="1:13" x14ac:dyDescent="0.3">
      <c r="A3232" s="139">
        <f t="shared" si="3235"/>
        <v>85</v>
      </c>
      <c r="B3232" s="148">
        <f t="shared" si="3237"/>
        <v>34</v>
      </c>
      <c r="D3232" s="149" t="str">
        <f>+VLOOKUP($A3232,mUNICIPIOS!$B$4:$F$343,2,0)</f>
        <v>Santa Rosa</v>
      </c>
      <c r="E3232" s="149">
        <f>+VLOOKUP($A3232,mUNICIPIOS!$B$4:$F$343,3,0)</f>
        <v>614</v>
      </c>
      <c r="F3232" s="149" t="str">
        <f>+VLOOKUP($A3232,mUNICIPIOS!$B$4:$F$343,4,0)</f>
        <v>Nueva Santa Rosa</v>
      </c>
      <c r="G3232" s="139" t="str">
        <f t="shared" ref="G3232:K3232" si="3288">+G3194</f>
        <v>06</v>
      </c>
      <c r="H3232" t="str">
        <f t="shared" si="3288"/>
        <v>IGE</v>
      </c>
      <c r="I3232" t="str">
        <f t="shared" si="3288"/>
        <v>Índice de Gestión Estratégica</v>
      </c>
      <c r="J3232" t="str">
        <f t="shared" si="3288"/>
        <v>06-05</v>
      </c>
      <c r="K3232" t="str">
        <f t="shared" si="3288"/>
        <v>Acciones para la gestión ordenada del territorio</v>
      </c>
      <c r="L3232" s="150">
        <f>+VLOOKUP($E3232,IGE_2018!$B$8:$Z$347,15,0)</f>
        <v>0</v>
      </c>
      <c r="M3232" s="142" t="str">
        <f>+VLOOKUP($E3232,IGE_2018!$B$8:$Z$347,16,0)</f>
        <v>Bajo</v>
      </c>
    </row>
    <row r="3233" spans="1:13" x14ac:dyDescent="0.3">
      <c r="A3233" s="139">
        <f t="shared" si="3235"/>
        <v>85</v>
      </c>
      <c r="B3233" s="148">
        <f t="shared" si="3237"/>
        <v>35</v>
      </c>
      <c r="D3233" s="149" t="str">
        <f>+VLOOKUP($A3233,mUNICIPIOS!$B$4:$F$343,2,0)</f>
        <v>Santa Rosa</v>
      </c>
      <c r="E3233" s="149">
        <f>+VLOOKUP($A3233,mUNICIPIOS!$B$4:$F$343,3,0)</f>
        <v>614</v>
      </c>
      <c r="F3233" s="149" t="str">
        <f>+VLOOKUP($A3233,mUNICIPIOS!$B$4:$F$343,4,0)</f>
        <v>Nueva Santa Rosa</v>
      </c>
      <c r="G3233" s="139" t="str">
        <f t="shared" ref="G3233:K3233" si="3289">+G3195</f>
        <v>06</v>
      </c>
      <c r="H3233" t="str">
        <f t="shared" si="3289"/>
        <v>IGE</v>
      </c>
      <c r="I3233" t="str">
        <f t="shared" si="3289"/>
        <v>Índice de Gestión Estratégica</v>
      </c>
      <c r="J3233" t="str">
        <f t="shared" si="3289"/>
        <v>06-06</v>
      </c>
      <c r="K3233" t="str">
        <f t="shared" si="3289"/>
        <v>Gestión de riesgo en la formulación de proyectos derivados de la planificación operativa anual</v>
      </c>
      <c r="L3233" s="150">
        <f>+VLOOKUP($E3233,IGE_2018!$B$8:$Z$347,18,0)</f>
        <v>0.7</v>
      </c>
      <c r="M3233" s="142" t="str">
        <f>+VLOOKUP($E3233,IGE_2018!$B$8:$Z$347,19,0)</f>
        <v>Medio alto</v>
      </c>
    </row>
    <row r="3234" spans="1:13" x14ac:dyDescent="0.3">
      <c r="A3234" s="139">
        <f t="shared" si="3235"/>
        <v>85</v>
      </c>
      <c r="B3234" s="148">
        <f t="shared" si="3237"/>
        <v>36</v>
      </c>
      <c r="D3234" s="149" t="str">
        <f>+VLOOKUP($A3234,mUNICIPIOS!$B$4:$F$343,2,0)</f>
        <v>Santa Rosa</v>
      </c>
      <c r="E3234" s="149">
        <f>+VLOOKUP($A3234,mUNICIPIOS!$B$4:$F$343,3,0)</f>
        <v>614</v>
      </c>
      <c r="F3234" s="149" t="str">
        <f>+VLOOKUP($A3234,mUNICIPIOS!$B$4:$F$343,4,0)</f>
        <v>Nueva Santa Rosa</v>
      </c>
      <c r="G3234" s="139" t="str">
        <f t="shared" ref="G3234:K3234" si="3290">+G3196</f>
        <v>06</v>
      </c>
      <c r="H3234" t="str">
        <f t="shared" si="3290"/>
        <v>IGE</v>
      </c>
      <c r="I3234" t="str">
        <f t="shared" si="3290"/>
        <v>Índice de Gestión Estratégica</v>
      </c>
      <c r="J3234" t="str">
        <f t="shared" si="3290"/>
        <v>06-07</v>
      </c>
      <c r="K3234" t="str">
        <f t="shared" si="3290"/>
        <v>Ingresos por servicios ambientales en relación a los ingresos propios sin regalías</v>
      </c>
      <c r="L3234" s="150">
        <f>+VLOOKUP($E3234,IGE_2018!$B$8:$Z$347,21,0)</f>
        <v>0</v>
      </c>
      <c r="M3234" s="142" t="str">
        <f>+VLOOKUP($E3234,IGE_2018!$B$8:$Z$347,22,0)</f>
        <v>Bajo</v>
      </c>
    </row>
    <row r="3235" spans="1:13" x14ac:dyDescent="0.3">
      <c r="A3235" s="139">
        <f t="shared" si="3235"/>
        <v>85</v>
      </c>
      <c r="B3235" s="148">
        <f t="shared" si="3237"/>
        <v>37</v>
      </c>
      <c r="D3235" s="149" t="str">
        <f>+VLOOKUP($A3235,mUNICIPIOS!$B$4:$F$343,2,0)</f>
        <v>Santa Rosa</v>
      </c>
      <c r="E3235" s="149">
        <f>+VLOOKUP($A3235,mUNICIPIOS!$B$4:$F$343,3,0)</f>
        <v>614</v>
      </c>
      <c r="F3235" s="149" t="str">
        <f>+VLOOKUP($A3235,mUNICIPIOS!$B$4:$F$343,4,0)</f>
        <v>Nueva Santa Rosa</v>
      </c>
      <c r="G3235" s="139" t="str">
        <f t="shared" ref="G3235:K3235" si="3291">+G3197</f>
        <v>06</v>
      </c>
      <c r="H3235" t="str">
        <f t="shared" si="3291"/>
        <v>IGE</v>
      </c>
      <c r="I3235" t="str">
        <f t="shared" si="3291"/>
        <v>Índice de Gestión Estratégica</v>
      </c>
      <c r="J3235" t="str">
        <f t="shared" si="3291"/>
        <v>INDICE</v>
      </c>
      <c r="K3235">
        <f t="shared" si="3291"/>
        <v>0</v>
      </c>
      <c r="L3235" s="150">
        <f>+VLOOKUP($E3235,IGE_2018!$B$8:$Z$347,24,0)</f>
        <v>0.36473336751018492</v>
      </c>
      <c r="M3235" s="142" t="str">
        <f>+VLOOKUP($E3235,IGE_2018!$B$8:$Z$347,25,0)</f>
        <v>Medio bajo</v>
      </c>
    </row>
    <row r="3236" spans="1:13" x14ac:dyDescent="0.3">
      <c r="A3236" s="139">
        <f t="shared" si="3235"/>
        <v>85</v>
      </c>
      <c r="B3236" s="148">
        <f t="shared" si="3237"/>
        <v>38</v>
      </c>
      <c r="D3236" s="149" t="str">
        <f>+VLOOKUP($A3236,mUNICIPIOS!$B$4:$F$343,2,0)</f>
        <v>Santa Rosa</v>
      </c>
      <c r="E3236" s="149">
        <f>+VLOOKUP($A3236,mUNICIPIOS!$B$4:$F$343,3,0)</f>
        <v>614</v>
      </c>
      <c r="F3236" s="149" t="str">
        <f>+VLOOKUP($A3236,mUNICIPIOS!$B$4:$F$343,4,0)</f>
        <v>Nueva Santa Rosa</v>
      </c>
      <c r="G3236" s="139" t="str">
        <f t="shared" ref="G3236:K3236" si="3292">+G3198</f>
        <v>RANKING</v>
      </c>
      <c r="H3236" t="str">
        <f t="shared" si="3292"/>
        <v>RGM</v>
      </c>
      <c r="I3236" t="str">
        <f t="shared" si="3292"/>
        <v>Ranking de la Gestión Municipal 2018</v>
      </c>
      <c r="J3236" t="str">
        <f t="shared" si="3292"/>
        <v>RANKING</v>
      </c>
      <c r="K3236">
        <f t="shared" si="3292"/>
        <v>0</v>
      </c>
      <c r="L3236" s="151">
        <f>+VLOOKUP($E3236,Resultados_generales!$C$8:$AE$347,27,0)</f>
        <v>0.49489881076606218</v>
      </c>
      <c r="M3236" t="str">
        <f>+VLOOKUP($E3236,Resultados_generales!$C$8:$AE$347,28,0)</f>
        <v>Medio</v>
      </c>
    </row>
    <row r="3237" spans="1:13" x14ac:dyDescent="0.3">
      <c r="A3237" s="139">
        <f t="shared" si="3235"/>
        <v>86</v>
      </c>
      <c r="B3237" s="148">
        <f t="shared" si="3237"/>
        <v>1</v>
      </c>
      <c r="D3237" s="149" t="str">
        <f>+VLOOKUP($A3237,mUNICIPIOS!$B$4:$F$343,2,0)</f>
        <v>Sololá</v>
      </c>
      <c r="E3237" s="149">
        <f>+VLOOKUP($A3237,mUNICIPIOS!$B$4:$F$343,3,0)</f>
        <v>701</v>
      </c>
      <c r="F3237" s="149" t="str">
        <f>+VLOOKUP($A3237,mUNICIPIOS!$B$4:$F$343,4,0)</f>
        <v>Sololá</v>
      </c>
      <c r="G3237" s="139" t="str">
        <f t="shared" ref="G3237:K3237" si="3293">+G3199</f>
        <v>01</v>
      </c>
      <c r="H3237" t="str">
        <f t="shared" si="3293"/>
        <v>IPC</v>
      </c>
      <c r="I3237" t="str">
        <f t="shared" si="3293"/>
        <v>Índice de Participación Ciudadana</v>
      </c>
      <c r="J3237" t="str">
        <f t="shared" si="3293"/>
        <v>01-01</v>
      </c>
      <c r="K3237" t="str">
        <f t="shared" si="3293"/>
        <v>Número de reuniones del COMUDE en el año de la medición.</v>
      </c>
      <c r="L3237" s="150">
        <f>+VLOOKUP($E3237,IPC_2018!$B$8:$T$347,3,0)</f>
        <v>0.83333333333333337</v>
      </c>
      <c r="M3237" s="142" t="str">
        <f>+VLOOKUP($E3237,IPC_2018!$B$8:$T$347,4,0)</f>
        <v>Alto</v>
      </c>
    </row>
    <row r="3238" spans="1:13" x14ac:dyDescent="0.3">
      <c r="A3238" s="139">
        <f t="shared" si="3235"/>
        <v>86</v>
      </c>
      <c r="B3238" s="148">
        <f t="shared" si="3237"/>
        <v>2</v>
      </c>
      <c r="D3238" s="149" t="str">
        <f>+VLOOKUP($A3238,mUNICIPIOS!$B$4:$F$343,2,0)</f>
        <v>Sololá</v>
      </c>
      <c r="E3238" s="149">
        <f>+VLOOKUP($A3238,mUNICIPIOS!$B$4:$F$343,3,0)</f>
        <v>701</v>
      </c>
      <c r="F3238" s="149" t="str">
        <f>+VLOOKUP($A3238,mUNICIPIOS!$B$4:$F$343,4,0)</f>
        <v>Sololá</v>
      </c>
      <c r="G3238" s="139" t="str">
        <f t="shared" ref="G3238:K3238" si="3294">+G3200</f>
        <v>01</v>
      </c>
      <c r="H3238" t="str">
        <f t="shared" si="3294"/>
        <v>IPC</v>
      </c>
      <c r="I3238" t="str">
        <f t="shared" si="3294"/>
        <v>Índice de Participación Ciudadana</v>
      </c>
      <c r="J3238" t="str">
        <f t="shared" si="3294"/>
        <v>01-02</v>
      </c>
      <c r="K3238" t="str">
        <f t="shared" si="3294"/>
        <v>Participación de Alcaldes, Concejales y Síndicos determinados o designados en el COMUDE</v>
      </c>
      <c r="L3238" s="150">
        <f>+VLOOKUP($E3238,IPC_2018!$B$8:$T$347,6,0)</f>
        <v>0.97499999999999998</v>
      </c>
      <c r="M3238" s="142" t="str">
        <f>+VLOOKUP($E3238,IPC_2018!$B$8:$T$347,7,0)</f>
        <v>Alto</v>
      </c>
    </row>
    <row r="3239" spans="1:13" x14ac:dyDescent="0.3">
      <c r="A3239" s="139">
        <f t="shared" si="3235"/>
        <v>86</v>
      </c>
      <c r="B3239" s="148">
        <f t="shared" si="3237"/>
        <v>3</v>
      </c>
      <c r="D3239" s="149" t="str">
        <f>+VLOOKUP($A3239,mUNICIPIOS!$B$4:$F$343,2,0)</f>
        <v>Sololá</v>
      </c>
      <c r="E3239" s="149">
        <f>+VLOOKUP($A3239,mUNICIPIOS!$B$4:$F$343,3,0)</f>
        <v>701</v>
      </c>
      <c r="F3239" s="149" t="str">
        <f>+VLOOKUP($A3239,mUNICIPIOS!$B$4:$F$343,4,0)</f>
        <v>Sololá</v>
      </c>
      <c r="G3239" s="139" t="str">
        <f t="shared" ref="G3239:K3239" si="3295">+G3201</f>
        <v>01</v>
      </c>
      <c r="H3239" t="str">
        <f t="shared" si="3295"/>
        <v>IPC</v>
      </c>
      <c r="I3239" t="str">
        <f t="shared" si="3295"/>
        <v>Índice de Participación Ciudadana</v>
      </c>
      <c r="J3239" t="str">
        <f t="shared" si="3295"/>
        <v>01-03</v>
      </c>
      <c r="K3239" t="str">
        <f t="shared" si="3295"/>
        <v>Participación  de organizaciones de jóvenes, mujeres, pueblos mayas, xincas, garífunas, y otras organizaciones en el Comude</v>
      </c>
      <c r="L3239" s="150">
        <f>+VLOOKUP($E3239,IPC_2018!$B$8:$T$347,9,0)</f>
        <v>0.33275217932752182</v>
      </c>
      <c r="M3239" s="142" t="str">
        <f>+VLOOKUP($E3239,IPC_2018!$B$8:$T$347,10,0)</f>
        <v>Medio bajo</v>
      </c>
    </row>
    <row r="3240" spans="1:13" x14ac:dyDescent="0.3">
      <c r="A3240" s="139">
        <f t="shared" si="3235"/>
        <v>86</v>
      </c>
      <c r="B3240" s="148">
        <f t="shared" si="3237"/>
        <v>4</v>
      </c>
      <c r="D3240" s="149" t="str">
        <f>+VLOOKUP($A3240,mUNICIPIOS!$B$4:$F$343,2,0)</f>
        <v>Sololá</v>
      </c>
      <c r="E3240" s="149">
        <f>+VLOOKUP($A3240,mUNICIPIOS!$B$4:$F$343,3,0)</f>
        <v>701</v>
      </c>
      <c r="F3240" s="149" t="str">
        <f>+VLOOKUP($A3240,mUNICIPIOS!$B$4:$F$343,4,0)</f>
        <v>Sololá</v>
      </c>
      <c r="G3240" s="139" t="str">
        <f t="shared" ref="G3240:K3240" si="3296">+G3202</f>
        <v>01</v>
      </c>
      <c r="H3240" t="str">
        <f t="shared" si="3296"/>
        <v>IPC</v>
      </c>
      <c r="I3240" t="str">
        <f t="shared" si="3296"/>
        <v>Índice de Participación Ciudadana</v>
      </c>
      <c r="J3240" t="str">
        <f t="shared" si="3296"/>
        <v>01-04</v>
      </c>
      <c r="K3240" t="str">
        <f t="shared" si="3296"/>
        <v>Representatividad territorial del Comude.</v>
      </c>
      <c r="L3240" s="150">
        <f>+VLOOKUP($E3240,IPC_2018!$B$8:$T$347,12,0)</f>
        <v>0.44390243902439025</v>
      </c>
      <c r="M3240" s="142" t="str">
        <f>+VLOOKUP($E3240,IPC_2018!$B$8:$T$347,13,0)</f>
        <v>Medio</v>
      </c>
    </row>
    <row r="3241" spans="1:13" x14ac:dyDescent="0.3">
      <c r="A3241" s="139">
        <f t="shared" si="3235"/>
        <v>86</v>
      </c>
      <c r="B3241" s="148">
        <f t="shared" si="3237"/>
        <v>5</v>
      </c>
      <c r="D3241" s="149" t="str">
        <f>+VLOOKUP($A3241,mUNICIPIOS!$B$4:$F$343,2,0)</f>
        <v>Sololá</v>
      </c>
      <c r="E3241" s="149">
        <f>+VLOOKUP($A3241,mUNICIPIOS!$B$4:$F$343,3,0)</f>
        <v>701</v>
      </c>
      <c r="F3241" s="149" t="str">
        <f>+VLOOKUP($A3241,mUNICIPIOS!$B$4:$F$343,4,0)</f>
        <v>Sololá</v>
      </c>
      <c r="G3241" s="139" t="str">
        <f t="shared" ref="G3241:K3241" si="3297">+G3203</f>
        <v>01</v>
      </c>
      <c r="H3241" t="str">
        <f t="shared" si="3297"/>
        <v>IPC</v>
      </c>
      <c r="I3241" t="str">
        <f t="shared" si="3297"/>
        <v>Índice de Participación Ciudadana</v>
      </c>
      <c r="J3241" t="str">
        <f t="shared" si="3297"/>
        <v>01-05</v>
      </c>
      <c r="K3241" t="str">
        <f t="shared" si="3297"/>
        <v>Funcionamiento del Comude</v>
      </c>
      <c r="L3241" s="150">
        <f>+VLOOKUP($E3241,IPC_2018!$B$8:$T$347,15,0)</f>
        <v>0.53069788004618301</v>
      </c>
      <c r="M3241" s="142" t="str">
        <f>+VLOOKUP($E3241,IPC_2018!$B$8:$T$347,16,0)</f>
        <v>Medio</v>
      </c>
    </row>
    <row r="3242" spans="1:13" x14ac:dyDescent="0.3">
      <c r="A3242" s="139">
        <f t="shared" si="3235"/>
        <v>86</v>
      </c>
      <c r="B3242" s="148">
        <f t="shared" si="3237"/>
        <v>6</v>
      </c>
      <c r="D3242" s="149" t="str">
        <f>+VLOOKUP($A3242,mUNICIPIOS!$B$4:$F$343,2,0)</f>
        <v>Sololá</v>
      </c>
      <c r="E3242" s="149">
        <f>+VLOOKUP($A3242,mUNICIPIOS!$B$4:$F$343,3,0)</f>
        <v>701</v>
      </c>
      <c r="F3242" s="149" t="str">
        <f>+VLOOKUP($A3242,mUNICIPIOS!$B$4:$F$343,4,0)</f>
        <v>Sololá</v>
      </c>
      <c r="G3242" s="139" t="str">
        <f t="shared" ref="G3242:K3242" si="3298">+G3204</f>
        <v>01</v>
      </c>
      <c r="H3242" t="str">
        <f t="shared" si="3298"/>
        <v>IPC</v>
      </c>
      <c r="I3242" t="str">
        <f t="shared" si="3298"/>
        <v>Índice de Participación Ciudadana</v>
      </c>
      <c r="J3242" t="str">
        <f t="shared" si="3298"/>
        <v>INDICE</v>
      </c>
      <c r="K3242">
        <f t="shared" si="3298"/>
        <v>0</v>
      </c>
      <c r="L3242" s="150">
        <f>+VLOOKUP($E3242,IPC_2018!$B$8:$T$347,18,0)</f>
        <v>0.67214454142638103</v>
      </c>
      <c r="M3242" s="142" t="str">
        <f>+VLOOKUP($E3242,IPC_2018!$B$8:$T$347,19,0)</f>
        <v>Medio alto</v>
      </c>
    </row>
    <row r="3243" spans="1:13" x14ac:dyDescent="0.3">
      <c r="A3243" s="139">
        <f t="shared" si="3235"/>
        <v>86</v>
      </c>
      <c r="B3243" s="148">
        <f t="shared" si="3237"/>
        <v>7</v>
      </c>
      <c r="D3243" s="149" t="str">
        <f>+VLOOKUP($A3243,mUNICIPIOS!$B$4:$F$343,2,0)</f>
        <v>Sololá</v>
      </c>
      <c r="E3243" s="149">
        <f>+VLOOKUP($A3243,mUNICIPIOS!$B$4:$F$343,3,0)</f>
        <v>701</v>
      </c>
      <c r="F3243" s="149" t="str">
        <f>+VLOOKUP($A3243,mUNICIPIOS!$B$4:$F$343,4,0)</f>
        <v>Sololá</v>
      </c>
      <c r="G3243" s="139" t="str">
        <f t="shared" ref="G3243:K3243" si="3299">+G3205</f>
        <v>02</v>
      </c>
      <c r="H3243" t="str">
        <f t="shared" si="3299"/>
        <v>IIC</v>
      </c>
      <c r="I3243" t="str">
        <f t="shared" si="3299"/>
        <v>Índice de Información a la Ciudadanía</v>
      </c>
      <c r="J3243" t="str">
        <f t="shared" si="3299"/>
        <v>02-01</v>
      </c>
      <c r="K3243" t="str">
        <f t="shared" si="3299"/>
        <v>Rendición de cuentas cuatrimestral y anual al Comude enfocadas en resultados.</v>
      </c>
      <c r="L3243" s="150">
        <f>+VLOOKUP($E3243,IIC_2018!$B$8:$Q$347,3,0)</f>
        <v>0.26666666666666666</v>
      </c>
      <c r="M3243" s="142" t="str">
        <f>+VLOOKUP($E3243,IIC_2018!$B$8:$Q$347,4,0)</f>
        <v>Medio bajo</v>
      </c>
    </row>
    <row r="3244" spans="1:13" x14ac:dyDescent="0.3">
      <c r="A3244" s="139">
        <f t="shared" si="3235"/>
        <v>86</v>
      </c>
      <c r="B3244" s="148">
        <f t="shared" si="3237"/>
        <v>8</v>
      </c>
      <c r="D3244" s="149" t="str">
        <f>+VLOOKUP($A3244,mUNICIPIOS!$B$4:$F$343,2,0)</f>
        <v>Sololá</v>
      </c>
      <c r="E3244" s="149">
        <f>+VLOOKUP($A3244,mUNICIPIOS!$B$4:$F$343,3,0)</f>
        <v>701</v>
      </c>
      <c r="F3244" s="149" t="str">
        <f>+VLOOKUP($A3244,mUNICIPIOS!$B$4:$F$343,4,0)</f>
        <v>Sololá</v>
      </c>
      <c r="G3244" s="139" t="str">
        <f t="shared" ref="G3244:K3244" si="3300">+G3206</f>
        <v>02</v>
      </c>
      <c r="H3244" t="str">
        <f t="shared" si="3300"/>
        <v>IIC</v>
      </c>
      <c r="I3244" t="str">
        <f t="shared" si="3300"/>
        <v>Índice de Información a la Ciudadanía</v>
      </c>
      <c r="J3244" t="str">
        <f t="shared" si="3300"/>
        <v>02-02</v>
      </c>
      <c r="K3244" t="str">
        <f t="shared" si="3300"/>
        <v>Información presupuestaria y otra información brindada a la ciudadanía disponible en medios locales de comunicación.</v>
      </c>
      <c r="L3244" s="150">
        <f>+VLOOKUP($E3244,IIC_2018!$B$8:$Q$347,6,0)</f>
        <v>0</v>
      </c>
      <c r="M3244" s="142" t="str">
        <f>+VLOOKUP($E3244,IIC_2018!$B$8:$Q$347,7,0)</f>
        <v>Bajo</v>
      </c>
    </row>
    <row r="3245" spans="1:13" x14ac:dyDescent="0.3">
      <c r="A3245" s="139">
        <f t="shared" ref="A3245:A3308" si="3301">+IF(B3244=38,A3244+1,A3244)</f>
        <v>86</v>
      </c>
      <c r="B3245" s="148">
        <f t="shared" si="3237"/>
        <v>9</v>
      </c>
      <c r="D3245" s="149" t="str">
        <f>+VLOOKUP($A3245,mUNICIPIOS!$B$4:$F$343,2,0)</f>
        <v>Sololá</v>
      </c>
      <c r="E3245" s="149">
        <f>+VLOOKUP($A3245,mUNICIPIOS!$B$4:$F$343,3,0)</f>
        <v>701</v>
      </c>
      <c r="F3245" s="149" t="str">
        <f>+VLOOKUP($A3245,mUNICIPIOS!$B$4:$F$343,4,0)</f>
        <v>Sololá</v>
      </c>
      <c r="G3245" s="139" t="str">
        <f t="shared" ref="G3245:K3245" si="3302">+G3207</f>
        <v>02</v>
      </c>
      <c r="H3245" t="str">
        <f t="shared" si="3302"/>
        <v>IIC</v>
      </c>
      <c r="I3245" t="str">
        <f t="shared" si="3302"/>
        <v>Índice de Información a la Ciudadanía</v>
      </c>
      <c r="J3245" t="str">
        <f t="shared" si="3302"/>
        <v>02-03</v>
      </c>
      <c r="K3245" t="str">
        <f t="shared" si="3302"/>
        <v>Información pública de oficio actualizada y disponible de acuerdo a la LAIP y uso de internet.</v>
      </c>
      <c r="L3245" s="150">
        <f>+VLOOKUP($E3245,IIC_2018!$B$8:$Q$347,9,0)</f>
        <v>0.3</v>
      </c>
      <c r="M3245" s="142" t="str">
        <f>+VLOOKUP($E3245,IIC_2018!$B$8:$Q$347,10,0)</f>
        <v>Medio bajo</v>
      </c>
    </row>
    <row r="3246" spans="1:13" x14ac:dyDescent="0.3">
      <c r="A3246" s="139">
        <f t="shared" si="3301"/>
        <v>86</v>
      </c>
      <c r="B3246" s="148">
        <f t="shared" ref="B3246:B3309" si="3303">+B3208</f>
        <v>10</v>
      </c>
      <c r="D3246" s="149" t="str">
        <f>+VLOOKUP($A3246,mUNICIPIOS!$B$4:$F$343,2,0)</f>
        <v>Sololá</v>
      </c>
      <c r="E3246" s="149">
        <f>+VLOOKUP($A3246,mUNICIPIOS!$B$4:$F$343,3,0)</f>
        <v>701</v>
      </c>
      <c r="F3246" s="149" t="str">
        <f>+VLOOKUP($A3246,mUNICIPIOS!$B$4:$F$343,4,0)</f>
        <v>Sololá</v>
      </c>
      <c r="G3246" s="139" t="str">
        <f t="shared" ref="G3246:K3246" si="3304">+G3208</f>
        <v>02</v>
      </c>
      <c r="H3246" t="str">
        <f t="shared" si="3304"/>
        <v>IIC</v>
      </c>
      <c r="I3246" t="str">
        <f t="shared" si="3304"/>
        <v>Índice de Información a la Ciudadanía</v>
      </c>
      <c r="J3246" t="str">
        <f t="shared" si="3304"/>
        <v>02-04</v>
      </c>
      <c r="K3246" t="str">
        <f t="shared" si="3304"/>
        <v>Relación del monto contratado por medio de Guate compras con el total del presupuesto de egresos vigente.</v>
      </c>
      <c r="L3246" s="150">
        <f>+VLOOKUP($E3246,IIC_2018!$B$8:$Q$347,12,0)</f>
        <v>0.20242241538367084</v>
      </c>
      <c r="M3246" s="142" t="str">
        <f>+VLOOKUP($E3246,IIC_2018!$B$8:$Q$347,13,0)</f>
        <v>Medio bajo</v>
      </c>
    </row>
    <row r="3247" spans="1:13" x14ac:dyDescent="0.3">
      <c r="A3247" s="139">
        <f t="shared" si="3301"/>
        <v>86</v>
      </c>
      <c r="B3247" s="148">
        <f t="shared" si="3303"/>
        <v>11</v>
      </c>
      <c r="D3247" s="149" t="str">
        <f>+VLOOKUP($A3247,mUNICIPIOS!$B$4:$F$343,2,0)</f>
        <v>Sololá</v>
      </c>
      <c r="E3247" s="149">
        <f>+VLOOKUP($A3247,mUNICIPIOS!$B$4:$F$343,3,0)</f>
        <v>701</v>
      </c>
      <c r="F3247" s="149" t="str">
        <f>+VLOOKUP($A3247,mUNICIPIOS!$B$4:$F$343,4,0)</f>
        <v>Sololá</v>
      </c>
      <c r="G3247" s="139" t="str">
        <f t="shared" ref="G3247:K3247" si="3305">+G3209</f>
        <v>02</v>
      </c>
      <c r="H3247" t="str">
        <f t="shared" si="3305"/>
        <v>IIC</v>
      </c>
      <c r="I3247" t="str">
        <f t="shared" si="3305"/>
        <v>Índice de Información a la Ciudadanía</v>
      </c>
      <c r="J3247" t="str">
        <f t="shared" si="3305"/>
        <v>INDICE</v>
      </c>
      <c r="K3247">
        <f t="shared" si="3305"/>
        <v>0</v>
      </c>
      <c r="L3247" s="150">
        <f>+VLOOKUP($E3247,IIC_2018!$B$8:$Q$347,15,0)</f>
        <v>0.19227227051258439</v>
      </c>
      <c r="M3247" s="142" t="str">
        <f>+VLOOKUP($E3247,IIC_2018!$B$8:$Q$347,16,0)</f>
        <v>Bajo</v>
      </c>
    </row>
    <row r="3248" spans="1:13" x14ac:dyDescent="0.3">
      <c r="A3248" s="139">
        <f t="shared" si="3301"/>
        <v>86</v>
      </c>
      <c r="B3248" s="148">
        <f t="shared" si="3303"/>
        <v>12</v>
      </c>
      <c r="D3248" s="149" t="str">
        <f>+VLOOKUP($A3248,mUNICIPIOS!$B$4:$F$343,2,0)</f>
        <v>Sololá</v>
      </c>
      <c r="E3248" s="149">
        <f>+VLOOKUP($A3248,mUNICIPIOS!$B$4:$F$343,3,0)</f>
        <v>701</v>
      </c>
      <c r="F3248" s="149" t="str">
        <f>+VLOOKUP($A3248,mUNICIPIOS!$B$4:$F$343,4,0)</f>
        <v>Sololá</v>
      </c>
      <c r="G3248" s="139" t="str">
        <f t="shared" ref="G3248:K3248" si="3306">+G3210</f>
        <v>03</v>
      </c>
      <c r="H3248" t="str">
        <f t="shared" si="3306"/>
        <v>ISP</v>
      </c>
      <c r="I3248" t="str">
        <f t="shared" si="3306"/>
        <v>Índice de Servicios Públicos</v>
      </c>
      <c r="J3248" t="str">
        <f t="shared" si="3306"/>
        <v>03-01</v>
      </c>
      <c r="K3248" t="str">
        <f t="shared" si="3306"/>
        <v>Cobertura del servicio público de agua</v>
      </c>
      <c r="L3248" s="150">
        <f>+VLOOKUP($E3248,ISP_2018!$B$8:$T$347,3,0)</f>
        <v>0.20201380897583429</v>
      </c>
      <c r="M3248" s="142" t="str">
        <f>+VLOOKUP($E3248,ISP_2018!$B$8:$T$347,4,0)</f>
        <v>Medio bajo</v>
      </c>
    </row>
    <row r="3249" spans="1:13" x14ac:dyDescent="0.3">
      <c r="A3249" s="139">
        <f t="shared" si="3301"/>
        <v>86</v>
      </c>
      <c r="B3249" s="148">
        <f t="shared" si="3303"/>
        <v>13</v>
      </c>
      <c r="D3249" s="149" t="str">
        <f>+VLOOKUP($A3249,mUNICIPIOS!$B$4:$F$343,2,0)</f>
        <v>Sololá</v>
      </c>
      <c r="E3249" s="149">
        <f>+VLOOKUP($A3249,mUNICIPIOS!$B$4:$F$343,3,0)</f>
        <v>701</v>
      </c>
      <c r="F3249" s="149" t="str">
        <f>+VLOOKUP($A3249,mUNICIPIOS!$B$4:$F$343,4,0)</f>
        <v>Sololá</v>
      </c>
      <c r="G3249" s="139" t="str">
        <f t="shared" ref="G3249:K3249" si="3307">+G3211</f>
        <v>03</v>
      </c>
      <c r="H3249" t="str">
        <f t="shared" si="3307"/>
        <v>ISP</v>
      </c>
      <c r="I3249" t="str">
        <f t="shared" si="3307"/>
        <v>Índice de Servicios Públicos</v>
      </c>
      <c r="J3249" t="str">
        <f t="shared" si="3307"/>
        <v>03-02</v>
      </c>
      <c r="K3249" t="str">
        <f t="shared" si="3307"/>
        <v>Control de la calidad del servicio público de agua</v>
      </c>
      <c r="L3249" s="150">
        <f>+VLOOKUP($E3249,ISP_2018!$B$8:$T$347,6,0)</f>
        <v>0.3</v>
      </c>
      <c r="M3249" s="142" t="str">
        <f>+VLOOKUP($E3249,ISP_2018!$B$8:$T$347,7,0)</f>
        <v>Medio bajo</v>
      </c>
    </row>
    <row r="3250" spans="1:13" x14ac:dyDescent="0.3">
      <c r="A3250" s="139">
        <f t="shared" si="3301"/>
        <v>86</v>
      </c>
      <c r="B3250" s="148">
        <f t="shared" si="3303"/>
        <v>14</v>
      </c>
      <c r="D3250" s="149" t="str">
        <f>+VLOOKUP($A3250,mUNICIPIOS!$B$4:$F$343,2,0)</f>
        <v>Sololá</v>
      </c>
      <c r="E3250" s="149">
        <f>+VLOOKUP($A3250,mUNICIPIOS!$B$4:$F$343,3,0)</f>
        <v>701</v>
      </c>
      <c r="F3250" s="149" t="str">
        <f>+VLOOKUP($A3250,mUNICIPIOS!$B$4:$F$343,4,0)</f>
        <v>Sololá</v>
      </c>
      <c r="G3250" s="139" t="str">
        <f t="shared" ref="G3250:K3250" si="3308">+G3212</f>
        <v>03</v>
      </c>
      <c r="H3250" t="str">
        <f t="shared" si="3308"/>
        <v>ISP</v>
      </c>
      <c r="I3250" t="str">
        <f t="shared" si="3308"/>
        <v>Índice de Servicios Públicos</v>
      </c>
      <c r="J3250" t="str">
        <f t="shared" si="3308"/>
        <v>03-03</v>
      </c>
      <c r="K3250" t="str">
        <f t="shared" si="3308"/>
        <v>Disposición  y tratamiento  de aguas residuales</v>
      </c>
      <c r="L3250" s="150">
        <f>+VLOOKUP($E3250,ISP_2018!$B$8:$T$347,9,0)</f>
        <v>0.40980737574169074</v>
      </c>
      <c r="M3250" s="142" t="str">
        <f>+VLOOKUP($E3250,ISP_2018!$B$8:$T$347,10,0)</f>
        <v>Medio</v>
      </c>
    </row>
    <row r="3251" spans="1:13" x14ac:dyDescent="0.3">
      <c r="A3251" s="139">
        <f t="shared" si="3301"/>
        <v>86</v>
      </c>
      <c r="B3251" s="148">
        <f t="shared" si="3303"/>
        <v>15</v>
      </c>
      <c r="D3251" s="149" t="str">
        <f>+VLOOKUP($A3251,mUNICIPIOS!$B$4:$F$343,2,0)</f>
        <v>Sololá</v>
      </c>
      <c r="E3251" s="149">
        <f>+VLOOKUP($A3251,mUNICIPIOS!$B$4:$F$343,3,0)</f>
        <v>701</v>
      </c>
      <c r="F3251" s="149" t="str">
        <f>+VLOOKUP($A3251,mUNICIPIOS!$B$4:$F$343,4,0)</f>
        <v>Sololá</v>
      </c>
      <c r="G3251" s="139" t="str">
        <f t="shared" ref="G3251:K3251" si="3309">+G3213</f>
        <v>03</v>
      </c>
      <c r="H3251" t="str">
        <f t="shared" si="3309"/>
        <v>ISP</v>
      </c>
      <c r="I3251" t="str">
        <f t="shared" si="3309"/>
        <v>Índice de Servicios Públicos</v>
      </c>
      <c r="J3251" t="str">
        <f t="shared" si="3309"/>
        <v>03-04</v>
      </c>
      <c r="K3251" t="str">
        <f t="shared" si="3309"/>
        <v>Gestión y manejo de los residuos y desechos sólidos</v>
      </c>
      <c r="L3251" s="150">
        <f>+VLOOKUP($E3251,ISP_2018!$B$8:$T$347,12,0)</f>
        <v>0.28027586984866648</v>
      </c>
      <c r="M3251" s="142" t="str">
        <f>+VLOOKUP($E3251,ISP_2018!$B$8:$T$347,13,0)</f>
        <v>Medio bajo</v>
      </c>
    </row>
    <row r="3252" spans="1:13" x14ac:dyDescent="0.3">
      <c r="A3252" s="139">
        <f t="shared" si="3301"/>
        <v>86</v>
      </c>
      <c r="B3252" s="148">
        <f t="shared" si="3303"/>
        <v>16</v>
      </c>
      <c r="D3252" s="149" t="str">
        <f>+VLOOKUP($A3252,mUNICIPIOS!$B$4:$F$343,2,0)</f>
        <v>Sololá</v>
      </c>
      <c r="E3252" s="149">
        <f>+VLOOKUP($A3252,mUNICIPIOS!$B$4:$F$343,3,0)</f>
        <v>701</v>
      </c>
      <c r="F3252" s="149" t="str">
        <f>+VLOOKUP($A3252,mUNICIPIOS!$B$4:$F$343,4,0)</f>
        <v>Sololá</v>
      </c>
      <c r="G3252" s="139" t="str">
        <f t="shared" ref="G3252:K3252" si="3310">+G3214</f>
        <v>03</v>
      </c>
      <c r="H3252" t="str">
        <f t="shared" si="3310"/>
        <v>ISP</v>
      </c>
      <c r="I3252" t="str">
        <f t="shared" si="3310"/>
        <v>Índice de Servicios Públicos</v>
      </c>
      <c r="J3252" t="str">
        <f t="shared" si="3310"/>
        <v>03-05</v>
      </c>
      <c r="K3252" t="str">
        <f t="shared" si="3310"/>
        <v>Gestión de servicios públicos municipales</v>
      </c>
      <c r="L3252" s="150">
        <f>+VLOOKUP($E3252,ISP_2018!$B$8:$T$347,15,0)</f>
        <v>0.33870967741935487</v>
      </c>
      <c r="M3252" s="142" t="str">
        <f>+VLOOKUP($E3252,ISP_2018!$B$8:$T$347,16,0)</f>
        <v>Medio bajo</v>
      </c>
    </row>
    <row r="3253" spans="1:13" x14ac:dyDescent="0.3">
      <c r="A3253" s="139">
        <f t="shared" si="3301"/>
        <v>86</v>
      </c>
      <c r="B3253" s="148">
        <f t="shared" si="3303"/>
        <v>17</v>
      </c>
      <c r="D3253" s="149" t="str">
        <f>+VLOOKUP($A3253,mUNICIPIOS!$B$4:$F$343,2,0)</f>
        <v>Sololá</v>
      </c>
      <c r="E3253" s="149">
        <f>+VLOOKUP($A3253,mUNICIPIOS!$B$4:$F$343,3,0)</f>
        <v>701</v>
      </c>
      <c r="F3253" s="149" t="str">
        <f>+VLOOKUP($A3253,mUNICIPIOS!$B$4:$F$343,4,0)</f>
        <v>Sololá</v>
      </c>
      <c r="G3253" s="139" t="str">
        <f t="shared" ref="G3253:K3253" si="3311">+G3215</f>
        <v>03</v>
      </c>
      <c r="H3253" t="str">
        <f t="shared" si="3311"/>
        <v>ISP</v>
      </c>
      <c r="I3253" t="str">
        <f t="shared" si="3311"/>
        <v>Índice de Servicios Públicos</v>
      </c>
      <c r="J3253" t="str">
        <f t="shared" si="3311"/>
        <v>INDICE</v>
      </c>
      <c r="K3253">
        <f t="shared" si="3311"/>
        <v>0</v>
      </c>
      <c r="L3253" s="150">
        <f>+VLOOKUP($E3253,ISP_2018!$B$8:$T$347,18,0)</f>
        <v>0.31595996549952587</v>
      </c>
      <c r="M3253" s="142" t="str">
        <f>+VLOOKUP($E3253,ISP_2018!$B$8:$T$347,19,0)</f>
        <v>Medio bajo</v>
      </c>
    </row>
    <row r="3254" spans="1:13" x14ac:dyDescent="0.3">
      <c r="A3254" s="139">
        <f t="shared" si="3301"/>
        <v>86</v>
      </c>
      <c r="B3254" s="148">
        <f t="shared" si="3303"/>
        <v>18</v>
      </c>
      <c r="D3254" s="149" t="str">
        <f>+VLOOKUP($A3254,mUNICIPIOS!$B$4:$F$343,2,0)</f>
        <v>Sololá</v>
      </c>
      <c r="E3254" s="149">
        <f>+VLOOKUP($A3254,mUNICIPIOS!$B$4:$F$343,3,0)</f>
        <v>701</v>
      </c>
      <c r="F3254" s="149" t="str">
        <f>+VLOOKUP($A3254,mUNICIPIOS!$B$4:$F$343,4,0)</f>
        <v>Sololá</v>
      </c>
      <c r="G3254" s="139" t="str">
        <f t="shared" ref="G3254:K3254" si="3312">+G3216</f>
        <v>04</v>
      </c>
      <c r="H3254" t="str">
        <f t="shared" si="3312"/>
        <v>IGA</v>
      </c>
      <c r="I3254" t="str">
        <f t="shared" si="3312"/>
        <v>Índice de Gestión Administrativa</v>
      </c>
      <c r="J3254" t="str">
        <f t="shared" si="3312"/>
        <v>04-01</v>
      </c>
      <c r="K3254" t="str">
        <f t="shared" si="3312"/>
        <v>Existencia de elementos de atención municipal orientada al vecino</v>
      </c>
      <c r="L3254" s="150">
        <f>+VLOOKUP($E3254,IGA_2018!$B$8:$N$347,3,0)</f>
        <v>0.75</v>
      </c>
      <c r="M3254" s="142" t="str">
        <f>+VLOOKUP($E3254,IGA_2018!$B$8:$N$347,4,0)</f>
        <v>Medio alto</v>
      </c>
    </row>
    <row r="3255" spans="1:13" x14ac:dyDescent="0.3">
      <c r="A3255" s="139">
        <f t="shared" si="3301"/>
        <v>86</v>
      </c>
      <c r="B3255" s="148">
        <f t="shared" si="3303"/>
        <v>19</v>
      </c>
      <c r="D3255" s="149" t="str">
        <f>+VLOOKUP($A3255,mUNICIPIOS!$B$4:$F$343,2,0)</f>
        <v>Sololá</v>
      </c>
      <c r="E3255" s="149">
        <f>+VLOOKUP($A3255,mUNICIPIOS!$B$4:$F$343,3,0)</f>
        <v>701</v>
      </c>
      <c r="F3255" s="149" t="str">
        <f>+VLOOKUP($A3255,mUNICIPIOS!$B$4:$F$343,4,0)</f>
        <v>Sololá</v>
      </c>
      <c r="G3255" s="139" t="str">
        <f t="shared" ref="G3255:K3255" si="3313">+G3217</f>
        <v>04</v>
      </c>
      <c r="H3255" t="str">
        <f t="shared" si="3313"/>
        <v>IGA</v>
      </c>
      <c r="I3255" t="str">
        <f t="shared" si="3313"/>
        <v>Índice de Gestión Administrativa</v>
      </c>
      <c r="J3255" t="str">
        <f t="shared" si="3313"/>
        <v>04-02</v>
      </c>
      <c r="K3255" t="str">
        <f t="shared" si="3313"/>
        <v>Gestión del recurso humano.</v>
      </c>
      <c r="L3255" s="150">
        <f>+VLOOKUP($E3255,IGA_2018!$B$8:$N$347,6,0)</f>
        <v>0.78065909607854589</v>
      </c>
      <c r="M3255" s="142" t="str">
        <f>+VLOOKUP($E3255,IGA_2018!$B$8:$N$347,7,0)</f>
        <v>Medio alto</v>
      </c>
    </row>
    <row r="3256" spans="1:13" x14ac:dyDescent="0.3">
      <c r="A3256" s="139">
        <f t="shared" si="3301"/>
        <v>86</v>
      </c>
      <c r="B3256" s="148">
        <f t="shared" si="3303"/>
        <v>20</v>
      </c>
      <c r="D3256" s="149" t="str">
        <f>+VLOOKUP($A3256,mUNICIPIOS!$B$4:$F$343,2,0)</f>
        <v>Sololá</v>
      </c>
      <c r="E3256" s="149">
        <f>+VLOOKUP($A3256,mUNICIPIOS!$B$4:$F$343,3,0)</f>
        <v>701</v>
      </c>
      <c r="F3256" s="149" t="str">
        <f>+VLOOKUP($A3256,mUNICIPIOS!$B$4:$F$343,4,0)</f>
        <v>Sololá</v>
      </c>
      <c r="G3256" s="139" t="str">
        <f t="shared" ref="G3256:K3256" si="3314">+G3218</f>
        <v>04</v>
      </c>
      <c r="H3256" t="str">
        <f t="shared" si="3314"/>
        <v>IGA</v>
      </c>
      <c r="I3256" t="str">
        <f t="shared" si="3314"/>
        <v>Índice de Gestión Administrativa</v>
      </c>
      <c r="J3256" t="str">
        <f t="shared" si="3314"/>
        <v>04-03</v>
      </c>
      <c r="K3256" t="str">
        <f t="shared" si="3314"/>
        <v>Existencia de oficinas municipales con instrumentos de gestión.</v>
      </c>
      <c r="L3256" s="150">
        <f>+VLOOKUP($E3256,IGA_2018!$B$8:$N$347,9,0)</f>
        <v>0.375</v>
      </c>
      <c r="M3256" s="142" t="str">
        <f>+VLOOKUP($E3256,IGA_2018!$B$8:$N$347,10,0)</f>
        <v>Medio bajo</v>
      </c>
    </row>
    <row r="3257" spans="1:13" x14ac:dyDescent="0.3">
      <c r="A3257" s="139">
        <f t="shared" si="3301"/>
        <v>86</v>
      </c>
      <c r="B3257" s="148">
        <f t="shared" si="3303"/>
        <v>21</v>
      </c>
      <c r="D3257" s="149" t="str">
        <f>+VLOOKUP($A3257,mUNICIPIOS!$B$4:$F$343,2,0)</f>
        <v>Sololá</v>
      </c>
      <c r="E3257" s="149">
        <f>+VLOOKUP($A3257,mUNICIPIOS!$B$4:$F$343,3,0)</f>
        <v>701</v>
      </c>
      <c r="F3257" s="149" t="str">
        <f>+VLOOKUP($A3257,mUNICIPIOS!$B$4:$F$343,4,0)</f>
        <v>Sololá</v>
      </c>
      <c r="G3257" s="139" t="str">
        <f t="shared" ref="G3257:K3257" si="3315">+G3219</f>
        <v>04</v>
      </c>
      <c r="H3257" t="str">
        <f t="shared" si="3315"/>
        <v>IGA</v>
      </c>
      <c r="I3257" t="str">
        <f t="shared" si="3315"/>
        <v>Índice de Gestión Administrativa</v>
      </c>
      <c r="J3257" t="str">
        <f t="shared" si="3315"/>
        <v>INDICE</v>
      </c>
      <c r="K3257">
        <f t="shared" si="3315"/>
        <v>0</v>
      </c>
      <c r="L3257" s="150">
        <f>+VLOOKUP($E3257,IGA_2018!$B$8:$N$347,12,0)</f>
        <v>0.62948068362749099</v>
      </c>
      <c r="M3257" s="142" t="str">
        <f>+VLOOKUP($E3257,IGA_2018!$B$8:$N$347,13,0)</f>
        <v>Medio alto</v>
      </c>
    </row>
    <row r="3258" spans="1:13" x14ac:dyDescent="0.3">
      <c r="A3258" s="139">
        <f t="shared" si="3301"/>
        <v>86</v>
      </c>
      <c r="B3258" s="148">
        <f t="shared" si="3303"/>
        <v>22</v>
      </c>
      <c r="D3258" s="149" t="str">
        <f>+VLOOKUP($A3258,mUNICIPIOS!$B$4:$F$343,2,0)</f>
        <v>Sololá</v>
      </c>
      <c r="E3258" s="149">
        <f>+VLOOKUP($A3258,mUNICIPIOS!$B$4:$F$343,3,0)</f>
        <v>701</v>
      </c>
      <c r="F3258" s="149" t="str">
        <f>+VLOOKUP($A3258,mUNICIPIOS!$B$4:$F$343,4,0)</f>
        <v>Sololá</v>
      </c>
      <c r="G3258" s="139" t="str">
        <f t="shared" ref="G3258:K3258" si="3316">+G3220</f>
        <v>05</v>
      </c>
      <c r="H3258" t="str">
        <f t="shared" si="3316"/>
        <v>IGF</v>
      </c>
      <c r="I3258" t="str">
        <f t="shared" si="3316"/>
        <v>Índice de Gestión Financiera</v>
      </c>
      <c r="J3258" t="str">
        <f t="shared" si="3316"/>
        <v>05-01</v>
      </c>
      <c r="K3258" t="str">
        <f t="shared" si="3316"/>
        <v>Autonomía financiera municipal</v>
      </c>
      <c r="L3258" s="150">
        <f>+VLOOKUP($E3258,IGF_2018!$B$8:$Z$347,3,0)</f>
        <v>0.41732922757637714</v>
      </c>
      <c r="M3258" s="142" t="str">
        <f>+VLOOKUP($E3258,IGF_2018!$B$8:$Z$347,4,0)</f>
        <v>Medio</v>
      </c>
    </row>
    <row r="3259" spans="1:13" x14ac:dyDescent="0.3">
      <c r="A3259" s="139">
        <f t="shared" si="3301"/>
        <v>86</v>
      </c>
      <c r="B3259" s="148">
        <f t="shared" si="3303"/>
        <v>23</v>
      </c>
      <c r="D3259" s="149" t="str">
        <f>+VLOOKUP($A3259,mUNICIPIOS!$B$4:$F$343,2,0)</f>
        <v>Sololá</v>
      </c>
      <c r="E3259" s="149">
        <f>+VLOOKUP($A3259,mUNICIPIOS!$B$4:$F$343,3,0)</f>
        <v>701</v>
      </c>
      <c r="F3259" s="149" t="str">
        <f>+VLOOKUP($A3259,mUNICIPIOS!$B$4:$F$343,4,0)</f>
        <v>Sololá</v>
      </c>
      <c r="G3259" s="139" t="str">
        <f t="shared" ref="G3259:K3259" si="3317">+G3221</f>
        <v>05</v>
      </c>
      <c r="H3259" t="str">
        <f t="shared" si="3317"/>
        <v>IGF</v>
      </c>
      <c r="I3259" t="str">
        <f t="shared" si="3317"/>
        <v>Índice de Gestión Financiera</v>
      </c>
      <c r="J3259" t="str">
        <f t="shared" si="3317"/>
        <v>05-02</v>
      </c>
      <c r="K3259" t="str">
        <f t="shared" si="3317"/>
        <v xml:space="preserve">Ingresos propios por habitante -sin regalías- </v>
      </c>
      <c r="L3259" s="150">
        <f>+VLOOKUP($E3259,IGF_2018!$B$8:$Z$347,6,0)</f>
        <v>9.2707203090765231E-2</v>
      </c>
      <c r="M3259" s="142" t="str">
        <f>+VLOOKUP($E3259,IGF_2018!$B$8:$Z$347,7,0)</f>
        <v>Bajo</v>
      </c>
    </row>
    <row r="3260" spans="1:13" x14ac:dyDescent="0.3">
      <c r="A3260" s="139">
        <f t="shared" si="3301"/>
        <v>86</v>
      </c>
      <c r="B3260" s="148">
        <f t="shared" si="3303"/>
        <v>24</v>
      </c>
      <c r="D3260" s="149" t="str">
        <f>+VLOOKUP($A3260,mUNICIPIOS!$B$4:$F$343,2,0)</f>
        <v>Sololá</v>
      </c>
      <c r="E3260" s="149">
        <f>+VLOOKUP($A3260,mUNICIPIOS!$B$4:$F$343,3,0)</f>
        <v>701</v>
      </c>
      <c r="F3260" s="149" t="str">
        <f>+VLOOKUP($A3260,mUNICIPIOS!$B$4:$F$343,4,0)</f>
        <v>Sololá</v>
      </c>
      <c r="G3260" s="139" t="str">
        <f t="shared" ref="G3260:K3260" si="3318">+G3222</f>
        <v>05</v>
      </c>
      <c r="H3260" t="str">
        <f t="shared" si="3318"/>
        <v>IGF</v>
      </c>
      <c r="I3260" t="str">
        <f t="shared" si="3318"/>
        <v>Índice de Gestión Financiera</v>
      </c>
      <c r="J3260" t="str">
        <f t="shared" si="3318"/>
        <v>05-03</v>
      </c>
      <c r="K3260" t="str">
        <f t="shared" si="3318"/>
        <v>Ingresos del IUSI en relación a los ingresos propios -sin regalías-</v>
      </c>
      <c r="L3260" s="150">
        <f>+VLOOKUP($E3260,IGF_2018!$B$8:$Z$347,9,0)</f>
        <v>2.7210146018155239E-2</v>
      </c>
      <c r="M3260" s="142" t="str">
        <f>+VLOOKUP($E3260,IGF_2018!$B$8:$Z$347,10,0)</f>
        <v>Bajo</v>
      </c>
    </row>
    <row r="3261" spans="1:13" x14ac:dyDescent="0.3">
      <c r="A3261" s="139">
        <f t="shared" si="3301"/>
        <v>86</v>
      </c>
      <c r="B3261" s="148">
        <f t="shared" si="3303"/>
        <v>25</v>
      </c>
      <c r="D3261" s="149" t="str">
        <f>+VLOOKUP($A3261,mUNICIPIOS!$B$4:$F$343,2,0)</f>
        <v>Sololá</v>
      </c>
      <c r="E3261" s="149">
        <f>+VLOOKUP($A3261,mUNICIPIOS!$B$4:$F$343,3,0)</f>
        <v>701</v>
      </c>
      <c r="F3261" s="149" t="str">
        <f>+VLOOKUP($A3261,mUNICIPIOS!$B$4:$F$343,4,0)</f>
        <v>Sololá</v>
      </c>
      <c r="G3261" s="139" t="str">
        <f t="shared" ref="G3261:K3261" si="3319">+G3223</f>
        <v>05</v>
      </c>
      <c r="H3261" t="str">
        <f t="shared" si="3319"/>
        <v>IGF</v>
      </c>
      <c r="I3261" t="str">
        <f t="shared" si="3319"/>
        <v>Índice de Gestión Financiera</v>
      </c>
      <c r="J3261" t="str">
        <f t="shared" si="3319"/>
        <v>05-04</v>
      </c>
      <c r="K3261" t="str">
        <f t="shared" si="3319"/>
        <v>Inversión anual en capital fijo por habitante</v>
      </c>
      <c r="L3261" s="150">
        <f>+VLOOKUP($E3261,IGF_2018!$B$8:$Z$347,12,0)</f>
        <v>4.3885933822260123E-2</v>
      </c>
      <c r="M3261" s="142" t="str">
        <f>+VLOOKUP($E3261,IGF_2018!$B$8:$Z$347,13,0)</f>
        <v>Bajo</v>
      </c>
    </row>
    <row r="3262" spans="1:13" x14ac:dyDescent="0.3">
      <c r="A3262" s="139">
        <f t="shared" si="3301"/>
        <v>86</v>
      </c>
      <c r="B3262" s="148">
        <f t="shared" si="3303"/>
        <v>26</v>
      </c>
      <c r="D3262" s="149" t="str">
        <f>+VLOOKUP($A3262,mUNICIPIOS!$B$4:$F$343,2,0)</f>
        <v>Sololá</v>
      </c>
      <c r="E3262" s="149">
        <f>+VLOOKUP($A3262,mUNICIPIOS!$B$4:$F$343,3,0)</f>
        <v>701</v>
      </c>
      <c r="F3262" s="149" t="str">
        <f>+VLOOKUP($A3262,mUNICIPIOS!$B$4:$F$343,4,0)</f>
        <v>Sololá</v>
      </c>
      <c r="G3262" s="139" t="str">
        <f t="shared" ref="G3262:K3262" si="3320">+G3224</f>
        <v>05</v>
      </c>
      <c r="H3262" t="str">
        <f t="shared" si="3320"/>
        <v>IGF</v>
      </c>
      <c r="I3262" t="str">
        <f t="shared" si="3320"/>
        <v>Índice de Gestión Financiera</v>
      </c>
      <c r="J3262" t="str">
        <f t="shared" si="3320"/>
        <v>05-05</v>
      </c>
      <c r="K3262" t="str">
        <f t="shared" si="3320"/>
        <v>Inversión anual en capital fijo con recursos percibidos por ingresos propios</v>
      </c>
      <c r="L3262" s="150">
        <f>+VLOOKUP($E3262,IGF_2018!$B$8:$Z$347,15,0)</f>
        <v>5.5131688762307056E-2</v>
      </c>
      <c r="M3262" s="142" t="str">
        <f>+VLOOKUP($E3262,IGF_2018!$B$8:$Z$347,16,0)</f>
        <v>Bajo</v>
      </c>
    </row>
    <row r="3263" spans="1:13" x14ac:dyDescent="0.3">
      <c r="A3263" s="139">
        <f t="shared" si="3301"/>
        <v>86</v>
      </c>
      <c r="B3263" s="148">
        <f t="shared" si="3303"/>
        <v>27</v>
      </c>
      <c r="D3263" s="149" t="str">
        <f>+VLOOKUP($A3263,mUNICIPIOS!$B$4:$F$343,2,0)</f>
        <v>Sololá</v>
      </c>
      <c r="E3263" s="149">
        <f>+VLOOKUP($A3263,mUNICIPIOS!$B$4:$F$343,3,0)</f>
        <v>701</v>
      </c>
      <c r="F3263" s="149" t="str">
        <f>+VLOOKUP($A3263,mUNICIPIOS!$B$4:$F$343,4,0)</f>
        <v>Sololá</v>
      </c>
      <c r="G3263" s="139" t="str">
        <f t="shared" ref="G3263:K3263" si="3321">+G3225</f>
        <v>05</v>
      </c>
      <c r="H3263" t="str">
        <f t="shared" si="3321"/>
        <v>IGF</v>
      </c>
      <c r="I3263" t="str">
        <f t="shared" si="3321"/>
        <v>Índice de Gestión Financiera</v>
      </c>
      <c r="J3263" t="str">
        <f t="shared" si="3321"/>
        <v>05-06</v>
      </c>
      <c r="K3263" t="str">
        <f t="shared" si="3321"/>
        <v xml:space="preserve">Inversión anual en capital fijo con recursos percibidos por transferencias del Gobierno Central </v>
      </c>
      <c r="L3263" s="150">
        <f>+VLOOKUP($E3263,IGF_2018!$B$8:$Z$347,18,0)</f>
        <v>0.25490299191473104</v>
      </c>
      <c r="M3263" s="142" t="str">
        <f>+VLOOKUP($E3263,IGF_2018!$B$8:$Z$347,19,0)</f>
        <v>Medio bajo</v>
      </c>
    </row>
    <row r="3264" spans="1:13" x14ac:dyDescent="0.3">
      <c r="A3264" s="139">
        <f t="shared" si="3301"/>
        <v>86</v>
      </c>
      <c r="B3264" s="148">
        <f t="shared" si="3303"/>
        <v>28</v>
      </c>
      <c r="D3264" s="149" t="str">
        <f>+VLOOKUP($A3264,mUNICIPIOS!$B$4:$F$343,2,0)</f>
        <v>Sololá</v>
      </c>
      <c r="E3264" s="149">
        <f>+VLOOKUP($A3264,mUNICIPIOS!$B$4:$F$343,3,0)</f>
        <v>701</v>
      </c>
      <c r="F3264" s="149" t="str">
        <f>+VLOOKUP($A3264,mUNICIPIOS!$B$4:$F$343,4,0)</f>
        <v>Sololá</v>
      </c>
      <c r="G3264" s="139" t="str">
        <f t="shared" ref="G3264:K3264" si="3322">+G3226</f>
        <v>05</v>
      </c>
      <c r="H3264" t="str">
        <f t="shared" si="3322"/>
        <v>IGF</v>
      </c>
      <c r="I3264" t="str">
        <f t="shared" si="3322"/>
        <v>Índice de Gestión Financiera</v>
      </c>
      <c r="J3264" t="str">
        <f t="shared" si="3322"/>
        <v>05-07</v>
      </c>
      <c r="K3264" t="str">
        <f t="shared" si="3322"/>
        <v>Financiamiento por endeudamiento municipal</v>
      </c>
      <c r="L3264" s="150">
        <f>+VLOOKUP($E3264,IGF_2018!$B$8:$Z$347,21,0)</f>
        <v>0.68750463355759761</v>
      </c>
      <c r="M3264" s="142" t="str">
        <f>+VLOOKUP($E3264,IGF_2018!$B$8:$Z$347,22,0)</f>
        <v>Medio alto</v>
      </c>
    </row>
    <row r="3265" spans="1:13" x14ac:dyDescent="0.3">
      <c r="A3265" s="139">
        <f t="shared" si="3301"/>
        <v>86</v>
      </c>
      <c r="B3265" s="148">
        <f t="shared" si="3303"/>
        <v>29</v>
      </c>
      <c r="D3265" s="149" t="str">
        <f>+VLOOKUP($A3265,mUNICIPIOS!$B$4:$F$343,2,0)</f>
        <v>Sololá</v>
      </c>
      <c r="E3265" s="149">
        <f>+VLOOKUP($A3265,mUNICIPIOS!$B$4:$F$343,3,0)</f>
        <v>701</v>
      </c>
      <c r="F3265" s="149" t="str">
        <f>+VLOOKUP($A3265,mUNICIPIOS!$B$4:$F$343,4,0)</f>
        <v>Sololá</v>
      </c>
      <c r="G3265" s="139" t="str">
        <f t="shared" ref="G3265:K3265" si="3323">+G3227</f>
        <v>05</v>
      </c>
      <c r="H3265" t="str">
        <f t="shared" si="3323"/>
        <v>IGF</v>
      </c>
      <c r="I3265" t="str">
        <f t="shared" si="3323"/>
        <v>Índice de Gestión Financiera</v>
      </c>
      <c r="J3265" t="str">
        <f t="shared" si="3323"/>
        <v>INDICE</v>
      </c>
      <c r="K3265">
        <f t="shared" si="3323"/>
        <v>0</v>
      </c>
      <c r="L3265" s="150">
        <f>+VLOOKUP($E3265,IGF_2018!$B$8:$Z$347,24,0)</f>
        <v>0.27762128889669335</v>
      </c>
      <c r="M3265" s="142" t="str">
        <f>+VLOOKUP($E3265,IGF_2018!$B$8:$Z$347,25,0)</f>
        <v>Medio bajo</v>
      </c>
    </row>
    <row r="3266" spans="1:13" x14ac:dyDescent="0.3">
      <c r="A3266" s="139">
        <f t="shared" si="3301"/>
        <v>86</v>
      </c>
      <c r="B3266" s="148">
        <f t="shared" si="3303"/>
        <v>30</v>
      </c>
      <c r="D3266" s="149" t="str">
        <f>+VLOOKUP($A3266,mUNICIPIOS!$B$4:$F$343,2,0)</f>
        <v>Sololá</v>
      </c>
      <c r="E3266" s="149">
        <f>+VLOOKUP($A3266,mUNICIPIOS!$B$4:$F$343,3,0)</f>
        <v>701</v>
      </c>
      <c r="F3266" s="149" t="str">
        <f>+VLOOKUP($A3266,mUNICIPIOS!$B$4:$F$343,4,0)</f>
        <v>Sololá</v>
      </c>
      <c r="G3266" s="139" t="str">
        <f t="shared" ref="G3266:K3266" si="3324">+G3228</f>
        <v>06</v>
      </c>
      <c r="H3266" t="str">
        <f t="shared" si="3324"/>
        <v>IGE</v>
      </c>
      <c r="I3266" t="str">
        <f t="shared" si="3324"/>
        <v>Índice de Gestión Estratégica</v>
      </c>
      <c r="J3266" t="str">
        <f t="shared" si="3324"/>
        <v>06-01</v>
      </c>
      <c r="K3266" t="str">
        <f t="shared" si="3324"/>
        <v>Ejecución del Plan Operativo Anual  (POA)</v>
      </c>
      <c r="L3266" s="150">
        <f>+VLOOKUP($E3266,IGE_2018!$B$8:$Z$347,3,0)</f>
        <v>0.42692307692307691</v>
      </c>
      <c r="M3266" s="142" t="str">
        <f>+VLOOKUP($E3266,IGE_2018!$B$8:$Z$347,4,0)</f>
        <v>Medio</v>
      </c>
    </row>
    <row r="3267" spans="1:13" x14ac:dyDescent="0.3">
      <c r="A3267" s="139">
        <f t="shared" si="3301"/>
        <v>86</v>
      </c>
      <c r="B3267" s="148">
        <f t="shared" si="3303"/>
        <v>31</v>
      </c>
      <c r="D3267" s="149" t="str">
        <f>+VLOOKUP($A3267,mUNICIPIOS!$B$4:$F$343,2,0)</f>
        <v>Sololá</v>
      </c>
      <c r="E3267" s="149">
        <f>+VLOOKUP($A3267,mUNICIPIOS!$B$4:$F$343,3,0)</f>
        <v>701</v>
      </c>
      <c r="F3267" s="149" t="str">
        <f>+VLOOKUP($A3267,mUNICIPIOS!$B$4:$F$343,4,0)</f>
        <v>Sololá</v>
      </c>
      <c r="G3267" s="139" t="str">
        <f t="shared" ref="G3267:K3267" si="3325">+G3229</f>
        <v>06</v>
      </c>
      <c r="H3267" t="str">
        <f t="shared" si="3325"/>
        <v>IGE</v>
      </c>
      <c r="I3267" t="str">
        <f t="shared" si="3325"/>
        <v>Índice de Gestión Estratégica</v>
      </c>
      <c r="J3267" t="str">
        <f t="shared" si="3325"/>
        <v>06-02</v>
      </c>
      <c r="K3267" t="str">
        <f t="shared" si="3325"/>
        <v>Relación Plan de Desarrollo Municipal y Ordenamiento Territorial (PDM-OT) - Plan Estratégico Institucional (PEI) - Plan Operativo Multianual (POM) - Plan Operativo Anual (POA)</v>
      </c>
      <c r="L3267" s="150">
        <f>+VLOOKUP($E3267,IGE_2018!$B$8:$Z$347,6,0)</f>
        <v>4.6153846153846156E-2</v>
      </c>
      <c r="M3267" s="142" t="str">
        <f>+VLOOKUP($E3267,IGE_2018!$B$8:$Z$347,7,0)</f>
        <v>Bajo</v>
      </c>
    </row>
    <row r="3268" spans="1:13" x14ac:dyDescent="0.3">
      <c r="A3268" s="139">
        <f t="shared" si="3301"/>
        <v>86</v>
      </c>
      <c r="B3268" s="148">
        <f t="shared" si="3303"/>
        <v>32</v>
      </c>
      <c r="D3268" s="149" t="str">
        <f>+VLOOKUP($A3268,mUNICIPIOS!$B$4:$F$343,2,0)</f>
        <v>Sololá</v>
      </c>
      <c r="E3268" s="149">
        <f>+VLOOKUP($A3268,mUNICIPIOS!$B$4:$F$343,3,0)</f>
        <v>701</v>
      </c>
      <c r="F3268" s="149" t="str">
        <f>+VLOOKUP($A3268,mUNICIPIOS!$B$4:$F$343,4,0)</f>
        <v>Sololá</v>
      </c>
      <c r="G3268" s="139" t="str">
        <f t="shared" ref="G3268:K3268" si="3326">+G3230</f>
        <v>06</v>
      </c>
      <c r="H3268" t="str">
        <f t="shared" si="3326"/>
        <v>IGE</v>
      </c>
      <c r="I3268" t="str">
        <f t="shared" si="3326"/>
        <v>Índice de Gestión Estratégica</v>
      </c>
      <c r="J3268" t="str">
        <f t="shared" si="3326"/>
        <v>06-03</v>
      </c>
      <c r="K3268" t="str">
        <f t="shared" si="3326"/>
        <v>Presupuesto de egresos relacionado a competencias municipales que responden a prioridades nacionales de desarrollo.</v>
      </c>
      <c r="L3268" s="150">
        <f>+VLOOKUP($E3268,IGE_2018!$B$8:$Z$347,9,0)</f>
        <v>9.9967519170672078E-2</v>
      </c>
      <c r="M3268" s="142" t="str">
        <f>+VLOOKUP($E3268,IGE_2018!$B$8:$Z$347,10,0)</f>
        <v>Bajo</v>
      </c>
    </row>
    <row r="3269" spans="1:13" x14ac:dyDescent="0.3">
      <c r="A3269" s="139">
        <f t="shared" si="3301"/>
        <v>86</v>
      </c>
      <c r="B3269" s="148">
        <f t="shared" si="3303"/>
        <v>33</v>
      </c>
      <c r="D3269" s="149" t="str">
        <f>+VLOOKUP($A3269,mUNICIPIOS!$B$4:$F$343,2,0)</f>
        <v>Sololá</v>
      </c>
      <c r="E3269" s="149">
        <f>+VLOOKUP($A3269,mUNICIPIOS!$B$4:$F$343,3,0)</f>
        <v>701</v>
      </c>
      <c r="F3269" s="149" t="str">
        <f>+VLOOKUP($A3269,mUNICIPIOS!$B$4:$F$343,4,0)</f>
        <v>Sololá</v>
      </c>
      <c r="G3269" s="139" t="str">
        <f t="shared" ref="G3269:K3269" si="3327">+G3231</f>
        <v>06</v>
      </c>
      <c r="H3269" t="str">
        <f t="shared" si="3327"/>
        <v>IGE</v>
      </c>
      <c r="I3269" t="str">
        <f t="shared" si="3327"/>
        <v>Índice de Gestión Estratégica</v>
      </c>
      <c r="J3269" t="str">
        <f t="shared" si="3327"/>
        <v>06-04</v>
      </c>
      <c r="K3269" t="str">
        <f t="shared" si="3327"/>
        <v>Institucionalización de la gestión ordenada del territorio</v>
      </c>
      <c r="L3269" s="150">
        <f>+VLOOKUP($E3269,IGE_2018!$B$8:$Z$347,12,0)</f>
        <v>0.35</v>
      </c>
      <c r="M3269" s="142" t="str">
        <f>+VLOOKUP($E3269,IGE_2018!$B$8:$Z$347,13,0)</f>
        <v>Medio bajo</v>
      </c>
    </row>
    <row r="3270" spans="1:13" x14ac:dyDescent="0.3">
      <c r="A3270" s="139">
        <f t="shared" si="3301"/>
        <v>86</v>
      </c>
      <c r="B3270" s="148">
        <f t="shared" si="3303"/>
        <v>34</v>
      </c>
      <c r="D3270" s="149" t="str">
        <f>+VLOOKUP($A3270,mUNICIPIOS!$B$4:$F$343,2,0)</f>
        <v>Sololá</v>
      </c>
      <c r="E3270" s="149">
        <f>+VLOOKUP($A3270,mUNICIPIOS!$B$4:$F$343,3,0)</f>
        <v>701</v>
      </c>
      <c r="F3270" s="149" t="str">
        <f>+VLOOKUP($A3270,mUNICIPIOS!$B$4:$F$343,4,0)</f>
        <v>Sololá</v>
      </c>
      <c r="G3270" s="139" t="str">
        <f t="shared" ref="G3270:K3270" si="3328">+G3232</f>
        <v>06</v>
      </c>
      <c r="H3270" t="str">
        <f t="shared" si="3328"/>
        <v>IGE</v>
      </c>
      <c r="I3270" t="str">
        <f t="shared" si="3328"/>
        <v>Índice de Gestión Estratégica</v>
      </c>
      <c r="J3270" t="str">
        <f t="shared" si="3328"/>
        <v>06-05</v>
      </c>
      <c r="K3270" t="str">
        <f t="shared" si="3328"/>
        <v>Acciones para la gestión ordenada del territorio</v>
      </c>
      <c r="L3270" s="150">
        <f>+VLOOKUP($E3270,IGE_2018!$B$8:$Z$347,15,0)</f>
        <v>0</v>
      </c>
      <c r="M3270" s="142" t="str">
        <f>+VLOOKUP($E3270,IGE_2018!$B$8:$Z$347,16,0)</f>
        <v>Bajo</v>
      </c>
    </row>
    <row r="3271" spans="1:13" x14ac:dyDescent="0.3">
      <c r="A3271" s="139">
        <f t="shared" si="3301"/>
        <v>86</v>
      </c>
      <c r="B3271" s="148">
        <f t="shared" si="3303"/>
        <v>35</v>
      </c>
      <c r="D3271" s="149" t="str">
        <f>+VLOOKUP($A3271,mUNICIPIOS!$B$4:$F$343,2,0)</f>
        <v>Sololá</v>
      </c>
      <c r="E3271" s="149">
        <f>+VLOOKUP($A3271,mUNICIPIOS!$B$4:$F$343,3,0)</f>
        <v>701</v>
      </c>
      <c r="F3271" s="149" t="str">
        <f>+VLOOKUP($A3271,mUNICIPIOS!$B$4:$F$343,4,0)</f>
        <v>Sololá</v>
      </c>
      <c r="G3271" s="139" t="str">
        <f t="shared" ref="G3271:K3271" si="3329">+G3233</f>
        <v>06</v>
      </c>
      <c r="H3271" t="str">
        <f t="shared" si="3329"/>
        <v>IGE</v>
      </c>
      <c r="I3271" t="str">
        <f t="shared" si="3329"/>
        <v>Índice de Gestión Estratégica</v>
      </c>
      <c r="J3271" t="str">
        <f t="shared" si="3329"/>
        <v>06-06</v>
      </c>
      <c r="K3271" t="str">
        <f t="shared" si="3329"/>
        <v>Gestión de riesgo en la formulación de proyectos derivados de la planificación operativa anual</v>
      </c>
      <c r="L3271" s="150">
        <f>+VLOOKUP($E3271,IGE_2018!$B$8:$Z$347,18,0)</f>
        <v>0</v>
      </c>
      <c r="M3271" s="142" t="str">
        <f>+VLOOKUP($E3271,IGE_2018!$B$8:$Z$347,19,0)</f>
        <v>Bajo</v>
      </c>
    </row>
    <row r="3272" spans="1:13" x14ac:dyDescent="0.3">
      <c r="A3272" s="139">
        <f t="shared" si="3301"/>
        <v>86</v>
      </c>
      <c r="B3272" s="148">
        <f t="shared" si="3303"/>
        <v>36</v>
      </c>
      <c r="D3272" s="149" t="str">
        <f>+VLOOKUP($A3272,mUNICIPIOS!$B$4:$F$343,2,0)</f>
        <v>Sololá</v>
      </c>
      <c r="E3272" s="149">
        <f>+VLOOKUP($A3272,mUNICIPIOS!$B$4:$F$343,3,0)</f>
        <v>701</v>
      </c>
      <c r="F3272" s="149" t="str">
        <f>+VLOOKUP($A3272,mUNICIPIOS!$B$4:$F$343,4,0)</f>
        <v>Sololá</v>
      </c>
      <c r="G3272" s="139" t="str">
        <f t="shared" ref="G3272:K3272" si="3330">+G3234</f>
        <v>06</v>
      </c>
      <c r="H3272" t="str">
        <f t="shared" si="3330"/>
        <v>IGE</v>
      </c>
      <c r="I3272" t="str">
        <f t="shared" si="3330"/>
        <v>Índice de Gestión Estratégica</v>
      </c>
      <c r="J3272" t="str">
        <f t="shared" si="3330"/>
        <v>06-07</v>
      </c>
      <c r="K3272" t="str">
        <f t="shared" si="3330"/>
        <v>Ingresos por servicios ambientales en relación a los ingresos propios sin regalías</v>
      </c>
      <c r="L3272" s="150">
        <f>+VLOOKUP($E3272,IGE_2018!$B$8:$Z$347,21,0)</f>
        <v>2.6277437467894713E-2</v>
      </c>
      <c r="M3272" s="142" t="str">
        <f>+VLOOKUP($E3272,IGE_2018!$B$8:$Z$347,22,0)</f>
        <v>Bajo</v>
      </c>
    </row>
    <row r="3273" spans="1:13" x14ac:dyDescent="0.3">
      <c r="A3273" s="139">
        <f t="shared" si="3301"/>
        <v>86</v>
      </c>
      <c r="B3273" s="148">
        <f t="shared" si="3303"/>
        <v>37</v>
      </c>
      <c r="D3273" s="149" t="str">
        <f>+VLOOKUP($A3273,mUNICIPIOS!$B$4:$F$343,2,0)</f>
        <v>Sololá</v>
      </c>
      <c r="E3273" s="149">
        <f>+VLOOKUP($A3273,mUNICIPIOS!$B$4:$F$343,3,0)</f>
        <v>701</v>
      </c>
      <c r="F3273" s="149" t="str">
        <f>+VLOOKUP($A3273,mUNICIPIOS!$B$4:$F$343,4,0)</f>
        <v>Sololá</v>
      </c>
      <c r="G3273" s="139" t="str">
        <f t="shared" ref="G3273:K3273" si="3331">+G3235</f>
        <v>06</v>
      </c>
      <c r="H3273" t="str">
        <f t="shared" si="3331"/>
        <v>IGE</v>
      </c>
      <c r="I3273" t="str">
        <f t="shared" si="3331"/>
        <v>Índice de Gestión Estratégica</v>
      </c>
      <c r="J3273" t="str">
        <f t="shared" si="3331"/>
        <v>INDICE</v>
      </c>
      <c r="K3273">
        <f t="shared" si="3331"/>
        <v>0</v>
      </c>
      <c r="L3273" s="150">
        <f>+VLOOKUP($E3273,IGE_2018!$B$8:$Z$347,24,0)</f>
        <v>0.13358116200099596</v>
      </c>
      <c r="M3273" s="142" t="str">
        <f>+VLOOKUP($E3273,IGE_2018!$B$8:$Z$347,25,0)</f>
        <v>Bajo</v>
      </c>
    </row>
    <row r="3274" spans="1:13" x14ac:dyDescent="0.3">
      <c r="A3274" s="139">
        <f t="shared" si="3301"/>
        <v>86</v>
      </c>
      <c r="B3274" s="148">
        <f t="shared" si="3303"/>
        <v>38</v>
      </c>
      <c r="D3274" s="149" t="str">
        <f>+VLOOKUP($A3274,mUNICIPIOS!$B$4:$F$343,2,0)</f>
        <v>Sololá</v>
      </c>
      <c r="E3274" s="149">
        <f>+VLOOKUP($A3274,mUNICIPIOS!$B$4:$F$343,3,0)</f>
        <v>701</v>
      </c>
      <c r="F3274" s="149" t="str">
        <f>+VLOOKUP($A3274,mUNICIPIOS!$B$4:$F$343,4,0)</f>
        <v>Sololá</v>
      </c>
      <c r="G3274" s="139" t="str">
        <f t="shared" ref="G3274:K3274" si="3332">+G3236</f>
        <v>RANKING</v>
      </c>
      <c r="H3274" t="str">
        <f t="shared" si="3332"/>
        <v>RGM</v>
      </c>
      <c r="I3274" t="str">
        <f t="shared" si="3332"/>
        <v>Ranking de la Gestión Municipal 2018</v>
      </c>
      <c r="J3274" t="str">
        <f t="shared" si="3332"/>
        <v>RANKING</v>
      </c>
      <c r="K3274">
        <f t="shared" si="3332"/>
        <v>0</v>
      </c>
      <c r="L3274" s="151">
        <f>+VLOOKUP($E3274,Resultados_generales!$C$8:$AE$347,27,0)</f>
        <v>0.33795067173697296</v>
      </c>
      <c r="M3274" t="str">
        <f>+VLOOKUP($E3274,Resultados_generales!$C$8:$AE$347,28,0)</f>
        <v>Medio bajo</v>
      </c>
    </row>
    <row r="3275" spans="1:13" x14ac:dyDescent="0.3">
      <c r="A3275" s="139">
        <f t="shared" si="3301"/>
        <v>87</v>
      </c>
      <c r="B3275" s="148">
        <f t="shared" si="3303"/>
        <v>1</v>
      </c>
      <c r="D3275" s="149" t="str">
        <f>+VLOOKUP($A3275,mUNICIPIOS!$B$4:$F$343,2,0)</f>
        <v>Sololá</v>
      </c>
      <c r="E3275" s="149">
        <f>+VLOOKUP($A3275,mUNICIPIOS!$B$4:$F$343,3,0)</f>
        <v>702</v>
      </c>
      <c r="F3275" s="149" t="str">
        <f>+VLOOKUP($A3275,mUNICIPIOS!$B$4:$F$343,4,0)</f>
        <v>San José Chacayá</v>
      </c>
      <c r="G3275" s="139" t="str">
        <f t="shared" ref="G3275:K3275" si="3333">+G3237</f>
        <v>01</v>
      </c>
      <c r="H3275" t="str">
        <f t="shared" si="3333"/>
        <v>IPC</v>
      </c>
      <c r="I3275" t="str">
        <f t="shared" si="3333"/>
        <v>Índice de Participación Ciudadana</v>
      </c>
      <c r="J3275" t="str">
        <f t="shared" si="3333"/>
        <v>01-01</v>
      </c>
      <c r="K3275" t="str">
        <f t="shared" si="3333"/>
        <v>Número de reuniones del COMUDE en el año de la medición.</v>
      </c>
      <c r="L3275" s="150">
        <f>+VLOOKUP($E3275,IPC_2018!$B$8:$T$347,3,0)</f>
        <v>1</v>
      </c>
      <c r="M3275" s="142" t="str">
        <f>+VLOOKUP($E3275,IPC_2018!$B$8:$T$347,4,0)</f>
        <v>Alto</v>
      </c>
    </row>
    <row r="3276" spans="1:13" x14ac:dyDescent="0.3">
      <c r="A3276" s="139">
        <f t="shared" si="3301"/>
        <v>87</v>
      </c>
      <c r="B3276" s="148">
        <f t="shared" si="3303"/>
        <v>2</v>
      </c>
      <c r="D3276" s="149" t="str">
        <f>+VLOOKUP($A3276,mUNICIPIOS!$B$4:$F$343,2,0)</f>
        <v>Sololá</v>
      </c>
      <c r="E3276" s="149">
        <f>+VLOOKUP($A3276,mUNICIPIOS!$B$4:$F$343,3,0)</f>
        <v>702</v>
      </c>
      <c r="F3276" s="149" t="str">
        <f>+VLOOKUP($A3276,mUNICIPIOS!$B$4:$F$343,4,0)</f>
        <v>San José Chacayá</v>
      </c>
      <c r="G3276" s="139" t="str">
        <f t="shared" ref="G3276:K3276" si="3334">+G3238</f>
        <v>01</v>
      </c>
      <c r="H3276" t="str">
        <f t="shared" si="3334"/>
        <v>IPC</v>
      </c>
      <c r="I3276" t="str">
        <f t="shared" si="3334"/>
        <v>Índice de Participación Ciudadana</v>
      </c>
      <c r="J3276" t="str">
        <f t="shared" si="3334"/>
        <v>01-02</v>
      </c>
      <c r="K3276" t="str">
        <f t="shared" si="3334"/>
        <v>Participación de Alcaldes, Concejales y Síndicos determinados o designados en el COMUDE</v>
      </c>
      <c r="L3276" s="150">
        <f>+VLOOKUP($E3276,IPC_2018!$B$8:$T$347,6,0)</f>
        <v>0.5</v>
      </c>
      <c r="M3276" s="142" t="str">
        <f>+VLOOKUP($E3276,IPC_2018!$B$8:$T$347,7,0)</f>
        <v>Medio</v>
      </c>
    </row>
    <row r="3277" spans="1:13" x14ac:dyDescent="0.3">
      <c r="A3277" s="139">
        <f t="shared" si="3301"/>
        <v>87</v>
      </c>
      <c r="B3277" s="148">
        <f t="shared" si="3303"/>
        <v>3</v>
      </c>
      <c r="D3277" s="149" t="str">
        <f>+VLOOKUP($A3277,mUNICIPIOS!$B$4:$F$343,2,0)</f>
        <v>Sololá</v>
      </c>
      <c r="E3277" s="149">
        <f>+VLOOKUP($A3277,mUNICIPIOS!$B$4:$F$343,3,0)</f>
        <v>702</v>
      </c>
      <c r="F3277" s="149" t="str">
        <f>+VLOOKUP($A3277,mUNICIPIOS!$B$4:$F$343,4,0)</f>
        <v>San José Chacayá</v>
      </c>
      <c r="G3277" s="139" t="str">
        <f t="shared" ref="G3277:K3277" si="3335">+G3239</f>
        <v>01</v>
      </c>
      <c r="H3277" t="str">
        <f t="shared" si="3335"/>
        <v>IPC</v>
      </c>
      <c r="I3277" t="str">
        <f t="shared" si="3335"/>
        <v>Índice de Participación Ciudadana</v>
      </c>
      <c r="J3277" t="str">
        <f t="shared" si="3335"/>
        <v>01-03</v>
      </c>
      <c r="K3277" t="str">
        <f t="shared" si="3335"/>
        <v>Participación  de organizaciones de jóvenes, mujeres, pueblos mayas, xincas, garífunas, y otras organizaciones en el Comude</v>
      </c>
      <c r="L3277" s="150">
        <f>+VLOOKUP($E3277,IPC_2018!$B$8:$T$347,9,0)</f>
        <v>0.20821917808219176</v>
      </c>
      <c r="M3277" s="142" t="str">
        <f>+VLOOKUP($E3277,IPC_2018!$B$8:$T$347,10,0)</f>
        <v>Medio bajo</v>
      </c>
    </row>
    <row r="3278" spans="1:13" x14ac:dyDescent="0.3">
      <c r="A3278" s="139">
        <f t="shared" si="3301"/>
        <v>87</v>
      </c>
      <c r="B3278" s="148">
        <f t="shared" si="3303"/>
        <v>4</v>
      </c>
      <c r="D3278" s="149" t="str">
        <f>+VLOOKUP($A3278,mUNICIPIOS!$B$4:$F$343,2,0)</f>
        <v>Sololá</v>
      </c>
      <c r="E3278" s="149">
        <f>+VLOOKUP($A3278,mUNICIPIOS!$B$4:$F$343,3,0)</f>
        <v>702</v>
      </c>
      <c r="F3278" s="149" t="str">
        <f>+VLOOKUP($A3278,mUNICIPIOS!$B$4:$F$343,4,0)</f>
        <v>San José Chacayá</v>
      </c>
      <c r="G3278" s="139" t="str">
        <f t="shared" ref="G3278:K3278" si="3336">+G3240</f>
        <v>01</v>
      </c>
      <c r="H3278" t="str">
        <f t="shared" si="3336"/>
        <v>IPC</v>
      </c>
      <c r="I3278" t="str">
        <f t="shared" si="3336"/>
        <v>Índice de Participación Ciudadana</v>
      </c>
      <c r="J3278" t="str">
        <f t="shared" si="3336"/>
        <v>01-04</v>
      </c>
      <c r="K3278" t="str">
        <f t="shared" si="3336"/>
        <v>Representatividad territorial del Comude.</v>
      </c>
      <c r="L3278" s="150">
        <f>+VLOOKUP($E3278,IPC_2018!$B$8:$T$347,12,0)</f>
        <v>0.7649999999999999</v>
      </c>
      <c r="M3278" s="142" t="str">
        <f>+VLOOKUP($E3278,IPC_2018!$B$8:$T$347,13,0)</f>
        <v>Medio alto</v>
      </c>
    </row>
    <row r="3279" spans="1:13" x14ac:dyDescent="0.3">
      <c r="A3279" s="139">
        <f t="shared" si="3301"/>
        <v>87</v>
      </c>
      <c r="B3279" s="148">
        <f t="shared" si="3303"/>
        <v>5</v>
      </c>
      <c r="D3279" s="149" t="str">
        <f>+VLOOKUP($A3279,mUNICIPIOS!$B$4:$F$343,2,0)</f>
        <v>Sololá</v>
      </c>
      <c r="E3279" s="149">
        <f>+VLOOKUP($A3279,mUNICIPIOS!$B$4:$F$343,3,0)</f>
        <v>702</v>
      </c>
      <c r="F3279" s="149" t="str">
        <f>+VLOOKUP($A3279,mUNICIPIOS!$B$4:$F$343,4,0)</f>
        <v>San José Chacayá</v>
      </c>
      <c r="G3279" s="139" t="str">
        <f t="shared" ref="G3279:K3279" si="3337">+G3241</f>
        <v>01</v>
      </c>
      <c r="H3279" t="str">
        <f t="shared" si="3337"/>
        <v>IPC</v>
      </c>
      <c r="I3279" t="str">
        <f t="shared" si="3337"/>
        <v>Índice de Participación Ciudadana</v>
      </c>
      <c r="J3279" t="str">
        <f t="shared" si="3337"/>
        <v>01-05</v>
      </c>
      <c r="K3279" t="str">
        <f t="shared" si="3337"/>
        <v>Funcionamiento del Comude</v>
      </c>
      <c r="L3279" s="150">
        <f>+VLOOKUP($E3279,IPC_2018!$B$8:$T$347,15,0)</f>
        <v>0.40680212028508911</v>
      </c>
      <c r="M3279" s="142" t="str">
        <f>+VLOOKUP($E3279,IPC_2018!$B$8:$T$347,16,0)</f>
        <v>Medio</v>
      </c>
    </row>
    <row r="3280" spans="1:13" x14ac:dyDescent="0.3">
      <c r="A3280" s="139">
        <f t="shared" si="3301"/>
        <v>87</v>
      </c>
      <c r="B3280" s="148">
        <f t="shared" si="3303"/>
        <v>6</v>
      </c>
      <c r="D3280" s="149" t="str">
        <f>+VLOOKUP($A3280,mUNICIPIOS!$B$4:$F$343,2,0)</f>
        <v>Sololá</v>
      </c>
      <c r="E3280" s="149">
        <f>+VLOOKUP($A3280,mUNICIPIOS!$B$4:$F$343,3,0)</f>
        <v>702</v>
      </c>
      <c r="F3280" s="149" t="str">
        <f>+VLOOKUP($A3280,mUNICIPIOS!$B$4:$F$343,4,0)</f>
        <v>San José Chacayá</v>
      </c>
      <c r="G3280" s="139" t="str">
        <f t="shared" ref="G3280:K3280" si="3338">+G3242</f>
        <v>01</v>
      </c>
      <c r="H3280" t="str">
        <f t="shared" si="3338"/>
        <v>IPC</v>
      </c>
      <c r="I3280" t="str">
        <f t="shared" si="3338"/>
        <v>Índice de Participación Ciudadana</v>
      </c>
      <c r="J3280" t="str">
        <f t="shared" si="3338"/>
        <v>INDICE</v>
      </c>
      <c r="K3280">
        <f t="shared" si="3338"/>
        <v>0</v>
      </c>
      <c r="L3280" s="150">
        <f>+VLOOKUP($E3280,IPC_2018!$B$8:$T$347,18,0)</f>
        <v>0.69450319475509215</v>
      </c>
      <c r="M3280" s="142" t="str">
        <f>+VLOOKUP($E3280,IPC_2018!$B$8:$T$347,19,0)</f>
        <v>Medio alto</v>
      </c>
    </row>
    <row r="3281" spans="1:13" x14ac:dyDescent="0.3">
      <c r="A3281" s="139">
        <f t="shared" si="3301"/>
        <v>87</v>
      </c>
      <c r="B3281" s="148">
        <f t="shared" si="3303"/>
        <v>7</v>
      </c>
      <c r="D3281" s="149" t="str">
        <f>+VLOOKUP($A3281,mUNICIPIOS!$B$4:$F$343,2,0)</f>
        <v>Sololá</v>
      </c>
      <c r="E3281" s="149">
        <f>+VLOOKUP($A3281,mUNICIPIOS!$B$4:$F$343,3,0)</f>
        <v>702</v>
      </c>
      <c r="F3281" s="149" t="str">
        <f>+VLOOKUP($A3281,mUNICIPIOS!$B$4:$F$343,4,0)</f>
        <v>San José Chacayá</v>
      </c>
      <c r="G3281" s="139" t="str">
        <f t="shared" ref="G3281:K3281" si="3339">+G3243</f>
        <v>02</v>
      </c>
      <c r="H3281" t="str">
        <f t="shared" si="3339"/>
        <v>IIC</v>
      </c>
      <c r="I3281" t="str">
        <f t="shared" si="3339"/>
        <v>Índice de Información a la Ciudadanía</v>
      </c>
      <c r="J3281" t="str">
        <f t="shared" si="3339"/>
        <v>02-01</v>
      </c>
      <c r="K3281" t="str">
        <f t="shared" si="3339"/>
        <v>Rendición de cuentas cuatrimestral y anual al Comude enfocadas en resultados.</v>
      </c>
      <c r="L3281" s="150">
        <f>+VLOOKUP($E3281,IIC_2018!$B$8:$Q$347,3,0)</f>
        <v>0</v>
      </c>
      <c r="M3281" s="142" t="str">
        <f>+VLOOKUP($E3281,IIC_2018!$B$8:$Q$347,4,0)</f>
        <v>Bajo</v>
      </c>
    </row>
    <row r="3282" spans="1:13" x14ac:dyDescent="0.3">
      <c r="A3282" s="139">
        <f t="shared" si="3301"/>
        <v>87</v>
      </c>
      <c r="B3282" s="148">
        <f t="shared" si="3303"/>
        <v>8</v>
      </c>
      <c r="D3282" s="149" t="str">
        <f>+VLOOKUP($A3282,mUNICIPIOS!$B$4:$F$343,2,0)</f>
        <v>Sololá</v>
      </c>
      <c r="E3282" s="149">
        <f>+VLOOKUP($A3282,mUNICIPIOS!$B$4:$F$343,3,0)</f>
        <v>702</v>
      </c>
      <c r="F3282" s="149" t="str">
        <f>+VLOOKUP($A3282,mUNICIPIOS!$B$4:$F$343,4,0)</f>
        <v>San José Chacayá</v>
      </c>
      <c r="G3282" s="139" t="str">
        <f t="shared" ref="G3282:K3282" si="3340">+G3244</f>
        <v>02</v>
      </c>
      <c r="H3282" t="str">
        <f t="shared" si="3340"/>
        <v>IIC</v>
      </c>
      <c r="I3282" t="str">
        <f t="shared" si="3340"/>
        <v>Índice de Información a la Ciudadanía</v>
      </c>
      <c r="J3282" t="str">
        <f t="shared" si="3340"/>
        <v>02-02</v>
      </c>
      <c r="K3282" t="str">
        <f t="shared" si="3340"/>
        <v>Información presupuestaria y otra información brindada a la ciudadanía disponible en medios locales de comunicación.</v>
      </c>
      <c r="L3282" s="150">
        <f>+VLOOKUP($E3282,IIC_2018!$B$8:$Q$347,6,0)</f>
        <v>0</v>
      </c>
      <c r="M3282" s="142" t="str">
        <f>+VLOOKUP($E3282,IIC_2018!$B$8:$Q$347,7,0)</f>
        <v>Bajo</v>
      </c>
    </row>
    <row r="3283" spans="1:13" x14ac:dyDescent="0.3">
      <c r="A3283" s="139">
        <f t="shared" si="3301"/>
        <v>87</v>
      </c>
      <c r="B3283" s="148">
        <f t="shared" si="3303"/>
        <v>9</v>
      </c>
      <c r="D3283" s="149" t="str">
        <f>+VLOOKUP($A3283,mUNICIPIOS!$B$4:$F$343,2,0)</f>
        <v>Sololá</v>
      </c>
      <c r="E3283" s="149">
        <f>+VLOOKUP($A3283,mUNICIPIOS!$B$4:$F$343,3,0)</f>
        <v>702</v>
      </c>
      <c r="F3283" s="149" t="str">
        <f>+VLOOKUP($A3283,mUNICIPIOS!$B$4:$F$343,4,0)</f>
        <v>San José Chacayá</v>
      </c>
      <c r="G3283" s="139" t="str">
        <f t="shared" ref="G3283:K3283" si="3341">+G3245</f>
        <v>02</v>
      </c>
      <c r="H3283" t="str">
        <f t="shared" si="3341"/>
        <v>IIC</v>
      </c>
      <c r="I3283" t="str">
        <f t="shared" si="3341"/>
        <v>Índice de Información a la Ciudadanía</v>
      </c>
      <c r="J3283" t="str">
        <f t="shared" si="3341"/>
        <v>02-03</v>
      </c>
      <c r="K3283" t="str">
        <f t="shared" si="3341"/>
        <v>Información pública de oficio actualizada y disponible de acuerdo a la LAIP y uso de internet.</v>
      </c>
      <c r="L3283" s="150">
        <f>+VLOOKUP($E3283,IIC_2018!$B$8:$Q$347,9,0)</f>
        <v>0</v>
      </c>
      <c r="M3283" s="142" t="str">
        <f>+VLOOKUP($E3283,IIC_2018!$B$8:$Q$347,10,0)</f>
        <v>Bajo</v>
      </c>
    </row>
    <row r="3284" spans="1:13" x14ac:dyDescent="0.3">
      <c r="A3284" s="139">
        <f t="shared" si="3301"/>
        <v>87</v>
      </c>
      <c r="B3284" s="148">
        <f t="shared" si="3303"/>
        <v>10</v>
      </c>
      <c r="D3284" s="149" t="str">
        <f>+VLOOKUP($A3284,mUNICIPIOS!$B$4:$F$343,2,0)</f>
        <v>Sololá</v>
      </c>
      <c r="E3284" s="149">
        <f>+VLOOKUP($A3284,mUNICIPIOS!$B$4:$F$343,3,0)</f>
        <v>702</v>
      </c>
      <c r="F3284" s="149" t="str">
        <f>+VLOOKUP($A3284,mUNICIPIOS!$B$4:$F$343,4,0)</f>
        <v>San José Chacayá</v>
      </c>
      <c r="G3284" s="139" t="str">
        <f t="shared" ref="G3284:K3284" si="3342">+G3246</f>
        <v>02</v>
      </c>
      <c r="H3284" t="str">
        <f t="shared" si="3342"/>
        <v>IIC</v>
      </c>
      <c r="I3284" t="str">
        <f t="shared" si="3342"/>
        <v>Índice de Información a la Ciudadanía</v>
      </c>
      <c r="J3284" t="str">
        <f t="shared" si="3342"/>
        <v>02-04</v>
      </c>
      <c r="K3284" t="str">
        <f t="shared" si="3342"/>
        <v>Relación del monto contratado por medio de Guate compras con el total del presupuesto de egresos vigente.</v>
      </c>
      <c r="L3284" s="150">
        <f>+VLOOKUP($E3284,IIC_2018!$B$8:$Q$347,12,0)</f>
        <v>0.35021678212465668</v>
      </c>
      <c r="M3284" s="142" t="str">
        <f>+VLOOKUP($E3284,IIC_2018!$B$8:$Q$347,13,0)</f>
        <v>Medio bajo</v>
      </c>
    </row>
    <row r="3285" spans="1:13" x14ac:dyDescent="0.3">
      <c r="A3285" s="139">
        <f t="shared" si="3301"/>
        <v>87</v>
      </c>
      <c r="B3285" s="148">
        <f t="shared" si="3303"/>
        <v>11</v>
      </c>
      <c r="D3285" s="149" t="str">
        <f>+VLOOKUP($A3285,mUNICIPIOS!$B$4:$F$343,2,0)</f>
        <v>Sololá</v>
      </c>
      <c r="E3285" s="149">
        <f>+VLOOKUP($A3285,mUNICIPIOS!$B$4:$F$343,3,0)</f>
        <v>702</v>
      </c>
      <c r="F3285" s="149" t="str">
        <f>+VLOOKUP($A3285,mUNICIPIOS!$B$4:$F$343,4,0)</f>
        <v>San José Chacayá</v>
      </c>
      <c r="G3285" s="139" t="str">
        <f t="shared" ref="G3285:K3285" si="3343">+G3247</f>
        <v>02</v>
      </c>
      <c r="H3285" t="str">
        <f t="shared" si="3343"/>
        <v>IIC</v>
      </c>
      <c r="I3285" t="str">
        <f t="shared" si="3343"/>
        <v>Índice de Información a la Ciudadanía</v>
      </c>
      <c r="J3285" t="str">
        <f t="shared" si="3343"/>
        <v>INDICE</v>
      </c>
      <c r="K3285">
        <f t="shared" si="3343"/>
        <v>0</v>
      </c>
      <c r="L3285" s="150">
        <f>+VLOOKUP($E3285,IIC_2018!$B$8:$Q$347,15,0)</f>
        <v>8.755419553116417E-2</v>
      </c>
      <c r="M3285" s="142" t="str">
        <f>+VLOOKUP($E3285,IIC_2018!$B$8:$Q$347,16,0)</f>
        <v>Bajo</v>
      </c>
    </row>
    <row r="3286" spans="1:13" x14ac:dyDescent="0.3">
      <c r="A3286" s="139">
        <f t="shared" si="3301"/>
        <v>87</v>
      </c>
      <c r="B3286" s="148">
        <f t="shared" si="3303"/>
        <v>12</v>
      </c>
      <c r="D3286" s="149" t="str">
        <f>+VLOOKUP($A3286,mUNICIPIOS!$B$4:$F$343,2,0)</f>
        <v>Sololá</v>
      </c>
      <c r="E3286" s="149">
        <f>+VLOOKUP($A3286,mUNICIPIOS!$B$4:$F$343,3,0)</f>
        <v>702</v>
      </c>
      <c r="F3286" s="149" t="str">
        <f>+VLOOKUP($A3286,mUNICIPIOS!$B$4:$F$343,4,0)</f>
        <v>San José Chacayá</v>
      </c>
      <c r="G3286" s="139" t="str">
        <f t="shared" ref="G3286:K3286" si="3344">+G3248</f>
        <v>03</v>
      </c>
      <c r="H3286" t="str">
        <f t="shared" si="3344"/>
        <v>ISP</v>
      </c>
      <c r="I3286" t="str">
        <f t="shared" si="3344"/>
        <v>Índice de Servicios Públicos</v>
      </c>
      <c r="J3286" t="str">
        <f t="shared" si="3344"/>
        <v>03-01</v>
      </c>
      <c r="K3286" t="str">
        <f t="shared" si="3344"/>
        <v>Cobertura del servicio público de agua</v>
      </c>
      <c r="L3286" s="150">
        <f>+VLOOKUP($E3286,ISP_2018!$B$8:$T$347,3,0)</f>
        <v>0</v>
      </c>
      <c r="M3286" s="142" t="str">
        <f>+VLOOKUP($E3286,ISP_2018!$B$8:$T$347,4,0)</f>
        <v>Bajo</v>
      </c>
    </row>
    <row r="3287" spans="1:13" x14ac:dyDescent="0.3">
      <c r="A3287" s="139">
        <f t="shared" si="3301"/>
        <v>87</v>
      </c>
      <c r="B3287" s="148">
        <f t="shared" si="3303"/>
        <v>13</v>
      </c>
      <c r="D3287" s="149" t="str">
        <f>+VLOOKUP($A3287,mUNICIPIOS!$B$4:$F$343,2,0)</f>
        <v>Sololá</v>
      </c>
      <c r="E3287" s="149">
        <f>+VLOOKUP($A3287,mUNICIPIOS!$B$4:$F$343,3,0)</f>
        <v>702</v>
      </c>
      <c r="F3287" s="149" t="str">
        <f>+VLOOKUP($A3287,mUNICIPIOS!$B$4:$F$343,4,0)</f>
        <v>San José Chacayá</v>
      </c>
      <c r="G3287" s="139" t="str">
        <f t="shared" ref="G3287:K3287" si="3345">+G3249</f>
        <v>03</v>
      </c>
      <c r="H3287" t="str">
        <f t="shared" si="3345"/>
        <v>ISP</v>
      </c>
      <c r="I3287" t="str">
        <f t="shared" si="3345"/>
        <v>Índice de Servicios Públicos</v>
      </c>
      <c r="J3287" t="str">
        <f t="shared" si="3345"/>
        <v>03-02</v>
      </c>
      <c r="K3287" t="str">
        <f t="shared" si="3345"/>
        <v>Control de la calidad del servicio público de agua</v>
      </c>
      <c r="L3287" s="150">
        <f>+VLOOKUP($E3287,ISP_2018!$B$8:$T$347,6,0)</f>
        <v>0.3</v>
      </c>
      <c r="M3287" s="142" t="str">
        <f>+VLOOKUP($E3287,ISP_2018!$B$8:$T$347,7,0)</f>
        <v>Medio bajo</v>
      </c>
    </row>
    <row r="3288" spans="1:13" x14ac:dyDescent="0.3">
      <c r="A3288" s="139">
        <f t="shared" si="3301"/>
        <v>87</v>
      </c>
      <c r="B3288" s="148">
        <f t="shared" si="3303"/>
        <v>14</v>
      </c>
      <c r="D3288" s="149" t="str">
        <f>+VLOOKUP($A3288,mUNICIPIOS!$B$4:$F$343,2,0)</f>
        <v>Sololá</v>
      </c>
      <c r="E3288" s="149">
        <f>+VLOOKUP($A3288,mUNICIPIOS!$B$4:$F$343,3,0)</f>
        <v>702</v>
      </c>
      <c r="F3288" s="149" t="str">
        <f>+VLOOKUP($A3288,mUNICIPIOS!$B$4:$F$343,4,0)</f>
        <v>San José Chacayá</v>
      </c>
      <c r="G3288" s="139" t="str">
        <f t="shared" ref="G3288:K3288" si="3346">+G3250</f>
        <v>03</v>
      </c>
      <c r="H3288" t="str">
        <f t="shared" si="3346"/>
        <v>ISP</v>
      </c>
      <c r="I3288" t="str">
        <f t="shared" si="3346"/>
        <v>Índice de Servicios Públicos</v>
      </c>
      <c r="J3288" t="str">
        <f t="shared" si="3346"/>
        <v>03-03</v>
      </c>
      <c r="K3288" t="str">
        <f t="shared" si="3346"/>
        <v>Disposición  y tratamiento  de aguas residuales</v>
      </c>
      <c r="L3288" s="150">
        <f>+VLOOKUP($E3288,ISP_2018!$B$8:$T$347,9,0)</f>
        <v>0</v>
      </c>
      <c r="M3288" s="142" t="str">
        <f>+VLOOKUP($E3288,ISP_2018!$B$8:$T$347,10,0)</f>
        <v>Bajo</v>
      </c>
    </row>
    <row r="3289" spans="1:13" x14ac:dyDescent="0.3">
      <c r="A3289" s="139">
        <f t="shared" si="3301"/>
        <v>87</v>
      </c>
      <c r="B3289" s="148">
        <f t="shared" si="3303"/>
        <v>15</v>
      </c>
      <c r="D3289" s="149" t="str">
        <f>+VLOOKUP($A3289,mUNICIPIOS!$B$4:$F$343,2,0)</f>
        <v>Sololá</v>
      </c>
      <c r="E3289" s="149">
        <f>+VLOOKUP($A3289,mUNICIPIOS!$B$4:$F$343,3,0)</f>
        <v>702</v>
      </c>
      <c r="F3289" s="149" t="str">
        <f>+VLOOKUP($A3289,mUNICIPIOS!$B$4:$F$343,4,0)</f>
        <v>San José Chacayá</v>
      </c>
      <c r="G3289" s="139" t="str">
        <f t="shared" ref="G3289:K3289" si="3347">+G3251</f>
        <v>03</v>
      </c>
      <c r="H3289" t="str">
        <f t="shared" si="3347"/>
        <v>ISP</v>
      </c>
      <c r="I3289" t="str">
        <f t="shared" si="3347"/>
        <v>Índice de Servicios Públicos</v>
      </c>
      <c r="J3289" t="str">
        <f t="shared" si="3347"/>
        <v>03-04</v>
      </c>
      <c r="K3289" t="str">
        <f t="shared" si="3347"/>
        <v>Gestión y manejo de los residuos y desechos sólidos</v>
      </c>
      <c r="L3289" s="150">
        <f>+VLOOKUP($E3289,ISP_2018!$B$8:$T$347,12,0)</f>
        <v>0.17396433300951711</v>
      </c>
      <c r="M3289" s="142" t="str">
        <f>+VLOOKUP($E3289,ISP_2018!$B$8:$T$347,13,0)</f>
        <v>Bajo</v>
      </c>
    </row>
    <row r="3290" spans="1:13" x14ac:dyDescent="0.3">
      <c r="A3290" s="139">
        <f t="shared" si="3301"/>
        <v>87</v>
      </c>
      <c r="B3290" s="148">
        <f t="shared" si="3303"/>
        <v>16</v>
      </c>
      <c r="D3290" s="149" t="str">
        <f>+VLOOKUP($A3290,mUNICIPIOS!$B$4:$F$343,2,0)</f>
        <v>Sololá</v>
      </c>
      <c r="E3290" s="149">
        <f>+VLOOKUP($A3290,mUNICIPIOS!$B$4:$F$343,3,0)</f>
        <v>702</v>
      </c>
      <c r="F3290" s="149" t="str">
        <f>+VLOOKUP($A3290,mUNICIPIOS!$B$4:$F$343,4,0)</f>
        <v>San José Chacayá</v>
      </c>
      <c r="G3290" s="139" t="str">
        <f t="shared" ref="G3290:K3290" si="3348">+G3252</f>
        <v>03</v>
      </c>
      <c r="H3290" t="str">
        <f t="shared" si="3348"/>
        <v>ISP</v>
      </c>
      <c r="I3290" t="str">
        <f t="shared" si="3348"/>
        <v>Índice de Servicios Públicos</v>
      </c>
      <c r="J3290" t="str">
        <f t="shared" si="3348"/>
        <v>03-05</v>
      </c>
      <c r="K3290" t="str">
        <f t="shared" si="3348"/>
        <v>Gestión de servicios públicos municipales</v>
      </c>
      <c r="L3290" s="150">
        <f>+VLOOKUP($E3290,ISP_2018!$B$8:$T$347,15,0)</f>
        <v>0.19354838709677422</v>
      </c>
      <c r="M3290" s="142" t="str">
        <f>+VLOOKUP($E3290,ISP_2018!$B$8:$T$347,16,0)</f>
        <v>Bajo</v>
      </c>
    </row>
    <row r="3291" spans="1:13" x14ac:dyDescent="0.3">
      <c r="A3291" s="139">
        <f t="shared" si="3301"/>
        <v>87</v>
      </c>
      <c r="B3291" s="148">
        <f t="shared" si="3303"/>
        <v>17</v>
      </c>
      <c r="D3291" s="149" t="str">
        <f>+VLOOKUP($A3291,mUNICIPIOS!$B$4:$F$343,2,0)</f>
        <v>Sololá</v>
      </c>
      <c r="E3291" s="149">
        <f>+VLOOKUP($A3291,mUNICIPIOS!$B$4:$F$343,3,0)</f>
        <v>702</v>
      </c>
      <c r="F3291" s="149" t="str">
        <f>+VLOOKUP($A3291,mUNICIPIOS!$B$4:$F$343,4,0)</f>
        <v>San José Chacayá</v>
      </c>
      <c r="G3291" s="139" t="str">
        <f t="shared" ref="G3291:K3291" si="3349">+G3253</f>
        <v>03</v>
      </c>
      <c r="H3291" t="str">
        <f t="shared" si="3349"/>
        <v>ISP</v>
      </c>
      <c r="I3291" t="str">
        <f t="shared" si="3349"/>
        <v>Índice de Servicios Públicos</v>
      </c>
      <c r="J3291" t="str">
        <f t="shared" si="3349"/>
        <v>INDICE</v>
      </c>
      <c r="K3291">
        <f t="shared" si="3349"/>
        <v>0</v>
      </c>
      <c r="L3291" s="150">
        <f>+VLOOKUP($E3291,ISP_2018!$B$8:$T$347,18,0)</f>
        <v>0.16350254402125827</v>
      </c>
      <c r="M3291" s="142" t="str">
        <f>+VLOOKUP($E3291,ISP_2018!$B$8:$T$347,19,0)</f>
        <v>Bajo</v>
      </c>
    </row>
    <row r="3292" spans="1:13" x14ac:dyDescent="0.3">
      <c r="A3292" s="139">
        <f t="shared" si="3301"/>
        <v>87</v>
      </c>
      <c r="B3292" s="148">
        <f t="shared" si="3303"/>
        <v>18</v>
      </c>
      <c r="D3292" s="149" t="str">
        <f>+VLOOKUP($A3292,mUNICIPIOS!$B$4:$F$343,2,0)</f>
        <v>Sololá</v>
      </c>
      <c r="E3292" s="149">
        <f>+VLOOKUP($A3292,mUNICIPIOS!$B$4:$F$343,3,0)</f>
        <v>702</v>
      </c>
      <c r="F3292" s="149" t="str">
        <f>+VLOOKUP($A3292,mUNICIPIOS!$B$4:$F$343,4,0)</f>
        <v>San José Chacayá</v>
      </c>
      <c r="G3292" s="139" t="str">
        <f t="shared" ref="G3292:K3292" si="3350">+G3254</f>
        <v>04</v>
      </c>
      <c r="H3292" t="str">
        <f t="shared" si="3350"/>
        <v>IGA</v>
      </c>
      <c r="I3292" t="str">
        <f t="shared" si="3350"/>
        <v>Índice de Gestión Administrativa</v>
      </c>
      <c r="J3292" t="str">
        <f t="shared" si="3350"/>
        <v>04-01</v>
      </c>
      <c r="K3292" t="str">
        <f t="shared" si="3350"/>
        <v>Existencia de elementos de atención municipal orientada al vecino</v>
      </c>
      <c r="L3292" s="150">
        <f>+VLOOKUP($E3292,IGA_2018!$B$8:$N$347,3,0)</f>
        <v>0.5</v>
      </c>
      <c r="M3292" s="142" t="str">
        <f>+VLOOKUP($E3292,IGA_2018!$B$8:$N$347,4,0)</f>
        <v>Medio</v>
      </c>
    </row>
    <row r="3293" spans="1:13" x14ac:dyDescent="0.3">
      <c r="A3293" s="139">
        <f t="shared" si="3301"/>
        <v>87</v>
      </c>
      <c r="B3293" s="148">
        <f t="shared" si="3303"/>
        <v>19</v>
      </c>
      <c r="D3293" s="149" t="str">
        <f>+VLOOKUP($A3293,mUNICIPIOS!$B$4:$F$343,2,0)</f>
        <v>Sololá</v>
      </c>
      <c r="E3293" s="149">
        <f>+VLOOKUP($A3293,mUNICIPIOS!$B$4:$F$343,3,0)</f>
        <v>702</v>
      </c>
      <c r="F3293" s="149" t="str">
        <f>+VLOOKUP($A3293,mUNICIPIOS!$B$4:$F$343,4,0)</f>
        <v>San José Chacayá</v>
      </c>
      <c r="G3293" s="139" t="str">
        <f t="shared" ref="G3293:K3293" si="3351">+G3255</f>
        <v>04</v>
      </c>
      <c r="H3293" t="str">
        <f t="shared" si="3351"/>
        <v>IGA</v>
      </c>
      <c r="I3293" t="str">
        <f t="shared" si="3351"/>
        <v>Índice de Gestión Administrativa</v>
      </c>
      <c r="J3293" t="str">
        <f t="shared" si="3351"/>
        <v>04-02</v>
      </c>
      <c r="K3293" t="str">
        <f t="shared" si="3351"/>
        <v>Gestión del recurso humano.</v>
      </c>
      <c r="L3293" s="150">
        <f>+VLOOKUP($E3293,IGA_2018!$B$8:$N$347,6,0)</f>
        <v>0.38114859644604698</v>
      </c>
      <c r="M3293" s="142" t="str">
        <f>+VLOOKUP($E3293,IGA_2018!$B$8:$N$347,7,0)</f>
        <v>Medio bajo</v>
      </c>
    </row>
    <row r="3294" spans="1:13" x14ac:dyDescent="0.3">
      <c r="A3294" s="139">
        <f t="shared" si="3301"/>
        <v>87</v>
      </c>
      <c r="B3294" s="148">
        <f t="shared" si="3303"/>
        <v>20</v>
      </c>
      <c r="D3294" s="149" t="str">
        <f>+VLOOKUP($A3294,mUNICIPIOS!$B$4:$F$343,2,0)</f>
        <v>Sololá</v>
      </c>
      <c r="E3294" s="149">
        <f>+VLOOKUP($A3294,mUNICIPIOS!$B$4:$F$343,3,0)</f>
        <v>702</v>
      </c>
      <c r="F3294" s="149" t="str">
        <f>+VLOOKUP($A3294,mUNICIPIOS!$B$4:$F$343,4,0)</f>
        <v>San José Chacayá</v>
      </c>
      <c r="G3294" s="139" t="str">
        <f t="shared" ref="G3294:K3294" si="3352">+G3256</f>
        <v>04</v>
      </c>
      <c r="H3294" t="str">
        <f t="shared" si="3352"/>
        <v>IGA</v>
      </c>
      <c r="I3294" t="str">
        <f t="shared" si="3352"/>
        <v>Índice de Gestión Administrativa</v>
      </c>
      <c r="J3294" t="str">
        <f t="shared" si="3352"/>
        <v>04-03</v>
      </c>
      <c r="K3294" t="str">
        <f t="shared" si="3352"/>
        <v>Existencia de oficinas municipales con instrumentos de gestión.</v>
      </c>
      <c r="L3294" s="150">
        <f>+VLOOKUP($E3294,IGA_2018!$B$8:$N$347,9,0)</f>
        <v>0</v>
      </c>
      <c r="M3294" s="142" t="str">
        <f>+VLOOKUP($E3294,IGA_2018!$B$8:$N$347,10,0)</f>
        <v>Bajo</v>
      </c>
    </row>
    <row r="3295" spans="1:13" x14ac:dyDescent="0.3">
      <c r="A3295" s="139">
        <f t="shared" si="3301"/>
        <v>87</v>
      </c>
      <c r="B3295" s="148">
        <f t="shared" si="3303"/>
        <v>21</v>
      </c>
      <c r="D3295" s="149" t="str">
        <f>+VLOOKUP($A3295,mUNICIPIOS!$B$4:$F$343,2,0)</f>
        <v>Sololá</v>
      </c>
      <c r="E3295" s="149">
        <f>+VLOOKUP($A3295,mUNICIPIOS!$B$4:$F$343,3,0)</f>
        <v>702</v>
      </c>
      <c r="F3295" s="149" t="str">
        <f>+VLOOKUP($A3295,mUNICIPIOS!$B$4:$F$343,4,0)</f>
        <v>San José Chacayá</v>
      </c>
      <c r="G3295" s="139" t="str">
        <f t="shared" ref="G3295:K3295" si="3353">+G3257</f>
        <v>04</v>
      </c>
      <c r="H3295" t="str">
        <f t="shared" si="3353"/>
        <v>IGA</v>
      </c>
      <c r="I3295" t="str">
        <f t="shared" si="3353"/>
        <v>Índice de Gestión Administrativa</v>
      </c>
      <c r="J3295" t="str">
        <f t="shared" si="3353"/>
        <v>INDICE</v>
      </c>
      <c r="K3295">
        <f t="shared" si="3353"/>
        <v>0</v>
      </c>
      <c r="L3295" s="150">
        <f>+VLOOKUP($E3295,IGA_2018!$B$8:$N$347,12,0)</f>
        <v>0.28340200875611643</v>
      </c>
      <c r="M3295" s="142" t="str">
        <f>+VLOOKUP($E3295,IGA_2018!$B$8:$N$347,13,0)</f>
        <v>Medio bajo</v>
      </c>
    </row>
    <row r="3296" spans="1:13" x14ac:dyDescent="0.3">
      <c r="A3296" s="139">
        <f t="shared" si="3301"/>
        <v>87</v>
      </c>
      <c r="B3296" s="148">
        <f t="shared" si="3303"/>
        <v>22</v>
      </c>
      <c r="D3296" s="149" t="str">
        <f>+VLOOKUP($A3296,mUNICIPIOS!$B$4:$F$343,2,0)</f>
        <v>Sololá</v>
      </c>
      <c r="E3296" s="149">
        <f>+VLOOKUP($A3296,mUNICIPIOS!$B$4:$F$343,3,0)</f>
        <v>702</v>
      </c>
      <c r="F3296" s="149" t="str">
        <f>+VLOOKUP($A3296,mUNICIPIOS!$B$4:$F$343,4,0)</f>
        <v>San José Chacayá</v>
      </c>
      <c r="G3296" s="139" t="str">
        <f t="shared" ref="G3296:K3296" si="3354">+G3258</f>
        <v>05</v>
      </c>
      <c r="H3296" t="str">
        <f t="shared" si="3354"/>
        <v>IGF</v>
      </c>
      <c r="I3296" t="str">
        <f t="shared" si="3354"/>
        <v>Índice de Gestión Financiera</v>
      </c>
      <c r="J3296" t="str">
        <f t="shared" si="3354"/>
        <v>05-01</v>
      </c>
      <c r="K3296" t="str">
        <f t="shared" si="3354"/>
        <v>Autonomía financiera municipal</v>
      </c>
      <c r="L3296" s="150">
        <f>+VLOOKUP($E3296,IGF_2018!$B$8:$Z$347,3,0)</f>
        <v>3.5142969818553485E-2</v>
      </c>
      <c r="M3296" s="142" t="str">
        <f>+VLOOKUP($E3296,IGF_2018!$B$8:$Z$347,4,0)</f>
        <v>Bajo</v>
      </c>
    </row>
    <row r="3297" spans="1:13" x14ac:dyDescent="0.3">
      <c r="A3297" s="139">
        <f t="shared" si="3301"/>
        <v>87</v>
      </c>
      <c r="B3297" s="148">
        <f t="shared" si="3303"/>
        <v>23</v>
      </c>
      <c r="D3297" s="149" t="str">
        <f>+VLOOKUP($A3297,mUNICIPIOS!$B$4:$F$343,2,0)</f>
        <v>Sololá</v>
      </c>
      <c r="E3297" s="149">
        <f>+VLOOKUP($A3297,mUNICIPIOS!$B$4:$F$343,3,0)</f>
        <v>702</v>
      </c>
      <c r="F3297" s="149" t="str">
        <f>+VLOOKUP($A3297,mUNICIPIOS!$B$4:$F$343,4,0)</f>
        <v>San José Chacayá</v>
      </c>
      <c r="G3297" s="139" t="str">
        <f t="shared" ref="G3297:K3297" si="3355">+G3259</f>
        <v>05</v>
      </c>
      <c r="H3297" t="str">
        <f t="shared" si="3355"/>
        <v>IGF</v>
      </c>
      <c r="I3297" t="str">
        <f t="shared" si="3355"/>
        <v>Índice de Gestión Financiera</v>
      </c>
      <c r="J3297" t="str">
        <f t="shared" si="3355"/>
        <v>05-02</v>
      </c>
      <c r="K3297" t="str">
        <f t="shared" si="3355"/>
        <v xml:space="preserve">Ingresos propios por habitante -sin regalías- </v>
      </c>
      <c r="L3297" s="150">
        <f>+VLOOKUP($E3297,IGF_2018!$B$8:$Z$347,6,0)</f>
        <v>4.8820526527229936E-2</v>
      </c>
      <c r="M3297" s="142" t="str">
        <f>+VLOOKUP($E3297,IGF_2018!$B$8:$Z$347,7,0)</f>
        <v>Bajo</v>
      </c>
    </row>
    <row r="3298" spans="1:13" x14ac:dyDescent="0.3">
      <c r="A3298" s="139">
        <f t="shared" si="3301"/>
        <v>87</v>
      </c>
      <c r="B3298" s="148">
        <f t="shared" si="3303"/>
        <v>24</v>
      </c>
      <c r="D3298" s="149" t="str">
        <f>+VLOOKUP($A3298,mUNICIPIOS!$B$4:$F$343,2,0)</f>
        <v>Sololá</v>
      </c>
      <c r="E3298" s="149">
        <f>+VLOOKUP($A3298,mUNICIPIOS!$B$4:$F$343,3,0)</f>
        <v>702</v>
      </c>
      <c r="F3298" s="149" t="str">
        <f>+VLOOKUP($A3298,mUNICIPIOS!$B$4:$F$343,4,0)</f>
        <v>San José Chacayá</v>
      </c>
      <c r="G3298" s="139" t="str">
        <f t="shared" ref="G3298:K3298" si="3356">+G3260</f>
        <v>05</v>
      </c>
      <c r="H3298" t="str">
        <f t="shared" si="3356"/>
        <v>IGF</v>
      </c>
      <c r="I3298" t="str">
        <f t="shared" si="3356"/>
        <v>Índice de Gestión Financiera</v>
      </c>
      <c r="J3298" t="str">
        <f t="shared" si="3356"/>
        <v>05-03</v>
      </c>
      <c r="K3298" t="str">
        <f t="shared" si="3356"/>
        <v>Ingresos del IUSI en relación a los ingresos propios -sin regalías-</v>
      </c>
      <c r="L3298" s="150">
        <f>+VLOOKUP($E3298,IGF_2018!$B$8:$Z$347,9,0)</f>
        <v>9.300826063995413E-3</v>
      </c>
      <c r="M3298" s="142" t="str">
        <f>+VLOOKUP($E3298,IGF_2018!$B$8:$Z$347,10,0)</f>
        <v>Bajo</v>
      </c>
    </row>
    <row r="3299" spans="1:13" x14ac:dyDescent="0.3">
      <c r="A3299" s="139">
        <f t="shared" si="3301"/>
        <v>87</v>
      </c>
      <c r="B3299" s="148">
        <f t="shared" si="3303"/>
        <v>25</v>
      </c>
      <c r="D3299" s="149" t="str">
        <f>+VLOOKUP($A3299,mUNICIPIOS!$B$4:$F$343,2,0)</f>
        <v>Sololá</v>
      </c>
      <c r="E3299" s="149">
        <f>+VLOOKUP($A3299,mUNICIPIOS!$B$4:$F$343,3,0)</f>
        <v>702</v>
      </c>
      <c r="F3299" s="149" t="str">
        <f>+VLOOKUP($A3299,mUNICIPIOS!$B$4:$F$343,4,0)</f>
        <v>San José Chacayá</v>
      </c>
      <c r="G3299" s="139" t="str">
        <f t="shared" ref="G3299:K3299" si="3357">+G3261</f>
        <v>05</v>
      </c>
      <c r="H3299" t="str">
        <f t="shared" si="3357"/>
        <v>IGF</v>
      </c>
      <c r="I3299" t="str">
        <f t="shared" si="3357"/>
        <v>Índice de Gestión Financiera</v>
      </c>
      <c r="J3299" t="str">
        <f t="shared" si="3357"/>
        <v>05-04</v>
      </c>
      <c r="K3299" t="str">
        <f t="shared" si="3357"/>
        <v>Inversión anual en capital fijo por habitante</v>
      </c>
      <c r="L3299" s="150">
        <f>+VLOOKUP($E3299,IGF_2018!$B$8:$Z$347,12,0)</f>
        <v>0.13858803594414185</v>
      </c>
      <c r="M3299" s="142" t="str">
        <f>+VLOOKUP($E3299,IGF_2018!$B$8:$Z$347,13,0)</f>
        <v>Bajo</v>
      </c>
    </row>
    <row r="3300" spans="1:13" x14ac:dyDescent="0.3">
      <c r="A3300" s="139">
        <f t="shared" si="3301"/>
        <v>87</v>
      </c>
      <c r="B3300" s="148">
        <f t="shared" si="3303"/>
        <v>26</v>
      </c>
      <c r="D3300" s="149" t="str">
        <f>+VLOOKUP($A3300,mUNICIPIOS!$B$4:$F$343,2,0)</f>
        <v>Sololá</v>
      </c>
      <c r="E3300" s="149">
        <f>+VLOOKUP($A3300,mUNICIPIOS!$B$4:$F$343,3,0)</f>
        <v>702</v>
      </c>
      <c r="F3300" s="149" t="str">
        <f>+VLOOKUP($A3300,mUNICIPIOS!$B$4:$F$343,4,0)</f>
        <v>San José Chacayá</v>
      </c>
      <c r="G3300" s="139" t="str">
        <f t="shared" ref="G3300:K3300" si="3358">+G3262</f>
        <v>05</v>
      </c>
      <c r="H3300" t="str">
        <f t="shared" si="3358"/>
        <v>IGF</v>
      </c>
      <c r="I3300" t="str">
        <f t="shared" si="3358"/>
        <v>Índice de Gestión Financiera</v>
      </c>
      <c r="J3300" t="str">
        <f t="shared" si="3358"/>
        <v>05-05</v>
      </c>
      <c r="K3300" t="str">
        <f t="shared" si="3358"/>
        <v>Inversión anual en capital fijo con recursos percibidos por ingresos propios</v>
      </c>
      <c r="L3300" s="150">
        <f>+VLOOKUP($E3300,IGF_2018!$B$8:$Z$347,15,0)</f>
        <v>0</v>
      </c>
      <c r="M3300" s="142" t="str">
        <f>+VLOOKUP($E3300,IGF_2018!$B$8:$Z$347,16,0)</f>
        <v>Bajo</v>
      </c>
    </row>
    <row r="3301" spans="1:13" x14ac:dyDescent="0.3">
      <c r="A3301" s="139">
        <f t="shared" si="3301"/>
        <v>87</v>
      </c>
      <c r="B3301" s="148">
        <f t="shared" si="3303"/>
        <v>27</v>
      </c>
      <c r="D3301" s="149" t="str">
        <f>+VLOOKUP($A3301,mUNICIPIOS!$B$4:$F$343,2,0)</f>
        <v>Sololá</v>
      </c>
      <c r="E3301" s="149">
        <f>+VLOOKUP($A3301,mUNICIPIOS!$B$4:$F$343,3,0)</f>
        <v>702</v>
      </c>
      <c r="F3301" s="149" t="str">
        <f>+VLOOKUP($A3301,mUNICIPIOS!$B$4:$F$343,4,0)</f>
        <v>San José Chacayá</v>
      </c>
      <c r="G3301" s="139" t="str">
        <f t="shared" ref="G3301:K3301" si="3359">+G3263</f>
        <v>05</v>
      </c>
      <c r="H3301" t="str">
        <f t="shared" si="3359"/>
        <v>IGF</v>
      </c>
      <c r="I3301" t="str">
        <f t="shared" si="3359"/>
        <v>Índice de Gestión Financiera</v>
      </c>
      <c r="J3301" t="str">
        <f t="shared" si="3359"/>
        <v>05-06</v>
      </c>
      <c r="K3301" t="str">
        <f t="shared" si="3359"/>
        <v xml:space="preserve">Inversión anual en capital fijo con recursos percibidos por transferencias del Gobierno Central </v>
      </c>
      <c r="L3301" s="150">
        <f>+VLOOKUP($E3301,IGF_2018!$B$8:$Z$347,18,0)</f>
        <v>0.13421878816044466</v>
      </c>
      <c r="M3301" s="142" t="str">
        <f>+VLOOKUP($E3301,IGF_2018!$B$8:$Z$347,19,0)</f>
        <v>Bajo</v>
      </c>
    </row>
    <row r="3302" spans="1:13" x14ac:dyDescent="0.3">
      <c r="A3302" s="139">
        <f t="shared" si="3301"/>
        <v>87</v>
      </c>
      <c r="B3302" s="148">
        <f t="shared" si="3303"/>
        <v>28</v>
      </c>
      <c r="D3302" s="149" t="str">
        <f>+VLOOKUP($A3302,mUNICIPIOS!$B$4:$F$343,2,0)</f>
        <v>Sololá</v>
      </c>
      <c r="E3302" s="149">
        <f>+VLOOKUP($A3302,mUNICIPIOS!$B$4:$F$343,3,0)</f>
        <v>702</v>
      </c>
      <c r="F3302" s="149" t="str">
        <f>+VLOOKUP($A3302,mUNICIPIOS!$B$4:$F$343,4,0)</f>
        <v>San José Chacayá</v>
      </c>
      <c r="G3302" s="139" t="str">
        <f t="shared" ref="G3302:K3302" si="3360">+G3264</f>
        <v>05</v>
      </c>
      <c r="H3302" t="str">
        <f t="shared" si="3360"/>
        <v>IGF</v>
      </c>
      <c r="I3302" t="str">
        <f t="shared" si="3360"/>
        <v>Índice de Gestión Financiera</v>
      </c>
      <c r="J3302" t="str">
        <f t="shared" si="3360"/>
        <v>05-07</v>
      </c>
      <c r="K3302" t="str">
        <f t="shared" si="3360"/>
        <v>Financiamiento por endeudamiento municipal</v>
      </c>
      <c r="L3302" s="150">
        <f>+VLOOKUP($E3302,IGF_2018!$B$8:$Z$347,21,0)</f>
        <v>1</v>
      </c>
      <c r="M3302" s="142" t="str">
        <f>+VLOOKUP($E3302,IGF_2018!$B$8:$Z$347,22,0)</f>
        <v>Alto</v>
      </c>
    </row>
    <row r="3303" spans="1:13" x14ac:dyDescent="0.3">
      <c r="A3303" s="139">
        <f t="shared" si="3301"/>
        <v>87</v>
      </c>
      <c r="B3303" s="148">
        <f t="shared" si="3303"/>
        <v>29</v>
      </c>
      <c r="D3303" s="149" t="str">
        <f>+VLOOKUP($A3303,mUNICIPIOS!$B$4:$F$343,2,0)</f>
        <v>Sololá</v>
      </c>
      <c r="E3303" s="149">
        <f>+VLOOKUP($A3303,mUNICIPIOS!$B$4:$F$343,3,0)</f>
        <v>702</v>
      </c>
      <c r="F3303" s="149" t="str">
        <f>+VLOOKUP($A3303,mUNICIPIOS!$B$4:$F$343,4,0)</f>
        <v>San José Chacayá</v>
      </c>
      <c r="G3303" s="139" t="str">
        <f t="shared" ref="G3303:K3303" si="3361">+G3265</f>
        <v>05</v>
      </c>
      <c r="H3303" t="str">
        <f t="shared" si="3361"/>
        <v>IGF</v>
      </c>
      <c r="I3303" t="str">
        <f t="shared" si="3361"/>
        <v>Índice de Gestión Financiera</v>
      </c>
      <c r="J3303" t="str">
        <f t="shared" si="3361"/>
        <v>INDICE</v>
      </c>
      <c r="K3303">
        <f t="shared" si="3361"/>
        <v>0</v>
      </c>
      <c r="L3303" s="150">
        <f>+VLOOKUP($E3303,IGF_2018!$B$8:$Z$347,24,0)</f>
        <v>0.24500346428601488</v>
      </c>
      <c r="M3303" s="142" t="str">
        <f>+VLOOKUP($E3303,IGF_2018!$B$8:$Z$347,25,0)</f>
        <v>Medio bajo</v>
      </c>
    </row>
    <row r="3304" spans="1:13" x14ac:dyDescent="0.3">
      <c r="A3304" s="139">
        <f t="shared" si="3301"/>
        <v>87</v>
      </c>
      <c r="B3304" s="148">
        <f t="shared" si="3303"/>
        <v>30</v>
      </c>
      <c r="D3304" s="149" t="str">
        <f>+VLOOKUP($A3304,mUNICIPIOS!$B$4:$F$343,2,0)</f>
        <v>Sololá</v>
      </c>
      <c r="E3304" s="149">
        <f>+VLOOKUP($A3304,mUNICIPIOS!$B$4:$F$343,3,0)</f>
        <v>702</v>
      </c>
      <c r="F3304" s="149" t="str">
        <f>+VLOOKUP($A3304,mUNICIPIOS!$B$4:$F$343,4,0)</f>
        <v>San José Chacayá</v>
      </c>
      <c r="G3304" s="139" t="str">
        <f t="shared" ref="G3304:K3304" si="3362">+G3266</f>
        <v>06</v>
      </c>
      <c r="H3304" t="str">
        <f t="shared" si="3362"/>
        <v>IGE</v>
      </c>
      <c r="I3304" t="str">
        <f t="shared" si="3362"/>
        <v>Índice de Gestión Estratégica</v>
      </c>
      <c r="J3304" t="str">
        <f t="shared" si="3362"/>
        <v>06-01</v>
      </c>
      <c r="K3304" t="str">
        <f t="shared" si="3362"/>
        <v>Ejecución del Plan Operativo Anual  (POA)</v>
      </c>
      <c r="L3304" s="150">
        <f>+VLOOKUP($E3304,IGE_2018!$B$8:$Z$347,3,0)</f>
        <v>0</v>
      </c>
      <c r="M3304" s="142" t="str">
        <f>+VLOOKUP($E3304,IGE_2018!$B$8:$Z$347,4,0)</f>
        <v>Bajo</v>
      </c>
    </row>
    <row r="3305" spans="1:13" x14ac:dyDescent="0.3">
      <c r="A3305" s="139">
        <f t="shared" si="3301"/>
        <v>87</v>
      </c>
      <c r="B3305" s="148">
        <f t="shared" si="3303"/>
        <v>31</v>
      </c>
      <c r="D3305" s="149" t="str">
        <f>+VLOOKUP($A3305,mUNICIPIOS!$B$4:$F$343,2,0)</f>
        <v>Sololá</v>
      </c>
      <c r="E3305" s="149">
        <f>+VLOOKUP($A3305,mUNICIPIOS!$B$4:$F$343,3,0)</f>
        <v>702</v>
      </c>
      <c r="F3305" s="149" t="str">
        <f>+VLOOKUP($A3305,mUNICIPIOS!$B$4:$F$343,4,0)</f>
        <v>San José Chacayá</v>
      </c>
      <c r="G3305" s="139" t="str">
        <f t="shared" ref="G3305:K3305" si="3363">+G3267</f>
        <v>06</v>
      </c>
      <c r="H3305" t="str">
        <f t="shared" si="3363"/>
        <v>IGE</v>
      </c>
      <c r="I3305" t="str">
        <f t="shared" si="3363"/>
        <v>Índice de Gestión Estratégica</v>
      </c>
      <c r="J3305" t="str">
        <f t="shared" si="3363"/>
        <v>06-02</v>
      </c>
      <c r="K3305" t="str">
        <f t="shared" si="3363"/>
        <v>Relación Plan de Desarrollo Municipal y Ordenamiento Territorial (PDM-OT) - Plan Estratégico Institucional (PEI) - Plan Operativo Multianual (POM) - Plan Operativo Anual (POA)</v>
      </c>
      <c r="L3305" s="150">
        <f>+VLOOKUP($E3305,IGE_2018!$B$8:$Z$347,6,0)</f>
        <v>0</v>
      </c>
      <c r="M3305" s="142" t="str">
        <f>+VLOOKUP($E3305,IGE_2018!$B$8:$Z$347,7,0)</f>
        <v>Bajo</v>
      </c>
    </row>
    <row r="3306" spans="1:13" x14ac:dyDescent="0.3">
      <c r="A3306" s="139">
        <f t="shared" si="3301"/>
        <v>87</v>
      </c>
      <c r="B3306" s="148">
        <f t="shared" si="3303"/>
        <v>32</v>
      </c>
      <c r="D3306" s="149" t="str">
        <f>+VLOOKUP($A3306,mUNICIPIOS!$B$4:$F$343,2,0)</f>
        <v>Sololá</v>
      </c>
      <c r="E3306" s="149">
        <f>+VLOOKUP($A3306,mUNICIPIOS!$B$4:$F$343,3,0)</f>
        <v>702</v>
      </c>
      <c r="F3306" s="149" t="str">
        <f>+VLOOKUP($A3306,mUNICIPIOS!$B$4:$F$343,4,0)</f>
        <v>San José Chacayá</v>
      </c>
      <c r="G3306" s="139" t="str">
        <f t="shared" ref="G3306:K3306" si="3364">+G3268</f>
        <v>06</v>
      </c>
      <c r="H3306" t="str">
        <f t="shared" si="3364"/>
        <v>IGE</v>
      </c>
      <c r="I3306" t="str">
        <f t="shared" si="3364"/>
        <v>Índice de Gestión Estratégica</v>
      </c>
      <c r="J3306" t="str">
        <f t="shared" si="3364"/>
        <v>06-03</v>
      </c>
      <c r="K3306" t="str">
        <f t="shared" si="3364"/>
        <v>Presupuesto de egresos relacionado a competencias municipales que responden a prioridades nacionales de desarrollo.</v>
      </c>
      <c r="L3306" s="150">
        <f>+VLOOKUP($E3306,IGE_2018!$B$8:$Z$347,9,0)</f>
        <v>0.16959395506301159</v>
      </c>
      <c r="M3306" s="142" t="str">
        <f>+VLOOKUP($E3306,IGE_2018!$B$8:$Z$347,10,0)</f>
        <v>Bajo</v>
      </c>
    </row>
    <row r="3307" spans="1:13" x14ac:dyDescent="0.3">
      <c r="A3307" s="139">
        <f t="shared" si="3301"/>
        <v>87</v>
      </c>
      <c r="B3307" s="148">
        <f t="shared" si="3303"/>
        <v>33</v>
      </c>
      <c r="D3307" s="149" t="str">
        <f>+VLOOKUP($A3307,mUNICIPIOS!$B$4:$F$343,2,0)</f>
        <v>Sololá</v>
      </c>
      <c r="E3307" s="149">
        <f>+VLOOKUP($A3307,mUNICIPIOS!$B$4:$F$343,3,0)</f>
        <v>702</v>
      </c>
      <c r="F3307" s="149" t="str">
        <f>+VLOOKUP($A3307,mUNICIPIOS!$B$4:$F$343,4,0)</f>
        <v>San José Chacayá</v>
      </c>
      <c r="G3307" s="139" t="str">
        <f t="shared" ref="G3307:K3307" si="3365">+G3269</f>
        <v>06</v>
      </c>
      <c r="H3307" t="str">
        <f t="shared" si="3365"/>
        <v>IGE</v>
      </c>
      <c r="I3307" t="str">
        <f t="shared" si="3365"/>
        <v>Índice de Gestión Estratégica</v>
      </c>
      <c r="J3307" t="str">
        <f t="shared" si="3365"/>
        <v>06-04</v>
      </c>
      <c r="K3307" t="str">
        <f t="shared" si="3365"/>
        <v>Institucionalización de la gestión ordenada del territorio</v>
      </c>
      <c r="L3307" s="150">
        <f>+VLOOKUP($E3307,IGE_2018!$B$8:$Z$347,12,0)</f>
        <v>0</v>
      </c>
      <c r="M3307" s="142" t="str">
        <f>+VLOOKUP($E3307,IGE_2018!$B$8:$Z$347,13,0)</f>
        <v>Bajo</v>
      </c>
    </row>
    <row r="3308" spans="1:13" x14ac:dyDescent="0.3">
      <c r="A3308" s="139">
        <f t="shared" si="3301"/>
        <v>87</v>
      </c>
      <c r="B3308" s="148">
        <f t="shared" si="3303"/>
        <v>34</v>
      </c>
      <c r="D3308" s="149" t="str">
        <f>+VLOOKUP($A3308,mUNICIPIOS!$B$4:$F$343,2,0)</f>
        <v>Sololá</v>
      </c>
      <c r="E3308" s="149">
        <f>+VLOOKUP($A3308,mUNICIPIOS!$B$4:$F$343,3,0)</f>
        <v>702</v>
      </c>
      <c r="F3308" s="149" t="str">
        <f>+VLOOKUP($A3308,mUNICIPIOS!$B$4:$F$343,4,0)</f>
        <v>San José Chacayá</v>
      </c>
      <c r="G3308" s="139" t="str">
        <f t="shared" ref="G3308:K3308" si="3366">+G3270</f>
        <v>06</v>
      </c>
      <c r="H3308" t="str">
        <f t="shared" si="3366"/>
        <v>IGE</v>
      </c>
      <c r="I3308" t="str">
        <f t="shared" si="3366"/>
        <v>Índice de Gestión Estratégica</v>
      </c>
      <c r="J3308" t="str">
        <f t="shared" si="3366"/>
        <v>06-05</v>
      </c>
      <c r="K3308" t="str">
        <f t="shared" si="3366"/>
        <v>Acciones para la gestión ordenada del territorio</v>
      </c>
      <c r="L3308" s="150">
        <f>+VLOOKUP($E3308,IGE_2018!$B$8:$Z$347,15,0)</f>
        <v>0.18000000000000005</v>
      </c>
      <c r="M3308" s="142" t="str">
        <f>+VLOOKUP($E3308,IGE_2018!$B$8:$Z$347,16,0)</f>
        <v>Bajo</v>
      </c>
    </row>
    <row r="3309" spans="1:13" x14ac:dyDescent="0.3">
      <c r="A3309" s="139">
        <f t="shared" ref="A3309:A3372" si="3367">+IF(B3308=38,A3308+1,A3308)</f>
        <v>87</v>
      </c>
      <c r="B3309" s="148">
        <f t="shared" si="3303"/>
        <v>35</v>
      </c>
      <c r="D3309" s="149" t="str">
        <f>+VLOOKUP($A3309,mUNICIPIOS!$B$4:$F$343,2,0)</f>
        <v>Sololá</v>
      </c>
      <c r="E3309" s="149">
        <f>+VLOOKUP($A3309,mUNICIPIOS!$B$4:$F$343,3,0)</f>
        <v>702</v>
      </c>
      <c r="F3309" s="149" t="str">
        <f>+VLOOKUP($A3309,mUNICIPIOS!$B$4:$F$343,4,0)</f>
        <v>San José Chacayá</v>
      </c>
      <c r="G3309" s="139" t="str">
        <f t="shared" ref="G3309:K3309" si="3368">+G3271</f>
        <v>06</v>
      </c>
      <c r="H3309" t="str">
        <f t="shared" si="3368"/>
        <v>IGE</v>
      </c>
      <c r="I3309" t="str">
        <f t="shared" si="3368"/>
        <v>Índice de Gestión Estratégica</v>
      </c>
      <c r="J3309" t="str">
        <f t="shared" si="3368"/>
        <v>06-06</v>
      </c>
      <c r="K3309" t="str">
        <f t="shared" si="3368"/>
        <v>Gestión de riesgo en la formulación de proyectos derivados de la planificación operativa anual</v>
      </c>
      <c r="L3309" s="150">
        <f>+VLOOKUP($E3309,IGE_2018!$B$8:$Z$347,18,0)</f>
        <v>0</v>
      </c>
      <c r="M3309" s="142" t="str">
        <f>+VLOOKUP($E3309,IGE_2018!$B$8:$Z$347,19,0)</f>
        <v>Bajo</v>
      </c>
    </row>
    <row r="3310" spans="1:13" x14ac:dyDescent="0.3">
      <c r="A3310" s="139">
        <f t="shared" si="3367"/>
        <v>87</v>
      </c>
      <c r="B3310" s="148">
        <f t="shared" ref="B3310:B3373" si="3369">+B3272</f>
        <v>36</v>
      </c>
      <c r="D3310" s="149" t="str">
        <f>+VLOOKUP($A3310,mUNICIPIOS!$B$4:$F$343,2,0)</f>
        <v>Sololá</v>
      </c>
      <c r="E3310" s="149">
        <f>+VLOOKUP($A3310,mUNICIPIOS!$B$4:$F$343,3,0)</f>
        <v>702</v>
      </c>
      <c r="F3310" s="149" t="str">
        <f>+VLOOKUP($A3310,mUNICIPIOS!$B$4:$F$343,4,0)</f>
        <v>San José Chacayá</v>
      </c>
      <c r="G3310" s="139" t="str">
        <f t="shared" ref="G3310:K3310" si="3370">+G3272</f>
        <v>06</v>
      </c>
      <c r="H3310" t="str">
        <f t="shared" si="3370"/>
        <v>IGE</v>
      </c>
      <c r="I3310" t="str">
        <f t="shared" si="3370"/>
        <v>Índice de Gestión Estratégica</v>
      </c>
      <c r="J3310" t="str">
        <f t="shared" si="3370"/>
        <v>06-07</v>
      </c>
      <c r="K3310" t="str">
        <f t="shared" si="3370"/>
        <v>Ingresos por servicios ambientales en relación a los ingresos propios sin regalías</v>
      </c>
      <c r="L3310" s="150">
        <f>+VLOOKUP($E3310,IGE_2018!$B$8:$Z$347,21,0)</f>
        <v>1.6683820588658367E-2</v>
      </c>
      <c r="M3310" s="142" t="str">
        <f>+VLOOKUP($E3310,IGE_2018!$B$8:$Z$347,22,0)</f>
        <v>Bajo</v>
      </c>
    </row>
    <row r="3311" spans="1:13" x14ac:dyDescent="0.3">
      <c r="A3311" s="139">
        <f t="shared" si="3367"/>
        <v>87</v>
      </c>
      <c r="B3311" s="148">
        <f t="shared" si="3369"/>
        <v>37</v>
      </c>
      <c r="D3311" s="149" t="str">
        <f>+VLOOKUP($A3311,mUNICIPIOS!$B$4:$F$343,2,0)</f>
        <v>Sololá</v>
      </c>
      <c r="E3311" s="149">
        <f>+VLOOKUP($A3311,mUNICIPIOS!$B$4:$F$343,3,0)</f>
        <v>702</v>
      </c>
      <c r="F3311" s="149" t="str">
        <f>+VLOOKUP($A3311,mUNICIPIOS!$B$4:$F$343,4,0)</f>
        <v>San José Chacayá</v>
      </c>
      <c r="G3311" s="139" t="str">
        <f t="shared" ref="G3311:K3311" si="3371">+G3273</f>
        <v>06</v>
      </c>
      <c r="H3311" t="str">
        <f t="shared" si="3371"/>
        <v>IGE</v>
      </c>
      <c r="I3311" t="str">
        <f t="shared" si="3371"/>
        <v>Índice de Gestión Estratégica</v>
      </c>
      <c r="J3311" t="str">
        <f t="shared" si="3371"/>
        <v>INDICE</v>
      </c>
      <c r="K3311">
        <f t="shared" si="3371"/>
        <v>0</v>
      </c>
      <c r="L3311" s="150">
        <f>+VLOOKUP($E3311,IGE_2018!$B$8:$Z$347,24,0)</f>
        <v>7.1066870824618739E-2</v>
      </c>
      <c r="M3311" s="142" t="str">
        <f>+VLOOKUP($E3311,IGE_2018!$B$8:$Z$347,25,0)</f>
        <v>Bajo</v>
      </c>
    </row>
    <row r="3312" spans="1:13" x14ac:dyDescent="0.3">
      <c r="A3312" s="139">
        <f t="shared" si="3367"/>
        <v>87</v>
      </c>
      <c r="B3312" s="148">
        <f t="shared" si="3369"/>
        <v>38</v>
      </c>
      <c r="D3312" s="149" t="str">
        <f>+VLOOKUP($A3312,mUNICIPIOS!$B$4:$F$343,2,0)</f>
        <v>Sololá</v>
      </c>
      <c r="E3312" s="149">
        <f>+VLOOKUP($A3312,mUNICIPIOS!$B$4:$F$343,3,0)</f>
        <v>702</v>
      </c>
      <c r="F3312" s="149" t="str">
        <f>+VLOOKUP($A3312,mUNICIPIOS!$B$4:$F$343,4,0)</f>
        <v>San José Chacayá</v>
      </c>
      <c r="G3312" s="139" t="str">
        <f t="shared" ref="G3312:K3312" si="3372">+G3274</f>
        <v>RANKING</v>
      </c>
      <c r="H3312" t="str">
        <f t="shared" si="3372"/>
        <v>RGM</v>
      </c>
      <c r="I3312" t="str">
        <f t="shared" si="3372"/>
        <v>Ranking de la Gestión Municipal 2018</v>
      </c>
      <c r="J3312" t="str">
        <f t="shared" si="3372"/>
        <v>RANKING</v>
      </c>
      <c r="K3312">
        <f t="shared" si="3372"/>
        <v>0</v>
      </c>
      <c r="L3312" s="151">
        <f>+VLOOKUP($E3312,Resultados_generales!$C$8:$AE$347,27,0)</f>
        <v>0.24848205961448985</v>
      </c>
      <c r="M3312" t="str">
        <f>+VLOOKUP($E3312,Resultados_generales!$C$8:$AE$347,28,0)</f>
        <v>Medio bajo</v>
      </c>
    </row>
    <row r="3313" spans="1:13" x14ac:dyDescent="0.3">
      <c r="A3313" s="139">
        <f t="shared" si="3367"/>
        <v>88</v>
      </c>
      <c r="B3313" s="148">
        <f t="shared" si="3369"/>
        <v>1</v>
      </c>
      <c r="D3313" s="149" t="str">
        <f>+VLOOKUP($A3313,mUNICIPIOS!$B$4:$F$343,2,0)</f>
        <v>Sololá</v>
      </c>
      <c r="E3313" s="149">
        <f>+VLOOKUP($A3313,mUNICIPIOS!$B$4:$F$343,3,0)</f>
        <v>703</v>
      </c>
      <c r="F3313" s="149" t="str">
        <f>+VLOOKUP($A3313,mUNICIPIOS!$B$4:$F$343,4,0)</f>
        <v>Santa María Visitación</v>
      </c>
      <c r="G3313" s="139" t="str">
        <f t="shared" ref="G3313:K3313" si="3373">+G3275</f>
        <v>01</v>
      </c>
      <c r="H3313" t="str">
        <f t="shared" si="3373"/>
        <v>IPC</v>
      </c>
      <c r="I3313" t="str">
        <f t="shared" si="3373"/>
        <v>Índice de Participación Ciudadana</v>
      </c>
      <c r="J3313" t="str">
        <f t="shared" si="3373"/>
        <v>01-01</v>
      </c>
      <c r="K3313" t="str">
        <f t="shared" si="3373"/>
        <v>Número de reuniones del COMUDE en el año de la medición.</v>
      </c>
      <c r="L3313" s="150">
        <f>+VLOOKUP($E3313,IPC_2018!$B$8:$T$347,3,0)</f>
        <v>0.66666666666666663</v>
      </c>
      <c r="M3313" s="142" t="str">
        <f>+VLOOKUP($E3313,IPC_2018!$B$8:$T$347,4,0)</f>
        <v>Medio alto</v>
      </c>
    </row>
    <row r="3314" spans="1:13" x14ac:dyDescent="0.3">
      <c r="A3314" s="139">
        <f t="shared" si="3367"/>
        <v>88</v>
      </c>
      <c r="B3314" s="148">
        <f t="shared" si="3369"/>
        <v>2</v>
      </c>
      <c r="D3314" s="149" t="str">
        <f>+VLOOKUP($A3314,mUNICIPIOS!$B$4:$F$343,2,0)</f>
        <v>Sololá</v>
      </c>
      <c r="E3314" s="149">
        <f>+VLOOKUP($A3314,mUNICIPIOS!$B$4:$F$343,3,0)</f>
        <v>703</v>
      </c>
      <c r="F3314" s="149" t="str">
        <f>+VLOOKUP($A3314,mUNICIPIOS!$B$4:$F$343,4,0)</f>
        <v>Santa María Visitación</v>
      </c>
      <c r="G3314" s="139" t="str">
        <f t="shared" ref="G3314:K3314" si="3374">+G3276</f>
        <v>01</v>
      </c>
      <c r="H3314" t="str">
        <f t="shared" si="3374"/>
        <v>IPC</v>
      </c>
      <c r="I3314" t="str">
        <f t="shared" si="3374"/>
        <v>Índice de Participación Ciudadana</v>
      </c>
      <c r="J3314" t="str">
        <f t="shared" si="3374"/>
        <v>01-02</v>
      </c>
      <c r="K3314" t="str">
        <f t="shared" si="3374"/>
        <v>Participación de Alcaldes, Concejales y Síndicos determinados o designados en el COMUDE</v>
      </c>
      <c r="L3314" s="150">
        <f>+VLOOKUP($E3314,IPC_2018!$B$8:$T$347,6,0)</f>
        <v>0.9375</v>
      </c>
      <c r="M3314" s="142" t="str">
        <f>+VLOOKUP($E3314,IPC_2018!$B$8:$T$347,7,0)</f>
        <v>Alto</v>
      </c>
    </row>
    <row r="3315" spans="1:13" x14ac:dyDescent="0.3">
      <c r="A3315" s="139">
        <f t="shared" si="3367"/>
        <v>88</v>
      </c>
      <c r="B3315" s="148">
        <f t="shared" si="3369"/>
        <v>3</v>
      </c>
      <c r="D3315" s="149" t="str">
        <f>+VLOOKUP($A3315,mUNICIPIOS!$B$4:$F$343,2,0)</f>
        <v>Sololá</v>
      </c>
      <c r="E3315" s="149">
        <f>+VLOOKUP($A3315,mUNICIPIOS!$B$4:$F$343,3,0)</f>
        <v>703</v>
      </c>
      <c r="F3315" s="149" t="str">
        <f>+VLOOKUP($A3315,mUNICIPIOS!$B$4:$F$343,4,0)</f>
        <v>Santa María Visitación</v>
      </c>
      <c r="G3315" s="139" t="str">
        <f t="shared" ref="G3315:K3315" si="3375">+G3277</f>
        <v>01</v>
      </c>
      <c r="H3315" t="str">
        <f t="shared" si="3375"/>
        <v>IPC</v>
      </c>
      <c r="I3315" t="str">
        <f t="shared" si="3375"/>
        <v>Índice de Participación Ciudadana</v>
      </c>
      <c r="J3315" t="str">
        <f t="shared" si="3375"/>
        <v>01-03</v>
      </c>
      <c r="K3315" t="str">
        <f t="shared" si="3375"/>
        <v>Participación  de organizaciones de jóvenes, mujeres, pueblos mayas, xincas, garífunas, y otras organizaciones en el Comude</v>
      </c>
      <c r="L3315" s="150">
        <f>+VLOOKUP($E3315,IPC_2018!$B$8:$T$347,9,0)</f>
        <v>0.70136986301369864</v>
      </c>
      <c r="M3315" s="142" t="str">
        <f>+VLOOKUP($E3315,IPC_2018!$B$8:$T$347,10,0)</f>
        <v>Medio alto</v>
      </c>
    </row>
    <row r="3316" spans="1:13" x14ac:dyDescent="0.3">
      <c r="A3316" s="139">
        <f t="shared" si="3367"/>
        <v>88</v>
      </c>
      <c r="B3316" s="148">
        <f t="shared" si="3369"/>
        <v>4</v>
      </c>
      <c r="D3316" s="149" t="str">
        <f>+VLOOKUP($A3316,mUNICIPIOS!$B$4:$F$343,2,0)</f>
        <v>Sololá</v>
      </c>
      <c r="E3316" s="149">
        <f>+VLOOKUP($A3316,mUNICIPIOS!$B$4:$F$343,3,0)</f>
        <v>703</v>
      </c>
      <c r="F3316" s="149" t="str">
        <f>+VLOOKUP($A3316,mUNICIPIOS!$B$4:$F$343,4,0)</f>
        <v>Santa María Visitación</v>
      </c>
      <c r="G3316" s="139" t="str">
        <f t="shared" ref="G3316:K3316" si="3376">+G3278</f>
        <v>01</v>
      </c>
      <c r="H3316" t="str">
        <f t="shared" si="3376"/>
        <v>IPC</v>
      </c>
      <c r="I3316" t="str">
        <f t="shared" si="3376"/>
        <v>Índice de Participación Ciudadana</v>
      </c>
      <c r="J3316" t="str">
        <f t="shared" si="3376"/>
        <v>01-04</v>
      </c>
      <c r="K3316" t="str">
        <f t="shared" si="3376"/>
        <v>Representatividad territorial del Comude.</v>
      </c>
      <c r="L3316" s="150">
        <f>+VLOOKUP($E3316,IPC_2018!$B$8:$T$347,12,0)</f>
        <v>0.57586206896551728</v>
      </c>
      <c r="M3316" s="142" t="str">
        <f>+VLOOKUP($E3316,IPC_2018!$B$8:$T$347,13,0)</f>
        <v>Medio</v>
      </c>
    </row>
    <row r="3317" spans="1:13" x14ac:dyDescent="0.3">
      <c r="A3317" s="139">
        <f t="shared" si="3367"/>
        <v>88</v>
      </c>
      <c r="B3317" s="148">
        <f t="shared" si="3369"/>
        <v>5</v>
      </c>
      <c r="D3317" s="149" t="str">
        <f>+VLOOKUP($A3317,mUNICIPIOS!$B$4:$F$343,2,0)</f>
        <v>Sololá</v>
      </c>
      <c r="E3317" s="149">
        <f>+VLOOKUP($A3317,mUNICIPIOS!$B$4:$F$343,3,0)</f>
        <v>703</v>
      </c>
      <c r="F3317" s="149" t="str">
        <f>+VLOOKUP($A3317,mUNICIPIOS!$B$4:$F$343,4,0)</f>
        <v>Santa María Visitación</v>
      </c>
      <c r="G3317" s="139" t="str">
        <f t="shared" ref="G3317:K3317" si="3377">+G3279</f>
        <v>01</v>
      </c>
      <c r="H3317" t="str">
        <f t="shared" si="3377"/>
        <v>IPC</v>
      </c>
      <c r="I3317" t="str">
        <f t="shared" si="3377"/>
        <v>Índice de Participación Ciudadana</v>
      </c>
      <c r="J3317" t="str">
        <f t="shared" si="3377"/>
        <v>01-05</v>
      </c>
      <c r="K3317" t="str">
        <f t="shared" si="3377"/>
        <v>Funcionamiento del Comude</v>
      </c>
      <c r="L3317" s="150">
        <f>+VLOOKUP($E3317,IPC_2018!$B$8:$T$347,15,0)</f>
        <v>0.54196113093355514</v>
      </c>
      <c r="M3317" s="142" t="str">
        <f>+VLOOKUP($E3317,IPC_2018!$B$8:$T$347,16,0)</f>
        <v>Medio</v>
      </c>
    </row>
    <row r="3318" spans="1:13" x14ac:dyDescent="0.3">
      <c r="A3318" s="139">
        <f t="shared" si="3367"/>
        <v>88</v>
      </c>
      <c r="B3318" s="148">
        <f t="shared" si="3369"/>
        <v>6</v>
      </c>
      <c r="D3318" s="149" t="str">
        <f>+VLOOKUP($A3318,mUNICIPIOS!$B$4:$F$343,2,0)</f>
        <v>Sololá</v>
      </c>
      <c r="E3318" s="149">
        <f>+VLOOKUP($A3318,mUNICIPIOS!$B$4:$F$343,3,0)</f>
        <v>703</v>
      </c>
      <c r="F3318" s="149" t="str">
        <f>+VLOOKUP($A3318,mUNICIPIOS!$B$4:$F$343,4,0)</f>
        <v>Santa María Visitación</v>
      </c>
      <c r="G3318" s="139" t="str">
        <f t="shared" ref="G3318:K3318" si="3378">+G3280</f>
        <v>01</v>
      </c>
      <c r="H3318" t="str">
        <f t="shared" si="3378"/>
        <v>IPC</v>
      </c>
      <c r="I3318" t="str">
        <f t="shared" si="3378"/>
        <v>Índice de Participación Ciudadana</v>
      </c>
      <c r="J3318" t="str">
        <f t="shared" si="3378"/>
        <v>INDICE</v>
      </c>
      <c r="K3318">
        <f t="shared" si="3378"/>
        <v>0</v>
      </c>
      <c r="L3318" s="150">
        <f>+VLOOKUP($E3318,IPC_2018!$B$8:$T$347,18,0)</f>
        <v>0.67339979277024897</v>
      </c>
      <c r="M3318" s="142" t="str">
        <f>+VLOOKUP($E3318,IPC_2018!$B$8:$T$347,19,0)</f>
        <v>Medio alto</v>
      </c>
    </row>
    <row r="3319" spans="1:13" x14ac:dyDescent="0.3">
      <c r="A3319" s="139">
        <f t="shared" si="3367"/>
        <v>88</v>
      </c>
      <c r="B3319" s="148">
        <f t="shared" si="3369"/>
        <v>7</v>
      </c>
      <c r="D3319" s="149" t="str">
        <f>+VLOOKUP($A3319,mUNICIPIOS!$B$4:$F$343,2,0)</f>
        <v>Sololá</v>
      </c>
      <c r="E3319" s="149">
        <f>+VLOOKUP($A3319,mUNICIPIOS!$B$4:$F$343,3,0)</f>
        <v>703</v>
      </c>
      <c r="F3319" s="149" t="str">
        <f>+VLOOKUP($A3319,mUNICIPIOS!$B$4:$F$343,4,0)</f>
        <v>Santa María Visitación</v>
      </c>
      <c r="G3319" s="139" t="str">
        <f t="shared" ref="G3319:K3319" si="3379">+G3281</f>
        <v>02</v>
      </c>
      <c r="H3319" t="str">
        <f t="shared" si="3379"/>
        <v>IIC</v>
      </c>
      <c r="I3319" t="str">
        <f t="shared" si="3379"/>
        <v>Índice de Información a la Ciudadanía</v>
      </c>
      <c r="J3319" t="str">
        <f t="shared" si="3379"/>
        <v>02-01</v>
      </c>
      <c r="K3319" t="str">
        <f t="shared" si="3379"/>
        <v>Rendición de cuentas cuatrimestral y anual al Comude enfocadas en resultados.</v>
      </c>
      <c r="L3319" s="150">
        <f>+VLOOKUP($E3319,IIC_2018!$B$8:$Q$347,3,0)</f>
        <v>0.60000000000000009</v>
      </c>
      <c r="M3319" s="142" t="str">
        <f>+VLOOKUP($E3319,IIC_2018!$B$8:$Q$347,4,0)</f>
        <v>Medio</v>
      </c>
    </row>
    <row r="3320" spans="1:13" x14ac:dyDescent="0.3">
      <c r="A3320" s="139">
        <f t="shared" si="3367"/>
        <v>88</v>
      </c>
      <c r="B3320" s="148">
        <f t="shared" si="3369"/>
        <v>8</v>
      </c>
      <c r="D3320" s="149" t="str">
        <f>+VLOOKUP($A3320,mUNICIPIOS!$B$4:$F$343,2,0)</f>
        <v>Sololá</v>
      </c>
      <c r="E3320" s="149">
        <f>+VLOOKUP($A3320,mUNICIPIOS!$B$4:$F$343,3,0)</f>
        <v>703</v>
      </c>
      <c r="F3320" s="149" t="str">
        <f>+VLOOKUP($A3320,mUNICIPIOS!$B$4:$F$343,4,0)</f>
        <v>Santa María Visitación</v>
      </c>
      <c r="G3320" s="139" t="str">
        <f t="shared" ref="G3320:K3320" si="3380">+G3282</f>
        <v>02</v>
      </c>
      <c r="H3320" t="str">
        <f t="shared" si="3380"/>
        <v>IIC</v>
      </c>
      <c r="I3320" t="str">
        <f t="shared" si="3380"/>
        <v>Índice de Información a la Ciudadanía</v>
      </c>
      <c r="J3320" t="str">
        <f t="shared" si="3380"/>
        <v>02-02</v>
      </c>
      <c r="K3320" t="str">
        <f t="shared" si="3380"/>
        <v>Información presupuestaria y otra información brindada a la ciudadanía disponible en medios locales de comunicación.</v>
      </c>
      <c r="L3320" s="150">
        <f>+VLOOKUP($E3320,IIC_2018!$B$8:$Q$347,6,0)</f>
        <v>1</v>
      </c>
      <c r="M3320" s="142" t="str">
        <f>+VLOOKUP($E3320,IIC_2018!$B$8:$Q$347,7,0)</f>
        <v>Alto</v>
      </c>
    </row>
    <row r="3321" spans="1:13" x14ac:dyDescent="0.3">
      <c r="A3321" s="139">
        <f t="shared" si="3367"/>
        <v>88</v>
      </c>
      <c r="B3321" s="148">
        <f t="shared" si="3369"/>
        <v>9</v>
      </c>
      <c r="D3321" s="149" t="str">
        <f>+VLOOKUP($A3321,mUNICIPIOS!$B$4:$F$343,2,0)</f>
        <v>Sololá</v>
      </c>
      <c r="E3321" s="149">
        <f>+VLOOKUP($A3321,mUNICIPIOS!$B$4:$F$343,3,0)</f>
        <v>703</v>
      </c>
      <c r="F3321" s="149" t="str">
        <f>+VLOOKUP($A3321,mUNICIPIOS!$B$4:$F$343,4,0)</f>
        <v>Santa María Visitación</v>
      </c>
      <c r="G3321" s="139" t="str">
        <f t="shared" ref="G3321:K3321" si="3381">+G3283</f>
        <v>02</v>
      </c>
      <c r="H3321" t="str">
        <f t="shared" si="3381"/>
        <v>IIC</v>
      </c>
      <c r="I3321" t="str">
        <f t="shared" si="3381"/>
        <v>Índice de Información a la Ciudadanía</v>
      </c>
      <c r="J3321" t="str">
        <f t="shared" si="3381"/>
        <v>02-03</v>
      </c>
      <c r="K3321" t="str">
        <f t="shared" si="3381"/>
        <v>Información pública de oficio actualizada y disponible de acuerdo a la LAIP y uso de internet.</v>
      </c>
      <c r="L3321" s="150">
        <f>+VLOOKUP($E3321,IIC_2018!$B$8:$Q$347,9,0)</f>
        <v>0.88</v>
      </c>
      <c r="M3321" s="142" t="str">
        <f>+VLOOKUP($E3321,IIC_2018!$B$8:$Q$347,10,0)</f>
        <v>Alto</v>
      </c>
    </row>
    <row r="3322" spans="1:13" x14ac:dyDescent="0.3">
      <c r="A3322" s="139">
        <f t="shared" si="3367"/>
        <v>88</v>
      </c>
      <c r="B3322" s="148">
        <f t="shared" si="3369"/>
        <v>10</v>
      </c>
      <c r="D3322" s="149" t="str">
        <f>+VLOOKUP($A3322,mUNICIPIOS!$B$4:$F$343,2,0)</f>
        <v>Sololá</v>
      </c>
      <c r="E3322" s="149">
        <f>+VLOOKUP($A3322,mUNICIPIOS!$B$4:$F$343,3,0)</f>
        <v>703</v>
      </c>
      <c r="F3322" s="149" t="str">
        <f>+VLOOKUP($A3322,mUNICIPIOS!$B$4:$F$343,4,0)</f>
        <v>Santa María Visitación</v>
      </c>
      <c r="G3322" s="139" t="str">
        <f t="shared" ref="G3322:K3322" si="3382">+G3284</f>
        <v>02</v>
      </c>
      <c r="H3322" t="str">
        <f t="shared" si="3382"/>
        <v>IIC</v>
      </c>
      <c r="I3322" t="str">
        <f t="shared" si="3382"/>
        <v>Índice de Información a la Ciudadanía</v>
      </c>
      <c r="J3322" t="str">
        <f t="shared" si="3382"/>
        <v>02-04</v>
      </c>
      <c r="K3322" t="str">
        <f t="shared" si="3382"/>
        <v>Relación del monto contratado por medio de Guate compras con el total del presupuesto de egresos vigente.</v>
      </c>
      <c r="L3322" s="150">
        <f>+VLOOKUP($E3322,IIC_2018!$B$8:$Q$347,12,0)</f>
        <v>0.71349896547622516</v>
      </c>
      <c r="M3322" s="142" t="str">
        <f>+VLOOKUP($E3322,IIC_2018!$B$8:$Q$347,13,0)</f>
        <v>Medio alto</v>
      </c>
    </row>
    <row r="3323" spans="1:13" x14ac:dyDescent="0.3">
      <c r="A3323" s="139">
        <f t="shared" si="3367"/>
        <v>88</v>
      </c>
      <c r="B3323" s="148">
        <f t="shared" si="3369"/>
        <v>11</v>
      </c>
      <c r="D3323" s="149" t="str">
        <f>+VLOOKUP($A3323,mUNICIPIOS!$B$4:$F$343,2,0)</f>
        <v>Sololá</v>
      </c>
      <c r="E3323" s="149">
        <f>+VLOOKUP($A3323,mUNICIPIOS!$B$4:$F$343,3,0)</f>
        <v>703</v>
      </c>
      <c r="F3323" s="149" t="str">
        <f>+VLOOKUP($A3323,mUNICIPIOS!$B$4:$F$343,4,0)</f>
        <v>Santa María Visitación</v>
      </c>
      <c r="G3323" s="139" t="str">
        <f t="shared" ref="G3323:K3323" si="3383">+G3285</f>
        <v>02</v>
      </c>
      <c r="H3323" t="str">
        <f t="shared" si="3383"/>
        <v>IIC</v>
      </c>
      <c r="I3323" t="str">
        <f t="shared" si="3383"/>
        <v>Índice de Información a la Ciudadanía</v>
      </c>
      <c r="J3323" t="str">
        <f t="shared" si="3383"/>
        <v>INDICE</v>
      </c>
      <c r="K3323">
        <f t="shared" si="3383"/>
        <v>0</v>
      </c>
      <c r="L3323" s="150">
        <f>+VLOOKUP($E3323,IIC_2018!$B$8:$Q$347,15,0)</f>
        <v>0.79837474136905628</v>
      </c>
      <c r="M3323" s="142" t="str">
        <f>+VLOOKUP($E3323,IIC_2018!$B$8:$Q$347,16,0)</f>
        <v>Medio alto</v>
      </c>
    </row>
    <row r="3324" spans="1:13" x14ac:dyDescent="0.3">
      <c r="A3324" s="139">
        <f t="shared" si="3367"/>
        <v>88</v>
      </c>
      <c r="B3324" s="148">
        <f t="shared" si="3369"/>
        <v>12</v>
      </c>
      <c r="D3324" s="149" t="str">
        <f>+VLOOKUP($A3324,mUNICIPIOS!$B$4:$F$343,2,0)</f>
        <v>Sololá</v>
      </c>
      <c r="E3324" s="149">
        <f>+VLOOKUP($A3324,mUNICIPIOS!$B$4:$F$343,3,0)</f>
        <v>703</v>
      </c>
      <c r="F3324" s="149" t="str">
        <f>+VLOOKUP($A3324,mUNICIPIOS!$B$4:$F$343,4,0)</f>
        <v>Santa María Visitación</v>
      </c>
      <c r="G3324" s="139" t="str">
        <f t="shared" ref="G3324:K3324" si="3384">+G3286</f>
        <v>03</v>
      </c>
      <c r="H3324" t="str">
        <f t="shared" si="3384"/>
        <v>ISP</v>
      </c>
      <c r="I3324" t="str">
        <f t="shared" si="3384"/>
        <v>Índice de Servicios Públicos</v>
      </c>
      <c r="J3324" t="str">
        <f t="shared" si="3384"/>
        <v>03-01</v>
      </c>
      <c r="K3324" t="str">
        <f t="shared" si="3384"/>
        <v>Cobertura del servicio público de agua</v>
      </c>
      <c r="L3324" s="150">
        <f>+VLOOKUP($E3324,ISP_2018!$B$8:$T$347,3,0)</f>
        <v>0.63244047619047616</v>
      </c>
      <c r="M3324" s="142" t="str">
        <f>+VLOOKUP($E3324,ISP_2018!$B$8:$T$347,4,0)</f>
        <v>Medio alto</v>
      </c>
    </row>
    <row r="3325" spans="1:13" x14ac:dyDescent="0.3">
      <c r="A3325" s="139">
        <f t="shared" si="3367"/>
        <v>88</v>
      </c>
      <c r="B3325" s="148">
        <f t="shared" si="3369"/>
        <v>13</v>
      </c>
      <c r="D3325" s="149" t="str">
        <f>+VLOOKUP($A3325,mUNICIPIOS!$B$4:$F$343,2,0)</f>
        <v>Sololá</v>
      </c>
      <c r="E3325" s="149">
        <f>+VLOOKUP($A3325,mUNICIPIOS!$B$4:$F$343,3,0)</f>
        <v>703</v>
      </c>
      <c r="F3325" s="149" t="str">
        <f>+VLOOKUP($A3325,mUNICIPIOS!$B$4:$F$343,4,0)</f>
        <v>Santa María Visitación</v>
      </c>
      <c r="G3325" s="139" t="str">
        <f t="shared" ref="G3325:K3325" si="3385">+G3287</f>
        <v>03</v>
      </c>
      <c r="H3325" t="str">
        <f t="shared" si="3385"/>
        <v>ISP</v>
      </c>
      <c r="I3325" t="str">
        <f t="shared" si="3385"/>
        <v>Índice de Servicios Públicos</v>
      </c>
      <c r="J3325" t="str">
        <f t="shared" si="3385"/>
        <v>03-02</v>
      </c>
      <c r="K3325" t="str">
        <f t="shared" si="3385"/>
        <v>Control de la calidad del servicio público de agua</v>
      </c>
      <c r="L3325" s="150">
        <f>+VLOOKUP($E3325,ISP_2018!$B$8:$T$347,6,0)</f>
        <v>9.722222222222221E-2</v>
      </c>
      <c r="M3325" s="142" t="str">
        <f>+VLOOKUP($E3325,ISP_2018!$B$8:$T$347,7,0)</f>
        <v>Bajo</v>
      </c>
    </row>
    <row r="3326" spans="1:13" x14ac:dyDescent="0.3">
      <c r="A3326" s="139">
        <f t="shared" si="3367"/>
        <v>88</v>
      </c>
      <c r="B3326" s="148">
        <f t="shared" si="3369"/>
        <v>14</v>
      </c>
      <c r="D3326" s="149" t="str">
        <f>+VLOOKUP($A3326,mUNICIPIOS!$B$4:$F$343,2,0)</f>
        <v>Sololá</v>
      </c>
      <c r="E3326" s="149">
        <f>+VLOOKUP($A3326,mUNICIPIOS!$B$4:$F$343,3,0)</f>
        <v>703</v>
      </c>
      <c r="F3326" s="149" t="str">
        <f>+VLOOKUP($A3326,mUNICIPIOS!$B$4:$F$343,4,0)</f>
        <v>Santa María Visitación</v>
      </c>
      <c r="G3326" s="139" t="str">
        <f t="shared" ref="G3326:K3326" si="3386">+G3288</f>
        <v>03</v>
      </c>
      <c r="H3326" t="str">
        <f t="shared" si="3386"/>
        <v>ISP</v>
      </c>
      <c r="I3326" t="str">
        <f t="shared" si="3386"/>
        <v>Índice de Servicios Públicos</v>
      </c>
      <c r="J3326" t="str">
        <f t="shared" si="3386"/>
        <v>03-03</v>
      </c>
      <c r="K3326" t="str">
        <f t="shared" si="3386"/>
        <v>Disposición  y tratamiento  de aguas residuales</v>
      </c>
      <c r="L3326" s="150">
        <f>+VLOOKUP($E3326,ISP_2018!$B$8:$T$347,9,0)</f>
        <v>0.37494682000356844</v>
      </c>
      <c r="M3326" s="142" t="str">
        <f>+VLOOKUP($E3326,ISP_2018!$B$8:$T$347,10,0)</f>
        <v>Medio bajo</v>
      </c>
    </row>
    <row r="3327" spans="1:13" x14ac:dyDescent="0.3">
      <c r="A3327" s="139">
        <f t="shared" si="3367"/>
        <v>88</v>
      </c>
      <c r="B3327" s="148">
        <f t="shared" si="3369"/>
        <v>15</v>
      </c>
      <c r="D3327" s="149" t="str">
        <f>+VLOOKUP($A3327,mUNICIPIOS!$B$4:$F$343,2,0)</f>
        <v>Sololá</v>
      </c>
      <c r="E3327" s="149">
        <f>+VLOOKUP($A3327,mUNICIPIOS!$B$4:$F$343,3,0)</f>
        <v>703</v>
      </c>
      <c r="F3327" s="149" t="str">
        <f>+VLOOKUP($A3327,mUNICIPIOS!$B$4:$F$343,4,0)</f>
        <v>Santa María Visitación</v>
      </c>
      <c r="G3327" s="139" t="str">
        <f t="shared" ref="G3327:K3327" si="3387">+G3289</f>
        <v>03</v>
      </c>
      <c r="H3327" t="str">
        <f t="shared" si="3387"/>
        <v>ISP</v>
      </c>
      <c r="I3327" t="str">
        <f t="shared" si="3387"/>
        <v>Índice de Servicios Públicos</v>
      </c>
      <c r="J3327" t="str">
        <f t="shared" si="3387"/>
        <v>03-04</v>
      </c>
      <c r="K3327" t="str">
        <f t="shared" si="3387"/>
        <v>Gestión y manejo de los residuos y desechos sólidos</v>
      </c>
      <c r="L3327" s="150">
        <f>+VLOOKUP($E3327,ISP_2018!$B$8:$T$347,12,0)</f>
        <v>0.86245809539638896</v>
      </c>
      <c r="M3327" s="142" t="str">
        <f>+VLOOKUP($E3327,ISP_2018!$B$8:$T$347,13,0)</f>
        <v>Alto</v>
      </c>
    </row>
    <row r="3328" spans="1:13" x14ac:dyDescent="0.3">
      <c r="A3328" s="139">
        <f t="shared" si="3367"/>
        <v>88</v>
      </c>
      <c r="B3328" s="148">
        <f t="shared" si="3369"/>
        <v>16</v>
      </c>
      <c r="D3328" s="149" t="str">
        <f>+VLOOKUP($A3328,mUNICIPIOS!$B$4:$F$343,2,0)</f>
        <v>Sololá</v>
      </c>
      <c r="E3328" s="149">
        <f>+VLOOKUP($A3328,mUNICIPIOS!$B$4:$F$343,3,0)</f>
        <v>703</v>
      </c>
      <c r="F3328" s="149" t="str">
        <f>+VLOOKUP($A3328,mUNICIPIOS!$B$4:$F$343,4,0)</f>
        <v>Santa María Visitación</v>
      </c>
      <c r="G3328" s="139" t="str">
        <f t="shared" ref="G3328:K3328" si="3388">+G3290</f>
        <v>03</v>
      </c>
      <c r="H3328" t="str">
        <f t="shared" si="3388"/>
        <v>ISP</v>
      </c>
      <c r="I3328" t="str">
        <f t="shared" si="3388"/>
        <v>Índice de Servicios Públicos</v>
      </c>
      <c r="J3328" t="str">
        <f t="shared" si="3388"/>
        <v>03-05</v>
      </c>
      <c r="K3328" t="str">
        <f t="shared" si="3388"/>
        <v>Gestión de servicios públicos municipales</v>
      </c>
      <c r="L3328" s="150">
        <f>+VLOOKUP($E3328,ISP_2018!$B$8:$T$347,15,0)</f>
        <v>0.1129032258064516</v>
      </c>
      <c r="M3328" s="142" t="str">
        <f>+VLOOKUP($E3328,ISP_2018!$B$8:$T$347,16,0)</f>
        <v>Bajo</v>
      </c>
    </row>
    <row r="3329" spans="1:13" x14ac:dyDescent="0.3">
      <c r="A3329" s="139">
        <f t="shared" si="3367"/>
        <v>88</v>
      </c>
      <c r="B3329" s="148">
        <f t="shared" si="3369"/>
        <v>17</v>
      </c>
      <c r="D3329" s="149" t="str">
        <f>+VLOOKUP($A3329,mUNICIPIOS!$B$4:$F$343,2,0)</f>
        <v>Sololá</v>
      </c>
      <c r="E3329" s="149">
        <f>+VLOOKUP($A3329,mUNICIPIOS!$B$4:$F$343,3,0)</f>
        <v>703</v>
      </c>
      <c r="F3329" s="149" t="str">
        <f>+VLOOKUP($A3329,mUNICIPIOS!$B$4:$F$343,4,0)</f>
        <v>Santa María Visitación</v>
      </c>
      <c r="G3329" s="139" t="str">
        <f t="shared" ref="G3329:K3329" si="3389">+G3291</f>
        <v>03</v>
      </c>
      <c r="H3329" t="str">
        <f t="shared" si="3389"/>
        <v>ISP</v>
      </c>
      <c r="I3329" t="str">
        <f t="shared" si="3389"/>
        <v>Índice de Servicios Públicos</v>
      </c>
      <c r="J3329" t="str">
        <f t="shared" si="3389"/>
        <v>INDICE</v>
      </c>
      <c r="K3329">
        <f t="shared" si="3389"/>
        <v>0</v>
      </c>
      <c r="L3329" s="150">
        <f>+VLOOKUP($E3329,ISP_2018!$B$8:$T$347,18,0)</f>
        <v>0.36247234252699612</v>
      </c>
      <c r="M3329" s="142" t="str">
        <f>+VLOOKUP($E3329,ISP_2018!$B$8:$T$347,19,0)</f>
        <v>Medio bajo</v>
      </c>
    </row>
    <row r="3330" spans="1:13" x14ac:dyDescent="0.3">
      <c r="A3330" s="139">
        <f t="shared" si="3367"/>
        <v>88</v>
      </c>
      <c r="B3330" s="148">
        <f t="shared" si="3369"/>
        <v>18</v>
      </c>
      <c r="D3330" s="149" t="str">
        <f>+VLOOKUP($A3330,mUNICIPIOS!$B$4:$F$343,2,0)</f>
        <v>Sololá</v>
      </c>
      <c r="E3330" s="149">
        <f>+VLOOKUP($A3330,mUNICIPIOS!$B$4:$F$343,3,0)</f>
        <v>703</v>
      </c>
      <c r="F3330" s="149" t="str">
        <f>+VLOOKUP($A3330,mUNICIPIOS!$B$4:$F$343,4,0)</f>
        <v>Santa María Visitación</v>
      </c>
      <c r="G3330" s="139" t="str">
        <f t="shared" ref="G3330:K3330" si="3390">+G3292</f>
        <v>04</v>
      </c>
      <c r="H3330" t="str">
        <f t="shared" si="3390"/>
        <v>IGA</v>
      </c>
      <c r="I3330" t="str">
        <f t="shared" si="3390"/>
        <v>Índice de Gestión Administrativa</v>
      </c>
      <c r="J3330" t="str">
        <f t="shared" si="3390"/>
        <v>04-01</v>
      </c>
      <c r="K3330" t="str">
        <f t="shared" si="3390"/>
        <v>Existencia de elementos de atención municipal orientada al vecino</v>
      </c>
      <c r="L3330" s="150">
        <f>+VLOOKUP($E3330,IGA_2018!$B$8:$N$347,3,0)</f>
        <v>0.75</v>
      </c>
      <c r="M3330" s="142" t="str">
        <f>+VLOOKUP($E3330,IGA_2018!$B$8:$N$347,4,0)</f>
        <v>Medio alto</v>
      </c>
    </row>
    <row r="3331" spans="1:13" x14ac:dyDescent="0.3">
      <c r="A3331" s="139">
        <f t="shared" si="3367"/>
        <v>88</v>
      </c>
      <c r="B3331" s="148">
        <f t="shared" si="3369"/>
        <v>19</v>
      </c>
      <c r="D3331" s="149" t="str">
        <f>+VLOOKUP($A3331,mUNICIPIOS!$B$4:$F$343,2,0)</f>
        <v>Sololá</v>
      </c>
      <c r="E3331" s="149">
        <f>+VLOOKUP($A3331,mUNICIPIOS!$B$4:$F$343,3,0)</f>
        <v>703</v>
      </c>
      <c r="F3331" s="149" t="str">
        <f>+VLOOKUP($A3331,mUNICIPIOS!$B$4:$F$343,4,0)</f>
        <v>Santa María Visitación</v>
      </c>
      <c r="G3331" s="139" t="str">
        <f t="shared" ref="G3331:K3331" si="3391">+G3293</f>
        <v>04</v>
      </c>
      <c r="H3331" t="str">
        <f t="shared" si="3391"/>
        <v>IGA</v>
      </c>
      <c r="I3331" t="str">
        <f t="shared" si="3391"/>
        <v>Índice de Gestión Administrativa</v>
      </c>
      <c r="J3331" t="str">
        <f t="shared" si="3391"/>
        <v>04-02</v>
      </c>
      <c r="K3331" t="str">
        <f t="shared" si="3391"/>
        <v>Gestión del recurso humano.</v>
      </c>
      <c r="L3331" s="150">
        <f>+VLOOKUP($E3331,IGA_2018!$B$8:$N$347,6,0)</f>
        <v>0.57172289466907045</v>
      </c>
      <c r="M3331" s="142" t="str">
        <f>+VLOOKUP($E3331,IGA_2018!$B$8:$N$347,7,0)</f>
        <v>Medio</v>
      </c>
    </row>
    <row r="3332" spans="1:13" x14ac:dyDescent="0.3">
      <c r="A3332" s="139">
        <f t="shared" si="3367"/>
        <v>88</v>
      </c>
      <c r="B3332" s="148">
        <f t="shared" si="3369"/>
        <v>20</v>
      </c>
      <c r="D3332" s="149" t="str">
        <f>+VLOOKUP($A3332,mUNICIPIOS!$B$4:$F$343,2,0)</f>
        <v>Sololá</v>
      </c>
      <c r="E3332" s="149">
        <f>+VLOOKUP($A3332,mUNICIPIOS!$B$4:$F$343,3,0)</f>
        <v>703</v>
      </c>
      <c r="F3332" s="149" t="str">
        <f>+VLOOKUP($A3332,mUNICIPIOS!$B$4:$F$343,4,0)</f>
        <v>Santa María Visitación</v>
      </c>
      <c r="G3332" s="139" t="str">
        <f t="shared" ref="G3332:K3332" si="3392">+G3294</f>
        <v>04</v>
      </c>
      <c r="H3332" t="str">
        <f t="shared" si="3392"/>
        <v>IGA</v>
      </c>
      <c r="I3332" t="str">
        <f t="shared" si="3392"/>
        <v>Índice de Gestión Administrativa</v>
      </c>
      <c r="J3332" t="str">
        <f t="shared" si="3392"/>
        <v>04-03</v>
      </c>
      <c r="K3332" t="str">
        <f t="shared" si="3392"/>
        <v>Existencia de oficinas municipales con instrumentos de gestión.</v>
      </c>
      <c r="L3332" s="150">
        <f>+VLOOKUP($E3332,IGA_2018!$B$8:$N$347,9,0)</f>
        <v>0.6651785714285714</v>
      </c>
      <c r="M3332" s="142" t="str">
        <f>+VLOOKUP($E3332,IGA_2018!$B$8:$N$347,10,0)</f>
        <v>Medio alto</v>
      </c>
    </row>
    <row r="3333" spans="1:13" x14ac:dyDescent="0.3">
      <c r="A3333" s="139">
        <f t="shared" si="3367"/>
        <v>88</v>
      </c>
      <c r="B3333" s="148">
        <f t="shared" si="3369"/>
        <v>21</v>
      </c>
      <c r="D3333" s="149" t="str">
        <f>+VLOOKUP($A3333,mUNICIPIOS!$B$4:$F$343,2,0)</f>
        <v>Sololá</v>
      </c>
      <c r="E3333" s="149">
        <f>+VLOOKUP($A3333,mUNICIPIOS!$B$4:$F$343,3,0)</f>
        <v>703</v>
      </c>
      <c r="F3333" s="149" t="str">
        <f>+VLOOKUP($A3333,mUNICIPIOS!$B$4:$F$343,4,0)</f>
        <v>Santa María Visitación</v>
      </c>
      <c r="G3333" s="139" t="str">
        <f t="shared" ref="G3333:K3333" si="3393">+G3295</f>
        <v>04</v>
      </c>
      <c r="H3333" t="str">
        <f t="shared" si="3393"/>
        <v>IGA</v>
      </c>
      <c r="I3333" t="str">
        <f t="shared" si="3393"/>
        <v>Índice de Gestión Administrativa</v>
      </c>
      <c r="J3333" t="str">
        <f t="shared" si="3393"/>
        <v>INDICE</v>
      </c>
      <c r="K3333">
        <f t="shared" si="3393"/>
        <v>0</v>
      </c>
      <c r="L3333" s="150">
        <f>+VLOOKUP($E3333,IGA_2018!$B$8:$N$347,12,0)</f>
        <v>0.65791551313417462</v>
      </c>
      <c r="M3333" s="142" t="str">
        <f>+VLOOKUP($E3333,IGA_2018!$B$8:$N$347,13,0)</f>
        <v>Medio alto</v>
      </c>
    </row>
    <row r="3334" spans="1:13" x14ac:dyDescent="0.3">
      <c r="A3334" s="139">
        <f t="shared" si="3367"/>
        <v>88</v>
      </c>
      <c r="B3334" s="148">
        <f t="shared" si="3369"/>
        <v>22</v>
      </c>
      <c r="D3334" s="149" t="str">
        <f>+VLOOKUP($A3334,mUNICIPIOS!$B$4:$F$343,2,0)</f>
        <v>Sololá</v>
      </c>
      <c r="E3334" s="149">
        <f>+VLOOKUP($A3334,mUNICIPIOS!$B$4:$F$343,3,0)</f>
        <v>703</v>
      </c>
      <c r="F3334" s="149" t="str">
        <f>+VLOOKUP($A3334,mUNICIPIOS!$B$4:$F$343,4,0)</f>
        <v>Santa María Visitación</v>
      </c>
      <c r="G3334" s="139" t="str">
        <f t="shared" ref="G3334:K3334" si="3394">+G3296</f>
        <v>05</v>
      </c>
      <c r="H3334" t="str">
        <f t="shared" si="3394"/>
        <v>IGF</v>
      </c>
      <c r="I3334" t="str">
        <f t="shared" si="3394"/>
        <v>Índice de Gestión Financiera</v>
      </c>
      <c r="J3334" t="str">
        <f t="shared" si="3394"/>
        <v>05-01</v>
      </c>
      <c r="K3334" t="str">
        <f t="shared" si="3394"/>
        <v>Autonomía financiera municipal</v>
      </c>
      <c r="L3334" s="150">
        <f>+VLOOKUP($E3334,IGF_2018!$B$8:$Z$347,3,0)</f>
        <v>3.7646734015947238E-2</v>
      </c>
      <c r="M3334" s="142" t="str">
        <f>+VLOOKUP($E3334,IGF_2018!$B$8:$Z$347,4,0)</f>
        <v>Bajo</v>
      </c>
    </row>
    <row r="3335" spans="1:13" x14ac:dyDescent="0.3">
      <c r="A3335" s="139">
        <f t="shared" si="3367"/>
        <v>88</v>
      </c>
      <c r="B3335" s="148">
        <f t="shared" si="3369"/>
        <v>23</v>
      </c>
      <c r="D3335" s="149" t="str">
        <f>+VLOOKUP($A3335,mUNICIPIOS!$B$4:$F$343,2,0)</f>
        <v>Sololá</v>
      </c>
      <c r="E3335" s="149">
        <f>+VLOOKUP($A3335,mUNICIPIOS!$B$4:$F$343,3,0)</f>
        <v>703</v>
      </c>
      <c r="F3335" s="149" t="str">
        <f>+VLOOKUP($A3335,mUNICIPIOS!$B$4:$F$343,4,0)</f>
        <v>Santa María Visitación</v>
      </c>
      <c r="G3335" s="139" t="str">
        <f t="shared" ref="G3335:K3335" si="3395">+G3297</f>
        <v>05</v>
      </c>
      <c r="H3335" t="str">
        <f t="shared" si="3395"/>
        <v>IGF</v>
      </c>
      <c r="I3335" t="str">
        <f t="shared" si="3395"/>
        <v>Índice de Gestión Financiera</v>
      </c>
      <c r="J3335" t="str">
        <f t="shared" si="3395"/>
        <v>05-02</v>
      </c>
      <c r="K3335" t="str">
        <f t="shared" si="3395"/>
        <v xml:space="preserve">Ingresos propios por habitante -sin regalías- </v>
      </c>
      <c r="L3335" s="150">
        <f>+VLOOKUP($E3335,IGF_2018!$B$8:$Z$347,6,0)</f>
        <v>0.13468527366276231</v>
      </c>
      <c r="M3335" s="142" t="str">
        <f>+VLOOKUP($E3335,IGF_2018!$B$8:$Z$347,7,0)</f>
        <v>Bajo</v>
      </c>
    </row>
    <row r="3336" spans="1:13" x14ac:dyDescent="0.3">
      <c r="A3336" s="139">
        <f t="shared" si="3367"/>
        <v>88</v>
      </c>
      <c r="B3336" s="148">
        <f t="shared" si="3369"/>
        <v>24</v>
      </c>
      <c r="D3336" s="149" t="str">
        <f>+VLOOKUP($A3336,mUNICIPIOS!$B$4:$F$343,2,0)</f>
        <v>Sololá</v>
      </c>
      <c r="E3336" s="149">
        <f>+VLOOKUP($A3336,mUNICIPIOS!$B$4:$F$343,3,0)</f>
        <v>703</v>
      </c>
      <c r="F3336" s="149" t="str">
        <f>+VLOOKUP($A3336,mUNICIPIOS!$B$4:$F$343,4,0)</f>
        <v>Santa María Visitación</v>
      </c>
      <c r="G3336" s="139" t="str">
        <f t="shared" ref="G3336:K3336" si="3396">+G3298</f>
        <v>05</v>
      </c>
      <c r="H3336" t="str">
        <f t="shared" si="3396"/>
        <v>IGF</v>
      </c>
      <c r="I3336" t="str">
        <f t="shared" si="3396"/>
        <v>Índice de Gestión Financiera</v>
      </c>
      <c r="J3336" t="str">
        <f t="shared" si="3396"/>
        <v>05-03</v>
      </c>
      <c r="K3336" t="str">
        <f t="shared" si="3396"/>
        <v>Ingresos del IUSI en relación a los ingresos propios -sin regalías-</v>
      </c>
      <c r="L3336" s="150">
        <f>+VLOOKUP($E3336,IGF_2018!$B$8:$Z$347,9,0)</f>
        <v>0</v>
      </c>
      <c r="M3336" s="142" t="str">
        <f>+VLOOKUP($E3336,IGF_2018!$B$8:$Z$347,10,0)</f>
        <v>Bajo</v>
      </c>
    </row>
    <row r="3337" spans="1:13" x14ac:dyDescent="0.3">
      <c r="A3337" s="139">
        <f t="shared" si="3367"/>
        <v>88</v>
      </c>
      <c r="B3337" s="148">
        <f t="shared" si="3369"/>
        <v>25</v>
      </c>
      <c r="D3337" s="149" t="str">
        <f>+VLOOKUP($A3337,mUNICIPIOS!$B$4:$F$343,2,0)</f>
        <v>Sololá</v>
      </c>
      <c r="E3337" s="149">
        <f>+VLOOKUP($A3337,mUNICIPIOS!$B$4:$F$343,3,0)</f>
        <v>703</v>
      </c>
      <c r="F3337" s="149" t="str">
        <f>+VLOOKUP($A3337,mUNICIPIOS!$B$4:$F$343,4,0)</f>
        <v>Santa María Visitación</v>
      </c>
      <c r="G3337" s="139" t="str">
        <f t="shared" ref="G3337:K3337" si="3397">+G3299</f>
        <v>05</v>
      </c>
      <c r="H3337" t="str">
        <f t="shared" si="3397"/>
        <v>IGF</v>
      </c>
      <c r="I3337" t="str">
        <f t="shared" si="3397"/>
        <v>Índice de Gestión Financiera</v>
      </c>
      <c r="J3337" t="str">
        <f t="shared" si="3397"/>
        <v>05-04</v>
      </c>
      <c r="K3337" t="str">
        <f t="shared" si="3397"/>
        <v>Inversión anual en capital fijo por habitante</v>
      </c>
      <c r="L3337" s="150">
        <f>+VLOOKUP($E3337,IGF_2018!$B$8:$Z$347,12,0)</f>
        <v>0.67571228149287232</v>
      </c>
      <c r="M3337" s="142" t="str">
        <f>+VLOOKUP($E3337,IGF_2018!$B$8:$Z$347,13,0)</f>
        <v>Medio alto</v>
      </c>
    </row>
    <row r="3338" spans="1:13" x14ac:dyDescent="0.3">
      <c r="A3338" s="139">
        <f t="shared" si="3367"/>
        <v>88</v>
      </c>
      <c r="B3338" s="148">
        <f t="shared" si="3369"/>
        <v>26</v>
      </c>
      <c r="D3338" s="149" t="str">
        <f>+VLOOKUP($A3338,mUNICIPIOS!$B$4:$F$343,2,0)</f>
        <v>Sololá</v>
      </c>
      <c r="E3338" s="149">
        <f>+VLOOKUP($A3338,mUNICIPIOS!$B$4:$F$343,3,0)</f>
        <v>703</v>
      </c>
      <c r="F3338" s="149" t="str">
        <f>+VLOOKUP($A3338,mUNICIPIOS!$B$4:$F$343,4,0)</f>
        <v>Santa María Visitación</v>
      </c>
      <c r="G3338" s="139" t="str">
        <f t="shared" ref="G3338:K3338" si="3398">+G3300</f>
        <v>05</v>
      </c>
      <c r="H3338" t="str">
        <f t="shared" si="3398"/>
        <v>IGF</v>
      </c>
      <c r="I3338" t="str">
        <f t="shared" si="3398"/>
        <v>Índice de Gestión Financiera</v>
      </c>
      <c r="J3338" t="str">
        <f t="shared" si="3398"/>
        <v>05-05</v>
      </c>
      <c r="K3338" t="str">
        <f t="shared" si="3398"/>
        <v>Inversión anual en capital fijo con recursos percibidos por ingresos propios</v>
      </c>
      <c r="L3338" s="150">
        <f>+VLOOKUP($E3338,IGF_2018!$B$8:$Z$347,15,0)</f>
        <v>0</v>
      </c>
      <c r="M3338" s="142" t="str">
        <f>+VLOOKUP($E3338,IGF_2018!$B$8:$Z$347,16,0)</f>
        <v>Bajo</v>
      </c>
    </row>
    <row r="3339" spans="1:13" x14ac:dyDescent="0.3">
      <c r="A3339" s="139">
        <f t="shared" si="3367"/>
        <v>88</v>
      </c>
      <c r="B3339" s="148">
        <f t="shared" si="3369"/>
        <v>27</v>
      </c>
      <c r="D3339" s="149" t="str">
        <f>+VLOOKUP($A3339,mUNICIPIOS!$B$4:$F$343,2,0)</f>
        <v>Sololá</v>
      </c>
      <c r="E3339" s="149">
        <f>+VLOOKUP($A3339,mUNICIPIOS!$B$4:$F$343,3,0)</f>
        <v>703</v>
      </c>
      <c r="F3339" s="149" t="str">
        <f>+VLOOKUP($A3339,mUNICIPIOS!$B$4:$F$343,4,0)</f>
        <v>Santa María Visitación</v>
      </c>
      <c r="G3339" s="139" t="str">
        <f t="shared" ref="G3339:K3339" si="3399">+G3301</f>
        <v>05</v>
      </c>
      <c r="H3339" t="str">
        <f t="shared" si="3399"/>
        <v>IGF</v>
      </c>
      <c r="I3339" t="str">
        <f t="shared" si="3399"/>
        <v>Índice de Gestión Financiera</v>
      </c>
      <c r="J3339" t="str">
        <f t="shared" si="3399"/>
        <v>05-06</v>
      </c>
      <c r="K3339" t="str">
        <f t="shared" si="3399"/>
        <v xml:space="preserve">Inversión anual en capital fijo con recursos percibidos por transferencias del Gobierno Central </v>
      </c>
      <c r="L3339" s="150">
        <f>+VLOOKUP($E3339,IGF_2018!$B$8:$Z$347,18,0)</f>
        <v>0.1692572196647833</v>
      </c>
      <c r="M3339" s="142" t="str">
        <f>+VLOOKUP($E3339,IGF_2018!$B$8:$Z$347,19,0)</f>
        <v>Bajo</v>
      </c>
    </row>
    <row r="3340" spans="1:13" x14ac:dyDescent="0.3">
      <c r="A3340" s="139">
        <f t="shared" si="3367"/>
        <v>88</v>
      </c>
      <c r="B3340" s="148">
        <f t="shared" si="3369"/>
        <v>28</v>
      </c>
      <c r="D3340" s="149" t="str">
        <f>+VLOOKUP($A3340,mUNICIPIOS!$B$4:$F$343,2,0)</f>
        <v>Sololá</v>
      </c>
      <c r="E3340" s="149">
        <f>+VLOOKUP($A3340,mUNICIPIOS!$B$4:$F$343,3,0)</f>
        <v>703</v>
      </c>
      <c r="F3340" s="149" t="str">
        <f>+VLOOKUP($A3340,mUNICIPIOS!$B$4:$F$343,4,0)</f>
        <v>Santa María Visitación</v>
      </c>
      <c r="G3340" s="139" t="str">
        <f t="shared" ref="G3340:K3340" si="3400">+G3302</f>
        <v>05</v>
      </c>
      <c r="H3340" t="str">
        <f t="shared" si="3400"/>
        <v>IGF</v>
      </c>
      <c r="I3340" t="str">
        <f t="shared" si="3400"/>
        <v>Índice de Gestión Financiera</v>
      </c>
      <c r="J3340" t="str">
        <f t="shared" si="3400"/>
        <v>05-07</v>
      </c>
      <c r="K3340" t="str">
        <f t="shared" si="3400"/>
        <v>Financiamiento por endeudamiento municipal</v>
      </c>
      <c r="L3340" s="150">
        <f>+VLOOKUP($E3340,IGF_2018!$B$8:$Z$347,21,0)</f>
        <v>1</v>
      </c>
      <c r="M3340" s="142" t="str">
        <f>+VLOOKUP($E3340,IGF_2018!$B$8:$Z$347,22,0)</f>
        <v>Alto</v>
      </c>
    </row>
    <row r="3341" spans="1:13" x14ac:dyDescent="0.3">
      <c r="A3341" s="139">
        <f t="shared" si="3367"/>
        <v>88</v>
      </c>
      <c r="B3341" s="148">
        <f t="shared" si="3369"/>
        <v>29</v>
      </c>
      <c r="D3341" s="149" t="str">
        <f>+VLOOKUP($A3341,mUNICIPIOS!$B$4:$F$343,2,0)</f>
        <v>Sololá</v>
      </c>
      <c r="E3341" s="149">
        <f>+VLOOKUP($A3341,mUNICIPIOS!$B$4:$F$343,3,0)</f>
        <v>703</v>
      </c>
      <c r="F3341" s="149" t="str">
        <f>+VLOOKUP($A3341,mUNICIPIOS!$B$4:$F$343,4,0)</f>
        <v>Santa María Visitación</v>
      </c>
      <c r="G3341" s="139" t="str">
        <f t="shared" ref="G3341:K3341" si="3401">+G3303</f>
        <v>05</v>
      </c>
      <c r="H3341" t="str">
        <f t="shared" si="3401"/>
        <v>IGF</v>
      </c>
      <c r="I3341" t="str">
        <f t="shared" si="3401"/>
        <v>Índice de Gestión Financiera</v>
      </c>
      <c r="J3341" t="str">
        <f t="shared" si="3401"/>
        <v>INDICE</v>
      </c>
      <c r="K3341">
        <f t="shared" si="3401"/>
        <v>0</v>
      </c>
      <c r="L3341" s="150">
        <f>+VLOOKUP($E3341,IGF_2018!$B$8:$Z$347,24,0)</f>
        <v>0.31896335165150747</v>
      </c>
      <c r="M3341" s="142" t="str">
        <f>+VLOOKUP($E3341,IGF_2018!$B$8:$Z$347,25,0)</f>
        <v>Medio bajo</v>
      </c>
    </row>
    <row r="3342" spans="1:13" x14ac:dyDescent="0.3">
      <c r="A3342" s="139">
        <f t="shared" si="3367"/>
        <v>88</v>
      </c>
      <c r="B3342" s="148">
        <f t="shared" si="3369"/>
        <v>30</v>
      </c>
      <c r="D3342" s="149" t="str">
        <f>+VLOOKUP($A3342,mUNICIPIOS!$B$4:$F$343,2,0)</f>
        <v>Sololá</v>
      </c>
      <c r="E3342" s="149">
        <f>+VLOOKUP($A3342,mUNICIPIOS!$B$4:$F$343,3,0)</f>
        <v>703</v>
      </c>
      <c r="F3342" s="149" t="str">
        <f>+VLOOKUP($A3342,mUNICIPIOS!$B$4:$F$343,4,0)</f>
        <v>Santa María Visitación</v>
      </c>
      <c r="G3342" s="139" t="str">
        <f t="shared" ref="G3342:K3342" si="3402">+G3304</f>
        <v>06</v>
      </c>
      <c r="H3342" t="str">
        <f t="shared" si="3402"/>
        <v>IGE</v>
      </c>
      <c r="I3342" t="str">
        <f t="shared" si="3402"/>
        <v>Índice de Gestión Estratégica</v>
      </c>
      <c r="J3342" t="str">
        <f t="shared" si="3402"/>
        <v>06-01</v>
      </c>
      <c r="K3342" t="str">
        <f t="shared" si="3402"/>
        <v>Ejecución del Plan Operativo Anual  (POA)</v>
      </c>
      <c r="L3342" s="150">
        <f>+VLOOKUP($E3342,IGE_2018!$B$8:$Z$347,3,0)</f>
        <v>0</v>
      </c>
      <c r="M3342" s="142" t="str">
        <f>+VLOOKUP($E3342,IGE_2018!$B$8:$Z$347,4,0)</f>
        <v>Bajo</v>
      </c>
    </row>
    <row r="3343" spans="1:13" x14ac:dyDescent="0.3">
      <c r="A3343" s="139">
        <f t="shared" si="3367"/>
        <v>88</v>
      </c>
      <c r="B3343" s="148">
        <f t="shared" si="3369"/>
        <v>31</v>
      </c>
      <c r="D3343" s="149" t="str">
        <f>+VLOOKUP($A3343,mUNICIPIOS!$B$4:$F$343,2,0)</f>
        <v>Sololá</v>
      </c>
      <c r="E3343" s="149">
        <f>+VLOOKUP($A3343,mUNICIPIOS!$B$4:$F$343,3,0)</f>
        <v>703</v>
      </c>
      <c r="F3343" s="149" t="str">
        <f>+VLOOKUP($A3343,mUNICIPIOS!$B$4:$F$343,4,0)</f>
        <v>Santa María Visitación</v>
      </c>
      <c r="G3343" s="139" t="str">
        <f t="shared" ref="G3343:K3343" si="3403">+G3305</f>
        <v>06</v>
      </c>
      <c r="H3343" t="str">
        <f t="shared" si="3403"/>
        <v>IGE</v>
      </c>
      <c r="I3343" t="str">
        <f t="shared" si="3403"/>
        <v>Índice de Gestión Estratégica</v>
      </c>
      <c r="J3343" t="str">
        <f t="shared" si="3403"/>
        <v>06-02</v>
      </c>
      <c r="K3343" t="str">
        <f t="shared" si="3403"/>
        <v>Relación Plan de Desarrollo Municipal y Ordenamiento Territorial (PDM-OT) - Plan Estratégico Institucional (PEI) - Plan Operativo Multianual (POM) - Plan Operativo Anual (POA)</v>
      </c>
      <c r="L3343" s="150">
        <f>+VLOOKUP($E3343,IGE_2018!$B$8:$Z$347,6,0)</f>
        <v>0.44999999999999996</v>
      </c>
      <c r="M3343" s="142" t="str">
        <f>+VLOOKUP($E3343,IGE_2018!$B$8:$Z$347,7,0)</f>
        <v>Medio</v>
      </c>
    </row>
    <row r="3344" spans="1:13" x14ac:dyDescent="0.3">
      <c r="A3344" s="139">
        <f t="shared" si="3367"/>
        <v>88</v>
      </c>
      <c r="B3344" s="148">
        <f t="shared" si="3369"/>
        <v>32</v>
      </c>
      <c r="D3344" s="149" t="str">
        <f>+VLOOKUP($A3344,mUNICIPIOS!$B$4:$F$343,2,0)</f>
        <v>Sololá</v>
      </c>
      <c r="E3344" s="149">
        <f>+VLOOKUP($A3344,mUNICIPIOS!$B$4:$F$343,3,0)</f>
        <v>703</v>
      </c>
      <c r="F3344" s="149" t="str">
        <f>+VLOOKUP($A3344,mUNICIPIOS!$B$4:$F$343,4,0)</f>
        <v>Santa María Visitación</v>
      </c>
      <c r="G3344" s="139" t="str">
        <f t="shared" ref="G3344:K3344" si="3404">+G3306</f>
        <v>06</v>
      </c>
      <c r="H3344" t="str">
        <f t="shared" si="3404"/>
        <v>IGE</v>
      </c>
      <c r="I3344" t="str">
        <f t="shared" si="3404"/>
        <v>Índice de Gestión Estratégica</v>
      </c>
      <c r="J3344" t="str">
        <f t="shared" si="3404"/>
        <v>06-03</v>
      </c>
      <c r="K3344" t="str">
        <f t="shared" si="3404"/>
        <v>Presupuesto de egresos relacionado a competencias municipales que responden a prioridades nacionales de desarrollo.</v>
      </c>
      <c r="L3344" s="150">
        <f>+VLOOKUP($E3344,IGE_2018!$B$8:$Z$347,9,0)</f>
        <v>0.13364045880759839</v>
      </c>
      <c r="M3344" s="142" t="str">
        <f>+VLOOKUP($E3344,IGE_2018!$B$8:$Z$347,10,0)</f>
        <v>Bajo</v>
      </c>
    </row>
    <row r="3345" spans="1:13" x14ac:dyDescent="0.3">
      <c r="A3345" s="139">
        <f t="shared" si="3367"/>
        <v>88</v>
      </c>
      <c r="B3345" s="148">
        <f t="shared" si="3369"/>
        <v>33</v>
      </c>
      <c r="D3345" s="149" t="str">
        <f>+VLOOKUP($A3345,mUNICIPIOS!$B$4:$F$343,2,0)</f>
        <v>Sololá</v>
      </c>
      <c r="E3345" s="149">
        <f>+VLOOKUP($A3345,mUNICIPIOS!$B$4:$F$343,3,0)</f>
        <v>703</v>
      </c>
      <c r="F3345" s="149" t="str">
        <f>+VLOOKUP($A3345,mUNICIPIOS!$B$4:$F$343,4,0)</f>
        <v>Santa María Visitación</v>
      </c>
      <c r="G3345" s="139" t="str">
        <f t="shared" ref="G3345:K3345" si="3405">+G3307</f>
        <v>06</v>
      </c>
      <c r="H3345" t="str">
        <f t="shared" si="3405"/>
        <v>IGE</v>
      </c>
      <c r="I3345" t="str">
        <f t="shared" si="3405"/>
        <v>Índice de Gestión Estratégica</v>
      </c>
      <c r="J3345" t="str">
        <f t="shared" si="3405"/>
        <v>06-04</v>
      </c>
      <c r="K3345" t="str">
        <f t="shared" si="3405"/>
        <v>Institucionalización de la gestión ordenada del territorio</v>
      </c>
      <c r="L3345" s="150">
        <f>+VLOOKUP($E3345,IGE_2018!$B$8:$Z$347,12,0)</f>
        <v>0.35</v>
      </c>
      <c r="M3345" s="142" t="str">
        <f>+VLOOKUP($E3345,IGE_2018!$B$8:$Z$347,13,0)</f>
        <v>Medio bajo</v>
      </c>
    </row>
    <row r="3346" spans="1:13" x14ac:dyDescent="0.3">
      <c r="A3346" s="139">
        <f t="shared" si="3367"/>
        <v>88</v>
      </c>
      <c r="B3346" s="148">
        <f t="shared" si="3369"/>
        <v>34</v>
      </c>
      <c r="D3346" s="149" t="str">
        <f>+VLOOKUP($A3346,mUNICIPIOS!$B$4:$F$343,2,0)</f>
        <v>Sololá</v>
      </c>
      <c r="E3346" s="149">
        <f>+VLOOKUP($A3346,mUNICIPIOS!$B$4:$F$343,3,0)</f>
        <v>703</v>
      </c>
      <c r="F3346" s="149" t="str">
        <f>+VLOOKUP($A3346,mUNICIPIOS!$B$4:$F$343,4,0)</f>
        <v>Santa María Visitación</v>
      </c>
      <c r="G3346" s="139" t="str">
        <f t="shared" ref="G3346:K3346" si="3406">+G3308</f>
        <v>06</v>
      </c>
      <c r="H3346" t="str">
        <f t="shared" si="3406"/>
        <v>IGE</v>
      </c>
      <c r="I3346" t="str">
        <f t="shared" si="3406"/>
        <v>Índice de Gestión Estratégica</v>
      </c>
      <c r="J3346" t="str">
        <f t="shared" si="3406"/>
        <v>06-05</v>
      </c>
      <c r="K3346" t="str">
        <f t="shared" si="3406"/>
        <v>Acciones para la gestión ordenada del territorio</v>
      </c>
      <c r="L3346" s="150">
        <f>+VLOOKUP($E3346,IGE_2018!$B$8:$Z$347,15,0)</f>
        <v>0</v>
      </c>
      <c r="M3346" s="142" t="str">
        <f>+VLOOKUP($E3346,IGE_2018!$B$8:$Z$347,16,0)</f>
        <v>Bajo</v>
      </c>
    </row>
    <row r="3347" spans="1:13" x14ac:dyDescent="0.3">
      <c r="A3347" s="139">
        <f t="shared" si="3367"/>
        <v>88</v>
      </c>
      <c r="B3347" s="148">
        <f t="shared" si="3369"/>
        <v>35</v>
      </c>
      <c r="D3347" s="149" t="str">
        <f>+VLOOKUP($A3347,mUNICIPIOS!$B$4:$F$343,2,0)</f>
        <v>Sololá</v>
      </c>
      <c r="E3347" s="149">
        <f>+VLOOKUP($A3347,mUNICIPIOS!$B$4:$F$343,3,0)</f>
        <v>703</v>
      </c>
      <c r="F3347" s="149" t="str">
        <f>+VLOOKUP($A3347,mUNICIPIOS!$B$4:$F$343,4,0)</f>
        <v>Santa María Visitación</v>
      </c>
      <c r="G3347" s="139" t="str">
        <f t="shared" ref="G3347:K3347" si="3407">+G3309</f>
        <v>06</v>
      </c>
      <c r="H3347" t="str">
        <f t="shared" si="3407"/>
        <v>IGE</v>
      </c>
      <c r="I3347" t="str">
        <f t="shared" si="3407"/>
        <v>Índice de Gestión Estratégica</v>
      </c>
      <c r="J3347" t="str">
        <f t="shared" si="3407"/>
        <v>06-06</v>
      </c>
      <c r="K3347" t="str">
        <f t="shared" si="3407"/>
        <v>Gestión de riesgo en la formulación de proyectos derivados de la planificación operativa anual</v>
      </c>
      <c r="L3347" s="150">
        <f>+VLOOKUP($E3347,IGE_2018!$B$8:$Z$347,18,0)</f>
        <v>0</v>
      </c>
      <c r="M3347" s="142" t="str">
        <f>+VLOOKUP($E3347,IGE_2018!$B$8:$Z$347,19,0)</f>
        <v>Bajo</v>
      </c>
    </row>
    <row r="3348" spans="1:13" x14ac:dyDescent="0.3">
      <c r="A3348" s="139">
        <f t="shared" si="3367"/>
        <v>88</v>
      </c>
      <c r="B3348" s="148">
        <f t="shared" si="3369"/>
        <v>36</v>
      </c>
      <c r="D3348" s="149" t="str">
        <f>+VLOOKUP($A3348,mUNICIPIOS!$B$4:$F$343,2,0)</f>
        <v>Sololá</v>
      </c>
      <c r="E3348" s="149">
        <f>+VLOOKUP($A3348,mUNICIPIOS!$B$4:$F$343,3,0)</f>
        <v>703</v>
      </c>
      <c r="F3348" s="149" t="str">
        <f>+VLOOKUP($A3348,mUNICIPIOS!$B$4:$F$343,4,0)</f>
        <v>Santa María Visitación</v>
      </c>
      <c r="G3348" s="139" t="str">
        <f t="shared" ref="G3348:K3348" si="3408">+G3310</f>
        <v>06</v>
      </c>
      <c r="H3348" t="str">
        <f t="shared" si="3408"/>
        <v>IGE</v>
      </c>
      <c r="I3348" t="str">
        <f t="shared" si="3408"/>
        <v>Índice de Gestión Estratégica</v>
      </c>
      <c r="J3348" t="str">
        <f t="shared" si="3408"/>
        <v>06-07</v>
      </c>
      <c r="K3348" t="str">
        <f t="shared" si="3408"/>
        <v>Ingresos por servicios ambientales en relación a los ingresos propios sin regalías</v>
      </c>
      <c r="L3348" s="150">
        <f>+VLOOKUP($E3348,IGE_2018!$B$8:$Z$347,21,0)</f>
        <v>0.82718339023707999</v>
      </c>
      <c r="M3348" s="142" t="str">
        <f>+VLOOKUP($E3348,IGE_2018!$B$8:$Z$347,22,0)</f>
        <v>Alto</v>
      </c>
    </row>
    <row r="3349" spans="1:13" x14ac:dyDescent="0.3">
      <c r="A3349" s="139">
        <f t="shared" si="3367"/>
        <v>88</v>
      </c>
      <c r="B3349" s="148">
        <f t="shared" si="3369"/>
        <v>37</v>
      </c>
      <c r="D3349" s="149" t="str">
        <f>+VLOOKUP($A3349,mUNICIPIOS!$B$4:$F$343,2,0)</f>
        <v>Sololá</v>
      </c>
      <c r="E3349" s="149">
        <f>+VLOOKUP($A3349,mUNICIPIOS!$B$4:$F$343,3,0)</f>
        <v>703</v>
      </c>
      <c r="F3349" s="149" t="str">
        <f>+VLOOKUP($A3349,mUNICIPIOS!$B$4:$F$343,4,0)</f>
        <v>Santa María Visitación</v>
      </c>
      <c r="G3349" s="139" t="str">
        <f t="shared" ref="G3349:K3349" si="3409">+G3311</f>
        <v>06</v>
      </c>
      <c r="H3349" t="str">
        <f t="shared" si="3409"/>
        <v>IGE</v>
      </c>
      <c r="I3349" t="str">
        <f t="shared" si="3409"/>
        <v>Índice de Gestión Estratégica</v>
      </c>
      <c r="J3349" t="str">
        <f t="shared" si="3409"/>
        <v>INDICE</v>
      </c>
      <c r="K3349">
        <f t="shared" si="3409"/>
        <v>0</v>
      </c>
      <c r="L3349" s="150">
        <f>+VLOOKUP($E3349,IGE_2018!$B$8:$Z$347,24,0)</f>
        <v>0.2186284537256076</v>
      </c>
      <c r="M3349" s="142" t="str">
        <f>+VLOOKUP($E3349,IGE_2018!$B$8:$Z$347,25,0)</f>
        <v>Medio bajo</v>
      </c>
    </row>
    <row r="3350" spans="1:13" x14ac:dyDescent="0.3">
      <c r="A3350" s="139">
        <f t="shared" si="3367"/>
        <v>88</v>
      </c>
      <c r="B3350" s="148">
        <f t="shared" si="3369"/>
        <v>38</v>
      </c>
      <c r="D3350" s="149" t="str">
        <f>+VLOOKUP($A3350,mUNICIPIOS!$B$4:$F$343,2,0)</f>
        <v>Sololá</v>
      </c>
      <c r="E3350" s="149">
        <f>+VLOOKUP($A3350,mUNICIPIOS!$B$4:$F$343,3,0)</f>
        <v>703</v>
      </c>
      <c r="F3350" s="149" t="str">
        <f>+VLOOKUP($A3350,mUNICIPIOS!$B$4:$F$343,4,0)</f>
        <v>Santa María Visitación</v>
      </c>
      <c r="G3350" s="139" t="str">
        <f t="shared" ref="G3350:K3350" si="3410">+G3312</f>
        <v>RANKING</v>
      </c>
      <c r="H3350" t="str">
        <f t="shared" si="3410"/>
        <v>RGM</v>
      </c>
      <c r="I3350" t="str">
        <f t="shared" si="3410"/>
        <v>Ranking de la Gestión Municipal 2018</v>
      </c>
      <c r="J3350" t="str">
        <f t="shared" si="3410"/>
        <v>RANKING</v>
      </c>
      <c r="K3350">
        <f t="shared" si="3410"/>
        <v>0</v>
      </c>
      <c r="L3350" s="151">
        <f>+VLOOKUP($E3350,Resultados_generales!$C$8:$AE$347,27,0)</f>
        <v>0.45515318770983115</v>
      </c>
      <c r="M3350" t="str">
        <f>+VLOOKUP($E3350,Resultados_generales!$C$8:$AE$347,28,0)</f>
        <v>Medio</v>
      </c>
    </row>
    <row r="3351" spans="1:13" x14ac:dyDescent="0.3">
      <c r="A3351" s="139">
        <f t="shared" si="3367"/>
        <v>89</v>
      </c>
      <c r="B3351" s="148">
        <f t="shared" si="3369"/>
        <v>1</v>
      </c>
      <c r="D3351" s="149" t="str">
        <f>+VLOOKUP($A3351,mUNICIPIOS!$B$4:$F$343,2,0)</f>
        <v>Sololá</v>
      </c>
      <c r="E3351" s="149">
        <f>+VLOOKUP($A3351,mUNICIPIOS!$B$4:$F$343,3,0)</f>
        <v>704</v>
      </c>
      <c r="F3351" s="149" t="str">
        <f>+VLOOKUP($A3351,mUNICIPIOS!$B$4:$F$343,4,0)</f>
        <v>Santa Lucía Utatlán</v>
      </c>
      <c r="G3351" s="139" t="str">
        <f t="shared" ref="G3351:K3351" si="3411">+G3313</f>
        <v>01</v>
      </c>
      <c r="H3351" t="str">
        <f t="shared" si="3411"/>
        <v>IPC</v>
      </c>
      <c r="I3351" t="str">
        <f t="shared" si="3411"/>
        <v>Índice de Participación Ciudadana</v>
      </c>
      <c r="J3351" t="str">
        <f t="shared" si="3411"/>
        <v>01-01</v>
      </c>
      <c r="K3351" t="str">
        <f t="shared" si="3411"/>
        <v>Número de reuniones del COMUDE en el año de la medición.</v>
      </c>
      <c r="L3351" s="150">
        <f>+VLOOKUP($E3351,IPC_2018!$B$8:$T$347,3,0)</f>
        <v>0.66666666666666663</v>
      </c>
      <c r="M3351" s="142" t="str">
        <f>+VLOOKUP($E3351,IPC_2018!$B$8:$T$347,4,0)</f>
        <v>Medio alto</v>
      </c>
    </row>
    <row r="3352" spans="1:13" x14ac:dyDescent="0.3">
      <c r="A3352" s="139">
        <f t="shared" si="3367"/>
        <v>89</v>
      </c>
      <c r="B3352" s="148">
        <f t="shared" si="3369"/>
        <v>2</v>
      </c>
      <c r="D3352" s="149" t="str">
        <f>+VLOOKUP($A3352,mUNICIPIOS!$B$4:$F$343,2,0)</f>
        <v>Sololá</v>
      </c>
      <c r="E3352" s="149">
        <f>+VLOOKUP($A3352,mUNICIPIOS!$B$4:$F$343,3,0)</f>
        <v>704</v>
      </c>
      <c r="F3352" s="149" t="str">
        <f>+VLOOKUP($A3352,mUNICIPIOS!$B$4:$F$343,4,0)</f>
        <v>Santa Lucía Utatlán</v>
      </c>
      <c r="G3352" s="139" t="str">
        <f t="shared" ref="G3352:K3352" si="3412">+G3314</f>
        <v>01</v>
      </c>
      <c r="H3352" t="str">
        <f t="shared" si="3412"/>
        <v>IPC</v>
      </c>
      <c r="I3352" t="str">
        <f t="shared" si="3412"/>
        <v>Índice de Participación Ciudadana</v>
      </c>
      <c r="J3352" t="str">
        <f t="shared" si="3412"/>
        <v>01-02</v>
      </c>
      <c r="K3352" t="str">
        <f t="shared" si="3412"/>
        <v>Participación de Alcaldes, Concejales y Síndicos determinados o designados en el COMUDE</v>
      </c>
      <c r="L3352" s="150">
        <f>+VLOOKUP($E3352,IPC_2018!$B$8:$T$347,6,0)</f>
        <v>0.5</v>
      </c>
      <c r="M3352" s="142" t="str">
        <f>+VLOOKUP($E3352,IPC_2018!$B$8:$T$347,7,0)</f>
        <v>Medio</v>
      </c>
    </row>
    <row r="3353" spans="1:13" x14ac:dyDescent="0.3">
      <c r="A3353" s="139">
        <f t="shared" si="3367"/>
        <v>89</v>
      </c>
      <c r="B3353" s="148">
        <f t="shared" si="3369"/>
        <v>3</v>
      </c>
      <c r="D3353" s="149" t="str">
        <f>+VLOOKUP($A3353,mUNICIPIOS!$B$4:$F$343,2,0)</f>
        <v>Sololá</v>
      </c>
      <c r="E3353" s="149">
        <f>+VLOOKUP($A3353,mUNICIPIOS!$B$4:$F$343,3,0)</f>
        <v>704</v>
      </c>
      <c r="F3353" s="149" t="str">
        <f>+VLOOKUP($A3353,mUNICIPIOS!$B$4:$F$343,4,0)</f>
        <v>Santa Lucía Utatlán</v>
      </c>
      <c r="G3353" s="139" t="str">
        <f t="shared" ref="G3353:K3353" si="3413">+G3315</f>
        <v>01</v>
      </c>
      <c r="H3353" t="str">
        <f t="shared" si="3413"/>
        <v>IPC</v>
      </c>
      <c r="I3353" t="str">
        <f t="shared" si="3413"/>
        <v>Índice de Participación Ciudadana</v>
      </c>
      <c r="J3353" t="str">
        <f t="shared" si="3413"/>
        <v>01-03</v>
      </c>
      <c r="K3353" t="str">
        <f t="shared" si="3413"/>
        <v>Participación  de organizaciones de jóvenes, mujeres, pueblos mayas, xincas, garífunas, y otras organizaciones en el Comude</v>
      </c>
      <c r="L3353" s="150">
        <f>+VLOOKUP($E3353,IPC_2018!$B$8:$T$347,9,0)</f>
        <v>0</v>
      </c>
      <c r="M3353" s="142" t="str">
        <f>+VLOOKUP($E3353,IPC_2018!$B$8:$T$347,10,0)</f>
        <v>Bajo</v>
      </c>
    </row>
    <row r="3354" spans="1:13" x14ac:dyDescent="0.3">
      <c r="A3354" s="139">
        <f t="shared" si="3367"/>
        <v>89</v>
      </c>
      <c r="B3354" s="148">
        <f t="shared" si="3369"/>
        <v>4</v>
      </c>
      <c r="D3354" s="149" t="str">
        <f>+VLOOKUP($A3354,mUNICIPIOS!$B$4:$F$343,2,0)</f>
        <v>Sololá</v>
      </c>
      <c r="E3354" s="149">
        <f>+VLOOKUP($A3354,mUNICIPIOS!$B$4:$F$343,3,0)</f>
        <v>704</v>
      </c>
      <c r="F3354" s="149" t="str">
        <f>+VLOOKUP($A3354,mUNICIPIOS!$B$4:$F$343,4,0)</f>
        <v>Santa Lucía Utatlán</v>
      </c>
      <c r="G3354" s="139" t="str">
        <f t="shared" ref="G3354:K3354" si="3414">+G3316</f>
        <v>01</v>
      </c>
      <c r="H3354" t="str">
        <f t="shared" si="3414"/>
        <v>IPC</v>
      </c>
      <c r="I3354" t="str">
        <f t="shared" si="3414"/>
        <v>Índice de Participación Ciudadana</v>
      </c>
      <c r="J3354" t="str">
        <f t="shared" si="3414"/>
        <v>01-04</v>
      </c>
      <c r="K3354" t="str">
        <f t="shared" si="3414"/>
        <v>Representatividad territorial del Comude.</v>
      </c>
      <c r="L3354" s="150">
        <f>+VLOOKUP($E3354,IPC_2018!$B$8:$T$347,12,0)</f>
        <v>0</v>
      </c>
      <c r="M3354" s="142" t="str">
        <f>+VLOOKUP($E3354,IPC_2018!$B$8:$T$347,13,0)</f>
        <v>Bajo</v>
      </c>
    </row>
    <row r="3355" spans="1:13" x14ac:dyDescent="0.3">
      <c r="A3355" s="139">
        <f t="shared" si="3367"/>
        <v>89</v>
      </c>
      <c r="B3355" s="148">
        <f t="shared" si="3369"/>
        <v>5</v>
      </c>
      <c r="D3355" s="149" t="str">
        <f>+VLOOKUP($A3355,mUNICIPIOS!$B$4:$F$343,2,0)</f>
        <v>Sololá</v>
      </c>
      <c r="E3355" s="149">
        <f>+VLOOKUP($A3355,mUNICIPIOS!$B$4:$F$343,3,0)</f>
        <v>704</v>
      </c>
      <c r="F3355" s="149" t="str">
        <f>+VLOOKUP($A3355,mUNICIPIOS!$B$4:$F$343,4,0)</f>
        <v>Santa Lucía Utatlán</v>
      </c>
      <c r="G3355" s="139" t="str">
        <f t="shared" ref="G3355:K3355" si="3415">+G3317</f>
        <v>01</v>
      </c>
      <c r="H3355" t="str">
        <f t="shared" si="3415"/>
        <v>IPC</v>
      </c>
      <c r="I3355" t="str">
        <f t="shared" si="3415"/>
        <v>Índice de Participación Ciudadana</v>
      </c>
      <c r="J3355" t="str">
        <f t="shared" si="3415"/>
        <v>01-05</v>
      </c>
      <c r="K3355" t="str">
        <f t="shared" si="3415"/>
        <v>Funcionamiento del Comude</v>
      </c>
      <c r="L3355" s="150">
        <f>+VLOOKUP($E3355,IPC_2018!$B$8:$T$347,15,0)</f>
        <v>0.15901060076290127</v>
      </c>
      <c r="M3355" s="142" t="str">
        <f>+VLOOKUP($E3355,IPC_2018!$B$8:$T$347,16,0)</f>
        <v>Bajo</v>
      </c>
    </row>
    <row r="3356" spans="1:13" x14ac:dyDescent="0.3">
      <c r="A3356" s="139">
        <f t="shared" si="3367"/>
        <v>89</v>
      </c>
      <c r="B3356" s="148">
        <f t="shared" si="3369"/>
        <v>6</v>
      </c>
      <c r="D3356" s="149" t="str">
        <f>+VLOOKUP($A3356,mUNICIPIOS!$B$4:$F$343,2,0)</f>
        <v>Sololá</v>
      </c>
      <c r="E3356" s="149">
        <f>+VLOOKUP($A3356,mUNICIPIOS!$B$4:$F$343,3,0)</f>
        <v>704</v>
      </c>
      <c r="F3356" s="149" t="str">
        <f>+VLOOKUP($A3356,mUNICIPIOS!$B$4:$F$343,4,0)</f>
        <v>Santa Lucía Utatlán</v>
      </c>
      <c r="G3356" s="139" t="str">
        <f t="shared" ref="G3356:K3356" si="3416">+G3318</f>
        <v>01</v>
      </c>
      <c r="H3356" t="str">
        <f t="shared" si="3416"/>
        <v>IPC</v>
      </c>
      <c r="I3356" t="str">
        <f t="shared" si="3416"/>
        <v>Índice de Participación Ciudadana</v>
      </c>
      <c r="J3356" t="str">
        <f t="shared" si="3416"/>
        <v>INDICE</v>
      </c>
      <c r="K3356">
        <f t="shared" si="3416"/>
        <v>0</v>
      </c>
      <c r="L3356" s="150">
        <f>+VLOOKUP($E3356,IPC_2018!$B$8:$T$347,18,0)</f>
        <v>0.36968492344776849</v>
      </c>
      <c r="M3356" s="142" t="str">
        <f>+VLOOKUP($E3356,IPC_2018!$B$8:$T$347,19,0)</f>
        <v>Medio bajo</v>
      </c>
    </row>
    <row r="3357" spans="1:13" x14ac:dyDescent="0.3">
      <c r="A3357" s="139">
        <f t="shared" si="3367"/>
        <v>89</v>
      </c>
      <c r="B3357" s="148">
        <f t="shared" si="3369"/>
        <v>7</v>
      </c>
      <c r="D3357" s="149" t="str">
        <f>+VLOOKUP($A3357,mUNICIPIOS!$B$4:$F$343,2,0)</f>
        <v>Sololá</v>
      </c>
      <c r="E3357" s="149">
        <f>+VLOOKUP($A3357,mUNICIPIOS!$B$4:$F$343,3,0)</f>
        <v>704</v>
      </c>
      <c r="F3357" s="149" t="str">
        <f>+VLOOKUP($A3357,mUNICIPIOS!$B$4:$F$343,4,0)</f>
        <v>Santa Lucía Utatlán</v>
      </c>
      <c r="G3357" s="139" t="str">
        <f t="shared" ref="G3357:K3357" si="3417">+G3319</f>
        <v>02</v>
      </c>
      <c r="H3357" t="str">
        <f t="shared" si="3417"/>
        <v>IIC</v>
      </c>
      <c r="I3357" t="str">
        <f t="shared" si="3417"/>
        <v>Índice de Información a la Ciudadanía</v>
      </c>
      <c r="J3357" t="str">
        <f t="shared" si="3417"/>
        <v>02-01</v>
      </c>
      <c r="K3357" t="str">
        <f t="shared" si="3417"/>
        <v>Rendición de cuentas cuatrimestral y anual al Comude enfocadas en resultados.</v>
      </c>
      <c r="L3357" s="150">
        <f>+VLOOKUP($E3357,IIC_2018!$B$8:$Q$347,3,0)</f>
        <v>0</v>
      </c>
      <c r="M3357" s="142" t="str">
        <f>+VLOOKUP($E3357,IIC_2018!$B$8:$Q$347,4,0)</f>
        <v>Bajo</v>
      </c>
    </row>
    <row r="3358" spans="1:13" x14ac:dyDescent="0.3">
      <c r="A3358" s="139">
        <f t="shared" si="3367"/>
        <v>89</v>
      </c>
      <c r="B3358" s="148">
        <f t="shared" si="3369"/>
        <v>8</v>
      </c>
      <c r="D3358" s="149" t="str">
        <f>+VLOOKUP($A3358,mUNICIPIOS!$B$4:$F$343,2,0)</f>
        <v>Sololá</v>
      </c>
      <c r="E3358" s="149">
        <f>+VLOOKUP($A3358,mUNICIPIOS!$B$4:$F$343,3,0)</f>
        <v>704</v>
      </c>
      <c r="F3358" s="149" t="str">
        <f>+VLOOKUP($A3358,mUNICIPIOS!$B$4:$F$343,4,0)</f>
        <v>Santa Lucía Utatlán</v>
      </c>
      <c r="G3358" s="139" t="str">
        <f t="shared" ref="G3358:K3358" si="3418">+G3320</f>
        <v>02</v>
      </c>
      <c r="H3358" t="str">
        <f t="shared" si="3418"/>
        <v>IIC</v>
      </c>
      <c r="I3358" t="str">
        <f t="shared" si="3418"/>
        <v>Índice de Información a la Ciudadanía</v>
      </c>
      <c r="J3358" t="str">
        <f t="shared" si="3418"/>
        <v>02-02</v>
      </c>
      <c r="K3358" t="str">
        <f t="shared" si="3418"/>
        <v>Información presupuestaria y otra información brindada a la ciudadanía disponible en medios locales de comunicación.</v>
      </c>
      <c r="L3358" s="150">
        <f>+VLOOKUP($E3358,IIC_2018!$B$8:$Q$347,6,0)</f>
        <v>0.25</v>
      </c>
      <c r="M3358" s="142" t="str">
        <f>+VLOOKUP($E3358,IIC_2018!$B$8:$Q$347,7,0)</f>
        <v>Medio bajo</v>
      </c>
    </row>
    <row r="3359" spans="1:13" x14ac:dyDescent="0.3">
      <c r="A3359" s="139">
        <f t="shared" si="3367"/>
        <v>89</v>
      </c>
      <c r="B3359" s="148">
        <f t="shared" si="3369"/>
        <v>9</v>
      </c>
      <c r="D3359" s="149" t="str">
        <f>+VLOOKUP($A3359,mUNICIPIOS!$B$4:$F$343,2,0)</f>
        <v>Sololá</v>
      </c>
      <c r="E3359" s="149">
        <f>+VLOOKUP($A3359,mUNICIPIOS!$B$4:$F$343,3,0)</f>
        <v>704</v>
      </c>
      <c r="F3359" s="149" t="str">
        <f>+VLOOKUP($A3359,mUNICIPIOS!$B$4:$F$343,4,0)</f>
        <v>Santa Lucía Utatlán</v>
      </c>
      <c r="G3359" s="139" t="str">
        <f t="shared" ref="G3359:K3359" si="3419">+G3321</f>
        <v>02</v>
      </c>
      <c r="H3359" t="str">
        <f t="shared" si="3419"/>
        <v>IIC</v>
      </c>
      <c r="I3359" t="str">
        <f t="shared" si="3419"/>
        <v>Índice de Información a la Ciudadanía</v>
      </c>
      <c r="J3359" t="str">
        <f t="shared" si="3419"/>
        <v>02-03</v>
      </c>
      <c r="K3359" t="str">
        <f t="shared" si="3419"/>
        <v>Información pública de oficio actualizada y disponible de acuerdo a la LAIP y uso de internet.</v>
      </c>
      <c r="L3359" s="150">
        <f>+VLOOKUP($E3359,IIC_2018!$B$8:$Q$347,9,0)</f>
        <v>0.79999999999999993</v>
      </c>
      <c r="M3359" s="142" t="str">
        <f>+VLOOKUP($E3359,IIC_2018!$B$8:$Q$347,10,0)</f>
        <v>Medio alto</v>
      </c>
    </row>
    <row r="3360" spans="1:13" x14ac:dyDescent="0.3">
      <c r="A3360" s="139">
        <f t="shared" si="3367"/>
        <v>89</v>
      </c>
      <c r="B3360" s="148">
        <f t="shared" si="3369"/>
        <v>10</v>
      </c>
      <c r="D3360" s="149" t="str">
        <f>+VLOOKUP($A3360,mUNICIPIOS!$B$4:$F$343,2,0)</f>
        <v>Sololá</v>
      </c>
      <c r="E3360" s="149">
        <f>+VLOOKUP($A3360,mUNICIPIOS!$B$4:$F$343,3,0)</f>
        <v>704</v>
      </c>
      <c r="F3360" s="149" t="str">
        <f>+VLOOKUP($A3360,mUNICIPIOS!$B$4:$F$343,4,0)</f>
        <v>Santa Lucía Utatlán</v>
      </c>
      <c r="G3360" s="139" t="str">
        <f t="shared" ref="G3360:K3360" si="3420">+G3322</f>
        <v>02</v>
      </c>
      <c r="H3360" t="str">
        <f t="shared" si="3420"/>
        <v>IIC</v>
      </c>
      <c r="I3360" t="str">
        <f t="shared" si="3420"/>
        <v>Índice de Información a la Ciudadanía</v>
      </c>
      <c r="J3360" t="str">
        <f t="shared" si="3420"/>
        <v>02-04</v>
      </c>
      <c r="K3360" t="str">
        <f t="shared" si="3420"/>
        <v>Relación del monto contratado por medio de Guate compras con el total del presupuesto de egresos vigente.</v>
      </c>
      <c r="L3360" s="150">
        <f>+VLOOKUP($E3360,IIC_2018!$B$8:$Q$347,12,0)</f>
        <v>0.80472351483888871</v>
      </c>
      <c r="M3360" s="142" t="str">
        <f>+VLOOKUP($E3360,IIC_2018!$B$8:$Q$347,13,0)</f>
        <v>Alto</v>
      </c>
    </row>
    <row r="3361" spans="1:13" x14ac:dyDescent="0.3">
      <c r="A3361" s="139">
        <f t="shared" si="3367"/>
        <v>89</v>
      </c>
      <c r="B3361" s="148">
        <f t="shared" si="3369"/>
        <v>11</v>
      </c>
      <c r="D3361" s="149" t="str">
        <f>+VLOOKUP($A3361,mUNICIPIOS!$B$4:$F$343,2,0)</f>
        <v>Sololá</v>
      </c>
      <c r="E3361" s="149">
        <f>+VLOOKUP($A3361,mUNICIPIOS!$B$4:$F$343,3,0)</f>
        <v>704</v>
      </c>
      <c r="F3361" s="149" t="str">
        <f>+VLOOKUP($A3361,mUNICIPIOS!$B$4:$F$343,4,0)</f>
        <v>Santa Lucía Utatlán</v>
      </c>
      <c r="G3361" s="139" t="str">
        <f t="shared" ref="G3361:K3361" si="3421">+G3323</f>
        <v>02</v>
      </c>
      <c r="H3361" t="str">
        <f t="shared" si="3421"/>
        <v>IIC</v>
      </c>
      <c r="I3361" t="str">
        <f t="shared" si="3421"/>
        <v>Índice de Información a la Ciudadanía</v>
      </c>
      <c r="J3361" t="str">
        <f t="shared" si="3421"/>
        <v>INDICE</v>
      </c>
      <c r="K3361">
        <f t="shared" si="3421"/>
        <v>0</v>
      </c>
      <c r="L3361" s="150">
        <f>+VLOOKUP($E3361,IIC_2018!$B$8:$Q$347,15,0)</f>
        <v>0.46368087870972213</v>
      </c>
      <c r="M3361" s="142" t="str">
        <f>+VLOOKUP($E3361,IIC_2018!$B$8:$Q$347,16,0)</f>
        <v>Medio</v>
      </c>
    </row>
    <row r="3362" spans="1:13" x14ac:dyDescent="0.3">
      <c r="A3362" s="139">
        <f t="shared" si="3367"/>
        <v>89</v>
      </c>
      <c r="B3362" s="148">
        <f t="shared" si="3369"/>
        <v>12</v>
      </c>
      <c r="D3362" s="149" t="str">
        <f>+VLOOKUP($A3362,mUNICIPIOS!$B$4:$F$343,2,0)</f>
        <v>Sololá</v>
      </c>
      <c r="E3362" s="149">
        <f>+VLOOKUP($A3362,mUNICIPIOS!$B$4:$F$343,3,0)</f>
        <v>704</v>
      </c>
      <c r="F3362" s="149" t="str">
        <f>+VLOOKUP($A3362,mUNICIPIOS!$B$4:$F$343,4,0)</f>
        <v>Santa Lucía Utatlán</v>
      </c>
      <c r="G3362" s="139" t="str">
        <f t="shared" ref="G3362:K3362" si="3422">+G3324</f>
        <v>03</v>
      </c>
      <c r="H3362" t="str">
        <f t="shared" si="3422"/>
        <v>ISP</v>
      </c>
      <c r="I3362" t="str">
        <f t="shared" si="3422"/>
        <v>Índice de Servicios Públicos</v>
      </c>
      <c r="J3362" t="str">
        <f t="shared" si="3422"/>
        <v>03-01</v>
      </c>
      <c r="K3362" t="str">
        <f t="shared" si="3422"/>
        <v>Cobertura del servicio público de agua</v>
      </c>
      <c r="L3362" s="150">
        <f>+VLOOKUP($E3362,ISP_2018!$B$8:$T$347,3,0)</f>
        <v>0</v>
      </c>
      <c r="M3362" s="142" t="str">
        <f>+VLOOKUP($E3362,ISP_2018!$B$8:$T$347,4,0)</f>
        <v>Bajo</v>
      </c>
    </row>
    <row r="3363" spans="1:13" x14ac:dyDescent="0.3">
      <c r="A3363" s="139">
        <f t="shared" si="3367"/>
        <v>89</v>
      </c>
      <c r="B3363" s="148">
        <f t="shared" si="3369"/>
        <v>13</v>
      </c>
      <c r="D3363" s="149" t="str">
        <f>+VLOOKUP($A3363,mUNICIPIOS!$B$4:$F$343,2,0)</f>
        <v>Sololá</v>
      </c>
      <c r="E3363" s="149">
        <f>+VLOOKUP($A3363,mUNICIPIOS!$B$4:$F$343,3,0)</f>
        <v>704</v>
      </c>
      <c r="F3363" s="149" t="str">
        <f>+VLOOKUP($A3363,mUNICIPIOS!$B$4:$F$343,4,0)</f>
        <v>Santa Lucía Utatlán</v>
      </c>
      <c r="G3363" s="139" t="str">
        <f t="shared" ref="G3363:K3363" si="3423">+G3325</f>
        <v>03</v>
      </c>
      <c r="H3363" t="str">
        <f t="shared" si="3423"/>
        <v>ISP</v>
      </c>
      <c r="I3363" t="str">
        <f t="shared" si="3423"/>
        <v>Índice de Servicios Públicos</v>
      </c>
      <c r="J3363" t="str">
        <f t="shared" si="3423"/>
        <v>03-02</v>
      </c>
      <c r="K3363" t="str">
        <f t="shared" si="3423"/>
        <v>Control de la calidad del servicio público de agua</v>
      </c>
      <c r="L3363" s="150">
        <f>+VLOOKUP($E3363,ISP_2018!$B$8:$T$347,6,0)</f>
        <v>0.4</v>
      </c>
      <c r="M3363" s="142" t="str">
        <f>+VLOOKUP($E3363,ISP_2018!$B$8:$T$347,7,0)</f>
        <v>Medio bajo</v>
      </c>
    </row>
    <row r="3364" spans="1:13" x14ac:dyDescent="0.3">
      <c r="A3364" s="139">
        <f t="shared" si="3367"/>
        <v>89</v>
      </c>
      <c r="B3364" s="148">
        <f t="shared" si="3369"/>
        <v>14</v>
      </c>
      <c r="D3364" s="149" t="str">
        <f>+VLOOKUP($A3364,mUNICIPIOS!$B$4:$F$343,2,0)</f>
        <v>Sololá</v>
      </c>
      <c r="E3364" s="149">
        <f>+VLOOKUP($A3364,mUNICIPIOS!$B$4:$F$343,3,0)</f>
        <v>704</v>
      </c>
      <c r="F3364" s="149" t="str">
        <f>+VLOOKUP($A3364,mUNICIPIOS!$B$4:$F$343,4,0)</f>
        <v>Santa Lucía Utatlán</v>
      </c>
      <c r="G3364" s="139" t="str">
        <f t="shared" ref="G3364:K3364" si="3424">+G3326</f>
        <v>03</v>
      </c>
      <c r="H3364" t="str">
        <f t="shared" si="3424"/>
        <v>ISP</v>
      </c>
      <c r="I3364" t="str">
        <f t="shared" si="3424"/>
        <v>Índice de Servicios Públicos</v>
      </c>
      <c r="J3364" t="str">
        <f t="shared" si="3424"/>
        <v>03-03</v>
      </c>
      <c r="K3364" t="str">
        <f t="shared" si="3424"/>
        <v>Disposición  y tratamiento  de aguas residuales</v>
      </c>
      <c r="L3364" s="150">
        <f>+VLOOKUP($E3364,ISP_2018!$B$8:$T$347,9,0)</f>
        <v>0.18213661144075147</v>
      </c>
      <c r="M3364" s="142" t="str">
        <f>+VLOOKUP($E3364,ISP_2018!$B$8:$T$347,10,0)</f>
        <v>Bajo</v>
      </c>
    </row>
    <row r="3365" spans="1:13" x14ac:dyDescent="0.3">
      <c r="A3365" s="139">
        <f t="shared" si="3367"/>
        <v>89</v>
      </c>
      <c r="B3365" s="148">
        <f t="shared" si="3369"/>
        <v>15</v>
      </c>
      <c r="D3365" s="149" t="str">
        <f>+VLOOKUP($A3365,mUNICIPIOS!$B$4:$F$343,2,0)</f>
        <v>Sololá</v>
      </c>
      <c r="E3365" s="149">
        <f>+VLOOKUP($A3365,mUNICIPIOS!$B$4:$F$343,3,0)</f>
        <v>704</v>
      </c>
      <c r="F3365" s="149" t="str">
        <f>+VLOOKUP($A3365,mUNICIPIOS!$B$4:$F$343,4,0)</f>
        <v>Santa Lucía Utatlán</v>
      </c>
      <c r="G3365" s="139" t="str">
        <f t="shared" ref="G3365:K3365" si="3425">+G3327</f>
        <v>03</v>
      </c>
      <c r="H3365" t="str">
        <f t="shared" si="3425"/>
        <v>ISP</v>
      </c>
      <c r="I3365" t="str">
        <f t="shared" si="3425"/>
        <v>Índice de Servicios Públicos</v>
      </c>
      <c r="J3365" t="str">
        <f t="shared" si="3425"/>
        <v>03-04</v>
      </c>
      <c r="K3365" t="str">
        <f t="shared" si="3425"/>
        <v>Gestión y manejo de los residuos y desechos sólidos</v>
      </c>
      <c r="L3365" s="150">
        <f>+VLOOKUP($E3365,ISP_2018!$B$8:$T$347,12,0)</f>
        <v>0.54766549280773902</v>
      </c>
      <c r="M3365" s="142" t="str">
        <f>+VLOOKUP($E3365,ISP_2018!$B$8:$T$347,13,0)</f>
        <v>Medio</v>
      </c>
    </row>
    <row r="3366" spans="1:13" x14ac:dyDescent="0.3">
      <c r="A3366" s="139">
        <f t="shared" si="3367"/>
        <v>89</v>
      </c>
      <c r="B3366" s="148">
        <f t="shared" si="3369"/>
        <v>16</v>
      </c>
      <c r="D3366" s="149" t="str">
        <f>+VLOOKUP($A3366,mUNICIPIOS!$B$4:$F$343,2,0)</f>
        <v>Sololá</v>
      </c>
      <c r="E3366" s="149">
        <f>+VLOOKUP($A3366,mUNICIPIOS!$B$4:$F$343,3,0)</f>
        <v>704</v>
      </c>
      <c r="F3366" s="149" t="str">
        <f>+VLOOKUP($A3366,mUNICIPIOS!$B$4:$F$343,4,0)</f>
        <v>Santa Lucía Utatlán</v>
      </c>
      <c r="G3366" s="139" t="str">
        <f t="shared" ref="G3366:K3366" si="3426">+G3328</f>
        <v>03</v>
      </c>
      <c r="H3366" t="str">
        <f t="shared" si="3426"/>
        <v>ISP</v>
      </c>
      <c r="I3366" t="str">
        <f t="shared" si="3426"/>
        <v>Índice de Servicios Públicos</v>
      </c>
      <c r="J3366" t="str">
        <f t="shared" si="3426"/>
        <v>03-05</v>
      </c>
      <c r="K3366" t="str">
        <f t="shared" si="3426"/>
        <v>Gestión de servicios públicos municipales</v>
      </c>
      <c r="L3366" s="150">
        <f>+VLOOKUP($E3366,ISP_2018!$B$8:$T$347,15,0)</f>
        <v>0.25806451612903225</v>
      </c>
      <c r="M3366" s="142" t="str">
        <f>+VLOOKUP($E3366,ISP_2018!$B$8:$T$347,16,0)</f>
        <v>Medio bajo</v>
      </c>
    </row>
    <row r="3367" spans="1:13" x14ac:dyDescent="0.3">
      <c r="A3367" s="139">
        <f t="shared" si="3367"/>
        <v>89</v>
      </c>
      <c r="B3367" s="148">
        <f t="shared" si="3369"/>
        <v>17</v>
      </c>
      <c r="D3367" s="149" t="str">
        <f>+VLOOKUP($A3367,mUNICIPIOS!$B$4:$F$343,2,0)</f>
        <v>Sololá</v>
      </c>
      <c r="E3367" s="149">
        <f>+VLOOKUP($A3367,mUNICIPIOS!$B$4:$F$343,3,0)</f>
        <v>704</v>
      </c>
      <c r="F3367" s="149" t="str">
        <f>+VLOOKUP($A3367,mUNICIPIOS!$B$4:$F$343,4,0)</f>
        <v>Santa Lucía Utatlán</v>
      </c>
      <c r="G3367" s="139" t="str">
        <f t="shared" ref="G3367:K3367" si="3427">+G3329</f>
        <v>03</v>
      </c>
      <c r="H3367" t="str">
        <f t="shared" si="3427"/>
        <v>ISP</v>
      </c>
      <c r="I3367" t="str">
        <f t="shared" si="3427"/>
        <v>Índice de Servicios Públicos</v>
      </c>
      <c r="J3367" t="str">
        <f t="shared" si="3427"/>
        <v>INDICE</v>
      </c>
      <c r="K3367">
        <f t="shared" si="3427"/>
        <v>0</v>
      </c>
      <c r="L3367" s="150">
        <f>+VLOOKUP($E3367,ISP_2018!$B$8:$T$347,18,0)</f>
        <v>0.31757332407550454</v>
      </c>
      <c r="M3367" s="142" t="str">
        <f>+VLOOKUP($E3367,ISP_2018!$B$8:$T$347,19,0)</f>
        <v>Medio bajo</v>
      </c>
    </row>
    <row r="3368" spans="1:13" x14ac:dyDescent="0.3">
      <c r="A3368" s="139">
        <f t="shared" si="3367"/>
        <v>89</v>
      </c>
      <c r="B3368" s="148">
        <f t="shared" si="3369"/>
        <v>18</v>
      </c>
      <c r="D3368" s="149" t="str">
        <f>+VLOOKUP($A3368,mUNICIPIOS!$B$4:$F$343,2,0)</f>
        <v>Sololá</v>
      </c>
      <c r="E3368" s="149">
        <f>+VLOOKUP($A3368,mUNICIPIOS!$B$4:$F$343,3,0)</f>
        <v>704</v>
      </c>
      <c r="F3368" s="149" t="str">
        <f>+VLOOKUP($A3368,mUNICIPIOS!$B$4:$F$343,4,0)</f>
        <v>Santa Lucía Utatlán</v>
      </c>
      <c r="G3368" s="139" t="str">
        <f t="shared" ref="G3368:K3368" si="3428">+G3330</f>
        <v>04</v>
      </c>
      <c r="H3368" t="str">
        <f t="shared" si="3428"/>
        <v>IGA</v>
      </c>
      <c r="I3368" t="str">
        <f t="shared" si="3428"/>
        <v>Índice de Gestión Administrativa</v>
      </c>
      <c r="J3368" t="str">
        <f t="shared" si="3428"/>
        <v>04-01</v>
      </c>
      <c r="K3368" t="str">
        <f t="shared" si="3428"/>
        <v>Existencia de elementos de atención municipal orientada al vecino</v>
      </c>
      <c r="L3368" s="150">
        <f>+VLOOKUP($E3368,IGA_2018!$B$8:$N$347,3,0)</f>
        <v>0.25</v>
      </c>
      <c r="M3368" s="142" t="str">
        <f>+VLOOKUP($E3368,IGA_2018!$B$8:$N$347,4,0)</f>
        <v>Medio bajo</v>
      </c>
    </row>
    <row r="3369" spans="1:13" x14ac:dyDescent="0.3">
      <c r="A3369" s="139">
        <f t="shared" si="3367"/>
        <v>89</v>
      </c>
      <c r="B3369" s="148">
        <f t="shared" si="3369"/>
        <v>19</v>
      </c>
      <c r="D3369" s="149" t="str">
        <f>+VLOOKUP($A3369,mUNICIPIOS!$B$4:$F$343,2,0)</f>
        <v>Sololá</v>
      </c>
      <c r="E3369" s="149">
        <f>+VLOOKUP($A3369,mUNICIPIOS!$B$4:$F$343,3,0)</f>
        <v>704</v>
      </c>
      <c r="F3369" s="149" t="str">
        <f>+VLOOKUP($A3369,mUNICIPIOS!$B$4:$F$343,4,0)</f>
        <v>Santa Lucía Utatlán</v>
      </c>
      <c r="G3369" s="139" t="str">
        <f t="shared" ref="G3369:K3369" si="3429">+G3331</f>
        <v>04</v>
      </c>
      <c r="H3369" t="str">
        <f t="shared" si="3429"/>
        <v>IGA</v>
      </c>
      <c r="I3369" t="str">
        <f t="shared" si="3429"/>
        <v>Índice de Gestión Administrativa</v>
      </c>
      <c r="J3369" t="str">
        <f t="shared" si="3429"/>
        <v>04-02</v>
      </c>
      <c r="K3369" t="str">
        <f t="shared" si="3429"/>
        <v>Gestión del recurso humano.</v>
      </c>
      <c r="L3369" s="150">
        <f>+VLOOKUP($E3369,IGA_2018!$B$8:$N$347,6,0)</f>
        <v>0.38114859644604698</v>
      </c>
      <c r="M3369" s="142" t="str">
        <f>+VLOOKUP($E3369,IGA_2018!$B$8:$N$347,7,0)</f>
        <v>Medio bajo</v>
      </c>
    </row>
    <row r="3370" spans="1:13" x14ac:dyDescent="0.3">
      <c r="A3370" s="139">
        <f t="shared" si="3367"/>
        <v>89</v>
      </c>
      <c r="B3370" s="148">
        <f t="shared" si="3369"/>
        <v>20</v>
      </c>
      <c r="D3370" s="149" t="str">
        <f>+VLOOKUP($A3370,mUNICIPIOS!$B$4:$F$343,2,0)</f>
        <v>Sololá</v>
      </c>
      <c r="E3370" s="149">
        <f>+VLOOKUP($A3370,mUNICIPIOS!$B$4:$F$343,3,0)</f>
        <v>704</v>
      </c>
      <c r="F3370" s="149" t="str">
        <f>+VLOOKUP($A3370,mUNICIPIOS!$B$4:$F$343,4,0)</f>
        <v>Santa Lucía Utatlán</v>
      </c>
      <c r="G3370" s="139" t="str">
        <f t="shared" ref="G3370:K3370" si="3430">+G3332</f>
        <v>04</v>
      </c>
      <c r="H3370" t="str">
        <f t="shared" si="3430"/>
        <v>IGA</v>
      </c>
      <c r="I3370" t="str">
        <f t="shared" si="3430"/>
        <v>Índice de Gestión Administrativa</v>
      </c>
      <c r="J3370" t="str">
        <f t="shared" si="3430"/>
        <v>04-03</v>
      </c>
      <c r="K3370" t="str">
        <f t="shared" si="3430"/>
        <v>Existencia de oficinas municipales con instrumentos de gestión.</v>
      </c>
      <c r="L3370" s="150">
        <f>+VLOOKUP($E3370,IGA_2018!$B$8:$N$347,9,0)</f>
        <v>0.7321428571428571</v>
      </c>
      <c r="M3370" s="142" t="str">
        <f>+VLOOKUP($E3370,IGA_2018!$B$8:$N$347,10,0)</f>
        <v>Medio alto</v>
      </c>
    </row>
    <row r="3371" spans="1:13" x14ac:dyDescent="0.3">
      <c r="A3371" s="139">
        <f t="shared" si="3367"/>
        <v>89</v>
      </c>
      <c r="B3371" s="148">
        <f t="shared" si="3369"/>
        <v>21</v>
      </c>
      <c r="D3371" s="149" t="str">
        <f>+VLOOKUP($A3371,mUNICIPIOS!$B$4:$F$343,2,0)</f>
        <v>Sololá</v>
      </c>
      <c r="E3371" s="149">
        <f>+VLOOKUP($A3371,mUNICIPIOS!$B$4:$F$343,3,0)</f>
        <v>704</v>
      </c>
      <c r="F3371" s="149" t="str">
        <f>+VLOOKUP($A3371,mUNICIPIOS!$B$4:$F$343,4,0)</f>
        <v>Santa Lucía Utatlán</v>
      </c>
      <c r="G3371" s="139" t="str">
        <f t="shared" ref="G3371:K3371" si="3431">+G3333</f>
        <v>04</v>
      </c>
      <c r="H3371" t="str">
        <f t="shared" si="3431"/>
        <v>IGA</v>
      </c>
      <c r="I3371" t="str">
        <f t="shared" si="3431"/>
        <v>Índice de Gestión Administrativa</v>
      </c>
      <c r="J3371" t="str">
        <f t="shared" si="3431"/>
        <v>INDICE</v>
      </c>
      <c r="K3371">
        <f t="shared" si="3431"/>
        <v>0</v>
      </c>
      <c r="L3371" s="150">
        <f>+VLOOKUP($E3371,IGA_2018!$B$8:$N$347,12,0)</f>
        <v>0.4646520087561164</v>
      </c>
      <c r="M3371" s="142" t="str">
        <f>+VLOOKUP($E3371,IGA_2018!$B$8:$N$347,13,0)</f>
        <v>Medio</v>
      </c>
    </row>
    <row r="3372" spans="1:13" x14ac:dyDescent="0.3">
      <c r="A3372" s="139">
        <f t="shared" si="3367"/>
        <v>89</v>
      </c>
      <c r="B3372" s="148">
        <f t="shared" si="3369"/>
        <v>22</v>
      </c>
      <c r="D3372" s="149" t="str">
        <f>+VLOOKUP($A3372,mUNICIPIOS!$B$4:$F$343,2,0)</f>
        <v>Sololá</v>
      </c>
      <c r="E3372" s="149">
        <f>+VLOOKUP($A3372,mUNICIPIOS!$B$4:$F$343,3,0)</f>
        <v>704</v>
      </c>
      <c r="F3372" s="149" t="str">
        <f>+VLOOKUP($A3372,mUNICIPIOS!$B$4:$F$343,4,0)</f>
        <v>Santa Lucía Utatlán</v>
      </c>
      <c r="G3372" s="139" t="str">
        <f t="shared" ref="G3372:K3372" si="3432">+G3334</f>
        <v>05</v>
      </c>
      <c r="H3372" t="str">
        <f t="shared" si="3432"/>
        <v>IGF</v>
      </c>
      <c r="I3372" t="str">
        <f t="shared" si="3432"/>
        <v>Índice de Gestión Financiera</v>
      </c>
      <c r="J3372" t="str">
        <f t="shared" si="3432"/>
        <v>05-01</v>
      </c>
      <c r="K3372" t="str">
        <f t="shared" si="3432"/>
        <v>Autonomía financiera municipal</v>
      </c>
      <c r="L3372" s="150">
        <f>+VLOOKUP($E3372,IGF_2018!$B$8:$Z$347,3,0)</f>
        <v>0.16730154940964942</v>
      </c>
      <c r="M3372" s="142" t="str">
        <f>+VLOOKUP($E3372,IGF_2018!$B$8:$Z$347,4,0)</f>
        <v>Bajo</v>
      </c>
    </row>
    <row r="3373" spans="1:13" x14ac:dyDescent="0.3">
      <c r="A3373" s="139">
        <f t="shared" ref="A3373:A3436" si="3433">+IF(B3372=38,A3372+1,A3372)</f>
        <v>89</v>
      </c>
      <c r="B3373" s="148">
        <f t="shared" si="3369"/>
        <v>23</v>
      </c>
      <c r="D3373" s="149" t="str">
        <f>+VLOOKUP($A3373,mUNICIPIOS!$B$4:$F$343,2,0)</f>
        <v>Sololá</v>
      </c>
      <c r="E3373" s="149">
        <f>+VLOOKUP($A3373,mUNICIPIOS!$B$4:$F$343,3,0)</f>
        <v>704</v>
      </c>
      <c r="F3373" s="149" t="str">
        <f>+VLOOKUP($A3373,mUNICIPIOS!$B$4:$F$343,4,0)</f>
        <v>Santa Lucía Utatlán</v>
      </c>
      <c r="G3373" s="139" t="str">
        <f t="shared" ref="G3373:K3373" si="3434">+G3335</f>
        <v>05</v>
      </c>
      <c r="H3373" t="str">
        <f t="shared" si="3434"/>
        <v>IGF</v>
      </c>
      <c r="I3373" t="str">
        <f t="shared" si="3434"/>
        <v>Índice de Gestión Financiera</v>
      </c>
      <c r="J3373" t="str">
        <f t="shared" si="3434"/>
        <v>05-02</v>
      </c>
      <c r="K3373" t="str">
        <f t="shared" si="3434"/>
        <v xml:space="preserve">Ingresos propios por habitante -sin regalías- </v>
      </c>
      <c r="L3373" s="150">
        <f>+VLOOKUP($E3373,IGF_2018!$B$8:$Z$347,6,0)</f>
        <v>7.5608186028612398E-2</v>
      </c>
      <c r="M3373" s="142" t="str">
        <f>+VLOOKUP($E3373,IGF_2018!$B$8:$Z$347,7,0)</f>
        <v>Bajo</v>
      </c>
    </row>
    <row r="3374" spans="1:13" x14ac:dyDescent="0.3">
      <c r="A3374" s="139">
        <f t="shared" si="3433"/>
        <v>89</v>
      </c>
      <c r="B3374" s="148">
        <f t="shared" ref="B3374:B3437" si="3435">+B3336</f>
        <v>24</v>
      </c>
      <c r="D3374" s="149" t="str">
        <f>+VLOOKUP($A3374,mUNICIPIOS!$B$4:$F$343,2,0)</f>
        <v>Sololá</v>
      </c>
      <c r="E3374" s="149">
        <f>+VLOOKUP($A3374,mUNICIPIOS!$B$4:$F$343,3,0)</f>
        <v>704</v>
      </c>
      <c r="F3374" s="149" t="str">
        <f>+VLOOKUP($A3374,mUNICIPIOS!$B$4:$F$343,4,0)</f>
        <v>Santa Lucía Utatlán</v>
      </c>
      <c r="G3374" s="139" t="str">
        <f t="shared" ref="G3374:K3374" si="3436">+G3336</f>
        <v>05</v>
      </c>
      <c r="H3374" t="str">
        <f t="shared" si="3436"/>
        <v>IGF</v>
      </c>
      <c r="I3374" t="str">
        <f t="shared" si="3436"/>
        <v>Índice de Gestión Financiera</v>
      </c>
      <c r="J3374" t="str">
        <f t="shared" si="3436"/>
        <v>05-03</v>
      </c>
      <c r="K3374" t="str">
        <f t="shared" si="3436"/>
        <v>Ingresos del IUSI en relación a los ingresos propios -sin regalías-</v>
      </c>
      <c r="L3374" s="150">
        <f>+VLOOKUP($E3374,IGF_2018!$B$8:$Z$347,9,0)</f>
        <v>1.3286463029865039E-2</v>
      </c>
      <c r="M3374" s="142" t="str">
        <f>+VLOOKUP($E3374,IGF_2018!$B$8:$Z$347,10,0)</f>
        <v>Bajo</v>
      </c>
    </row>
    <row r="3375" spans="1:13" x14ac:dyDescent="0.3">
      <c r="A3375" s="139">
        <f t="shared" si="3433"/>
        <v>89</v>
      </c>
      <c r="B3375" s="148">
        <f t="shared" si="3435"/>
        <v>25</v>
      </c>
      <c r="D3375" s="149" t="str">
        <f>+VLOOKUP($A3375,mUNICIPIOS!$B$4:$F$343,2,0)</f>
        <v>Sololá</v>
      </c>
      <c r="E3375" s="149">
        <f>+VLOOKUP($A3375,mUNICIPIOS!$B$4:$F$343,3,0)</f>
        <v>704</v>
      </c>
      <c r="F3375" s="149" t="str">
        <f>+VLOOKUP($A3375,mUNICIPIOS!$B$4:$F$343,4,0)</f>
        <v>Santa Lucía Utatlán</v>
      </c>
      <c r="G3375" s="139" t="str">
        <f t="shared" ref="G3375:K3375" si="3437">+G3337</f>
        <v>05</v>
      </c>
      <c r="H3375" t="str">
        <f t="shared" si="3437"/>
        <v>IGF</v>
      </c>
      <c r="I3375" t="str">
        <f t="shared" si="3437"/>
        <v>Índice de Gestión Financiera</v>
      </c>
      <c r="J3375" t="str">
        <f t="shared" si="3437"/>
        <v>05-04</v>
      </c>
      <c r="K3375" t="str">
        <f t="shared" si="3437"/>
        <v>Inversión anual en capital fijo por habitante</v>
      </c>
      <c r="L3375" s="150">
        <f>+VLOOKUP($E3375,IGF_2018!$B$8:$Z$347,12,0)</f>
        <v>7.3503265151458608E-2</v>
      </c>
      <c r="M3375" s="142" t="str">
        <f>+VLOOKUP($E3375,IGF_2018!$B$8:$Z$347,13,0)</f>
        <v>Bajo</v>
      </c>
    </row>
    <row r="3376" spans="1:13" x14ac:dyDescent="0.3">
      <c r="A3376" s="139">
        <f t="shared" si="3433"/>
        <v>89</v>
      </c>
      <c r="B3376" s="148">
        <f t="shared" si="3435"/>
        <v>26</v>
      </c>
      <c r="D3376" s="149" t="str">
        <f>+VLOOKUP($A3376,mUNICIPIOS!$B$4:$F$343,2,0)</f>
        <v>Sololá</v>
      </c>
      <c r="E3376" s="149">
        <f>+VLOOKUP($A3376,mUNICIPIOS!$B$4:$F$343,3,0)</f>
        <v>704</v>
      </c>
      <c r="F3376" s="149" t="str">
        <f>+VLOOKUP($A3376,mUNICIPIOS!$B$4:$F$343,4,0)</f>
        <v>Santa Lucía Utatlán</v>
      </c>
      <c r="G3376" s="139" t="str">
        <f t="shared" ref="G3376:K3376" si="3438">+G3338</f>
        <v>05</v>
      </c>
      <c r="H3376" t="str">
        <f t="shared" si="3438"/>
        <v>IGF</v>
      </c>
      <c r="I3376" t="str">
        <f t="shared" si="3438"/>
        <v>Índice de Gestión Financiera</v>
      </c>
      <c r="J3376" t="str">
        <f t="shared" si="3438"/>
        <v>05-05</v>
      </c>
      <c r="K3376" t="str">
        <f t="shared" si="3438"/>
        <v>Inversión anual en capital fijo con recursos percibidos por ingresos propios</v>
      </c>
      <c r="L3376" s="150">
        <f>+VLOOKUP($E3376,IGF_2018!$B$8:$Z$347,15,0)</f>
        <v>0.24427540212920151</v>
      </c>
      <c r="M3376" s="142" t="str">
        <f>+VLOOKUP($E3376,IGF_2018!$B$8:$Z$347,16,0)</f>
        <v>Medio bajo</v>
      </c>
    </row>
    <row r="3377" spans="1:13" x14ac:dyDescent="0.3">
      <c r="A3377" s="139">
        <f t="shared" si="3433"/>
        <v>89</v>
      </c>
      <c r="B3377" s="148">
        <f t="shared" si="3435"/>
        <v>27</v>
      </c>
      <c r="D3377" s="149" t="str">
        <f>+VLOOKUP($A3377,mUNICIPIOS!$B$4:$F$343,2,0)</f>
        <v>Sololá</v>
      </c>
      <c r="E3377" s="149">
        <f>+VLOOKUP($A3377,mUNICIPIOS!$B$4:$F$343,3,0)</f>
        <v>704</v>
      </c>
      <c r="F3377" s="149" t="str">
        <f>+VLOOKUP($A3377,mUNICIPIOS!$B$4:$F$343,4,0)</f>
        <v>Santa Lucía Utatlán</v>
      </c>
      <c r="G3377" s="139" t="str">
        <f t="shared" ref="G3377:K3377" si="3439">+G3339</f>
        <v>05</v>
      </c>
      <c r="H3377" t="str">
        <f t="shared" si="3439"/>
        <v>IGF</v>
      </c>
      <c r="I3377" t="str">
        <f t="shared" si="3439"/>
        <v>Índice de Gestión Financiera</v>
      </c>
      <c r="J3377" t="str">
        <f t="shared" si="3439"/>
        <v>05-06</v>
      </c>
      <c r="K3377" t="str">
        <f t="shared" si="3439"/>
        <v xml:space="preserve">Inversión anual en capital fijo con recursos percibidos por transferencias del Gobierno Central </v>
      </c>
      <c r="L3377" s="150">
        <f>+VLOOKUP($E3377,IGF_2018!$B$8:$Z$347,18,0)</f>
        <v>0.20255050817334513</v>
      </c>
      <c r="M3377" s="142" t="str">
        <f>+VLOOKUP($E3377,IGF_2018!$B$8:$Z$347,19,0)</f>
        <v>Medio bajo</v>
      </c>
    </row>
    <row r="3378" spans="1:13" x14ac:dyDescent="0.3">
      <c r="A3378" s="139">
        <f t="shared" si="3433"/>
        <v>89</v>
      </c>
      <c r="B3378" s="148">
        <f t="shared" si="3435"/>
        <v>28</v>
      </c>
      <c r="D3378" s="149" t="str">
        <f>+VLOOKUP($A3378,mUNICIPIOS!$B$4:$F$343,2,0)</f>
        <v>Sololá</v>
      </c>
      <c r="E3378" s="149">
        <f>+VLOOKUP($A3378,mUNICIPIOS!$B$4:$F$343,3,0)</f>
        <v>704</v>
      </c>
      <c r="F3378" s="149" t="str">
        <f>+VLOOKUP($A3378,mUNICIPIOS!$B$4:$F$343,4,0)</f>
        <v>Santa Lucía Utatlán</v>
      </c>
      <c r="G3378" s="139" t="str">
        <f t="shared" ref="G3378:K3378" si="3440">+G3340</f>
        <v>05</v>
      </c>
      <c r="H3378" t="str">
        <f t="shared" si="3440"/>
        <v>IGF</v>
      </c>
      <c r="I3378" t="str">
        <f t="shared" si="3440"/>
        <v>Índice de Gestión Financiera</v>
      </c>
      <c r="J3378" t="str">
        <f t="shared" si="3440"/>
        <v>05-07</v>
      </c>
      <c r="K3378" t="str">
        <f t="shared" si="3440"/>
        <v>Financiamiento por endeudamiento municipal</v>
      </c>
      <c r="L3378" s="150">
        <f>+VLOOKUP($E3378,IGF_2018!$B$8:$Z$347,21,0)</f>
        <v>1</v>
      </c>
      <c r="M3378" s="142" t="str">
        <f>+VLOOKUP($E3378,IGF_2018!$B$8:$Z$347,22,0)</f>
        <v>Alto</v>
      </c>
    </row>
    <row r="3379" spans="1:13" x14ac:dyDescent="0.3">
      <c r="A3379" s="139">
        <f t="shared" si="3433"/>
        <v>89</v>
      </c>
      <c r="B3379" s="148">
        <f t="shared" si="3435"/>
        <v>29</v>
      </c>
      <c r="D3379" s="149" t="str">
        <f>+VLOOKUP($A3379,mUNICIPIOS!$B$4:$F$343,2,0)</f>
        <v>Sololá</v>
      </c>
      <c r="E3379" s="149">
        <f>+VLOOKUP($A3379,mUNICIPIOS!$B$4:$F$343,3,0)</f>
        <v>704</v>
      </c>
      <c r="F3379" s="149" t="str">
        <f>+VLOOKUP($A3379,mUNICIPIOS!$B$4:$F$343,4,0)</f>
        <v>Santa Lucía Utatlán</v>
      </c>
      <c r="G3379" s="139" t="str">
        <f t="shared" ref="G3379:K3379" si="3441">+G3341</f>
        <v>05</v>
      </c>
      <c r="H3379" t="str">
        <f t="shared" si="3441"/>
        <v>IGF</v>
      </c>
      <c r="I3379" t="str">
        <f t="shared" si="3441"/>
        <v>Índice de Gestión Financiera</v>
      </c>
      <c r="J3379" t="str">
        <f t="shared" si="3441"/>
        <v>INDICE</v>
      </c>
      <c r="K3379">
        <f t="shared" si="3441"/>
        <v>0</v>
      </c>
      <c r="L3379" s="150">
        <f>+VLOOKUP($E3379,IGF_2018!$B$8:$Z$347,24,0)</f>
        <v>0.30194351093603944</v>
      </c>
      <c r="M3379" s="142" t="str">
        <f>+VLOOKUP($E3379,IGF_2018!$B$8:$Z$347,25,0)</f>
        <v>Medio bajo</v>
      </c>
    </row>
    <row r="3380" spans="1:13" x14ac:dyDescent="0.3">
      <c r="A3380" s="139">
        <f t="shared" si="3433"/>
        <v>89</v>
      </c>
      <c r="B3380" s="148">
        <f t="shared" si="3435"/>
        <v>30</v>
      </c>
      <c r="D3380" s="149" t="str">
        <f>+VLOOKUP($A3380,mUNICIPIOS!$B$4:$F$343,2,0)</f>
        <v>Sololá</v>
      </c>
      <c r="E3380" s="149">
        <f>+VLOOKUP($A3380,mUNICIPIOS!$B$4:$F$343,3,0)</f>
        <v>704</v>
      </c>
      <c r="F3380" s="149" t="str">
        <f>+VLOOKUP($A3380,mUNICIPIOS!$B$4:$F$343,4,0)</f>
        <v>Santa Lucía Utatlán</v>
      </c>
      <c r="G3380" s="139" t="str">
        <f t="shared" ref="G3380:K3380" si="3442">+G3342</f>
        <v>06</v>
      </c>
      <c r="H3380" t="str">
        <f t="shared" si="3442"/>
        <v>IGE</v>
      </c>
      <c r="I3380" t="str">
        <f t="shared" si="3442"/>
        <v>Índice de Gestión Estratégica</v>
      </c>
      <c r="J3380" t="str">
        <f t="shared" si="3442"/>
        <v>06-01</v>
      </c>
      <c r="K3380" t="str">
        <f t="shared" si="3442"/>
        <v>Ejecución del Plan Operativo Anual  (POA)</v>
      </c>
      <c r="L3380" s="150">
        <f>+VLOOKUP($E3380,IGE_2018!$B$8:$Z$347,3,0)</f>
        <v>0</v>
      </c>
      <c r="M3380" s="142" t="str">
        <f>+VLOOKUP($E3380,IGE_2018!$B$8:$Z$347,4,0)</f>
        <v>Bajo</v>
      </c>
    </row>
    <row r="3381" spans="1:13" x14ac:dyDescent="0.3">
      <c r="A3381" s="139">
        <f t="shared" si="3433"/>
        <v>89</v>
      </c>
      <c r="B3381" s="148">
        <f t="shared" si="3435"/>
        <v>31</v>
      </c>
      <c r="D3381" s="149" t="str">
        <f>+VLOOKUP($A3381,mUNICIPIOS!$B$4:$F$343,2,0)</f>
        <v>Sololá</v>
      </c>
      <c r="E3381" s="149">
        <f>+VLOOKUP($A3381,mUNICIPIOS!$B$4:$F$343,3,0)</f>
        <v>704</v>
      </c>
      <c r="F3381" s="149" t="str">
        <f>+VLOOKUP($A3381,mUNICIPIOS!$B$4:$F$343,4,0)</f>
        <v>Santa Lucía Utatlán</v>
      </c>
      <c r="G3381" s="139" t="str">
        <f t="shared" ref="G3381:K3381" si="3443">+G3343</f>
        <v>06</v>
      </c>
      <c r="H3381" t="str">
        <f t="shared" si="3443"/>
        <v>IGE</v>
      </c>
      <c r="I3381" t="str">
        <f t="shared" si="3443"/>
        <v>Índice de Gestión Estratégica</v>
      </c>
      <c r="J3381" t="str">
        <f t="shared" si="3443"/>
        <v>06-02</v>
      </c>
      <c r="K3381" t="str">
        <f t="shared" si="3443"/>
        <v>Relación Plan de Desarrollo Municipal y Ordenamiento Territorial (PDM-OT) - Plan Estratégico Institucional (PEI) - Plan Operativo Multianual (POM) - Plan Operativo Anual (POA)</v>
      </c>
      <c r="L3381" s="150">
        <f>+VLOOKUP($E3381,IGE_2018!$B$8:$Z$347,6,0)</f>
        <v>0</v>
      </c>
      <c r="M3381" s="142" t="str">
        <f>+VLOOKUP($E3381,IGE_2018!$B$8:$Z$347,7,0)</f>
        <v>Bajo</v>
      </c>
    </row>
    <row r="3382" spans="1:13" x14ac:dyDescent="0.3">
      <c r="A3382" s="139">
        <f t="shared" si="3433"/>
        <v>89</v>
      </c>
      <c r="B3382" s="148">
        <f t="shared" si="3435"/>
        <v>32</v>
      </c>
      <c r="D3382" s="149" t="str">
        <f>+VLOOKUP($A3382,mUNICIPIOS!$B$4:$F$343,2,0)</f>
        <v>Sololá</v>
      </c>
      <c r="E3382" s="149">
        <f>+VLOOKUP($A3382,mUNICIPIOS!$B$4:$F$343,3,0)</f>
        <v>704</v>
      </c>
      <c r="F3382" s="149" t="str">
        <f>+VLOOKUP($A3382,mUNICIPIOS!$B$4:$F$343,4,0)</f>
        <v>Santa Lucía Utatlán</v>
      </c>
      <c r="G3382" s="139" t="str">
        <f t="shared" ref="G3382:K3382" si="3444">+G3344</f>
        <v>06</v>
      </c>
      <c r="H3382" t="str">
        <f t="shared" si="3444"/>
        <v>IGE</v>
      </c>
      <c r="I3382" t="str">
        <f t="shared" si="3444"/>
        <v>Índice de Gestión Estratégica</v>
      </c>
      <c r="J3382" t="str">
        <f t="shared" si="3444"/>
        <v>06-03</v>
      </c>
      <c r="K3382" t="str">
        <f t="shared" si="3444"/>
        <v>Presupuesto de egresos relacionado a competencias municipales que responden a prioridades nacionales de desarrollo.</v>
      </c>
      <c r="L3382" s="150">
        <f>+VLOOKUP($E3382,IGE_2018!$B$8:$Z$347,9,0)</f>
        <v>7.7832452613225784E-3</v>
      </c>
      <c r="M3382" s="142" t="str">
        <f>+VLOOKUP($E3382,IGE_2018!$B$8:$Z$347,10,0)</f>
        <v>Bajo</v>
      </c>
    </row>
    <row r="3383" spans="1:13" x14ac:dyDescent="0.3">
      <c r="A3383" s="139">
        <f t="shared" si="3433"/>
        <v>89</v>
      </c>
      <c r="B3383" s="148">
        <f t="shared" si="3435"/>
        <v>33</v>
      </c>
      <c r="D3383" s="149" t="str">
        <f>+VLOOKUP($A3383,mUNICIPIOS!$B$4:$F$343,2,0)</f>
        <v>Sololá</v>
      </c>
      <c r="E3383" s="149">
        <f>+VLOOKUP($A3383,mUNICIPIOS!$B$4:$F$343,3,0)</f>
        <v>704</v>
      </c>
      <c r="F3383" s="149" t="str">
        <f>+VLOOKUP($A3383,mUNICIPIOS!$B$4:$F$343,4,0)</f>
        <v>Santa Lucía Utatlán</v>
      </c>
      <c r="G3383" s="139" t="str">
        <f t="shared" ref="G3383:K3383" si="3445">+G3345</f>
        <v>06</v>
      </c>
      <c r="H3383" t="str">
        <f t="shared" si="3445"/>
        <v>IGE</v>
      </c>
      <c r="I3383" t="str">
        <f t="shared" si="3445"/>
        <v>Índice de Gestión Estratégica</v>
      </c>
      <c r="J3383" t="str">
        <f t="shared" si="3445"/>
        <v>06-04</v>
      </c>
      <c r="K3383" t="str">
        <f t="shared" si="3445"/>
        <v>Institucionalización de la gestión ordenada del territorio</v>
      </c>
      <c r="L3383" s="150">
        <f>+VLOOKUP($E3383,IGE_2018!$B$8:$Z$347,12,0)</f>
        <v>0.1</v>
      </c>
      <c r="M3383" s="142" t="str">
        <f>+VLOOKUP($E3383,IGE_2018!$B$8:$Z$347,13,0)</f>
        <v>Bajo</v>
      </c>
    </row>
    <row r="3384" spans="1:13" x14ac:dyDescent="0.3">
      <c r="A3384" s="139">
        <f t="shared" si="3433"/>
        <v>89</v>
      </c>
      <c r="B3384" s="148">
        <f t="shared" si="3435"/>
        <v>34</v>
      </c>
      <c r="D3384" s="149" t="str">
        <f>+VLOOKUP($A3384,mUNICIPIOS!$B$4:$F$343,2,0)</f>
        <v>Sololá</v>
      </c>
      <c r="E3384" s="149">
        <f>+VLOOKUP($A3384,mUNICIPIOS!$B$4:$F$343,3,0)</f>
        <v>704</v>
      </c>
      <c r="F3384" s="149" t="str">
        <f>+VLOOKUP($A3384,mUNICIPIOS!$B$4:$F$343,4,0)</f>
        <v>Santa Lucía Utatlán</v>
      </c>
      <c r="G3384" s="139" t="str">
        <f t="shared" ref="G3384:K3384" si="3446">+G3346</f>
        <v>06</v>
      </c>
      <c r="H3384" t="str">
        <f t="shared" si="3446"/>
        <v>IGE</v>
      </c>
      <c r="I3384" t="str">
        <f t="shared" si="3446"/>
        <v>Índice de Gestión Estratégica</v>
      </c>
      <c r="J3384" t="str">
        <f t="shared" si="3446"/>
        <v>06-05</v>
      </c>
      <c r="K3384" t="str">
        <f t="shared" si="3446"/>
        <v>Acciones para la gestión ordenada del territorio</v>
      </c>
      <c r="L3384" s="150">
        <f>+VLOOKUP($E3384,IGE_2018!$B$8:$Z$347,15,0)</f>
        <v>0.18000000000000005</v>
      </c>
      <c r="M3384" s="142" t="str">
        <f>+VLOOKUP($E3384,IGE_2018!$B$8:$Z$347,16,0)</f>
        <v>Bajo</v>
      </c>
    </row>
    <row r="3385" spans="1:13" x14ac:dyDescent="0.3">
      <c r="A3385" s="139">
        <f t="shared" si="3433"/>
        <v>89</v>
      </c>
      <c r="B3385" s="148">
        <f t="shared" si="3435"/>
        <v>35</v>
      </c>
      <c r="D3385" s="149" t="str">
        <f>+VLOOKUP($A3385,mUNICIPIOS!$B$4:$F$343,2,0)</f>
        <v>Sololá</v>
      </c>
      <c r="E3385" s="149">
        <f>+VLOOKUP($A3385,mUNICIPIOS!$B$4:$F$343,3,0)</f>
        <v>704</v>
      </c>
      <c r="F3385" s="149" t="str">
        <f>+VLOOKUP($A3385,mUNICIPIOS!$B$4:$F$343,4,0)</f>
        <v>Santa Lucía Utatlán</v>
      </c>
      <c r="G3385" s="139" t="str">
        <f t="shared" ref="G3385:K3385" si="3447">+G3347</f>
        <v>06</v>
      </c>
      <c r="H3385" t="str">
        <f t="shared" si="3447"/>
        <v>IGE</v>
      </c>
      <c r="I3385" t="str">
        <f t="shared" si="3447"/>
        <v>Índice de Gestión Estratégica</v>
      </c>
      <c r="J3385" t="str">
        <f t="shared" si="3447"/>
        <v>06-06</v>
      </c>
      <c r="K3385" t="str">
        <f t="shared" si="3447"/>
        <v>Gestión de riesgo en la formulación de proyectos derivados de la planificación operativa anual</v>
      </c>
      <c r="L3385" s="150">
        <f>+VLOOKUP($E3385,IGE_2018!$B$8:$Z$347,18,0)</f>
        <v>0</v>
      </c>
      <c r="M3385" s="142" t="str">
        <f>+VLOOKUP($E3385,IGE_2018!$B$8:$Z$347,19,0)</f>
        <v>Bajo</v>
      </c>
    </row>
    <row r="3386" spans="1:13" x14ac:dyDescent="0.3">
      <c r="A3386" s="139">
        <f t="shared" si="3433"/>
        <v>89</v>
      </c>
      <c r="B3386" s="148">
        <f t="shared" si="3435"/>
        <v>36</v>
      </c>
      <c r="D3386" s="149" t="str">
        <f>+VLOOKUP($A3386,mUNICIPIOS!$B$4:$F$343,2,0)</f>
        <v>Sololá</v>
      </c>
      <c r="E3386" s="149">
        <f>+VLOOKUP($A3386,mUNICIPIOS!$B$4:$F$343,3,0)</f>
        <v>704</v>
      </c>
      <c r="F3386" s="149" t="str">
        <f>+VLOOKUP($A3386,mUNICIPIOS!$B$4:$F$343,4,0)</f>
        <v>Santa Lucía Utatlán</v>
      </c>
      <c r="G3386" s="139" t="str">
        <f t="shared" ref="G3386:K3386" si="3448">+G3348</f>
        <v>06</v>
      </c>
      <c r="H3386" t="str">
        <f t="shared" si="3448"/>
        <v>IGE</v>
      </c>
      <c r="I3386" t="str">
        <f t="shared" si="3448"/>
        <v>Índice de Gestión Estratégica</v>
      </c>
      <c r="J3386" t="str">
        <f t="shared" si="3448"/>
        <v>06-07</v>
      </c>
      <c r="K3386" t="str">
        <f t="shared" si="3448"/>
        <v>Ingresos por servicios ambientales en relación a los ingresos propios sin regalías</v>
      </c>
      <c r="L3386" s="150">
        <f>+VLOOKUP($E3386,IGE_2018!$B$8:$Z$347,21,0)</f>
        <v>0.10059983725289143</v>
      </c>
      <c r="M3386" s="142" t="str">
        <f>+VLOOKUP($E3386,IGE_2018!$B$8:$Z$347,22,0)</f>
        <v>Bajo</v>
      </c>
    </row>
    <row r="3387" spans="1:13" x14ac:dyDescent="0.3">
      <c r="A3387" s="139">
        <f t="shared" si="3433"/>
        <v>89</v>
      </c>
      <c r="B3387" s="148">
        <f t="shared" si="3435"/>
        <v>37</v>
      </c>
      <c r="D3387" s="149" t="str">
        <f>+VLOOKUP($A3387,mUNICIPIOS!$B$4:$F$343,2,0)</f>
        <v>Sololá</v>
      </c>
      <c r="E3387" s="149">
        <f>+VLOOKUP($A3387,mUNICIPIOS!$B$4:$F$343,3,0)</f>
        <v>704</v>
      </c>
      <c r="F3387" s="149" t="str">
        <f>+VLOOKUP($A3387,mUNICIPIOS!$B$4:$F$343,4,0)</f>
        <v>Santa Lucía Utatlán</v>
      </c>
      <c r="G3387" s="139" t="str">
        <f t="shared" ref="G3387:K3387" si="3449">+G3349</f>
        <v>06</v>
      </c>
      <c r="H3387" t="str">
        <f t="shared" si="3449"/>
        <v>IGE</v>
      </c>
      <c r="I3387" t="str">
        <f t="shared" si="3449"/>
        <v>Índice de Gestión Estratégica</v>
      </c>
      <c r="J3387" t="str">
        <f t="shared" si="3449"/>
        <v>INDICE</v>
      </c>
      <c r="K3387">
        <f t="shared" si="3449"/>
        <v>0</v>
      </c>
      <c r="L3387" s="150">
        <f>+VLOOKUP($E3387,IGE_2018!$B$8:$Z$347,24,0)</f>
        <v>4.9005795040619797E-2</v>
      </c>
      <c r="M3387" s="142" t="str">
        <f>+VLOOKUP($E3387,IGE_2018!$B$8:$Z$347,25,0)</f>
        <v>Bajo</v>
      </c>
    </row>
    <row r="3388" spans="1:13" x14ac:dyDescent="0.3">
      <c r="A3388" s="139">
        <f t="shared" si="3433"/>
        <v>89</v>
      </c>
      <c r="B3388" s="148">
        <f t="shared" si="3435"/>
        <v>38</v>
      </c>
      <c r="D3388" s="149" t="str">
        <f>+VLOOKUP($A3388,mUNICIPIOS!$B$4:$F$343,2,0)</f>
        <v>Sololá</v>
      </c>
      <c r="E3388" s="149">
        <f>+VLOOKUP($A3388,mUNICIPIOS!$B$4:$F$343,3,0)</f>
        <v>704</v>
      </c>
      <c r="F3388" s="149" t="str">
        <f>+VLOOKUP($A3388,mUNICIPIOS!$B$4:$F$343,4,0)</f>
        <v>Santa Lucía Utatlán</v>
      </c>
      <c r="G3388" s="139" t="str">
        <f t="shared" ref="G3388:K3388" si="3450">+G3350</f>
        <v>RANKING</v>
      </c>
      <c r="H3388" t="str">
        <f t="shared" si="3450"/>
        <v>RGM</v>
      </c>
      <c r="I3388" t="str">
        <f t="shared" si="3450"/>
        <v>Ranking de la Gestión Municipal 2018</v>
      </c>
      <c r="J3388" t="str">
        <f t="shared" si="3450"/>
        <v>RANKING</v>
      </c>
      <c r="K3388">
        <f t="shared" si="3450"/>
        <v>0</v>
      </c>
      <c r="L3388" s="151">
        <f>+VLOOKUP($E3388,Resultados_generales!$C$8:$AE$347,27,0)</f>
        <v>0.29489083614710354</v>
      </c>
      <c r="M3388" t="str">
        <f>+VLOOKUP($E3388,Resultados_generales!$C$8:$AE$347,28,0)</f>
        <v>Medio bajo</v>
      </c>
    </row>
    <row r="3389" spans="1:13" x14ac:dyDescent="0.3">
      <c r="A3389" s="139">
        <f t="shared" si="3433"/>
        <v>90</v>
      </c>
      <c r="B3389" s="148">
        <f t="shared" si="3435"/>
        <v>1</v>
      </c>
      <c r="D3389" s="149" t="str">
        <f>+VLOOKUP($A3389,mUNICIPIOS!$B$4:$F$343,2,0)</f>
        <v>Sololá</v>
      </c>
      <c r="E3389" s="149">
        <f>+VLOOKUP($A3389,mUNICIPIOS!$B$4:$F$343,3,0)</f>
        <v>705</v>
      </c>
      <c r="F3389" s="149" t="str">
        <f>+VLOOKUP($A3389,mUNICIPIOS!$B$4:$F$343,4,0)</f>
        <v>Nahualá</v>
      </c>
      <c r="G3389" s="139" t="str">
        <f t="shared" ref="G3389:K3389" si="3451">+G3351</f>
        <v>01</v>
      </c>
      <c r="H3389" t="str">
        <f t="shared" si="3451"/>
        <v>IPC</v>
      </c>
      <c r="I3389" t="str">
        <f t="shared" si="3451"/>
        <v>Índice de Participación Ciudadana</v>
      </c>
      <c r="J3389" t="str">
        <f t="shared" si="3451"/>
        <v>01-01</v>
      </c>
      <c r="K3389" t="str">
        <f t="shared" si="3451"/>
        <v>Número de reuniones del COMUDE en el año de la medición.</v>
      </c>
      <c r="L3389" s="150">
        <f>+VLOOKUP($E3389,IPC_2018!$B$8:$T$347,3,0)</f>
        <v>0.75</v>
      </c>
      <c r="M3389" s="142" t="str">
        <f>+VLOOKUP($E3389,IPC_2018!$B$8:$T$347,4,0)</f>
        <v>Medio alto</v>
      </c>
    </row>
    <row r="3390" spans="1:13" x14ac:dyDescent="0.3">
      <c r="A3390" s="139">
        <f t="shared" si="3433"/>
        <v>90</v>
      </c>
      <c r="B3390" s="148">
        <f t="shared" si="3435"/>
        <v>2</v>
      </c>
      <c r="D3390" s="149" t="str">
        <f>+VLOOKUP($A3390,mUNICIPIOS!$B$4:$F$343,2,0)</f>
        <v>Sololá</v>
      </c>
      <c r="E3390" s="149">
        <f>+VLOOKUP($A3390,mUNICIPIOS!$B$4:$F$343,3,0)</f>
        <v>705</v>
      </c>
      <c r="F3390" s="149" t="str">
        <f>+VLOOKUP($A3390,mUNICIPIOS!$B$4:$F$343,4,0)</f>
        <v>Nahualá</v>
      </c>
      <c r="G3390" s="139" t="str">
        <f t="shared" ref="G3390:K3390" si="3452">+G3352</f>
        <v>01</v>
      </c>
      <c r="H3390" t="str">
        <f t="shared" si="3452"/>
        <v>IPC</v>
      </c>
      <c r="I3390" t="str">
        <f t="shared" si="3452"/>
        <v>Índice de Participación Ciudadana</v>
      </c>
      <c r="J3390" t="str">
        <f t="shared" si="3452"/>
        <v>01-02</v>
      </c>
      <c r="K3390" t="str">
        <f t="shared" si="3452"/>
        <v>Participación de Alcaldes, Concejales y Síndicos determinados o designados en el COMUDE</v>
      </c>
      <c r="L3390" s="150">
        <f>+VLOOKUP($E3390,IPC_2018!$B$8:$T$347,6,0)</f>
        <v>0.69444444444444442</v>
      </c>
      <c r="M3390" s="142" t="str">
        <f>+VLOOKUP($E3390,IPC_2018!$B$8:$T$347,7,0)</f>
        <v>Medio alto</v>
      </c>
    </row>
    <row r="3391" spans="1:13" x14ac:dyDescent="0.3">
      <c r="A3391" s="139">
        <f t="shared" si="3433"/>
        <v>90</v>
      </c>
      <c r="B3391" s="148">
        <f t="shared" si="3435"/>
        <v>3</v>
      </c>
      <c r="D3391" s="149" t="str">
        <f>+VLOOKUP($A3391,mUNICIPIOS!$B$4:$F$343,2,0)</f>
        <v>Sololá</v>
      </c>
      <c r="E3391" s="149">
        <f>+VLOOKUP($A3391,mUNICIPIOS!$B$4:$F$343,3,0)</f>
        <v>705</v>
      </c>
      <c r="F3391" s="149" t="str">
        <f>+VLOOKUP($A3391,mUNICIPIOS!$B$4:$F$343,4,0)</f>
        <v>Nahualá</v>
      </c>
      <c r="G3391" s="139" t="str">
        <f t="shared" ref="G3391:K3391" si="3453">+G3353</f>
        <v>01</v>
      </c>
      <c r="H3391" t="str">
        <f t="shared" si="3453"/>
        <v>IPC</v>
      </c>
      <c r="I3391" t="str">
        <f t="shared" si="3453"/>
        <v>Índice de Participación Ciudadana</v>
      </c>
      <c r="J3391" t="str">
        <f t="shared" si="3453"/>
        <v>01-03</v>
      </c>
      <c r="K3391" t="str">
        <f t="shared" si="3453"/>
        <v>Participación  de organizaciones de jóvenes, mujeres, pueblos mayas, xincas, garífunas, y otras organizaciones en el Comude</v>
      </c>
      <c r="L3391" s="150">
        <f>+VLOOKUP($E3391,IPC_2018!$B$8:$T$347,9,0)</f>
        <v>0.30847285641806188</v>
      </c>
      <c r="M3391" s="142" t="str">
        <f>+VLOOKUP($E3391,IPC_2018!$B$8:$T$347,10,0)</f>
        <v>Medio bajo</v>
      </c>
    </row>
    <row r="3392" spans="1:13" x14ac:dyDescent="0.3">
      <c r="A3392" s="139">
        <f t="shared" si="3433"/>
        <v>90</v>
      </c>
      <c r="B3392" s="148">
        <f t="shared" si="3435"/>
        <v>4</v>
      </c>
      <c r="D3392" s="149" t="str">
        <f>+VLOOKUP($A3392,mUNICIPIOS!$B$4:$F$343,2,0)</f>
        <v>Sololá</v>
      </c>
      <c r="E3392" s="149">
        <f>+VLOOKUP($A3392,mUNICIPIOS!$B$4:$F$343,3,0)</f>
        <v>705</v>
      </c>
      <c r="F3392" s="149" t="str">
        <f>+VLOOKUP($A3392,mUNICIPIOS!$B$4:$F$343,4,0)</f>
        <v>Nahualá</v>
      </c>
      <c r="G3392" s="139" t="str">
        <f t="shared" ref="G3392:K3392" si="3454">+G3354</f>
        <v>01</v>
      </c>
      <c r="H3392" t="str">
        <f t="shared" si="3454"/>
        <v>IPC</v>
      </c>
      <c r="I3392" t="str">
        <f t="shared" si="3454"/>
        <v>Índice de Participación Ciudadana</v>
      </c>
      <c r="J3392" t="str">
        <f t="shared" si="3454"/>
        <v>01-04</v>
      </c>
      <c r="K3392" t="str">
        <f t="shared" si="3454"/>
        <v>Representatividad territorial del Comude.</v>
      </c>
      <c r="L3392" s="150">
        <f>+VLOOKUP($E3392,IPC_2018!$B$8:$T$347,12,0)</f>
        <v>0.54479166666666667</v>
      </c>
      <c r="M3392" s="142" t="str">
        <f>+VLOOKUP($E3392,IPC_2018!$B$8:$T$347,13,0)</f>
        <v>Medio</v>
      </c>
    </row>
    <row r="3393" spans="1:13" x14ac:dyDescent="0.3">
      <c r="A3393" s="139">
        <f t="shared" si="3433"/>
        <v>90</v>
      </c>
      <c r="B3393" s="148">
        <f t="shared" si="3435"/>
        <v>5</v>
      </c>
      <c r="D3393" s="149" t="str">
        <f>+VLOOKUP($A3393,mUNICIPIOS!$B$4:$F$343,2,0)</f>
        <v>Sololá</v>
      </c>
      <c r="E3393" s="149">
        <f>+VLOOKUP($A3393,mUNICIPIOS!$B$4:$F$343,3,0)</f>
        <v>705</v>
      </c>
      <c r="F3393" s="149" t="str">
        <f>+VLOOKUP($A3393,mUNICIPIOS!$B$4:$F$343,4,0)</f>
        <v>Nahualá</v>
      </c>
      <c r="G3393" s="139" t="str">
        <f t="shared" ref="G3393:K3393" si="3455">+G3355</f>
        <v>01</v>
      </c>
      <c r="H3393" t="str">
        <f t="shared" si="3455"/>
        <v>IPC</v>
      </c>
      <c r="I3393" t="str">
        <f t="shared" si="3455"/>
        <v>Índice de Participación Ciudadana</v>
      </c>
      <c r="J3393" t="str">
        <f t="shared" si="3455"/>
        <v>01-05</v>
      </c>
      <c r="K3393" t="str">
        <f t="shared" si="3455"/>
        <v>Funcionamiento del Comude</v>
      </c>
      <c r="L3393" s="150">
        <f>+VLOOKUP($E3393,IPC_2018!$B$8:$T$347,15,0)</f>
        <v>0.15901060076290127</v>
      </c>
      <c r="M3393" s="142" t="str">
        <f>+VLOOKUP($E3393,IPC_2018!$B$8:$T$347,16,0)</f>
        <v>Bajo</v>
      </c>
    </row>
    <row r="3394" spans="1:13" x14ac:dyDescent="0.3">
      <c r="A3394" s="139">
        <f t="shared" si="3433"/>
        <v>90</v>
      </c>
      <c r="B3394" s="148">
        <f t="shared" si="3435"/>
        <v>6</v>
      </c>
      <c r="D3394" s="149" t="str">
        <f>+VLOOKUP($A3394,mUNICIPIOS!$B$4:$F$343,2,0)</f>
        <v>Sololá</v>
      </c>
      <c r="E3394" s="149">
        <f>+VLOOKUP($A3394,mUNICIPIOS!$B$4:$F$343,3,0)</f>
        <v>705</v>
      </c>
      <c r="F3394" s="149" t="str">
        <f>+VLOOKUP($A3394,mUNICIPIOS!$B$4:$F$343,4,0)</f>
        <v>Nahualá</v>
      </c>
      <c r="G3394" s="139" t="str">
        <f t="shared" ref="G3394:K3394" si="3456">+G3356</f>
        <v>01</v>
      </c>
      <c r="H3394" t="str">
        <f t="shared" si="3456"/>
        <v>IPC</v>
      </c>
      <c r="I3394" t="str">
        <f t="shared" si="3456"/>
        <v>Índice de Participación Ciudadana</v>
      </c>
      <c r="J3394" t="str">
        <f t="shared" si="3456"/>
        <v>INDICE</v>
      </c>
      <c r="K3394">
        <f t="shared" si="3456"/>
        <v>0</v>
      </c>
      <c r="L3394" s="150">
        <f>+VLOOKUP($E3394,IPC_2018!$B$8:$T$347,18,0)</f>
        <v>0.55739682413269998</v>
      </c>
      <c r="M3394" s="142" t="str">
        <f>+VLOOKUP($E3394,IPC_2018!$B$8:$T$347,19,0)</f>
        <v>Medio</v>
      </c>
    </row>
    <row r="3395" spans="1:13" x14ac:dyDescent="0.3">
      <c r="A3395" s="139">
        <f t="shared" si="3433"/>
        <v>90</v>
      </c>
      <c r="B3395" s="148">
        <f t="shared" si="3435"/>
        <v>7</v>
      </c>
      <c r="D3395" s="149" t="str">
        <f>+VLOOKUP($A3395,mUNICIPIOS!$B$4:$F$343,2,0)</f>
        <v>Sololá</v>
      </c>
      <c r="E3395" s="149">
        <f>+VLOOKUP($A3395,mUNICIPIOS!$B$4:$F$343,3,0)</f>
        <v>705</v>
      </c>
      <c r="F3395" s="149" t="str">
        <f>+VLOOKUP($A3395,mUNICIPIOS!$B$4:$F$343,4,0)</f>
        <v>Nahualá</v>
      </c>
      <c r="G3395" s="139" t="str">
        <f t="shared" ref="G3395:K3395" si="3457">+G3357</f>
        <v>02</v>
      </c>
      <c r="H3395" t="str">
        <f t="shared" si="3457"/>
        <v>IIC</v>
      </c>
      <c r="I3395" t="str">
        <f t="shared" si="3457"/>
        <v>Índice de Información a la Ciudadanía</v>
      </c>
      <c r="J3395" t="str">
        <f t="shared" si="3457"/>
        <v>02-01</v>
      </c>
      <c r="K3395" t="str">
        <f t="shared" si="3457"/>
        <v>Rendición de cuentas cuatrimestral y anual al Comude enfocadas en resultados.</v>
      </c>
      <c r="L3395" s="150">
        <f>+VLOOKUP($E3395,IIC_2018!$B$8:$Q$347,3,0)</f>
        <v>0</v>
      </c>
      <c r="M3395" s="142" t="str">
        <f>+VLOOKUP($E3395,IIC_2018!$B$8:$Q$347,4,0)</f>
        <v>Bajo</v>
      </c>
    </row>
    <row r="3396" spans="1:13" x14ac:dyDescent="0.3">
      <c r="A3396" s="139">
        <f t="shared" si="3433"/>
        <v>90</v>
      </c>
      <c r="B3396" s="148">
        <f t="shared" si="3435"/>
        <v>8</v>
      </c>
      <c r="D3396" s="149" t="str">
        <f>+VLOOKUP($A3396,mUNICIPIOS!$B$4:$F$343,2,0)</f>
        <v>Sololá</v>
      </c>
      <c r="E3396" s="149">
        <f>+VLOOKUP($A3396,mUNICIPIOS!$B$4:$F$343,3,0)</f>
        <v>705</v>
      </c>
      <c r="F3396" s="149" t="str">
        <f>+VLOOKUP($A3396,mUNICIPIOS!$B$4:$F$343,4,0)</f>
        <v>Nahualá</v>
      </c>
      <c r="G3396" s="139" t="str">
        <f t="shared" ref="G3396:K3396" si="3458">+G3358</f>
        <v>02</v>
      </c>
      <c r="H3396" t="str">
        <f t="shared" si="3458"/>
        <v>IIC</v>
      </c>
      <c r="I3396" t="str">
        <f t="shared" si="3458"/>
        <v>Índice de Información a la Ciudadanía</v>
      </c>
      <c r="J3396" t="str">
        <f t="shared" si="3458"/>
        <v>02-02</v>
      </c>
      <c r="K3396" t="str">
        <f t="shared" si="3458"/>
        <v>Información presupuestaria y otra información brindada a la ciudadanía disponible en medios locales de comunicación.</v>
      </c>
      <c r="L3396" s="150">
        <f>+VLOOKUP($E3396,IIC_2018!$B$8:$Q$347,6,0)</f>
        <v>0.75</v>
      </c>
      <c r="M3396" s="142" t="str">
        <f>+VLOOKUP($E3396,IIC_2018!$B$8:$Q$347,7,0)</f>
        <v>Medio alto</v>
      </c>
    </row>
    <row r="3397" spans="1:13" x14ac:dyDescent="0.3">
      <c r="A3397" s="139">
        <f t="shared" si="3433"/>
        <v>90</v>
      </c>
      <c r="B3397" s="148">
        <f t="shared" si="3435"/>
        <v>9</v>
      </c>
      <c r="D3397" s="149" t="str">
        <f>+VLOOKUP($A3397,mUNICIPIOS!$B$4:$F$343,2,0)</f>
        <v>Sololá</v>
      </c>
      <c r="E3397" s="149">
        <f>+VLOOKUP($A3397,mUNICIPIOS!$B$4:$F$343,3,0)</f>
        <v>705</v>
      </c>
      <c r="F3397" s="149" t="str">
        <f>+VLOOKUP($A3397,mUNICIPIOS!$B$4:$F$343,4,0)</f>
        <v>Nahualá</v>
      </c>
      <c r="G3397" s="139" t="str">
        <f t="shared" ref="G3397:K3397" si="3459">+G3359</f>
        <v>02</v>
      </c>
      <c r="H3397" t="str">
        <f t="shared" si="3459"/>
        <v>IIC</v>
      </c>
      <c r="I3397" t="str">
        <f t="shared" si="3459"/>
        <v>Índice de Información a la Ciudadanía</v>
      </c>
      <c r="J3397" t="str">
        <f t="shared" si="3459"/>
        <v>02-03</v>
      </c>
      <c r="K3397" t="str">
        <f t="shared" si="3459"/>
        <v>Información pública de oficio actualizada y disponible de acuerdo a la LAIP y uso de internet.</v>
      </c>
      <c r="L3397" s="150">
        <f>+VLOOKUP($E3397,IIC_2018!$B$8:$Q$347,9,0)</f>
        <v>0.1</v>
      </c>
      <c r="M3397" s="142" t="str">
        <f>+VLOOKUP($E3397,IIC_2018!$B$8:$Q$347,10,0)</f>
        <v>Bajo</v>
      </c>
    </row>
    <row r="3398" spans="1:13" x14ac:dyDescent="0.3">
      <c r="A3398" s="139">
        <f t="shared" si="3433"/>
        <v>90</v>
      </c>
      <c r="B3398" s="148">
        <f t="shared" si="3435"/>
        <v>10</v>
      </c>
      <c r="D3398" s="149" t="str">
        <f>+VLOOKUP($A3398,mUNICIPIOS!$B$4:$F$343,2,0)</f>
        <v>Sololá</v>
      </c>
      <c r="E3398" s="149">
        <f>+VLOOKUP($A3398,mUNICIPIOS!$B$4:$F$343,3,0)</f>
        <v>705</v>
      </c>
      <c r="F3398" s="149" t="str">
        <f>+VLOOKUP($A3398,mUNICIPIOS!$B$4:$F$343,4,0)</f>
        <v>Nahualá</v>
      </c>
      <c r="G3398" s="139" t="str">
        <f t="shared" ref="G3398:K3398" si="3460">+G3360</f>
        <v>02</v>
      </c>
      <c r="H3398" t="str">
        <f t="shared" si="3460"/>
        <v>IIC</v>
      </c>
      <c r="I3398" t="str">
        <f t="shared" si="3460"/>
        <v>Índice de Información a la Ciudadanía</v>
      </c>
      <c r="J3398" t="str">
        <f t="shared" si="3460"/>
        <v>02-04</v>
      </c>
      <c r="K3398" t="str">
        <f t="shared" si="3460"/>
        <v>Relación del monto contratado por medio de Guate compras con el total del presupuesto de egresos vigente.</v>
      </c>
      <c r="L3398" s="150">
        <f>+VLOOKUP($E3398,IIC_2018!$B$8:$Q$347,12,0)</f>
        <v>0.28415540555793234</v>
      </c>
      <c r="M3398" s="142" t="str">
        <f>+VLOOKUP($E3398,IIC_2018!$B$8:$Q$347,13,0)</f>
        <v>Medio bajo</v>
      </c>
    </row>
    <row r="3399" spans="1:13" x14ac:dyDescent="0.3">
      <c r="A3399" s="139">
        <f t="shared" si="3433"/>
        <v>90</v>
      </c>
      <c r="B3399" s="148">
        <f t="shared" si="3435"/>
        <v>11</v>
      </c>
      <c r="D3399" s="149" t="str">
        <f>+VLOOKUP($A3399,mUNICIPIOS!$B$4:$F$343,2,0)</f>
        <v>Sololá</v>
      </c>
      <c r="E3399" s="149">
        <f>+VLOOKUP($A3399,mUNICIPIOS!$B$4:$F$343,3,0)</f>
        <v>705</v>
      </c>
      <c r="F3399" s="149" t="str">
        <f>+VLOOKUP($A3399,mUNICIPIOS!$B$4:$F$343,4,0)</f>
        <v>Nahualá</v>
      </c>
      <c r="G3399" s="139" t="str">
        <f t="shared" ref="G3399:K3399" si="3461">+G3361</f>
        <v>02</v>
      </c>
      <c r="H3399" t="str">
        <f t="shared" si="3461"/>
        <v>IIC</v>
      </c>
      <c r="I3399" t="str">
        <f t="shared" si="3461"/>
        <v>Índice de Información a la Ciudadanía</v>
      </c>
      <c r="J3399" t="str">
        <f t="shared" si="3461"/>
        <v>INDICE</v>
      </c>
      <c r="K3399">
        <f t="shared" si="3461"/>
        <v>0</v>
      </c>
      <c r="L3399" s="150">
        <f>+VLOOKUP($E3399,IIC_2018!$B$8:$Q$347,15,0)</f>
        <v>0.28353885138948309</v>
      </c>
      <c r="M3399" s="142" t="str">
        <f>+VLOOKUP($E3399,IIC_2018!$B$8:$Q$347,16,0)</f>
        <v>Medio bajo</v>
      </c>
    </row>
    <row r="3400" spans="1:13" x14ac:dyDescent="0.3">
      <c r="A3400" s="139">
        <f t="shared" si="3433"/>
        <v>90</v>
      </c>
      <c r="B3400" s="148">
        <f t="shared" si="3435"/>
        <v>12</v>
      </c>
      <c r="D3400" s="149" t="str">
        <f>+VLOOKUP($A3400,mUNICIPIOS!$B$4:$F$343,2,0)</f>
        <v>Sololá</v>
      </c>
      <c r="E3400" s="149">
        <f>+VLOOKUP($A3400,mUNICIPIOS!$B$4:$F$343,3,0)</f>
        <v>705</v>
      </c>
      <c r="F3400" s="149" t="str">
        <f>+VLOOKUP($A3400,mUNICIPIOS!$B$4:$F$343,4,0)</f>
        <v>Nahualá</v>
      </c>
      <c r="G3400" s="139" t="str">
        <f t="shared" ref="G3400:K3400" si="3462">+G3362</f>
        <v>03</v>
      </c>
      <c r="H3400" t="str">
        <f t="shared" si="3462"/>
        <v>ISP</v>
      </c>
      <c r="I3400" t="str">
        <f t="shared" si="3462"/>
        <v>Índice de Servicios Públicos</v>
      </c>
      <c r="J3400" t="str">
        <f t="shared" si="3462"/>
        <v>03-01</v>
      </c>
      <c r="K3400" t="str">
        <f t="shared" si="3462"/>
        <v>Cobertura del servicio público de agua</v>
      </c>
      <c r="L3400" s="150">
        <f>+VLOOKUP($E3400,ISP_2018!$B$8:$T$347,3,0)</f>
        <v>0</v>
      </c>
      <c r="M3400" s="142" t="str">
        <f>+VLOOKUP($E3400,ISP_2018!$B$8:$T$347,4,0)</f>
        <v>Bajo</v>
      </c>
    </row>
    <row r="3401" spans="1:13" x14ac:dyDescent="0.3">
      <c r="A3401" s="139">
        <f t="shared" si="3433"/>
        <v>90</v>
      </c>
      <c r="B3401" s="148">
        <f t="shared" si="3435"/>
        <v>13</v>
      </c>
      <c r="D3401" s="149" t="str">
        <f>+VLOOKUP($A3401,mUNICIPIOS!$B$4:$F$343,2,0)</f>
        <v>Sololá</v>
      </c>
      <c r="E3401" s="149">
        <f>+VLOOKUP($A3401,mUNICIPIOS!$B$4:$F$343,3,0)</f>
        <v>705</v>
      </c>
      <c r="F3401" s="149" t="str">
        <f>+VLOOKUP($A3401,mUNICIPIOS!$B$4:$F$343,4,0)</f>
        <v>Nahualá</v>
      </c>
      <c r="G3401" s="139" t="str">
        <f t="shared" ref="G3401:K3401" si="3463">+G3363</f>
        <v>03</v>
      </c>
      <c r="H3401" t="str">
        <f t="shared" si="3463"/>
        <v>ISP</v>
      </c>
      <c r="I3401" t="str">
        <f t="shared" si="3463"/>
        <v>Índice de Servicios Públicos</v>
      </c>
      <c r="J3401" t="str">
        <f t="shared" si="3463"/>
        <v>03-02</v>
      </c>
      <c r="K3401" t="str">
        <f t="shared" si="3463"/>
        <v>Control de la calidad del servicio público de agua</v>
      </c>
      <c r="L3401" s="150">
        <f>+VLOOKUP($E3401,ISP_2018!$B$8:$T$347,6,0)</f>
        <v>0</v>
      </c>
      <c r="M3401" s="142" t="str">
        <f>+VLOOKUP($E3401,ISP_2018!$B$8:$T$347,7,0)</f>
        <v>Bajo</v>
      </c>
    </row>
    <row r="3402" spans="1:13" x14ac:dyDescent="0.3">
      <c r="A3402" s="139">
        <f t="shared" si="3433"/>
        <v>90</v>
      </c>
      <c r="B3402" s="148">
        <f t="shared" si="3435"/>
        <v>14</v>
      </c>
      <c r="D3402" s="149" t="str">
        <f>+VLOOKUP($A3402,mUNICIPIOS!$B$4:$F$343,2,0)</f>
        <v>Sololá</v>
      </c>
      <c r="E3402" s="149">
        <f>+VLOOKUP($A3402,mUNICIPIOS!$B$4:$F$343,3,0)</f>
        <v>705</v>
      </c>
      <c r="F3402" s="149" t="str">
        <f>+VLOOKUP($A3402,mUNICIPIOS!$B$4:$F$343,4,0)</f>
        <v>Nahualá</v>
      </c>
      <c r="G3402" s="139" t="str">
        <f t="shared" ref="G3402:K3402" si="3464">+G3364</f>
        <v>03</v>
      </c>
      <c r="H3402" t="str">
        <f t="shared" si="3464"/>
        <v>ISP</v>
      </c>
      <c r="I3402" t="str">
        <f t="shared" si="3464"/>
        <v>Índice de Servicios Públicos</v>
      </c>
      <c r="J3402" t="str">
        <f t="shared" si="3464"/>
        <v>03-03</v>
      </c>
      <c r="K3402" t="str">
        <f t="shared" si="3464"/>
        <v>Disposición  y tratamiento  de aguas residuales</v>
      </c>
      <c r="L3402" s="150">
        <f>+VLOOKUP($E3402,ISP_2018!$B$8:$T$347,9,0)</f>
        <v>0</v>
      </c>
      <c r="M3402" s="142" t="str">
        <f>+VLOOKUP($E3402,ISP_2018!$B$8:$T$347,10,0)</f>
        <v>Bajo</v>
      </c>
    </row>
    <row r="3403" spans="1:13" x14ac:dyDescent="0.3">
      <c r="A3403" s="139">
        <f t="shared" si="3433"/>
        <v>90</v>
      </c>
      <c r="B3403" s="148">
        <f t="shared" si="3435"/>
        <v>15</v>
      </c>
      <c r="D3403" s="149" t="str">
        <f>+VLOOKUP($A3403,mUNICIPIOS!$B$4:$F$343,2,0)</f>
        <v>Sololá</v>
      </c>
      <c r="E3403" s="149">
        <f>+VLOOKUP($A3403,mUNICIPIOS!$B$4:$F$343,3,0)</f>
        <v>705</v>
      </c>
      <c r="F3403" s="149" t="str">
        <f>+VLOOKUP($A3403,mUNICIPIOS!$B$4:$F$343,4,0)</f>
        <v>Nahualá</v>
      </c>
      <c r="G3403" s="139" t="str">
        <f t="shared" ref="G3403:K3403" si="3465">+G3365</f>
        <v>03</v>
      </c>
      <c r="H3403" t="str">
        <f t="shared" si="3465"/>
        <v>ISP</v>
      </c>
      <c r="I3403" t="str">
        <f t="shared" si="3465"/>
        <v>Índice de Servicios Públicos</v>
      </c>
      <c r="J3403" t="str">
        <f t="shared" si="3465"/>
        <v>03-04</v>
      </c>
      <c r="K3403" t="str">
        <f t="shared" si="3465"/>
        <v>Gestión y manejo de los residuos y desechos sólidos</v>
      </c>
      <c r="L3403" s="150">
        <f>+VLOOKUP($E3403,ISP_2018!$B$8:$T$347,12,0)</f>
        <v>0</v>
      </c>
      <c r="M3403" s="142" t="str">
        <f>+VLOOKUP($E3403,ISP_2018!$B$8:$T$347,13,0)</f>
        <v>Bajo</v>
      </c>
    </row>
    <row r="3404" spans="1:13" x14ac:dyDescent="0.3">
      <c r="A3404" s="139">
        <f t="shared" si="3433"/>
        <v>90</v>
      </c>
      <c r="B3404" s="148">
        <f t="shared" si="3435"/>
        <v>16</v>
      </c>
      <c r="D3404" s="149" t="str">
        <f>+VLOOKUP($A3404,mUNICIPIOS!$B$4:$F$343,2,0)</f>
        <v>Sololá</v>
      </c>
      <c r="E3404" s="149">
        <f>+VLOOKUP($A3404,mUNICIPIOS!$B$4:$F$343,3,0)</f>
        <v>705</v>
      </c>
      <c r="F3404" s="149" t="str">
        <f>+VLOOKUP($A3404,mUNICIPIOS!$B$4:$F$343,4,0)</f>
        <v>Nahualá</v>
      </c>
      <c r="G3404" s="139" t="str">
        <f t="shared" ref="G3404:K3404" si="3466">+G3366</f>
        <v>03</v>
      </c>
      <c r="H3404" t="str">
        <f t="shared" si="3466"/>
        <v>ISP</v>
      </c>
      <c r="I3404" t="str">
        <f t="shared" si="3466"/>
        <v>Índice de Servicios Públicos</v>
      </c>
      <c r="J3404" t="str">
        <f t="shared" si="3466"/>
        <v>03-05</v>
      </c>
      <c r="K3404" t="str">
        <f t="shared" si="3466"/>
        <v>Gestión de servicios públicos municipales</v>
      </c>
      <c r="L3404" s="150">
        <f>+VLOOKUP($E3404,ISP_2018!$B$8:$T$347,15,0)</f>
        <v>0</v>
      </c>
      <c r="M3404" s="142" t="str">
        <f>+VLOOKUP($E3404,ISP_2018!$B$8:$T$347,16,0)</f>
        <v>Bajo</v>
      </c>
    </row>
    <row r="3405" spans="1:13" x14ac:dyDescent="0.3">
      <c r="A3405" s="139">
        <f t="shared" si="3433"/>
        <v>90</v>
      </c>
      <c r="B3405" s="148">
        <f t="shared" si="3435"/>
        <v>17</v>
      </c>
      <c r="D3405" s="149" t="str">
        <f>+VLOOKUP($A3405,mUNICIPIOS!$B$4:$F$343,2,0)</f>
        <v>Sololá</v>
      </c>
      <c r="E3405" s="149">
        <f>+VLOOKUP($A3405,mUNICIPIOS!$B$4:$F$343,3,0)</f>
        <v>705</v>
      </c>
      <c r="F3405" s="149" t="str">
        <f>+VLOOKUP($A3405,mUNICIPIOS!$B$4:$F$343,4,0)</f>
        <v>Nahualá</v>
      </c>
      <c r="G3405" s="139" t="str">
        <f t="shared" ref="G3405:K3405" si="3467">+G3367</f>
        <v>03</v>
      </c>
      <c r="H3405" t="str">
        <f t="shared" si="3467"/>
        <v>ISP</v>
      </c>
      <c r="I3405" t="str">
        <f t="shared" si="3467"/>
        <v>Índice de Servicios Públicos</v>
      </c>
      <c r="J3405" t="str">
        <f t="shared" si="3467"/>
        <v>INDICE</v>
      </c>
      <c r="K3405">
        <f t="shared" si="3467"/>
        <v>0</v>
      </c>
      <c r="L3405" s="150">
        <f>+VLOOKUP($E3405,ISP_2018!$B$8:$T$347,18,0)</f>
        <v>0</v>
      </c>
      <c r="M3405" s="142" t="str">
        <f>+VLOOKUP($E3405,ISP_2018!$B$8:$T$347,19,0)</f>
        <v>Bajo</v>
      </c>
    </row>
    <row r="3406" spans="1:13" x14ac:dyDescent="0.3">
      <c r="A3406" s="139">
        <f t="shared" si="3433"/>
        <v>90</v>
      </c>
      <c r="B3406" s="148">
        <f t="shared" si="3435"/>
        <v>18</v>
      </c>
      <c r="D3406" s="149" t="str">
        <f>+VLOOKUP($A3406,mUNICIPIOS!$B$4:$F$343,2,0)</f>
        <v>Sololá</v>
      </c>
      <c r="E3406" s="149">
        <f>+VLOOKUP($A3406,mUNICIPIOS!$B$4:$F$343,3,0)</f>
        <v>705</v>
      </c>
      <c r="F3406" s="149" t="str">
        <f>+VLOOKUP($A3406,mUNICIPIOS!$B$4:$F$343,4,0)</f>
        <v>Nahualá</v>
      </c>
      <c r="G3406" s="139" t="str">
        <f t="shared" ref="G3406:K3406" si="3468">+G3368</f>
        <v>04</v>
      </c>
      <c r="H3406" t="str">
        <f t="shared" si="3468"/>
        <v>IGA</v>
      </c>
      <c r="I3406" t="str">
        <f t="shared" si="3468"/>
        <v>Índice de Gestión Administrativa</v>
      </c>
      <c r="J3406" t="str">
        <f t="shared" si="3468"/>
        <v>04-01</v>
      </c>
      <c r="K3406" t="str">
        <f t="shared" si="3468"/>
        <v>Existencia de elementos de atención municipal orientada al vecino</v>
      </c>
      <c r="L3406" s="150">
        <f>+VLOOKUP($E3406,IGA_2018!$B$8:$N$347,3,0)</f>
        <v>0.5</v>
      </c>
      <c r="M3406" s="142" t="str">
        <f>+VLOOKUP($E3406,IGA_2018!$B$8:$N$347,4,0)</f>
        <v>Medio</v>
      </c>
    </row>
    <row r="3407" spans="1:13" x14ac:dyDescent="0.3">
      <c r="A3407" s="139">
        <f t="shared" si="3433"/>
        <v>90</v>
      </c>
      <c r="B3407" s="148">
        <f t="shared" si="3435"/>
        <v>19</v>
      </c>
      <c r="D3407" s="149" t="str">
        <f>+VLOOKUP($A3407,mUNICIPIOS!$B$4:$F$343,2,0)</f>
        <v>Sololá</v>
      </c>
      <c r="E3407" s="149">
        <f>+VLOOKUP($A3407,mUNICIPIOS!$B$4:$F$343,3,0)</f>
        <v>705</v>
      </c>
      <c r="F3407" s="149" t="str">
        <f>+VLOOKUP($A3407,mUNICIPIOS!$B$4:$F$343,4,0)</f>
        <v>Nahualá</v>
      </c>
      <c r="G3407" s="139" t="str">
        <f t="shared" ref="G3407:K3407" si="3469">+G3369</f>
        <v>04</v>
      </c>
      <c r="H3407" t="str">
        <f t="shared" si="3469"/>
        <v>IGA</v>
      </c>
      <c r="I3407" t="str">
        <f t="shared" si="3469"/>
        <v>Índice de Gestión Administrativa</v>
      </c>
      <c r="J3407" t="str">
        <f t="shared" si="3469"/>
        <v>04-02</v>
      </c>
      <c r="K3407" t="str">
        <f t="shared" si="3469"/>
        <v>Gestión del recurso humano.</v>
      </c>
      <c r="L3407" s="150">
        <f>+VLOOKUP($E3407,IGA_2018!$B$8:$N$347,6,0)</f>
        <v>0</v>
      </c>
      <c r="M3407" s="142" t="str">
        <f>+VLOOKUP($E3407,IGA_2018!$B$8:$N$347,7,0)</f>
        <v>Bajo</v>
      </c>
    </row>
    <row r="3408" spans="1:13" x14ac:dyDescent="0.3">
      <c r="A3408" s="139">
        <f t="shared" si="3433"/>
        <v>90</v>
      </c>
      <c r="B3408" s="148">
        <f t="shared" si="3435"/>
        <v>20</v>
      </c>
      <c r="D3408" s="149" t="str">
        <f>+VLOOKUP($A3408,mUNICIPIOS!$B$4:$F$343,2,0)</f>
        <v>Sololá</v>
      </c>
      <c r="E3408" s="149">
        <f>+VLOOKUP($A3408,mUNICIPIOS!$B$4:$F$343,3,0)</f>
        <v>705</v>
      </c>
      <c r="F3408" s="149" t="str">
        <f>+VLOOKUP($A3408,mUNICIPIOS!$B$4:$F$343,4,0)</f>
        <v>Nahualá</v>
      </c>
      <c r="G3408" s="139" t="str">
        <f t="shared" ref="G3408:K3408" si="3470">+G3370</f>
        <v>04</v>
      </c>
      <c r="H3408" t="str">
        <f t="shared" si="3470"/>
        <v>IGA</v>
      </c>
      <c r="I3408" t="str">
        <f t="shared" si="3470"/>
        <v>Índice de Gestión Administrativa</v>
      </c>
      <c r="J3408" t="str">
        <f t="shared" si="3470"/>
        <v>04-03</v>
      </c>
      <c r="K3408" t="str">
        <f t="shared" si="3470"/>
        <v>Existencia de oficinas municipales con instrumentos de gestión.</v>
      </c>
      <c r="L3408" s="150">
        <f>+VLOOKUP($E3408,IGA_2018!$B$8:$N$347,9,0)</f>
        <v>0</v>
      </c>
      <c r="M3408" s="142" t="str">
        <f>+VLOOKUP($E3408,IGA_2018!$B$8:$N$347,10,0)</f>
        <v>Bajo</v>
      </c>
    </row>
    <row r="3409" spans="1:13" x14ac:dyDescent="0.3">
      <c r="A3409" s="139">
        <f t="shared" si="3433"/>
        <v>90</v>
      </c>
      <c r="B3409" s="148">
        <f t="shared" si="3435"/>
        <v>21</v>
      </c>
      <c r="D3409" s="149" t="str">
        <f>+VLOOKUP($A3409,mUNICIPIOS!$B$4:$F$343,2,0)</f>
        <v>Sololá</v>
      </c>
      <c r="E3409" s="149">
        <f>+VLOOKUP($A3409,mUNICIPIOS!$B$4:$F$343,3,0)</f>
        <v>705</v>
      </c>
      <c r="F3409" s="149" t="str">
        <f>+VLOOKUP($A3409,mUNICIPIOS!$B$4:$F$343,4,0)</f>
        <v>Nahualá</v>
      </c>
      <c r="G3409" s="139" t="str">
        <f t="shared" ref="G3409:K3409" si="3471">+G3371</f>
        <v>04</v>
      </c>
      <c r="H3409" t="str">
        <f t="shared" si="3471"/>
        <v>IGA</v>
      </c>
      <c r="I3409" t="str">
        <f t="shared" si="3471"/>
        <v>Índice de Gestión Administrativa</v>
      </c>
      <c r="J3409" t="str">
        <f t="shared" si="3471"/>
        <v>INDICE</v>
      </c>
      <c r="K3409">
        <f t="shared" si="3471"/>
        <v>0</v>
      </c>
      <c r="L3409" s="150">
        <f>+VLOOKUP($E3409,IGA_2018!$B$8:$N$347,12,0)</f>
        <v>0.15</v>
      </c>
      <c r="M3409" s="142" t="str">
        <f>+VLOOKUP($E3409,IGA_2018!$B$8:$N$347,13,0)</f>
        <v>Bajo</v>
      </c>
    </row>
    <row r="3410" spans="1:13" x14ac:dyDescent="0.3">
      <c r="A3410" s="139">
        <f t="shared" si="3433"/>
        <v>90</v>
      </c>
      <c r="B3410" s="148">
        <f t="shared" si="3435"/>
        <v>22</v>
      </c>
      <c r="D3410" s="149" t="str">
        <f>+VLOOKUP($A3410,mUNICIPIOS!$B$4:$F$343,2,0)</f>
        <v>Sololá</v>
      </c>
      <c r="E3410" s="149">
        <f>+VLOOKUP($A3410,mUNICIPIOS!$B$4:$F$343,3,0)</f>
        <v>705</v>
      </c>
      <c r="F3410" s="149" t="str">
        <f>+VLOOKUP($A3410,mUNICIPIOS!$B$4:$F$343,4,0)</f>
        <v>Nahualá</v>
      </c>
      <c r="G3410" s="139" t="str">
        <f t="shared" ref="G3410:K3410" si="3472">+G3372</f>
        <v>05</v>
      </c>
      <c r="H3410" t="str">
        <f t="shared" si="3472"/>
        <v>IGF</v>
      </c>
      <c r="I3410" t="str">
        <f t="shared" si="3472"/>
        <v>Índice de Gestión Financiera</v>
      </c>
      <c r="J3410" t="str">
        <f t="shared" si="3472"/>
        <v>05-01</v>
      </c>
      <c r="K3410" t="str">
        <f t="shared" si="3472"/>
        <v>Autonomía financiera municipal</v>
      </c>
      <c r="L3410" s="150">
        <f>+VLOOKUP($E3410,IGF_2018!$B$8:$Z$347,3,0)</f>
        <v>4.7532918663107347E-2</v>
      </c>
      <c r="M3410" s="142" t="str">
        <f>+VLOOKUP($E3410,IGF_2018!$B$8:$Z$347,4,0)</f>
        <v>Bajo</v>
      </c>
    </row>
    <row r="3411" spans="1:13" x14ac:dyDescent="0.3">
      <c r="A3411" s="139">
        <f t="shared" si="3433"/>
        <v>90</v>
      </c>
      <c r="B3411" s="148">
        <f t="shared" si="3435"/>
        <v>23</v>
      </c>
      <c r="D3411" s="149" t="str">
        <f>+VLOOKUP($A3411,mUNICIPIOS!$B$4:$F$343,2,0)</f>
        <v>Sololá</v>
      </c>
      <c r="E3411" s="149">
        <f>+VLOOKUP($A3411,mUNICIPIOS!$B$4:$F$343,3,0)</f>
        <v>705</v>
      </c>
      <c r="F3411" s="149" t="str">
        <f>+VLOOKUP($A3411,mUNICIPIOS!$B$4:$F$343,4,0)</f>
        <v>Nahualá</v>
      </c>
      <c r="G3411" s="139" t="str">
        <f t="shared" ref="G3411:K3411" si="3473">+G3373</f>
        <v>05</v>
      </c>
      <c r="H3411" t="str">
        <f t="shared" si="3473"/>
        <v>IGF</v>
      </c>
      <c r="I3411" t="str">
        <f t="shared" si="3473"/>
        <v>Índice de Gestión Financiera</v>
      </c>
      <c r="J3411" t="str">
        <f t="shared" si="3473"/>
        <v>05-02</v>
      </c>
      <c r="K3411" t="str">
        <f t="shared" si="3473"/>
        <v xml:space="preserve">Ingresos propios por habitante -sin regalías- </v>
      </c>
      <c r="L3411" s="150">
        <f>+VLOOKUP($E3411,IGF_2018!$B$8:$Z$347,6,0)</f>
        <v>1.3934316921627032E-2</v>
      </c>
      <c r="M3411" s="142" t="str">
        <f>+VLOOKUP($E3411,IGF_2018!$B$8:$Z$347,7,0)</f>
        <v>Bajo</v>
      </c>
    </row>
    <row r="3412" spans="1:13" x14ac:dyDescent="0.3">
      <c r="A3412" s="139">
        <f t="shared" si="3433"/>
        <v>90</v>
      </c>
      <c r="B3412" s="148">
        <f t="shared" si="3435"/>
        <v>24</v>
      </c>
      <c r="D3412" s="149" t="str">
        <f>+VLOOKUP($A3412,mUNICIPIOS!$B$4:$F$343,2,0)</f>
        <v>Sololá</v>
      </c>
      <c r="E3412" s="149">
        <f>+VLOOKUP($A3412,mUNICIPIOS!$B$4:$F$343,3,0)</f>
        <v>705</v>
      </c>
      <c r="F3412" s="149" t="str">
        <f>+VLOOKUP($A3412,mUNICIPIOS!$B$4:$F$343,4,0)</f>
        <v>Nahualá</v>
      </c>
      <c r="G3412" s="139" t="str">
        <f t="shared" ref="G3412:K3412" si="3474">+G3374</f>
        <v>05</v>
      </c>
      <c r="H3412" t="str">
        <f t="shared" si="3474"/>
        <v>IGF</v>
      </c>
      <c r="I3412" t="str">
        <f t="shared" si="3474"/>
        <v>Índice de Gestión Financiera</v>
      </c>
      <c r="J3412" t="str">
        <f t="shared" si="3474"/>
        <v>05-03</v>
      </c>
      <c r="K3412" t="str">
        <f t="shared" si="3474"/>
        <v>Ingresos del IUSI en relación a los ingresos propios -sin regalías-</v>
      </c>
      <c r="L3412" s="150">
        <f>+VLOOKUP($E3412,IGF_2018!$B$8:$Z$347,9,0)</f>
        <v>0</v>
      </c>
      <c r="M3412" s="142" t="str">
        <f>+VLOOKUP($E3412,IGF_2018!$B$8:$Z$347,10,0)</f>
        <v>Bajo</v>
      </c>
    </row>
    <row r="3413" spans="1:13" x14ac:dyDescent="0.3">
      <c r="A3413" s="139">
        <f t="shared" si="3433"/>
        <v>90</v>
      </c>
      <c r="B3413" s="148">
        <f t="shared" si="3435"/>
        <v>25</v>
      </c>
      <c r="D3413" s="149" t="str">
        <f>+VLOOKUP($A3413,mUNICIPIOS!$B$4:$F$343,2,0)</f>
        <v>Sololá</v>
      </c>
      <c r="E3413" s="149">
        <f>+VLOOKUP($A3413,mUNICIPIOS!$B$4:$F$343,3,0)</f>
        <v>705</v>
      </c>
      <c r="F3413" s="149" t="str">
        <f>+VLOOKUP($A3413,mUNICIPIOS!$B$4:$F$343,4,0)</f>
        <v>Nahualá</v>
      </c>
      <c r="G3413" s="139" t="str">
        <f t="shared" ref="G3413:K3413" si="3475">+G3375</f>
        <v>05</v>
      </c>
      <c r="H3413" t="str">
        <f t="shared" si="3475"/>
        <v>IGF</v>
      </c>
      <c r="I3413" t="str">
        <f t="shared" si="3475"/>
        <v>Índice de Gestión Financiera</v>
      </c>
      <c r="J3413" t="str">
        <f t="shared" si="3475"/>
        <v>05-04</v>
      </c>
      <c r="K3413" t="str">
        <f t="shared" si="3475"/>
        <v>Inversión anual en capital fijo por habitante</v>
      </c>
      <c r="L3413" s="150">
        <f>+VLOOKUP($E3413,IGF_2018!$B$8:$Z$347,12,0)</f>
        <v>5.2050933058043487E-2</v>
      </c>
      <c r="M3413" s="142" t="str">
        <f>+VLOOKUP($E3413,IGF_2018!$B$8:$Z$347,13,0)</f>
        <v>Bajo</v>
      </c>
    </row>
    <row r="3414" spans="1:13" x14ac:dyDescent="0.3">
      <c r="A3414" s="139">
        <f t="shared" si="3433"/>
        <v>90</v>
      </c>
      <c r="B3414" s="148">
        <f t="shared" si="3435"/>
        <v>26</v>
      </c>
      <c r="D3414" s="149" t="str">
        <f>+VLOOKUP($A3414,mUNICIPIOS!$B$4:$F$343,2,0)</f>
        <v>Sololá</v>
      </c>
      <c r="E3414" s="149">
        <f>+VLOOKUP($A3414,mUNICIPIOS!$B$4:$F$343,3,0)</f>
        <v>705</v>
      </c>
      <c r="F3414" s="149" t="str">
        <f>+VLOOKUP($A3414,mUNICIPIOS!$B$4:$F$343,4,0)</f>
        <v>Nahualá</v>
      </c>
      <c r="G3414" s="139" t="str">
        <f t="shared" ref="G3414:K3414" si="3476">+G3376</f>
        <v>05</v>
      </c>
      <c r="H3414" t="str">
        <f t="shared" si="3476"/>
        <v>IGF</v>
      </c>
      <c r="I3414" t="str">
        <f t="shared" si="3476"/>
        <v>Índice de Gestión Financiera</v>
      </c>
      <c r="J3414" t="str">
        <f t="shared" si="3476"/>
        <v>05-05</v>
      </c>
      <c r="K3414" t="str">
        <f t="shared" si="3476"/>
        <v>Inversión anual en capital fijo con recursos percibidos por ingresos propios</v>
      </c>
      <c r="L3414" s="150">
        <f>+VLOOKUP($E3414,IGF_2018!$B$8:$Z$347,15,0)</f>
        <v>0</v>
      </c>
      <c r="M3414" s="142" t="str">
        <f>+VLOOKUP($E3414,IGF_2018!$B$8:$Z$347,16,0)</f>
        <v>Bajo</v>
      </c>
    </row>
    <row r="3415" spans="1:13" x14ac:dyDescent="0.3">
      <c r="A3415" s="139">
        <f t="shared" si="3433"/>
        <v>90</v>
      </c>
      <c r="B3415" s="148">
        <f t="shared" si="3435"/>
        <v>27</v>
      </c>
      <c r="D3415" s="149" t="str">
        <f>+VLOOKUP($A3415,mUNICIPIOS!$B$4:$F$343,2,0)</f>
        <v>Sololá</v>
      </c>
      <c r="E3415" s="149">
        <f>+VLOOKUP($A3415,mUNICIPIOS!$B$4:$F$343,3,0)</f>
        <v>705</v>
      </c>
      <c r="F3415" s="149" t="str">
        <f>+VLOOKUP($A3415,mUNICIPIOS!$B$4:$F$343,4,0)</f>
        <v>Nahualá</v>
      </c>
      <c r="G3415" s="139" t="str">
        <f t="shared" ref="G3415:K3415" si="3477">+G3377</f>
        <v>05</v>
      </c>
      <c r="H3415" t="str">
        <f t="shared" si="3477"/>
        <v>IGF</v>
      </c>
      <c r="I3415" t="str">
        <f t="shared" si="3477"/>
        <v>Índice de Gestión Financiera</v>
      </c>
      <c r="J3415" t="str">
        <f t="shared" si="3477"/>
        <v>05-06</v>
      </c>
      <c r="K3415" t="str">
        <f t="shared" si="3477"/>
        <v xml:space="preserve">Inversión anual en capital fijo con recursos percibidos por transferencias del Gobierno Central </v>
      </c>
      <c r="L3415" s="150">
        <f>+VLOOKUP($E3415,IGF_2018!$B$8:$Z$347,18,0)</f>
        <v>0.37198822253043323</v>
      </c>
      <c r="M3415" s="142" t="str">
        <f>+VLOOKUP($E3415,IGF_2018!$B$8:$Z$347,19,0)</f>
        <v>Medio bajo</v>
      </c>
    </row>
    <row r="3416" spans="1:13" x14ac:dyDescent="0.3">
      <c r="A3416" s="139">
        <f t="shared" si="3433"/>
        <v>90</v>
      </c>
      <c r="B3416" s="148">
        <f t="shared" si="3435"/>
        <v>28</v>
      </c>
      <c r="D3416" s="149" t="str">
        <f>+VLOOKUP($A3416,mUNICIPIOS!$B$4:$F$343,2,0)</f>
        <v>Sololá</v>
      </c>
      <c r="E3416" s="149">
        <f>+VLOOKUP($A3416,mUNICIPIOS!$B$4:$F$343,3,0)</f>
        <v>705</v>
      </c>
      <c r="F3416" s="149" t="str">
        <f>+VLOOKUP($A3416,mUNICIPIOS!$B$4:$F$343,4,0)</f>
        <v>Nahualá</v>
      </c>
      <c r="G3416" s="139" t="str">
        <f t="shared" ref="G3416:K3416" si="3478">+G3378</f>
        <v>05</v>
      </c>
      <c r="H3416" t="str">
        <f t="shared" si="3478"/>
        <v>IGF</v>
      </c>
      <c r="I3416" t="str">
        <f t="shared" si="3478"/>
        <v>Índice de Gestión Financiera</v>
      </c>
      <c r="J3416" t="str">
        <f t="shared" si="3478"/>
        <v>05-07</v>
      </c>
      <c r="K3416" t="str">
        <f t="shared" si="3478"/>
        <v>Financiamiento por endeudamiento municipal</v>
      </c>
      <c r="L3416" s="150">
        <f>+VLOOKUP($E3416,IGF_2018!$B$8:$Z$347,21,0)</f>
        <v>1</v>
      </c>
      <c r="M3416" s="142" t="str">
        <f>+VLOOKUP($E3416,IGF_2018!$B$8:$Z$347,22,0)</f>
        <v>Alto</v>
      </c>
    </row>
    <row r="3417" spans="1:13" x14ac:dyDescent="0.3">
      <c r="A3417" s="139">
        <f t="shared" si="3433"/>
        <v>90</v>
      </c>
      <c r="B3417" s="148">
        <f t="shared" si="3435"/>
        <v>29</v>
      </c>
      <c r="D3417" s="149" t="str">
        <f>+VLOOKUP($A3417,mUNICIPIOS!$B$4:$F$343,2,0)</f>
        <v>Sololá</v>
      </c>
      <c r="E3417" s="149">
        <f>+VLOOKUP($A3417,mUNICIPIOS!$B$4:$F$343,3,0)</f>
        <v>705</v>
      </c>
      <c r="F3417" s="149" t="str">
        <f>+VLOOKUP($A3417,mUNICIPIOS!$B$4:$F$343,4,0)</f>
        <v>Nahualá</v>
      </c>
      <c r="G3417" s="139" t="str">
        <f t="shared" ref="G3417:K3417" si="3479">+G3379</f>
        <v>05</v>
      </c>
      <c r="H3417" t="str">
        <f t="shared" si="3479"/>
        <v>IGF</v>
      </c>
      <c r="I3417" t="str">
        <f t="shared" si="3479"/>
        <v>Índice de Gestión Financiera</v>
      </c>
      <c r="J3417" t="str">
        <f t="shared" si="3479"/>
        <v>INDICE</v>
      </c>
      <c r="K3417">
        <f t="shared" si="3479"/>
        <v>0</v>
      </c>
      <c r="L3417" s="150">
        <f>+VLOOKUP($E3417,IGF_2018!$B$8:$Z$347,24,0)</f>
        <v>0.25469736267579457</v>
      </c>
      <c r="M3417" s="142" t="str">
        <f>+VLOOKUP($E3417,IGF_2018!$B$8:$Z$347,25,0)</f>
        <v>Medio bajo</v>
      </c>
    </row>
    <row r="3418" spans="1:13" x14ac:dyDescent="0.3">
      <c r="A3418" s="139">
        <f t="shared" si="3433"/>
        <v>90</v>
      </c>
      <c r="B3418" s="148">
        <f t="shared" si="3435"/>
        <v>30</v>
      </c>
      <c r="D3418" s="149" t="str">
        <f>+VLOOKUP($A3418,mUNICIPIOS!$B$4:$F$343,2,0)</f>
        <v>Sololá</v>
      </c>
      <c r="E3418" s="149">
        <f>+VLOOKUP($A3418,mUNICIPIOS!$B$4:$F$343,3,0)</f>
        <v>705</v>
      </c>
      <c r="F3418" s="149" t="str">
        <f>+VLOOKUP($A3418,mUNICIPIOS!$B$4:$F$343,4,0)</f>
        <v>Nahualá</v>
      </c>
      <c r="G3418" s="139" t="str">
        <f t="shared" ref="G3418:K3418" si="3480">+G3380</f>
        <v>06</v>
      </c>
      <c r="H3418" t="str">
        <f t="shared" si="3480"/>
        <v>IGE</v>
      </c>
      <c r="I3418" t="str">
        <f t="shared" si="3480"/>
        <v>Índice de Gestión Estratégica</v>
      </c>
      <c r="J3418" t="str">
        <f t="shared" si="3480"/>
        <v>06-01</v>
      </c>
      <c r="K3418" t="str">
        <f t="shared" si="3480"/>
        <v>Ejecución del Plan Operativo Anual  (POA)</v>
      </c>
      <c r="L3418" s="150">
        <f>+VLOOKUP($E3418,IGE_2018!$B$8:$Z$347,3,0)</f>
        <v>0</v>
      </c>
      <c r="M3418" s="142" t="str">
        <f>+VLOOKUP($E3418,IGE_2018!$B$8:$Z$347,4,0)</f>
        <v>Bajo</v>
      </c>
    </row>
    <row r="3419" spans="1:13" x14ac:dyDescent="0.3">
      <c r="A3419" s="139">
        <f t="shared" si="3433"/>
        <v>90</v>
      </c>
      <c r="B3419" s="148">
        <f t="shared" si="3435"/>
        <v>31</v>
      </c>
      <c r="D3419" s="149" t="str">
        <f>+VLOOKUP($A3419,mUNICIPIOS!$B$4:$F$343,2,0)</f>
        <v>Sololá</v>
      </c>
      <c r="E3419" s="149">
        <f>+VLOOKUP($A3419,mUNICIPIOS!$B$4:$F$343,3,0)</f>
        <v>705</v>
      </c>
      <c r="F3419" s="149" t="str">
        <f>+VLOOKUP($A3419,mUNICIPIOS!$B$4:$F$343,4,0)</f>
        <v>Nahualá</v>
      </c>
      <c r="G3419" s="139" t="str">
        <f t="shared" ref="G3419:K3419" si="3481">+G3381</f>
        <v>06</v>
      </c>
      <c r="H3419" t="str">
        <f t="shared" si="3481"/>
        <v>IGE</v>
      </c>
      <c r="I3419" t="str">
        <f t="shared" si="3481"/>
        <v>Índice de Gestión Estratégica</v>
      </c>
      <c r="J3419" t="str">
        <f t="shared" si="3481"/>
        <v>06-02</v>
      </c>
      <c r="K3419" t="str">
        <f t="shared" si="3481"/>
        <v>Relación Plan de Desarrollo Municipal y Ordenamiento Territorial (PDM-OT) - Plan Estratégico Institucional (PEI) - Plan Operativo Multianual (POM) - Plan Operativo Anual (POA)</v>
      </c>
      <c r="L3419" s="150">
        <f>+VLOOKUP($E3419,IGE_2018!$B$8:$Z$347,6,0)</f>
        <v>0</v>
      </c>
      <c r="M3419" s="142" t="str">
        <f>+VLOOKUP($E3419,IGE_2018!$B$8:$Z$347,7,0)</f>
        <v>Bajo</v>
      </c>
    </row>
    <row r="3420" spans="1:13" x14ac:dyDescent="0.3">
      <c r="A3420" s="139">
        <f t="shared" si="3433"/>
        <v>90</v>
      </c>
      <c r="B3420" s="148">
        <f t="shared" si="3435"/>
        <v>32</v>
      </c>
      <c r="D3420" s="149" t="str">
        <f>+VLOOKUP($A3420,mUNICIPIOS!$B$4:$F$343,2,0)</f>
        <v>Sololá</v>
      </c>
      <c r="E3420" s="149">
        <f>+VLOOKUP($A3420,mUNICIPIOS!$B$4:$F$343,3,0)</f>
        <v>705</v>
      </c>
      <c r="F3420" s="149" t="str">
        <f>+VLOOKUP($A3420,mUNICIPIOS!$B$4:$F$343,4,0)</f>
        <v>Nahualá</v>
      </c>
      <c r="G3420" s="139" t="str">
        <f t="shared" ref="G3420:K3420" si="3482">+G3382</f>
        <v>06</v>
      </c>
      <c r="H3420" t="str">
        <f t="shared" si="3482"/>
        <v>IGE</v>
      </c>
      <c r="I3420" t="str">
        <f t="shared" si="3482"/>
        <v>Índice de Gestión Estratégica</v>
      </c>
      <c r="J3420" t="str">
        <f t="shared" si="3482"/>
        <v>06-03</v>
      </c>
      <c r="K3420" t="str">
        <f t="shared" si="3482"/>
        <v>Presupuesto de egresos relacionado a competencias municipales que responden a prioridades nacionales de desarrollo.</v>
      </c>
      <c r="L3420" s="150">
        <f>+VLOOKUP($E3420,IGE_2018!$B$8:$Z$347,9,0)</f>
        <v>0.64616310948140554</v>
      </c>
      <c r="M3420" s="142" t="str">
        <f>+VLOOKUP($E3420,IGE_2018!$B$8:$Z$347,10,0)</f>
        <v>Medio alto</v>
      </c>
    </row>
    <row r="3421" spans="1:13" x14ac:dyDescent="0.3">
      <c r="A3421" s="139">
        <f t="shared" si="3433"/>
        <v>90</v>
      </c>
      <c r="B3421" s="148">
        <f t="shared" si="3435"/>
        <v>33</v>
      </c>
      <c r="D3421" s="149" t="str">
        <f>+VLOOKUP($A3421,mUNICIPIOS!$B$4:$F$343,2,0)</f>
        <v>Sololá</v>
      </c>
      <c r="E3421" s="149">
        <f>+VLOOKUP($A3421,mUNICIPIOS!$B$4:$F$343,3,0)</f>
        <v>705</v>
      </c>
      <c r="F3421" s="149" t="str">
        <f>+VLOOKUP($A3421,mUNICIPIOS!$B$4:$F$343,4,0)</f>
        <v>Nahualá</v>
      </c>
      <c r="G3421" s="139" t="str">
        <f t="shared" ref="G3421:K3421" si="3483">+G3383</f>
        <v>06</v>
      </c>
      <c r="H3421" t="str">
        <f t="shared" si="3483"/>
        <v>IGE</v>
      </c>
      <c r="I3421" t="str">
        <f t="shared" si="3483"/>
        <v>Índice de Gestión Estratégica</v>
      </c>
      <c r="J3421" t="str">
        <f t="shared" si="3483"/>
        <v>06-04</v>
      </c>
      <c r="K3421" t="str">
        <f t="shared" si="3483"/>
        <v>Institucionalización de la gestión ordenada del territorio</v>
      </c>
      <c r="L3421" s="150">
        <f>+VLOOKUP($E3421,IGE_2018!$B$8:$Z$347,12,0)</f>
        <v>0</v>
      </c>
      <c r="M3421" s="142" t="str">
        <f>+VLOOKUP($E3421,IGE_2018!$B$8:$Z$347,13,0)</f>
        <v>Bajo</v>
      </c>
    </row>
    <row r="3422" spans="1:13" x14ac:dyDescent="0.3">
      <c r="A3422" s="139">
        <f t="shared" si="3433"/>
        <v>90</v>
      </c>
      <c r="B3422" s="148">
        <f t="shared" si="3435"/>
        <v>34</v>
      </c>
      <c r="D3422" s="149" t="str">
        <f>+VLOOKUP($A3422,mUNICIPIOS!$B$4:$F$343,2,0)</f>
        <v>Sololá</v>
      </c>
      <c r="E3422" s="149">
        <f>+VLOOKUP($A3422,mUNICIPIOS!$B$4:$F$343,3,0)</f>
        <v>705</v>
      </c>
      <c r="F3422" s="149" t="str">
        <f>+VLOOKUP($A3422,mUNICIPIOS!$B$4:$F$343,4,0)</f>
        <v>Nahualá</v>
      </c>
      <c r="G3422" s="139" t="str">
        <f t="shared" ref="G3422:K3422" si="3484">+G3384</f>
        <v>06</v>
      </c>
      <c r="H3422" t="str">
        <f t="shared" si="3484"/>
        <v>IGE</v>
      </c>
      <c r="I3422" t="str">
        <f t="shared" si="3484"/>
        <v>Índice de Gestión Estratégica</v>
      </c>
      <c r="J3422" t="str">
        <f t="shared" si="3484"/>
        <v>06-05</v>
      </c>
      <c r="K3422" t="str">
        <f t="shared" si="3484"/>
        <v>Acciones para la gestión ordenada del territorio</v>
      </c>
      <c r="L3422" s="150">
        <f>+VLOOKUP($E3422,IGE_2018!$B$8:$Z$347,15,0)</f>
        <v>0</v>
      </c>
      <c r="M3422" s="142" t="str">
        <f>+VLOOKUP($E3422,IGE_2018!$B$8:$Z$347,16,0)</f>
        <v>Bajo</v>
      </c>
    </row>
    <row r="3423" spans="1:13" x14ac:dyDescent="0.3">
      <c r="A3423" s="139">
        <f t="shared" si="3433"/>
        <v>90</v>
      </c>
      <c r="B3423" s="148">
        <f t="shared" si="3435"/>
        <v>35</v>
      </c>
      <c r="D3423" s="149" t="str">
        <f>+VLOOKUP($A3423,mUNICIPIOS!$B$4:$F$343,2,0)</f>
        <v>Sololá</v>
      </c>
      <c r="E3423" s="149">
        <f>+VLOOKUP($A3423,mUNICIPIOS!$B$4:$F$343,3,0)</f>
        <v>705</v>
      </c>
      <c r="F3423" s="149" t="str">
        <f>+VLOOKUP($A3423,mUNICIPIOS!$B$4:$F$343,4,0)</f>
        <v>Nahualá</v>
      </c>
      <c r="G3423" s="139" t="str">
        <f t="shared" ref="G3423:K3423" si="3485">+G3385</f>
        <v>06</v>
      </c>
      <c r="H3423" t="str">
        <f t="shared" si="3485"/>
        <v>IGE</v>
      </c>
      <c r="I3423" t="str">
        <f t="shared" si="3485"/>
        <v>Índice de Gestión Estratégica</v>
      </c>
      <c r="J3423" t="str">
        <f t="shared" si="3485"/>
        <v>06-06</v>
      </c>
      <c r="K3423" t="str">
        <f t="shared" si="3485"/>
        <v>Gestión de riesgo en la formulación de proyectos derivados de la planificación operativa anual</v>
      </c>
      <c r="L3423" s="150">
        <f>+VLOOKUP($E3423,IGE_2018!$B$8:$Z$347,18,0)</f>
        <v>0</v>
      </c>
      <c r="M3423" s="142" t="str">
        <f>+VLOOKUP($E3423,IGE_2018!$B$8:$Z$347,19,0)</f>
        <v>Bajo</v>
      </c>
    </row>
    <row r="3424" spans="1:13" x14ac:dyDescent="0.3">
      <c r="A3424" s="139">
        <f t="shared" si="3433"/>
        <v>90</v>
      </c>
      <c r="B3424" s="148">
        <f t="shared" si="3435"/>
        <v>36</v>
      </c>
      <c r="D3424" s="149" t="str">
        <f>+VLOOKUP($A3424,mUNICIPIOS!$B$4:$F$343,2,0)</f>
        <v>Sololá</v>
      </c>
      <c r="E3424" s="149">
        <f>+VLOOKUP($A3424,mUNICIPIOS!$B$4:$F$343,3,0)</f>
        <v>705</v>
      </c>
      <c r="F3424" s="149" t="str">
        <f>+VLOOKUP($A3424,mUNICIPIOS!$B$4:$F$343,4,0)</f>
        <v>Nahualá</v>
      </c>
      <c r="G3424" s="139" t="str">
        <f t="shared" ref="G3424:K3424" si="3486">+G3386</f>
        <v>06</v>
      </c>
      <c r="H3424" t="str">
        <f t="shared" si="3486"/>
        <v>IGE</v>
      </c>
      <c r="I3424" t="str">
        <f t="shared" si="3486"/>
        <v>Índice de Gestión Estratégica</v>
      </c>
      <c r="J3424" t="str">
        <f t="shared" si="3486"/>
        <v>06-07</v>
      </c>
      <c r="K3424" t="str">
        <f t="shared" si="3486"/>
        <v>Ingresos por servicios ambientales en relación a los ingresos propios sin regalías</v>
      </c>
      <c r="L3424" s="150">
        <f>+VLOOKUP($E3424,IGE_2018!$B$8:$Z$347,21,0)</f>
        <v>1</v>
      </c>
      <c r="M3424" s="142" t="str">
        <f>+VLOOKUP($E3424,IGE_2018!$B$8:$Z$347,22,0)</f>
        <v>Alto</v>
      </c>
    </row>
    <row r="3425" spans="1:13" x14ac:dyDescent="0.3">
      <c r="A3425" s="139">
        <f t="shared" si="3433"/>
        <v>90</v>
      </c>
      <c r="B3425" s="148">
        <f t="shared" si="3435"/>
        <v>37</v>
      </c>
      <c r="D3425" s="149" t="str">
        <f>+VLOOKUP($A3425,mUNICIPIOS!$B$4:$F$343,2,0)</f>
        <v>Sololá</v>
      </c>
      <c r="E3425" s="149">
        <f>+VLOOKUP($A3425,mUNICIPIOS!$B$4:$F$343,3,0)</f>
        <v>705</v>
      </c>
      <c r="F3425" s="149" t="str">
        <f>+VLOOKUP($A3425,mUNICIPIOS!$B$4:$F$343,4,0)</f>
        <v>Nahualá</v>
      </c>
      <c r="G3425" s="139" t="str">
        <f t="shared" ref="G3425:K3425" si="3487">+G3387</f>
        <v>06</v>
      </c>
      <c r="H3425" t="str">
        <f t="shared" si="3487"/>
        <v>IGE</v>
      </c>
      <c r="I3425" t="str">
        <f t="shared" si="3487"/>
        <v>Índice de Gestión Estratégica</v>
      </c>
      <c r="J3425" t="str">
        <f t="shared" si="3487"/>
        <v>INDICE</v>
      </c>
      <c r="K3425">
        <f t="shared" si="3487"/>
        <v>0</v>
      </c>
      <c r="L3425" s="150">
        <f>+VLOOKUP($E3425,IGE_2018!$B$8:$Z$347,24,0)</f>
        <v>0.26154077737035142</v>
      </c>
      <c r="M3425" s="142" t="str">
        <f>+VLOOKUP($E3425,IGE_2018!$B$8:$Z$347,25,0)</f>
        <v>Medio bajo</v>
      </c>
    </row>
    <row r="3426" spans="1:13" x14ac:dyDescent="0.3">
      <c r="A3426" s="139">
        <f t="shared" si="3433"/>
        <v>90</v>
      </c>
      <c r="B3426" s="148">
        <f t="shared" si="3435"/>
        <v>38</v>
      </c>
      <c r="D3426" s="149" t="str">
        <f>+VLOOKUP($A3426,mUNICIPIOS!$B$4:$F$343,2,0)</f>
        <v>Sololá</v>
      </c>
      <c r="E3426" s="149">
        <f>+VLOOKUP($A3426,mUNICIPIOS!$B$4:$F$343,3,0)</f>
        <v>705</v>
      </c>
      <c r="F3426" s="149" t="str">
        <f>+VLOOKUP($A3426,mUNICIPIOS!$B$4:$F$343,4,0)</f>
        <v>Nahualá</v>
      </c>
      <c r="G3426" s="139" t="str">
        <f t="shared" ref="G3426:K3426" si="3488">+G3388</f>
        <v>RANKING</v>
      </c>
      <c r="H3426" t="str">
        <f t="shared" si="3488"/>
        <v>RGM</v>
      </c>
      <c r="I3426" t="str">
        <f t="shared" si="3488"/>
        <v>Ranking de la Gestión Municipal 2018</v>
      </c>
      <c r="J3426" t="str">
        <f t="shared" si="3488"/>
        <v>RANKING</v>
      </c>
      <c r="K3426">
        <f t="shared" si="3488"/>
        <v>0</v>
      </c>
      <c r="L3426" s="151">
        <f>+VLOOKUP($E3426,Resultados_generales!$C$8:$AE$347,27,0)</f>
        <v>0.25757440343691762</v>
      </c>
      <c r="M3426" t="str">
        <f>+VLOOKUP($E3426,Resultados_generales!$C$8:$AE$347,28,0)</f>
        <v>Medio bajo</v>
      </c>
    </row>
    <row r="3427" spans="1:13" x14ac:dyDescent="0.3">
      <c r="A3427" s="139">
        <f t="shared" si="3433"/>
        <v>91</v>
      </c>
      <c r="B3427" s="148">
        <f t="shared" si="3435"/>
        <v>1</v>
      </c>
      <c r="D3427" s="149" t="str">
        <f>+VLOOKUP($A3427,mUNICIPIOS!$B$4:$F$343,2,0)</f>
        <v>Sololá</v>
      </c>
      <c r="E3427" s="149">
        <f>+VLOOKUP($A3427,mUNICIPIOS!$B$4:$F$343,3,0)</f>
        <v>706</v>
      </c>
      <c r="F3427" s="149" t="str">
        <f>+VLOOKUP($A3427,mUNICIPIOS!$B$4:$F$343,4,0)</f>
        <v>Santa Catarina Ixtahuacán</v>
      </c>
      <c r="G3427" s="139" t="str">
        <f t="shared" ref="G3427:K3427" si="3489">+G3389</f>
        <v>01</v>
      </c>
      <c r="H3427" t="str">
        <f t="shared" si="3489"/>
        <v>IPC</v>
      </c>
      <c r="I3427" t="str">
        <f t="shared" si="3489"/>
        <v>Índice de Participación Ciudadana</v>
      </c>
      <c r="J3427" t="str">
        <f t="shared" si="3489"/>
        <v>01-01</v>
      </c>
      <c r="K3427" t="str">
        <f t="shared" si="3489"/>
        <v>Número de reuniones del COMUDE en el año de la medición.</v>
      </c>
      <c r="L3427" s="150">
        <f>+VLOOKUP($E3427,IPC_2018!$B$8:$T$347,3,0)</f>
        <v>0.83333333333333337</v>
      </c>
      <c r="M3427" s="142" t="str">
        <f>+VLOOKUP($E3427,IPC_2018!$B$8:$T$347,4,0)</f>
        <v>Alto</v>
      </c>
    </row>
    <row r="3428" spans="1:13" x14ac:dyDescent="0.3">
      <c r="A3428" s="139">
        <f t="shared" si="3433"/>
        <v>91</v>
      </c>
      <c r="B3428" s="148">
        <f t="shared" si="3435"/>
        <v>2</v>
      </c>
      <c r="D3428" s="149" t="str">
        <f>+VLOOKUP($A3428,mUNICIPIOS!$B$4:$F$343,2,0)</f>
        <v>Sololá</v>
      </c>
      <c r="E3428" s="149">
        <f>+VLOOKUP($A3428,mUNICIPIOS!$B$4:$F$343,3,0)</f>
        <v>706</v>
      </c>
      <c r="F3428" s="149" t="str">
        <f>+VLOOKUP($A3428,mUNICIPIOS!$B$4:$F$343,4,0)</f>
        <v>Santa Catarina Ixtahuacán</v>
      </c>
      <c r="G3428" s="139" t="str">
        <f t="shared" ref="G3428:K3428" si="3490">+G3390</f>
        <v>01</v>
      </c>
      <c r="H3428" t="str">
        <f t="shared" si="3490"/>
        <v>IPC</v>
      </c>
      <c r="I3428" t="str">
        <f t="shared" si="3490"/>
        <v>Índice de Participación Ciudadana</v>
      </c>
      <c r="J3428" t="str">
        <f t="shared" si="3490"/>
        <v>01-02</v>
      </c>
      <c r="K3428" t="str">
        <f t="shared" si="3490"/>
        <v>Participación de Alcaldes, Concejales y Síndicos determinados o designados en el COMUDE</v>
      </c>
      <c r="L3428" s="150">
        <f>+VLOOKUP($E3428,IPC_2018!$B$8:$T$347,6,0)</f>
        <v>0.85000000000000009</v>
      </c>
      <c r="M3428" s="142" t="str">
        <f>+VLOOKUP($E3428,IPC_2018!$B$8:$T$347,7,0)</f>
        <v>Alto</v>
      </c>
    </row>
    <row r="3429" spans="1:13" x14ac:dyDescent="0.3">
      <c r="A3429" s="139">
        <f t="shared" si="3433"/>
        <v>91</v>
      </c>
      <c r="B3429" s="148">
        <f t="shared" si="3435"/>
        <v>3</v>
      </c>
      <c r="D3429" s="149" t="str">
        <f>+VLOOKUP($A3429,mUNICIPIOS!$B$4:$F$343,2,0)</f>
        <v>Sololá</v>
      </c>
      <c r="E3429" s="149">
        <f>+VLOOKUP($A3429,mUNICIPIOS!$B$4:$F$343,3,0)</f>
        <v>706</v>
      </c>
      <c r="F3429" s="149" t="str">
        <f>+VLOOKUP($A3429,mUNICIPIOS!$B$4:$F$343,4,0)</f>
        <v>Santa Catarina Ixtahuacán</v>
      </c>
      <c r="G3429" s="139" t="str">
        <f t="shared" ref="G3429:K3429" si="3491">+G3391</f>
        <v>01</v>
      </c>
      <c r="H3429" t="str">
        <f t="shared" si="3491"/>
        <v>IPC</v>
      </c>
      <c r="I3429" t="str">
        <f t="shared" si="3491"/>
        <v>Índice de Participación Ciudadana</v>
      </c>
      <c r="J3429" t="str">
        <f t="shared" si="3491"/>
        <v>01-03</v>
      </c>
      <c r="K3429" t="str">
        <f t="shared" si="3491"/>
        <v>Participación  de organizaciones de jóvenes, mujeres, pueblos mayas, xincas, garífunas, y otras organizaciones en el Comude</v>
      </c>
      <c r="L3429" s="150">
        <f>+VLOOKUP($E3429,IPC_2018!$B$8:$T$347,9,0)</f>
        <v>0.19726027397260271</v>
      </c>
      <c r="M3429" s="142" t="str">
        <f>+VLOOKUP($E3429,IPC_2018!$B$8:$T$347,10,0)</f>
        <v>Bajo</v>
      </c>
    </row>
    <row r="3430" spans="1:13" x14ac:dyDescent="0.3">
      <c r="A3430" s="139">
        <f t="shared" si="3433"/>
        <v>91</v>
      </c>
      <c r="B3430" s="148">
        <f t="shared" si="3435"/>
        <v>4</v>
      </c>
      <c r="D3430" s="149" t="str">
        <f>+VLOOKUP($A3430,mUNICIPIOS!$B$4:$F$343,2,0)</f>
        <v>Sololá</v>
      </c>
      <c r="E3430" s="149">
        <f>+VLOOKUP($A3430,mUNICIPIOS!$B$4:$F$343,3,0)</f>
        <v>706</v>
      </c>
      <c r="F3430" s="149" t="str">
        <f>+VLOOKUP($A3430,mUNICIPIOS!$B$4:$F$343,4,0)</f>
        <v>Santa Catarina Ixtahuacán</v>
      </c>
      <c r="G3430" s="139" t="str">
        <f t="shared" ref="G3430:K3430" si="3492">+G3392</f>
        <v>01</v>
      </c>
      <c r="H3430" t="str">
        <f t="shared" si="3492"/>
        <v>IPC</v>
      </c>
      <c r="I3430" t="str">
        <f t="shared" si="3492"/>
        <v>Índice de Participación Ciudadana</v>
      </c>
      <c r="J3430" t="str">
        <f t="shared" si="3492"/>
        <v>01-04</v>
      </c>
      <c r="K3430" t="str">
        <f t="shared" si="3492"/>
        <v>Representatividad territorial del Comude.</v>
      </c>
      <c r="L3430" s="150">
        <f>+VLOOKUP($E3430,IPC_2018!$B$8:$T$347,12,0)</f>
        <v>0.78769230769230769</v>
      </c>
      <c r="M3430" s="142" t="str">
        <f>+VLOOKUP($E3430,IPC_2018!$B$8:$T$347,13,0)</f>
        <v>Medio alto</v>
      </c>
    </row>
    <row r="3431" spans="1:13" x14ac:dyDescent="0.3">
      <c r="A3431" s="139">
        <f t="shared" si="3433"/>
        <v>91</v>
      </c>
      <c r="B3431" s="148">
        <f t="shared" si="3435"/>
        <v>5</v>
      </c>
      <c r="D3431" s="149" t="str">
        <f>+VLOOKUP($A3431,mUNICIPIOS!$B$4:$F$343,2,0)</f>
        <v>Sololá</v>
      </c>
      <c r="E3431" s="149">
        <f>+VLOOKUP($A3431,mUNICIPIOS!$B$4:$F$343,3,0)</f>
        <v>706</v>
      </c>
      <c r="F3431" s="149" t="str">
        <f>+VLOOKUP($A3431,mUNICIPIOS!$B$4:$F$343,4,0)</f>
        <v>Santa Catarina Ixtahuacán</v>
      </c>
      <c r="G3431" s="139" t="str">
        <f t="shared" ref="G3431:K3431" si="3493">+G3393</f>
        <v>01</v>
      </c>
      <c r="H3431" t="str">
        <f t="shared" si="3493"/>
        <v>IPC</v>
      </c>
      <c r="I3431" t="str">
        <f t="shared" si="3493"/>
        <v>Índice de Participación Ciudadana</v>
      </c>
      <c r="J3431" t="str">
        <f t="shared" si="3493"/>
        <v>01-05</v>
      </c>
      <c r="K3431" t="str">
        <f t="shared" si="3493"/>
        <v>Funcionamiento del Comude</v>
      </c>
      <c r="L3431" s="150">
        <f>+VLOOKUP($E3431,IPC_2018!$B$8:$T$347,15,0)</f>
        <v>0.76272084832604981</v>
      </c>
      <c r="M3431" s="142" t="str">
        <f>+VLOOKUP($E3431,IPC_2018!$B$8:$T$347,16,0)</f>
        <v>Medio alto</v>
      </c>
    </row>
    <row r="3432" spans="1:13" x14ac:dyDescent="0.3">
      <c r="A3432" s="139">
        <f t="shared" si="3433"/>
        <v>91</v>
      </c>
      <c r="B3432" s="148">
        <f t="shared" si="3435"/>
        <v>6</v>
      </c>
      <c r="D3432" s="149" t="str">
        <f>+VLOOKUP($A3432,mUNICIPIOS!$B$4:$F$343,2,0)</f>
        <v>Sololá</v>
      </c>
      <c r="E3432" s="149">
        <f>+VLOOKUP($A3432,mUNICIPIOS!$B$4:$F$343,3,0)</f>
        <v>706</v>
      </c>
      <c r="F3432" s="149" t="str">
        <f>+VLOOKUP($A3432,mUNICIPIOS!$B$4:$F$343,4,0)</f>
        <v>Santa Catarina Ixtahuacán</v>
      </c>
      <c r="G3432" s="139" t="str">
        <f t="shared" ref="G3432:K3432" si="3494">+G3394</f>
        <v>01</v>
      </c>
      <c r="H3432" t="str">
        <f t="shared" si="3494"/>
        <v>IPC</v>
      </c>
      <c r="I3432" t="str">
        <f t="shared" si="3494"/>
        <v>Índice de Participación Ciudadana</v>
      </c>
      <c r="J3432" t="str">
        <f t="shared" si="3494"/>
        <v>INDICE</v>
      </c>
      <c r="K3432">
        <f t="shared" si="3494"/>
        <v>0</v>
      </c>
      <c r="L3432" s="150">
        <f>+VLOOKUP($E3432,IPC_2018!$B$8:$T$347,18,0)</f>
        <v>0.72256768116531067</v>
      </c>
      <c r="M3432" s="142" t="str">
        <f>+VLOOKUP($E3432,IPC_2018!$B$8:$T$347,19,0)</f>
        <v>Medio alto</v>
      </c>
    </row>
    <row r="3433" spans="1:13" x14ac:dyDescent="0.3">
      <c r="A3433" s="139">
        <f t="shared" si="3433"/>
        <v>91</v>
      </c>
      <c r="B3433" s="148">
        <f t="shared" si="3435"/>
        <v>7</v>
      </c>
      <c r="D3433" s="149" t="str">
        <f>+VLOOKUP($A3433,mUNICIPIOS!$B$4:$F$343,2,0)</f>
        <v>Sololá</v>
      </c>
      <c r="E3433" s="149">
        <f>+VLOOKUP($A3433,mUNICIPIOS!$B$4:$F$343,3,0)</f>
        <v>706</v>
      </c>
      <c r="F3433" s="149" t="str">
        <f>+VLOOKUP($A3433,mUNICIPIOS!$B$4:$F$343,4,0)</f>
        <v>Santa Catarina Ixtahuacán</v>
      </c>
      <c r="G3433" s="139" t="str">
        <f t="shared" ref="G3433:K3433" si="3495">+G3395</f>
        <v>02</v>
      </c>
      <c r="H3433" t="str">
        <f t="shared" si="3495"/>
        <v>IIC</v>
      </c>
      <c r="I3433" t="str">
        <f t="shared" si="3495"/>
        <v>Índice de Información a la Ciudadanía</v>
      </c>
      <c r="J3433" t="str">
        <f t="shared" si="3495"/>
        <v>02-01</v>
      </c>
      <c r="K3433" t="str">
        <f t="shared" si="3495"/>
        <v>Rendición de cuentas cuatrimestral y anual al Comude enfocadas en resultados.</v>
      </c>
      <c r="L3433" s="150">
        <f>+VLOOKUP($E3433,IIC_2018!$B$8:$Q$347,3,0)</f>
        <v>0.26666666666666666</v>
      </c>
      <c r="M3433" s="142" t="str">
        <f>+VLOOKUP($E3433,IIC_2018!$B$8:$Q$347,4,0)</f>
        <v>Medio bajo</v>
      </c>
    </row>
    <row r="3434" spans="1:13" x14ac:dyDescent="0.3">
      <c r="A3434" s="139">
        <f t="shared" si="3433"/>
        <v>91</v>
      </c>
      <c r="B3434" s="148">
        <f t="shared" si="3435"/>
        <v>8</v>
      </c>
      <c r="D3434" s="149" t="str">
        <f>+VLOOKUP($A3434,mUNICIPIOS!$B$4:$F$343,2,0)</f>
        <v>Sololá</v>
      </c>
      <c r="E3434" s="149">
        <f>+VLOOKUP($A3434,mUNICIPIOS!$B$4:$F$343,3,0)</f>
        <v>706</v>
      </c>
      <c r="F3434" s="149" t="str">
        <f>+VLOOKUP($A3434,mUNICIPIOS!$B$4:$F$343,4,0)</f>
        <v>Santa Catarina Ixtahuacán</v>
      </c>
      <c r="G3434" s="139" t="str">
        <f t="shared" ref="G3434:K3434" si="3496">+G3396</f>
        <v>02</v>
      </c>
      <c r="H3434" t="str">
        <f t="shared" si="3496"/>
        <v>IIC</v>
      </c>
      <c r="I3434" t="str">
        <f t="shared" si="3496"/>
        <v>Índice de Información a la Ciudadanía</v>
      </c>
      <c r="J3434" t="str">
        <f t="shared" si="3496"/>
        <v>02-02</v>
      </c>
      <c r="K3434" t="str">
        <f t="shared" si="3496"/>
        <v>Información presupuestaria y otra información brindada a la ciudadanía disponible en medios locales de comunicación.</v>
      </c>
      <c r="L3434" s="150">
        <f>+VLOOKUP($E3434,IIC_2018!$B$8:$Q$347,6,0)</f>
        <v>0</v>
      </c>
      <c r="M3434" s="142" t="str">
        <f>+VLOOKUP($E3434,IIC_2018!$B$8:$Q$347,7,0)</f>
        <v>Bajo</v>
      </c>
    </row>
    <row r="3435" spans="1:13" x14ac:dyDescent="0.3">
      <c r="A3435" s="139">
        <f t="shared" si="3433"/>
        <v>91</v>
      </c>
      <c r="B3435" s="148">
        <f t="shared" si="3435"/>
        <v>9</v>
      </c>
      <c r="D3435" s="149" t="str">
        <f>+VLOOKUP($A3435,mUNICIPIOS!$B$4:$F$343,2,0)</f>
        <v>Sololá</v>
      </c>
      <c r="E3435" s="149">
        <f>+VLOOKUP($A3435,mUNICIPIOS!$B$4:$F$343,3,0)</f>
        <v>706</v>
      </c>
      <c r="F3435" s="149" t="str">
        <f>+VLOOKUP($A3435,mUNICIPIOS!$B$4:$F$343,4,0)</f>
        <v>Santa Catarina Ixtahuacán</v>
      </c>
      <c r="G3435" s="139" t="str">
        <f t="shared" ref="G3435:K3435" si="3497">+G3397</f>
        <v>02</v>
      </c>
      <c r="H3435" t="str">
        <f t="shared" si="3497"/>
        <v>IIC</v>
      </c>
      <c r="I3435" t="str">
        <f t="shared" si="3497"/>
        <v>Índice de Información a la Ciudadanía</v>
      </c>
      <c r="J3435" t="str">
        <f t="shared" si="3497"/>
        <v>02-03</v>
      </c>
      <c r="K3435" t="str">
        <f t="shared" si="3497"/>
        <v>Información pública de oficio actualizada y disponible de acuerdo a la LAIP y uso de internet.</v>
      </c>
      <c r="L3435" s="150">
        <f>+VLOOKUP($E3435,IIC_2018!$B$8:$Q$347,9,0)</f>
        <v>0.85999999999999988</v>
      </c>
      <c r="M3435" s="142" t="str">
        <f>+VLOOKUP($E3435,IIC_2018!$B$8:$Q$347,10,0)</f>
        <v>Alto</v>
      </c>
    </row>
    <row r="3436" spans="1:13" x14ac:dyDescent="0.3">
      <c r="A3436" s="139">
        <f t="shared" si="3433"/>
        <v>91</v>
      </c>
      <c r="B3436" s="148">
        <f t="shared" si="3435"/>
        <v>10</v>
      </c>
      <c r="D3436" s="149" t="str">
        <f>+VLOOKUP($A3436,mUNICIPIOS!$B$4:$F$343,2,0)</f>
        <v>Sololá</v>
      </c>
      <c r="E3436" s="149">
        <f>+VLOOKUP($A3436,mUNICIPIOS!$B$4:$F$343,3,0)</f>
        <v>706</v>
      </c>
      <c r="F3436" s="149" t="str">
        <f>+VLOOKUP($A3436,mUNICIPIOS!$B$4:$F$343,4,0)</f>
        <v>Santa Catarina Ixtahuacán</v>
      </c>
      <c r="G3436" s="139" t="str">
        <f t="shared" ref="G3436:K3436" si="3498">+G3398</f>
        <v>02</v>
      </c>
      <c r="H3436" t="str">
        <f t="shared" si="3498"/>
        <v>IIC</v>
      </c>
      <c r="I3436" t="str">
        <f t="shared" si="3498"/>
        <v>Índice de Información a la Ciudadanía</v>
      </c>
      <c r="J3436" t="str">
        <f t="shared" si="3498"/>
        <v>02-04</v>
      </c>
      <c r="K3436" t="str">
        <f t="shared" si="3498"/>
        <v>Relación del monto contratado por medio de Guate compras con el total del presupuesto de egresos vigente.</v>
      </c>
      <c r="L3436" s="150">
        <f>+VLOOKUP($E3436,IIC_2018!$B$8:$Q$347,12,0)</f>
        <v>0.70944432078957231</v>
      </c>
      <c r="M3436" s="142" t="str">
        <f>+VLOOKUP($E3436,IIC_2018!$B$8:$Q$347,13,0)</f>
        <v>Medio alto</v>
      </c>
    </row>
    <row r="3437" spans="1:13" x14ac:dyDescent="0.3">
      <c r="A3437" s="139">
        <f t="shared" ref="A3437:A3500" si="3499">+IF(B3436=38,A3436+1,A3436)</f>
        <v>91</v>
      </c>
      <c r="B3437" s="148">
        <f t="shared" si="3435"/>
        <v>11</v>
      </c>
      <c r="D3437" s="149" t="str">
        <f>+VLOOKUP($A3437,mUNICIPIOS!$B$4:$F$343,2,0)</f>
        <v>Sololá</v>
      </c>
      <c r="E3437" s="149">
        <f>+VLOOKUP($A3437,mUNICIPIOS!$B$4:$F$343,3,0)</f>
        <v>706</v>
      </c>
      <c r="F3437" s="149" t="str">
        <f>+VLOOKUP($A3437,mUNICIPIOS!$B$4:$F$343,4,0)</f>
        <v>Santa Catarina Ixtahuacán</v>
      </c>
      <c r="G3437" s="139" t="str">
        <f t="shared" ref="G3437:K3437" si="3500">+G3399</f>
        <v>02</v>
      </c>
      <c r="H3437" t="str">
        <f t="shared" si="3500"/>
        <v>IIC</v>
      </c>
      <c r="I3437" t="str">
        <f t="shared" si="3500"/>
        <v>Índice de Información a la Ciudadanía</v>
      </c>
      <c r="J3437" t="str">
        <f t="shared" si="3500"/>
        <v>INDICE</v>
      </c>
      <c r="K3437">
        <f t="shared" si="3500"/>
        <v>0</v>
      </c>
      <c r="L3437" s="150">
        <f>+VLOOKUP($E3437,IIC_2018!$B$8:$Q$347,15,0)</f>
        <v>0.45902774686405967</v>
      </c>
      <c r="M3437" s="142" t="str">
        <f>+VLOOKUP($E3437,IIC_2018!$B$8:$Q$347,16,0)</f>
        <v>Medio</v>
      </c>
    </row>
    <row r="3438" spans="1:13" x14ac:dyDescent="0.3">
      <c r="A3438" s="139">
        <f t="shared" si="3499"/>
        <v>91</v>
      </c>
      <c r="B3438" s="148">
        <f t="shared" ref="B3438:B3501" si="3501">+B3400</f>
        <v>12</v>
      </c>
      <c r="D3438" s="149" t="str">
        <f>+VLOOKUP($A3438,mUNICIPIOS!$B$4:$F$343,2,0)</f>
        <v>Sololá</v>
      </c>
      <c r="E3438" s="149">
        <f>+VLOOKUP($A3438,mUNICIPIOS!$B$4:$F$343,3,0)</f>
        <v>706</v>
      </c>
      <c r="F3438" s="149" t="str">
        <f>+VLOOKUP($A3438,mUNICIPIOS!$B$4:$F$343,4,0)</f>
        <v>Santa Catarina Ixtahuacán</v>
      </c>
      <c r="G3438" s="139" t="str">
        <f t="shared" ref="G3438:K3438" si="3502">+G3400</f>
        <v>03</v>
      </c>
      <c r="H3438" t="str">
        <f t="shared" si="3502"/>
        <v>ISP</v>
      </c>
      <c r="I3438" t="str">
        <f t="shared" si="3502"/>
        <v>Índice de Servicios Públicos</v>
      </c>
      <c r="J3438" t="str">
        <f t="shared" si="3502"/>
        <v>03-01</v>
      </c>
      <c r="K3438" t="str">
        <f t="shared" si="3502"/>
        <v>Cobertura del servicio público de agua</v>
      </c>
      <c r="L3438" s="150">
        <f>+VLOOKUP($E3438,ISP_2018!$B$8:$T$347,3,0)</f>
        <v>0.88576889150249927</v>
      </c>
      <c r="M3438" s="142" t="str">
        <f>+VLOOKUP($E3438,ISP_2018!$B$8:$T$347,4,0)</f>
        <v>Alto</v>
      </c>
    </row>
    <row r="3439" spans="1:13" x14ac:dyDescent="0.3">
      <c r="A3439" s="139">
        <f t="shared" si="3499"/>
        <v>91</v>
      </c>
      <c r="B3439" s="148">
        <f t="shared" si="3501"/>
        <v>13</v>
      </c>
      <c r="D3439" s="149" t="str">
        <f>+VLOOKUP($A3439,mUNICIPIOS!$B$4:$F$343,2,0)</f>
        <v>Sololá</v>
      </c>
      <c r="E3439" s="149">
        <f>+VLOOKUP($A3439,mUNICIPIOS!$B$4:$F$343,3,0)</f>
        <v>706</v>
      </c>
      <c r="F3439" s="149" t="str">
        <f>+VLOOKUP($A3439,mUNICIPIOS!$B$4:$F$343,4,0)</f>
        <v>Santa Catarina Ixtahuacán</v>
      </c>
      <c r="G3439" s="139" t="str">
        <f t="shared" ref="G3439:K3439" si="3503">+G3401</f>
        <v>03</v>
      </c>
      <c r="H3439" t="str">
        <f t="shared" si="3503"/>
        <v>ISP</v>
      </c>
      <c r="I3439" t="str">
        <f t="shared" si="3503"/>
        <v>Índice de Servicios Públicos</v>
      </c>
      <c r="J3439" t="str">
        <f t="shared" si="3503"/>
        <v>03-02</v>
      </c>
      <c r="K3439" t="str">
        <f t="shared" si="3503"/>
        <v>Control de la calidad del servicio público de agua</v>
      </c>
      <c r="L3439" s="150">
        <f>+VLOOKUP($E3439,ISP_2018!$B$8:$T$347,6,0)</f>
        <v>0.10138888888888889</v>
      </c>
      <c r="M3439" s="142" t="str">
        <f>+VLOOKUP($E3439,ISP_2018!$B$8:$T$347,7,0)</f>
        <v>Bajo</v>
      </c>
    </row>
    <row r="3440" spans="1:13" x14ac:dyDescent="0.3">
      <c r="A3440" s="139">
        <f t="shared" si="3499"/>
        <v>91</v>
      </c>
      <c r="B3440" s="148">
        <f t="shared" si="3501"/>
        <v>14</v>
      </c>
      <c r="D3440" s="149" t="str">
        <f>+VLOOKUP($A3440,mUNICIPIOS!$B$4:$F$343,2,0)</f>
        <v>Sololá</v>
      </c>
      <c r="E3440" s="149">
        <f>+VLOOKUP($A3440,mUNICIPIOS!$B$4:$F$343,3,0)</f>
        <v>706</v>
      </c>
      <c r="F3440" s="149" t="str">
        <f>+VLOOKUP($A3440,mUNICIPIOS!$B$4:$F$343,4,0)</f>
        <v>Santa Catarina Ixtahuacán</v>
      </c>
      <c r="G3440" s="139" t="str">
        <f t="shared" ref="G3440:K3440" si="3504">+G3402</f>
        <v>03</v>
      </c>
      <c r="H3440" t="str">
        <f t="shared" si="3504"/>
        <v>ISP</v>
      </c>
      <c r="I3440" t="str">
        <f t="shared" si="3504"/>
        <v>Índice de Servicios Públicos</v>
      </c>
      <c r="J3440" t="str">
        <f t="shared" si="3504"/>
        <v>03-03</v>
      </c>
      <c r="K3440" t="str">
        <f t="shared" si="3504"/>
        <v>Disposición  y tratamiento  de aguas residuales</v>
      </c>
      <c r="L3440" s="150">
        <f>+VLOOKUP($E3440,ISP_2018!$B$8:$T$347,9,0)</f>
        <v>0</v>
      </c>
      <c r="M3440" s="142" t="str">
        <f>+VLOOKUP($E3440,ISP_2018!$B$8:$T$347,10,0)</f>
        <v>Bajo</v>
      </c>
    </row>
    <row r="3441" spans="1:13" x14ac:dyDescent="0.3">
      <c r="A3441" s="139">
        <f t="shared" si="3499"/>
        <v>91</v>
      </c>
      <c r="B3441" s="148">
        <f t="shared" si="3501"/>
        <v>15</v>
      </c>
      <c r="D3441" s="149" t="str">
        <f>+VLOOKUP($A3441,mUNICIPIOS!$B$4:$F$343,2,0)</f>
        <v>Sololá</v>
      </c>
      <c r="E3441" s="149">
        <f>+VLOOKUP($A3441,mUNICIPIOS!$B$4:$F$343,3,0)</f>
        <v>706</v>
      </c>
      <c r="F3441" s="149" t="str">
        <f>+VLOOKUP($A3441,mUNICIPIOS!$B$4:$F$343,4,0)</f>
        <v>Santa Catarina Ixtahuacán</v>
      </c>
      <c r="G3441" s="139" t="str">
        <f t="shared" ref="G3441:K3441" si="3505">+G3403</f>
        <v>03</v>
      </c>
      <c r="H3441" t="str">
        <f t="shared" si="3505"/>
        <v>ISP</v>
      </c>
      <c r="I3441" t="str">
        <f t="shared" si="3505"/>
        <v>Índice de Servicios Públicos</v>
      </c>
      <c r="J3441" t="str">
        <f t="shared" si="3505"/>
        <v>03-04</v>
      </c>
      <c r="K3441" t="str">
        <f t="shared" si="3505"/>
        <v>Gestión y manejo de los residuos y desechos sólidos</v>
      </c>
      <c r="L3441" s="150">
        <f>+VLOOKUP($E3441,ISP_2018!$B$8:$T$347,12,0)</f>
        <v>0.37047959807582342</v>
      </c>
      <c r="M3441" s="142" t="str">
        <f>+VLOOKUP($E3441,ISP_2018!$B$8:$T$347,13,0)</f>
        <v>Medio bajo</v>
      </c>
    </row>
    <row r="3442" spans="1:13" x14ac:dyDescent="0.3">
      <c r="A3442" s="139">
        <f t="shared" si="3499"/>
        <v>91</v>
      </c>
      <c r="B3442" s="148">
        <f t="shared" si="3501"/>
        <v>16</v>
      </c>
      <c r="D3442" s="149" t="str">
        <f>+VLOOKUP($A3442,mUNICIPIOS!$B$4:$F$343,2,0)</f>
        <v>Sololá</v>
      </c>
      <c r="E3442" s="149">
        <f>+VLOOKUP($A3442,mUNICIPIOS!$B$4:$F$343,3,0)</f>
        <v>706</v>
      </c>
      <c r="F3442" s="149" t="str">
        <f>+VLOOKUP($A3442,mUNICIPIOS!$B$4:$F$343,4,0)</f>
        <v>Santa Catarina Ixtahuacán</v>
      </c>
      <c r="G3442" s="139" t="str">
        <f t="shared" ref="G3442:K3442" si="3506">+G3404</f>
        <v>03</v>
      </c>
      <c r="H3442" t="str">
        <f t="shared" si="3506"/>
        <v>ISP</v>
      </c>
      <c r="I3442" t="str">
        <f t="shared" si="3506"/>
        <v>Índice de Servicios Públicos</v>
      </c>
      <c r="J3442" t="str">
        <f t="shared" si="3506"/>
        <v>03-05</v>
      </c>
      <c r="K3442" t="str">
        <f t="shared" si="3506"/>
        <v>Gestión de servicios públicos municipales</v>
      </c>
      <c r="L3442" s="150">
        <f>+VLOOKUP($E3442,ISP_2018!$B$8:$T$347,15,0)</f>
        <v>0.35483870967741937</v>
      </c>
      <c r="M3442" s="142" t="str">
        <f>+VLOOKUP($E3442,ISP_2018!$B$8:$T$347,16,0)</f>
        <v>Medio bajo</v>
      </c>
    </row>
    <row r="3443" spans="1:13" x14ac:dyDescent="0.3">
      <c r="A3443" s="139">
        <f t="shared" si="3499"/>
        <v>91</v>
      </c>
      <c r="B3443" s="148">
        <f t="shared" si="3501"/>
        <v>17</v>
      </c>
      <c r="D3443" s="149" t="str">
        <f>+VLOOKUP($A3443,mUNICIPIOS!$B$4:$F$343,2,0)</f>
        <v>Sololá</v>
      </c>
      <c r="E3443" s="149">
        <f>+VLOOKUP($A3443,mUNICIPIOS!$B$4:$F$343,3,0)</f>
        <v>706</v>
      </c>
      <c r="F3443" s="149" t="str">
        <f>+VLOOKUP($A3443,mUNICIPIOS!$B$4:$F$343,4,0)</f>
        <v>Santa Catarina Ixtahuacán</v>
      </c>
      <c r="G3443" s="139" t="str">
        <f t="shared" ref="G3443:K3443" si="3507">+G3405</f>
        <v>03</v>
      </c>
      <c r="H3443" t="str">
        <f t="shared" si="3507"/>
        <v>ISP</v>
      </c>
      <c r="I3443" t="str">
        <f t="shared" si="3507"/>
        <v>Índice de Servicios Públicos</v>
      </c>
      <c r="J3443" t="str">
        <f t="shared" si="3507"/>
        <v>INDICE</v>
      </c>
      <c r="K3443">
        <f t="shared" si="3507"/>
        <v>0</v>
      </c>
      <c r="L3443" s="150">
        <f>+VLOOKUP($E3443,ISP_2018!$B$8:$T$347,18,0)</f>
        <v>0.26405721736756516</v>
      </c>
      <c r="M3443" s="142" t="str">
        <f>+VLOOKUP($E3443,ISP_2018!$B$8:$T$347,19,0)</f>
        <v>Medio bajo</v>
      </c>
    </row>
    <row r="3444" spans="1:13" x14ac:dyDescent="0.3">
      <c r="A3444" s="139">
        <f t="shared" si="3499"/>
        <v>91</v>
      </c>
      <c r="B3444" s="148">
        <f t="shared" si="3501"/>
        <v>18</v>
      </c>
      <c r="D3444" s="149" t="str">
        <f>+VLOOKUP($A3444,mUNICIPIOS!$B$4:$F$343,2,0)</f>
        <v>Sololá</v>
      </c>
      <c r="E3444" s="149">
        <f>+VLOOKUP($A3444,mUNICIPIOS!$B$4:$F$343,3,0)</f>
        <v>706</v>
      </c>
      <c r="F3444" s="149" t="str">
        <f>+VLOOKUP($A3444,mUNICIPIOS!$B$4:$F$343,4,0)</f>
        <v>Santa Catarina Ixtahuacán</v>
      </c>
      <c r="G3444" s="139" t="str">
        <f t="shared" ref="G3444:K3444" si="3508">+G3406</f>
        <v>04</v>
      </c>
      <c r="H3444" t="str">
        <f t="shared" si="3508"/>
        <v>IGA</v>
      </c>
      <c r="I3444" t="str">
        <f t="shared" si="3508"/>
        <v>Índice de Gestión Administrativa</v>
      </c>
      <c r="J3444" t="str">
        <f t="shared" si="3508"/>
        <v>04-01</v>
      </c>
      <c r="K3444" t="str">
        <f t="shared" si="3508"/>
        <v>Existencia de elementos de atención municipal orientada al vecino</v>
      </c>
      <c r="L3444" s="150">
        <f>+VLOOKUP($E3444,IGA_2018!$B$8:$N$347,3,0)</f>
        <v>0.5</v>
      </c>
      <c r="M3444" s="142" t="str">
        <f>+VLOOKUP($E3444,IGA_2018!$B$8:$N$347,4,0)</f>
        <v>Medio</v>
      </c>
    </row>
    <row r="3445" spans="1:13" x14ac:dyDescent="0.3">
      <c r="A3445" s="139">
        <f t="shared" si="3499"/>
        <v>91</v>
      </c>
      <c r="B3445" s="148">
        <f t="shared" si="3501"/>
        <v>19</v>
      </c>
      <c r="D3445" s="149" t="str">
        <f>+VLOOKUP($A3445,mUNICIPIOS!$B$4:$F$343,2,0)</f>
        <v>Sololá</v>
      </c>
      <c r="E3445" s="149">
        <f>+VLOOKUP($A3445,mUNICIPIOS!$B$4:$F$343,3,0)</f>
        <v>706</v>
      </c>
      <c r="F3445" s="149" t="str">
        <f>+VLOOKUP($A3445,mUNICIPIOS!$B$4:$F$343,4,0)</f>
        <v>Santa Catarina Ixtahuacán</v>
      </c>
      <c r="G3445" s="139" t="str">
        <f t="shared" ref="G3445:K3445" si="3509">+G3407</f>
        <v>04</v>
      </c>
      <c r="H3445" t="str">
        <f t="shared" si="3509"/>
        <v>IGA</v>
      </c>
      <c r="I3445" t="str">
        <f t="shared" si="3509"/>
        <v>Índice de Gestión Administrativa</v>
      </c>
      <c r="J3445" t="str">
        <f t="shared" si="3509"/>
        <v>04-02</v>
      </c>
      <c r="K3445" t="str">
        <f t="shared" si="3509"/>
        <v>Gestión del recurso humano.</v>
      </c>
      <c r="L3445" s="150">
        <f>+VLOOKUP($E3445,IGA_2018!$B$8:$N$347,6,0)</f>
        <v>0.38114859644604698</v>
      </c>
      <c r="M3445" s="142" t="str">
        <f>+VLOOKUP($E3445,IGA_2018!$B$8:$N$347,7,0)</f>
        <v>Medio bajo</v>
      </c>
    </row>
    <row r="3446" spans="1:13" x14ac:dyDescent="0.3">
      <c r="A3446" s="139">
        <f t="shared" si="3499"/>
        <v>91</v>
      </c>
      <c r="B3446" s="148">
        <f t="shared" si="3501"/>
        <v>20</v>
      </c>
      <c r="D3446" s="149" t="str">
        <f>+VLOOKUP($A3446,mUNICIPIOS!$B$4:$F$343,2,0)</f>
        <v>Sololá</v>
      </c>
      <c r="E3446" s="149">
        <f>+VLOOKUP($A3446,mUNICIPIOS!$B$4:$F$343,3,0)</f>
        <v>706</v>
      </c>
      <c r="F3446" s="149" t="str">
        <f>+VLOOKUP($A3446,mUNICIPIOS!$B$4:$F$343,4,0)</f>
        <v>Santa Catarina Ixtahuacán</v>
      </c>
      <c r="G3446" s="139" t="str">
        <f t="shared" ref="G3446:K3446" si="3510">+G3408</f>
        <v>04</v>
      </c>
      <c r="H3446" t="str">
        <f t="shared" si="3510"/>
        <v>IGA</v>
      </c>
      <c r="I3446" t="str">
        <f t="shared" si="3510"/>
        <v>Índice de Gestión Administrativa</v>
      </c>
      <c r="J3446" t="str">
        <f t="shared" si="3510"/>
        <v>04-03</v>
      </c>
      <c r="K3446" t="str">
        <f t="shared" si="3510"/>
        <v>Existencia de oficinas municipales con instrumentos de gestión.</v>
      </c>
      <c r="L3446" s="150">
        <f>+VLOOKUP($E3446,IGA_2018!$B$8:$N$347,9,0)</f>
        <v>0.43392857142857144</v>
      </c>
      <c r="M3446" s="142" t="str">
        <f>+VLOOKUP($E3446,IGA_2018!$B$8:$N$347,10,0)</f>
        <v>Medio</v>
      </c>
    </row>
    <row r="3447" spans="1:13" x14ac:dyDescent="0.3">
      <c r="A3447" s="139">
        <f t="shared" si="3499"/>
        <v>91</v>
      </c>
      <c r="B3447" s="148">
        <f t="shared" si="3501"/>
        <v>21</v>
      </c>
      <c r="D3447" s="149" t="str">
        <f>+VLOOKUP($A3447,mUNICIPIOS!$B$4:$F$343,2,0)</f>
        <v>Sololá</v>
      </c>
      <c r="E3447" s="149">
        <f>+VLOOKUP($A3447,mUNICIPIOS!$B$4:$F$343,3,0)</f>
        <v>706</v>
      </c>
      <c r="F3447" s="149" t="str">
        <f>+VLOOKUP($A3447,mUNICIPIOS!$B$4:$F$343,4,0)</f>
        <v>Santa Catarina Ixtahuacán</v>
      </c>
      <c r="G3447" s="139" t="str">
        <f t="shared" ref="G3447:K3447" si="3511">+G3409</f>
        <v>04</v>
      </c>
      <c r="H3447" t="str">
        <f t="shared" si="3511"/>
        <v>IGA</v>
      </c>
      <c r="I3447" t="str">
        <f t="shared" si="3511"/>
        <v>Índice de Gestión Administrativa</v>
      </c>
      <c r="J3447" t="str">
        <f t="shared" si="3511"/>
        <v>INDICE</v>
      </c>
      <c r="K3447">
        <f t="shared" si="3511"/>
        <v>0</v>
      </c>
      <c r="L3447" s="150">
        <f>+VLOOKUP($E3447,IGA_2018!$B$8:$N$347,12,0)</f>
        <v>0.43527700875611641</v>
      </c>
      <c r="M3447" s="142" t="str">
        <f>+VLOOKUP($E3447,IGA_2018!$B$8:$N$347,13,0)</f>
        <v>Medio</v>
      </c>
    </row>
    <row r="3448" spans="1:13" x14ac:dyDescent="0.3">
      <c r="A3448" s="139">
        <f t="shared" si="3499"/>
        <v>91</v>
      </c>
      <c r="B3448" s="148">
        <f t="shared" si="3501"/>
        <v>22</v>
      </c>
      <c r="D3448" s="149" t="str">
        <f>+VLOOKUP($A3448,mUNICIPIOS!$B$4:$F$343,2,0)</f>
        <v>Sololá</v>
      </c>
      <c r="E3448" s="149">
        <f>+VLOOKUP($A3448,mUNICIPIOS!$B$4:$F$343,3,0)</f>
        <v>706</v>
      </c>
      <c r="F3448" s="149" t="str">
        <f>+VLOOKUP($A3448,mUNICIPIOS!$B$4:$F$343,4,0)</f>
        <v>Santa Catarina Ixtahuacán</v>
      </c>
      <c r="G3448" s="139" t="str">
        <f t="shared" ref="G3448:K3448" si="3512">+G3410</f>
        <v>05</v>
      </c>
      <c r="H3448" t="str">
        <f t="shared" si="3512"/>
        <v>IGF</v>
      </c>
      <c r="I3448" t="str">
        <f t="shared" si="3512"/>
        <v>Índice de Gestión Financiera</v>
      </c>
      <c r="J3448" t="str">
        <f t="shared" si="3512"/>
        <v>05-01</v>
      </c>
      <c r="K3448" t="str">
        <f t="shared" si="3512"/>
        <v>Autonomía financiera municipal</v>
      </c>
      <c r="L3448" s="150">
        <f>+VLOOKUP($E3448,IGF_2018!$B$8:$Z$347,3,0)</f>
        <v>7.2536050269715449E-2</v>
      </c>
      <c r="M3448" s="142" t="str">
        <f>+VLOOKUP($E3448,IGF_2018!$B$8:$Z$347,4,0)</f>
        <v>Bajo</v>
      </c>
    </row>
    <row r="3449" spans="1:13" x14ac:dyDescent="0.3">
      <c r="A3449" s="139">
        <f t="shared" si="3499"/>
        <v>91</v>
      </c>
      <c r="B3449" s="148">
        <f t="shared" si="3501"/>
        <v>23</v>
      </c>
      <c r="D3449" s="149" t="str">
        <f>+VLOOKUP($A3449,mUNICIPIOS!$B$4:$F$343,2,0)</f>
        <v>Sololá</v>
      </c>
      <c r="E3449" s="149">
        <f>+VLOOKUP($A3449,mUNICIPIOS!$B$4:$F$343,3,0)</f>
        <v>706</v>
      </c>
      <c r="F3449" s="149" t="str">
        <f>+VLOOKUP($A3449,mUNICIPIOS!$B$4:$F$343,4,0)</f>
        <v>Santa Catarina Ixtahuacán</v>
      </c>
      <c r="G3449" s="139" t="str">
        <f t="shared" ref="G3449:K3449" si="3513">+G3411</f>
        <v>05</v>
      </c>
      <c r="H3449" t="str">
        <f t="shared" si="3513"/>
        <v>IGF</v>
      </c>
      <c r="I3449" t="str">
        <f t="shared" si="3513"/>
        <v>Índice de Gestión Financiera</v>
      </c>
      <c r="J3449" t="str">
        <f t="shared" si="3513"/>
        <v>05-02</v>
      </c>
      <c r="K3449" t="str">
        <f t="shared" si="3513"/>
        <v xml:space="preserve">Ingresos propios por habitante -sin regalías- </v>
      </c>
      <c r="L3449" s="150">
        <f>+VLOOKUP($E3449,IGF_2018!$B$8:$Z$347,6,0)</f>
        <v>2.5381747612324874E-2</v>
      </c>
      <c r="M3449" s="142" t="str">
        <f>+VLOOKUP($E3449,IGF_2018!$B$8:$Z$347,7,0)</f>
        <v>Bajo</v>
      </c>
    </row>
    <row r="3450" spans="1:13" x14ac:dyDescent="0.3">
      <c r="A3450" s="139">
        <f t="shared" si="3499"/>
        <v>91</v>
      </c>
      <c r="B3450" s="148">
        <f t="shared" si="3501"/>
        <v>24</v>
      </c>
      <c r="D3450" s="149" t="str">
        <f>+VLOOKUP($A3450,mUNICIPIOS!$B$4:$F$343,2,0)</f>
        <v>Sololá</v>
      </c>
      <c r="E3450" s="149">
        <f>+VLOOKUP($A3450,mUNICIPIOS!$B$4:$F$343,3,0)</f>
        <v>706</v>
      </c>
      <c r="F3450" s="149" t="str">
        <f>+VLOOKUP($A3450,mUNICIPIOS!$B$4:$F$343,4,0)</f>
        <v>Santa Catarina Ixtahuacán</v>
      </c>
      <c r="G3450" s="139" t="str">
        <f t="shared" ref="G3450:K3450" si="3514">+G3412</f>
        <v>05</v>
      </c>
      <c r="H3450" t="str">
        <f t="shared" si="3514"/>
        <v>IGF</v>
      </c>
      <c r="I3450" t="str">
        <f t="shared" si="3514"/>
        <v>Índice de Gestión Financiera</v>
      </c>
      <c r="J3450" t="str">
        <f t="shared" si="3514"/>
        <v>05-03</v>
      </c>
      <c r="K3450" t="str">
        <f t="shared" si="3514"/>
        <v>Ingresos del IUSI en relación a los ingresos propios -sin regalías-</v>
      </c>
      <c r="L3450" s="150">
        <f>+VLOOKUP($E3450,IGF_2018!$B$8:$Z$347,9,0)</f>
        <v>0</v>
      </c>
      <c r="M3450" s="142" t="str">
        <f>+VLOOKUP($E3450,IGF_2018!$B$8:$Z$347,10,0)</f>
        <v>Bajo</v>
      </c>
    </row>
    <row r="3451" spans="1:13" x14ac:dyDescent="0.3">
      <c r="A3451" s="139">
        <f t="shared" si="3499"/>
        <v>91</v>
      </c>
      <c r="B3451" s="148">
        <f t="shared" si="3501"/>
        <v>25</v>
      </c>
      <c r="D3451" s="149" t="str">
        <f>+VLOOKUP($A3451,mUNICIPIOS!$B$4:$F$343,2,0)</f>
        <v>Sololá</v>
      </c>
      <c r="E3451" s="149">
        <f>+VLOOKUP($A3451,mUNICIPIOS!$B$4:$F$343,3,0)</f>
        <v>706</v>
      </c>
      <c r="F3451" s="149" t="str">
        <f>+VLOOKUP($A3451,mUNICIPIOS!$B$4:$F$343,4,0)</f>
        <v>Santa Catarina Ixtahuacán</v>
      </c>
      <c r="G3451" s="139" t="str">
        <f t="shared" ref="G3451:K3451" si="3515">+G3413</f>
        <v>05</v>
      </c>
      <c r="H3451" t="str">
        <f t="shared" si="3515"/>
        <v>IGF</v>
      </c>
      <c r="I3451" t="str">
        <f t="shared" si="3515"/>
        <v>Índice de Gestión Financiera</v>
      </c>
      <c r="J3451" t="str">
        <f t="shared" si="3515"/>
        <v>05-04</v>
      </c>
      <c r="K3451" t="str">
        <f t="shared" si="3515"/>
        <v>Inversión anual en capital fijo por habitante</v>
      </c>
      <c r="L3451" s="150">
        <f>+VLOOKUP($E3451,IGF_2018!$B$8:$Z$347,12,0)</f>
        <v>8.5339237403568038E-2</v>
      </c>
      <c r="M3451" s="142" t="str">
        <f>+VLOOKUP($E3451,IGF_2018!$B$8:$Z$347,13,0)</f>
        <v>Bajo</v>
      </c>
    </row>
    <row r="3452" spans="1:13" x14ac:dyDescent="0.3">
      <c r="A3452" s="139">
        <f t="shared" si="3499"/>
        <v>91</v>
      </c>
      <c r="B3452" s="148">
        <f t="shared" si="3501"/>
        <v>26</v>
      </c>
      <c r="D3452" s="149" t="str">
        <f>+VLOOKUP($A3452,mUNICIPIOS!$B$4:$F$343,2,0)</f>
        <v>Sololá</v>
      </c>
      <c r="E3452" s="149">
        <f>+VLOOKUP($A3452,mUNICIPIOS!$B$4:$F$343,3,0)</f>
        <v>706</v>
      </c>
      <c r="F3452" s="149" t="str">
        <f>+VLOOKUP($A3452,mUNICIPIOS!$B$4:$F$343,4,0)</f>
        <v>Santa Catarina Ixtahuacán</v>
      </c>
      <c r="G3452" s="139" t="str">
        <f t="shared" ref="G3452:K3452" si="3516">+G3414</f>
        <v>05</v>
      </c>
      <c r="H3452" t="str">
        <f t="shared" si="3516"/>
        <v>IGF</v>
      </c>
      <c r="I3452" t="str">
        <f t="shared" si="3516"/>
        <v>Índice de Gestión Financiera</v>
      </c>
      <c r="J3452" t="str">
        <f t="shared" si="3516"/>
        <v>05-05</v>
      </c>
      <c r="K3452" t="str">
        <f t="shared" si="3516"/>
        <v>Inversión anual en capital fijo con recursos percibidos por ingresos propios</v>
      </c>
      <c r="L3452" s="150">
        <f>+VLOOKUP($E3452,IGF_2018!$B$8:$Z$347,15,0)</f>
        <v>9.3342929229728977E-2</v>
      </c>
      <c r="M3452" s="142" t="str">
        <f>+VLOOKUP($E3452,IGF_2018!$B$8:$Z$347,16,0)</f>
        <v>Bajo</v>
      </c>
    </row>
    <row r="3453" spans="1:13" x14ac:dyDescent="0.3">
      <c r="A3453" s="139">
        <f t="shared" si="3499"/>
        <v>91</v>
      </c>
      <c r="B3453" s="148">
        <f t="shared" si="3501"/>
        <v>27</v>
      </c>
      <c r="D3453" s="149" t="str">
        <f>+VLOOKUP($A3453,mUNICIPIOS!$B$4:$F$343,2,0)</f>
        <v>Sololá</v>
      </c>
      <c r="E3453" s="149">
        <f>+VLOOKUP($A3453,mUNICIPIOS!$B$4:$F$343,3,0)</f>
        <v>706</v>
      </c>
      <c r="F3453" s="149" t="str">
        <f>+VLOOKUP($A3453,mUNICIPIOS!$B$4:$F$343,4,0)</f>
        <v>Santa Catarina Ixtahuacán</v>
      </c>
      <c r="G3453" s="139" t="str">
        <f t="shared" ref="G3453:K3453" si="3517">+G3415</f>
        <v>05</v>
      </c>
      <c r="H3453" t="str">
        <f t="shared" si="3517"/>
        <v>IGF</v>
      </c>
      <c r="I3453" t="str">
        <f t="shared" si="3517"/>
        <v>Índice de Gestión Financiera</v>
      </c>
      <c r="J3453" t="str">
        <f t="shared" si="3517"/>
        <v>05-06</v>
      </c>
      <c r="K3453" t="str">
        <f t="shared" si="3517"/>
        <v xml:space="preserve">Inversión anual en capital fijo con recursos percibidos por transferencias del Gobierno Central </v>
      </c>
      <c r="L3453" s="150">
        <f>+VLOOKUP($E3453,IGF_2018!$B$8:$Z$347,18,0)</f>
        <v>0.81482542493112631</v>
      </c>
      <c r="M3453" s="142" t="str">
        <f>+VLOOKUP($E3453,IGF_2018!$B$8:$Z$347,19,0)</f>
        <v>Alto</v>
      </c>
    </row>
    <row r="3454" spans="1:13" x14ac:dyDescent="0.3">
      <c r="A3454" s="139">
        <f t="shared" si="3499"/>
        <v>91</v>
      </c>
      <c r="B3454" s="148">
        <f t="shared" si="3501"/>
        <v>28</v>
      </c>
      <c r="D3454" s="149" t="str">
        <f>+VLOOKUP($A3454,mUNICIPIOS!$B$4:$F$343,2,0)</f>
        <v>Sololá</v>
      </c>
      <c r="E3454" s="149">
        <f>+VLOOKUP($A3454,mUNICIPIOS!$B$4:$F$343,3,0)</f>
        <v>706</v>
      </c>
      <c r="F3454" s="149" t="str">
        <f>+VLOOKUP($A3454,mUNICIPIOS!$B$4:$F$343,4,0)</f>
        <v>Santa Catarina Ixtahuacán</v>
      </c>
      <c r="G3454" s="139" t="str">
        <f t="shared" ref="G3454:K3454" si="3518">+G3416</f>
        <v>05</v>
      </c>
      <c r="H3454" t="str">
        <f t="shared" si="3518"/>
        <v>IGF</v>
      </c>
      <c r="I3454" t="str">
        <f t="shared" si="3518"/>
        <v>Índice de Gestión Financiera</v>
      </c>
      <c r="J3454" t="str">
        <f t="shared" si="3518"/>
        <v>05-07</v>
      </c>
      <c r="K3454" t="str">
        <f t="shared" si="3518"/>
        <v>Financiamiento por endeudamiento municipal</v>
      </c>
      <c r="L3454" s="150">
        <f>+VLOOKUP($E3454,IGF_2018!$B$8:$Z$347,21,0)</f>
        <v>1</v>
      </c>
      <c r="M3454" s="142" t="str">
        <f>+VLOOKUP($E3454,IGF_2018!$B$8:$Z$347,22,0)</f>
        <v>Alto</v>
      </c>
    </row>
    <row r="3455" spans="1:13" x14ac:dyDescent="0.3">
      <c r="A3455" s="139">
        <f t="shared" si="3499"/>
        <v>91</v>
      </c>
      <c r="B3455" s="148">
        <f t="shared" si="3501"/>
        <v>29</v>
      </c>
      <c r="D3455" s="149" t="str">
        <f>+VLOOKUP($A3455,mUNICIPIOS!$B$4:$F$343,2,0)</f>
        <v>Sololá</v>
      </c>
      <c r="E3455" s="149">
        <f>+VLOOKUP($A3455,mUNICIPIOS!$B$4:$F$343,3,0)</f>
        <v>706</v>
      </c>
      <c r="F3455" s="149" t="str">
        <f>+VLOOKUP($A3455,mUNICIPIOS!$B$4:$F$343,4,0)</f>
        <v>Santa Catarina Ixtahuacán</v>
      </c>
      <c r="G3455" s="139" t="str">
        <f t="shared" ref="G3455:K3455" si="3519">+G3417</f>
        <v>05</v>
      </c>
      <c r="H3455" t="str">
        <f t="shared" si="3519"/>
        <v>IGF</v>
      </c>
      <c r="I3455" t="str">
        <f t="shared" si="3519"/>
        <v>Índice de Gestión Financiera</v>
      </c>
      <c r="J3455" t="str">
        <f t="shared" si="3519"/>
        <v>INDICE</v>
      </c>
      <c r="K3455">
        <f t="shared" si="3519"/>
        <v>0</v>
      </c>
      <c r="L3455" s="150">
        <f>+VLOOKUP($E3455,IGF_2018!$B$8:$Z$347,24,0)</f>
        <v>0.31893431873285039</v>
      </c>
      <c r="M3455" s="142" t="str">
        <f>+VLOOKUP($E3455,IGF_2018!$B$8:$Z$347,25,0)</f>
        <v>Medio bajo</v>
      </c>
    </row>
    <row r="3456" spans="1:13" x14ac:dyDescent="0.3">
      <c r="A3456" s="139">
        <f t="shared" si="3499"/>
        <v>91</v>
      </c>
      <c r="B3456" s="148">
        <f t="shared" si="3501"/>
        <v>30</v>
      </c>
      <c r="D3456" s="149" t="str">
        <f>+VLOOKUP($A3456,mUNICIPIOS!$B$4:$F$343,2,0)</f>
        <v>Sololá</v>
      </c>
      <c r="E3456" s="149">
        <f>+VLOOKUP($A3456,mUNICIPIOS!$B$4:$F$343,3,0)</f>
        <v>706</v>
      </c>
      <c r="F3456" s="149" t="str">
        <f>+VLOOKUP($A3456,mUNICIPIOS!$B$4:$F$343,4,0)</f>
        <v>Santa Catarina Ixtahuacán</v>
      </c>
      <c r="G3456" s="139" t="str">
        <f t="shared" ref="G3456:K3456" si="3520">+G3418</f>
        <v>06</v>
      </c>
      <c r="H3456" t="str">
        <f t="shared" si="3520"/>
        <v>IGE</v>
      </c>
      <c r="I3456" t="str">
        <f t="shared" si="3520"/>
        <v>Índice de Gestión Estratégica</v>
      </c>
      <c r="J3456" t="str">
        <f t="shared" si="3520"/>
        <v>06-01</v>
      </c>
      <c r="K3456" t="str">
        <f t="shared" si="3520"/>
        <v>Ejecución del Plan Operativo Anual  (POA)</v>
      </c>
      <c r="L3456" s="150">
        <f>+VLOOKUP($E3456,IGE_2018!$B$8:$Z$347,3,0)</f>
        <v>0</v>
      </c>
      <c r="M3456" s="142" t="str">
        <f>+VLOOKUP($E3456,IGE_2018!$B$8:$Z$347,4,0)</f>
        <v>Bajo</v>
      </c>
    </row>
    <row r="3457" spans="1:13" x14ac:dyDescent="0.3">
      <c r="A3457" s="139">
        <f t="shared" si="3499"/>
        <v>91</v>
      </c>
      <c r="B3457" s="148">
        <f t="shared" si="3501"/>
        <v>31</v>
      </c>
      <c r="D3457" s="149" t="str">
        <f>+VLOOKUP($A3457,mUNICIPIOS!$B$4:$F$343,2,0)</f>
        <v>Sololá</v>
      </c>
      <c r="E3457" s="149">
        <f>+VLOOKUP($A3457,mUNICIPIOS!$B$4:$F$343,3,0)</f>
        <v>706</v>
      </c>
      <c r="F3457" s="149" t="str">
        <f>+VLOOKUP($A3457,mUNICIPIOS!$B$4:$F$343,4,0)</f>
        <v>Santa Catarina Ixtahuacán</v>
      </c>
      <c r="G3457" s="139" t="str">
        <f t="shared" ref="G3457:K3457" si="3521">+G3419</f>
        <v>06</v>
      </c>
      <c r="H3457" t="str">
        <f t="shared" si="3521"/>
        <v>IGE</v>
      </c>
      <c r="I3457" t="str">
        <f t="shared" si="3521"/>
        <v>Índice de Gestión Estratégica</v>
      </c>
      <c r="J3457" t="str">
        <f t="shared" si="3521"/>
        <v>06-02</v>
      </c>
      <c r="K3457" t="str">
        <f t="shared" si="3521"/>
        <v>Relación Plan de Desarrollo Municipal y Ordenamiento Territorial (PDM-OT) - Plan Estratégico Institucional (PEI) - Plan Operativo Multianual (POM) - Plan Operativo Anual (POA)</v>
      </c>
      <c r="L3457" s="150">
        <f>+VLOOKUP($E3457,IGE_2018!$B$8:$Z$347,6,0)</f>
        <v>0.44999999999999996</v>
      </c>
      <c r="M3457" s="142" t="str">
        <f>+VLOOKUP($E3457,IGE_2018!$B$8:$Z$347,7,0)</f>
        <v>Medio</v>
      </c>
    </row>
    <row r="3458" spans="1:13" x14ac:dyDescent="0.3">
      <c r="A3458" s="139">
        <f t="shared" si="3499"/>
        <v>91</v>
      </c>
      <c r="B3458" s="148">
        <f t="shared" si="3501"/>
        <v>32</v>
      </c>
      <c r="D3458" s="149" t="str">
        <f>+VLOOKUP($A3458,mUNICIPIOS!$B$4:$F$343,2,0)</f>
        <v>Sololá</v>
      </c>
      <c r="E3458" s="149">
        <f>+VLOOKUP($A3458,mUNICIPIOS!$B$4:$F$343,3,0)</f>
        <v>706</v>
      </c>
      <c r="F3458" s="149" t="str">
        <f>+VLOOKUP($A3458,mUNICIPIOS!$B$4:$F$343,4,0)</f>
        <v>Santa Catarina Ixtahuacán</v>
      </c>
      <c r="G3458" s="139" t="str">
        <f t="shared" ref="G3458:K3458" si="3522">+G3420</f>
        <v>06</v>
      </c>
      <c r="H3458" t="str">
        <f t="shared" si="3522"/>
        <v>IGE</v>
      </c>
      <c r="I3458" t="str">
        <f t="shared" si="3522"/>
        <v>Índice de Gestión Estratégica</v>
      </c>
      <c r="J3458" t="str">
        <f t="shared" si="3522"/>
        <v>06-03</v>
      </c>
      <c r="K3458" t="str">
        <f t="shared" si="3522"/>
        <v>Presupuesto de egresos relacionado a competencias municipales que responden a prioridades nacionales de desarrollo.</v>
      </c>
      <c r="L3458" s="150">
        <f>+VLOOKUP($E3458,IGE_2018!$B$8:$Z$347,9,0)</f>
        <v>0.46209392251092068</v>
      </c>
      <c r="M3458" s="142" t="str">
        <f>+VLOOKUP($E3458,IGE_2018!$B$8:$Z$347,10,0)</f>
        <v>Medio</v>
      </c>
    </row>
    <row r="3459" spans="1:13" x14ac:dyDescent="0.3">
      <c r="A3459" s="139">
        <f t="shared" si="3499"/>
        <v>91</v>
      </c>
      <c r="B3459" s="148">
        <f t="shared" si="3501"/>
        <v>33</v>
      </c>
      <c r="D3459" s="149" t="str">
        <f>+VLOOKUP($A3459,mUNICIPIOS!$B$4:$F$343,2,0)</f>
        <v>Sololá</v>
      </c>
      <c r="E3459" s="149">
        <f>+VLOOKUP($A3459,mUNICIPIOS!$B$4:$F$343,3,0)</f>
        <v>706</v>
      </c>
      <c r="F3459" s="149" t="str">
        <f>+VLOOKUP($A3459,mUNICIPIOS!$B$4:$F$343,4,0)</f>
        <v>Santa Catarina Ixtahuacán</v>
      </c>
      <c r="G3459" s="139" t="str">
        <f t="shared" ref="G3459:K3459" si="3523">+G3421</f>
        <v>06</v>
      </c>
      <c r="H3459" t="str">
        <f t="shared" si="3523"/>
        <v>IGE</v>
      </c>
      <c r="I3459" t="str">
        <f t="shared" si="3523"/>
        <v>Índice de Gestión Estratégica</v>
      </c>
      <c r="J3459" t="str">
        <f t="shared" si="3523"/>
        <v>06-04</v>
      </c>
      <c r="K3459" t="str">
        <f t="shared" si="3523"/>
        <v>Institucionalización de la gestión ordenada del territorio</v>
      </c>
      <c r="L3459" s="150">
        <f>+VLOOKUP($E3459,IGE_2018!$B$8:$Z$347,12,0)</f>
        <v>0</v>
      </c>
      <c r="M3459" s="142" t="str">
        <f>+VLOOKUP($E3459,IGE_2018!$B$8:$Z$347,13,0)</f>
        <v>Bajo</v>
      </c>
    </row>
    <row r="3460" spans="1:13" x14ac:dyDescent="0.3">
      <c r="A3460" s="139">
        <f t="shared" si="3499"/>
        <v>91</v>
      </c>
      <c r="B3460" s="148">
        <f t="shared" si="3501"/>
        <v>34</v>
      </c>
      <c r="D3460" s="149" t="str">
        <f>+VLOOKUP($A3460,mUNICIPIOS!$B$4:$F$343,2,0)</f>
        <v>Sololá</v>
      </c>
      <c r="E3460" s="149">
        <f>+VLOOKUP($A3460,mUNICIPIOS!$B$4:$F$343,3,0)</f>
        <v>706</v>
      </c>
      <c r="F3460" s="149" t="str">
        <f>+VLOOKUP($A3460,mUNICIPIOS!$B$4:$F$343,4,0)</f>
        <v>Santa Catarina Ixtahuacán</v>
      </c>
      <c r="G3460" s="139" t="str">
        <f t="shared" ref="G3460:K3460" si="3524">+G3422</f>
        <v>06</v>
      </c>
      <c r="H3460" t="str">
        <f t="shared" si="3524"/>
        <v>IGE</v>
      </c>
      <c r="I3460" t="str">
        <f t="shared" si="3524"/>
        <v>Índice de Gestión Estratégica</v>
      </c>
      <c r="J3460" t="str">
        <f t="shared" si="3524"/>
        <v>06-05</v>
      </c>
      <c r="K3460" t="str">
        <f t="shared" si="3524"/>
        <v>Acciones para la gestión ordenada del territorio</v>
      </c>
      <c r="L3460" s="150">
        <f>+VLOOKUP($E3460,IGE_2018!$B$8:$Z$347,15,0)</f>
        <v>0</v>
      </c>
      <c r="M3460" s="142" t="str">
        <f>+VLOOKUP($E3460,IGE_2018!$B$8:$Z$347,16,0)</f>
        <v>Bajo</v>
      </c>
    </row>
    <row r="3461" spans="1:13" x14ac:dyDescent="0.3">
      <c r="A3461" s="139">
        <f t="shared" si="3499"/>
        <v>91</v>
      </c>
      <c r="B3461" s="148">
        <f t="shared" si="3501"/>
        <v>35</v>
      </c>
      <c r="D3461" s="149" t="str">
        <f>+VLOOKUP($A3461,mUNICIPIOS!$B$4:$F$343,2,0)</f>
        <v>Sololá</v>
      </c>
      <c r="E3461" s="149">
        <f>+VLOOKUP($A3461,mUNICIPIOS!$B$4:$F$343,3,0)</f>
        <v>706</v>
      </c>
      <c r="F3461" s="149" t="str">
        <f>+VLOOKUP($A3461,mUNICIPIOS!$B$4:$F$343,4,0)</f>
        <v>Santa Catarina Ixtahuacán</v>
      </c>
      <c r="G3461" s="139" t="str">
        <f t="shared" ref="G3461:K3461" si="3525">+G3423</f>
        <v>06</v>
      </c>
      <c r="H3461" t="str">
        <f t="shared" si="3525"/>
        <v>IGE</v>
      </c>
      <c r="I3461" t="str">
        <f t="shared" si="3525"/>
        <v>Índice de Gestión Estratégica</v>
      </c>
      <c r="J3461" t="str">
        <f t="shared" si="3525"/>
        <v>06-06</v>
      </c>
      <c r="K3461" t="str">
        <f t="shared" si="3525"/>
        <v>Gestión de riesgo en la formulación de proyectos derivados de la planificación operativa anual</v>
      </c>
      <c r="L3461" s="150">
        <f>+VLOOKUP($E3461,IGE_2018!$B$8:$Z$347,18,0)</f>
        <v>0</v>
      </c>
      <c r="M3461" s="142" t="str">
        <f>+VLOOKUP($E3461,IGE_2018!$B$8:$Z$347,19,0)</f>
        <v>Bajo</v>
      </c>
    </row>
    <row r="3462" spans="1:13" x14ac:dyDescent="0.3">
      <c r="A3462" s="139">
        <f t="shared" si="3499"/>
        <v>91</v>
      </c>
      <c r="B3462" s="148">
        <f t="shared" si="3501"/>
        <v>36</v>
      </c>
      <c r="D3462" s="149" t="str">
        <f>+VLOOKUP($A3462,mUNICIPIOS!$B$4:$F$343,2,0)</f>
        <v>Sololá</v>
      </c>
      <c r="E3462" s="149">
        <f>+VLOOKUP($A3462,mUNICIPIOS!$B$4:$F$343,3,0)</f>
        <v>706</v>
      </c>
      <c r="F3462" s="149" t="str">
        <f>+VLOOKUP($A3462,mUNICIPIOS!$B$4:$F$343,4,0)</f>
        <v>Santa Catarina Ixtahuacán</v>
      </c>
      <c r="G3462" s="139" t="str">
        <f t="shared" ref="G3462:K3462" si="3526">+G3424</f>
        <v>06</v>
      </c>
      <c r="H3462" t="str">
        <f t="shared" si="3526"/>
        <v>IGE</v>
      </c>
      <c r="I3462" t="str">
        <f t="shared" si="3526"/>
        <v>Índice de Gestión Estratégica</v>
      </c>
      <c r="J3462" t="str">
        <f t="shared" si="3526"/>
        <v>06-07</v>
      </c>
      <c r="K3462" t="str">
        <f t="shared" si="3526"/>
        <v>Ingresos por servicios ambientales en relación a los ingresos propios sin regalías</v>
      </c>
      <c r="L3462" s="150">
        <f>+VLOOKUP($E3462,IGE_2018!$B$8:$Z$347,21,0)</f>
        <v>0.28161428442350112</v>
      </c>
      <c r="M3462" s="142" t="str">
        <f>+VLOOKUP($E3462,IGE_2018!$B$8:$Z$347,22,0)</f>
        <v>Medio bajo</v>
      </c>
    </row>
    <row r="3463" spans="1:13" x14ac:dyDescent="0.3">
      <c r="A3463" s="139">
        <f t="shared" si="3499"/>
        <v>91</v>
      </c>
      <c r="B3463" s="148">
        <f t="shared" si="3501"/>
        <v>37</v>
      </c>
      <c r="D3463" s="149" t="str">
        <f>+VLOOKUP($A3463,mUNICIPIOS!$B$4:$F$343,2,0)</f>
        <v>Sololá</v>
      </c>
      <c r="E3463" s="149">
        <f>+VLOOKUP($A3463,mUNICIPIOS!$B$4:$F$343,3,0)</f>
        <v>706</v>
      </c>
      <c r="F3463" s="149" t="str">
        <f>+VLOOKUP($A3463,mUNICIPIOS!$B$4:$F$343,4,0)</f>
        <v>Santa Catarina Ixtahuacán</v>
      </c>
      <c r="G3463" s="139" t="str">
        <f t="shared" ref="G3463:K3463" si="3527">+G3425</f>
        <v>06</v>
      </c>
      <c r="H3463" t="str">
        <f t="shared" si="3527"/>
        <v>IGE</v>
      </c>
      <c r="I3463" t="str">
        <f t="shared" si="3527"/>
        <v>Índice de Gestión Estratégica</v>
      </c>
      <c r="J3463" t="str">
        <f t="shared" si="3527"/>
        <v>INDICE</v>
      </c>
      <c r="K3463">
        <f t="shared" si="3527"/>
        <v>0</v>
      </c>
      <c r="L3463" s="150">
        <f>+VLOOKUP($E3463,IGE_2018!$B$8:$Z$347,24,0)</f>
        <v>0.21118490907008028</v>
      </c>
      <c r="M3463" s="142" t="str">
        <f>+VLOOKUP($E3463,IGE_2018!$B$8:$Z$347,25,0)</f>
        <v>Medio bajo</v>
      </c>
    </row>
    <row r="3464" spans="1:13" x14ac:dyDescent="0.3">
      <c r="A3464" s="139">
        <f t="shared" si="3499"/>
        <v>91</v>
      </c>
      <c r="B3464" s="148">
        <f t="shared" si="3501"/>
        <v>38</v>
      </c>
      <c r="D3464" s="149" t="str">
        <f>+VLOOKUP($A3464,mUNICIPIOS!$B$4:$F$343,2,0)</f>
        <v>Sololá</v>
      </c>
      <c r="E3464" s="149">
        <f>+VLOOKUP($A3464,mUNICIPIOS!$B$4:$F$343,3,0)</f>
        <v>706</v>
      </c>
      <c r="F3464" s="149" t="str">
        <f>+VLOOKUP($A3464,mUNICIPIOS!$B$4:$F$343,4,0)</f>
        <v>Santa Catarina Ixtahuacán</v>
      </c>
      <c r="G3464" s="139" t="str">
        <f t="shared" ref="G3464:K3464" si="3528">+G3426</f>
        <v>RANKING</v>
      </c>
      <c r="H3464" t="str">
        <f t="shared" si="3528"/>
        <v>RGM</v>
      </c>
      <c r="I3464" t="str">
        <f t="shared" si="3528"/>
        <v>Ranking de la Gestión Municipal 2018</v>
      </c>
      <c r="J3464" t="str">
        <f t="shared" si="3528"/>
        <v>RANKING</v>
      </c>
      <c r="K3464">
        <f t="shared" si="3528"/>
        <v>0</v>
      </c>
      <c r="L3464" s="151">
        <f>+VLOOKUP($E3464,Resultados_generales!$C$8:$AE$347,27,0)</f>
        <v>0.38019035809707963</v>
      </c>
      <c r="M3464" t="str">
        <f>+VLOOKUP($E3464,Resultados_generales!$C$8:$AE$347,28,0)</f>
        <v>Medio bajo</v>
      </c>
    </row>
    <row r="3465" spans="1:13" x14ac:dyDescent="0.3">
      <c r="A3465" s="139">
        <f t="shared" si="3499"/>
        <v>92</v>
      </c>
      <c r="B3465" s="148">
        <f t="shared" si="3501"/>
        <v>1</v>
      </c>
      <c r="D3465" s="149" t="str">
        <f>+VLOOKUP($A3465,mUNICIPIOS!$B$4:$F$343,2,0)</f>
        <v>Sololá</v>
      </c>
      <c r="E3465" s="149">
        <f>+VLOOKUP($A3465,mUNICIPIOS!$B$4:$F$343,3,0)</f>
        <v>707</v>
      </c>
      <c r="F3465" s="149" t="str">
        <f>+VLOOKUP($A3465,mUNICIPIOS!$B$4:$F$343,4,0)</f>
        <v>Santa Clara La Laguna</v>
      </c>
      <c r="G3465" s="139" t="str">
        <f t="shared" ref="G3465:K3465" si="3529">+G3427</f>
        <v>01</v>
      </c>
      <c r="H3465" t="str">
        <f t="shared" si="3529"/>
        <v>IPC</v>
      </c>
      <c r="I3465" t="str">
        <f t="shared" si="3529"/>
        <v>Índice de Participación Ciudadana</v>
      </c>
      <c r="J3465" t="str">
        <f t="shared" si="3529"/>
        <v>01-01</v>
      </c>
      <c r="K3465" t="str">
        <f t="shared" si="3529"/>
        <v>Número de reuniones del COMUDE en el año de la medición.</v>
      </c>
      <c r="L3465" s="150">
        <f>+VLOOKUP($E3465,IPC_2018!$B$8:$T$347,3,0)</f>
        <v>0.66666666666666663</v>
      </c>
      <c r="M3465" s="142" t="str">
        <f>+VLOOKUP($E3465,IPC_2018!$B$8:$T$347,4,0)</f>
        <v>Medio alto</v>
      </c>
    </row>
    <row r="3466" spans="1:13" x14ac:dyDescent="0.3">
      <c r="A3466" s="139">
        <f t="shared" si="3499"/>
        <v>92</v>
      </c>
      <c r="B3466" s="148">
        <f t="shared" si="3501"/>
        <v>2</v>
      </c>
      <c r="D3466" s="149" t="str">
        <f>+VLOOKUP($A3466,mUNICIPIOS!$B$4:$F$343,2,0)</f>
        <v>Sololá</v>
      </c>
      <c r="E3466" s="149">
        <f>+VLOOKUP($A3466,mUNICIPIOS!$B$4:$F$343,3,0)</f>
        <v>707</v>
      </c>
      <c r="F3466" s="149" t="str">
        <f>+VLOOKUP($A3466,mUNICIPIOS!$B$4:$F$343,4,0)</f>
        <v>Santa Clara La Laguna</v>
      </c>
      <c r="G3466" s="139" t="str">
        <f t="shared" ref="G3466:K3466" si="3530">+G3428</f>
        <v>01</v>
      </c>
      <c r="H3466" t="str">
        <f t="shared" si="3530"/>
        <v>IPC</v>
      </c>
      <c r="I3466" t="str">
        <f t="shared" si="3530"/>
        <v>Índice de Participación Ciudadana</v>
      </c>
      <c r="J3466" t="str">
        <f t="shared" si="3530"/>
        <v>01-02</v>
      </c>
      <c r="K3466" t="str">
        <f t="shared" si="3530"/>
        <v>Participación de Alcaldes, Concejales y Síndicos determinados o designados en el COMUDE</v>
      </c>
      <c r="L3466" s="150">
        <f>+VLOOKUP($E3466,IPC_2018!$B$8:$T$347,6,0)</f>
        <v>0.7734375</v>
      </c>
      <c r="M3466" s="142" t="str">
        <f>+VLOOKUP($E3466,IPC_2018!$B$8:$T$347,7,0)</f>
        <v>Medio alto</v>
      </c>
    </row>
    <row r="3467" spans="1:13" x14ac:dyDescent="0.3">
      <c r="A3467" s="139">
        <f t="shared" si="3499"/>
        <v>92</v>
      </c>
      <c r="B3467" s="148">
        <f t="shared" si="3501"/>
        <v>3</v>
      </c>
      <c r="D3467" s="149" t="str">
        <f>+VLOOKUP($A3467,mUNICIPIOS!$B$4:$F$343,2,0)</f>
        <v>Sololá</v>
      </c>
      <c r="E3467" s="149">
        <f>+VLOOKUP($A3467,mUNICIPIOS!$B$4:$F$343,3,0)</f>
        <v>707</v>
      </c>
      <c r="F3467" s="149" t="str">
        <f>+VLOOKUP($A3467,mUNICIPIOS!$B$4:$F$343,4,0)</f>
        <v>Santa Clara La Laguna</v>
      </c>
      <c r="G3467" s="139" t="str">
        <f t="shared" ref="G3467:K3467" si="3531">+G3429</f>
        <v>01</v>
      </c>
      <c r="H3467" t="str">
        <f t="shared" si="3531"/>
        <v>IPC</v>
      </c>
      <c r="I3467" t="str">
        <f t="shared" si="3531"/>
        <v>Índice de Participación Ciudadana</v>
      </c>
      <c r="J3467" t="str">
        <f t="shared" si="3531"/>
        <v>01-03</v>
      </c>
      <c r="K3467" t="str">
        <f t="shared" si="3531"/>
        <v>Participación  de organizaciones de jóvenes, mujeres, pueblos mayas, xincas, garífunas, y otras organizaciones en el Comude</v>
      </c>
      <c r="L3467" s="150">
        <f>+VLOOKUP($E3467,IPC_2018!$B$8:$T$347,9,0)</f>
        <v>0.39452054794520547</v>
      </c>
      <c r="M3467" s="142" t="str">
        <f>+VLOOKUP($E3467,IPC_2018!$B$8:$T$347,10,0)</f>
        <v>Medio bajo</v>
      </c>
    </row>
    <row r="3468" spans="1:13" x14ac:dyDescent="0.3">
      <c r="A3468" s="139">
        <f t="shared" si="3499"/>
        <v>92</v>
      </c>
      <c r="B3468" s="148">
        <f t="shared" si="3501"/>
        <v>4</v>
      </c>
      <c r="D3468" s="149" t="str">
        <f>+VLOOKUP($A3468,mUNICIPIOS!$B$4:$F$343,2,0)</f>
        <v>Sololá</v>
      </c>
      <c r="E3468" s="149">
        <f>+VLOOKUP($A3468,mUNICIPIOS!$B$4:$F$343,3,0)</f>
        <v>707</v>
      </c>
      <c r="F3468" s="149" t="str">
        <f>+VLOOKUP($A3468,mUNICIPIOS!$B$4:$F$343,4,0)</f>
        <v>Santa Clara La Laguna</v>
      </c>
      <c r="G3468" s="139" t="str">
        <f t="shared" ref="G3468:K3468" si="3532">+G3430</f>
        <v>01</v>
      </c>
      <c r="H3468" t="str">
        <f t="shared" si="3532"/>
        <v>IPC</v>
      </c>
      <c r="I3468" t="str">
        <f t="shared" si="3532"/>
        <v>Índice de Participación Ciudadana</v>
      </c>
      <c r="J3468" t="str">
        <f t="shared" si="3532"/>
        <v>01-04</v>
      </c>
      <c r="K3468" t="str">
        <f t="shared" si="3532"/>
        <v>Representatividad territorial del Comude.</v>
      </c>
      <c r="L3468" s="150">
        <f>+VLOOKUP($E3468,IPC_2018!$B$8:$T$347,12,0)</f>
        <v>1</v>
      </c>
      <c r="M3468" s="142" t="str">
        <f>+VLOOKUP($E3468,IPC_2018!$B$8:$T$347,13,0)</f>
        <v>Alto</v>
      </c>
    </row>
    <row r="3469" spans="1:13" x14ac:dyDescent="0.3">
      <c r="A3469" s="139">
        <f t="shared" si="3499"/>
        <v>92</v>
      </c>
      <c r="B3469" s="148">
        <f t="shared" si="3501"/>
        <v>5</v>
      </c>
      <c r="D3469" s="149" t="str">
        <f>+VLOOKUP($A3469,mUNICIPIOS!$B$4:$F$343,2,0)</f>
        <v>Sololá</v>
      </c>
      <c r="E3469" s="149">
        <f>+VLOOKUP($A3469,mUNICIPIOS!$B$4:$F$343,3,0)</f>
        <v>707</v>
      </c>
      <c r="F3469" s="149" t="str">
        <f>+VLOOKUP($A3469,mUNICIPIOS!$B$4:$F$343,4,0)</f>
        <v>Santa Clara La Laguna</v>
      </c>
      <c r="G3469" s="139" t="str">
        <f t="shared" ref="G3469:K3469" si="3533">+G3431</f>
        <v>01</v>
      </c>
      <c r="H3469" t="str">
        <f t="shared" si="3533"/>
        <v>IPC</v>
      </c>
      <c r="I3469" t="str">
        <f t="shared" si="3533"/>
        <v>Índice de Participación Ciudadana</v>
      </c>
      <c r="J3469" t="str">
        <f t="shared" si="3533"/>
        <v>01-05</v>
      </c>
      <c r="K3469" t="str">
        <f t="shared" si="3533"/>
        <v>Funcionamiento del Comude</v>
      </c>
      <c r="L3469" s="150">
        <f>+VLOOKUP($E3469,IPC_2018!$B$8:$T$347,15,0)</f>
        <v>0.38427561851034475</v>
      </c>
      <c r="M3469" s="142" t="str">
        <f>+VLOOKUP($E3469,IPC_2018!$B$8:$T$347,16,0)</f>
        <v>Medio bajo</v>
      </c>
    </row>
    <row r="3470" spans="1:13" x14ac:dyDescent="0.3">
      <c r="A3470" s="139">
        <f t="shared" si="3499"/>
        <v>92</v>
      </c>
      <c r="B3470" s="148">
        <f t="shared" si="3501"/>
        <v>6</v>
      </c>
      <c r="D3470" s="149" t="str">
        <f>+VLOOKUP($A3470,mUNICIPIOS!$B$4:$F$343,2,0)</f>
        <v>Sololá</v>
      </c>
      <c r="E3470" s="149">
        <f>+VLOOKUP($A3470,mUNICIPIOS!$B$4:$F$343,3,0)</f>
        <v>707</v>
      </c>
      <c r="F3470" s="149" t="str">
        <f>+VLOOKUP($A3470,mUNICIPIOS!$B$4:$F$343,4,0)</f>
        <v>Santa Clara La Laguna</v>
      </c>
      <c r="G3470" s="139" t="str">
        <f t="shared" ref="G3470:K3470" si="3534">+G3432</f>
        <v>01</v>
      </c>
      <c r="H3470" t="str">
        <f t="shared" si="3534"/>
        <v>IPC</v>
      </c>
      <c r="I3470" t="str">
        <f t="shared" si="3534"/>
        <v>Índice de Participación Ciudadana</v>
      </c>
      <c r="J3470" t="str">
        <f t="shared" si="3534"/>
        <v>INDICE</v>
      </c>
      <c r="K3470">
        <f t="shared" si="3534"/>
        <v>0</v>
      </c>
      <c r="L3470" s="150">
        <f>+VLOOKUP($E3470,IPC_2018!$B$8:$T$347,18,0)</f>
        <v>0.64683244580166588</v>
      </c>
      <c r="M3470" s="142" t="str">
        <f>+VLOOKUP($E3470,IPC_2018!$B$8:$T$347,19,0)</f>
        <v>Medio alto</v>
      </c>
    </row>
    <row r="3471" spans="1:13" x14ac:dyDescent="0.3">
      <c r="A3471" s="139">
        <f t="shared" si="3499"/>
        <v>92</v>
      </c>
      <c r="B3471" s="148">
        <f t="shared" si="3501"/>
        <v>7</v>
      </c>
      <c r="D3471" s="149" t="str">
        <f>+VLOOKUP($A3471,mUNICIPIOS!$B$4:$F$343,2,0)</f>
        <v>Sololá</v>
      </c>
      <c r="E3471" s="149">
        <f>+VLOOKUP($A3471,mUNICIPIOS!$B$4:$F$343,3,0)</f>
        <v>707</v>
      </c>
      <c r="F3471" s="149" t="str">
        <f>+VLOOKUP($A3471,mUNICIPIOS!$B$4:$F$343,4,0)</f>
        <v>Santa Clara La Laguna</v>
      </c>
      <c r="G3471" s="139" t="str">
        <f t="shared" ref="G3471:K3471" si="3535">+G3433</f>
        <v>02</v>
      </c>
      <c r="H3471" t="str">
        <f t="shared" si="3535"/>
        <v>IIC</v>
      </c>
      <c r="I3471" t="str">
        <f t="shared" si="3535"/>
        <v>Índice de Información a la Ciudadanía</v>
      </c>
      <c r="J3471" t="str">
        <f t="shared" si="3535"/>
        <v>02-01</v>
      </c>
      <c r="K3471" t="str">
        <f t="shared" si="3535"/>
        <v>Rendición de cuentas cuatrimestral y anual al Comude enfocadas en resultados.</v>
      </c>
      <c r="L3471" s="150">
        <f>+VLOOKUP($E3471,IIC_2018!$B$8:$Q$347,3,0)</f>
        <v>0.60000000000000009</v>
      </c>
      <c r="M3471" s="142" t="str">
        <f>+VLOOKUP($E3471,IIC_2018!$B$8:$Q$347,4,0)</f>
        <v>Medio</v>
      </c>
    </row>
    <row r="3472" spans="1:13" x14ac:dyDescent="0.3">
      <c r="A3472" s="139">
        <f t="shared" si="3499"/>
        <v>92</v>
      </c>
      <c r="B3472" s="148">
        <f t="shared" si="3501"/>
        <v>8</v>
      </c>
      <c r="D3472" s="149" t="str">
        <f>+VLOOKUP($A3472,mUNICIPIOS!$B$4:$F$343,2,0)</f>
        <v>Sololá</v>
      </c>
      <c r="E3472" s="149">
        <f>+VLOOKUP($A3472,mUNICIPIOS!$B$4:$F$343,3,0)</f>
        <v>707</v>
      </c>
      <c r="F3472" s="149" t="str">
        <f>+VLOOKUP($A3472,mUNICIPIOS!$B$4:$F$343,4,0)</f>
        <v>Santa Clara La Laguna</v>
      </c>
      <c r="G3472" s="139" t="str">
        <f t="shared" ref="G3472:K3472" si="3536">+G3434</f>
        <v>02</v>
      </c>
      <c r="H3472" t="str">
        <f t="shared" si="3536"/>
        <v>IIC</v>
      </c>
      <c r="I3472" t="str">
        <f t="shared" si="3536"/>
        <v>Índice de Información a la Ciudadanía</v>
      </c>
      <c r="J3472" t="str">
        <f t="shared" si="3536"/>
        <v>02-02</v>
      </c>
      <c r="K3472" t="str">
        <f t="shared" si="3536"/>
        <v>Información presupuestaria y otra información brindada a la ciudadanía disponible en medios locales de comunicación.</v>
      </c>
      <c r="L3472" s="150">
        <f>+VLOOKUP($E3472,IIC_2018!$B$8:$Q$347,6,0)</f>
        <v>1</v>
      </c>
      <c r="M3472" s="142" t="str">
        <f>+VLOOKUP($E3472,IIC_2018!$B$8:$Q$347,7,0)</f>
        <v>Alto</v>
      </c>
    </row>
    <row r="3473" spans="1:13" x14ac:dyDescent="0.3">
      <c r="A3473" s="139">
        <f t="shared" si="3499"/>
        <v>92</v>
      </c>
      <c r="B3473" s="148">
        <f t="shared" si="3501"/>
        <v>9</v>
      </c>
      <c r="D3473" s="149" t="str">
        <f>+VLOOKUP($A3473,mUNICIPIOS!$B$4:$F$343,2,0)</f>
        <v>Sololá</v>
      </c>
      <c r="E3473" s="149">
        <f>+VLOOKUP($A3473,mUNICIPIOS!$B$4:$F$343,3,0)</f>
        <v>707</v>
      </c>
      <c r="F3473" s="149" t="str">
        <f>+VLOOKUP($A3473,mUNICIPIOS!$B$4:$F$343,4,0)</f>
        <v>Santa Clara La Laguna</v>
      </c>
      <c r="G3473" s="139" t="str">
        <f t="shared" ref="G3473:K3473" si="3537">+G3435</f>
        <v>02</v>
      </c>
      <c r="H3473" t="str">
        <f t="shared" si="3537"/>
        <v>IIC</v>
      </c>
      <c r="I3473" t="str">
        <f t="shared" si="3537"/>
        <v>Índice de Información a la Ciudadanía</v>
      </c>
      <c r="J3473" t="str">
        <f t="shared" si="3537"/>
        <v>02-03</v>
      </c>
      <c r="K3473" t="str">
        <f t="shared" si="3537"/>
        <v>Información pública de oficio actualizada y disponible de acuerdo a la LAIP y uso de internet.</v>
      </c>
      <c r="L3473" s="150">
        <f>+VLOOKUP($E3473,IIC_2018!$B$8:$Q$347,9,0)</f>
        <v>0.95999999999999985</v>
      </c>
      <c r="M3473" s="142" t="str">
        <f>+VLOOKUP($E3473,IIC_2018!$B$8:$Q$347,10,0)</f>
        <v>Alto</v>
      </c>
    </row>
    <row r="3474" spans="1:13" x14ac:dyDescent="0.3">
      <c r="A3474" s="139">
        <f t="shared" si="3499"/>
        <v>92</v>
      </c>
      <c r="B3474" s="148">
        <f t="shared" si="3501"/>
        <v>10</v>
      </c>
      <c r="D3474" s="149" t="str">
        <f>+VLOOKUP($A3474,mUNICIPIOS!$B$4:$F$343,2,0)</f>
        <v>Sololá</v>
      </c>
      <c r="E3474" s="149">
        <f>+VLOOKUP($A3474,mUNICIPIOS!$B$4:$F$343,3,0)</f>
        <v>707</v>
      </c>
      <c r="F3474" s="149" t="str">
        <f>+VLOOKUP($A3474,mUNICIPIOS!$B$4:$F$343,4,0)</f>
        <v>Santa Clara La Laguna</v>
      </c>
      <c r="G3474" s="139" t="str">
        <f t="shared" ref="G3474:K3474" si="3538">+G3436</f>
        <v>02</v>
      </c>
      <c r="H3474" t="str">
        <f t="shared" si="3538"/>
        <v>IIC</v>
      </c>
      <c r="I3474" t="str">
        <f t="shared" si="3538"/>
        <v>Índice de Información a la Ciudadanía</v>
      </c>
      <c r="J3474" t="str">
        <f t="shared" si="3538"/>
        <v>02-04</v>
      </c>
      <c r="K3474" t="str">
        <f t="shared" si="3538"/>
        <v>Relación del monto contratado por medio de Guate compras con el total del presupuesto de egresos vigente.</v>
      </c>
      <c r="L3474" s="150">
        <f>+VLOOKUP($E3474,IIC_2018!$B$8:$Q$347,12,0)</f>
        <v>0.69519996478736124</v>
      </c>
      <c r="M3474" s="142" t="str">
        <f>+VLOOKUP($E3474,IIC_2018!$B$8:$Q$347,13,0)</f>
        <v>Medio alto</v>
      </c>
    </row>
    <row r="3475" spans="1:13" x14ac:dyDescent="0.3">
      <c r="A3475" s="139">
        <f t="shared" si="3499"/>
        <v>92</v>
      </c>
      <c r="B3475" s="148">
        <f t="shared" si="3501"/>
        <v>11</v>
      </c>
      <c r="D3475" s="149" t="str">
        <f>+VLOOKUP($A3475,mUNICIPIOS!$B$4:$F$343,2,0)</f>
        <v>Sololá</v>
      </c>
      <c r="E3475" s="149">
        <f>+VLOOKUP($A3475,mUNICIPIOS!$B$4:$F$343,3,0)</f>
        <v>707</v>
      </c>
      <c r="F3475" s="149" t="str">
        <f>+VLOOKUP($A3475,mUNICIPIOS!$B$4:$F$343,4,0)</f>
        <v>Santa Clara La Laguna</v>
      </c>
      <c r="G3475" s="139" t="str">
        <f t="shared" ref="G3475:K3475" si="3539">+G3437</f>
        <v>02</v>
      </c>
      <c r="H3475" t="str">
        <f t="shared" si="3539"/>
        <v>IIC</v>
      </c>
      <c r="I3475" t="str">
        <f t="shared" si="3539"/>
        <v>Índice de Información a la Ciudadanía</v>
      </c>
      <c r="J3475" t="str">
        <f t="shared" si="3539"/>
        <v>INDICE</v>
      </c>
      <c r="K3475">
        <f t="shared" si="3539"/>
        <v>0</v>
      </c>
      <c r="L3475" s="150">
        <f>+VLOOKUP($E3475,IIC_2018!$B$8:$Q$347,15,0)</f>
        <v>0.81379999119684032</v>
      </c>
      <c r="M3475" s="142" t="str">
        <f>+VLOOKUP($E3475,IIC_2018!$B$8:$Q$347,16,0)</f>
        <v>Alto</v>
      </c>
    </row>
    <row r="3476" spans="1:13" x14ac:dyDescent="0.3">
      <c r="A3476" s="139">
        <f t="shared" si="3499"/>
        <v>92</v>
      </c>
      <c r="B3476" s="148">
        <f t="shared" si="3501"/>
        <v>12</v>
      </c>
      <c r="D3476" s="149" t="str">
        <f>+VLOOKUP($A3476,mUNICIPIOS!$B$4:$F$343,2,0)</f>
        <v>Sololá</v>
      </c>
      <c r="E3476" s="149">
        <f>+VLOOKUP($A3476,mUNICIPIOS!$B$4:$F$343,3,0)</f>
        <v>707</v>
      </c>
      <c r="F3476" s="149" t="str">
        <f>+VLOOKUP($A3476,mUNICIPIOS!$B$4:$F$343,4,0)</f>
        <v>Santa Clara La Laguna</v>
      </c>
      <c r="G3476" s="139" t="str">
        <f t="shared" ref="G3476:K3476" si="3540">+G3438</f>
        <v>03</v>
      </c>
      <c r="H3476" t="str">
        <f t="shared" si="3540"/>
        <v>ISP</v>
      </c>
      <c r="I3476" t="str">
        <f t="shared" si="3540"/>
        <v>Índice de Servicios Públicos</v>
      </c>
      <c r="J3476" t="str">
        <f t="shared" si="3540"/>
        <v>03-01</v>
      </c>
      <c r="K3476" t="str">
        <f t="shared" si="3540"/>
        <v>Cobertura del servicio público de agua</v>
      </c>
      <c r="L3476" s="150">
        <f>+VLOOKUP($E3476,ISP_2018!$B$8:$T$347,3,0)</f>
        <v>7.7302631578947373E-2</v>
      </c>
      <c r="M3476" s="142" t="str">
        <f>+VLOOKUP($E3476,ISP_2018!$B$8:$T$347,4,0)</f>
        <v>Bajo</v>
      </c>
    </row>
    <row r="3477" spans="1:13" x14ac:dyDescent="0.3">
      <c r="A3477" s="139">
        <f t="shared" si="3499"/>
        <v>92</v>
      </c>
      <c r="B3477" s="148">
        <f t="shared" si="3501"/>
        <v>13</v>
      </c>
      <c r="D3477" s="149" t="str">
        <f>+VLOOKUP($A3477,mUNICIPIOS!$B$4:$F$343,2,0)</f>
        <v>Sololá</v>
      </c>
      <c r="E3477" s="149">
        <f>+VLOOKUP($A3477,mUNICIPIOS!$B$4:$F$343,3,0)</f>
        <v>707</v>
      </c>
      <c r="F3477" s="149" t="str">
        <f>+VLOOKUP($A3477,mUNICIPIOS!$B$4:$F$343,4,0)</f>
        <v>Santa Clara La Laguna</v>
      </c>
      <c r="G3477" s="139" t="str">
        <f t="shared" ref="G3477:K3477" si="3541">+G3439</f>
        <v>03</v>
      </c>
      <c r="H3477" t="str">
        <f t="shared" si="3541"/>
        <v>ISP</v>
      </c>
      <c r="I3477" t="str">
        <f t="shared" si="3541"/>
        <v>Índice de Servicios Públicos</v>
      </c>
      <c r="J3477" t="str">
        <f t="shared" si="3541"/>
        <v>03-02</v>
      </c>
      <c r="K3477" t="str">
        <f t="shared" si="3541"/>
        <v>Control de la calidad del servicio público de agua</v>
      </c>
      <c r="L3477" s="150">
        <f>+VLOOKUP($E3477,ISP_2018!$B$8:$T$347,6,0)</f>
        <v>0.37777777777777777</v>
      </c>
      <c r="M3477" s="142" t="str">
        <f>+VLOOKUP($E3477,ISP_2018!$B$8:$T$347,7,0)</f>
        <v>Medio bajo</v>
      </c>
    </row>
    <row r="3478" spans="1:13" x14ac:dyDescent="0.3">
      <c r="A3478" s="139">
        <f t="shared" si="3499"/>
        <v>92</v>
      </c>
      <c r="B3478" s="148">
        <f t="shared" si="3501"/>
        <v>14</v>
      </c>
      <c r="D3478" s="149" t="str">
        <f>+VLOOKUP($A3478,mUNICIPIOS!$B$4:$F$343,2,0)</f>
        <v>Sololá</v>
      </c>
      <c r="E3478" s="149">
        <f>+VLOOKUP($A3478,mUNICIPIOS!$B$4:$F$343,3,0)</f>
        <v>707</v>
      </c>
      <c r="F3478" s="149" t="str">
        <f>+VLOOKUP($A3478,mUNICIPIOS!$B$4:$F$343,4,0)</f>
        <v>Santa Clara La Laguna</v>
      </c>
      <c r="G3478" s="139" t="str">
        <f t="shared" ref="G3478:K3478" si="3542">+G3440</f>
        <v>03</v>
      </c>
      <c r="H3478" t="str">
        <f t="shared" si="3542"/>
        <v>ISP</v>
      </c>
      <c r="I3478" t="str">
        <f t="shared" si="3542"/>
        <v>Índice de Servicios Públicos</v>
      </c>
      <c r="J3478" t="str">
        <f t="shared" si="3542"/>
        <v>03-03</v>
      </c>
      <c r="K3478" t="str">
        <f t="shared" si="3542"/>
        <v>Disposición  y tratamiento  de aguas residuales</v>
      </c>
      <c r="L3478" s="150">
        <f>+VLOOKUP($E3478,ISP_2018!$B$8:$T$347,9,0)</f>
        <v>0.86905560267592163</v>
      </c>
      <c r="M3478" s="142" t="str">
        <f>+VLOOKUP($E3478,ISP_2018!$B$8:$T$347,10,0)</f>
        <v>Alto</v>
      </c>
    </row>
    <row r="3479" spans="1:13" x14ac:dyDescent="0.3">
      <c r="A3479" s="139">
        <f t="shared" si="3499"/>
        <v>92</v>
      </c>
      <c r="B3479" s="148">
        <f t="shared" si="3501"/>
        <v>15</v>
      </c>
      <c r="D3479" s="149" t="str">
        <f>+VLOOKUP($A3479,mUNICIPIOS!$B$4:$F$343,2,0)</f>
        <v>Sololá</v>
      </c>
      <c r="E3479" s="149">
        <f>+VLOOKUP($A3479,mUNICIPIOS!$B$4:$F$343,3,0)</f>
        <v>707</v>
      </c>
      <c r="F3479" s="149" t="str">
        <f>+VLOOKUP($A3479,mUNICIPIOS!$B$4:$F$343,4,0)</f>
        <v>Santa Clara La Laguna</v>
      </c>
      <c r="G3479" s="139" t="str">
        <f t="shared" ref="G3479:K3479" si="3543">+G3441</f>
        <v>03</v>
      </c>
      <c r="H3479" t="str">
        <f t="shared" si="3543"/>
        <v>ISP</v>
      </c>
      <c r="I3479" t="str">
        <f t="shared" si="3543"/>
        <v>Índice de Servicios Públicos</v>
      </c>
      <c r="J3479" t="str">
        <f t="shared" si="3543"/>
        <v>03-04</v>
      </c>
      <c r="K3479" t="str">
        <f t="shared" si="3543"/>
        <v>Gestión y manejo de los residuos y desechos sólidos</v>
      </c>
      <c r="L3479" s="150">
        <f>+VLOOKUP($E3479,ISP_2018!$B$8:$T$347,12,0)</f>
        <v>0.44407744729311738</v>
      </c>
      <c r="M3479" s="142" t="str">
        <f>+VLOOKUP($E3479,ISP_2018!$B$8:$T$347,13,0)</f>
        <v>Medio</v>
      </c>
    </row>
    <row r="3480" spans="1:13" x14ac:dyDescent="0.3">
      <c r="A3480" s="139">
        <f t="shared" si="3499"/>
        <v>92</v>
      </c>
      <c r="B3480" s="148">
        <f t="shared" si="3501"/>
        <v>16</v>
      </c>
      <c r="D3480" s="149" t="str">
        <f>+VLOOKUP($A3480,mUNICIPIOS!$B$4:$F$343,2,0)</f>
        <v>Sololá</v>
      </c>
      <c r="E3480" s="149">
        <f>+VLOOKUP($A3480,mUNICIPIOS!$B$4:$F$343,3,0)</f>
        <v>707</v>
      </c>
      <c r="F3480" s="149" t="str">
        <f>+VLOOKUP($A3480,mUNICIPIOS!$B$4:$F$343,4,0)</f>
        <v>Santa Clara La Laguna</v>
      </c>
      <c r="G3480" s="139" t="str">
        <f t="shared" ref="G3480:K3480" si="3544">+G3442</f>
        <v>03</v>
      </c>
      <c r="H3480" t="str">
        <f t="shared" si="3544"/>
        <v>ISP</v>
      </c>
      <c r="I3480" t="str">
        <f t="shared" si="3544"/>
        <v>Índice de Servicios Públicos</v>
      </c>
      <c r="J3480" t="str">
        <f t="shared" si="3544"/>
        <v>03-05</v>
      </c>
      <c r="K3480" t="str">
        <f t="shared" si="3544"/>
        <v>Gestión de servicios públicos municipales</v>
      </c>
      <c r="L3480" s="150">
        <f>+VLOOKUP($E3480,ISP_2018!$B$8:$T$347,15,0)</f>
        <v>0.37096774193548382</v>
      </c>
      <c r="M3480" s="142" t="str">
        <f>+VLOOKUP($E3480,ISP_2018!$B$8:$T$347,16,0)</f>
        <v>Medio bajo</v>
      </c>
    </row>
    <row r="3481" spans="1:13" x14ac:dyDescent="0.3">
      <c r="A3481" s="139">
        <f t="shared" si="3499"/>
        <v>92</v>
      </c>
      <c r="B3481" s="148">
        <f t="shared" si="3501"/>
        <v>17</v>
      </c>
      <c r="D3481" s="149" t="str">
        <f>+VLOOKUP($A3481,mUNICIPIOS!$B$4:$F$343,2,0)</f>
        <v>Sololá</v>
      </c>
      <c r="E3481" s="149">
        <f>+VLOOKUP($A3481,mUNICIPIOS!$B$4:$F$343,3,0)</f>
        <v>707</v>
      </c>
      <c r="F3481" s="149" t="str">
        <f>+VLOOKUP($A3481,mUNICIPIOS!$B$4:$F$343,4,0)</f>
        <v>Santa Clara La Laguna</v>
      </c>
      <c r="G3481" s="139" t="str">
        <f t="shared" ref="G3481:K3481" si="3545">+G3443</f>
        <v>03</v>
      </c>
      <c r="H3481" t="str">
        <f t="shared" si="3545"/>
        <v>ISP</v>
      </c>
      <c r="I3481" t="str">
        <f t="shared" si="3545"/>
        <v>Índice de Servicios Públicos</v>
      </c>
      <c r="J3481" t="str">
        <f t="shared" si="3545"/>
        <v>INDICE</v>
      </c>
      <c r="K3481">
        <f t="shared" si="3545"/>
        <v>0</v>
      </c>
      <c r="L3481" s="150">
        <f>+VLOOKUP($E3481,ISP_2018!$B$8:$T$347,18,0)</f>
        <v>0.45788375487213262</v>
      </c>
      <c r="M3481" s="142" t="str">
        <f>+VLOOKUP($E3481,ISP_2018!$B$8:$T$347,19,0)</f>
        <v>Medio</v>
      </c>
    </row>
    <row r="3482" spans="1:13" x14ac:dyDescent="0.3">
      <c r="A3482" s="139">
        <f t="shared" si="3499"/>
        <v>92</v>
      </c>
      <c r="B3482" s="148">
        <f t="shared" si="3501"/>
        <v>18</v>
      </c>
      <c r="D3482" s="149" t="str">
        <f>+VLOOKUP($A3482,mUNICIPIOS!$B$4:$F$343,2,0)</f>
        <v>Sololá</v>
      </c>
      <c r="E3482" s="149">
        <f>+VLOOKUP($A3482,mUNICIPIOS!$B$4:$F$343,3,0)</f>
        <v>707</v>
      </c>
      <c r="F3482" s="149" t="str">
        <f>+VLOOKUP($A3482,mUNICIPIOS!$B$4:$F$343,4,0)</f>
        <v>Santa Clara La Laguna</v>
      </c>
      <c r="G3482" s="139" t="str">
        <f t="shared" ref="G3482:K3482" si="3546">+G3444</f>
        <v>04</v>
      </c>
      <c r="H3482" t="str">
        <f t="shared" si="3546"/>
        <v>IGA</v>
      </c>
      <c r="I3482" t="str">
        <f t="shared" si="3546"/>
        <v>Índice de Gestión Administrativa</v>
      </c>
      <c r="J3482" t="str">
        <f t="shared" si="3546"/>
        <v>04-01</v>
      </c>
      <c r="K3482" t="str">
        <f t="shared" si="3546"/>
        <v>Existencia de elementos de atención municipal orientada al vecino</v>
      </c>
      <c r="L3482" s="150">
        <f>+VLOOKUP($E3482,IGA_2018!$B$8:$N$347,3,0)</f>
        <v>1</v>
      </c>
      <c r="M3482" s="142" t="str">
        <f>+VLOOKUP($E3482,IGA_2018!$B$8:$N$347,4,0)</f>
        <v>Alto</v>
      </c>
    </row>
    <row r="3483" spans="1:13" x14ac:dyDescent="0.3">
      <c r="A3483" s="139">
        <f t="shared" si="3499"/>
        <v>92</v>
      </c>
      <c r="B3483" s="148">
        <f t="shared" si="3501"/>
        <v>19</v>
      </c>
      <c r="D3483" s="149" t="str">
        <f>+VLOOKUP($A3483,mUNICIPIOS!$B$4:$F$343,2,0)</f>
        <v>Sololá</v>
      </c>
      <c r="E3483" s="149">
        <f>+VLOOKUP($A3483,mUNICIPIOS!$B$4:$F$343,3,0)</f>
        <v>707</v>
      </c>
      <c r="F3483" s="149" t="str">
        <f>+VLOOKUP($A3483,mUNICIPIOS!$B$4:$F$343,4,0)</f>
        <v>Santa Clara La Laguna</v>
      </c>
      <c r="G3483" s="139" t="str">
        <f t="shared" ref="G3483:K3483" si="3547">+G3445</f>
        <v>04</v>
      </c>
      <c r="H3483" t="str">
        <f t="shared" si="3547"/>
        <v>IGA</v>
      </c>
      <c r="I3483" t="str">
        <f t="shared" si="3547"/>
        <v>Índice de Gestión Administrativa</v>
      </c>
      <c r="J3483" t="str">
        <f t="shared" si="3547"/>
        <v>04-02</v>
      </c>
      <c r="K3483" t="str">
        <f t="shared" si="3547"/>
        <v>Gestión del recurso humano.</v>
      </c>
      <c r="L3483" s="150">
        <f>+VLOOKUP($E3483,IGA_2018!$B$8:$N$347,6,0)</f>
        <v>0.49549317537986109</v>
      </c>
      <c r="M3483" s="142" t="str">
        <f>+VLOOKUP($E3483,IGA_2018!$B$8:$N$347,7,0)</f>
        <v>Medio</v>
      </c>
    </row>
    <row r="3484" spans="1:13" x14ac:dyDescent="0.3">
      <c r="A3484" s="139">
        <f t="shared" si="3499"/>
        <v>92</v>
      </c>
      <c r="B3484" s="148">
        <f t="shared" si="3501"/>
        <v>20</v>
      </c>
      <c r="D3484" s="149" t="str">
        <f>+VLOOKUP($A3484,mUNICIPIOS!$B$4:$F$343,2,0)</f>
        <v>Sololá</v>
      </c>
      <c r="E3484" s="149">
        <f>+VLOOKUP($A3484,mUNICIPIOS!$B$4:$F$343,3,0)</f>
        <v>707</v>
      </c>
      <c r="F3484" s="149" t="str">
        <f>+VLOOKUP($A3484,mUNICIPIOS!$B$4:$F$343,4,0)</f>
        <v>Santa Clara La Laguna</v>
      </c>
      <c r="G3484" s="139" t="str">
        <f t="shared" ref="G3484:K3484" si="3548">+G3446</f>
        <v>04</v>
      </c>
      <c r="H3484" t="str">
        <f t="shared" si="3548"/>
        <v>IGA</v>
      </c>
      <c r="I3484" t="str">
        <f t="shared" si="3548"/>
        <v>Índice de Gestión Administrativa</v>
      </c>
      <c r="J3484" t="str">
        <f t="shared" si="3548"/>
        <v>04-03</v>
      </c>
      <c r="K3484" t="str">
        <f t="shared" si="3548"/>
        <v>Existencia de oficinas municipales con instrumentos de gestión.</v>
      </c>
      <c r="L3484" s="150">
        <f>+VLOOKUP($E3484,IGA_2018!$B$8:$N$347,9,0)</f>
        <v>0.85000000000000009</v>
      </c>
      <c r="M3484" s="142" t="str">
        <f>+VLOOKUP($E3484,IGA_2018!$B$8:$N$347,10,0)</f>
        <v>Alto</v>
      </c>
    </row>
    <row r="3485" spans="1:13" x14ac:dyDescent="0.3">
      <c r="A3485" s="139">
        <f t="shared" si="3499"/>
        <v>92</v>
      </c>
      <c r="B3485" s="148">
        <f t="shared" si="3501"/>
        <v>21</v>
      </c>
      <c r="D3485" s="149" t="str">
        <f>+VLOOKUP($A3485,mUNICIPIOS!$B$4:$F$343,2,0)</f>
        <v>Sololá</v>
      </c>
      <c r="E3485" s="149">
        <f>+VLOOKUP($A3485,mUNICIPIOS!$B$4:$F$343,3,0)</f>
        <v>707</v>
      </c>
      <c r="F3485" s="149" t="str">
        <f>+VLOOKUP($A3485,mUNICIPIOS!$B$4:$F$343,4,0)</f>
        <v>Santa Clara La Laguna</v>
      </c>
      <c r="G3485" s="139" t="str">
        <f t="shared" ref="G3485:K3485" si="3549">+G3447</f>
        <v>04</v>
      </c>
      <c r="H3485" t="str">
        <f t="shared" si="3549"/>
        <v>IGA</v>
      </c>
      <c r="I3485" t="str">
        <f t="shared" si="3549"/>
        <v>Índice de Gestión Administrativa</v>
      </c>
      <c r="J3485" t="str">
        <f t="shared" si="3549"/>
        <v>INDICE</v>
      </c>
      <c r="K3485">
        <f t="shared" si="3549"/>
        <v>0</v>
      </c>
      <c r="L3485" s="150">
        <f>+VLOOKUP($E3485,IGA_2018!$B$8:$N$347,12,0)</f>
        <v>0.77092261138295137</v>
      </c>
      <c r="M3485" s="142" t="str">
        <f>+VLOOKUP($E3485,IGA_2018!$B$8:$N$347,13,0)</f>
        <v>Medio alto</v>
      </c>
    </row>
    <row r="3486" spans="1:13" x14ac:dyDescent="0.3">
      <c r="A3486" s="139">
        <f t="shared" si="3499"/>
        <v>92</v>
      </c>
      <c r="B3486" s="148">
        <f t="shared" si="3501"/>
        <v>22</v>
      </c>
      <c r="D3486" s="149" t="str">
        <f>+VLOOKUP($A3486,mUNICIPIOS!$B$4:$F$343,2,0)</f>
        <v>Sololá</v>
      </c>
      <c r="E3486" s="149">
        <f>+VLOOKUP($A3486,mUNICIPIOS!$B$4:$F$343,3,0)</f>
        <v>707</v>
      </c>
      <c r="F3486" s="149" t="str">
        <f>+VLOOKUP($A3486,mUNICIPIOS!$B$4:$F$343,4,0)</f>
        <v>Santa Clara La Laguna</v>
      </c>
      <c r="G3486" s="139" t="str">
        <f t="shared" ref="G3486:K3486" si="3550">+G3448</f>
        <v>05</v>
      </c>
      <c r="H3486" t="str">
        <f t="shared" si="3550"/>
        <v>IGF</v>
      </c>
      <c r="I3486" t="str">
        <f t="shared" si="3550"/>
        <v>Índice de Gestión Financiera</v>
      </c>
      <c r="J3486" t="str">
        <f t="shared" si="3550"/>
        <v>05-01</v>
      </c>
      <c r="K3486" t="str">
        <f t="shared" si="3550"/>
        <v>Autonomía financiera municipal</v>
      </c>
      <c r="L3486" s="150">
        <f>+VLOOKUP($E3486,IGF_2018!$B$8:$Z$347,3,0)</f>
        <v>9.1370052452623196E-2</v>
      </c>
      <c r="M3486" s="142" t="str">
        <f>+VLOOKUP($E3486,IGF_2018!$B$8:$Z$347,4,0)</f>
        <v>Bajo</v>
      </c>
    </row>
    <row r="3487" spans="1:13" x14ac:dyDescent="0.3">
      <c r="A3487" s="139">
        <f t="shared" si="3499"/>
        <v>92</v>
      </c>
      <c r="B3487" s="148">
        <f t="shared" si="3501"/>
        <v>23</v>
      </c>
      <c r="D3487" s="149" t="str">
        <f>+VLOOKUP($A3487,mUNICIPIOS!$B$4:$F$343,2,0)</f>
        <v>Sololá</v>
      </c>
      <c r="E3487" s="149">
        <f>+VLOOKUP($A3487,mUNICIPIOS!$B$4:$F$343,3,0)</f>
        <v>707</v>
      </c>
      <c r="F3487" s="149" t="str">
        <f>+VLOOKUP($A3487,mUNICIPIOS!$B$4:$F$343,4,0)</f>
        <v>Santa Clara La Laguna</v>
      </c>
      <c r="G3487" s="139" t="str">
        <f t="shared" ref="G3487:K3487" si="3551">+G3449</f>
        <v>05</v>
      </c>
      <c r="H3487" t="str">
        <f t="shared" si="3551"/>
        <v>IGF</v>
      </c>
      <c r="I3487" t="str">
        <f t="shared" si="3551"/>
        <v>Índice de Gestión Financiera</v>
      </c>
      <c r="J3487" t="str">
        <f t="shared" si="3551"/>
        <v>05-02</v>
      </c>
      <c r="K3487" t="str">
        <f t="shared" si="3551"/>
        <v xml:space="preserve">Ingresos propios por habitante -sin regalías- </v>
      </c>
      <c r="L3487" s="150">
        <f>+VLOOKUP($E3487,IGF_2018!$B$8:$Z$347,6,0)</f>
        <v>0.11562694433187373</v>
      </c>
      <c r="M3487" s="142" t="str">
        <f>+VLOOKUP($E3487,IGF_2018!$B$8:$Z$347,7,0)</f>
        <v>Bajo</v>
      </c>
    </row>
    <row r="3488" spans="1:13" x14ac:dyDescent="0.3">
      <c r="A3488" s="139">
        <f t="shared" si="3499"/>
        <v>92</v>
      </c>
      <c r="B3488" s="148">
        <f t="shared" si="3501"/>
        <v>24</v>
      </c>
      <c r="D3488" s="149" t="str">
        <f>+VLOOKUP($A3488,mUNICIPIOS!$B$4:$F$343,2,0)</f>
        <v>Sololá</v>
      </c>
      <c r="E3488" s="149">
        <f>+VLOOKUP($A3488,mUNICIPIOS!$B$4:$F$343,3,0)</f>
        <v>707</v>
      </c>
      <c r="F3488" s="149" t="str">
        <f>+VLOOKUP($A3488,mUNICIPIOS!$B$4:$F$343,4,0)</f>
        <v>Santa Clara La Laguna</v>
      </c>
      <c r="G3488" s="139" t="str">
        <f t="shared" ref="G3488:K3488" si="3552">+G3450</f>
        <v>05</v>
      </c>
      <c r="H3488" t="str">
        <f t="shared" si="3552"/>
        <v>IGF</v>
      </c>
      <c r="I3488" t="str">
        <f t="shared" si="3552"/>
        <v>Índice de Gestión Financiera</v>
      </c>
      <c r="J3488" t="str">
        <f t="shared" si="3552"/>
        <v>05-03</v>
      </c>
      <c r="K3488" t="str">
        <f t="shared" si="3552"/>
        <v>Ingresos del IUSI en relación a los ingresos propios -sin regalías-</v>
      </c>
      <c r="L3488" s="150">
        <f>+VLOOKUP($E3488,IGF_2018!$B$8:$Z$347,9,0)</f>
        <v>0</v>
      </c>
      <c r="M3488" s="142" t="str">
        <f>+VLOOKUP($E3488,IGF_2018!$B$8:$Z$347,10,0)</f>
        <v>Bajo</v>
      </c>
    </row>
    <row r="3489" spans="1:13" x14ac:dyDescent="0.3">
      <c r="A3489" s="139">
        <f t="shared" si="3499"/>
        <v>92</v>
      </c>
      <c r="B3489" s="148">
        <f t="shared" si="3501"/>
        <v>25</v>
      </c>
      <c r="D3489" s="149" t="str">
        <f>+VLOOKUP($A3489,mUNICIPIOS!$B$4:$F$343,2,0)</f>
        <v>Sololá</v>
      </c>
      <c r="E3489" s="149">
        <f>+VLOOKUP($A3489,mUNICIPIOS!$B$4:$F$343,3,0)</f>
        <v>707</v>
      </c>
      <c r="F3489" s="149" t="str">
        <f>+VLOOKUP($A3489,mUNICIPIOS!$B$4:$F$343,4,0)</f>
        <v>Santa Clara La Laguna</v>
      </c>
      <c r="G3489" s="139" t="str">
        <f t="shared" ref="G3489:K3489" si="3553">+G3451</f>
        <v>05</v>
      </c>
      <c r="H3489" t="str">
        <f t="shared" si="3553"/>
        <v>IGF</v>
      </c>
      <c r="I3489" t="str">
        <f t="shared" si="3553"/>
        <v>Índice de Gestión Financiera</v>
      </c>
      <c r="J3489" t="str">
        <f t="shared" si="3553"/>
        <v>05-04</v>
      </c>
      <c r="K3489" t="str">
        <f t="shared" si="3553"/>
        <v>Inversión anual en capital fijo por habitante</v>
      </c>
      <c r="L3489" s="150">
        <f>+VLOOKUP($E3489,IGF_2018!$B$8:$Z$347,12,0)</f>
        <v>0.25126821053442466</v>
      </c>
      <c r="M3489" s="142" t="str">
        <f>+VLOOKUP($E3489,IGF_2018!$B$8:$Z$347,13,0)</f>
        <v>Medio bajo</v>
      </c>
    </row>
    <row r="3490" spans="1:13" x14ac:dyDescent="0.3">
      <c r="A3490" s="139">
        <f t="shared" si="3499"/>
        <v>92</v>
      </c>
      <c r="B3490" s="148">
        <f t="shared" si="3501"/>
        <v>26</v>
      </c>
      <c r="D3490" s="149" t="str">
        <f>+VLOOKUP($A3490,mUNICIPIOS!$B$4:$F$343,2,0)</f>
        <v>Sololá</v>
      </c>
      <c r="E3490" s="149">
        <f>+VLOOKUP($A3490,mUNICIPIOS!$B$4:$F$343,3,0)</f>
        <v>707</v>
      </c>
      <c r="F3490" s="149" t="str">
        <f>+VLOOKUP($A3490,mUNICIPIOS!$B$4:$F$343,4,0)</f>
        <v>Santa Clara La Laguna</v>
      </c>
      <c r="G3490" s="139" t="str">
        <f t="shared" ref="G3490:K3490" si="3554">+G3452</f>
        <v>05</v>
      </c>
      <c r="H3490" t="str">
        <f t="shared" si="3554"/>
        <v>IGF</v>
      </c>
      <c r="I3490" t="str">
        <f t="shared" si="3554"/>
        <v>Índice de Gestión Financiera</v>
      </c>
      <c r="J3490" t="str">
        <f t="shared" si="3554"/>
        <v>05-05</v>
      </c>
      <c r="K3490" t="str">
        <f t="shared" si="3554"/>
        <v>Inversión anual en capital fijo con recursos percibidos por ingresos propios</v>
      </c>
      <c r="L3490" s="150">
        <f>+VLOOKUP($E3490,IGF_2018!$B$8:$Z$347,15,0)</f>
        <v>0</v>
      </c>
      <c r="M3490" s="142" t="str">
        <f>+VLOOKUP($E3490,IGF_2018!$B$8:$Z$347,16,0)</f>
        <v>Bajo</v>
      </c>
    </row>
    <row r="3491" spans="1:13" x14ac:dyDescent="0.3">
      <c r="A3491" s="139">
        <f t="shared" si="3499"/>
        <v>92</v>
      </c>
      <c r="B3491" s="148">
        <f t="shared" si="3501"/>
        <v>27</v>
      </c>
      <c r="D3491" s="149" t="str">
        <f>+VLOOKUP($A3491,mUNICIPIOS!$B$4:$F$343,2,0)</f>
        <v>Sololá</v>
      </c>
      <c r="E3491" s="149">
        <f>+VLOOKUP($A3491,mUNICIPIOS!$B$4:$F$343,3,0)</f>
        <v>707</v>
      </c>
      <c r="F3491" s="149" t="str">
        <f>+VLOOKUP($A3491,mUNICIPIOS!$B$4:$F$343,4,0)</f>
        <v>Santa Clara La Laguna</v>
      </c>
      <c r="G3491" s="139" t="str">
        <f t="shared" ref="G3491:K3491" si="3555">+G3453</f>
        <v>05</v>
      </c>
      <c r="H3491" t="str">
        <f t="shared" si="3555"/>
        <v>IGF</v>
      </c>
      <c r="I3491" t="str">
        <f t="shared" si="3555"/>
        <v>Índice de Gestión Financiera</v>
      </c>
      <c r="J3491" t="str">
        <f t="shared" si="3555"/>
        <v>05-06</v>
      </c>
      <c r="K3491" t="str">
        <f t="shared" si="3555"/>
        <v xml:space="preserve">Inversión anual en capital fijo con recursos percibidos por transferencias del Gobierno Central </v>
      </c>
      <c r="L3491" s="150">
        <f>+VLOOKUP($E3491,IGF_2018!$B$8:$Z$347,18,0)</f>
        <v>0.41974611776268089</v>
      </c>
      <c r="M3491" s="142" t="str">
        <f>+VLOOKUP($E3491,IGF_2018!$B$8:$Z$347,19,0)</f>
        <v>Medio</v>
      </c>
    </row>
    <row r="3492" spans="1:13" x14ac:dyDescent="0.3">
      <c r="A3492" s="139">
        <f t="shared" si="3499"/>
        <v>92</v>
      </c>
      <c r="B3492" s="148">
        <f t="shared" si="3501"/>
        <v>28</v>
      </c>
      <c r="D3492" s="149" t="str">
        <f>+VLOOKUP($A3492,mUNICIPIOS!$B$4:$F$343,2,0)</f>
        <v>Sololá</v>
      </c>
      <c r="E3492" s="149">
        <f>+VLOOKUP($A3492,mUNICIPIOS!$B$4:$F$343,3,0)</f>
        <v>707</v>
      </c>
      <c r="F3492" s="149" t="str">
        <f>+VLOOKUP($A3492,mUNICIPIOS!$B$4:$F$343,4,0)</f>
        <v>Santa Clara La Laguna</v>
      </c>
      <c r="G3492" s="139" t="str">
        <f t="shared" ref="G3492:K3492" si="3556">+G3454</f>
        <v>05</v>
      </c>
      <c r="H3492" t="str">
        <f t="shared" si="3556"/>
        <v>IGF</v>
      </c>
      <c r="I3492" t="str">
        <f t="shared" si="3556"/>
        <v>Índice de Gestión Financiera</v>
      </c>
      <c r="J3492" t="str">
        <f t="shared" si="3556"/>
        <v>05-07</v>
      </c>
      <c r="K3492" t="str">
        <f t="shared" si="3556"/>
        <v>Financiamiento por endeudamiento municipal</v>
      </c>
      <c r="L3492" s="150">
        <f>+VLOOKUP($E3492,IGF_2018!$B$8:$Z$347,21,0)</f>
        <v>1</v>
      </c>
      <c r="M3492" s="142" t="str">
        <f>+VLOOKUP($E3492,IGF_2018!$B$8:$Z$347,22,0)</f>
        <v>Alto</v>
      </c>
    </row>
    <row r="3493" spans="1:13" x14ac:dyDescent="0.3">
      <c r="A3493" s="139">
        <f t="shared" si="3499"/>
        <v>92</v>
      </c>
      <c r="B3493" s="148">
        <f t="shared" si="3501"/>
        <v>29</v>
      </c>
      <c r="D3493" s="149" t="str">
        <f>+VLOOKUP($A3493,mUNICIPIOS!$B$4:$F$343,2,0)</f>
        <v>Sololá</v>
      </c>
      <c r="E3493" s="149">
        <f>+VLOOKUP($A3493,mUNICIPIOS!$B$4:$F$343,3,0)</f>
        <v>707</v>
      </c>
      <c r="F3493" s="149" t="str">
        <f>+VLOOKUP($A3493,mUNICIPIOS!$B$4:$F$343,4,0)</f>
        <v>Santa Clara La Laguna</v>
      </c>
      <c r="G3493" s="139" t="str">
        <f t="shared" ref="G3493:K3493" si="3557">+G3455</f>
        <v>05</v>
      </c>
      <c r="H3493" t="str">
        <f t="shared" si="3557"/>
        <v>IGF</v>
      </c>
      <c r="I3493" t="str">
        <f t="shared" si="3557"/>
        <v>Índice de Gestión Financiera</v>
      </c>
      <c r="J3493" t="str">
        <f t="shared" si="3557"/>
        <v>INDICE</v>
      </c>
      <c r="K3493">
        <f t="shared" si="3557"/>
        <v>0</v>
      </c>
      <c r="L3493" s="150">
        <f>+VLOOKUP($E3493,IGF_2018!$B$8:$Z$347,24,0)</f>
        <v>0.30850083218660995</v>
      </c>
      <c r="M3493" s="142" t="str">
        <f>+VLOOKUP($E3493,IGF_2018!$B$8:$Z$347,25,0)</f>
        <v>Medio bajo</v>
      </c>
    </row>
    <row r="3494" spans="1:13" x14ac:dyDescent="0.3">
      <c r="A3494" s="139">
        <f t="shared" si="3499"/>
        <v>92</v>
      </c>
      <c r="B3494" s="148">
        <f t="shared" si="3501"/>
        <v>30</v>
      </c>
      <c r="D3494" s="149" t="str">
        <f>+VLOOKUP($A3494,mUNICIPIOS!$B$4:$F$343,2,0)</f>
        <v>Sololá</v>
      </c>
      <c r="E3494" s="149">
        <f>+VLOOKUP($A3494,mUNICIPIOS!$B$4:$F$343,3,0)</f>
        <v>707</v>
      </c>
      <c r="F3494" s="149" t="str">
        <f>+VLOOKUP($A3494,mUNICIPIOS!$B$4:$F$343,4,0)</f>
        <v>Santa Clara La Laguna</v>
      </c>
      <c r="G3494" s="139" t="str">
        <f t="shared" ref="G3494:K3494" si="3558">+G3456</f>
        <v>06</v>
      </c>
      <c r="H3494" t="str">
        <f t="shared" si="3558"/>
        <v>IGE</v>
      </c>
      <c r="I3494" t="str">
        <f t="shared" si="3558"/>
        <v>Índice de Gestión Estratégica</v>
      </c>
      <c r="J3494" t="str">
        <f t="shared" si="3558"/>
        <v>06-01</v>
      </c>
      <c r="K3494" t="str">
        <f t="shared" si="3558"/>
        <v>Ejecución del Plan Operativo Anual  (POA)</v>
      </c>
      <c r="L3494" s="150">
        <f>+VLOOKUP($E3494,IGE_2018!$B$8:$Z$347,3,0)</f>
        <v>0.64999999999999991</v>
      </c>
      <c r="M3494" s="142" t="str">
        <f>+VLOOKUP($E3494,IGE_2018!$B$8:$Z$347,4,0)</f>
        <v>Medio alto</v>
      </c>
    </row>
    <row r="3495" spans="1:13" x14ac:dyDescent="0.3">
      <c r="A3495" s="139">
        <f t="shared" si="3499"/>
        <v>92</v>
      </c>
      <c r="B3495" s="148">
        <f t="shared" si="3501"/>
        <v>31</v>
      </c>
      <c r="D3495" s="149" t="str">
        <f>+VLOOKUP($A3495,mUNICIPIOS!$B$4:$F$343,2,0)</f>
        <v>Sololá</v>
      </c>
      <c r="E3495" s="149">
        <f>+VLOOKUP($A3495,mUNICIPIOS!$B$4:$F$343,3,0)</f>
        <v>707</v>
      </c>
      <c r="F3495" s="149" t="str">
        <f>+VLOOKUP($A3495,mUNICIPIOS!$B$4:$F$343,4,0)</f>
        <v>Santa Clara La Laguna</v>
      </c>
      <c r="G3495" s="139" t="str">
        <f t="shared" ref="G3495:K3495" si="3559">+G3457</f>
        <v>06</v>
      </c>
      <c r="H3495" t="str">
        <f t="shared" si="3559"/>
        <v>IGE</v>
      </c>
      <c r="I3495" t="str">
        <f t="shared" si="3559"/>
        <v>Índice de Gestión Estratégica</v>
      </c>
      <c r="J3495" t="str">
        <f t="shared" si="3559"/>
        <v>06-02</v>
      </c>
      <c r="K3495" t="str">
        <f t="shared" si="3559"/>
        <v>Relación Plan de Desarrollo Municipal y Ordenamiento Territorial (PDM-OT) - Plan Estratégico Institucional (PEI) - Plan Operativo Multianual (POM) - Plan Operativo Anual (POA)</v>
      </c>
      <c r="L3495" s="150">
        <f>+VLOOKUP($E3495,IGE_2018!$B$8:$Z$347,6,0)</f>
        <v>0.71666666666666656</v>
      </c>
      <c r="M3495" s="142" t="str">
        <f>+VLOOKUP($E3495,IGE_2018!$B$8:$Z$347,7,0)</f>
        <v>Medio alto</v>
      </c>
    </row>
    <row r="3496" spans="1:13" x14ac:dyDescent="0.3">
      <c r="A3496" s="139">
        <f t="shared" si="3499"/>
        <v>92</v>
      </c>
      <c r="B3496" s="148">
        <f t="shared" si="3501"/>
        <v>32</v>
      </c>
      <c r="D3496" s="149" t="str">
        <f>+VLOOKUP($A3496,mUNICIPIOS!$B$4:$F$343,2,0)</f>
        <v>Sololá</v>
      </c>
      <c r="E3496" s="149">
        <f>+VLOOKUP($A3496,mUNICIPIOS!$B$4:$F$343,3,0)</f>
        <v>707</v>
      </c>
      <c r="F3496" s="149" t="str">
        <f>+VLOOKUP($A3496,mUNICIPIOS!$B$4:$F$343,4,0)</f>
        <v>Santa Clara La Laguna</v>
      </c>
      <c r="G3496" s="139" t="str">
        <f t="shared" ref="G3496:K3496" si="3560">+G3458</f>
        <v>06</v>
      </c>
      <c r="H3496" t="str">
        <f t="shared" si="3560"/>
        <v>IGE</v>
      </c>
      <c r="I3496" t="str">
        <f t="shared" si="3560"/>
        <v>Índice de Gestión Estratégica</v>
      </c>
      <c r="J3496" t="str">
        <f t="shared" si="3560"/>
        <v>06-03</v>
      </c>
      <c r="K3496" t="str">
        <f t="shared" si="3560"/>
        <v>Presupuesto de egresos relacionado a competencias municipales que responden a prioridades nacionales de desarrollo.</v>
      </c>
      <c r="L3496" s="150">
        <f>+VLOOKUP($E3496,IGE_2018!$B$8:$Z$347,9,0)</f>
        <v>0.37676023995693586</v>
      </c>
      <c r="M3496" s="142" t="str">
        <f>+VLOOKUP($E3496,IGE_2018!$B$8:$Z$347,10,0)</f>
        <v>Medio bajo</v>
      </c>
    </row>
    <row r="3497" spans="1:13" x14ac:dyDescent="0.3">
      <c r="A3497" s="139">
        <f t="shared" si="3499"/>
        <v>92</v>
      </c>
      <c r="B3497" s="148">
        <f t="shared" si="3501"/>
        <v>33</v>
      </c>
      <c r="D3497" s="149" t="str">
        <f>+VLOOKUP($A3497,mUNICIPIOS!$B$4:$F$343,2,0)</f>
        <v>Sololá</v>
      </c>
      <c r="E3497" s="149">
        <f>+VLOOKUP($A3497,mUNICIPIOS!$B$4:$F$343,3,0)</f>
        <v>707</v>
      </c>
      <c r="F3497" s="149" t="str">
        <f>+VLOOKUP($A3497,mUNICIPIOS!$B$4:$F$343,4,0)</f>
        <v>Santa Clara La Laguna</v>
      </c>
      <c r="G3497" s="139" t="str">
        <f t="shared" ref="G3497:K3497" si="3561">+G3459</f>
        <v>06</v>
      </c>
      <c r="H3497" t="str">
        <f t="shared" si="3561"/>
        <v>IGE</v>
      </c>
      <c r="I3497" t="str">
        <f t="shared" si="3561"/>
        <v>Índice de Gestión Estratégica</v>
      </c>
      <c r="J3497" t="str">
        <f t="shared" si="3561"/>
        <v>06-04</v>
      </c>
      <c r="K3497" t="str">
        <f t="shared" si="3561"/>
        <v>Institucionalización de la gestión ordenada del territorio</v>
      </c>
      <c r="L3497" s="150">
        <f>+VLOOKUP($E3497,IGE_2018!$B$8:$Z$347,12,0)</f>
        <v>0.1</v>
      </c>
      <c r="M3497" s="142" t="str">
        <f>+VLOOKUP($E3497,IGE_2018!$B$8:$Z$347,13,0)</f>
        <v>Bajo</v>
      </c>
    </row>
    <row r="3498" spans="1:13" x14ac:dyDescent="0.3">
      <c r="A3498" s="139">
        <f t="shared" si="3499"/>
        <v>92</v>
      </c>
      <c r="B3498" s="148">
        <f t="shared" si="3501"/>
        <v>34</v>
      </c>
      <c r="D3498" s="149" t="str">
        <f>+VLOOKUP($A3498,mUNICIPIOS!$B$4:$F$343,2,0)</f>
        <v>Sololá</v>
      </c>
      <c r="E3498" s="149">
        <f>+VLOOKUP($A3498,mUNICIPIOS!$B$4:$F$343,3,0)</f>
        <v>707</v>
      </c>
      <c r="F3498" s="149" t="str">
        <f>+VLOOKUP($A3498,mUNICIPIOS!$B$4:$F$343,4,0)</f>
        <v>Santa Clara La Laguna</v>
      </c>
      <c r="G3498" s="139" t="str">
        <f t="shared" ref="G3498:K3498" si="3562">+G3460</f>
        <v>06</v>
      </c>
      <c r="H3498" t="str">
        <f t="shared" si="3562"/>
        <v>IGE</v>
      </c>
      <c r="I3498" t="str">
        <f t="shared" si="3562"/>
        <v>Índice de Gestión Estratégica</v>
      </c>
      <c r="J3498" t="str">
        <f t="shared" si="3562"/>
        <v>06-05</v>
      </c>
      <c r="K3498" t="str">
        <f t="shared" si="3562"/>
        <v>Acciones para la gestión ordenada del territorio</v>
      </c>
      <c r="L3498" s="150">
        <f>+VLOOKUP($E3498,IGE_2018!$B$8:$Z$347,15,0)</f>
        <v>6.0000000000000026E-2</v>
      </c>
      <c r="M3498" s="142" t="str">
        <f>+VLOOKUP($E3498,IGE_2018!$B$8:$Z$347,16,0)</f>
        <v>Bajo</v>
      </c>
    </row>
    <row r="3499" spans="1:13" x14ac:dyDescent="0.3">
      <c r="A3499" s="139">
        <f t="shared" si="3499"/>
        <v>92</v>
      </c>
      <c r="B3499" s="148">
        <f t="shared" si="3501"/>
        <v>35</v>
      </c>
      <c r="D3499" s="149" t="str">
        <f>+VLOOKUP($A3499,mUNICIPIOS!$B$4:$F$343,2,0)</f>
        <v>Sololá</v>
      </c>
      <c r="E3499" s="149">
        <f>+VLOOKUP($A3499,mUNICIPIOS!$B$4:$F$343,3,0)</f>
        <v>707</v>
      </c>
      <c r="F3499" s="149" t="str">
        <f>+VLOOKUP($A3499,mUNICIPIOS!$B$4:$F$343,4,0)</f>
        <v>Santa Clara La Laguna</v>
      </c>
      <c r="G3499" s="139" t="str">
        <f t="shared" ref="G3499:K3499" si="3563">+G3461</f>
        <v>06</v>
      </c>
      <c r="H3499" t="str">
        <f t="shared" si="3563"/>
        <v>IGE</v>
      </c>
      <c r="I3499" t="str">
        <f t="shared" si="3563"/>
        <v>Índice de Gestión Estratégica</v>
      </c>
      <c r="J3499" t="str">
        <f t="shared" si="3563"/>
        <v>06-06</v>
      </c>
      <c r="K3499" t="str">
        <f t="shared" si="3563"/>
        <v>Gestión de riesgo en la formulación de proyectos derivados de la planificación operativa anual</v>
      </c>
      <c r="L3499" s="150">
        <f>+VLOOKUP($E3499,IGE_2018!$B$8:$Z$347,18,0)</f>
        <v>0.1</v>
      </c>
      <c r="M3499" s="142" t="str">
        <f>+VLOOKUP($E3499,IGE_2018!$B$8:$Z$347,19,0)</f>
        <v>Bajo</v>
      </c>
    </row>
    <row r="3500" spans="1:13" x14ac:dyDescent="0.3">
      <c r="A3500" s="139">
        <f t="shared" si="3499"/>
        <v>92</v>
      </c>
      <c r="B3500" s="148">
        <f t="shared" si="3501"/>
        <v>36</v>
      </c>
      <c r="D3500" s="149" t="str">
        <f>+VLOOKUP($A3500,mUNICIPIOS!$B$4:$F$343,2,0)</f>
        <v>Sololá</v>
      </c>
      <c r="E3500" s="149">
        <f>+VLOOKUP($A3500,mUNICIPIOS!$B$4:$F$343,3,0)</f>
        <v>707</v>
      </c>
      <c r="F3500" s="149" t="str">
        <f>+VLOOKUP($A3500,mUNICIPIOS!$B$4:$F$343,4,0)</f>
        <v>Santa Clara La Laguna</v>
      </c>
      <c r="G3500" s="139" t="str">
        <f t="shared" ref="G3500:K3500" si="3564">+G3462</f>
        <v>06</v>
      </c>
      <c r="H3500" t="str">
        <f t="shared" si="3564"/>
        <v>IGE</v>
      </c>
      <c r="I3500" t="str">
        <f t="shared" si="3564"/>
        <v>Índice de Gestión Estratégica</v>
      </c>
      <c r="J3500" t="str">
        <f t="shared" si="3564"/>
        <v>06-07</v>
      </c>
      <c r="K3500" t="str">
        <f t="shared" si="3564"/>
        <v>Ingresos por servicios ambientales en relación a los ingresos propios sin regalías</v>
      </c>
      <c r="L3500" s="150">
        <f>+VLOOKUP($E3500,IGE_2018!$B$8:$Z$347,21,0)</f>
        <v>1</v>
      </c>
      <c r="M3500" s="142" t="str">
        <f>+VLOOKUP($E3500,IGE_2018!$B$8:$Z$347,22,0)</f>
        <v>Alto</v>
      </c>
    </row>
    <row r="3501" spans="1:13" x14ac:dyDescent="0.3">
      <c r="A3501" s="139">
        <f t="shared" ref="A3501:A3564" si="3565">+IF(B3500=38,A3500+1,A3500)</f>
        <v>92</v>
      </c>
      <c r="B3501" s="148">
        <f t="shared" si="3501"/>
        <v>37</v>
      </c>
      <c r="D3501" s="149" t="str">
        <f>+VLOOKUP($A3501,mUNICIPIOS!$B$4:$F$343,2,0)</f>
        <v>Sololá</v>
      </c>
      <c r="E3501" s="149">
        <f>+VLOOKUP($A3501,mUNICIPIOS!$B$4:$F$343,3,0)</f>
        <v>707</v>
      </c>
      <c r="F3501" s="149" t="str">
        <f>+VLOOKUP($A3501,mUNICIPIOS!$B$4:$F$343,4,0)</f>
        <v>Santa Clara La Laguna</v>
      </c>
      <c r="G3501" s="139" t="str">
        <f t="shared" ref="G3501:K3501" si="3566">+G3463</f>
        <v>06</v>
      </c>
      <c r="H3501" t="str">
        <f t="shared" si="3566"/>
        <v>IGE</v>
      </c>
      <c r="I3501" t="str">
        <f t="shared" si="3566"/>
        <v>Índice de Gestión Estratégica</v>
      </c>
      <c r="J3501" t="str">
        <f t="shared" si="3566"/>
        <v>INDICE</v>
      </c>
      <c r="K3501">
        <f t="shared" si="3566"/>
        <v>0</v>
      </c>
      <c r="L3501" s="150">
        <f>+VLOOKUP($E3501,IGE_2018!$B$8:$Z$347,24,0)</f>
        <v>0.42819005998923398</v>
      </c>
      <c r="M3501" s="142" t="str">
        <f>+VLOOKUP($E3501,IGE_2018!$B$8:$Z$347,25,0)</f>
        <v>Medio</v>
      </c>
    </row>
    <row r="3502" spans="1:13" x14ac:dyDescent="0.3">
      <c r="A3502" s="139">
        <f t="shared" si="3565"/>
        <v>92</v>
      </c>
      <c r="B3502" s="148">
        <f t="shared" ref="B3502:B3565" si="3567">+B3464</f>
        <v>38</v>
      </c>
      <c r="D3502" s="149" t="str">
        <f>+VLOOKUP($A3502,mUNICIPIOS!$B$4:$F$343,2,0)</f>
        <v>Sololá</v>
      </c>
      <c r="E3502" s="149">
        <f>+VLOOKUP($A3502,mUNICIPIOS!$B$4:$F$343,3,0)</f>
        <v>707</v>
      </c>
      <c r="F3502" s="149" t="str">
        <f>+VLOOKUP($A3502,mUNICIPIOS!$B$4:$F$343,4,0)</f>
        <v>Santa Clara La Laguna</v>
      </c>
      <c r="G3502" s="139" t="str">
        <f t="shared" ref="G3502:K3502" si="3568">+G3464</f>
        <v>RANKING</v>
      </c>
      <c r="H3502" t="str">
        <f t="shared" si="3568"/>
        <v>RGM</v>
      </c>
      <c r="I3502" t="str">
        <f t="shared" si="3568"/>
        <v>Ranking de la Gestión Municipal 2018</v>
      </c>
      <c r="J3502" t="str">
        <f t="shared" si="3568"/>
        <v>RANKING</v>
      </c>
      <c r="K3502">
        <f t="shared" si="3568"/>
        <v>0</v>
      </c>
      <c r="L3502" s="151">
        <f>+VLOOKUP($E3502,Resultados_generales!$C$8:$AE$347,27,0)</f>
        <v>0.52414145314632588</v>
      </c>
      <c r="M3502" t="str">
        <f>+VLOOKUP($E3502,Resultados_generales!$C$8:$AE$347,28,0)</f>
        <v>Medio</v>
      </c>
    </row>
    <row r="3503" spans="1:13" x14ac:dyDescent="0.3">
      <c r="A3503" s="139">
        <f t="shared" si="3565"/>
        <v>93</v>
      </c>
      <c r="B3503" s="148">
        <f t="shared" si="3567"/>
        <v>1</v>
      </c>
      <c r="D3503" s="149" t="str">
        <f>+VLOOKUP($A3503,mUNICIPIOS!$B$4:$F$343,2,0)</f>
        <v>Sololá</v>
      </c>
      <c r="E3503" s="149">
        <f>+VLOOKUP($A3503,mUNICIPIOS!$B$4:$F$343,3,0)</f>
        <v>708</v>
      </c>
      <c r="F3503" s="149" t="str">
        <f>+VLOOKUP($A3503,mUNICIPIOS!$B$4:$F$343,4,0)</f>
        <v>Concepción</v>
      </c>
      <c r="G3503" s="139" t="str">
        <f t="shared" ref="G3503:K3503" si="3569">+G3465</f>
        <v>01</v>
      </c>
      <c r="H3503" t="str">
        <f t="shared" si="3569"/>
        <v>IPC</v>
      </c>
      <c r="I3503" t="str">
        <f t="shared" si="3569"/>
        <v>Índice de Participación Ciudadana</v>
      </c>
      <c r="J3503" t="str">
        <f t="shared" si="3569"/>
        <v>01-01</v>
      </c>
      <c r="K3503" t="str">
        <f t="shared" si="3569"/>
        <v>Número de reuniones del COMUDE en el año de la medición.</v>
      </c>
      <c r="L3503" s="150">
        <f>+VLOOKUP($E3503,IPC_2018!$B$8:$T$347,3,0)</f>
        <v>0.83333333333333337</v>
      </c>
      <c r="M3503" s="142" t="str">
        <f>+VLOOKUP($E3503,IPC_2018!$B$8:$T$347,4,0)</f>
        <v>Alto</v>
      </c>
    </row>
    <row r="3504" spans="1:13" x14ac:dyDescent="0.3">
      <c r="A3504" s="139">
        <f t="shared" si="3565"/>
        <v>93</v>
      </c>
      <c r="B3504" s="148">
        <f t="shared" si="3567"/>
        <v>2</v>
      </c>
      <c r="D3504" s="149" t="str">
        <f>+VLOOKUP($A3504,mUNICIPIOS!$B$4:$F$343,2,0)</f>
        <v>Sololá</v>
      </c>
      <c r="E3504" s="149">
        <f>+VLOOKUP($A3504,mUNICIPIOS!$B$4:$F$343,3,0)</f>
        <v>708</v>
      </c>
      <c r="F3504" s="149" t="str">
        <f>+VLOOKUP($A3504,mUNICIPIOS!$B$4:$F$343,4,0)</f>
        <v>Concepción</v>
      </c>
      <c r="G3504" s="139" t="str">
        <f t="shared" ref="G3504:K3504" si="3570">+G3466</f>
        <v>01</v>
      </c>
      <c r="H3504" t="str">
        <f t="shared" si="3570"/>
        <v>IPC</v>
      </c>
      <c r="I3504" t="str">
        <f t="shared" si="3570"/>
        <v>Índice de Participación Ciudadana</v>
      </c>
      <c r="J3504" t="str">
        <f t="shared" si="3570"/>
        <v>01-02</v>
      </c>
      <c r="K3504" t="str">
        <f t="shared" si="3570"/>
        <v>Participación de Alcaldes, Concejales y Síndicos determinados o designados en el COMUDE</v>
      </c>
      <c r="L3504" s="150">
        <f>+VLOOKUP($E3504,IPC_2018!$B$8:$T$347,6,0)</f>
        <v>1</v>
      </c>
      <c r="M3504" s="142" t="str">
        <f>+VLOOKUP($E3504,IPC_2018!$B$8:$T$347,7,0)</f>
        <v>Alto</v>
      </c>
    </row>
    <row r="3505" spans="1:13" x14ac:dyDescent="0.3">
      <c r="A3505" s="139">
        <f t="shared" si="3565"/>
        <v>93</v>
      </c>
      <c r="B3505" s="148">
        <f t="shared" si="3567"/>
        <v>3</v>
      </c>
      <c r="D3505" s="149" t="str">
        <f>+VLOOKUP($A3505,mUNICIPIOS!$B$4:$F$343,2,0)</f>
        <v>Sololá</v>
      </c>
      <c r="E3505" s="149">
        <f>+VLOOKUP($A3505,mUNICIPIOS!$B$4:$F$343,3,0)</f>
        <v>708</v>
      </c>
      <c r="F3505" s="149" t="str">
        <f>+VLOOKUP($A3505,mUNICIPIOS!$B$4:$F$343,4,0)</f>
        <v>Concepción</v>
      </c>
      <c r="G3505" s="139" t="str">
        <f t="shared" ref="G3505:K3505" si="3571">+G3467</f>
        <v>01</v>
      </c>
      <c r="H3505" t="str">
        <f t="shared" si="3571"/>
        <v>IPC</v>
      </c>
      <c r="I3505" t="str">
        <f t="shared" si="3571"/>
        <v>Índice de Participación Ciudadana</v>
      </c>
      <c r="J3505" t="str">
        <f t="shared" si="3571"/>
        <v>01-03</v>
      </c>
      <c r="K3505" t="str">
        <f t="shared" si="3571"/>
        <v>Participación  de organizaciones de jóvenes, mujeres, pueblos mayas, xincas, garífunas, y otras organizaciones en el Comude</v>
      </c>
      <c r="L3505" s="150">
        <f>+VLOOKUP($E3505,IPC_2018!$B$8:$T$347,9,0)</f>
        <v>0</v>
      </c>
      <c r="M3505" s="142" t="str">
        <f>+VLOOKUP($E3505,IPC_2018!$B$8:$T$347,10,0)</f>
        <v>Bajo</v>
      </c>
    </row>
    <row r="3506" spans="1:13" x14ac:dyDescent="0.3">
      <c r="A3506" s="139">
        <f t="shared" si="3565"/>
        <v>93</v>
      </c>
      <c r="B3506" s="148">
        <f t="shared" si="3567"/>
        <v>4</v>
      </c>
      <c r="D3506" s="149" t="str">
        <f>+VLOOKUP($A3506,mUNICIPIOS!$B$4:$F$343,2,0)</f>
        <v>Sololá</v>
      </c>
      <c r="E3506" s="149">
        <f>+VLOOKUP($A3506,mUNICIPIOS!$B$4:$F$343,3,0)</f>
        <v>708</v>
      </c>
      <c r="F3506" s="149" t="str">
        <f>+VLOOKUP($A3506,mUNICIPIOS!$B$4:$F$343,4,0)</f>
        <v>Concepción</v>
      </c>
      <c r="G3506" s="139" t="str">
        <f t="shared" ref="G3506:K3506" si="3572">+G3468</f>
        <v>01</v>
      </c>
      <c r="H3506" t="str">
        <f t="shared" si="3572"/>
        <v>IPC</v>
      </c>
      <c r="I3506" t="str">
        <f t="shared" si="3572"/>
        <v>Índice de Participación Ciudadana</v>
      </c>
      <c r="J3506" t="str">
        <f t="shared" si="3572"/>
        <v>01-04</v>
      </c>
      <c r="K3506" t="str">
        <f t="shared" si="3572"/>
        <v>Representatividad territorial del Comude.</v>
      </c>
      <c r="L3506" s="150">
        <f>+VLOOKUP($E3506,IPC_2018!$B$8:$T$347,12,0)</f>
        <v>1</v>
      </c>
      <c r="M3506" s="142" t="str">
        <f>+VLOOKUP($E3506,IPC_2018!$B$8:$T$347,13,0)</f>
        <v>Alto</v>
      </c>
    </row>
    <row r="3507" spans="1:13" x14ac:dyDescent="0.3">
      <c r="A3507" s="139">
        <f t="shared" si="3565"/>
        <v>93</v>
      </c>
      <c r="B3507" s="148">
        <f t="shared" si="3567"/>
        <v>5</v>
      </c>
      <c r="D3507" s="149" t="str">
        <f>+VLOOKUP($A3507,mUNICIPIOS!$B$4:$F$343,2,0)</f>
        <v>Sololá</v>
      </c>
      <c r="E3507" s="149">
        <f>+VLOOKUP($A3507,mUNICIPIOS!$B$4:$F$343,3,0)</f>
        <v>708</v>
      </c>
      <c r="F3507" s="149" t="str">
        <f>+VLOOKUP($A3507,mUNICIPIOS!$B$4:$F$343,4,0)</f>
        <v>Concepción</v>
      </c>
      <c r="G3507" s="139" t="str">
        <f t="shared" ref="G3507:K3507" si="3573">+G3469</f>
        <v>01</v>
      </c>
      <c r="H3507" t="str">
        <f t="shared" si="3573"/>
        <v>IPC</v>
      </c>
      <c r="I3507" t="str">
        <f t="shared" si="3573"/>
        <v>Índice de Participación Ciudadana</v>
      </c>
      <c r="J3507" t="str">
        <f t="shared" si="3573"/>
        <v>01-05</v>
      </c>
      <c r="K3507" t="str">
        <f t="shared" si="3573"/>
        <v>Funcionamiento del Comude</v>
      </c>
      <c r="L3507" s="150">
        <f>+VLOOKUP($E3507,IPC_2018!$B$8:$T$347,15,0)</f>
        <v>0.15901060076290127</v>
      </c>
      <c r="M3507" s="142" t="str">
        <f>+VLOOKUP($E3507,IPC_2018!$B$8:$T$347,16,0)</f>
        <v>Bajo</v>
      </c>
    </row>
    <row r="3508" spans="1:13" x14ac:dyDescent="0.3">
      <c r="A3508" s="139">
        <f t="shared" si="3565"/>
        <v>93</v>
      </c>
      <c r="B3508" s="148">
        <f t="shared" si="3567"/>
        <v>6</v>
      </c>
      <c r="D3508" s="149" t="str">
        <f>+VLOOKUP($A3508,mUNICIPIOS!$B$4:$F$343,2,0)</f>
        <v>Sololá</v>
      </c>
      <c r="E3508" s="149">
        <f>+VLOOKUP($A3508,mUNICIPIOS!$B$4:$F$343,3,0)</f>
        <v>708</v>
      </c>
      <c r="F3508" s="149" t="str">
        <f>+VLOOKUP($A3508,mUNICIPIOS!$B$4:$F$343,4,0)</f>
        <v>Concepción</v>
      </c>
      <c r="G3508" s="139" t="str">
        <f t="shared" ref="G3508:K3508" si="3574">+G3470</f>
        <v>01</v>
      </c>
      <c r="H3508" t="str">
        <f t="shared" si="3574"/>
        <v>IPC</v>
      </c>
      <c r="I3508" t="str">
        <f t="shared" si="3574"/>
        <v>Índice de Participación Ciudadana</v>
      </c>
      <c r="J3508" t="str">
        <f t="shared" si="3574"/>
        <v>INDICE</v>
      </c>
      <c r="K3508">
        <f t="shared" si="3574"/>
        <v>0</v>
      </c>
      <c r="L3508" s="150">
        <f>+VLOOKUP($E3508,IPC_2018!$B$8:$T$347,18,0)</f>
        <v>0.65301825678110181</v>
      </c>
      <c r="M3508" s="142" t="str">
        <f>+VLOOKUP($E3508,IPC_2018!$B$8:$T$347,19,0)</f>
        <v>Medio alto</v>
      </c>
    </row>
    <row r="3509" spans="1:13" x14ac:dyDescent="0.3">
      <c r="A3509" s="139">
        <f t="shared" si="3565"/>
        <v>93</v>
      </c>
      <c r="B3509" s="148">
        <f t="shared" si="3567"/>
        <v>7</v>
      </c>
      <c r="D3509" s="149" t="str">
        <f>+VLOOKUP($A3509,mUNICIPIOS!$B$4:$F$343,2,0)</f>
        <v>Sololá</v>
      </c>
      <c r="E3509" s="149">
        <f>+VLOOKUP($A3509,mUNICIPIOS!$B$4:$F$343,3,0)</f>
        <v>708</v>
      </c>
      <c r="F3509" s="149" t="str">
        <f>+VLOOKUP($A3509,mUNICIPIOS!$B$4:$F$343,4,0)</f>
        <v>Concepción</v>
      </c>
      <c r="G3509" s="139" t="str">
        <f t="shared" ref="G3509:K3509" si="3575">+G3471</f>
        <v>02</v>
      </c>
      <c r="H3509" t="str">
        <f t="shared" si="3575"/>
        <v>IIC</v>
      </c>
      <c r="I3509" t="str">
        <f t="shared" si="3575"/>
        <v>Índice de Información a la Ciudadanía</v>
      </c>
      <c r="J3509" t="str">
        <f t="shared" si="3575"/>
        <v>02-01</v>
      </c>
      <c r="K3509" t="str">
        <f t="shared" si="3575"/>
        <v>Rendición de cuentas cuatrimestral y anual al Comude enfocadas en resultados.</v>
      </c>
      <c r="L3509" s="150">
        <f>+VLOOKUP($E3509,IIC_2018!$B$8:$Q$347,3,0)</f>
        <v>0</v>
      </c>
      <c r="M3509" s="142" t="str">
        <f>+VLOOKUP($E3509,IIC_2018!$B$8:$Q$347,4,0)</f>
        <v>Bajo</v>
      </c>
    </row>
    <row r="3510" spans="1:13" x14ac:dyDescent="0.3">
      <c r="A3510" s="139">
        <f t="shared" si="3565"/>
        <v>93</v>
      </c>
      <c r="B3510" s="148">
        <f t="shared" si="3567"/>
        <v>8</v>
      </c>
      <c r="D3510" s="149" t="str">
        <f>+VLOOKUP($A3510,mUNICIPIOS!$B$4:$F$343,2,0)</f>
        <v>Sololá</v>
      </c>
      <c r="E3510" s="149">
        <f>+VLOOKUP($A3510,mUNICIPIOS!$B$4:$F$343,3,0)</f>
        <v>708</v>
      </c>
      <c r="F3510" s="149" t="str">
        <f>+VLOOKUP($A3510,mUNICIPIOS!$B$4:$F$343,4,0)</f>
        <v>Concepción</v>
      </c>
      <c r="G3510" s="139" t="str">
        <f t="shared" ref="G3510:K3510" si="3576">+G3472</f>
        <v>02</v>
      </c>
      <c r="H3510" t="str">
        <f t="shared" si="3576"/>
        <v>IIC</v>
      </c>
      <c r="I3510" t="str">
        <f t="shared" si="3576"/>
        <v>Índice de Información a la Ciudadanía</v>
      </c>
      <c r="J3510" t="str">
        <f t="shared" si="3576"/>
        <v>02-02</v>
      </c>
      <c r="K3510" t="str">
        <f t="shared" si="3576"/>
        <v>Información presupuestaria y otra información brindada a la ciudadanía disponible en medios locales de comunicación.</v>
      </c>
      <c r="L3510" s="150">
        <f>+VLOOKUP($E3510,IIC_2018!$B$8:$Q$347,6,0)</f>
        <v>0</v>
      </c>
      <c r="M3510" s="142" t="str">
        <f>+VLOOKUP($E3510,IIC_2018!$B$8:$Q$347,7,0)</f>
        <v>Bajo</v>
      </c>
    </row>
    <row r="3511" spans="1:13" x14ac:dyDescent="0.3">
      <c r="A3511" s="139">
        <f t="shared" si="3565"/>
        <v>93</v>
      </c>
      <c r="B3511" s="148">
        <f t="shared" si="3567"/>
        <v>9</v>
      </c>
      <c r="D3511" s="149" t="str">
        <f>+VLOOKUP($A3511,mUNICIPIOS!$B$4:$F$343,2,0)</f>
        <v>Sololá</v>
      </c>
      <c r="E3511" s="149">
        <f>+VLOOKUP($A3511,mUNICIPIOS!$B$4:$F$343,3,0)</f>
        <v>708</v>
      </c>
      <c r="F3511" s="149" t="str">
        <f>+VLOOKUP($A3511,mUNICIPIOS!$B$4:$F$343,4,0)</f>
        <v>Concepción</v>
      </c>
      <c r="G3511" s="139" t="str">
        <f t="shared" ref="G3511:K3511" si="3577">+G3473</f>
        <v>02</v>
      </c>
      <c r="H3511" t="str">
        <f t="shared" si="3577"/>
        <v>IIC</v>
      </c>
      <c r="I3511" t="str">
        <f t="shared" si="3577"/>
        <v>Índice de Información a la Ciudadanía</v>
      </c>
      <c r="J3511" t="str">
        <f t="shared" si="3577"/>
        <v>02-03</v>
      </c>
      <c r="K3511" t="str">
        <f t="shared" si="3577"/>
        <v>Información pública de oficio actualizada y disponible de acuerdo a la LAIP y uso de internet.</v>
      </c>
      <c r="L3511" s="150">
        <f>+VLOOKUP($E3511,IIC_2018!$B$8:$Q$347,9,0)</f>
        <v>0</v>
      </c>
      <c r="M3511" s="142" t="str">
        <f>+VLOOKUP($E3511,IIC_2018!$B$8:$Q$347,10,0)</f>
        <v>Bajo</v>
      </c>
    </row>
    <row r="3512" spans="1:13" x14ac:dyDescent="0.3">
      <c r="A3512" s="139">
        <f t="shared" si="3565"/>
        <v>93</v>
      </c>
      <c r="B3512" s="148">
        <f t="shared" si="3567"/>
        <v>10</v>
      </c>
      <c r="D3512" s="149" t="str">
        <f>+VLOOKUP($A3512,mUNICIPIOS!$B$4:$F$343,2,0)</f>
        <v>Sololá</v>
      </c>
      <c r="E3512" s="149">
        <f>+VLOOKUP($A3512,mUNICIPIOS!$B$4:$F$343,3,0)</f>
        <v>708</v>
      </c>
      <c r="F3512" s="149" t="str">
        <f>+VLOOKUP($A3512,mUNICIPIOS!$B$4:$F$343,4,0)</f>
        <v>Concepción</v>
      </c>
      <c r="G3512" s="139" t="str">
        <f t="shared" ref="G3512:K3512" si="3578">+G3474</f>
        <v>02</v>
      </c>
      <c r="H3512" t="str">
        <f t="shared" si="3578"/>
        <v>IIC</v>
      </c>
      <c r="I3512" t="str">
        <f t="shared" si="3578"/>
        <v>Índice de Información a la Ciudadanía</v>
      </c>
      <c r="J3512" t="str">
        <f t="shared" si="3578"/>
        <v>02-04</v>
      </c>
      <c r="K3512" t="str">
        <f t="shared" si="3578"/>
        <v>Relación del monto contratado por medio de Guate compras con el total del presupuesto de egresos vigente.</v>
      </c>
      <c r="L3512" s="150">
        <f>+VLOOKUP($E3512,IIC_2018!$B$8:$Q$347,12,0)</f>
        <v>0.42542537736643249</v>
      </c>
      <c r="M3512" s="142" t="str">
        <f>+VLOOKUP($E3512,IIC_2018!$B$8:$Q$347,13,0)</f>
        <v>Medio</v>
      </c>
    </row>
    <row r="3513" spans="1:13" x14ac:dyDescent="0.3">
      <c r="A3513" s="139">
        <f t="shared" si="3565"/>
        <v>93</v>
      </c>
      <c r="B3513" s="148">
        <f t="shared" si="3567"/>
        <v>11</v>
      </c>
      <c r="D3513" s="149" t="str">
        <f>+VLOOKUP($A3513,mUNICIPIOS!$B$4:$F$343,2,0)</f>
        <v>Sololá</v>
      </c>
      <c r="E3513" s="149">
        <f>+VLOOKUP($A3513,mUNICIPIOS!$B$4:$F$343,3,0)</f>
        <v>708</v>
      </c>
      <c r="F3513" s="149" t="str">
        <f>+VLOOKUP($A3513,mUNICIPIOS!$B$4:$F$343,4,0)</f>
        <v>Concepción</v>
      </c>
      <c r="G3513" s="139" t="str">
        <f t="shared" ref="G3513:K3513" si="3579">+G3475</f>
        <v>02</v>
      </c>
      <c r="H3513" t="str">
        <f t="shared" si="3579"/>
        <v>IIC</v>
      </c>
      <c r="I3513" t="str">
        <f t="shared" si="3579"/>
        <v>Índice de Información a la Ciudadanía</v>
      </c>
      <c r="J3513" t="str">
        <f t="shared" si="3579"/>
        <v>INDICE</v>
      </c>
      <c r="K3513">
        <f t="shared" si="3579"/>
        <v>0</v>
      </c>
      <c r="L3513" s="150">
        <f>+VLOOKUP($E3513,IIC_2018!$B$8:$Q$347,15,0)</f>
        <v>0.10635634434160812</v>
      </c>
      <c r="M3513" s="142" t="str">
        <f>+VLOOKUP($E3513,IIC_2018!$B$8:$Q$347,16,0)</f>
        <v>Bajo</v>
      </c>
    </row>
    <row r="3514" spans="1:13" x14ac:dyDescent="0.3">
      <c r="A3514" s="139">
        <f t="shared" si="3565"/>
        <v>93</v>
      </c>
      <c r="B3514" s="148">
        <f t="shared" si="3567"/>
        <v>12</v>
      </c>
      <c r="D3514" s="149" t="str">
        <f>+VLOOKUP($A3514,mUNICIPIOS!$B$4:$F$343,2,0)</f>
        <v>Sololá</v>
      </c>
      <c r="E3514" s="149">
        <f>+VLOOKUP($A3514,mUNICIPIOS!$B$4:$F$343,3,0)</f>
        <v>708</v>
      </c>
      <c r="F3514" s="149" t="str">
        <f>+VLOOKUP($A3514,mUNICIPIOS!$B$4:$F$343,4,0)</f>
        <v>Concepción</v>
      </c>
      <c r="G3514" s="139" t="str">
        <f t="shared" ref="G3514:K3514" si="3580">+G3476</f>
        <v>03</v>
      </c>
      <c r="H3514" t="str">
        <f t="shared" si="3580"/>
        <v>ISP</v>
      </c>
      <c r="I3514" t="str">
        <f t="shared" si="3580"/>
        <v>Índice de Servicios Públicos</v>
      </c>
      <c r="J3514" t="str">
        <f t="shared" si="3580"/>
        <v>03-01</v>
      </c>
      <c r="K3514" t="str">
        <f t="shared" si="3580"/>
        <v>Cobertura del servicio público de agua</v>
      </c>
      <c r="L3514" s="150">
        <f>+VLOOKUP($E3514,ISP_2018!$B$8:$T$347,3,0)</f>
        <v>0</v>
      </c>
      <c r="M3514" s="142" t="str">
        <f>+VLOOKUP($E3514,ISP_2018!$B$8:$T$347,4,0)</f>
        <v>Bajo</v>
      </c>
    </row>
    <row r="3515" spans="1:13" x14ac:dyDescent="0.3">
      <c r="A3515" s="139">
        <f t="shared" si="3565"/>
        <v>93</v>
      </c>
      <c r="B3515" s="148">
        <f t="shared" si="3567"/>
        <v>13</v>
      </c>
      <c r="D3515" s="149" t="str">
        <f>+VLOOKUP($A3515,mUNICIPIOS!$B$4:$F$343,2,0)</f>
        <v>Sololá</v>
      </c>
      <c r="E3515" s="149">
        <f>+VLOOKUP($A3515,mUNICIPIOS!$B$4:$F$343,3,0)</f>
        <v>708</v>
      </c>
      <c r="F3515" s="149" t="str">
        <f>+VLOOKUP($A3515,mUNICIPIOS!$B$4:$F$343,4,0)</f>
        <v>Concepción</v>
      </c>
      <c r="G3515" s="139" t="str">
        <f t="shared" ref="G3515:K3515" si="3581">+G3477</f>
        <v>03</v>
      </c>
      <c r="H3515" t="str">
        <f t="shared" si="3581"/>
        <v>ISP</v>
      </c>
      <c r="I3515" t="str">
        <f t="shared" si="3581"/>
        <v>Índice de Servicios Públicos</v>
      </c>
      <c r="J3515" t="str">
        <f t="shared" si="3581"/>
        <v>03-02</v>
      </c>
      <c r="K3515" t="str">
        <f t="shared" si="3581"/>
        <v>Control de la calidad del servicio público de agua</v>
      </c>
      <c r="L3515" s="150">
        <f>+VLOOKUP($E3515,ISP_2018!$B$8:$T$347,6,0)</f>
        <v>0</v>
      </c>
      <c r="M3515" s="142" t="str">
        <f>+VLOOKUP($E3515,ISP_2018!$B$8:$T$347,7,0)</f>
        <v>Bajo</v>
      </c>
    </row>
    <row r="3516" spans="1:13" x14ac:dyDescent="0.3">
      <c r="A3516" s="139">
        <f t="shared" si="3565"/>
        <v>93</v>
      </c>
      <c r="B3516" s="148">
        <f t="shared" si="3567"/>
        <v>14</v>
      </c>
      <c r="D3516" s="149" t="str">
        <f>+VLOOKUP($A3516,mUNICIPIOS!$B$4:$F$343,2,0)</f>
        <v>Sololá</v>
      </c>
      <c r="E3516" s="149">
        <f>+VLOOKUP($A3516,mUNICIPIOS!$B$4:$F$343,3,0)</f>
        <v>708</v>
      </c>
      <c r="F3516" s="149" t="str">
        <f>+VLOOKUP($A3516,mUNICIPIOS!$B$4:$F$343,4,0)</f>
        <v>Concepción</v>
      </c>
      <c r="G3516" s="139" t="str">
        <f t="shared" ref="G3516:K3516" si="3582">+G3478</f>
        <v>03</v>
      </c>
      <c r="H3516" t="str">
        <f t="shared" si="3582"/>
        <v>ISP</v>
      </c>
      <c r="I3516" t="str">
        <f t="shared" si="3582"/>
        <v>Índice de Servicios Públicos</v>
      </c>
      <c r="J3516" t="str">
        <f t="shared" si="3582"/>
        <v>03-03</v>
      </c>
      <c r="K3516" t="str">
        <f t="shared" si="3582"/>
        <v>Disposición  y tratamiento  de aguas residuales</v>
      </c>
      <c r="L3516" s="150">
        <f>+VLOOKUP($E3516,ISP_2018!$B$8:$T$347,9,0)</f>
        <v>0</v>
      </c>
      <c r="M3516" s="142" t="str">
        <f>+VLOOKUP($E3516,ISP_2018!$B$8:$T$347,10,0)</f>
        <v>Bajo</v>
      </c>
    </row>
    <row r="3517" spans="1:13" x14ac:dyDescent="0.3">
      <c r="A3517" s="139">
        <f t="shared" si="3565"/>
        <v>93</v>
      </c>
      <c r="B3517" s="148">
        <f t="shared" si="3567"/>
        <v>15</v>
      </c>
      <c r="D3517" s="149" t="str">
        <f>+VLOOKUP($A3517,mUNICIPIOS!$B$4:$F$343,2,0)</f>
        <v>Sololá</v>
      </c>
      <c r="E3517" s="149">
        <f>+VLOOKUP($A3517,mUNICIPIOS!$B$4:$F$343,3,0)</f>
        <v>708</v>
      </c>
      <c r="F3517" s="149" t="str">
        <f>+VLOOKUP($A3517,mUNICIPIOS!$B$4:$F$343,4,0)</f>
        <v>Concepción</v>
      </c>
      <c r="G3517" s="139" t="str">
        <f t="shared" ref="G3517:K3517" si="3583">+G3479</f>
        <v>03</v>
      </c>
      <c r="H3517" t="str">
        <f t="shared" si="3583"/>
        <v>ISP</v>
      </c>
      <c r="I3517" t="str">
        <f t="shared" si="3583"/>
        <v>Índice de Servicios Públicos</v>
      </c>
      <c r="J3517" t="str">
        <f t="shared" si="3583"/>
        <v>03-04</v>
      </c>
      <c r="K3517" t="str">
        <f t="shared" si="3583"/>
        <v>Gestión y manejo de los residuos y desechos sólidos</v>
      </c>
      <c r="L3517" s="150">
        <f>+VLOOKUP($E3517,ISP_2018!$B$8:$T$347,12,0)</f>
        <v>0</v>
      </c>
      <c r="M3517" s="142" t="str">
        <f>+VLOOKUP($E3517,ISP_2018!$B$8:$T$347,13,0)</f>
        <v>Bajo</v>
      </c>
    </row>
    <row r="3518" spans="1:13" x14ac:dyDescent="0.3">
      <c r="A3518" s="139">
        <f t="shared" si="3565"/>
        <v>93</v>
      </c>
      <c r="B3518" s="148">
        <f t="shared" si="3567"/>
        <v>16</v>
      </c>
      <c r="D3518" s="149" t="str">
        <f>+VLOOKUP($A3518,mUNICIPIOS!$B$4:$F$343,2,0)</f>
        <v>Sololá</v>
      </c>
      <c r="E3518" s="149">
        <f>+VLOOKUP($A3518,mUNICIPIOS!$B$4:$F$343,3,0)</f>
        <v>708</v>
      </c>
      <c r="F3518" s="149" t="str">
        <f>+VLOOKUP($A3518,mUNICIPIOS!$B$4:$F$343,4,0)</f>
        <v>Concepción</v>
      </c>
      <c r="G3518" s="139" t="str">
        <f t="shared" ref="G3518:K3518" si="3584">+G3480</f>
        <v>03</v>
      </c>
      <c r="H3518" t="str">
        <f t="shared" si="3584"/>
        <v>ISP</v>
      </c>
      <c r="I3518" t="str">
        <f t="shared" si="3584"/>
        <v>Índice de Servicios Públicos</v>
      </c>
      <c r="J3518" t="str">
        <f t="shared" si="3584"/>
        <v>03-05</v>
      </c>
      <c r="K3518" t="str">
        <f t="shared" si="3584"/>
        <v>Gestión de servicios públicos municipales</v>
      </c>
      <c r="L3518" s="150">
        <f>+VLOOKUP($E3518,ISP_2018!$B$8:$T$347,15,0)</f>
        <v>0</v>
      </c>
      <c r="M3518" s="142" t="str">
        <f>+VLOOKUP($E3518,ISP_2018!$B$8:$T$347,16,0)</f>
        <v>Bajo</v>
      </c>
    </row>
    <row r="3519" spans="1:13" x14ac:dyDescent="0.3">
      <c r="A3519" s="139">
        <f t="shared" si="3565"/>
        <v>93</v>
      </c>
      <c r="B3519" s="148">
        <f t="shared" si="3567"/>
        <v>17</v>
      </c>
      <c r="D3519" s="149" t="str">
        <f>+VLOOKUP($A3519,mUNICIPIOS!$B$4:$F$343,2,0)</f>
        <v>Sololá</v>
      </c>
      <c r="E3519" s="149">
        <f>+VLOOKUP($A3519,mUNICIPIOS!$B$4:$F$343,3,0)</f>
        <v>708</v>
      </c>
      <c r="F3519" s="149" t="str">
        <f>+VLOOKUP($A3519,mUNICIPIOS!$B$4:$F$343,4,0)</f>
        <v>Concepción</v>
      </c>
      <c r="G3519" s="139" t="str">
        <f t="shared" ref="G3519:K3519" si="3585">+G3481</f>
        <v>03</v>
      </c>
      <c r="H3519" t="str">
        <f t="shared" si="3585"/>
        <v>ISP</v>
      </c>
      <c r="I3519" t="str">
        <f t="shared" si="3585"/>
        <v>Índice de Servicios Públicos</v>
      </c>
      <c r="J3519" t="str">
        <f t="shared" si="3585"/>
        <v>INDICE</v>
      </c>
      <c r="K3519">
        <f t="shared" si="3585"/>
        <v>0</v>
      </c>
      <c r="L3519" s="150">
        <f>+VLOOKUP($E3519,ISP_2018!$B$8:$T$347,18,0)</f>
        <v>0</v>
      </c>
      <c r="M3519" s="142" t="str">
        <f>+VLOOKUP($E3519,ISP_2018!$B$8:$T$347,19,0)</f>
        <v>Bajo</v>
      </c>
    </row>
    <row r="3520" spans="1:13" x14ac:dyDescent="0.3">
      <c r="A3520" s="139">
        <f t="shared" si="3565"/>
        <v>93</v>
      </c>
      <c r="B3520" s="148">
        <f t="shared" si="3567"/>
        <v>18</v>
      </c>
      <c r="D3520" s="149" t="str">
        <f>+VLOOKUP($A3520,mUNICIPIOS!$B$4:$F$343,2,0)</f>
        <v>Sololá</v>
      </c>
      <c r="E3520" s="149">
        <f>+VLOOKUP($A3520,mUNICIPIOS!$B$4:$F$343,3,0)</f>
        <v>708</v>
      </c>
      <c r="F3520" s="149" t="str">
        <f>+VLOOKUP($A3520,mUNICIPIOS!$B$4:$F$343,4,0)</f>
        <v>Concepción</v>
      </c>
      <c r="G3520" s="139" t="str">
        <f t="shared" ref="G3520:K3520" si="3586">+G3482</f>
        <v>04</v>
      </c>
      <c r="H3520" t="str">
        <f t="shared" si="3586"/>
        <v>IGA</v>
      </c>
      <c r="I3520" t="str">
        <f t="shared" si="3586"/>
        <v>Índice de Gestión Administrativa</v>
      </c>
      <c r="J3520" t="str">
        <f t="shared" si="3586"/>
        <v>04-01</v>
      </c>
      <c r="K3520" t="str">
        <f t="shared" si="3586"/>
        <v>Existencia de elementos de atención municipal orientada al vecino</v>
      </c>
      <c r="L3520" s="150">
        <f>+VLOOKUP($E3520,IGA_2018!$B$8:$N$347,3,0)</f>
        <v>0</v>
      </c>
      <c r="M3520" s="142" t="str">
        <f>+VLOOKUP($E3520,IGA_2018!$B$8:$N$347,4,0)</f>
        <v>Bajo</v>
      </c>
    </row>
    <row r="3521" spans="1:13" x14ac:dyDescent="0.3">
      <c r="A3521" s="139">
        <f t="shared" si="3565"/>
        <v>93</v>
      </c>
      <c r="B3521" s="148">
        <f t="shared" si="3567"/>
        <v>19</v>
      </c>
      <c r="D3521" s="149" t="str">
        <f>+VLOOKUP($A3521,mUNICIPIOS!$B$4:$F$343,2,0)</f>
        <v>Sololá</v>
      </c>
      <c r="E3521" s="149">
        <f>+VLOOKUP($A3521,mUNICIPIOS!$B$4:$F$343,3,0)</f>
        <v>708</v>
      </c>
      <c r="F3521" s="149" t="str">
        <f>+VLOOKUP($A3521,mUNICIPIOS!$B$4:$F$343,4,0)</f>
        <v>Concepción</v>
      </c>
      <c r="G3521" s="139" t="str">
        <f t="shared" ref="G3521:K3521" si="3587">+G3483</f>
        <v>04</v>
      </c>
      <c r="H3521" t="str">
        <f t="shared" si="3587"/>
        <v>IGA</v>
      </c>
      <c r="I3521" t="str">
        <f t="shared" si="3587"/>
        <v>Índice de Gestión Administrativa</v>
      </c>
      <c r="J3521" t="str">
        <f t="shared" si="3587"/>
        <v>04-02</v>
      </c>
      <c r="K3521" t="str">
        <f t="shared" si="3587"/>
        <v>Gestión del recurso humano.</v>
      </c>
      <c r="L3521" s="150">
        <f>+VLOOKUP($E3521,IGA_2018!$B$8:$N$347,6,0)</f>
        <v>0</v>
      </c>
      <c r="M3521" s="142" t="str">
        <f>+VLOOKUP($E3521,IGA_2018!$B$8:$N$347,7,0)</f>
        <v>Bajo</v>
      </c>
    </row>
    <row r="3522" spans="1:13" x14ac:dyDescent="0.3">
      <c r="A3522" s="139">
        <f t="shared" si="3565"/>
        <v>93</v>
      </c>
      <c r="B3522" s="148">
        <f t="shared" si="3567"/>
        <v>20</v>
      </c>
      <c r="D3522" s="149" t="str">
        <f>+VLOOKUP($A3522,mUNICIPIOS!$B$4:$F$343,2,0)</f>
        <v>Sololá</v>
      </c>
      <c r="E3522" s="149">
        <f>+VLOOKUP($A3522,mUNICIPIOS!$B$4:$F$343,3,0)</f>
        <v>708</v>
      </c>
      <c r="F3522" s="149" t="str">
        <f>+VLOOKUP($A3522,mUNICIPIOS!$B$4:$F$343,4,0)</f>
        <v>Concepción</v>
      </c>
      <c r="G3522" s="139" t="str">
        <f t="shared" ref="G3522:K3522" si="3588">+G3484</f>
        <v>04</v>
      </c>
      <c r="H3522" t="str">
        <f t="shared" si="3588"/>
        <v>IGA</v>
      </c>
      <c r="I3522" t="str">
        <f t="shared" si="3588"/>
        <v>Índice de Gestión Administrativa</v>
      </c>
      <c r="J3522" t="str">
        <f t="shared" si="3588"/>
        <v>04-03</v>
      </c>
      <c r="K3522" t="str">
        <f t="shared" si="3588"/>
        <v>Existencia de oficinas municipales con instrumentos de gestión.</v>
      </c>
      <c r="L3522" s="150">
        <f>+VLOOKUP($E3522,IGA_2018!$B$8:$N$347,9,0)</f>
        <v>0</v>
      </c>
      <c r="M3522" s="142" t="str">
        <f>+VLOOKUP($E3522,IGA_2018!$B$8:$N$347,10,0)</f>
        <v>Bajo</v>
      </c>
    </row>
    <row r="3523" spans="1:13" x14ac:dyDescent="0.3">
      <c r="A3523" s="139">
        <f t="shared" si="3565"/>
        <v>93</v>
      </c>
      <c r="B3523" s="148">
        <f t="shared" si="3567"/>
        <v>21</v>
      </c>
      <c r="D3523" s="149" t="str">
        <f>+VLOOKUP($A3523,mUNICIPIOS!$B$4:$F$343,2,0)</f>
        <v>Sololá</v>
      </c>
      <c r="E3523" s="149">
        <f>+VLOOKUP($A3523,mUNICIPIOS!$B$4:$F$343,3,0)</f>
        <v>708</v>
      </c>
      <c r="F3523" s="149" t="str">
        <f>+VLOOKUP($A3523,mUNICIPIOS!$B$4:$F$343,4,0)</f>
        <v>Concepción</v>
      </c>
      <c r="G3523" s="139" t="str">
        <f t="shared" ref="G3523:K3523" si="3589">+G3485</f>
        <v>04</v>
      </c>
      <c r="H3523" t="str">
        <f t="shared" si="3589"/>
        <v>IGA</v>
      </c>
      <c r="I3523" t="str">
        <f t="shared" si="3589"/>
        <v>Índice de Gestión Administrativa</v>
      </c>
      <c r="J3523" t="str">
        <f t="shared" si="3589"/>
        <v>INDICE</v>
      </c>
      <c r="K3523">
        <f t="shared" si="3589"/>
        <v>0</v>
      </c>
      <c r="L3523" s="150">
        <f>+VLOOKUP($E3523,IGA_2018!$B$8:$N$347,12,0)</f>
        <v>0</v>
      </c>
      <c r="M3523" s="142" t="str">
        <f>+VLOOKUP($E3523,IGA_2018!$B$8:$N$347,13,0)</f>
        <v>Bajo</v>
      </c>
    </row>
    <row r="3524" spans="1:13" x14ac:dyDescent="0.3">
      <c r="A3524" s="139">
        <f t="shared" si="3565"/>
        <v>93</v>
      </c>
      <c r="B3524" s="148">
        <f t="shared" si="3567"/>
        <v>22</v>
      </c>
      <c r="D3524" s="149" t="str">
        <f>+VLOOKUP($A3524,mUNICIPIOS!$B$4:$F$343,2,0)</f>
        <v>Sololá</v>
      </c>
      <c r="E3524" s="149">
        <f>+VLOOKUP($A3524,mUNICIPIOS!$B$4:$F$343,3,0)</f>
        <v>708</v>
      </c>
      <c r="F3524" s="149" t="str">
        <f>+VLOOKUP($A3524,mUNICIPIOS!$B$4:$F$343,4,0)</f>
        <v>Concepción</v>
      </c>
      <c r="G3524" s="139" t="str">
        <f t="shared" ref="G3524:K3524" si="3590">+G3486</f>
        <v>05</v>
      </c>
      <c r="H3524" t="str">
        <f t="shared" si="3590"/>
        <v>IGF</v>
      </c>
      <c r="I3524" t="str">
        <f t="shared" si="3590"/>
        <v>Índice de Gestión Financiera</v>
      </c>
      <c r="J3524" t="str">
        <f t="shared" si="3590"/>
        <v>05-01</v>
      </c>
      <c r="K3524" t="str">
        <f t="shared" si="3590"/>
        <v>Autonomía financiera municipal</v>
      </c>
      <c r="L3524" s="150">
        <f>+VLOOKUP($E3524,IGF_2018!$B$8:$Z$347,3,0)</f>
        <v>6.3438761053798629E-2</v>
      </c>
      <c r="M3524" s="142" t="str">
        <f>+VLOOKUP($E3524,IGF_2018!$B$8:$Z$347,4,0)</f>
        <v>Bajo</v>
      </c>
    </row>
    <row r="3525" spans="1:13" x14ac:dyDescent="0.3">
      <c r="A3525" s="139">
        <f t="shared" si="3565"/>
        <v>93</v>
      </c>
      <c r="B3525" s="148">
        <f t="shared" si="3567"/>
        <v>23</v>
      </c>
      <c r="D3525" s="149" t="str">
        <f>+VLOOKUP($A3525,mUNICIPIOS!$B$4:$F$343,2,0)</f>
        <v>Sololá</v>
      </c>
      <c r="E3525" s="149">
        <f>+VLOOKUP($A3525,mUNICIPIOS!$B$4:$F$343,3,0)</f>
        <v>708</v>
      </c>
      <c r="F3525" s="149" t="str">
        <f>+VLOOKUP($A3525,mUNICIPIOS!$B$4:$F$343,4,0)</f>
        <v>Concepción</v>
      </c>
      <c r="G3525" s="139" t="str">
        <f t="shared" ref="G3525:K3525" si="3591">+G3487</f>
        <v>05</v>
      </c>
      <c r="H3525" t="str">
        <f t="shared" si="3591"/>
        <v>IGF</v>
      </c>
      <c r="I3525" t="str">
        <f t="shared" si="3591"/>
        <v>Índice de Gestión Financiera</v>
      </c>
      <c r="J3525" t="str">
        <f t="shared" si="3591"/>
        <v>05-02</v>
      </c>
      <c r="K3525" t="str">
        <f t="shared" si="3591"/>
        <v xml:space="preserve">Ingresos propios por habitante -sin regalías- </v>
      </c>
      <c r="L3525" s="150">
        <f>+VLOOKUP($E3525,IGF_2018!$B$8:$Z$347,6,0)</f>
        <v>7.8893154446924851E-2</v>
      </c>
      <c r="M3525" s="142" t="str">
        <f>+VLOOKUP($E3525,IGF_2018!$B$8:$Z$347,7,0)</f>
        <v>Bajo</v>
      </c>
    </row>
    <row r="3526" spans="1:13" x14ac:dyDescent="0.3">
      <c r="A3526" s="139">
        <f t="shared" si="3565"/>
        <v>93</v>
      </c>
      <c r="B3526" s="148">
        <f t="shared" si="3567"/>
        <v>24</v>
      </c>
      <c r="D3526" s="149" t="str">
        <f>+VLOOKUP($A3526,mUNICIPIOS!$B$4:$F$343,2,0)</f>
        <v>Sololá</v>
      </c>
      <c r="E3526" s="149">
        <f>+VLOOKUP($A3526,mUNICIPIOS!$B$4:$F$343,3,0)</f>
        <v>708</v>
      </c>
      <c r="F3526" s="149" t="str">
        <f>+VLOOKUP($A3526,mUNICIPIOS!$B$4:$F$343,4,0)</f>
        <v>Concepción</v>
      </c>
      <c r="G3526" s="139" t="str">
        <f t="shared" ref="G3526:K3526" si="3592">+G3488</f>
        <v>05</v>
      </c>
      <c r="H3526" t="str">
        <f t="shared" si="3592"/>
        <v>IGF</v>
      </c>
      <c r="I3526" t="str">
        <f t="shared" si="3592"/>
        <v>Índice de Gestión Financiera</v>
      </c>
      <c r="J3526" t="str">
        <f t="shared" si="3592"/>
        <v>05-03</v>
      </c>
      <c r="K3526" t="str">
        <f t="shared" si="3592"/>
        <v>Ingresos del IUSI en relación a los ingresos propios -sin regalías-</v>
      </c>
      <c r="L3526" s="150">
        <f>+VLOOKUP($E3526,IGF_2018!$B$8:$Z$347,9,0)</f>
        <v>9.8445030460033909E-4</v>
      </c>
      <c r="M3526" s="142" t="str">
        <f>+VLOOKUP($E3526,IGF_2018!$B$8:$Z$347,10,0)</f>
        <v>Bajo</v>
      </c>
    </row>
    <row r="3527" spans="1:13" x14ac:dyDescent="0.3">
      <c r="A3527" s="139">
        <f t="shared" si="3565"/>
        <v>93</v>
      </c>
      <c r="B3527" s="148">
        <f t="shared" si="3567"/>
        <v>25</v>
      </c>
      <c r="D3527" s="149" t="str">
        <f>+VLOOKUP($A3527,mUNICIPIOS!$B$4:$F$343,2,0)</f>
        <v>Sololá</v>
      </c>
      <c r="E3527" s="149">
        <f>+VLOOKUP($A3527,mUNICIPIOS!$B$4:$F$343,3,0)</f>
        <v>708</v>
      </c>
      <c r="F3527" s="149" t="str">
        <f>+VLOOKUP($A3527,mUNICIPIOS!$B$4:$F$343,4,0)</f>
        <v>Concepción</v>
      </c>
      <c r="G3527" s="139" t="str">
        <f t="shared" ref="G3527:K3527" si="3593">+G3489</f>
        <v>05</v>
      </c>
      <c r="H3527" t="str">
        <f t="shared" si="3593"/>
        <v>IGF</v>
      </c>
      <c r="I3527" t="str">
        <f t="shared" si="3593"/>
        <v>Índice de Gestión Financiera</v>
      </c>
      <c r="J3527" t="str">
        <f t="shared" si="3593"/>
        <v>05-04</v>
      </c>
      <c r="K3527" t="str">
        <f t="shared" si="3593"/>
        <v>Inversión anual en capital fijo por habitante</v>
      </c>
      <c r="L3527" s="150">
        <f>+VLOOKUP($E3527,IGF_2018!$B$8:$Z$347,12,0)</f>
        <v>0.229849080005921</v>
      </c>
      <c r="M3527" s="142" t="str">
        <f>+VLOOKUP($E3527,IGF_2018!$B$8:$Z$347,13,0)</f>
        <v>Medio bajo</v>
      </c>
    </row>
    <row r="3528" spans="1:13" x14ac:dyDescent="0.3">
      <c r="A3528" s="139">
        <f t="shared" si="3565"/>
        <v>93</v>
      </c>
      <c r="B3528" s="148">
        <f t="shared" si="3567"/>
        <v>26</v>
      </c>
      <c r="D3528" s="149" t="str">
        <f>+VLOOKUP($A3528,mUNICIPIOS!$B$4:$F$343,2,0)</f>
        <v>Sololá</v>
      </c>
      <c r="E3528" s="149">
        <f>+VLOOKUP($A3528,mUNICIPIOS!$B$4:$F$343,3,0)</f>
        <v>708</v>
      </c>
      <c r="F3528" s="149" t="str">
        <f>+VLOOKUP($A3528,mUNICIPIOS!$B$4:$F$343,4,0)</f>
        <v>Concepción</v>
      </c>
      <c r="G3528" s="139" t="str">
        <f t="shared" ref="G3528:K3528" si="3594">+G3490</f>
        <v>05</v>
      </c>
      <c r="H3528" t="str">
        <f t="shared" si="3594"/>
        <v>IGF</v>
      </c>
      <c r="I3528" t="str">
        <f t="shared" si="3594"/>
        <v>Índice de Gestión Financiera</v>
      </c>
      <c r="J3528" t="str">
        <f t="shared" si="3594"/>
        <v>05-05</v>
      </c>
      <c r="K3528" t="str">
        <f t="shared" si="3594"/>
        <v>Inversión anual en capital fijo con recursos percibidos por ingresos propios</v>
      </c>
      <c r="L3528" s="150">
        <f>+VLOOKUP($E3528,IGF_2018!$B$8:$Z$347,15,0)</f>
        <v>0.28896606186266899</v>
      </c>
      <c r="M3528" s="142" t="str">
        <f>+VLOOKUP($E3528,IGF_2018!$B$8:$Z$347,16,0)</f>
        <v>Medio bajo</v>
      </c>
    </row>
    <row r="3529" spans="1:13" x14ac:dyDescent="0.3">
      <c r="A3529" s="139">
        <f t="shared" si="3565"/>
        <v>93</v>
      </c>
      <c r="B3529" s="148">
        <f t="shared" si="3567"/>
        <v>27</v>
      </c>
      <c r="D3529" s="149" t="str">
        <f>+VLOOKUP($A3529,mUNICIPIOS!$B$4:$F$343,2,0)</f>
        <v>Sololá</v>
      </c>
      <c r="E3529" s="149">
        <f>+VLOOKUP($A3529,mUNICIPIOS!$B$4:$F$343,3,0)</f>
        <v>708</v>
      </c>
      <c r="F3529" s="149" t="str">
        <f>+VLOOKUP($A3529,mUNICIPIOS!$B$4:$F$343,4,0)</f>
        <v>Concepción</v>
      </c>
      <c r="G3529" s="139" t="str">
        <f t="shared" ref="G3529:K3529" si="3595">+G3491</f>
        <v>05</v>
      </c>
      <c r="H3529" t="str">
        <f t="shared" si="3595"/>
        <v>IGF</v>
      </c>
      <c r="I3529" t="str">
        <f t="shared" si="3595"/>
        <v>Índice de Gestión Financiera</v>
      </c>
      <c r="J3529" t="str">
        <f t="shared" si="3595"/>
        <v>05-06</v>
      </c>
      <c r="K3529" t="str">
        <f t="shared" si="3595"/>
        <v xml:space="preserve">Inversión anual en capital fijo con recursos percibidos por transferencias del Gobierno Central </v>
      </c>
      <c r="L3529" s="150">
        <f>+VLOOKUP($E3529,IGF_2018!$B$8:$Z$347,18,0)</f>
        <v>0.42818046711584712</v>
      </c>
      <c r="M3529" s="142" t="str">
        <f>+VLOOKUP($E3529,IGF_2018!$B$8:$Z$347,19,0)</f>
        <v>Medio</v>
      </c>
    </row>
    <row r="3530" spans="1:13" x14ac:dyDescent="0.3">
      <c r="A3530" s="139">
        <f t="shared" si="3565"/>
        <v>93</v>
      </c>
      <c r="B3530" s="148">
        <f t="shared" si="3567"/>
        <v>28</v>
      </c>
      <c r="D3530" s="149" t="str">
        <f>+VLOOKUP($A3530,mUNICIPIOS!$B$4:$F$343,2,0)</f>
        <v>Sololá</v>
      </c>
      <c r="E3530" s="149">
        <f>+VLOOKUP($A3530,mUNICIPIOS!$B$4:$F$343,3,0)</f>
        <v>708</v>
      </c>
      <c r="F3530" s="149" t="str">
        <f>+VLOOKUP($A3530,mUNICIPIOS!$B$4:$F$343,4,0)</f>
        <v>Concepción</v>
      </c>
      <c r="G3530" s="139" t="str">
        <f t="shared" ref="G3530:K3530" si="3596">+G3492</f>
        <v>05</v>
      </c>
      <c r="H3530" t="str">
        <f t="shared" si="3596"/>
        <v>IGF</v>
      </c>
      <c r="I3530" t="str">
        <f t="shared" si="3596"/>
        <v>Índice de Gestión Financiera</v>
      </c>
      <c r="J3530" t="str">
        <f t="shared" si="3596"/>
        <v>05-07</v>
      </c>
      <c r="K3530" t="str">
        <f t="shared" si="3596"/>
        <v>Financiamiento por endeudamiento municipal</v>
      </c>
      <c r="L3530" s="150">
        <f>+VLOOKUP($E3530,IGF_2018!$B$8:$Z$347,21,0)</f>
        <v>1</v>
      </c>
      <c r="M3530" s="142" t="str">
        <f>+VLOOKUP($E3530,IGF_2018!$B$8:$Z$347,22,0)</f>
        <v>Alto</v>
      </c>
    </row>
    <row r="3531" spans="1:13" x14ac:dyDescent="0.3">
      <c r="A3531" s="139">
        <f t="shared" si="3565"/>
        <v>93</v>
      </c>
      <c r="B3531" s="148">
        <f t="shared" si="3567"/>
        <v>29</v>
      </c>
      <c r="D3531" s="149" t="str">
        <f>+VLOOKUP($A3531,mUNICIPIOS!$B$4:$F$343,2,0)</f>
        <v>Sololá</v>
      </c>
      <c r="E3531" s="149">
        <f>+VLOOKUP($A3531,mUNICIPIOS!$B$4:$F$343,3,0)</f>
        <v>708</v>
      </c>
      <c r="F3531" s="149" t="str">
        <f>+VLOOKUP($A3531,mUNICIPIOS!$B$4:$F$343,4,0)</f>
        <v>Concepción</v>
      </c>
      <c r="G3531" s="139" t="str">
        <f t="shared" ref="G3531:K3531" si="3597">+G3493</f>
        <v>05</v>
      </c>
      <c r="H3531" t="str">
        <f t="shared" si="3597"/>
        <v>IGF</v>
      </c>
      <c r="I3531" t="str">
        <f t="shared" si="3597"/>
        <v>Índice de Gestión Financiera</v>
      </c>
      <c r="J3531" t="str">
        <f t="shared" si="3597"/>
        <v>INDICE</v>
      </c>
      <c r="K3531">
        <f t="shared" si="3597"/>
        <v>0</v>
      </c>
      <c r="L3531" s="150">
        <f>+VLOOKUP($E3531,IGF_2018!$B$8:$Z$347,24,0)</f>
        <v>0.32326438902904842</v>
      </c>
      <c r="M3531" s="142" t="str">
        <f>+VLOOKUP($E3531,IGF_2018!$B$8:$Z$347,25,0)</f>
        <v>Medio bajo</v>
      </c>
    </row>
    <row r="3532" spans="1:13" x14ac:dyDescent="0.3">
      <c r="A3532" s="139">
        <f t="shared" si="3565"/>
        <v>93</v>
      </c>
      <c r="B3532" s="148">
        <f t="shared" si="3567"/>
        <v>30</v>
      </c>
      <c r="D3532" s="149" t="str">
        <f>+VLOOKUP($A3532,mUNICIPIOS!$B$4:$F$343,2,0)</f>
        <v>Sololá</v>
      </c>
      <c r="E3532" s="149">
        <f>+VLOOKUP($A3532,mUNICIPIOS!$B$4:$F$343,3,0)</f>
        <v>708</v>
      </c>
      <c r="F3532" s="149" t="str">
        <f>+VLOOKUP($A3532,mUNICIPIOS!$B$4:$F$343,4,0)</f>
        <v>Concepción</v>
      </c>
      <c r="G3532" s="139" t="str">
        <f t="shared" ref="G3532:K3532" si="3598">+G3494</f>
        <v>06</v>
      </c>
      <c r="H3532" t="str">
        <f t="shared" si="3598"/>
        <v>IGE</v>
      </c>
      <c r="I3532" t="str">
        <f t="shared" si="3598"/>
        <v>Índice de Gestión Estratégica</v>
      </c>
      <c r="J3532" t="str">
        <f t="shared" si="3598"/>
        <v>06-01</v>
      </c>
      <c r="K3532" t="str">
        <f t="shared" si="3598"/>
        <v>Ejecución del Plan Operativo Anual  (POA)</v>
      </c>
      <c r="L3532" s="150">
        <f>+VLOOKUP($E3532,IGE_2018!$B$8:$Z$347,3,0)</f>
        <v>0</v>
      </c>
      <c r="M3532" s="142" t="str">
        <f>+VLOOKUP($E3532,IGE_2018!$B$8:$Z$347,4,0)</f>
        <v>Bajo</v>
      </c>
    </row>
    <row r="3533" spans="1:13" x14ac:dyDescent="0.3">
      <c r="A3533" s="139">
        <f t="shared" si="3565"/>
        <v>93</v>
      </c>
      <c r="B3533" s="148">
        <f t="shared" si="3567"/>
        <v>31</v>
      </c>
      <c r="D3533" s="149" t="str">
        <f>+VLOOKUP($A3533,mUNICIPIOS!$B$4:$F$343,2,0)</f>
        <v>Sololá</v>
      </c>
      <c r="E3533" s="149">
        <f>+VLOOKUP($A3533,mUNICIPIOS!$B$4:$F$343,3,0)</f>
        <v>708</v>
      </c>
      <c r="F3533" s="149" t="str">
        <f>+VLOOKUP($A3533,mUNICIPIOS!$B$4:$F$343,4,0)</f>
        <v>Concepción</v>
      </c>
      <c r="G3533" s="139" t="str">
        <f t="shared" ref="G3533:K3533" si="3599">+G3495</f>
        <v>06</v>
      </c>
      <c r="H3533" t="str">
        <f t="shared" si="3599"/>
        <v>IGE</v>
      </c>
      <c r="I3533" t="str">
        <f t="shared" si="3599"/>
        <v>Índice de Gestión Estratégica</v>
      </c>
      <c r="J3533" t="str">
        <f t="shared" si="3599"/>
        <v>06-02</v>
      </c>
      <c r="K3533" t="str">
        <f t="shared" si="3599"/>
        <v>Relación Plan de Desarrollo Municipal y Ordenamiento Territorial (PDM-OT) - Plan Estratégico Institucional (PEI) - Plan Operativo Multianual (POM) - Plan Operativo Anual (POA)</v>
      </c>
      <c r="L3533" s="150">
        <f>+VLOOKUP($E3533,IGE_2018!$B$8:$Z$347,6,0)</f>
        <v>0</v>
      </c>
      <c r="M3533" s="142" t="str">
        <f>+VLOOKUP($E3533,IGE_2018!$B$8:$Z$347,7,0)</f>
        <v>Bajo</v>
      </c>
    </row>
    <row r="3534" spans="1:13" x14ac:dyDescent="0.3">
      <c r="A3534" s="139">
        <f t="shared" si="3565"/>
        <v>93</v>
      </c>
      <c r="B3534" s="148">
        <f t="shared" si="3567"/>
        <v>32</v>
      </c>
      <c r="D3534" s="149" t="str">
        <f>+VLOOKUP($A3534,mUNICIPIOS!$B$4:$F$343,2,0)</f>
        <v>Sololá</v>
      </c>
      <c r="E3534" s="149">
        <f>+VLOOKUP($A3534,mUNICIPIOS!$B$4:$F$343,3,0)</f>
        <v>708</v>
      </c>
      <c r="F3534" s="149" t="str">
        <f>+VLOOKUP($A3534,mUNICIPIOS!$B$4:$F$343,4,0)</f>
        <v>Concepción</v>
      </c>
      <c r="G3534" s="139" t="str">
        <f t="shared" ref="G3534:K3534" si="3600">+G3496</f>
        <v>06</v>
      </c>
      <c r="H3534" t="str">
        <f t="shared" si="3600"/>
        <v>IGE</v>
      </c>
      <c r="I3534" t="str">
        <f t="shared" si="3600"/>
        <v>Índice de Gestión Estratégica</v>
      </c>
      <c r="J3534" t="str">
        <f t="shared" si="3600"/>
        <v>06-03</v>
      </c>
      <c r="K3534" t="str">
        <f t="shared" si="3600"/>
        <v>Presupuesto de egresos relacionado a competencias municipales que responden a prioridades nacionales de desarrollo.</v>
      </c>
      <c r="L3534" s="150">
        <f>+VLOOKUP($E3534,IGE_2018!$B$8:$Z$347,9,0)</f>
        <v>0.43701137367082843</v>
      </c>
      <c r="M3534" s="142" t="str">
        <f>+VLOOKUP($E3534,IGE_2018!$B$8:$Z$347,10,0)</f>
        <v>Medio</v>
      </c>
    </row>
    <row r="3535" spans="1:13" x14ac:dyDescent="0.3">
      <c r="A3535" s="139">
        <f t="shared" si="3565"/>
        <v>93</v>
      </c>
      <c r="B3535" s="148">
        <f t="shared" si="3567"/>
        <v>33</v>
      </c>
      <c r="D3535" s="149" t="str">
        <f>+VLOOKUP($A3535,mUNICIPIOS!$B$4:$F$343,2,0)</f>
        <v>Sololá</v>
      </c>
      <c r="E3535" s="149">
        <f>+VLOOKUP($A3535,mUNICIPIOS!$B$4:$F$343,3,0)</f>
        <v>708</v>
      </c>
      <c r="F3535" s="149" t="str">
        <f>+VLOOKUP($A3535,mUNICIPIOS!$B$4:$F$343,4,0)</f>
        <v>Concepción</v>
      </c>
      <c r="G3535" s="139" t="str">
        <f t="shared" ref="G3535:K3535" si="3601">+G3497</f>
        <v>06</v>
      </c>
      <c r="H3535" t="str">
        <f t="shared" si="3601"/>
        <v>IGE</v>
      </c>
      <c r="I3535" t="str">
        <f t="shared" si="3601"/>
        <v>Índice de Gestión Estratégica</v>
      </c>
      <c r="J3535" t="str">
        <f t="shared" si="3601"/>
        <v>06-04</v>
      </c>
      <c r="K3535" t="str">
        <f t="shared" si="3601"/>
        <v>Institucionalización de la gestión ordenada del territorio</v>
      </c>
      <c r="L3535" s="150">
        <f>+VLOOKUP($E3535,IGE_2018!$B$8:$Z$347,12,0)</f>
        <v>0</v>
      </c>
      <c r="M3535" s="142" t="str">
        <f>+VLOOKUP($E3535,IGE_2018!$B$8:$Z$347,13,0)</f>
        <v>Bajo</v>
      </c>
    </row>
    <row r="3536" spans="1:13" x14ac:dyDescent="0.3">
      <c r="A3536" s="139">
        <f t="shared" si="3565"/>
        <v>93</v>
      </c>
      <c r="B3536" s="148">
        <f t="shared" si="3567"/>
        <v>34</v>
      </c>
      <c r="D3536" s="149" t="str">
        <f>+VLOOKUP($A3536,mUNICIPIOS!$B$4:$F$343,2,0)</f>
        <v>Sololá</v>
      </c>
      <c r="E3536" s="149">
        <f>+VLOOKUP($A3536,mUNICIPIOS!$B$4:$F$343,3,0)</f>
        <v>708</v>
      </c>
      <c r="F3536" s="149" t="str">
        <f>+VLOOKUP($A3536,mUNICIPIOS!$B$4:$F$343,4,0)</f>
        <v>Concepción</v>
      </c>
      <c r="G3536" s="139" t="str">
        <f t="shared" ref="G3536:K3536" si="3602">+G3498</f>
        <v>06</v>
      </c>
      <c r="H3536" t="str">
        <f t="shared" si="3602"/>
        <v>IGE</v>
      </c>
      <c r="I3536" t="str">
        <f t="shared" si="3602"/>
        <v>Índice de Gestión Estratégica</v>
      </c>
      <c r="J3536" t="str">
        <f t="shared" si="3602"/>
        <v>06-05</v>
      </c>
      <c r="K3536" t="str">
        <f t="shared" si="3602"/>
        <v>Acciones para la gestión ordenada del territorio</v>
      </c>
      <c r="L3536" s="150">
        <f>+VLOOKUP($E3536,IGE_2018!$B$8:$Z$347,15,0)</f>
        <v>0</v>
      </c>
      <c r="M3536" s="142" t="str">
        <f>+VLOOKUP($E3536,IGE_2018!$B$8:$Z$347,16,0)</f>
        <v>Bajo</v>
      </c>
    </row>
    <row r="3537" spans="1:13" x14ac:dyDescent="0.3">
      <c r="A3537" s="139">
        <f t="shared" si="3565"/>
        <v>93</v>
      </c>
      <c r="B3537" s="148">
        <f t="shared" si="3567"/>
        <v>35</v>
      </c>
      <c r="D3537" s="149" t="str">
        <f>+VLOOKUP($A3537,mUNICIPIOS!$B$4:$F$343,2,0)</f>
        <v>Sololá</v>
      </c>
      <c r="E3537" s="149">
        <f>+VLOOKUP($A3537,mUNICIPIOS!$B$4:$F$343,3,0)</f>
        <v>708</v>
      </c>
      <c r="F3537" s="149" t="str">
        <f>+VLOOKUP($A3537,mUNICIPIOS!$B$4:$F$343,4,0)</f>
        <v>Concepción</v>
      </c>
      <c r="G3537" s="139" t="str">
        <f t="shared" ref="G3537:K3537" si="3603">+G3499</f>
        <v>06</v>
      </c>
      <c r="H3537" t="str">
        <f t="shared" si="3603"/>
        <v>IGE</v>
      </c>
      <c r="I3537" t="str">
        <f t="shared" si="3603"/>
        <v>Índice de Gestión Estratégica</v>
      </c>
      <c r="J3537" t="str">
        <f t="shared" si="3603"/>
        <v>06-06</v>
      </c>
      <c r="K3537" t="str">
        <f t="shared" si="3603"/>
        <v>Gestión de riesgo en la formulación de proyectos derivados de la planificación operativa anual</v>
      </c>
      <c r="L3537" s="150">
        <f>+VLOOKUP($E3537,IGE_2018!$B$8:$Z$347,18,0)</f>
        <v>0</v>
      </c>
      <c r="M3537" s="142" t="str">
        <f>+VLOOKUP($E3537,IGE_2018!$B$8:$Z$347,19,0)</f>
        <v>Bajo</v>
      </c>
    </row>
    <row r="3538" spans="1:13" x14ac:dyDescent="0.3">
      <c r="A3538" s="139">
        <f t="shared" si="3565"/>
        <v>93</v>
      </c>
      <c r="B3538" s="148">
        <f t="shared" si="3567"/>
        <v>36</v>
      </c>
      <c r="D3538" s="149" t="str">
        <f>+VLOOKUP($A3538,mUNICIPIOS!$B$4:$F$343,2,0)</f>
        <v>Sololá</v>
      </c>
      <c r="E3538" s="149">
        <f>+VLOOKUP($A3538,mUNICIPIOS!$B$4:$F$343,3,0)</f>
        <v>708</v>
      </c>
      <c r="F3538" s="149" t="str">
        <f>+VLOOKUP($A3538,mUNICIPIOS!$B$4:$F$343,4,0)</f>
        <v>Concepción</v>
      </c>
      <c r="G3538" s="139" t="str">
        <f t="shared" ref="G3538:K3538" si="3604">+G3500</f>
        <v>06</v>
      </c>
      <c r="H3538" t="str">
        <f t="shared" si="3604"/>
        <v>IGE</v>
      </c>
      <c r="I3538" t="str">
        <f t="shared" si="3604"/>
        <v>Índice de Gestión Estratégica</v>
      </c>
      <c r="J3538" t="str">
        <f t="shared" si="3604"/>
        <v>06-07</v>
      </c>
      <c r="K3538" t="str">
        <f t="shared" si="3604"/>
        <v>Ingresos por servicios ambientales en relación a los ingresos propios sin regalías</v>
      </c>
      <c r="L3538" s="150">
        <f>+VLOOKUP($E3538,IGE_2018!$B$8:$Z$347,21,0)</f>
        <v>9.8670674143206769E-5</v>
      </c>
      <c r="M3538" s="142" t="str">
        <f>+VLOOKUP($E3538,IGE_2018!$B$8:$Z$347,22,0)</f>
        <v>Bajo</v>
      </c>
    </row>
    <row r="3539" spans="1:13" x14ac:dyDescent="0.3">
      <c r="A3539" s="139">
        <f t="shared" si="3565"/>
        <v>93</v>
      </c>
      <c r="B3539" s="148">
        <f t="shared" si="3567"/>
        <v>37</v>
      </c>
      <c r="D3539" s="149" t="str">
        <f>+VLOOKUP($A3539,mUNICIPIOS!$B$4:$F$343,2,0)</f>
        <v>Sololá</v>
      </c>
      <c r="E3539" s="149">
        <f>+VLOOKUP($A3539,mUNICIPIOS!$B$4:$F$343,3,0)</f>
        <v>708</v>
      </c>
      <c r="F3539" s="149" t="str">
        <f>+VLOOKUP($A3539,mUNICIPIOS!$B$4:$F$343,4,0)</f>
        <v>Concepción</v>
      </c>
      <c r="G3539" s="139" t="str">
        <f t="shared" ref="G3539:K3539" si="3605">+G3501</f>
        <v>06</v>
      </c>
      <c r="H3539" t="str">
        <f t="shared" si="3605"/>
        <v>IGE</v>
      </c>
      <c r="I3539" t="str">
        <f t="shared" si="3605"/>
        <v>Índice de Gestión Estratégica</v>
      </c>
      <c r="J3539" t="str">
        <f t="shared" si="3605"/>
        <v>INDICE</v>
      </c>
      <c r="K3539">
        <f t="shared" si="3605"/>
        <v>0</v>
      </c>
      <c r="L3539" s="150">
        <f>+VLOOKUP($E3539,IGE_2018!$B$8:$Z$347,24,0)</f>
        <v>0.10926271048512143</v>
      </c>
      <c r="M3539" s="142" t="str">
        <f>+VLOOKUP($E3539,IGE_2018!$B$8:$Z$347,25,0)</f>
        <v>Bajo</v>
      </c>
    </row>
    <row r="3540" spans="1:13" x14ac:dyDescent="0.3">
      <c r="A3540" s="139">
        <f t="shared" si="3565"/>
        <v>93</v>
      </c>
      <c r="B3540" s="148">
        <f t="shared" si="3567"/>
        <v>38</v>
      </c>
      <c r="D3540" s="149" t="str">
        <f>+VLOOKUP($A3540,mUNICIPIOS!$B$4:$F$343,2,0)</f>
        <v>Sololá</v>
      </c>
      <c r="E3540" s="149">
        <f>+VLOOKUP($A3540,mUNICIPIOS!$B$4:$F$343,3,0)</f>
        <v>708</v>
      </c>
      <c r="F3540" s="149" t="str">
        <f>+VLOOKUP($A3540,mUNICIPIOS!$B$4:$F$343,4,0)</f>
        <v>Concepción</v>
      </c>
      <c r="G3540" s="139" t="str">
        <f t="shared" ref="G3540:K3540" si="3606">+G3502</f>
        <v>RANKING</v>
      </c>
      <c r="H3540" t="str">
        <f t="shared" si="3606"/>
        <v>RGM</v>
      </c>
      <c r="I3540" t="str">
        <f t="shared" si="3606"/>
        <v>Ranking de la Gestión Municipal 2018</v>
      </c>
      <c r="J3540" t="str">
        <f t="shared" si="3606"/>
        <v>RANKING</v>
      </c>
      <c r="K3540">
        <f t="shared" si="3606"/>
        <v>0</v>
      </c>
      <c r="L3540" s="151">
        <f>+VLOOKUP($E3540,Resultados_generales!$C$8:$AE$347,27,0)</f>
        <v>0.21671633412487493</v>
      </c>
      <c r="M3540" t="str">
        <f>+VLOOKUP($E3540,Resultados_generales!$C$8:$AE$347,28,0)</f>
        <v>Medio bajo</v>
      </c>
    </row>
    <row r="3541" spans="1:13" x14ac:dyDescent="0.3">
      <c r="A3541" s="139">
        <f t="shared" si="3565"/>
        <v>94</v>
      </c>
      <c r="B3541" s="148">
        <f t="shared" si="3567"/>
        <v>1</v>
      </c>
      <c r="D3541" s="149" t="str">
        <f>+VLOOKUP($A3541,mUNICIPIOS!$B$4:$F$343,2,0)</f>
        <v>Sololá</v>
      </c>
      <c r="E3541" s="149">
        <f>+VLOOKUP($A3541,mUNICIPIOS!$B$4:$F$343,3,0)</f>
        <v>709</v>
      </c>
      <c r="F3541" s="149" t="str">
        <f>+VLOOKUP($A3541,mUNICIPIOS!$B$4:$F$343,4,0)</f>
        <v>San Andrés Semetabaj</v>
      </c>
      <c r="G3541" s="139" t="str">
        <f t="shared" ref="G3541:K3541" si="3607">+G3503</f>
        <v>01</v>
      </c>
      <c r="H3541" t="str">
        <f t="shared" si="3607"/>
        <v>IPC</v>
      </c>
      <c r="I3541" t="str">
        <f t="shared" si="3607"/>
        <v>Índice de Participación Ciudadana</v>
      </c>
      <c r="J3541" t="str">
        <f t="shared" si="3607"/>
        <v>01-01</v>
      </c>
      <c r="K3541" t="str">
        <f t="shared" si="3607"/>
        <v>Número de reuniones del COMUDE en el año de la medición.</v>
      </c>
      <c r="L3541" s="150">
        <f>+VLOOKUP($E3541,IPC_2018!$B$8:$T$347,3,0)</f>
        <v>0.41666666666666669</v>
      </c>
      <c r="M3541" s="142" t="str">
        <f>+VLOOKUP($E3541,IPC_2018!$B$8:$T$347,4,0)</f>
        <v>Medio</v>
      </c>
    </row>
    <row r="3542" spans="1:13" x14ac:dyDescent="0.3">
      <c r="A3542" s="139">
        <f t="shared" si="3565"/>
        <v>94</v>
      </c>
      <c r="B3542" s="148">
        <f t="shared" si="3567"/>
        <v>2</v>
      </c>
      <c r="D3542" s="149" t="str">
        <f>+VLOOKUP($A3542,mUNICIPIOS!$B$4:$F$343,2,0)</f>
        <v>Sololá</v>
      </c>
      <c r="E3542" s="149">
        <f>+VLOOKUP($A3542,mUNICIPIOS!$B$4:$F$343,3,0)</f>
        <v>709</v>
      </c>
      <c r="F3542" s="149" t="str">
        <f>+VLOOKUP($A3542,mUNICIPIOS!$B$4:$F$343,4,0)</f>
        <v>San Andrés Semetabaj</v>
      </c>
      <c r="G3542" s="139" t="str">
        <f t="shared" ref="G3542:K3542" si="3608">+G3504</f>
        <v>01</v>
      </c>
      <c r="H3542" t="str">
        <f t="shared" si="3608"/>
        <v>IPC</v>
      </c>
      <c r="I3542" t="str">
        <f t="shared" si="3608"/>
        <v>Índice de Participación Ciudadana</v>
      </c>
      <c r="J3542" t="str">
        <f t="shared" si="3608"/>
        <v>01-02</v>
      </c>
      <c r="K3542" t="str">
        <f t="shared" si="3608"/>
        <v>Participación de Alcaldes, Concejales y Síndicos determinados o designados en el COMUDE</v>
      </c>
      <c r="L3542" s="150">
        <f>+VLOOKUP($E3542,IPC_2018!$B$8:$T$347,6,0)</f>
        <v>0.5</v>
      </c>
      <c r="M3542" s="142" t="str">
        <f>+VLOOKUP($E3542,IPC_2018!$B$8:$T$347,7,0)</f>
        <v>Medio</v>
      </c>
    </row>
    <row r="3543" spans="1:13" x14ac:dyDescent="0.3">
      <c r="A3543" s="139">
        <f t="shared" si="3565"/>
        <v>94</v>
      </c>
      <c r="B3543" s="148">
        <f t="shared" si="3567"/>
        <v>3</v>
      </c>
      <c r="D3543" s="149" t="str">
        <f>+VLOOKUP($A3543,mUNICIPIOS!$B$4:$F$343,2,0)</f>
        <v>Sololá</v>
      </c>
      <c r="E3543" s="149">
        <f>+VLOOKUP($A3543,mUNICIPIOS!$B$4:$F$343,3,0)</f>
        <v>709</v>
      </c>
      <c r="F3543" s="149" t="str">
        <f>+VLOOKUP($A3543,mUNICIPIOS!$B$4:$F$343,4,0)</f>
        <v>San Andrés Semetabaj</v>
      </c>
      <c r="G3543" s="139" t="str">
        <f t="shared" ref="G3543:K3543" si="3609">+G3505</f>
        <v>01</v>
      </c>
      <c r="H3543" t="str">
        <f t="shared" si="3609"/>
        <v>IPC</v>
      </c>
      <c r="I3543" t="str">
        <f t="shared" si="3609"/>
        <v>Índice de Participación Ciudadana</v>
      </c>
      <c r="J3543" t="str">
        <f t="shared" si="3609"/>
        <v>01-03</v>
      </c>
      <c r="K3543" t="str">
        <f t="shared" si="3609"/>
        <v>Participación  de organizaciones de jóvenes, mujeres, pueblos mayas, xincas, garífunas, y otras organizaciones en el Comude</v>
      </c>
      <c r="L3543" s="150">
        <f>+VLOOKUP($E3543,IPC_2018!$B$8:$T$347,9,0)</f>
        <v>0</v>
      </c>
      <c r="M3543" s="142" t="str">
        <f>+VLOOKUP($E3543,IPC_2018!$B$8:$T$347,10,0)</f>
        <v>Bajo</v>
      </c>
    </row>
    <row r="3544" spans="1:13" x14ac:dyDescent="0.3">
      <c r="A3544" s="139">
        <f t="shared" si="3565"/>
        <v>94</v>
      </c>
      <c r="B3544" s="148">
        <f t="shared" si="3567"/>
        <v>4</v>
      </c>
      <c r="D3544" s="149" t="str">
        <f>+VLOOKUP($A3544,mUNICIPIOS!$B$4:$F$343,2,0)</f>
        <v>Sololá</v>
      </c>
      <c r="E3544" s="149">
        <f>+VLOOKUP($A3544,mUNICIPIOS!$B$4:$F$343,3,0)</f>
        <v>709</v>
      </c>
      <c r="F3544" s="149" t="str">
        <f>+VLOOKUP($A3544,mUNICIPIOS!$B$4:$F$343,4,0)</f>
        <v>San Andrés Semetabaj</v>
      </c>
      <c r="G3544" s="139" t="str">
        <f t="shared" ref="G3544:K3544" si="3610">+G3506</f>
        <v>01</v>
      </c>
      <c r="H3544" t="str">
        <f t="shared" si="3610"/>
        <v>IPC</v>
      </c>
      <c r="I3544" t="str">
        <f t="shared" si="3610"/>
        <v>Índice de Participación Ciudadana</v>
      </c>
      <c r="J3544" t="str">
        <f t="shared" si="3610"/>
        <v>01-04</v>
      </c>
      <c r="K3544" t="str">
        <f t="shared" si="3610"/>
        <v>Representatividad territorial del Comude.</v>
      </c>
      <c r="L3544" s="150">
        <f>+VLOOKUP($E3544,IPC_2018!$B$8:$T$347,12,0)</f>
        <v>0.64444444444444438</v>
      </c>
      <c r="M3544" s="142" t="str">
        <f>+VLOOKUP($E3544,IPC_2018!$B$8:$T$347,13,0)</f>
        <v>Medio alto</v>
      </c>
    </row>
    <row r="3545" spans="1:13" x14ac:dyDescent="0.3">
      <c r="A3545" s="139">
        <f t="shared" si="3565"/>
        <v>94</v>
      </c>
      <c r="B3545" s="148">
        <f t="shared" si="3567"/>
        <v>5</v>
      </c>
      <c r="D3545" s="149" t="str">
        <f>+VLOOKUP($A3545,mUNICIPIOS!$B$4:$F$343,2,0)</f>
        <v>Sololá</v>
      </c>
      <c r="E3545" s="149">
        <f>+VLOOKUP($A3545,mUNICIPIOS!$B$4:$F$343,3,0)</f>
        <v>709</v>
      </c>
      <c r="F3545" s="149" t="str">
        <f>+VLOOKUP($A3545,mUNICIPIOS!$B$4:$F$343,4,0)</f>
        <v>San Andrés Semetabaj</v>
      </c>
      <c r="G3545" s="139" t="str">
        <f t="shared" ref="G3545:K3545" si="3611">+G3507</f>
        <v>01</v>
      </c>
      <c r="H3545" t="str">
        <f t="shared" si="3611"/>
        <v>IPC</v>
      </c>
      <c r="I3545" t="str">
        <f t="shared" si="3611"/>
        <v>Índice de Participación Ciudadana</v>
      </c>
      <c r="J3545" t="str">
        <f t="shared" si="3611"/>
        <v>01-05</v>
      </c>
      <c r="K3545" t="str">
        <f t="shared" si="3611"/>
        <v>Funcionamiento del Comude</v>
      </c>
      <c r="L3545" s="150">
        <f>+VLOOKUP($E3545,IPC_2018!$B$8:$T$347,15,0)</f>
        <v>0.38427561851034475</v>
      </c>
      <c r="M3545" s="142" t="str">
        <f>+VLOOKUP($E3545,IPC_2018!$B$8:$T$347,16,0)</f>
        <v>Medio bajo</v>
      </c>
    </row>
    <row r="3546" spans="1:13" x14ac:dyDescent="0.3">
      <c r="A3546" s="139">
        <f t="shared" si="3565"/>
        <v>94</v>
      </c>
      <c r="B3546" s="148">
        <f t="shared" si="3567"/>
        <v>6</v>
      </c>
      <c r="D3546" s="149" t="str">
        <f>+VLOOKUP($A3546,mUNICIPIOS!$B$4:$F$343,2,0)</f>
        <v>Sololá</v>
      </c>
      <c r="E3546" s="149">
        <f>+VLOOKUP($A3546,mUNICIPIOS!$B$4:$F$343,3,0)</f>
        <v>709</v>
      </c>
      <c r="F3546" s="149" t="str">
        <f>+VLOOKUP($A3546,mUNICIPIOS!$B$4:$F$343,4,0)</f>
        <v>San Andrés Semetabaj</v>
      </c>
      <c r="G3546" s="139" t="str">
        <f t="shared" ref="G3546:K3546" si="3612">+G3508</f>
        <v>01</v>
      </c>
      <c r="H3546" t="str">
        <f t="shared" si="3612"/>
        <v>IPC</v>
      </c>
      <c r="I3546" t="str">
        <f t="shared" si="3612"/>
        <v>Índice de Participación Ciudadana</v>
      </c>
      <c r="J3546" t="str">
        <f t="shared" si="3612"/>
        <v>INDICE</v>
      </c>
      <c r="K3546">
        <f t="shared" si="3612"/>
        <v>0</v>
      </c>
      <c r="L3546" s="150">
        <f>+VLOOKUP($E3546,IPC_2018!$B$8:$T$347,18,0)</f>
        <v>0.39389134277655169</v>
      </c>
      <c r="M3546" s="142" t="str">
        <f>+VLOOKUP($E3546,IPC_2018!$B$8:$T$347,19,0)</f>
        <v>Medio bajo</v>
      </c>
    </row>
    <row r="3547" spans="1:13" x14ac:dyDescent="0.3">
      <c r="A3547" s="139">
        <f t="shared" si="3565"/>
        <v>94</v>
      </c>
      <c r="B3547" s="148">
        <f t="shared" si="3567"/>
        <v>7</v>
      </c>
      <c r="D3547" s="149" t="str">
        <f>+VLOOKUP($A3547,mUNICIPIOS!$B$4:$F$343,2,0)</f>
        <v>Sololá</v>
      </c>
      <c r="E3547" s="149">
        <f>+VLOOKUP($A3547,mUNICIPIOS!$B$4:$F$343,3,0)</f>
        <v>709</v>
      </c>
      <c r="F3547" s="149" t="str">
        <f>+VLOOKUP($A3547,mUNICIPIOS!$B$4:$F$343,4,0)</f>
        <v>San Andrés Semetabaj</v>
      </c>
      <c r="G3547" s="139" t="str">
        <f t="shared" ref="G3547:K3547" si="3613">+G3509</f>
        <v>02</v>
      </c>
      <c r="H3547" t="str">
        <f t="shared" si="3613"/>
        <v>IIC</v>
      </c>
      <c r="I3547" t="str">
        <f t="shared" si="3613"/>
        <v>Índice de Información a la Ciudadanía</v>
      </c>
      <c r="J3547" t="str">
        <f t="shared" si="3613"/>
        <v>02-01</v>
      </c>
      <c r="K3547" t="str">
        <f t="shared" si="3613"/>
        <v>Rendición de cuentas cuatrimestral y anual al Comude enfocadas en resultados.</v>
      </c>
      <c r="L3547" s="150">
        <f>+VLOOKUP($E3547,IIC_2018!$B$8:$Q$347,3,0)</f>
        <v>0.4</v>
      </c>
      <c r="M3547" s="142" t="str">
        <f>+VLOOKUP($E3547,IIC_2018!$B$8:$Q$347,4,0)</f>
        <v>Medio bajo</v>
      </c>
    </row>
    <row r="3548" spans="1:13" x14ac:dyDescent="0.3">
      <c r="A3548" s="139">
        <f t="shared" si="3565"/>
        <v>94</v>
      </c>
      <c r="B3548" s="148">
        <f t="shared" si="3567"/>
        <v>8</v>
      </c>
      <c r="D3548" s="149" t="str">
        <f>+VLOOKUP($A3548,mUNICIPIOS!$B$4:$F$343,2,0)</f>
        <v>Sololá</v>
      </c>
      <c r="E3548" s="149">
        <f>+VLOOKUP($A3548,mUNICIPIOS!$B$4:$F$343,3,0)</f>
        <v>709</v>
      </c>
      <c r="F3548" s="149" t="str">
        <f>+VLOOKUP($A3548,mUNICIPIOS!$B$4:$F$343,4,0)</f>
        <v>San Andrés Semetabaj</v>
      </c>
      <c r="G3548" s="139" t="str">
        <f t="shared" ref="G3548:K3548" si="3614">+G3510</f>
        <v>02</v>
      </c>
      <c r="H3548" t="str">
        <f t="shared" si="3614"/>
        <v>IIC</v>
      </c>
      <c r="I3548" t="str">
        <f t="shared" si="3614"/>
        <v>Índice de Información a la Ciudadanía</v>
      </c>
      <c r="J3548" t="str">
        <f t="shared" si="3614"/>
        <v>02-02</v>
      </c>
      <c r="K3548" t="str">
        <f t="shared" si="3614"/>
        <v>Información presupuestaria y otra información brindada a la ciudadanía disponible en medios locales de comunicación.</v>
      </c>
      <c r="L3548" s="150">
        <f>+VLOOKUP($E3548,IIC_2018!$B$8:$Q$347,6,0)</f>
        <v>0.375</v>
      </c>
      <c r="M3548" s="142" t="str">
        <f>+VLOOKUP($E3548,IIC_2018!$B$8:$Q$347,7,0)</f>
        <v>Medio bajo</v>
      </c>
    </row>
    <row r="3549" spans="1:13" x14ac:dyDescent="0.3">
      <c r="A3549" s="139">
        <f t="shared" si="3565"/>
        <v>94</v>
      </c>
      <c r="B3549" s="148">
        <f t="shared" si="3567"/>
        <v>9</v>
      </c>
      <c r="D3549" s="149" t="str">
        <f>+VLOOKUP($A3549,mUNICIPIOS!$B$4:$F$343,2,0)</f>
        <v>Sololá</v>
      </c>
      <c r="E3549" s="149">
        <f>+VLOOKUP($A3549,mUNICIPIOS!$B$4:$F$343,3,0)</f>
        <v>709</v>
      </c>
      <c r="F3549" s="149" t="str">
        <f>+VLOOKUP($A3549,mUNICIPIOS!$B$4:$F$343,4,0)</f>
        <v>San Andrés Semetabaj</v>
      </c>
      <c r="G3549" s="139" t="str">
        <f t="shared" ref="G3549:K3549" si="3615">+G3511</f>
        <v>02</v>
      </c>
      <c r="H3549" t="str">
        <f t="shared" si="3615"/>
        <v>IIC</v>
      </c>
      <c r="I3549" t="str">
        <f t="shared" si="3615"/>
        <v>Índice de Información a la Ciudadanía</v>
      </c>
      <c r="J3549" t="str">
        <f t="shared" si="3615"/>
        <v>02-03</v>
      </c>
      <c r="K3549" t="str">
        <f t="shared" si="3615"/>
        <v>Información pública de oficio actualizada y disponible de acuerdo a la LAIP y uso de internet.</v>
      </c>
      <c r="L3549" s="150">
        <f>+VLOOKUP($E3549,IIC_2018!$B$8:$Q$347,9,0)</f>
        <v>0.88</v>
      </c>
      <c r="M3549" s="142" t="str">
        <f>+VLOOKUP($E3549,IIC_2018!$B$8:$Q$347,10,0)</f>
        <v>Alto</v>
      </c>
    </row>
    <row r="3550" spans="1:13" x14ac:dyDescent="0.3">
      <c r="A3550" s="139">
        <f t="shared" si="3565"/>
        <v>94</v>
      </c>
      <c r="B3550" s="148">
        <f t="shared" si="3567"/>
        <v>10</v>
      </c>
      <c r="D3550" s="149" t="str">
        <f>+VLOOKUP($A3550,mUNICIPIOS!$B$4:$F$343,2,0)</f>
        <v>Sololá</v>
      </c>
      <c r="E3550" s="149">
        <f>+VLOOKUP($A3550,mUNICIPIOS!$B$4:$F$343,3,0)</f>
        <v>709</v>
      </c>
      <c r="F3550" s="149" t="str">
        <f>+VLOOKUP($A3550,mUNICIPIOS!$B$4:$F$343,4,0)</f>
        <v>San Andrés Semetabaj</v>
      </c>
      <c r="G3550" s="139" t="str">
        <f t="shared" ref="G3550:K3550" si="3616">+G3512</f>
        <v>02</v>
      </c>
      <c r="H3550" t="str">
        <f t="shared" si="3616"/>
        <v>IIC</v>
      </c>
      <c r="I3550" t="str">
        <f t="shared" si="3616"/>
        <v>Índice de Información a la Ciudadanía</v>
      </c>
      <c r="J3550" t="str">
        <f t="shared" si="3616"/>
        <v>02-04</v>
      </c>
      <c r="K3550" t="str">
        <f t="shared" si="3616"/>
        <v>Relación del monto contratado por medio de Guate compras con el total del presupuesto de egresos vigente.</v>
      </c>
      <c r="L3550" s="150">
        <f>+VLOOKUP($E3550,IIC_2018!$B$8:$Q$347,12,0)</f>
        <v>0.5142813562502011</v>
      </c>
      <c r="M3550" s="142" t="str">
        <f>+VLOOKUP($E3550,IIC_2018!$B$8:$Q$347,13,0)</f>
        <v>Medio</v>
      </c>
    </row>
    <row r="3551" spans="1:13" x14ac:dyDescent="0.3">
      <c r="A3551" s="139">
        <f t="shared" si="3565"/>
        <v>94</v>
      </c>
      <c r="B3551" s="148">
        <f t="shared" si="3567"/>
        <v>11</v>
      </c>
      <c r="D3551" s="149" t="str">
        <f>+VLOOKUP($A3551,mUNICIPIOS!$B$4:$F$343,2,0)</f>
        <v>Sololá</v>
      </c>
      <c r="E3551" s="149">
        <f>+VLOOKUP($A3551,mUNICIPIOS!$B$4:$F$343,3,0)</f>
        <v>709</v>
      </c>
      <c r="F3551" s="149" t="str">
        <f>+VLOOKUP($A3551,mUNICIPIOS!$B$4:$F$343,4,0)</f>
        <v>San Andrés Semetabaj</v>
      </c>
      <c r="G3551" s="139" t="str">
        <f t="shared" ref="G3551:K3551" si="3617">+G3513</f>
        <v>02</v>
      </c>
      <c r="H3551" t="str">
        <f t="shared" si="3617"/>
        <v>IIC</v>
      </c>
      <c r="I3551" t="str">
        <f t="shared" si="3617"/>
        <v>Índice de Información a la Ciudadanía</v>
      </c>
      <c r="J3551" t="str">
        <f t="shared" si="3617"/>
        <v>INDICE</v>
      </c>
      <c r="K3551">
        <f t="shared" si="3617"/>
        <v>0</v>
      </c>
      <c r="L3551" s="150">
        <f>+VLOOKUP($E3551,IIC_2018!$B$8:$Q$347,15,0)</f>
        <v>0.54232033906255028</v>
      </c>
      <c r="M3551" s="142" t="str">
        <f>+VLOOKUP($E3551,IIC_2018!$B$8:$Q$347,16,0)</f>
        <v>Medio</v>
      </c>
    </row>
    <row r="3552" spans="1:13" x14ac:dyDescent="0.3">
      <c r="A3552" s="139">
        <f t="shared" si="3565"/>
        <v>94</v>
      </c>
      <c r="B3552" s="148">
        <f t="shared" si="3567"/>
        <v>12</v>
      </c>
      <c r="D3552" s="149" t="str">
        <f>+VLOOKUP($A3552,mUNICIPIOS!$B$4:$F$343,2,0)</f>
        <v>Sololá</v>
      </c>
      <c r="E3552" s="149">
        <f>+VLOOKUP($A3552,mUNICIPIOS!$B$4:$F$343,3,0)</f>
        <v>709</v>
      </c>
      <c r="F3552" s="149" t="str">
        <f>+VLOOKUP($A3552,mUNICIPIOS!$B$4:$F$343,4,0)</f>
        <v>San Andrés Semetabaj</v>
      </c>
      <c r="G3552" s="139" t="str">
        <f t="shared" ref="G3552:K3552" si="3618">+G3514</f>
        <v>03</v>
      </c>
      <c r="H3552" t="str">
        <f t="shared" si="3618"/>
        <v>ISP</v>
      </c>
      <c r="I3552" t="str">
        <f t="shared" si="3618"/>
        <v>Índice de Servicios Públicos</v>
      </c>
      <c r="J3552" t="str">
        <f t="shared" si="3618"/>
        <v>03-01</v>
      </c>
      <c r="K3552" t="str">
        <f t="shared" si="3618"/>
        <v>Cobertura del servicio público de agua</v>
      </c>
      <c r="L3552" s="150">
        <f>+VLOOKUP($E3552,ISP_2018!$B$8:$T$347,3,0)</f>
        <v>0.23425925925925925</v>
      </c>
      <c r="M3552" s="142" t="str">
        <f>+VLOOKUP($E3552,ISP_2018!$B$8:$T$347,4,0)</f>
        <v>Medio bajo</v>
      </c>
    </row>
    <row r="3553" spans="1:13" x14ac:dyDescent="0.3">
      <c r="A3553" s="139">
        <f t="shared" si="3565"/>
        <v>94</v>
      </c>
      <c r="B3553" s="148">
        <f t="shared" si="3567"/>
        <v>13</v>
      </c>
      <c r="D3553" s="149" t="str">
        <f>+VLOOKUP($A3553,mUNICIPIOS!$B$4:$F$343,2,0)</f>
        <v>Sololá</v>
      </c>
      <c r="E3553" s="149">
        <f>+VLOOKUP($A3553,mUNICIPIOS!$B$4:$F$343,3,0)</f>
        <v>709</v>
      </c>
      <c r="F3553" s="149" t="str">
        <f>+VLOOKUP($A3553,mUNICIPIOS!$B$4:$F$343,4,0)</f>
        <v>San Andrés Semetabaj</v>
      </c>
      <c r="G3553" s="139" t="str">
        <f t="shared" ref="G3553:K3553" si="3619">+G3515</f>
        <v>03</v>
      </c>
      <c r="H3553" t="str">
        <f t="shared" si="3619"/>
        <v>ISP</v>
      </c>
      <c r="I3553" t="str">
        <f t="shared" si="3619"/>
        <v>Índice de Servicios Públicos</v>
      </c>
      <c r="J3553" t="str">
        <f t="shared" si="3619"/>
        <v>03-02</v>
      </c>
      <c r="K3553" t="str">
        <f t="shared" si="3619"/>
        <v>Control de la calidad del servicio público de agua</v>
      </c>
      <c r="L3553" s="150">
        <f>+VLOOKUP($E3553,ISP_2018!$B$8:$T$347,6,0)</f>
        <v>0.43333333333333335</v>
      </c>
      <c r="M3553" s="142" t="str">
        <f>+VLOOKUP($E3553,ISP_2018!$B$8:$T$347,7,0)</f>
        <v>Medio</v>
      </c>
    </row>
    <row r="3554" spans="1:13" x14ac:dyDescent="0.3">
      <c r="A3554" s="139">
        <f t="shared" si="3565"/>
        <v>94</v>
      </c>
      <c r="B3554" s="148">
        <f t="shared" si="3567"/>
        <v>14</v>
      </c>
      <c r="D3554" s="149" t="str">
        <f>+VLOOKUP($A3554,mUNICIPIOS!$B$4:$F$343,2,0)</f>
        <v>Sololá</v>
      </c>
      <c r="E3554" s="149">
        <f>+VLOOKUP($A3554,mUNICIPIOS!$B$4:$F$343,3,0)</f>
        <v>709</v>
      </c>
      <c r="F3554" s="149" t="str">
        <f>+VLOOKUP($A3554,mUNICIPIOS!$B$4:$F$343,4,0)</f>
        <v>San Andrés Semetabaj</v>
      </c>
      <c r="G3554" s="139" t="str">
        <f t="shared" ref="G3554:K3554" si="3620">+G3516</f>
        <v>03</v>
      </c>
      <c r="H3554" t="str">
        <f t="shared" si="3620"/>
        <v>ISP</v>
      </c>
      <c r="I3554" t="str">
        <f t="shared" si="3620"/>
        <v>Índice de Servicios Públicos</v>
      </c>
      <c r="J3554" t="str">
        <f t="shared" si="3620"/>
        <v>03-03</v>
      </c>
      <c r="K3554" t="str">
        <f t="shared" si="3620"/>
        <v>Disposición  y tratamiento  de aguas residuales</v>
      </c>
      <c r="L3554" s="150">
        <f>+VLOOKUP($E3554,ISP_2018!$B$8:$T$347,9,0)</f>
        <v>0.18213661144075147</v>
      </c>
      <c r="M3554" s="142" t="str">
        <f>+VLOOKUP($E3554,ISP_2018!$B$8:$T$347,10,0)</f>
        <v>Bajo</v>
      </c>
    </row>
    <row r="3555" spans="1:13" x14ac:dyDescent="0.3">
      <c r="A3555" s="139">
        <f t="shared" si="3565"/>
        <v>94</v>
      </c>
      <c r="B3555" s="148">
        <f t="shared" si="3567"/>
        <v>15</v>
      </c>
      <c r="D3555" s="149" t="str">
        <f>+VLOOKUP($A3555,mUNICIPIOS!$B$4:$F$343,2,0)</f>
        <v>Sololá</v>
      </c>
      <c r="E3555" s="149">
        <f>+VLOOKUP($A3555,mUNICIPIOS!$B$4:$F$343,3,0)</f>
        <v>709</v>
      </c>
      <c r="F3555" s="149" t="str">
        <f>+VLOOKUP($A3555,mUNICIPIOS!$B$4:$F$343,4,0)</f>
        <v>San Andrés Semetabaj</v>
      </c>
      <c r="G3555" s="139" t="str">
        <f t="shared" ref="G3555:K3555" si="3621">+G3517</f>
        <v>03</v>
      </c>
      <c r="H3555" t="str">
        <f t="shared" si="3621"/>
        <v>ISP</v>
      </c>
      <c r="I3555" t="str">
        <f t="shared" si="3621"/>
        <v>Índice de Servicios Públicos</v>
      </c>
      <c r="J3555" t="str">
        <f t="shared" si="3621"/>
        <v>03-04</v>
      </c>
      <c r="K3555" t="str">
        <f t="shared" si="3621"/>
        <v>Gestión y manejo de los residuos y desechos sólidos</v>
      </c>
      <c r="L3555" s="150">
        <f>+VLOOKUP($E3555,ISP_2018!$B$8:$T$347,12,0)</f>
        <v>0.13852715406313401</v>
      </c>
      <c r="M3555" s="142" t="str">
        <f>+VLOOKUP($E3555,ISP_2018!$B$8:$T$347,13,0)</f>
        <v>Bajo</v>
      </c>
    </row>
    <row r="3556" spans="1:13" x14ac:dyDescent="0.3">
      <c r="A3556" s="139">
        <f t="shared" si="3565"/>
        <v>94</v>
      </c>
      <c r="B3556" s="148">
        <f t="shared" si="3567"/>
        <v>16</v>
      </c>
      <c r="D3556" s="149" t="str">
        <f>+VLOOKUP($A3556,mUNICIPIOS!$B$4:$F$343,2,0)</f>
        <v>Sololá</v>
      </c>
      <c r="E3556" s="149">
        <f>+VLOOKUP($A3556,mUNICIPIOS!$B$4:$F$343,3,0)</f>
        <v>709</v>
      </c>
      <c r="F3556" s="149" t="str">
        <f>+VLOOKUP($A3556,mUNICIPIOS!$B$4:$F$343,4,0)</f>
        <v>San Andrés Semetabaj</v>
      </c>
      <c r="G3556" s="139" t="str">
        <f t="shared" ref="G3556:K3556" si="3622">+G3518</f>
        <v>03</v>
      </c>
      <c r="H3556" t="str">
        <f t="shared" si="3622"/>
        <v>ISP</v>
      </c>
      <c r="I3556" t="str">
        <f t="shared" si="3622"/>
        <v>Índice de Servicios Públicos</v>
      </c>
      <c r="J3556" t="str">
        <f t="shared" si="3622"/>
        <v>03-05</v>
      </c>
      <c r="K3556" t="str">
        <f t="shared" si="3622"/>
        <v>Gestión de servicios públicos municipales</v>
      </c>
      <c r="L3556" s="150">
        <f>+VLOOKUP($E3556,ISP_2018!$B$8:$T$347,15,0)</f>
        <v>0.45161290322580649</v>
      </c>
      <c r="M3556" s="142" t="str">
        <f>+VLOOKUP($E3556,ISP_2018!$B$8:$T$347,16,0)</f>
        <v>Medio</v>
      </c>
    </row>
    <row r="3557" spans="1:13" x14ac:dyDescent="0.3">
      <c r="A3557" s="139">
        <f t="shared" si="3565"/>
        <v>94</v>
      </c>
      <c r="B3557" s="148">
        <f t="shared" si="3567"/>
        <v>17</v>
      </c>
      <c r="D3557" s="149" t="str">
        <f>+VLOOKUP($A3557,mUNICIPIOS!$B$4:$F$343,2,0)</f>
        <v>Sololá</v>
      </c>
      <c r="E3557" s="149">
        <f>+VLOOKUP($A3557,mUNICIPIOS!$B$4:$F$343,3,0)</f>
        <v>709</v>
      </c>
      <c r="F3557" s="149" t="str">
        <f>+VLOOKUP($A3557,mUNICIPIOS!$B$4:$F$343,4,0)</f>
        <v>San Andrés Semetabaj</v>
      </c>
      <c r="G3557" s="139" t="str">
        <f t="shared" ref="G3557:K3557" si="3623">+G3519</f>
        <v>03</v>
      </c>
      <c r="H3557" t="str">
        <f t="shared" si="3623"/>
        <v>ISP</v>
      </c>
      <c r="I3557" t="str">
        <f t="shared" si="3623"/>
        <v>Índice de Servicios Públicos</v>
      </c>
      <c r="J3557" t="str">
        <f t="shared" si="3623"/>
        <v>INDICE</v>
      </c>
      <c r="K3557">
        <f t="shared" si="3623"/>
        <v>0</v>
      </c>
      <c r="L3557" s="150">
        <f>+VLOOKUP($E3557,ISP_2018!$B$8:$T$347,18,0)</f>
        <v>0.3078812596718643</v>
      </c>
      <c r="M3557" s="142" t="str">
        <f>+VLOOKUP($E3557,ISP_2018!$B$8:$T$347,19,0)</f>
        <v>Medio bajo</v>
      </c>
    </row>
    <row r="3558" spans="1:13" x14ac:dyDescent="0.3">
      <c r="A3558" s="139">
        <f t="shared" si="3565"/>
        <v>94</v>
      </c>
      <c r="B3558" s="148">
        <f t="shared" si="3567"/>
        <v>18</v>
      </c>
      <c r="D3558" s="149" t="str">
        <f>+VLOOKUP($A3558,mUNICIPIOS!$B$4:$F$343,2,0)</f>
        <v>Sololá</v>
      </c>
      <c r="E3558" s="149">
        <f>+VLOOKUP($A3558,mUNICIPIOS!$B$4:$F$343,3,0)</f>
        <v>709</v>
      </c>
      <c r="F3558" s="149" t="str">
        <f>+VLOOKUP($A3558,mUNICIPIOS!$B$4:$F$343,4,0)</f>
        <v>San Andrés Semetabaj</v>
      </c>
      <c r="G3558" s="139" t="str">
        <f t="shared" ref="G3558:K3558" si="3624">+G3520</f>
        <v>04</v>
      </c>
      <c r="H3558" t="str">
        <f t="shared" si="3624"/>
        <v>IGA</v>
      </c>
      <c r="I3558" t="str">
        <f t="shared" si="3624"/>
        <v>Índice de Gestión Administrativa</v>
      </c>
      <c r="J3558" t="str">
        <f t="shared" si="3624"/>
        <v>04-01</v>
      </c>
      <c r="K3558" t="str">
        <f t="shared" si="3624"/>
        <v>Existencia de elementos de atención municipal orientada al vecino</v>
      </c>
      <c r="L3558" s="150">
        <f>+VLOOKUP($E3558,IGA_2018!$B$8:$N$347,3,0)</f>
        <v>0.25</v>
      </c>
      <c r="M3558" s="142" t="str">
        <f>+VLOOKUP($E3558,IGA_2018!$B$8:$N$347,4,0)</f>
        <v>Medio bajo</v>
      </c>
    </row>
    <row r="3559" spans="1:13" x14ac:dyDescent="0.3">
      <c r="A3559" s="139">
        <f t="shared" si="3565"/>
        <v>94</v>
      </c>
      <c r="B3559" s="148">
        <f t="shared" si="3567"/>
        <v>19</v>
      </c>
      <c r="D3559" s="149" t="str">
        <f>+VLOOKUP($A3559,mUNICIPIOS!$B$4:$F$343,2,0)</f>
        <v>Sololá</v>
      </c>
      <c r="E3559" s="149">
        <f>+VLOOKUP($A3559,mUNICIPIOS!$B$4:$F$343,3,0)</f>
        <v>709</v>
      </c>
      <c r="F3559" s="149" t="str">
        <f>+VLOOKUP($A3559,mUNICIPIOS!$B$4:$F$343,4,0)</f>
        <v>San Andrés Semetabaj</v>
      </c>
      <c r="G3559" s="139" t="str">
        <f t="shared" ref="G3559:K3559" si="3625">+G3521</f>
        <v>04</v>
      </c>
      <c r="H3559" t="str">
        <f t="shared" si="3625"/>
        <v>IGA</v>
      </c>
      <c r="I3559" t="str">
        <f t="shared" si="3625"/>
        <v>Índice de Gestión Administrativa</v>
      </c>
      <c r="J3559" t="str">
        <f t="shared" si="3625"/>
        <v>04-02</v>
      </c>
      <c r="K3559" t="str">
        <f t="shared" si="3625"/>
        <v>Gestión del recurso humano.</v>
      </c>
      <c r="L3559" s="150">
        <f>+VLOOKUP($E3559,IGA_2018!$B$8:$N$347,6,0)</f>
        <v>0.38114859644604698</v>
      </c>
      <c r="M3559" s="142" t="str">
        <f>+VLOOKUP($E3559,IGA_2018!$B$8:$N$347,7,0)</f>
        <v>Medio bajo</v>
      </c>
    </row>
    <row r="3560" spans="1:13" x14ac:dyDescent="0.3">
      <c r="A3560" s="139">
        <f t="shared" si="3565"/>
        <v>94</v>
      </c>
      <c r="B3560" s="148">
        <f t="shared" si="3567"/>
        <v>20</v>
      </c>
      <c r="D3560" s="149" t="str">
        <f>+VLOOKUP($A3560,mUNICIPIOS!$B$4:$F$343,2,0)</f>
        <v>Sololá</v>
      </c>
      <c r="E3560" s="149">
        <f>+VLOOKUP($A3560,mUNICIPIOS!$B$4:$F$343,3,0)</f>
        <v>709</v>
      </c>
      <c r="F3560" s="149" t="str">
        <f>+VLOOKUP($A3560,mUNICIPIOS!$B$4:$F$343,4,0)</f>
        <v>San Andrés Semetabaj</v>
      </c>
      <c r="G3560" s="139" t="str">
        <f t="shared" ref="G3560:K3560" si="3626">+G3522</f>
        <v>04</v>
      </c>
      <c r="H3560" t="str">
        <f t="shared" si="3626"/>
        <v>IGA</v>
      </c>
      <c r="I3560" t="str">
        <f t="shared" si="3626"/>
        <v>Índice de Gestión Administrativa</v>
      </c>
      <c r="J3560" t="str">
        <f t="shared" si="3626"/>
        <v>04-03</v>
      </c>
      <c r="K3560" t="str">
        <f t="shared" si="3626"/>
        <v>Existencia de oficinas municipales con instrumentos de gestión.</v>
      </c>
      <c r="L3560" s="150">
        <f>+VLOOKUP($E3560,IGA_2018!$B$8:$N$347,9,0)</f>
        <v>0.88636363636363635</v>
      </c>
      <c r="M3560" s="142" t="str">
        <f>+VLOOKUP($E3560,IGA_2018!$B$8:$N$347,10,0)</f>
        <v>Alto</v>
      </c>
    </row>
    <row r="3561" spans="1:13" x14ac:dyDescent="0.3">
      <c r="A3561" s="139">
        <f t="shared" si="3565"/>
        <v>94</v>
      </c>
      <c r="B3561" s="148">
        <f t="shared" si="3567"/>
        <v>21</v>
      </c>
      <c r="D3561" s="149" t="str">
        <f>+VLOOKUP($A3561,mUNICIPIOS!$B$4:$F$343,2,0)</f>
        <v>Sololá</v>
      </c>
      <c r="E3561" s="149">
        <f>+VLOOKUP($A3561,mUNICIPIOS!$B$4:$F$343,3,0)</f>
        <v>709</v>
      </c>
      <c r="F3561" s="149" t="str">
        <f>+VLOOKUP($A3561,mUNICIPIOS!$B$4:$F$343,4,0)</f>
        <v>San Andrés Semetabaj</v>
      </c>
      <c r="G3561" s="139" t="str">
        <f t="shared" ref="G3561:K3561" si="3627">+G3523</f>
        <v>04</v>
      </c>
      <c r="H3561" t="str">
        <f t="shared" si="3627"/>
        <v>IGA</v>
      </c>
      <c r="I3561" t="str">
        <f t="shared" si="3627"/>
        <v>Índice de Gestión Administrativa</v>
      </c>
      <c r="J3561" t="str">
        <f t="shared" si="3627"/>
        <v>INDICE</v>
      </c>
      <c r="K3561">
        <f t="shared" si="3627"/>
        <v>0</v>
      </c>
      <c r="L3561" s="150">
        <f>+VLOOKUP($E3561,IGA_2018!$B$8:$N$347,12,0)</f>
        <v>0.51862928148338905</v>
      </c>
      <c r="M3561" s="142" t="str">
        <f>+VLOOKUP($E3561,IGA_2018!$B$8:$N$347,13,0)</f>
        <v>Medio</v>
      </c>
    </row>
    <row r="3562" spans="1:13" x14ac:dyDescent="0.3">
      <c r="A3562" s="139">
        <f t="shared" si="3565"/>
        <v>94</v>
      </c>
      <c r="B3562" s="148">
        <f t="shared" si="3567"/>
        <v>22</v>
      </c>
      <c r="D3562" s="149" t="str">
        <f>+VLOOKUP($A3562,mUNICIPIOS!$B$4:$F$343,2,0)</f>
        <v>Sololá</v>
      </c>
      <c r="E3562" s="149">
        <f>+VLOOKUP($A3562,mUNICIPIOS!$B$4:$F$343,3,0)</f>
        <v>709</v>
      </c>
      <c r="F3562" s="149" t="str">
        <f>+VLOOKUP($A3562,mUNICIPIOS!$B$4:$F$343,4,0)</f>
        <v>San Andrés Semetabaj</v>
      </c>
      <c r="G3562" s="139" t="str">
        <f t="shared" ref="G3562:K3562" si="3628">+G3524</f>
        <v>05</v>
      </c>
      <c r="H3562" t="str">
        <f t="shared" si="3628"/>
        <v>IGF</v>
      </c>
      <c r="I3562" t="str">
        <f t="shared" si="3628"/>
        <v>Índice de Gestión Financiera</v>
      </c>
      <c r="J3562" t="str">
        <f t="shared" si="3628"/>
        <v>05-01</v>
      </c>
      <c r="K3562" t="str">
        <f t="shared" si="3628"/>
        <v>Autonomía financiera municipal</v>
      </c>
      <c r="L3562" s="150">
        <f>+VLOOKUP($E3562,IGF_2018!$B$8:$Z$347,3,0)</f>
        <v>0.10028157986712401</v>
      </c>
      <c r="M3562" s="142" t="str">
        <f>+VLOOKUP($E3562,IGF_2018!$B$8:$Z$347,4,0)</f>
        <v>Bajo</v>
      </c>
    </row>
    <row r="3563" spans="1:13" x14ac:dyDescent="0.3">
      <c r="A3563" s="139">
        <f t="shared" si="3565"/>
        <v>94</v>
      </c>
      <c r="B3563" s="148">
        <f t="shared" si="3567"/>
        <v>23</v>
      </c>
      <c r="D3563" s="149" t="str">
        <f>+VLOOKUP($A3563,mUNICIPIOS!$B$4:$F$343,2,0)</f>
        <v>Sololá</v>
      </c>
      <c r="E3563" s="149">
        <f>+VLOOKUP($A3563,mUNICIPIOS!$B$4:$F$343,3,0)</f>
        <v>709</v>
      </c>
      <c r="F3563" s="149" t="str">
        <f>+VLOOKUP($A3563,mUNICIPIOS!$B$4:$F$343,4,0)</f>
        <v>San Andrés Semetabaj</v>
      </c>
      <c r="G3563" s="139" t="str">
        <f t="shared" ref="G3563:K3563" si="3629">+G3525</f>
        <v>05</v>
      </c>
      <c r="H3563" t="str">
        <f t="shared" si="3629"/>
        <v>IGF</v>
      </c>
      <c r="I3563" t="str">
        <f t="shared" si="3629"/>
        <v>Índice de Gestión Financiera</v>
      </c>
      <c r="J3563" t="str">
        <f t="shared" si="3629"/>
        <v>05-02</v>
      </c>
      <c r="K3563" t="str">
        <f t="shared" si="3629"/>
        <v xml:space="preserve">Ingresos propios por habitante -sin regalías- </v>
      </c>
      <c r="L3563" s="150">
        <f>+VLOOKUP($E3563,IGF_2018!$B$8:$Z$347,6,0)</f>
        <v>7.9566920687615658E-2</v>
      </c>
      <c r="M3563" s="142" t="str">
        <f>+VLOOKUP($E3563,IGF_2018!$B$8:$Z$347,7,0)</f>
        <v>Bajo</v>
      </c>
    </row>
    <row r="3564" spans="1:13" x14ac:dyDescent="0.3">
      <c r="A3564" s="139">
        <f t="shared" si="3565"/>
        <v>94</v>
      </c>
      <c r="B3564" s="148">
        <f t="shared" si="3567"/>
        <v>24</v>
      </c>
      <c r="D3564" s="149" t="str">
        <f>+VLOOKUP($A3564,mUNICIPIOS!$B$4:$F$343,2,0)</f>
        <v>Sololá</v>
      </c>
      <c r="E3564" s="149">
        <f>+VLOOKUP($A3564,mUNICIPIOS!$B$4:$F$343,3,0)</f>
        <v>709</v>
      </c>
      <c r="F3564" s="149" t="str">
        <f>+VLOOKUP($A3564,mUNICIPIOS!$B$4:$F$343,4,0)</f>
        <v>San Andrés Semetabaj</v>
      </c>
      <c r="G3564" s="139" t="str">
        <f t="shared" ref="G3564:K3564" si="3630">+G3526</f>
        <v>05</v>
      </c>
      <c r="H3564" t="str">
        <f t="shared" si="3630"/>
        <v>IGF</v>
      </c>
      <c r="I3564" t="str">
        <f t="shared" si="3630"/>
        <v>Índice de Gestión Financiera</v>
      </c>
      <c r="J3564" t="str">
        <f t="shared" si="3630"/>
        <v>05-03</v>
      </c>
      <c r="K3564" t="str">
        <f t="shared" si="3630"/>
        <v>Ingresos del IUSI en relación a los ingresos propios -sin regalías-</v>
      </c>
      <c r="L3564" s="150">
        <f>+VLOOKUP($E3564,IGF_2018!$B$8:$Z$347,9,0)</f>
        <v>0.11968613997789819</v>
      </c>
      <c r="M3564" s="142" t="str">
        <f>+VLOOKUP($E3564,IGF_2018!$B$8:$Z$347,10,0)</f>
        <v>Bajo</v>
      </c>
    </row>
    <row r="3565" spans="1:13" x14ac:dyDescent="0.3">
      <c r="A3565" s="139">
        <f t="shared" ref="A3565:A3628" si="3631">+IF(B3564=38,A3564+1,A3564)</f>
        <v>94</v>
      </c>
      <c r="B3565" s="148">
        <f t="shared" si="3567"/>
        <v>25</v>
      </c>
      <c r="D3565" s="149" t="str">
        <f>+VLOOKUP($A3565,mUNICIPIOS!$B$4:$F$343,2,0)</f>
        <v>Sololá</v>
      </c>
      <c r="E3565" s="149">
        <f>+VLOOKUP($A3565,mUNICIPIOS!$B$4:$F$343,3,0)</f>
        <v>709</v>
      </c>
      <c r="F3565" s="149" t="str">
        <f>+VLOOKUP($A3565,mUNICIPIOS!$B$4:$F$343,4,0)</f>
        <v>San Andrés Semetabaj</v>
      </c>
      <c r="G3565" s="139" t="str">
        <f t="shared" ref="G3565:K3565" si="3632">+G3527</f>
        <v>05</v>
      </c>
      <c r="H3565" t="str">
        <f t="shared" si="3632"/>
        <v>IGF</v>
      </c>
      <c r="I3565" t="str">
        <f t="shared" si="3632"/>
        <v>Índice de Gestión Financiera</v>
      </c>
      <c r="J3565" t="str">
        <f t="shared" si="3632"/>
        <v>05-04</v>
      </c>
      <c r="K3565" t="str">
        <f t="shared" si="3632"/>
        <v>Inversión anual en capital fijo por habitante</v>
      </c>
      <c r="L3565" s="150">
        <f>+VLOOKUP($E3565,IGF_2018!$B$8:$Z$347,12,0)</f>
        <v>0.12012698761023304</v>
      </c>
      <c r="M3565" s="142" t="str">
        <f>+VLOOKUP($E3565,IGF_2018!$B$8:$Z$347,13,0)</f>
        <v>Bajo</v>
      </c>
    </row>
    <row r="3566" spans="1:13" x14ac:dyDescent="0.3">
      <c r="A3566" s="139">
        <f t="shared" si="3631"/>
        <v>94</v>
      </c>
      <c r="B3566" s="148">
        <f t="shared" ref="B3566:B3629" si="3633">+B3528</f>
        <v>26</v>
      </c>
      <c r="D3566" s="149" t="str">
        <f>+VLOOKUP($A3566,mUNICIPIOS!$B$4:$F$343,2,0)</f>
        <v>Sololá</v>
      </c>
      <c r="E3566" s="149">
        <f>+VLOOKUP($A3566,mUNICIPIOS!$B$4:$F$343,3,0)</f>
        <v>709</v>
      </c>
      <c r="F3566" s="149" t="str">
        <f>+VLOOKUP($A3566,mUNICIPIOS!$B$4:$F$343,4,0)</f>
        <v>San Andrés Semetabaj</v>
      </c>
      <c r="G3566" s="139" t="str">
        <f t="shared" ref="G3566:K3566" si="3634">+G3528</f>
        <v>05</v>
      </c>
      <c r="H3566" t="str">
        <f t="shared" si="3634"/>
        <v>IGF</v>
      </c>
      <c r="I3566" t="str">
        <f t="shared" si="3634"/>
        <v>Índice de Gestión Financiera</v>
      </c>
      <c r="J3566" t="str">
        <f t="shared" si="3634"/>
        <v>05-05</v>
      </c>
      <c r="K3566" t="str">
        <f t="shared" si="3634"/>
        <v>Inversión anual en capital fijo con recursos percibidos por ingresos propios</v>
      </c>
      <c r="L3566" s="150">
        <f>+VLOOKUP($E3566,IGF_2018!$B$8:$Z$347,15,0)</f>
        <v>0</v>
      </c>
      <c r="M3566" s="142" t="str">
        <f>+VLOOKUP($E3566,IGF_2018!$B$8:$Z$347,16,0)</f>
        <v>Bajo</v>
      </c>
    </row>
    <row r="3567" spans="1:13" x14ac:dyDescent="0.3">
      <c r="A3567" s="139">
        <f t="shared" si="3631"/>
        <v>94</v>
      </c>
      <c r="B3567" s="148">
        <f t="shared" si="3633"/>
        <v>27</v>
      </c>
      <c r="D3567" s="149" t="str">
        <f>+VLOOKUP($A3567,mUNICIPIOS!$B$4:$F$343,2,0)</f>
        <v>Sololá</v>
      </c>
      <c r="E3567" s="149">
        <f>+VLOOKUP($A3567,mUNICIPIOS!$B$4:$F$343,3,0)</f>
        <v>709</v>
      </c>
      <c r="F3567" s="149" t="str">
        <f>+VLOOKUP($A3567,mUNICIPIOS!$B$4:$F$343,4,0)</f>
        <v>San Andrés Semetabaj</v>
      </c>
      <c r="G3567" s="139" t="str">
        <f t="shared" ref="G3567:K3567" si="3635">+G3529</f>
        <v>05</v>
      </c>
      <c r="H3567" t="str">
        <f t="shared" si="3635"/>
        <v>IGF</v>
      </c>
      <c r="I3567" t="str">
        <f t="shared" si="3635"/>
        <v>Índice de Gestión Financiera</v>
      </c>
      <c r="J3567" t="str">
        <f t="shared" si="3635"/>
        <v>05-06</v>
      </c>
      <c r="K3567" t="str">
        <f t="shared" si="3635"/>
        <v xml:space="preserve">Inversión anual en capital fijo con recursos percibidos por transferencias del Gobierno Central </v>
      </c>
      <c r="L3567" s="150">
        <f>+VLOOKUP($E3567,IGF_2018!$B$8:$Z$347,18,0)</f>
        <v>0.42662921453970165</v>
      </c>
      <c r="M3567" s="142" t="str">
        <f>+VLOOKUP($E3567,IGF_2018!$B$8:$Z$347,19,0)</f>
        <v>Medio</v>
      </c>
    </row>
    <row r="3568" spans="1:13" x14ac:dyDescent="0.3">
      <c r="A3568" s="139">
        <f t="shared" si="3631"/>
        <v>94</v>
      </c>
      <c r="B3568" s="148">
        <f t="shared" si="3633"/>
        <v>28</v>
      </c>
      <c r="D3568" s="149" t="str">
        <f>+VLOOKUP($A3568,mUNICIPIOS!$B$4:$F$343,2,0)</f>
        <v>Sololá</v>
      </c>
      <c r="E3568" s="149">
        <f>+VLOOKUP($A3568,mUNICIPIOS!$B$4:$F$343,3,0)</f>
        <v>709</v>
      </c>
      <c r="F3568" s="149" t="str">
        <f>+VLOOKUP($A3568,mUNICIPIOS!$B$4:$F$343,4,0)</f>
        <v>San Andrés Semetabaj</v>
      </c>
      <c r="G3568" s="139" t="str">
        <f t="shared" ref="G3568:K3568" si="3636">+G3530</f>
        <v>05</v>
      </c>
      <c r="H3568" t="str">
        <f t="shared" si="3636"/>
        <v>IGF</v>
      </c>
      <c r="I3568" t="str">
        <f t="shared" si="3636"/>
        <v>Índice de Gestión Financiera</v>
      </c>
      <c r="J3568" t="str">
        <f t="shared" si="3636"/>
        <v>05-07</v>
      </c>
      <c r="K3568" t="str">
        <f t="shared" si="3636"/>
        <v>Financiamiento por endeudamiento municipal</v>
      </c>
      <c r="L3568" s="150">
        <f>+VLOOKUP($E3568,IGF_2018!$B$8:$Z$347,21,0)</f>
        <v>1</v>
      </c>
      <c r="M3568" s="142" t="str">
        <f>+VLOOKUP($E3568,IGF_2018!$B$8:$Z$347,22,0)</f>
        <v>Alto</v>
      </c>
    </row>
    <row r="3569" spans="1:13" x14ac:dyDescent="0.3">
      <c r="A3569" s="139">
        <f t="shared" si="3631"/>
        <v>94</v>
      </c>
      <c r="B3569" s="148">
        <f t="shared" si="3633"/>
        <v>29</v>
      </c>
      <c r="D3569" s="149" t="str">
        <f>+VLOOKUP($A3569,mUNICIPIOS!$B$4:$F$343,2,0)</f>
        <v>Sololá</v>
      </c>
      <c r="E3569" s="149">
        <f>+VLOOKUP($A3569,mUNICIPIOS!$B$4:$F$343,3,0)</f>
        <v>709</v>
      </c>
      <c r="F3569" s="149" t="str">
        <f>+VLOOKUP($A3569,mUNICIPIOS!$B$4:$F$343,4,0)</f>
        <v>San Andrés Semetabaj</v>
      </c>
      <c r="G3569" s="139" t="str">
        <f t="shared" ref="G3569:K3569" si="3637">+G3531</f>
        <v>05</v>
      </c>
      <c r="H3569" t="str">
        <f t="shared" si="3637"/>
        <v>IGF</v>
      </c>
      <c r="I3569" t="str">
        <f t="shared" si="3637"/>
        <v>Índice de Gestión Financiera</v>
      </c>
      <c r="J3569" t="str">
        <f t="shared" si="3637"/>
        <v>INDICE</v>
      </c>
      <c r="K3569">
        <f t="shared" si="3637"/>
        <v>0</v>
      </c>
      <c r="L3569" s="150">
        <f>+VLOOKUP($E3569,IGF_2018!$B$8:$Z$347,24,0)</f>
        <v>0.30261393432373124</v>
      </c>
      <c r="M3569" s="142" t="str">
        <f>+VLOOKUP($E3569,IGF_2018!$B$8:$Z$347,25,0)</f>
        <v>Medio bajo</v>
      </c>
    </row>
    <row r="3570" spans="1:13" x14ac:dyDescent="0.3">
      <c r="A3570" s="139">
        <f t="shared" si="3631"/>
        <v>94</v>
      </c>
      <c r="B3570" s="148">
        <f t="shared" si="3633"/>
        <v>30</v>
      </c>
      <c r="D3570" s="149" t="str">
        <f>+VLOOKUP($A3570,mUNICIPIOS!$B$4:$F$343,2,0)</f>
        <v>Sololá</v>
      </c>
      <c r="E3570" s="149">
        <f>+VLOOKUP($A3570,mUNICIPIOS!$B$4:$F$343,3,0)</f>
        <v>709</v>
      </c>
      <c r="F3570" s="149" t="str">
        <f>+VLOOKUP($A3570,mUNICIPIOS!$B$4:$F$343,4,0)</f>
        <v>San Andrés Semetabaj</v>
      </c>
      <c r="G3570" s="139" t="str">
        <f t="shared" ref="G3570:K3570" si="3638">+G3532</f>
        <v>06</v>
      </c>
      <c r="H3570" t="str">
        <f t="shared" si="3638"/>
        <v>IGE</v>
      </c>
      <c r="I3570" t="str">
        <f t="shared" si="3638"/>
        <v>Índice de Gestión Estratégica</v>
      </c>
      <c r="J3570" t="str">
        <f t="shared" si="3638"/>
        <v>06-01</v>
      </c>
      <c r="K3570" t="str">
        <f t="shared" si="3638"/>
        <v>Ejecución del Plan Operativo Anual  (POA)</v>
      </c>
      <c r="L3570" s="150">
        <f>+VLOOKUP($E3570,IGE_2018!$B$8:$Z$347,3,0)</f>
        <v>0</v>
      </c>
      <c r="M3570" s="142" t="str">
        <f>+VLOOKUP($E3570,IGE_2018!$B$8:$Z$347,4,0)</f>
        <v>Bajo</v>
      </c>
    </row>
    <row r="3571" spans="1:13" x14ac:dyDescent="0.3">
      <c r="A3571" s="139">
        <f t="shared" si="3631"/>
        <v>94</v>
      </c>
      <c r="B3571" s="148">
        <f t="shared" si="3633"/>
        <v>31</v>
      </c>
      <c r="D3571" s="149" t="str">
        <f>+VLOOKUP($A3571,mUNICIPIOS!$B$4:$F$343,2,0)</f>
        <v>Sololá</v>
      </c>
      <c r="E3571" s="149">
        <f>+VLOOKUP($A3571,mUNICIPIOS!$B$4:$F$343,3,0)</f>
        <v>709</v>
      </c>
      <c r="F3571" s="149" t="str">
        <f>+VLOOKUP($A3571,mUNICIPIOS!$B$4:$F$343,4,0)</f>
        <v>San Andrés Semetabaj</v>
      </c>
      <c r="G3571" s="139" t="str">
        <f t="shared" ref="G3571:K3571" si="3639">+G3533</f>
        <v>06</v>
      </c>
      <c r="H3571" t="str">
        <f t="shared" si="3639"/>
        <v>IGE</v>
      </c>
      <c r="I3571" t="str">
        <f t="shared" si="3639"/>
        <v>Índice de Gestión Estratégica</v>
      </c>
      <c r="J3571" t="str">
        <f t="shared" si="3639"/>
        <v>06-02</v>
      </c>
      <c r="K3571" t="str">
        <f t="shared" si="3639"/>
        <v>Relación Plan de Desarrollo Municipal y Ordenamiento Territorial (PDM-OT) - Plan Estratégico Institucional (PEI) - Plan Operativo Multianual (POM) - Plan Operativo Anual (POA)</v>
      </c>
      <c r="L3571" s="150">
        <f>+VLOOKUP($E3571,IGE_2018!$B$8:$Z$347,6,0)</f>
        <v>0</v>
      </c>
      <c r="M3571" s="142" t="str">
        <f>+VLOOKUP($E3571,IGE_2018!$B$8:$Z$347,7,0)</f>
        <v>Bajo</v>
      </c>
    </row>
    <row r="3572" spans="1:13" x14ac:dyDescent="0.3">
      <c r="A3572" s="139">
        <f t="shared" si="3631"/>
        <v>94</v>
      </c>
      <c r="B3572" s="148">
        <f t="shared" si="3633"/>
        <v>32</v>
      </c>
      <c r="D3572" s="149" t="str">
        <f>+VLOOKUP($A3572,mUNICIPIOS!$B$4:$F$343,2,0)</f>
        <v>Sololá</v>
      </c>
      <c r="E3572" s="149">
        <f>+VLOOKUP($A3572,mUNICIPIOS!$B$4:$F$343,3,0)</f>
        <v>709</v>
      </c>
      <c r="F3572" s="149" t="str">
        <f>+VLOOKUP($A3572,mUNICIPIOS!$B$4:$F$343,4,0)</f>
        <v>San Andrés Semetabaj</v>
      </c>
      <c r="G3572" s="139" t="str">
        <f t="shared" ref="G3572:K3572" si="3640">+G3534</f>
        <v>06</v>
      </c>
      <c r="H3572" t="str">
        <f t="shared" si="3640"/>
        <v>IGE</v>
      </c>
      <c r="I3572" t="str">
        <f t="shared" si="3640"/>
        <v>Índice de Gestión Estratégica</v>
      </c>
      <c r="J3572" t="str">
        <f t="shared" si="3640"/>
        <v>06-03</v>
      </c>
      <c r="K3572" t="str">
        <f t="shared" si="3640"/>
        <v>Presupuesto de egresos relacionado a competencias municipales que responden a prioridades nacionales de desarrollo.</v>
      </c>
      <c r="L3572" s="150">
        <f>+VLOOKUP($E3572,IGE_2018!$B$8:$Z$347,9,0)</f>
        <v>9.2933627054427124E-3</v>
      </c>
      <c r="M3572" s="142" t="str">
        <f>+VLOOKUP($E3572,IGE_2018!$B$8:$Z$347,10,0)</f>
        <v>Bajo</v>
      </c>
    </row>
    <row r="3573" spans="1:13" x14ac:dyDescent="0.3">
      <c r="A3573" s="139">
        <f t="shared" si="3631"/>
        <v>94</v>
      </c>
      <c r="B3573" s="148">
        <f t="shared" si="3633"/>
        <v>33</v>
      </c>
      <c r="D3573" s="149" t="str">
        <f>+VLOOKUP($A3573,mUNICIPIOS!$B$4:$F$343,2,0)</f>
        <v>Sololá</v>
      </c>
      <c r="E3573" s="149">
        <f>+VLOOKUP($A3573,mUNICIPIOS!$B$4:$F$343,3,0)</f>
        <v>709</v>
      </c>
      <c r="F3573" s="149" t="str">
        <f>+VLOOKUP($A3573,mUNICIPIOS!$B$4:$F$343,4,0)</f>
        <v>San Andrés Semetabaj</v>
      </c>
      <c r="G3573" s="139" t="str">
        <f t="shared" ref="G3573:K3573" si="3641">+G3535</f>
        <v>06</v>
      </c>
      <c r="H3573" t="str">
        <f t="shared" si="3641"/>
        <v>IGE</v>
      </c>
      <c r="I3573" t="str">
        <f t="shared" si="3641"/>
        <v>Índice de Gestión Estratégica</v>
      </c>
      <c r="J3573" t="str">
        <f t="shared" si="3641"/>
        <v>06-04</v>
      </c>
      <c r="K3573" t="str">
        <f t="shared" si="3641"/>
        <v>Institucionalización de la gestión ordenada del territorio</v>
      </c>
      <c r="L3573" s="150">
        <f>+VLOOKUP($E3573,IGE_2018!$B$8:$Z$347,12,0)</f>
        <v>0.25</v>
      </c>
      <c r="M3573" s="142" t="str">
        <f>+VLOOKUP($E3573,IGE_2018!$B$8:$Z$347,13,0)</f>
        <v>Medio bajo</v>
      </c>
    </row>
    <row r="3574" spans="1:13" x14ac:dyDescent="0.3">
      <c r="A3574" s="139">
        <f t="shared" si="3631"/>
        <v>94</v>
      </c>
      <c r="B3574" s="148">
        <f t="shared" si="3633"/>
        <v>34</v>
      </c>
      <c r="D3574" s="149" t="str">
        <f>+VLOOKUP($A3574,mUNICIPIOS!$B$4:$F$343,2,0)</f>
        <v>Sololá</v>
      </c>
      <c r="E3574" s="149">
        <f>+VLOOKUP($A3574,mUNICIPIOS!$B$4:$F$343,3,0)</f>
        <v>709</v>
      </c>
      <c r="F3574" s="149" t="str">
        <f>+VLOOKUP($A3574,mUNICIPIOS!$B$4:$F$343,4,0)</f>
        <v>San Andrés Semetabaj</v>
      </c>
      <c r="G3574" s="139" t="str">
        <f t="shared" ref="G3574:K3574" si="3642">+G3536</f>
        <v>06</v>
      </c>
      <c r="H3574" t="str">
        <f t="shared" si="3642"/>
        <v>IGE</v>
      </c>
      <c r="I3574" t="str">
        <f t="shared" si="3642"/>
        <v>Índice de Gestión Estratégica</v>
      </c>
      <c r="J3574" t="str">
        <f t="shared" si="3642"/>
        <v>06-05</v>
      </c>
      <c r="K3574" t="str">
        <f t="shared" si="3642"/>
        <v>Acciones para la gestión ordenada del territorio</v>
      </c>
      <c r="L3574" s="150">
        <f>+VLOOKUP($E3574,IGE_2018!$B$8:$Z$347,15,0)</f>
        <v>0.2400000000000001</v>
      </c>
      <c r="M3574" s="142" t="str">
        <f>+VLOOKUP($E3574,IGE_2018!$B$8:$Z$347,16,0)</f>
        <v>Medio bajo</v>
      </c>
    </row>
    <row r="3575" spans="1:13" x14ac:dyDescent="0.3">
      <c r="A3575" s="139">
        <f t="shared" si="3631"/>
        <v>94</v>
      </c>
      <c r="B3575" s="148">
        <f t="shared" si="3633"/>
        <v>35</v>
      </c>
      <c r="D3575" s="149" t="str">
        <f>+VLOOKUP($A3575,mUNICIPIOS!$B$4:$F$343,2,0)</f>
        <v>Sololá</v>
      </c>
      <c r="E3575" s="149">
        <f>+VLOOKUP($A3575,mUNICIPIOS!$B$4:$F$343,3,0)</f>
        <v>709</v>
      </c>
      <c r="F3575" s="149" t="str">
        <f>+VLOOKUP($A3575,mUNICIPIOS!$B$4:$F$343,4,0)</f>
        <v>San Andrés Semetabaj</v>
      </c>
      <c r="G3575" s="139" t="str">
        <f t="shared" ref="G3575:K3575" si="3643">+G3537</f>
        <v>06</v>
      </c>
      <c r="H3575" t="str">
        <f t="shared" si="3643"/>
        <v>IGE</v>
      </c>
      <c r="I3575" t="str">
        <f t="shared" si="3643"/>
        <v>Índice de Gestión Estratégica</v>
      </c>
      <c r="J3575" t="str">
        <f t="shared" si="3643"/>
        <v>06-06</v>
      </c>
      <c r="K3575" t="str">
        <f t="shared" si="3643"/>
        <v>Gestión de riesgo en la formulación de proyectos derivados de la planificación operativa anual</v>
      </c>
      <c r="L3575" s="150">
        <f>+VLOOKUP($E3575,IGE_2018!$B$8:$Z$347,18,0)</f>
        <v>0</v>
      </c>
      <c r="M3575" s="142" t="str">
        <f>+VLOOKUP($E3575,IGE_2018!$B$8:$Z$347,19,0)</f>
        <v>Bajo</v>
      </c>
    </row>
    <row r="3576" spans="1:13" x14ac:dyDescent="0.3">
      <c r="A3576" s="139">
        <f t="shared" si="3631"/>
        <v>94</v>
      </c>
      <c r="B3576" s="148">
        <f t="shared" si="3633"/>
        <v>36</v>
      </c>
      <c r="D3576" s="149" t="str">
        <f>+VLOOKUP($A3576,mUNICIPIOS!$B$4:$F$343,2,0)</f>
        <v>Sololá</v>
      </c>
      <c r="E3576" s="149">
        <f>+VLOOKUP($A3576,mUNICIPIOS!$B$4:$F$343,3,0)</f>
        <v>709</v>
      </c>
      <c r="F3576" s="149" t="str">
        <f>+VLOOKUP($A3576,mUNICIPIOS!$B$4:$F$343,4,0)</f>
        <v>San Andrés Semetabaj</v>
      </c>
      <c r="G3576" s="139" t="str">
        <f t="shared" ref="G3576:K3576" si="3644">+G3538</f>
        <v>06</v>
      </c>
      <c r="H3576" t="str">
        <f t="shared" si="3644"/>
        <v>IGE</v>
      </c>
      <c r="I3576" t="str">
        <f t="shared" si="3644"/>
        <v>Índice de Gestión Estratégica</v>
      </c>
      <c r="J3576" t="str">
        <f t="shared" si="3644"/>
        <v>06-07</v>
      </c>
      <c r="K3576" t="str">
        <f t="shared" si="3644"/>
        <v>Ingresos por servicios ambientales en relación a los ingresos propios sin regalías</v>
      </c>
      <c r="L3576" s="150">
        <f>+VLOOKUP($E3576,IGE_2018!$B$8:$Z$347,21,0)</f>
        <v>2.314523581556387E-2</v>
      </c>
      <c r="M3576" s="142" t="str">
        <f>+VLOOKUP($E3576,IGE_2018!$B$8:$Z$347,22,0)</f>
        <v>Bajo</v>
      </c>
    </row>
    <row r="3577" spans="1:13" x14ac:dyDescent="0.3">
      <c r="A3577" s="139">
        <f t="shared" si="3631"/>
        <v>94</v>
      </c>
      <c r="B3577" s="148">
        <f t="shared" si="3633"/>
        <v>37</v>
      </c>
      <c r="D3577" s="149" t="str">
        <f>+VLOOKUP($A3577,mUNICIPIOS!$B$4:$F$343,2,0)</f>
        <v>Sololá</v>
      </c>
      <c r="E3577" s="149">
        <f>+VLOOKUP($A3577,mUNICIPIOS!$B$4:$F$343,3,0)</f>
        <v>709</v>
      </c>
      <c r="F3577" s="149" t="str">
        <f>+VLOOKUP($A3577,mUNICIPIOS!$B$4:$F$343,4,0)</f>
        <v>San Andrés Semetabaj</v>
      </c>
      <c r="G3577" s="139" t="str">
        <f t="shared" ref="G3577:K3577" si="3645">+G3539</f>
        <v>06</v>
      </c>
      <c r="H3577" t="str">
        <f t="shared" si="3645"/>
        <v>IGE</v>
      </c>
      <c r="I3577" t="str">
        <f t="shared" si="3645"/>
        <v>Índice de Gestión Estratégica</v>
      </c>
      <c r="J3577" t="str">
        <f t="shared" si="3645"/>
        <v>INDICE</v>
      </c>
      <c r="K3577">
        <f t="shared" si="3645"/>
        <v>0</v>
      </c>
      <c r="L3577" s="150">
        <f>+VLOOKUP($E3577,IGE_2018!$B$8:$Z$347,24,0)</f>
        <v>6.5637864257917081E-2</v>
      </c>
      <c r="M3577" s="142" t="str">
        <f>+VLOOKUP($E3577,IGE_2018!$B$8:$Z$347,25,0)</f>
        <v>Bajo</v>
      </c>
    </row>
    <row r="3578" spans="1:13" x14ac:dyDescent="0.3">
      <c r="A3578" s="139">
        <f t="shared" si="3631"/>
        <v>94</v>
      </c>
      <c r="B3578" s="148">
        <f t="shared" si="3633"/>
        <v>38</v>
      </c>
      <c r="D3578" s="149" t="str">
        <f>+VLOOKUP($A3578,mUNICIPIOS!$B$4:$F$343,2,0)</f>
        <v>Sololá</v>
      </c>
      <c r="E3578" s="149">
        <f>+VLOOKUP($A3578,mUNICIPIOS!$B$4:$F$343,3,0)</f>
        <v>709</v>
      </c>
      <c r="F3578" s="149" t="str">
        <f>+VLOOKUP($A3578,mUNICIPIOS!$B$4:$F$343,4,0)</f>
        <v>San Andrés Semetabaj</v>
      </c>
      <c r="G3578" s="139" t="str">
        <f t="shared" ref="G3578:K3578" si="3646">+G3540</f>
        <v>RANKING</v>
      </c>
      <c r="H3578" t="str">
        <f t="shared" si="3646"/>
        <v>RGM</v>
      </c>
      <c r="I3578" t="str">
        <f t="shared" si="3646"/>
        <v>Ranking de la Gestión Municipal 2018</v>
      </c>
      <c r="J3578" t="str">
        <f t="shared" si="3646"/>
        <v>RANKING</v>
      </c>
      <c r="K3578">
        <f t="shared" si="3646"/>
        <v>0</v>
      </c>
      <c r="L3578" s="151">
        <f>+VLOOKUP($E3578,Resultados_generales!$C$8:$AE$347,27,0)</f>
        <v>0.31650950977464448</v>
      </c>
      <c r="M3578" t="str">
        <f>+VLOOKUP($E3578,Resultados_generales!$C$8:$AE$347,28,0)</f>
        <v>Medio bajo</v>
      </c>
    </row>
    <row r="3579" spans="1:13" x14ac:dyDescent="0.3">
      <c r="A3579" s="139">
        <f t="shared" si="3631"/>
        <v>95</v>
      </c>
      <c r="B3579" s="148">
        <f t="shared" si="3633"/>
        <v>1</v>
      </c>
      <c r="D3579" s="149" t="str">
        <f>+VLOOKUP($A3579,mUNICIPIOS!$B$4:$F$343,2,0)</f>
        <v>Sololá</v>
      </c>
      <c r="E3579" s="149">
        <f>+VLOOKUP($A3579,mUNICIPIOS!$B$4:$F$343,3,0)</f>
        <v>710</v>
      </c>
      <c r="F3579" s="149" t="str">
        <f>+VLOOKUP($A3579,mUNICIPIOS!$B$4:$F$343,4,0)</f>
        <v>Panajachel</v>
      </c>
      <c r="G3579" s="139" t="str">
        <f t="shared" ref="G3579:K3579" si="3647">+G3541</f>
        <v>01</v>
      </c>
      <c r="H3579" t="str">
        <f t="shared" si="3647"/>
        <v>IPC</v>
      </c>
      <c r="I3579" t="str">
        <f t="shared" si="3647"/>
        <v>Índice de Participación Ciudadana</v>
      </c>
      <c r="J3579" t="str">
        <f t="shared" si="3647"/>
        <v>01-01</v>
      </c>
      <c r="K3579" t="str">
        <f t="shared" si="3647"/>
        <v>Número de reuniones del COMUDE en el año de la medición.</v>
      </c>
      <c r="L3579" s="150">
        <f>+VLOOKUP($E3579,IPC_2018!$B$8:$T$347,3,0)</f>
        <v>0.66666666666666663</v>
      </c>
      <c r="M3579" s="142" t="str">
        <f>+VLOOKUP($E3579,IPC_2018!$B$8:$T$347,4,0)</f>
        <v>Medio alto</v>
      </c>
    </row>
    <row r="3580" spans="1:13" x14ac:dyDescent="0.3">
      <c r="A3580" s="139">
        <f t="shared" si="3631"/>
        <v>95</v>
      </c>
      <c r="B3580" s="148">
        <f t="shared" si="3633"/>
        <v>2</v>
      </c>
      <c r="D3580" s="149" t="str">
        <f>+VLOOKUP($A3580,mUNICIPIOS!$B$4:$F$343,2,0)</f>
        <v>Sololá</v>
      </c>
      <c r="E3580" s="149">
        <f>+VLOOKUP($A3580,mUNICIPIOS!$B$4:$F$343,3,0)</f>
        <v>710</v>
      </c>
      <c r="F3580" s="149" t="str">
        <f>+VLOOKUP($A3580,mUNICIPIOS!$B$4:$F$343,4,0)</f>
        <v>Panajachel</v>
      </c>
      <c r="G3580" s="139" t="str">
        <f t="shared" ref="G3580:K3580" si="3648">+G3542</f>
        <v>01</v>
      </c>
      <c r="H3580" t="str">
        <f t="shared" si="3648"/>
        <v>IPC</v>
      </c>
      <c r="I3580" t="str">
        <f t="shared" si="3648"/>
        <v>Índice de Participación Ciudadana</v>
      </c>
      <c r="J3580" t="str">
        <f t="shared" si="3648"/>
        <v>01-02</v>
      </c>
      <c r="K3580" t="str">
        <f t="shared" si="3648"/>
        <v>Participación de Alcaldes, Concejales y Síndicos determinados o designados en el COMUDE</v>
      </c>
      <c r="L3580" s="150">
        <f>+VLOOKUP($E3580,IPC_2018!$B$8:$T$347,6,0)</f>
        <v>0.78125</v>
      </c>
      <c r="M3580" s="142" t="str">
        <f>+VLOOKUP($E3580,IPC_2018!$B$8:$T$347,7,0)</f>
        <v>Medio alto</v>
      </c>
    </row>
    <row r="3581" spans="1:13" x14ac:dyDescent="0.3">
      <c r="A3581" s="139">
        <f t="shared" si="3631"/>
        <v>95</v>
      </c>
      <c r="B3581" s="148">
        <f t="shared" si="3633"/>
        <v>3</v>
      </c>
      <c r="D3581" s="149" t="str">
        <f>+VLOOKUP($A3581,mUNICIPIOS!$B$4:$F$343,2,0)</f>
        <v>Sololá</v>
      </c>
      <c r="E3581" s="149">
        <f>+VLOOKUP($A3581,mUNICIPIOS!$B$4:$F$343,3,0)</f>
        <v>710</v>
      </c>
      <c r="F3581" s="149" t="str">
        <f>+VLOOKUP($A3581,mUNICIPIOS!$B$4:$F$343,4,0)</f>
        <v>Panajachel</v>
      </c>
      <c r="G3581" s="139" t="str">
        <f t="shared" ref="G3581:K3581" si="3649">+G3543</f>
        <v>01</v>
      </c>
      <c r="H3581" t="str">
        <f t="shared" si="3649"/>
        <v>IPC</v>
      </c>
      <c r="I3581" t="str">
        <f t="shared" si="3649"/>
        <v>Índice de Participación Ciudadana</v>
      </c>
      <c r="J3581" t="str">
        <f t="shared" si="3649"/>
        <v>01-03</v>
      </c>
      <c r="K3581" t="str">
        <f t="shared" si="3649"/>
        <v>Participación  de organizaciones de jóvenes, mujeres, pueblos mayas, xincas, garífunas, y otras organizaciones en el Comude</v>
      </c>
      <c r="L3581" s="150">
        <f>+VLOOKUP($E3581,IPC_2018!$B$8:$T$347,9,0)</f>
        <v>0</v>
      </c>
      <c r="M3581" s="142" t="str">
        <f>+VLOOKUP($E3581,IPC_2018!$B$8:$T$347,10,0)</f>
        <v>Bajo</v>
      </c>
    </row>
    <row r="3582" spans="1:13" x14ac:dyDescent="0.3">
      <c r="A3582" s="139">
        <f t="shared" si="3631"/>
        <v>95</v>
      </c>
      <c r="B3582" s="148">
        <f t="shared" si="3633"/>
        <v>4</v>
      </c>
      <c r="D3582" s="149" t="str">
        <f>+VLOOKUP($A3582,mUNICIPIOS!$B$4:$F$343,2,0)</f>
        <v>Sololá</v>
      </c>
      <c r="E3582" s="149">
        <f>+VLOOKUP($A3582,mUNICIPIOS!$B$4:$F$343,3,0)</f>
        <v>710</v>
      </c>
      <c r="F3582" s="149" t="str">
        <f>+VLOOKUP($A3582,mUNICIPIOS!$B$4:$F$343,4,0)</f>
        <v>Panajachel</v>
      </c>
      <c r="G3582" s="139" t="str">
        <f t="shared" ref="G3582:K3582" si="3650">+G3544</f>
        <v>01</v>
      </c>
      <c r="H3582" t="str">
        <f t="shared" si="3650"/>
        <v>IPC</v>
      </c>
      <c r="I3582" t="str">
        <f t="shared" si="3650"/>
        <v>Índice de Participación Ciudadana</v>
      </c>
      <c r="J3582" t="str">
        <f t="shared" si="3650"/>
        <v>01-04</v>
      </c>
      <c r="K3582" t="str">
        <f t="shared" si="3650"/>
        <v>Representatividad territorial del Comude.</v>
      </c>
      <c r="L3582" s="150">
        <f>+VLOOKUP($E3582,IPC_2018!$B$8:$T$347,12,0)</f>
        <v>0.94545454545454544</v>
      </c>
      <c r="M3582" s="142" t="str">
        <f>+VLOOKUP($E3582,IPC_2018!$B$8:$T$347,13,0)</f>
        <v>Alto</v>
      </c>
    </row>
    <row r="3583" spans="1:13" x14ac:dyDescent="0.3">
      <c r="A3583" s="139">
        <f t="shared" si="3631"/>
        <v>95</v>
      </c>
      <c r="B3583" s="148">
        <f t="shared" si="3633"/>
        <v>5</v>
      </c>
      <c r="D3583" s="149" t="str">
        <f>+VLOOKUP($A3583,mUNICIPIOS!$B$4:$F$343,2,0)</f>
        <v>Sololá</v>
      </c>
      <c r="E3583" s="149">
        <f>+VLOOKUP($A3583,mUNICIPIOS!$B$4:$F$343,3,0)</f>
        <v>710</v>
      </c>
      <c r="F3583" s="149" t="str">
        <f>+VLOOKUP($A3583,mUNICIPIOS!$B$4:$F$343,4,0)</f>
        <v>Panajachel</v>
      </c>
      <c r="G3583" s="139" t="str">
        <f t="shared" ref="G3583:K3583" si="3651">+G3545</f>
        <v>01</v>
      </c>
      <c r="H3583" t="str">
        <f t="shared" si="3651"/>
        <v>IPC</v>
      </c>
      <c r="I3583" t="str">
        <f t="shared" si="3651"/>
        <v>Índice de Participación Ciudadana</v>
      </c>
      <c r="J3583" t="str">
        <f t="shared" si="3651"/>
        <v>01-05</v>
      </c>
      <c r="K3583" t="str">
        <f t="shared" si="3651"/>
        <v>Funcionamiento del Comude</v>
      </c>
      <c r="L3583" s="150">
        <f>+VLOOKUP($E3583,IPC_2018!$B$8:$T$347,15,0)</f>
        <v>0.15901060076290127</v>
      </c>
      <c r="M3583" s="142" t="str">
        <f>+VLOOKUP($E3583,IPC_2018!$B$8:$T$347,16,0)</f>
        <v>Bajo</v>
      </c>
    </row>
    <row r="3584" spans="1:13" x14ac:dyDescent="0.3">
      <c r="A3584" s="139">
        <f t="shared" si="3631"/>
        <v>95</v>
      </c>
      <c r="B3584" s="148">
        <f t="shared" si="3633"/>
        <v>6</v>
      </c>
      <c r="D3584" s="149" t="str">
        <f>+VLOOKUP($A3584,mUNICIPIOS!$B$4:$F$343,2,0)</f>
        <v>Sololá</v>
      </c>
      <c r="E3584" s="149">
        <f>+VLOOKUP($A3584,mUNICIPIOS!$B$4:$F$343,3,0)</f>
        <v>710</v>
      </c>
      <c r="F3584" s="149" t="str">
        <f>+VLOOKUP($A3584,mUNICIPIOS!$B$4:$F$343,4,0)</f>
        <v>Panajachel</v>
      </c>
      <c r="G3584" s="139" t="str">
        <f t="shared" ref="G3584:K3584" si="3652">+G3546</f>
        <v>01</v>
      </c>
      <c r="H3584" t="str">
        <f t="shared" si="3652"/>
        <v>IPC</v>
      </c>
      <c r="I3584" t="str">
        <f t="shared" si="3652"/>
        <v>Índice de Participación Ciudadana</v>
      </c>
      <c r="J3584" t="str">
        <f t="shared" si="3652"/>
        <v>INDICE</v>
      </c>
      <c r="K3584">
        <f t="shared" si="3652"/>
        <v>0</v>
      </c>
      <c r="L3584" s="150">
        <f>+VLOOKUP($E3584,IPC_2018!$B$8:$T$347,18,0)</f>
        <v>0.54665935526595033</v>
      </c>
      <c r="M3584" s="142" t="str">
        <f>+VLOOKUP($E3584,IPC_2018!$B$8:$T$347,19,0)</f>
        <v>Medio</v>
      </c>
    </row>
    <row r="3585" spans="1:13" x14ac:dyDescent="0.3">
      <c r="A3585" s="139">
        <f t="shared" si="3631"/>
        <v>95</v>
      </c>
      <c r="B3585" s="148">
        <f t="shared" si="3633"/>
        <v>7</v>
      </c>
      <c r="D3585" s="149" t="str">
        <f>+VLOOKUP($A3585,mUNICIPIOS!$B$4:$F$343,2,0)</f>
        <v>Sololá</v>
      </c>
      <c r="E3585" s="149">
        <f>+VLOOKUP($A3585,mUNICIPIOS!$B$4:$F$343,3,0)</f>
        <v>710</v>
      </c>
      <c r="F3585" s="149" t="str">
        <f>+VLOOKUP($A3585,mUNICIPIOS!$B$4:$F$343,4,0)</f>
        <v>Panajachel</v>
      </c>
      <c r="G3585" s="139" t="str">
        <f t="shared" ref="G3585:K3585" si="3653">+G3547</f>
        <v>02</v>
      </c>
      <c r="H3585" t="str">
        <f t="shared" si="3653"/>
        <v>IIC</v>
      </c>
      <c r="I3585" t="str">
        <f t="shared" si="3653"/>
        <v>Índice de Información a la Ciudadanía</v>
      </c>
      <c r="J3585" t="str">
        <f t="shared" si="3653"/>
        <v>02-01</v>
      </c>
      <c r="K3585" t="str">
        <f t="shared" si="3653"/>
        <v>Rendición de cuentas cuatrimestral y anual al Comude enfocadas en resultados.</v>
      </c>
      <c r="L3585" s="150">
        <f>+VLOOKUP($E3585,IIC_2018!$B$8:$Q$347,3,0)</f>
        <v>0</v>
      </c>
      <c r="M3585" s="142" t="str">
        <f>+VLOOKUP($E3585,IIC_2018!$B$8:$Q$347,4,0)</f>
        <v>Bajo</v>
      </c>
    </row>
    <row r="3586" spans="1:13" x14ac:dyDescent="0.3">
      <c r="A3586" s="139">
        <f t="shared" si="3631"/>
        <v>95</v>
      </c>
      <c r="B3586" s="148">
        <f t="shared" si="3633"/>
        <v>8</v>
      </c>
      <c r="D3586" s="149" t="str">
        <f>+VLOOKUP($A3586,mUNICIPIOS!$B$4:$F$343,2,0)</f>
        <v>Sololá</v>
      </c>
      <c r="E3586" s="149">
        <f>+VLOOKUP($A3586,mUNICIPIOS!$B$4:$F$343,3,0)</f>
        <v>710</v>
      </c>
      <c r="F3586" s="149" t="str">
        <f>+VLOOKUP($A3586,mUNICIPIOS!$B$4:$F$343,4,0)</f>
        <v>Panajachel</v>
      </c>
      <c r="G3586" s="139" t="str">
        <f t="shared" ref="G3586:K3586" si="3654">+G3548</f>
        <v>02</v>
      </c>
      <c r="H3586" t="str">
        <f t="shared" si="3654"/>
        <v>IIC</v>
      </c>
      <c r="I3586" t="str">
        <f t="shared" si="3654"/>
        <v>Índice de Información a la Ciudadanía</v>
      </c>
      <c r="J3586" t="str">
        <f t="shared" si="3654"/>
        <v>02-02</v>
      </c>
      <c r="K3586" t="str">
        <f t="shared" si="3654"/>
        <v>Información presupuestaria y otra información brindada a la ciudadanía disponible en medios locales de comunicación.</v>
      </c>
      <c r="L3586" s="150">
        <f>+VLOOKUP($E3586,IIC_2018!$B$8:$Q$347,6,0)</f>
        <v>0</v>
      </c>
      <c r="M3586" s="142" t="str">
        <f>+VLOOKUP($E3586,IIC_2018!$B$8:$Q$347,7,0)</f>
        <v>Bajo</v>
      </c>
    </row>
    <row r="3587" spans="1:13" x14ac:dyDescent="0.3">
      <c r="A3587" s="139">
        <f t="shared" si="3631"/>
        <v>95</v>
      </c>
      <c r="B3587" s="148">
        <f t="shared" si="3633"/>
        <v>9</v>
      </c>
      <c r="D3587" s="149" t="str">
        <f>+VLOOKUP($A3587,mUNICIPIOS!$B$4:$F$343,2,0)</f>
        <v>Sololá</v>
      </c>
      <c r="E3587" s="149">
        <f>+VLOOKUP($A3587,mUNICIPIOS!$B$4:$F$343,3,0)</f>
        <v>710</v>
      </c>
      <c r="F3587" s="149" t="str">
        <f>+VLOOKUP($A3587,mUNICIPIOS!$B$4:$F$343,4,0)</f>
        <v>Panajachel</v>
      </c>
      <c r="G3587" s="139" t="str">
        <f t="shared" ref="G3587:K3587" si="3655">+G3549</f>
        <v>02</v>
      </c>
      <c r="H3587" t="str">
        <f t="shared" si="3655"/>
        <v>IIC</v>
      </c>
      <c r="I3587" t="str">
        <f t="shared" si="3655"/>
        <v>Índice de Información a la Ciudadanía</v>
      </c>
      <c r="J3587" t="str">
        <f t="shared" si="3655"/>
        <v>02-03</v>
      </c>
      <c r="K3587" t="str">
        <f t="shared" si="3655"/>
        <v>Información pública de oficio actualizada y disponible de acuerdo a la LAIP y uso de internet.</v>
      </c>
      <c r="L3587" s="150">
        <f>+VLOOKUP($E3587,IIC_2018!$B$8:$Q$347,9,0)</f>
        <v>0.1</v>
      </c>
      <c r="M3587" s="142" t="str">
        <f>+VLOOKUP($E3587,IIC_2018!$B$8:$Q$347,10,0)</f>
        <v>Bajo</v>
      </c>
    </row>
    <row r="3588" spans="1:13" x14ac:dyDescent="0.3">
      <c r="A3588" s="139">
        <f t="shared" si="3631"/>
        <v>95</v>
      </c>
      <c r="B3588" s="148">
        <f t="shared" si="3633"/>
        <v>10</v>
      </c>
      <c r="D3588" s="149" t="str">
        <f>+VLOOKUP($A3588,mUNICIPIOS!$B$4:$F$343,2,0)</f>
        <v>Sololá</v>
      </c>
      <c r="E3588" s="149">
        <f>+VLOOKUP($A3588,mUNICIPIOS!$B$4:$F$343,3,0)</f>
        <v>710</v>
      </c>
      <c r="F3588" s="149" t="str">
        <f>+VLOOKUP($A3588,mUNICIPIOS!$B$4:$F$343,4,0)</f>
        <v>Panajachel</v>
      </c>
      <c r="G3588" s="139" t="str">
        <f t="shared" ref="G3588:K3588" si="3656">+G3550</f>
        <v>02</v>
      </c>
      <c r="H3588" t="str">
        <f t="shared" si="3656"/>
        <v>IIC</v>
      </c>
      <c r="I3588" t="str">
        <f t="shared" si="3656"/>
        <v>Índice de Información a la Ciudadanía</v>
      </c>
      <c r="J3588" t="str">
        <f t="shared" si="3656"/>
        <v>02-04</v>
      </c>
      <c r="K3588" t="str">
        <f t="shared" si="3656"/>
        <v>Relación del monto contratado por medio de Guate compras con el total del presupuesto de egresos vigente.</v>
      </c>
      <c r="L3588" s="150">
        <f>+VLOOKUP($E3588,IIC_2018!$B$8:$Q$347,12,0)</f>
        <v>0.16287560354323449</v>
      </c>
      <c r="M3588" s="142" t="str">
        <f>+VLOOKUP($E3588,IIC_2018!$B$8:$Q$347,13,0)</f>
        <v>Bajo</v>
      </c>
    </row>
    <row r="3589" spans="1:13" x14ac:dyDescent="0.3">
      <c r="A3589" s="139">
        <f t="shared" si="3631"/>
        <v>95</v>
      </c>
      <c r="B3589" s="148">
        <f t="shared" si="3633"/>
        <v>11</v>
      </c>
      <c r="D3589" s="149" t="str">
        <f>+VLOOKUP($A3589,mUNICIPIOS!$B$4:$F$343,2,0)</f>
        <v>Sololá</v>
      </c>
      <c r="E3589" s="149">
        <f>+VLOOKUP($A3589,mUNICIPIOS!$B$4:$F$343,3,0)</f>
        <v>710</v>
      </c>
      <c r="F3589" s="149" t="str">
        <f>+VLOOKUP($A3589,mUNICIPIOS!$B$4:$F$343,4,0)</f>
        <v>Panajachel</v>
      </c>
      <c r="G3589" s="139" t="str">
        <f t="shared" ref="G3589:K3589" si="3657">+G3551</f>
        <v>02</v>
      </c>
      <c r="H3589" t="str">
        <f t="shared" si="3657"/>
        <v>IIC</v>
      </c>
      <c r="I3589" t="str">
        <f t="shared" si="3657"/>
        <v>Índice de Información a la Ciudadanía</v>
      </c>
      <c r="J3589" t="str">
        <f t="shared" si="3657"/>
        <v>INDICE</v>
      </c>
      <c r="K3589">
        <f t="shared" si="3657"/>
        <v>0</v>
      </c>
      <c r="L3589" s="150">
        <f>+VLOOKUP($E3589,IIC_2018!$B$8:$Q$347,15,0)</f>
        <v>6.5718900885808618E-2</v>
      </c>
      <c r="M3589" s="142" t="str">
        <f>+VLOOKUP($E3589,IIC_2018!$B$8:$Q$347,16,0)</f>
        <v>Bajo</v>
      </c>
    </row>
    <row r="3590" spans="1:13" x14ac:dyDescent="0.3">
      <c r="A3590" s="139">
        <f t="shared" si="3631"/>
        <v>95</v>
      </c>
      <c r="B3590" s="148">
        <f t="shared" si="3633"/>
        <v>12</v>
      </c>
      <c r="D3590" s="149" t="str">
        <f>+VLOOKUP($A3590,mUNICIPIOS!$B$4:$F$343,2,0)</f>
        <v>Sololá</v>
      </c>
      <c r="E3590" s="149">
        <f>+VLOOKUP($A3590,mUNICIPIOS!$B$4:$F$343,3,0)</f>
        <v>710</v>
      </c>
      <c r="F3590" s="149" t="str">
        <f>+VLOOKUP($A3590,mUNICIPIOS!$B$4:$F$343,4,0)</f>
        <v>Panajachel</v>
      </c>
      <c r="G3590" s="139" t="str">
        <f t="shared" ref="G3590:K3590" si="3658">+G3552</f>
        <v>03</v>
      </c>
      <c r="H3590" t="str">
        <f t="shared" si="3658"/>
        <v>ISP</v>
      </c>
      <c r="I3590" t="str">
        <f t="shared" si="3658"/>
        <v>Índice de Servicios Públicos</v>
      </c>
      <c r="J3590" t="str">
        <f t="shared" si="3658"/>
        <v>03-01</v>
      </c>
      <c r="K3590" t="str">
        <f t="shared" si="3658"/>
        <v>Cobertura del servicio público de agua</v>
      </c>
      <c r="L3590" s="150">
        <f>+VLOOKUP($E3590,ISP_2018!$B$8:$T$347,3,0)</f>
        <v>0.92828962636342538</v>
      </c>
      <c r="M3590" s="142" t="str">
        <f>+VLOOKUP($E3590,ISP_2018!$B$8:$T$347,4,0)</f>
        <v>Alto</v>
      </c>
    </row>
    <row r="3591" spans="1:13" x14ac:dyDescent="0.3">
      <c r="A3591" s="139">
        <f t="shared" si="3631"/>
        <v>95</v>
      </c>
      <c r="B3591" s="148">
        <f t="shared" si="3633"/>
        <v>13</v>
      </c>
      <c r="D3591" s="149" t="str">
        <f>+VLOOKUP($A3591,mUNICIPIOS!$B$4:$F$343,2,0)</f>
        <v>Sololá</v>
      </c>
      <c r="E3591" s="149">
        <f>+VLOOKUP($A3591,mUNICIPIOS!$B$4:$F$343,3,0)</f>
        <v>710</v>
      </c>
      <c r="F3591" s="149" t="str">
        <f>+VLOOKUP($A3591,mUNICIPIOS!$B$4:$F$343,4,0)</f>
        <v>Panajachel</v>
      </c>
      <c r="G3591" s="139" t="str">
        <f t="shared" ref="G3591:K3591" si="3659">+G3553</f>
        <v>03</v>
      </c>
      <c r="H3591" t="str">
        <f t="shared" si="3659"/>
        <v>ISP</v>
      </c>
      <c r="I3591" t="str">
        <f t="shared" si="3659"/>
        <v>Índice de Servicios Públicos</v>
      </c>
      <c r="J3591" t="str">
        <f t="shared" si="3659"/>
        <v>03-02</v>
      </c>
      <c r="K3591" t="str">
        <f t="shared" si="3659"/>
        <v>Control de la calidad del servicio público de agua</v>
      </c>
      <c r="L3591" s="150">
        <f>+VLOOKUP($E3591,ISP_2018!$B$8:$T$347,6,0)</f>
        <v>0</v>
      </c>
      <c r="M3591" s="142" t="str">
        <f>+VLOOKUP($E3591,ISP_2018!$B$8:$T$347,7,0)</f>
        <v>Bajo</v>
      </c>
    </row>
    <row r="3592" spans="1:13" x14ac:dyDescent="0.3">
      <c r="A3592" s="139">
        <f t="shared" si="3631"/>
        <v>95</v>
      </c>
      <c r="B3592" s="148">
        <f t="shared" si="3633"/>
        <v>14</v>
      </c>
      <c r="D3592" s="149" t="str">
        <f>+VLOOKUP($A3592,mUNICIPIOS!$B$4:$F$343,2,0)</f>
        <v>Sololá</v>
      </c>
      <c r="E3592" s="149">
        <f>+VLOOKUP($A3592,mUNICIPIOS!$B$4:$F$343,3,0)</f>
        <v>710</v>
      </c>
      <c r="F3592" s="149" t="str">
        <f>+VLOOKUP($A3592,mUNICIPIOS!$B$4:$F$343,4,0)</f>
        <v>Panajachel</v>
      </c>
      <c r="G3592" s="139" t="str">
        <f t="shared" ref="G3592:K3592" si="3660">+G3554</f>
        <v>03</v>
      </c>
      <c r="H3592" t="str">
        <f t="shared" si="3660"/>
        <v>ISP</v>
      </c>
      <c r="I3592" t="str">
        <f t="shared" si="3660"/>
        <v>Índice de Servicios Públicos</v>
      </c>
      <c r="J3592" t="str">
        <f t="shared" si="3660"/>
        <v>03-03</v>
      </c>
      <c r="K3592" t="str">
        <f t="shared" si="3660"/>
        <v>Disposición  y tratamiento  de aguas residuales</v>
      </c>
      <c r="L3592" s="150">
        <f>+VLOOKUP($E3592,ISP_2018!$B$8:$T$347,9,0)</f>
        <v>0</v>
      </c>
      <c r="M3592" s="142" t="str">
        <f>+VLOOKUP($E3592,ISP_2018!$B$8:$T$347,10,0)</f>
        <v>Bajo</v>
      </c>
    </row>
    <row r="3593" spans="1:13" x14ac:dyDescent="0.3">
      <c r="A3593" s="139">
        <f t="shared" si="3631"/>
        <v>95</v>
      </c>
      <c r="B3593" s="148">
        <f t="shared" si="3633"/>
        <v>15</v>
      </c>
      <c r="D3593" s="149" t="str">
        <f>+VLOOKUP($A3593,mUNICIPIOS!$B$4:$F$343,2,0)</f>
        <v>Sololá</v>
      </c>
      <c r="E3593" s="149">
        <f>+VLOOKUP($A3593,mUNICIPIOS!$B$4:$F$343,3,0)</f>
        <v>710</v>
      </c>
      <c r="F3593" s="149" t="str">
        <f>+VLOOKUP($A3593,mUNICIPIOS!$B$4:$F$343,4,0)</f>
        <v>Panajachel</v>
      </c>
      <c r="G3593" s="139" t="str">
        <f t="shared" ref="G3593:K3593" si="3661">+G3555</f>
        <v>03</v>
      </c>
      <c r="H3593" t="str">
        <f t="shared" si="3661"/>
        <v>ISP</v>
      </c>
      <c r="I3593" t="str">
        <f t="shared" si="3661"/>
        <v>Índice de Servicios Públicos</v>
      </c>
      <c r="J3593" t="str">
        <f t="shared" si="3661"/>
        <v>03-04</v>
      </c>
      <c r="K3593" t="str">
        <f t="shared" si="3661"/>
        <v>Gestión y manejo de los residuos y desechos sólidos</v>
      </c>
      <c r="L3593" s="150">
        <f>+VLOOKUP($E3593,ISP_2018!$B$8:$T$347,12,0)</f>
        <v>0.12886246889593861</v>
      </c>
      <c r="M3593" s="142" t="str">
        <f>+VLOOKUP($E3593,ISP_2018!$B$8:$T$347,13,0)</f>
        <v>Bajo</v>
      </c>
    </row>
    <row r="3594" spans="1:13" x14ac:dyDescent="0.3">
      <c r="A3594" s="139">
        <f t="shared" si="3631"/>
        <v>95</v>
      </c>
      <c r="B3594" s="148">
        <f t="shared" si="3633"/>
        <v>16</v>
      </c>
      <c r="D3594" s="149" t="str">
        <f>+VLOOKUP($A3594,mUNICIPIOS!$B$4:$F$343,2,0)</f>
        <v>Sololá</v>
      </c>
      <c r="E3594" s="149">
        <f>+VLOOKUP($A3594,mUNICIPIOS!$B$4:$F$343,3,0)</f>
        <v>710</v>
      </c>
      <c r="F3594" s="149" t="str">
        <f>+VLOOKUP($A3594,mUNICIPIOS!$B$4:$F$343,4,0)</f>
        <v>Panajachel</v>
      </c>
      <c r="G3594" s="139" t="str">
        <f t="shared" ref="G3594:K3594" si="3662">+G3556</f>
        <v>03</v>
      </c>
      <c r="H3594" t="str">
        <f t="shared" si="3662"/>
        <v>ISP</v>
      </c>
      <c r="I3594" t="str">
        <f t="shared" si="3662"/>
        <v>Índice de Servicios Públicos</v>
      </c>
      <c r="J3594" t="str">
        <f t="shared" si="3662"/>
        <v>03-05</v>
      </c>
      <c r="K3594" t="str">
        <f t="shared" si="3662"/>
        <v>Gestión de servicios públicos municipales</v>
      </c>
      <c r="L3594" s="150">
        <f>+VLOOKUP($E3594,ISP_2018!$B$8:$T$347,15,0)</f>
        <v>0.29032258064516131</v>
      </c>
      <c r="M3594" s="142" t="str">
        <f>+VLOOKUP($E3594,ISP_2018!$B$8:$T$347,16,0)</f>
        <v>Medio bajo</v>
      </c>
    </row>
    <row r="3595" spans="1:13" x14ac:dyDescent="0.3">
      <c r="A3595" s="139">
        <f t="shared" si="3631"/>
        <v>95</v>
      </c>
      <c r="B3595" s="148">
        <f t="shared" si="3633"/>
        <v>17</v>
      </c>
      <c r="D3595" s="149" t="str">
        <f>+VLOOKUP($A3595,mUNICIPIOS!$B$4:$F$343,2,0)</f>
        <v>Sololá</v>
      </c>
      <c r="E3595" s="149">
        <f>+VLOOKUP($A3595,mUNICIPIOS!$B$4:$F$343,3,0)</f>
        <v>710</v>
      </c>
      <c r="F3595" s="149" t="str">
        <f>+VLOOKUP($A3595,mUNICIPIOS!$B$4:$F$343,4,0)</f>
        <v>Panajachel</v>
      </c>
      <c r="G3595" s="139" t="str">
        <f t="shared" ref="G3595:K3595" si="3663">+G3557</f>
        <v>03</v>
      </c>
      <c r="H3595" t="str">
        <f t="shared" si="3663"/>
        <v>ISP</v>
      </c>
      <c r="I3595" t="str">
        <f t="shared" si="3663"/>
        <v>Índice de Servicios Públicos</v>
      </c>
      <c r="J3595" t="str">
        <f t="shared" si="3663"/>
        <v>INDICE</v>
      </c>
      <c r="K3595">
        <f t="shared" si="3663"/>
        <v>0</v>
      </c>
      <c r="L3595" s="150">
        <f>+VLOOKUP($E3595,ISP_2018!$B$8:$T$347,18,0)</f>
        <v>0.17666597254456254</v>
      </c>
      <c r="M3595" s="142" t="str">
        <f>+VLOOKUP($E3595,ISP_2018!$B$8:$T$347,19,0)</f>
        <v>Bajo</v>
      </c>
    </row>
    <row r="3596" spans="1:13" x14ac:dyDescent="0.3">
      <c r="A3596" s="139">
        <f t="shared" si="3631"/>
        <v>95</v>
      </c>
      <c r="B3596" s="148">
        <f t="shared" si="3633"/>
        <v>18</v>
      </c>
      <c r="D3596" s="149" t="str">
        <f>+VLOOKUP($A3596,mUNICIPIOS!$B$4:$F$343,2,0)</f>
        <v>Sololá</v>
      </c>
      <c r="E3596" s="149">
        <f>+VLOOKUP($A3596,mUNICIPIOS!$B$4:$F$343,3,0)</f>
        <v>710</v>
      </c>
      <c r="F3596" s="149" t="str">
        <f>+VLOOKUP($A3596,mUNICIPIOS!$B$4:$F$343,4,0)</f>
        <v>Panajachel</v>
      </c>
      <c r="G3596" s="139" t="str">
        <f t="shared" ref="G3596:K3596" si="3664">+G3558</f>
        <v>04</v>
      </c>
      <c r="H3596" t="str">
        <f t="shared" si="3664"/>
        <v>IGA</v>
      </c>
      <c r="I3596" t="str">
        <f t="shared" si="3664"/>
        <v>Índice de Gestión Administrativa</v>
      </c>
      <c r="J3596" t="str">
        <f t="shared" si="3664"/>
        <v>04-01</v>
      </c>
      <c r="K3596" t="str">
        <f t="shared" si="3664"/>
        <v>Existencia de elementos de atención municipal orientada al vecino</v>
      </c>
      <c r="L3596" s="150">
        <f>+VLOOKUP($E3596,IGA_2018!$B$8:$N$347,3,0)</f>
        <v>0.5</v>
      </c>
      <c r="M3596" s="142" t="str">
        <f>+VLOOKUP($E3596,IGA_2018!$B$8:$N$347,4,0)</f>
        <v>Medio</v>
      </c>
    </row>
    <row r="3597" spans="1:13" x14ac:dyDescent="0.3">
      <c r="A3597" s="139">
        <f t="shared" si="3631"/>
        <v>95</v>
      </c>
      <c r="B3597" s="148">
        <f t="shared" si="3633"/>
        <v>19</v>
      </c>
      <c r="D3597" s="149" t="str">
        <f>+VLOOKUP($A3597,mUNICIPIOS!$B$4:$F$343,2,0)</f>
        <v>Sololá</v>
      </c>
      <c r="E3597" s="149">
        <f>+VLOOKUP($A3597,mUNICIPIOS!$B$4:$F$343,3,0)</f>
        <v>710</v>
      </c>
      <c r="F3597" s="149" t="str">
        <f>+VLOOKUP($A3597,mUNICIPIOS!$B$4:$F$343,4,0)</f>
        <v>Panajachel</v>
      </c>
      <c r="G3597" s="139" t="str">
        <f t="shared" ref="G3597:K3597" si="3665">+G3559</f>
        <v>04</v>
      </c>
      <c r="H3597" t="str">
        <f t="shared" si="3665"/>
        <v>IGA</v>
      </c>
      <c r="I3597" t="str">
        <f t="shared" si="3665"/>
        <v>Índice de Gestión Administrativa</v>
      </c>
      <c r="J3597" t="str">
        <f t="shared" si="3665"/>
        <v>04-02</v>
      </c>
      <c r="K3597" t="str">
        <f t="shared" si="3665"/>
        <v>Gestión del recurso humano.</v>
      </c>
      <c r="L3597" s="150">
        <f>+VLOOKUP($E3597,IGA_2018!$B$8:$N$347,6,0)</f>
        <v>0</v>
      </c>
      <c r="M3597" s="142" t="str">
        <f>+VLOOKUP($E3597,IGA_2018!$B$8:$N$347,7,0)</f>
        <v>Bajo</v>
      </c>
    </row>
    <row r="3598" spans="1:13" x14ac:dyDescent="0.3">
      <c r="A3598" s="139">
        <f t="shared" si="3631"/>
        <v>95</v>
      </c>
      <c r="B3598" s="148">
        <f t="shared" si="3633"/>
        <v>20</v>
      </c>
      <c r="D3598" s="149" t="str">
        <f>+VLOOKUP($A3598,mUNICIPIOS!$B$4:$F$343,2,0)</f>
        <v>Sololá</v>
      </c>
      <c r="E3598" s="149">
        <f>+VLOOKUP($A3598,mUNICIPIOS!$B$4:$F$343,3,0)</f>
        <v>710</v>
      </c>
      <c r="F3598" s="149" t="str">
        <f>+VLOOKUP($A3598,mUNICIPIOS!$B$4:$F$343,4,0)</f>
        <v>Panajachel</v>
      </c>
      <c r="G3598" s="139" t="str">
        <f t="shared" ref="G3598:K3598" si="3666">+G3560</f>
        <v>04</v>
      </c>
      <c r="H3598" t="str">
        <f t="shared" si="3666"/>
        <v>IGA</v>
      </c>
      <c r="I3598" t="str">
        <f t="shared" si="3666"/>
        <v>Índice de Gestión Administrativa</v>
      </c>
      <c r="J3598" t="str">
        <f t="shared" si="3666"/>
        <v>04-03</v>
      </c>
      <c r="K3598" t="str">
        <f t="shared" si="3666"/>
        <v>Existencia de oficinas municipales con instrumentos de gestión.</v>
      </c>
      <c r="L3598" s="150">
        <f>+VLOOKUP($E3598,IGA_2018!$B$8:$N$347,9,0)</f>
        <v>0</v>
      </c>
      <c r="M3598" s="142" t="str">
        <f>+VLOOKUP($E3598,IGA_2018!$B$8:$N$347,10,0)</f>
        <v>Bajo</v>
      </c>
    </row>
    <row r="3599" spans="1:13" x14ac:dyDescent="0.3">
      <c r="A3599" s="139">
        <f t="shared" si="3631"/>
        <v>95</v>
      </c>
      <c r="B3599" s="148">
        <f t="shared" si="3633"/>
        <v>21</v>
      </c>
      <c r="D3599" s="149" t="str">
        <f>+VLOOKUP($A3599,mUNICIPIOS!$B$4:$F$343,2,0)</f>
        <v>Sololá</v>
      </c>
      <c r="E3599" s="149">
        <f>+VLOOKUP($A3599,mUNICIPIOS!$B$4:$F$343,3,0)</f>
        <v>710</v>
      </c>
      <c r="F3599" s="149" t="str">
        <f>+VLOOKUP($A3599,mUNICIPIOS!$B$4:$F$343,4,0)</f>
        <v>Panajachel</v>
      </c>
      <c r="G3599" s="139" t="str">
        <f t="shared" ref="G3599:K3599" si="3667">+G3561</f>
        <v>04</v>
      </c>
      <c r="H3599" t="str">
        <f t="shared" si="3667"/>
        <v>IGA</v>
      </c>
      <c r="I3599" t="str">
        <f t="shared" si="3667"/>
        <v>Índice de Gestión Administrativa</v>
      </c>
      <c r="J3599" t="str">
        <f t="shared" si="3667"/>
        <v>INDICE</v>
      </c>
      <c r="K3599">
        <f t="shared" si="3667"/>
        <v>0</v>
      </c>
      <c r="L3599" s="150">
        <f>+VLOOKUP($E3599,IGA_2018!$B$8:$N$347,12,0)</f>
        <v>0.15</v>
      </c>
      <c r="M3599" s="142" t="str">
        <f>+VLOOKUP($E3599,IGA_2018!$B$8:$N$347,13,0)</f>
        <v>Bajo</v>
      </c>
    </row>
    <row r="3600" spans="1:13" x14ac:dyDescent="0.3">
      <c r="A3600" s="139">
        <f t="shared" si="3631"/>
        <v>95</v>
      </c>
      <c r="B3600" s="148">
        <f t="shared" si="3633"/>
        <v>22</v>
      </c>
      <c r="D3600" s="149" t="str">
        <f>+VLOOKUP($A3600,mUNICIPIOS!$B$4:$F$343,2,0)</f>
        <v>Sololá</v>
      </c>
      <c r="E3600" s="149">
        <f>+VLOOKUP($A3600,mUNICIPIOS!$B$4:$F$343,3,0)</f>
        <v>710</v>
      </c>
      <c r="F3600" s="149" t="str">
        <f>+VLOOKUP($A3600,mUNICIPIOS!$B$4:$F$343,4,0)</f>
        <v>Panajachel</v>
      </c>
      <c r="G3600" s="139" t="str">
        <f t="shared" ref="G3600:K3600" si="3668">+G3562</f>
        <v>05</v>
      </c>
      <c r="H3600" t="str">
        <f t="shared" si="3668"/>
        <v>IGF</v>
      </c>
      <c r="I3600" t="str">
        <f t="shared" si="3668"/>
        <v>Índice de Gestión Financiera</v>
      </c>
      <c r="J3600" t="str">
        <f t="shared" si="3668"/>
        <v>05-01</v>
      </c>
      <c r="K3600" t="str">
        <f t="shared" si="3668"/>
        <v>Autonomía financiera municipal</v>
      </c>
      <c r="L3600" s="150">
        <f>+VLOOKUP($E3600,IGF_2018!$B$8:$Z$347,3,0)</f>
        <v>0.23188325687328046</v>
      </c>
      <c r="M3600" s="142" t="str">
        <f>+VLOOKUP($E3600,IGF_2018!$B$8:$Z$347,4,0)</f>
        <v>Medio bajo</v>
      </c>
    </row>
    <row r="3601" spans="1:13" x14ac:dyDescent="0.3">
      <c r="A3601" s="139">
        <f t="shared" si="3631"/>
        <v>95</v>
      </c>
      <c r="B3601" s="148">
        <f t="shared" si="3633"/>
        <v>23</v>
      </c>
      <c r="D3601" s="149" t="str">
        <f>+VLOOKUP($A3601,mUNICIPIOS!$B$4:$F$343,2,0)</f>
        <v>Sololá</v>
      </c>
      <c r="E3601" s="149">
        <f>+VLOOKUP($A3601,mUNICIPIOS!$B$4:$F$343,3,0)</f>
        <v>710</v>
      </c>
      <c r="F3601" s="149" t="str">
        <f>+VLOOKUP($A3601,mUNICIPIOS!$B$4:$F$343,4,0)</f>
        <v>Panajachel</v>
      </c>
      <c r="G3601" s="139" t="str">
        <f t="shared" ref="G3601:K3601" si="3669">+G3563</f>
        <v>05</v>
      </c>
      <c r="H3601" t="str">
        <f t="shared" si="3669"/>
        <v>IGF</v>
      </c>
      <c r="I3601" t="str">
        <f t="shared" si="3669"/>
        <v>Índice de Gestión Financiera</v>
      </c>
      <c r="J3601" t="str">
        <f t="shared" si="3669"/>
        <v>05-02</v>
      </c>
      <c r="K3601" t="str">
        <f t="shared" si="3669"/>
        <v xml:space="preserve">Ingresos propios por habitante -sin regalías- </v>
      </c>
      <c r="L3601" s="150">
        <f>+VLOOKUP($E3601,IGF_2018!$B$8:$Z$347,6,0)</f>
        <v>0.19616642494054154</v>
      </c>
      <c r="M3601" s="142" t="str">
        <f>+VLOOKUP($E3601,IGF_2018!$B$8:$Z$347,7,0)</f>
        <v>Bajo</v>
      </c>
    </row>
    <row r="3602" spans="1:13" x14ac:dyDescent="0.3">
      <c r="A3602" s="139">
        <f t="shared" si="3631"/>
        <v>95</v>
      </c>
      <c r="B3602" s="148">
        <f t="shared" si="3633"/>
        <v>24</v>
      </c>
      <c r="D3602" s="149" t="str">
        <f>+VLOOKUP($A3602,mUNICIPIOS!$B$4:$F$343,2,0)</f>
        <v>Sololá</v>
      </c>
      <c r="E3602" s="149">
        <f>+VLOOKUP($A3602,mUNICIPIOS!$B$4:$F$343,3,0)</f>
        <v>710</v>
      </c>
      <c r="F3602" s="149" t="str">
        <f>+VLOOKUP($A3602,mUNICIPIOS!$B$4:$F$343,4,0)</f>
        <v>Panajachel</v>
      </c>
      <c r="G3602" s="139" t="str">
        <f t="shared" ref="G3602:K3602" si="3670">+G3564</f>
        <v>05</v>
      </c>
      <c r="H3602" t="str">
        <f t="shared" si="3670"/>
        <v>IGF</v>
      </c>
      <c r="I3602" t="str">
        <f t="shared" si="3670"/>
        <v>Índice de Gestión Financiera</v>
      </c>
      <c r="J3602" t="str">
        <f t="shared" si="3670"/>
        <v>05-03</v>
      </c>
      <c r="K3602" t="str">
        <f t="shared" si="3670"/>
        <v>Ingresos del IUSI en relación a los ingresos propios -sin regalías-</v>
      </c>
      <c r="L3602" s="150">
        <f>+VLOOKUP($E3602,IGF_2018!$B$8:$Z$347,9,0)</f>
        <v>0.38026070851829674</v>
      </c>
      <c r="M3602" s="142" t="str">
        <f>+VLOOKUP($E3602,IGF_2018!$B$8:$Z$347,10,0)</f>
        <v>Medio bajo</v>
      </c>
    </row>
    <row r="3603" spans="1:13" x14ac:dyDescent="0.3">
      <c r="A3603" s="139">
        <f t="shared" si="3631"/>
        <v>95</v>
      </c>
      <c r="B3603" s="148">
        <f t="shared" si="3633"/>
        <v>25</v>
      </c>
      <c r="D3603" s="149" t="str">
        <f>+VLOOKUP($A3603,mUNICIPIOS!$B$4:$F$343,2,0)</f>
        <v>Sololá</v>
      </c>
      <c r="E3603" s="149">
        <f>+VLOOKUP($A3603,mUNICIPIOS!$B$4:$F$343,3,0)</f>
        <v>710</v>
      </c>
      <c r="F3603" s="149" t="str">
        <f>+VLOOKUP($A3603,mUNICIPIOS!$B$4:$F$343,4,0)</f>
        <v>Panajachel</v>
      </c>
      <c r="G3603" s="139" t="str">
        <f t="shared" ref="G3603:K3603" si="3671">+G3565</f>
        <v>05</v>
      </c>
      <c r="H3603" t="str">
        <f t="shared" si="3671"/>
        <v>IGF</v>
      </c>
      <c r="I3603" t="str">
        <f t="shared" si="3671"/>
        <v>Índice de Gestión Financiera</v>
      </c>
      <c r="J3603" t="str">
        <f t="shared" si="3671"/>
        <v>05-04</v>
      </c>
      <c r="K3603" t="str">
        <f t="shared" si="3671"/>
        <v>Inversión anual en capital fijo por habitante</v>
      </c>
      <c r="L3603" s="150">
        <f>+VLOOKUP($E3603,IGF_2018!$B$8:$Z$347,12,0)</f>
        <v>6.9990711177724041E-2</v>
      </c>
      <c r="M3603" s="142" t="str">
        <f>+VLOOKUP($E3603,IGF_2018!$B$8:$Z$347,13,0)</f>
        <v>Bajo</v>
      </c>
    </row>
    <row r="3604" spans="1:13" x14ac:dyDescent="0.3">
      <c r="A3604" s="139">
        <f t="shared" si="3631"/>
        <v>95</v>
      </c>
      <c r="B3604" s="148">
        <f t="shared" si="3633"/>
        <v>26</v>
      </c>
      <c r="D3604" s="149" t="str">
        <f>+VLOOKUP($A3604,mUNICIPIOS!$B$4:$F$343,2,0)</f>
        <v>Sololá</v>
      </c>
      <c r="E3604" s="149">
        <f>+VLOOKUP($A3604,mUNICIPIOS!$B$4:$F$343,3,0)</f>
        <v>710</v>
      </c>
      <c r="F3604" s="149" t="str">
        <f>+VLOOKUP($A3604,mUNICIPIOS!$B$4:$F$343,4,0)</f>
        <v>Panajachel</v>
      </c>
      <c r="G3604" s="139" t="str">
        <f t="shared" ref="G3604:K3604" si="3672">+G3566</f>
        <v>05</v>
      </c>
      <c r="H3604" t="str">
        <f t="shared" si="3672"/>
        <v>IGF</v>
      </c>
      <c r="I3604" t="str">
        <f t="shared" si="3672"/>
        <v>Índice de Gestión Financiera</v>
      </c>
      <c r="J3604" t="str">
        <f t="shared" si="3672"/>
        <v>05-05</v>
      </c>
      <c r="K3604" t="str">
        <f t="shared" si="3672"/>
        <v>Inversión anual en capital fijo con recursos percibidos por ingresos propios</v>
      </c>
      <c r="L3604" s="150">
        <f>+VLOOKUP($E3604,IGF_2018!$B$8:$Z$347,15,0)</f>
        <v>5.1814609484564858E-2</v>
      </c>
      <c r="M3604" s="142" t="str">
        <f>+VLOOKUP($E3604,IGF_2018!$B$8:$Z$347,16,0)</f>
        <v>Bajo</v>
      </c>
    </row>
    <row r="3605" spans="1:13" x14ac:dyDescent="0.3">
      <c r="A3605" s="139">
        <f t="shared" si="3631"/>
        <v>95</v>
      </c>
      <c r="B3605" s="148">
        <f t="shared" si="3633"/>
        <v>27</v>
      </c>
      <c r="D3605" s="149" t="str">
        <f>+VLOOKUP($A3605,mUNICIPIOS!$B$4:$F$343,2,0)</f>
        <v>Sololá</v>
      </c>
      <c r="E3605" s="149">
        <f>+VLOOKUP($A3605,mUNICIPIOS!$B$4:$F$343,3,0)</f>
        <v>710</v>
      </c>
      <c r="F3605" s="149" t="str">
        <f>+VLOOKUP($A3605,mUNICIPIOS!$B$4:$F$343,4,0)</f>
        <v>Panajachel</v>
      </c>
      <c r="G3605" s="139" t="str">
        <f t="shared" ref="G3605:K3605" si="3673">+G3567</f>
        <v>05</v>
      </c>
      <c r="H3605" t="str">
        <f t="shared" si="3673"/>
        <v>IGF</v>
      </c>
      <c r="I3605" t="str">
        <f t="shared" si="3673"/>
        <v>Índice de Gestión Financiera</v>
      </c>
      <c r="J3605" t="str">
        <f t="shared" si="3673"/>
        <v>05-06</v>
      </c>
      <c r="K3605" t="str">
        <f t="shared" si="3673"/>
        <v xml:space="preserve">Inversión anual en capital fijo con recursos percibidos por transferencias del Gobierno Central </v>
      </c>
      <c r="L3605" s="150">
        <f>+VLOOKUP($E3605,IGF_2018!$B$8:$Z$347,18,0)</f>
        <v>3.9476139411803383E-2</v>
      </c>
      <c r="M3605" s="142" t="str">
        <f>+VLOOKUP($E3605,IGF_2018!$B$8:$Z$347,19,0)</f>
        <v>Bajo</v>
      </c>
    </row>
    <row r="3606" spans="1:13" x14ac:dyDescent="0.3">
      <c r="A3606" s="139">
        <f t="shared" si="3631"/>
        <v>95</v>
      </c>
      <c r="B3606" s="148">
        <f t="shared" si="3633"/>
        <v>28</v>
      </c>
      <c r="D3606" s="149" t="str">
        <f>+VLOOKUP($A3606,mUNICIPIOS!$B$4:$F$343,2,0)</f>
        <v>Sololá</v>
      </c>
      <c r="E3606" s="149">
        <f>+VLOOKUP($A3606,mUNICIPIOS!$B$4:$F$343,3,0)</f>
        <v>710</v>
      </c>
      <c r="F3606" s="149" t="str">
        <f>+VLOOKUP($A3606,mUNICIPIOS!$B$4:$F$343,4,0)</f>
        <v>Panajachel</v>
      </c>
      <c r="G3606" s="139" t="str">
        <f t="shared" ref="G3606:K3606" si="3674">+G3568</f>
        <v>05</v>
      </c>
      <c r="H3606" t="str">
        <f t="shared" si="3674"/>
        <v>IGF</v>
      </c>
      <c r="I3606" t="str">
        <f t="shared" si="3674"/>
        <v>Índice de Gestión Financiera</v>
      </c>
      <c r="J3606" t="str">
        <f t="shared" si="3674"/>
        <v>05-07</v>
      </c>
      <c r="K3606" t="str">
        <f t="shared" si="3674"/>
        <v>Financiamiento por endeudamiento municipal</v>
      </c>
      <c r="L3606" s="150">
        <f>+VLOOKUP($E3606,IGF_2018!$B$8:$Z$347,21,0)</f>
        <v>0.89980893661063011</v>
      </c>
      <c r="M3606" s="142" t="str">
        <f>+VLOOKUP($E3606,IGF_2018!$B$8:$Z$347,22,0)</f>
        <v>Alto</v>
      </c>
    </row>
    <row r="3607" spans="1:13" x14ac:dyDescent="0.3">
      <c r="A3607" s="139">
        <f t="shared" si="3631"/>
        <v>95</v>
      </c>
      <c r="B3607" s="148">
        <f t="shared" si="3633"/>
        <v>29</v>
      </c>
      <c r="D3607" s="149" t="str">
        <f>+VLOOKUP($A3607,mUNICIPIOS!$B$4:$F$343,2,0)</f>
        <v>Sololá</v>
      </c>
      <c r="E3607" s="149">
        <f>+VLOOKUP($A3607,mUNICIPIOS!$B$4:$F$343,3,0)</f>
        <v>710</v>
      </c>
      <c r="F3607" s="149" t="str">
        <f>+VLOOKUP($A3607,mUNICIPIOS!$B$4:$F$343,4,0)</f>
        <v>Panajachel</v>
      </c>
      <c r="G3607" s="139" t="str">
        <f t="shared" ref="G3607:K3607" si="3675">+G3569</f>
        <v>05</v>
      </c>
      <c r="H3607" t="str">
        <f t="shared" si="3675"/>
        <v>IGF</v>
      </c>
      <c r="I3607" t="str">
        <f t="shared" si="3675"/>
        <v>Índice de Gestión Financiera</v>
      </c>
      <c r="J3607" t="str">
        <f t="shared" si="3675"/>
        <v>INDICE</v>
      </c>
      <c r="K3607">
        <f t="shared" si="3675"/>
        <v>0</v>
      </c>
      <c r="L3607" s="150">
        <f>+VLOOKUP($E3607,IGF_2018!$B$8:$Z$347,24,0)</f>
        <v>0.31972594054412934</v>
      </c>
      <c r="M3607" s="142" t="str">
        <f>+VLOOKUP($E3607,IGF_2018!$B$8:$Z$347,25,0)</f>
        <v>Medio bajo</v>
      </c>
    </row>
    <row r="3608" spans="1:13" x14ac:dyDescent="0.3">
      <c r="A3608" s="139">
        <f t="shared" si="3631"/>
        <v>95</v>
      </c>
      <c r="B3608" s="148">
        <f t="shared" si="3633"/>
        <v>30</v>
      </c>
      <c r="D3608" s="149" t="str">
        <f>+VLOOKUP($A3608,mUNICIPIOS!$B$4:$F$343,2,0)</f>
        <v>Sololá</v>
      </c>
      <c r="E3608" s="149">
        <f>+VLOOKUP($A3608,mUNICIPIOS!$B$4:$F$343,3,0)</f>
        <v>710</v>
      </c>
      <c r="F3608" s="149" t="str">
        <f>+VLOOKUP($A3608,mUNICIPIOS!$B$4:$F$343,4,0)</f>
        <v>Panajachel</v>
      </c>
      <c r="G3608" s="139" t="str">
        <f t="shared" ref="G3608:K3608" si="3676">+G3570</f>
        <v>06</v>
      </c>
      <c r="H3608" t="str">
        <f t="shared" si="3676"/>
        <v>IGE</v>
      </c>
      <c r="I3608" t="str">
        <f t="shared" si="3676"/>
        <v>Índice de Gestión Estratégica</v>
      </c>
      <c r="J3608" t="str">
        <f t="shared" si="3676"/>
        <v>06-01</v>
      </c>
      <c r="K3608" t="str">
        <f t="shared" si="3676"/>
        <v>Ejecución del Plan Operativo Anual  (POA)</v>
      </c>
      <c r="L3608" s="150">
        <f>+VLOOKUP($E3608,IGE_2018!$B$8:$Z$347,3,0)</f>
        <v>0</v>
      </c>
      <c r="M3608" s="142" t="str">
        <f>+VLOOKUP($E3608,IGE_2018!$B$8:$Z$347,4,0)</f>
        <v>Bajo</v>
      </c>
    </row>
    <row r="3609" spans="1:13" x14ac:dyDescent="0.3">
      <c r="A3609" s="139">
        <f t="shared" si="3631"/>
        <v>95</v>
      </c>
      <c r="B3609" s="148">
        <f t="shared" si="3633"/>
        <v>31</v>
      </c>
      <c r="D3609" s="149" t="str">
        <f>+VLOOKUP($A3609,mUNICIPIOS!$B$4:$F$343,2,0)</f>
        <v>Sololá</v>
      </c>
      <c r="E3609" s="149">
        <f>+VLOOKUP($A3609,mUNICIPIOS!$B$4:$F$343,3,0)</f>
        <v>710</v>
      </c>
      <c r="F3609" s="149" t="str">
        <f>+VLOOKUP($A3609,mUNICIPIOS!$B$4:$F$343,4,0)</f>
        <v>Panajachel</v>
      </c>
      <c r="G3609" s="139" t="str">
        <f t="shared" ref="G3609:K3609" si="3677">+G3571</f>
        <v>06</v>
      </c>
      <c r="H3609" t="str">
        <f t="shared" si="3677"/>
        <v>IGE</v>
      </c>
      <c r="I3609" t="str">
        <f t="shared" si="3677"/>
        <v>Índice de Gestión Estratégica</v>
      </c>
      <c r="J3609" t="str">
        <f t="shared" si="3677"/>
        <v>06-02</v>
      </c>
      <c r="K3609" t="str">
        <f t="shared" si="3677"/>
        <v>Relación Plan de Desarrollo Municipal y Ordenamiento Territorial (PDM-OT) - Plan Estratégico Institucional (PEI) - Plan Operativo Multianual (POM) - Plan Operativo Anual (POA)</v>
      </c>
      <c r="L3609" s="150">
        <f>+VLOOKUP($E3609,IGE_2018!$B$8:$Z$347,6,0)</f>
        <v>0</v>
      </c>
      <c r="M3609" s="142" t="str">
        <f>+VLOOKUP($E3609,IGE_2018!$B$8:$Z$347,7,0)</f>
        <v>Bajo</v>
      </c>
    </row>
    <row r="3610" spans="1:13" x14ac:dyDescent="0.3">
      <c r="A3610" s="139">
        <f t="shared" si="3631"/>
        <v>95</v>
      </c>
      <c r="B3610" s="148">
        <f t="shared" si="3633"/>
        <v>32</v>
      </c>
      <c r="D3610" s="149" t="str">
        <f>+VLOOKUP($A3610,mUNICIPIOS!$B$4:$F$343,2,0)</f>
        <v>Sololá</v>
      </c>
      <c r="E3610" s="149">
        <f>+VLOOKUP($A3610,mUNICIPIOS!$B$4:$F$343,3,0)</f>
        <v>710</v>
      </c>
      <c r="F3610" s="149" t="str">
        <f>+VLOOKUP($A3610,mUNICIPIOS!$B$4:$F$343,4,0)</f>
        <v>Panajachel</v>
      </c>
      <c r="G3610" s="139" t="str">
        <f t="shared" ref="G3610:K3610" si="3678">+G3572</f>
        <v>06</v>
      </c>
      <c r="H3610" t="str">
        <f t="shared" si="3678"/>
        <v>IGE</v>
      </c>
      <c r="I3610" t="str">
        <f t="shared" si="3678"/>
        <v>Índice de Gestión Estratégica</v>
      </c>
      <c r="J3610" t="str">
        <f t="shared" si="3678"/>
        <v>06-03</v>
      </c>
      <c r="K3610" t="str">
        <f t="shared" si="3678"/>
        <v>Presupuesto de egresos relacionado a competencias municipales que responden a prioridades nacionales de desarrollo.</v>
      </c>
      <c r="L3610" s="150">
        <f>+VLOOKUP($E3610,IGE_2018!$B$8:$Z$347,9,0)</f>
        <v>0.36909071308027103</v>
      </c>
      <c r="M3610" s="142" t="str">
        <f>+VLOOKUP($E3610,IGE_2018!$B$8:$Z$347,10,0)</f>
        <v>Medio bajo</v>
      </c>
    </row>
    <row r="3611" spans="1:13" x14ac:dyDescent="0.3">
      <c r="A3611" s="139">
        <f t="shared" si="3631"/>
        <v>95</v>
      </c>
      <c r="B3611" s="148">
        <f t="shared" si="3633"/>
        <v>33</v>
      </c>
      <c r="D3611" s="149" t="str">
        <f>+VLOOKUP($A3611,mUNICIPIOS!$B$4:$F$343,2,0)</f>
        <v>Sololá</v>
      </c>
      <c r="E3611" s="149">
        <f>+VLOOKUP($A3611,mUNICIPIOS!$B$4:$F$343,3,0)</f>
        <v>710</v>
      </c>
      <c r="F3611" s="149" t="str">
        <f>+VLOOKUP($A3611,mUNICIPIOS!$B$4:$F$343,4,0)</f>
        <v>Panajachel</v>
      </c>
      <c r="G3611" s="139" t="str">
        <f t="shared" ref="G3611:K3611" si="3679">+G3573</f>
        <v>06</v>
      </c>
      <c r="H3611" t="str">
        <f t="shared" si="3679"/>
        <v>IGE</v>
      </c>
      <c r="I3611" t="str">
        <f t="shared" si="3679"/>
        <v>Índice de Gestión Estratégica</v>
      </c>
      <c r="J3611" t="str">
        <f t="shared" si="3679"/>
        <v>06-04</v>
      </c>
      <c r="K3611" t="str">
        <f t="shared" si="3679"/>
        <v>Institucionalización de la gestión ordenada del territorio</v>
      </c>
      <c r="L3611" s="150">
        <f>+VLOOKUP($E3611,IGE_2018!$B$8:$Z$347,12,0)</f>
        <v>0</v>
      </c>
      <c r="M3611" s="142" t="str">
        <f>+VLOOKUP($E3611,IGE_2018!$B$8:$Z$347,13,0)</f>
        <v>Bajo</v>
      </c>
    </row>
    <row r="3612" spans="1:13" x14ac:dyDescent="0.3">
      <c r="A3612" s="139">
        <f t="shared" si="3631"/>
        <v>95</v>
      </c>
      <c r="B3612" s="148">
        <f t="shared" si="3633"/>
        <v>34</v>
      </c>
      <c r="D3612" s="149" t="str">
        <f>+VLOOKUP($A3612,mUNICIPIOS!$B$4:$F$343,2,0)</f>
        <v>Sololá</v>
      </c>
      <c r="E3612" s="149">
        <f>+VLOOKUP($A3612,mUNICIPIOS!$B$4:$F$343,3,0)</f>
        <v>710</v>
      </c>
      <c r="F3612" s="149" t="str">
        <f>+VLOOKUP($A3612,mUNICIPIOS!$B$4:$F$343,4,0)</f>
        <v>Panajachel</v>
      </c>
      <c r="G3612" s="139" t="str">
        <f t="shared" ref="G3612:K3612" si="3680">+G3574</f>
        <v>06</v>
      </c>
      <c r="H3612" t="str">
        <f t="shared" si="3680"/>
        <v>IGE</v>
      </c>
      <c r="I3612" t="str">
        <f t="shared" si="3680"/>
        <v>Índice de Gestión Estratégica</v>
      </c>
      <c r="J3612" t="str">
        <f t="shared" si="3680"/>
        <v>06-05</v>
      </c>
      <c r="K3612" t="str">
        <f t="shared" si="3680"/>
        <v>Acciones para la gestión ordenada del territorio</v>
      </c>
      <c r="L3612" s="150">
        <f>+VLOOKUP($E3612,IGE_2018!$B$8:$Z$347,15,0)</f>
        <v>0</v>
      </c>
      <c r="M3612" s="142" t="str">
        <f>+VLOOKUP($E3612,IGE_2018!$B$8:$Z$347,16,0)</f>
        <v>Bajo</v>
      </c>
    </row>
    <row r="3613" spans="1:13" x14ac:dyDescent="0.3">
      <c r="A3613" s="139">
        <f t="shared" si="3631"/>
        <v>95</v>
      </c>
      <c r="B3613" s="148">
        <f t="shared" si="3633"/>
        <v>35</v>
      </c>
      <c r="D3613" s="149" t="str">
        <f>+VLOOKUP($A3613,mUNICIPIOS!$B$4:$F$343,2,0)</f>
        <v>Sololá</v>
      </c>
      <c r="E3613" s="149">
        <f>+VLOOKUP($A3613,mUNICIPIOS!$B$4:$F$343,3,0)</f>
        <v>710</v>
      </c>
      <c r="F3613" s="149" t="str">
        <f>+VLOOKUP($A3613,mUNICIPIOS!$B$4:$F$343,4,0)</f>
        <v>Panajachel</v>
      </c>
      <c r="G3613" s="139" t="str">
        <f t="shared" ref="G3613:K3613" si="3681">+G3575</f>
        <v>06</v>
      </c>
      <c r="H3613" t="str">
        <f t="shared" si="3681"/>
        <v>IGE</v>
      </c>
      <c r="I3613" t="str">
        <f t="shared" si="3681"/>
        <v>Índice de Gestión Estratégica</v>
      </c>
      <c r="J3613" t="str">
        <f t="shared" si="3681"/>
        <v>06-06</v>
      </c>
      <c r="K3613" t="str">
        <f t="shared" si="3681"/>
        <v>Gestión de riesgo en la formulación de proyectos derivados de la planificación operativa anual</v>
      </c>
      <c r="L3613" s="150">
        <f>+VLOOKUP($E3613,IGE_2018!$B$8:$Z$347,18,0)</f>
        <v>0</v>
      </c>
      <c r="M3613" s="142" t="str">
        <f>+VLOOKUP($E3613,IGE_2018!$B$8:$Z$347,19,0)</f>
        <v>Bajo</v>
      </c>
    </row>
    <row r="3614" spans="1:13" x14ac:dyDescent="0.3">
      <c r="A3614" s="139">
        <f t="shared" si="3631"/>
        <v>95</v>
      </c>
      <c r="B3614" s="148">
        <f t="shared" si="3633"/>
        <v>36</v>
      </c>
      <c r="D3614" s="149" t="str">
        <f>+VLOOKUP($A3614,mUNICIPIOS!$B$4:$F$343,2,0)</f>
        <v>Sololá</v>
      </c>
      <c r="E3614" s="149">
        <f>+VLOOKUP($A3614,mUNICIPIOS!$B$4:$F$343,3,0)</f>
        <v>710</v>
      </c>
      <c r="F3614" s="149" t="str">
        <f>+VLOOKUP($A3614,mUNICIPIOS!$B$4:$F$343,4,0)</f>
        <v>Panajachel</v>
      </c>
      <c r="G3614" s="139" t="str">
        <f t="shared" ref="G3614:K3614" si="3682">+G3576</f>
        <v>06</v>
      </c>
      <c r="H3614" t="str">
        <f t="shared" si="3682"/>
        <v>IGE</v>
      </c>
      <c r="I3614" t="str">
        <f t="shared" si="3682"/>
        <v>Índice de Gestión Estratégica</v>
      </c>
      <c r="J3614" t="str">
        <f t="shared" si="3682"/>
        <v>06-07</v>
      </c>
      <c r="K3614" t="str">
        <f t="shared" si="3682"/>
        <v>Ingresos por servicios ambientales en relación a los ingresos propios sin regalías</v>
      </c>
      <c r="L3614" s="150">
        <f>+VLOOKUP($E3614,IGE_2018!$B$8:$Z$347,21,0)</f>
        <v>4.9357246210402833E-3</v>
      </c>
      <c r="M3614" s="142" t="str">
        <f>+VLOOKUP($E3614,IGE_2018!$B$8:$Z$347,22,0)</f>
        <v>Bajo</v>
      </c>
    </row>
    <row r="3615" spans="1:13" x14ac:dyDescent="0.3">
      <c r="A3615" s="139">
        <f t="shared" si="3631"/>
        <v>95</v>
      </c>
      <c r="B3615" s="148">
        <f t="shared" si="3633"/>
        <v>37</v>
      </c>
      <c r="D3615" s="149" t="str">
        <f>+VLOOKUP($A3615,mUNICIPIOS!$B$4:$F$343,2,0)</f>
        <v>Sololá</v>
      </c>
      <c r="E3615" s="149">
        <f>+VLOOKUP($A3615,mUNICIPIOS!$B$4:$F$343,3,0)</f>
        <v>710</v>
      </c>
      <c r="F3615" s="149" t="str">
        <f>+VLOOKUP($A3615,mUNICIPIOS!$B$4:$F$343,4,0)</f>
        <v>Panajachel</v>
      </c>
      <c r="G3615" s="139" t="str">
        <f t="shared" ref="G3615:K3615" si="3683">+G3577</f>
        <v>06</v>
      </c>
      <c r="H3615" t="str">
        <f t="shared" si="3683"/>
        <v>IGE</v>
      </c>
      <c r="I3615" t="str">
        <f t="shared" si="3683"/>
        <v>Índice de Gestión Estratégica</v>
      </c>
      <c r="J3615" t="str">
        <f t="shared" si="3683"/>
        <v>INDICE</v>
      </c>
      <c r="K3615">
        <f t="shared" si="3683"/>
        <v>0</v>
      </c>
      <c r="L3615" s="150">
        <f>+VLOOKUP($E3615,IGE_2018!$B$8:$Z$347,24,0)</f>
        <v>9.276625073217179E-2</v>
      </c>
      <c r="M3615" s="142" t="str">
        <f>+VLOOKUP($E3615,IGE_2018!$B$8:$Z$347,25,0)</f>
        <v>Bajo</v>
      </c>
    </row>
    <row r="3616" spans="1:13" x14ac:dyDescent="0.3">
      <c r="A3616" s="139">
        <f t="shared" si="3631"/>
        <v>95</v>
      </c>
      <c r="B3616" s="148">
        <f t="shared" si="3633"/>
        <v>38</v>
      </c>
      <c r="D3616" s="149" t="str">
        <f>+VLOOKUP($A3616,mUNICIPIOS!$B$4:$F$343,2,0)</f>
        <v>Sololá</v>
      </c>
      <c r="E3616" s="149">
        <f>+VLOOKUP($A3616,mUNICIPIOS!$B$4:$F$343,3,0)</f>
        <v>710</v>
      </c>
      <c r="F3616" s="149" t="str">
        <f>+VLOOKUP($A3616,mUNICIPIOS!$B$4:$F$343,4,0)</f>
        <v>Panajachel</v>
      </c>
      <c r="G3616" s="139" t="str">
        <f t="shared" ref="G3616:K3616" si="3684">+G3578</f>
        <v>RANKING</v>
      </c>
      <c r="H3616" t="str">
        <f t="shared" si="3684"/>
        <v>RGM</v>
      </c>
      <c r="I3616" t="str">
        <f t="shared" si="3684"/>
        <v>Ranking de la Gestión Municipal 2018</v>
      </c>
      <c r="J3616" t="str">
        <f t="shared" si="3684"/>
        <v>RANKING</v>
      </c>
      <c r="K3616">
        <f t="shared" si="3684"/>
        <v>0</v>
      </c>
      <c r="L3616" s="151">
        <f>+VLOOKUP($E3616,Resultados_generales!$C$8:$AE$347,27,0)</f>
        <v>0.23280476069451292</v>
      </c>
      <c r="M3616" t="str">
        <f>+VLOOKUP($E3616,Resultados_generales!$C$8:$AE$347,28,0)</f>
        <v>Medio bajo</v>
      </c>
    </row>
    <row r="3617" spans="1:13" x14ac:dyDescent="0.3">
      <c r="A3617" s="139">
        <f t="shared" si="3631"/>
        <v>96</v>
      </c>
      <c r="B3617" s="148">
        <f t="shared" si="3633"/>
        <v>1</v>
      </c>
      <c r="D3617" s="149" t="str">
        <f>+VLOOKUP($A3617,mUNICIPIOS!$B$4:$F$343,2,0)</f>
        <v>Sololá</v>
      </c>
      <c r="E3617" s="149">
        <f>+VLOOKUP($A3617,mUNICIPIOS!$B$4:$F$343,3,0)</f>
        <v>711</v>
      </c>
      <c r="F3617" s="149" t="str">
        <f>+VLOOKUP($A3617,mUNICIPIOS!$B$4:$F$343,4,0)</f>
        <v>Santa Catarina Palopó</v>
      </c>
      <c r="G3617" s="139" t="str">
        <f t="shared" ref="G3617:K3617" si="3685">+G3579</f>
        <v>01</v>
      </c>
      <c r="H3617" t="str">
        <f t="shared" si="3685"/>
        <v>IPC</v>
      </c>
      <c r="I3617" t="str">
        <f t="shared" si="3685"/>
        <v>Índice de Participación Ciudadana</v>
      </c>
      <c r="J3617" t="str">
        <f t="shared" si="3685"/>
        <v>01-01</v>
      </c>
      <c r="K3617" t="str">
        <f t="shared" si="3685"/>
        <v>Número de reuniones del COMUDE en el año de la medición.</v>
      </c>
      <c r="L3617" s="150">
        <f>+VLOOKUP($E3617,IPC_2018!$B$8:$T$347,3,0)</f>
        <v>0.33333333333333331</v>
      </c>
      <c r="M3617" s="142" t="str">
        <f>+VLOOKUP($E3617,IPC_2018!$B$8:$T$347,4,0)</f>
        <v>Medio bajo</v>
      </c>
    </row>
    <row r="3618" spans="1:13" x14ac:dyDescent="0.3">
      <c r="A3618" s="139">
        <f t="shared" si="3631"/>
        <v>96</v>
      </c>
      <c r="B3618" s="148">
        <f t="shared" si="3633"/>
        <v>2</v>
      </c>
      <c r="D3618" s="149" t="str">
        <f>+VLOOKUP($A3618,mUNICIPIOS!$B$4:$F$343,2,0)</f>
        <v>Sololá</v>
      </c>
      <c r="E3618" s="149">
        <f>+VLOOKUP($A3618,mUNICIPIOS!$B$4:$F$343,3,0)</f>
        <v>711</v>
      </c>
      <c r="F3618" s="149" t="str">
        <f>+VLOOKUP($A3618,mUNICIPIOS!$B$4:$F$343,4,0)</f>
        <v>Santa Catarina Palopó</v>
      </c>
      <c r="G3618" s="139" t="str">
        <f t="shared" ref="G3618:K3618" si="3686">+G3580</f>
        <v>01</v>
      </c>
      <c r="H3618" t="str">
        <f t="shared" si="3686"/>
        <v>IPC</v>
      </c>
      <c r="I3618" t="str">
        <f t="shared" si="3686"/>
        <v>Índice de Participación Ciudadana</v>
      </c>
      <c r="J3618" t="str">
        <f t="shared" si="3686"/>
        <v>01-02</v>
      </c>
      <c r="K3618" t="str">
        <f t="shared" si="3686"/>
        <v>Participación de Alcaldes, Concejales y Síndicos determinados o designados en el COMUDE</v>
      </c>
      <c r="L3618" s="150">
        <f>+VLOOKUP($E3618,IPC_2018!$B$8:$T$347,6,0)</f>
        <v>0.5</v>
      </c>
      <c r="M3618" s="142" t="str">
        <f>+VLOOKUP($E3618,IPC_2018!$B$8:$T$347,7,0)</f>
        <v>Medio</v>
      </c>
    </row>
    <row r="3619" spans="1:13" x14ac:dyDescent="0.3">
      <c r="A3619" s="139">
        <f t="shared" si="3631"/>
        <v>96</v>
      </c>
      <c r="B3619" s="148">
        <f t="shared" si="3633"/>
        <v>3</v>
      </c>
      <c r="D3619" s="149" t="str">
        <f>+VLOOKUP($A3619,mUNICIPIOS!$B$4:$F$343,2,0)</f>
        <v>Sololá</v>
      </c>
      <c r="E3619" s="149">
        <f>+VLOOKUP($A3619,mUNICIPIOS!$B$4:$F$343,3,0)</f>
        <v>711</v>
      </c>
      <c r="F3619" s="149" t="str">
        <f>+VLOOKUP($A3619,mUNICIPIOS!$B$4:$F$343,4,0)</f>
        <v>Santa Catarina Palopó</v>
      </c>
      <c r="G3619" s="139" t="str">
        <f t="shared" ref="G3619:K3619" si="3687">+G3581</f>
        <v>01</v>
      </c>
      <c r="H3619" t="str">
        <f t="shared" si="3687"/>
        <v>IPC</v>
      </c>
      <c r="I3619" t="str">
        <f t="shared" si="3687"/>
        <v>Índice de Participación Ciudadana</v>
      </c>
      <c r="J3619" t="str">
        <f t="shared" si="3687"/>
        <v>01-03</v>
      </c>
      <c r="K3619" t="str">
        <f t="shared" si="3687"/>
        <v>Participación  de organizaciones de jóvenes, mujeres, pueblos mayas, xincas, garífunas, y otras organizaciones en el Comude</v>
      </c>
      <c r="L3619" s="150">
        <f>+VLOOKUP($E3619,IPC_2018!$B$8:$T$347,9,0)</f>
        <v>0</v>
      </c>
      <c r="M3619" s="142" t="str">
        <f>+VLOOKUP($E3619,IPC_2018!$B$8:$T$347,10,0)</f>
        <v>Bajo</v>
      </c>
    </row>
    <row r="3620" spans="1:13" x14ac:dyDescent="0.3">
      <c r="A3620" s="139">
        <f t="shared" si="3631"/>
        <v>96</v>
      </c>
      <c r="B3620" s="148">
        <f t="shared" si="3633"/>
        <v>4</v>
      </c>
      <c r="D3620" s="149" t="str">
        <f>+VLOOKUP($A3620,mUNICIPIOS!$B$4:$F$343,2,0)</f>
        <v>Sololá</v>
      </c>
      <c r="E3620" s="149">
        <f>+VLOOKUP($A3620,mUNICIPIOS!$B$4:$F$343,3,0)</f>
        <v>711</v>
      </c>
      <c r="F3620" s="149" t="str">
        <f>+VLOOKUP($A3620,mUNICIPIOS!$B$4:$F$343,4,0)</f>
        <v>Santa Catarina Palopó</v>
      </c>
      <c r="G3620" s="139" t="str">
        <f t="shared" ref="G3620:K3620" si="3688">+G3582</f>
        <v>01</v>
      </c>
      <c r="H3620" t="str">
        <f t="shared" si="3688"/>
        <v>IPC</v>
      </c>
      <c r="I3620" t="str">
        <f t="shared" si="3688"/>
        <v>Índice de Participación Ciudadana</v>
      </c>
      <c r="J3620" t="str">
        <f t="shared" si="3688"/>
        <v>01-04</v>
      </c>
      <c r="K3620" t="str">
        <f t="shared" si="3688"/>
        <v>Representatividad territorial del Comude.</v>
      </c>
      <c r="L3620" s="150">
        <f>+VLOOKUP($E3620,IPC_2018!$B$8:$T$347,12,0)</f>
        <v>0</v>
      </c>
      <c r="M3620" s="142" t="str">
        <f>+VLOOKUP($E3620,IPC_2018!$B$8:$T$347,13,0)</f>
        <v>Bajo</v>
      </c>
    </row>
    <row r="3621" spans="1:13" x14ac:dyDescent="0.3">
      <c r="A3621" s="139">
        <f t="shared" si="3631"/>
        <v>96</v>
      </c>
      <c r="B3621" s="148">
        <f t="shared" si="3633"/>
        <v>5</v>
      </c>
      <c r="D3621" s="149" t="str">
        <f>+VLOOKUP($A3621,mUNICIPIOS!$B$4:$F$343,2,0)</f>
        <v>Sololá</v>
      </c>
      <c r="E3621" s="149">
        <f>+VLOOKUP($A3621,mUNICIPIOS!$B$4:$F$343,3,0)</f>
        <v>711</v>
      </c>
      <c r="F3621" s="149" t="str">
        <f>+VLOOKUP($A3621,mUNICIPIOS!$B$4:$F$343,4,0)</f>
        <v>Santa Catarina Palopó</v>
      </c>
      <c r="G3621" s="139" t="str">
        <f t="shared" ref="G3621:K3621" si="3689">+G3583</f>
        <v>01</v>
      </c>
      <c r="H3621" t="str">
        <f t="shared" si="3689"/>
        <v>IPC</v>
      </c>
      <c r="I3621" t="str">
        <f t="shared" si="3689"/>
        <v>Índice de Participación Ciudadana</v>
      </c>
      <c r="J3621" t="str">
        <f t="shared" si="3689"/>
        <v>01-05</v>
      </c>
      <c r="K3621" t="str">
        <f t="shared" si="3689"/>
        <v>Funcionamiento del Comude</v>
      </c>
      <c r="L3621" s="150">
        <f>+VLOOKUP($E3621,IPC_2018!$B$8:$T$347,15,0)</f>
        <v>0.15901060076290127</v>
      </c>
      <c r="M3621" s="142" t="str">
        <f>+VLOOKUP($E3621,IPC_2018!$B$8:$T$347,16,0)</f>
        <v>Bajo</v>
      </c>
    </row>
    <row r="3622" spans="1:13" x14ac:dyDescent="0.3">
      <c r="A3622" s="139">
        <f t="shared" si="3631"/>
        <v>96</v>
      </c>
      <c r="B3622" s="148">
        <f t="shared" si="3633"/>
        <v>6</v>
      </c>
      <c r="D3622" s="149" t="str">
        <f>+VLOOKUP($A3622,mUNICIPIOS!$B$4:$F$343,2,0)</f>
        <v>Sololá</v>
      </c>
      <c r="E3622" s="149">
        <f>+VLOOKUP($A3622,mUNICIPIOS!$B$4:$F$343,3,0)</f>
        <v>711</v>
      </c>
      <c r="F3622" s="149" t="str">
        <f>+VLOOKUP($A3622,mUNICIPIOS!$B$4:$F$343,4,0)</f>
        <v>Santa Catarina Palopó</v>
      </c>
      <c r="G3622" s="139" t="str">
        <f t="shared" ref="G3622:K3622" si="3690">+G3584</f>
        <v>01</v>
      </c>
      <c r="H3622" t="str">
        <f t="shared" si="3690"/>
        <v>IPC</v>
      </c>
      <c r="I3622" t="str">
        <f t="shared" si="3690"/>
        <v>Índice de Participación Ciudadana</v>
      </c>
      <c r="J3622" t="str">
        <f t="shared" si="3690"/>
        <v>INDICE</v>
      </c>
      <c r="K3622">
        <f t="shared" si="3690"/>
        <v>0</v>
      </c>
      <c r="L3622" s="150">
        <f>+VLOOKUP($E3622,IPC_2018!$B$8:$T$347,18,0)</f>
        <v>0.22801825678110185</v>
      </c>
      <c r="M3622" s="142" t="str">
        <f>+VLOOKUP($E3622,IPC_2018!$B$8:$T$347,19,0)</f>
        <v>Medio bajo</v>
      </c>
    </row>
    <row r="3623" spans="1:13" x14ac:dyDescent="0.3">
      <c r="A3623" s="139">
        <f t="shared" si="3631"/>
        <v>96</v>
      </c>
      <c r="B3623" s="148">
        <f t="shared" si="3633"/>
        <v>7</v>
      </c>
      <c r="D3623" s="149" t="str">
        <f>+VLOOKUP($A3623,mUNICIPIOS!$B$4:$F$343,2,0)</f>
        <v>Sololá</v>
      </c>
      <c r="E3623" s="149">
        <f>+VLOOKUP($A3623,mUNICIPIOS!$B$4:$F$343,3,0)</f>
        <v>711</v>
      </c>
      <c r="F3623" s="149" t="str">
        <f>+VLOOKUP($A3623,mUNICIPIOS!$B$4:$F$343,4,0)</f>
        <v>Santa Catarina Palopó</v>
      </c>
      <c r="G3623" s="139" t="str">
        <f t="shared" ref="G3623:K3623" si="3691">+G3585</f>
        <v>02</v>
      </c>
      <c r="H3623" t="str">
        <f t="shared" si="3691"/>
        <v>IIC</v>
      </c>
      <c r="I3623" t="str">
        <f t="shared" si="3691"/>
        <v>Índice de Información a la Ciudadanía</v>
      </c>
      <c r="J3623" t="str">
        <f t="shared" si="3691"/>
        <v>02-01</v>
      </c>
      <c r="K3623" t="str">
        <f t="shared" si="3691"/>
        <v>Rendición de cuentas cuatrimestral y anual al Comude enfocadas en resultados.</v>
      </c>
      <c r="L3623" s="150">
        <f>+VLOOKUP($E3623,IIC_2018!$B$8:$Q$347,3,0)</f>
        <v>0</v>
      </c>
      <c r="M3623" s="142" t="str">
        <f>+VLOOKUP($E3623,IIC_2018!$B$8:$Q$347,4,0)</f>
        <v>Bajo</v>
      </c>
    </row>
    <row r="3624" spans="1:13" x14ac:dyDescent="0.3">
      <c r="A3624" s="139">
        <f t="shared" si="3631"/>
        <v>96</v>
      </c>
      <c r="B3624" s="148">
        <f t="shared" si="3633"/>
        <v>8</v>
      </c>
      <c r="D3624" s="149" t="str">
        <f>+VLOOKUP($A3624,mUNICIPIOS!$B$4:$F$343,2,0)</f>
        <v>Sololá</v>
      </c>
      <c r="E3624" s="149">
        <f>+VLOOKUP($A3624,mUNICIPIOS!$B$4:$F$343,3,0)</f>
        <v>711</v>
      </c>
      <c r="F3624" s="149" t="str">
        <f>+VLOOKUP($A3624,mUNICIPIOS!$B$4:$F$343,4,0)</f>
        <v>Santa Catarina Palopó</v>
      </c>
      <c r="G3624" s="139" t="str">
        <f t="shared" ref="G3624:K3624" si="3692">+G3586</f>
        <v>02</v>
      </c>
      <c r="H3624" t="str">
        <f t="shared" si="3692"/>
        <v>IIC</v>
      </c>
      <c r="I3624" t="str">
        <f t="shared" si="3692"/>
        <v>Índice de Información a la Ciudadanía</v>
      </c>
      <c r="J3624" t="str">
        <f t="shared" si="3692"/>
        <v>02-02</v>
      </c>
      <c r="K3624" t="str">
        <f t="shared" si="3692"/>
        <v>Información presupuestaria y otra información brindada a la ciudadanía disponible en medios locales de comunicación.</v>
      </c>
      <c r="L3624" s="150">
        <f>+VLOOKUP($E3624,IIC_2018!$B$8:$Q$347,6,0)</f>
        <v>0</v>
      </c>
      <c r="M3624" s="142" t="str">
        <f>+VLOOKUP($E3624,IIC_2018!$B$8:$Q$347,7,0)</f>
        <v>Bajo</v>
      </c>
    </row>
    <row r="3625" spans="1:13" x14ac:dyDescent="0.3">
      <c r="A3625" s="139">
        <f t="shared" si="3631"/>
        <v>96</v>
      </c>
      <c r="B3625" s="148">
        <f t="shared" si="3633"/>
        <v>9</v>
      </c>
      <c r="D3625" s="149" t="str">
        <f>+VLOOKUP($A3625,mUNICIPIOS!$B$4:$F$343,2,0)</f>
        <v>Sololá</v>
      </c>
      <c r="E3625" s="149">
        <f>+VLOOKUP($A3625,mUNICIPIOS!$B$4:$F$343,3,0)</f>
        <v>711</v>
      </c>
      <c r="F3625" s="149" t="str">
        <f>+VLOOKUP($A3625,mUNICIPIOS!$B$4:$F$343,4,0)</f>
        <v>Santa Catarina Palopó</v>
      </c>
      <c r="G3625" s="139" t="str">
        <f t="shared" ref="G3625:K3625" si="3693">+G3587</f>
        <v>02</v>
      </c>
      <c r="H3625" t="str">
        <f t="shared" si="3693"/>
        <v>IIC</v>
      </c>
      <c r="I3625" t="str">
        <f t="shared" si="3693"/>
        <v>Índice de Información a la Ciudadanía</v>
      </c>
      <c r="J3625" t="str">
        <f t="shared" si="3693"/>
        <v>02-03</v>
      </c>
      <c r="K3625" t="str">
        <f t="shared" si="3693"/>
        <v>Información pública de oficio actualizada y disponible de acuerdo a la LAIP y uso de internet.</v>
      </c>
      <c r="L3625" s="150">
        <f>+VLOOKUP($E3625,IIC_2018!$B$8:$Q$347,9,0)</f>
        <v>0</v>
      </c>
      <c r="M3625" s="142" t="str">
        <f>+VLOOKUP($E3625,IIC_2018!$B$8:$Q$347,10,0)</f>
        <v>Bajo</v>
      </c>
    </row>
    <row r="3626" spans="1:13" x14ac:dyDescent="0.3">
      <c r="A3626" s="139">
        <f t="shared" si="3631"/>
        <v>96</v>
      </c>
      <c r="B3626" s="148">
        <f t="shared" si="3633"/>
        <v>10</v>
      </c>
      <c r="D3626" s="149" t="str">
        <f>+VLOOKUP($A3626,mUNICIPIOS!$B$4:$F$343,2,0)</f>
        <v>Sololá</v>
      </c>
      <c r="E3626" s="149">
        <f>+VLOOKUP($A3626,mUNICIPIOS!$B$4:$F$343,3,0)</f>
        <v>711</v>
      </c>
      <c r="F3626" s="149" t="str">
        <f>+VLOOKUP($A3626,mUNICIPIOS!$B$4:$F$343,4,0)</f>
        <v>Santa Catarina Palopó</v>
      </c>
      <c r="G3626" s="139" t="str">
        <f t="shared" ref="G3626:K3626" si="3694">+G3588</f>
        <v>02</v>
      </c>
      <c r="H3626" t="str">
        <f t="shared" si="3694"/>
        <v>IIC</v>
      </c>
      <c r="I3626" t="str">
        <f t="shared" si="3694"/>
        <v>Índice de Información a la Ciudadanía</v>
      </c>
      <c r="J3626" t="str">
        <f t="shared" si="3694"/>
        <v>02-04</v>
      </c>
      <c r="K3626" t="str">
        <f t="shared" si="3694"/>
        <v>Relación del monto contratado por medio de Guate compras con el total del presupuesto de egresos vigente.</v>
      </c>
      <c r="L3626" s="150">
        <f>+VLOOKUP($E3626,IIC_2018!$B$8:$Q$347,12,0)</f>
        <v>0.52359379495624736</v>
      </c>
      <c r="M3626" s="142" t="str">
        <f>+VLOOKUP($E3626,IIC_2018!$B$8:$Q$347,13,0)</f>
        <v>Medio</v>
      </c>
    </row>
    <row r="3627" spans="1:13" x14ac:dyDescent="0.3">
      <c r="A3627" s="139">
        <f t="shared" si="3631"/>
        <v>96</v>
      </c>
      <c r="B3627" s="148">
        <f t="shared" si="3633"/>
        <v>11</v>
      </c>
      <c r="D3627" s="149" t="str">
        <f>+VLOOKUP($A3627,mUNICIPIOS!$B$4:$F$343,2,0)</f>
        <v>Sololá</v>
      </c>
      <c r="E3627" s="149">
        <f>+VLOOKUP($A3627,mUNICIPIOS!$B$4:$F$343,3,0)</f>
        <v>711</v>
      </c>
      <c r="F3627" s="149" t="str">
        <f>+VLOOKUP($A3627,mUNICIPIOS!$B$4:$F$343,4,0)</f>
        <v>Santa Catarina Palopó</v>
      </c>
      <c r="G3627" s="139" t="str">
        <f t="shared" ref="G3627:K3627" si="3695">+G3589</f>
        <v>02</v>
      </c>
      <c r="H3627" t="str">
        <f t="shared" si="3695"/>
        <v>IIC</v>
      </c>
      <c r="I3627" t="str">
        <f t="shared" si="3695"/>
        <v>Índice de Información a la Ciudadanía</v>
      </c>
      <c r="J3627" t="str">
        <f t="shared" si="3695"/>
        <v>INDICE</v>
      </c>
      <c r="K3627">
        <f t="shared" si="3695"/>
        <v>0</v>
      </c>
      <c r="L3627" s="150">
        <f>+VLOOKUP($E3627,IIC_2018!$B$8:$Q$347,15,0)</f>
        <v>0.13089844873906184</v>
      </c>
      <c r="M3627" s="142" t="str">
        <f>+VLOOKUP($E3627,IIC_2018!$B$8:$Q$347,16,0)</f>
        <v>Bajo</v>
      </c>
    </row>
    <row r="3628" spans="1:13" x14ac:dyDescent="0.3">
      <c r="A3628" s="139">
        <f t="shared" si="3631"/>
        <v>96</v>
      </c>
      <c r="B3628" s="148">
        <f t="shared" si="3633"/>
        <v>12</v>
      </c>
      <c r="D3628" s="149" t="str">
        <f>+VLOOKUP($A3628,mUNICIPIOS!$B$4:$F$343,2,0)</f>
        <v>Sololá</v>
      </c>
      <c r="E3628" s="149">
        <f>+VLOOKUP($A3628,mUNICIPIOS!$B$4:$F$343,3,0)</f>
        <v>711</v>
      </c>
      <c r="F3628" s="149" t="str">
        <f>+VLOOKUP($A3628,mUNICIPIOS!$B$4:$F$343,4,0)</f>
        <v>Santa Catarina Palopó</v>
      </c>
      <c r="G3628" s="139" t="str">
        <f t="shared" ref="G3628:K3628" si="3696">+G3590</f>
        <v>03</v>
      </c>
      <c r="H3628" t="str">
        <f t="shared" si="3696"/>
        <v>ISP</v>
      </c>
      <c r="I3628" t="str">
        <f t="shared" si="3696"/>
        <v>Índice de Servicios Públicos</v>
      </c>
      <c r="J3628" t="str">
        <f t="shared" si="3696"/>
        <v>03-01</v>
      </c>
      <c r="K3628" t="str">
        <f t="shared" si="3696"/>
        <v>Cobertura del servicio público de agua</v>
      </c>
      <c r="L3628" s="150">
        <f>+VLOOKUP($E3628,ISP_2018!$B$8:$T$347,3,0)</f>
        <v>0</v>
      </c>
      <c r="M3628" s="142" t="str">
        <f>+VLOOKUP($E3628,ISP_2018!$B$8:$T$347,4,0)</f>
        <v>Bajo</v>
      </c>
    </row>
    <row r="3629" spans="1:13" x14ac:dyDescent="0.3">
      <c r="A3629" s="139">
        <f t="shared" ref="A3629:A3692" si="3697">+IF(B3628=38,A3628+1,A3628)</f>
        <v>96</v>
      </c>
      <c r="B3629" s="148">
        <f t="shared" si="3633"/>
        <v>13</v>
      </c>
      <c r="D3629" s="149" t="str">
        <f>+VLOOKUP($A3629,mUNICIPIOS!$B$4:$F$343,2,0)</f>
        <v>Sololá</v>
      </c>
      <c r="E3629" s="149">
        <f>+VLOOKUP($A3629,mUNICIPIOS!$B$4:$F$343,3,0)</f>
        <v>711</v>
      </c>
      <c r="F3629" s="149" t="str">
        <f>+VLOOKUP($A3629,mUNICIPIOS!$B$4:$F$343,4,0)</f>
        <v>Santa Catarina Palopó</v>
      </c>
      <c r="G3629" s="139" t="str">
        <f t="shared" ref="G3629:K3629" si="3698">+G3591</f>
        <v>03</v>
      </c>
      <c r="H3629" t="str">
        <f t="shared" si="3698"/>
        <v>ISP</v>
      </c>
      <c r="I3629" t="str">
        <f t="shared" si="3698"/>
        <v>Índice de Servicios Públicos</v>
      </c>
      <c r="J3629" t="str">
        <f t="shared" si="3698"/>
        <v>03-02</v>
      </c>
      <c r="K3629" t="str">
        <f t="shared" si="3698"/>
        <v>Control de la calidad del servicio público de agua</v>
      </c>
      <c r="L3629" s="150">
        <f>+VLOOKUP($E3629,ISP_2018!$B$8:$T$347,6,0)</f>
        <v>0</v>
      </c>
      <c r="M3629" s="142" t="str">
        <f>+VLOOKUP($E3629,ISP_2018!$B$8:$T$347,7,0)</f>
        <v>Bajo</v>
      </c>
    </row>
    <row r="3630" spans="1:13" x14ac:dyDescent="0.3">
      <c r="A3630" s="139">
        <f t="shared" si="3697"/>
        <v>96</v>
      </c>
      <c r="B3630" s="148">
        <f t="shared" ref="B3630:B3693" si="3699">+B3592</f>
        <v>14</v>
      </c>
      <c r="D3630" s="149" t="str">
        <f>+VLOOKUP($A3630,mUNICIPIOS!$B$4:$F$343,2,0)</f>
        <v>Sololá</v>
      </c>
      <c r="E3630" s="149">
        <f>+VLOOKUP($A3630,mUNICIPIOS!$B$4:$F$343,3,0)</f>
        <v>711</v>
      </c>
      <c r="F3630" s="149" t="str">
        <f>+VLOOKUP($A3630,mUNICIPIOS!$B$4:$F$343,4,0)</f>
        <v>Santa Catarina Palopó</v>
      </c>
      <c r="G3630" s="139" t="str">
        <f t="shared" ref="G3630:K3630" si="3700">+G3592</f>
        <v>03</v>
      </c>
      <c r="H3630" t="str">
        <f t="shared" si="3700"/>
        <v>ISP</v>
      </c>
      <c r="I3630" t="str">
        <f t="shared" si="3700"/>
        <v>Índice de Servicios Públicos</v>
      </c>
      <c r="J3630" t="str">
        <f t="shared" si="3700"/>
        <v>03-03</v>
      </c>
      <c r="K3630" t="str">
        <f t="shared" si="3700"/>
        <v>Disposición  y tratamiento  de aguas residuales</v>
      </c>
      <c r="L3630" s="150">
        <f>+VLOOKUP($E3630,ISP_2018!$B$8:$T$347,9,0)</f>
        <v>0</v>
      </c>
      <c r="M3630" s="142" t="str">
        <f>+VLOOKUP($E3630,ISP_2018!$B$8:$T$347,10,0)</f>
        <v>Bajo</v>
      </c>
    </row>
    <row r="3631" spans="1:13" x14ac:dyDescent="0.3">
      <c r="A3631" s="139">
        <f t="shared" si="3697"/>
        <v>96</v>
      </c>
      <c r="B3631" s="148">
        <f t="shared" si="3699"/>
        <v>15</v>
      </c>
      <c r="D3631" s="149" t="str">
        <f>+VLOOKUP($A3631,mUNICIPIOS!$B$4:$F$343,2,0)</f>
        <v>Sololá</v>
      </c>
      <c r="E3631" s="149">
        <f>+VLOOKUP($A3631,mUNICIPIOS!$B$4:$F$343,3,0)</f>
        <v>711</v>
      </c>
      <c r="F3631" s="149" t="str">
        <f>+VLOOKUP($A3631,mUNICIPIOS!$B$4:$F$343,4,0)</f>
        <v>Santa Catarina Palopó</v>
      </c>
      <c r="G3631" s="139" t="str">
        <f t="shared" ref="G3631:K3631" si="3701">+G3593</f>
        <v>03</v>
      </c>
      <c r="H3631" t="str">
        <f t="shared" si="3701"/>
        <v>ISP</v>
      </c>
      <c r="I3631" t="str">
        <f t="shared" si="3701"/>
        <v>Índice de Servicios Públicos</v>
      </c>
      <c r="J3631" t="str">
        <f t="shared" si="3701"/>
        <v>03-04</v>
      </c>
      <c r="K3631" t="str">
        <f t="shared" si="3701"/>
        <v>Gestión y manejo de los residuos y desechos sólidos</v>
      </c>
      <c r="L3631" s="150">
        <f>+VLOOKUP($E3631,ISP_2018!$B$8:$T$347,12,0)</f>
        <v>0</v>
      </c>
      <c r="M3631" s="142" t="str">
        <f>+VLOOKUP($E3631,ISP_2018!$B$8:$T$347,13,0)</f>
        <v>Bajo</v>
      </c>
    </row>
    <row r="3632" spans="1:13" x14ac:dyDescent="0.3">
      <c r="A3632" s="139">
        <f t="shared" si="3697"/>
        <v>96</v>
      </c>
      <c r="B3632" s="148">
        <f t="shared" si="3699"/>
        <v>16</v>
      </c>
      <c r="D3632" s="149" t="str">
        <f>+VLOOKUP($A3632,mUNICIPIOS!$B$4:$F$343,2,0)</f>
        <v>Sololá</v>
      </c>
      <c r="E3632" s="149">
        <f>+VLOOKUP($A3632,mUNICIPIOS!$B$4:$F$343,3,0)</f>
        <v>711</v>
      </c>
      <c r="F3632" s="149" t="str">
        <f>+VLOOKUP($A3632,mUNICIPIOS!$B$4:$F$343,4,0)</f>
        <v>Santa Catarina Palopó</v>
      </c>
      <c r="G3632" s="139" t="str">
        <f t="shared" ref="G3632:K3632" si="3702">+G3594</f>
        <v>03</v>
      </c>
      <c r="H3632" t="str">
        <f t="shared" si="3702"/>
        <v>ISP</v>
      </c>
      <c r="I3632" t="str">
        <f t="shared" si="3702"/>
        <v>Índice de Servicios Públicos</v>
      </c>
      <c r="J3632" t="str">
        <f t="shared" si="3702"/>
        <v>03-05</v>
      </c>
      <c r="K3632" t="str">
        <f t="shared" si="3702"/>
        <v>Gestión de servicios públicos municipales</v>
      </c>
      <c r="L3632" s="150">
        <f>+VLOOKUP($E3632,ISP_2018!$B$8:$T$347,15,0)</f>
        <v>0</v>
      </c>
      <c r="M3632" s="142" t="str">
        <f>+VLOOKUP($E3632,ISP_2018!$B$8:$T$347,16,0)</f>
        <v>Bajo</v>
      </c>
    </row>
    <row r="3633" spans="1:13" x14ac:dyDescent="0.3">
      <c r="A3633" s="139">
        <f t="shared" si="3697"/>
        <v>96</v>
      </c>
      <c r="B3633" s="148">
        <f t="shared" si="3699"/>
        <v>17</v>
      </c>
      <c r="D3633" s="149" t="str">
        <f>+VLOOKUP($A3633,mUNICIPIOS!$B$4:$F$343,2,0)</f>
        <v>Sololá</v>
      </c>
      <c r="E3633" s="149">
        <f>+VLOOKUP($A3633,mUNICIPIOS!$B$4:$F$343,3,0)</f>
        <v>711</v>
      </c>
      <c r="F3633" s="149" t="str">
        <f>+VLOOKUP($A3633,mUNICIPIOS!$B$4:$F$343,4,0)</f>
        <v>Santa Catarina Palopó</v>
      </c>
      <c r="G3633" s="139" t="str">
        <f t="shared" ref="G3633:K3633" si="3703">+G3595</f>
        <v>03</v>
      </c>
      <c r="H3633" t="str">
        <f t="shared" si="3703"/>
        <v>ISP</v>
      </c>
      <c r="I3633" t="str">
        <f t="shared" si="3703"/>
        <v>Índice de Servicios Públicos</v>
      </c>
      <c r="J3633" t="str">
        <f t="shared" si="3703"/>
        <v>INDICE</v>
      </c>
      <c r="K3633">
        <f t="shared" si="3703"/>
        <v>0</v>
      </c>
      <c r="L3633" s="150">
        <f>+VLOOKUP($E3633,ISP_2018!$B$8:$T$347,18,0)</f>
        <v>0</v>
      </c>
      <c r="M3633" s="142" t="str">
        <f>+VLOOKUP($E3633,ISP_2018!$B$8:$T$347,19,0)</f>
        <v>Bajo</v>
      </c>
    </row>
    <row r="3634" spans="1:13" x14ac:dyDescent="0.3">
      <c r="A3634" s="139">
        <f t="shared" si="3697"/>
        <v>96</v>
      </c>
      <c r="B3634" s="148">
        <f t="shared" si="3699"/>
        <v>18</v>
      </c>
      <c r="D3634" s="149" t="str">
        <f>+VLOOKUP($A3634,mUNICIPIOS!$B$4:$F$343,2,0)</f>
        <v>Sololá</v>
      </c>
      <c r="E3634" s="149">
        <f>+VLOOKUP($A3634,mUNICIPIOS!$B$4:$F$343,3,0)</f>
        <v>711</v>
      </c>
      <c r="F3634" s="149" t="str">
        <f>+VLOOKUP($A3634,mUNICIPIOS!$B$4:$F$343,4,0)</f>
        <v>Santa Catarina Palopó</v>
      </c>
      <c r="G3634" s="139" t="str">
        <f t="shared" ref="G3634:K3634" si="3704">+G3596</f>
        <v>04</v>
      </c>
      <c r="H3634" t="str">
        <f t="shared" si="3704"/>
        <v>IGA</v>
      </c>
      <c r="I3634" t="str">
        <f t="shared" si="3704"/>
        <v>Índice de Gestión Administrativa</v>
      </c>
      <c r="J3634" t="str">
        <f t="shared" si="3704"/>
        <v>04-01</v>
      </c>
      <c r="K3634" t="str">
        <f t="shared" si="3704"/>
        <v>Existencia de elementos de atención municipal orientada al vecino</v>
      </c>
      <c r="L3634" s="150">
        <f>+VLOOKUP($E3634,IGA_2018!$B$8:$N$347,3,0)</f>
        <v>0</v>
      </c>
      <c r="M3634" s="142" t="str">
        <f>+VLOOKUP($E3634,IGA_2018!$B$8:$N$347,4,0)</f>
        <v>Bajo</v>
      </c>
    </row>
    <row r="3635" spans="1:13" x14ac:dyDescent="0.3">
      <c r="A3635" s="139">
        <f t="shared" si="3697"/>
        <v>96</v>
      </c>
      <c r="B3635" s="148">
        <f t="shared" si="3699"/>
        <v>19</v>
      </c>
      <c r="D3635" s="149" t="str">
        <f>+VLOOKUP($A3635,mUNICIPIOS!$B$4:$F$343,2,0)</f>
        <v>Sololá</v>
      </c>
      <c r="E3635" s="149">
        <f>+VLOOKUP($A3635,mUNICIPIOS!$B$4:$F$343,3,0)</f>
        <v>711</v>
      </c>
      <c r="F3635" s="149" t="str">
        <f>+VLOOKUP($A3635,mUNICIPIOS!$B$4:$F$343,4,0)</f>
        <v>Santa Catarina Palopó</v>
      </c>
      <c r="G3635" s="139" t="str">
        <f t="shared" ref="G3635:K3635" si="3705">+G3597</f>
        <v>04</v>
      </c>
      <c r="H3635" t="str">
        <f t="shared" si="3705"/>
        <v>IGA</v>
      </c>
      <c r="I3635" t="str">
        <f t="shared" si="3705"/>
        <v>Índice de Gestión Administrativa</v>
      </c>
      <c r="J3635" t="str">
        <f t="shared" si="3705"/>
        <v>04-02</v>
      </c>
      <c r="K3635" t="str">
        <f t="shared" si="3705"/>
        <v>Gestión del recurso humano.</v>
      </c>
      <c r="L3635" s="150">
        <f>+VLOOKUP($E3635,IGA_2018!$B$8:$N$347,6,0)</f>
        <v>0</v>
      </c>
      <c r="M3635" s="142" t="str">
        <f>+VLOOKUP($E3635,IGA_2018!$B$8:$N$347,7,0)</f>
        <v>Bajo</v>
      </c>
    </row>
    <row r="3636" spans="1:13" x14ac:dyDescent="0.3">
      <c r="A3636" s="139">
        <f t="shared" si="3697"/>
        <v>96</v>
      </c>
      <c r="B3636" s="148">
        <f t="shared" si="3699"/>
        <v>20</v>
      </c>
      <c r="D3636" s="149" t="str">
        <f>+VLOOKUP($A3636,mUNICIPIOS!$B$4:$F$343,2,0)</f>
        <v>Sololá</v>
      </c>
      <c r="E3636" s="149">
        <f>+VLOOKUP($A3636,mUNICIPIOS!$B$4:$F$343,3,0)</f>
        <v>711</v>
      </c>
      <c r="F3636" s="149" t="str">
        <f>+VLOOKUP($A3636,mUNICIPIOS!$B$4:$F$343,4,0)</f>
        <v>Santa Catarina Palopó</v>
      </c>
      <c r="G3636" s="139" t="str">
        <f t="shared" ref="G3636:K3636" si="3706">+G3598</f>
        <v>04</v>
      </c>
      <c r="H3636" t="str">
        <f t="shared" si="3706"/>
        <v>IGA</v>
      </c>
      <c r="I3636" t="str">
        <f t="shared" si="3706"/>
        <v>Índice de Gestión Administrativa</v>
      </c>
      <c r="J3636" t="str">
        <f t="shared" si="3706"/>
        <v>04-03</v>
      </c>
      <c r="K3636" t="str">
        <f t="shared" si="3706"/>
        <v>Existencia de oficinas municipales con instrumentos de gestión.</v>
      </c>
      <c r="L3636" s="150">
        <f>+VLOOKUP($E3636,IGA_2018!$B$8:$N$347,9,0)</f>
        <v>0</v>
      </c>
      <c r="M3636" s="142" t="str">
        <f>+VLOOKUP($E3636,IGA_2018!$B$8:$N$347,10,0)</f>
        <v>Bajo</v>
      </c>
    </row>
    <row r="3637" spans="1:13" x14ac:dyDescent="0.3">
      <c r="A3637" s="139">
        <f t="shared" si="3697"/>
        <v>96</v>
      </c>
      <c r="B3637" s="148">
        <f t="shared" si="3699"/>
        <v>21</v>
      </c>
      <c r="D3637" s="149" t="str">
        <f>+VLOOKUP($A3637,mUNICIPIOS!$B$4:$F$343,2,0)</f>
        <v>Sololá</v>
      </c>
      <c r="E3637" s="149">
        <f>+VLOOKUP($A3637,mUNICIPIOS!$B$4:$F$343,3,0)</f>
        <v>711</v>
      </c>
      <c r="F3637" s="149" t="str">
        <f>+VLOOKUP($A3637,mUNICIPIOS!$B$4:$F$343,4,0)</f>
        <v>Santa Catarina Palopó</v>
      </c>
      <c r="G3637" s="139" t="str">
        <f t="shared" ref="G3637:K3637" si="3707">+G3599</f>
        <v>04</v>
      </c>
      <c r="H3637" t="str">
        <f t="shared" si="3707"/>
        <v>IGA</v>
      </c>
      <c r="I3637" t="str">
        <f t="shared" si="3707"/>
        <v>Índice de Gestión Administrativa</v>
      </c>
      <c r="J3637" t="str">
        <f t="shared" si="3707"/>
        <v>INDICE</v>
      </c>
      <c r="K3637">
        <f t="shared" si="3707"/>
        <v>0</v>
      </c>
      <c r="L3637" s="150">
        <f>+VLOOKUP($E3637,IGA_2018!$B$8:$N$347,12,0)</f>
        <v>0</v>
      </c>
      <c r="M3637" s="142" t="str">
        <f>+VLOOKUP($E3637,IGA_2018!$B$8:$N$347,13,0)</f>
        <v>Bajo</v>
      </c>
    </row>
    <row r="3638" spans="1:13" x14ac:dyDescent="0.3">
      <c r="A3638" s="139">
        <f t="shared" si="3697"/>
        <v>96</v>
      </c>
      <c r="B3638" s="148">
        <f t="shared" si="3699"/>
        <v>22</v>
      </c>
      <c r="D3638" s="149" t="str">
        <f>+VLOOKUP($A3638,mUNICIPIOS!$B$4:$F$343,2,0)</f>
        <v>Sololá</v>
      </c>
      <c r="E3638" s="149">
        <f>+VLOOKUP($A3638,mUNICIPIOS!$B$4:$F$343,3,0)</f>
        <v>711</v>
      </c>
      <c r="F3638" s="149" t="str">
        <f>+VLOOKUP($A3638,mUNICIPIOS!$B$4:$F$343,4,0)</f>
        <v>Santa Catarina Palopó</v>
      </c>
      <c r="G3638" s="139" t="str">
        <f t="shared" ref="G3638:K3638" si="3708">+G3600</f>
        <v>05</v>
      </c>
      <c r="H3638" t="str">
        <f t="shared" si="3708"/>
        <v>IGF</v>
      </c>
      <c r="I3638" t="str">
        <f t="shared" si="3708"/>
        <v>Índice de Gestión Financiera</v>
      </c>
      <c r="J3638" t="str">
        <f t="shared" si="3708"/>
        <v>05-01</v>
      </c>
      <c r="K3638" t="str">
        <f t="shared" si="3708"/>
        <v>Autonomía financiera municipal</v>
      </c>
      <c r="L3638" s="150">
        <f>+VLOOKUP($E3638,IGF_2018!$B$8:$Z$347,3,0)</f>
        <v>6.768681957552708E-2</v>
      </c>
      <c r="M3638" s="142" t="str">
        <f>+VLOOKUP($E3638,IGF_2018!$B$8:$Z$347,4,0)</f>
        <v>Bajo</v>
      </c>
    </row>
    <row r="3639" spans="1:13" x14ac:dyDescent="0.3">
      <c r="A3639" s="139">
        <f t="shared" si="3697"/>
        <v>96</v>
      </c>
      <c r="B3639" s="148">
        <f t="shared" si="3699"/>
        <v>23</v>
      </c>
      <c r="D3639" s="149" t="str">
        <f>+VLOOKUP($A3639,mUNICIPIOS!$B$4:$F$343,2,0)</f>
        <v>Sololá</v>
      </c>
      <c r="E3639" s="149">
        <f>+VLOOKUP($A3639,mUNICIPIOS!$B$4:$F$343,3,0)</f>
        <v>711</v>
      </c>
      <c r="F3639" s="149" t="str">
        <f>+VLOOKUP($A3639,mUNICIPIOS!$B$4:$F$343,4,0)</f>
        <v>Santa Catarina Palopó</v>
      </c>
      <c r="G3639" s="139" t="str">
        <f t="shared" ref="G3639:K3639" si="3709">+G3601</f>
        <v>05</v>
      </c>
      <c r="H3639" t="str">
        <f t="shared" si="3709"/>
        <v>IGF</v>
      </c>
      <c r="I3639" t="str">
        <f t="shared" si="3709"/>
        <v>Índice de Gestión Financiera</v>
      </c>
      <c r="J3639" t="str">
        <f t="shared" si="3709"/>
        <v>05-02</v>
      </c>
      <c r="K3639" t="str">
        <f t="shared" si="3709"/>
        <v xml:space="preserve">Ingresos propios por habitante -sin regalías- </v>
      </c>
      <c r="L3639" s="150">
        <f>+VLOOKUP($E3639,IGF_2018!$B$8:$Z$347,6,0)</f>
        <v>0.10981617302476705</v>
      </c>
      <c r="M3639" s="142" t="str">
        <f>+VLOOKUP($E3639,IGF_2018!$B$8:$Z$347,7,0)</f>
        <v>Bajo</v>
      </c>
    </row>
    <row r="3640" spans="1:13" x14ac:dyDescent="0.3">
      <c r="A3640" s="139">
        <f t="shared" si="3697"/>
        <v>96</v>
      </c>
      <c r="B3640" s="148">
        <f t="shared" si="3699"/>
        <v>24</v>
      </c>
      <c r="D3640" s="149" t="str">
        <f>+VLOOKUP($A3640,mUNICIPIOS!$B$4:$F$343,2,0)</f>
        <v>Sololá</v>
      </c>
      <c r="E3640" s="149">
        <f>+VLOOKUP($A3640,mUNICIPIOS!$B$4:$F$343,3,0)</f>
        <v>711</v>
      </c>
      <c r="F3640" s="149" t="str">
        <f>+VLOOKUP($A3640,mUNICIPIOS!$B$4:$F$343,4,0)</f>
        <v>Santa Catarina Palopó</v>
      </c>
      <c r="G3640" s="139" t="str">
        <f t="shared" ref="G3640:K3640" si="3710">+G3602</f>
        <v>05</v>
      </c>
      <c r="H3640" t="str">
        <f t="shared" si="3710"/>
        <v>IGF</v>
      </c>
      <c r="I3640" t="str">
        <f t="shared" si="3710"/>
        <v>Índice de Gestión Financiera</v>
      </c>
      <c r="J3640" t="str">
        <f t="shared" si="3710"/>
        <v>05-03</v>
      </c>
      <c r="K3640" t="str">
        <f t="shared" si="3710"/>
        <v>Ingresos del IUSI en relación a los ingresos propios -sin regalías-</v>
      </c>
      <c r="L3640" s="150">
        <f>+VLOOKUP($E3640,IGF_2018!$B$8:$Z$347,9,0)</f>
        <v>0.57488347217812241</v>
      </c>
      <c r="M3640" s="142" t="str">
        <f>+VLOOKUP($E3640,IGF_2018!$B$8:$Z$347,10,0)</f>
        <v>Medio</v>
      </c>
    </row>
    <row r="3641" spans="1:13" x14ac:dyDescent="0.3">
      <c r="A3641" s="139">
        <f t="shared" si="3697"/>
        <v>96</v>
      </c>
      <c r="B3641" s="148">
        <f t="shared" si="3699"/>
        <v>25</v>
      </c>
      <c r="D3641" s="149" t="str">
        <f>+VLOOKUP($A3641,mUNICIPIOS!$B$4:$F$343,2,0)</f>
        <v>Sololá</v>
      </c>
      <c r="E3641" s="149">
        <f>+VLOOKUP($A3641,mUNICIPIOS!$B$4:$F$343,3,0)</f>
        <v>711</v>
      </c>
      <c r="F3641" s="149" t="str">
        <f>+VLOOKUP($A3641,mUNICIPIOS!$B$4:$F$343,4,0)</f>
        <v>Santa Catarina Palopó</v>
      </c>
      <c r="G3641" s="139" t="str">
        <f t="shared" ref="G3641:K3641" si="3711">+G3603</f>
        <v>05</v>
      </c>
      <c r="H3641" t="str">
        <f t="shared" si="3711"/>
        <v>IGF</v>
      </c>
      <c r="I3641" t="str">
        <f t="shared" si="3711"/>
        <v>Índice de Gestión Financiera</v>
      </c>
      <c r="J3641" t="str">
        <f t="shared" si="3711"/>
        <v>05-04</v>
      </c>
      <c r="K3641" t="str">
        <f t="shared" si="3711"/>
        <v>Inversión anual en capital fijo por habitante</v>
      </c>
      <c r="L3641" s="150">
        <f>+VLOOKUP($E3641,IGF_2018!$B$8:$Z$347,12,0)</f>
        <v>0.17900368529893787</v>
      </c>
      <c r="M3641" s="142" t="str">
        <f>+VLOOKUP($E3641,IGF_2018!$B$8:$Z$347,13,0)</f>
        <v>Bajo</v>
      </c>
    </row>
    <row r="3642" spans="1:13" x14ac:dyDescent="0.3">
      <c r="A3642" s="139">
        <f t="shared" si="3697"/>
        <v>96</v>
      </c>
      <c r="B3642" s="148">
        <f t="shared" si="3699"/>
        <v>26</v>
      </c>
      <c r="D3642" s="149" t="str">
        <f>+VLOOKUP($A3642,mUNICIPIOS!$B$4:$F$343,2,0)</f>
        <v>Sololá</v>
      </c>
      <c r="E3642" s="149">
        <f>+VLOOKUP($A3642,mUNICIPIOS!$B$4:$F$343,3,0)</f>
        <v>711</v>
      </c>
      <c r="F3642" s="149" t="str">
        <f>+VLOOKUP($A3642,mUNICIPIOS!$B$4:$F$343,4,0)</f>
        <v>Santa Catarina Palopó</v>
      </c>
      <c r="G3642" s="139" t="str">
        <f t="shared" ref="G3642:K3642" si="3712">+G3604</f>
        <v>05</v>
      </c>
      <c r="H3642" t="str">
        <f t="shared" si="3712"/>
        <v>IGF</v>
      </c>
      <c r="I3642" t="str">
        <f t="shared" si="3712"/>
        <v>Índice de Gestión Financiera</v>
      </c>
      <c r="J3642" t="str">
        <f t="shared" si="3712"/>
        <v>05-05</v>
      </c>
      <c r="K3642" t="str">
        <f t="shared" si="3712"/>
        <v>Inversión anual en capital fijo con recursos percibidos por ingresos propios</v>
      </c>
      <c r="L3642" s="150">
        <f>+VLOOKUP($E3642,IGF_2018!$B$8:$Z$347,15,0)</f>
        <v>0.46491330610027592</v>
      </c>
      <c r="M3642" s="142" t="str">
        <f>+VLOOKUP($E3642,IGF_2018!$B$8:$Z$347,16,0)</f>
        <v>Medio</v>
      </c>
    </row>
    <row r="3643" spans="1:13" x14ac:dyDescent="0.3">
      <c r="A3643" s="139">
        <f t="shared" si="3697"/>
        <v>96</v>
      </c>
      <c r="B3643" s="148">
        <f t="shared" si="3699"/>
        <v>27</v>
      </c>
      <c r="D3643" s="149" t="str">
        <f>+VLOOKUP($A3643,mUNICIPIOS!$B$4:$F$343,2,0)</f>
        <v>Sololá</v>
      </c>
      <c r="E3643" s="149">
        <f>+VLOOKUP($A3643,mUNICIPIOS!$B$4:$F$343,3,0)</f>
        <v>711</v>
      </c>
      <c r="F3643" s="149" t="str">
        <f>+VLOOKUP($A3643,mUNICIPIOS!$B$4:$F$343,4,0)</f>
        <v>Santa Catarina Palopó</v>
      </c>
      <c r="G3643" s="139" t="str">
        <f t="shared" ref="G3643:K3643" si="3713">+G3605</f>
        <v>05</v>
      </c>
      <c r="H3643" t="str">
        <f t="shared" si="3713"/>
        <v>IGF</v>
      </c>
      <c r="I3643" t="str">
        <f t="shared" si="3713"/>
        <v>Índice de Gestión Financiera</v>
      </c>
      <c r="J3643" t="str">
        <f t="shared" si="3713"/>
        <v>05-06</v>
      </c>
      <c r="K3643" t="str">
        <f t="shared" si="3713"/>
        <v xml:space="preserve">Inversión anual en capital fijo con recursos percibidos por transferencias del Gobierno Central </v>
      </c>
      <c r="L3643" s="150">
        <f>+VLOOKUP($E3643,IGF_2018!$B$8:$Z$347,18,0)</f>
        <v>0.26113367382445857</v>
      </c>
      <c r="M3643" s="142" t="str">
        <f>+VLOOKUP($E3643,IGF_2018!$B$8:$Z$347,19,0)</f>
        <v>Medio bajo</v>
      </c>
    </row>
    <row r="3644" spans="1:13" x14ac:dyDescent="0.3">
      <c r="A3644" s="139">
        <f t="shared" si="3697"/>
        <v>96</v>
      </c>
      <c r="B3644" s="148">
        <f t="shared" si="3699"/>
        <v>28</v>
      </c>
      <c r="D3644" s="149" t="str">
        <f>+VLOOKUP($A3644,mUNICIPIOS!$B$4:$F$343,2,0)</f>
        <v>Sololá</v>
      </c>
      <c r="E3644" s="149">
        <f>+VLOOKUP($A3644,mUNICIPIOS!$B$4:$F$343,3,0)</f>
        <v>711</v>
      </c>
      <c r="F3644" s="149" t="str">
        <f>+VLOOKUP($A3644,mUNICIPIOS!$B$4:$F$343,4,0)</f>
        <v>Santa Catarina Palopó</v>
      </c>
      <c r="G3644" s="139" t="str">
        <f t="shared" ref="G3644:K3644" si="3714">+G3606</f>
        <v>05</v>
      </c>
      <c r="H3644" t="str">
        <f t="shared" si="3714"/>
        <v>IGF</v>
      </c>
      <c r="I3644" t="str">
        <f t="shared" si="3714"/>
        <v>Índice de Gestión Financiera</v>
      </c>
      <c r="J3644" t="str">
        <f t="shared" si="3714"/>
        <v>05-07</v>
      </c>
      <c r="K3644" t="str">
        <f t="shared" si="3714"/>
        <v>Financiamiento por endeudamiento municipal</v>
      </c>
      <c r="L3644" s="150">
        <f>+VLOOKUP($E3644,IGF_2018!$B$8:$Z$347,21,0)</f>
        <v>1</v>
      </c>
      <c r="M3644" s="142" t="str">
        <f>+VLOOKUP($E3644,IGF_2018!$B$8:$Z$347,22,0)</f>
        <v>Alto</v>
      </c>
    </row>
    <row r="3645" spans="1:13" x14ac:dyDescent="0.3">
      <c r="A3645" s="139">
        <f t="shared" si="3697"/>
        <v>96</v>
      </c>
      <c r="B3645" s="148">
        <f t="shared" si="3699"/>
        <v>29</v>
      </c>
      <c r="D3645" s="149" t="str">
        <f>+VLOOKUP($A3645,mUNICIPIOS!$B$4:$F$343,2,0)</f>
        <v>Sololá</v>
      </c>
      <c r="E3645" s="149">
        <f>+VLOOKUP($A3645,mUNICIPIOS!$B$4:$F$343,3,0)</f>
        <v>711</v>
      </c>
      <c r="F3645" s="149" t="str">
        <f>+VLOOKUP($A3645,mUNICIPIOS!$B$4:$F$343,4,0)</f>
        <v>Santa Catarina Palopó</v>
      </c>
      <c r="G3645" s="139" t="str">
        <f t="shared" ref="G3645:K3645" si="3715">+G3607</f>
        <v>05</v>
      </c>
      <c r="H3645" t="str">
        <f t="shared" si="3715"/>
        <v>IGF</v>
      </c>
      <c r="I3645" t="str">
        <f t="shared" si="3715"/>
        <v>Índice de Gestión Financiera</v>
      </c>
      <c r="J3645" t="str">
        <f t="shared" si="3715"/>
        <v>INDICE</v>
      </c>
      <c r="K3645">
        <f t="shared" si="3715"/>
        <v>0</v>
      </c>
      <c r="L3645" s="150">
        <f>+VLOOKUP($E3645,IGF_2018!$B$8:$Z$347,24,0)</f>
        <v>0.38349401226023833</v>
      </c>
      <c r="M3645" s="142" t="str">
        <f>+VLOOKUP($E3645,IGF_2018!$B$8:$Z$347,25,0)</f>
        <v>Medio bajo</v>
      </c>
    </row>
    <row r="3646" spans="1:13" x14ac:dyDescent="0.3">
      <c r="A3646" s="139">
        <f t="shared" si="3697"/>
        <v>96</v>
      </c>
      <c r="B3646" s="148">
        <f t="shared" si="3699"/>
        <v>30</v>
      </c>
      <c r="D3646" s="149" t="str">
        <f>+VLOOKUP($A3646,mUNICIPIOS!$B$4:$F$343,2,0)</f>
        <v>Sololá</v>
      </c>
      <c r="E3646" s="149">
        <f>+VLOOKUP($A3646,mUNICIPIOS!$B$4:$F$343,3,0)</f>
        <v>711</v>
      </c>
      <c r="F3646" s="149" t="str">
        <f>+VLOOKUP($A3646,mUNICIPIOS!$B$4:$F$343,4,0)</f>
        <v>Santa Catarina Palopó</v>
      </c>
      <c r="G3646" s="139" t="str">
        <f t="shared" ref="G3646:K3646" si="3716">+G3608</f>
        <v>06</v>
      </c>
      <c r="H3646" t="str">
        <f t="shared" si="3716"/>
        <v>IGE</v>
      </c>
      <c r="I3646" t="str">
        <f t="shared" si="3716"/>
        <v>Índice de Gestión Estratégica</v>
      </c>
      <c r="J3646" t="str">
        <f t="shared" si="3716"/>
        <v>06-01</v>
      </c>
      <c r="K3646" t="str">
        <f t="shared" si="3716"/>
        <v>Ejecución del Plan Operativo Anual  (POA)</v>
      </c>
      <c r="L3646" s="150">
        <f>+VLOOKUP($E3646,IGE_2018!$B$8:$Z$347,3,0)</f>
        <v>0</v>
      </c>
      <c r="M3646" s="142" t="str">
        <f>+VLOOKUP($E3646,IGE_2018!$B$8:$Z$347,4,0)</f>
        <v>Bajo</v>
      </c>
    </row>
    <row r="3647" spans="1:13" x14ac:dyDescent="0.3">
      <c r="A3647" s="139">
        <f t="shared" si="3697"/>
        <v>96</v>
      </c>
      <c r="B3647" s="148">
        <f t="shared" si="3699"/>
        <v>31</v>
      </c>
      <c r="D3647" s="149" t="str">
        <f>+VLOOKUP($A3647,mUNICIPIOS!$B$4:$F$343,2,0)</f>
        <v>Sololá</v>
      </c>
      <c r="E3647" s="149">
        <f>+VLOOKUP($A3647,mUNICIPIOS!$B$4:$F$343,3,0)</f>
        <v>711</v>
      </c>
      <c r="F3647" s="149" t="str">
        <f>+VLOOKUP($A3647,mUNICIPIOS!$B$4:$F$343,4,0)</f>
        <v>Santa Catarina Palopó</v>
      </c>
      <c r="G3647" s="139" t="str">
        <f t="shared" ref="G3647:K3647" si="3717">+G3609</f>
        <v>06</v>
      </c>
      <c r="H3647" t="str">
        <f t="shared" si="3717"/>
        <v>IGE</v>
      </c>
      <c r="I3647" t="str">
        <f t="shared" si="3717"/>
        <v>Índice de Gestión Estratégica</v>
      </c>
      <c r="J3647" t="str">
        <f t="shared" si="3717"/>
        <v>06-02</v>
      </c>
      <c r="K3647" t="str">
        <f t="shared" si="3717"/>
        <v>Relación Plan de Desarrollo Municipal y Ordenamiento Territorial (PDM-OT) - Plan Estratégico Institucional (PEI) - Plan Operativo Multianual (POM) - Plan Operativo Anual (POA)</v>
      </c>
      <c r="L3647" s="150">
        <f>+VLOOKUP($E3647,IGE_2018!$B$8:$Z$347,6,0)</f>
        <v>0</v>
      </c>
      <c r="M3647" s="142" t="str">
        <f>+VLOOKUP($E3647,IGE_2018!$B$8:$Z$347,7,0)</f>
        <v>Bajo</v>
      </c>
    </row>
    <row r="3648" spans="1:13" x14ac:dyDescent="0.3">
      <c r="A3648" s="139">
        <f t="shared" si="3697"/>
        <v>96</v>
      </c>
      <c r="B3648" s="148">
        <f t="shared" si="3699"/>
        <v>32</v>
      </c>
      <c r="D3648" s="149" t="str">
        <f>+VLOOKUP($A3648,mUNICIPIOS!$B$4:$F$343,2,0)</f>
        <v>Sololá</v>
      </c>
      <c r="E3648" s="149">
        <f>+VLOOKUP($A3648,mUNICIPIOS!$B$4:$F$343,3,0)</f>
        <v>711</v>
      </c>
      <c r="F3648" s="149" t="str">
        <f>+VLOOKUP($A3648,mUNICIPIOS!$B$4:$F$343,4,0)</f>
        <v>Santa Catarina Palopó</v>
      </c>
      <c r="G3648" s="139" t="str">
        <f t="shared" ref="G3648:K3648" si="3718">+G3610</f>
        <v>06</v>
      </c>
      <c r="H3648" t="str">
        <f t="shared" si="3718"/>
        <v>IGE</v>
      </c>
      <c r="I3648" t="str">
        <f t="shared" si="3718"/>
        <v>Índice de Gestión Estratégica</v>
      </c>
      <c r="J3648" t="str">
        <f t="shared" si="3718"/>
        <v>06-03</v>
      </c>
      <c r="K3648" t="str">
        <f t="shared" si="3718"/>
        <v>Presupuesto de egresos relacionado a competencias municipales que responden a prioridades nacionales de desarrollo.</v>
      </c>
      <c r="L3648" s="150">
        <f>+VLOOKUP($E3648,IGE_2018!$B$8:$Z$347,9,0)</f>
        <v>0.45714694511689685</v>
      </c>
      <c r="M3648" s="142" t="str">
        <f>+VLOOKUP($E3648,IGE_2018!$B$8:$Z$347,10,0)</f>
        <v>Medio</v>
      </c>
    </row>
    <row r="3649" spans="1:13" x14ac:dyDescent="0.3">
      <c r="A3649" s="139">
        <f t="shared" si="3697"/>
        <v>96</v>
      </c>
      <c r="B3649" s="148">
        <f t="shared" si="3699"/>
        <v>33</v>
      </c>
      <c r="D3649" s="149" t="str">
        <f>+VLOOKUP($A3649,mUNICIPIOS!$B$4:$F$343,2,0)</f>
        <v>Sololá</v>
      </c>
      <c r="E3649" s="149">
        <f>+VLOOKUP($A3649,mUNICIPIOS!$B$4:$F$343,3,0)</f>
        <v>711</v>
      </c>
      <c r="F3649" s="149" t="str">
        <f>+VLOOKUP($A3649,mUNICIPIOS!$B$4:$F$343,4,0)</f>
        <v>Santa Catarina Palopó</v>
      </c>
      <c r="G3649" s="139" t="str">
        <f t="shared" ref="G3649:K3649" si="3719">+G3611</f>
        <v>06</v>
      </c>
      <c r="H3649" t="str">
        <f t="shared" si="3719"/>
        <v>IGE</v>
      </c>
      <c r="I3649" t="str">
        <f t="shared" si="3719"/>
        <v>Índice de Gestión Estratégica</v>
      </c>
      <c r="J3649" t="str">
        <f t="shared" si="3719"/>
        <v>06-04</v>
      </c>
      <c r="K3649" t="str">
        <f t="shared" si="3719"/>
        <v>Institucionalización de la gestión ordenada del territorio</v>
      </c>
      <c r="L3649" s="150">
        <f>+VLOOKUP($E3649,IGE_2018!$B$8:$Z$347,12,0)</f>
        <v>0</v>
      </c>
      <c r="M3649" s="142" t="str">
        <f>+VLOOKUP($E3649,IGE_2018!$B$8:$Z$347,13,0)</f>
        <v>Bajo</v>
      </c>
    </row>
    <row r="3650" spans="1:13" x14ac:dyDescent="0.3">
      <c r="A3650" s="139">
        <f t="shared" si="3697"/>
        <v>96</v>
      </c>
      <c r="B3650" s="148">
        <f t="shared" si="3699"/>
        <v>34</v>
      </c>
      <c r="D3650" s="149" t="str">
        <f>+VLOOKUP($A3650,mUNICIPIOS!$B$4:$F$343,2,0)</f>
        <v>Sololá</v>
      </c>
      <c r="E3650" s="149">
        <f>+VLOOKUP($A3650,mUNICIPIOS!$B$4:$F$343,3,0)</f>
        <v>711</v>
      </c>
      <c r="F3650" s="149" t="str">
        <f>+VLOOKUP($A3650,mUNICIPIOS!$B$4:$F$343,4,0)</f>
        <v>Santa Catarina Palopó</v>
      </c>
      <c r="G3650" s="139" t="str">
        <f t="shared" ref="G3650:K3650" si="3720">+G3612</f>
        <v>06</v>
      </c>
      <c r="H3650" t="str">
        <f t="shared" si="3720"/>
        <v>IGE</v>
      </c>
      <c r="I3650" t="str">
        <f t="shared" si="3720"/>
        <v>Índice de Gestión Estratégica</v>
      </c>
      <c r="J3650" t="str">
        <f t="shared" si="3720"/>
        <v>06-05</v>
      </c>
      <c r="K3650" t="str">
        <f t="shared" si="3720"/>
        <v>Acciones para la gestión ordenada del territorio</v>
      </c>
      <c r="L3650" s="150">
        <f>+VLOOKUP($E3650,IGE_2018!$B$8:$Z$347,15,0)</f>
        <v>0</v>
      </c>
      <c r="M3650" s="142" t="str">
        <f>+VLOOKUP($E3650,IGE_2018!$B$8:$Z$347,16,0)</f>
        <v>Bajo</v>
      </c>
    </row>
    <row r="3651" spans="1:13" x14ac:dyDescent="0.3">
      <c r="A3651" s="139">
        <f t="shared" si="3697"/>
        <v>96</v>
      </c>
      <c r="B3651" s="148">
        <f t="shared" si="3699"/>
        <v>35</v>
      </c>
      <c r="D3651" s="149" t="str">
        <f>+VLOOKUP($A3651,mUNICIPIOS!$B$4:$F$343,2,0)</f>
        <v>Sololá</v>
      </c>
      <c r="E3651" s="149">
        <f>+VLOOKUP($A3651,mUNICIPIOS!$B$4:$F$343,3,0)</f>
        <v>711</v>
      </c>
      <c r="F3651" s="149" t="str">
        <f>+VLOOKUP($A3651,mUNICIPIOS!$B$4:$F$343,4,0)</f>
        <v>Santa Catarina Palopó</v>
      </c>
      <c r="G3651" s="139" t="str">
        <f t="shared" ref="G3651:K3651" si="3721">+G3613</f>
        <v>06</v>
      </c>
      <c r="H3651" t="str">
        <f t="shared" si="3721"/>
        <v>IGE</v>
      </c>
      <c r="I3651" t="str">
        <f t="shared" si="3721"/>
        <v>Índice de Gestión Estratégica</v>
      </c>
      <c r="J3651" t="str">
        <f t="shared" si="3721"/>
        <v>06-06</v>
      </c>
      <c r="K3651" t="str">
        <f t="shared" si="3721"/>
        <v>Gestión de riesgo en la formulación de proyectos derivados de la planificación operativa anual</v>
      </c>
      <c r="L3651" s="150">
        <f>+VLOOKUP($E3651,IGE_2018!$B$8:$Z$347,18,0)</f>
        <v>0</v>
      </c>
      <c r="M3651" s="142" t="str">
        <f>+VLOOKUP($E3651,IGE_2018!$B$8:$Z$347,19,0)</f>
        <v>Bajo</v>
      </c>
    </row>
    <row r="3652" spans="1:13" x14ac:dyDescent="0.3">
      <c r="A3652" s="139">
        <f t="shared" si="3697"/>
        <v>96</v>
      </c>
      <c r="B3652" s="148">
        <f t="shared" si="3699"/>
        <v>36</v>
      </c>
      <c r="D3652" s="149" t="str">
        <f>+VLOOKUP($A3652,mUNICIPIOS!$B$4:$F$343,2,0)</f>
        <v>Sololá</v>
      </c>
      <c r="E3652" s="149">
        <f>+VLOOKUP($A3652,mUNICIPIOS!$B$4:$F$343,3,0)</f>
        <v>711</v>
      </c>
      <c r="F3652" s="149" t="str">
        <f>+VLOOKUP($A3652,mUNICIPIOS!$B$4:$F$343,4,0)</f>
        <v>Santa Catarina Palopó</v>
      </c>
      <c r="G3652" s="139" t="str">
        <f t="shared" ref="G3652:K3652" si="3722">+G3614</f>
        <v>06</v>
      </c>
      <c r="H3652" t="str">
        <f t="shared" si="3722"/>
        <v>IGE</v>
      </c>
      <c r="I3652" t="str">
        <f t="shared" si="3722"/>
        <v>Índice de Gestión Estratégica</v>
      </c>
      <c r="J3652" t="str">
        <f t="shared" si="3722"/>
        <v>06-07</v>
      </c>
      <c r="K3652" t="str">
        <f t="shared" si="3722"/>
        <v>Ingresos por servicios ambientales en relación a los ingresos propios sin regalías</v>
      </c>
      <c r="L3652" s="150">
        <f>+VLOOKUP($E3652,IGE_2018!$B$8:$Z$347,21,0)</f>
        <v>1.794877794318676E-2</v>
      </c>
      <c r="M3652" s="142" t="str">
        <f>+VLOOKUP($E3652,IGE_2018!$B$8:$Z$347,22,0)</f>
        <v>Bajo</v>
      </c>
    </row>
    <row r="3653" spans="1:13" x14ac:dyDescent="0.3">
      <c r="A3653" s="139">
        <f t="shared" si="3697"/>
        <v>96</v>
      </c>
      <c r="B3653" s="148">
        <f t="shared" si="3699"/>
        <v>37</v>
      </c>
      <c r="D3653" s="149" t="str">
        <f>+VLOOKUP($A3653,mUNICIPIOS!$B$4:$F$343,2,0)</f>
        <v>Sololá</v>
      </c>
      <c r="E3653" s="149">
        <f>+VLOOKUP($A3653,mUNICIPIOS!$B$4:$F$343,3,0)</f>
        <v>711</v>
      </c>
      <c r="F3653" s="149" t="str">
        <f>+VLOOKUP($A3653,mUNICIPIOS!$B$4:$F$343,4,0)</f>
        <v>Santa Catarina Palopó</v>
      </c>
      <c r="G3653" s="139" t="str">
        <f t="shared" ref="G3653:K3653" si="3723">+G3615</f>
        <v>06</v>
      </c>
      <c r="H3653" t="str">
        <f t="shared" si="3723"/>
        <v>IGE</v>
      </c>
      <c r="I3653" t="str">
        <f t="shared" si="3723"/>
        <v>Índice de Gestión Estratégica</v>
      </c>
      <c r="J3653" t="str">
        <f t="shared" si="3723"/>
        <v>INDICE</v>
      </c>
      <c r="K3653">
        <f t="shared" si="3723"/>
        <v>0</v>
      </c>
      <c r="L3653" s="150">
        <f>+VLOOKUP($E3653,IGE_2018!$B$8:$Z$347,24,0)</f>
        <v>0.11608161407354289</v>
      </c>
      <c r="M3653" s="142" t="str">
        <f>+VLOOKUP($E3653,IGE_2018!$B$8:$Z$347,25,0)</f>
        <v>Bajo</v>
      </c>
    </row>
    <row r="3654" spans="1:13" x14ac:dyDescent="0.3">
      <c r="A3654" s="139">
        <f t="shared" si="3697"/>
        <v>96</v>
      </c>
      <c r="B3654" s="148">
        <f t="shared" si="3699"/>
        <v>38</v>
      </c>
      <c r="D3654" s="149" t="str">
        <f>+VLOOKUP($A3654,mUNICIPIOS!$B$4:$F$343,2,0)</f>
        <v>Sololá</v>
      </c>
      <c r="E3654" s="149">
        <f>+VLOOKUP($A3654,mUNICIPIOS!$B$4:$F$343,3,0)</f>
        <v>711</v>
      </c>
      <c r="F3654" s="149" t="str">
        <f>+VLOOKUP($A3654,mUNICIPIOS!$B$4:$F$343,4,0)</f>
        <v>Santa Catarina Palopó</v>
      </c>
      <c r="G3654" s="139" t="str">
        <f t="shared" ref="G3654:K3654" si="3724">+G3616</f>
        <v>RANKING</v>
      </c>
      <c r="H3654" t="str">
        <f t="shared" si="3724"/>
        <v>RGM</v>
      </c>
      <c r="I3654" t="str">
        <f t="shared" si="3724"/>
        <v>Ranking de la Gestión Municipal 2018</v>
      </c>
      <c r="J3654" t="str">
        <f t="shared" si="3724"/>
        <v>RANKING</v>
      </c>
      <c r="K3654">
        <f t="shared" si="3724"/>
        <v>0</v>
      </c>
      <c r="L3654" s="151">
        <f>+VLOOKUP($E3654,Resultados_generales!$C$8:$AE$347,27,0)</f>
        <v>0.16647466010316839</v>
      </c>
      <c r="M3654" t="str">
        <f>+VLOOKUP($E3654,Resultados_generales!$C$8:$AE$347,28,0)</f>
        <v>Bajo</v>
      </c>
    </row>
    <row r="3655" spans="1:13" x14ac:dyDescent="0.3">
      <c r="A3655" s="139">
        <f t="shared" si="3697"/>
        <v>97</v>
      </c>
      <c r="B3655" s="148">
        <f t="shared" si="3699"/>
        <v>1</v>
      </c>
      <c r="D3655" s="149" t="str">
        <f>+VLOOKUP($A3655,mUNICIPIOS!$B$4:$F$343,2,0)</f>
        <v>Sololá</v>
      </c>
      <c r="E3655" s="149">
        <f>+VLOOKUP($A3655,mUNICIPIOS!$B$4:$F$343,3,0)</f>
        <v>712</v>
      </c>
      <c r="F3655" s="149" t="str">
        <f>+VLOOKUP($A3655,mUNICIPIOS!$B$4:$F$343,4,0)</f>
        <v>San Antonio Palopó</v>
      </c>
      <c r="G3655" s="139" t="str">
        <f t="shared" ref="G3655:K3655" si="3725">+G3617</f>
        <v>01</v>
      </c>
      <c r="H3655" t="str">
        <f t="shared" si="3725"/>
        <v>IPC</v>
      </c>
      <c r="I3655" t="str">
        <f t="shared" si="3725"/>
        <v>Índice de Participación Ciudadana</v>
      </c>
      <c r="J3655" t="str">
        <f t="shared" si="3725"/>
        <v>01-01</v>
      </c>
      <c r="K3655" t="str">
        <f t="shared" si="3725"/>
        <v>Número de reuniones del COMUDE en el año de la medición.</v>
      </c>
      <c r="L3655" s="150">
        <f>+VLOOKUP($E3655,IPC_2018!$B$8:$T$347,3,0)</f>
        <v>0</v>
      </c>
      <c r="M3655" s="142" t="str">
        <f>+VLOOKUP($E3655,IPC_2018!$B$8:$T$347,4,0)</f>
        <v>Bajo</v>
      </c>
    </row>
    <row r="3656" spans="1:13" x14ac:dyDescent="0.3">
      <c r="A3656" s="139">
        <f t="shared" si="3697"/>
        <v>97</v>
      </c>
      <c r="B3656" s="148">
        <f t="shared" si="3699"/>
        <v>2</v>
      </c>
      <c r="D3656" s="149" t="str">
        <f>+VLOOKUP($A3656,mUNICIPIOS!$B$4:$F$343,2,0)</f>
        <v>Sololá</v>
      </c>
      <c r="E3656" s="149">
        <f>+VLOOKUP($A3656,mUNICIPIOS!$B$4:$F$343,3,0)</f>
        <v>712</v>
      </c>
      <c r="F3656" s="149" t="str">
        <f>+VLOOKUP($A3656,mUNICIPIOS!$B$4:$F$343,4,0)</f>
        <v>San Antonio Palopó</v>
      </c>
      <c r="G3656" s="139" t="str">
        <f t="shared" ref="G3656:K3656" si="3726">+G3618</f>
        <v>01</v>
      </c>
      <c r="H3656" t="str">
        <f t="shared" si="3726"/>
        <v>IPC</v>
      </c>
      <c r="I3656" t="str">
        <f t="shared" si="3726"/>
        <v>Índice de Participación Ciudadana</v>
      </c>
      <c r="J3656" t="str">
        <f t="shared" si="3726"/>
        <v>01-02</v>
      </c>
      <c r="K3656" t="str">
        <f t="shared" si="3726"/>
        <v>Participación de Alcaldes, Concejales y Síndicos determinados o designados en el COMUDE</v>
      </c>
      <c r="L3656" s="150">
        <f>+VLOOKUP($E3656,IPC_2018!$B$8:$T$347,6,0)</f>
        <v>0</v>
      </c>
      <c r="M3656" s="142" t="str">
        <f>+VLOOKUP($E3656,IPC_2018!$B$8:$T$347,7,0)</f>
        <v>Bajo</v>
      </c>
    </row>
    <row r="3657" spans="1:13" x14ac:dyDescent="0.3">
      <c r="A3657" s="139">
        <f t="shared" si="3697"/>
        <v>97</v>
      </c>
      <c r="B3657" s="148">
        <f t="shared" si="3699"/>
        <v>3</v>
      </c>
      <c r="D3657" s="149" t="str">
        <f>+VLOOKUP($A3657,mUNICIPIOS!$B$4:$F$343,2,0)</f>
        <v>Sololá</v>
      </c>
      <c r="E3657" s="149">
        <f>+VLOOKUP($A3657,mUNICIPIOS!$B$4:$F$343,3,0)</f>
        <v>712</v>
      </c>
      <c r="F3657" s="149" t="str">
        <f>+VLOOKUP($A3657,mUNICIPIOS!$B$4:$F$343,4,0)</f>
        <v>San Antonio Palopó</v>
      </c>
      <c r="G3657" s="139" t="str">
        <f t="shared" ref="G3657:K3657" si="3727">+G3619</f>
        <v>01</v>
      </c>
      <c r="H3657" t="str">
        <f t="shared" si="3727"/>
        <v>IPC</v>
      </c>
      <c r="I3657" t="str">
        <f t="shared" si="3727"/>
        <v>Índice de Participación Ciudadana</v>
      </c>
      <c r="J3657" t="str">
        <f t="shared" si="3727"/>
        <v>01-03</v>
      </c>
      <c r="K3657" t="str">
        <f t="shared" si="3727"/>
        <v>Participación  de organizaciones de jóvenes, mujeres, pueblos mayas, xincas, garífunas, y otras organizaciones en el Comude</v>
      </c>
      <c r="L3657" s="150">
        <f>+VLOOKUP($E3657,IPC_2018!$B$8:$T$347,9,0)</f>
        <v>0</v>
      </c>
      <c r="M3657" s="142" t="str">
        <f>+VLOOKUP($E3657,IPC_2018!$B$8:$T$347,10,0)</f>
        <v>Bajo</v>
      </c>
    </row>
    <row r="3658" spans="1:13" x14ac:dyDescent="0.3">
      <c r="A3658" s="139">
        <f t="shared" si="3697"/>
        <v>97</v>
      </c>
      <c r="B3658" s="148">
        <f t="shared" si="3699"/>
        <v>4</v>
      </c>
      <c r="D3658" s="149" t="str">
        <f>+VLOOKUP($A3658,mUNICIPIOS!$B$4:$F$343,2,0)</f>
        <v>Sololá</v>
      </c>
      <c r="E3658" s="149">
        <f>+VLOOKUP($A3658,mUNICIPIOS!$B$4:$F$343,3,0)</f>
        <v>712</v>
      </c>
      <c r="F3658" s="149" t="str">
        <f>+VLOOKUP($A3658,mUNICIPIOS!$B$4:$F$343,4,0)</f>
        <v>San Antonio Palopó</v>
      </c>
      <c r="G3658" s="139" t="str">
        <f t="shared" ref="G3658:K3658" si="3728">+G3620</f>
        <v>01</v>
      </c>
      <c r="H3658" t="str">
        <f t="shared" si="3728"/>
        <v>IPC</v>
      </c>
      <c r="I3658" t="str">
        <f t="shared" si="3728"/>
        <v>Índice de Participación Ciudadana</v>
      </c>
      <c r="J3658" t="str">
        <f t="shared" si="3728"/>
        <v>01-04</v>
      </c>
      <c r="K3658" t="str">
        <f t="shared" si="3728"/>
        <v>Representatividad territorial del Comude.</v>
      </c>
      <c r="L3658" s="150">
        <f>+VLOOKUP($E3658,IPC_2018!$B$8:$T$347,12,0)</f>
        <v>0.22400000000000003</v>
      </c>
      <c r="M3658" s="142" t="str">
        <f>+VLOOKUP($E3658,IPC_2018!$B$8:$T$347,13,0)</f>
        <v>Medio bajo</v>
      </c>
    </row>
    <row r="3659" spans="1:13" x14ac:dyDescent="0.3">
      <c r="A3659" s="139">
        <f t="shared" si="3697"/>
        <v>97</v>
      </c>
      <c r="B3659" s="148">
        <f t="shared" si="3699"/>
        <v>5</v>
      </c>
      <c r="D3659" s="149" t="str">
        <f>+VLOOKUP($A3659,mUNICIPIOS!$B$4:$F$343,2,0)</f>
        <v>Sololá</v>
      </c>
      <c r="E3659" s="149">
        <f>+VLOOKUP($A3659,mUNICIPIOS!$B$4:$F$343,3,0)</f>
        <v>712</v>
      </c>
      <c r="F3659" s="149" t="str">
        <f>+VLOOKUP($A3659,mUNICIPIOS!$B$4:$F$343,4,0)</f>
        <v>San Antonio Palopó</v>
      </c>
      <c r="G3659" s="139" t="str">
        <f t="shared" ref="G3659:K3659" si="3729">+G3621</f>
        <v>01</v>
      </c>
      <c r="H3659" t="str">
        <f t="shared" si="3729"/>
        <v>IPC</v>
      </c>
      <c r="I3659" t="str">
        <f t="shared" si="3729"/>
        <v>Índice de Participación Ciudadana</v>
      </c>
      <c r="J3659" t="str">
        <f t="shared" si="3729"/>
        <v>01-05</v>
      </c>
      <c r="K3659" t="str">
        <f t="shared" si="3729"/>
        <v>Funcionamiento del Comude</v>
      </c>
      <c r="L3659" s="150">
        <f>+VLOOKUP($E3659,IPC_2018!$B$8:$T$347,15,0)</f>
        <v>9.0106007098977398E-2</v>
      </c>
      <c r="M3659" s="142" t="str">
        <f>+VLOOKUP($E3659,IPC_2018!$B$8:$T$347,16,0)</f>
        <v>Bajo</v>
      </c>
    </row>
    <row r="3660" spans="1:13" x14ac:dyDescent="0.3">
      <c r="A3660" s="139">
        <f t="shared" si="3697"/>
        <v>97</v>
      </c>
      <c r="B3660" s="148">
        <f t="shared" si="3699"/>
        <v>6</v>
      </c>
      <c r="D3660" s="149" t="str">
        <f>+VLOOKUP($A3660,mUNICIPIOS!$B$4:$F$343,2,0)</f>
        <v>Sololá</v>
      </c>
      <c r="E3660" s="149">
        <f>+VLOOKUP($A3660,mUNICIPIOS!$B$4:$F$343,3,0)</f>
        <v>712</v>
      </c>
      <c r="F3660" s="149" t="str">
        <f>+VLOOKUP($A3660,mUNICIPIOS!$B$4:$F$343,4,0)</f>
        <v>San Antonio Palopó</v>
      </c>
      <c r="G3660" s="139" t="str">
        <f t="shared" ref="G3660:K3660" si="3730">+G3622</f>
        <v>01</v>
      </c>
      <c r="H3660" t="str">
        <f t="shared" si="3730"/>
        <v>IPC</v>
      </c>
      <c r="I3660" t="str">
        <f t="shared" si="3730"/>
        <v>Índice de Participación Ciudadana</v>
      </c>
      <c r="J3660" t="str">
        <f t="shared" si="3730"/>
        <v>INDICE</v>
      </c>
      <c r="K3660">
        <f t="shared" si="3730"/>
        <v>0</v>
      </c>
      <c r="L3660" s="150">
        <f>+VLOOKUP($E3660,IPC_2018!$B$8:$T$347,18,0)</f>
        <v>4.7115901064846616E-2</v>
      </c>
      <c r="M3660" s="142" t="str">
        <f>+VLOOKUP($E3660,IPC_2018!$B$8:$T$347,19,0)</f>
        <v>Bajo</v>
      </c>
    </row>
    <row r="3661" spans="1:13" x14ac:dyDescent="0.3">
      <c r="A3661" s="139">
        <f t="shared" si="3697"/>
        <v>97</v>
      </c>
      <c r="B3661" s="148">
        <f t="shared" si="3699"/>
        <v>7</v>
      </c>
      <c r="D3661" s="149" t="str">
        <f>+VLOOKUP($A3661,mUNICIPIOS!$B$4:$F$343,2,0)</f>
        <v>Sololá</v>
      </c>
      <c r="E3661" s="149">
        <f>+VLOOKUP($A3661,mUNICIPIOS!$B$4:$F$343,3,0)</f>
        <v>712</v>
      </c>
      <c r="F3661" s="149" t="str">
        <f>+VLOOKUP($A3661,mUNICIPIOS!$B$4:$F$343,4,0)</f>
        <v>San Antonio Palopó</v>
      </c>
      <c r="G3661" s="139" t="str">
        <f t="shared" ref="G3661:K3661" si="3731">+G3623</f>
        <v>02</v>
      </c>
      <c r="H3661" t="str">
        <f t="shared" si="3731"/>
        <v>IIC</v>
      </c>
      <c r="I3661" t="str">
        <f t="shared" si="3731"/>
        <v>Índice de Información a la Ciudadanía</v>
      </c>
      <c r="J3661" t="str">
        <f t="shared" si="3731"/>
        <v>02-01</v>
      </c>
      <c r="K3661" t="str">
        <f t="shared" si="3731"/>
        <v>Rendición de cuentas cuatrimestral y anual al Comude enfocadas en resultados.</v>
      </c>
      <c r="L3661" s="150">
        <f>+VLOOKUP($E3661,IIC_2018!$B$8:$Q$347,3,0)</f>
        <v>0.4</v>
      </c>
      <c r="M3661" s="142" t="str">
        <f>+VLOOKUP($E3661,IIC_2018!$B$8:$Q$347,4,0)</f>
        <v>Medio bajo</v>
      </c>
    </row>
    <row r="3662" spans="1:13" x14ac:dyDescent="0.3">
      <c r="A3662" s="139">
        <f t="shared" si="3697"/>
        <v>97</v>
      </c>
      <c r="B3662" s="148">
        <f t="shared" si="3699"/>
        <v>8</v>
      </c>
      <c r="D3662" s="149" t="str">
        <f>+VLOOKUP($A3662,mUNICIPIOS!$B$4:$F$343,2,0)</f>
        <v>Sololá</v>
      </c>
      <c r="E3662" s="149">
        <f>+VLOOKUP($A3662,mUNICIPIOS!$B$4:$F$343,3,0)</f>
        <v>712</v>
      </c>
      <c r="F3662" s="149" t="str">
        <f>+VLOOKUP($A3662,mUNICIPIOS!$B$4:$F$343,4,0)</f>
        <v>San Antonio Palopó</v>
      </c>
      <c r="G3662" s="139" t="str">
        <f t="shared" ref="G3662:K3662" si="3732">+G3624</f>
        <v>02</v>
      </c>
      <c r="H3662" t="str">
        <f t="shared" si="3732"/>
        <v>IIC</v>
      </c>
      <c r="I3662" t="str">
        <f t="shared" si="3732"/>
        <v>Índice de Información a la Ciudadanía</v>
      </c>
      <c r="J3662" t="str">
        <f t="shared" si="3732"/>
        <v>02-02</v>
      </c>
      <c r="K3662" t="str">
        <f t="shared" si="3732"/>
        <v>Información presupuestaria y otra información brindada a la ciudadanía disponible en medios locales de comunicación.</v>
      </c>
      <c r="L3662" s="150">
        <f>+VLOOKUP($E3662,IIC_2018!$B$8:$Q$347,6,0)</f>
        <v>0</v>
      </c>
      <c r="M3662" s="142" t="str">
        <f>+VLOOKUP($E3662,IIC_2018!$B$8:$Q$347,7,0)</f>
        <v>Bajo</v>
      </c>
    </row>
    <row r="3663" spans="1:13" x14ac:dyDescent="0.3">
      <c r="A3663" s="139">
        <f t="shared" si="3697"/>
        <v>97</v>
      </c>
      <c r="B3663" s="148">
        <f t="shared" si="3699"/>
        <v>9</v>
      </c>
      <c r="D3663" s="149" t="str">
        <f>+VLOOKUP($A3663,mUNICIPIOS!$B$4:$F$343,2,0)</f>
        <v>Sololá</v>
      </c>
      <c r="E3663" s="149">
        <f>+VLOOKUP($A3663,mUNICIPIOS!$B$4:$F$343,3,0)</f>
        <v>712</v>
      </c>
      <c r="F3663" s="149" t="str">
        <f>+VLOOKUP($A3663,mUNICIPIOS!$B$4:$F$343,4,0)</f>
        <v>San Antonio Palopó</v>
      </c>
      <c r="G3663" s="139" t="str">
        <f t="shared" ref="G3663:K3663" si="3733">+G3625</f>
        <v>02</v>
      </c>
      <c r="H3663" t="str">
        <f t="shared" si="3733"/>
        <v>IIC</v>
      </c>
      <c r="I3663" t="str">
        <f t="shared" si="3733"/>
        <v>Índice de Información a la Ciudadanía</v>
      </c>
      <c r="J3663" t="str">
        <f t="shared" si="3733"/>
        <v>02-03</v>
      </c>
      <c r="K3663" t="str">
        <f t="shared" si="3733"/>
        <v>Información pública de oficio actualizada y disponible de acuerdo a la LAIP y uso de internet.</v>
      </c>
      <c r="L3663" s="150">
        <f>+VLOOKUP($E3663,IIC_2018!$B$8:$Q$347,9,0)</f>
        <v>0.45999999999999996</v>
      </c>
      <c r="M3663" s="142" t="str">
        <f>+VLOOKUP($E3663,IIC_2018!$B$8:$Q$347,10,0)</f>
        <v>Medio</v>
      </c>
    </row>
    <row r="3664" spans="1:13" x14ac:dyDescent="0.3">
      <c r="A3664" s="139">
        <f t="shared" si="3697"/>
        <v>97</v>
      </c>
      <c r="B3664" s="148">
        <f t="shared" si="3699"/>
        <v>10</v>
      </c>
      <c r="D3664" s="149" t="str">
        <f>+VLOOKUP($A3664,mUNICIPIOS!$B$4:$F$343,2,0)</f>
        <v>Sololá</v>
      </c>
      <c r="E3664" s="149">
        <f>+VLOOKUP($A3664,mUNICIPIOS!$B$4:$F$343,3,0)</f>
        <v>712</v>
      </c>
      <c r="F3664" s="149" t="str">
        <f>+VLOOKUP($A3664,mUNICIPIOS!$B$4:$F$343,4,0)</f>
        <v>San Antonio Palopó</v>
      </c>
      <c r="G3664" s="139" t="str">
        <f t="shared" ref="G3664:K3664" si="3734">+G3626</f>
        <v>02</v>
      </c>
      <c r="H3664" t="str">
        <f t="shared" si="3734"/>
        <v>IIC</v>
      </c>
      <c r="I3664" t="str">
        <f t="shared" si="3734"/>
        <v>Índice de Información a la Ciudadanía</v>
      </c>
      <c r="J3664" t="str">
        <f t="shared" si="3734"/>
        <v>02-04</v>
      </c>
      <c r="K3664" t="str">
        <f t="shared" si="3734"/>
        <v>Relación del monto contratado por medio de Guate compras con el total del presupuesto de egresos vigente.</v>
      </c>
      <c r="L3664" s="150">
        <f>+VLOOKUP($E3664,IIC_2018!$B$8:$Q$347,12,0)</f>
        <v>0.54242007515155199</v>
      </c>
      <c r="M3664" s="142" t="str">
        <f>+VLOOKUP($E3664,IIC_2018!$B$8:$Q$347,13,0)</f>
        <v>Medio</v>
      </c>
    </row>
    <row r="3665" spans="1:13" x14ac:dyDescent="0.3">
      <c r="A3665" s="139">
        <f t="shared" si="3697"/>
        <v>97</v>
      </c>
      <c r="B3665" s="148">
        <f t="shared" si="3699"/>
        <v>11</v>
      </c>
      <c r="D3665" s="149" t="str">
        <f>+VLOOKUP($A3665,mUNICIPIOS!$B$4:$F$343,2,0)</f>
        <v>Sololá</v>
      </c>
      <c r="E3665" s="149">
        <f>+VLOOKUP($A3665,mUNICIPIOS!$B$4:$F$343,3,0)</f>
        <v>712</v>
      </c>
      <c r="F3665" s="149" t="str">
        <f>+VLOOKUP($A3665,mUNICIPIOS!$B$4:$F$343,4,0)</f>
        <v>San Antonio Palopó</v>
      </c>
      <c r="G3665" s="139" t="str">
        <f t="shared" ref="G3665:K3665" si="3735">+G3627</f>
        <v>02</v>
      </c>
      <c r="H3665" t="str">
        <f t="shared" si="3735"/>
        <v>IIC</v>
      </c>
      <c r="I3665" t="str">
        <f t="shared" si="3735"/>
        <v>Índice de Información a la Ciudadanía</v>
      </c>
      <c r="J3665" t="str">
        <f t="shared" si="3735"/>
        <v>INDICE</v>
      </c>
      <c r="K3665">
        <f t="shared" si="3735"/>
        <v>0</v>
      </c>
      <c r="L3665" s="150">
        <f>+VLOOKUP($E3665,IIC_2018!$B$8:$Q$347,15,0)</f>
        <v>0.35060501878788797</v>
      </c>
      <c r="M3665" s="142" t="str">
        <f>+VLOOKUP($E3665,IIC_2018!$B$8:$Q$347,16,0)</f>
        <v>Medio bajo</v>
      </c>
    </row>
    <row r="3666" spans="1:13" x14ac:dyDescent="0.3">
      <c r="A3666" s="139">
        <f t="shared" si="3697"/>
        <v>97</v>
      </c>
      <c r="B3666" s="148">
        <f t="shared" si="3699"/>
        <v>12</v>
      </c>
      <c r="D3666" s="149" t="str">
        <f>+VLOOKUP($A3666,mUNICIPIOS!$B$4:$F$343,2,0)</f>
        <v>Sololá</v>
      </c>
      <c r="E3666" s="149">
        <f>+VLOOKUP($A3666,mUNICIPIOS!$B$4:$F$343,3,0)</f>
        <v>712</v>
      </c>
      <c r="F3666" s="149" t="str">
        <f>+VLOOKUP($A3666,mUNICIPIOS!$B$4:$F$343,4,0)</f>
        <v>San Antonio Palopó</v>
      </c>
      <c r="G3666" s="139" t="str">
        <f t="shared" ref="G3666:K3666" si="3736">+G3628</f>
        <v>03</v>
      </c>
      <c r="H3666" t="str">
        <f t="shared" si="3736"/>
        <v>ISP</v>
      </c>
      <c r="I3666" t="str">
        <f t="shared" si="3736"/>
        <v>Índice de Servicios Públicos</v>
      </c>
      <c r="J3666" t="str">
        <f t="shared" si="3736"/>
        <v>03-01</v>
      </c>
      <c r="K3666" t="str">
        <f t="shared" si="3736"/>
        <v>Cobertura del servicio público de agua</v>
      </c>
      <c r="L3666" s="150">
        <f>+VLOOKUP($E3666,ISP_2018!$B$8:$T$347,3,0)</f>
        <v>0</v>
      </c>
      <c r="M3666" s="142" t="str">
        <f>+VLOOKUP($E3666,ISP_2018!$B$8:$T$347,4,0)</f>
        <v>Bajo</v>
      </c>
    </row>
    <row r="3667" spans="1:13" x14ac:dyDescent="0.3">
      <c r="A3667" s="139">
        <f t="shared" si="3697"/>
        <v>97</v>
      </c>
      <c r="B3667" s="148">
        <f t="shared" si="3699"/>
        <v>13</v>
      </c>
      <c r="D3667" s="149" t="str">
        <f>+VLOOKUP($A3667,mUNICIPIOS!$B$4:$F$343,2,0)</f>
        <v>Sololá</v>
      </c>
      <c r="E3667" s="149">
        <f>+VLOOKUP($A3667,mUNICIPIOS!$B$4:$F$343,3,0)</f>
        <v>712</v>
      </c>
      <c r="F3667" s="149" t="str">
        <f>+VLOOKUP($A3667,mUNICIPIOS!$B$4:$F$343,4,0)</f>
        <v>San Antonio Palopó</v>
      </c>
      <c r="G3667" s="139" t="str">
        <f t="shared" ref="G3667:K3667" si="3737">+G3629</f>
        <v>03</v>
      </c>
      <c r="H3667" t="str">
        <f t="shared" si="3737"/>
        <v>ISP</v>
      </c>
      <c r="I3667" t="str">
        <f t="shared" si="3737"/>
        <v>Índice de Servicios Públicos</v>
      </c>
      <c r="J3667" t="str">
        <f t="shared" si="3737"/>
        <v>03-02</v>
      </c>
      <c r="K3667" t="str">
        <f t="shared" si="3737"/>
        <v>Control de la calidad del servicio público de agua</v>
      </c>
      <c r="L3667" s="150">
        <f>+VLOOKUP($E3667,ISP_2018!$B$8:$T$347,6,0)</f>
        <v>0.56666666666666665</v>
      </c>
      <c r="M3667" s="142" t="str">
        <f>+VLOOKUP($E3667,ISP_2018!$B$8:$T$347,7,0)</f>
        <v>Medio</v>
      </c>
    </row>
    <row r="3668" spans="1:13" x14ac:dyDescent="0.3">
      <c r="A3668" s="139">
        <f t="shared" si="3697"/>
        <v>97</v>
      </c>
      <c r="B3668" s="148">
        <f t="shared" si="3699"/>
        <v>14</v>
      </c>
      <c r="D3668" s="149" t="str">
        <f>+VLOOKUP($A3668,mUNICIPIOS!$B$4:$F$343,2,0)</f>
        <v>Sololá</v>
      </c>
      <c r="E3668" s="149">
        <f>+VLOOKUP($A3668,mUNICIPIOS!$B$4:$F$343,3,0)</f>
        <v>712</v>
      </c>
      <c r="F3668" s="149" t="str">
        <f>+VLOOKUP($A3668,mUNICIPIOS!$B$4:$F$343,4,0)</f>
        <v>San Antonio Palopó</v>
      </c>
      <c r="G3668" s="139" t="str">
        <f t="shared" ref="G3668:K3668" si="3738">+G3630</f>
        <v>03</v>
      </c>
      <c r="H3668" t="str">
        <f t="shared" si="3738"/>
        <v>ISP</v>
      </c>
      <c r="I3668" t="str">
        <f t="shared" si="3738"/>
        <v>Índice de Servicios Públicos</v>
      </c>
      <c r="J3668" t="str">
        <f t="shared" si="3738"/>
        <v>03-03</v>
      </c>
      <c r="K3668" t="str">
        <f t="shared" si="3738"/>
        <v>Disposición  y tratamiento  de aguas residuales</v>
      </c>
      <c r="L3668" s="150">
        <f>+VLOOKUP($E3668,ISP_2018!$B$8:$T$347,9,0)</f>
        <v>0</v>
      </c>
      <c r="M3668" s="142" t="str">
        <f>+VLOOKUP($E3668,ISP_2018!$B$8:$T$347,10,0)</f>
        <v>Bajo</v>
      </c>
    </row>
    <row r="3669" spans="1:13" x14ac:dyDescent="0.3">
      <c r="A3669" s="139">
        <f t="shared" si="3697"/>
        <v>97</v>
      </c>
      <c r="B3669" s="148">
        <f t="shared" si="3699"/>
        <v>15</v>
      </c>
      <c r="D3669" s="149" t="str">
        <f>+VLOOKUP($A3669,mUNICIPIOS!$B$4:$F$343,2,0)</f>
        <v>Sololá</v>
      </c>
      <c r="E3669" s="149">
        <f>+VLOOKUP($A3669,mUNICIPIOS!$B$4:$F$343,3,0)</f>
        <v>712</v>
      </c>
      <c r="F3669" s="149" t="str">
        <f>+VLOOKUP($A3669,mUNICIPIOS!$B$4:$F$343,4,0)</f>
        <v>San Antonio Palopó</v>
      </c>
      <c r="G3669" s="139" t="str">
        <f t="shared" ref="G3669:K3669" si="3739">+G3631</f>
        <v>03</v>
      </c>
      <c r="H3669" t="str">
        <f t="shared" si="3739"/>
        <v>ISP</v>
      </c>
      <c r="I3669" t="str">
        <f t="shared" si="3739"/>
        <v>Índice de Servicios Públicos</v>
      </c>
      <c r="J3669" t="str">
        <f t="shared" si="3739"/>
        <v>03-04</v>
      </c>
      <c r="K3669" t="str">
        <f t="shared" si="3739"/>
        <v>Gestión y manejo de los residuos y desechos sólidos</v>
      </c>
      <c r="L3669" s="150">
        <f>+VLOOKUP($E3669,ISP_2018!$B$8:$T$347,12,0)</f>
        <v>0</v>
      </c>
      <c r="M3669" s="142" t="str">
        <f>+VLOOKUP($E3669,ISP_2018!$B$8:$T$347,13,0)</f>
        <v>Bajo</v>
      </c>
    </row>
    <row r="3670" spans="1:13" x14ac:dyDescent="0.3">
      <c r="A3670" s="139">
        <f t="shared" si="3697"/>
        <v>97</v>
      </c>
      <c r="B3670" s="148">
        <f t="shared" si="3699"/>
        <v>16</v>
      </c>
      <c r="D3670" s="149" t="str">
        <f>+VLOOKUP($A3670,mUNICIPIOS!$B$4:$F$343,2,0)</f>
        <v>Sololá</v>
      </c>
      <c r="E3670" s="149">
        <f>+VLOOKUP($A3670,mUNICIPIOS!$B$4:$F$343,3,0)</f>
        <v>712</v>
      </c>
      <c r="F3670" s="149" t="str">
        <f>+VLOOKUP($A3670,mUNICIPIOS!$B$4:$F$343,4,0)</f>
        <v>San Antonio Palopó</v>
      </c>
      <c r="G3670" s="139" t="str">
        <f t="shared" ref="G3670:K3670" si="3740">+G3632</f>
        <v>03</v>
      </c>
      <c r="H3670" t="str">
        <f t="shared" si="3740"/>
        <v>ISP</v>
      </c>
      <c r="I3670" t="str">
        <f t="shared" si="3740"/>
        <v>Índice de Servicios Públicos</v>
      </c>
      <c r="J3670" t="str">
        <f t="shared" si="3740"/>
        <v>03-05</v>
      </c>
      <c r="K3670" t="str">
        <f t="shared" si="3740"/>
        <v>Gestión de servicios públicos municipales</v>
      </c>
      <c r="L3670" s="150">
        <f>+VLOOKUP($E3670,ISP_2018!$B$8:$T$347,15,0)</f>
        <v>0.48387096774193544</v>
      </c>
      <c r="M3670" s="142" t="str">
        <f>+VLOOKUP($E3670,ISP_2018!$B$8:$T$347,16,0)</f>
        <v>Medio</v>
      </c>
    </row>
    <row r="3671" spans="1:13" x14ac:dyDescent="0.3">
      <c r="A3671" s="139">
        <f t="shared" si="3697"/>
        <v>97</v>
      </c>
      <c r="B3671" s="148">
        <f t="shared" si="3699"/>
        <v>17</v>
      </c>
      <c r="D3671" s="149" t="str">
        <f>+VLOOKUP($A3671,mUNICIPIOS!$B$4:$F$343,2,0)</f>
        <v>Sololá</v>
      </c>
      <c r="E3671" s="149">
        <f>+VLOOKUP($A3671,mUNICIPIOS!$B$4:$F$343,3,0)</f>
        <v>712</v>
      </c>
      <c r="F3671" s="149" t="str">
        <f>+VLOOKUP($A3671,mUNICIPIOS!$B$4:$F$343,4,0)</f>
        <v>San Antonio Palopó</v>
      </c>
      <c r="G3671" s="139" t="str">
        <f t="shared" ref="G3671:K3671" si="3741">+G3633</f>
        <v>03</v>
      </c>
      <c r="H3671" t="str">
        <f t="shared" si="3741"/>
        <v>ISP</v>
      </c>
      <c r="I3671" t="str">
        <f t="shared" si="3741"/>
        <v>Índice de Servicios Públicos</v>
      </c>
      <c r="J3671" t="str">
        <f t="shared" si="3741"/>
        <v>INDICE</v>
      </c>
      <c r="K3671">
        <f t="shared" si="3741"/>
        <v>0</v>
      </c>
      <c r="L3671" s="150">
        <f>+VLOOKUP($E3671,ISP_2018!$B$8:$T$347,18,0)</f>
        <v>0.26677419354838705</v>
      </c>
      <c r="M3671" s="142" t="str">
        <f>+VLOOKUP($E3671,ISP_2018!$B$8:$T$347,19,0)</f>
        <v>Medio bajo</v>
      </c>
    </row>
    <row r="3672" spans="1:13" x14ac:dyDescent="0.3">
      <c r="A3672" s="139">
        <f t="shared" si="3697"/>
        <v>97</v>
      </c>
      <c r="B3672" s="148">
        <f t="shared" si="3699"/>
        <v>18</v>
      </c>
      <c r="D3672" s="149" t="str">
        <f>+VLOOKUP($A3672,mUNICIPIOS!$B$4:$F$343,2,0)</f>
        <v>Sololá</v>
      </c>
      <c r="E3672" s="149">
        <f>+VLOOKUP($A3672,mUNICIPIOS!$B$4:$F$343,3,0)</f>
        <v>712</v>
      </c>
      <c r="F3672" s="149" t="str">
        <f>+VLOOKUP($A3672,mUNICIPIOS!$B$4:$F$343,4,0)</f>
        <v>San Antonio Palopó</v>
      </c>
      <c r="G3672" s="139" t="str">
        <f t="shared" ref="G3672:K3672" si="3742">+G3634</f>
        <v>04</v>
      </c>
      <c r="H3672" t="str">
        <f t="shared" si="3742"/>
        <v>IGA</v>
      </c>
      <c r="I3672" t="str">
        <f t="shared" si="3742"/>
        <v>Índice de Gestión Administrativa</v>
      </c>
      <c r="J3672" t="str">
        <f t="shared" si="3742"/>
        <v>04-01</v>
      </c>
      <c r="K3672" t="str">
        <f t="shared" si="3742"/>
        <v>Existencia de elementos de atención municipal orientada al vecino</v>
      </c>
      <c r="L3672" s="150">
        <f>+VLOOKUP($E3672,IGA_2018!$B$8:$N$347,3,0)</f>
        <v>0</v>
      </c>
      <c r="M3672" s="142" t="str">
        <f>+VLOOKUP($E3672,IGA_2018!$B$8:$N$347,4,0)</f>
        <v>Bajo</v>
      </c>
    </row>
    <row r="3673" spans="1:13" x14ac:dyDescent="0.3">
      <c r="A3673" s="139">
        <f t="shared" si="3697"/>
        <v>97</v>
      </c>
      <c r="B3673" s="148">
        <f t="shared" si="3699"/>
        <v>19</v>
      </c>
      <c r="D3673" s="149" t="str">
        <f>+VLOOKUP($A3673,mUNICIPIOS!$B$4:$F$343,2,0)</f>
        <v>Sololá</v>
      </c>
      <c r="E3673" s="149">
        <f>+VLOOKUP($A3673,mUNICIPIOS!$B$4:$F$343,3,0)</f>
        <v>712</v>
      </c>
      <c r="F3673" s="149" t="str">
        <f>+VLOOKUP($A3673,mUNICIPIOS!$B$4:$F$343,4,0)</f>
        <v>San Antonio Palopó</v>
      </c>
      <c r="G3673" s="139" t="str">
        <f t="shared" ref="G3673:K3673" si="3743">+G3635</f>
        <v>04</v>
      </c>
      <c r="H3673" t="str">
        <f t="shared" si="3743"/>
        <v>IGA</v>
      </c>
      <c r="I3673" t="str">
        <f t="shared" si="3743"/>
        <v>Índice de Gestión Administrativa</v>
      </c>
      <c r="J3673" t="str">
        <f t="shared" si="3743"/>
        <v>04-02</v>
      </c>
      <c r="K3673" t="str">
        <f t="shared" si="3743"/>
        <v>Gestión del recurso humano.</v>
      </c>
      <c r="L3673" s="150">
        <f>+VLOOKUP($E3673,IGA_2018!$B$8:$N$347,6,0)</f>
        <v>0.49549317537986109</v>
      </c>
      <c r="M3673" s="142" t="str">
        <f>+VLOOKUP($E3673,IGA_2018!$B$8:$N$347,7,0)</f>
        <v>Medio</v>
      </c>
    </row>
    <row r="3674" spans="1:13" x14ac:dyDescent="0.3">
      <c r="A3674" s="139">
        <f t="shared" si="3697"/>
        <v>97</v>
      </c>
      <c r="B3674" s="148">
        <f t="shared" si="3699"/>
        <v>20</v>
      </c>
      <c r="D3674" s="149" t="str">
        <f>+VLOOKUP($A3674,mUNICIPIOS!$B$4:$F$343,2,0)</f>
        <v>Sololá</v>
      </c>
      <c r="E3674" s="149">
        <f>+VLOOKUP($A3674,mUNICIPIOS!$B$4:$F$343,3,0)</f>
        <v>712</v>
      </c>
      <c r="F3674" s="149" t="str">
        <f>+VLOOKUP($A3674,mUNICIPIOS!$B$4:$F$343,4,0)</f>
        <v>San Antonio Palopó</v>
      </c>
      <c r="G3674" s="139" t="str">
        <f t="shared" ref="G3674:K3674" si="3744">+G3636</f>
        <v>04</v>
      </c>
      <c r="H3674" t="str">
        <f t="shared" si="3744"/>
        <v>IGA</v>
      </c>
      <c r="I3674" t="str">
        <f t="shared" si="3744"/>
        <v>Índice de Gestión Administrativa</v>
      </c>
      <c r="J3674" t="str">
        <f t="shared" si="3744"/>
        <v>04-03</v>
      </c>
      <c r="K3674" t="str">
        <f t="shared" si="3744"/>
        <v>Existencia de oficinas municipales con instrumentos de gestión.</v>
      </c>
      <c r="L3674" s="150">
        <f>+VLOOKUP($E3674,IGA_2018!$B$8:$N$347,9,0)</f>
        <v>0</v>
      </c>
      <c r="M3674" s="142" t="str">
        <f>+VLOOKUP($E3674,IGA_2018!$B$8:$N$347,10,0)</f>
        <v>Bajo</v>
      </c>
    </row>
    <row r="3675" spans="1:13" x14ac:dyDescent="0.3">
      <c r="A3675" s="139">
        <f t="shared" si="3697"/>
        <v>97</v>
      </c>
      <c r="B3675" s="148">
        <f t="shared" si="3699"/>
        <v>21</v>
      </c>
      <c r="D3675" s="149" t="str">
        <f>+VLOOKUP($A3675,mUNICIPIOS!$B$4:$F$343,2,0)</f>
        <v>Sololá</v>
      </c>
      <c r="E3675" s="149">
        <f>+VLOOKUP($A3675,mUNICIPIOS!$B$4:$F$343,3,0)</f>
        <v>712</v>
      </c>
      <c r="F3675" s="149" t="str">
        <f>+VLOOKUP($A3675,mUNICIPIOS!$B$4:$F$343,4,0)</f>
        <v>San Antonio Palopó</v>
      </c>
      <c r="G3675" s="139" t="str">
        <f t="shared" ref="G3675:K3675" si="3745">+G3637</f>
        <v>04</v>
      </c>
      <c r="H3675" t="str">
        <f t="shared" si="3745"/>
        <v>IGA</v>
      </c>
      <c r="I3675" t="str">
        <f t="shared" si="3745"/>
        <v>Índice de Gestión Administrativa</v>
      </c>
      <c r="J3675" t="str">
        <f t="shared" si="3745"/>
        <v>INDICE</v>
      </c>
      <c r="K3675">
        <f t="shared" si="3745"/>
        <v>0</v>
      </c>
      <c r="L3675" s="150">
        <f>+VLOOKUP($E3675,IGA_2018!$B$8:$N$347,12,0)</f>
        <v>0.17342261138295137</v>
      </c>
      <c r="M3675" s="142" t="str">
        <f>+VLOOKUP($E3675,IGA_2018!$B$8:$N$347,13,0)</f>
        <v>Bajo</v>
      </c>
    </row>
    <row r="3676" spans="1:13" x14ac:dyDescent="0.3">
      <c r="A3676" s="139">
        <f t="shared" si="3697"/>
        <v>97</v>
      </c>
      <c r="B3676" s="148">
        <f t="shared" si="3699"/>
        <v>22</v>
      </c>
      <c r="D3676" s="149" t="str">
        <f>+VLOOKUP($A3676,mUNICIPIOS!$B$4:$F$343,2,0)</f>
        <v>Sololá</v>
      </c>
      <c r="E3676" s="149">
        <f>+VLOOKUP($A3676,mUNICIPIOS!$B$4:$F$343,3,0)</f>
        <v>712</v>
      </c>
      <c r="F3676" s="149" t="str">
        <f>+VLOOKUP($A3676,mUNICIPIOS!$B$4:$F$343,4,0)</f>
        <v>San Antonio Palopó</v>
      </c>
      <c r="G3676" s="139" t="str">
        <f t="shared" ref="G3676:K3676" si="3746">+G3638</f>
        <v>05</v>
      </c>
      <c r="H3676" t="str">
        <f t="shared" si="3746"/>
        <v>IGF</v>
      </c>
      <c r="I3676" t="str">
        <f t="shared" si="3746"/>
        <v>Índice de Gestión Financiera</v>
      </c>
      <c r="J3676" t="str">
        <f t="shared" si="3746"/>
        <v>05-01</v>
      </c>
      <c r="K3676" t="str">
        <f t="shared" si="3746"/>
        <v>Autonomía financiera municipal</v>
      </c>
      <c r="L3676" s="150">
        <f>+VLOOKUP($E3676,IGF_2018!$B$8:$Z$347,3,0)</f>
        <v>0.12181892377137088</v>
      </c>
      <c r="M3676" s="142" t="str">
        <f>+VLOOKUP($E3676,IGF_2018!$B$8:$Z$347,4,0)</f>
        <v>Bajo</v>
      </c>
    </row>
    <row r="3677" spans="1:13" x14ac:dyDescent="0.3">
      <c r="A3677" s="139">
        <f t="shared" si="3697"/>
        <v>97</v>
      </c>
      <c r="B3677" s="148">
        <f t="shared" si="3699"/>
        <v>23</v>
      </c>
      <c r="D3677" s="149" t="str">
        <f>+VLOOKUP($A3677,mUNICIPIOS!$B$4:$F$343,2,0)</f>
        <v>Sololá</v>
      </c>
      <c r="E3677" s="149">
        <f>+VLOOKUP($A3677,mUNICIPIOS!$B$4:$F$343,3,0)</f>
        <v>712</v>
      </c>
      <c r="F3677" s="149" t="str">
        <f>+VLOOKUP($A3677,mUNICIPIOS!$B$4:$F$343,4,0)</f>
        <v>San Antonio Palopó</v>
      </c>
      <c r="G3677" s="139" t="str">
        <f t="shared" ref="G3677:K3677" si="3747">+G3639</f>
        <v>05</v>
      </c>
      <c r="H3677" t="str">
        <f t="shared" si="3747"/>
        <v>IGF</v>
      </c>
      <c r="I3677" t="str">
        <f t="shared" si="3747"/>
        <v>Índice de Gestión Financiera</v>
      </c>
      <c r="J3677" t="str">
        <f t="shared" si="3747"/>
        <v>05-02</v>
      </c>
      <c r="K3677" t="str">
        <f t="shared" si="3747"/>
        <v xml:space="preserve">Ingresos propios por habitante -sin regalías- </v>
      </c>
      <c r="L3677" s="150">
        <f>+VLOOKUP($E3677,IGF_2018!$B$8:$Z$347,6,0)</f>
        <v>0.10043763239001414</v>
      </c>
      <c r="M3677" s="142" t="str">
        <f>+VLOOKUP($E3677,IGF_2018!$B$8:$Z$347,7,0)</f>
        <v>Bajo</v>
      </c>
    </row>
    <row r="3678" spans="1:13" x14ac:dyDescent="0.3">
      <c r="A3678" s="139">
        <f t="shared" si="3697"/>
        <v>97</v>
      </c>
      <c r="B3678" s="148">
        <f t="shared" si="3699"/>
        <v>24</v>
      </c>
      <c r="D3678" s="149" t="str">
        <f>+VLOOKUP($A3678,mUNICIPIOS!$B$4:$F$343,2,0)</f>
        <v>Sololá</v>
      </c>
      <c r="E3678" s="149">
        <f>+VLOOKUP($A3678,mUNICIPIOS!$B$4:$F$343,3,0)</f>
        <v>712</v>
      </c>
      <c r="F3678" s="149" t="str">
        <f>+VLOOKUP($A3678,mUNICIPIOS!$B$4:$F$343,4,0)</f>
        <v>San Antonio Palopó</v>
      </c>
      <c r="G3678" s="139" t="str">
        <f t="shared" ref="G3678:K3678" si="3748">+G3640</f>
        <v>05</v>
      </c>
      <c r="H3678" t="str">
        <f t="shared" si="3748"/>
        <v>IGF</v>
      </c>
      <c r="I3678" t="str">
        <f t="shared" si="3748"/>
        <v>Índice de Gestión Financiera</v>
      </c>
      <c r="J3678" t="str">
        <f t="shared" si="3748"/>
        <v>05-03</v>
      </c>
      <c r="K3678" t="str">
        <f t="shared" si="3748"/>
        <v>Ingresos del IUSI en relación a los ingresos propios -sin regalías-</v>
      </c>
      <c r="L3678" s="150">
        <f>+VLOOKUP($E3678,IGF_2018!$B$8:$Z$347,9,0)</f>
        <v>4.6805003856577133E-2</v>
      </c>
      <c r="M3678" s="142" t="str">
        <f>+VLOOKUP($E3678,IGF_2018!$B$8:$Z$347,10,0)</f>
        <v>Bajo</v>
      </c>
    </row>
    <row r="3679" spans="1:13" x14ac:dyDescent="0.3">
      <c r="A3679" s="139">
        <f t="shared" si="3697"/>
        <v>97</v>
      </c>
      <c r="B3679" s="148">
        <f t="shared" si="3699"/>
        <v>25</v>
      </c>
      <c r="D3679" s="149" t="str">
        <f>+VLOOKUP($A3679,mUNICIPIOS!$B$4:$F$343,2,0)</f>
        <v>Sololá</v>
      </c>
      <c r="E3679" s="149">
        <f>+VLOOKUP($A3679,mUNICIPIOS!$B$4:$F$343,3,0)</f>
        <v>712</v>
      </c>
      <c r="F3679" s="149" t="str">
        <f>+VLOOKUP($A3679,mUNICIPIOS!$B$4:$F$343,4,0)</f>
        <v>San Antonio Palopó</v>
      </c>
      <c r="G3679" s="139" t="str">
        <f t="shared" ref="G3679:K3679" si="3749">+G3641</f>
        <v>05</v>
      </c>
      <c r="H3679" t="str">
        <f t="shared" si="3749"/>
        <v>IGF</v>
      </c>
      <c r="I3679" t="str">
        <f t="shared" si="3749"/>
        <v>Índice de Gestión Financiera</v>
      </c>
      <c r="J3679" t="str">
        <f t="shared" si="3749"/>
        <v>05-04</v>
      </c>
      <c r="K3679" t="str">
        <f t="shared" si="3749"/>
        <v>Inversión anual en capital fijo por habitante</v>
      </c>
      <c r="L3679" s="150">
        <f>+VLOOKUP($E3679,IGF_2018!$B$8:$Z$347,12,0)</f>
        <v>0.13613375250733814</v>
      </c>
      <c r="M3679" s="142" t="str">
        <f>+VLOOKUP($E3679,IGF_2018!$B$8:$Z$347,13,0)</f>
        <v>Bajo</v>
      </c>
    </row>
    <row r="3680" spans="1:13" x14ac:dyDescent="0.3">
      <c r="A3680" s="139">
        <f t="shared" si="3697"/>
        <v>97</v>
      </c>
      <c r="B3680" s="148">
        <f t="shared" si="3699"/>
        <v>26</v>
      </c>
      <c r="D3680" s="149" t="str">
        <f>+VLOOKUP($A3680,mUNICIPIOS!$B$4:$F$343,2,0)</f>
        <v>Sololá</v>
      </c>
      <c r="E3680" s="149">
        <f>+VLOOKUP($A3680,mUNICIPIOS!$B$4:$F$343,3,0)</f>
        <v>712</v>
      </c>
      <c r="F3680" s="149" t="str">
        <f>+VLOOKUP($A3680,mUNICIPIOS!$B$4:$F$343,4,0)</f>
        <v>San Antonio Palopó</v>
      </c>
      <c r="G3680" s="139" t="str">
        <f t="shared" ref="G3680:K3680" si="3750">+G3642</f>
        <v>05</v>
      </c>
      <c r="H3680" t="str">
        <f t="shared" si="3750"/>
        <v>IGF</v>
      </c>
      <c r="I3680" t="str">
        <f t="shared" si="3750"/>
        <v>Índice de Gestión Financiera</v>
      </c>
      <c r="J3680" t="str">
        <f t="shared" si="3750"/>
        <v>05-05</v>
      </c>
      <c r="K3680" t="str">
        <f t="shared" si="3750"/>
        <v>Inversión anual en capital fijo con recursos percibidos por ingresos propios</v>
      </c>
      <c r="L3680" s="150">
        <f>+VLOOKUP($E3680,IGF_2018!$B$8:$Z$347,15,0)</f>
        <v>0</v>
      </c>
      <c r="M3680" s="142" t="str">
        <f>+VLOOKUP($E3680,IGF_2018!$B$8:$Z$347,16,0)</f>
        <v>Bajo</v>
      </c>
    </row>
    <row r="3681" spans="1:13" x14ac:dyDescent="0.3">
      <c r="A3681" s="139">
        <f t="shared" si="3697"/>
        <v>97</v>
      </c>
      <c r="B3681" s="148">
        <f t="shared" si="3699"/>
        <v>27</v>
      </c>
      <c r="D3681" s="149" t="str">
        <f>+VLOOKUP($A3681,mUNICIPIOS!$B$4:$F$343,2,0)</f>
        <v>Sololá</v>
      </c>
      <c r="E3681" s="149">
        <f>+VLOOKUP($A3681,mUNICIPIOS!$B$4:$F$343,3,0)</f>
        <v>712</v>
      </c>
      <c r="F3681" s="149" t="str">
        <f>+VLOOKUP($A3681,mUNICIPIOS!$B$4:$F$343,4,0)</f>
        <v>San Antonio Palopó</v>
      </c>
      <c r="G3681" s="139" t="str">
        <f t="shared" ref="G3681:K3681" si="3751">+G3643</f>
        <v>05</v>
      </c>
      <c r="H3681" t="str">
        <f t="shared" si="3751"/>
        <v>IGF</v>
      </c>
      <c r="I3681" t="str">
        <f t="shared" si="3751"/>
        <v>Índice de Gestión Financiera</v>
      </c>
      <c r="J3681" t="str">
        <f t="shared" si="3751"/>
        <v>05-06</v>
      </c>
      <c r="K3681" t="str">
        <f t="shared" si="3751"/>
        <v xml:space="preserve">Inversión anual en capital fijo con recursos percibidos por transferencias del Gobierno Central </v>
      </c>
      <c r="L3681" s="150">
        <f>+VLOOKUP($E3681,IGF_2018!$B$8:$Z$347,18,0)</f>
        <v>0.27872239254754594</v>
      </c>
      <c r="M3681" s="142" t="str">
        <f>+VLOOKUP($E3681,IGF_2018!$B$8:$Z$347,19,0)</f>
        <v>Medio bajo</v>
      </c>
    </row>
    <row r="3682" spans="1:13" x14ac:dyDescent="0.3">
      <c r="A3682" s="139">
        <f t="shared" si="3697"/>
        <v>97</v>
      </c>
      <c r="B3682" s="148">
        <f t="shared" si="3699"/>
        <v>28</v>
      </c>
      <c r="D3682" s="149" t="str">
        <f>+VLOOKUP($A3682,mUNICIPIOS!$B$4:$F$343,2,0)</f>
        <v>Sololá</v>
      </c>
      <c r="E3682" s="149">
        <f>+VLOOKUP($A3682,mUNICIPIOS!$B$4:$F$343,3,0)</f>
        <v>712</v>
      </c>
      <c r="F3682" s="149" t="str">
        <f>+VLOOKUP($A3682,mUNICIPIOS!$B$4:$F$343,4,0)</f>
        <v>San Antonio Palopó</v>
      </c>
      <c r="G3682" s="139" t="str">
        <f t="shared" ref="G3682:K3682" si="3752">+G3644</f>
        <v>05</v>
      </c>
      <c r="H3682" t="str">
        <f t="shared" si="3752"/>
        <v>IGF</v>
      </c>
      <c r="I3682" t="str">
        <f t="shared" si="3752"/>
        <v>Índice de Gestión Financiera</v>
      </c>
      <c r="J3682" t="str">
        <f t="shared" si="3752"/>
        <v>05-07</v>
      </c>
      <c r="K3682" t="str">
        <f t="shared" si="3752"/>
        <v>Financiamiento por endeudamiento municipal</v>
      </c>
      <c r="L3682" s="150">
        <f>+VLOOKUP($E3682,IGF_2018!$B$8:$Z$347,21,0)</f>
        <v>0.9306063983845555</v>
      </c>
      <c r="M3682" s="142" t="str">
        <f>+VLOOKUP($E3682,IGF_2018!$B$8:$Z$347,22,0)</f>
        <v>Alto</v>
      </c>
    </row>
    <row r="3683" spans="1:13" x14ac:dyDescent="0.3">
      <c r="A3683" s="139">
        <f t="shared" si="3697"/>
        <v>97</v>
      </c>
      <c r="B3683" s="148">
        <f t="shared" si="3699"/>
        <v>29</v>
      </c>
      <c r="D3683" s="149" t="str">
        <f>+VLOOKUP($A3683,mUNICIPIOS!$B$4:$F$343,2,0)</f>
        <v>Sololá</v>
      </c>
      <c r="E3683" s="149">
        <f>+VLOOKUP($A3683,mUNICIPIOS!$B$4:$F$343,3,0)</f>
        <v>712</v>
      </c>
      <c r="F3683" s="149" t="str">
        <f>+VLOOKUP($A3683,mUNICIPIOS!$B$4:$F$343,4,0)</f>
        <v>San Antonio Palopó</v>
      </c>
      <c r="G3683" s="139" t="str">
        <f t="shared" ref="G3683:K3683" si="3753">+G3645</f>
        <v>05</v>
      </c>
      <c r="H3683" t="str">
        <f t="shared" si="3753"/>
        <v>IGF</v>
      </c>
      <c r="I3683" t="str">
        <f t="shared" si="3753"/>
        <v>Índice de Gestión Financiera</v>
      </c>
      <c r="J3683" t="str">
        <f t="shared" si="3753"/>
        <v>INDICE</v>
      </c>
      <c r="K3683">
        <f t="shared" si="3753"/>
        <v>0</v>
      </c>
      <c r="L3683" s="150">
        <f>+VLOOKUP($E3683,IGF_2018!$B$8:$Z$347,24,0)</f>
        <v>0.27673870580033422</v>
      </c>
      <c r="M3683" s="142" t="str">
        <f>+VLOOKUP($E3683,IGF_2018!$B$8:$Z$347,25,0)</f>
        <v>Medio bajo</v>
      </c>
    </row>
    <row r="3684" spans="1:13" x14ac:dyDescent="0.3">
      <c r="A3684" s="139">
        <f t="shared" si="3697"/>
        <v>97</v>
      </c>
      <c r="B3684" s="148">
        <f t="shared" si="3699"/>
        <v>30</v>
      </c>
      <c r="D3684" s="149" t="str">
        <f>+VLOOKUP($A3684,mUNICIPIOS!$B$4:$F$343,2,0)</f>
        <v>Sololá</v>
      </c>
      <c r="E3684" s="149">
        <f>+VLOOKUP($A3684,mUNICIPIOS!$B$4:$F$343,3,0)</f>
        <v>712</v>
      </c>
      <c r="F3684" s="149" t="str">
        <f>+VLOOKUP($A3684,mUNICIPIOS!$B$4:$F$343,4,0)</f>
        <v>San Antonio Palopó</v>
      </c>
      <c r="G3684" s="139" t="str">
        <f t="shared" ref="G3684:K3684" si="3754">+G3646</f>
        <v>06</v>
      </c>
      <c r="H3684" t="str">
        <f t="shared" si="3754"/>
        <v>IGE</v>
      </c>
      <c r="I3684" t="str">
        <f t="shared" si="3754"/>
        <v>Índice de Gestión Estratégica</v>
      </c>
      <c r="J3684" t="str">
        <f t="shared" si="3754"/>
        <v>06-01</v>
      </c>
      <c r="K3684" t="str">
        <f t="shared" si="3754"/>
        <v>Ejecución del Plan Operativo Anual  (POA)</v>
      </c>
      <c r="L3684" s="150">
        <f>+VLOOKUP($E3684,IGE_2018!$B$8:$Z$347,3,0)</f>
        <v>0.06</v>
      </c>
      <c r="M3684" s="142" t="str">
        <f>+VLOOKUP($E3684,IGE_2018!$B$8:$Z$347,4,0)</f>
        <v>Bajo</v>
      </c>
    </row>
    <row r="3685" spans="1:13" x14ac:dyDescent="0.3">
      <c r="A3685" s="139">
        <f t="shared" si="3697"/>
        <v>97</v>
      </c>
      <c r="B3685" s="148">
        <f t="shared" si="3699"/>
        <v>31</v>
      </c>
      <c r="D3685" s="149" t="str">
        <f>+VLOOKUP($A3685,mUNICIPIOS!$B$4:$F$343,2,0)</f>
        <v>Sololá</v>
      </c>
      <c r="E3685" s="149">
        <f>+VLOOKUP($A3685,mUNICIPIOS!$B$4:$F$343,3,0)</f>
        <v>712</v>
      </c>
      <c r="F3685" s="149" t="str">
        <f>+VLOOKUP($A3685,mUNICIPIOS!$B$4:$F$343,4,0)</f>
        <v>San Antonio Palopó</v>
      </c>
      <c r="G3685" s="139" t="str">
        <f t="shared" ref="G3685:K3685" si="3755">+G3647</f>
        <v>06</v>
      </c>
      <c r="H3685" t="str">
        <f t="shared" si="3755"/>
        <v>IGE</v>
      </c>
      <c r="I3685" t="str">
        <f t="shared" si="3755"/>
        <v>Índice de Gestión Estratégica</v>
      </c>
      <c r="J3685" t="str">
        <f t="shared" si="3755"/>
        <v>06-02</v>
      </c>
      <c r="K3685" t="str">
        <f t="shared" si="3755"/>
        <v>Relación Plan de Desarrollo Municipal y Ordenamiento Territorial (PDM-OT) - Plan Estratégico Institucional (PEI) - Plan Operativo Multianual (POM) - Plan Operativo Anual (POA)</v>
      </c>
      <c r="L3685" s="150">
        <f>+VLOOKUP($E3685,IGE_2018!$B$8:$Z$347,6,0)</f>
        <v>0.4587394957983193</v>
      </c>
      <c r="M3685" s="142" t="str">
        <f>+VLOOKUP($E3685,IGE_2018!$B$8:$Z$347,7,0)</f>
        <v>Medio</v>
      </c>
    </row>
    <row r="3686" spans="1:13" x14ac:dyDescent="0.3">
      <c r="A3686" s="139">
        <f t="shared" si="3697"/>
        <v>97</v>
      </c>
      <c r="B3686" s="148">
        <f t="shared" si="3699"/>
        <v>32</v>
      </c>
      <c r="D3686" s="149" t="str">
        <f>+VLOOKUP($A3686,mUNICIPIOS!$B$4:$F$343,2,0)</f>
        <v>Sololá</v>
      </c>
      <c r="E3686" s="149">
        <f>+VLOOKUP($A3686,mUNICIPIOS!$B$4:$F$343,3,0)</f>
        <v>712</v>
      </c>
      <c r="F3686" s="149" t="str">
        <f>+VLOOKUP($A3686,mUNICIPIOS!$B$4:$F$343,4,0)</f>
        <v>San Antonio Palopó</v>
      </c>
      <c r="G3686" s="139" t="str">
        <f t="shared" ref="G3686:K3686" si="3756">+G3648</f>
        <v>06</v>
      </c>
      <c r="H3686" t="str">
        <f t="shared" si="3756"/>
        <v>IGE</v>
      </c>
      <c r="I3686" t="str">
        <f t="shared" si="3756"/>
        <v>Índice de Gestión Estratégica</v>
      </c>
      <c r="J3686" t="str">
        <f t="shared" si="3756"/>
        <v>06-03</v>
      </c>
      <c r="K3686" t="str">
        <f t="shared" si="3756"/>
        <v>Presupuesto de egresos relacionado a competencias municipales que responden a prioridades nacionales de desarrollo.</v>
      </c>
      <c r="L3686" s="150">
        <f>+VLOOKUP($E3686,IGE_2018!$B$8:$Z$347,9,0)</f>
        <v>0.1800253985892836</v>
      </c>
      <c r="M3686" s="142" t="str">
        <f>+VLOOKUP($E3686,IGE_2018!$B$8:$Z$347,10,0)</f>
        <v>Bajo</v>
      </c>
    </row>
    <row r="3687" spans="1:13" x14ac:dyDescent="0.3">
      <c r="A3687" s="139">
        <f t="shared" si="3697"/>
        <v>97</v>
      </c>
      <c r="B3687" s="148">
        <f t="shared" si="3699"/>
        <v>33</v>
      </c>
      <c r="D3687" s="149" t="str">
        <f>+VLOOKUP($A3687,mUNICIPIOS!$B$4:$F$343,2,0)</f>
        <v>Sololá</v>
      </c>
      <c r="E3687" s="149">
        <f>+VLOOKUP($A3687,mUNICIPIOS!$B$4:$F$343,3,0)</f>
        <v>712</v>
      </c>
      <c r="F3687" s="149" t="str">
        <f>+VLOOKUP($A3687,mUNICIPIOS!$B$4:$F$343,4,0)</f>
        <v>San Antonio Palopó</v>
      </c>
      <c r="G3687" s="139" t="str">
        <f t="shared" ref="G3687:K3687" si="3757">+G3649</f>
        <v>06</v>
      </c>
      <c r="H3687" t="str">
        <f t="shared" si="3757"/>
        <v>IGE</v>
      </c>
      <c r="I3687" t="str">
        <f t="shared" si="3757"/>
        <v>Índice de Gestión Estratégica</v>
      </c>
      <c r="J3687" t="str">
        <f t="shared" si="3757"/>
        <v>06-04</v>
      </c>
      <c r="K3687" t="str">
        <f t="shared" si="3757"/>
        <v>Institucionalización de la gestión ordenada del territorio</v>
      </c>
      <c r="L3687" s="150">
        <f>+VLOOKUP($E3687,IGE_2018!$B$8:$Z$347,12,0)</f>
        <v>0.15</v>
      </c>
      <c r="M3687" s="142" t="str">
        <f>+VLOOKUP($E3687,IGE_2018!$B$8:$Z$347,13,0)</f>
        <v>Bajo</v>
      </c>
    </row>
    <row r="3688" spans="1:13" x14ac:dyDescent="0.3">
      <c r="A3688" s="139">
        <f t="shared" si="3697"/>
        <v>97</v>
      </c>
      <c r="B3688" s="148">
        <f t="shared" si="3699"/>
        <v>34</v>
      </c>
      <c r="D3688" s="149" t="str">
        <f>+VLOOKUP($A3688,mUNICIPIOS!$B$4:$F$343,2,0)</f>
        <v>Sololá</v>
      </c>
      <c r="E3688" s="149">
        <f>+VLOOKUP($A3688,mUNICIPIOS!$B$4:$F$343,3,0)</f>
        <v>712</v>
      </c>
      <c r="F3688" s="149" t="str">
        <f>+VLOOKUP($A3688,mUNICIPIOS!$B$4:$F$343,4,0)</f>
        <v>San Antonio Palopó</v>
      </c>
      <c r="G3688" s="139" t="str">
        <f t="shared" ref="G3688:K3688" si="3758">+G3650</f>
        <v>06</v>
      </c>
      <c r="H3688" t="str">
        <f t="shared" si="3758"/>
        <v>IGE</v>
      </c>
      <c r="I3688" t="str">
        <f t="shared" si="3758"/>
        <v>Índice de Gestión Estratégica</v>
      </c>
      <c r="J3688" t="str">
        <f t="shared" si="3758"/>
        <v>06-05</v>
      </c>
      <c r="K3688" t="str">
        <f t="shared" si="3758"/>
        <v>Acciones para la gestión ordenada del territorio</v>
      </c>
      <c r="L3688" s="150">
        <f>+VLOOKUP($E3688,IGE_2018!$B$8:$Z$347,15,0)</f>
        <v>0.18000000000000005</v>
      </c>
      <c r="M3688" s="142" t="str">
        <f>+VLOOKUP($E3688,IGE_2018!$B$8:$Z$347,16,0)</f>
        <v>Bajo</v>
      </c>
    </row>
    <row r="3689" spans="1:13" x14ac:dyDescent="0.3">
      <c r="A3689" s="139">
        <f t="shared" si="3697"/>
        <v>97</v>
      </c>
      <c r="B3689" s="148">
        <f t="shared" si="3699"/>
        <v>35</v>
      </c>
      <c r="D3689" s="149" t="str">
        <f>+VLOOKUP($A3689,mUNICIPIOS!$B$4:$F$343,2,0)</f>
        <v>Sololá</v>
      </c>
      <c r="E3689" s="149">
        <f>+VLOOKUP($A3689,mUNICIPIOS!$B$4:$F$343,3,0)</f>
        <v>712</v>
      </c>
      <c r="F3689" s="149" t="str">
        <f>+VLOOKUP($A3689,mUNICIPIOS!$B$4:$F$343,4,0)</f>
        <v>San Antonio Palopó</v>
      </c>
      <c r="G3689" s="139" t="str">
        <f t="shared" ref="G3689:K3689" si="3759">+G3651</f>
        <v>06</v>
      </c>
      <c r="H3689" t="str">
        <f t="shared" si="3759"/>
        <v>IGE</v>
      </c>
      <c r="I3689" t="str">
        <f t="shared" si="3759"/>
        <v>Índice de Gestión Estratégica</v>
      </c>
      <c r="J3689" t="str">
        <f t="shared" si="3759"/>
        <v>06-06</v>
      </c>
      <c r="K3689" t="str">
        <f t="shared" si="3759"/>
        <v>Gestión de riesgo en la formulación de proyectos derivados de la planificación operativa anual</v>
      </c>
      <c r="L3689" s="150">
        <f>+VLOOKUP($E3689,IGE_2018!$B$8:$Z$347,18,0)</f>
        <v>0</v>
      </c>
      <c r="M3689" s="142" t="str">
        <f>+VLOOKUP($E3689,IGE_2018!$B$8:$Z$347,19,0)</f>
        <v>Bajo</v>
      </c>
    </row>
    <row r="3690" spans="1:13" x14ac:dyDescent="0.3">
      <c r="A3690" s="139">
        <f t="shared" si="3697"/>
        <v>97</v>
      </c>
      <c r="B3690" s="148">
        <f t="shared" si="3699"/>
        <v>36</v>
      </c>
      <c r="D3690" s="149" t="str">
        <f>+VLOOKUP($A3690,mUNICIPIOS!$B$4:$F$343,2,0)</f>
        <v>Sololá</v>
      </c>
      <c r="E3690" s="149">
        <f>+VLOOKUP($A3690,mUNICIPIOS!$B$4:$F$343,3,0)</f>
        <v>712</v>
      </c>
      <c r="F3690" s="149" t="str">
        <f>+VLOOKUP($A3690,mUNICIPIOS!$B$4:$F$343,4,0)</f>
        <v>San Antonio Palopó</v>
      </c>
      <c r="G3690" s="139" t="str">
        <f t="shared" ref="G3690:K3690" si="3760">+G3652</f>
        <v>06</v>
      </c>
      <c r="H3690" t="str">
        <f t="shared" si="3760"/>
        <v>IGE</v>
      </c>
      <c r="I3690" t="str">
        <f t="shared" si="3760"/>
        <v>Índice de Gestión Estratégica</v>
      </c>
      <c r="J3690" t="str">
        <f t="shared" si="3760"/>
        <v>06-07</v>
      </c>
      <c r="K3690" t="str">
        <f t="shared" si="3760"/>
        <v>Ingresos por servicios ambientales en relación a los ingresos propios sin regalías</v>
      </c>
      <c r="L3690" s="150">
        <f>+VLOOKUP($E3690,IGE_2018!$B$8:$Z$347,21,0)</f>
        <v>1.5179978426666829E-2</v>
      </c>
      <c r="M3690" s="142" t="str">
        <f>+VLOOKUP($E3690,IGE_2018!$B$8:$Z$347,22,0)</f>
        <v>Bajo</v>
      </c>
    </row>
    <row r="3691" spans="1:13" x14ac:dyDescent="0.3">
      <c r="A3691" s="139">
        <f t="shared" si="3697"/>
        <v>97</v>
      </c>
      <c r="B3691" s="148">
        <f t="shared" si="3699"/>
        <v>37</v>
      </c>
      <c r="D3691" s="149" t="str">
        <f>+VLOOKUP($A3691,mUNICIPIOS!$B$4:$F$343,2,0)</f>
        <v>Sololá</v>
      </c>
      <c r="E3691" s="149">
        <f>+VLOOKUP($A3691,mUNICIPIOS!$B$4:$F$343,3,0)</f>
        <v>712</v>
      </c>
      <c r="F3691" s="149" t="str">
        <f>+VLOOKUP($A3691,mUNICIPIOS!$B$4:$F$343,4,0)</f>
        <v>San Antonio Palopó</v>
      </c>
      <c r="G3691" s="139" t="str">
        <f t="shared" ref="G3691:K3691" si="3761">+G3653</f>
        <v>06</v>
      </c>
      <c r="H3691" t="str">
        <f t="shared" si="3761"/>
        <v>IGE</v>
      </c>
      <c r="I3691" t="str">
        <f t="shared" si="3761"/>
        <v>Índice de Gestión Estratégica</v>
      </c>
      <c r="J3691" t="str">
        <f t="shared" si="3761"/>
        <v>INDICE</v>
      </c>
      <c r="K3691">
        <f t="shared" si="3761"/>
        <v>0</v>
      </c>
      <c r="L3691" s="150">
        <f>+VLOOKUP($E3691,IGE_2018!$B$8:$Z$347,24,0)</f>
        <v>0.16633527185973546</v>
      </c>
      <c r="M3691" s="142" t="str">
        <f>+VLOOKUP($E3691,IGE_2018!$B$8:$Z$347,25,0)</f>
        <v>Bajo</v>
      </c>
    </row>
    <row r="3692" spans="1:13" x14ac:dyDescent="0.3">
      <c r="A3692" s="139">
        <f t="shared" si="3697"/>
        <v>97</v>
      </c>
      <c r="B3692" s="148">
        <f t="shared" si="3699"/>
        <v>38</v>
      </c>
      <c r="D3692" s="149" t="str">
        <f>+VLOOKUP($A3692,mUNICIPIOS!$B$4:$F$343,2,0)</f>
        <v>Sololá</v>
      </c>
      <c r="E3692" s="149">
        <f>+VLOOKUP($A3692,mUNICIPIOS!$B$4:$F$343,3,0)</f>
        <v>712</v>
      </c>
      <c r="F3692" s="149" t="str">
        <f>+VLOOKUP($A3692,mUNICIPIOS!$B$4:$F$343,4,0)</f>
        <v>San Antonio Palopó</v>
      </c>
      <c r="G3692" s="139" t="str">
        <f t="shared" ref="G3692:K3692" si="3762">+G3654</f>
        <v>RANKING</v>
      </c>
      <c r="H3692" t="str">
        <f t="shared" si="3762"/>
        <v>RGM</v>
      </c>
      <c r="I3692" t="str">
        <f t="shared" si="3762"/>
        <v>Ranking de la Gestión Municipal 2018</v>
      </c>
      <c r="J3692" t="str">
        <f t="shared" si="3762"/>
        <v>RANKING</v>
      </c>
      <c r="K3692">
        <f t="shared" si="3762"/>
        <v>0</v>
      </c>
      <c r="L3692" s="151">
        <f>+VLOOKUP($E3692,Resultados_generales!$C$8:$AE$347,27,0)</f>
        <v>0.2126985879350663</v>
      </c>
      <c r="M3692" t="str">
        <f>+VLOOKUP($E3692,Resultados_generales!$C$8:$AE$347,28,0)</f>
        <v>Medio bajo</v>
      </c>
    </row>
    <row r="3693" spans="1:13" x14ac:dyDescent="0.3">
      <c r="A3693" s="139">
        <f t="shared" ref="A3693:A3756" si="3763">+IF(B3692=38,A3692+1,A3692)</f>
        <v>98</v>
      </c>
      <c r="B3693" s="148">
        <f t="shared" si="3699"/>
        <v>1</v>
      </c>
      <c r="D3693" s="149" t="str">
        <f>+VLOOKUP($A3693,mUNICIPIOS!$B$4:$F$343,2,0)</f>
        <v>Sololá</v>
      </c>
      <c r="E3693" s="149">
        <f>+VLOOKUP($A3693,mUNICIPIOS!$B$4:$F$343,3,0)</f>
        <v>713</v>
      </c>
      <c r="F3693" s="149" t="str">
        <f>+VLOOKUP($A3693,mUNICIPIOS!$B$4:$F$343,4,0)</f>
        <v>San Lucas Tolimán</v>
      </c>
      <c r="G3693" s="139" t="str">
        <f t="shared" ref="G3693:K3693" si="3764">+G3655</f>
        <v>01</v>
      </c>
      <c r="H3693" t="str">
        <f t="shared" si="3764"/>
        <v>IPC</v>
      </c>
      <c r="I3693" t="str">
        <f t="shared" si="3764"/>
        <v>Índice de Participación Ciudadana</v>
      </c>
      <c r="J3693" t="str">
        <f t="shared" si="3764"/>
        <v>01-01</v>
      </c>
      <c r="K3693" t="str">
        <f t="shared" si="3764"/>
        <v>Número de reuniones del COMUDE en el año de la medición.</v>
      </c>
      <c r="L3693" s="150">
        <f>+VLOOKUP($E3693,IPC_2018!$B$8:$T$347,3,0)</f>
        <v>0</v>
      </c>
      <c r="M3693" s="142" t="str">
        <f>+VLOOKUP($E3693,IPC_2018!$B$8:$T$347,4,0)</f>
        <v>Bajo</v>
      </c>
    </row>
    <row r="3694" spans="1:13" x14ac:dyDescent="0.3">
      <c r="A3694" s="139">
        <f t="shared" si="3763"/>
        <v>98</v>
      </c>
      <c r="B3694" s="148">
        <f t="shared" ref="B3694:B3757" si="3765">+B3656</f>
        <v>2</v>
      </c>
      <c r="D3694" s="149" t="str">
        <f>+VLOOKUP($A3694,mUNICIPIOS!$B$4:$F$343,2,0)</f>
        <v>Sololá</v>
      </c>
      <c r="E3694" s="149">
        <f>+VLOOKUP($A3694,mUNICIPIOS!$B$4:$F$343,3,0)</f>
        <v>713</v>
      </c>
      <c r="F3694" s="149" t="str">
        <f>+VLOOKUP($A3694,mUNICIPIOS!$B$4:$F$343,4,0)</f>
        <v>San Lucas Tolimán</v>
      </c>
      <c r="G3694" s="139" t="str">
        <f t="shared" ref="G3694:K3694" si="3766">+G3656</f>
        <v>01</v>
      </c>
      <c r="H3694" t="str">
        <f t="shared" si="3766"/>
        <v>IPC</v>
      </c>
      <c r="I3694" t="str">
        <f t="shared" si="3766"/>
        <v>Índice de Participación Ciudadana</v>
      </c>
      <c r="J3694" t="str">
        <f t="shared" si="3766"/>
        <v>01-02</v>
      </c>
      <c r="K3694" t="str">
        <f t="shared" si="3766"/>
        <v>Participación de Alcaldes, Concejales y Síndicos determinados o designados en el COMUDE</v>
      </c>
      <c r="L3694" s="150">
        <f>+VLOOKUP($E3694,IPC_2018!$B$8:$T$347,6,0)</f>
        <v>0</v>
      </c>
      <c r="M3694" s="142" t="str">
        <f>+VLOOKUP($E3694,IPC_2018!$B$8:$T$347,7,0)</f>
        <v>Bajo</v>
      </c>
    </row>
    <row r="3695" spans="1:13" x14ac:dyDescent="0.3">
      <c r="A3695" s="139">
        <f t="shared" si="3763"/>
        <v>98</v>
      </c>
      <c r="B3695" s="148">
        <f t="shared" si="3765"/>
        <v>3</v>
      </c>
      <c r="D3695" s="149" t="str">
        <f>+VLOOKUP($A3695,mUNICIPIOS!$B$4:$F$343,2,0)</f>
        <v>Sololá</v>
      </c>
      <c r="E3695" s="149">
        <f>+VLOOKUP($A3695,mUNICIPIOS!$B$4:$F$343,3,0)</f>
        <v>713</v>
      </c>
      <c r="F3695" s="149" t="str">
        <f>+VLOOKUP($A3695,mUNICIPIOS!$B$4:$F$343,4,0)</f>
        <v>San Lucas Tolimán</v>
      </c>
      <c r="G3695" s="139" t="str">
        <f t="shared" ref="G3695:K3695" si="3767">+G3657</f>
        <v>01</v>
      </c>
      <c r="H3695" t="str">
        <f t="shared" si="3767"/>
        <v>IPC</v>
      </c>
      <c r="I3695" t="str">
        <f t="shared" si="3767"/>
        <v>Índice de Participación Ciudadana</v>
      </c>
      <c r="J3695" t="str">
        <f t="shared" si="3767"/>
        <v>01-03</v>
      </c>
      <c r="K3695" t="str">
        <f t="shared" si="3767"/>
        <v>Participación  de organizaciones de jóvenes, mujeres, pueblos mayas, xincas, garífunas, y otras organizaciones en el Comude</v>
      </c>
      <c r="L3695" s="150">
        <f>+VLOOKUP($E3695,IPC_2018!$B$8:$T$347,9,0)</f>
        <v>0</v>
      </c>
      <c r="M3695" s="142" t="str">
        <f>+VLOOKUP($E3695,IPC_2018!$B$8:$T$347,10,0)</f>
        <v>Bajo</v>
      </c>
    </row>
    <row r="3696" spans="1:13" x14ac:dyDescent="0.3">
      <c r="A3696" s="139">
        <f t="shared" si="3763"/>
        <v>98</v>
      </c>
      <c r="B3696" s="148">
        <f t="shared" si="3765"/>
        <v>4</v>
      </c>
      <c r="D3696" s="149" t="str">
        <f>+VLOOKUP($A3696,mUNICIPIOS!$B$4:$F$343,2,0)</f>
        <v>Sololá</v>
      </c>
      <c r="E3696" s="149">
        <f>+VLOOKUP($A3696,mUNICIPIOS!$B$4:$F$343,3,0)</f>
        <v>713</v>
      </c>
      <c r="F3696" s="149" t="str">
        <f>+VLOOKUP($A3696,mUNICIPIOS!$B$4:$F$343,4,0)</f>
        <v>San Lucas Tolimán</v>
      </c>
      <c r="G3696" s="139" t="str">
        <f t="shared" ref="G3696:K3696" si="3768">+G3658</f>
        <v>01</v>
      </c>
      <c r="H3696" t="str">
        <f t="shared" si="3768"/>
        <v>IPC</v>
      </c>
      <c r="I3696" t="str">
        <f t="shared" si="3768"/>
        <v>Índice de Participación Ciudadana</v>
      </c>
      <c r="J3696" t="str">
        <f t="shared" si="3768"/>
        <v>01-04</v>
      </c>
      <c r="K3696" t="str">
        <f t="shared" si="3768"/>
        <v>Representatividad territorial del Comude.</v>
      </c>
      <c r="L3696" s="150">
        <f>+VLOOKUP($E3696,IPC_2018!$B$8:$T$347,12,0)</f>
        <v>0</v>
      </c>
      <c r="M3696" s="142" t="str">
        <f>+VLOOKUP($E3696,IPC_2018!$B$8:$T$347,13,0)</f>
        <v>Bajo</v>
      </c>
    </row>
    <row r="3697" spans="1:13" x14ac:dyDescent="0.3">
      <c r="A3697" s="139">
        <f t="shared" si="3763"/>
        <v>98</v>
      </c>
      <c r="B3697" s="148">
        <f t="shared" si="3765"/>
        <v>5</v>
      </c>
      <c r="D3697" s="149" t="str">
        <f>+VLOOKUP($A3697,mUNICIPIOS!$B$4:$F$343,2,0)</f>
        <v>Sololá</v>
      </c>
      <c r="E3697" s="149">
        <f>+VLOOKUP($A3697,mUNICIPIOS!$B$4:$F$343,3,0)</f>
        <v>713</v>
      </c>
      <c r="F3697" s="149" t="str">
        <f>+VLOOKUP($A3697,mUNICIPIOS!$B$4:$F$343,4,0)</f>
        <v>San Lucas Tolimán</v>
      </c>
      <c r="G3697" s="139" t="str">
        <f t="shared" ref="G3697:K3697" si="3769">+G3659</f>
        <v>01</v>
      </c>
      <c r="H3697" t="str">
        <f t="shared" si="3769"/>
        <v>IPC</v>
      </c>
      <c r="I3697" t="str">
        <f t="shared" si="3769"/>
        <v>Índice de Participación Ciudadana</v>
      </c>
      <c r="J3697" t="str">
        <f t="shared" si="3769"/>
        <v>01-05</v>
      </c>
      <c r="K3697" t="str">
        <f t="shared" si="3769"/>
        <v>Funcionamiento del Comude</v>
      </c>
      <c r="L3697" s="150">
        <f>+VLOOKUP($E3697,IPC_2018!$B$8:$T$347,15,0)</f>
        <v>0</v>
      </c>
      <c r="M3697" s="142" t="str">
        <f>+VLOOKUP($E3697,IPC_2018!$B$8:$T$347,16,0)</f>
        <v>Bajo</v>
      </c>
    </row>
    <row r="3698" spans="1:13" x14ac:dyDescent="0.3">
      <c r="A3698" s="139">
        <f t="shared" si="3763"/>
        <v>98</v>
      </c>
      <c r="B3698" s="148">
        <f t="shared" si="3765"/>
        <v>6</v>
      </c>
      <c r="D3698" s="149" t="str">
        <f>+VLOOKUP($A3698,mUNICIPIOS!$B$4:$F$343,2,0)</f>
        <v>Sololá</v>
      </c>
      <c r="E3698" s="149">
        <f>+VLOOKUP($A3698,mUNICIPIOS!$B$4:$F$343,3,0)</f>
        <v>713</v>
      </c>
      <c r="F3698" s="149" t="str">
        <f>+VLOOKUP($A3698,mUNICIPIOS!$B$4:$F$343,4,0)</f>
        <v>San Lucas Tolimán</v>
      </c>
      <c r="G3698" s="139" t="str">
        <f t="shared" ref="G3698:K3698" si="3770">+G3660</f>
        <v>01</v>
      </c>
      <c r="H3698" t="str">
        <f t="shared" si="3770"/>
        <v>IPC</v>
      </c>
      <c r="I3698" t="str">
        <f t="shared" si="3770"/>
        <v>Índice de Participación Ciudadana</v>
      </c>
      <c r="J3698" t="str">
        <f t="shared" si="3770"/>
        <v>INDICE</v>
      </c>
      <c r="K3698">
        <f t="shared" si="3770"/>
        <v>0</v>
      </c>
      <c r="L3698" s="150">
        <f>+VLOOKUP($E3698,IPC_2018!$B$8:$T$347,18,0)</f>
        <v>0</v>
      </c>
      <c r="M3698" s="142" t="str">
        <f>+VLOOKUP($E3698,IPC_2018!$B$8:$T$347,19,0)</f>
        <v>Bajo</v>
      </c>
    </row>
    <row r="3699" spans="1:13" x14ac:dyDescent="0.3">
      <c r="A3699" s="139">
        <f t="shared" si="3763"/>
        <v>98</v>
      </c>
      <c r="B3699" s="148">
        <f t="shared" si="3765"/>
        <v>7</v>
      </c>
      <c r="D3699" s="149" t="str">
        <f>+VLOOKUP($A3699,mUNICIPIOS!$B$4:$F$343,2,0)</f>
        <v>Sololá</v>
      </c>
      <c r="E3699" s="149">
        <f>+VLOOKUP($A3699,mUNICIPIOS!$B$4:$F$343,3,0)</f>
        <v>713</v>
      </c>
      <c r="F3699" s="149" t="str">
        <f>+VLOOKUP($A3699,mUNICIPIOS!$B$4:$F$343,4,0)</f>
        <v>San Lucas Tolimán</v>
      </c>
      <c r="G3699" s="139" t="str">
        <f t="shared" ref="G3699:K3699" si="3771">+G3661</f>
        <v>02</v>
      </c>
      <c r="H3699" t="str">
        <f t="shared" si="3771"/>
        <v>IIC</v>
      </c>
      <c r="I3699" t="str">
        <f t="shared" si="3771"/>
        <v>Índice de Información a la Ciudadanía</v>
      </c>
      <c r="J3699" t="str">
        <f t="shared" si="3771"/>
        <v>02-01</v>
      </c>
      <c r="K3699" t="str">
        <f t="shared" si="3771"/>
        <v>Rendición de cuentas cuatrimestral y anual al Comude enfocadas en resultados.</v>
      </c>
      <c r="L3699" s="150">
        <f>+VLOOKUP($E3699,IIC_2018!$B$8:$Q$347,3,0)</f>
        <v>0</v>
      </c>
      <c r="M3699" s="142" t="str">
        <f>+VLOOKUP($E3699,IIC_2018!$B$8:$Q$347,4,0)</f>
        <v>Bajo</v>
      </c>
    </row>
    <row r="3700" spans="1:13" x14ac:dyDescent="0.3">
      <c r="A3700" s="139">
        <f t="shared" si="3763"/>
        <v>98</v>
      </c>
      <c r="B3700" s="148">
        <f t="shared" si="3765"/>
        <v>8</v>
      </c>
      <c r="D3700" s="149" t="str">
        <f>+VLOOKUP($A3700,mUNICIPIOS!$B$4:$F$343,2,0)</f>
        <v>Sololá</v>
      </c>
      <c r="E3700" s="149">
        <f>+VLOOKUP($A3700,mUNICIPIOS!$B$4:$F$343,3,0)</f>
        <v>713</v>
      </c>
      <c r="F3700" s="149" t="str">
        <f>+VLOOKUP($A3700,mUNICIPIOS!$B$4:$F$343,4,0)</f>
        <v>San Lucas Tolimán</v>
      </c>
      <c r="G3700" s="139" t="str">
        <f t="shared" ref="G3700:K3700" si="3772">+G3662</f>
        <v>02</v>
      </c>
      <c r="H3700" t="str">
        <f t="shared" si="3772"/>
        <v>IIC</v>
      </c>
      <c r="I3700" t="str">
        <f t="shared" si="3772"/>
        <v>Índice de Información a la Ciudadanía</v>
      </c>
      <c r="J3700" t="str">
        <f t="shared" si="3772"/>
        <v>02-02</v>
      </c>
      <c r="K3700" t="str">
        <f t="shared" si="3772"/>
        <v>Información presupuestaria y otra información brindada a la ciudadanía disponible en medios locales de comunicación.</v>
      </c>
      <c r="L3700" s="150">
        <f>+VLOOKUP($E3700,IIC_2018!$B$8:$Q$347,6,0)</f>
        <v>0.75</v>
      </c>
      <c r="M3700" s="142" t="str">
        <f>+VLOOKUP($E3700,IIC_2018!$B$8:$Q$347,7,0)</f>
        <v>Medio alto</v>
      </c>
    </row>
    <row r="3701" spans="1:13" x14ac:dyDescent="0.3">
      <c r="A3701" s="139">
        <f t="shared" si="3763"/>
        <v>98</v>
      </c>
      <c r="B3701" s="148">
        <f t="shared" si="3765"/>
        <v>9</v>
      </c>
      <c r="D3701" s="149" t="str">
        <f>+VLOOKUP($A3701,mUNICIPIOS!$B$4:$F$343,2,0)</f>
        <v>Sololá</v>
      </c>
      <c r="E3701" s="149">
        <f>+VLOOKUP($A3701,mUNICIPIOS!$B$4:$F$343,3,0)</f>
        <v>713</v>
      </c>
      <c r="F3701" s="149" t="str">
        <f>+VLOOKUP($A3701,mUNICIPIOS!$B$4:$F$343,4,0)</f>
        <v>San Lucas Tolimán</v>
      </c>
      <c r="G3701" s="139" t="str">
        <f t="shared" ref="G3701:K3701" si="3773">+G3663</f>
        <v>02</v>
      </c>
      <c r="H3701" t="str">
        <f t="shared" si="3773"/>
        <v>IIC</v>
      </c>
      <c r="I3701" t="str">
        <f t="shared" si="3773"/>
        <v>Índice de Información a la Ciudadanía</v>
      </c>
      <c r="J3701" t="str">
        <f t="shared" si="3773"/>
        <v>02-03</v>
      </c>
      <c r="K3701" t="str">
        <f t="shared" si="3773"/>
        <v>Información pública de oficio actualizada y disponible de acuerdo a la LAIP y uso de internet.</v>
      </c>
      <c r="L3701" s="150">
        <f>+VLOOKUP($E3701,IIC_2018!$B$8:$Q$347,9,0)</f>
        <v>0.99999999999999989</v>
      </c>
      <c r="M3701" s="142" t="str">
        <f>+VLOOKUP($E3701,IIC_2018!$B$8:$Q$347,10,0)</f>
        <v>Alto</v>
      </c>
    </row>
    <row r="3702" spans="1:13" x14ac:dyDescent="0.3">
      <c r="A3702" s="139">
        <f t="shared" si="3763"/>
        <v>98</v>
      </c>
      <c r="B3702" s="148">
        <f t="shared" si="3765"/>
        <v>10</v>
      </c>
      <c r="D3702" s="149" t="str">
        <f>+VLOOKUP($A3702,mUNICIPIOS!$B$4:$F$343,2,0)</f>
        <v>Sololá</v>
      </c>
      <c r="E3702" s="149">
        <f>+VLOOKUP($A3702,mUNICIPIOS!$B$4:$F$343,3,0)</f>
        <v>713</v>
      </c>
      <c r="F3702" s="149" t="str">
        <f>+VLOOKUP($A3702,mUNICIPIOS!$B$4:$F$343,4,0)</f>
        <v>San Lucas Tolimán</v>
      </c>
      <c r="G3702" s="139" t="str">
        <f t="shared" ref="G3702:K3702" si="3774">+G3664</f>
        <v>02</v>
      </c>
      <c r="H3702" t="str">
        <f t="shared" si="3774"/>
        <v>IIC</v>
      </c>
      <c r="I3702" t="str">
        <f t="shared" si="3774"/>
        <v>Índice de Información a la Ciudadanía</v>
      </c>
      <c r="J3702" t="str">
        <f t="shared" si="3774"/>
        <v>02-04</v>
      </c>
      <c r="K3702" t="str">
        <f t="shared" si="3774"/>
        <v>Relación del monto contratado por medio de Guate compras con el total del presupuesto de egresos vigente.</v>
      </c>
      <c r="L3702" s="150">
        <f>+VLOOKUP($E3702,IIC_2018!$B$8:$Q$347,12,0)</f>
        <v>0.59254434831482017</v>
      </c>
      <c r="M3702" s="142" t="str">
        <f>+VLOOKUP($E3702,IIC_2018!$B$8:$Q$347,13,0)</f>
        <v>Medio</v>
      </c>
    </row>
    <row r="3703" spans="1:13" x14ac:dyDescent="0.3">
      <c r="A3703" s="139">
        <f t="shared" si="3763"/>
        <v>98</v>
      </c>
      <c r="B3703" s="148">
        <f t="shared" si="3765"/>
        <v>11</v>
      </c>
      <c r="D3703" s="149" t="str">
        <f>+VLOOKUP($A3703,mUNICIPIOS!$B$4:$F$343,2,0)</f>
        <v>Sololá</v>
      </c>
      <c r="E3703" s="149">
        <f>+VLOOKUP($A3703,mUNICIPIOS!$B$4:$F$343,3,0)</f>
        <v>713</v>
      </c>
      <c r="F3703" s="149" t="str">
        <f>+VLOOKUP($A3703,mUNICIPIOS!$B$4:$F$343,4,0)</f>
        <v>San Lucas Tolimán</v>
      </c>
      <c r="G3703" s="139" t="str">
        <f t="shared" ref="G3703:K3703" si="3775">+G3665</f>
        <v>02</v>
      </c>
      <c r="H3703" t="str">
        <f t="shared" si="3775"/>
        <v>IIC</v>
      </c>
      <c r="I3703" t="str">
        <f t="shared" si="3775"/>
        <v>Índice de Información a la Ciudadanía</v>
      </c>
      <c r="J3703" t="str">
        <f t="shared" si="3775"/>
        <v>INDICE</v>
      </c>
      <c r="K3703">
        <f t="shared" si="3775"/>
        <v>0</v>
      </c>
      <c r="L3703" s="150">
        <f>+VLOOKUP($E3703,IIC_2018!$B$8:$Q$347,15,0)</f>
        <v>0.58563608707870507</v>
      </c>
      <c r="M3703" s="142" t="str">
        <f>+VLOOKUP($E3703,IIC_2018!$B$8:$Q$347,16,0)</f>
        <v>Medio</v>
      </c>
    </row>
    <row r="3704" spans="1:13" x14ac:dyDescent="0.3">
      <c r="A3704" s="139">
        <f t="shared" si="3763"/>
        <v>98</v>
      </c>
      <c r="B3704" s="148">
        <f t="shared" si="3765"/>
        <v>12</v>
      </c>
      <c r="D3704" s="149" t="str">
        <f>+VLOOKUP($A3704,mUNICIPIOS!$B$4:$F$343,2,0)</f>
        <v>Sololá</v>
      </c>
      <c r="E3704" s="149">
        <f>+VLOOKUP($A3704,mUNICIPIOS!$B$4:$F$343,3,0)</f>
        <v>713</v>
      </c>
      <c r="F3704" s="149" t="str">
        <f>+VLOOKUP($A3704,mUNICIPIOS!$B$4:$F$343,4,0)</f>
        <v>San Lucas Tolimán</v>
      </c>
      <c r="G3704" s="139" t="str">
        <f t="shared" ref="G3704:K3704" si="3776">+G3666</f>
        <v>03</v>
      </c>
      <c r="H3704" t="str">
        <f t="shared" si="3776"/>
        <v>ISP</v>
      </c>
      <c r="I3704" t="str">
        <f t="shared" si="3776"/>
        <v>Índice de Servicios Públicos</v>
      </c>
      <c r="J3704" t="str">
        <f t="shared" si="3776"/>
        <v>03-01</v>
      </c>
      <c r="K3704" t="str">
        <f t="shared" si="3776"/>
        <v>Cobertura del servicio público de agua</v>
      </c>
      <c r="L3704" s="150">
        <f>+VLOOKUP($E3704,ISP_2018!$B$8:$T$347,3,0)</f>
        <v>0.5559227921734532</v>
      </c>
      <c r="M3704" s="142" t="str">
        <f>+VLOOKUP($E3704,ISP_2018!$B$8:$T$347,4,0)</f>
        <v>Medio</v>
      </c>
    </row>
    <row r="3705" spans="1:13" x14ac:dyDescent="0.3">
      <c r="A3705" s="139">
        <f t="shared" si="3763"/>
        <v>98</v>
      </c>
      <c r="B3705" s="148">
        <f t="shared" si="3765"/>
        <v>13</v>
      </c>
      <c r="D3705" s="149" t="str">
        <f>+VLOOKUP($A3705,mUNICIPIOS!$B$4:$F$343,2,0)</f>
        <v>Sololá</v>
      </c>
      <c r="E3705" s="149">
        <f>+VLOOKUP($A3705,mUNICIPIOS!$B$4:$F$343,3,0)</f>
        <v>713</v>
      </c>
      <c r="F3705" s="149" t="str">
        <f>+VLOOKUP($A3705,mUNICIPIOS!$B$4:$F$343,4,0)</f>
        <v>San Lucas Tolimán</v>
      </c>
      <c r="G3705" s="139" t="str">
        <f t="shared" ref="G3705:K3705" si="3777">+G3667</f>
        <v>03</v>
      </c>
      <c r="H3705" t="str">
        <f t="shared" si="3777"/>
        <v>ISP</v>
      </c>
      <c r="I3705" t="str">
        <f t="shared" si="3777"/>
        <v>Índice de Servicios Públicos</v>
      </c>
      <c r="J3705" t="str">
        <f t="shared" si="3777"/>
        <v>03-02</v>
      </c>
      <c r="K3705" t="str">
        <f t="shared" si="3777"/>
        <v>Control de la calidad del servicio público de agua</v>
      </c>
      <c r="L3705" s="150">
        <f>+VLOOKUP($E3705,ISP_2018!$B$8:$T$347,6,0)</f>
        <v>0.36666666666666664</v>
      </c>
      <c r="M3705" s="142" t="str">
        <f>+VLOOKUP($E3705,ISP_2018!$B$8:$T$347,7,0)</f>
        <v>Medio bajo</v>
      </c>
    </row>
    <row r="3706" spans="1:13" x14ac:dyDescent="0.3">
      <c r="A3706" s="139">
        <f t="shared" si="3763"/>
        <v>98</v>
      </c>
      <c r="B3706" s="148">
        <f t="shared" si="3765"/>
        <v>14</v>
      </c>
      <c r="D3706" s="149" t="str">
        <f>+VLOOKUP($A3706,mUNICIPIOS!$B$4:$F$343,2,0)</f>
        <v>Sololá</v>
      </c>
      <c r="E3706" s="149">
        <f>+VLOOKUP($A3706,mUNICIPIOS!$B$4:$F$343,3,0)</f>
        <v>713</v>
      </c>
      <c r="F3706" s="149" t="str">
        <f>+VLOOKUP($A3706,mUNICIPIOS!$B$4:$F$343,4,0)</f>
        <v>San Lucas Tolimán</v>
      </c>
      <c r="G3706" s="139" t="str">
        <f t="shared" ref="G3706:K3706" si="3778">+G3668</f>
        <v>03</v>
      </c>
      <c r="H3706" t="str">
        <f t="shared" si="3778"/>
        <v>ISP</v>
      </c>
      <c r="I3706" t="str">
        <f t="shared" si="3778"/>
        <v>Índice de Servicios Públicos</v>
      </c>
      <c r="J3706" t="str">
        <f t="shared" si="3778"/>
        <v>03-03</v>
      </c>
      <c r="K3706" t="str">
        <f t="shared" si="3778"/>
        <v>Disposición  y tratamiento  de aguas residuales</v>
      </c>
      <c r="L3706" s="150">
        <f>+VLOOKUP($E3706,ISP_2018!$B$8:$T$347,9,0)</f>
        <v>0</v>
      </c>
      <c r="M3706" s="142" t="str">
        <f>+VLOOKUP($E3706,ISP_2018!$B$8:$T$347,10,0)</f>
        <v>Bajo</v>
      </c>
    </row>
    <row r="3707" spans="1:13" x14ac:dyDescent="0.3">
      <c r="A3707" s="139">
        <f t="shared" si="3763"/>
        <v>98</v>
      </c>
      <c r="B3707" s="148">
        <f t="shared" si="3765"/>
        <v>15</v>
      </c>
      <c r="D3707" s="149" t="str">
        <f>+VLOOKUP($A3707,mUNICIPIOS!$B$4:$F$343,2,0)</f>
        <v>Sololá</v>
      </c>
      <c r="E3707" s="149">
        <f>+VLOOKUP($A3707,mUNICIPIOS!$B$4:$F$343,3,0)</f>
        <v>713</v>
      </c>
      <c r="F3707" s="149" t="str">
        <f>+VLOOKUP($A3707,mUNICIPIOS!$B$4:$F$343,4,0)</f>
        <v>San Lucas Tolimán</v>
      </c>
      <c r="G3707" s="139" t="str">
        <f t="shared" ref="G3707:K3707" si="3779">+G3669</f>
        <v>03</v>
      </c>
      <c r="H3707" t="str">
        <f t="shared" si="3779"/>
        <v>ISP</v>
      </c>
      <c r="I3707" t="str">
        <f t="shared" si="3779"/>
        <v>Índice de Servicios Públicos</v>
      </c>
      <c r="J3707" t="str">
        <f t="shared" si="3779"/>
        <v>03-04</v>
      </c>
      <c r="K3707" t="str">
        <f t="shared" si="3779"/>
        <v>Gestión y manejo de los residuos y desechos sólidos</v>
      </c>
      <c r="L3707" s="150">
        <f>+VLOOKUP($E3707,ISP_2018!$B$8:$T$347,12,0)</f>
        <v>0.66543222849480343</v>
      </c>
      <c r="M3707" s="142" t="str">
        <f>+VLOOKUP($E3707,ISP_2018!$B$8:$T$347,13,0)</f>
        <v>Medio alto</v>
      </c>
    </row>
    <row r="3708" spans="1:13" x14ac:dyDescent="0.3">
      <c r="A3708" s="139">
        <f t="shared" si="3763"/>
        <v>98</v>
      </c>
      <c r="B3708" s="148">
        <f t="shared" si="3765"/>
        <v>16</v>
      </c>
      <c r="D3708" s="149" t="str">
        <f>+VLOOKUP($A3708,mUNICIPIOS!$B$4:$F$343,2,0)</f>
        <v>Sololá</v>
      </c>
      <c r="E3708" s="149">
        <f>+VLOOKUP($A3708,mUNICIPIOS!$B$4:$F$343,3,0)</f>
        <v>713</v>
      </c>
      <c r="F3708" s="149" t="str">
        <f>+VLOOKUP($A3708,mUNICIPIOS!$B$4:$F$343,4,0)</f>
        <v>San Lucas Tolimán</v>
      </c>
      <c r="G3708" s="139" t="str">
        <f t="shared" ref="G3708:K3708" si="3780">+G3670</f>
        <v>03</v>
      </c>
      <c r="H3708" t="str">
        <f t="shared" si="3780"/>
        <v>ISP</v>
      </c>
      <c r="I3708" t="str">
        <f t="shared" si="3780"/>
        <v>Índice de Servicios Públicos</v>
      </c>
      <c r="J3708" t="str">
        <f t="shared" si="3780"/>
        <v>03-05</v>
      </c>
      <c r="K3708" t="str">
        <f t="shared" si="3780"/>
        <v>Gestión de servicios públicos municipales</v>
      </c>
      <c r="L3708" s="150">
        <f>+VLOOKUP($E3708,ISP_2018!$B$8:$T$347,15,0)</f>
        <v>0.43548387096774188</v>
      </c>
      <c r="M3708" s="142" t="str">
        <f>+VLOOKUP($E3708,ISP_2018!$B$8:$T$347,16,0)</f>
        <v>Medio</v>
      </c>
    </row>
    <row r="3709" spans="1:13" x14ac:dyDescent="0.3">
      <c r="A3709" s="139">
        <f t="shared" si="3763"/>
        <v>98</v>
      </c>
      <c r="B3709" s="148">
        <f t="shared" si="3765"/>
        <v>17</v>
      </c>
      <c r="D3709" s="149" t="str">
        <f>+VLOOKUP($A3709,mUNICIPIOS!$B$4:$F$343,2,0)</f>
        <v>Sololá</v>
      </c>
      <c r="E3709" s="149">
        <f>+VLOOKUP($A3709,mUNICIPIOS!$B$4:$F$343,3,0)</f>
        <v>713</v>
      </c>
      <c r="F3709" s="149" t="str">
        <f>+VLOOKUP($A3709,mUNICIPIOS!$B$4:$F$343,4,0)</f>
        <v>San Lucas Tolimán</v>
      </c>
      <c r="G3709" s="139" t="str">
        <f t="shared" ref="G3709:K3709" si="3781">+G3671</f>
        <v>03</v>
      </c>
      <c r="H3709" t="str">
        <f t="shared" si="3781"/>
        <v>ISP</v>
      </c>
      <c r="I3709" t="str">
        <f t="shared" si="3781"/>
        <v>Índice de Servicios Públicos</v>
      </c>
      <c r="J3709" t="str">
        <f t="shared" si="3781"/>
        <v>INDICE</v>
      </c>
      <c r="K3709">
        <f t="shared" si="3781"/>
        <v>0</v>
      </c>
      <c r="L3709" s="150">
        <f>+VLOOKUP($E3709,ISP_2018!$B$8:$T$347,18,0)</f>
        <v>0.38577549910985437</v>
      </c>
      <c r="M3709" s="142" t="str">
        <f>+VLOOKUP($E3709,ISP_2018!$B$8:$T$347,19,0)</f>
        <v>Medio bajo</v>
      </c>
    </row>
    <row r="3710" spans="1:13" x14ac:dyDescent="0.3">
      <c r="A3710" s="139">
        <f t="shared" si="3763"/>
        <v>98</v>
      </c>
      <c r="B3710" s="148">
        <f t="shared" si="3765"/>
        <v>18</v>
      </c>
      <c r="D3710" s="149" t="str">
        <f>+VLOOKUP($A3710,mUNICIPIOS!$B$4:$F$343,2,0)</f>
        <v>Sololá</v>
      </c>
      <c r="E3710" s="149">
        <f>+VLOOKUP($A3710,mUNICIPIOS!$B$4:$F$343,3,0)</f>
        <v>713</v>
      </c>
      <c r="F3710" s="149" t="str">
        <f>+VLOOKUP($A3710,mUNICIPIOS!$B$4:$F$343,4,0)</f>
        <v>San Lucas Tolimán</v>
      </c>
      <c r="G3710" s="139" t="str">
        <f t="shared" ref="G3710:K3710" si="3782">+G3672</f>
        <v>04</v>
      </c>
      <c r="H3710" t="str">
        <f t="shared" si="3782"/>
        <v>IGA</v>
      </c>
      <c r="I3710" t="str">
        <f t="shared" si="3782"/>
        <v>Índice de Gestión Administrativa</v>
      </c>
      <c r="J3710" t="str">
        <f t="shared" si="3782"/>
        <v>04-01</v>
      </c>
      <c r="K3710" t="str">
        <f t="shared" si="3782"/>
        <v>Existencia de elementos de atención municipal orientada al vecino</v>
      </c>
      <c r="L3710" s="150">
        <f>+VLOOKUP($E3710,IGA_2018!$B$8:$N$347,3,0)</f>
        <v>1</v>
      </c>
      <c r="M3710" s="142" t="str">
        <f>+VLOOKUP($E3710,IGA_2018!$B$8:$N$347,4,0)</f>
        <v>Alto</v>
      </c>
    </row>
    <row r="3711" spans="1:13" x14ac:dyDescent="0.3">
      <c r="A3711" s="139">
        <f t="shared" si="3763"/>
        <v>98</v>
      </c>
      <c r="B3711" s="148">
        <f t="shared" si="3765"/>
        <v>19</v>
      </c>
      <c r="D3711" s="149" t="str">
        <f>+VLOOKUP($A3711,mUNICIPIOS!$B$4:$F$343,2,0)</f>
        <v>Sololá</v>
      </c>
      <c r="E3711" s="149">
        <f>+VLOOKUP($A3711,mUNICIPIOS!$B$4:$F$343,3,0)</f>
        <v>713</v>
      </c>
      <c r="F3711" s="149" t="str">
        <f>+VLOOKUP($A3711,mUNICIPIOS!$B$4:$F$343,4,0)</f>
        <v>San Lucas Tolimán</v>
      </c>
      <c r="G3711" s="139" t="str">
        <f t="shared" ref="G3711:K3711" si="3783">+G3673</f>
        <v>04</v>
      </c>
      <c r="H3711" t="str">
        <f t="shared" si="3783"/>
        <v>IGA</v>
      </c>
      <c r="I3711" t="str">
        <f t="shared" si="3783"/>
        <v>Índice de Gestión Administrativa</v>
      </c>
      <c r="J3711" t="str">
        <f t="shared" si="3783"/>
        <v>04-02</v>
      </c>
      <c r="K3711" t="str">
        <f t="shared" si="3783"/>
        <v>Gestión del recurso humano.</v>
      </c>
      <c r="L3711" s="150">
        <f>+VLOOKUP($E3711,IGA_2018!$B$8:$N$347,6,0)</f>
        <v>0.49549317537986109</v>
      </c>
      <c r="M3711" s="142" t="str">
        <f>+VLOOKUP($E3711,IGA_2018!$B$8:$N$347,7,0)</f>
        <v>Medio</v>
      </c>
    </row>
    <row r="3712" spans="1:13" x14ac:dyDescent="0.3">
      <c r="A3712" s="139">
        <f t="shared" si="3763"/>
        <v>98</v>
      </c>
      <c r="B3712" s="148">
        <f t="shared" si="3765"/>
        <v>20</v>
      </c>
      <c r="D3712" s="149" t="str">
        <f>+VLOOKUP($A3712,mUNICIPIOS!$B$4:$F$343,2,0)</f>
        <v>Sololá</v>
      </c>
      <c r="E3712" s="149">
        <f>+VLOOKUP($A3712,mUNICIPIOS!$B$4:$F$343,3,0)</f>
        <v>713</v>
      </c>
      <c r="F3712" s="149" t="str">
        <f>+VLOOKUP($A3712,mUNICIPIOS!$B$4:$F$343,4,0)</f>
        <v>San Lucas Tolimán</v>
      </c>
      <c r="G3712" s="139" t="str">
        <f t="shared" ref="G3712:K3712" si="3784">+G3674</f>
        <v>04</v>
      </c>
      <c r="H3712" t="str">
        <f t="shared" si="3784"/>
        <v>IGA</v>
      </c>
      <c r="I3712" t="str">
        <f t="shared" si="3784"/>
        <v>Índice de Gestión Administrativa</v>
      </c>
      <c r="J3712" t="str">
        <f t="shared" si="3784"/>
        <v>04-03</v>
      </c>
      <c r="K3712" t="str">
        <f t="shared" si="3784"/>
        <v>Existencia de oficinas municipales con instrumentos de gestión.</v>
      </c>
      <c r="L3712" s="150">
        <f>+VLOOKUP($E3712,IGA_2018!$B$8:$N$347,9,0)</f>
        <v>0.86071428571428577</v>
      </c>
      <c r="M3712" s="142" t="str">
        <f>+VLOOKUP($E3712,IGA_2018!$B$8:$N$347,10,0)</f>
        <v>Alto</v>
      </c>
    </row>
    <row r="3713" spans="1:13" x14ac:dyDescent="0.3">
      <c r="A3713" s="139">
        <f t="shared" si="3763"/>
        <v>98</v>
      </c>
      <c r="B3713" s="148">
        <f t="shared" si="3765"/>
        <v>21</v>
      </c>
      <c r="D3713" s="149" t="str">
        <f>+VLOOKUP($A3713,mUNICIPIOS!$B$4:$F$343,2,0)</f>
        <v>Sololá</v>
      </c>
      <c r="E3713" s="149">
        <f>+VLOOKUP($A3713,mUNICIPIOS!$B$4:$F$343,3,0)</f>
        <v>713</v>
      </c>
      <c r="F3713" s="149" t="str">
        <f>+VLOOKUP($A3713,mUNICIPIOS!$B$4:$F$343,4,0)</f>
        <v>San Lucas Tolimán</v>
      </c>
      <c r="G3713" s="139" t="str">
        <f t="shared" ref="G3713:K3713" si="3785">+G3675</f>
        <v>04</v>
      </c>
      <c r="H3713" t="str">
        <f t="shared" si="3785"/>
        <v>IGA</v>
      </c>
      <c r="I3713" t="str">
        <f t="shared" si="3785"/>
        <v>Índice de Gestión Administrativa</v>
      </c>
      <c r="J3713" t="str">
        <f t="shared" si="3785"/>
        <v>INDICE</v>
      </c>
      <c r="K3713">
        <f t="shared" si="3785"/>
        <v>0</v>
      </c>
      <c r="L3713" s="150">
        <f>+VLOOKUP($E3713,IGA_2018!$B$8:$N$347,12,0)</f>
        <v>0.7746726113829514</v>
      </c>
      <c r="M3713" s="142" t="str">
        <f>+VLOOKUP($E3713,IGA_2018!$B$8:$N$347,13,0)</f>
        <v>Medio alto</v>
      </c>
    </row>
    <row r="3714" spans="1:13" x14ac:dyDescent="0.3">
      <c r="A3714" s="139">
        <f t="shared" si="3763"/>
        <v>98</v>
      </c>
      <c r="B3714" s="148">
        <f t="shared" si="3765"/>
        <v>22</v>
      </c>
      <c r="D3714" s="149" t="str">
        <f>+VLOOKUP($A3714,mUNICIPIOS!$B$4:$F$343,2,0)</f>
        <v>Sololá</v>
      </c>
      <c r="E3714" s="149">
        <f>+VLOOKUP($A3714,mUNICIPIOS!$B$4:$F$343,3,0)</f>
        <v>713</v>
      </c>
      <c r="F3714" s="149" t="str">
        <f>+VLOOKUP($A3714,mUNICIPIOS!$B$4:$F$343,4,0)</f>
        <v>San Lucas Tolimán</v>
      </c>
      <c r="G3714" s="139" t="str">
        <f t="shared" ref="G3714:K3714" si="3786">+G3676</f>
        <v>05</v>
      </c>
      <c r="H3714" t="str">
        <f t="shared" si="3786"/>
        <v>IGF</v>
      </c>
      <c r="I3714" t="str">
        <f t="shared" si="3786"/>
        <v>Índice de Gestión Financiera</v>
      </c>
      <c r="J3714" t="str">
        <f t="shared" si="3786"/>
        <v>05-01</v>
      </c>
      <c r="K3714" t="str">
        <f t="shared" si="3786"/>
        <v>Autonomía financiera municipal</v>
      </c>
      <c r="L3714" s="150">
        <f>+VLOOKUP($E3714,IGF_2018!$B$8:$Z$347,3,0)</f>
        <v>8.6771015847902172E-2</v>
      </c>
      <c r="M3714" s="142" t="str">
        <f>+VLOOKUP($E3714,IGF_2018!$B$8:$Z$347,4,0)</f>
        <v>Bajo</v>
      </c>
    </row>
    <row r="3715" spans="1:13" x14ac:dyDescent="0.3">
      <c r="A3715" s="139">
        <f t="shared" si="3763"/>
        <v>98</v>
      </c>
      <c r="B3715" s="148">
        <f t="shared" si="3765"/>
        <v>23</v>
      </c>
      <c r="D3715" s="149" t="str">
        <f>+VLOOKUP($A3715,mUNICIPIOS!$B$4:$F$343,2,0)</f>
        <v>Sololá</v>
      </c>
      <c r="E3715" s="149">
        <f>+VLOOKUP($A3715,mUNICIPIOS!$B$4:$F$343,3,0)</f>
        <v>713</v>
      </c>
      <c r="F3715" s="149" t="str">
        <f>+VLOOKUP($A3715,mUNICIPIOS!$B$4:$F$343,4,0)</f>
        <v>San Lucas Tolimán</v>
      </c>
      <c r="G3715" s="139" t="str">
        <f t="shared" ref="G3715:K3715" si="3787">+G3677</f>
        <v>05</v>
      </c>
      <c r="H3715" t="str">
        <f t="shared" si="3787"/>
        <v>IGF</v>
      </c>
      <c r="I3715" t="str">
        <f t="shared" si="3787"/>
        <v>Índice de Gestión Financiera</v>
      </c>
      <c r="J3715" t="str">
        <f t="shared" si="3787"/>
        <v>05-02</v>
      </c>
      <c r="K3715" t="str">
        <f t="shared" si="3787"/>
        <v xml:space="preserve">Ingresos propios por habitante -sin regalías- </v>
      </c>
      <c r="L3715" s="150">
        <f>+VLOOKUP($E3715,IGF_2018!$B$8:$Z$347,6,0)</f>
        <v>3.4053428089864765E-2</v>
      </c>
      <c r="M3715" s="142" t="str">
        <f>+VLOOKUP($E3715,IGF_2018!$B$8:$Z$347,7,0)</f>
        <v>Bajo</v>
      </c>
    </row>
    <row r="3716" spans="1:13" x14ac:dyDescent="0.3">
      <c r="A3716" s="139">
        <f t="shared" si="3763"/>
        <v>98</v>
      </c>
      <c r="B3716" s="148">
        <f t="shared" si="3765"/>
        <v>24</v>
      </c>
      <c r="D3716" s="149" t="str">
        <f>+VLOOKUP($A3716,mUNICIPIOS!$B$4:$F$343,2,0)</f>
        <v>Sololá</v>
      </c>
      <c r="E3716" s="149">
        <f>+VLOOKUP($A3716,mUNICIPIOS!$B$4:$F$343,3,0)</f>
        <v>713</v>
      </c>
      <c r="F3716" s="149" t="str">
        <f>+VLOOKUP($A3716,mUNICIPIOS!$B$4:$F$343,4,0)</f>
        <v>San Lucas Tolimán</v>
      </c>
      <c r="G3716" s="139" t="str">
        <f t="shared" ref="G3716:K3716" si="3788">+G3678</f>
        <v>05</v>
      </c>
      <c r="H3716" t="str">
        <f t="shared" si="3788"/>
        <v>IGF</v>
      </c>
      <c r="I3716" t="str">
        <f t="shared" si="3788"/>
        <v>Índice de Gestión Financiera</v>
      </c>
      <c r="J3716" t="str">
        <f t="shared" si="3788"/>
        <v>05-03</v>
      </c>
      <c r="K3716" t="str">
        <f t="shared" si="3788"/>
        <v>Ingresos del IUSI en relación a los ingresos propios -sin regalías-</v>
      </c>
      <c r="L3716" s="150">
        <f>+VLOOKUP($E3716,IGF_2018!$B$8:$Z$347,9,0)</f>
        <v>0.12499757738411156</v>
      </c>
      <c r="M3716" s="142" t="str">
        <f>+VLOOKUP($E3716,IGF_2018!$B$8:$Z$347,10,0)</f>
        <v>Bajo</v>
      </c>
    </row>
    <row r="3717" spans="1:13" x14ac:dyDescent="0.3">
      <c r="A3717" s="139">
        <f t="shared" si="3763"/>
        <v>98</v>
      </c>
      <c r="B3717" s="148">
        <f t="shared" si="3765"/>
        <v>25</v>
      </c>
      <c r="D3717" s="149" t="str">
        <f>+VLOOKUP($A3717,mUNICIPIOS!$B$4:$F$343,2,0)</f>
        <v>Sololá</v>
      </c>
      <c r="E3717" s="149">
        <f>+VLOOKUP($A3717,mUNICIPIOS!$B$4:$F$343,3,0)</f>
        <v>713</v>
      </c>
      <c r="F3717" s="149" t="str">
        <f>+VLOOKUP($A3717,mUNICIPIOS!$B$4:$F$343,4,0)</f>
        <v>San Lucas Tolimán</v>
      </c>
      <c r="G3717" s="139" t="str">
        <f t="shared" ref="G3717:K3717" si="3789">+G3679</f>
        <v>05</v>
      </c>
      <c r="H3717" t="str">
        <f t="shared" si="3789"/>
        <v>IGF</v>
      </c>
      <c r="I3717" t="str">
        <f t="shared" si="3789"/>
        <v>Índice de Gestión Financiera</v>
      </c>
      <c r="J3717" t="str">
        <f t="shared" si="3789"/>
        <v>05-04</v>
      </c>
      <c r="K3717" t="str">
        <f t="shared" si="3789"/>
        <v>Inversión anual en capital fijo por habitante</v>
      </c>
      <c r="L3717" s="150">
        <f>+VLOOKUP($E3717,IGF_2018!$B$8:$Z$347,12,0)</f>
        <v>6.6229256125188525E-3</v>
      </c>
      <c r="M3717" s="142" t="str">
        <f>+VLOOKUP($E3717,IGF_2018!$B$8:$Z$347,13,0)</f>
        <v>Bajo</v>
      </c>
    </row>
    <row r="3718" spans="1:13" x14ac:dyDescent="0.3">
      <c r="A3718" s="139">
        <f t="shared" si="3763"/>
        <v>98</v>
      </c>
      <c r="B3718" s="148">
        <f t="shared" si="3765"/>
        <v>26</v>
      </c>
      <c r="D3718" s="149" t="str">
        <f>+VLOOKUP($A3718,mUNICIPIOS!$B$4:$F$343,2,0)</f>
        <v>Sololá</v>
      </c>
      <c r="E3718" s="149">
        <f>+VLOOKUP($A3718,mUNICIPIOS!$B$4:$F$343,3,0)</f>
        <v>713</v>
      </c>
      <c r="F3718" s="149" t="str">
        <f>+VLOOKUP($A3718,mUNICIPIOS!$B$4:$F$343,4,0)</f>
        <v>San Lucas Tolimán</v>
      </c>
      <c r="G3718" s="139" t="str">
        <f t="shared" ref="G3718:K3718" si="3790">+G3680</f>
        <v>05</v>
      </c>
      <c r="H3718" t="str">
        <f t="shared" si="3790"/>
        <v>IGF</v>
      </c>
      <c r="I3718" t="str">
        <f t="shared" si="3790"/>
        <v>Índice de Gestión Financiera</v>
      </c>
      <c r="J3718" t="str">
        <f t="shared" si="3790"/>
        <v>05-05</v>
      </c>
      <c r="K3718" t="str">
        <f t="shared" si="3790"/>
        <v>Inversión anual en capital fijo con recursos percibidos por ingresos propios</v>
      </c>
      <c r="L3718" s="150">
        <f>+VLOOKUP($E3718,IGF_2018!$B$8:$Z$347,15,0)</f>
        <v>0</v>
      </c>
      <c r="M3718" s="142" t="str">
        <f>+VLOOKUP($E3718,IGF_2018!$B$8:$Z$347,16,0)</f>
        <v>Bajo</v>
      </c>
    </row>
    <row r="3719" spans="1:13" x14ac:dyDescent="0.3">
      <c r="A3719" s="139">
        <f t="shared" si="3763"/>
        <v>98</v>
      </c>
      <c r="B3719" s="148">
        <f t="shared" si="3765"/>
        <v>27</v>
      </c>
      <c r="D3719" s="149" t="str">
        <f>+VLOOKUP($A3719,mUNICIPIOS!$B$4:$F$343,2,0)</f>
        <v>Sololá</v>
      </c>
      <c r="E3719" s="149">
        <f>+VLOOKUP($A3719,mUNICIPIOS!$B$4:$F$343,3,0)</f>
        <v>713</v>
      </c>
      <c r="F3719" s="149" t="str">
        <f>+VLOOKUP($A3719,mUNICIPIOS!$B$4:$F$343,4,0)</f>
        <v>San Lucas Tolimán</v>
      </c>
      <c r="G3719" s="139" t="str">
        <f t="shared" ref="G3719:K3719" si="3791">+G3681</f>
        <v>05</v>
      </c>
      <c r="H3719" t="str">
        <f t="shared" si="3791"/>
        <v>IGF</v>
      </c>
      <c r="I3719" t="str">
        <f t="shared" si="3791"/>
        <v>Índice de Gestión Financiera</v>
      </c>
      <c r="J3719" t="str">
        <f t="shared" si="3791"/>
        <v>05-06</v>
      </c>
      <c r="K3719" t="str">
        <f t="shared" si="3791"/>
        <v xml:space="preserve">Inversión anual en capital fijo con recursos percibidos por transferencias del Gobierno Central </v>
      </c>
      <c r="L3719" s="150">
        <f>+VLOOKUP($E3719,IGF_2018!$B$8:$Z$347,18,0)</f>
        <v>2.3078610298630699E-3</v>
      </c>
      <c r="M3719" s="142" t="str">
        <f>+VLOOKUP($E3719,IGF_2018!$B$8:$Z$347,19,0)</f>
        <v>Bajo</v>
      </c>
    </row>
    <row r="3720" spans="1:13" x14ac:dyDescent="0.3">
      <c r="A3720" s="139">
        <f t="shared" si="3763"/>
        <v>98</v>
      </c>
      <c r="B3720" s="148">
        <f t="shared" si="3765"/>
        <v>28</v>
      </c>
      <c r="D3720" s="149" t="str">
        <f>+VLOOKUP($A3720,mUNICIPIOS!$B$4:$F$343,2,0)</f>
        <v>Sololá</v>
      </c>
      <c r="E3720" s="149">
        <f>+VLOOKUP($A3720,mUNICIPIOS!$B$4:$F$343,3,0)</f>
        <v>713</v>
      </c>
      <c r="F3720" s="149" t="str">
        <f>+VLOOKUP($A3720,mUNICIPIOS!$B$4:$F$343,4,0)</f>
        <v>San Lucas Tolimán</v>
      </c>
      <c r="G3720" s="139" t="str">
        <f t="shared" ref="G3720:K3720" si="3792">+G3682</f>
        <v>05</v>
      </c>
      <c r="H3720" t="str">
        <f t="shared" si="3792"/>
        <v>IGF</v>
      </c>
      <c r="I3720" t="str">
        <f t="shared" si="3792"/>
        <v>Índice de Gestión Financiera</v>
      </c>
      <c r="J3720" t="str">
        <f t="shared" si="3792"/>
        <v>05-07</v>
      </c>
      <c r="K3720" t="str">
        <f t="shared" si="3792"/>
        <v>Financiamiento por endeudamiento municipal</v>
      </c>
      <c r="L3720" s="150">
        <f>+VLOOKUP($E3720,IGF_2018!$B$8:$Z$347,21,0)</f>
        <v>1</v>
      </c>
      <c r="M3720" s="142" t="str">
        <f>+VLOOKUP($E3720,IGF_2018!$B$8:$Z$347,22,0)</f>
        <v>Alto</v>
      </c>
    </row>
    <row r="3721" spans="1:13" x14ac:dyDescent="0.3">
      <c r="A3721" s="139">
        <f t="shared" si="3763"/>
        <v>98</v>
      </c>
      <c r="B3721" s="148">
        <f t="shared" si="3765"/>
        <v>29</v>
      </c>
      <c r="D3721" s="149" t="str">
        <f>+VLOOKUP($A3721,mUNICIPIOS!$B$4:$F$343,2,0)</f>
        <v>Sololá</v>
      </c>
      <c r="E3721" s="149">
        <f>+VLOOKUP($A3721,mUNICIPIOS!$B$4:$F$343,3,0)</f>
        <v>713</v>
      </c>
      <c r="F3721" s="149" t="str">
        <f>+VLOOKUP($A3721,mUNICIPIOS!$B$4:$F$343,4,0)</f>
        <v>San Lucas Tolimán</v>
      </c>
      <c r="G3721" s="139" t="str">
        <f t="shared" ref="G3721:K3721" si="3793">+G3683</f>
        <v>05</v>
      </c>
      <c r="H3721" t="str">
        <f t="shared" si="3793"/>
        <v>IGF</v>
      </c>
      <c r="I3721" t="str">
        <f t="shared" si="3793"/>
        <v>Índice de Gestión Financiera</v>
      </c>
      <c r="J3721" t="str">
        <f t="shared" si="3793"/>
        <v>INDICE</v>
      </c>
      <c r="K3721">
        <f t="shared" si="3793"/>
        <v>0</v>
      </c>
      <c r="L3721" s="150">
        <f>+VLOOKUP($E3721,IGF_2018!$B$8:$Z$347,24,0)</f>
        <v>0.23755772519020274</v>
      </c>
      <c r="M3721" s="142" t="str">
        <f>+VLOOKUP($E3721,IGF_2018!$B$8:$Z$347,25,0)</f>
        <v>Medio bajo</v>
      </c>
    </row>
    <row r="3722" spans="1:13" x14ac:dyDescent="0.3">
      <c r="A3722" s="139">
        <f t="shared" si="3763"/>
        <v>98</v>
      </c>
      <c r="B3722" s="148">
        <f t="shared" si="3765"/>
        <v>30</v>
      </c>
      <c r="D3722" s="149" t="str">
        <f>+VLOOKUP($A3722,mUNICIPIOS!$B$4:$F$343,2,0)</f>
        <v>Sololá</v>
      </c>
      <c r="E3722" s="149">
        <f>+VLOOKUP($A3722,mUNICIPIOS!$B$4:$F$343,3,0)</f>
        <v>713</v>
      </c>
      <c r="F3722" s="149" t="str">
        <f>+VLOOKUP($A3722,mUNICIPIOS!$B$4:$F$343,4,0)</f>
        <v>San Lucas Tolimán</v>
      </c>
      <c r="G3722" s="139" t="str">
        <f t="shared" ref="G3722:K3722" si="3794">+G3684</f>
        <v>06</v>
      </c>
      <c r="H3722" t="str">
        <f t="shared" si="3794"/>
        <v>IGE</v>
      </c>
      <c r="I3722" t="str">
        <f t="shared" si="3794"/>
        <v>Índice de Gestión Estratégica</v>
      </c>
      <c r="J3722" t="str">
        <f t="shared" si="3794"/>
        <v>06-01</v>
      </c>
      <c r="K3722" t="str">
        <f t="shared" si="3794"/>
        <v>Ejecución del Plan Operativo Anual  (POA)</v>
      </c>
      <c r="L3722" s="150">
        <f>+VLOOKUP($E3722,IGE_2018!$B$8:$Z$347,3,0)</f>
        <v>0.30685316600488877</v>
      </c>
      <c r="M3722" s="142" t="str">
        <f>+VLOOKUP($E3722,IGE_2018!$B$8:$Z$347,4,0)</f>
        <v>Medio bajo</v>
      </c>
    </row>
    <row r="3723" spans="1:13" x14ac:dyDescent="0.3">
      <c r="A3723" s="139">
        <f t="shared" si="3763"/>
        <v>98</v>
      </c>
      <c r="B3723" s="148">
        <f t="shared" si="3765"/>
        <v>31</v>
      </c>
      <c r="D3723" s="149" t="str">
        <f>+VLOOKUP($A3723,mUNICIPIOS!$B$4:$F$343,2,0)</f>
        <v>Sololá</v>
      </c>
      <c r="E3723" s="149">
        <f>+VLOOKUP($A3723,mUNICIPIOS!$B$4:$F$343,3,0)</f>
        <v>713</v>
      </c>
      <c r="F3723" s="149" t="str">
        <f>+VLOOKUP($A3723,mUNICIPIOS!$B$4:$F$343,4,0)</f>
        <v>San Lucas Tolimán</v>
      </c>
      <c r="G3723" s="139" t="str">
        <f t="shared" ref="G3723:K3723" si="3795">+G3685</f>
        <v>06</v>
      </c>
      <c r="H3723" t="str">
        <f t="shared" si="3795"/>
        <v>IGE</v>
      </c>
      <c r="I3723" t="str">
        <f t="shared" si="3795"/>
        <v>Índice de Gestión Estratégica</v>
      </c>
      <c r="J3723" t="str">
        <f t="shared" si="3795"/>
        <v>06-02</v>
      </c>
      <c r="K3723" t="str">
        <f t="shared" si="3795"/>
        <v>Relación Plan de Desarrollo Municipal y Ordenamiento Territorial (PDM-OT) - Plan Estratégico Institucional (PEI) - Plan Operativo Multianual (POM) - Plan Operativo Anual (POA)</v>
      </c>
      <c r="L3723" s="150">
        <f>+VLOOKUP($E3723,IGE_2018!$B$8:$Z$347,6,0)</f>
        <v>7.8947368421052627E-2</v>
      </c>
      <c r="M3723" s="142" t="str">
        <f>+VLOOKUP($E3723,IGE_2018!$B$8:$Z$347,7,0)</f>
        <v>Bajo</v>
      </c>
    </row>
    <row r="3724" spans="1:13" x14ac:dyDescent="0.3">
      <c r="A3724" s="139">
        <f t="shared" si="3763"/>
        <v>98</v>
      </c>
      <c r="B3724" s="148">
        <f t="shared" si="3765"/>
        <v>32</v>
      </c>
      <c r="D3724" s="149" t="str">
        <f>+VLOOKUP($A3724,mUNICIPIOS!$B$4:$F$343,2,0)</f>
        <v>Sololá</v>
      </c>
      <c r="E3724" s="149">
        <f>+VLOOKUP($A3724,mUNICIPIOS!$B$4:$F$343,3,0)</f>
        <v>713</v>
      </c>
      <c r="F3724" s="149" t="str">
        <f>+VLOOKUP($A3724,mUNICIPIOS!$B$4:$F$343,4,0)</f>
        <v>San Lucas Tolimán</v>
      </c>
      <c r="G3724" s="139" t="str">
        <f t="shared" ref="G3724:K3724" si="3796">+G3686</f>
        <v>06</v>
      </c>
      <c r="H3724" t="str">
        <f t="shared" si="3796"/>
        <v>IGE</v>
      </c>
      <c r="I3724" t="str">
        <f t="shared" si="3796"/>
        <v>Índice de Gestión Estratégica</v>
      </c>
      <c r="J3724" t="str">
        <f t="shared" si="3796"/>
        <v>06-03</v>
      </c>
      <c r="K3724" t="str">
        <f t="shared" si="3796"/>
        <v>Presupuesto de egresos relacionado a competencias municipales que responden a prioridades nacionales de desarrollo.</v>
      </c>
      <c r="L3724" s="150">
        <f>+VLOOKUP($E3724,IGE_2018!$B$8:$Z$347,9,0)</f>
        <v>0.36148971752502734</v>
      </c>
      <c r="M3724" s="142" t="str">
        <f>+VLOOKUP($E3724,IGE_2018!$B$8:$Z$347,10,0)</f>
        <v>Medio bajo</v>
      </c>
    </row>
    <row r="3725" spans="1:13" x14ac:dyDescent="0.3">
      <c r="A3725" s="139">
        <f t="shared" si="3763"/>
        <v>98</v>
      </c>
      <c r="B3725" s="148">
        <f t="shared" si="3765"/>
        <v>33</v>
      </c>
      <c r="D3725" s="149" t="str">
        <f>+VLOOKUP($A3725,mUNICIPIOS!$B$4:$F$343,2,0)</f>
        <v>Sololá</v>
      </c>
      <c r="E3725" s="149">
        <f>+VLOOKUP($A3725,mUNICIPIOS!$B$4:$F$343,3,0)</f>
        <v>713</v>
      </c>
      <c r="F3725" s="149" t="str">
        <f>+VLOOKUP($A3725,mUNICIPIOS!$B$4:$F$343,4,0)</f>
        <v>San Lucas Tolimán</v>
      </c>
      <c r="G3725" s="139" t="str">
        <f t="shared" ref="G3725:K3725" si="3797">+G3687</f>
        <v>06</v>
      </c>
      <c r="H3725" t="str">
        <f t="shared" si="3797"/>
        <v>IGE</v>
      </c>
      <c r="I3725" t="str">
        <f t="shared" si="3797"/>
        <v>Índice de Gestión Estratégica</v>
      </c>
      <c r="J3725" t="str">
        <f t="shared" si="3797"/>
        <v>06-04</v>
      </c>
      <c r="K3725" t="str">
        <f t="shared" si="3797"/>
        <v>Institucionalización de la gestión ordenada del territorio</v>
      </c>
      <c r="L3725" s="150">
        <f>+VLOOKUP($E3725,IGE_2018!$B$8:$Z$347,12,0)</f>
        <v>0.45</v>
      </c>
      <c r="M3725" s="142" t="str">
        <f>+VLOOKUP($E3725,IGE_2018!$B$8:$Z$347,13,0)</f>
        <v>Medio</v>
      </c>
    </row>
    <row r="3726" spans="1:13" x14ac:dyDescent="0.3">
      <c r="A3726" s="139">
        <f t="shared" si="3763"/>
        <v>98</v>
      </c>
      <c r="B3726" s="148">
        <f t="shared" si="3765"/>
        <v>34</v>
      </c>
      <c r="D3726" s="149" t="str">
        <f>+VLOOKUP($A3726,mUNICIPIOS!$B$4:$F$343,2,0)</f>
        <v>Sololá</v>
      </c>
      <c r="E3726" s="149">
        <f>+VLOOKUP($A3726,mUNICIPIOS!$B$4:$F$343,3,0)</f>
        <v>713</v>
      </c>
      <c r="F3726" s="149" t="str">
        <f>+VLOOKUP($A3726,mUNICIPIOS!$B$4:$F$343,4,0)</f>
        <v>San Lucas Tolimán</v>
      </c>
      <c r="G3726" s="139" t="str">
        <f t="shared" ref="G3726:K3726" si="3798">+G3688</f>
        <v>06</v>
      </c>
      <c r="H3726" t="str">
        <f t="shared" si="3798"/>
        <v>IGE</v>
      </c>
      <c r="I3726" t="str">
        <f t="shared" si="3798"/>
        <v>Índice de Gestión Estratégica</v>
      </c>
      <c r="J3726" t="str">
        <f t="shared" si="3798"/>
        <v>06-05</v>
      </c>
      <c r="K3726" t="str">
        <f t="shared" si="3798"/>
        <v>Acciones para la gestión ordenada del territorio</v>
      </c>
      <c r="L3726" s="150">
        <f>+VLOOKUP($E3726,IGE_2018!$B$8:$Z$347,15,0)</f>
        <v>0</v>
      </c>
      <c r="M3726" s="142" t="str">
        <f>+VLOOKUP($E3726,IGE_2018!$B$8:$Z$347,16,0)</f>
        <v>Bajo</v>
      </c>
    </row>
    <row r="3727" spans="1:13" x14ac:dyDescent="0.3">
      <c r="A3727" s="139">
        <f t="shared" si="3763"/>
        <v>98</v>
      </c>
      <c r="B3727" s="148">
        <f t="shared" si="3765"/>
        <v>35</v>
      </c>
      <c r="D3727" s="149" t="str">
        <f>+VLOOKUP($A3727,mUNICIPIOS!$B$4:$F$343,2,0)</f>
        <v>Sololá</v>
      </c>
      <c r="E3727" s="149">
        <f>+VLOOKUP($A3727,mUNICIPIOS!$B$4:$F$343,3,0)</f>
        <v>713</v>
      </c>
      <c r="F3727" s="149" t="str">
        <f>+VLOOKUP($A3727,mUNICIPIOS!$B$4:$F$343,4,0)</f>
        <v>San Lucas Tolimán</v>
      </c>
      <c r="G3727" s="139" t="str">
        <f t="shared" ref="G3727:K3727" si="3799">+G3689</f>
        <v>06</v>
      </c>
      <c r="H3727" t="str">
        <f t="shared" si="3799"/>
        <v>IGE</v>
      </c>
      <c r="I3727" t="str">
        <f t="shared" si="3799"/>
        <v>Índice de Gestión Estratégica</v>
      </c>
      <c r="J3727" t="str">
        <f t="shared" si="3799"/>
        <v>06-06</v>
      </c>
      <c r="K3727" t="str">
        <f t="shared" si="3799"/>
        <v>Gestión de riesgo en la formulación de proyectos derivados de la planificación operativa anual</v>
      </c>
      <c r="L3727" s="150">
        <f>+VLOOKUP($E3727,IGE_2018!$B$8:$Z$347,18,0)</f>
        <v>0.1</v>
      </c>
      <c r="M3727" s="142" t="str">
        <f>+VLOOKUP($E3727,IGE_2018!$B$8:$Z$347,19,0)</f>
        <v>Bajo</v>
      </c>
    </row>
    <row r="3728" spans="1:13" x14ac:dyDescent="0.3">
      <c r="A3728" s="139">
        <f t="shared" si="3763"/>
        <v>98</v>
      </c>
      <c r="B3728" s="148">
        <f t="shared" si="3765"/>
        <v>36</v>
      </c>
      <c r="D3728" s="149" t="str">
        <f>+VLOOKUP($A3728,mUNICIPIOS!$B$4:$F$343,2,0)</f>
        <v>Sololá</v>
      </c>
      <c r="E3728" s="149">
        <f>+VLOOKUP($A3728,mUNICIPIOS!$B$4:$F$343,3,0)</f>
        <v>713</v>
      </c>
      <c r="F3728" s="149" t="str">
        <f>+VLOOKUP($A3728,mUNICIPIOS!$B$4:$F$343,4,0)</f>
        <v>San Lucas Tolimán</v>
      </c>
      <c r="G3728" s="139" t="str">
        <f t="shared" ref="G3728:K3728" si="3800">+G3690</f>
        <v>06</v>
      </c>
      <c r="H3728" t="str">
        <f t="shared" si="3800"/>
        <v>IGE</v>
      </c>
      <c r="I3728" t="str">
        <f t="shared" si="3800"/>
        <v>Índice de Gestión Estratégica</v>
      </c>
      <c r="J3728" t="str">
        <f t="shared" si="3800"/>
        <v>06-07</v>
      </c>
      <c r="K3728" t="str">
        <f t="shared" si="3800"/>
        <v>Ingresos por servicios ambientales en relación a los ingresos propios sin regalías</v>
      </c>
      <c r="L3728" s="150">
        <f>+VLOOKUP($E3728,IGE_2018!$B$8:$Z$347,21,0)</f>
        <v>0</v>
      </c>
      <c r="M3728" s="142" t="str">
        <f>+VLOOKUP($E3728,IGE_2018!$B$8:$Z$347,22,0)</f>
        <v>Bajo</v>
      </c>
    </row>
    <row r="3729" spans="1:13" x14ac:dyDescent="0.3">
      <c r="A3729" s="139">
        <f t="shared" si="3763"/>
        <v>98</v>
      </c>
      <c r="B3729" s="148">
        <f t="shared" si="3765"/>
        <v>37</v>
      </c>
      <c r="D3729" s="149" t="str">
        <f>+VLOOKUP($A3729,mUNICIPIOS!$B$4:$F$343,2,0)</f>
        <v>Sololá</v>
      </c>
      <c r="E3729" s="149">
        <f>+VLOOKUP($A3729,mUNICIPIOS!$B$4:$F$343,3,0)</f>
        <v>713</v>
      </c>
      <c r="F3729" s="149" t="str">
        <f>+VLOOKUP($A3729,mUNICIPIOS!$B$4:$F$343,4,0)</f>
        <v>San Lucas Tolimán</v>
      </c>
      <c r="G3729" s="139" t="str">
        <f t="shared" ref="G3729:K3729" si="3801">+G3691</f>
        <v>06</v>
      </c>
      <c r="H3729" t="str">
        <f t="shared" si="3801"/>
        <v>IGE</v>
      </c>
      <c r="I3729" t="str">
        <f t="shared" si="3801"/>
        <v>Índice de Gestión Estratégica</v>
      </c>
      <c r="J3729" t="str">
        <f t="shared" si="3801"/>
        <v>INDICE</v>
      </c>
      <c r="K3729">
        <f t="shared" si="3801"/>
        <v>0</v>
      </c>
      <c r="L3729" s="150">
        <f>+VLOOKUP($E3729,IGE_2018!$B$8:$Z$347,24,0)</f>
        <v>0.20324250954514808</v>
      </c>
      <c r="M3729" s="142" t="str">
        <f>+VLOOKUP($E3729,IGE_2018!$B$8:$Z$347,25,0)</f>
        <v>Medio bajo</v>
      </c>
    </row>
    <row r="3730" spans="1:13" x14ac:dyDescent="0.3">
      <c r="A3730" s="139">
        <f t="shared" si="3763"/>
        <v>98</v>
      </c>
      <c r="B3730" s="148">
        <f t="shared" si="3765"/>
        <v>38</v>
      </c>
      <c r="D3730" s="149" t="str">
        <f>+VLOOKUP($A3730,mUNICIPIOS!$B$4:$F$343,2,0)</f>
        <v>Sololá</v>
      </c>
      <c r="E3730" s="149">
        <f>+VLOOKUP($A3730,mUNICIPIOS!$B$4:$F$343,3,0)</f>
        <v>713</v>
      </c>
      <c r="F3730" s="149" t="str">
        <f>+VLOOKUP($A3730,mUNICIPIOS!$B$4:$F$343,4,0)</f>
        <v>San Lucas Tolimán</v>
      </c>
      <c r="G3730" s="139" t="str">
        <f t="shared" ref="G3730:K3730" si="3802">+G3692</f>
        <v>RANKING</v>
      </c>
      <c r="H3730" t="str">
        <f t="shared" si="3802"/>
        <v>RGM</v>
      </c>
      <c r="I3730" t="str">
        <f t="shared" si="3802"/>
        <v>Ranking de la Gestión Municipal 2018</v>
      </c>
      <c r="J3730" t="str">
        <f t="shared" si="3802"/>
        <v>RANKING</v>
      </c>
      <c r="K3730">
        <f t="shared" si="3802"/>
        <v>0</v>
      </c>
      <c r="L3730" s="151">
        <f>+VLOOKUP($E3730,Resultados_generales!$C$8:$AE$347,27,0)</f>
        <v>0.312291655521303</v>
      </c>
      <c r="M3730" t="str">
        <f>+VLOOKUP($E3730,Resultados_generales!$C$8:$AE$347,28,0)</f>
        <v>Medio bajo</v>
      </c>
    </row>
    <row r="3731" spans="1:13" x14ac:dyDescent="0.3">
      <c r="A3731" s="139">
        <f t="shared" si="3763"/>
        <v>99</v>
      </c>
      <c r="B3731" s="148">
        <f t="shared" si="3765"/>
        <v>1</v>
      </c>
      <c r="D3731" s="149" t="str">
        <f>+VLOOKUP($A3731,mUNICIPIOS!$B$4:$F$343,2,0)</f>
        <v>Sololá</v>
      </c>
      <c r="E3731" s="149">
        <f>+VLOOKUP($A3731,mUNICIPIOS!$B$4:$F$343,3,0)</f>
        <v>714</v>
      </c>
      <c r="F3731" s="149" t="str">
        <f>+VLOOKUP($A3731,mUNICIPIOS!$B$4:$F$343,4,0)</f>
        <v>Santa Cruz La Laguna</v>
      </c>
      <c r="G3731" s="139" t="str">
        <f t="shared" ref="G3731:K3731" si="3803">+G3693</f>
        <v>01</v>
      </c>
      <c r="H3731" t="str">
        <f t="shared" si="3803"/>
        <v>IPC</v>
      </c>
      <c r="I3731" t="str">
        <f t="shared" si="3803"/>
        <v>Índice de Participación Ciudadana</v>
      </c>
      <c r="J3731" t="str">
        <f t="shared" si="3803"/>
        <v>01-01</v>
      </c>
      <c r="K3731" t="str">
        <f t="shared" si="3803"/>
        <v>Número de reuniones del COMUDE en el año de la medición.</v>
      </c>
      <c r="L3731" s="150">
        <f>+VLOOKUP($E3731,IPC_2018!$B$8:$T$347,3,0)</f>
        <v>0</v>
      </c>
      <c r="M3731" s="142" t="str">
        <f>+VLOOKUP($E3731,IPC_2018!$B$8:$T$347,4,0)</f>
        <v>Bajo</v>
      </c>
    </row>
    <row r="3732" spans="1:13" x14ac:dyDescent="0.3">
      <c r="A3732" s="139">
        <f t="shared" si="3763"/>
        <v>99</v>
      </c>
      <c r="B3732" s="148">
        <f t="shared" si="3765"/>
        <v>2</v>
      </c>
      <c r="D3732" s="149" t="str">
        <f>+VLOOKUP($A3732,mUNICIPIOS!$B$4:$F$343,2,0)</f>
        <v>Sololá</v>
      </c>
      <c r="E3732" s="149">
        <f>+VLOOKUP($A3732,mUNICIPIOS!$B$4:$F$343,3,0)</f>
        <v>714</v>
      </c>
      <c r="F3732" s="149" t="str">
        <f>+VLOOKUP($A3732,mUNICIPIOS!$B$4:$F$343,4,0)</f>
        <v>Santa Cruz La Laguna</v>
      </c>
      <c r="G3732" s="139" t="str">
        <f t="shared" ref="G3732:K3732" si="3804">+G3694</f>
        <v>01</v>
      </c>
      <c r="H3732" t="str">
        <f t="shared" si="3804"/>
        <v>IPC</v>
      </c>
      <c r="I3732" t="str">
        <f t="shared" si="3804"/>
        <v>Índice de Participación Ciudadana</v>
      </c>
      <c r="J3732" t="str">
        <f t="shared" si="3804"/>
        <v>01-02</v>
      </c>
      <c r="K3732" t="str">
        <f t="shared" si="3804"/>
        <v>Participación de Alcaldes, Concejales y Síndicos determinados o designados en el COMUDE</v>
      </c>
      <c r="L3732" s="150">
        <f>+VLOOKUP($E3732,IPC_2018!$B$8:$T$347,6,0)</f>
        <v>0</v>
      </c>
      <c r="M3732" s="142" t="str">
        <f>+VLOOKUP($E3732,IPC_2018!$B$8:$T$347,7,0)</f>
        <v>Bajo</v>
      </c>
    </row>
    <row r="3733" spans="1:13" x14ac:dyDescent="0.3">
      <c r="A3733" s="139">
        <f t="shared" si="3763"/>
        <v>99</v>
      </c>
      <c r="B3733" s="148">
        <f t="shared" si="3765"/>
        <v>3</v>
      </c>
      <c r="D3733" s="149" t="str">
        <f>+VLOOKUP($A3733,mUNICIPIOS!$B$4:$F$343,2,0)</f>
        <v>Sololá</v>
      </c>
      <c r="E3733" s="149">
        <f>+VLOOKUP($A3733,mUNICIPIOS!$B$4:$F$343,3,0)</f>
        <v>714</v>
      </c>
      <c r="F3733" s="149" t="str">
        <f>+VLOOKUP($A3733,mUNICIPIOS!$B$4:$F$343,4,0)</f>
        <v>Santa Cruz La Laguna</v>
      </c>
      <c r="G3733" s="139" t="str">
        <f t="shared" ref="G3733:K3733" si="3805">+G3695</f>
        <v>01</v>
      </c>
      <c r="H3733" t="str">
        <f t="shared" si="3805"/>
        <v>IPC</v>
      </c>
      <c r="I3733" t="str">
        <f t="shared" si="3805"/>
        <v>Índice de Participación Ciudadana</v>
      </c>
      <c r="J3733" t="str">
        <f t="shared" si="3805"/>
        <v>01-03</v>
      </c>
      <c r="K3733" t="str">
        <f t="shared" si="3805"/>
        <v>Participación  de organizaciones de jóvenes, mujeres, pueblos mayas, xincas, garífunas, y otras organizaciones en el Comude</v>
      </c>
      <c r="L3733" s="150">
        <f>+VLOOKUP($E3733,IPC_2018!$B$8:$T$347,9,0)</f>
        <v>0</v>
      </c>
      <c r="M3733" s="142" t="str">
        <f>+VLOOKUP($E3733,IPC_2018!$B$8:$T$347,10,0)</f>
        <v>Bajo</v>
      </c>
    </row>
    <row r="3734" spans="1:13" x14ac:dyDescent="0.3">
      <c r="A3734" s="139">
        <f t="shared" si="3763"/>
        <v>99</v>
      </c>
      <c r="B3734" s="148">
        <f t="shared" si="3765"/>
        <v>4</v>
      </c>
      <c r="D3734" s="149" t="str">
        <f>+VLOOKUP($A3734,mUNICIPIOS!$B$4:$F$343,2,0)</f>
        <v>Sololá</v>
      </c>
      <c r="E3734" s="149">
        <f>+VLOOKUP($A3734,mUNICIPIOS!$B$4:$F$343,3,0)</f>
        <v>714</v>
      </c>
      <c r="F3734" s="149" t="str">
        <f>+VLOOKUP($A3734,mUNICIPIOS!$B$4:$F$343,4,0)</f>
        <v>Santa Cruz La Laguna</v>
      </c>
      <c r="G3734" s="139" t="str">
        <f t="shared" ref="G3734:K3734" si="3806">+G3696</f>
        <v>01</v>
      </c>
      <c r="H3734" t="str">
        <f t="shared" si="3806"/>
        <v>IPC</v>
      </c>
      <c r="I3734" t="str">
        <f t="shared" si="3806"/>
        <v>Índice de Participación Ciudadana</v>
      </c>
      <c r="J3734" t="str">
        <f t="shared" si="3806"/>
        <v>01-04</v>
      </c>
      <c r="K3734" t="str">
        <f t="shared" si="3806"/>
        <v>Representatividad territorial del Comude.</v>
      </c>
      <c r="L3734" s="150">
        <f>+VLOOKUP($E3734,IPC_2018!$B$8:$T$347,12,0)</f>
        <v>0.4</v>
      </c>
      <c r="M3734" s="142" t="str">
        <f>+VLOOKUP($E3734,IPC_2018!$B$8:$T$347,13,0)</f>
        <v>Medio bajo</v>
      </c>
    </row>
    <row r="3735" spans="1:13" x14ac:dyDescent="0.3">
      <c r="A3735" s="139">
        <f t="shared" si="3763"/>
        <v>99</v>
      </c>
      <c r="B3735" s="148">
        <f t="shared" si="3765"/>
        <v>5</v>
      </c>
      <c r="D3735" s="149" t="str">
        <f>+VLOOKUP($A3735,mUNICIPIOS!$B$4:$F$343,2,0)</f>
        <v>Sololá</v>
      </c>
      <c r="E3735" s="149">
        <f>+VLOOKUP($A3735,mUNICIPIOS!$B$4:$F$343,3,0)</f>
        <v>714</v>
      </c>
      <c r="F3735" s="149" t="str">
        <f>+VLOOKUP($A3735,mUNICIPIOS!$B$4:$F$343,4,0)</f>
        <v>Santa Cruz La Laguna</v>
      </c>
      <c r="G3735" s="139" t="str">
        <f t="shared" ref="G3735:K3735" si="3807">+G3697</f>
        <v>01</v>
      </c>
      <c r="H3735" t="str">
        <f t="shared" si="3807"/>
        <v>IPC</v>
      </c>
      <c r="I3735" t="str">
        <f t="shared" si="3807"/>
        <v>Índice de Participación Ciudadana</v>
      </c>
      <c r="J3735" t="str">
        <f t="shared" si="3807"/>
        <v>01-05</v>
      </c>
      <c r="K3735" t="str">
        <f t="shared" si="3807"/>
        <v>Funcionamiento del Comude</v>
      </c>
      <c r="L3735" s="150">
        <f>+VLOOKUP($E3735,IPC_2018!$B$8:$T$347,15,0)</f>
        <v>0</v>
      </c>
      <c r="M3735" s="142" t="str">
        <f>+VLOOKUP($E3735,IPC_2018!$B$8:$T$347,16,0)</f>
        <v>Bajo</v>
      </c>
    </row>
    <row r="3736" spans="1:13" x14ac:dyDescent="0.3">
      <c r="A3736" s="139">
        <f t="shared" si="3763"/>
        <v>99</v>
      </c>
      <c r="B3736" s="148">
        <f t="shared" si="3765"/>
        <v>6</v>
      </c>
      <c r="D3736" s="149" t="str">
        <f>+VLOOKUP($A3736,mUNICIPIOS!$B$4:$F$343,2,0)</f>
        <v>Sololá</v>
      </c>
      <c r="E3736" s="149">
        <f>+VLOOKUP($A3736,mUNICIPIOS!$B$4:$F$343,3,0)</f>
        <v>714</v>
      </c>
      <c r="F3736" s="149" t="str">
        <f>+VLOOKUP($A3736,mUNICIPIOS!$B$4:$F$343,4,0)</f>
        <v>Santa Cruz La Laguna</v>
      </c>
      <c r="G3736" s="139" t="str">
        <f t="shared" ref="G3736:K3736" si="3808">+G3698</f>
        <v>01</v>
      </c>
      <c r="H3736" t="str">
        <f t="shared" si="3808"/>
        <v>IPC</v>
      </c>
      <c r="I3736" t="str">
        <f t="shared" si="3808"/>
        <v>Índice de Participación Ciudadana</v>
      </c>
      <c r="J3736" t="str">
        <f t="shared" si="3808"/>
        <v>INDICE</v>
      </c>
      <c r="K3736">
        <f t="shared" si="3808"/>
        <v>0</v>
      </c>
      <c r="L3736" s="150">
        <f>+VLOOKUP($E3736,IPC_2018!$B$8:$T$347,18,0)</f>
        <v>0.06</v>
      </c>
      <c r="M3736" s="142" t="str">
        <f>+VLOOKUP($E3736,IPC_2018!$B$8:$T$347,19,0)</f>
        <v>Bajo</v>
      </c>
    </row>
    <row r="3737" spans="1:13" x14ac:dyDescent="0.3">
      <c r="A3737" s="139">
        <f t="shared" si="3763"/>
        <v>99</v>
      </c>
      <c r="B3737" s="148">
        <f t="shared" si="3765"/>
        <v>7</v>
      </c>
      <c r="D3737" s="149" t="str">
        <f>+VLOOKUP($A3737,mUNICIPIOS!$B$4:$F$343,2,0)</f>
        <v>Sololá</v>
      </c>
      <c r="E3737" s="149">
        <f>+VLOOKUP($A3737,mUNICIPIOS!$B$4:$F$343,3,0)</f>
        <v>714</v>
      </c>
      <c r="F3737" s="149" t="str">
        <f>+VLOOKUP($A3737,mUNICIPIOS!$B$4:$F$343,4,0)</f>
        <v>Santa Cruz La Laguna</v>
      </c>
      <c r="G3737" s="139" t="str">
        <f t="shared" ref="G3737:K3737" si="3809">+G3699</f>
        <v>02</v>
      </c>
      <c r="H3737" t="str">
        <f t="shared" si="3809"/>
        <v>IIC</v>
      </c>
      <c r="I3737" t="str">
        <f t="shared" si="3809"/>
        <v>Índice de Información a la Ciudadanía</v>
      </c>
      <c r="J3737" t="str">
        <f t="shared" si="3809"/>
        <v>02-01</v>
      </c>
      <c r="K3737" t="str">
        <f t="shared" si="3809"/>
        <v>Rendición de cuentas cuatrimestral y anual al Comude enfocadas en resultados.</v>
      </c>
      <c r="L3737" s="150">
        <f>+VLOOKUP($E3737,IIC_2018!$B$8:$Q$347,3,0)</f>
        <v>0</v>
      </c>
      <c r="M3737" s="142" t="str">
        <f>+VLOOKUP($E3737,IIC_2018!$B$8:$Q$347,4,0)</f>
        <v>Bajo</v>
      </c>
    </row>
    <row r="3738" spans="1:13" x14ac:dyDescent="0.3">
      <c r="A3738" s="139">
        <f t="shared" si="3763"/>
        <v>99</v>
      </c>
      <c r="B3738" s="148">
        <f t="shared" si="3765"/>
        <v>8</v>
      </c>
      <c r="D3738" s="149" t="str">
        <f>+VLOOKUP($A3738,mUNICIPIOS!$B$4:$F$343,2,0)</f>
        <v>Sololá</v>
      </c>
      <c r="E3738" s="149">
        <f>+VLOOKUP($A3738,mUNICIPIOS!$B$4:$F$343,3,0)</f>
        <v>714</v>
      </c>
      <c r="F3738" s="149" t="str">
        <f>+VLOOKUP($A3738,mUNICIPIOS!$B$4:$F$343,4,0)</f>
        <v>Santa Cruz La Laguna</v>
      </c>
      <c r="G3738" s="139" t="str">
        <f t="shared" ref="G3738:K3738" si="3810">+G3700</f>
        <v>02</v>
      </c>
      <c r="H3738" t="str">
        <f t="shared" si="3810"/>
        <v>IIC</v>
      </c>
      <c r="I3738" t="str">
        <f t="shared" si="3810"/>
        <v>Índice de Información a la Ciudadanía</v>
      </c>
      <c r="J3738" t="str">
        <f t="shared" si="3810"/>
        <v>02-02</v>
      </c>
      <c r="K3738" t="str">
        <f t="shared" si="3810"/>
        <v>Información presupuestaria y otra información brindada a la ciudadanía disponible en medios locales de comunicación.</v>
      </c>
      <c r="L3738" s="150">
        <f>+VLOOKUP($E3738,IIC_2018!$B$8:$Q$347,6,0)</f>
        <v>0.25</v>
      </c>
      <c r="M3738" s="142" t="str">
        <f>+VLOOKUP($E3738,IIC_2018!$B$8:$Q$347,7,0)</f>
        <v>Medio bajo</v>
      </c>
    </row>
    <row r="3739" spans="1:13" x14ac:dyDescent="0.3">
      <c r="A3739" s="139">
        <f t="shared" si="3763"/>
        <v>99</v>
      </c>
      <c r="B3739" s="148">
        <f t="shared" si="3765"/>
        <v>9</v>
      </c>
      <c r="D3739" s="149" t="str">
        <f>+VLOOKUP($A3739,mUNICIPIOS!$B$4:$F$343,2,0)</f>
        <v>Sololá</v>
      </c>
      <c r="E3739" s="149">
        <f>+VLOOKUP($A3739,mUNICIPIOS!$B$4:$F$343,3,0)</f>
        <v>714</v>
      </c>
      <c r="F3739" s="149" t="str">
        <f>+VLOOKUP($A3739,mUNICIPIOS!$B$4:$F$343,4,0)</f>
        <v>Santa Cruz La Laguna</v>
      </c>
      <c r="G3739" s="139" t="str">
        <f t="shared" ref="G3739:K3739" si="3811">+G3701</f>
        <v>02</v>
      </c>
      <c r="H3739" t="str">
        <f t="shared" si="3811"/>
        <v>IIC</v>
      </c>
      <c r="I3739" t="str">
        <f t="shared" si="3811"/>
        <v>Índice de Información a la Ciudadanía</v>
      </c>
      <c r="J3739" t="str">
        <f t="shared" si="3811"/>
        <v>02-03</v>
      </c>
      <c r="K3739" t="str">
        <f t="shared" si="3811"/>
        <v>Información pública de oficio actualizada y disponible de acuerdo a la LAIP y uso de internet.</v>
      </c>
      <c r="L3739" s="150">
        <f>+VLOOKUP($E3739,IIC_2018!$B$8:$Q$347,9,0)</f>
        <v>0.48</v>
      </c>
      <c r="M3739" s="142" t="str">
        <f>+VLOOKUP($E3739,IIC_2018!$B$8:$Q$347,10,0)</f>
        <v>Medio</v>
      </c>
    </row>
    <row r="3740" spans="1:13" x14ac:dyDescent="0.3">
      <c r="A3740" s="139">
        <f t="shared" si="3763"/>
        <v>99</v>
      </c>
      <c r="B3740" s="148">
        <f t="shared" si="3765"/>
        <v>10</v>
      </c>
      <c r="D3740" s="149" t="str">
        <f>+VLOOKUP($A3740,mUNICIPIOS!$B$4:$F$343,2,0)</f>
        <v>Sololá</v>
      </c>
      <c r="E3740" s="149">
        <f>+VLOOKUP($A3740,mUNICIPIOS!$B$4:$F$343,3,0)</f>
        <v>714</v>
      </c>
      <c r="F3740" s="149" t="str">
        <f>+VLOOKUP($A3740,mUNICIPIOS!$B$4:$F$343,4,0)</f>
        <v>Santa Cruz La Laguna</v>
      </c>
      <c r="G3740" s="139" t="str">
        <f t="shared" ref="G3740:K3740" si="3812">+G3702</f>
        <v>02</v>
      </c>
      <c r="H3740" t="str">
        <f t="shared" si="3812"/>
        <v>IIC</v>
      </c>
      <c r="I3740" t="str">
        <f t="shared" si="3812"/>
        <v>Índice de Información a la Ciudadanía</v>
      </c>
      <c r="J3740" t="str">
        <f t="shared" si="3812"/>
        <v>02-04</v>
      </c>
      <c r="K3740" t="str">
        <f t="shared" si="3812"/>
        <v>Relación del monto contratado por medio de Guate compras con el total del presupuesto de egresos vigente.</v>
      </c>
      <c r="L3740" s="150">
        <f>+VLOOKUP($E3740,IIC_2018!$B$8:$Q$347,12,0)</f>
        <v>0.83843353669741361</v>
      </c>
      <c r="M3740" s="142" t="str">
        <f>+VLOOKUP($E3740,IIC_2018!$B$8:$Q$347,13,0)</f>
        <v>Alto</v>
      </c>
    </row>
    <row r="3741" spans="1:13" x14ac:dyDescent="0.3">
      <c r="A3741" s="139">
        <f t="shared" si="3763"/>
        <v>99</v>
      </c>
      <c r="B3741" s="148">
        <f t="shared" si="3765"/>
        <v>11</v>
      </c>
      <c r="D3741" s="149" t="str">
        <f>+VLOOKUP($A3741,mUNICIPIOS!$B$4:$F$343,2,0)</f>
        <v>Sololá</v>
      </c>
      <c r="E3741" s="149">
        <f>+VLOOKUP($A3741,mUNICIPIOS!$B$4:$F$343,3,0)</f>
        <v>714</v>
      </c>
      <c r="F3741" s="149" t="str">
        <f>+VLOOKUP($A3741,mUNICIPIOS!$B$4:$F$343,4,0)</f>
        <v>Santa Cruz La Laguna</v>
      </c>
      <c r="G3741" s="139" t="str">
        <f t="shared" ref="G3741:K3741" si="3813">+G3703</f>
        <v>02</v>
      </c>
      <c r="H3741" t="str">
        <f t="shared" si="3813"/>
        <v>IIC</v>
      </c>
      <c r="I3741" t="str">
        <f t="shared" si="3813"/>
        <v>Índice de Información a la Ciudadanía</v>
      </c>
      <c r="J3741" t="str">
        <f t="shared" si="3813"/>
        <v>INDICE</v>
      </c>
      <c r="K3741">
        <f t="shared" si="3813"/>
        <v>0</v>
      </c>
      <c r="L3741" s="150">
        <f>+VLOOKUP($E3741,IIC_2018!$B$8:$Q$347,15,0)</f>
        <v>0.3921083841743534</v>
      </c>
      <c r="M3741" s="142" t="str">
        <f>+VLOOKUP($E3741,IIC_2018!$B$8:$Q$347,16,0)</f>
        <v>Medio bajo</v>
      </c>
    </row>
    <row r="3742" spans="1:13" x14ac:dyDescent="0.3">
      <c r="A3742" s="139">
        <f t="shared" si="3763"/>
        <v>99</v>
      </c>
      <c r="B3742" s="148">
        <f t="shared" si="3765"/>
        <v>12</v>
      </c>
      <c r="D3742" s="149" t="str">
        <f>+VLOOKUP($A3742,mUNICIPIOS!$B$4:$F$343,2,0)</f>
        <v>Sololá</v>
      </c>
      <c r="E3742" s="149">
        <f>+VLOOKUP($A3742,mUNICIPIOS!$B$4:$F$343,3,0)</f>
        <v>714</v>
      </c>
      <c r="F3742" s="149" t="str">
        <f>+VLOOKUP($A3742,mUNICIPIOS!$B$4:$F$343,4,0)</f>
        <v>Santa Cruz La Laguna</v>
      </c>
      <c r="G3742" s="139" t="str">
        <f t="shared" ref="G3742:K3742" si="3814">+G3704</f>
        <v>03</v>
      </c>
      <c r="H3742" t="str">
        <f t="shared" si="3814"/>
        <v>ISP</v>
      </c>
      <c r="I3742" t="str">
        <f t="shared" si="3814"/>
        <v>Índice de Servicios Públicos</v>
      </c>
      <c r="J3742" t="str">
        <f t="shared" si="3814"/>
        <v>03-01</v>
      </c>
      <c r="K3742" t="str">
        <f t="shared" si="3814"/>
        <v>Cobertura del servicio público de agua</v>
      </c>
      <c r="L3742" s="150">
        <f>+VLOOKUP($E3742,ISP_2018!$B$8:$T$347,3,0)</f>
        <v>0</v>
      </c>
      <c r="M3742" s="142" t="str">
        <f>+VLOOKUP($E3742,ISP_2018!$B$8:$T$347,4,0)</f>
        <v>Bajo</v>
      </c>
    </row>
    <row r="3743" spans="1:13" x14ac:dyDescent="0.3">
      <c r="A3743" s="139">
        <f t="shared" si="3763"/>
        <v>99</v>
      </c>
      <c r="B3743" s="148">
        <f t="shared" si="3765"/>
        <v>13</v>
      </c>
      <c r="D3743" s="149" t="str">
        <f>+VLOOKUP($A3743,mUNICIPIOS!$B$4:$F$343,2,0)</f>
        <v>Sololá</v>
      </c>
      <c r="E3743" s="149">
        <f>+VLOOKUP($A3743,mUNICIPIOS!$B$4:$F$343,3,0)</f>
        <v>714</v>
      </c>
      <c r="F3743" s="149" t="str">
        <f>+VLOOKUP($A3743,mUNICIPIOS!$B$4:$F$343,4,0)</f>
        <v>Santa Cruz La Laguna</v>
      </c>
      <c r="G3743" s="139" t="str">
        <f t="shared" ref="G3743:K3743" si="3815">+G3705</f>
        <v>03</v>
      </c>
      <c r="H3743" t="str">
        <f t="shared" si="3815"/>
        <v>ISP</v>
      </c>
      <c r="I3743" t="str">
        <f t="shared" si="3815"/>
        <v>Índice de Servicios Públicos</v>
      </c>
      <c r="J3743" t="str">
        <f t="shared" si="3815"/>
        <v>03-02</v>
      </c>
      <c r="K3743" t="str">
        <f t="shared" si="3815"/>
        <v>Control de la calidad del servicio público de agua</v>
      </c>
      <c r="L3743" s="150">
        <f>+VLOOKUP($E3743,ISP_2018!$B$8:$T$347,6,0)</f>
        <v>0</v>
      </c>
      <c r="M3743" s="142" t="str">
        <f>+VLOOKUP($E3743,ISP_2018!$B$8:$T$347,7,0)</f>
        <v>Bajo</v>
      </c>
    </row>
    <row r="3744" spans="1:13" x14ac:dyDescent="0.3">
      <c r="A3744" s="139">
        <f t="shared" si="3763"/>
        <v>99</v>
      </c>
      <c r="B3744" s="148">
        <f t="shared" si="3765"/>
        <v>14</v>
      </c>
      <c r="D3744" s="149" t="str">
        <f>+VLOOKUP($A3744,mUNICIPIOS!$B$4:$F$343,2,0)</f>
        <v>Sololá</v>
      </c>
      <c r="E3744" s="149">
        <f>+VLOOKUP($A3744,mUNICIPIOS!$B$4:$F$343,3,0)</f>
        <v>714</v>
      </c>
      <c r="F3744" s="149" t="str">
        <f>+VLOOKUP($A3744,mUNICIPIOS!$B$4:$F$343,4,0)</f>
        <v>Santa Cruz La Laguna</v>
      </c>
      <c r="G3744" s="139" t="str">
        <f t="shared" ref="G3744:K3744" si="3816">+G3706</f>
        <v>03</v>
      </c>
      <c r="H3744" t="str">
        <f t="shared" si="3816"/>
        <v>ISP</v>
      </c>
      <c r="I3744" t="str">
        <f t="shared" si="3816"/>
        <v>Índice de Servicios Públicos</v>
      </c>
      <c r="J3744" t="str">
        <f t="shared" si="3816"/>
        <v>03-03</v>
      </c>
      <c r="K3744" t="str">
        <f t="shared" si="3816"/>
        <v>Disposición  y tratamiento  de aguas residuales</v>
      </c>
      <c r="L3744" s="150">
        <f>+VLOOKUP($E3744,ISP_2018!$B$8:$T$347,9,0)</f>
        <v>0</v>
      </c>
      <c r="M3744" s="142" t="str">
        <f>+VLOOKUP($E3744,ISP_2018!$B$8:$T$347,10,0)</f>
        <v>Bajo</v>
      </c>
    </row>
    <row r="3745" spans="1:13" x14ac:dyDescent="0.3">
      <c r="A3745" s="139">
        <f t="shared" si="3763"/>
        <v>99</v>
      </c>
      <c r="B3745" s="148">
        <f t="shared" si="3765"/>
        <v>15</v>
      </c>
      <c r="D3745" s="149" t="str">
        <f>+VLOOKUP($A3745,mUNICIPIOS!$B$4:$F$343,2,0)</f>
        <v>Sololá</v>
      </c>
      <c r="E3745" s="149">
        <f>+VLOOKUP($A3745,mUNICIPIOS!$B$4:$F$343,3,0)</f>
        <v>714</v>
      </c>
      <c r="F3745" s="149" t="str">
        <f>+VLOOKUP($A3745,mUNICIPIOS!$B$4:$F$343,4,0)</f>
        <v>Santa Cruz La Laguna</v>
      </c>
      <c r="G3745" s="139" t="str">
        <f t="shared" ref="G3745:K3745" si="3817">+G3707</f>
        <v>03</v>
      </c>
      <c r="H3745" t="str">
        <f t="shared" si="3817"/>
        <v>ISP</v>
      </c>
      <c r="I3745" t="str">
        <f t="shared" si="3817"/>
        <v>Índice de Servicios Públicos</v>
      </c>
      <c r="J3745" t="str">
        <f t="shared" si="3817"/>
        <v>03-04</v>
      </c>
      <c r="K3745" t="str">
        <f t="shared" si="3817"/>
        <v>Gestión y manejo de los residuos y desechos sólidos</v>
      </c>
      <c r="L3745" s="150">
        <f>+VLOOKUP($E3745,ISP_2018!$B$8:$T$347,12,0)</f>
        <v>0</v>
      </c>
      <c r="M3745" s="142" t="str">
        <f>+VLOOKUP($E3745,ISP_2018!$B$8:$T$347,13,0)</f>
        <v>Bajo</v>
      </c>
    </row>
    <row r="3746" spans="1:13" x14ac:dyDescent="0.3">
      <c r="A3746" s="139">
        <f t="shared" si="3763"/>
        <v>99</v>
      </c>
      <c r="B3746" s="148">
        <f t="shared" si="3765"/>
        <v>16</v>
      </c>
      <c r="D3746" s="149" t="str">
        <f>+VLOOKUP($A3746,mUNICIPIOS!$B$4:$F$343,2,0)</f>
        <v>Sololá</v>
      </c>
      <c r="E3746" s="149">
        <f>+VLOOKUP($A3746,mUNICIPIOS!$B$4:$F$343,3,0)</f>
        <v>714</v>
      </c>
      <c r="F3746" s="149" t="str">
        <f>+VLOOKUP($A3746,mUNICIPIOS!$B$4:$F$343,4,0)</f>
        <v>Santa Cruz La Laguna</v>
      </c>
      <c r="G3746" s="139" t="str">
        <f t="shared" ref="G3746:K3746" si="3818">+G3708</f>
        <v>03</v>
      </c>
      <c r="H3746" t="str">
        <f t="shared" si="3818"/>
        <v>ISP</v>
      </c>
      <c r="I3746" t="str">
        <f t="shared" si="3818"/>
        <v>Índice de Servicios Públicos</v>
      </c>
      <c r="J3746" t="str">
        <f t="shared" si="3818"/>
        <v>03-05</v>
      </c>
      <c r="K3746" t="str">
        <f t="shared" si="3818"/>
        <v>Gestión de servicios públicos municipales</v>
      </c>
      <c r="L3746" s="150">
        <f>+VLOOKUP($E3746,ISP_2018!$B$8:$T$347,15,0)</f>
        <v>0</v>
      </c>
      <c r="M3746" s="142" t="str">
        <f>+VLOOKUP($E3746,ISP_2018!$B$8:$T$347,16,0)</f>
        <v>Bajo</v>
      </c>
    </row>
    <row r="3747" spans="1:13" x14ac:dyDescent="0.3">
      <c r="A3747" s="139">
        <f t="shared" si="3763"/>
        <v>99</v>
      </c>
      <c r="B3747" s="148">
        <f t="shared" si="3765"/>
        <v>17</v>
      </c>
      <c r="D3747" s="149" t="str">
        <f>+VLOOKUP($A3747,mUNICIPIOS!$B$4:$F$343,2,0)</f>
        <v>Sololá</v>
      </c>
      <c r="E3747" s="149">
        <f>+VLOOKUP($A3747,mUNICIPIOS!$B$4:$F$343,3,0)</f>
        <v>714</v>
      </c>
      <c r="F3747" s="149" t="str">
        <f>+VLOOKUP($A3747,mUNICIPIOS!$B$4:$F$343,4,0)</f>
        <v>Santa Cruz La Laguna</v>
      </c>
      <c r="G3747" s="139" t="str">
        <f t="shared" ref="G3747:K3747" si="3819">+G3709</f>
        <v>03</v>
      </c>
      <c r="H3747" t="str">
        <f t="shared" si="3819"/>
        <v>ISP</v>
      </c>
      <c r="I3747" t="str">
        <f t="shared" si="3819"/>
        <v>Índice de Servicios Públicos</v>
      </c>
      <c r="J3747" t="str">
        <f t="shared" si="3819"/>
        <v>INDICE</v>
      </c>
      <c r="K3747">
        <f t="shared" si="3819"/>
        <v>0</v>
      </c>
      <c r="L3747" s="150">
        <f>+VLOOKUP($E3747,ISP_2018!$B$8:$T$347,18,0)</f>
        <v>0</v>
      </c>
      <c r="M3747" s="142" t="str">
        <f>+VLOOKUP($E3747,ISP_2018!$B$8:$T$347,19,0)</f>
        <v>Bajo</v>
      </c>
    </row>
    <row r="3748" spans="1:13" x14ac:dyDescent="0.3">
      <c r="A3748" s="139">
        <f t="shared" si="3763"/>
        <v>99</v>
      </c>
      <c r="B3748" s="148">
        <f t="shared" si="3765"/>
        <v>18</v>
      </c>
      <c r="D3748" s="149" t="str">
        <f>+VLOOKUP($A3748,mUNICIPIOS!$B$4:$F$343,2,0)</f>
        <v>Sololá</v>
      </c>
      <c r="E3748" s="149">
        <f>+VLOOKUP($A3748,mUNICIPIOS!$B$4:$F$343,3,0)</f>
        <v>714</v>
      </c>
      <c r="F3748" s="149" t="str">
        <f>+VLOOKUP($A3748,mUNICIPIOS!$B$4:$F$343,4,0)</f>
        <v>Santa Cruz La Laguna</v>
      </c>
      <c r="G3748" s="139" t="str">
        <f t="shared" ref="G3748:K3748" si="3820">+G3710</f>
        <v>04</v>
      </c>
      <c r="H3748" t="str">
        <f t="shared" si="3820"/>
        <v>IGA</v>
      </c>
      <c r="I3748" t="str">
        <f t="shared" si="3820"/>
        <v>Índice de Gestión Administrativa</v>
      </c>
      <c r="J3748" t="str">
        <f t="shared" si="3820"/>
        <v>04-01</v>
      </c>
      <c r="K3748" t="str">
        <f t="shared" si="3820"/>
        <v>Existencia de elementos de atención municipal orientada al vecino</v>
      </c>
      <c r="L3748" s="150">
        <f>+VLOOKUP($E3748,IGA_2018!$B$8:$N$347,3,0)</f>
        <v>0</v>
      </c>
      <c r="M3748" s="142" t="str">
        <f>+VLOOKUP($E3748,IGA_2018!$B$8:$N$347,4,0)</f>
        <v>Bajo</v>
      </c>
    </row>
    <row r="3749" spans="1:13" x14ac:dyDescent="0.3">
      <c r="A3749" s="139">
        <f t="shared" si="3763"/>
        <v>99</v>
      </c>
      <c r="B3749" s="148">
        <f t="shared" si="3765"/>
        <v>19</v>
      </c>
      <c r="D3749" s="149" t="str">
        <f>+VLOOKUP($A3749,mUNICIPIOS!$B$4:$F$343,2,0)</f>
        <v>Sololá</v>
      </c>
      <c r="E3749" s="149">
        <f>+VLOOKUP($A3749,mUNICIPIOS!$B$4:$F$343,3,0)</f>
        <v>714</v>
      </c>
      <c r="F3749" s="149" t="str">
        <f>+VLOOKUP($A3749,mUNICIPIOS!$B$4:$F$343,4,0)</f>
        <v>Santa Cruz La Laguna</v>
      </c>
      <c r="G3749" s="139" t="str">
        <f t="shared" ref="G3749:K3749" si="3821">+G3711</f>
        <v>04</v>
      </c>
      <c r="H3749" t="str">
        <f t="shared" si="3821"/>
        <v>IGA</v>
      </c>
      <c r="I3749" t="str">
        <f t="shared" si="3821"/>
        <v>Índice de Gestión Administrativa</v>
      </c>
      <c r="J3749" t="str">
        <f t="shared" si="3821"/>
        <v>04-02</v>
      </c>
      <c r="K3749" t="str">
        <f t="shared" si="3821"/>
        <v>Gestión del recurso humano.</v>
      </c>
      <c r="L3749" s="150">
        <f>+VLOOKUP($E3749,IGA_2018!$B$8:$N$347,6,0)</f>
        <v>0</v>
      </c>
      <c r="M3749" s="142" t="str">
        <f>+VLOOKUP($E3749,IGA_2018!$B$8:$N$347,7,0)</f>
        <v>Bajo</v>
      </c>
    </row>
    <row r="3750" spans="1:13" x14ac:dyDescent="0.3">
      <c r="A3750" s="139">
        <f t="shared" si="3763"/>
        <v>99</v>
      </c>
      <c r="B3750" s="148">
        <f t="shared" si="3765"/>
        <v>20</v>
      </c>
      <c r="D3750" s="149" t="str">
        <f>+VLOOKUP($A3750,mUNICIPIOS!$B$4:$F$343,2,0)</f>
        <v>Sololá</v>
      </c>
      <c r="E3750" s="149">
        <f>+VLOOKUP($A3750,mUNICIPIOS!$B$4:$F$343,3,0)</f>
        <v>714</v>
      </c>
      <c r="F3750" s="149" t="str">
        <f>+VLOOKUP($A3750,mUNICIPIOS!$B$4:$F$343,4,0)</f>
        <v>Santa Cruz La Laguna</v>
      </c>
      <c r="G3750" s="139" t="str">
        <f t="shared" ref="G3750:K3750" si="3822">+G3712</f>
        <v>04</v>
      </c>
      <c r="H3750" t="str">
        <f t="shared" si="3822"/>
        <v>IGA</v>
      </c>
      <c r="I3750" t="str">
        <f t="shared" si="3822"/>
        <v>Índice de Gestión Administrativa</v>
      </c>
      <c r="J3750" t="str">
        <f t="shared" si="3822"/>
        <v>04-03</v>
      </c>
      <c r="K3750" t="str">
        <f t="shared" si="3822"/>
        <v>Existencia de oficinas municipales con instrumentos de gestión.</v>
      </c>
      <c r="L3750" s="150">
        <f>+VLOOKUP($E3750,IGA_2018!$B$8:$N$347,9,0)</f>
        <v>2.6785714285714284E-2</v>
      </c>
      <c r="M3750" s="142" t="str">
        <f>+VLOOKUP($E3750,IGA_2018!$B$8:$N$347,10,0)</f>
        <v>Bajo</v>
      </c>
    </row>
    <row r="3751" spans="1:13" x14ac:dyDescent="0.3">
      <c r="A3751" s="139">
        <f t="shared" si="3763"/>
        <v>99</v>
      </c>
      <c r="B3751" s="148">
        <f t="shared" si="3765"/>
        <v>21</v>
      </c>
      <c r="D3751" s="149" t="str">
        <f>+VLOOKUP($A3751,mUNICIPIOS!$B$4:$F$343,2,0)</f>
        <v>Sololá</v>
      </c>
      <c r="E3751" s="149">
        <f>+VLOOKUP($A3751,mUNICIPIOS!$B$4:$F$343,3,0)</f>
        <v>714</v>
      </c>
      <c r="F3751" s="149" t="str">
        <f>+VLOOKUP($A3751,mUNICIPIOS!$B$4:$F$343,4,0)</f>
        <v>Santa Cruz La Laguna</v>
      </c>
      <c r="G3751" s="139" t="str">
        <f t="shared" ref="G3751:K3751" si="3823">+G3713</f>
        <v>04</v>
      </c>
      <c r="H3751" t="str">
        <f t="shared" si="3823"/>
        <v>IGA</v>
      </c>
      <c r="I3751" t="str">
        <f t="shared" si="3823"/>
        <v>Índice de Gestión Administrativa</v>
      </c>
      <c r="J3751" t="str">
        <f t="shared" si="3823"/>
        <v>INDICE</v>
      </c>
      <c r="K3751">
        <f t="shared" si="3823"/>
        <v>0</v>
      </c>
      <c r="L3751" s="150">
        <f>+VLOOKUP($E3751,IGA_2018!$B$8:$N$347,12,0)</f>
        <v>9.3749999999999997E-3</v>
      </c>
      <c r="M3751" s="142" t="str">
        <f>+VLOOKUP($E3751,IGA_2018!$B$8:$N$347,13,0)</f>
        <v>Bajo</v>
      </c>
    </row>
    <row r="3752" spans="1:13" x14ac:dyDescent="0.3">
      <c r="A3752" s="139">
        <f t="shared" si="3763"/>
        <v>99</v>
      </c>
      <c r="B3752" s="148">
        <f t="shared" si="3765"/>
        <v>22</v>
      </c>
      <c r="D3752" s="149" t="str">
        <f>+VLOOKUP($A3752,mUNICIPIOS!$B$4:$F$343,2,0)</f>
        <v>Sololá</v>
      </c>
      <c r="E3752" s="149">
        <f>+VLOOKUP($A3752,mUNICIPIOS!$B$4:$F$343,3,0)</f>
        <v>714</v>
      </c>
      <c r="F3752" s="149" t="str">
        <f>+VLOOKUP($A3752,mUNICIPIOS!$B$4:$F$343,4,0)</f>
        <v>Santa Cruz La Laguna</v>
      </c>
      <c r="G3752" s="139" t="str">
        <f t="shared" ref="G3752:K3752" si="3824">+G3714</f>
        <v>05</v>
      </c>
      <c r="H3752" t="str">
        <f t="shared" si="3824"/>
        <v>IGF</v>
      </c>
      <c r="I3752" t="str">
        <f t="shared" si="3824"/>
        <v>Índice de Gestión Financiera</v>
      </c>
      <c r="J3752" t="str">
        <f t="shared" si="3824"/>
        <v>05-01</v>
      </c>
      <c r="K3752" t="str">
        <f t="shared" si="3824"/>
        <v>Autonomía financiera municipal</v>
      </c>
      <c r="L3752" s="150">
        <f>+VLOOKUP($E3752,IGF_2018!$B$8:$Z$347,3,0)</f>
        <v>7.4946435115702439E-2</v>
      </c>
      <c r="M3752" s="142" t="str">
        <f>+VLOOKUP($E3752,IGF_2018!$B$8:$Z$347,4,0)</f>
        <v>Bajo</v>
      </c>
    </row>
    <row r="3753" spans="1:13" x14ac:dyDescent="0.3">
      <c r="A3753" s="139">
        <f t="shared" si="3763"/>
        <v>99</v>
      </c>
      <c r="B3753" s="148">
        <f t="shared" si="3765"/>
        <v>23</v>
      </c>
      <c r="D3753" s="149" t="str">
        <f>+VLOOKUP($A3753,mUNICIPIOS!$B$4:$F$343,2,0)</f>
        <v>Sololá</v>
      </c>
      <c r="E3753" s="149">
        <f>+VLOOKUP($A3753,mUNICIPIOS!$B$4:$F$343,3,0)</f>
        <v>714</v>
      </c>
      <c r="F3753" s="149" t="str">
        <f>+VLOOKUP($A3753,mUNICIPIOS!$B$4:$F$343,4,0)</f>
        <v>Santa Cruz La Laguna</v>
      </c>
      <c r="G3753" s="139" t="str">
        <f t="shared" ref="G3753:K3753" si="3825">+G3715</f>
        <v>05</v>
      </c>
      <c r="H3753" t="str">
        <f t="shared" si="3825"/>
        <v>IGF</v>
      </c>
      <c r="I3753" t="str">
        <f t="shared" si="3825"/>
        <v>Índice de Gestión Financiera</v>
      </c>
      <c r="J3753" t="str">
        <f t="shared" si="3825"/>
        <v>05-02</v>
      </c>
      <c r="K3753" t="str">
        <f t="shared" si="3825"/>
        <v xml:space="preserve">Ingresos propios por habitante -sin regalías- </v>
      </c>
      <c r="L3753" s="150">
        <f>+VLOOKUP($E3753,IGF_2018!$B$8:$Z$347,6,0)</f>
        <v>9.1827698746218364E-2</v>
      </c>
      <c r="M3753" s="142" t="str">
        <f>+VLOOKUP($E3753,IGF_2018!$B$8:$Z$347,7,0)</f>
        <v>Bajo</v>
      </c>
    </row>
    <row r="3754" spans="1:13" x14ac:dyDescent="0.3">
      <c r="A3754" s="139">
        <f t="shared" si="3763"/>
        <v>99</v>
      </c>
      <c r="B3754" s="148">
        <f t="shared" si="3765"/>
        <v>24</v>
      </c>
      <c r="D3754" s="149" t="str">
        <f>+VLOOKUP($A3754,mUNICIPIOS!$B$4:$F$343,2,0)</f>
        <v>Sololá</v>
      </c>
      <c r="E3754" s="149">
        <f>+VLOOKUP($A3754,mUNICIPIOS!$B$4:$F$343,3,0)</f>
        <v>714</v>
      </c>
      <c r="F3754" s="149" t="str">
        <f>+VLOOKUP($A3754,mUNICIPIOS!$B$4:$F$343,4,0)</f>
        <v>Santa Cruz La Laguna</v>
      </c>
      <c r="G3754" s="139" t="str">
        <f t="shared" ref="G3754:K3754" si="3826">+G3716</f>
        <v>05</v>
      </c>
      <c r="H3754" t="str">
        <f t="shared" si="3826"/>
        <v>IGF</v>
      </c>
      <c r="I3754" t="str">
        <f t="shared" si="3826"/>
        <v>Índice de Gestión Financiera</v>
      </c>
      <c r="J3754" t="str">
        <f t="shared" si="3826"/>
        <v>05-03</v>
      </c>
      <c r="K3754" t="str">
        <f t="shared" si="3826"/>
        <v>Ingresos del IUSI en relación a los ingresos propios -sin regalías-</v>
      </c>
      <c r="L3754" s="150">
        <f>+VLOOKUP($E3754,IGF_2018!$B$8:$Z$347,9,0)</f>
        <v>0.36527207970887315</v>
      </c>
      <c r="M3754" s="142" t="str">
        <f>+VLOOKUP($E3754,IGF_2018!$B$8:$Z$347,10,0)</f>
        <v>Medio bajo</v>
      </c>
    </row>
    <row r="3755" spans="1:13" x14ac:dyDescent="0.3">
      <c r="A3755" s="139">
        <f t="shared" si="3763"/>
        <v>99</v>
      </c>
      <c r="B3755" s="148">
        <f t="shared" si="3765"/>
        <v>25</v>
      </c>
      <c r="D3755" s="149" t="str">
        <f>+VLOOKUP($A3755,mUNICIPIOS!$B$4:$F$343,2,0)</f>
        <v>Sololá</v>
      </c>
      <c r="E3755" s="149">
        <f>+VLOOKUP($A3755,mUNICIPIOS!$B$4:$F$343,3,0)</f>
        <v>714</v>
      </c>
      <c r="F3755" s="149" t="str">
        <f>+VLOOKUP($A3755,mUNICIPIOS!$B$4:$F$343,4,0)</f>
        <v>Santa Cruz La Laguna</v>
      </c>
      <c r="G3755" s="139" t="str">
        <f t="shared" ref="G3755:K3755" si="3827">+G3717</f>
        <v>05</v>
      </c>
      <c r="H3755" t="str">
        <f t="shared" si="3827"/>
        <v>IGF</v>
      </c>
      <c r="I3755" t="str">
        <f t="shared" si="3827"/>
        <v>Índice de Gestión Financiera</v>
      </c>
      <c r="J3755" t="str">
        <f t="shared" si="3827"/>
        <v>05-04</v>
      </c>
      <c r="K3755" t="str">
        <f t="shared" si="3827"/>
        <v>Inversión anual en capital fijo por habitante</v>
      </c>
      <c r="L3755" s="150">
        <f>+VLOOKUP($E3755,IGF_2018!$B$8:$Z$347,12,0)</f>
        <v>0.2783858814577912</v>
      </c>
      <c r="M3755" s="142" t="str">
        <f>+VLOOKUP($E3755,IGF_2018!$B$8:$Z$347,13,0)</f>
        <v>Medio bajo</v>
      </c>
    </row>
    <row r="3756" spans="1:13" x14ac:dyDescent="0.3">
      <c r="A3756" s="139">
        <f t="shared" si="3763"/>
        <v>99</v>
      </c>
      <c r="B3756" s="148">
        <f t="shared" si="3765"/>
        <v>26</v>
      </c>
      <c r="D3756" s="149" t="str">
        <f>+VLOOKUP($A3756,mUNICIPIOS!$B$4:$F$343,2,0)</f>
        <v>Sololá</v>
      </c>
      <c r="E3756" s="149">
        <f>+VLOOKUP($A3756,mUNICIPIOS!$B$4:$F$343,3,0)</f>
        <v>714</v>
      </c>
      <c r="F3756" s="149" t="str">
        <f>+VLOOKUP($A3756,mUNICIPIOS!$B$4:$F$343,4,0)</f>
        <v>Santa Cruz La Laguna</v>
      </c>
      <c r="G3756" s="139" t="str">
        <f t="shared" ref="G3756:K3756" si="3828">+G3718</f>
        <v>05</v>
      </c>
      <c r="H3756" t="str">
        <f t="shared" si="3828"/>
        <v>IGF</v>
      </c>
      <c r="I3756" t="str">
        <f t="shared" si="3828"/>
        <v>Índice de Gestión Financiera</v>
      </c>
      <c r="J3756" t="str">
        <f t="shared" si="3828"/>
        <v>05-05</v>
      </c>
      <c r="K3756" t="str">
        <f t="shared" si="3828"/>
        <v>Inversión anual en capital fijo con recursos percibidos por ingresos propios</v>
      </c>
      <c r="L3756" s="150">
        <f>+VLOOKUP($E3756,IGF_2018!$B$8:$Z$347,15,0)</f>
        <v>7.0380072891224596E-2</v>
      </c>
      <c r="M3756" s="142" t="str">
        <f>+VLOOKUP($E3756,IGF_2018!$B$8:$Z$347,16,0)</f>
        <v>Bajo</v>
      </c>
    </row>
    <row r="3757" spans="1:13" x14ac:dyDescent="0.3">
      <c r="A3757" s="139">
        <f t="shared" ref="A3757:A3820" si="3829">+IF(B3756=38,A3756+1,A3756)</f>
        <v>99</v>
      </c>
      <c r="B3757" s="148">
        <f t="shared" si="3765"/>
        <v>27</v>
      </c>
      <c r="D3757" s="149" t="str">
        <f>+VLOOKUP($A3757,mUNICIPIOS!$B$4:$F$343,2,0)</f>
        <v>Sololá</v>
      </c>
      <c r="E3757" s="149">
        <f>+VLOOKUP($A3757,mUNICIPIOS!$B$4:$F$343,3,0)</f>
        <v>714</v>
      </c>
      <c r="F3757" s="149" t="str">
        <f>+VLOOKUP($A3757,mUNICIPIOS!$B$4:$F$343,4,0)</f>
        <v>Santa Cruz La Laguna</v>
      </c>
      <c r="G3757" s="139" t="str">
        <f t="shared" ref="G3757:K3757" si="3830">+G3719</f>
        <v>05</v>
      </c>
      <c r="H3757" t="str">
        <f t="shared" si="3830"/>
        <v>IGF</v>
      </c>
      <c r="I3757" t="str">
        <f t="shared" si="3830"/>
        <v>Índice de Gestión Financiera</v>
      </c>
      <c r="J3757" t="str">
        <f t="shared" si="3830"/>
        <v>05-06</v>
      </c>
      <c r="K3757" t="str">
        <f t="shared" si="3830"/>
        <v xml:space="preserve">Inversión anual en capital fijo con recursos percibidos por transferencias del Gobierno Central </v>
      </c>
      <c r="L3757" s="150">
        <f>+VLOOKUP($E3757,IGF_2018!$B$8:$Z$347,18,0)</f>
        <v>0.5808671746156443</v>
      </c>
      <c r="M3757" s="142" t="str">
        <f>+VLOOKUP($E3757,IGF_2018!$B$8:$Z$347,19,0)</f>
        <v>Medio</v>
      </c>
    </row>
    <row r="3758" spans="1:13" x14ac:dyDescent="0.3">
      <c r="A3758" s="139">
        <f t="shared" si="3829"/>
        <v>99</v>
      </c>
      <c r="B3758" s="148">
        <f t="shared" ref="B3758:B3821" si="3831">+B3720</f>
        <v>28</v>
      </c>
      <c r="D3758" s="149" t="str">
        <f>+VLOOKUP($A3758,mUNICIPIOS!$B$4:$F$343,2,0)</f>
        <v>Sololá</v>
      </c>
      <c r="E3758" s="149">
        <f>+VLOOKUP($A3758,mUNICIPIOS!$B$4:$F$343,3,0)</f>
        <v>714</v>
      </c>
      <c r="F3758" s="149" t="str">
        <f>+VLOOKUP($A3758,mUNICIPIOS!$B$4:$F$343,4,0)</f>
        <v>Santa Cruz La Laguna</v>
      </c>
      <c r="G3758" s="139" t="str">
        <f t="shared" ref="G3758:K3758" si="3832">+G3720</f>
        <v>05</v>
      </c>
      <c r="H3758" t="str">
        <f t="shared" si="3832"/>
        <v>IGF</v>
      </c>
      <c r="I3758" t="str">
        <f t="shared" si="3832"/>
        <v>Índice de Gestión Financiera</v>
      </c>
      <c r="J3758" t="str">
        <f t="shared" si="3832"/>
        <v>05-07</v>
      </c>
      <c r="K3758" t="str">
        <f t="shared" si="3832"/>
        <v>Financiamiento por endeudamiento municipal</v>
      </c>
      <c r="L3758" s="150">
        <f>+VLOOKUP($E3758,IGF_2018!$B$8:$Z$347,21,0)</f>
        <v>1</v>
      </c>
      <c r="M3758" s="142" t="str">
        <f>+VLOOKUP($E3758,IGF_2018!$B$8:$Z$347,22,0)</f>
        <v>Alto</v>
      </c>
    </row>
    <row r="3759" spans="1:13" x14ac:dyDescent="0.3">
      <c r="A3759" s="139">
        <f t="shared" si="3829"/>
        <v>99</v>
      </c>
      <c r="B3759" s="148">
        <f t="shared" si="3831"/>
        <v>29</v>
      </c>
      <c r="D3759" s="149" t="str">
        <f>+VLOOKUP($A3759,mUNICIPIOS!$B$4:$F$343,2,0)</f>
        <v>Sololá</v>
      </c>
      <c r="E3759" s="149">
        <f>+VLOOKUP($A3759,mUNICIPIOS!$B$4:$F$343,3,0)</f>
        <v>714</v>
      </c>
      <c r="F3759" s="149" t="str">
        <f>+VLOOKUP($A3759,mUNICIPIOS!$B$4:$F$343,4,0)</f>
        <v>Santa Cruz La Laguna</v>
      </c>
      <c r="G3759" s="139" t="str">
        <f t="shared" ref="G3759:K3759" si="3833">+G3721</f>
        <v>05</v>
      </c>
      <c r="H3759" t="str">
        <f t="shared" si="3833"/>
        <v>IGF</v>
      </c>
      <c r="I3759" t="str">
        <f t="shared" si="3833"/>
        <v>Índice de Gestión Financiera</v>
      </c>
      <c r="J3759" t="str">
        <f t="shared" si="3833"/>
        <v>INDICE</v>
      </c>
      <c r="K3759">
        <f t="shared" si="3833"/>
        <v>0</v>
      </c>
      <c r="L3759" s="150">
        <f>+VLOOKUP($E3759,IGF_2018!$B$8:$Z$347,24,0)</f>
        <v>0.36284534763973753</v>
      </c>
      <c r="M3759" s="142" t="str">
        <f>+VLOOKUP($E3759,IGF_2018!$B$8:$Z$347,25,0)</f>
        <v>Medio bajo</v>
      </c>
    </row>
    <row r="3760" spans="1:13" x14ac:dyDescent="0.3">
      <c r="A3760" s="139">
        <f t="shared" si="3829"/>
        <v>99</v>
      </c>
      <c r="B3760" s="148">
        <f t="shared" si="3831"/>
        <v>30</v>
      </c>
      <c r="D3760" s="149" t="str">
        <f>+VLOOKUP($A3760,mUNICIPIOS!$B$4:$F$343,2,0)</f>
        <v>Sololá</v>
      </c>
      <c r="E3760" s="149">
        <f>+VLOOKUP($A3760,mUNICIPIOS!$B$4:$F$343,3,0)</f>
        <v>714</v>
      </c>
      <c r="F3760" s="149" t="str">
        <f>+VLOOKUP($A3760,mUNICIPIOS!$B$4:$F$343,4,0)</f>
        <v>Santa Cruz La Laguna</v>
      </c>
      <c r="G3760" s="139" t="str">
        <f t="shared" ref="G3760:K3760" si="3834">+G3722</f>
        <v>06</v>
      </c>
      <c r="H3760" t="str">
        <f t="shared" si="3834"/>
        <v>IGE</v>
      </c>
      <c r="I3760" t="str">
        <f t="shared" si="3834"/>
        <v>Índice de Gestión Estratégica</v>
      </c>
      <c r="J3760" t="str">
        <f t="shared" si="3834"/>
        <v>06-01</v>
      </c>
      <c r="K3760" t="str">
        <f t="shared" si="3834"/>
        <v>Ejecución del Plan Operativo Anual  (POA)</v>
      </c>
      <c r="L3760" s="150">
        <f>+VLOOKUP($E3760,IGE_2018!$B$8:$Z$347,3,0)</f>
        <v>0</v>
      </c>
      <c r="M3760" s="142" t="str">
        <f>+VLOOKUP($E3760,IGE_2018!$B$8:$Z$347,4,0)</f>
        <v>Bajo</v>
      </c>
    </row>
    <row r="3761" spans="1:13" x14ac:dyDescent="0.3">
      <c r="A3761" s="139">
        <f t="shared" si="3829"/>
        <v>99</v>
      </c>
      <c r="B3761" s="148">
        <f t="shared" si="3831"/>
        <v>31</v>
      </c>
      <c r="D3761" s="149" t="str">
        <f>+VLOOKUP($A3761,mUNICIPIOS!$B$4:$F$343,2,0)</f>
        <v>Sololá</v>
      </c>
      <c r="E3761" s="149">
        <f>+VLOOKUP($A3761,mUNICIPIOS!$B$4:$F$343,3,0)</f>
        <v>714</v>
      </c>
      <c r="F3761" s="149" t="str">
        <f>+VLOOKUP($A3761,mUNICIPIOS!$B$4:$F$343,4,0)</f>
        <v>Santa Cruz La Laguna</v>
      </c>
      <c r="G3761" s="139" t="str">
        <f t="shared" ref="G3761:K3761" si="3835">+G3723</f>
        <v>06</v>
      </c>
      <c r="H3761" t="str">
        <f t="shared" si="3835"/>
        <v>IGE</v>
      </c>
      <c r="I3761" t="str">
        <f t="shared" si="3835"/>
        <v>Índice de Gestión Estratégica</v>
      </c>
      <c r="J3761" t="str">
        <f t="shared" si="3835"/>
        <v>06-02</v>
      </c>
      <c r="K3761" t="str">
        <f t="shared" si="3835"/>
        <v>Relación Plan de Desarrollo Municipal y Ordenamiento Territorial (PDM-OT) - Plan Estratégico Institucional (PEI) - Plan Operativo Multianual (POM) - Plan Operativo Anual (POA)</v>
      </c>
      <c r="L3761" s="150">
        <f>+VLOOKUP($E3761,IGE_2018!$B$8:$Z$347,6,0)</f>
        <v>0</v>
      </c>
      <c r="M3761" s="142" t="str">
        <f>+VLOOKUP($E3761,IGE_2018!$B$8:$Z$347,7,0)</f>
        <v>Bajo</v>
      </c>
    </row>
    <row r="3762" spans="1:13" x14ac:dyDescent="0.3">
      <c r="A3762" s="139">
        <f t="shared" si="3829"/>
        <v>99</v>
      </c>
      <c r="B3762" s="148">
        <f t="shared" si="3831"/>
        <v>32</v>
      </c>
      <c r="D3762" s="149" t="str">
        <f>+VLOOKUP($A3762,mUNICIPIOS!$B$4:$F$343,2,0)</f>
        <v>Sololá</v>
      </c>
      <c r="E3762" s="149">
        <f>+VLOOKUP($A3762,mUNICIPIOS!$B$4:$F$343,3,0)</f>
        <v>714</v>
      </c>
      <c r="F3762" s="149" t="str">
        <f>+VLOOKUP($A3762,mUNICIPIOS!$B$4:$F$343,4,0)</f>
        <v>Santa Cruz La Laguna</v>
      </c>
      <c r="G3762" s="139" t="str">
        <f t="shared" ref="G3762:K3762" si="3836">+G3724</f>
        <v>06</v>
      </c>
      <c r="H3762" t="str">
        <f t="shared" si="3836"/>
        <v>IGE</v>
      </c>
      <c r="I3762" t="str">
        <f t="shared" si="3836"/>
        <v>Índice de Gestión Estratégica</v>
      </c>
      <c r="J3762" t="str">
        <f t="shared" si="3836"/>
        <v>06-03</v>
      </c>
      <c r="K3762" t="str">
        <f t="shared" si="3836"/>
        <v>Presupuesto de egresos relacionado a competencias municipales que responden a prioridades nacionales de desarrollo.</v>
      </c>
      <c r="L3762" s="150">
        <f>+VLOOKUP($E3762,IGE_2018!$B$8:$Z$347,9,0)</f>
        <v>0.21869038220165829</v>
      </c>
      <c r="M3762" s="142" t="str">
        <f>+VLOOKUP($E3762,IGE_2018!$B$8:$Z$347,10,0)</f>
        <v>Medio bajo</v>
      </c>
    </row>
    <row r="3763" spans="1:13" x14ac:dyDescent="0.3">
      <c r="A3763" s="139">
        <f t="shared" si="3829"/>
        <v>99</v>
      </c>
      <c r="B3763" s="148">
        <f t="shared" si="3831"/>
        <v>33</v>
      </c>
      <c r="D3763" s="149" t="str">
        <f>+VLOOKUP($A3763,mUNICIPIOS!$B$4:$F$343,2,0)</f>
        <v>Sololá</v>
      </c>
      <c r="E3763" s="149">
        <f>+VLOOKUP($A3763,mUNICIPIOS!$B$4:$F$343,3,0)</f>
        <v>714</v>
      </c>
      <c r="F3763" s="149" t="str">
        <f>+VLOOKUP($A3763,mUNICIPIOS!$B$4:$F$343,4,0)</f>
        <v>Santa Cruz La Laguna</v>
      </c>
      <c r="G3763" s="139" t="str">
        <f t="shared" ref="G3763:K3763" si="3837">+G3725</f>
        <v>06</v>
      </c>
      <c r="H3763" t="str">
        <f t="shared" si="3837"/>
        <v>IGE</v>
      </c>
      <c r="I3763" t="str">
        <f t="shared" si="3837"/>
        <v>Índice de Gestión Estratégica</v>
      </c>
      <c r="J3763" t="str">
        <f t="shared" si="3837"/>
        <v>06-04</v>
      </c>
      <c r="K3763" t="str">
        <f t="shared" si="3837"/>
        <v>Institucionalización de la gestión ordenada del territorio</v>
      </c>
      <c r="L3763" s="150">
        <f>+VLOOKUP($E3763,IGE_2018!$B$8:$Z$347,12,0)</f>
        <v>0</v>
      </c>
      <c r="M3763" s="142" t="str">
        <f>+VLOOKUP($E3763,IGE_2018!$B$8:$Z$347,13,0)</f>
        <v>Bajo</v>
      </c>
    </row>
    <row r="3764" spans="1:13" x14ac:dyDescent="0.3">
      <c r="A3764" s="139">
        <f t="shared" si="3829"/>
        <v>99</v>
      </c>
      <c r="B3764" s="148">
        <f t="shared" si="3831"/>
        <v>34</v>
      </c>
      <c r="D3764" s="149" t="str">
        <f>+VLOOKUP($A3764,mUNICIPIOS!$B$4:$F$343,2,0)</f>
        <v>Sololá</v>
      </c>
      <c r="E3764" s="149">
        <f>+VLOOKUP($A3764,mUNICIPIOS!$B$4:$F$343,3,0)</f>
        <v>714</v>
      </c>
      <c r="F3764" s="149" t="str">
        <f>+VLOOKUP($A3764,mUNICIPIOS!$B$4:$F$343,4,0)</f>
        <v>Santa Cruz La Laguna</v>
      </c>
      <c r="G3764" s="139" t="str">
        <f t="shared" ref="G3764:K3764" si="3838">+G3726</f>
        <v>06</v>
      </c>
      <c r="H3764" t="str">
        <f t="shared" si="3838"/>
        <v>IGE</v>
      </c>
      <c r="I3764" t="str">
        <f t="shared" si="3838"/>
        <v>Índice de Gestión Estratégica</v>
      </c>
      <c r="J3764" t="str">
        <f t="shared" si="3838"/>
        <v>06-05</v>
      </c>
      <c r="K3764" t="str">
        <f t="shared" si="3838"/>
        <v>Acciones para la gestión ordenada del territorio</v>
      </c>
      <c r="L3764" s="150">
        <f>+VLOOKUP($E3764,IGE_2018!$B$8:$Z$347,15,0)</f>
        <v>0</v>
      </c>
      <c r="M3764" s="142" t="str">
        <f>+VLOOKUP($E3764,IGE_2018!$B$8:$Z$347,16,0)</f>
        <v>Bajo</v>
      </c>
    </row>
    <row r="3765" spans="1:13" x14ac:dyDescent="0.3">
      <c r="A3765" s="139">
        <f t="shared" si="3829"/>
        <v>99</v>
      </c>
      <c r="B3765" s="148">
        <f t="shared" si="3831"/>
        <v>35</v>
      </c>
      <c r="D3765" s="149" t="str">
        <f>+VLOOKUP($A3765,mUNICIPIOS!$B$4:$F$343,2,0)</f>
        <v>Sololá</v>
      </c>
      <c r="E3765" s="149">
        <f>+VLOOKUP($A3765,mUNICIPIOS!$B$4:$F$343,3,0)</f>
        <v>714</v>
      </c>
      <c r="F3765" s="149" t="str">
        <f>+VLOOKUP($A3765,mUNICIPIOS!$B$4:$F$343,4,0)</f>
        <v>Santa Cruz La Laguna</v>
      </c>
      <c r="G3765" s="139" t="str">
        <f t="shared" ref="G3765:K3765" si="3839">+G3727</f>
        <v>06</v>
      </c>
      <c r="H3765" t="str">
        <f t="shared" si="3839"/>
        <v>IGE</v>
      </c>
      <c r="I3765" t="str">
        <f t="shared" si="3839"/>
        <v>Índice de Gestión Estratégica</v>
      </c>
      <c r="J3765" t="str">
        <f t="shared" si="3839"/>
        <v>06-06</v>
      </c>
      <c r="K3765" t="str">
        <f t="shared" si="3839"/>
        <v>Gestión de riesgo en la formulación de proyectos derivados de la planificación operativa anual</v>
      </c>
      <c r="L3765" s="150">
        <f>+VLOOKUP($E3765,IGE_2018!$B$8:$Z$347,18,0)</f>
        <v>0</v>
      </c>
      <c r="M3765" s="142" t="str">
        <f>+VLOOKUP($E3765,IGE_2018!$B$8:$Z$347,19,0)</f>
        <v>Bajo</v>
      </c>
    </row>
    <row r="3766" spans="1:13" x14ac:dyDescent="0.3">
      <c r="A3766" s="139">
        <f t="shared" si="3829"/>
        <v>99</v>
      </c>
      <c r="B3766" s="148">
        <f t="shared" si="3831"/>
        <v>36</v>
      </c>
      <c r="D3766" s="149" t="str">
        <f>+VLOOKUP($A3766,mUNICIPIOS!$B$4:$F$343,2,0)</f>
        <v>Sololá</v>
      </c>
      <c r="E3766" s="149">
        <f>+VLOOKUP($A3766,mUNICIPIOS!$B$4:$F$343,3,0)</f>
        <v>714</v>
      </c>
      <c r="F3766" s="149" t="str">
        <f>+VLOOKUP($A3766,mUNICIPIOS!$B$4:$F$343,4,0)</f>
        <v>Santa Cruz La Laguna</v>
      </c>
      <c r="G3766" s="139" t="str">
        <f t="shared" ref="G3766:K3766" si="3840">+G3728</f>
        <v>06</v>
      </c>
      <c r="H3766" t="str">
        <f t="shared" si="3840"/>
        <v>IGE</v>
      </c>
      <c r="I3766" t="str">
        <f t="shared" si="3840"/>
        <v>Índice de Gestión Estratégica</v>
      </c>
      <c r="J3766" t="str">
        <f t="shared" si="3840"/>
        <v>06-07</v>
      </c>
      <c r="K3766" t="str">
        <f t="shared" si="3840"/>
        <v>Ingresos por servicios ambientales en relación a los ingresos propios sin regalías</v>
      </c>
      <c r="L3766" s="150">
        <f>+VLOOKUP($E3766,IGE_2018!$B$8:$Z$347,21,0)</f>
        <v>9.9793371473876055E-2</v>
      </c>
      <c r="M3766" s="142" t="str">
        <f>+VLOOKUP($E3766,IGE_2018!$B$8:$Z$347,22,0)</f>
        <v>Bajo</v>
      </c>
    </row>
    <row r="3767" spans="1:13" x14ac:dyDescent="0.3">
      <c r="A3767" s="139">
        <f t="shared" si="3829"/>
        <v>99</v>
      </c>
      <c r="B3767" s="148">
        <f t="shared" si="3831"/>
        <v>37</v>
      </c>
      <c r="D3767" s="149" t="str">
        <f>+VLOOKUP($A3767,mUNICIPIOS!$B$4:$F$343,2,0)</f>
        <v>Sololá</v>
      </c>
      <c r="E3767" s="149">
        <f>+VLOOKUP($A3767,mUNICIPIOS!$B$4:$F$343,3,0)</f>
        <v>714</v>
      </c>
      <c r="F3767" s="149" t="str">
        <f>+VLOOKUP($A3767,mUNICIPIOS!$B$4:$F$343,4,0)</f>
        <v>Santa Cruz La Laguna</v>
      </c>
      <c r="G3767" s="139" t="str">
        <f t="shared" ref="G3767:K3767" si="3841">+G3729</f>
        <v>06</v>
      </c>
      <c r="H3767" t="str">
        <f t="shared" si="3841"/>
        <v>IGE</v>
      </c>
      <c r="I3767" t="str">
        <f t="shared" si="3841"/>
        <v>Índice de Gestión Estratégica</v>
      </c>
      <c r="J3767" t="str">
        <f t="shared" si="3841"/>
        <v>INDICE</v>
      </c>
      <c r="K3767">
        <f t="shared" si="3841"/>
        <v>0</v>
      </c>
      <c r="L3767" s="150">
        <f>+VLOOKUP($E3767,IGE_2018!$B$8:$Z$347,24,0)</f>
        <v>6.4651932697802172E-2</v>
      </c>
      <c r="M3767" s="142" t="str">
        <f>+VLOOKUP($E3767,IGE_2018!$B$8:$Z$347,25,0)</f>
        <v>Bajo</v>
      </c>
    </row>
    <row r="3768" spans="1:13" x14ac:dyDescent="0.3">
      <c r="A3768" s="139">
        <f t="shared" si="3829"/>
        <v>99</v>
      </c>
      <c r="B3768" s="148">
        <f t="shared" si="3831"/>
        <v>38</v>
      </c>
      <c r="D3768" s="149" t="str">
        <f>+VLOOKUP($A3768,mUNICIPIOS!$B$4:$F$343,2,0)</f>
        <v>Sololá</v>
      </c>
      <c r="E3768" s="149">
        <f>+VLOOKUP($A3768,mUNICIPIOS!$B$4:$F$343,3,0)</f>
        <v>714</v>
      </c>
      <c r="F3768" s="149" t="str">
        <f>+VLOOKUP($A3768,mUNICIPIOS!$B$4:$F$343,4,0)</f>
        <v>Santa Cruz La Laguna</v>
      </c>
      <c r="G3768" s="139" t="str">
        <f t="shared" ref="G3768:K3768" si="3842">+G3730</f>
        <v>RANKING</v>
      </c>
      <c r="H3768" t="str">
        <f t="shared" si="3842"/>
        <v>RGM</v>
      </c>
      <c r="I3768" t="str">
        <f t="shared" si="3842"/>
        <v>Ranking de la Gestión Municipal 2018</v>
      </c>
      <c r="J3768" t="str">
        <f t="shared" si="3842"/>
        <v>RANKING</v>
      </c>
      <c r="K3768">
        <f t="shared" si="3842"/>
        <v>0</v>
      </c>
      <c r="L3768" s="151">
        <f>+VLOOKUP($E3768,Resultados_generales!$C$8:$AE$347,27,0)</f>
        <v>0.15771095158258666</v>
      </c>
      <c r="M3768" t="str">
        <f>+VLOOKUP($E3768,Resultados_generales!$C$8:$AE$347,28,0)</f>
        <v>Bajo</v>
      </c>
    </row>
    <row r="3769" spans="1:13" x14ac:dyDescent="0.3">
      <c r="A3769" s="139">
        <f t="shared" si="3829"/>
        <v>100</v>
      </c>
      <c r="B3769" s="148">
        <f t="shared" si="3831"/>
        <v>1</v>
      </c>
      <c r="D3769" s="149" t="str">
        <f>+VLOOKUP($A3769,mUNICIPIOS!$B$4:$F$343,2,0)</f>
        <v>Sololá</v>
      </c>
      <c r="E3769" s="149">
        <f>+VLOOKUP($A3769,mUNICIPIOS!$B$4:$F$343,3,0)</f>
        <v>715</v>
      </c>
      <c r="F3769" s="149" t="str">
        <f>+VLOOKUP($A3769,mUNICIPIOS!$B$4:$F$343,4,0)</f>
        <v>San Pablo La Laguna</v>
      </c>
      <c r="G3769" s="139" t="str">
        <f t="shared" ref="G3769:K3769" si="3843">+G3731</f>
        <v>01</v>
      </c>
      <c r="H3769" t="str">
        <f t="shared" si="3843"/>
        <v>IPC</v>
      </c>
      <c r="I3769" t="str">
        <f t="shared" si="3843"/>
        <v>Índice de Participación Ciudadana</v>
      </c>
      <c r="J3769" t="str">
        <f t="shared" si="3843"/>
        <v>01-01</v>
      </c>
      <c r="K3769" t="str">
        <f t="shared" si="3843"/>
        <v>Número de reuniones del COMUDE en el año de la medición.</v>
      </c>
      <c r="L3769" s="150">
        <f>+VLOOKUP($E3769,IPC_2018!$B$8:$T$347,3,0)</f>
        <v>0</v>
      </c>
      <c r="M3769" s="142" t="str">
        <f>+VLOOKUP($E3769,IPC_2018!$B$8:$T$347,4,0)</f>
        <v>Bajo</v>
      </c>
    </row>
    <row r="3770" spans="1:13" x14ac:dyDescent="0.3">
      <c r="A3770" s="139">
        <f t="shared" si="3829"/>
        <v>100</v>
      </c>
      <c r="B3770" s="148">
        <f t="shared" si="3831"/>
        <v>2</v>
      </c>
      <c r="D3770" s="149" t="str">
        <f>+VLOOKUP($A3770,mUNICIPIOS!$B$4:$F$343,2,0)</f>
        <v>Sololá</v>
      </c>
      <c r="E3770" s="149">
        <f>+VLOOKUP($A3770,mUNICIPIOS!$B$4:$F$343,3,0)</f>
        <v>715</v>
      </c>
      <c r="F3770" s="149" t="str">
        <f>+VLOOKUP($A3770,mUNICIPIOS!$B$4:$F$343,4,0)</f>
        <v>San Pablo La Laguna</v>
      </c>
      <c r="G3770" s="139" t="str">
        <f t="shared" ref="G3770:K3770" si="3844">+G3732</f>
        <v>01</v>
      </c>
      <c r="H3770" t="str">
        <f t="shared" si="3844"/>
        <v>IPC</v>
      </c>
      <c r="I3770" t="str">
        <f t="shared" si="3844"/>
        <v>Índice de Participación Ciudadana</v>
      </c>
      <c r="J3770" t="str">
        <f t="shared" si="3844"/>
        <v>01-02</v>
      </c>
      <c r="K3770" t="str">
        <f t="shared" si="3844"/>
        <v>Participación de Alcaldes, Concejales y Síndicos determinados o designados en el COMUDE</v>
      </c>
      <c r="L3770" s="150">
        <f>+VLOOKUP($E3770,IPC_2018!$B$8:$T$347,6,0)</f>
        <v>0</v>
      </c>
      <c r="M3770" s="142" t="str">
        <f>+VLOOKUP($E3770,IPC_2018!$B$8:$T$347,7,0)</f>
        <v>Bajo</v>
      </c>
    </row>
    <row r="3771" spans="1:13" x14ac:dyDescent="0.3">
      <c r="A3771" s="139">
        <f t="shared" si="3829"/>
        <v>100</v>
      </c>
      <c r="B3771" s="148">
        <f t="shared" si="3831"/>
        <v>3</v>
      </c>
      <c r="D3771" s="149" t="str">
        <f>+VLOOKUP($A3771,mUNICIPIOS!$B$4:$F$343,2,0)</f>
        <v>Sololá</v>
      </c>
      <c r="E3771" s="149">
        <f>+VLOOKUP($A3771,mUNICIPIOS!$B$4:$F$343,3,0)</f>
        <v>715</v>
      </c>
      <c r="F3771" s="149" t="str">
        <f>+VLOOKUP($A3771,mUNICIPIOS!$B$4:$F$343,4,0)</f>
        <v>San Pablo La Laguna</v>
      </c>
      <c r="G3771" s="139" t="str">
        <f t="shared" ref="G3771:K3771" si="3845">+G3733</f>
        <v>01</v>
      </c>
      <c r="H3771" t="str">
        <f t="shared" si="3845"/>
        <v>IPC</v>
      </c>
      <c r="I3771" t="str">
        <f t="shared" si="3845"/>
        <v>Índice de Participación Ciudadana</v>
      </c>
      <c r="J3771" t="str">
        <f t="shared" si="3845"/>
        <v>01-03</v>
      </c>
      <c r="K3771" t="str">
        <f t="shared" si="3845"/>
        <v>Participación  de organizaciones de jóvenes, mujeres, pueblos mayas, xincas, garífunas, y otras organizaciones en el Comude</v>
      </c>
      <c r="L3771" s="150">
        <f>+VLOOKUP($E3771,IPC_2018!$B$8:$T$347,9,0)</f>
        <v>0</v>
      </c>
      <c r="M3771" s="142" t="str">
        <f>+VLOOKUP($E3771,IPC_2018!$B$8:$T$347,10,0)</f>
        <v>Bajo</v>
      </c>
    </row>
    <row r="3772" spans="1:13" x14ac:dyDescent="0.3">
      <c r="A3772" s="139">
        <f t="shared" si="3829"/>
        <v>100</v>
      </c>
      <c r="B3772" s="148">
        <f t="shared" si="3831"/>
        <v>4</v>
      </c>
      <c r="D3772" s="149" t="str">
        <f>+VLOOKUP($A3772,mUNICIPIOS!$B$4:$F$343,2,0)</f>
        <v>Sololá</v>
      </c>
      <c r="E3772" s="149">
        <f>+VLOOKUP($A3772,mUNICIPIOS!$B$4:$F$343,3,0)</f>
        <v>715</v>
      </c>
      <c r="F3772" s="149" t="str">
        <f>+VLOOKUP($A3772,mUNICIPIOS!$B$4:$F$343,4,0)</f>
        <v>San Pablo La Laguna</v>
      </c>
      <c r="G3772" s="139" t="str">
        <f t="shared" ref="G3772:K3772" si="3846">+G3734</f>
        <v>01</v>
      </c>
      <c r="H3772" t="str">
        <f t="shared" si="3846"/>
        <v>IPC</v>
      </c>
      <c r="I3772" t="str">
        <f t="shared" si="3846"/>
        <v>Índice de Participación Ciudadana</v>
      </c>
      <c r="J3772" t="str">
        <f t="shared" si="3846"/>
        <v>01-04</v>
      </c>
      <c r="K3772" t="str">
        <f t="shared" si="3846"/>
        <v>Representatividad territorial del Comude.</v>
      </c>
      <c r="L3772" s="150">
        <f>+VLOOKUP($E3772,IPC_2018!$B$8:$T$347,12,0)</f>
        <v>0</v>
      </c>
      <c r="M3772" s="142" t="str">
        <f>+VLOOKUP($E3772,IPC_2018!$B$8:$T$347,13,0)</f>
        <v>Bajo</v>
      </c>
    </row>
    <row r="3773" spans="1:13" x14ac:dyDescent="0.3">
      <c r="A3773" s="139">
        <f t="shared" si="3829"/>
        <v>100</v>
      </c>
      <c r="B3773" s="148">
        <f t="shared" si="3831"/>
        <v>5</v>
      </c>
      <c r="D3773" s="149" t="str">
        <f>+VLOOKUP($A3773,mUNICIPIOS!$B$4:$F$343,2,0)</f>
        <v>Sololá</v>
      </c>
      <c r="E3773" s="149">
        <f>+VLOOKUP($A3773,mUNICIPIOS!$B$4:$F$343,3,0)</f>
        <v>715</v>
      </c>
      <c r="F3773" s="149" t="str">
        <f>+VLOOKUP($A3773,mUNICIPIOS!$B$4:$F$343,4,0)</f>
        <v>San Pablo La Laguna</v>
      </c>
      <c r="G3773" s="139" t="str">
        <f t="shared" ref="G3773:K3773" si="3847">+G3735</f>
        <v>01</v>
      </c>
      <c r="H3773" t="str">
        <f t="shared" si="3847"/>
        <v>IPC</v>
      </c>
      <c r="I3773" t="str">
        <f t="shared" si="3847"/>
        <v>Índice de Participación Ciudadana</v>
      </c>
      <c r="J3773" t="str">
        <f t="shared" si="3847"/>
        <v>01-05</v>
      </c>
      <c r="K3773" t="str">
        <f t="shared" si="3847"/>
        <v>Funcionamiento del Comude</v>
      </c>
      <c r="L3773" s="150">
        <f>+VLOOKUP($E3773,IPC_2018!$B$8:$T$347,15,0)</f>
        <v>0</v>
      </c>
      <c r="M3773" s="142" t="str">
        <f>+VLOOKUP($E3773,IPC_2018!$B$8:$T$347,16,0)</f>
        <v>Bajo</v>
      </c>
    </row>
    <row r="3774" spans="1:13" x14ac:dyDescent="0.3">
      <c r="A3774" s="139">
        <f t="shared" si="3829"/>
        <v>100</v>
      </c>
      <c r="B3774" s="148">
        <f t="shared" si="3831"/>
        <v>6</v>
      </c>
      <c r="D3774" s="149" t="str">
        <f>+VLOOKUP($A3774,mUNICIPIOS!$B$4:$F$343,2,0)</f>
        <v>Sololá</v>
      </c>
      <c r="E3774" s="149">
        <f>+VLOOKUP($A3774,mUNICIPIOS!$B$4:$F$343,3,0)</f>
        <v>715</v>
      </c>
      <c r="F3774" s="149" t="str">
        <f>+VLOOKUP($A3774,mUNICIPIOS!$B$4:$F$343,4,0)</f>
        <v>San Pablo La Laguna</v>
      </c>
      <c r="G3774" s="139" t="str">
        <f t="shared" ref="G3774:K3774" si="3848">+G3736</f>
        <v>01</v>
      </c>
      <c r="H3774" t="str">
        <f t="shared" si="3848"/>
        <v>IPC</v>
      </c>
      <c r="I3774" t="str">
        <f t="shared" si="3848"/>
        <v>Índice de Participación Ciudadana</v>
      </c>
      <c r="J3774" t="str">
        <f t="shared" si="3848"/>
        <v>INDICE</v>
      </c>
      <c r="K3774">
        <f t="shared" si="3848"/>
        <v>0</v>
      </c>
      <c r="L3774" s="150">
        <f>+VLOOKUP($E3774,IPC_2018!$B$8:$T$347,18,0)</f>
        <v>0</v>
      </c>
      <c r="M3774" s="142" t="str">
        <f>+VLOOKUP($E3774,IPC_2018!$B$8:$T$347,19,0)</f>
        <v>Bajo</v>
      </c>
    </row>
    <row r="3775" spans="1:13" x14ac:dyDescent="0.3">
      <c r="A3775" s="139">
        <f t="shared" si="3829"/>
        <v>100</v>
      </c>
      <c r="B3775" s="148">
        <f t="shared" si="3831"/>
        <v>7</v>
      </c>
      <c r="D3775" s="149" t="str">
        <f>+VLOOKUP($A3775,mUNICIPIOS!$B$4:$F$343,2,0)</f>
        <v>Sololá</v>
      </c>
      <c r="E3775" s="149">
        <f>+VLOOKUP($A3775,mUNICIPIOS!$B$4:$F$343,3,0)</f>
        <v>715</v>
      </c>
      <c r="F3775" s="149" t="str">
        <f>+VLOOKUP($A3775,mUNICIPIOS!$B$4:$F$343,4,0)</f>
        <v>San Pablo La Laguna</v>
      </c>
      <c r="G3775" s="139" t="str">
        <f t="shared" ref="G3775:K3775" si="3849">+G3737</f>
        <v>02</v>
      </c>
      <c r="H3775" t="str">
        <f t="shared" si="3849"/>
        <v>IIC</v>
      </c>
      <c r="I3775" t="str">
        <f t="shared" si="3849"/>
        <v>Índice de Información a la Ciudadanía</v>
      </c>
      <c r="J3775" t="str">
        <f t="shared" si="3849"/>
        <v>02-01</v>
      </c>
      <c r="K3775" t="str">
        <f t="shared" si="3849"/>
        <v>Rendición de cuentas cuatrimestral y anual al Comude enfocadas en resultados.</v>
      </c>
      <c r="L3775" s="150">
        <f>+VLOOKUP($E3775,IIC_2018!$B$8:$Q$347,3,0)</f>
        <v>0</v>
      </c>
      <c r="M3775" s="142" t="str">
        <f>+VLOOKUP($E3775,IIC_2018!$B$8:$Q$347,4,0)</f>
        <v>Bajo</v>
      </c>
    </row>
    <row r="3776" spans="1:13" x14ac:dyDescent="0.3">
      <c r="A3776" s="139">
        <f t="shared" si="3829"/>
        <v>100</v>
      </c>
      <c r="B3776" s="148">
        <f t="shared" si="3831"/>
        <v>8</v>
      </c>
      <c r="D3776" s="149" t="str">
        <f>+VLOOKUP($A3776,mUNICIPIOS!$B$4:$F$343,2,0)</f>
        <v>Sololá</v>
      </c>
      <c r="E3776" s="149">
        <f>+VLOOKUP($A3776,mUNICIPIOS!$B$4:$F$343,3,0)</f>
        <v>715</v>
      </c>
      <c r="F3776" s="149" t="str">
        <f>+VLOOKUP($A3776,mUNICIPIOS!$B$4:$F$343,4,0)</f>
        <v>San Pablo La Laguna</v>
      </c>
      <c r="G3776" s="139" t="str">
        <f t="shared" ref="G3776:K3776" si="3850">+G3738</f>
        <v>02</v>
      </c>
      <c r="H3776" t="str">
        <f t="shared" si="3850"/>
        <v>IIC</v>
      </c>
      <c r="I3776" t="str">
        <f t="shared" si="3850"/>
        <v>Índice de Información a la Ciudadanía</v>
      </c>
      <c r="J3776" t="str">
        <f t="shared" si="3850"/>
        <v>02-02</v>
      </c>
      <c r="K3776" t="str">
        <f t="shared" si="3850"/>
        <v>Información presupuestaria y otra información brindada a la ciudadanía disponible en medios locales de comunicación.</v>
      </c>
      <c r="L3776" s="150">
        <f>+VLOOKUP($E3776,IIC_2018!$B$8:$Q$347,6,0)</f>
        <v>0</v>
      </c>
      <c r="M3776" s="142" t="str">
        <f>+VLOOKUP($E3776,IIC_2018!$B$8:$Q$347,7,0)</f>
        <v>Bajo</v>
      </c>
    </row>
    <row r="3777" spans="1:13" x14ac:dyDescent="0.3">
      <c r="A3777" s="139">
        <f t="shared" si="3829"/>
        <v>100</v>
      </c>
      <c r="B3777" s="148">
        <f t="shared" si="3831"/>
        <v>9</v>
      </c>
      <c r="D3777" s="149" t="str">
        <f>+VLOOKUP($A3777,mUNICIPIOS!$B$4:$F$343,2,0)</f>
        <v>Sololá</v>
      </c>
      <c r="E3777" s="149">
        <f>+VLOOKUP($A3777,mUNICIPIOS!$B$4:$F$343,3,0)</f>
        <v>715</v>
      </c>
      <c r="F3777" s="149" t="str">
        <f>+VLOOKUP($A3777,mUNICIPIOS!$B$4:$F$343,4,0)</f>
        <v>San Pablo La Laguna</v>
      </c>
      <c r="G3777" s="139" t="str">
        <f t="shared" ref="G3777:K3777" si="3851">+G3739</f>
        <v>02</v>
      </c>
      <c r="H3777" t="str">
        <f t="shared" si="3851"/>
        <v>IIC</v>
      </c>
      <c r="I3777" t="str">
        <f t="shared" si="3851"/>
        <v>Índice de Información a la Ciudadanía</v>
      </c>
      <c r="J3777" t="str">
        <f t="shared" si="3851"/>
        <v>02-03</v>
      </c>
      <c r="K3777" t="str">
        <f t="shared" si="3851"/>
        <v>Información pública de oficio actualizada y disponible de acuerdo a la LAIP y uso de internet.</v>
      </c>
      <c r="L3777" s="150">
        <f>+VLOOKUP($E3777,IIC_2018!$B$8:$Q$347,9,0)</f>
        <v>0.74</v>
      </c>
      <c r="M3777" s="142" t="str">
        <f>+VLOOKUP($E3777,IIC_2018!$B$8:$Q$347,10,0)</f>
        <v>Medio alto</v>
      </c>
    </row>
    <row r="3778" spans="1:13" x14ac:dyDescent="0.3">
      <c r="A3778" s="139">
        <f t="shared" si="3829"/>
        <v>100</v>
      </c>
      <c r="B3778" s="148">
        <f t="shared" si="3831"/>
        <v>10</v>
      </c>
      <c r="D3778" s="149" t="str">
        <f>+VLOOKUP($A3778,mUNICIPIOS!$B$4:$F$343,2,0)</f>
        <v>Sololá</v>
      </c>
      <c r="E3778" s="149">
        <f>+VLOOKUP($A3778,mUNICIPIOS!$B$4:$F$343,3,0)</f>
        <v>715</v>
      </c>
      <c r="F3778" s="149" t="str">
        <f>+VLOOKUP($A3778,mUNICIPIOS!$B$4:$F$343,4,0)</f>
        <v>San Pablo La Laguna</v>
      </c>
      <c r="G3778" s="139" t="str">
        <f t="shared" ref="G3778:K3778" si="3852">+G3740</f>
        <v>02</v>
      </c>
      <c r="H3778" t="str">
        <f t="shared" si="3852"/>
        <v>IIC</v>
      </c>
      <c r="I3778" t="str">
        <f t="shared" si="3852"/>
        <v>Índice de Información a la Ciudadanía</v>
      </c>
      <c r="J3778" t="str">
        <f t="shared" si="3852"/>
        <v>02-04</v>
      </c>
      <c r="K3778" t="str">
        <f t="shared" si="3852"/>
        <v>Relación del monto contratado por medio de Guate compras con el total del presupuesto de egresos vigente.</v>
      </c>
      <c r="L3778" s="150">
        <f>+VLOOKUP($E3778,IIC_2018!$B$8:$Q$347,12,0)</f>
        <v>0.86432380801169129</v>
      </c>
      <c r="M3778" s="142" t="str">
        <f>+VLOOKUP($E3778,IIC_2018!$B$8:$Q$347,13,0)</f>
        <v>Alto</v>
      </c>
    </row>
    <row r="3779" spans="1:13" x14ac:dyDescent="0.3">
      <c r="A3779" s="139">
        <f t="shared" si="3829"/>
        <v>100</v>
      </c>
      <c r="B3779" s="148">
        <f t="shared" si="3831"/>
        <v>11</v>
      </c>
      <c r="D3779" s="149" t="str">
        <f>+VLOOKUP($A3779,mUNICIPIOS!$B$4:$F$343,2,0)</f>
        <v>Sololá</v>
      </c>
      <c r="E3779" s="149">
        <f>+VLOOKUP($A3779,mUNICIPIOS!$B$4:$F$343,3,0)</f>
        <v>715</v>
      </c>
      <c r="F3779" s="149" t="str">
        <f>+VLOOKUP($A3779,mUNICIPIOS!$B$4:$F$343,4,0)</f>
        <v>San Pablo La Laguna</v>
      </c>
      <c r="G3779" s="139" t="str">
        <f t="shared" ref="G3779:K3779" si="3853">+G3741</f>
        <v>02</v>
      </c>
      <c r="H3779" t="str">
        <f t="shared" si="3853"/>
        <v>IIC</v>
      </c>
      <c r="I3779" t="str">
        <f t="shared" si="3853"/>
        <v>Índice de Información a la Ciudadanía</v>
      </c>
      <c r="J3779" t="str">
        <f t="shared" si="3853"/>
        <v>INDICE</v>
      </c>
      <c r="K3779">
        <f t="shared" si="3853"/>
        <v>0</v>
      </c>
      <c r="L3779" s="150">
        <f>+VLOOKUP($E3779,IIC_2018!$B$8:$Q$347,15,0)</f>
        <v>0.40108095200292282</v>
      </c>
      <c r="M3779" s="142" t="str">
        <f>+VLOOKUP($E3779,IIC_2018!$B$8:$Q$347,16,0)</f>
        <v>Medio</v>
      </c>
    </row>
    <row r="3780" spans="1:13" x14ac:dyDescent="0.3">
      <c r="A3780" s="139">
        <f t="shared" si="3829"/>
        <v>100</v>
      </c>
      <c r="B3780" s="148">
        <f t="shared" si="3831"/>
        <v>12</v>
      </c>
      <c r="D3780" s="149" t="str">
        <f>+VLOOKUP($A3780,mUNICIPIOS!$B$4:$F$343,2,0)</f>
        <v>Sololá</v>
      </c>
      <c r="E3780" s="149">
        <f>+VLOOKUP($A3780,mUNICIPIOS!$B$4:$F$343,3,0)</f>
        <v>715</v>
      </c>
      <c r="F3780" s="149" t="str">
        <f>+VLOOKUP($A3780,mUNICIPIOS!$B$4:$F$343,4,0)</f>
        <v>San Pablo La Laguna</v>
      </c>
      <c r="G3780" s="139" t="str">
        <f t="shared" ref="G3780:K3780" si="3854">+G3742</f>
        <v>03</v>
      </c>
      <c r="H3780" t="str">
        <f t="shared" si="3854"/>
        <v>ISP</v>
      </c>
      <c r="I3780" t="str">
        <f t="shared" si="3854"/>
        <v>Índice de Servicios Públicos</v>
      </c>
      <c r="J3780" t="str">
        <f t="shared" si="3854"/>
        <v>03-01</v>
      </c>
      <c r="K3780" t="str">
        <f t="shared" si="3854"/>
        <v>Cobertura del servicio público de agua</v>
      </c>
      <c r="L3780" s="150">
        <f>+VLOOKUP($E3780,ISP_2018!$B$8:$T$347,3,0)</f>
        <v>0</v>
      </c>
      <c r="M3780" s="142" t="str">
        <f>+VLOOKUP($E3780,ISP_2018!$B$8:$T$347,4,0)</f>
        <v>Bajo</v>
      </c>
    </row>
    <row r="3781" spans="1:13" x14ac:dyDescent="0.3">
      <c r="A3781" s="139">
        <f t="shared" si="3829"/>
        <v>100</v>
      </c>
      <c r="B3781" s="148">
        <f t="shared" si="3831"/>
        <v>13</v>
      </c>
      <c r="D3781" s="149" t="str">
        <f>+VLOOKUP($A3781,mUNICIPIOS!$B$4:$F$343,2,0)</f>
        <v>Sololá</v>
      </c>
      <c r="E3781" s="149">
        <f>+VLOOKUP($A3781,mUNICIPIOS!$B$4:$F$343,3,0)</f>
        <v>715</v>
      </c>
      <c r="F3781" s="149" t="str">
        <f>+VLOOKUP($A3781,mUNICIPIOS!$B$4:$F$343,4,0)</f>
        <v>San Pablo La Laguna</v>
      </c>
      <c r="G3781" s="139" t="str">
        <f t="shared" ref="G3781:K3781" si="3855">+G3743</f>
        <v>03</v>
      </c>
      <c r="H3781" t="str">
        <f t="shared" si="3855"/>
        <v>ISP</v>
      </c>
      <c r="I3781" t="str">
        <f t="shared" si="3855"/>
        <v>Índice de Servicios Públicos</v>
      </c>
      <c r="J3781" t="str">
        <f t="shared" si="3855"/>
        <v>03-02</v>
      </c>
      <c r="K3781" t="str">
        <f t="shared" si="3855"/>
        <v>Control de la calidad del servicio público de agua</v>
      </c>
      <c r="L3781" s="150">
        <f>+VLOOKUP($E3781,ISP_2018!$B$8:$T$347,6,0)</f>
        <v>0.3</v>
      </c>
      <c r="M3781" s="142" t="str">
        <f>+VLOOKUP($E3781,ISP_2018!$B$8:$T$347,7,0)</f>
        <v>Medio bajo</v>
      </c>
    </row>
    <row r="3782" spans="1:13" x14ac:dyDescent="0.3">
      <c r="A3782" s="139">
        <f t="shared" si="3829"/>
        <v>100</v>
      </c>
      <c r="B3782" s="148">
        <f t="shared" si="3831"/>
        <v>14</v>
      </c>
      <c r="D3782" s="149" t="str">
        <f>+VLOOKUP($A3782,mUNICIPIOS!$B$4:$F$343,2,0)</f>
        <v>Sololá</v>
      </c>
      <c r="E3782" s="149">
        <f>+VLOOKUP($A3782,mUNICIPIOS!$B$4:$F$343,3,0)</f>
        <v>715</v>
      </c>
      <c r="F3782" s="149" t="str">
        <f>+VLOOKUP($A3782,mUNICIPIOS!$B$4:$F$343,4,0)</f>
        <v>San Pablo La Laguna</v>
      </c>
      <c r="G3782" s="139" t="str">
        <f t="shared" ref="G3782:K3782" si="3856">+G3744</f>
        <v>03</v>
      </c>
      <c r="H3782" t="str">
        <f t="shared" si="3856"/>
        <v>ISP</v>
      </c>
      <c r="I3782" t="str">
        <f t="shared" si="3856"/>
        <v>Índice de Servicios Públicos</v>
      </c>
      <c r="J3782" t="str">
        <f t="shared" si="3856"/>
        <v>03-03</v>
      </c>
      <c r="K3782" t="str">
        <f t="shared" si="3856"/>
        <v>Disposición  y tratamiento  de aguas residuales</v>
      </c>
      <c r="L3782" s="150">
        <f>+VLOOKUP($E3782,ISP_2018!$B$8:$T$347,9,0)</f>
        <v>0</v>
      </c>
      <c r="M3782" s="142" t="str">
        <f>+VLOOKUP($E3782,ISP_2018!$B$8:$T$347,10,0)</f>
        <v>Bajo</v>
      </c>
    </row>
    <row r="3783" spans="1:13" x14ac:dyDescent="0.3">
      <c r="A3783" s="139">
        <f t="shared" si="3829"/>
        <v>100</v>
      </c>
      <c r="B3783" s="148">
        <f t="shared" si="3831"/>
        <v>15</v>
      </c>
      <c r="D3783" s="149" t="str">
        <f>+VLOOKUP($A3783,mUNICIPIOS!$B$4:$F$343,2,0)</f>
        <v>Sololá</v>
      </c>
      <c r="E3783" s="149">
        <f>+VLOOKUP($A3783,mUNICIPIOS!$B$4:$F$343,3,0)</f>
        <v>715</v>
      </c>
      <c r="F3783" s="149" t="str">
        <f>+VLOOKUP($A3783,mUNICIPIOS!$B$4:$F$343,4,0)</f>
        <v>San Pablo La Laguna</v>
      </c>
      <c r="G3783" s="139" t="str">
        <f t="shared" ref="G3783:K3783" si="3857">+G3745</f>
        <v>03</v>
      </c>
      <c r="H3783" t="str">
        <f t="shared" si="3857"/>
        <v>ISP</v>
      </c>
      <c r="I3783" t="str">
        <f t="shared" si="3857"/>
        <v>Índice de Servicios Públicos</v>
      </c>
      <c r="J3783" t="str">
        <f t="shared" si="3857"/>
        <v>03-04</v>
      </c>
      <c r="K3783" t="str">
        <f t="shared" si="3857"/>
        <v>Gestión y manejo de los residuos y desechos sólidos</v>
      </c>
      <c r="L3783" s="150">
        <f>+VLOOKUP($E3783,ISP_2018!$B$8:$T$347,12,0)</f>
        <v>0</v>
      </c>
      <c r="M3783" s="142" t="str">
        <f>+VLOOKUP($E3783,ISP_2018!$B$8:$T$347,13,0)</f>
        <v>Bajo</v>
      </c>
    </row>
    <row r="3784" spans="1:13" x14ac:dyDescent="0.3">
      <c r="A3784" s="139">
        <f t="shared" si="3829"/>
        <v>100</v>
      </c>
      <c r="B3784" s="148">
        <f t="shared" si="3831"/>
        <v>16</v>
      </c>
      <c r="D3784" s="149" t="str">
        <f>+VLOOKUP($A3784,mUNICIPIOS!$B$4:$F$343,2,0)</f>
        <v>Sololá</v>
      </c>
      <c r="E3784" s="149">
        <f>+VLOOKUP($A3784,mUNICIPIOS!$B$4:$F$343,3,0)</f>
        <v>715</v>
      </c>
      <c r="F3784" s="149" t="str">
        <f>+VLOOKUP($A3784,mUNICIPIOS!$B$4:$F$343,4,0)</f>
        <v>San Pablo La Laguna</v>
      </c>
      <c r="G3784" s="139" t="str">
        <f t="shared" ref="G3784:K3784" si="3858">+G3746</f>
        <v>03</v>
      </c>
      <c r="H3784" t="str">
        <f t="shared" si="3858"/>
        <v>ISP</v>
      </c>
      <c r="I3784" t="str">
        <f t="shared" si="3858"/>
        <v>Índice de Servicios Públicos</v>
      </c>
      <c r="J3784" t="str">
        <f t="shared" si="3858"/>
        <v>03-05</v>
      </c>
      <c r="K3784" t="str">
        <f t="shared" si="3858"/>
        <v>Gestión de servicios públicos municipales</v>
      </c>
      <c r="L3784" s="150">
        <f>+VLOOKUP($E3784,ISP_2018!$B$8:$T$347,15,0)</f>
        <v>0</v>
      </c>
      <c r="M3784" s="142" t="str">
        <f>+VLOOKUP($E3784,ISP_2018!$B$8:$T$347,16,0)</f>
        <v>Bajo</v>
      </c>
    </row>
    <row r="3785" spans="1:13" x14ac:dyDescent="0.3">
      <c r="A3785" s="139">
        <f t="shared" si="3829"/>
        <v>100</v>
      </c>
      <c r="B3785" s="148">
        <f t="shared" si="3831"/>
        <v>17</v>
      </c>
      <c r="D3785" s="149" t="str">
        <f>+VLOOKUP($A3785,mUNICIPIOS!$B$4:$F$343,2,0)</f>
        <v>Sololá</v>
      </c>
      <c r="E3785" s="149">
        <f>+VLOOKUP($A3785,mUNICIPIOS!$B$4:$F$343,3,0)</f>
        <v>715</v>
      </c>
      <c r="F3785" s="149" t="str">
        <f>+VLOOKUP($A3785,mUNICIPIOS!$B$4:$F$343,4,0)</f>
        <v>San Pablo La Laguna</v>
      </c>
      <c r="G3785" s="139" t="str">
        <f t="shared" ref="G3785:K3785" si="3859">+G3747</f>
        <v>03</v>
      </c>
      <c r="H3785" t="str">
        <f t="shared" si="3859"/>
        <v>ISP</v>
      </c>
      <c r="I3785" t="str">
        <f t="shared" si="3859"/>
        <v>Índice de Servicios Públicos</v>
      </c>
      <c r="J3785" t="str">
        <f t="shared" si="3859"/>
        <v>INDICE</v>
      </c>
      <c r="K3785">
        <f t="shared" si="3859"/>
        <v>0</v>
      </c>
      <c r="L3785" s="150">
        <f>+VLOOKUP($E3785,ISP_2018!$B$8:$T$347,18,0)</f>
        <v>0.09</v>
      </c>
      <c r="M3785" s="142" t="str">
        <f>+VLOOKUP($E3785,ISP_2018!$B$8:$T$347,19,0)</f>
        <v>Bajo</v>
      </c>
    </row>
    <row r="3786" spans="1:13" x14ac:dyDescent="0.3">
      <c r="A3786" s="139">
        <f t="shared" si="3829"/>
        <v>100</v>
      </c>
      <c r="B3786" s="148">
        <f t="shared" si="3831"/>
        <v>18</v>
      </c>
      <c r="D3786" s="149" t="str">
        <f>+VLOOKUP($A3786,mUNICIPIOS!$B$4:$F$343,2,0)</f>
        <v>Sololá</v>
      </c>
      <c r="E3786" s="149">
        <f>+VLOOKUP($A3786,mUNICIPIOS!$B$4:$F$343,3,0)</f>
        <v>715</v>
      </c>
      <c r="F3786" s="149" t="str">
        <f>+VLOOKUP($A3786,mUNICIPIOS!$B$4:$F$343,4,0)</f>
        <v>San Pablo La Laguna</v>
      </c>
      <c r="G3786" s="139" t="str">
        <f t="shared" ref="G3786:K3786" si="3860">+G3748</f>
        <v>04</v>
      </c>
      <c r="H3786" t="str">
        <f t="shared" si="3860"/>
        <v>IGA</v>
      </c>
      <c r="I3786" t="str">
        <f t="shared" si="3860"/>
        <v>Índice de Gestión Administrativa</v>
      </c>
      <c r="J3786" t="str">
        <f t="shared" si="3860"/>
        <v>04-01</v>
      </c>
      <c r="K3786" t="str">
        <f t="shared" si="3860"/>
        <v>Existencia de elementos de atención municipal orientada al vecino</v>
      </c>
      <c r="L3786" s="150">
        <f>+VLOOKUP($E3786,IGA_2018!$B$8:$N$347,3,0)</f>
        <v>0</v>
      </c>
      <c r="M3786" s="142" t="str">
        <f>+VLOOKUP($E3786,IGA_2018!$B$8:$N$347,4,0)</f>
        <v>Bajo</v>
      </c>
    </row>
    <row r="3787" spans="1:13" x14ac:dyDescent="0.3">
      <c r="A3787" s="139">
        <f t="shared" si="3829"/>
        <v>100</v>
      </c>
      <c r="B3787" s="148">
        <f t="shared" si="3831"/>
        <v>19</v>
      </c>
      <c r="D3787" s="149" t="str">
        <f>+VLOOKUP($A3787,mUNICIPIOS!$B$4:$F$343,2,0)</f>
        <v>Sololá</v>
      </c>
      <c r="E3787" s="149">
        <f>+VLOOKUP($A3787,mUNICIPIOS!$B$4:$F$343,3,0)</f>
        <v>715</v>
      </c>
      <c r="F3787" s="149" t="str">
        <f>+VLOOKUP($A3787,mUNICIPIOS!$B$4:$F$343,4,0)</f>
        <v>San Pablo La Laguna</v>
      </c>
      <c r="G3787" s="139" t="str">
        <f t="shared" ref="G3787:K3787" si="3861">+G3749</f>
        <v>04</v>
      </c>
      <c r="H3787" t="str">
        <f t="shared" si="3861"/>
        <v>IGA</v>
      </c>
      <c r="I3787" t="str">
        <f t="shared" si="3861"/>
        <v>Índice de Gestión Administrativa</v>
      </c>
      <c r="J3787" t="str">
        <f t="shared" si="3861"/>
        <v>04-02</v>
      </c>
      <c r="K3787" t="str">
        <f t="shared" si="3861"/>
        <v>Gestión del recurso humano.</v>
      </c>
      <c r="L3787" s="150">
        <f>+VLOOKUP($E3787,IGA_2018!$B$8:$N$347,6,0)</f>
        <v>0.38114859644604698</v>
      </c>
      <c r="M3787" s="142" t="str">
        <f>+VLOOKUP($E3787,IGA_2018!$B$8:$N$347,7,0)</f>
        <v>Medio bajo</v>
      </c>
    </row>
    <row r="3788" spans="1:13" x14ac:dyDescent="0.3">
      <c r="A3788" s="139">
        <f t="shared" si="3829"/>
        <v>100</v>
      </c>
      <c r="B3788" s="148">
        <f t="shared" si="3831"/>
        <v>20</v>
      </c>
      <c r="D3788" s="149" t="str">
        <f>+VLOOKUP($A3788,mUNICIPIOS!$B$4:$F$343,2,0)</f>
        <v>Sololá</v>
      </c>
      <c r="E3788" s="149">
        <f>+VLOOKUP($A3788,mUNICIPIOS!$B$4:$F$343,3,0)</f>
        <v>715</v>
      </c>
      <c r="F3788" s="149" t="str">
        <f>+VLOOKUP($A3788,mUNICIPIOS!$B$4:$F$343,4,0)</f>
        <v>San Pablo La Laguna</v>
      </c>
      <c r="G3788" s="139" t="str">
        <f t="shared" ref="G3788:K3788" si="3862">+G3750</f>
        <v>04</v>
      </c>
      <c r="H3788" t="str">
        <f t="shared" si="3862"/>
        <v>IGA</v>
      </c>
      <c r="I3788" t="str">
        <f t="shared" si="3862"/>
        <v>Índice de Gestión Administrativa</v>
      </c>
      <c r="J3788" t="str">
        <f t="shared" si="3862"/>
        <v>04-03</v>
      </c>
      <c r="K3788" t="str">
        <f t="shared" si="3862"/>
        <v>Existencia de oficinas municipales con instrumentos de gestión.</v>
      </c>
      <c r="L3788" s="150">
        <f>+VLOOKUP($E3788,IGA_2018!$B$8:$N$347,9,0)</f>
        <v>8.0357142857142849E-2</v>
      </c>
      <c r="M3788" s="142" t="str">
        <f>+VLOOKUP($E3788,IGA_2018!$B$8:$N$347,10,0)</f>
        <v>Bajo</v>
      </c>
    </row>
    <row r="3789" spans="1:13" x14ac:dyDescent="0.3">
      <c r="A3789" s="139">
        <f t="shared" si="3829"/>
        <v>100</v>
      </c>
      <c r="B3789" s="148">
        <f t="shared" si="3831"/>
        <v>21</v>
      </c>
      <c r="D3789" s="149" t="str">
        <f>+VLOOKUP($A3789,mUNICIPIOS!$B$4:$F$343,2,0)</f>
        <v>Sololá</v>
      </c>
      <c r="E3789" s="149">
        <f>+VLOOKUP($A3789,mUNICIPIOS!$B$4:$F$343,3,0)</f>
        <v>715</v>
      </c>
      <c r="F3789" s="149" t="str">
        <f>+VLOOKUP($A3789,mUNICIPIOS!$B$4:$F$343,4,0)</f>
        <v>San Pablo La Laguna</v>
      </c>
      <c r="G3789" s="139" t="str">
        <f t="shared" ref="G3789:K3789" si="3863">+G3751</f>
        <v>04</v>
      </c>
      <c r="H3789" t="str">
        <f t="shared" si="3863"/>
        <v>IGA</v>
      </c>
      <c r="I3789" t="str">
        <f t="shared" si="3863"/>
        <v>Índice de Gestión Administrativa</v>
      </c>
      <c r="J3789" t="str">
        <f t="shared" si="3863"/>
        <v>INDICE</v>
      </c>
      <c r="K3789">
        <f t="shared" si="3863"/>
        <v>0</v>
      </c>
      <c r="L3789" s="150">
        <f>+VLOOKUP($E3789,IGA_2018!$B$8:$N$347,12,0)</f>
        <v>0.16152700875611642</v>
      </c>
      <c r="M3789" s="142" t="str">
        <f>+VLOOKUP($E3789,IGA_2018!$B$8:$N$347,13,0)</f>
        <v>Bajo</v>
      </c>
    </row>
    <row r="3790" spans="1:13" x14ac:dyDescent="0.3">
      <c r="A3790" s="139">
        <f t="shared" si="3829"/>
        <v>100</v>
      </c>
      <c r="B3790" s="148">
        <f t="shared" si="3831"/>
        <v>22</v>
      </c>
      <c r="D3790" s="149" t="str">
        <f>+VLOOKUP($A3790,mUNICIPIOS!$B$4:$F$343,2,0)</f>
        <v>Sololá</v>
      </c>
      <c r="E3790" s="149">
        <f>+VLOOKUP($A3790,mUNICIPIOS!$B$4:$F$343,3,0)</f>
        <v>715</v>
      </c>
      <c r="F3790" s="149" t="str">
        <f>+VLOOKUP($A3790,mUNICIPIOS!$B$4:$F$343,4,0)</f>
        <v>San Pablo La Laguna</v>
      </c>
      <c r="G3790" s="139" t="str">
        <f t="shared" ref="G3790:K3790" si="3864">+G3752</f>
        <v>05</v>
      </c>
      <c r="H3790" t="str">
        <f t="shared" si="3864"/>
        <v>IGF</v>
      </c>
      <c r="I3790" t="str">
        <f t="shared" si="3864"/>
        <v>Índice de Gestión Financiera</v>
      </c>
      <c r="J3790" t="str">
        <f t="shared" si="3864"/>
        <v>05-01</v>
      </c>
      <c r="K3790" t="str">
        <f t="shared" si="3864"/>
        <v>Autonomía financiera municipal</v>
      </c>
      <c r="L3790" s="150">
        <f>+VLOOKUP($E3790,IGF_2018!$B$8:$Z$347,3,0)</f>
        <v>5.5080862139751684E-2</v>
      </c>
      <c r="M3790" s="142" t="str">
        <f>+VLOOKUP($E3790,IGF_2018!$B$8:$Z$347,4,0)</f>
        <v>Bajo</v>
      </c>
    </row>
    <row r="3791" spans="1:13" x14ac:dyDescent="0.3">
      <c r="A3791" s="139">
        <f t="shared" si="3829"/>
        <v>100</v>
      </c>
      <c r="B3791" s="148">
        <f t="shared" si="3831"/>
        <v>23</v>
      </c>
      <c r="D3791" s="149" t="str">
        <f>+VLOOKUP($A3791,mUNICIPIOS!$B$4:$F$343,2,0)</f>
        <v>Sololá</v>
      </c>
      <c r="E3791" s="149">
        <f>+VLOOKUP($A3791,mUNICIPIOS!$B$4:$F$343,3,0)</f>
        <v>715</v>
      </c>
      <c r="F3791" s="149" t="str">
        <f>+VLOOKUP($A3791,mUNICIPIOS!$B$4:$F$343,4,0)</f>
        <v>San Pablo La Laguna</v>
      </c>
      <c r="G3791" s="139" t="str">
        <f t="shared" ref="G3791:K3791" si="3865">+G3753</f>
        <v>05</v>
      </c>
      <c r="H3791" t="str">
        <f t="shared" si="3865"/>
        <v>IGF</v>
      </c>
      <c r="I3791" t="str">
        <f t="shared" si="3865"/>
        <v>Índice de Gestión Financiera</v>
      </c>
      <c r="J3791" t="str">
        <f t="shared" si="3865"/>
        <v>05-02</v>
      </c>
      <c r="K3791" t="str">
        <f t="shared" si="3865"/>
        <v xml:space="preserve">Ingresos propios por habitante -sin regalías- </v>
      </c>
      <c r="L3791" s="150">
        <f>+VLOOKUP($E3791,IGF_2018!$B$8:$Z$347,6,0)</f>
        <v>6.6221753359668512E-2</v>
      </c>
      <c r="M3791" s="142" t="str">
        <f>+VLOOKUP($E3791,IGF_2018!$B$8:$Z$347,7,0)</f>
        <v>Bajo</v>
      </c>
    </row>
    <row r="3792" spans="1:13" x14ac:dyDescent="0.3">
      <c r="A3792" s="139">
        <f t="shared" si="3829"/>
        <v>100</v>
      </c>
      <c r="B3792" s="148">
        <f t="shared" si="3831"/>
        <v>24</v>
      </c>
      <c r="D3792" s="149" t="str">
        <f>+VLOOKUP($A3792,mUNICIPIOS!$B$4:$F$343,2,0)</f>
        <v>Sololá</v>
      </c>
      <c r="E3792" s="149">
        <f>+VLOOKUP($A3792,mUNICIPIOS!$B$4:$F$343,3,0)</f>
        <v>715</v>
      </c>
      <c r="F3792" s="149" t="str">
        <f>+VLOOKUP($A3792,mUNICIPIOS!$B$4:$F$343,4,0)</f>
        <v>San Pablo La Laguna</v>
      </c>
      <c r="G3792" s="139" t="str">
        <f t="shared" ref="G3792:K3792" si="3866">+G3754</f>
        <v>05</v>
      </c>
      <c r="H3792" t="str">
        <f t="shared" si="3866"/>
        <v>IGF</v>
      </c>
      <c r="I3792" t="str">
        <f t="shared" si="3866"/>
        <v>Índice de Gestión Financiera</v>
      </c>
      <c r="J3792" t="str">
        <f t="shared" si="3866"/>
        <v>05-03</v>
      </c>
      <c r="K3792" t="str">
        <f t="shared" si="3866"/>
        <v>Ingresos del IUSI en relación a los ingresos propios -sin regalías-</v>
      </c>
      <c r="L3792" s="150">
        <f>+VLOOKUP($E3792,IGF_2018!$B$8:$Z$347,9,0)</f>
        <v>2.3308323320729869E-2</v>
      </c>
      <c r="M3792" s="142" t="str">
        <f>+VLOOKUP($E3792,IGF_2018!$B$8:$Z$347,10,0)</f>
        <v>Bajo</v>
      </c>
    </row>
    <row r="3793" spans="1:13" x14ac:dyDescent="0.3">
      <c r="A3793" s="139">
        <f t="shared" si="3829"/>
        <v>100</v>
      </c>
      <c r="B3793" s="148">
        <f t="shared" si="3831"/>
        <v>25</v>
      </c>
      <c r="D3793" s="149" t="str">
        <f>+VLOOKUP($A3793,mUNICIPIOS!$B$4:$F$343,2,0)</f>
        <v>Sololá</v>
      </c>
      <c r="E3793" s="149">
        <f>+VLOOKUP($A3793,mUNICIPIOS!$B$4:$F$343,3,0)</f>
        <v>715</v>
      </c>
      <c r="F3793" s="149" t="str">
        <f>+VLOOKUP($A3793,mUNICIPIOS!$B$4:$F$343,4,0)</f>
        <v>San Pablo La Laguna</v>
      </c>
      <c r="G3793" s="139" t="str">
        <f t="shared" ref="G3793:K3793" si="3867">+G3755</f>
        <v>05</v>
      </c>
      <c r="H3793" t="str">
        <f t="shared" si="3867"/>
        <v>IGF</v>
      </c>
      <c r="I3793" t="str">
        <f t="shared" si="3867"/>
        <v>Índice de Gestión Financiera</v>
      </c>
      <c r="J3793" t="str">
        <f t="shared" si="3867"/>
        <v>05-04</v>
      </c>
      <c r="K3793" t="str">
        <f t="shared" si="3867"/>
        <v>Inversión anual en capital fijo por habitante</v>
      </c>
      <c r="L3793" s="150">
        <f>+VLOOKUP($E3793,IGF_2018!$B$8:$Z$347,12,0)</f>
        <v>0.25851867473212936</v>
      </c>
      <c r="M3793" s="142" t="str">
        <f>+VLOOKUP($E3793,IGF_2018!$B$8:$Z$347,13,0)</f>
        <v>Medio bajo</v>
      </c>
    </row>
    <row r="3794" spans="1:13" x14ac:dyDescent="0.3">
      <c r="A3794" s="139">
        <f t="shared" si="3829"/>
        <v>100</v>
      </c>
      <c r="B3794" s="148">
        <f t="shared" si="3831"/>
        <v>26</v>
      </c>
      <c r="D3794" s="149" t="str">
        <f>+VLOOKUP($A3794,mUNICIPIOS!$B$4:$F$343,2,0)</f>
        <v>Sololá</v>
      </c>
      <c r="E3794" s="149">
        <f>+VLOOKUP($A3794,mUNICIPIOS!$B$4:$F$343,3,0)</f>
        <v>715</v>
      </c>
      <c r="F3794" s="149" t="str">
        <f>+VLOOKUP($A3794,mUNICIPIOS!$B$4:$F$343,4,0)</f>
        <v>San Pablo La Laguna</v>
      </c>
      <c r="G3794" s="139" t="str">
        <f t="shared" ref="G3794:K3794" si="3868">+G3756</f>
        <v>05</v>
      </c>
      <c r="H3794" t="str">
        <f t="shared" si="3868"/>
        <v>IGF</v>
      </c>
      <c r="I3794" t="str">
        <f t="shared" si="3868"/>
        <v>Índice de Gestión Financiera</v>
      </c>
      <c r="J3794" t="str">
        <f t="shared" si="3868"/>
        <v>05-05</v>
      </c>
      <c r="K3794" t="str">
        <f t="shared" si="3868"/>
        <v>Inversión anual en capital fijo con recursos percibidos por ingresos propios</v>
      </c>
      <c r="L3794" s="150">
        <f>+VLOOKUP($E3794,IGF_2018!$B$8:$Z$347,15,0)</f>
        <v>0</v>
      </c>
      <c r="M3794" s="142" t="str">
        <f>+VLOOKUP($E3794,IGF_2018!$B$8:$Z$347,16,0)</f>
        <v>Bajo</v>
      </c>
    </row>
    <row r="3795" spans="1:13" x14ac:dyDescent="0.3">
      <c r="A3795" s="139">
        <f t="shared" si="3829"/>
        <v>100</v>
      </c>
      <c r="B3795" s="148">
        <f t="shared" si="3831"/>
        <v>27</v>
      </c>
      <c r="D3795" s="149" t="str">
        <f>+VLOOKUP($A3795,mUNICIPIOS!$B$4:$F$343,2,0)</f>
        <v>Sololá</v>
      </c>
      <c r="E3795" s="149">
        <f>+VLOOKUP($A3795,mUNICIPIOS!$B$4:$F$343,3,0)</f>
        <v>715</v>
      </c>
      <c r="F3795" s="149" t="str">
        <f>+VLOOKUP($A3795,mUNICIPIOS!$B$4:$F$343,4,0)</f>
        <v>San Pablo La Laguna</v>
      </c>
      <c r="G3795" s="139" t="str">
        <f t="shared" ref="G3795:K3795" si="3869">+G3757</f>
        <v>05</v>
      </c>
      <c r="H3795" t="str">
        <f t="shared" si="3869"/>
        <v>IGF</v>
      </c>
      <c r="I3795" t="str">
        <f t="shared" si="3869"/>
        <v>Índice de Gestión Financiera</v>
      </c>
      <c r="J3795" t="str">
        <f t="shared" si="3869"/>
        <v>05-06</v>
      </c>
      <c r="K3795" t="str">
        <f t="shared" si="3869"/>
        <v xml:space="preserve">Inversión anual en capital fijo con recursos percibidos por transferencias del Gobierno Central </v>
      </c>
      <c r="L3795" s="150">
        <f>+VLOOKUP($E3795,IGF_2018!$B$8:$Z$347,18,0)</f>
        <v>0.36705420350432849</v>
      </c>
      <c r="M3795" s="142" t="str">
        <f>+VLOOKUP($E3795,IGF_2018!$B$8:$Z$347,19,0)</f>
        <v>Medio bajo</v>
      </c>
    </row>
    <row r="3796" spans="1:13" x14ac:dyDescent="0.3">
      <c r="A3796" s="139">
        <f t="shared" si="3829"/>
        <v>100</v>
      </c>
      <c r="B3796" s="148">
        <f t="shared" si="3831"/>
        <v>28</v>
      </c>
      <c r="D3796" s="149" t="str">
        <f>+VLOOKUP($A3796,mUNICIPIOS!$B$4:$F$343,2,0)</f>
        <v>Sololá</v>
      </c>
      <c r="E3796" s="149">
        <f>+VLOOKUP($A3796,mUNICIPIOS!$B$4:$F$343,3,0)</f>
        <v>715</v>
      </c>
      <c r="F3796" s="149" t="str">
        <f>+VLOOKUP($A3796,mUNICIPIOS!$B$4:$F$343,4,0)</f>
        <v>San Pablo La Laguna</v>
      </c>
      <c r="G3796" s="139" t="str">
        <f t="shared" ref="G3796:K3796" si="3870">+G3758</f>
        <v>05</v>
      </c>
      <c r="H3796" t="str">
        <f t="shared" si="3870"/>
        <v>IGF</v>
      </c>
      <c r="I3796" t="str">
        <f t="shared" si="3870"/>
        <v>Índice de Gestión Financiera</v>
      </c>
      <c r="J3796" t="str">
        <f t="shared" si="3870"/>
        <v>05-07</v>
      </c>
      <c r="K3796" t="str">
        <f t="shared" si="3870"/>
        <v>Financiamiento por endeudamiento municipal</v>
      </c>
      <c r="L3796" s="150">
        <f>+VLOOKUP($E3796,IGF_2018!$B$8:$Z$347,21,0)</f>
        <v>1</v>
      </c>
      <c r="M3796" s="142" t="str">
        <f>+VLOOKUP($E3796,IGF_2018!$B$8:$Z$347,22,0)</f>
        <v>Alto</v>
      </c>
    </row>
    <row r="3797" spans="1:13" x14ac:dyDescent="0.3">
      <c r="A3797" s="139">
        <f t="shared" si="3829"/>
        <v>100</v>
      </c>
      <c r="B3797" s="148">
        <f t="shared" si="3831"/>
        <v>29</v>
      </c>
      <c r="D3797" s="149" t="str">
        <f>+VLOOKUP($A3797,mUNICIPIOS!$B$4:$F$343,2,0)</f>
        <v>Sololá</v>
      </c>
      <c r="E3797" s="149">
        <f>+VLOOKUP($A3797,mUNICIPIOS!$B$4:$F$343,3,0)</f>
        <v>715</v>
      </c>
      <c r="F3797" s="149" t="str">
        <f>+VLOOKUP($A3797,mUNICIPIOS!$B$4:$F$343,4,0)</f>
        <v>San Pablo La Laguna</v>
      </c>
      <c r="G3797" s="139" t="str">
        <f t="shared" ref="G3797:K3797" si="3871">+G3759</f>
        <v>05</v>
      </c>
      <c r="H3797" t="str">
        <f t="shared" si="3871"/>
        <v>IGF</v>
      </c>
      <c r="I3797" t="str">
        <f t="shared" si="3871"/>
        <v>Índice de Gestión Financiera</v>
      </c>
      <c r="J3797" t="str">
        <f t="shared" si="3871"/>
        <v>INDICE</v>
      </c>
      <c r="K3797">
        <f t="shared" si="3871"/>
        <v>0</v>
      </c>
      <c r="L3797" s="150">
        <f>+VLOOKUP($E3797,IGF_2018!$B$8:$Z$347,24,0)</f>
        <v>0.28914864325560286</v>
      </c>
      <c r="M3797" s="142" t="str">
        <f>+VLOOKUP($E3797,IGF_2018!$B$8:$Z$347,25,0)</f>
        <v>Medio bajo</v>
      </c>
    </row>
    <row r="3798" spans="1:13" x14ac:dyDescent="0.3">
      <c r="A3798" s="139">
        <f t="shared" si="3829"/>
        <v>100</v>
      </c>
      <c r="B3798" s="148">
        <f t="shared" si="3831"/>
        <v>30</v>
      </c>
      <c r="D3798" s="149" t="str">
        <f>+VLOOKUP($A3798,mUNICIPIOS!$B$4:$F$343,2,0)</f>
        <v>Sololá</v>
      </c>
      <c r="E3798" s="149">
        <f>+VLOOKUP($A3798,mUNICIPIOS!$B$4:$F$343,3,0)</f>
        <v>715</v>
      </c>
      <c r="F3798" s="149" t="str">
        <f>+VLOOKUP($A3798,mUNICIPIOS!$B$4:$F$343,4,0)</f>
        <v>San Pablo La Laguna</v>
      </c>
      <c r="G3798" s="139" t="str">
        <f t="shared" ref="G3798:K3798" si="3872">+G3760</f>
        <v>06</v>
      </c>
      <c r="H3798" t="str">
        <f t="shared" si="3872"/>
        <v>IGE</v>
      </c>
      <c r="I3798" t="str">
        <f t="shared" si="3872"/>
        <v>Índice de Gestión Estratégica</v>
      </c>
      <c r="J3798" t="str">
        <f t="shared" si="3872"/>
        <v>06-01</v>
      </c>
      <c r="K3798" t="str">
        <f t="shared" si="3872"/>
        <v>Ejecución del Plan Operativo Anual  (POA)</v>
      </c>
      <c r="L3798" s="150">
        <f>+VLOOKUP($E3798,IGE_2018!$B$8:$Z$347,3,0)</f>
        <v>0</v>
      </c>
      <c r="M3798" s="142" t="str">
        <f>+VLOOKUP($E3798,IGE_2018!$B$8:$Z$347,4,0)</f>
        <v>Bajo</v>
      </c>
    </row>
    <row r="3799" spans="1:13" x14ac:dyDescent="0.3">
      <c r="A3799" s="139">
        <f t="shared" si="3829"/>
        <v>100</v>
      </c>
      <c r="B3799" s="148">
        <f t="shared" si="3831"/>
        <v>31</v>
      </c>
      <c r="D3799" s="149" t="str">
        <f>+VLOOKUP($A3799,mUNICIPIOS!$B$4:$F$343,2,0)</f>
        <v>Sololá</v>
      </c>
      <c r="E3799" s="149">
        <f>+VLOOKUP($A3799,mUNICIPIOS!$B$4:$F$343,3,0)</f>
        <v>715</v>
      </c>
      <c r="F3799" s="149" t="str">
        <f>+VLOOKUP($A3799,mUNICIPIOS!$B$4:$F$343,4,0)</f>
        <v>San Pablo La Laguna</v>
      </c>
      <c r="G3799" s="139" t="str">
        <f t="shared" ref="G3799:K3799" si="3873">+G3761</f>
        <v>06</v>
      </c>
      <c r="H3799" t="str">
        <f t="shared" si="3873"/>
        <v>IGE</v>
      </c>
      <c r="I3799" t="str">
        <f t="shared" si="3873"/>
        <v>Índice de Gestión Estratégica</v>
      </c>
      <c r="J3799" t="str">
        <f t="shared" si="3873"/>
        <v>06-02</v>
      </c>
      <c r="K3799" t="str">
        <f t="shared" si="3873"/>
        <v>Relación Plan de Desarrollo Municipal y Ordenamiento Territorial (PDM-OT) - Plan Estratégico Institucional (PEI) - Plan Operativo Multianual (POM) - Plan Operativo Anual (POA)</v>
      </c>
      <c r="L3799" s="150">
        <f>+VLOOKUP($E3799,IGE_2018!$B$8:$Z$347,6,0)</f>
        <v>0</v>
      </c>
      <c r="M3799" s="142" t="str">
        <f>+VLOOKUP($E3799,IGE_2018!$B$8:$Z$347,7,0)</f>
        <v>Bajo</v>
      </c>
    </row>
    <row r="3800" spans="1:13" x14ac:dyDescent="0.3">
      <c r="A3800" s="139">
        <f t="shared" si="3829"/>
        <v>100</v>
      </c>
      <c r="B3800" s="148">
        <f t="shared" si="3831"/>
        <v>32</v>
      </c>
      <c r="D3800" s="149" t="str">
        <f>+VLOOKUP($A3800,mUNICIPIOS!$B$4:$F$343,2,0)</f>
        <v>Sololá</v>
      </c>
      <c r="E3800" s="149">
        <f>+VLOOKUP($A3800,mUNICIPIOS!$B$4:$F$343,3,0)</f>
        <v>715</v>
      </c>
      <c r="F3800" s="149" t="str">
        <f>+VLOOKUP($A3800,mUNICIPIOS!$B$4:$F$343,4,0)</f>
        <v>San Pablo La Laguna</v>
      </c>
      <c r="G3800" s="139" t="str">
        <f t="shared" ref="G3800:K3800" si="3874">+G3762</f>
        <v>06</v>
      </c>
      <c r="H3800" t="str">
        <f t="shared" si="3874"/>
        <v>IGE</v>
      </c>
      <c r="I3800" t="str">
        <f t="shared" si="3874"/>
        <v>Índice de Gestión Estratégica</v>
      </c>
      <c r="J3800" t="str">
        <f t="shared" si="3874"/>
        <v>06-03</v>
      </c>
      <c r="K3800" t="str">
        <f t="shared" si="3874"/>
        <v>Presupuesto de egresos relacionado a competencias municipales que responden a prioridades nacionales de desarrollo.</v>
      </c>
      <c r="L3800" s="150">
        <f>+VLOOKUP($E3800,IGE_2018!$B$8:$Z$347,9,0)</f>
        <v>0.16432625150508726</v>
      </c>
      <c r="M3800" s="142" t="str">
        <f>+VLOOKUP($E3800,IGE_2018!$B$8:$Z$347,10,0)</f>
        <v>Bajo</v>
      </c>
    </row>
    <row r="3801" spans="1:13" x14ac:dyDescent="0.3">
      <c r="A3801" s="139">
        <f t="shared" si="3829"/>
        <v>100</v>
      </c>
      <c r="B3801" s="148">
        <f t="shared" si="3831"/>
        <v>33</v>
      </c>
      <c r="D3801" s="149" t="str">
        <f>+VLOOKUP($A3801,mUNICIPIOS!$B$4:$F$343,2,0)</f>
        <v>Sololá</v>
      </c>
      <c r="E3801" s="149">
        <f>+VLOOKUP($A3801,mUNICIPIOS!$B$4:$F$343,3,0)</f>
        <v>715</v>
      </c>
      <c r="F3801" s="149" t="str">
        <f>+VLOOKUP($A3801,mUNICIPIOS!$B$4:$F$343,4,0)</f>
        <v>San Pablo La Laguna</v>
      </c>
      <c r="G3801" s="139" t="str">
        <f t="shared" ref="G3801:K3801" si="3875">+G3763</f>
        <v>06</v>
      </c>
      <c r="H3801" t="str">
        <f t="shared" si="3875"/>
        <v>IGE</v>
      </c>
      <c r="I3801" t="str">
        <f t="shared" si="3875"/>
        <v>Índice de Gestión Estratégica</v>
      </c>
      <c r="J3801" t="str">
        <f t="shared" si="3875"/>
        <v>06-04</v>
      </c>
      <c r="K3801" t="str">
        <f t="shared" si="3875"/>
        <v>Institucionalización de la gestión ordenada del territorio</v>
      </c>
      <c r="L3801" s="150">
        <f>+VLOOKUP($E3801,IGE_2018!$B$8:$Z$347,12,0)</f>
        <v>0</v>
      </c>
      <c r="M3801" s="142" t="str">
        <f>+VLOOKUP($E3801,IGE_2018!$B$8:$Z$347,13,0)</f>
        <v>Bajo</v>
      </c>
    </row>
    <row r="3802" spans="1:13" x14ac:dyDescent="0.3">
      <c r="A3802" s="139">
        <f t="shared" si="3829"/>
        <v>100</v>
      </c>
      <c r="B3802" s="148">
        <f t="shared" si="3831"/>
        <v>34</v>
      </c>
      <c r="D3802" s="149" t="str">
        <f>+VLOOKUP($A3802,mUNICIPIOS!$B$4:$F$343,2,0)</f>
        <v>Sololá</v>
      </c>
      <c r="E3802" s="149">
        <f>+VLOOKUP($A3802,mUNICIPIOS!$B$4:$F$343,3,0)</f>
        <v>715</v>
      </c>
      <c r="F3802" s="149" t="str">
        <f>+VLOOKUP($A3802,mUNICIPIOS!$B$4:$F$343,4,0)</f>
        <v>San Pablo La Laguna</v>
      </c>
      <c r="G3802" s="139" t="str">
        <f t="shared" ref="G3802:K3802" si="3876">+G3764</f>
        <v>06</v>
      </c>
      <c r="H3802" t="str">
        <f t="shared" si="3876"/>
        <v>IGE</v>
      </c>
      <c r="I3802" t="str">
        <f t="shared" si="3876"/>
        <v>Índice de Gestión Estratégica</v>
      </c>
      <c r="J3802" t="str">
        <f t="shared" si="3876"/>
        <v>06-05</v>
      </c>
      <c r="K3802" t="str">
        <f t="shared" si="3876"/>
        <v>Acciones para la gestión ordenada del territorio</v>
      </c>
      <c r="L3802" s="150">
        <f>+VLOOKUP($E3802,IGE_2018!$B$8:$Z$347,15,0)</f>
        <v>0</v>
      </c>
      <c r="M3802" s="142" t="str">
        <f>+VLOOKUP($E3802,IGE_2018!$B$8:$Z$347,16,0)</f>
        <v>Bajo</v>
      </c>
    </row>
    <row r="3803" spans="1:13" x14ac:dyDescent="0.3">
      <c r="A3803" s="139">
        <f t="shared" si="3829"/>
        <v>100</v>
      </c>
      <c r="B3803" s="148">
        <f t="shared" si="3831"/>
        <v>35</v>
      </c>
      <c r="D3803" s="149" t="str">
        <f>+VLOOKUP($A3803,mUNICIPIOS!$B$4:$F$343,2,0)</f>
        <v>Sololá</v>
      </c>
      <c r="E3803" s="149">
        <f>+VLOOKUP($A3803,mUNICIPIOS!$B$4:$F$343,3,0)</f>
        <v>715</v>
      </c>
      <c r="F3803" s="149" t="str">
        <f>+VLOOKUP($A3803,mUNICIPIOS!$B$4:$F$343,4,0)</f>
        <v>San Pablo La Laguna</v>
      </c>
      <c r="G3803" s="139" t="str">
        <f t="shared" ref="G3803:K3803" si="3877">+G3765</f>
        <v>06</v>
      </c>
      <c r="H3803" t="str">
        <f t="shared" si="3877"/>
        <v>IGE</v>
      </c>
      <c r="I3803" t="str">
        <f t="shared" si="3877"/>
        <v>Índice de Gestión Estratégica</v>
      </c>
      <c r="J3803" t="str">
        <f t="shared" si="3877"/>
        <v>06-06</v>
      </c>
      <c r="K3803" t="str">
        <f t="shared" si="3877"/>
        <v>Gestión de riesgo en la formulación de proyectos derivados de la planificación operativa anual</v>
      </c>
      <c r="L3803" s="150">
        <f>+VLOOKUP($E3803,IGE_2018!$B$8:$Z$347,18,0)</f>
        <v>0</v>
      </c>
      <c r="M3803" s="142" t="str">
        <f>+VLOOKUP($E3803,IGE_2018!$B$8:$Z$347,19,0)</f>
        <v>Bajo</v>
      </c>
    </row>
    <row r="3804" spans="1:13" x14ac:dyDescent="0.3">
      <c r="A3804" s="139">
        <f t="shared" si="3829"/>
        <v>100</v>
      </c>
      <c r="B3804" s="148">
        <f t="shared" si="3831"/>
        <v>36</v>
      </c>
      <c r="D3804" s="149" t="str">
        <f>+VLOOKUP($A3804,mUNICIPIOS!$B$4:$F$343,2,0)</f>
        <v>Sololá</v>
      </c>
      <c r="E3804" s="149">
        <f>+VLOOKUP($A3804,mUNICIPIOS!$B$4:$F$343,3,0)</f>
        <v>715</v>
      </c>
      <c r="F3804" s="149" t="str">
        <f>+VLOOKUP($A3804,mUNICIPIOS!$B$4:$F$343,4,0)</f>
        <v>San Pablo La Laguna</v>
      </c>
      <c r="G3804" s="139" t="str">
        <f t="shared" ref="G3804:K3804" si="3878">+G3766</f>
        <v>06</v>
      </c>
      <c r="H3804" t="str">
        <f t="shared" si="3878"/>
        <v>IGE</v>
      </c>
      <c r="I3804" t="str">
        <f t="shared" si="3878"/>
        <v>Índice de Gestión Estratégica</v>
      </c>
      <c r="J3804" t="str">
        <f t="shared" si="3878"/>
        <v>06-07</v>
      </c>
      <c r="K3804" t="str">
        <f t="shared" si="3878"/>
        <v>Ingresos por servicios ambientales en relación a los ingresos propios sin regalías</v>
      </c>
      <c r="L3804" s="150">
        <f>+VLOOKUP($E3804,IGE_2018!$B$8:$Z$347,21,0)</f>
        <v>0.87324275539890162</v>
      </c>
      <c r="M3804" s="142" t="str">
        <f>+VLOOKUP($E3804,IGE_2018!$B$8:$Z$347,22,0)</f>
        <v>Alto</v>
      </c>
    </row>
    <row r="3805" spans="1:13" x14ac:dyDescent="0.3">
      <c r="A3805" s="139">
        <f t="shared" si="3829"/>
        <v>100</v>
      </c>
      <c r="B3805" s="148">
        <f t="shared" si="3831"/>
        <v>37</v>
      </c>
      <c r="D3805" s="149" t="str">
        <f>+VLOOKUP($A3805,mUNICIPIOS!$B$4:$F$343,2,0)</f>
        <v>Sololá</v>
      </c>
      <c r="E3805" s="149">
        <f>+VLOOKUP($A3805,mUNICIPIOS!$B$4:$F$343,3,0)</f>
        <v>715</v>
      </c>
      <c r="F3805" s="149" t="str">
        <f>+VLOOKUP($A3805,mUNICIPIOS!$B$4:$F$343,4,0)</f>
        <v>San Pablo La Laguna</v>
      </c>
      <c r="G3805" s="139" t="str">
        <f t="shared" ref="G3805:K3805" si="3879">+G3767</f>
        <v>06</v>
      </c>
      <c r="H3805" t="str">
        <f t="shared" si="3879"/>
        <v>IGE</v>
      </c>
      <c r="I3805" t="str">
        <f t="shared" si="3879"/>
        <v>Índice de Gestión Estratégica</v>
      </c>
      <c r="J3805" t="str">
        <f t="shared" si="3879"/>
        <v>INDICE</v>
      </c>
      <c r="K3805">
        <f t="shared" si="3879"/>
        <v>0</v>
      </c>
      <c r="L3805" s="150">
        <f>+VLOOKUP($E3805,IGE_2018!$B$8:$Z$347,24,0)</f>
        <v>0.12840583841616199</v>
      </c>
      <c r="M3805" s="142" t="str">
        <f>+VLOOKUP($E3805,IGE_2018!$B$8:$Z$347,25,0)</f>
        <v>Bajo</v>
      </c>
    </row>
    <row r="3806" spans="1:13" x14ac:dyDescent="0.3">
      <c r="A3806" s="139">
        <f t="shared" si="3829"/>
        <v>100</v>
      </c>
      <c r="B3806" s="148">
        <f t="shared" si="3831"/>
        <v>38</v>
      </c>
      <c r="D3806" s="149" t="str">
        <f>+VLOOKUP($A3806,mUNICIPIOS!$B$4:$F$343,2,0)</f>
        <v>Sololá</v>
      </c>
      <c r="E3806" s="149">
        <f>+VLOOKUP($A3806,mUNICIPIOS!$B$4:$F$343,3,0)</f>
        <v>715</v>
      </c>
      <c r="F3806" s="149" t="str">
        <f>+VLOOKUP($A3806,mUNICIPIOS!$B$4:$F$343,4,0)</f>
        <v>San Pablo La Laguna</v>
      </c>
      <c r="G3806" s="139" t="str">
        <f t="shared" ref="G3806:K3806" si="3880">+G3768</f>
        <v>RANKING</v>
      </c>
      <c r="H3806" t="str">
        <f t="shared" si="3880"/>
        <v>RGM</v>
      </c>
      <c r="I3806" t="str">
        <f t="shared" si="3880"/>
        <v>Ranking de la Gestión Municipal 2018</v>
      </c>
      <c r="J3806" t="str">
        <f t="shared" si="3880"/>
        <v>RANKING</v>
      </c>
      <c r="K3806">
        <f t="shared" si="3880"/>
        <v>0</v>
      </c>
      <c r="L3806" s="151">
        <f>+VLOOKUP($E3806,Resultados_generales!$C$8:$AE$347,27,0)</f>
        <v>0.1761866518058835</v>
      </c>
      <c r="M3806" t="str">
        <f>+VLOOKUP($E3806,Resultados_generales!$C$8:$AE$347,28,0)</f>
        <v>Bajo</v>
      </c>
    </row>
    <row r="3807" spans="1:13" x14ac:dyDescent="0.3">
      <c r="A3807" s="139">
        <f t="shared" si="3829"/>
        <v>101</v>
      </c>
      <c r="B3807" s="148">
        <f t="shared" si="3831"/>
        <v>1</v>
      </c>
      <c r="D3807" s="149" t="str">
        <f>+VLOOKUP($A3807,mUNICIPIOS!$B$4:$F$343,2,0)</f>
        <v>Sololá</v>
      </c>
      <c r="E3807" s="149">
        <f>+VLOOKUP($A3807,mUNICIPIOS!$B$4:$F$343,3,0)</f>
        <v>716</v>
      </c>
      <c r="F3807" s="149" t="str">
        <f>+VLOOKUP($A3807,mUNICIPIOS!$B$4:$F$343,4,0)</f>
        <v>San Marcos La Laguna</v>
      </c>
      <c r="G3807" s="139" t="str">
        <f t="shared" ref="G3807:K3807" si="3881">+G3769</f>
        <v>01</v>
      </c>
      <c r="H3807" t="str">
        <f t="shared" si="3881"/>
        <v>IPC</v>
      </c>
      <c r="I3807" t="str">
        <f t="shared" si="3881"/>
        <v>Índice de Participación Ciudadana</v>
      </c>
      <c r="J3807" t="str">
        <f t="shared" si="3881"/>
        <v>01-01</v>
      </c>
      <c r="K3807" t="str">
        <f t="shared" si="3881"/>
        <v>Número de reuniones del COMUDE en el año de la medición.</v>
      </c>
      <c r="L3807" s="150">
        <f>+VLOOKUP($E3807,IPC_2018!$B$8:$T$347,3,0)</f>
        <v>1</v>
      </c>
      <c r="M3807" s="142" t="str">
        <f>+VLOOKUP($E3807,IPC_2018!$B$8:$T$347,4,0)</f>
        <v>Alto</v>
      </c>
    </row>
    <row r="3808" spans="1:13" x14ac:dyDescent="0.3">
      <c r="A3808" s="139">
        <f t="shared" si="3829"/>
        <v>101</v>
      </c>
      <c r="B3808" s="148">
        <f t="shared" si="3831"/>
        <v>2</v>
      </c>
      <c r="D3808" s="149" t="str">
        <f>+VLOOKUP($A3808,mUNICIPIOS!$B$4:$F$343,2,0)</f>
        <v>Sololá</v>
      </c>
      <c r="E3808" s="149">
        <f>+VLOOKUP($A3808,mUNICIPIOS!$B$4:$F$343,3,0)</f>
        <v>716</v>
      </c>
      <c r="F3808" s="149" t="str">
        <f>+VLOOKUP($A3808,mUNICIPIOS!$B$4:$F$343,4,0)</f>
        <v>San Marcos La Laguna</v>
      </c>
      <c r="G3808" s="139" t="str">
        <f t="shared" ref="G3808:K3808" si="3882">+G3770</f>
        <v>01</v>
      </c>
      <c r="H3808" t="str">
        <f t="shared" si="3882"/>
        <v>IPC</v>
      </c>
      <c r="I3808" t="str">
        <f t="shared" si="3882"/>
        <v>Índice de Participación Ciudadana</v>
      </c>
      <c r="J3808" t="str">
        <f t="shared" si="3882"/>
        <v>01-02</v>
      </c>
      <c r="K3808" t="str">
        <f t="shared" si="3882"/>
        <v>Participación de Alcaldes, Concejales y Síndicos determinados o designados en el COMUDE</v>
      </c>
      <c r="L3808" s="150">
        <f>+VLOOKUP($E3808,IPC_2018!$B$8:$T$347,6,0)</f>
        <v>0.45833333333333331</v>
      </c>
      <c r="M3808" s="142" t="str">
        <f>+VLOOKUP($E3808,IPC_2018!$B$8:$T$347,7,0)</f>
        <v>Medio</v>
      </c>
    </row>
    <row r="3809" spans="1:13" x14ac:dyDescent="0.3">
      <c r="A3809" s="139">
        <f t="shared" si="3829"/>
        <v>101</v>
      </c>
      <c r="B3809" s="148">
        <f t="shared" si="3831"/>
        <v>3</v>
      </c>
      <c r="D3809" s="149" t="str">
        <f>+VLOOKUP($A3809,mUNICIPIOS!$B$4:$F$343,2,0)</f>
        <v>Sololá</v>
      </c>
      <c r="E3809" s="149">
        <f>+VLOOKUP($A3809,mUNICIPIOS!$B$4:$F$343,3,0)</f>
        <v>716</v>
      </c>
      <c r="F3809" s="149" t="str">
        <f>+VLOOKUP($A3809,mUNICIPIOS!$B$4:$F$343,4,0)</f>
        <v>San Marcos La Laguna</v>
      </c>
      <c r="G3809" s="139" t="str">
        <f t="shared" ref="G3809:K3809" si="3883">+G3771</f>
        <v>01</v>
      </c>
      <c r="H3809" t="str">
        <f t="shared" si="3883"/>
        <v>IPC</v>
      </c>
      <c r="I3809" t="str">
        <f t="shared" si="3883"/>
        <v>Índice de Participación Ciudadana</v>
      </c>
      <c r="J3809" t="str">
        <f t="shared" si="3883"/>
        <v>01-03</v>
      </c>
      <c r="K3809" t="str">
        <f t="shared" si="3883"/>
        <v>Participación  de organizaciones de jóvenes, mujeres, pueblos mayas, xincas, garífunas, y otras organizaciones en el Comude</v>
      </c>
      <c r="L3809" s="150">
        <f>+VLOOKUP($E3809,IPC_2018!$B$8:$T$347,9,0)</f>
        <v>0</v>
      </c>
      <c r="M3809" s="142" t="str">
        <f>+VLOOKUP($E3809,IPC_2018!$B$8:$T$347,10,0)</f>
        <v>Bajo</v>
      </c>
    </row>
    <row r="3810" spans="1:13" x14ac:dyDescent="0.3">
      <c r="A3810" s="139">
        <f t="shared" si="3829"/>
        <v>101</v>
      </c>
      <c r="B3810" s="148">
        <f t="shared" si="3831"/>
        <v>4</v>
      </c>
      <c r="D3810" s="149" t="str">
        <f>+VLOOKUP($A3810,mUNICIPIOS!$B$4:$F$343,2,0)</f>
        <v>Sololá</v>
      </c>
      <c r="E3810" s="149">
        <f>+VLOOKUP($A3810,mUNICIPIOS!$B$4:$F$343,3,0)</f>
        <v>716</v>
      </c>
      <c r="F3810" s="149" t="str">
        <f>+VLOOKUP($A3810,mUNICIPIOS!$B$4:$F$343,4,0)</f>
        <v>San Marcos La Laguna</v>
      </c>
      <c r="G3810" s="139" t="str">
        <f t="shared" ref="G3810:K3810" si="3884">+G3772</f>
        <v>01</v>
      </c>
      <c r="H3810" t="str">
        <f t="shared" si="3884"/>
        <v>IPC</v>
      </c>
      <c r="I3810" t="str">
        <f t="shared" si="3884"/>
        <v>Índice de Participación Ciudadana</v>
      </c>
      <c r="J3810" t="str">
        <f t="shared" si="3884"/>
        <v>01-04</v>
      </c>
      <c r="K3810" t="str">
        <f t="shared" si="3884"/>
        <v>Representatividad territorial del Comude.</v>
      </c>
      <c r="L3810" s="150">
        <f>+VLOOKUP($E3810,IPC_2018!$B$8:$T$347,12,0)</f>
        <v>0</v>
      </c>
      <c r="M3810" s="142" t="str">
        <f>+VLOOKUP($E3810,IPC_2018!$B$8:$T$347,13,0)</f>
        <v>Bajo</v>
      </c>
    </row>
    <row r="3811" spans="1:13" x14ac:dyDescent="0.3">
      <c r="A3811" s="139">
        <f t="shared" si="3829"/>
        <v>101</v>
      </c>
      <c r="B3811" s="148">
        <f t="shared" si="3831"/>
        <v>5</v>
      </c>
      <c r="D3811" s="149" t="str">
        <f>+VLOOKUP($A3811,mUNICIPIOS!$B$4:$F$343,2,0)</f>
        <v>Sololá</v>
      </c>
      <c r="E3811" s="149">
        <f>+VLOOKUP($A3811,mUNICIPIOS!$B$4:$F$343,3,0)</f>
        <v>716</v>
      </c>
      <c r="F3811" s="149" t="str">
        <f>+VLOOKUP($A3811,mUNICIPIOS!$B$4:$F$343,4,0)</f>
        <v>San Marcos La Laguna</v>
      </c>
      <c r="G3811" s="139" t="str">
        <f t="shared" ref="G3811:K3811" si="3885">+G3773</f>
        <v>01</v>
      </c>
      <c r="H3811" t="str">
        <f t="shared" si="3885"/>
        <v>IPC</v>
      </c>
      <c r="I3811" t="str">
        <f t="shared" si="3885"/>
        <v>Índice de Participación Ciudadana</v>
      </c>
      <c r="J3811" t="str">
        <f t="shared" si="3885"/>
        <v>01-05</v>
      </c>
      <c r="K3811" t="str">
        <f t="shared" si="3885"/>
        <v>Funcionamiento del Comude</v>
      </c>
      <c r="L3811" s="150">
        <f>+VLOOKUP($E3811,IPC_2018!$B$8:$T$347,15,0)</f>
        <v>0.1457597173659928</v>
      </c>
      <c r="M3811" s="142" t="str">
        <f>+VLOOKUP($E3811,IPC_2018!$B$8:$T$347,16,0)</f>
        <v>Bajo</v>
      </c>
    </row>
    <row r="3812" spans="1:13" x14ac:dyDescent="0.3">
      <c r="A3812" s="139">
        <f t="shared" si="3829"/>
        <v>101</v>
      </c>
      <c r="B3812" s="148">
        <f t="shared" si="3831"/>
        <v>6</v>
      </c>
      <c r="D3812" s="149" t="str">
        <f>+VLOOKUP($A3812,mUNICIPIOS!$B$4:$F$343,2,0)</f>
        <v>Sololá</v>
      </c>
      <c r="E3812" s="149">
        <f>+VLOOKUP($A3812,mUNICIPIOS!$B$4:$F$343,3,0)</f>
        <v>716</v>
      </c>
      <c r="F3812" s="149" t="str">
        <f>+VLOOKUP($A3812,mUNICIPIOS!$B$4:$F$343,4,0)</f>
        <v>San Marcos La Laguna</v>
      </c>
      <c r="G3812" s="139" t="str">
        <f t="shared" ref="G3812:K3812" si="3886">+G3774</f>
        <v>01</v>
      </c>
      <c r="H3812" t="str">
        <f t="shared" si="3886"/>
        <v>IPC</v>
      </c>
      <c r="I3812" t="str">
        <f t="shared" si="3886"/>
        <v>Índice de Participación Ciudadana</v>
      </c>
      <c r="J3812" t="str">
        <f t="shared" si="3886"/>
        <v>INDICE</v>
      </c>
      <c r="K3812">
        <f t="shared" si="3886"/>
        <v>0</v>
      </c>
      <c r="L3812" s="150">
        <f>+VLOOKUP($E3812,IPC_2018!$B$8:$T$347,18,0)</f>
        <v>0.50415562427156557</v>
      </c>
      <c r="M3812" s="142" t="str">
        <f>+VLOOKUP($E3812,IPC_2018!$B$8:$T$347,19,0)</f>
        <v>Medio</v>
      </c>
    </row>
    <row r="3813" spans="1:13" x14ac:dyDescent="0.3">
      <c r="A3813" s="139">
        <f t="shared" si="3829"/>
        <v>101</v>
      </c>
      <c r="B3813" s="148">
        <f t="shared" si="3831"/>
        <v>7</v>
      </c>
      <c r="D3813" s="149" t="str">
        <f>+VLOOKUP($A3813,mUNICIPIOS!$B$4:$F$343,2,0)</f>
        <v>Sololá</v>
      </c>
      <c r="E3813" s="149">
        <f>+VLOOKUP($A3813,mUNICIPIOS!$B$4:$F$343,3,0)</f>
        <v>716</v>
      </c>
      <c r="F3813" s="149" t="str">
        <f>+VLOOKUP($A3813,mUNICIPIOS!$B$4:$F$343,4,0)</f>
        <v>San Marcos La Laguna</v>
      </c>
      <c r="G3813" s="139" t="str">
        <f t="shared" ref="G3813:K3813" si="3887">+G3775</f>
        <v>02</v>
      </c>
      <c r="H3813" t="str">
        <f t="shared" si="3887"/>
        <v>IIC</v>
      </c>
      <c r="I3813" t="str">
        <f t="shared" si="3887"/>
        <v>Índice de Información a la Ciudadanía</v>
      </c>
      <c r="J3813" t="str">
        <f t="shared" si="3887"/>
        <v>02-01</v>
      </c>
      <c r="K3813" t="str">
        <f t="shared" si="3887"/>
        <v>Rendición de cuentas cuatrimestral y anual al Comude enfocadas en resultados.</v>
      </c>
      <c r="L3813" s="150">
        <f>+VLOOKUP($E3813,IIC_2018!$B$8:$Q$347,3,0)</f>
        <v>0.8</v>
      </c>
      <c r="M3813" s="142" t="str">
        <f>+VLOOKUP($E3813,IIC_2018!$B$8:$Q$347,4,0)</f>
        <v>Medio alto</v>
      </c>
    </row>
    <row r="3814" spans="1:13" x14ac:dyDescent="0.3">
      <c r="A3814" s="139">
        <f t="shared" si="3829"/>
        <v>101</v>
      </c>
      <c r="B3814" s="148">
        <f t="shared" si="3831"/>
        <v>8</v>
      </c>
      <c r="D3814" s="149" t="str">
        <f>+VLOOKUP($A3814,mUNICIPIOS!$B$4:$F$343,2,0)</f>
        <v>Sololá</v>
      </c>
      <c r="E3814" s="149">
        <f>+VLOOKUP($A3814,mUNICIPIOS!$B$4:$F$343,3,0)</f>
        <v>716</v>
      </c>
      <c r="F3814" s="149" t="str">
        <f>+VLOOKUP($A3814,mUNICIPIOS!$B$4:$F$343,4,0)</f>
        <v>San Marcos La Laguna</v>
      </c>
      <c r="G3814" s="139" t="str">
        <f t="shared" ref="G3814:K3814" si="3888">+G3776</f>
        <v>02</v>
      </c>
      <c r="H3814" t="str">
        <f t="shared" si="3888"/>
        <v>IIC</v>
      </c>
      <c r="I3814" t="str">
        <f t="shared" si="3888"/>
        <v>Índice de Información a la Ciudadanía</v>
      </c>
      <c r="J3814" t="str">
        <f t="shared" si="3888"/>
        <v>02-02</v>
      </c>
      <c r="K3814" t="str">
        <f t="shared" si="3888"/>
        <v>Información presupuestaria y otra información brindada a la ciudadanía disponible en medios locales de comunicación.</v>
      </c>
      <c r="L3814" s="150">
        <f>+VLOOKUP($E3814,IIC_2018!$B$8:$Q$347,6,0)</f>
        <v>1</v>
      </c>
      <c r="M3814" s="142" t="str">
        <f>+VLOOKUP($E3814,IIC_2018!$B$8:$Q$347,7,0)</f>
        <v>Alto</v>
      </c>
    </row>
    <row r="3815" spans="1:13" x14ac:dyDescent="0.3">
      <c r="A3815" s="139">
        <f t="shared" si="3829"/>
        <v>101</v>
      </c>
      <c r="B3815" s="148">
        <f t="shared" si="3831"/>
        <v>9</v>
      </c>
      <c r="D3815" s="149" t="str">
        <f>+VLOOKUP($A3815,mUNICIPIOS!$B$4:$F$343,2,0)</f>
        <v>Sololá</v>
      </c>
      <c r="E3815" s="149">
        <f>+VLOOKUP($A3815,mUNICIPIOS!$B$4:$F$343,3,0)</f>
        <v>716</v>
      </c>
      <c r="F3815" s="149" t="str">
        <f>+VLOOKUP($A3815,mUNICIPIOS!$B$4:$F$343,4,0)</f>
        <v>San Marcos La Laguna</v>
      </c>
      <c r="G3815" s="139" t="str">
        <f t="shared" ref="G3815:K3815" si="3889">+G3777</f>
        <v>02</v>
      </c>
      <c r="H3815" t="str">
        <f t="shared" si="3889"/>
        <v>IIC</v>
      </c>
      <c r="I3815" t="str">
        <f t="shared" si="3889"/>
        <v>Índice de Información a la Ciudadanía</v>
      </c>
      <c r="J3815" t="str">
        <f t="shared" si="3889"/>
        <v>02-03</v>
      </c>
      <c r="K3815" t="str">
        <f t="shared" si="3889"/>
        <v>Información pública de oficio actualizada y disponible de acuerdo a la LAIP y uso de internet.</v>
      </c>
      <c r="L3815" s="150">
        <f>+VLOOKUP($E3815,IIC_2018!$B$8:$Q$347,9,0)</f>
        <v>0.95999999999999985</v>
      </c>
      <c r="M3815" s="142" t="str">
        <f>+VLOOKUP($E3815,IIC_2018!$B$8:$Q$347,10,0)</f>
        <v>Alto</v>
      </c>
    </row>
    <row r="3816" spans="1:13" x14ac:dyDescent="0.3">
      <c r="A3816" s="139">
        <f t="shared" si="3829"/>
        <v>101</v>
      </c>
      <c r="B3816" s="148">
        <f t="shared" si="3831"/>
        <v>10</v>
      </c>
      <c r="D3816" s="149" t="str">
        <f>+VLOOKUP($A3816,mUNICIPIOS!$B$4:$F$343,2,0)</f>
        <v>Sololá</v>
      </c>
      <c r="E3816" s="149">
        <f>+VLOOKUP($A3816,mUNICIPIOS!$B$4:$F$343,3,0)</f>
        <v>716</v>
      </c>
      <c r="F3816" s="149" t="str">
        <f>+VLOOKUP($A3816,mUNICIPIOS!$B$4:$F$343,4,0)</f>
        <v>San Marcos La Laguna</v>
      </c>
      <c r="G3816" s="139" t="str">
        <f t="shared" ref="G3816:K3816" si="3890">+G3778</f>
        <v>02</v>
      </c>
      <c r="H3816" t="str">
        <f t="shared" si="3890"/>
        <v>IIC</v>
      </c>
      <c r="I3816" t="str">
        <f t="shared" si="3890"/>
        <v>Índice de Información a la Ciudadanía</v>
      </c>
      <c r="J3816" t="str">
        <f t="shared" si="3890"/>
        <v>02-04</v>
      </c>
      <c r="K3816" t="str">
        <f t="shared" si="3890"/>
        <v>Relación del monto contratado por medio de Guate compras con el total del presupuesto de egresos vigente.</v>
      </c>
      <c r="L3816" s="150">
        <f>+VLOOKUP($E3816,IIC_2018!$B$8:$Q$347,12,0)</f>
        <v>0.31934076550929319</v>
      </c>
      <c r="M3816" s="142" t="str">
        <f>+VLOOKUP($E3816,IIC_2018!$B$8:$Q$347,13,0)</f>
        <v>Medio bajo</v>
      </c>
    </row>
    <row r="3817" spans="1:13" x14ac:dyDescent="0.3">
      <c r="A3817" s="139">
        <f t="shared" si="3829"/>
        <v>101</v>
      </c>
      <c r="B3817" s="148">
        <f t="shared" si="3831"/>
        <v>11</v>
      </c>
      <c r="D3817" s="149" t="str">
        <f>+VLOOKUP($A3817,mUNICIPIOS!$B$4:$F$343,2,0)</f>
        <v>Sololá</v>
      </c>
      <c r="E3817" s="149">
        <f>+VLOOKUP($A3817,mUNICIPIOS!$B$4:$F$343,3,0)</f>
        <v>716</v>
      </c>
      <c r="F3817" s="149" t="str">
        <f>+VLOOKUP($A3817,mUNICIPIOS!$B$4:$F$343,4,0)</f>
        <v>San Marcos La Laguna</v>
      </c>
      <c r="G3817" s="139" t="str">
        <f t="shared" ref="G3817:K3817" si="3891">+G3779</f>
        <v>02</v>
      </c>
      <c r="H3817" t="str">
        <f t="shared" si="3891"/>
        <v>IIC</v>
      </c>
      <c r="I3817" t="str">
        <f t="shared" si="3891"/>
        <v>Índice de Información a la Ciudadanía</v>
      </c>
      <c r="J3817" t="str">
        <f t="shared" si="3891"/>
        <v>INDICE</v>
      </c>
      <c r="K3817">
        <f t="shared" si="3891"/>
        <v>0</v>
      </c>
      <c r="L3817" s="150">
        <f>+VLOOKUP($E3817,IIC_2018!$B$8:$Q$347,15,0)</f>
        <v>0.76983519137732326</v>
      </c>
      <c r="M3817" s="142" t="str">
        <f>+VLOOKUP($E3817,IIC_2018!$B$8:$Q$347,16,0)</f>
        <v>Medio alto</v>
      </c>
    </row>
    <row r="3818" spans="1:13" x14ac:dyDescent="0.3">
      <c r="A3818" s="139">
        <f t="shared" si="3829"/>
        <v>101</v>
      </c>
      <c r="B3818" s="148">
        <f t="shared" si="3831"/>
        <v>12</v>
      </c>
      <c r="D3818" s="149" t="str">
        <f>+VLOOKUP($A3818,mUNICIPIOS!$B$4:$F$343,2,0)</f>
        <v>Sololá</v>
      </c>
      <c r="E3818" s="149">
        <f>+VLOOKUP($A3818,mUNICIPIOS!$B$4:$F$343,3,0)</f>
        <v>716</v>
      </c>
      <c r="F3818" s="149" t="str">
        <f>+VLOOKUP($A3818,mUNICIPIOS!$B$4:$F$343,4,0)</f>
        <v>San Marcos La Laguna</v>
      </c>
      <c r="G3818" s="139" t="str">
        <f t="shared" ref="G3818:K3818" si="3892">+G3780</f>
        <v>03</v>
      </c>
      <c r="H3818" t="str">
        <f t="shared" si="3892"/>
        <v>ISP</v>
      </c>
      <c r="I3818" t="str">
        <f t="shared" si="3892"/>
        <v>Índice de Servicios Públicos</v>
      </c>
      <c r="J3818" t="str">
        <f t="shared" si="3892"/>
        <v>03-01</v>
      </c>
      <c r="K3818" t="str">
        <f t="shared" si="3892"/>
        <v>Cobertura del servicio público de agua</v>
      </c>
      <c r="L3818" s="150">
        <f>+VLOOKUP($E3818,ISP_2018!$B$8:$T$347,3,0)</f>
        <v>0.23703703703703705</v>
      </c>
      <c r="M3818" s="142" t="str">
        <f>+VLOOKUP($E3818,ISP_2018!$B$8:$T$347,4,0)</f>
        <v>Medio bajo</v>
      </c>
    </row>
    <row r="3819" spans="1:13" x14ac:dyDescent="0.3">
      <c r="A3819" s="139">
        <f t="shared" si="3829"/>
        <v>101</v>
      </c>
      <c r="B3819" s="148">
        <f t="shared" si="3831"/>
        <v>13</v>
      </c>
      <c r="D3819" s="149" t="str">
        <f>+VLOOKUP($A3819,mUNICIPIOS!$B$4:$F$343,2,0)</f>
        <v>Sololá</v>
      </c>
      <c r="E3819" s="149">
        <f>+VLOOKUP($A3819,mUNICIPIOS!$B$4:$F$343,3,0)</f>
        <v>716</v>
      </c>
      <c r="F3819" s="149" t="str">
        <f>+VLOOKUP($A3819,mUNICIPIOS!$B$4:$F$343,4,0)</f>
        <v>San Marcos La Laguna</v>
      </c>
      <c r="G3819" s="139" t="str">
        <f t="shared" ref="G3819:K3819" si="3893">+G3781</f>
        <v>03</v>
      </c>
      <c r="H3819" t="str">
        <f t="shared" si="3893"/>
        <v>ISP</v>
      </c>
      <c r="I3819" t="str">
        <f t="shared" si="3893"/>
        <v>Índice de Servicios Públicos</v>
      </c>
      <c r="J3819" t="str">
        <f t="shared" si="3893"/>
        <v>03-02</v>
      </c>
      <c r="K3819" t="str">
        <f t="shared" si="3893"/>
        <v>Control de la calidad del servicio público de agua</v>
      </c>
      <c r="L3819" s="150">
        <f>+VLOOKUP($E3819,ISP_2018!$B$8:$T$347,6,0)</f>
        <v>0.72499999999999998</v>
      </c>
      <c r="M3819" s="142" t="str">
        <f>+VLOOKUP($E3819,ISP_2018!$B$8:$T$347,7,0)</f>
        <v>Medio alto</v>
      </c>
    </row>
    <row r="3820" spans="1:13" x14ac:dyDescent="0.3">
      <c r="A3820" s="139">
        <f t="shared" si="3829"/>
        <v>101</v>
      </c>
      <c r="B3820" s="148">
        <f t="shared" si="3831"/>
        <v>14</v>
      </c>
      <c r="D3820" s="149" t="str">
        <f>+VLOOKUP($A3820,mUNICIPIOS!$B$4:$F$343,2,0)</f>
        <v>Sololá</v>
      </c>
      <c r="E3820" s="149">
        <f>+VLOOKUP($A3820,mUNICIPIOS!$B$4:$F$343,3,0)</f>
        <v>716</v>
      </c>
      <c r="F3820" s="149" t="str">
        <f>+VLOOKUP($A3820,mUNICIPIOS!$B$4:$F$343,4,0)</f>
        <v>San Marcos La Laguna</v>
      </c>
      <c r="G3820" s="139" t="str">
        <f t="shared" ref="G3820:K3820" si="3894">+G3782</f>
        <v>03</v>
      </c>
      <c r="H3820" t="str">
        <f t="shared" si="3894"/>
        <v>ISP</v>
      </c>
      <c r="I3820" t="str">
        <f t="shared" si="3894"/>
        <v>Índice de Servicios Públicos</v>
      </c>
      <c r="J3820" t="str">
        <f t="shared" si="3894"/>
        <v>03-03</v>
      </c>
      <c r="K3820" t="str">
        <f t="shared" si="3894"/>
        <v>Disposición  y tratamiento  de aguas residuales</v>
      </c>
      <c r="L3820" s="150">
        <f>+VLOOKUP($E3820,ISP_2018!$B$8:$T$347,9,0)</f>
        <v>0.9106830572037572</v>
      </c>
      <c r="M3820" s="142" t="str">
        <f>+VLOOKUP($E3820,ISP_2018!$B$8:$T$347,10,0)</f>
        <v>Alto</v>
      </c>
    </row>
    <row r="3821" spans="1:13" x14ac:dyDescent="0.3">
      <c r="A3821" s="139">
        <f t="shared" ref="A3821:A3884" si="3895">+IF(B3820=38,A3820+1,A3820)</f>
        <v>101</v>
      </c>
      <c r="B3821" s="148">
        <f t="shared" si="3831"/>
        <v>15</v>
      </c>
      <c r="D3821" s="149" t="str">
        <f>+VLOOKUP($A3821,mUNICIPIOS!$B$4:$F$343,2,0)</f>
        <v>Sololá</v>
      </c>
      <c r="E3821" s="149">
        <f>+VLOOKUP($A3821,mUNICIPIOS!$B$4:$F$343,3,0)</f>
        <v>716</v>
      </c>
      <c r="F3821" s="149" t="str">
        <f>+VLOOKUP($A3821,mUNICIPIOS!$B$4:$F$343,4,0)</f>
        <v>San Marcos La Laguna</v>
      </c>
      <c r="G3821" s="139" t="str">
        <f t="shared" ref="G3821:K3821" si="3896">+G3783</f>
        <v>03</v>
      </c>
      <c r="H3821" t="str">
        <f t="shared" si="3896"/>
        <v>ISP</v>
      </c>
      <c r="I3821" t="str">
        <f t="shared" si="3896"/>
        <v>Índice de Servicios Públicos</v>
      </c>
      <c r="J3821" t="str">
        <f t="shared" si="3896"/>
        <v>03-04</v>
      </c>
      <c r="K3821" t="str">
        <f t="shared" si="3896"/>
        <v>Gestión y manejo de los residuos y desechos sólidos</v>
      </c>
      <c r="L3821" s="150">
        <f>+VLOOKUP($E3821,ISP_2018!$B$8:$T$347,12,0)</f>
        <v>0.92100870130347212</v>
      </c>
      <c r="M3821" s="142" t="str">
        <f>+VLOOKUP($E3821,ISP_2018!$B$8:$T$347,13,0)</f>
        <v>Alto</v>
      </c>
    </row>
    <row r="3822" spans="1:13" x14ac:dyDescent="0.3">
      <c r="A3822" s="139">
        <f t="shared" si="3895"/>
        <v>101</v>
      </c>
      <c r="B3822" s="148">
        <f t="shared" ref="B3822:B3885" si="3897">+B3784</f>
        <v>16</v>
      </c>
      <c r="D3822" s="149" t="str">
        <f>+VLOOKUP($A3822,mUNICIPIOS!$B$4:$F$343,2,0)</f>
        <v>Sololá</v>
      </c>
      <c r="E3822" s="149">
        <f>+VLOOKUP($A3822,mUNICIPIOS!$B$4:$F$343,3,0)</f>
        <v>716</v>
      </c>
      <c r="F3822" s="149" t="str">
        <f>+VLOOKUP($A3822,mUNICIPIOS!$B$4:$F$343,4,0)</f>
        <v>San Marcos La Laguna</v>
      </c>
      <c r="G3822" s="139" t="str">
        <f t="shared" ref="G3822:K3822" si="3898">+G3784</f>
        <v>03</v>
      </c>
      <c r="H3822" t="str">
        <f t="shared" si="3898"/>
        <v>ISP</v>
      </c>
      <c r="I3822" t="str">
        <f t="shared" si="3898"/>
        <v>Índice de Servicios Públicos</v>
      </c>
      <c r="J3822" t="str">
        <f t="shared" si="3898"/>
        <v>03-05</v>
      </c>
      <c r="K3822" t="str">
        <f t="shared" si="3898"/>
        <v>Gestión de servicios públicos municipales</v>
      </c>
      <c r="L3822" s="150">
        <f>+VLOOKUP($E3822,ISP_2018!$B$8:$T$347,15,0)</f>
        <v>0.27419354838709675</v>
      </c>
      <c r="M3822" s="142" t="str">
        <f>+VLOOKUP($E3822,ISP_2018!$B$8:$T$347,16,0)</f>
        <v>Medio bajo</v>
      </c>
    </row>
    <row r="3823" spans="1:13" x14ac:dyDescent="0.3">
      <c r="A3823" s="139">
        <f t="shared" si="3895"/>
        <v>101</v>
      </c>
      <c r="B3823" s="148">
        <f t="shared" si="3897"/>
        <v>17</v>
      </c>
      <c r="D3823" s="149" t="str">
        <f>+VLOOKUP($A3823,mUNICIPIOS!$B$4:$F$343,2,0)</f>
        <v>Sololá</v>
      </c>
      <c r="E3823" s="149">
        <f>+VLOOKUP($A3823,mUNICIPIOS!$B$4:$F$343,3,0)</f>
        <v>716</v>
      </c>
      <c r="F3823" s="149" t="str">
        <f>+VLOOKUP($A3823,mUNICIPIOS!$B$4:$F$343,4,0)</f>
        <v>San Marcos La Laguna</v>
      </c>
      <c r="G3823" s="139" t="str">
        <f t="shared" ref="G3823:K3823" si="3899">+G3785</f>
        <v>03</v>
      </c>
      <c r="H3823" t="str">
        <f t="shared" si="3899"/>
        <v>ISP</v>
      </c>
      <c r="I3823" t="str">
        <f t="shared" si="3899"/>
        <v>Índice de Servicios Públicos</v>
      </c>
      <c r="J3823" t="str">
        <f t="shared" si="3899"/>
        <v>INDICE</v>
      </c>
      <c r="K3823">
        <f t="shared" si="3899"/>
        <v>0</v>
      </c>
      <c r="L3823" s="150">
        <f>+VLOOKUP($E3823,ISP_2018!$B$8:$T$347,18,0)</f>
        <v>0.66238076508256893</v>
      </c>
      <c r="M3823" s="142" t="str">
        <f>+VLOOKUP($E3823,ISP_2018!$B$8:$T$347,19,0)</f>
        <v>Medio alto</v>
      </c>
    </row>
    <row r="3824" spans="1:13" x14ac:dyDescent="0.3">
      <c r="A3824" s="139">
        <f t="shared" si="3895"/>
        <v>101</v>
      </c>
      <c r="B3824" s="148">
        <f t="shared" si="3897"/>
        <v>18</v>
      </c>
      <c r="D3824" s="149" t="str">
        <f>+VLOOKUP($A3824,mUNICIPIOS!$B$4:$F$343,2,0)</f>
        <v>Sololá</v>
      </c>
      <c r="E3824" s="149">
        <f>+VLOOKUP($A3824,mUNICIPIOS!$B$4:$F$343,3,0)</f>
        <v>716</v>
      </c>
      <c r="F3824" s="149" t="str">
        <f>+VLOOKUP($A3824,mUNICIPIOS!$B$4:$F$343,4,0)</f>
        <v>San Marcos La Laguna</v>
      </c>
      <c r="G3824" s="139" t="str">
        <f t="shared" ref="G3824:K3824" si="3900">+G3786</f>
        <v>04</v>
      </c>
      <c r="H3824" t="str">
        <f t="shared" si="3900"/>
        <v>IGA</v>
      </c>
      <c r="I3824" t="str">
        <f t="shared" si="3900"/>
        <v>Índice de Gestión Administrativa</v>
      </c>
      <c r="J3824" t="str">
        <f t="shared" si="3900"/>
        <v>04-01</v>
      </c>
      <c r="K3824" t="str">
        <f t="shared" si="3900"/>
        <v>Existencia de elementos de atención municipal orientada al vecino</v>
      </c>
      <c r="L3824" s="150">
        <f>+VLOOKUP($E3824,IGA_2018!$B$8:$N$347,3,0)</f>
        <v>0.75</v>
      </c>
      <c r="M3824" s="142" t="str">
        <f>+VLOOKUP($E3824,IGA_2018!$B$8:$N$347,4,0)</f>
        <v>Medio alto</v>
      </c>
    </row>
    <row r="3825" spans="1:13" x14ac:dyDescent="0.3">
      <c r="A3825" s="139">
        <f t="shared" si="3895"/>
        <v>101</v>
      </c>
      <c r="B3825" s="148">
        <f t="shared" si="3897"/>
        <v>19</v>
      </c>
      <c r="D3825" s="149" t="str">
        <f>+VLOOKUP($A3825,mUNICIPIOS!$B$4:$F$343,2,0)</f>
        <v>Sololá</v>
      </c>
      <c r="E3825" s="149">
        <f>+VLOOKUP($A3825,mUNICIPIOS!$B$4:$F$343,3,0)</f>
        <v>716</v>
      </c>
      <c r="F3825" s="149" t="str">
        <f>+VLOOKUP($A3825,mUNICIPIOS!$B$4:$F$343,4,0)</f>
        <v>San Marcos La Laguna</v>
      </c>
      <c r="G3825" s="139" t="str">
        <f t="shared" ref="G3825:K3825" si="3901">+G3787</f>
        <v>04</v>
      </c>
      <c r="H3825" t="str">
        <f t="shared" si="3901"/>
        <v>IGA</v>
      </c>
      <c r="I3825" t="str">
        <f t="shared" si="3901"/>
        <v>Índice de Gestión Administrativa</v>
      </c>
      <c r="J3825" t="str">
        <f t="shared" si="3901"/>
        <v>04-02</v>
      </c>
      <c r="K3825" t="str">
        <f t="shared" si="3901"/>
        <v>Gestión del recurso humano.</v>
      </c>
      <c r="L3825" s="150">
        <f>+VLOOKUP($E3825,IGA_2018!$B$8:$N$347,6,0)</f>
        <v>0.83064107915138508</v>
      </c>
      <c r="M3825" s="142" t="str">
        <f>+VLOOKUP($E3825,IGA_2018!$B$8:$N$347,7,0)</f>
        <v>Alto</v>
      </c>
    </row>
    <row r="3826" spans="1:13" x14ac:dyDescent="0.3">
      <c r="A3826" s="139">
        <f t="shared" si="3895"/>
        <v>101</v>
      </c>
      <c r="B3826" s="148">
        <f t="shared" si="3897"/>
        <v>20</v>
      </c>
      <c r="D3826" s="149" t="str">
        <f>+VLOOKUP($A3826,mUNICIPIOS!$B$4:$F$343,2,0)</f>
        <v>Sololá</v>
      </c>
      <c r="E3826" s="149">
        <f>+VLOOKUP($A3826,mUNICIPIOS!$B$4:$F$343,3,0)</f>
        <v>716</v>
      </c>
      <c r="F3826" s="149" t="str">
        <f>+VLOOKUP($A3826,mUNICIPIOS!$B$4:$F$343,4,0)</f>
        <v>San Marcos La Laguna</v>
      </c>
      <c r="G3826" s="139" t="str">
        <f t="shared" ref="G3826:K3826" si="3902">+G3788</f>
        <v>04</v>
      </c>
      <c r="H3826" t="str">
        <f t="shared" si="3902"/>
        <v>IGA</v>
      </c>
      <c r="I3826" t="str">
        <f t="shared" si="3902"/>
        <v>Índice de Gestión Administrativa</v>
      </c>
      <c r="J3826" t="str">
        <f t="shared" si="3902"/>
        <v>04-03</v>
      </c>
      <c r="K3826" t="str">
        <f t="shared" si="3902"/>
        <v>Existencia de oficinas municipales con instrumentos de gestión.</v>
      </c>
      <c r="L3826" s="150">
        <f>+VLOOKUP($E3826,IGA_2018!$B$8:$N$347,9,0)</f>
        <v>0.85535714285714293</v>
      </c>
      <c r="M3826" s="142" t="str">
        <f>+VLOOKUP($E3826,IGA_2018!$B$8:$N$347,10,0)</f>
        <v>Alto</v>
      </c>
    </row>
    <row r="3827" spans="1:13" x14ac:dyDescent="0.3">
      <c r="A3827" s="139">
        <f t="shared" si="3895"/>
        <v>101</v>
      </c>
      <c r="B3827" s="148">
        <f t="shared" si="3897"/>
        <v>21</v>
      </c>
      <c r="D3827" s="149" t="str">
        <f>+VLOOKUP($A3827,mUNICIPIOS!$B$4:$F$343,2,0)</f>
        <v>Sololá</v>
      </c>
      <c r="E3827" s="149">
        <f>+VLOOKUP($A3827,mUNICIPIOS!$B$4:$F$343,3,0)</f>
        <v>716</v>
      </c>
      <c r="F3827" s="149" t="str">
        <f>+VLOOKUP($A3827,mUNICIPIOS!$B$4:$F$343,4,0)</f>
        <v>San Marcos La Laguna</v>
      </c>
      <c r="G3827" s="139" t="str">
        <f t="shared" ref="G3827:K3827" si="3903">+G3789</f>
        <v>04</v>
      </c>
      <c r="H3827" t="str">
        <f t="shared" si="3903"/>
        <v>IGA</v>
      </c>
      <c r="I3827" t="str">
        <f t="shared" si="3903"/>
        <v>Índice de Gestión Administrativa</v>
      </c>
      <c r="J3827" t="str">
        <f t="shared" si="3903"/>
        <v>INDICE</v>
      </c>
      <c r="K3827">
        <f t="shared" si="3903"/>
        <v>0</v>
      </c>
      <c r="L3827" s="150">
        <f>+VLOOKUP($E3827,IGA_2018!$B$8:$N$347,12,0)</f>
        <v>0.81509937770298468</v>
      </c>
      <c r="M3827" s="142" t="str">
        <f>+VLOOKUP($E3827,IGA_2018!$B$8:$N$347,13,0)</f>
        <v>Alto</v>
      </c>
    </row>
    <row r="3828" spans="1:13" x14ac:dyDescent="0.3">
      <c r="A3828" s="139">
        <f t="shared" si="3895"/>
        <v>101</v>
      </c>
      <c r="B3828" s="148">
        <f t="shared" si="3897"/>
        <v>22</v>
      </c>
      <c r="D3828" s="149" t="str">
        <f>+VLOOKUP($A3828,mUNICIPIOS!$B$4:$F$343,2,0)</f>
        <v>Sololá</v>
      </c>
      <c r="E3828" s="149">
        <f>+VLOOKUP($A3828,mUNICIPIOS!$B$4:$F$343,3,0)</f>
        <v>716</v>
      </c>
      <c r="F3828" s="149" t="str">
        <f>+VLOOKUP($A3828,mUNICIPIOS!$B$4:$F$343,4,0)</f>
        <v>San Marcos La Laguna</v>
      </c>
      <c r="G3828" s="139" t="str">
        <f t="shared" ref="G3828:K3828" si="3904">+G3790</f>
        <v>05</v>
      </c>
      <c r="H3828" t="str">
        <f t="shared" si="3904"/>
        <v>IGF</v>
      </c>
      <c r="I3828" t="str">
        <f t="shared" si="3904"/>
        <v>Índice de Gestión Financiera</v>
      </c>
      <c r="J3828" t="str">
        <f t="shared" si="3904"/>
        <v>05-01</v>
      </c>
      <c r="K3828" t="str">
        <f t="shared" si="3904"/>
        <v>Autonomía financiera municipal</v>
      </c>
      <c r="L3828" s="150">
        <f>+VLOOKUP($E3828,IGF_2018!$B$8:$Z$347,3,0)</f>
        <v>8.568047663303438E-2</v>
      </c>
      <c r="M3828" s="142" t="str">
        <f>+VLOOKUP($E3828,IGF_2018!$B$8:$Z$347,4,0)</f>
        <v>Bajo</v>
      </c>
    </row>
    <row r="3829" spans="1:13" x14ac:dyDescent="0.3">
      <c r="A3829" s="139">
        <f t="shared" si="3895"/>
        <v>101</v>
      </c>
      <c r="B3829" s="148">
        <f t="shared" si="3897"/>
        <v>23</v>
      </c>
      <c r="D3829" s="149" t="str">
        <f>+VLOOKUP($A3829,mUNICIPIOS!$B$4:$F$343,2,0)</f>
        <v>Sololá</v>
      </c>
      <c r="E3829" s="149">
        <f>+VLOOKUP($A3829,mUNICIPIOS!$B$4:$F$343,3,0)</f>
        <v>716</v>
      </c>
      <c r="F3829" s="149" t="str">
        <f>+VLOOKUP($A3829,mUNICIPIOS!$B$4:$F$343,4,0)</f>
        <v>San Marcos La Laguna</v>
      </c>
      <c r="G3829" s="139" t="str">
        <f t="shared" ref="G3829:K3829" si="3905">+G3791</f>
        <v>05</v>
      </c>
      <c r="H3829" t="str">
        <f t="shared" si="3905"/>
        <v>IGF</v>
      </c>
      <c r="I3829" t="str">
        <f t="shared" si="3905"/>
        <v>Índice de Gestión Financiera</v>
      </c>
      <c r="J3829" t="str">
        <f t="shared" si="3905"/>
        <v>05-02</v>
      </c>
      <c r="K3829" t="str">
        <f t="shared" si="3905"/>
        <v xml:space="preserve">Ingresos propios por habitante -sin regalías- </v>
      </c>
      <c r="L3829" s="150">
        <f>+VLOOKUP($E3829,IGF_2018!$B$8:$Z$347,6,0)</f>
        <v>0.1491887884707975</v>
      </c>
      <c r="M3829" s="142" t="str">
        <f>+VLOOKUP($E3829,IGF_2018!$B$8:$Z$347,7,0)</f>
        <v>Bajo</v>
      </c>
    </row>
    <row r="3830" spans="1:13" x14ac:dyDescent="0.3">
      <c r="A3830" s="139">
        <f t="shared" si="3895"/>
        <v>101</v>
      </c>
      <c r="B3830" s="148">
        <f t="shared" si="3897"/>
        <v>24</v>
      </c>
      <c r="D3830" s="149" t="str">
        <f>+VLOOKUP($A3830,mUNICIPIOS!$B$4:$F$343,2,0)</f>
        <v>Sololá</v>
      </c>
      <c r="E3830" s="149">
        <f>+VLOOKUP($A3830,mUNICIPIOS!$B$4:$F$343,3,0)</f>
        <v>716</v>
      </c>
      <c r="F3830" s="149" t="str">
        <f>+VLOOKUP($A3830,mUNICIPIOS!$B$4:$F$343,4,0)</f>
        <v>San Marcos La Laguna</v>
      </c>
      <c r="G3830" s="139" t="str">
        <f t="shared" ref="G3830:K3830" si="3906">+G3792</f>
        <v>05</v>
      </c>
      <c r="H3830" t="str">
        <f t="shared" si="3906"/>
        <v>IGF</v>
      </c>
      <c r="I3830" t="str">
        <f t="shared" si="3906"/>
        <v>Índice de Gestión Financiera</v>
      </c>
      <c r="J3830" t="str">
        <f t="shared" si="3906"/>
        <v>05-03</v>
      </c>
      <c r="K3830" t="str">
        <f t="shared" si="3906"/>
        <v>Ingresos del IUSI en relación a los ingresos propios -sin regalías-</v>
      </c>
      <c r="L3830" s="150">
        <f>+VLOOKUP($E3830,IGF_2018!$B$8:$Z$347,9,0)</f>
        <v>5.9325941819078964E-2</v>
      </c>
      <c r="M3830" s="142" t="str">
        <f>+VLOOKUP($E3830,IGF_2018!$B$8:$Z$347,10,0)</f>
        <v>Bajo</v>
      </c>
    </row>
    <row r="3831" spans="1:13" x14ac:dyDescent="0.3">
      <c r="A3831" s="139">
        <f t="shared" si="3895"/>
        <v>101</v>
      </c>
      <c r="B3831" s="148">
        <f t="shared" si="3897"/>
        <v>25</v>
      </c>
      <c r="D3831" s="149" t="str">
        <f>+VLOOKUP($A3831,mUNICIPIOS!$B$4:$F$343,2,0)</f>
        <v>Sololá</v>
      </c>
      <c r="E3831" s="149">
        <f>+VLOOKUP($A3831,mUNICIPIOS!$B$4:$F$343,3,0)</f>
        <v>716</v>
      </c>
      <c r="F3831" s="149" t="str">
        <f>+VLOOKUP($A3831,mUNICIPIOS!$B$4:$F$343,4,0)</f>
        <v>San Marcos La Laguna</v>
      </c>
      <c r="G3831" s="139" t="str">
        <f t="shared" ref="G3831:K3831" si="3907">+G3793</f>
        <v>05</v>
      </c>
      <c r="H3831" t="str">
        <f t="shared" si="3907"/>
        <v>IGF</v>
      </c>
      <c r="I3831" t="str">
        <f t="shared" si="3907"/>
        <v>Índice de Gestión Financiera</v>
      </c>
      <c r="J3831" t="str">
        <f t="shared" si="3907"/>
        <v>05-04</v>
      </c>
      <c r="K3831" t="str">
        <f t="shared" si="3907"/>
        <v>Inversión anual en capital fijo por habitante</v>
      </c>
      <c r="L3831" s="150">
        <f>+VLOOKUP($E3831,IGF_2018!$B$8:$Z$347,12,0)</f>
        <v>0.1899553064299416</v>
      </c>
      <c r="M3831" s="142" t="str">
        <f>+VLOOKUP($E3831,IGF_2018!$B$8:$Z$347,13,0)</f>
        <v>Bajo</v>
      </c>
    </row>
    <row r="3832" spans="1:13" x14ac:dyDescent="0.3">
      <c r="A3832" s="139">
        <f t="shared" si="3895"/>
        <v>101</v>
      </c>
      <c r="B3832" s="148">
        <f t="shared" si="3897"/>
        <v>26</v>
      </c>
      <c r="D3832" s="149" t="str">
        <f>+VLOOKUP($A3832,mUNICIPIOS!$B$4:$F$343,2,0)</f>
        <v>Sololá</v>
      </c>
      <c r="E3832" s="149">
        <f>+VLOOKUP($A3832,mUNICIPIOS!$B$4:$F$343,3,0)</f>
        <v>716</v>
      </c>
      <c r="F3832" s="149" t="str">
        <f>+VLOOKUP($A3832,mUNICIPIOS!$B$4:$F$343,4,0)</f>
        <v>San Marcos La Laguna</v>
      </c>
      <c r="G3832" s="139" t="str">
        <f t="shared" ref="G3832:K3832" si="3908">+G3794</f>
        <v>05</v>
      </c>
      <c r="H3832" t="str">
        <f t="shared" si="3908"/>
        <v>IGF</v>
      </c>
      <c r="I3832" t="str">
        <f t="shared" si="3908"/>
        <v>Índice de Gestión Financiera</v>
      </c>
      <c r="J3832" t="str">
        <f t="shared" si="3908"/>
        <v>05-05</v>
      </c>
      <c r="K3832" t="str">
        <f t="shared" si="3908"/>
        <v>Inversión anual en capital fijo con recursos percibidos por ingresos propios</v>
      </c>
      <c r="L3832" s="150">
        <f>+VLOOKUP($E3832,IGF_2018!$B$8:$Z$347,15,0)</f>
        <v>0</v>
      </c>
      <c r="M3832" s="142" t="str">
        <f>+VLOOKUP($E3832,IGF_2018!$B$8:$Z$347,16,0)</f>
        <v>Bajo</v>
      </c>
    </row>
    <row r="3833" spans="1:13" x14ac:dyDescent="0.3">
      <c r="A3833" s="139">
        <f t="shared" si="3895"/>
        <v>101</v>
      </c>
      <c r="B3833" s="148">
        <f t="shared" si="3897"/>
        <v>27</v>
      </c>
      <c r="D3833" s="149" t="str">
        <f>+VLOOKUP($A3833,mUNICIPIOS!$B$4:$F$343,2,0)</f>
        <v>Sololá</v>
      </c>
      <c r="E3833" s="149">
        <f>+VLOOKUP($A3833,mUNICIPIOS!$B$4:$F$343,3,0)</f>
        <v>716</v>
      </c>
      <c r="F3833" s="149" t="str">
        <f>+VLOOKUP($A3833,mUNICIPIOS!$B$4:$F$343,4,0)</f>
        <v>San Marcos La Laguna</v>
      </c>
      <c r="G3833" s="139" t="str">
        <f t="shared" ref="G3833:K3833" si="3909">+G3795</f>
        <v>05</v>
      </c>
      <c r="H3833" t="str">
        <f t="shared" si="3909"/>
        <v>IGF</v>
      </c>
      <c r="I3833" t="str">
        <f t="shared" si="3909"/>
        <v>Índice de Gestión Financiera</v>
      </c>
      <c r="J3833" t="str">
        <f t="shared" si="3909"/>
        <v>05-06</v>
      </c>
      <c r="K3833" t="str">
        <f t="shared" si="3909"/>
        <v xml:space="preserve">Inversión anual en capital fijo con recursos percibidos por transferencias del Gobierno Central </v>
      </c>
      <c r="L3833" s="150">
        <f>+VLOOKUP($E3833,IGF_2018!$B$8:$Z$347,18,0)</f>
        <v>0.28344375966845331</v>
      </c>
      <c r="M3833" s="142" t="str">
        <f>+VLOOKUP($E3833,IGF_2018!$B$8:$Z$347,19,0)</f>
        <v>Medio bajo</v>
      </c>
    </row>
    <row r="3834" spans="1:13" x14ac:dyDescent="0.3">
      <c r="A3834" s="139">
        <f t="shared" si="3895"/>
        <v>101</v>
      </c>
      <c r="B3834" s="148">
        <f t="shared" si="3897"/>
        <v>28</v>
      </c>
      <c r="D3834" s="149" t="str">
        <f>+VLOOKUP($A3834,mUNICIPIOS!$B$4:$F$343,2,0)</f>
        <v>Sololá</v>
      </c>
      <c r="E3834" s="149">
        <f>+VLOOKUP($A3834,mUNICIPIOS!$B$4:$F$343,3,0)</f>
        <v>716</v>
      </c>
      <c r="F3834" s="149" t="str">
        <f>+VLOOKUP($A3834,mUNICIPIOS!$B$4:$F$343,4,0)</f>
        <v>San Marcos La Laguna</v>
      </c>
      <c r="G3834" s="139" t="str">
        <f t="shared" ref="G3834:K3834" si="3910">+G3796</f>
        <v>05</v>
      </c>
      <c r="H3834" t="str">
        <f t="shared" si="3910"/>
        <v>IGF</v>
      </c>
      <c r="I3834" t="str">
        <f t="shared" si="3910"/>
        <v>Índice de Gestión Financiera</v>
      </c>
      <c r="J3834" t="str">
        <f t="shared" si="3910"/>
        <v>05-07</v>
      </c>
      <c r="K3834" t="str">
        <f t="shared" si="3910"/>
        <v>Financiamiento por endeudamiento municipal</v>
      </c>
      <c r="L3834" s="150">
        <f>+VLOOKUP($E3834,IGF_2018!$B$8:$Z$347,21,0)</f>
        <v>1</v>
      </c>
      <c r="M3834" s="142" t="str">
        <f>+VLOOKUP($E3834,IGF_2018!$B$8:$Z$347,22,0)</f>
        <v>Alto</v>
      </c>
    </row>
    <row r="3835" spans="1:13" x14ac:dyDescent="0.3">
      <c r="A3835" s="139">
        <f t="shared" si="3895"/>
        <v>101</v>
      </c>
      <c r="B3835" s="148">
        <f t="shared" si="3897"/>
        <v>29</v>
      </c>
      <c r="D3835" s="149" t="str">
        <f>+VLOOKUP($A3835,mUNICIPIOS!$B$4:$F$343,2,0)</f>
        <v>Sololá</v>
      </c>
      <c r="E3835" s="149">
        <f>+VLOOKUP($A3835,mUNICIPIOS!$B$4:$F$343,3,0)</f>
        <v>716</v>
      </c>
      <c r="F3835" s="149" t="str">
        <f>+VLOOKUP($A3835,mUNICIPIOS!$B$4:$F$343,4,0)</f>
        <v>San Marcos La Laguna</v>
      </c>
      <c r="G3835" s="139" t="str">
        <f t="shared" ref="G3835:K3835" si="3911">+G3797</f>
        <v>05</v>
      </c>
      <c r="H3835" t="str">
        <f t="shared" si="3911"/>
        <v>IGF</v>
      </c>
      <c r="I3835" t="str">
        <f t="shared" si="3911"/>
        <v>Índice de Gestión Financiera</v>
      </c>
      <c r="J3835" t="str">
        <f t="shared" si="3911"/>
        <v>INDICE</v>
      </c>
      <c r="K3835">
        <f t="shared" si="3911"/>
        <v>0</v>
      </c>
      <c r="L3835" s="150">
        <f>+VLOOKUP($E3835,IGF_2018!$B$8:$Z$347,24,0)</f>
        <v>0.30024635381251374</v>
      </c>
      <c r="M3835" s="142" t="str">
        <f>+VLOOKUP($E3835,IGF_2018!$B$8:$Z$347,25,0)</f>
        <v>Medio bajo</v>
      </c>
    </row>
    <row r="3836" spans="1:13" x14ac:dyDescent="0.3">
      <c r="A3836" s="139">
        <f t="shared" si="3895"/>
        <v>101</v>
      </c>
      <c r="B3836" s="148">
        <f t="shared" si="3897"/>
        <v>30</v>
      </c>
      <c r="D3836" s="149" t="str">
        <f>+VLOOKUP($A3836,mUNICIPIOS!$B$4:$F$343,2,0)</f>
        <v>Sololá</v>
      </c>
      <c r="E3836" s="149">
        <f>+VLOOKUP($A3836,mUNICIPIOS!$B$4:$F$343,3,0)</f>
        <v>716</v>
      </c>
      <c r="F3836" s="149" t="str">
        <f>+VLOOKUP($A3836,mUNICIPIOS!$B$4:$F$343,4,0)</f>
        <v>San Marcos La Laguna</v>
      </c>
      <c r="G3836" s="139" t="str">
        <f t="shared" ref="G3836:K3836" si="3912">+G3798</f>
        <v>06</v>
      </c>
      <c r="H3836" t="str">
        <f t="shared" si="3912"/>
        <v>IGE</v>
      </c>
      <c r="I3836" t="str">
        <f t="shared" si="3912"/>
        <v>Índice de Gestión Estratégica</v>
      </c>
      <c r="J3836" t="str">
        <f t="shared" si="3912"/>
        <v>06-01</v>
      </c>
      <c r="K3836" t="str">
        <f t="shared" si="3912"/>
        <v>Ejecución del Plan Operativo Anual  (POA)</v>
      </c>
      <c r="L3836" s="150">
        <f>+VLOOKUP($E3836,IGE_2018!$B$8:$Z$347,3,0)</f>
        <v>1</v>
      </c>
      <c r="M3836" s="142" t="str">
        <f>+VLOOKUP($E3836,IGE_2018!$B$8:$Z$347,4,0)</f>
        <v>Alto</v>
      </c>
    </row>
    <row r="3837" spans="1:13" x14ac:dyDescent="0.3">
      <c r="A3837" s="139">
        <f t="shared" si="3895"/>
        <v>101</v>
      </c>
      <c r="B3837" s="148">
        <f t="shared" si="3897"/>
        <v>31</v>
      </c>
      <c r="D3837" s="149" t="str">
        <f>+VLOOKUP($A3837,mUNICIPIOS!$B$4:$F$343,2,0)</f>
        <v>Sololá</v>
      </c>
      <c r="E3837" s="149">
        <f>+VLOOKUP($A3837,mUNICIPIOS!$B$4:$F$343,3,0)</f>
        <v>716</v>
      </c>
      <c r="F3837" s="149" t="str">
        <f>+VLOOKUP($A3837,mUNICIPIOS!$B$4:$F$343,4,0)</f>
        <v>San Marcos La Laguna</v>
      </c>
      <c r="G3837" s="139" t="str">
        <f t="shared" ref="G3837:K3837" si="3913">+G3799</f>
        <v>06</v>
      </c>
      <c r="H3837" t="str">
        <f t="shared" si="3913"/>
        <v>IGE</v>
      </c>
      <c r="I3837" t="str">
        <f t="shared" si="3913"/>
        <v>Índice de Gestión Estratégica</v>
      </c>
      <c r="J3837" t="str">
        <f t="shared" si="3913"/>
        <v>06-02</v>
      </c>
      <c r="K3837" t="str">
        <f t="shared" si="3913"/>
        <v>Relación Plan de Desarrollo Municipal y Ordenamiento Territorial (PDM-OT) - Plan Estratégico Institucional (PEI) - Plan Operativo Multianual (POM) - Plan Operativo Anual (POA)</v>
      </c>
      <c r="L3837" s="150">
        <f>+VLOOKUP($E3837,IGE_2018!$B$8:$Z$347,6,0)</f>
        <v>0.74558823529411766</v>
      </c>
      <c r="M3837" s="142" t="str">
        <f>+VLOOKUP($E3837,IGE_2018!$B$8:$Z$347,7,0)</f>
        <v>Medio alto</v>
      </c>
    </row>
    <row r="3838" spans="1:13" x14ac:dyDescent="0.3">
      <c r="A3838" s="139">
        <f t="shared" si="3895"/>
        <v>101</v>
      </c>
      <c r="B3838" s="148">
        <f t="shared" si="3897"/>
        <v>32</v>
      </c>
      <c r="D3838" s="149" t="str">
        <f>+VLOOKUP($A3838,mUNICIPIOS!$B$4:$F$343,2,0)</f>
        <v>Sololá</v>
      </c>
      <c r="E3838" s="149">
        <f>+VLOOKUP($A3838,mUNICIPIOS!$B$4:$F$343,3,0)</f>
        <v>716</v>
      </c>
      <c r="F3838" s="149" t="str">
        <f>+VLOOKUP($A3838,mUNICIPIOS!$B$4:$F$343,4,0)</f>
        <v>San Marcos La Laguna</v>
      </c>
      <c r="G3838" s="139" t="str">
        <f t="shared" ref="G3838:K3838" si="3914">+G3800</f>
        <v>06</v>
      </c>
      <c r="H3838" t="str">
        <f t="shared" si="3914"/>
        <v>IGE</v>
      </c>
      <c r="I3838" t="str">
        <f t="shared" si="3914"/>
        <v>Índice de Gestión Estratégica</v>
      </c>
      <c r="J3838" t="str">
        <f t="shared" si="3914"/>
        <v>06-03</v>
      </c>
      <c r="K3838" t="str">
        <f t="shared" si="3914"/>
        <v>Presupuesto de egresos relacionado a competencias municipales que responden a prioridades nacionales de desarrollo.</v>
      </c>
      <c r="L3838" s="150">
        <f>+VLOOKUP($E3838,IGE_2018!$B$8:$Z$347,9,0)</f>
        <v>0.28271184137978672</v>
      </c>
      <c r="M3838" s="142" t="str">
        <f>+VLOOKUP($E3838,IGE_2018!$B$8:$Z$347,10,0)</f>
        <v>Medio bajo</v>
      </c>
    </row>
    <row r="3839" spans="1:13" x14ac:dyDescent="0.3">
      <c r="A3839" s="139">
        <f t="shared" si="3895"/>
        <v>101</v>
      </c>
      <c r="B3839" s="148">
        <f t="shared" si="3897"/>
        <v>33</v>
      </c>
      <c r="D3839" s="149" t="str">
        <f>+VLOOKUP($A3839,mUNICIPIOS!$B$4:$F$343,2,0)</f>
        <v>Sololá</v>
      </c>
      <c r="E3839" s="149">
        <f>+VLOOKUP($A3839,mUNICIPIOS!$B$4:$F$343,3,0)</f>
        <v>716</v>
      </c>
      <c r="F3839" s="149" t="str">
        <f>+VLOOKUP($A3839,mUNICIPIOS!$B$4:$F$343,4,0)</f>
        <v>San Marcos La Laguna</v>
      </c>
      <c r="G3839" s="139" t="str">
        <f t="shared" ref="G3839:K3839" si="3915">+G3801</f>
        <v>06</v>
      </c>
      <c r="H3839" t="str">
        <f t="shared" si="3915"/>
        <v>IGE</v>
      </c>
      <c r="I3839" t="str">
        <f t="shared" si="3915"/>
        <v>Índice de Gestión Estratégica</v>
      </c>
      <c r="J3839" t="str">
        <f t="shared" si="3915"/>
        <v>06-04</v>
      </c>
      <c r="K3839" t="str">
        <f t="shared" si="3915"/>
        <v>Institucionalización de la gestión ordenada del territorio</v>
      </c>
      <c r="L3839" s="150">
        <f>+VLOOKUP($E3839,IGE_2018!$B$8:$Z$347,12,0)</f>
        <v>0.70000000000000007</v>
      </c>
      <c r="M3839" s="142" t="str">
        <f>+VLOOKUP($E3839,IGE_2018!$B$8:$Z$347,13,0)</f>
        <v>Medio alto</v>
      </c>
    </row>
    <row r="3840" spans="1:13" x14ac:dyDescent="0.3">
      <c r="A3840" s="139">
        <f t="shared" si="3895"/>
        <v>101</v>
      </c>
      <c r="B3840" s="148">
        <f t="shared" si="3897"/>
        <v>34</v>
      </c>
      <c r="D3840" s="149" t="str">
        <f>+VLOOKUP($A3840,mUNICIPIOS!$B$4:$F$343,2,0)</f>
        <v>Sololá</v>
      </c>
      <c r="E3840" s="149">
        <f>+VLOOKUP($A3840,mUNICIPIOS!$B$4:$F$343,3,0)</f>
        <v>716</v>
      </c>
      <c r="F3840" s="149" t="str">
        <f>+VLOOKUP($A3840,mUNICIPIOS!$B$4:$F$343,4,0)</f>
        <v>San Marcos La Laguna</v>
      </c>
      <c r="G3840" s="139" t="str">
        <f t="shared" ref="G3840:K3840" si="3916">+G3802</f>
        <v>06</v>
      </c>
      <c r="H3840" t="str">
        <f t="shared" si="3916"/>
        <v>IGE</v>
      </c>
      <c r="I3840" t="str">
        <f t="shared" si="3916"/>
        <v>Índice de Gestión Estratégica</v>
      </c>
      <c r="J3840" t="str">
        <f t="shared" si="3916"/>
        <v>06-05</v>
      </c>
      <c r="K3840" t="str">
        <f t="shared" si="3916"/>
        <v>Acciones para la gestión ordenada del territorio</v>
      </c>
      <c r="L3840" s="150">
        <f>+VLOOKUP($E3840,IGE_2018!$B$8:$Z$347,15,0)</f>
        <v>0.32000000000000012</v>
      </c>
      <c r="M3840" s="142" t="str">
        <f>+VLOOKUP($E3840,IGE_2018!$B$8:$Z$347,16,0)</f>
        <v>Medio bajo</v>
      </c>
    </row>
    <row r="3841" spans="1:13" x14ac:dyDescent="0.3">
      <c r="A3841" s="139">
        <f t="shared" si="3895"/>
        <v>101</v>
      </c>
      <c r="B3841" s="148">
        <f t="shared" si="3897"/>
        <v>35</v>
      </c>
      <c r="D3841" s="149" t="str">
        <f>+VLOOKUP($A3841,mUNICIPIOS!$B$4:$F$343,2,0)</f>
        <v>Sololá</v>
      </c>
      <c r="E3841" s="149">
        <f>+VLOOKUP($A3841,mUNICIPIOS!$B$4:$F$343,3,0)</f>
        <v>716</v>
      </c>
      <c r="F3841" s="149" t="str">
        <f>+VLOOKUP($A3841,mUNICIPIOS!$B$4:$F$343,4,0)</f>
        <v>San Marcos La Laguna</v>
      </c>
      <c r="G3841" s="139" t="str">
        <f t="shared" ref="G3841:K3841" si="3917">+G3803</f>
        <v>06</v>
      </c>
      <c r="H3841" t="str">
        <f t="shared" si="3917"/>
        <v>IGE</v>
      </c>
      <c r="I3841" t="str">
        <f t="shared" si="3917"/>
        <v>Índice de Gestión Estratégica</v>
      </c>
      <c r="J3841" t="str">
        <f t="shared" si="3917"/>
        <v>06-06</v>
      </c>
      <c r="K3841" t="str">
        <f t="shared" si="3917"/>
        <v>Gestión de riesgo en la formulación de proyectos derivados de la planificación operativa anual</v>
      </c>
      <c r="L3841" s="150">
        <f>+VLOOKUP($E3841,IGE_2018!$B$8:$Z$347,18,0)</f>
        <v>0.46957637997432605</v>
      </c>
      <c r="M3841" s="142" t="str">
        <f>+VLOOKUP($E3841,IGE_2018!$B$8:$Z$347,19,0)</f>
        <v>Medio</v>
      </c>
    </row>
    <row r="3842" spans="1:13" x14ac:dyDescent="0.3">
      <c r="A3842" s="139">
        <f t="shared" si="3895"/>
        <v>101</v>
      </c>
      <c r="B3842" s="148">
        <f t="shared" si="3897"/>
        <v>36</v>
      </c>
      <c r="D3842" s="149" t="str">
        <f>+VLOOKUP($A3842,mUNICIPIOS!$B$4:$F$343,2,0)</f>
        <v>Sololá</v>
      </c>
      <c r="E3842" s="149">
        <f>+VLOOKUP($A3842,mUNICIPIOS!$B$4:$F$343,3,0)</f>
        <v>716</v>
      </c>
      <c r="F3842" s="149" t="str">
        <f>+VLOOKUP($A3842,mUNICIPIOS!$B$4:$F$343,4,0)</f>
        <v>San Marcos La Laguna</v>
      </c>
      <c r="G3842" s="139" t="str">
        <f t="shared" ref="G3842:K3842" si="3918">+G3804</f>
        <v>06</v>
      </c>
      <c r="H3842" t="str">
        <f t="shared" si="3918"/>
        <v>IGE</v>
      </c>
      <c r="I3842" t="str">
        <f t="shared" si="3918"/>
        <v>Índice de Gestión Estratégica</v>
      </c>
      <c r="J3842" t="str">
        <f t="shared" si="3918"/>
        <v>06-07</v>
      </c>
      <c r="K3842" t="str">
        <f t="shared" si="3918"/>
        <v>Ingresos por servicios ambientales en relación a los ingresos propios sin regalías</v>
      </c>
      <c r="L3842" s="150">
        <f>+VLOOKUP($E3842,IGE_2018!$B$8:$Z$347,21,0)</f>
        <v>1</v>
      </c>
      <c r="M3842" s="142" t="str">
        <f>+VLOOKUP($E3842,IGE_2018!$B$8:$Z$347,22,0)</f>
        <v>Alto</v>
      </c>
    </row>
    <row r="3843" spans="1:13" x14ac:dyDescent="0.3">
      <c r="A3843" s="139">
        <f t="shared" si="3895"/>
        <v>101</v>
      </c>
      <c r="B3843" s="148">
        <f t="shared" si="3897"/>
        <v>37</v>
      </c>
      <c r="D3843" s="149" t="str">
        <f>+VLOOKUP($A3843,mUNICIPIOS!$B$4:$F$343,2,0)</f>
        <v>Sololá</v>
      </c>
      <c r="E3843" s="149">
        <f>+VLOOKUP($A3843,mUNICIPIOS!$B$4:$F$343,3,0)</f>
        <v>716</v>
      </c>
      <c r="F3843" s="149" t="str">
        <f>+VLOOKUP($A3843,mUNICIPIOS!$B$4:$F$343,4,0)</f>
        <v>San Marcos La Laguna</v>
      </c>
      <c r="G3843" s="139" t="str">
        <f t="shared" ref="G3843:K3843" si="3919">+G3805</f>
        <v>06</v>
      </c>
      <c r="H3843" t="str">
        <f t="shared" si="3919"/>
        <v>IGE</v>
      </c>
      <c r="I3843" t="str">
        <f t="shared" si="3919"/>
        <v>Índice de Gestión Estratégica</v>
      </c>
      <c r="J3843" t="str">
        <f t="shared" si="3919"/>
        <v>INDICE</v>
      </c>
      <c r="K3843">
        <f t="shared" si="3919"/>
        <v>0</v>
      </c>
      <c r="L3843" s="150">
        <f>+VLOOKUP($E3843,IGE_2018!$B$8:$Z$347,24,0)</f>
        <v>0.59747383363649686</v>
      </c>
      <c r="M3843" s="142" t="str">
        <f>+VLOOKUP($E3843,IGE_2018!$B$8:$Z$347,25,0)</f>
        <v>Medio</v>
      </c>
    </row>
    <row r="3844" spans="1:13" x14ac:dyDescent="0.3">
      <c r="A3844" s="139">
        <f t="shared" si="3895"/>
        <v>101</v>
      </c>
      <c r="B3844" s="148">
        <f t="shared" si="3897"/>
        <v>38</v>
      </c>
      <c r="D3844" s="149" t="str">
        <f>+VLOOKUP($A3844,mUNICIPIOS!$B$4:$F$343,2,0)</f>
        <v>Sololá</v>
      </c>
      <c r="E3844" s="149">
        <f>+VLOOKUP($A3844,mUNICIPIOS!$B$4:$F$343,3,0)</f>
        <v>716</v>
      </c>
      <c r="F3844" s="149" t="str">
        <f>+VLOOKUP($A3844,mUNICIPIOS!$B$4:$F$343,4,0)</f>
        <v>San Marcos La Laguna</v>
      </c>
      <c r="G3844" s="139" t="str">
        <f t="shared" ref="G3844:K3844" si="3920">+G3806</f>
        <v>RANKING</v>
      </c>
      <c r="H3844" t="str">
        <f t="shared" si="3920"/>
        <v>RGM</v>
      </c>
      <c r="I3844" t="str">
        <f t="shared" si="3920"/>
        <v>Ranking de la Gestión Municipal 2018</v>
      </c>
      <c r="J3844" t="str">
        <f t="shared" si="3920"/>
        <v>RANKING</v>
      </c>
      <c r="K3844">
        <f t="shared" si="3920"/>
        <v>0</v>
      </c>
      <c r="L3844" s="151">
        <f>+VLOOKUP($E3844,Resultados_generales!$C$8:$AE$347,27,0)</f>
        <v>0.56907619863006387</v>
      </c>
      <c r="M3844" t="str">
        <f>+VLOOKUP($E3844,Resultados_generales!$C$8:$AE$347,28,0)</f>
        <v>Medio</v>
      </c>
    </row>
    <row r="3845" spans="1:13" x14ac:dyDescent="0.3">
      <c r="A3845" s="139">
        <f t="shared" si="3895"/>
        <v>102</v>
      </c>
      <c r="B3845" s="148">
        <f t="shared" si="3897"/>
        <v>1</v>
      </c>
      <c r="D3845" s="149" t="str">
        <f>+VLOOKUP($A3845,mUNICIPIOS!$B$4:$F$343,2,0)</f>
        <v>Sololá</v>
      </c>
      <c r="E3845" s="149">
        <f>+VLOOKUP($A3845,mUNICIPIOS!$B$4:$F$343,3,0)</f>
        <v>717</v>
      </c>
      <c r="F3845" s="149" t="str">
        <f>+VLOOKUP($A3845,mUNICIPIOS!$B$4:$F$343,4,0)</f>
        <v>San Juan La Laguna</v>
      </c>
      <c r="G3845" s="139" t="str">
        <f t="shared" ref="G3845:K3845" si="3921">+G3807</f>
        <v>01</v>
      </c>
      <c r="H3845" t="str">
        <f t="shared" si="3921"/>
        <v>IPC</v>
      </c>
      <c r="I3845" t="str">
        <f t="shared" si="3921"/>
        <v>Índice de Participación Ciudadana</v>
      </c>
      <c r="J3845" t="str">
        <f t="shared" si="3921"/>
        <v>01-01</v>
      </c>
      <c r="K3845" t="str">
        <f t="shared" si="3921"/>
        <v>Número de reuniones del COMUDE en el año de la medición.</v>
      </c>
      <c r="L3845" s="150">
        <f>+VLOOKUP($E3845,IPC_2018!$B$8:$T$347,3,0)</f>
        <v>8.3333333333333329E-2</v>
      </c>
      <c r="M3845" s="142" t="str">
        <f>+VLOOKUP($E3845,IPC_2018!$B$8:$T$347,4,0)</f>
        <v>Bajo</v>
      </c>
    </row>
    <row r="3846" spans="1:13" x14ac:dyDescent="0.3">
      <c r="A3846" s="139">
        <f t="shared" si="3895"/>
        <v>102</v>
      </c>
      <c r="B3846" s="148">
        <f t="shared" si="3897"/>
        <v>2</v>
      </c>
      <c r="D3846" s="149" t="str">
        <f>+VLOOKUP($A3846,mUNICIPIOS!$B$4:$F$343,2,0)</f>
        <v>Sololá</v>
      </c>
      <c r="E3846" s="149">
        <f>+VLOOKUP($A3846,mUNICIPIOS!$B$4:$F$343,3,0)</f>
        <v>717</v>
      </c>
      <c r="F3846" s="149" t="str">
        <f>+VLOOKUP($A3846,mUNICIPIOS!$B$4:$F$343,4,0)</f>
        <v>San Juan La Laguna</v>
      </c>
      <c r="G3846" s="139" t="str">
        <f t="shared" ref="G3846:K3846" si="3922">+G3808</f>
        <v>01</v>
      </c>
      <c r="H3846" t="str">
        <f t="shared" si="3922"/>
        <v>IPC</v>
      </c>
      <c r="I3846" t="str">
        <f t="shared" si="3922"/>
        <v>Índice de Participación Ciudadana</v>
      </c>
      <c r="J3846" t="str">
        <f t="shared" si="3922"/>
        <v>01-02</v>
      </c>
      <c r="K3846" t="str">
        <f t="shared" si="3922"/>
        <v>Participación de Alcaldes, Concejales y Síndicos determinados o designados en el COMUDE</v>
      </c>
      <c r="L3846" s="150">
        <f>+VLOOKUP($E3846,IPC_2018!$B$8:$T$347,6,0)</f>
        <v>1</v>
      </c>
      <c r="M3846" s="142" t="str">
        <f>+VLOOKUP($E3846,IPC_2018!$B$8:$T$347,7,0)</f>
        <v>Alto</v>
      </c>
    </row>
    <row r="3847" spans="1:13" x14ac:dyDescent="0.3">
      <c r="A3847" s="139">
        <f t="shared" si="3895"/>
        <v>102</v>
      </c>
      <c r="B3847" s="148">
        <f t="shared" si="3897"/>
        <v>3</v>
      </c>
      <c r="D3847" s="149" t="str">
        <f>+VLOOKUP($A3847,mUNICIPIOS!$B$4:$F$343,2,0)</f>
        <v>Sololá</v>
      </c>
      <c r="E3847" s="149">
        <f>+VLOOKUP($A3847,mUNICIPIOS!$B$4:$F$343,3,0)</f>
        <v>717</v>
      </c>
      <c r="F3847" s="149" t="str">
        <f>+VLOOKUP($A3847,mUNICIPIOS!$B$4:$F$343,4,0)</f>
        <v>San Juan La Laguna</v>
      </c>
      <c r="G3847" s="139" t="str">
        <f t="shared" ref="G3847:K3847" si="3923">+G3809</f>
        <v>01</v>
      </c>
      <c r="H3847" t="str">
        <f t="shared" si="3923"/>
        <v>IPC</v>
      </c>
      <c r="I3847" t="str">
        <f t="shared" si="3923"/>
        <v>Índice de Participación Ciudadana</v>
      </c>
      <c r="J3847" t="str">
        <f t="shared" si="3923"/>
        <v>01-03</v>
      </c>
      <c r="K3847" t="str">
        <f t="shared" si="3923"/>
        <v>Participación  de organizaciones de jóvenes, mujeres, pueblos mayas, xincas, garífunas, y otras organizaciones en el Comude</v>
      </c>
      <c r="L3847" s="150">
        <f>+VLOOKUP($E3847,IPC_2018!$B$8:$T$347,9,0)</f>
        <v>0</v>
      </c>
      <c r="M3847" s="142" t="str">
        <f>+VLOOKUP($E3847,IPC_2018!$B$8:$T$347,10,0)</f>
        <v>Bajo</v>
      </c>
    </row>
    <row r="3848" spans="1:13" x14ac:dyDescent="0.3">
      <c r="A3848" s="139">
        <f t="shared" si="3895"/>
        <v>102</v>
      </c>
      <c r="B3848" s="148">
        <f t="shared" si="3897"/>
        <v>4</v>
      </c>
      <c r="D3848" s="149" t="str">
        <f>+VLOOKUP($A3848,mUNICIPIOS!$B$4:$F$343,2,0)</f>
        <v>Sololá</v>
      </c>
      <c r="E3848" s="149">
        <f>+VLOOKUP($A3848,mUNICIPIOS!$B$4:$F$343,3,0)</f>
        <v>717</v>
      </c>
      <c r="F3848" s="149" t="str">
        <f>+VLOOKUP($A3848,mUNICIPIOS!$B$4:$F$343,4,0)</f>
        <v>San Juan La Laguna</v>
      </c>
      <c r="G3848" s="139" t="str">
        <f t="shared" ref="G3848:K3848" si="3924">+G3810</f>
        <v>01</v>
      </c>
      <c r="H3848" t="str">
        <f t="shared" si="3924"/>
        <v>IPC</v>
      </c>
      <c r="I3848" t="str">
        <f t="shared" si="3924"/>
        <v>Índice de Participación Ciudadana</v>
      </c>
      <c r="J3848" t="str">
        <f t="shared" si="3924"/>
        <v>01-04</v>
      </c>
      <c r="K3848" t="str">
        <f t="shared" si="3924"/>
        <v>Representatividad territorial del Comude.</v>
      </c>
      <c r="L3848" s="150">
        <f>+VLOOKUP($E3848,IPC_2018!$B$8:$T$347,12,0)</f>
        <v>0.44285714285714284</v>
      </c>
      <c r="M3848" s="142" t="str">
        <f>+VLOOKUP($E3848,IPC_2018!$B$8:$T$347,13,0)</f>
        <v>Medio</v>
      </c>
    </row>
    <row r="3849" spans="1:13" x14ac:dyDescent="0.3">
      <c r="A3849" s="139">
        <f t="shared" si="3895"/>
        <v>102</v>
      </c>
      <c r="B3849" s="148">
        <f t="shared" si="3897"/>
        <v>5</v>
      </c>
      <c r="D3849" s="149" t="str">
        <f>+VLOOKUP($A3849,mUNICIPIOS!$B$4:$F$343,2,0)</f>
        <v>Sololá</v>
      </c>
      <c r="E3849" s="149">
        <f>+VLOOKUP($A3849,mUNICIPIOS!$B$4:$F$343,3,0)</f>
        <v>717</v>
      </c>
      <c r="F3849" s="149" t="str">
        <f>+VLOOKUP($A3849,mUNICIPIOS!$B$4:$F$343,4,0)</f>
        <v>San Juan La Laguna</v>
      </c>
      <c r="G3849" s="139" t="str">
        <f t="shared" ref="G3849:K3849" si="3925">+G3811</f>
        <v>01</v>
      </c>
      <c r="H3849" t="str">
        <f t="shared" si="3925"/>
        <v>IPC</v>
      </c>
      <c r="I3849" t="str">
        <f t="shared" si="3925"/>
        <v>Índice de Participación Ciudadana</v>
      </c>
      <c r="J3849" t="str">
        <f t="shared" si="3925"/>
        <v>01-05</v>
      </c>
      <c r="K3849" t="str">
        <f t="shared" si="3925"/>
        <v>Funcionamiento del Comude</v>
      </c>
      <c r="L3849" s="150">
        <f>+VLOOKUP($E3849,IPC_2018!$B$8:$T$347,15,0)</f>
        <v>0.15901060076290127</v>
      </c>
      <c r="M3849" s="142" t="str">
        <f>+VLOOKUP($E3849,IPC_2018!$B$8:$T$347,16,0)</f>
        <v>Bajo</v>
      </c>
    </row>
    <row r="3850" spans="1:13" x14ac:dyDescent="0.3">
      <c r="A3850" s="139">
        <f t="shared" si="3895"/>
        <v>102</v>
      </c>
      <c r="B3850" s="148">
        <f t="shared" si="3897"/>
        <v>6</v>
      </c>
      <c r="D3850" s="149" t="str">
        <f>+VLOOKUP($A3850,mUNICIPIOS!$B$4:$F$343,2,0)</f>
        <v>Sololá</v>
      </c>
      <c r="E3850" s="149">
        <f>+VLOOKUP($A3850,mUNICIPIOS!$B$4:$F$343,3,0)</f>
        <v>717</v>
      </c>
      <c r="F3850" s="149" t="str">
        <f>+VLOOKUP($A3850,mUNICIPIOS!$B$4:$F$343,4,0)</f>
        <v>San Juan La Laguna</v>
      </c>
      <c r="G3850" s="139" t="str">
        <f t="shared" ref="G3850:K3850" si="3926">+G3812</f>
        <v>01</v>
      </c>
      <c r="H3850" t="str">
        <f t="shared" si="3926"/>
        <v>IPC</v>
      </c>
      <c r="I3850" t="str">
        <f t="shared" si="3926"/>
        <v>Índice de Participación Ciudadana</v>
      </c>
      <c r="J3850" t="str">
        <f t="shared" si="3926"/>
        <v>INDICE</v>
      </c>
      <c r="K3850">
        <f t="shared" si="3926"/>
        <v>0</v>
      </c>
      <c r="L3850" s="150">
        <f>+VLOOKUP($E3850,IPC_2018!$B$8:$T$347,18,0)</f>
        <v>0.25069682820967326</v>
      </c>
      <c r="M3850" s="142" t="str">
        <f>+VLOOKUP($E3850,IPC_2018!$B$8:$T$347,19,0)</f>
        <v>Medio bajo</v>
      </c>
    </row>
    <row r="3851" spans="1:13" x14ac:dyDescent="0.3">
      <c r="A3851" s="139">
        <f t="shared" si="3895"/>
        <v>102</v>
      </c>
      <c r="B3851" s="148">
        <f t="shared" si="3897"/>
        <v>7</v>
      </c>
      <c r="D3851" s="149" t="str">
        <f>+VLOOKUP($A3851,mUNICIPIOS!$B$4:$F$343,2,0)</f>
        <v>Sololá</v>
      </c>
      <c r="E3851" s="149">
        <f>+VLOOKUP($A3851,mUNICIPIOS!$B$4:$F$343,3,0)</f>
        <v>717</v>
      </c>
      <c r="F3851" s="149" t="str">
        <f>+VLOOKUP($A3851,mUNICIPIOS!$B$4:$F$343,4,0)</f>
        <v>San Juan La Laguna</v>
      </c>
      <c r="G3851" s="139" t="str">
        <f t="shared" ref="G3851:K3851" si="3927">+G3813</f>
        <v>02</v>
      </c>
      <c r="H3851" t="str">
        <f t="shared" si="3927"/>
        <v>IIC</v>
      </c>
      <c r="I3851" t="str">
        <f t="shared" si="3927"/>
        <v>Índice de Información a la Ciudadanía</v>
      </c>
      <c r="J3851" t="str">
        <f t="shared" si="3927"/>
        <v>02-01</v>
      </c>
      <c r="K3851" t="str">
        <f t="shared" si="3927"/>
        <v>Rendición de cuentas cuatrimestral y anual al Comude enfocadas en resultados.</v>
      </c>
      <c r="L3851" s="150">
        <f>+VLOOKUP($E3851,IIC_2018!$B$8:$Q$347,3,0)</f>
        <v>0</v>
      </c>
      <c r="M3851" s="142" t="str">
        <f>+VLOOKUP($E3851,IIC_2018!$B$8:$Q$347,4,0)</f>
        <v>Bajo</v>
      </c>
    </row>
    <row r="3852" spans="1:13" x14ac:dyDescent="0.3">
      <c r="A3852" s="139">
        <f t="shared" si="3895"/>
        <v>102</v>
      </c>
      <c r="B3852" s="148">
        <f t="shared" si="3897"/>
        <v>8</v>
      </c>
      <c r="D3852" s="149" t="str">
        <f>+VLOOKUP($A3852,mUNICIPIOS!$B$4:$F$343,2,0)</f>
        <v>Sololá</v>
      </c>
      <c r="E3852" s="149">
        <f>+VLOOKUP($A3852,mUNICIPIOS!$B$4:$F$343,3,0)</f>
        <v>717</v>
      </c>
      <c r="F3852" s="149" t="str">
        <f>+VLOOKUP($A3852,mUNICIPIOS!$B$4:$F$343,4,0)</f>
        <v>San Juan La Laguna</v>
      </c>
      <c r="G3852" s="139" t="str">
        <f t="shared" ref="G3852:K3852" si="3928">+G3814</f>
        <v>02</v>
      </c>
      <c r="H3852" t="str">
        <f t="shared" si="3928"/>
        <v>IIC</v>
      </c>
      <c r="I3852" t="str">
        <f t="shared" si="3928"/>
        <v>Índice de Información a la Ciudadanía</v>
      </c>
      <c r="J3852" t="str">
        <f t="shared" si="3928"/>
        <v>02-02</v>
      </c>
      <c r="K3852" t="str">
        <f t="shared" si="3928"/>
        <v>Información presupuestaria y otra información brindada a la ciudadanía disponible en medios locales de comunicación.</v>
      </c>
      <c r="L3852" s="150">
        <f>+VLOOKUP($E3852,IIC_2018!$B$8:$Q$347,6,0)</f>
        <v>0.75</v>
      </c>
      <c r="M3852" s="142" t="str">
        <f>+VLOOKUP($E3852,IIC_2018!$B$8:$Q$347,7,0)</f>
        <v>Medio alto</v>
      </c>
    </row>
    <row r="3853" spans="1:13" x14ac:dyDescent="0.3">
      <c r="A3853" s="139">
        <f t="shared" si="3895"/>
        <v>102</v>
      </c>
      <c r="B3853" s="148">
        <f t="shared" si="3897"/>
        <v>9</v>
      </c>
      <c r="D3853" s="149" t="str">
        <f>+VLOOKUP($A3853,mUNICIPIOS!$B$4:$F$343,2,0)</f>
        <v>Sololá</v>
      </c>
      <c r="E3853" s="149">
        <f>+VLOOKUP($A3853,mUNICIPIOS!$B$4:$F$343,3,0)</f>
        <v>717</v>
      </c>
      <c r="F3853" s="149" t="str">
        <f>+VLOOKUP($A3853,mUNICIPIOS!$B$4:$F$343,4,0)</f>
        <v>San Juan La Laguna</v>
      </c>
      <c r="G3853" s="139" t="str">
        <f t="shared" ref="G3853:K3853" si="3929">+G3815</f>
        <v>02</v>
      </c>
      <c r="H3853" t="str">
        <f t="shared" si="3929"/>
        <v>IIC</v>
      </c>
      <c r="I3853" t="str">
        <f t="shared" si="3929"/>
        <v>Índice de Información a la Ciudadanía</v>
      </c>
      <c r="J3853" t="str">
        <f t="shared" si="3929"/>
        <v>02-03</v>
      </c>
      <c r="K3853" t="str">
        <f t="shared" si="3929"/>
        <v>Información pública de oficio actualizada y disponible de acuerdo a la LAIP y uso de internet.</v>
      </c>
      <c r="L3853" s="150">
        <f>+VLOOKUP($E3853,IIC_2018!$B$8:$Q$347,9,0)</f>
        <v>0.33999999999999997</v>
      </c>
      <c r="M3853" s="142" t="str">
        <f>+VLOOKUP($E3853,IIC_2018!$B$8:$Q$347,10,0)</f>
        <v>Medio bajo</v>
      </c>
    </row>
    <row r="3854" spans="1:13" x14ac:dyDescent="0.3">
      <c r="A3854" s="139">
        <f t="shared" si="3895"/>
        <v>102</v>
      </c>
      <c r="B3854" s="148">
        <f t="shared" si="3897"/>
        <v>10</v>
      </c>
      <c r="D3854" s="149" t="str">
        <f>+VLOOKUP($A3854,mUNICIPIOS!$B$4:$F$343,2,0)</f>
        <v>Sololá</v>
      </c>
      <c r="E3854" s="149">
        <f>+VLOOKUP($A3854,mUNICIPIOS!$B$4:$F$343,3,0)</f>
        <v>717</v>
      </c>
      <c r="F3854" s="149" t="str">
        <f>+VLOOKUP($A3854,mUNICIPIOS!$B$4:$F$343,4,0)</f>
        <v>San Juan La Laguna</v>
      </c>
      <c r="G3854" s="139" t="str">
        <f t="shared" ref="G3854:K3854" si="3930">+G3816</f>
        <v>02</v>
      </c>
      <c r="H3854" t="str">
        <f t="shared" si="3930"/>
        <v>IIC</v>
      </c>
      <c r="I3854" t="str">
        <f t="shared" si="3930"/>
        <v>Índice de Información a la Ciudadanía</v>
      </c>
      <c r="J3854" t="str">
        <f t="shared" si="3930"/>
        <v>02-04</v>
      </c>
      <c r="K3854" t="str">
        <f t="shared" si="3930"/>
        <v>Relación del monto contratado por medio de Guate compras con el total del presupuesto de egresos vigente.</v>
      </c>
      <c r="L3854" s="150">
        <f>+VLOOKUP($E3854,IIC_2018!$B$8:$Q$347,12,0)</f>
        <v>0.44450189666606144</v>
      </c>
      <c r="M3854" s="142" t="str">
        <f>+VLOOKUP($E3854,IIC_2018!$B$8:$Q$347,13,0)</f>
        <v>Medio</v>
      </c>
    </row>
    <row r="3855" spans="1:13" x14ac:dyDescent="0.3">
      <c r="A3855" s="139">
        <f t="shared" si="3895"/>
        <v>102</v>
      </c>
      <c r="B3855" s="148">
        <f t="shared" si="3897"/>
        <v>11</v>
      </c>
      <c r="D3855" s="149" t="str">
        <f>+VLOOKUP($A3855,mUNICIPIOS!$B$4:$F$343,2,0)</f>
        <v>Sololá</v>
      </c>
      <c r="E3855" s="149">
        <f>+VLOOKUP($A3855,mUNICIPIOS!$B$4:$F$343,3,0)</f>
        <v>717</v>
      </c>
      <c r="F3855" s="149" t="str">
        <f>+VLOOKUP($A3855,mUNICIPIOS!$B$4:$F$343,4,0)</f>
        <v>San Juan La Laguna</v>
      </c>
      <c r="G3855" s="139" t="str">
        <f t="shared" ref="G3855:K3855" si="3931">+G3817</f>
        <v>02</v>
      </c>
      <c r="H3855" t="str">
        <f t="shared" si="3931"/>
        <v>IIC</v>
      </c>
      <c r="I3855" t="str">
        <f t="shared" si="3931"/>
        <v>Índice de Información a la Ciudadanía</v>
      </c>
      <c r="J3855" t="str">
        <f t="shared" si="3931"/>
        <v>INDICE</v>
      </c>
      <c r="K3855">
        <f t="shared" si="3931"/>
        <v>0</v>
      </c>
      <c r="L3855" s="150">
        <f>+VLOOKUP($E3855,IIC_2018!$B$8:$Q$347,15,0)</f>
        <v>0.38362547416651532</v>
      </c>
      <c r="M3855" s="142" t="str">
        <f>+VLOOKUP($E3855,IIC_2018!$B$8:$Q$347,16,0)</f>
        <v>Medio bajo</v>
      </c>
    </row>
    <row r="3856" spans="1:13" x14ac:dyDescent="0.3">
      <c r="A3856" s="139">
        <f t="shared" si="3895"/>
        <v>102</v>
      </c>
      <c r="B3856" s="148">
        <f t="shared" si="3897"/>
        <v>12</v>
      </c>
      <c r="D3856" s="149" t="str">
        <f>+VLOOKUP($A3856,mUNICIPIOS!$B$4:$F$343,2,0)</f>
        <v>Sololá</v>
      </c>
      <c r="E3856" s="149">
        <f>+VLOOKUP($A3856,mUNICIPIOS!$B$4:$F$343,3,0)</f>
        <v>717</v>
      </c>
      <c r="F3856" s="149" t="str">
        <f>+VLOOKUP($A3856,mUNICIPIOS!$B$4:$F$343,4,0)</f>
        <v>San Juan La Laguna</v>
      </c>
      <c r="G3856" s="139" t="str">
        <f t="shared" ref="G3856:K3856" si="3932">+G3818</f>
        <v>03</v>
      </c>
      <c r="H3856" t="str">
        <f t="shared" si="3932"/>
        <v>ISP</v>
      </c>
      <c r="I3856" t="str">
        <f t="shared" si="3932"/>
        <v>Índice de Servicios Públicos</v>
      </c>
      <c r="J3856" t="str">
        <f t="shared" si="3932"/>
        <v>03-01</v>
      </c>
      <c r="K3856" t="str">
        <f t="shared" si="3932"/>
        <v>Cobertura del servicio público de agua</v>
      </c>
      <c r="L3856" s="150">
        <f>+VLOOKUP($E3856,ISP_2018!$B$8:$T$347,3,0)</f>
        <v>1</v>
      </c>
      <c r="M3856" s="142" t="str">
        <f>+VLOOKUP($E3856,ISP_2018!$B$8:$T$347,4,0)</f>
        <v>Alto</v>
      </c>
    </row>
    <row r="3857" spans="1:13" x14ac:dyDescent="0.3">
      <c r="A3857" s="139">
        <f t="shared" si="3895"/>
        <v>102</v>
      </c>
      <c r="B3857" s="148">
        <f t="shared" si="3897"/>
        <v>13</v>
      </c>
      <c r="D3857" s="149" t="str">
        <f>+VLOOKUP($A3857,mUNICIPIOS!$B$4:$F$343,2,0)</f>
        <v>Sololá</v>
      </c>
      <c r="E3857" s="149">
        <f>+VLOOKUP($A3857,mUNICIPIOS!$B$4:$F$343,3,0)</f>
        <v>717</v>
      </c>
      <c r="F3857" s="149" t="str">
        <f>+VLOOKUP($A3857,mUNICIPIOS!$B$4:$F$343,4,0)</f>
        <v>San Juan La Laguna</v>
      </c>
      <c r="G3857" s="139" t="str">
        <f t="shared" ref="G3857:K3857" si="3933">+G3819</f>
        <v>03</v>
      </c>
      <c r="H3857" t="str">
        <f t="shared" si="3933"/>
        <v>ISP</v>
      </c>
      <c r="I3857" t="str">
        <f t="shared" si="3933"/>
        <v>Índice de Servicios Públicos</v>
      </c>
      <c r="J3857" t="str">
        <f t="shared" si="3933"/>
        <v>03-02</v>
      </c>
      <c r="K3857" t="str">
        <f t="shared" si="3933"/>
        <v>Control de la calidad del servicio público de agua</v>
      </c>
      <c r="L3857" s="150">
        <f>+VLOOKUP($E3857,ISP_2018!$B$8:$T$347,6,0)</f>
        <v>0</v>
      </c>
      <c r="M3857" s="142" t="str">
        <f>+VLOOKUP($E3857,ISP_2018!$B$8:$T$347,7,0)</f>
        <v>Bajo</v>
      </c>
    </row>
    <row r="3858" spans="1:13" x14ac:dyDescent="0.3">
      <c r="A3858" s="139">
        <f t="shared" si="3895"/>
        <v>102</v>
      </c>
      <c r="B3858" s="148">
        <f t="shared" si="3897"/>
        <v>14</v>
      </c>
      <c r="D3858" s="149" t="str">
        <f>+VLOOKUP($A3858,mUNICIPIOS!$B$4:$F$343,2,0)</f>
        <v>Sololá</v>
      </c>
      <c r="E3858" s="149">
        <f>+VLOOKUP($A3858,mUNICIPIOS!$B$4:$F$343,3,0)</f>
        <v>717</v>
      </c>
      <c r="F3858" s="149" t="str">
        <f>+VLOOKUP($A3858,mUNICIPIOS!$B$4:$F$343,4,0)</f>
        <v>San Juan La Laguna</v>
      </c>
      <c r="G3858" s="139" t="str">
        <f t="shared" ref="G3858:K3858" si="3934">+G3820</f>
        <v>03</v>
      </c>
      <c r="H3858" t="str">
        <f t="shared" si="3934"/>
        <v>ISP</v>
      </c>
      <c r="I3858" t="str">
        <f t="shared" si="3934"/>
        <v>Índice de Servicios Públicos</v>
      </c>
      <c r="J3858" t="str">
        <f t="shared" si="3934"/>
        <v>03-03</v>
      </c>
      <c r="K3858" t="str">
        <f t="shared" si="3934"/>
        <v>Disposición  y tratamiento  de aguas residuales</v>
      </c>
      <c r="L3858" s="150">
        <f>+VLOOKUP($E3858,ISP_2018!$B$8:$T$347,9,0)</f>
        <v>0</v>
      </c>
      <c r="M3858" s="142" t="str">
        <f>+VLOOKUP($E3858,ISP_2018!$B$8:$T$347,10,0)</f>
        <v>Bajo</v>
      </c>
    </row>
    <row r="3859" spans="1:13" x14ac:dyDescent="0.3">
      <c r="A3859" s="139">
        <f t="shared" si="3895"/>
        <v>102</v>
      </c>
      <c r="B3859" s="148">
        <f t="shared" si="3897"/>
        <v>15</v>
      </c>
      <c r="D3859" s="149" t="str">
        <f>+VLOOKUP($A3859,mUNICIPIOS!$B$4:$F$343,2,0)</f>
        <v>Sololá</v>
      </c>
      <c r="E3859" s="149">
        <f>+VLOOKUP($A3859,mUNICIPIOS!$B$4:$F$343,3,0)</f>
        <v>717</v>
      </c>
      <c r="F3859" s="149" t="str">
        <f>+VLOOKUP($A3859,mUNICIPIOS!$B$4:$F$343,4,0)</f>
        <v>San Juan La Laguna</v>
      </c>
      <c r="G3859" s="139" t="str">
        <f t="shared" ref="G3859:K3859" si="3935">+G3821</f>
        <v>03</v>
      </c>
      <c r="H3859" t="str">
        <f t="shared" si="3935"/>
        <v>ISP</v>
      </c>
      <c r="I3859" t="str">
        <f t="shared" si="3935"/>
        <v>Índice de Servicios Públicos</v>
      </c>
      <c r="J3859" t="str">
        <f t="shared" si="3935"/>
        <v>03-04</v>
      </c>
      <c r="K3859" t="str">
        <f t="shared" si="3935"/>
        <v>Gestión y manejo de los residuos y desechos sólidos</v>
      </c>
      <c r="L3859" s="150">
        <f>+VLOOKUP($E3859,ISP_2018!$B$8:$T$347,12,0)</f>
        <v>9.6646851671953957E-2</v>
      </c>
      <c r="M3859" s="142" t="str">
        <f>+VLOOKUP($E3859,ISP_2018!$B$8:$T$347,13,0)</f>
        <v>Bajo</v>
      </c>
    </row>
    <row r="3860" spans="1:13" x14ac:dyDescent="0.3">
      <c r="A3860" s="139">
        <f t="shared" si="3895"/>
        <v>102</v>
      </c>
      <c r="B3860" s="148">
        <f t="shared" si="3897"/>
        <v>16</v>
      </c>
      <c r="D3860" s="149" t="str">
        <f>+VLOOKUP($A3860,mUNICIPIOS!$B$4:$F$343,2,0)</f>
        <v>Sololá</v>
      </c>
      <c r="E3860" s="149">
        <f>+VLOOKUP($A3860,mUNICIPIOS!$B$4:$F$343,3,0)</f>
        <v>717</v>
      </c>
      <c r="F3860" s="149" t="str">
        <f>+VLOOKUP($A3860,mUNICIPIOS!$B$4:$F$343,4,0)</f>
        <v>San Juan La Laguna</v>
      </c>
      <c r="G3860" s="139" t="str">
        <f t="shared" ref="G3860:K3860" si="3936">+G3822</f>
        <v>03</v>
      </c>
      <c r="H3860" t="str">
        <f t="shared" si="3936"/>
        <v>ISP</v>
      </c>
      <c r="I3860" t="str">
        <f t="shared" si="3936"/>
        <v>Índice de Servicios Públicos</v>
      </c>
      <c r="J3860" t="str">
        <f t="shared" si="3936"/>
        <v>03-05</v>
      </c>
      <c r="K3860" t="str">
        <f t="shared" si="3936"/>
        <v>Gestión de servicios públicos municipales</v>
      </c>
      <c r="L3860" s="150">
        <f>+VLOOKUP($E3860,ISP_2018!$B$8:$T$347,15,0)</f>
        <v>0.1129032258064516</v>
      </c>
      <c r="M3860" s="142" t="str">
        <f>+VLOOKUP($E3860,ISP_2018!$B$8:$T$347,16,0)</f>
        <v>Bajo</v>
      </c>
    </row>
    <row r="3861" spans="1:13" x14ac:dyDescent="0.3">
      <c r="A3861" s="139">
        <f t="shared" si="3895"/>
        <v>102</v>
      </c>
      <c r="B3861" s="148">
        <f t="shared" si="3897"/>
        <v>17</v>
      </c>
      <c r="D3861" s="149" t="str">
        <f>+VLOOKUP($A3861,mUNICIPIOS!$B$4:$F$343,2,0)</f>
        <v>Sololá</v>
      </c>
      <c r="E3861" s="149">
        <f>+VLOOKUP($A3861,mUNICIPIOS!$B$4:$F$343,3,0)</f>
        <v>717</v>
      </c>
      <c r="F3861" s="149" t="str">
        <f>+VLOOKUP($A3861,mUNICIPIOS!$B$4:$F$343,4,0)</f>
        <v>San Juan La Laguna</v>
      </c>
      <c r="G3861" s="139" t="str">
        <f t="shared" ref="G3861:K3861" si="3937">+G3823</f>
        <v>03</v>
      </c>
      <c r="H3861" t="str">
        <f t="shared" si="3937"/>
        <v>ISP</v>
      </c>
      <c r="I3861" t="str">
        <f t="shared" si="3937"/>
        <v>Índice de Servicios Públicos</v>
      </c>
      <c r="J3861" t="str">
        <f t="shared" si="3937"/>
        <v>INDICE</v>
      </c>
      <c r="K3861">
        <f t="shared" si="3937"/>
        <v>0</v>
      </c>
      <c r="L3861" s="150">
        <f>+VLOOKUP($E3861,ISP_2018!$B$8:$T$347,18,0)</f>
        <v>0.14191001549568111</v>
      </c>
      <c r="M3861" s="142" t="str">
        <f>+VLOOKUP($E3861,ISP_2018!$B$8:$T$347,19,0)</f>
        <v>Bajo</v>
      </c>
    </row>
    <row r="3862" spans="1:13" x14ac:dyDescent="0.3">
      <c r="A3862" s="139">
        <f t="shared" si="3895"/>
        <v>102</v>
      </c>
      <c r="B3862" s="148">
        <f t="shared" si="3897"/>
        <v>18</v>
      </c>
      <c r="D3862" s="149" t="str">
        <f>+VLOOKUP($A3862,mUNICIPIOS!$B$4:$F$343,2,0)</f>
        <v>Sololá</v>
      </c>
      <c r="E3862" s="149">
        <f>+VLOOKUP($A3862,mUNICIPIOS!$B$4:$F$343,3,0)</f>
        <v>717</v>
      </c>
      <c r="F3862" s="149" t="str">
        <f>+VLOOKUP($A3862,mUNICIPIOS!$B$4:$F$343,4,0)</f>
        <v>San Juan La Laguna</v>
      </c>
      <c r="G3862" s="139" t="str">
        <f t="shared" ref="G3862:K3862" si="3938">+G3824</f>
        <v>04</v>
      </c>
      <c r="H3862" t="str">
        <f t="shared" si="3938"/>
        <v>IGA</v>
      </c>
      <c r="I3862" t="str">
        <f t="shared" si="3938"/>
        <v>Índice de Gestión Administrativa</v>
      </c>
      <c r="J3862" t="str">
        <f t="shared" si="3938"/>
        <v>04-01</v>
      </c>
      <c r="K3862" t="str">
        <f t="shared" si="3938"/>
        <v>Existencia de elementos de atención municipal orientada al vecino</v>
      </c>
      <c r="L3862" s="150">
        <f>+VLOOKUP($E3862,IGA_2018!$B$8:$N$347,3,0)</f>
        <v>0</v>
      </c>
      <c r="M3862" s="142" t="str">
        <f>+VLOOKUP($E3862,IGA_2018!$B$8:$N$347,4,0)</f>
        <v>Bajo</v>
      </c>
    </row>
    <row r="3863" spans="1:13" x14ac:dyDescent="0.3">
      <c r="A3863" s="139">
        <f t="shared" si="3895"/>
        <v>102</v>
      </c>
      <c r="B3863" s="148">
        <f t="shared" si="3897"/>
        <v>19</v>
      </c>
      <c r="D3863" s="149" t="str">
        <f>+VLOOKUP($A3863,mUNICIPIOS!$B$4:$F$343,2,0)</f>
        <v>Sololá</v>
      </c>
      <c r="E3863" s="149">
        <f>+VLOOKUP($A3863,mUNICIPIOS!$B$4:$F$343,3,0)</f>
        <v>717</v>
      </c>
      <c r="F3863" s="149" t="str">
        <f>+VLOOKUP($A3863,mUNICIPIOS!$B$4:$F$343,4,0)</f>
        <v>San Juan La Laguna</v>
      </c>
      <c r="G3863" s="139" t="str">
        <f t="shared" ref="G3863:K3863" si="3939">+G3825</f>
        <v>04</v>
      </c>
      <c r="H3863" t="str">
        <f t="shared" si="3939"/>
        <v>IGA</v>
      </c>
      <c r="I3863" t="str">
        <f t="shared" si="3939"/>
        <v>Índice de Gestión Administrativa</v>
      </c>
      <c r="J3863" t="str">
        <f t="shared" si="3939"/>
        <v>04-02</v>
      </c>
      <c r="K3863" t="str">
        <f t="shared" si="3939"/>
        <v>Gestión del recurso humano.</v>
      </c>
      <c r="L3863" s="150">
        <f>+VLOOKUP($E3863,IGA_2018!$B$8:$N$347,6,0)</f>
        <v>0.49549317537986109</v>
      </c>
      <c r="M3863" s="142" t="str">
        <f>+VLOOKUP($E3863,IGA_2018!$B$8:$N$347,7,0)</f>
        <v>Medio</v>
      </c>
    </row>
    <row r="3864" spans="1:13" x14ac:dyDescent="0.3">
      <c r="A3864" s="139">
        <f t="shared" si="3895"/>
        <v>102</v>
      </c>
      <c r="B3864" s="148">
        <f t="shared" si="3897"/>
        <v>20</v>
      </c>
      <c r="D3864" s="149" t="str">
        <f>+VLOOKUP($A3864,mUNICIPIOS!$B$4:$F$343,2,0)</f>
        <v>Sololá</v>
      </c>
      <c r="E3864" s="149">
        <f>+VLOOKUP($A3864,mUNICIPIOS!$B$4:$F$343,3,0)</f>
        <v>717</v>
      </c>
      <c r="F3864" s="149" t="str">
        <f>+VLOOKUP($A3864,mUNICIPIOS!$B$4:$F$343,4,0)</f>
        <v>San Juan La Laguna</v>
      </c>
      <c r="G3864" s="139" t="str">
        <f t="shared" ref="G3864:K3864" si="3940">+G3826</f>
        <v>04</v>
      </c>
      <c r="H3864" t="str">
        <f t="shared" si="3940"/>
        <v>IGA</v>
      </c>
      <c r="I3864" t="str">
        <f t="shared" si="3940"/>
        <v>Índice de Gestión Administrativa</v>
      </c>
      <c r="J3864" t="str">
        <f t="shared" si="3940"/>
        <v>04-03</v>
      </c>
      <c r="K3864" t="str">
        <f t="shared" si="3940"/>
        <v>Existencia de oficinas municipales con instrumentos de gestión.</v>
      </c>
      <c r="L3864" s="150">
        <f>+VLOOKUP($E3864,IGA_2018!$B$8:$N$347,9,0)</f>
        <v>0</v>
      </c>
      <c r="M3864" s="142" t="str">
        <f>+VLOOKUP($E3864,IGA_2018!$B$8:$N$347,10,0)</f>
        <v>Bajo</v>
      </c>
    </row>
    <row r="3865" spans="1:13" x14ac:dyDescent="0.3">
      <c r="A3865" s="139">
        <f t="shared" si="3895"/>
        <v>102</v>
      </c>
      <c r="B3865" s="148">
        <f t="shared" si="3897"/>
        <v>21</v>
      </c>
      <c r="D3865" s="149" t="str">
        <f>+VLOOKUP($A3865,mUNICIPIOS!$B$4:$F$343,2,0)</f>
        <v>Sololá</v>
      </c>
      <c r="E3865" s="149">
        <f>+VLOOKUP($A3865,mUNICIPIOS!$B$4:$F$343,3,0)</f>
        <v>717</v>
      </c>
      <c r="F3865" s="149" t="str">
        <f>+VLOOKUP($A3865,mUNICIPIOS!$B$4:$F$343,4,0)</f>
        <v>San Juan La Laguna</v>
      </c>
      <c r="G3865" s="139" t="str">
        <f t="shared" ref="G3865:K3865" si="3941">+G3827</f>
        <v>04</v>
      </c>
      <c r="H3865" t="str">
        <f t="shared" si="3941"/>
        <v>IGA</v>
      </c>
      <c r="I3865" t="str">
        <f t="shared" si="3941"/>
        <v>Índice de Gestión Administrativa</v>
      </c>
      <c r="J3865" t="str">
        <f t="shared" si="3941"/>
        <v>INDICE</v>
      </c>
      <c r="K3865">
        <f t="shared" si="3941"/>
        <v>0</v>
      </c>
      <c r="L3865" s="150">
        <f>+VLOOKUP($E3865,IGA_2018!$B$8:$N$347,12,0)</f>
        <v>0.17342261138295137</v>
      </c>
      <c r="M3865" s="142" t="str">
        <f>+VLOOKUP($E3865,IGA_2018!$B$8:$N$347,13,0)</f>
        <v>Bajo</v>
      </c>
    </row>
    <row r="3866" spans="1:13" x14ac:dyDescent="0.3">
      <c r="A3866" s="139">
        <f t="shared" si="3895"/>
        <v>102</v>
      </c>
      <c r="B3866" s="148">
        <f t="shared" si="3897"/>
        <v>22</v>
      </c>
      <c r="D3866" s="149" t="str">
        <f>+VLOOKUP($A3866,mUNICIPIOS!$B$4:$F$343,2,0)</f>
        <v>Sololá</v>
      </c>
      <c r="E3866" s="149">
        <f>+VLOOKUP($A3866,mUNICIPIOS!$B$4:$F$343,3,0)</f>
        <v>717</v>
      </c>
      <c r="F3866" s="149" t="str">
        <f>+VLOOKUP($A3866,mUNICIPIOS!$B$4:$F$343,4,0)</f>
        <v>San Juan La Laguna</v>
      </c>
      <c r="G3866" s="139" t="str">
        <f t="shared" ref="G3866:K3866" si="3942">+G3828</f>
        <v>05</v>
      </c>
      <c r="H3866" t="str">
        <f t="shared" si="3942"/>
        <v>IGF</v>
      </c>
      <c r="I3866" t="str">
        <f t="shared" si="3942"/>
        <v>Índice de Gestión Financiera</v>
      </c>
      <c r="J3866" t="str">
        <f t="shared" si="3942"/>
        <v>05-01</v>
      </c>
      <c r="K3866" t="str">
        <f t="shared" si="3942"/>
        <v>Autonomía financiera municipal</v>
      </c>
      <c r="L3866" s="150">
        <f>+VLOOKUP($E3866,IGF_2018!$B$8:$Z$347,3,0)</f>
        <v>0.12466541786339776</v>
      </c>
      <c r="M3866" s="142" t="str">
        <f>+VLOOKUP($E3866,IGF_2018!$B$8:$Z$347,4,0)</f>
        <v>Bajo</v>
      </c>
    </row>
    <row r="3867" spans="1:13" x14ac:dyDescent="0.3">
      <c r="A3867" s="139">
        <f t="shared" si="3895"/>
        <v>102</v>
      </c>
      <c r="B3867" s="148">
        <f t="shared" si="3897"/>
        <v>23</v>
      </c>
      <c r="D3867" s="149" t="str">
        <f>+VLOOKUP($A3867,mUNICIPIOS!$B$4:$F$343,2,0)</f>
        <v>Sololá</v>
      </c>
      <c r="E3867" s="149">
        <f>+VLOOKUP($A3867,mUNICIPIOS!$B$4:$F$343,3,0)</f>
        <v>717</v>
      </c>
      <c r="F3867" s="149" t="str">
        <f>+VLOOKUP($A3867,mUNICIPIOS!$B$4:$F$343,4,0)</f>
        <v>San Juan La Laguna</v>
      </c>
      <c r="G3867" s="139" t="str">
        <f t="shared" ref="G3867:K3867" si="3943">+G3829</f>
        <v>05</v>
      </c>
      <c r="H3867" t="str">
        <f t="shared" si="3943"/>
        <v>IGF</v>
      </c>
      <c r="I3867" t="str">
        <f t="shared" si="3943"/>
        <v>Índice de Gestión Financiera</v>
      </c>
      <c r="J3867" t="str">
        <f t="shared" si="3943"/>
        <v>05-02</v>
      </c>
      <c r="K3867" t="str">
        <f t="shared" si="3943"/>
        <v xml:space="preserve">Ingresos propios por habitante -sin regalías- </v>
      </c>
      <c r="L3867" s="150">
        <f>+VLOOKUP($E3867,IGF_2018!$B$8:$Z$347,6,0)</f>
        <v>0.12115423558084518</v>
      </c>
      <c r="M3867" s="142" t="str">
        <f>+VLOOKUP($E3867,IGF_2018!$B$8:$Z$347,7,0)</f>
        <v>Bajo</v>
      </c>
    </row>
    <row r="3868" spans="1:13" x14ac:dyDescent="0.3">
      <c r="A3868" s="139">
        <f t="shared" si="3895"/>
        <v>102</v>
      </c>
      <c r="B3868" s="148">
        <f t="shared" si="3897"/>
        <v>24</v>
      </c>
      <c r="D3868" s="149" t="str">
        <f>+VLOOKUP($A3868,mUNICIPIOS!$B$4:$F$343,2,0)</f>
        <v>Sololá</v>
      </c>
      <c r="E3868" s="149">
        <f>+VLOOKUP($A3868,mUNICIPIOS!$B$4:$F$343,3,0)</f>
        <v>717</v>
      </c>
      <c r="F3868" s="149" t="str">
        <f>+VLOOKUP($A3868,mUNICIPIOS!$B$4:$F$343,4,0)</f>
        <v>San Juan La Laguna</v>
      </c>
      <c r="G3868" s="139" t="str">
        <f t="shared" ref="G3868:K3868" si="3944">+G3830</f>
        <v>05</v>
      </c>
      <c r="H3868" t="str">
        <f t="shared" si="3944"/>
        <v>IGF</v>
      </c>
      <c r="I3868" t="str">
        <f t="shared" si="3944"/>
        <v>Índice de Gestión Financiera</v>
      </c>
      <c r="J3868" t="str">
        <f t="shared" si="3944"/>
        <v>05-03</v>
      </c>
      <c r="K3868" t="str">
        <f t="shared" si="3944"/>
        <v>Ingresos del IUSI en relación a los ingresos propios -sin regalías-</v>
      </c>
      <c r="L3868" s="150">
        <f>+VLOOKUP($E3868,IGF_2018!$B$8:$Z$347,9,0)</f>
        <v>1.2533011995097935E-2</v>
      </c>
      <c r="M3868" s="142" t="str">
        <f>+VLOOKUP($E3868,IGF_2018!$B$8:$Z$347,10,0)</f>
        <v>Bajo</v>
      </c>
    </row>
    <row r="3869" spans="1:13" x14ac:dyDescent="0.3">
      <c r="A3869" s="139">
        <f t="shared" si="3895"/>
        <v>102</v>
      </c>
      <c r="B3869" s="148">
        <f t="shared" si="3897"/>
        <v>25</v>
      </c>
      <c r="D3869" s="149" t="str">
        <f>+VLOOKUP($A3869,mUNICIPIOS!$B$4:$F$343,2,0)</f>
        <v>Sololá</v>
      </c>
      <c r="E3869" s="149">
        <f>+VLOOKUP($A3869,mUNICIPIOS!$B$4:$F$343,3,0)</f>
        <v>717</v>
      </c>
      <c r="F3869" s="149" t="str">
        <f>+VLOOKUP($A3869,mUNICIPIOS!$B$4:$F$343,4,0)</f>
        <v>San Juan La Laguna</v>
      </c>
      <c r="G3869" s="139" t="str">
        <f t="shared" ref="G3869:K3869" si="3945">+G3831</f>
        <v>05</v>
      </c>
      <c r="H3869" t="str">
        <f t="shared" si="3945"/>
        <v>IGF</v>
      </c>
      <c r="I3869" t="str">
        <f t="shared" si="3945"/>
        <v>Índice de Gestión Financiera</v>
      </c>
      <c r="J3869" t="str">
        <f t="shared" si="3945"/>
        <v>05-04</v>
      </c>
      <c r="K3869" t="str">
        <f t="shared" si="3945"/>
        <v>Inversión anual en capital fijo por habitante</v>
      </c>
      <c r="L3869" s="150">
        <f>+VLOOKUP($E3869,IGF_2018!$B$8:$Z$347,12,0)</f>
        <v>3.146894729825836E-2</v>
      </c>
      <c r="M3869" s="142" t="str">
        <f>+VLOOKUP($E3869,IGF_2018!$B$8:$Z$347,13,0)</f>
        <v>Bajo</v>
      </c>
    </row>
    <row r="3870" spans="1:13" x14ac:dyDescent="0.3">
      <c r="A3870" s="139">
        <f t="shared" si="3895"/>
        <v>102</v>
      </c>
      <c r="B3870" s="148">
        <f t="shared" si="3897"/>
        <v>26</v>
      </c>
      <c r="D3870" s="149" t="str">
        <f>+VLOOKUP($A3870,mUNICIPIOS!$B$4:$F$343,2,0)</f>
        <v>Sololá</v>
      </c>
      <c r="E3870" s="149">
        <f>+VLOOKUP($A3870,mUNICIPIOS!$B$4:$F$343,3,0)</f>
        <v>717</v>
      </c>
      <c r="F3870" s="149" t="str">
        <f>+VLOOKUP($A3870,mUNICIPIOS!$B$4:$F$343,4,0)</f>
        <v>San Juan La Laguna</v>
      </c>
      <c r="G3870" s="139" t="str">
        <f t="shared" ref="G3870:K3870" si="3946">+G3832</f>
        <v>05</v>
      </c>
      <c r="H3870" t="str">
        <f t="shared" si="3946"/>
        <v>IGF</v>
      </c>
      <c r="I3870" t="str">
        <f t="shared" si="3946"/>
        <v>Índice de Gestión Financiera</v>
      </c>
      <c r="J3870" t="str">
        <f t="shared" si="3946"/>
        <v>05-05</v>
      </c>
      <c r="K3870" t="str">
        <f t="shared" si="3946"/>
        <v>Inversión anual en capital fijo con recursos percibidos por ingresos propios</v>
      </c>
      <c r="L3870" s="150">
        <f>+VLOOKUP($E3870,IGF_2018!$B$8:$Z$347,15,0)</f>
        <v>0</v>
      </c>
      <c r="M3870" s="142" t="str">
        <f>+VLOOKUP($E3870,IGF_2018!$B$8:$Z$347,16,0)</f>
        <v>Bajo</v>
      </c>
    </row>
    <row r="3871" spans="1:13" x14ac:dyDescent="0.3">
      <c r="A3871" s="139">
        <f t="shared" si="3895"/>
        <v>102</v>
      </c>
      <c r="B3871" s="148">
        <f t="shared" si="3897"/>
        <v>27</v>
      </c>
      <c r="D3871" s="149" t="str">
        <f>+VLOOKUP($A3871,mUNICIPIOS!$B$4:$F$343,2,0)</f>
        <v>Sololá</v>
      </c>
      <c r="E3871" s="149">
        <f>+VLOOKUP($A3871,mUNICIPIOS!$B$4:$F$343,3,0)</f>
        <v>717</v>
      </c>
      <c r="F3871" s="149" t="str">
        <f>+VLOOKUP($A3871,mUNICIPIOS!$B$4:$F$343,4,0)</f>
        <v>San Juan La Laguna</v>
      </c>
      <c r="G3871" s="139" t="str">
        <f t="shared" ref="G3871:K3871" si="3947">+G3833</f>
        <v>05</v>
      </c>
      <c r="H3871" t="str">
        <f t="shared" si="3947"/>
        <v>IGF</v>
      </c>
      <c r="I3871" t="str">
        <f t="shared" si="3947"/>
        <v>Índice de Gestión Financiera</v>
      </c>
      <c r="J3871" t="str">
        <f t="shared" si="3947"/>
        <v>05-06</v>
      </c>
      <c r="K3871" t="str">
        <f t="shared" si="3947"/>
        <v xml:space="preserve">Inversión anual en capital fijo con recursos percibidos por transferencias del Gobierno Central </v>
      </c>
      <c r="L3871" s="150">
        <f>+VLOOKUP($E3871,IGF_2018!$B$8:$Z$347,18,0)</f>
        <v>2.7486698302316065E-2</v>
      </c>
      <c r="M3871" s="142" t="str">
        <f>+VLOOKUP($E3871,IGF_2018!$B$8:$Z$347,19,0)</f>
        <v>Bajo</v>
      </c>
    </row>
    <row r="3872" spans="1:13" x14ac:dyDescent="0.3">
      <c r="A3872" s="139">
        <f t="shared" si="3895"/>
        <v>102</v>
      </c>
      <c r="B3872" s="148">
        <f t="shared" si="3897"/>
        <v>28</v>
      </c>
      <c r="D3872" s="149" t="str">
        <f>+VLOOKUP($A3872,mUNICIPIOS!$B$4:$F$343,2,0)</f>
        <v>Sololá</v>
      </c>
      <c r="E3872" s="149">
        <f>+VLOOKUP($A3872,mUNICIPIOS!$B$4:$F$343,3,0)</f>
        <v>717</v>
      </c>
      <c r="F3872" s="149" t="str">
        <f>+VLOOKUP($A3872,mUNICIPIOS!$B$4:$F$343,4,0)</f>
        <v>San Juan La Laguna</v>
      </c>
      <c r="G3872" s="139" t="str">
        <f t="shared" ref="G3872:K3872" si="3948">+G3834</f>
        <v>05</v>
      </c>
      <c r="H3872" t="str">
        <f t="shared" si="3948"/>
        <v>IGF</v>
      </c>
      <c r="I3872" t="str">
        <f t="shared" si="3948"/>
        <v>Índice de Gestión Financiera</v>
      </c>
      <c r="J3872" t="str">
        <f t="shared" si="3948"/>
        <v>05-07</v>
      </c>
      <c r="K3872" t="str">
        <f t="shared" si="3948"/>
        <v>Financiamiento por endeudamiento municipal</v>
      </c>
      <c r="L3872" s="150">
        <f>+VLOOKUP($E3872,IGF_2018!$B$8:$Z$347,21,0)</f>
        <v>1</v>
      </c>
      <c r="M3872" s="142" t="str">
        <f>+VLOOKUP($E3872,IGF_2018!$B$8:$Z$347,22,0)</f>
        <v>Alto</v>
      </c>
    </row>
    <row r="3873" spans="1:13" x14ac:dyDescent="0.3">
      <c r="A3873" s="139">
        <f t="shared" si="3895"/>
        <v>102</v>
      </c>
      <c r="B3873" s="148">
        <f t="shared" si="3897"/>
        <v>29</v>
      </c>
      <c r="D3873" s="149" t="str">
        <f>+VLOOKUP($A3873,mUNICIPIOS!$B$4:$F$343,2,0)</f>
        <v>Sololá</v>
      </c>
      <c r="E3873" s="149">
        <f>+VLOOKUP($A3873,mUNICIPIOS!$B$4:$F$343,3,0)</f>
        <v>717</v>
      </c>
      <c r="F3873" s="149" t="str">
        <f>+VLOOKUP($A3873,mUNICIPIOS!$B$4:$F$343,4,0)</f>
        <v>San Juan La Laguna</v>
      </c>
      <c r="G3873" s="139" t="str">
        <f t="shared" ref="G3873:K3873" si="3949">+G3835</f>
        <v>05</v>
      </c>
      <c r="H3873" t="str">
        <f t="shared" si="3949"/>
        <v>IGF</v>
      </c>
      <c r="I3873" t="str">
        <f t="shared" si="3949"/>
        <v>Índice de Gestión Financiera</v>
      </c>
      <c r="J3873" t="str">
        <f t="shared" si="3949"/>
        <v>INDICE</v>
      </c>
      <c r="K3873">
        <f t="shared" si="3949"/>
        <v>0</v>
      </c>
      <c r="L3873" s="150">
        <f>+VLOOKUP($E3873,IGF_2018!$B$8:$Z$347,24,0)</f>
        <v>0.25631279644841581</v>
      </c>
      <c r="M3873" s="142" t="str">
        <f>+VLOOKUP($E3873,IGF_2018!$B$8:$Z$347,25,0)</f>
        <v>Medio bajo</v>
      </c>
    </row>
    <row r="3874" spans="1:13" x14ac:dyDescent="0.3">
      <c r="A3874" s="139">
        <f t="shared" si="3895"/>
        <v>102</v>
      </c>
      <c r="B3874" s="148">
        <f t="shared" si="3897"/>
        <v>30</v>
      </c>
      <c r="D3874" s="149" t="str">
        <f>+VLOOKUP($A3874,mUNICIPIOS!$B$4:$F$343,2,0)</f>
        <v>Sololá</v>
      </c>
      <c r="E3874" s="149">
        <f>+VLOOKUP($A3874,mUNICIPIOS!$B$4:$F$343,3,0)</f>
        <v>717</v>
      </c>
      <c r="F3874" s="149" t="str">
        <f>+VLOOKUP($A3874,mUNICIPIOS!$B$4:$F$343,4,0)</f>
        <v>San Juan La Laguna</v>
      </c>
      <c r="G3874" s="139" t="str">
        <f t="shared" ref="G3874:K3874" si="3950">+G3836</f>
        <v>06</v>
      </c>
      <c r="H3874" t="str">
        <f t="shared" si="3950"/>
        <v>IGE</v>
      </c>
      <c r="I3874" t="str">
        <f t="shared" si="3950"/>
        <v>Índice de Gestión Estratégica</v>
      </c>
      <c r="J3874" t="str">
        <f t="shared" si="3950"/>
        <v>06-01</v>
      </c>
      <c r="K3874" t="str">
        <f t="shared" si="3950"/>
        <v>Ejecución del Plan Operativo Anual  (POA)</v>
      </c>
      <c r="L3874" s="150">
        <f>+VLOOKUP($E3874,IGE_2018!$B$8:$Z$347,3,0)</f>
        <v>0</v>
      </c>
      <c r="M3874" s="142" t="str">
        <f>+VLOOKUP($E3874,IGE_2018!$B$8:$Z$347,4,0)</f>
        <v>Bajo</v>
      </c>
    </row>
    <row r="3875" spans="1:13" x14ac:dyDescent="0.3">
      <c r="A3875" s="139">
        <f t="shared" si="3895"/>
        <v>102</v>
      </c>
      <c r="B3875" s="148">
        <f t="shared" si="3897"/>
        <v>31</v>
      </c>
      <c r="D3875" s="149" t="str">
        <f>+VLOOKUP($A3875,mUNICIPIOS!$B$4:$F$343,2,0)</f>
        <v>Sololá</v>
      </c>
      <c r="E3875" s="149">
        <f>+VLOOKUP($A3875,mUNICIPIOS!$B$4:$F$343,3,0)</f>
        <v>717</v>
      </c>
      <c r="F3875" s="149" t="str">
        <f>+VLOOKUP($A3875,mUNICIPIOS!$B$4:$F$343,4,0)</f>
        <v>San Juan La Laguna</v>
      </c>
      <c r="G3875" s="139" t="str">
        <f t="shared" ref="G3875:K3875" si="3951">+G3837</f>
        <v>06</v>
      </c>
      <c r="H3875" t="str">
        <f t="shared" si="3951"/>
        <v>IGE</v>
      </c>
      <c r="I3875" t="str">
        <f t="shared" si="3951"/>
        <v>Índice de Gestión Estratégica</v>
      </c>
      <c r="J3875" t="str">
        <f t="shared" si="3951"/>
        <v>06-02</v>
      </c>
      <c r="K3875" t="str">
        <f t="shared" si="3951"/>
        <v>Relación Plan de Desarrollo Municipal y Ordenamiento Territorial (PDM-OT) - Plan Estratégico Institucional (PEI) - Plan Operativo Multianual (POM) - Plan Operativo Anual (POA)</v>
      </c>
      <c r="L3875" s="150">
        <f>+VLOOKUP($E3875,IGE_2018!$B$8:$Z$347,6,0)</f>
        <v>0.3</v>
      </c>
      <c r="M3875" s="142" t="str">
        <f>+VLOOKUP($E3875,IGE_2018!$B$8:$Z$347,7,0)</f>
        <v>Medio bajo</v>
      </c>
    </row>
    <row r="3876" spans="1:13" x14ac:dyDescent="0.3">
      <c r="A3876" s="139">
        <f t="shared" si="3895"/>
        <v>102</v>
      </c>
      <c r="B3876" s="148">
        <f t="shared" si="3897"/>
        <v>32</v>
      </c>
      <c r="D3876" s="149" t="str">
        <f>+VLOOKUP($A3876,mUNICIPIOS!$B$4:$F$343,2,0)</f>
        <v>Sololá</v>
      </c>
      <c r="E3876" s="149">
        <f>+VLOOKUP($A3876,mUNICIPIOS!$B$4:$F$343,3,0)</f>
        <v>717</v>
      </c>
      <c r="F3876" s="149" t="str">
        <f>+VLOOKUP($A3876,mUNICIPIOS!$B$4:$F$343,4,0)</f>
        <v>San Juan La Laguna</v>
      </c>
      <c r="G3876" s="139" t="str">
        <f t="shared" ref="G3876:K3876" si="3952">+G3838</f>
        <v>06</v>
      </c>
      <c r="H3876" t="str">
        <f t="shared" si="3952"/>
        <v>IGE</v>
      </c>
      <c r="I3876" t="str">
        <f t="shared" si="3952"/>
        <v>Índice de Gestión Estratégica</v>
      </c>
      <c r="J3876" t="str">
        <f t="shared" si="3952"/>
        <v>06-03</v>
      </c>
      <c r="K3876" t="str">
        <f t="shared" si="3952"/>
        <v>Presupuesto de egresos relacionado a competencias municipales que responden a prioridades nacionales de desarrollo.</v>
      </c>
      <c r="L3876" s="150">
        <f>+VLOOKUP($E3876,IGE_2018!$B$8:$Z$347,9,0)</f>
        <v>0.23580905541150649</v>
      </c>
      <c r="M3876" s="142" t="str">
        <f>+VLOOKUP($E3876,IGE_2018!$B$8:$Z$347,10,0)</f>
        <v>Medio bajo</v>
      </c>
    </row>
    <row r="3877" spans="1:13" x14ac:dyDescent="0.3">
      <c r="A3877" s="139">
        <f t="shared" si="3895"/>
        <v>102</v>
      </c>
      <c r="B3877" s="148">
        <f t="shared" si="3897"/>
        <v>33</v>
      </c>
      <c r="D3877" s="149" t="str">
        <f>+VLOOKUP($A3877,mUNICIPIOS!$B$4:$F$343,2,0)</f>
        <v>Sololá</v>
      </c>
      <c r="E3877" s="149">
        <f>+VLOOKUP($A3877,mUNICIPIOS!$B$4:$F$343,3,0)</f>
        <v>717</v>
      </c>
      <c r="F3877" s="149" t="str">
        <f>+VLOOKUP($A3877,mUNICIPIOS!$B$4:$F$343,4,0)</f>
        <v>San Juan La Laguna</v>
      </c>
      <c r="G3877" s="139" t="str">
        <f t="shared" ref="G3877:K3877" si="3953">+G3839</f>
        <v>06</v>
      </c>
      <c r="H3877" t="str">
        <f t="shared" si="3953"/>
        <v>IGE</v>
      </c>
      <c r="I3877" t="str">
        <f t="shared" si="3953"/>
        <v>Índice de Gestión Estratégica</v>
      </c>
      <c r="J3877" t="str">
        <f t="shared" si="3953"/>
        <v>06-04</v>
      </c>
      <c r="K3877" t="str">
        <f t="shared" si="3953"/>
        <v>Institucionalización de la gestión ordenada del territorio</v>
      </c>
      <c r="L3877" s="150">
        <f>+VLOOKUP($E3877,IGE_2018!$B$8:$Z$347,12,0)</f>
        <v>0</v>
      </c>
      <c r="M3877" s="142" t="str">
        <f>+VLOOKUP($E3877,IGE_2018!$B$8:$Z$347,13,0)</f>
        <v>Bajo</v>
      </c>
    </row>
    <row r="3878" spans="1:13" x14ac:dyDescent="0.3">
      <c r="A3878" s="139">
        <f t="shared" si="3895"/>
        <v>102</v>
      </c>
      <c r="B3878" s="148">
        <f t="shared" si="3897"/>
        <v>34</v>
      </c>
      <c r="D3878" s="149" t="str">
        <f>+VLOOKUP($A3878,mUNICIPIOS!$B$4:$F$343,2,0)</f>
        <v>Sololá</v>
      </c>
      <c r="E3878" s="149">
        <f>+VLOOKUP($A3878,mUNICIPIOS!$B$4:$F$343,3,0)</f>
        <v>717</v>
      </c>
      <c r="F3878" s="149" t="str">
        <f>+VLOOKUP($A3878,mUNICIPIOS!$B$4:$F$343,4,0)</f>
        <v>San Juan La Laguna</v>
      </c>
      <c r="G3878" s="139" t="str">
        <f t="shared" ref="G3878:K3878" si="3954">+G3840</f>
        <v>06</v>
      </c>
      <c r="H3878" t="str">
        <f t="shared" si="3954"/>
        <v>IGE</v>
      </c>
      <c r="I3878" t="str">
        <f t="shared" si="3954"/>
        <v>Índice de Gestión Estratégica</v>
      </c>
      <c r="J3878" t="str">
        <f t="shared" si="3954"/>
        <v>06-05</v>
      </c>
      <c r="K3878" t="str">
        <f t="shared" si="3954"/>
        <v>Acciones para la gestión ordenada del territorio</v>
      </c>
      <c r="L3878" s="150">
        <f>+VLOOKUP($E3878,IGE_2018!$B$8:$Z$347,15,0)</f>
        <v>0</v>
      </c>
      <c r="M3878" s="142" t="str">
        <f>+VLOOKUP($E3878,IGE_2018!$B$8:$Z$347,16,0)</f>
        <v>Bajo</v>
      </c>
    </row>
    <row r="3879" spans="1:13" x14ac:dyDescent="0.3">
      <c r="A3879" s="139">
        <f t="shared" si="3895"/>
        <v>102</v>
      </c>
      <c r="B3879" s="148">
        <f t="shared" si="3897"/>
        <v>35</v>
      </c>
      <c r="D3879" s="149" t="str">
        <f>+VLOOKUP($A3879,mUNICIPIOS!$B$4:$F$343,2,0)</f>
        <v>Sololá</v>
      </c>
      <c r="E3879" s="149">
        <f>+VLOOKUP($A3879,mUNICIPIOS!$B$4:$F$343,3,0)</f>
        <v>717</v>
      </c>
      <c r="F3879" s="149" t="str">
        <f>+VLOOKUP($A3879,mUNICIPIOS!$B$4:$F$343,4,0)</f>
        <v>San Juan La Laguna</v>
      </c>
      <c r="G3879" s="139" t="str">
        <f t="shared" ref="G3879:K3879" si="3955">+G3841</f>
        <v>06</v>
      </c>
      <c r="H3879" t="str">
        <f t="shared" si="3955"/>
        <v>IGE</v>
      </c>
      <c r="I3879" t="str">
        <f t="shared" si="3955"/>
        <v>Índice de Gestión Estratégica</v>
      </c>
      <c r="J3879" t="str">
        <f t="shared" si="3955"/>
        <v>06-06</v>
      </c>
      <c r="K3879" t="str">
        <f t="shared" si="3955"/>
        <v>Gestión de riesgo en la formulación de proyectos derivados de la planificación operativa anual</v>
      </c>
      <c r="L3879" s="150">
        <f>+VLOOKUP($E3879,IGE_2018!$B$8:$Z$347,18,0)</f>
        <v>0</v>
      </c>
      <c r="M3879" s="142" t="str">
        <f>+VLOOKUP($E3879,IGE_2018!$B$8:$Z$347,19,0)</f>
        <v>Bajo</v>
      </c>
    </row>
    <row r="3880" spans="1:13" x14ac:dyDescent="0.3">
      <c r="A3880" s="139">
        <f t="shared" si="3895"/>
        <v>102</v>
      </c>
      <c r="B3880" s="148">
        <f t="shared" si="3897"/>
        <v>36</v>
      </c>
      <c r="D3880" s="149" t="str">
        <f>+VLOOKUP($A3880,mUNICIPIOS!$B$4:$F$343,2,0)</f>
        <v>Sololá</v>
      </c>
      <c r="E3880" s="149">
        <f>+VLOOKUP($A3880,mUNICIPIOS!$B$4:$F$343,3,0)</f>
        <v>717</v>
      </c>
      <c r="F3880" s="149" t="str">
        <f>+VLOOKUP($A3880,mUNICIPIOS!$B$4:$F$343,4,0)</f>
        <v>San Juan La Laguna</v>
      </c>
      <c r="G3880" s="139" t="str">
        <f t="shared" ref="G3880:K3880" si="3956">+G3842</f>
        <v>06</v>
      </c>
      <c r="H3880" t="str">
        <f t="shared" si="3956"/>
        <v>IGE</v>
      </c>
      <c r="I3880" t="str">
        <f t="shared" si="3956"/>
        <v>Índice de Gestión Estratégica</v>
      </c>
      <c r="J3880" t="str">
        <f t="shared" si="3956"/>
        <v>06-07</v>
      </c>
      <c r="K3880" t="str">
        <f t="shared" si="3956"/>
        <v>Ingresos por servicios ambientales en relación a los ingresos propios sin regalías</v>
      </c>
      <c r="L3880" s="150">
        <f>+VLOOKUP($E3880,IGE_2018!$B$8:$Z$347,21,0)</f>
        <v>1</v>
      </c>
      <c r="M3880" s="142" t="str">
        <f>+VLOOKUP($E3880,IGE_2018!$B$8:$Z$347,22,0)</f>
        <v>Alto</v>
      </c>
    </row>
    <row r="3881" spans="1:13" x14ac:dyDescent="0.3">
      <c r="A3881" s="139">
        <f t="shared" si="3895"/>
        <v>102</v>
      </c>
      <c r="B3881" s="148">
        <f t="shared" si="3897"/>
        <v>37</v>
      </c>
      <c r="D3881" s="149" t="str">
        <f>+VLOOKUP($A3881,mUNICIPIOS!$B$4:$F$343,2,0)</f>
        <v>Sololá</v>
      </c>
      <c r="E3881" s="149">
        <f>+VLOOKUP($A3881,mUNICIPIOS!$B$4:$F$343,3,0)</f>
        <v>717</v>
      </c>
      <c r="F3881" s="149" t="str">
        <f>+VLOOKUP($A3881,mUNICIPIOS!$B$4:$F$343,4,0)</f>
        <v>San Juan La Laguna</v>
      </c>
      <c r="G3881" s="139" t="str">
        <f t="shared" ref="G3881:K3881" si="3957">+G3843</f>
        <v>06</v>
      </c>
      <c r="H3881" t="str">
        <f t="shared" si="3957"/>
        <v>IGE</v>
      </c>
      <c r="I3881" t="str">
        <f t="shared" si="3957"/>
        <v>Índice de Gestión Estratégica</v>
      </c>
      <c r="J3881" t="str">
        <f t="shared" si="3957"/>
        <v>INDICE</v>
      </c>
      <c r="K3881">
        <f t="shared" si="3957"/>
        <v>0</v>
      </c>
      <c r="L3881" s="150">
        <f>+VLOOKUP($E3881,IGE_2018!$B$8:$Z$347,24,0)</f>
        <v>0.20395226385287663</v>
      </c>
      <c r="M3881" s="142" t="str">
        <f>+VLOOKUP($E3881,IGE_2018!$B$8:$Z$347,25,0)</f>
        <v>Medio bajo</v>
      </c>
    </row>
    <row r="3882" spans="1:13" x14ac:dyDescent="0.3">
      <c r="A3882" s="139">
        <f t="shared" si="3895"/>
        <v>102</v>
      </c>
      <c r="B3882" s="148">
        <f t="shared" si="3897"/>
        <v>38</v>
      </c>
      <c r="D3882" s="149" t="str">
        <f>+VLOOKUP($A3882,mUNICIPIOS!$B$4:$F$343,2,0)</f>
        <v>Sololá</v>
      </c>
      <c r="E3882" s="149">
        <f>+VLOOKUP($A3882,mUNICIPIOS!$B$4:$F$343,3,0)</f>
        <v>717</v>
      </c>
      <c r="F3882" s="149" t="str">
        <f>+VLOOKUP($A3882,mUNICIPIOS!$B$4:$F$343,4,0)</f>
        <v>San Juan La Laguna</v>
      </c>
      <c r="G3882" s="139" t="str">
        <f t="shared" ref="G3882:K3882" si="3958">+G3844</f>
        <v>RANKING</v>
      </c>
      <c r="H3882" t="str">
        <f t="shared" si="3958"/>
        <v>RGM</v>
      </c>
      <c r="I3882" t="str">
        <f t="shared" si="3958"/>
        <v>Ranking de la Gestión Municipal 2018</v>
      </c>
      <c r="J3882" t="str">
        <f t="shared" si="3958"/>
        <v>RANKING</v>
      </c>
      <c r="K3882">
        <f t="shared" si="3958"/>
        <v>0</v>
      </c>
      <c r="L3882" s="151">
        <f>+VLOOKUP($E3882,Resultados_generales!$C$8:$AE$347,27,0)</f>
        <v>0.23353739907905574</v>
      </c>
      <c r="M3882" t="str">
        <f>+VLOOKUP($E3882,Resultados_generales!$C$8:$AE$347,28,0)</f>
        <v>Medio bajo</v>
      </c>
    </row>
    <row r="3883" spans="1:13" x14ac:dyDescent="0.3">
      <c r="A3883" s="139">
        <f t="shared" si="3895"/>
        <v>103</v>
      </c>
      <c r="B3883" s="148">
        <f t="shared" si="3897"/>
        <v>1</v>
      </c>
      <c r="D3883" s="149" t="str">
        <f>+VLOOKUP($A3883,mUNICIPIOS!$B$4:$F$343,2,0)</f>
        <v>Sololá</v>
      </c>
      <c r="E3883" s="149">
        <f>+VLOOKUP($A3883,mUNICIPIOS!$B$4:$F$343,3,0)</f>
        <v>718</v>
      </c>
      <c r="F3883" s="149" t="str">
        <f>+VLOOKUP($A3883,mUNICIPIOS!$B$4:$F$343,4,0)</f>
        <v>San Pedro La Laguna</v>
      </c>
      <c r="G3883" s="139" t="str">
        <f t="shared" ref="G3883:K3883" si="3959">+G3845</f>
        <v>01</v>
      </c>
      <c r="H3883" t="str">
        <f t="shared" si="3959"/>
        <v>IPC</v>
      </c>
      <c r="I3883" t="str">
        <f t="shared" si="3959"/>
        <v>Índice de Participación Ciudadana</v>
      </c>
      <c r="J3883" t="str">
        <f t="shared" si="3959"/>
        <v>01-01</v>
      </c>
      <c r="K3883" t="str">
        <f t="shared" si="3959"/>
        <v>Número de reuniones del COMUDE en el año de la medición.</v>
      </c>
      <c r="L3883" s="150">
        <f>+VLOOKUP($E3883,IPC_2018!$B$8:$T$347,3,0)</f>
        <v>0.58333333333333337</v>
      </c>
      <c r="M3883" s="142" t="str">
        <f>+VLOOKUP($E3883,IPC_2018!$B$8:$T$347,4,0)</f>
        <v>Medio</v>
      </c>
    </row>
    <row r="3884" spans="1:13" x14ac:dyDescent="0.3">
      <c r="A3884" s="139">
        <f t="shared" si="3895"/>
        <v>103</v>
      </c>
      <c r="B3884" s="148">
        <f t="shared" si="3897"/>
        <v>2</v>
      </c>
      <c r="D3884" s="149" t="str">
        <f>+VLOOKUP($A3884,mUNICIPIOS!$B$4:$F$343,2,0)</f>
        <v>Sololá</v>
      </c>
      <c r="E3884" s="149">
        <f>+VLOOKUP($A3884,mUNICIPIOS!$B$4:$F$343,3,0)</f>
        <v>718</v>
      </c>
      <c r="F3884" s="149" t="str">
        <f>+VLOOKUP($A3884,mUNICIPIOS!$B$4:$F$343,4,0)</f>
        <v>San Pedro La Laguna</v>
      </c>
      <c r="G3884" s="139" t="str">
        <f t="shared" ref="G3884:K3884" si="3960">+G3846</f>
        <v>01</v>
      </c>
      <c r="H3884" t="str">
        <f t="shared" si="3960"/>
        <v>IPC</v>
      </c>
      <c r="I3884" t="str">
        <f t="shared" si="3960"/>
        <v>Índice de Participación Ciudadana</v>
      </c>
      <c r="J3884" t="str">
        <f t="shared" si="3960"/>
        <v>01-02</v>
      </c>
      <c r="K3884" t="str">
        <f t="shared" si="3960"/>
        <v>Participación de Alcaldes, Concejales y Síndicos determinados o designados en el COMUDE</v>
      </c>
      <c r="L3884" s="150">
        <f>+VLOOKUP($E3884,IPC_2018!$B$8:$T$347,6,0)</f>
        <v>0.5</v>
      </c>
      <c r="M3884" s="142" t="str">
        <f>+VLOOKUP($E3884,IPC_2018!$B$8:$T$347,7,0)</f>
        <v>Medio</v>
      </c>
    </row>
    <row r="3885" spans="1:13" x14ac:dyDescent="0.3">
      <c r="A3885" s="139">
        <f t="shared" ref="A3885:A3948" si="3961">+IF(B3884=38,A3884+1,A3884)</f>
        <v>103</v>
      </c>
      <c r="B3885" s="148">
        <f t="shared" si="3897"/>
        <v>3</v>
      </c>
      <c r="D3885" s="149" t="str">
        <f>+VLOOKUP($A3885,mUNICIPIOS!$B$4:$F$343,2,0)</f>
        <v>Sololá</v>
      </c>
      <c r="E3885" s="149">
        <f>+VLOOKUP($A3885,mUNICIPIOS!$B$4:$F$343,3,0)</f>
        <v>718</v>
      </c>
      <c r="F3885" s="149" t="str">
        <f>+VLOOKUP($A3885,mUNICIPIOS!$B$4:$F$343,4,0)</f>
        <v>San Pedro La Laguna</v>
      </c>
      <c r="G3885" s="139" t="str">
        <f t="shared" ref="G3885:K3885" si="3962">+G3847</f>
        <v>01</v>
      </c>
      <c r="H3885" t="str">
        <f t="shared" si="3962"/>
        <v>IPC</v>
      </c>
      <c r="I3885" t="str">
        <f t="shared" si="3962"/>
        <v>Índice de Participación Ciudadana</v>
      </c>
      <c r="J3885" t="str">
        <f t="shared" si="3962"/>
        <v>01-03</v>
      </c>
      <c r="K3885" t="str">
        <f t="shared" si="3962"/>
        <v>Participación  de organizaciones de jóvenes, mujeres, pueblos mayas, xincas, garífunas, y otras organizaciones en el Comude</v>
      </c>
      <c r="L3885" s="150">
        <f>+VLOOKUP($E3885,IPC_2018!$B$8:$T$347,9,0)</f>
        <v>0</v>
      </c>
      <c r="M3885" s="142" t="str">
        <f>+VLOOKUP($E3885,IPC_2018!$B$8:$T$347,10,0)</f>
        <v>Bajo</v>
      </c>
    </row>
    <row r="3886" spans="1:13" x14ac:dyDescent="0.3">
      <c r="A3886" s="139">
        <f t="shared" si="3961"/>
        <v>103</v>
      </c>
      <c r="B3886" s="148">
        <f t="shared" ref="B3886:B3949" si="3963">+B3848</f>
        <v>4</v>
      </c>
      <c r="D3886" s="149" t="str">
        <f>+VLOOKUP($A3886,mUNICIPIOS!$B$4:$F$343,2,0)</f>
        <v>Sololá</v>
      </c>
      <c r="E3886" s="149">
        <f>+VLOOKUP($A3886,mUNICIPIOS!$B$4:$F$343,3,0)</f>
        <v>718</v>
      </c>
      <c r="F3886" s="149" t="str">
        <f>+VLOOKUP($A3886,mUNICIPIOS!$B$4:$F$343,4,0)</f>
        <v>San Pedro La Laguna</v>
      </c>
      <c r="G3886" s="139" t="str">
        <f t="shared" ref="G3886:K3886" si="3964">+G3848</f>
        <v>01</v>
      </c>
      <c r="H3886" t="str">
        <f t="shared" si="3964"/>
        <v>IPC</v>
      </c>
      <c r="I3886" t="str">
        <f t="shared" si="3964"/>
        <v>Índice de Participación Ciudadana</v>
      </c>
      <c r="J3886" t="str">
        <f t="shared" si="3964"/>
        <v>01-04</v>
      </c>
      <c r="K3886" t="str">
        <f t="shared" si="3964"/>
        <v>Representatividad territorial del Comude.</v>
      </c>
      <c r="L3886" s="150">
        <f>+VLOOKUP($E3886,IPC_2018!$B$8:$T$347,12,0)</f>
        <v>0</v>
      </c>
      <c r="M3886" s="142" t="str">
        <f>+VLOOKUP($E3886,IPC_2018!$B$8:$T$347,13,0)</f>
        <v>Bajo</v>
      </c>
    </row>
    <row r="3887" spans="1:13" x14ac:dyDescent="0.3">
      <c r="A3887" s="139">
        <f t="shared" si="3961"/>
        <v>103</v>
      </c>
      <c r="B3887" s="148">
        <f t="shared" si="3963"/>
        <v>5</v>
      </c>
      <c r="D3887" s="149" t="str">
        <f>+VLOOKUP($A3887,mUNICIPIOS!$B$4:$F$343,2,0)</f>
        <v>Sololá</v>
      </c>
      <c r="E3887" s="149">
        <f>+VLOOKUP($A3887,mUNICIPIOS!$B$4:$F$343,3,0)</f>
        <v>718</v>
      </c>
      <c r="F3887" s="149" t="str">
        <f>+VLOOKUP($A3887,mUNICIPIOS!$B$4:$F$343,4,0)</f>
        <v>San Pedro La Laguna</v>
      </c>
      <c r="G3887" s="139" t="str">
        <f t="shared" ref="G3887:K3887" si="3965">+G3849</f>
        <v>01</v>
      </c>
      <c r="H3887" t="str">
        <f t="shared" si="3965"/>
        <v>IPC</v>
      </c>
      <c r="I3887" t="str">
        <f t="shared" si="3965"/>
        <v>Índice de Participación Ciudadana</v>
      </c>
      <c r="J3887" t="str">
        <f t="shared" si="3965"/>
        <v>01-05</v>
      </c>
      <c r="K3887" t="str">
        <f t="shared" si="3965"/>
        <v>Funcionamiento del Comude</v>
      </c>
      <c r="L3887" s="150">
        <f>+VLOOKUP($E3887,IPC_2018!$B$8:$T$347,15,0)</f>
        <v>0.15901060076290127</v>
      </c>
      <c r="M3887" s="142" t="str">
        <f>+VLOOKUP($E3887,IPC_2018!$B$8:$T$347,16,0)</f>
        <v>Bajo</v>
      </c>
    </row>
    <row r="3888" spans="1:13" x14ac:dyDescent="0.3">
      <c r="A3888" s="139">
        <f t="shared" si="3961"/>
        <v>103</v>
      </c>
      <c r="B3888" s="148">
        <f t="shared" si="3963"/>
        <v>6</v>
      </c>
      <c r="D3888" s="149" t="str">
        <f>+VLOOKUP($A3888,mUNICIPIOS!$B$4:$F$343,2,0)</f>
        <v>Sololá</v>
      </c>
      <c r="E3888" s="149">
        <f>+VLOOKUP($A3888,mUNICIPIOS!$B$4:$F$343,3,0)</f>
        <v>718</v>
      </c>
      <c r="F3888" s="149" t="str">
        <f>+VLOOKUP($A3888,mUNICIPIOS!$B$4:$F$343,4,0)</f>
        <v>San Pedro La Laguna</v>
      </c>
      <c r="G3888" s="139" t="str">
        <f t="shared" ref="G3888:K3888" si="3966">+G3850</f>
        <v>01</v>
      </c>
      <c r="H3888" t="str">
        <f t="shared" si="3966"/>
        <v>IPC</v>
      </c>
      <c r="I3888" t="str">
        <f t="shared" si="3966"/>
        <v>Índice de Participación Ciudadana</v>
      </c>
      <c r="J3888" t="str">
        <f t="shared" si="3966"/>
        <v>INDICE</v>
      </c>
      <c r="K3888">
        <f t="shared" si="3966"/>
        <v>0</v>
      </c>
      <c r="L3888" s="150">
        <f>+VLOOKUP($E3888,IPC_2018!$B$8:$T$347,18,0)</f>
        <v>0.33426825678110184</v>
      </c>
      <c r="M3888" s="142" t="str">
        <f>+VLOOKUP($E3888,IPC_2018!$B$8:$T$347,19,0)</f>
        <v>Medio bajo</v>
      </c>
    </row>
    <row r="3889" spans="1:13" x14ac:dyDescent="0.3">
      <c r="A3889" s="139">
        <f t="shared" si="3961"/>
        <v>103</v>
      </c>
      <c r="B3889" s="148">
        <f t="shared" si="3963"/>
        <v>7</v>
      </c>
      <c r="D3889" s="149" t="str">
        <f>+VLOOKUP($A3889,mUNICIPIOS!$B$4:$F$343,2,0)</f>
        <v>Sololá</v>
      </c>
      <c r="E3889" s="149">
        <f>+VLOOKUP($A3889,mUNICIPIOS!$B$4:$F$343,3,0)</f>
        <v>718</v>
      </c>
      <c r="F3889" s="149" t="str">
        <f>+VLOOKUP($A3889,mUNICIPIOS!$B$4:$F$343,4,0)</f>
        <v>San Pedro La Laguna</v>
      </c>
      <c r="G3889" s="139" t="str">
        <f t="shared" ref="G3889:K3889" si="3967">+G3851</f>
        <v>02</v>
      </c>
      <c r="H3889" t="str">
        <f t="shared" si="3967"/>
        <v>IIC</v>
      </c>
      <c r="I3889" t="str">
        <f t="shared" si="3967"/>
        <v>Índice de Información a la Ciudadanía</v>
      </c>
      <c r="J3889" t="str">
        <f t="shared" si="3967"/>
        <v>02-01</v>
      </c>
      <c r="K3889" t="str">
        <f t="shared" si="3967"/>
        <v>Rendición de cuentas cuatrimestral y anual al Comude enfocadas en resultados.</v>
      </c>
      <c r="L3889" s="150">
        <f>+VLOOKUP($E3889,IIC_2018!$B$8:$Q$347,3,0)</f>
        <v>0.4</v>
      </c>
      <c r="M3889" s="142" t="str">
        <f>+VLOOKUP($E3889,IIC_2018!$B$8:$Q$347,4,0)</f>
        <v>Medio bajo</v>
      </c>
    </row>
    <row r="3890" spans="1:13" x14ac:dyDescent="0.3">
      <c r="A3890" s="139">
        <f t="shared" si="3961"/>
        <v>103</v>
      </c>
      <c r="B3890" s="148">
        <f t="shared" si="3963"/>
        <v>8</v>
      </c>
      <c r="D3890" s="149" t="str">
        <f>+VLOOKUP($A3890,mUNICIPIOS!$B$4:$F$343,2,0)</f>
        <v>Sololá</v>
      </c>
      <c r="E3890" s="149">
        <f>+VLOOKUP($A3890,mUNICIPIOS!$B$4:$F$343,3,0)</f>
        <v>718</v>
      </c>
      <c r="F3890" s="149" t="str">
        <f>+VLOOKUP($A3890,mUNICIPIOS!$B$4:$F$343,4,0)</f>
        <v>San Pedro La Laguna</v>
      </c>
      <c r="G3890" s="139" t="str">
        <f t="shared" ref="G3890:K3890" si="3968">+G3852</f>
        <v>02</v>
      </c>
      <c r="H3890" t="str">
        <f t="shared" si="3968"/>
        <v>IIC</v>
      </c>
      <c r="I3890" t="str">
        <f t="shared" si="3968"/>
        <v>Índice de Información a la Ciudadanía</v>
      </c>
      <c r="J3890" t="str">
        <f t="shared" si="3968"/>
        <v>02-02</v>
      </c>
      <c r="K3890" t="str">
        <f t="shared" si="3968"/>
        <v>Información presupuestaria y otra información brindada a la ciudadanía disponible en medios locales de comunicación.</v>
      </c>
      <c r="L3890" s="150">
        <f>+VLOOKUP($E3890,IIC_2018!$B$8:$Q$347,6,0)</f>
        <v>0.625</v>
      </c>
      <c r="M3890" s="142" t="str">
        <f>+VLOOKUP($E3890,IIC_2018!$B$8:$Q$347,7,0)</f>
        <v>Medio alto</v>
      </c>
    </row>
    <row r="3891" spans="1:13" x14ac:dyDescent="0.3">
      <c r="A3891" s="139">
        <f t="shared" si="3961"/>
        <v>103</v>
      </c>
      <c r="B3891" s="148">
        <f t="shared" si="3963"/>
        <v>9</v>
      </c>
      <c r="D3891" s="149" t="str">
        <f>+VLOOKUP($A3891,mUNICIPIOS!$B$4:$F$343,2,0)</f>
        <v>Sololá</v>
      </c>
      <c r="E3891" s="149">
        <f>+VLOOKUP($A3891,mUNICIPIOS!$B$4:$F$343,3,0)</f>
        <v>718</v>
      </c>
      <c r="F3891" s="149" t="str">
        <f>+VLOOKUP($A3891,mUNICIPIOS!$B$4:$F$343,4,0)</f>
        <v>San Pedro La Laguna</v>
      </c>
      <c r="G3891" s="139" t="str">
        <f t="shared" ref="G3891:K3891" si="3969">+G3853</f>
        <v>02</v>
      </c>
      <c r="H3891" t="str">
        <f t="shared" si="3969"/>
        <v>IIC</v>
      </c>
      <c r="I3891" t="str">
        <f t="shared" si="3969"/>
        <v>Índice de Información a la Ciudadanía</v>
      </c>
      <c r="J3891" t="str">
        <f t="shared" si="3969"/>
        <v>02-03</v>
      </c>
      <c r="K3891" t="str">
        <f t="shared" si="3969"/>
        <v>Información pública de oficio actualizada y disponible de acuerdo a la LAIP y uso de internet.</v>
      </c>
      <c r="L3891" s="150">
        <f>+VLOOKUP($E3891,IIC_2018!$B$8:$Q$347,9,0)</f>
        <v>0.95999999999999985</v>
      </c>
      <c r="M3891" s="142" t="str">
        <f>+VLOOKUP($E3891,IIC_2018!$B$8:$Q$347,10,0)</f>
        <v>Alto</v>
      </c>
    </row>
    <row r="3892" spans="1:13" x14ac:dyDescent="0.3">
      <c r="A3892" s="139">
        <f t="shared" si="3961"/>
        <v>103</v>
      </c>
      <c r="B3892" s="148">
        <f t="shared" si="3963"/>
        <v>10</v>
      </c>
      <c r="D3892" s="149" t="str">
        <f>+VLOOKUP($A3892,mUNICIPIOS!$B$4:$F$343,2,0)</f>
        <v>Sololá</v>
      </c>
      <c r="E3892" s="149">
        <f>+VLOOKUP($A3892,mUNICIPIOS!$B$4:$F$343,3,0)</f>
        <v>718</v>
      </c>
      <c r="F3892" s="149" t="str">
        <f>+VLOOKUP($A3892,mUNICIPIOS!$B$4:$F$343,4,0)</f>
        <v>San Pedro La Laguna</v>
      </c>
      <c r="G3892" s="139" t="str">
        <f t="shared" ref="G3892:K3892" si="3970">+G3854</f>
        <v>02</v>
      </c>
      <c r="H3892" t="str">
        <f t="shared" si="3970"/>
        <v>IIC</v>
      </c>
      <c r="I3892" t="str">
        <f t="shared" si="3970"/>
        <v>Índice de Información a la Ciudadanía</v>
      </c>
      <c r="J3892" t="str">
        <f t="shared" si="3970"/>
        <v>02-04</v>
      </c>
      <c r="K3892" t="str">
        <f t="shared" si="3970"/>
        <v>Relación del monto contratado por medio de Guate compras con el total del presupuesto de egresos vigente.</v>
      </c>
      <c r="L3892" s="150">
        <f>+VLOOKUP($E3892,IIC_2018!$B$8:$Q$347,12,0)</f>
        <v>0.39727628260606651</v>
      </c>
      <c r="M3892" s="142" t="str">
        <f>+VLOOKUP($E3892,IIC_2018!$B$8:$Q$347,13,0)</f>
        <v>Medio bajo</v>
      </c>
    </row>
    <row r="3893" spans="1:13" x14ac:dyDescent="0.3">
      <c r="A3893" s="139">
        <f t="shared" si="3961"/>
        <v>103</v>
      </c>
      <c r="B3893" s="148">
        <f t="shared" si="3963"/>
        <v>11</v>
      </c>
      <c r="D3893" s="149" t="str">
        <f>+VLOOKUP($A3893,mUNICIPIOS!$B$4:$F$343,2,0)</f>
        <v>Sololá</v>
      </c>
      <c r="E3893" s="149">
        <f>+VLOOKUP($A3893,mUNICIPIOS!$B$4:$F$343,3,0)</f>
        <v>718</v>
      </c>
      <c r="F3893" s="149" t="str">
        <f>+VLOOKUP($A3893,mUNICIPIOS!$B$4:$F$343,4,0)</f>
        <v>San Pedro La Laguna</v>
      </c>
      <c r="G3893" s="139" t="str">
        <f t="shared" ref="G3893:K3893" si="3971">+G3855</f>
        <v>02</v>
      </c>
      <c r="H3893" t="str">
        <f t="shared" si="3971"/>
        <v>IIC</v>
      </c>
      <c r="I3893" t="str">
        <f t="shared" si="3971"/>
        <v>Índice de Información a la Ciudadanía</v>
      </c>
      <c r="J3893" t="str">
        <f t="shared" si="3971"/>
        <v>INDICE</v>
      </c>
      <c r="K3893">
        <f t="shared" si="3971"/>
        <v>0</v>
      </c>
      <c r="L3893" s="150">
        <f>+VLOOKUP($E3893,IIC_2018!$B$8:$Q$347,15,0)</f>
        <v>0.59556907065151665</v>
      </c>
      <c r="M3893" s="142" t="str">
        <f>+VLOOKUP($E3893,IIC_2018!$B$8:$Q$347,16,0)</f>
        <v>Medio</v>
      </c>
    </row>
    <row r="3894" spans="1:13" x14ac:dyDescent="0.3">
      <c r="A3894" s="139">
        <f t="shared" si="3961"/>
        <v>103</v>
      </c>
      <c r="B3894" s="148">
        <f t="shared" si="3963"/>
        <v>12</v>
      </c>
      <c r="D3894" s="149" t="str">
        <f>+VLOOKUP($A3894,mUNICIPIOS!$B$4:$F$343,2,0)</f>
        <v>Sololá</v>
      </c>
      <c r="E3894" s="149">
        <f>+VLOOKUP($A3894,mUNICIPIOS!$B$4:$F$343,3,0)</f>
        <v>718</v>
      </c>
      <c r="F3894" s="149" t="str">
        <f>+VLOOKUP($A3894,mUNICIPIOS!$B$4:$F$343,4,0)</f>
        <v>San Pedro La Laguna</v>
      </c>
      <c r="G3894" s="139" t="str">
        <f t="shared" ref="G3894:K3894" si="3972">+G3856</f>
        <v>03</v>
      </c>
      <c r="H3894" t="str">
        <f t="shared" si="3972"/>
        <v>ISP</v>
      </c>
      <c r="I3894" t="str">
        <f t="shared" si="3972"/>
        <v>Índice de Servicios Públicos</v>
      </c>
      <c r="J3894" t="str">
        <f t="shared" si="3972"/>
        <v>03-01</v>
      </c>
      <c r="K3894" t="str">
        <f t="shared" si="3972"/>
        <v>Cobertura del servicio público de agua</v>
      </c>
      <c r="L3894" s="150">
        <f>+VLOOKUP($E3894,ISP_2018!$B$8:$T$347,3,0)</f>
        <v>1</v>
      </c>
      <c r="M3894" s="142" t="str">
        <f>+VLOOKUP($E3894,ISP_2018!$B$8:$T$347,4,0)</f>
        <v>Alto</v>
      </c>
    </row>
    <row r="3895" spans="1:13" x14ac:dyDescent="0.3">
      <c r="A3895" s="139">
        <f t="shared" si="3961"/>
        <v>103</v>
      </c>
      <c r="B3895" s="148">
        <f t="shared" si="3963"/>
        <v>13</v>
      </c>
      <c r="D3895" s="149" t="str">
        <f>+VLOOKUP($A3895,mUNICIPIOS!$B$4:$F$343,2,0)</f>
        <v>Sololá</v>
      </c>
      <c r="E3895" s="149">
        <f>+VLOOKUP($A3895,mUNICIPIOS!$B$4:$F$343,3,0)</f>
        <v>718</v>
      </c>
      <c r="F3895" s="149" t="str">
        <f>+VLOOKUP($A3895,mUNICIPIOS!$B$4:$F$343,4,0)</f>
        <v>San Pedro La Laguna</v>
      </c>
      <c r="G3895" s="139" t="str">
        <f t="shared" ref="G3895:K3895" si="3973">+G3857</f>
        <v>03</v>
      </c>
      <c r="H3895" t="str">
        <f t="shared" si="3973"/>
        <v>ISP</v>
      </c>
      <c r="I3895" t="str">
        <f t="shared" si="3973"/>
        <v>Índice de Servicios Públicos</v>
      </c>
      <c r="J3895" t="str">
        <f t="shared" si="3973"/>
        <v>03-02</v>
      </c>
      <c r="K3895" t="str">
        <f t="shared" si="3973"/>
        <v>Control de la calidad del servicio público de agua</v>
      </c>
      <c r="L3895" s="150">
        <f>+VLOOKUP($E3895,ISP_2018!$B$8:$T$347,6,0)</f>
        <v>0.71</v>
      </c>
      <c r="M3895" s="142" t="str">
        <f>+VLOOKUP($E3895,ISP_2018!$B$8:$T$347,7,0)</f>
        <v>Medio alto</v>
      </c>
    </row>
    <row r="3896" spans="1:13" x14ac:dyDescent="0.3">
      <c r="A3896" s="139">
        <f t="shared" si="3961"/>
        <v>103</v>
      </c>
      <c r="B3896" s="148">
        <f t="shared" si="3963"/>
        <v>14</v>
      </c>
      <c r="D3896" s="149" t="str">
        <f>+VLOOKUP($A3896,mUNICIPIOS!$B$4:$F$343,2,0)</f>
        <v>Sololá</v>
      </c>
      <c r="E3896" s="149">
        <f>+VLOOKUP($A3896,mUNICIPIOS!$B$4:$F$343,3,0)</f>
        <v>718</v>
      </c>
      <c r="F3896" s="149" t="str">
        <f>+VLOOKUP($A3896,mUNICIPIOS!$B$4:$F$343,4,0)</f>
        <v>San Pedro La Laguna</v>
      </c>
      <c r="G3896" s="139" t="str">
        <f t="shared" ref="G3896:K3896" si="3974">+G3858</f>
        <v>03</v>
      </c>
      <c r="H3896" t="str">
        <f t="shared" si="3974"/>
        <v>ISP</v>
      </c>
      <c r="I3896" t="str">
        <f t="shared" si="3974"/>
        <v>Índice de Servicios Públicos</v>
      </c>
      <c r="J3896" t="str">
        <f t="shared" si="3974"/>
        <v>03-03</v>
      </c>
      <c r="K3896" t="str">
        <f t="shared" si="3974"/>
        <v>Disposición  y tratamiento  de aguas residuales</v>
      </c>
      <c r="L3896" s="150">
        <f>+VLOOKUP($E3896,ISP_2018!$B$8:$T$347,9,0)</f>
        <v>9.1068305720375733E-2</v>
      </c>
      <c r="M3896" s="142" t="str">
        <f>+VLOOKUP($E3896,ISP_2018!$B$8:$T$347,10,0)</f>
        <v>Bajo</v>
      </c>
    </row>
    <row r="3897" spans="1:13" x14ac:dyDescent="0.3">
      <c r="A3897" s="139">
        <f t="shared" si="3961"/>
        <v>103</v>
      </c>
      <c r="B3897" s="148">
        <f t="shared" si="3963"/>
        <v>15</v>
      </c>
      <c r="D3897" s="149" t="str">
        <f>+VLOOKUP($A3897,mUNICIPIOS!$B$4:$F$343,2,0)</f>
        <v>Sololá</v>
      </c>
      <c r="E3897" s="149">
        <f>+VLOOKUP($A3897,mUNICIPIOS!$B$4:$F$343,3,0)</f>
        <v>718</v>
      </c>
      <c r="F3897" s="149" t="str">
        <f>+VLOOKUP($A3897,mUNICIPIOS!$B$4:$F$343,4,0)</f>
        <v>San Pedro La Laguna</v>
      </c>
      <c r="G3897" s="139" t="str">
        <f t="shared" ref="G3897:K3897" si="3975">+G3859</f>
        <v>03</v>
      </c>
      <c r="H3897" t="str">
        <f t="shared" si="3975"/>
        <v>ISP</v>
      </c>
      <c r="I3897" t="str">
        <f t="shared" si="3975"/>
        <v>Índice de Servicios Públicos</v>
      </c>
      <c r="J3897" t="str">
        <f t="shared" si="3975"/>
        <v>03-04</v>
      </c>
      <c r="K3897" t="str">
        <f t="shared" si="3975"/>
        <v>Gestión y manejo de los residuos y desechos sólidos</v>
      </c>
      <c r="L3897" s="150">
        <f>+VLOOKUP($E3897,ISP_2018!$B$8:$T$347,12,0)</f>
        <v>0.32579239042156355</v>
      </c>
      <c r="M3897" s="142" t="str">
        <f>+VLOOKUP($E3897,ISP_2018!$B$8:$T$347,13,0)</f>
        <v>Medio bajo</v>
      </c>
    </row>
    <row r="3898" spans="1:13" x14ac:dyDescent="0.3">
      <c r="A3898" s="139">
        <f t="shared" si="3961"/>
        <v>103</v>
      </c>
      <c r="B3898" s="148">
        <f t="shared" si="3963"/>
        <v>16</v>
      </c>
      <c r="D3898" s="149" t="str">
        <f>+VLOOKUP($A3898,mUNICIPIOS!$B$4:$F$343,2,0)</f>
        <v>Sololá</v>
      </c>
      <c r="E3898" s="149">
        <f>+VLOOKUP($A3898,mUNICIPIOS!$B$4:$F$343,3,0)</f>
        <v>718</v>
      </c>
      <c r="F3898" s="149" t="str">
        <f>+VLOOKUP($A3898,mUNICIPIOS!$B$4:$F$343,4,0)</f>
        <v>San Pedro La Laguna</v>
      </c>
      <c r="G3898" s="139" t="str">
        <f t="shared" ref="G3898:K3898" si="3976">+G3860</f>
        <v>03</v>
      </c>
      <c r="H3898" t="str">
        <f t="shared" si="3976"/>
        <v>ISP</v>
      </c>
      <c r="I3898" t="str">
        <f t="shared" si="3976"/>
        <v>Índice de Servicios Públicos</v>
      </c>
      <c r="J3898" t="str">
        <f t="shared" si="3976"/>
        <v>03-05</v>
      </c>
      <c r="K3898" t="str">
        <f t="shared" si="3976"/>
        <v>Gestión de servicios públicos municipales</v>
      </c>
      <c r="L3898" s="150">
        <f>+VLOOKUP($E3898,ISP_2018!$B$8:$T$347,15,0)</f>
        <v>0.19354838709677419</v>
      </c>
      <c r="M3898" s="142" t="str">
        <f>+VLOOKUP($E3898,ISP_2018!$B$8:$T$347,16,0)</f>
        <v>Bajo</v>
      </c>
    </row>
    <row r="3899" spans="1:13" x14ac:dyDescent="0.3">
      <c r="A3899" s="139">
        <f t="shared" si="3961"/>
        <v>103</v>
      </c>
      <c r="B3899" s="148">
        <f t="shared" si="3963"/>
        <v>17</v>
      </c>
      <c r="D3899" s="149" t="str">
        <f>+VLOOKUP($A3899,mUNICIPIOS!$B$4:$F$343,2,0)</f>
        <v>Sololá</v>
      </c>
      <c r="E3899" s="149">
        <f>+VLOOKUP($A3899,mUNICIPIOS!$B$4:$F$343,3,0)</f>
        <v>718</v>
      </c>
      <c r="F3899" s="149" t="str">
        <f>+VLOOKUP($A3899,mUNICIPIOS!$B$4:$F$343,4,0)</f>
        <v>San Pedro La Laguna</v>
      </c>
      <c r="G3899" s="139" t="str">
        <f t="shared" ref="G3899:K3899" si="3977">+G3861</f>
        <v>03</v>
      </c>
      <c r="H3899" t="str">
        <f t="shared" si="3977"/>
        <v>ISP</v>
      </c>
      <c r="I3899" t="str">
        <f t="shared" si="3977"/>
        <v>Índice de Servicios Públicos</v>
      </c>
      <c r="J3899" t="str">
        <f t="shared" si="3977"/>
        <v>INDICE</v>
      </c>
      <c r="K3899">
        <f t="shared" si="3977"/>
        <v>0</v>
      </c>
      <c r="L3899" s="150">
        <f>+VLOOKUP($E3899,ISP_2018!$B$8:$T$347,18,0)</f>
        <v>0.4350818166477427</v>
      </c>
      <c r="M3899" s="142" t="str">
        <f>+VLOOKUP($E3899,ISP_2018!$B$8:$T$347,19,0)</f>
        <v>Medio</v>
      </c>
    </row>
    <row r="3900" spans="1:13" x14ac:dyDescent="0.3">
      <c r="A3900" s="139">
        <f t="shared" si="3961"/>
        <v>103</v>
      </c>
      <c r="B3900" s="148">
        <f t="shared" si="3963"/>
        <v>18</v>
      </c>
      <c r="D3900" s="149" t="str">
        <f>+VLOOKUP($A3900,mUNICIPIOS!$B$4:$F$343,2,0)</f>
        <v>Sololá</v>
      </c>
      <c r="E3900" s="149">
        <f>+VLOOKUP($A3900,mUNICIPIOS!$B$4:$F$343,3,0)</f>
        <v>718</v>
      </c>
      <c r="F3900" s="149" t="str">
        <f>+VLOOKUP($A3900,mUNICIPIOS!$B$4:$F$343,4,0)</f>
        <v>San Pedro La Laguna</v>
      </c>
      <c r="G3900" s="139" t="str">
        <f t="shared" ref="G3900:K3900" si="3978">+G3862</f>
        <v>04</v>
      </c>
      <c r="H3900" t="str">
        <f t="shared" si="3978"/>
        <v>IGA</v>
      </c>
      <c r="I3900" t="str">
        <f t="shared" si="3978"/>
        <v>Índice de Gestión Administrativa</v>
      </c>
      <c r="J3900" t="str">
        <f t="shared" si="3978"/>
        <v>04-01</v>
      </c>
      <c r="K3900" t="str">
        <f t="shared" si="3978"/>
        <v>Existencia de elementos de atención municipal orientada al vecino</v>
      </c>
      <c r="L3900" s="150">
        <f>+VLOOKUP($E3900,IGA_2018!$B$8:$N$347,3,0)</f>
        <v>0.75</v>
      </c>
      <c r="M3900" s="142" t="str">
        <f>+VLOOKUP($E3900,IGA_2018!$B$8:$N$347,4,0)</f>
        <v>Medio alto</v>
      </c>
    </row>
    <row r="3901" spans="1:13" x14ac:dyDescent="0.3">
      <c r="A3901" s="139">
        <f t="shared" si="3961"/>
        <v>103</v>
      </c>
      <c r="B3901" s="148">
        <f t="shared" si="3963"/>
        <v>19</v>
      </c>
      <c r="D3901" s="149" t="str">
        <f>+VLOOKUP($A3901,mUNICIPIOS!$B$4:$F$343,2,0)</f>
        <v>Sololá</v>
      </c>
      <c r="E3901" s="149">
        <f>+VLOOKUP($A3901,mUNICIPIOS!$B$4:$F$343,3,0)</f>
        <v>718</v>
      </c>
      <c r="F3901" s="149" t="str">
        <f>+VLOOKUP($A3901,mUNICIPIOS!$B$4:$F$343,4,0)</f>
        <v>San Pedro La Laguna</v>
      </c>
      <c r="G3901" s="139" t="str">
        <f t="shared" ref="G3901:K3901" si="3979">+G3863</f>
        <v>04</v>
      </c>
      <c r="H3901" t="str">
        <f t="shared" si="3979"/>
        <v>IGA</v>
      </c>
      <c r="I3901" t="str">
        <f t="shared" si="3979"/>
        <v>Índice de Gestión Administrativa</v>
      </c>
      <c r="J3901" t="str">
        <f t="shared" si="3979"/>
        <v>04-02</v>
      </c>
      <c r="K3901" t="str">
        <f t="shared" si="3979"/>
        <v>Gestión del recurso humano.</v>
      </c>
      <c r="L3901" s="150">
        <f>+VLOOKUP($E3901,IGA_2018!$B$8:$N$347,6,0)</f>
        <v>0.49549317537986109</v>
      </c>
      <c r="M3901" s="142" t="str">
        <f>+VLOOKUP($E3901,IGA_2018!$B$8:$N$347,7,0)</f>
        <v>Medio</v>
      </c>
    </row>
    <row r="3902" spans="1:13" x14ac:dyDescent="0.3">
      <c r="A3902" s="139">
        <f t="shared" si="3961"/>
        <v>103</v>
      </c>
      <c r="B3902" s="148">
        <f t="shared" si="3963"/>
        <v>20</v>
      </c>
      <c r="D3902" s="149" t="str">
        <f>+VLOOKUP($A3902,mUNICIPIOS!$B$4:$F$343,2,0)</f>
        <v>Sololá</v>
      </c>
      <c r="E3902" s="149">
        <f>+VLOOKUP($A3902,mUNICIPIOS!$B$4:$F$343,3,0)</f>
        <v>718</v>
      </c>
      <c r="F3902" s="149" t="str">
        <f>+VLOOKUP($A3902,mUNICIPIOS!$B$4:$F$343,4,0)</f>
        <v>San Pedro La Laguna</v>
      </c>
      <c r="G3902" s="139" t="str">
        <f t="shared" ref="G3902:K3902" si="3980">+G3864</f>
        <v>04</v>
      </c>
      <c r="H3902" t="str">
        <f t="shared" si="3980"/>
        <v>IGA</v>
      </c>
      <c r="I3902" t="str">
        <f t="shared" si="3980"/>
        <v>Índice de Gestión Administrativa</v>
      </c>
      <c r="J3902" t="str">
        <f t="shared" si="3980"/>
        <v>04-03</v>
      </c>
      <c r="K3902" t="str">
        <f t="shared" si="3980"/>
        <v>Existencia de oficinas municipales con instrumentos de gestión.</v>
      </c>
      <c r="L3902" s="150">
        <f>+VLOOKUP($E3902,IGA_2018!$B$8:$N$347,9,0)</f>
        <v>0.1875</v>
      </c>
      <c r="M3902" s="142" t="str">
        <f>+VLOOKUP($E3902,IGA_2018!$B$8:$N$347,10,0)</f>
        <v>Bajo</v>
      </c>
    </row>
    <row r="3903" spans="1:13" x14ac:dyDescent="0.3">
      <c r="A3903" s="139">
        <f t="shared" si="3961"/>
        <v>103</v>
      </c>
      <c r="B3903" s="148">
        <f t="shared" si="3963"/>
        <v>21</v>
      </c>
      <c r="D3903" s="149" t="str">
        <f>+VLOOKUP($A3903,mUNICIPIOS!$B$4:$F$343,2,0)</f>
        <v>Sololá</v>
      </c>
      <c r="E3903" s="149">
        <f>+VLOOKUP($A3903,mUNICIPIOS!$B$4:$F$343,3,0)</f>
        <v>718</v>
      </c>
      <c r="F3903" s="149" t="str">
        <f>+VLOOKUP($A3903,mUNICIPIOS!$B$4:$F$343,4,0)</f>
        <v>San Pedro La Laguna</v>
      </c>
      <c r="G3903" s="139" t="str">
        <f t="shared" ref="G3903:K3903" si="3981">+G3865</f>
        <v>04</v>
      </c>
      <c r="H3903" t="str">
        <f t="shared" si="3981"/>
        <v>IGA</v>
      </c>
      <c r="I3903" t="str">
        <f t="shared" si="3981"/>
        <v>Índice de Gestión Administrativa</v>
      </c>
      <c r="J3903" t="str">
        <f t="shared" si="3981"/>
        <v>INDICE</v>
      </c>
      <c r="K3903">
        <f t="shared" si="3981"/>
        <v>0</v>
      </c>
      <c r="L3903" s="150">
        <f>+VLOOKUP($E3903,IGA_2018!$B$8:$N$347,12,0)</f>
        <v>0.46404761138295131</v>
      </c>
      <c r="M3903" s="142" t="str">
        <f>+VLOOKUP($E3903,IGA_2018!$B$8:$N$347,13,0)</f>
        <v>Medio</v>
      </c>
    </row>
    <row r="3904" spans="1:13" x14ac:dyDescent="0.3">
      <c r="A3904" s="139">
        <f t="shared" si="3961"/>
        <v>103</v>
      </c>
      <c r="B3904" s="148">
        <f t="shared" si="3963"/>
        <v>22</v>
      </c>
      <c r="D3904" s="149" t="str">
        <f>+VLOOKUP($A3904,mUNICIPIOS!$B$4:$F$343,2,0)</f>
        <v>Sololá</v>
      </c>
      <c r="E3904" s="149">
        <f>+VLOOKUP($A3904,mUNICIPIOS!$B$4:$F$343,3,0)</f>
        <v>718</v>
      </c>
      <c r="F3904" s="149" t="str">
        <f>+VLOOKUP($A3904,mUNICIPIOS!$B$4:$F$343,4,0)</f>
        <v>San Pedro La Laguna</v>
      </c>
      <c r="G3904" s="139" t="str">
        <f t="shared" ref="G3904:K3904" si="3982">+G3866</f>
        <v>05</v>
      </c>
      <c r="H3904" t="str">
        <f t="shared" si="3982"/>
        <v>IGF</v>
      </c>
      <c r="I3904" t="str">
        <f t="shared" si="3982"/>
        <v>Índice de Gestión Financiera</v>
      </c>
      <c r="J3904" t="str">
        <f t="shared" si="3982"/>
        <v>05-01</v>
      </c>
      <c r="K3904" t="str">
        <f t="shared" si="3982"/>
        <v>Autonomía financiera municipal</v>
      </c>
      <c r="L3904" s="150">
        <f>+VLOOKUP($E3904,IGF_2018!$B$8:$Z$347,3,0)</f>
        <v>0.13999353534134654</v>
      </c>
      <c r="M3904" s="142" t="str">
        <f>+VLOOKUP($E3904,IGF_2018!$B$8:$Z$347,4,0)</f>
        <v>Bajo</v>
      </c>
    </row>
    <row r="3905" spans="1:13" x14ac:dyDescent="0.3">
      <c r="A3905" s="139">
        <f t="shared" si="3961"/>
        <v>103</v>
      </c>
      <c r="B3905" s="148">
        <f t="shared" si="3963"/>
        <v>23</v>
      </c>
      <c r="D3905" s="149" t="str">
        <f>+VLOOKUP($A3905,mUNICIPIOS!$B$4:$F$343,2,0)</f>
        <v>Sololá</v>
      </c>
      <c r="E3905" s="149">
        <f>+VLOOKUP($A3905,mUNICIPIOS!$B$4:$F$343,3,0)</f>
        <v>718</v>
      </c>
      <c r="F3905" s="149" t="str">
        <f>+VLOOKUP($A3905,mUNICIPIOS!$B$4:$F$343,4,0)</f>
        <v>San Pedro La Laguna</v>
      </c>
      <c r="G3905" s="139" t="str">
        <f t="shared" ref="G3905:K3905" si="3983">+G3867</f>
        <v>05</v>
      </c>
      <c r="H3905" t="str">
        <f t="shared" si="3983"/>
        <v>IGF</v>
      </c>
      <c r="I3905" t="str">
        <f t="shared" si="3983"/>
        <v>Índice de Gestión Financiera</v>
      </c>
      <c r="J3905" t="str">
        <f t="shared" si="3983"/>
        <v>05-02</v>
      </c>
      <c r="K3905" t="str">
        <f t="shared" si="3983"/>
        <v xml:space="preserve">Ingresos propios por habitante -sin regalías- </v>
      </c>
      <c r="L3905" s="150">
        <f>+VLOOKUP($E3905,IGF_2018!$B$8:$Z$347,6,0)</f>
        <v>0.17395324856703095</v>
      </c>
      <c r="M3905" s="142" t="str">
        <f>+VLOOKUP($E3905,IGF_2018!$B$8:$Z$347,7,0)</f>
        <v>Bajo</v>
      </c>
    </row>
    <row r="3906" spans="1:13" x14ac:dyDescent="0.3">
      <c r="A3906" s="139">
        <f t="shared" si="3961"/>
        <v>103</v>
      </c>
      <c r="B3906" s="148">
        <f t="shared" si="3963"/>
        <v>24</v>
      </c>
      <c r="D3906" s="149" t="str">
        <f>+VLOOKUP($A3906,mUNICIPIOS!$B$4:$F$343,2,0)</f>
        <v>Sololá</v>
      </c>
      <c r="E3906" s="149">
        <f>+VLOOKUP($A3906,mUNICIPIOS!$B$4:$F$343,3,0)</f>
        <v>718</v>
      </c>
      <c r="F3906" s="149" t="str">
        <f>+VLOOKUP($A3906,mUNICIPIOS!$B$4:$F$343,4,0)</f>
        <v>San Pedro La Laguna</v>
      </c>
      <c r="G3906" s="139" t="str">
        <f t="shared" ref="G3906:K3906" si="3984">+G3868</f>
        <v>05</v>
      </c>
      <c r="H3906" t="str">
        <f t="shared" si="3984"/>
        <v>IGF</v>
      </c>
      <c r="I3906" t="str">
        <f t="shared" si="3984"/>
        <v>Índice de Gestión Financiera</v>
      </c>
      <c r="J3906" t="str">
        <f t="shared" si="3984"/>
        <v>05-03</v>
      </c>
      <c r="K3906" t="str">
        <f t="shared" si="3984"/>
        <v>Ingresos del IUSI en relación a los ingresos propios -sin regalías-</v>
      </c>
      <c r="L3906" s="150">
        <f>+VLOOKUP($E3906,IGF_2018!$B$8:$Z$347,9,0)</f>
        <v>2.2677169136616247E-2</v>
      </c>
      <c r="M3906" s="142" t="str">
        <f>+VLOOKUP($E3906,IGF_2018!$B$8:$Z$347,10,0)</f>
        <v>Bajo</v>
      </c>
    </row>
    <row r="3907" spans="1:13" x14ac:dyDescent="0.3">
      <c r="A3907" s="139">
        <f t="shared" si="3961"/>
        <v>103</v>
      </c>
      <c r="B3907" s="148">
        <f t="shared" si="3963"/>
        <v>25</v>
      </c>
      <c r="D3907" s="149" t="str">
        <f>+VLOOKUP($A3907,mUNICIPIOS!$B$4:$F$343,2,0)</f>
        <v>Sololá</v>
      </c>
      <c r="E3907" s="149">
        <f>+VLOOKUP($A3907,mUNICIPIOS!$B$4:$F$343,3,0)</f>
        <v>718</v>
      </c>
      <c r="F3907" s="149" t="str">
        <f>+VLOOKUP($A3907,mUNICIPIOS!$B$4:$F$343,4,0)</f>
        <v>San Pedro La Laguna</v>
      </c>
      <c r="G3907" s="139" t="str">
        <f t="shared" ref="G3907:K3907" si="3985">+G3869</f>
        <v>05</v>
      </c>
      <c r="H3907" t="str">
        <f t="shared" si="3985"/>
        <v>IGF</v>
      </c>
      <c r="I3907" t="str">
        <f t="shared" si="3985"/>
        <v>Índice de Gestión Financiera</v>
      </c>
      <c r="J3907" t="str">
        <f t="shared" si="3985"/>
        <v>05-04</v>
      </c>
      <c r="K3907" t="str">
        <f t="shared" si="3985"/>
        <v>Inversión anual en capital fijo por habitante</v>
      </c>
      <c r="L3907" s="150">
        <f>+VLOOKUP($E3907,IGF_2018!$B$8:$Z$347,12,0)</f>
        <v>0.15421371310397727</v>
      </c>
      <c r="M3907" s="142" t="str">
        <f>+VLOOKUP($E3907,IGF_2018!$B$8:$Z$347,13,0)</f>
        <v>Bajo</v>
      </c>
    </row>
    <row r="3908" spans="1:13" x14ac:dyDescent="0.3">
      <c r="A3908" s="139">
        <f t="shared" si="3961"/>
        <v>103</v>
      </c>
      <c r="B3908" s="148">
        <f t="shared" si="3963"/>
        <v>26</v>
      </c>
      <c r="D3908" s="149" t="str">
        <f>+VLOOKUP($A3908,mUNICIPIOS!$B$4:$F$343,2,0)</f>
        <v>Sololá</v>
      </c>
      <c r="E3908" s="149">
        <f>+VLOOKUP($A3908,mUNICIPIOS!$B$4:$F$343,3,0)</f>
        <v>718</v>
      </c>
      <c r="F3908" s="149" t="str">
        <f>+VLOOKUP($A3908,mUNICIPIOS!$B$4:$F$343,4,0)</f>
        <v>San Pedro La Laguna</v>
      </c>
      <c r="G3908" s="139" t="str">
        <f t="shared" ref="G3908:K3908" si="3986">+G3870</f>
        <v>05</v>
      </c>
      <c r="H3908" t="str">
        <f t="shared" si="3986"/>
        <v>IGF</v>
      </c>
      <c r="I3908" t="str">
        <f t="shared" si="3986"/>
        <v>Índice de Gestión Financiera</v>
      </c>
      <c r="J3908" t="str">
        <f t="shared" si="3986"/>
        <v>05-05</v>
      </c>
      <c r="K3908" t="str">
        <f t="shared" si="3986"/>
        <v>Inversión anual en capital fijo con recursos percibidos por ingresos propios</v>
      </c>
      <c r="L3908" s="150">
        <f>+VLOOKUP($E3908,IGF_2018!$B$8:$Z$347,15,0)</f>
        <v>0.17844271188767544</v>
      </c>
      <c r="M3908" s="142" t="str">
        <f>+VLOOKUP($E3908,IGF_2018!$B$8:$Z$347,16,0)</f>
        <v>Bajo</v>
      </c>
    </row>
    <row r="3909" spans="1:13" x14ac:dyDescent="0.3">
      <c r="A3909" s="139">
        <f t="shared" si="3961"/>
        <v>103</v>
      </c>
      <c r="B3909" s="148">
        <f t="shared" si="3963"/>
        <v>27</v>
      </c>
      <c r="D3909" s="149" t="str">
        <f>+VLOOKUP($A3909,mUNICIPIOS!$B$4:$F$343,2,0)</f>
        <v>Sololá</v>
      </c>
      <c r="E3909" s="149">
        <f>+VLOOKUP($A3909,mUNICIPIOS!$B$4:$F$343,3,0)</f>
        <v>718</v>
      </c>
      <c r="F3909" s="149" t="str">
        <f>+VLOOKUP($A3909,mUNICIPIOS!$B$4:$F$343,4,0)</f>
        <v>San Pedro La Laguna</v>
      </c>
      <c r="G3909" s="139" t="str">
        <f t="shared" ref="G3909:K3909" si="3987">+G3871</f>
        <v>05</v>
      </c>
      <c r="H3909" t="str">
        <f t="shared" si="3987"/>
        <v>IGF</v>
      </c>
      <c r="I3909" t="str">
        <f t="shared" si="3987"/>
        <v>Índice de Gestión Financiera</v>
      </c>
      <c r="J3909" t="str">
        <f t="shared" si="3987"/>
        <v>05-06</v>
      </c>
      <c r="K3909" t="str">
        <f t="shared" si="3987"/>
        <v xml:space="preserve">Inversión anual en capital fijo con recursos percibidos por transferencias del Gobierno Central </v>
      </c>
      <c r="L3909" s="150">
        <f>+VLOOKUP($E3909,IGF_2018!$B$8:$Z$347,18,0)</f>
        <v>0.33148040200861584</v>
      </c>
      <c r="M3909" s="142" t="str">
        <f>+VLOOKUP($E3909,IGF_2018!$B$8:$Z$347,19,0)</f>
        <v>Medio bajo</v>
      </c>
    </row>
    <row r="3910" spans="1:13" x14ac:dyDescent="0.3">
      <c r="A3910" s="139">
        <f t="shared" si="3961"/>
        <v>103</v>
      </c>
      <c r="B3910" s="148">
        <f t="shared" si="3963"/>
        <v>28</v>
      </c>
      <c r="D3910" s="149" t="str">
        <f>+VLOOKUP($A3910,mUNICIPIOS!$B$4:$F$343,2,0)</f>
        <v>Sololá</v>
      </c>
      <c r="E3910" s="149">
        <f>+VLOOKUP($A3910,mUNICIPIOS!$B$4:$F$343,3,0)</f>
        <v>718</v>
      </c>
      <c r="F3910" s="149" t="str">
        <f>+VLOOKUP($A3910,mUNICIPIOS!$B$4:$F$343,4,0)</f>
        <v>San Pedro La Laguna</v>
      </c>
      <c r="G3910" s="139" t="str">
        <f t="shared" ref="G3910:K3910" si="3988">+G3872</f>
        <v>05</v>
      </c>
      <c r="H3910" t="str">
        <f t="shared" si="3988"/>
        <v>IGF</v>
      </c>
      <c r="I3910" t="str">
        <f t="shared" si="3988"/>
        <v>Índice de Gestión Financiera</v>
      </c>
      <c r="J3910" t="str">
        <f t="shared" si="3988"/>
        <v>05-07</v>
      </c>
      <c r="K3910" t="str">
        <f t="shared" si="3988"/>
        <v>Financiamiento por endeudamiento municipal</v>
      </c>
      <c r="L3910" s="150">
        <f>+VLOOKUP($E3910,IGF_2018!$B$8:$Z$347,21,0)</f>
        <v>1</v>
      </c>
      <c r="M3910" s="142" t="str">
        <f>+VLOOKUP($E3910,IGF_2018!$B$8:$Z$347,22,0)</f>
        <v>Alto</v>
      </c>
    </row>
    <row r="3911" spans="1:13" x14ac:dyDescent="0.3">
      <c r="A3911" s="139">
        <f t="shared" si="3961"/>
        <v>103</v>
      </c>
      <c r="B3911" s="148">
        <f t="shared" si="3963"/>
        <v>29</v>
      </c>
      <c r="D3911" s="149" t="str">
        <f>+VLOOKUP($A3911,mUNICIPIOS!$B$4:$F$343,2,0)</f>
        <v>Sololá</v>
      </c>
      <c r="E3911" s="149">
        <f>+VLOOKUP($A3911,mUNICIPIOS!$B$4:$F$343,3,0)</f>
        <v>718</v>
      </c>
      <c r="F3911" s="149" t="str">
        <f>+VLOOKUP($A3911,mUNICIPIOS!$B$4:$F$343,4,0)</f>
        <v>San Pedro La Laguna</v>
      </c>
      <c r="G3911" s="139" t="str">
        <f t="shared" ref="G3911:K3911" si="3989">+G3873</f>
        <v>05</v>
      </c>
      <c r="H3911" t="str">
        <f t="shared" si="3989"/>
        <v>IGF</v>
      </c>
      <c r="I3911" t="str">
        <f t="shared" si="3989"/>
        <v>Índice de Gestión Financiera</v>
      </c>
      <c r="J3911" t="str">
        <f t="shared" si="3989"/>
        <v>INDICE</v>
      </c>
      <c r="K3911">
        <f t="shared" si="3989"/>
        <v>0</v>
      </c>
      <c r="L3911" s="150">
        <f>+VLOOKUP($E3911,IGF_2018!$B$8:$Z$347,24,0)</f>
        <v>0.331470756395364</v>
      </c>
      <c r="M3911" s="142" t="str">
        <f>+VLOOKUP($E3911,IGF_2018!$B$8:$Z$347,25,0)</f>
        <v>Medio bajo</v>
      </c>
    </row>
    <row r="3912" spans="1:13" x14ac:dyDescent="0.3">
      <c r="A3912" s="139">
        <f t="shared" si="3961"/>
        <v>103</v>
      </c>
      <c r="B3912" s="148">
        <f t="shared" si="3963"/>
        <v>30</v>
      </c>
      <c r="D3912" s="149" t="str">
        <f>+VLOOKUP($A3912,mUNICIPIOS!$B$4:$F$343,2,0)</f>
        <v>Sololá</v>
      </c>
      <c r="E3912" s="149">
        <f>+VLOOKUP($A3912,mUNICIPIOS!$B$4:$F$343,3,0)</f>
        <v>718</v>
      </c>
      <c r="F3912" s="149" t="str">
        <f>+VLOOKUP($A3912,mUNICIPIOS!$B$4:$F$343,4,0)</f>
        <v>San Pedro La Laguna</v>
      </c>
      <c r="G3912" s="139" t="str">
        <f t="shared" ref="G3912:K3912" si="3990">+G3874</f>
        <v>06</v>
      </c>
      <c r="H3912" t="str">
        <f t="shared" si="3990"/>
        <v>IGE</v>
      </c>
      <c r="I3912" t="str">
        <f t="shared" si="3990"/>
        <v>Índice de Gestión Estratégica</v>
      </c>
      <c r="J3912" t="str">
        <f t="shared" si="3990"/>
        <v>06-01</v>
      </c>
      <c r="K3912" t="str">
        <f t="shared" si="3990"/>
        <v>Ejecución del Plan Operativo Anual  (POA)</v>
      </c>
      <c r="L3912" s="150">
        <f>+VLOOKUP($E3912,IGE_2018!$B$8:$Z$347,3,0)</f>
        <v>0.87857142857142856</v>
      </c>
      <c r="M3912" s="142" t="str">
        <f>+VLOOKUP($E3912,IGE_2018!$B$8:$Z$347,4,0)</f>
        <v>Alto</v>
      </c>
    </row>
    <row r="3913" spans="1:13" x14ac:dyDescent="0.3">
      <c r="A3913" s="139">
        <f t="shared" si="3961"/>
        <v>103</v>
      </c>
      <c r="B3913" s="148">
        <f t="shared" si="3963"/>
        <v>31</v>
      </c>
      <c r="D3913" s="149" t="str">
        <f>+VLOOKUP($A3913,mUNICIPIOS!$B$4:$F$343,2,0)</f>
        <v>Sololá</v>
      </c>
      <c r="E3913" s="149">
        <f>+VLOOKUP($A3913,mUNICIPIOS!$B$4:$F$343,3,0)</f>
        <v>718</v>
      </c>
      <c r="F3913" s="149" t="str">
        <f>+VLOOKUP($A3913,mUNICIPIOS!$B$4:$F$343,4,0)</f>
        <v>San Pedro La Laguna</v>
      </c>
      <c r="G3913" s="139" t="str">
        <f t="shared" ref="G3913:K3913" si="3991">+G3875</f>
        <v>06</v>
      </c>
      <c r="H3913" t="str">
        <f t="shared" si="3991"/>
        <v>IGE</v>
      </c>
      <c r="I3913" t="str">
        <f t="shared" si="3991"/>
        <v>Índice de Gestión Estratégica</v>
      </c>
      <c r="J3913" t="str">
        <f t="shared" si="3991"/>
        <v>06-02</v>
      </c>
      <c r="K3913" t="str">
        <f t="shared" si="3991"/>
        <v>Relación Plan de Desarrollo Municipal y Ordenamiento Territorial (PDM-OT) - Plan Estratégico Institucional (PEI) - Plan Operativo Multianual (POM) - Plan Operativo Anual (POA)</v>
      </c>
      <c r="L3913" s="150">
        <f>+VLOOKUP($E3913,IGE_2018!$B$8:$Z$347,6,0)</f>
        <v>0.85</v>
      </c>
      <c r="M3913" s="142" t="str">
        <f>+VLOOKUP($E3913,IGE_2018!$B$8:$Z$347,7,0)</f>
        <v>Alto</v>
      </c>
    </row>
    <row r="3914" spans="1:13" x14ac:dyDescent="0.3">
      <c r="A3914" s="139">
        <f t="shared" si="3961"/>
        <v>103</v>
      </c>
      <c r="B3914" s="148">
        <f t="shared" si="3963"/>
        <v>32</v>
      </c>
      <c r="D3914" s="149" t="str">
        <f>+VLOOKUP($A3914,mUNICIPIOS!$B$4:$F$343,2,0)</f>
        <v>Sololá</v>
      </c>
      <c r="E3914" s="149">
        <f>+VLOOKUP($A3914,mUNICIPIOS!$B$4:$F$343,3,0)</f>
        <v>718</v>
      </c>
      <c r="F3914" s="149" t="str">
        <f>+VLOOKUP($A3914,mUNICIPIOS!$B$4:$F$343,4,0)</f>
        <v>San Pedro La Laguna</v>
      </c>
      <c r="G3914" s="139" t="str">
        <f t="shared" ref="G3914:K3914" si="3992">+G3876</f>
        <v>06</v>
      </c>
      <c r="H3914" t="str">
        <f t="shared" si="3992"/>
        <v>IGE</v>
      </c>
      <c r="I3914" t="str">
        <f t="shared" si="3992"/>
        <v>Índice de Gestión Estratégica</v>
      </c>
      <c r="J3914" t="str">
        <f t="shared" si="3992"/>
        <v>06-03</v>
      </c>
      <c r="K3914" t="str">
        <f t="shared" si="3992"/>
        <v>Presupuesto de egresos relacionado a competencias municipales que responden a prioridades nacionales de desarrollo.</v>
      </c>
      <c r="L3914" s="150">
        <f>+VLOOKUP($E3914,IGE_2018!$B$8:$Z$347,9,0)</f>
        <v>0.18033740672938164</v>
      </c>
      <c r="M3914" s="142" t="str">
        <f>+VLOOKUP($E3914,IGE_2018!$B$8:$Z$347,10,0)</f>
        <v>Bajo</v>
      </c>
    </row>
    <row r="3915" spans="1:13" x14ac:dyDescent="0.3">
      <c r="A3915" s="139">
        <f t="shared" si="3961"/>
        <v>103</v>
      </c>
      <c r="B3915" s="148">
        <f t="shared" si="3963"/>
        <v>33</v>
      </c>
      <c r="D3915" s="149" t="str">
        <f>+VLOOKUP($A3915,mUNICIPIOS!$B$4:$F$343,2,0)</f>
        <v>Sololá</v>
      </c>
      <c r="E3915" s="149">
        <f>+VLOOKUP($A3915,mUNICIPIOS!$B$4:$F$343,3,0)</f>
        <v>718</v>
      </c>
      <c r="F3915" s="149" t="str">
        <f>+VLOOKUP($A3915,mUNICIPIOS!$B$4:$F$343,4,0)</f>
        <v>San Pedro La Laguna</v>
      </c>
      <c r="G3915" s="139" t="str">
        <f t="shared" ref="G3915:K3915" si="3993">+G3877</f>
        <v>06</v>
      </c>
      <c r="H3915" t="str">
        <f t="shared" si="3993"/>
        <v>IGE</v>
      </c>
      <c r="I3915" t="str">
        <f t="shared" si="3993"/>
        <v>Índice de Gestión Estratégica</v>
      </c>
      <c r="J3915" t="str">
        <f t="shared" si="3993"/>
        <v>06-04</v>
      </c>
      <c r="K3915" t="str">
        <f t="shared" si="3993"/>
        <v>Institucionalización de la gestión ordenada del territorio</v>
      </c>
      <c r="L3915" s="150">
        <f>+VLOOKUP($E3915,IGE_2018!$B$8:$Z$347,12,0)</f>
        <v>0.6</v>
      </c>
      <c r="M3915" s="142" t="str">
        <f>+VLOOKUP($E3915,IGE_2018!$B$8:$Z$347,13,0)</f>
        <v>Medio</v>
      </c>
    </row>
    <row r="3916" spans="1:13" x14ac:dyDescent="0.3">
      <c r="A3916" s="139">
        <f t="shared" si="3961"/>
        <v>103</v>
      </c>
      <c r="B3916" s="148">
        <f t="shared" si="3963"/>
        <v>34</v>
      </c>
      <c r="D3916" s="149" t="str">
        <f>+VLOOKUP($A3916,mUNICIPIOS!$B$4:$F$343,2,0)</f>
        <v>Sololá</v>
      </c>
      <c r="E3916" s="149">
        <f>+VLOOKUP($A3916,mUNICIPIOS!$B$4:$F$343,3,0)</f>
        <v>718</v>
      </c>
      <c r="F3916" s="149" t="str">
        <f>+VLOOKUP($A3916,mUNICIPIOS!$B$4:$F$343,4,0)</f>
        <v>San Pedro La Laguna</v>
      </c>
      <c r="G3916" s="139" t="str">
        <f t="shared" ref="G3916:K3916" si="3994">+G3878</f>
        <v>06</v>
      </c>
      <c r="H3916" t="str">
        <f t="shared" si="3994"/>
        <v>IGE</v>
      </c>
      <c r="I3916" t="str">
        <f t="shared" si="3994"/>
        <v>Índice de Gestión Estratégica</v>
      </c>
      <c r="J3916" t="str">
        <f t="shared" si="3994"/>
        <v>06-05</v>
      </c>
      <c r="K3916" t="str">
        <f t="shared" si="3994"/>
        <v>Acciones para la gestión ordenada del territorio</v>
      </c>
      <c r="L3916" s="150">
        <f>+VLOOKUP($E3916,IGE_2018!$B$8:$Z$347,15,0)</f>
        <v>0.28800000000000009</v>
      </c>
      <c r="M3916" s="142" t="str">
        <f>+VLOOKUP($E3916,IGE_2018!$B$8:$Z$347,16,0)</f>
        <v>Medio bajo</v>
      </c>
    </row>
    <row r="3917" spans="1:13" x14ac:dyDescent="0.3">
      <c r="A3917" s="139">
        <f t="shared" si="3961"/>
        <v>103</v>
      </c>
      <c r="B3917" s="148">
        <f t="shared" si="3963"/>
        <v>35</v>
      </c>
      <c r="D3917" s="149" t="str">
        <f>+VLOOKUP($A3917,mUNICIPIOS!$B$4:$F$343,2,0)</f>
        <v>Sololá</v>
      </c>
      <c r="E3917" s="149">
        <f>+VLOOKUP($A3917,mUNICIPIOS!$B$4:$F$343,3,0)</f>
        <v>718</v>
      </c>
      <c r="F3917" s="149" t="str">
        <f>+VLOOKUP($A3917,mUNICIPIOS!$B$4:$F$343,4,0)</f>
        <v>San Pedro La Laguna</v>
      </c>
      <c r="G3917" s="139" t="str">
        <f t="shared" ref="G3917:K3917" si="3995">+G3879</f>
        <v>06</v>
      </c>
      <c r="H3917" t="str">
        <f t="shared" si="3995"/>
        <v>IGE</v>
      </c>
      <c r="I3917" t="str">
        <f t="shared" si="3995"/>
        <v>Índice de Gestión Estratégica</v>
      </c>
      <c r="J3917" t="str">
        <f t="shared" si="3995"/>
        <v>06-06</v>
      </c>
      <c r="K3917" t="str">
        <f t="shared" si="3995"/>
        <v>Gestión de riesgo en la formulación de proyectos derivados de la planificación operativa anual</v>
      </c>
      <c r="L3917" s="150">
        <f>+VLOOKUP($E3917,IGE_2018!$B$8:$Z$347,18,0)</f>
        <v>0.17085020242914978</v>
      </c>
      <c r="M3917" s="142" t="str">
        <f>+VLOOKUP($E3917,IGE_2018!$B$8:$Z$347,19,0)</f>
        <v>Bajo</v>
      </c>
    </row>
    <row r="3918" spans="1:13" x14ac:dyDescent="0.3">
      <c r="A3918" s="139">
        <f t="shared" si="3961"/>
        <v>103</v>
      </c>
      <c r="B3918" s="148">
        <f t="shared" si="3963"/>
        <v>36</v>
      </c>
      <c r="D3918" s="149" t="str">
        <f>+VLOOKUP($A3918,mUNICIPIOS!$B$4:$F$343,2,0)</f>
        <v>Sololá</v>
      </c>
      <c r="E3918" s="149">
        <f>+VLOOKUP($A3918,mUNICIPIOS!$B$4:$F$343,3,0)</f>
        <v>718</v>
      </c>
      <c r="F3918" s="149" t="str">
        <f>+VLOOKUP($A3918,mUNICIPIOS!$B$4:$F$343,4,0)</f>
        <v>San Pedro La Laguna</v>
      </c>
      <c r="G3918" s="139" t="str">
        <f t="shared" ref="G3918:K3918" si="3996">+G3880</f>
        <v>06</v>
      </c>
      <c r="H3918" t="str">
        <f t="shared" si="3996"/>
        <v>IGE</v>
      </c>
      <c r="I3918" t="str">
        <f t="shared" si="3996"/>
        <v>Índice de Gestión Estratégica</v>
      </c>
      <c r="J3918" t="str">
        <f t="shared" si="3996"/>
        <v>06-07</v>
      </c>
      <c r="K3918" t="str">
        <f t="shared" si="3996"/>
        <v>Ingresos por servicios ambientales en relación a los ingresos propios sin regalías</v>
      </c>
      <c r="L3918" s="150">
        <f>+VLOOKUP($E3918,IGE_2018!$B$8:$Z$347,21,0)</f>
        <v>1</v>
      </c>
      <c r="M3918" s="142" t="str">
        <f>+VLOOKUP($E3918,IGE_2018!$B$8:$Z$347,22,0)</f>
        <v>Alto</v>
      </c>
    </row>
    <row r="3919" spans="1:13" x14ac:dyDescent="0.3">
      <c r="A3919" s="139">
        <f t="shared" si="3961"/>
        <v>103</v>
      </c>
      <c r="B3919" s="148">
        <f t="shared" si="3963"/>
        <v>37</v>
      </c>
      <c r="D3919" s="149" t="str">
        <f>+VLOOKUP($A3919,mUNICIPIOS!$B$4:$F$343,2,0)</f>
        <v>Sololá</v>
      </c>
      <c r="E3919" s="149">
        <f>+VLOOKUP($A3919,mUNICIPIOS!$B$4:$F$343,3,0)</f>
        <v>718</v>
      </c>
      <c r="F3919" s="149" t="str">
        <f>+VLOOKUP($A3919,mUNICIPIOS!$B$4:$F$343,4,0)</f>
        <v>San Pedro La Laguna</v>
      </c>
      <c r="G3919" s="139" t="str">
        <f t="shared" ref="G3919:K3919" si="3997">+G3881</f>
        <v>06</v>
      </c>
      <c r="H3919" t="str">
        <f t="shared" si="3997"/>
        <v>IGE</v>
      </c>
      <c r="I3919" t="str">
        <f t="shared" si="3997"/>
        <v>Índice de Gestión Estratégica</v>
      </c>
      <c r="J3919" t="str">
        <f t="shared" si="3997"/>
        <v>INDICE</v>
      </c>
      <c r="K3919">
        <f t="shared" si="3997"/>
        <v>0</v>
      </c>
      <c r="L3919" s="150">
        <f>+VLOOKUP($E3919,IGE_2018!$B$8:$Z$347,24,0)</f>
        <v>0.52465508621097467</v>
      </c>
      <c r="M3919" s="142" t="str">
        <f>+VLOOKUP($E3919,IGE_2018!$B$8:$Z$347,25,0)</f>
        <v>Medio</v>
      </c>
    </row>
    <row r="3920" spans="1:13" x14ac:dyDescent="0.3">
      <c r="A3920" s="139">
        <f t="shared" si="3961"/>
        <v>103</v>
      </c>
      <c r="B3920" s="148">
        <f t="shared" si="3963"/>
        <v>38</v>
      </c>
      <c r="D3920" s="149" t="str">
        <f>+VLOOKUP($A3920,mUNICIPIOS!$B$4:$F$343,2,0)</f>
        <v>Sololá</v>
      </c>
      <c r="E3920" s="149">
        <f>+VLOOKUP($A3920,mUNICIPIOS!$B$4:$F$343,3,0)</f>
        <v>718</v>
      </c>
      <c r="F3920" s="149" t="str">
        <f>+VLOOKUP($A3920,mUNICIPIOS!$B$4:$F$343,4,0)</f>
        <v>San Pedro La Laguna</v>
      </c>
      <c r="G3920" s="139" t="str">
        <f t="shared" ref="G3920:K3920" si="3998">+G3882</f>
        <v>RANKING</v>
      </c>
      <c r="H3920" t="str">
        <f t="shared" si="3998"/>
        <v>RGM</v>
      </c>
      <c r="I3920" t="str">
        <f t="shared" si="3998"/>
        <v>Ranking de la Gestión Municipal 2018</v>
      </c>
      <c r="J3920" t="str">
        <f t="shared" si="3998"/>
        <v>RANKING</v>
      </c>
      <c r="K3920">
        <f t="shared" si="3998"/>
        <v>0</v>
      </c>
      <c r="L3920" s="151">
        <f>+VLOOKUP($E3920,Resultados_generales!$C$8:$AE$347,27,0)</f>
        <v>0.43916291555301618</v>
      </c>
      <c r="M3920" t="str">
        <f>+VLOOKUP($E3920,Resultados_generales!$C$8:$AE$347,28,0)</f>
        <v>Medio</v>
      </c>
    </row>
    <row r="3921" spans="1:13" x14ac:dyDescent="0.3">
      <c r="A3921" s="139">
        <f t="shared" si="3961"/>
        <v>104</v>
      </c>
      <c r="B3921" s="148">
        <f t="shared" si="3963"/>
        <v>1</v>
      </c>
      <c r="D3921" s="149" t="str">
        <f>+VLOOKUP($A3921,mUNICIPIOS!$B$4:$F$343,2,0)</f>
        <v>Sololá</v>
      </c>
      <c r="E3921" s="149">
        <f>+VLOOKUP($A3921,mUNICIPIOS!$B$4:$F$343,3,0)</f>
        <v>719</v>
      </c>
      <c r="F3921" s="149" t="str">
        <f>+VLOOKUP($A3921,mUNICIPIOS!$B$4:$F$343,4,0)</f>
        <v>Santiago Atitlán</v>
      </c>
      <c r="G3921" s="139" t="str">
        <f t="shared" ref="G3921:K3921" si="3999">+G3883</f>
        <v>01</v>
      </c>
      <c r="H3921" t="str">
        <f t="shared" si="3999"/>
        <v>IPC</v>
      </c>
      <c r="I3921" t="str">
        <f t="shared" si="3999"/>
        <v>Índice de Participación Ciudadana</v>
      </c>
      <c r="J3921" t="str">
        <f t="shared" si="3999"/>
        <v>01-01</v>
      </c>
      <c r="K3921" t="str">
        <f t="shared" si="3999"/>
        <v>Número de reuniones del COMUDE en el año de la medición.</v>
      </c>
      <c r="L3921" s="150">
        <f>+VLOOKUP($E3921,IPC_2018!$B$8:$T$347,3,0)</f>
        <v>0.83333333333333337</v>
      </c>
      <c r="M3921" s="142" t="str">
        <f>+VLOOKUP($E3921,IPC_2018!$B$8:$T$347,4,0)</f>
        <v>Alto</v>
      </c>
    </row>
    <row r="3922" spans="1:13" x14ac:dyDescent="0.3">
      <c r="A3922" s="139">
        <f t="shared" si="3961"/>
        <v>104</v>
      </c>
      <c r="B3922" s="148">
        <f t="shared" si="3963"/>
        <v>2</v>
      </c>
      <c r="D3922" s="149" t="str">
        <f>+VLOOKUP($A3922,mUNICIPIOS!$B$4:$F$343,2,0)</f>
        <v>Sololá</v>
      </c>
      <c r="E3922" s="149">
        <f>+VLOOKUP($A3922,mUNICIPIOS!$B$4:$F$343,3,0)</f>
        <v>719</v>
      </c>
      <c r="F3922" s="149" t="str">
        <f>+VLOOKUP($A3922,mUNICIPIOS!$B$4:$F$343,4,0)</f>
        <v>Santiago Atitlán</v>
      </c>
      <c r="G3922" s="139" t="str">
        <f t="shared" ref="G3922:K3922" si="4000">+G3884</f>
        <v>01</v>
      </c>
      <c r="H3922" t="str">
        <f t="shared" si="4000"/>
        <v>IPC</v>
      </c>
      <c r="I3922" t="str">
        <f t="shared" si="4000"/>
        <v>Índice de Participación Ciudadana</v>
      </c>
      <c r="J3922" t="str">
        <f t="shared" si="4000"/>
        <v>01-02</v>
      </c>
      <c r="K3922" t="str">
        <f t="shared" si="4000"/>
        <v>Participación de Alcaldes, Concejales y Síndicos determinados o designados en el COMUDE</v>
      </c>
      <c r="L3922" s="150">
        <f>+VLOOKUP($E3922,IPC_2018!$B$8:$T$347,6,0)</f>
        <v>0.84499999999999997</v>
      </c>
      <c r="M3922" s="142" t="str">
        <f>+VLOOKUP($E3922,IPC_2018!$B$8:$T$347,7,0)</f>
        <v>Alto</v>
      </c>
    </row>
    <row r="3923" spans="1:13" x14ac:dyDescent="0.3">
      <c r="A3923" s="139">
        <f t="shared" si="3961"/>
        <v>104</v>
      </c>
      <c r="B3923" s="148">
        <f t="shared" si="3963"/>
        <v>3</v>
      </c>
      <c r="D3923" s="149" t="str">
        <f>+VLOOKUP($A3923,mUNICIPIOS!$B$4:$F$343,2,0)</f>
        <v>Sololá</v>
      </c>
      <c r="E3923" s="149">
        <f>+VLOOKUP($A3923,mUNICIPIOS!$B$4:$F$343,3,0)</f>
        <v>719</v>
      </c>
      <c r="F3923" s="149" t="str">
        <f>+VLOOKUP($A3923,mUNICIPIOS!$B$4:$F$343,4,0)</f>
        <v>Santiago Atitlán</v>
      </c>
      <c r="G3923" s="139" t="str">
        <f t="shared" ref="G3923:K3923" si="4001">+G3885</f>
        <v>01</v>
      </c>
      <c r="H3923" t="str">
        <f t="shared" si="4001"/>
        <v>IPC</v>
      </c>
      <c r="I3923" t="str">
        <f t="shared" si="4001"/>
        <v>Índice de Participación Ciudadana</v>
      </c>
      <c r="J3923" t="str">
        <f t="shared" si="4001"/>
        <v>01-03</v>
      </c>
      <c r="K3923" t="str">
        <f t="shared" si="4001"/>
        <v>Participación  de organizaciones de jóvenes, mujeres, pueblos mayas, xincas, garífunas, y otras organizaciones en el Comude</v>
      </c>
      <c r="L3923" s="150">
        <f>+VLOOKUP($E3923,IPC_2018!$B$8:$T$347,9,0)</f>
        <v>0.1884931506849315</v>
      </c>
      <c r="M3923" s="142" t="str">
        <f>+VLOOKUP($E3923,IPC_2018!$B$8:$T$347,10,0)</f>
        <v>Bajo</v>
      </c>
    </row>
    <row r="3924" spans="1:13" x14ac:dyDescent="0.3">
      <c r="A3924" s="139">
        <f t="shared" si="3961"/>
        <v>104</v>
      </c>
      <c r="B3924" s="148">
        <f t="shared" si="3963"/>
        <v>4</v>
      </c>
      <c r="D3924" s="149" t="str">
        <f>+VLOOKUP($A3924,mUNICIPIOS!$B$4:$F$343,2,0)</f>
        <v>Sololá</v>
      </c>
      <c r="E3924" s="149">
        <f>+VLOOKUP($A3924,mUNICIPIOS!$B$4:$F$343,3,0)</f>
        <v>719</v>
      </c>
      <c r="F3924" s="149" t="str">
        <f>+VLOOKUP($A3924,mUNICIPIOS!$B$4:$F$343,4,0)</f>
        <v>Santiago Atitlán</v>
      </c>
      <c r="G3924" s="139" t="str">
        <f t="shared" ref="G3924:K3924" si="4002">+G3886</f>
        <v>01</v>
      </c>
      <c r="H3924" t="str">
        <f t="shared" si="4002"/>
        <v>IPC</v>
      </c>
      <c r="I3924" t="str">
        <f t="shared" si="4002"/>
        <v>Índice de Participación Ciudadana</v>
      </c>
      <c r="J3924" t="str">
        <f t="shared" si="4002"/>
        <v>01-04</v>
      </c>
      <c r="K3924" t="str">
        <f t="shared" si="4002"/>
        <v>Representatividad territorial del Comude.</v>
      </c>
      <c r="L3924" s="150">
        <f>+VLOOKUP($E3924,IPC_2018!$B$8:$T$347,12,0)</f>
        <v>0.93454545454545457</v>
      </c>
      <c r="M3924" s="142" t="str">
        <f>+VLOOKUP($E3924,IPC_2018!$B$8:$T$347,13,0)</f>
        <v>Alto</v>
      </c>
    </row>
    <row r="3925" spans="1:13" x14ac:dyDescent="0.3">
      <c r="A3925" s="139">
        <f t="shared" si="3961"/>
        <v>104</v>
      </c>
      <c r="B3925" s="148">
        <f t="shared" si="3963"/>
        <v>5</v>
      </c>
      <c r="D3925" s="149" t="str">
        <f>+VLOOKUP($A3925,mUNICIPIOS!$B$4:$F$343,2,0)</f>
        <v>Sololá</v>
      </c>
      <c r="E3925" s="149">
        <f>+VLOOKUP($A3925,mUNICIPIOS!$B$4:$F$343,3,0)</f>
        <v>719</v>
      </c>
      <c r="F3925" s="149" t="str">
        <f>+VLOOKUP($A3925,mUNICIPIOS!$B$4:$F$343,4,0)</f>
        <v>Santiago Atitlán</v>
      </c>
      <c r="G3925" s="139" t="str">
        <f t="shared" ref="G3925:K3925" si="4003">+G3887</f>
        <v>01</v>
      </c>
      <c r="H3925" t="str">
        <f t="shared" si="4003"/>
        <v>IPC</v>
      </c>
      <c r="I3925" t="str">
        <f t="shared" si="4003"/>
        <v>Índice de Participación Ciudadana</v>
      </c>
      <c r="J3925" t="str">
        <f t="shared" si="4003"/>
        <v>01-05</v>
      </c>
      <c r="K3925" t="str">
        <f t="shared" si="4003"/>
        <v>Funcionamiento del Comude</v>
      </c>
      <c r="L3925" s="150">
        <f>+VLOOKUP($E3925,IPC_2018!$B$8:$T$347,15,0)</f>
        <v>0.47212897543184768</v>
      </c>
      <c r="M3925" s="142" t="str">
        <f>+VLOOKUP($E3925,IPC_2018!$B$8:$T$347,16,0)</f>
        <v>Medio</v>
      </c>
    </row>
    <row r="3926" spans="1:13" x14ac:dyDescent="0.3">
      <c r="A3926" s="139">
        <f t="shared" si="3961"/>
        <v>104</v>
      </c>
      <c r="B3926" s="148">
        <f t="shared" si="3963"/>
        <v>6</v>
      </c>
      <c r="D3926" s="149" t="str">
        <f>+VLOOKUP($A3926,mUNICIPIOS!$B$4:$F$343,2,0)</f>
        <v>Sololá</v>
      </c>
      <c r="E3926" s="149">
        <f>+VLOOKUP($A3926,mUNICIPIOS!$B$4:$F$343,3,0)</f>
        <v>719</v>
      </c>
      <c r="F3926" s="149" t="str">
        <f>+VLOOKUP($A3926,mUNICIPIOS!$B$4:$F$343,4,0)</f>
        <v>Santiago Atitlán</v>
      </c>
      <c r="G3926" s="139" t="str">
        <f t="shared" ref="G3926:K3926" si="4004">+G3888</f>
        <v>01</v>
      </c>
      <c r="H3926" t="str">
        <f t="shared" si="4004"/>
        <v>IPC</v>
      </c>
      <c r="I3926" t="str">
        <f t="shared" si="4004"/>
        <v>Índice de Participación Ciudadana</v>
      </c>
      <c r="J3926" t="str">
        <f t="shared" si="4004"/>
        <v>INDICE</v>
      </c>
      <c r="K3926">
        <f t="shared" si="4004"/>
        <v>0</v>
      </c>
      <c r="L3926" s="150">
        <f>+VLOOKUP($E3926,IPC_2018!$B$8:$T$347,18,0)</f>
        <v>0.69906680376600183</v>
      </c>
      <c r="M3926" s="142" t="str">
        <f>+VLOOKUP($E3926,IPC_2018!$B$8:$T$347,19,0)</f>
        <v>Medio alto</v>
      </c>
    </row>
    <row r="3927" spans="1:13" x14ac:dyDescent="0.3">
      <c r="A3927" s="139">
        <f t="shared" si="3961"/>
        <v>104</v>
      </c>
      <c r="B3927" s="148">
        <f t="shared" si="3963"/>
        <v>7</v>
      </c>
      <c r="D3927" s="149" t="str">
        <f>+VLOOKUP($A3927,mUNICIPIOS!$B$4:$F$343,2,0)</f>
        <v>Sololá</v>
      </c>
      <c r="E3927" s="149">
        <f>+VLOOKUP($A3927,mUNICIPIOS!$B$4:$F$343,3,0)</f>
        <v>719</v>
      </c>
      <c r="F3927" s="149" t="str">
        <f>+VLOOKUP($A3927,mUNICIPIOS!$B$4:$F$343,4,0)</f>
        <v>Santiago Atitlán</v>
      </c>
      <c r="G3927" s="139" t="str">
        <f t="shared" ref="G3927:K3927" si="4005">+G3889</f>
        <v>02</v>
      </c>
      <c r="H3927" t="str">
        <f t="shared" si="4005"/>
        <v>IIC</v>
      </c>
      <c r="I3927" t="str">
        <f t="shared" si="4005"/>
        <v>Índice de Información a la Ciudadanía</v>
      </c>
      <c r="J3927" t="str">
        <f t="shared" si="4005"/>
        <v>02-01</v>
      </c>
      <c r="K3927" t="str">
        <f t="shared" si="4005"/>
        <v>Rendición de cuentas cuatrimestral y anual al Comude enfocadas en resultados.</v>
      </c>
      <c r="L3927" s="150">
        <f>+VLOOKUP($E3927,IIC_2018!$B$8:$Q$347,3,0)</f>
        <v>0.8666666666666667</v>
      </c>
      <c r="M3927" s="142" t="str">
        <f>+VLOOKUP($E3927,IIC_2018!$B$8:$Q$347,4,0)</f>
        <v>Alto</v>
      </c>
    </row>
    <row r="3928" spans="1:13" x14ac:dyDescent="0.3">
      <c r="A3928" s="139">
        <f t="shared" si="3961"/>
        <v>104</v>
      </c>
      <c r="B3928" s="148">
        <f t="shared" si="3963"/>
        <v>8</v>
      </c>
      <c r="D3928" s="149" t="str">
        <f>+VLOOKUP($A3928,mUNICIPIOS!$B$4:$F$343,2,0)</f>
        <v>Sololá</v>
      </c>
      <c r="E3928" s="149">
        <f>+VLOOKUP($A3928,mUNICIPIOS!$B$4:$F$343,3,0)</f>
        <v>719</v>
      </c>
      <c r="F3928" s="149" t="str">
        <f>+VLOOKUP($A3928,mUNICIPIOS!$B$4:$F$343,4,0)</f>
        <v>Santiago Atitlán</v>
      </c>
      <c r="G3928" s="139" t="str">
        <f t="shared" ref="G3928:K3928" si="4006">+G3890</f>
        <v>02</v>
      </c>
      <c r="H3928" t="str">
        <f t="shared" si="4006"/>
        <v>IIC</v>
      </c>
      <c r="I3928" t="str">
        <f t="shared" si="4006"/>
        <v>Índice de Información a la Ciudadanía</v>
      </c>
      <c r="J3928" t="str">
        <f t="shared" si="4006"/>
        <v>02-02</v>
      </c>
      <c r="K3928" t="str">
        <f t="shared" si="4006"/>
        <v>Información presupuestaria y otra información brindada a la ciudadanía disponible en medios locales de comunicación.</v>
      </c>
      <c r="L3928" s="150">
        <f>+VLOOKUP($E3928,IIC_2018!$B$8:$Q$347,6,0)</f>
        <v>0.75</v>
      </c>
      <c r="M3928" s="142" t="str">
        <f>+VLOOKUP($E3928,IIC_2018!$B$8:$Q$347,7,0)</f>
        <v>Medio alto</v>
      </c>
    </row>
    <row r="3929" spans="1:13" x14ac:dyDescent="0.3">
      <c r="A3929" s="139">
        <f t="shared" si="3961"/>
        <v>104</v>
      </c>
      <c r="B3929" s="148">
        <f t="shared" si="3963"/>
        <v>9</v>
      </c>
      <c r="D3929" s="149" t="str">
        <f>+VLOOKUP($A3929,mUNICIPIOS!$B$4:$F$343,2,0)</f>
        <v>Sololá</v>
      </c>
      <c r="E3929" s="149">
        <f>+VLOOKUP($A3929,mUNICIPIOS!$B$4:$F$343,3,0)</f>
        <v>719</v>
      </c>
      <c r="F3929" s="149" t="str">
        <f>+VLOOKUP($A3929,mUNICIPIOS!$B$4:$F$343,4,0)</f>
        <v>Santiago Atitlán</v>
      </c>
      <c r="G3929" s="139" t="str">
        <f t="shared" ref="G3929:K3929" si="4007">+G3891</f>
        <v>02</v>
      </c>
      <c r="H3929" t="str">
        <f t="shared" si="4007"/>
        <v>IIC</v>
      </c>
      <c r="I3929" t="str">
        <f t="shared" si="4007"/>
        <v>Índice de Información a la Ciudadanía</v>
      </c>
      <c r="J3929" t="str">
        <f t="shared" si="4007"/>
        <v>02-03</v>
      </c>
      <c r="K3929" t="str">
        <f t="shared" si="4007"/>
        <v>Información pública de oficio actualizada y disponible de acuerdo a la LAIP y uso de internet.</v>
      </c>
      <c r="L3929" s="150">
        <f>+VLOOKUP($E3929,IIC_2018!$B$8:$Q$347,9,0)</f>
        <v>0.53999999999999992</v>
      </c>
      <c r="M3929" s="142" t="str">
        <f>+VLOOKUP($E3929,IIC_2018!$B$8:$Q$347,10,0)</f>
        <v>Medio</v>
      </c>
    </row>
    <row r="3930" spans="1:13" x14ac:dyDescent="0.3">
      <c r="A3930" s="139">
        <f t="shared" si="3961"/>
        <v>104</v>
      </c>
      <c r="B3930" s="148">
        <f t="shared" si="3963"/>
        <v>10</v>
      </c>
      <c r="D3930" s="149" t="str">
        <f>+VLOOKUP($A3930,mUNICIPIOS!$B$4:$F$343,2,0)</f>
        <v>Sololá</v>
      </c>
      <c r="E3930" s="149">
        <f>+VLOOKUP($A3930,mUNICIPIOS!$B$4:$F$343,3,0)</f>
        <v>719</v>
      </c>
      <c r="F3930" s="149" t="str">
        <f>+VLOOKUP($A3930,mUNICIPIOS!$B$4:$F$343,4,0)</f>
        <v>Santiago Atitlán</v>
      </c>
      <c r="G3930" s="139" t="str">
        <f t="shared" ref="G3930:K3930" si="4008">+G3892</f>
        <v>02</v>
      </c>
      <c r="H3930" t="str">
        <f t="shared" si="4008"/>
        <v>IIC</v>
      </c>
      <c r="I3930" t="str">
        <f t="shared" si="4008"/>
        <v>Índice de Información a la Ciudadanía</v>
      </c>
      <c r="J3930" t="str">
        <f t="shared" si="4008"/>
        <v>02-04</v>
      </c>
      <c r="K3930" t="str">
        <f t="shared" si="4008"/>
        <v>Relación del monto contratado por medio de Guate compras con el total del presupuesto de egresos vigente.</v>
      </c>
      <c r="L3930" s="150">
        <f>+VLOOKUP($E3930,IIC_2018!$B$8:$Q$347,12,0)</f>
        <v>0.50923071986891777</v>
      </c>
      <c r="M3930" s="142" t="str">
        <f>+VLOOKUP($E3930,IIC_2018!$B$8:$Q$347,13,0)</f>
        <v>Medio</v>
      </c>
    </row>
    <row r="3931" spans="1:13" x14ac:dyDescent="0.3">
      <c r="A3931" s="139">
        <f t="shared" si="3961"/>
        <v>104</v>
      </c>
      <c r="B3931" s="148">
        <f t="shared" si="3963"/>
        <v>11</v>
      </c>
      <c r="D3931" s="149" t="str">
        <f>+VLOOKUP($A3931,mUNICIPIOS!$B$4:$F$343,2,0)</f>
        <v>Sololá</v>
      </c>
      <c r="E3931" s="149">
        <f>+VLOOKUP($A3931,mUNICIPIOS!$B$4:$F$343,3,0)</f>
        <v>719</v>
      </c>
      <c r="F3931" s="149" t="str">
        <f>+VLOOKUP($A3931,mUNICIPIOS!$B$4:$F$343,4,0)</f>
        <v>Santiago Atitlán</v>
      </c>
      <c r="G3931" s="139" t="str">
        <f t="shared" ref="G3931:K3931" si="4009">+G3893</f>
        <v>02</v>
      </c>
      <c r="H3931" t="str">
        <f t="shared" si="4009"/>
        <v>IIC</v>
      </c>
      <c r="I3931" t="str">
        <f t="shared" si="4009"/>
        <v>Índice de Información a la Ciudadanía</v>
      </c>
      <c r="J3931" t="str">
        <f t="shared" si="4009"/>
        <v>INDICE</v>
      </c>
      <c r="K3931">
        <f t="shared" si="4009"/>
        <v>0</v>
      </c>
      <c r="L3931" s="150">
        <f>+VLOOKUP($E3931,IIC_2018!$B$8:$Q$347,15,0)</f>
        <v>0.66647434663389615</v>
      </c>
      <c r="M3931" s="142" t="str">
        <f>+VLOOKUP($E3931,IIC_2018!$B$8:$Q$347,16,0)</f>
        <v>Medio alto</v>
      </c>
    </row>
    <row r="3932" spans="1:13" x14ac:dyDescent="0.3">
      <c r="A3932" s="139">
        <f t="shared" si="3961"/>
        <v>104</v>
      </c>
      <c r="B3932" s="148">
        <f t="shared" si="3963"/>
        <v>12</v>
      </c>
      <c r="D3932" s="149" t="str">
        <f>+VLOOKUP($A3932,mUNICIPIOS!$B$4:$F$343,2,0)</f>
        <v>Sololá</v>
      </c>
      <c r="E3932" s="149">
        <f>+VLOOKUP($A3932,mUNICIPIOS!$B$4:$F$343,3,0)</f>
        <v>719</v>
      </c>
      <c r="F3932" s="149" t="str">
        <f>+VLOOKUP($A3932,mUNICIPIOS!$B$4:$F$343,4,0)</f>
        <v>Santiago Atitlán</v>
      </c>
      <c r="G3932" s="139" t="str">
        <f t="shared" ref="G3932:K3932" si="4010">+G3894</f>
        <v>03</v>
      </c>
      <c r="H3932" t="str">
        <f t="shared" si="4010"/>
        <v>ISP</v>
      </c>
      <c r="I3932" t="str">
        <f t="shared" si="4010"/>
        <v>Índice de Servicios Públicos</v>
      </c>
      <c r="J3932" t="str">
        <f t="shared" si="4010"/>
        <v>03-01</v>
      </c>
      <c r="K3932" t="str">
        <f t="shared" si="4010"/>
        <v>Cobertura del servicio público de agua</v>
      </c>
      <c r="L3932" s="150">
        <f>+VLOOKUP($E3932,ISP_2018!$B$8:$T$347,3,0)</f>
        <v>0</v>
      </c>
      <c r="M3932" s="142" t="str">
        <f>+VLOOKUP($E3932,ISP_2018!$B$8:$T$347,4,0)</f>
        <v>Bajo</v>
      </c>
    </row>
    <row r="3933" spans="1:13" x14ac:dyDescent="0.3">
      <c r="A3933" s="139">
        <f t="shared" si="3961"/>
        <v>104</v>
      </c>
      <c r="B3933" s="148">
        <f t="shared" si="3963"/>
        <v>13</v>
      </c>
      <c r="D3933" s="149" t="str">
        <f>+VLOOKUP($A3933,mUNICIPIOS!$B$4:$F$343,2,0)</f>
        <v>Sololá</v>
      </c>
      <c r="E3933" s="149">
        <f>+VLOOKUP($A3933,mUNICIPIOS!$B$4:$F$343,3,0)</f>
        <v>719</v>
      </c>
      <c r="F3933" s="149" t="str">
        <f>+VLOOKUP($A3933,mUNICIPIOS!$B$4:$F$343,4,0)</f>
        <v>Santiago Atitlán</v>
      </c>
      <c r="G3933" s="139" t="str">
        <f t="shared" ref="G3933:K3933" si="4011">+G3895</f>
        <v>03</v>
      </c>
      <c r="H3933" t="str">
        <f t="shared" si="4011"/>
        <v>ISP</v>
      </c>
      <c r="I3933" t="str">
        <f t="shared" si="4011"/>
        <v>Índice de Servicios Públicos</v>
      </c>
      <c r="J3933" t="str">
        <f t="shared" si="4011"/>
        <v>03-02</v>
      </c>
      <c r="K3933" t="str">
        <f t="shared" si="4011"/>
        <v>Control de la calidad del servicio público de agua</v>
      </c>
      <c r="L3933" s="150">
        <f>+VLOOKUP($E3933,ISP_2018!$B$8:$T$347,6,0)</f>
        <v>0</v>
      </c>
      <c r="M3933" s="142" t="str">
        <f>+VLOOKUP($E3933,ISP_2018!$B$8:$T$347,7,0)</f>
        <v>Bajo</v>
      </c>
    </row>
    <row r="3934" spans="1:13" x14ac:dyDescent="0.3">
      <c r="A3934" s="139">
        <f t="shared" si="3961"/>
        <v>104</v>
      </c>
      <c r="B3934" s="148">
        <f t="shared" si="3963"/>
        <v>14</v>
      </c>
      <c r="D3934" s="149" t="str">
        <f>+VLOOKUP($A3934,mUNICIPIOS!$B$4:$F$343,2,0)</f>
        <v>Sololá</v>
      </c>
      <c r="E3934" s="149">
        <f>+VLOOKUP($A3934,mUNICIPIOS!$B$4:$F$343,3,0)</f>
        <v>719</v>
      </c>
      <c r="F3934" s="149" t="str">
        <f>+VLOOKUP($A3934,mUNICIPIOS!$B$4:$F$343,4,0)</f>
        <v>Santiago Atitlán</v>
      </c>
      <c r="G3934" s="139" t="str">
        <f t="shared" ref="G3934:K3934" si="4012">+G3896</f>
        <v>03</v>
      </c>
      <c r="H3934" t="str">
        <f t="shared" si="4012"/>
        <v>ISP</v>
      </c>
      <c r="I3934" t="str">
        <f t="shared" si="4012"/>
        <v>Índice de Servicios Públicos</v>
      </c>
      <c r="J3934" t="str">
        <f t="shared" si="4012"/>
        <v>03-03</v>
      </c>
      <c r="K3934" t="str">
        <f t="shared" si="4012"/>
        <v>Disposición  y tratamiento  de aguas residuales</v>
      </c>
      <c r="L3934" s="150">
        <f>+VLOOKUP($E3934,ISP_2018!$B$8:$T$347,9,0)</f>
        <v>0.33012260823636203</v>
      </c>
      <c r="M3934" s="142" t="str">
        <f>+VLOOKUP($E3934,ISP_2018!$B$8:$T$347,10,0)</f>
        <v>Medio bajo</v>
      </c>
    </row>
    <row r="3935" spans="1:13" x14ac:dyDescent="0.3">
      <c r="A3935" s="139">
        <f t="shared" si="3961"/>
        <v>104</v>
      </c>
      <c r="B3935" s="148">
        <f t="shared" si="3963"/>
        <v>15</v>
      </c>
      <c r="D3935" s="149" t="str">
        <f>+VLOOKUP($A3935,mUNICIPIOS!$B$4:$F$343,2,0)</f>
        <v>Sololá</v>
      </c>
      <c r="E3935" s="149">
        <f>+VLOOKUP($A3935,mUNICIPIOS!$B$4:$F$343,3,0)</f>
        <v>719</v>
      </c>
      <c r="F3935" s="149" t="str">
        <f>+VLOOKUP($A3935,mUNICIPIOS!$B$4:$F$343,4,0)</f>
        <v>Santiago Atitlán</v>
      </c>
      <c r="G3935" s="139" t="str">
        <f t="shared" ref="G3935:K3935" si="4013">+G3897</f>
        <v>03</v>
      </c>
      <c r="H3935" t="str">
        <f t="shared" si="4013"/>
        <v>ISP</v>
      </c>
      <c r="I3935" t="str">
        <f t="shared" si="4013"/>
        <v>Índice de Servicios Públicos</v>
      </c>
      <c r="J3935" t="str">
        <f t="shared" si="4013"/>
        <v>03-04</v>
      </c>
      <c r="K3935" t="str">
        <f t="shared" si="4013"/>
        <v>Gestión y manejo de los residuos y desechos sólidos</v>
      </c>
      <c r="L3935" s="150">
        <f>+VLOOKUP($E3935,ISP_2018!$B$8:$T$347,12,0)</f>
        <v>0</v>
      </c>
      <c r="M3935" s="142" t="str">
        <f>+VLOOKUP($E3935,ISP_2018!$B$8:$T$347,13,0)</f>
        <v>Bajo</v>
      </c>
    </row>
    <row r="3936" spans="1:13" x14ac:dyDescent="0.3">
      <c r="A3936" s="139">
        <f t="shared" si="3961"/>
        <v>104</v>
      </c>
      <c r="B3936" s="148">
        <f t="shared" si="3963"/>
        <v>16</v>
      </c>
      <c r="D3936" s="149" t="str">
        <f>+VLOOKUP($A3936,mUNICIPIOS!$B$4:$F$343,2,0)</f>
        <v>Sololá</v>
      </c>
      <c r="E3936" s="149">
        <f>+VLOOKUP($A3936,mUNICIPIOS!$B$4:$F$343,3,0)</f>
        <v>719</v>
      </c>
      <c r="F3936" s="149" t="str">
        <f>+VLOOKUP($A3936,mUNICIPIOS!$B$4:$F$343,4,0)</f>
        <v>Santiago Atitlán</v>
      </c>
      <c r="G3936" s="139" t="str">
        <f t="shared" ref="G3936:K3936" si="4014">+G3898</f>
        <v>03</v>
      </c>
      <c r="H3936" t="str">
        <f t="shared" si="4014"/>
        <v>ISP</v>
      </c>
      <c r="I3936" t="str">
        <f t="shared" si="4014"/>
        <v>Índice de Servicios Públicos</v>
      </c>
      <c r="J3936" t="str">
        <f t="shared" si="4014"/>
        <v>03-05</v>
      </c>
      <c r="K3936" t="str">
        <f t="shared" si="4014"/>
        <v>Gestión de servicios públicos municipales</v>
      </c>
      <c r="L3936" s="150">
        <f>+VLOOKUP($E3936,ISP_2018!$B$8:$T$347,15,0)</f>
        <v>0.27419354838709681</v>
      </c>
      <c r="M3936" s="142" t="str">
        <f>+VLOOKUP($E3936,ISP_2018!$B$8:$T$347,16,0)</f>
        <v>Medio bajo</v>
      </c>
    </row>
    <row r="3937" spans="1:13" x14ac:dyDescent="0.3">
      <c r="A3937" s="139">
        <f t="shared" si="3961"/>
        <v>104</v>
      </c>
      <c r="B3937" s="148">
        <f t="shared" si="3963"/>
        <v>17</v>
      </c>
      <c r="D3937" s="149" t="str">
        <f>+VLOOKUP($A3937,mUNICIPIOS!$B$4:$F$343,2,0)</f>
        <v>Sololá</v>
      </c>
      <c r="E3937" s="149">
        <f>+VLOOKUP($A3937,mUNICIPIOS!$B$4:$F$343,3,0)</f>
        <v>719</v>
      </c>
      <c r="F3937" s="149" t="str">
        <f>+VLOOKUP($A3937,mUNICIPIOS!$B$4:$F$343,4,0)</f>
        <v>Santiago Atitlán</v>
      </c>
      <c r="G3937" s="139" t="str">
        <f t="shared" ref="G3937:K3937" si="4015">+G3899</f>
        <v>03</v>
      </c>
      <c r="H3937" t="str">
        <f t="shared" si="4015"/>
        <v>ISP</v>
      </c>
      <c r="I3937" t="str">
        <f t="shared" si="4015"/>
        <v>Índice de Servicios Públicos</v>
      </c>
      <c r="J3937" t="str">
        <f t="shared" si="4015"/>
        <v>INDICE</v>
      </c>
      <c r="K3937">
        <f t="shared" si="4015"/>
        <v>0</v>
      </c>
      <c r="L3937" s="150">
        <f>+VLOOKUP($E3937,ISP_2018!$B$8:$T$347,18,0)</f>
        <v>0.12086323132469176</v>
      </c>
      <c r="M3937" s="142" t="str">
        <f>+VLOOKUP($E3937,ISP_2018!$B$8:$T$347,19,0)</f>
        <v>Bajo</v>
      </c>
    </row>
    <row r="3938" spans="1:13" x14ac:dyDescent="0.3">
      <c r="A3938" s="139">
        <f t="shared" si="3961"/>
        <v>104</v>
      </c>
      <c r="B3938" s="148">
        <f t="shared" si="3963"/>
        <v>18</v>
      </c>
      <c r="D3938" s="149" t="str">
        <f>+VLOOKUP($A3938,mUNICIPIOS!$B$4:$F$343,2,0)</f>
        <v>Sololá</v>
      </c>
      <c r="E3938" s="149">
        <f>+VLOOKUP($A3938,mUNICIPIOS!$B$4:$F$343,3,0)</f>
        <v>719</v>
      </c>
      <c r="F3938" s="149" t="str">
        <f>+VLOOKUP($A3938,mUNICIPIOS!$B$4:$F$343,4,0)</f>
        <v>Santiago Atitlán</v>
      </c>
      <c r="G3938" s="139" t="str">
        <f t="shared" ref="G3938:K3938" si="4016">+G3900</f>
        <v>04</v>
      </c>
      <c r="H3938" t="str">
        <f t="shared" si="4016"/>
        <v>IGA</v>
      </c>
      <c r="I3938" t="str">
        <f t="shared" si="4016"/>
        <v>Índice de Gestión Administrativa</v>
      </c>
      <c r="J3938" t="str">
        <f t="shared" si="4016"/>
        <v>04-01</v>
      </c>
      <c r="K3938" t="str">
        <f t="shared" si="4016"/>
        <v>Existencia de elementos de atención municipal orientada al vecino</v>
      </c>
      <c r="L3938" s="150">
        <f>+VLOOKUP($E3938,IGA_2018!$B$8:$N$347,3,0)</f>
        <v>0.25</v>
      </c>
      <c r="M3938" s="142" t="str">
        <f>+VLOOKUP($E3938,IGA_2018!$B$8:$N$347,4,0)</f>
        <v>Medio bajo</v>
      </c>
    </row>
    <row r="3939" spans="1:13" x14ac:dyDescent="0.3">
      <c r="A3939" s="139">
        <f t="shared" si="3961"/>
        <v>104</v>
      </c>
      <c r="B3939" s="148">
        <f t="shared" si="3963"/>
        <v>19</v>
      </c>
      <c r="D3939" s="149" t="str">
        <f>+VLOOKUP($A3939,mUNICIPIOS!$B$4:$F$343,2,0)</f>
        <v>Sololá</v>
      </c>
      <c r="E3939" s="149">
        <f>+VLOOKUP($A3939,mUNICIPIOS!$B$4:$F$343,3,0)</f>
        <v>719</v>
      </c>
      <c r="F3939" s="149" t="str">
        <f>+VLOOKUP($A3939,mUNICIPIOS!$B$4:$F$343,4,0)</f>
        <v>Santiago Atitlán</v>
      </c>
      <c r="G3939" s="139" t="str">
        <f t="shared" ref="G3939:K3939" si="4017">+G3901</f>
        <v>04</v>
      </c>
      <c r="H3939" t="str">
        <f t="shared" si="4017"/>
        <v>IGA</v>
      </c>
      <c r="I3939" t="str">
        <f t="shared" si="4017"/>
        <v>Índice de Gestión Administrativa</v>
      </c>
      <c r="J3939" t="str">
        <f t="shared" si="4017"/>
        <v>04-02</v>
      </c>
      <c r="K3939" t="str">
        <f t="shared" si="4017"/>
        <v>Gestión del recurso humano.</v>
      </c>
      <c r="L3939" s="150">
        <f>+VLOOKUP($E3939,IGA_2018!$B$8:$N$347,6,0)</f>
        <v>0.38114859644604698</v>
      </c>
      <c r="M3939" s="142" t="str">
        <f>+VLOOKUP($E3939,IGA_2018!$B$8:$N$347,7,0)</f>
        <v>Medio bajo</v>
      </c>
    </row>
    <row r="3940" spans="1:13" x14ac:dyDescent="0.3">
      <c r="A3940" s="139">
        <f t="shared" si="3961"/>
        <v>104</v>
      </c>
      <c r="B3940" s="148">
        <f t="shared" si="3963"/>
        <v>20</v>
      </c>
      <c r="D3940" s="149" t="str">
        <f>+VLOOKUP($A3940,mUNICIPIOS!$B$4:$F$343,2,0)</f>
        <v>Sololá</v>
      </c>
      <c r="E3940" s="149">
        <f>+VLOOKUP($A3940,mUNICIPIOS!$B$4:$F$343,3,0)</f>
        <v>719</v>
      </c>
      <c r="F3940" s="149" t="str">
        <f>+VLOOKUP($A3940,mUNICIPIOS!$B$4:$F$343,4,0)</f>
        <v>Santiago Atitlán</v>
      </c>
      <c r="G3940" s="139" t="str">
        <f t="shared" ref="G3940:K3940" si="4018">+G3902</f>
        <v>04</v>
      </c>
      <c r="H3940" t="str">
        <f t="shared" si="4018"/>
        <v>IGA</v>
      </c>
      <c r="I3940" t="str">
        <f t="shared" si="4018"/>
        <v>Índice de Gestión Administrativa</v>
      </c>
      <c r="J3940" t="str">
        <f t="shared" si="4018"/>
        <v>04-03</v>
      </c>
      <c r="K3940" t="str">
        <f t="shared" si="4018"/>
        <v>Existencia de oficinas municipales con instrumentos de gestión.</v>
      </c>
      <c r="L3940" s="150">
        <f>+VLOOKUP($E3940,IGA_2018!$B$8:$N$347,9,0)</f>
        <v>5.3571428571428568E-2</v>
      </c>
      <c r="M3940" s="142" t="str">
        <f>+VLOOKUP($E3940,IGA_2018!$B$8:$N$347,10,0)</f>
        <v>Bajo</v>
      </c>
    </row>
    <row r="3941" spans="1:13" x14ac:dyDescent="0.3">
      <c r="A3941" s="139">
        <f t="shared" si="3961"/>
        <v>104</v>
      </c>
      <c r="B3941" s="148">
        <f t="shared" si="3963"/>
        <v>21</v>
      </c>
      <c r="D3941" s="149" t="str">
        <f>+VLOOKUP($A3941,mUNICIPIOS!$B$4:$F$343,2,0)</f>
        <v>Sololá</v>
      </c>
      <c r="E3941" s="149">
        <f>+VLOOKUP($A3941,mUNICIPIOS!$B$4:$F$343,3,0)</f>
        <v>719</v>
      </c>
      <c r="F3941" s="149" t="str">
        <f>+VLOOKUP($A3941,mUNICIPIOS!$B$4:$F$343,4,0)</f>
        <v>Santiago Atitlán</v>
      </c>
      <c r="G3941" s="139" t="str">
        <f t="shared" ref="G3941:K3941" si="4019">+G3903</f>
        <v>04</v>
      </c>
      <c r="H3941" t="str">
        <f t="shared" si="4019"/>
        <v>IGA</v>
      </c>
      <c r="I3941" t="str">
        <f t="shared" si="4019"/>
        <v>Índice de Gestión Administrativa</v>
      </c>
      <c r="J3941" t="str">
        <f t="shared" si="4019"/>
        <v>INDICE</v>
      </c>
      <c r="K3941">
        <f t="shared" si="4019"/>
        <v>0</v>
      </c>
      <c r="L3941" s="150">
        <f>+VLOOKUP($E3941,IGA_2018!$B$8:$N$347,12,0)</f>
        <v>0.22715200875611641</v>
      </c>
      <c r="M3941" s="142" t="str">
        <f>+VLOOKUP($E3941,IGA_2018!$B$8:$N$347,13,0)</f>
        <v>Medio bajo</v>
      </c>
    </row>
    <row r="3942" spans="1:13" x14ac:dyDescent="0.3">
      <c r="A3942" s="139">
        <f t="shared" si="3961"/>
        <v>104</v>
      </c>
      <c r="B3942" s="148">
        <f t="shared" si="3963"/>
        <v>22</v>
      </c>
      <c r="D3942" s="149" t="str">
        <f>+VLOOKUP($A3942,mUNICIPIOS!$B$4:$F$343,2,0)</f>
        <v>Sololá</v>
      </c>
      <c r="E3942" s="149">
        <f>+VLOOKUP($A3942,mUNICIPIOS!$B$4:$F$343,3,0)</f>
        <v>719</v>
      </c>
      <c r="F3942" s="149" t="str">
        <f>+VLOOKUP($A3942,mUNICIPIOS!$B$4:$F$343,4,0)</f>
        <v>Santiago Atitlán</v>
      </c>
      <c r="G3942" s="139" t="str">
        <f t="shared" ref="G3942:K3942" si="4020">+G3904</f>
        <v>05</v>
      </c>
      <c r="H3942" t="str">
        <f t="shared" si="4020"/>
        <v>IGF</v>
      </c>
      <c r="I3942" t="str">
        <f t="shared" si="4020"/>
        <v>Índice de Gestión Financiera</v>
      </c>
      <c r="J3942" t="str">
        <f t="shared" si="4020"/>
        <v>05-01</v>
      </c>
      <c r="K3942" t="str">
        <f t="shared" si="4020"/>
        <v>Autonomía financiera municipal</v>
      </c>
      <c r="L3942" s="150">
        <f>+VLOOKUP($E3942,IGF_2018!$B$8:$Z$347,3,0)</f>
        <v>0.18391052347336173</v>
      </c>
      <c r="M3942" s="142" t="str">
        <f>+VLOOKUP($E3942,IGF_2018!$B$8:$Z$347,4,0)</f>
        <v>Bajo</v>
      </c>
    </row>
    <row r="3943" spans="1:13" x14ac:dyDescent="0.3">
      <c r="A3943" s="139">
        <f t="shared" si="3961"/>
        <v>104</v>
      </c>
      <c r="B3943" s="148">
        <f t="shared" si="3963"/>
        <v>23</v>
      </c>
      <c r="D3943" s="149" t="str">
        <f>+VLOOKUP($A3943,mUNICIPIOS!$B$4:$F$343,2,0)</f>
        <v>Sololá</v>
      </c>
      <c r="E3943" s="149">
        <f>+VLOOKUP($A3943,mUNICIPIOS!$B$4:$F$343,3,0)</f>
        <v>719</v>
      </c>
      <c r="F3943" s="149" t="str">
        <f>+VLOOKUP($A3943,mUNICIPIOS!$B$4:$F$343,4,0)</f>
        <v>Santiago Atitlán</v>
      </c>
      <c r="G3943" s="139" t="str">
        <f t="shared" ref="G3943:K3943" si="4021">+G3905</f>
        <v>05</v>
      </c>
      <c r="H3943" t="str">
        <f t="shared" si="4021"/>
        <v>IGF</v>
      </c>
      <c r="I3943" t="str">
        <f t="shared" si="4021"/>
        <v>Índice de Gestión Financiera</v>
      </c>
      <c r="J3943" t="str">
        <f t="shared" si="4021"/>
        <v>05-02</v>
      </c>
      <c r="K3943" t="str">
        <f t="shared" si="4021"/>
        <v xml:space="preserve">Ingresos propios por habitante -sin regalías- </v>
      </c>
      <c r="L3943" s="150">
        <f>+VLOOKUP($E3943,IGF_2018!$B$8:$Z$347,6,0)</f>
        <v>6.3927877310798062E-2</v>
      </c>
      <c r="M3943" s="142" t="str">
        <f>+VLOOKUP($E3943,IGF_2018!$B$8:$Z$347,7,0)</f>
        <v>Bajo</v>
      </c>
    </row>
    <row r="3944" spans="1:13" x14ac:dyDescent="0.3">
      <c r="A3944" s="139">
        <f t="shared" si="3961"/>
        <v>104</v>
      </c>
      <c r="B3944" s="148">
        <f t="shared" si="3963"/>
        <v>24</v>
      </c>
      <c r="D3944" s="149" t="str">
        <f>+VLOOKUP($A3944,mUNICIPIOS!$B$4:$F$343,2,0)</f>
        <v>Sololá</v>
      </c>
      <c r="E3944" s="149">
        <f>+VLOOKUP($A3944,mUNICIPIOS!$B$4:$F$343,3,0)</f>
        <v>719</v>
      </c>
      <c r="F3944" s="149" t="str">
        <f>+VLOOKUP($A3944,mUNICIPIOS!$B$4:$F$343,4,0)</f>
        <v>Santiago Atitlán</v>
      </c>
      <c r="G3944" s="139" t="str">
        <f t="shared" ref="G3944:K3944" si="4022">+G3906</f>
        <v>05</v>
      </c>
      <c r="H3944" t="str">
        <f t="shared" si="4022"/>
        <v>IGF</v>
      </c>
      <c r="I3944" t="str">
        <f t="shared" si="4022"/>
        <v>Índice de Gestión Financiera</v>
      </c>
      <c r="J3944" t="str">
        <f t="shared" si="4022"/>
        <v>05-03</v>
      </c>
      <c r="K3944" t="str">
        <f t="shared" si="4022"/>
        <v>Ingresos del IUSI en relación a los ingresos propios -sin regalías-</v>
      </c>
      <c r="L3944" s="150">
        <f>+VLOOKUP($E3944,IGF_2018!$B$8:$Z$347,9,0)</f>
        <v>4.9907201943486135E-2</v>
      </c>
      <c r="M3944" s="142" t="str">
        <f>+VLOOKUP($E3944,IGF_2018!$B$8:$Z$347,10,0)</f>
        <v>Bajo</v>
      </c>
    </row>
    <row r="3945" spans="1:13" x14ac:dyDescent="0.3">
      <c r="A3945" s="139">
        <f t="shared" si="3961"/>
        <v>104</v>
      </c>
      <c r="B3945" s="148">
        <f t="shared" si="3963"/>
        <v>25</v>
      </c>
      <c r="D3945" s="149" t="str">
        <f>+VLOOKUP($A3945,mUNICIPIOS!$B$4:$F$343,2,0)</f>
        <v>Sololá</v>
      </c>
      <c r="E3945" s="149">
        <f>+VLOOKUP($A3945,mUNICIPIOS!$B$4:$F$343,3,0)</f>
        <v>719</v>
      </c>
      <c r="F3945" s="149" t="str">
        <f>+VLOOKUP($A3945,mUNICIPIOS!$B$4:$F$343,4,0)</f>
        <v>Santiago Atitlán</v>
      </c>
      <c r="G3945" s="139" t="str">
        <f t="shared" ref="G3945:K3945" si="4023">+G3907</f>
        <v>05</v>
      </c>
      <c r="H3945" t="str">
        <f t="shared" si="4023"/>
        <v>IGF</v>
      </c>
      <c r="I3945" t="str">
        <f t="shared" si="4023"/>
        <v>Índice de Gestión Financiera</v>
      </c>
      <c r="J3945" t="str">
        <f t="shared" si="4023"/>
        <v>05-04</v>
      </c>
      <c r="K3945" t="str">
        <f t="shared" si="4023"/>
        <v>Inversión anual en capital fijo por habitante</v>
      </c>
      <c r="L3945" s="150">
        <f>+VLOOKUP($E3945,IGF_2018!$B$8:$Z$347,12,0)</f>
        <v>2.9102165922825256E-2</v>
      </c>
      <c r="M3945" s="142" t="str">
        <f>+VLOOKUP($E3945,IGF_2018!$B$8:$Z$347,13,0)</f>
        <v>Bajo</v>
      </c>
    </row>
    <row r="3946" spans="1:13" x14ac:dyDescent="0.3">
      <c r="A3946" s="139">
        <f t="shared" si="3961"/>
        <v>104</v>
      </c>
      <c r="B3946" s="148">
        <f t="shared" si="3963"/>
        <v>26</v>
      </c>
      <c r="D3946" s="149" t="str">
        <f>+VLOOKUP($A3946,mUNICIPIOS!$B$4:$F$343,2,0)</f>
        <v>Sololá</v>
      </c>
      <c r="E3946" s="149">
        <f>+VLOOKUP($A3946,mUNICIPIOS!$B$4:$F$343,3,0)</f>
        <v>719</v>
      </c>
      <c r="F3946" s="149" t="str">
        <f>+VLOOKUP($A3946,mUNICIPIOS!$B$4:$F$343,4,0)</f>
        <v>Santiago Atitlán</v>
      </c>
      <c r="G3946" s="139" t="str">
        <f t="shared" ref="G3946:K3946" si="4024">+G3908</f>
        <v>05</v>
      </c>
      <c r="H3946" t="str">
        <f t="shared" si="4024"/>
        <v>IGF</v>
      </c>
      <c r="I3946" t="str">
        <f t="shared" si="4024"/>
        <v>Índice de Gestión Financiera</v>
      </c>
      <c r="J3946" t="str">
        <f t="shared" si="4024"/>
        <v>05-05</v>
      </c>
      <c r="K3946" t="str">
        <f t="shared" si="4024"/>
        <v>Inversión anual en capital fijo con recursos percibidos por ingresos propios</v>
      </c>
      <c r="L3946" s="150">
        <f>+VLOOKUP($E3946,IGF_2018!$B$8:$Z$347,15,0)</f>
        <v>4.9196900452224156E-2</v>
      </c>
      <c r="M3946" s="142" t="str">
        <f>+VLOOKUP($E3946,IGF_2018!$B$8:$Z$347,16,0)</f>
        <v>Bajo</v>
      </c>
    </row>
    <row r="3947" spans="1:13" x14ac:dyDescent="0.3">
      <c r="A3947" s="139">
        <f t="shared" si="3961"/>
        <v>104</v>
      </c>
      <c r="B3947" s="148">
        <f t="shared" si="3963"/>
        <v>27</v>
      </c>
      <c r="D3947" s="149" t="str">
        <f>+VLOOKUP($A3947,mUNICIPIOS!$B$4:$F$343,2,0)</f>
        <v>Sololá</v>
      </c>
      <c r="E3947" s="149">
        <f>+VLOOKUP($A3947,mUNICIPIOS!$B$4:$F$343,3,0)</f>
        <v>719</v>
      </c>
      <c r="F3947" s="149" t="str">
        <f>+VLOOKUP($A3947,mUNICIPIOS!$B$4:$F$343,4,0)</f>
        <v>Santiago Atitlán</v>
      </c>
      <c r="G3947" s="139" t="str">
        <f t="shared" ref="G3947:K3947" si="4025">+G3909</f>
        <v>05</v>
      </c>
      <c r="H3947" t="str">
        <f t="shared" si="4025"/>
        <v>IGF</v>
      </c>
      <c r="I3947" t="str">
        <f t="shared" si="4025"/>
        <v>Índice de Gestión Financiera</v>
      </c>
      <c r="J3947" t="str">
        <f t="shared" si="4025"/>
        <v>05-06</v>
      </c>
      <c r="K3947" t="str">
        <f t="shared" si="4025"/>
        <v xml:space="preserve">Inversión anual en capital fijo con recursos percibidos por transferencias del Gobierno Central </v>
      </c>
      <c r="L3947" s="150">
        <f>+VLOOKUP($E3947,IGF_2018!$B$8:$Z$347,18,0)</f>
        <v>3.4765301646352248E-2</v>
      </c>
      <c r="M3947" s="142" t="str">
        <f>+VLOOKUP($E3947,IGF_2018!$B$8:$Z$347,19,0)</f>
        <v>Bajo</v>
      </c>
    </row>
    <row r="3948" spans="1:13" x14ac:dyDescent="0.3">
      <c r="A3948" s="139">
        <f t="shared" si="3961"/>
        <v>104</v>
      </c>
      <c r="B3948" s="148">
        <f t="shared" si="3963"/>
        <v>28</v>
      </c>
      <c r="D3948" s="149" t="str">
        <f>+VLOOKUP($A3948,mUNICIPIOS!$B$4:$F$343,2,0)</f>
        <v>Sololá</v>
      </c>
      <c r="E3948" s="149">
        <f>+VLOOKUP($A3948,mUNICIPIOS!$B$4:$F$343,3,0)</f>
        <v>719</v>
      </c>
      <c r="F3948" s="149" t="str">
        <f>+VLOOKUP($A3948,mUNICIPIOS!$B$4:$F$343,4,0)</f>
        <v>Santiago Atitlán</v>
      </c>
      <c r="G3948" s="139" t="str">
        <f t="shared" ref="G3948:K3948" si="4026">+G3910</f>
        <v>05</v>
      </c>
      <c r="H3948" t="str">
        <f t="shared" si="4026"/>
        <v>IGF</v>
      </c>
      <c r="I3948" t="str">
        <f t="shared" si="4026"/>
        <v>Índice de Gestión Financiera</v>
      </c>
      <c r="J3948" t="str">
        <f t="shared" si="4026"/>
        <v>05-07</v>
      </c>
      <c r="K3948" t="str">
        <f t="shared" si="4026"/>
        <v>Financiamiento por endeudamiento municipal</v>
      </c>
      <c r="L3948" s="150">
        <f>+VLOOKUP($E3948,IGF_2018!$B$8:$Z$347,21,0)</f>
        <v>1</v>
      </c>
      <c r="M3948" s="142" t="str">
        <f>+VLOOKUP($E3948,IGF_2018!$B$8:$Z$347,22,0)</f>
        <v>Alto</v>
      </c>
    </row>
    <row r="3949" spans="1:13" x14ac:dyDescent="0.3">
      <c r="A3949" s="139">
        <f t="shared" ref="A3949:A4012" si="4027">+IF(B3948=38,A3948+1,A3948)</f>
        <v>104</v>
      </c>
      <c r="B3949" s="148">
        <f t="shared" si="3963"/>
        <v>29</v>
      </c>
      <c r="D3949" s="149" t="str">
        <f>+VLOOKUP($A3949,mUNICIPIOS!$B$4:$F$343,2,0)</f>
        <v>Sololá</v>
      </c>
      <c r="E3949" s="149">
        <f>+VLOOKUP($A3949,mUNICIPIOS!$B$4:$F$343,3,0)</f>
        <v>719</v>
      </c>
      <c r="F3949" s="149" t="str">
        <f>+VLOOKUP($A3949,mUNICIPIOS!$B$4:$F$343,4,0)</f>
        <v>Santiago Atitlán</v>
      </c>
      <c r="G3949" s="139" t="str">
        <f t="shared" ref="G3949:K3949" si="4028">+G3911</f>
        <v>05</v>
      </c>
      <c r="H3949" t="str">
        <f t="shared" si="4028"/>
        <v>IGF</v>
      </c>
      <c r="I3949" t="str">
        <f t="shared" si="4028"/>
        <v>Índice de Gestión Financiera</v>
      </c>
      <c r="J3949" t="str">
        <f t="shared" si="4028"/>
        <v>INDICE</v>
      </c>
      <c r="K3949">
        <f t="shared" si="4028"/>
        <v>0</v>
      </c>
      <c r="L3949" s="150">
        <f>+VLOOKUP($E3949,IGF_2018!$B$8:$Z$347,24,0)</f>
        <v>0.26586483715332077</v>
      </c>
      <c r="M3949" s="142" t="str">
        <f>+VLOOKUP($E3949,IGF_2018!$B$8:$Z$347,25,0)</f>
        <v>Medio bajo</v>
      </c>
    </row>
    <row r="3950" spans="1:13" x14ac:dyDescent="0.3">
      <c r="A3950" s="139">
        <f t="shared" si="4027"/>
        <v>104</v>
      </c>
      <c r="B3950" s="148">
        <f t="shared" ref="B3950:B4013" si="4029">+B3912</f>
        <v>30</v>
      </c>
      <c r="D3950" s="149" t="str">
        <f>+VLOOKUP($A3950,mUNICIPIOS!$B$4:$F$343,2,0)</f>
        <v>Sololá</v>
      </c>
      <c r="E3950" s="149">
        <f>+VLOOKUP($A3950,mUNICIPIOS!$B$4:$F$343,3,0)</f>
        <v>719</v>
      </c>
      <c r="F3950" s="149" t="str">
        <f>+VLOOKUP($A3950,mUNICIPIOS!$B$4:$F$343,4,0)</f>
        <v>Santiago Atitlán</v>
      </c>
      <c r="G3950" s="139" t="str">
        <f t="shared" ref="G3950:K3950" si="4030">+G3912</f>
        <v>06</v>
      </c>
      <c r="H3950" t="str">
        <f t="shared" si="4030"/>
        <v>IGE</v>
      </c>
      <c r="I3950" t="str">
        <f t="shared" si="4030"/>
        <v>Índice de Gestión Estratégica</v>
      </c>
      <c r="J3950" t="str">
        <f t="shared" si="4030"/>
        <v>06-01</v>
      </c>
      <c r="K3950" t="str">
        <f t="shared" si="4030"/>
        <v>Ejecución del Plan Operativo Anual  (POA)</v>
      </c>
      <c r="L3950" s="150">
        <f>+VLOOKUP($E3950,IGE_2018!$B$8:$Z$347,3,0)</f>
        <v>0</v>
      </c>
      <c r="M3950" s="142" t="str">
        <f>+VLOOKUP($E3950,IGE_2018!$B$8:$Z$347,4,0)</f>
        <v>Bajo</v>
      </c>
    </row>
    <row r="3951" spans="1:13" x14ac:dyDescent="0.3">
      <c r="A3951" s="139">
        <f t="shared" si="4027"/>
        <v>104</v>
      </c>
      <c r="B3951" s="148">
        <f t="shared" si="4029"/>
        <v>31</v>
      </c>
      <c r="D3951" s="149" t="str">
        <f>+VLOOKUP($A3951,mUNICIPIOS!$B$4:$F$343,2,0)</f>
        <v>Sololá</v>
      </c>
      <c r="E3951" s="149">
        <f>+VLOOKUP($A3951,mUNICIPIOS!$B$4:$F$343,3,0)</f>
        <v>719</v>
      </c>
      <c r="F3951" s="149" t="str">
        <f>+VLOOKUP($A3951,mUNICIPIOS!$B$4:$F$343,4,0)</f>
        <v>Santiago Atitlán</v>
      </c>
      <c r="G3951" s="139" t="str">
        <f t="shared" ref="G3951:K3951" si="4031">+G3913</f>
        <v>06</v>
      </c>
      <c r="H3951" t="str">
        <f t="shared" si="4031"/>
        <v>IGE</v>
      </c>
      <c r="I3951" t="str">
        <f t="shared" si="4031"/>
        <v>Índice de Gestión Estratégica</v>
      </c>
      <c r="J3951" t="str">
        <f t="shared" si="4031"/>
        <v>06-02</v>
      </c>
      <c r="K3951" t="str">
        <f t="shared" si="4031"/>
        <v>Relación Plan de Desarrollo Municipal y Ordenamiento Territorial (PDM-OT) - Plan Estratégico Institucional (PEI) - Plan Operativo Multianual (POM) - Plan Operativo Anual (POA)</v>
      </c>
      <c r="L3951" s="150">
        <f>+VLOOKUP($E3951,IGE_2018!$B$8:$Z$347,6,0)</f>
        <v>0.1</v>
      </c>
      <c r="M3951" s="142" t="str">
        <f>+VLOOKUP($E3951,IGE_2018!$B$8:$Z$347,7,0)</f>
        <v>Bajo</v>
      </c>
    </row>
    <row r="3952" spans="1:13" x14ac:dyDescent="0.3">
      <c r="A3952" s="139">
        <f t="shared" si="4027"/>
        <v>104</v>
      </c>
      <c r="B3952" s="148">
        <f t="shared" si="4029"/>
        <v>32</v>
      </c>
      <c r="D3952" s="149" t="str">
        <f>+VLOOKUP($A3952,mUNICIPIOS!$B$4:$F$343,2,0)</f>
        <v>Sololá</v>
      </c>
      <c r="E3952" s="149">
        <f>+VLOOKUP($A3952,mUNICIPIOS!$B$4:$F$343,3,0)</f>
        <v>719</v>
      </c>
      <c r="F3952" s="149" t="str">
        <f>+VLOOKUP($A3952,mUNICIPIOS!$B$4:$F$343,4,0)</f>
        <v>Santiago Atitlán</v>
      </c>
      <c r="G3952" s="139" t="str">
        <f t="shared" ref="G3952:K3952" si="4032">+G3914</f>
        <v>06</v>
      </c>
      <c r="H3952" t="str">
        <f t="shared" si="4032"/>
        <v>IGE</v>
      </c>
      <c r="I3952" t="str">
        <f t="shared" si="4032"/>
        <v>Índice de Gestión Estratégica</v>
      </c>
      <c r="J3952" t="str">
        <f t="shared" si="4032"/>
        <v>06-03</v>
      </c>
      <c r="K3952" t="str">
        <f t="shared" si="4032"/>
        <v>Presupuesto de egresos relacionado a competencias municipales que responden a prioridades nacionales de desarrollo.</v>
      </c>
      <c r="L3952" s="150">
        <f>+VLOOKUP($E3952,IGE_2018!$B$8:$Z$347,9,0)</f>
        <v>0.58596466279995962</v>
      </c>
      <c r="M3952" s="142" t="str">
        <f>+VLOOKUP($E3952,IGE_2018!$B$8:$Z$347,10,0)</f>
        <v>Medio</v>
      </c>
    </row>
    <row r="3953" spans="1:13" x14ac:dyDescent="0.3">
      <c r="A3953" s="139">
        <f t="shared" si="4027"/>
        <v>104</v>
      </c>
      <c r="B3953" s="148">
        <f t="shared" si="4029"/>
        <v>33</v>
      </c>
      <c r="D3953" s="149" t="str">
        <f>+VLOOKUP($A3953,mUNICIPIOS!$B$4:$F$343,2,0)</f>
        <v>Sololá</v>
      </c>
      <c r="E3953" s="149">
        <f>+VLOOKUP($A3953,mUNICIPIOS!$B$4:$F$343,3,0)</f>
        <v>719</v>
      </c>
      <c r="F3953" s="149" t="str">
        <f>+VLOOKUP($A3953,mUNICIPIOS!$B$4:$F$343,4,0)</f>
        <v>Santiago Atitlán</v>
      </c>
      <c r="G3953" s="139" t="str">
        <f t="shared" ref="G3953:K3953" si="4033">+G3915</f>
        <v>06</v>
      </c>
      <c r="H3953" t="str">
        <f t="shared" si="4033"/>
        <v>IGE</v>
      </c>
      <c r="I3953" t="str">
        <f t="shared" si="4033"/>
        <v>Índice de Gestión Estratégica</v>
      </c>
      <c r="J3953" t="str">
        <f t="shared" si="4033"/>
        <v>06-04</v>
      </c>
      <c r="K3953" t="str">
        <f t="shared" si="4033"/>
        <v>Institucionalización de la gestión ordenada del territorio</v>
      </c>
      <c r="L3953" s="150">
        <f>+VLOOKUP($E3953,IGE_2018!$B$8:$Z$347,12,0)</f>
        <v>0</v>
      </c>
      <c r="M3953" s="142" t="str">
        <f>+VLOOKUP($E3953,IGE_2018!$B$8:$Z$347,13,0)</f>
        <v>Bajo</v>
      </c>
    </row>
    <row r="3954" spans="1:13" x14ac:dyDescent="0.3">
      <c r="A3954" s="139">
        <f t="shared" si="4027"/>
        <v>104</v>
      </c>
      <c r="B3954" s="148">
        <f t="shared" si="4029"/>
        <v>34</v>
      </c>
      <c r="D3954" s="149" t="str">
        <f>+VLOOKUP($A3954,mUNICIPIOS!$B$4:$F$343,2,0)</f>
        <v>Sololá</v>
      </c>
      <c r="E3954" s="149">
        <f>+VLOOKUP($A3954,mUNICIPIOS!$B$4:$F$343,3,0)</f>
        <v>719</v>
      </c>
      <c r="F3954" s="149" t="str">
        <f>+VLOOKUP($A3954,mUNICIPIOS!$B$4:$F$343,4,0)</f>
        <v>Santiago Atitlán</v>
      </c>
      <c r="G3954" s="139" t="str">
        <f t="shared" ref="G3954:K3954" si="4034">+G3916</f>
        <v>06</v>
      </c>
      <c r="H3954" t="str">
        <f t="shared" si="4034"/>
        <v>IGE</v>
      </c>
      <c r="I3954" t="str">
        <f t="shared" si="4034"/>
        <v>Índice de Gestión Estratégica</v>
      </c>
      <c r="J3954" t="str">
        <f t="shared" si="4034"/>
        <v>06-05</v>
      </c>
      <c r="K3954" t="str">
        <f t="shared" si="4034"/>
        <v>Acciones para la gestión ordenada del territorio</v>
      </c>
      <c r="L3954" s="150">
        <f>+VLOOKUP($E3954,IGE_2018!$B$8:$Z$347,15,0)</f>
        <v>2.0000000000000007E-2</v>
      </c>
      <c r="M3954" s="142" t="str">
        <f>+VLOOKUP($E3954,IGE_2018!$B$8:$Z$347,16,0)</f>
        <v>Bajo</v>
      </c>
    </row>
    <row r="3955" spans="1:13" x14ac:dyDescent="0.3">
      <c r="A3955" s="139">
        <f t="shared" si="4027"/>
        <v>104</v>
      </c>
      <c r="B3955" s="148">
        <f t="shared" si="4029"/>
        <v>35</v>
      </c>
      <c r="D3955" s="149" t="str">
        <f>+VLOOKUP($A3955,mUNICIPIOS!$B$4:$F$343,2,0)</f>
        <v>Sololá</v>
      </c>
      <c r="E3955" s="149">
        <f>+VLOOKUP($A3955,mUNICIPIOS!$B$4:$F$343,3,0)</f>
        <v>719</v>
      </c>
      <c r="F3955" s="149" t="str">
        <f>+VLOOKUP($A3955,mUNICIPIOS!$B$4:$F$343,4,0)</f>
        <v>Santiago Atitlán</v>
      </c>
      <c r="G3955" s="139" t="str">
        <f t="shared" ref="G3955:K3955" si="4035">+G3917</f>
        <v>06</v>
      </c>
      <c r="H3955" t="str">
        <f t="shared" si="4035"/>
        <v>IGE</v>
      </c>
      <c r="I3955" t="str">
        <f t="shared" si="4035"/>
        <v>Índice de Gestión Estratégica</v>
      </c>
      <c r="J3955" t="str">
        <f t="shared" si="4035"/>
        <v>06-06</v>
      </c>
      <c r="K3955" t="str">
        <f t="shared" si="4035"/>
        <v>Gestión de riesgo en la formulación de proyectos derivados de la planificación operativa anual</v>
      </c>
      <c r="L3955" s="150">
        <f>+VLOOKUP($E3955,IGE_2018!$B$8:$Z$347,18,0)</f>
        <v>0.1</v>
      </c>
      <c r="M3955" s="142" t="str">
        <f>+VLOOKUP($E3955,IGE_2018!$B$8:$Z$347,19,0)</f>
        <v>Bajo</v>
      </c>
    </row>
    <row r="3956" spans="1:13" x14ac:dyDescent="0.3">
      <c r="A3956" s="139">
        <f t="shared" si="4027"/>
        <v>104</v>
      </c>
      <c r="B3956" s="148">
        <f t="shared" si="4029"/>
        <v>36</v>
      </c>
      <c r="D3956" s="149" t="str">
        <f>+VLOOKUP($A3956,mUNICIPIOS!$B$4:$F$343,2,0)</f>
        <v>Sololá</v>
      </c>
      <c r="E3956" s="149">
        <f>+VLOOKUP($A3956,mUNICIPIOS!$B$4:$F$343,3,0)</f>
        <v>719</v>
      </c>
      <c r="F3956" s="149" t="str">
        <f>+VLOOKUP($A3956,mUNICIPIOS!$B$4:$F$343,4,0)</f>
        <v>Santiago Atitlán</v>
      </c>
      <c r="G3956" s="139" t="str">
        <f t="shared" ref="G3956:K3956" si="4036">+G3918</f>
        <v>06</v>
      </c>
      <c r="H3956" t="str">
        <f t="shared" si="4036"/>
        <v>IGE</v>
      </c>
      <c r="I3956" t="str">
        <f t="shared" si="4036"/>
        <v>Índice de Gestión Estratégica</v>
      </c>
      <c r="J3956" t="str">
        <f t="shared" si="4036"/>
        <v>06-07</v>
      </c>
      <c r="K3956" t="str">
        <f t="shared" si="4036"/>
        <v>Ingresos por servicios ambientales en relación a los ingresos propios sin regalías</v>
      </c>
      <c r="L3956" s="150">
        <f>+VLOOKUP($E3956,IGE_2018!$B$8:$Z$347,21,0)</f>
        <v>2.0688212514394455E-4</v>
      </c>
      <c r="M3956" s="142" t="str">
        <f>+VLOOKUP($E3956,IGE_2018!$B$8:$Z$347,22,0)</f>
        <v>Bajo</v>
      </c>
    </row>
    <row r="3957" spans="1:13" x14ac:dyDescent="0.3">
      <c r="A3957" s="139">
        <f t="shared" si="4027"/>
        <v>104</v>
      </c>
      <c r="B3957" s="148">
        <f t="shared" si="4029"/>
        <v>37</v>
      </c>
      <c r="D3957" s="149" t="str">
        <f>+VLOOKUP($A3957,mUNICIPIOS!$B$4:$F$343,2,0)</f>
        <v>Sololá</v>
      </c>
      <c r="E3957" s="149">
        <f>+VLOOKUP($A3957,mUNICIPIOS!$B$4:$F$343,3,0)</f>
        <v>719</v>
      </c>
      <c r="F3957" s="149" t="str">
        <f>+VLOOKUP($A3957,mUNICIPIOS!$B$4:$F$343,4,0)</f>
        <v>Santiago Atitlán</v>
      </c>
      <c r="G3957" s="139" t="str">
        <f t="shared" ref="G3957:K3957" si="4037">+G3919</f>
        <v>06</v>
      </c>
      <c r="H3957" t="str">
        <f t="shared" si="4037"/>
        <v>IGE</v>
      </c>
      <c r="I3957" t="str">
        <f t="shared" si="4037"/>
        <v>Índice de Gestión Estratégica</v>
      </c>
      <c r="J3957" t="str">
        <f t="shared" si="4037"/>
        <v>INDICE</v>
      </c>
      <c r="K3957">
        <f t="shared" si="4037"/>
        <v>0</v>
      </c>
      <c r="L3957" s="150">
        <f>+VLOOKUP($E3957,IGE_2018!$B$8:$Z$347,24,0)</f>
        <v>0.17451185391250429</v>
      </c>
      <c r="M3957" s="142" t="str">
        <f>+VLOOKUP($E3957,IGE_2018!$B$8:$Z$347,25,0)</f>
        <v>Bajo</v>
      </c>
    </row>
    <row r="3958" spans="1:13" x14ac:dyDescent="0.3">
      <c r="A3958" s="139">
        <f t="shared" si="4027"/>
        <v>104</v>
      </c>
      <c r="B3958" s="148">
        <f t="shared" si="4029"/>
        <v>38</v>
      </c>
      <c r="D3958" s="149" t="str">
        <f>+VLOOKUP($A3958,mUNICIPIOS!$B$4:$F$343,2,0)</f>
        <v>Sololá</v>
      </c>
      <c r="E3958" s="149">
        <f>+VLOOKUP($A3958,mUNICIPIOS!$B$4:$F$343,3,0)</f>
        <v>719</v>
      </c>
      <c r="F3958" s="149" t="str">
        <f>+VLOOKUP($A3958,mUNICIPIOS!$B$4:$F$343,4,0)</f>
        <v>Santiago Atitlán</v>
      </c>
      <c r="G3958" s="139" t="str">
        <f t="shared" ref="G3958:K3958" si="4038">+G3920</f>
        <v>RANKING</v>
      </c>
      <c r="H3958" t="str">
        <f t="shared" si="4038"/>
        <v>RGM</v>
      </c>
      <c r="I3958" t="str">
        <f t="shared" si="4038"/>
        <v>Ranking de la Gestión Municipal 2018</v>
      </c>
      <c r="J3958" t="str">
        <f t="shared" si="4038"/>
        <v>RANKING</v>
      </c>
      <c r="K3958">
        <f t="shared" si="4038"/>
        <v>0</v>
      </c>
      <c r="L3958" s="151">
        <f>+VLOOKUP($E3958,Resultados_generales!$C$8:$AE$347,27,0)</f>
        <v>0.33966582018445696</v>
      </c>
      <c r="M3958" t="str">
        <f>+VLOOKUP($E3958,Resultados_generales!$C$8:$AE$347,28,0)</f>
        <v>Medio bajo</v>
      </c>
    </row>
    <row r="3959" spans="1:13" x14ac:dyDescent="0.3">
      <c r="A3959" s="139">
        <f t="shared" si="4027"/>
        <v>105</v>
      </c>
      <c r="B3959" s="148">
        <f t="shared" si="4029"/>
        <v>1</v>
      </c>
      <c r="D3959" s="149" t="str">
        <f>+VLOOKUP($A3959,mUNICIPIOS!$B$4:$F$343,2,0)</f>
        <v>Totonicapán</v>
      </c>
      <c r="E3959" s="149">
        <f>+VLOOKUP($A3959,mUNICIPIOS!$B$4:$F$343,3,0)</f>
        <v>801</v>
      </c>
      <c r="F3959" s="149" t="str">
        <f>+VLOOKUP($A3959,mUNICIPIOS!$B$4:$F$343,4,0)</f>
        <v>Totonicapán</v>
      </c>
      <c r="G3959" s="139" t="str">
        <f t="shared" ref="G3959:K3959" si="4039">+G3921</f>
        <v>01</v>
      </c>
      <c r="H3959" t="str">
        <f t="shared" si="4039"/>
        <v>IPC</v>
      </c>
      <c r="I3959" t="str">
        <f t="shared" si="4039"/>
        <v>Índice de Participación Ciudadana</v>
      </c>
      <c r="J3959" t="str">
        <f t="shared" si="4039"/>
        <v>01-01</v>
      </c>
      <c r="K3959" t="str">
        <f t="shared" si="4039"/>
        <v>Número de reuniones del COMUDE en el año de la medición.</v>
      </c>
      <c r="L3959" s="150">
        <f>+VLOOKUP($E3959,IPC_2018!$B$8:$T$347,3,0)</f>
        <v>1</v>
      </c>
      <c r="M3959" s="142" t="str">
        <f>+VLOOKUP($E3959,IPC_2018!$B$8:$T$347,4,0)</f>
        <v>Alto</v>
      </c>
    </row>
    <row r="3960" spans="1:13" x14ac:dyDescent="0.3">
      <c r="A3960" s="139">
        <f t="shared" si="4027"/>
        <v>105</v>
      </c>
      <c r="B3960" s="148">
        <f t="shared" si="4029"/>
        <v>2</v>
      </c>
      <c r="D3960" s="149" t="str">
        <f>+VLOOKUP($A3960,mUNICIPIOS!$B$4:$F$343,2,0)</f>
        <v>Totonicapán</v>
      </c>
      <c r="E3960" s="149">
        <f>+VLOOKUP($A3960,mUNICIPIOS!$B$4:$F$343,3,0)</f>
        <v>801</v>
      </c>
      <c r="F3960" s="149" t="str">
        <f>+VLOOKUP($A3960,mUNICIPIOS!$B$4:$F$343,4,0)</f>
        <v>Totonicapán</v>
      </c>
      <c r="G3960" s="139" t="str">
        <f t="shared" ref="G3960:K3960" si="4040">+G3922</f>
        <v>01</v>
      </c>
      <c r="H3960" t="str">
        <f t="shared" si="4040"/>
        <v>IPC</v>
      </c>
      <c r="I3960" t="str">
        <f t="shared" si="4040"/>
        <v>Índice de Participación Ciudadana</v>
      </c>
      <c r="J3960" t="str">
        <f t="shared" si="4040"/>
        <v>01-02</v>
      </c>
      <c r="K3960" t="str">
        <f t="shared" si="4040"/>
        <v>Participación de Alcaldes, Concejales y Síndicos determinados o designados en el COMUDE</v>
      </c>
      <c r="L3960" s="150">
        <f>+VLOOKUP($E3960,IPC_2018!$B$8:$T$347,6,0)</f>
        <v>0.81944444444444442</v>
      </c>
      <c r="M3960" s="142" t="str">
        <f>+VLOOKUP($E3960,IPC_2018!$B$8:$T$347,7,0)</f>
        <v>Alto</v>
      </c>
    </row>
    <row r="3961" spans="1:13" x14ac:dyDescent="0.3">
      <c r="A3961" s="139">
        <f t="shared" si="4027"/>
        <v>105</v>
      </c>
      <c r="B3961" s="148">
        <f t="shared" si="4029"/>
        <v>3</v>
      </c>
      <c r="D3961" s="149" t="str">
        <f>+VLOOKUP($A3961,mUNICIPIOS!$B$4:$F$343,2,0)</f>
        <v>Totonicapán</v>
      </c>
      <c r="E3961" s="149">
        <f>+VLOOKUP($A3961,mUNICIPIOS!$B$4:$F$343,3,0)</f>
        <v>801</v>
      </c>
      <c r="F3961" s="149" t="str">
        <f>+VLOOKUP($A3961,mUNICIPIOS!$B$4:$F$343,4,0)</f>
        <v>Totonicapán</v>
      </c>
      <c r="G3961" s="139" t="str">
        <f t="shared" ref="G3961:K3961" si="4041">+G3923</f>
        <v>01</v>
      </c>
      <c r="H3961" t="str">
        <f t="shared" si="4041"/>
        <v>IPC</v>
      </c>
      <c r="I3961" t="str">
        <f t="shared" si="4041"/>
        <v>Índice de Participación Ciudadana</v>
      </c>
      <c r="J3961" t="str">
        <f t="shared" si="4041"/>
        <v>01-03</v>
      </c>
      <c r="K3961" t="str">
        <f t="shared" si="4041"/>
        <v>Participación  de organizaciones de jóvenes, mujeres, pueblos mayas, xincas, garífunas, y otras organizaciones en el Comude</v>
      </c>
      <c r="L3961" s="150">
        <f>+VLOOKUP($E3961,IPC_2018!$B$8:$T$347,9,0)</f>
        <v>0</v>
      </c>
      <c r="M3961" s="142" t="str">
        <f>+VLOOKUP($E3961,IPC_2018!$B$8:$T$347,10,0)</f>
        <v>Bajo</v>
      </c>
    </row>
    <row r="3962" spans="1:13" x14ac:dyDescent="0.3">
      <c r="A3962" s="139">
        <f t="shared" si="4027"/>
        <v>105</v>
      </c>
      <c r="B3962" s="148">
        <f t="shared" si="4029"/>
        <v>4</v>
      </c>
      <c r="D3962" s="149" t="str">
        <f>+VLOOKUP($A3962,mUNICIPIOS!$B$4:$F$343,2,0)</f>
        <v>Totonicapán</v>
      </c>
      <c r="E3962" s="149">
        <f>+VLOOKUP($A3962,mUNICIPIOS!$B$4:$F$343,3,0)</f>
        <v>801</v>
      </c>
      <c r="F3962" s="149" t="str">
        <f>+VLOOKUP($A3962,mUNICIPIOS!$B$4:$F$343,4,0)</f>
        <v>Totonicapán</v>
      </c>
      <c r="G3962" s="139" t="str">
        <f t="shared" ref="G3962:K3962" si="4042">+G3924</f>
        <v>01</v>
      </c>
      <c r="H3962" t="str">
        <f t="shared" si="4042"/>
        <v>IPC</v>
      </c>
      <c r="I3962" t="str">
        <f t="shared" si="4042"/>
        <v>Índice de Participación Ciudadana</v>
      </c>
      <c r="J3962" t="str">
        <f t="shared" si="4042"/>
        <v>01-04</v>
      </c>
      <c r="K3962" t="str">
        <f t="shared" si="4042"/>
        <v>Representatividad territorial del Comude.</v>
      </c>
      <c r="L3962" s="150">
        <f>+VLOOKUP($E3962,IPC_2018!$B$8:$T$347,12,0)</f>
        <v>0.58333333333333337</v>
      </c>
      <c r="M3962" s="142" t="str">
        <f>+VLOOKUP($E3962,IPC_2018!$B$8:$T$347,13,0)</f>
        <v>Medio</v>
      </c>
    </row>
    <row r="3963" spans="1:13" x14ac:dyDescent="0.3">
      <c r="A3963" s="139">
        <f t="shared" si="4027"/>
        <v>105</v>
      </c>
      <c r="B3963" s="148">
        <f t="shared" si="4029"/>
        <v>5</v>
      </c>
      <c r="D3963" s="149" t="str">
        <f>+VLOOKUP($A3963,mUNICIPIOS!$B$4:$F$343,2,0)</f>
        <v>Totonicapán</v>
      </c>
      <c r="E3963" s="149">
        <f>+VLOOKUP($A3963,mUNICIPIOS!$B$4:$F$343,3,0)</f>
        <v>801</v>
      </c>
      <c r="F3963" s="149" t="str">
        <f>+VLOOKUP($A3963,mUNICIPIOS!$B$4:$F$343,4,0)</f>
        <v>Totonicapán</v>
      </c>
      <c r="G3963" s="139" t="str">
        <f t="shared" ref="G3963:K3963" si="4043">+G3925</f>
        <v>01</v>
      </c>
      <c r="H3963" t="str">
        <f t="shared" si="4043"/>
        <v>IPC</v>
      </c>
      <c r="I3963" t="str">
        <f t="shared" si="4043"/>
        <v>Índice de Participación Ciudadana</v>
      </c>
      <c r="J3963" t="str">
        <f t="shared" si="4043"/>
        <v>01-05</v>
      </c>
      <c r="K3963" t="str">
        <f t="shared" si="4043"/>
        <v>Funcionamiento del Comude</v>
      </c>
      <c r="L3963" s="150">
        <f>+VLOOKUP($E3963,IPC_2018!$B$8:$T$347,15,0)</f>
        <v>0.45654814503764951</v>
      </c>
      <c r="M3963" s="142" t="str">
        <f>+VLOOKUP($E3963,IPC_2018!$B$8:$T$347,16,0)</f>
        <v>Medio</v>
      </c>
    </row>
    <row r="3964" spans="1:13" x14ac:dyDescent="0.3">
      <c r="A3964" s="139">
        <f t="shared" si="4027"/>
        <v>105</v>
      </c>
      <c r="B3964" s="148">
        <f t="shared" si="4029"/>
        <v>6</v>
      </c>
      <c r="D3964" s="149" t="str">
        <f>+VLOOKUP($A3964,mUNICIPIOS!$B$4:$F$343,2,0)</f>
        <v>Totonicapán</v>
      </c>
      <c r="E3964" s="149">
        <f>+VLOOKUP($A3964,mUNICIPIOS!$B$4:$F$343,3,0)</f>
        <v>801</v>
      </c>
      <c r="F3964" s="149" t="str">
        <f>+VLOOKUP($A3964,mUNICIPIOS!$B$4:$F$343,4,0)</f>
        <v>Totonicapán</v>
      </c>
      <c r="G3964" s="139" t="str">
        <f t="shared" ref="G3964:K3964" si="4044">+G3926</f>
        <v>01</v>
      </c>
      <c r="H3964" t="str">
        <f t="shared" si="4044"/>
        <v>IPC</v>
      </c>
      <c r="I3964" t="str">
        <f t="shared" si="4044"/>
        <v>Índice de Participación Ciudadana</v>
      </c>
      <c r="J3964" t="str">
        <f t="shared" si="4044"/>
        <v>INDICE</v>
      </c>
      <c r="K3964">
        <f t="shared" si="4044"/>
        <v>0</v>
      </c>
      <c r="L3964" s="150">
        <f>+VLOOKUP($E3964,IPC_2018!$B$8:$T$347,18,0)</f>
        <v>0.68341277731120298</v>
      </c>
      <c r="M3964" s="142" t="str">
        <f>+VLOOKUP($E3964,IPC_2018!$B$8:$T$347,19,0)</f>
        <v>Medio alto</v>
      </c>
    </row>
    <row r="3965" spans="1:13" x14ac:dyDescent="0.3">
      <c r="A3965" s="139">
        <f t="shared" si="4027"/>
        <v>105</v>
      </c>
      <c r="B3965" s="148">
        <f t="shared" si="4029"/>
        <v>7</v>
      </c>
      <c r="D3965" s="149" t="str">
        <f>+VLOOKUP($A3965,mUNICIPIOS!$B$4:$F$343,2,0)</f>
        <v>Totonicapán</v>
      </c>
      <c r="E3965" s="149">
        <f>+VLOOKUP($A3965,mUNICIPIOS!$B$4:$F$343,3,0)</f>
        <v>801</v>
      </c>
      <c r="F3965" s="149" t="str">
        <f>+VLOOKUP($A3965,mUNICIPIOS!$B$4:$F$343,4,0)</f>
        <v>Totonicapán</v>
      </c>
      <c r="G3965" s="139" t="str">
        <f t="shared" ref="G3965:K3965" si="4045">+G3927</f>
        <v>02</v>
      </c>
      <c r="H3965" t="str">
        <f t="shared" si="4045"/>
        <v>IIC</v>
      </c>
      <c r="I3965" t="str">
        <f t="shared" si="4045"/>
        <v>Índice de Información a la Ciudadanía</v>
      </c>
      <c r="J3965" t="str">
        <f t="shared" si="4045"/>
        <v>02-01</v>
      </c>
      <c r="K3965" t="str">
        <f t="shared" si="4045"/>
        <v>Rendición de cuentas cuatrimestral y anual al Comude enfocadas en resultados.</v>
      </c>
      <c r="L3965" s="150">
        <f>+VLOOKUP($E3965,IIC_2018!$B$8:$Q$347,3,0)</f>
        <v>0.4</v>
      </c>
      <c r="M3965" s="142" t="str">
        <f>+VLOOKUP($E3965,IIC_2018!$B$8:$Q$347,4,0)</f>
        <v>Medio bajo</v>
      </c>
    </row>
    <row r="3966" spans="1:13" x14ac:dyDescent="0.3">
      <c r="A3966" s="139">
        <f t="shared" si="4027"/>
        <v>105</v>
      </c>
      <c r="B3966" s="148">
        <f t="shared" si="4029"/>
        <v>8</v>
      </c>
      <c r="D3966" s="149" t="str">
        <f>+VLOOKUP($A3966,mUNICIPIOS!$B$4:$F$343,2,0)</f>
        <v>Totonicapán</v>
      </c>
      <c r="E3966" s="149">
        <f>+VLOOKUP($A3966,mUNICIPIOS!$B$4:$F$343,3,0)</f>
        <v>801</v>
      </c>
      <c r="F3966" s="149" t="str">
        <f>+VLOOKUP($A3966,mUNICIPIOS!$B$4:$F$343,4,0)</f>
        <v>Totonicapán</v>
      </c>
      <c r="G3966" s="139" t="str">
        <f t="shared" ref="G3966:K3966" si="4046">+G3928</f>
        <v>02</v>
      </c>
      <c r="H3966" t="str">
        <f t="shared" si="4046"/>
        <v>IIC</v>
      </c>
      <c r="I3966" t="str">
        <f t="shared" si="4046"/>
        <v>Índice de Información a la Ciudadanía</v>
      </c>
      <c r="J3966" t="str">
        <f t="shared" si="4046"/>
        <v>02-02</v>
      </c>
      <c r="K3966" t="str">
        <f t="shared" si="4046"/>
        <v>Información presupuestaria y otra información brindada a la ciudadanía disponible en medios locales de comunicación.</v>
      </c>
      <c r="L3966" s="150">
        <f>+VLOOKUP($E3966,IIC_2018!$B$8:$Q$347,6,0)</f>
        <v>1</v>
      </c>
      <c r="M3966" s="142" t="str">
        <f>+VLOOKUP($E3966,IIC_2018!$B$8:$Q$347,7,0)</f>
        <v>Alto</v>
      </c>
    </row>
    <row r="3967" spans="1:13" x14ac:dyDescent="0.3">
      <c r="A3967" s="139">
        <f t="shared" si="4027"/>
        <v>105</v>
      </c>
      <c r="B3967" s="148">
        <f t="shared" si="4029"/>
        <v>9</v>
      </c>
      <c r="D3967" s="149" t="str">
        <f>+VLOOKUP($A3967,mUNICIPIOS!$B$4:$F$343,2,0)</f>
        <v>Totonicapán</v>
      </c>
      <c r="E3967" s="149">
        <f>+VLOOKUP($A3967,mUNICIPIOS!$B$4:$F$343,3,0)</f>
        <v>801</v>
      </c>
      <c r="F3967" s="149" t="str">
        <f>+VLOOKUP($A3967,mUNICIPIOS!$B$4:$F$343,4,0)</f>
        <v>Totonicapán</v>
      </c>
      <c r="G3967" s="139" t="str">
        <f t="shared" ref="G3967:K3967" si="4047">+G3929</f>
        <v>02</v>
      </c>
      <c r="H3967" t="str">
        <f t="shared" si="4047"/>
        <v>IIC</v>
      </c>
      <c r="I3967" t="str">
        <f t="shared" si="4047"/>
        <v>Índice de Información a la Ciudadanía</v>
      </c>
      <c r="J3967" t="str">
        <f t="shared" si="4047"/>
        <v>02-03</v>
      </c>
      <c r="K3967" t="str">
        <f t="shared" si="4047"/>
        <v>Información pública de oficio actualizada y disponible de acuerdo a la LAIP y uso de internet.</v>
      </c>
      <c r="L3967" s="150">
        <f>+VLOOKUP($E3967,IIC_2018!$B$8:$Q$347,9,0)</f>
        <v>0.95999999999999985</v>
      </c>
      <c r="M3967" s="142" t="str">
        <f>+VLOOKUP($E3967,IIC_2018!$B$8:$Q$347,10,0)</f>
        <v>Alto</v>
      </c>
    </row>
    <row r="3968" spans="1:13" x14ac:dyDescent="0.3">
      <c r="A3968" s="139">
        <f t="shared" si="4027"/>
        <v>105</v>
      </c>
      <c r="B3968" s="148">
        <f t="shared" si="4029"/>
        <v>10</v>
      </c>
      <c r="D3968" s="149" t="str">
        <f>+VLOOKUP($A3968,mUNICIPIOS!$B$4:$F$343,2,0)</f>
        <v>Totonicapán</v>
      </c>
      <c r="E3968" s="149">
        <f>+VLOOKUP($A3968,mUNICIPIOS!$B$4:$F$343,3,0)</f>
        <v>801</v>
      </c>
      <c r="F3968" s="149" t="str">
        <f>+VLOOKUP($A3968,mUNICIPIOS!$B$4:$F$343,4,0)</f>
        <v>Totonicapán</v>
      </c>
      <c r="G3968" s="139" t="str">
        <f t="shared" ref="G3968:K3968" si="4048">+G3930</f>
        <v>02</v>
      </c>
      <c r="H3968" t="str">
        <f t="shared" si="4048"/>
        <v>IIC</v>
      </c>
      <c r="I3968" t="str">
        <f t="shared" si="4048"/>
        <v>Índice de Información a la Ciudadanía</v>
      </c>
      <c r="J3968" t="str">
        <f t="shared" si="4048"/>
        <v>02-04</v>
      </c>
      <c r="K3968" t="str">
        <f t="shared" si="4048"/>
        <v>Relación del monto contratado por medio de Guate compras con el total del presupuesto de egresos vigente.</v>
      </c>
      <c r="L3968" s="150">
        <f>+VLOOKUP($E3968,IIC_2018!$B$8:$Q$347,12,0)</f>
        <v>0.88913681894860286</v>
      </c>
      <c r="M3968" s="142" t="str">
        <f>+VLOOKUP($E3968,IIC_2018!$B$8:$Q$347,13,0)</f>
        <v>Alto</v>
      </c>
    </row>
    <row r="3969" spans="1:13" x14ac:dyDescent="0.3">
      <c r="A3969" s="139">
        <f t="shared" si="4027"/>
        <v>105</v>
      </c>
      <c r="B3969" s="148">
        <f t="shared" si="4029"/>
        <v>11</v>
      </c>
      <c r="D3969" s="149" t="str">
        <f>+VLOOKUP($A3969,mUNICIPIOS!$B$4:$F$343,2,0)</f>
        <v>Totonicapán</v>
      </c>
      <c r="E3969" s="149">
        <f>+VLOOKUP($A3969,mUNICIPIOS!$B$4:$F$343,3,0)</f>
        <v>801</v>
      </c>
      <c r="F3969" s="149" t="str">
        <f>+VLOOKUP($A3969,mUNICIPIOS!$B$4:$F$343,4,0)</f>
        <v>Totonicapán</v>
      </c>
      <c r="G3969" s="139" t="str">
        <f t="shared" ref="G3969:K3969" si="4049">+G3931</f>
        <v>02</v>
      </c>
      <c r="H3969" t="str">
        <f t="shared" si="4049"/>
        <v>IIC</v>
      </c>
      <c r="I3969" t="str">
        <f t="shared" si="4049"/>
        <v>Índice de Información a la Ciudadanía</v>
      </c>
      <c r="J3969" t="str">
        <f t="shared" si="4049"/>
        <v>INDICE</v>
      </c>
      <c r="K3969">
        <f t="shared" si="4049"/>
        <v>0</v>
      </c>
      <c r="L3969" s="150">
        <f>+VLOOKUP($E3969,IIC_2018!$B$8:$Q$347,15,0)</f>
        <v>0.81228420473715068</v>
      </c>
      <c r="M3969" s="142" t="str">
        <f>+VLOOKUP($E3969,IIC_2018!$B$8:$Q$347,16,0)</f>
        <v>Alto</v>
      </c>
    </row>
    <row r="3970" spans="1:13" x14ac:dyDescent="0.3">
      <c r="A3970" s="139">
        <f t="shared" si="4027"/>
        <v>105</v>
      </c>
      <c r="B3970" s="148">
        <f t="shared" si="4029"/>
        <v>12</v>
      </c>
      <c r="D3970" s="149" t="str">
        <f>+VLOOKUP($A3970,mUNICIPIOS!$B$4:$F$343,2,0)</f>
        <v>Totonicapán</v>
      </c>
      <c r="E3970" s="149">
        <f>+VLOOKUP($A3970,mUNICIPIOS!$B$4:$F$343,3,0)</f>
        <v>801</v>
      </c>
      <c r="F3970" s="149" t="str">
        <f>+VLOOKUP($A3970,mUNICIPIOS!$B$4:$F$343,4,0)</f>
        <v>Totonicapán</v>
      </c>
      <c r="G3970" s="139" t="str">
        <f t="shared" ref="G3970:K3970" si="4050">+G3932</f>
        <v>03</v>
      </c>
      <c r="H3970" t="str">
        <f t="shared" si="4050"/>
        <v>ISP</v>
      </c>
      <c r="I3970" t="str">
        <f t="shared" si="4050"/>
        <v>Índice de Servicios Públicos</v>
      </c>
      <c r="J3970" t="str">
        <f t="shared" si="4050"/>
        <v>03-01</v>
      </c>
      <c r="K3970" t="str">
        <f t="shared" si="4050"/>
        <v>Cobertura del servicio público de agua</v>
      </c>
      <c r="L3970" s="150">
        <f>+VLOOKUP($E3970,ISP_2018!$B$8:$T$347,3,0)</f>
        <v>0</v>
      </c>
      <c r="M3970" s="142" t="str">
        <f>+VLOOKUP($E3970,ISP_2018!$B$8:$T$347,4,0)</f>
        <v>Bajo</v>
      </c>
    </row>
    <row r="3971" spans="1:13" x14ac:dyDescent="0.3">
      <c r="A3971" s="139">
        <f t="shared" si="4027"/>
        <v>105</v>
      </c>
      <c r="B3971" s="148">
        <f t="shared" si="4029"/>
        <v>13</v>
      </c>
      <c r="D3971" s="149" t="str">
        <f>+VLOOKUP($A3971,mUNICIPIOS!$B$4:$F$343,2,0)</f>
        <v>Totonicapán</v>
      </c>
      <c r="E3971" s="149">
        <f>+VLOOKUP($A3971,mUNICIPIOS!$B$4:$F$343,3,0)</f>
        <v>801</v>
      </c>
      <c r="F3971" s="149" t="str">
        <f>+VLOOKUP($A3971,mUNICIPIOS!$B$4:$F$343,4,0)</f>
        <v>Totonicapán</v>
      </c>
      <c r="G3971" s="139" t="str">
        <f t="shared" ref="G3971:K3971" si="4051">+G3933</f>
        <v>03</v>
      </c>
      <c r="H3971" t="str">
        <f t="shared" si="4051"/>
        <v>ISP</v>
      </c>
      <c r="I3971" t="str">
        <f t="shared" si="4051"/>
        <v>Índice de Servicios Públicos</v>
      </c>
      <c r="J3971" t="str">
        <f t="shared" si="4051"/>
        <v>03-02</v>
      </c>
      <c r="K3971" t="str">
        <f t="shared" si="4051"/>
        <v>Control de la calidad del servicio público de agua</v>
      </c>
      <c r="L3971" s="150">
        <f>+VLOOKUP($E3971,ISP_2018!$B$8:$T$347,6,0)</f>
        <v>0.4</v>
      </c>
      <c r="M3971" s="142" t="str">
        <f>+VLOOKUP($E3971,ISP_2018!$B$8:$T$347,7,0)</f>
        <v>Medio bajo</v>
      </c>
    </row>
    <row r="3972" spans="1:13" x14ac:dyDescent="0.3">
      <c r="A3972" s="139">
        <f t="shared" si="4027"/>
        <v>105</v>
      </c>
      <c r="B3972" s="148">
        <f t="shared" si="4029"/>
        <v>14</v>
      </c>
      <c r="D3972" s="149" t="str">
        <f>+VLOOKUP($A3972,mUNICIPIOS!$B$4:$F$343,2,0)</f>
        <v>Totonicapán</v>
      </c>
      <c r="E3972" s="149">
        <f>+VLOOKUP($A3972,mUNICIPIOS!$B$4:$F$343,3,0)</f>
        <v>801</v>
      </c>
      <c r="F3972" s="149" t="str">
        <f>+VLOOKUP($A3972,mUNICIPIOS!$B$4:$F$343,4,0)</f>
        <v>Totonicapán</v>
      </c>
      <c r="G3972" s="139" t="str">
        <f t="shared" ref="G3972:K3972" si="4052">+G3934</f>
        <v>03</v>
      </c>
      <c r="H3972" t="str">
        <f t="shared" si="4052"/>
        <v>ISP</v>
      </c>
      <c r="I3972" t="str">
        <f t="shared" si="4052"/>
        <v>Índice de Servicios Públicos</v>
      </c>
      <c r="J3972" t="str">
        <f t="shared" si="4052"/>
        <v>03-03</v>
      </c>
      <c r="K3972" t="str">
        <f t="shared" si="4052"/>
        <v>Disposición  y tratamiento  de aguas residuales</v>
      </c>
      <c r="L3972" s="150">
        <f>+VLOOKUP($E3972,ISP_2018!$B$8:$T$347,9,0)</f>
        <v>0.36427322288150288</v>
      </c>
      <c r="M3972" s="142" t="str">
        <f>+VLOOKUP($E3972,ISP_2018!$B$8:$T$347,10,0)</f>
        <v>Medio bajo</v>
      </c>
    </row>
    <row r="3973" spans="1:13" x14ac:dyDescent="0.3">
      <c r="A3973" s="139">
        <f t="shared" si="4027"/>
        <v>105</v>
      </c>
      <c r="B3973" s="148">
        <f t="shared" si="4029"/>
        <v>15</v>
      </c>
      <c r="D3973" s="149" t="str">
        <f>+VLOOKUP($A3973,mUNICIPIOS!$B$4:$F$343,2,0)</f>
        <v>Totonicapán</v>
      </c>
      <c r="E3973" s="149">
        <f>+VLOOKUP($A3973,mUNICIPIOS!$B$4:$F$343,3,0)</f>
        <v>801</v>
      </c>
      <c r="F3973" s="149" t="str">
        <f>+VLOOKUP($A3973,mUNICIPIOS!$B$4:$F$343,4,0)</f>
        <v>Totonicapán</v>
      </c>
      <c r="G3973" s="139" t="str">
        <f t="shared" ref="G3973:K3973" si="4053">+G3935</f>
        <v>03</v>
      </c>
      <c r="H3973" t="str">
        <f t="shared" si="4053"/>
        <v>ISP</v>
      </c>
      <c r="I3973" t="str">
        <f t="shared" si="4053"/>
        <v>Índice de Servicios Públicos</v>
      </c>
      <c r="J3973" t="str">
        <f t="shared" si="4053"/>
        <v>03-04</v>
      </c>
      <c r="K3973" t="str">
        <f t="shared" si="4053"/>
        <v>Gestión y manejo de los residuos y desechos sólidos</v>
      </c>
      <c r="L3973" s="150">
        <f>+VLOOKUP($E3973,ISP_2018!$B$8:$T$347,12,0)</f>
        <v>6.4431234447969304E-2</v>
      </c>
      <c r="M3973" s="142" t="str">
        <f>+VLOOKUP($E3973,ISP_2018!$B$8:$T$347,13,0)</f>
        <v>Bajo</v>
      </c>
    </row>
    <row r="3974" spans="1:13" x14ac:dyDescent="0.3">
      <c r="A3974" s="139">
        <f t="shared" si="4027"/>
        <v>105</v>
      </c>
      <c r="B3974" s="148">
        <f t="shared" si="4029"/>
        <v>16</v>
      </c>
      <c r="D3974" s="149" t="str">
        <f>+VLOOKUP($A3974,mUNICIPIOS!$B$4:$F$343,2,0)</f>
        <v>Totonicapán</v>
      </c>
      <c r="E3974" s="149">
        <f>+VLOOKUP($A3974,mUNICIPIOS!$B$4:$F$343,3,0)</f>
        <v>801</v>
      </c>
      <c r="F3974" s="149" t="str">
        <f>+VLOOKUP($A3974,mUNICIPIOS!$B$4:$F$343,4,0)</f>
        <v>Totonicapán</v>
      </c>
      <c r="G3974" s="139" t="str">
        <f t="shared" ref="G3974:K3974" si="4054">+G3936</f>
        <v>03</v>
      </c>
      <c r="H3974" t="str">
        <f t="shared" si="4054"/>
        <v>ISP</v>
      </c>
      <c r="I3974" t="str">
        <f t="shared" si="4054"/>
        <v>Índice de Servicios Públicos</v>
      </c>
      <c r="J3974" t="str">
        <f t="shared" si="4054"/>
        <v>03-05</v>
      </c>
      <c r="K3974" t="str">
        <f t="shared" si="4054"/>
        <v>Gestión de servicios públicos municipales</v>
      </c>
      <c r="L3974" s="150">
        <f>+VLOOKUP($E3974,ISP_2018!$B$8:$T$347,15,0)</f>
        <v>0.34946236559139787</v>
      </c>
      <c r="M3974" s="142" t="str">
        <f>+VLOOKUP($E3974,ISP_2018!$B$8:$T$347,16,0)</f>
        <v>Medio bajo</v>
      </c>
    </row>
    <row r="3975" spans="1:13" x14ac:dyDescent="0.3">
      <c r="A3975" s="139">
        <f t="shared" si="4027"/>
        <v>105</v>
      </c>
      <c r="B3975" s="148">
        <f t="shared" si="4029"/>
        <v>17</v>
      </c>
      <c r="D3975" s="149" t="str">
        <f>+VLOOKUP($A3975,mUNICIPIOS!$B$4:$F$343,2,0)</f>
        <v>Totonicapán</v>
      </c>
      <c r="E3975" s="149">
        <f>+VLOOKUP($A3975,mUNICIPIOS!$B$4:$F$343,3,0)</f>
        <v>801</v>
      </c>
      <c r="F3975" s="149" t="str">
        <f>+VLOOKUP($A3975,mUNICIPIOS!$B$4:$F$343,4,0)</f>
        <v>Totonicapán</v>
      </c>
      <c r="G3975" s="139" t="str">
        <f t="shared" ref="G3975:K3975" si="4055">+G3937</f>
        <v>03</v>
      </c>
      <c r="H3975" t="str">
        <f t="shared" si="4055"/>
        <v>ISP</v>
      </c>
      <c r="I3975" t="str">
        <f t="shared" si="4055"/>
        <v>Índice de Servicios Públicos</v>
      </c>
      <c r="J3975" t="str">
        <f t="shared" si="4055"/>
        <v>INDICE</v>
      </c>
      <c r="K3975">
        <f t="shared" si="4055"/>
        <v>0</v>
      </c>
      <c r="L3975" s="150">
        <f>+VLOOKUP($E3975,ISP_2018!$B$8:$T$347,18,0)</f>
        <v>0.27563336458417403</v>
      </c>
      <c r="M3975" s="142" t="str">
        <f>+VLOOKUP($E3975,ISP_2018!$B$8:$T$347,19,0)</f>
        <v>Medio bajo</v>
      </c>
    </row>
    <row r="3976" spans="1:13" x14ac:dyDescent="0.3">
      <c r="A3976" s="139">
        <f t="shared" si="4027"/>
        <v>105</v>
      </c>
      <c r="B3976" s="148">
        <f t="shared" si="4029"/>
        <v>18</v>
      </c>
      <c r="D3976" s="149" t="str">
        <f>+VLOOKUP($A3976,mUNICIPIOS!$B$4:$F$343,2,0)</f>
        <v>Totonicapán</v>
      </c>
      <c r="E3976" s="149">
        <f>+VLOOKUP($A3976,mUNICIPIOS!$B$4:$F$343,3,0)</f>
        <v>801</v>
      </c>
      <c r="F3976" s="149" t="str">
        <f>+VLOOKUP($A3976,mUNICIPIOS!$B$4:$F$343,4,0)</f>
        <v>Totonicapán</v>
      </c>
      <c r="G3976" s="139" t="str">
        <f t="shared" ref="G3976:K3976" si="4056">+G3938</f>
        <v>04</v>
      </c>
      <c r="H3976" t="str">
        <f t="shared" si="4056"/>
        <v>IGA</v>
      </c>
      <c r="I3976" t="str">
        <f t="shared" si="4056"/>
        <v>Índice de Gestión Administrativa</v>
      </c>
      <c r="J3976" t="str">
        <f t="shared" si="4056"/>
        <v>04-01</v>
      </c>
      <c r="K3976" t="str">
        <f t="shared" si="4056"/>
        <v>Existencia de elementos de atención municipal orientada al vecino</v>
      </c>
      <c r="L3976" s="150">
        <f>+VLOOKUP($E3976,IGA_2018!$B$8:$N$347,3,0)</f>
        <v>0.75</v>
      </c>
      <c r="M3976" s="142" t="str">
        <f>+VLOOKUP($E3976,IGA_2018!$B$8:$N$347,4,0)</f>
        <v>Medio alto</v>
      </c>
    </row>
    <row r="3977" spans="1:13" x14ac:dyDescent="0.3">
      <c r="A3977" s="139">
        <f t="shared" si="4027"/>
        <v>105</v>
      </c>
      <c r="B3977" s="148">
        <f t="shared" si="4029"/>
        <v>19</v>
      </c>
      <c r="D3977" s="149" t="str">
        <f>+VLOOKUP($A3977,mUNICIPIOS!$B$4:$F$343,2,0)</f>
        <v>Totonicapán</v>
      </c>
      <c r="E3977" s="149">
        <f>+VLOOKUP($A3977,mUNICIPIOS!$B$4:$F$343,3,0)</f>
        <v>801</v>
      </c>
      <c r="F3977" s="149" t="str">
        <f>+VLOOKUP($A3977,mUNICIPIOS!$B$4:$F$343,4,0)</f>
        <v>Totonicapán</v>
      </c>
      <c r="G3977" s="139" t="str">
        <f t="shared" ref="G3977:K3977" si="4057">+G3939</f>
        <v>04</v>
      </c>
      <c r="H3977" t="str">
        <f t="shared" si="4057"/>
        <v>IGA</v>
      </c>
      <c r="I3977" t="str">
        <f t="shared" si="4057"/>
        <v>Índice de Gestión Administrativa</v>
      </c>
      <c r="J3977" t="str">
        <f t="shared" si="4057"/>
        <v>04-02</v>
      </c>
      <c r="K3977" t="str">
        <f t="shared" si="4057"/>
        <v>Gestión del recurso humano.</v>
      </c>
      <c r="L3977" s="150">
        <f>+VLOOKUP($E3977,IGA_2018!$B$8:$N$347,6,0)</f>
        <v>0.74279656702741248</v>
      </c>
      <c r="M3977" s="142" t="str">
        <f>+VLOOKUP($E3977,IGA_2018!$B$8:$N$347,7,0)</f>
        <v>Medio alto</v>
      </c>
    </row>
    <row r="3978" spans="1:13" x14ac:dyDescent="0.3">
      <c r="A3978" s="139">
        <f t="shared" si="4027"/>
        <v>105</v>
      </c>
      <c r="B3978" s="148">
        <f t="shared" si="4029"/>
        <v>20</v>
      </c>
      <c r="D3978" s="149" t="str">
        <f>+VLOOKUP($A3978,mUNICIPIOS!$B$4:$F$343,2,0)</f>
        <v>Totonicapán</v>
      </c>
      <c r="E3978" s="149">
        <f>+VLOOKUP($A3978,mUNICIPIOS!$B$4:$F$343,3,0)</f>
        <v>801</v>
      </c>
      <c r="F3978" s="149" t="str">
        <f>+VLOOKUP($A3978,mUNICIPIOS!$B$4:$F$343,4,0)</f>
        <v>Totonicapán</v>
      </c>
      <c r="G3978" s="139" t="str">
        <f t="shared" ref="G3978:K3978" si="4058">+G3940</f>
        <v>04</v>
      </c>
      <c r="H3978" t="str">
        <f t="shared" si="4058"/>
        <v>IGA</v>
      </c>
      <c r="I3978" t="str">
        <f t="shared" si="4058"/>
        <v>Índice de Gestión Administrativa</v>
      </c>
      <c r="J3978" t="str">
        <f t="shared" si="4058"/>
        <v>04-03</v>
      </c>
      <c r="K3978" t="str">
        <f t="shared" si="4058"/>
        <v>Existencia de oficinas municipales con instrumentos de gestión.</v>
      </c>
      <c r="L3978" s="150">
        <f>+VLOOKUP($E3978,IGA_2018!$B$8:$N$347,9,0)</f>
        <v>0.94464285714285712</v>
      </c>
      <c r="M3978" s="142" t="str">
        <f>+VLOOKUP($E3978,IGA_2018!$B$8:$N$347,10,0)</f>
        <v>Alto</v>
      </c>
    </row>
    <row r="3979" spans="1:13" x14ac:dyDescent="0.3">
      <c r="A3979" s="139">
        <f t="shared" si="4027"/>
        <v>105</v>
      </c>
      <c r="B3979" s="148">
        <f t="shared" si="4029"/>
        <v>21</v>
      </c>
      <c r="D3979" s="149" t="str">
        <f>+VLOOKUP($A3979,mUNICIPIOS!$B$4:$F$343,2,0)</f>
        <v>Totonicapán</v>
      </c>
      <c r="E3979" s="149">
        <f>+VLOOKUP($A3979,mUNICIPIOS!$B$4:$F$343,3,0)</f>
        <v>801</v>
      </c>
      <c r="F3979" s="149" t="str">
        <f>+VLOOKUP($A3979,mUNICIPIOS!$B$4:$F$343,4,0)</f>
        <v>Totonicapán</v>
      </c>
      <c r="G3979" s="139" t="str">
        <f t="shared" ref="G3979:K3979" si="4059">+G3941</f>
        <v>04</v>
      </c>
      <c r="H3979" t="str">
        <f t="shared" si="4059"/>
        <v>IGA</v>
      </c>
      <c r="I3979" t="str">
        <f t="shared" si="4059"/>
        <v>Índice de Gestión Administrativa</v>
      </c>
      <c r="J3979" t="str">
        <f t="shared" si="4059"/>
        <v>INDICE</v>
      </c>
      <c r="K3979">
        <f t="shared" si="4059"/>
        <v>0</v>
      </c>
      <c r="L3979" s="150">
        <f>+VLOOKUP($E3979,IGA_2018!$B$8:$N$347,12,0)</f>
        <v>0.8156037984595943</v>
      </c>
      <c r="M3979" s="142" t="str">
        <f>+VLOOKUP($E3979,IGA_2018!$B$8:$N$347,13,0)</f>
        <v>Alto</v>
      </c>
    </row>
    <row r="3980" spans="1:13" x14ac:dyDescent="0.3">
      <c r="A3980" s="139">
        <f t="shared" si="4027"/>
        <v>105</v>
      </c>
      <c r="B3980" s="148">
        <f t="shared" si="4029"/>
        <v>22</v>
      </c>
      <c r="D3980" s="149" t="str">
        <f>+VLOOKUP($A3980,mUNICIPIOS!$B$4:$F$343,2,0)</f>
        <v>Totonicapán</v>
      </c>
      <c r="E3980" s="149">
        <f>+VLOOKUP($A3980,mUNICIPIOS!$B$4:$F$343,3,0)</f>
        <v>801</v>
      </c>
      <c r="F3980" s="149" t="str">
        <f>+VLOOKUP($A3980,mUNICIPIOS!$B$4:$F$343,4,0)</f>
        <v>Totonicapán</v>
      </c>
      <c r="G3980" s="139" t="str">
        <f t="shared" ref="G3980:K3980" si="4060">+G3942</f>
        <v>05</v>
      </c>
      <c r="H3980" t="str">
        <f t="shared" si="4060"/>
        <v>IGF</v>
      </c>
      <c r="I3980" t="str">
        <f t="shared" si="4060"/>
        <v>Índice de Gestión Financiera</v>
      </c>
      <c r="J3980" t="str">
        <f t="shared" si="4060"/>
        <v>05-01</v>
      </c>
      <c r="K3980" t="str">
        <f t="shared" si="4060"/>
        <v>Autonomía financiera municipal</v>
      </c>
      <c r="L3980" s="150">
        <f>+VLOOKUP($E3980,IGF_2018!$B$8:$Z$347,3,0)</f>
        <v>0.24145675953097498</v>
      </c>
      <c r="M3980" s="142" t="str">
        <f>+VLOOKUP($E3980,IGF_2018!$B$8:$Z$347,4,0)</f>
        <v>Medio bajo</v>
      </c>
    </row>
    <row r="3981" spans="1:13" x14ac:dyDescent="0.3">
      <c r="A3981" s="139">
        <f t="shared" si="4027"/>
        <v>105</v>
      </c>
      <c r="B3981" s="148">
        <f t="shared" si="4029"/>
        <v>23</v>
      </c>
      <c r="D3981" s="149" t="str">
        <f>+VLOOKUP($A3981,mUNICIPIOS!$B$4:$F$343,2,0)</f>
        <v>Totonicapán</v>
      </c>
      <c r="E3981" s="149">
        <f>+VLOOKUP($A3981,mUNICIPIOS!$B$4:$F$343,3,0)</f>
        <v>801</v>
      </c>
      <c r="F3981" s="149" t="str">
        <f>+VLOOKUP($A3981,mUNICIPIOS!$B$4:$F$343,4,0)</f>
        <v>Totonicapán</v>
      </c>
      <c r="G3981" s="139" t="str">
        <f t="shared" ref="G3981:K3981" si="4061">+G3943</f>
        <v>05</v>
      </c>
      <c r="H3981" t="str">
        <f t="shared" si="4061"/>
        <v>IGF</v>
      </c>
      <c r="I3981" t="str">
        <f t="shared" si="4061"/>
        <v>Índice de Gestión Financiera</v>
      </c>
      <c r="J3981" t="str">
        <f t="shared" si="4061"/>
        <v>05-02</v>
      </c>
      <c r="K3981" t="str">
        <f t="shared" si="4061"/>
        <v xml:space="preserve">Ingresos propios por habitante -sin regalías- </v>
      </c>
      <c r="L3981" s="150">
        <f>+VLOOKUP($E3981,IGF_2018!$B$8:$Z$347,6,0)</f>
        <v>5.9834133688425141E-2</v>
      </c>
      <c r="M3981" s="142" t="str">
        <f>+VLOOKUP($E3981,IGF_2018!$B$8:$Z$347,7,0)</f>
        <v>Bajo</v>
      </c>
    </row>
    <row r="3982" spans="1:13" x14ac:dyDescent="0.3">
      <c r="A3982" s="139">
        <f t="shared" si="4027"/>
        <v>105</v>
      </c>
      <c r="B3982" s="148">
        <f t="shared" si="4029"/>
        <v>24</v>
      </c>
      <c r="D3982" s="149" t="str">
        <f>+VLOOKUP($A3982,mUNICIPIOS!$B$4:$F$343,2,0)</f>
        <v>Totonicapán</v>
      </c>
      <c r="E3982" s="149">
        <f>+VLOOKUP($A3982,mUNICIPIOS!$B$4:$F$343,3,0)</f>
        <v>801</v>
      </c>
      <c r="F3982" s="149" t="str">
        <f>+VLOOKUP($A3982,mUNICIPIOS!$B$4:$F$343,4,0)</f>
        <v>Totonicapán</v>
      </c>
      <c r="G3982" s="139" t="str">
        <f t="shared" ref="G3982:K3982" si="4062">+G3944</f>
        <v>05</v>
      </c>
      <c r="H3982" t="str">
        <f t="shared" si="4062"/>
        <v>IGF</v>
      </c>
      <c r="I3982" t="str">
        <f t="shared" si="4062"/>
        <v>Índice de Gestión Financiera</v>
      </c>
      <c r="J3982" t="str">
        <f t="shared" si="4062"/>
        <v>05-03</v>
      </c>
      <c r="K3982" t="str">
        <f t="shared" si="4062"/>
        <v>Ingresos del IUSI en relación a los ingresos propios -sin regalías-</v>
      </c>
      <c r="L3982" s="150">
        <f>+VLOOKUP($E3982,IGF_2018!$B$8:$Z$347,9,0)</f>
        <v>0</v>
      </c>
      <c r="M3982" s="142" t="str">
        <f>+VLOOKUP($E3982,IGF_2018!$B$8:$Z$347,10,0)</f>
        <v>Bajo</v>
      </c>
    </row>
    <row r="3983" spans="1:13" x14ac:dyDescent="0.3">
      <c r="A3983" s="139">
        <f t="shared" si="4027"/>
        <v>105</v>
      </c>
      <c r="B3983" s="148">
        <f t="shared" si="4029"/>
        <v>25</v>
      </c>
      <c r="D3983" s="149" t="str">
        <f>+VLOOKUP($A3983,mUNICIPIOS!$B$4:$F$343,2,0)</f>
        <v>Totonicapán</v>
      </c>
      <c r="E3983" s="149">
        <f>+VLOOKUP($A3983,mUNICIPIOS!$B$4:$F$343,3,0)</f>
        <v>801</v>
      </c>
      <c r="F3983" s="149" t="str">
        <f>+VLOOKUP($A3983,mUNICIPIOS!$B$4:$F$343,4,0)</f>
        <v>Totonicapán</v>
      </c>
      <c r="G3983" s="139" t="str">
        <f t="shared" ref="G3983:K3983" si="4063">+G3945</f>
        <v>05</v>
      </c>
      <c r="H3983" t="str">
        <f t="shared" si="4063"/>
        <v>IGF</v>
      </c>
      <c r="I3983" t="str">
        <f t="shared" si="4063"/>
        <v>Índice de Gestión Financiera</v>
      </c>
      <c r="J3983" t="str">
        <f t="shared" si="4063"/>
        <v>05-04</v>
      </c>
      <c r="K3983" t="str">
        <f t="shared" si="4063"/>
        <v>Inversión anual en capital fijo por habitante</v>
      </c>
      <c r="L3983" s="150">
        <f>+VLOOKUP($E3983,IGF_2018!$B$8:$Z$347,12,0)</f>
        <v>2.9036181267858608E-2</v>
      </c>
      <c r="M3983" s="142" t="str">
        <f>+VLOOKUP($E3983,IGF_2018!$B$8:$Z$347,13,0)</f>
        <v>Bajo</v>
      </c>
    </row>
    <row r="3984" spans="1:13" x14ac:dyDescent="0.3">
      <c r="A3984" s="139">
        <f t="shared" si="4027"/>
        <v>105</v>
      </c>
      <c r="B3984" s="148">
        <f t="shared" si="4029"/>
        <v>26</v>
      </c>
      <c r="D3984" s="149" t="str">
        <f>+VLOOKUP($A3984,mUNICIPIOS!$B$4:$F$343,2,0)</f>
        <v>Totonicapán</v>
      </c>
      <c r="E3984" s="149">
        <f>+VLOOKUP($A3984,mUNICIPIOS!$B$4:$F$343,3,0)</f>
        <v>801</v>
      </c>
      <c r="F3984" s="149" t="str">
        <f>+VLOOKUP($A3984,mUNICIPIOS!$B$4:$F$343,4,0)</f>
        <v>Totonicapán</v>
      </c>
      <c r="G3984" s="139" t="str">
        <f t="shared" ref="G3984:K3984" si="4064">+G3946</f>
        <v>05</v>
      </c>
      <c r="H3984" t="str">
        <f t="shared" si="4064"/>
        <v>IGF</v>
      </c>
      <c r="I3984" t="str">
        <f t="shared" si="4064"/>
        <v>Índice de Gestión Financiera</v>
      </c>
      <c r="J3984" t="str">
        <f t="shared" si="4064"/>
        <v>05-05</v>
      </c>
      <c r="K3984" t="str">
        <f t="shared" si="4064"/>
        <v>Inversión anual en capital fijo con recursos percibidos por ingresos propios</v>
      </c>
      <c r="L3984" s="150">
        <f>+VLOOKUP($E3984,IGF_2018!$B$8:$Z$347,15,0)</f>
        <v>1.5509168910062928E-2</v>
      </c>
      <c r="M3984" s="142" t="str">
        <f>+VLOOKUP($E3984,IGF_2018!$B$8:$Z$347,16,0)</f>
        <v>Bajo</v>
      </c>
    </row>
    <row r="3985" spans="1:13" x14ac:dyDescent="0.3">
      <c r="A3985" s="139">
        <f t="shared" si="4027"/>
        <v>105</v>
      </c>
      <c r="B3985" s="148">
        <f t="shared" si="4029"/>
        <v>27</v>
      </c>
      <c r="D3985" s="149" t="str">
        <f>+VLOOKUP($A3985,mUNICIPIOS!$B$4:$F$343,2,0)</f>
        <v>Totonicapán</v>
      </c>
      <c r="E3985" s="149">
        <f>+VLOOKUP($A3985,mUNICIPIOS!$B$4:$F$343,3,0)</f>
        <v>801</v>
      </c>
      <c r="F3985" s="149" t="str">
        <f>+VLOOKUP($A3985,mUNICIPIOS!$B$4:$F$343,4,0)</f>
        <v>Totonicapán</v>
      </c>
      <c r="G3985" s="139" t="str">
        <f t="shared" ref="G3985:K3985" si="4065">+G3947</f>
        <v>05</v>
      </c>
      <c r="H3985" t="str">
        <f t="shared" si="4065"/>
        <v>IGF</v>
      </c>
      <c r="I3985" t="str">
        <f t="shared" si="4065"/>
        <v>Índice de Gestión Financiera</v>
      </c>
      <c r="J3985" t="str">
        <f t="shared" si="4065"/>
        <v>05-06</v>
      </c>
      <c r="K3985" t="str">
        <f t="shared" si="4065"/>
        <v xml:space="preserve">Inversión anual en capital fijo con recursos percibidos por transferencias del Gobierno Central </v>
      </c>
      <c r="L3985" s="150">
        <f>+VLOOKUP($E3985,IGF_2018!$B$8:$Z$347,18,0)</f>
        <v>0.11272718439011591</v>
      </c>
      <c r="M3985" s="142" t="str">
        <f>+VLOOKUP($E3985,IGF_2018!$B$8:$Z$347,19,0)</f>
        <v>Bajo</v>
      </c>
    </row>
    <row r="3986" spans="1:13" x14ac:dyDescent="0.3">
      <c r="A3986" s="139">
        <f t="shared" si="4027"/>
        <v>105</v>
      </c>
      <c r="B3986" s="148">
        <f t="shared" si="4029"/>
        <v>28</v>
      </c>
      <c r="D3986" s="149" t="str">
        <f>+VLOOKUP($A3986,mUNICIPIOS!$B$4:$F$343,2,0)</f>
        <v>Totonicapán</v>
      </c>
      <c r="E3986" s="149">
        <f>+VLOOKUP($A3986,mUNICIPIOS!$B$4:$F$343,3,0)</f>
        <v>801</v>
      </c>
      <c r="F3986" s="149" t="str">
        <f>+VLOOKUP($A3986,mUNICIPIOS!$B$4:$F$343,4,0)</f>
        <v>Totonicapán</v>
      </c>
      <c r="G3986" s="139" t="str">
        <f t="shared" ref="G3986:K3986" si="4066">+G3948</f>
        <v>05</v>
      </c>
      <c r="H3986" t="str">
        <f t="shared" si="4066"/>
        <v>IGF</v>
      </c>
      <c r="I3986" t="str">
        <f t="shared" si="4066"/>
        <v>Índice de Gestión Financiera</v>
      </c>
      <c r="J3986" t="str">
        <f t="shared" si="4066"/>
        <v>05-07</v>
      </c>
      <c r="K3986" t="str">
        <f t="shared" si="4066"/>
        <v>Financiamiento por endeudamiento municipal</v>
      </c>
      <c r="L3986" s="150">
        <f>+VLOOKUP($E3986,IGF_2018!$B$8:$Z$347,21,0)</f>
        <v>1</v>
      </c>
      <c r="M3986" s="142" t="str">
        <f>+VLOOKUP($E3986,IGF_2018!$B$8:$Z$347,22,0)</f>
        <v>Alto</v>
      </c>
    </row>
    <row r="3987" spans="1:13" x14ac:dyDescent="0.3">
      <c r="A3987" s="139">
        <f t="shared" si="4027"/>
        <v>105</v>
      </c>
      <c r="B3987" s="148">
        <f t="shared" si="4029"/>
        <v>29</v>
      </c>
      <c r="D3987" s="149" t="str">
        <f>+VLOOKUP($A3987,mUNICIPIOS!$B$4:$F$343,2,0)</f>
        <v>Totonicapán</v>
      </c>
      <c r="E3987" s="149">
        <f>+VLOOKUP($A3987,mUNICIPIOS!$B$4:$F$343,3,0)</f>
        <v>801</v>
      </c>
      <c r="F3987" s="149" t="str">
        <f>+VLOOKUP($A3987,mUNICIPIOS!$B$4:$F$343,4,0)</f>
        <v>Totonicapán</v>
      </c>
      <c r="G3987" s="139" t="str">
        <f t="shared" ref="G3987:K3987" si="4067">+G3949</f>
        <v>05</v>
      </c>
      <c r="H3987" t="str">
        <f t="shared" si="4067"/>
        <v>IGF</v>
      </c>
      <c r="I3987" t="str">
        <f t="shared" si="4067"/>
        <v>Índice de Gestión Financiera</v>
      </c>
      <c r="J3987" t="str">
        <f t="shared" si="4067"/>
        <v>INDICE</v>
      </c>
      <c r="K3987">
        <f t="shared" si="4067"/>
        <v>0</v>
      </c>
      <c r="L3987" s="150">
        <f>+VLOOKUP($E3987,IGF_2018!$B$8:$Z$347,24,0)</f>
        <v>0.27598543210068377</v>
      </c>
      <c r="M3987" s="142" t="str">
        <f>+VLOOKUP($E3987,IGF_2018!$B$8:$Z$347,25,0)</f>
        <v>Medio bajo</v>
      </c>
    </row>
    <row r="3988" spans="1:13" x14ac:dyDescent="0.3">
      <c r="A3988" s="139">
        <f t="shared" si="4027"/>
        <v>105</v>
      </c>
      <c r="B3988" s="148">
        <f t="shared" si="4029"/>
        <v>30</v>
      </c>
      <c r="D3988" s="149" t="str">
        <f>+VLOOKUP($A3988,mUNICIPIOS!$B$4:$F$343,2,0)</f>
        <v>Totonicapán</v>
      </c>
      <c r="E3988" s="149">
        <f>+VLOOKUP($A3988,mUNICIPIOS!$B$4:$F$343,3,0)</f>
        <v>801</v>
      </c>
      <c r="F3988" s="149" t="str">
        <f>+VLOOKUP($A3988,mUNICIPIOS!$B$4:$F$343,4,0)</f>
        <v>Totonicapán</v>
      </c>
      <c r="G3988" s="139" t="str">
        <f t="shared" ref="G3988:K3988" si="4068">+G3950</f>
        <v>06</v>
      </c>
      <c r="H3988" t="str">
        <f t="shared" si="4068"/>
        <v>IGE</v>
      </c>
      <c r="I3988" t="str">
        <f t="shared" si="4068"/>
        <v>Índice de Gestión Estratégica</v>
      </c>
      <c r="J3988" t="str">
        <f t="shared" si="4068"/>
        <v>06-01</v>
      </c>
      <c r="K3988" t="str">
        <f t="shared" si="4068"/>
        <v>Ejecución del Plan Operativo Anual  (POA)</v>
      </c>
      <c r="L3988" s="150">
        <f>+VLOOKUP($E3988,IGE_2018!$B$8:$Z$347,3,0)</f>
        <v>0.64999999999999991</v>
      </c>
      <c r="M3988" s="142" t="str">
        <f>+VLOOKUP($E3988,IGE_2018!$B$8:$Z$347,4,0)</f>
        <v>Medio alto</v>
      </c>
    </row>
    <row r="3989" spans="1:13" x14ac:dyDescent="0.3">
      <c r="A3989" s="139">
        <f t="shared" si="4027"/>
        <v>105</v>
      </c>
      <c r="B3989" s="148">
        <f t="shared" si="4029"/>
        <v>31</v>
      </c>
      <c r="D3989" s="149" t="str">
        <f>+VLOOKUP($A3989,mUNICIPIOS!$B$4:$F$343,2,0)</f>
        <v>Totonicapán</v>
      </c>
      <c r="E3989" s="149">
        <f>+VLOOKUP($A3989,mUNICIPIOS!$B$4:$F$343,3,0)</f>
        <v>801</v>
      </c>
      <c r="F3989" s="149" t="str">
        <f>+VLOOKUP($A3989,mUNICIPIOS!$B$4:$F$343,4,0)</f>
        <v>Totonicapán</v>
      </c>
      <c r="G3989" s="139" t="str">
        <f t="shared" ref="G3989:K3989" si="4069">+G3951</f>
        <v>06</v>
      </c>
      <c r="H3989" t="str">
        <f t="shared" si="4069"/>
        <v>IGE</v>
      </c>
      <c r="I3989" t="str">
        <f t="shared" si="4069"/>
        <v>Índice de Gestión Estratégica</v>
      </c>
      <c r="J3989" t="str">
        <f t="shared" si="4069"/>
        <v>06-02</v>
      </c>
      <c r="K3989" t="str">
        <f t="shared" si="4069"/>
        <v>Relación Plan de Desarrollo Municipal y Ordenamiento Territorial (PDM-OT) - Plan Estratégico Institucional (PEI) - Plan Operativo Multianual (POM) - Plan Operativo Anual (POA)</v>
      </c>
      <c r="L3989" s="150">
        <f>+VLOOKUP($E3989,IGE_2018!$B$8:$Z$347,6,0)</f>
        <v>0.3</v>
      </c>
      <c r="M3989" s="142" t="str">
        <f>+VLOOKUP($E3989,IGE_2018!$B$8:$Z$347,7,0)</f>
        <v>Medio bajo</v>
      </c>
    </row>
    <row r="3990" spans="1:13" x14ac:dyDescent="0.3">
      <c r="A3990" s="139">
        <f t="shared" si="4027"/>
        <v>105</v>
      </c>
      <c r="B3990" s="148">
        <f t="shared" si="4029"/>
        <v>32</v>
      </c>
      <c r="D3990" s="149" t="str">
        <f>+VLOOKUP($A3990,mUNICIPIOS!$B$4:$F$343,2,0)</f>
        <v>Totonicapán</v>
      </c>
      <c r="E3990" s="149">
        <f>+VLOOKUP($A3990,mUNICIPIOS!$B$4:$F$343,3,0)</f>
        <v>801</v>
      </c>
      <c r="F3990" s="149" t="str">
        <f>+VLOOKUP($A3990,mUNICIPIOS!$B$4:$F$343,4,0)</f>
        <v>Totonicapán</v>
      </c>
      <c r="G3990" s="139" t="str">
        <f t="shared" ref="G3990:K3990" si="4070">+G3952</f>
        <v>06</v>
      </c>
      <c r="H3990" t="str">
        <f t="shared" si="4070"/>
        <v>IGE</v>
      </c>
      <c r="I3990" t="str">
        <f t="shared" si="4070"/>
        <v>Índice de Gestión Estratégica</v>
      </c>
      <c r="J3990" t="str">
        <f t="shared" si="4070"/>
        <v>06-03</v>
      </c>
      <c r="K3990" t="str">
        <f t="shared" si="4070"/>
        <v>Presupuesto de egresos relacionado a competencias municipales que responden a prioridades nacionales de desarrollo.</v>
      </c>
      <c r="L3990" s="150">
        <f>+VLOOKUP($E3990,IGE_2018!$B$8:$Z$347,9,0)</f>
        <v>0.20669412752723362</v>
      </c>
      <c r="M3990" s="142" t="str">
        <f>+VLOOKUP($E3990,IGE_2018!$B$8:$Z$347,10,0)</f>
        <v>Medio bajo</v>
      </c>
    </row>
    <row r="3991" spans="1:13" x14ac:dyDescent="0.3">
      <c r="A3991" s="139">
        <f t="shared" si="4027"/>
        <v>105</v>
      </c>
      <c r="B3991" s="148">
        <f t="shared" si="4029"/>
        <v>33</v>
      </c>
      <c r="D3991" s="149" t="str">
        <f>+VLOOKUP($A3991,mUNICIPIOS!$B$4:$F$343,2,0)</f>
        <v>Totonicapán</v>
      </c>
      <c r="E3991" s="149">
        <f>+VLOOKUP($A3991,mUNICIPIOS!$B$4:$F$343,3,0)</f>
        <v>801</v>
      </c>
      <c r="F3991" s="149" t="str">
        <f>+VLOOKUP($A3991,mUNICIPIOS!$B$4:$F$343,4,0)</f>
        <v>Totonicapán</v>
      </c>
      <c r="G3991" s="139" t="str">
        <f t="shared" ref="G3991:K3991" si="4071">+G3953</f>
        <v>06</v>
      </c>
      <c r="H3991" t="str">
        <f t="shared" si="4071"/>
        <v>IGE</v>
      </c>
      <c r="I3991" t="str">
        <f t="shared" si="4071"/>
        <v>Índice de Gestión Estratégica</v>
      </c>
      <c r="J3991" t="str">
        <f t="shared" si="4071"/>
        <v>06-04</v>
      </c>
      <c r="K3991" t="str">
        <f t="shared" si="4071"/>
        <v>Institucionalización de la gestión ordenada del territorio</v>
      </c>
      <c r="L3991" s="150">
        <f>+VLOOKUP($E3991,IGE_2018!$B$8:$Z$347,12,0)</f>
        <v>0</v>
      </c>
      <c r="M3991" s="142" t="str">
        <f>+VLOOKUP($E3991,IGE_2018!$B$8:$Z$347,13,0)</f>
        <v>Bajo</v>
      </c>
    </row>
    <row r="3992" spans="1:13" x14ac:dyDescent="0.3">
      <c r="A3992" s="139">
        <f t="shared" si="4027"/>
        <v>105</v>
      </c>
      <c r="B3992" s="148">
        <f t="shared" si="4029"/>
        <v>34</v>
      </c>
      <c r="D3992" s="149" t="str">
        <f>+VLOOKUP($A3992,mUNICIPIOS!$B$4:$F$343,2,0)</f>
        <v>Totonicapán</v>
      </c>
      <c r="E3992" s="149">
        <f>+VLOOKUP($A3992,mUNICIPIOS!$B$4:$F$343,3,0)</f>
        <v>801</v>
      </c>
      <c r="F3992" s="149" t="str">
        <f>+VLOOKUP($A3992,mUNICIPIOS!$B$4:$F$343,4,0)</f>
        <v>Totonicapán</v>
      </c>
      <c r="G3992" s="139" t="str">
        <f t="shared" ref="G3992:K3992" si="4072">+G3954</f>
        <v>06</v>
      </c>
      <c r="H3992" t="str">
        <f t="shared" si="4072"/>
        <v>IGE</v>
      </c>
      <c r="I3992" t="str">
        <f t="shared" si="4072"/>
        <v>Índice de Gestión Estratégica</v>
      </c>
      <c r="J3992" t="str">
        <f t="shared" si="4072"/>
        <v>06-05</v>
      </c>
      <c r="K3992" t="str">
        <f t="shared" si="4072"/>
        <v>Acciones para la gestión ordenada del territorio</v>
      </c>
      <c r="L3992" s="150">
        <f>+VLOOKUP($E3992,IGE_2018!$B$8:$Z$347,15,0)</f>
        <v>0.6000000000000002</v>
      </c>
      <c r="M3992" s="142" t="str">
        <f>+VLOOKUP($E3992,IGE_2018!$B$8:$Z$347,16,0)</f>
        <v>Medio</v>
      </c>
    </row>
    <row r="3993" spans="1:13" x14ac:dyDescent="0.3">
      <c r="A3993" s="139">
        <f t="shared" si="4027"/>
        <v>105</v>
      </c>
      <c r="B3993" s="148">
        <f t="shared" si="4029"/>
        <v>35</v>
      </c>
      <c r="D3993" s="149" t="str">
        <f>+VLOOKUP($A3993,mUNICIPIOS!$B$4:$F$343,2,0)</f>
        <v>Totonicapán</v>
      </c>
      <c r="E3993" s="149">
        <f>+VLOOKUP($A3993,mUNICIPIOS!$B$4:$F$343,3,0)</f>
        <v>801</v>
      </c>
      <c r="F3993" s="149" t="str">
        <f>+VLOOKUP($A3993,mUNICIPIOS!$B$4:$F$343,4,0)</f>
        <v>Totonicapán</v>
      </c>
      <c r="G3993" s="139" t="str">
        <f t="shared" ref="G3993:K3993" si="4073">+G3955</f>
        <v>06</v>
      </c>
      <c r="H3993" t="str">
        <f t="shared" si="4073"/>
        <v>IGE</v>
      </c>
      <c r="I3993" t="str">
        <f t="shared" si="4073"/>
        <v>Índice de Gestión Estratégica</v>
      </c>
      <c r="J3993" t="str">
        <f t="shared" si="4073"/>
        <v>06-06</v>
      </c>
      <c r="K3993" t="str">
        <f t="shared" si="4073"/>
        <v>Gestión de riesgo en la formulación de proyectos derivados de la planificación operativa anual</v>
      </c>
      <c r="L3993" s="150">
        <f>+VLOOKUP($E3993,IGE_2018!$B$8:$Z$347,18,0)</f>
        <v>0</v>
      </c>
      <c r="M3993" s="142" t="str">
        <f>+VLOOKUP($E3993,IGE_2018!$B$8:$Z$347,19,0)</f>
        <v>Bajo</v>
      </c>
    </row>
    <row r="3994" spans="1:13" x14ac:dyDescent="0.3">
      <c r="A3994" s="139">
        <f t="shared" si="4027"/>
        <v>105</v>
      </c>
      <c r="B3994" s="148">
        <f t="shared" si="4029"/>
        <v>36</v>
      </c>
      <c r="D3994" s="149" t="str">
        <f>+VLOOKUP($A3994,mUNICIPIOS!$B$4:$F$343,2,0)</f>
        <v>Totonicapán</v>
      </c>
      <c r="E3994" s="149">
        <f>+VLOOKUP($A3994,mUNICIPIOS!$B$4:$F$343,3,0)</f>
        <v>801</v>
      </c>
      <c r="F3994" s="149" t="str">
        <f>+VLOOKUP($A3994,mUNICIPIOS!$B$4:$F$343,4,0)</f>
        <v>Totonicapán</v>
      </c>
      <c r="G3994" s="139" t="str">
        <f t="shared" ref="G3994:K3994" si="4074">+G3956</f>
        <v>06</v>
      </c>
      <c r="H3994" t="str">
        <f t="shared" si="4074"/>
        <v>IGE</v>
      </c>
      <c r="I3994" t="str">
        <f t="shared" si="4074"/>
        <v>Índice de Gestión Estratégica</v>
      </c>
      <c r="J3994" t="str">
        <f t="shared" si="4074"/>
        <v>06-07</v>
      </c>
      <c r="K3994" t="str">
        <f t="shared" si="4074"/>
        <v>Ingresos por servicios ambientales en relación a los ingresos propios sin regalías</v>
      </c>
      <c r="L3994" s="150">
        <f>+VLOOKUP($E3994,IGE_2018!$B$8:$Z$347,21,0)</f>
        <v>0.44295428820266119</v>
      </c>
      <c r="M3994" s="142" t="str">
        <f>+VLOOKUP($E3994,IGE_2018!$B$8:$Z$347,22,0)</f>
        <v>Medio</v>
      </c>
    </row>
    <row r="3995" spans="1:13" x14ac:dyDescent="0.3">
      <c r="A3995" s="139">
        <f t="shared" si="4027"/>
        <v>105</v>
      </c>
      <c r="B3995" s="148">
        <f t="shared" si="4029"/>
        <v>37</v>
      </c>
      <c r="D3995" s="149" t="str">
        <f>+VLOOKUP($A3995,mUNICIPIOS!$B$4:$F$343,2,0)</f>
        <v>Totonicapán</v>
      </c>
      <c r="E3995" s="149">
        <f>+VLOOKUP($A3995,mUNICIPIOS!$B$4:$F$343,3,0)</f>
        <v>801</v>
      </c>
      <c r="F3995" s="149" t="str">
        <f>+VLOOKUP($A3995,mUNICIPIOS!$B$4:$F$343,4,0)</f>
        <v>Totonicapán</v>
      </c>
      <c r="G3995" s="139" t="str">
        <f t="shared" ref="G3995:K3995" si="4075">+G3957</f>
        <v>06</v>
      </c>
      <c r="H3995" t="str">
        <f t="shared" si="4075"/>
        <v>IGE</v>
      </c>
      <c r="I3995" t="str">
        <f t="shared" si="4075"/>
        <v>Índice de Gestión Estratégica</v>
      </c>
      <c r="J3995" t="str">
        <f t="shared" si="4075"/>
        <v>INDICE</v>
      </c>
      <c r="K3995">
        <f t="shared" si="4075"/>
        <v>0</v>
      </c>
      <c r="L3995" s="150">
        <f>+VLOOKUP($E3995,IGE_2018!$B$8:$Z$347,24,0)</f>
        <v>0.32846896070207449</v>
      </c>
      <c r="M3995" s="142" t="str">
        <f>+VLOOKUP($E3995,IGE_2018!$B$8:$Z$347,25,0)</f>
        <v>Medio bajo</v>
      </c>
    </row>
    <row r="3996" spans="1:13" x14ac:dyDescent="0.3">
      <c r="A3996" s="139">
        <f t="shared" si="4027"/>
        <v>105</v>
      </c>
      <c r="B3996" s="148">
        <f t="shared" si="4029"/>
        <v>38</v>
      </c>
      <c r="D3996" s="149" t="str">
        <f>+VLOOKUP($A3996,mUNICIPIOS!$B$4:$F$343,2,0)</f>
        <v>Totonicapán</v>
      </c>
      <c r="E3996" s="149">
        <f>+VLOOKUP($A3996,mUNICIPIOS!$B$4:$F$343,3,0)</f>
        <v>801</v>
      </c>
      <c r="F3996" s="149" t="str">
        <f>+VLOOKUP($A3996,mUNICIPIOS!$B$4:$F$343,4,0)</f>
        <v>Totonicapán</v>
      </c>
      <c r="G3996" s="139" t="str">
        <f t="shared" ref="G3996:K3996" si="4076">+G3958</f>
        <v>RANKING</v>
      </c>
      <c r="H3996" t="str">
        <f t="shared" si="4076"/>
        <v>RGM</v>
      </c>
      <c r="I3996" t="str">
        <f t="shared" si="4076"/>
        <v>Ranking de la Gestión Municipal 2018</v>
      </c>
      <c r="J3996" t="str">
        <f t="shared" si="4076"/>
        <v>RANKING</v>
      </c>
      <c r="K3996">
        <f t="shared" si="4076"/>
        <v>0</v>
      </c>
      <c r="L3996" s="151">
        <f>+VLOOKUP($E3996,Resultados_generales!$C$8:$AE$347,27,0)</f>
        <v>0.47491482817495367</v>
      </c>
      <c r="M3996" t="str">
        <f>+VLOOKUP($E3996,Resultados_generales!$C$8:$AE$347,28,0)</f>
        <v>Medio</v>
      </c>
    </row>
    <row r="3997" spans="1:13" x14ac:dyDescent="0.3">
      <c r="A3997" s="139">
        <f t="shared" si="4027"/>
        <v>106</v>
      </c>
      <c r="B3997" s="148">
        <f t="shared" si="4029"/>
        <v>1</v>
      </c>
      <c r="D3997" s="149" t="str">
        <f>+VLOOKUP($A3997,mUNICIPIOS!$B$4:$F$343,2,0)</f>
        <v>Totonicapán</v>
      </c>
      <c r="E3997" s="149">
        <f>+VLOOKUP($A3997,mUNICIPIOS!$B$4:$F$343,3,0)</f>
        <v>802</v>
      </c>
      <c r="F3997" s="149" t="str">
        <f>+VLOOKUP($A3997,mUNICIPIOS!$B$4:$F$343,4,0)</f>
        <v>San Cristóbal Totonicapán</v>
      </c>
      <c r="G3997" s="139" t="str">
        <f t="shared" ref="G3997:K3997" si="4077">+G3959</f>
        <v>01</v>
      </c>
      <c r="H3997" t="str">
        <f t="shared" si="4077"/>
        <v>IPC</v>
      </c>
      <c r="I3997" t="str">
        <f t="shared" si="4077"/>
        <v>Índice de Participación Ciudadana</v>
      </c>
      <c r="J3997" t="str">
        <f t="shared" si="4077"/>
        <v>01-01</v>
      </c>
      <c r="K3997" t="str">
        <f t="shared" si="4077"/>
        <v>Número de reuniones del COMUDE en el año de la medición.</v>
      </c>
      <c r="L3997" s="150">
        <f>+VLOOKUP($E3997,IPC_2018!$B$8:$T$347,3,0)</f>
        <v>0.91666666666666663</v>
      </c>
      <c r="M3997" s="142" t="str">
        <f>+VLOOKUP($E3997,IPC_2018!$B$8:$T$347,4,0)</f>
        <v>Alto</v>
      </c>
    </row>
    <row r="3998" spans="1:13" x14ac:dyDescent="0.3">
      <c r="A3998" s="139">
        <f t="shared" si="4027"/>
        <v>106</v>
      </c>
      <c r="B3998" s="148">
        <f t="shared" si="4029"/>
        <v>2</v>
      </c>
      <c r="D3998" s="149" t="str">
        <f>+VLOOKUP($A3998,mUNICIPIOS!$B$4:$F$343,2,0)</f>
        <v>Totonicapán</v>
      </c>
      <c r="E3998" s="149">
        <f>+VLOOKUP($A3998,mUNICIPIOS!$B$4:$F$343,3,0)</f>
        <v>802</v>
      </c>
      <c r="F3998" s="149" t="str">
        <f>+VLOOKUP($A3998,mUNICIPIOS!$B$4:$F$343,4,0)</f>
        <v>San Cristóbal Totonicapán</v>
      </c>
      <c r="G3998" s="139" t="str">
        <f t="shared" ref="G3998:K3998" si="4078">+G3960</f>
        <v>01</v>
      </c>
      <c r="H3998" t="str">
        <f t="shared" si="4078"/>
        <v>IPC</v>
      </c>
      <c r="I3998" t="str">
        <f t="shared" si="4078"/>
        <v>Índice de Participación Ciudadana</v>
      </c>
      <c r="J3998" t="str">
        <f t="shared" si="4078"/>
        <v>01-02</v>
      </c>
      <c r="K3998" t="str">
        <f t="shared" si="4078"/>
        <v>Participación de Alcaldes, Concejales y Síndicos determinados o designados en el COMUDE</v>
      </c>
      <c r="L3998" s="150">
        <f>+VLOOKUP($E3998,IPC_2018!$B$8:$T$347,6,0)</f>
        <v>0.5</v>
      </c>
      <c r="M3998" s="142" t="str">
        <f>+VLOOKUP($E3998,IPC_2018!$B$8:$T$347,7,0)</f>
        <v>Medio</v>
      </c>
    </row>
    <row r="3999" spans="1:13" x14ac:dyDescent="0.3">
      <c r="A3999" s="139">
        <f t="shared" si="4027"/>
        <v>106</v>
      </c>
      <c r="B3999" s="148">
        <f t="shared" si="4029"/>
        <v>3</v>
      </c>
      <c r="D3999" s="149" t="str">
        <f>+VLOOKUP($A3999,mUNICIPIOS!$B$4:$F$343,2,0)</f>
        <v>Totonicapán</v>
      </c>
      <c r="E3999" s="149">
        <f>+VLOOKUP($A3999,mUNICIPIOS!$B$4:$F$343,3,0)</f>
        <v>802</v>
      </c>
      <c r="F3999" s="149" t="str">
        <f>+VLOOKUP($A3999,mUNICIPIOS!$B$4:$F$343,4,0)</f>
        <v>San Cristóbal Totonicapán</v>
      </c>
      <c r="G3999" s="139" t="str">
        <f t="shared" ref="G3999:K3999" si="4079">+G3961</f>
        <v>01</v>
      </c>
      <c r="H3999" t="str">
        <f t="shared" si="4079"/>
        <v>IPC</v>
      </c>
      <c r="I3999" t="str">
        <f t="shared" si="4079"/>
        <v>Índice de Participación Ciudadana</v>
      </c>
      <c r="J3999" t="str">
        <f t="shared" si="4079"/>
        <v>01-03</v>
      </c>
      <c r="K3999" t="str">
        <f t="shared" si="4079"/>
        <v>Participación  de organizaciones de jóvenes, mujeres, pueblos mayas, xincas, garífunas, y otras organizaciones en el Comude</v>
      </c>
      <c r="L3999" s="150">
        <f>+VLOOKUP($E3999,IPC_2018!$B$8:$T$347,9,0)</f>
        <v>0</v>
      </c>
      <c r="M3999" s="142" t="str">
        <f>+VLOOKUP($E3999,IPC_2018!$B$8:$T$347,10,0)</f>
        <v>Bajo</v>
      </c>
    </row>
    <row r="4000" spans="1:13" x14ac:dyDescent="0.3">
      <c r="A4000" s="139">
        <f t="shared" si="4027"/>
        <v>106</v>
      </c>
      <c r="B4000" s="148">
        <f t="shared" si="4029"/>
        <v>4</v>
      </c>
      <c r="D4000" s="149" t="str">
        <f>+VLOOKUP($A4000,mUNICIPIOS!$B$4:$F$343,2,0)</f>
        <v>Totonicapán</v>
      </c>
      <c r="E4000" s="149">
        <f>+VLOOKUP($A4000,mUNICIPIOS!$B$4:$F$343,3,0)</f>
        <v>802</v>
      </c>
      <c r="F4000" s="149" t="str">
        <f>+VLOOKUP($A4000,mUNICIPIOS!$B$4:$F$343,4,0)</f>
        <v>San Cristóbal Totonicapán</v>
      </c>
      <c r="G4000" s="139" t="str">
        <f t="shared" ref="G4000:K4000" si="4080">+G3962</f>
        <v>01</v>
      </c>
      <c r="H4000" t="str">
        <f t="shared" si="4080"/>
        <v>IPC</v>
      </c>
      <c r="I4000" t="str">
        <f t="shared" si="4080"/>
        <v>Índice de Participación Ciudadana</v>
      </c>
      <c r="J4000" t="str">
        <f t="shared" si="4080"/>
        <v>01-04</v>
      </c>
      <c r="K4000" t="str">
        <f t="shared" si="4080"/>
        <v>Representatividad territorial del Comude.</v>
      </c>
      <c r="L4000" s="150">
        <f>+VLOOKUP($E4000,IPC_2018!$B$8:$T$347,12,0)</f>
        <v>0</v>
      </c>
      <c r="M4000" s="142" t="str">
        <f>+VLOOKUP($E4000,IPC_2018!$B$8:$T$347,13,0)</f>
        <v>Bajo</v>
      </c>
    </row>
    <row r="4001" spans="1:13" x14ac:dyDescent="0.3">
      <c r="A4001" s="139">
        <f t="shared" si="4027"/>
        <v>106</v>
      </c>
      <c r="B4001" s="148">
        <f t="shared" si="4029"/>
        <v>5</v>
      </c>
      <c r="D4001" s="149" t="str">
        <f>+VLOOKUP($A4001,mUNICIPIOS!$B$4:$F$343,2,0)</f>
        <v>Totonicapán</v>
      </c>
      <c r="E4001" s="149">
        <f>+VLOOKUP($A4001,mUNICIPIOS!$B$4:$F$343,3,0)</f>
        <v>802</v>
      </c>
      <c r="F4001" s="149" t="str">
        <f>+VLOOKUP($A4001,mUNICIPIOS!$B$4:$F$343,4,0)</f>
        <v>San Cristóbal Totonicapán</v>
      </c>
      <c r="G4001" s="139" t="str">
        <f t="shared" ref="G4001:K4001" si="4081">+G3963</f>
        <v>01</v>
      </c>
      <c r="H4001" t="str">
        <f t="shared" si="4081"/>
        <v>IPC</v>
      </c>
      <c r="I4001" t="str">
        <f t="shared" si="4081"/>
        <v>Índice de Participación Ciudadana</v>
      </c>
      <c r="J4001" t="str">
        <f t="shared" si="4081"/>
        <v>01-05</v>
      </c>
      <c r="K4001" t="str">
        <f t="shared" si="4081"/>
        <v>Funcionamiento del Comude</v>
      </c>
      <c r="L4001" s="150">
        <f>+VLOOKUP($E4001,IPC_2018!$B$8:$T$347,15,0)</f>
        <v>0.15901060076290127</v>
      </c>
      <c r="M4001" s="142" t="str">
        <f>+VLOOKUP($E4001,IPC_2018!$B$8:$T$347,16,0)</f>
        <v>Bajo</v>
      </c>
    </row>
    <row r="4002" spans="1:13" x14ac:dyDescent="0.3">
      <c r="A4002" s="139">
        <f t="shared" si="4027"/>
        <v>106</v>
      </c>
      <c r="B4002" s="148">
        <f t="shared" si="4029"/>
        <v>6</v>
      </c>
      <c r="D4002" s="149" t="str">
        <f>+VLOOKUP($A4002,mUNICIPIOS!$B$4:$F$343,2,0)</f>
        <v>Totonicapán</v>
      </c>
      <c r="E4002" s="149">
        <f>+VLOOKUP($A4002,mUNICIPIOS!$B$4:$F$343,3,0)</f>
        <v>802</v>
      </c>
      <c r="F4002" s="149" t="str">
        <f>+VLOOKUP($A4002,mUNICIPIOS!$B$4:$F$343,4,0)</f>
        <v>San Cristóbal Totonicapán</v>
      </c>
      <c r="G4002" s="139" t="str">
        <f t="shared" ref="G4002:K4002" si="4082">+G3964</f>
        <v>01</v>
      </c>
      <c r="H4002" t="str">
        <f t="shared" si="4082"/>
        <v>IPC</v>
      </c>
      <c r="I4002" t="str">
        <f t="shared" si="4082"/>
        <v>Índice de Participación Ciudadana</v>
      </c>
      <c r="J4002" t="str">
        <f t="shared" si="4082"/>
        <v>INDICE</v>
      </c>
      <c r="K4002">
        <f t="shared" si="4082"/>
        <v>0</v>
      </c>
      <c r="L4002" s="150">
        <f>+VLOOKUP($E4002,IPC_2018!$B$8:$T$347,18,0)</f>
        <v>0.47593492344776844</v>
      </c>
      <c r="M4002" s="142" t="str">
        <f>+VLOOKUP($E4002,IPC_2018!$B$8:$T$347,19,0)</f>
        <v>Medio</v>
      </c>
    </row>
    <row r="4003" spans="1:13" x14ac:dyDescent="0.3">
      <c r="A4003" s="139">
        <f t="shared" si="4027"/>
        <v>106</v>
      </c>
      <c r="B4003" s="148">
        <f t="shared" si="4029"/>
        <v>7</v>
      </c>
      <c r="D4003" s="149" t="str">
        <f>+VLOOKUP($A4003,mUNICIPIOS!$B$4:$F$343,2,0)</f>
        <v>Totonicapán</v>
      </c>
      <c r="E4003" s="149">
        <f>+VLOOKUP($A4003,mUNICIPIOS!$B$4:$F$343,3,0)</f>
        <v>802</v>
      </c>
      <c r="F4003" s="149" t="str">
        <f>+VLOOKUP($A4003,mUNICIPIOS!$B$4:$F$343,4,0)</f>
        <v>San Cristóbal Totonicapán</v>
      </c>
      <c r="G4003" s="139" t="str">
        <f t="shared" ref="G4003:K4003" si="4083">+G3965</f>
        <v>02</v>
      </c>
      <c r="H4003" t="str">
        <f t="shared" si="4083"/>
        <v>IIC</v>
      </c>
      <c r="I4003" t="str">
        <f t="shared" si="4083"/>
        <v>Índice de Información a la Ciudadanía</v>
      </c>
      <c r="J4003" t="str">
        <f t="shared" si="4083"/>
        <v>02-01</v>
      </c>
      <c r="K4003" t="str">
        <f t="shared" si="4083"/>
        <v>Rendición de cuentas cuatrimestral y anual al Comude enfocadas en resultados.</v>
      </c>
      <c r="L4003" s="150">
        <f>+VLOOKUP($E4003,IIC_2018!$B$8:$Q$347,3,0)</f>
        <v>0.4</v>
      </c>
      <c r="M4003" s="142" t="str">
        <f>+VLOOKUP($E4003,IIC_2018!$B$8:$Q$347,4,0)</f>
        <v>Medio bajo</v>
      </c>
    </row>
    <row r="4004" spans="1:13" x14ac:dyDescent="0.3">
      <c r="A4004" s="139">
        <f t="shared" si="4027"/>
        <v>106</v>
      </c>
      <c r="B4004" s="148">
        <f t="shared" si="4029"/>
        <v>8</v>
      </c>
      <c r="D4004" s="149" t="str">
        <f>+VLOOKUP($A4004,mUNICIPIOS!$B$4:$F$343,2,0)</f>
        <v>Totonicapán</v>
      </c>
      <c r="E4004" s="149">
        <f>+VLOOKUP($A4004,mUNICIPIOS!$B$4:$F$343,3,0)</f>
        <v>802</v>
      </c>
      <c r="F4004" s="149" t="str">
        <f>+VLOOKUP($A4004,mUNICIPIOS!$B$4:$F$343,4,0)</f>
        <v>San Cristóbal Totonicapán</v>
      </c>
      <c r="G4004" s="139" t="str">
        <f t="shared" ref="G4004:K4004" si="4084">+G3966</f>
        <v>02</v>
      </c>
      <c r="H4004" t="str">
        <f t="shared" si="4084"/>
        <v>IIC</v>
      </c>
      <c r="I4004" t="str">
        <f t="shared" si="4084"/>
        <v>Índice de Información a la Ciudadanía</v>
      </c>
      <c r="J4004" t="str">
        <f t="shared" si="4084"/>
        <v>02-02</v>
      </c>
      <c r="K4004" t="str">
        <f t="shared" si="4084"/>
        <v>Información presupuestaria y otra información brindada a la ciudadanía disponible en medios locales de comunicación.</v>
      </c>
      <c r="L4004" s="150">
        <f>+VLOOKUP($E4004,IIC_2018!$B$8:$Q$347,6,0)</f>
        <v>1</v>
      </c>
      <c r="M4004" s="142" t="str">
        <f>+VLOOKUP($E4004,IIC_2018!$B$8:$Q$347,7,0)</f>
        <v>Alto</v>
      </c>
    </row>
    <row r="4005" spans="1:13" x14ac:dyDescent="0.3">
      <c r="A4005" s="139">
        <f t="shared" si="4027"/>
        <v>106</v>
      </c>
      <c r="B4005" s="148">
        <f t="shared" si="4029"/>
        <v>9</v>
      </c>
      <c r="D4005" s="149" t="str">
        <f>+VLOOKUP($A4005,mUNICIPIOS!$B$4:$F$343,2,0)</f>
        <v>Totonicapán</v>
      </c>
      <c r="E4005" s="149">
        <f>+VLOOKUP($A4005,mUNICIPIOS!$B$4:$F$343,3,0)</f>
        <v>802</v>
      </c>
      <c r="F4005" s="149" t="str">
        <f>+VLOOKUP($A4005,mUNICIPIOS!$B$4:$F$343,4,0)</f>
        <v>San Cristóbal Totonicapán</v>
      </c>
      <c r="G4005" s="139" t="str">
        <f t="shared" ref="G4005:K4005" si="4085">+G3967</f>
        <v>02</v>
      </c>
      <c r="H4005" t="str">
        <f t="shared" si="4085"/>
        <v>IIC</v>
      </c>
      <c r="I4005" t="str">
        <f t="shared" si="4085"/>
        <v>Índice de Información a la Ciudadanía</v>
      </c>
      <c r="J4005" t="str">
        <f t="shared" si="4085"/>
        <v>02-03</v>
      </c>
      <c r="K4005" t="str">
        <f t="shared" si="4085"/>
        <v>Información pública de oficio actualizada y disponible de acuerdo a la LAIP y uso de internet.</v>
      </c>
      <c r="L4005" s="150">
        <f>+VLOOKUP($E4005,IIC_2018!$B$8:$Q$347,9,0)</f>
        <v>0.99999999999999989</v>
      </c>
      <c r="M4005" s="142" t="str">
        <f>+VLOOKUP($E4005,IIC_2018!$B$8:$Q$347,10,0)</f>
        <v>Alto</v>
      </c>
    </row>
    <row r="4006" spans="1:13" x14ac:dyDescent="0.3">
      <c r="A4006" s="139">
        <f t="shared" si="4027"/>
        <v>106</v>
      </c>
      <c r="B4006" s="148">
        <f t="shared" si="4029"/>
        <v>10</v>
      </c>
      <c r="D4006" s="149" t="str">
        <f>+VLOOKUP($A4006,mUNICIPIOS!$B$4:$F$343,2,0)</f>
        <v>Totonicapán</v>
      </c>
      <c r="E4006" s="149">
        <f>+VLOOKUP($A4006,mUNICIPIOS!$B$4:$F$343,3,0)</f>
        <v>802</v>
      </c>
      <c r="F4006" s="149" t="str">
        <f>+VLOOKUP($A4006,mUNICIPIOS!$B$4:$F$343,4,0)</f>
        <v>San Cristóbal Totonicapán</v>
      </c>
      <c r="G4006" s="139" t="str">
        <f t="shared" ref="G4006:K4006" si="4086">+G3968</f>
        <v>02</v>
      </c>
      <c r="H4006" t="str">
        <f t="shared" si="4086"/>
        <v>IIC</v>
      </c>
      <c r="I4006" t="str">
        <f t="shared" si="4086"/>
        <v>Índice de Información a la Ciudadanía</v>
      </c>
      <c r="J4006" t="str">
        <f t="shared" si="4086"/>
        <v>02-04</v>
      </c>
      <c r="K4006" t="str">
        <f t="shared" si="4086"/>
        <v>Relación del monto contratado por medio de Guate compras con el total del presupuesto de egresos vigente.</v>
      </c>
      <c r="L4006" s="150">
        <f>+VLOOKUP($E4006,IIC_2018!$B$8:$Q$347,12,0)</f>
        <v>0.63110228362207776</v>
      </c>
      <c r="M4006" s="142" t="str">
        <f>+VLOOKUP($E4006,IIC_2018!$B$8:$Q$347,13,0)</f>
        <v>Medio alto</v>
      </c>
    </row>
    <row r="4007" spans="1:13" x14ac:dyDescent="0.3">
      <c r="A4007" s="139">
        <f t="shared" si="4027"/>
        <v>106</v>
      </c>
      <c r="B4007" s="148">
        <f t="shared" si="4029"/>
        <v>11</v>
      </c>
      <c r="D4007" s="149" t="str">
        <f>+VLOOKUP($A4007,mUNICIPIOS!$B$4:$F$343,2,0)</f>
        <v>Totonicapán</v>
      </c>
      <c r="E4007" s="149">
        <f>+VLOOKUP($A4007,mUNICIPIOS!$B$4:$F$343,3,0)</f>
        <v>802</v>
      </c>
      <c r="F4007" s="149" t="str">
        <f>+VLOOKUP($A4007,mUNICIPIOS!$B$4:$F$343,4,0)</f>
        <v>San Cristóbal Totonicapán</v>
      </c>
      <c r="G4007" s="139" t="str">
        <f t="shared" ref="G4007:K4007" si="4087">+G3969</f>
        <v>02</v>
      </c>
      <c r="H4007" t="str">
        <f t="shared" si="4087"/>
        <v>IIC</v>
      </c>
      <c r="I4007" t="str">
        <f t="shared" si="4087"/>
        <v>Índice de Información a la Ciudadanía</v>
      </c>
      <c r="J4007" t="str">
        <f t="shared" si="4087"/>
        <v>INDICE</v>
      </c>
      <c r="K4007">
        <f t="shared" si="4087"/>
        <v>0</v>
      </c>
      <c r="L4007" s="150">
        <f>+VLOOKUP($E4007,IIC_2018!$B$8:$Q$347,15,0)</f>
        <v>0.75777557090551939</v>
      </c>
      <c r="M4007" s="142" t="str">
        <f>+VLOOKUP($E4007,IIC_2018!$B$8:$Q$347,16,0)</f>
        <v>Medio alto</v>
      </c>
    </row>
    <row r="4008" spans="1:13" x14ac:dyDescent="0.3">
      <c r="A4008" s="139">
        <f t="shared" si="4027"/>
        <v>106</v>
      </c>
      <c r="B4008" s="148">
        <f t="shared" si="4029"/>
        <v>12</v>
      </c>
      <c r="D4008" s="149" t="str">
        <f>+VLOOKUP($A4008,mUNICIPIOS!$B$4:$F$343,2,0)</f>
        <v>Totonicapán</v>
      </c>
      <c r="E4008" s="149">
        <f>+VLOOKUP($A4008,mUNICIPIOS!$B$4:$F$343,3,0)</f>
        <v>802</v>
      </c>
      <c r="F4008" s="149" t="str">
        <f>+VLOOKUP($A4008,mUNICIPIOS!$B$4:$F$343,4,0)</f>
        <v>San Cristóbal Totonicapán</v>
      </c>
      <c r="G4008" s="139" t="str">
        <f t="shared" ref="G4008:K4008" si="4088">+G3970</f>
        <v>03</v>
      </c>
      <c r="H4008" t="str">
        <f t="shared" si="4088"/>
        <v>ISP</v>
      </c>
      <c r="I4008" t="str">
        <f t="shared" si="4088"/>
        <v>Índice de Servicios Públicos</v>
      </c>
      <c r="J4008" t="str">
        <f t="shared" si="4088"/>
        <v>03-01</v>
      </c>
      <c r="K4008" t="str">
        <f t="shared" si="4088"/>
        <v>Cobertura del servicio público de agua</v>
      </c>
      <c r="L4008" s="150">
        <f>+VLOOKUP($E4008,ISP_2018!$B$8:$T$347,3,0)</f>
        <v>6.5561126108754338E-3</v>
      </c>
      <c r="M4008" s="142" t="str">
        <f>+VLOOKUP($E4008,ISP_2018!$B$8:$T$347,4,0)</f>
        <v>Bajo</v>
      </c>
    </row>
    <row r="4009" spans="1:13" x14ac:dyDescent="0.3">
      <c r="A4009" s="139">
        <f t="shared" si="4027"/>
        <v>106</v>
      </c>
      <c r="B4009" s="148">
        <f t="shared" si="4029"/>
        <v>13</v>
      </c>
      <c r="D4009" s="149" t="str">
        <f>+VLOOKUP($A4009,mUNICIPIOS!$B$4:$F$343,2,0)</f>
        <v>Totonicapán</v>
      </c>
      <c r="E4009" s="149">
        <f>+VLOOKUP($A4009,mUNICIPIOS!$B$4:$F$343,3,0)</f>
        <v>802</v>
      </c>
      <c r="F4009" s="149" t="str">
        <f>+VLOOKUP($A4009,mUNICIPIOS!$B$4:$F$343,4,0)</f>
        <v>San Cristóbal Totonicapán</v>
      </c>
      <c r="G4009" s="139" t="str">
        <f t="shared" ref="G4009:K4009" si="4089">+G3971</f>
        <v>03</v>
      </c>
      <c r="H4009" t="str">
        <f t="shared" si="4089"/>
        <v>ISP</v>
      </c>
      <c r="I4009" t="str">
        <f t="shared" si="4089"/>
        <v>Índice de Servicios Públicos</v>
      </c>
      <c r="J4009" t="str">
        <f t="shared" si="4089"/>
        <v>03-02</v>
      </c>
      <c r="K4009" t="str">
        <f t="shared" si="4089"/>
        <v>Control de la calidad del servicio público de agua</v>
      </c>
      <c r="L4009" s="150">
        <f>+VLOOKUP($E4009,ISP_2018!$B$8:$T$347,6,0)</f>
        <v>0.23958333333333334</v>
      </c>
      <c r="M4009" s="142" t="str">
        <f>+VLOOKUP($E4009,ISP_2018!$B$8:$T$347,7,0)</f>
        <v>Medio bajo</v>
      </c>
    </row>
    <row r="4010" spans="1:13" x14ac:dyDescent="0.3">
      <c r="A4010" s="139">
        <f t="shared" si="4027"/>
        <v>106</v>
      </c>
      <c r="B4010" s="148">
        <f t="shared" si="4029"/>
        <v>14</v>
      </c>
      <c r="D4010" s="149" t="str">
        <f>+VLOOKUP($A4010,mUNICIPIOS!$B$4:$F$343,2,0)</f>
        <v>Totonicapán</v>
      </c>
      <c r="E4010" s="149">
        <f>+VLOOKUP($A4010,mUNICIPIOS!$B$4:$F$343,3,0)</f>
        <v>802</v>
      </c>
      <c r="F4010" s="149" t="str">
        <f>+VLOOKUP($A4010,mUNICIPIOS!$B$4:$F$343,4,0)</f>
        <v>San Cristóbal Totonicapán</v>
      </c>
      <c r="G4010" s="139" t="str">
        <f t="shared" ref="G4010:K4010" si="4090">+G3972</f>
        <v>03</v>
      </c>
      <c r="H4010" t="str">
        <f t="shared" si="4090"/>
        <v>ISP</v>
      </c>
      <c r="I4010" t="str">
        <f t="shared" si="4090"/>
        <v>Índice de Servicios Públicos</v>
      </c>
      <c r="J4010" t="str">
        <f t="shared" si="4090"/>
        <v>03-03</v>
      </c>
      <c r="K4010" t="str">
        <f t="shared" si="4090"/>
        <v>Disposición  y tratamiento  de aguas residuales</v>
      </c>
      <c r="L4010" s="150">
        <f>+VLOOKUP($E4010,ISP_2018!$B$8:$T$347,9,0)</f>
        <v>3.762042726719564E-4</v>
      </c>
      <c r="M4010" s="142" t="str">
        <f>+VLOOKUP($E4010,ISP_2018!$B$8:$T$347,10,0)</f>
        <v>Bajo</v>
      </c>
    </row>
    <row r="4011" spans="1:13" x14ac:dyDescent="0.3">
      <c r="A4011" s="139">
        <f t="shared" si="4027"/>
        <v>106</v>
      </c>
      <c r="B4011" s="148">
        <f t="shared" si="4029"/>
        <v>15</v>
      </c>
      <c r="D4011" s="149" t="str">
        <f>+VLOOKUP($A4011,mUNICIPIOS!$B$4:$F$343,2,0)</f>
        <v>Totonicapán</v>
      </c>
      <c r="E4011" s="149">
        <f>+VLOOKUP($A4011,mUNICIPIOS!$B$4:$F$343,3,0)</f>
        <v>802</v>
      </c>
      <c r="F4011" s="149" t="str">
        <f>+VLOOKUP($A4011,mUNICIPIOS!$B$4:$F$343,4,0)</f>
        <v>San Cristóbal Totonicapán</v>
      </c>
      <c r="G4011" s="139" t="str">
        <f t="shared" ref="G4011:K4011" si="4091">+G3973</f>
        <v>03</v>
      </c>
      <c r="H4011" t="str">
        <f t="shared" si="4091"/>
        <v>ISP</v>
      </c>
      <c r="I4011" t="str">
        <f t="shared" si="4091"/>
        <v>Índice de Servicios Públicos</v>
      </c>
      <c r="J4011" t="str">
        <f t="shared" si="4091"/>
        <v>03-04</v>
      </c>
      <c r="K4011" t="str">
        <f t="shared" si="4091"/>
        <v>Gestión y manejo de los residuos y desechos sólidos</v>
      </c>
      <c r="L4011" s="150">
        <f>+VLOOKUP($E4011,ISP_2018!$B$8:$T$347,12,0)</f>
        <v>3.8204019654358955E-2</v>
      </c>
      <c r="M4011" s="142" t="str">
        <f>+VLOOKUP($E4011,ISP_2018!$B$8:$T$347,13,0)</f>
        <v>Bajo</v>
      </c>
    </row>
    <row r="4012" spans="1:13" x14ac:dyDescent="0.3">
      <c r="A4012" s="139">
        <f t="shared" si="4027"/>
        <v>106</v>
      </c>
      <c r="B4012" s="148">
        <f t="shared" si="4029"/>
        <v>16</v>
      </c>
      <c r="D4012" s="149" t="str">
        <f>+VLOOKUP($A4012,mUNICIPIOS!$B$4:$F$343,2,0)</f>
        <v>Totonicapán</v>
      </c>
      <c r="E4012" s="149">
        <f>+VLOOKUP($A4012,mUNICIPIOS!$B$4:$F$343,3,0)</f>
        <v>802</v>
      </c>
      <c r="F4012" s="149" t="str">
        <f>+VLOOKUP($A4012,mUNICIPIOS!$B$4:$F$343,4,0)</f>
        <v>San Cristóbal Totonicapán</v>
      </c>
      <c r="G4012" s="139" t="str">
        <f t="shared" ref="G4012:K4012" si="4092">+G3974</f>
        <v>03</v>
      </c>
      <c r="H4012" t="str">
        <f t="shared" si="4092"/>
        <v>ISP</v>
      </c>
      <c r="I4012" t="str">
        <f t="shared" si="4092"/>
        <v>Índice de Servicios Públicos</v>
      </c>
      <c r="J4012" t="str">
        <f t="shared" si="4092"/>
        <v>03-05</v>
      </c>
      <c r="K4012" t="str">
        <f t="shared" si="4092"/>
        <v>Gestión de servicios públicos municipales</v>
      </c>
      <c r="L4012" s="150">
        <f>+VLOOKUP($E4012,ISP_2018!$B$8:$T$347,15,0)</f>
        <v>0.543010752688172</v>
      </c>
      <c r="M4012" s="142" t="str">
        <f>+VLOOKUP($E4012,ISP_2018!$B$8:$T$347,16,0)</f>
        <v>Medio</v>
      </c>
    </row>
    <row r="4013" spans="1:13" x14ac:dyDescent="0.3">
      <c r="A4013" s="139">
        <f t="shared" ref="A4013:A4076" si="4093">+IF(B4012=38,A4012+1,A4012)</f>
        <v>106</v>
      </c>
      <c r="B4013" s="148">
        <f t="shared" si="4029"/>
        <v>17</v>
      </c>
      <c r="D4013" s="149" t="str">
        <f>+VLOOKUP($A4013,mUNICIPIOS!$B$4:$F$343,2,0)</f>
        <v>Totonicapán</v>
      </c>
      <c r="E4013" s="149">
        <f>+VLOOKUP($A4013,mUNICIPIOS!$B$4:$F$343,3,0)</f>
        <v>802</v>
      </c>
      <c r="F4013" s="149" t="str">
        <f>+VLOOKUP($A4013,mUNICIPIOS!$B$4:$F$343,4,0)</f>
        <v>San Cristóbal Totonicapán</v>
      </c>
      <c r="G4013" s="139" t="str">
        <f t="shared" ref="G4013:K4013" si="4094">+G3975</f>
        <v>03</v>
      </c>
      <c r="H4013" t="str">
        <f t="shared" si="4094"/>
        <v>ISP</v>
      </c>
      <c r="I4013" t="str">
        <f t="shared" si="4094"/>
        <v>Índice de Servicios Públicos</v>
      </c>
      <c r="J4013" t="str">
        <f t="shared" si="4094"/>
        <v>INDICE</v>
      </c>
      <c r="K4013">
        <f t="shared" si="4094"/>
        <v>0</v>
      </c>
      <c r="L4013" s="150">
        <f>+VLOOKUP($E4013,ISP_2018!$B$8:$T$347,18,0)</f>
        <v>0.18884880658412811</v>
      </c>
      <c r="M4013" s="142" t="str">
        <f>+VLOOKUP($E4013,ISP_2018!$B$8:$T$347,19,0)</f>
        <v>Bajo</v>
      </c>
    </row>
    <row r="4014" spans="1:13" x14ac:dyDescent="0.3">
      <c r="A4014" s="139">
        <f t="shared" si="4093"/>
        <v>106</v>
      </c>
      <c r="B4014" s="148">
        <f t="shared" ref="B4014:B4077" si="4095">+B3976</f>
        <v>18</v>
      </c>
      <c r="D4014" s="149" t="str">
        <f>+VLOOKUP($A4014,mUNICIPIOS!$B$4:$F$343,2,0)</f>
        <v>Totonicapán</v>
      </c>
      <c r="E4014" s="149">
        <f>+VLOOKUP($A4014,mUNICIPIOS!$B$4:$F$343,3,0)</f>
        <v>802</v>
      </c>
      <c r="F4014" s="149" t="str">
        <f>+VLOOKUP($A4014,mUNICIPIOS!$B$4:$F$343,4,0)</f>
        <v>San Cristóbal Totonicapán</v>
      </c>
      <c r="G4014" s="139" t="str">
        <f t="shared" ref="G4014:K4014" si="4096">+G3976</f>
        <v>04</v>
      </c>
      <c r="H4014" t="str">
        <f t="shared" si="4096"/>
        <v>IGA</v>
      </c>
      <c r="I4014" t="str">
        <f t="shared" si="4096"/>
        <v>Índice de Gestión Administrativa</v>
      </c>
      <c r="J4014" t="str">
        <f t="shared" si="4096"/>
        <v>04-01</v>
      </c>
      <c r="K4014" t="str">
        <f t="shared" si="4096"/>
        <v>Existencia de elementos de atención municipal orientada al vecino</v>
      </c>
      <c r="L4014" s="150">
        <f>+VLOOKUP($E4014,IGA_2018!$B$8:$N$347,3,0)</f>
        <v>0.75</v>
      </c>
      <c r="M4014" s="142" t="str">
        <f>+VLOOKUP($E4014,IGA_2018!$B$8:$N$347,4,0)</f>
        <v>Medio alto</v>
      </c>
    </row>
    <row r="4015" spans="1:13" x14ac:dyDescent="0.3">
      <c r="A4015" s="139">
        <f t="shared" si="4093"/>
        <v>106</v>
      </c>
      <c r="B4015" s="148">
        <f t="shared" si="4095"/>
        <v>19</v>
      </c>
      <c r="D4015" s="149" t="str">
        <f>+VLOOKUP($A4015,mUNICIPIOS!$B$4:$F$343,2,0)</f>
        <v>Totonicapán</v>
      </c>
      <c r="E4015" s="149">
        <f>+VLOOKUP($A4015,mUNICIPIOS!$B$4:$F$343,3,0)</f>
        <v>802</v>
      </c>
      <c r="F4015" s="149" t="str">
        <f>+VLOOKUP($A4015,mUNICIPIOS!$B$4:$F$343,4,0)</f>
        <v>San Cristóbal Totonicapán</v>
      </c>
      <c r="G4015" s="139" t="str">
        <f t="shared" ref="G4015:K4015" si="4097">+G3977</f>
        <v>04</v>
      </c>
      <c r="H4015" t="str">
        <f t="shared" si="4097"/>
        <v>IGA</v>
      </c>
      <c r="I4015" t="str">
        <f t="shared" si="4097"/>
        <v>Índice de Gestión Administrativa</v>
      </c>
      <c r="J4015" t="str">
        <f t="shared" si="4097"/>
        <v>04-02</v>
      </c>
      <c r="K4015" t="str">
        <f t="shared" si="4097"/>
        <v>Gestión del recurso humano.</v>
      </c>
      <c r="L4015" s="150">
        <f>+VLOOKUP($E4015,IGA_2018!$B$8:$N$347,6,0)</f>
        <v>0.81589621426731929</v>
      </c>
      <c r="M4015" s="142" t="str">
        <f>+VLOOKUP($E4015,IGA_2018!$B$8:$N$347,7,0)</f>
        <v>Alto</v>
      </c>
    </row>
    <row r="4016" spans="1:13" x14ac:dyDescent="0.3">
      <c r="A4016" s="139">
        <f t="shared" si="4093"/>
        <v>106</v>
      </c>
      <c r="B4016" s="148">
        <f t="shared" si="4095"/>
        <v>20</v>
      </c>
      <c r="D4016" s="149" t="str">
        <f>+VLOOKUP($A4016,mUNICIPIOS!$B$4:$F$343,2,0)</f>
        <v>Totonicapán</v>
      </c>
      <c r="E4016" s="149">
        <f>+VLOOKUP($A4016,mUNICIPIOS!$B$4:$F$343,3,0)</f>
        <v>802</v>
      </c>
      <c r="F4016" s="149" t="str">
        <f>+VLOOKUP($A4016,mUNICIPIOS!$B$4:$F$343,4,0)</f>
        <v>San Cristóbal Totonicapán</v>
      </c>
      <c r="G4016" s="139" t="str">
        <f t="shared" ref="G4016:K4016" si="4098">+G3978</f>
        <v>04</v>
      </c>
      <c r="H4016" t="str">
        <f t="shared" si="4098"/>
        <v>IGA</v>
      </c>
      <c r="I4016" t="str">
        <f t="shared" si="4098"/>
        <v>Índice de Gestión Administrativa</v>
      </c>
      <c r="J4016" t="str">
        <f t="shared" si="4098"/>
        <v>04-03</v>
      </c>
      <c r="K4016" t="str">
        <f t="shared" si="4098"/>
        <v>Existencia de oficinas municipales con instrumentos de gestión.</v>
      </c>
      <c r="L4016" s="150">
        <f>+VLOOKUP($E4016,IGA_2018!$B$8:$N$347,9,0)</f>
        <v>0.8125</v>
      </c>
      <c r="M4016" s="142" t="str">
        <f>+VLOOKUP($E4016,IGA_2018!$B$8:$N$347,10,0)</f>
        <v>Alto</v>
      </c>
    </row>
    <row r="4017" spans="1:13" x14ac:dyDescent="0.3">
      <c r="A4017" s="139">
        <f t="shared" si="4093"/>
        <v>106</v>
      </c>
      <c r="B4017" s="148">
        <f t="shared" si="4095"/>
        <v>21</v>
      </c>
      <c r="D4017" s="149" t="str">
        <f>+VLOOKUP($A4017,mUNICIPIOS!$B$4:$F$343,2,0)</f>
        <v>Totonicapán</v>
      </c>
      <c r="E4017" s="149">
        <f>+VLOOKUP($A4017,mUNICIPIOS!$B$4:$F$343,3,0)</f>
        <v>802</v>
      </c>
      <c r="F4017" s="149" t="str">
        <f>+VLOOKUP($A4017,mUNICIPIOS!$B$4:$F$343,4,0)</f>
        <v>San Cristóbal Totonicapán</v>
      </c>
      <c r="G4017" s="139" t="str">
        <f t="shared" ref="G4017:K4017" si="4099">+G3979</f>
        <v>04</v>
      </c>
      <c r="H4017" t="str">
        <f t="shared" si="4099"/>
        <v>IGA</v>
      </c>
      <c r="I4017" t="str">
        <f t="shared" si="4099"/>
        <v>Índice de Gestión Administrativa</v>
      </c>
      <c r="J4017" t="str">
        <f t="shared" si="4099"/>
        <v>INDICE</v>
      </c>
      <c r="K4017">
        <f t="shared" si="4099"/>
        <v>0</v>
      </c>
      <c r="L4017" s="150">
        <f>+VLOOKUP($E4017,IGA_2018!$B$8:$N$347,12,0)</f>
        <v>0.79493867499356163</v>
      </c>
      <c r="M4017" s="142" t="str">
        <f>+VLOOKUP($E4017,IGA_2018!$B$8:$N$347,13,0)</f>
        <v>Medio alto</v>
      </c>
    </row>
    <row r="4018" spans="1:13" x14ac:dyDescent="0.3">
      <c r="A4018" s="139">
        <f t="shared" si="4093"/>
        <v>106</v>
      </c>
      <c r="B4018" s="148">
        <f t="shared" si="4095"/>
        <v>22</v>
      </c>
      <c r="D4018" s="149" t="str">
        <f>+VLOOKUP($A4018,mUNICIPIOS!$B$4:$F$343,2,0)</f>
        <v>Totonicapán</v>
      </c>
      <c r="E4018" s="149">
        <f>+VLOOKUP($A4018,mUNICIPIOS!$B$4:$F$343,3,0)</f>
        <v>802</v>
      </c>
      <c r="F4018" s="149" t="str">
        <f>+VLOOKUP($A4018,mUNICIPIOS!$B$4:$F$343,4,0)</f>
        <v>San Cristóbal Totonicapán</v>
      </c>
      <c r="G4018" s="139" t="str">
        <f t="shared" ref="G4018:K4018" si="4100">+G3980</f>
        <v>05</v>
      </c>
      <c r="H4018" t="str">
        <f t="shared" si="4100"/>
        <v>IGF</v>
      </c>
      <c r="I4018" t="str">
        <f t="shared" si="4100"/>
        <v>Índice de Gestión Financiera</v>
      </c>
      <c r="J4018" t="str">
        <f t="shared" si="4100"/>
        <v>05-01</v>
      </c>
      <c r="K4018" t="str">
        <f t="shared" si="4100"/>
        <v>Autonomía financiera municipal</v>
      </c>
      <c r="L4018" s="150">
        <f>+VLOOKUP($E4018,IGF_2018!$B$8:$Z$347,3,0)</f>
        <v>0.20379187623688888</v>
      </c>
      <c r="M4018" s="142" t="str">
        <f>+VLOOKUP($E4018,IGF_2018!$B$8:$Z$347,4,0)</f>
        <v>Medio bajo</v>
      </c>
    </row>
    <row r="4019" spans="1:13" x14ac:dyDescent="0.3">
      <c r="A4019" s="139">
        <f t="shared" si="4093"/>
        <v>106</v>
      </c>
      <c r="B4019" s="148">
        <f t="shared" si="4095"/>
        <v>23</v>
      </c>
      <c r="D4019" s="149" t="str">
        <f>+VLOOKUP($A4019,mUNICIPIOS!$B$4:$F$343,2,0)</f>
        <v>Totonicapán</v>
      </c>
      <c r="E4019" s="149">
        <f>+VLOOKUP($A4019,mUNICIPIOS!$B$4:$F$343,3,0)</f>
        <v>802</v>
      </c>
      <c r="F4019" s="149" t="str">
        <f>+VLOOKUP($A4019,mUNICIPIOS!$B$4:$F$343,4,0)</f>
        <v>San Cristóbal Totonicapán</v>
      </c>
      <c r="G4019" s="139" t="str">
        <f t="shared" ref="G4019:K4019" si="4101">+G3981</f>
        <v>05</v>
      </c>
      <c r="H4019" t="str">
        <f t="shared" si="4101"/>
        <v>IGF</v>
      </c>
      <c r="I4019" t="str">
        <f t="shared" si="4101"/>
        <v>Índice de Gestión Financiera</v>
      </c>
      <c r="J4019" t="str">
        <f t="shared" si="4101"/>
        <v>05-02</v>
      </c>
      <c r="K4019" t="str">
        <f t="shared" si="4101"/>
        <v xml:space="preserve">Ingresos propios por habitante -sin regalías- </v>
      </c>
      <c r="L4019" s="150">
        <f>+VLOOKUP($E4019,IGF_2018!$B$8:$Z$347,6,0)</f>
        <v>7.3406082329022043E-2</v>
      </c>
      <c r="M4019" s="142" t="str">
        <f>+VLOOKUP($E4019,IGF_2018!$B$8:$Z$347,7,0)</f>
        <v>Bajo</v>
      </c>
    </row>
    <row r="4020" spans="1:13" x14ac:dyDescent="0.3">
      <c r="A4020" s="139">
        <f t="shared" si="4093"/>
        <v>106</v>
      </c>
      <c r="B4020" s="148">
        <f t="shared" si="4095"/>
        <v>24</v>
      </c>
      <c r="D4020" s="149" t="str">
        <f>+VLOOKUP($A4020,mUNICIPIOS!$B$4:$F$343,2,0)</f>
        <v>Totonicapán</v>
      </c>
      <c r="E4020" s="149">
        <f>+VLOOKUP($A4020,mUNICIPIOS!$B$4:$F$343,3,0)</f>
        <v>802</v>
      </c>
      <c r="F4020" s="149" t="str">
        <f>+VLOOKUP($A4020,mUNICIPIOS!$B$4:$F$343,4,0)</f>
        <v>San Cristóbal Totonicapán</v>
      </c>
      <c r="G4020" s="139" t="str">
        <f t="shared" ref="G4020:K4020" si="4102">+G3982</f>
        <v>05</v>
      </c>
      <c r="H4020" t="str">
        <f t="shared" si="4102"/>
        <v>IGF</v>
      </c>
      <c r="I4020" t="str">
        <f t="shared" si="4102"/>
        <v>Índice de Gestión Financiera</v>
      </c>
      <c r="J4020" t="str">
        <f t="shared" si="4102"/>
        <v>05-03</v>
      </c>
      <c r="K4020" t="str">
        <f t="shared" si="4102"/>
        <v>Ingresos del IUSI en relación a los ingresos propios -sin regalías-</v>
      </c>
      <c r="L4020" s="150">
        <f>+VLOOKUP($E4020,IGF_2018!$B$8:$Z$347,9,0)</f>
        <v>0</v>
      </c>
      <c r="M4020" s="142" t="str">
        <f>+VLOOKUP($E4020,IGF_2018!$B$8:$Z$347,10,0)</f>
        <v>Bajo</v>
      </c>
    </row>
    <row r="4021" spans="1:13" x14ac:dyDescent="0.3">
      <c r="A4021" s="139">
        <f t="shared" si="4093"/>
        <v>106</v>
      </c>
      <c r="B4021" s="148">
        <f t="shared" si="4095"/>
        <v>25</v>
      </c>
      <c r="D4021" s="149" t="str">
        <f>+VLOOKUP($A4021,mUNICIPIOS!$B$4:$F$343,2,0)</f>
        <v>Totonicapán</v>
      </c>
      <c r="E4021" s="149">
        <f>+VLOOKUP($A4021,mUNICIPIOS!$B$4:$F$343,3,0)</f>
        <v>802</v>
      </c>
      <c r="F4021" s="149" t="str">
        <f>+VLOOKUP($A4021,mUNICIPIOS!$B$4:$F$343,4,0)</f>
        <v>San Cristóbal Totonicapán</v>
      </c>
      <c r="G4021" s="139" t="str">
        <f t="shared" ref="G4021:K4021" si="4103">+G3983</f>
        <v>05</v>
      </c>
      <c r="H4021" t="str">
        <f t="shared" si="4103"/>
        <v>IGF</v>
      </c>
      <c r="I4021" t="str">
        <f t="shared" si="4103"/>
        <v>Índice de Gestión Financiera</v>
      </c>
      <c r="J4021" t="str">
        <f t="shared" si="4103"/>
        <v>05-04</v>
      </c>
      <c r="K4021" t="str">
        <f t="shared" si="4103"/>
        <v>Inversión anual en capital fijo por habitante</v>
      </c>
      <c r="L4021" s="150">
        <f>+VLOOKUP($E4021,IGF_2018!$B$8:$Z$347,12,0)</f>
        <v>4.149319016694103E-2</v>
      </c>
      <c r="M4021" s="142" t="str">
        <f>+VLOOKUP($E4021,IGF_2018!$B$8:$Z$347,13,0)</f>
        <v>Bajo</v>
      </c>
    </row>
    <row r="4022" spans="1:13" x14ac:dyDescent="0.3">
      <c r="A4022" s="139">
        <f t="shared" si="4093"/>
        <v>106</v>
      </c>
      <c r="B4022" s="148">
        <f t="shared" si="4095"/>
        <v>26</v>
      </c>
      <c r="D4022" s="149" t="str">
        <f>+VLOOKUP($A4022,mUNICIPIOS!$B$4:$F$343,2,0)</f>
        <v>Totonicapán</v>
      </c>
      <c r="E4022" s="149">
        <f>+VLOOKUP($A4022,mUNICIPIOS!$B$4:$F$343,3,0)</f>
        <v>802</v>
      </c>
      <c r="F4022" s="149" t="str">
        <f>+VLOOKUP($A4022,mUNICIPIOS!$B$4:$F$343,4,0)</f>
        <v>San Cristóbal Totonicapán</v>
      </c>
      <c r="G4022" s="139" t="str">
        <f t="shared" ref="G4022:K4022" si="4104">+G3984</f>
        <v>05</v>
      </c>
      <c r="H4022" t="str">
        <f t="shared" si="4104"/>
        <v>IGF</v>
      </c>
      <c r="I4022" t="str">
        <f t="shared" si="4104"/>
        <v>Índice de Gestión Financiera</v>
      </c>
      <c r="J4022" t="str">
        <f t="shared" si="4104"/>
        <v>05-05</v>
      </c>
      <c r="K4022" t="str">
        <f t="shared" si="4104"/>
        <v>Inversión anual en capital fijo con recursos percibidos por ingresos propios</v>
      </c>
      <c r="L4022" s="150">
        <f>+VLOOKUP($E4022,IGF_2018!$B$8:$Z$347,15,0)</f>
        <v>0</v>
      </c>
      <c r="M4022" s="142" t="str">
        <f>+VLOOKUP($E4022,IGF_2018!$B$8:$Z$347,16,0)</f>
        <v>Bajo</v>
      </c>
    </row>
    <row r="4023" spans="1:13" x14ac:dyDescent="0.3">
      <c r="A4023" s="139">
        <f t="shared" si="4093"/>
        <v>106</v>
      </c>
      <c r="B4023" s="148">
        <f t="shared" si="4095"/>
        <v>27</v>
      </c>
      <c r="D4023" s="149" t="str">
        <f>+VLOOKUP($A4023,mUNICIPIOS!$B$4:$F$343,2,0)</f>
        <v>Totonicapán</v>
      </c>
      <c r="E4023" s="149">
        <f>+VLOOKUP($A4023,mUNICIPIOS!$B$4:$F$343,3,0)</f>
        <v>802</v>
      </c>
      <c r="F4023" s="149" t="str">
        <f>+VLOOKUP($A4023,mUNICIPIOS!$B$4:$F$343,4,0)</f>
        <v>San Cristóbal Totonicapán</v>
      </c>
      <c r="G4023" s="139" t="str">
        <f t="shared" ref="G4023:K4023" si="4105">+G3985</f>
        <v>05</v>
      </c>
      <c r="H4023" t="str">
        <f t="shared" si="4105"/>
        <v>IGF</v>
      </c>
      <c r="I4023" t="str">
        <f t="shared" si="4105"/>
        <v>Índice de Gestión Financiera</v>
      </c>
      <c r="J4023" t="str">
        <f t="shared" si="4105"/>
        <v>05-06</v>
      </c>
      <c r="K4023" t="str">
        <f t="shared" si="4105"/>
        <v xml:space="preserve">Inversión anual en capital fijo con recursos percibidos por transferencias del Gobierno Central </v>
      </c>
      <c r="L4023" s="150">
        <f>+VLOOKUP($E4023,IGF_2018!$B$8:$Z$347,18,0)</f>
        <v>0.32463006450804438</v>
      </c>
      <c r="M4023" s="142" t="str">
        <f>+VLOOKUP($E4023,IGF_2018!$B$8:$Z$347,19,0)</f>
        <v>Medio bajo</v>
      </c>
    </row>
    <row r="4024" spans="1:13" x14ac:dyDescent="0.3">
      <c r="A4024" s="139">
        <f t="shared" si="4093"/>
        <v>106</v>
      </c>
      <c r="B4024" s="148">
        <f t="shared" si="4095"/>
        <v>28</v>
      </c>
      <c r="D4024" s="149" t="str">
        <f>+VLOOKUP($A4024,mUNICIPIOS!$B$4:$F$343,2,0)</f>
        <v>Totonicapán</v>
      </c>
      <c r="E4024" s="149">
        <f>+VLOOKUP($A4024,mUNICIPIOS!$B$4:$F$343,3,0)</f>
        <v>802</v>
      </c>
      <c r="F4024" s="149" t="str">
        <f>+VLOOKUP($A4024,mUNICIPIOS!$B$4:$F$343,4,0)</f>
        <v>San Cristóbal Totonicapán</v>
      </c>
      <c r="G4024" s="139" t="str">
        <f t="shared" ref="G4024:K4024" si="4106">+G3986</f>
        <v>05</v>
      </c>
      <c r="H4024" t="str">
        <f t="shared" si="4106"/>
        <v>IGF</v>
      </c>
      <c r="I4024" t="str">
        <f t="shared" si="4106"/>
        <v>Índice de Gestión Financiera</v>
      </c>
      <c r="J4024" t="str">
        <f t="shared" si="4106"/>
        <v>05-07</v>
      </c>
      <c r="K4024" t="str">
        <f t="shared" si="4106"/>
        <v>Financiamiento por endeudamiento municipal</v>
      </c>
      <c r="L4024" s="150">
        <f>+VLOOKUP($E4024,IGF_2018!$B$8:$Z$347,21,0)</f>
        <v>1</v>
      </c>
      <c r="M4024" s="142" t="str">
        <f>+VLOOKUP($E4024,IGF_2018!$B$8:$Z$347,22,0)</f>
        <v>Alto</v>
      </c>
    </row>
    <row r="4025" spans="1:13" x14ac:dyDescent="0.3">
      <c r="A4025" s="139">
        <f t="shared" si="4093"/>
        <v>106</v>
      </c>
      <c r="B4025" s="148">
        <f t="shared" si="4095"/>
        <v>29</v>
      </c>
      <c r="D4025" s="149" t="str">
        <f>+VLOOKUP($A4025,mUNICIPIOS!$B$4:$F$343,2,0)</f>
        <v>Totonicapán</v>
      </c>
      <c r="E4025" s="149">
        <f>+VLOOKUP($A4025,mUNICIPIOS!$B$4:$F$343,3,0)</f>
        <v>802</v>
      </c>
      <c r="F4025" s="149" t="str">
        <f>+VLOOKUP($A4025,mUNICIPIOS!$B$4:$F$343,4,0)</f>
        <v>San Cristóbal Totonicapán</v>
      </c>
      <c r="G4025" s="139" t="str">
        <f t="shared" ref="G4025:K4025" si="4107">+G3987</f>
        <v>05</v>
      </c>
      <c r="H4025" t="str">
        <f t="shared" si="4107"/>
        <v>IGF</v>
      </c>
      <c r="I4025" t="str">
        <f t="shared" si="4107"/>
        <v>Índice de Gestión Financiera</v>
      </c>
      <c r="J4025" t="str">
        <f t="shared" si="4107"/>
        <v>INDICE</v>
      </c>
      <c r="K4025">
        <f t="shared" si="4107"/>
        <v>0</v>
      </c>
      <c r="L4025" s="150">
        <f>+VLOOKUP($E4025,IGF_2018!$B$8:$Z$347,24,0)</f>
        <v>0.29205191718068074</v>
      </c>
      <c r="M4025" s="142" t="str">
        <f>+VLOOKUP($E4025,IGF_2018!$B$8:$Z$347,25,0)</f>
        <v>Medio bajo</v>
      </c>
    </row>
    <row r="4026" spans="1:13" x14ac:dyDescent="0.3">
      <c r="A4026" s="139">
        <f t="shared" si="4093"/>
        <v>106</v>
      </c>
      <c r="B4026" s="148">
        <f t="shared" si="4095"/>
        <v>30</v>
      </c>
      <c r="D4026" s="149" t="str">
        <f>+VLOOKUP($A4026,mUNICIPIOS!$B$4:$F$343,2,0)</f>
        <v>Totonicapán</v>
      </c>
      <c r="E4026" s="149">
        <f>+VLOOKUP($A4026,mUNICIPIOS!$B$4:$F$343,3,0)</f>
        <v>802</v>
      </c>
      <c r="F4026" s="149" t="str">
        <f>+VLOOKUP($A4026,mUNICIPIOS!$B$4:$F$343,4,0)</f>
        <v>San Cristóbal Totonicapán</v>
      </c>
      <c r="G4026" s="139" t="str">
        <f t="shared" ref="G4026:K4026" si="4108">+G3988</f>
        <v>06</v>
      </c>
      <c r="H4026" t="str">
        <f t="shared" si="4108"/>
        <v>IGE</v>
      </c>
      <c r="I4026" t="str">
        <f t="shared" si="4108"/>
        <v>Índice de Gestión Estratégica</v>
      </c>
      <c r="J4026" t="str">
        <f t="shared" si="4108"/>
        <v>06-01</v>
      </c>
      <c r="K4026" t="str">
        <f t="shared" si="4108"/>
        <v>Ejecución del Plan Operativo Anual  (POA)</v>
      </c>
      <c r="L4026" s="150">
        <f>+VLOOKUP($E4026,IGE_2018!$B$8:$Z$347,3,0)</f>
        <v>1</v>
      </c>
      <c r="M4026" s="142" t="str">
        <f>+VLOOKUP($E4026,IGE_2018!$B$8:$Z$347,4,0)</f>
        <v>Alto</v>
      </c>
    </row>
    <row r="4027" spans="1:13" x14ac:dyDescent="0.3">
      <c r="A4027" s="139">
        <f t="shared" si="4093"/>
        <v>106</v>
      </c>
      <c r="B4027" s="148">
        <f t="shared" si="4095"/>
        <v>31</v>
      </c>
      <c r="D4027" s="149" t="str">
        <f>+VLOOKUP($A4027,mUNICIPIOS!$B$4:$F$343,2,0)</f>
        <v>Totonicapán</v>
      </c>
      <c r="E4027" s="149">
        <f>+VLOOKUP($A4027,mUNICIPIOS!$B$4:$F$343,3,0)</f>
        <v>802</v>
      </c>
      <c r="F4027" s="149" t="str">
        <f>+VLOOKUP($A4027,mUNICIPIOS!$B$4:$F$343,4,0)</f>
        <v>San Cristóbal Totonicapán</v>
      </c>
      <c r="G4027" s="139" t="str">
        <f t="shared" ref="G4027:K4027" si="4109">+G3989</f>
        <v>06</v>
      </c>
      <c r="H4027" t="str">
        <f t="shared" si="4109"/>
        <v>IGE</v>
      </c>
      <c r="I4027" t="str">
        <f t="shared" si="4109"/>
        <v>Índice de Gestión Estratégica</v>
      </c>
      <c r="J4027" t="str">
        <f t="shared" si="4109"/>
        <v>06-02</v>
      </c>
      <c r="K4027" t="str">
        <f t="shared" si="4109"/>
        <v>Relación Plan de Desarrollo Municipal y Ordenamiento Territorial (PDM-OT) - Plan Estratégico Institucional (PEI) - Plan Operativo Multianual (POM) - Plan Operativo Anual (POA)</v>
      </c>
      <c r="L4027" s="150">
        <f>+VLOOKUP($E4027,IGE_2018!$B$8:$Z$347,6,0)</f>
        <v>0.93823529411764695</v>
      </c>
      <c r="M4027" s="142" t="str">
        <f>+VLOOKUP($E4027,IGE_2018!$B$8:$Z$347,7,0)</f>
        <v>Alto</v>
      </c>
    </row>
    <row r="4028" spans="1:13" x14ac:dyDescent="0.3">
      <c r="A4028" s="139">
        <f t="shared" si="4093"/>
        <v>106</v>
      </c>
      <c r="B4028" s="148">
        <f t="shared" si="4095"/>
        <v>32</v>
      </c>
      <c r="D4028" s="149" t="str">
        <f>+VLOOKUP($A4028,mUNICIPIOS!$B$4:$F$343,2,0)</f>
        <v>Totonicapán</v>
      </c>
      <c r="E4028" s="149">
        <f>+VLOOKUP($A4028,mUNICIPIOS!$B$4:$F$343,3,0)</f>
        <v>802</v>
      </c>
      <c r="F4028" s="149" t="str">
        <f>+VLOOKUP($A4028,mUNICIPIOS!$B$4:$F$343,4,0)</f>
        <v>San Cristóbal Totonicapán</v>
      </c>
      <c r="G4028" s="139" t="str">
        <f t="shared" ref="G4028:K4028" si="4110">+G3990</f>
        <v>06</v>
      </c>
      <c r="H4028" t="str">
        <f t="shared" si="4110"/>
        <v>IGE</v>
      </c>
      <c r="I4028" t="str">
        <f t="shared" si="4110"/>
        <v>Índice de Gestión Estratégica</v>
      </c>
      <c r="J4028" t="str">
        <f t="shared" si="4110"/>
        <v>06-03</v>
      </c>
      <c r="K4028" t="str">
        <f t="shared" si="4110"/>
        <v>Presupuesto de egresos relacionado a competencias municipales que responden a prioridades nacionales de desarrollo.</v>
      </c>
      <c r="L4028" s="150">
        <f>+VLOOKUP($E4028,IGE_2018!$B$8:$Z$347,9,0)</f>
        <v>0.27690430834714569</v>
      </c>
      <c r="M4028" s="142" t="str">
        <f>+VLOOKUP($E4028,IGE_2018!$B$8:$Z$347,10,0)</f>
        <v>Medio bajo</v>
      </c>
    </row>
    <row r="4029" spans="1:13" x14ac:dyDescent="0.3">
      <c r="A4029" s="139">
        <f t="shared" si="4093"/>
        <v>106</v>
      </c>
      <c r="B4029" s="148">
        <f t="shared" si="4095"/>
        <v>33</v>
      </c>
      <c r="D4029" s="149" t="str">
        <f>+VLOOKUP($A4029,mUNICIPIOS!$B$4:$F$343,2,0)</f>
        <v>Totonicapán</v>
      </c>
      <c r="E4029" s="149">
        <f>+VLOOKUP($A4029,mUNICIPIOS!$B$4:$F$343,3,0)</f>
        <v>802</v>
      </c>
      <c r="F4029" s="149" t="str">
        <f>+VLOOKUP($A4029,mUNICIPIOS!$B$4:$F$343,4,0)</f>
        <v>San Cristóbal Totonicapán</v>
      </c>
      <c r="G4029" s="139" t="str">
        <f t="shared" ref="G4029:K4029" si="4111">+G3991</f>
        <v>06</v>
      </c>
      <c r="H4029" t="str">
        <f t="shared" si="4111"/>
        <v>IGE</v>
      </c>
      <c r="I4029" t="str">
        <f t="shared" si="4111"/>
        <v>Índice de Gestión Estratégica</v>
      </c>
      <c r="J4029" t="str">
        <f t="shared" si="4111"/>
        <v>06-04</v>
      </c>
      <c r="K4029" t="str">
        <f t="shared" si="4111"/>
        <v>Institucionalización de la gestión ordenada del territorio</v>
      </c>
      <c r="L4029" s="150">
        <f>+VLOOKUP($E4029,IGE_2018!$B$8:$Z$347,12,0)</f>
        <v>0.5</v>
      </c>
      <c r="M4029" s="142" t="str">
        <f>+VLOOKUP($E4029,IGE_2018!$B$8:$Z$347,13,0)</f>
        <v>Medio</v>
      </c>
    </row>
    <row r="4030" spans="1:13" x14ac:dyDescent="0.3">
      <c r="A4030" s="139">
        <f t="shared" si="4093"/>
        <v>106</v>
      </c>
      <c r="B4030" s="148">
        <f t="shared" si="4095"/>
        <v>34</v>
      </c>
      <c r="D4030" s="149" t="str">
        <f>+VLOOKUP($A4030,mUNICIPIOS!$B$4:$F$343,2,0)</f>
        <v>Totonicapán</v>
      </c>
      <c r="E4030" s="149">
        <f>+VLOOKUP($A4030,mUNICIPIOS!$B$4:$F$343,3,0)</f>
        <v>802</v>
      </c>
      <c r="F4030" s="149" t="str">
        <f>+VLOOKUP($A4030,mUNICIPIOS!$B$4:$F$343,4,0)</f>
        <v>San Cristóbal Totonicapán</v>
      </c>
      <c r="G4030" s="139" t="str">
        <f t="shared" ref="G4030:K4030" si="4112">+G3992</f>
        <v>06</v>
      </c>
      <c r="H4030" t="str">
        <f t="shared" si="4112"/>
        <v>IGE</v>
      </c>
      <c r="I4030" t="str">
        <f t="shared" si="4112"/>
        <v>Índice de Gestión Estratégica</v>
      </c>
      <c r="J4030" t="str">
        <f t="shared" si="4112"/>
        <v>06-05</v>
      </c>
      <c r="K4030" t="str">
        <f t="shared" si="4112"/>
        <v>Acciones para la gestión ordenada del territorio</v>
      </c>
      <c r="L4030" s="150">
        <f>+VLOOKUP($E4030,IGE_2018!$B$8:$Z$347,15,0)</f>
        <v>0.4200000000000001</v>
      </c>
      <c r="M4030" s="142" t="str">
        <f>+VLOOKUP($E4030,IGE_2018!$B$8:$Z$347,16,0)</f>
        <v>Medio</v>
      </c>
    </row>
    <row r="4031" spans="1:13" x14ac:dyDescent="0.3">
      <c r="A4031" s="139">
        <f t="shared" si="4093"/>
        <v>106</v>
      </c>
      <c r="B4031" s="148">
        <f t="shared" si="4095"/>
        <v>35</v>
      </c>
      <c r="D4031" s="149" t="str">
        <f>+VLOOKUP($A4031,mUNICIPIOS!$B$4:$F$343,2,0)</f>
        <v>Totonicapán</v>
      </c>
      <c r="E4031" s="149">
        <f>+VLOOKUP($A4031,mUNICIPIOS!$B$4:$F$343,3,0)</f>
        <v>802</v>
      </c>
      <c r="F4031" s="149" t="str">
        <f>+VLOOKUP($A4031,mUNICIPIOS!$B$4:$F$343,4,0)</f>
        <v>San Cristóbal Totonicapán</v>
      </c>
      <c r="G4031" s="139" t="str">
        <f t="shared" ref="G4031:K4031" si="4113">+G3993</f>
        <v>06</v>
      </c>
      <c r="H4031" t="str">
        <f t="shared" si="4113"/>
        <v>IGE</v>
      </c>
      <c r="I4031" t="str">
        <f t="shared" si="4113"/>
        <v>Índice de Gestión Estratégica</v>
      </c>
      <c r="J4031" t="str">
        <f t="shared" si="4113"/>
        <v>06-06</v>
      </c>
      <c r="K4031" t="str">
        <f t="shared" si="4113"/>
        <v>Gestión de riesgo en la formulación de proyectos derivados de la planificación operativa anual</v>
      </c>
      <c r="L4031" s="150">
        <f>+VLOOKUP($E4031,IGE_2018!$B$8:$Z$347,18,0)</f>
        <v>0.1</v>
      </c>
      <c r="M4031" s="142" t="str">
        <f>+VLOOKUP($E4031,IGE_2018!$B$8:$Z$347,19,0)</f>
        <v>Bajo</v>
      </c>
    </row>
    <row r="4032" spans="1:13" x14ac:dyDescent="0.3">
      <c r="A4032" s="139">
        <f t="shared" si="4093"/>
        <v>106</v>
      </c>
      <c r="B4032" s="148">
        <f t="shared" si="4095"/>
        <v>36</v>
      </c>
      <c r="D4032" s="149" t="str">
        <f>+VLOOKUP($A4032,mUNICIPIOS!$B$4:$F$343,2,0)</f>
        <v>Totonicapán</v>
      </c>
      <c r="E4032" s="149">
        <f>+VLOOKUP($A4032,mUNICIPIOS!$B$4:$F$343,3,0)</f>
        <v>802</v>
      </c>
      <c r="F4032" s="149" t="str">
        <f>+VLOOKUP($A4032,mUNICIPIOS!$B$4:$F$343,4,0)</f>
        <v>San Cristóbal Totonicapán</v>
      </c>
      <c r="G4032" s="139" t="str">
        <f t="shared" ref="G4032:K4032" si="4114">+G3994</f>
        <v>06</v>
      </c>
      <c r="H4032" t="str">
        <f t="shared" si="4114"/>
        <v>IGE</v>
      </c>
      <c r="I4032" t="str">
        <f t="shared" si="4114"/>
        <v>Índice de Gestión Estratégica</v>
      </c>
      <c r="J4032" t="str">
        <f t="shared" si="4114"/>
        <v>06-07</v>
      </c>
      <c r="K4032" t="str">
        <f t="shared" si="4114"/>
        <v>Ingresos por servicios ambientales en relación a los ingresos propios sin regalías</v>
      </c>
      <c r="L4032" s="150">
        <f>+VLOOKUP($E4032,IGE_2018!$B$8:$Z$347,21,0)</f>
        <v>0</v>
      </c>
      <c r="M4032" s="142" t="str">
        <f>+VLOOKUP($E4032,IGE_2018!$B$8:$Z$347,22,0)</f>
        <v>Bajo</v>
      </c>
    </row>
    <row r="4033" spans="1:13" x14ac:dyDescent="0.3">
      <c r="A4033" s="139">
        <f t="shared" si="4093"/>
        <v>106</v>
      </c>
      <c r="B4033" s="148">
        <f t="shared" si="4095"/>
        <v>37</v>
      </c>
      <c r="D4033" s="149" t="str">
        <f>+VLOOKUP($A4033,mUNICIPIOS!$B$4:$F$343,2,0)</f>
        <v>Totonicapán</v>
      </c>
      <c r="E4033" s="149">
        <f>+VLOOKUP($A4033,mUNICIPIOS!$B$4:$F$343,3,0)</f>
        <v>802</v>
      </c>
      <c r="F4033" s="149" t="str">
        <f>+VLOOKUP($A4033,mUNICIPIOS!$B$4:$F$343,4,0)</f>
        <v>San Cristóbal Totonicapán</v>
      </c>
      <c r="G4033" s="139" t="str">
        <f t="shared" ref="G4033:K4033" si="4115">+G3995</f>
        <v>06</v>
      </c>
      <c r="H4033" t="str">
        <f t="shared" si="4115"/>
        <v>IGE</v>
      </c>
      <c r="I4033" t="str">
        <f t="shared" si="4115"/>
        <v>Índice de Gestión Estratégica</v>
      </c>
      <c r="J4033" t="str">
        <f t="shared" si="4115"/>
        <v>INDICE</v>
      </c>
      <c r="K4033">
        <f t="shared" si="4115"/>
        <v>0</v>
      </c>
      <c r="L4033" s="150">
        <f>+VLOOKUP($E4033,IGE_2018!$B$8:$Z$347,24,0)</f>
        <v>0.48296137120443344</v>
      </c>
      <c r="M4033" s="142" t="str">
        <f>+VLOOKUP($E4033,IGE_2018!$B$8:$Z$347,25,0)</f>
        <v>Medio</v>
      </c>
    </row>
    <row r="4034" spans="1:13" x14ac:dyDescent="0.3">
      <c r="A4034" s="139">
        <f t="shared" si="4093"/>
        <v>106</v>
      </c>
      <c r="B4034" s="148">
        <f t="shared" si="4095"/>
        <v>38</v>
      </c>
      <c r="D4034" s="149" t="str">
        <f>+VLOOKUP($A4034,mUNICIPIOS!$B$4:$F$343,2,0)</f>
        <v>Totonicapán</v>
      </c>
      <c r="E4034" s="149">
        <f>+VLOOKUP($A4034,mUNICIPIOS!$B$4:$F$343,3,0)</f>
        <v>802</v>
      </c>
      <c r="F4034" s="149" t="str">
        <f>+VLOOKUP($A4034,mUNICIPIOS!$B$4:$F$343,4,0)</f>
        <v>San Cristóbal Totonicapán</v>
      </c>
      <c r="G4034" s="139" t="str">
        <f t="shared" ref="G4034:K4034" si="4116">+G3996</f>
        <v>RANKING</v>
      </c>
      <c r="H4034" t="str">
        <f t="shared" si="4116"/>
        <v>RGM</v>
      </c>
      <c r="I4034" t="str">
        <f t="shared" si="4116"/>
        <v>Ranking de la Gestión Municipal 2018</v>
      </c>
      <c r="J4034" t="str">
        <f t="shared" si="4116"/>
        <v>RANKING</v>
      </c>
      <c r="K4034">
        <f t="shared" si="4116"/>
        <v>0</v>
      </c>
      <c r="L4034" s="151">
        <f>+VLOOKUP($E4034,Resultados_generales!$C$8:$AE$347,27,0)</f>
        <v>0.45693322507929135</v>
      </c>
      <c r="M4034" t="str">
        <f>+VLOOKUP($E4034,Resultados_generales!$C$8:$AE$347,28,0)</f>
        <v>Medio</v>
      </c>
    </row>
    <row r="4035" spans="1:13" x14ac:dyDescent="0.3">
      <c r="A4035" s="139">
        <f t="shared" si="4093"/>
        <v>107</v>
      </c>
      <c r="B4035" s="148">
        <f t="shared" si="4095"/>
        <v>1</v>
      </c>
      <c r="D4035" s="149" t="str">
        <f>+VLOOKUP($A4035,mUNICIPIOS!$B$4:$F$343,2,0)</f>
        <v>Totonicapán</v>
      </c>
      <c r="E4035" s="149">
        <f>+VLOOKUP($A4035,mUNICIPIOS!$B$4:$F$343,3,0)</f>
        <v>803</v>
      </c>
      <c r="F4035" s="149" t="str">
        <f>+VLOOKUP($A4035,mUNICIPIOS!$B$4:$F$343,4,0)</f>
        <v>San Francisco El Alto</v>
      </c>
      <c r="G4035" s="139" t="str">
        <f t="shared" ref="G4035:K4035" si="4117">+G3997</f>
        <v>01</v>
      </c>
      <c r="H4035" t="str">
        <f t="shared" si="4117"/>
        <v>IPC</v>
      </c>
      <c r="I4035" t="str">
        <f t="shared" si="4117"/>
        <v>Índice de Participación Ciudadana</v>
      </c>
      <c r="J4035" t="str">
        <f t="shared" si="4117"/>
        <v>01-01</v>
      </c>
      <c r="K4035" t="str">
        <f t="shared" si="4117"/>
        <v>Número de reuniones del COMUDE en el año de la medición.</v>
      </c>
      <c r="L4035" s="150">
        <f>+VLOOKUP($E4035,IPC_2018!$B$8:$T$347,3,0)</f>
        <v>0.66666666666666663</v>
      </c>
      <c r="M4035" s="142" t="str">
        <f>+VLOOKUP($E4035,IPC_2018!$B$8:$T$347,4,0)</f>
        <v>Medio alto</v>
      </c>
    </row>
    <row r="4036" spans="1:13" x14ac:dyDescent="0.3">
      <c r="A4036" s="139">
        <f t="shared" si="4093"/>
        <v>107</v>
      </c>
      <c r="B4036" s="148">
        <f t="shared" si="4095"/>
        <v>2</v>
      </c>
      <c r="D4036" s="149" t="str">
        <f>+VLOOKUP($A4036,mUNICIPIOS!$B$4:$F$343,2,0)</f>
        <v>Totonicapán</v>
      </c>
      <c r="E4036" s="149">
        <f>+VLOOKUP($A4036,mUNICIPIOS!$B$4:$F$343,3,0)</f>
        <v>803</v>
      </c>
      <c r="F4036" s="149" t="str">
        <f>+VLOOKUP($A4036,mUNICIPIOS!$B$4:$F$343,4,0)</f>
        <v>San Francisco El Alto</v>
      </c>
      <c r="G4036" s="139" t="str">
        <f t="shared" ref="G4036:K4036" si="4118">+G3998</f>
        <v>01</v>
      </c>
      <c r="H4036" t="str">
        <f t="shared" si="4118"/>
        <v>IPC</v>
      </c>
      <c r="I4036" t="str">
        <f t="shared" si="4118"/>
        <v>Índice de Participación Ciudadana</v>
      </c>
      <c r="J4036" t="str">
        <f t="shared" si="4118"/>
        <v>01-02</v>
      </c>
      <c r="K4036" t="str">
        <f t="shared" si="4118"/>
        <v>Participación de Alcaldes, Concejales y Síndicos determinados o designados en el COMUDE</v>
      </c>
      <c r="L4036" s="150">
        <f>+VLOOKUP($E4036,IPC_2018!$B$8:$T$347,6,0)</f>
        <v>0.5</v>
      </c>
      <c r="M4036" s="142" t="str">
        <f>+VLOOKUP($E4036,IPC_2018!$B$8:$T$347,7,0)</f>
        <v>Medio</v>
      </c>
    </row>
    <row r="4037" spans="1:13" x14ac:dyDescent="0.3">
      <c r="A4037" s="139">
        <f t="shared" si="4093"/>
        <v>107</v>
      </c>
      <c r="B4037" s="148">
        <f t="shared" si="4095"/>
        <v>3</v>
      </c>
      <c r="D4037" s="149" t="str">
        <f>+VLOOKUP($A4037,mUNICIPIOS!$B$4:$F$343,2,0)</f>
        <v>Totonicapán</v>
      </c>
      <c r="E4037" s="149">
        <f>+VLOOKUP($A4037,mUNICIPIOS!$B$4:$F$343,3,0)</f>
        <v>803</v>
      </c>
      <c r="F4037" s="149" t="str">
        <f>+VLOOKUP($A4037,mUNICIPIOS!$B$4:$F$343,4,0)</f>
        <v>San Francisco El Alto</v>
      </c>
      <c r="G4037" s="139" t="str">
        <f t="shared" ref="G4037:K4037" si="4119">+G3999</f>
        <v>01</v>
      </c>
      <c r="H4037" t="str">
        <f t="shared" si="4119"/>
        <v>IPC</v>
      </c>
      <c r="I4037" t="str">
        <f t="shared" si="4119"/>
        <v>Índice de Participación Ciudadana</v>
      </c>
      <c r="J4037" t="str">
        <f t="shared" si="4119"/>
        <v>01-03</v>
      </c>
      <c r="K4037" t="str">
        <f t="shared" si="4119"/>
        <v>Participación  de organizaciones de jóvenes, mujeres, pueblos mayas, xincas, garífunas, y otras organizaciones en el Comude</v>
      </c>
      <c r="L4037" s="150">
        <f>+VLOOKUP($E4037,IPC_2018!$B$8:$T$347,9,0)</f>
        <v>0</v>
      </c>
      <c r="M4037" s="142" t="str">
        <f>+VLOOKUP($E4037,IPC_2018!$B$8:$T$347,10,0)</f>
        <v>Bajo</v>
      </c>
    </row>
    <row r="4038" spans="1:13" x14ac:dyDescent="0.3">
      <c r="A4038" s="139">
        <f t="shared" si="4093"/>
        <v>107</v>
      </c>
      <c r="B4038" s="148">
        <f t="shared" si="4095"/>
        <v>4</v>
      </c>
      <c r="D4038" s="149" t="str">
        <f>+VLOOKUP($A4038,mUNICIPIOS!$B$4:$F$343,2,0)</f>
        <v>Totonicapán</v>
      </c>
      <c r="E4038" s="149">
        <f>+VLOOKUP($A4038,mUNICIPIOS!$B$4:$F$343,3,0)</f>
        <v>803</v>
      </c>
      <c r="F4038" s="149" t="str">
        <f>+VLOOKUP($A4038,mUNICIPIOS!$B$4:$F$343,4,0)</f>
        <v>San Francisco El Alto</v>
      </c>
      <c r="G4038" s="139" t="str">
        <f t="shared" ref="G4038:K4038" si="4120">+G4000</f>
        <v>01</v>
      </c>
      <c r="H4038" t="str">
        <f t="shared" si="4120"/>
        <v>IPC</v>
      </c>
      <c r="I4038" t="str">
        <f t="shared" si="4120"/>
        <v>Índice de Participación Ciudadana</v>
      </c>
      <c r="J4038" t="str">
        <f t="shared" si="4120"/>
        <v>01-04</v>
      </c>
      <c r="K4038" t="str">
        <f t="shared" si="4120"/>
        <v>Representatividad territorial del Comude.</v>
      </c>
      <c r="L4038" s="150">
        <f>+VLOOKUP($E4038,IPC_2018!$B$8:$T$347,12,0)</f>
        <v>0</v>
      </c>
      <c r="M4038" s="142" t="str">
        <f>+VLOOKUP($E4038,IPC_2018!$B$8:$T$347,13,0)</f>
        <v>Bajo</v>
      </c>
    </row>
    <row r="4039" spans="1:13" x14ac:dyDescent="0.3">
      <c r="A4039" s="139">
        <f t="shared" si="4093"/>
        <v>107</v>
      </c>
      <c r="B4039" s="148">
        <f t="shared" si="4095"/>
        <v>5</v>
      </c>
      <c r="D4039" s="149" t="str">
        <f>+VLOOKUP($A4039,mUNICIPIOS!$B$4:$F$343,2,0)</f>
        <v>Totonicapán</v>
      </c>
      <c r="E4039" s="149">
        <f>+VLOOKUP($A4039,mUNICIPIOS!$B$4:$F$343,3,0)</f>
        <v>803</v>
      </c>
      <c r="F4039" s="149" t="str">
        <f>+VLOOKUP($A4039,mUNICIPIOS!$B$4:$F$343,4,0)</f>
        <v>San Francisco El Alto</v>
      </c>
      <c r="G4039" s="139" t="str">
        <f t="shared" ref="G4039:K4039" si="4121">+G4001</f>
        <v>01</v>
      </c>
      <c r="H4039" t="str">
        <f t="shared" si="4121"/>
        <v>IPC</v>
      </c>
      <c r="I4039" t="str">
        <f t="shared" si="4121"/>
        <v>Índice de Participación Ciudadana</v>
      </c>
      <c r="J4039" t="str">
        <f t="shared" si="4121"/>
        <v>01-05</v>
      </c>
      <c r="K4039" t="str">
        <f t="shared" si="4121"/>
        <v>Funcionamiento del Comude</v>
      </c>
      <c r="L4039" s="150">
        <f>+VLOOKUP($E4039,IPC_2018!$B$8:$T$347,15,0)</f>
        <v>0.15901060076290127</v>
      </c>
      <c r="M4039" s="142" t="str">
        <f>+VLOOKUP($E4039,IPC_2018!$B$8:$T$347,16,0)</f>
        <v>Bajo</v>
      </c>
    </row>
    <row r="4040" spans="1:13" x14ac:dyDescent="0.3">
      <c r="A4040" s="139">
        <f t="shared" si="4093"/>
        <v>107</v>
      </c>
      <c r="B4040" s="148">
        <f t="shared" si="4095"/>
        <v>6</v>
      </c>
      <c r="D4040" s="149" t="str">
        <f>+VLOOKUP($A4040,mUNICIPIOS!$B$4:$F$343,2,0)</f>
        <v>Totonicapán</v>
      </c>
      <c r="E4040" s="149">
        <f>+VLOOKUP($A4040,mUNICIPIOS!$B$4:$F$343,3,0)</f>
        <v>803</v>
      </c>
      <c r="F4040" s="149" t="str">
        <f>+VLOOKUP($A4040,mUNICIPIOS!$B$4:$F$343,4,0)</f>
        <v>San Francisco El Alto</v>
      </c>
      <c r="G4040" s="139" t="str">
        <f t="shared" ref="G4040:K4040" si="4122">+G4002</f>
        <v>01</v>
      </c>
      <c r="H4040" t="str">
        <f t="shared" si="4122"/>
        <v>IPC</v>
      </c>
      <c r="I4040" t="str">
        <f t="shared" si="4122"/>
        <v>Índice de Participación Ciudadana</v>
      </c>
      <c r="J4040" t="str">
        <f t="shared" si="4122"/>
        <v>INDICE</v>
      </c>
      <c r="K4040">
        <f t="shared" si="4122"/>
        <v>0</v>
      </c>
      <c r="L4040" s="150">
        <f>+VLOOKUP($E4040,IPC_2018!$B$8:$T$347,18,0)</f>
        <v>0.36968492344776849</v>
      </c>
      <c r="M4040" s="142" t="str">
        <f>+VLOOKUP($E4040,IPC_2018!$B$8:$T$347,19,0)</f>
        <v>Medio bajo</v>
      </c>
    </row>
    <row r="4041" spans="1:13" x14ac:dyDescent="0.3">
      <c r="A4041" s="139">
        <f t="shared" si="4093"/>
        <v>107</v>
      </c>
      <c r="B4041" s="148">
        <f t="shared" si="4095"/>
        <v>7</v>
      </c>
      <c r="D4041" s="149" t="str">
        <f>+VLOOKUP($A4041,mUNICIPIOS!$B$4:$F$343,2,0)</f>
        <v>Totonicapán</v>
      </c>
      <c r="E4041" s="149">
        <f>+VLOOKUP($A4041,mUNICIPIOS!$B$4:$F$343,3,0)</f>
        <v>803</v>
      </c>
      <c r="F4041" s="149" t="str">
        <f>+VLOOKUP($A4041,mUNICIPIOS!$B$4:$F$343,4,0)</f>
        <v>San Francisco El Alto</v>
      </c>
      <c r="G4041" s="139" t="str">
        <f t="shared" ref="G4041:K4041" si="4123">+G4003</f>
        <v>02</v>
      </c>
      <c r="H4041" t="str">
        <f t="shared" si="4123"/>
        <v>IIC</v>
      </c>
      <c r="I4041" t="str">
        <f t="shared" si="4123"/>
        <v>Índice de Información a la Ciudadanía</v>
      </c>
      <c r="J4041" t="str">
        <f t="shared" si="4123"/>
        <v>02-01</v>
      </c>
      <c r="K4041" t="str">
        <f t="shared" si="4123"/>
        <v>Rendición de cuentas cuatrimestral y anual al Comude enfocadas en resultados.</v>
      </c>
      <c r="L4041" s="150">
        <f>+VLOOKUP($E4041,IIC_2018!$B$8:$Q$347,3,0)</f>
        <v>0.60000000000000009</v>
      </c>
      <c r="M4041" s="142" t="str">
        <f>+VLOOKUP($E4041,IIC_2018!$B$8:$Q$347,4,0)</f>
        <v>Medio</v>
      </c>
    </row>
    <row r="4042" spans="1:13" x14ac:dyDescent="0.3">
      <c r="A4042" s="139">
        <f t="shared" si="4093"/>
        <v>107</v>
      </c>
      <c r="B4042" s="148">
        <f t="shared" si="4095"/>
        <v>8</v>
      </c>
      <c r="D4042" s="149" t="str">
        <f>+VLOOKUP($A4042,mUNICIPIOS!$B$4:$F$343,2,0)</f>
        <v>Totonicapán</v>
      </c>
      <c r="E4042" s="149">
        <f>+VLOOKUP($A4042,mUNICIPIOS!$B$4:$F$343,3,0)</f>
        <v>803</v>
      </c>
      <c r="F4042" s="149" t="str">
        <f>+VLOOKUP($A4042,mUNICIPIOS!$B$4:$F$343,4,0)</f>
        <v>San Francisco El Alto</v>
      </c>
      <c r="G4042" s="139" t="str">
        <f t="shared" ref="G4042:K4042" si="4124">+G4004</f>
        <v>02</v>
      </c>
      <c r="H4042" t="str">
        <f t="shared" si="4124"/>
        <v>IIC</v>
      </c>
      <c r="I4042" t="str">
        <f t="shared" si="4124"/>
        <v>Índice de Información a la Ciudadanía</v>
      </c>
      <c r="J4042" t="str">
        <f t="shared" si="4124"/>
        <v>02-02</v>
      </c>
      <c r="K4042" t="str">
        <f t="shared" si="4124"/>
        <v>Información presupuestaria y otra información brindada a la ciudadanía disponible en medios locales de comunicación.</v>
      </c>
      <c r="L4042" s="150">
        <f>+VLOOKUP($E4042,IIC_2018!$B$8:$Q$347,6,0)</f>
        <v>1</v>
      </c>
      <c r="M4042" s="142" t="str">
        <f>+VLOOKUP($E4042,IIC_2018!$B$8:$Q$347,7,0)</f>
        <v>Alto</v>
      </c>
    </row>
    <row r="4043" spans="1:13" x14ac:dyDescent="0.3">
      <c r="A4043" s="139">
        <f t="shared" si="4093"/>
        <v>107</v>
      </c>
      <c r="B4043" s="148">
        <f t="shared" si="4095"/>
        <v>9</v>
      </c>
      <c r="D4043" s="149" t="str">
        <f>+VLOOKUP($A4043,mUNICIPIOS!$B$4:$F$343,2,0)</f>
        <v>Totonicapán</v>
      </c>
      <c r="E4043" s="149">
        <f>+VLOOKUP($A4043,mUNICIPIOS!$B$4:$F$343,3,0)</f>
        <v>803</v>
      </c>
      <c r="F4043" s="149" t="str">
        <f>+VLOOKUP($A4043,mUNICIPIOS!$B$4:$F$343,4,0)</f>
        <v>San Francisco El Alto</v>
      </c>
      <c r="G4043" s="139" t="str">
        <f t="shared" ref="G4043:K4043" si="4125">+G4005</f>
        <v>02</v>
      </c>
      <c r="H4043" t="str">
        <f t="shared" si="4125"/>
        <v>IIC</v>
      </c>
      <c r="I4043" t="str">
        <f t="shared" si="4125"/>
        <v>Índice de Información a la Ciudadanía</v>
      </c>
      <c r="J4043" t="str">
        <f t="shared" si="4125"/>
        <v>02-03</v>
      </c>
      <c r="K4043" t="str">
        <f t="shared" si="4125"/>
        <v>Información pública de oficio actualizada y disponible de acuerdo a la LAIP y uso de internet.</v>
      </c>
      <c r="L4043" s="150">
        <f>+VLOOKUP($E4043,IIC_2018!$B$8:$Q$347,9,0)</f>
        <v>0.99999999999999989</v>
      </c>
      <c r="M4043" s="142" t="str">
        <f>+VLOOKUP($E4043,IIC_2018!$B$8:$Q$347,10,0)</f>
        <v>Alto</v>
      </c>
    </row>
    <row r="4044" spans="1:13" x14ac:dyDescent="0.3">
      <c r="A4044" s="139">
        <f t="shared" si="4093"/>
        <v>107</v>
      </c>
      <c r="B4044" s="148">
        <f t="shared" si="4095"/>
        <v>10</v>
      </c>
      <c r="D4044" s="149" t="str">
        <f>+VLOOKUP($A4044,mUNICIPIOS!$B$4:$F$343,2,0)</f>
        <v>Totonicapán</v>
      </c>
      <c r="E4044" s="149">
        <f>+VLOOKUP($A4044,mUNICIPIOS!$B$4:$F$343,3,0)</f>
        <v>803</v>
      </c>
      <c r="F4044" s="149" t="str">
        <f>+VLOOKUP($A4044,mUNICIPIOS!$B$4:$F$343,4,0)</f>
        <v>San Francisco El Alto</v>
      </c>
      <c r="G4044" s="139" t="str">
        <f t="shared" ref="G4044:K4044" si="4126">+G4006</f>
        <v>02</v>
      </c>
      <c r="H4044" t="str">
        <f t="shared" si="4126"/>
        <v>IIC</v>
      </c>
      <c r="I4044" t="str">
        <f t="shared" si="4126"/>
        <v>Índice de Información a la Ciudadanía</v>
      </c>
      <c r="J4044" t="str">
        <f t="shared" si="4126"/>
        <v>02-04</v>
      </c>
      <c r="K4044" t="str">
        <f t="shared" si="4126"/>
        <v>Relación del monto contratado por medio de Guate compras con el total del presupuesto de egresos vigente.</v>
      </c>
      <c r="L4044" s="150">
        <f>+VLOOKUP($E4044,IIC_2018!$B$8:$Q$347,12,0)</f>
        <v>0.45759722139610814</v>
      </c>
      <c r="M4044" s="142" t="str">
        <f>+VLOOKUP($E4044,IIC_2018!$B$8:$Q$347,13,0)</f>
        <v>Medio</v>
      </c>
    </row>
    <row r="4045" spans="1:13" x14ac:dyDescent="0.3">
      <c r="A4045" s="139">
        <f t="shared" si="4093"/>
        <v>107</v>
      </c>
      <c r="B4045" s="148">
        <f t="shared" si="4095"/>
        <v>11</v>
      </c>
      <c r="D4045" s="149" t="str">
        <f>+VLOOKUP($A4045,mUNICIPIOS!$B$4:$F$343,2,0)</f>
        <v>Totonicapán</v>
      </c>
      <c r="E4045" s="149">
        <f>+VLOOKUP($A4045,mUNICIPIOS!$B$4:$F$343,3,0)</f>
        <v>803</v>
      </c>
      <c r="F4045" s="149" t="str">
        <f>+VLOOKUP($A4045,mUNICIPIOS!$B$4:$F$343,4,0)</f>
        <v>San Francisco El Alto</v>
      </c>
      <c r="G4045" s="139" t="str">
        <f t="shared" ref="G4045:K4045" si="4127">+G4007</f>
        <v>02</v>
      </c>
      <c r="H4045" t="str">
        <f t="shared" si="4127"/>
        <v>IIC</v>
      </c>
      <c r="I4045" t="str">
        <f t="shared" si="4127"/>
        <v>Índice de Información a la Ciudadanía</v>
      </c>
      <c r="J4045" t="str">
        <f t="shared" si="4127"/>
        <v>INDICE</v>
      </c>
      <c r="K4045">
        <f t="shared" si="4127"/>
        <v>0</v>
      </c>
      <c r="L4045" s="150">
        <f>+VLOOKUP($E4045,IIC_2018!$B$8:$Q$347,15,0)</f>
        <v>0.764399305349027</v>
      </c>
      <c r="M4045" s="142" t="str">
        <f>+VLOOKUP($E4045,IIC_2018!$B$8:$Q$347,16,0)</f>
        <v>Medio alto</v>
      </c>
    </row>
    <row r="4046" spans="1:13" x14ac:dyDescent="0.3">
      <c r="A4046" s="139">
        <f t="shared" si="4093"/>
        <v>107</v>
      </c>
      <c r="B4046" s="148">
        <f t="shared" si="4095"/>
        <v>12</v>
      </c>
      <c r="D4046" s="149" t="str">
        <f>+VLOOKUP($A4046,mUNICIPIOS!$B$4:$F$343,2,0)</f>
        <v>Totonicapán</v>
      </c>
      <c r="E4046" s="149">
        <f>+VLOOKUP($A4046,mUNICIPIOS!$B$4:$F$343,3,0)</f>
        <v>803</v>
      </c>
      <c r="F4046" s="149" t="str">
        <f>+VLOOKUP($A4046,mUNICIPIOS!$B$4:$F$343,4,0)</f>
        <v>San Francisco El Alto</v>
      </c>
      <c r="G4046" s="139" t="str">
        <f t="shared" ref="G4046:K4046" si="4128">+G4008</f>
        <v>03</v>
      </c>
      <c r="H4046" t="str">
        <f t="shared" si="4128"/>
        <v>ISP</v>
      </c>
      <c r="I4046" t="str">
        <f t="shared" si="4128"/>
        <v>Índice de Servicios Públicos</v>
      </c>
      <c r="J4046" t="str">
        <f t="shared" si="4128"/>
        <v>03-01</v>
      </c>
      <c r="K4046" t="str">
        <f t="shared" si="4128"/>
        <v>Cobertura del servicio público de agua</v>
      </c>
      <c r="L4046" s="150">
        <f>+VLOOKUP($E4046,ISP_2018!$B$8:$T$347,3,0)</f>
        <v>0.13877980364656381</v>
      </c>
      <c r="M4046" s="142" t="str">
        <f>+VLOOKUP($E4046,ISP_2018!$B$8:$T$347,4,0)</f>
        <v>Bajo</v>
      </c>
    </row>
    <row r="4047" spans="1:13" x14ac:dyDescent="0.3">
      <c r="A4047" s="139">
        <f t="shared" si="4093"/>
        <v>107</v>
      </c>
      <c r="B4047" s="148">
        <f t="shared" si="4095"/>
        <v>13</v>
      </c>
      <c r="D4047" s="149" t="str">
        <f>+VLOOKUP($A4047,mUNICIPIOS!$B$4:$F$343,2,0)</f>
        <v>Totonicapán</v>
      </c>
      <c r="E4047" s="149">
        <f>+VLOOKUP($A4047,mUNICIPIOS!$B$4:$F$343,3,0)</f>
        <v>803</v>
      </c>
      <c r="F4047" s="149" t="str">
        <f>+VLOOKUP($A4047,mUNICIPIOS!$B$4:$F$343,4,0)</f>
        <v>San Francisco El Alto</v>
      </c>
      <c r="G4047" s="139" t="str">
        <f t="shared" ref="G4047:K4047" si="4129">+G4009</f>
        <v>03</v>
      </c>
      <c r="H4047" t="str">
        <f t="shared" si="4129"/>
        <v>ISP</v>
      </c>
      <c r="I4047" t="str">
        <f t="shared" si="4129"/>
        <v>Índice de Servicios Públicos</v>
      </c>
      <c r="J4047" t="str">
        <f t="shared" si="4129"/>
        <v>03-02</v>
      </c>
      <c r="K4047" t="str">
        <f t="shared" si="4129"/>
        <v>Control de la calidad del servicio público de agua</v>
      </c>
      <c r="L4047" s="150">
        <f>+VLOOKUP($E4047,ISP_2018!$B$8:$T$347,6,0)</f>
        <v>0.30000000000000004</v>
      </c>
      <c r="M4047" s="142" t="str">
        <f>+VLOOKUP($E4047,ISP_2018!$B$8:$T$347,7,0)</f>
        <v>Medio bajo</v>
      </c>
    </row>
    <row r="4048" spans="1:13" x14ac:dyDescent="0.3">
      <c r="A4048" s="139">
        <f t="shared" si="4093"/>
        <v>107</v>
      </c>
      <c r="B4048" s="148">
        <f t="shared" si="4095"/>
        <v>14</v>
      </c>
      <c r="D4048" s="149" t="str">
        <f>+VLOOKUP($A4048,mUNICIPIOS!$B$4:$F$343,2,0)</f>
        <v>Totonicapán</v>
      </c>
      <c r="E4048" s="149">
        <f>+VLOOKUP($A4048,mUNICIPIOS!$B$4:$F$343,3,0)</f>
        <v>803</v>
      </c>
      <c r="F4048" s="149" t="str">
        <f>+VLOOKUP($A4048,mUNICIPIOS!$B$4:$F$343,4,0)</f>
        <v>San Francisco El Alto</v>
      </c>
      <c r="G4048" s="139" t="str">
        <f t="shared" ref="G4048:K4048" si="4130">+G4010</f>
        <v>03</v>
      </c>
      <c r="H4048" t="str">
        <f t="shared" si="4130"/>
        <v>ISP</v>
      </c>
      <c r="I4048" t="str">
        <f t="shared" si="4130"/>
        <v>Índice de Servicios Públicos</v>
      </c>
      <c r="J4048" t="str">
        <f t="shared" si="4130"/>
        <v>03-03</v>
      </c>
      <c r="K4048" t="str">
        <f t="shared" si="4130"/>
        <v>Disposición  y tratamiento  de aguas residuales</v>
      </c>
      <c r="L4048" s="150">
        <f>+VLOOKUP($E4048,ISP_2018!$B$8:$T$347,9,0)</f>
        <v>0</v>
      </c>
      <c r="M4048" s="142" t="str">
        <f>+VLOOKUP($E4048,ISP_2018!$B$8:$T$347,10,0)</f>
        <v>Bajo</v>
      </c>
    </row>
    <row r="4049" spans="1:13" x14ac:dyDescent="0.3">
      <c r="A4049" s="139">
        <f t="shared" si="4093"/>
        <v>107</v>
      </c>
      <c r="B4049" s="148">
        <f t="shared" si="4095"/>
        <v>15</v>
      </c>
      <c r="D4049" s="149" t="str">
        <f>+VLOOKUP($A4049,mUNICIPIOS!$B$4:$F$343,2,0)</f>
        <v>Totonicapán</v>
      </c>
      <c r="E4049" s="149">
        <f>+VLOOKUP($A4049,mUNICIPIOS!$B$4:$F$343,3,0)</f>
        <v>803</v>
      </c>
      <c r="F4049" s="149" t="str">
        <f>+VLOOKUP($A4049,mUNICIPIOS!$B$4:$F$343,4,0)</f>
        <v>San Francisco El Alto</v>
      </c>
      <c r="G4049" s="139" t="str">
        <f t="shared" ref="G4049:K4049" si="4131">+G4011</f>
        <v>03</v>
      </c>
      <c r="H4049" t="str">
        <f t="shared" si="4131"/>
        <v>ISP</v>
      </c>
      <c r="I4049" t="str">
        <f t="shared" si="4131"/>
        <v>Índice de Servicios Públicos</v>
      </c>
      <c r="J4049" t="str">
        <f t="shared" si="4131"/>
        <v>03-04</v>
      </c>
      <c r="K4049" t="str">
        <f t="shared" si="4131"/>
        <v>Gestión y manejo de los residuos y desechos sólidos</v>
      </c>
      <c r="L4049" s="150">
        <f>+VLOOKUP($E4049,ISP_2018!$B$8:$T$347,12,0)</f>
        <v>0.54766549280773902</v>
      </c>
      <c r="M4049" s="142" t="str">
        <f>+VLOOKUP($E4049,ISP_2018!$B$8:$T$347,13,0)</f>
        <v>Medio</v>
      </c>
    </row>
    <row r="4050" spans="1:13" x14ac:dyDescent="0.3">
      <c r="A4050" s="139">
        <f t="shared" si="4093"/>
        <v>107</v>
      </c>
      <c r="B4050" s="148">
        <f t="shared" si="4095"/>
        <v>16</v>
      </c>
      <c r="D4050" s="149" t="str">
        <f>+VLOOKUP($A4050,mUNICIPIOS!$B$4:$F$343,2,0)</f>
        <v>Totonicapán</v>
      </c>
      <c r="E4050" s="149">
        <f>+VLOOKUP($A4050,mUNICIPIOS!$B$4:$F$343,3,0)</f>
        <v>803</v>
      </c>
      <c r="F4050" s="149" t="str">
        <f>+VLOOKUP($A4050,mUNICIPIOS!$B$4:$F$343,4,0)</f>
        <v>San Francisco El Alto</v>
      </c>
      <c r="G4050" s="139" t="str">
        <f t="shared" ref="G4050:K4050" si="4132">+G4012</f>
        <v>03</v>
      </c>
      <c r="H4050" t="str">
        <f t="shared" si="4132"/>
        <v>ISP</v>
      </c>
      <c r="I4050" t="str">
        <f t="shared" si="4132"/>
        <v>Índice de Servicios Públicos</v>
      </c>
      <c r="J4050" t="str">
        <f t="shared" si="4132"/>
        <v>03-05</v>
      </c>
      <c r="K4050" t="str">
        <f t="shared" si="4132"/>
        <v>Gestión de servicios públicos municipales</v>
      </c>
      <c r="L4050" s="150">
        <f>+VLOOKUP($E4050,ISP_2018!$B$8:$T$347,15,0)</f>
        <v>0.35483870967741937</v>
      </c>
      <c r="M4050" s="142" t="str">
        <f>+VLOOKUP($E4050,ISP_2018!$B$8:$T$347,16,0)</f>
        <v>Medio bajo</v>
      </c>
    </row>
    <row r="4051" spans="1:13" x14ac:dyDescent="0.3">
      <c r="A4051" s="139">
        <f t="shared" si="4093"/>
        <v>107</v>
      </c>
      <c r="B4051" s="148">
        <f t="shared" si="4095"/>
        <v>17</v>
      </c>
      <c r="D4051" s="149" t="str">
        <f>+VLOOKUP($A4051,mUNICIPIOS!$B$4:$F$343,2,0)</f>
        <v>Totonicapán</v>
      </c>
      <c r="E4051" s="149">
        <f>+VLOOKUP($A4051,mUNICIPIOS!$B$4:$F$343,3,0)</f>
        <v>803</v>
      </c>
      <c r="F4051" s="149" t="str">
        <f>+VLOOKUP($A4051,mUNICIPIOS!$B$4:$F$343,4,0)</f>
        <v>San Francisco El Alto</v>
      </c>
      <c r="G4051" s="139" t="str">
        <f t="shared" ref="G4051:K4051" si="4133">+G4013</f>
        <v>03</v>
      </c>
      <c r="H4051" t="str">
        <f t="shared" si="4133"/>
        <v>ISP</v>
      </c>
      <c r="I4051" t="str">
        <f t="shared" si="4133"/>
        <v>Índice de Servicios Públicos</v>
      </c>
      <c r="J4051" t="str">
        <f t="shared" si="4133"/>
        <v>INDICE</v>
      </c>
      <c r="K4051">
        <f t="shared" si="4133"/>
        <v>0</v>
      </c>
      <c r="L4051" s="150">
        <f>+VLOOKUP($E4051,ISP_2018!$B$8:$T$347,18,0)</f>
        <v>0.28437882086168809</v>
      </c>
      <c r="M4051" s="142" t="str">
        <f>+VLOOKUP($E4051,ISP_2018!$B$8:$T$347,19,0)</f>
        <v>Medio bajo</v>
      </c>
    </row>
    <row r="4052" spans="1:13" x14ac:dyDescent="0.3">
      <c r="A4052" s="139">
        <f t="shared" si="4093"/>
        <v>107</v>
      </c>
      <c r="B4052" s="148">
        <f t="shared" si="4095"/>
        <v>18</v>
      </c>
      <c r="D4052" s="149" t="str">
        <f>+VLOOKUP($A4052,mUNICIPIOS!$B$4:$F$343,2,0)</f>
        <v>Totonicapán</v>
      </c>
      <c r="E4052" s="149">
        <f>+VLOOKUP($A4052,mUNICIPIOS!$B$4:$F$343,3,0)</f>
        <v>803</v>
      </c>
      <c r="F4052" s="149" t="str">
        <f>+VLOOKUP($A4052,mUNICIPIOS!$B$4:$F$343,4,0)</f>
        <v>San Francisco El Alto</v>
      </c>
      <c r="G4052" s="139" t="str">
        <f t="shared" ref="G4052:K4052" si="4134">+G4014</f>
        <v>04</v>
      </c>
      <c r="H4052" t="str">
        <f t="shared" si="4134"/>
        <v>IGA</v>
      </c>
      <c r="I4052" t="str">
        <f t="shared" si="4134"/>
        <v>Índice de Gestión Administrativa</v>
      </c>
      <c r="J4052" t="str">
        <f t="shared" si="4134"/>
        <v>04-01</v>
      </c>
      <c r="K4052" t="str">
        <f t="shared" si="4134"/>
        <v>Existencia de elementos de atención municipal orientada al vecino</v>
      </c>
      <c r="L4052" s="150">
        <f>+VLOOKUP($E4052,IGA_2018!$B$8:$N$347,3,0)</f>
        <v>0.5</v>
      </c>
      <c r="M4052" s="142" t="str">
        <f>+VLOOKUP($E4052,IGA_2018!$B$8:$N$347,4,0)</f>
        <v>Medio</v>
      </c>
    </row>
    <row r="4053" spans="1:13" x14ac:dyDescent="0.3">
      <c r="A4053" s="139">
        <f t="shared" si="4093"/>
        <v>107</v>
      </c>
      <c r="B4053" s="148">
        <f t="shared" si="4095"/>
        <v>19</v>
      </c>
      <c r="D4053" s="149" t="str">
        <f>+VLOOKUP($A4053,mUNICIPIOS!$B$4:$F$343,2,0)</f>
        <v>Totonicapán</v>
      </c>
      <c r="E4053" s="149">
        <f>+VLOOKUP($A4053,mUNICIPIOS!$B$4:$F$343,3,0)</f>
        <v>803</v>
      </c>
      <c r="F4053" s="149" t="str">
        <f>+VLOOKUP($A4053,mUNICIPIOS!$B$4:$F$343,4,0)</f>
        <v>San Francisco El Alto</v>
      </c>
      <c r="G4053" s="139" t="str">
        <f t="shared" ref="G4053:K4053" si="4135">+G4015</f>
        <v>04</v>
      </c>
      <c r="H4053" t="str">
        <f t="shared" si="4135"/>
        <v>IGA</v>
      </c>
      <c r="I4053" t="str">
        <f t="shared" si="4135"/>
        <v>Índice de Gestión Administrativa</v>
      </c>
      <c r="J4053" t="str">
        <f t="shared" si="4135"/>
        <v>04-02</v>
      </c>
      <c r="K4053" t="str">
        <f t="shared" si="4135"/>
        <v>Gestión del recurso humano.</v>
      </c>
      <c r="L4053" s="150">
        <f>+VLOOKUP($E4053,IGA_2018!$B$8:$N$347,6,0)</f>
        <v>0.85758434200360567</v>
      </c>
      <c r="M4053" s="142" t="str">
        <f>+VLOOKUP($E4053,IGA_2018!$B$8:$N$347,7,0)</f>
        <v>Alto</v>
      </c>
    </row>
    <row r="4054" spans="1:13" x14ac:dyDescent="0.3">
      <c r="A4054" s="139">
        <f t="shared" si="4093"/>
        <v>107</v>
      </c>
      <c r="B4054" s="148">
        <f t="shared" si="4095"/>
        <v>20</v>
      </c>
      <c r="D4054" s="149" t="str">
        <f>+VLOOKUP($A4054,mUNICIPIOS!$B$4:$F$343,2,0)</f>
        <v>Totonicapán</v>
      </c>
      <c r="E4054" s="149">
        <f>+VLOOKUP($A4054,mUNICIPIOS!$B$4:$F$343,3,0)</f>
        <v>803</v>
      </c>
      <c r="F4054" s="149" t="str">
        <f>+VLOOKUP($A4054,mUNICIPIOS!$B$4:$F$343,4,0)</f>
        <v>San Francisco El Alto</v>
      </c>
      <c r="G4054" s="139" t="str">
        <f t="shared" ref="G4054:K4054" si="4136">+G4016</f>
        <v>04</v>
      </c>
      <c r="H4054" t="str">
        <f t="shared" si="4136"/>
        <v>IGA</v>
      </c>
      <c r="I4054" t="str">
        <f t="shared" si="4136"/>
        <v>Índice de Gestión Administrativa</v>
      </c>
      <c r="J4054" t="str">
        <f t="shared" si="4136"/>
        <v>04-03</v>
      </c>
      <c r="K4054" t="str">
        <f t="shared" si="4136"/>
        <v>Existencia de oficinas municipales con instrumentos de gestión.</v>
      </c>
      <c r="L4054" s="150">
        <f>+VLOOKUP($E4054,IGA_2018!$B$8:$N$347,9,0)</f>
        <v>0.51964285714285707</v>
      </c>
      <c r="M4054" s="142" t="str">
        <f>+VLOOKUP($E4054,IGA_2018!$B$8:$N$347,10,0)</f>
        <v>Medio</v>
      </c>
    </row>
    <row r="4055" spans="1:13" x14ac:dyDescent="0.3">
      <c r="A4055" s="139">
        <f t="shared" si="4093"/>
        <v>107</v>
      </c>
      <c r="B4055" s="148">
        <f t="shared" si="4095"/>
        <v>21</v>
      </c>
      <c r="D4055" s="149" t="str">
        <f>+VLOOKUP($A4055,mUNICIPIOS!$B$4:$F$343,2,0)</f>
        <v>Totonicapán</v>
      </c>
      <c r="E4055" s="149">
        <f>+VLOOKUP($A4055,mUNICIPIOS!$B$4:$F$343,3,0)</f>
        <v>803</v>
      </c>
      <c r="F4055" s="149" t="str">
        <f>+VLOOKUP($A4055,mUNICIPIOS!$B$4:$F$343,4,0)</f>
        <v>San Francisco El Alto</v>
      </c>
      <c r="G4055" s="139" t="str">
        <f t="shared" ref="G4055:K4055" si="4137">+G4017</f>
        <v>04</v>
      </c>
      <c r="H4055" t="str">
        <f t="shared" si="4137"/>
        <v>IGA</v>
      </c>
      <c r="I4055" t="str">
        <f t="shared" si="4137"/>
        <v>Índice de Gestión Administrativa</v>
      </c>
      <c r="J4055" t="str">
        <f t="shared" si="4137"/>
        <v>INDICE</v>
      </c>
      <c r="K4055">
        <f t="shared" si="4137"/>
        <v>0</v>
      </c>
      <c r="L4055" s="150">
        <f>+VLOOKUP($E4055,IGA_2018!$B$8:$N$347,12,0)</f>
        <v>0.63202951970126198</v>
      </c>
      <c r="M4055" s="142" t="str">
        <f>+VLOOKUP($E4055,IGA_2018!$B$8:$N$347,13,0)</f>
        <v>Medio alto</v>
      </c>
    </row>
    <row r="4056" spans="1:13" x14ac:dyDescent="0.3">
      <c r="A4056" s="139">
        <f t="shared" si="4093"/>
        <v>107</v>
      </c>
      <c r="B4056" s="148">
        <f t="shared" si="4095"/>
        <v>22</v>
      </c>
      <c r="D4056" s="149" t="str">
        <f>+VLOOKUP($A4056,mUNICIPIOS!$B$4:$F$343,2,0)</f>
        <v>Totonicapán</v>
      </c>
      <c r="E4056" s="149">
        <f>+VLOOKUP($A4056,mUNICIPIOS!$B$4:$F$343,3,0)</f>
        <v>803</v>
      </c>
      <c r="F4056" s="149" t="str">
        <f>+VLOOKUP($A4056,mUNICIPIOS!$B$4:$F$343,4,0)</f>
        <v>San Francisco El Alto</v>
      </c>
      <c r="G4056" s="139" t="str">
        <f t="shared" ref="G4056:K4056" si="4138">+G4018</f>
        <v>05</v>
      </c>
      <c r="H4056" t="str">
        <f t="shared" si="4138"/>
        <v>IGF</v>
      </c>
      <c r="I4056" t="str">
        <f t="shared" si="4138"/>
        <v>Índice de Gestión Financiera</v>
      </c>
      <c r="J4056" t="str">
        <f t="shared" si="4138"/>
        <v>05-01</v>
      </c>
      <c r="K4056" t="str">
        <f t="shared" si="4138"/>
        <v>Autonomía financiera municipal</v>
      </c>
      <c r="L4056" s="150">
        <f>+VLOOKUP($E4056,IGF_2018!$B$8:$Z$347,3,0)</f>
        <v>0.18847119020341646</v>
      </c>
      <c r="M4056" s="142" t="str">
        <f>+VLOOKUP($E4056,IGF_2018!$B$8:$Z$347,4,0)</f>
        <v>Bajo</v>
      </c>
    </row>
    <row r="4057" spans="1:13" x14ac:dyDescent="0.3">
      <c r="A4057" s="139">
        <f t="shared" si="4093"/>
        <v>107</v>
      </c>
      <c r="B4057" s="148">
        <f t="shared" si="4095"/>
        <v>23</v>
      </c>
      <c r="D4057" s="149" t="str">
        <f>+VLOOKUP($A4057,mUNICIPIOS!$B$4:$F$343,2,0)</f>
        <v>Totonicapán</v>
      </c>
      <c r="E4057" s="149">
        <f>+VLOOKUP($A4057,mUNICIPIOS!$B$4:$F$343,3,0)</f>
        <v>803</v>
      </c>
      <c r="F4057" s="149" t="str">
        <f>+VLOOKUP($A4057,mUNICIPIOS!$B$4:$F$343,4,0)</f>
        <v>San Francisco El Alto</v>
      </c>
      <c r="G4057" s="139" t="str">
        <f t="shared" ref="G4057:K4057" si="4139">+G4019</f>
        <v>05</v>
      </c>
      <c r="H4057" t="str">
        <f t="shared" si="4139"/>
        <v>IGF</v>
      </c>
      <c r="I4057" t="str">
        <f t="shared" si="4139"/>
        <v>Índice de Gestión Financiera</v>
      </c>
      <c r="J4057" t="str">
        <f t="shared" si="4139"/>
        <v>05-02</v>
      </c>
      <c r="K4057" t="str">
        <f t="shared" si="4139"/>
        <v xml:space="preserve">Ingresos propios por habitante -sin regalías- </v>
      </c>
      <c r="L4057" s="150">
        <f>+VLOOKUP($E4057,IGF_2018!$B$8:$Z$347,6,0)</f>
        <v>5.0844590832875812E-2</v>
      </c>
      <c r="M4057" s="142" t="str">
        <f>+VLOOKUP($E4057,IGF_2018!$B$8:$Z$347,7,0)</f>
        <v>Bajo</v>
      </c>
    </row>
    <row r="4058" spans="1:13" x14ac:dyDescent="0.3">
      <c r="A4058" s="139">
        <f t="shared" si="4093"/>
        <v>107</v>
      </c>
      <c r="B4058" s="148">
        <f t="shared" si="4095"/>
        <v>24</v>
      </c>
      <c r="D4058" s="149" t="str">
        <f>+VLOOKUP($A4058,mUNICIPIOS!$B$4:$F$343,2,0)</f>
        <v>Totonicapán</v>
      </c>
      <c r="E4058" s="149">
        <f>+VLOOKUP($A4058,mUNICIPIOS!$B$4:$F$343,3,0)</f>
        <v>803</v>
      </c>
      <c r="F4058" s="149" t="str">
        <f>+VLOOKUP($A4058,mUNICIPIOS!$B$4:$F$343,4,0)</f>
        <v>San Francisco El Alto</v>
      </c>
      <c r="G4058" s="139" t="str">
        <f t="shared" ref="G4058:K4058" si="4140">+G4020</f>
        <v>05</v>
      </c>
      <c r="H4058" t="str">
        <f t="shared" si="4140"/>
        <v>IGF</v>
      </c>
      <c r="I4058" t="str">
        <f t="shared" si="4140"/>
        <v>Índice de Gestión Financiera</v>
      </c>
      <c r="J4058" t="str">
        <f t="shared" si="4140"/>
        <v>05-03</v>
      </c>
      <c r="K4058" t="str">
        <f t="shared" si="4140"/>
        <v>Ingresos del IUSI en relación a los ingresos propios -sin regalías-</v>
      </c>
      <c r="L4058" s="150">
        <f>+VLOOKUP($E4058,IGF_2018!$B$8:$Z$347,9,0)</f>
        <v>0</v>
      </c>
      <c r="M4058" s="142" t="str">
        <f>+VLOOKUP($E4058,IGF_2018!$B$8:$Z$347,10,0)</f>
        <v>Bajo</v>
      </c>
    </row>
    <row r="4059" spans="1:13" x14ac:dyDescent="0.3">
      <c r="A4059" s="139">
        <f t="shared" si="4093"/>
        <v>107</v>
      </c>
      <c r="B4059" s="148">
        <f t="shared" si="4095"/>
        <v>25</v>
      </c>
      <c r="D4059" s="149" t="str">
        <f>+VLOOKUP($A4059,mUNICIPIOS!$B$4:$F$343,2,0)</f>
        <v>Totonicapán</v>
      </c>
      <c r="E4059" s="149">
        <f>+VLOOKUP($A4059,mUNICIPIOS!$B$4:$F$343,3,0)</f>
        <v>803</v>
      </c>
      <c r="F4059" s="149" t="str">
        <f>+VLOOKUP($A4059,mUNICIPIOS!$B$4:$F$343,4,0)</f>
        <v>San Francisco El Alto</v>
      </c>
      <c r="G4059" s="139" t="str">
        <f t="shared" ref="G4059:K4059" si="4141">+G4021</f>
        <v>05</v>
      </c>
      <c r="H4059" t="str">
        <f t="shared" si="4141"/>
        <v>IGF</v>
      </c>
      <c r="I4059" t="str">
        <f t="shared" si="4141"/>
        <v>Índice de Gestión Financiera</v>
      </c>
      <c r="J4059" t="str">
        <f t="shared" si="4141"/>
        <v>05-04</v>
      </c>
      <c r="K4059" t="str">
        <f t="shared" si="4141"/>
        <v>Inversión anual en capital fijo por habitante</v>
      </c>
      <c r="L4059" s="150">
        <f>+VLOOKUP($E4059,IGF_2018!$B$8:$Z$347,12,0)</f>
        <v>4.2220948572823207E-2</v>
      </c>
      <c r="M4059" s="142" t="str">
        <f>+VLOOKUP($E4059,IGF_2018!$B$8:$Z$347,13,0)</f>
        <v>Bajo</v>
      </c>
    </row>
    <row r="4060" spans="1:13" x14ac:dyDescent="0.3">
      <c r="A4060" s="139">
        <f t="shared" si="4093"/>
        <v>107</v>
      </c>
      <c r="B4060" s="148">
        <f t="shared" si="4095"/>
        <v>26</v>
      </c>
      <c r="D4060" s="149" t="str">
        <f>+VLOOKUP($A4060,mUNICIPIOS!$B$4:$F$343,2,0)</f>
        <v>Totonicapán</v>
      </c>
      <c r="E4060" s="149">
        <f>+VLOOKUP($A4060,mUNICIPIOS!$B$4:$F$343,3,0)</f>
        <v>803</v>
      </c>
      <c r="F4060" s="149" t="str">
        <f>+VLOOKUP($A4060,mUNICIPIOS!$B$4:$F$343,4,0)</f>
        <v>San Francisco El Alto</v>
      </c>
      <c r="G4060" s="139" t="str">
        <f t="shared" ref="G4060:K4060" si="4142">+G4022</f>
        <v>05</v>
      </c>
      <c r="H4060" t="str">
        <f t="shared" si="4142"/>
        <v>IGF</v>
      </c>
      <c r="I4060" t="str">
        <f t="shared" si="4142"/>
        <v>Índice de Gestión Financiera</v>
      </c>
      <c r="J4060" t="str">
        <f t="shared" si="4142"/>
        <v>05-05</v>
      </c>
      <c r="K4060" t="str">
        <f t="shared" si="4142"/>
        <v>Inversión anual en capital fijo con recursos percibidos por ingresos propios</v>
      </c>
      <c r="L4060" s="150">
        <f>+VLOOKUP($E4060,IGF_2018!$B$8:$Z$347,15,0)</f>
        <v>0</v>
      </c>
      <c r="M4060" s="142" t="str">
        <f>+VLOOKUP($E4060,IGF_2018!$B$8:$Z$347,16,0)</f>
        <v>Bajo</v>
      </c>
    </row>
    <row r="4061" spans="1:13" x14ac:dyDescent="0.3">
      <c r="A4061" s="139">
        <f t="shared" si="4093"/>
        <v>107</v>
      </c>
      <c r="B4061" s="148">
        <f t="shared" si="4095"/>
        <v>27</v>
      </c>
      <c r="D4061" s="149" t="str">
        <f>+VLOOKUP($A4061,mUNICIPIOS!$B$4:$F$343,2,0)</f>
        <v>Totonicapán</v>
      </c>
      <c r="E4061" s="149">
        <f>+VLOOKUP($A4061,mUNICIPIOS!$B$4:$F$343,3,0)</f>
        <v>803</v>
      </c>
      <c r="F4061" s="149" t="str">
        <f>+VLOOKUP($A4061,mUNICIPIOS!$B$4:$F$343,4,0)</f>
        <v>San Francisco El Alto</v>
      </c>
      <c r="G4061" s="139" t="str">
        <f t="shared" ref="G4061:K4061" si="4143">+G4023</f>
        <v>05</v>
      </c>
      <c r="H4061" t="str">
        <f t="shared" si="4143"/>
        <v>IGF</v>
      </c>
      <c r="I4061" t="str">
        <f t="shared" si="4143"/>
        <v>Índice de Gestión Financiera</v>
      </c>
      <c r="J4061" t="str">
        <f t="shared" si="4143"/>
        <v>05-06</v>
      </c>
      <c r="K4061" t="str">
        <f t="shared" si="4143"/>
        <v xml:space="preserve">Inversión anual en capital fijo con recursos percibidos por transferencias del Gobierno Central </v>
      </c>
      <c r="L4061" s="150">
        <f>+VLOOKUP($E4061,IGF_2018!$B$8:$Z$347,18,0)</f>
        <v>0.21939113553567982</v>
      </c>
      <c r="M4061" s="142" t="str">
        <f>+VLOOKUP($E4061,IGF_2018!$B$8:$Z$347,19,0)</f>
        <v>Medio bajo</v>
      </c>
    </row>
    <row r="4062" spans="1:13" x14ac:dyDescent="0.3">
      <c r="A4062" s="139">
        <f t="shared" si="4093"/>
        <v>107</v>
      </c>
      <c r="B4062" s="148">
        <f t="shared" si="4095"/>
        <v>28</v>
      </c>
      <c r="D4062" s="149" t="str">
        <f>+VLOOKUP($A4062,mUNICIPIOS!$B$4:$F$343,2,0)</f>
        <v>Totonicapán</v>
      </c>
      <c r="E4062" s="149">
        <f>+VLOOKUP($A4062,mUNICIPIOS!$B$4:$F$343,3,0)</f>
        <v>803</v>
      </c>
      <c r="F4062" s="149" t="str">
        <f>+VLOOKUP($A4062,mUNICIPIOS!$B$4:$F$343,4,0)</f>
        <v>San Francisco El Alto</v>
      </c>
      <c r="G4062" s="139" t="str">
        <f t="shared" ref="G4062:K4062" si="4144">+G4024</f>
        <v>05</v>
      </c>
      <c r="H4062" t="str">
        <f t="shared" si="4144"/>
        <v>IGF</v>
      </c>
      <c r="I4062" t="str">
        <f t="shared" si="4144"/>
        <v>Índice de Gestión Financiera</v>
      </c>
      <c r="J4062" t="str">
        <f t="shared" si="4144"/>
        <v>05-07</v>
      </c>
      <c r="K4062" t="str">
        <f t="shared" si="4144"/>
        <v>Financiamiento por endeudamiento municipal</v>
      </c>
      <c r="L4062" s="150">
        <f>+VLOOKUP($E4062,IGF_2018!$B$8:$Z$347,21,0)</f>
        <v>1</v>
      </c>
      <c r="M4062" s="142" t="str">
        <f>+VLOOKUP($E4062,IGF_2018!$B$8:$Z$347,22,0)</f>
        <v>Alto</v>
      </c>
    </row>
    <row r="4063" spans="1:13" x14ac:dyDescent="0.3">
      <c r="A4063" s="139">
        <f t="shared" si="4093"/>
        <v>107</v>
      </c>
      <c r="B4063" s="148">
        <f t="shared" si="4095"/>
        <v>29</v>
      </c>
      <c r="D4063" s="149" t="str">
        <f>+VLOOKUP($A4063,mUNICIPIOS!$B$4:$F$343,2,0)</f>
        <v>Totonicapán</v>
      </c>
      <c r="E4063" s="149">
        <f>+VLOOKUP($A4063,mUNICIPIOS!$B$4:$F$343,3,0)</f>
        <v>803</v>
      </c>
      <c r="F4063" s="149" t="str">
        <f>+VLOOKUP($A4063,mUNICIPIOS!$B$4:$F$343,4,0)</f>
        <v>San Francisco El Alto</v>
      </c>
      <c r="G4063" s="139" t="str">
        <f t="shared" ref="G4063:K4063" si="4145">+G4025</f>
        <v>05</v>
      </c>
      <c r="H4063" t="str">
        <f t="shared" si="4145"/>
        <v>IGF</v>
      </c>
      <c r="I4063" t="str">
        <f t="shared" si="4145"/>
        <v>Índice de Gestión Financiera</v>
      </c>
      <c r="J4063" t="str">
        <f t="shared" si="4145"/>
        <v>INDICE</v>
      </c>
      <c r="K4063">
        <f t="shared" si="4145"/>
        <v>0</v>
      </c>
      <c r="L4063" s="150">
        <f>+VLOOKUP($E4063,IGF_2018!$B$8:$Z$347,24,0)</f>
        <v>0.27402436461810875</v>
      </c>
      <c r="M4063" s="142" t="str">
        <f>+VLOOKUP($E4063,IGF_2018!$B$8:$Z$347,25,0)</f>
        <v>Medio bajo</v>
      </c>
    </row>
    <row r="4064" spans="1:13" x14ac:dyDescent="0.3">
      <c r="A4064" s="139">
        <f t="shared" si="4093"/>
        <v>107</v>
      </c>
      <c r="B4064" s="148">
        <f t="shared" si="4095"/>
        <v>30</v>
      </c>
      <c r="D4064" s="149" t="str">
        <f>+VLOOKUP($A4064,mUNICIPIOS!$B$4:$F$343,2,0)</f>
        <v>Totonicapán</v>
      </c>
      <c r="E4064" s="149">
        <f>+VLOOKUP($A4064,mUNICIPIOS!$B$4:$F$343,3,0)</f>
        <v>803</v>
      </c>
      <c r="F4064" s="149" t="str">
        <f>+VLOOKUP($A4064,mUNICIPIOS!$B$4:$F$343,4,0)</f>
        <v>San Francisco El Alto</v>
      </c>
      <c r="G4064" s="139" t="str">
        <f t="shared" ref="G4064:K4064" si="4146">+G4026</f>
        <v>06</v>
      </c>
      <c r="H4064" t="str">
        <f t="shared" si="4146"/>
        <v>IGE</v>
      </c>
      <c r="I4064" t="str">
        <f t="shared" si="4146"/>
        <v>Índice de Gestión Estratégica</v>
      </c>
      <c r="J4064" t="str">
        <f t="shared" si="4146"/>
        <v>06-01</v>
      </c>
      <c r="K4064" t="str">
        <f t="shared" si="4146"/>
        <v>Ejecución del Plan Operativo Anual  (POA)</v>
      </c>
      <c r="L4064" s="150">
        <f>+VLOOKUP($E4064,IGE_2018!$B$8:$Z$347,3,0)</f>
        <v>0.95434782608695645</v>
      </c>
      <c r="M4064" s="142" t="str">
        <f>+VLOOKUP($E4064,IGE_2018!$B$8:$Z$347,4,0)</f>
        <v>Alto</v>
      </c>
    </row>
    <row r="4065" spans="1:13" x14ac:dyDescent="0.3">
      <c r="A4065" s="139">
        <f t="shared" si="4093"/>
        <v>107</v>
      </c>
      <c r="B4065" s="148">
        <f t="shared" si="4095"/>
        <v>31</v>
      </c>
      <c r="D4065" s="149" t="str">
        <f>+VLOOKUP($A4065,mUNICIPIOS!$B$4:$F$343,2,0)</f>
        <v>Totonicapán</v>
      </c>
      <c r="E4065" s="149">
        <f>+VLOOKUP($A4065,mUNICIPIOS!$B$4:$F$343,3,0)</f>
        <v>803</v>
      </c>
      <c r="F4065" s="149" t="str">
        <f>+VLOOKUP($A4065,mUNICIPIOS!$B$4:$F$343,4,0)</f>
        <v>San Francisco El Alto</v>
      </c>
      <c r="G4065" s="139" t="str">
        <f t="shared" ref="G4065:K4065" si="4147">+G4027</f>
        <v>06</v>
      </c>
      <c r="H4065" t="str">
        <f t="shared" si="4147"/>
        <v>IGE</v>
      </c>
      <c r="I4065" t="str">
        <f t="shared" si="4147"/>
        <v>Índice de Gestión Estratégica</v>
      </c>
      <c r="J4065" t="str">
        <f t="shared" si="4147"/>
        <v>06-02</v>
      </c>
      <c r="K4065" t="str">
        <f t="shared" si="4147"/>
        <v>Relación Plan de Desarrollo Municipal y Ordenamiento Territorial (PDM-OT) - Plan Estratégico Institucional (PEI) - Plan Operativo Multianual (POM) - Plan Operativo Anual (POA)</v>
      </c>
      <c r="L4065" s="150">
        <f>+VLOOKUP($E4065,IGE_2018!$B$8:$Z$347,6,0)</f>
        <v>0.75869565217391299</v>
      </c>
      <c r="M4065" s="142" t="str">
        <f>+VLOOKUP($E4065,IGE_2018!$B$8:$Z$347,7,0)</f>
        <v>Medio alto</v>
      </c>
    </row>
    <row r="4066" spans="1:13" x14ac:dyDescent="0.3">
      <c r="A4066" s="139">
        <f t="shared" si="4093"/>
        <v>107</v>
      </c>
      <c r="B4066" s="148">
        <f t="shared" si="4095"/>
        <v>32</v>
      </c>
      <c r="D4066" s="149" t="str">
        <f>+VLOOKUP($A4066,mUNICIPIOS!$B$4:$F$343,2,0)</f>
        <v>Totonicapán</v>
      </c>
      <c r="E4066" s="149">
        <f>+VLOOKUP($A4066,mUNICIPIOS!$B$4:$F$343,3,0)</f>
        <v>803</v>
      </c>
      <c r="F4066" s="149" t="str">
        <f>+VLOOKUP($A4066,mUNICIPIOS!$B$4:$F$343,4,0)</f>
        <v>San Francisco El Alto</v>
      </c>
      <c r="G4066" s="139" t="str">
        <f t="shared" ref="G4066:K4066" si="4148">+G4028</f>
        <v>06</v>
      </c>
      <c r="H4066" t="str">
        <f t="shared" si="4148"/>
        <v>IGE</v>
      </c>
      <c r="I4066" t="str">
        <f t="shared" si="4148"/>
        <v>Índice de Gestión Estratégica</v>
      </c>
      <c r="J4066" t="str">
        <f t="shared" si="4148"/>
        <v>06-03</v>
      </c>
      <c r="K4066" t="str">
        <f t="shared" si="4148"/>
        <v>Presupuesto de egresos relacionado a competencias municipales que responden a prioridades nacionales de desarrollo.</v>
      </c>
      <c r="L4066" s="150">
        <f>+VLOOKUP($E4066,IGE_2018!$B$8:$Z$347,9,0)</f>
        <v>0.37572610864277312</v>
      </c>
      <c r="M4066" s="142" t="str">
        <f>+VLOOKUP($E4066,IGE_2018!$B$8:$Z$347,10,0)</f>
        <v>Medio bajo</v>
      </c>
    </row>
    <row r="4067" spans="1:13" x14ac:dyDescent="0.3">
      <c r="A4067" s="139">
        <f t="shared" si="4093"/>
        <v>107</v>
      </c>
      <c r="B4067" s="148">
        <f t="shared" si="4095"/>
        <v>33</v>
      </c>
      <c r="D4067" s="149" t="str">
        <f>+VLOOKUP($A4067,mUNICIPIOS!$B$4:$F$343,2,0)</f>
        <v>Totonicapán</v>
      </c>
      <c r="E4067" s="149">
        <f>+VLOOKUP($A4067,mUNICIPIOS!$B$4:$F$343,3,0)</f>
        <v>803</v>
      </c>
      <c r="F4067" s="149" t="str">
        <f>+VLOOKUP($A4067,mUNICIPIOS!$B$4:$F$343,4,0)</f>
        <v>San Francisco El Alto</v>
      </c>
      <c r="G4067" s="139" t="str">
        <f t="shared" ref="G4067:K4067" si="4149">+G4029</f>
        <v>06</v>
      </c>
      <c r="H4067" t="str">
        <f t="shared" si="4149"/>
        <v>IGE</v>
      </c>
      <c r="I4067" t="str">
        <f t="shared" si="4149"/>
        <v>Índice de Gestión Estratégica</v>
      </c>
      <c r="J4067" t="str">
        <f t="shared" si="4149"/>
        <v>06-04</v>
      </c>
      <c r="K4067" t="str">
        <f t="shared" si="4149"/>
        <v>Institucionalización de la gestión ordenada del territorio</v>
      </c>
      <c r="L4067" s="150">
        <f>+VLOOKUP($E4067,IGE_2018!$B$8:$Z$347,12,0)</f>
        <v>0.55000000000000004</v>
      </c>
      <c r="M4067" s="142" t="str">
        <f>+VLOOKUP($E4067,IGE_2018!$B$8:$Z$347,13,0)</f>
        <v>Medio</v>
      </c>
    </row>
    <row r="4068" spans="1:13" x14ac:dyDescent="0.3">
      <c r="A4068" s="139">
        <f t="shared" si="4093"/>
        <v>107</v>
      </c>
      <c r="B4068" s="148">
        <f t="shared" si="4095"/>
        <v>34</v>
      </c>
      <c r="D4068" s="149" t="str">
        <f>+VLOOKUP($A4068,mUNICIPIOS!$B$4:$F$343,2,0)</f>
        <v>Totonicapán</v>
      </c>
      <c r="E4068" s="149">
        <f>+VLOOKUP($A4068,mUNICIPIOS!$B$4:$F$343,3,0)</f>
        <v>803</v>
      </c>
      <c r="F4068" s="149" t="str">
        <f>+VLOOKUP($A4068,mUNICIPIOS!$B$4:$F$343,4,0)</f>
        <v>San Francisco El Alto</v>
      </c>
      <c r="G4068" s="139" t="str">
        <f t="shared" ref="G4068:K4068" si="4150">+G4030</f>
        <v>06</v>
      </c>
      <c r="H4068" t="str">
        <f t="shared" si="4150"/>
        <v>IGE</v>
      </c>
      <c r="I4068" t="str">
        <f t="shared" si="4150"/>
        <v>Índice de Gestión Estratégica</v>
      </c>
      <c r="J4068" t="str">
        <f t="shared" si="4150"/>
        <v>06-05</v>
      </c>
      <c r="K4068" t="str">
        <f t="shared" si="4150"/>
        <v>Acciones para la gestión ordenada del territorio</v>
      </c>
      <c r="L4068" s="150">
        <f>+VLOOKUP($E4068,IGE_2018!$B$8:$Z$347,15,0)</f>
        <v>0</v>
      </c>
      <c r="M4068" s="142" t="str">
        <f>+VLOOKUP($E4068,IGE_2018!$B$8:$Z$347,16,0)</f>
        <v>Bajo</v>
      </c>
    </row>
    <row r="4069" spans="1:13" x14ac:dyDescent="0.3">
      <c r="A4069" s="139">
        <f t="shared" si="4093"/>
        <v>107</v>
      </c>
      <c r="B4069" s="148">
        <f t="shared" si="4095"/>
        <v>35</v>
      </c>
      <c r="D4069" s="149" t="str">
        <f>+VLOOKUP($A4069,mUNICIPIOS!$B$4:$F$343,2,0)</f>
        <v>Totonicapán</v>
      </c>
      <c r="E4069" s="149">
        <f>+VLOOKUP($A4069,mUNICIPIOS!$B$4:$F$343,3,0)</f>
        <v>803</v>
      </c>
      <c r="F4069" s="149" t="str">
        <f>+VLOOKUP($A4069,mUNICIPIOS!$B$4:$F$343,4,0)</f>
        <v>San Francisco El Alto</v>
      </c>
      <c r="G4069" s="139" t="str">
        <f t="shared" ref="G4069:K4069" si="4151">+G4031</f>
        <v>06</v>
      </c>
      <c r="H4069" t="str">
        <f t="shared" si="4151"/>
        <v>IGE</v>
      </c>
      <c r="I4069" t="str">
        <f t="shared" si="4151"/>
        <v>Índice de Gestión Estratégica</v>
      </c>
      <c r="J4069" t="str">
        <f t="shared" si="4151"/>
        <v>06-06</v>
      </c>
      <c r="K4069" t="str">
        <f t="shared" si="4151"/>
        <v>Gestión de riesgo en la formulación de proyectos derivados de la planificación operativa anual</v>
      </c>
      <c r="L4069" s="150">
        <f>+VLOOKUP($E4069,IGE_2018!$B$8:$Z$347,18,0)</f>
        <v>0.7</v>
      </c>
      <c r="M4069" s="142" t="str">
        <f>+VLOOKUP($E4069,IGE_2018!$B$8:$Z$347,19,0)</f>
        <v>Medio alto</v>
      </c>
    </row>
    <row r="4070" spans="1:13" x14ac:dyDescent="0.3">
      <c r="A4070" s="139">
        <f t="shared" si="4093"/>
        <v>107</v>
      </c>
      <c r="B4070" s="148">
        <f t="shared" si="4095"/>
        <v>36</v>
      </c>
      <c r="D4070" s="149" t="str">
        <f>+VLOOKUP($A4070,mUNICIPIOS!$B$4:$F$343,2,0)</f>
        <v>Totonicapán</v>
      </c>
      <c r="E4070" s="149">
        <f>+VLOOKUP($A4070,mUNICIPIOS!$B$4:$F$343,3,0)</f>
        <v>803</v>
      </c>
      <c r="F4070" s="149" t="str">
        <f>+VLOOKUP($A4070,mUNICIPIOS!$B$4:$F$343,4,0)</f>
        <v>San Francisco El Alto</v>
      </c>
      <c r="G4070" s="139" t="str">
        <f t="shared" ref="G4070:K4070" si="4152">+G4032</f>
        <v>06</v>
      </c>
      <c r="H4070" t="str">
        <f t="shared" si="4152"/>
        <v>IGE</v>
      </c>
      <c r="I4070" t="str">
        <f t="shared" si="4152"/>
        <v>Índice de Gestión Estratégica</v>
      </c>
      <c r="J4070" t="str">
        <f t="shared" si="4152"/>
        <v>06-07</v>
      </c>
      <c r="K4070" t="str">
        <f t="shared" si="4152"/>
        <v>Ingresos por servicios ambientales en relación a los ingresos propios sin regalías</v>
      </c>
      <c r="L4070" s="150">
        <f>+VLOOKUP($E4070,IGE_2018!$B$8:$Z$347,21,0)</f>
        <v>0</v>
      </c>
      <c r="M4070" s="142" t="str">
        <f>+VLOOKUP($E4070,IGE_2018!$B$8:$Z$347,22,0)</f>
        <v>Bajo</v>
      </c>
    </row>
    <row r="4071" spans="1:13" x14ac:dyDescent="0.3">
      <c r="A4071" s="139">
        <f t="shared" si="4093"/>
        <v>107</v>
      </c>
      <c r="B4071" s="148">
        <f t="shared" si="4095"/>
        <v>37</v>
      </c>
      <c r="D4071" s="149" t="str">
        <f>+VLOOKUP($A4071,mUNICIPIOS!$B$4:$F$343,2,0)</f>
        <v>Totonicapán</v>
      </c>
      <c r="E4071" s="149">
        <f>+VLOOKUP($A4071,mUNICIPIOS!$B$4:$F$343,3,0)</f>
        <v>803</v>
      </c>
      <c r="F4071" s="149" t="str">
        <f>+VLOOKUP($A4071,mUNICIPIOS!$B$4:$F$343,4,0)</f>
        <v>San Francisco El Alto</v>
      </c>
      <c r="G4071" s="139" t="str">
        <f t="shared" ref="G4071:K4071" si="4153">+G4033</f>
        <v>06</v>
      </c>
      <c r="H4071" t="str">
        <f t="shared" si="4153"/>
        <v>IGE</v>
      </c>
      <c r="I4071" t="str">
        <f t="shared" si="4153"/>
        <v>Índice de Gestión Estratégica</v>
      </c>
      <c r="J4071" t="str">
        <f t="shared" si="4153"/>
        <v>INDICE</v>
      </c>
      <c r="K4071">
        <f t="shared" si="4153"/>
        <v>0</v>
      </c>
      <c r="L4071" s="150">
        <f>+VLOOKUP($E4071,IGE_2018!$B$8:$Z$347,24,0)</f>
        <v>0.47588804889982372</v>
      </c>
      <c r="M4071" s="142" t="str">
        <f>+VLOOKUP($E4071,IGE_2018!$B$8:$Z$347,25,0)</f>
        <v>Medio</v>
      </c>
    </row>
    <row r="4072" spans="1:13" x14ac:dyDescent="0.3">
      <c r="A4072" s="139">
        <f t="shared" si="4093"/>
        <v>107</v>
      </c>
      <c r="B4072" s="148">
        <f t="shared" si="4095"/>
        <v>38</v>
      </c>
      <c r="D4072" s="149" t="str">
        <f>+VLOOKUP($A4072,mUNICIPIOS!$B$4:$F$343,2,0)</f>
        <v>Totonicapán</v>
      </c>
      <c r="E4072" s="149">
        <f>+VLOOKUP($A4072,mUNICIPIOS!$B$4:$F$343,3,0)</f>
        <v>803</v>
      </c>
      <c r="F4072" s="149" t="str">
        <f>+VLOOKUP($A4072,mUNICIPIOS!$B$4:$F$343,4,0)</f>
        <v>San Francisco El Alto</v>
      </c>
      <c r="G4072" s="139" t="str">
        <f t="shared" ref="G4072:K4072" si="4154">+G4034</f>
        <v>RANKING</v>
      </c>
      <c r="H4072" t="str">
        <f t="shared" si="4154"/>
        <v>RGM</v>
      </c>
      <c r="I4072" t="str">
        <f t="shared" si="4154"/>
        <v>Ranking de la Gestión Municipal 2018</v>
      </c>
      <c r="J4072" t="str">
        <f t="shared" si="4154"/>
        <v>RANKING</v>
      </c>
      <c r="K4072">
        <f t="shared" si="4154"/>
        <v>0</v>
      </c>
      <c r="L4072" s="151">
        <f>+VLOOKUP($E4072,Resultados_generales!$C$8:$AE$347,27,0)</f>
        <v>0.43462552892492551</v>
      </c>
      <c r="M4072" t="str">
        <f>+VLOOKUP($E4072,Resultados_generales!$C$8:$AE$347,28,0)</f>
        <v>Medio</v>
      </c>
    </row>
    <row r="4073" spans="1:13" x14ac:dyDescent="0.3">
      <c r="A4073" s="139">
        <f t="shared" si="4093"/>
        <v>108</v>
      </c>
      <c r="B4073" s="148">
        <f t="shared" si="4095"/>
        <v>1</v>
      </c>
      <c r="D4073" s="149" t="str">
        <f>+VLOOKUP($A4073,mUNICIPIOS!$B$4:$F$343,2,0)</f>
        <v>Totonicapán</v>
      </c>
      <c r="E4073" s="149">
        <f>+VLOOKUP($A4073,mUNICIPIOS!$B$4:$F$343,3,0)</f>
        <v>804</v>
      </c>
      <c r="F4073" s="149" t="str">
        <f>+VLOOKUP($A4073,mUNICIPIOS!$B$4:$F$343,4,0)</f>
        <v>San Andrés Xecul</v>
      </c>
      <c r="G4073" s="139" t="str">
        <f t="shared" ref="G4073:K4073" si="4155">+G4035</f>
        <v>01</v>
      </c>
      <c r="H4073" t="str">
        <f t="shared" si="4155"/>
        <v>IPC</v>
      </c>
      <c r="I4073" t="str">
        <f t="shared" si="4155"/>
        <v>Índice de Participación Ciudadana</v>
      </c>
      <c r="J4073" t="str">
        <f t="shared" si="4155"/>
        <v>01-01</v>
      </c>
      <c r="K4073" t="str">
        <f t="shared" si="4155"/>
        <v>Número de reuniones del COMUDE en el año de la medición.</v>
      </c>
      <c r="L4073" s="150">
        <f>+VLOOKUP($E4073,IPC_2018!$B$8:$T$347,3,0)</f>
        <v>0.91666666666666663</v>
      </c>
      <c r="M4073" s="142" t="str">
        <f>+VLOOKUP($E4073,IPC_2018!$B$8:$T$347,4,0)</f>
        <v>Alto</v>
      </c>
    </row>
    <row r="4074" spans="1:13" x14ac:dyDescent="0.3">
      <c r="A4074" s="139">
        <f t="shared" si="4093"/>
        <v>108</v>
      </c>
      <c r="B4074" s="148">
        <f t="shared" si="4095"/>
        <v>2</v>
      </c>
      <c r="D4074" s="149" t="str">
        <f>+VLOOKUP($A4074,mUNICIPIOS!$B$4:$F$343,2,0)</f>
        <v>Totonicapán</v>
      </c>
      <c r="E4074" s="149">
        <f>+VLOOKUP($A4074,mUNICIPIOS!$B$4:$F$343,3,0)</f>
        <v>804</v>
      </c>
      <c r="F4074" s="149" t="str">
        <f>+VLOOKUP($A4074,mUNICIPIOS!$B$4:$F$343,4,0)</f>
        <v>San Andrés Xecul</v>
      </c>
      <c r="G4074" s="139" t="str">
        <f t="shared" ref="G4074:K4074" si="4156">+G4036</f>
        <v>01</v>
      </c>
      <c r="H4074" t="str">
        <f t="shared" si="4156"/>
        <v>IPC</v>
      </c>
      <c r="I4074" t="str">
        <f t="shared" si="4156"/>
        <v>Índice de Participación Ciudadana</v>
      </c>
      <c r="J4074" t="str">
        <f t="shared" si="4156"/>
        <v>01-02</v>
      </c>
      <c r="K4074" t="str">
        <f t="shared" si="4156"/>
        <v>Participación de Alcaldes, Concejales y Síndicos determinados o designados en el COMUDE</v>
      </c>
      <c r="L4074" s="150">
        <f>+VLOOKUP($E4074,IPC_2018!$B$8:$T$347,6,0)</f>
        <v>0.95</v>
      </c>
      <c r="M4074" s="142" t="str">
        <f>+VLOOKUP($E4074,IPC_2018!$B$8:$T$347,7,0)</f>
        <v>Alto</v>
      </c>
    </row>
    <row r="4075" spans="1:13" x14ac:dyDescent="0.3">
      <c r="A4075" s="139">
        <f t="shared" si="4093"/>
        <v>108</v>
      </c>
      <c r="B4075" s="148">
        <f t="shared" si="4095"/>
        <v>3</v>
      </c>
      <c r="D4075" s="149" t="str">
        <f>+VLOOKUP($A4075,mUNICIPIOS!$B$4:$F$343,2,0)</f>
        <v>Totonicapán</v>
      </c>
      <c r="E4075" s="149">
        <f>+VLOOKUP($A4075,mUNICIPIOS!$B$4:$F$343,3,0)</f>
        <v>804</v>
      </c>
      <c r="F4075" s="149" t="str">
        <f>+VLOOKUP($A4075,mUNICIPIOS!$B$4:$F$343,4,0)</f>
        <v>San Andrés Xecul</v>
      </c>
      <c r="G4075" s="139" t="str">
        <f t="shared" ref="G4075:K4075" si="4157">+G4037</f>
        <v>01</v>
      </c>
      <c r="H4075" t="str">
        <f t="shared" si="4157"/>
        <v>IPC</v>
      </c>
      <c r="I4075" t="str">
        <f t="shared" si="4157"/>
        <v>Índice de Participación Ciudadana</v>
      </c>
      <c r="J4075" t="str">
        <f t="shared" si="4157"/>
        <v>01-03</v>
      </c>
      <c r="K4075" t="str">
        <f t="shared" si="4157"/>
        <v>Participación  de organizaciones de jóvenes, mujeres, pueblos mayas, xincas, garífunas, y otras organizaciones en el Comude</v>
      </c>
      <c r="L4075" s="150">
        <f>+VLOOKUP($E4075,IPC_2018!$B$8:$T$347,9,0)</f>
        <v>0</v>
      </c>
      <c r="M4075" s="142" t="str">
        <f>+VLOOKUP($E4075,IPC_2018!$B$8:$T$347,10,0)</f>
        <v>Bajo</v>
      </c>
    </row>
    <row r="4076" spans="1:13" x14ac:dyDescent="0.3">
      <c r="A4076" s="139">
        <f t="shared" si="4093"/>
        <v>108</v>
      </c>
      <c r="B4076" s="148">
        <f t="shared" si="4095"/>
        <v>4</v>
      </c>
      <c r="D4076" s="149" t="str">
        <f>+VLOOKUP($A4076,mUNICIPIOS!$B$4:$F$343,2,0)</f>
        <v>Totonicapán</v>
      </c>
      <c r="E4076" s="149">
        <f>+VLOOKUP($A4076,mUNICIPIOS!$B$4:$F$343,3,0)</f>
        <v>804</v>
      </c>
      <c r="F4076" s="149" t="str">
        <f>+VLOOKUP($A4076,mUNICIPIOS!$B$4:$F$343,4,0)</f>
        <v>San Andrés Xecul</v>
      </c>
      <c r="G4076" s="139" t="str">
        <f t="shared" ref="G4076:K4076" si="4158">+G4038</f>
        <v>01</v>
      </c>
      <c r="H4076" t="str">
        <f t="shared" si="4158"/>
        <v>IPC</v>
      </c>
      <c r="I4076" t="str">
        <f t="shared" si="4158"/>
        <v>Índice de Participación Ciudadana</v>
      </c>
      <c r="J4076" t="str">
        <f t="shared" si="4158"/>
        <v>01-04</v>
      </c>
      <c r="K4076" t="str">
        <f t="shared" si="4158"/>
        <v>Representatividad territorial del Comude.</v>
      </c>
      <c r="L4076" s="150">
        <f>+VLOOKUP($E4076,IPC_2018!$B$8:$T$347,12,0)</f>
        <v>0.43982683982683979</v>
      </c>
      <c r="M4076" s="142" t="str">
        <f>+VLOOKUP($E4076,IPC_2018!$B$8:$T$347,13,0)</f>
        <v>Medio</v>
      </c>
    </row>
    <row r="4077" spans="1:13" x14ac:dyDescent="0.3">
      <c r="A4077" s="139">
        <f t="shared" ref="A4077:A4140" si="4159">+IF(B4076=38,A4076+1,A4076)</f>
        <v>108</v>
      </c>
      <c r="B4077" s="148">
        <f t="shared" si="4095"/>
        <v>5</v>
      </c>
      <c r="D4077" s="149" t="str">
        <f>+VLOOKUP($A4077,mUNICIPIOS!$B$4:$F$343,2,0)</f>
        <v>Totonicapán</v>
      </c>
      <c r="E4077" s="149">
        <f>+VLOOKUP($A4077,mUNICIPIOS!$B$4:$F$343,3,0)</f>
        <v>804</v>
      </c>
      <c r="F4077" s="149" t="str">
        <f>+VLOOKUP($A4077,mUNICIPIOS!$B$4:$F$343,4,0)</f>
        <v>San Andrés Xecul</v>
      </c>
      <c r="G4077" s="139" t="str">
        <f t="shared" ref="G4077:K4077" si="4160">+G4039</f>
        <v>01</v>
      </c>
      <c r="H4077" t="str">
        <f t="shared" si="4160"/>
        <v>IPC</v>
      </c>
      <c r="I4077" t="str">
        <f t="shared" si="4160"/>
        <v>Índice de Participación Ciudadana</v>
      </c>
      <c r="J4077" t="str">
        <f t="shared" si="4160"/>
        <v>01-05</v>
      </c>
      <c r="K4077" t="str">
        <f t="shared" si="4160"/>
        <v>Funcionamiento del Comude</v>
      </c>
      <c r="L4077" s="150">
        <f>+VLOOKUP($E4077,IPC_2018!$B$8:$T$347,15,0)</f>
        <v>0.29416961141136733</v>
      </c>
      <c r="M4077" s="142" t="str">
        <f>+VLOOKUP($E4077,IPC_2018!$B$8:$T$347,16,0)</f>
        <v>Medio bajo</v>
      </c>
    </row>
    <row r="4078" spans="1:13" x14ac:dyDescent="0.3">
      <c r="A4078" s="139">
        <f t="shared" si="4159"/>
        <v>108</v>
      </c>
      <c r="B4078" s="148">
        <f t="shared" ref="B4078:B4141" si="4161">+B4040</f>
        <v>6</v>
      </c>
      <c r="D4078" s="149" t="str">
        <f>+VLOOKUP($A4078,mUNICIPIOS!$B$4:$F$343,2,0)</f>
        <v>Totonicapán</v>
      </c>
      <c r="E4078" s="149">
        <f>+VLOOKUP($A4078,mUNICIPIOS!$B$4:$F$343,3,0)</f>
        <v>804</v>
      </c>
      <c r="F4078" s="149" t="str">
        <f>+VLOOKUP($A4078,mUNICIPIOS!$B$4:$F$343,4,0)</f>
        <v>San Andrés Xecul</v>
      </c>
      <c r="G4078" s="139" t="str">
        <f t="shared" ref="G4078:K4078" si="4162">+G4040</f>
        <v>01</v>
      </c>
      <c r="H4078" t="str">
        <f t="shared" si="4162"/>
        <v>IPC</v>
      </c>
      <c r="I4078" t="str">
        <f t="shared" si="4162"/>
        <v>Índice de Participación Ciudadana</v>
      </c>
      <c r="J4078" t="str">
        <f t="shared" si="4162"/>
        <v>INDICE</v>
      </c>
      <c r="K4078">
        <f t="shared" si="4162"/>
        <v>0</v>
      </c>
      <c r="L4078" s="150">
        <f>+VLOOKUP($E4078,IPC_2018!$B$8:$T$347,18,0)</f>
        <v>0.61843280101906439</v>
      </c>
      <c r="M4078" s="142" t="str">
        <f>+VLOOKUP($E4078,IPC_2018!$B$8:$T$347,19,0)</f>
        <v>Medio alto</v>
      </c>
    </row>
    <row r="4079" spans="1:13" x14ac:dyDescent="0.3">
      <c r="A4079" s="139">
        <f t="shared" si="4159"/>
        <v>108</v>
      </c>
      <c r="B4079" s="148">
        <f t="shared" si="4161"/>
        <v>7</v>
      </c>
      <c r="D4079" s="149" t="str">
        <f>+VLOOKUP($A4079,mUNICIPIOS!$B$4:$F$343,2,0)</f>
        <v>Totonicapán</v>
      </c>
      <c r="E4079" s="149">
        <f>+VLOOKUP($A4079,mUNICIPIOS!$B$4:$F$343,3,0)</f>
        <v>804</v>
      </c>
      <c r="F4079" s="149" t="str">
        <f>+VLOOKUP($A4079,mUNICIPIOS!$B$4:$F$343,4,0)</f>
        <v>San Andrés Xecul</v>
      </c>
      <c r="G4079" s="139" t="str">
        <f t="shared" ref="G4079:K4079" si="4163">+G4041</f>
        <v>02</v>
      </c>
      <c r="H4079" t="str">
        <f t="shared" si="4163"/>
        <v>IIC</v>
      </c>
      <c r="I4079" t="str">
        <f t="shared" si="4163"/>
        <v>Índice de Información a la Ciudadanía</v>
      </c>
      <c r="J4079" t="str">
        <f t="shared" si="4163"/>
        <v>02-01</v>
      </c>
      <c r="K4079" t="str">
        <f t="shared" si="4163"/>
        <v>Rendición de cuentas cuatrimestral y anual al Comude enfocadas en resultados.</v>
      </c>
      <c r="L4079" s="150">
        <f>+VLOOKUP($E4079,IIC_2018!$B$8:$Q$347,3,0)</f>
        <v>0.4</v>
      </c>
      <c r="M4079" s="142" t="str">
        <f>+VLOOKUP($E4079,IIC_2018!$B$8:$Q$347,4,0)</f>
        <v>Medio bajo</v>
      </c>
    </row>
    <row r="4080" spans="1:13" x14ac:dyDescent="0.3">
      <c r="A4080" s="139">
        <f t="shared" si="4159"/>
        <v>108</v>
      </c>
      <c r="B4080" s="148">
        <f t="shared" si="4161"/>
        <v>8</v>
      </c>
      <c r="D4080" s="149" t="str">
        <f>+VLOOKUP($A4080,mUNICIPIOS!$B$4:$F$343,2,0)</f>
        <v>Totonicapán</v>
      </c>
      <c r="E4080" s="149">
        <f>+VLOOKUP($A4080,mUNICIPIOS!$B$4:$F$343,3,0)</f>
        <v>804</v>
      </c>
      <c r="F4080" s="149" t="str">
        <f>+VLOOKUP($A4080,mUNICIPIOS!$B$4:$F$343,4,0)</f>
        <v>San Andrés Xecul</v>
      </c>
      <c r="G4080" s="139" t="str">
        <f t="shared" ref="G4080:K4080" si="4164">+G4042</f>
        <v>02</v>
      </c>
      <c r="H4080" t="str">
        <f t="shared" si="4164"/>
        <v>IIC</v>
      </c>
      <c r="I4080" t="str">
        <f t="shared" si="4164"/>
        <v>Índice de Información a la Ciudadanía</v>
      </c>
      <c r="J4080" t="str">
        <f t="shared" si="4164"/>
        <v>02-02</v>
      </c>
      <c r="K4080" t="str">
        <f t="shared" si="4164"/>
        <v>Información presupuestaria y otra información brindada a la ciudadanía disponible en medios locales de comunicación.</v>
      </c>
      <c r="L4080" s="150">
        <f>+VLOOKUP($E4080,IIC_2018!$B$8:$Q$347,6,0)</f>
        <v>1</v>
      </c>
      <c r="M4080" s="142" t="str">
        <f>+VLOOKUP($E4080,IIC_2018!$B$8:$Q$347,7,0)</f>
        <v>Alto</v>
      </c>
    </row>
    <row r="4081" spans="1:13" x14ac:dyDescent="0.3">
      <c r="A4081" s="139">
        <f t="shared" si="4159"/>
        <v>108</v>
      </c>
      <c r="B4081" s="148">
        <f t="shared" si="4161"/>
        <v>9</v>
      </c>
      <c r="D4081" s="149" t="str">
        <f>+VLOOKUP($A4081,mUNICIPIOS!$B$4:$F$343,2,0)</f>
        <v>Totonicapán</v>
      </c>
      <c r="E4081" s="149">
        <f>+VLOOKUP($A4081,mUNICIPIOS!$B$4:$F$343,3,0)</f>
        <v>804</v>
      </c>
      <c r="F4081" s="149" t="str">
        <f>+VLOOKUP($A4081,mUNICIPIOS!$B$4:$F$343,4,0)</f>
        <v>San Andrés Xecul</v>
      </c>
      <c r="G4081" s="139" t="str">
        <f t="shared" ref="G4081:K4081" si="4165">+G4043</f>
        <v>02</v>
      </c>
      <c r="H4081" t="str">
        <f t="shared" si="4165"/>
        <v>IIC</v>
      </c>
      <c r="I4081" t="str">
        <f t="shared" si="4165"/>
        <v>Índice de Información a la Ciudadanía</v>
      </c>
      <c r="J4081" t="str">
        <f t="shared" si="4165"/>
        <v>02-03</v>
      </c>
      <c r="K4081" t="str">
        <f t="shared" si="4165"/>
        <v>Información pública de oficio actualizada y disponible de acuerdo a la LAIP y uso de internet.</v>
      </c>
      <c r="L4081" s="150">
        <f>+VLOOKUP($E4081,IIC_2018!$B$8:$Q$347,9,0)</f>
        <v>0.99999999999999989</v>
      </c>
      <c r="M4081" s="142" t="str">
        <f>+VLOOKUP($E4081,IIC_2018!$B$8:$Q$347,10,0)</f>
        <v>Alto</v>
      </c>
    </row>
    <row r="4082" spans="1:13" x14ac:dyDescent="0.3">
      <c r="A4082" s="139">
        <f t="shared" si="4159"/>
        <v>108</v>
      </c>
      <c r="B4082" s="148">
        <f t="shared" si="4161"/>
        <v>10</v>
      </c>
      <c r="D4082" s="149" t="str">
        <f>+VLOOKUP($A4082,mUNICIPIOS!$B$4:$F$343,2,0)</f>
        <v>Totonicapán</v>
      </c>
      <c r="E4082" s="149">
        <f>+VLOOKUP($A4082,mUNICIPIOS!$B$4:$F$343,3,0)</f>
        <v>804</v>
      </c>
      <c r="F4082" s="149" t="str">
        <f>+VLOOKUP($A4082,mUNICIPIOS!$B$4:$F$343,4,0)</f>
        <v>San Andrés Xecul</v>
      </c>
      <c r="G4082" s="139" t="str">
        <f t="shared" ref="G4082:K4082" si="4166">+G4044</f>
        <v>02</v>
      </c>
      <c r="H4082" t="str">
        <f t="shared" si="4166"/>
        <v>IIC</v>
      </c>
      <c r="I4082" t="str">
        <f t="shared" si="4166"/>
        <v>Índice de Información a la Ciudadanía</v>
      </c>
      <c r="J4082" t="str">
        <f t="shared" si="4166"/>
        <v>02-04</v>
      </c>
      <c r="K4082" t="str">
        <f t="shared" si="4166"/>
        <v>Relación del monto contratado por medio de Guate compras con el total del presupuesto de egresos vigente.</v>
      </c>
      <c r="L4082" s="150">
        <f>+VLOOKUP($E4082,IIC_2018!$B$8:$Q$347,12,0)</f>
        <v>0.46592253279513668</v>
      </c>
      <c r="M4082" s="142" t="str">
        <f>+VLOOKUP($E4082,IIC_2018!$B$8:$Q$347,13,0)</f>
        <v>Medio</v>
      </c>
    </row>
    <row r="4083" spans="1:13" x14ac:dyDescent="0.3">
      <c r="A4083" s="139">
        <f t="shared" si="4159"/>
        <v>108</v>
      </c>
      <c r="B4083" s="148">
        <f t="shared" si="4161"/>
        <v>11</v>
      </c>
      <c r="D4083" s="149" t="str">
        <f>+VLOOKUP($A4083,mUNICIPIOS!$B$4:$F$343,2,0)</f>
        <v>Totonicapán</v>
      </c>
      <c r="E4083" s="149">
        <f>+VLOOKUP($A4083,mUNICIPIOS!$B$4:$F$343,3,0)</f>
        <v>804</v>
      </c>
      <c r="F4083" s="149" t="str">
        <f>+VLOOKUP($A4083,mUNICIPIOS!$B$4:$F$343,4,0)</f>
        <v>San Andrés Xecul</v>
      </c>
      <c r="G4083" s="139" t="str">
        <f t="shared" ref="G4083:K4083" si="4167">+G4045</f>
        <v>02</v>
      </c>
      <c r="H4083" t="str">
        <f t="shared" si="4167"/>
        <v>IIC</v>
      </c>
      <c r="I4083" t="str">
        <f t="shared" si="4167"/>
        <v>Índice de Información a la Ciudadanía</v>
      </c>
      <c r="J4083" t="str">
        <f t="shared" si="4167"/>
        <v>INDICE</v>
      </c>
      <c r="K4083">
        <f t="shared" si="4167"/>
        <v>0</v>
      </c>
      <c r="L4083" s="150">
        <f>+VLOOKUP($E4083,IIC_2018!$B$8:$Q$347,15,0)</f>
        <v>0.71648063319878419</v>
      </c>
      <c r="M4083" s="142" t="str">
        <f>+VLOOKUP($E4083,IIC_2018!$B$8:$Q$347,16,0)</f>
        <v>Medio alto</v>
      </c>
    </row>
    <row r="4084" spans="1:13" x14ac:dyDescent="0.3">
      <c r="A4084" s="139">
        <f t="shared" si="4159"/>
        <v>108</v>
      </c>
      <c r="B4084" s="148">
        <f t="shared" si="4161"/>
        <v>12</v>
      </c>
      <c r="D4084" s="149" t="str">
        <f>+VLOOKUP($A4084,mUNICIPIOS!$B$4:$F$343,2,0)</f>
        <v>Totonicapán</v>
      </c>
      <c r="E4084" s="149">
        <f>+VLOOKUP($A4084,mUNICIPIOS!$B$4:$F$343,3,0)</f>
        <v>804</v>
      </c>
      <c r="F4084" s="149" t="str">
        <f>+VLOOKUP($A4084,mUNICIPIOS!$B$4:$F$343,4,0)</f>
        <v>San Andrés Xecul</v>
      </c>
      <c r="G4084" s="139" t="str">
        <f t="shared" ref="G4084:K4084" si="4168">+G4046</f>
        <v>03</v>
      </c>
      <c r="H4084" t="str">
        <f t="shared" si="4168"/>
        <v>ISP</v>
      </c>
      <c r="I4084" t="str">
        <f t="shared" si="4168"/>
        <v>Índice de Servicios Públicos</v>
      </c>
      <c r="J4084" t="str">
        <f t="shared" si="4168"/>
        <v>03-01</v>
      </c>
      <c r="K4084" t="str">
        <f t="shared" si="4168"/>
        <v>Cobertura del servicio público de agua</v>
      </c>
      <c r="L4084" s="150">
        <f>+VLOOKUP($E4084,ISP_2018!$B$8:$T$347,3,0)</f>
        <v>0.1827641408751334</v>
      </c>
      <c r="M4084" s="142" t="str">
        <f>+VLOOKUP($E4084,ISP_2018!$B$8:$T$347,4,0)</f>
        <v>Bajo</v>
      </c>
    </row>
    <row r="4085" spans="1:13" x14ac:dyDescent="0.3">
      <c r="A4085" s="139">
        <f t="shared" si="4159"/>
        <v>108</v>
      </c>
      <c r="B4085" s="148">
        <f t="shared" si="4161"/>
        <v>13</v>
      </c>
      <c r="D4085" s="149" t="str">
        <f>+VLOOKUP($A4085,mUNICIPIOS!$B$4:$F$343,2,0)</f>
        <v>Totonicapán</v>
      </c>
      <c r="E4085" s="149">
        <f>+VLOOKUP($A4085,mUNICIPIOS!$B$4:$F$343,3,0)</f>
        <v>804</v>
      </c>
      <c r="F4085" s="149" t="str">
        <f>+VLOOKUP($A4085,mUNICIPIOS!$B$4:$F$343,4,0)</f>
        <v>San Andrés Xecul</v>
      </c>
      <c r="G4085" s="139" t="str">
        <f t="shared" ref="G4085:K4085" si="4169">+G4047</f>
        <v>03</v>
      </c>
      <c r="H4085" t="str">
        <f t="shared" si="4169"/>
        <v>ISP</v>
      </c>
      <c r="I4085" t="str">
        <f t="shared" si="4169"/>
        <v>Índice de Servicios Públicos</v>
      </c>
      <c r="J4085" t="str">
        <f t="shared" si="4169"/>
        <v>03-02</v>
      </c>
      <c r="K4085" t="str">
        <f t="shared" si="4169"/>
        <v>Control de la calidad del servicio público de agua</v>
      </c>
      <c r="L4085" s="150">
        <f>+VLOOKUP($E4085,ISP_2018!$B$8:$T$347,6,0)</f>
        <v>0.7</v>
      </c>
      <c r="M4085" s="142" t="str">
        <f>+VLOOKUP($E4085,ISP_2018!$B$8:$T$347,7,0)</f>
        <v>Medio alto</v>
      </c>
    </row>
    <row r="4086" spans="1:13" x14ac:dyDescent="0.3">
      <c r="A4086" s="139">
        <f t="shared" si="4159"/>
        <v>108</v>
      </c>
      <c r="B4086" s="148">
        <f t="shared" si="4161"/>
        <v>14</v>
      </c>
      <c r="D4086" s="149" t="str">
        <f>+VLOOKUP($A4086,mUNICIPIOS!$B$4:$F$343,2,0)</f>
        <v>Totonicapán</v>
      </c>
      <c r="E4086" s="149">
        <f>+VLOOKUP($A4086,mUNICIPIOS!$B$4:$F$343,3,0)</f>
        <v>804</v>
      </c>
      <c r="F4086" s="149" t="str">
        <f>+VLOOKUP($A4086,mUNICIPIOS!$B$4:$F$343,4,0)</f>
        <v>San Andrés Xecul</v>
      </c>
      <c r="G4086" s="139" t="str">
        <f t="shared" ref="G4086:K4086" si="4170">+G4048</f>
        <v>03</v>
      </c>
      <c r="H4086" t="str">
        <f t="shared" si="4170"/>
        <v>ISP</v>
      </c>
      <c r="I4086" t="str">
        <f t="shared" si="4170"/>
        <v>Índice de Servicios Públicos</v>
      </c>
      <c r="J4086" t="str">
        <f t="shared" si="4170"/>
        <v>03-03</v>
      </c>
      <c r="K4086" t="str">
        <f t="shared" si="4170"/>
        <v>Disposición  y tratamiento  de aguas residuales</v>
      </c>
      <c r="L4086" s="150">
        <f>+VLOOKUP($E4086,ISP_2018!$B$8:$T$347,9,0)</f>
        <v>0.2276707643009393</v>
      </c>
      <c r="M4086" s="142" t="str">
        <f>+VLOOKUP($E4086,ISP_2018!$B$8:$T$347,10,0)</f>
        <v>Medio bajo</v>
      </c>
    </row>
    <row r="4087" spans="1:13" x14ac:dyDescent="0.3">
      <c r="A4087" s="139">
        <f t="shared" si="4159"/>
        <v>108</v>
      </c>
      <c r="B4087" s="148">
        <f t="shared" si="4161"/>
        <v>15</v>
      </c>
      <c r="D4087" s="149" t="str">
        <f>+VLOOKUP($A4087,mUNICIPIOS!$B$4:$F$343,2,0)</f>
        <v>Totonicapán</v>
      </c>
      <c r="E4087" s="149">
        <f>+VLOOKUP($A4087,mUNICIPIOS!$B$4:$F$343,3,0)</f>
        <v>804</v>
      </c>
      <c r="F4087" s="149" t="str">
        <f>+VLOOKUP($A4087,mUNICIPIOS!$B$4:$F$343,4,0)</f>
        <v>San Andrés Xecul</v>
      </c>
      <c r="G4087" s="139" t="str">
        <f t="shared" ref="G4087:K4087" si="4171">+G4049</f>
        <v>03</v>
      </c>
      <c r="H4087" t="str">
        <f t="shared" si="4171"/>
        <v>ISP</v>
      </c>
      <c r="I4087" t="str">
        <f t="shared" si="4171"/>
        <v>Índice de Servicios Públicos</v>
      </c>
      <c r="J4087" t="str">
        <f t="shared" si="4171"/>
        <v>03-04</v>
      </c>
      <c r="K4087" t="str">
        <f t="shared" si="4171"/>
        <v>Gestión y manejo de los residuos y desechos sólidos</v>
      </c>
      <c r="L4087" s="150">
        <f>+VLOOKUP($E4087,ISP_2018!$B$8:$T$347,12,0)</f>
        <v>6.4431234447969304E-2</v>
      </c>
      <c r="M4087" s="142" t="str">
        <f>+VLOOKUP($E4087,ISP_2018!$B$8:$T$347,13,0)</f>
        <v>Bajo</v>
      </c>
    </row>
    <row r="4088" spans="1:13" x14ac:dyDescent="0.3">
      <c r="A4088" s="139">
        <f t="shared" si="4159"/>
        <v>108</v>
      </c>
      <c r="B4088" s="148">
        <f t="shared" si="4161"/>
        <v>16</v>
      </c>
      <c r="D4088" s="149" t="str">
        <f>+VLOOKUP($A4088,mUNICIPIOS!$B$4:$F$343,2,0)</f>
        <v>Totonicapán</v>
      </c>
      <c r="E4088" s="149">
        <f>+VLOOKUP($A4088,mUNICIPIOS!$B$4:$F$343,3,0)</f>
        <v>804</v>
      </c>
      <c r="F4088" s="149" t="str">
        <f>+VLOOKUP($A4088,mUNICIPIOS!$B$4:$F$343,4,0)</f>
        <v>San Andrés Xecul</v>
      </c>
      <c r="G4088" s="139" t="str">
        <f t="shared" ref="G4088:K4088" si="4172">+G4050</f>
        <v>03</v>
      </c>
      <c r="H4088" t="str">
        <f t="shared" si="4172"/>
        <v>ISP</v>
      </c>
      <c r="I4088" t="str">
        <f t="shared" si="4172"/>
        <v>Índice de Servicios Públicos</v>
      </c>
      <c r="J4088" t="str">
        <f t="shared" si="4172"/>
        <v>03-05</v>
      </c>
      <c r="K4088" t="str">
        <f t="shared" si="4172"/>
        <v>Gestión de servicios públicos municipales</v>
      </c>
      <c r="L4088" s="150">
        <f>+VLOOKUP($E4088,ISP_2018!$B$8:$T$347,15,0)</f>
        <v>6.4516129032258063E-2</v>
      </c>
      <c r="M4088" s="142" t="str">
        <f>+VLOOKUP($E4088,ISP_2018!$B$8:$T$347,16,0)</f>
        <v>Bajo</v>
      </c>
    </row>
    <row r="4089" spans="1:13" x14ac:dyDescent="0.3">
      <c r="A4089" s="139">
        <f t="shared" si="4159"/>
        <v>108</v>
      </c>
      <c r="B4089" s="148">
        <f t="shared" si="4161"/>
        <v>17</v>
      </c>
      <c r="D4089" s="149" t="str">
        <f>+VLOOKUP($A4089,mUNICIPIOS!$B$4:$F$343,2,0)</f>
        <v>Totonicapán</v>
      </c>
      <c r="E4089" s="149">
        <f>+VLOOKUP($A4089,mUNICIPIOS!$B$4:$F$343,3,0)</f>
        <v>804</v>
      </c>
      <c r="F4089" s="149" t="str">
        <f>+VLOOKUP($A4089,mUNICIPIOS!$B$4:$F$343,4,0)</f>
        <v>San Andrés Xecul</v>
      </c>
      <c r="G4089" s="139" t="str">
        <f t="shared" ref="G4089:K4089" si="4173">+G4051</f>
        <v>03</v>
      </c>
      <c r="H4089" t="str">
        <f t="shared" si="4173"/>
        <v>ISP</v>
      </c>
      <c r="I4089" t="str">
        <f t="shared" si="4173"/>
        <v>Índice de Servicios Públicos</v>
      </c>
      <c r="J4089" t="str">
        <f t="shared" si="4173"/>
        <v>INDICE</v>
      </c>
      <c r="K4089">
        <f t="shared" si="4173"/>
        <v>0</v>
      </c>
      <c r="L4089" s="150">
        <f>+VLOOKUP($E4089,ISP_2018!$B$8:$T$347,18,0)</f>
        <v>0.29960003964374665</v>
      </c>
      <c r="M4089" s="142" t="str">
        <f>+VLOOKUP($E4089,ISP_2018!$B$8:$T$347,19,0)</f>
        <v>Medio bajo</v>
      </c>
    </row>
    <row r="4090" spans="1:13" x14ac:dyDescent="0.3">
      <c r="A4090" s="139">
        <f t="shared" si="4159"/>
        <v>108</v>
      </c>
      <c r="B4090" s="148">
        <f t="shared" si="4161"/>
        <v>18</v>
      </c>
      <c r="D4090" s="149" t="str">
        <f>+VLOOKUP($A4090,mUNICIPIOS!$B$4:$F$343,2,0)</f>
        <v>Totonicapán</v>
      </c>
      <c r="E4090" s="149">
        <f>+VLOOKUP($A4090,mUNICIPIOS!$B$4:$F$343,3,0)</f>
        <v>804</v>
      </c>
      <c r="F4090" s="149" t="str">
        <f>+VLOOKUP($A4090,mUNICIPIOS!$B$4:$F$343,4,0)</f>
        <v>San Andrés Xecul</v>
      </c>
      <c r="G4090" s="139" t="str">
        <f t="shared" ref="G4090:K4090" si="4174">+G4052</f>
        <v>04</v>
      </c>
      <c r="H4090" t="str">
        <f t="shared" si="4174"/>
        <v>IGA</v>
      </c>
      <c r="I4090" t="str">
        <f t="shared" si="4174"/>
        <v>Índice de Gestión Administrativa</v>
      </c>
      <c r="J4090" t="str">
        <f t="shared" si="4174"/>
        <v>04-01</v>
      </c>
      <c r="K4090" t="str">
        <f t="shared" si="4174"/>
        <v>Existencia de elementos de atención municipal orientada al vecino</v>
      </c>
      <c r="L4090" s="150">
        <f>+VLOOKUP($E4090,IGA_2018!$B$8:$N$347,3,0)</f>
        <v>0.5</v>
      </c>
      <c r="M4090" s="142" t="str">
        <f>+VLOOKUP($E4090,IGA_2018!$B$8:$N$347,4,0)</f>
        <v>Medio</v>
      </c>
    </row>
    <row r="4091" spans="1:13" x14ac:dyDescent="0.3">
      <c r="A4091" s="139">
        <f t="shared" si="4159"/>
        <v>108</v>
      </c>
      <c r="B4091" s="148">
        <f t="shared" si="4161"/>
        <v>19</v>
      </c>
      <c r="D4091" s="149" t="str">
        <f>+VLOOKUP($A4091,mUNICIPIOS!$B$4:$F$343,2,0)</f>
        <v>Totonicapán</v>
      </c>
      <c r="E4091" s="149">
        <f>+VLOOKUP($A4091,mUNICIPIOS!$B$4:$F$343,3,0)</f>
        <v>804</v>
      </c>
      <c r="F4091" s="149" t="str">
        <f>+VLOOKUP($A4091,mUNICIPIOS!$B$4:$F$343,4,0)</f>
        <v>San Andrés Xecul</v>
      </c>
      <c r="G4091" s="139" t="str">
        <f t="shared" ref="G4091:K4091" si="4175">+G4053</f>
        <v>04</v>
      </c>
      <c r="H4091" t="str">
        <f t="shared" si="4175"/>
        <v>IGA</v>
      </c>
      <c r="I4091" t="str">
        <f t="shared" si="4175"/>
        <v>Índice de Gestión Administrativa</v>
      </c>
      <c r="J4091" t="str">
        <f t="shared" si="4175"/>
        <v>04-02</v>
      </c>
      <c r="K4091" t="str">
        <f t="shared" si="4175"/>
        <v>Gestión del recurso humano.</v>
      </c>
      <c r="L4091" s="150">
        <f>+VLOOKUP($E4091,IGA_2018!$B$8:$N$347,6,0)</f>
        <v>0.49549317537986109</v>
      </c>
      <c r="M4091" s="142" t="str">
        <f>+VLOOKUP($E4091,IGA_2018!$B$8:$N$347,7,0)</f>
        <v>Medio</v>
      </c>
    </row>
    <row r="4092" spans="1:13" x14ac:dyDescent="0.3">
      <c r="A4092" s="139">
        <f t="shared" si="4159"/>
        <v>108</v>
      </c>
      <c r="B4092" s="148">
        <f t="shared" si="4161"/>
        <v>20</v>
      </c>
      <c r="D4092" s="149" t="str">
        <f>+VLOOKUP($A4092,mUNICIPIOS!$B$4:$F$343,2,0)</f>
        <v>Totonicapán</v>
      </c>
      <c r="E4092" s="149">
        <f>+VLOOKUP($A4092,mUNICIPIOS!$B$4:$F$343,3,0)</f>
        <v>804</v>
      </c>
      <c r="F4092" s="149" t="str">
        <f>+VLOOKUP($A4092,mUNICIPIOS!$B$4:$F$343,4,0)</f>
        <v>San Andrés Xecul</v>
      </c>
      <c r="G4092" s="139" t="str">
        <f t="shared" ref="G4092:K4092" si="4176">+G4054</f>
        <v>04</v>
      </c>
      <c r="H4092" t="str">
        <f t="shared" si="4176"/>
        <v>IGA</v>
      </c>
      <c r="I4092" t="str">
        <f t="shared" si="4176"/>
        <v>Índice de Gestión Administrativa</v>
      </c>
      <c r="J4092" t="str">
        <f t="shared" si="4176"/>
        <v>04-03</v>
      </c>
      <c r="K4092" t="str">
        <f t="shared" si="4176"/>
        <v>Existencia de oficinas municipales con instrumentos de gestión.</v>
      </c>
      <c r="L4092" s="150">
        <f>+VLOOKUP($E4092,IGA_2018!$B$8:$N$347,9,0)</f>
        <v>0.6517857142857143</v>
      </c>
      <c r="M4092" s="142" t="str">
        <f>+VLOOKUP($E4092,IGA_2018!$B$8:$N$347,10,0)</f>
        <v>Medio alto</v>
      </c>
    </row>
    <row r="4093" spans="1:13" x14ac:dyDescent="0.3">
      <c r="A4093" s="139">
        <f t="shared" si="4159"/>
        <v>108</v>
      </c>
      <c r="B4093" s="148">
        <f t="shared" si="4161"/>
        <v>21</v>
      </c>
      <c r="D4093" s="149" t="str">
        <f>+VLOOKUP($A4093,mUNICIPIOS!$B$4:$F$343,2,0)</f>
        <v>Totonicapán</v>
      </c>
      <c r="E4093" s="149">
        <f>+VLOOKUP($A4093,mUNICIPIOS!$B$4:$F$343,3,0)</f>
        <v>804</v>
      </c>
      <c r="F4093" s="149" t="str">
        <f>+VLOOKUP($A4093,mUNICIPIOS!$B$4:$F$343,4,0)</f>
        <v>San Andrés Xecul</v>
      </c>
      <c r="G4093" s="139" t="str">
        <f t="shared" ref="G4093:K4093" si="4177">+G4055</f>
        <v>04</v>
      </c>
      <c r="H4093" t="str">
        <f t="shared" si="4177"/>
        <v>IGA</v>
      </c>
      <c r="I4093" t="str">
        <f t="shared" si="4177"/>
        <v>Índice de Gestión Administrativa</v>
      </c>
      <c r="J4093" t="str">
        <f t="shared" si="4177"/>
        <v>INDICE</v>
      </c>
      <c r="K4093">
        <f t="shared" si="4177"/>
        <v>0</v>
      </c>
      <c r="L4093" s="150">
        <f>+VLOOKUP($E4093,IGA_2018!$B$8:$N$347,12,0)</f>
        <v>0.55154761138295139</v>
      </c>
      <c r="M4093" s="142" t="str">
        <f>+VLOOKUP($E4093,IGA_2018!$B$8:$N$347,13,0)</f>
        <v>Medio</v>
      </c>
    </row>
    <row r="4094" spans="1:13" x14ac:dyDescent="0.3">
      <c r="A4094" s="139">
        <f t="shared" si="4159"/>
        <v>108</v>
      </c>
      <c r="B4094" s="148">
        <f t="shared" si="4161"/>
        <v>22</v>
      </c>
      <c r="D4094" s="149" t="str">
        <f>+VLOOKUP($A4094,mUNICIPIOS!$B$4:$F$343,2,0)</f>
        <v>Totonicapán</v>
      </c>
      <c r="E4094" s="149">
        <f>+VLOOKUP($A4094,mUNICIPIOS!$B$4:$F$343,3,0)</f>
        <v>804</v>
      </c>
      <c r="F4094" s="149" t="str">
        <f>+VLOOKUP($A4094,mUNICIPIOS!$B$4:$F$343,4,0)</f>
        <v>San Andrés Xecul</v>
      </c>
      <c r="G4094" s="139" t="str">
        <f t="shared" ref="G4094:K4094" si="4178">+G4056</f>
        <v>05</v>
      </c>
      <c r="H4094" t="str">
        <f t="shared" si="4178"/>
        <v>IGF</v>
      </c>
      <c r="I4094" t="str">
        <f t="shared" si="4178"/>
        <v>Índice de Gestión Financiera</v>
      </c>
      <c r="J4094" t="str">
        <f t="shared" si="4178"/>
        <v>05-01</v>
      </c>
      <c r="K4094" t="str">
        <f t="shared" si="4178"/>
        <v>Autonomía financiera municipal</v>
      </c>
      <c r="L4094" s="150">
        <f>+VLOOKUP($E4094,IGF_2018!$B$8:$Z$347,3,0)</f>
        <v>5.5136052264401221E-2</v>
      </c>
      <c r="M4094" s="142" t="str">
        <f>+VLOOKUP($E4094,IGF_2018!$B$8:$Z$347,4,0)</f>
        <v>Bajo</v>
      </c>
    </row>
    <row r="4095" spans="1:13" x14ac:dyDescent="0.3">
      <c r="A4095" s="139">
        <f t="shared" si="4159"/>
        <v>108</v>
      </c>
      <c r="B4095" s="148">
        <f t="shared" si="4161"/>
        <v>23</v>
      </c>
      <c r="D4095" s="149" t="str">
        <f>+VLOOKUP($A4095,mUNICIPIOS!$B$4:$F$343,2,0)</f>
        <v>Totonicapán</v>
      </c>
      <c r="E4095" s="149">
        <f>+VLOOKUP($A4095,mUNICIPIOS!$B$4:$F$343,3,0)</f>
        <v>804</v>
      </c>
      <c r="F4095" s="149" t="str">
        <f>+VLOOKUP($A4095,mUNICIPIOS!$B$4:$F$343,4,0)</f>
        <v>San Andrés Xecul</v>
      </c>
      <c r="G4095" s="139" t="str">
        <f t="shared" ref="G4095:K4095" si="4179">+G4057</f>
        <v>05</v>
      </c>
      <c r="H4095" t="str">
        <f t="shared" si="4179"/>
        <v>IGF</v>
      </c>
      <c r="I4095" t="str">
        <f t="shared" si="4179"/>
        <v>Índice de Gestión Financiera</v>
      </c>
      <c r="J4095" t="str">
        <f t="shared" si="4179"/>
        <v>05-02</v>
      </c>
      <c r="K4095" t="str">
        <f t="shared" si="4179"/>
        <v xml:space="preserve">Ingresos propios por habitante -sin regalías- </v>
      </c>
      <c r="L4095" s="150">
        <f>+VLOOKUP($E4095,IGF_2018!$B$8:$Z$347,6,0)</f>
        <v>1.7012754554665648E-2</v>
      </c>
      <c r="M4095" s="142" t="str">
        <f>+VLOOKUP($E4095,IGF_2018!$B$8:$Z$347,7,0)</f>
        <v>Bajo</v>
      </c>
    </row>
    <row r="4096" spans="1:13" x14ac:dyDescent="0.3">
      <c r="A4096" s="139">
        <f t="shared" si="4159"/>
        <v>108</v>
      </c>
      <c r="B4096" s="148">
        <f t="shared" si="4161"/>
        <v>24</v>
      </c>
      <c r="D4096" s="149" t="str">
        <f>+VLOOKUP($A4096,mUNICIPIOS!$B$4:$F$343,2,0)</f>
        <v>Totonicapán</v>
      </c>
      <c r="E4096" s="149">
        <f>+VLOOKUP($A4096,mUNICIPIOS!$B$4:$F$343,3,0)</f>
        <v>804</v>
      </c>
      <c r="F4096" s="149" t="str">
        <f>+VLOOKUP($A4096,mUNICIPIOS!$B$4:$F$343,4,0)</f>
        <v>San Andrés Xecul</v>
      </c>
      <c r="G4096" s="139" t="str">
        <f t="shared" ref="G4096:K4096" si="4180">+G4058</f>
        <v>05</v>
      </c>
      <c r="H4096" t="str">
        <f t="shared" si="4180"/>
        <v>IGF</v>
      </c>
      <c r="I4096" t="str">
        <f t="shared" si="4180"/>
        <v>Índice de Gestión Financiera</v>
      </c>
      <c r="J4096" t="str">
        <f t="shared" si="4180"/>
        <v>05-03</v>
      </c>
      <c r="K4096" t="str">
        <f t="shared" si="4180"/>
        <v>Ingresos del IUSI en relación a los ingresos propios -sin regalías-</v>
      </c>
      <c r="L4096" s="150">
        <f>+VLOOKUP($E4096,IGF_2018!$B$8:$Z$347,9,0)</f>
        <v>0</v>
      </c>
      <c r="M4096" s="142" t="str">
        <f>+VLOOKUP($E4096,IGF_2018!$B$8:$Z$347,10,0)</f>
        <v>Bajo</v>
      </c>
    </row>
    <row r="4097" spans="1:13" x14ac:dyDescent="0.3">
      <c r="A4097" s="139">
        <f t="shared" si="4159"/>
        <v>108</v>
      </c>
      <c r="B4097" s="148">
        <f t="shared" si="4161"/>
        <v>25</v>
      </c>
      <c r="D4097" s="149" t="str">
        <f>+VLOOKUP($A4097,mUNICIPIOS!$B$4:$F$343,2,0)</f>
        <v>Totonicapán</v>
      </c>
      <c r="E4097" s="149">
        <f>+VLOOKUP($A4097,mUNICIPIOS!$B$4:$F$343,3,0)</f>
        <v>804</v>
      </c>
      <c r="F4097" s="149" t="str">
        <f>+VLOOKUP($A4097,mUNICIPIOS!$B$4:$F$343,4,0)</f>
        <v>San Andrés Xecul</v>
      </c>
      <c r="G4097" s="139" t="str">
        <f t="shared" ref="G4097:K4097" si="4181">+G4059</f>
        <v>05</v>
      </c>
      <c r="H4097" t="str">
        <f t="shared" si="4181"/>
        <v>IGF</v>
      </c>
      <c r="I4097" t="str">
        <f t="shared" si="4181"/>
        <v>Índice de Gestión Financiera</v>
      </c>
      <c r="J4097" t="str">
        <f t="shared" si="4181"/>
        <v>05-04</v>
      </c>
      <c r="K4097" t="str">
        <f t="shared" si="4181"/>
        <v>Inversión anual en capital fijo por habitante</v>
      </c>
      <c r="L4097" s="150">
        <f>+VLOOKUP($E4097,IGF_2018!$B$8:$Z$347,12,0)</f>
        <v>7.4317637031392422E-2</v>
      </c>
      <c r="M4097" s="142" t="str">
        <f>+VLOOKUP($E4097,IGF_2018!$B$8:$Z$347,13,0)</f>
        <v>Bajo</v>
      </c>
    </row>
    <row r="4098" spans="1:13" x14ac:dyDescent="0.3">
      <c r="A4098" s="139">
        <f t="shared" si="4159"/>
        <v>108</v>
      </c>
      <c r="B4098" s="148">
        <f t="shared" si="4161"/>
        <v>26</v>
      </c>
      <c r="D4098" s="149" t="str">
        <f>+VLOOKUP($A4098,mUNICIPIOS!$B$4:$F$343,2,0)</f>
        <v>Totonicapán</v>
      </c>
      <c r="E4098" s="149">
        <f>+VLOOKUP($A4098,mUNICIPIOS!$B$4:$F$343,3,0)</f>
        <v>804</v>
      </c>
      <c r="F4098" s="149" t="str">
        <f>+VLOOKUP($A4098,mUNICIPIOS!$B$4:$F$343,4,0)</f>
        <v>San Andrés Xecul</v>
      </c>
      <c r="G4098" s="139" t="str">
        <f t="shared" ref="G4098:K4098" si="4182">+G4060</f>
        <v>05</v>
      </c>
      <c r="H4098" t="str">
        <f t="shared" si="4182"/>
        <v>IGF</v>
      </c>
      <c r="I4098" t="str">
        <f t="shared" si="4182"/>
        <v>Índice de Gestión Financiera</v>
      </c>
      <c r="J4098" t="str">
        <f t="shared" si="4182"/>
        <v>05-05</v>
      </c>
      <c r="K4098" t="str">
        <f t="shared" si="4182"/>
        <v>Inversión anual en capital fijo con recursos percibidos por ingresos propios</v>
      </c>
      <c r="L4098" s="150">
        <f>+VLOOKUP($E4098,IGF_2018!$B$8:$Z$347,15,0)</f>
        <v>0</v>
      </c>
      <c r="M4098" s="142" t="str">
        <f>+VLOOKUP($E4098,IGF_2018!$B$8:$Z$347,16,0)</f>
        <v>Bajo</v>
      </c>
    </row>
    <row r="4099" spans="1:13" x14ac:dyDescent="0.3">
      <c r="A4099" s="139">
        <f t="shared" si="4159"/>
        <v>108</v>
      </c>
      <c r="B4099" s="148">
        <f t="shared" si="4161"/>
        <v>27</v>
      </c>
      <c r="D4099" s="149" t="str">
        <f>+VLOOKUP($A4099,mUNICIPIOS!$B$4:$F$343,2,0)</f>
        <v>Totonicapán</v>
      </c>
      <c r="E4099" s="149">
        <f>+VLOOKUP($A4099,mUNICIPIOS!$B$4:$F$343,3,0)</f>
        <v>804</v>
      </c>
      <c r="F4099" s="149" t="str">
        <f>+VLOOKUP($A4099,mUNICIPIOS!$B$4:$F$343,4,0)</f>
        <v>San Andrés Xecul</v>
      </c>
      <c r="G4099" s="139" t="str">
        <f t="shared" ref="G4099:K4099" si="4183">+G4061</f>
        <v>05</v>
      </c>
      <c r="H4099" t="str">
        <f t="shared" si="4183"/>
        <v>IGF</v>
      </c>
      <c r="I4099" t="str">
        <f t="shared" si="4183"/>
        <v>Índice de Gestión Financiera</v>
      </c>
      <c r="J4099" t="str">
        <f t="shared" si="4183"/>
        <v>05-06</v>
      </c>
      <c r="K4099" t="str">
        <f t="shared" si="4183"/>
        <v xml:space="preserve">Inversión anual en capital fijo con recursos percibidos por transferencias del Gobierno Central </v>
      </c>
      <c r="L4099" s="150">
        <f>+VLOOKUP($E4099,IGF_2018!$B$8:$Z$347,18,0)</f>
        <v>3.2584035178551803E-2</v>
      </c>
      <c r="M4099" s="142" t="str">
        <f>+VLOOKUP($E4099,IGF_2018!$B$8:$Z$347,19,0)</f>
        <v>Bajo</v>
      </c>
    </row>
    <row r="4100" spans="1:13" x14ac:dyDescent="0.3">
      <c r="A4100" s="139">
        <f t="shared" si="4159"/>
        <v>108</v>
      </c>
      <c r="B4100" s="148">
        <f t="shared" si="4161"/>
        <v>28</v>
      </c>
      <c r="D4100" s="149" t="str">
        <f>+VLOOKUP($A4100,mUNICIPIOS!$B$4:$F$343,2,0)</f>
        <v>Totonicapán</v>
      </c>
      <c r="E4100" s="149">
        <f>+VLOOKUP($A4100,mUNICIPIOS!$B$4:$F$343,3,0)</f>
        <v>804</v>
      </c>
      <c r="F4100" s="149" t="str">
        <f>+VLOOKUP($A4100,mUNICIPIOS!$B$4:$F$343,4,0)</f>
        <v>San Andrés Xecul</v>
      </c>
      <c r="G4100" s="139" t="str">
        <f t="shared" ref="G4100:K4100" si="4184">+G4062</f>
        <v>05</v>
      </c>
      <c r="H4100" t="str">
        <f t="shared" si="4184"/>
        <v>IGF</v>
      </c>
      <c r="I4100" t="str">
        <f t="shared" si="4184"/>
        <v>Índice de Gestión Financiera</v>
      </c>
      <c r="J4100" t="str">
        <f t="shared" si="4184"/>
        <v>05-07</v>
      </c>
      <c r="K4100" t="str">
        <f t="shared" si="4184"/>
        <v>Financiamiento por endeudamiento municipal</v>
      </c>
      <c r="L4100" s="150">
        <f>+VLOOKUP($E4100,IGF_2018!$B$8:$Z$347,21,0)</f>
        <v>1</v>
      </c>
      <c r="M4100" s="142" t="str">
        <f>+VLOOKUP($E4100,IGF_2018!$B$8:$Z$347,22,0)</f>
        <v>Alto</v>
      </c>
    </row>
    <row r="4101" spans="1:13" x14ac:dyDescent="0.3">
      <c r="A4101" s="139">
        <f t="shared" si="4159"/>
        <v>108</v>
      </c>
      <c r="B4101" s="148">
        <f t="shared" si="4161"/>
        <v>29</v>
      </c>
      <c r="D4101" s="149" t="str">
        <f>+VLOOKUP($A4101,mUNICIPIOS!$B$4:$F$343,2,0)</f>
        <v>Totonicapán</v>
      </c>
      <c r="E4101" s="149">
        <f>+VLOOKUP($A4101,mUNICIPIOS!$B$4:$F$343,3,0)</f>
        <v>804</v>
      </c>
      <c r="F4101" s="149" t="str">
        <f>+VLOOKUP($A4101,mUNICIPIOS!$B$4:$F$343,4,0)</f>
        <v>San Andrés Xecul</v>
      </c>
      <c r="G4101" s="139" t="str">
        <f t="shared" ref="G4101:K4101" si="4185">+G4063</f>
        <v>05</v>
      </c>
      <c r="H4101" t="str">
        <f t="shared" si="4185"/>
        <v>IGF</v>
      </c>
      <c r="I4101" t="str">
        <f t="shared" si="4185"/>
        <v>Índice de Gestión Financiera</v>
      </c>
      <c r="J4101" t="str">
        <f t="shared" si="4185"/>
        <v>INDICE</v>
      </c>
      <c r="K4101">
        <f t="shared" si="4185"/>
        <v>0</v>
      </c>
      <c r="L4101" s="150">
        <f>+VLOOKUP($E4101,IGF_2018!$B$8:$Z$347,24,0)</f>
        <v>0.22511992858480781</v>
      </c>
      <c r="M4101" s="142" t="str">
        <f>+VLOOKUP($E4101,IGF_2018!$B$8:$Z$347,25,0)</f>
        <v>Medio bajo</v>
      </c>
    </row>
    <row r="4102" spans="1:13" x14ac:dyDescent="0.3">
      <c r="A4102" s="139">
        <f t="shared" si="4159"/>
        <v>108</v>
      </c>
      <c r="B4102" s="148">
        <f t="shared" si="4161"/>
        <v>30</v>
      </c>
      <c r="D4102" s="149" t="str">
        <f>+VLOOKUP($A4102,mUNICIPIOS!$B$4:$F$343,2,0)</f>
        <v>Totonicapán</v>
      </c>
      <c r="E4102" s="149">
        <f>+VLOOKUP($A4102,mUNICIPIOS!$B$4:$F$343,3,0)</f>
        <v>804</v>
      </c>
      <c r="F4102" s="149" t="str">
        <f>+VLOOKUP($A4102,mUNICIPIOS!$B$4:$F$343,4,0)</f>
        <v>San Andrés Xecul</v>
      </c>
      <c r="G4102" s="139" t="str">
        <f t="shared" ref="G4102:K4102" si="4186">+G4064</f>
        <v>06</v>
      </c>
      <c r="H4102" t="str">
        <f t="shared" si="4186"/>
        <v>IGE</v>
      </c>
      <c r="I4102" t="str">
        <f t="shared" si="4186"/>
        <v>Índice de Gestión Estratégica</v>
      </c>
      <c r="J4102" t="str">
        <f t="shared" si="4186"/>
        <v>06-01</v>
      </c>
      <c r="K4102" t="str">
        <f t="shared" si="4186"/>
        <v>Ejecución del Plan Operativo Anual  (POA)</v>
      </c>
      <c r="L4102" s="150">
        <f>+VLOOKUP($E4102,IGE_2018!$B$8:$Z$347,3,0)</f>
        <v>0.3</v>
      </c>
      <c r="M4102" s="142" t="str">
        <f>+VLOOKUP($E4102,IGE_2018!$B$8:$Z$347,4,0)</f>
        <v>Medio bajo</v>
      </c>
    </row>
    <row r="4103" spans="1:13" x14ac:dyDescent="0.3">
      <c r="A4103" s="139">
        <f t="shared" si="4159"/>
        <v>108</v>
      </c>
      <c r="B4103" s="148">
        <f t="shared" si="4161"/>
        <v>31</v>
      </c>
      <c r="D4103" s="149" t="str">
        <f>+VLOOKUP($A4103,mUNICIPIOS!$B$4:$F$343,2,0)</f>
        <v>Totonicapán</v>
      </c>
      <c r="E4103" s="149">
        <f>+VLOOKUP($A4103,mUNICIPIOS!$B$4:$F$343,3,0)</f>
        <v>804</v>
      </c>
      <c r="F4103" s="149" t="str">
        <f>+VLOOKUP($A4103,mUNICIPIOS!$B$4:$F$343,4,0)</f>
        <v>San Andrés Xecul</v>
      </c>
      <c r="G4103" s="139" t="str">
        <f t="shared" ref="G4103:K4103" si="4187">+G4065</f>
        <v>06</v>
      </c>
      <c r="H4103" t="str">
        <f t="shared" si="4187"/>
        <v>IGE</v>
      </c>
      <c r="I4103" t="str">
        <f t="shared" si="4187"/>
        <v>Índice de Gestión Estratégica</v>
      </c>
      <c r="J4103" t="str">
        <f t="shared" si="4187"/>
        <v>06-02</v>
      </c>
      <c r="K4103" t="str">
        <f t="shared" si="4187"/>
        <v>Relación Plan de Desarrollo Municipal y Ordenamiento Territorial (PDM-OT) - Plan Estratégico Institucional (PEI) - Plan Operativo Multianual (POM) - Plan Operativo Anual (POA)</v>
      </c>
      <c r="L4103" s="150">
        <f>+VLOOKUP($E4103,IGE_2018!$B$8:$Z$347,6,0)</f>
        <v>3.3333333333333333E-2</v>
      </c>
      <c r="M4103" s="142" t="str">
        <f>+VLOOKUP($E4103,IGE_2018!$B$8:$Z$347,7,0)</f>
        <v>Bajo</v>
      </c>
    </row>
    <row r="4104" spans="1:13" x14ac:dyDescent="0.3">
      <c r="A4104" s="139">
        <f t="shared" si="4159"/>
        <v>108</v>
      </c>
      <c r="B4104" s="148">
        <f t="shared" si="4161"/>
        <v>32</v>
      </c>
      <c r="D4104" s="149" t="str">
        <f>+VLOOKUP($A4104,mUNICIPIOS!$B$4:$F$343,2,0)</f>
        <v>Totonicapán</v>
      </c>
      <c r="E4104" s="149">
        <f>+VLOOKUP($A4104,mUNICIPIOS!$B$4:$F$343,3,0)</f>
        <v>804</v>
      </c>
      <c r="F4104" s="149" t="str">
        <f>+VLOOKUP($A4104,mUNICIPIOS!$B$4:$F$343,4,0)</f>
        <v>San Andrés Xecul</v>
      </c>
      <c r="G4104" s="139" t="str">
        <f t="shared" ref="G4104:K4104" si="4188">+G4066</f>
        <v>06</v>
      </c>
      <c r="H4104" t="str">
        <f t="shared" si="4188"/>
        <v>IGE</v>
      </c>
      <c r="I4104" t="str">
        <f t="shared" si="4188"/>
        <v>Índice de Gestión Estratégica</v>
      </c>
      <c r="J4104" t="str">
        <f t="shared" si="4188"/>
        <v>06-03</v>
      </c>
      <c r="K4104" t="str">
        <f t="shared" si="4188"/>
        <v>Presupuesto de egresos relacionado a competencias municipales que responden a prioridades nacionales de desarrollo.</v>
      </c>
      <c r="L4104" s="150">
        <f>+VLOOKUP($E4104,IGE_2018!$B$8:$Z$347,9,0)</f>
        <v>0.45916989638834127</v>
      </c>
      <c r="M4104" s="142" t="str">
        <f>+VLOOKUP($E4104,IGE_2018!$B$8:$Z$347,10,0)</f>
        <v>Medio</v>
      </c>
    </row>
    <row r="4105" spans="1:13" x14ac:dyDescent="0.3">
      <c r="A4105" s="139">
        <f t="shared" si="4159"/>
        <v>108</v>
      </c>
      <c r="B4105" s="148">
        <f t="shared" si="4161"/>
        <v>33</v>
      </c>
      <c r="D4105" s="149" t="str">
        <f>+VLOOKUP($A4105,mUNICIPIOS!$B$4:$F$343,2,0)</f>
        <v>Totonicapán</v>
      </c>
      <c r="E4105" s="149">
        <f>+VLOOKUP($A4105,mUNICIPIOS!$B$4:$F$343,3,0)</f>
        <v>804</v>
      </c>
      <c r="F4105" s="149" t="str">
        <f>+VLOOKUP($A4105,mUNICIPIOS!$B$4:$F$343,4,0)</f>
        <v>San Andrés Xecul</v>
      </c>
      <c r="G4105" s="139" t="str">
        <f t="shared" ref="G4105:K4105" si="4189">+G4067</f>
        <v>06</v>
      </c>
      <c r="H4105" t="str">
        <f t="shared" si="4189"/>
        <v>IGE</v>
      </c>
      <c r="I4105" t="str">
        <f t="shared" si="4189"/>
        <v>Índice de Gestión Estratégica</v>
      </c>
      <c r="J4105" t="str">
        <f t="shared" si="4189"/>
        <v>06-04</v>
      </c>
      <c r="K4105" t="str">
        <f t="shared" si="4189"/>
        <v>Institucionalización de la gestión ordenada del territorio</v>
      </c>
      <c r="L4105" s="150">
        <f>+VLOOKUP($E4105,IGE_2018!$B$8:$Z$347,12,0)</f>
        <v>0.1</v>
      </c>
      <c r="M4105" s="142" t="str">
        <f>+VLOOKUP($E4105,IGE_2018!$B$8:$Z$347,13,0)</f>
        <v>Bajo</v>
      </c>
    </row>
    <row r="4106" spans="1:13" x14ac:dyDescent="0.3">
      <c r="A4106" s="139">
        <f t="shared" si="4159"/>
        <v>108</v>
      </c>
      <c r="B4106" s="148">
        <f t="shared" si="4161"/>
        <v>34</v>
      </c>
      <c r="D4106" s="149" t="str">
        <f>+VLOOKUP($A4106,mUNICIPIOS!$B$4:$F$343,2,0)</f>
        <v>Totonicapán</v>
      </c>
      <c r="E4106" s="149">
        <f>+VLOOKUP($A4106,mUNICIPIOS!$B$4:$F$343,3,0)</f>
        <v>804</v>
      </c>
      <c r="F4106" s="149" t="str">
        <f>+VLOOKUP($A4106,mUNICIPIOS!$B$4:$F$343,4,0)</f>
        <v>San Andrés Xecul</v>
      </c>
      <c r="G4106" s="139" t="str">
        <f t="shared" ref="G4106:K4106" si="4190">+G4068</f>
        <v>06</v>
      </c>
      <c r="H4106" t="str">
        <f t="shared" si="4190"/>
        <v>IGE</v>
      </c>
      <c r="I4106" t="str">
        <f t="shared" si="4190"/>
        <v>Índice de Gestión Estratégica</v>
      </c>
      <c r="J4106" t="str">
        <f t="shared" si="4190"/>
        <v>06-05</v>
      </c>
      <c r="K4106" t="str">
        <f t="shared" si="4190"/>
        <v>Acciones para la gestión ordenada del territorio</v>
      </c>
      <c r="L4106" s="150">
        <f>+VLOOKUP($E4106,IGE_2018!$B$8:$Z$347,15,0)</f>
        <v>0</v>
      </c>
      <c r="M4106" s="142" t="str">
        <f>+VLOOKUP($E4106,IGE_2018!$B$8:$Z$347,16,0)</f>
        <v>Bajo</v>
      </c>
    </row>
    <row r="4107" spans="1:13" x14ac:dyDescent="0.3">
      <c r="A4107" s="139">
        <f t="shared" si="4159"/>
        <v>108</v>
      </c>
      <c r="B4107" s="148">
        <f t="shared" si="4161"/>
        <v>35</v>
      </c>
      <c r="D4107" s="149" t="str">
        <f>+VLOOKUP($A4107,mUNICIPIOS!$B$4:$F$343,2,0)</f>
        <v>Totonicapán</v>
      </c>
      <c r="E4107" s="149">
        <f>+VLOOKUP($A4107,mUNICIPIOS!$B$4:$F$343,3,0)</f>
        <v>804</v>
      </c>
      <c r="F4107" s="149" t="str">
        <f>+VLOOKUP($A4107,mUNICIPIOS!$B$4:$F$343,4,0)</f>
        <v>San Andrés Xecul</v>
      </c>
      <c r="G4107" s="139" t="str">
        <f t="shared" ref="G4107:K4107" si="4191">+G4069</f>
        <v>06</v>
      </c>
      <c r="H4107" t="str">
        <f t="shared" si="4191"/>
        <v>IGE</v>
      </c>
      <c r="I4107" t="str">
        <f t="shared" si="4191"/>
        <v>Índice de Gestión Estratégica</v>
      </c>
      <c r="J4107" t="str">
        <f t="shared" si="4191"/>
        <v>06-06</v>
      </c>
      <c r="K4107" t="str">
        <f t="shared" si="4191"/>
        <v>Gestión de riesgo en la formulación de proyectos derivados de la planificación operativa anual</v>
      </c>
      <c r="L4107" s="150">
        <f>+VLOOKUP($E4107,IGE_2018!$B$8:$Z$347,18,0)</f>
        <v>0</v>
      </c>
      <c r="M4107" s="142" t="str">
        <f>+VLOOKUP($E4107,IGE_2018!$B$8:$Z$347,19,0)</f>
        <v>Bajo</v>
      </c>
    </row>
    <row r="4108" spans="1:13" x14ac:dyDescent="0.3">
      <c r="A4108" s="139">
        <f t="shared" si="4159"/>
        <v>108</v>
      </c>
      <c r="B4108" s="148">
        <f t="shared" si="4161"/>
        <v>36</v>
      </c>
      <c r="D4108" s="149" t="str">
        <f>+VLOOKUP($A4108,mUNICIPIOS!$B$4:$F$343,2,0)</f>
        <v>Totonicapán</v>
      </c>
      <c r="E4108" s="149">
        <f>+VLOOKUP($A4108,mUNICIPIOS!$B$4:$F$343,3,0)</f>
        <v>804</v>
      </c>
      <c r="F4108" s="149" t="str">
        <f>+VLOOKUP($A4108,mUNICIPIOS!$B$4:$F$343,4,0)</f>
        <v>San Andrés Xecul</v>
      </c>
      <c r="G4108" s="139" t="str">
        <f t="shared" ref="G4108:K4108" si="4192">+G4070</f>
        <v>06</v>
      </c>
      <c r="H4108" t="str">
        <f t="shared" si="4192"/>
        <v>IGE</v>
      </c>
      <c r="I4108" t="str">
        <f t="shared" si="4192"/>
        <v>Índice de Gestión Estratégica</v>
      </c>
      <c r="J4108" t="str">
        <f t="shared" si="4192"/>
        <v>06-07</v>
      </c>
      <c r="K4108" t="str">
        <f t="shared" si="4192"/>
        <v>Ingresos por servicios ambientales en relación a los ingresos propios sin regalías</v>
      </c>
      <c r="L4108" s="150">
        <f>+VLOOKUP($E4108,IGE_2018!$B$8:$Z$347,21,0)</f>
        <v>0</v>
      </c>
      <c r="M4108" s="142" t="str">
        <f>+VLOOKUP($E4108,IGE_2018!$B$8:$Z$347,22,0)</f>
        <v>Bajo</v>
      </c>
    </row>
    <row r="4109" spans="1:13" x14ac:dyDescent="0.3">
      <c r="A4109" s="139">
        <f t="shared" si="4159"/>
        <v>108</v>
      </c>
      <c r="B4109" s="148">
        <f t="shared" si="4161"/>
        <v>37</v>
      </c>
      <c r="D4109" s="149" t="str">
        <f>+VLOOKUP($A4109,mUNICIPIOS!$B$4:$F$343,2,0)</f>
        <v>Totonicapán</v>
      </c>
      <c r="E4109" s="149">
        <f>+VLOOKUP($A4109,mUNICIPIOS!$B$4:$F$343,3,0)</f>
        <v>804</v>
      </c>
      <c r="F4109" s="149" t="str">
        <f>+VLOOKUP($A4109,mUNICIPIOS!$B$4:$F$343,4,0)</f>
        <v>San Andrés Xecul</v>
      </c>
      <c r="G4109" s="139" t="str">
        <f t="shared" ref="G4109:K4109" si="4193">+G4071</f>
        <v>06</v>
      </c>
      <c r="H4109" t="str">
        <f t="shared" si="4193"/>
        <v>IGE</v>
      </c>
      <c r="I4109" t="str">
        <f t="shared" si="4193"/>
        <v>Índice de Gestión Estratégica</v>
      </c>
      <c r="J4109" t="str">
        <f t="shared" si="4193"/>
        <v>INDICE</v>
      </c>
      <c r="K4109">
        <f t="shared" si="4193"/>
        <v>0</v>
      </c>
      <c r="L4109" s="150">
        <f>+VLOOKUP($E4109,IGE_2018!$B$8:$Z$347,24,0)</f>
        <v>0.17479247409708532</v>
      </c>
      <c r="M4109" s="142" t="str">
        <f>+VLOOKUP($E4109,IGE_2018!$B$8:$Z$347,25,0)</f>
        <v>Bajo</v>
      </c>
    </row>
    <row r="4110" spans="1:13" x14ac:dyDescent="0.3">
      <c r="A4110" s="139">
        <f t="shared" si="4159"/>
        <v>108</v>
      </c>
      <c r="B4110" s="148">
        <f t="shared" si="4161"/>
        <v>38</v>
      </c>
      <c r="D4110" s="149" t="str">
        <f>+VLOOKUP($A4110,mUNICIPIOS!$B$4:$F$343,2,0)</f>
        <v>Totonicapán</v>
      </c>
      <c r="E4110" s="149">
        <f>+VLOOKUP($A4110,mUNICIPIOS!$B$4:$F$343,3,0)</f>
        <v>804</v>
      </c>
      <c r="F4110" s="149" t="str">
        <f>+VLOOKUP($A4110,mUNICIPIOS!$B$4:$F$343,4,0)</f>
        <v>San Andrés Xecul</v>
      </c>
      <c r="G4110" s="139" t="str">
        <f t="shared" ref="G4110:K4110" si="4194">+G4072</f>
        <v>RANKING</v>
      </c>
      <c r="H4110" t="str">
        <f t="shared" si="4194"/>
        <v>RGM</v>
      </c>
      <c r="I4110" t="str">
        <f t="shared" si="4194"/>
        <v>Ranking de la Gestión Municipal 2018</v>
      </c>
      <c r="J4110" t="str">
        <f t="shared" si="4194"/>
        <v>RANKING</v>
      </c>
      <c r="K4110">
        <f t="shared" si="4194"/>
        <v>0</v>
      </c>
      <c r="L4110" s="151">
        <f>+VLOOKUP($E4110,Resultados_generales!$C$8:$AE$347,27,0)</f>
        <v>0.38419730287197701</v>
      </c>
      <c r="M4110" t="str">
        <f>+VLOOKUP($E4110,Resultados_generales!$C$8:$AE$347,28,0)</f>
        <v>Medio bajo</v>
      </c>
    </row>
    <row r="4111" spans="1:13" x14ac:dyDescent="0.3">
      <c r="A4111" s="139">
        <f t="shared" si="4159"/>
        <v>109</v>
      </c>
      <c r="B4111" s="148">
        <f t="shared" si="4161"/>
        <v>1</v>
      </c>
      <c r="D4111" s="149" t="str">
        <f>+VLOOKUP($A4111,mUNICIPIOS!$B$4:$F$343,2,0)</f>
        <v>Totonicapán</v>
      </c>
      <c r="E4111" s="149">
        <f>+VLOOKUP($A4111,mUNICIPIOS!$B$4:$F$343,3,0)</f>
        <v>805</v>
      </c>
      <c r="F4111" s="149" t="str">
        <f>+VLOOKUP($A4111,mUNICIPIOS!$B$4:$F$343,4,0)</f>
        <v>Momostenango</v>
      </c>
      <c r="G4111" s="139" t="str">
        <f t="shared" ref="G4111:K4111" si="4195">+G4073</f>
        <v>01</v>
      </c>
      <c r="H4111" t="str">
        <f t="shared" si="4195"/>
        <v>IPC</v>
      </c>
      <c r="I4111" t="str">
        <f t="shared" si="4195"/>
        <v>Índice de Participación Ciudadana</v>
      </c>
      <c r="J4111" t="str">
        <f t="shared" si="4195"/>
        <v>01-01</v>
      </c>
      <c r="K4111" t="str">
        <f t="shared" si="4195"/>
        <v>Número de reuniones del COMUDE en el año de la medición.</v>
      </c>
      <c r="L4111" s="150">
        <f>+VLOOKUP($E4111,IPC_2018!$B$8:$T$347,3,0)</f>
        <v>0</v>
      </c>
      <c r="M4111" s="142" t="str">
        <f>+VLOOKUP($E4111,IPC_2018!$B$8:$T$347,4,0)</f>
        <v>Bajo</v>
      </c>
    </row>
    <row r="4112" spans="1:13" x14ac:dyDescent="0.3">
      <c r="A4112" s="139">
        <f t="shared" si="4159"/>
        <v>109</v>
      </c>
      <c r="B4112" s="148">
        <f t="shared" si="4161"/>
        <v>2</v>
      </c>
      <c r="D4112" s="149" t="str">
        <f>+VLOOKUP($A4112,mUNICIPIOS!$B$4:$F$343,2,0)</f>
        <v>Totonicapán</v>
      </c>
      <c r="E4112" s="149">
        <f>+VLOOKUP($A4112,mUNICIPIOS!$B$4:$F$343,3,0)</f>
        <v>805</v>
      </c>
      <c r="F4112" s="149" t="str">
        <f>+VLOOKUP($A4112,mUNICIPIOS!$B$4:$F$343,4,0)</f>
        <v>Momostenango</v>
      </c>
      <c r="G4112" s="139" t="str">
        <f t="shared" ref="G4112:K4112" si="4196">+G4074</f>
        <v>01</v>
      </c>
      <c r="H4112" t="str">
        <f t="shared" si="4196"/>
        <v>IPC</v>
      </c>
      <c r="I4112" t="str">
        <f t="shared" si="4196"/>
        <v>Índice de Participación Ciudadana</v>
      </c>
      <c r="J4112" t="str">
        <f t="shared" si="4196"/>
        <v>01-02</v>
      </c>
      <c r="K4112" t="str">
        <f t="shared" si="4196"/>
        <v>Participación de Alcaldes, Concejales y Síndicos determinados o designados en el COMUDE</v>
      </c>
      <c r="L4112" s="150">
        <f>+VLOOKUP($E4112,IPC_2018!$B$8:$T$347,6,0)</f>
        <v>0</v>
      </c>
      <c r="M4112" s="142" t="str">
        <f>+VLOOKUP($E4112,IPC_2018!$B$8:$T$347,7,0)</f>
        <v>Bajo</v>
      </c>
    </row>
    <row r="4113" spans="1:13" x14ac:dyDescent="0.3">
      <c r="A4113" s="139">
        <f t="shared" si="4159"/>
        <v>109</v>
      </c>
      <c r="B4113" s="148">
        <f t="shared" si="4161"/>
        <v>3</v>
      </c>
      <c r="D4113" s="149" t="str">
        <f>+VLOOKUP($A4113,mUNICIPIOS!$B$4:$F$343,2,0)</f>
        <v>Totonicapán</v>
      </c>
      <c r="E4113" s="149">
        <f>+VLOOKUP($A4113,mUNICIPIOS!$B$4:$F$343,3,0)</f>
        <v>805</v>
      </c>
      <c r="F4113" s="149" t="str">
        <f>+VLOOKUP($A4113,mUNICIPIOS!$B$4:$F$343,4,0)</f>
        <v>Momostenango</v>
      </c>
      <c r="G4113" s="139" t="str">
        <f t="shared" ref="G4113:K4113" si="4197">+G4075</f>
        <v>01</v>
      </c>
      <c r="H4113" t="str">
        <f t="shared" si="4197"/>
        <v>IPC</v>
      </c>
      <c r="I4113" t="str">
        <f t="shared" si="4197"/>
        <v>Índice de Participación Ciudadana</v>
      </c>
      <c r="J4113" t="str">
        <f t="shared" si="4197"/>
        <v>01-03</v>
      </c>
      <c r="K4113" t="str">
        <f t="shared" si="4197"/>
        <v>Participación  de organizaciones de jóvenes, mujeres, pueblos mayas, xincas, garífunas, y otras organizaciones en el Comude</v>
      </c>
      <c r="L4113" s="150">
        <f>+VLOOKUP($E4113,IPC_2018!$B$8:$T$347,9,0)</f>
        <v>0</v>
      </c>
      <c r="M4113" s="142" t="str">
        <f>+VLOOKUP($E4113,IPC_2018!$B$8:$T$347,10,0)</f>
        <v>Bajo</v>
      </c>
    </row>
    <row r="4114" spans="1:13" x14ac:dyDescent="0.3">
      <c r="A4114" s="139">
        <f t="shared" si="4159"/>
        <v>109</v>
      </c>
      <c r="B4114" s="148">
        <f t="shared" si="4161"/>
        <v>4</v>
      </c>
      <c r="D4114" s="149" t="str">
        <f>+VLOOKUP($A4114,mUNICIPIOS!$B$4:$F$343,2,0)</f>
        <v>Totonicapán</v>
      </c>
      <c r="E4114" s="149">
        <f>+VLOOKUP($A4114,mUNICIPIOS!$B$4:$F$343,3,0)</f>
        <v>805</v>
      </c>
      <c r="F4114" s="149" t="str">
        <f>+VLOOKUP($A4114,mUNICIPIOS!$B$4:$F$343,4,0)</f>
        <v>Momostenango</v>
      </c>
      <c r="G4114" s="139" t="str">
        <f t="shared" ref="G4114:K4114" si="4198">+G4076</f>
        <v>01</v>
      </c>
      <c r="H4114" t="str">
        <f t="shared" si="4198"/>
        <v>IPC</v>
      </c>
      <c r="I4114" t="str">
        <f t="shared" si="4198"/>
        <v>Índice de Participación Ciudadana</v>
      </c>
      <c r="J4114" t="str">
        <f t="shared" si="4198"/>
        <v>01-04</v>
      </c>
      <c r="K4114" t="str">
        <f t="shared" si="4198"/>
        <v>Representatividad territorial del Comude.</v>
      </c>
      <c r="L4114" s="150">
        <f>+VLOOKUP($E4114,IPC_2018!$B$8:$T$347,12,0)</f>
        <v>0</v>
      </c>
      <c r="M4114" s="142" t="str">
        <f>+VLOOKUP($E4114,IPC_2018!$B$8:$T$347,13,0)</f>
        <v>Bajo</v>
      </c>
    </row>
    <row r="4115" spans="1:13" x14ac:dyDescent="0.3">
      <c r="A4115" s="139">
        <f t="shared" si="4159"/>
        <v>109</v>
      </c>
      <c r="B4115" s="148">
        <f t="shared" si="4161"/>
        <v>5</v>
      </c>
      <c r="D4115" s="149" t="str">
        <f>+VLOOKUP($A4115,mUNICIPIOS!$B$4:$F$343,2,0)</f>
        <v>Totonicapán</v>
      </c>
      <c r="E4115" s="149">
        <f>+VLOOKUP($A4115,mUNICIPIOS!$B$4:$F$343,3,0)</f>
        <v>805</v>
      </c>
      <c r="F4115" s="149" t="str">
        <f>+VLOOKUP($A4115,mUNICIPIOS!$B$4:$F$343,4,0)</f>
        <v>Momostenango</v>
      </c>
      <c r="G4115" s="139" t="str">
        <f t="shared" ref="G4115:K4115" si="4199">+G4077</f>
        <v>01</v>
      </c>
      <c r="H4115" t="str">
        <f t="shared" si="4199"/>
        <v>IPC</v>
      </c>
      <c r="I4115" t="str">
        <f t="shared" si="4199"/>
        <v>Índice de Participación Ciudadana</v>
      </c>
      <c r="J4115" t="str">
        <f t="shared" si="4199"/>
        <v>01-05</v>
      </c>
      <c r="K4115" t="str">
        <f t="shared" si="4199"/>
        <v>Funcionamiento del Comude</v>
      </c>
      <c r="L4115" s="150">
        <f>+VLOOKUP($E4115,IPC_2018!$B$8:$T$347,15,0)</f>
        <v>0</v>
      </c>
      <c r="M4115" s="142" t="str">
        <f>+VLOOKUP($E4115,IPC_2018!$B$8:$T$347,16,0)</f>
        <v>Bajo</v>
      </c>
    </row>
    <row r="4116" spans="1:13" x14ac:dyDescent="0.3">
      <c r="A4116" s="139">
        <f t="shared" si="4159"/>
        <v>109</v>
      </c>
      <c r="B4116" s="148">
        <f t="shared" si="4161"/>
        <v>6</v>
      </c>
      <c r="D4116" s="149" t="str">
        <f>+VLOOKUP($A4116,mUNICIPIOS!$B$4:$F$343,2,0)</f>
        <v>Totonicapán</v>
      </c>
      <c r="E4116" s="149">
        <f>+VLOOKUP($A4116,mUNICIPIOS!$B$4:$F$343,3,0)</f>
        <v>805</v>
      </c>
      <c r="F4116" s="149" t="str">
        <f>+VLOOKUP($A4116,mUNICIPIOS!$B$4:$F$343,4,0)</f>
        <v>Momostenango</v>
      </c>
      <c r="G4116" s="139" t="str">
        <f t="shared" ref="G4116:K4116" si="4200">+G4078</f>
        <v>01</v>
      </c>
      <c r="H4116" t="str">
        <f t="shared" si="4200"/>
        <v>IPC</v>
      </c>
      <c r="I4116" t="str">
        <f t="shared" si="4200"/>
        <v>Índice de Participación Ciudadana</v>
      </c>
      <c r="J4116" t="str">
        <f t="shared" si="4200"/>
        <v>INDICE</v>
      </c>
      <c r="K4116">
        <f t="shared" si="4200"/>
        <v>0</v>
      </c>
      <c r="L4116" s="150">
        <f>+VLOOKUP($E4116,IPC_2018!$B$8:$T$347,18,0)</f>
        <v>0</v>
      </c>
      <c r="M4116" s="142" t="str">
        <f>+VLOOKUP($E4116,IPC_2018!$B$8:$T$347,19,0)</f>
        <v>Bajo</v>
      </c>
    </row>
    <row r="4117" spans="1:13" x14ac:dyDescent="0.3">
      <c r="A4117" s="139">
        <f t="shared" si="4159"/>
        <v>109</v>
      </c>
      <c r="B4117" s="148">
        <f t="shared" si="4161"/>
        <v>7</v>
      </c>
      <c r="D4117" s="149" t="str">
        <f>+VLOOKUP($A4117,mUNICIPIOS!$B$4:$F$343,2,0)</f>
        <v>Totonicapán</v>
      </c>
      <c r="E4117" s="149">
        <f>+VLOOKUP($A4117,mUNICIPIOS!$B$4:$F$343,3,0)</f>
        <v>805</v>
      </c>
      <c r="F4117" s="149" t="str">
        <f>+VLOOKUP($A4117,mUNICIPIOS!$B$4:$F$343,4,0)</f>
        <v>Momostenango</v>
      </c>
      <c r="G4117" s="139" t="str">
        <f t="shared" ref="G4117:K4117" si="4201">+G4079</f>
        <v>02</v>
      </c>
      <c r="H4117" t="str">
        <f t="shared" si="4201"/>
        <v>IIC</v>
      </c>
      <c r="I4117" t="str">
        <f t="shared" si="4201"/>
        <v>Índice de Información a la Ciudadanía</v>
      </c>
      <c r="J4117" t="str">
        <f t="shared" si="4201"/>
        <v>02-01</v>
      </c>
      <c r="K4117" t="str">
        <f t="shared" si="4201"/>
        <v>Rendición de cuentas cuatrimestral y anual al Comude enfocadas en resultados.</v>
      </c>
      <c r="L4117" s="150">
        <f>+VLOOKUP($E4117,IIC_2018!$B$8:$Q$347,3,0)</f>
        <v>0.26666666666666666</v>
      </c>
      <c r="M4117" s="142" t="str">
        <f>+VLOOKUP($E4117,IIC_2018!$B$8:$Q$347,4,0)</f>
        <v>Medio bajo</v>
      </c>
    </row>
    <row r="4118" spans="1:13" x14ac:dyDescent="0.3">
      <c r="A4118" s="139">
        <f t="shared" si="4159"/>
        <v>109</v>
      </c>
      <c r="B4118" s="148">
        <f t="shared" si="4161"/>
        <v>8</v>
      </c>
      <c r="D4118" s="149" t="str">
        <f>+VLOOKUP($A4118,mUNICIPIOS!$B$4:$F$343,2,0)</f>
        <v>Totonicapán</v>
      </c>
      <c r="E4118" s="149">
        <f>+VLOOKUP($A4118,mUNICIPIOS!$B$4:$F$343,3,0)</f>
        <v>805</v>
      </c>
      <c r="F4118" s="149" t="str">
        <f>+VLOOKUP($A4118,mUNICIPIOS!$B$4:$F$343,4,0)</f>
        <v>Momostenango</v>
      </c>
      <c r="G4118" s="139" t="str">
        <f t="shared" ref="G4118:K4118" si="4202">+G4080</f>
        <v>02</v>
      </c>
      <c r="H4118" t="str">
        <f t="shared" si="4202"/>
        <v>IIC</v>
      </c>
      <c r="I4118" t="str">
        <f t="shared" si="4202"/>
        <v>Índice de Información a la Ciudadanía</v>
      </c>
      <c r="J4118" t="str">
        <f t="shared" si="4202"/>
        <v>02-02</v>
      </c>
      <c r="K4118" t="str">
        <f t="shared" si="4202"/>
        <v>Información presupuestaria y otra información brindada a la ciudadanía disponible en medios locales de comunicación.</v>
      </c>
      <c r="L4118" s="150">
        <f>+VLOOKUP($E4118,IIC_2018!$B$8:$Q$347,6,0)</f>
        <v>0.75</v>
      </c>
      <c r="M4118" s="142" t="str">
        <f>+VLOOKUP($E4118,IIC_2018!$B$8:$Q$347,7,0)</f>
        <v>Medio alto</v>
      </c>
    </row>
    <row r="4119" spans="1:13" x14ac:dyDescent="0.3">
      <c r="A4119" s="139">
        <f t="shared" si="4159"/>
        <v>109</v>
      </c>
      <c r="B4119" s="148">
        <f t="shared" si="4161"/>
        <v>9</v>
      </c>
      <c r="D4119" s="149" t="str">
        <f>+VLOOKUP($A4119,mUNICIPIOS!$B$4:$F$343,2,0)</f>
        <v>Totonicapán</v>
      </c>
      <c r="E4119" s="149">
        <f>+VLOOKUP($A4119,mUNICIPIOS!$B$4:$F$343,3,0)</f>
        <v>805</v>
      </c>
      <c r="F4119" s="149" t="str">
        <f>+VLOOKUP($A4119,mUNICIPIOS!$B$4:$F$343,4,0)</f>
        <v>Momostenango</v>
      </c>
      <c r="G4119" s="139" t="str">
        <f t="shared" ref="G4119:K4119" si="4203">+G4081</f>
        <v>02</v>
      </c>
      <c r="H4119" t="str">
        <f t="shared" si="4203"/>
        <v>IIC</v>
      </c>
      <c r="I4119" t="str">
        <f t="shared" si="4203"/>
        <v>Índice de Información a la Ciudadanía</v>
      </c>
      <c r="J4119" t="str">
        <f t="shared" si="4203"/>
        <v>02-03</v>
      </c>
      <c r="K4119" t="str">
        <f t="shared" si="4203"/>
        <v>Información pública de oficio actualizada y disponible de acuerdo a la LAIP y uso de internet.</v>
      </c>
      <c r="L4119" s="150">
        <f>+VLOOKUP($E4119,IIC_2018!$B$8:$Q$347,9,0)</f>
        <v>0.99999999999999989</v>
      </c>
      <c r="M4119" s="142" t="str">
        <f>+VLOOKUP($E4119,IIC_2018!$B$8:$Q$347,10,0)</f>
        <v>Alto</v>
      </c>
    </row>
    <row r="4120" spans="1:13" x14ac:dyDescent="0.3">
      <c r="A4120" s="139">
        <f t="shared" si="4159"/>
        <v>109</v>
      </c>
      <c r="B4120" s="148">
        <f t="shared" si="4161"/>
        <v>10</v>
      </c>
      <c r="D4120" s="149" t="str">
        <f>+VLOOKUP($A4120,mUNICIPIOS!$B$4:$F$343,2,0)</f>
        <v>Totonicapán</v>
      </c>
      <c r="E4120" s="149">
        <f>+VLOOKUP($A4120,mUNICIPIOS!$B$4:$F$343,3,0)</f>
        <v>805</v>
      </c>
      <c r="F4120" s="149" t="str">
        <f>+VLOOKUP($A4120,mUNICIPIOS!$B$4:$F$343,4,0)</f>
        <v>Momostenango</v>
      </c>
      <c r="G4120" s="139" t="str">
        <f t="shared" ref="G4120:K4120" si="4204">+G4082</f>
        <v>02</v>
      </c>
      <c r="H4120" t="str">
        <f t="shared" si="4204"/>
        <v>IIC</v>
      </c>
      <c r="I4120" t="str">
        <f t="shared" si="4204"/>
        <v>Índice de Información a la Ciudadanía</v>
      </c>
      <c r="J4120" t="str">
        <f t="shared" si="4204"/>
        <v>02-04</v>
      </c>
      <c r="K4120" t="str">
        <f t="shared" si="4204"/>
        <v>Relación del monto contratado por medio de Guate compras con el total del presupuesto de egresos vigente.</v>
      </c>
      <c r="L4120" s="150">
        <f>+VLOOKUP($E4120,IIC_2018!$B$8:$Q$347,12,0)</f>
        <v>0.56387807634772136</v>
      </c>
      <c r="M4120" s="142" t="str">
        <f>+VLOOKUP($E4120,IIC_2018!$B$8:$Q$347,13,0)</f>
        <v>Medio</v>
      </c>
    </row>
    <row r="4121" spans="1:13" x14ac:dyDescent="0.3">
      <c r="A4121" s="139">
        <f t="shared" si="4159"/>
        <v>109</v>
      </c>
      <c r="B4121" s="148">
        <f t="shared" si="4161"/>
        <v>11</v>
      </c>
      <c r="D4121" s="149" t="str">
        <f>+VLOOKUP($A4121,mUNICIPIOS!$B$4:$F$343,2,0)</f>
        <v>Totonicapán</v>
      </c>
      <c r="E4121" s="149">
        <f>+VLOOKUP($A4121,mUNICIPIOS!$B$4:$F$343,3,0)</f>
        <v>805</v>
      </c>
      <c r="F4121" s="149" t="str">
        <f>+VLOOKUP($A4121,mUNICIPIOS!$B$4:$F$343,4,0)</f>
        <v>Momostenango</v>
      </c>
      <c r="G4121" s="139" t="str">
        <f t="shared" ref="G4121:K4121" si="4205">+G4083</f>
        <v>02</v>
      </c>
      <c r="H4121" t="str">
        <f t="shared" si="4205"/>
        <v>IIC</v>
      </c>
      <c r="I4121" t="str">
        <f t="shared" si="4205"/>
        <v>Índice de Información a la Ciudadanía</v>
      </c>
      <c r="J4121" t="str">
        <f t="shared" si="4205"/>
        <v>INDICE</v>
      </c>
      <c r="K4121">
        <f t="shared" si="4205"/>
        <v>0</v>
      </c>
      <c r="L4121" s="150">
        <f>+VLOOKUP($E4121,IIC_2018!$B$8:$Q$347,15,0)</f>
        <v>0.64513618575359699</v>
      </c>
      <c r="M4121" s="142" t="str">
        <f>+VLOOKUP($E4121,IIC_2018!$B$8:$Q$347,16,0)</f>
        <v>Medio alto</v>
      </c>
    </row>
    <row r="4122" spans="1:13" x14ac:dyDescent="0.3">
      <c r="A4122" s="139">
        <f t="shared" si="4159"/>
        <v>109</v>
      </c>
      <c r="B4122" s="148">
        <f t="shared" si="4161"/>
        <v>12</v>
      </c>
      <c r="D4122" s="149" t="str">
        <f>+VLOOKUP($A4122,mUNICIPIOS!$B$4:$F$343,2,0)</f>
        <v>Totonicapán</v>
      </c>
      <c r="E4122" s="149">
        <f>+VLOOKUP($A4122,mUNICIPIOS!$B$4:$F$343,3,0)</f>
        <v>805</v>
      </c>
      <c r="F4122" s="149" t="str">
        <f>+VLOOKUP($A4122,mUNICIPIOS!$B$4:$F$343,4,0)</f>
        <v>Momostenango</v>
      </c>
      <c r="G4122" s="139" t="str">
        <f t="shared" ref="G4122:K4122" si="4206">+G4084</f>
        <v>03</v>
      </c>
      <c r="H4122" t="str">
        <f t="shared" si="4206"/>
        <v>ISP</v>
      </c>
      <c r="I4122" t="str">
        <f t="shared" si="4206"/>
        <v>Índice de Servicios Públicos</v>
      </c>
      <c r="J4122" t="str">
        <f t="shared" si="4206"/>
        <v>03-01</v>
      </c>
      <c r="K4122" t="str">
        <f t="shared" si="4206"/>
        <v>Cobertura del servicio público de agua</v>
      </c>
      <c r="L4122" s="150">
        <f>+VLOOKUP($E4122,ISP_2018!$B$8:$T$347,3,0)</f>
        <v>0</v>
      </c>
      <c r="M4122" s="142" t="str">
        <f>+VLOOKUP($E4122,ISP_2018!$B$8:$T$347,4,0)</f>
        <v>Bajo</v>
      </c>
    </row>
    <row r="4123" spans="1:13" x14ac:dyDescent="0.3">
      <c r="A4123" s="139">
        <f t="shared" si="4159"/>
        <v>109</v>
      </c>
      <c r="B4123" s="148">
        <f t="shared" si="4161"/>
        <v>13</v>
      </c>
      <c r="D4123" s="149" t="str">
        <f>+VLOOKUP($A4123,mUNICIPIOS!$B$4:$F$343,2,0)</f>
        <v>Totonicapán</v>
      </c>
      <c r="E4123" s="149">
        <f>+VLOOKUP($A4123,mUNICIPIOS!$B$4:$F$343,3,0)</f>
        <v>805</v>
      </c>
      <c r="F4123" s="149" t="str">
        <f>+VLOOKUP($A4123,mUNICIPIOS!$B$4:$F$343,4,0)</f>
        <v>Momostenango</v>
      </c>
      <c r="G4123" s="139" t="str">
        <f t="shared" ref="G4123:K4123" si="4207">+G4085</f>
        <v>03</v>
      </c>
      <c r="H4123" t="str">
        <f t="shared" si="4207"/>
        <v>ISP</v>
      </c>
      <c r="I4123" t="str">
        <f t="shared" si="4207"/>
        <v>Índice de Servicios Públicos</v>
      </c>
      <c r="J4123" t="str">
        <f t="shared" si="4207"/>
        <v>03-02</v>
      </c>
      <c r="K4123" t="str">
        <f t="shared" si="4207"/>
        <v>Control de la calidad del servicio público de agua</v>
      </c>
      <c r="L4123" s="150">
        <f>+VLOOKUP($E4123,ISP_2018!$B$8:$T$347,6,0)</f>
        <v>0</v>
      </c>
      <c r="M4123" s="142" t="str">
        <f>+VLOOKUP($E4123,ISP_2018!$B$8:$T$347,7,0)</f>
        <v>Bajo</v>
      </c>
    </row>
    <row r="4124" spans="1:13" x14ac:dyDescent="0.3">
      <c r="A4124" s="139">
        <f t="shared" si="4159"/>
        <v>109</v>
      </c>
      <c r="B4124" s="148">
        <f t="shared" si="4161"/>
        <v>14</v>
      </c>
      <c r="D4124" s="149" t="str">
        <f>+VLOOKUP($A4124,mUNICIPIOS!$B$4:$F$343,2,0)</f>
        <v>Totonicapán</v>
      </c>
      <c r="E4124" s="149">
        <f>+VLOOKUP($A4124,mUNICIPIOS!$B$4:$F$343,3,0)</f>
        <v>805</v>
      </c>
      <c r="F4124" s="149" t="str">
        <f>+VLOOKUP($A4124,mUNICIPIOS!$B$4:$F$343,4,0)</f>
        <v>Momostenango</v>
      </c>
      <c r="G4124" s="139" t="str">
        <f t="shared" ref="G4124:K4124" si="4208">+G4086</f>
        <v>03</v>
      </c>
      <c r="H4124" t="str">
        <f t="shared" si="4208"/>
        <v>ISP</v>
      </c>
      <c r="I4124" t="str">
        <f t="shared" si="4208"/>
        <v>Índice de Servicios Públicos</v>
      </c>
      <c r="J4124" t="str">
        <f t="shared" si="4208"/>
        <v>03-03</v>
      </c>
      <c r="K4124" t="str">
        <f t="shared" si="4208"/>
        <v>Disposición  y tratamiento  de aguas residuales</v>
      </c>
      <c r="L4124" s="150">
        <f>+VLOOKUP($E4124,ISP_2018!$B$8:$T$347,9,0)</f>
        <v>0.2276707643009393</v>
      </c>
      <c r="M4124" s="142" t="str">
        <f>+VLOOKUP($E4124,ISP_2018!$B$8:$T$347,10,0)</f>
        <v>Medio bajo</v>
      </c>
    </row>
    <row r="4125" spans="1:13" x14ac:dyDescent="0.3">
      <c r="A4125" s="139">
        <f t="shared" si="4159"/>
        <v>109</v>
      </c>
      <c r="B4125" s="148">
        <f t="shared" si="4161"/>
        <v>15</v>
      </c>
      <c r="D4125" s="149" t="str">
        <f>+VLOOKUP($A4125,mUNICIPIOS!$B$4:$F$343,2,0)</f>
        <v>Totonicapán</v>
      </c>
      <c r="E4125" s="149">
        <f>+VLOOKUP($A4125,mUNICIPIOS!$B$4:$F$343,3,0)</f>
        <v>805</v>
      </c>
      <c r="F4125" s="149" t="str">
        <f>+VLOOKUP($A4125,mUNICIPIOS!$B$4:$F$343,4,0)</f>
        <v>Momostenango</v>
      </c>
      <c r="G4125" s="139" t="str">
        <f t="shared" ref="G4125:K4125" si="4209">+G4087</f>
        <v>03</v>
      </c>
      <c r="H4125" t="str">
        <f t="shared" si="4209"/>
        <v>ISP</v>
      </c>
      <c r="I4125" t="str">
        <f t="shared" si="4209"/>
        <v>Índice de Servicios Públicos</v>
      </c>
      <c r="J4125" t="str">
        <f t="shared" si="4209"/>
        <v>03-04</v>
      </c>
      <c r="K4125" t="str">
        <f t="shared" si="4209"/>
        <v>Gestión y manejo de los residuos y desechos sólidos</v>
      </c>
      <c r="L4125" s="150">
        <f>+VLOOKUP($E4125,ISP_2018!$B$8:$T$347,12,0)</f>
        <v>0</v>
      </c>
      <c r="M4125" s="142" t="str">
        <f>+VLOOKUP($E4125,ISP_2018!$B$8:$T$347,13,0)</f>
        <v>Bajo</v>
      </c>
    </row>
    <row r="4126" spans="1:13" x14ac:dyDescent="0.3">
      <c r="A4126" s="139">
        <f t="shared" si="4159"/>
        <v>109</v>
      </c>
      <c r="B4126" s="148">
        <f t="shared" si="4161"/>
        <v>16</v>
      </c>
      <c r="D4126" s="149" t="str">
        <f>+VLOOKUP($A4126,mUNICIPIOS!$B$4:$F$343,2,0)</f>
        <v>Totonicapán</v>
      </c>
      <c r="E4126" s="149">
        <f>+VLOOKUP($A4126,mUNICIPIOS!$B$4:$F$343,3,0)</f>
        <v>805</v>
      </c>
      <c r="F4126" s="149" t="str">
        <f>+VLOOKUP($A4126,mUNICIPIOS!$B$4:$F$343,4,0)</f>
        <v>Momostenango</v>
      </c>
      <c r="G4126" s="139" t="str">
        <f t="shared" ref="G4126:K4126" si="4210">+G4088</f>
        <v>03</v>
      </c>
      <c r="H4126" t="str">
        <f t="shared" si="4210"/>
        <v>ISP</v>
      </c>
      <c r="I4126" t="str">
        <f t="shared" si="4210"/>
        <v>Índice de Servicios Públicos</v>
      </c>
      <c r="J4126" t="str">
        <f t="shared" si="4210"/>
        <v>03-05</v>
      </c>
      <c r="K4126" t="str">
        <f t="shared" si="4210"/>
        <v>Gestión de servicios públicos municipales</v>
      </c>
      <c r="L4126" s="150">
        <f>+VLOOKUP($E4126,ISP_2018!$B$8:$T$347,15,0)</f>
        <v>6.4516129032258063E-2</v>
      </c>
      <c r="M4126" s="142" t="str">
        <f>+VLOOKUP($E4126,ISP_2018!$B$8:$T$347,16,0)</f>
        <v>Bajo</v>
      </c>
    </row>
    <row r="4127" spans="1:13" x14ac:dyDescent="0.3">
      <c r="A4127" s="139">
        <f t="shared" si="4159"/>
        <v>109</v>
      </c>
      <c r="B4127" s="148">
        <f t="shared" si="4161"/>
        <v>17</v>
      </c>
      <c r="D4127" s="149" t="str">
        <f>+VLOOKUP($A4127,mUNICIPIOS!$B$4:$F$343,2,0)</f>
        <v>Totonicapán</v>
      </c>
      <c r="E4127" s="149">
        <f>+VLOOKUP($A4127,mUNICIPIOS!$B$4:$F$343,3,0)</f>
        <v>805</v>
      </c>
      <c r="F4127" s="149" t="str">
        <f>+VLOOKUP($A4127,mUNICIPIOS!$B$4:$F$343,4,0)</f>
        <v>Momostenango</v>
      </c>
      <c r="G4127" s="139" t="str">
        <f t="shared" ref="G4127:K4127" si="4211">+G4089</f>
        <v>03</v>
      </c>
      <c r="H4127" t="str">
        <f t="shared" si="4211"/>
        <v>ISP</v>
      </c>
      <c r="I4127" t="str">
        <f t="shared" si="4211"/>
        <v>Índice de Servicios Públicos</v>
      </c>
      <c r="J4127" t="str">
        <f t="shared" si="4211"/>
        <v>INDICE</v>
      </c>
      <c r="K4127">
        <f t="shared" si="4211"/>
        <v>0</v>
      </c>
      <c r="L4127" s="150">
        <f>+VLOOKUP($E4127,ISP_2018!$B$8:$T$347,18,0)</f>
        <v>5.8437378666639471E-2</v>
      </c>
      <c r="M4127" s="142" t="str">
        <f>+VLOOKUP($E4127,ISP_2018!$B$8:$T$347,19,0)</f>
        <v>Bajo</v>
      </c>
    </row>
    <row r="4128" spans="1:13" x14ac:dyDescent="0.3">
      <c r="A4128" s="139">
        <f t="shared" si="4159"/>
        <v>109</v>
      </c>
      <c r="B4128" s="148">
        <f t="shared" si="4161"/>
        <v>18</v>
      </c>
      <c r="D4128" s="149" t="str">
        <f>+VLOOKUP($A4128,mUNICIPIOS!$B$4:$F$343,2,0)</f>
        <v>Totonicapán</v>
      </c>
      <c r="E4128" s="149">
        <f>+VLOOKUP($A4128,mUNICIPIOS!$B$4:$F$343,3,0)</f>
        <v>805</v>
      </c>
      <c r="F4128" s="149" t="str">
        <f>+VLOOKUP($A4128,mUNICIPIOS!$B$4:$F$343,4,0)</f>
        <v>Momostenango</v>
      </c>
      <c r="G4128" s="139" t="str">
        <f t="shared" ref="G4128:K4128" si="4212">+G4090</f>
        <v>04</v>
      </c>
      <c r="H4128" t="str">
        <f t="shared" si="4212"/>
        <v>IGA</v>
      </c>
      <c r="I4128" t="str">
        <f t="shared" si="4212"/>
        <v>Índice de Gestión Administrativa</v>
      </c>
      <c r="J4128" t="str">
        <f t="shared" si="4212"/>
        <v>04-01</v>
      </c>
      <c r="K4128" t="str">
        <f t="shared" si="4212"/>
        <v>Existencia de elementos de atención municipal orientada al vecino</v>
      </c>
      <c r="L4128" s="150">
        <f>+VLOOKUP($E4128,IGA_2018!$B$8:$N$347,3,0)</f>
        <v>0.5</v>
      </c>
      <c r="M4128" s="142" t="str">
        <f>+VLOOKUP($E4128,IGA_2018!$B$8:$N$347,4,0)</f>
        <v>Medio</v>
      </c>
    </row>
    <row r="4129" spans="1:13" x14ac:dyDescent="0.3">
      <c r="A4129" s="139">
        <f t="shared" si="4159"/>
        <v>109</v>
      </c>
      <c r="B4129" s="148">
        <f t="shared" si="4161"/>
        <v>19</v>
      </c>
      <c r="D4129" s="149" t="str">
        <f>+VLOOKUP($A4129,mUNICIPIOS!$B$4:$F$343,2,0)</f>
        <v>Totonicapán</v>
      </c>
      <c r="E4129" s="149">
        <f>+VLOOKUP($A4129,mUNICIPIOS!$B$4:$F$343,3,0)</f>
        <v>805</v>
      </c>
      <c r="F4129" s="149" t="str">
        <f>+VLOOKUP($A4129,mUNICIPIOS!$B$4:$F$343,4,0)</f>
        <v>Momostenango</v>
      </c>
      <c r="G4129" s="139" t="str">
        <f t="shared" ref="G4129:K4129" si="4213">+G4091</f>
        <v>04</v>
      </c>
      <c r="H4129" t="str">
        <f t="shared" si="4213"/>
        <v>IGA</v>
      </c>
      <c r="I4129" t="str">
        <f t="shared" si="4213"/>
        <v>Índice de Gestión Administrativa</v>
      </c>
      <c r="J4129" t="str">
        <f t="shared" si="4213"/>
        <v>04-02</v>
      </c>
      <c r="K4129" t="str">
        <f t="shared" si="4213"/>
        <v>Gestión del recurso humano.</v>
      </c>
      <c r="L4129" s="150">
        <f>+VLOOKUP($E4129,IGA_2018!$B$8:$N$347,6,0)</f>
        <v>0.49549317537986109</v>
      </c>
      <c r="M4129" s="142" t="str">
        <f>+VLOOKUP($E4129,IGA_2018!$B$8:$N$347,7,0)</f>
        <v>Medio</v>
      </c>
    </row>
    <row r="4130" spans="1:13" x14ac:dyDescent="0.3">
      <c r="A4130" s="139">
        <f t="shared" si="4159"/>
        <v>109</v>
      </c>
      <c r="B4130" s="148">
        <f t="shared" si="4161"/>
        <v>20</v>
      </c>
      <c r="D4130" s="149" t="str">
        <f>+VLOOKUP($A4130,mUNICIPIOS!$B$4:$F$343,2,0)</f>
        <v>Totonicapán</v>
      </c>
      <c r="E4130" s="149">
        <f>+VLOOKUP($A4130,mUNICIPIOS!$B$4:$F$343,3,0)</f>
        <v>805</v>
      </c>
      <c r="F4130" s="149" t="str">
        <f>+VLOOKUP($A4130,mUNICIPIOS!$B$4:$F$343,4,0)</f>
        <v>Momostenango</v>
      </c>
      <c r="G4130" s="139" t="str">
        <f t="shared" ref="G4130:K4130" si="4214">+G4092</f>
        <v>04</v>
      </c>
      <c r="H4130" t="str">
        <f t="shared" si="4214"/>
        <v>IGA</v>
      </c>
      <c r="I4130" t="str">
        <f t="shared" si="4214"/>
        <v>Índice de Gestión Administrativa</v>
      </c>
      <c r="J4130" t="str">
        <f t="shared" si="4214"/>
        <v>04-03</v>
      </c>
      <c r="K4130" t="str">
        <f t="shared" si="4214"/>
        <v>Existencia de oficinas municipales con instrumentos de gestión.</v>
      </c>
      <c r="L4130" s="150">
        <f>+VLOOKUP($E4130,IGA_2018!$B$8:$N$347,9,0)</f>
        <v>2.6785714285714284E-2</v>
      </c>
      <c r="M4130" s="142" t="str">
        <f>+VLOOKUP($E4130,IGA_2018!$B$8:$N$347,10,0)</f>
        <v>Bajo</v>
      </c>
    </row>
    <row r="4131" spans="1:13" x14ac:dyDescent="0.3">
      <c r="A4131" s="139">
        <f t="shared" si="4159"/>
        <v>109</v>
      </c>
      <c r="B4131" s="148">
        <f t="shared" si="4161"/>
        <v>21</v>
      </c>
      <c r="D4131" s="149" t="str">
        <f>+VLOOKUP($A4131,mUNICIPIOS!$B$4:$F$343,2,0)</f>
        <v>Totonicapán</v>
      </c>
      <c r="E4131" s="149">
        <f>+VLOOKUP($A4131,mUNICIPIOS!$B$4:$F$343,3,0)</f>
        <v>805</v>
      </c>
      <c r="F4131" s="149" t="str">
        <f>+VLOOKUP($A4131,mUNICIPIOS!$B$4:$F$343,4,0)</f>
        <v>Momostenango</v>
      </c>
      <c r="G4131" s="139" t="str">
        <f t="shared" ref="G4131:K4131" si="4215">+G4093</f>
        <v>04</v>
      </c>
      <c r="H4131" t="str">
        <f t="shared" si="4215"/>
        <v>IGA</v>
      </c>
      <c r="I4131" t="str">
        <f t="shared" si="4215"/>
        <v>Índice de Gestión Administrativa</v>
      </c>
      <c r="J4131" t="str">
        <f t="shared" si="4215"/>
        <v>INDICE</v>
      </c>
      <c r="K4131">
        <f t="shared" si="4215"/>
        <v>0</v>
      </c>
      <c r="L4131" s="150">
        <f>+VLOOKUP($E4131,IGA_2018!$B$8:$N$347,12,0)</f>
        <v>0.33279761138295139</v>
      </c>
      <c r="M4131" s="142" t="str">
        <f>+VLOOKUP($E4131,IGA_2018!$B$8:$N$347,13,0)</f>
        <v>Medio bajo</v>
      </c>
    </row>
    <row r="4132" spans="1:13" x14ac:dyDescent="0.3">
      <c r="A4132" s="139">
        <f t="shared" si="4159"/>
        <v>109</v>
      </c>
      <c r="B4132" s="148">
        <f t="shared" si="4161"/>
        <v>22</v>
      </c>
      <c r="D4132" s="149" t="str">
        <f>+VLOOKUP($A4132,mUNICIPIOS!$B$4:$F$343,2,0)</f>
        <v>Totonicapán</v>
      </c>
      <c r="E4132" s="149">
        <f>+VLOOKUP($A4132,mUNICIPIOS!$B$4:$F$343,3,0)</f>
        <v>805</v>
      </c>
      <c r="F4132" s="149" t="str">
        <f>+VLOOKUP($A4132,mUNICIPIOS!$B$4:$F$343,4,0)</f>
        <v>Momostenango</v>
      </c>
      <c r="G4132" s="139" t="str">
        <f t="shared" ref="G4132:K4132" si="4216">+G4094</f>
        <v>05</v>
      </c>
      <c r="H4132" t="str">
        <f t="shared" si="4216"/>
        <v>IGF</v>
      </c>
      <c r="I4132" t="str">
        <f t="shared" si="4216"/>
        <v>Índice de Gestión Financiera</v>
      </c>
      <c r="J4132" t="str">
        <f t="shared" si="4216"/>
        <v>05-01</v>
      </c>
      <c r="K4132" t="str">
        <f t="shared" si="4216"/>
        <v>Autonomía financiera municipal</v>
      </c>
      <c r="L4132" s="150">
        <f>+VLOOKUP($E4132,IGF_2018!$B$8:$Z$347,3,0)</f>
        <v>0.18164556589223982</v>
      </c>
      <c r="M4132" s="142" t="str">
        <f>+VLOOKUP($E4132,IGF_2018!$B$8:$Z$347,4,0)</f>
        <v>Bajo</v>
      </c>
    </row>
    <row r="4133" spans="1:13" x14ac:dyDescent="0.3">
      <c r="A4133" s="139">
        <f t="shared" si="4159"/>
        <v>109</v>
      </c>
      <c r="B4133" s="148">
        <f t="shared" si="4161"/>
        <v>23</v>
      </c>
      <c r="D4133" s="149" t="str">
        <f>+VLOOKUP($A4133,mUNICIPIOS!$B$4:$F$343,2,0)</f>
        <v>Totonicapán</v>
      </c>
      <c r="E4133" s="149">
        <f>+VLOOKUP($A4133,mUNICIPIOS!$B$4:$F$343,3,0)</f>
        <v>805</v>
      </c>
      <c r="F4133" s="149" t="str">
        <f>+VLOOKUP($A4133,mUNICIPIOS!$B$4:$F$343,4,0)</f>
        <v>Momostenango</v>
      </c>
      <c r="G4133" s="139" t="str">
        <f t="shared" ref="G4133:K4133" si="4217">+G4095</f>
        <v>05</v>
      </c>
      <c r="H4133" t="str">
        <f t="shared" si="4217"/>
        <v>IGF</v>
      </c>
      <c r="I4133" t="str">
        <f t="shared" si="4217"/>
        <v>Índice de Gestión Financiera</v>
      </c>
      <c r="J4133" t="str">
        <f t="shared" si="4217"/>
        <v>05-02</v>
      </c>
      <c r="K4133" t="str">
        <f t="shared" si="4217"/>
        <v xml:space="preserve">Ingresos propios por habitante -sin regalías- </v>
      </c>
      <c r="L4133" s="150">
        <f>+VLOOKUP($E4133,IGF_2018!$B$8:$Z$347,6,0)</f>
        <v>4.0082336705860575E-2</v>
      </c>
      <c r="M4133" s="142" t="str">
        <f>+VLOOKUP($E4133,IGF_2018!$B$8:$Z$347,7,0)</f>
        <v>Bajo</v>
      </c>
    </row>
    <row r="4134" spans="1:13" x14ac:dyDescent="0.3">
      <c r="A4134" s="139">
        <f t="shared" si="4159"/>
        <v>109</v>
      </c>
      <c r="B4134" s="148">
        <f t="shared" si="4161"/>
        <v>24</v>
      </c>
      <c r="D4134" s="149" t="str">
        <f>+VLOOKUP($A4134,mUNICIPIOS!$B$4:$F$343,2,0)</f>
        <v>Totonicapán</v>
      </c>
      <c r="E4134" s="149">
        <f>+VLOOKUP($A4134,mUNICIPIOS!$B$4:$F$343,3,0)</f>
        <v>805</v>
      </c>
      <c r="F4134" s="149" t="str">
        <f>+VLOOKUP($A4134,mUNICIPIOS!$B$4:$F$343,4,0)</f>
        <v>Momostenango</v>
      </c>
      <c r="G4134" s="139" t="str">
        <f t="shared" ref="G4134:K4134" si="4218">+G4096</f>
        <v>05</v>
      </c>
      <c r="H4134" t="str">
        <f t="shared" si="4218"/>
        <v>IGF</v>
      </c>
      <c r="I4134" t="str">
        <f t="shared" si="4218"/>
        <v>Índice de Gestión Financiera</v>
      </c>
      <c r="J4134" t="str">
        <f t="shared" si="4218"/>
        <v>05-03</v>
      </c>
      <c r="K4134" t="str">
        <f t="shared" si="4218"/>
        <v>Ingresos del IUSI en relación a los ingresos propios -sin regalías-</v>
      </c>
      <c r="L4134" s="150">
        <f>+VLOOKUP($E4134,IGF_2018!$B$8:$Z$347,9,0)</f>
        <v>0</v>
      </c>
      <c r="M4134" s="142" t="str">
        <f>+VLOOKUP($E4134,IGF_2018!$B$8:$Z$347,10,0)</f>
        <v>Bajo</v>
      </c>
    </row>
    <row r="4135" spans="1:13" x14ac:dyDescent="0.3">
      <c r="A4135" s="139">
        <f t="shared" si="4159"/>
        <v>109</v>
      </c>
      <c r="B4135" s="148">
        <f t="shared" si="4161"/>
        <v>25</v>
      </c>
      <c r="D4135" s="149" t="str">
        <f>+VLOOKUP($A4135,mUNICIPIOS!$B$4:$F$343,2,0)</f>
        <v>Totonicapán</v>
      </c>
      <c r="E4135" s="149">
        <f>+VLOOKUP($A4135,mUNICIPIOS!$B$4:$F$343,3,0)</f>
        <v>805</v>
      </c>
      <c r="F4135" s="149" t="str">
        <f>+VLOOKUP($A4135,mUNICIPIOS!$B$4:$F$343,4,0)</f>
        <v>Momostenango</v>
      </c>
      <c r="G4135" s="139" t="str">
        <f t="shared" ref="G4135:K4135" si="4219">+G4097</f>
        <v>05</v>
      </c>
      <c r="H4135" t="str">
        <f t="shared" si="4219"/>
        <v>IGF</v>
      </c>
      <c r="I4135" t="str">
        <f t="shared" si="4219"/>
        <v>Índice de Gestión Financiera</v>
      </c>
      <c r="J4135" t="str">
        <f t="shared" si="4219"/>
        <v>05-04</v>
      </c>
      <c r="K4135" t="str">
        <f t="shared" si="4219"/>
        <v>Inversión anual en capital fijo por habitante</v>
      </c>
      <c r="L4135" s="150">
        <f>+VLOOKUP($E4135,IGF_2018!$B$8:$Z$347,12,0)</f>
        <v>2.8053731701584761E-2</v>
      </c>
      <c r="M4135" s="142" t="str">
        <f>+VLOOKUP($E4135,IGF_2018!$B$8:$Z$347,13,0)</f>
        <v>Bajo</v>
      </c>
    </row>
    <row r="4136" spans="1:13" x14ac:dyDescent="0.3">
      <c r="A4136" s="139">
        <f t="shared" si="4159"/>
        <v>109</v>
      </c>
      <c r="B4136" s="148">
        <f t="shared" si="4161"/>
        <v>26</v>
      </c>
      <c r="D4136" s="149" t="str">
        <f>+VLOOKUP($A4136,mUNICIPIOS!$B$4:$F$343,2,0)</f>
        <v>Totonicapán</v>
      </c>
      <c r="E4136" s="149">
        <f>+VLOOKUP($A4136,mUNICIPIOS!$B$4:$F$343,3,0)</f>
        <v>805</v>
      </c>
      <c r="F4136" s="149" t="str">
        <f>+VLOOKUP($A4136,mUNICIPIOS!$B$4:$F$343,4,0)</f>
        <v>Momostenango</v>
      </c>
      <c r="G4136" s="139" t="str">
        <f t="shared" ref="G4136:K4136" si="4220">+G4098</f>
        <v>05</v>
      </c>
      <c r="H4136" t="str">
        <f t="shared" si="4220"/>
        <v>IGF</v>
      </c>
      <c r="I4136" t="str">
        <f t="shared" si="4220"/>
        <v>Índice de Gestión Financiera</v>
      </c>
      <c r="J4136" t="str">
        <f t="shared" si="4220"/>
        <v>05-05</v>
      </c>
      <c r="K4136" t="str">
        <f t="shared" si="4220"/>
        <v>Inversión anual en capital fijo con recursos percibidos por ingresos propios</v>
      </c>
      <c r="L4136" s="150">
        <f>+VLOOKUP($E4136,IGF_2018!$B$8:$Z$347,15,0)</f>
        <v>0</v>
      </c>
      <c r="M4136" s="142" t="str">
        <f>+VLOOKUP($E4136,IGF_2018!$B$8:$Z$347,16,0)</f>
        <v>Bajo</v>
      </c>
    </row>
    <row r="4137" spans="1:13" x14ac:dyDescent="0.3">
      <c r="A4137" s="139">
        <f t="shared" si="4159"/>
        <v>109</v>
      </c>
      <c r="B4137" s="148">
        <f t="shared" si="4161"/>
        <v>27</v>
      </c>
      <c r="D4137" s="149" t="str">
        <f>+VLOOKUP($A4137,mUNICIPIOS!$B$4:$F$343,2,0)</f>
        <v>Totonicapán</v>
      </c>
      <c r="E4137" s="149">
        <f>+VLOOKUP($A4137,mUNICIPIOS!$B$4:$F$343,3,0)</f>
        <v>805</v>
      </c>
      <c r="F4137" s="149" t="str">
        <f>+VLOOKUP($A4137,mUNICIPIOS!$B$4:$F$343,4,0)</f>
        <v>Momostenango</v>
      </c>
      <c r="G4137" s="139" t="str">
        <f t="shared" ref="G4137:K4137" si="4221">+G4099</f>
        <v>05</v>
      </c>
      <c r="H4137" t="str">
        <f t="shared" si="4221"/>
        <v>IGF</v>
      </c>
      <c r="I4137" t="str">
        <f t="shared" si="4221"/>
        <v>Índice de Gestión Financiera</v>
      </c>
      <c r="J4137" t="str">
        <f t="shared" si="4221"/>
        <v>05-06</v>
      </c>
      <c r="K4137" t="str">
        <f t="shared" si="4221"/>
        <v xml:space="preserve">Inversión anual en capital fijo con recursos percibidos por transferencias del Gobierno Central </v>
      </c>
      <c r="L4137" s="150">
        <f>+VLOOKUP($E4137,IGF_2018!$B$8:$Z$347,18,0)</f>
        <v>0.148650524758076</v>
      </c>
      <c r="M4137" s="142" t="str">
        <f>+VLOOKUP($E4137,IGF_2018!$B$8:$Z$347,19,0)</f>
        <v>Bajo</v>
      </c>
    </row>
    <row r="4138" spans="1:13" x14ac:dyDescent="0.3">
      <c r="A4138" s="139">
        <f t="shared" si="4159"/>
        <v>109</v>
      </c>
      <c r="B4138" s="148">
        <f t="shared" si="4161"/>
        <v>28</v>
      </c>
      <c r="D4138" s="149" t="str">
        <f>+VLOOKUP($A4138,mUNICIPIOS!$B$4:$F$343,2,0)</f>
        <v>Totonicapán</v>
      </c>
      <c r="E4138" s="149">
        <f>+VLOOKUP($A4138,mUNICIPIOS!$B$4:$F$343,3,0)</f>
        <v>805</v>
      </c>
      <c r="F4138" s="149" t="str">
        <f>+VLOOKUP($A4138,mUNICIPIOS!$B$4:$F$343,4,0)</f>
        <v>Momostenango</v>
      </c>
      <c r="G4138" s="139" t="str">
        <f t="shared" ref="G4138:K4138" si="4222">+G4100</f>
        <v>05</v>
      </c>
      <c r="H4138" t="str">
        <f t="shared" si="4222"/>
        <v>IGF</v>
      </c>
      <c r="I4138" t="str">
        <f t="shared" si="4222"/>
        <v>Índice de Gestión Financiera</v>
      </c>
      <c r="J4138" t="str">
        <f t="shared" si="4222"/>
        <v>05-07</v>
      </c>
      <c r="K4138" t="str">
        <f t="shared" si="4222"/>
        <v>Financiamiento por endeudamiento municipal</v>
      </c>
      <c r="L4138" s="150">
        <f>+VLOOKUP($E4138,IGF_2018!$B$8:$Z$347,21,0)</f>
        <v>1</v>
      </c>
      <c r="M4138" s="142" t="str">
        <f>+VLOOKUP($E4138,IGF_2018!$B$8:$Z$347,22,0)</f>
        <v>Alto</v>
      </c>
    </row>
    <row r="4139" spans="1:13" x14ac:dyDescent="0.3">
      <c r="A4139" s="139">
        <f t="shared" si="4159"/>
        <v>109</v>
      </c>
      <c r="B4139" s="148">
        <f t="shared" si="4161"/>
        <v>29</v>
      </c>
      <c r="D4139" s="149" t="str">
        <f>+VLOOKUP($A4139,mUNICIPIOS!$B$4:$F$343,2,0)</f>
        <v>Totonicapán</v>
      </c>
      <c r="E4139" s="149">
        <f>+VLOOKUP($A4139,mUNICIPIOS!$B$4:$F$343,3,0)</f>
        <v>805</v>
      </c>
      <c r="F4139" s="149" t="str">
        <f>+VLOOKUP($A4139,mUNICIPIOS!$B$4:$F$343,4,0)</f>
        <v>Momostenango</v>
      </c>
      <c r="G4139" s="139" t="str">
        <f t="shared" ref="G4139:K4139" si="4223">+G4101</f>
        <v>05</v>
      </c>
      <c r="H4139" t="str">
        <f t="shared" si="4223"/>
        <v>IGF</v>
      </c>
      <c r="I4139" t="str">
        <f t="shared" si="4223"/>
        <v>Índice de Gestión Financiera</v>
      </c>
      <c r="J4139" t="str">
        <f t="shared" si="4223"/>
        <v>INDICE</v>
      </c>
      <c r="K4139">
        <f t="shared" si="4223"/>
        <v>0</v>
      </c>
      <c r="L4139" s="150">
        <f>+VLOOKUP($E4139,IGF_2018!$B$8:$Z$347,24,0)</f>
        <v>0.26201600616558618</v>
      </c>
      <c r="M4139" s="142" t="str">
        <f>+VLOOKUP($E4139,IGF_2018!$B$8:$Z$347,25,0)</f>
        <v>Medio bajo</v>
      </c>
    </row>
    <row r="4140" spans="1:13" x14ac:dyDescent="0.3">
      <c r="A4140" s="139">
        <f t="shared" si="4159"/>
        <v>109</v>
      </c>
      <c r="B4140" s="148">
        <f t="shared" si="4161"/>
        <v>30</v>
      </c>
      <c r="D4140" s="149" t="str">
        <f>+VLOOKUP($A4140,mUNICIPIOS!$B$4:$F$343,2,0)</f>
        <v>Totonicapán</v>
      </c>
      <c r="E4140" s="149">
        <f>+VLOOKUP($A4140,mUNICIPIOS!$B$4:$F$343,3,0)</f>
        <v>805</v>
      </c>
      <c r="F4140" s="149" t="str">
        <f>+VLOOKUP($A4140,mUNICIPIOS!$B$4:$F$343,4,0)</f>
        <v>Momostenango</v>
      </c>
      <c r="G4140" s="139" t="str">
        <f t="shared" ref="G4140:K4140" si="4224">+G4102</f>
        <v>06</v>
      </c>
      <c r="H4140" t="str">
        <f t="shared" si="4224"/>
        <v>IGE</v>
      </c>
      <c r="I4140" t="str">
        <f t="shared" si="4224"/>
        <v>Índice de Gestión Estratégica</v>
      </c>
      <c r="J4140" t="str">
        <f t="shared" si="4224"/>
        <v>06-01</v>
      </c>
      <c r="K4140" t="str">
        <f t="shared" si="4224"/>
        <v>Ejecución del Plan Operativo Anual  (POA)</v>
      </c>
      <c r="L4140" s="150">
        <f>+VLOOKUP($E4140,IGE_2018!$B$8:$Z$347,3,0)</f>
        <v>0.35</v>
      </c>
      <c r="M4140" s="142" t="str">
        <f>+VLOOKUP($E4140,IGE_2018!$B$8:$Z$347,4,0)</f>
        <v>Medio bajo</v>
      </c>
    </row>
    <row r="4141" spans="1:13" x14ac:dyDescent="0.3">
      <c r="A4141" s="139">
        <f t="shared" ref="A4141:A4204" si="4225">+IF(B4140=38,A4140+1,A4140)</f>
        <v>109</v>
      </c>
      <c r="B4141" s="148">
        <f t="shared" si="4161"/>
        <v>31</v>
      </c>
      <c r="D4141" s="149" t="str">
        <f>+VLOOKUP($A4141,mUNICIPIOS!$B$4:$F$343,2,0)</f>
        <v>Totonicapán</v>
      </c>
      <c r="E4141" s="149">
        <f>+VLOOKUP($A4141,mUNICIPIOS!$B$4:$F$343,3,0)</f>
        <v>805</v>
      </c>
      <c r="F4141" s="149" t="str">
        <f>+VLOOKUP($A4141,mUNICIPIOS!$B$4:$F$343,4,0)</f>
        <v>Momostenango</v>
      </c>
      <c r="G4141" s="139" t="str">
        <f t="shared" ref="G4141:K4141" si="4226">+G4103</f>
        <v>06</v>
      </c>
      <c r="H4141" t="str">
        <f t="shared" si="4226"/>
        <v>IGE</v>
      </c>
      <c r="I4141" t="str">
        <f t="shared" si="4226"/>
        <v>Índice de Gestión Estratégica</v>
      </c>
      <c r="J4141" t="str">
        <f t="shared" si="4226"/>
        <v>06-02</v>
      </c>
      <c r="K4141" t="str">
        <f t="shared" si="4226"/>
        <v>Relación Plan de Desarrollo Municipal y Ordenamiento Territorial (PDM-OT) - Plan Estratégico Institucional (PEI) - Plan Operativo Multianual (POM) - Plan Operativo Anual (POA)</v>
      </c>
      <c r="L4141" s="150">
        <f>+VLOOKUP($E4141,IGE_2018!$B$8:$Z$347,6,0)</f>
        <v>0.1</v>
      </c>
      <c r="M4141" s="142" t="str">
        <f>+VLOOKUP($E4141,IGE_2018!$B$8:$Z$347,7,0)</f>
        <v>Bajo</v>
      </c>
    </row>
    <row r="4142" spans="1:13" x14ac:dyDescent="0.3">
      <c r="A4142" s="139">
        <f t="shared" si="4225"/>
        <v>109</v>
      </c>
      <c r="B4142" s="148">
        <f t="shared" ref="B4142:B4205" si="4227">+B4104</f>
        <v>32</v>
      </c>
      <c r="D4142" s="149" t="str">
        <f>+VLOOKUP($A4142,mUNICIPIOS!$B$4:$F$343,2,0)</f>
        <v>Totonicapán</v>
      </c>
      <c r="E4142" s="149">
        <f>+VLOOKUP($A4142,mUNICIPIOS!$B$4:$F$343,3,0)</f>
        <v>805</v>
      </c>
      <c r="F4142" s="149" t="str">
        <f>+VLOOKUP($A4142,mUNICIPIOS!$B$4:$F$343,4,0)</f>
        <v>Momostenango</v>
      </c>
      <c r="G4142" s="139" t="str">
        <f t="shared" ref="G4142:K4142" si="4228">+G4104</f>
        <v>06</v>
      </c>
      <c r="H4142" t="str">
        <f t="shared" si="4228"/>
        <v>IGE</v>
      </c>
      <c r="I4142" t="str">
        <f t="shared" si="4228"/>
        <v>Índice de Gestión Estratégica</v>
      </c>
      <c r="J4142" t="str">
        <f t="shared" si="4228"/>
        <v>06-03</v>
      </c>
      <c r="K4142" t="str">
        <f t="shared" si="4228"/>
        <v>Presupuesto de egresos relacionado a competencias municipales que responden a prioridades nacionales de desarrollo.</v>
      </c>
      <c r="L4142" s="150">
        <f>+VLOOKUP($E4142,IGE_2018!$B$8:$Z$347,9,0)</f>
        <v>0.24880848395688246</v>
      </c>
      <c r="M4142" s="142" t="str">
        <f>+VLOOKUP($E4142,IGE_2018!$B$8:$Z$347,10,0)</f>
        <v>Medio bajo</v>
      </c>
    </row>
    <row r="4143" spans="1:13" x14ac:dyDescent="0.3">
      <c r="A4143" s="139">
        <f t="shared" si="4225"/>
        <v>109</v>
      </c>
      <c r="B4143" s="148">
        <f t="shared" si="4227"/>
        <v>33</v>
      </c>
      <c r="D4143" s="149" t="str">
        <f>+VLOOKUP($A4143,mUNICIPIOS!$B$4:$F$343,2,0)</f>
        <v>Totonicapán</v>
      </c>
      <c r="E4143" s="149">
        <f>+VLOOKUP($A4143,mUNICIPIOS!$B$4:$F$343,3,0)</f>
        <v>805</v>
      </c>
      <c r="F4143" s="149" t="str">
        <f>+VLOOKUP($A4143,mUNICIPIOS!$B$4:$F$343,4,0)</f>
        <v>Momostenango</v>
      </c>
      <c r="G4143" s="139" t="str">
        <f t="shared" ref="G4143:K4143" si="4229">+G4105</f>
        <v>06</v>
      </c>
      <c r="H4143" t="str">
        <f t="shared" si="4229"/>
        <v>IGE</v>
      </c>
      <c r="I4143" t="str">
        <f t="shared" si="4229"/>
        <v>Índice de Gestión Estratégica</v>
      </c>
      <c r="J4143" t="str">
        <f t="shared" si="4229"/>
        <v>06-04</v>
      </c>
      <c r="K4143" t="str">
        <f t="shared" si="4229"/>
        <v>Institucionalización de la gestión ordenada del territorio</v>
      </c>
      <c r="L4143" s="150">
        <f>+VLOOKUP($E4143,IGE_2018!$B$8:$Z$347,12,0)</f>
        <v>0.1</v>
      </c>
      <c r="M4143" s="142" t="str">
        <f>+VLOOKUP($E4143,IGE_2018!$B$8:$Z$347,13,0)</f>
        <v>Bajo</v>
      </c>
    </row>
    <row r="4144" spans="1:13" x14ac:dyDescent="0.3">
      <c r="A4144" s="139">
        <f t="shared" si="4225"/>
        <v>109</v>
      </c>
      <c r="B4144" s="148">
        <f t="shared" si="4227"/>
        <v>34</v>
      </c>
      <c r="D4144" s="149" t="str">
        <f>+VLOOKUP($A4144,mUNICIPIOS!$B$4:$F$343,2,0)</f>
        <v>Totonicapán</v>
      </c>
      <c r="E4144" s="149">
        <f>+VLOOKUP($A4144,mUNICIPIOS!$B$4:$F$343,3,0)</f>
        <v>805</v>
      </c>
      <c r="F4144" s="149" t="str">
        <f>+VLOOKUP($A4144,mUNICIPIOS!$B$4:$F$343,4,0)</f>
        <v>Momostenango</v>
      </c>
      <c r="G4144" s="139" t="str">
        <f t="shared" ref="G4144:K4144" si="4230">+G4106</f>
        <v>06</v>
      </c>
      <c r="H4144" t="str">
        <f t="shared" si="4230"/>
        <v>IGE</v>
      </c>
      <c r="I4144" t="str">
        <f t="shared" si="4230"/>
        <v>Índice de Gestión Estratégica</v>
      </c>
      <c r="J4144" t="str">
        <f t="shared" si="4230"/>
        <v>06-05</v>
      </c>
      <c r="K4144" t="str">
        <f t="shared" si="4230"/>
        <v>Acciones para la gestión ordenada del territorio</v>
      </c>
      <c r="L4144" s="150">
        <f>+VLOOKUP($E4144,IGE_2018!$B$8:$Z$347,15,0)</f>
        <v>0</v>
      </c>
      <c r="M4144" s="142" t="str">
        <f>+VLOOKUP($E4144,IGE_2018!$B$8:$Z$347,16,0)</f>
        <v>Bajo</v>
      </c>
    </row>
    <row r="4145" spans="1:13" x14ac:dyDescent="0.3">
      <c r="A4145" s="139">
        <f t="shared" si="4225"/>
        <v>109</v>
      </c>
      <c r="B4145" s="148">
        <f t="shared" si="4227"/>
        <v>35</v>
      </c>
      <c r="D4145" s="149" t="str">
        <f>+VLOOKUP($A4145,mUNICIPIOS!$B$4:$F$343,2,0)</f>
        <v>Totonicapán</v>
      </c>
      <c r="E4145" s="149">
        <f>+VLOOKUP($A4145,mUNICIPIOS!$B$4:$F$343,3,0)</f>
        <v>805</v>
      </c>
      <c r="F4145" s="149" t="str">
        <f>+VLOOKUP($A4145,mUNICIPIOS!$B$4:$F$343,4,0)</f>
        <v>Momostenango</v>
      </c>
      <c r="G4145" s="139" t="str">
        <f t="shared" ref="G4145:K4145" si="4231">+G4107</f>
        <v>06</v>
      </c>
      <c r="H4145" t="str">
        <f t="shared" si="4231"/>
        <v>IGE</v>
      </c>
      <c r="I4145" t="str">
        <f t="shared" si="4231"/>
        <v>Índice de Gestión Estratégica</v>
      </c>
      <c r="J4145" t="str">
        <f t="shared" si="4231"/>
        <v>06-06</v>
      </c>
      <c r="K4145" t="str">
        <f t="shared" si="4231"/>
        <v>Gestión de riesgo en la formulación de proyectos derivados de la planificación operativa anual</v>
      </c>
      <c r="L4145" s="150">
        <f>+VLOOKUP($E4145,IGE_2018!$B$8:$Z$347,18,0)</f>
        <v>0</v>
      </c>
      <c r="M4145" s="142" t="str">
        <f>+VLOOKUP($E4145,IGE_2018!$B$8:$Z$347,19,0)</f>
        <v>Bajo</v>
      </c>
    </row>
    <row r="4146" spans="1:13" x14ac:dyDescent="0.3">
      <c r="A4146" s="139">
        <f t="shared" si="4225"/>
        <v>109</v>
      </c>
      <c r="B4146" s="148">
        <f t="shared" si="4227"/>
        <v>36</v>
      </c>
      <c r="D4146" s="149" t="str">
        <f>+VLOOKUP($A4146,mUNICIPIOS!$B$4:$F$343,2,0)</f>
        <v>Totonicapán</v>
      </c>
      <c r="E4146" s="149">
        <f>+VLOOKUP($A4146,mUNICIPIOS!$B$4:$F$343,3,0)</f>
        <v>805</v>
      </c>
      <c r="F4146" s="149" t="str">
        <f>+VLOOKUP($A4146,mUNICIPIOS!$B$4:$F$343,4,0)</f>
        <v>Momostenango</v>
      </c>
      <c r="G4146" s="139" t="str">
        <f t="shared" ref="G4146:K4146" si="4232">+G4108</f>
        <v>06</v>
      </c>
      <c r="H4146" t="str">
        <f t="shared" si="4232"/>
        <v>IGE</v>
      </c>
      <c r="I4146" t="str">
        <f t="shared" si="4232"/>
        <v>Índice de Gestión Estratégica</v>
      </c>
      <c r="J4146" t="str">
        <f t="shared" si="4232"/>
        <v>06-07</v>
      </c>
      <c r="K4146" t="str">
        <f t="shared" si="4232"/>
        <v>Ingresos por servicios ambientales en relación a los ingresos propios sin regalías</v>
      </c>
      <c r="L4146" s="150">
        <f>+VLOOKUP($E4146,IGE_2018!$B$8:$Z$347,21,0)</f>
        <v>0</v>
      </c>
      <c r="M4146" s="142" t="str">
        <f>+VLOOKUP($E4146,IGE_2018!$B$8:$Z$347,22,0)</f>
        <v>Bajo</v>
      </c>
    </row>
    <row r="4147" spans="1:13" x14ac:dyDescent="0.3">
      <c r="A4147" s="139">
        <f t="shared" si="4225"/>
        <v>109</v>
      </c>
      <c r="B4147" s="148">
        <f t="shared" si="4227"/>
        <v>37</v>
      </c>
      <c r="D4147" s="149" t="str">
        <f>+VLOOKUP($A4147,mUNICIPIOS!$B$4:$F$343,2,0)</f>
        <v>Totonicapán</v>
      </c>
      <c r="E4147" s="149">
        <f>+VLOOKUP($A4147,mUNICIPIOS!$B$4:$F$343,3,0)</f>
        <v>805</v>
      </c>
      <c r="F4147" s="149" t="str">
        <f>+VLOOKUP($A4147,mUNICIPIOS!$B$4:$F$343,4,0)</f>
        <v>Momostenango</v>
      </c>
      <c r="G4147" s="139" t="str">
        <f t="shared" ref="G4147:K4147" si="4233">+G4109</f>
        <v>06</v>
      </c>
      <c r="H4147" t="str">
        <f t="shared" si="4233"/>
        <v>IGE</v>
      </c>
      <c r="I4147" t="str">
        <f t="shared" si="4233"/>
        <v>Índice de Gestión Estratégica</v>
      </c>
      <c r="J4147" t="str">
        <f t="shared" si="4233"/>
        <v>INDICE</v>
      </c>
      <c r="K4147">
        <f t="shared" si="4233"/>
        <v>0</v>
      </c>
      <c r="L4147" s="150">
        <f>+VLOOKUP($E4147,IGE_2018!$B$8:$Z$347,24,0)</f>
        <v>0.13970212098922064</v>
      </c>
      <c r="M4147" s="142" t="str">
        <f>+VLOOKUP($E4147,IGE_2018!$B$8:$Z$347,25,0)</f>
        <v>Bajo</v>
      </c>
    </row>
    <row r="4148" spans="1:13" x14ac:dyDescent="0.3">
      <c r="A4148" s="139">
        <f t="shared" si="4225"/>
        <v>109</v>
      </c>
      <c r="B4148" s="148">
        <f t="shared" si="4227"/>
        <v>38</v>
      </c>
      <c r="D4148" s="149" t="str">
        <f>+VLOOKUP($A4148,mUNICIPIOS!$B$4:$F$343,2,0)</f>
        <v>Totonicapán</v>
      </c>
      <c r="E4148" s="149">
        <f>+VLOOKUP($A4148,mUNICIPIOS!$B$4:$F$343,3,0)</f>
        <v>805</v>
      </c>
      <c r="F4148" s="149" t="str">
        <f>+VLOOKUP($A4148,mUNICIPIOS!$B$4:$F$343,4,0)</f>
        <v>Momostenango</v>
      </c>
      <c r="G4148" s="139" t="str">
        <f t="shared" ref="G4148:K4148" si="4234">+G4110</f>
        <v>RANKING</v>
      </c>
      <c r="H4148" t="str">
        <f t="shared" si="4234"/>
        <v>RGM</v>
      </c>
      <c r="I4148" t="str">
        <f t="shared" si="4234"/>
        <v>Ranking de la Gestión Municipal 2018</v>
      </c>
      <c r="J4148" t="str">
        <f t="shared" si="4234"/>
        <v>RANKING</v>
      </c>
      <c r="K4148">
        <f t="shared" si="4234"/>
        <v>0</v>
      </c>
      <c r="L4148" s="151">
        <f>+VLOOKUP($E4148,Resultados_generales!$C$8:$AE$347,27,0)</f>
        <v>0.21558552776064777</v>
      </c>
      <c r="M4148" t="str">
        <f>+VLOOKUP($E4148,Resultados_generales!$C$8:$AE$347,28,0)</f>
        <v>Medio bajo</v>
      </c>
    </row>
    <row r="4149" spans="1:13" x14ac:dyDescent="0.3">
      <c r="A4149" s="139">
        <f t="shared" si="4225"/>
        <v>110</v>
      </c>
      <c r="B4149" s="148">
        <f t="shared" si="4227"/>
        <v>1</v>
      </c>
      <c r="D4149" s="149" t="str">
        <f>+VLOOKUP($A4149,mUNICIPIOS!$B$4:$F$343,2,0)</f>
        <v>Totonicapán</v>
      </c>
      <c r="E4149" s="149">
        <f>+VLOOKUP($A4149,mUNICIPIOS!$B$4:$F$343,3,0)</f>
        <v>806</v>
      </c>
      <c r="F4149" s="149" t="str">
        <f>+VLOOKUP($A4149,mUNICIPIOS!$B$4:$F$343,4,0)</f>
        <v>Santa María Chiquimula</v>
      </c>
      <c r="G4149" s="139" t="str">
        <f t="shared" ref="G4149:K4149" si="4235">+G4111</f>
        <v>01</v>
      </c>
      <c r="H4149" t="str">
        <f t="shared" si="4235"/>
        <v>IPC</v>
      </c>
      <c r="I4149" t="str">
        <f t="shared" si="4235"/>
        <v>Índice de Participación Ciudadana</v>
      </c>
      <c r="J4149" t="str">
        <f t="shared" si="4235"/>
        <v>01-01</v>
      </c>
      <c r="K4149" t="str">
        <f t="shared" si="4235"/>
        <v>Número de reuniones del COMUDE en el año de la medición.</v>
      </c>
      <c r="L4149" s="150">
        <f>+VLOOKUP($E4149,IPC_2018!$B$8:$T$347,3,0)</f>
        <v>0.58333333333333337</v>
      </c>
      <c r="M4149" s="142" t="str">
        <f>+VLOOKUP($E4149,IPC_2018!$B$8:$T$347,4,0)</f>
        <v>Medio</v>
      </c>
    </row>
    <row r="4150" spans="1:13" x14ac:dyDescent="0.3">
      <c r="A4150" s="139">
        <f t="shared" si="4225"/>
        <v>110</v>
      </c>
      <c r="B4150" s="148">
        <f t="shared" si="4227"/>
        <v>2</v>
      </c>
      <c r="D4150" s="149" t="str">
        <f>+VLOOKUP($A4150,mUNICIPIOS!$B$4:$F$343,2,0)</f>
        <v>Totonicapán</v>
      </c>
      <c r="E4150" s="149">
        <f>+VLOOKUP($A4150,mUNICIPIOS!$B$4:$F$343,3,0)</f>
        <v>806</v>
      </c>
      <c r="F4150" s="149" t="str">
        <f>+VLOOKUP($A4150,mUNICIPIOS!$B$4:$F$343,4,0)</f>
        <v>Santa María Chiquimula</v>
      </c>
      <c r="G4150" s="139" t="str">
        <f t="shared" ref="G4150:K4150" si="4236">+G4112</f>
        <v>01</v>
      </c>
      <c r="H4150" t="str">
        <f t="shared" si="4236"/>
        <v>IPC</v>
      </c>
      <c r="I4150" t="str">
        <f t="shared" si="4236"/>
        <v>Índice de Participación Ciudadana</v>
      </c>
      <c r="J4150" t="str">
        <f t="shared" si="4236"/>
        <v>01-02</v>
      </c>
      <c r="K4150" t="str">
        <f t="shared" si="4236"/>
        <v>Participación de Alcaldes, Concejales y Síndicos determinados o designados en el COMUDE</v>
      </c>
      <c r="L4150" s="150">
        <f>+VLOOKUP($E4150,IPC_2018!$B$8:$T$347,6,0)</f>
        <v>0.97857142857142854</v>
      </c>
      <c r="M4150" s="142" t="str">
        <f>+VLOOKUP($E4150,IPC_2018!$B$8:$T$347,7,0)</f>
        <v>Alto</v>
      </c>
    </row>
    <row r="4151" spans="1:13" x14ac:dyDescent="0.3">
      <c r="A4151" s="139">
        <f t="shared" si="4225"/>
        <v>110</v>
      </c>
      <c r="B4151" s="148">
        <f t="shared" si="4227"/>
        <v>3</v>
      </c>
      <c r="D4151" s="149" t="str">
        <f>+VLOOKUP($A4151,mUNICIPIOS!$B$4:$F$343,2,0)</f>
        <v>Totonicapán</v>
      </c>
      <c r="E4151" s="149">
        <f>+VLOOKUP($A4151,mUNICIPIOS!$B$4:$F$343,3,0)</f>
        <v>806</v>
      </c>
      <c r="F4151" s="149" t="str">
        <f>+VLOOKUP($A4151,mUNICIPIOS!$B$4:$F$343,4,0)</f>
        <v>Santa María Chiquimula</v>
      </c>
      <c r="G4151" s="139" t="str">
        <f t="shared" ref="G4151:K4151" si="4237">+G4113</f>
        <v>01</v>
      </c>
      <c r="H4151" t="str">
        <f t="shared" si="4237"/>
        <v>IPC</v>
      </c>
      <c r="I4151" t="str">
        <f t="shared" si="4237"/>
        <v>Índice de Participación Ciudadana</v>
      </c>
      <c r="J4151" t="str">
        <f t="shared" si="4237"/>
        <v>01-03</v>
      </c>
      <c r="K4151" t="str">
        <f t="shared" si="4237"/>
        <v>Participación  de organizaciones de jóvenes, mujeres, pueblos mayas, xincas, garífunas, y otras organizaciones en el Comude</v>
      </c>
      <c r="L4151" s="150">
        <f>+VLOOKUP($E4151,IPC_2018!$B$8:$T$347,9,0)</f>
        <v>0.14611872146118721</v>
      </c>
      <c r="M4151" s="142" t="str">
        <f>+VLOOKUP($E4151,IPC_2018!$B$8:$T$347,10,0)</f>
        <v>Bajo</v>
      </c>
    </row>
    <row r="4152" spans="1:13" x14ac:dyDescent="0.3">
      <c r="A4152" s="139">
        <f t="shared" si="4225"/>
        <v>110</v>
      </c>
      <c r="B4152" s="148">
        <f t="shared" si="4227"/>
        <v>4</v>
      </c>
      <c r="D4152" s="149" t="str">
        <f>+VLOOKUP($A4152,mUNICIPIOS!$B$4:$F$343,2,0)</f>
        <v>Totonicapán</v>
      </c>
      <c r="E4152" s="149">
        <f>+VLOOKUP($A4152,mUNICIPIOS!$B$4:$F$343,3,0)</f>
        <v>806</v>
      </c>
      <c r="F4152" s="149" t="str">
        <f>+VLOOKUP($A4152,mUNICIPIOS!$B$4:$F$343,4,0)</f>
        <v>Santa María Chiquimula</v>
      </c>
      <c r="G4152" s="139" t="str">
        <f t="shared" ref="G4152:K4152" si="4238">+G4114</f>
        <v>01</v>
      </c>
      <c r="H4152" t="str">
        <f t="shared" si="4238"/>
        <v>IPC</v>
      </c>
      <c r="I4152" t="str">
        <f t="shared" si="4238"/>
        <v>Índice de Participación Ciudadana</v>
      </c>
      <c r="J4152" t="str">
        <f t="shared" si="4238"/>
        <v>01-04</v>
      </c>
      <c r="K4152" t="str">
        <f t="shared" si="4238"/>
        <v>Representatividad territorial del Comude.</v>
      </c>
      <c r="L4152" s="150">
        <f>+VLOOKUP($E4152,IPC_2018!$B$8:$T$347,12,0)</f>
        <v>0.83085714285714274</v>
      </c>
      <c r="M4152" s="142" t="str">
        <f>+VLOOKUP($E4152,IPC_2018!$B$8:$T$347,13,0)</f>
        <v>Alto</v>
      </c>
    </row>
    <row r="4153" spans="1:13" x14ac:dyDescent="0.3">
      <c r="A4153" s="139">
        <f t="shared" si="4225"/>
        <v>110</v>
      </c>
      <c r="B4153" s="148">
        <f t="shared" si="4227"/>
        <v>5</v>
      </c>
      <c r="D4153" s="149" t="str">
        <f>+VLOOKUP($A4153,mUNICIPIOS!$B$4:$F$343,2,0)</f>
        <v>Totonicapán</v>
      </c>
      <c r="E4153" s="149">
        <f>+VLOOKUP($A4153,mUNICIPIOS!$B$4:$F$343,3,0)</f>
        <v>806</v>
      </c>
      <c r="F4153" s="149" t="str">
        <f>+VLOOKUP($A4153,mUNICIPIOS!$B$4:$F$343,4,0)</f>
        <v>Santa María Chiquimula</v>
      </c>
      <c r="G4153" s="139" t="str">
        <f t="shared" ref="G4153:K4153" si="4239">+G4115</f>
        <v>01</v>
      </c>
      <c r="H4153" t="str">
        <f t="shared" si="4239"/>
        <v>IPC</v>
      </c>
      <c r="I4153" t="str">
        <f t="shared" si="4239"/>
        <v>Índice de Participación Ciudadana</v>
      </c>
      <c r="J4153" t="str">
        <f t="shared" si="4239"/>
        <v>01-05</v>
      </c>
      <c r="K4153" t="str">
        <f t="shared" si="4239"/>
        <v>Funcionamiento del Comude</v>
      </c>
      <c r="L4153" s="150">
        <f>+VLOOKUP($E4153,IPC_2018!$B$8:$T$347,15,0)</f>
        <v>0.38427561851034475</v>
      </c>
      <c r="M4153" s="142" t="str">
        <f>+VLOOKUP($E4153,IPC_2018!$B$8:$T$347,16,0)</f>
        <v>Medio bajo</v>
      </c>
    </row>
    <row r="4154" spans="1:13" x14ac:dyDescent="0.3">
      <c r="A4154" s="139">
        <f t="shared" si="4225"/>
        <v>110</v>
      </c>
      <c r="B4154" s="148">
        <f t="shared" si="4227"/>
        <v>6</v>
      </c>
      <c r="D4154" s="149" t="str">
        <f>+VLOOKUP($A4154,mUNICIPIOS!$B$4:$F$343,2,0)</f>
        <v>Totonicapán</v>
      </c>
      <c r="E4154" s="149">
        <f>+VLOOKUP($A4154,mUNICIPIOS!$B$4:$F$343,3,0)</f>
        <v>806</v>
      </c>
      <c r="F4154" s="149" t="str">
        <f>+VLOOKUP($A4154,mUNICIPIOS!$B$4:$F$343,4,0)</f>
        <v>Santa María Chiquimula</v>
      </c>
      <c r="G4154" s="139" t="str">
        <f t="shared" ref="G4154:K4154" si="4240">+G4116</f>
        <v>01</v>
      </c>
      <c r="H4154" t="str">
        <f t="shared" si="4240"/>
        <v>IPC</v>
      </c>
      <c r="I4154" t="str">
        <f t="shared" si="4240"/>
        <v>Índice de Participación Ciudadana</v>
      </c>
      <c r="J4154" t="str">
        <f t="shared" si="4240"/>
        <v>INDICE</v>
      </c>
      <c r="K4154">
        <f t="shared" si="4240"/>
        <v>0</v>
      </c>
      <c r="L4154" s="150">
        <f>+VLOOKUP($E4154,IPC_2018!$B$8:$T$347,18,0)</f>
        <v>0.57442581766239653</v>
      </c>
      <c r="M4154" s="142" t="str">
        <f>+VLOOKUP($E4154,IPC_2018!$B$8:$T$347,19,0)</f>
        <v>Medio</v>
      </c>
    </row>
    <row r="4155" spans="1:13" x14ac:dyDescent="0.3">
      <c r="A4155" s="139">
        <f t="shared" si="4225"/>
        <v>110</v>
      </c>
      <c r="B4155" s="148">
        <f t="shared" si="4227"/>
        <v>7</v>
      </c>
      <c r="D4155" s="149" t="str">
        <f>+VLOOKUP($A4155,mUNICIPIOS!$B$4:$F$343,2,0)</f>
        <v>Totonicapán</v>
      </c>
      <c r="E4155" s="149">
        <f>+VLOOKUP($A4155,mUNICIPIOS!$B$4:$F$343,3,0)</f>
        <v>806</v>
      </c>
      <c r="F4155" s="149" t="str">
        <f>+VLOOKUP($A4155,mUNICIPIOS!$B$4:$F$343,4,0)</f>
        <v>Santa María Chiquimula</v>
      </c>
      <c r="G4155" s="139" t="str">
        <f t="shared" ref="G4155:K4155" si="4241">+G4117</f>
        <v>02</v>
      </c>
      <c r="H4155" t="str">
        <f t="shared" si="4241"/>
        <v>IIC</v>
      </c>
      <c r="I4155" t="str">
        <f t="shared" si="4241"/>
        <v>Índice de Información a la Ciudadanía</v>
      </c>
      <c r="J4155" t="str">
        <f t="shared" si="4241"/>
        <v>02-01</v>
      </c>
      <c r="K4155" t="str">
        <f t="shared" si="4241"/>
        <v>Rendición de cuentas cuatrimestral y anual al Comude enfocadas en resultados.</v>
      </c>
      <c r="L4155" s="150">
        <f>+VLOOKUP($E4155,IIC_2018!$B$8:$Q$347,3,0)</f>
        <v>0</v>
      </c>
      <c r="M4155" s="142" t="str">
        <f>+VLOOKUP($E4155,IIC_2018!$B$8:$Q$347,4,0)</f>
        <v>Bajo</v>
      </c>
    </row>
    <row r="4156" spans="1:13" x14ac:dyDescent="0.3">
      <c r="A4156" s="139">
        <f t="shared" si="4225"/>
        <v>110</v>
      </c>
      <c r="B4156" s="148">
        <f t="shared" si="4227"/>
        <v>8</v>
      </c>
      <c r="D4156" s="149" t="str">
        <f>+VLOOKUP($A4156,mUNICIPIOS!$B$4:$F$343,2,0)</f>
        <v>Totonicapán</v>
      </c>
      <c r="E4156" s="149">
        <f>+VLOOKUP($A4156,mUNICIPIOS!$B$4:$F$343,3,0)</f>
        <v>806</v>
      </c>
      <c r="F4156" s="149" t="str">
        <f>+VLOOKUP($A4156,mUNICIPIOS!$B$4:$F$343,4,0)</f>
        <v>Santa María Chiquimula</v>
      </c>
      <c r="G4156" s="139" t="str">
        <f t="shared" ref="G4156:K4156" si="4242">+G4118</f>
        <v>02</v>
      </c>
      <c r="H4156" t="str">
        <f t="shared" si="4242"/>
        <v>IIC</v>
      </c>
      <c r="I4156" t="str">
        <f t="shared" si="4242"/>
        <v>Índice de Información a la Ciudadanía</v>
      </c>
      <c r="J4156" t="str">
        <f t="shared" si="4242"/>
        <v>02-02</v>
      </c>
      <c r="K4156" t="str">
        <f t="shared" si="4242"/>
        <v>Información presupuestaria y otra información brindada a la ciudadanía disponible en medios locales de comunicación.</v>
      </c>
      <c r="L4156" s="150">
        <f>+VLOOKUP($E4156,IIC_2018!$B$8:$Q$347,6,0)</f>
        <v>0.625</v>
      </c>
      <c r="M4156" s="142" t="str">
        <f>+VLOOKUP($E4156,IIC_2018!$B$8:$Q$347,7,0)</f>
        <v>Medio alto</v>
      </c>
    </row>
    <row r="4157" spans="1:13" x14ac:dyDescent="0.3">
      <c r="A4157" s="139">
        <f t="shared" si="4225"/>
        <v>110</v>
      </c>
      <c r="B4157" s="148">
        <f t="shared" si="4227"/>
        <v>9</v>
      </c>
      <c r="D4157" s="149" t="str">
        <f>+VLOOKUP($A4157,mUNICIPIOS!$B$4:$F$343,2,0)</f>
        <v>Totonicapán</v>
      </c>
      <c r="E4157" s="149">
        <f>+VLOOKUP($A4157,mUNICIPIOS!$B$4:$F$343,3,0)</f>
        <v>806</v>
      </c>
      <c r="F4157" s="149" t="str">
        <f>+VLOOKUP($A4157,mUNICIPIOS!$B$4:$F$343,4,0)</f>
        <v>Santa María Chiquimula</v>
      </c>
      <c r="G4157" s="139" t="str">
        <f t="shared" ref="G4157:K4157" si="4243">+G4119</f>
        <v>02</v>
      </c>
      <c r="H4157" t="str">
        <f t="shared" si="4243"/>
        <v>IIC</v>
      </c>
      <c r="I4157" t="str">
        <f t="shared" si="4243"/>
        <v>Índice de Información a la Ciudadanía</v>
      </c>
      <c r="J4157" t="str">
        <f t="shared" si="4243"/>
        <v>02-03</v>
      </c>
      <c r="K4157" t="str">
        <f t="shared" si="4243"/>
        <v>Información pública de oficio actualizada y disponible de acuerdo a la LAIP y uso de internet.</v>
      </c>
      <c r="L4157" s="150">
        <f>+VLOOKUP($E4157,IIC_2018!$B$8:$Q$347,9,0)</f>
        <v>0.88</v>
      </c>
      <c r="M4157" s="142" t="str">
        <f>+VLOOKUP($E4157,IIC_2018!$B$8:$Q$347,10,0)</f>
        <v>Alto</v>
      </c>
    </row>
    <row r="4158" spans="1:13" x14ac:dyDescent="0.3">
      <c r="A4158" s="139">
        <f t="shared" si="4225"/>
        <v>110</v>
      </c>
      <c r="B4158" s="148">
        <f t="shared" si="4227"/>
        <v>10</v>
      </c>
      <c r="D4158" s="149" t="str">
        <f>+VLOOKUP($A4158,mUNICIPIOS!$B$4:$F$343,2,0)</f>
        <v>Totonicapán</v>
      </c>
      <c r="E4158" s="149">
        <f>+VLOOKUP($A4158,mUNICIPIOS!$B$4:$F$343,3,0)</f>
        <v>806</v>
      </c>
      <c r="F4158" s="149" t="str">
        <f>+VLOOKUP($A4158,mUNICIPIOS!$B$4:$F$343,4,0)</f>
        <v>Santa María Chiquimula</v>
      </c>
      <c r="G4158" s="139" t="str">
        <f t="shared" ref="G4158:K4158" si="4244">+G4120</f>
        <v>02</v>
      </c>
      <c r="H4158" t="str">
        <f t="shared" si="4244"/>
        <v>IIC</v>
      </c>
      <c r="I4158" t="str">
        <f t="shared" si="4244"/>
        <v>Índice de Información a la Ciudadanía</v>
      </c>
      <c r="J4158" t="str">
        <f t="shared" si="4244"/>
        <v>02-04</v>
      </c>
      <c r="K4158" t="str">
        <f t="shared" si="4244"/>
        <v>Relación del monto contratado por medio de Guate compras con el total del presupuesto de egresos vigente.</v>
      </c>
      <c r="L4158" s="150">
        <f>+VLOOKUP($E4158,IIC_2018!$B$8:$Q$347,12,0)</f>
        <v>0.89303453955227163</v>
      </c>
      <c r="M4158" s="142" t="str">
        <f>+VLOOKUP($E4158,IIC_2018!$B$8:$Q$347,13,0)</f>
        <v>Alto</v>
      </c>
    </row>
    <row r="4159" spans="1:13" x14ac:dyDescent="0.3">
      <c r="A4159" s="139">
        <f t="shared" si="4225"/>
        <v>110</v>
      </c>
      <c r="B4159" s="148">
        <f t="shared" si="4227"/>
        <v>11</v>
      </c>
      <c r="D4159" s="149" t="str">
        <f>+VLOOKUP($A4159,mUNICIPIOS!$B$4:$F$343,2,0)</f>
        <v>Totonicapán</v>
      </c>
      <c r="E4159" s="149">
        <f>+VLOOKUP($A4159,mUNICIPIOS!$B$4:$F$343,3,0)</f>
        <v>806</v>
      </c>
      <c r="F4159" s="149" t="str">
        <f>+VLOOKUP($A4159,mUNICIPIOS!$B$4:$F$343,4,0)</f>
        <v>Santa María Chiquimula</v>
      </c>
      <c r="G4159" s="139" t="str">
        <f t="shared" ref="G4159:K4159" si="4245">+G4121</f>
        <v>02</v>
      </c>
      <c r="H4159" t="str">
        <f t="shared" si="4245"/>
        <v>IIC</v>
      </c>
      <c r="I4159" t="str">
        <f t="shared" si="4245"/>
        <v>Índice de Información a la Ciudadanía</v>
      </c>
      <c r="J4159" t="str">
        <f t="shared" si="4245"/>
        <v>INDICE</v>
      </c>
      <c r="K4159">
        <f t="shared" si="4245"/>
        <v>0</v>
      </c>
      <c r="L4159" s="150">
        <f>+VLOOKUP($E4159,IIC_2018!$B$8:$Q$347,15,0)</f>
        <v>0.59950863488806783</v>
      </c>
      <c r="M4159" s="142" t="str">
        <f>+VLOOKUP($E4159,IIC_2018!$B$8:$Q$347,16,0)</f>
        <v>Medio</v>
      </c>
    </row>
    <row r="4160" spans="1:13" x14ac:dyDescent="0.3">
      <c r="A4160" s="139">
        <f t="shared" si="4225"/>
        <v>110</v>
      </c>
      <c r="B4160" s="148">
        <f t="shared" si="4227"/>
        <v>12</v>
      </c>
      <c r="D4160" s="149" t="str">
        <f>+VLOOKUP($A4160,mUNICIPIOS!$B$4:$F$343,2,0)</f>
        <v>Totonicapán</v>
      </c>
      <c r="E4160" s="149">
        <f>+VLOOKUP($A4160,mUNICIPIOS!$B$4:$F$343,3,0)</f>
        <v>806</v>
      </c>
      <c r="F4160" s="149" t="str">
        <f>+VLOOKUP($A4160,mUNICIPIOS!$B$4:$F$343,4,0)</f>
        <v>Santa María Chiquimula</v>
      </c>
      <c r="G4160" s="139" t="str">
        <f t="shared" ref="G4160:K4160" si="4246">+G4122</f>
        <v>03</v>
      </c>
      <c r="H4160" t="str">
        <f t="shared" si="4246"/>
        <v>ISP</v>
      </c>
      <c r="I4160" t="str">
        <f t="shared" si="4246"/>
        <v>Índice de Servicios Públicos</v>
      </c>
      <c r="J4160" t="str">
        <f t="shared" si="4246"/>
        <v>03-01</v>
      </c>
      <c r="K4160" t="str">
        <f t="shared" si="4246"/>
        <v>Cobertura del servicio público de agua</v>
      </c>
      <c r="L4160" s="150">
        <f>+VLOOKUP($E4160,ISP_2018!$B$8:$T$347,3,0)</f>
        <v>7.6235452858829489E-2</v>
      </c>
      <c r="M4160" s="142" t="str">
        <f>+VLOOKUP($E4160,ISP_2018!$B$8:$T$347,4,0)</f>
        <v>Bajo</v>
      </c>
    </row>
    <row r="4161" spans="1:13" x14ac:dyDescent="0.3">
      <c r="A4161" s="139">
        <f t="shared" si="4225"/>
        <v>110</v>
      </c>
      <c r="B4161" s="148">
        <f t="shared" si="4227"/>
        <v>13</v>
      </c>
      <c r="D4161" s="149" t="str">
        <f>+VLOOKUP($A4161,mUNICIPIOS!$B$4:$F$343,2,0)</f>
        <v>Totonicapán</v>
      </c>
      <c r="E4161" s="149">
        <f>+VLOOKUP($A4161,mUNICIPIOS!$B$4:$F$343,3,0)</f>
        <v>806</v>
      </c>
      <c r="F4161" s="149" t="str">
        <f>+VLOOKUP($A4161,mUNICIPIOS!$B$4:$F$343,4,0)</f>
        <v>Santa María Chiquimula</v>
      </c>
      <c r="G4161" s="139" t="str">
        <f t="shared" ref="G4161:K4161" si="4247">+G4123</f>
        <v>03</v>
      </c>
      <c r="H4161" t="str">
        <f t="shared" si="4247"/>
        <v>ISP</v>
      </c>
      <c r="I4161" t="str">
        <f t="shared" si="4247"/>
        <v>Índice de Servicios Públicos</v>
      </c>
      <c r="J4161" t="str">
        <f t="shared" si="4247"/>
        <v>03-02</v>
      </c>
      <c r="K4161" t="str">
        <f t="shared" si="4247"/>
        <v>Control de la calidad del servicio público de agua</v>
      </c>
      <c r="L4161" s="150">
        <f>+VLOOKUP($E4161,ISP_2018!$B$8:$T$347,6,0)</f>
        <v>0</v>
      </c>
      <c r="M4161" s="142" t="str">
        <f>+VLOOKUP($E4161,ISP_2018!$B$8:$T$347,7,0)</f>
        <v>Bajo</v>
      </c>
    </row>
    <row r="4162" spans="1:13" x14ac:dyDescent="0.3">
      <c r="A4162" s="139">
        <f t="shared" si="4225"/>
        <v>110</v>
      </c>
      <c r="B4162" s="148">
        <f t="shared" si="4227"/>
        <v>14</v>
      </c>
      <c r="D4162" s="149" t="str">
        <f>+VLOOKUP($A4162,mUNICIPIOS!$B$4:$F$343,2,0)</f>
        <v>Totonicapán</v>
      </c>
      <c r="E4162" s="149">
        <f>+VLOOKUP($A4162,mUNICIPIOS!$B$4:$F$343,3,0)</f>
        <v>806</v>
      </c>
      <c r="F4162" s="149" t="str">
        <f>+VLOOKUP($A4162,mUNICIPIOS!$B$4:$F$343,4,0)</f>
        <v>Santa María Chiquimula</v>
      </c>
      <c r="G4162" s="139" t="str">
        <f t="shared" ref="G4162:K4162" si="4248">+G4124</f>
        <v>03</v>
      </c>
      <c r="H4162" t="str">
        <f t="shared" si="4248"/>
        <v>ISP</v>
      </c>
      <c r="I4162" t="str">
        <f t="shared" si="4248"/>
        <v>Índice de Servicios Públicos</v>
      </c>
      <c r="J4162" t="str">
        <f t="shared" si="4248"/>
        <v>03-03</v>
      </c>
      <c r="K4162" t="str">
        <f t="shared" si="4248"/>
        <v>Disposición  y tratamiento  de aguas residuales</v>
      </c>
      <c r="L4162" s="150">
        <f>+VLOOKUP($E4162,ISP_2018!$B$8:$T$347,9,0)</f>
        <v>0</v>
      </c>
      <c r="M4162" s="142" t="str">
        <f>+VLOOKUP($E4162,ISP_2018!$B$8:$T$347,10,0)</f>
        <v>Bajo</v>
      </c>
    </row>
    <row r="4163" spans="1:13" x14ac:dyDescent="0.3">
      <c r="A4163" s="139">
        <f t="shared" si="4225"/>
        <v>110</v>
      </c>
      <c r="B4163" s="148">
        <f t="shared" si="4227"/>
        <v>15</v>
      </c>
      <c r="D4163" s="149" t="str">
        <f>+VLOOKUP($A4163,mUNICIPIOS!$B$4:$F$343,2,0)</f>
        <v>Totonicapán</v>
      </c>
      <c r="E4163" s="149">
        <f>+VLOOKUP($A4163,mUNICIPIOS!$B$4:$F$343,3,0)</f>
        <v>806</v>
      </c>
      <c r="F4163" s="149" t="str">
        <f>+VLOOKUP($A4163,mUNICIPIOS!$B$4:$F$343,4,0)</f>
        <v>Santa María Chiquimula</v>
      </c>
      <c r="G4163" s="139" t="str">
        <f t="shared" ref="G4163:K4163" si="4249">+G4125</f>
        <v>03</v>
      </c>
      <c r="H4163" t="str">
        <f t="shared" si="4249"/>
        <v>ISP</v>
      </c>
      <c r="I4163" t="str">
        <f t="shared" si="4249"/>
        <v>Índice de Servicios Públicos</v>
      </c>
      <c r="J4163" t="str">
        <f t="shared" si="4249"/>
        <v>03-04</v>
      </c>
      <c r="K4163" t="str">
        <f t="shared" si="4249"/>
        <v>Gestión y manejo de los residuos y desechos sólidos</v>
      </c>
      <c r="L4163" s="150">
        <f>+VLOOKUP($E4163,ISP_2018!$B$8:$T$347,12,0)</f>
        <v>0</v>
      </c>
      <c r="M4163" s="142" t="str">
        <f>+VLOOKUP($E4163,ISP_2018!$B$8:$T$347,13,0)</f>
        <v>Bajo</v>
      </c>
    </row>
    <row r="4164" spans="1:13" x14ac:dyDescent="0.3">
      <c r="A4164" s="139">
        <f t="shared" si="4225"/>
        <v>110</v>
      </c>
      <c r="B4164" s="148">
        <f t="shared" si="4227"/>
        <v>16</v>
      </c>
      <c r="D4164" s="149" t="str">
        <f>+VLOOKUP($A4164,mUNICIPIOS!$B$4:$F$343,2,0)</f>
        <v>Totonicapán</v>
      </c>
      <c r="E4164" s="149">
        <f>+VLOOKUP($A4164,mUNICIPIOS!$B$4:$F$343,3,0)</f>
        <v>806</v>
      </c>
      <c r="F4164" s="149" t="str">
        <f>+VLOOKUP($A4164,mUNICIPIOS!$B$4:$F$343,4,0)</f>
        <v>Santa María Chiquimula</v>
      </c>
      <c r="G4164" s="139" t="str">
        <f t="shared" ref="G4164:K4164" si="4250">+G4126</f>
        <v>03</v>
      </c>
      <c r="H4164" t="str">
        <f t="shared" si="4250"/>
        <v>ISP</v>
      </c>
      <c r="I4164" t="str">
        <f t="shared" si="4250"/>
        <v>Índice de Servicios Públicos</v>
      </c>
      <c r="J4164" t="str">
        <f t="shared" si="4250"/>
        <v>03-05</v>
      </c>
      <c r="K4164" t="str">
        <f t="shared" si="4250"/>
        <v>Gestión de servicios públicos municipales</v>
      </c>
      <c r="L4164" s="150">
        <f>+VLOOKUP($E4164,ISP_2018!$B$8:$T$347,15,0)</f>
        <v>3.2258064516129031E-2</v>
      </c>
      <c r="M4164" s="142" t="str">
        <f>+VLOOKUP($E4164,ISP_2018!$B$8:$T$347,16,0)</f>
        <v>Bajo</v>
      </c>
    </row>
    <row r="4165" spans="1:13" x14ac:dyDescent="0.3">
      <c r="A4165" s="139">
        <f t="shared" si="4225"/>
        <v>110</v>
      </c>
      <c r="B4165" s="148">
        <f t="shared" si="4227"/>
        <v>17</v>
      </c>
      <c r="D4165" s="149" t="str">
        <f>+VLOOKUP($A4165,mUNICIPIOS!$B$4:$F$343,2,0)</f>
        <v>Totonicapán</v>
      </c>
      <c r="E4165" s="149">
        <f>+VLOOKUP($A4165,mUNICIPIOS!$B$4:$F$343,3,0)</f>
        <v>806</v>
      </c>
      <c r="F4165" s="149" t="str">
        <f>+VLOOKUP($A4165,mUNICIPIOS!$B$4:$F$343,4,0)</f>
        <v>Santa María Chiquimula</v>
      </c>
      <c r="G4165" s="139" t="str">
        <f t="shared" ref="G4165:K4165" si="4251">+G4127</f>
        <v>03</v>
      </c>
      <c r="H4165" t="str">
        <f t="shared" si="4251"/>
        <v>ISP</v>
      </c>
      <c r="I4165" t="str">
        <f t="shared" si="4251"/>
        <v>Índice de Servicios Públicos</v>
      </c>
      <c r="J4165" t="str">
        <f t="shared" si="4251"/>
        <v>INDICE</v>
      </c>
      <c r="K4165">
        <f t="shared" si="4251"/>
        <v>0</v>
      </c>
      <c r="L4165" s="150">
        <f>+VLOOKUP($E4165,ISP_2018!$B$8:$T$347,18,0)</f>
        <v>1.4075158189108756E-2</v>
      </c>
      <c r="M4165" s="142" t="str">
        <f>+VLOOKUP($E4165,ISP_2018!$B$8:$T$347,19,0)</f>
        <v>Bajo</v>
      </c>
    </row>
    <row r="4166" spans="1:13" x14ac:dyDescent="0.3">
      <c r="A4166" s="139">
        <f t="shared" si="4225"/>
        <v>110</v>
      </c>
      <c r="B4166" s="148">
        <f t="shared" si="4227"/>
        <v>18</v>
      </c>
      <c r="D4166" s="149" t="str">
        <f>+VLOOKUP($A4166,mUNICIPIOS!$B$4:$F$343,2,0)</f>
        <v>Totonicapán</v>
      </c>
      <c r="E4166" s="149">
        <f>+VLOOKUP($A4166,mUNICIPIOS!$B$4:$F$343,3,0)</f>
        <v>806</v>
      </c>
      <c r="F4166" s="149" t="str">
        <f>+VLOOKUP($A4166,mUNICIPIOS!$B$4:$F$343,4,0)</f>
        <v>Santa María Chiquimula</v>
      </c>
      <c r="G4166" s="139" t="str">
        <f t="shared" ref="G4166:K4166" si="4252">+G4128</f>
        <v>04</v>
      </c>
      <c r="H4166" t="str">
        <f t="shared" si="4252"/>
        <v>IGA</v>
      </c>
      <c r="I4166" t="str">
        <f t="shared" si="4252"/>
        <v>Índice de Gestión Administrativa</v>
      </c>
      <c r="J4166" t="str">
        <f t="shared" si="4252"/>
        <v>04-01</v>
      </c>
      <c r="K4166" t="str">
        <f t="shared" si="4252"/>
        <v>Existencia de elementos de atención municipal orientada al vecino</v>
      </c>
      <c r="L4166" s="150">
        <f>+VLOOKUP($E4166,IGA_2018!$B$8:$N$347,3,0)</f>
        <v>0.5</v>
      </c>
      <c r="M4166" s="142" t="str">
        <f>+VLOOKUP($E4166,IGA_2018!$B$8:$N$347,4,0)</f>
        <v>Medio</v>
      </c>
    </row>
    <row r="4167" spans="1:13" x14ac:dyDescent="0.3">
      <c r="A4167" s="139">
        <f t="shared" si="4225"/>
        <v>110</v>
      </c>
      <c r="B4167" s="148">
        <f t="shared" si="4227"/>
        <v>19</v>
      </c>
      <c r="D4167" s="149" t="str">
        <f>+VLOOKUP($A4167,mUNICIPIOS!$B$4:$F$343,2,0)</f>
        <v>Totonicapán</v>
      </c>
      <c r="E4167" s="149">
        <f>+VLOOKUP($A4167,mUNICIPIOS!$B$4:$F$343,3,0)</f>
        <v>806</v>
      </c>
      <c r="F4167" s="149" t="str">
        <f>+VLOOKUP($A4167,mUNICIPIOS!$B$4:$F$343,4,0)</f>
        <v>Santa María Chiquimula</v>
      </c>
      <c r="G4167" s="139" t="str">
        <f t="shared" ref="G4167:K4167" si="4253">+G4129</f>
        <v>04</v>
      </c>
      <c r="H4167" t="str">
        <f t="shared" si="4253"/>
        <v>IGA</v>
      </c>
      <c r="I4167" t="str">
        <f t="shared" si="4253"/>
        <v>Índice de Gestión Administrativa</v>
      </c>
      <c r="J4167" t="str">
        <f t="shared" si="4253"/>
        <v>04-02</v>
      </c>
      <c r="K4167" t="str">
        <f t="shared" si="4253"/>
        <v>Gestión del recurso humano.</v>
      </c>
      <c r="L4167" s="150">
        <f>+VLOOKUP($E4167,IGA_2018!$B$8:$N$347,6,0)</f>
        <v>0.49549317537986109</v>
      </c>
      <c r="M4167" s="142" t="str">
        <f>+VLOOKUP($E4167,IGA_2018!$B$8:$N$347,7,0)</f>
        <v>Medio</v>
      </c>
    </row>
    <row r="4168" spans="1:13" x14ac:dyDescent="0.3">
      <c r="A4168" s="139">
        <f t="shared" si="4225"/>
        <v>110</v>
      </c>
      <c r="B4168" s="148">
        <f t="shared" si="4227"/>
        <v>20</v>
      </c>
      <c r="D4168" s="149" t="str">
        <f>+VLOOKUP($A4168,mUNICIPIOS!$B$4:$F$343,2,0)</f>
        <v>Totonicapán</v>
      </c>
      <c r="E4168" s="149">
        <f>+VLOOKUP($A4168,mUNICIPIOS!$B$4:$F$343,3,0)</f>
        <v>806</v>
      </c>
      <c r="F4168" s="149" t="str">
        <f>+VLOOKUP($A4168,mUNICIPIOS!$B$4:$F$343,4,0)</f>
        <v>Santa María Chiquimula</v>
      </c>
      <c r="G4168" s="139" t="str">
        <f t="shared" ref="G4168:K4168" si="4254">+G4130</f>
        <v>04</v>
      </c>
      <c r="H4168" t="str">
        <f t="shared" si="4254"/>
        <v>IGA</v>
      </c>
      <c r="I4168" t="str">
        <f t="shared" si="4254"/>
        <v>Índice de Gestión Administrativa</v>
      </c>
      <c r="J4168" t="str">
        <f t="shared" si="4254"/>
        <v>04-03</v>
      </c>
      <c r="K4168" t="str">
        <f t="shared" si="4254"/>
        <v>Existencia de oficinas municipales con instrumentos de gestión.</v>
      </c>
      <c r="L4168" s="150">
        <f>+VLOOKUP($E4168,IGA_2018!$B$8:$N$347,9,0)</f>
        <v>0.56666666666666654</v>
      </c>
      <c r="M4168" s="142" t="str">
        <f>+VLOOKUP($E4168,IGA_2018!$B$8:$N$347,10,0)</f>
        <v>Medio</v>
      </c>
    </row>
    <row r="4169" spans="1:13" x14ac:dyDescent="0.3">
      <c r="A4169" s="139">
        <f t="shared" si="4225"/>
        <v>110</v>
      </c>
      <c r="B4169" s="148">
        <f t="shared" si="4227"/>
        <v>21</v>
      </c>
      <c r="D4169" s="149" t="str">
        <f>+VLOOKUP($A4169,mUNICIPIOS!$B$4:$F$343,2,0)</f>
        <v>Totonicapán</v>
      </c>
      <c r="E4169" s="149">
        <f>+VLOOKUP($A4169,mUNICIPIOS!$B$4:$F$343,3,0)</f>
        <v>806</v>
      </c>
      <c r="F4169" s="149" t="str">
        <f>+VLOOKUP($A4169,mUNICIPIOS!$B$4:$F$343,4,0)</f>
        <v>Santa María Chiquimula</v>
      </c>
      <c r="G4169" s="139" t="str">
        <f t="shared" ref="G4169:K4169" si="4255">+G4131</f>
        <v>04</v>
      </c>
      <c r="H4169" t="str">
        <f t="shared" si="4255"/>
        <v>IGA</v>
      </c>
      <c r="I4169" t="str">
        <f t="shared" si="4255"/>
        <v>Índice de Gestión Administrativa</v>
      </c>
      <c r="J4169" t="str">
        <f t="shared" si="4255"/>
        <v>INDICE</v>
      </c>
      <c r="K4169">
        <f t="shared" si="4255"/>
        <v>0</v>
      </c>
      <c r="L4169" s="150">
        <f>+VLOOKUP($E4169,IGA_2018!$B$8:$N$347,12,0)</f>
        <v>0.52175594471628461</v>
      </c>
      <c r="M4169" s="142" t="str">
        <f>+VLOOKUP($E4169,IGA_2018!$B$8:$N$347,13,0)</f>
        <v>Medio</v>
      </c>
    </row>
    <row r="4170" spans="1:13" x14ac:dyDescent="0.3">
      <c r="A4170" s="139">
        <f t="shared" si="4225"/>
        <v>110</v>
      </c>
      <c r="B4170" s="148">
        <f t="shared" si="4227"/>
        <v>22</v>
      </c>
      <c r="D4170" s="149" t="str">
        <f>+VLOOKUP($A4170,mUNICIPIOS!$B$4:$F$343,2,0)</f>
        <v>Totonicapán</v>
      </c>
      <c r="E4170" s="149">
        <f>+VLOOKUP($A4170,mUNICIPIOS!$B$4:$F$343,3,0)</f>
        <v>806</v>
      </c>
      <c r="F4170" s="149" t="str">
        <f>+VLOOKUP($A4170,mUNICIPIOS!$B$4:$F$343,4,0)</f>
        <v>Santa María Chiquimula</v>
      </c>
      <c r="G4170" s="139" t="str">
        <f t="shared" ref="G4170:K4170" si="4256">+G4132</f>
        <v>05</v>
      </c>
      <c r="H4170" t="str">
        <f t="shared" si="4256"/>
        <v>IGF</v>
      </c>
      <c r="I4170" t="str">
        <f t="shared" si="4256"/>
        <v>Índice de Gestión Financiera</v>
      </c>
      <c r="J4170" t="str">
        <f t="shared" si="4256"/>
        <v>05-01</v>
      </c>
      <c r="K4170" t="str">
        <f t="shared" si="4256"/>
        <v>Autonomía financiera municipal</v>
      </c>
      <c r="L4170" s="150">
        <f>+VLOOKUP($E4170,IGF_2018!$B$8:$Z$347,3,0)</f>
        <v>1.166831964613271E-2</v>
      </c>
      <c r="M4170" s="142" t="str">
        <f>+VLOOKUP($E4170,IGF_2018!$B$8:$Z$347,4,0)</f>
        <v>Bajo</v>
      </c>
    </row>
    <row r="4171" spans="1:13" x14ac:dyDescent="0.3">
      <c r="A4171" s="139">
        <f t="shared" si="4225"/>
        <v>110</v>
      </c>
      <c r="B4171" s="148">
        <f t="shared" si="4227"/>
        <v>23</v>
      </c>
      <c r="D4171" s="149" t="str">
        <f>+VLOOKUP($A4171,mUNICIPIOS!$B$4:$F$343,2,0)</f>
        <v>Totonicapán</v>
      </c>
      <c r="E4171" s="149">
        <f>+VLOOKUP($A4171,mUNICIPIOS!$B$4:$F$343,3,0)</f>
        <v>806</v>
      </c>
      <c r="F4171" s="149" t="str">
        <f>+VLOOKUP($A4171,mUNICIPIOS!$B$4:$F$343,4,0)</f>
        <v>Santa María Chiquimula</v>
      </c>
      <c r="G4171" s="139" t="str">
        <f t="shared" ref="G4171:K4171" si="4257">+G4133</f>
        <v>05</v>
      </c>
      <c r="H4171" t="str">
        <f t="shared" si="4257"/>
        <v>IGF</v>
      </c>
      <c r="I4171" t="str">
        <f t="shared" si="4257"/>
        <v>Índice de Gestión Financiera</v>
      </c>
      <c r="J4171" t="str">
        <f t="shared" si="4257"/>
        <v>05-02</v>
      </c>
      <c r="K4171" t="str">
        <f t="shared" si="4257"/>
        <v xml:space="preserve">Ingresos propios por habitante -sin regalías- </v>
      </c>
      <c r="L4171" s="150">
        <f>+VLOOKUP($E4171,IGF_2018!$B$8:$Z$347,6,0)</f>
        <v>3.45824423273645E-3</v>
      </c>
      <c r="M4171" s="142" t="str">
        <f>+VLOOKUP($E4171,IGF_2018!$B$8:$Z$347,7,0)</f>
        <v>Bajo</v>
      </c>
    </row>
    <row r="4172" spans="1:13" x14ac:dyDescent="0.3">
      <c r="A4172" s="139">
        <f t="shared" si="4225"/>
        <v>110</v>
      </c>
      <c r="B4172" s="148">
        <f t="shared" si="4227"/>
        <v>24</v>
      </c>
      <c r="D4172" s="149" t="str">
        <f>+VLOOKUP($A4172,mUNICIPIOS!$B$4:$F$343,2,0)</f>
        <v>Totonicapán</v>
      </c>
      <c r="E4172" s="149">
        <f>+VLOOKUP($A4172,mUNICIPIOS!$B$4:$F$343,3,0)</f>
        <v>806</v>
      </c>
      <c r="F4172" s="149" t="str">
        <f>+VLOOKUP($A4172,mUNICIPIOS!$B$4:$F$343,4,0)</f>
        <v>Santa María Chiquimula</v>
      </c>
      <c r="G4172" s="139" t="str">
        <f t="shared" ref="G4172:K4172" si="4258">+G4134</f>
        <v>05</v>
      </c>
      <c r="H4172" t="str">
        <f t="shared" si="4258"/>
        <v>IGF</v>
      </c>
      <c r="I4172" t="str">
        <f t="shared" si="4258"/>
        <v>Índice de Gestión Financiera</v>
      </c>
      <c r="J4172" t="str">
        <f t="shared" si="4258"/>
        <v>05-03</v>
      </c>
      <c r="K4172" t="str">
        <f t="shared" si="4258"/>
        <v>Ingresos del IUSI en relación a los ingresos propios -sin regalías-</v>
      </c>
      <c r="L4172" s="150">
        <f>+VLOOKUP($E4172,IGF_2018!$B$8:$Z$347,9,0)</f>
        <v>0</v>
      </c>
      <c r="M4172" s="142" t="str">
        <f>+VLOOKUP($E4172,IGF_2018!$B$8:$Z$347,10,0)</f>
        <v>Bajo</v>
      </c>
    </row>
    <row r="4173" spans="1:13" x14ac:dyDescent="0.3">
      <c r="A4173" s="139">
        <f t="shared" si="4225"/>
        <v>110</v>
      </c>
      <c r="B4173" s="148">
        <f t="shared" si="4227"/>
        <v>25</v>
      </c>
      <c r="D4173" s="149" t="str">
        <f>+VLOOKUP($A4173,mUNICIPIOS!$B$4:$F$343,2,0)</f>
        <v>Totonicapán</v>
      </c>
      <c r="E4173" s="149">
        <f>+VLOOKUP($A4173,mUNICIPIOS!$B$4:$F$343,3,0)</f>
        <v>806</v>
      </c>
      <c r="F4173" s="149" t="str">
        <f>+VLOOKUP($A4173,mUNICIPIOS!$B$4:$F$343,4,0)</f>
        <v>Santa María Chiquimula</v>
      </c>
      <c r="G4173" s="139" t="str">
        <f t="shared" ref="G4173:K4173" si="4259">+G4135</f>
        <v>05</v>
      </c>
      <c r="H4173" t="str">
        <f t="shared" si="4259"/>
        <v>IGF</v>
      </c>
      <c r="I4173" t="str">
        <f t="shared" si="4259"/>
        <v>Índice de Gestión Financiera</v>
      </c>
      <c r="J4173" t="str">
        <f t="shared" si="4259"/>
        <v>05-04</v>
      </c>
      <c r="K4173" t="str">
        <f t="shared" si="4259"/>
        <v>Inversión anual en capital fijo por habitante</v>
      </c>
      <c r="L4173" s="150">
        <f>+VLOOKUP($E4173,IGF_2018!$B$8:$Z$347,12,0)</f>
        <v>2.7478257803276406E-2</v>
      </c>
      <c r="M4173" s="142" t="str">
        <f>+VLOOKUP($E4173,IGF_2018!$B$8:$Z$347,13,0)</f>
        <v>Bajo</v>
      </c>
    </row>
    <row r="4174" spans="1:13" x14ac:dyDescent="0.3">
      <c r="A4174" s="139">
        <f t="shared" si="4225"/>
        <v>110</v>
      </c>
      <c r="B4174" s="148">
        <f t="shared" si="4227"/>
        <v>26</v>
      </c>
      <c r="D4174" s="149" t="str">
        <f>+VLOOKUP($A4174,mUNICIPIOS!$B$4:$F$343,2,0)</f>
        <v>Totonicapán</v>
      </c>
      <c r="E4174" s="149">
        <f>+VLOOKUP($A4174,mUNICIPIOS!$B$4:$F$343,3,0)</f>
        <v>806</v>
      </c>
      <c r="F4174" s="149" t="str">
        <f>+VLOOKUP($A4174,mUNICIPIOS!$B$4:$F$343,4,0)</f>
        <v>Santa María Chiquimula</v>
      </c>
      <c r="G4174" s="139" t="str">
        <f t="shared" ref="G4174:K4174" si="4260">+G4136</f>
        <v>05</v>
      </c>
      <c r="H4174" t="str">
        <f t="shared" si="4260"/>
        <v>IGF</v>
      </c>
      <c r="I4174" t="str">
        <f t="shared" si="4260"/>
        <v>Índice de Gestión Financiera</v>
      </c>
      <c r="J4174" t="str">
        <f t="shared" si="4260"/>
        <v>05-05</v>
      </c>
      <c r="K4174" t="str">
        <f t="shared" si="4260"/>
        <v>Inversión anual en capital fijo con recursos percibidos por ingresos propios</v>
      </c>
      <c r="L4174" s="150">
        <f>+VLOOKUP($E4174,IGF_2018!$B$8:$Z$347,15,0)</f>
        <v>0</v>
      </c>
      <c r="M4174" s="142" t="str">
        <f>+VLOOKUP($E4174,IGF_2018!$B$8:$Z$347,16,0)</f>
        <v>Bajo</v>
      </c>
    </row>
    <row r="4175" spans="1:13" x14ac:dyDescent="0.3">
      <c r="A4175" s="139">
        <f t="shared" si="4225"/>
        <v>110</v>
      </c>
      <c r="B4175" s="148">
        <f t="shared" si="4227"/>
        <v>27</v>
      </c>
      <c r="D4175" s="149" t="str">
        <f>+VLOOKUP($A4175,mUNICIPIOS!$B$4:$F$343,2,0)</f>
        <v>Totonicapán</v>
      </c>
      <c r="E4175" s="149">
        <f>+VLOOKUP($A4175,mUNICIPIOS!$B$4:$F$343,3,0)</f>
        <v>806</v>
      </c>
      <c r="F4175" s="149" t="str">
        <f>+VLOOKUP($A4175,mUNICIPIOS!$B$4:$F$343,4,0)</f>
        <v>Santa María Chiquimula</v>
      </c>
      <c r="G4175" s="139" t="str">
        <f t="shared" ref="G4175:K4175" si="4261">+G4137</f>
        <v>05</v>
      </c>
      <c r="H4175" t="str">
        <f t="shared" si="4261"/>
        <v>IGF</v>
      </c>
      <c r="I4175" t="str">
        <f t="shared" si="4261"/>
        <v>Índice de Gestión Financiera</v>
      </c>
      <c r="J4175" t="str">
        <f t="shared" si="4261"/>
        <v>05-06</v>
      </c>
      <c r="K4175" t="str">
        <f t="shared" si="4261"/>
        <v xml:space="preserve">Inversión anual en capital fijo con recursos percibidos por transferencias del Gobierno Central </v>
      </c>
      <c r="L4175" s="150">
        <f>+VLOOKUP($E4175,IGF_2018!$B$8:$Z$347,18,0)</f>
        <v>8.0296775829328121E-2</v>
      </c>
      <c r="M4175" s="142" t="str">
        <f>+VLOOKUP($E4175,IGF_2018!$B$8:$Z$347,19,0)</f>
        <v>Bajo</v>
      </c>
    </row>
    <row r="4176" spans="1:13" x14ac:dyDescent="0.3">
      <c r="A4176" s="139">
        <f t="shared" si="4225"/>
        <v>110</v>
      </c>
      <c r="B4176" s="148">
        <f t="shared" si="4227"/>
        <v>28</v>
      </c>
      <c r="D4176" s="149" t="str">
        <f>+VLOOKUP($A4176,mUNICIPIOS!$B$4:$F$343,2,0)</f>
        <v>Totonicapán</v>
      </c>
      <c r="E4176" s="149">
        <f>+VLOOKUP($A4176,mUNICIPIOS!$B$4:$F$343,3,0)</f>
        <v>806</v>
      </c>
      <c r="F4176" s="149" t="str">
        <f>+VLOOKUP($A4176,mUNICIPIOS!$B$4:$F$343,4,0)</f>
        <v>Santa María Chiquimula</v>
      </c>
      <c r="G4176" s="139" t="str">
        <f t="shared" ref="G4176:K4176" si="4262">+G4138</f>
        <v>05</v>
      </c>
      <c r="H4176" t="str">
        <f t="shared" si="4262"/>
        <v>IGF</v>
      </c>
      <c r="I4176" t="str">
        <f t="shared" si="4262"/>
        <v>Índice de Gestión Financiera</v>
      </c>
      <c r="J4176" t="str">
        <f t="shared" si="4262"/>
        <v>05-07</v>
      </c>
      <c r="K4176" t="str">
        <f t="shared" si="4262"/>
        <v>Financiamiento por endeudamiento municipal</v>
      </c>
      <c r="L4176" s="150">
        <f>+VLOOKUP($E4176,IGF_2018!$B$8:$Z$347,21,0)</f>
        <v>1</v>
      </c>
      <c r="M4176" s="142" t="str">
        <f>+VLOOKUP($E4176,IGF_2018!$B$8:$Z$347,22,0)</f>
        <v>Alto</v>
      </c>
    </row>
    <row r="4177" spans="1:13" x14ac:dyDescent="0.3">
      <c r="A4177" s="139">
        <f t="shared" si="4225"/>
        <v>110</v>
      </c>
      <c r="B4177" s="148">
        <f t="shared" si="4227"/>
        <v>29</v>
      </c>
      <c r="D4177" s="149" t="str">
        <f>+VLOOKUP($A4177,mUNICIPIOS!$B$4:$F$343,2,0)</f>
        <v>Totonicapán</v>
      </c>
      <c r="E4177" s="149">
        <f>+VLOOKUP($A4177,mUNICIPIOS!$B$4:$F$343,3,0)</f>
        <v>806</v>
      </c>
      <c r="F4177" s="149" t="str">
        <f>+VLOOKUP($A4177,mUNICIPIOS!$B$4:$F$343,4,0)</f>
        <v>Santa María Chiquimula</v>
      </c>
      <c r="G4177" s="139" t="str">
        <f t="shared" ref="G4177:K4177" si="4263">+G4139</f>
        <v>05</v>
      </c>
      <c r="H4177" t="str">
        <f t="shared" si="4263"/>
        <v>IGF</v>
      </c>
      <c r="I4177" t="str">
        <f t="shared" si="4263"/>
        <v>Índice de Gestión Financiera</v>
      </c>
      <c r="J4177" t="str">
        <f t="shared" si="4263"/>
        <v>INDICE</v>
      </c>
      <c r="K4177">
        <f t="shared" si="4263"/>
        <v>0</v>
      </c>
      <c r="L4177" s="150">
        <f>+VLOOKUP($E4177,IGF_2018!$B$8:$Z$347,24,0)</f>
        <v>0.21380281613903429</v>
      </c>
      <c r="M4177" s="142" t="str">
        <f>+VLOOKUP($E4177,IGF_2018!$B$8:$Z$347,25,0)</f>
        <v>Medio bajo</v>
      </c>
    </row>
    <row r="4178" spans="1:13" x14ac:dyDescent="0.3">
      <c r="A4178" s="139">
        <f t="shared" si="4225"/>
        <v>110</v>
      </c>
      <c r="B4178" s="148">
        <f t="shared" si="4227"/>
        <v>30</v>
      </c>
      <c r="D4178" s="149" t="str">
        <f>+VLOOKUP($A4178,mUNICIPIOS!$B$4:$F$343,2,0)</f>
        <v>Totonicapán</v>
      </c>
      <c r="E4178" s="149">
        <f>+VLOOKUP($A4178,mUNICIPIOS!$B$4:$F$343,3,0)</f>
        <v>806</v>
      </c>
      <c r="F4178" s="149" t="str">
        <f>+VLOOKUP($A4178,mUNICIPIOS!$B$4:$F$343,4,0)</f>
        <v>Santa María Chiquimula</v>
      </c>
      <c r="G4178" s="139" t="str">
        <f t="shared" ref="G4178:K4178" si="4264">+G4140</f>
        <v>06</v>
      </c>
      <c r="H4178" t="str">
        <f t="shared" si="4264"/>
        <v>IGE</v>
      </c>
      <c r="I4178" t="str">
        <f t="shared" si="4264"/>
        <v>Índice de Gestión Estratégica</v>
      </c>
      <c r="J4178" t="str">
        <f t="shared" si="4264"/>
        <v>06-01</v>
      </c>
      <c r="K4178" t="str">
        <f t="shared" si="4264"/>
        <v>Ejecución del Plan Operativo Anual  (POA)</v>
      </c>
      <c r="L4178" s="150">
        <f>+VLOOKUP($E4178,IGE_2018!$B$8:$Z$347,3,0)</f>
        <v>0</v>
      </c>
      <c r="M4178" s="142" t="str">
        <f>+VLOOKUP($E4178,IGE_2018!$B$8:$Z$347,4,0)</f>
        <v>Bajo</v>
      </c>
    </row>
    <row r="4179" spans="1:13" x14ac:dyDescent="0.3">
      <c r="A4179" s="139">
        <f t="shared" si="4225"/>
        <v>110</v>
      </c>
      <c r="B4179" s="148">
        <f t="shared" si="4227"/>
        <v>31</v>
      </c>
      <c r="D4179" s="149" t="str">
        <f>+VLOOKUP($A4179,mUNICIPIOS!$B$4:$F$343,2,0)</f>
        <v>Totonicapán</v>
      </c>
      <c r="E4179" s="149">
        <f>+VLOOKUP($A4179,mUNICIPIOS!$B$4:$F$343,3,0)</f>
        <v>806</v>
      </c>
      <c r="F4179" s="149" t="str">
        <f>+VLOOKUP($A4179,mUNICIPIOS!$B$4:$F$343,4,0)</f>
        <v>Santa María Chiquimula</v>
      </c>
      <c r="G4179" s="139" t="str">
        <f t="shared" ref="G4179:K4179" si="4265">+G4141</f>
        <v>06</v>
      </c>
      <c r="H4179" t="str">
        <f t="shared" si="4265"/>
        <v>IGE</v>
      </c>
      <c r="I4179" t="str">
        <f t="shared" si="4265"/>
        <v>Índice de Gestión Estratégica</v>
      </c>
      <c r="J4179" t="str">
        <f t="shared" si="4265"/>
        <v>06-02</v>
      </c>
      <c r="K4179" t="str">
        <f t="shared" si="4265"/>
        <v>Relación Plan de Desarrollo Municipal y Ordenamiento Territorial (PDM-OT) - Plan Estratégico Institucional (PEI) - Plan Operativo Multianual (POM) - Plan Operativo Anual (POA)</v>
      </c>
      <c r="L4179" s="150">
        <f>+VLOOKUP($E4179,IGE_2018!$B$8:$Z$347,6,0)</f>
        <v>0</v>
      </c>
      <c r="M4179" s="142" t="str">
        <f>+VLOOKUP($E4179,IGE_2018!$B$8:$Z$347,7,0)</f>
        <v>Bajo</v>
      </c>
    </row>
    <row r="4180" spans="1:13" x14ac:dyDescent="0.3">
      <c r="A4180" s="139">
        <f t="shared" si="4225"/>
        <v>110</v>
      </c>
      <c r="B4180" s="148">
        <f t="shared" si="4227"/>
        <v>32</v>
      </c>
      <c r="D4180" s="149" t="str">
        <f>+VLOOKUP($A4180,mUNICIPIOS!$B$4:$F$343,2,0)</f>
        <v>Totonicapán</v>
      </c>
      <c r="E4180" s="149">
        <f>+VLOOKUP($A4180,mUNICIPIOS!$B$4:$F$343,3,0)</f>
        <v>806</v>
      </c>
      <c r="F4180" s="149" t="str">
        <f>+VLOOKUP($A4180,mUNICIPIOS!$B$4:$F$343,4,0)</f>
        <v>Santa María Chiquimula</v>
      </c>
      <c r="G4180" s="139" t="str">
        <f t="shared" ref="G4180:K4180" si="4266">+G4142</f>
        <v>06</v>
      </c>
      <c r="H4180" t="str">
        <f t="shared" si="4266"/>
        <v>IGE</v>
      </c>
      <c r="I4180" t="str">
        <f t="shared" si="4266"/>
        <v>Índice de Gestión Estratégica</v>
      </c>
      <c r="J4180" t="str">
        <f t="shared" si="4266"/>
        <v>06-03</v>
      </c>
      <c r="K4180" t="str">
        <f t="shared" si="4266"/>
        <v>Presupuesto de egresos relacionado a competencias municipales que responden a prioridades nacionales de desarrollo.</v>
      </c>
      <c r="L4180" s="150">
        <f>+VLOOKUP($E4180,IGE_2018!$B$8:$Z$347,9,0)</f>
        <v>0.16090100520823164</v>
      </c>
      <c r="M4180" s="142" t="str">
        <f>+VLOOKUP($E4180,IGE_2018!$B$8:$Z$347,10,0)</f>
        <v>Bajo</v>
      </c>
    </row>
    <row r="4181" spans="1:13" x14ac:dyDescent="0.3">
      <c r="A4181" s="139">
        <f t="shared" si="4225"/>
        <v>110</v>
      </c>
      <c r="B4181" s="148">
        <f t="shared" si="4227"/>
        <v>33</v>
      </c>
      <c r="D4181" s="149" t="str">
        <f>+VLOOKUP($A4181,mUNICIPIOS!$B$4:$F$343,2,0)</f>
        <v>Totonicapán</v>
      </c>
      <c r="E4181" s="149">
        <f>+VLOOKUP($A4181,mUNICIPIOS!$B$4:$F$343,3,0)</f>
        <v>806</v>
      </c>
      <c r="F4181" s="149" t="str">
        <f>+VLOOKUP($A4181,mUNICIPIOS!$B$4:$F$343,4,0)</f>
        <v>Santa María Chiquimula</v>
      </c>
      <c r="G4181" s="139" t="str">
        <f t="shared" ref="G4181:K4181" si="4267">+G4143</f>
        <v>06</v>
      </c>
      <c r="H4181" t="str">
        <f t="shared" si="4267"/>
        <v>IGE</v>
      </c>
      <c r="I4181" t="str">
        <f t="shared" si="4267"/>
        <v>Índice de Gestión Estratégica</v>
      </c>
      <c r="J4181" t="str">
        <f t="shared" si="4267"/>
        <v>06-04</v>
      </c>
      <c r="K4181" t="str">
        <f t="shared" si="4267"/>
        <v>Institucionalización de la gestión ordenada del territorio</v>
      </c>
      <c r="L4181" s="150">
        <f>+VLOOKUP($E4181,IGE_2018!$B$8:$Z$347,12,0)</f>
        <v>0</v>
      </c>
      <c r="M4181" s="142" t="str">
        <f>+VLOOKUP($E4181,IGE_2018!$B$8:$Z$347,13,0)</f>
        <v>Bajo</v>
      </c>
    </row>
    <row r="4182" spans="1:13" x14ac:dyDescent="0.3">
      <c r="A4182" s="139">
        <f t="shared" si="4225"/>
        <v>110</v>
      </c>
      <c r="B4182" s="148">
        <f t="shared" si="4227"/>
        <v>34</v>
      </c>
      <c r="D4182" s="149" t="str">
        <f>+VLOOKUP($A4182,mUNICIPIOS!$B$4:$F$343,2,0)</f>
        <v>Totonicapán</v>
      </c>
      <c r="E4182" s="149">
        <f>+VLOOKUP($A4182,mUNICIPIOS!$B$4:$F$343,3,0)</f>
        <v>806</v>
      </c>
      <c r="F4182" s="149" t="str">
        <f>+VLOOKUP($A4182,mUNICIPIOS!$B$4:$F$343,4,0)</f>
        <v>Santa María Chiquimula</v>
      </c>
      <c r="G4182" s="139" t="str">
        <f t="shared" ref="G4182:K4182" si="4268">+G4144</f>
        <v>06</v>
      </c>
      <c r="H4182" t="str">
        <f t="shared" si="4268"/>
        <v>IGE</v>
      </c>
      <c r="I4182" t="str">
        <f t="shared" si="4268"/>
        <v>Índice de Gestión Estratégica</v>
      </c>
      <c r="J4182" t="str">
        <f t="shared" si="4268"/>
        <v>06-05</v>
      </c>
      <c r="K4182" t="str">
        <f t="shared" si="4268"/>
        <v>Acciones para la gestión ordenada del territorio</v>
      </c>
      <c r="L4182" s="150">
        <f>+VLOOKUP($E4182,IGE_2018!$B$8:$Z$347,15,0)</f>
        <v>0.12000000000000005</v>
      </c>
      <c r="M4182" s="142" t="str">
        <f>+VLOOKUP($E4182,IGE_2018!$B$8:$Z$347,16,0)</f>
        <v>Bajo</v>
      </c>
    </row>
    <row r="4183" spans="1:13" x14ac:dyDescent="0.3">
      <c r="A4183" s="139">
        <f t="shared" si="4225"/>
        <v>110</v>
      </c>
      <c r="B4183" s="148">
        <f t="shared" si="4227"/>
        <v>35</v>
      </c>
      <c r="D4183" s="149" t="str">
        <f>+VLOOKUP($A4183,mUNICIPIOS!$B$4:$F$343,2,0)</f>
        <v>Totonicapán</v>
      </c>
      <c r="E4183" s="149">
        <f>+VLOOKUP($A4183,mUNICIPIOS!$B$4:$F$343,3,0)</f>
        <v>806</v>
      </c>
      <c r="F4183" s="149" t="str">
        <f>+VLOOKUP($A4183,mUNICIPIOS!$B$4:$F$343,4,0)</f>
        <v>Santa María Chiquimula</v>
      </c>
      <c r="G4183" s="139" t="str">
        <f t="shared" ref="G4183:K4183" si="4269">+G4145</f>
        <v>06</v>
      </c>
      <c r="H4183" t="str">
        <f t="shared" si="4269"/>
        <v>IGE</v>
      </c>
      <c r="I4183" t="str">
        <f t="shared" si="4269"/>
        <v>Índice de Gestión Estratégica</v>
      </c>
      <c r="J4183" t="str">
        <f t="shared" si="4269"/>
        <v>06-06</v>
      </c>
      <c r="K4183" t="str">
        <f t="shared" si="4269"/>
        <v>Gestión de riesgo en la formulación de proyectos derivados de la planificación operativa anual</v>
      </c>
      <c r="L4183" s="150">
        <f>+VLOOKUP($E4183,IGE_2018!$B$8:$Z$347,18,0)</f>
        <v>0</v>
      </c>
      <c r="M4183" s="142" t="str">
        <f>+VLOOKUP($E4183,IGE_2018!$B$8:$Z$347,19,0)</f>
        <v>Bajo</v>
      </c>
    </row>
    <row r="4184" spans="1:13" x14ac:dyDescent="0.3">
      <c r="A4184" s="139">
        <f t="shared" si="4225"/>
        <v>110</v>
      </c>
      <c r="B4184" s="148">
        <f t="shared" si="4227"/>
        <v>36</v>
      </c>
      <c r="D4184" s="149" t="str">
        <f>+VLOOKUP($A4184,mUNICIPIOS!$B$4:$F$343,2,0)</f>
        <v>Totonicapán</v>
      </c>
      <c r="E4184" s="149">
        <f>+VLOOKUP($A4184,mUNICIPIOS!$B$4:$F$343,3,0)</f>
        <v>806</v>
      </c>
      <c r="F4184" s="149" t="str">
        <f>+VLOOKUP($A4184,mUNICIPIOS!$B$4:$F$343,4,0)</f>
        <v>Santa María Chiquimula</v>
      </c>
      <c r="G4184" s="139" t="str">
        <f t="shared" ref="G4184:K4184" si="4270">+G4146</f>
        <v>06</v>
      </c>
      <c r="H4184" t="str">
        <f t="shared" si="4270"/>
        <v>IGE</v>
      </c>
      <c r="I4184" t="str">
        <f t="shared" si="4270"/>
        <v>Índice de Gestión Estratégica</v>
      </c>
      <c r="J4184" t="str">
        <f t="shared" si="4270"/>
        <v>06-07</v>
      </c>
      <c r="K4184" t="str">
        <f t="shared" si="4270"/>
        <v>Ingresos por servicios ambientales en relación a los ingresos propios sin regalías</v>
      </c>
      <c r="L4184" s="150">
        <f>+VLOOKUP($E4184,IGE_2018!$B$8:$Z$347,21,0)</f>
        <v>0</v>
      </c>
      <c r="M4184" s="142" t="str">
        <f>+VLOOKUP($E4184,IGE_2018!$B$8:$Z$347,22,0)</f>
        <v>Bajo</v>
      </c>
    </row>
    <row r="4185" spans="1:13" x14ac:dyDescent="0.3">
      <c r="A4185" s="139">
        <f t="shared" si="4225"/>
        <v>110</v>
      </c>
      <c r="B4185" s="148">
        <f t="shared" si="4227"/>
        <v>37</v>
      </c>
      <c r="D4185" s="149" t="str">
        <f>+VLOOKUP($A4185,mUNICIPIOS!$B$4:$F$343,2,0)</f>
        <v>Totonicapán</v>
      </c>
      <c r="E4185" s="149">
        <f>+VLOOKUP($A4185,mUNICIPIOS!$B$4:$F$343,3,0)</f>
        <v>806</v>
      </c>
      <c r="F4185" s="149" t="str">
        <f>+VLOOKUP($A4185,mUNICIPIOS!$B$4:$F$343,4,0)</f>
        <v>Santa María Chiquimula</v>
      </c>
      <c r="G4185" s="139" t="str">
        <f t="shared" ref="G4185:K4185" si="4271">+G4147</f>
        <v>06</v>
      </c>
      <c r="H4185" t="str">
        <f t="shared" si="4271"/>
        <v>IGE</v>
      </c>
      <c r="I4185" t="str">
        <f t="shared" si="4271"/>
        <v>Índice de Gestión Estratégica</v>
      </c>
      <c r="J4185" t="str">
        <f t="shared" si="4271"/>
        <v>INDICE</v>
      </c>
      <c r="K4185">
        <f t="shared" si="4271"/>
        <v>0</v>
      </c>
      <c r="L4185" s="150">
        <f>+VLOOKUP($E4185,IGE_2018!$B$8:$Z$347,24,0)</f>
        <v>5.8225251302057912E-2</v>
      </c>
      <c r="M4185" s="142" t="str">
        <f>+VLOOKUP($E4185,IGE_2018!$B$8:$Z$347,25,0)</f>
        <v>Bajo</v>
      </c>
    </row>
    <row r="4186" spans="1:13" x14ac:dyDescent="0.3">
      <c r="A4186" s="139">
        <f t="shared" si="4225"/>
        <v>110</v>
      </c>
      <c r="B4186" s="148">
        <f t="shared" si="4227"/>
        <v>38</v>
      </c>
      <c r="D4186" s="149" t="str">
        <f>+VLOOKUP($A4186,mUNICIPIOS!$B$4:$F$343,2,0)</f>
        <v>Totonicapán</v>
      </c>
      <c r="E4186" s="149">
        <f>+VLOOKUP($A4186,mUNICIPIOS!$B$4:$F$343,3,0)</f>
        <v>806</v>
      </c>
      <c r="F4186" s="149" t="str">
        <f>+VLOOKUP($A4186,mUNICIPIOS!$B$4:$F$343,4,0)</f>
        <v>Santa María Chiquimula</v>
      </c>
      <c r="G4186" s="139" t="str">
        <f t="shared" ref="G4186:K4186" si="4272">+G4148</f>
        <v>RANKING</v>
      </c>
      <c r="H4186" t="str">
        <f t="shared" si="4272"/>
        <v>RGM</v>
      </c>
      <c r="I4186" t="str">
        <f t="shared" si="4272"/>
        <v>Ranking de la Gestión Municipal 2018</v>
      </c>
      <c r="J4186" t="str">
        <f t="shared" si="4272"/>
        <v>RANKING</v>
      </c>
      <c r="K4186">
        <f t="shared" si="4272"/>
        <v>0</v>
      </c>
      <c r="L4186" s="151">
        <f>+VLOOKUP($E4186,Resultados_generales!$C$8:$AE$347,27,0)</f>
        <v>0.28419366854988032</v>
      </c>
      <c r="M4186" t="str">
        <f>+VLOOKUP($E4186,Resultados_generales!$C$8:$AE$347,28,0)</f>
        <v>Medio bajo</v>
      </c>
    </row>
    <row r="4187" spans="1:13" x14ac:dyDescent="0.3">
      <c r="A4187" s="139">
        <f t="shared" si="4225"/>
        <v>111</v>
      </c>
      <c r="B4187" s="148">
        <f t="shared" si="4227"/>
        <v>1</v>
      </c>
      <c r="D4187" s="149" t="str">
        <f>+VLOOKUP($A4187,mUNICIPIOS!$B$4:$F$343,2,0)</f>
        <v>Totonicapán</v>
      </c>
      <c r="E4187" s="149">
        <f>+VLOOKUP($A4187,mUNICIPIOS!$B$4:$F$343,3,0)</f>
        <v>807</v>
      </c>
      <c r="F4187" s="149" t="str">
        <f>+VLOOKUP($A4187,mUNICIPIOS!$B$4:$F$343,4,0)</f>
        <v>Santa Lucía La Reforma</v>
      </c>
      <c r="G4187" s="139" t="str">
        <f t="shared" ref="G4187:K4187" si="4273">+G4149</f>
        <v>01</v>
      </c>
      <c r="H4187" t="str">
        <f t="shared" si="4273"/>
        <v>IPC</v>
      </c>
      <c r="I4187" t="str">
        <f t="shared" si="4273"/>
        <v>Índice de Participación Ciudadana</v>
      </c>
      <c r="J4187" t="str">
        <f t="shared" si="4273"/>
        <v>01-01</v>
      </c>
      <c r="K4187" t="str">
        <f t="shared" si="4273"/>
        <v>Número de reuniones del COMUDE en el año de la medición.</v>
      </c>
      <c r="L4187" s="150">
        <f>+VLOOKUP($E4187,IPC_2018!$B$8:$T$347,3,0)</f>
        <v>1</v>
      </c>
      <c r="M4187" s="142" t="str">
        <f>+VLOOKUP($E4187,IPC_2018!$B$8:$T$347,4,0)</f>
        <v>Alto</v>
      </c>
    </row>
    <row r="4188" spans="1:13" x14ac:dyDescent="0.3">
      <c r="A4188" s="139">
        <f t="shared" si="4225"/>
        <v>111</v>
      </c>
      <c r="B4188" s="148">
        <f t="shared" si="4227"/>
        <v>2</v>
      </c>
      <c r="D4188" s="149" t="str">
        <f>+VLOOKUP($A4188,mUNICIPIOS!$B$4:$F$343,2,0)</f>
        <v>Totonicapán</v>
      </c>
      <c r="E4188" s="149">
        <f>+VLOOKUP($A4188,mUNICIPIOS!$B$4:$F$343,3,0)</f>
        <v>807</v>
      </c>
      <c r="F4188" s="149" t="str">
        <f>+VLOOKUP($A4188,mUNICIPIOS!$B$4:$F$343,4,0)</f>
        <v>Santa Lucía La Reforma</v>
      </c>
      <c r="G4188" s="139" t="str">
        <f t="shared" ref="G4188:K4188" si="4274">+G4150</f>
        <v>01</v>
      </c>
      <c r="H4188" t="str">
        <f t="shared" si="4274"/>
        <v>IPC</v>
      </c>
      <c r="I4188" t="str">
        <f t="shared" si="4274"/>
        <v>Índice de Participación Ciudadana</v>
      </c>
      <c r="J4188" t="str">
        <f t="shared" si="4274"/>
        <v>01-02</v>
      </c>
      <c r="K4188" t="str">
        <f t="shared" si="4274"/>
        <v>Participación de Alcaldes, Concejales y Síndicos determinados o designados en el COMUDE</v>
      </c>
      <c r="L4188" s="150">
        <f>+VLOOKUP($E4188,IPC_2018!$B$8:$T$347,6,0)</f>
        <v>0.5</v>
      </c>
      <c r="M4188" s="142" t="str">
        <f>+VLOOKUP($E4188,IPC_2018!$B$8:$T$347,7,0)</f>
        <v>Medio</v>
      </c>
    </row>
    <row r="4189" spans="1:13" x14ac:dyDescent="0.3">
      <c r="A4189" s="139">
        <f t="shared" si="4225"/>
        <v>111</v>
      </c>
      <c r="B4189" s="148">
        <f t="shared" si="4227"/>
        <v>3</v>
      </c>
      <c r="D4189" s="149" t="str">
        <f>+VLOOKUP($A4189,mUNICIPIOS!$B$4:$F$343,2,0)</f>
        <v>Totonicapán</v>
      </c>
      <c r="E4189" s="149">
        <f>+VLOOKUP($A4189,mUNICIPIOS!$B$4:$F$343,3,0)</f>
        <v>807</v>
      </c>
      <c r="F4189" s="149" t="str">
        <f>+VLOOKUP($A4189,mUNICIPIOS!$B$4:$F$343,4,0)</f>
        <v>Santa Lucía La Reforma</v>
      </c>
      <c r="G4189" s="139" t="str">
        <f t="shared" ref="G4189:K4189" si="4275">+G4151</f>
        <v>01</v>
      </c>
      <c r="H4189" t="str">
        <f t="shared" si="4275"/>
        <v>IPC</v>
      </c>
      <c r="I4189" t="str">
        <f t="shared" si="4275"/>
        <v>Índice de Participación Ciudadana</v>
      </c>
      <c r="J4189" t="str">
        <f t="shared" si="4275"/>
        <v>01-03</v>
      </c>
      <c r="K4189" t="str">
        <f t="shared" si="4275"/>
        <v>Participación  de organizaciones de jóvenes, mujeres, pueblos mayas, xincas, garífunas, y otras organizaciones en el Comude</v>
      </c>
      <c r="L4189" s="150">
        <f>+VLOOKUP($E4189,IPC_2018!$B$8:$T$347,9,0)</f>
        <v>0</v>
      </c>
      <c r="M4189" s="142" t="str">
        <f>+VLOOKUP($E4189,IPC_2018!$B$8:$T$347,10,0)</f>
        <v>Bajo</v>
      </c>
    </row>
    <row r="4190" spans="1:13" x14ac:dyDescent="0.3">
      <c r="A4190" s="139">
        <f t="shared" si="4225"/>
        <v>111</v>
      </c>
      <c r="B4190" s="148">
        <f t="shared" si="4227"/>
        <v>4</v>
      </c>
      <c r="D4190" s="149" t="str">
        <f>+VLOOKUP($A4190,mUNICIPIOS!$B$4:$F$343,2,0)</f>
        <v>Totonicapán</v>
      </c>
      <c r="E4190" s="149">
        <f>+VLOOKUP($A4190,mUNICIPIOS!$B$4:$F$343,3,0)</f>
        <v>807</v>
      </c>
      <c r="F4190" s="149" t="str">
        <f>+VLOOKUP($A4190,mUNICIPIOS!$B$4:$F$343,4,0)</f>
        <v>Santa Lucía La Reforma</v>
      </c>
      <c r="G4190" s="139" t="str">
        <f t="shared" ref="G4190:K4190" si="4276">+G4152</f>
        <v>01</v>
      </c>
      <c r="H4190" t="str">
        <f t="shared" si="4276"/>
        <v>IPC</v>
      </c>
      <c r="I4190" t="str">
        <f t="shared" si="4276"/>
        <v>Índice de Participación Ciudadana</v>
      </c>
      <c r="J4190" t="str">
        <f t="shared" si="4276"/>
        <v>01-04</v>
      </c>
      <c r="K4190" t="str">
        <f t="shared" si="4276"/>
        <v>Representatividad territorial del Comude.</v>
      </c>
      <c r="L4190" s="150">
        <f>+VLOOKUP($E4190,IPC_2018!$B$8:$T$347,12,0)</f>
        <v>0</v>
      </c>
      <c r="M4190" s="142" t="str">
        <f>+VLOOKUP($E4190,IPC_2018!$B$8:$T$347,13,0)</f>
        <v>Bajo</v>
      </c>
    </row>
    <row r="4191" spans="1:13" x14ac:dyDescent="0.3">
      <c r="A4191" s="139">
        <f t="shared" si="4225"/>
        <v>111</v>
      </c>
      <c r="B4191" s="148">
        <f t="shared" si="4227"/>
        <v>5</v>
      </c>
      <c r="D4191" s="149" t="str">
        <f>+VLOOKUP($A4191,mUNICIPIOS!$B$4:$F$343,2,0)</f>
        <v>Totonicapán</v>
      </c>
      <c r="E4191" s="149">
        <f>+VLOOKUP($A4191,mUNICIPIOS!$B$4:$F$343,3,0)</f>
        <v>807</v>
      </c>
      <c r="F4191" s="149" t="str">
        <f>+VLOOKUP($A4191,mUNICIPIOS!$B$4:$F$343,4,0)</f>
        <v>Santa Lucía La Reforma</v>
      </c>
      <c r="G4191" s="139" t="str">
        <f t="shared" ref="G4191:K4191" si="4277">+G4153</f>
        <v>01</v>
      </c>
      <c r="H4191" t="str">
        <f t="shared" si="4277"/>
        <v>IPC</v>
      </c>
      <c r="I4191" t="str">
        <f t="shared" si="4277"/>
        <v>Índice de Participación Ciudadana</v>
      </c>
      <c r="J4191" t="str">
        <f t="shared" si="4277"/>
        <v>01-05</v>
      </c>
      <c r="K4191" t="str">
        <f t="shared" si="4277"/>
        <v>Funcionamiento del Comude</v>
      </c>
      <c r="L4191" s="150">
        <f>+VLOOKUP($E4191,IPC_2018!$B$8:$T$347,15,0)</f>
        <v>0.15901060076290127</v>
      </c>
      <c r="M4191" s="142" t="str">
        <f>+VLOOKUP($E4191,IPC_2018!$B$8:$T$347,16,0)</f>
        <v>Bajo</v>
      </c>
    </row>
    <row r="4192" spans="1:13" x14ac:dyDescent="0.3">
      <c r="A4192" s="139">
        <f t="shared" si="4225"/>
        <v>111</v>
      </c>
      <c r="B4192" s="148">
        <f t="shared" si="4227"/>
        <v>6</v>
      </c>
      <c r="D4192" s="149" t="str">
        <f>+VLOOKUP($A4192,mUNICIPIOS!$B$4:$F$343,2,0)</f>
        <v>Totonicapán</v>
      </c>
      <c r="E4192" s="149">
        <f>+VLOOKUP($A4192,mUNICIPIOS!$B$4:$F$343,3,0)</f>
        <v>807</v>
      </c>
      <c r="F4192" s="149" t="str">
        <f>+VLOOKUP($A4192,mUNICIPIOS!$B$4:$F$343,4,0)</f>
        <v>Santa Lucía La Reforma</v>
      </c>
      <c r="G4192" s="139" t="str">
        <f t="shared" ref="G4192:K4192" si="4278">+G4154</f>
        <v>01</v>
      </c>
      <c r="H4192" t="str">
        <f t="shared" si="4278"/>
        <v>IPC</v>
      </c>
      <c r="I4192" t="str">
        <f t="shared" si="4278"/>
        <v>Índice de Participación Ciudadana</v>
      </c>
      <c r="J4192" t="str">
        <f t="shared" si="4278"/>
        <v>INDICE</v>
      </c>
      <c r="K4192">
        <f t="shared" si="4278"/>
        <v>0</v>
      </c>
      <c r="L4192" s="150">
        <f>+VLOOKUP($E4192,IPC_2018!$B$8:$T$347,18,0)</f>
        <v>0.51135159011443521</v>
      </c>
      <c r="M4192" s="142" t="str">
        <f>+VLOOKUP($E4192,IPC_2018!$B$8:$T$347,19,0)</f>
        <v>Medio</v>
      </c>
    </row>
    <row r="4193" spans="1:13" x14ac:dyDescent="0.3">
      <c r="A4193" s="139">
        <f t="shared" si="4225"/>
        <v>111</v>
      </c>
      <c r="B4193" s="148">
        <f t="shared" si="4227"/>
        <v>7</v>
      </c>
      <c r="D4193" s="149" t="str">
        <f>+VLOOKUP($A4193,mUNICIPIOS!$B$4:$F$343,2,0)</f>
        <v>Totonicapán</v>
      </c>
      <c r="E4193" s="149">
        <f>+VLOOKUP($A4193,mUNICIPIOS!$B$4:$F$343,3,0)</f>
        <v>807</v>
      </c>
      <c r="F4193" s="149" t="str">
        <f>+VLOOKUP($A4193,mUNICIPIOS!$B$4:$F$343,4,0)</f>
        <v>Santa Lucía La Reforma</v>
      </c>
      <c r="G4193" s="139" t="str">
        <f t="shared" ref="G4193:K4193" si="4279">+G4155</f>
        <v>02</v>
      </c>
      <c r="H4193" t="str">
        <f t="shared" si="4279"/>
        <v>IIC</v>
      </c>
      <c r="I4193" t="str">
        <f t="shared" si="4279"/>
        <v>Índice de Información a la Ciudadanía</v>
      </c>
      <c r="J4193" t="str">
        <f t="shared" si="4279"/>
        <v>02-01</v>
      </c>
      <c r="K4193" t="str">
        <f t="shared" si="4279"/>
        <v>Rendición de cuentas cuatrimestral y anual al Comude enfocadas en resultados.</v>
      </c>
      <c r="L4193" s="150">
        <f>+VLOOKUP($E4193,IIC_2018!$B$8:$Q$347,3,0)</f>
        <v>0</v>
      </c>
      <c r="M4193" s="142" t="str">
        <f>+VLOOKUP($E4193,IIC_2018!$B$8:$Q$347,4,0)</f>
        <v>Bajo</v>
      </c>
    </row>
    <row r="4194" spans="1:13" x14ac:dyDescent="0.3">
      <c r="A4194" s="139">
        <f t="shared" si="4225"/>
        <v>111</v>
      </c>
      <c r="B4194" s="148">
        <f t="shared" si="4227"/>
        <v>8</v>
      </c>
      <c r="D4194" s="149" t="str">
        <f>+VLOOKUP($A4194,mUNICIPIOS!$B$4:$F$343,2,0)</f>
        <v>Totonicapán</v>
      </c>
      <c r="E4194" s="149">
        <f>+VLOOKUP($A4194,mUNICIPIOS!$B$4:$F$343,3,0)</f>
        <v>807</v>
      </c>
      <c r="F4194" s="149" t="str">
        <f>+VLOOKUP($A4194,mUNICIPIOS!$B$4:$F$343,4,0)</f>
        <v>Santa Lucía La Reforma</v>
      </c>
      <c r="G4194" s="139" t="str">
        <f t="shared" ref="G4194:K4194" si="4280">+G4156</f>
        <v>02</v>
      </c>
      <c r="H4194" t="str">
        <f t="shared" si="4280"/>
        <v>IIC</v>
      </c>
      <c r="I4194" t="str">
        <f t="shared" si="4280"/>
        <v>Índice de Información a la Ciudadanía</v>
      </c>
      <c r="J4194" t="str">
        <f t="shared" si="4280"/>
        <v>02-02</v>
      </c>
      <c r="K4194" t="str">
        <f t="shared" si="4280"/>
        <v>Información presupuestaria y otra información brindada a la ciudadanía disponible en medios locales de comunicación.</v>
      </c>
      <c r="L4194" s="150">
        <f>+VLOOKUP($E4194,IIC_2018!$B$8:$Q$347,6,0)</f>
        <v>0.75</v>
      </c>
      <c r="M4194" s="142" t="str">
        <f>+VLOOKUP($E4194,IIC_2018!$B$8:$Q$347,7,0)</f>
        <v>Medio alto</v>
      </c>
    </row>
    <row r="4195" spans="1:13" x14ac:dyDescent="0.3">
      <c r="A4195" s="139">
        <f t="shared" si="4225"/>
        <v>111</v>
      </c>
      <c r="B4195" s="148">
        <f t="shared" si="4227"/>
        <v>9</v>
      </c>
      <c r="D4195" s="149" t="str">
        <f>+VLOOKUP($A4195,mUNICIPIOS!$B$4:$F$343,2,0)</f>
        <v>Totonicapán</v>
      </c>
      <c r="E4195" s="149">
        <f>+VLOOKUP($A4195,mUNICIPIOS!$B$4:$F$343,3,0)</f>
        <v>807</v>
      </c>
      <c r="F4195" s="149" t="str">
        <f>+VLOOKUP($A4195,mUNICIPIOS!$B$4:$F$343,4,0)</f>
        <v>Santa Lucía La Reforma</v>
      </c>
      <c r="G4195" s="139" t="str">
        <f t="shared" ref="G4195:K4195" si="4281">+G4157</f>
        <v>02</v>
      </c>
      <c r="H4195" t="str">
        <f t="shared" si="4281"/>
        <v>IIC</v>
      </c>
      <c r="I4195" t="str">
        <f t="shared" si="4281"/>
        <v>Índice de Información a la Ciudadanía</v>
      </c>
      <c r="J4195" t="str">
        <f t="shared" si="4281"/>
        <v>02-03</v>
      </c>
      <c r="K4195" t="str">
        <f t="shared" si="4281"/>
        <v>Información pública de oficio actualizada y disponible de acuerdo a la LAIP y uso de internet.</v>
      </c>
      <c r="L4195" s="150">
        <f>+VLOOKUP($E4195,IIC_2018!$B$8:$Q$347,9,0)</f>
        <v>0.95999999999999985</v>
      </c>
      <c r="M4195" s="142" t="str">
        <f>+VLOOKUP($E4195,IIC_2018!$B$8:$Q$347,10,0)</f>
        <v>Alto</v>
      </c>
    </row>
    <row r="4196" spans="1:13" x14ac:dyDescent="0.3">
      <c r="A4196" s="139">
        <f t="shared" si="4225"/>
        <v>111</v>
      </c>
      <c r="B4196" s="148">
        <f t="shared" si="4227"/>
        <v>10</v>
      </c>
      <c r="D4196" s="149" t="str">
        <f>+VLOOKUP($A4196,mUNICIPIOS!$B$4:$F$343,2,0)</f>
        <v>Totonicapán</v>
      </c>
      <c r="E4196" s="149">
        <f>+VLOOKUP($A4196,mUNICIPIOS!$B$4:$F$343,3,0)</f>
        <v>807</v>
      </c>
      <c r="F4196" s="149" t="str">
        <f>+VLOOKUP($A4196,mUNICIPIOS!$B$4:$F$343,4,0)</f>
        <v>Santa Lucía La Reforma</v>
      </c>
      <c r="G4196" s="139" t="str">
        <f t="shared" ref="G4196:K4196" si="4282">+G4158</f>
        <v>02</v>
      </c>
      <c r="H4196" t="str">
        <f t="shared" si="4282"/>
        <v>IIC</v>
      </c>
      <c r="I4196" t="str">
        <f t="shared" si="4282"/>
        <v>Índice de Información a la Ciudadanía</v>
      </c>
      <c r="J4196" t="str">
        <f t="shared" si="4282"/>
        <v>02-04</v>
      </c>
      <c r="K4196" t="str">
        <f t="shared" si="4282"/>
        <v>Relación del monto contratado por medio de Guate compras con el total del presupuesto de egresos vigente.</v>
      </c>
      <c r="L4196" s="150">
        <f>+VLOOKUP($E4196,IIC_2018!$B$8:$Q$347,12,0)</f>
        <v>0.69493661346897606</v>
      </c>
      <c r="M4196" s="142" t="str">
        <f>+VLOOKUP($E4196,IIC_2018!$B$8:$Q$347,13,0)</f>
        <v>Medio alto</v>
      </c>
    </row>
    <row r="4197" spans="1:13" x14ac:dyDescent="0.3">
      <c r="A4197" s="139">
        <f t="shared" si="4225"/>
        <v>111</v>
      </c>
      <c r="B4197" s="148">
        <f t="shared" si="4227"/>
        <v>11</v>
      </c>
      <c r="D4197" s="149" t="str">
        <f>+VLOOKUP($A4197,mUNICIPIOS!$B$4:$F$343,2,0)</f>
        <v>Totonicapán</v>
      </c>
      <c r="E4197" s="149">
        <f>+VLOOKUP($A4197,mUNICIPIOS!$B$4:$F$343,3,0)</f>
        <v>807</v>
      </c>
      <c r="F4197" s="149" t="str">
        <f>+VLOOKUP($A4197,mUNICIPIOS!$B$4:$F$343,4,0)</f>
        <v>Santa Lucía La Reforma</v>
      </c>
      <c r="G4197" s="139" t="str">
        <f t="shared" ref="G4197:K4197" si="4283">+G4159</f>
        <v>02</v>
      </c>
      <c r="H4197" t="str">
        <f t="shared" si="4283"/>
        <v>IIC</v>
      </c>
      <c r="I4197" t="str">
        <f t="shared" si="4283"/>
        <v>Índice de Información a la Ciudadanía</v>
      </c>
      <c r="J4197" t="str">
        <f t="shared" si="4283"/>
        <v>INDICE</v>
      </c>
      <c r="K4197">
        <f t="shared" si="4283"/>
        <v>0</v>
      </c>
      <c r="L4197" s="150">
        <f>+VLOOKUP($E4197,IIC_2018!$B$8:$Q$347,15,0)</f>
        <v>0.60123415336724406</v>
      </c>
      <c r="M4197" s="142" t="str">
        <f>+VLOOKUP($E4197,IIC_2018!$B$8:$Q$347,16,0)</f>
        <v>Medio alto</v>
      </c>
    </row>
    <row r="4198" spans="1:13" x14ac:dyDescent="0.3">
      <c r="A4198" s="139">
        <f t="shared" si="4225"/>
        <v>111</v>
      </c>
      <c r="B4198" s="148">
        <f t="shared" si="4227"/>
        <v>12</v>
      </c>
      <c r="D4198" s="149" t="str">
        <f>+VLOOKUP($A4198,mUNICIPIOS!$B$4:$F$343,2,0)</f>
        <v>Totonicapán</v>
      </c>
      <c r="E4198" s="149">
        <f>+VLOOKUP($A4198,mUNICIPIOS!$B$4:$F$343,3,0)</f>
        <v>807</v>
      </c>
      <c r="F4198" s="149" t="str">
        <f>+VLOOKUP($A4198,mUNICIPIOS!$B$4:$F$343,4,0)</f>
        <v>Santa Lucía La Reforma</v>
      </c>
      <c r="G4198" s="139" t="str">
        <f t="shared" ref="G4198:K4198" si="4284">+G4160</f>
        <v>03</v>
      </c>
      <c r="H4198" t="str">
        <f t="shared" si="4284"/>
        <v>ISP</v>
      </c>
      <c r="I4198" t="str">
        <f t="shared" si="4284"/>
        <v>Índice de Servicios Públicos</v>
      </c>
      <c r="J4198" t="str">
        <f t="shared" si="4284"/>
        <v>03-01</v>
      </c>
      <c r="K4198" t="str">
        <f t="shared" si="4284"/>
        <v>Cobertura del servicio público de agua</v>
      </c>
      <c r="L4198" s="150">
        <f>+VLOOKUP($E4198,ISP_2018!$B$8:$T$347,3,0)</f>
        <v>0.15390686661404893</v>
      </c>
      <c r="M4198" s="142" t="str">
        <f>+VLOOKUP($E4198,ISP_2018!$B$8:$T$347,4,0)</f>
        <v>Bajo</v>
      </c>
    </row>
    <row r="4199" spans="1:13" x14ac:dyDescent="0.3">
      <c r="A4199" s="139">
        <f t="shared" si="4225"/>
        <v>111</v>
      </c>
      <c r="B4199" s="148">
        <f t="shared" si="4227"/>
        <v>13</v>
      </c>
      <c r="D4199" s="149" t="str">
        <f>+VLOOKUP($A4199,mUNICIPIOS!$B$4:$F$343,2,0)</f>
        <v>Totonicapán</v>
      </c>
      <c r="E4199" s="149">
        <f>+VLOOKUP($A4199,mUNICIPIOS!$B$4:$F$343,3,0)</f>
        <v>807</v>
      </c>
      <c r="F4199" s="149" t="str">
        <f>+VLOOKUP($A4199,mUNICIPIOS!$B$4:$F$343,4,0)</f>
        <v>Santa Lucía La Reforma</v>
      </c>
      <c r="G4199" s="139" t="str">
        <f t="shared" ref="G4199:K4199" si="4285">+G4161</f>
        <v>03</v>
      </c>
      <c r="H4199" t="str">
        <f t="shared" si="4285"/>
        <v>ISP</v>
      </c>
      <c r="I4199" t="str">
        <f t="shared" si="4285"/>
        <v>Índice de Servicios Públicos</v>
      </c>
      <c r="J4199" t="str">
        <f t="shared" si="4285"/>
        <v>03-02</v>
      </c>
      <c r="K4199" t="str">
        <f t="shared" si="4285"/>
        <v>Control de la calidad del servicio público de agua</v>
      </c>
      <c r="L4199" s="150">
        <f>+VLOOKUP($E4199,ISP_2018!$B$8:$T$347,6,0)</f>
        <v>0.15</v>
      </c>
      <c r="M4199" s="142" t="str">
        <f>+VLOOKUP($E4199,ISP_2018!$B$8:$T$347,7,0)</f>
        <v>Bajo</v>
      </c>
    </row>
    <row r="4200" spans="1:13" x14ac:dyDescent="0.3">
      <c r="A4200" s="139">
        <f t="shared" si="4225"/>
        <v>111</v>
      </c>
      <c r="B4200" s="148">
        <f t="shared" si="4227"/>
        <v>14</v>
      </c>
      <c r="D4200" s="149" t="str">
        <f>+VLOOKUP($A4200,mUNICIPIOS!$B$4:$F$343,2,0)</f>
        <v>Totonicapán</v>
      </c>
      <c r="E4200" s="149">
        <f>+VLOOKUP($A4200,mUNICIPIOS!$B$4:$F$343,3,0)</f>
        <v>807</v>
      </c>
      <c r="F4200" s="149" t="str">
        <f>+VLOOKUP($A4200,mUNICIPIOS!$B$4:$F$343,4,0)</f>
        <v>Santa Lucía La Reforma</v>
      </c>
      <c r="G4200" s="139" t="str">
        <f t="shared" ref="G4200:K4200" si="4286">+G4162</f>
        <v>03</v>
      </c>
      <c r="H4200" t="str">
        <f t="shared" si="4286"/>
        <v>ISP</v>
      </c>
      <c r="I4200" t="str">
        <f t="shared" si="4286"/>
        <v>Índice de Servicios Públicos</v>
      </c>
      <c r="J4200" t="str">
        <f t="shared" si="4286"/>
        <v>03-03</v>
      </c>
      <c r="K4200" t="str">
        <f t="shared" si="4286"/>
        <v>Disposición  y tratamiento  de aguas residuales</v>
      </c>
      <c r="L4200" s="150">
        <f>+VLOOKUP($E4200,ISP_2018!$B$8:$T$347,9,0)</f>
        <v>0.2276707643009393</v>
      </c>
      <c r="M4200" s="142" t="str">
        <f>+VLOOKUP($E4200,ISP_2018!$B$8:$T$347,10,0)</f>
        <v>Medio bajo</v>
      </c>
    </row>
    <row r="4201" spans="1:13" x14ac:dyDescent="0.3">
      <c r="A4201" s="139">
        <f t="shared" si="4225"/>
        <v>111</v>
      </c>
      <c r="B4201" s="148">
        <f t="shared" si="4227"/>
        <v>15</v>
      </c>
      <c r="D4201" s="149" t="str">
        <f>+VLOOKUP($A4201,mUNICIPIOS!$B$4:$F$343,2,0)</f>
        <v>Totonicapán</v>
      </c>
      <c r="E4201" s="149">
        <f>+VLOOKUP($A4201,mUNICIPIOS!$B$4:$F$343,3,0)</f>
        <v>807</v>
      </c>
      <c r="F4201" s="149" t="str">
        <f>+VLOOKUP($A4201,mUNICIPIOS!$B$4:$F$343,4,0)</f>
        <v>Santa Lucía La Reforma</v>
      </c>
      <c r="G4201" s="139" t="str">
        <f t="shared" ref="G4201:K4201" si="4287">+G4163</f>
        <v>03</v>
      </c>
      <c r="H4201" t="str">
        <f t="shared" si="4287"/>
        <v>ISP</v>
      </c>
      <c r="I4201" t="str">
        <f t="shared" si="4287"/>
        <v>Índice de Servicios Públicos</v>
      </c>
      <c r="J4201" t="str">
        <f t="shared" si="4287"/>
        <v>03-04</v>
      </c>
      <c r="K4201" t="str">
        <f t="shared" si="4287"/>
        <v>Gestión y manejo de los residuos y desechos sólidos</v>
      </c>
      <c r="L4201" s="150">
        <f>+VLOOKUP($E4201,ISP_2018!$B$8:$T$347,12,0)</f>
        <v>6.4431234447969304E-2</v>
      </c>
      <c r="M4201" s="142" t="str">
        <f>+VLOOKUP($E4201,ISP_2018!$B$8:$T$347,13,0)</f>
        <v>Bajo</v>
      </c>
    </row>
    <row r="4202" spans="1:13" x14ac:dyDescent="0.3">
      <c r="A4202" s="139">
        <f t="shared" si="4225"/>
        <v>111</v>
      </c>
      <c r="B4202" s="148">
        <f t="shared" si="4227"/>
        <v>16</v>
      </c>
      <c r="D4202" s="149" t="str">
        <f>+VLOOKUP($A4202,mUNICIPIOS!$B$4:$F$343,2,0)</f>
        <v>Totonicapán</v>
      </c>
      <c r="E4202" s="149">
        <f>+VLOOKUP($A4202,mUNICIPIOS!$B$4:$F$343,3,0)</f>
        <v>807</v>
      </c>
      <c r="F4202" s="149" t="str">
        <f>+VLOOKUP($A4202,mUNICIPIOS!$B$4:$F$343,4,0)</f>
        <v>Santa Lucía La Reforma</v>
      </c>
      <c r="G4202" s="139" t="str">
        <f t="shared" ref="G4202:K4202" si="4288">+G4164</f>
        <v>03</v>
      </c>
      <c r="H4202" t="str">
        <f t="shared" si="4288"/>
        <v>ISP</v>
      </c>
      <c r="I4202" t="str">
        <f t="shared" si="4288"/>
        <v>Índice de Servicios Públicos</v>
      </c>
      <c r="J4202" t="str">
        <f t="shared" si="4288"/>
        <v>03-05</v>
      </c>
      <c r="K4202" t="str">
        <f t="shared" si="4288"/>
        <v>Gestión de servicios públicos municipales</v>
      </c>
      <c r="L4202" s="150">
        <f>+VLOOKUP($E4202,ISP_2018!$B$8:$T$347,15,0)</f>
        <v>9.1397849462365607E-2</v>
      </c>
      <c r="M4202" s="142" t="str">
        <f>+VLOOKUP($E4202,ISP_2018!$B$8:$T$347,16,0)</f>
        <v>Bajo</v>
      </c>
    </row>
    <row r="4203" spans="1:13" x14ac:dyDescent="0.3">
      <c r="A4203" s="139">
        <f t="shared" si="4225"/>
        <v>111</v>
      </c>
      <c r="B4203" s="148">
        <f t="shared" si="4227"/>
        <v>17</v>
      </c>
      <c r="D4203" s="149" t="str">
        <f>+VLOOKUP($A4203,mUNICIPIOS!$B$4:$F$343,2,0)</f>
        <v>Totonicapán</v>
      </c>
      <c r="E4203" s="149">
        <f>+VLOOKUP($A4203,mUNICIPIOS!$B$4:$F$343,3,0)</f>
        <v>807</v>
      </c>
      <c r="F4203" s="149" t="str">
        <f>+VLOOKUP($A4203,mUNICIPIOS!$B$4:$F$343,4,0)</f>
        <v>Santa Lucía La Reforma</v>
      </c>
      <c r="G4203" s="139" t="str">
        <f t="shared" ref="G4203:K4203" si="4289">+G4165</f>
        <v>03</v>
      </c>
      <c r="H4203" t="str">
        <f t="shared" si="4289"/>
        <v>ISP</v>
      </c>
      <c r="I4203" t="str">
        <f t="shared" si="4289"/>
        <v>Índice de Servicios Públicos</v>
      </c>
      <c r="J4203" t="str">
        <f t="shared" si="4289"/>
        <v>INDICE</v>
      </c>
      <c r="K4203">
        <f t="shared" si="4289"/>
        <v>0</v>
      </c>
      <c r="L4203" s="150">
        <f>+VLOOKUP($E4203,ISP_2018!$B$8:$T$347,18,0)</f>
        <v>0.13709065630365974</v>
      </c>
      <c r="M4203" s="142" t="str">
        <f>+VLOOKUP($E4203,ISP_2018!$B$8:$T$347,19,0)</f>
        <v>Bajo</v>
      </c>
    </row>
    <row r="4204" spans="1:13" x14ac:dyDescent="0.3">
      <c r="A4204" s="139">
        <f t="shared" si="4225"/>
        <v>111</v>
      </c>
      <c r="B4204" s="148">
        <f t="shared" si="4227"/>
        <v>18</v>
      </c>
      <c r="D4204" s="149" t="str">
        <f>+VLOOKUP($A4204,mUNICIPIOS!$B$4:$F$343,2,0)</f>
        <v>Totonicapán</v>
      </c>
      <c r="E4204" s="149">
        <f>+VLOOKUP($A4204,mUNICIPIOS!$B$4:$F$343,3,0)</f>
        <v>807</v>
      </c>
      <c r="F4204" s="149" t="str">
        <f>+VLOOKUP($A4204,mUNICIPIOS!$B$4:$F$343,4,0)</f>
        <v>Santa Lucía La Reforma</v>
      </c>
      <c r="G4204" s="139" t="str">
        <f t="shared" ref="G4204:K4204" si="4290">+G4166</f>
        <v>04</v>
      </c>
      <c r="H4204" t="str">
        <f t="shared" si="4290"/>
        <v>IGA</v>
      </c>
      <c r="I4204" t="str">
        <f t="shared" si="4290"/>
        <v>Índice de Gestión Administrativa</v>
      </c>
      <c r="J4204" t="str">
        <f t="shared" si="4290"/>
        <v>04-01</v>
      </c>
      <c r="K4204" t="str">
        <f t="shared" si="4290"/>
        <v>Existencia de elementos de atención municipal orientada al vecino</v>
      </c>
      <c r="L4204" s="150">
        <f>+VLOOKUP($E4204,IGA_2018!$B$8:$N$347,3,0)</f>
        <v>0</v>
      </c>
      <c r="M4204" s="142" t="str">
        <f>+VLOOKUP($E4204,IGA_2018!$B$8:$N$347,4,0)</f>
        <v>Bajo</v>
      </c>
    </row>
    <row r="4205" spans="1:13" x14ac:dyDescent="0.3">
      <c r="A4205" s="139">
        <f t="shared" ref="A4205:A4268" si="4291">+IF(B4204=38,A4204+1,A4204)</f>
        <v>111</v>
      </c>
      <c r="B4205" s="148">
        <f t="shared" si="4227"/>
        <v>19</v>
      </c>
      <c r="D4205" s="149" t="str">
        <f>+VLOOKUP($A4205,mUNICIPIOS!$B$4:$F$343,2,0)</f>
        <v>Totonicapán</v>
      </c>
      <c r="E4205" s="149">
        <f>+VLOOKUP($A4205,mUNICIPIOS!$B$4:$F$343,3,0)</f>
        <v>807</v>
      </c>
      <c r="F4205" s="149" t="str">
        <f>+VLOOKUP($A4205,mUNICIPIOS!$B$4:$F$343,4,0)</f>
        <v>Santa Lucía La Reforma</v>
      </c>
      <c r="G4205" s="139" t="str">
        <f t="shared" ref="G4205:K4205" si="4292">+G4167</f>
        <v>04</v>
      </c>
      <c r="H4205" t="str">
        <f t="shared" si="4292"/>
        <v>IGA</v>
      </c>
      <c r="I4205" t="str">
        <f t="shared" si="4292"/>
        <v>Índice de Gestión Administrativa</v>
      </c>
      <c r="J4205" t="str">
        <f t="shared" si="4292"/>
        <v>04-02</v>
      </c>
      <c r="K4205" t="str">
        <f t="shared" si="4292"/>
        <v>Gestión del recurso humano.</v>
      </c>
      <c r="L4205" s="150">
        <f>+VLOOKUP($E4205,IGA_2018!$B$8:$N$347,6,0)</f>
        <v>0.76229719289209397</v>
      </c>
      <c r="M4205" s="142" t="str">
        <f>+VLOOKUP($E4205,IGA_2018!$B$8:$N$347,7,0)</f>
        <v>Medio alto</v>
      </c>
    </row>
    <row r="4206" spans="1:13" x14ac:dyDescent="0.3">
      <c r="A4206" s="139">
        <f t="shared" si="4291"/>
        <v>111</v>
      </c>
      <c r="B4206" s="148">
        <f t="shared" ref="B4206:B4269" si="4293">+B4168</f>
        <v>20</v>
      </c>
      <c r="D4206" s="149" t="str">
        <f>+VLOOKUP($A4206,mUNICIPIOS!$B$4:$F$343,2,0)</f>
        <v>Totonicapán</v>
      </c>
      <c r="E4206" s="149">
        <f>+VLOOKUP($A4206,mUNICIPIOS!$B$4:$F$343,3,0)</f>
        <v>807</v>
      </c>
      <c r="F4206" s="149" t="str">
        <f>+VLOOKUP($A4206,mUNICIPIOS!$B$4:$F$343,4,0)</f>
        <v>Santa Lucía La Reforma</v>
      </c>
      <c r="G4206" s="139" t="str">
        <f t="shared" ref="G4206:K4206" si="4294">+G4168</f>
        <v>04</v>
      </c>
      <c r="H4206" t="str">
        <f t="shared" si="4294"/>
        <v>IGA</v>
      </c>
      <c r="I4206" t="str">
        <f t="shared" si="4294"/>
        <v>Índice de Gestión Administrativa</v>
      </c>
      <c r="J4206" t="str">
        <f t="shared" si="4294"/>
        <v>04-03</v>
      </c>
      <c r="K4206" t="str">
        <f t="shared" si="4294"/>
        <v>Existencia de oficinas municipales con instrumentos de gestión.</v>
      </c>
      <c r="L4206" s="150">
        <f>+VLOOKUP($E4206,IGA_2018!$B$8:$N$347,9,0)</f>
        <v>0.1875</v>
      </c>
      <c r="M4206" s="142" t="str">
        <f>+VLOOKUP($E4206,IGA_2018!$B$8:$N$347,10,0)</f>
        <v>Bajo</v>
      </c>
    </row>
    <row r="4207" spans="1:13" x14ac:dyDescent="0.3">
      <c r="A4207" s="139">
        <f t="shared" si="4291"/>
        <v>111</v>
      </c>
      <c r="B4207" s="148">
        <f t="shared" si="4293"/>
        <v>21</v>
      </c>
      <c r="D4207" s="149" t="str">
        <f>+VLOOKUP($A4207,mUNICIPIOS!$B$4:$F$343,2,0)</f>
        <v>Totonicapán</v>
      </c>
      <c r="E4207" s="149">
        <f>+VLOOKUP($A4207,mUNICIPIOS!$B$4:$F$343,3,0)</f>
        <v>807</v>
      </c>
      <c r="F4207" s="149" t="str">
        <f>+VLOOKUP($A4207,mUNICIPIOS!$B$4:$F$343,4,0)</f>
        <v>Santa Lucía La Reforma</v>
      </c>
      <c r="G4207" s="139" t="str">
        <f t="shared" ref="G4207:K4207" si="4295">+G4169</f>
        <v>04</v>
      </c>
      <c r="H4207" t="str">
        <f t="shared" si="4295"/>
        <v>IGA</v>
      </c>
      <c r="I4207" t="str">
        <f t="shared" si="4295"/>
        <v>Índice de Gestión Administrativa</v>
      </c>
      <c r="J4207" t="str">
        <f t="shared" si="4295"/>
        <v>INDICE</v>
      </c>
      <c r="K4207">
        <f t="shared" si="4295"/>
        <v>0</v>
      </c>
      <c r="L4207" s="150">
        <f>+VLOOKUP($E4207,IGA_2018!$B$8:$N$347,12,0)</f>
        <v>0.33242901751223286</v>
      </c>
      <c r="M4207" s="142" t="str">
        <f>+VLOOKUP($E4207,IGA_2018!$B$8:$N$347,13,0)</f>
        <v>Medio bajo</v>
      </c>
    </row>
    <row r="4208" spans="1:13" x14ac:dyDescent="0.3">
      <c r="A4208" s="139">
        <f t="shared" si="4291"/>
        <v>111</v>
      </c>
      <c r="B4208" s="148">
        <f t="shared" si="4293"/>
        <v>22</v>
      </c>
      <c r="D4208" s="149" t="str">
        <f>+VLOOKUP($A4208,mUNICIPIOS!$B$4:$F$343,2,0)</f>
        <v>Totonicapán</v>
      </c>
      <c r="E4208" s="149">
        <f>+VLOOKUP($A4208,mUNICIPIOS!$B$4:$F$343,3,0)</f>
        <v>807</v>
      </c>
      <c r="F4208" s="149" t="str">
        <f>+VLOOKUP($A4208,mUNICIPIOS!$B$4:$F$343,4,0)</f>
        <v>Santa Lucía La Reforma</v>
      </c>
      <c r="G4208" s="139" t="str">
        <f t="shared" ref="G4208:K4208" si="4296">+G4170</f>
        <v>05</v>
      </c>
      <c r="H4208" t="str">
        <f t="shared" si="4296"/>
        <v>IGF</v>
      </c>
      <c r="I4208" t="str">
        <f t="shared" si="4296"/>
        <v>Índice de Gestión Financiera</v>
      </c>
      <c r="J4208" t="str">
        <f t="shared" si="4296"/>
        <v>05-01</v>
      </c>
      <c r="K4208" t="str">
        <f t="shared" si="4296"/>
        <v>Autonomía financiera municipal</v>
      </c>
      <c r="L4208" s="150">
        <f>+VLOOKUP($E4208,IGF_2018!$B$8:$Z$347,3,0)</f>
        <v>6.5907563724903334E-2</v>
      </c>
      <c r="M4208" s="142" t="str">
        <f>+VLOOKUP($E4208,IGF_2018!$B$8:$Z$347,4,0)</f>
        <v>Bajo</v>
      </c>
    </row>
    <row r="4209" spans="1:13" x14ac:dyDescent="0.3">
      <c r="A4209" s="139">
        <f t="shared" si="4291"/>
        <v>111</v>
      </c>
      <c r="B4209" s="148">
        <f t="shared" si="4293"/>
        <v>23</v>
      </c>
      <c r="D4209" s="149" t="str">
        <f>+VLOOKUP($A4209,mUNICIPIOS!$B$4:$F$343,2,0)</f>
        <v>Totonicapán</v>
      </c>
      <c r="E4209" s="149">
        <f>+VLOOKUP($A4209,mUNICIPIOS!$B$4:$F$343,3,0)</f>
        <v>807</v>
      </c>
      <c r="F4209" s="149" t="str">
        <f>+VLOOKUP($A4209,mUNICIPIOS!$B$4:$F$343,4,0)</f>
        <v>Santa Lucía La Reforma</v>
      </c>
      <c r="G4209" s="139" t="str">
        <f t="shared" ref="G4209:K4209" si="4297">+G4171</f>
        <v>05</v>
      </c>
      <c r="H4209" t="str">
        <f t="shared" si="4297"/>
        <v>IGF</v>
      </c>
      <c r="I4209" t="str">
        <f t="shared" si="4297"/>
        <v>Índice de Gestión Financiera</v>
      </c>
      <c r="J4209" t="str">
        <f t="shared" si="4297"/>
        <v>05-02</v>
      </c>
      <c r="K4209" t="str">
        <f t="shared" si="4297"/>
        <v xml:space="preserve">Ingresos propios por habitante -sin regalías- </v>
      </c>
      <c r="L4209" s="150">
        <f>+VLOOKUP($E4209,IGF_2018!$B$8:$Z$347,6,0)</f>
        <v>3.7281186068784035E-2</v>
      </c>
      <c r="M4209" s="142" t="str">
        <f>+VLOOKUP($E4209,IGF_2018!$B$8:$Z$347,7,0)</f>
        <v>Bajo</v>
      </c>
    </row>
    <row r="4210" spans="1:13" x14ac:dyDescent="0.3">
      <c r="A4210" s="139">
        <f t="shared" si="4291"/>
        <v>111</v>
      </c>
      <c r="B4210" s="148">
        <f t="shared" si="4293"/>
        <v>24</v>
      </c>
      <c r="D4210" s="149" t="str">
        <f>+VLOOKUP($A4210,mUNICIPIOS!$B$4:$F$343,2,0)</f>
        <v>Totonicapán</v>
      </c>
      <c r="E4210" s="149">
        <f>+VLOOKUP($A4210,mUNICIPIOS!$B$4:$F$343,3,0)</f>
        <v>807</v>
      </c>
      <c r="F4210" s="149" t="str">
        <f>+VLOOKUP($A4210,mUNICIPIOS!$B$4:$F$343,4,0)</f>
        <v>Santa Lucía La Reforma</v>
      </c>
      <c r="G4210" s="139" t="str">
        <f t="shared" ref="G4210:K4210" si="4298">+G4172</f>
        <v>05</v>
      </c>
      <c r="H4210" t="str">
        <f t="shared" si="4298"/>
        <v>IGF</v>
      </c>
      <c r="I4210" t="str">
        <f t="shared" si="4298"/>
        <v>Índice de Gestión Financiera</v>
      </c>
      <c r="J4210" t="str">
        <f t="shared" si="4298"/>
        <v>05-03</v>
      </c>
      <c r="K4210" t="str">
        <f t="shared" si="4298"/>
        <v>Ingresos del IUSI en relación a los ingresos propios -sin regalías-</v>
      </c>
      <c r="L4210" s="150">
        <f>+VLOOKUP($E4210,IGF_2018!$B$8:$Z$347,9,0)</f>
        <v>0</v>
      </c>
      <c r="M4210" s="142" t="str">
        <f>+VLOOKUP($E4210,IGF_2018!$B$8:$Z$347,10,0)</f>
        <v>Bajo</v>
      </c>
    </row>
    <row r="4211" spans="1:13" x14ac:dyDescent="0.3">
      <c r="A4211" s="139">
        <f t="shared" si="4291"/>
        <v>111</v>
      </c>
      <c r="B4211" s="148">
        <f t="shared" si="4293"/>
        <v>25</v>
      </c>
      <c r="D4211" s="149" t="str">
        <f>+VLOOKUP($A4211,mUNICIPIOS!$B$4:$F$343,2,0)</f>
        <v>Totonicapán</v>
      </c>
      <c r="E4211" s="149">
        <f>+VLOOKUP($A4211,mUNICIPIOS!$B$4:$F$343,3,0)</f>
        <v>807</v>
      </c>
      <c r="F4211" s="149" t="str">
        <f>+VLOOKUP($A4211,mUNICIPIOS!$B$4:$F$343,4,0)</f>
        <v>Santa Lucía La Reforma</v>
      </c>
      <c r="G4211" s="139" t="str">
        <f t="shared" ref="G4211:K4211" si="4299">+G4173</f>
        <v>05</v>
      </c>
      <c r="H4211" t="str">
        <f t="shared" si="4299"/>
        <v>IGF</v>
      </c>
      <c r="I4211" t="str">
        <f t="shared" si="4299"/>
        <v>Índice de Gestión Financiera</v>
      </c>
      <c r="J4211" t="str">
        <f t="shared" si="4299"/>
        <v>05-04</v>
      </c>
      <c r="K4211" t="str">
        <f t="shared" si="4299"/>
        <v>Inversión anual en capital fijo por habitante</v>
      </c>
      <c r="L4211" s="150">
        <f>+VLOOKUP($E4211,IGF_2018!$B$8:$Z$347,12,0)</f>
        <v>9.5254964110887269E-2</v>
      </c>
      <c r="M4211" s="142" t="str">
        <f>+VLOOKUP($E4211,IGF_2018!$B$8:$Z$347,13,0)</f>
        <v>Bajo</v>
      </c>
    </row>
    <row r="4212" spans="1:13" x14ac:dyDescent="0.3">
      <c r="A4212" s="139">
        <f t="shared" si="4291"/>
        <v>111</v>
      </c>
      <c r="B4212" s="148">
        <f t="shared" si="4293"/>
        <v>26</v>
      </c>
      <c r="D4212" s="149" t="str">
        <f>+VLOOKUP($A4212,mUNICIPIOS!$B$4:$F$343,2,0)</f>
        <v>Totonicapán</v>
      </c>
      <c r="E4212" s="149">
        <f>+VLOOKUP($A4212,mUNICIPIOS!$B$4:$F$343,3,0)</f>
        <v>807</v>
      </c>
      <c r="F4212" s="149" t="str">
        <f>+VLOOKUP($A4212,mUNICIPIOS!$B$4:$F$343,4,0)</f>
        <v>Santa Lucía La Reforma</v>
      </c>
      <c r="G4212" s="139" t="str">
        <f t="shared" ref="G4212:K4212" si="4300">+G4174</f>
        <v>05</v>
      </c>
      <c r="H4212" t="str">
        <f t="shared" si="4300"/>
        <v>IGF</v>
      </c>
      <c r="I4212" t="str">
        <f t="shared" si="4300"/>
        <v>Índice de Gestión Financiera</v>
      </c>
      <c r="J4212" t="str">
        <f t="shared" si="4300"/>
        <v>05-05</v>
      </c>
      <c r="K4212" t="str">
        <f t="shared" si="4300"/>
        <v>Inversión anual en capital fijo con recursos percibidos por ingresos propios</v>
      </c>
      <c r="L4212" s="150">
        <f>+VLOOKUP($E4212,IGF_2018!$B$8:$Z$347,15,0)</f>
        <v>0</v>
      </c>
      <c r="M4212" s="142" t="str">
        <f>+VLOOKUP($E4212,IGF_2018!$B$8:$Z$347,16,0)</f>
        <v>Bajo</v>
      </c>
    </row>
    <row r="4213" spans="1:13" x14ac:dyDescent="0.3">
      <c r="A4213" s="139">
        <f t="shared" si="4291"/>
        <v>111</v>
      </c>
      <c r="B4213" s="148">
        <f t="shared" si="4293"/>
        <v>27</v>
      </c>
      <c r="D4213" s="149" t="str">
        <f>+VLOOKUP($A4213,mUNICIPIOS!$B$4:$F$343,2,0)</f>
        <v>Totonicapán</v>
      </c>
      <c r="E4213" s="149">
        <f>+VLOOKUP($A4213,mUNICIPIOS!$B$4:$F$343,3,0)</f>
        <v>807</v>
      </c>
      <c r="F4213" s="149" t="str">
        <f>+VLOOKUP($A4213,mUNICIPIOS!$B$4:$F$343,4,0)</f>
        <v>Santa Lucía La Reforma</v>
      </c>
      <c r="G4213" s="139" t="str">
        <f t="shared" ref="G4213:K4213" si="4301">+G4175</f>
        <v>05</v>
      </c>
      <c r="H4213" t="str">
        <f t="shared" si="4301"/>
        <v>IGF</v>
      </c>
      <c r="I4213" t="str">
        <f t="shared" si="4301"/>
        <v>Índice de Gestión Financiera</v>
      </c>
      <c r="J4213" t="str">
        <f t="shared" si="4301"/>
        <v>05-06</v>
      </c>
      <c r="K4213" t="str">
        <f t="shared" si="4301"/>
        <v xml:space="preserve">Inversión anual en capital fijo con recursos percibidos por transferencias del Gobierno Central </v>
      </c>
      <c r="L4213" s="150">
        <f>+VLOOKUP($E4213,IGF_2018!$B$8:$Z$347,18,0)</f>
        <v>0.21577964588813031</v>
      </c>
      <c r="M4213" s="142" t="str">
        <f>+VLOOKUP($E4213,IGF_2018!$B$8:$Z$347,19,0)</f>
        <v>Medio bajo</v>
      </c>
    </row>
    <row r="4214" spans="1:13" x14ac:dyDescent="0.3">
      <c r="A4214" s="139">
        <f t="shared" si="4291"/>
        <v>111</v>
      </c>
      <c r="B4214" s="148">
        <f t="shared" si="4293"/>
        <v>28</v>
      </c>
      <c r="D4214" s="149" t="str">
        <f>+VLOOKUP($A4214,mUNICIPIOS!$B$4:$F$343,2,0)</f>
        <v>Totonicapán</v>
      </c>
      <c r="E4214" s="149">
        <f>+VLOOKUP($A4214,mUNICIPIOS!$B$4:$F$343,3,0)</f>
        <v>807</v>
      </c>
      <c r="F4214" s="149" t="str">
        <f>+VLOOKUP($A4214,mUNICIPIOS!$B$4:$F$343,4,0)</f>
        <v>Santa Lucía La Reforma</v>
      </c>
      <c r="G4214" s="139" t="str">
        <f t="shared" ref="G4214:K4214" si="4302">+G4176</f>
        <v>05</v>
      </c>
      <c r="H4214" t="str">
        <f t="shared" si="4302"/>
        <v>IGF</v>
      </c>
      <c r="I4214" t="str">
        <f t="shared" si="4302"/>
        <v>Índice de Gestión Financiera</v>
      </c>
      <c r="J4214" t="str">
        <f t="shared" si="4302"/>
        <v>05-07</v>
      </c>
      <c r="K4214" t="str">
        <f t="shared" si="4302"/>
        <v>Financiamiento por endeudamiento municipal</v>
      </c>
      <c r="L4214" s="150">
        <f>+VLOOKUP($E4214,IGF_2018!$B$8:$Z$347,21,0)</f>
        <v>1</v>
      </c>
      <c r="M4214" s="142" t="str">
        <f>+VLOOKUP($E4214,IGF_2018!$B$8:$Z$347,22,0)</f>
        <v>Alto</v>
      </c>
    </row>
    <row r="4215" spans="1:13" x14ac:dyDescent="0.3">
      <c r="A4215" s="139">
        <f t="shared" si="4291"/>
        <v>111</v>
      </c>
      <c r="B4215" s="148">
        <f t="shared" si="4293"/>
        <v>29</v>
      </c>
      <c r="D4215" s="149" t="str">
        <f>+VLOOKUP($A4215,mUNICIPIOS!$B$4:$F$343,2,0)</f>
        <v>Totonicapán</v>
      </c>
      <c r="E4215" s="149">
        <f>+VLOOKUP($A4215,mUNICIPIOS!$B$4:$F$343,3,0)</f>
        <v>807</v>
      </c>
      <c r="F4215" s="149" t="str">
        <f>+VLOOKUP($A4215,mUNICIPIOS!$B$4:$F$343,4,0)</f>
        <v>Santa Lucía La Reforma</v>
      </c>
      <c r="G4215" s="139" t="str">
        <f t="shared" ref="G4215:K4215" si="4303">+G4177</f>
        <v>05</v>
      </c>
      <c r="H4215" t="str">
        <f t="shared" si="4303"/>
        <v>IGF</v>
      </c>
      <c r="I4215" t="str">
        <f t="shared" si="4303"/>
        <v>Índice de Gestión Financiera</v>
      </c>
      <c r="J4215" t="str">
        <f t="shared" si="4303"/>
        <v>INDICE</v>
      </c>
      <c r="K4215">
        <f t="shared" si="4303"/>
        <v>0</v>
      </c>
      <c r="L4215" s="150">
        <f>+VLOOKUP($E4215,IGF_2018!$B$8:$Z$347,24,0)</f>
        <v>0.25174121095863922</v>
      </c>
      <c r="M4215" s="142" t="str">
        <f>+VLOOKUP($E4215,IGF_2018!$B$8:$Z$347,25,0)</f>
        <v>Medio bajo</v>
      </c>
    </row>
    <row r="4216" spans="1:13" x14ac:dyDescent="0.3">
      <c r="A4216" s="139">
        <f t="shared" si="4291"/>
        <v>111</v>
      </c>
      <c r="B4216" s="148">
        <f t="shared" si="4293"/>
        <v>30</v>
      </c>
      <c r="D4216" s="149" t="str">
        <f>+VLOOKUP($A4216,mUNICIPIOS!$B$4:$F$343,2,0)</f>
        <v>Totonicapán</v>
      </c>
      <c r="E4216" s="149">
        <f>+VLOOKUP($A4216,mUNICIPIOS!$B$4:$F$343,3,0)</f>
        <v>807</v>
      </c>
      <c r="F4216" s="149" t="str">
        <f>+VLOOKUP($A4216,mUNICIPIOS!$B$4:$F$343,4,0)</f>
        <v>Santa Lucía La Reforma</v>
      </c>
      <c r="G4216" s="139" t="str">
        <f t="shared" ref="G4216:K4216" si="4304">+G4178</f>
        <v>06</v>
      </c>
      <c r="H4216" t="str">
        <f t="shared" si="4304"/>
        <v>IGE</v>
      </c>
      <c r="I4216" t="str">
        <f t="shared" si="4304"/>
        <v>Índice de Gestión Estratégica</v>
      </c>
      <c r="J4216" t="str">
        <f t="shared" si="4304"/>
        <v>06-01</v>
      </c>
      <c r="K4216" t="str">
        <f t="shared" si="4304"/>
        <v>Ejecución del Plan Operativo Anual  (POA)</v>
      </c>
      <c r="L4216" s="150">
        <f>+VLOOKUP($E4216,IGE_2018!$B$8:$Z$347,3,0)</f>
        <v>0.35</v>
      </c>
      <c r="M4216" s="142" t="str">
        <f>+VLOOKUP($E4216,IGE_2018!$B$8:$Z$347,4,0)</f>
        <v>Medio bajo</v>
      </c>
    </row>
    <row r="4217" spans="1:13" x14ac:dyDescent="0.3">
      <c r="A4217" s="139">
        <f t="shared" si="4291"/>
        <v>111</v>
      </c>
      <c r="B4217" s="148">
        <f t="shared" si="4293"/>
        <v>31</v>
      </c>
      <c r="D4217" s="149" t="str">
        <f>+VLOOKUP($A4217,mUNICIPIOS!$B$4:$F$343,2,0)</f>
        <v>Totonicapán</v>
      </c>
      <c r="E4217" s="149">
        <f>+VLOOKUP($A4217,mUNICIPIOS!$B$4:$F$343,3,0)</f>
        <v>807</v>
      </c>
      <c r="F4217" s="149" t="str">
        <f>+VLOOKUP($A4217,mUNICIPIOS!$B$4:$F$343,4,0)</f>
        <v>Santa Lucía La Reforma</v>
      </c>
      <c r="G4217" s="139" t="str">
        <f t="shared" ref="G4217:K4217" si="4305">+G4179</f>
        <v>06</v>
      </c>
      <c r="H4217" t="str">
        <f t="shared" si="4305"/>
        <v>IGE</v>
      </c>
      <c r="I4217" t="str">
        <f t="shared" si="4305"/>
        <v>Índice de Gestión Estratégica</v>
      </c>
      <c r="J4217" t="str">
        <f t="shared" si="4305"/>
        <v>06-02</v>
      </c>
      <c r="K4217" t="str">
        <f t="shared" si="4305"/>
        <v>Relación Plan de Desarrollo Municipal y Ordenamiento Territorial (PDM-OT) - Plan Estratégico Institucional (PEI) - Plan Operativo Multianual (POM) - Plan Operativo Anual (POA)</v>
      </c>
      <c r="L4217" s="150">
        <f>+VLOOKUP($E4217,IGE_2018!$B$8:$Z$347,6,0)</f>
        <v>0</v>
      </c>
      <c r="M4217" s="142" t="str">
        <f>+VLOOKUP($E4217,IGE_2018!$B$8:$Z$347,7,0)</f>
        <v>Bajo</v>
      </c>
    </row>
    <row r="4218" spans="1:13" x14ac:dyDescent="0.3">
      <c r="A4218" s="139">
        <f t="shared" si="4291"/>
        <v>111</v>
      </c>
      <c r="B4218" s="148">
        <f t="shared" si="4293"/>
        <v>32</v>
      </c>
      <c r="D4218" s="149" t="str">
        <f>+VLOOKUP($A4218,mUNICIPIOS!$B$4:$F$343,2,0)</f>
        <v>Totonicapán</v>
      </c>
      <c r="E4218" s="149">
        <f>+VLOOKUP($A4218,mUNICIPIOS!$B$4:$F$343,3,0)</f>
        <v>807</v>
      </c>
      <c r="F4218" s="149" t="str">
        <f>+VLOOKUP($A4218,mUNICIPIOS!$B$4:$F$343,4,0)</f>
        <v>Santa Lucía La Reforma</v>
      </c>
      <c r="G4218" s="139" t="str">
        <f t="shared" ref="G4218:K4218" si="4306">+G4180</f>
        <v>06</v>
      </c>
      <c r="H4218" t="str">
        <f t="shared" si="4306"/>
        <v>IGE</v>
      </c>
      <c r="I4218" t="str">
        <f t="shared" si="4306"/>
        <v>Índice de Gestión Estratégica</v>
      </c>
      <c r="J4218" t="str">
        <f t="shared" si="4306"/>
        <v>06-03</v>
      </c>
      <c r="K4218" t="str">
        <f t="shared" si="4306"/>
        <v>Presupuesto de egresos relacionado a competencias municipales que responden a prioridades nacionales de desarrollo.</v>
      </c>
      <c r="L4218" s="150">
        <f>+VLOOKUP($E4218,IGE_2018!$B$8:$Z$347,9,0)</f>
        <v>0.37324521960128909</v>
      </c>
      <c r="M4218" s="142" t="str">
        <f>+VLOOKUP($E4218,IGE_2018!$B$8:$Z$347,10,0)</f>
        <v>Medio bajo</v>
      </c>
    </row>
    <row r="4219" spans="1:13" x14ac:dyDescent="0.3">
      <c r="A4219" s="139">
        <f t="shared" si="4291"/>
        <v>111</v>
      </c>
      <c r="B4219" s="148">
        <f t="shared" si="4293"/>
        <v>33</v>
      </c>
      <c r="D4219" s="149" t="str">
        <f>+VLOOKUP($A4219,mUNICIPIOS!$B$4:$F$343,2,0)</f>
        <v>Totonicapán</v>
      </c>
      <c r="E4219" s="149">
        <f>+VLOOKUP($A4219,mUNICIPIOS!$B$4:$F$343,3,0)</f>
        <v>807</v>
      </c>
      <c r="F4219" s="149" t="str">
        <f>+VLOOKUP($A4219,mUNICIPIOS!$B$4:$F$343,4,0)</f>
        <v>Santa Lucía La Reforma</v>
      </c>
      <c r="G4219" s="139" t="str">
        <f t="shared" ref="G4219:K4219" si="4307">+G4181</f>
        <v>06</v>
      </c>
      <c r="H4219" t="str">
        <f t="shared" si="4307"/>
        <v>IGE</v>
      </c>
      <c r="I4219" t="str">
        <f t="shared" si="4307"/>
        <v>Índice de Gestión Estratégica</v>
      </c>
      <c r="J4219" t="str">
        <f t="shared" si="4307"/>
        <v>06-04</v>
      </c>
      <c r="K4219" t="str">
        <f t="shared" si="4307"/>
        <v>Institucionalización de la gestión ordenada del territorio</v>
      </c>
      <c r="L4219" s="150">
        <f>+VLOOKUP($E4219,IGE_2018!$B$8:$Z$347,12,0)</f>
        <v>0</v>
      </c>
      <c r="M4219" s="142" t="str">
        <f>+VLOOKUP($E4219,IGE_2018!$B$8:$Z$347,13,0)</f>
        <v>Bajo</v>
      </c>
    </row>
    <row r="4220" spans="1:13" x14ac:dyDescent="0.3">
      <c r="A4220" s="139">
        <f t="shared" si="4291"/>
        <v>111</v>
      </c>
      <c r="B4220" s="148">
        <f t="shared" si="4293"/>
        <v>34</v>
      </c>
      <c r="D4220" s="149" t="str">
        <f>+VLOOKUP($A4220,mUNICIPIOS!$B$4:$F$343,2,0)</f>
        <v>Totonicapán</v>
      </c>
      <c r="E4220" s="149">
        <f>+VLOOKUP($A4220,mUNICIPIOS!$B$4:$F$343,3,0)</f>
        <v>807</v>
      </c>
      <c r="F4220" s="149" t="str">
        <f>+VLOOKUP($A4220,mUNICIPIOS!$B$4:$F$343,4,0)</f>
        <v>Santa Lucía La Reforma</v>
      </c>
      <c r="G4220" s="139" t="str">
        <f t="shared" ref="G4220:K4220" si="4308">+G4182</f>
        <v>06</v>
      </c>
      <c r="H4220" t="str">
        <f t="shared" si="4308"/>
        <v>IGE</v>
      </c>
      <c r="I4220" t="str">
        <f t="shared" si="4308"/>
        <v>Índice de Gestión Estratégica</v>
      </c>
      <c r="J4220" t="str">
        <f t="shared" si="4308"/>
        <v>06-05</v>
      </c>
      <c r="K4220" t="str">
        <f t="shared" si="4308"/>
        <v>Acciones para la gestión ordenada del territorio</v>
      </c>
      <c r="L4220" s="150">
        <f>+VLOOKUP($E4220,IGE_2018!$B$8:$Z$347,15,0)</f>
        <v>0</v>
      </c>
      <c r="M4220" s="142" t="str">
        <f>+VLOOKUP($E4220,IGE_2018!$B$8:$Z$347,16,0)</f>
        <v>Bajo</v>
      </c>
    </row>
    <row r="4221" spans="1:13" x14ac:dyDescent="0.3">
      <c r="A4221" s="139">
        <f t="shared" si="4291"/>
        <v>111</v>
      </c>
      <c r="B4221" s="148">
        <f t="shared" si="4293"/>
        <v>35</v>
      </c>
      <c r="D4221" s="149" t="str">
        <f>+VLOOKUP($A4221,mUNICIPIOS!$B$4:$F$343,2,0)</f>
        <v>Totonicapán</v>
      </c>
      <c r="E4221" s="149">
        <f>+VLOOKUP($A4221,mUNICIPIOS!$B$4:$F$343,3,0)</f>
        <v>807</v>
      </c>
      <c r="F4221" s="149" t="str">
        <f>+VLOOKUP($A4221,mUNICIPIOS!$B$4:$F$343,4,0)</f>
        <v>Santa Lucía La Reforma</v>
      </c>
      <c r="G4221" s="139" t="str">
        <f t="shared" ref="G4221:K4221" si="4309">+G4183</f>
        <v>06</v>
      </c>
      <c r="H4221" t="str">
        <f t="shared" si="4309"/>
        <v>IGE</v>
      </c>
      <c r="I4221" t="str">
        <f t="shared" si="4309"/>
        <v>Índice de Gestión Estratégica</v>
      </c>
      <c r="J4221" t="str">
        <f t="shared" si="4309"/>
        <v>06-06</v>
      </c>
      <c r="K4221" t="str">
        <f t="shared" si="4309"/>
        <v>Gestión de riesgo en la formulación de proyectos derivados de la planificación operativa anual</v>
      </c>
      <c r="L4221" s="150">
        <f>+VLOOKUP($E4221,IGE_2018!$B$8:$Z$347,18,0)</f>
        <v>0</v>
      </c>
      <c r="M4221" s="142" t="str">
        <f>+VLOOKUP($E4221,IGE_2018!$B$8:$Z$347,19,0)</f>
        <v>Bajo</v>
      </c>
    </row>
    <row r="4222" spans="1:13" x14ac:dyDescent="0.3">
      <c r="A4222" s="139">
        <f t="shared" si="4291"/>
        <v>111</v>
      </c>
      <c r="B4222" s="148">
        <f t="shared" si="4293"/>
        <v>36</v>
      </c>
      <c r="D4222" s="149" t="str">
        <f>+VLOOKUP($A4222,mUNICIPIOS!$B$4:$F$343,2,0)</f>
        <v>Totonicapán</v>
      </c>
      <c r="E4222" s="149">
        <f>+VLOOKUP($A4222,mUNICIPIOS!$B$4:$F$343,3,0)</f>
        <v>807</v>
      </c>
      <c r="F4222" s="149" t="str">
        <f>+VLOOKUP($A4222,mUNICIPIOS!$B$4:$F$343,4,0)</f>
        <v>Santa Lucía La Reforma</v>
      </c>
      <c r="G4222" s="139" t="str">
        <f t="shared" ref="G4222:K4222" si="4310">+G4184</f>
        <v>06</v>
      </c>
      <c r="H4222" t="str">
        <f t="shared" si="4310"/>
        <v>IGE</v>
      </c>
      <c r="I4222" t="str">
        <f t="shared" si="4310"/>
        <v>Índice de Gestión Estratégica</v>
      </c>
      <c r="J4222" t="str">
        <f t="shared" si="4310"/>
        <v>06-07</v>
      </c>
      <c r="K4222" t="str">
        <f t="shared" si="4310"/>
        <v>Ingresos por servicios ambientales en relación a los ingresos propios sin regalías</v>
      </c>
      <c r="L4222" s="150">
        <f>+VLOOKUP($E4222,IGE_2018!$B$8:$Z$347,21,0)</f>
        <v>0</v>
      </c>
      <c r="M4222" s="142" t="str">
        <f>+VLOOKUP($E4222,IGE_2018!$B$8:$Z$347,22,0)</f>
        <v>Bajo</v>
      </c>
    </row>
    <row r="4223" spans="1:13" x14ac:dyDescent="0.3">
      <c r="A4223" s="139">
        <f t="shared" si="4291"/>
        <v>111</v>
      </c>
      <c r="B4223" s="148">
        <f t="shared" si="4293"/>
        <v>37</v>
      </c>
      <c r="D4223" s="149" t="str">
        <f>+VLOOKUP($A4223,mUNICIPIOS!$B$4:$F$343,2,0)</f>
        <v>Totonicapán</v>
      </c>
      <c r="E4223" s="149">
        <f>+VLOOKUP($A4223,mUNICIPIOS!$B$4:$F$343,3,0)</f>
        <v>807</v>
      </c>
      <c r="F4223" s="149" t="str">
        <f>+VLOOKUP($A4223,mUNICIPIOS!$B$4:$F$343,4,0)</f>
        <v>Santa Lucía La Reforma</v>
      </c>
      <c r="G4223" s="139" t="str">
        <f t="shared" ref="G4223:K4223" si="4311">+G4185</f>
        <v>06</v>
      </c>
      <c r="H4223" t="str">
        <f t="shared" si="4311"/>
        <v>IGE</v>
      </c>
      <c r="I4223" t="str">
        <f t="shared" si="4311"/>
        <v>Índice de Gestión Estratégica</v>
      </c>
      <c r="J4223" t="str">
        <f t="shared" si="4311"/>
        <v>INDICE</v>
      </c>
      <c r="K4223">
        <f t="shared" si="4311"/>
        <v>0</v>
      </c>
      <c r="L4223" s="150">
        <f>+VLOOKUP($E4223,IGE_2018!$B$8:$Z$347,24,0)</f>
        <v>0.14581130490032226</v>
      </c>
      <c r="M4223" s="142" t="str">
        <f>+VLOOKUP($E4223,IGE_2018!$B$8:$Z$347,25,0)</f>
        <v>Bajo</v>
      </c>
    </row>
    <row r="4224" spans="1:13" x14ac:dyDescent="0.3">
      <c r="A4224" s="139">
        <f t="shared" si="4291"/>
        <v>111</v>
      </c>
      <c r="B4224" s="148">
        <f t="shared" si="4293"/>
        <v>38</v>
      </c>
      <c r="D4224" s="149" t="str">
        <f>+VLOOKUP($A4224,mUNICIPIOS!$B$4:$F$343,2,0)</f>
        <v>Totonicapán</v>
      </c>
      <c r="E4224" s="149">
        <f>+VLOOKUP($A4224,mUNICIPIOS!$B$4:$F$343,3,0)</f>
        <v>807</v>
      </c>
      <c r="F4224" s="149" t="str">
        <f>+VLOOKUP($A4224,mUNICIPIOS!$B$4:$F$343,4,0)</f>
        <v>Santa Lucía La Reforma</v>
      </c>
      <c r="G4224" s="139" t="str">
        <f t="shared" ref="G4224:K4224" si="4312">+G4186</f>
        <v>RANKING</v>
      </c>
      <c r="H4224" t="str">
        <f t="shared" si="4312"/>
        <v>RGM</v>
      </c>
      <c r="I4224" t="str">
        <f t="shared" si="4312"/>
        <v>Ranking de la Gestión Municipal 2018</v>
      </c>
      <c r="J4224" t="str">
        <f t="shared" si="4312"/>
        <v>RANKING</v>
      </c>
      <c r="K4224">
        <f t="shared" si="4312"/>
        <v>0</v>
      </c>
      <c r="L4224" s="151">
        <f>+VLOOKUP($E4224,Resultados_generales!$C$8:$AE$347,27,0)</f>
        <v>0.30410653255189907</v>
      </c>
      <c r="M4224" t="str">
        <f>+VLOOKUP($E4224,Resultados_generales!$C$8:$AE$347,28,0)</f>
        <v>Medio bajo</v>
      </c>
    </row>
    <row r="4225" spans="1:13" x14ac:dyDescent="0.3">
      <c r="A4225" s="139">
        <f t="shared" si="4291"/>
        <v>112</v>
      </c>
      <c r="B4225" s="148">
        <f t="shared" si="4293"/>
        <v>1</v>
      </c>
      <c r="D4225" s="149" t="str">
        <f>+VLOOKUP($A4225,mUNICIPIOS!$B$4:$F$343,2,0)</f>
        <v>Totonicapán</v>
      </c>
      <c r="E4225" s="149">
        <f>+VLOOKUP($A4225,mUNICIPIOS!$B$4:$F$343,3,0)</f>
        <v>808</v>
      </c>
      <c r="F4225" s="149" t="str">
        <f>+VLOOKUP($A4225,mUNICIPIOS!$B$4:$F$343,4,0)</f>
        <v>San Bartolo Aguas Calientes</v>
      </c>
      <c r="G4225" s="139" t="str">
        <f t="shared" ref="G4225:K4225" si="4313">+G4187</f>
        <v>01</v>
      </c>
      <c r="H4225" t="str">
        <f t="shared" si="4313"/>
        <v>IPC</v>
      </c>
      <c r="I4225" t="str">
        <f t="shared" si="4313"/>
        <v>Índice de Participación Ciudadana</v>
      </c>
      <c r="J4225" t="str">
        <f t="shared" si="4313"/>
        <v>01-01</v>
      </c>
      <c r="K4225" t="str">
        <f t="shared" si="4313"/>
        <v>Número de reuniones del COMUDE en el año de la medición.</v>
      </c>
      <c r="L4225" s="150">
        <f>+VLOOKUP($E4225,IPC_2018!$B$8:$T$347,3,0)</f>
        <v>0.83333333333333337</v>
      </c>
      <c r="M4225" s="142" t="str">
        <f>+VLOOKUP($E4225,IPC_2018!$B$8:$T$347,4,0)</f>
        <v>Alto</v>
      </c>
    </row>
    <row r="4226" spans="1:13" x14ac:dyDescent="0.3">
      <c r="A4226" s="139">
        <f t="shared" si="4291"/>
        <v>112</v>
      </c>
      <c r="B4226" s="148">
        <f t="shared" si="4293"/>
        <v>2</v>
      </c>
      <c r="D4226" s="149" t="str">
        <f>+VLOOKUP($A4226,mUNICIPIOS!$B$4:$F$343,2,0)</f>
        <v>Totonicapán</v>
      </c>
      <c r="E4226" s="149">
        <f>+VLOOKUP($A4226,mUNICIPIOS!$B$4:$F$343,3,0)</f>
        <v>808</v>
      </c>
      <c r="F4226" s="149" t="str">
        <f>+VLOOKUP($A4226,mUNICIPIOS!$B$4:$F$343,4,0)</f>
        <v>San Bartolo Aguas Calientes</v>
      </c>
      <c r="G4226" s="139" t="str">
        <f t="shared" ref="G4226:K4226" si="4314">+G4188</f>
        <v>01</v>
      </c>
      <c r="H4226" t="str">
        <f t="shared" si="4314"/>
        <v>IPC</v>
      </c>
      <c r="I4226" t="str">
        <f t="shared" si="4314"/>
        <v>Índice de Participación Ciudadana</v>
      </c>
      <c r="J4226" t="str">
        <f t="shared" si="4314"/>
        <v>01-02</v>
      </c>
      <c r="K4226" t="str">
        <f t="shared" si="4314"/>
        <v>Participación de Alcaldes, Concejales y Síndicos determinados o designados en el COMUDE</v>
      </c>
      <c r="L4226" s="150">
        <f>+VLOOKUP($E4226,IPC_2018!$B$8:$T$347,6,0)</f>
        <v>0.98750000000000004</v>
      </c>
      <c r="M4226" s="142" t="str">
        <f>+VLOOKUP($E4226,IPC_2018!$B$8:$T$347,7,0)</f>
        <v>Alto</v>
      </c>
    </row>
    <row r="4227" spans="1:13" x14ac:dyDescent="0.3">
      <c r="A4227" s="139">
        <f t="shared" si="4291"/>
        <v>112</v>
      </c>
      <c r="B4227" s="148">
        <f t="shared" si="4293"/>
        <v>3</v>
      </c>
      <c r="D4227" s="149" t="str">
        <f>+VLOOKUP($A4227,mUNICIPIOS!$B$4:$F$343,2,0)</f>
        <v>Totonicapán</v>
      </c>
      <c r="E4227" s="149">
        <f>+VLOOKUP($A4227,mUNICIPIOS!$B$4:$F$343,3,0)</f>
        <v>808</v>
      </c>
      <c r="F4227" s="149" t="str">
        <f>+VLOOKUP($A4227,mUNICIPIOS!$B$4:$F$343,4,0)</f>
        <v>San Bartolo Aguas Calientes</v>
      </c>
      <c r="G4227" s="139" t="str">
        <f t="shared" ref="G4227:K4227" si="4315">+G4189</f>
        <v>01</v>
      </c>
      <c r="H4227" t="str">
        <f t="shared" si="4315"/>
        <v>IPC</v>
      </c>
      <c r="I4227" t="str">
        <f t="shared" si="4315"/>
        <v>Índice de Participación Ciudadana</v>
      </c>
      <c r="J4227" t="str">
        <f t="shared" si="4315"/>
        <v>01-03</v>
      </c>
      <c r="K4227" t="str">
        <f t="shared" si="4315"/>
        <v>Participación  de organizaciones de jóvenes, mujeres, pueblos mayas, xincas, garífunas, y otras organizaciones en el Comude</v>
      </c>
      <c r="L4227" s="150">
        <f>+VLOOKUP($E4227,IPC_2018!$B$8:$T$347,9,0)</f>
        <v>0</v>
      </c>
      <c r="M4227" s="142" t="str">
        <f>+VLOOKUP($E4227,IPC_2018!$B$8:$T$347,10,0)</f>
        <v>Bajo</v>
      </c>
    </row>
    <row r="4228" spans="1:13" x14ac:dyDescent="0.3">
      <c r="A4228" s="139">
        <f t="shared" si="4291"/>
        <v>112</v>
      </c>
      <c r="B4228" s="148">
        <f t="shared" si="4293"/>
        <v>4</v>
      </c>
      <c r="D4228" s="149" t="str">
        <f>+VLOOKUP($A4228,mUNICIPIOS!$B$4:$F$343,2,0)</f>
        <v>Totonicapán</v>
      </c>
      <c r="E4228" s="149">
        <f>+VLOOKUP($A4228,mUNICIPIOS!$B$4:$F$343,3,0)</f>
        <v>808</v>
      </c>
      <c r="F4228" s="149" t="str">
        <f>+VLOOKUP($A4228,mUNICIPIOS!$B$4:$F$343,4,0)</f>
        <v>San Bartolo Aguas Calientes</v>
      </c>
      <c r="G4228" s="139" t="str">
        <f t="shared" ref="G4228:K4228" si="4316">+G4190</f>
        <v>01</v>
      </c>
      <c r="H4228" t="str">
        <f t="shared" si="4316"/>
        <v>IPC</v>
      </c>
      <c r="I4228" t="str">
        <f t="shared" si="4316"/>
        <v>Índice de Participación Ciudadana</v>
      </c>
      <c r="J4228" t="str">
        <f t="shared" si="4316"/>
        <v>01-04</v>
      </c>
      <c r="K4228" t="str">
        <f t="shared" si="4316"/>
        <v>Representatividad territorial del Comude.</v>
      </c>
      <c r="L4228" s="150">
        <f>+VLOOKUP($E4228,IPC_2018!$B$8:$T$347,12,0)</f>
        <v>0.88927318295739344</v>
      </c>
      <c r="M4228" s="142" t="str">
        <f>+VLOOKUP($E4228,IPC_2018!$B$8:$T$347,13,0)</f>
        <v>Alto</v>
      </c>
    </row>
    <row r="4229" spans="1:13" x14ac:dyDescent="0.3">
      <c r="A4229" s="139">
        <f t="shared" si="4291"/>
        <v>112</v>
      </c>
      <c r="B4229" s="148">
        <f t="shared" si="4293"/>
        <v>5</v>
      </c>
      <c r="D4229" s="149" t="str">
        <f>+VLOOKUP($A4229,mUNICIPIOS!$B$4:$F$343,2,0)</f>
        <v>Totonicapán</v>
      </c>
      <c r="E4229" s="149">
        <f>+VLOOKUP($A4229,mUNICIPIOS!$B$4:$F$343,3,0)</f>
        <v>808</v>
      </c>
      <c r="F4229" s="149" t="str">
        <f>+VLOOKUP($A4229,mUNICIPIOS!$B$4:$F$343,4,0)</f>
        <v>San Bartolo Aguas Calientes</v>
      </c>
      <c r="G4229" s="139" t="str">
        <f t="shared" ref="G4229:K4229" si="4317">+G4191</f>
        <v>01</v>
      </c>
      <c r="H4229" t="str">
        <f t="shared" si="4317"/>
        <v>IPC</v>
      </c>
      <c r="I4229" t="str">
        <f t="shared" si="4317"/>
        <v>Índice de Participación Ciudadana</v>
      </c>
      <c r="J4229" t="str">
        <f t="shared" si="4317"/>
        <v>01-05</v>
      </c>
      <c r="K4229" t="str">
        <f t="shared" si="4317"/>
        <v>Funcionamiento del Comude</v>
      </c>
      <c r="L4229" s="150">
        <f>+VLOOKUP($E4229,IPC_2018!$B$8:$T$347,15,0)</f>
        <v>0.15901060076290127</v>
      </c>
      <c r="M4229" s="142" t="str">
        <f>+VLOOKUP($E4229,IPC_2018!$B$8:$T$347,16,0)</f>
        <v>Bajo</v>
      </c>
    </row>
    <row r="4230" spans="1:13" x14ac:dyDescent="0.3">
      <c r="A4230" s="139">
        <f t="shared" si="4291"/>
        <v>112</v>
      </c>
      <c r="B4230" s="148">
        <f t="shared" si="4293"/>
        <v>6</v>
      </c>
      <c r="D4230" s="149" t="str">
        <f>+VLOOKUP($A4230,mUNICIPIOS!$B$4:$F$343,2,0)</f>
        <v>Totonicapán</v>
      </c>
      <c r="E4230" s="149">
        <f>+VLOOKUP($A4230,mUNICIPIOS!$B$4:$F$343,3,0)</f>
        <v>808</v>
      </c>
      <c r="F4230" s="149" t="str">
        <f>+VLOOKUP($A4230,mUNICIPIOS!$B$4:$F$343,4,0)</f>
        <v>San Bartolo Aguas Calientes</v>
      </c>
      <c r="G4230" s="139" t="str">
        <f t="shared" ref="G4230:K4230" si="4318">+G4192</f>
        <v>01</v>
      </c>
      <c r="H4230" t="str">
        <f t="shared" si="4318"/>
        <v>IPC</v>
      </c>
      <c r="I4230" t="str">
        <f t="shared" si="4318"/>
        <v>Índice de Participación Ciudadana</v>
      </c>
      <c r="J4230" t="str">
        <f t="shared" si="4318"/>
        <v>INDICE</v>
      </c>
      <c r="K4230">
        <f t="shared" si="4318"/>
        <v>0</v>
      </c>
      <c r="L4230" s="150">
        <f>+VLOOKUP($E4230,IPC_2018!$B$8:$T$347,18,0)</f>
        <v>0.63484673422471083</v>
      </c>
      <c r="M4230" s="142" t="str">
        <f>+VLOOKUP($E4230,IPC_2018!$B$8:$T$347,19,0)</f>
        <v>Medio alto</v>
      </c>
    </row>
    <row r="4231" spans="1:13" x14ac:dyDescent="0.3">
      <c r="A4231" s="139">
        <f t="shared" si="4291"/>
        <v>112</v>
      </c>
      <c r="B4231" s="148">
        <f t="shared" si="4293"/>
        <v>7</v>
      </c>
      <c r="D4231" s="149" t="str">
        <f>+VLOOKUP($A4231,mUNICIPIOS!$B$4:$F$343,2,0)</f>
        <v>Totonicapán</v>
      </c>
      <c r="E4231" s="149">
        <f>+VLOOKUP($A4231,mUNICIPIOS!$B$4:$F$343,3,0)</f>
        <v>808</v>
      </c>
      <c r="F4231" s="149" t="str">
        <f>+VLOOKUP($A4231,mUNICIPIOS!$B$4:$F$343,4,0)</f>
        <v>San Bartolo Aguas Calientes</v>
      </c>
      <c r="G4231" s="139" t="str">
        <f t="shared" ref="G4231:K4231" si="4319">+G4193</f>
        <v>02</v>
      </c>
      <c r="H4231" t="str">
        <f t="shared" si="4319"/>
        <v>IIC</v>
      </c>
      <c r="I4231" t="str">
        <f t="shared" si="4319"/>
        <v>Índice de Información a la Ciudadanía</v>
      </c>
      <c r="J4231" t="str">
        <f t="shared" si="4319"/>
        <v>02-01</v>
      </c>
      <c r="K4231" t="str">
        <f t="shared" si="4319"/>
        <v>Rendición de cuentas cuatrimestral y anual al Comude enfocadas en resultados.</v>
      </c>
      <c r="L4231" s="150">
        <f>+VLOOKUP($E4231,IIC_2018!$B$8:$Q$347,3,0)</f>
        <v>0.4</v>
      </c>
      <c r="M4231" s="142" t="str">
        <f>+VLOOKUP($E4231,IIC_2018!$B$8:$Q$347,4,0)</f>
        <v>Medio bajo</v>
      </c>
    </row>
    <row r="4232" spans="1:13" x14ac:dyDescent="0.3">
      <c r="A4232" s="139">
        <f t="shared" si="4291"/>
        <v>112</v>
      </c>
      <c r="B4232" s="148">
        <f t="shared" si="4293"/>
        <v>8</v>
      </c>
      <c r="D4232" s="149" t="str">
        <f>+VLOOKUP($A4232,mUNICIPIOS!$B$4:$F$343,2,0)</f>
        <v>Totonicapán</v>
      </c>
      <c r="E4232" s="149">
        <f>+VLOOKUP($A4232,mUNICIPIOS!$B$4:$F$343,3,0)</f>
        <v>808</v>
      </c>
      <c r="F4232" s="149" t="str">
        <f>+VLOOKUP($A4232,mUNICIPIOS!$B$4:$F$343,4,0)</f>
        <v>San Bartolo Aguas Calientes</v>
      </c>
      <c r="G4232" s="139" t="str">
        <f t="shared" ref="G4232:K4232" si="4320">+G4194</f>
        <v>02</v>
      </c>
      <c r="H4232" t="str">
        <f t="shared" si="4320"/>
        <v>IIC</v>
      </c>
      <c r="I4232" t="str">
        <f t="shared" si="4320"/>
        <v>Índice de Información a la Ciudadanía</v>
      </c>
      <c r="J4232" t="str">
        <f t="shared" si="4320"/>
        <v>02-02</v>
      </c>
      <c r="K4232" t="str">
        <f t="shared" si="4320"/>
        <v>Información presupuestaria y otra información brindada a la ciudadanía disponible en medios locales de comunicación.</v>
      </c>
      <c r="L4232" s="150">
        <f>+VLOOKUP($E4232,IIC_2018!$B$8:$Q$347,6,0)</f>
        <v>1</v>
      </c>
      <c r="M4232" s="142" t="str">
        <f>+VLOOKUP($E4232,IIC_2018!$B$8:$Q$347,7,0)</f>
        <v>Alto</v>
      </c>
    </row>
    <row r="4233" spans="1:13" x14ac:dyDescent="0.3">
      <c r="A4233" s="139">
        <f t="shared" si="4291"/>
        <v>112</v>
      </c>
      <c r="B4233" s="148">
        <f t="shared" si="4293"/>
        <v>9</v>
      </c>
      <c r="D4233" s="149" t="str">
        <f>+VLOOKUP($A4233,mUNICIPIOS!$B$4:$F$343,2,0)</f>
        <v>Totonicapán</v>
      </c>
      <c r="E4233" s="149">
        <f>+VLOOKUP($A4233,mUNICIPIOS!$B$4:$F$343,3,0)</f>
        <v>808</v>
      </c>
      <c r="F4233" s="149" t="str">
        <f>+VLOOKUP($A4233,mUNICIPIOS!$B$4:$F$343,4,0)</f>
        <v>San Bartolo Aguas Calientes</v>
      </c>
      <c r="G4233" s="139" t="str">
        <f t="shared" ref="G4233:K4233" si="4321">+G4195</f>
        <v>02</v>
      </c>
      <c r="H4233" t="str">
        <f t="shared" si="4321"/>
        <v>IIC</v>
      </c>
      <c r="I4233" t="str">
        <f t="shared" si="4321"/>
        <v>Índice de Información a la Ciudadanía</v>
      </c>
      <c r="J4233" t="str">
        <f t="shared" si="4321"/>
        <v>02-03</v>
      </c>
      <c r="K4233" t="str">
        <f t="shared" si="4321"/>
        <v>Información pública de oficio actualizada y disponible de acuerdo a la LAIP y uso de internet.</v>
      </c>
      <c r="L4233" s="150">
        <f>+VLOOKUP($E4233,IIC_2018!$B$8:$Q$347,9,0)</f>
        <v>0.99999999999999989</v>
      </c>
      <c r="M4233" s="142" t="str">
        <f>+VLOOKUP($E4233,IIC_2018!$B$8:$Q$347,10,0)</f>
        <v>Alto</v>
      </c>
    </row>
    <row r="4234" spans="1:13" x14ac:dyDescent="0.3">
      <c r="A4234" s="139">
        <f t="shared" si="4291"/>
        <v>112</v>
      </c>
      <c r="B4234" s="148">
        <f t="shared" si="4293"/>
        <v>10</v>
      </c>
      <c r="D4234" s="149" t="str">
        <f>+VLOOKUP($A4234,mUNICIPIOS!$B$4:$F$343,2,0)</f>
        <v>Totonicapán</v>
      </c>
      <c r="E4234" s="149">
        <f>+VLOOKUP($A4234,mUNICIPIOS!$B$4:$F$343,3,0)</f>
        <v>808</v>
      </c>
      <c r="F4234" s="149" t="str">
        <f>+VLOOKUP($A4234,mUNICIPIOS!$B$4:$F$343,4,0)</f>
        <v>San Bartolo Aguas Calientes</v>
      </c>
      <c r="G4234" s="139" t="str">
        <f t="shared" ref="G4234:K4234" si="4322">+G4196</f>
        <v>02</v>
      </c>
      <c r="H4234" t="str">
        <f t="shared" si="4322"/>
        <v>IIC</v>
      </c>
      <c r="I4234" t="str">
        <f t="shared" si="4322"/>
        <v>Índice de Información a la Ciudadanía</v>
      </c>
      <c r="J4234" t="str">
        <f t="shared" si="4322"/>
        <v>02-04</v>
      </c>
      <c r="K4234" t="str">
        <f t="shared" si="4322"/>
        <v>Relación del monto contratado por medio de Guate compras con el total del presupuesto de egresos vigente.</v>
      </c>
      <c r="L4234" s="150">
        <f>+VLOOKUP($E4234,IIC_2018!$B$8:$Q$347,12,0)</f>
        <v>0.75442109256675993</v>
      </c>
      <c r="M4234" s="142" t="str">
        <f>+VLOOKUP($E4234,IIC_2018!$B$8:$Q$347,13,0)</f>
        <v>Medio alto</v>
      </c>
    </row>
    <row r="4235" spans="1:13" x14ac:dyDescent="0.3">
      <c r="A4235" s="139">
        <f t="shared" si="4291"/>
        <v>112</v>
      </c>
      <c r="B4235" s="148">
        <f t="shared" si="4293"/>
        <v>11</v>
      </c>
      <c r="D4235" s="149" t="str">
        <f>+VLOOKUP($A4235,mUNICIPIOS!$B$4:$F$343,2,0)</f>
        <v>Totonicapán</v>
      </c>
      <c r="E4235" s="149">
        <f>+VLOOKUP($A4235,mUNICIPIOS!$B$4:$F$343,3,0)</f>
        <v>808</v>
      </c>
      <c r="F4235" s="149" t="str">
        <f>+VLOOKUP($A4235,mUNICIPIOS!$B$4:$F$343,4,0)</f>
        <v>San Bartolo Aguas Calientes</v>
      </c>
      <c r="G4235" s="139" t="str">
        <f t="shared" ref="G4235:K4235" si="4323">+G4197</f>
        <v>02</v>
      </c>
      <c r="H4235" t="str">
        <f t="shared" si="4323"/>
        <v>IIC</v>
      </c>
      <c r="I4235" t="str">
        <f t="shared" si="4323"/>
        <v>Índice de Información a la Ciudadanía</v>
      </c>
      <c r="J4235" t="str">
        <f t="shared" si="4323"/>
        <v>INDICE</v>
      </c>
      <c r="K4235">
        <f t="shared" si="4323"/>
        <v>0</v>
      </c>
      <c r="L4235" s="150">
        <f>+VLOOKUP($E4235,IIC_2018!$B$8:$Q$347,15,0)</f>
        <v>0.78860527314168993</v>
      </c>
      <c r="M4235" s="142" t="str">
        <f>+VLOOKUP($E4235,IIC_2018!$B$8:$Q$347,16,0)</f>
        <v>Medio alto</v>
      </c>
    </row>
    <row r="4236" spans="1:13" x14ac:dyDescent="0.3">
      <c r="A4236" s="139">
        <f t="shared" si="4291"/>
        <v>112</v>
      </c>
      <c r="B4236" s="148">
        <f t="shared" si="4293"/>
        <v>12</v>
      </c>
      <c r="D4236" s="149" t="str">
        <f>+VLOOKUP($A4236,mUNICIPIOS!$B$4:$F$343,2,0)</f>
        <v>Totonicapán</v>
      </c>
      <c r="E4236" s="149">
        <f>+VLOOKUP($A4236,mUNICIPIOS!$B$4:$F$343,3,0)</f>
        <v>808</v>
      </c>
      <c r="F4236" s="149" t="str">
        <f>+VLOOKUP($A4236,mUNICIPIOS!$B$4:$F$343,4,0)</f>
        <v>San Bartolo Aguas Calientes</v>
      </c>
      <c r="G4236" s="139" t="str">
        <f t="shared" ref="G4236:K4236" si="4324">+G4198</f>
        <v>03</v>
      </c>
      <c r="H4236" t="str">
        <f t="shared" si="4324"/>
        <v>ISP</v>
      </c>
      <c r="I4236" t="str">
        <f t="shared" si="4324"/>
        <v>Índice de Servicios Públicos</v>
      </c>
      <c r="J4236" t="str">
        <f t="shared" si="4324"/>
        <v>03-01</v>
      </c>
      <c r="K4236" t="str">
        <f t="shared" si="4324"/>
        <v>Cobertura del servicio público de agua</v>
      </c>
      <c r="L4236" s="150">
        <f>+VLOOKUP($E4236,ISP_2018!$B$8:$T$347,3,0)</f>
        <v>0</v>
      </c>
      <c r="M4236" s="142" t="str">
        <f>+VLOOKUP($E4236,ISP_2018!$B$8:$T$347,4,0)</f>
        <v>Bajo</v>
      </c>
    </row>
    <row r="4237" spans="1:13" x14ac:dyDescent="0.3">
      <c r="A4237" s="139">
        <f t="shared" si="4291"/>
        <v>112</v>
      </c>
      <c r="B4237" s="148">
        <f t="shared" si="4293"/>
        <v>13</v>
      </c>
      <c r="D4237" s="149" t="str">
        <f>+VLOOKUP($A4237,mUNICIPIOS!$B$4:$F$343,2,0)</f>
        <v>Totonicapán</v>
      </c>
      <c r="E4237" s="149">
        <f>+VLOOKUP($A4237,mUNICIPIOS!$B$4:$F$343,3,0)</f>
        <v>808</v>
      </c>
      <c r="F4237" s="149" t="str">
        <f>+VLOOKUP($A4237,mUNICIPIOS!$B$4:$F$343,4,0)</f>
        <v>San Bartolo Aguas Calientes</v>
      </c>
      <c r="G4237" s="139" t="str">
        <f t="shared" ref="G4237:K4237" si="4325">+G4199</f>
        <v>03</v>
      </c>
      <c r="H4237" t="str">
        <f t="shared" si="4325"/>
        <v>ISP</v>
      </c>
      <c r="I4237" t="str">
        <f t="shared" si="4325"/>
        <v>Índice de Servicios Públicos</v>
      </c>
      <c r="J4237" t="str">
        <f t="shared" si="4325"/>
        <v>03-02</v>
      </c>
      <c r="K4237" t="str">
        <f t="shared" si="4325"/>
        <v>Control de la calidad del servicio público de agua</v>
      </c>
      <c r="L4237" s="150">
        <f>+VLOOKUP($E4237,ISP_2018!$B$8:$T$347,6,0)</f>
        <v>0.75</v>
      </c>
      <c r="M4237" s="142" t="str">
        <f>+VLOOKUP($E4237,ISP_2018!$B$8:$T$347,7,0)</f>
        <v>Medio alto</v>
      </c>
    </row>
    <row r="4238" spans="1:13" x14ac:dyDescent="0.3">
      <c r="A4238" s="139">
        <f t="shared" si="4291"/>
        <v>112</v>
      </c>
      <c r="B4238" s="148">
        <f t="shared" si="4293"/>
        <v>14</v>
      </c>
      <c r="D4238" s="149" t="str">
        <f>+VLOOKUP($A4238,mUNICIPIOS!$B$4:$F$343,2,0)</f>
        <v>Totonicapán</v>
      </c>
      <c r="E4238" s="149">
        <f>+VLOOKUP($A4238,mUNICIPIOS!$B$4:$F$343,3,0)</f>
        <v>808</v>
      </c>
      <c r="F4238" s="149" t="str">
        <f>+VLOOKUP($A4238,mUNICIPIOS!$B$4:$F$343,4,0)</f>
        <v>San Bartolo Aguas Calientes</v>
      </c>
      <c r="G4238" s="139" t="str">
        <f t="shared" ref="G4238:K4238" si="4326">+G4200</f>
        <v>03</v>
      </c>
      <c r="H4238" t="str">
        <f t="shared" si="4326"/>
        <v>ISP</v>
      </c>
      <c r="I4238" t="str">
        <f t="shared" si="4326"/>
        <v>Índice de Servicios Públicos</v>
      </c>
      <c r="J4238" t="str">
        <f t="shared" si="4326"/>
        <v>03-03</v>
      </c>
      <c r="K4238" t="str">
        <f t="shared" si="4326"/>
        <v>Disposición  y tratamiento  de aguas residuales</v>
      </c>
      <c r="L4238" s="150">
        <f>+VLOOKUP($E4238,ISP_2018!$B$8:$T$347,9,0)</f>
        <v>0</v>
      </c>
      <c r="M4238" s="142" t="str">
        <f>+VLOOKUP($E4238,ISP_2018!$B$8:$T$347,10,0)</f>
        <v>Bajo</v>
      </c>
    </row>
    <row r="4239" spans="1:13" x14ac:dyDescent="0.3">
      <c r="A4239" s="139">
        <f t="shared" si="4291"/>
        <v>112</v>
      </c>
      <c r="B4239" s="148">
        <f t="shared" si="4293"/>
        <v>15</v>
      </c>
      <c r="D4239" s="149" t="str">
        <f>+VLOOKUP($A4239,mUNICIPIOS!$B$4:$F$343,2,0)</f>
        <v>Totonicapán</v>
      </c>
      <c r="E4239" s="149">
        <f>+VLOOKUP($A4239,mUNICIPIOS!$B$4:$F$343,3,0)</f>
        <v>808</v>
      </c>
      <c r="F4239" s="149" t="str">
        <f>+VLOOKUP($A4239,mUNICIPIOS!$B$4:$F$343,4,0)</f>
        <v>San Bartolo Aguas Calientes</v>
      </c>
      <c r="G4239" s="139" t="str">
        <f t="shared" ref="G4239:K4239" si="4327">+G4201</f>
        <v>03</v>
      </c>
      <c r="H4239" t="str">
        <f t="shared" si="4327"/>
        <v>ISP</v>
      </c>
      <c r="I4239" t="str">
        <f t="shared" si="4327"/>
        <v>Índice de Servicios Públicos</v>
      </c>
      <c r="J4239" t="str">
        <f t="shared" si="4327"/>
        <v>03-04</v>
      </c>
      <c r="K4239" t="str">
        <f t="shared" si="4327"/>
        <v>Gestión y manejo de los residuos y desechos sólidos</v>
      </c>
      <c r="L4239" s="150">
        <f>+VLOOKUP($E4239,ISP_2018!$B$8:$T$347,12,0)</f>
        <v>0</v>
      </c>
      <c r="M4239" s="142" t="str">
        <f>+VLOOKUP($E4239,ISP_2018!$B$8:$T$347,13,0)</f>
        <v>Bajo</v>
      </c>
    </row>
    <row r="4240" spans="1:13" x14ac:dyDescent="0.3">
      <c r="A4240" s="139">
        <f t="shared" si="4291"/>
        <v>112</v>
      </c>
      <c r="B4240" s="148">
        <f t="shared" si="4293"/>
        <v>16</v>
      </c>
      <c r="D4240" s="149" t="str">
        <f>+VLOOKUP($A4240,mUNICIPIOS!$B$4:$F$343,2,0)</f>
        <v>Totonicapán</v>
      </c>
      <c r="E4240" s="149">
        <f>+VLOOKUP($A4240,mUNICIPIOS!$B$4:$F$343,3,0)</f>
        <v>808</v>
      </c>
      <c r="F4240" s="149" t="str">
        <f>+VLOOKUP($A4240,mUNICIPIOS!$B$4:$F$343,4,0)</f>
        <v>San Bartolo Aguas Calientes</v>
      </c>
      <c r="G4240" s="139" t="str">
        <f t="shared" ref="G4240:K4240" si="4328">+G4202</f>
        <v>03</v>
      </c>
      <c r="H4240" t="str">
        <f t="shared" si="4328"/>
        <v>ISP</v>
      </c>
      <c r="I4240" t="str">
        <f t="shared" si="4328"/>
        <v>Índice de Servicios Públicos</v>
      </c>
      <c r="J4240" t="str">
        <f t="shared" si="4328"/>
        <v>03-05</v>
      </c>
      <c r="K4240" t="str">
        <f t="shared" si="4328"/>
        <v>Gestión de servicios públicos municipales</v>
      </c>
      <c r="L4240" s="150">
        <f>+VLOOKUP($E4240,ISP_2018!$B$8:$T$347,15,0)</f>
        <v>0</v>
      </c>
      <c r="M4240" s="142" t="str">
        <f>+VLOOKUP($E4240,ISP_2018!$B$8:$T$347,16,0)</f>
        <v>Bajo</v>
      </c>
    </row>
    <row r="4241" spans="1:13" x14ac:dyDescent="0.3">
      <c r="A4241" s="139">
        <f t="shared" si="4291"/>
        <v>112</v>
      </c>
      <c r="B4241" s="148">
        <f t="shared" si="4293"/>
        <v>17</v>
      </c>
      <c r="D4241" s="149" t="str">
        <f>+VLOOKUP($A4241,mUNICIPIOS!$B$4:$F$343,2,0)</f>
        <v>Totonicapán</v>
      </c>
      <c r="E4241" s="149">
        <f>+VLOOKUP($A4241,mUNICIPIOS!$B$4:$F$343,3,0)</f>
        <v>808</v>
      </c>
      <c r="F4241" s="149" t="str">
        <f>+VLOOKUP($A4241,mUNICIPIOS!$B$4:$F$343,4,0)</f>
        <v>San Bartolo Aguas Calientes</v>
      </c>
      <c r="G4241" s="139" t="str">
        <f t="shared" ref="G4241:K4241" si="4329">+G4203</f>
        <v>03</v>
      </c>
      <c r="H4241" t="str">
        <f t="shared" si="4329"/>
        <v>ISP</v>
      </c>
      <c r="I4241" t="str">
        <f t="shared" si="4329"/>
        <v>Índice de Servicios Públicos</v>
      </c>
      <c r="J4241" t="str">
        <f t="shared" si="4329"/>
        <v>INDICE</v>
      </c>
      <c r="K4241">
        <f t="shared" si="4329"/>
        <v>0</v>
      </c>
      <c r="L4241" s="150">
        <f>+VLOOKUP($E4241,ISP_2018!$B$8:$T$347,18,0)</f>
        <v>0.22499999999999998</v>
      </c>
      <c r="M4241" s="142" t="str">
        <f>+VLOOKUP($E4241,ISP_2018!$B$8:$T$347,19,0)</f>
        <v>Medio bajo</v>
      </c>
    </row>
    <row r="4242" spans="1:13" x14ac:dyDescent="0.3">
      <c r="A4242" s="139">
        <f t="shared" si="4291"/>
        <v>112</v>
      </c>
      <c r="B4242" s="148">
        <f t="shared" si="4293"/>
        <v>18</v>
      </c>
      <c r="D4242" s="149" t="str">
        <f>+VLOOKUP($A4242,mUNICIPIOS!$B$4:$F$343,2,0)</f>
        <v>Totonicapán</v>
      </c>
      <c r="E4242" s="149">
        <f>+VLOOKUP($A4242,mUNICIPIOS!$B$4:$F$343,3,0)</f>
        <v>808</v>
      </c>
      <c r="F4242" s="149" t="str">
        <f>+VLOOKUP($A4242,mUNICIPIOS!$B$4:$F$343,4,0)</f>
        <v>San Bartolo Aguas Calientes</v>
      </c>
      <c r="G4242" s="139" t="str">
        <f t="shared" ref="G4242:K4242" si="4330">+G4204</f>
        <v>04</v>
      </c>
      <c r="H4242" t="str">
        <f t="shared" si="4330"/>
        <v>IGA</v>
      </c>
      <c r="I4242" t="str">
        <f t="shared" si="4330"/>
        <v>Índice de Gestión Administrativa</v>
      </c>
      <c r="J4242" t="str">
        <f t="shared" si="4330"/>
        <v>04-01</v>
      </c>
      <c r="K4242" t="str">
        <f t="shared" si="4330"/>
        <v>Existencia de elementos de atención municipal orientada al vecino</v>
      </c>
      <c r="L4242" s="150">
        <f>+VLOOKUP($E4242,IGA_2018!$B$8:$N$347,3,0)</f>
        <v>0</v>
      </c>
      <c r="M4242" s="142" t="str">
        <f>+VLOOKUP($E4242,IGA_2018!$B$8:$N$347,4,0)</f>
        <v>Bajo</v>
      </c>
    </row>
    <row r="4243" spans="1:13" x14ac:dyDescent="0.3">
      <c r="A4243" s="139">
        <f t="shared" si="4291"/>
        <v>112</v>
      </c>
      <c r="B4243" s="148">
        <f t="shared" si="4293"/>
        <v>19</v>
      </c>
      <c r="D4243" s="149" t="str">
        <f>+VLOOKUP($A4243,mUNICIPIOS!$B$4:$F$343,2,0)</f>
        <v>Totonicapán</v>
      </c>
      <c r="E4243" s="149">
        <f>+VLOOKUP($A4243,mUNICIPIOS!$B$4:$F$343,3,0)</f>
        <v>808</v>
      </c>
      <c r="F4243" s="149" t="str">
        <f>+VLOOKUP($A4243,mUNICIPIOS!$B$4:$F$343,4,0)</f>
        <v>San Bartolo Aguas Calientes</v>
      </c>
      <c r="G4243" s="139" t="str">
        <f t="shared" ref="G4243:K4243" si="4331">+G4205</f>
        <v>04</v>
      </c>
      <c r="H4243" t="str">
        <f t="shared" si="4331"/>
        <v>IGA</v>
      </c>
      <c r="I4243" t="str">
        <f t="shared" si="4331"/>
        <v>Índice de Gestión Administrativa</v>
      </c>
      <c r="J4243" t="str">
        <f t="shared" si="4331"/>
        <v>04-02</v>
      </c>
      <c r="K4243" t="str">
        <f t="shared" si="4331"/>
        <v>Gestión del recurso humano.</v>
      </c>
      <c r="L4243" s="150">
        <f>+VLOOKUP($E4243,IGA_2018!$B$8:$N$347,6,0)</f>
        <v>0.38114859644604698</v>
      </c>
      <c r="M4243" s="142" t="str">
        <f>+VLOOKUP($E4243,IGA_2018!$B$8:$N$347,7,0)</f>
        <v>Medio bajo</v>
      </c>
    </row>
    <row r="4244" spans="1:13" x14ac:dyDescent="0.3">
      <c r="A4244" s="139">
        <f t="shared" si="4291"/>
        <v>112</v>
      </c>
      <c r="B4244" s="148">
        <f t="shared" si="4293"/>
        <v>20</v>
      </c>
      <c r="D4244" s="149" t="str">
        <f>+VLOOKUP($A4244,mUNICIPIOS!$B$4:$F$343,2,0)</f>
        <v>Totonicapán</v>
      </c>
      <c r="E4244" s="149">
        <f>+VLOOKUP($A4244,mUNICIPIOS!$B$4:$F$343,3,0)</f>
        <v>808</v>
      </c>
      <c r="F4244" s="149" t="str">
        <f>+VLOOKUP($A4244,mUNICIPIOS!$B$4:$F$343,4,0)</f>
        <v>San Bartolo Aguas Calientes</v>
      </c>
      <c r="G4244" s="139" t="str">
        <f t="shared" ref="G4244:K4244" si="4332">+G4206</f>
        <v>04</v>
      </c>
      <c r="H4244" t="str">
        <f t="shared" si="4332"/>
        <v>IGA</v>
      </c>
      <c r="I4244" t="str">
        <f t="shared" si="4332"/>
        <v>Índice de Gestión Administrativa</v>
      </c>
      <c r="J4244" t="str">
        <f t="shared" si="4332"/>
        <v>04-03</v>
      </c>
      <c r="K4244" t="str">
        <f t="shared" si="4332"/>
        <v>Existencia de oficinas municipales con instrumentos de gestión.</v>
      </c>
      <c r="L4244" s="150">
        <f>+VLOOKUP($E4244,IGA_2018!$B$8:$N$347,9,0)</f>
        <v>0.48750000000000004</v>
      </c>
      <c r="M4244" s="142" t="str">
        <f>+VLOOKUP($E4244,IGA_2018!$B$8:$N$347,10,0)</f>
        <v>Medio</v>
      </c>
    </row>
    <row r="4245" spans="1:13" x14ac:dyDescent="0.3">
      <c r="A4245" s="139">
        <f t="shared" si="4291"/>
        <v>112</v>
      </c>
      <c r="B4245" s="148">
        <f t="shared" si="4293"/>
        <v>21</v>
      </c>
      <c r="D4245" s="149" t="str">
        <f>+VLOOKUP($A4245,mUNICIPIOS!$B$4:$F$343,2,0)</f>
        <v>Totonicapán</v>
      </c>
      <c r="E4245" s="149">
        <f>+VLOOKUP($A4245,mUNICIPIOS!$B$4:$F$343,3,0)</f>
        <v>808</v>
      </c>
      <c r="F4245" s="149" t="str">
        <f>+VLOOKUP($A4245,mUNICIPIOS!$B$4:$F$343,4,0)</f>
        <v>San Bartolo Aguas Calientes</v>
      </c>
      <c r="G4245" s="139" t="str">
        <f t="shared" ref="G4245:K4245" si="4333">+G4207</f>
        <v>04</v>
      </c>
      <c r="H4245" t="str">
        <f t="shared" si="4333"/>
        <v>IGA</v>
      </c>
      <c r="I4245" t="str">
        <f t="shared" si="4333"/>
        <v>Índice de Gestión Administrativa</v>
      </c>
      <c r="J4245" t="str">
        <f t="shared" si="4333"/>
        <v>INDICE</v>
      </c>
      <c r="K4245">
        <f t="shared" si="4333"/>
        <v>0</v>
      </c>
      <c r="L4245" s="150">
        <f>+VLOOKUP($E4245,IGA_2018!$B$8:$N$347,12,0)</f>
        <v>0.30402700875611643</v>
      </c>
      <c r="M4245" s="142" t="str">
        <f>+VLOOKUP($E4245,IGA_2018!$B$8:$N$347,13,0)</f>
        <v>Medio bajo</v>
      </c>
    </row>
    <row r="4246" spans="1:13" x14ac:dyDescent="0.3">
      <c r="A4246" s="139">
        <f t="shared" si="4291"/>
        <v>112</v>
      </c>
      <c r="B4246" s="148">
        <f t="shared" si="4293"/>
        <v>22</v>
      </c>
      <c r="D4246" s="149" t="str">
        <f>+VLOOKUP($A4246,mUNICIPIOS!$B$4:$F$343,2,0)</f>
        <v>Totonicapán</v>
      </c>
      <c r="E4246" s="149">
        <f>+VLOOKUP($A4246,mUNICIPIOS!$B$4:$F$343,3,0)</f>
        <v>808</v>
      </c>
      <c r="F4246" s="149" t="str">
        <f>+VLOOKUP($A4246,mUNICIPIOS!$B$4:$F$343,4,0)</f>
        <v>San Bartolo Aguas Calientes</v>
      </c>
      <c r="G4246" s="139" t="str">
        <f t="shared" ref="G4246:K4246" si="4334">+G4208</f>
        <v>05</v>
      </c>
      <c r="H4246" t="str">
        <f t="shared" si="4334"/>
        <v>IGF</v>
      </c>
      <c r="I4246" t="str">
        <f t="shared" si="4334"/>
        <v>Índice de Gestión Financiera</v>
      </c>
      <c r="J4246" t="str">
        <f t="shared" si="4334"/>
        <v>05-01</v>
      </c>
      <c r="K4246" t="str">
        <f t="shared" si="4334"/>
        <v>Autonomía financiera municipal</v>
      </c>
      <c r="L4246" s="150">
        <f>+VLOOKUP($E4246,IGF_2018!$B$8:$Z$347,3,0)</f>
        <v>0.10596232353808703</v>
      </c>
      <c r="M4246" s="142" t="str">
        <f>+VLOOKUP($E4246,IGF_2018!$B$8:$Z$347,4,0)</f>
        <v>Bajo</v>
      </c>
    </row>
    <row r="4247" spans="1:13" x14ac:dyDescent="0.3">
      <c r="A4247" s="139">
        <f t="shared" si="4291"/>
        <v>112</v>
      </c>
      <c r="B4247" s="148">
        <f t="shared" si="4293"/>
        <v>23</v>
      </c>
      <c r="D4247" s="149" t="str">
        <f>+VLOOKUP($A4247,mUNICIPIOS!$B$4:$F$343,2,0)</f>
        <v>Totonicapán</v>
      </c>
      <c r="E4247" s="149">
        <f>+VLOOKUP($A4247,mUNICIPIOS!$B$4:$F$343,3,0)</f>
        <v>808</v>
      </c>
      <c r="F4247" s="149" t="str">
        <f>+VLOOKUP($A4247,mUNICIPIOS!$B$4:$F$343,4,0)</f>
        <v>San Bartolo Aguas Calientes</v>
      </c>
      <c r="G4247" s="139" t="str">
        <f t="shared" ref="G4247:K4247" si="4335">+G4209</f>
        <v>05</v>
      </c>
      <c r="H4247" t="str">
        <f t="shared" si="4335"/>
        <v>IGF</v>
      </c>
      <c r="I4247" t="str">
        <f t="shared" si="4335"/>
        <v>Índice de Gestión Financiera</v>
      </c>
      <c r="J4247" t="str">
        <f t="shared" si="4335"/>
        <v>05-02</v>
      </c>
      <c r="K4247" t="str">
        <f t="shared" si="4335"/>
        <v xml:space="preserve">Ingresos propios por habitante -sin regalías- </v>
      </c>
      <c r="L4247" s="150">
        <f>+VLOOKUP($E4247,IGF_2018!$B$8:$Z$347,6,0)</f>
        <v>4.9541856557180831E-2</v>
      </c>
      <c r="M4247" s="142" t="str">
        <f>+VLOOKUP($E4247,IGF_2018!$B$8:$Z$347,7,0)</f>
        <v>Bajo</v>
      </c>
    </row>
    <row r="4248" spans="1:13" x14ac:dyDescent="0.3">
      <c r="A4248" s="139">
        <f t="shared" si="4291"/>
        <v>112</v>
      </c>
      <c r="B4248" s="148">
        <f t="shared" si="4293"/>
        <v>24</v>
      </c>
      <c r="D4248" s="149" t="str">
        <f>+VLOOKUP($A4248,mUNICIPIOS!$B$4:$F$343,2,0)</f>
        <v>Totonicapán</v>
      </c>
      <c r="E4248" s="149">
        <f>+VLOOKUP($A4248,mUNICIPIOS!$B$4:$F$343,3,0)</f>
        <v>808</v>
      </c>
      <c r="F4248" s="149" t="str">
        <f>+VLOOKUP($A4248,mUNICIPIOS!$B$4:$F$343,4,0)</f>
        <v>San Bartolo Aguas Calientes</v>
      </c>
      <c r="G4248" s="139" t="str">
        <f t="shared" ref="G4248:K4248" si="4336">+G4210</f>
        <v>05</v>
      </c>
      <c r="H4248" t="str">
        <f t="shared" si="4336"/>
        <v>IGF</v>
      </c>
      <c r="I4248" t="str">
        <f t="shared" si="4336"/>
        <v>Índice de Gestión Financiera</v>
      </c>
      <c r="J4248" t="str">
        <f t="shared" si="4336"/>
        <v>05-03</v>
      </c>
      <c r="K4248" t="str">
        <f t="shared" si="4336"/>
        <v>Ingresos del IUSI en relación a los ingresos propios -sin regalías-</v>
      </c>
      <c r="L4248" s="150">
        <f>+VLOOKUP($E4248,IGF_2018!$B$8:$Z$347,9,0)</f>
        <v>0</v>
      </c>
      <c r="M4248" s="142" t="str">
        <f>+VLOOKUP($E4248,IGF_2018!$B$8:$Z$347,10,0)</f>
        <v>Bajo</v>
      </c>
    </row>
    <row r="4249" spans="1:13" x14ac:dyDescent="0.3">
      <c r="A4249" s="139">
        <f t="shared" si="4291"/>
        <v>112</v>
      </c>
      <c r="B4249" s="148">
        <f t="shared" si="4293"/>
        <v>25</v>
      </c>
      <c r="D4249" s="149" t="str">
        <f>+VLOOKUP($A4249,mUNICIPIOS!$B$4:$F$343,2,0)</f>
        <v>Totonicapán</v>
      </c>
      <c r="E4249" s="149">
        <f>+VLOOKUP($A4249,mUNICIPIOS!$B$4:$F$343,3,0)</f>
        <v>808</v>
      </c>
      <c r="F4249" s="149" t="str">
        <f>+VLOOKUP($A4249,mUNICIPIOS!$B$4:$F$343,4,0)</f>
        <v>San Bartolo Aguas Calientes</v>
      </c>
      <c r="G4249" s="139" t="str">
        <f t="shared" ref="G4249:K4249" si="4337">+G4211</f>
        <v>05</v>
      </c>
      <c r="H4249" t="str">
        <f t="shared" si="4337"/>
        <v>IGF</v>
      </c>
      <c r="I4249" t="str">
        <f t="shared" si="4337"/>
        <v>Índice de Gestión Financiera</v>
      </c>
      <c r="J4249" t="str">
        <f t="shared" si="4337"/>
        <v>05-04</v>
      </c>
      <c r="K4249" t="str">
        <f t="shared" si="4337"/>
        <v>Inversión anual en capital fijo por habitante</v>
      </c>
      <c r="L4249" s="150">
        <f>+VLOOKUP($E4249,IGF_2018!$B$8:$Z$347,12,0)</f>
        <v>9.497141842643067E-2</v>
      </c>
      <c r="M4249" s="142" t="str">
        <f>+VLOOKUP($E4249,IGF_2018!$B$8:$Z$347,13,0)</f>
        <v>Bajo</v>
      </c>
    </row>
    <row r="4250" spans="1:13" x14ac:dyDescent="0.3">
      <c r="A4250" s="139">
        <f t="shared" si="4291"/>
        <v>112</v>
      </c>
      <c r="B4250" s="148">
        <f t="shared" si="4293"/>
        <v>26</v>
      </c>
      <c r="D4250" s="149" t="str">
        <f>+VLOOKUP($A4250,mUNICIPIOS!$B$4:$F$343,2,0)</f>
        <v>Totonicapán</v>
      </c>
      <c r="E4250" s="149">
        <f>+VLOOKUP($A4250,mUNICIPIOS!$B$4:$F$343,3,0)</f>
        <v>808</v>
      </c>
      <c r="F4250" s="149" t="str">
        <f>+VLOOKUP($A4250,mUNICIPIOS!$B$4:$F$343,4,0)</f>
        <v>San Bartolo Aguas Calientes</v>
      </c>
      <c r="G4250" s="139" t="str">
        <f t="shared" ref="G4250:K4250" si="4338">+G4212</f>
        <v>05</v>
      </c>
      <c r="H4250" t="str">
        <f t="shared" si="4338"/>
        <v>IGF</v>
      </c>
      <c r="I4250" t="str">
        <f t="shared" si="4338"/>
        <v>Índice de Gestión Financiera</v>
      </c>
      <c r="J4250" t="str">
        <f t="shared" si="4338"/>
        <v>05-05</v>
      </c>
      <c r="K4250" t="str">
        <f t="shared" si="4338"/>
        <v>Inversión anual en capital fijo con recursos percibidos por ingresos propios</v>
      </c>
      <c r="L4250" s="150">
        <f>+VLOOKUP($E4250,IGF_2018!$B$8:$Z$347,15,0)</f>
        <v>0.24505440048596439</v>
      </c>
      <c r="M4250" s="142" t="str">
        <f>+VLOOKUP($E4250,IGF_2018!$B$8:$Z$347,16,0)</f>
        <v>Medio bajo</v>
      </c>
    </row>
    <row r="4251" spans="1:13" x14ac:dyDescent="0.3">
      <c r="A4251" s="139">
        <f t="shared" si="4291"/>
        <v>112</v>
      </c>
      <c r="B4251" s="148">
        <f t="shared" si="4293"/>
        <v>27</v>
      </c>
      <c r="D4251" s="149" t="str">
        <f>+VLOOKUP($A4251,mUNICIPIOS!$B$4:$F$343,2,0)</f>
        <v>Totonicapán</v>
      </c>
      <c r="E4251" s="149">
        <f>+VLOOKUP($A4251,mUNICIPIOS!$B$4:$F$343,3,0)</f>
        <v>808</v>
      </c>
      <c r="F4251" s="149" t="str">
        <f>+VLOOKUP($A4251,mUNICIPIOS!$B$4:$F$343,4,0)</f>
        <v>San Bartolo Aguas Calientes</v>
      </c>
      <c r="G4251" s="139" t="str">
        <f t="shared" ref="G4251:K4251" si="4339">+G4213</f>
        <v>05</v>
      </c>
      <c r="H4251" t="str">
        <f t="shared" si="4339"/>
        <v>IGF</v>
      </c>
      <c r="I4251" t="str">
        <f t="shared" si="4339"/>
        <v>Índice de Gestión Financiera</v>
      </c>
      <c r="J4251" t="str">
        <f t="shared" si="4339"/>
        <v>05-06</v>
      </c>
      <c r="K4251" t="str">
        <f t="shared" si="4339"/>
        <v xml:space="preserve">Inversión anual en capital fijo con recursos percibidos por transferencias del Gobierno Central </v>
      </c>
      <c r="L4251" s="150">
        <f>+VLOOKUP($E4251,IGF_2018!$B$8:$Z$347,18,0)</f>
        <v>0.44574804519119199</v>
      </c>
      <c r="M4251" s="142" t="str">
        <f>+VLOOKUP($E4251,IGF_2018!$B$8:$Z$347,19,0)</f>
        <v>Medio</v>
      </c>
    </row>
    <row r="4252" spans="1:13" x14ac:dyDescent="0.3">
      <c r="A4252" s="139">
        <f t="shared" si="4291"/>
        <v>112</v>
      </c>
      <c r="B4252" s="148">
        <f t="shared" si="4293"/>
        <v>28</v>
      </c>
      <c r="D4252" s="149" t="str">
        <f>+VLOOKUP($A4252,mUNICIPIOS!$B$4:$F$343,2,0)</f>
        <v>Totonicapán</v>
      </c>
      <c r="E4252" s="149">
        <f>+VLOOKUP($A4252,mUNICIPIOS!$B$4:$F$343,3,0)</f>
        <v>808</v>
      </c>
      <c r="F4252" s="149" t="str">
        <f>+VLOOKUP($A4252,mUNICIPIOS!$B$4:$F$343,4,0)</f>
        <v>San Bartolo Aguas Calientes</v>
      </c>
      <c r="G4252" s="139" t="str">
        <f t="shared" ref="G4252:K4252" si="4340">+G4214</f>
        <v>05</v>
      </c>
      <c r="H4252" t="str">
        <f t="shared" si="4340"/>
        <v>IGF</v>
      </c>
      <c r="I4252" t="str">
        <f t="shared" si="4340"/>
        <v>Índice de Gestión Financiera</v>
      </c>
      <c r="J4252" t="str">
        <f t="shared" si="4340"/>
        <v>05-07</v>
      </c>
      <c r="K4252" t="str">
        <f t="shared" si="4340"/>
        <v>Financiamiento por endeudamiento municipal</v>
      </c>
      <c r="L4252" s="150">
        <f>+VLOOKUP($E4252,IGF_2018!$B$8:$Z$347,21,0)</f>
        <v>1</v>
      </c>
      <c r="M4252" s="142" t="str">
        <f>+VLOOKUP($E4252,IGF_2018!$B$8:$Z$347,22,0)</f>
        <v>Alto</v>
      </c>
    </row>
    <row r="4253" spans="1:13" x14ac:dyDescent="0.3">
      <c r="A4253" s="139">
        <f t="shared" si="4291"/>
        <v>112</v>
      </c>
      <c r="B4253" s="148">
        <f t="shared" si="4293"/>
        <v>29</v>
      </c>
      <c r="D4253" s="149" t="str">
        <f>+VLOOKUP($A4253,mUNICIPIOS!$B$4:$F$343,2,0)</f>
        <v>Totonicapán</v>
      </c>
      <c r="E4253" s="149">
        <f>+VLOOKUP($A4253,mUNICIPIOS!$B$4:$F$343,3,0)</f>
        <v>808</v>
      </c>
      <c r="F4253" s="149" t="str">
        <f>+VLOOKUP($A4253,mUNICIPIOS!$B$4:$F$343,4,0)</f>
        <v>San Bartolo Aguas Calientes</v>
      </c>
      <c r="G4253" s="139" t="str">
        <f t="shared" ref="G4253:K4253" si="4341">+G4215</f>
        <v>05</v>
      </c>
      <c r="H4253" t="str">
        <f t="shared" si="4341"/>
        <v>IGF</v>
      </c>
      <c r="I4253" t="str">
        <f t="shared" si="4341"/>
        <v>Índice de Gestión Financiera</v>
      </c>
      <c r="J4253" t="str">
        <f t="shared" si="4341"/>
        <v>INDICE</v>
      </c>
      <c r="K4253">
        <f t="shared" si="4341"/>
        <v>0</v>
      </c>
      <c r="L4253" s="150">
        <f>+VLOOKUP($E4253,IGF_2018!$B$8:$Z$347,24,0)</f>
        <v>0.30967822242941229</v>
      </c>
      <c r="M4253" s="142" t="str">
        <f>+VLOOKUP($E4253,IGF_2018!$B$8:$Z$347,25,0)</f>
        <v>Medio bajo</v>
      </c>
    </row>
    <row r="4254" spans="1:13" x14ac:dyDescent="0.3">
      <c r="A4254" s="139">
        <f t="shared" si="4291"/>
        <v>112</v>
      </c>
      <c r="B4254" s="148">
        <f t="shared" si="4293"/>
        <v>30</v>
      </c>
      <c r="D4254" s="149" t="str">
        <f>+VLOOKUP($A4254,mUNICIPIOS!$B$4:$F$343,2,0)</f>
        <v>Totonicapán</v>
      </c>
      <c r="E4254" s="149">
        <f>+VLOOKUP($A4254,mUNICIPIOS!$B$4:$F$343,3,0)</f>
        <v>808</v>
      </c>
      <c r="F4254" s="149" t="str">
        <f>+VLOOKUP($A4254,mUNICIPIOS!$B$4:$F$343,4,0)</f>
        <v>San Bartolo Aguas Calientes</v>
      </c>
      <c r="G4254" s="139" t="str">
        <f t="shared" ref="G4254:K4254" si="4342">+G4216</f>
        <v>06</v>
      </c>
      <c r="H4254" t="str">
        <f t="shared" si="4342"/>
        <v>IGE</v>
      </c>
      <c r="I4254" t="str">
        <f t="shared" si="4342"/>
        <v>Índice de Gestión Estratégica</v>
      </c>
      <c r="J4254" t="str">
        <f t="shared" si="4342"/>
        <v>06-01</v>
      </c>
      <c r="K4254" t="str">
        <f t="shared" si="4342"/>
        <v>Ejecución del Plan Operativo Anual  (POA)</v>
      </c>
      <c r="L4254" s="150">
        <f>+VLOOKUP($E4254,IGE_2018!$B$8:$Z$347,3,0)</f>
        <v>0.35</v>
      </c>
      <c r="M4254" s="142" t="str">
        <f>+VLOOKUP($E4254,IGE_2018!$B$8:$Z$347,4,0)</f>
        <v>Medio bajo</v>
      </c>
    </row>
    <row r="4255" spans="1:13" x14ac:dyDescent="0.3">
      <c r="A4255" s="139">
        <f t="shared" si="4291"/>
        <v>112</v>
      </c>
      <c r="B4255" s="148">
        <f t="shared" si="4293"/>
        <v>31</v>
      </c>
      <c r="D4255" s="149" t="str">
        <f>+VLOOKUP($A4255,mUNICIPIOS!$B$4:$F$343,2,0)</f>
        <v>Totonicapán</v>
      </c>
      <c r="E4255" s="149">
        <f>+VLOOKUP($A4255,mUNICIPIOS!$B$4:$F$343,3,0)</f>
        <v>808</v>
      </c>
      <c r="F4255" s="149" t="str">
        <f>+VLOOKUP($A4255,mUNICIPIOS!$B$4:$F$343,4,0)</f>
        <v>San Bartolo Aguas Calientes</v>
      </c>
      <c r="G4255" s="139" t="str">
        <f t="shared" ref="G4255:K4255" si="4343">+G4217</f>
        <v>06</v>
      </c>
      <c r="H4255" t="str">
        <f t="shared" si="4343"/>
        <v>IGE</v>
      </c>
      <c r="I4255" t="str">
        <f t="shared" si="4343"/>
        <v>Índice de Gestión Estratégica</v>
      </c>
      <c r="J4255" t="str">
        <f t="shared" si="4343"/>
        <v>06-02</v>
      </c>
      <c r="K4255" t="str">
        <f t="shared" si="4343"/>
        <v>Relación Plan de Desarrollo Municipal y Ordenamiento Territorial (PDM-OT) - Plan Estratégico Institucional (PEI) - Plan Operativo Multianual (POM) - Plan Operativo Anual (POA)</v>
      </c>
      <c r="L4255" s="150">
        <f>+VLOOKUP($E4255,IGE_2018!$B$8:$Z$347,6,0)</f>
        <v>0.4</v>
      </c>
      <c r="M4255" s="142" t="str">
        <f>+VLOOKUP($E4255,IGE_2018!$B$8:$Z$347,7,0)</f>
        <v>Medio bajo</v>
      </c>
    </row>
    <row r="4256" spans="1:13" x14ac:dyDescent="0.3">
      <c r="A4256" s="139">
        <f t="shared" si="4291"/>
        <v>112</v>
      </c>
      <c r="B4256" s="148">
        <f t="shared" si="4293"/>
        <v>32</v>
      </c>
      <c r="D4256" s="149" t="str">
        <f>+VLOOKUP($A4256,mUNICIPIOS!$B$4:$F$343,2,0)</f>
        <v>Totonicapán</v>
      </c>
      <c r="E4256" s="149">
        <f>+VLOOKUP($A4256,mUNICIPIOS!$B$4:$F$343,3,0)</f>
        <v>808</v>
      </c>
      <c r="F4256" s="149" t="str">
        <f>+VLOOKUP($A4256,mUNICIPIOS!$B$4:$F$343,4,0)</f>
        <v>San Bartolo Aguas Calientes</v>
      </c>
      <c r="G4256" s="139" t="str">
        <f t="shared" ref="G4256:K4256" si="4344">+G4218</f>
        <v>06</v>
      </c>
      <c r="H4256" t="str">
        <f t="shared" si="4344"/>
        <v>IGE</v>
      </c>
      <c r="I4256" t="str">
        <f t="shared" si="4344"/>
        <v>Índice de Gestión Estratégica</v>
      </c>
      <c r="J4256" t="str">
        <f t="shared" si="4344"/>
        <v>06-03</v>
      </c>
      <c r="K4256" t="str">
        <f t="shared" si="4344"/>
        <v>Presupuesto de egresos relacionado a competencias municipales que responden a prioridades nacionales de desarrollo.</v>
      </c>
      <c r="L4256" s="150">
        <f>+VLOOKUP($E4256,IGE_2018!$B$8:$Z$347,9,0)</f>
        <v>0.12643622692237391</v>
      </c>
      <c r="M4256" s="142" t="str">
        <f>+VLOOKUP($E4256,IGE_2018!$B$8:$Z$347,10,0)</f>
        <v>Bajo</v>
      </c>
    </row>
    <row r="4257" spans="1:13" x14ac:dyDescent="0.3">
      <c r="A4257" s="139">
        <f t="shared" si="4291"/>
        <v>112</v>
      </c>
      <c r="B4257" s="148">
        <f t="shared" si="4293"/>
        <v>33</v>
      </c>
      <c r="D4257" s="149" t="str">
        <f>+VLOOKUP($A4257,mUNICIPIOS!$B$4:$F$343,2,0)</f>
        <v>Totonicapán</v>
      </c>
      <c r="E4257" s="149">
        <f>+VLOOKUP($A4257,mUNICIPIOS!$B$4:$F$343,3,0)</f>
        <v>808</v>
      </c>
      <c r="F4257" s="149" t="str">
        <f>+VLOOKUP($A4257,mUNICIPIOS!$B$4:$F$343,4,0)</f>
        <v>San Bartolo Aguas Calientes</v>
      </c>
      <c r="G4257" s="139" t="str">
        <f t="shared" ref="G4257:K4257" si="4345">+G4219</f>
        <v>06</v>
      </c>
      <c r="H4257" t="str">
        <f t="shared" si="4345"/>
        <v>IGE</v>
      </c>
      <c r="I4257" t="str">
        <f t="shared" si="4345"/>
        <v>Índice de Gestión Estratégica</v>
      </c>
      <c r="J4257" t="str">
        <f t="shared" si="4345"/>
        <v>06-04</v>
      </c>
      <c r="K4257" t="str">
        <f t="shared" si="4345"/>
        <v>Institucionalización de la gestión ordenada del territorio</v>
      </c>
      <c r="L4257" s="150">
        <f>+VLOOKUP($E4257,IGE_2018!$B$8:$Z$347,12,0)</f>
        <v>0.1</v>
      </c>
      <c r="M4257" s="142" t="str">
        <f>+VLOOKUP($E4257,IGE_2018!$B$8:$Z$347,13,0)</f>
        <v>Bajo</v>
      </c>
    </row>
    <row r="4258" spans="1:13" x14ac:dyDescent="0.3">
      <c r="A4258" s="139">
        <f t="shared" si="4291"/>
        <v>112</v>
      </c>
      <c r="B4258" s="148">
        <f t="shared" si="4293"/>
        <v>34</v>
      </c>
      <c r="D4258" s="149" t="str">
        <f>+VLOOKUP($A4258,mUNICIPIOS!$B$4:$F$343,2,0)</f>
        <v>Totonicapán</v>
      </c>
      <c r="E4258" s="149">
        <f>+VLOOKUP($A4258,mUNICIPIOS!$B$4:$F$343,3,0)</f>
        <v>808</v>
      </c>
      <c r="F4258" s="149" t="str">
        <f>+VLOOKUP($A4258,mUNICIPIOS!$B$4:$F$343,4,0)</f>
        <v>San Bartolo Aguas Calientes</v>
      </c>
      <c r="G4258" s="139" t="str">
        <f t="shared" ref="G4258:K4258" si="4346">+G4220</f>
        <v>06</v>
      </c>
      <c r="H4258" t="str">
        <f t="shared" si="4346"/>
        <v>IGE</v>
      </c>
      <c r="I4258" t="str">
        <f t="shared" si="4346"/>
        <v>Índice de Gestión Estratégica</v>
      </c>
      <c r="J4258" t="str">
        <f t="shared" si="4346"/>
        <v>06-05</v>
      </c>
      <c r="K4258" t="str">
        <f t="shared" si="4346"/>
        <v>Acciones para la gestión ordenada del territorio</v>
      </c>
      <c r="L4258" s="150">
        <f>+VLOOKUP($E4258,IGE_2018!$B$8:$Z$347,15,0)</f>
        <v>0.18000000000000005</v>
      </c>
      <c r="M4258" s="142" t="str">
        <f>+VLOOKUP($E4258,IGE_2018!$B$8:$Z$347,16,0)</f>
        <v>Bajo</v>
      </c>
    </row>
    <row r="4259" spans="1:13" x14ac:dyDescent="0.3">
      <c r="A4259" s="139">
        <f t="shared" si="4291"/>
        <v>112</v>
      </c>
      <c r="B4259" s="148">
        <f t="shared" si="4293"/>
        <v>35</v>
      </c>
      <c r="D4259" s="149" t="str">
        <f>+VLOOKUP($A4259,mUNICIPIOS!$B$4:$F$343,2,0)</f>
        <v>Totonicapán</v>
      </c>
      <c r="E4259" s="149">
        <f>+VLOOKUP($A4259,mUNICIPIOS!$B$4:$F$343,3,0)</f>
        <v>808</v>
      </c>
      <c r="F4259" s="149" t="str">
        <f>+VLOOKUP($A4259,mUNICIPIOS!$B$4:$F$343,4,0)</f>
        <v>San Bartolo Aguas Calientes</v>
      </c>
      <c r="G4259" s="139" t="str">
        <f t="shared" ref="G4259:K4259" si="4347">+G4221</f>
        <v>06</v>
      </c>
      <c r="H4259" t="str">
        <f t="shared" si="4347"/>
        <v>IGE</v>
      </c>
      <c r="I4259" t="str">
        <f t="shared" si="4347"/>
        <v>Índice de Gestión Estratégica</v>
      </c>
      <c r="J4259" t="str">
        <f t="shared" si="4347"/>
        <v>06-06</v>
      </c>
      <c r="K4259" t="str">
        <f t="shared" si="4347"/>
        <v>Gestión de riesgo en la formulación de proyectos derivados de la planificación operativa anual</v>
      </c>
      <c r="L4259" s="150">
        <f>+VLOOKUP($E4259,IGE_2018!$B$8:$Z$347,18,0)</f>
        <v>0</v>
      </c>
      <c r="M4259" s="142" t="str">
        <f>+VLOOKUP($E4259,IGE_2018!$B$8:$Z$347,19,0)</f>
        <v>Bajo</v>
      </c>
    </row>
    <row r="4260" spans="1:13" x14ac:dyDescent="0.3">
      <c r="A4260" s="139">
        <f t="shared" si="4291"/>
        <v>112</v>
      </c>
      <c r="B4260" s="148">
        <f t="shared" si="4293"/>
        <v>36</v>
      </c>
      <c r="D4260" s="149" t="str">
        <f>+VLOOKUP($A4260,mUNICIPIOS!$B$4:$F$343,2,0)</f>
        <v>Totonicapán</v>
      </c>
      <c r="E4260" s="149">
        <f>+VLOOKUP($A4260,mUNICIPIOS!$B$4:$F$343,3,0)</f>
        <v>808</v>
      </c>
      <c r="F4260" s="149" t="str">
        <f>+VLOOKUP($A4260,mUNICIPIOS!$B$4:$F$343,4,0)</f>
        <v>San Bartolo Aguas Calientes</v>
      </c>
      <c r="G4260" s="139" t="str">
        <f t="shared" ref="G4260:K4260" si="4348">+G4222</f>
        <v>06</v>
      </c>
      <c r="H4260" t="str">
        <f t="shared" si="4348"/>
        <v>IGE</v>
      </c>
      <c r="I4260" t="str">
        <f t="shared" si="4348"/>
        <v>Índice de Gestión Estratégica</v>
      </c>
      <c r="J4260" t="str">
        <f t="shared" si="4348"/>
        <v>06-07</v>
      </c>
      <c r="K4260" t="str">
        <f t="shared" si="4348"/>
        <v>Ingresos por servicios ambientales en relación a los ingresos propios sin regalías</v>
      </c>
      <c r="L4260" s="150">
        <f>+VLOOKUP($E4260,IGE_2018!$B$8:$Z$347,21,0)</f>
        <v>1</v>
      </c>
      <c r="M4260" s="142" t="str">
        <f>+VLOOKUP($E4260,IGE_2018!$B$8:$Z$347,22,0)</f>
        <v>Alto</v>
      </c>
    </row>
    <row r="4261" spans="1:13" x14ac:dyDescent="0.3">
      <c r="A4261" s="139">
        <f t="shared" si="4291"/>
        <v>112</v>
      </c>
      <c r="B4261" s="148">
        <f t="shared" si="4293"/>
        <v>37</v>
      </c>
      <c r="D4261" s="149" t="str">
        <f>+VLOOKUP($A4261,mUNICIPIOS!$B$4:$F$343,2,0)</f>
        <v>Totonicapán</v>
      </c>
      <c r="E4261" s="149">
        <f>+VLOOKUP($A4261,mUNICIPIOS!$B$4:$F$343,3,0)</f>
        <v>808</v>
      </c>
      <c r="F4261" s="149" t="str">
        <f>+VLOOKUP($A4261,mUNICIPIOS!$B$4:$F$343,4,0)</f>
        <v>San Bartolo Aguas Calientes</v>
      </c>
      <c r="G4261" s="139" t="str">
        <f t="shared" ref="G4261:K4261" si="4349">+G4223</f>
        <v>06</v>
      </c>
      <c r="H4261" t="str">
        <f t="shared" si="4349"/>
        <v>IGE</v>
      </c>
      <c r="I4261" t="str">
        <f t="shared" si="4349"/>
        <v>Índice de Gestión Estratégica</v>
      </c>
      <c r="J4261" t="str">
        <f t="shared" si="4349"/>
        <v>INDICE</v>
      </c>
      <c r="K4261">
        <f t="shared" si="4349"/>
        <v>0</v>
      </c>
      <c r="L4261" s="150">
        <f>+VLOOKUP($E4261,IGE_2018!$B$8:$Z$347,24,0)</f>
        <v>0.2811090567305935</v>
      </c>
      <c r="M4261" s="142" t="str">
        <f>+VLOOKUP($E4261,IGE_2018!$B$8:$Z$347,25,0)</f>
        <v>Medio bajo</v>
      </c>
    </row>
    <row r="4262" spans="1:13" x14ac:dyDescent="0.3">
      <c r="A4262" s="139">
        <f t="shared" si="4291"/>
        <v>112</v>
      </c>
      <c r="B4262" s="148">
        <f t="shared" si="4293"/>
        <v>38</v>
      </c>
      <c r="D4262" s="149" t="str">
        <f>+VLOOKUP($A4262,mUNICIPIOS!$B$4:$F$343,2,0)</f>
        <v>Totonicapán</v>
      </c>
      <c r="E4262" s="149">
        <f>+VLOOKUP($A4262,mUNICIPIOS!$B$4:$F$343,3,0)</f>
        <v>808</v>
      </c>
      <c r="F4262" s="149" t="str">
        <f>+VLOOKUP($A4262,mUNICIPIOS!$B$4:$F$343,4,0)</f>
        <v>San Bartolo Aguas Calientes</v>
      </c>
      <c r="G4262" s="139" t="str">
        <f t="shared" ref="G4262:K4262" si="4350">+G4224</f>
        <v>RANKING</v>
      </c>
      <c r="H4262" t="str">
        <f t="shared" si="4350"/>
        <v>RGM</v>
      </c>
      <c r="I4262" t="str">
        <f t="shared" si="4350"/>
        <v>Ranking de la Gestión Municipal 2018</v>
      </c>
      <c r="J4262" t="str">
        <f t="shared" si="4350"/>
        <v>RANKING</v>
      </c>
      <c r="K4262">
        <f t="shared" si="4350"/>
        <v>0</v>
      </c>
      <c r="L4262" s="151">
        <f>+VLOOKUP($E4262,Resultados_generales!$C$8:$AE$347,27,0)</f>
        <v>0.40326602400253847</v>
      </c>
      <c r="M4262" t="str">
        <f>+VLOOKUP($E4262,Resultados_generales!$C$8:$AE$347,28,0)</f>
        <v>Medio</v>
      </c>
    </row>
    <row r="4263" spans="1:13" x14ac:dyDescent="0.3">
      <c r="A4263" s="139">
        <f t="shared" si="4291"/>
        <v>113</v>
      </c>
      <c r="B4263" s="148">
        <f t="shared" si="4293"/>
        <v>1</v>
      </c>
      <c r="D4263" s="149" t="str">
        <f>+VLOOKUP($A4263,mUNICIPIOS!$B$4:$F$343,2,0)</f>
        <v>Quetzaltenango</v>
      </c>
      <c r="E4263" s="149">
        <f>+VLOOKUP($A4263,mUNICIPIOS!$B$4:$F$343,3,0)</f>
        <v>901</v>
      </c>
      <c r="F4263" s="149" t="str">
        <f>+VLOOKUP($A4263,mUNICIPIOS!$B$4:$F$343,4,0)</f>
        <v>Quetzaltenango</v>
      </c>
      <c r="G4263" s="139" t="str">
        <f t="shared" ref="G4263:K4263" si="4351">+G4225</f>
        <v>01</v>
      </c>
      <c r="H4263" t="str">
        <f t="shared" si="4351"/>
        <v>IPC</v>
      </c>
      <c r="I4263" t="str">
        <f t="shared" si="4351"/>
        <v>Índice de Participación Ciudadana</v>
      </c>
      <c r="J4263" t="str">
        <f t="shared" si="4351"/>
        <v>01-01</v>
      </c>
      <c r="K4263" t="str">
        <f t="shared" si="4351"/>
        <v>Número de reuniones del COMUDE en el año de la medición.</v>
      </c>
      <c r="L4263" s="150">
        <f>+VLOOKUP($E4263,IPC_2018!$B$8:$T$347,3,0)</f>
        <v>1</v>
      </c>
      <c r="M4263" s="142" t="str">
        <f>+VLOOKUP($E4263,IPC_2018!$B$8:$T$347,4,0)</f>
        <v>Alto</v>
      </c>
    </row>
    <row r="4264" spans="1:13" x14ac:dyDescent="0.3">
      <c r="A4264" s="139">
        <f t="shared" si="4291"/>
        <v>113</v>
      </c>
      <c r="B4264" s="148">
        <f t="shared" si="4293"/>
        <v>2</v>
      </c>
      <c r="D4264" s="149" t="str">
        <f>+VLOOKUP($A4264,mUNICIPIOS!$B$4:$F$343,2,0)</f>
        <v>Quetzaltenango</v>
      </c>
      <c r="E4264" s="149">
        <f>+VLOOKUP($A4264,mUNICIPIOS!$B$4:$F$343,3,0)</f>
        <v>901</v>
      </c>
      <c r="F4264" s="149" t="str">
        <f>+VLOOKUP($A4264,mUNICIPIOS!$B$4:$F$343,4,0)</f>
        <v>Quetzaltenango</v>
      </c>
      <c r="G4264" s="139" t="str">
        <f t="shared" ref="G4264:K4264" si="4352">+G4226</f>
        <v>01</v>
      </c>
      <c r="H4264" t="str">
        <f t="shared" si="4352"/>
        <v>IPC</v>
      </c>
      <c r="I4264" t="str">
        <f t="shared" si="4352"/>
        <v>Índice de Participación Ciudadana</v>
      </c>
      <c r="J4264" t="str">
        <f t="shared" si="4352"/>
        <v>01-02</v>
      </c>
      <c r="K4264" t="str">
        <f t="shared" si="4352"/>
        <v>Participación de Alcaldes, Concejales y Síndicos determinados o designados en el COMUDE</v>
      </c>
      <c r="L4264" s="150">
        <f>+VLOOKUP($E4264,IPC_2018!$B$8:$T$347,6,0)</f>
        <v>0.8125</v>
      </c>
      <c r="M4264" s="142" t="str">
        <f>+VLOOKUP($E4264,IPC_2018!$B$8:$T$347,7,0)</f>
        <v>Alto</v>
      </c>
    </row>
    <row r="4265" spans="1:13" x14ac:dyDescent="0.3">
      <c r="A4265" s="139">
        <f t="shared" si="4291"/>
        <v>113</v>
      </c>
      <c r="B4265" s="148">
        <f t="shared" si="4293"/>
        <v>3</v>
      </c>
      <c r="D4265" s="149" t="str">
        <f>+VLOOKUP($A4265,mUNICIPIOS!$B$4:$F$343,2,0)</f>
        <v>Quetzaltenango</v>
      </c>
      <c r="E4265" s="149">
        <f>+VLOOKUP($A4265,mUNICIPIOS!$B$4:$F$343,3,0)</f>
        <v>901</v>
      </c>
      <c r="F4265" s="149" t="str">
        <f>+VLOOKUP($A4265,mUNICIPIOS!$B$4:$F$343,4,0)</f>
        <v>Quetzaltenango</v>
      </c>
      <c r="G4265" s="139" t="str">
        <f t="shared" ref="G4265:K4265" si="4353">+G4227</f>
        <v>01</v>
      </c>
      <c r="H4265" t="str">
        <f t="shared" si="4353"/>
        <v>IPC</v>
      </c>
      <c r="I4265" t="str">
        <f t="shared" si="4353"/>
        <v>Índice de Participación Ciudadana</v>
      </c>
      <c r="J4265" t="str">
        <f t="shared" si="4353"/>
        <v>01-03</v>
      </c>
      <c r="K4265" t="str">
        <f t="shared" si="4353"/>
        <v>Participación  de organizaciones de jóvenes, mujeres, pueblos mayas, xincas, garífunas, y otras organizaciones en el Comude</v>
      </c>
      <c r="L4265" s="150">
        <f>+VLOOKUP($E4265,IPC_2018!$B$8:$T$347,9,0)</f>
        <v>0.42009132420091327</v>
      </c>
      <c r="M4265" s="142" t="str">
        <f>+VLOOKUP($E4265,IPC_2018!$B$8:$T$347,10,0)</f>
        <v>Medio</v>
      </c>
    </row>
    <row r="4266" spans="1:13" x14ac:dyDescent="0.3">
      <c r="A4266" s="139">
        <f t="shared" si="4291"/>
        <v>113</v>
      </c>
      <c r="B4266" s="148">
        <f t="shared" si="4293"/>
        <v>4</v>
      </c>
      <c r="D4266" s="149" t="str">
        <f>+VLOOKUP($A4266,mUNICIPIOS!$B$4:$F$343,2,0)</f>
        <v>Quetzaltenango</v>
      </c>
      <c r="E4266" s="149">
        <f>+VLOOKUP($A4266,mUNICIPIOS!$B$4:$F$343,3,0)</f>
        <v>901</v>
      </c>
      <c r="F4266" s="149" t="str">
        <f>+VLOOKUP($A4266,mUNICIPIOS!$B$4:$F$343,4,0)</f>
        <v>Quetzaltenango</v>
      </c>
      <c r="G4266" s="139" t="str">
        <f t="shared" ref="G4266:K4266" si="4354">+G4228</f>
        <v>01</v>
      </c>
      <c r="H4266" t="str">
        <f t="shared" si="4354"/>
        <v>IPC</v>
      </c>
      <c r="I4266" t="str">
        <f t="shared" si="4354"/>
        <v>Índice de Participación Ciudadana</v>
      </c>
      <c r="J4266" t="str">
        <f t="shared" si="4354"/>
        <v>01-04</v>
      </c>
      <c r="K4266" t="str">
        <f t="shared" si="4354"/>
        <v>Representatividad territorial del Comude.</v>
      </c>
      <c r="L4266" s="150">
        <f>+VLOOKUP($E4266,IPC_2018!$B$8:$T$347,12,0)</f>
        <v>0.53877551020408165</v>
      </c>
      <c r="M4266" s="142" t="str">
        <f>+VLOOKUP($E4266,IPC_2018!$B$8:$T$347,13,0)</f>
        <v>Medio</v>
      </c>
    </row>
    <row r="4267" spans="1:13" x14ac:dyDescent="0.3">
      <c r="A4267" s="139">
        <f t="shared" si="4291"/>
        <v>113</v>
      </c>
      <c r="B4267" s="148">
        <f t="shared" si="4293"/>
        <v>5</v>
      </c>
      <c r="D4267" s="149" t="str">
        <f>+VLOOKUP($A4267,mUNICIPIOS!$B$4:$F$343,2,0)</f>
        <v>Quetzaltenango</v>
      </c>
      <c r="E4267" s="149">
        <f>+VLOOKUP($A4267,mUNICIPIOS!$B$4:$F$343,3,0)</f>
        <v>901</v>
      </c>
      <c r="F4267" s="149" t="str">
        <f>+VLOOKUP($A4267,mUNICIPIOS!$B$4:$F$343,4,0)</f>
        <v>Quetzaltenango</v>
      </c>
      <c r="G4267" s="139" t="str">
        <f t="shared" ref="G4267:K4267" si="4355">+G4229</f>
        <v>01</v>
      </c>
      <c r="H4267" t="str">
        <f t="shared" si="4355"/>
        <v>IPC</v>
      </c>
      <c r="I4267" t="str">
        <f t="shared" si="4355"/>
        <v>Índice de Participación Ciudadana</v>
      </c>
      <c r="J4267" t="str">
        <f t="shared" si="4355"/>
        <v>01-05</v>
      </c>
      <c r="K4267" t="str">
        <f t="shared" si="4355"/>
        <v>Funcionamiento del Comude</v>
      </c>
      <c r="L4267" s="150">
        <f>+VLOOKUP($E4267,IPC_2018!$B$8:$T$347,15,0)</f>
        <v>0.15901060076290127</v>
      </c>
      <c r="M4267" s="142" t="str">
        <f>+VLOOKUP($E4267,IPC_2018!$B$8:$T$347,16,0)</f>
        <v>Bajo</v>
      </c>
    </row>
    <row r="4268" spans="1:13" x14ac:dyDescent="0.3">
      <c r="A4268" s="139">
        <f t="shared" si="4291"/>
        <v>113</v>
      </c>
      <c r="B4268" s="148">
        <f t="shared" si="4293"/>
        <v>6</v>
      </c>
      <c r="D4268" s="149" t="str">
        <f>+VLOOKUP($A4268,mUNICIPIOS!$B$4:$F$343,2,0)</f>
        <v>Quetzaltenango</v>
      </c>
      <c r="E4268" s="149">
        <f>+VLOOKUP($A4268,mUNICIPIOS!$B$4:$F$343,3,0)</f>
        <v>901</v>
      </c>
      <c r="F4268" s="149" t="str">
        <f>+VLOOKUP($A4268,mUNICIPIOS!$B$4:$F$343,4,0)</f>
        <v>Quetzaltenango</v>
      </c>
      <c r="G4268" s="139" t="str">
        <f t="shared" ref="G4268:K4268" si="4356">+G4230</f>
        <v>01</v>
      </c>
      <c r="H4268" t="str">
        <f t="shared" si="4356"/>
        <v>IPC</v>
      </c>
      <c r="I4268" t="str">
        <f t="shared" si="4356"/>
        <v>Índice de Participación Ciudadana</v>
      </c>
      <c r="J4268" t="str">
        <f t="shared" si="4356"/>
        <v>INDICE</v>
      </c>
      <c r="K4268">
        <f t="shared" si="4356"/>
        <v>0</v>
      </c>
      <c r="L4268" s="150">
        <f>+VLOOKUP($E4268,IPC_2018!$B$8:$T$347,18,0)</f>
        <v>0.69424411527518437</v>
      </c>
      <c r="M4268" s="142" t="str">
        <f>+VLOOKUP($E4268,IPC_2018!$B$8:$T$347,19,0)</f>
        <v>Medio alto</v>
      </c>
    </row>
    <row r="4269" spans="1:13" x14ac:dyDescent="0.3">
      <c r="A4269" s="139">
        <f t="shared" ref="A4269:A4332" si="4357">+IF(B4268=38,A4268+1,A4268)</f>
        <v>113</v>
      </c>
      <c r="B4269" s="148">
        <f t="shared" si="4293"/>
        <v>7</v>
      </c>
      <c r="D4269" s="149" t="str">
        <f>+VLOOKUP($A4269,mUNICIPIOS!$B$4:$F$343,2,0)</f>
        <v>Quetzaltenango</v>
      </c>
      <c r="E4269" s="149">
        <f>+VLOOKUP($A4269,mUNICIPIOS!$B$4:$F$343,3,0)</f>
        <v>901</v>
      </c>
      <c r="F4269" s="149" t="str">
        <f>+VLOOKUP($A4269,mUNICIPIOS!$B$4:$F$343,4,0)</f>
        <v>Quetzaltenango</v>
      </c>
      <c r="G4269" s="139" t="str">
        <f t="shared" ref="G4269:K4269" si="4358">+G4231</f>
        <v>02</v>
      </c>
      <c r="H4269" t="str">
        <f t="shared" si="4358"/>
        <v>IIC</v>
      </c>
      <c r="I4269" t="str">
        <f t="shared" si="4358"/>
        <v>Índice de Información a la Ciudadanía</v>
      </c>
      <c r="J4269" t="str">
        <f t="shared" si="4358"/>
        <v>02-01</v>
      </c>
      <c r="K4269" t="str">
        <f t="shared" si="4358"/>
        <v>Rendición de cuentas cuatrimestral y anual al Comude enfocadas en resultados.</v>
      </c>
      <c r="L4269" s="150">
        <f>+VLOOKUP($E4269,IIC_2018!$B$8:$Q$347,3,0)</f>
        <v>1</v>
      </c>
      <c r="M4269" s="142" t="str">
        <f>+VLOOKUP($E4269,IIC_2018!$B$8:$Q$347,4,0)</f>
        <v>Alto</v>
      </c>
    </row>
    <row r="4270" spans="1:13" x14ac:dyDescent="0.3">
      <c r="A4270" s="139">
        <f t="shared" si="4357"/>
        <v>113</v>
      </c>
      <c r="B4270" s="148">
        <f t="shared" ref="B4270:B4333" si="4359">+B4232</f>
        <v>8</v>
      </c>
      <c r="D4270" s="149" t="str">
        <f>+VLOOKUP($A4270,mUNICIPIOS!$B$4:$F$343,2,0)</f>
        <v>Quetzaltenango</v>
      </c>
      <c r="E4270" s="149">
        <f>+VLOOKUP($A4270,mUNICIPIOS!$B$4:$F$343,3,0)</f>
        <v>901</v>
      </c>
      <c r="F4270" s="149" t="str">
        <f>+VLOOKUP($A4270,mUNICIPIOS!$B$4:$F$343,4,0)</f>
        <v>Quetzaltenango</v>
      </c>
      <c r="G4270" s="139" t="str">
        <f t="shared" ref="G4270:K4270" si="4360">+G4232</f>
        <v>02</v>
      </c>
      <c r="H4270" t="str">
        <f t="shared" si="4360"/>
        <v>IIC</v>
      </c>
      <c r="I4270" t="str">
        <f t="shared" si="4360"/>
        <v>Índice de Información a la Ciudadanía</v>
      </c>
      <c r="J4270" t="str">
        <f t="shared" si="4360"/>
        <v>02-02</v>
      </c>
      <c r="K4270" t="str">
        <f t="shared" si="4360"/>
        <v>Información presupuestaria y otra información brindada a la ciudadanía disponible en medios locales de comunicación.</v>
      </c>
      <c r="L4270" s="150">
        <f>+VLOOKUP($E4270,IIC_2018!$B$8:$Q$347,6,0)</f>
        <v>1</v>
      </c>
      <c r="M4270" s="142" t="str">
        <f>+VLOOKUP($E4270,IIC_2018!$B$8:$Q$347,7,0)</f>
        <v>Alto</v>
      </c>
    </row>
    <row r="4271" spans="1:13" x14ac:dyDescent="0.3">
      <c r="A4271" s="139">
        <f t="shared" si="4357"/>
        <v>113</v>
      </c>
      <c r="B4271" s="148">
        <f t="shared" si="4359"/>
        <v>9</v>
      </c>
      <c r="D4271" s="149" t="str">
        <f>+VLOOKUP($A4271,mUNICIPIOS!$B$4:$F$343,2,0)</f>
        <v>Quetzaltenango</v>
      </c>
      <c r="E4271" s="149">
        <f>+VLOOKUP($A4271,mUNICIPIOS!$B$4:$F$343,3,0)</f>
        <v>901</v>
      </c>
      <c r="F4271" s="149" t="str">
        <f>+VLOOKUP($A4271,mUNICIPIOS!$B$4:$F$343,4,0)</f>
        <v>Quetzaltenango</v>
      </c>
      <c r="G4271" s="139" t="str">
        <f t="shared" ref="G4271:K4271" si="4361">+G4233</f>
        <v>02</v>
      </c>
      <c r="H4271" t="str">
        <f t="shared" si="4361"/>
        <v>IIC</v>
      </c>
      <c r="I4271" t="str">
        <f t="shared" si="4361"/>
        <v>Índice de Información a la Ciudadanía</v>
      </c>
      <c r="J4271" t="str">
        <f t="shared" si="4361"/>
        <v>02-03</v>
      </c>
      <c r="K4271" t="str">
        <f t="shared" si="4361"/>
        <v>Información pública de oficio actualizada y disponible de acuerdo a la LAIP y uso de internet.</v>
      </c>
      <c r="L4271" s="150">
        <f>+VLOOKUP($E4271,IIC_2018!$B$8:$Q$347,9,0)</f>
        <v>0.7599999999999999</v>
      </c>
      <c r="M4271" s="142" t="str">
        <f>+VLOOKUP($E4271,IIC_2018!$B$8:$Q$347,10,0)</f>
        <v>Medio alto</v>
      </c>
    </row>
    <row r="4272" spans="1:13" x14ac:dyDescent="0.3">
      <c r="A4272" s="139">
        <f t="shared" si="4357"/>
        <v>113</v>
      </c>
      <c r="B4272" s="148">
        <f t="shared" si="4359"/>
        <v>10</v>
      </c>
      <c r="D4272" s="149" t="str">
        <f>+VLOOKUP($A4272,mUNICIPIOS!$B$4:$F$343,2,0)</f>
        <v>Quetzaltenango</v>
      </c>
      <c r="E4272" s="149">
        <f>+VLOOKUP($A4272,mUNICIPIOS!$B$4:$F$343,3,0)</f>
        <v>901</v>
      </c>
      <c r="F4272" s="149" t="str">
        <f>+VLOOKUP($A4272,mUNICIPIOS!$B$4:$F$343,4,0)</f>
        <v>Quetzaltenango</v>
      </c>
      <c r="G4272" s="139" t="str">
        <f t="shared" ref="G4272:K4272" si="4362">+G4234</f>
        <v>02</v>
      </c>
      <c r="H4272" t="str">
        <f t="shared" si="4362"/>
        <v>IIC</v>
      </c>
      <c r="I4272" t="str">
        <f t="shared" si="4362"/>
        <v>Índice de Información a la Ciudadanía</v>
      </c>
      <c r="J4272" t="str">
        <f t="shared" si="4362"/>
        <v>02-04</v>
      </c>
      <c r="K4272" t="str">
        <f t="shared" si="4362"/>
        <v>Relación del monto contratado por medio de Guate compras con el total del presupuesto de egresos vigente.</v>
      </c>
      <c r="L4272" s="150">
        <f>+VLOOKUP($E4272,IIC_2018!$B$8:$Q$347,12,0)</f>
        <v>0.21951190879558738</v>
      </c>
      <c r="M4272" s="142" t="str">
        <f>+VLOOKUP($E4272,IIC_2018!$B$8:$Q$347,13,0)</f>
        <v>Medio bajo</v>
      </c>
    </row>
    <row r="4273" spans="1:13" x14ac:dyDescent="0.3">
      <c r="A4273" s="139">
        <f t="shared" si="4357"/>
        <v>113</v>
      </c>
      <c r="B4273" s="148">
        <f t="shared" si="4359"/>
        <v>11</v>
      </c>
      <c r="D4273" s="149" t="str">
        <f>+VLOOKUP($A4273,mUNICIPIOS!$B$4:$F$343,2,0)</f>
        <v>Quetzaltenango</v>
      </c>
      <c r="E4273" s="149">
        <f>+VLOOKUP($A4273,mUNICIPIOS!$B$4:$F$343,3,0)</f>
        <v>901</v>
      </c>
      <c r="F4273" s="149" t="str">
        <f>+VLOOKUP($A4273,mUNICIPIOS!$B$4:$F$343,4,0)</f>
        <v>Quetzaltenango</v>
      </c>
      <c r="G4273" s="139" t="str">
        <f t="shared" ref="G4273:K4273" si="4363">+G4235</f>
        <v>02</v>
      </c>
      <c r="H4273" t="str">
        <f t="shared" si="4363"/>
        <v>IIC</v>
      </c>
      <c r="I4273" t="str">
        <f t="shared" si="4363"/>
        <v>Índice de Información a la Ciudadanía</v>
      </c>
      <c r="J4273" t="str">
        <f t="shared" si="4363"/>
        <v>INDICE</v>
      </c>
      <c r="K4273">
        <f t="shared" si="4363"/>
        <v>0</v>
      </c>
      <c r="L4273" s="150">
        <f>+VLOOKUP($E4273,IIC_2018!$B$8:$Q$347,15,0)</f>
        <v>0.74487797719889681</v>
      </c>
      <c r="M4273" s="142" t="str">
        <f>+VLOOKUP($E4273,IIC_2018!$B$8:$Q$347,16,0)</f>
        <v>Medio alto</v>
      </c>
    </row>
    <row r="4274" spans="1:13" x14ac:dyDescent="0.3">
      <c r="A4274" s="139">
        <f t="shared" si="4357"/>
        <v>113</v>
      </c>
      <c r="B4274" s="148">
        <f t="shared" si="4359"/>
        <v>12</v>
      </c>
      <c r="D4274" s="149" t="str">
        <f>+VLOOKUP($A4274,mUNICIPIOS!$B$4:$F$343,2,0)</f>
        <v>Quetzaltenango</v>
      </c>
      <c r="E4274" s="149">
        <f>+VLOOKUP($A4274,mUNICIPIOS!$B$4:$F$343,3,0)</f>
        <v>901</v>
      </c>
      <c r="F4274" s="149" t="str">
        <f>+VLOOKUP($A4274,mUNICIPIOS!$B$4:$F$343,4,0)</f>
        <v>Quetzaltenango</v>
      </c>
      <c r="G4274" s="139" t="str">
        <f t="shared" ref="G4274:K4274" si="4364">+G4236</f>
        <v>03</v>
      </c>
      <c r="H4274" t="str">
        <f t="shared" si="4364"/>
        <v>ISP</v>
      </c>
      <c r="I4274" t="str">
        <f t="shared" si="4364"/>
        <v>Índice de Servicios Públicos</v>
      </c>
      <c r="J4274" t="str">
        <f t="shared" si="4364"/>
        <v>03-01</v>
      </c>
      <c r="K4274" t="str">
        <f t="shared" si="4364"/>
        <v>Cobertura del servicio público de agua</v>
      </c>
      <c r="L4274" s="150">
        <f>+VLOOKUP($E4274,ISP_2018!$B$8:$T$347,3,0)</f>
        <v>0</v>
      </c>
      <c r="M4274" s="142" t="str">
        <f>+VLOOKUP($E4274,ISP_2018!$B$8:$T$347,4,0)</f>
        <v>Bajo</v>
      </c>
    </row>
    <row r="4275" spans="1:13" x14ac:dyDescent="0.3">
      <c r="A4275" s="139">
        <f t="shared" si="4357"/>
        <v>113</v>
      </c>
      <c r="B4275" s="148">
        <f t="shared" si="4359"/>
        <v>13</v>
      </c>
      <c r="D4275" s="149" t="str">
        <f>+VLOOKUP($A4275,mUNICIPIOS!$B$4:$F$343,2,0)</f>
        <v>Quetzaltenango</v>
      </c>
      <c r="E4275" s="149">
        <f>+VLOOKUP($A4275,mUNICIPIOS!$B$4:$F$343,3,0)</f>
        <v>901</v>
      </c>
      <c r="F4275" s="149" t="str">
        <f>+VLOOKUP($A4275,mUNICIPIOS!$B$4:$F$343,4,0)</f>
        <v>Quetzaltenango</v>
      </c>
      <c r="G4275" s="139" t="str">
        <f t="shared" ref="G4275:K4275" si="4365">+G4237</f>
        <v>03</v>
      </c>
      <c r="H4275" t="str">
        <f t="shared" si="4365"/>
        <v>ISP</v>
      </c>
      <c r="I4275" t="str">
        <f t="shared" si="4365"/>
        <v>Índice de Servicios Públicos</v>
      </c>
      <c r="J4275" t="str">
        <f t="shared" si="4365"/>
        <v>03-02</v>
      </c>
      <c r="K4275" t="str">
        <f t="shared" si="4365"/>
        <v>Control de la calidad del servicio público de agua</v>
      </c>
      <c r="L4275" s="150">
        <f>+VLOOKUP($E4275,ISP_2018!$B$8:$T$347,6,0)</f>
        <v>0.16923076923076924</v>
      </c>
      <c r="M4275" s="142" t="str">
        <f>+VLOOKUP($E4275,ISP_2018!$B$8:$T$347,7,0)</f>
        <v>Bajo</v>
      </c>
    </row>
    <row r="4276" spans="1:13" x14ac:dyDescent="0.3">
      <c r="A4276" s="139">
        <f t="shared" si="4357"/>
        <v>113</v>
      </c>
      <c r="B4276" s="148">
        <f t="shared" si="4359"/>
        <v>14</v>
      </c>
      <c r="D4276" s="149" t="str">
        <f>+VLOOKUP($A4276,mUNICIPIOS!$B$4:$F$343,2,0)</f>
        <v>Quetzaltenango</v>
      </c>
      <c r="E4276" s="149">
        <f>+VLOOKUP($A4276,mUNICIPIOS!$B$4:$F$343,3,0)</f>
        <v>901</v>
      </c>
      <c r="F4276" s="149" t="str">
        <f>+VLOOKUP($A4276,mUNICIPIOS!$B$4:$F$343,4,0)</f>
        <v>Quetzaltenango</v>
      </c>
      <c r="G4276" s="139" t="str">
        <f t="shared" ref="G4276:K4276" si="4366">+G4238</f>
        <v>03</v>
      </c>
      <c r="H4276" t="str">
        <f t="shared" si="4366"/>
        <v>ISP</v>
      </c>
      <c r="I4276" t="str">
        <f t="shared" si="4366"/>
        <v>Índice de Servicios Públicos</v>
      </c>
      <c r="J4276" t="str">
        <f t="shared" si="4366"/>
        <v>03-03</v>
      </c>
      <c r="K4276" t="str">
        <f t="shared" si="4366"/>
        <v>Disposición  y tratamiento  de aguas residuales</v>
      </c>
      <c r="L4276" s="150">
        <f>+VLOOKUP($E4276,ISP_2018!$B$8:$T$347,9,0)</f>
        <v>0</v>
      </c>
      <c r="M4276" s="142" t="str">
        <f>+VLOOKUP($E4276,ISP_2018!$B$8:$T$347,10,0)</f>
        <v>Bajo</v>
      </c>
    </row>
    <row r="4277" spans="1:13" x14ac:dyDescent="0.3">
      <c r="A4277" s="139">
        <f t="shared" si="4357"/>
        <v>113</v>
      </c>
      <c r="B4277" s="148">
        <f t="shared" si="4359"/>
        <v>15</v>
      </c>
      <c r="D4277" s="149" t="str">
        <f>+VLOOKUP($A4277,mUNICIPIOS!$B$4:$F$343,2,0)</f>
        <v>Quetzaltenango</v>
      </c>
      <c r="E4277" s="149">
        <f>+VLOOKUP($A4277,mUNICIPIOS!$B$4:$F$343,3,0)</f>
        <v>901</v>
      </c>
      <c r="F4277" s="149" t="str">
        <f>+VLOOKUP($A4277,mUNICIPIOS!$B$4:$F$343,4,0)</f>
        <v>Quetzaltenango</v>
      </c>
      <c r="G4277" s="139" t="str">
        <f t="shared" ref="G4277:K4277" si="4367">+G4239</f>
        <v>03</v>
      </c>
      <c r="H4277" t="str">
        <f t="shared" si="4367"/>
        <v>ISP</v>
      </c>
      <c r="I4277" t="str">
        <f t="shared" si="4367"/>
        <v>Índice de Servicios Públicos</v>
      </c>
      <c r="J4277" t="str">
        <f t="shared" si="4367"/>
        <v>03-04</v>
      </c>
      <c r="K4277" t="str">
        <f t="shared" si="4367"/>
        <v>Gestión y manejo de los residuos y desechos sólidos</v>
      </c>
      <c r="L4277" s="150">
        <f>+VLOOKUP($E4277,ISP_2018!$B$8:$T$347,12,0)</f>
        <v>0</v>
      </c>
      <c r="M4277" s="142" t="str">
        <f>+VLOOKUP($E4277,ISP_2018!$B$8:$T$347,13,0)</f>
        <v>Bajo</v>
      </c>
    </row>
    <row r="4278" spans="1:13" x14ac:dyDescent="0.3">
      <c r="A4278" s="139">
        <f t="shared" si="4357"/>
        <v>113</v>
      </c>
      <c r="B4278" s="148">
        <f t="shared" si="4359"/>
        <v>16</v>
      </c>
      <c r="D4278" s="149" t="str">
        <f>+VLOOKUP($A4278,mUNICIPIOS!$B$4:$F$343,2,0)</f>
        <v>Quetzaltenango</v>
      </c>
      <c r="E4278" s="149">
        <f>+VLOOKUP($A4278,mUNICIPIOS!$B$4:$F$343,3,0)</f>
        <v>901</v>
      </c>
      <c r="F4278" s="149" t="str">
        <f>+VLOOKUP($A4278,mUNICIPIOS!$B$4:$F$343,4,0)</f>
        <v>Quetzaltenango</v>
      </c>
      <c r="G4278" s="139" t="str">
        <f t="shared" ref="G4278:K4278" si="4368">+G4240</f>
        <v>03</v>
      </c>
      <c r="H4278" t="str">
        <f t="shared" si="4368"/>
        <v>ISP</v>
      </c>
      <c r="I4278" t="str">
        <f t="shared" si="4368"/>
        <v>Índice de Servicios Públicos</v>
      </c>
      <c r="J4278" t="str">
        <f t="shared" si="4368"/>
        <v>03-05</v>
      </c>
      <c r="K4278" t="str">
        <f t="shared" si="4368"/>
        <v>Gestión de servicios públicos municipales</v>
      </c>
      <c r="L4278" s="150">
        <f>+VLOOKUP($E4278,ISP_2018!$B$8:$T$347,15,0)</f>
        <v>0.59677419354838712</v>
      </c>
      <c r="M4278" s="142" t="str">
        <f>+VLOOKUP($E4278,ISP_2018!$B$8:$T$347,16,0)</f>
        <v>Medio</v>
      </c>
    </row>
    <row r="4279" spans="1:13" x14ac:dyDescent="0.3">
      <c r="A4279" s="139">
        <f t="shared" si="4357"/>
        <v>113</v>
      </c>
      <c r="B4279" s="148">
        <f t="shared" si="4359"/>
        <v>17</v>
      </c>
      <c r="D4279" s="149" t="str">
        <f>+VLOOKUP($A4279,mUNICIPIOS!$B$4:$F$343,2,0)</f>
        <v>Quetzaltenango</v>
      </c>
      <c r="E4279" s="149">
        <f>+VLOOKUP($A4279,mUNICIPIOS!$B$4:$F$343,3,0)</f>
        <v>901</v>
      </c>
      <c r="F4279" s="149" t="str">
        <f>+VLOOKUP($A4279,mUNICIPIOS!$B$4:$F$343,4,0)</f>
        <v>Quetzaltenango</v>
      </c>
      <c r="G4279" s="139" t="str">
        <f t="shared" ref="G4279:K4279" si="4369">+G4241</f>
        <v>03</v>
      </c>
      <c r="H4279" t="str">
        <f t="shared" si="4369"/>
        <v>ISP</v>
      </c>
      <c r="I4279" t="str">
        <f t="shared" si="4369"/>
        <v>Índice de Servicios Públicos</v>
      </c>
      <c r="J4279" t="str">
        <f t="shared" si="4369"/>
        <v>INDICE</v>
      </c>
      <c r="K4279">
        <f t="shared" si="4369"/>
        <v>0</v>
      </c>
      <c r="L4279" s="150">
        <f>+VLOOKUP($E4279,ISP_2018!$B$8:$T$347,18,0)</f>
        <v>0.17012406947890821</v>
      </c>
      <c r="M4279" s="142" t="str">
        <f>+VLOOKUP($E4279,ISP_2018!$B$8:$T$347,19,0)</f>
        <v>Bajo</v>
      </c>
    </row>
    <row r="4280" spans="1:13" x14ac:dyDescent="0.3">
      <c r="A4280" s="139">
        <f t="shared" si="4357"/>
        <v>113</v>
      </c>
      <c r="B4280" s="148">
        <f t="shared" si="4359"/>
        <v>18</v>
      </c>
      <c r="D4280" s="149" t="str">
        <f>+VLOOKUP($A4280,mUNICIPIOS!$B$4:$F$343,2,0)</f>
        <v>Quetzaltenango</v>
      </c>
      <c r="E4280" s="149">
        <f>+VLOOKUP($A4280,mUNICIPIOS!$B$4:$F$343,3,0)</f>
        <v>901</v>
      </c>
      <c r="F4280" s="149" t="str">
        <f>+VLOOKUP($A4280,mUNICIPIOS!$B$4:$F$343,4,0)</f>
        <v>Quetzaltenango</v>
      </c>
      <c r="G4280" s="139" t="str">
        <f t="shared" ref="G4280:K4280" si="4370">+G4242</f>
        <v>04</v>
      </c>
      <c r="H4280" t="str">
        <f t="shared" si="4370"/>
        <v>IGA</v>
      </c>
      <c r="I4280" t="str">
        <f t="shared" si="4370"/>
        <v>Índice de Gestión Administrativa</v>
      </c>
      <c r="J4280" t="str">
        <f t="shared" si="4370"/>
        <v>04-01</v>
      </c>
      <c r="K4280" t="str">
        <f t="shared" si="4370"/>
        <v>Existencia de elementos de atención municipal orientada al vecino</v>
      </c>
      <c r="L4280" s="150">
        <f>+VLOOKUP($E4280,IGA_2018!$B$8:$N$347,3,0)</f>
        <v>0</v>
      </c>
      <c r="M4280" s="142" t="str">
        <f>+VLOOKUP($E4280,IGA_2018!$B$8:$N$347,4,0)</f>
        <v>Bajo</v>
      </c>
    </row>
    <row r="4281" spans="1:13" x14ac:dyDescent="0.3">
      <c r="A4281" s="139">
        <f t="shared" si="4357"/>
        <v>113</v>
      </c>
      <c r="B4281" s="148">
        <f t="shared" si="4359"/>
        <v>19</v>
      </c>
      <c r="D4281" s="149" t="str">
        <f>+VLOOKUP($A4281,mUNICIPIOS!$B$4:$F$343,2,0)</f>
        <v>Quetzaltenango</v>
      </c>
      <c r="E4281" s="149">
        <f>+VLOOKUP($A4281,mUNICIPIOS!$B$4:$F$343,3,0)</f>
        <v>901</v>
      </c>
      <c r="F4281" s="149" t="str">
        <f>+VLOOKUP($A4281,mUNICIPIOS!$B$4:$F$343,4,0)</f>
        <v>Quetzaltenango</v>
      </c>
      <c r="G4281" s="139" t="str">
        <f t="shared" ref="G4281:K4281" si="4371">+G4243</f>
        <v>04</v>
      </c>
      <c r="H4281" t="str">
        <f t="shared" si="4371"/>
        <v>IGA</v>
      </c>
      <c r="I4281" t="str">
        <f t="shared" si="4371"/>
        <v>Índice de Gestión Administrativa</v>
      </c>
      <c r="J4281" t="str">
        <f t="shared" si="4371"/>
        <v>04-02</v>
      </c>
      <c r="K4281" t="str">
        <f t="shared" si="4371"/>
        <v>Gestión del recurso humano.</v>
      </c>
      <c r="L4281" s="150">
        <f>+VLOOKUP($E4281,IGA_2018!$B$8:$N$347,6,0)</f>
        <v>0</v>
      </c>
      <c r="M4281" s="142" t="str">
        <f>+VLOOKUP($E4281,IGA_2018!$B$8:$N$347,7,0)</f>
        <v>Bajo</v>
      </c>
    </row>
    <row r="4282" spans="1:13" x14ac:dyDescent="0.3">
      <c r="A4282" s="139">
        <f t="shared" si="4357"/>
        <v>113</v>
      </c>
      <c r="B4282" s="148">
        <f t="shared" si="4359"/>
        <v>20</v>
      </c>
      <c r="D4282" s="149" t="str">
        <f>+VLOOKUP($A4282,mUNICIPIOS!$B$4:$F$343,2,0)</f>
        <v>Quetzaltenango</v>
      </c>
      <c r="E4282" s="149">
        <f>+VLOOKUP($A4282,mUNICIPIOS!$B$4:$F$343,3,0)</f>
        <v>901</v>
      </c>
      <c r="F4282" s="149" t="str">
        <f>+VLOOKUP($A4282,mUNICIPIOS!$B$4:$F$343,4,0)</f>
        <v>Quetzaltenango</v>
      </c>
      <c r="G4282" s="139" t="str">
        <f t="shared" ref="G4282:K4282" si="4372">+G4244</f>
        <v>04</v>
      </c>
      <c r="H4282" t="str">
        <f t="shared" si="4372"/>
        <v>IGA</v>
      </c>
      <c r="I4282" t="str">
        <f t="shared" si="4372"/>
        <v>Índice de Gestión Administrativa</v>
      </c>
      <c r="J4282" t="str">
        <f t="shared" si="4372"/>
        <v>04-03</v>
      </c>
      <c r="K4282" t="str">
        <f t="shared" si="4372"/>
        <v>Existencia de oficinas municipales con instrumentos de gestión.</v>
      </c>
      <c r="L4282" s="150">
        <f>+VLOOKUP($E4282,IGA_2018!$B$8:$N$347,9,0)</f>
        <v>0.2013888888888889</v>
      </c>
      <c r="M4282" s="142" t="str">
        <f>+VLOOKUP($E4282,IGA_2018!$B$8:$N$347,10,0)</f>
        <v>Medio bajo</v>
      </c>
    </row>
    <row r="4283" spans="1:13" x14ac:dyDescent="0.3">
      <c r="A4283" s="139">
        <f t="shared" si="4357"/>
        <v>113</v>
      </c>
      <c r="B4283" s="148">
        <f t="shared" si="4359"/>
        <v>21</v>
      </c>
      <c r="D4283" s="149" t="str">
        <f>+VLOOKUP($A4283,mUNICIPIOS!$B$4:$F$343,2,0)</f>
        <v>Quetzaltenango</v>
      </c>
      <c r="E4283" s="149">
        <f>+VLOOKUP($A4283,mUNICIPIOS!$B$4:$F$343,3,0)</f>
        <v>901</v>
      </c>
      <c r="F4283" s="149" t="str">
        <f>+VLOOKUP($A4283,mUNICIPIOS!$B$4:$F$343,4,0)</f>
        <v>Quetzaltenango</v>
      </c>
      <c r="G4283" s="139" t="str">
        <f t="shared" ref="G4283:K4283" si="4373">+G4245</f>
        <v>04</v>
      </c>
      <c r="H4283" t="str">
        <f t="shared" si="4373"/>
        <v>IGA</v>
      </c>
      <c r="I4283" t="str">
        <f t="shared" si="4373"/>
        <v>Índice de Gestión Administrativa</v>
      </c>
      <c r="J4283" t="str">
        <f t="shared" si="4373"/>
        <v>INDICE</v>
      </c>
      <c r="K4283">
        <f t="shared" si="4373"/>
        <v>0</v>
      </c>
      <c r="L4283" s="150">
        <f>+VLOOKUP($E4283,IGA_2018!$B$8:$N$347,12,0)</f>
        <v>7.048611111111111E-2</v>
      </c>
      <c r="M4283" s="142" t="str">
        <f>+VLOOKUP($E4283,IGA_2018!$B$8:$N$347,13,0)</f>
        <v>Bajo</v>
      </c>
    </row>
    <row r="4284" spans="1:13" x14ac:dyDescent="0.3">
      <c r="A4284" s="139">
        <f t="shared" si="4357"/>
        <v>113</v>
      </c>
      <c r="B4284" s="148">
        <f t="shared" si="4359"/>
        <v>22</v>
      </c>
      <c r="D4284" s="149" t="str">
        <f>+VLOOKUP($A4284,mUNICIPIOS!$B$4:$F$343,2,0)</f>
        <v>Quetzaltenango</v>
      </c>
      <c r="E4284" s="149">
        <f>+VLOOKUP($A4284,mUNICIPIOS!$B$4:$F$343,3,0)</f>
        <v>901</v>
      </c>
      <c r="F4284" s="149" t="str">
        <f>+VLOOKUP($A4284,mUNICIPIOS!$B$4:$F$343,4,0)</f>
        <v>Quetzaltenango</v>
      </c>
      <c r="G4284" s="139" t="str">
        <f t="shared" ref="G4284:K4284" si="4374">+G4246</f>
        <v>05</v>
      </c>
      <c r="H4284" t="str">
        <f t="shared" si="4374"/>
        <v>IGF</v>
      </c>
      <c r="I4284" t="str">
        <f t="shared" si="4374"/>
        <v>Índice de Gestión Financiera</v>
      </c>
      <c r="J4284" t="str">
        <f t="shared" si="4374"/>
        <v>05-01</v>
      </c>
      <c r="K4284" t="str">
        <f t="shared" si="4374"/>
        <v>Autonomía financiera municipal</v>
      </c>
      <c r="L4284" s="150">
        <f>+VLOOKUP($E4284,IGF_2018!$B$8:$Z$347,3,0)</f>
        <v>0.90524844522749615</v>
      </c>
      <c r="M4284" s="142" t="str">
        <f>+VLOOKUP($E4284,IGF_2018!$B$8:$Z$347,4,0)</f>
        <v>Alto</v>
      </c>
    </row>
    <row r="4285" spans="1:13" x14ac:dyDescent="0.3">
      <c r="A4285" s="139">
        <f t="shared" si="4357"/>
        <v>113</v>
      </c>
      <c r="B4285" s="148">
        <f t="shared" si="4359"/>
        <v>23</v>
      </c>
      <c r="D4285" s="149" t="str">
        <f>+VLOOKUP($A4285,mUNICIPIOS!$B$4:$F$343,2,0)</f>
        <v>Quetzaltenango</v>
      </c>
      <c r="E4285" s="149">
        <f>+VLOOKUP($A4285,mUNICIPIOS!$B$4:$F$343,3,0)</f>
        <v>901</v>
      </c>
      <c r="F4285" s="149" t="str">
        <f>+VLOOKUP($A4285,mUNICIPIOS!$B$4:$F$343,4,0)</f>
        <v>Quetzaltenango</v>
      </c>
      <c r="G4285" s="139" t="str">
        <f t="shared" ref="G4285:K4285" si="4375">+G4247</f>
        <v>05</v>
      </c>
      <c r="H4285" t="str">
        <f t="shared" si="4375"/>
        <v>IGF</v>
      </c>
      <c r="I4285" t="str">
        <f t="shared" si="4375"/>
        <v>Índice de Gestión Financiera</v>
      </c>
      <c r="J4285" t="str">
        <f t="shared" si="4375"/>
        <v>05-02</v>
      </c>
      <c r="K4285" t="str">
        <f t="shared" si="4375"/>
        <v xml:space="preserve">Ingresos propios por habitante -sin regalías- </v>
      </c>
      <c r="L4285" s="150">
        <f>+VLOOKUP($E4285,IGF_2018!$B$8:$Z$347,6,0)</f>
        <v>0.999999999999998</v>
      </c>
      <c r="M4285" s="142" t="str">
        <f>+VLOOKUP($E4285,IGF_2018!$B$8:$Z$347,7,0)</f>
        <v>Alto</v>
      </c>
    </row>
    <row r="4286" spans="1:13" x14ac:dyDescent="0.3">
      <c r="A4286" s="139">
        <f t="shared" si="4357"/>
        <v>113</v>
      </c>
      <c r="B4286" s="148">
        <f t="shared" si="4359"/>
        <v>24</v>
      </c>
      <c r="D4286" s="149" t="str">
        <f>+VLOOKUP($A4286,mUNICIPIOS!$B$4:$F$343,2,0)</f>
        <v>Quetzaltenango</v>
      </c>
      <c r="E4286" s="149">
        <f>+VLOOKUP($A4286,mUNICIPIOS!$B$4:$F$343,3,0)</f>
        <v>901</v>
      </c>
      <c r="F4286" s="149" t="str">
        <f>+VLOOKUP($A4286,mUNICIPIOS!$B$4:$F$343,4,0)</f>
        <v>Quetzaltenango</v>
      </c>
      <c r="G4286" s="139" t="str">
        <f t="shared" ref="G4286:K4286" si="4376">+G4248</f>
        <v>05</v>
      </c>
      <c r="H4286" t="str">
        <f t="shared" si="4376"/>
        <v>IGF</v>
      </c>
      <c r="I4286" t="str">
        <f t="shared" si="4376"/>
        <v>Índice de Gestión Financiera</v>
      </c>
      <c r="J4286" t="str">
        <f t="shared" si="4376"/>
        <v>05-03</v>
      </c>
      <c r="K4286" t="str">
        <f t="shared" si="4376"/>
        <v>Ingresos del IUSI en relación a los ingresos propios -sin regalías-</v>
      </c>
      <c r="L4286" s="150">
        <f>+VLOOKUP($E4286,IGF_2018!$B$8:$Z$347,9,0)</f>
        <v>0.1575897815916428</v>
      </c>
      <c r="M4286" s="142" t="str">
        <f>+VLOOKUP($E4286,IGF_2018!$B$8:$Z$347,10,0)</f>
        <v>Bajo</v>
      </c>
    </row>
    <row r="4287" spans="1:13" x14ac:dyDescent="0.3">
      <c r="A4287" s="139">
        <f t="shared" si="4357"/>
        <v>113</v>
      </c>
      <c r="B4287" s="148">
        <f t="shared" si="4359"/>
        <v>25</v>
      </c>
      <c r="D4287" s="149" t="str">
        <f>+VLOOKUP($A4287,mUNICIPIOS!$B$4:$F$343,2,0)</f>
        <v>Quetzaltenango</v>
      </c>
      <c r="E4287" s="149">
        <f>+VLOOKUP($A4287,mUNICIPIOS!$B$4:$F$343,3,0)</f>
        <v>901</v>
      </c>
      <c r="F4287" s="149" t="str">
        <f>+VLOOKUP($A4287,mUNICIPIOS!$B$4:$F$343,4,0)</f>
        <v>Quetzaltenango</v>
      </c>
      <c r="G4287" s="139" t="str">
        <f t="shared" ref="G4287:K4287" si="4377">+G4249</f>
        <v>05</v>
      </c>
      <c r="H4287" t="str">
        <f t="shared" si="4377"/>
        <v>IGF</v>
      </c>
      <c r="I4287" t="str">
        <f t="shared" si="4377"/>
        <v>Índice de Gestión Financiera</v>
      </c>
      <c r="J4287" t="str">
        <f t="shared" si="4377"/>
        <v>05-04</v>
      </c>
      <c r="K4287" t="str">
        <f t="shared" si="4377"/>
        <v>Inversión anual en capital fijo por habitante</v>
      </c>
      <c r="L4287" s="150">
        <f>+VLOOKUP($E4287,IGF_2018!$B$8:$Z$347,12,0)</f>
        <v>3.5859838720273415E-2</v>
      </c>
      <c r="M4287" s="142" t="str">
        <f>+VLOOKUP($E4287,IGF_2018!$B$8:$Z$347,13,0)</f>
        <v>Bajo</v>
      </c>
    </row>
    <row r="4288" spans="1:13" x14ac:dyDescent="0.3">
      <c r="A4288" s="139">
        <f t="shared" si="4357"/>
        <v>113</v>
      </c>
      <c r="B4288" s="148">
        <f t="shared" si="4359"/>
        <v>26</v>
      </c>
      <c r="D4288" s="149" t="str">
        <f>+VLOOKUP($A4288,mUNICIPIOS!$B$4:$F$343,2,0)</f>
        <v>Quetzaltenango</v>
      </c>
      <c r="E4288" s="149">
        <f>+VLOOKUP($A4288,mUNICIPIOS!$B$4:$F$343,3,0)</f>
        <v>901</v>
      </c>
      <c r="F4288" s="149" t="str">
        <f>+VLOOKUP($A4288,mUNICIPIOS!$B$4:$F$343,4,0)</f>
        <v>Quetzaltenango</v>
      </c>
      <c r="G4288" s="139" t="str">
        <f t="shared" ref="G4288:K4288" si="4378">+G4250</f>
        <v>05</v>
      </c>
      <c r="H4288" t="str">
        <f t="shared" si="4378"/>
        <v>IGF</v>
      </c>
      <c r="I4288" t="str">
        <f t="shared" si="4378"/>
        <v>Índice de Gestión Financiera</v>
      </c>
      <c r="J4288" t="str">
        <f t="shared" si="4378"/>
        <v>05-05</v>
      </c>
      <c r="K4288" t="str">
        <f t="shared" si="4378"/>
        <v>Inversión anual en capital fijo con recursos percibidos por ingresos propios</v>
      </c>
      <c r="L4288" s="150">
        <f>+VLOOKUP($E4288,IGF_2018!$B$8:$Z$347,15,0)</f>
        <v>0.14921963902683158</v>
      </c>
      <c r="M4288" s="142" t="str">
        <f>+VLOOKUP($E4288,IGF_2018!$B$8:$Z$347,16,0)</f>
        <v>Bajo</v>
      </c>
    </row>
    <row r="4289" spans="1:13" x14ac:dyDescent="0.3">
      <c r="A4289" s="139">
        <f t="shared" si="4357"/>
        <v>113</v>
      </c>
      <c r="B4289" s="148">
        <f t="shared" si="4359"/>
        <v>27</v>
      </c>
      <c r="D4289" s="149" t="str">
        <f>+VLOOKUP($A4289,mUNICIPIOS!$B$4:$F$343,2,0)</f>
        <v>Quetzaltenango</v>
      </c>
      <c r="E4289" s="149">
        <f>+VLOOKUP($A4289,mUNICIPIOS!$B$4:$F$343,3,0)</f>
        <v>901</v>
      </c>
      <c r="F4289" s="149" t="str">
        <f>+VLOOKUP($A4289,mUNICIPIOS!$B$4:$F$343,4,0)</f>
        <v>Quetzaltenango</v>
      </c>
      <c r="G4289" s="139" t="str">
        <f t="shared" ref="G4289:K4289" si="4379">+G4251</f>
        <v>05</v>
      </c>
      <c r="H4289" t="str">
        <f t="shared" si="4379"/>
        <v>IGF</v>
      </c>
      <c r="I4289" t="str">
        <f t="shared" si="4379"/>
        <v>Índice de Gestión Financiera</v>
      </c>
      <c r="J4289" t="str">
        <f t="shared" si="4379"/>
        <v>05-06</v>
      </c>
      <c r="K4289" t="str">
        <f t="shared" si="4379"/>
        <v xml:space="preserve">Inversión anual en capital fijo con recursos percibidos por transferencias del Gobierno Central </v>
      </c>
      <c r="L4289" s="150">
        <f>+VLOOKUP($E4289,IGF_2018!$B$8:$Z$347,18,0)</f>
        <v>5.9520407546075234E-4</v>
      </c>
      <c r="M4289" s="142" t="str">
        <f>+VLOOKUP($E4289,IGF_2018!$B$8:$Z$347,19,0)</f>
        <v>Bajo</v>
      </c>
    </row>
    <row r="4290" spans="1:13" x14ac:dyDescent="0.3">
      <c r="A4290" s="139">
        <f t="shared" si="4357"/>
        <v>113</v>
      </c>
      <c r="B4290" s="148">
        <f t="shared" si="4359"/>
        <v>28</v>
      </c>
      <c r="D4290" s="149" t="str">
        <f>+VLOOKUP($A4290,mUNICIPIOS!$B$4:$F$343,2,0)</f>
        <v>Quetzaltenango</v>
      </c>
      <c r="E4290" s="149">
        <f>+VLOOKUP($A4290,mUNICIPIOS!$B$4:$F$343,3,0)</f>
        <v>901</v>
      </c>
      <c r="F4290" s="149" t="str">
        <f>+VLOOKUP($A4290,mUNICIPIOS!$B$4:$F$343,4,0)</f>
        <v>Quetzaltenango</v>
      </c>
      <c r="G4290" s="139" t="str">
        <f t="shared" ref="G4290:K4290" si="4380">+G4252</f>
        <v>05</v>
      </c>
      <c r="H4290" t="str">
        <f t="shared" si="4380"/>
        <v>IGF</v>
      </c>
      <c r="I4290" t="str">
        <f t="shared" si="4380"/>
        <v>Índice de Gestión Financiera</v>
      </c>
      <c r="J4290" t="str">
        <f t="shared" si="4380"/>
        <v>05-07</v>
      </c>
      <c r="K4290" t="str">
        <f t="shared" si="4380"/>
        <v>Financiamiento por endeudamiento municipal</v>
      </c>
      <c r="L4290" s="150">
        <f>+VLOOKUP($E4290,IGF_2018!$B$8:$Z$347,21,0)</f>
        <v>1</v>
      </c>
      <c r="M4290" s="142" t="str">
        <f>+VLOOKUP($E4290,IGF_2018!$B$8:$Z$347,22,0)</f>
        <v>Alto</v>
      </c>
    </row>
    <row r="4291" spans="1:13" x14ac:dyDescent="0.3">
      <c r="A4291" s="139">
        <f t="shared" si="4357"/>
        <v>113</v>
      </c>
      <c r="B4291" s="148">
        <f t="shared" si="4359"/>
        <v>29</v>
      </c>
      <c r="D4291" s="149" t="str">
        <f>+VLOOKUP($A4291,mUNICIPIOS!$B$4:$F$343,2,0)</f>
        <v>Quetzaltenango</v>
      </c>
      <c r="E4291" s="149">
        <f>+VLOOKUP($A4291,mUNICIPIOS!$B$4:$F$343,3,0)</f>
        <v>901</v>
      </c>
      <c r="F4291" s="149" t="str">
        <f>+VLOOKUP($A4291,mUNICIPIOS!$B$4:$F$343,4,0)</f>
        <v>Quetzaltenango</v>
      </c>
      <c r="G4291" s="139" t="str">
        <f t="shared" ref="G4291:K4291" si="4381">+G4253</f>
        <v>05</v>
      </c>
      <c r="H4291" t="str">
        <f t="shared" si="4381"/>
        <v>IGF</v>
      </c>
      <c r="I4291" t="str">
        <f t="shared" si="4381"/>
        <v>Índice de Gestión Financiera</v>
      </c>
      <c r="J4291" t="str">
        <f t="shared" si="4381"/>
        <v>INDICE</v>
      </c>
      <c r="K4291">
        <f t="shared" si="4381"/>
        <v>0</v>
      </c>
      <c r="L4291" s="150">
        <f>+VLOOKUP($E4291,IGF_2018!$B$8:$Z$347,24,0)</f>
        <v>0.61537613538691971</v>
      </c>
      <c r="M4291" s="142" t="str">
        <f>+VLOOKUP($E4291,IGF_2018!$B$8:$Z$347,25,0)</f>
        <v>Medio alto</v>
      </c>
    </row>
    <row r="4292" spans="1:13" x14ac:dyDescent="0.3">
      <c r="A4292" s="139">
        <f t="shared" si="4357"/>
        <v>113</v>
      </c>
      <c r="B4292" s="148">
        <f t="shared" si="4359"/>
        <v>30</v>
      </c>
      <c r="D4292" s="149" t="str">
        <f>+VLOOKUP($A4292,mUNICIPIOS!$B$4:$F$343,2,0)</f>
        <v>Quetzaltenango</v>
      </c>
      <c r="E4292" s="149">
        <f>+VLOOKUP($A4292,mUNICIPIOS!$B$4:$F$343,3,0)</f>
        <v>901</v>
      </c>
      <c r="F4292" s="149" t="str">
        <f>+VLOOKUP($A4292,mUNICIPIOS!$B$4:$F$343,4,0)</f>
        <v>Quetzaltenango</v>
      </c>
      <c r="G4292" s="139" t="str">
        <f t="shared" ref="G4292:K4292" si="4382">+G4254</f>
        <v>06</v>
      </c>
      <c r="H4292" t="str">
        <f t="shared" si="4382"/>
        <v>IGE</v>
      </c>
      <c r="I4292" t="str">
        <f t="shared" si="4382"/>
        <v>Índice de Gestión Estratégica</v>
      </c>
      <c r="J4292" t="str">
        <f t="shared" si="4382"/>
        <v>06-01</v>
      </c>
      <c r="K4292" t="str">
        <f t="shared" si="4382"/>
        <v>Ejecución del Plan Operativo Anual  (POA)</v>
      </c>
      <c r="L4292" s="150">
        <f>+VLOOKUP($E4292,IGE_2018!$B$8:$Z$347,3,0)</f>
        <v>0.89838709677419359</v>
      </c>
      <c r="M4292" s="142" t="str">
        <f>+VLOOKUP($E4292,IGE_2018!$B$8:$Z$347,4,0)</f>
        <v>Alto</v>
      </c>
    </row>
    <row r="4293" spans="1:13" x14ac:dyDescent="0.3">
      <c r="A4293" s="139">
        <f t="shared" si="4357"/>
        <v>113</v>
      </c>
      <c r="B4293" s="148">
        <f t="shared" si="4359"/>
        <v>31</v>
      </c>
      <c r="D4293" s="149" t="str">
        <f>+VLOOKUP($A4293,mUNICIPIOS!$B$4:$F$343,2,0)</f>
        <v>Quetzaltenango</v>
      </c>
      <c r="E4293" s="149">
        <f>+VLOOKUP($A4293,mUNICIPIOS!$B$4:$F$343,3,0)</f>
        <v>901</v>
      </c>
      <c r="F4293" s="149" t="str">
        <f>+VLOOKUP($A4293,mUNICIPIOS!$B$4:$F$343,4,0)</f>
        <v>Quetzaltenango</v>
      </c>
      <c r="G4293" s="139" t="str">
        <f t="shared" ref="G4293:K4293" si="4383">+G4255</f>
        <v>06</v>
      </c>
      <c r="H4293" t="str">
        <f t="shared" si="4383"/>
        <v>IGE</v>
      </c>
      <c r="I4293" t="str">
        <f t="shared" si="4383"/>
        <v>Índice de Gestión Estratégica</v>
      </c>
      <c r="J4293" t="str">
        <f t="shared" si="4383"/>
        <v>06-02</v>
      </c>
      <c r="K4293" t="str">
        <f t="shared" si="4383"/>
        <v>Relación Plan de Desarrollo Municipal y Ordenamiento Territorial (PDM-OT) - Plan Estratégico Institucional (PEI) - Plan Operativo Multianual (POM) - Plan Operativo Anual (POA)</v>
      </c>
      <c r="L4293" s="150">
        <f>+VLOOKUP($E4293,IGE_2018!$B$8:$Z$347,6,0)</f>
        <v>0.66043643263757112</v>
      </c>
      <c r="M4293" s="142" t="str">
        <f>+VLOOKUP($E4293,IGE_2018!$B$8:$Z$347,7,0)</f>
        <v>Medio alto</v>
      </c>
    </row>
    <row r="4294" spans="1:13" x14ac:dyDescent="0.3">
      <c r="A4294" s="139">
        <f t="shared" si="4357"/>
        <v>113</v>
      </c>
      <c r="B4294" s="148">
        <f t="shared" si="4359"/>
        <v>32</v>
      </c>
      <c r="D4294" s="149" t="str">
        <f>+VLOOKUP($A4294,mUNICIPIOS!$B$4:$F$343,2,0)</f>
        <v>Quetzaltenango</v>
      </c>
      <c r="E4294" s="149">
        <f>+VLOOKUP($A4294,mUNICIPIOS!$B$4:$F$343,3,0)</f>
        <v>901</v>
      </c>
      <c r="F4294" s="149" t="str">
        <f>+VLOOKUP($A4294,mUNICIPIOS!$B$4:$F$343,4,0)</f>
        <v>Quetzaltenango</v>
      </c>
      <c r="G4294" s="139" t="str">
        <f t="shared" ref="G4294:K4294" si="4384">+G4256</f>
        <v>06</v>
      </c>
      <c r="H4294" t="str">
        <f t="shared" si="4384"/>
        <v>IGE</v>
      </c>
      <c r="I4294" t="str">
        <f t="shared" si="4384"/>
        <v>Índice de Gestión Estratégica</v>
      </c>
      <c r="J4294" t="str">
        <f t="shared" si="4384"/>
        <v>06-03</v>
      </c>
      <c r="K4294" t="str">
        <f t="shared" si="4384"/>
        <v>Presupuesto de egresos relacionado a competencias municipales que responden a prioridades nacionales de desarrollo.</v>
      </c>
      <c r="L4294" s="150">
        <f>+VLOOKUP($E4294,IGE_2018!$B$8:$Z$347,9,0)</f>
        <v>0.24324384781336716</v>
      </c>
      <c r="M4294" s="142" t="str">
        <f>+VLOOKUP($E4294,IGE_2018!$B$8:$Z$347,10,0)</f>
        <v>Medio bajo</v>
      </c>
    </row>
    <row r="4295" spans="1:13" x14ac:dyDescent="0.3">
      <c r="A4295" s="139">
        <f t="shared" si="4357"/>
        <v>113</v>
      </c>
      <c r="B4295" s="148">
        <f t="shared" si="4359"/>
        <v>33</v>
      </c>
      <c r="D4295" s="149" t="str">
        <f>+VLOOKUP($A4295,mUNICIPIOS!$B$4:$F$343,2,0)</f>
        <v>Quetzaltenango</v>
      </c>
      <c r="E4295" s="149">
        <f>+VLOOKUP($A4295,mUNICIPIOS!$B$4:$F$343,3,0)</f>
        <v>901</v>
      </c>
      <c r="F4295" s="149" t="str">
        <f>+VLOOKUP($A4295,mUNICIPIOS!$B$4:$F$343,4,0)</f>
        <v>Quetzaltenango</v>
      </c>
      <c r="G4295" s="139" t="str">
        <f t="shared" ref="G4295:K4295" si="4385">+G4257</f>
        <v>06</v>
      </c>
      <c r="H4295" t="str">
        <f t="shared" si="4385"/>
        <v>IGE</v>
      </c>
      <c r="I4295" t="str">
        <f t="shared" si="4385"/>
        <v>Índice de Gestión Estratégica</v>
      </c>
      <c r="J4295" t="str">
        <f t="shared" si="4385"/>
        <v>06-04</v>
      </c>
      <c r="K4295" t="str">
        <f t="shared" si="4385"/>
        <v>Institucionalización de la gestión ordenada del territorio</v>
      </c>
      <c r="L4295" s="150">
        <f>+VLOOKUP($E4295,IGE_2018!$B$8:$Z$347,12,0)</f>
        <v>0.25</v>
      </c>
      <c r="M4295" s="142" t="str">
        <f>+VLOOKUP($E4295,IGE_2018!$B$8:$Z$347,13,0)</f>
        <v>Medio bajo</v>
      </c>
    </row>
    <row r="4296" spans="1:13" x14ac:dyDescent="0.3">
      <c r="A4296" s="139">
        <f t="shared" si="4357"/>
        <v>113</v>
      </c>
      <c r="B4296" s="148">
        <f t="shared" si="4359"/>
        <v>34</v>
      </c>
      <c r="D4296" s="149" t="str">
        <f>+VLOOKUP($A4296,mUNICIPIOS!$B$4:$F$343,2,0)</f>
        <v>Quetzaltenango</v>
      </c>
      <c r="E4296" s="149">
        <f>+VLOOKUP($A4296,mUNICIPIOS!$B$4:$F$343,3,0)</f>
        <v>901</v>
      </c>
      <c r="F4296" s="149" t="str">
        <f>+VLOOKUP($A4296,mUNICIPIOS!$B$4:$F$343,4,0)</f>
        <v>Quetzaltenango</v>
      </c>
      <c r="G4296" s="139" t="str">
        <f t="shared" ref="G4296:K4296" si="4386">+G4258</f>
        <v>06</v>
      </c>
      <c r="H4296" t="str">
        <f t="shared" si="4386"/>
        <v>IGE</v>
      </c>
      <c r="I4296" t="str">
        <f t="shared" si="4386"/>
        <v>Índice de Gestión Estratégica</v>
      </c>
      <c r="J4296" t="str">
        <f t="shared" si="4386"/>
        <v>06-05</v>
      </c>
      <c r="K4296" t="str">
        <f t="shared" si="4386"/>
        <v>Acciones para la gestión ordenada del territorio</v>
      </c>
      <c r="L4296" s="150">
        <f>+VLOOKUP($E4296,IGE_2018!$B$8:$Z$347,15,0)</f>
        <v>0</v>
      </c>
      <c r="M4296" s="142" t="str">
        <f>+VLOOKUP($E4296,IGE_2018!$B$8:$Z$347,16,0)</f>
        <v>Bajo</v>
      </c>
    </row>
    <row r="4297" spans="1:13" x14ac:dyDescent="0.3">
      <c r="A4297" s="139">
        <f t="shared" si="4357"/>
        <v>113</v>
      </c>
      <c r="B4297" s="148">
        <f t="shared" si="4359"/>
        <v>35</v>
      </c>
      <c r="D4297" s="149" t="str">
        <f>+VLOOKUP($A4297,mUNICIPIOS!$B$4:$F$343,2,0)</f>
        <v>Quetzaltenango</v>
      </c>
      <c r="E4297" s="149">
        <f>+VLOOKUP($A4297,mUNICIPIOS!$B$4:$F$343,3,0)</f>
        <v>901</v>
      </c>
      <c r="F4297" s="149" t="str">
        <f>+VLOOKUP($A4297,mUNICIPIOS!$B$4:$F$343,4,0)</f>
        <v>Quetzaltenango</v>
      </c>
      <c r="G4297" s="139" t="str">
        <f t="shared" ref="G4297:K4297" si="4387">+G4259</f>
        <v>06</v>
      </c>
      <c r="H4297" t="str">
        <f t="shared" si="4387"/>
        <v>IGE</v>
      </c>
      <c r="I4297" t="str">
        <f t="shared" si="4387"/>
        <v>Índice de Gestión Estratégica</v>
      </c>
      <c r="J4297" t="str">
        <f t="shared" si="4387"/>
        <v>06-06</v>
      </c>
      <c r="K4297" t="str">
        <f t="shared" si="4387"/>
        <v>Gestión de riesgo en la formulación de proyectos derivados de la planificación operativa anual</v>
      </c>
      <c r="L4297" s="150">
        <f>+VLOOKUP($E4297,IGE_2018!$B$8:$Z$347,18,0)</f>
        <v>0</v>
      </c>
      <c r="M4297" s="142" t="str">
        <f>+VLOOKUP($E4297,IGE_2018!$B$8:$Z$347,19,0)</f>
        <v>Bajo</v>
      </c>
    </row>
    <row r="4298" spans="1:13" x14ac:dyDescent="0.3">
      <c r="A4298" s="139">
        <f t="shared" si="4357"/>
        <v>113</v>
      </c>
      <c r="B4298" s="148">
        <f t="shared" si="4359"/>
        <v>36</v>
      </c>
      <c r="D4298" s="149" t="str">
        <f>+VLOOKUP($A4298,mUNICIPIOS!$B$4:$F$343,2,0)</f>
        <v>Quetzaltenango</v>
      </c>
      <c r="E4298" s="149">
        <f>+VLOOKUP($A4298,mUNICIPIOS!$B$4:$F$343,3,0)</f>
        <v>901</v>
      </c>
      <c r="F4298" s="149" t="str">
        <f>+VLOOKUP($A4298,mUNICIPIOS!$B$4:$F$343,4,0)</f>
        <v>Quetzaltenango</v>
      </c>
      <c r="G4298" s="139" t="str">
        <f t="shared" ref="G4298:K4298" si="4388">+G4260</f>
        <v>06</v>
      </c>
      <c r="H4298" t="str">
        <f t="shared" si="4388"/>
        <v>IGE</v>
      </c>
      <c r="I4298" t="str">
        <f t="shared" si="4388"/>
        <v>Índice de Gestión Estratégica</v>
      </c>
      <c r="J4298" t="str">
        <f t="shared" si="4388"/>
        <v>06-07</v>
      </c>
      <c r="K4298" t="str">
        <f t="shared" si="4388"/>
        <v>Ingresos por servicios ambientales en relación a los ingresos propios sin regalías</v>
      </c>
      <c r="L4298" s="150">
        <f>+VLOOKUP($E4298,IGE_2018!$B$8:$Z$347,21,0)</f>
        <v>5.5031389091270196E-3</v>
      </c>
      <c r="M4298" s="142" t="str">
        <f>+VLOOKUP($E4298,IGE_2018!$B$8:$Z$347,22,0)</f>
        <v>Bajo</v>
      </c>
    </row>
    <row r="4299" spans="1:13" x14ac:dyDescent="0.3">
      <c r="A4299" s="139">
        <f t="shared" si="4357"/>
        <v>113</v>
      </c>
      <c r="B4299" s="148">
        <f t="shared" si="4359"/>
        <v>37</v>
      </c>
      <c r="D4299" s="149" t="str">
        <f>+VLOOKUP($A4299,mUNICIPIOS!$B$4:$F$343,2,0)</f>
        <v>Quetzaltenango</v>
      </c>
      <c r="E4299" s="149">
        <f>+VLOOKUP($A4299,mUNICIPIOS!$B$4:$F$343,3,0)</f>
        <v>901</v>
      </c>
      <c r="F4299" s="149" t="str">
        <f>+VLOOKUP($A4299,mUNICIPIOS!$B$4:$F$343,4,0)</f>
        <v>Quetzaltenango</v>
      </c>
      <c r="G4299" s="139" t="str">
        <f t="shared" ref="G4299:K4299" si="4389">+G4261</f>
        <v>06</v>
      </c>
      <c r="H4299" t="str">
        <f t="shared" si="4389"/>
        <v>IGE</v>
      </c>
      <c r="I4299" t="str">
        <f t="shared" si="4389"/>
        <v>Índice de Gestión Estratégica</v>
      </c>
      <c r="J4299" t="str">
        <f t="shared" si="4389"/>
        <v>INDICE</v>
      </c>
      <c r="K4299">
        <f t="shared" si="4389"/>
        <v>0</v>
      </c>
      <c r="L4299" s="150">
        <f>+VLOOKUP($E4299,IGE_2018!$B$8:$Z$347,24,0)</f>
        <v>0.32018480525601922</v>
      </c>
      <c r="M4299" s="142" t="str">
        <f>+VLOOKUP($E4299,IGE_2018!$B$8:$Z$347,25,0)</f>
        <v>Medio bajo</v>
      </c>
    </row>
    <row r="4300" spans="1:13" x14ac:dyDescent="0.3">
      <c r="A4300" s="139">
        <f t="shared" si="4357"/>
        <v>113</v>
      </c>
      <c r="B4300" s="148">
        <f t="shared" si="4359"/>
        <v>38</v>
      </c>
      <c r="D4300" s="149" t="str">
        <f>+VLOOKUP($A4300,mUNICIPIOS!$B$4:$F$343,2,0)</f>
        <v>Quetzaltenango</v>
      </c>
      <c r="E4300" s="149">
        <f>+VLOOKUP($A4300,mUNICIPIOS!$B$4:$F$343,3,0)</f>
        <v>901</v>
      </c>
      <c r="F4300" s="149" t="str">
        <f>+VLOOKUP($A4300,mUNICIPIOS!$B$4:$F$343,4,0)</f>
        <v>Quetzaltenango</v>
      </c>
      <c r="G4300" s="139" t="str">
        <f t="shared" ref="G4300:K4300" si="4390">+G4262</f>
        <v>RANKING</v>
      </c>
      <c r="H4300" t="str">
        <f t="shared" si="4390"/>
        <v>RGM</v>
      </c>
      <c r="I4300" t="str">
        <f t="shared" si="4390"/>
        <v>Ranking de la Gestión Municipal 2018</v>
      </c>
      <c r="J4300" t="str">
        <f t="shared" si="4390"/>
        <v>RANKING</v>
      </c>
      <c r="K4300">
        <f t="shared" si="4390"/>
        <v>0</v>
      </c>
      <c r="L4300" s="151">
        <f>+VLOOKUP($E4300,Resultados_generales!$C$8:$AE$347,27,0)</f>
        <v>0.45360444356128843</v>
      </c>
      <c r="M4300" t="str">
        <f>+VLOOKUP($E4300,Resultados_generales!$C$8:$AE$347,28,0)</f>
        <v>Medio</v>
      </c>
    </row>
    <row r="4301" spans="1:13" x14ac:dyDescent="0.3">
      <c r="A4301" s="139">
        <f t="shared" si="4357"/>
        <v>114</v>
      </c>
      <c r="B4301" s="148">
        <f t="shared" si="4359"/>
        <v>1</v>
      </c>
      <c r="D4301" s="149" t="str">
        <f>+VLOOKUP($A4301,mUNICIPIOS!$B$4:$F$343,2,0)</f>
        <v>Quetzaltenango</v>
      </c>
      <c r="E4301" s="149">
        <f>+VLOOKUP($A4301,mUNICIPIOS!$B$4:$F$343,3,0)</f>
        <v>902</v>
      </c>
      <c r="F4301" s="149" t="str">
        <f>+VLOOKUP($A4301,mUNICIPIOS!$B$4:$F$343,4,0)</f>
        <v>Salcajá</v>
      </c>
      <c r="G4301" s="139" t="str">
        <f t="shared" ref="G4301:K4301" si="4391">+G4263</f>
        <v>01</v>
      </c>
      <c r="H4301" t="str">
        <f t="shared" si="4391"/>
        <v>IPC</v>
      </c>
      <c r="I4301" t="str">
        <f t="shared" si="4391"/>
        <v>Índice de Participación Ciudadana</v>
      </c>
      <c r="J4301" t="str">
        <f t="shared" si="4391"/>
        <v>01-01</v>
      </c>
      <c r="K4301" t="str">
        <f t="shared" si="4391"/>
        <v>Número de reuniones del COMUDE en el año de la medición.</v>
      </c>
      <c r="L4301" s="150">
        <f>+VLOOKUP($E4301,IPC_2018!$B$8:$T$347,3,0)</f>
        <v>0.91666666666666663</v>
      </c>
      <c r="M4301" s="142" t="str">
        <f>+VLOOKUP($E4301,IPC_2018!$B$8:$T$347,4,0)</f>
        <v>Alto</v>
      </c>
    </row>
    <row r="4302" spans="1:13" x14ac:dyDescent="0.3">
      <c r="A4302" s="139">
        <f t="shared" si="4357"/>
        <v>114</v>
      </c>
      <c r="B4302" s="148">
        <f t="shared" si="4359"/>
        <v>2</v>
      </c>
      <c r="D4302" s="149" t="str">
        <f>+VLOOKUP($A4302,mUNICIPIOS!$B$4:$F$343,2,0)</f>
        <v>Quetzaltenango</v>
      </c>
      <c r="E4302" s="149">
        <f>+VLOOKUP($A4302,mUNICIPIOS!$B$4:$F$343,3,0)</f>
        <v>902</v>
      </c>
      <c r="F4302" s="149" t="str">
        <f>+VLOOKUP($A4302,mUNICIPIOS!$B$4:$F$343,4,0)</f>
        <v>Salcajá</v>
      </c>
      <c r="G4302" s="139" t="str">
        <f t="shared" ref="G4302:K4302" si="4392">+G4264</f>
        <v>01</v>
      </c>
      <c r="H4302" t="str">
        <f t="shared" si="4392"/>
        <v>IPC</v>
      </c>
      <c r="I4302" t="str">
        <f t="shared" si="4392"/>
        <v>Índice de Participación Ciudadana</v>
      </c>
      <c r="J4302" t="str">
        <f t="shared" si="4392"/>
        <v>01-02</v>
      </c>
      <c r="K4302" t="str">
        <f t="shared" si="4392"/>
        <v>Participación de Alcaldes, Concejales y Síndicos determinados o designados en el COMUDE</v>
      </c>
      <c r="L4302" s="150">
        <f>+VLOOKUP($E4302,IPC_2018!$B$8:$T$347,6,0)</f>
        <v>0.68181818181818177</v>
      </c>
      <c r="M4302" s="142" t="str">
        <f>+VLOOKUP($E4302,IPC_2018!$B$8:$T$347,7,0)</f>
        <v>Medio alto</v>
      </c>
    </row>
    <row r="4303" spans="1:13" x14ac:dyDescent="0.3">
      <c r="A4303" s="139">
        <f t="shared" si="4357"/>
        <v>114</v>
      </c>
      <c r="B4303" s="148">
        <f t="shared" si="4359"/>
        <v>3</v>
      </c>
      <c r="D4303" s="149" t="str">
        <f>+VLOOKUP($A4303,mUNICIPIOS!$B$4:$F$343,2,0)</f>
        <v>Quetzaltenango</v>
      </c>
      <c r="E4303" s="149">
        <f>+VLOOKUP($A4303,mUNICIPIOS!$B$4:$F$343,3,0)</f>
        <v>902</v>
      </c>
      <c r="F4303" s="149" t="str">
        <f>+VLOOKUP($A4303,mUNICIPIOS!$B$4:$F$343,4,0)</f>
        <v>Salcajá</v>
      </c>
      <c r="G4303" s="139" t="str">
        <f t="shared" ref="G4303:K4303" si="4393">+G4265</f>
        <v>01</v>
      </c>
      <c r="H4303" t="str">
        <f t="shared" si="4393"/>
        <v>IPC</v>
      </c>
      <c r="I4303" t="str">
        <f t="shared" si="4393"/>
        <v>Índice de Participación Ciudadana</v>
      </c>
      <c r="J4303" t="str">
        <f t="shared" si="4393"/>
        <v>01-03</v>
      </c>
      <c r="K4303" t="str">
        <f t="shared" si="4393"/>
        <v>Participación  de organizaciones de jóvenes, mujeres, pueblos mayas, xincas, garífunas, y otras organizaciones en el Comude</v>
      </c>
      <c r="L4303" s="150">
        <f>+VLOOKUP($E4303,IPC_2018!$B$8:$T$347,9,0)</f>
        <v>7.9701120797011207E-2</v>
      </c>
      <c r="M4303" s="142" t="str">
        <f>+VLOOKUP($E4303,IPC_2018!$B$8:$T$347,10,0)</f>
        <v>Bajo</v>
      </c>
    </row>
    <row r="4304" spans="1:13" x14ac:dyDescent="0.3">
      <c r="A4304" s="139">
        <f t="shared" si="4357"/>
        <v>114</v>
      </c>
      <c r="B4304" s="148">
        <f t="shared" si="4359"/>
        <v>4</v>
      </c>
      <c r="D4304" s="149" t="str">
        <f>+VLOOKUP($A4304,mUNICIPIOS!$B$4:$F$343,2,0)</f>
        <v>Quetzaltenango</v>
      </c>
      <c r="E4304" s="149">
        <f>+VLOOKUP($A4304,mUNICIPIOS!$B$4:$F$343,3,0)</f>
        <v>902</v>
      </c>
      <c r="F4304" s="149" t="str">
        <f>+VLOOKUP($A4304,mUNICIPIOS!$B$4:$F$343,4,0)</f>
        <v>Salcajá</v>
      </c>
      <c r="G4304" s="139" t="str">
        <f t="shared" ref="G4304:K4304" si="4394">+G4266</f>
        <v>01</v>
      </c>
      <c r="H4304" t="str">
        <f t="shared" si="4394"/>
        <v>IPC</v>
      </c>
      <c r="I4304" t="str">
        <f t="shared" si="4394"/>
        <v>Índice de Participación Ciudadana</v>
      </c>
      <c r="J4304" t="str">
        <f t="shared" si="4394"/>
        <v>01-04</v>
      </c>
      <c r="K4304" t="str">
        <f t="shared" si="4394"/>
        <v>Representatividad territorial del Comude.</v>
      </c>
      <c r="L4304" s="150">
        <f>+VLOOKUP($E4304,IPC_2018!$B$8:$T$347,12,0)</f>
        <v>1</v>
      </c>
      <c r="M4304" s="142" t="str">
        <f>+VLOOKUP($E4304,IPC_2018!$B$8:$T$347,13,0)</f>
        <v>Alto</v>
      </c>
    </row>
    <row r="4305" spans="1:13" x14ac:dyDescent="0.3">
      <c r="A4305" s="139">
        <f t="shared" si="4357"/>
        <v>114</v>
      </c>
      <c r="B4305" s="148">
        <f t="shared" si="4359"/>
        <v>5</v>
      </c>
      <c r="D4305" s="149" t="str">
        <f>+VLOOKUP($A4305,mUNICIPIOS!$B$4:$F$343,2,0)</f>
        <v>Quetzaltenango</v>
      </c>
      <c r="E4305" s="149">
        <f>+VLOOKUP($A4305,mUNICIPIOS!$B$4:$F$343,3,0)</f>
        <v>902</v>
      </c>
      <c r="F4305" s="149" t="str">
        <f>+VLOOKUP($A4305,mUNICIPIOS!$B$4:$F$343,4,0)</f>
        <v>Salcajá</v>
      </c>
      <c r="G4305" s="139" t="str">
        <f t="shared" ref="G4305:K4305" si="4395">+G4267</f>
        <v>01</v>
      </c>
      <c r="H4305" t="str">
        <f t="shared" si="4395"/>
        <v>IPC</v>
      </c>
      <c r="I4305" t="str">
        <f t="shared" si="4395"/>
        <v>Índice de Participación Ciudadana</v>
      </c>
      <c r="J4305" t="str">
        <f t="shared" si="4395"/>
        <v>01-05</v>
      </c>
      <c r="K4305" t="str">
        <f t="shared" si="4395"/>
        <v>Funcionamiento del Comude</v>
      </c>
      <c r="L4305" s="150">
        <f>+VLOOKUP($E4305,IPC_2018!$B$8:$T$347,15,0)</f>
        <v>0.24911660786187864</v>
      </c>
      <c r="M4305" s="142" t="str">
        <f>+VLOOKUP($E4305,IPC_2018!$B$8:$T$347,16,0)</f>
        <v>Medio bajo</v>
      </c>
    </row>
    <row r="4306" spans="1:13" x14ac:dyDescent="0.3">
      <c r="A4306" s="139">
        <f t="shared" si="4357"/>
        <v>114</v>
      </c>
      <c r="B4306" s="148">
        <f t="shared" si="4359"/>
        <v>6</v>
      </c>
      <c r="D4306" s="149" t="str">
        <f>+VLOOKUP($A4306,mUNICIPIOS!$B$4:$F$343,2,0)</f>
        <v>Quetzaltenango</v>
      </c>
      <c r="E4306" s="149">
        <f>+VLOOKUP($A4306,mUNICIPIOS!$B$4:$F$343,3,0)</f>
        <v>902</v>
      </c>
      <c r="F4306" s="149" t="str">
        <f>+VLOOKUP($A4306,mUNICIPIOS!$B$4:$F$343,4,0)</f>
        <v>Salcajá</v>
      </c>
      <c r="G4306" s="139" t="str">
        <f t="shared" ref="G4306:K4306" si="4396">+G4268</f>
        <v>01</v>
      </c>
      <c r="H4306" t="str">
        <f t="shared" si="4396"/>
        <v>IPC</v>
      </c>
      <c r="I4306" t="str">
        <f t="shared" si="4396"/>
        <v>Índice de Participación Ciudadana</v>
      </c>
      <c r="J4306" t="str">
        <f t="shared" si="4396"/>
        <v>INDICE</v>
      </c>
      <c r="K4306">
        <f t="shared" si="4396"/>
        <v>0</v>
      </c>
      <c r="L4306" s="150">
        <f>+VLOOKUP($E4306,IPC_2018!$B$8:$T$347,18,0)</f>
        <v>0.67413326535943952</v>
      </c>
      <c r="M4306" s="142" t="str">
        <f>+VLOOKUP($E4306,IPC_2018!$B$8:$T$347,19,0)</f>
        <v>Medio alto</v>
      </c>
    </row>
    <row r="4307" spans="1:13" x14ac:dyDescent="0.3">
      <c r="A4307" s="139">
        <f t="shared" si="4357"/>
        <v>114</v>
      </c>
      <c r="B4307" s="148">
        <f t="shared" si="4359"/>
        <v>7</v>
      </c>
      <c r="D4307" s="149" t="str">
        <f>+VLOOKUP($A4307,mUNICIPIOS!$B$4:$F$343,2,0)</f>
        <v>Quetzaltenango</v>
      </c>
      <c r="E4307" s="149">
        <f>+VLOOKUP($A4307,mUNICIPIOS!$B$4:$F$343,3,0)</f>
        <v>902</v>
      </c>
      <c r="F4307" s="149" t="str">
        <f>+VLOOKUP($A4307,mUNICIPIOS!$B$4:$F$343,4,0)</f>
        <v>Salcajá</v>
      </c>
      <c r="G4307" s="139" t="str">
        <f t="shared" ref="G4307:K4307" si="4397">+G4269</f>
        <v>02</v>
      </c>
      <c r="H4307" t="str">
        <f t="shared" si="4397"/>
        <v>IIC</v>
      </c>
      <c r="I4307" t="str">
        <f t="shared" si="4397"/>
        <v>Índice de Información a la Ciudadanía</v>
      </c>
      <c r="J4307" t="str">
        <f t="shared" si="4397"/>
        <v>02-01</v>
      </c>
      <c r="K4307" t="str">
        <f t="shared" si="4397"/>
        <v>Rendición de cuentas cuatrimestral y anual al Comude enfocadas en resultados.</v>
      </c>
      <c r="L4307" s="150">
        <f>+VLOOKUP($E4307,IIC_2018!$B$8:$Q$347,3,0)</f>
        <v>0.4</v>
      </c>
      <c r="M4307" s="142" t="str">
        <f>+VLOOKUP($E4307,IIC_2018!$B$8:$Q$347,4,0)</f>
        <v>Medio bajo</v>
      </c>
    </row>
    <row r="4308" spans="1:13" x14ac:dyDescent="0.3">
      <c r="A4308" s="139">
        <f t="shared" si="4357"/>
        <v>114</v>
      </c>
      <c r="B4308" s="148">
        <f t="shared" si="4359"/>
        <v>8</v>
      </c>
      <c r="D4308" s="149" t="str">
        <f>+VLOOKUP($A4308,mUNICIPIOS!$B$4:$F$343,2,0)</f>
        <v>Quetzaltenango</v>
      </c>
      <c r="E4308" s="149">
        <f>+VLOOKUP($A4308,mUNICIPIOS!$B$4:$F$343,3,0)</f>
        <v>902</v>
      </c>
      <c r="F4308" s="149" t="str">
        <f>+VLOOKUP($A4308,mUNICIPIOS!$B$4:$F$343,4,0)</f>
        <v>Salcajá</v>
      </c>
      <c r="G4308" s="139" t="str">
        <f t="shared" ref="G4308:K4308" si="4398">+G4270</f>
        <v>02</v>
      </c>
      <c r="H4308" t="str">
        <f t="shared" si="4398"/>
        <v>IIC</v>
      </c>
      <c r="I4308" t="str">
        <f t="shared" si="4398"/>
        <v>Índice de Información a la Ciudadanía</v>
      </c>
      <c r="J4308" t="str">
        <f t="shared" si="4398"/>
        <v>02-02</v>
      </c>
      <c r="K4308" t="str">
        <f t="shared" si="4398"/>
        <v>Información presupuestaria y otra información brindada a la ciudadanía disponible en medios locales de comunicación.</v>
      </c>
      <c r="L4308" s="150">
        <f>+VLOOKUP($E4308,IIC_2018!$B$8:$Q$347,6,0)</f>
        <v>1</v>
      </c>
      <c r="M4308" s="142" t="str">
        <f>+VLOOKUP($E4308,IIC_2018!$B$8:$Q$347,7,0)</f>
        <v>Alto</v>
      </c>
    </row>
    <row r="4309" spans="1:13" x14ac:dyDescent="0.3">
      <c r="A4309" s="139">
        <f t="shared" si="4357"/>
        <v>114</v>
      </c>
      <c r="B4309" s="148">
        <f t="shared" si="4359"/>
        <v>9</v>
      </c>
      <c r="D4309" s="149" t="str">
        <f>+VLOOKUP($A4309,mUNICIPIOS!$B$4:$F$343,2,0)</f>
        <v>Quetzaltenango</v>
      </c>
      <c r="E4309" s="149">
        <f>+VLOOKUP($A4309,mUNICIPIOS!$B$4:$F$343,3,0)</f>
        <v>902</v>
      </c>
      <c r="F4309" s="149" t="str">
        <f>+VLOOKUP($A4309,mUNICIPIOS!$B$4:$F$343,4,0)</f>
        <v>Salcajá</v>
      </c>
      <c r="G4309" s="139" t="str">
        <f t="shared" ref="G4309:K4309" si="4399">+G4271</f>
        <v>02</v>
      </c>
      <c r="H4309" t="str">
        <f t="shared" si="4399"/>
        <v>IIC</v>
      </c>
      <c r="I4309" t="str">
        <f t="shared" si="4399"/>
        <v>Índice de Información a la Ciudadanía</v>
      </c>
      <c r="J4309" t="str">
        <f t="shared" si="4399"/>
        <v>02-03</v>
      </c>
      <c r="K4309" t="str">
        <f t="shared" si="4399"/>
        <v>Información pública de oficio actualizada y disponible de acuerdo a la LAIP y uso de internet.</v>
      </c>
      <c r="L4309" s="150">
        <f>+VLOOKUP($E4309,IIC_2018!$B$8:$Q$347,9,0)</f>
        <v>0.99999999999999989</v>
      </c>
      <c r="M4309" s="142" t="str">
        <f>+VLOOKUP($E4309,IIC_2018!$B$8:$Q$347,10,0)</f>
        <v>Alto</v>
      </c>
    </row>
    <row r="4310" spans="1:13" x14ac:dyDescent="0.3">
      <c r="A4310" s="139">
        <f t="shared" si="4357"/>
        <v>114</v>
      </c>
      <c r="B4310" s="148">
        <f t="shared" si="4359"/>
        <v>10</v>
      </c>
      <c r="D4310" s="149" t="str">
        <f>+VLOOKUP($A4310,mUNICIPIOS!$B$4:$F$343,2,0)</f>
        <v>Quetzaltenango</v>
      </c>
      <c r="E4310" s="149">
        <f>+VLOOKUP($A4310,mUNICIPIOS!$B$4:$F$343,3,0)</f>
        <v>902</v>
      </c>
      <c r="F4310" s="149" t="str">
        <f>+VLOOKUP($A4310,mUNICIPIOS!$B$4:$F$343,4,0)</f>
        <v>Salcajá</v>
      </c>
      <c r="G4310" s="139" t="str">
        <f t="shared" ref="G4310:K4310" si="4400">+G4272</f>
        <v>02</v>
      </c>
      <c r="H4310" t="str">
        <f t="shared" si="4400"/>
        <v>IIC</v>
      </c>
      <c r="I4310" t="str">
        <f t="shared" si="4400"/>
        <v>Índice de Información a la Ciudadanía</v>
      </c>
      <c r="J4310" t="str">
        <f t="shared" si="4400"/>
        <v>02-04</v>
      </c>
      <c r="K4310" t="str">
        <f t="shared" si="4400"/>
        <v>Relación del monto contratado por medio de Guate compras con el total del presupuesto de egresos vigente.</v>
      </c>
      <c r="L4310" s="150">
        <f>+VLOOKUP($E4310,IIC_2018!$B$8:$Q$347,12,0)</f>
        <v>0.67728154169080423</v>
      </c>
      <c r="M4310" s="142" t="str">
        <f>+VLOOKUP($E4310,IIC_2018!$B$8:$Q$347,13,0)</f>
        <v>Medio alto</v>
      </c>
    </row>
    <row r="4311" spans="1:13" x14ac:dyDescent="0.3">
      <c r="A4311" s="139">
        <f t="shared" si="4357"/>
        <v>114</v>
      </c>
      <c r="B4311" s="148">
        <f t="shared" si="4359"/>
        <v>11</v>
      </c>
      <c r="D4311" s="149" t="str">
        <f>+VLOOKUP($A4311,mUNICIPIOS!$B$4:$F$343,2,0)</f>
        <v>Quetzaltenango</v>
      </c>
      <c r="E4311" s="149">
        <f>+VLOOKUP($A4311,mUNICIPIOS!$B$4:$F$343,3,0)</f>
        <v>902</v>
      </c>
      <c r="F4311" s="149" t="str">
        <f>+VLOOKUP($A4311,mUNICIPIOS!$B$4:$F$343,4,0)</f>
        <v>Salcajá</v>
      </c>
      <c r="G4311" s="139" t="str">
        <f t="shared" ref="G4311:K4311" si="4401">+G4273</f>
        <v>02</v>
      </c>
      <c r="H4311" t="str">
        <f t="shared" si="4401"/>
        <v>IIC</v>
      </c>
      <c r="I4311" t="str">
        <f t="shared" si="4401"/>
        <v>Índice de Información a la Ciudadanía</v>
      </c>
      <c r="J4311" t="str">
        <f t="shared" si="4401"/>
        <v>INDICE</v>
      </c>
      <c r="K4311">
        <f t="shared" si="4401"/>
        <v>0</v>
      </c>
      <c r="L4311" s="150">
        <f>+VLOOKUP($E4311,IIC_2018!$B$8:$Q$347,15,0)</f>
        <v>0.76932038542270109</v>
      </c>
      <c r="M4311" s="142" t="str">
        <f>+VLOOKUP($E4311,IIC_2018!$B$8:$Q$347,16,0)</f>
        <v>Medio alto</v>
      </c>
    </row>
    <row r="4312" spans="1:13" x14ac:dyDescent="0.3">
      <c r="A4312" s="139">
        <f t="shared" si="4357"/>
        <v>114</v>
      </c>
      <c r="B4312" s="148">
        <f t="shared" si="4359"/>
        <v>12</v>
      </c>
      <c r="D4312" s="149" t="str">
        <f>+VLOOKUP($A4312,mUNICIPIOS!$B$4:$F$343,2,0)</f>
        <v>Quetzaltenango</v>
      </c>
      <c r="E4312" s="149">
        <f>+VLOOKUP($A4312,mUNICIPIOS!$B$4:$F$343,3,0)</f>
        <v>902</v>
      </c>
      <c r="F4312" s="149" t="str">
        <f>+VLOOKUP($A4312,mUNICIPIOS!$B$4:$F$343,4,0)</f>
        <v>Salcajá</v>
      </c>
      <c r="G4312" s="139" t="str">
        <f t="shared" ref="G4312:K4312" si="4402">+G4274</f>
        <v>03</v>
      </c>
      <c r="H4312" t="str">
        <f t="shared" si="4402"/>
        <v>ISP</v>
      </c>
      <c r="I4312" t="str">
        <f t="shared" si="4402"/>
        <v>Índice de Servicios Públicos</v>
      </c>
      <c r="J4312" t="str">
        <f t="shared" si="4402"/>
        <v>03-01</v>
      </c>
      <c r="K4312" t="str">
        <f t="shared" si="4402"/>
        <v>Cobertura del servicio público de agua</v>
      </c>
      <c r="L4312" s="150">
        <f>+VLOOKUP($E4312,ISP_2018!$B$8:$T$347,3,0)</f>
        <v>2.7168991124796232E-2</v>
      </c>
      <c r="M4312" s="142" t="str">
        <f>+VLOOKUP($E4312,ISP_2018!$B$8:$T$347,4,0)</f>
        <v>Bajo</v>
      </c>
    </row>
    <row r="4313" spans="1:13" x14ac:dyDescent="0.3">
      <c r="A4313" s="139">
        <f t="shared" si="4357"/>
        <v>114</v>
      </c>
      <c r="B4313" s="148">
        <f t="shared" si="4359"/>
        <v>13</v>
      </c>
      <c r="D4313" s="149" t="str">
        <f>+VLOOKUP($A4313,mUNICIPIOS!$B$4:$F$343,2,0)</f>
        <v>Quetzaltenango</v>
      </c>
      <c r="E4313" s="149">
        <f>+VLOOKUP($A4313,mUNICIPIOS!$B$4:$F$343,3,0)</f>
        <v>902</v>
      </c>
      <c r="F4313" s="149" t="str">
        <f>+VLOOKUP($A4313,mUNICIPIOS!$B$4:$F$343,4,0)</f>
        <v>Salcajá</v>
      </c>
      <c r="G4313" s="139" t="str">
        <f t="shared" ref="G4313:K4313" si="4403">+G4275</f>
        <v>03</v>
      </c>
      <c r="H4313" t="str">
        <f t="shared" si="4403"/>
        <v>ISP</v>
      </c>
      <c r="I4313" t="str">
        <f t="shared" si="4403"/>
        <v>Índice de Servicios Públicos</v>
      </c>
      <c r="J4313" t="str">
        <f t="shared" si="4403"/>
        <v>03-02</v>
      </c>
      <c r="K4313" t="str">
        <f t="shared" si="4403"/>
        <v>Control de la calidad del servicio público de agua</v>
      </c>
      <c r="L4313" s="150">
        <f>+VLOOKUP($E4313,ISP_2018!$B$8:$T$347,6,0)</f>
        <v>0.65</v>
      </c>
      <c r="M4313" s="142" t="str">
        <f>+VLOOKUP($E4313,ISP_2018!$B$8:$T$347,7,0)</f>
        <v>Medio alto</v>
      </c>
    </row>
    <row r="4314" spans="1:13" x14ac:dyDescent="0.3">
      <c r="A4314" s="139">
        <f t="shared" si="4357"/>
        <v>114</v>
      </c>
      <c r="B4314" s="148">
        <f t="shared" si="4359"/>
        <v>14</v>
      </c>
      <c r="D4314" s="149" t="str">
        <f>+VLOOKUP($A4314,mUNICIPIOS!$B$4:$F$343,2,0)</f>
        <v>Quetzaltenango</v>
      </c>
      <c r="E4314" s="149">
        <f>+VLOOKUP($A4314,mUNICIPIOS!$B$4:$F$343,3,0)</f>
        <v>902</v>
      </c>
      <c r="F4314" s="149" t="str">
        <f>+VLOOKUP($A4314,mUNICIPIOS!$B$4:$F$343,4,0)</f>
        <v>Salcajá</v>
      </c>
      <c r="G4314" s="139" t="str">
        <f t="shared" ref="G4314:K4314" si="4404">+G4276</f>
        <v>03</v>
      </c>
      <c r="H4314" t="str">
        <f t="shared" si="4404"/>
        <v>ISP</v>
      </c>
      <c r="I4314" t="str">
        <f t="shared" si="4404"/>
        <v>Índice de Servicios Públicos</v>
      </c>
      <c r="J4314" t="str">
        <f t="shared" si="4404"/>
        <v>03-03</v>
      </c>
      <c r="K4314" t="str">
        <f t="shared" si="4404"/>
        <v>Disposición  y tratamiento  de aguas residuales</v>
      </c>
      <c r="L4314" s="150">
        <f>+VLOOKUP($E4314,ISP_2018!$B$8:$T$347,9,0)</f>
        <v>0.48822183057336921</v>
      </c>
      <c r="M4314" s="142" t="str">
        <f>+VLOOKUP($E4314,ISP_2018!$B$8:$T$347,10,0)</f>
        <v>Medio</v>
      </c>
    </row>
    <row r="4315" spans="1:13" x14ac:dyDescent="0.3">
      <c r="A4315" s="139">
        <f t="shared" si="4357"/>
        <v>114</v>
      </c>
      <c r="B4315" s="148">
        <f t="shared" si="4359"/>
        <v>15</v>
      </c>
      <c r="D4315" s="149" t="str">
        <f>+VLOOKUP($A4315,mUNICIPIOS!$B$4:$F$343,2,0)</f>
        <v>Quetzaltenango</v>
      </c>
      <c r="E4315" s="149">
        <f>+VLOOKUP($A4315,mUNICIPIOS!$B$4:$F$343,3,0)</f>
        <v>902</v>
      </c>
      <c r="F4315" s="149" t="str">
        <f>+VLOOKUP($A4315,mUNICIPIOS!$B$4:$F$343,4,0)</f>
        <v>Salcajá</v>
      </c>
      <c r="G4315" s="139" t="str">
        <f t="shared" ref="G4315:K4315" si="4405">+G4277</f>
        <v>03</v>
      </c>
      <c r="H4315" t="str">
        <f t="shared" si="4405"/>
        <v>ISP</v>
      </c>
      <c r="I4315" t="str">
        <f t="shared" si="4405"/>
        <v>Índice de Servicios Públicos</v>
      </c>
      <c r="J4315" t="str">
        <f t="shared" si="4405"/>
        <v>03-04</v>
      </c>
      <c r="K4315" t="str">
        <f t="shared" si="4405"/>
        <v>Gestión y manejo de los residuos y desechos sólidos</v>
      </c>
      <c r="L4315" s="150">
        <f>+VLOOKUP($E4315,ISP_2018!$B$8:$T$347,12,0)</f>
        <v>0.51544987558375444</v>
      </c>
      <c r="M4315" s="142" t="str">
        <f>+VLOOKUP($E4315,ISP_2018!$B$8:$T$347,13,0)</f>
        <v>Medio</v>
      </c>
    </row>
    <row r="4316" spans="1:13" x14ac:dyDescent="0.3">
      <c r="A4316" s="139">
        <f t="shared" si="4357"/>
        <v>114</v>
      </c>
      <c r="B4316" s="148">
        <f t="shared" si="4359"/>
        <v>16</v>
      </c>
      <c r="D4316" s="149" t="str">
        <f>+VLOOKUP($A4316,mUNICIPIOS!$B$4:$F$343,2,0)</f>
        <v>Quetzaltenango</v>
      </c>
      <c r="E4316" s="149">
        <f>+VLOOKUP($A4316,mUNICIPIOS!$B$4:$F$343,3,0)</f>
        <v>902</v>
      </c>
      <c r="F4316" s="149" t="str">
        <f>+VLOOKUP($A4316,mUNICIPIOS!$B$4:$F$343,4,0)</f>
        <v>Salcajá</v>
      </c>
      <c r="G4316" s="139" t="str">
        <f t="shared" ref="G4316:K4316" si="4406">+G4278</f>
        <v>03</v>
      </c>
      <c r="H4316" t="str">
        <f t="shared" si="4406"/>
        <v>ISP</v>
      </c>
      <c r="I4316" t="str">
        <f t="shared" si="4406"/>
        <v>Índice de Servicios Públicos</v>
      </c>
      <c r="J4316" t="str">
        <f t="shared" si="4406"/>
        <v>03-05</v>
      </c>
      <c r="K4316" t="str">
        <f t="shared" si="4406"/>
        <v>Gestión de servicios públicos municipales</v>
      </c>
      <c r="L4316" s="150">
        <f>+VLOOKUP($E4316,ISP_2018!$B$8:$T$347,15,0)</f>
        <v>1</v>
      </c>
      <c r="M4316" s="142" t="str">
        <f>+VLOOKUP($E4316,ISP_2018!$B$8:$T$347,16,0)</f>
        <v>Alto</v>
      </c>
    </row>
    <row r="4317" spans="1:13" x14ac:dyDescent="0.3">
      <c r="A4317" s="139">
        <f t="shared" si="4357"/>
        <v>114</v>
      </c>
      <c r="B4317" s="148">
        <f t="shared" si="4359"/>
        <v>17</v>
      </c>
      <c r="D4317" s="149" t="str">
        <f>+VLOOKUP($A4317,mUNICIPIOS!$B$4:$F$343,2,0)</f>
        <v>Quetzaltenango</v>
      </c>
      <c r="E4317" s="149">
        <f>+VLOOKUP($A4317,mUNICIPIOS!$B$4:$F$343,3,0)</f>
        <v>902</v>
      </c>
      <c r="F4317" s="149" t="str">
        <f>+VLOOKUP($A4317,mUNICIPIOS!$B$4:$F$343,4,0)</f>
        <v>Salcajá</v>
      </c>
      <c r="G4317" s="139" t="str">
        <f t="shared" ref="G4317:K4317" si="4407">+G4279</f>
        <v>03</v>
      </c>
      <c r="H4317" t="str">
        <f t="shared" si="4407"/>
        <v>ISP</v>
      </c>
      <c r="I4317" t="str">
        <f t="shared" si="4407"/>
        <v>Índice de Servicios Públicos</v>
      </c>
      <c r="J4317" t="str">
        <f t="shared" si="4407"/>
        <v>INDICE</v>
      </c>
      <c r="K4317">
        <f t="shared" si="4407"/>
        <v>0</v>
      </c>
      <c r="L4317" s="150">
        <f>+VLOOKUP($E4317,ISP_2018!$B$8:$T$347,18,0)</f>
        <v>0.5984512403439044</v>
      </c>
      <c r="M4317" s="142" t="str">
        <f>+VLOOKUP($E4317,ISP_2018!$B$8:$T$347,19,0)</f>
        <v>Medio</v>
      </c>
    </row>
    <row r="4318" spans="1:13" x14ac:dyDescent="0.3">
      <c r="A4318" s="139">
        <f t="shared" si="4357"/>
        <v>114</v>
      </c>
      <c r="B4318" s="148">
        <f t="shared" si="4359"/>
        <v>18</v>
      </c>
      <c r="D4318" s="149" t="str">
        <f>+VLOOKUP($A4318,mUNICIPIOS!$B$4:$F$343,2,0)</f>
        <v>Quetzaltenango</v>
      </c>
      <c r="E4318" s="149">
        <f>+VLOOKUP($A4318,mUNICIPIOS!$B$4:$F$343,3,0)</f>
        <v>902</v>
      </c>
      <c r="F4318" s="149" t="str">
        <f>+VLOOKUP($A4318,mUNICIPIOS!$B$4:$F$343,4,0)</f>
        <v>Salcajá</v>
      </c>
      <c r="G4318" s="139" t="str">
        <f t="shared" ref="G4318:K4318" si="4408">+G4280</f>
        <v>04</v>
      </c>
      <c r="H4318" t="str">
        <f t="shared" si="4408"/>
        <v>IGA</v>
      </c>
      <c r="I4318" t="str">
        <f t="shared" si="4408"/>
        <v>Índice de Gestión Administrativa</v>
      </c>
      <c r="J4318" t="str">
        <f t="shared" si="4408"/>
        <v>04-01</v>
      </c>
      <c r="K4318" t="str">
        <f t="shared" si="4408"/>
        <v>Existencia de elementos de atención municipal orientada al vecino</v>
      </c>
      <c r="L4318" s="150">
        <f>+VLOOKUP($E4318,IGA_2018!$B$8:$N$347,3,0)</f>
        <v>1</v>
      </c>
      <c r="M4318" s="142" t="str">
        <f>+VLOOKUP($E4318,IGA_2018!$B$8:$N$347,4,0)</f>
        <v>Alto</v>
      </c>
    </row>
    <row r="4319" spans="1:13" x14ac:dyDescent="0.3">
      <c r="A4319" s="139">
        <f t="shared" si="4357"/>
        <v>114</v>
      </c>
      <c r="B4319" s="148">
        <f t="shared" si="4359"/>
        <v>19</v>
      </c>
      <c r="D4319" s="149" t="str">
        <f>+VLOOKUP($A4319,mUNICIPIOS!$B$4:$F$343,2,0)</f>
        <v>Quetzaltenango</v>
      </c>
      <c r="E4319" s="149">
        <f>+VLOOKUP($A4319,mUNICIPIOS!$B$4:$F$343,3,0)</f>
        <v>902</v>
      </c>
      <c r="F4319" s="149" t="str">
        <f>+VLOOKUP($A4319,mUNICIPIOS!$B$4:$F$343,4,0)</f>
        <v>Salcajá</v>
      </c>
      <c r="G4319" s="139" t="str">
        <f t="shared" ref="G4319:K4319" si="4409">+G4281</f>
        <v>04</v>
      </c>
      <c r="H4319" t="str">
        <f t="shared" si="4409"/>
        <v>IGA</v>
      </c>
      <c r="I4319" t="str">
        <f t="shared" si="4409"/>
        <v>Índice de Gestión Administrativa</v>
      </c>
      <c r="J4319" t="str">
        <f t="shared" si="4409"/>
        <v>04-02</v>
      </c>
      <c r="K4319" t="str">
        <f t="shared" si="4409"/>
        <v>Gestión del recurso humano.</v>
      </c>
      <c r="L4319" s="150">
        <f>+VLOOKUP($E4319,IGA_2018!$B$8:$N$347,6,0)</f>
        <v>0.85758434200360567</v>
      </c>
      <c r="M4319" s="142" t="str">
        <f>+VLOOKUP($E4319,IGA_2018!$B$8:$N$347,7,0)</f>
        <v>Alto</v>
      </c>
    </row>
    <row r="4320" spans="1:13" x14ac:dyDescent="0.3">
      <c r="A4320" s="139">
        <f t="shared" si="4357"/>
        <v>114</v>
      </c>
      <c r="B4320" s="148">
        <f t="shared" si="4359"/>
        <v>20</v>
      </c>
      <c r="D4320" s="149" t="str">
        <f>+VLOOKUP($A4320,mUNICIPIOS!$B$4:$F$343,2,0)</f>
        <v>Quetzaltenango</v>
      </c>
      <c r="E4320" s="149">
        <f>+VLOOKUP($A4320,mUNICIPIOS!$B$4:$F$343,3,0)</f>
        <v>902</v>
      </c>
      <c r="F4320" s="149" t="str">
        <f>+VLOOKUP($A4320,mUNICIPIOS!$B$4:$F$343,4,0)</f>
        <v>Salcajá</v>
      </c>
      <c r="G4320" s="139" t="str">
        <f t="shared" ref="G4320:K4320" si="4410">+G4282</f>
        <v>04</v>
      </c>
      <c r="H4320" t="str">
        <f t="shared" si="4410"/>
        <v>IGA</v>
      </c>
      <c r="I4320" t="str">
        <f t="shared" si="4410"/>
        <v>Índice de Gestión Administrativa</v>
      </c>
      <c r="J4320" t="str">
        <f t="shared" si="4410"/>
        <v>04-03</v>
      </c>
      <c r="K4320" t="str">
        <f t="shared" si="4410"/>
        <v>Existencia de oficinas municipales con instrumentos de gestión.</v>
      </c>
      <c r="L4320" s="150">
        <f>+VLOOKUP($E4320,IGA_2018!$B$8:$N$347,9,0)</f>
        <v>0.5401785714285714</v>
      </c>
      <c r="M4320" s="142" t="str">
        <f>+VLOOKUP($E4320,IGA_2018!$B$8:$N$347,10,0)</f>
        <v>Medio</v>
      </c>
    </row>
    <row r="4321" spans="1:13" x14ac:dyDescent="0.3">
      <c r="A4321" s="139">
        <f t="shared" si="4357"/>
        <v>114</v>
      </c>
      <c r="B4321" s="148">
        <f t="shared" si="4359"/>
        <v>21</v>
      </c>
      <c r="D4321" s="149" t="str">
        <f>+VLOOKUP($A4321,mUNICIPIOS!$B$4:$F$343,2,0)</f>
        <v>Quetzaltenango</v>
      </c>
      <c r="E4321" s="149">
        <f>+VLOOKUP($A4321,mUNICIPIOS!$B$4:$F$343,3,0)</f>
        <v>902</v>
      </c>
      <c r="F4321" s="149" t="str">
        <f>+VLOOKUP($A4321,mUNICIPIOS!$B$4:$F$343,4,0)</f>
        <v>Salcajá</v>
      </c>
      <c r="G4321" s="139" t="str">
        <f t="shared" ref="G4321:K4321" si="4411">+G4283</f>
        <v>04</v>
      </c>
      <c r="H4321" t="str">
        <f t="shared" si="4411"/>
        <v>IGA</v>
      </c>
      <c r="I4321" t="str">
        <f t="shared" si="4411"/>
        <v>Índice de Gestión Administrativa</v>
      </c>
      <c r="J4321" t="str">
        <f t="shared" si="4411"/>
        <v>INDICE</v>
      </c>
      <c r="K4321">
        <f t="shared" si="4411"/>
        <v>0</v>
      </c>
      <c r="L4321" s="150">
        <f>+VLOOKUP($E4321,IGA_2018!$B$8:$N$347,12,0)</f>
        <v>0.78921701970126179</v>
      </c>
      <c r="M4321" s="142" t="str">
        <f>+VLOOKUP($E4321,IGA_2018!$B$8:$N$347,13,0)</f>
        <v>Medio alto</v>
      </c>
    </row>
    <row r="4322" spans="1:13" x14ac:dyDescent="0.3">
      <c r="A4322" s="139">
        <f t="shared" si="4357"/>
        <v>114</v>
      </c>
      <c r="B4322" s="148">
        <f t="shared" si="4359"/>
        <v>22</v>
      </c>
      <c r="D4322" s="149" t="str">
        <f>+VLOOKUP($A4322,mUNICIPIOS!$B$4:$F$343,2,0)</f>
        <v>Quetzaltenango</v>
      </c>
      <c r="E4322" s="149">
        <f>+VLOOKUP($A4322,mUNICIPIOS!$B$4:$F$343,3,0)</f>
        <v>902</v>
      </c>
      <c r="F4322" s="149" t="str">
        <f>+VLOOKUP($A4322,mUNICIPIOS!$B$4:$F$343,4,0)</f>
        <v>Salcajá</v>
      </c>
      <c r="G4322" s="139" t="str">
        <f t="shared" ref="G4322:K4322" si="4412">+G4284</f>
        <v>05</v>
      </c>
      <c r="H4322" t="str">
        <f t="shared" si="4412"/>
        <v>IGF</v>
      </c>
      <c r="I4322" t="str">
        <f t="shared" si="4412"/>
        <v>Índice de Gestión Financiera</v>
      </c>
      <c r="J4322" t="str">
        <f t="shared" si="4412"/>
        <v>05-01</v>
      </c>
      <c r="K4322" t="str">
        <f t="shared" si="4412"/>
        <v>Autonomía financiera municipal</v>
      </c>
      <c r="L4322" s="150">
        <f>+VLOOKUP($E4322,IGF_2018!$B$8:$Z$347,3,0)</f>
        <v>0.34031047032747597</v>
      </c>
      <c r="M4322" s="142" t="str">
        <f>+VLOOKUP($E4322,IGF_2018!$B$8:$Z$347,4,0)</f>
        <v>Medio bajo</v>
      </c>
    </row>
    <row r="4323" spans="1:13" x14ac:dyDescent="0.3">
      <c r="A4323" s="139">
        <f t="shared" si="4357"/>
        <v>114</v>
      </c>
      <c r="B4323" s="148">
        <f t="shared" si="4359"/>
        <v>23</v>
      </c>
      <c r="D4323" s="149" t="str">
        <f>+VLOOKUP($A4323,mUNICIPIOS!$B$4:$F$343,2,0)</f>
        <v>Quetzaltenango</v>
      </c>
      <c r="E4323" s="149">
        <f>+VLOOKUP($A4323,mUNICIPIOS!$B$4:$F$343,3,0)</f>
        <v>902</v>
      </c>
      <c r="F4323" s="149" t="str">
        <f>+VLOOKUP($A4323,mUNICIPIOS!$B$4:$F$343,4,0)</f>
        <v>Salcajá</v>
      </c>
      <c r="G4323" s="139" t="str">
        <f t="shared" ref="G4323:K4323" si="4413">+G4285</f>
        <v>05</v>
      </c>
      <c r="H4323" t="str">
        <f t="shared" si="4413"/>
        <v>IGF</v>
      </c>
      <c r="I4323" t="str">
        <f t="shared" si="4413"/>
        <v>Índice de Gestión Financiera</v>
      </c>
      <c r="J4323" t="str">
        <f t="shared" si="4413"/>
        <v>05-02</v>
      </c>
      <c r="K4323" t="str">
        <f t="shared" si="4413"/>
        <v xml:space="preserve">Ingresos propios por habitante -sin regalías- </v>
      </c>
      <c r="L4323" s="150">
        <f>+VLOOKUP($E4323,IGF_2018!$B$8:$Z$347,6,0)</f>
        <v>0.52327823532395001</v>
      </c>
      <c r="M4323" s="142" t="str">
        <f>+VLOOKUP($E4323,IGF_2018!$B$8:$Z$347,7,0)</f>
        <v>Medio</v>
      </c>
    </row>
    <row r="4324" spans="1:13" x14ac:dyDescent="0.3">
      <c r="A4324" s="139">
        <f t="shared" si="4357"/>
        <v>114</v>
      </c>
      <c r="B4324" s="148">
        <f t="shared" si="4359"/>
        <v>24</v>
      </c>
      <c r="D4324" s="149" t="str">
        <f>+VLOOKUP($A4324,mUNICIPIOS!$B$4:$F$343,2,0)</f>
        <v>Quetzaltenango</v>
      </c>
      <c r="E4324" s="149">
        <f>+VLOOKUP($A4324,mUNICIPIOS!$B$4:$F$343,3,0)</f>
        <v>902</v>
      </c>
      <c r="F4324" s="149" t="str">
        <f>+VLOOKUP($A4324,mUNICIPIOS!$B$4:$F$343,4,0)</f>
        <v>Salcajá</v>
      </c>
      <c r="G4324" s="139" t="str">
        <f t="shared" ref="G4324:K4324" si="4414">+G4286</f>
        <v>05</v>
      </c>
      <c r="H4324" t="str">
        <f t="shared" si="4414"/>
        <v>IGF</v>
      </c>
      <c r="I4324" t="str">
        <f t="shared" si="4414"/>
        <v>Índice de Gestión Financiera</v>
      </c>
      <c r="J4324" t="str">
        <f t="shared" si="4414"/>
        <v>05-03</v>
      </c>
      <c r="K4324" t="str">
        <f t="shared" si="4414"/>
        <v>Ingresos del IUSI en relación a los ingresos propios -sin regalías-</v>
      </c>
      <c r="L4324" s="150">
        <f>+VLOOKUP($E4324,IGF_2018!$B$8:$Z$347,9,0)</f>
        <v>7.5227998550388656E-2</v>
      </c>
      <c r="M4324" s="142" t="str">
        <f>+VLOOKUP($E4324,IGF_2018!$B$8:$Z$347,10,0)</f>
        <v>Bajo</v>
      </c>
    </row>
    <row r="4325" spans="1:13" x14ac:dyDescent="0.3">
      <c r="A4325" s="139">
        <f t="shared" si="4357"/>
        <v>114</v>
      </c>
      <c r="B4325" s="148">
        <f t="shared" si="4359"/>
        <v>25</v>
      </c>
      <c r="D4325" s="149" t="str">
        <f>+VLOOKUP($A4325,mUNICIPIOS!$B$4:$F$343,2,0)</f>
        <v>Quetzaltenango</v>
      </c>
      <c r="E4325" s="149">
        <f>+VLOOKUP($A4325,mUNICIPIOS!$B$4:$F$343,3,0)</f>
        <v>902</v>
      </c>
      <c r="F4325" s="149" t="str">
        <f>+VLOOKUP($A4325,mUNICIPIOS!$B$4:$F$343,4,0)</f>
        <v>Salcajá</v>
      </c>
      <c r="G4325" s="139" t="str">
        <f t="shared" ref="G4325:K4325" si="4415">+G4287</f>
        <v>05</v>
      </c>
      <c r="H4325" t="str">
        <f t="shared" si="4415"/>
        <v>IGF</v>
      </c>
      <c r="I4325" t="str">
        <f t="shared" si="4415"/>
        <v>Índice de Gestión Financiera</v>
      </c>
      <c r="J4325" t="str">
        <f t="shared" si="4415"/>
        <v>05-04</v>
      </c>
      <c r="K4325" t="str">
        <f t="shared" si="4415"/>
        <v>Inversión anual en capital fijo por habitante</v>
      </c>
      <c r="L4325" s="150">
        <f>+VLOOKUP($E4325,IGF_2018!$B$8:$Z$347,12,0)</f>
        <v>0.17477426050514777</v>
      </c>
      <c r="M4325" s="142" t="str">
        <f>+VLOOKUP($E4325,IGF_2018!$B$8:$Z$347,13,0)</f>
        <v>Bajo</v>
      </c>
    </row>
    <row r="4326" spans="1:13" x14ac:dyDescent="0.3">
      <c r="A4326" s="139">
        <f t="shared" si="4357"/>
        <v>114</v>
      </c>
      <c r="B4326" s="148">
        <f t="shared" si="4359"/>
        <v>26</v>
      </c>
      <c r="D4326" s="149" t="str">
        <f>+VLOOKUP($A4326,mUNICIPIOS!$B$4:$F$343,2,0)</f>
        <v>Quetzaltenango</v>
      </c>
      <c r="E4326" s="149">
        <f>+VLOOKUP($A4326,mUNICIPIOS!$B$4:$F$343,3,0)</f>
        <v>902</v>
      </c>
      <c r="F4326" s="149" t="str">
        <f>+VLOOKUP($A4326,mUNICIPIOS!$B$4:$F$343,4,0)</f>
        <v>Salcajá</v>
      </c>
      <c r="G4326" s="139" t="str">
        <f t="shared" ref="G4326:K4326" si="4416">+G4288</f>
        <v>05</v>
      </c>
      <c r="H4326" t="str">
        <f t="shared" si="4416"/>
        <v>IGF</v>
      </c>
      <c r="I4326" t="str">
        <f t="shared" si="4416"/>
        <v>Índice de Gestión Financiera</v>
      </c>
      <c r="J4326" t="str">
        <f t="shared" si="4416"/>
        <v>05-05</v>
      </c>
      <c r="K4326" t="str">
        <f t="shared" si="4416"/>
        <v>Inversión anual en capital fijo con recursos percibidos por ingresos propios</v>
      </c>
      <c r="L4326" s="150">
        <f>+VLOOKUP($E4326,IGF_2018!$B$8:$Z$347,15,0)</f>
        <v>0</v>
      </c>
      <c r="M4326" s="142" t="str">
        <f>+VLOOKUP($E4326,IGF_2018!$B$8:$Z$347,16,0)</f>
        <v>Bajo</v>
      </c>
    </row>
    <row r="4327" spans="1:13" x14ac:dyDescent="0.3">
      <c r="A4327" s="139">
        <f t="shared" si="4357"/>
        <v>114</v>
      </c>
      <c r="B4327" s="148">
        <f t="shared" si="4359"/>
        <v>27</v>
      </c>
      <c r="D4327" s="149" t="str">
        <f>+VLOOKUP($A4327,mUNICIPIOS!$B$4:$F$343,2,0)</f>
        <v>Quetzaltenango</v>
      </c>
      <c r="E4327" s="149">
        <f>+VLOOKUP($A4327,mUNICIPIOS!$B$4:$F$343,3,0)</f>
        <v>902</v>
      </c>
      <c r="F4327" s="149" t="str">
        <f>+VLOOKUP($A4327,mUNICIPIOS!$B$4:$F$343,4,0)</f>
        <v>Salcajá</v>
      </c>
      <c r="G4327" s="139" t="str">
        <f t="shared" ref="G4327:K4327" si="4417">+G4289</f>
        <v>05</v>
      </c>
      <c r="H4327" t="str">
        <f t="shared" si="4417"/>
        <v>IGF</v>
      </c>
      <c r="I4327" t="str">
        <f t="shared" si="4417"/>
        <v>Índice de Gestión Financiera</v>
      </c>
      <c r="J4327" t="str">
        <f t="shared" si="4417"/>
        <v>05-06</v>
      </c>
      <c r="K4327" t="str">
        <f t="shared" si="4417"/>
        <v xml:space="preserve">Inversión anual en capital fijo con recursos percibidos por transferencias del Gobierno Central </v>
      </c>
      <c r="L4327" s="150">
        <f>+VLOOKUP($E4327,IGF_2018!$B$8:$Z$347,18,0)</f>
        <v>0.18125778848654225</v>
      </c>
      <c r="M4327" s="142" t="str">
        <f>+VLOOKUP($E4327,IGF_2018!$B$8:$Z$347,19,0)</f>
        <v>Bajo</v>
      </c>
    </row>
    <row r="4328" spans="1:13" x14ac:dyDescent="0.3">
      <c r="A4328" s="139">
        <f t="shared" si="4357"/>
        <v>114</v>
      </c>
      <c r="B4328" s="148">
        <f t="shared" si="4359"/>
        <v>28</v>
      </c>
      <c r="D4328" s="149" t="str">
        <f>+VLOOKUP($A4328,mUNICIPIOS!$B$4:$F$343,2,0)</f>
        <v>Quetzaltenango</v>
      </c>
      <c r="E4328" s="149">
        <f>+VLOOKUP($A4328,mUNICIPIOS!$B$4:$F$343,3,0)</f>
        <v>902</v>
      </c>
      <c r="F4328" s="149" t="str">
        <f>+VLOOKUP($A4328,mUNICIPIOS!$B$4:$F$343,4,0)</f>
        <v>Salcajá</v>
      </c>
      <c r="G4328" s="139" t="str">
        <f t="shared" ref="G4328:K4328" si="4418">+G4290</f>
        <v>05</v>
      </c>
      <c r="H4328" t="str">
        <f t="shared" si="4418"/>
        <v>IGF</v>
      </c>
      <c r="I4328" t="str">
        <f t="shared" si="4418"/>
        <v>Índice de Gestión Financiera</v>
      </c>
      <c r="J4328" t="str">
        <f t="shared" si="4418"/>
        <v>05-07</v>
      </c>
      <c r="K4328" t="str">
        <f t="shared" si="4418"/>
        <v>Financiamiento por endeudamiento municipal</v>
      </c>
      <c r="L4328" s="150">
        <f>+VLOOKUP($E4328,IGF_2018!$B$8:$Z$347,21,0)</f>
        <v>1</v>
      </c>
      <c r="M4328" s="142" t="str">
        <f>+VLOOKUP($E4328,IGF_2018!$B$8:$Z$347,22,0)</f>
        <v>Alto</v>
      </c>
    </row>
    <row r="4329" spans="1:13" x14ac:dyDescent="0.3">
      <c r="A4329" s="139">
        <f t="shared" si="4357"/>
        <v>114</v>
      </c>
      <c r="B4329" s="148">
        <f t="shared" si="4359"/>
        <v>29</v>
      </c>
      <c r="D4329" s="149" t="str">
        <f>+VLOOKUP($A4329,mUNICIPIOS!$B$4:$F$343,2,0)</f>
        <v>Quetzaltenango</v>
      </c>
      <c r="E4329" s="149">
        <f>+VLOOKUP($A4329,mUNICIPIOS!$B$4:$F$343,3,0)</f>
        <v>902</v>
      </c>
      <c r="F4329" s="149" t="str">
        <f>+VLOOKUP($A4329,mUNICIPIOS!$B$4:$F$343,4,0)</f>
        <v>Salcajá</v>
      </c>
      <c r="G4329" s="139" t="str">
        <f t="shared" ref="G4329:K4329" si="4419">+G4291</f>
        <v>05</v>
      </c>
      <c r="H4329" t="str">
        <f t="shared" si="4419"/>
        <v>IGF</v>
      </c>
      <c r="I4329" t="str">
        <f t="shared" si="4419"/>
        <v>Índice de Gestión Financiera</v>
      </c>
      <c r="J4329" t="str">
        <f t="shared" si="4419"/>
        <v>INDICE</v>
      </c>
      <c r="K4329">
        <f t="shared" si="4419"/>
        <v>0</v>
      </c>
      <c r="L4329" s="150">
        <f>+VLOOKUP($E4329,IGF_2018!$B$8:$Z$347,24,0)</f>
        <v>0.41584374588449308</v>
      </c>
      <c r="M4329" s="142" t="str">
        <f>+VLOOKUP($E4329,IGF_2018!$B$8:$Z$347,25,0)</f>
        <v>Medio</v>
      </c>
    </row>
    <row r="4330" spans="1:13" x14ac:dyDescent="0.3">
      <c r="A4330" s="139">
        <f t="shared" si="4357"/>
        <v>114</v>
      </c>
      <c r="B4330" s="148">
        <f t="shared" si="4359"/>
        <v>30</v>
      </c>
      <c r="D4330" s="149" t="str">
        <f>+VLOOKUP($A4330,mUNICIPIOS!$B$4:$F$343,2,0)</f>
        <v>Quetzaltenango</v>
      </c>
      <c r="E4330" s="149">
        <f>+VLOOKUP($A4330,mUNICIPIOS!$B$4:$F$343,3,0)</f>
        <v>902</v>
      </c>
      <c r="F4330" s="149" t="str">
        <f>+VLOOKUP($A4330,mUNICIPIOS!$B$4:$F$343,4,0)</f>
        <v>Salcajá</v>
      </c>
      <c r="G4330" s="139" t="str">
        <f t="shared" ref="G4330:K4330" si="4420">+G4292</f>
        <v>06</v>
      </c>
      <c r="H4330" t="str">
        <f t="shared" si="4420"/>
        <v>IGE</v>
      </c>
      <c r="I4330" t="str">
        <f t="shared" si="4420"/>
        <v>Índice de Gestión Estratégica</v>
      </c>
      <c r="J4330" t="str">
        <f t="shared" si="4420"/>
        <v>06-01</v>
      </c>
      <c r="K4330" t="str">
        <f t="shared" si="4420"/>
        <v>Ejecución del Plan Operativo Anual  (POA)</v>
      </c>
      <c r="L4330" s="150">
        <f>+VLOOKUP($E4330,IGE_2018!$B$8:$Z$347,3,0)</f>
        <v>0.86434478914071478</v>
      </c>
      <c r="M4330" s="142" t="str">
        <f>+VLOOKUP($E4330,IGE_2018!$B$8:$Z$347,4,0)</f>
        <v>Alto</v>
      </c>
    </row>
    <row r="4331" spans="1:13" x14ac:dyDescent="0.3">
      <c r="A4331" s="139">
        <f t="shared" si="4357"/>
        <v>114</v>
      </c>
      <c r="B4331" s="148">
        <f t="shared" si="4359"/>
        <v>31</v>
      </c>
      <c r="D4331" s="149" t="str">
        <f>+VLOOKUP($A4331,mUNICIPIOS!$B$4:$F$343,2,0)</f>
        <v>Quetzaltenango</v>
      </c>
      <c r="E4331" s="149">
        <f>+VLOOKUP($A4331,mUNICIPIOS!$B$4:$F$343,3,0)</f>
        <v>902</v>
      </c>
      <c r="F4331" s="149" t="str">
        <f>+VLOOKUP($A4331,mUNICIPIOS!$B$4:$F$343,4,0)</f>
        <v>Salcajá</v>
      </c>
      <c r="G4331" s="139" t="str">
        <f t="shared" ref="G4331:K4331" si="4421">+G4293</f>
        <v>06</v>
      </c>
      <c r="H4331" t="str">
        <f t="shared" si="4421"/>
        <v>IGE</v>
      </c>
      <c r="I4331" t="str">
        <f t="shared" si="4421"/>
        <v>Índice de Gestión Estratégica</v>
      </c>
      <c r="J4331" t="str">
        <f t="shared" si="4421"/>
        <v>06-02</v>
      </c>
      <c r="K4331" t="str">
        <f t="shared" si="4421"/>
        <v>Relación Plan de Desarrollo Municipal y Ordenamiento Territorial (PDM-OT) - Plan Estratégico Institucional (PEI) - Plan Operativo Multianual (POM) - Plan Operativo Anual (POA)</v>
      </c>
      <c r="L4331" s="150">
        <f>+VLOOKUP($E4331,IGE_2018!$B$8:$Z$347,6,0)</f>
        <v>0.26960784313725489</v>
      </c>
      <c r="M4331" s="142" t="str">
        <f>+VLOOKUP($E4331,IGE_2018!$B$8:$Z$347,7,0)</f>
        <v>Medio bajo</v>
      </c>
    </row>
    <row r="4332" spans="1:13" x14ac:dyDescent="0.3">
      <c r="A4332" s="139">
        <f t="shared" si="4357"/>
        <v>114</v>
      </c>
      <c r="B4332" s="148">
        <f t="shared" si="4359"/>
        <v>32</v>
      </c>
      <c r="D4332" s="149" t="str">
        <f>+VLOOKUP($A4332,mUNICIPIOS!$B$4:$F$343,2,0)</f>
        <v>Quetzaltenango</v>
      </c>
      <c r="E4332" s="149">
        <f>+VLOOKUP($A4332,mUNICIPIOS!$B$4:$F$343,3,0)</f>
        <v>902</v>
      </c>
      <c r="F4332" s="149" t="str">
        <f>+VLOOKUP($A4332,mUNICIPIOS!$B$4:$F$343,4,0)</f>
        <v>Salcajá</v>
      </c>
      <c r="G4332" s="139" t="str">
        <f t="shared" ref="G4332:K4332" si="4422">+G4294</f>
        <v>06</v>
      </c>
      <c r="H4332" t="str">
        <f t="shared" si="4422"/>
        <v>IGE</v>
      </c>
      <c r="I4332" t="str">
        <f t="shared" si="4422"/>
        <v>Índice de Gestión Estratégica</v>
      </c>
      <c r="J4332" t="str">
        <f t="shared" si="4422"/>
        <v>06-03</v>
      </c>
      <c r="K4332" t="str">
        <f t="shared" si="4422"/>
        <v>Presupuesto de egresos relacionado a competencias municipales que responden a prioridades nacionales de desarrollo.</v>
      </c>
      <c r="L4332" s="150">
        <f>+VLOOKUP($E4332,IGE_2018!$B$8:$Z$347,9,0)</f>
        <v>0.18012759431581393</v>
      </c>
      <c r="M4332" s="142" t="str">
        <f>+VLOOKUP($E4332,IGE_2018!$B$8:$Z$347,10,0)</f>
        <v>Bajo</v>
      </c>
    </row>
    <row r="4333" spans="1:13" x14ac:dyDescent="0.3">
      <c r="A4333" s="139">
        <f t="shared" ref="A4333:A4396" si="4423">+IF(B4332=38,A4332+1,A4332)</f>
        <v>114</v>
      </c>
      <c r="B4333" s="148">
        <f t="shared" si="4359"/>
        <v>33</v>
      </c>
      <c r="D4333" s="149" t="str">
        <f>+VLOOKUP($A4333,mUNICIPIOS!$B$4:$F$343,2,0)</f>
        <v>Quetzaltenango</v>
      </c>
      <c r="E4333" s="149">
        <f>+VLOOKUP($A4333,mUNICIPIOS!$B$4:$F$343,3,0)</f>
        <v>902</v>
      </c>
      <c r="F4333" s="149" t="str">
        <f>+VLOOKUP($A4333,mUNICIPIOS!$B$4:$F$343,4,0)</f>
        <v>Salcajá</v>
      </c>
      <c r="G4333" s="139" t="str">
        <f t="shared" ref="G4333:K4333" si="4424">+G4295</f>
        <v>06</v>
      </c>
      <c r="H4333" t="str">
        <f t="shared" si="4424"/>
        <v>IGE</v>
      </c>
      <c r="I4333" t="str">
        <f t="shared" si="4424"/>
        <v>Índice de Gestión Estratégica</v>
      </c>
      <c r="J4333" t="str">
        <f t="shared" si="4424"/>
        <v>06-04</v>
      </c>
      <c r="K4333" t="str">
        <f t="shared" si="4424"/>
        <v>Institucionalización de la gestión ordenada del territorio</v>
      </c>
      <c r="L4333" s="150">
        <f>+VLOOKUP($E4333,IGE_2018!$B$8:$Z$347,12,0)</f>
        <v>0.90000000000000013</v>
      </c>
      <c r="M4333" s="142" t="str">
        <f>+VLOOKUP($E4333,IGE_2018!$B$8:$Z$347,13,0)</f>
        <v>Alto</v>
      </c>
    </row>
    <row r="4334" spans="1:13" x14ac:dyDescent="0.3">
      <c r="A4334" s="139">
        <f t="shared" si="4423"/>
        <v>114</v>
      </c>
      <c r="B4334" s="148">
        <f t="shared" ref="B4334:B4397" si="4425">+B4296</f>
        <v>34</v>
      </c>
      <c r="D4334" s="149" t="str">
        <f>+VLOOKUP($A4334,mUNICIPIOS!$B$4:$F$343,2,0)</f>
        <v>Quetzaltenango</v>
      </c>
      <c r="E4334" s="149">
        <f>+VLOOKUP($A4334,mUNICIPIOS!$B$4:$F$343,3,0)</f>
        <v>902</v>
      </c>
      <c r="F4334" s="149" t="str">
        <f>+VLOOKUP($A4334,mUNICIPIOS!$B$4:$F$343,4,0)</f>
        <v>Salcajá</v>
      </c>
      <c r="G4334" s="139" t="str">
        <f t="shared" ref="G4334:K4334" si="4426">+G4296</f>
        <v>06</v>
      </c>
      <c r="H4334" t="str">
        <f t="shared" si="4426"/>
        <v>IGE</v>
      </c>
      <c r="I4334" t="str">
        <f t="shared" si="4426"/>
        <v>Índice de Gestión Estratégica</v>
      </c>
      <c r="J4334" t="str">
        <f t="shared" si="4426"/>
        <v>06-05</v>
      </c>
      <c r="K4334" t="str">
        <f t="shared" si="4426"/>
        <v>Acciones para la gestión ordenada del territorio</v>
      </c>
      <c r="L4334" s="150">
        <f>+VLOOKUP($E4334,IGE_2018!$B$8:$Z$347,15,0)</f>
        <v>0.98000000000000043</v>
      </c>
      <c r="M4334" s="142" t="str">
        <f>+VLOOKUP($E4334,IGE_2018!$B$8:$Z$347,16,0)</f>
        <v>Alto</v>
      </c>
    </row>
    <row r="4335" spans="1:13" x14ac:dyDescent="0.3">
      <c r="A4335" s="139">
        <f t="shared" si="4423"/>
        <v>114</v>
      </c>
      <c r="B4335" s="148">
        <f t="shared" si="4425"/>
        <v>35</v>
      </c>
      <c r="D4335" s="149" t="str">
        <f>+VLOOKUP($A4335,mUNICIPIOS!$B$4:$F$343,2,0)</f>
        <v>Quetzaltenango</v>
      </c>
      <c r="E4335" s="149">
        <f>+VLOOKUP($A4335,mUNICIPIOS!$B$4:$F$343,3,0)</f>
        <v>902</v>
      </c>
      <c r="F4335" s="149" t="str">
        <f>+VLOOKUP($A4335,mUNICIPIOS!$B$4:$F$343,4,0)</f>
        <v>Salcajá</v>
      </c>
      <c r="G4335" s="139" t="str">
        <f t="shared" ref="G4335:K4335" si="4427">+G4297</f>
        <v>06</v>
      </c>
      <c r="H4335" t="str">
        <f t="shared" si="4427"/>
        <v>IGE</v>
      </c>
      <c r="I4335" t="str">
        <f t="shared" si="4427"/>
        <v>Índice de Gestión Estratégica</v>
      </c>
      <c r="J4335" t="str">
        <f t="shared" si="4427"/>
        <v>06-06</v>
      </c>
      <c r="K4335" t="str">
        <f t="shared" si="4427"/>
        <v>Gestión de riesgo en la formulación de proyectos derivados de la planificación operativa anual</v>
      </c>
      <c r="L4335" s="150">
        <f>+VLOOKUP($E4335,IGE_2018!$B$8:$Z$347,18,0)</f>
        <v>0.2</v>
      </c>
      <c r="M4335" s="142" t="str">
        <f>+VLOOKUP($E4335,IGE_2018!$B$8:$Z$347,19,0)</f>
        <v>Bajo</v>
      </c>
    </row>
    <row r="4336" spans="1:13" x14ac:dyDescent="0.3">
      <c r="A4336" s="139">
        <f t="shared" si="4423"/>
        <v>114</v>
      </c>
      <c r="B4336" s="148">
        <f t="shared" si="4425"/>
        <v>36</v>
      </c>
      <c r="D4336" s="149" t="str">
        <f>+VLOOKUP($A4336,mUNICIPIOS!$B$4:$F$343,2,0)</f>
        <v>Quetzaltenango</v>
      </c>
      <c r="E4336" s="149">
        <f>+VLOOKUP($A4336,mUNICIPIOS!$B$4:$F$343,3,0)</f>
        <v>902</v>
      </c>
      <c r="F4336" s="149" t="str">
        <f>+VLOOKUP($A4336,mUNICIPIOS!$B$4:$F$343,4,0)</f>
        <v>Salcajá</v>
      </c>
      <c r="G4336" s="139" t="str">
        <f t="shared" ref="G4336:K4336" si="4428">+G4298</f>
        <v>06</v>
      </c>
      <c r="H4336" t="str">
        <f t="shared" si="4428"/>
        <v>IGE</v>
      </c>
      <c r="I4336" t="str">
        <f t="shared" si="4428"/>
        <v>Índice de Gestión Estratégica</v>
      </c>
      <c r="J4336" t="str">
        <f t="shared" si="4428"/>
        <v>06-07</v>
      </c>
      <c r="K4336" t="str">
        <f t="shared" si="4428"/>
        <v>Ingresos por servicios ambientales en relación a los ingresos propios sin regalías</v>
      </c>
      <c r="L4336" s="150">
        <f>+VLOOKUP($E4336,IGE_2018!$B$8:$Z$347,21,0)</f>
        <v>0.74254324267315397</v>
      </c>
      <c r="M4336" s="142" t="str">
        <f>+VLOOKUP($E4336,IGE_2018!$B$8:$Z$347,22,0)</f>
        <v>Medio alto</v>
      </c>
    </row>
    <row r="4337" spans="1:13" x14ac:dyDescent="0.3">
      <c r="A4337" s="139">
        <f t="shared" si="4423"/>
        <v>114</v>
      </c>
      <c r="B4337" s="148">
        <f t="shared" si="4425"/>
        <v>37</v>
      </c>
      <c r="D4337" s="149" t="str">
        <f>+VLOOKUP($A4337,mUNICIPIOS!$B$4:$F$343,2,0)</f>
        <v>Quetzaltenango</v>
      </c>
      <c r="E4337" s="149">
        <f>+VLOOKUP($A4337,mUNICIPIOS!$B$4:$F$343,3,0)</f>
        <v>902</v>
      </c>
      <c r="F4337" s="149" t="str">
        <f>+VLOOKUP($A4337,mUNICIPIOS!$B$4:$F$343,4,0)</f>
        <v>Salcajá</v>
      </c>
      <c r="G4337" s="139" t="str">
        <f t="shared" ref="G4337:K4337" si="4429">+G4299</f>
        <v>06</v>
      </c>
      <c r="H4337" t="str">
        <f t="shared" si="4429"/>
        <v>IGE</v>
      </c>
      <c r="I4337" t="str">
        <f t="shared" si="4429"/>
        <v>Índice de Gestión Estratégica</v>
      </c>
      <c r="J4337" t="str">
        <f t="shared" si="4429"/>
        <v>INDICE</v>
      </c>
      <c r="K4337">
        <f t="shared" si="4429"/>
        <v>0</v>
      </c>
      <c r="L4337" s="150">
        <f>+VLOOKUP($E4337,IGE_2018!$B$8:$Z$347,24,0)</f>
        <v>0.54637911768796432</v>
      </c>
      <c r="M4337" s="142" t="str">
        <f>+VLOOKUP($E4337,IGE_2018!$B$8:$Z$347,25,0)</f>
        <v>Medio</v>
      </c>
    </row>
    <row r="4338" spans="1:13" x14ac:dyDescent="0.3">
      <c r="A4338" s="139">
        <f t="shared" si="4423"/>
        <v>114</v>
      </c>
      <c r="B4338" s="148">
        <f t="shared" si="4425"/>
        <v>38</v>
      </c>
      <c r="D4338" s="149" t="str">
        <f>+VLOOKUP($A4338,mUNICIPIOS!$B$4:$F$343,2,0)</f>
        <v>Quetzaltenango</v>
      </c>
      <c r="E4338" s="149">
        <f>+VLOOKUP($A4338,mUNICIPIOS!$B$4:$F$343,3,0)</f>
        <v>902</v>
      </c>
      <c r="F4338" s="149" t="str">
        <f>+VLOOKUP($A4338,mUNICIPIOS!$B$4:$F$343,4,0)</f>
        <v>Salcajá</v>
      </c>
      <c r="G4338" s="139" t="str">
        <f t="shared" ref="G4338:K4338" si="4430">+G4300</f>
        <v>RANKING</v>
      </c>
      <c r="H4338" t="str">
        <f t="shared" si="4430"/>
        <v>RGM</v>
      </c>
      <c r="I4338" t="str">
        <f t="shared" si="4430"/>
        <v>Ranking de la Gestión Municipal 2018</v>
      </c>
      <c r="J4338" t="str">
        <f t="shared" si="4430"/>
        <v>RANKING</v>
      </c>
      <c r="K4338">
        <f t="shared" si="4430"/>
        <v>0</v>
      </c>
      <c r="L4338" s="151">
        <f>+VLOOKUP($E4338,Resultados_generales!$C$8:$AE$347,27,0)</f>
        <v>0.59817468304253207</v>
      </c>
      <c r="M4338" t="str">
        <f>+VLOOKUP($E4338,Resultados_generales!$C$8:$AE$347,28,0)</f>
        <v>Medio</v>
      </c>
    </row>
    <row r="4339" spans="1:13" x14ac:dyDescent="0.3">
      <c r="A4339" s="139">
        <f t="shared" si="4423"/>
        <v>115</v>
      </c>
      <c r="B4339" s="148">
        <f t="shared" si="4425"/>
        <v>1</v>
      </c>
      <c r="D4339" s="149" t="str">
        <f>+VLOOKUP($A4339,mUNICIPIOS!$B$4:$F$343,2,0)</f>
        <v>Quetzaltenango</v>
      </c>
      <c r="E4339" s="149">
        <f>+VLOOKUP($A4339,mUNICIPIOS!$B$4:$F$343,3,0)</f>
        <v>903</v>
      </c>
      <c r="F4339" s="149" t="str">
        <f>+VLOOKUP($A4339,mUNICIPIOS!$B$4:$F$343,4,0)</f>
        <v>Olintepeque</v>
      </c>
      <c r="G4339" s="139" t="str">
        <f t="shared" ref="G4339:K4339" si="4431">+G4301</f>
        <v>01</v>
      </c>
      <c r="H4339" t="str">
        <f t="shared" si="4431"/>
        <v>IPC</v>
      </c>
      <c r="I4339" t="str">
        <f t="shared" si="4431"/>
        <v>Índice de Participación Ciudadana</v>
      </c>
      <c r="J4339" t="str">
        <f t="shared" si="4431"/>
        <v>01-01</v>
      </c>
      <c r="K4339" t="str">
        <f t="shared" si="4431"/>
        <v>Número de reuniones del COMUDE en el año de la medición.</v>
      </c>
      <c r="L4339" s="150">
        <f>+VLOOKUP($E4339,IPC_2018!$B$8:$T$347,3,0)</f>
        <v>0.91666666666666663</v>
      </c>
      <c r="M4339" s="142" t="str">
        <f>+VLOOKUP($E4339,IPC_2018!$B$8:$T$347,4,0)</f>
        <v>Alto</v>
      </c>
    </row>
    <row r="4340" spans="1:13" x14ac:dyDescent="0.3">
      <c r="A4340" s="139">
        <f t="shared" si="4423"/>
        <v>115</v>
      </c>
      <c r="B4340" s="148">
        <f t="shared" si="4425"/>
        <v>2</v>
      </c>
      <c r="D4340" s="149" t="str">
        <f>+VLOOKUP($A4340,mUNICIPIOS!$B$4:$F$343,2,0)</f>
        <v>Quetzaltenango</v>
      </c>
      <c r="E4340" s="149">
        <f>+VLOOKUP($A4340,mUNICIPIOS!$B$4:$F$343,3,0)</f>
        <v>903</v>
      </c>
      <c r="F4340" s="149" t="str">
        <f>+VLOOKUP($A4340,mUNICIPIOS!$B$4:$F$343,4,0)</f>
        <v>Olintepeque</v>
      </c>
      <c r="G4340" s="139" t="str">
        <f t="shared" ref="G4340:K4340" si="4432">+G4302</f>
        <v>01</v>
      </c>
      <c r="H4340" t="str">
        <f t="shared" si="4432"/>
        <v>IPC</v>
      </c>
      <c r="I4340" t="str">
        <f t="shared" si="4432"/>
        <v>Índice de Participación Ciudadana</v>
      </c>
      <c r="J4340" t="str">
        <f t="shared" si="4432"/>
        <v>01-02</v>
      </c>
      <c r="K4340" t="str">
        <f t="shared" si="4432"/>
        <v>Participación de Alcaldes, Concejales y Síndicos determinados o designados en el COMUDE</v>
      </c>
      <c r="L4340" s="150">
        <f>+VLOOKUP($E4340,IPC_2018!$B$8:$T$347,6,0)</f>
        <v>0.32045454545454549</v>
      </c>
      <c r="M4340" s="142" t="str">
        <f>+VLOOKUP($E4340,IPC_2018!$B$8:$T$347,7,0)</f>
        <v>Medio bajo</v>
      </c>
    </row>
    <row r="4341" spans="1:13" x14ac:dyDescent="0.3">
      <c r="A4341" s="139">
        <f t="shared" si="4423"/>
        <v>115</v>
      </c>
      <c r="B4341" s="148">
        <f t="shared" si="4425"/>
        <v>3</v>
      </c>
      <c r="D4341" s="149" t="str">
        <f>+VLOOKUP($A4341,mUNICIPIOS!$B$4:$F$343,2,0)</f>
        <v>Quetzaltenango</v>
      </c>
      <c r="E4341" s="149">
        <f>+VLOOKUP($A4341,mUNICIPIOS!$B$4:$F$343,3,0)</f>
        <v>903</v>
      </c>
      <c r="F4341" s="149" t="str">
        <f>+VLOOKUP($A4341,mUNICIPIOS!$B$4:$F$343,4,0)</f>
        <v>Olintepeque</v>
      </c>
      <c r="G4341" s="139" t="str">
        <f t="shared" ref="G4341:K4341" si="4433">+G4303</f>
        <v>01</v>
      </c>
      <c r="H4341" t="str">
        <f t="shared" si="4433"/>
        <v>IPC</v>
      </c>
      <c r="I4341" t="str">
        <f t="shared" si="4433"/>
        <v>Índice de Participación Ciudadana</v>
      </c>
      <c r="J4341" t="str">
        <f t="shared" si="4433"/>
        <v>01-03</v>
      </c>
      <c r="K4341" t="str">
        <f t="shared" si="4433"/>
        <v>Participación  de organizaciones de jóvenes, mujeres, pueblos mayas, xincas, garífunas, y otras organizaciones en el Comude</v>
      </c>
      <c r="L4341" s="150">
        <f>+VLOOKUP($E4341,IPC_2018!$B$8:$T$347,9,0)</f>
        <v>0.15940224159402241</v>
      </c>
      <c r="M4341" s="142" t="str">
        <f>+VLOOKUP($E4341,IPC_2018!$B$8:$T$347,10,0)</f>
        <v>Bajo</v>
      </c>
    </row>
    <row r="4342" spans="1:13" x14ac:dyDescent="0.3">
      <c r="A4342" s="139">
        <f t="shared" si="4423"/>
        <v>115</v>
      </c>
      <c r="B4342" s="148">
        <f t="shared" si="4425"/>
        <v>4</v>
      </c>
      <c r="D4342" s="149" t="str">
        <f>+VLOOKUP($A4342,mUNICIPIOS!$B$4:$F$343,2,0)</f>
        <v>Quetzaltenango</v>
      </c>
      <c r="E4342" s="149">
        <f>+VLOOKUP($A4342,mUNICIPIOS!$B$4:$F$343,3,0)</f>
        <v>903</v>
      </c>
      <c r="F4342" s="149" t="str">
        <f>+VLOOKUP($A4342,mUNICIPIOS!$B$4:$F$343,4,0)</f>
        <v>Olintepeque</v>
      </c>
      <c r="G4342" s="139" t="str">
        <f t="shared" ref="G4342:K4342" si="4434">+G4304</f>
        <v>01</v>
      </c>
      <c r="H4342" t="str">
        <f t="shared" si="4434"/>
        <v>IPC</v>
      </c>
      <c r="I4342" t="str">
        <f t="shared" si="4434"/>
        <v>Índice de Participación Ciudadana</v>
      </c>
      <c r="J4342" t="str">
        <f t="shared" si="4434"/>
        <v>01-04</v>
      </c>
      <c r="K4342" t="str">
        <f t="shared" si="4434"/>
        <v>Representatividad territorial del Comude.</v>
      </c>
      <c r="L4342" s="150">
        <f>+VLOOKUP($E4342,IPC_2018!$B$8:$T$347,12,0)</f>
        <v>1</v>
      </c>
      <c r="M4342" s="142" t="str">
        <f>+VLOOKUP($E4342,IPC_2018!$B$8:$T$347,13,0)</f>
        <v>Alto</v>
      </c>
    </row>
    <row r="4343" spans="1:13" x14ac:dyDescent="0.3">
      <c r="A4343" s="139">
        <f t="shared" si="4423"/>
        <v>115</v>
      </c>
      <c r="B4343" s="148">
        <f t="shared" si="4425"/>
        <v>5</v>
      </c>
      <c r="D4343" s="149" t="str">
        <f>+VLOOKUP($A4343,mUNICIPIOS!$B$4:$F$343,2,0)</f>
        <v>Quetzaltenango</v>
      </c>
      <c r="E4343" s="149">
        <f>+VLOOKUP($A4343,mUNICIPIOS!$B$4:$F$343,3,0)</f>
        <v>903</v>
      </c>
      <c r="F4343" s="149" t="str">
        <f>+VLOOKUP($A4343,mUNICIPIOS!$B$4:$F$343,4,0)</f>
        <v>Olintepeque</v>
      </c>
      <c r="G4343" s="139" t="str">
        <f t="shared" ref="G4343:K4343" si="4435">+G4305</f>
        <v>01</v>
      </c>
      <c r="H4343" t="str">
        <f t="shared" si="4435"/>
        <v>IPC</v>
      </c>
      <c r="I4343" t="str">
        <f t="shared" si="4435"/>
        <v>Índice de Participación Ciudadana</v>
      </c>
      <c r="J4343" t="str">
        <f t="shared" si="4435"/>
        <v>01-05</v>
      </c>
      <c r="K4343" t="str">
        <f t="shared" si="4435"/>
        <v>Funcionamiento del Comude</v>
      </c>
      <c r="L4343" s="150">
        <f>+VLOOKUP($E4343,IPC_2018!$B$8:$T$347,15,0)</f>
        <v>0.15901060076290127</v>
      </c>
      <c r="M4343" s="142" t="str">
        <f>+VLOOKUP($E4343,IPC_2018!$B$8:$T$347,16,0)</f>
        <v>Bajo</v>
      </c>
    </row>
    <row r="4344" spans="1:13" x14ac:dyDescent="0.3">
      <c r="A4344" s="139">
        <f t="shared" si="4423"/>
        <v>115</v>
      </c>
      <c r="B4344" s="148">
        <f t="shared" si="4425"/>
        <v>6</v>
      </c>
      <c r="D4344" s="149" t="str">
        <f>+VLOOKUP($A4344,mUNICIPIOS!$B$4:$F$343,2,0)</f>
        <v>Quetzaltenango</v>
      </c>
      <c r="E4344" s="149">
        <f>+VLOOKUP($A4344,mUNICIPIOS!$B$4:$F$343,3,0)</f>
        <v>903</v>
      </c>
      <c r="F4344" s="149" t="str">
        <f>+VLOOKUP($A4344,mUNICIPIOS!$B$4:$F$343,4,0)</f>
        <v>Olintepeque</v>
      </c>
      <c r="G4344" s="139" t="str">
        <f t="shared" ref="G4344:K4344" si="4436">+G4306</f>
        <v>01</v>
      </c>
      <c r="H4344" t="str">
        <f t="shared" si="4436"/>
        <v>IPC</v>
      </c>
      <c r="I4344" t="str">
        <f t="shared" si="4436"/>
        <v>Índice de Participación Ciudadana</v>
      </c>
      <c r="J4344" t="str">
        <f t="shared" si="4436"/>
        <v>INDICE</v>
      </c>
      <c r="K4344">
        <f t="shared" si="4436"/>
        <v>0</v>
      </c>
      <c r="L4344" s="150">
        <f>+VLOOKUP($E4344,IPC_2018!$B$8:$T$347,18,0)</f>
        <v>0.62740207786868996</v>
      </c>
      <c r="M4344" s="142" t="str">
        <f>+VLOOKUP($E4344,IPC_2018!$B$8:$T$347,19,0)</f>
        <v>Medio alto</v>
      </c>
    </row>
    <row r="4345" spans="1:13" x14ac:dyDescent="0.3">
      <c r="A4345" s="139">
        <f t="shared" si="4423"/>
        <v>115</v>
      </c>
      <c r="B4345" s="148">
        <f t="shared" si="4425"/>
        <v>7</v>
      </c>
      <c r="D4345" s="149" t="str">
        <f>+VLOOKUP($A4345,mUNICIPIOS!$B$4:$F$343,2,0)</f>
        <v>Quetzaltenango</v>
      </c>
      <c r="E4345" s="149">
        <f>+VLOOKUP($A4345,mUNICIPIOS!$B$4:$F$343,3,0)</f>
        <v>903</v>
      </c>
      <c r="F4345" s="149" t="str">
        <f>+VLOOKUP($A4345,mUNICIPIOS!$B$4:$F$343,4,0)</f>
        <v>Olintepeque</v>
      </c>
      <c r="G4345" s="139" t="str">
        <f t="shared" ref="G4345:K4345" si="4437">+G4307</f>
        <v>02</v>
      </c>
      <c r="H4345" t="str">
        <f t="shared" si="4437"/>
        <v>IIC</v>
      </c>
      <c r="I4345" t="str">
        <f t="shared" si="4437"/>
        <v>Índice de Información a la Ciudadanía</v>
      </c>
      <c r="J4345" t="str">
        <f t="shared" si="4437"/>
        <v>02-01</v>
      </c>
      <c r="K4345" t="str">
        <f t="shared" si="4437"/>
        <v>Rendición de cuentas cuatrimestral y anual al Comude enfocadas en resultados.</v>
      </c>
      <c r="L4345" s="150">
        <f>+VLOOKUP($E4345,IIC_2018!$B$8:$Q$347,3,0)</f>
        <v>0.60000000000000009</v>
      </c>
      <c r="M4345" s="142" t="str">
        <f>+VLOOKUP($E4345,IIC_2018!$B$8:$Q$347,4,0)</f>
        <v>Medio</v>
      </c>
    </row>
    <row r="4346" spans="1:13" x14ac:dyDescent="0.3">
      <c r="A4346" s="139">
        <f t="shared" si="4423"/>
        <v>115</v>
      </c>
      <c r="B4346" s="148">
        <f t="shared" si="4425"/>
        <v>8</v>
      </c>
      <c r="D4346" s="149" t="str">
        <f>+VLOOKUP($A4346,mUNICIPIOS!$B$4:$F$343,2,0)</f>
        <v>Quetzaltenango</v>
      </c>
      <c r="E4346" s="149">
        <f>+VLOOKUP($A4346,mUNICIPIOS!$B$4:$F$343,3,0)</f>
        <v>903</v>
      </c>
      <c r="F4346" s="149" t="str">
        <f>+VLOOKUP($A4346,mUNICIPIOS!$B$4:$F$343,4,0)</f>
        <v>Olintepeque</v>
      </c>
      <c r="G4346" s="139" t="str">
        <f t="shared" ref="G4346:K4346" si="4438">+G4308</f>
        <v>02</v>
      </c>
      <c r="H4346" t="str">
        <f t="shared" si="4438"/>
        <v>IIC</v>
      </c>
      <c r="I4346" t="str">
        <f t="shared" si="4438"/>
        <v>Índice de Información a la Ciudadanía</v>
      </c>
      <c r="J4346" t="str">
        <f t="shared" si="4438"/>
        <v>02-02</v>
      </c>
      <c r="K4346" t="str">
        <f t="shared" si="4438"/>
        <v>Información presupuestaria y otra información brindada a la ciudadanía disponible en medios locales de comunicación.</v>
      </c>
      <c r="L4346" s="150">
        <f>+VLOOKUP($E4346,IIC_2018!$B$8:$Q$347,6,0)</f>
        <v>0.75</v>
      </c>
      <c r="M4346" s="142" t="str">
        <f>+VLOOKUP($E4346,IIC_2018!$B$8:$Q$347,7,0)</f>
        <v>Medio alto</v>
      </c>
    </row>
    <row r="4347" spans="1:13" x14ac:dyDescent="0.3">
      <c r="A4347" s="139">
        <f t="shared" si="4423"/>
        <v>115</v>
      </c>
      <c r="B4347" s="148">
        <f t="shared" si="4425"/>
        <v>9</v>
      </c>
      <c r="D4347" s="149" t="str">
        <f>+VLOOKUP($A4347,mUNICIPIOS!$B$4:$F$343,2,0)</f>
        <v>Quetzaltenango</v>
      </c>
      <c r="E4347" s="149">
        <f>+VLOOKUP($A4347,mUNICIPIOS!$B$4:$F$343,3,0)</f>
        <v>903</v>
      </c>
      <c r="F4347" s="149" t="str">
        <f>+VLOOKUP($A4347,mUNICIPIOS!$B$4:$F$343,4,0)</f>
        <v>Olintepeque</v>
      </c>
      <c r="G4347" s="139" t="str">
        <f t="shared" ref="G4347:K4347" si="4439">+G4309</f>
        <v>02</v>
      </c>
      <c r="H4347" t="str">
        <f t="shared" si="4439"/>
        <v>IIC</v>
      </c>
      <c r="I4347" t="str">
        <f t="shared" si="4439"/>
        <v>Índice de Información a la Ciudadanía</v>
      </c>
      <c r="J4347" t="str">
        <f t="shared" si="4439"/>
        <v>02-03</v>
      </c>
      <c r="K4347" t="str">
        <f t="shared" si="4439"/>
        <v>Información pública de oficio actualizada y disponible de acuerdo a la LAIP y uso de internet.</v>
      </c>
      <c r="L4347" s="150">
        <f>+VLOOKUP($E4347,IIC_2018!$B$8:$Q$347,9,0)</f>
        <v>0.99999999999999989</v>
      </c>
      <c r="M4347" s="142" t="str">
        <f>+VLOOKUP($E4347,IIC_2018!$B$8:$Q$347,10,0)</f>
        <v>Alto</v>
      </c>
    </row>
    <row r="4348" spans="1:13" x14ac:dyDescent="0.3">
      <c r="A4348" s="139">
        <f t="shared" si="4423"/>
        <v>115</v>
      </c>
      <c r="B4348" s="148">
        <f t="shared" si="4425"/>
        <v>10</v>
      </c>
      <c r="D4348" s="149" t="str">
        <f>+VLOOKUP($A4348,mUNICIPIOS!$B$4:$F$343,2,0)</f>
        <v>Quetzaltenango</v>
      </c>
      <c r="E4348" s="149">
        <f>+VLOOKUP($A4348,mUNICIPIOS!$B$4:$F$343,3,0)</f>
        <v>903</v>
      </c>
      <c r="F4348" s="149" t="str">
        <f>+VLOOKUP($A4348,mUNICIPIOS!$B$4:$F$343,4,0)</f>
        <v>Olintepeque</v>
      </c>
      <c r="G4348" s="139" t="str">
        <f t="shared" ref="G4348:K4348" si="4440">+G4310</f>
        <v>02</v>
      </c>
      <c r="H4348" t="str">
        <f t="shared" si="4440"/>
        <v>IIC</v>
      </c>
      <c r="I4348" t="str">
        <f t="shared" si="4440"/>
        <v>Índice de Información a la Ciudadanía</v>
      </c>
      <c r="J4348" t="str">
        <f t="shared" si="4440"/>
        <v>02-04</v>
      </c>
      <c r="K4348" t="str">
        <f t="shared" si="4440"/>
        <v>Relación del monto contratado por medio de Guate compras con el total del presupuesto de egresos vigente.</v>
      </c>
      <c r="L4348" s="150">
        <f>+VLOOKUP($E4348,IIC_2018!$B$8:$Q$347,12,0)</f>
        <v>0.42072449295205328</v>
      </c>
      <c r="M4348" s="142" t="str">
        <f>+VLOOKUP($E4348,IIC_2018!$B$8:$Q$347,13,0)</f>
        <v>Medio</v>
      </c>
    </row>
    <row r="4349" spans="1:13" x14ac:dyDescent="0.3">
      <c r="A4349" s="139">
        <f t="shared" si="4423"/>
        <v>115</v>
      </c>
      <c r="B4349" s="148">
        <f t="shared" si="4425"/>
        <v>11</v>
      </c>
      <c r="D4349" s="149" t="str">
        <f>+VLOOKUP($A4349,mUNICIPIOS!$B$4:$F$343,2,0)</f>
        <v>Quetzaltenango</v>
      </c>
      <c r="E4349" s="149">
        <f>+VLOOKUP($A4349,mUNICIPIOS!$B$4:$F$343,3,0)</f>
        <v>903</v>
      </c>
      <c r="F4349" s="149" t="str">
        <f>+VLOOKUP($A4349,mUNICIPIOS!$B$4:$F$343,4,0)</f>
        <v>Olintepeque</v>
      </c>
      <c r="G4349" s="139" t="str">
        <f t="shared" ref="G4349:K4349" si="4441">+G4311</f>
        <v>02</v>
      </c>
      <c r="H4349" t="str">
        <f t="shared" si="4441"/>
        <v>IIC</v>
      </c>
      <c r="I4349" t="str">
        <f t="shared" si="4441"/>
        <v>Índice de Información a la Ciudadanía</v>
      </c>
      <c r="J4349" t="str">
        <f t="shared" si="4441"/>
        <v>INDICE</v>
      </c>
      <c r="K4349">
        <f t="shared" si="4441"/>
        <v>0</v>
      </c>
      <c r="L4349" s="150">
        <f>+VLOOKUP($E4349,IIC_2018!$B$8:$Q$347,15,0)</f>
        <v>0.69268112323801334</v>
      </c>
      <c r="M4349" s="142" t="str">
        <f>+VLOOKUP($E4349,IIC_2018!$B$8:$Q$347,16,0)</f>
        <v>Medio alto</v>
      </c>
    </row>
    <row r="4350" spans="1:13" x14ac:dyDescent="0.3">
      <c r="A4350" s="139">
        <f t="shared" si="4423"/>
        <v>115</v>
      </c>
      <c r="B4350" s="148">
        <f t="shared" si="4425"/>
        <v>12</v>
      </c>
      <c r="D4350" s="149" t="str">
        <f>+VLOOKUP($A4350,mUNICIPIOS!$B$4:$F$343,2,0)</f>
        <v>Quetzaltenango</v>
      </c>
      <c r="E4350" s="149">
        <f>+VLOOKUP($A4350,mUNICIPIOS!$B$4:$F$343,3,0)</f>
        <v>903</v>
      </c>
      <c r="F4350" s="149" t="str">
        <f>+VLOOKUP($A4350,mUNICIPIOS!$B$4:$F$343,4,0)</f>
        <v>Olintepeque</v>
      </c>
      <c r="G4350" s="139" t="str">
        <f t="shared" ref="G4350:K4350" si="4442">+G4312</f>
        <v>03</v>
      </c>
      <c r="H4350" t="str">
        <f t="shared" si="4442"/>
        <v>ISP</v>
      </c>
      <c r="I4350" t="str">
        <f t="shared" si="4442"/>
        <v>Índice de Servicios Públicos</v>
      </c>
      <c r="J4350" t="str">
        <f t="shared" si="4442"/>
        <v>03-01</v>
      </c>
      <c r="K4350" t="str">
        <f t="shared" si="4442"/>
        <v>Cobertura del servicio público de agua</v>
      </c>
      <c r="L4350" s="150">
        <f>+VLOOKUP($E4350,ISP_2018!$B$8:$T$347,3,0)</f>
        <v>0.26612460169212176</v>
      </c>
      <c r="M4350" s="142" t="str">
        <f>+VLOOKUP($E4350,ISP_2018!$B$8:$T$347,4,0)</f>
        <v>Medio bajo</v>
      </c>
    </row>
    <row r="4351" spans="1:13" x14ac:dyDescent="0.3">
      <c r="A4351" s="139">
        <f t="shared" si="4423"/>
        <v>115</v>
      </c>
      <c r="B4351" s="148">
        <f t="shared" si="4425"/>
        <v>13</v>
      </c>
      <c r="D4351" s="149" t="str">
        <f>+VLOOKUP($A4351,mUNICIPIOS!$B$4:$F$343,2,0)</f>
        <v>Quetzaltenango</v>
      </c>
      <c r="E4351" s="149">
        <f>+VLOOKUP($A4351,mUNICIPIOS!$B$4:$F$343,3,0)</f>
        <v>903</v>
      </c>
      <c r="F4351" s="149" t="str">
        <f>+VLOOKUP($A4351,mUNICIPIOS!$B$4:$F$343,4,0)</f>
        <v>Olintepeque</v>
      </c>
      <c r="G4351" s="139" t="str">
        <f t="shared" ref="G4351:K4351" si="4443">+G4313</f>
        <v>03</v>
      </c>
      <c r="H4351" t="str">
        <f t="shared" si="4443"/>
        <v>ISP</v>
      </c>
      <c r="I4351" t="str">
        <f t="shared" si="4443"/>
        <v>Índice de Servicios Públicos</v>
      </c>
      <c r="J4351" t="str">
        <f t="shared" si="4443"/>
        <v>03-02</v>
      </c>
      <c r="K4351" t="str">
        <f t="shared" si="4443"/>
        <v>Control de la calidad del servicio público de agua</v>
      </c>
      <c r="L4351" s="150">
        <f>+VLOOKUP($E4351,ISP_2018!$B$8:$T$347,6,0)</f>
        <v>0.4916666666666667</v>
      </c>
      <c r="M4351" s="142" t="str">
        <f>+VLOOKUP($E4351,ISP_2018!$B$8:$T$347,7,0)</f>
        <v>Medio</v>
      </c>
    </row>
    <row r="4352" spans="1:13" x14ac:dyDescent="0.3">
      <c r="A4352" s="139">
        <f t="shared" si="4423"/>
        <v>115</v>
      </c>
      <c r="B4352" s="148">
        <f t="shared" si="4425"/>
        <v>14</v>
      </c>
      <c r="D4352" s="149" t="str">
        <f>+VLOOKUP($A4352,mUNICIPIOS!$B$4:$F$343,2,0)</f>
        <v>Quetzaltenango</v>
      </c>
      <c r="E4352" s="149">
        <f>+VLOOKUP($A4352,mUNICIPIOS!$B$4:$F$343,3,0)</f>
        <v>903</v>
      </c>
      <c r="F4352" s="149" t="str">
        <f>+VLOOKUP($A4352,mUNICIPIOS!$B$4:$F$343,4,0)</f>
        <v>Olintepeque</v>
      </c>
      <c r="G4352" s="139" t="str">
        <f t="shared" ref="G4352:K4352" si="4444">+G4314</f>
        <v>03</v>
      </c>
      <c r="H4352" t="str">
        <f t="shared" si="4444"/>
        <v>ISP</v>
      </c>
      <c r="I4352" t="str">
        <f t="shared" si="4444"/>
        <v>Índice de Servicios Públicos</v>
      </c>
      <c r="J4352" t="str">
        <f t="shared" si="4444"/>
        <v>03-03</v>
      </c>
      <c r="K4352" t="str">
        <f t="shared" si="4444"/>
        <v>Disposición  y tratamiento  de aguas residuales</v>
      </c>
      <c r="L4352" s="150">
        <f>+VLOOKUP($E4352,ISP_2018!$B$8:$T$347,9,0)</f>
        <v>0.82337288037583534</v>
      </c>
      <c r="M4352" s="142" t="str">
        <f>+VLOOKUP($E4352,ISP_2018!$B$8:$T$347,10,0)</f>
        <v>Alto</v>
      </c>
    </row>
    <row r="4353" spans="1:13" x14ac:dyDescent="0.3">
      <c r="A4353" s="139">
        <f t="shared" si="4423"/>
        <v>115</v>
      </c>
      <c r="B4353" s="148">
        <f t="shared" si="4425"/>
        <v>15</v>
      </c>
      <c r="D4353" s="149" t="str">
        <f>+VLOOKUP($A4353,mUNICIPIOS!$B$4:$F$343,2,0)</f>
        <v>Quetzaltenango</v>
      </c>
      <c r="E4353" s="149">
        <f>+VLOOKUP($A4353,mUNICIPIOS!$B$4:$F$343,3,0)</f>
        <v>903</v>
      </c>
      <c r="F4353" s="149" t="str">
        <f>+VLOOKUP($A4353,mUNICIPIOS!$B$4:$F$343,4,0)</f>
        <v>Olintepeque</v>
      </c>
      <c r="G4353" s="139" t="str">
        <f t="shared" ref="G4353:K4353" si="4445">+G4315</f>
        <v>03</v>
      </c>
      <c r="H4353" t="str">
        <f t="shared" si="4445"/>
        <v>ISP</v>
      </c>
      <c r="I4353" t="str">
        <f t="shared" si="4445"/>
        <v>Índice de Servicios Públicos</v>
      </c>
      <c r="J4353" t="str">
        <f t="shared" si="4445"/>
        <v>03-04</v>
      </c>
      <c r="K4353" t="str">
        <f t="shared" si="4445"/>
        <v>Gestión y manejo de los residuos y desechos sólidos</v>
      </c>
      <c r="L4353" s="150">
        <f>+VLOOKUP($E4353,ISP_2018!$B$8:$T$347,12,0)</f>
        <v>6.6002900643711435E-2</v>
      </c>
      <c r="M4353" s="142" t="str">
        <f>+VLOOKUP($E4353,ISP_2018!$B$8:$T$347,13,0)</f>
        <v>Bajo</v>
      </c>
    </row>
    <row r="4354" spans="1:13" x14ac:dyDescent="0.3">
      <c r="A4354" s="139">
        <f t="shared" si="4423"/>
        <v>115</v>
      </c>
      <c r="B4354" s="148">
        <f t="shared" si="4425"/>
        <v>16</v>
      </c>
      <c r="D4354" s="149" t="str">
        <f>+VLOOKUP($A4354,mUNICIPIOS!$B$4:$F$343,2,0)</f>
        <v>Quetzaltenango</v>
      </c>
      <c r="E4354" s="149">
        <f>+VLOOKUP($A4354,mUNICIPIOS!$B$4:$F$343,3,0)</f>
        <v>903</v>
      </c>
      <c r="F4354" s="149" t="str">
        <f>+VLOOKUP($A4354,mUNICIPIOS!$B$4:$F$343,4,0)</f>
        <v>Olintepeque</v>
      </c>
      <c r="G4354" s="139" t="str">
        <f t="shared" ref="G4354:K4354" si="4446">+G4316</f>
        <v>03</v>
      </c>
      <c r="H4354" t="str">
        <f t="shared" si="4446"/>
        <v>ISP</v>
      </c>
      <c r="I4354" t="str">
        <f t="shared" si="4446"/>
        <v>Índice de Servicios Públicos</v>
      </c>
      <c r="J4354" t="str">
        <f t="shared" si="4446"/>
        <v>03-05</v>
      </c>
      <c r="K4354" t="str">
        <f t="shared" si="4446"/>
        <v>Gestión de servicios públicos municipales</v>
      </c>
      <c r="L4354" s="150">
        <f>+VLOOKUP($E4354,ISP_2018!$B$8:$T$347,15,0)</f>
        <v>0.43548387096774194</v>
      </c>
      <c r="M4354" s="142" t="str">
        <f>+VLOOKUP($E4354,ISP_2018!$B$8:$T$347,16,0)</f>
        <v>Medio</v>
      </c>
    </row>
    <row r="4355" spans="1:13" x14ac:dyDescent="0.3">
      <c r="A4355" s="139">
        <f t="shared" si="4423"/>
        <v>115</v>
      </c>
      <c r="B4355" s="148">
        <f t="shared" si="4425"/>
        <v>17</v>
      </c>
      <c r="D4355" s="149" t="str">
        <f>+VLOOKUP($A4355,mUNICIPIOS!$B$4:$F$343,2,0)</f>
        <v>Quetzaltenango</v>
      </c>
      <c r="E4355" s="149">
        <f>+VLOOKUP($A4355,mUNICIPIOS!$B$4:$F$343,3,0)</f>
        <v>903</v>
      </c>
      <c r="F4355" s="149" t="str">
        <f>+VLOOKUP($A4355,mUNICIPIOS!$B$4:$F$343,4,0)</f>
        <v>Olintepeque</v>
      </c>
      <c r="G4355" s="139" t="str">
        <f t="shared" ref="G4355:K4355" si="4447">+G4317</f>
        <v>03</v>
      </c>
      <c r="H4355" t="str">
        <f t="shared" si="4447"/>
        <v>ISP</v>
      </c>
      <c r="I4355" t="str">
        <f t="shared" si="4447"/>
        <v>Índice de Servicios Públicos</v>
      </c>
      <c r="J4355" t="str">
        <f t="shared" si="4447"/>
        <v>INDICE</v>
      </c>
      <c r="K4355">
        <f t="shared" si="4447"/>
        <v>0</v>
      </c>
      <c r="L4355" s="150">
        <f>+VLOOKUP($E4355,ISP_2018!$B$8:$T$347,18,0)</f>
        <v>0.43908439056666992</v>
      </c>
      <c r="M4355" s="142" t="str">
        <f>+VLOOKUP($E4355,ISP_2018!$B$8:$T$347,19,0)</f>
        <v>Medio</v>
      </c>
    </row>
    <row r="4356" spans="1:13" x14ac:dyDescent="0.3">
      <c r="A4356" s="139">
        <f t="shared" si="4423"/>
        <v>115</v>
      </c>
      <c r="B4356" s="148">
        <f t="shared" si="4425"/>
        <v>18</v>
      </c>
      <c r="D4356" s="149" t="str">
        <f>+VLOOKUP($A4356,mUNICIPIOS!$B$4:$F$343,2,0)</f>
        <v>Quetzaltenango</v>
      </c>
      <c r="E4356" s="149">
        <f>+VLOOKUP($A4356,mUNICIPIOS!$B$4:$F$343,3,0)</f>
        <v>903</v>
      </c>
      <c r="F4356" s="149" t="str">
        <f>+VLOOKUP($A4356,mUNICIPIOS!$B$4:$F$343,4,0)</f>
        <v>Olintepeque</v>
      </c>
      <c r="G4356" s="139" t="str">
        <f t="shared" ref="G4356:K4356" si="4448">+G4318</f>
        <v>04</v>
      </c>
      <c r="H4356" t="str">
        <f t="shared" si="4448"/>
        <v>IGA</v>
      </c>
      <c r="I4356" t="str">
        <f t="shared" si="4448"/>
        <v>Índice de Gestión Administrativa</v>
      </c>
      <c r="J4356" t="str">
        <f t="shared" si="4448"/>
        <v>04-01</v>
      </c>
      <c r="K4356" t="str">
        <f t="shared" si="4448"/>
        <v>Existencia de elementos de atención municipal orientada al vecino</v>
      </c>
      <c r="L4356" s="150">
        <f>+VLOOKUP($E4356,IGA_2018!$B$8:$N$347,3,0)</f>
        <v>0.5</v>
      </c>
      <c r="M4356" s="142" t="str">
        <f>+VLOOKUP($E4356,IGA_2018!$B$8:$N$347,4,0)</f>
        <v>Medio</v>
      </c>
    </row>
    <row r="4357" spans="1:13" x14ac:dyDescent="0.3">
      <c r="A4357" s="139">
        <f t="shared" si="4423"/>
        <v>115</v>
      </c>
      <c r="B4357" s="148">
        <f t="shared" si="4425"/>
        <v>19</v>
      </c>
      <c r="D4357" s="149" t="str">
        <f>+VLOOKUP($A4357,mUNICIPIOS!$B$4:$F$343,2,0)</f>
        <v>Quetzaltenango</v>
      </c>
      <c r="E4357" s="149">
        <f>+VLOOKUP($A4357,mUNICIPIOS!$B$4:$F$343,3,0)</f>
        <v>903</v>
      </c>
      <c r="F4357" s="149" t="str">
        <f>+VLOOKUP($A4357,mUNICIPIOS!$B$4:$F$343,4,0)</f>
        <v>Olintepeque</v>
      </c>
      <c r="G4357" s="139" t="str">
        <f t="shared" ref="G4357:K4357" si="4449">+G4319</f>
        <v>04</v>
      </c>
      <c r="H4357" t="str">
        <f t="shared" si="4449"/>
        <v>IGA</v>
      </c>
      <c r="I4357" t="str">
        <f t="shared" si="4449"/>
        <v>Índice de Gestión Administrativa</v>
      </c>
      <c r="J4357" t="str">
        <f t="shared" si="4449"/>
        <v>04-02</v>
      </c>
      <c r="K4357" t="str">
        <f t="shared" si="4449"/>
        <v>Gestión del recurso humano.</v>
      </c>
      <c r="L4357" s="150">
        <f>+VLOOKUP($E4357,IGA_2018!$B$8:$N$347,6,0)</f>
        <v>0.49549317537986109</v>
      </c>
      <c r="M4357" s="142" t="str">
        <f>+VLOOKUP($E4357,IGA_2018!$B$8:$N$347,7,0)</f>
        <v>Medio</v>
      </c>
    </row>
    <row r="4358" spans="1:13" x14ac:dyDescent="0.3">
      <c r="A4358" s="139">
        <f t="shared" si="4423"/>
        <v>115</v>
      </c>
      <c r="B4358" s="148">
        <f t="shared" si="4425"/>
        <v>20</v>
      </c>
      <c r="D4358" s="149" t="str">
        <f>+VLOOKUP($A4358,mUNICIPIOS!$B$4:$F$343,2,0)</f>
        <v>Quetzaltenango</v>
      </c>
      <c r="E4358" s="149">
        <f>+VLOOKUP($A4358,mUNICIPIOS!$B$4:$F$343,3,0)</f>
        <v>903</v>
      </c>
      <c r="F4358" s="149" t="str">
        <f>+VLOOKUP($A4358,mUNICIPIOS!$B$4:$F$343,4,0)</f>
        <v>Olintepeque</v>
      </c>
      <c r="G4358" s="139" t="str">
        <f t="shared" ref="G4358:K4358" si="4450">+G4320</f>
        <v>04</v>
      </c>
      <c r="H4358" t="str">
        <f t="shared" si="4450"/>
        <v>IGA</v>
      </c>
      <c r="I4358" t="str">
        <f t="shared" si="4450"/>
        <v>Índice de Gestión Administrativa</v>
      </c>
      <c r="J4358" t="str">
        <f t="shared" si="4450"/>
        <v>04-03</v>
      </c>
      <c r="K4358" t="str">
        <f t="shared" si="4450"/>
        <v>Existencia de oficinas municipales con instrumentos de gestión.</v>
      </c>
      <c r="L4358" s="150">
        <f>+VLOOKUP($E4358,IGA_2018!$B$8:$N$347,9,0)</f>
        <v>0.41250000000000003</v>
      </c>
      <c r="M4358" s="142" t="str">
        <f>+VLOOKUP($E4358,IGA_2018!$B$8:$N$347,10,0)</f>
        <v>Medio</v>
      </c>
    </row>
    <row r="4359" spans="1:13" x14ac:dyDescent="0.3">
      <c r="A4359" s="139">
        <f t="shared" si="4423"/>
        <v>115</v>
      </c>
      <c r="B4359" s="148">
        <f t="shared" si="4425"/>
        <v>21</v>
      </c>
      <c r="D4359" s="149" t="str">
        <f>+VLOOKUP($A4359,mUNICIPIOS!$B$4:$F$343,2,0)</f>
        <v>Quetzaltenango</v>
      </c>
      <c r="E4359" s="149">
        <f>+VLOOKUP($A4359,mUNICIPIOS!$B$4:$F$343,3,0)</f>
        <v>903</v>
      </c>
      <c r="F4359" s="149" t="str">
        <f>+VLOOKUP($A4359,mUNICIPIOS!$B$4:$F$343,4,0)</f>
        <v>Olintepeque</v>
      </c>
      <c r="G4359" s="139" t="str">
        <f t="shared" ref="G4359:K4359" si="4451">+G4321</f>
        <v>04</v>
      </c>
      <c r="H4359" t="str">
        <f t="shared" si="4451"/>
        <v>IGA</v>
      </c>
      <c r="I4359" t="str">
        <f t="shared" si="4451"/>
        <v>Índice de Gestión Administrativa</v>
      </c>
      <c r="J4359" t="str">
        <f t="shared" si="4451"/>
        <v>INDICE</v>
      </c>
      <c r="K4359">
        <f t="shared" si="4451"/>
        <v>0</v>
      </c>
      <c r="L4359" s="150">
        <f>+VLOOKUP($E4359,IGA_2018!$B$8:$N$347,12,0)</f>
        <v>0.46779761138295139</v>
      </c>
      <c r="M4359" s="142" t="str">
        <f>+VLOOKUP($E4359,IGA_2018!$B$8:$N$347,13,0)</f>
        <v>Medio</v>
      </c>
    </row>
    <row r="4360" spans="1:13" x14ac:dyDescent="0.3">
      <c r="A4360" s="139">
        <f t="shared" si="4423"/>
        <v>115</v>
      </c>
      <c r="B4360" s="148">
        <f t="shared" si="4425"/>
        <v>22</v>
      </c>
      <c r="D4360" s="149" t="str">
        <f>+VLOOKUP($A4360,mUNICIPIOS!$B$4:$F$343,2,0)</f>
        <v>Quetzaltenango</v>
      </c>
      <c r="E4360" s="149">
        <f>+VLOOKUP($A4360,mUNICIPIOS!$B$4:$F$343,3,0)</f>
        <v>903</v>
      </c>
      <c r="F4360" s="149" t="str">
        <f>+VLOOKUP($A4360,mUNICIPIOS!$B$4:$F$343,4,0)</f>
        <v>Olintepeque</v>
      </c>
      <c r="G4360" s="139" t="str">
        <f t="shared" ref="G4360:K4360" si="4452">+G4322</f>
        <v>05</v>
      </c>
      <c r="H4360" t="str">
        <f t="shared" si="4452"/>
        <v>IGF</v>
      </c>
      <c r="I4360" t="str">
        <f t="shared" si="4452"/>
        <v>Índice de Gestión Financiera</v>
      </c>
      <c r="J4360" t="str">
        <f t="shared" si="4452"/>
        <v>05-01</v>
      </c>
      <c r="K4360" t="str">
        <f t="shared" si="4452"/>
        <v>Autonomía financiera municipal</v>
      </c>
      <c r="L4360" s="150">
        <f>+VLOOKUP($E4360,IGF_2018!$B$8:$Z$347,3,0)</f>
        <v>0.35187697011886637</v>
      </c>
      <c r="M4360" s="142" t="str">
        <f>+VLOOKUP($E4360,IGF_2018!$B$8:$Z$347,4,0)</f>
        <v>Medio bajo</v>
      </c>
    </row>
    <row r="4361" spans="1:13" x14ac:dyDescent="0.3">
      <c r="A4361" s="139">
        <f t="shared" si="4423"/>
        <v>115</v>
      </c>
      <c r="B4361" s="148">
        <f t="shared" si="4425"/>
        <v>23</v>
      </c>
      <c r="D4361" s="149" t="str">
        <f>+VLOOKUP($A4361,mUNICIPIOS!$B$4:$F$343,2,0)</f>
        <v>Quetzaltenango</v>
      </c>
      <c r="E4361" s="149">
        <f>+VLOOKUP($A4361,mUNICIPIOS!$B$4:$F$343,3,0)</f>
        <v>903</v>
      </c>
      <c r="F4361" s="149" t="str">
        <f>+VLOOKUP($A4361,mUNICIPIOS!$B$4:$F$343,4,0)</f>
        <v>Olintepeque</v>
      </c>
      <c r="G4361" s="139" t="str">
        <f t="shared" ref="G4361:K4361" si="4453">+G4323</f>
        <v>05</v>
      </c>
      <c r="H4361" t="str">
        <f t="shared" si="4453"/>
        <v>IGF</v>
      </c>
      <c r="I4361" t="str">
        <f t="shared" si="4453"/>
        <v>Índice de Gestión Financiera</v>
      </c>
      <c r="J4361" t="str">
        <f t="shared" si="4453"/>
        <v>05-02</v>
      </c>
      <c r="K4361" t="str">
        <f t="shared" si="4453"/>
        <v xml:space="preserve">Ingresos propios por habitante -sin regalías- </v>
      </c>
      <c r="L4361" s="150">
        <f>+VLOOKUP($E4361,IGF_2018!$B$8:$Z$347,6,0)</f>
        <v>0.14387343014780443</v>
      </c>
      <c r="M4361" s="142" t="str">
        <f>+VLOOKUP($E4361,IGF_2018!$B$8:$Z$347,7,0)</f>
        <v>Bajo</v>
      </c>
    </row>
    <row r="4362" spans="1:13" x14ac:dyDescent="0.3">
      <c r="A4362" s="139">
        <f t="shared" si="4423"/>
        <v>115</v>
      </c>
      <c r="B4362" s="148">
        <f t="shared" si="4425"/>
        <v>24</v>
      </c>
      <c r="D4362" s="149" t="str">
        <f>+VLOOKUP($A4362,mUNICIPIOS!$B$4:$F$343,2,0)</f>
        <v>Quetzaltenango</v>
      </c>
      <c r="E4362" s="149">
        <f>+VLOOKUP($A4362,mUNICIPIOS!$B$4:$F$343,3,0)</f>
        <v>903</v>
      </c>
      <c r="F4362" s="149" t="str">
        <f>+VLOOKUP($A4362,mUNICIPIOS!$B$4:$F$343,4,0)</f>
        <v>Olintepeque</v>
      </c>
      <c r="G4362" s="139" t="str">
        <f t="shared" ref="G4362:K4362" si="4454">+G4324</f>
        <v>05</v>
      </c>
      <c r="H4362" t="str">
        <f t="shared" si="4454"/>
        <v>IGF</v>
      </c>
      <c r="I4362" t="str">
        <f t="shared" si="4454"/>
        <v>Índice de Gestión Financiera</v>
      </c>
      <c r="J4362" t="str">
        <f t="shared" si="4454"/>
        <v>05-03</v>
      </c>
      <c r="K4362" t="str">
        <f t="shared" si="4454"/>
        <v>Ingresos del IUSI en relación a los ingresos propios -sin regalías-</v>
      </c>
      <c r="L4362" s="150">
        <f>+VLOOKUP($E4362,IGF_2018!$B$8:$Z$347,9,0)</f>
        <v>0.17618116787639085</v>
      </c>
      <c r="M4362" s="142" t="str">
        <f>+VLOOKUP($E4362,IGF_2018!$B$8:$Z$347,10,0)</f>
        <v>Bajo</v>
      </c>
    </row>
    <row r="4363" spans="1:13" x14ac:dyDescent="0.3">
      <c r="A4363" s="139">
        <f t="shared" si="4423"/>
        <v>115</v>
      </c>
      <c r="B4363" s="148">
        <f t="shared" si="4425"/>
        <v>25</v>
      </c>
      <c r="D4363" s="149" t="str">
        <f>+VLOOKUP($A4363,mUNICIPIOS!$B$4:$F$343,2,0)</f>
        <v>Quetzaltenango</v>
      </c>
      <c r="E4363" s="149">
        <f>+VLOOKUP($A4363,mUNICIPIOS!$B$4:$F$343,3,0)</f>
        <v>903</v>
      </c>
      <c r="F4363" s="149" t="str">
        <f>+VLOOKUP($A4363,mUNICIPIOS!$B$4:$F$343,4,0)</f>
        <v>Olintepeque</v>
      </c>
      <c r="G4363" s="139" t="str">
        <f t="shared" ref="G4363:K4363" si="4455">+G4325</f>
        <v>05</v>
      </c>
      <c r="H4363" t="str">
        <f t="shared" si="4455"/>
        <v>IGF</v>
      </c>
      <c r="I4363" t="str">
        <f t="shared" si="4455"/>
        <v>Índice de Gestión Financiera</v>
      </c>
      <c r="J4363" t="str">
        <f t="shared" si="4455"/>
        <v>05-04</v>
      </c>
      <c r="K4363" t="str">
        <f t="shared" si="4455"/>
        <v>Inversión anual en capital fijo por habitante</v>
      </c>
      <c r="L4363" s="150">
        <f>+VLOOKUP($E4363,IGF_2018!$B$8:$Z$347,12,0)</f>
        <v>5.2309612092432685E-2</v>
      </c>
      <c r="M4363" s="142" t="str">
        <f>+VLOOKUP($E4363,IGF_2018!$B$8:$Z$347,13,0)</f>
        <v>Bajo</v>
      </c>
    </row>
    <row r="4364" spans="1:13" x14ac:dyDescent="0.3">
      <c r="A4364" s="139">
        <f t="shared" si="4423"/>
        <v>115</v>
      </c>
      <c r="B4364" s="148">
        <f t="shared" si="4425"/>
        <v>26</v>
      </c>
      <c r="D4364" s="149" t="str">
        <f>+VLOOKUP($A4364,mUNICIPIOS!$B$4:$F$343,2,0)</f>
        <v>Quetzaltenango</v>
      </c>
      <c r="E4364" s="149">
        <f>+VLOOKUP($A4364,mUNICIPIOS!$B$4:$F$343,3,0)</f>
        <v>903</v>
      </c>
      <c r="F4364" s="149" t="str">
        <f>+VLOOKUP($A4364,mUNICIPIOS!$B$4:$F$343,4,0)</f>
        <v>Olintepeque</v>
      </c>
      <c r="G4364" s="139" t="str">
        <f t="shared" ref="G4364:K4364" si="4456">+G4326</f>
        <v>05</v>
      </c>
      <c r="H4364" t="str">
        <f t="shared" si="4456"/>
        <v>IGF</v>
      </c>
      <c r="I4364" t="str">
        <f t="shared" si="4456"/>
        <v>Índice de Gestión Financiera</v>
      </c>
      <c r="J4364" t="str">
        <f t="shared" si="4456"/>
        <v>05-05</v>
      </c>
      <c r="K4364" t="str">
        <f t="shared" si="4456"/>
        <v>Inversión anual en capital fijo con recursos percibidos por ingresos propios</v>
      </c>
      <c r="L4364" s="150">
        <f>+VLOOKUP($E4364,IGF_2018!$B$8:$Z$347,15,0)</f>
        <v>0.22063174247255632</v>
      </c>
      <c r="M4364" s="142" t="str">
        <f>+VLOOKUP($E4364,IGF_2018!$B$8:$Z$347,16,0)</f>
        <v>Medio bajo</v>
      </c>
    </row>
    <row r="4365" spans="1:13" x14ac:dyDescent="0.3">
      <c r="A4365" s="139">
        <f t="shared" si="4423"/>
        <v>115</v>
      </c>
      <c r="B4365" s="148">
        <f t="shared" si="4425"/>
        <v>27</v>
      </c>
      <c r="D4365" s="149" t="str">
        <f>+VLOOKUP($A4365,mUNICIPIOS!$B$4:$F$343,2,0)</f>
        <v>Quetzaltenango</v>
      </c>
      <c r="E4365" s="149">
        <f>+VLOOKUP($A4365,mUNICIPIOS!$B$4:$F$343,3,0)</f>
        <v>903</v>
      </c>
      <c r="F4365" s="149" t="str">
        <f>+VLOOKUP($A4365,mUNICIPIOS!$B$4:$F$343,4,0)</f>
        <v>Olintepeque</v>
      </c>
      <c r="G4365" s="139" t="str">
        <f t="shared" ref="G4365:K4365" si="4457">+G4327</f>
        <v>05</v>
      </c>
      <c r="H4365" t="str">
        <f t="shared" si="4457"/>
        <v>IGF</v>
      </c>
      <c r="I4365" t="str">
        <f t="shared" si="4457"/>
        <v>Índice de Gestión Financiera</v>
      </c>
      <c r="J4365" t="str">
        <f t="shared" si="4457"/>
        <v>05-06</v>
      </c>
      <c r="K4365" t="str">
        <f t="shared" si="4457"/>
        <v xml:space="preserve">Inversión anual en capital fijo con recursos percibidos por transferencias del Gobierno Central </v>
      </c>
      <c r="L4365" s="150">
        <f>+VLOOKUP($E4365,IGF_2018!$B$8:$Z$347,18,0)</f>
        <v>0.58901188091416623</v>
      </c>
      <c r="M4365" s="142" t="str">
        <f>+VLOOKUP($E4365,IGF_2018!$B$8:$Z$347,19,0)</f>
        <v>Medio</v>
      </c>
    </row>
    <row r="4366" spans="1:13" x14ac:dyDescent="0.3">
      <c r="A4366" s="139">
        <f t="shared" si="4423"/>
        <v>115</v>
      </c>
      <c r="B4366" s="148">
        <f t="shared" si="4425"/>
        <v>28</v>
      </c>
      <c r="D4366" s="149" t="str">
        <f>+VLOOKUP($A4366,mUNICIPIOS!$B$4:$F$343,2,0)</f>
        <v>Quetzaltenango</v>
      </c>
      <c r="E4366" s="149">
        <f>+VLOOKUP($A4366,mUNICIPIOS!$B$4:$F$343,3,0)</f>
        <v>903</v>
      </c>
      <c r="F4366" s="149" t="str">
        <f>+VLOOKUP($A4366,mUNICIPIOS!$B$4:$F$343,4,0)</f>
        <v>Olintepeque</v>
      </c>
      <c r="G4366" s="139" t="str">
        <f t="shared" ref="G4366:K4366" si="4458">+G4328</f>
        <v>05</v>
      </c>
      <c r="H4366" t="str">
        <f t="shared" si="4458"/>
        <v>IGF</v>
      </c>
      <c r="I4366" t="str">
        <f t="shared" si="4458"/>
        <v>Índice de Gestión Financiera</v>
      </c>
      <c r="J4366" t="str">
        <f t="shared" si="4458"/>
        <v>05-07</v>
      </c>
      <c r="K4366" t="str">
        <f t="shared" si="4458"/>
        <v>Financiamiento por endeudamiento municipal</v>
      </c>
      <c r="L4366" s="150">
        <f>+VLOOKUP($E4366,IGF_2018!$B$8:$Z$347,21,0)</f>
        <v>1</v>
      </c>
      <c r="M4366" s="142" t="str">
        <f>+VLOOKUP($E4366,IGF_2018!$B$8:$Z$347,22,0)</f>
        <v>Alto</v>
      </c>
    </row>
    <row r="4367" spans="1:13" x14ac:dyDescent="0.3">
      <c r="A4367" s="139">
        <f t="shared" si="4423"/>
        <v>115</v>
      </c>
      <c r="B4367" s="148">
        <f t="shared" si="4425"/>
        <v>29</v>
      </c>
      <c r="D4367" s="149" t="str">
        <f>+VLOOKUP($A4367,mUNICIPIOS!$B$4:$F$343,2,0)</f>
        <v>Quetzaltenango</v>
      </c>
      <c r="E4367" s="149">
        <f>+VLOOKUP($A4367,mUNICIPIOS!$B$4:$F$343,3,0)</f>
        <v>903</v>
      </c>
      <c r="F4367" s="149" t="str">
        <f>+VLOOKUP($A4367,mUNICIPIOS!$B$4:$F$343,4,0)</f>
        <v>Olintepeque</v>
      </c>
      <c r="G4367" s="139" t="str">
        <f t="shared" ref="G4367:K4367" si="4459">+G4329</f>
        <v>05</v>
      </c>
      <c r="H4367" t="str">
        <f t="shared" si="4459"/>
        <v>IGF</v>
      </c>
      <c r="I4367" t="str">
        <f t="shared" si="4459"/>
        <v>Índice de Gestión Financiera</v>
      </c>
      <c r="J4367" t="str">
        <f t="shared" si="4459"/>
        <v>INDICE</v>
      </c>
      <c r="K4367">
        <f t="shared" si="4459"/>
        <v>0</v>
      </c>
      <c r="L4367" s="150">
        <f>+VLOOKUP($E4367,IGF_2018!$B$8:$Z$347,24,0)</f>
        <v>0.40296352038888877</v>
      </c>
      <c r="M4367" s="142" t="str">
        <f>+VLOOKUP($E4367,IGF_2018!$B$8:$Z$347,25,0)</f>
        <v>Medio</v>
      </c>
    </row>
    <row r="4368" spans="1:13" x14ac:dyDescent="0.3">
      <c r="A4368" s="139">
        <f t="shared" si="4423"/>
        <v>115</v>
      </c>
      <c r="B4368" s="148">
        <f t="shared" si="4425"/>
        <v>30</v>
      </c>
      <c r="D4368" s="149" t="str">
        <f>+VLOOKUP($A4368,mUNICIPIOS!$B$4:$F$343,2,0)</f>
        <v>Quetzaltenango</v>
      </c>
      <c r="E4368" s="149">
        <f>+VLOOKUP($A4368,mUNICIPIOS!$B$4:$F$343,3,0)</f>
        <v>903</v>
      </c>
      <c r="F4368" s="149" t="str">
        <f>+VLOOKUP($A4368,mUNICIPIOS!$B$4:$F$343,4,0)</f>
        <v>Olintepeque</v>
      </c>
      <c r="G4368" s="139" t="str">
        <f t="shared" ref="G4368:K4368" si="4460">+G4330</f>
        <v>06</v>
      </c>
      <c r="H4368" t="str">
        <f t="shared" si="4460"/>
        <v>IGE</v>
      </c>
      <c r="I4368" t="str">
        <f t="shared" si="4460"/>
        <v>Índice de Gestión Estratégica</v>
      </c>
      <c r="J4368" t="str">
        <f t="shared" si="4460"/>
        <v>06-01</v>
      </c>
      <c r="K4368" t="str">
        <f t="shared" si="4460"/>
        <v>Ejecución del Plan Operativo Anual  (POA)</v>
      </c>
      <c r="L4368" s="150">
        <f>+VLOOKUP($E4368,IGE_2018!$B$8:$Z$347,3,0)</f>
        <v>0.9999999851654251</v>
      </c>
      <c r="M4368" s="142" t="str">
        <f>+VLOOKUP($E4368,IGE_2018!$B$8:$Z$347,4,0)</f>
        <v>Alto</v>
      </c>
    </row>
    <row r="4369" spans="1:13" x14ac:dyDescent="0.3">
      <c r="A4369" s="139">
        <f t="shared" si="4423"/>
        <v>115</v>
      </c>
      <c r="B4369" s="148">
        <f t="shared" si="4425"/>
        <v>31</v>
      </c>
      <c r="D4369" s="149" t="str">
        <f>+VLOOKUP($A4369,mUNICIPIOS!$B$4:$F$343,2,0)</f>
        <v>Quetzaltenango</v>
      </c>
      <c r="E4369" s="149">
        <f>+VLOOKUP($A4369,mUNICIPIOS!$B$4:$F$343,3,0)</f>
        <v>903</v>
      </c>
      <c r="F4369" s="149" t="str">
        <f>+VLOOKUP($A4369,mUNICIPIOS!$B$4:$F$343,4,0)</f>
        <v>Olintepeque</v>
      </c>
      <c r="G4369" s="139" t="str">
        <f t="shared" ref="G4369:K4369" si="4461">+G4331</f>
        <v>06</v>
      </c>
      <c r="H4369" t="str">
        <f t="shared" si="4461"/>
        <v>IGE</v>
      </c>
      <c r="I4369" t="str">
        <f t="shared" si="4461"/>
        <v>Índice de Gestión Estratégica</v>
      </c>
      <c r="J4369" t="str">
        <f t="shared" si="4461"/>
        <v>06-02</v>
      </c>
      <c r="K4369" t="str">
        <f t="shared" si="4461"/>
        <v>Relación Plan de Desarrollo Municipal y Ordenamiento Territorial (PDM-OT) - Plan Estratégico Institucional (PEI) - Plan Operativo Multianual (POM) - Plan Operativo Anual (POA)</v>
      </c>
      <c r="L4369" s="150">
        <f>+VLOOKUP($E4369,IGE_2018!$B$8:$Z$347,6,0)</f>
        <v>0.65256410256410258</v>
      </c>
      <c r="M4369" s="142" t="str">
        <f>+VLOOKUP($E4369,IGE_2018!$B$8:$Z$347,7,0)</f>
        <v>Medio alto</v>
      </c>
    </row>
    <row r="4370" spans="1:13" x14ac:dyDescent="0.3">
      <c r="A4370" s="139">
        <f t="shared" si="4423"/>
        <v>115</v>
      </c>
      <c r="B4370" s="148">
        <f t="shared" si="4425"/>
        <v>32</v>
      </c>
      <c r="D4370" s="149" t="str">
        <f>+VLOOKUP($A4370,mUNICIPIOS!$B$4:$F$343,2,0)</f>
        <v>Quetzaltenango</v>
      </c>
      <c r="E4370" s="149">
        <f>+VLOOKUP($A4370,mUNICIPIOS!$B$4:$F$343,3,0)</f>
        <v>903</v>
      </c>
      <c r="F4370" s="149" t="str">
        <f>+VLOOKUP($A4370,mUNICIPIOS!$B$4:$F$343,4,0)</f>
        <v>Olintepeque</v>
      </c>
      <c r="G4370" s="139" t="str">
        <f t="shared" ref="G4370:K4370" si="4462">+G4332</f>
        <v>06</v>
      </c>
      <c r="H4370" t="str">
        <f t="shared" si="4462"/>
        <v>IGE</v>
      </c>
      <c r="I4370" t="str">
        <f t="shared" si="4462"/>
        <v>Índice de Gestión Estratégica</v>
      </c>
      <c r="J4370" t="str">
        <f t="shared" si="4462"/>
        <v>06-03</v>
      </c>
      <c r="K4370" t="str">
        <f t="shared" si="4462"/>
        <v>Presupuesto de egresos relacionado a competencias municipales que responden a prioridades nacionales de desarrollo.</v>
      </c>
      <c r="L4370" s="150">
        <f>+VLOOKUP($E4370,IGE_2018!$B$8:$Z$347,9,0)</f>
        <v>0.28752837081098265</v>
      </c>
      <c r="M4370" s="142" t="str">
        <f>+VLOOKUP($E4370,IGE_2018!$B$8:$Z$347,10,0)</f>
        <v>Medio bajo</v>
      </c>
    </row>
    <row r="4371" spans="1:13" x14ac:dyDescent="0.3">
      <c r="A4371" s="139">
        <f t="shared" si="4423"/>
        <v>115</v>
      </c>
      <c r="B4371" s="148">
        <f t="shared" si="4425"/>
        <v>33</v>
      </c>
      <c r="D4371" s="149" t="str">
        <f>+VLOOKUP($A4371,mUNICIPIOS!$B$4:$F$343,2,0)</f>
        <v>Quetzaltenango</v>
      </c>
      <c r="E4371" s="149">
        <f>+VLOOKUP($A4371,mUNICIPIOS!$B$4:$F$343,3,0)</f>
        <v>903</v>
      </c>
      <c r="F4371" s="149" t="str">
        <f>+VLOOKUP($A4371,mUNICIPIOS!$B$4:$F$343,4,0)</f>
        <v>Olintepeque</v>
      </c>
      <c r="G4371" s="139" t="str">
        <f t="shared" ref="G4371:K4371" si="4463">+G4333</f>
        <v>06</v>
      </c>
      <c r="H4371" t="str">
        <f t="shared" si="4463"/>
        <v>IGE</v>
      </c>
      <c r="I4371" t="str">
        <f t="shared" si="4463"/>
        <v>Índice de Gestión Estratégica</v>
      </c>
      <c r="J4371" t="str">
        <f t="shared" si="4463"/>
        <v>06-04</v>
      </c>
      <c r="K4371" t="str">
        <f t="shared" si="4463"/>
        <v>Institucionalización de la gestión ordenada del territorio</v>
      </c>
      <c r="L4371" s="150">
        <f>+VLOOKUP($E4371,IGE_2018!$B$8:$Z$347,12,0)</f>
        <v>0.5</v>
      </c>
      <c r="M4371" s="142" t="str">
        <f>+VLOOKUP($E4371,IGE_2018!$B$8:$Z$347,13,0)</f>
        <v>Medio</v>
      </c>
    </row>
    <row r="4372" spans="1:13" x14ac:dyDescent="0.3">
      <c r="A4372" s="139">
        <f t="shared" si="4423"/>
        <v>115</v>
      </c>
      <c r="B4372" s="148">
        <f t="shared" si="4425"/>
        <v>34</v>
      </c>
      <c r="D4372" s="149" t="str">
        <f>+VLOOKUP($A4372,mUNICIPIOS!$B$4:$F$343,2,0)</f>
        <v>Quetzaltenango</v>
      </c>
      <c r="E4372" s="149">
        <f>+VLOOKUP($A4372,mUNICIPIOS!$B$4:$F$343,3,0)</f>
        <v>903</v>
      </c>
      <c r="F4372" s="149" t="str">
        <f>+VLOOKUP($A4372,mUNICIPIOS!$B$4:$F$343,4,0)</f>
        <v>Olintepeque</v>
      </c>
      <c r="G4372" s="139" t="str">
        <f t="shared" ref="G4372:K4372" si="4464">+G4334</f>
        <v>06</v>
      </c>
      <c r="H4372" t="str">
        <f t="shared" si="4464"/>
        <v>IGE</v>
      </c>
      <c r="I4372" t="str">
        <f t="shared" si="4464"/>
        <v>Índice de Gestión Estratégica</v>
      </c>
      <c r="J4372" t="str">
        <f t="shared" si="4464"/>
        <v>06-05</v>
      </c>
      <c r="K4372" t="str">
        <f t="shared" si="4464"/>
        <v>Acciones para la gestión ordenada del territorio</v>
      </c>
      <c r="L4372" s="150">
        <f>+VLOOKUP($E4372,IGE_2018!$B$8:$Z$347,15,0)</f>
        <v>0.4200000000000001</v>
      </c>
      <c r="M4372" s="142" t="str">
        <f>+VLOOKUP($E4372,IGE_2018!$B$8:$Z$347,16,0)</f>
        <v>Medio</v>
      </c>
    </row>
    <row r="4373" spans="1:13" x14ac:dyDescent="0.3">
      <c r="A4373" s="139">
        <f t="shared" si="4423"/>
        <v>115</v>
      </c>
      <c r="B4373" s="148">
        <f t="shared" si="4425"/>
        <v>35</v>
      </c>
      <c r="D4373" s="149" t="str">
        <f>+VLOOKUP($A4373,mUNICIPIOS!$B$4:$F$343,2,0)</f>
        <v>Quetzaltenango</v>
      </c>
      <c r="E4373" s="149">
        <f>+VLOOKUP($A4373,mUNICIPIOS!$B$4:$F$343,3,0)</f>
        <v>903</v>
      </c>
      <c r="F4373" s="149" t="str">
        <f>+VLOOKUP($A4373,mUNICIPIOS!$B$4:$F$343,4,0)</f>
        <v>Olintepeque</v>
      </c>
      <c r="G4373" s="139" t="str">
        <f t="shared" ref="G4373:K4373" si="4465">+G4335</f>
        <v>06</v>
      </c>
      <c r="H4373" t="str">
        <f t="shared" si="4465"/>
        <v>IGE</v>
      </c>
      <c r="I4373" t="str">
        <f t="shared" si="4465"/>
        <v>Índice de Gestión Estratégica</v>
      </c>
      <c r="J4373" t="str">
        <f t="shared" si="4465"/>
        <v>06-06</v>
      </c>
      <c r="K4373" t="str">
        <f t="shared" si="4465"/>
        <v>Gestión de riesgo en la formulación de proyectos derivados de la planificación operativa anual</v>
      </c>
      <c r="L4373" s="150">
        <f>+VLOOKUP($E4373,IGE_2018!$B$8:$Z$347,18,0)</f>
        <v>0</v>
      </c>
      <c r="M4373" s="142" t="str">
        <f>+VLOOKUP($E4373,IGE_2018!$B$8:$Z$347,19,0)</f>
        <v>Bajo</v>
      </c>
    </row>
    <row r="4374" spans="1:13" x14ac:dyDescent="0.3">
      <c r="A4374" s="139">
        <f t="shared" si="4423"/>
        <v>115</v>
      </c>
      <c r="B4374" s="148">
        <f t="shared" si="4425"/>
        <v>36</v>
      </c>
      <c r="D4374" s="149" t="str">
        <f>+VLOOKUP($A4374,mUNICIPIOS!$B$4:$F$343,2,0)</f>
        <v>Quetzaltenango</v>
      </c>
      <c r="E4374" s="149">
        <f>+VLOOKUP($A4374,mUNICIPIOS!$B$4:$F$343,3,0)</f>
        <v>903</v>
      </c>
      <c r="F4374" s="149" t="str">
        <f>+VLOOKUP($A4374,mUNICIPIOS!$B$4:$F$343,4,0)</f>
        <v>Olintepeque</v>
      </c>
      <c r="G4374" s="139" t="str">
        <f t="shared" ref="G4374:K4374" si="4466">+G4336</f>
        <v>06</v>
      </c>
      <c r="H4374" t="str">
        <f t="shared" si="4466"/>
        <v>IGE</v>
      </c>
      <c r="I4374" t="str">
        <f t="shared" si="4466"/>
        <v>Índice de Gestión Estratégica</v>
      </c>
      <c r="J4374" t="str">
        <f t="shared" si="4466"/>
        <v>06-07</v>
      </c>
      <c r="K4374" t="str">
        <f t="shared" si="4466"/>
        <v>Ingresos por servicios ambientales en relación a los ingresos propios sin regalías</v>
      </c>
      <c r="L4374" s="150">
        <f>+VLOOKUP($E4374,IGE_2018!$B$8:$Z$347,21,0)</f>
        <v>1</v>
      </c>
      <c r="M4374" s="142" t="str">
        <f>+VLOOKUP($E4374,IGE_2018!$B$8:$Z$347,22,0)</f>
        <v>Alto</v>
      </c>
    </row>
    <row r="4375" spans="1:13" x14ac:dyDescent="0.3">
      <c r="A4375" s="139">
        <f t="shared" si="4423"/>
        <v>115</v>
      </c>
      <c r="B4375" s="148">
        <f t="shared" si="4425"/>
        <v>37</v>
      </c>
      <c r="D4375" s="149" t="str">
        <f>+VLOOKUP($A4375,mUNICIPIOS!$B$4:$F$343,2,0)</f>
        <v>Quetzaltenango</v>
      </c>
      <c r="E4375" s="149">
        <f>+VLOOKUP($A4375,mUNICIPIOS!$B$4:$F$343,3,0)</f>
        <v>903</v>
      </c>
      <c r="F4375" s="149" t="str">
        <f>+VLOOKUP($A4375,mUNICIPIOS!$B$4:$F$343,4,0)</f>
        <v>Olintepeque</v>
      </c>
      <c r="G4375" s="139" t="str">
        <f t="shared" ref="G4375:K4375" si="4467">+G4337</f>
        <v>06</v>
      </c>
      <c r="H4375" t="str">
        <f t="shared" si="4467"/>
        <v>IGE</v>
      </c>
      <c r="I4375" t="str">
        <f t="shared" si="4467"/>
        <v>Índice de Gestión Estratégica</v>
      </c>
      <c r="J4375" t="str">
        <f t="shared" si="4467"/>
        <v>INDICE</v>
      </c>
      <c r="K4375">
        <f t="shared" si="4467"/>
        <v>0</v>
      </c>
      <c r="L4375" s="150">
        <f>+VLOOKUP($E4375,IGE_2018!$B$8:$Z$347,24,0)</f>
        <v>0.53276670586217478</v>
      </c>
      <c r="M4375" s="142" t="str">
        <f>+VLOOKUP($E4375,IGE_2018!$B$8:$Z$347,25,0)</f>
        <v>Medio</v>
      </c>
    </row>
    <row r="4376" spans="1:13" x14ac:dyDescent="0.3">
      <c r="A4376" s="139">
        <f t="shared" si="4423"/>
        <v>115</v>
      </c>
      <c r="B4376" s="148">
        <f t="shared" si="4425"/>
        <v>38</v>
      </c>
      <c r="D4376" s="149" t="str">
        <f>+VLOOKUP($A4376,mUNICIPIOS!$B$4:$F$343,2,0)</f>
        <v>Quetzaltenango</v>
      </c>
      <c r="E4376" s="149">
        <f>+VLOOKUP($A4376,mUNICIPIOS!$B$4:$F$343,3,0)</f>
        <v>903</v>
      </c>
      <c r="F4376" s="149" t="str">
        <f>+VLOOKUP($A4376,mUNICIPIOS!$B$4:$F$343,4,0)</f>
        <v>Olintepeque</v>
      </c>
      <c r="G4376" s="139" t="str">
        <f t="shared" ref="G4376:K4376" si="4468">+G4338</f>
        <v>RANKING</v>
      </c>
      <c r="H4376" t="str">
        <f t="shared" si="4468"/>
        <v>RGM</v>
      </c>
      <c r="I4376" t="str">
        <f t="shared" si="4468"/>
        <v>Ranking de la Gestión Municipal 2018</v>
      </c>
      <c r="J4376" t="str">
        <f t="shared" si="4468"/>
        <v>RANKING</v>
      </c>
      <c r="K4376">
        <f t="shared" si="4468"/>
        <v>0</v>
      </c>
      <c r="L4376" s="151">
        <f>+VLOOKUP($E4376,Resultados_generales!$C$8:$AE$347,27,0)</f>
        <v>0.51795681461403664</v>
      </c>
      <c r="M4376" t="str">
        <f>+VLOOKUP($E4376,Resultados_generales!$C$8:$AE$347,28,0)</f>
        <v>Medio</v>
      </c>
    </row>
    <row r="4377" spans="1:13" x14ac:dyDescent="0.3">
      <c r="A4377" s="139">
        <f t="shared" si="4423"/>
        <v>116</v>
      </c>
      <c r="B4377" s="148">
        <f t="shared" si="4425"/>
        <v>1</v>
      </c>
      <c r="D4377" s="149" t="str">
        <f>+VLOOKUP($A4377,mUNICIPIOS!$B$4:$F$343,2,0)</f>
        <v>Quetzaltenango</v>
      </c>
      <c r="E4377" s="149">
        <f>+VLOOKUP($A4377,mUNICIPIOS!$B$4:$F$343,3,0)</f>
        <v>904</v>
      </c>
      <c r="F4377" s="149" t="str">
        <f>+VLOOKUP($A4377,mUNICIPIOS!$B$4:$F$343,4,0)</f>
        <v>San Carlos Sija</v>
      </c>
      <c r="G4377" s="139" t="str">
        <f t="shared" ref="G4377:K4377" si="4469">+G4339</f>
        <v>01</v>
      </c>
      <c r="H4377" t="str">
        <f t="shared" si="4469"/>
        <v>IPC</v>
      </c>
      <c r="I4377" t="str">
        <f t="shared" si="4469"/>
        <v>Índice de Participación Ciudadana</v>
      </c>
      <c r="J4377" t="str">
        <f t="shared" si="4469"/>
        <v>01-01</v>
      </c>
      <c r="K4377" t="str">
        <f t="shared" si="4469"/>
        <v>Número de reuniones del COMUDE en el año de la medición.</v>
      </c>
      <c r="L4377" s="150">
        <f>+VLOOKUP($E4377,IPC_2018!$B$8:$T$347,3,0)</f>
        <v>0.83333333333333337</v>
      </c>
      <c r="M4377" s="142" t="str">
        <f>+VLOOKUP($E4377,IPC_2018!$B$8:$T$347,4,0)</f>
        <v>Alto</v>
      </c>
    </row>
    <row r="4378" spans="1:13" x14ac:dyDescent="0.3">
      <c r="A4378" s="139">
        <f t="shared" si="4423"/>
        <v>116</v>
      </c>
      <c r="B4378" s="148">
        <f t="shared" si="4425"/>
        <v>2</v>
      </c>
      <c r="D4378" s="149" t="str">
        <f>+VLOOKUP($A4378,mUNICIPIOS!$B$4:$F$343,2,0)</f>
        <v>Quetzaltenango</v>
      </c>
      <c r="E4378" s="149">
        <f>+VLOOKUP($A4378,mUNICIPIOS!$B$4:$F$343,3,0)</f>
        <v>904</v>
      </c>
      <c r="F4378" s="149" t="str">
        <f>+VLOOKUP($A4378,mUNICIPIOS!$B$4:$F$343,4,0)</f>
        <v>San Carlos Sija</v>
      </c>
      <c r="G4378" s="139" t="str">
        <f t="shared" ref="G4378:K4378" si="4470">+G4340</f>
        <v>01</v>
      </c>
      <c r="H4378" t="str">
        <f t="shared" si="4470"/>
        <v>IPC</v>
      </c>
      <c r="I4378" t="str">
        <f t="shared" si="4470"/>
        <v>Índice de Participación Ciudadana</v>
      </c>
      <c r="J4378" t="str">
        <f t="shared" si="4470"/>
        <v>01-02</v>
      </c>
      <c r="K4378" t="str">
        <f t="shared" si="4470"/>
        <v>Participación de Alcaldes, Concejales y Síndicos determinados o designados en el COMUDE</v>
      </c>
      <c r="L4378" s="150">
        <f>+VLOOKUP($E4378,IPC_2018!$B$8:$T$347,6,0)</f>
        <v>0.3</v>
      </c>
      <c r="M4378" s="142" t="str">
        <f>+VLOOKUP($E4378,IPC_2018!$B$8:$T$347,7,0)</f>
        <v>Medio bajo</v>
      </c>
    </row>
    <row r="4379" spans="1:13" x14ac:dyDescent="0.3">
      <c r="A4379" s="139">
        <f t="shared" si="4423"/>
        <v>116</v>
      </c>
      <c r="B4379" s="148">
        <f t="shared" si="4425"/>
        <v>3</v>
      </c>
      <c r="D4379" s="149" t="str">
        <f>+VLOOKUP($A4379,mUNICIPIOS!$B$4:$F$343,2,0)</f>
        <v>Quetzaltenango</v>
      </c>
      <c r="E4379" s="149">
        <f>+VLOOKUP($A4379,mUNICIPIOS!$B$4:$F$343,3,0)</f>
        <v>904</v>
      </c>
      <c r="F4379" s="149" t="str">
        <f>+VLOOKUP($A4379,mUNICIPIOS!$B$4:$F$343,4,0)</f>
        <v>San Carlos Sija</v>
      </c>
      <c r="G4379" s="139" t="str">
        <f t="shared" ref="G4379:K4379" si="4471">+G4341</f>
        <v>01</v>
      </c>
      <c r="H4379" t="str">
        <f t="shared" si="4471"/>
        <v>IPC</v>
      </c>
      <c r="I4379" t="str">
        <f t="shared" si="4471"/>
        <v>Índice de Participación Ciudadana</v>
      </c>
      <c r="J4379" t="str">
        <f t="shared" si="4471"/>
        <v>01-03</v>
      </c>
      <c r="K4379" t="str">
        <f t="shared" si="4471"/>
        <v>Participación  de organizaciones de jóvenes, mujeres, pueblos mayas, xincas, garífunas, y otras organizaciones en el Comude</v>
      </c>
      <c r="L4379" s="150">
        <f>+VLOOKUP($E4379,IPC_2018!$B$8:$T$347,9,0)</f>
        <v>0</v>
      </c>
      <c r="M4379" s="142" t="str">
        <f>+VLOOKUP($E4379,IPC_2018!$B$8:$T$347,10,0)</f>
        <v>Bajo</v>
      </c>
    </row>
    <row r="4380" spans="1:13" x14ac:dyDescent="0.3">
      <c r="A4380" s="139">
        <f t="shared" si="4423"/>
        <v>116</v>
      </c>
      <c r="B4380" s="148">
        <f t="shared" si="4425"/>
        <v>4</v>
      </c>
      <c r="D4380" s="149" t="str">
        <f>+VLOOKUP($A4380,mUNICIPIOS!$B$4:$F$343,2,0)</f>
        <v>Quetzaltenango</v>
      </c>
      <c r="E4380" s="149">
        <f>+VLOOKUP($A4380,mUNICIPIOS!$B$4:$F$343,3,0)</f>
        <v>904</v>
      </c>
      <c r="F4380" s="149" t="str">
        <f>+VLOOKUP($A4380,mUNICIPIOS!$B$4:$F$343,4,0)</f>
        <v>San Carlos Sija</v>
      </c>
      <c r="G4380" s="139" t="str">
        <f t="shared" ref="G4380:K4380" si="4472">+G4342</f>
        <v>01</v>
      </c>
      <c r="H4380" t="str">
        <f t="shared" si="4472"/>
        <v>IPC</v>
      </c>
      <c r="I4380" t="str">
        <f t="shared" si="4472"/>
        <v>Índice de Participación Ciudadana</v>
      </c>
      <c r="J4380" t="str">
        <f t="shared" si="4472"/>
        <v>01-04</v>
      </c>
      <c r="K4380" t="str">
        <f t="shared" si="4472"/>
        <v>Representatividad territorial del Comude.</v>
      </c>
      <c r="L4380" s="150">
        <f>+VLOOKUP($E4380,IPC_2018!$B$8:$T$347,12,0)</f>
        <v>0</v>
      </c>
      <c r="M4380" s="142" t="str">
        <f>+VLOOKUP($E4380,IPC_2018!$B$8:$T$347,13,0)</f>
        <v>Bajo</v>
      </c>
    </row>
    <row r="4381" spans="1:13" x14ac:dyDescent="0.3">
      <c r="A4381" s="139">
        <f t="shared" si="4423"/>
        <v>116</v>
      </c>
      <c r="B4381" s="148">
        <f t="shared" si="4425"/>
        <v>5</v>
      </c>
      <c r="D4381" s="149" t="str">
        <f>+VLOOKUP($A4381,mUNICIPIOS!$B$4:$F$343,2,0)</f>
        <v>Quetzaltenango</v>
      </c>
      <c r="E4381" s="149">
        <f>+VLOOKUP($A4381,mUNICIPIOS!$B$4:$F$343,3,0)</f>
        <v>904</v>
      </c>
      <c r="F4381" s="149" t="str">
        <f>+VLOOKUP($A4381,mUNICIPIOS!$B$4:$F$343,4,0)</f>
        <v>San Carlos Sija</v>
      </c>
      <c r="G4381" s="139" t="str">
        <f t="shared" ref="G4381:K4381" si="4473">+G4343</f>
        <v>01</v>
      </c>
      <c r="H4381" t="str">
        <f t="shared" si="4473"/>
        <v>IPC</v>
      </c>
      <c r="I4381" t="str">
        <f t="shared" si="4473"/>
        <v>Índice de Participación Ciudadana</v>
      </c>
      <c r="J4381" t="str">
        <f t="shared" si="4473"/>
        <v>01-05</v>
      </c>
      <c r="K4381" t="str">
        <f t="shared" si="4473"/>
        <v>Funcionamiento del Comude</v>
      </c>
      <c r="L4381" s="150">
        <f>+VLOOKUP($E4381,IPC_2018!$B$8:$T$347,15,0)</f>
        <v>0.15901060076290127</v>
      </c>
      <c r="M4381" s="142" t="str">
        <f>+VLOOKUP($E4381,IPC_2018!$B$8:$T$347,16,0)</f>
        <v>Bajo</v>
      </c>
    </row>
    <row r="4382" spans="1:13" x14ac:dyDescent="0.3">
      <c r="A4382" s="139">
        <f t="shared" si="4423"/>
        <v>116</v>
      </c>
      <c r="B4382" s="148">
        <f t="shared" si="4425"/>
        <v>6</v>
      </c>
      <c r="D4382" s="149" t="str">
        <f>+VLOOKUP($A4382,mUNICIPIOS!$B$4:$F$343,2,0)</f>
        <v>Quetzaltenango</v>
      </c>
      <c r="E4382" s="149">
        <f>+VLOOKUP($A4382,mUNICIPIOS!$B$4:$F$343,3,0)</f>
        <v>904</v>
      </c>
      <c r="F4382" s="149" t="str">
        <f>+VLOOKUP($A4382,mUNICIPIOS!$B$4:$F$343,4,0)</f>
        <v>San Carlos Sija</v>
      </c>
      <c r="G4382" s="139" t="str">
        <f t="shared" ref="G4382:K4382" si="4474">+G4344</f>
        <v>01</v>
      </c>
      <c r="H4382" t="str">
        <f t="shared" si="4474"/>
        <v>IPC</v>
      </c>
      <c r="I4382" t="str">
        <f t="shared" si="4474"/>
        <v>Índice de Participación Ciudadana</v>
      </c>
      <c r="J4382" t="str">
        <f t="shared" si="4474"/>
        <v>INDICE</v>
      </c>
      <c r="K4382">
        <f t="shared" si="4474"/>
        <v>0</v>
      </c>
      <c r="L4382" s="150">
        <f>+VLOOKUP($E4382,IPC_2018!$B$8:$T$347,18,0)</f>
        <v>0.41551825678110188</v>
      </c>
      <c r="M4382" s="142" t="str">
        <f>+VLOOKUP($E4382,IPC_2018!$B$8:$T$347,19,0)</f>
        <v>Medio</v>
      </c>
    </row>
    <row r="4383" spans="1:13" x14ac:dyDescent="0.3">
      <c r="A4383" s="139">
        <f t="shared" si="4423"/>
        <v>116</v>
      </c>
      <c r="B4383" s="148">
        <f t="shared" si="4425"/>
        <v>7</v>
      </c>
      <c r="D4383" s="149" t="str">
        <f>+VLOOKUP($A4383,mUNICIPIOS!$B$4:$F$343,2,0)</f>
        <v>Quetzaltenango</v>
      </c>
      <c r="E4383" s="149">
        <f>+VLOOKUP($A4383,mUNICIPIOS!$B$4:$F$343,3,0)</f>
        <v>904</v>
      </c>
      <c r="F4383" s="149" t="str">
        <f>+VLOOKUP($A4383,mUNICIPIOS!$B$4:$F$343,4,0)</f>
        <v>San Carlos Sija</v>
      </c>
      <c r="G4383" s="139" t="str">
        <f t="shared" ref="G4383:K4383" si="4475">+G4345</f>
        <v>02</v>
      </c>
      <c r="H4383" t="str">
        <f t="shared" si="4475"/>
        <v>IIC</v>
      </c>
      <c r="I4383" t="str">
        <f t="shared" si="4475"/>
        <v>Índice de Información a la Ciudadanía</v>
      </c>
      <c r="J4383" t="str">
        <f t="shared" si="4475"/>
        <v>02-01</v>
      </c>
      <c r="K4383" t="str">
        <f t="shared" si="4475"/>
        <v>Rendición de cuentas cuatrimestral y anual al Comude enfocadas en resultados.</v>
      </c>
      <c r="L4383" s="150">
        <f>+VLOOKUP($E4383,IIC_2018!$B$8:$Q$347,3,0)</f>
        <v>0.8666666666666667</v>
      </c>
      <c r="M4383" s="142" t="str">
        <f>+VLOOKUP($E4383,IIC_2018!$B$8:$Q$347,4,0)</f>
        <v>Alto</v>
      </c>
    </row>
    <row r="4384" spans="1:13" x14ac:dyDescent="0.3">
      <c r="A4384" s="139">
        <f t="shared" si="4423"/>
        <v>116</v>
      </c>
      <c r="B4384" s="148">
        <f t="shared" si="4425"/>
        <v>8</v>
      </c>
      <c r="D4384" s="149" t="str">
        <f>+VLOOKUP($A4384,mUNICIPIOS!$B$4:$F$343,2,0)</f>
        <v>Quetzaltenango</v>
      </c>
      <c r="E4384" s="149">
        <f>+VLOOKUP($A4384,mUNICIPIOS!$B$4:$F$343,3,0)</f>
        <v>904</v>
      </c>
      <c r="F4384" s="149" t="str">
        <f>+VLOOKUP($A4384,mUNICIPIOS!$B$4:$F$343,4,0)</f>
        <v>San Carlos Sija</v>
      </c>
      <c r="G4384" s="139" t="str">
        <f t="shared" ref="G4384:K4384" si="4476">+G4346</f>
        <v>02</v>
      </c>
      <c r="H4384" t="str">
        <f t="shared" si="4476"/>
        <v>IIC</v>
      </c>
      <c r="I4384" t="str">
        <f t="shared" si="4476"/>
        <v>Índice de Información a la Ciudadanía</v>
      </c>
      <c r="J4384" t="str">
        <f t="shared" si="4476"/>
        <v>02-02</v>
      </c>
      <c r="K4384" t="str">
        <f t="shared" si="4476"/>
        <v>Información presupuestaria y otra información brindada a la ciudadanía disponible en medios locales de comunicación.</v>
      </c>
      <c r="L4384" s="150">
        <f>+VLOOKUP($E4384,IIC_2018!$B$8:$Q$347,6,0)</f>
        <v>0.75</v>
      </c>
      <c r="M4384" s="142" t="str">
        <f>+VLOOKUP($E4384,IIC_2018!$B$8:$Q$347,7,0)</f>
        <v>Medio alto</v>
      </c>
    </row>
    <row r="4385" spans="1:13" x14ac:dyDescent="0.3">
      <c r="A4385" s="139">
        <f t="shared" si="4423"/>
        <v>116</v>
      </c>
      <c r="B4385" s="148">
        <f t="shared" si="4425"/>
        <v>9</v>
      </c>
      <c r="D4385" s="149" t="str">
        <f>+VLOOKUP($A4385,mUNICIPIOS!$B$4:$F$343,2,0)</f>
        <v>Quetzaltenango</v>
      </c>
      <c r="E4385" s="149">
        <f>+VLOOKUP($A4385,mUNICIPIOS!$B$4:$F$343,3,0)</f>
        <v>904</v>
      </c>
      <c r="F4385" s="149" t="str">
        <f>+VLOOKUP($A4385,mUNICIPIOS!$B$4:$F$343,4,0)</f>
        <v>San Carlos Sija</v>
      </c>
      <c r="G4385" s="139" t="str">
        <f t="shared" ref="G4385:K4385" si="4477">+G4347</f>
        <v>02</v>
      </c>
      <c r="H4385" t="str">
        <f t="shared" si="4477"/>
        <v>IIC</v>
      </c>
      <c r="I4385" t="str">
        <f t="shared" si="4477"/>
        <v>Índice de Información a la Ciudadanía</v>
      </c>
      <c r="J4385" t="str">
        <f t="shared" si="4477"/>
        <v>02-03</v>
      </c>
      <c r="K4385" t="str">
        <f t="shared" si="4477"/>
        <v>Información pública de oficio actualizada y disponible de acuerdo a la LAIP y uso de internet.</v>
      </c>
      <c r="L4385" s="150">
        <f>+VLOOKUP($E4385,IIC_2018!$B$8:$Q$347,9,0)</f>
        <v>0.99999999999999989</v>
      </c>
      <c r="M4385" s="142" t="str">
        <f>+VLOOKUP($E4385,IIC_2018!$B$8:$Q$347,10,0)</f>
        <v>Alto</v>
      </c>
    </row>
    <row r="4386" spans="1:13" x14ac:dyDescent="0.3">
      <c r="A4386" s="139">
        <f t="shared" si="4423"/>
        <v>116</v>
      </c>
      <c r="B4386" s="148">
        <f t="shared" si="4425"/>
        <v>10</v>
      </c>
      <c r="D4386" s="149" t="str">
        <f>+VLOOKUP($A4386,mUNICIPIOS!$B$4:$F$343,2,0)</f>
        <v>Quetzaltenango</v>
      </c>
      <c r="E4386" s="149">
        <f>+VLOOKUP($A4386,mUNICIPIOS!$B$4:$F$343,3,0)</f>
        <v>904</v>
      </c>
      <c r="F4386" s="149" t="str">
        <f>+VLOOKUP($A4386,mUNICIPIOS!$B$4:$F$343,4,0)</f>
        <v>San Carlos Sija</v>
      </c>
      <c r="G4386" s="139" t="str">
        <f t="shared" ref="G4386:K4386" si="4478">+G4348</f>
        <v>02</v>
      </c>
      <c r="H4386" t="str">
        <f t="shared" si="4478"/>
        <v>IIC</v>
      </c>
      <c r="I4386" t="str">
        <f t="shared" si="4478"/>
        <v>Índice de Información a la Ciudadanía</v>
      </c>
      <c r="J4386" t="str">
        <f t="shared" si="4478"/>
        <v>02-04</v>
      </c>
      <c r="K4386" t="str">
        <f t="shared" si="4478"/>
        <v>Relación del monto contratado por medio de Guate compras con el total del presupuesto de egresos vigente.</v>
      </c>
      <c r="L4386" s="150">
        <f>+VLOOKUP($E4386,IIC_2018!$B$8:$Q$347,12,0)</f>
        <v>0.73211318312187423</v>
      </c>
      <c r="M4386" s="142" t="str">
        <f>+VLOOKUP($E4386,IIC_2018!$B$8:$Q$347,13,0)</f>
        <v>Medio alto</v>
      </c>
    </row>
    <row r="4387" spans="1:13" x14ac:dyDescent="0.3">
      <c r="A4387" s="139">
        <f t="shared" si="4423"/>
        <v>116</v>
      </c>
      <c r="B4387" s="148">
        <f t="shared" si="4425"/>
        <v>11</v>
      </c>
      <c r="D4387" s="149" t="str">
        <f>+VLOOKUP($A4387,mUNICIPIOS!$B$4:$F$343,2,0)</f>
        <v>Quetzaltenango</v>
      </c>
      <c r="E4387" s="149">
        <f>+VLOOKUP($A4387,mUNICIPIOS!$B$4:$F$343,3,0)</f>
        <v>904</v>
      </c>
      <c r="F4387" s="149" t="str">
        <f>+VLOOKUP($A4387,mUNICIPIOS!$B$4:$F$343,4,0)</f>
        <v>San Carlos Sija</v>
      </c>
      <c r="G4387" s="139" t="str">
        <f t="shared" ref="G4387:K4387" si="4479">+G4349</f>
        <v>02</v>
      </c>
      <c r="H4387" t="str">
        <f t="shared" si="4479"/>
        <v>IIC</v>
      </c>
      <c r="I4387" t="str">
        <f t="shared" si="4479"/>
        <v>Índice de Información a la Ciudadanía</v>
      </c>
      <c r="J4387" t="str">
        <f t="shared" si="4479"/>
        <v>INDICE</v>
      </c>
      <c r="K4387">
        <f t="shared" si="4479"/>
        <v>0</v>
      </c>
      <c r="L4387" s="150">
        <f>+VLOOKUP($E4387,IIC_2018!$B$8:$Q$347,15,0)</f>
        <v>0.8371949624471352</v>
      </c>
      <c r="M4387" s="142" t="str">
        <f>+VLOOKUP($E4387,IIC_2018!$B$8:$Q$347,16,0)</f>
        <v>Alto</v>
      </c>
    </row>
    <row r="4388" spans="1:13" x14ac:dyDescent="0.3">
      <c r="A4388" s="139">
        <f t="shared" si="4423"/>
        <v>116</v>
      </c>
      <c r="B4388" s="148">
        <f t="shared" si="4425"/>
        <v>12</v>
      </c>
      <c r="D4388" s="149" t="str">
        <f>+VLOOKUP($A4388,mUNICIPIOS!$B$4:$F$343,2,0)</f>
        <v>Quetzaltenango</v>
      </c>
      <c r="E4388" s="149">
        <f>+VLOOKUP($A4388,mUNICIPIOS!$B$4:$F$343,3,0)</f>
        <v>904</v>
      </c>
      <c r="F4388" s="149" t="str">
        <f>+VLOOKUP($A4388,mUNICIPIOS!$B$4:$F$343,4,0)</f>
        <v>San Carlos Sija</v>
      </c>
      <c r="G4388" s="139" t="str">
        <f t="shared" ref="G4388:K4388" si="4480">+G4350</f>
        <v>03</v>
      </c>
      <c r="H4388" t="str">
        <f t="shared" si="4480"/>
        <v>ISP</v>
      </c>
      <c r="I4388" t="str">
        <f t="shared" si="4480"/>
        <v>Índice de Servicios Públicos</v>
      </c>
      <c r="J4388" t="str">
        <f t="shared" si="4480"/>
        <v>03-01</v>
      </c>
      <c r="K4388" t="str">
        <f t="shared" si="4480"/>
        <v>Cobertura del servicio público de agua</v>
      </c>
      <c r="L4388" s="150">
        <f>+VLOOKUP($E4388,ISP_2018!$B$8:$T$347,3,0)</f>
        <v>0.102312543798178</v>
      </c>
      <c r="M4388" s="142" t="str">
        <f>+VLOOKUP($E4388,ISP_2018!$B$8:$T$347,4,0)</f>
        <v>Bajo</v>
      </c>
    </row>
    <row r="4389" spans="1:13" x14ac:dyDescent="0.3">
      <c r="A4389" s="139">
        <f t="shared" si="4423"/>
        <v>116</v>
      </c>
      <c r="B4389" s="148">
        <f t="shared" si="4425"/>
        <v>13</v>
      </c>
      <c r="D4389" s="149" t="str">
        <f>+VLOOKUP($A4389,mUNICIPIOS!$B$4:$F$343,2,0)</f>
        <v>Quetzaltenango</v>
      </c>
      <c r="E4389" s="149">
        <f>+VLOOKUP($A4389,mUNICIPIOS!$B$4:$F$343,3,0)</f>
        <v>904</v>
      </c>
      <c r="F4389" s="149" t="str">
        <f>+VLOOKUP($A4389,mUNICIPIOS!$B$4:$F$343,4,0)</f>
        <v>San Carlos Sija</v>
      </c>
      <c r="G4389" s="139" t="str">
        <f t="shared" ref="G4389:K4389" si="4481">+G4351</f>
        <v>03</v>
      </c>
      <c r="H4389" t="str">
        <f t="shared" si="4481"/>
        <v>ISP</v>
      </c>
      <c r="I4389" t="str">
        <f t="shared" si="4481"/>
        <v>Índice de Servicios Públicos</v>
      </c>
      <c r="J4389" t="str">
        <f t="shared" si="4481"/>
        <v>03-02</v>
      </c>
      <c r="K4389" t="str">
        <f t="shared" si="4481"/>
        <v>Control de la calidad del servicio público de agua</v>
      </c>
      <c r="L4389" s="150">
        <f>+VLOOKUP($E4389,ISP_2018!$B$8:$T$347,6,0)</f>
        <v>0.75</v>
      </c>
      <c r="M4389" s="142" t="str">
        <f>+VLOOKUP($E4389,ISP_2018!$B$8:$T$347,7,0)</f>
        <v>Medio alto</v>
      </c>
    </row>
    <row r="4390" spans="1:13" x14ac:dyDescent="0.3">
      <c r="A4390" s="139">
        <f t="shared" si="4423"/>
        <v>116</v>
      </c>
      <c r="B4390" s="148">
        <f t="shared" si="4425"/>
        <v>14</v>
      </c>
      <c r="D4390" s="149" t="str">
        <f>+VLOOKUP($A4390,mUNICIPIOS!$B$4:$F$343,2,0)</f>
        <v>Quetzaltenango</v>
      </c>
      <c r="E4390" s="149">
        <f>+VLOOKUP($A4390,mUNICIPIOS!$B$4:$F$343,3,0)</f>
        <v>904</v>
      </c>
      <c r="F4390" s="149" t="str">
        <f>+VLOOKUP($A4390,mUNICIPIOS!$B$4:$F$343,4,0)</f>
        <v>San Carlos Sija</v>
      </c>
      <c r="G4390" s="139" t="str">
        <f t="shared" ref="G4390:K4390" si="4482">+G4352</f>
        <v>03</v>
      </c>
      <c r="H4390" t="str">
        <f t="shared" si="4482"/>
        <v>ISP</v>
      </c>
      <c r="I4390" t="str">
        <f t="shared" si="4482"/>
        <v>Índice de Servicios Públicos</v>
      </c>
      <c r="J4390" t="str">
        <f t="shared" si="4482"/>
        <v>03-03</v>
      </c>
      <c r="K4390" t="str">
        <f t="shared" si="4482"/>
        <v>Disposición  y tratamiento  de aguas residuales</v>
      </c>
      <c r="L4390" s="150">
        <f>+VLOOKUP($E4390,ISP_2018!$B$8:$T$347,9,0)</f>
        <v>0</v>
      </c>
      <c r="M4390" s="142" t="str">
        <f>+VLOOKUP($E4390,ISP_2018!$B$8:$T$347,10,0)</f>
        <v>Bajo</v>
      </c>
    </row>
    <row r="4391" spans="1:13" x14ac:dyDescent="0.3">
      <c r="A4391" s="139">
        <f t="shared" si="4423"/>
        <v>116</v>
      </c>
      <c r="B4391" s="148">
        <f t="shared" si="4425"/>
        <v>15</v>
      </c>
      <c r="D4391" s="149" t="str">
        <f>+VLOOKUP($A4391,mUNICIPIOS!$B$4:$F$343,2,0)</f>
        <v>Quetzaltenango</v>
      </c>
      <c r="E4391" s="149">
        <f>+VLOOKUP($A4391,mUNICIPIOS!$B$4:$F$343,3,0)</f>
        <v>904</v>
      </c>
      <c r="F4391" s="149" t="str">
        <f>+VLOOKUP($A4391,mUNICIPIOS!$B$4:$F$343,4,0)</f>
        <v>San Carlos Sija</v>
      </c>
      <c r="G4391" s="139" t="str">
        <f t="shared" ref="G4391:K4391" si="4483">+G4353</f>
        <v>03</v>
      </c>
      <c r="H4391" t="str">
        <f t="shared" si="4483"/>
        <v>ISP</v>
      </c>
      <c r="I4391" t="str">
        <f t="shared" si="4483"/>
        <v>Índice de Servicios Públicos</v>
      </c>
      <c r="J4391" t="str">
        <f t="shared" si="4483"/>
        <v>03-04</v>
      </c>
      <c r="K4391" t="str">
        <f t="shared" si="4483"/>
        <v>Gestión y manejo de los residuos y desechos sólidos</v>
      </c>
      <c r="L4391" s="150">
        <f>+VLOOKUP($E4391,ISP_2018!$B$8:$T$347,12,0)</f>
        <v>0.52125507240057012</v>
      </c>
      <c r="M4391" s="142" t="str">
        <f>+VLOOKUP($E4391,ISP_2018!$B$8:$T$347,13,0)</f>
        <v>Medio</v>
      </c>
    </row>
    <row r="4392" spans="1:13" x14ac:dyDescent="0.3">
      <c r="A4392" s="139">
        <f t="shared" si="4423"/>
        <v>116</v>
      </c>
      <c r="B4392" s="148">
        <f t="shared" si="4425"/>
        <v>16</v>
      </c>
      <c r="D4392" s="149" t="str">
        <f>+VLOOKUP($A4392,mUNICIPIOS!$B$4:$F$343,2,0)</f>
        <v>Quetzaltenango</v>
      </c>
      <c r="E4392" s="149">
        <f>+VLOOKUP($A4392,mUNICIPIOS!$B$4:$F$343,3,0)</f>
        <v>904</v>
      </c>
      <c r="F4392" s="149" t="str">
        <f>+VLOOKUP($A4392,mUNICIPIOS!$B$4:$F$343,4,0)</f>
        <v>San Carlos Sija</v>
      </c>
      <c r="G4392" s="139" t="str">
        <f t="shared" ref="G4392:K4392" si="4484">+G4354</f>
        <v>03</v>
      </c>
      <c r="H4392" t="str">
        <f t="shared" si="4484"/>
        <v>ISP</v>
      </c>
      <c r="I4392" t="str">
        <f t="shared" si="4484"/>
        <v>Índice de Servicios Públicos</v>
      </c>
      <c r="J4392" t="str">
        <f t="shared" si="4484"/>
        <v>03-05</v>
      </c>
      <c r="K4392" t="str">
        <f t="shared" si="4484"/>
        <v>Gestión de servicios públicos municipales</v>
      </c>
      <c r="L4392" s="150">
        <f>+VLOOKUP($E4392,ISP_2018!$B$8:$T$347,15,0)</f>
        <v>0.40860215053763438</v>
      </c>
      <c r="M4392" s="142" t="str">
        <f>+VLOOKUP($E4392,ISP_2018!$B$8:$T$347,16,0)</f>
        <v>Medio</v>
      </c>
    </row>
    <row r="4393" spans="1:13" x14ac:dyDescent="0.3">
      <c r="A4393" s="139">
        <f t="shared" si="4423"/>
        <v>116</v>
      </c>
      <c r="B4393" s="148">
        <f t="shared" si="4425"/>
        <v>17</v>
      </c>
      <c r="D4393" s="149" t="str">
        <f>+VLOOKUP($A4393,mUNICIPIOS!$B$4:$F$343,2,0)</f>
        <v>Quetzaltenango</v>
      </c>
      <c r="E4393" s="149">
        <f>+VLOOKUP($A4393,mUNICIPIOS!$B$4:$F$343,3,0)</f>
        <v>904</v>
      </c>
      <c r="F4393" s="149" t="str">
        <f>+VLOOKUP($A4393,mUNICIPIOS!$B$4:$F$343,4,0)</f>
        <v>San Carlos Sija</v>
      </c>
      <c r="G4393" s="139" t="str">
        <f t="shared" ref="G4393:K4393" si="4485">+G4355</f>
        <v>03</v>
      </c>
      <c r="H4393" t="str">
        <f t="shared" si="4485"/>
        <v>ISP</v>
      </c>
      <c r="I4393" t="str">
        <f t="shared" si="4485"/>
        <v>Índice de Servicios Públicos</v>
      </c>
      <c r="J4393" t="str">
        <f t="shared" si="4485"/>
        <v>INDICE</v>
      </c>
      <c r="K4393">
        <f t="shared" si="4485"/>
        <v>0</v>
      </c>
      <c r="L4393" s="150">
        <f>+VLOOKUP($E4393,ISP_2018!$B$8:$T$347,18,0)</f>
        <v>0.42120269896745871</v>
      </c>
      <c r="M4393" s="142" t="str">
        <f>+VLOOKUP($E4393,ISP_2018!$B$8:$T$347,19,0)</f>
        <v>Medio</v>
      </c>
    </row>
    <row r="4394" spans="1:13" x14ac:dyDescent="0.3">
      <c r="A4394" s="139">
        <f t="shared" si="4423"/>
        <v>116</v>
      </c>
      <c r="B4394" s="148">
        <f t="shared" si="4425"/>
        <v>18</v>
      </c>
      <c r="D4394" s="149" t="str">
        <f>+VLOOKUP($A4394,mUNICIPIOS!$B$4:$F$343,2,0)</f>
        <v>Quetzaltenango</v>
      </c>
      <c r="E4394" s="149">
        <f>+VLOOKUP($A4394,mUNICIPIOS!$B$4:$F$343,3,0)</f>
        <v>904</v>
      </c>
      <c r="F4394" s="149" t="str">
        <f>+VLOOKUP($A4394,mUNICIPIOS!$B$4:$F$343,4,0)</f>
        <v>San Carlos Sija</v>
      </c>
      <c r="G4394" s="139" t="str">
        <f t="shared" ref="G4394:K4394" si="4486">+G4356</f>
        <v>04</v>
      </c>
      <c r="H4394" t="str">
        <f t="shared" si="4486"/>
        <v>IGA</v>
      </c>
      <c r="I4394" t="str">
        <f t="shared" si="4486"/>
        <v>Índice de Gestión Administrativa</v>
      </c>
      <c r="J4394" t="str">
        <f t="shared" si="4486"/>
        <v>04-01</v>
      </c>
      <c r="K4394" t="str">
        <f t="shared" si="4486"/>
        <v>Existencia de elementos de atención municipal orientada al vecino</v>
      </c>
      <c r="L4394" s="150">
        <f>+VLOOKUP($E4394,IGA_2018!$B$8:$N$347,3,0)</f>
        <v>0.25</v>
      </c>
      <c r="M4394" s="142" t="str">
        <f>+VLOOKUP($E4394,IGA_2018!$B$8:$N$347,4,0)</f>
        <v>Medio bajo</v>
      </c>
    </row>
    <row r="4395" spans="1:13" x14ac:dyDescent="0.3">
      <c r="A4395" s="139">
        <f t="shared" si="4423"/>
        <v>116</v>
      </c>
      <c r="B4395" s="148">
        <f t="shared" si="4425"/>
        <v>19</v>
      </c>
      <c r="D4395" s="149" t="str">
        <f>+VLOOKUP($A4395,mUNICIPIOS!$B$4:$F$343,2,0)</f>
        <v>Quetzaltenango</v>
      </c>
      <c r="E4395" s="149">
        <f>+VLOOKUP($A4395,mUNICIPIOS!$B$4:$F$343,3,0)</f>
        <v>904</v>
      </c>
      <c r="F4395" s="149" t="str">
        <f>+VLOOKUP($A4395,mUNICIPIOS!$B$4:$F$343,4,0)</f>
        <v>San Carlos Sija</v>
      </c>
      <c r="G4395" s="139" t="str">
        <f t="shared" ref="G4395:K4395" si="4487">+G4357</f>
        <v>04</v>
      </c>
      <c r="H4395" t="str">
        <f t="shared" si="4487"/>
        <v>IGA</v>
      </c>
      <c r="I4395" t="str">
        <f t="shared" si="4487"/>
        <v>Índice de Gestión Administrativa</v>
      </c>
      <c r="J4395" t="str">
        <f t="shared" si="4487"/>
        <v>04-02</v>
      </c>
      <c r="K4395" t="str">
        <f t="shared" si="4487"/>
        <v>Gestión del recurso humano.</v>
      </c>
      <c r="L4395" s="150">
        <f>+VLOOKUP($E4395,IGA_2018!$B$8:$N$347,6,0)</f>
        <v>0</v>
      </c>
      <c r="M4395" s="142" t="str">
        <f>+VLOOKUP($E4395,IGA_2018!$B$8:$N$347,7,0)</f>
        <v>Bajo</v>
      </c>
    </row>
    <row r="4396" spans="1:13" x14ac:dyDescent="0.3">
      <c r="A4396" s="139">
        <f t="shared" si="4423"/>
        <v>116</v>
      </c>
      <c r="B4396" s="148">
        <f t="shared" si="4425"/>
        <v>20</v>
      </c>
      <c r="D4396" s="149" t="str">
        <f>+VLOOKUP($A4396,mUNICIPIOS!$B$4:$F$343,2,0)</f>
        <v>Quetzaltenango</v>
      </c>
      <c r="E4396" s="149">
        <f>+VLOOKUP($A4396,mUNICIPIOS!$B$4:$F$343,3,0)</f>
        <v>904</v>
      </c>
      <c r="F4396" s="149" t="str">
        <f>+VLOOKUP($A4396,mUNICIPIOS!$B$4:$F$343,4,0)</f>
        <v>San Carlos Sija</v>
      </c>
      <c r="G4396" s="139" t="str">
        <f t="shared" ref="G4396:K4396" si="4488">+G4358</f>
        <v>04</v>
      </c>
      <c r="H4396" t="str">
        <f t="shared" si="4488"/>
        <v>IGA</v>
      </c>
      <c r="I4396" t="str">
        <f t="shared" si="4488"/>
        <v>Índice de Gestión Administrativa</v>
      </c>
      <c r="J4396" t="str">
        <f t="shared" si="4488"/>
        <v>04-03</v>
      </c>
      <c r="K4396" t="str">
        <f t="shared" si="4488"/>
        <v>Existencia de oficinas municipales con instrumentos de gestión.</v>
      </c>
      <c r="L4396" s="150">
        <f>+VLOOKUP($E4396,IGA_2018!$B$8:$N$347,9,0)</f>
        <v>0.55624999999999991</v>
      </c>
      <c r="M4396" s="142" t="str">
        <f>+VLOOKUP($E4396,IGA_2018!$B$8:$N$347,10,0)</f>
        <v>Medio</v>
      </c>
    </row>
    <row r="4397" spans="1:13" x14ac:dyDescent="0.3">
      <c r="A4397" s="139">
        <f t="shared" ref="A4397:A4460" si="4489">+IF(B4396=38,A4396+1,A4396)</f>
        <v>116</v>
      </c>
      <c r="B4397" s="148">
        <f t="shared" si="4425"/>
        <v>21</v>
      </c>
      <c r="D4397" s="149" t="str">
        <f>+VLOOKUP($A4397,mUNICIPIOS!$B$4:$F$343,2,0)</f>
        <v>Quetzaltenango</v>
      </c>
      <c r="E4397" s="149">
        <f>+VLOOKUP($A4397,mUNICIPIOS!$B$4:$F$343,3,0)</f>
        <v>904</v>
      </c>
      <c r="F4397" s="149" t="str">
        <f>+VLOOKUP($A4397,mUNICIPIOS!$B$4:$F$343,4,0)</f>
        <v>San Carlos Sija</v>
      </c>
      <c r="G4397" s="139" t="str">
        <f t="shared" ref="G4397:K4397" si="4490">+G4359</f>
        <v>04</v>
      </c>
      <c r="H4397" t="str">
        <f t="shared" si="4490"/>
        <v>IGA</v>
      </c>
      <c r="I4397" t="str">
        <f t="shared" si="4490"/>
        <v>Índice de Gestión Administrativa</v>
      </c>
      <c r="J4397" t="str">
        <f t="shared" si="4490"/>
        <v>INDICE</v>
      </c>
      <c r="K4397">
        <f t="shared" si="4490"/>
        <v>0</v>
      </c>
      <c r="L4397" s="150">
        <f>+VLOOKUP($E4397,IGA_2018!$B$8:$N$347,12,0)</f>
        <v>0.26968749999999997</v>
      </c>
      <c r="M4397" s="142" t="str">
        <f>+VLOOKUP($E4397,IGA_2018!$B$8:$N$347,13,0)</f>
        <v>Medio bajo</v>
      </c>
    </row>
    <row r="4398" spans="1:13" x14ac:dyDescent="0.3">
      <c r="A4398" s="139">
        <f t="shared" si="4489"/>
        <v>116</v>
      </c>
      <c r="B4398" s="148">
        <f t="shared" ref="B4398:B4461" si="4491">+B4360</f>
        <v>22</v>
      </c>
      <c r="D4398" s="149" t="str">
        <f>+VLOOKUP($A4398,mUNICIPIOS!$B$4:$F$343,2,0)</f>
        <v>Quetzaltenango</v>
      </c>
      <c r="E4398" s="149">
        <f>+VLOOKUP($A4398,mUNICIPIOS!$B$4:$F$343,3,0)</f>
        <v>904</v>
      </c>
      <c r="F4398" s="149" t="str">
        <f>+VLOOKUP($A4398,mUNICIPIOS!$B$4:$F$343,4,0)</f>
        <v>San Carlos Sija</v>
      </c>
      <c r="G4398" s="139" t="str">
        <f t="shared" ref="G4398:K4398" si="4492">+G4360</f>
        <v>05</v>
      </c>
      <c r="H4398" t="str">
        <f t="shared" si="4492"/>
        <v>IGF</v>
      </c>
      <c r="I4398" t="str">
        <f t="shared" si="4492"/>
        <v>Índice de Gestión Financiera</v>
      </c>
      <c r="J4398" t="str">
        <f t="shared" si="4492"/>
        <v>05-01</v>
      </c>
      <c r="K4398" t="str">
        <f t="shared" si="4492"/>
        <v>Autonomía financiera municipal</v>
      </c>
      <c r="L4398" s="150">
        <f>+VLOOKUP($E4398,IGF_2018!$B$8:$Z$347,3,0)</f>
        <v>0.12962639017991404</v>
      </c>
      <c r="M4398" s="142" t="str">
        <f>+VLOOKUP($E4398,IGF_2018!$B$8:$Z$347,4,0)</f>
        <v>Bajo</v>
      </c>
    </row>
    <row r="4399" spans="1:13" x14ac:dyDescent="0.3">
      <c r="A4399" s="139">
        <f t="shared" si="4489"/>
        <v>116</v>
      </c>
      <c r="B4399" s="148">
        <f t="shared" si="4491"/>
        <v>23</v>
      </c>
      <c r="D4399" s="149" t="str">
        <f>+VLOOKUP($A4399,mUNICIPIOS!$B$4:$F$343,2,0)</f>
        <v>Quetzaltenango</v>
      </c>
      <c r="E4399" s="149">
        <f>+VLOOKUP($A4399,mUNICIPIOS!$B$4:$F$343,3,0)</f>
        <v>904</v>
      </c>
      <c r="F4399" s="149" t="str">
        <f>+VLOOKUP($A4399,mUNICIPIOS!$B$4:$F$343,4,0)</f>
        <v>San Carlos Sija</v>
      </c>
      <c r="G4399" s="139" t="str">
        <f t="shared" ref="G4399:K4399" si="4493">+G4361</f>
        <v>05</v>
      </c>
      <c r="H4399" t="str">
        <f t="shared" si="4493"/>
        <v>IGF</v>
      </c>
      <c r="I4399" t="str">
        <f t="shared" si="4493"/>
        <v>Índice de Gestión Financiera</v>
      </c>
      <c r="J4399" t="str">
        <f t="shared" si="4493"/>
        <v>05-02</v>
      </c>
      <c r="K4399" t="str">
        <f t="shared" si="4493"/>
        <v xml:space="preserve">Ingresos propios por habitante -sin regalías- </v>
      </c>
      <c r="L4399" s="150">
        <f>+VLOOKUP($E4399,IGF_2018!$B$8:$Z$347,6,0)</f>
        <v>4.269119072522734E-2</v>
      </c>
      <c r="M4399" s="142" t="str">
        <f>+VLOOKUP($E4399,IGF_2018!$B$8:$Z$347,7,0)</f>
        <v>Bajo</v>
      </c>
    </row>
    <row r="4400" spans="1:13" x14ac:dyDescent="0.3">
      <c r="A4400" s="139">
        <f t="shared" si="4489"/>
        <v>116</v>
      </c>
      <c r="B4400" s="148">
        <f t="shared" si="4491"/>
        <v>24</v>
      </c>
      <c r="D4400" s="149" t="str">
        <f>+VLOOKUP($A4400,mUNICIPIOS!$B$4:$F$343,2,0)</f>
        <v>Quetzaltenango</v>
      </c>
      <c r="E4400" s="149">
        <f>+VLOOKUP($A4400,mUNICIPIOS!$B$4:$F$343,3,0)</f>
        <v>904</v>
      </c>
      <c r="F4400" s="149" t="str">
        <f>+VLOOKUP($A4400,mUNICIPIOS!$B$4:$F$343,4,0)</f>
        <v>San Carlos Sija</v>
      </c>
      <c r="G4400" s="139" t="str">
        <f t="shared" ref="G4400:K4400" si="4494">+G4362</f>
        <v>05</v>
      </c>
      <c r="H4400" t="str">
        <f t="shared" si="4494"/>
        <v>IGF</v>
      </c>
      <c r="I4400" t="str">
        <f t="shared" si="4494"/>
        <v>Índice de Gestión Financiera</v>
      </c>
      <c r="J4400" t="str">
        <f t="shared" si="4494"/>
        <v>05-03</v>
      </c>
      <c r="K4400" t="str">
        <f t="shared" si="4494"/>
        <v>Ingresos del IUSI en relación a los ingresos propios -sin regalías-</v>
      </c>
      <c r="L4400" s="150">
        <f>+VLOOKUP($E4400,IGF_2018!$B$8:$Z$347,9,0)</f>
        <v>0</v>
      </c>
      <c r="M4400" s="142" t="str">
        <f>+VLOOKUP($E4400,IGF_2018!$B$8:$Z$347,10,0)</f>
        <v>Bajo</v>
      </c>
    </row>
    <row r="4401" spans="1:13" x14ac:dyDescent="0.3">
      <c r="A4401" s="139">
        <f t="shared" si="4489"/>
        <v>116</v>
      </c>
      <c r="B4401" s="148">
        <f t="shared" si="4491"/>
        <v>25</v>
      </c>
      <c r="D4401" s="149" t="str">
        <f>+VLOOKUP($A4401,mUNICIPIOS!$B$4:$F$343,2,0)</f>
        <v>Quetzaltenango</v>
      </c>
      <c r="E4401" s="149">
        <f>+VLOOKUP($A4401,mUNICIPIOS!$B$4:$F$343,3,0)</f>
        <v>904</v>
      </c>
      <c r="F4401" s="149" t="str">
        <f>+VLOOKUP($A4401,mUNICIPIOS!$B$4:$F$343,4,0)</f>
        <v>San Carlos Sija</v>
      </c>
      <c r="G4401" s="139" t="str">
        <f t="shared" ref="G4401:K4401" si="4495">+G4363</f>
        <v>05</v>
      </c>
      <c r="H4401" t="str">
        <f t="shared" si="4495"/>
        <v>IGF</v>
      </c>
      <c r="I4401" t="str">
        <f t="shared" si="4495"/>
        <v>Índice de Gestión Financiera</v>
      </c>
      <c r="J4401" t="str">
        <f t="shared" si="4495"/>
        <v>05-04</v>
      </c>
      <c r="K4401" t="str">
        <f t="shared" si="4495"/>
        <v>Inversión anual en capital fijo por habitante</v>
      </c>
      <c r="L4401" s="150">
        <f>+VLOOKUP($E4401,IGF_2018!$B$8:$Z$347,12,0)</f>
        <v>4.5108361200682387E-2</v>
      </c>
      <c r="M4401" s="142" t="str">
        <f>+VLOOKUP($E4401,IGF_2018!$B$8:$Z$347,13,0)</f>
        <v>Bajo</v>
      </c>
    </row>
    <row r="4402" spans="1:13" x14ac:dyDescent="0.3">
      <c r="A4402" s="139">
        <f t="shared" si="4489"/>
        <v>116</v>
      </c>
      <c r="B4402" s="148">
        <f t="shared" si="4491"/>
        <v>26</v>
      </c>
      <c r="D4402" s="149" t="str">
        <f>+VLOOKUP($A4402,mUNICIPIOS!$B$4:$F$343,2,0)</f>
        <v>Quetzaltenango</v>
      </c>
      <c r="E4402" s="149">
        <f>+VLOOKUP($A4402,mUNICIPIOS!$B$4:$F$343,3,0)</f>
        <v>904</v>
      </c>
      <c r="F4402" s="149" t="str">
        <f>+VLOOKUP($A4402,mUNICIPIOS!$B$4:$F$343,4,0)</f>
        <v>San Carlos Sija</v>
      </c>
      <c r="G4402" s="139" t="str">
        <f t="shared" ref="G4402:K4402" si="4496">+G4364</f>
        <v>05</v>
      </c>
      <c r="H4402" t="str">
        <f t="shared" si="4496"/>
        <v>IGF</v>
      </c>
      <c r="I4402" t="str">
        <f t="shared" si="4496"/>
        <v>Índice de Gestión Financiera</v>
      </c>
      <c r="J4402" t="str">
        <f t="shared" si="4496"/>
        <v>05-05</v>
      </c>
      <c r="K4402" t="str">
        <f t="shared" si="4496"/>
        <v>Inversión anual en capital fijo con recursos percibidos por ingresos propios</v>
      </c>
      <c r="L4402" s="150">
        <f>+VLOOKUP($E4402,IGF_2018!$B$8:$Z$347,15,0)</f>
        <v>0</v>
      </c>
      <c r="M4402" s="142" t="str">
        <f>+VLOOKUP($E4402,IGF_2018!$B$8:$Z$347,16,0)</f>
        <v>Bajo</v>
      </c>
    </row>
    <row r="4403" spans="1:13" x14ac:dyDescent="0.3">
      <c r="A4403" s="139">
        <f t="shared" si="4489"/>
        <v>116</v>
      </c>
      <c r="B4403" s="148">
        <f t="shared" si="4491"/>
        <v>27</v>
      </c>
      <c r="D4403" s="149" t="str">
        <f>+VLOOKUP($A4403,mUNICIPIOS!$B$4:$F$343,2,0)</f>
        <v>Quetzaltenango</v>
      </c>
      <c r="E4403" s="149">
        <f>+VLOOKUP($A4403,mUNICIPIOS!$B$4:$F$343,3,0)</f>
        <v>904</v>
      </c>
      <c r="F4403" s="149" t="str">
        <f>+VLOOKUP($A4403,mUNICIPIOS!$B$4:$F$343,4,0)</f>
        <v>San Carlos Sija</v>
      </c>
      <c r="G4403" s="139" t="str">
        <f t="shared" ref="G4403:K4403" si="4497">+G4365</f>
        <v>05</v>
      </c>
      <c r="H4403" t="str">
        <f t="shared" si="4497"/>
        <v>IGF</v>
      </c>
      <c r="I4403" t="str">
        <f t="shared" si="4497"/>
        <v>Índice de Gestión Financiera</v>
      </c>
      <c r="J4403" t="str">
        <f t="shared" si="4497"/>
        <v>05-06</v>
      </c>
      <c r="K4403" t="str">
        <f t="shared" si="4497"/>
        <v xml:space="preserve">Inversión anual en capital fijo con recursos percibidos por transferencias del Gobierno Central </v>
      </c>
      <c r="L4403" s="150">
        <f>+VLOOKUP($E4403,IGF_2018!$B$8:$Z$347,18,0)</f>
        <v>0.42669779565395222</v>
      </c>
      <c r="M4403" s="142" t="str">
        <f>+VLOOKUP($E4403,IGF_2018!$B$8:$Z$347,19,0)</f>
        <v>Medio</v>
      </c>
    </row>
    <row r="4404" spans="1:13" x14ac:dyDescent="0.3">
      <c r="A4404" s="139">
        <f t="shared" si="4489"/>
        <v>116</v>
      </c>
      <c r="B4404" s="148">
        <f t="shared" si="4491"/>
        <v>28</v>
      </c>
      <c r="D4404" s="149" t="str">
        <f>+VLOOKUP($A4404,mUNICIPIOS!$B$4:$F$343,2,0)</f>
        <v>Quetzaltenango</v>
      </c>
      <c r="E4404" s="149">
        <f>+VLOOKUP($A4404,mUNICIPIOS!$B$4:$F$343,3,0)</f>
        <v>904</v>
      </c>
      <c r="F4404" s="149" t="str">
        <f>+VLOOKUP($A4404,mUNICIPIOS!$B$4:$F$343,4,0)</f>
        <v>San Carlos Sija</v>
      </c>
      <c r="G4404" s="139" t="str">
        <f t="shared" ref="G4404:K4404" si="4498">+G4366</f>
        <v>05</v>
      </c>
      <c r="H4404" t="str">
        <f t="shared" si="4498"/>
        <v>IGF</v>
      </c>
      <c r="I4404" t="str">
        <f t="shared" si="4498"/>
        <v>Índice de Gestión Financiera</v>
      </c>
      <c r="J4404" t="str">
        <f t="shared" si="4498"/>
        <v>05-07</v>
      </c>
      <c r="K4404" t="str">
        <f t="shared" si="4498"/>
        <v>Financiamiento por endeudamiento municipal</v>
      </c>
      <c r="L4404" s="150">
        <f>+VLOOKUP($E4404,IGF_2018!$B$8:$Z$347,21,0)</f>
        <v>1</v>
      </c>
      <c r="M4404" s="142" t="str">
        <f>+VLOOKUP($E4404,IGF_2018!$B$8:$Z$347,22,0)</f>
        <v>Alto</v>
      </c>
    </row>
    <row r="4405" spans="1:13" x14ac:dyDescent="0.3">
      <c r="A4405" s="139">
        <f t="shared" si="4489"/>
        <v>116</v>
      </c>
      <c r="B4405" s="148">
        <f t="shared" si="4491"/>
        <v>29</v>
      </c>
      <c r="D4405" s="149" t="str">
        <f>+VLOOKUP($A4405,mUNICIPIOS!$B$4:$F$343,2,0)</f>
        <v>Quetzaltenango</v>
      </c>
      <c r="E4405" s="149">
        <f>+VLOOKUP($A4405,mUNICIPIOS!$B$4:$F$343,3,0)</f>
        <v>904</v>
      </c>
      <c r="F4405" s="149" t="str">
        <f>+VLOOKUP($A4405,mUNICIPIOS!$B$4:$F$343,4,0)</f>
        <v>San Carlos Sija</v>
      </c>
      <c r="G4405" s="139" t="str">
        <f t="shared" ref="G4405:K4405" si="4499">+G4367</f>
        <v>05</v>
      </c>
      <c r="H4405" t="str">
        <f t="shared" si="4499"/>
        <v>IGF</v>
      </c>
      <c r="I4405" t="str">
        <f t="shared" si="4499"/>
        <v>Índice de Gestión Financiera</v>
      </c>
      <c r="J4405" t="str">
        <f t="shared" si="4499"/>
        <v>INDICE</v>
      </c>
      <c r="K4405">
        <f t="shared" si="4499"/>
        <v>0</v>
      </c>
      <c r="L4405" s="150">
        <f>+VLOOKUP($E4405,IGF_2018!$B$8:$Z$347,24,0)</f>
        <v>0.28164413186649173</v>
      </c>
      <c r="M4405" s="142" t="str">
        <f>+VLOOKUP($E4405,IGF_2018!$B$8:$Z$347,25,0)</f>
        <v>Medio bajo</v>
      </c>
    </row>
    <row r="4406" spans="1:13" x14ac:dyDescent="0.3">
      <c r="A4406" s="139">
        <f t="shared" si="4489"/>
        <v>116</v>
      </c>
      <c r="B4406" s="148">
        <f t="shared" si="4491"/>
        <v>30</v>
      </c>
      <c r="D4406" s="149" t="str">
        <f>+VLOOKUP($A4406,mUNICIPIOS!$B$4:$F$343,2,0)</f>
        <v>Quetzaltenango</v>
      </c>
      <c r="E4406" s="149">
        <f>+VLOOKUP($A4406,mUNICIPIOS!$B$4:$F$343,3,0)</f>
        <v>904</v>
      </c>
      <c r="F4406" s="149" t="str">
        <f>+VLOOKUP($A4406,mUNICIPIOS!$B$4:$F$343,4,0)</f>
        <v>San Carlos Sija</v>
      </c>
      <c r="G4406" s="139" t="str">
        <f t="shared" ref="G4406:K4406" si="4500">+G4368</f>
        <v>06</v>
      </c>
      <c r="H4406" t="str">
        <f t="shared" si="4500"/>
        <v>IGE</v>
      </c>
      <c r="I4406" t="str">
        <f t="shared" si="4500"/>
        <v>Índice de Gestión Estratégica</v>
      </c>
      <c r="J4406" t="str">
        <f t="shared" si="4500"/>
        <v>06-01</v>
      </c>
      <c r="K4406" t="str">
        <f t="shared" si="4500"/>
        <v>Ejecución del Plan Operativo Anual  (POA)</v>
      </c>
      <c r="L4406" s="150">
        <f>+VLOOKUP($E4406,IGE_2018!$B$8:$Z$347,3,0)</f>
        <v>0</v>
      </c>
      <c r="M4406" s="142" t="str">
        <f>+VLOOKUP($E4406,IGE_2018!$B$8:$Z$347,4,0)</f>
        <v>Bajo</v>
      </c>
    </row>
    <row r="4407" spans="1:13" x14ac:dyDescent="0.3">
      <c r="A4407" s="139">
        <f t="shared" si="4489"/>
        <v>116</v>
      </c>
      <c r="B4407" s="148">
        <f t="shared" si="4491"/>
        <v>31</v>
      </c>
      <c r="D4407" s="149" t="str">
        <f>+VLOOKUP($A4407,mUNICIPIOS!$B$4:$F$343,2,0)</f>
        <v>Quetzaltenango</v>
      </c>
      <c r="E4407" s="149">
        <f>+VLOOKUP($A4407,mUNICIPIOS!$B$4:$F$343,3,0)</f>
        <v>904</v>
      </c>
      <c r="F4407" s="149" t="str">
        <f>+VLOOKUP($A4407,mUNICIPIOS!$B$4:$F$343,4,0)</f>
        <v>San Carlos Sija</v>
      </c>
      <c r="G4407" s="139" t="str">
        <f t="shared" ref="G4407:K4407" si="4501">+G4369</f>
        <v>06</v>
      </c>
      <c r="H4407" t="str">
        <f t="shared" si="4501"/>
        <v>IGE</v>
      </c>
      <c r="I4407" t="str">
        <f t="shared" si="4501"/>
        <v>Índice de Gestión Estratégica</v>
      </c>
      <c r="J4407" t="str">
        <f t="shared" si="4501"/>
        <v>06-02</v>
      </c>
      <c r="K4407" t="str">
        <f t="shared" si="4501"/>
        <v>Relación Plan de Desarrollo Municipal y Ordenamiento Territorial (PDM-OT) - Plan Estratégico Institucional (PEI) - Plan Operativo Multianual (POM) - Plan Operativo Anual (POA)</v>
      </c>
      <c r="L4407" s="150">
        <f>+VLOOKUP($E4407,IGE_2018!$B$8:$Z$347,6,0)</f>
        <v>0.1</v>
      </c>
      <c r="M4407" s="142" t="str">
        <f>+VLOOKUP($E4407,IGE_2018!$B$8:$Z$347,7,0)</f>
        <v>Bajo</v>
      </c>
    </row>
    <row r="4408" spans="1:13" x14ac:dyDescent="0.3">
      <c r="A4408" s="139">
        <f t="shared" si="4489"/>
        <v>116</v>
      </c>
      <c r="B4408" s="148">
        <f t="shared" si="4491"/>
        <v>32</v>
      </c>
      <c r="D4408" s="149" t="str">
        <f>+VLOOKUP($A4408,mUNICIPIOS!$B$4:$F$343,2,0)</f>
        <v>Quetzaltenango</v>
      </c>
      <c r="E4408" s="149">
        <f>+VLOOKUP($A4408,mUNICIPIOS!$B$4:$F$343,3,0)</f>
        <v>904</v>
      </c>
      <c r="F4408" s="149" t="str">
        <f>+VLOOKUP($A4408,mUNICIPIOS!$B$4:$F$343,4,0)</f>
        <v>San Carlos Sija</v>
      </c>
      <c r="G4408" s="139" t="str">
        <f t="shared" ref="G4408:K4408" si="4502">+G4370</f>
        <v>06</v>
      </c>
      <c r="H4408" t="str">
        <f t="shared" si="4502"/>
        <v>IGE</v>
      </c>
      <c r="I4408" t="str">
        <f t="shared" si="4502"/>
        <v>Índice de Gestión Estratégica</v>
      </c>
      <c r="J4408" t="str">
        <f t="shared" si="4502"/>
        <v>06-03</v>
      </c>
      <c r="K4408" t="str">
        <f t="shared" si="4502"/>
        <v>Presupuesto de egresos relacionado a competencias municipales que responden a prioridades nacionales de desarrollo.</v>
      </c>
      <c r="L4408" s="150">
        <f>+VLOOKUP($E4408,IGE_2018!$B$8:$Z$347,9,0)</f>
        <v>0.36789629921413219</v>
      </c>
      <c r="M4408" s="142" t="str">
        <f>+VLOOKUP($E4408,IGE_2018!$B$8:$Z$347,10,0)</f>
        <v>Medio bajo</v>
      </c>
    </row>
    <row r="4409" spans="1:13" x14ac:dyDescent="0.3">
      <c r="A4409" s="139">
        <f t="shared" si="4489"/>
        <v>116</v>
      </c>
      <c r="B4409" s="148">
        <f t="shared" si="4491"/>
        <v>33</v>
      </c>
      <c r="D4409" s="149" t="str">
        <f>+VLOOKUP($A4409,mUNICIPIOS!$B$4:$F$343,2,0)</f>
        <v>Quetzaltenango</v>
      </c>
      <c r="E4409" s="149">
        <f>+VLOOKUP($A4409,mUNICIPIOS!$B$4:$F$343,3,0)</f>
        <v>904</v>
      </c>
      <c r="F4409" s="149" t="str">
        <f>+VLOOKUP($A4409,mUNICIPIOS!$B$4:$F$343,4,0)</f>
        <v>San Carlos Sija</v>
      </c>
      <c r="G4409" s="139" t="str">
        <f t="shared" ref="G4409:K4409" si="4503">+G4371</f>
        <v>06</v>
      </c>
      <c r="H4409" t="str">
        <f t="shared" si="4503"/>
        <v>IGE</v>
      </c>
      <c r="I4409" t="str">
        <f t="shared" si="4503"/>
        <v>Índice de Gestión Estratégica</v>
      </c>
      <c r="J4409" t="str">
        <f t="shared" si="4503"/>
        <v>06-04</v>
      </c>
      <c r="K4409" t="str">
        <f t="shared" si="4503"/>
        <v>Institucionalización de la gestión ordenada del territorio</v>
      </c>
      <c r="L4409" s="150">
        <f>+VLOOKUP($E4409,IGE_2018!$B$8:$Z$347,12,0)</f>
        <v>0</v>
      </c>
      <c r="M4409" s="142" t="str">
        <f>+VLOOKUP($E4409,IGE_2018!$B$8:$Z$347,13,0)</f>
        <v>Bajo</v>
      </c>
    </row>
    <row r="4410" spans="1:13" x14ac:dyDescent="0.3">
      <c r="A4410" s="139">
        <f t="shared" si="4489"/>
        <v>116</v>
      </c>
      <c r="B4410" s="148">
        <f t="shared" si="4491"/>
        <v>34</v>
      </c>
      <c r="D4410" s="149" t="str">
        <f>+VLOOKUP($A4410,mUNICIPIOS!$B$4:$F$343,2,0)</f>
        <v>Quetzaltenango</v>
      </c>
      <c r="E4410" s="149">
        <f>+VLOOKUP($A4410,mUNICIPIOS!$B$4:$F$343,3,0)</f>
        <v>904</v>
      </c>
      <c r="F4410" s="149" t="str">
        <f>+VLOOKUP($A4410,mUNICIPIOS!$B$4:$F$343,4,0)</f>
        <v>San Carlos Sija</v>
      </c>
      <c r="G4410" s="139" t="str">
        <f t="shared" ref="G4410:K4410" si="4504">+G4372</f>
        <v>06</v>
      </c>
      <c r="H4410" t="str">
        <f t="shared" si="4504"/>
        <v>IGE</v>
      </c>
      <c r="I4410" t="str">
        <f t="shared" si="4504"/>
        <v>Índice de Gestión Estratégica</v>
      </c>
      <c r="J4410" t="str">
        <f t="shared" si="4504"/>
        <v>06-05</v>
      </c>
      <c r="K4410" t="str">
        <f t="shared" si="4504"/>
        <v>Acciones para la gestión ordenada del territorio</v>
      </c>
      <c r="L4410" s="150">
        <f>+VLOOKUP($E4410,IGE_2018!$B$8:$Z$347,15,0)</f>
        <v>0</v>
      </c>
      <c r="M4410" s="142" t="str">
        <f>+VLOOKUP($E4410,IGE_2018!$B$8:$Z$347,16,0)</f>
        <v>Bajo</v>
      </c>
    </row>
    <row r="4411" spans="1:13" x14ac:dyDescent="0.3">
      <c r="A4411" s="139">
        <f t="shared" si="4489"/>
        <v>116</v>
      </c>
      <c r="B4411" s="148">
        <f t="shared" si="4491"/>
        <v>35</v>
      </c>
      <c r="D4411" s="149" t="str">
        <f>+VLOOKUP($A4411,mUNICIPIOS!$B$4:$F$343,2,0)</f>
        <v>Quetzaltenango</v>
      </c>
      <c r="E4411" s="149">
        <f>+VLOOKUP($A4411,mUNICIPIOS!$B$4:$F$343,3,0)</f>
        <v>904</v>
      </c>
      <c r="F4411" s="149" t="str">
        <f>+VLOOKUP($A4411,mUNICIPIOS!$B$4:$F$343,4,0)</f>
        <v>San Carlos Sija</v>
      </c>
      <c r="G4411" s="139" t="str">
        <f t="shared" ref="G4411:K4411" si="4505">+G4373</f>
        <v>06</v>
      </c>
      <c r="H4411" t="str">
        <f t="shared" si="4505"/>
        <v>IGE</v>
      </c>
      <c r="I4411" t="str">
        <f t="shared" si="4505"/>
        <v>Índice de Gestión Estratégica</v>
      </c>
      <c r="J4411" t="str">
        <f t="shared" si="4505"/>
        <v>06-06</v>
      </c>
      <c r="K4411" t="str">
        <f t="shared" si="4505"/>
        <v>Gestión de riesgo en la formulación de proyectos derivados de la planificación operativa anual</v>
      </c>
      <c r="L4411" s="150">
        <f>+VLOOKUP($E4411,IGE_2018!$B$8:$Z$347,18,0)</f>
        <v>0</v>
      </c>
      <c r="M4411" s="142" t="str">
        <f>+VLOOKUP($E4411,IGE_2018!$B$8:$Z$347,19,0)</f>
        <v>Bajo</v>
      </c>
    </row>
    <row r="4412" spans="1:13" x14ac:dyDescent="0.3">
      <c r="A4412" s="139">
        <f t="shared" si="4489"/>
        <v>116</v>
      </c>
      <c r="B4412" s="148">
        <f t="shared" si="4491"/>
        <v>36</v>
      </c>
      <c r="D4412" s="149" t="str">
        <f>+VLOOKUP($A4412,mUNICIPIOS!$B$4:$F$343,2,0)</f>
        <v>Quetzaltenango</v>
      </c>
      <c r="E4412" s="149">
        <f>+VLOOKUP($A4412,mUNICIPIOS!$B$4:$F$343,3,0)</f>
        <v>904</v>
      </c>
      <c r="F4412" s="149" t="str">
        <f>+VLOOKUP($A4412,mUNICIPIOS!$B$4:$F$343,4,0)</f>
        <v>San Carlos Sija</v>
      </c>
      <c r="G4412" s="139" t="str">
        <f t="shared" ref="G4412:K4412" si="4506">+G4374</f>
        <v>06</v>
      </c>
      <c r="H4412" t="str">
        <f t="shared" si="4506"/>
        <v>IGE</v>
      </c>
      <c r="I4412" t="str">
        <f t="shared" si="4506"/>
        <v>Índice de Gestión Estratégica</v>
      </c>
      <c r="J4412" t="str">
        <f t="shared" si="4506"/>
        <v>06-07</v>
      </c>
      <c r="K4412" t="str">
        <f t="shared" si="4506"/>
        <v>Ingresos por servicios ambientales en relación a los ingresos propios sin regalías</v>
      </c>
      <c r="L4412" s="150">
        <f>+VLOOKUP($E4412,IGE_2018!$B$8:$Z$347,21,0)</f>
        <v>0.80834612143808471</v>
      </c>
      <c r="M4412" s="142" t="str">
        <f>+VLOOKUP($E4412,IGE_2018!$B$8:$Z$347,22,0)</f>
        <v>Alto</v>
      </c>
    </row>
    <row r="4413" spans="1:13" x14ac:dyDescent="0.3">
      <c r="A4413" s="139">
        <f t="shared" si="4489"/>
        <v>116</v>
      </c>
      <c r="B4413" s="148">
        <f t="shared" si="4491"/>
        <v>37</v>
      </c>
      <c r="D4413" s="149" t="str">
        <f>+VLOOKUP($A4413,mUNICIPIOS!$B$4:$F$343,2,0)</f>
        <v>Quetzaltenango</v>
      </c>
      <c r="E4413" s="149">
        <f>+VLOOKUP($A4413,mUNICIPIOS!$B$4:$F$343,3,0)</f>
        <v>904</v>
      </c>
      <c r="F4413" s="149" t="str">
        <f>+VLOOKUP($A4413,mUNICIPIOS!$B$4:$F$343,4,0)</f>
        <v>San Carlos Sija</v>
      </c>
      <c r="G4413" s="139" t="str">
        <f t="shared" ref="G4413:K4413" si="4507">+G4375</f>
        <v>06</v>
      </c>
      <c r="H4413" t="str">
        <f t="shared" si="4507"/>
        <v>IGE</v>
      </c>
      <c r="I4413" t="str">
        <f t="shared" si="4507"/>
        <v>Índice de Gestión Estratégica</v>
      </c>
      <c r="J4413" t="str">
        <f t="shared" si="4507"/>
        <v>INDICE</v>
      </c>
      <c r="K4413">
        <f t="shared" si="4507"/>
        <v>0</v>
      </c>
      <c r="L4413" s="150">
        <f>+VLOOKUP($E4413,IGE_2018!$B$8:$Z$347,24,0)</f>
        <v>0.18780868694734154</v>
      </c>
      <c r="M4413" s="142" t="str">
        <f>+VLOOKUP($E4413,IGE_2018!$B$8:$Z$347,25,0)</f>
        <v>Bajo</v>
      </c>
    </row>
    <row r="4414" spans="1:13" x14ac:dyDescent="0.3">
      <c r="A4414" s="139">
        <f t="shared" si="4489"/>
        <v>116</v>
      </c>
      <c r="B4414" s="148">
        <f t="shared" si="4491"/>
        <v>38</v>
      </c>
      <c r="D4414" s="149" t="str">
        <f>+VLOOKUP($A4414,mUNICIPIOS!$B$4:$F$343,2,0)</f>
        <v>Quetzaltenango</v>
      </c>
      <c r="E4414" s="149">
        <f>+VLOOKUP($A4414,mUNICIPIOS!$B$4:$F$343,3,0)</f>
        <v>904</v>
      </c>
      <c r="F4414" s="149" t="str">
        <f>+VLOOKUP($A4414,mUNICIPIOS!$B$4:$F$343,4,0)</f>
        <v>San Carlos Sija</v>
      </c>
      <c r="G4414" s="139" t="str">
        <f t="shared" ref="G4414:K4414" si="4508">+G4376</f>
        <v>RANKING</v>
      </c>
      <c r="H4414" t="str">
        <f t="shared" si="4508"/>
        <v>RGM</v>
      </c>
      <c r="I4414" t="str">
        <f t="shared" si="4508"/>
        <v>Ranking de la Gestión Municipal 2018</v>
      </c>
      <c r="J4414" t="str">
        <f t="shared" si="4508"/>
        <v>RANKING</v>
      </c>
      <c r="K4414">
        <f t="shared" si="4508"/>
        <v>0</v>
      </c>
      <c r="L4414" s="151">
        <f>+VLOOKUP($E4414,Resultados_generales!$C$8:$AE$347,27,0)</f>
        <v>0.37508441484606986</v>
      </c>
      <c r="M4414" t="str">
        <f>+VLOOKUP($E4414,Resultados_generales!$C$8:$AE$347,28,0)</f>
        <v>Medio bajo</v>
      </c>
    </row>
    <row r="4415" spans="1:13" x14ac:dyDescent="0.3">
      <c r="A4415" s="139">
        <f t="shared" si="4489"/>
        <v>117</v>
      </c>
      <c r="B4415" s="148">
        <f t="shared" si="4491"/>
        <v>1</v>
      </c>
      <c r="D4415" s="149" t="str">
        <f>+VLOOKUP($A4415,mUNICIPIOS!$B$4:$F$343,2,0)</f>
        <v>Quetzaltenango</v>
      </c>
      <c r="E4415" s="149">
        <f>+VLOOKUP($A4415,mUNICIPIOS!$B$4:$F$343,3,0)</f>
        <v>905</v>
      </c>
      <c r="F4415" s="149" t="str">
        <f>+VLOOKUP($A4415,mUNICIPIOS!$B$4:$F$343,4,0)</f>
        <v>Sibilia</v>
      </c>
      <c r="G4415" s="139" t="str">
        <f t="shared" ref="G4415:K4415" si="4509">+G4377</f>
        <v>01</v>
      </c>
      <c r="H4415" t="str">
        <f t="shared" si="4509"/>
        <v>IPC</v>
      </c>
      <c r="I4415" t="str">
        <f t="shared" si="4509"/>
        <v>Índice de Participación Ciudadana</v>
      </c>
      <c r="J4415" t="str">
        <f t="shared" si="4509"/>
        <v>01-01</v>
      </c>
      <c r="K4415" t="str">
        <f t="shared" si="4509"/>
        <v>Número de reuniones del COMUDE en el año de la medición.</v>
      </c>
      <c r="L4415" s="150">
        <f>+VLOOKUP($E4415,IPC_2018!$B$8:$T$347,3,0)</f>
        <v>0.91666666666666663</v>
      </c>
      <c r="M4415" s="142" t="str">
        <f>+VLOOKUP($E4415,IPC_2018!$B$8:$T$347,4,0)</f>
        <v>Alto</v>
      </c>
    </row>
    <row r="4416" spans="1:13" x14ac:dyDescent="0.3">
      <c r="A4416" s="139">
        <f t="shared" si="4489"/>
        <v>117</v>
      </c>
      <c r="B4416" s="148">
        <f t="shared" si="4491"/>
        <v>2</v>
      </c>
      <c r="D4416" s="149" t="str">
        <f>+VLOOKUP($A4416,mUNICIPIOS!$B$4:$F$343,2,0)</f>
        <v>Quetzaltenango</v>
      </c>
      <c r="E4416" s="149">
        <f>+VLOOKUP($A4416,mUNICIPIOS!$B$4:$F$343,3,0)</f>
        <v>905</v>
      </c>
      <c r="F4416" s="149" t="str">
        <f>+VLOOKUP($A4416,mUNICIPIOS!$B$4:$F$343,4,0)</f>
        <v>Sibilia</v>
      </c>
      <c r="G4416" s="139" t="str">
        <f t="shared" ref="G4416:K4416" si="4510">+G4378</f>
        <v>01</v>
      </c>
      <c r="H4416" t="str">
        <f t="shared" si="4510"/>
        <v>IPC</v>
      </c>
      <c r="I4416" t="str">
        <f t="shared" si="4510"/>
        <v>Índice de Participación Ciudadana</v>
      </c>
      <c r="J4416" t="str">
        <f t="shared" si="4510"/>
        <v>01-02</v>
      </c>
      <c r="K4416" t="str">
        <f t="shared" si="4510"/>
        <v>Participación de Alcaldes, Concejales y Síndicos determinados o designados en el COMUDE</v>
      </c>
      <c r="L4416" s="150">
        <f>+VLOOKUP($E4416,IPC_2018!$B$8:$T$347,6,0)</f>
        <v>0.99431818181818188</v>
      </c>
      <c r="M4416" s="142" t="str">
        <f>+VLOOKUP($E4416,IPC_2018!$B$8:$T$347,7,0)</f>
        <v>Alto</v>
      </c>
    </row>
    <row r="4417" spans="1:13" x14ac:dyDescent="0.3">
      <c r="A4417" s="139">
        <f t="shared" si="4489"/>
        <v>117</v>
      </c>
      <c r="B4417" s="148">
        <f t="shared" si="4491"/>
        <v>3</v>
      </c>
      <c r="D4417" s="149" t="str">
        <f>+VLOOKUP($A4417,mUNICIPIOS!$B$4:$F$343,2,0)</f>
        <v>Quetzaltenango</v>
      </c>
      <c r="E4417" s="149">
        <f>+VLOOKUP($A4417,mUNICIPIOS!$B$4:$F$343,3,0)</f>
        <v>905</v>
      </c>
      <c r="F4417" s="149" t="str">
        <f>+VLOOKUP($A4417,mUNICIPIOS!$B$4:$F$343,4,0)</f>
        <v>Sibilia</v>
      </c>
      <c r="G4417" s="139" t="str">
        <f t="shared" ref="G4417:K4417" si="4511">+G4379</f>
        <v>01</v>
      </c>
      <c r="H4417" t="str">
        <f t="shared" si="4511"/>
        <v>IPC</v>
      </c>
      <c r="I4417" t="str">
        <f t="shared" si="4511"/>
        <v>Índice de Participación Ciudadana</v>
      </c>
      <c r="J4417" t="str">
        <f t="shared" si="4511"/>
        <v>01-03</v>
      </c>
      <c r="K4417" t="str">
        <f t="shared" si="4511"/>
        <v>Participación  de organizaciones de jóvenes, mujeres, pueblos mayas, xincas, garífunas, y otras organizaciones en el Comude</v>
      </c>
      <c r="L4417" s="150">
        <f>+VLOOKUP($E4417,IPC_2018!$B$8:$T$347,9,0)</f>
        <v>0.39850560398505608</v>
      </c>
      <c r="M4417" s="142" t="str">
        <f>+VLOOKUP($E4417,IPC_2018!$B$8:$T$347,10,0)</f>
        <v>Medio bajo</v>
      </c>
    </row>
    <row r="4418" spans="1:13" x14ac:dyDescent="0.3">
      <c r="A4418" s="139">
        <f t="shared" si="4489"/>
        <v>117</v>
      </c>
      <c r="B4418" s="148">
        <f t="shared" si="4491"/>
        <v>4</v>
      </c>
      <c r="D4418" s="149" t="str">
        <f>+VLOOKUP($A4418,mUNICIPIOS!$B$4:$F$343,2,0)</f>
        <v>Quetzaltenango</v>
      </c>
      <c r="E4418" s="149">
        <f>+VLOOKUP($A4418,mUNICIPIOS!$B$4:$F$343,3,0)</f>
        <v>905</v>
      </c>
      <c r="F4418" s="149" t="str">
        <f>+VLOOKUP($A4418,mUNICIPIOS!$B$4:$F$343,4,0)</f>
        <v>Sibilia</v>
      </c>
      <c r="G4418" s="139" t="str">
        <f t="shared" ref="G4418:K4418" si="4512">+G4380</f>
        <v>01</v>
      </c>
      <c r="H4418" t="str">
        <f t="shared" si="4512"/>
        <v>IPC</v>
      </c>
      <c r="I4418" t="str">
        <f t="shared" si="4512"/>
        <v>Índice de Participación Ciudadana</v>
      </c>
      <c r="J4418" t="str">
        <f t="shared" si="4512"/>
        <v>01-04</v>
      </c>
      <c r="K4418" t="str">
        <f t="shared" si="4512"/>
        <v>Representatividad territorial del Comude.</v>
      </c>
      <c r="L4418" s="150">
        <f>+VLOOKUP($E4418,IPC_2018!$B$8:$T$347,12,0)</f>
        <v>0.70629370629370625</v>
      </c>
      <c r="M4418" s="142" t="str">
        <f>+VLOOKUP($E4418,IPC_2018!$B$8:$T$347,13,0)</f>
        <v>Medio alto</v>
      </c>
    </row>
    <row r="4419" spans="1:13" x14ac:dyDescent="0.3">
      <c r="A4419" s="139">
        <f t="shared" si="4489"/>
        <v>117</v>
      </c>
      <c r="B4419" s="148">
        <f t="shared" si="4491"/>
        <v>5</v>
      </c>
      <c r="D4419" s="149" t="str">
        <f>+VLOOKUP($A4419,mUNICIPIOS!$B$4:$F$343,2,0)</f>
        <v>Quetzaltenango</v>
      </c>
      <c r="E4419" s="149">
        <f>+VLOOKUP($A4419,mUNICIPIOS!$B$4:$F$343,3,0)</f>
        <v>905</v>
      </c>
      <c r="F4419" s="149" t="str">
        <f>+VLOOKUP($A4419,mUNICIPIOS!$B$4:$F$343,4,0)</f>
        <v>Sibilia</v>
      </c>
      <c r="G4419" s="139" t="str">
        <f t="shared" ref="G4419:K4419" si="4513">+G4381</f>
        <v>01</v>
      </c>
      <c r="H4419" t="str">
        <f t="shared" si="4513"/>
        <v>IPC</v>
      </c>
      <c r="I4419" t="str">
        <f t="shared" si="4513"/>
        <v>Índice de Participación Ciudadana</v>
      </c>
      <c r="J4419" t="str">
        <f t="shared" si="4513"/>
        <v>01-05</v>
      </c>
      <c r="K4419" t="str">
        <f t="shared" si="4513"/>
        <v>Funcionamiento del Comude</v>
      </c>
      <c r="L4419" s="150">
        <f>+VLOOKUP($E4419,IPC_2018!$B$8:$T$347,15,0)</f>
        <v>0.15901060076290127</v>
      </c>
      <c r="M4419" s="142" t="str">
        <f>+VLOOKUP($E4419,IPC_2018!$B$8:$T$347,16,0)</f>
        <v>Bajo</v>
      </c>
    </row>
    <row r="4420" spans="1:13" x14ac:dyDescent="0.3">
      <c r="A4420" s="139">
        <f t="shared" si="4489"/>
        <v>117</v>
      </c>
      <c r="B4420" s="148">
        <f t="shared" si="4491"/>
        <v>6</v>
      </c>
      <c r="D4420" s="149" t="str">
        <f>+VLOOKUP($A4420,mUNICIPIOS!$B$4:$F$343,2,0)</f>
        <v>Quetzaltenango</v>
      </c>
      <c r="E4420" s="149">
        <f>+VLOOKUP($A4420,mUNICIPIOS!$B$4:$F$343,3,0)</f>
        <v>905</v>
      </c>
      <c r="F4420" s="149" t="str">
        <f>+VLOOKUP($A4420,mUNICIPIOS!$B$4:$F$343,4,0)</f>
        <v>Sibilia</v>
      </c>
      <c r="G4420" s="139" t="str">
        <f t="shared" ref="G4420:K4420" si="4514">+G4382</f>
        <v>01</v>
      </c>
      <c r="H4420" t="str">
        <f t="shared" si="4514"/>
        <v>IPC</v>
      </c>
      <c r="I4420" t="str">
        <f t="shared" si="4514"/>
        <v>Índice de Participación Ciudadana</v>
      </c>
      <c r="J4420" t="str">
        <f t="shared" si="4514"/>
        <v>INDICE</v>
      </c>
      <c r="K4420">
        <f t="shared" si="4514"/>
        <v>0</v>
      </c>
      <c r="L4420" s="150">
        <f>+VLOOKUP($E4420,IPC_2018!$B$8:$T$347,18,0)</f>
        <v>0.70344459271685555</v>
      </c>
      <c r="M4420" s="142" t="str">
        <f>+VLOOKUP($E4420,IPC_2018!$B$8:$T$347,19,0)</f>
        <v>Medio alto</v>
      </c>
    </row>
    <row r="4421" spans="1:13" x14ac:dyDescent="0.3">
      <c r="A4421" s="139">
        <f t="shared" si="4489"/>
        <v>117</v>
      </c>
      <c r="B4421" s="148">
        <f t="shared" si="4491"/>
        <v>7</v>
      </c>
      <c r="D4421" s="149" t="str">
        <f>+VLOOKUP($A4421,mUNICIPIOS!$B$4:$F$343,2,0)</f>
        <v>Quetzaltenango</v>
      </c>
      <c r="E4421" s="149">
        <f>+VLOOKUP($A4421,mUNICIPIOS!$B$4:$F$343,3,0)</f>
        <v>905</v>
      </c>
      <c r="F4421" s="149" t="str">
        <f>+VLOOKUP($A4421,mUNICIPIOS!$B$4:$F$343,4,0)</f>
        <v>Sibilia</v>
      </c>
      <c r="G4421" s="139" t="str">
        <f t="shared" ref="G4421:K4421" si="4515">+G4383</f>
        <v>02</v>
      </c>
      <c r="H4421" t="str">
        <f t="shared" si="4515"/>
        <v>IIC</v>
      </c>
      <c r="I4421" t="str">
        <f t="shared" si="4515"/>
        <v>Índice de Información a la Ciudadanía</v>
      </c>
      <c r="J4421" t="str">
        <f t="shared" si="4515"/>
        <v>02-01</v>
      </c>
      <c r="K4421" t="str">
        <f t="shared" si="4515"/>
        <v>Rendición de cuentas cuatrimestral y anual al Comude enfocadas en resultados.</v>
      </c>
      <c r="L4421" s="150">
        <f>+VLOOKUP($E4421,IIC_2018!$B$8:$Q$347,3,0)</f>
        <v>0</v>
      </c>
      <c r="M4421" s="142" t="str">
        <f>+VLOOKUP($E4421,IIC_2018!$B$8:$Q$347,4,0)</f>
        <v>Bajo</v>
      </c>
    </row>
    <row r="4422" spans="1:13" x14ac:dyDescent="0.3">
      <c r="A4422" s="139">
        <f t="shared" si="4489"/>
        <v>117</v>
      </c>
      <c r="B4422" s="148">
        <f t="shared" si="4491"/>
        <v>8</v>
      </c>
      <c r="D4422" s="149" t="str">
        <f>+VLOOKUP($A4422,mUNICIPIOS!$B$4:$F$343,2,0)</f>
        <v>Quetzaltenango</v>
      </c>
      <c r="E4422" s="149">
        <f>+VLOOKUP($A4422,mUNICIPIOS!$B$4:$F$343,3,0)</f>
        <v>905</v>
      </c>
      <c r="F4422" s="149" t="str">
        <f>+VLOOKUP($A4422,mUNICIPIOS!$B$4:$F$343,4,0)</f>
        <v>Sibilia</v>
      </c>
      <c r="G4422" s="139" t="str">
        <f t="shared" ref="G4422:K4422" si="4516">+G4384</f>
        <v>02</v>
      </c>
      <c r="H4422" t="str">
        <f t="shared" si="4516"/>
        <v>IIC</v>
      </c>
      <c r="I4422" t="str">
        <f t="shared" si="4516"/>
        <v>Índice de Información a la Ciudadanía</v>
      </c>
      <c r="J4422" t="str">
        <f t="shared" si="4516"/>
        <v>02-02</v>
      </c>
      <c r="K4422" t="str">
        <f t="shared" si="4516"/>
        <v>Información presupuestaria y otra información brindada a la ciudadanía disponible en medios locales de comunicación.</v>
      </c>
      <c r="L4422" s="150">
        <f>+VLOOKUP($E4422,IIC_2018!$B$8:$Q$347,6,0)</f>
        <v>1</v>
      </c>
      <c r="M4422" s="142" t="str">
        <f>+VLOOKUP($E4422,IIC_2018!$B$8:$Q$347,7,0)</f>
        <v>Alto</v>
      </c>
    </row>
    <row r="4423" spans="1:13" x14ac:dyDescent="0.3">
      <c r="A4423" s="139">
        <f t="shared" si="4489"/>
        <v>117</v>
      </c>
      <c r="B4423" s="148">
        <f t="shared" si="4491"/>
        <v>9</v>
      </c>
      <c r="D4423" s="149" t="str">
        <f>+VLOOKUP($A4423,mUNICIPIOS!$B$4:$F$343,2,0)</f>
        <v>Quetzaltenango</v>
      </c>
      <c r="E4423" s="149">
        <f>+VLOOKUP($A4423,mUNICIPIOS!$B$4:$F$343,3,0)</f>
        <v>905</v>
      </c>
      <c r="F4423" s="149" t="str">
        <f>+VLOOKUP($A4423,mUNICIPIOS!$B$4:$F$343,4,0)</f>
        <v>Sibilia</v>
      </c>
      <c r="G4423" s="139" t="str">
        <f t="shared" ref="G4423:K4423" si="4517">+G4385</f>
        <v>02</v>
      </c>
      <c r="H4423" t="str">
        <f t="shared" si="4517"/>
        <v>IIC</v>
      </c>
      <c r="I4423" t="str">
        <f t="shared" si="4517"/>
        <v>Índice de Información a la Ciudadanía</v>
      </c>
      <c r="J4423" t="str">
        <f t="shared" si="4517"/>
        <v>02-03</v>
      </c>
      <c r="K4423" t="str">
        <f t="shared" si="4517"/>
        <v>Información pública de oficio actualizada y disponible de acuerdo a la LAIP y uso de internet.</v>
      </c>
      <c r="L4423" s="150">
        <f>+VLOOKUP($E4423,IIC_2018!$B$8:$Q$347,9,0)</f>
        <v>0.92</v>
      </c>
      <c r="M4423" s="142" t="str">
        <f>+VLOOKUP($E4423,IIC_2018!$B$8:$Q$347,10,0)</f>
        <v>Alto</v>
      </c>
    </row>
    <row r="4424" spans="1:13" x14ac:dyDescent="0.3">
      <c r="A4424" s="139">
        <f t="shared" si="4489"/>
        <v>117</v>
      </c>
      <c r="B4424" s="148">
        <f t="shared" si="4491"/>
        <v>10</v>
      </c>
      <c r="D4424" s="149" t="str">
        <f>+VLOOKUP($A4424,mUNICIPIOS!$B$4:$F$343,2,0)</f>
        <v>Quetzaltenango</v>
      </c>
      <c r="E4424" s="149">
        <f>+VLOOKUP($A4424,mUNICIPIOS!$B$4:$F$343,3,0)</f>
        <v>905</v>
      </c>
      <c r="F4424" s="149" t="str">
        <f>+VLOOKUP($A4424,mUNICIPIOS!$B$4:$F$343,4,0)</f>
        <v>Sibilia</v>
      </c>
      <c r="G4424" s="139" t="str">
        <f t="shared" ref="G4424:K4424" si="4518">+G4386</f>
        <v>02</v>
      </c>
      <c r="H4424" t="str">
        <f t="shared" si="4518"/>
        <v>IIC</v>
      </c>
      <c r="I4424" t="str">
        <f t="shared" si="4518"/>
        <v>Índice de Información a la Ciudadanía</v>
      </c>
      <c r="J4424" t="str">
        <f t="shared" si="4518"/>
        <v>02-04</v>
      </c>
      <c r="K4424" t="str">
        <f t="shared" si="4518"/>
        <v>Relación del monto contratado por medio de Guate compras con el total del presupuesto de egresos vigente.</v>
      </c>
      <c r="L4424" s="150">
        <f>+VLOOKUP($E4424,IIC_2018!$B$8:$Q$347,12,0)</f>
        <v>0.77657865909012158</v>
      </c>
      <c r="M4424" s="142" t="str">
        <f>+VLOOKUP($E4424,IIC_2018!$B$8:$Q$347,13,0)</f>
        <v>Medio alto</v>
      </c>
    </row>
    <row r="4425" spans="1:13" x14ac:dyDescent="0.3">
      <c r="A4425" s="139">
        <f t="shared" si="4489"/>
        <v>117</v>
      </c>
      <c r="B4425" s="148">
        <f t="shared" si="4491"/>
        <v>11</v>
      </c>
      <c r="D4425" s="149" t="str">
        <f>+VLOOKUP($A4425,mUNICIPIOS!$B$4:$F$343,2,0)</f>
        <v>Quetzaltenango</v>
      </c>
      <c r="E4425" s="149">
        <f>+VLOOKUP($A4425,mUNICIPIOS!$B$4:$F$343,3,0)</f>
        <v>905</v>
      </c>
      <c r="F4425" s="149" t="str">
        <f>+VLOOKUP($A4425,mUNICIPIOS!$B$4:$F$343,4,0)</f>
        <v>Sibilia</v>
      </c>
      <c r="G4425" s="139" t="str">
        <f t="shared" ref="G4425:K4425" si="4519">+G4387</f>
        <v>02</v>
      </c>
      <c r="H4425" t="str">
        <f t="shared" si="4519"/>
        <v>IIC</v>
      </c>
      <c r="I4425" t="str">
        <f t="shared" si="4519"/>
        <v>Índice de Información a la Ciudadanía</v>
      </c>
      <c r="J4425" t="str">
        <f t="shared" si="4519"/>
        <v>INDICE</v>
      </c>
      <c r="K4425">
        <f t="shared" si="4519"/>
        <v>0</v>
      </c>
      <c r="L4425" s="150">
        <f>+VLOOKUP($E4425,IIC_2018!$B$8:$Q$347,15,0)</f>
        <v>0.67414466477253043</v>
      </c>
      <c r="M4425" s="142" t="str">
        <f>+VLOOKUP($E4425,IIC_2018!$B$8:$Q$347,16,0)</f>
        <v>Medio alto</v>
      </c>
    </row>
    <row r="4426" spans="1:13" x14ac:dyDescent="0.3">
      <c r="A4426" s="139">
        <f t="shared" si="4489"/>
        <v>117</v>
      </c>
      <c r="B4426" s="148">
        <f t="shared" si="4491"/>
        <v>12</v>
      </c>
      <c r="D4426" s="149" t="str">
        <f>+VLOOKUP($A4426,mUNICIPIOS!$B$4:$F$343,2,0)</f>
        <v>Quetzaltenango</v>
      </c>
      <c r="E4426" s="149">
        <f>+VLOOKUP($A4426,mUNICIPIOS!$B$4:$F$343,3,0)</f>
        <v>905</v>
      </c>
      <c r="F4426" s="149" t="str">
        <f>+VLOOKUP($A4426,mUNICIPIOS!$B$4:$F$343,4,0)</f>
        <v>Sibilia</v>
      </c>
      <c r="G4426" s="139" t="str">
        <f t="shared" ref="G4426:K4426" si="4520">+G4388</f>
        <v>03</v>
      </c>
      <c r="H4426" t="str">
        <f t="shared" si="4520"/>
        <v>ISP</v>
      </c>
      <c r="I4426" t="str">
        <f t="shared" si="4520"/>
        <v>Índice de Servicios Públicos</v>
      </c>
      <c r="J4426" t="str">
        <f t="shared" si="4520"/>
        <v>03-01</v>
      </c>
      <c r="K4426" t="str">
        <f t="shared" si="4520"/>
        <v>Cobertura del servicio público de agua</v>
      </c>
      <c r="L4426" s="150">
        <f>+VLOOKUP($E4426,ISP_2018!$B$8:$T$347,3,0)</f>
        <v>0.36706056129985232</v>
      </c>
      <c r="M4426" s="142" t="str">
        <f>+VLOOKUP($E4426,ISP_2018!$B$8:$T$347,4,0)</f>
        <v>Medio bajo</v>
      </c>
    </row>
    <row r="4427" spans="1:13" x14ac:dyDescent="0.3">
      <c r="A4427" s="139">
        <f t="shared" si="4489"/>
        <v>117</v>
      </c>
      <c r="B4427" s="148">
        <f t="shared" si="4491"/>
        <v>13</v>
      </c>
      <c r="D4427" s="149" t="str">
        <f>+VLOOKUP($A4427,mUNICIPIOS!$B$4:$F$343,2,0)</f>
        <v>Quetzaltenango</v>
      </c>
      <c r="E4427" s="149">
        <f>+VLOOKUP($A4427,mUNICIPIOS!$B$4:$F$343,3,0)</f>
        <v>905</v>
      </c>
      <c r="F4427" s="149" t="str">
        <f>+VLOOKUP($A4427,mUNICIPIOS!$B$4:$F$343,4,0)</f>
        <v>Sibilia</v>
      </c>
      <c r="G4427" s="139" t="str">
        <f t="shared" ref="G4427:K4427" si="4521">+G4389</f>
        <v>03</v>
      </c>
      <c r="H4427" t="str">
        <f t="shared" si="4521"/>
        <v>ISP</v>
      </c>
      <c r="I4427" t="str">
        <f t="shared" si="4521"/>
        <v>Índice de Servicios Públicos</v>
      </c>
      <c r="J4427" t="str">
        <f t="shared" si="4521"/>
        <v>03-02</v>
      </c>
      <c r="K4427" t="str">
        <f t="shared" si="4521"/>
        <v>Control de la calidad del servicio público de agua</v>
      </c>
      <c r="L4427" s="150">
        <f>+VLOOKUP($E4427,ISP_2018!$B$8:$T$347,6,0)</f>
        <v>0.60833333333333339</v>
      </c>
      <c r="M4427" s="142" t="str">
        <f>+VLOOKUP($E4427,ISP_2018!$B$8:$T$347,7,0)</f>
        <v>Medio alto</v>
      </c>
    </row>
    <row r="4428" spans="1:13" x14ac:dyDescent="0.3">
      <c r="A4428" s="139">
        <f t="shared" si="4489"/>
        <v>117</v>
      </c>
      <c r="B4428" s="148">
        <f t="shared" si="4491"/>
        <v>14</v>
      </c>
      <c r="D4428" s="149" t="str">
        <f>+VLOOKUP($A4428,mUNICIPIOS!$B$4:$F$343,2,0)</f>
        <v>Quetzaltenango</v>
      </c>
      <c r="E4428" s="149">
        <f>+VLOOKUP($A4428,mUNICIPIOS!$B$4:$F$343,3,0)</f>
        <v>905</v>
      </c>
      <c r="F4428" s="149" t="str">
        <f>+VLOOKUP($A4428,mUNICIPIOS!$B$4:$F$343,4,0)</f>
        <v>Sibilia</v>
      </c>
      <c r="G4428" s="139" t="str">
        <f t="shared" ref="G4428:K4428" si="4522">+G4390</f>
        <v>03</v>
      </c>
      <c r="H4428" t="str">
        <f t="shared" si="4522"/>
        <v>ISP</v>
      </c>
      <c r="I4428" t="str">
        <f t="shared" si="4522"/>
        <v>Índice de Servicios Públicos</v>
      </c>
      <c r="J4428" t="str">
        <f t="shared" si="4522"/>
        <v>03-03</v>
      </c>
      <c r="K4428" t="str">
        <f t="shared" si="4522"/>
        <v>Disposición  y tratamiento  de aguas residuales</v>
      </c>
      <c r="L4428" s="150">
        <f>+VLOOKUP($E4428,ISP_2018!$B$8:$T$347,9,0)</f>
        <v>0.3525059698951622</v>
      </c>
      <c r="M4428" s="142" t="str">
        <f>+VLOOKUP($E4428,ISP_2018!$B$8:$T$347,10,0)</f>
        <v>Medio bajo</v>
      </c>
    </row>
    <row r="4429" spans="1:13" x14ac:dyDescent="0.3">
      <c r="A4429" s="139">
        <f t="shared" si="4489"/>
        <v>117</v>
      </c>
      <c r="B4429" s="148">
        <f t="shared" si="4491"/>
        <v>15</v>
      </c>
      <c r="D4429" s="149" t="str">
        <f>+VLOOKUP($A4429,mUNICIPIOS!$B$4:$F$343,2,0)</f>
        <v>Quetzaltenango</v>
      </c>
      <c r="E4429" s="149">
        <f>+VLOOKUP($A4429,mUNICIPIOS!$B$4:$F$343,3,0)</f>
        <v>905</v>
      </c>
      <c r="F4429" s="149" t="str">
        <f>+VLOOKUP($A4429,mUNICIPIOS!$B$4:$F$343,4,0)</f>
        <v>Sibilia</v>
      </c>
      <c r="G4429" s="139" t="str">
        <f t="shared" ref="G4429:K4429" si="4523">+G4391</f>
        <v>03</v>
      </c>
      <c r="H4429" t="str">
        <f t="shared" si="4523"/>
        <v>ISP</v>
      </c>
      <c r="I4429" t="str">
        <f t="shared" si="4523"/>
        <v>Índice de Servicios Públicos</v>
      </c>
      <c r="J4429" t="str">
        <f t="shared" si="4523"/>
        <v>03-04</v>
      </c>
      <c r="K4429" t="str">
        <f t="shared" si="4523"/>
        <v>Gestión y manejo de los residuos y desechos sólidos</v>
      </c>
      <c r="L4429" s="150">
        <f>+VLOOKUP($E4429,ISP_2018!$B$8:$T$347,12,0)</f>
        <v>0.63576116809099281</v>
      </c>
      <c r="M4429" s="142" t="str">
        <f>+VLOOKUP($E4429,ISP_2018!$B$8:$T$347,13,0)</f>
        <v>Medio alto</v>
      </c>
    </row>
    <row r="4430" spans="1:13" x14ac:dyDescent="0.3">
      <c r="A4430" s="139">
        <f t="shared" si="4489"/>
        <v>117</v>
      </c>
      <c r="B4430" s="148">
        <f t="shared" si="4491"/>
        <v>16</v>
      </c>
      <c r="D4430" s="149" t="str">
        <f>+VLOOKUP($A4430,mUNICIPIOS!$B$4:$F$343,2,0)</f>
        <v>Quetzaltenango</v>
      </c>
      <c r="E4430" s="149">
        <f>+VLOOKUP($A4430,mUNICIPIOS!$B$4:$F$343,3,0)</f>
        <v>905</v>
      </c>
      <c r="F4430" s="149" t="str">
        <f>+VLOOKUP($A4430,mUNICIPIOS!$B$4:$F$343,4,0)</f>
        <v>Sibilia</v>
      </c>
      <c r="G4430" s="139" t="str">
        <f t="shared" ref="G4430:K4430" si="4524">+G4392</f>
        <v>03</v>
      </c>
      <c r="H4430" t="str">
        <f t="shared" si="4524"/>
        <v>ISP</v>
      </c>
      <c r="I4430" t="str">
        <f t="shared" si="4524"/>
        <v>Índice de Servicios Públicos</v>
      </c>
      <c r="J4430" t="str">
        <f t="shared" si="4524"/>
        <v>03-05</v>
      </c>
      <c r="K4430" t="str">
        <f t="shared" si="4524"/>
        <v>Gestión de servicios públicos municipales</v>
      </c>
      <c r="L4430" s="150">
        <f>+VLOOKUP($E4430,ISP_2018!$B$8:$T$347,15,0)</f>
        <v>0.59139784946236562</v>
      </c>
      <c r="M4430" s="142" t="str">
        <f>+VLOOKUP($E4430,ISP_2018!$B$8:$T$347,16,0)</f>
        <v>Medio</v>
      </c>
    </row>
    <row r="4431" spans="1:13" x14ac:dyDescent="0.3">
      <c r="A4431" s="139">
        <f t="shared" si="4489"/>
        <v>117</v>
      </c>
      <c r="B4431" s="148">
        <f t="shared" si="4491"/>
        <v>17</v>
      </c>
      <c r="D4431" s="149" t="str">
        <f>+VLOOKUP($A4431,mUNICIPIOS!$B$4:$F$343,2,0)</f>
        <v>Quetzaltenango</v>
      </c>
      <c r="E4431" s="149">
        <f>+VLOOKUP($A4431,mUNICIPIOS!$B$4:$F$343,3,0)</f>
        <v>905</v>
      </c>
      <c r="F4431" s="149" t="str">
        <f>+VLOOKUP($A4431,mUNICIPIOS!$B$4:$F$343,4,0)</f>
        <v>Sibilia</v>
      </c>
      <c r="G4431" s="139" t="str">
        <f t="shared" ref="G4431:K4431" si="4525">+G4393</f>
        <v>03</v>
      </c>
      <c r="H4431" t="str">
        <f t="shared" si="4525"/>
        <v>ISP</v>
      </c>
      <c r="I4431" t="str">
        <f t="shared" si="4525"/>
        <v>Índice de Servicios Públicos</v>
      </c>
      <c r="J4431" t="str">
        <f t="shared" si="4525"/>
        <v>INDICE</v>
      </c>
      <c r="K4431">
        <f t="shared" si="4525"/>
        <v>0</v>
      </c>
      <c r="L4431" s="150">
        <f>+VLOOKUP($E4431,ISP_2018!$B$8:$T$347,18,0)</f>
        <v>0.53513905361968939</v>
      </c>
      <c r="M4431" s="142" t="str">
        <f>+VLOOKUP($E4431,ISP_2018!$B$8:$T$347,19,0)</f>
        <v>Medio</v>
      </c>
    </row>
    <row r="4432" spans="1:13" x14ac:dyDescent="0.3">
      <c r="A4432" s="139">
        <f t="shared" si="4489"/>
        <v>117</v>
      </c>
      <c r="B4432" s="148">
        <f t="shared" si="4491"/>
        <v>18</v>
      </c>
      <c r="D4432" s="149" t="str">
        <f>+VLOOKUP($A4432,mUNICIPIOS!$B$4:$F$343,2,0)</f>
        <v>Quetzaltenango</v>
      </c>
      <c r="E4432" s="149">
        <f>+VLOOKUP($A4432,mUNICIPIOS!$B$4:$F$343,3,0)</f>
        <v>905</v>
      </c>
      <c r="F4432" s="149" t="str">
        <f>+VLOOKUP($A4432,mUNICIPIOS!$B$4:$F$343,4,0)</f>
        <v>Sibilia</v>
      </c>
      <c r="G4432" s="139" t="str">
        <f t="shared" ref="G4432:K4432" si="4526">+G4394</f>
        <v>04</v>
      </c>
      <c r="H4432" t="str">
        <f t="shared" si="4526"/>
        <v>IGA</v>
      </c>
      <c r="I4432" t="str">
        <f t="shared" si="4526"/>
        <v>Índice de Gestión Administrativa</v>
      </c>
      <c r="J4432" t="str">
        <f t="shared" si="4526"/>
        <v>04-01</v>
      </c>
      <c r="K4432" t="str">
        <f t="shared" si="4526"/>
        <v>Existencia de elementos de atención municipal orientada al vecino</v>
      </c>
      <c r="L4432" s="150">
        <f>+VLOOKUP($E4432,IGA_2018!$B$8:$N$347,3,0)</f>
        <v>1</v>
      </c>
      <c r="M4432" s="142" t="str">
        <f>+VLOOKUP($E4432,IGA_2018!$B$8:$N$347,4,0)</f>
        <v>Alto</v>
      </c>
    </row>
    <row r="4433" spans="1:13" x14ac:dyDescent="0.3">
      <c r="A4433" s="139">
        <f t="shared" si="4489"/>
        <v>117</v>
      </c>
      <c r="B4433" s="148">
        <f t="shared" si="4491"/>
        <v>19</v>
      </c>
      <c r="D4433" s="149" t="str">
        <f>+VLOOKUP($A4433,mUNICIPIOS!$B$4:$F$343,2,0)</f>
        <v>Quetzaltenango</v>
      </c>
      <c r="E4433" s="149">
        <f>+VLOOKUP($A4433,mUNICIPIOS!$B$4:$F$343,3,0)</f>
        <v>905</v>
      </c>
      <c r="F4433" s="149" t="str">
        <f>+VLOOKUP($A4433,mUNICIPIOS!$B$4:$F$343,4,0)</f>
        <v>Sibilia</v>
      </c>
      <c r="G4433" s="139" t="str">
        <f t="shared" ref="G4433:K4433" si="4527">+G4395</f>
        <v>04</v>
      </c>
      <c r="H4433" t="str">
        <f t="shared" si="4527"/>
        <v>IGA</v>
      </c>
      <c r="I4433" t="str">
        <f t="shared" si="4527"/>
        <v>Índice de Gestión Administrativa</v>
      </c>
      <c r="J4433" t="str">
        <f t="shared" si="4527"/>
        <v>04-02</v>
      </c>
      <c r="K4433" t="str">
        <f t="shared" si="4527"/>
        <v>Gestión del recurso humano.</v>
      </c>
      <c r="L4433" s="150">
        <f>+VLOOKUP($E4433,IGA_2018!$B$8:$N$347,6,0)</f>
        <v>0.49549317537986109</v>
      </c>
      <c r="M4433" s="142" t="str">
        <f>+VLOOKUP($E4433,IGA_2018!$B$8:$N$347,7,0)</f>
        <v>Medio</v>
      </c>
    </row>
    <row r="4434" spans="1:13" x14ac:dyDescent="0.3">
      <c r="A4434" s="139">
        <f t="shared" si="4489"/>
        <v>117</v>
      </c>
      <c r="B4434" s="148">
        <f t="shared" si="4491"/>
        <v>20</v>
      </c>
      <c r="D4434" s="149" t="str">
        <f>+VLOOKUP($A4434,mUNICIPIOS!$B$4:$F$343,2,0)</f>
        <v>Quetzaltenango</v>
      </c>
      <c r="E4434" s="149">
        <f>+VLOOKUP($A4434,mUNICIPIOS!$B$4:$F$343,3,0)</f>
        <v>905</v>
      </c>
      <c r="F4434" s="149" t="str">
        <f>+VLOOKUP($A4434,mUNICIPIOS!$B$4:$F$343,4,0)</f>
        <v>Sibilia</v>
      </c>
      <c r="G4434" s="139" t="str">
        <f t="shared" ref="G4434:K4434" si="4528">+G4396</f>
        <v>04</v>
      </c>
      <c r="H4434" t="str">
        <f t="shared" si="4528"/>
        <v>IGA</v>
      </c>
      <c r="I4434" t="str">
        <f t="shared" si="4528"/>
        <v>Índice de Gestión Administrativa</v>
      </c>
      <c r="J4434" t="str">
        <f t="shared" si="4528"/>
        <v>04-03</v>
      </c>
      <c r="K4434" t="str">
        <f t="shared" si="4528"/>
        <v>Existencia de oficinas municipales con instrumentos de gestión.</v>
      </c>
      <c r="L4434" s="150">
        <f>+VLOOKUP($E4434,IGA_2018!$B$8:$N$347,9,0)</f>
        <v>0.41250000000000003</v>
      </c>
      <c r="M4434" s="142" t="str">
        <f>+VLOOKUP($E4434,IGA_2018!$B$8:$N$347,10,0)</f>
        <v>Medio</v>
      </c>
    </row>
    <row r="4435" spans="1:13" x14ac:dyDescent="0.3">
      <c r="A4435" s="139">
        <f t="shared" si="4489"/>
        <v>117</v>
      </c>
      <c r="B4435" s="148">
        <f t="shared" si="4491"/>
        <v>21</v>
      </c>
      <c r="D4435" s="149" t="str">
        <f>+VLOOKUP($A4435,mUNICIPIOS!$B$4:$F$343,2,0)</f>
        <v>Quetzaltenango</v>
      </c>
      <c r="E4435" s="149">
        <f>+VLOOKUP($A4435,mUNICIPIOS!$B$4:$F$343,3,0)</f>
        <v>905</v>
      </c>
      <c r="F4435" s="149" t="str">
        <f>+VLOOKUP($A4435,mUNICIPIOS!$B$4:$F$343,4,0)</f>
        <v>Sibilia</v>
      </c>
      <c r="G4435" s="139" t="str">
        <f t="shared" ref="G4435:K4435" si="4529">+G4397</f>
        <v>04</v>
      </c>
      <c r="H4435" t="str">
        <f t="shared" si="4529"/>
        <v>IGA</v>
      </c>
      <c r="I4435" t="str">
        <f t="shared" si="4529"/>
        <v>Índice de Gestión Administrativa</v>
      </c>
      <c r="J4435" t="str">
        <f t="shared" si="4529"/>
        <v>INDICE</v>
      </c>
      <c r="K4435">
        <f t="shared" si="4529"/>
        <v>0</v>
      </c>
      <c r="L4435" s="150">
        <f>+VLOOKUP($E4435,IGA_2018!$B$8:$N$347,12,0)</f>
        <v>0.61779761138295142</v>
      </c>
      <c r="M4435" s="142" t="str">
        <f>+VLOOKUP($E4435,IGA_2018!$B$8:$N$347,13,0)</f>
        <v>Medio alto</v>
      </c>
    </row>
    <row r="4436" spans="1:13" x14ac:dyDescent="0.3">
      <c r="A4436" s="139">
        <f t="shared" si="4489"/>
        <v>117</v>
      </c>
      <c r="B4436" s="148">
        <f t="shared" si="4491"/>
        <v>22</v>
      </c>
      <c r="D4436" s="149" t="str">
        <f>+VLOOKUP($A4436,mUNICIPIOS!$B$4:$F$343,2,0)</f>
        <v>Quetzaltenango</v>
      </c>
      <c r="E4436" s="149">
        <f>+VLOOKUP($A4436,mUNICIPIOS!$B$4:$F$343,3,0)</f>
        <v>905</v>
      </c>
      <c r="F4436" s="149" t="str">
        <f>+VLOOKUP($A4436,mUNICIPIOS!$B$4:$F$343,4,0)</f>
        <v>Sibilia</v>
      </c>
      <c r="G4436" s="139" t="str">
        <f t="shared" ref="G4436:K4436" si="4530">+G4398</f>
        <v>05</v>
      </c>
      <c r="H4436" t="str">
        <f t="shared" si="4530"/>
        <v>IGF</v>
      </c>
      <c r="I4436" t="str">
        <f t="shared" si="4530"/>
        <v>Índice de Gestión Financiera</v>
      </c>
      <c r="J4436" t="str">
        <f t="shared" si="4530"/>
        <v>05-01</v>
      </c>
      <c r="K4436" t="str">
        <f t="shared" si="4530"/>
        <v>Autonomía financiera municipal</v>
      </c>
      <c r="L4436" s="150">
        <f>+VLOOKUP($E4436,IGF_2018!$B$8:$Z$347,3,0)</f>
        <v>5.9121689763610659E-2</v>
      </c>
      <c r="M4436" s="142" t="str">
        <f>+VLOOKUP($E4436,IGF_2018!$B$8:$Z$347,4,0)</f>
        <v>Bajo</v>
      </c>
    </row>
    <row r="4437" spans="1:13" x14ac:dyDescent="0.3">
      <c r="A4437" s="139">
        <f t="shared" si="4489"/>
        <v>117</v>
      </c>
      <c r="B4437" s="148">
        <f t="shared" si="4491"/>
        <v>23</v>
      </c>
      <c r="D4437" s="149" t="str">
        <f>+VLOOKUP($A4437,mUNICIPIOS!$B$4:$F$343,2,0)</f>
        <v>Quetzaltenango</v>
      </c>
      <c r="E4437" s="149">
        <f>+VLOOKUP($A4437,mUNICIPIOS!$B$4:$F$343,3,0)</f>
        <v>905</v>
      </c>
      <c r="F4437" s="149" t="str">
        <f>+VLOOKUP($A4437,mUNICIPIOS!$B$4:$F$343,4,0)</f>
        <v>Sibilia</v>
      </c>
      <c r="G4437" s="139" t="str">
        <f t="shared" ref="G4437:K4437" si="4531">+G4399</f>
        <v>05</v>
      </c>
      <c r="H4437" t="str">
        <f t="shared" si="4531"/>
        <v>IGF</v>
      </c>
      <c r="I4437" t="str">
        <f t="shared" si="4531"/>
        <v>Índice de Gestión Financiera</v>
      </c>
      <c r="J4437" t="str">
        <f t="shared" si="4531"/>
        <v>05-02</v>
      </c>
      <c r="K4437" t="str">
        <f t="shared" si="4531"/>
        <v xml:space="preserve">Ingresos propios por habitante -sin regalías- </v>
      </c>
      <c r="L4437" s="150">
        <f>+VLOOKUP($E4437,IGF_2018!$B$8:$Z$347,6,0)</f>
        <v>7.0035719346681527E-2</v>
      </c>
      <c r="M4437" s="142" t="str">
        <f>+VLOOKUP($E4437,IGF_2018!$B$8:$Z$347,7,0)</f>
        <v>Bajo</v>
      </c>
    </row>
    <row r="4438" spans="1:13" x14ac:dyDescent="0.3">
      <c r="A4438" s="139">
        <f t="shared" si="4489"/>
        <v>117</v>
      </c>
      <c r="B4438" s="148">
        <f t="shared" si="4491"/>
        <v>24</v>
      </c>
      <c r="D4438" s="149" t="str">
        <f>+VLOOKUP($A4438,mUNICIPIOS!$B$4:$F$343,2,0)</f>
        <v>Quetzaltenango</v>
      </c>
      <c r="E4438" s="149">
        <f>+VLOOKUP($A4438,mUNICIPIOS!$B$4:$F$343,3,0)</f>
        <v>905</v>
      </c>
      <c r="F4438" s="149" t="str">
        <f>+VLOOKUP($A4438,mUNICIPIOS!$B$4:$F$343,4,0)</f>
        <v>Sibilia</v>
      </c>
      <c r="G4438" s="139" t="str">
        <f t="shared" ref="G4438:K4438" si="4532">+G4400</f>
        <v>05</v>
      </c>
      <c r="H4438" t="str">
        <f t="shared" si="4532"/>
        <v>IGF</v>
      </c>
      <c r="I4438" t="str">
        <f t="shared" si="4532"/>
        <v>Índice de Gestión Financiera</v>
      </c>
      <c r="J4438" t="str">
        <f t="shared" si="4532"/>
        <v>05-03</v>
      </c>
      <c r="K4438" t="str">
        <f t="shared" si="4532"/>
        <v>Ingresos del IUSI en relación a los ingresos propios -sin regalías-</v>
      </c>
      <c r="L4438" s="150">
        <f>+VLOOKUP($E4438,IGF_2018!$B$8:$Z$347,9,0)</f>
        <v>0</v>
      </c>
      <c r="M4438" s="142" t="str">
        <f>+VLOOKUP($E4438,IGF_2018!$B$8:$Z$347,10,0)</f>
        <v>Bajo</v>
      </c>
    </row>
    <row r="4439" spans="1:13" x14ac:dyDescent="0.3">
      <c r="A4439" s="139">
        <f t="shared" si="4489"/>
        <v>117</v>
      </c>
      <c r="B4439" s="148">
        <f t="shared" si="4491"/>
        <v>25</v>
      </c>
      <c r="D4439" s="149" t="str">
        <f>+VLOOKUP($A4439,mUNICIPIOS!$B$4:$F$343,2,0)</f>
        <v>Quetzaltenango</v>
      </c>
      <c r="E4439" s="149">
        <f>+VLOOKUP($A4439,mUNICIPIOS!$B$4:$F$343,3,0)</f>
        <v>905</v>
      </c>
      <c r="F4439" s="149" t="str">
        <f>+VLOOKUP($A4439,mUNICIPIOS!$B$4:$F$343,4,0)</f>
        <v>Sibilia</v>
      </c>
      <c r="G4439" s="139" t="str">
        <f t="shared" ref="G4439:K4439" si="4533">+G4401</f>
        <v>05</v>
      </c>
      <c r="H4439" t="str">
        <f t="shared" si="4533"/>
        <v>IGF</v>
      </c>
      <c r="I4439" t="str">
        <f t="shared" si="4533"/>
        <v>Índice de Gestión Financiera</v>
      </c>
      <c r="J4439" t="str">
        <f t="shared" si="4533"/>
        <v>05-04</v>
      </c>
      <c r="K4439" t="str">
        <f t="shared" si="4533"/>
        <v>Inversión anual en capital fijo por habitante</v>
      </c>
      <c r="L4439" s="150">
        <f>+VLOOKUP($E4439,IGF_2018!$B$8:$Z$347,12,0)</f>
        <v>0.28282562627895608</v>
      </c>
      <c r="M4439" s="142" t="str">
        <f>+VLOOKUP($E4439,IGF_2018!$B$8:$Z$347,13,0)</f>
        <v>Medio bajo</v>
      </c>
    </row>
    <row r="4440" spans="1:13" x14ac:dyDescent="0.3">
      <c r="A4440" s="139">
        <f t="shared" si="4489"/>
        <v>117</v>
      </c>
      <c r="B4440" s="148">
        <f t="shared" si="4491"/>
        <v>26</v>
      </c>
      <c r="D4440" s="149" t="str">
        <f>+VLOOKUP($A4440,mUNICIPIOS!$B$4:$F$343,2,0)</f>
        <v>Quetzaltenango</v>
      </c>
      <c r="E4440" s="149">
        <f>+VLOOKUP($A4440,mUNICIPIOS!$B$4:$F$343,3,0)</f>
        <v>905</v>
      </c>
      <c r="F4440" s="149" t="str">
        <f>+VLOOKUP($A4440,mUNICIPIOS!$B$4:$F$343,4,0)</f>
        <v>Sibilia</v>
      </c>
      <c r="G4440" s="139" t="str">
        <f t="shared" ref="G4440:K4440" si="4534">+G4402</f>
        <v>05</v>
      </c>
      <c r="H4440" t="str">
        <f t="shared" si="4534"/>
        <v>IGF</v>
      </c>
      <c r="I4440" t="str">
        <f t="shared" si="4534"/>
        <v>Índice de Gestión Financiera</v>
      </c>
      <c r="J4440" t="str">
        <f t="shared" si="4534"/>
        <v>05-05</v>
      </c>
      <c r="K4440" t="str">
        <f t="shared" si="4534"/>
        <v>Inversión anual en capital fijo con recursos percibidos por ingresos propios</v>
      </c>
      <c r="L4440" s="150">
        <f>+VLOOKUP($E4440,IGF_2018!$B$8:$Z$347,15,0)</f>
        <v>0</v>
      </c>
      <c r="M4440" s="142" t="str">
        <f>+VLOOKUP($E4440,IGF_2018!$B$8:$Z$347,16,0)</f>
        <v>Bajo</v>
      </c>
    </row>
    <row r="4441" spans="1:13" x14ac:dyDescent="0.3">
      <c r="A4441" s="139">
        <f t="shared" si="4489"/>
        <v>117</v>
      </c>
      <c r="B4441" s="148">
        <f t="shared" si="4491"/>
        <v>27</v>
      </c>
      <c r="D4441" s="149" t="str">
        <f>+VLOOKUP($A4441,mUNICIPIOS!$B$4:$F$343,2,0)</f>
        <v>Quetzaltenango</v>
      </c>
      <c r="E4441" s="149">
        <f>+VLOOKUP($A4441,mUNICIPIOS!$B$4:$F$343,3,0)</f>
        <v>905</v>
      </c>
      <c r="F4441" s="149" t="str">
        <f>+VLOOKUP($A4441,mUNICIPIOS!$B$4:$F$343,4,0)</f>
        <v>Sibilia</v>
      </c>
      <c r="G4441" s="139" t="str">
        <f t="shared" ref="G4441:K4441" si="4535">+G4403</f>
        <v>05</v>
      </c>
      <c r="H4441" t="str">
        <f t="shared" si="4535"/>
        <v>IGF</v>
      </c>
      <c r="I4441" t="str">
        <f t="shared" si="4535"/>
        <v>Índice de Gestión Financiera</v>
      </c>
      <c r="J4441" t="str">
        <f t="shared" si="4535"/>
        <v>05-06</v>
      </c>
      <c r="K4441" t="str">
        <f t="shared" si="4535"/>
        <v xml:space="preserve">Inversión anual en capital fijo con recursos percibidos por transferencias del Gobierno Central </v>
      </c>
      <c r="L4441" s="150">
        <f>+VLOOKUP($E4441,IGF_2018!$B$8:$Z$347,18,0)</f>
        <v>0.67614567011672821</v>
      </c>
      <c r="M4441" s="142" t="str">
        <f>+VLOOKUP($E4441,IGF_2018!$B$8:$Z$347,19,0)</f>
        <v>Medio alto</v>
      </c>
    </row>
    <row r="4442" spans="1:13" x14ac:dyDescent="0.3">
      <c r="A4442" s="139">
        <f t="shared" si="4489"/>
        <v>117</v>
      </c>
      <c r="B4442" s="148">
        <f t="shared" si="4491"/>
        <v>28</v>
      </c>
      <c r="D4442" s="149" t="str">
        <f>+VLOOKUP($A4442,mUNICIPIOS!$B$4:$F$343,2,0)</f>
        <v>Quetzaltenango</v>
      </c>
      <c r="E4442" s="149">
        <f>+VLOOKUP($A4442,mUNICIPIOS!$B$4:$F$343,3,0)</f>
        <v>905</v>
      </c>
      <c r="F4442" s="149" t="str">
        <f>+VLOOKUP($A4442,mUNICIPIOS!$B$4:$F$343,4,0)</f>
        <v>Sibilia</v>
      </c>
      <c r="G4442" s="139" t="str">
        <f t="shared" ref="G4442:K4442" si="4536">+G4404</f>
        <v>05</v>
      </c>
      <c r="H4442" t="str">
        <f t="shared" si="4536"/>
        <v>IGF</v>
      </c>
      <c r="I4442" t="str">
        <f t="shared" si="4536"/>
        <v>Índice de Gestión Financiera</v>
      </c>
      <c r="J4442" t="str">
        <f t="shared" si="4536"/>
        <v>05-07</v>
      </c>
      <c r="K4442" t="str">
        <f t="shared" si="4536"/>
        <v>Financiamiento por endeudamiento municipal</v>
      </c>
      <c r="L4442" s="150">
        <f>+VLOOKUP($E4442,IGF_2018!$B$8:$Z$347,21,0)</f>
        <v>1</v>
      </c>
      <c r="M4442" s="142" t="str">
        <f>+VLOOKUP($E4442,IGF_2018!$B$8:$Z$347,22,0)</f>
        <v>Alto</v>
      </c>
    </row>
    <row r="4443" spans="1:13" x14ac:dyDescent="0.3">
      <c r="A4443" s="139">
        <f t="shared" si="4489"/>
        <v>117</v>
      </c>
      <c r="B4443" s="148">
        <f t="shared" si="4491"/>
        <v>29</v>
      </c>
      <c r="D4443" s="149" t="str">
        <f>+VLOOKUP($A4443,mUNICIPIOS!$B$4:$F$343,2,0)</f>
        <v>Quetzaltenango</v>
      </c>
      <c r="E4443" s="149">
        <f>+VLOOKUP($A4443,mUNICIPIOS!$B$4:$F$343,3,0)</f>
        <v>905</v>
      </c>
      <c r="F4443" s="149" t="str">
        <f>+VLOOKUP($A4443,mUNICIPIOS!$B$4:$F$343,4,0)</f>
        <v>Sibilia</v>
      </c>
      <c r="G4443" s="139" t="str">
        <f t="shared" ref="G4443:K4443" si="4537">+G4405</f>
        <v>05</v>
      </c>
      <c r="H4443" t="str">
        <f t="shared" si="4537"/>
        <v>IGF</v>
      </c>
      <c r="I4443" t="str">
        <f t="shared" si="4537"/>
        <v>Índice de Gestión Financiera</v>
      </c>
      <c r="J4443" t="str">
        <f t="shared" si="4537"/>
        <v>INDICE</v>
      </c>
      <c r="K4443">
        <f t="shared" si="4537"/>
        <v>0</v>
      </c>
      <c r="L4443" s="150">
        <f>+VLOOKUP($E4443,IGF_2018!$B$8:$Z$347,24,0)</f>
        <v>0.3217286114616269</v>
      </c>
      <c r="M4443" s="142" t="str">
        <f>+VLOOKUP($E4443,IGF_2018!$B$8:$Z$347,25,0)</f>
        <v>Medio bajo</v>
      </c>
    </row>
    <row r="4444" spans="1:13" x14ac:dyDescent="0.3">
      <c r="A4444" s="139">
        <f t="shared" si="4489"/>
        <v>117</v>
      </c>
      <c r="B4444" s="148">
        <f t="shared" si="4491"/>
        <v>30</v>
      </c>
      <c r="D4444" s="149" t="str">
        <f>+VLOOKUP($A4444,mUNICIPIOS!$B$4:$F$343,2,0)</f>
        <v>Quetzaltenango</v>
      </c>
      <c r="E4444" s="149">
        <f>+VLOOKUP($A4444,mUNICIPIOS!$B$4:$F$343,3,0)</f>
        <v>905</v>
      </c>
      <c r="F4444" s="149" t="str">
        <f>+VLOOKUP($A4444,mUNICIPIOS!$B$4:$F$343,4,0)</f>
        <v>Sibilia</v>
      </c>
      <c r="G4444" s="139" t="str">
        <f t="shared" ref="G4444:K4444" si="4538">+G4406</f>
        <v>06</v>
      </c>
      <c r="H4444" t="str">
        <f t="shared" si="4538"/>
        <v>IGE</v>
      </c>
      <c r="I4444" t="str">
        <f t="shared" si="4538"/>
        <v>Índice de Gestión Estratégica</v>
      </c>
      <c r="J4444" t="str">
        <f t="shared" si="4538"/>
        <v>06-01</v>
      </c>
      <c r="K4444" t="str">
        <f t="shared" si="4538"/>
        <v>Ejecución del Plan Operativo Anual  (POA)</v>
      </c>
      <c r="L4444" s="150">
        <f>+VLOOKUP($E4444,IGE_2018!$B$8:$Z$347,3,0)</f>
        <v>0.99849095093054929</v>
      </c>
      <c r="M4444" s="142" t="str">
        <f>+VLOOKUP($E4444,IGE_2018!$B$8:$Z$347,4,0)</f>
        <v>Alto</v>
      </c>
    </row>
    <row r="4445" spans="1:13" x14ac:dyDescent="0.3">
      <c r="A4445" s="139">
        <f t="shared" si="4489"/>
        <v>117</v>
      </c>
      <c r="B4445" s="148">
        <f t="shared" si="4491"/>
        <v>31</v>
      </c>
      <c r="D4445" s="149" t="str">
        <f>+VLOOKUP($A4445,mUNICIPIOS!$B$4:$F$343,2,0)</f>
        <v>Quetzaltenango</v>
      </c>
      <c r="E4445" s="149">
        <f>+VLOOKUP($A4445,mUNICIPIOS!$B$4:$F$343,3,0)</f>
        <v>905</v>
      </c>
      <c r="F4445" s="149" t="str">
        <f>+VLOOKUP($A4445,mUNICIPIOS!$B$4:$F$343,4,0)</f>
        <v>Sibilia</v>
      </c>
      <c r="G4445" s="139" t="str">
        <f t="shared" ref="G4445:K4445" si="4539">+G4407</f>
        <v>06</v>
      </c>
      <c r="H4445" t="str">
        <f t="shared" si="4539"/>
        <v>IGE</v>
      </c>
      <c r="I4445" t="str">
        <f t="shared" si="4539"/>
        <v>Índice de Gestión Estratégica</v>
      </c>
      <c r="J4445" t="str">
        <f t="shared" si="4539"/>
        <v>06-02</v>
      </c>
      <c r="K4445" t="str">
        <f t="shared" si="4539"/>
        <v>Relación Plan de Desarrollo Municipal y Ordenamiento Territorial (PDM-OT) - Plan Estratégico Institucional (PEI) - Plan Operativo Multianual (POM) - Plan Operativo Anual (POA)</v>
      </c>
      <c r="L4445" s="150">
        <f>+VLOOKUP($E4445,IGE_2018!$B$8:$Z$347,6,0)</f>
        <v>0.41648351648351645</v>
      </c>
      <c r="M4445" s="142" t="str">
        <f>+VLOOKUP($E4445,IGE_2018!$B$8:$Z$347,7,0)</f>
        <v>Medio</v>
      </c>
    </row>
    <row r="4446" spans="1:13" x14ac:dyDescent="0.3">
      <c r="A4446" s="139">
        <f t="shared" si="4489"/>
        <v>117</v>
      </c>
      <c r="B4446" s="148">
        <f t="shared" si="4491"/>
        <v>32</v>
      </c>
      <c r="D4446" s="149" t="str">
        <f>+VLOOKUP($A4446,mUNICIPIOS!$B$4:$F$343,2,0)</f>
        <v>Quetzaltenango</v>
      </c>
      <c r="E4446" s="149">
        <f>+VLOOKUP($A4446,mUNICIPIOS!$B$4:$F$343,3,0)</f>
        <v>905</v>
      </c>
      <c r="F4446" s="149" t="str">
        <f>+VLOOKUP($A4446,mUNICIPIOS!$B$4:$F$343,4,0)</f>
        <v>Sibilia</v>
      </c>
      <c r="G4446" s="139" t="str">
        <f t="shared" ref="G4446:K4446" si="4540">+G4408</f>
        <v>06</v>
      </c>
      <c r="H4446" t="str">
        <f t="shared" si="4540"/>
        <v>IGE</v>
      </c>
      <c r="I4446" t="str">
        <f t="shared" si="4540"/>
        <v>Índice de Gestión Estratégica</v>
      </c>
      <c r="J4446" t="str">
        <f t="shared" si="4540"/>
        <v>06-03</v>
      </c>
      <c r="K4446" t="str">
        <f t="shared" si="4540"/>
        <v>Presupuesto de egresos relacionado a competencias municipales que responden a prioridades nacionales de desarrollo.</v>
      </c>
      <c r="L4446" s="150">
        <f>+VLOOKUP($E4446,IGE_2018!$B$8:$Z$347,9,0)</f>
        <v>0.1739865322638437</v>
      </c>
      <c r="M4446" s="142" t="str">
        <f>+VLOOKUP($E4446,IGE_2018!$B$8:$Z$347,10,0)</f>
        <v>Bajo</v>
      </c>
    </row>
    <row r="4447" spans="1:13" x14ac:dyDescent="0.3">
      <c r="A4447" s="139">
        <f t="shared" si="4489"/>
        <v>117</v>
      </c>
      <c r="B4447" s="148">
        <f t="shared" si="4491"/>
        <v>33</v>
      </c>
      <c r="D4447" s="149" t="str">
        <f>+VLOOKUP($A4447,mUNICIPIOS!$B$4:$F$343,2,0)</f>
        <v>Quetzaltenango</v>
      </c>
      <c r="E4447" s="149">
        <f>+VLOOKUP($A4447,mUNICIPIOS!$B$4:$F$343,3,0)</f>
        <v>905</v>
      </c>
      <c r="F4447" s="149" t="str">
        <f>+VLOOKUP($A4447,mUNICIPIOS!$B$4:$F$343,4,0)</f>
        <v>Sibilia</v>
      </c>
      <c r="G4447" s="139" t="str">
        <f t="shared" ref="G4447:K4447" si="4541">+G4409</f>
        <v>06</v>
      </c>
      <c r="H4447" t="str">
        <f t="shared" si="4541"/>
        <v>IGE</v>
      </c>
      <c r="I4447" t="str">
        <f t="shared" si="4541"/>
        <v>Índice de Gestión Estratégica</v>
      </c>
      <c r="J4447" t="str">
        <f t="shared" si="4541"/>
        <v>06-04</v>
      </c>
      <c r="K4447" t="str">
        <f t="shared" si="4541"/>
        <v>Institucionalización de la gestión ordenada del territorio</v>
      </c>
      <c r="L4447" s="150">
        <f>+VLOOKUP($E4447,IGE_2018!$B$8:$Z$347,12,0)</f>
        <v>0.35</v>
      </c>
      <c r="M4447" s="142" t="str">
        <f>+VLOOKUP($E4447,IGE_2018!$B$8:$Z$347,13,0)</f>
        <v>Medio bajo</v>
      </c>
    </row>
    <row r="4448" spans="1:13" x14ac:dyDescent="0.3">
      <c r="A4448" s="139">
        <f t="shared" si="4489"/>
        <v>117</v>
      </c>
      <c r="B4448" s="148">
        <f t="shared" si="4491"/>
        <v>34</v>
      </c>
      <c r="D4448" s="149" t="str">
        <f>+VLOOKUP($A4448,mUNICIPIOS!$B$4:$F$343,2,0)</f>
        <v>Quetzaltenango</v>
      </c>
      <c r="E4448" s="149">
        <f>+VLOOKUP($A4448,mUNICIPIOS!$B$4:$F$343,3,0)</f>
        <v>905</v>
      </c>
      <c r="F4448" s="149" t="str">
        <f>+VLOOKUP($A4448,mUNICIPIOS!$B$4:$F$343,4,0)</f>
        <v>Sibilia</v>
      </c>
      <c r="G4448" s="139" t="str">
        <f t="shared" ref="G4448:K4448" si="4542">+G4410</f>
        <v>06</v>
      </c>
      <c r="H4448" t="str">
        <f t="shared" si="4542"/>
        <v>IGE</v>
      </c>
      <c r="I4448" t="str">
        <f t="shared" si="4542"/>
        <v>Índice de Gestión Estratégica</v>
      </c>
      <c r="J4448" t="str">
        <f t="shared" si="4542"/>
        <v>06-05</v>
      </c>
      <c r="K4448" t="str">
        <f t="shared" si="4542"/>
        <v>Acciones para la gestión ordenada del territorio</v>
      </c>
      <c r="L4448" s="150">
        <f>+VLOOKUP($E4448,IGE_2018!$B$8:$Z$347,15,0)</f>
        <v>0.2400000000000001</v>
      </c>
      <c r="M4448" s="142" t="str">
        <f>+VLOOKUP($E4448,IGE_2018!$B$8:$Z$347,16,0)</f>
        <v>Medio bajo</v>
      </c>
    </row>
    <row r="4449" spans="1:13" x14ac:dyDescent="0.3">
      <c r="A4449" s="139">
        <f t="shared" si="4489"/>
        <v>117</v>
      </c>
      <c r="B4449" s="148">
        <f t="shared" si="4491"/>
        <v>35</v>
      </c>
      <c r="D4449" s="149" t="str">
        <f>+VLOOKUP($A4449,mUNICIPIOS!$B$4:$F$343,2,0)</f>
        <v>Quetzaltenango</v>
      </c>
      <c r="E4449" s="149">
        <f>+VLOOKUP($A4449,mUNICIPIOS!$B$4:$F$343,3,0)</f>
        <v>905</v>
      </c>
      <c r="F4449" s="149" t="str">
        <f>+VLOOKUP($A4449,mUNICIPIOS!$B$4:$F$343,4,0)</f>
        <v>Sibilia</v>
      </c>
      <c r="G4449" s="139" t="str">
        <f t="shared" ref="G4449:K4449" si="4543">+G4411</f>
        <v>06</v>
      </c>
      <c r="H4449" t="str">
        <f t="shared" si="4543"/>
        <v>IGE</v>
      </c>
      <c r="I4449" t="str">
        <f t="shared" si="4543"/>
        <v>Índice de Gestión Estratégica</v>
      </c>
      <c r="J4449" t="str">
        <f t="shared" si="4543"/>
        <v>06-06</v>
      </c>
      <c r="K4449" t="str">
        <f t="shared" si="4543"/>
        <v>Gestión de riesgo en la formulación de proyectos derivados de la planificación operativa anual</v>
      </c>
      <c r="L4449" s="150">
        <f>+VLOOKUP($E4449,IGE_2018!$B$8:$Z$347,18,0)</f>
        <v>0</v>
      </c>
      <c r="M4449" s="142" t="str">
        <f>+VLOOKUP($E4449,IGE_2018!$B$8:$Z$347,19,0)</f>
        <v>Bajo</v>
      </c>
    </row>
    <row r="4450" spans="1:13" x14ac:dyDescent="0.3">
      <c r="A4450" s="139">
        <f t="shared" si="4489"/>
        <v>117</v>
      </c>
      <c r="B4450" s="148">
        <f t="shared" si="4491"/>
        <v>36</v>
      </c>
      <c r="D4450" s="149" t="str">
        <f>+VLOOKUP($A4450,mUNICIPIOS!$B$4:$F$343,2,0)</f>
        <v>Quetzaltenango</v>
      </c>
      <c r="E4450" s="149">
        <f>+VLOOKUP($A4450,mUNICIPIOS!$B$4:$F$343,3,0)</f>
        <v>905</v>
      </c>
      <c r="F4450" s="149" t="str">
        <f>+VLOOKUP($A4450,mUNICIPIOS!$B$4:$F$343,4,0)</f>
        <v>Sibilia</v>
      </c>
      <c r="G4450" s="139" t="str">
        <f t="shared" ref="G4450:K4450" si="4544">+G4412</f>
        <v>06</v>
      </c>
      <c r="H4450" t="str">
        <f t="shared" si="4544"/>
        <v>IGE</v>
      </c>
      <c r="I4450" t="str">
        <f t="shared" si="4544"/>
        <v>Índice de Gestión Estratégica</v>
      </c>
      <c r="J4450" t="str">
        <f t="shared" si="4544"/>
        <v>06-07</v>
      </c>
      <c r="K4450" t="str">
        <f t="shared" si="4544"/>
        <v>Ingresos por servicios ambientales en relación a los ingresos propios sin regalías</v>
      </c>
      <c r="L4450" s="150">
        <f>+VLOOKUP($E4450,IGE_2018!$B$8:$Z$347,21,0)</f>
        <v>1</v>
      </c>
      <c r="M4450" s="142" t="str">
        <f>+VLOOKUP($E4450,IGE_2018!$B$8:$Z$347,22,0)</f>
        <v>Alto</v>
      </c>
    </row>
    <row r="4451" spans="1:13" x14ac:dyDescent="0.3">
      <c r="A4451" s="139">
        <f t="shared" si="4489"/>
        <v>117</v>
      </c>
      <c r="B4451" s="148">
        <f t="shared" si="4491"/>
        <v>37</v>
      </c>
      <c r="D4451" s="149" t="str">
        <f>+VLOOKUP($A4451,mUNICIPIOS!$B$4:$F$343,2,0)</f>
        <v>Quetzaltenango</v>
      </c>
      <c r="E4451" s="149">
        <f>+VLOOKUP($A4451,mUNICIPIOS!$B$4:$F$343,3,0)</f>
        <v>905</v>
      </c>
      <c r="F4451" s="149" t="str">
        <f>+VLOOKUP($A4451,mUNICIPIOS!$B$4:$F$343,4,0)</f>
        <v>Sibilia</v>
      </c>
      <c r="G4451" s="139" t="str">
        <f t="shared" ref="G4451:K4451" si="4545">+G4413</f>
        <v>06</v>
      </c>
      <c r="H4451" t="str">
        <f t="shared" si="4545"/>
        <v>IGE</v>
      </c>
      <c r="I4451" t="str">
        <f t="shared" si="4545"/>
        <v>Índice de Gestión Estratégica</v>
      </c>
      <c r="J4451" t="str">
        <f t="shared" si="4545"/>
        <v>INDICE</v>
      </c>
      <c r="K4451">
        <f t="shared" si="4545"/>
        <v>0</v>
      </c>
      <c r="L4451" s="150">
        <f>+VLOOKUP($E4451,IGE_2018!$B$8:$Z$347,24,0)</f>
        <v>0.42674280317807078</v>
      </c>
      <c r="M4451" s="142" t="str">
        <f>+VLOOKUP($E4451,IGE_2018!$B$8:$Z$347,25,0)</f>
        <v>Medio</v>
      </c>
    </row>
    <row r="4452" spans="1:13" x14ac:dyDescent="0.3">
      <c r="A4452" s="139">
        <f t="shared" si="4489"/>
        <v>117</v>
      </c>
      <c r="B4452" s="148">
        <f t="shared" si="4491"/>
        <v>38</v>
      </c>
      <c r="D4452" s="149" t="str">
        <f>+VLOOKUP($A4452,mUNICIPIOS!$B$4:$F$343,2,0)</f>
        <v>Quetzaltenango</v>
      </c>
      <c r="E4452" s="149">
        <f>+VLOOKUP($A4452,mUNICIPIOS!$B$4:$F$343,3,0)</f>
        <v>905</v>
      </c>
      <c r="F4452" s="149" t="str">
        <f>+VLOOKUP($A4452,mUNICIPIOS!$B$4:$F$343,4,0)</f>
        <v>Sibilia</v>
      </c>
      <c r="G4452" s="139" t="str">
        <f t="shared" ref="G4452:K4452" si="4546">+G4414</f>
        <v>RANKING</v>
      </c>
      <c r="H4452" t="str">
        <f t="shared" si="4546"/>
        <v>RGM</v>
      </c>
      <c r="I4452" t="str">
        <f t="shared" si="4546"/>
        <v>Ranking de la Gestión Municipal 2018</v>
      </c>
      <c r="J4452" t="str">
        <f t="shared" si="4546"/>
        <v>RANKING</v>
      </c>
      <c r="K4452">
        <f t="shared" si="4546"/>
        <v>0</v>
      </c>
      <c r="L4452" s="151">
        <f>+VLOOKUP($E4452,Resultados_generales!$C$8:$AE$347,27,0)</f>
        <v>0.51555450410966353</v>
      </c>
      <c r="M4452" t="str">
        <f>+VLOOKUP($E4452,Resultados_generales!$C$8:$AE$347,28,0)</f>
        <v>Medio</v>
      </c>
    </row>
    <row r="4453" spans="1:13" x14ac:dyDescent="0.3">
      <c r="A4453" s="139">
        <f t="shared" si="4489"/>
        <v>118</v>
      </c>
      <c r="B4453" s="148">
        <f t="shared" si="4491"/>
        <v>1</v>
      </c>
      <c r="D4453" s="149" t="str">
        <f>+VLOOKUP($A4453,mUNICIPIOS!$B$4:$F$343,2,0)</f>
        <v>Quetzaltenango</v>
      </c>
      <c r="E4453" s="149">
        <f>+VLOOKUP($A4453,mUNICIPIOS!$B$4:$F$343,3,0)</f>
        <v>906</v>
      </c>
      <c r="F4453" s="149" t="str">
        <f>+VLOOKUP($A4453,mUNICIPIOS!$B$4:$F$343,4,0)</f>
        <v>Cabricán</v>
      </c>
      <c r="G4453" s="139" t="str">
        <f t="shared" ref="G4453:K4453" si="4547">+G4415</f>
        <v>01</v>
      </c>
      <c r="H4453" t="str">
        <f t="shared" si="4547"/>
        <v>IPC</v>
      </c>
      <c r="I4453" t="str">
        <f t="shared" si="4547"/>
        <v>Índice de Participación Ciudadana</v>
      </c>
      <c r="J4453" t="str">
        <f t="shared" si="4547"/>
        <v>01-01</v>
      </c>
      <c r="K4453" t="str">
        <f t="shared" si="4547"/>
        <v>Número de reuniones del COMUDE en el año de la medición.</v>
      </c>
      <c r="L4453" s="150">
        <f>+VLOOKUP($E4453,IPC_2018!$B$8:$T$347,3,0)</f>
        <v>0.91666666666666663</v>
      </c>
      <c r="M4453" s="142" t="str">
        <f>+VLOOKUP($E4453,IPC_2018!$B$8:$T$347,4,0)</f>
        <v>Alto</v>
      </c>
    </row>
    <row r="4454" spans="1:13" x14ac:dyDescent="0.3">
      <c r="A4454" s="139">
        <f t="shared" si="4489"/>
        <v>118</v>
      </c>
      <c r="B4454" s="148">
        <f t="shared" si="4491"/>
        <v>2</v>
      </c>
      <c r="D4454" s="149" t="str">
        <f>+VLOOKUP($A4454,mUNICIPIOS!$B$4:$F$343,2,0)</f>
        <v>Quetzaltenango</v>
      </c>
      <c r="E4454" s="149">
        <f>+VLOOKUP($A4454,mUNICIPIOS!$B$4:$F$343,3,0)</f>
        <v>906</v>
      </c>
      <c r="F4454" s="149" t="str">
        <f>+VLOOKUP($A4454,mUNICIPIOS!$B$4:$F$343,4,0)</f>
        <v>Cabricán</v>
      </c>
      <c r="G4454" s="139" t="str">
        <f t="shared" ref="G4454:K4454" si="4548">+G4416</f>
        <v>01</v>
      </c>
      <c r="H4454" t="str">
        <f t="shared" si="4548"/>
        <v>IPC</v>
      </c>
      <c r="I4454" t="str">
        <f t="shared" si="4548"/>
        <v>Índice de Participación Ciudadana</v>
      </c>
      <c r="J4454" t="str">
        <f t="shared" si="4548"/>
        <v>01-02</v>
      </c>
      <c r="K4454" t="str">
        <f t="shared" si="4548"/>
        <v>Participación de Alcaldes, Concejales y Síndicos determinados o designados en el COMUDE</v>
      </c>
      <c r="L4454" s="150">
        <f>+VLOOKUP($E4454,IPC_2018!$B$8:$T$347,6,0)</f>
        <v>0.5</v>
      </c>
      <c r="M4454" s="142" t="str">
        <f>+VLOOKUP($E4454,IPC_2018!$B$8:$T$347,7,0)</f>
        <v>Medio</v>
      </c>
    </row>
    <row r="4455" spans="1:13" x14ac:dyDescent="0.3">
      <c r="A4455" s="139">
        <f t="shared" si="4489"/>
        <v>118</v>
      </c>
      <c r="B4455" s="148">
        <f t="shared" si="4491"/>
        <v>3</v>
      </c>
      <c r="D4455" s="149" t="str">
        <f>+VLOOKUP($A4455,mUNICIPIOS!$B$4:$F$343,2,0)</f>
        <v>Quetzaltenango</v>
      </c>
      <c r="E4455" s="149">
        <f>+VLOOKUP($A4455,mUNICIPIOS!$B$4:$F$343,3,0)</f>
        <v>906</v>
      </c>
      <c r="F4455" s="149" t="str">
        <f>+VLOOKUP($A4455,mUNICIPIOS!$B$4:$F$343,4,0)</f>
        <v>Cabricán</v>
      </c>
      <c r="G4455" s="139" t="str">
        <f t="shared" ref="G4455:K4455" si="4549">+G4417</f>
        <v>01</v>
      </c>
      <c r="H4455" t="str">
        <f t="shared" si="4549"/>
        <v>IPC</v>
      </c>
      <c r="I4455" t="str">
        <f t="shared" si="4549"/>
        <v>Índice de Participación Ciudadana</v>
      </c>
      <c r="J4455" t="str">
        <f t="shared" si="4549"/>
        <v>01-03</v>
      </c>
      <c r="K4455" t="str">
        <f t="shared" si="4549"/>
        <v>Participación  de organizaciones de jóvenes, mujeres, pueblos mayas, xincas, garífunas, y otras organizaciones en el Comude</v>
      </c>
      <c r="L4455" s="150">
        <f>+VLOOKUP($E4455,IPC_2018!$B$8:$T$347,9,0)</f>
        <v>0</v>
      </c>
      <c r="M4455" s="142" t="str">
        <f>+VLOOKUP($E4455,IPC_2018!$B$8:$T$347,10,0)</f>
        <v>Bajo</v>
      </c>
    </row>
    <row r="4456" spans="1:13" x14ac:dyDescent="0.3">
      <c r="A4456" s="139">
        <f t="shared" si="4489"/>
        <v>118</v>
      </c>
      <c r="B4456" s="148">
        <f t="shared" si="4491"/>
        <v>4</v>
      </c>
      <c r="D4456" s="149" t="str">
        <f>+VLOOKUP($A4456,mUNICIPIOS!$B$4:$F$343,2,0)</f>
        <v>Quetzaltenango</v>
      </c>
      <c r="E4456" s="149">
        <f>+VLOOKUP($A4456,mUNICIPIOS!$B$4:$F$343,3,0)</f>
        <v>906</v>
      </c>
      <c r="F4456" s="149" t="str">
        <f>+VLOOKUP($A4456,mUNICIPIOS!$B$4:$F$343,4,0)</f>
        <v>Cabricán</v>
      </c>
      <c r="G4456" s="139" t="str">
        <f t="shared" ref="G4456:K4456" si="4550">+G4418</f>
        <v>01</v>
      </c>
      <c r="H4456" t="str">
        <f t="shared" si="4550"/>
        <v>IPC</v>
      </c>
      <c r="I4456" t="str">
        <f t="shared" si="4550"/>
        <v>Índice de Participación Ciudadana</v>
      </c>
      <c r="J4456" t="str">
        <f t="shared" si="4550"/>
        <v>01-04</v>
      </c>
      <c r="K4456" t="str">
        <f t="shared" si="4550"/>
        <v>Representatividad territorial del Comude.</v>
      </c>
      <c r="L4456" s="150">
        <f>+VLOOKUP($E4456,IPC_2018!$B$8:$T$347,12,0)</f>
        <v>0</v>
      </c>
      <c r="M4456" s="142" t="str">
        <f>+VLOOKUP($E4456,IPC_2018!$B$8:$T$347,13,0)</f>
        <v>Bajo</v>
      </c>
    </row>
    <row r="4457" spans="1:13" x14ac:dyDescent="0.3">
      <c r="A4457" s="139">
        <f t="shared" si="4489"/>
        <v>118</v>
      </c>
      <c r="B4457" s="148">
        <f t="shared" si="4491"/>
        <v>5</v>
      </c>
      <c r="D4457" s="149" t="str">
        <f>+VLOOKUP($A4457,mUNICIPIOS!$B$4:$F$343,2,0)</f>
        <v>Quetzaltenango</v>
      </c>
      <c r="E4457" s="149">
        <f>+VLOOKUP($A4457,mUNICIPIOS!$B$4:$F$343,3,0)</f>
        <v>906</v>
      </c>
      <c r="F4457" s="149" t="str">
        <f>+VLOOKUP($A4457,mUNICIPIOS!$B$4:$F$343,4,0)</f>
        <v>Cabricán</v>
      </c>
      <c r="G4457" s="139" t="str">
        <f t="shared" ref="G4457:K4457" si="4551">+G4419</f>
        <v>01</v>
      </c>
      <c r="H4457" t="str">
        <f t="shared" si="4551"/>
        <v>IPC</v>
      </c>
      <c r="I4457" t="str">
        <f t="shared" si="4551"/>
        <v>Índice de Participación Ciudadana</v>
      </c>
      <c r="J4457" t="str">
        <f t="shared" si="4551"/>
        <v>01-05</v>
      </c>
      <c r="K4457" t="str">
        <f t="shared" si="4551"/>
        <v>Funcionamiento del Comude</v>
      </c>
      <c r="L4457" s="150">
        <f>+VLOOKUP($E4457,IPC_2018!$B$8:$T$347,15,0)</f>
        <v>0.15901060076290127</v>
      </c>
      <c r="M4457" s="142" t="str">
        <f>+VLOOKUP($E4457,IPC_2018!$B$8:$T$347,16,0)</f>
        <v>Bajo</v>
      </c>
    </row>
    <row r="4458" spans="1:13" x14ac:dyDescent="0.3">
      <c r="A4458" s="139">
        <f t="shared" si="4489"/>
        <v>118</v>
      </c>
      <c r="B4458" s="148">
        <f t="shared" si="4491"/>
        <v>6</v>
      </c>
      <c r="D4458" s="149" t="str">
        <f>+VLOOKUP($A4458,mUNICIPIOS!$B$4:$F$343,2,0)</f>
        <v>Quetzaltenango</v>
      </c>
      <c r="E4458" s="149">
        <f>+VLOOKUP($A4458,mUNICIPIOS!$B$4:$F$343,3,0)</f>
        <v>906</v>
      </c>
      <c r="F4458" s="149" t="str">
        <f>+VLOOKUP($A4458,mUNICIPIOS!$B$4:$F$343,4,0)</f>
        <v>Cabricán</v>
      </c>
      <c r="G4458" s="139" t="str">
        <f t="shared" ref="G4458:K4458" si="4552">+G4420</f>
        <v>01</v>
      </c>
      <c r="H4458" t="str">
        <f t="shared" si="4552"/>
        <v>IPC</v>
      </c>
      <c r="I4458" t="str">
        <f t="shared" si="4552"/>
        <v>Índice de Participación Ciudadana</v>
      </c>
      <c r="J4458" t="str">
        <f t="shared" si="4552"/>
        <v>INDICE</v>
      </c>
      <c r="K4458">
        <f t="shared" si="4552"/>
        <v>0</v>
      </c>
      <c r="L4458" s="150">
        <f>+VLOOKUP($E4458,IPC_2018!$B$8:$T$347,18,0)</f>
        <v>0.47593492344776844</v>
      </c>
      <c r="M4458" s="142" t="str">
        <f>+VLOOKUP($E4458,IPC_2018!$B$8:$T$347,19,0)</f>
        <v>Medio</v>
      </c>
    </row>
    <row r="4459" spans="1:13" x14ac:dyDescent="0.3">
      <c r="A4459" s="139">
        <f t="shared" si="4489"/>
        <v>118</v>
      </c>
      <c r="B4459" s="148">
        <f t="shared" si="4491"/>
        <v>7</v>
      </c>
      <c r="D4459" s="149" t="str">
        <f>+VLOOKUP($A4459,mUNICIPIOS!$B$4:$F$343,2,0)</f>
        <v>Quetzaltenango</v>
      </c>
      <c r="E4459" s="149">
        <f>+VLOOKUP($A4459,mUNICIPIOS!$B$4:$F$343,3,0)</f>
        <v>906</v>
      </c>
      <c r="F4459" s="149" t="str">
        <f>+VLOOKUP($A4459,mUNICIPIOS!$B$4:$F$343,4,0)</f>
        <v>Cabricán</v>
      </c>
      <c r="G4459" s="139" t="str">
        <f t="shared" ref="G4459:K4459" si="4553">+G4421</f>
        <v>02</v>
      </c>
      <c r="H4459" t="str">
        <f t="shared" si="4553"/>
        <v>IIC</v>
      </c>
      <c r="I4459" t="str">
        <f t="shared" si="4553"/>
        <v>Índice de Información a la Ciudadanía</v>
      </c>
      <c r="J4459" t="str">
        <f t="shared" si="4553"/>
        <v>02-01</v>
      </c>
      <c r="K4459" t="str">
        <f t="shared" si="4553"/>
        <v>Rendición de cuentas cuatrimestral y anual al Comude enfocadas en resultados.</v>
      </c>
      <c r="L4459" s="150">
        <f>+VLOOKUP($E4459,IIC_2018!$B$8:$Q$347,3,0)</f>
        <v>6.6666666666666666E-2</v>
      </c>
      <c r="M4459" s="142" t="str">
        <f>+VLOOKUP($E4459,IIC_2018!$B$8:$Q$347,4,0)</f>
        <v>Bajo</v>
      </c>
    </row>
    <row r="4460" spans="1:13" x14ac:dyDescent="0.3">
      <c r="A4460" s="139">
        <f t="shared" si="4489"/>
        <v>118</v>
      </c>
      <c r="B4460" s="148">
        <f t="shared" si="4491"/>
        <v>8</v>
      </c>
      <c r="D4460" s="149" t="str">
        <f>+VLOOKUP($A4460,mUNICIPIOS!$B$4:$F$343,2,0)</f>
        <v>Quetzaltenango</v>
      </c>
      <c r="E4460" s="149">
        <f>+VLOOKUP($A4460,mUNICIPIOS!$B$4:$F$343,3,0)</f>
        <v>906</v>
      </c>
      <c r="F4460" s="149" t="str">
        <f>+VLOOKUP($A4460,mUNICIPIOS!$B$4:$F$343,4,0)</f>
        <v>Cabricán</v>
      </c>
      <c r="G4460" s="139" t="str">
        <f t="shared" ref="G4460:K4460" si="4554">+G4422</f>
        <v>02</v>
      </c>
      <c r="H4460" t="str">
        <f t="shared" si="4554"/>
        <v>IIC</v>
      </c>
      <c r="I4460" t="str">
        <f t="shared" si="4554"/>
        <v>Índice de Información a la Ciudadanía</v>
      </c>
      <c r="J4460" t="str">
        <f t="shared" si="4554"/>
        <v>02-02</v>
      </c>
      <c r="K4460" t="str">
        <f t="shared" si="4554"/>
        <v>Información presupuestaria y otra información brindada a la ciudadanía disponible en medios locales de comunicación.</v>
      </c>
      <c r="L4460" s="150">
        <f>+VLOOKUP($E4460,IIC_2018!$B$8:$Q$347,6,0)</f>
        <v>1</v>
      </c>
      <c r="M4460" s="142" t="str">
        <f>+VLOOKUP($E4460,IIC_2018!$B$8:$Q$347,7,0)</f>
        <v>Alto</v>
      </c>
    </row>
    <row r="4461" spans="1:13" x14ac:dyDescent="0.3">
      <c r="A4461" s="139">
        <f t="shared" ref="A4461:A4524" si="4555">+IF(B4460=38,A4460+1,A4460)</f>
        <v>118</v>
      </c>
      <c r="B4461" s="148">
        <f t="shared" si="4491"/>
        <v>9</v>
      </c>
      <c r="D4461" s="149" t="str">
        <f>+VLOOKUP($A4461,mUNICIPIOS!$B$4:$F$343,2,0)</f>
        <v>Quetzaltenango</v>
      </c>
      <c r="E4461" s="149">
        <f>+VLOOKUP($A4461,mUNICIPIOS!$B$4:$F$343,3,0)</f>
        <v>906</v>
      </c>
      <c r="F4461" s="149" t="str">
        <f>+VLOOKUP($A4461,mUNICIPIOS!$B$4:$F$343,4,0)</f>
        <v>Cabricán</v>
      </c>
      <c r="G4461" s="139" t="str">
        <f t="shared" ref="G4461:K4461" si="4556">+G4423</f>
        <v>02</v>
      </c>
      <c r="H4461" t="str">
        <f t="shared" si="4556"/>
        <v>IIC</v>
      </c>
      <c r="I4461" t="str">
        <f t="shared" si="4556"/>
        <v>Índice de Información a la Ciudadanía</v>
      </c>
      <c r="J4461" t="str">
        <f t="shared" si="4556"/>
        <v>02-03</v>
      </c>
      <c r="K4461" t="str">
        <f t="shared" si="4556"/>
        <v>Información pública de oficio actualizada y disponible de acuerdo a la LAIP y uso de internet.</v>
      </c>
      <c r="L4461" s="150">
        <f>+VLOOKUP($E4461,IIC_2018!$B$8:$Q$347,9,0)</f>
        <v>0.92</v>
      </c>
      <c r="M4461" s="142" t="str">
        <f>+VLOOKUP($E4461,IIC_2018!$B$8:$Q$347,10,0)</f>
        <v>Alto</v>
      </c>
    </row>
    <row r="4462" spans="1:13" x14ac:dyDescent="0.3">
      <c r="A4462" s="139">
        <f t="shared" si="4555"/>
        <v>118</v>
      </c>
      <c r="B4462" s="148">
        <f t="shared" ref="B4462:B4525" si="4557">+B4424</f>
        <v>10</v>
      </c>
      <c r="D4462" s="149" t="str">
        <f>+VLOOKUP($A4462,mUNICIPIOS!$B$4:$F$343,2,0)</f>
        <v>Quetzaltenango</v>
      </c>
      <c r="E4462" s="149">
        <f>+VLOOKUP($A4462,mUNICIPIOS!$B$4:$F$343,3,0)</f>
        <v>906</v>
      </c>
      <c r="F4462" s="149" t="str">
        <f>+VLOOKUP($A4462,mUNICIPIOS!$B$4:$F$343,4,0)</f>
        <v>Cabricán</v>
      </c>
      <c r="G4462" s="139" t="str">
        <f t="shared" ref="G4462:K4462" si="4558">+G4424</f>
        <v>02</v>
      </c>
      <c r="H4462" t="str">
        <f t="shared" si="4558"/>
        <v>IIC</v>
      </c>
      <c r="I4462" t="str">
        <f t="shared" si="4558"/>
        <v>Índice de Información a la Ciudadanía</v>
      </c>
      <c r="J4462" t="str">
        <f t="shared" si="4558"/>
        <v>02-04</v>
      </c>
      <c r="K4462" t="str">
        <f t="shared" si="4558"/>
        <v>Relación del monto contratado por medio de Guate compras con el total del presupuesto de egresos vigente.</v>
      </c>
      <c r="L4462" s="150">
        <f>+VLOOKUP($E4462,IIC_2018!$B$8:$Q$347,12,0)</f>
        <v>0.56458620626236278</v>
      </c>
      <c r="M4462" s="142" t="str">
        <f>+VLOOKUP($E4462,IIC_2018!$B$8:$Q$347,13,0)</f>
        <v>Medio</v>
      </c>
    </row>
    <row r="4463" spans="1:13" x14ac:dyDescent="0.3">
      <c r="A4463" s="139">
        <f t="shared" si="4555"/>
        <v>118</v>
      </c>
      <c r="B4463" s="148">
        <f t="shared" si="4557"/>
        <v>11</v>
      </c>
      <c r="D4463" s="149" t="str">
        <f>+VLOOKUP($A4463,mUNICIPIOS!$B$4:$F$343,2,0)</f>
        <v>Quetzaltenango</v>
      </c>
      <c r="E4463" s="149">
        <f>+VLOOKUP($A4463,mUNICIPIOS!$B$4:$F$343,3,0)</f>
        <v>906</v>
      </c>
      <c r="F4463" s="149" t="str">
        <f>+VLOOKUP($A4463,mUNICIPIOS!$B$4:$F$343,4,0)</f>
        <v>Cabricán</v>
      </c>
      <c r="G4463" s="139" t="str">
        <f t="shared" ref="G4463:K4463" si="4559">+G4425</f>
        <v>02</v>
      </c>
      <c r="H4463" t="str">
        <f t="shared" si="4559"/>
        <v>IIC</v>
      </c>
      <c r="I4463" t="str">
        <f t="shared" si="4559"/>
        <v>Índice de Información a la Ciudadanía</v>
      </c>
      <c r="J4463" t="str">
        <f t="shared" si="4559"/>
        <v>INDICE</v>
      </c>
      <c r="K4463">
        <f t="shared" si="4559"/>
        <v>0</v>
      </c>
      <c r="L4463" s="150">
        <f>+VLOOKUP($E4463,IIC_2018!$B$8:$Q$347,15,0)</f>
        <v>0.63781321823225734</v>
      </c>
      <c r="M4463" s="142" t="str">
        <f>+VLOOKUP($E4463,IIC_2018!$B$8:$Q$347,16,0)</f>
        <v>Medio alto</v>
      </c>
    </row>
    <row r="4464" spans="1:13" x14ac:dyDescent="0.3">
      <c r="A4464" s="139">
        <f t="shared" si="4555"/>
        <v>118</v>
      </c>
      <c r="B4464" s="148">
        <f t="shared" si="4557"/>
        <v>12</v>
      </c>
      <c r="D4464" s="149" t="str">
        <f>+VLOOKUP($A4464,mUNICIPIOS!$B$4:$F$343,2,0)</f>
        <v>Quetzaltenango</v>
      </c>
      <c r="E4464" s="149">
        <f>+VLOOKUP($A4464,mUNICIPIOS!$B$4:$F$343,3,0)</f>
        <v>906</v>
      </c>
      <c r="F4464" s="149" t="str">
        <f>+VLOOKUP($A4464,mUNICIPIOS!$B$4:$F$343,4,0)</f>
        <v>Cabricán</v>
      </c>
      <c r="G4464" s="139" t="str">
        <f t="shared" ref="G4464:K4464" si="4560">+G4426</f>
        <v>03</v>
      </c>
      <c r="H4464" t="str">
        <f t="shared" si="4560"/>
        <v>ISP</v>
      </c>
      <c r="I4464" t="str">
        <f t="shared" si="4560"/>
        <v>Índice de Servicios Públicos</v>
      </c>
      <c r="J4464" t="str">
        <f t="shared" si="4560"/>
        <v>03-01</v>
      </c>
      <c r="K4464" t="str">
        <f t="shared" si="4560"/>
        <v>Cobertura del servicio público de agua</v>
      </c>
      <c r="L4464" s="150">
        <f>+VLOOKUP($E4464,ISP_2018!$B$8:$T$347,3,0)</f>
        <v>3.072299215227918E-2</v>
      </c>
      <c r="M4464" s="142" t="str">
        <f>+VLOOKUP($E4464,ISP_2018!$B$8:$T$347,4,0)</f>
        <v>Bajo</v>
      </c>
    </row>
    <row r="4465" spans="1:13" x14ac:dyDescent="0.3">
      <c r="A4465" s="139">
        <f t="shared" si="4555"/>
        <v>118</v>
      </c>
      <c r="B4465" s="148">
        <f t="shared" si="4557"/>
        <v>13</v>
      </c>
      <c r="D4465" s="149" t="str">
        <f>+VLOOKUP($A4465,mUNICIPIOS!$B$4:$F$343,2,0)</f>
        <v>Quetzaltenango</v>
      </c>
      <c r="E4465" s="149">
        <f>+VLOOKUP($A4465,mUNICIPIOS!$B$4:$F$343,3,0)</f>
        <v>906</v>
      </c>
      <c r="F4465" s="149" t="str">
        <f>+VLOOKUP($A4465,mUNICIPIOS!$B$4:$F$343,4,0)</f>
        <v>Cabricán</v>
      </c>
      <c r="G4465" s="139" t="str">
        <f t="shared" ref="G4465:K4465" si="4561">+G4427</f>
        <v>03</v>
      </c>
      <c r="H4465" t="str">
        <f t="shared" si="4561"/>
        <v>ISP</v>
      </c>
      <c r="I4465" t="str">
        <f t="shared" si="4561"/>
        <v>Índice de Servicios Públicos</v>
      </c>
      <c r="J4465" t="str">
        <f t="shared" si="4561"/>
        <v>03-02</v>
      </c>
      <c r="K4465" t="str">
        <f t="shared" si="4561"/>
        <v>Control de la calidad del servicio público de agua</v>
      </c>
      <c r="L4465" s="150">
        <f>+VLOOKUP($E4465,ISP_2018!$B$8:$T$347,6,0)</f>
        <v>0</v>
      </c>
      <c r="M4465" s="142" t="str">
        <f>+VLOOKUP($E4465,ISP_2018!$B$8:$T$347,7,0)</f>
        <v>Bajo</v>
      </c>
    </row>
    <row r="4466" spans="1:13" x14ac:dyDescent="0.3">
      <c r="A4466" s="139">
        <f t="shared" si="4555"/>
        <v>118</v>
      </c>
      <c r="B4466" s="148">
        <f t="shared" si="4557"/>
        <v>14</v>
      </c>
      <c r="D4466" s="149" t="str">
        <f>+VLOOKUP($A4466,mUNICIPIOS!$B$4:$F$343,2,0)</f>
        <v>Quetzaltenango</v>
      </c>
      <c r="E4466" s="149">
        <f>+VLOOKUP($A4466,mUNICIPIOS!$B$4:$F$343,3,0)</f>
        <v>906</v>
      </c>
      <c r="F4466" s="149" t="str">
        <f>+VLOOKUP($A4466,mUNICIPIOS!$B$4:$F$343,4,0)</f>
        <v>Cabricán</v>
      </c>
      <c r="G4466" s="139" t="str">
        <f t="shared" ref="G4466:K4466" si="4562">+G4428</f>
        <v>03</v>
      </c>
      <c r="H4466" t="str">
        <f t="shared" si="4562"/>
        <v>ISP</v>
      </c>
      <c r="I4466" t="str">
        <f t="shared" si="4562"/>
        <v>Índice de Servicios Públicos</v>
      </c>
      <c r="J4466" t="str">
        <f t="shared" si="4562"/>
        <v>03-03</v>
      </c>
      <c r="K4466" t="str">
        <f t="shared" si="4562"/>
        <v>Disposición  y tratamiento  de aguas residuales</v>
      </c>
      <c r="L4466" s="150">
        <f>+VLOOKUP($E4466,ISP_2018!$B$8:$T$347,9,0)</f>
        <v>0</v>
      </c>
      <c r="M4466" s="142" t="str">
        <f>+VLOOKUP($E4466,ISP_2018!$B$8:$T$347,10,0)</f>
        <v>Bajo</v>
      </c>
    </row>
    <row r="4467" spans="1:13" x14ac:dyDescent="0.3">
      <c r="A4467" s="139">
        <f t="shared" si="4555"/>
        <v>118</v>
      </c>
      <c r="B4467" s="148">
        <f t="shared" si="4557"/>
        <v>15</v>
      </c>
      <c r="D4467" s="149" t="str">
        <f>+VLOOKUP($A4467,mUNICIPIOS!$B$4:$F$343,2,0)</f>
        <v>Quetzaltenango</v>
      </c>
      <c r="E4467" s="149">
        <f>+VLOOKUP($A4467,mUNICIPIOS!$B$4:$F$343,3,0)</f>
        <v>906</v>
      </c>
      <c r="F4467" s="149" t="str">
        <f>+VLOOKUP($A4467,mUNICIPIOS!$B$4:$F$343,4,0)</f>
        <v>Cabricán</v>
      </c>
      <c r="G4467" s="139" t="str">
        <f t="shared" ref="G4467:K4467" si="4563">+G4429</f>
        <v>03</v>
      </c>
      <c r="H4467" t="str">
        <f t="shared" si="4563"/>
        <v>ISP</v>
      </c>
      <c r="I4467" t="str">
        <f t="shared" si="4563"/>
        <v>Índice de Servicios Públicos</v>
      </c>
      <c r="J4467" t="str">
        <f t="shared" si="4563"/>
        <v>03-04</v>
      </c>
      <c r="K4467" t="str">
        <f t="shared" si="4563"/>
        <v>Gestión y manejo de los residuos y desechos sólidos</v>
      </c>
      <c r="L4467" s="150">
        <f>+VLOOKUP($E4467,ISP_2018!$B$8:$T$347,12,0)</f>
        <v>7.0369795378889169E-2</v>
      </c>
      <c r="M4467" s="142" t="str">
        <f>+VLOOKUP($E4467,ISP_2018!$B$8:$T$347,13,0)</f>
        <v>Bajo</v>
      </c>
    </row>
    <row r="4468" spans="1:13" x14ac:dyDescent="0.3">
      <c r="A4468" s="139">
        <f t="shared" si="4555"/>
        <v>118</v>
      </c>
      <c r="B4468" s="148">
        <f t="shared" si="4557"/>
        <v>16</v>
      </c>
      <c r="D4468" s="149" t="str">
        <f>+VLOOKUP($A4468,mUNICIPIOS!$B$4:$F$343,2,0)</f>
        <v>Quetzaltenango</v>
      </c>
      <c r="E4468" s="149">
        <f>+VLOOKUP($A4468,mUNICIPIOS!$B$4:$F$343,3,0)</f>
        <v>906</v>
      </c>
      <c r="F4468" s="149" t="str">
        <f>+VLOOKUP($A4468,mUNICIPIOS!$B$4:$F$343,4,0)</f>
        <v>Cabricán</v>
      </c>
      <c r="G4468" s="139" t="str">
        <f t="shared" ref="G4468:K4468" si="4564">+G4430</f>
        <v>03</v>
      </c>
      <c r="H4468" t="str">
        <f t="shared" si="4564"/>
        <v>ISP</v>
      </c>
      <c r="I4468" t="str">
        <f t="shared" si="4564"/>
        <v>Índice de Servicios Públicos</v>
      </c>
      <c r="J4468" t="str">
        <f t="shared" si="4564"/>
        <v>03-05</v>
      </c>
      <c r="K4468" t="str">
        <f t="shared" si="4564"/>
        <v>Gestión de servicios públicos municipales</v>
      </c>
      <c r="L4468" s="150">
        <f>+VLOOKUP($E4468,ISP_2018!$B$8:$T$347,15,0)</f>
        <v>6.4516129032258063E-2</v>
      </c>
      <c r="M4468" s="142" t="str">
        <f>+VLOOKUP($E4468,ISP_2018!$B$8:$T$347,16,0)</f>
        <v>Bajo</v>
      </c>
    </row>
    <row r="4469" spans="1:13" x14ac:dyDescent="0.3">
      <c r="A4469" s="139">
        <f t="shared" si="4555"/>
        <v>118</v>
      </c>
      <c r="B4469" s="148">
        <f t="shared" si="4557"/>
        <v>17</v>
      </c>
      <c r="D4469" s="149" t="str">
        <f>+VLOOKUP($A4469,mUNICIPIOS!$B$4:$F$343,2,0)</f>
        <v>Quetzaltenango</v>
      </c>
      <c r="E4469" s="149">
        <f>+VLOOKUP($A4469,mUNICIPIOS!$B$4:$F$343,3,0)</f>
        <v>906</v>
      </c>
      <c r="F4469" s="149" t="str">
        <f>+VLOOKUP($A4469,mUNICIPIOS!$B$4:$F$343,4,0)</f>
        <v>Cabricán</v>
      </c>
      <c r="G4469" s="139" t="str">
        <f t="shared" ref="G4469:K4469" si="4565">+G4431</f>
        <v>03</v>
      </c>
      <c r="H4469" t="str">
        <f t="shared" si="4565"/>
        <v>ISP</v>
      </c>
      <c r="I4469" t="str">
        <f t="shared" si="4565"/>
        <v>Índice de Servicios Públicos</v>
      </c>
      <c r="J4469" t="str">
        <f t="shared" si="4565"/>
        <v>INDICE</v>
      </c>
      <c r="K4469">
        <f t="shared" si="4565"/>
        <v>0</v>
      </c>
      <c r="L4469" s="150">
        <f>+VLOOKUP($E4469,ISP_2018!$B$8:$T$347,18,0)</f>
        <v>3.0049484097457363E-2</v>
      </c>
      <c r="M4469" s="142" t="str">
        <f>+VLOOKUP($E4469,ISP_2018!$B$8:$T$347,19,0)</f>
        <v>Bajo</v>
      </c>
    </row>
    <row r="4470" spans="1:13" x14ac:dyDescent="0.3">
      <c r="A4470" s="139">
        <f t="shared" si="4555"/>
        <v>118</v>
      </c>
      <c r="B4470" s="148">
        <f t="shared" si="4557"/>
        <v>18</v>
      </c>
      <c r="D4470" s="149" t="str">
        <f>+VLOOKUP($A4470,mUNICIPIOS!$B$4:$F$343,2,0)</f>
        <v>Quetzaltenango</v>
      </c>
      <c r="E4470" s="149">
        <f>+VLOOKUP($A4470,mUNICIPIOS!$B$4:$F$343,3,0)</f>
        <v>906</v>
      </c>
      <c r="F4470" s="149" t="str">
        <f>+VLOOKUP($A4470,mUNICIPIOS!$B$4:$F$343,4,0)</f>
        <v>Cabricán</v>
      </c>
      <c r="G4470" s="139" t="str">
        <f t="shared" ref="G4470:K4470" si="4566">+G4432</f>
        <v>04</v>
      </c>
      <c r="H4470" t="str">
        <f t="shared" si="4566"/>
        <v>IGA</v>
      </c>
      <c r="I4470" t="str">
        <f t="shared" si="4566"/>
        <v>Índice de Gestión Administrativa</v>
      </c>
      <c r="J4470" t="str">
        <f t="shared" si="4566"/>
        <v>04-01</v>
      </c>
      <c r="K4470" t="str">
        <f t="shared" si="4566"/>
        <v>Existencia de elementos de atención municipal orientada al vecino</v>
      </c>
      <c r="L4470" s="150">
        <f>+VLOOKUP($E4470,IGA_2018!$B$8:$N$347,3,0)</f>
        <v>0.25</v>
      </c>
      <c r="M4470" s="142" t="str">
        <f>+VLOOKUP($E4470,IGA_2018!$B$8:$N$347,4,0)</f>
        <v>Medio bajo</v>
      </c>
    </row>
    <row r="4471" spans="1:13" x14ac:dyDescent="0.3">
      <c r="A4471" s="139">
        <f t="shared" si="4555"/>
        <v>118</v>
      </c>
      <c r="B4471" s="148">
        <f t="shared" si="4557"/>
        <v>19</v>
      </c>
      <c r="D4471" s="149" t="str">
        <f>+VLOOKUP($A4471,mUNICIPIOS!$B$4:$F$343,2,0)</f>
        <v>Quetzaltenango</v>
      </c>
      <c r="E4471" s="149">
        <f>+VLOOKUP($A4471,mUNICIPIOS!$B$4:$F$343,3,0)</f>
        <v>906</v>
      </c>
      <c r="F4471" s="149" t="str">
        <f>+VLOOKUP($A4471,mUNICIPIOS!$B$4:$F$343,4,0)</f>
        <v>Cabricán</v>
      </c>
      <c r="G4471" s="139" t="str">
        <f t="shared" ref="G4471:K4471" si="4567">+G4433</f>
        <v>04</v>
      </c>
      <c r="H4471" t="str">
        <f t="shared" si="4567"/>
        <v>IGA</v>
      </c>
      <c r="I4471" t="str">
        <f t="shared" si="4567"/>
        <v>Índice de Gestión Administrativa</v>
      </c>
      <c r="J4471" t="str">
        <f t="shared" si="4567"/>
        <v>04-02</v>
      </c>
      <c r="K4471" t="str">
        <f t="shared" si="4567"/>
        <v>Gestión del recurso humano.</v>
      </c>
      <c r="L4471" s="150">
        <f>+VLOOKUP($E4471,IGA_2018!$B$8:$N$347,6,0)</f>
        <v>0.49549317537986109</v>
      </c>
      <c r="M4471" s="142" t="str">
        <f>+VLOOKUP($E4471,IGA_2018!$B$8:$N$347,7,0)</f>
        <v>Medio</v>
      </c>
    </row>
    <row r="4472" spans="1:13" x14ac:dyDescent="0.3">
      <c r="A4472" s="139">
        <f t="shared" si="4555"/>
        <v>118</v>
      </c>
      <c r="B4472" s="148">
        <f t="shared" si="4557"/>
        <v>20</v>
      </c>
      <c r="D4472" s="149" t="str">
        <f>+VLOOKUP($A4472,mUNICIPIOS!$B$4:$F$343,2,0)</f>
        <v>Quetzaltenango</v>
      </c>
      <c r="E4472" s="149">
        <f>+VLOOKUP($A4472,mUNICIPIOS!$B$4:$F$343,3,0)</f>
        <v>906</v>
      </c>
      <c r="F4472" s="149" t="str">
        <f>+VLOOKUP($A4472,mUNICIPIOS!$B$4:$F$343,4,0)</f>
        <v>Cabricán</v>
      </c>
      <c r="G4472" s="139" t="str">
        <f t="shared" ref="G4472:K4472" si="4568">+G4434</f>
        <v>04</v>
      </c>
      <c r="H4472" t="str">
        <f t="shared" si="4568"/>
        <v>IGA</v>
      </c>
      <c r="I4472" t="str">
        <f t="shared" si="4568"/>
        <v>Índice de Gestión Administrativa</v>
      </c>
      <c r="J4472" t="str">
        <f t="shared" si="4568"/>
        <v>04-03</v>
      </c>
      <c r="K4472" t="str">
        <f t="shared" si="4568"/>
        <v>Existencia de oficinas municipales con instrumentos de gestión.</v>
      </c>
      <c r="L4472" s="150">
        <f>+VLOOKUP($E4472,IGA_2018!$B$8:$N$347,9,0)</f>
        <v>0.96249999999999991</v>
      </c>
      <c r="M4472" s="142" t="str">
        <f>+VLOOKUP($E4472,IGA_2018!$B$8:$N$347,10,0)</f>
        <v>Alto</v>
      </c>
    </row>
    <row r="4473" spans="1:13" x14ac:dyDescent="0.3">
      <c r="A4473" s="139">
        <f t="shared" si="4555"/>
        <v>118</v>
      </c>
      <c r="B4473" s="148">
        <f t="shared" si="4557"/>
        <v>21</v>
      </c>
      <c r="D4473" s="149" t="str">
        <f>+VLOOKUP($A4473,mUNICIPIOS!$B$4:$F$343,2,0)</f>
        <v>Quetzaltenango</v>
      </c>
      <c r="E4473" s="149">
        <f>+VLOOKUP($A4473,mUNICIPIOS!$B$4:$F$343,3,0)</f>
        <v>906</v>
      </c>
      <c r="F4473" s="149" t="str">
        <f>+VLOOKUP($A4473,mUNICIPIOS!$B$4:$F$343,4,0)</f>
        <v>Cabricán</v>
      </c>
      <c r="G4473" s="139" t="str">
        <f t="shared" ref="G4473:K4473" si="4569">+G4435</f>
        <v>04</v>
      </c>
      <c r="H4473" t="str">
        <f t="shared" si="4569"/>
        <v>IGA</v>
      </c>
      <c r="I4473" t="str">
        <f t="shared" si="4569"/>
        <v>Índice de Gestión Administrativa</v>
      </c>
      <c r="J4473" t="str">
        <f t="shared" si="4569"/>
        <v>INDICE</v>
      </c>
      <c r="K4473">
        <f t="shared" si="4569"/>
        <v>0</v>
      </c>
      <c r="L4473" s="150">
        <f>+VLOOKUP($E4473,IGA_2018!$B$8:$N$347,12,0)</f>
        <v>0.58529761138295133</v>
      </c>
      <c r="M4473" s="142" t="str">
        <f>+VLOOKUP($E4473,IGA_2018!$B$8:$N$347,13,0)</f>
        <v>Medio</v>
      </c>
    </row>
    <row r="4474" spans="1:13" x14ac:dyDescent="0.3">
      <c r="A4474" s="139">
        <f t="shared" si="4555"/>
        <v>118</v>
      </c>
      <c r="B4474" s="148">
        <f t="shared" si="4557"/>
        <v>22</v>
      </c>
      <c r="D4474" s="149" t="str">
        <f>+VLOOKUP($A4474,mUNICIPIOS!$B$4:$F$343,2,0)</f>
        <v>Quetzaltenango</v>
      </c>
      <c r="E4474" s="149">
        <f>+VLOOKUP($A4474,mUNICIPIOS!$B$4:$F$343,3,0)</f>
        <v>906</v>
      </c>
      <c r="F4474" s="149" t="str">
        <f>+VLOOKUP($A4474,mUNICIPIOS!$B$4:$F$343,4,0)</f>
        <v>Cabricán</v>
      </c>
      <c r="G4474" s="139" t="str">
        <f t="shared" ref="G4474:K4474" si="4570">+G4436</f>
        <v>05</v>
      </c>
      <c r="H4474" t="str">
        <f t="shared" si="4570"/>
        <v>IGF</v>
      </c>
      <c r="I4474" t="str">
        <f t="shared" si="4570"/>
        <v>Índice de Gestión Financiera</v>
      </c>
      <c r="J4474" t="str">
        <f t="shared" si="4570"/>
        <v>05-01</v>
      </c>
      <c r="K4474" t="str">
        <f t="shared" si="4570"/>
        <v>Autonomía financiera municipal</v>
      </c>
      <c r="L4474" s="150">
        <f>+VLOOKUP($E4474,IGF_2018!$B$8:$Z$347,3,0)</f>
        <v>0.13803996933247004</v>
      </c>
      <c r="M4474" s="142" t="str">
        <f>+VLOOKUP($E4474,IGF_2018!$B$8:$Z$347,4,0)</f>
        <v>Bajo</v>
      </c>
    </row>
    <row r="4475" spans="1:13" x14ac:dyDescent="0.3">
      <c r="A4475" s="139">
        <f t="shared" si="4555"/>
        <v>118</v>
      </c>
      <c r="B4475" s="148">
        <f t="shared" si="4557"/>
        <v>23</v>
      </c>
      <c r="D4475" s="149" t="str">
        <f>+VLOOKUP($A4475,mUNICIPIOS!$B$4:$F$343,2,0)</f>
        <v>Quetzaltenango</v>
      </c>
      <c r="E4475" s="149">
        <f>+VLOOKUP($A4475,mUNICIPIOS!$B$4:$F$343,3,0)</f>
        <v>906</v>
      </c>
      <c r="F4475" s="149" t="str">
        <f>+VLOOKUP($A4475,mUNICIPIOS!$B$4:$F$343,4,0)</f>
        <v>Cabricán</v>
      </c>
      <c r="G4475" s="139" t="str">
        <f t="shared" ref="G4475:K4475" si="4571">+G4437</f>
        <v>05</v>
      </c>
      <c r="H4475" t="str">
        <f t="shared" si="4571"/>
        <v>IGF</v>
      </c>
      <c r="I4475" t="str">
        <f t="shared" si="4571"/>
        <v>Índice de Gestión Financiera</v>
      </c>
      <c r="J4475" t="str">
        <f t="shared" si="4571"/>
        <v>05-02</v>
      </c>
      <c r="K4475" t="str">
        <f t="shared" si="4571"/>
        <v xml:space="preserve">Ingresos propios por habitante -sin regalías- </v>
      </c>
      <c r="L4475" s="150">
        <f>+VLOOKUP($E4475,IGF_2018!$B$8:$Z$347,6,0)</f>
        <v>8.155659631349052E-2</v>
      </c>
      <c r="M4475" s="142" t="str">
        <f>+VLOOKUP($E4475,IGF_2018!$B$8:$Z$347,7,0)</f>
        <v>Bajo</v>
      </c>
    </row>
    <row r="4476" spans="1:13" x14ac:dyDescent="0.3">
      <c r="A4476" s="139">
        <f t="shared" si="4555"/>
        <v>118</v>
      </c>
      <c r="B4476" s="148">
        <f t="shared" si="4557"/>
        <v>24</v>
      </c>
      <c r="D4476" s="149" t="str">
        <f>+VLOOKUP($A4476,mUNICIPIOS!$B$4:$F$343,2,0)</f>
        <v>Quetzaltenango</v>
      </c>
      <c r="E4476" s="149">
        <f>+VLOOKUP($A4476,mUNICIPIOS!$B$4:$F$343,3,0)</f>
        <v>906</v>
      </c>
      <c r="F4476" s="149" t="str">
        <f>+VLOOKUP($A4476,mUNICIPIOS!$B$4:$F$343,4,0)</f>
        <v>Cabricán</v>
      </c>
      <c r="G4476" s="139" t="str">
        <f t="shared" ref="G4476:K4476" si="4572">+G4438</f>
        <v>05</v>
      </c>
      <c r="H4476" t="str">
        <f t="shared" si="4572"/>
        <v>IGF</v>
      </c>
      <c r="I4476" t="str">
        <f t="shared" si="4572"/>
        <v>Índice de Gestión Financiera</v>
      </c>
      <c r="J4476" t="str">
        <f t="shared" si="4572"/>
        <v>05-03</v>
      </c>
      <c r="K4476" t="str">
        <f t="shared" si="4572"/>
        <v>Ingresos del IUSI en relación a los ingresos propios -sin regalías-</v>
      </c>
      <c r="L4476" s="150">
        <f>+VLOOKUP($E4476,IGF_2018!$B$8:$Z$347,9,0)</f>
        <v>0</v>
      </c>
      <c r="M4476" s="142" t="str">
        <f>+VLOOKUP($E4476,IGF_2018!$B$8:$Z$347,10,0)</f>
        <v>Bajo</v>
      </c>
    </row>
    <row r="4477" spans="1:13" x14ac:dyDescent="0.3">
      <c r="A4477" s="139">
        <f t="shared" si="4555"/>
        <v>118</v>
      </c>
      <c r="B4477" s="148">
        <f t="shared" si="4557"/>
        <v>25</v>
      </c>
      <c r="D4477" s="149" t="str">
        <f>+VLOOKUP($A4477,mUNICIPIOS!$B$4:$F$343,2,0)</f>
        <v>Quetzaltenango</v>
      </c>
      <c r="E4477" s="149">
        <f>+VLOOKUP($A4477,mUNICIPIOS!$B$4:$F$343,3,0)</f>
        <v>906</v>
      </c>
      <c r="F4477" s="149" t="str">
        <f>+VLOOKUP($A4477,mUNICIPIOS!$B$4:$F$343,4,0)</f>
        <v>Cabricán</v>
      </c>
      <c r="G4477" s="139" t="str">
        <f t="shared" ref="G4477:K4477" si="4573">+G4439</f>
        <v>05</v>
      </c>
      <c r="H4477" t="str">
        <f t="shared" si="4573"/>
        <v>IGF</v>
      </c>
      <c r="I4477" t="str">
        <f t="shared" si="4573"/>
        <v>Índice de Gestión Financiera</v>
      </c>
      <c r="J4477" t="str">
        <f t="shared" si="4573"/>
        <v>05-04</v>
      </c>
      <c r="K4477" t="str">
        <f t="shared" si="4573"/>
        <v>Inversión anual en capital fijo por habitante</v>
      </c>
      <c r="L4477" s="150">
        <f>+VLOOKUP($E4477,IGF_2018!$B$8:$Z$347,12,0)</f>
        <v>0.12834383205449459</v>
      </c>
      <c r="M4477" s="142" t="str">
        <f>+VLOOKUP($E4477,IGF_2018!$B$8:$Z$347,13,0)</f>
        <v>Bajo</v>
      </c>
    </row>
    <row r="4478" spans="1:13" x14ac:dyDescent="0.3">
      <c r="A4478" s="139">
        <f t="shared" si="4555"/>
        <v>118</v>
      </c>
      <c r="B4478" s="148">
        <f t="shared" si="4557"/>
        <v>26</v>
      </c>
      <c r="D4478" s="149" t="str">
        <f>+VLOOKUP($A4478,mUNICIPIOS!$B$4:$F$343,2,0)</f>
        <v>Quetzaltenango</v>
      </c>
      <c r="E4478" s="149">
        <f>+VLOOKUP($A4478,mUNICIPIOS!$B$4:$F$343,3,0)</f>
        <v>906</v>
      </c>
      <c r="F4478" s="149" t="str">
        <f>+VLOOKUP($A4478,mUNICIPIOS!$B$4:$F$343,4,0)</f>
        <v>Cabricán</v>
      </c>
      <c r="G4478" s="139" t="str">
        <f t="shared" ref="G4478:K4478" si="4574">+G4440</f>
        <v>05</v>
      </c>
      <c r="H4478" t="str">
        <f t="shared" si="4574"/>
        <v>IGF</v>
      </c>
      <c r="I4478" t="str">
        <f t="shared" si="4574"/>
        <v>Índice de Gestión Financiera</v>
      </c>
      <c r="J4478" t="str">
        <f t="shared" si="4574"/>
        <v>05-05</v>
      </c>
      <c r="K4478" t="str">
        <f t="shared" si="4574"/>
        <v>Inversión anual en capital fijo con recursos percibidos por ingresos propios</v>
      </c>
      <c r="L4478" s="150">
        <f>+VLOOKUP($E4478,IGF_2018!$B$8:$Z$347,15,0)</f>
        <v>1.4130028623255683E-2</v>
      </c>
      <c r="M4478" s="142" t="str">
        <f>+VLOOKUP($E4478,IGF_2018!$B$8:$Z$347,16,0)</f>
        <v>Bajo</v>
      </c>
    </row>
    <row r="4479" spans="1:13" x14ac:dyDescent="0.3">
      <c r="A4479" s="139">
        <f t="shared" si="4555"/>
        <v>118</v>
      </c>
      <c r="B4479" s="148">
        <f t="shared" si="4557"/>
        <v>27</v>
      </c>
      <c r="D4479" s="149" t="str">
        <f>+VLOOKUP($A4479,mUNICIPIOS!$B$4:$F$343,2,0)</f>
        <v>Quetzaltenango</v>
      </c>
      <c r="E4479" s="149">
        <f>+VLOOKUP($A4479,mUNICIPIOS!$B$4:$F$343,3,0)</f>
        <v>906</v>
      </c>
      <c r="F4479" s="149" t="str">
        <f>+VLOOKUP($A4479,mUNICIPIOS!$B$4:$F$343,4,0)</f>
        <v>Cabricán</v>
      </c>
      <c r="G4479" s="139" t="str">
        <f t="shared" ref="G4479:K4479" si="4575">+G4441</f>
        <v>05</v>
      </c>
      <c r="H4479" t="str">
        <f t="shared" si="4575"/>
        <v>IGF</v>
      </c>
      <c r="I4479" t="str">
        <f t="shared" si="4575"/>
        <v>Índice de Gestión Financiera</v>
      </c>
      <c r="J4479" t="str">
        <f t="shared" si="4575"/>
        <v>05-06</v>
      </c>
      <c r="K4479" t="str">
        <f t="shared" si="4575"/>
        <v xml:space="preserve">Inversión anual en capital fijo con recursos percibidos por transferencias del Gobierno Central </v>
      </c>
      <c r="L4479" s="150">
        <f>+VLOOKUP($E4479,IGF_2018!$B$8:$Z$347,18,0)</f>
        <v>0.6774151499997525</v>
      </c>
      <c r="M4479" s="142" t="str">
        <f>+VLOOKUP($E4479,IGF_2018!$B$8:$Z$347,19,0)</f>
        <v>Medio alto</v>
      </c>
    </row>
    <row r="4480" spans="1:13" x14ac:dyDescent="0.3">
      <c r="A4480" s="139">
        <f t="shared" si="4555"/>
        <v>118</v>
      </c>
      <c r="B4480" s="148">
        <f t="shared" si="4557"/>
        <v>28</v>
      </c>
      <c r="D4480" s="149" t="str">
        <f>+VLOOKUP($A4480,mUNICIPIOS!$B$4:$F$343,2,0)</f>
        <v>Quetzaltenango</v>
      </c>
      <c r="E4480" s="149">
        <f>+VLOOKUP($A4480,mUNICIPIOS!$B$4:$F$343,3,0)</f>
        <v>906</v>
      </c>
      <c r="F4480" s="149" t="str">
        <f>+VLOOKUP($A4480,mUNICIPIOS!$B$4:$F$343,4,0)</f>
        <v>Cabricán</v>
      </c>
      <c r="G4480" s="139" t="str">
        <f t="shared" ref="G4480:K4480" si="4576">+G4442</f>
        <v>05</v>
      </c>
      <c r="H4480" t="str">
        <f t="shared" si="4576"/>
        <v>IGF</v>
      </c>
      <c r="I4480" t="str">
        <f t="shared" si="4576"/>
        <v>Índice de Gestión Financiera</v>
      </c>
      <c r="J4480" t="str">
        <f t="shared" si="4576"/>
        <v>05-07</v>
      </c>
      <c r="K4480" t="str">
        <f t="shared" si="4576"/>
        <v>Financiamiento por endeudamiento municipal</v>
      </c>
      <c r="L4480" s="150">
        <f>+VLOOKUP($E4480,IGF_2018!$B$8:$Z$347,21,0)</f>
        <v>1</v>
      </c>
      <c r="M4480" s="142" t="str">
        <f>+VLOOKUP($E4480,IGF_2018!$B$8:$Z$347,22,0)</f>
        <v>Alto</v>
      </c>
    </row>
    <row r="4481" spans="1:13" x14ac:dyDescent="0.3">
      <c r="A4481" s="139">
        <f t="shared" si="4555"/>
        <v>118</v>
      </c>
      <c r="B4481" s="148">
        <f t="shared" si="4557"/>
        <v>29</v>
      </c>
      <c r="D4481" s="149" t="str">
        <f>+VLOOKUP($A4481,mUNICIPIOS!$B$4:$F$343,2,0)</f>
        <v>Quetzaltenango</v>
      </c>
      <c r="E4481" s="149">
        <f>+VLOOKUP($A4481,mUNICIPIOS!$B$4:$F$343,3,0)</f>
        <v>906</v>
      </c>
      <c r="F4481" s="149" t="str">
        <f>+VLOOKUP($A4481,mUNICIPIOS!$B$4:$F$343,4,0)</f>
        <v>Cabricán</v>
      </c>
      <c r="G4481" s="139" t="str">
        <f t="shared" ref="G4481:K4481" si="4577">+G4443</f>
        <v>05</v>
      </c>
      <c r="H4481" t="str">
        <f t="shared" si="4577"/>
        <v>IGF</v>
      </c>
      <c r="I4481" t="str">
        <f t="shared" si="4577"/>
        <v>Índice de Gestión Financiera</v>
      </c>
      <c r="J4481" t="str">
        <f t="shared" si="4577"/>
        <v>INDICE</v>
      </c>
      <c r="K4481">
        <f t="shared" si="4577"/>
        <v>0</v>
      </c>
      <c r="L4481" s="150">
        <f>+VLOOKUP($E4481,IGF_2018!$B$8:$Z$347,24,0)</f>
        <v>0.32590821419694238</v>
      </c>
      <c r="M4481" s="142" t="str">
        <f>+VLOOKUP($E4481,IGF_2018!$B$8:$Z$347,25,0)</f>
        <v>Medio bajo</v>
      </c>
    </row>
    <row r="4482" spans="1:13" x14ac:dyDescent="0.3">
      <c r="A4482" s="139">
        <f t="shared" si="4555"/>
        <v>118</v>
      </c>
      <c r="B4482" s="148">
        <f t="shared" si="4557"/>
        <v>30</v>
      </c>
      <c r="D4482" s="149" t="str">
        <f>+VLOOKUP($A4482,mUNICIPIOS!$B$4:$F$343,2,0)</f>
        <v>Quetzaltenango</v>
      </c>
      <c r="E4482" s="149">
        <f>+VLOOKUP($A4482,mUNICIPIOS!$B$4:$F$343,3,0)</f>
        <v>906</v>
      </c>
      <c r="F4482" s="149" t="str">
        <f>+VLOOKUP($A4482,mUNICIPIOS!$B$4:$F$343,4,0)</f>
        <v>Cabricán</v>
      </c>
      <c r="G4482" s="139" t="str">
        <f t="shared" ref="G4482:K4482" si="4578">+G4444</f>
        <v>06</v>
      </c>
      <c r="H4482" t="str">
        <f t="shared" si="4578"/>
        <v>IGE</v>
      </c>
      <c r="I4482" t="str">
        <f t="shared" si="4578"/>
        <v>Índice de Gestión Estratégica</v>
      </c>
      <c r="J4482" t="str">
        <f t="shared" si="4578"/>
        <v>06-01</v>
      </c>
      <c r="K4482" t="str">
        <f t="shared" si="4578"/>
        <v>Ejecución del Plan Operativo Anual  (POA)</v>
      </c>
      <c r="L4482" s="150">
        <f>+VLOOKUP($E4482,IGE_2018!$B$8:$Z$347,3,0)</f>
        <v>0</v>
      </c>
      <c r="M4482" s="142" t="str">
        <f>+VLOOKUP($E4482,IGE_2018!$B$8:$Z$347,4,0)</f>
        <v>Bajo</v>
      </c>
    </row>
    <row r="4483" spans="1:13" x14ac:dyDescent="0.3">
      <c r="A4483" s="139">
        <f t="shared" si="4555"/>
        <v>118</v>
      </c>
      <c r="B4483" s="148">
        <f t="shared" si="4557"/>
        <v>31</v>
      </c>
      <c r="D4483" s="149" t="str">
        <f>+VLOOKUP($A4483,mUNICIPIOS!$B$4:$F$343,2,0)</f>
        <v>Quetzaltenango</v>
      </c>
      <c r="E4483" s="149">
        <f>+VLOOKUP($A4483,mUNICIPIOS!$B$4:$F$343,3,0)</f>
        <v>906</v>
      </c>
      <c r="F4483" s="149" t="str">
        <f>+VLOOKUP($A4483,mUNICIPIOS!$B$4:$F$343,4,0)</f>
        <v>Cabricán</v>
      </c>
      <c r="G4483" s="139" t="str">
        <f t="shared" ref="G4483:K4483" si="4579">+G4445</f>
        <v>06</v>
      </c>
      <c r="H4483" t="str">
        <f t="shared" si="4579"/>
        <v>IGE</v>
      </c>
      <c r="I4483" t="str">
        <f t="shared" si="4579"/>
        <v>Índice de Gestión Estratégica</v>
      </c>
      <c r="J4483" t="str">
        <f t="shared" si="4579"/>
        <v>06-02</v>
      </c>
      <c r="K4483" t="str">
        <f t="shared" si="4579"/>
        <v>Relación Plan de Desarrollo Municipal y Ordenamiento Territorial (PDM-OT) - Plan Estratégico Institucional (PEI) - Plan Operativo Multianual (POM) - Plan Operativo Anual (POA)</v>
      </c>
      <c r="L4483" s="150">
        <f>+VLOOKUP($E4483,IGE_2018!$B$8:$Z$347,6,0)</f>
        <v>0</v>
      </c>
      <c r="M4483" s="142" t="str">
        <f>+VLOOKUP($E4483,IGE_2018!$B$8:$Z$347,7,0)</f>
        <v>Bajo</v>
      </c>
    </row>
    <row r="4484" spans="1:13" x14ac:dyDescent="0.3">
      <c r="A4484" s="139">
        <f t="shared" si="4555"/>
        <v>118</v>
      </c>
      <c r="B4484" s="148">
        <f t="shared" si="4557"/>
        <v>32</v>
      </c>
      <c r="D4484" s="149" t="str">
        <f>+VLOOKUP($A4484,mUNICIPIOS!$B$4:$F$343,2,0)</f>
        <v>Quetzaltenango</v>
      </c>
      <c r="E4484" s="149">
        <f>+VLOOKUP($A4484,mUNICIPIOS!$B$4:$F$343,3,0)</f>
        <v>906</v>
      </c>
      <c r="F4484" s="149" t="str">
        <f>+VLOOKUP($A4484,mUNICIPIOS!$B$4:$F$343,4,0)</f>
        <v>Cabricán</v>
      </c>
      <c r="G4484" s="139" t="str">
        <f t="shared" ref="G4484:K4484" si="4580">+G4446</f>
        <v>06</v>
      </c>
      <c r="H4484" t="str">
        <f t="shared" si="4580"/>
        <v>IGE</v>
      </c>
      <c r="I4484" t="str">
        <f t="shared" si="4580"/>
        <v>Índice de Gestión Estratégica</v>
      </c>
      <c r="J4484" t="str">
        <f t="shared" si="4580"/>
        <v>06-03</v>
      </c>
      <c r="K4484" t="str">
        <f t="shared" si="4580"/>
        <v>Presupuesto de egresos relacionado a competencias municipales que responden a prioridades nacionales de desarrollo.</v>
      </c>
      <c r="L4484" s="150">
        <f>+VLOOKUP($E4484,IGE_2018!$B$8:$Z$347,9,0)</f>
        <v>0.38893162049717162</v>
      </c>
      <c r="M4484" s="142" t="str">
        <f>+VLOOKUP($E4484,IGE_2018!$B$8:$Z$347,10,0)</f>
        <v>Medio bajo</v>
      </c>
    </row>
    <row r="4485" spans="1:13" x14ac:dyDescent="0.3">
      <c r="A4485" s="139">
        <f t="shared" si="4555"/>
        <v>118</v>
      </c>
      <c r="B4485" s="148">
        <f t="shared" si="4557"/>
        <v>33</v>
      </c>
      <c r="D4485" s="149" t="str">
        <f>+VLOOKUP($A4485,mUNICIPIOS!$B$4:$F$343,2,0)</f>
        <v>Quetzaltenango</v>
      </c>
      <c r="E4485" s="149">
        <f>+VLOOKUP($A4485,mUNICIPIOS!$B$4:$F$343,3,0)</f>
        <v>906</v>
      </c>
      <c r="F4485" s="149" t="str">
        <f>+VLOOKUP($A4485,mUNICIPIOS!$B$4:$F$343,4,0)</f>
        <v>Cabricán</v>
      </c>
      <c r="G4485" s="139" t="str">
        <f t="shared" ref="G4485:K4485" si="4581">+G4447</f>
        <v>06</v>
      </c>
      <c r="H4485" t="str">
        <f t="shared" si="4581"/>
        <v>IGE</v>
      </c>
      <c r="I4485" t="str">
        <f t="shared" si="4581"/>
        <v>Índice de Gestión Estratégica</v>
      </c>
      <c r="J4485" t="str">
        <f t="shared" si="4581"/>
        <v>06-04</v>
      </c>
      <c r="K4485" t="str">
        <f t="shared" si="4581"/>
        <v>Institucionalización de la gestión ordenada del territorio</v>
      </c>
      <c r="L4485" s="150">
        <f>+VLOOKUP($E4485,IGE_2018!$B$8:$Z$347,12,0)</f>
        <v>0</v>
      </c>
      <c r="M4485" s="142" t="str">
        <f>+VLOOKUP($E4485,IGE_2018!$B$8:$Z$347,13,0)</f>
        <v>Bajo</v>
      </c>
    </row>
    <row r="4486" spans="1:13" x14ac:dyDescent="0.3">
      <c r="A4486" s="139">
        <f t="shared" si="4555"/>
        <v>118</v>
      </c>
      <c r="B4486" s="148">
        <f t="shared" si="4557"/>
        <v>34</v>
      </c>
      <c r="D4486" s="149" t="str">
        <f>+VLOOKUP($A4486,mUNICIPIOS!$B$4:$F$343,2,0)</f>
        <v>Quetzaltenango</v>
      </c>
      <c r="E4486" s="149">
        <f>+VLOOKUP($A4486,mUNICIPIOS!$B$4:$F$343,3,0)</f>
        <v>906</v>
      </c>
      <c r="F4486" s="149" t="str">
        <f>+VLOOKUP($A4486,mUNICIPIOS!$B$4:$F$343,4,0)</f>
        <v>Cabricán</v>
      </c>
      <c r="G4486" s="139" t="str">
        <f t="shared" ref="G4486:K4486" si="4582">+G4448</f>
        <v>06</v>
      </c>
      <c r="H4486" t="str">
        <f t="shared" si="4582"/>
        <v>IGE</v>
      </c>
      <c r="I4486" t="str">
        <f t="shared" si="4582"/>
        <v>Índice de Gestión Estratégica</v>
      </c>
      <c r="J4486" t="str">
        <f t="shared" si="4582"/>
        <v>06-05</v>
      </c>
      <c r="K4486" t="str">
        <f t="shared" si="4582"/>
        <v>Acciones para la gestión ordenada del territorio</v>
      </c>
      <c r="L4486" s="150">
        <f>+VLOOKUP($E4486,IGE_2018!$B$8:$Z$347,15,0)</f>
        <v>0</v>
      </c>
      <c r="M4486" s="142" t="str">
        <f>+VLOOKUP($E4486,IGE_2018!$B$8:$Z$347,16,0)</f>
        <v>Bajo</v>
      </c>
    </row>
    <row r="4487" spans="1:13" x14ac:dyDescent="0.3">
      <c r="A4487" s="139">
        <f t="shared" si="4555"/>
        <v>118</v>
      </c>
      <c r="B4487" s="148">
        <f t="shared" si="4557"/>
        <v>35</v>
      </c>
      <c r="D4487" s="149" t="str">
        <f>+VLOOKUP($A4487,mUNICIPIOS!$B$4:$F$343,2,0)</f>
        <v>Quetzaltenango</v>
      </c>
      <c r="E4487" s="149">
        <f>+VLOOKUP($A4487,mUNICIPIOS!$B$4:$F$343,3,0)</f>
        <v>906</v>
      </c>
      <c r="F4487" s="149" t="str">
        <f>+VLOOKUP($A4487,mUNICIPIOS!$B$4:$F$343,4,0)</f>
        <v>Cabricán</v>
      </c>
      <c r="G4487" s="139" t="str">
        <f t="shared" ref="G4487:K4487" si="4583">+G4449</f>
        <v>06</v>
      </c>
      <c r="H4487" t="str">
        <f t="shared" si="4583"/>
        <v>IGE</v>
      </c>
      <c r="I4487" t="str">
        <f t="shared" si="4583"/>
        <v>Índice de Gestión Estratégica</v>
      </c>
      <c r="J4487" t="str">
        <f t="shared" si="4583"/>
        <v>06-06</v>
      </c>
      <c r="K4487" t="str">
        <f t="shared" si="4583"/>
        <v>Gestión de riesgo en la formulación de proyectos derivados de la planificación operativa anual</v>
      </c>
      <c r="L4487" s="150">
        <f>+VLOOKUP($E4487,IGE_2018!$B$8:$Z$347,18,0)</f>
        <v>0</v>
      </c>
      <c r="M4487" s="142" t="str">
        <f>+VLOOKUP($E4487,IGE_2018!$B$8:$Z$347,19,0)</f>
        <v>Bajo</v>
      </c>
    </row>
    <row r="4488" spans="1:13" x14ac:dyDescent="0.3">
      <c r="A4488" s="139">
        <f t="shared" si="4555"/>
        <v>118</v>
      </c>
      <c r="B4488" s="148">
        <f t="shared" si="4557"/>
        <v>36</v>
      </c>
      <c r="D4488" s="149" t="str">
        <f>+VLOOKUP($A4488,mUNICIPIOS!$B$4:$F$343,2,0)</f>
        <v>Quetzaltenango</v>
      </c>
      <c r="E4488" s="149">
        <f>+VLOOKUP($A4488,mUNICIPIOS!$B$4:$F$343,3,0)</f>
        <v>906</v>
      </c>
      <c r="F4488" s="149" t="str">
        <f>+VLOOKUP($A4488,mUNICIPIOS!$B$4:$F$343,4,0)</f>
        <v>Cabricán</v>
      </c>
      <c r="G4488" s="139" t="str">
        <f t="shared" ref="G4488:K4488" si="4584">+G4450</f>
        <v>06</v>
      </c>
      <c r="H4488" t="str">
        <f t="shared" si="4584"/>
        <v>IGE</v>
      </c>
      <c r="I4488" t="str">
        <f t="shared" si="4584"/>
        <v>Índice de Gestión Estratégica</v>
      </c>
      <c r="J4488" t="str">
        <f t="shared" si="4584"/>
        <v>06-07</v>
      </c>
      <c r="K4488" t="str">
        <f t="shared" si="4584"/>
        <v>Ingresos por servicios ambientales en relación a los ingresos propios sin regalías</v>
      </c>
      <c r="L4488" s="150">
        <f>+VLOOKUP($E4488,IGE_2018!$B$8:$Z$347,21,0)</f>
        <v>1</v>
      </c>
      <c r="M4488" s="142" t="str">
        <f>+VLOOKUP($E4488,IGE_2018!$B$8:$Z$347,22,0)</f>
        <v>Alto</v>
      </c>
    </row>
    <row r="4489" spans="1:13" x14ac:dyDescent="0.3">
      <c r="A4489" s="139">
        <f t="shared" si="4555"/>
        <v>118</v>
      </c>
      <c r="B4489" s="148">
        <f t="shared" si="4557"/>
        <v>37</v>
      </c>
      <c r="D4489" s="149" t="str">
        <f>+VLOOKUP($A4489,mUNICIPIOS!$B$4:$F$343,2,0)</f>
        <v>Quetzaltenango</v>
      </c>
      <c r="E4489" s="149">
        <f>+VLOOKUP($A4489,mUNICIPIOS!$B$4:$F$343,3,0)</f>
        <v>906</v>
      </c>
      <c r="F4489" s="149" t="str">
        <f>+VLOOKUP($A4489,mUNICIPIOS!$B$4:$F$343,4,0)</f>
        <v>Cabricán</v>
      </c>
      <c r="G4489" s="139" t="str">
        <f t="shared" ref="G4489:K4489" si="4585">+G4451</f>
        <v>06</v>
      </c>
      <c r="H4489" t="str">
        <f t="shared" si="4585"/>
        <v>IGE</v>
      </c>
      <c r="I4489" t="str">
        <f t="shared" si="4585"/>
        <v>Índice de Gestión Estratégica</v>
      </c>
      <c r="J4489" t="str">
        <f t="shared" si="4585"/>
        <v>INDICE</v>
      </c>
      <c r="K4489">
        <f t="shared" si="4585"/>
        <v>0</v>
      </c>
      <c r="L4489" s="150">
        <f>+VLOOKUP($E4489,IGE_2018!$B$8:$Z$347,24,0)</f>
        <v>0.19723290512429292</v>
      </c>
      <c r="M4489" s="142" t="str">
        <f>+VLOOKUP($E4489,IGE_2018!$B$8:$Z$347,25,0)</f>
        <v>Bajo</v>
      </c>
    </row>
    <row r="4490" spans="1:13" x14ac:dyDescent="0.3">
      <c r="A4490" s="139">
        <f t="shared" si="4555"/>
        <v>118</v>
      </c>
      <c r="B4490" s="148">
        <f t="shared" si="4557"/>
        <v>38</v>
      </c>
      <c r="D4490" s="149" t="str">
        <f>+VLOOKUP($A4490,mUNICIPIOS!$B$4:$F$343,2,0)</f>
        <v>Quetzaltenango</v>
      </c>
      <c r="E4490" s="149">
        <f>+VLOOKUP($A4490,mUNICIPIOS!$B$4:$F$343,3,0)</f>
        <v>906</v>
      </c>
      <c r="F4490" s="149" t="str">
        <f>+VLOOKUP($A4490,mUNICIPIOS!$B$4:$F$343,4,0)</f>
        <v>Cabricán</v>
      </c>
      <c r="G4490" s="139" t="str">
        <f t="shared" ref="G4490:K4490" si="4586">+G4452</f>
        <v>RANKING</v>
      </c>
      <c r="H4490" t="str">
        <f t="shared" si="4586"/>
        <v>RGM</v>
      </c>
      <c r="I4490" t="str">
        <f t="shared" si="4586"/>
        <v>Ranking de la Gestión Municipal 2018</v>
      </c>
      <c r="J4490" t="str">
        <f t="shared" si="4586"/>
        <v>RANKING</v>
      </c>
      <c r="K4490">
        <f t="shared" si="4586"/>
        <v>0</v>
      </c>
      <c r="L4490" s="151">
        <f>+VLOOKUP($E4490,Resultados_generales!$C$8:$AE$347,27,0)</f>
        <v>0.33867921225976289</v>
      </c>
      <c r="M4490" t="str">
        <f>+VLOOKUP($E4490,Resultados_generales!$C$8:$AE$347,28,0)</f>
        <v>Medio bajo</v>
      </c>
    </row>
    <row r="4491" spans="1:13" x14ac:dyDescent="0.3">
      <c r="A4491" s="139">
        <f t="shared" si="4555"/>
        <v>119</v>
      </c>
      <c r="B4491" s="148">
        <f t="shared" si="4557"/>
        <v>1</v>
      </c>
      <c r="D4491" s="149" t="str">
        <f>+VLOOKUP($A4491,mUNICIPIOS!$B$4:$F$343,2,0)</f>
        <v>Quetzaltenango</v>
      </c>
      <c r="E4491" s="149">
        <f>+VLOOKUP($A4491,mUNICIPIOS!$B$4:$F$343,3,0)</f>
        <v>907</v>
      </c>
      <c r="F4491" s="149" t="str">
        <f>+VLOOKUP($A4491,mUNICIPIOS!$B$4:$F$343,4,0)</f>
        <v>Cajolá</v>
      </c>
      <c r="G4491" s="139" t="str">
        <f t="shared" ref="G4491:K4491" si="4587">+G4453</f>
        <v>01</v>
      </c>
      <c r="H4491" t="str">
        <f t="shared" si="4587"/>
        <v>IPC</v>
      </c>
      <c r="I4491" t="str">
        <f t="shared" si="4587"/>
        <v>Índice de Participación Ciudadana</v>
      </c>
      <c r="J4491" t="str">
        <f t="shared" si="4587"/>
        <v>01-01</v>
      </c>
      <c r="K4491" t="str">
        <f t="shared" si="4587"/>
        <v>Número de reuniones del COMUDE en el año de la medición.</v>
      </c>
      <c r="L4491" s="150">
        <f>+VLOOKUP($E4491,IPC_2018!$B$8:$T$347,3,0)</f>
        <v>0.16666666666666666</v>
      </c>
      <c r="M4491" s="142" t="str">
        <f>+VLOOKUP($E4491,IPC_2018!$B$8:$T$347,4,0)</f>
        <v>Bajo</v>
      </c>
    </row>
    <row r="4492" spans="1:13" x14ac:dyDescent="0.3">
      <c r="A4492" s="139">
        <f t="shared" si="4555"/>
        <v>119</v>
      </c>
      <c r="B4492" s="148">
        <f t="shared" si="4557"/>
        <v>2</v>
      </c>
      <c r="D4492" s="149" t="str">
        <f>+VLOOKUP($A4492,mUNICIPIOS!$B$4:$F$343,2,0)</f>
        <v>Quetzaltenango</v>
      </c>
      <c r="E4492" s="149">
        <f>+VLOOKUP($A4492,mUNICIPIOS!$B$4:$F$343,3,0)</f>
        <v>907</v>
      </c>
      <c r="F4492" s="149" t="str">
        <f>+VLOOKUP($A4492,mUNICIPIOS!$B$4:$F$343,4,0)</f>
        <v>Cajolá</v>
      </c>
      <c r="G4492" s="139" t="str">
        <f t="shared" ref="G4492:K4492" si="4588">+G4454</f>
        <v>01</v>
      </c>
      <c r="H4492" t="str">
        <f t="shared" si="4588"/>
        <v>IPC</v>
      </c>
      <c r="I4492" t="str">
        <f t="shared" si="4588"/>
        <v>Índice de Participación Ciudadana</v>
      </c>
      <c r="J4492" t="str">
        <f t="shared" si="4588"/>
        <v>01-02</v>
      </c>
      <c r="K4492" t="str">
        <f t="shared" si="4588"/>
        <v>Participación de Alcaldes, Concejales y Síndicos determinados o designados en el COMUDE</v>
      </c>
      <c r="L4492" s="150">
        <f>+VLOOKUP($E4492,IPC_2018!$B$8:$T$347,6,0)</f>
        <v>0.5</v>
      </c>
      <c r="M4492" s="142" t="str">
        <f>+VLOOKUP($E4492,IPC_2018!$B$8:$T$347,7,0)</f>
        <v>Medio</v>
      </c>
    </row>
    <row r="4493" spans="1:13" x14ac:dyDescent="0.3">
      <c r="A4493" s="139">
        <f t="shared" si="4555"/>
        <v>119</v>
      </c>
      <c r="B4493" s="148">
        <f t="shared" si="4557"/>
        <v>3</v>
      </c>
      <c r="D4493" s="149" t="str">
        <f>+VLOOKUP($A4493,mUNICIPIOS!$B$4:$F$343,2,0)</f>
        <v>Quetzaltenango</v>
      </c>
      <c r="E4493" s="149">
        <f>+VLOOKUP($A4493,mUNICIPIOS!$B$4:$F$343,3,0)</f>
        <v>907</v>
      </c>
      <c r="F4493" s="149" t="str">
        <f>+VLOOKUP($A4493,mUNICIPIOS!$B$4:$F$343,4,0)</f>
        <v>Cajolá</v>
      </c>
      <c r="G4493" s="139" t="str">
        <f t="shared" ref="G4493:K4493" si="4589">+G4455</f>
        <v>01</v>
      </c>
      <c r="H4493" t="str">
        <f t="shared" si="4589"/>
        <v>IPC</v>
      </c>
      <c r="I4493" t="str">
        <f t="shared" si="4589"/>
        <v>Índice de Participación Ciudadana</v>
      </c>
      <c r="J4493" t="str">
        <f t="shared" si="4589"/>
        <v>01-03</v>
      </c>
      <c r="K4493" t="str">
        <f t="shared" si="4589"/>
        <v>Participación  de organizaciones de jóvenes, mujeres, pueblos mayas, xincas, garífunas, y otras organizaciones en el Comude</v>
      </c>
      <c r="L4493" s="150">
        <f>+VLOOKUP($E4493,IPC_2018!$B$8:$T$347,9,0)</f>
        <v>0</v>
      </c>
      <c r="M4493" s="142" t="str">
        <f>+VLOOKUP($E4493,IPC_2018!$B$8:$T$347,10,0)</f>
        <v>Bajo</v>
      </c>
    </row>
    <row r="4494" spans="1:13" x14ac:dyDescent="0.3">
      <c r="A4494" s="139">
        <f t="shared" si="4555"/>
        <v>119</v>
      </c>
      <c r="B4494" s="148">
        <f t="shared" si="4557"/>
        <v>4</v>
      </c>
      <c r="D4494" s="149" t="str">
        <f>+VLOOKUP($A4494,mUNICIPIOS!$B$4:$F$343,2,0)</f>
        <v>Quetzaltenango</v>
      </c>
      <c r="E4494" s="149">
        <f>+VLOOKUP($A4494,mUNICIPIOS!$B$4:$F$343,3,0)</f>
        <v>907</v>
      </c>
      <c r="F4494" s="149" t="str">
        <f>+VLOOKUP($A4494,mUNICIPIOS!$B$4:$F$343,4,0)</f>
        <v>Cajolá</v>
      </c>
      <c r="G4494" s="139" t="str">
        <f t="shared" ref="G4494:K4494" si="4590">+G4456</f>
        <v>01</v>
      </c>
      <c r="H4494" t="str">
        <f t="shared" si="4590"/>
        <v>IPC</v>
      </c>
      <c r="I4494" t="str">
        <f t="shared" si="4590"/>
        <v>Índice de Participación Ciudadana</v>
      </c>
      <c r="J4494" t="str">
        <f t="shared" si="4590"/>
        <v>01-04</v>
      </c>
      <c r="K4494" t="str">
        <f t="shared" si="4590"/>
        <v>Representatividad territorial del Comude.</v>
      </c>
      <c r="L4494" s="150">
        <f>+VLOOKUP($E4494,IPC_2018!$B$8:$T$347,12,0)</f>
        <v>0</v>
      </c>
      <c r="M4494" s="142" t="str">
        <f>+VLOOKUP($E4494,IPC_2018!$B$8:$T$347,13,0)</f>
        <v>Bajo</v>
      </c>
    </row>
    <row r="4495" spans="1:13" x14ac:dyDescent="0.3">
      <c r="A4495" s="139">
        <f t="shared" si="4555"/>
        <v>119</v>
      </c>
      <c r="B4495" s="148">
        <f t="shared" si="4557"/>
        <v>5</v>
      </c>
      <c r="D4495" s="149" t="str">
        <f>+VLOOKUP($A4495,mUNICIPIOS!$B$4:$F$343,2,0)</f>
        <v>Quetzaltenango</v>
      </c>
      <c r="E4495" s="149">
        <f>+VLOOKUP($A4495,mUNICIPIOS!$B$4:$F$343,3,0)</f>
        <v>907</v>
      </c>
      <c r="F4495" s="149" t="str">
        <f>+VLOOKUP($A4495,mUNICIPIOS!$B$4:$F$343,4,0)</f>
        <v>Cajolá</v>
      </c>
      <c r="G4495" s="139" t="str">
        <f t="shared" ref="G4495:K4495" si="4591">+G4457</f>
        <v>01</v>
      </c>
      <c r="H4495" t="str">
        <f t="shared" si="4591"/>
        <v>IPC</v>
      </c>
      <c r="I4495" t="str">
        <f t="shared" si="4591"/>
        <v>Índice de Participación Ciudadana</v>
      </c>
      <c r="J4495" t="str">
        <f t="shared" si="4591"/>
        <v>01-05</v>
      </c>
      <c r="K4495" t="str">
        <f t="shared" si="4591"/>
        <v>Funcionamiento del Comude</v>
      </c>
      <c r="L4495" s="150">
        <f>+VLOOKUP($E4495,IPC_2018!$B$8:$T$347,15,0)</f>
        <v>0.15901060076290127</v>
      </c>
      <c r="M4495" s="142" t="str">
        <f>+VLOOKUP($E4495,IPC_2018!$B$8:$T$347,16,0)</f>
        <v>Bajo</v>
      </c>
    </row>
    <row r="4496" spans="1:13" x14ac:dyDescent="0.3">
      <c r="A4496" s="139">
        <f t="shared" si="4555"/>
        <v>119</v>
      </c>
      <c r="B4496" s="148">
        <f t="shared" si="4557"/>
        <v>6</v>
      </c>
      <c r="D4496" s="149" t="str">
        <f>+VLOOKUP($A4496,mUNICIPIOS!$B$4:$F$343,2,0)</f>
        <v>Quetzaltenango</v>
      </c>
      <c r="E4496" s="149">
        <f>+VLOOKUP($A4496,mUNICIPIOS!$B$4:$F$343,3,0)</f>
        <v>907</v>
      </c>
      <c r="F4496" s="149" t="str">
        <f>+VLOOKUP($A4496,mUNICIPIOS!$B$4:$F$343,4,0)</f>
        <v>Cajolá</v>
      </c>
      <c r="G4496" s="139" t="str">
        <f t="shared" ref="G4496:K4496" si="4592">+G4458</f>
        <v>01</v>
      </c>
      <c r="H4496" t="str">
        <f t="shared" si="4592"/>
        <v>IPC</v>
      </c>
      <c r="I4496" t="str">
        <f t="shared" si="4592"/>
        <v>Índice de Participación Ciudadana</v>
      </c>
      <c r="J4496" t="str">
        <f t="shared" si="4592"/>
        <v>INDICE</v>
      </c>
      <c r="K4496">
        <f t="shared" si="4592"/>
        <v>0</v>
      </c>
      <c r="L4496" s="150">
        <f>+VLOOKUP($E4496,IPC_2018!$B$8:$T$347,18,0)</f>
        <v>0.15718492344776852</v>
      </c>
      <c r="M4496" s="142" t="str">
        <f>+VLOOKUP($E4496,IPC_2018!$B$8:$T$347,19,0)</f>
        <v>Bajo</v>
      </c>
    </row>
    <row r="4497" spans="1:13" x14ac:dyDescent="0.3">
      <c r="A4497" s="139">
        <f t="shared" si="4555"/>
        <v>119</v>
      </c>
      <c r="B4497" s="148">
        <f t="shared" si="4557"/>
        <v>7</v>
      </c>
      <c r="D4497" s="149" t="str">
        <f>+VLOOKUP($A4497,mUNICIPIOS!$B$4:$F$343,2,0)</f>
        <v>Quetzaltenango</v>
      </c>
      <c r="E4497" s="149">
        <f>+VLOOKUP($A4497,mUNICIPIOS!$B$4:$F$343,3,0)</f>
        <v>907</v>
      </c>
      <c r="F4497" s="149" t="str">
        <f>+VLOOKUP($A4497,mUNICIPIOS!$B$4:$F$343,4,0)</f>
        <v>Cajolá</v>
      </c>
      <c r="G4497" s="139" t="str">
        <f t="shared" ref="G4497:K4497" si="4593">+G4459</f>
        <v>02</v>
      </c>
      <c r="H4497" t="str">
        <f t="shared" si="4593"/>
        <v>IIC</v>
      </c>
      <c r="I4497" t="str">
        <f t="shared" si="4593"/>
        <v>Índice de Información a la Ciudadanía</v>
      </c>
      <c r="J4497" t="str">
        <f t="shared" si="4593"/>
        <v>02-01</v>
      </c>
      <c r="K4497" t="str">
        <f t="shared" si="4593"/>
        <v>Rendición de cuentas cuatrimestral y anual al Comude enfocadas en resultados.</v>
      </c>
      <c r="L4497" s="150">
        <f>+VLOOKUP($E4497,IIC_2018!$B$8:$Q$347,3,0)</f>
        <v>0.4</v>
      </c>
      <c r="M4497" s="142" t="str">
        <f>+VLOOKUP($E4497,IIC_2018!$B$8:$Q$347,4,0)</f>
        <v>Medio bajo</v>
      </c>
    </row>
    <row r="4498" spans="1:13" x14ac:dyDescent="0.3">
      <c r="A4498" s="139">
        <f t="shared" si="4555"/>
        <v>119</v>
      </c>
      <c r="B4498" s="148">
        <f t="shared" si="4557"/>
        <v>8</v>
      </c>
      <c r="D4498" s="149" t="str">
        <f>+VLOOKUP($A4498,mUNICIPIOS!$B$4:$F$343,2,0)</f>
        <v>Quetzaltenango</v>
      </c>
      <c r="E4498" s="149">
        <f>+VLOOKUP($A4498,mUNICIPIOS!$B$4:$F$343,3,0)</f>
        <v>907</v>
      </c>
      <c r="F4498" s="149" t="str">
        <f>+VLOOKUP($A4498,mUNICIPIOS!$B$4:$F$343,4,0)</f>
        <v>Cajolá</v>
      </c>
      <c r="G4498" s="139" t="str">
        <f t="shared" ref="G4498:K4498" si="4594">+G4460</f>
        <v>02</v>
      </c>
      <c r="H4498" t="str">
        <f t="shared" si="4594"/>
        <v>IIC</v>
      </c>
      <c r="I4498" t="str">
        <f t="shared" si="4594"/>
        <v>Índice de Información a la Ciudadanía</v>
      </c>
      <c r="J4498" t="str">
        <f t="shared" si="4594"/>
        <v>02-02</v>
      </c>
      <c r="K4498" t="str">
        <f t="shared" si="4594"/>
        <v>Información presupuestaria y otra información brindada a la ciudadanía disponible en medios locales de comunicación.</v>
      </c>
      <c r="L4498" s="150">
        <f>+VLOOKUP($E4498,IIC_2018!$B$8:$Q$347,6,0)</f>
        <v>0.75</v>
      </c>
      <c r="M4498" s="142" t="str">
        <f>+VLOOKUP($E4498,IIC_2018!$B$8:$Q$347,7,0)</f>
        <v>Medio alto</v>
      </c>
    </row>
    <row r="4499" spans="1:13" x14ac:dyDescent="0.3">
      <c r="A4499" s="139">
        <f t="shared" si="4555"/>
        <v>119</v>
      </c>
      <c r="B4499" s="148">
        <f t="shared" si="4557"/>
        <v>9</v>
      </c>
      <c r="D4499" s="149" t="str">
        <f>+VLOOKUP($A4499,mUNICIPIOS!$B$4:$F$343,2,0)</f>
        <v>Quetzaltenango</v>
      </c>
      <c r="E4499" s="149">
        <f>+VLOOKUP($A4499,mUNICIPIOS!$B$4:$F$343,3,0)</f>
        <v>907</v>
      </c>
      <c r="F4499" s="149" t="str">
        <f>+VLOOKUP($A4499,mUNICIPIOS!$B$4:$F$343,4,0)</f>
        <v>Cajolá</v>
      </c>
      <c r="G4499" s="139" t="str">
        <f t="shared" ref="G4499:K4499" si="4595">+G4461</f>
        <v>02</v>
      </c>
      <c r="H4499" t="str">
        <f t="shared" si="4595"/>
        <v>IIC</v>
      </c>
      <c r="I4499" t="str">
        <f t="shared" si="4595"/>
        <v>Índice de Información a la Ciudadanía</v>
      </c>
      <c r="J4499" t="str">
        <f t="shared" si="4595"/>
        <v>02-03</v>
      </c>
      <c r="K4499" t="str">
        <f t="shared" si="4595"/>
        <v>Información pública de oficio actualizada y disponible de acuerdo a la LAIP y uso de internet.</v>
      </c>
      <c r="L4499" s="150">
        <f>+VLOOKUP($E4499,IIC_2018!$B$8:$Q$347,9,0)</f>
        <v>0.4</v>
      </c>
      <c r="M4499" s="142" t="str">
        <f>+VLOOKUP($E4499,IIC_2018!$B$8:$Q$347,10,0)</f>
        <v>Medio bajo</v>
      </c>
    </row>
    <row r="4500" spans="1:13" x14ac:dyDescent="0.3">
      <c r="A4500" s="139">
        <f t="shared" si="4555"/>
        <v>119</v>
      </c>
      <c r="B4500" s="148">
        <f t="shared" si="4557"/>
        <v>10</v>
      </c>
      <c r="D4500" s="149" t="str">
        <f>+VLOOKUP($A4500,mUNICIPIOS!$B$4:$F$343,2,0)</f>
        <v>Quetzaltenango</v>
      </c>
      <c r="E4500" s="149">
        <f>+VLOOKUP($A4500,mUNICIPIOS!$B$4:$F$343,3,0)</f>
        <v>907</v>
      </c>
      <c r="F4500" s="149" t="str">
        <f>+VLOOKUP($A4500,mUNICIPIOS!$B$4:$F$343,4,0)</f>
        <v>Cajolá</v>
      </c>
      <c r="G4500" s="139" t="str">
        <f t="shared" ref="G4500:K4500" si="4596">+G4462</f>
        <v>02</v>
      </c>
      <c r="H4500" t="str">
        <f t="shared" si="4596"/>
        <v>IIC</v>
      </c>
      <c r="I4500" t="str">
        <f t="shared" si="4596"/>
        <v>Índice de Información a la Ciudadanía</v>
      </c>
      <c r="J4500" t="str">
        <f t="shared" si="4596"/>
        <v>02-04</v>
      </c>
      <c r="K4500" t="str">
        <f t="shared" si="4596"/>
        <v>Relación del monto contratado por medio de Guate compras con el total del presupuesto de egresos vigente.</v>
      </c>
      <c r="L4500" s="150">
        <f>+VLOOKUP($E4500,IIC_2018!$B$8:$Q$347,12,0)</f>
        <v>0.49122434361503114</v>
      </c>
      <c r="M4500" s="142" t="str">
        <f>+VLOOKUP($E4500,IIC_2018!$B$8:$Q$347,13,0)</f>
        <v>Medio</v>
      </c>
    </row>
    <row r="4501" spans="1:13" x14ac:dyDescent="0.3">
      <c r="A4501" s="139">
        <f t="shared" si="4555"/>
        <v>119</v>
      </c>
      <c r="B4501" s="148">
        <f t="shared" si="4557"/>
        <v>11</v>
      </c>
      <c r="D4501" s="149" t="str">
        <f>+VLOOKUP($A4501,mUNICIPIOS!$B$4:$F$343,2,0)</f>
        <v>Quetzaltenango</v>
      </c>
      <c r="E4501" s="149">
        <f>+VLOOKUP($A4501,mUNICIPIOS!$B$4:$F$343,3,0)</f>
        <v>907</v>
      </c>
      <c r="F4501" s="149" t="str">
        <f>+VLOOKUP($A4501,mUNICIPIOS!$B$4:$F$343,4,0)</f>
        <v>Cajolá</v>
      </c>
      <c r="G4501" s="139" t="str">
        <f t="shared" ref="G4501:K4501" si="4597">+G4463</f>
        <v>02</v>
      </c>
      <c r="H4501" t="str">
        <f t="shared" si="4597"/>
        <v>IIC</v>
      </c>
      <c r="I4501" t="str">
        <f t="shared" si="4597"/>
        <v>Índice de Información a la Ciudadanía</v>
      </c>
      <c r="J4501" t="str">
        <f t="shared" si="4597"/>
        <v>INDICE</v>
      </c>
      <c r="K4501">
        <f t="shared" si="4597"/>
        <v>0</v>
      </c>
      <c r="L4501" s="150">
        <f>+VLOOKUP($E4501,IIC_2018!$B$8:$Q$347,15,0)</f>
        <v>0.5103060859037577</v>
      </c>
      <c r="M4501" s="142" t="str">
        <f>+VLOOKUP($E4501,IIC_2018!$B$8:$Q$347,16,0)</f>
        <v>Medio</v>
      </c>
    </row>
    <row r="4502" spans="1:13" x14ac:dyDescent="0.3">
      <c r="A4502" s="139">
        <f t="shared" si="4555"/>
        <v>119</v>
      </c>
      <c r="B4502" s="148">
        <f t="shared" si="4557"/>
        <v>12</v>
      </c>
      <c r="D4502" s="149" t="str">
        <f>+VLOOKUP($A4502,mUNICIPIOS!$B$4:$F$343,2,0)</f>
        <v>Quetzaltenango</v>
      </c>
      <c r="E4502" s="149">
        <f>+VLOOKUP($A4502,mUNICIPIOS!$B$4:$F$343,3,0)</f>
        <v>907</v>
      </c>
      <c r="F4502" s="149" t="str">
        <f>+VLOOKUP($A4502,mUNICIPIOS!$B$4:$F$343,4,0)</f>
        <v>Cajolá</v>
      </c>
      <c r="G4502" s="139" t="str">
        <f t="shared" ref="G4502:K4502" si="4598">+G4464</f>
        <v>03</v>
      </c>
      <c r="H4502" t="str">
        <f t="shared" si="4598"/>
        <v>ISP</v>
      </c>
      <c r="I4502" t="str">
        <f t="shared" si="4598"/>
        <v>Índice de Servicios Públicos</v>
      </c>
      <c r="J4502" t="str">
        <f t="shared" si="4598"/>
        <v>03-01</v>
      </c>
      <c r="K4502" t="str">
        <f t="shared" si="4598"/>
        <v>Cobertura del servicio público de agua</v>
      </c>
      <c r="L4502" s="150">
        <f>+VLOOKUP($E4502,ISP_2018!$B$8:$T$347,3,0)</f>
        <v>0.18540959767329132</v>
      </c>
      <c r="M4502" s="142" t="str">
        <f>+VLOOKUP($E4502,ISP_2018!$B$8:$T$347,4,0)</f>
        <v>Bajo</v>
      </c>
    </row>
    <row r="4503" spans="1:13" x14ac:dyDescent="0.3">
      <c r="A4503" s="139">
        <f t="shared" si="4555"/>
        <v>119</v>
      </c>
      <c r="B4503" s="148">
        <f t="shared" si="4557"/>
        <v>13</v>
      </c>
      <c r="D4503" s="149" t="str">
        <f>+VLOOKUP($A4503,mUNICIPIOS!$B$4:$F$343,2,0)</f>
        <v>Quetzaltenango</v>
      </c>
      <c r="E4503" s="149">
        <f>+VLOOKUP($A4503,mUNICIPIOS!$B$4:$F$343,3,0)</f>
        <v>907</v>
      </c>
      <c r="F4503" s="149" t="str">
        <f>+VLOOKUP($A4503,mUNICIPIOS!$B$4:$F$343,4,0)</f>
        <v>Cajolá</v>
      </c>
      <c r="G4503" s="139" t="str">
        <f t="shared" ref="G4503:K4503" si="4599">+G4465</f>
        <v>03</v>
      </c>
      <c r="H4503" t="str">
        <f t="shared" si="4599"/>
        <v>ISP</v>
      </c>
      <c r="I4503" t="str">
        <f t="shared" si="4599"/>
        <v>Índice de Servicios Públicos</v>
      </c>
      <c r="J4503" t="str">
        <f t="shared" si="4599"/>
        <v>03-02</v>
      </c>
      <c r="K4503" t="str">
        <f t="shared" si="4599"/>
        <v>Control de la calidad del servicio público de agua</v>
      </c>
      <c r="L4503" s="150">
        <f>+VLOOKUP($E4503,ISP_2018!$B$8:$T$347,6,0)</f>
        <v>0</v>
      </c>
      <c r="M4503" s="142" t="str">
        <f>+VLOOKUP($E4503,ISP_2018!$B$8:$T$347,7,0)</f>
        <v>Bajo</v>
      </c>
    </row>
    <row r="4504" spans="1:13" x14ac:dyDescent="0.3">
      <c r="A4504" s="139">
        <f t="shared" si="4555"/>
        <v>119</v>
      </c>
      <c r="B4504" s="148">
        <f t="shared" si="4557"/>
        <v>14</v>
      </c>
      <c r="D4504" s="149" t="str">
        <f>+VLOOKUP($A4504,mUNICIPIOS!$B$4:$F$343,2,0)</f>
        <v>Quetzaltenango</v>
      </c>
      <c r="E4504" s="149">
        <f>+VLOOKUP($A4504,mUNICIPIOS!$B$4:$F$343,3,0)</f>
        <v>907</v>
      </c>
      <c r="F4504" s="149" t="str">
        <f>+VLOOKUP($A4504,mUNICIPIOS!$B$4:$F$343,4,0)</f>
        <v>Cajolá</v>
      </c>
      <c r="G4504" s="139" t="str">
        <f t="shared" ref="G4504:K4504" si="4600">+G4466</f>
        <v>03</v>
      </c>
      <c r="H4504" t="str">
        <f t="shared" si="4600"/>
        <v>ISP</v>
      </c>
      <c r="I4504" t="str">
        <f t="shared" si="4600"/>
        <v>Índice de Servicios Públicos</v>
      </c>
      <c r="J4504" t="str">
        <f t="shared" si="4600"/>
        <v>03-03</v>
      </c>
      <c r="K4504" t="str">
        <f t="shared" si="4600"/>
        <v>Disposición  y tratamiento  de aguas residuales</v>
      </c>
      <c r="L4504" s="150">
        <f>+VLOOKUP($E4504,ISP_2018!$B$8:$T$347,9,0)</f>
        <v>0.13686732035192675</v>
      </c>
      <c r="M4504" s="142" t="str">
        <f>+VLOOKUP($E4504,ISP_2018!$B$8:$T$347,10,0)</f>
        <v>Bajo</v>
      </c>
    </row>
    <row r="4505" spans="1:13" x14ac:dyDescent="0.3">
      <c r="A4505" s="139">
        <f t="shared" si="4555"/>
        <v>119</v>
      </c>
      <c r="B4505" s="148">
        <f t="shared" si="4557"/>
        <v>15</v>
      </c>
      <c r="D4505" s="149" t="str">
        <f>+VLOOKUP($A4505,mUNICIPIOS!$B$4:$F$343,2,0)</f>
        <v>Quetzaltenango</v>
      </c>
      <c r="E4505" s="149">
        <f>+VLOOKUP($A4505,mUNICIPIOS!$B$4:$F$343,3,0)</f>
        <v>907</v>
      </c>
      <c r="F4505" s="149" t="str">
        <f>+VLOOKUP($A4505,mUNICIPIOS!$B$4:$F$343,4,0)</f>
        <v>Cajolá</v>
      </c>
      <c r="G4505" s="139" t="str">
        <f t="shared" ref="G4505:K4505" si="4601">+G4467</f>
        <v>03</v>
      </c>
      <c r="H4505" t="str">
        <f t="shared" si="4601"/>
        <v>ISP</v>
      </c>
      <c r="I4505" t="str">
        <f t="shared" si="4601"/>
        <v>Índice de Servicios Públicos</v>
      </c>
      <c r="J4505" t="str">
        <f t="shared" si="4601"/>
        <v>03-04</v>
      </c>
      <c r="K4505" t="str">
        <f t="shared" si="4601"/>
        <v>Gestión y manejo de los residuos y desechos sólidos</v>
      </c>
      <c r="L4505" s="150">
        <f>+VLOOKUP($E4505,ISP_2018!$B$8:$T$347,12,0)</f>
        <v>6.4431234447969304E-2</v>
      </c>
      <c r="M4505" s="142" t="str">
        <f>+VLOOKUP($E4505,ISP_2018!$B$8:$T$347,13,0)</f>
        <v>Bajo</v>
      </c>
    </row>
    <row r="4506" spans="1:13" x14ac:dyDescent="0.3">
      <c r="A4506" s="139">
        <f t="shared" si="4555"/>
        <v>119</v>
      </c>
      <c r="B4506" s="148">
        <f t="shared" si="4557"/>
        <v>16</v>
      </c>
      <c r="D4506" s="149" t="str">
        <f>+VLOOKUP($A4506,mUNICIPIOS!$B$4:$F$343,2,0)</f>
        <v>Quetzaltenango</v>
      </c>
      <c r="E4506" s="149">
        <f>+VLOOKUP($A4506,mUNICIPIOS!$B$4:$F$343,3,0)</f>
        <v>907</v>
      </c>
      <c r="F4506" s="149" t="str">
        <f>+VLOOKUP($A4506,mUNICIPIOS!$B$4:$F$343,4,0)</f>
        <v>Cajolá</v>
      </c>
      <c r="G4506" s="139" t="str">
        <f t="shared" ref="G4506:K4506" si="4602">+G4468</f>
        <v>03</v>
      </c>
      <c r="H4506" t="str">
        <f t="shared" si="4602"/>
        <v>ISP</v>
      </c>
      <c r="I4506" t="str">
        <f t="shared" si="4602"/>
        <v>Índice de Servicios Públicos</v>
      </c>
      <c r="J4506" t="str">
        <f t="shared" si="4602"/>
        <v>03-05</v>
      </c>
      <c r="K4506" t="str">
        <f t="shared" si="4602"/>
        <v>Gestión de servicios públicos municipales</v>
      </c>
      <c r="L4506" s="150">
        <f>+VLOOKUP($E4506,ISP_2018!$B$8:$T$347,15,0)</f>
        <v>0.22580645161290319</v>
      </c>
      <c r="M4506" s="142" t="str">
        <f>+VLOOKUP($E4506,ISP_2018!$B$8:$T$347,16,0)</f>
        <v>Medio bajo</v>
      </c>
    </row>
    <row r="4507" spans="1:13" x14ac:dyDescent="0.3">
      <c r="A4507" s="139">
        <f t="shared" si="4555"/>
        <v>119</v>
      </c>
      <c r="B4507" s="148">
        <f t="shared" si="4557"/>
        <v>17</v>
      </c>
      <c r="D4507" s="149" t="str">
        <f>+VLOOKUP($A4507,mUNICIPIOS!$B$4:$F$343,2,0)</f>
        <v>Quetzaltenango</v>
      </c>
      <c r="E4507" s="149">
        <f>+VLOOKUP($A4507,mUNICIPIOS!$B$4:$F$343,3,0)</f>
        <v>907</v>
      </c>
      <c r="F4507" s="149" t="str">
        <f>+VLOOKUP($A4507,mUNICIPIOS!$B$4:$F$343,4,0)</f>
        <v>Cajolá</v>
      </c>
      <c r="G4507" s="139" t="str">
        <f t="shared" ref="G4507:K4507" si="4603">+G4469</f>
        <v>03</v>
      </c>
      <c r="H4507" t="str">
        <f t="shared" si="4603"/>
        <v>ISP</v>
      </c>
      <c r="I4507" t="str">
        <f t="shared" si="4603"/>
        <v>Índice de Servicios Públicos</v>
      </c>
      <c r="J4507" t="str">
        <f t="shared" si="4603"/>
        <v>INDICE</v>
      </c>
      <c r="K4507">
        <f t="shared" si="4603"/>
        <v>0</v>
      </c>
      <c r="L4507" s="150">
        <f>+VLOOKUP($E4507,ISP_2018!$B$8:$T$347,18,0)</f>
        <v>0.10396196104988899</v>
      </c>
      <c r="M4507" s="142" t="str">
        <f>+VLOOKUP($E4507,ISP_2018!$B$8:$T$347,19,0)</f>
        <v>Bajo</v>
      </c>
    </row>
    <row r="4508" spans="1:13" x14ac:dyDescent="0.3">
      <c r="A4508" s="139">
        <f t="shared" si="4555"/>
        <v>119</v>
      </c>
      <c r="B4508" s="148">
        <f t="shared" si="4557"/>
        <v>18</v>
      </c>
      <c r="D4508" s="149" t="str">
        <f>+VLOOKUP($A4508,mUNICIPIOS!$B$4:$F$343,2,0)</f>
        <v>Quetzaltenango</v>
      </c>
      <c r="E4508" s="149">
        <f>+VLOOKUP($A4508,mUNICIPIOS!$B$4:$F$343,3,0)</f>
        <v>907</v>
      </c>
      <c r="F4508" s="149" t="str">
        <f>+VLOOKUP($A4508,mUNICIPIOS!$B$4:$F$343,4,0)</f>
        <v>Cajolá</v>
      </c>
      <c r="G4508" s="139" t="str">
        <f t="shared" ref="G4508:K4508" si="4604">+G4470</f>
        <v>04</v>
      </c>
      <c r="H4508" t="str">
        <f t="shared" si="4604"/>
        <v>IGA</v>
      </c>
      <c r="I4508" t="str">
        <f t="shared" si="4604"/>
        <v>Índice de Gestión Administrativa</v>
      </c>
      <c r="J4508" t="str">
        <f t="shared" si="4604"/>
        <v>04-01</v>
      </c>
      <c r="K4508" t="str">
        <f t="shared" si="4604"/>
        <v>Existencia de elementos de atención municipal orientada al vecino</v>
      </c>
      <c r="L4508" s="150">
        <f>+VLOOKUP($E4508,IGA_2018!$B$8:$N$347,3,0)</f>
        <v>0.25</v>
      </c>
      <c r="M4508" s="142" t="str">
        <f>+VLOOKUP($E4508,IGA_2018!$B$8:$N$347,4,0)</f>
        <v>Medio bajo</v>
      </c>
    </row>
    <row r="4509" spans="1:13" x14ac:dyDescent="0.3">
      <c r="A4509" s="139">
        <f t="shared" si="4555"/>
        <v>119</v>
      </c>
      <c r="B4509" s="148">
        <f t="shared" si="4557"/>
        <v>19</v>
      </c>
      <c r="D4509" s="149" t="str">
        <f>+VLOOKUP($A4509,mUNICIPIOS!$B$4:$F$343,2,0)</f>
        <v>Quetzaltenango</v>
      </c>
      <c r="E4509" s="149">
        <f>+VLOOKUP($A4509,mUNICIPIOS!$B$4:$F$343,3,0)</f>
        <v>907</v>
      </c>
      <c r="F4509" s="149" t="str">
        <f>+VLOOKUP($A4509,mUNICIPIOS!$B$4:$F$343,4,0)</f>
        <v>Cajolá</v>
      </c>
      <c r="G4509" s="139" t="str">
        <f t="shared" ref="G4509:K4509" si="4605">+G4471</f>
        <v>04</v>
      </c>
      <c r="H4509" t="str">
        <f t="shared" si="4605"/>
        <v>IGA</v>
      </c>
      <c r="I4509" t="str">
        <f t="shared" si="4605"/>
        <v>Índice de Gestión Administrativa</v>
      </c>
      <c r="J4509" t="str">
        <f t="shared" si="4605"/>
        <v>04-02</v>
      </c>
      <c r="K4509" t="str">
        <f t="shared" si="4605"/>
        <v>Gestión del recurso humano.</v>
      </c>
      <c r="L4509" s="150">
        <f>+VLOOKUP($E4509,IGA_2018!$B$8:$N$347,6,0)</f>
        <v>0.38114859644604698</v>
      </c>
      <c r="M4509" s="142" t="str">
        <f>+VLOOKUP($E4509,IGA_2018!$B$8:$N$347,7,0)</f>
        <v>Medio bajo</v>
      </c>
    </row>
    <row r="4510" spans="1:13" x14ac:dyDescent="0.3">
      <c r="A4510" s="139">
        <f t="shared" si="4555"/>
        <v>119</v>
      </c>
      <c r="B4510" s="148">
        <f t="shared" si="4557"/>
        <v>20</v>
      </c>
      <c r="D4510" s="149" t="str">
        <f>+VLOOKUP($A4510,mUNICIPIOS!$B$4:$F$343,2,0)</f>
        <v>Quetzaltenango</v>
      </c>
      <c r="E4510" s="149">
        <f>+VLOOKUP($A4510,mUNICIPIOS!$B$4:$F$343,3,0)</f>
        <v>907</v>
      </c>
      <c r="F4510" s="149" t="str">
        <f>+VLOOKUP($A4510,mUNICIPIOS!$B$4:$F$343,4,0)</f>
        <v>Cajolá</v>
      </c>
      <c r="G4510" s="139" t="str">
        <f t="shared" ref="G4510:K4510" si="4606">+G4472</f>
        <v>04</v>
      </c>
      <c r="H4510" t="str">
        <f t="shared" si="4606"/>
        <v>IGA</v>
      </c>
      <c r="I4510" t="str">
        <f t="shared" si="4606"/>
        <v>Índice de Gestión Administrativa</v>
      </c>
      <c r="J4510" t="str">
        <f t="shared" si="4606"/>
        <v>04-03</v>
      </c>
      <c r="K4510" t="str">
        <f t="shared" si="4606"/>
        <v>Existencia de oficinas municipales con instrumentos de gestión.</v>
      </c>
      <c r="L4510" s="150">
        <f>+VLOOKUP($E4510,IGA_2018!$B$8:$N$347,9,0)</f>
        <v>0.70714285714285718</v>
      </c>
      <c r="M4510" s="142" t="str">
        <f>+VLOOKUP($E4510,IGA_2018!$B$8:$N$347,10,0)</f>
        <v>Medio alto</v>
      </c>
    </row>
    <row r="4511" spans="1:13" x14ac:dyDescent="0.3">
      <c r="A4511" s="139">
        <f t="shared" si="4555"/>
        <v>119</v>
      </c>
      <c r="B4511" s="148">
        <f t="shared" si="4557"/>
        <v>21</v>
      </c>
      <c r="D4511" s="149" t="str">
        <f>+VLOOKUP($A4511,mUNICIPIOS!$B$4:$F$343,2,0)</f>
        <v>Quetzaltenango</v>
      </c>
      <c r="E4511" s="149">
        <f>+VLOOKUP($A4511,mUNICIPIOS!$B$4:$F$343,3,0)</f>
        <v>907</v>
      </c>
      <c r="F4511" s="149" t="str">
        <f>+VLOOKUP($A4511,mUNICIPIOS!$B$4:$F$343,4,0)</f>
        <v>Cajolá</v>
      </c>
      <c r="G4511" s="139" t="str">
        <f t="shared" ref="G4511:K4511" si="4607">+G4473</f>
        <v>04</v>
      </c>
      <c r="H4511" t="str">
        <f t="shared" si="4607"/>
        <v>IGA</v>
      </c>
      <c r="I4511" t="str">
        <f t="shared" si="4607"/>
        <v>Índice de Gestión Administrativa</v>
      </c>
      <c r="J4511" t="str">
        <f t="shared" si="4607"/>
        <v>INDICE</v>
      </c>
      <c r="K4511">
        <f t="shared" si="4607"/>
        <v>0</v>
      </c>
      <c r="L4511" s="150">
        <f>+VLOOKUP($E4511,IGA_2018!$B$8:$N$347,12,0)</f>
        <v>0.45590200875611642</v>
      </c>
      <c r="M4511" s="142" t="str">
        <f>+VLOOKUP($E4511,IGA_2018!$B$8:$N$347,13,0)</f>
        <v>Medio</v>
      </c>
    </row>
    <row r="4512" spans="1:13" x14ac:dyDescent="0.3">
      <c r="A4512" s="139">
        <f t="shared" si="4555"/>
        <v>119</v>
      </c>
      <c r="B4512" s="148">
        <f t="shared" si="4557"/>
        <v>22</v>
      </c>
      <c r="D4512" s="149" t="str">
        <f>+VLOOKUP($A4512,mUNICIPIOS!$B$4:$F$343,2,0)</f>
        <v>Quetzaltenango</v>
      </c>
      <c r="E4512" s="149">
        <f>+VLOOKUP($A4512,mUNICIPIOS!$B$4:$F$343,3,0)</f>
        <v>907</v>
      </c>
      <c r="F4512" s="149" t="str">
        <f>+VLOOKUP($A4512,mUNICIPIOS!$B$4:$F$343,4,0)</f>
        <v>Cajolá</v>
      </c>
      <c r="G4512" s="139" t="str">
        <f t="shared" ref="G4512:K4512" si="4608">+G4474</f>
        <v>05</v>
      </c>
      <c r="H4512" t="str">
        <f t="shared" si="4608"/>
        <v>IGF</v>
      </c>
      <c r="I4512" t="str">
        <f t="shared" si="4608"/>
        <v>Índice de Gestión Financiera</v>
      </c>
      <c r="J4512" t="str">
        <f t="shared" si="4608"/>
        <v>05-01</v>
      </c>
      <c r="K4512" t="str">
        <f t="shared" si="4608"/>
        <v>Autonomía financiera municipal</v>
      </c>
      <c r="L4512" s="150">
        <f>+VLOOKUP($E4512,IGF_2018!$B$8:$Z$347,3,0)</f>
        <v>7.5996889940177448E-2</v>
      </c>
      <c r="M4512" s="142" t="str">
        <f>+VLOOKUP($E4512,IGF_2018!$B$8:$Z$347,4,0)</f>
        <v>Bajo</v>
      </c>
    </row>
    <row r="4513" spans="1:13" x14ac:dyDescent="0.3">
      <c r="A4513" s="139">
        <f t="shared" si="4555"/>
        <v>119</v>
      </c>
      <c r="B4513" s="148">
        <f t="shared" si="4557"/>
        <v>23</v>
      </c>
      <c r="D4513" s="149" t="str">
        <f>+VLOOKUP($A4513,mUNICIPIOS!$B$4:$F$343,2,0)</f>
        <v>Quetzaltenango</v>
      </c>
      <c r="E4513" s="149">
        <f>+VLOOKUP($A4513,mUNICIPIOS!$B$4:$F$343,3,0)</f>
        <v>907</v>
      </c>
      <c r="F4513" s="149" t="str">
        <f>+VLOOKUP($A4513,mUNICIPIOS!$B$4:$F$343,4,0)</f>
        <v>Cajolá</v>
      </c>
      <c r="G4513" s="139" t="str">
        <f t="shared" ref="G4513:K4513" si="4609">+G4475</f>
        <v>05</v>
      </c>
      <c r="H4513" t="str">
        <f t="shared" si="4609"/>
        <v>IGF</v>
      </c>
      <c r="I4513" t="str">
        <f t="shared" si="4609"/>
        <v>Índice de Gestión Financiera</v>
      </c>
      <c r="J4513" t="str">
        <f t="shared" si="4609"/>
        <v>05-02</v>
      </c>
      <c r="K4513" t="str">
        <f t="shared" si="4609"/>
        <v xml:space="preserve">Ingresos propios por habitante -sin regalías- </v>
      </c>
      <c r="L4513" s="150">
        <f>+VLOOKUP($E4513,IGF_2018!$B$8:$Z$347,6,0)</f>
        <v>8.981530714300183E-2</v>
      </c>
      <c r="M4513" s="142" t="str">
        <f>+VLOOKUP($E4513,IGF_2018!$B$8:$Z$347,7,0)</f>
        <v>Bajo</v>
      </c>
    </row>
    <row r="4514" spans="1:13" x14ac:dyDescent="0.3">
      <c r="A4514" s="139">
        <f t="shared" si="4555"/>
        <v>119</v>
      </c>
      <c r="B4514" s="148">
        <f t="shared" si="4557"/>
        <v>24</v>
      </c>
      <c r="D4514" s="149" t="str">
        <f>+VLOOKUP($A4514,mUNICIPIOS!$B$4:$F$343,2,0)</f>
        <v>Quetzaltenango</v>
      </c>
      <c r="E4514" s="149">
        <f>+VLOOKUP($A4514,mUNICIPIOS!$B$4:$F$343,3,0)</f>
        <v>907</v>
      </c>
      <c r="F4514" s="149" t="str">
        <f>+VLOOKUP($A4514,mUNICIPIOS!$B$4:$F$343,4,0)</f>
        <v>Cajolá</v>
      </c>
      <c r="G4514" s="139" t="str">
        <f t="shared" ref="G4514:K4514" si="4610">+G4476</f>
        <v>05</v>
      </c>
      <c r="H4514" t="str">
        <f t="shared" si="4610"/>
        <v>IGF</v>
      </c>
      <c r="I4514" t="str">
        <f t="shared" si="4610"/>
        <v>Índice de Gestión Financiera</v>
      </c>
      <c r="J4514" t="str">
        <f t="shared" si="4610"/>
        <v>05-03</v>
      </c>
      <c r="K4514" t="str">
        <f t="shared" si="4610"/>
        <v>Ingresos del IUSI en relación a los ingresos propios -sin regalías-</v>
      </c>
      <c r="L4514" s="150">
        <f>+VLOOKUP($E4514,IGF_2018!$B$8:$Z$347,9,0)</f>
        <v>0</v>
      </c>
      <c r="M4514" s="142" t="str">
        <f>+VLOOKUP($E4514,IGF_2018!$B$8:$Z$347,10,0)</f>
        <v>Bajo</v>
      </c>
    </row>
    <row r="4515" spans="1:13" x14ac:dyDescent="0.3">
      <c r="A4515" s="139">
        <f t="shared" si="4555"/>
        <v>119</v>
      </c>
      <c r="B4515" s="148">
        <f t="shared" si="4557"/>
        <v>25</v>
      </c>
      <c r="D4515" s="149" t="str">
        <f>+VLOOKUP($A4515,mUNICIPIOS!$B$4:$F$343,2,0)</f>
        <v>Quetzaltenango</v>
      </c>
      <c r="E4515" s="149">
        <f>+VLOOKUP($A4515,mUNICIPIOS!$B$4:$F$343,3,0)</f>
        <v>907</v>
      </c>
      <c r="F4515" s="149" t="str">
        <f>+VLOOKUP($A4515,mUNICIPIOS!$B$4:$F$343,4,0)</f>
        <v>Cajolá</v>
      </c>
      <c r="G4515" s="139" t="str">
        <f t="shared" ref="G4515:K4515" si="4611">+G4477</f>
        <v>05</v>
      </c>
      <c r="H4515" t="str">
        <f t="shared" si="4611"/>
        <v>IGF</v>
      </c>
      <c r="I4515" t="str">
        <f t="shared" si="4611"/>
        <v>Índice de Gestión Financiera</v>
      </c>
      <c r="J4515" t="str">
        <f t="shared" si="4611"/>
        <v>05-04</v>
      </c>
      <c r="K4515" t="str">
        <f t="shared" si="4611"/>
        <v>Inversión anual en capital fijo por habitante</v>
      </c>
      <c r="L4515" s="150">
        <f>+VLOOKUP($E4515,IGF_2018!$B$8:$Z$347,12,0)</f>
        <v>0.24941751272103246</v>
      </c>
      <c r="M4515" s="142" t="str">
        <f>+VLOOKUP($E4515,IGF_2018!$B$8:$Z$347,13,0)</f>
        <v>Medio bajo</v>
      </c>
    </row>
    <row r="4516" spans="1:13" x14ac:dyDescent="0.3">
      <c r="A4516" s="139">
        <f t="shared" si="4555"/>
        <v>119</v>
      </c>
      <c r="B4516" s="148">
        <f t="shared" si="4557"/>
        <v>26</v>
      </c>
      <c r="D4516" s="149" t="str">
        <f>+VLOOKUP($A4516,mUNICIPIOS!$B$4:$F$343,2,0)</f>
        <v>Quetzaltenango</v>
      </c>
      <c r="E4516" s="149">
        <f>+VLOOKUP($A4516,mUNICIPIOS!$B$4:$F$343,3,0)</f>
        <v>907</v>
      </c>
      <c r="F4516" s="149" t="str">
        <f>+VLOOKUP($A4516,mUNICIPIOS!$B$4:$F$343,4,0)</f>
        <v>Cajolá</v>
      </c>
      <c r="G4516" s="139" t="str">
        <f t="shared" ref="G4516:K4516" si="4612">+G4478</f>
        <v>05</v>
      </c>
      <c r="H4516" t="str">
        <f t="shared" si="4612"/>
        <v>IGF</v>
      </c>
      <c r="I4516" t="str">
        <f t="shared" si="4612"/>
        <v>Índice de Gestión Financiera</v>
      </c>
      <c r="J4516" t="str">
        <f t="shared" si="4612"/>
        <v>05-05</v>
      </c>
      <c r="K4516" t="str">
        <f t="shared" si="4612"/>
        <v>Inversión anual en capital fijo con recursos percibidos por ingresos propios</v>
      </c>
      <c r="L4516" s="150">
        <f>+VLOOKUP($E4516,IGF_2018!$B$8:$Z$347,15,0)</f>
        <v>1.2305105600075484E-2</v>
      </c>
      <c r="M4516" s="142" t="str">
        <f>+VLOOKUP($E4516,IGF_2018!$B$8:$Z$347,16,0)</f>
        <v>Bajo</v>
      </c>
    </row>
    <row r="4517" spans="1:13" x14ac:dyDescent="0.3">
      <c r="A4517" s="139">
        <f t="shared" si="4555"/>
        <v>119</v>
      </c>
      <c r="B4517" s="148">
        <f t="shared" si="4557"/>
        <v>27</v>
      </c>
      <c r="D4517" s="149" t="str">
        <f>+VLOOKUP($A4517,mUNICIPIOS!$B$4:$F$343,2,0)</f>
        <v>Quetzaltenango</v>
      </c>
      <c r="E4517" s="149">
        <f>+VLOOKUP($A4517,mUNICIPIOS!$B$4:$F$343,3,0)</f>
        <v>907</v>
      </c>
      <c r="F4517" s="149" t="str">
        <f>+VLOOKUP($A4517,mUNICIPIOS!$B$4:$F$343,4,0)</f>
        <v>Cajolá</v>
      </c>
      <c r="G4517" s="139" t="str">
        <f t="shared" ref="G4517:K4517" si="4613">+G4479</f>
        <v>05</v>
      </c>
      <c r="H4517" t="str">
        <f t="shared" si="4613"/>
        <v>IGF</v>
      </c>
      <c r="I4517" t="str">
        <f t="shared" si="4613"/>
        <v>Índice de Gestión Financiera</v>
      </c>
      <c r="J4517" t="str">
        <f t="shared" si="4613"/>
        <v>05-06</v>
      </c>
      <c r="K4517" t="str">
        <f t="shared" si="4613"/>
        <v xml:space="preserve">Inversión anual en capital fijo con recursos percibidos por transferencias del Gobierno Central </v>
      </c>
      <c r="L4517" s="150">
        <f>+VLOOKUP($E4517,IGF_2018!$B$8:$Z$347,18,0)</f>
        <v>0.52649507451243882</v>
      </c>
      <c r="M4517" s="142" t="str">
        <f>+VLOOKUP($E4517,IGF_2018!$B$8:$Z$347,19,0)</f>
        <v>Medio</v>
      </c>
    </row>
    <row r="4518" spans="1:13" x14ac:dyDescent="0.3">
      <c r="A4518" s="139">
        <f t="shared" si="4555"/>
        <v>119</v>
      </c>
      <c r="B4518" s="148">
        <f t="shared" si="4557"/>
        <v>28</v>
      </c>
      <c r="D4518" s="149" t="str">
        <f>+VLOOKUP($A4518,mUNICIPIOS!$B$4:$F$343,2,0)</f>
        <v>Quetzaltenango</v>
      </c>
      <c r="E4518" s="149">
        <f>+VLOOKUP($A4518,mUNICIPIOS!$B$4:$F$343,3,0)</f>
        <v>907</v>
      </c>
      <c r="F4518" s="149" t="str">
        <f>+VLOOKUP($A4518,mUNICIPIOS!$B$4:$F$343,4,0)</f>
        <v>Cajolá</v>
      </c>
      <c r="G4518" s="139" t="str">
        <f t="shared" ref="G4518:K4518" si="4614">+G4480</f>
        <v>05</v>
      </c>
      <c r="H4518" t="str">
        <f t="shared" si="4614"/>
        <v>IGF</v>
      </c>
      <c r="I4518" t="str">
        <f t="shared" si="4614"/>
        <v>Índice de Gestión Financiera</v>
      </c>
      <c r="J4518" t="str">
        <f t="shared" si="4614"/>
        <v>05-07</v>
      </c>
      <c r="K4518" t="str">
        <f t="shared" si="4614"/>
        <v>Financiamiento por endeudamiento municipal</v>
      </c>
      <c r="L4518" s="150">
        <f>+VLOOKUP($E4518,IGF_2018!$B$8:$Z$347,21,0)</f>
        <v>1</v>
      </c>
      <c r="M4518" s="142" t="str">
        <f>+VLOOKUP($E4518,IGF_2018!$B$8:$Z$347,22,0)</f>
        <v>Alto</v>
      </c>
    </row>
    <row r="4519" spans="1:13" x14ac:dyDescent="0.3">
      <c r="A4519" s="139">
        <f t="shared" si="4555"/>
        <v>119</v>
      </c>
      <c r="B4519" s="148">
        <f t="shared" si="4557"/>
        <v>29</v>
      </c>
      <c r="D4519" s="149" t="str">
        <f>+VLOOKUP($A4519,mUNICIPIOS!$B$4:$F$343,2,0)</f>
        <v>Quetzaltenango</v>
      </c>
      <c r="E4519" s="149">
        <f>+VLOOKUP($A4519,mUNICIPIOS!$B$4:$F$343,3,0)</f>
        <v>907</v>
      </c>
      <c r="F4519" s="149" t="str">
        <f>+VLOOKUP($A4519,mUNICIPIOS!$B$4:$F$343,4,0)</f>
        <v>Cajolá</v>
      </c>
      <c r="G4519" s="139" t="str">
        <f t="shared" ref="G4519:K4519" si="4615">+G4481</f>
        <v>05</v>
      </c>
      <c r="H4519" t="str">
        <f t="shared" si="4615"/>
        <v>IGF</v>
      </c>
      <c r="I4519" t="str">
        <f t="shared" si="4615"/>
        <v>Índice de Gestión Financiera</v>
      </c>
      <c r="J4519" t="str">
        <f t="shared" si="4615"/>
        <v>INDICE</v>
      </c>
      <c r="K4519">
        <f t="shared" si="4615"/>
        <v>0</v>
      </c>
      <c r="L4519" s="150">
        <f>+VLOOKUP($E4519,IGF_2018!$B$8:$Z$347,24,0)</f>
        <v>0.31198420869999055</v>
      </c>
      <c r="M4519" s="142" t="str">
        <f>+VLOOKUP($E4519,IGF_2018!$B$8:$Z$347,25,0)</f>
        <v>Medio bajo</v>
      </c>
    </row>
    <row r="4520" spans="1:13" x14ac:dyDescent="0.3">
      <c r="A4520" s="139">
        <f t="shared" si="4555"/>
        <v>119</v>
      </c>
      <c r="B4520" s="148">
        <f t="shared" si="4557"/>
        <v>30</v>
      </c>
      <c r="D4520" s="149" t="str">
        <f>+VLOOKUP($A4520,mUNICIPIOS!$B$4:$F$343,2,0)</f>
        <v>Quetzaltenango</v>
      </c>
      <c r="E4520" s="149">
        <f>+VLOOKUP($A4520,mUNICIPIOS!$B$4:$F$343,3,0)</f>
        <v>907</v>
      </c>
      <c r="F4520" s="149" t="str">
        <f>+VLOOKUP($A4520,mUNICIPIOS!$B$4:$F$343,4,0)</f>
        <v>Cajolá</v>
      </c>
      <c r="G4520" s="139" t="str">
        <f t="shared" ref="G4520:K4520" si="4616">+G4482</f>
        <v>06</v>
      </c>
      <c r="H4520" t="str">
        <f t="shared" si="4616"/>
        <v>IGE</v>
      </c>
      <c r="I4520" t="str">
        <f t="shared" si="4616"/>
        <v>Índice de Gestión Estratégica</v>
      </c>
      <c r="J4520" t="str">
        <f t="shared" si="4616"/>
        <v>06-01</v>
      </c>
      <c r="K4520" t="str">
        <f t="shared" si="4616"/>
        <v>Ejecución del Plan Operativo Anual  (POA)</v>
      </c>
      <c r="L4520" s="150">
        <f>+VLOOKUP($E4520,IGE_2018!$B$8:$Z$347,3,0)</f>
        <v>0.35000046138503665</v>
      </c>
      <c r="M4520" s="142" t="str">
        <f>+VLOOKUP($E4520,IGE_2018!$B$8:$Z$347,4,0)</f>
        <v>Medio bajo</v>
      </c>
    </row>
    <row r="4521" spans="1:13" x14ac:dyDescent="0.3">
      <c r="A4521" s="139">
        <f t="shared" si="4555"/>
        <v>119</v>
      </c>
      <c r="B4521" s="148">
        <f t="shared" si="4557"/>
        <v>31</v>
      </c>
      <c r="D4521" s="149" t="str">
        <f>+VLOOKUP($A4521,mUNICIPIOS!$B$4:$F$343,2,0)</f>
        <v>Quetzaltenango</v>
      </c>
      <c r="E4521" s="149">
        <f>+VLOOKUP($A4521,mUNICIPIOS!$B$4:$F$343,3,0)</f>
        <v>907</v>
      </c>
      <c r="F4521" s="149" t="str">
        <f>+VLOOKUP($A4521,mUNICIPIOS!$B$4:$F$343,4,0)</f>
        <v>Cajolá</v>
      </c>
      <c r="G4521" s="139" t="str">
        <f t="shared" ref="G4521:K4521" si="4617">+G4483</f>
        <v>06</v>
      </c>
      <c r="H4521" t="str">
        <f t="shared" si="4617"/>
        <v>IGE</v>
      </c>
      <c r="I4521" t="str">
        <f t="shared" si="4617"/>
        <v>Índice de Gestión Estratégica</v>
      </c>
      <c r="J4521" t="str">
        <f t="shared" si="4617"/>
        <v>06-02</v>
      </c>
      <c r="K4521" t="str">
        <f t="shared" si="4617"/>
        <v>Relación Plan de Desarrollo Municipal y Ordenamiento Territorial (PDM-OT) - Plan Estratégico Institucional (PEI) - Plan Operativo Multianual (POM) - Plan Operativo Anual (POA)</v>
      </c>
      <c r="L4521" s="150">
        <f>+VLOOKUP($E4521,IGE_2018!$B$8:$Z$347,6,0)</f>
        <v>0.1</v>
      </c>
      <c r="M4521" s="142" t="str">
        <f>+VLOOKUP($E4521,IGE_2018!$B$8:$Z$347,7,0)</f>
        <v>Bajo</v>
      </c>
    </row>
    <row r="4522" spans="1:13" x14ac:dyDescent="0.3">
      <c r="A4522" s="139">
        <f t="shared" si="4555"/>
        <v>119</v>
      </c>
      <c r="B4522" s="148">
        <f t="shared" si="4557"/>
        <v>32</v>
      </c>
      <c r="D4522" s="149" t="str">
        <f>+VLOOKUP($A4522,mUNICIPIOS!$B$4:$F$343,2,0)</f>
        <v>Quetzaltenango</v>
      </c>
      <c r="E4522" s="149">
        <f>+VLOOKUP($A4522,mUNICIPIOS!$B$4:$F$343,3,0)</f>
        <v>907</v>
      </c>
      <c r="F4522" s="149" t="str">
        <f>+VLOOKUP($A4522,mUNICIPIOS!$B$4:$F$343,4,0)</f>
        <v>Cajolá</v>
      </c>
      <c r="G4522" s="139" t="str">
        <f t="shared" ref="G4522:K4522" si="4618">+G4484</f>
        <v>06</v>
      </c>
      <c r="H4522" t="str">
        <f t="shared" si="4618"/>
        <v>IGE</v>
      </c>
      <c r="I4522" t="str">
        <f t="shared" si="4618"/>
        <v>Índice de Gestión Estratégica</v>
      </c>
      <c r="J4522" t="str">
        <f t="shared" si="4618"/>
        <v>06-03</v>
      </c>
      <c r="K4522" t="str">
        <f t="shared" si="4618"/>
        <v>Presupuesto de egresos relacionado a competencias municipales que responden a prioridades nacionales de desarrollo.</v>
      </c>
      <c r="L4522" s="150">
        <f>+VLOOKUP($E4522,IGE_2018!$B$8:$Z$347,9,0)</f>
        <v>0.51704801453677662</v>
      </c>
      <c r="M4522" s="142" t="str">
        <f>+VLOOKUP($E4522,IGE_2018!$B$8:$Z$347,10,0)</f>
        <v>Medio</v>
      </c>
    </row>
    <row r="4523" spans="1:13" x14ac:dyDescent="0.3">
      <c r="A4523" s="139">
        <f t="shared" si="4555"/>
        <v>119</v>
      </c>
      <c r="B4523" s="148">
        <f t="shared" si="4557"/>
        <v>33</v>
      </c>
      <c r="D4523" s="149" t="str">
        <f>+VLOOKUP($A4523,mUNICIPIOS!$B$4:$F$343,2,0)</f>
        <v>Quetzaltenango</v>
      </c>
      <c r="E4523" s="149">
        <f>+VLOOKUP($A4523,mUNICIPIOS!$B$4:$F$343,3,0)</f>
        <v>907</v>
      </c>
      <c r="F4523" s="149" t="str">
        <f>+VLOOKUP($A4523,mUNICIPIOS!$B$4:$F$343,4,0)</f>
        <v>Cajolá</v>
      </c>
      <c r="G4523" s="139" t="str">
        <f t="shared" ref="G4523:K4523" si="4619">+G4485</f>
        <v>06</v>
      </c>
      <c r="H4523" t="str">
        <f t="shared" si="4619"/>
        <v>IGE</v>
      </c>
      <c r="I4523" t="str">
        <f t="shared" si="4619"/>
        <v>Índice de Gestión Estratégica</v>
      </c>
      <c r="J4523" t="str">
        <f t="shared" si="4619"/>
        <v>06-04</v>
      </c>
      <c r="K4523" t="str">
        <f t="shared" si="4619"/>
        <v>Institucionalización de la gestión ordenada del territorio</v>
      </c>
      <c r="L4523" s="150">
        <f>+VLOOKUP($E4523,IGE_2018!$B$8:$Z$347,12,0)</f>
        <v>0</v>
      </c>
      <c r="M4523" s="142" t="str">
        <f>+VLOOKUP($E4523,IGE_2018!$B$8:$Z$347,13,0)</f>
        <v>Bajo</v>
      </c>
    </row>
    <row r="4524" spans="1:13" x14ac:dyDescent="0.3">
      <c r="A4524" s="139">
        <f t="shared" si="4555"/>
        <v>119</v>
      </c>
      <c r="B4524" s="148">
        <f t="shared" si="4557"/>
        <v>34</v>
      </c>
      <c r="D4524" s="149" t="str">
        <f>+VLOOKUP($A4524,mUNICIPIOS!$B$4:$F$343,2,0)</f>
        <v>Quetzaltenango</v>
      </c>
      <c r="E4524" s="149">
        <f>+VLOOKUP($A4524,mUNICIPIOS!$B$4:$F$343,3,0)</f>
        <v>907</v>
      </c>
      <c r="F4524" s="149" t="str">
        <f>+VLOOKUP($A4524,mUNICIPIOS!$B$4:$F$343,4,0)</f>
        <v>Cajolá</v>
      </c>
      <c r="G4524" s="139" t="str">
        <f t="shared" ref="G4524:K4524" si="4620">+G4486</f>
        <v>06</v>
      </c>
      <c r="H4524" t="str">
        <f t="shared" si="4620"/>
        <v>IGE</v>
      </c>
      <c r="I4524" t="str">
        <f t="shared" si="4620"/>
        <v>Índice de Gestión Estratégica</v>
      </c>
      <c r="J4524" t="str">
        <f t="shared" si="4620"/>
        <v>06-05</v>
      </c>
      <c r="K4524" t="str">
        <f t="shared" si="4620"/>
        <v>Acciones para la gestión ordenada del territorio</v>
      </c>
      <c r="L4524" s="150">
        <f>+VLOOKUP($E4524,IGE_2018!$B$8:$Z$347,15,0)</f>
        <v>0</v>
      </c>
      <c r="M4524" s="142" t="str">
        <f>+VLOOKUP($E4524,IGE_2018!$B$8:$Z$347,16,0)</f>
        <v>Bajo</v>
      </c>
    </row>
    <row r="4525" spans="1:13" x14ac:dyDescent="0.3">
      <c r="A4525" s="139">
        <f t="shared" ref="A4525:A4588" si="4621">+IF(B4524=38,A4524+1,A4524)</f>
        <v>119</v>
      </c>
      <c r="B4525" s="148">
        <f t="shared" si="4557"/>
        <v>35</v>
      </c>
      <c r="D4525" s="149" t="str">
        <f>+VLOOKUP($A4525,mUNICIPIOS!$B$4:$F$343,2,0)</f>
        <v>Quetzaltenango</v>
      </c>
      <c r="E4525" s="149">
        <f>+VLOOKUP($A4525,mUNICIPIOS!$B$4:$F$343,3,0)</f>
        <v>907</v>
      </c>
      <c r="F4525" s="149" t="str">
        <f>+VLOOKUP($A4525,mUNICIPIOS!$B$4:$F$343,4,0)</f>
        <v>Cajolá</v>
      </c>
      <c r="G4525" s="139" t="str">
        <f t="shared" ref="G4525:K4525" si="4622">+G4487</f>
        <v>06</v>
      </c>
      <c r="H4525" t="str">
        <f t="shared" si="4622"/>
        <v>IGE</v>
      </c>
      <c r="I4525" t="str">
        <f t="shared" si="4622"/>
        <v>Índice de Gestión Estratégica</v>
      </c>
      <c r="J4525" t="str">
        <f t="shared" si="4622"/>
        <v>06-06</v>
      </c>
      <c r="K4525" t="str">
        <f t="shared" si="4622"/>
        <v>Gestión de riesgo en la formulación de proyectos derivados de la planificación operativa anual</v>
      </c>
      <c r="L4525" s="150">
        <f>+VLOOKUP($E4525,IGE_2018!$B$8:$Z$347,18,0)</f>
        <v>0</v>
      </c>
      <c r="M4525" s="142" t="str">
        <f>+VLOOKUP($E4525,IGE_2018!$B$8:$Z$347,19,0)</f>
        <v>Bajo</v>
      </c>
    </row>
    <row r="4526" spans="1:13" x14ac:dyDescent="0.3">
      <c r="A4526" s="139">
        <f t="shared" si="4621"/>
        <v>119</v>
      </c>
      <c r="B4526" s="148">
        <f t="shared" ref="B4526:B4589" si="4623">+B4488</f>
        <v>36</v>
      </c>
      <c r="D4526" s="149" t="str">
        <f>+VLOOKUP($A4526,mUNICIPIOS!$B$4:$F$343,2,0)</f>
        <v>Quetzaltenango</v>
      </c>
      <c r="E4526" s="149">
        <f>+VLOOKUP($A4526,mUNICIPIOS!$B$4:$F$343,3,0)</f>
        <v>907</v>
      </c>
      <c r="F4526" s="149" t="str">
        <f>+VLOOKUP($A4526,mUNICIPIOS!$B$4:$F$343,4,0)</f>
        <v>Cajolá</v>
      </c>
      <c r="G4526" s="139" t="str">
        <f t="shared" ref="G4526:K4526" si="4624">+G4488</f>
        <v>06</v>
      </c>
      <c r="H4526" t="str">
        <f t="shared" si="4624"/>
        <v>IGE</v>
      </c>
      <c r="I4526" t="str">
        <f t="shared" si="4624"/>
        <v>Índice de Gestión Estratégica</v>
      </c>
      <c r="J4526" t="str">
        <f t="shared" si="4624"/>
        <v>06-07</v>
      </c>
      <c r="K4526" t="str">
        <f t="shared" si="4624"/>
        <v>Ingresos por servicios ambientales en relación a los ingresos propios sin regalías</v>
      </c>
      <c r="L4526" s="150">
        <f>+VLOOKUP($E4526,IGE_2018!$B$8:$Z$347,21,0)</f>
        <v>1.1764802274640485E-2</v>
      </c>
      <c r="M4526" s="142" t="str">
        <f>+VLOOKUP($E4526,IGE_2018!$B$8:$Z$347,22,0)</f>
        <v>Bajo</v>
      </c>
    </row>
    <row r="4527" spans="1:13" x14ac:dyDescent="0.3">
      <c r="A4527" s="139">
        <f t="shared" si="4621"/>
        <v>119</v>
      </c>
      <c r="B4527" s="148">
        <f t="shared" si="4623"/>
        <v>37</v>
      </c>
      <c r="D4527" s="149" t="str">
        <f>+VLOOKUP($A4527,mUNICIPIOS!$B$4:$F$343,2,0)</f>
        <v>Quetzaltenango</v>
      </c>
      <c r="E4527" s="149">
        <f>+VLOOKUP($A4527,mUNICIPIOS!$B$4:$F$343,3,0)</f>
        <v>907</v>
      </c>
      <c r="F4527" s="149" t="str">
        <f>+VLOOKUP($A4527,mUNICIPIOS!$B$4:$F$343,4,0)</f>
        <v>Cajolá</v>
      </c>
      <c r="G4527" s="139" t="str">
        <f t="shared" ref="G4527:K4527" si="4625">+G4489</f>
        <v>06</v>
      </c>
      <c r="H4527" t="str">
        <f t="shared" si="4625"/>
        <v>IGE</v>
      </c>
      <c r="I4527" t="str">
        <f t="shared" si="4625"/>
        <v>Índice de Gestión Estratégica</v>
      </c>
      <c r="J4527" t="str">
        <f t="shared" si="4625"/>
        <v>INDICE</v>
      </c>
      <c r="K4527">
        <f t="shared" si="4625"/>
        <v>0</v>
      </c>
      <c r="L4527" s="150">
        <f>+VLOOKUP($E4527,IGE_2018!$B$8:$Z$347,24,0)</f>
        <v>0.19793855306941371</v>
      </c>
      <c r="M4527" s="142" t="str">
        <f>+VLOOKUP($E4527,IGE_2018!$B$8:$Z$347,25,0)</f>
        <v>Bajo</v>
      </c>
    </row>
    <row r="4528" spans="1:13" x14ac:dyDescent="0.3">
      <c r="A4528" s="139">
        <f t="shared" si="4621"/>
        <v>119</v>
      </c>
      <c r="B4528" s="148">
        <f t="shared" si="4623"/>
        <v>38</v>
      </c>
      <c r="D4528" s="149" t="str">
        <f>+VLOOKUP($A4528,mUNICIPIOS!$B$4:$F$343,2,0)</f>
        <v>Quetzaltenango</v>
      </c>
      <c r="E4528" s="149">
        <f>+VLOOKUP($A4528,mUNICIPIOS!$B$4:$F$343,3,0)</f>
        <v>907</v>
      </c>
      <c r="F4528" s="149" t="str">
        <f>+VLOOKUP($A4528,mUNICIPIOS!$B$4:$F$343,4,0)</f>
        <v>Cajolá</v>
      </c>
      <c r="G4528" s="139" t="str">
        <f t="shared" ref="G4528:K4528" si="4626">+G4490</f>
        <v>RANKING</v>
      </c>
      <c r="H4528" t="str">
        <f t="shared" si="4626"/>
        <v>RGM</v>
      </c>
      <c r="I4528" t="str">
        <f t="shared" si="4626"/>
        <v>Ranking de la Gestión Municipal 2018</v>
      </c>
      <c r="J4528" t="str">
        <f t="shared" si="4626"/>
        <v>RANKING</v>
      </c>
      <c r="K4528">
        <f t="shared" si="4626"/>
        <v>0</v>
      </c>
      <c r="L4528" s="151">
        <f>+VLOOKUP($E4528,Resultados_generales!$C$8:$AE$347,27,0)</f>
        <v>0.2672298104760481</v>
      </c>
      <c r="M4528" t="str">
        <f>+VLOOKUP($E4528,Resultados_generales!$C$8:$AE$347,28,0)</f>
        <v>Medio bajo</v>
      </c>
    </row>
    <row r="4529" spans="1:13" x14ac:dyDescent="0.3">
      <c r="A4529" s="139">
        <f t="shared" si="4621"/>
        <v>120</v>
      </c>
      <c r="B4529" s="148">
        <f t="shared" si="4623"/>
        <v>1</v>
      </c>
      <c r="D4529" s="149" t="str">
        <f>+VLOOKUP($A4529,mUNICIPIOS!$B$4:$F$343,2,0)</f>
        <v>Quetzaltenango</v>
      </c>
      <c r="E4529" s="149">
        <f>+VLOOKUP($A4529,mUNICIPIOS!$B$4:$F$343,3,0)</f>
        <v>908</v>
      </c>
      <c r="F4529" s="149" t="str">
        <f>+VLOOKUP($A4529,mUNICIPIOS!$B$4:$F$343,4,0)</f>
        <v>San Miguel Sigüila</v>
      </c>
      <c r="G4529" s="139" t="str">
        <f t="shared" ref="G4529:K4529" si="4627">+G4491</f>
        <v>01</v>
      </c>
      <c r="H4529" t="str">
        <f t="shared" si="4627"/>
        <v>IPC</v>
      </c>
      <c r="I4529" t="str">
        <f t="shared" si="4627"/>
        <v>Índice de Participación Ciudadana</v>
      </c>
      <c r="J4529" t="str">
        <f t="shared" si="4627"/>
        <v>01-01</v>
      </c>
      <c r="K4529" t="str">
        <f t="shared" si="4627"/>
        <v>Número de reuniones del COMUDE en el año de la medición.</v>
      </c>
      <c r="L4529" s="150">
        <f>+VLOOKUP($E4529,IPC_2018!$B$8:$T$347,3,0)</f>
        <v>0</v>
      </c>
      <c r="M4529" s="142" t="str">
        <f>+VLOOKUP($E4529,IPC_2018!$B$8:$T$347,4,0)</f>
        <v>Bajo</v>
      </c>
    </row>
    <row r="4530" spans="1:13" x14ac:dyDescent="0.3">
      <c r="A4530" s="139">
        <f t="shared" si="4621"/>
        <v>120</v>
      </c>
      <c r="B4530" s="148">
        <f t="shared" si="4623"/>
        <v>2</v>
      </c>
      <c r="D4530" s="149" t="str">
        <f>+VLOOKUP($A4530,mUNICIPIOS!$B$4:$F$343,2,0)</f>
        <v>Quetzaltenango</v>
      </c>
      <c r="E4530" s="149">
        <f>+VLOOKUP($A4530,mUNICIPIOS!$B$4:$F$343,3,0)</f>
        <v>908</v>
      </c>
      <c r="F4530" s="149" t="str">
        <f>+VLOOKUP($A4530,mUNICIPIOS!$B$4:$F$343,4,0)</f>
        <v>San Miguel Sigüila</v>
      </c>
      <c r="G4530" s="139" t="str">
        <f t="shared" ref="G4530:K4530" si="4628">+G4492</f>
        <v>01</v>
      </c>
      <c r="H4530" t="str">
        <f t="shared" si="4628"/>
        <v>IPC</v>
      </c>
      <c r="I4530" t="str">
        <f t="shared" si="4628"/>
        <v>Índice de Participación Ciudadana</v>
      </c>
      <c r="J4530" t="str">
        <f t="shared" si="4628"/>
        <v>01-02</v>
      </c>
      <c r="K4530" t="str">
        <f t="shared" si="4628"/>
        <v>Participación de Alcaldes, Concejales y Síndicos determinados o designados en el COMUDE</v>
      </c>
      <c r="L4530" s="150">
        <f>+VLOOKUP($E4530,IPC_2018!$B$8:$T$347,6,0)</f>
        <v>0</v>
      </c>
      <c r="M4530" s="142" t="str">
        <f>+VLOOKUP($E4530,IPC_2018!$B$8:$T$347,7,0)</f>
        <v>Bajo</v>
      </c>
    </row>
    <row r="4531" spans="1:13" x14ac:dyDescent="0.3">
      <c r="A4531" s="139">
        <f t="shared" si="4621"/>
        <v>120</v>
      </c>
      <c r="B4531" s="148">
        <f t="shared" si="4623"/>
        <v>3</v>
      </c>
      <c r="D4531" s="149" t="str">
        <f>+VLOOKUP($A4531,mUNICIPIOS!$B$4:$F$343,2,0)</f>
        <v>Quetzaltenango</v>
      </c>
      <c r="E4531" s="149">
        <f>+VLOOKUP($A4531,mUNICIPIOS!$B$4:$F$343,3,0)</f>
        <v>908</v>
      </c>
      <c r="F4531" s="149" t="str">
        <f>+VLOOKUP($A4531,mUNICIPIOS!$B$4:$F$343,4,0)</f>
        <v>San Miguel Sigüila</v>
      </c>
      <c r="G4531" s="139" t="str">
        <f t="shared" ref="G4531:K4531" si="4629">+G4493</f>
        <v>01</v>
      </c>
      <c r="H4531" t="str">
        <f t="shared" si="4629"/>
        <v>IPC</v>
      </c>
      <c r="I4531" t="str">
        <f t="shared" si="4629"/>
        <v>Índice de Participación Ciudadana</v>
      </c>
      <c r="J4531" t="str">
        <f t="shared" si="4629"/>
        <v>01-03</v>
      </c>
      <c r="K4531" t="str">
        <f t="shared" si="4629"/>
        <v>Participación  de organizaciones de jóvenes, mujeres, pueblos mayas, xincas, garífunas, y otras organizaciones en el Comude</v>
      </c>
      <c r="L4531" s="150">
        <f>+VLOOKUP($E4531,IPC_2018!$B$8:$T$347,9,0)</f>
        <v>0</v>
      </c>
      <c r="M4531" s="142" t="str">
        <f>+VLOOKUP($E4531,IPC_2018!$B$8:$T$347,10,0)</f>
        <v>Bajo</v>
      </c>
    </row>
    <row r="4532" spans="1:13" x14ac:dyDescent="0.3">
      <c r="A4532" s="139">
        <f t="shared" si="4621"/>
        <v>120</v>
      </c>
      <c r="B4532" s="148">
        <f t="shared" si="4623"/>
        <v>4</v>
      </c>
      <c r="D4532" s="149" t="str">
        <f>+VLOOKUP($A4532,mUNICIPIOS!$B$4:$F$343,2,0)</f>
        <v>Quetzaltenango</v>
      </c>
      <c r="E4532" s="149">
        <f>+VLOOKUP($A4532,mUNICIPIOS!$B$4:$F$343,3,0)</f>
        <v>908</v>
      </c>
      <c r="F4532" s="149" t="str">
        <f>+VLOOKUP($A4532,mUNICIPIOS!$B$4:$F$343,4,0)</f>
        <v>San Miguel Sigüila</v>
      </c>
      <c r="G4532" s="139" t="str">
        <f t="shared" ref="G4532:K4532" si="4630">+G4494</f>
        <v>01</v>
      </c>
      <c r="H4532" t="str">
        <f t="shared" si="4630"/>
        <v>IPC</v>
      </c>
      <c r="I4532" t="str">
        <f t="shared" si="4630"/>
        <v>Índice de Participación Ciudadana</v>
      </c>
      <c r="J4532" t="str">
        <f t="shared" si="4630"/>
        <v>01-04</v>
      </c>
      <c r="K4532" t="str">
        <f t="shared" si="4630"/>
        <v>Representatividad territorial del Comude.</v>
      </c>
      <c r="L4532" s="150">
        <f>+VLOOKUP($E4532,IPC_2018!$B$8:$T$347,12,0)</f>
        <v>0</v>
      </c>
      <c r="M4532" s="142" t="str">
        <f>+VLOOKUP($E4532,IPC_2018!$B$8:$T$347,13,0)</f>
        <v>Bajo</v>
      </c>
    </row>
    <row r="4533" spans="1:13" x14ac:dyDescent="0.3">
      <c r="A4533" s="139">
        <f t="shared" si="4621"/>
        <v>120</v>
      </c>
      <c r="B4533" s="148">
        <f t="shared" si="4623"/>
        <v>5</v>
      </c>
      <c r="D4533" s="149" t="str">
        <f>+VLOOKUP($A4533,mUNICIPIOS!$B$4:$F$343,2,0)</f>
        <v>Quetzaltenango</v>
      </c>
      <c r="E4533" s="149">
        <f>+VLOOKUP($A4533,mUNICIPIOS!$B$4:$F$343,3,0)</f>
        <v>908</v>
      </c>
      <c r="F4533" s="149" t="str">
        <f>+VLOOKUP($A4533,mUNICIPIOS!$B$4:$F$343,4,0)</f>
        <v>San Miguel Sigüila</v>
      </c>
      <c r="G4533" s="139" t="str">
        <f t="shared" ref="G4533:K4533" si="4631">+G4495</f>
        <v>01</v>
      </c>
      <c r="H4533" t="str">
        <f t="shared" si="4631"/>
        <v>IPC</v>
      </c>
      <c r="I4533" t="str">
        <f t="shared" si="4631"/>
        <v>Índice de Participación Ciudadana</v>
      </c>
      <c r="J4533" t="str">
        <f t="shared" si="4631"/>
        <v>01-05</v>
      </c>
      <c r="K4533" t="str">
        <f t="shared" si="4631"/>
        <v>Funcionamiento del Comude</v>
      </c>
      <c r="L4533" s="150">
        <f>+VLOOKUP($E4533,IPC_2018!$B$8:$T$347,15,0)</f>
        <v>0</v>
      </c>
      <c r="M4533" s="142" t="str">
        <f>+VLOOKUP($E4533,IPC_2018!$B$8:$T$347,16,0)</f>
        <v>Bajo</v>
      </c>
    </row>
    <row r="4534" spans="1:13" x14ac:dyDescent="0.3">
      <c r="A4534" s="139">
        <f t="shared" si="4621"/>
        <v>120</v>
      </c>
      <c r="B4534" s="148">
        <f t="shared" si="4623"/>
        <v>6</v>
      </c>
      <c r="D4534" s="149" t="str">
        <f>+VLOOKUP($A4534,mUNICIPIOS!$B$4:$F$343,2,0)</f>
        <v>Quetzaltenango</v>
      </c>
      <c r="E4534" s="149">
        <f>+VLOOKUP($A4534,mUNICIPIOS!$B$4:$F$343,3,0)</f>
        <v>908</v>
      </c>
      <c r="F4534" s="149" t="str">
        <f>+VLOOKUP($A4534,mUNICIPIOS!$B$4:$F$343,4,0)</f>
        <v>San Miguel Sigüila</v>
      </c>
      <c r="G4534" s="139" t="str">
        <f t="shared" ref="G4534:K4534" si="4632">+G4496</f>
        <v>01</v>
      </c>
      <c r="H4534" t="str">
        <f t="shared" si="4632"/>
        <v>IPC</v>
      </c>
      <c r="I4534" t="str">
        <f t="shared" si="4632"/>
        <v>Índice de Participación Ciudadana</v>
      </c>
      <c r="J4534" t="str">
        <f t="shared" si="4632"/>
        <v>INDICE</v>
      </c>
      <c r="K4534">
        <f t="shared" si="4632"/>
        <v>0</v>
      </c>
      <c r="L4534" s="150">
        <f>+VLOOKUP($E4534,IPC_2018!$B$8:$T$347,18,0)</f>
        <v>0</v>
      </c>
      <c r="M4534" s="142" t="str">
        <f>+VLOOKUP($E4534,IPC_2018!$B$8:$T$347,19,0)</f>
        <v>Bajo</v>
      </c>
    </row>
    <row r="4535" spans="1:13" x14ac:dyDescent="0.3">
      <c r="A4535" s="139">
        <f t="shared" si="4621"/>
        <v>120</v>
      </c>
      <c r="B4535" s="148">
        <f t="shared" si="4623"/>
        <v>7</v>
      </c>
      <c r="D4535" s="149" t="str">
        <f>+VLOOKUP($A4535,mUNICIPIOS!$B$4:$F$343,2,0)</f>
        <v>Quetzaltenango</v>
      </c>
      <c r="E4535" s="149">
        <f>+VLOOKUP($A4535,mUNICIPIOS!$B$4:$F$343,3,0)</f>
        <v>908</v>
      </c>
      <c r="F4535" s="149" t="str">
        <f>+VLOOKUP($A4535,mUNICIPIOS!$B$4:$F$343,4,0)</f>
        <v>San Miguel Sigüila</v>
      </c>
      <c r="G4535" s="139" t="str">
        <f t="shared" ref="G4535:K4535" si="4633">+G4497</f>
        <v>02</v>
      </c>
      <c r="H4535" t="str">
        <f t="shared" si="4633"/>
        <v>IIC</v>
      </c>
      <c r="I4535" t="str">
        <f t="shared" si="4633"/>
        <v>Índice de Información a la Ciudadanía</v>
      </c>
      <c r="J4535" t="str">
        <f t="shared" si="4633"/>
        <v>02-01</v>
      </c>
      <c r="K4535" t="str">
        <f t="shared" si="4633"/>
        <v>Rendición de cuentas cuatrimestral y anual al Comude enfocadas en resultados.</v>
      </c>
      <c r="L4535" s="150">
        <f>+VLOOKUP($E4535,IIC_2018!$B$8:$Q$347,3,0)</f>
        <v>0</v>
      </c>
      <c r="M4535" s="142" t="str">
        <f>+VLOOKUP($E4535,IIC_2018!$B$8:$Q$347,4,0)</f>
        <v>Bajo</v>
      </c>
    </row>
    <row r="4536" spans="1:13" x14ac:dyDescent="0.3">
      <c r="A4536" s="139">
        <f t="shared" si="4621"/>
        <v>120</v>
      </c>
      <c r="B4536" s="148">
        <f t="shared" si="4623"/>
        <v>8</v>
      </c>
      <c r="D4536" s="149" t="str">
        <f>+VLOOKUP($A4536,mUNICIPIOS!$B$4:$F$343,2,0)</f>
        <v>Quetzaltenango</v>
      </c>
      <c r="E4536" s="149">
        <f>+VLOOKUP($A4536,mUNICIPIOS!$B$4:$F$343,3,0)</f>
        <v>908</v>
      </c>
      <c r="F4536" s="149" t="str">
        <f>+VLOOKUP($A4536,mUNICIPIOS!$B$4:$F$343,4,0)</f>
        <v>San Miguel Sigüila</v>
      </c>
      <c r="G4536" s="139" t="str">
        <f t="shared" ref="G4536:K4536" si="4634">+G4498</f>
        <v>02</v>
      </c>
      <c r="H4536" t="str">
        <f t="shared" si="4634"/>
        <v>IIC</v>
      </c>
      <c r="I4536" t="str">
        <f t="shared" si="4634"/>
        <v>Índice de Información a la Ciudadanía</v>
      </c>
      <c r="J4536" t="str">
        <f t="shared" si="4634"/>
        <v>02-02</v>
      </c>
      <c r="K4536" t="str">
        <f t="shared" si="4634"/>
        <v>Información presupuestaria y otra información brindada a la ciudadanía disponible en medios locales de comunicación.</v>
      </c>
      <c r="L4536" s="150">
        <f>+VLOOKUP($E4536,IIC_2018!$B$8:$Q$347,6,0)</f>
        <v>0</v>
      </c>
      <c r="M4536" s="142" t="str">
        <f>+VLOOKUP($E4536,IIC_2018!$B$8:$Q$347,7,0)</f>
        <v>Bajo</v>
      </c>
    </row>
    <row r="4537" spans="1:13" x14ac:dyDescent="0.3">
      <c r="A4537" s="139">
        <f t="shared" si="4621"/>
        <v>120</v>
      </c>
      <c r="B4537" s="148">
        <f t="shared" si="4623"/>
        <v>9</v>
      </c>
      <c r="D4537" s="149" t="str">
        <f>+VLOOKUP($A4537,mUNICIPIOS!$B$4:$F$343,2,0)</f>
        <v>Quetzaltenango</v>
      </c>
      <c r="E4537" s="149">
        <f>+VLOOKUP($A4537,mUNICIPIOS!$B$4:$F$343,3,0)</f>
        <v>908</v>
      </c>
      <c r="F4537" s="149" t="str">
        <f>+VLOOKUP($A4537,mUNICIPIOS!$B$4:$F$343,4,0)</f>
        <v>San Miguel Sigüila</v>
      </c>
      <c r="G4537" s="139" t="str">
        <f t="shared" ref="G4537:K4537" si="4635">+G4499</f>
        <v>02</v>
      </c>
      <c r="H4537" t="str">
        <f t="shared" si="4635"/>
        <v>IIC</v>
      </c>
      <c r="I4537" t="str">
        <f t="shared" si="4635"/>
        <v>Índice de Información a la Ciudadanía</v>
      </c>
      <c r="J4537" t="str">
        <f t="shared" si="4635"/>
        <v>02-03</v>
      </c>
      <c r="K4537" t="str">
        <f t="shared" si="4635"/>
        <v>Información pública de oficio actualizada y disponible de acuerdo a la LAIP y uso de internet.</v>
      </c>
      <c r="L4537" s="150">
        <f>+VLOOKUP($E4537,IIC_2018!$B$8:$Q$347,9,0)</f>
        <v>0.26</v>
      </c>
      <c r="M4537" s="142" t="str">
        <f>+VLOOKUP($E4537,IIC_2018!$B$8:$Q$347,10,0)</f>
        <v>Medio bajo</v>
      </c>
    </row>
    <row r="4538" spans="1:13" x14ac:dyDescent="0.3">
      <c r="A4538" s="139">
        <f t="shared" si="4621"/>
        <v>120</v>
      </c>
      <c r="B4538" s="148">
        <f t="shared" si="4623"/>
        <v>10</v>
      </c>
      <c r="D4538" s="149" t="str">
        <f>+VLOOKUP($A4538,mUNICIPIOS!$B$4:$F$343,2,0)</f>
        <v>Quetzaltenango</v>
      </c>
      <c r="E4538" s="149">
        <f>+VLOOKUP($A4538,mUNICIPIOS!$B$4:$F$343,3,0)</f>
        <v>908</v>
      </c>
      <c r="F4538" s="149" t="str">
        <f>+VLOOKUP($A4538,mUNICIPIOS!$B$4:$F$343,4,0)</f>
        <v>San Miguel Sigüila</v>
      </c>
      <c r="G4538" s="139" t="str">
        <f t="shared" ref="G4538:K4538" si="4636">+G4500</f>
        <v>02</v>
      </c>
      <c r="H4538" t="str">
        <f t="shared" si="4636"/>
        <v>IIC</v>
      </c>
      <c r="I4538" t="str">
        <f t="shared" si="4636"/>
        <v>Índice de Información a la Ciudadanía</v>
      </c>
      <c r="J4538" t="str">
        <f t="shared" si="4636"/>
        <v>02-04</v>
      </c>
      <c r="K4538" t="str">
        <f t="shared" si="4636"/>
        <v>Relación del monto contratado por medio de Guate compras con el total del presupuesto de egresos vigente.</v>
      </c>
      <c r="L4538" s="150">
        <f>+VLOOKUP($E4538,IIC_2018!$B$8:$Q$347,12,0)</f>
        <v>0.40780557425569691</v>
      </c>
      <c r="M4538" s="142" t="str">
        <f>+VLOOKUP($E4538,IIC_2018!$B$8:$Q$347,13,0)</f>
        <v>Medio</v>
      </c>
    </row>
    <row r="4539" spans="1:13" x14ac:dyDescent="0.3">
      <c r="A4539" s="139">
        <f t="shared" si="4621"/>
        <v>120</v>
      </c>
      <c r="B4539" s="148">
        <f t="shared" si="4623"/>
        <v>11</v>
      </c>
      <c r="D4539" s="149" t="str">
        <f>+VLOOKUP($A4539,mUNICIPIOS!$B$4:$F$343,2,0)</f>
        <v>Quetzaltenango</v>
      </c>
      <c r="E4539" s="149">
        <f>+VLOOKUP($A4539,mUNICIPIOS!$B$4:$F$343,3,0)</f>
        <v>908</v>
      </c>
      <c r="F4539" s="149" t="str">
        <f>+VLOOKUP($A4539,mUNICIPIOS!$B$4:$F$343,4,0)</f>
        <v>San Miguel Sigüila</v>
      </c>
      <c r="G4539" s="139" t="str">
        <f t="shared" ref="G4539:K4539" si="4637">+G4501</f>
        <v>02</v>
      </c>
      <c r="H4539" t="str">
        <f t="shared" si="4637"/>
        <v>IIC</v>
      </c>
      <c r="I4539" t="str">
        <f t="shared" si="4637"/>
        <v>Índice de Información a la Ciudadanía</v>
      </c>
      <c r="J4539" t="str">
        <f t="shared" si="4637"/>
        <v>INDICE</v>
      </c>
      <c r="K4539">
        <f t="shared" si="4637"/>
        <v>0</v>
      </c>
      <c r="L4539" s="150">
        <f>+VLOOKUP($E4539,IIC_2018!$B$8:$Q$347,15,0)</f>
        <v>0.16695139356392424</v>
      </c>
      <c r="M4539" s="142" t="str">
        <f>+VLOOKUP($E4539,IIC_2018!$B$8:$Q$347,16,0)</f>
        <v>Bajo</v>
      </c>
    </row>
    <row r="4540" spans="1:13" x14ac:dyDescent="0.3">
      <c r="A4540" s="139">
        <f t="shared" si="4621"/>
        <v>120</v>
      </c>
      <c r="B4540" s="148">
        <f t="shared" si="4623"/>
        <v>12</v>
      </c>
      <c r="D4540" s="149" t="str">
        <f>+VLOOKUP($A4540,mUNICIPIOS!$B$4:$F$343,2,0)</f>
        <v>Quetzaltenango</v>
      </c>
      <c r="E4540" s="149">
        <f>+VLOOKUP($A4540,mUNICIPIOS!$B$4:$F$343,3,0)</f>
        <v>908</v>
      </c>
      <c r="F4540" s="149" t="str">
        <f>+VLOOKUP($A4540,mUNICIPIOS!$B$4:$F$343,4,0)</f>
        <v>San Miguel Sigüila</v>
      </c>
      <c r="G4540" s="139" t="str">
        <f t="shared" ref="G4540:K4540" si="4638">+G4502</f>
        <v>03</v>
      </c>
      <c r="H4540" t="str">
        <f t="shared" si="4638"/>
        <v>ISP</v>
      </c>
      <c r="I4540" t="str">
        <f t="shared" si="4638"/>
        <v>Índice de Servicios Públicos</v>
      </c>
      <c r="J4540" t="str">
        <f t="shared" si="4638"/>
        <v>03-01</v>
      </c>
      <c r="K4540" t="str">
        <f t="shared" si="4638"/>
        <v>Cobertura del servicio público de agua</v>
      </c>
      <c r="L4540" s="150">
        <f>+VLOOKUP($E4540,ISP_2018!$B$8:$T$347,3,0)</f>
        <v>0</v>
      </c>
      <c r="M4540" s="142" t="str">
        <f>+VLOOKUP($E4540,ISP_2018!$B$8:$T$347,4,0)</f>
        <v>Bajo</v>
      </c>
    </row>
    <row r="4541" spans="1:13" x14ac:dyDescent="0.3">
      <c r="A4541" s="139">
        <f t="shared" si="4621"/>
        <v>120</v>
      </c>
      <c r="B4541" s="148">
        <f t="shared" si="4623"/>
        <v>13</v>
      </c>
      <c r="D4541" s="149" t="str">
        <f>+VLOOKUP($A4541,mUNICIPIOS!$B$4:$F$343,2,0)</f>
        <v>Quetzaltenango</v>
      </c>
      <c r="E4541" s="149">
        <f>+VLOOKUP($A4541,mUNICIPIOS!$B$4:$F$343,3,0)</f>
        <v>908</v>
      </c>
      <c r="F4541" s="149" t="str">
        <f>+VLOOKUP($A4541,mUNICIPIOS!$B$4:$F$343,4,0)</f>
        <v>San Miguel Sigüila</v>
      </c>
      <c r="G4541" s="139" t="str">
        <f t="shared" ref="G4541:K4541" si="4639">+G4503</f>
        <v>03</v>
      </c>
      <c r="H4541" t="str">
        <f t="shared" si="4639"/>
        <v>ISP</v>
      </c>
      <c r="I4541" t="str">
        <f t="shared" si="4639"/>
        <v>Índice de Servicios Públicos</v>
      </c>
      <c r="J4541" t="str">
        <f t="shared" si="4639"/>
        <v>03-02</v>
      </c>
      <c r="K4541" t="str">
        <f t="shared" si="4639"/>
        <v>Control de la calidad del servicio público de agua</v>
      </c>
      <c r="L4541" s="150">
        <f>+VLOOKUP($E4541,ISP_2018!$B$8:$T$347,6,0)</f>
        <v>0</v>
      </c>
      <c r="M4541" s="142" t="str">
        <f>+VLOOKUP($E4541,ISP_2018!$B$8:$T$347,7,0)</f>
        <v>Bajo</v>
      </c>
    </row>
    <row r="4542" spans="1:13" x14ac:dyDescent="0.3">
      <c r="A4542" s="139">
        <f t="shared" si="4621"/>
        <v>120</v>
      </c>
      <c r="B4542" s="148">
        <f t="shared" si="4623"/>
        <v>14</v>
      </c>
      <c r="D4542" s="149" t="str">
        <f>+VLOOKUP($A4542,mUNICIPIOS!$B$4:$F$343,2,0)</f>
        <v>Quetzaltenango</v>
      </c>
      <c r="E4542" s="149">
        <f>+VLOOKUP($A4542,mUNICIPIOS!$B$4:$F$343,3,0)</f>
        <v>908</v>
      </c>
      <c r="F4542" s="149" t="str">
        <f>+VLOOKUP($A4542,mUNICIPIOS!$B$4:$F$343,4,0)</f>
        <v>San Miguel Sigüila</v>
      </c>
      <c r="G4542" s="139" t="str">
        <f t="shared" ref="G4542:K4542" si="4640">+G4504</f>
        <v>03</v>
      </c>
      <c r="H4542" t="str">
        <f t="shared" si="4640"/>
        <v>ISP</v>
      </c>
      <c r="I4542" t="str">
        <f t="shared" si="4640"/>
        <v>Índice de Servicios Públicos</v>
      </c>
      <c r="J4542" t="str">
        <f t="shared" si="4640"/>
        <v>03-03</v>
      </c>
      <c r="K4542" t="str">
        <f t="shared" si="4640"/>
        <v>Disposición  y tratamiento  de aguas residuales</v>
      </c>
      <c r="L4542" s="150">
        <f>+VLOOKUP($E4542,ISP_2018!$B$8:$T$347,9,0)</f>
        <v>0</v>
      </c>
      <c r="M4542" s="142" t="str">
        <f>+VLOOKUP($E4542,ISP_2018!$B$8:$T$347,10,0)</f>
        <v>Bajo</v>
      </c>
    </row>
    <row r="4543" spans="1:13" x14ac:dyDescent="0.3">
      <c r="A4543" s="139">
        <f t="shared" si="4621"/>
        <v>120</v>
      </c>
      <c r="B4543" s="148">
        <f t="shared" si="4623"/>
        <v>15</v>
      </c>
      <c r="D4543" s="149" t="str">
        <f>+VLOOKUP($A4543,mUNICIPIOS!$B$4:$F$343,2,0)</f>
        <v>Quetzaltenango</v>
      </c>
      <c r="E4543" s="149">
        <f>+VLOOKUP($A4543,mUNICIPIOS!$B$4:$F$343,3,0)</f>
        <v>908</v>
      </c>
      <c r="F4543" s="149" t="str">
        <f>+VLOOKUP($A4543,mUNICIPIOS!$B$4:$F$343,4,0)</f>
        <v>San Miguel Sigüila</v>
      </c>
      <c r="G4543" s="139" t="str">
        <f t="shared" ref="G4543:K4543" si="4641">+G4505</f>
        <v>03</v>
      </c>
      <c r="H4543" t="str">
        <f t="shared" si="4641"/>
        <v>ISP</v>
      </c>
      <c r="I4543" t="str">
        <f t="shared" si="4641"/>
        <v>Índice de Servicios Públicos</v>
      </c>
      <c r="J4543" t="str">
        <f t="shared" si="4641"/>
        <v>03-04</v>
      </c>
      <c r="K4543" t="str">
        <f t="shared" si="4641"/>
        <v>Gestión y manejo de los residuos y desechos sólidos</v>
      </c>
      <c r="L4543" s="150">
        <f>+VLOOKUP($E4543,ISP_2018!$B$8:$T$347,12,0)</f>
        <v>0</v>
      </c>
      <c r="M4543" s="142" t="str">
        <f>+VLOOKUP($E4543,ISP_2018!$B$8:$T$347,13,0)</f>
        <v>Bajo</v>
      </c>
    </row>
    <row r="4544" spans="1:13" x14ac:dyDescent="0.3">
      <c r="A4544" s="139">
        <f t="shared" si="4621"/>
        <v>120</v>
      </c>
      <c r="B4544" s="148">
        <f t="shared" si="4623"/>
        <v>16</v>
      </c>
      <c r="D4544" s="149" t="str">
        <f>+VLOOKUP($A4544,mUNICIPIOS!$B$4:$F$343,2,0)</f>
        <v>Quetzaltenango</v>
      </c>
      <c r="E4544" s="149">
        <f>+VLOOKUP($A4544,mUNICIPIOS!$B$4:$F$343,3,0)</f>
        <v>908</v>
      </c>
      <c r="F4544" s="149" t="str">
        <f>+VLOOKUP($A4544,mUNICIPIOS!$B$4:$F$343,4,0)</f>
        <v>San Miguel Sigüila</v>
      </c>
      <c r="G4544" s="139" t="str">
        <f t="shared" ref="G4544:K4544" si="4642">+G4506</f>
        <v>03</v>
      </c>
      <c r="H4544" t="str">
        <f t="shared" si="4642"/>
        <v>ISP</v>
      </c>
      <c r="I4544" t="str">
        <f t="shared" si="4642"/>
        <v>Índice de Servicios Públicos</v>
      </c>
      <c r="J4544" t="str">
        <f t="shared" si="4642"/>
        <v>03-05</v>
      </c>
      <c r="K4544" t="str">
        <f t="shared" si="4642"/>
        <v>Gestión de servicios públicos municipales</v>
      </c>
      <c r="L4544" s="150">
        <f>+VLOOKUP($E4544,ISP_2018!$B$8:$T$347,15,0)</f>
        <v>0</v>
      </c>
      <c r="M4544" s="142" t="str">
        <f>+VLOOKUP($E4544,ISP_2018!$B$8:$T$347,16,0)</f>
        <v>Bajo</v>
      </c>
    </row>
    <row r="4545" spans="1:13" x14ac:dyDescent="0.3">
      <c r="A4545" s="139">
        <f t="shared" si="4621"/>
        <v>120</v>
      </c>
      <c r="B4545" s="148">
        <f t="shared" si="4623"/>
        <v>17</v>
      </c>
      <c r="D4545" s="149" t="str">
        <f>+VLOOKUP($A4545,mUNICIPIOS!$B$4:$F$343,2,0)</f>
        <v>Quetzaltenango</v>
      </c>
      <c r="E4545" s="149">
        <f>+VLOOKUP($A4545,mUNICIPIOS!$B$4:$F$343,3,0)</f>
        <v>908</v>
      </c>
      <c r="F4545" s="149" t="str">
        <f>+VLOOKUP($A4545,mUNICIPIOS!$B$4:$F$343,4,0)</f>
        <v>San Miguel Sigüila</v>
      </c>
      <c r="G4545" s="139" t="str">
        <f t="shared" ref="G4545:K4545" si="4643">+G4507</f>
        <v>03</v>
      </c>
      <c r="H4545" t="str">
        <f t="shared" si="4643"/>
        <v>ISP</v>
      </c>
      <c r="I4545" t="str">
        <f t="shared" si="4643"/>
        <v>Índice de Servicios Públicos</v>
      </c>
      <c r="J4545" t="str">
        <f t="shared" si="4643"/>
        <v>INDICE</v>
      </c>
      <c r="K4545">
        <f t="shared" si="4643"/>
        <v>0</v>
      </c>
      <c r="L4545" s="150">
        <f>+VLOOKUP($E4545,ISP_2018!$B$8:$T$347,18,0)</f>
        <v>0</v>
      </c>
      <c r="M4545" s="142" t="str">
        <f>+VLOOKUP($E4545,ISP_2018!$B$8:$T$347,19,0)</f>
        <v>Bajo</v>
      </c>
    </row>
    <row r="4546" spans="1:13" x14ac:dyDescent="0.3">
      <c r="A4546" s="139">
        <f t="shared" si="4621"/>
        <v>120</v>
      </c>
      <c r="B4546" s="148">
        <f t="shared" si="4623"/>
        <v>18</v>
      </c>
      <c r="D4546" s="149" t="str">
        <f>+VLOOKUP($A4546,mUNICIPIOS!$B$4:$F$343,2,0)</f>
        <v>Quetzaltenango</v>
      </c>
      <c r="E4546" s="149">
        <f>+VLOOKUP($A4546,mUNICIPIOS!$B$4:$F$343,3,0)</f>
        <v>908</v>
      </c>
      <c r="F4546" s="149" t="str">
        <f>+VLOOKUP($A4546,mUNICIPIOS!$B$4:$F$343,4,0)</f>
        <v>San Miguel Sigüila</v>
      </c>
      <c r="G4546" s="139" t="str">
        <f t="shared" ref="G4546:K4546" si="4644">+G4508</f>
        <v>04</v>
      </c>
      <c r="H4546" t="str">
        <f t="shared" si="4644"/>
        <v>IGA</v>
      </c>
      <c r="I4546" t="str">
        <f t="shared" si="4644"/>
        <v>Índice de Gestión Administrativa</v>
      </c>
      <c r="J4546" t="str">
        <f t="shared" si="4644"/>
        <v>04-01</v>
      </c>
      <c r="K4546" t="str">
        <f t="shared" si="4644"/>
        <v>Existencia de elementos de atención municipal orientada al vecino</v>
      </c>
      <c r="L4546" s="150">
        <f>+VLOOKUP($E4546,IGA_2018!$B$8:$N$347,3,0)</f>
        <v>0</v>
      </c>
      <c r="M4546" s="142" t="str">
        <f>+VLOOKUP($E4546,IGA_2018!$B$8:$N$347,4,0)</f>
        <v>Bajo</v>
      </c>
    </row>
    <row r="4547" spans="1:13" x14ac:dyDescent="0.3">
      <c r="A4547" s="139">
        <f t="shared" si="4621"/>
        <v>120</v>
      </c>
      <c r="B4547" s="148">
        <f t="shared" si="4623"/>
        <v>19</v>
      </c>
      <c r="D4547" s="149" t="str">
        <f>+VLOOKUP($A4547,mUNICIPIOS!$B$4:$F$343,2,0)</f>
        <v>Quetzaltenango</v>
      </c>
      <c r="E4547" s="149">
        <f>+VLOOKUP($A4547,mUNICIPIOS!$B$4:$F$343,3,0)</f>
        <v>908</v>
      </c>
      <c r="F4547" s="149" t="str">
        <f>+VLOOKUP($A4547,mUNICIPIOS!$B$4:$F$343,4,0)</f>
        <v>San Miguel Sigüila</v>
      </c>
      <c r="G4547" s="139" t="str">
        <f t="shared" ref="G4547:K4547" si="4645">+G4509</f>
        <v>04</v>
      </c>
      <c r="H4547" t="str">
        <f t="shared" si="4645"/>
        <v>IGA</v>
      </c>
      <c r="I4547" t="str">
        <f t="shared" si="4645"/>
        <v>Índice de Gestión Administrativa</v>
      </c>
      <c r="J4547" t="str">
        <f t="shared" si="4645"/>
        <v>04-02</v>
      </c>
      <c r="K4547" t="str">
        <f t="shared" si="4645"/>
        <v>Gestión del recurso humano.</v>
      </c>
      <c r="L4547" s="150">
        <f>+VLOOKUP($E4547,IGA_2018!$B$8:$N$347,6,0)</f>
        <v>0</v>
      </c>
      <c r="M4547" s="142" t="str">
        <f>+VLOOKUP($E4547,IGA_2018!$B$8:$N$347,7,0)</f>
        <v>Bajo</v>
      </c>
    </row>
    <row r="4548" spans="1:13" x14ac:dyDescent="0.3">
      <c r="A4548" s="139">
        <f t="shared" si="4621"/>
        <v>120</v>
      </c>
      <c r="B4548" s="148">
        <f t="shared" si="4623"/>
        <v>20</v>
      </c>
      <c r="D4548" s="149" t="str">
        <f>+VLOOKUP($A4548,mUNICIPIOS!$B$4:$F$343,2,0)</f>
        <v>Quetzaltenango</v>
      </c>
      <c r="E4548" s="149">
        <f>+VLOOKUP($A4548,mUNICIPIOS!$B$4:$F$343,3,0)</f>
        <v>908</v>
      </c>
      <c r="F4548" s="149" t="str">
        <f>+VLOOKUP($A4548,mUNICIPIOS!$B$4:$F$343,4,0)</f>
        <v>San Miguel Sigüila</v>
      </c>
      <c r="G4548" s="139" t="str">
        <f t="shared" ref="G4548:K4548" si="4646">+G4510</f>
        <v>04</v>
      </c>
      <c r="H4548" t="str">
        <f t="shared" si="4646"/>
        <v>IGA</v>
      </c>
      <c r="I4548" t="str">
        <f t="shared" si="4646"/>
        <v>Índice de Gestión Administrativa</v>
      </c>
      <c r="J4548" t="str">
        <f t="shared" si="4646"/>
        <v>04-03</v>
      </c>
      <c r="K4548" t="str">
        <f t="shared" si="4646"/>
        <v>Existencia de oficinas municipales con instrumentos de gestión.</v>
      </c>
      <c r="L4548" s="150">
        <f>+VLOOKUP($E4548,IGA_2018!$B$8:$N$347,9,0)</f>
        <v>0</v>
      </c>
      <c r="M4548" s="142" t="str">
        <f>+VLOOKUP($E4548,IGA_2018!$B$8:$N$347,10,0)</f>
        <v>Bajo</v>
      </c>
    </row>
    <row r="4549" spans="1:13" x14ac:dyDescent="0.3">
      <c r="A4549" s="139">
        <f t="shared" si="4621"/>
        <v>120</v>
      </c>
      <c r="B4549" s="148">
        <f t="shared" si="4623"/>
        <v>21</v>
      </c>
      <c r="D4549" s="149" t="str">
        <f>+VLOOKUP($A4549,mUNICIPIOS!$B$4:$F$343,2,0)</f>
        <v>Quetzaltenango</v>
      </c>
      <c r="E4549" s="149">
        <f>+VLOOKUP($A4549,mUNICIPIOS!$B$4:$F$343,3,0)</f>
        <v>908</v>
      </c>
      <c r="F4549" s="149" t="str">
        <f>+VLOOKUP($A4549,mUNICIPIOS!$B$4:$F$343,4,0)</f>
        <v>San Miguel Sigüila</v>
      </c>
      <c r="G4549" s="139" t="str">
        <f t="shared" ref="G4549:K4549" si="4647">+G4511</f>
        <v>04</v>
      </c>
      <c r="H4549" t="str">
        <f t="shared" si="4647"/>
        <v>IGA</v>
      </c>
      <c r="I4549" t="str">
        <f t="shared" si="4647"/>
        <v>Índice de Gestión Administrativa</v>
      </c>
      <c r="J4549" t="str">
        <f t="shared" si="4647"/>
        <v>INDICE</v>
      </c>
      <c r="K4549">
        <f t="shared" si="4647"/>
        <v>0</v>
      </c>
      <c r="L4549" s="150">
        <f>+VLOOKUP($E4549,IGA_2018!$B$8:$N$347,12,0)</f>
        <v>0</v>
      </c>
      <c r="M4549" s="142" t="str">
        <f>+VLOOKUP($E4549,IGA_2018!$B$8:$N$347,13,0)</f>
        <v>Bajo</v>
      </c>
    </row>
    <row r="4550" spans="1:13" x14ac:dyDescent="0.3">
      <c r="A4550" s="139">
        <f t="shared" si="4621"/>
        <v>120</v>
      </c>
      <c r="B4550" s="148">
        <f t="shared" si="4623"/>
        <v>22</v>
      </c>
      <c r="D4550" s="149" t="str">
        <f>+VLOOKUP($A4550,mUNICIPIOS!$B$4:$F$343,2,0)</f>
        <v>Quetzaltenango</v>
      </c>
      <c r="E4550" s="149">
        <f>+VLOOKUP($A4550,mUNICIPIOS!$B$4:$F$343,3,0)</f>
        <v>908</v>
      </c>
      <c r="F4550" s="149" t="str">
        <f>+VLOOKUP($A4550,mUNICIPIOS!$B$4:$F$343,4,0)</f>
        <v>San Miguel Sigüila</v>
      </c>
      <c r="G4550" s="139" t="str">
        <f t="shared" ref="G4550:K4550" si="4648">+G4512</f>
        <v>05</v>
      </c>
      <c r="H4550" t="str">
        <f t="shared" si="4648"/>
        <v>IGF</v>
      </c>
      <c r="I4550" t="str">
        <f t="shared" si="4648"/>
        <v>Índice de Gestión Financiera</v>
      </c>
      <c r="J4550" t="str">
        <f t="shared" si="4648"/>
        <v>05-01</v>
      </c>
      <c r="K4550" t="str">
        <f t="shared" si="4648"/>
        <v>Autonomía financiera municipal</v>
      </c>
      <c r="L4550" s="150">
        <f>+VLOOKUP($E4550,IGF_2018!$B$8:$Z$347,3,0)</f>
        <v>4.6773008646881525E-2</v>
      </c>
      <c r="M4550" s="142" t="str">
        <f>+VLOOKUP($E4550,IGF_2018!$B$8:$Z$347,4,0)</f>
        <v>Bajo</v>
      </c>
    </row>
    <row r="4551" spans="1:13" x14ac:dyDescent="0.3">
      <c r="A4551" s="139">
        <f t="shared" si="4621"/>
        <v>120</v>
      </c>
      <c r="B4551" s="148">
        <f t="shared" si="4623"/>
        <v>23</v>
      </c>
      <c r="D4551" s="149" t="str">
        <f>+VLOOKUP($A4551,mUNICIPIOS!$B$4:$F$343,2,0)</f>
        <v>Quetzaltenango</v>
      </c>
      <c r="E4551" s="149">
        <f>+VLOOKUP($A4551,mUNICIPIOS!$B$4:$F$343,3,0)</f>
        <v>908</v>
      </c>
      <c r="F4551" s="149" t="str">
        <f>+VLOOKUP($A4551,mUNICIPIOS!$B$4:$F$343,4,0)</f>
        <v>San Miguel Sigüila</v>
      </c>
      <c r="G4551" s="139" t="str">
        <f t="shared" ref="G4551:K4551" si="4649">+G4513</f>
        <v>05</v>
      </c>
      <c r="H4551" t="str">
        <f t="shared" si="4649"/>
        <v>IGF</v>
      </c>
      <c r="I4551" t="str">
        <f t="shared" si="4649"/>
        <v>Índice de Gestión Financiera</v>
      </c>
      <c r="J4551" t="str">
        <f t="shared" si="4649"/>
        <v>05-02</v>
      </c>
      <c r="K4551" t="str">
        <f t="shared" si="4649"/>
        <v xml:space="preserve">Ingresos propios por habitante -sin regalías- </v>
      </c>
      <c r="L4551" s="150">
        <f>+VLOOKUP($E4551,IGF_2018!$B$8:$Z$347,6,0)</f>
        <v>3.4282193161398647E-2</v>
      </c>
      <c r="M4551" s="142" t="str">
        <f>+VLOOKUP($E4551,IGF_2018!$B$8:$Z$347,7,0)</f>
        <v>Bajo</v>
      </c>
    </row>
    <row r="4552" spans="1:13" x14ac:dyDescent="0.3">
      <c r="A4552" s="139">
        <f t="shared" si="4621"/>
        <v>120</v>
      </c>
      <c r="B4552" s="148">
        <f t="shared" si="4623"/>
        <v>24</v>
      </c>
      <c r="D4552" s="149" t="str">
        <f>+VLOOKUP($A4552,mUNICIPIOS!$B$4:$F$343,2,0)</f>
        <v>Quetzaltenango</v>
      </c>
      <c r="E4552" s="149">
        <f>+VLOOKUP($A4552,mUNICIPIOS!$B$4:$F$343,3,0)</f>
        <v>908</v>
      </c>
      <c r="F4552" s="149" t="str">
        <f>+VLOOKUP($A4552,mUNICIPIOS!$B$4:$F$343,4,0)</f>
        <v>San Miguel Sigüila</v>
      </c>
      <c r="G4552" s="139" t="str">
        <f t="shared" ref="G4552:K4552" si="4650">+G4514</f>
        <v>05</v>
      </c>
      <c r="H4552" t="str">
        <f t="shared" si="4650"/>
        <v>IGF</v>
      </c>
      <c r="I4552" t="str">
        <f t="shared" si="4650"/>
        <v>Índice de Gestión Financiera</v>
      </c>
      <c r="J4552" t="str">
        <f t="shared" si="4650"/>
        <v>05-03</v>
      </c>
      <c r="K4552" t="str">
        <f t="shared" si="4650"/>
        <v>Ingresos del IUSI en relación a los ingresos propios -sin regalías-</v>
      </c>
      <c r="L4552" s="150">
        <f>+VLOOKUP($E4552,IGF_2018!$B$8:$Z$347,9,0)</f>
        <v>0</v>
      </c>
      <c r="M4552" s="142" t="str">
        <f>+VLOOKUP($E4552,IGF_2018!$B$8:$Z$347,10,0)</f>
        <v>Bajo</v>
      </c>
    </row>
    <row r="4553" spans="1:13" x14ac:dyDescent="0.3">
      <c r="A4553" s="139">
        <f t="shared" si="4621"/>
        <v>120</v>
      </c>
      <c r="B4553" s="148">
        <f t="shared" si="4623"/>
        <v>25</v>
      </c>
      <c r="D4553" s="149" t="str">
        <f>+VLOOKUP($A4553,mUNICIPIOS!$B$4:$F$343,2,0)</f>
        <v>Quetzaltenango</v>
      </c>
      <c r="E4553" s="149">
        <f>+VLOOKUP($A4553,mUNICIPIOS!$B$4:$F$343,3,0)</f>
        <v>908</v>
      </c>
      <c r="F4553" s="149" t="str">
        <f>+VLOOKUP($A4553,mUNICIPIOS!$B$4:$F$343,4,0)</f>
        <v>San Miguel Sigüila</v>
      </c>
      <c r="G4553" s="139" t="str">
        <f t="shared" ref="G4553:K4553" si="4651">+G4515</f>
        <v>05</v>
      </c>
      <c r="H4553" t="str">
        <f t="shared" si="4651"/>
        <v>IGF</v>
      </c>
      <c r="I4553" t="str">
        <f t="shared" si="4651"/>
        <v>Índice de Gestión Financiera</v>
      </c>
      <c r="J4553" t="str">
        <f t="shared" si="4651"/>
        <v>05-04</v>
      </c>
      <c r="K4553" t="str">
        <f t="shared" si="4651"/>
        <v>Inversión anual en capital fijo por habitante</v>
      </c>
      <c r="L4553" s="150">
        <f>+VLOOKUP($E4553,IGF_2018!$B$8:$Z$347,12,0)</f>
        <v>7.6899951454368148E-2</v>
      </c>
      <c r="M4553" s="142" t="str">
        <f>+VLOOKUP($E4553,IGF_2018!$B$8:$Z$347,13,0)</f>
        <v>Bajo</v>
      </c>
    </row>
    <row r="4554" spans="1:13" x14ac:dyDescent="0.3">
      <c r="A4554" s="139">
        <f t="shared" si="4621"/>
        <v>120</v>
      </c>
      <c r="B4554" s="148">
        <f t="shared" si="4623"/>
        <v>26</v>
      </c>
      <c r="D4554" s="149" t="str">
        <f>+VLOOKUP($A4554,mUNICIPIOS!$B$4:$F$343,2,0)</f>
        <v>Quetzaltenango</v>
      </c>
      <c r="E4554" s="149">
        <f>+VLOOKUP($A4554,mUNICIPIOS!$B$4:$F$343,3,0)</f>
        <v>908</v>
      </c>
      <c r="F4554" s="149" t="str">
        <f>+VLOOKUP($A4554,mUNICIPIOS!$B$4:$F$343,4,0)</f>
        <v>San Miguel Sigüila</v>
      </c>
      <c r="G4554" s="139" t="str">
        <f t="shared" ref="G4554:K4554" si="4652">+G4516</f>
        <v>05</v>
      </c>
      <c r="H4554" t="str">
        <f t="shared" si="4652"/>
        <v>IGF</v>
      </c>
      <c r="I4554" t="str">
        <f t="shared" si="4652"/>
        <v>Índice de Gestión Financiera</v>
      </c>
      <c r="J4554" t="str">
        <f t="shared" si="4652"/>
        <v>05-05</v>
      </c>
      <c r="K4554" t="str">
        <f t="shared" si="4652"/>
        <v>Inversión anual en capital fijo con recursos percibidos por ingresos propios</v>
      </c>
      <c r="L4554" s="150">
        <f>+VLOOKUP($E4554,IGF_2018!$B$8:$Z$347,15,0)</f>
        <v>0</v>
      </c>
      <c r="M4554" s="142" t="str">
        <f>+VLOOKUP($E4554,IGF_2018!$B$8:$Z$347,16,0)</f>
        <v>Bajo</v>
      </c>
    </row>
    <row r="4555" spans="1:13" x14ac:dyDescent="0.3">
      <c r="A4555" s="139">
        <f t="shared" si="4621"/>
        <v>120</v>
      </c>
      <c r="B4555" s="148">
        <f t="shared" si="4623"/>
        <v>27</v>
      </c>
      <c r="D4555" s="149" t="str">
        <f>+VLOOKUP($A4555,mUNICIPIOS!$B$4:$F$343,2,0)</f>
        <v>Quetzaltenango</v>
      </c>
      <c r="E4555" s="149">
        <f>+VLOOKUP($A4555,mUNICIPIOS!$B$4:$F$343,3,0)</f>
        <v>908</v>
      </c>
      <c r="F4555" s="149" t="str">
        <f>+VLOOKUP($A4555,mUNICIPIOS!$B$4:$F$343,4,0)</f>
        <v>San Miguel Sigüila</v>
      </c>
      <c r="G4555" s="139" t="str">
        <f t="shared" ref="G4555:K4555" si="4653">+G4517</f>
        <v>05</v>
      </c>
      <c r="H4555" t="str">
        <f t="shared" si="4653"/>
        <v>IGF</v>
      </c>
      <c r="I4555" t="str">
        <f t="shared" si="4653"/>
        <v>Índice de Gestión Financiera</v>
      </c>
      <c r="J4555" t="str">
        <f t="shared" si="4653"/>
        <v>05-06</v>
      </c>
      <c r="K4555" t="str">
        <f t="shared" si="4653"/>
        <v xml:space="preserve">Inversión anual en capital fijo con recursos percibidos por transferencias del Gobierno Central </v>
      </c>
      <c r="L4555" s="150">
        <f>+VLOOKUP($E4555,IGF_2018!$B$8:$Z$347,18,0)</f>
        <v>0.21296956379209037</v>
      </c>
      <c r="M4555" s="142" t="str">
        <f>+VLOOKUP($E4555,IGF_2018!$B$8:$Z$347,19,0)</f>
        <v>Medio bajo</v>
      </c>
    </row>
    <row r="4556" spans="1:13" x14ac:dyDescent="0.3">
      <c r="A4556" s="139">
        <f t="shared" si="4621"/>
        <v>120</v>
      </c>
      <c r="B4556" s="148">
        <f t="shared" si="4623"/>
        <v>28</v>
      </c>
      <c r="D4556" s="149" t="str">
        <f>+VLOOKUP($A4556,mUNICIPIOS!$B$4:$F$343,2,0)</f>
        <v>Quetzaltenango</v>
      </c>
      <c r="E4556" s="149">
        <f>+VLOOKUP($A4556,mUNICIPIOS!$B$4:$F$343,3,0)</f>
        <v>908</v>
      </c>
      <c r="F4556" s="149" t="str">
        <f>+VLOOKUP($A4556,mUNICIPIOS!$B$4:$F$343,4,0)</f>
        <v>San Miguel Sigüila</v>
      </c>
      <c r="G4556" s="139" t="str">
        <f t="shared" ref="G4556:K4556" si="4654">+G4518</f>
        <v>05</v>
      </c>
      <c r="H4556" t="str">
        <f t="shared" si="4654"/>
        <v>IGF</v>
      </c>
      <c r="I4556" t="str">
        <f t="shared" si="4654"/>
        <v>Índice de Gestión Financiera</v>
      </c>
      <c r="J4556" t="str">
        <f t="shared" si="4654"/>
        <v>05-07</v>
      </c>
      <c r="K4556" t="str">
        <f t="shared" si="4654"/>
        <v>Financiamiento por endeudamiento municipal</v>
      </c>
      <c r="L4556" s="150">
        <f>+VLOOKUP($E4556,IGF_2018!$B$8:$Z$347,21,0)</f>
        <v>1</v>
      </c>
      <c r="M4556" s="142" t="str">
        <f>+VLOOKUP($E4556,IGF_2018!$B$8:$Z$347,22,0)</f>
        <v>Alto</v>
      </c>
    </row>
    <row r="4557" spans="1:13" x14ac:dyDescent="0.3">
      <c r="A4557" s="139">
        <f t="shared" si="4621"/>
        <v>120</v>
      </c>
      <c r="B4557" s="148">
        <f t="shared" si="4623"/>
        <v>29</v>
      </c>
      <c r="D4557" s="149" t="str">
        <f>+VLOOKUP($A4557,mUNICIPIOS!$B$4:$F$343,2,0)</f>
        <v>Quetzaltenango</v>
      </c>
      <c r="E4557" s="149">
        <f>+VLOOKUP($A4557,mUNICIPIOS!$B$4:$F$343,3,0)</f>
        <v>908</v>
      </c>
      <c r="F4557" s="149" t="str">
        <f>+VLOOKUP($A4557,mUNICIPIOS!$B$4:$F$343,4,0)</f>
        <v>San Miguel Sigüila</v>
      </c>
      <c r="G4557" s="139" t="str">
        <f t="shared" ref="G4557:K4557" si="4655">+G4519</f>
        <v>05</v>
      </c>
      <c r="H4557" t="str">
        <f t="shared" si="4655"/>
        <v>IGF</v>
      </c>
      <c r="I4557" t="str">
        <f t="shared" si="4655"/>
        <v>Índice de Gestión Financiera</v>
      </c>
      <c r="J4557" t="str">
        <f t="shared" si="4655"/>
        <v>INDICE</v>
      </c>
      <c r="K4557">
        <f t="shared" si="4655"/>
        <v>0</v>
      </c>
      <c r="L4557" s="150">
        <f>+VLOOKUP($E4557,IGF_2018!$B$8:$Z$347,24,0)</f>
        <v>0.2451979918863019</v>
      </c>
      <c r="M4557" s="142" t="str">
        <f>+VLOOKUP($E4557,IGF_2018!$B$8:$Z$347,25,0)</f>
        <v>Medio bajo</v>
      </c>
    </row>
    <row r="4558" spans="1:13" x14ac:dyDescent="0.3">
      <c r="A4558" s="139">
        <f t="shared" si="4621"/>
        <v>120</v>
      </c>
      <c r="B4558" s="148">
        <f t="shared" si="4623"/>
        <v>30</v>
      </c>
      <c r="D4558" s="149" t="str">
        <f>+VLOOKUP($A4558,mUNICIPIOS!$B$4:$F$343,2,0)</f>
        <v>Quetzaltenango</v>
      </c>
      <c r="E4558" s="149">
        <f>+VLOOKUP($A4558,mUNICIPIOS!$B$4:$F$343,3,0)</f>
        <v>908</v>
      </c>
      <c r="F4558" s="149" t="str">
        <f>+VLOOKUP($A4558,mUNICIPIOS!$B$4:$F$343,4,0)</f>
        <v>San Miguel Sigüila</v>
      </c>
      <c r="G4558" s="139" t="str">
        <f t="shared" ref="G4558:K4558" si="4656">+G4520</f>
        <v>06</v>
      </c>
      <c r="H4558" t="str">
        <f t="shared" si="4656"/>
        <v>IGE</v>
      </c>
      <c r="I4558" t="str">
        <f t="shared" si="4656"/>
        <v>Índice de Gestión Estratégica</v>
      </c>
      <c r="J4558" t="str">
        <f t="shared" si="4656"/>
        <v>06-01</v>
      </c>
      <c r="K4558" t="str">
        <f t="shared" si="4656"/>
        <v>Ejecución del Plan Operativo Anual  (POA)</v>
      </c>
      <c r="L4558" s="150">
        <f>+VLOOKUP($E4558,IGE_2018!$B$8:$Z$347,3,0)</f>
        <v>0</v>
      </c>
      <c r="M4558" s="142" t="str">
        <f>+VLOOKUP($E4558,IGE_2018!$B$8:$Z$347,4,0)</f>
        <v>Bajo</v>
      </c>
    </row>
    <row r="4559" spans="1:13" x14ac:dyDescent="0.3">
      <c r="A4559" s="139">
        <f t="shared" si="4621"/>
        <v>120</v>
      </c>
      <c r="B4559" s="148">
        <f t="shared" si="4623"/>
        <v>31</v>
      </c>
      <c r="D4559" s="149" t="str">
        <f>+VLOOKUP($A4559,mUNICIPIOS!$B$4:$F$343,2,0)</f>
        <v>Quetzaltenango</v>
      </c>
      <c r="E4559" s="149">
        <f>+VLOOKUP($A4559,mUNICIPIOS!$B$4:$F$343,3,0)</f>
        <v>908</v>
      </c>
      <c r="F4559" s="149" t="str">
        <f>+VLOOKUP($A4559,mUNICIPIOS!$B$4:$F$343,4,0)</f>
        <v>San Miguel Sigüila</v>
      </c>
      <c r="G4559" s="139" t="str">
        <f t="shared" ref="G4559:K4559" si="4657">+G4521</f>
        <v>06</v>
      </c>
      <c r="H4559" t="str">
        <f t="shared" si="4657"/>
        <v>IGE</v>
      </c>
      <c r="I4559" t="str">
        <f t="shared" si="4657"/>
        <v>Índice de Gestión Estratégica</v>
      </c>
      <c r="J4559" t="str">
        <f t="shared" si="4657"/>
        <v>06-02</v>
      </c>
      <c r="K4559" t="str">
        <f t="shared" si="4657"/>
        <v>Relación Plan de Desarrollo Municipal y Ordenamiento Territorial (PDM-OT) - Plan Estratégico Institucional (PEI) - Plan Operativo Multianual (POM) - Plan Operativo Anual (POA)</v>
      </c>
      <c r="L4559" s="150">
        <f>+VLOOKUP($E4559,IGE_2018!$B$8:$Z$347,6,0)</f>
        <v>0</v>
      </c>
      <c r="M4559" s="142" t="str">
        <f>+VLOOKUP($E4559,IGE_2018!$B$8:$Z$347,7,0)</f>
        <v>Bajo</v>
      </c>
    </row>
    <row r="4560" spans="1:13" x14ac:dyDescent="0.3">
      <c r="A4560" s="139">
        <f t="shared" si="4621"/>
        <v>120</v>
      </c>
      <c r="B4560" s="148">
        <f t="shared" si="4623"/>
        <v>32</v>
      </c>
      <c r="D4560" s="149" t="str">
        <f>+VLOOKUP($A4560,mUNICIPIOS!$B$4:$F$343,2,0)</f>
        <v>Quetzaltenango</v>
      </c>
      <c r="E4560" s="149">
        <f>+VLOOKUP($A4560,mUNICIPIOS!$B$4:$F$343,3,0)</f>
        <v>908</v>
      </c>
      <c r="F4560" s="149" t="str">
        <f>+VLOOKUP($A4560,mUNICIPIOS!$B$4:$F$343,4,0)</f>
        <v>San Miguel Sigüila</v>
      </c>
      <c r="G4560" s="139" t="str">
        <f t="shared" ref="G4560:K4560" si="4658">+G4522</f>
        <v>06</v>
      </c>
      <c r="H4560" t="str">
        <f t="shared" si="4658"/>
        <v>IGE</v>
      </c>
      <c r="I4560" t="str">
        <f t="shared" si="4658"/>
        <v>Índice de Gestión Estratégica</v>
      </c>
      <c r="J4560" t="str">
        <f t="shared" si="4658"/>
        <v>06-03</v>
      </c>
      <c r="K4560" t="str">
        <f t="shared" si="4658"/>
        <v>Presupuesto de egresos relacionado a competencias municipales que responden a prioridades nacionales de desarrollo.</v>
      </c>
      <c r="L4560" s="150">
        <f>+VLOOKUP($E4560,IGE_2018!$B$8:$Z$347,9,0)</f>
        <v>0.39504807383882579</v>
      </c>
      <c r="M4560" s="142" t="str">
        <f>+VLOOKUP($E4560,IGE_2018!$B$8:$Z$347,10,0)</f>
        <v>Medio bajo</v>
      </c>
    </row>
    <row r="4561" spans="1:13" x14ac:dyDescent="0.3">
      <c r="A4561" s="139">
        <f t="shared" si="4621"/>
        <v>120</v>
      </c>
      <c r="B4561" s="148">
        <f t="shared" si="4623"/>
        <v>33</v>
      </c>
      <c r="D4561" s="149" t="str">
        <f>+VLOOKUP($A4561,mUNICIPIOS!$B$4:$F$343,2,0)</f>
        <v>Quetzaltenango</v>
      </c>
      <c r="E4561" s="149">
        <f>+VLOOKUP($A4561,mUNICIPIOS!$B$4:$F$343,3,0)</f>
        <v>908</v>
      </c>
      <c r="F4561" s="149" t="str">
        <f>+VLOOKUP($A4561,mUNICIPIOS!$B$4:$F$343,4,0)</f>
        <v>San Miguel Sigüila</v>
      </c>
      <c r="G4561" s="139" t="str">
        <f t="shared" ref="G4561:K4561" si="4659">+G4523</f>
        <v>06</v>
      </c>
      <c r="H4561" t="str">
        <f t="shared" si="4659"/>
        <v>IGE</v>
      </c>
      <c r="I4561" t="str">
        <f t="shared" si="4659"/>
        <v>Índice de Gestión Estratégica</v>
      </c>
      <c r="J4561" t="str">
        <f t="shared" si="4659"/>
        <v>06-04</v>
      </c>
      <c r="K4561" t="str">
        <f t="shared" si="4659"/>
        <v>Institucionalización de la gestión ordenada del territorio</v>
      </c>
      <c r="L4561" s="150">
        <f>+VLOOKUP($E4561,IGE_2018!$B$8:$Z$347,12,0)</f>
        <v>0</v>
      </c>
      <c r="M4561" s="142" t="str">
        <f>+VLOOKUP($E4561,IGE_2018!$B$8:$Z$347,13,0)</f>
        <v>Bajo</v>
      </c>
    </row>
    <row r="4562" spans="1:13" x14ac:dyDescent="0.3">
      <c r="A4562" s="139">
        <f t="shared" si="4621"/>
        <v>120</v>
      </c>
      <c r="B4562" s="148">
        <f t="shared" si="4623"/>
        <v>34</v>
      </c>
      <c r="D4562" s="149" t="str">
        <f>+VLOOKUP($A4562,mUNICIPIOS!$B$4:$F$343,2,0)</f>
        <v>Quetzaltenango</v>
      </c>
      <c r="E4562" s="149">
        <f>+VLOOKUP($A4562,mUNICIPIOS!$B$4:$F$343,3,0)</f>
        <v>908</v>
      </c>
      <c r="F4562" s="149" t="str">
        <f>+VLOOKUP($A4562,mUNICIPIOS!$B$4:$F$343,4,0)</f>
        <v>San Miguel Sigüila</v>
      </c>
      <c r="G4562" s="139" t="str">
        <f t="shared" ref="G4562:K4562" si="4660">+G4524</f>
        <v>06</v>
      </c>
      <c r="H4562" t="str">
        <f t="shared" si="4660"/>
        <v>IGE</v>
      </c>
      <c r="I4562" t="str">
        <f t="shared" si="4660"/>
        <v>Índice de Gestión Estratégica</v>
      </c>
      <c r="J4562" t="str">
        <f t="shared" si="4660"/>
        <v>06-05</v>
      </c>
      <c r="K4562" t="str">
        <f t="shared" si="4660"/>
        <v>Acciones para la gestión ordenada del territorio</v>
      </c>
      <c r="L4562" s="150">
        <f>+VLOOKUP($E4562,IGE_2018!$B$8:$Z$347,15,0)</f>
        <v>0</v>
      </c>
      <c r="M4562" s="142" t="str">
        <f>+VLOOKUP($E4562,IGE_2018!$B$8:$Z$347,16,0)</f>
        <v>Bajo</v>
      </c>
    </row>
    <row r="4563" spans="1:13" x14ac:dyDescent="0.3">
      <c r="A4563" s="139">
        <f t="shared" si="4621"/>
        <v>120</v>
      </c>
      <c r="B4563" s="148">
        <f t="shared" si="4623"/>
        <v>35</v>
      </c>
      <c r="D4563" s="149" t="str">
        <f>+VLOOKUP($A4563,mUNICIPIOS!$B$4:$F$343,2,0)</f>
        <v>Quetzaltenango</v>
      </c>
      <c r="E4563" s="149">
        <f>+VLOOKUP($A4563,mUNICIPIOS!$B$4:$F$343,3,0)</f>
        <v>908</v>
      </c>
      <c r="F4563" s="149" t="str">
        <f>+VLOOKUP($A4563,mUNICIPIOS!$B$4:$F$343,4,0)</f>
        <v>San Miguel Sigüila</v>
      </c>
      <c r="G4563" s="139" t="str">
        <f t="shared" ref="G4563:K4563" si="4661">+G4525</f>
        <v>06</v>
      </c>
      <c r="H4563" t="str">
        <f t="shared" si="4661"/>
        <v>IGE</v>
      </c>
      <c r="I4563" t="str">
        <f t="shared" si="4661"/>
        <v>Índice de Gestión Estratégica</v>
      </c>
      <c r="J4563" t="str">
        <f t="shared" si="4661"/>
        <v>06-06</v>
      </c>
      <c r="K4563" t="str">
        <f t="shared" si="4661"/>
        <v>Gestión de riesgo en la formulación de proyectos derivados de la planificación operativa anual</v>
      </c>
      <c r="L4563" s="150">
        <f>+VLOOKUP($E4563,IGE_2018!$B$8:$Z$347,18,0)</f>
        <v>0</v>
      </c>
      <c r="M4563" s="142" t="str">
        <f>+VLOOKUP($E4563,IGE_2018!$B$8:$Z$347,19,0)</f>
        <v>Bajo</v>
      </c>
    </row>
    <row r="4564" spans="1:13" x14ac:dyDescent="0.3">
      <c r="A4564" s="139">
        <f t="shared" si="4621"/>
        <v>120</v>
      </c>
      <c r="B4564" s="148">
        <f t="shared" si="4623"/>
        <v>36</v>
      </c>
      <c r="D4564" s="149" t="str">
        <f>+VLOOKUP($A4564,mUNICIPIOS!$B$4:$F$343,2,0)</f>
        <v>Quetzaltenango</v>
      </c>
      <c r="E4564" s="149">
        <f>+VLOOKUP($A4564,mUNICIPIOS!$B$4:$F$343,3,0)</f>
        <v>908</v>
      </c>
      <c r="F4564" s="149" t="str">
        <f>+VLOOKUP($A4564,mUNICIPIOS!$B$4:$F$343,4,0)</f>
        <v>San Miguel Sigüila</v>
      </c>
      <c r="G4564" s="139" t="str">
        <f t="shared" ref="G4564:K4564" si="4662">+G4526</f>
        <v>06</v>
      </c>
      <c r="H4564" t="str">
        <f t="shared" si="4662"/>
        <v>IGE</v>
      </c>
      <c r="I4564" t="str">
        <f t="shared" si="4662"/>
        <v>Índice de Gestión Estratégica</v>
      </c>
      <c r="J4564" t="str">
        <f t="shared" si="4662"/>
        <v>06-07</v>
      </c>
      <c r="K4564" t="str">
        <f t="shared" si="4662"/>
        <v>Ingresos por servicios ambientales en relación a los ingresos propios sin regalías</v>
      </c>
      <c r="L4564" s="150">
        <f>+VLOOKUP($E4564,IGE_2018!$B$8:$Z$347,21,0)</f>
        <v>1</v>
      </c>
      <c r="M4564" s="142" t="str">
        <f>+VLOOKUP($E4564,IGE_2018!$B$8:$Z$347,22,0)</f>
        <v>Alto</v>
      </c>
    </row>
    <row r="4565" spans="1:13" x14ac:dyDescent="0.3">
      <c r="A4565" s="139">
        <f t="shared" si="4621"/>
        <v>120</v>
      </c>
      <c r="B4565" s="148">
        <f t="shared" si="4623"/>
        <v>37</v>
      </c>
      <c r="D4565" s="149" t="str">
        <f>+VLOOKUP($A4565,mUNICIPIOS!$B$4:$F$343,2,0)</f>
        <v>Quetzaltenango</v>
      </c>
      <c r="E4565" s="149">
        <f>+VLOOKUP($A4565,mUNICIPIOS!$B$4:$F$343,3,0)</f>
        <v>908</v>
      </c>
      <c r="F4565" s="149" t="str">
        <f>+VLOOKUP($A4565,mUNICIPIOS!$B$4:$F$343,4,0)</f>
        <v>San Miguel Sigüila</v>
      </c>
      <c r="G4565" s="139" t="str">
        <f t="shared" ref="G4565:K4565" si="4663">+G4527</f>
        <v>06</v>
      </c>
      <c r="H4565" t="str">
        <f t="shared" si="4663"/>
        <v>IGE</v>
      </c>
      <c r="I4565" t="str">
        <f t="shared" si="4663"/>
        <v>Índice de Gestión Estratégica</v>
      </c>
      <c r="J4565" t="str">
        <f t="shared" si="4663"/>
        <v>INDICE</v>
      </c>
      <c r="K4565">
        <f t="shared" si="4663"/>
        <v>0</v>
      </c>
      <c r="L4565" s="150">
        <f>+VLOOKUP($E4565,IGE_2018!$B$8:$Z$347,24,0)</f>
        <v>0.19876201845970645</v>
      </c>
      <c r="M4565" s="142" t="str">
        <f>+VLOOKUP($E4565,IGE_2018!$B$8:$Z$347,25,0)</f>
        <v>Bajo</v>
      </c>
    </row>
    <row r="4566" spans="1:13" x14ac:dyDescent="0.3">
      <c r="A4566" s="139">
        <f t="shared" si="4621"/>
        <v>120</v>
      </c>
      <c r="B4566" s="148">
        <f t="shared" si="4623"/>
        <v>38</v>
      </c>
      <c r="D4566" s="149" t="str">
        <f>+VLOOKUP($A4566,mUNICIPIOS!$B$4:$F$343,2,0)</f>
        <v>Quetzaltenango</v>
      </c>
      <c r="E4566" s="149">
        <f>+VLOOKUP($A4566,mUNICIPIOS!$B$4:$F$343,3,0)</f>
        <v>908</v>
      </c>
      <c r="F4566" s="149" t="str">
        <f>+VLOOKUP($A4566,mUNICIPIOS!$B$4:$F$343,4,0)</f>
        <v>San Miguel Sigüila</v>
      </c>
      <c r="G4566" s="139" t="str">
        <f t="shared" ref="G4566:K4566" si="4664">+G4528</f>
        <v>RANKING</v>
      </c>
      <c r="H4566" t="str">
        <f t="shared" si="4664"/>
        <v>RGM</v>
      </c>
      <c r="I4566" t="str">
        <f t="shared" si="4664"/>
        <v>Ranking de la Gestión Municipal 2018</v>
      </c>
      <c r="J4566" t="str">
        <f t="shared" si="4664"/>
        <v>RANKING</v>
      </c>
      <c r="K4566">
        <f t="shared" si="4664"/>
        <v>0</v>
      </c>
      <c r="L4566" s="151">
        <f>+VLOOKUP($E4566,Resultados_generales!$C$8:$AE$347,27,0)</f>
        <v>0.12179114989283069</v>
      </c>
      <c r="M4566" t="str">
        <f>+VLOOKUP($E4566,Resultados_generales!$C$8:$AE$347,28,0)</f>
        <v>Bajo</v>
      </c>
    </row>
    <row r="4567" spans="1:13" x14ac:dyDescent="0.3">
      <c r="A4567" s="139">
        <f t="shared" si="4621"/>
        <v>121</v>
      </c>
      <c r="B4567" s="148">
        <f t="shared" si="4623"/>
        <v>1</v>
      </c>
      <c r="D4567" s="149" t="str">
        <f>+VLOOKUP($A4567,mUNICIPIOS!$B$4:$F$343,2,0)</f>
        <v>Quetzaltenango</v>
      </c>
      <c r="E4567" s="149">
        <f>+VLOOKUP($A4567,mUNICIPIOS!$B$4:$F$343,3,0)</f>
        <v>909</v>
      </c>
      <c r="F4567" s="149" t="str">
        <f>+VLOOKUP($A4567,mUNICIPIOS!$B$4:$F$343,4,0)</f>
        <v>San Juan Ostuncalco</v>
      </c>
      <c r="G4567" s="139" t="str">
        <f t="shared" ref="G4567:K4567" si="4665">+G4529</f>
        <v>01</v>
      </c>
      <c r="H4567" t="str">
        <f t="shared" si="4665"/>
        <v>IPC</v>
      </c>
      <c r="I4567" t="str">
        <f t="shared" si="4665"/>
        <v>Índice de Participación Ciudadana</v>
      </c>
      <c r="J4567" t="str">
        <f t="shared" si="4665"/>
        <v>01-01</v>
      </c>
      <c r="K4567" t="str">
        <f t="shared" si="4665"/>
        <v>Número de reuniones del COMUDE en el año de la medición.</v>
      </c>
      <c r="L4567" s="150">
        <f>+VLOOKUP($E4567,IPC_2018!$B$8:$T$347,3,0)</f>
        <v>1</v>
      </c>
      <c r="M4567" s="142" t="str">
        <f>+VLOOKUP($E4567,IPC_2018!$B$8:$T$347,4,0)</f>
        <v>Alto</v>
      </c>
    </row>
    <row r="4568" spans="1:13" x14ac:dyDescent="0.3">
      <c r="A4568" s="139">
        <f t="shared" si="4621"/>
        <v>121</v>
      </c>
      <c r="B4568" s="148">
        <f t="shared" si="4623"/>
        <v>2</v>
      </c>
      <c r="D4568" s="149" t="str">
        <f>+VLOOKUP($A4568,mUNICIPIOS!$B$4:$F$343,2,0)</f>
        <v>Quetzaltenango</v>
      </c>
      <c r="E4568" s="149">
        <f>+VLOOKUP($A4568,mUNICIPIOS!$B$4:$F$343,3,0)</f>
        <v>909</v>
      </c>
      <c r="F4568" s="149" t="str">
        <f>+VLOOKUP($A4568,mUNICIPIOS!$B$4:$F$343,4,0)</f>
        <v>San Juan Ostuncalco</v>
      </c>
      <c r="G4568" s="139" t="str">
        <f t="shared" ref="G4568:K4568" si="4666">+G4530</f>
        <v>01</v>
      </c>
      <c r="H4568" t="str">
        <f t="shared" si="4666"/>
        <v>IPC</v>
      </c>
      <c r="I4568" t="str">
        <f t="shared" si="4666"/>
        <v>Índice de Participación Ciudadana</v>
      </c>
      <c r="J4568" t="str">
        <f t="shared" si="4666"/>
        <v>01-02</v>
      </c>
      <c r="K4568" t="str">
        <f t="shared" si="4666"/>
        <v>Participación de Alcaldes, Concejales y Síndicos determinados o designados en el COMUDE</v>
      </c>
      <c r="L4568" s="150">
        <f>+VLOOKUP($E4568,IPC_2018!$B$8:$T$347,6,0)</f>
        <v>0.89583333333333337</v>
      </c>
      <c r="M4568" s="142" t="str">
        <f>+VLOOKUP($E4568,IPC_2018!$B$8:$T$347,7,0)</f>
        <v>Alto</v>
      </c>
    </row>
    <row r="4569" spans="1:13" x14ac:dyDescent="0.3">
      <c r="A4569" s="139">
        <f t="shared" si="4621"/>
        <v>121</v>
      </c>
      <c r="B4569" s="148">
        <f t="shared" si="4623"/>
        <v>3</v>
      </c>
      <c r="D4569" s="149" t="str">
        <f>+VLOOKUP($A4569,mUNICIPIOS!$B$4:$F$343,2,0)</f>
        <v>Quetzaltenango</v>
      </c>
      <c r="E4569" s="149">
        <f>+VLOOKUP($A4569,mUNICIPIOS!$B$4:$F$343,3,0)</f>
        <v>909</v>
      </c>
      <c r="F4569" s="149" t="str">
        <f>+VLOOKUP($A4569,mUNICIPIOS!$B$4:$F$343,4,0)</f>
        <v>San Juan Ostuncalco</v>
      </c>
      <c r="G4569" s="139" t="str">
        <f t="shared" ref="G4569:K4569" si="4667">+G4531</f>
        <v>01</v>
      </c>
      <c r="H4569" t="str">
        <f t="shared" si="4667"/>
        <v>IPC</v>
      </c>
      <c r="I4569" t="str">
        <f t="shared" si="4667"/>
        <v>Índice de Participación Ciudadana</v>
      </c>
      <c r="J4569" t="str">
        <f t="shared" si="4667"/>
        <v>01-03</v>
      </c>
      <c r="K4569" t="str">
        <f t="shared" si="4667"/>
        <v>Participación  de organizaciones de jóvenes, mujeres, pueblos mayas, xincas, garífunas, y otras organizaciones en el Comude</v>
      </c>
      <c r="L4569" s="150">
        <f>+VLOOKUP($E4569,IPC_2018!$B$8:$T$347,9,0)</f>
        <v>0.36790606653620356</v>
      </c>
      <c r="M4569" s="142" t="str">
        <f>+VLOOKUP($E4569,IPC_2018!$B$8:$T$347,10,0)</f>
        <v>Medio bajo</v>
      </c>
    </row>
    <row r="4570" spans="1:13" x14ac:dyDescent="0.3">
      <c r="A4570" s="139">
        <f t="shared" si="4621"/>
        <v>121</v>
      </c>
      <c r="B4570" s="148">
        <f t="shared" si="4623"/>
        <v>4</v>
      </c>
      <c r="D4570" s="149" t="str">
        <f>+VLOOKUP($A4570,mUNICIPIOS!$B$4:$F$343,2,0)</f>
        <v>Quetzaltenango</v>
      </c>
      <c r="E4570" s="149">
        <f>+VLOOKUP($A4570,mUNICIPIOS!$B$4:$F$343,3,0)</f>
        <v>909</v>
      </c>
      <c r="F4570" s="149" t="str">
        <f>+VLOOKUP($A4570,mUNICIPIOS!$B$4:$F$343,4,0)</f>
        <v>San Juan Ostuncalco</v>
      </c>
      <c r="G4570" s="139" t="str">
        <f t="shared" ref="G4570:K4570" si="4668">+G4532</f>
        <v>01</v>
      </c>
      <c r="H4570" t="str">
        <f t="shared" si="4668"/>
        <v>IPC</v>
      </c>
      <c r="I4570" t="str">
        <f t="shared" si="4668"/>
        <v>Índice de Participación Ciudadana</v>
      </c>
      <c r="J4570" t="str">
        <f t="shared" si="4668"/>
        <v>01-04</v>
      </c>
      <c r="K4570" t="str">
        <f t="shared" si="4668"/>
        <v>Representatividad territorial del Comude.</v>
      </c>
      <c r="L4570" s="150">
        <f>+VLOOKUP($E4570,IPC_2018!$B$8:$T$347,12,0)</f>
        <v>0.83250000000000002</v>
      </c>
      <c r="M4570" s="142" t="str">
        <f>+VLOOKUP($E4570,IPC_2018!$B$8:$T$347,13,0)</f>
        <v>Alto</v>
      </c>
    </row>
    <row r="4571" spans="1:13" x14ac:dyDescent="0.3">
      <c r="A4571" s="139">
        <f t="shared" si="4621"/>
        <v>121</v>
      </c>
      <c r="B4571" s="148">
        <f t="shared" si="4623"/>
        <v>5</v>
      </c>
      <c r="D4571" s="149" t="str">
        <f>+VLOOKUP($A4571,mUNICIPIOS!$B$4:$F$343,2,0)</f>
        <v>Quetzaltenango</v>
      </c>
      <c r="E4571" s="149">
        <f>+VLOOKUP($A4571,mUNICIPIOS!$B$4:$F$343,3,0)</f>
        <v>909</v>
      </c>
      <c r="F4571" s="149" t="str">
        <f>+VLOOKUP($A4571,mUNICIPIOS!$B$4:$F$343,4,0)</f>
        <v>San Juan Ostuncalco</v>
      </c>
      <c r="G4571" s="139" t="str">
        <f t="shared" ref="G4571:K4571" si="4669">+G4533</f>
        <v>01</v>
      </c>
      <c r="H4571" t="str">
        <f t="shared" si="4669"/>
        <v>IPC</v>
      </c>
      <c r="I4571" t="str">
        <f t="shared" si="4669"/>
        <v>Índice de Participación Ciudadana</v>
      </c>
      <c r="J4571" t="str">
        <f t="shared" si="4669"/>
        <v>01-05</v>
      </c>
      <c r="K4571" t="str">
        <f t="shared" si="4669"/>
        <v>Funcionamiento del Comude</v>
      </c>
      <c r="L4571" s="150">
        <f>+VLOOKUP($E4571,IPC_2018!$B$8:$T$347,15,0)</f>
        <v>0.78224381653082831</v>
      </c>
      <c r="M4571" s="142" t="str">
        <f>+VLOOKUP($E4571,IPC_2018!$B$8:$T$347,16,0)</f>
        <v>Medio alto</v>
      </c>
    </row>
    <row r="4572" spans="1:13" x14ac:dyDescent="0.3">
      <c r="A4572" s="139">
        <f t="shared" si="4621"/>
        <v>121</v>
      </c>
      <c r="B4572" s="148">
        <f t="shared" si="4623"/>
        <v>6</v>
      </c>
      <c r="D4572" s="149" t="str">
        <f>+VLOOKUP($A4572,mUNICIPIOS!$B$4:$F$343,2,0)</f>
        <v>Quetzaltenango</v>
      </c>
      <c r="E4572" s="149">
        <f>+VLOOKUP($A4572,mUNICIPIOS!$B$4:$F$343,3,0)</f>
        <v>909</v>
      </c>
      <c r="F4572" s="149" t="str">
        <f>+VLOOKUP($A4572,mUNICIPIOS!$B$4:$F$343,4,0)</f>
        <v>San Juan Ostuncalco</v>
      </c>
      <c r="G4572" s="139" t="str">
        <f t="shared" ref="G4572:K4572" si="4670">+G4534</f>
        <v>01</v>
      </c>
      <c r="H4572" t="str">
        <f t="shared" si="4670"/>
        <v>IPC</v>
      </c>
      <c r="I4572" t="str">
        <f t="shared" si="4670"/>
        <v>Índice de Participación Ciudadana</v>
      </c>
      <c r="J4572" t="str">
        <f t="shared" si="4670"/>
        <v>INDICE</v>
      </c>
      <c r="K4572">
        <f t="shared" si="4670"/>
        <v>0</v>
      </c>
      <c r="L4572" s="150">
        <f>+VLOOKUP($E4572,IPC_2018!$B$8:$T$347,18,0)</f>
        <v>0.83437664912672138</v>
      </c>
      <c r="M4572" s="142" t="str">
        <f>+VLOOKUP($E4572,IPC_2018!$B$8:$T$347,19,0)</f>
        <v>Alto</v>
      </c>
    </row>
    <row r="4573" spans="1:13" x14ac:dyDescent="0.3">
      <c r="A4573" s="139">
        <f t="shared" si="4621"/>
        <v>121</v>
      </c>
      <c r="B4573" s="148">
        <f t="shared" si="4623"/>
        <v>7</v>
      </c>
      <c r="D4573" s="149" t="str">
        <f>+VLOOKUP($A4573,mUNICIPIOS!$B$4:$F$343,2,0)</f>
        <v>Quetzaltenango</v>
      </c>
      <c r="E4573" s="149">
        <f>+VLOOKUP($A4573,mUNICIPIOS!$B$4:$F$343,3,0)</f>
        <v>909</v>
      </c>
      <c r="F4573" s="149" t="str">
        <f>+VLOOKUP($A4573,mUNICIPIOS!$B$4:$F$343,4,0)</f>
        <v>San Juan Ostuncalco</v>
      </c>
      <c r="G4573" s="139" t="str">
        <f t="shared" ref="G4573:K4573" si="4671">+G4535</f>
        <v>02</v>
      </c>
      <c r="H4573" t="str">
        <f t="shared" si="4671"/>
        <v>IIC</v>
      </c>
      <c r="I4573" t="str">
        <f t="shared" si="4671"/>
        <v>Índice de Información a la Ciudadanía</v>
      </c>
      <c r="J4573" t="str">
        <f t="shared" si="4671"/>
        <v>02-01</v>
      </c>
      <c r="K4573" t="str">
        <f t="shared" si="4671"/>
        <v>Rendición de cuentas cuatrimestral y anual al Comude enfocadas en resultados.</v>
      </c>
      <c r="L4573" s="150">
        <f>+VLOOKUP($E4573,IIC_2018!$B$8:$Q$347,3,0)</f>
        <v>0.8</v>
      </c>
      <c r="M4573" s="142" t="str">
        <f>+VLOOKUP($E4573,IIC_2018!$B$8:$Q$347,4,0)</f>
        <v>Medio alto</v>
      </c>
    </row>
    <row r="4574" spans="1:13" x14ac:dyDescent="0.3">
      <c r="A4574" s="139">
        <f t="shared" si="4621"/>
        <v>121</v>
      </c>
      <c r="B4574" s="148">
        <f t="shared" si="4623"/>
        <v>8</v>
      </c>
      <c r="D4574" s="149" t="str">
        <f>+VLOOKUP($A4574,mUNICIPIOS!$B$4:$F$343,2,0)</f>
        <v>Quetzaltenango</v>
      </c>
      <c r="E4574" s="149">
        <f>+VLOOKUP($A4574,mUNICIPIOS!$B$4:$F$343,3,0)</f>
        <v>909</v>
      </c>
      <c r="F4574" s="149" t="str">
        <f>+VLOOKUP($A4574,mUNICIPIOS!$B$4:$F$343,4,0)</f>
        <v>San Juan Ostuncalco</v>
      </c>
      <c r="G4574" s="139" t="str">
        <f t="shared" ref="G4574:K4574" si="4672">+G4536</f>
        <v>02</v>
      </c>
      <c r="H4574" t="str">
        <f t="shared" si="4672"/>
        <v>IIC</v>
      </c>
      <c r="I4574" t="str">
        <f t="shared" si="4672"/>
        <v>Índice de Información a la Ciudadanía</v>
      </c>
      <c r="J4574" t="str">
        <f t="shared" si="4672"/>
        <v>02-02</v>
      </c>
      <c r="K4574" t="str">
        <f t="shared" si="4672"/>
        <v>Información presupuestaria y otra información brindada a la ciudadanía disponible en medios locales de comunicación.</v>
      </c>
      <c r="L4574" s="150">
        <f>+VLOOKUP($E4574,IIC_2018!$B$8:$Q$347,6,0)</f>
        <v>0.75</v>
      </c>
      <c r="M4574" s="142" t="str">
        <f>+VLOOKUP($E4574,IIC_2018!$B$8:$Q$347,7,0)</f>
        <v>Medio alto</v>
      </c>
    </row>
    <row r="4575" spans="1:13" x14ac:dyDescent="0.3">
      <c r="A4575" s="139">
        <f t="shared" si="4621"/>
        <v>121</v>
      </c>
      <c r="B4575" s="148">
        <f t="shared" si="4623"/>
        <v>9</v>
      </c>
      <c r="D4575" s="149" t="str">
        <f>+VLOOKUP($A4575,mUNICIPIOS!$B$4:$F$343,2,0)</f>
        <v>Quetzaltenango</v>
      </c>
      <c r="E4575" s="149">
        <f>+VLOOKUP($A4575,mUNICIPIOS!$B$4:$F$343,3,0)</f>
        <v>909</v>
      </c>
      <c r="F4575" s="149" t="str">
        <f>+VLOOKUP($A4575,mUNICIPIOS!$B$4:$F$343,4,0)</f>
        <v>San Juan Ostuncalco</v>
      </c>
      <c r="G4575" s="139" t="str">
        <f t="shared" ref="G4575:K4575" si="4673">+G4537</f>
        <v>02</v>
      </c>
      <c r="H4575" t="str">
        <f t="shared" si="4673"/>
        <v>IIC</v>
      </c>
      <c r="I4575" t="str">
        <f t="shared" si="4673"/>
        <v>Índice de Información a la Ciudadanía</v>
      </c>
      <c r="J4575" t="str">
        <f t="shared" si="4673"/>
        <v>02-03</v>
      </c>
      <c r="K4575" t="str">
        <f t="shared" si="4673"/>
        <v>Información pública de oficio actualizada y disponible de acuerdo a la LAIP y uso de internet.</v>
      </c>
      <c r="L4575" s="150">
        <f>+VLOOKUP($E4575,IIC_2018!$B$8:$Q$347,9,0)</f>
        <v>0.7</v>
      </c>
      <c r="M4575" s="142" t="str">
        <f>+VLOOKUP($E4575,IIC_2018!$B$8:$Q$347,10,0)</f>
        <v>Medio alto</v>
      </c>
    </row>
    <row r="4576" spans="1:13" x14ac:dyDescent="0.3">
      <c r="A4576" s="139">
        <f t="shared" si="4621"/>
        <v>121</v>
      </c>
      <c r="B4576" s="148">
        <f t="shared" si="4623"/>
        <v>10</v>
      </c>
      <c r="D4576" s="149" t="str">
        <f>+VLOOKUP($A4576,mUNICIPIOS!$B$4:$F$343,2,0)</f>
        <v>Quetzaltenango</v>
      </c>
      <c r="E4576" s="149">
        <f>+VLOOKUP($A4576,mUNICIPIOS!$B$4:$F$343,3,0)</f>
        <v>909</v>
      </c>
      <c r="F4576" s="149" t="str">
        <f>+VLOOKUP($A4576,mUNICIPIOS!$B$4:$F$343,4,0)</f>
        <v>San Juan Ostuncalco</v>
      </c>
      <c r="G4576" s="139" t="str">
        <f t="shared" ref="G4576:K4576" si="4674">+G4538</f>
        <v>02</v>
      </c>
      <c r="H4576" t="str">
        <f t="shared" si="4674"/>
        <v>IIC</v>
      </c>
      <c r="I4576" t="str">
        <f t="shared" si="4674"/>
        <v>Índice de Información a la Ciudadanía</v>
      </c>
      <c r="J4576" t="str">
        <f t="shared" si="4674"/>
        <v>02-04</v>
      </c>
      <c r="K4576" t="str">
        <f t="shared" si="4674"/>
        <v>Relación del monto contratado por medio de Guate compras con el total del presupuesto de egresos vigente.</v>
      </c>
      <c r="L4576" s="150">
        <f>+VLOOKUP($E4576,IIC_2018!$B$8:$Q$347,12,0)</f>
        <v>0.40245979851249725</v>
      </c>
      <c r="M4576" s="142" t="str">
        <f>+VLOOKUP($E4576,IIC_2018!$B$8:$Q$347,13,0)</f>
        <v>Medio</v>
      </c>
    </row>
    <row r="4577" spans="1:13" x14ac:dyDescent="0.3">
      <c r="A4577" s="139">
        <f t="shared" si="4621"/>
        <v>121</v>
      </c>
      <c r="B4577" s="148">
        <f t="shared" si="4623"/>
        <v>11</v>
      </c>
      <c r="D4577" s="149" t="str">
        <f>+VLOOKUP($A4577,mUNICIPIOS!$B$4:$F$343,2,0)</f>
        <v>Quetzaltenango</v>
      </c>
      <c r="E4577" s="149">
        <f>+VLOOKUP($A4577,mUNICIPIOS!$B$4:$F$343,3,0)</f>
        <v>909</v>
      </c>
      <c r="F4577" s="149" t="str">
        <f>+VLOOKUP($A4577,mUNICIPIOS!$B$4:$F$343,4,0)</f>
        <v>San Juan Ostuncalco</v>
      </c>
      <c r="G4577" s="139" t="str">
        <f t="shared" ref="G4577:K4577" si="4675">+G4539</f>
        <v>02</v>
      </c>
      <c r="H4577" t="str">
        <f t="shared" si="4675"/>
        <v>IIC</v>
      </c>
      <c r="I4577" t="str">
        <f t="shared" si="4675"/>
        <v>Índice de Información a la Ciudadanía</v>
      </c>
      <c r="J4577" t="str">
        <f t="shared" si="4675"/>
        <v>INDICE</v>
      </c>
      <c r="K4577">
        <f t="shared" si="4675"/>
        <v>0</v>
      </c>
      <c r="L4577" s="150">
        <f>+VLOOKUP($E4577,IIC_2018!$B$8:$Q$347,15,0)</f>
        <v>0.66311494962812434</v>
      </c>
      <c r="M4577" s="142" t="str">
        <f>+VLOOKUP($E4577,IIC_2018!$B$8:$Q$347,16,0)</f>
        <v>Medio alto</v>
      </c>
    </row>
    <row r="4578" spans="1:13" x14ac:dyDescent="0.3">
      <c r="A4578" s="139">
        <f t="shared" si="4621"/>
        <v>121</v>
      </c>
      <c r="B4578" s="148">
        <f t="shared" si="4623"/>
        <v>12</v>
      </c>
      <c r="D4578" s="149" t="str">
        <f>+VLOOKUP($A4578,mUNICIPIOS!$B$4:$F$343,2,0)</f>
        <v>Quetzaltenango</v>
      </c>
      <c r="E4578" s="149">
        <f>+VLOOKUP($A4578,mUNICIPIOS!$B$4:$F$343,3,0)</f>
        <v>909</v>
      </c>
      <c r="F4578" s="149" t="str">
        <f>+VLOOKUP($A4578,mUNICIPIOS!$B$4:$F$343,4,0)</f>
        <v>San Juan Ostuncalco</v>
      </c>
      <c r="G4578" s="139" t="str">
        <f t="shared" ref="G4578:K4578" si="4676">+G4540</f>
        <v>03</v>
      </c>
      <c r="H4578" t="str">
        <f t="shared" si="4676"/>
        <v>ISP</v>
      </c>
      <c r="I4578" t="str">
        <f t="shared" si="4676"/>
        <v>Índice de Servicios Públicos</v>
      </c>
      <c r="J4578" t="str">
        <f t="shared" si="4676"/>
        <v>03-01</v>
      </c>
      <c r="K4578" t="str">
        <f t="shared" si="4676"/>
        <v>Cobertura del servicio público de agua</v>
      </c>
      <c r="L4578" s="150">
        <f>+VLOOKUP($E4578,ISP_2018!$B$8:$T$347,3,0)</f>
        <v>1.9248141199360712E-2</v>
      </c>
      <c r="M4578" s="142" t="str">
        <f>+VLOOKUP($E4578,ISP_2018!$B$8:$T$347,4,0)</f>
        <v>Bajo</v>
      </c>
    </row>
    <row r="4579" spans="1:13" x14ac:dyDescent="0.3">
      <c r="A4579" s="139">
        <f t="shared" si="4621"/>
        <v>121</v>
      </c>
      <c r="B4579" s="148">
        <f t="shared" si="4623"/>
        <v>13</v>
      </c>
      <c r="D4579" s="149" t="str">
        <f>+VLOOKUP($A4579,mUNICIPIOS!$B$4:$F$343,2,0)</f>
        <v>Quetzaltenango</v>
      </c>
      <c r="E4579" s="149">
        <f>+VLOOKUP($A4579,mUNICIPIOS!$B$4:$F$343,3,0)</f>
        <v>909</v>
      </c>
      <c r="F4579" s="149" t="str">
        <f>+VLOOKUP($A4579,mUNICIPIOS!$B$4:$F$343,4,0)</f>
        <v>San Juan Ostuncalco</v>
      </c>
      <c r="G4579" s="139" t="str">
        <f t="shared" ref="G4579:K4579" si="4677">+G4541</f>
        <v>03</v>
      </c>
      <c r="H4579" t="str">
        <f t="shared" si="4677"/>
        <v>ISP</v>
      </c>
      <c r="I4579" t="str">
        <f t="shared" si="4677"/>
        <v>Índice de Servicios Públicos</v>
      </c>
      <c r="J4579" t="str">
        <f t="shared" si="4677"/>
        <v>03-02</v>
      </c>
      <c r="K4579" t="str">
        <f t="shared" si="4677"/>
        <v>Control de la calidad del servicio público de agua</v>
      </c>
      <c r="L4579" s="150">
        <f>+VLOOKUP($E4579,ISP_2018!$B$8:$T$347,6,0)</f>
        <v>0.2583333333333333</v>
      </c>
      <c r="M4579" s="142" t="str">
        <f>+VLOOKUP($E4579,ISP_2018!$B$8:$T$347,7,0)</f>
        <v>Medio bajo</v>
      </c>
    </row>
    <row r="4580" spans="1:13" x14ac:dyDescent="0.3">
      <c r="A4580" s="139">
        <f t="shared" si="4621"/>
        <v>121</v>
      </c>
      <c r="B4580" s="148">
        <f t="shared" si="4623"/>
        <v>14</v>
      </c>
      <c r="D4580" s="149" t="str">
        <f>+VLOOKUP($A4580,mUNICIPIOS!$B$4:$F$343,2,0)</f>
        <v>Quetzaltenango</v>
      </c>
      <c r="E4580" s="149">
        <f>+VLOOKUP($A4580,mUNICIPIOS!$B$4:$F$343,3,0)</f>
        <v>909</v>
      </c>
      <c r="F4580" s="149" t="str">
        <f>+VLOOKUP($A4580,mUNICIPIOS!$B$4:$F$343,4,0)</f>
        <v>San Juan Ostuncalco</v>
      </c>
      <c r="G4580" s="139" t="str">
        <f t="shared" ref="G4580:K4580" si="4678">+G4542</f>
        <v>03</v>
      </c>
      <c r="H4580" t="str">
        <f t="shared" si="4678"/>
        <v>ISP</v>
      </c>
      <c r="I4580" t="str">
        <f t="shared" si="4678"/>
        <v>Índice de Servicios Públicos</v>
      </c>
      <c r="J4580" t="str">
        <f t="shared" si="4678"/>
        <v>03-03</v>
      </c>
      <c r="K4580" t="str">
        <f t="shared" si="4678"/>
        <v>Disposición  y tratamiento  de aguas residuales</v>
      </c>
      <c r="L4580" s="150">
        <f>+VLOOKUP($E4580,ISP_2018!$B$8:$T$347,9,0)</f>
        <v>0</v>
      </c>
      <c r="M4580" s="142" t="str">
        <f>+VLOOKUP($E4580,ISP_2018!$B$8:$T$347,10,0)</f>
        <v>Bajo</v>
      </c>
    </row>
    <row r="4581" spans="1:13" x14ac:dyDescent="0.3">
      <c r="A4581" s="139">
        <f t="shared" si="4621"/>
        <v>121</v>
      </c>
      <c r="B4581" s="148">
        <f t="shared" si="4623"/>
        <v>15</v>
      </c>
      <c r="D4581" s="149" t="str">
        <f>+VLOOKUP($A4581,mUNICIPIOS!$B$4:$F$343,2,0)</f>
        <v>Quetzaltenango</v>
      </c>
      <c r="E4581" s="149">
        <f>+VLOOKUP($A4581,mUNICIPIOS!$B$4:$F$343,3,0)</f>
        <v>909</v>
      </c>
      <c r="F4581" s="149" t="str">
        <f>+VLOOKUP($A4581,mUNICIPIOS!$B$4:$F$343,4,0)</f>
        <v>San Juan Ostuncalco</v>
      </c>
      <c r="G4581" s="139" t="str">
        <f t="shared" ref="G4581:K4581" si="4679">+G4543</f>
        <v>03</v>
      </c>
      <c r="H4581" t="str">
        <f t="shared" si="4679"/>
        <v>ISP</v>
      </c>
      <c r="I4581" t="str">
        <f t="shared" si="4679"/>
        <v>Índice de Servicios Públicos</v>
      </c>
      <c r="J4581" t="str">
        <f t="shared" si="4679"/>
        <v>03-04</v>
      </c>
      <c r="K4581" t="str">
        <f t="shared" si="4679"/>
        <v>Gestión y manejo de los residuos y desechos sólidos</v>
      </c>
      <c r="L4581" s="150">
        <f>+VLOOKUP($E4581,ISP_2018!$B$8:$T$347,12,0)</f>
        <v>0</v>
      </c>
      <c r="M4581" s="142" t="str">
        <f>+VLOOKUP($E4581,ISP_2018!$B$8:$T$347,13,0)</f>
        <v>Bajo</v>
      </c>
    </row>
    <row r="4582" spans="1:13" x14ac:dyDescent="0.3">
      <c r="A4582" s="139">
        <f t="shared" si="4621"/>
        <v>121</v>
      </c>
      <c r="B4582" s="148">
        <f t="shared" si="4623"/>
        <v>16</v>
      </c>
      <c r="D4582" s="149" t="str">
        <f>+VLOOKUP($A4582,mUNICIPIOS!$B$4:$F$343,2,0)</f>
        <v>Quetzaltenango</v>
      </c>
      <c r="E4582" s="149">
        <f>+VLOOKUP($A4582,mUNICIPIOS!$B$4:$F$343,3,0)</f>
        <v>909</v>
      </c>
      <c r="F4582" s="149" t="str">
        <f>+VLOOKUP($A4582,mUNICIPIOS!$B$4:$F$343,4,0)</f>
        <v>San Juan Ostuncalco</v>
      </c>
      <c r="G4582" s="139" t="str">
        <f t="shared" ref="G4582:K4582" si="4680">+G4544</f>
        <v>03</v>
      </c>
      <c r="H4582" t="str">
        <f t="shared" si="4680"/>
        <v>ISP</v>
      </c>
      <c r="I4582" t="str">
        <f t="shared" si="4680"/>
        <v>Índice de Servicios Públicos</v>
      </c>
      <c r="J4582" t="str">
        <f t="shared" si="4680"/>
        <v>03-05</v>
      </c>
      <c r="K4582" t="str">
        <f t="shared" si="4680"/>
        <v>Gestión de servicios públicos municipales</v>
      </c>
      <c r="L4582" s="150">
        <f>+VLOOKUP($E4582,ISP_2018!$B$8:$T$347,15,0)</f>
        <v>0.40322580645161288</v>
      </c>
      <c r="M4582" s="142" t="str">
        <f>+VLOOKUP($E4582,ISP_2018!$B$8:$T$347,16,0)</f>
        <v>Medio</v>
      </c>
    </row>
    <row r="4583" spans="1:13" x14ac:dyDescent="0.3">
      <c r="A4583" s="139">
        <f t="shared" si="4621"/>
        <v>121</v>
      </c>
      <c r="B4583" s="148">
        <f t="shared" si="4623"/>
        <v>17</v>
      </c>
      <c r="D4583" s="149" t="str">
        <f>+VLOOKUP($A4583,mUNICIPIOS!$B$4:$F$343,2,0)</f>
        <v>Quetzaltenango</v>
      </c>
      <c r="E4583" s="149">
        <f>+VLOOKUP($A4583,mUNICIPIOS!$B$4:$F$343,3,0)</f>
        <v>909</v>
      </c>
      <c r="F4583" s="149" t="str">
        <f>+VLOOKUP($A4583,mUNICIPIOS!$B$4:$F$343,4,0)</f>
        <v>San Juan Ostuncalco</v>
      </c>
      <c r="G4583" s="139" t="str">
        <f t="shared" ref="G4583:K4583" si="4681">+G4545</f>
        <v>03</v>
      </c>
      <c r="H4583" t="str">
        <f t="shared" si="4681"/>
        <v>ISP</v>
      </c>
      <c r="I4583" t="str">
        <f t="shared" si="4681"/>
        <v>Índice de Servicios Públicos</v>
      </c>
      <c r="J4583" t="str">
        <f t="shared" si="4681"/>
        <v>INDICE</v>
      </c>
      <c r="K4583">
        <f t="shared" si="4681"/>
        <v>0</v>
      </c>
      <c r="L4583" s="150">
        <f>+VLOOKUP($E4583,ISP_2018!$B$8:$T$347,18,0)</f>
        <v>0.16006997541025864</v>
      </c>
      <c r="M4583" s="142" t="str">
        <f>+VLOOKUP($E4583,ISP_2018!$B$8:$T$347,19,0)</f>
        <v>Bajo</v>
      </c>
    </row>
    <row r="4584" spans="1:13" x14ac:dyDescent="0.3">
      <c r="A4584" s="139">
        <f t="shared" si="4621"/>
        <v>121</v>
      </c>
      <c r="B4584" s="148">
        <f t="shared" si="4623"/>
        <v>18</v>
      </c>
      <c r="D4584" s="149" t="str">
        <f>+VLOOKUP($A4584,mUNICIPIOS!$B$4:$F$343,2,0)</f>
        <v>Quetzaltenango</v>
      </c>
      <c r="E4584" s="149">
        <f>+VLOOKUP($A4584,mUNICIPIOS!$B$4:$F$343,3,0)</f>
        <v>909</v>
      </c>
      <c r="F4584" s="149" t="str">
        <f>+VLOOKUP($A4584,mUNICIPIOS!$B$4:$F$343,4,0)</f>
        <v>San Juan Ostuncalco</v>
      </c>
      <c r="G4584" s="139" t="str">
        <f t="shared" ref="G4584:K4584" si="4682">+G4546</f>
        <v>04</v>
      </c>
      <c r="H4584" t="str">
        <f t="shared" si="4682"/>
        <v>IGA</v>
      </c>
      <c r="I4584" t="str">
        <f t="shared" si="4682"/>
        <v>Índice de Gestión Administrativa</v>
      </c>
      <c r="J4584" t="str">
        <f t="shared" si="4682"/>
        <v>04-01</v>
      </c>
      <c r="K4584" t="str">
        <f t="shared" si="4682"/>
        <v>Existencia de elementos de atención municipal orientada al vecino</v>
      </c>
      <c r="L4584" s="150">
        <f>+VLOOKUP($E4584,IGA_2018!$B$8:$N$347,3,0)</f>
        <v>0.75</v>
      </c>
      <c r="M4584" s="142" t="str">
        <f>+VLOOKUP($E4584,IGA_2018!$B$8:$N$347,4,0)</f>
        <v>Medio alto</v>
      </c>
    </row>
    <row r="4585" spans="1:13" x14ac:dyDescent="0.3">
      <c r="A4585" s="139">
        <f t="shared" si="4621"/>
        <v>121</v>
      </c>
      <c r="B4585" s="148">
        <f t="shared" si="4623"/>
        <v>19</v>
      </c>
      <c r="D4585" s="149" t="str">
        <f>+VLOOKUP($A4585,mUNICIPIOS!$B$4:$F$343,2,0)</f>
        <v>Quetzaltenango</v>
      </c>
      <c r="E4585" s="149">
        <f>+VLOOKUP($A4585,mUNICIPIOS!$B$4:$F$343,3,0)</f>
        <v>909</v>
      </c>
      <c r="F4585" s="149" t="str">
        <f>+VLOOKUP($A4585,mUNICIPIOS!$B$4:$F$343,4,0)</f>
        <v>San Juan Ostuncalco</v>
      </c>
      <c r="G4585" s="139" t="str">
        <f t="shared" ref="G4585:K4585" si="4683">+G4547</f>
        <v>04</v>
      </c>
      <c r="H4585" t="str">
        <f t="shared" si="4683"/>
        <v>IGA</v>
      </c>
      <c r="I4585" t="str">
        <f t="shared" si="4683"/>
        <v>Índice de Gestión Administrativa</v>
      </c>
      <c r="J4585" t="str">
        <f t="shared" si="4683"/>
        <v>04-02</v>
      </c>
      <c r="K4585" t="str">
        <f t="shared" si="4683"/>
        <v>Gestión del recurso humano.</v>
      </c>
      <c r="L4585" s="150">
        <f>+VLOOKUP($E4585,IGA_2018!$B$8:$N$347,6,0)</f>
        <v>0.57172289466907045</v>
      </c>
      <c r="M4585" s="142" t="str">
        <f>+VLOOKUP($E4585,IGA_2018!$B$8:$N$347,7,0)</f>
        <v>Medio</v>
      </c>
    </row>
    <row r="4586" spans="1:13" x14ac:dyDescent="0.3">
      <c r="A4586" s="139">
        <f t="shared" si="4621"/>
        <v>121</v>
      </c>
      <c r="B4586" s="148">
        <f t="shared" si="4623"/>
        <v>20</v>
      </c>
      <c r="D4586" s="149" t="str">
        <f>+VLOOKUP($A4586,mUNICIPIOS!$B$4:$F$343,2,0)</f>
        <v>Quetzaltenango</v>
      </c>
      <c r="E4586" s="149">
        <f>+VLOOKUP($A4586,mUNICIPIOS!$B$4:$F$343,3,0)</f>
        <v>909</v>
      </c>
      <c r="F4586" s="149" t="str">
        <f>+VLOOKUP($A4586,mUNICIPIOS!$B$4:$F$343,4,0)</f>
        <v>San Juan Ostuncalco</v>
      </c>
      <c r="G4586" s="139" t="str">
        <f t="shared" ref="G4586:K4586" si="4684">+G4548</f>
        <v>04</v>
      </c>
      <c r="H4586" t="str">
        <f t="shared" si="4684"/>
        <v>IGA</v>
      </c>
      <c r="I4586" t="str">
        <f t="shared" si="4684"/>
        <v>Índice de Gestión Administrativa</v>
      </c>
      <c r="J4586" t="str">
        <f t="shared" si="4684"/>
        <v>04-03</v>
      </c>
      <c r="K4586" t="str">
        <f t="shared" si="4684"/>
        <v>Existencia de oficinas municipales con instrumentos de gestión.</v>
      </c>
      <c r="L4586" s="150">
        <f>+VLOOKUP($E4586,IGA_2018!$B$8:$N$347,9,0)</f>
        <v>0.25</v>
      </c>
      <c r="M4586" s="142" t="str">
        <f>+VLOOKUP($E4586,IGA_2018!$B$8:$N$347,10,0)</f>
        <v>Medio bajo</v>
      </c>
    </row>
    <row r="4587" spans="1:13" x14ac:dyDescent="0.3">
      <c r="A4587" s="139">
        <f t="shared" si="4621"/>
        <v>121</v>
      </c>
      <c r="B4587" s="148">
        <f t="shared" si="4623"/>
        <v>21</v>
      </c>
      <c r="D4587" s="149" t="str">
        <f>+VLOOKUP($A4587,mUNICIPIOS!$B$4:$F$343,2,0)</f>
        <v>Quetzaltenango</v>
      </c>
      <c r="E4587" s="149">
        <f>+VLOOKUP($A4587,mUNICIPIOS!$B$4:$F$343,3,0)</f>
        <v>909</v>
      </c>
      <c r="F4587" s="149" t="str">
        <f>+VLOOKUP($A4587,mUNICIPIOS!$B$4:$F$343,4,0)</f>
        <v>San Juan Ostuncalco</v>
      </c>
      <c r="G4587" s="139" t="str">
        <f t="shared" ref="G4587:K4587" si="4685">+G4549</f>
        <v>04</v>
      </c>
      <c r="H4587" t="str">
        <f t="shared" si="4685"/>
        <v>IGA</v>
      </c>
      <c r="I4587" t="str">
        <f t="shared" si="4685"/>
        <v>Índice de Gestión Administrativa</v>
      </c>
      <c r="J4587" t="str">
        <f t="shared" si="4685"/>
        <v>INDICE</v>
      </c>
      <c r="K4587">
        <f t="shared" si="4685"/>
        <v>0</v>
      </c>
      <c r="L4587" s="150">
        <f>+VLOOKUP($E4587,IGA_2018!$B$8:$N$347,12,0)</f>
        <v>0.51260301313417467</v>
      </c>
      <c r="M4587" s="142" t="str">
        <f>+VLOOKUP($E4587,IGA_2018!$B$8:$N$347,13,0)</f>
        <v>Medio</v>
      </c>
    </row>
    <row r="4588" spans="1:13" x14ac:dyDescent="0.3">
      <c r="A4588" s="139">
        <f t="shared" si="4621"/>
        <v>121</v>
      </c>
      <c r="B4588" s="148">
        <f t="shared" si="4623"/>
        <v>22</v>
      </c>
      <c r="D4588" s="149" t="str">
        <f>+VLOOKUP($A4588,mUNICIPIOS!$B$4:$F$343,2,0)</f>
        <v>Quetzaltenango</v>
      </c>
      <c r="E4588" s="149">
        <f>+VLOOKUP($A4588,mUNICIPIOS!$B$4:$F$343,3,0)</f>
        <v>909</v>
      </c>
      <c r="F4588" s="149" t="str">
        <f>+VLOOKUP($A4588,mUNICIPIOS!$B$4:$F$343,4,0)</f>
        <v>San Juan Ostuncalco</v>
      </c>
      <c r="G4588" s="139" t="str">
        <f t="shared" ref="G4588:K4588" si="4686">+G4550</f>
        <v>05</v>
      </c>
      <c r="H4588" t="str">
        <f t="shared" si="4686"/>
        <v>IGF</v>
      </c>
      <c r="I4588" t="str">
        <f t="shared" si="4686"/>
        <v>Índice de Gestión Financiera</v>
      </c>
      <c r="J4588" t="str">
        <f t="shared" si="4686"/>
        <v>05-01</v>
      </c>
      <c r="K4588" t="str">
        <f t="shared" si="4686"/>
        <v>Autonomía financiera municipal</v>
      </c>
      <c r="L4588" s="150">
        <f>+VLOOKUP($E4588,IGF_2018!$B$8:$Z$347,3,0)</f>
        <v>0.40019404216526749</v>
      </c>
      <c r="M4588" s="142" t="str">
        <f>+VLOOKUP($E4588,IGF_2018!$B$8:$Z$347,4,0)</f>
        <v>Medio</v>
      </c>
    </row>
    <row r="4589" spans="1:13" x14ac:dyDescent="0.3">
      <c r="A4589" s="139">
        <f t="shared" ref="A4589:A4652" si="4687">+IF(B4588=38,A4588+1,A4588)</f>
        <v>121</v>
      </c>
      <c r="B4589" s="148">
        <f t="shared" si="4623"/>
        <v>23</v>
      </c>
      <c r="D4589" s="149" t="str">
        <f>+VLOOKUP($A4589,mUNICIPIOS!$B$4:$F$343,2,0)</f>
        <v>Quetzaltenango</v>
      </c>
      <c r="E4589" s="149">
        <f>+VLOOKUP($A4589,mUNICIPIOS!$B$4:$F$343,3,0)</f>
        <v>909</v>
      </c>
      <c r="F4589" s="149" t="str">
        <f>+VLOOKUP($A4589,mUNICIPIOS!$B$4:$F$343,4,0)</f>
        <v>San Juan Ostuncalco</v>
      </c>
      <c r="G4589" s="139" t="str">
        <f t="shared" ref="G4589:K4589" si="4688">+G4551</f>
        <v>05</v>
      </c>
      <c r="H4589" t="str">
        <f t="shared" si="4688"/>
        <v>IGF</v>
      </c>
      <c r="I4589" t="str">
        <f t="shared" si="4688"/>
        <v>Índice de Gestión Financiera</v>
      </c>
      <c r="J4589" t="str">
        <f t="shared" si="4688"/>
        <v>05-02</v>
      </c>
      <c r="K4589" t="str">
        <f t="shared" si="4688"/>
        <v xml:space="preserve">Ingresos propios por habitante -sin regalías- </v>
      </c>
      <c r="L4589" s="150">
        <f>+VLOOKUP($E4589,IGF_2018!$B$8:$Z$347,6,0)</f>
        <v>0.16254073223858748</v>
      </c>
      <c r="M4589" s="142" t="str">
        <f>+VLOOKUP($E4589,IGF_2018!$B$8:$Z$347,7,0)</f>
        <v>Bajo</v>
      </c>
    </row>
    <row r="4590" spans="1:13" x14ac:dyDescent="0.3">
      <c r="A4590" s="139">
        <f t="shared" si="4687"/>
        <v>121</v>
      </c>
      <c r="B4590" s="148">
        <f t="shared" ref="B4590:B4653" si="4689">+B4552</f>
        <v>24</v>
      </c>
      <c r="D4590" s="149" t="str">
        <f>+VLOOKUP($A4590,mUNICIPIOS!$B$4:$F$343,2,0)</f>
        <v>Quetzaltenango</v>
      </c>
      <c r="E4590" s="149">
        <f>+VLOOKUP($A4590,mUNICIPIOS!$B$4:$F$343,3,0)</f>
        <v>909</v>
      </c>
      <c r="F4590" s="149" t="str">
        <f>+VLOOKUP($A4590,mUNICIPIOS!$B$4:$F$343,4,0)</f>
        <v>San Juan Ostuncalco</v>
      </c>
      <c r="G4590" s="139" t="str">
        <f t="shared" ref="G4590:K4590" si="4690">+G4552</f>
        <v>05</v>
      </c>
      <c r="H4590" t="str">
        <f t="shared" si="4690"/>
        <v>IGF</v>
      </c>
      <c r="I4590" t="str">
        <f t="shared" si="4690"/>
        <v>Índice de Gestión Financiera</v>
      </c>
      <c r="J4590" t="str">
        <f t="shared" si="4690"/>
        <v>05-03</v>
      </c>
      <c r="K4590" t="str">
        <f t="shared" si="4690"/>
        <v>Ingresos del IUSI en relación a los ingresos propios -sin regalías-</v>
      </c>
      <c r="L4590" s="150">
        <f>+VLOOKUP($E4590,IGF_2018!$B$8:$Z$347,9,0)</f>
        <v>1.2190763587607496E-3</v>
      </c>
      <c r="M4590" s="142" t="str">
        <f>+VLOOKUP($E4590,IGF_2018!$B$8:$Z$347,10,0)</f>
        <v>Bajo</v>
      </c>
    </row>
    <row r="4591" spans="1:13" x14ac:dyDescent="0.3">
      <c r="A4591" s="139">
        <f t="shared" si="4687"/>
        <v>121</v>
      </c>
      <c r="B4591" s="148">
        <f t="shared" si="4689"/>
        <v>25</v>
      </c>
      <c r="D4591" s="149" t="str">
        <f>+VLOOKUP($A4591,mUNICIPIOS!$B$4:$F$343,2,0)</f>
        <v>Quetzaltenango</v>
      </c>
      <c r="E4591" s="149">
        <f>+VLOOKUP($A4591,mUNICIPIOS!$B$4:$F$343,3,0)</f>
        <v>909</v>
      </c>
      <c r="F4591" s="149" t="str">
        <f>+VLOOKUP($A4591,mUNICIPIOS!$B$4:$F$343,4,0)</f>
        <v>San Juan Ostuncalco</v>
      </c>
      <c r="G4591" s="139" t="str">
        <f t="shared" ref="G4591:K4591" si="4691">+G4553</f>
        <v>05</v>
      </c>
      <c r="H4591" t="str">
        <f t="shared" si="4691"/>
        <v>IGF</v>
      </c>
      <c r="I4591" t="str">
        <f t="shared" si="4691"/>
        <v>Índice de Gestión Financiera</v>
      </c>
      <c r="J4591" t="str">
        <f t="shared" si="4691"/>
        <v>05-04</v>
      </c>
      <c r="K4591" t="str">
        <f t="shared" si="4691"/>
        <v>Inversión anual en capital fijo por habitante</v>
      </c>
      <c r="L4591" s="150">
        <f>+VLOOKUP($E4591,IGF_2018!$B$8:$Z$347,12,0)</f>
        <v>2.6656129926410862E-2</v>
      </c>
      <c r="M4591" s="142" t="str">
        <f>+VLOOKUP($E4591,IGF_2018!$B$8:$Z$347,13,0)</f>
        <v>Bajo</v>
      </c>
    </row>
    <row r="4592" spans="1:13" x14ac:dyDescent="0.3">
      <c r="A4592" s="139">
        <f t="shared" si="4687"/>
        <v>121</v>
      </c>
      <c r="B4592" s="148">
        <f t="shared" si="4689"/>
        <v>26</v>
      </c>
      <c r="D4592" s="149" t="str">
        <f>+VLOOKUP($A4592,mUNICIPIOS!$B$4:$F$343,2,0)</f>
        <v>Quetzaltenango</v>
      </c>
      <c r="E4592" s="149">
        <f>+VLOOKUP($A4592,mUNICIPIOS!$B$4:$F$343,3,0)</f>
        <v>909</v>
      </c>
      <c r="F4592" s="149" t="str">
        <f>+VLOOKUP($A4592,mUNICIPIOS!$B$4:$F$343,4,0)</f>
        <v>San Juan Ostuncalco</v>
      </c>
      <c r="G4592" s="139" t="str">
        <f t="shared" ref="G4592:K4592" si="4692">+G4554</f>
        <v>05</v>
      </c>
      <c r="H4592" t="str">
        <f t="shared" si="4692"/>
        <v>IGF</v>
      </c>
      <c r="I4592" t="str">
        <f t="shared" si="4692"/>
        <v>Índice de Gestión Financiera</v>
      </c>
      <c r="J4592" t="str">
        <f t="shared" si="4692"/>
        <v>05-05</v>
      </c>
      <c r="K4592" t="str">
        <f t="shared" si="4692"/>
        <v>Inversión anual en capital fijo con recursos percibidos por ingresos propios</v>
      </c>
      <c r="L4592" s="150">
        <f>+VLOOKUP($E4592,IGF_2018!$B$8:$Z$347,15,0)</f>
        <v>8.7696557759087482E-2</v>
      </c>
      <c r="M4592" s="142" t="str">
        <f>+VLOOKUP($E4592,IGF_2018!$B$8:$Z$347,16,0)</f>
        <v>Bajo</v>
      </c>
    </row>
    <row r="4593" spans="1:13" x14ac:dyDescent="0.3">
      <c r="A4593" s="139">
        <f t="shared" si="4687"/>
        <v>121</v>
      </c>
      <c r="B4593" s="148">
        <f t="shared" si="4689"/>
        <v>27</v>
      </c>
      <c r="D4593" s="149" t="str">
        <f>+VLOOKUP($A4593,mUNICIPIOS!$B$4:$F$343,2,0)</f>
        <v>Quetzaltenango</v>
      </c>
      <c r="E4593" s="149">
        <f>+VLOOKUP($A4593,mUNICIPIOS!$B$4:$F$343,3,0)</f>
        <v>909</v>
      </c>
      <c r="F4593" s="149" t="str">
        <f>+VLOOKUP($A4593,mUNICIPIOS!$B$4:$F$343,4,0)</f>
        <v>San Juan Ostuncalco</v>
      </c>
      <c r="G4593" s="139" t="str">
        <f t="shared" ref="G4593:K4593" si="4693">+G4555</f>
        <v>05</v>
      </c>
      <c r="H4593" t="str">
        <f t="shared" si="4693"/>
        <v>IGF</v>
      </c>
      <c r="I4593" t="str">
        <f t="shared" si="4693"/>
        <v>Índice de Gestión Financiera</v>
      </c>
      <c r="J4593" t="str">
        <f t="shared" si="4693"/>
        <v>05-06</v>
      </c>
      <c r="K4593" t="str">
        <f t="shared" si="4693"/>
        <v xml:space="preserve">Inversión anual en capital fijo con recursos percibidos por transferencias del Gobierno Central </v>
      </c>
      <c r="L4593" s="150">
        <f>+VLOOKUP($E4593,IGF_2018!$B$8:$Z$347,18,0)</f>
        <v>9.7165156695610141E-2</v>
      </c>
      <c r="M4593" s="142" t="str">
        <f>+VLOOKUP($E4593,IGF_2018!$B$8:$Z$347,19,0)</f>
        <v>Bajo</v>
      </c>
    </row>
    <row r="4594" spans="1:13" x14ac:dyDescent="0.3">
      <c r="A4594" s="139">
        <f t="shared" si="4687"/>
        <v>121</v>
      </c>
      <c r="B4594" s="148">
        <f t="shared" si="4689"/>
        <v>28</v>
      </c>
      <c r="D4594" s="149" t="str">
        <f>+VLOOKUP($A4594,mUNICIPIOS!$B$4:$F$343,2,0)</f>
        <v>Quetzaltenango</v>
      </c>
      <c r="E4594" s="149">
        <f>+VLOOKUP($A4594,mUNICIPIOS!$B$4:$F$343,3,0)</f>
        <v>909</v>
      </c>
      <c r="F4594" s="149" t="str">
        <f>+VLOOKUP($A4594,mUNICIPIOS!$B$4:$F$343,4,0)</f>
        <v>San Juan Ostuncalco</v>
      </c>
      <c r="G4594" s="139" t="str">
        <f t="shared" ref="G4594:K4594" si="4694">+G4556</f>
        <v>05</v>
      </c>
      <c r="H4594" t="str">
        <f t="shared" si="4694"/>
        <v>IGF</v>
      </c>
      <c r="I4594" t="str">
        <f t="shared" si="4694"/>
        <v>Índice de Gestión Financiera</v>
      </c>
      <c r="J4594" t="str">
        <f t="shared" si="4694"/>
        <v>05-07</v>
      </c>
      <c r="K4594" t="str">
        <f t="shared" si="4694"/>
        <v>Financiamiento por endeudamiento municipal</v>
      </c>
      <c r="L4594" s="150">
        <f>+VLOOKUP($E4594,IGF_2018!$B$8:$Z$347,21,0)</f>
        <v>1</v>
      </c>
      <c r="M4594" s="142" t="str">
        <f>+VLOOKUP($E4594,IGF_2018!$B$8:$Z$347,22,0)</f>
        <v>Alto</v>
      </c>
    </row>
    <row r="4595" spans="1:13" x14ac:dyDescent="0.3">
      <c r="A4595" s="139">
        <f t="shared" si="4687"/>
        <v>121</v>
      </c>
      <c r="B4595" s="148">
        <f t="shared" si="4689"/>
        <v>29</v>
      </c>
      <c r="D4595" s="149" t="str">
        <f>+VLOOKUP($A4595,mUNICIPIOS!$B$4:$F$343,2,0)</f>
        <v>Quetzaltenango</v>
      </c>
      <c r="E4595" s="149">
        <f>+VLOOKUP($A4595,mUNICIPIOS!$B$4:$F$343,3,0)</f>
        <v>909</v>
      </c>
      <c r="F4595" s="149" t="str">
        <f>+VLOOKUP($A4595,mUNICIPIOS!$B$4:$F$343,4,0)</f>
        <v>San Juan Ostuncalco</v>
      </c>
      <c r="G4595" s="139" t="str">
        <f t="shared" ref="G4595:K4595" si="4695">+G4557</f>
        <v>05</v>
      </c>
      <c r="H4595" t="str">
        <f t="shared" si="4695"/>
        <v>IGF</v>
      </c>
      <c r="I4595" t="str">
        <f t="shared" si="4695"/>
        <v>Índice de Gestión Financiera</v>
      </c>
      <c r="J4595" t="str">
        <f t="shared" si="4695"/>
        <v>INDICE</v>
      </c>
      <c r="K4595">
        <f t="shared" si="4695"/>
        <v>0</v>
      </c>
      <c r="L4595" s="150">
        <f>+VLOOKUP($E4595,IGF_2018!$B$8:$Z$347,24,0)</f>
        <v>0.33382064695475794</v>
      </c>
      <c r="M4595" s="142" t="str">
        <f>+VLOOKUP($E4595,IGF_2018!$B$8:$Z$347,25,0)</f>
        <v>Medio bajo</v>
      </c>
    </row>
    <row r="4596" spans="1:13" x14ac:dyDescent="0.3">
      <c r="A4596" s="139">
        <f t="shared" si="4687"/>
        <v>121</v>
      </c>
      <c r="B4596" s="148">
        <f t="shared" si="4689"/>
        <v>30</v>
      </c>
      <c r="D4596" s="149" t="str">
        <f>+VLOOKUP($A4596,mUNICIPIOS!$B$4:$F$343,2,0)</f>
        <v>Quetzaltenango</v>
      </c>
      <c r="E4596" s="149">
        <f>+VLOOKUP($A4596,mUNICIPIOS!$B$4:$F$343,3,0)</f>
        <v>909</v>
      </c>
      <c r="F4596" s="149" t="str">
        <f>+VLOOKUP($A4596,mUNICIPIOS!$B$4:$F$343,4,0)</f>
        <v>San Juan Ostuncalco</v>
      </c>
      <c r="G4596" s="139" t="str">
        <f t="shared" ref="G4596:K4596" si="4696">+G4558</f>
        <v>06</v>
      </c>
      <c r="H4596" t="str">
        <f t="shared" si="4696"/>
        <v>IGE</v>
      </c>
      <c r="I4596" t="str">
        <f t="shared" si="4696"/>
        <v>Índice de Gestión Estratégica</v>
      </c>
      <c r="J4596" t="str">
        <f t="shared" si="4696"/>
        <v>06-01</v>
      </c>
      <c r="K4596" t="str">
        <f t="shared" si="4696"/>
        <v>Ejecución del Plan Operativo Anual  (POA)</v>
      </c>
      <c r="L4596" s="150">
        <f>+VLOOKUP($E4596,IGE_2018!$B$8:$Z$347,3,0)</f>
        <v>0</v>
      </c>
      <c r="M4596" s="142" t="str">
        <f>+VLOOKUP($E4596,IGE_2018!$B$8:$Z$347,4,0)</f>
        <v>Bajo</v>
      </c>
    </row>
    <row r="4597" spans="1:13" x14ac:dyDescent="0.3">
      <c r="A4597" s="139">
        <f t="shared" si="4687"/>
        <v>121</v>
      </c>
      <c r="B4597" s="148">
        <f t="shared" si="4689"/>
        <v>31</v>
      </c>
      <c r="D4597" s="149" t="str">
        <f>+VLOOKUP($A4597,mUNICIPIOS!$B$4:$F$343,2,0)</f>
        <v>Quetzaltenango</v>
      </c>
      <c r="E4597" s="149">
        <f>+VLOOKUP($A4597,mUNICIPIOS!$B$4:$F$343,3,0)</f>
        <v>909</v>
      </c>
      <c r="F4597" s="149" t="str">
        <f>+VLOOKUP($A4597,mUNICIPIOS!$B$4:$F$343,4,0)</f>
        <v>San Juan Ostuncalco</v>
      </c>
      <c r="G4597" s="139" t="str">
        <f t="shared" ref="G4597:K4597" si="4697">+G4559</f>
        <v>06</v>
      </c>
      <c r="H4597" t="str">
        <f t="shared" si="4697"/>
        <v>IGE</v>
      </c>
      <c r="I4597" t="str">
        <f t="shared" si="4697"/>
        <v>Índice de Gestión Estratégica</v>
      </c>
      <c r="J4597" t="str">
        <f t="shared" si="4697"/>
        <v>06-02</v>
      </c>
      <c r="K4597" t="str">
        <f t="shared" si="4697"/>
        <v>Relación Plan de Desarrollo Municipal y Ordenamiento Territorial (PDM-OT) - Plan Estratégico Institucional (PEI) - Plan Operativo Multianual (POM) - Plan Operativo Anual (POA)</v>
      </c>
      <c r="L4597" s="150">
        <f>+VLOOKUP($E4597,IGE_2018!$B$8:$Z$347,6,0)</f>
        <v>0</v>
      </c>
      <c r="M4597" s="142" t="str">
        <f>+VLOOKUP($E4597,IGE_2018!$B$8:$Z$347,7,0)</f>
        <v>Bajo</v>
      </c>
    </row>
    <row r="4598" spans="1:13" x14ac:dyDescent="0.3">
      <c r="A4598" s="139">
        <f t="shared" si="4687"/>
        <v>121</v>
      </c>
      <c r="B4598" s="148">
        <f t="shared" si="4689"/>
        <v>32</v>
      </c>
      <c r="D4598" s="149" t="str">
        <f>+VLOOKUP($A4598,mUNICIPIOS!$B$4:$F$343,2,0)</f>
        <v>Quetzaltenango</v>
      </c>
      <c r="E4598" s="149">
        <f>+VLOOKUP($A4598,mUNICIPIOS!$B$4:$F$343,3,0)</f>
        <v>909</v>
      </c>
      <c r="F4598" s="149" t="str">
        <f>+VLOOKUP($A4598,mUNICIPIOS!$B$4:$F$343,4,0)</f>
        <v>San Juan Ostuncalco</v>
      </c>
      <c r="G4598" s="139" t="str">
        <f t="shared" ref="G4598:K4598" si="4698">+G4560</f>
        <v>06</v>
      </c>
      <c r="H4598" t="str">
        <f t="shared" si="4698"/>
        <v>IGE</v>
      </c>
      <c r="I4598" t="str">
        <f t="shared" si="4698"/>
        <v>Índice de Gestión Estratégica</v>
      </c>
      <c r="J4598" t="str">
        <f t="shared" si="4698"/>
        <v>06-03</v>
      </c>
      <c r="K4598" t="str">
        <f t="shared" si="4698"/>
        <v>Presupuesto de egresos relacionado a competencias municipales que responden a prioridades nacionales de desarrollo.</v>
      </c>
      <c r="L4598" s="150">
        <f>+VLOOKUP($E4598,IGE_2018!$B$8:$Z$347,9,0)</f>
        <v>0.41868239171354338</v>
      </c>
      <c r="M4598" s="142" t="str">
        <f>+VLOOKUP($E4598,IGE_2018!$B$8:$Z$347,10,0)</f>
        <v>Medio</v>
      </c>
    </row>
    <row r="4599" spans="1:13" x14ac:dyDescent="0.3">
      <c r="A4599" s="139">
        <f t="shared" si="4687"/>
        <v>121</v>
      </c>
      <c r="B4599" s="148">
        <f t="shared" si="4689"/>
        <v>33</v>
      </c>
      <c r="D4599" s="149" t="str">
        <f>+VLOOKUP($A4599,mUNICIPIOS!$B$4:$F$343,2,0)</f>
        <v>Quetzaltenango</v>
      </c>
      <c r="E4599" s="149">
        <f>+VLOOKUP($A4599,mUNICIPIOS!$B$4:$F$343,3,0)</f>
        <v>909</v>
      </c>
      <c r="F4599" s="149" t="str">
        <f>+VLOOKUP($A4599,mUNICIPIOS!$B$4:$F$343,4,0)</f>
        <v>San Juan Ostuncalco</v>
      </c>
      <c r="G4599" s="139" t="str">
        <f t="shared" ref="G4599:K4599" si="4699">+G4561</f>
        <v>06</v>
      </c>
      <c r="H4599" t="str">
        <f t="shared" si="4699"/>
        <v>IGE</v>
      </c>
      <c r="I4599" t="str">
        <f t="shared" si="4699"/>
        <v>Índice de Gestión Estratégica</v>
      </c>
      <c r="J4599" t="str">
        <f t="shared" si="4699"/>
        <v>06-04</v>
      </c>
      <c r="K4599" t="str">
        <f t="shared" si="4699"/>
        <v>Institucionalización de la gestión ordenada del territorio</v>
      </c>
      <c r="L4599" s="150">
        <f>+VLOOKUP($E4599,IGE_2018!$B$8:$Z$347,12,0)</f>
        <v>0.25</v>
      </c>
      <c r="M4599" s="142" t="str">
        <f>+VLOOKUP($E4599,IGE_2018!$B$8:$Z$347,13,0)</f>
        <v>Medio bajo</v>
      </c>
    </row>
    <row r="4600" spans="1:13" x14ac:dyDescent="0.3">
      <c r="A4600" s="139">
        <f t="shared" si="4687"/>
        <v>121</v>
      </c>
      <c r="B4600" s="148">
        <f t="shared" si="4689"/>
        <v>34</v>
      </c>
      <c r="D4600" s="149" t="str">
        <f>+VLOOKUP($A4600,mUNICIPIOS!$B$4:$F$343,2,0)</f>
        <v>Quetzaltenango</v>
      </c>
      <c r="E4600" s="149">
        <f>+VLOOKUP($A4600,mUNICIPIOS!$B$4:$F$343,3,0)</f>
        <v>909</v>
      </c>
      <c r="F4600" s="149" t="str">
        <f>+VLOOKUP($A4600,mUNICIPIOS!$B$4:$F$343,4,0)</f>
        <v>San Juan Ostuncalco</v>
      </c>
      <c r="G4600" s="139" t="str">
        <f t="shared" ref="G4600:K4600" si="4700">+G4562</f>
        <v>06</v>
      </c>
      <c r="H4600" t="str">
        <f t="shared" si="4700"/>
        <v>IGE</v>
      </c>
      <c r="I4600" t="str">
        <f t="shared" si="4700"/>
        <v>Índice de Gestión Estratégica</v>
      </c>
      <c r="J4600" t="str">
        <f t="shared" si="4700"/>
        <v>06-05</v>
      </c>
      <c r="K4600" t="str">
        <f t="shared" si="4700"/>
        <v>Acciones para la gestión ordenada del territorio</v>
      </c>
      <c r="L4600" s="150">
        <f>+VLOOKUP($E4600,IGE_2018!$B$8:$Z$347,15,0)</f>
        <v>0</v>
      </c>
      <c r="M4600" s="142" t="str">
        <f>+VLOOKUP($E4600,IGE_2018!$B$8:$Z$347,16,0)</f>
        <v>Bajo</v>
      </c>
    </row>
    <row r="4601" spans="1:13" x14ac:dyDescent="0.3">
      <c r="A4601" s="139">
        <f t="shared" si="4687"/>
        <v>121</v>
      </c>
      <c r="B4601" s="148">
        <f t="shared" si="4689"/>
        <v>35</v>
      </c>
      <c r="D4601" s="149" t="str">
        <f>+VLOOKUP($A4601,mUNICIPIOS!$B$4:$F$343,2,0)</f>
        <v>Quetzaltenango</v>
      </c>
      <c r="E4601" s="149">
        <f>+VLOOKUP($A4601,mUNICIPIOS!$B$4:$F$343,3,0)</f>
        <v>909</v>
      </c>
      <c r="F4601" s="149" t="str">
        <f>+VLOOKUP($A4601,mUNICIPIOS!$B$4:$F$343,4,0)</f>
        <v>San Juan Ostuncalco</v>
      </c>
      <c r="G4601" s="139" t="str">
        <f t="shared" ref="G4601:K4601" si="4701">+G4563</f>
        <v>06</v>
      </c>
      <c r="H4601" t="str">
        <f t="shared" si="4701"/>
        <v>IGE</v>
      </c>
      <c r="I4601" t="str">
        <f t="shared" si="4701"/>
        <v>Índice de Gestión Estratégica</v>
      </c>
      <c r="J4601" t="str">
        <f t="shared" si="4701"/>
        <v>06-06</v>
      </c>
      <c r="K4601" t="str">
        <f t="shared" si="4701"/>
        <v>Gestión de riesgo en la formulación de proyectos derivados de la planificación operativa anual</v>
      </c>
      <c r="L4601" s="150">
        <f>+VLOOKUP($E4601,IGE_2018!$B$8:$Z$347,18,0)</f>
        <v>0</v>
      </c>
      <c r="M4601" s="142" t="str">
        <f>+VLOOKUP($E4601,IGE_2018!$B$8:$Z$347,19,0)</f>
        <v>Bajo</v>
      </c>
    </row>
    <row r="4602" spans="1:13" x14ac:dyDescent="0.3">
      <c r="A4602" s="139">
        <f t="shared" si="4687"/>
        <v>121</v>
      </c>
      <c r="B4602" s="148">
        <f t="shared" si="4689"/>
        <v>36</v>
      </c>
      <c r="D4602" s="149" t="str">
        <f>+VLOOKUP($A4602,mUNICIPIOS!$B$4:$F$343,2,0)</f>
        <v>Quetzaltenango</v>
      </c>
      <c r="E4602" s="149">
        <f>+VLOOKUP($A4602,mUNICIPIOS!$B$4:$F$343,3,0)</f>
        <v>909</v>
      </c>
      <c r="F4602" s="149" t="str">
        <f>+VLOOKUP($A4602,mUNICIPIOS!$B$4:$F$343,4,0)</f>
        <v>San Juan Ostuncalco</v>
      </c>
      <c r="G4602" s="139" t="str">
        <f t="shared" ref="G4602:K4602" si="4702">+G4564</f>
        <v>06</v>
      </c>
      <c r="H4602" t="str">
        <f t="shared" si="4702"/>
        <v>IGE</v>
      </c>
      <c r="I4602" t="str">
        <f t="shared" si="4702"/>
        <v>Índice de Gestión Estratégica</v>
      </c>
      <c r="J4602" t="str">
        <f t="shared" si="4702"/>
        <v>06-07</v>
      </c>
      <c r="K4602" t="str">
        <f t="shared" si="4702"/>
        <v>Ingresos por servicios ambientales en relación a los ingresos propios sin regalías</v>
      </c>
      <c r="L4602" s="150">
        <f>+VLOOKUP($E4602,IGE_2018!$B$8:$Z$347,21,0)</f>
        <v>0.15664257597276884</v>
      </c>
      <c r="M4602" s="142" t="str">
        <f>+VLOOKUP($E4602,IGE_2018!$B$8:$Z$347,22,0)</f>
        <v>Bajo</v>
      </c>
    </row>
    <row r="4603" spans="1:13" x14ac:dyDescent="0.3">
      <c r="A4603" s="139">
        <f t="shared" si="4687"/>
        <v>121</v>
      </c>
      <c r="B4603" s="148">
        <f t="shared" si="4689"/>
        <v>37</v>
      </c>
      <c r="D4603" s="149" t="str">
        <f>+VLOOKUP($A4603,mUNICIPIOS!$B$4:$F$343,2,0)</f>
        <v>Quetzaltenango</v>
      </c>
      <c r="E4603" s="149">
        <f>+VLOOKUP($A4603,mUNICIPIOS!$B$4:$F$343,3,0)</f>
        <v>909</v>
      </c>
      <c r="F4603" s="149" t="str">
        <f>+VLOOKUP($A4603,mUNICIPIOS!$B$4:$F$343,4,0)</f>
        <v>San Juan Ostuncalco</v>
      </c>
      <c r="G4603" s="139" t="str">
        <f t="shared" ref="G4603:K4603" si="4703">+G4565</f>
        <v>06</v>
      </c>
      <c r="H4603" t="str">
        <f t="shared" si="4703"/>
        <v>IGE</v>
      </c>
      <c r="I4603" t="str">
        <f t="shared" si="4703"/>
        <v>Índice de Gestión Estratégica</v>
      </c>
      <c r="J4603" t="str">
        <f t="shared" si="4703"/>
        <v>INDICE</v>
      </c>
      <c r="K4603">
        <f t="shared" si="4703"/>
        <v>0</v>
      </c>
      <c r="L4603" s="150">
        <f>+VLOOKUP($E4603,IGE_2018!$B$8:$Z$347,24,0)</f>
        <v>0.14533485552566272</v>
      </c>
      <c r="M4603" s="142" t="str">
        <f>+VLOOKUP($E4603,IGE_2018!$B$8:$Z$347,25,0)</f>
        <v>Bajo</v>
      </c>
    </row>
    <row r="4604" spans="1:13" x14ac:dyDescent="0.3">
      <c r="A4604" s="139">
        <f t="shared" si="4687"/>
        <v>121</v>
      </c>
      <c r="B4604" s="148">
        <f t="shared" si="4689"/>
        <v>38</v>
      </c>
      <c r="D4604" s="149" t="str">
        <f>+VLOOKUP($A4604,mUNICIPIOS!$B$4:$F$343,2,0)</f>
        <v>Quetzaltenango</v>
      </c>
      <c r="E4604" s="149">
        <f>+VLOOKUP($A4604,mUNICIPIOS!$B$4:$F$343,3,0)</f>
        <v>909</v>
      </c>
      <c r="F4604" s="149" t="str">
        <f>+VLOOKUP($A4604,mUNICIPIOS!$B$4:$F$343,4,0)</f>
        <v>San Juan Ostuncalco</v>
      </c>
      <c r="G4604" s="139" t="str">
        <f t="shared" ref="G4604:K4604" si="4704">+G4566</f>
        <v>RANKING</v>
      </c>
      <c r="H4604" t="str">
        <f t="shared" si="4704"/>
        <v>RGM</v>
      </c>
      <c r="I4604" t="str">
        <f t="shared" si="4704"/>
        <v>Ranking de la Gestión Municipal 2018</v>
      </c>
      <c r="J4604" t="str">
        <f t="shared" si="4704"/>
        <v>RANKING</v>
      </c>
      <c r="K4604">
        <f t="shared" si="4704"/>
        <v>0</v>
      </c>
      <c r="L4604" s="151">
        <f>+VLOOKUP($E4604,Resultados_generales!$C$8:$AE$347,27,0)</f>
        <v>0.40376098316009207</v>
      </c>
      <c r="M4604" t="str">
        <f>+VLOOKUP($E4604,Resultados_generales!$C$8:$AE$347,28,0)</f>
        <v>Medio</v>
      </c>
    </row>
    <row r="4605" spans="1:13" x14ac:dyDescent="0.3">
      <c r="A4605" s="139">
        <f t="shared" si="4687"/>
        <v>122</v>
      </c>
      <c r="B4605" s="148">
        <f t="shared" si="4689"/>
        <v>1</v>
      </c>
      <c r="D4605" s="149" t="str">
        <f>+VLOOKUP($A4605,mUNICIPIOS!$B$4:$F$343,2,0)</f>
        <v>Quetzaltenango</v>
      </c>
      <c r="E4605" s="149">
        <f>+VLOOKUP($A4605,mUNICIPIOS!$B$4:$F$343,3,0)</f>
        <v>910</v>
      </c>
      <c r="F4605" s="149" t="str">
        <f>+VLOOKUP($A4605,mUNICIPIOS!$B$4:$F$343,4,0)</f>
        <v>San Mateo</v>
      </c>
      <c r="G4605" s="139" t="str">
        <f t="shared" ref="G4605:K4605" si="4705">+G4567</f>
        <v>01</v>
      </c>
      <c r="H4605" t="str">
        <f t="shared" si="4705"/>
        <v>IPC</v>
      </c>
      <c r="I4605" t="str">
        <f t="shared" si="4705"/>
        <v>Índice de Participación Ciudadana</v>
      </c>
      <c r="J4605" t="str">
        <f t="shared" si="4705"/>
        <v>01-01</v>
      </c>
      <c r="K4605" t="str">
        <f t="shared" si="4705"/>
        <v>Número de reuniones del COMUDE en el año de la medición.</v>
      </c>
      <c r="L4605" s="150">
        <f>+VLOOKUP($E4605,IPC_2018!$B$8:$T$347,3,0)</f>
        <v>0.75</v>
      </c>
      <c r="M4605" s="142" t="str">
        <f>+VLOOKUP($E4605,IPC_2018!$B$8:$T$347,4,0)</f>
        <v>Medio alto</v>
      </c>
    </row>
    <row r="4606" spans="1:13" x14ac:dyDescent="0.3">
      <c r="A4606" s="139">
        <f t="shared" si="4687"/>
        <v>122</v>
      </c>
      <c r="B4606" s="148">
        <f t="shared" si="4689"/>
        <v>2</v>
      </c>
      <c r="D4606" s="149" t="str">
        <f>+VLOOKUP($A4606,mUNICIPIOS!$B$4:$F$343,2,0)</f>
        <v>Quetzaltenango</v>
      </c>
      <c r="E4606" s="149">
        <f>+VLOOKUP($A4606,mUNICIPIOS!$B$4:$F$343,3,0)</f>
        <v>910</v>
      </c>
      <c r="F4606" s="149" t="str">
        <f>+VLOOKUP($A4606,mUNICIPIOS!$B$4:$F$343,4,0)</f>
        <v>San Mateo</v>
      </c>
      <c r="G4606" s="139" t="str">
        <f t="shared" ref="G4606:K4606" si="4706">+G4568</f>
        <v>01</v>
      </c>
      <c r="H4606" t="str">
        <f t="shared" si="4706"/>
        <v>IPC</v>
      </c>
      <c r="I4606" t="str">
        <f t="shared" si="4706"/>
        <v>Índice de Participación Ciudadana</v>
      </c>
      <c r="J4606" t="str">
        <f t="shared" si="4706"/>
        <v>01-02</v>
      </c>
      <c r="K4606" t="str">
        <f t="shared" si="4706"/>
        <v>Participación de Alcaldes, Concejales y Síndicos determinados o designados en el COMUDE</v>
      </c>
      <c r="L4606" s="150">
        <f>+VLOOKUP($E4606,IPC_2018!$B$8:$T$347,6,0)</f>
        <v>1</v>
      </c>
      <c r="M4606" s="142" t="str">
        <f>+VLOOKUP($E4606,IPC_2018!$B$8:$T$347,7,0)</f>
        <v>Alto</v>
      </c>
    </row>
    <row r="4607" spans="1:13" x14ac:dyDescent="0.3">
      <c r="A4607" s="139">
        <f t="shared" si="4687"/>
        <v>122</v>
      </c>
      <c r="B4607" s="148">
        <f t="shared" si="4689"/>
        <v>3</v>
      </c>
      <c r="D4607" s="149" t="str">
        <f>+VLOOKUP($A4607,mUNICIPIOS!$B$4:$F$343,2,0)</f>
        <v>Quetzaltenango</v>
      </c>
      <c r="E4607" s="149">
        <f>+VLOOKUP($A4607,mUNICIPIOS!$B$4:$F$343,3,0)</f>
        <v>910</v>
      </c>
      <c r="F4607" s="149" t="str">
        <f>+VLOOKUP($A4607,mUNICIPIOS!$B$4:$F$343,4,0)</f>
        <v>San Mateo</v>
      </c>
      <c r="G4607" s="139" t="str">
        <f t="shared" ref="G4607:K4607" si="4707">+G4569</f>
        <v>01</v>
      </c>
      <c r="H4607" t="str">
        <f t="shared" si="4707"/>
        <v>IPC</v>
      </c>
      <c r="I4607" t="str">
        <f t="shared" si="4707"/>
        <v>Índice de Participación Ciudadana</v>
      </c>
      <c r="J4607" t="str">
        <f t="shared" si="4707"/>
        <v>01-03</v>
      </c>
      <c r="K4607" t="str">
        <f t="shared" si="4707"/>
        <v>Participación  de organizaciones de jóvenes, mujeres, pueblos mayas, xincas, garífunas, y otras organizaciones en el Comude</v>
      </c>
      <c r="L4607" s="150">
        <f>+VLOOKUP($E4607,IPC_2018!$B$8:$T$347,9,0)</f>
        <v>0.41400304414003042</v>
      </c>
      <c r="M4607" s="142" t="str">
        <f>+VLOOKUP($E4607,IPC_2018!$B$8:$T$347,10,0)</f>
        <v>Medio</v>
      </c>
    </row>
    <row r="4608" spans="1:13" x14ac:dyDescent="0.3">
      <c r="A4608" s="139">
        <f t="shared" si="4687"/>
        <v>122</v>
      </c>
      <c r="B4608" s="148">
        <f t="shared" si="4689"/>
        <v>4</v>
      </c>
      <c r="D4608" s="149" t="str">
        <f>+VLOOKUP($A4608,mUNICIPIOS!$B$4:$F$343,2,0)</f>
        <v>Quetzaltenango</v>
      </c>
      <c r="E4608" s="149">
        <f>+VLOOKUP($A4608,mUNICIPIOS!$B$4:$F$343,3,0)</f>
        <v>910</v>
      </c>
      <c r="F4608" s="149" t="str">
        <f>+VLOOKUP($A4608,mUNICIPIOS!$B$4:$F$343,4,0)</f>
        <v>San Mateo</v>
      </c>
      <c r="G4608" s="139" t="str">
        <f t="shared" ref="G4608:K4608" si="4708">+G4570</f>
        <v>01</v>
      </c>
      <c r="H4608" t="str">
        <f t="shared" si="4708"/>
        <v>IPC</v>
      </c>
      <c r="I4608" t="str">
        <f t="shared" si="4708"/>
        <v>Índice de Participación Ciudadana</v>
      </c>
      <c r="J4608" t="str">
        <f t="shared" si="4708"/>
        <v>01-04</v>
      </c>
      <c r="K4608" t="str">
        <f t="shared" si="4708"/>
        <v>Representatividad territorial del Comude.</v>
      </c>
      <c r="L4608" s="150">
        <f>+VLOOKUP($E4608,IPC_2018!$B$8:$T$347,12,0)</f>
        <v>1</v>
      </c>
      <c r="M4608" s="142" t="str">
        <f>+VLOOKUP($E4608,IPC_2018!$B$8:$T$347,13,0)</f>
        <v>Alto</v>
      </c>
    </row>
    <row r="4609" spans="1:13" x14ac:dyDescent="0.3">
      <c r="A4609" s="139">
        <f t="shared" si="4687"/>
        <v>122</v>
      </c>
      <c r="B4609" s="148">
        <f t="shared" si="4689"/>
        <v>5</v>
      </c>
      <c r="D4609" s="149" t="str">
        <f>+VLOOKUP($A4609,mUNICIPIOS!$B$4:$F$343,2,0)</f>
        <v>Quetzaltenango</v>
      </c>
      <c r="E4609" s="149">
        <f>+VLOOKUP($A4609,mUNICIPIOS!$B$4:$F$343,3,0)</f>
        <v>910</v>
      </c>
      <c r="F4609" s="149" t="str">
        <f>+VLOOKUP($A4609,mUNICIPIOS!$B$4:$F$343,4,0)</f>
        <v>San Mateo</v>
      </c>
      <c r="G4609" s="139" t="str">
        <f t="shared" ref="G4609:K4609" si="4709">+G4571</f>
        <v>01</v>
      </c>
      <c r="H4609" t="str">
        <f t="shared" si="4709"/>
        <v>IPC</v>
      </c>
      <c r="I4609" t="str">
        <f t="shared" si="4709"/>
        <v>Índice de Participación Ciudadana</v>
      </c>
      <c r="J4609" t="str">
        <f t="shared" si="4709"/>
        <v>01-05</v>
      </c>
      <c r="K4609" t="str">
        <f t="shared" si="4709"/>
        <v>Funcionamiento del Comude</v>
      </c>
      <c r="L4609" s="150">
        <f>+VLOOKUP($E4609,IPC_2018!$B$8:$T$347,15,0)</f>
        <v>0.15901060076290127</v>
      </c>
      <c r="M4609" s="142" t="str">
        <f>+VLOOKUP($E4609,IPC_2018!$B$8:$T$347,16,0)</f>
        <v>Bajo</v>
      </c>
    </row>
    <row r="4610" spans="1:13" x14ac:dyDescent="0.3">
      <c r="A4610" s="139">
        <f t="shared" si="4687"/>
        <v>122</v>
      </c>
      <c r="B4610" s="148">
        <f t="shared" si="4689"/>
        <v>6</v>
      </c>
      <c r="D4610" s="149" t="str">
        <f>+VLOOKUP($A4610,mUNICIPIOS!$B$4:$F$343,2,0)</f>
        <v>Quetzaltenango</v>
      </c>
      <c r="E4610" s="149">
        <f>+VLOOKUP($A4610,mUNICIPIOS!$B$4:$F$343,3,0)</f>
        <v>910</v>
      </c>
      <c r="F4610" s="149" t="str">
        <f>+VLOOKUP($A4610,mUNICIPIOS!$B$4:$F$343,4,0)</f>
        <v>San Mateo</v>
      </c>
      <c r="G4610" s="139" t="str">
        <f t="shared" ref="G4610:K4610" si="4710">+G4572</f>
        <v>01</v>
      </c>
      <c r="H4610" t="str">
        <f t="shared" si="4710"/>
        <v>IPC</v>
      </c>
      <c r="I4610" t="str">
        <f t="shared" si="4710"/>
        <v>Índice de Participación Ciudadana</v>
      </c>
      <c r="J4610" t="str">
        <f t="shared" si="4710"/>
        <v>INDICE</v>
      </c>
      <c r="K4610">
        <f t="shared" si="4710"/>
        <v>0</v>
      </c>
      <c r="L4610" s="150">
        <f>+VLOOKUP($E4610,IPC_2018!$B$8:$T$347,18,0)</f>
        <v>0.67970204673543977</v>
      </c>
      <c r="M4610" s="142" t="str">
        <f>+VLOOKUP($E4610,IPC_2018!$B$8:$T$347,19,0)</f>
        <v>Medio alto</v>
      </c>
    </row>
    <row r="4611" spans="1:13" x14ac:dyDescent="0.3">
      <c r="A4611" s="139">
        <f t="shared" si="4687"/>
        <v>122</v>
      </c>
      <c r="B4611" s="148">
        <f t="shared" si="4689"/>
        <v>7</v>
      </c>
      <c r="D4611" s="149" t="str">
        <f>+VLOOKUP($A4611,mUNICIPIOS!$B$4:$F$343,2,0)</f>
        <v>Quetzaltenango</v>
      </c>
      <c r="E4611" s="149">
        <f>+VLOOKUP($A4611,mUNICIPIOS!$B$4:$F$343,3,0)</f>
        <v>910</v>
      </c>
      <c r="F4611" s="149" t="str">
        <f>+VLOOKUP($A4611,mUNICIPIOS!$B$4:$F$343,4,0)</f>
        <v>San Mateo</v>
      </c>
      <c r="G4611" s="139" t="str">
        <f t="shared" ref="G4611:K4611" si="4711">+G4573</f>
        <v>02</v>
      </c>
      <c r="H4611" t="str">
        <f t="shared" si="4711"/>
        <v>IIC</v>
      </c>
      <c r="I4611" t="str">
        <f t="shared" si="4711"/>
        <v>Índice de Información a la Ciudadanía</v>
      </c>
      <c r="J4611" t="str">
        <f t="shared" si="4711"/>
        <v>02-01</v>
      </c>
      <c r="K4611" t="str">
        <f t="shared" si="4711"/>
        <v>Rendición de cuentas cuatrimestral y anual al Comude enfocadas en resultados.</v>
      </c>
      <c r="L4611" s="150">
        <f>+VLOOKUP($E4611,IIC_2018!$B$8:$Q$347,3,0)</f>
        <v>0.60000000000000009</v>
      </c>
      <c r="M4611" s="142" t="str">
        <f>+VLOOKUP($E4611,IIC_2018!$B$8:$Q$347,4,0)</f>
        <v>Medio</v>
      </c>
    </row>
    <row r="4612" spans="1:13" x14ac:dyDescent="0.3">
      <c r="A4612" s="139">
        <f t="shared" si="4687"/>
        <v>122</v>
      </c>
      <c r="B4612" s="148">
        <f t="shared" si="4689"/>
        <v>8</v>
      </c>
      <c r="D4612" s="149" t="str">
        <f>+VLOOKUP($A4612,mUNICIPIOS!$B$4:$F$343,2,0)</f>
        <v>Quetzaltenango</v>
      </c>
      <c r="E4612" s="149">
        <f>+VLOOKUP($A4612,mUNICIPIOS!$B$4:$F$343,3,0)</f>
        <v>910</v>
      </c>
      <c r="F4612" s="149" t="str">
        <f>+VLOOKUP($A4612,mUNICIPIOS!$B$4:$F$343,4,0)</f>
        <v>San Mateo</v>
      </c>
      <c r="G4612" s="139" t="str">
        <f t="shared" ref="G4612:K4612" si="4712">+G4574</f>
        <v>02</v>
      </c>
      <c r="H4612" t="str">
        <f t="shared" si="4712"/>
        <v>IIC</v>
      </c>
      <c r="I4612" t="str">
        <f t="shared" si="4712"/>
        <v>Índice de Información a la Ciudadanía</v>
      </c>
      <c r="J4612" t="str">
        <f t="shared" si="4712"/>
        <v>02-02</v>
      </c>
      <c r="K4612" t="str">
        <f t="shared" si="4712"/>
        <v>Información presupuestaria y otra información brindada a la ciudadanía disponible en medios locales de comunicación.</v>
      </c>
      <c r="L4612" s="150">
        <f>+VLOOKUP($E4612,IIC_2018!$B$8:$Q$347,6,0)</f>
        <v>0.75</v>
      </c>
      <c r="M4612" s="142" t="str">
        <f>+VLOOKUP($E4612,IIC_2018!$B$8:$Q$347,7,0)</f>
        <v>Medio alto</v>
      </c>
    </row>
    <row r="4613" spans="1:13" x14ac:dyDescent="0.3">
      <c r="A4613" s="139">
        <f t="shared" si="4687"/>
        <v>122</v>
      </c>
      <c r="B4613" s="148">
        <f t="shared" si="4689"/>
        <v>9</v>
      </c>
      <c r="D4613" s="149" t="str">
        <f>+VLOOKUP($A4613,mUNICIPIOS!$B$4:$F$343,2,0)</f>
        <v>Quetzaltenango</v>
      </c>
      <c r="E4613" s="149">
        <f>+VLOOKUP($A4613,mUNICIPIOS!$B$4:$F$343,3,0)</f>
        <v>910</v>
      </c>
      <c r="F4613" s="149" t="str">
        <f>+VLOOKUP($A4613,mUNICIPIOS!$B$4:$F$343,4,0)</f>
        <v>San Mateo</v>
      </c>
      <c r="G4613" s="139" t="str">
        <f t="shared" ref="G4613:K4613" si="4713">+G4575</f>
        <v>02</v>
      </c>
      <c r="H4613" t="str">
        <f t="shared" si="4713"/>
        <v>IIC</v>
      </c>
      <c r="I4613" t="str">
        <f t="shared" si="4713"/>
        <v>Índice de Información a la Ciudadanía</v>
      </c>
      <c r="J4613" t="str">
        <f t="shared" si="4713"/>
        <v>02-03</v>
      </c>
      <c r="K4613" t="str">
        <f t="shared" si="4713"/>
        <v>Información pública de oficio actualizada y disponible de acuerdo a la LAIP y uso de internet.</v>
      </c>
      <c r="L4613" s="150">
        <f>+VLOOKUP($E4613,IIC_2018!$B$8:$Q$347,9,0)</f>
        <v>0.99999999999999989</v>
      </c>
      <c r="M4613" s="142" t="str">
        <f>+VLOOKUP($E4613,IIC_2018!$B$8:$Q$347,10,0)</f>
        <v>Alto</v>
      </c>
    </row>
    <row r="4614" spans="1:13" x14ac:dyDescent="0.3">
      <c r="A4614" s="139">
        <f t="shared" si="4687"/>
        <v>122</v>
      </c>
      <c r="B4614" s="148">
        <f t="shared" si="4689"/>
        <v>10</v>
      </c>
      <c r="D4614" s="149" t="str">
        <f>+VLOOKUP($A4614,mUNICIPIOS!$B$4:$F$343,2,0)</f>
        <v>Quetzaltenango</v>
      </c>
      <c r="E4614" s="149">
        <f>+VLOOKUP($A4614,mUNICIPIOS!$B$4:$F$343,3,0)</f>
        <v>910</v>
      </c>
      <c r="F4614" s="149" t="str">
        <f>+VLOOKUP($A4614,mUNICIPIOS!$B$4:$F$343,4,0)</f>
        <v>San Mateo</v>
      </c>
      <c r="G4614" s="139" t="str">
        <f t="shared" ref="G4614:K4614" si="4714">+G4576</f>
        <v>02</v>
      </c>
      <c r="H4614" t="str">
        <f t="shared" si="4714"/>
        <v>IIC</v>
      </c>
      <c r="I4614" t="str">
        <f t="shared" si="4714"/>
        <v>Índice de Información a la Ciudadanía</v>
      </c>
      <c r="J4614" t="str">
        <f t="shared" si="4714"/>
        <v>02-04</v>
      </c>
      <c r="K4614" t="str">
        <f t="shared" si="4714"/>
        <v>Relación del monto contratado por medio de Guate compras con el total del presupuesto de egresos vigente.</v>
      </c>
      <c r="L4614" s="150">
        <f>+VLOOKUP($E4614,IIC_2018!$B$8:$Q$347,12,0)</f>
        <v>0.5609800077834467</v>
      </c>
      <c r="M4614" s="142" t="str">
        <f>+VLOOKUP($E4614,IIC_2018!$B$8:$Q$347,13,0)</f>
        <v>Medio</v>
      </c>
    </row>
    <row r="4615" spans="1:13" x14ac:dyDescent="0.3">
      <c r="A4615" s="139">
        <f t="shared" si="4687"/>
        <v>122</v>
      </c>
      <c r="B4615" s="148">
        <f t="shared" si="4689"/>
        <v>11</v>
      </c>
      <c r="D4615" s="149" t="str">
        <f>+VLOOKUP($A4615,mUNICIPIOS!$B$4:$F$343,2,0)</f>
        <v>Quetzaltenango</v>
      </c>
      <c r="E4615" s="149">
        <f>+VLOOKUP($A4615,mUNICIPIOS!$B$4:$F$343,3,0)</f>
        <v>910</v>
      </c>
      <c r="F4615" s="149" t="str">
        <f>+VLOOKUP($A4615,mUNICIPIOS!$B$4:$F$343,4,0)</f>
        <v>San Mateo</v>
      </c>
      <c r="G4615" s="139" t="str">
        <f t="shared" ref="G4615:K4615" si="4715">+G4577</f>
        <v>02</v>
      </c>
      <c r="H4615" t="str">
        <f t="shared" si="4715"/>
        <v>IIC</v>
      </c>
      <c r="I4615" t="str">
        <f t="shared" si="4715"/>
        <v>Índice de Información a la Ciudadanía</v>
      </c>
      <c r="J4615" t="str">
        <f t="shared" si="4715"/>
        <v>INDICE</v>
      </c>
      <c r="K4615">
        <f t="shared" si="4715"/>
        <v>0</v>
      </c>
      <c r="L4615" s="150">
        <f>+VLOOKUP($E4615,IIC_2018!$B$8:$Q$347,15,0)</f>
        <v>0.72774500194586167</v>
      </c>
      <c r="M4615" s="142" t="str">
        <f>+VLOOKUP($E4615,IIC_2018!$B$8:$Q$347,16,0)</f>
        <v>Medio alto</v>
      </c>
    </row>
    <row r="4616" spans="1:13" x14ac:dyDescent="0.3">
      <c r="A4616" s="139">
        <f t="shared" si="4687"/>
        <v>122</v>
      </c>
      <c r="B4616" s="148">
        <f t="shared" si="4689"/>
        <v>12</v>
      </c>
      <c r="D4616" s="149" t="str">
        <f>+VLOOKUP($A4616,mUNICIPIOS!$B$4:$F$343,2,0)</f>
        <v>Quetzaltenango</v>
      </c>
      <c r="E4616" s="149">
        <f>+VLOOKUP($A4616,mUNICIPIOS!$B$4:$F$343,3,0)</f>
        <v>910</v>
      </c>
      <c r="F4616" s="149" t="str">
        <f>+VLOOKUP($A4616,mUNICIPIOS!$B$4:$F$343,4,0)</f>
        <v>San Mateo</v>
      </c>
      <c r="G4616" s="139" t="str">
        <f t="shared" ref="G4616:K4616" si="4716">+G4578</f>
        <v>03</v>
      </c>
      <c r="H4616" t="str">
        <f t="shared" si="4716"/>
        <v>ISP</v>
      </c>
      <c r="I4616" t="str">
        <f t="shared" si="4716"/>
        <v>Índice de Servicios Públicos</v>
      </c>
      <c r="J4616" t="str">
        <f t="shared" si="4716"/>
        <v>03-01</v>
      </c>
      <c r="K4616" t="str">
        <f t="shared" si="4716"/>
        <v>Cobertura del servicio público de agua</v>
      </c>
      <c r="L4616" s="150">
        <f>+VLOOKUP($E4616,ISP_2018!$B$8:$T$347,3,0)</f>
        <v>0.84339152119700744</v>
      </c>
      <c r="M4616" s="142" t="str">
        <f>+VLOOKUP($E4616,ISP_2018!$B$8:$T$347,4,0)</f>
        <v>Alto</v>
      </c>
    </row>
    <row r="4617" spans="1:13" x14ac:dyDescent="0.3">
      <c r="A4617" s="139">
        <f t="shared" si="4687"/>
        <v>122</v>
      </c>
      <c r="B4617" s="148">
        <f t="shared" si="4689"/>
        <v>13</v>
      </c>
      <c r="D4617" s="149" t="str">
        <f>+VLOOKUP($A4617,mUNICIPIOS!$B$4:$F$343,2,0)</f>
        <v>Quetzaltenango</v>
      </c>
      <c r="E4617" s="149">
        <f>+VLOOKUP($A4617,mUNICIPIOS!$B$4:$F$343,3,0)</f>
        <v>910</v>
      </c>
      <c r="F4617" s="149" t="str">
        <f>+VLOOKUP($A4617,mUNICIPIOS!$B$4:$F$343,4,0)</f>
        <v>San Mateo</v>
      </c>
      <c r="G4617" s="139" t="str">
        <f t="shared" ref="G4617:K4617" si="4717">+G4579</f>
        <v>03</v>
      </c>
      <c r="H4617" t="str">
        <f t="shared" si="4717"/>
        <v>ISP</v>
      </c>
      <c r="I4617" t="str">
        <f t="shared" si="4717"/>
        <v>Índice de Servicios Públicos</v>
      </c>
      <c r="J4617" t="str">
        <f t="shared" si="4717"/>
        <v>03-02</v>
      </c>
      <c r="K4617" t="str">
        <f t="shared" si="4717"/>
        <v>Control de la calidad del servicio público de agua</v>
      </c>
      <c r="L4617" s="150">
        <f>+VLOOKUP($E4617,ISP_2018!$B$8:$T$347,6,0)</f>
        <v>0.67500000000000004</v>
      </c>
      <c r="M4617" s="142" t="str">
        <f>+VLOOKUP($E4617,ISP_2018!$B$8:$T$347,7,0)</f>
        <v>Medio alto</v>
      </c>
    </row>
    <row r="4618" spans="1:13" x14ac:dyDescent="0.3">
      <c r="A4618" s="139">
        <f t="shared" si="4687"/>
        <v>122</v>
      </c>
      <c r="B4618" s="148">
        <f t="shared" si="4689"/>
        <v>14</v>
      </c>
      <c r="D4618" s="149" t="str">
        <f>+VLOOKUP($A4618,mUNICIPIOS!$B$4:$F$343,2,0)</f>
        <v>Quetzaltenango</v>
      </c>
      <c r="E4618" s="149">
        <f>+VLOOKUP($A4618,mUNICIPIOS!$B$4:$F$343,3,0)</f>
        <v>910</v>
      </c>
      <c r="F4618" s="149" t="str">
        <f>+VLOOKUP($A4618,mUNICIPIOS!$B$4:$F$343,4,0)</f>
        <v>San Mateo</v>
      </c>
      <c r="G4618" s="139" t="str">
        <f t="shared" ref="G4618:K4618" si="4718">+G4580</f>
        <v>03</v>
      </c>
      <c r="H4618" t="str">
        <f t="shared" si="4718"/>
        <v>ISP</v>
      </c>
      <c r="I4618" t="str">
        <f t="shared" si="4718"/>
        <v>Índice de Servicios Públicos</v>
      </c>
      <c r="J4618" t="str">
        <f t="shared" si="4718"/>
        <v>03-03</v>
      </c>
      <c r="K4618" t="str">
        <f t="shared" si="4718"/>
        <v>Disposición  y tratamiento  de aguas residuales</v>
      </c>
      <c r="L4618" s="150">
        <f>+VLOOKUP($E4618,ISP_2018!$B$8:$T$347,9,0)</f>
        <v>0.15070118702466648</v>
      </c>
      <c r="M4618" s="142" t="str">
        <f>+VLOOKUP($E4618,ISP_2018!$B$8:$T$347,10,0)</f>
        <v>Bajo</v>
      </c>
    </row>
    <row r="4619" spans="1:13" x14ac:dyDescent="0.3">
      <c r="A4619" s="139">
        <f t="shared" si="4687"/>
        <v>122</v>
      </c>
      <c r="B4619" s="148">
        <f t="shared" si="4689"/>
        <v>15</v>
      </c>
      <c r="D4619" s="149" t="str">
        <f>+VLOOKUP($A4619,mUNICIPIOS!$B$4:$F$343,2,0)</f>
        <v>Quetzaltenango</v>
      </c>
      <c r="E4619" s="149">
        <f>+VLOOKUP($A4619,mUNICIPIOS!$B$4:$F$343,3,0)</f>
        <v>910</v>
      </c>
      <c r="F4619" s="149" t="str">
        <f>+VLOOKUP($A4619,mUNICIPIOS!$B$4:$F$343,4,0)</f>
        <v>San Mateo</v>
      </c>
      <c r="G4619" s="139" t="str">
        <f t="shared" ref="G4619:K4619" si="4719">+G4581</f>
        <v>03</v>
      </c>
      <c r="H4619" t="str">
        <f t="shared" si="4719"/>
        <v>ISP</v>
      </c>
      <c r="I4619" t="str">
        <f t="shared" si="4719"/>
        <v>Índice de Servicios Públicos</v>
      </c>
      <c r="J4619" t="str">
        <f t="shared" si="4719"/>
        <v>03-04</v>
      </c>
      <c r="K4619" t="str">
        <f t="shared" si="4719"/>
        <v>Gestión y manejo de los residuos y desechos sólidos</v>
      </c>
      <c r="L4619" s="150">
        <f>+VLOOKUP($E4619,ISP_2018!$B$8:$T$347,12,0)</f>
        <v>7.4071818155894878E-2</v>
      </c>
      <c r="M4619" s="142" t="str">
        <f>+VLOOKUP($E4619,ISP_2018!$B$8:$T$347,13,0)</f>
        <v>Bajo</v>
      </c>
    </row>
    <row r="4620" spans="1:13" x14ac:dyDescent="0.3">
      <c r="A4620" s="139">
        <f t="shared" si="4687"/>
        <v>122</v>
      </c>
      <c r="B4620" s="148">
        <f t="shared" si="4689"/>
        <v>16</v>
      </c>
      <c r="D4620" s="149" t="str">
        <f>+VLOOKUP($A4620,mUNICIPIOS!$B$4:$F$343,2,0)</f>
        <v>Quetzaltenango</v>
      </c>
      <c r="E4620" s="149">
        <f>+VLOOKUP($A4620,mUNICIPIOS!$B$4:$F$343,3,0)</f>
        <v>910</v>
      </c>
      <c r="F4620" s="149" t="str">
        <f>+VLOOKUP($A4620,mUNICIPIOS!$B$4:$F$343,4,0)</f>
        <v>San Mateo</v>
      </c>
      <c r="G4620" s="139" t="str">
        <f t="shared" ref="G4620:K4620" si="4720">+G4582</f>
        <v>03</v>
      </c>
      <c r="H4620" t="str">
        <f t="shared" si="4720"/>
        <v>ISP</v>
      </c>
      <c r="I4620" t="str">
        <f t="shared" si="4720"/>
        <v>Índice de Servicios Públicos</v>
      </c>
      <c r="J4620" t="str">
        <f t="shared" si="4720"/>
        <v>03-05</v>
      </c>
      <c r="K4620" t="str">
        <f t="shared" si="4720"/>
        <v>Gestión de servicios públicos municipales</v>
      </c>
      <c r="L4620" s="150">
        <f>+VLOOKUP($E4620,ISP_2018!$B$8:$T$347,15,0)</f>
        <v>0.38709677419354843</v>
      </c>
      <c r="M4620" s="142" t="str">
        <f>+VLOOKUP($E4620,ISP_2018!$B$8:$T$347,16,0)</f>
        <v>Medio bajo</v>
      </c>
    </row>
    <row r="4621" spans="1:13" x14ac:dyDescent="0.3">
      <c r="A4621" s="139">
        <f t="shared" si="4687"/>
        <v>122</v>
      </c>
      <c r="B4621" s="148">
        <f t="shared" si="4689"/>
        <v>17</v>
      </c>
      <c r="D4621" s="149" t="str">
        <f>+VLOOKUP($A4621,mUNICIPIOS!$B$4:$F$343,2,0)</f>
        <v>Quetzaltenango</v>
      </c>
      <c r="E4621" s="149">
        <f>+VLOOKUP($A4621,mUNICIPIOS!$B$4:$F$343,3,0)</f>
        <v>910</v>
      </c>
      <c r="F4621" s="149" t="str">
        <f>+VLOOKUP($A4621,mUNICIPIOS!$B$4:$F$343,4,0)</f>
        <v>San Mateo</v>
      </c>
      <c r="G4621" s="139" t="str">
        <f t="shared" ref="G4621:K4621" si="4721">+G4583</f>
        <v>03</v>
      </c>
      <c r="H4621" t="str">
        <f t="shared" si="4721"/>
        <v>ISP</v>
      </c>
      <c r="I4621" t="str">
        <f t="shared" si="4721"/>
        <v>Índice de Servicios Públicos</v>
      </c>
      <c r="J4621" t="str">
        <f t="shared" si="4721"/>
        <v>INDICE</v>
      </c>
      <c r="K4621">
        <f t="shared" si="4721"/>
        <v>0</v>
      </c>
      <c r="L4621" s="150">
        <f>+VLOOKUP($E4621,ISP_2018!$B$8:$T$347,18,0)</f>
        <v>0.40921310799452282</v>
      </c>
      <c r="M4621" s="142" t="str">
        <f>+VLOOKUP($E4621,ISP_2018!$B$8:$T$347,19,0)</f>
        <v>Medio</v>
      </c>
    </row>
    <row r="4622" spans="1:13" x14ac:dyDescent="0.3">
      <c r="A4622" s="139">
        <f t="shared" si="4687"/>
        <v>122</v>
      </c>
      <c r="B4622" s="148">
        <f t="shared" si="4689"/>
        <v>18</v>
      </c>
      <c r="D4622" s="149" t="str">
        <f>+VLOOKUP($A4622,mUNICIPIOS!$B$4:$F$343,2,0)</f>
        <v>Quetzaltenango</v>
      </c>
      <c r="E4622" s="149">
        <f>+VLOOKUP($A4622,mUNICIPIOS!$B$4:$F$343,3,0)</f>
        <v>910</v>
      </c>
      <c r="F4622" s="149" t="str">
        <f>+VLOOKUP($A4622,mUNICIPIOS!$B$4:$F$343,4,0)</f>
        <v>San Mateo</v>
      </c>
      <c r="G4622" s="139" t="str">
        <f t="shared" ref="G4622:K4622" si="4722">+G4584</f>
        <v>04</v>
      </c>
      <c r="H4622" t="str">
        <f t="shared" si="4722"/>
        <v>IGA</v>
      </c>
      <c r="I4622" t="str">
        <f t="shared" si="4722"/>
        <v>Índice de Gestión Administrativa</v>
      </c>
      <c r="J4622" t="str">
        <f t="shared" si="4722"/>
        <v>04-01</v>
      </c>
      <c r="K4622" t="str">
        <f t="shared" si="4722"/>
        <v>Existencia de elementos de atención municipal orientada al vecino</v>
      </c>
      <c r="L4622" s="150">
        <f>+VLOOKUP($E4622,IGA_2018!$B$8:$N$347,3,0)</f>
        <v>0.5</v>
      </c>
      <c r="M4622" s="142" t="str">
        <f>+VLOOKUP($E4622,IGA_2018!$B$8:$N$347,4,0)</f>
        <v>Medio</v>
      </c>
    </row>
    <row r="4623" spans="1:13" x14ac:dyDescent="0.3">
      <c r="A4623" s="139">
        <f t="shared" si="4687"/>
        <v>122</v>
      </c>
      <c r="B4623" s="148">
        <f t="shared" si="4689"/>
        <v>19</v>
      </c>
      <c r="D4623" s="149" t="str">
        <f>+VLOOKUP($A4623,mUNICIPIOS!$B$4:$F$343,2,0)</f>
        <v>Quetzaltenango</v>
      </c>
      <c r="E4623" s="149">
        <f>+VLOOKUP($A4623,mUNICIPIOS!$B$4:$F$343,3,0)</f>
        <v>910</v>
      </c>
      <c r="F4623" s="149" t="str">
        <f>+VLOOKUP($A4623,mUNICIPIOS!$B$4:$F$343,4,0)</f>
        <v>San Mateo</v>
      </c>
      <c r="G4623" s="139" t="str">
        <f t="shared" ref="G4623:K4623" si="4723">+G4585</f>
        <v>04</v>
      </c>
      <c r="H4623" t="str">
        <f t="shared" si="4723"/>
        <v>IGA</v>
      </c>
      <c r="I4623" t="str">
        <f t="shared" si="4723"/>
        <v>Índice de Gestión Administrativa</v>
      </c>
      <c r="J4623" t="str">
        <f t="shared" si="4723"/>
        <v>04-02</v>
      </c>
      <c r="K4623" t="str">
        <f t="shared" si="4723"/>
        <v>Gestión del recurso humano.</v>
      </c>
      <c r="L4623" s="150">
        <f>+VLOOKUP($E4623,IGA_2018!$B$8:$N$347,6,0)</f>
        <v>0.49549317537986109</v>
      </c>
      <c r="M4623" s="142" t="str">
        <f>+VLOOKUP($E4623,IGA_2018!$B$8:$N$347,7,0)</f>
        <v>Medio</v>
      </c>
    </row>
    <row r="4624" spans="1:13" x14ac:dyDescent="0.3">
      <c r="A4624" s="139">
        <f t="shared" si="4687"/>
        <v>122</v>
      </c>
      <c r="B4624" s="148">
        <f t="shared" si="4689"/>
        <v>20</v>
      </c>
      <c r="D4624" s="149" t="str">
        <f>+VLOOKUP($A4624,mUNICIPIOS!$B$4:$F$343,2,0)</f>
        <v>Quetzaltenango</v>
      </c>
      <c r="E4624" s="149">
        <f>+VLOOKUP($A4624,mUNICIPIOS!$B$4:$F$343,3,0)</f>
        <v>910</v>
      </c>
      <c r="F4624" s="149" t="str">
        <f>+VLOOKUP($A4624,mUNICIPIOS!$B$4:$F$343,4,0)</f>
        <v>San Mateo</v>
      </c>
      <c r="G4624" s="139" t="str">
        <f t="shared" ref="G4624:K4624" si="4724">+G4586</f>
        <v>04</v>
      </c>
      <c r="H4624" t="str">
        <f t="shared" si="4724"/>
        <v>IGA</v>
      </c>
      <c r="I4624" t="str">
        <f t="shared" si="4724"/>
        <v>Índice de Gestión Administrativa</v>
      </c>
      <c r="J4624" t="str">
        <f t="shared" si="4724"/>
        <v>04-03</v>
      </c>
      <c r="K4624" t="str">
        <f t="shared" si="4724"/>
        <v>Existencia de oficinas municipales con instrumentos de gestión.</v>
      </c>
      <c r="L4624" s="150">
        <f>+VLOOKUP($E4624,IGA_2018!$B$8:$N$347,9,0)</f>
        <v>0.8125</v>
      </c>
      <c r="M4624" s="142" t="str">
        <f>+VLOOKUP($E4624,IGA_2018!$B$8:$N$347,10,0)</f>
        <v>Alto</v>
      </c>
    </row>
    <row r="4625" spans="1:13" x14ac:dyDescent="0.3">
      <c r="A4625" s="139">
        <f t="shared" si="4687"/>
        <v>122</v>
      </c>
      <c r="B4625" s="148">
        <f t="shared" si="4689"/>
        <v>21</v>
      </c>
      <c r="D4625" s="149" t="str">
        <f>+VLOOKUP($A4625,mUNICIPIOS!$B$4:$F$343,2,0)</f>
        <v>Quetzaltenango</v>
      </c>
      <c r="E4625" s="149">
        <f>+VLOOKUP($A4625,mUNICIPIOS!$B$4:$F$343,3,0)</f>
        <v>910</v>
      </c>
      <c r="F4625" s="149" t="str">
        <f>+VLOOKUP($A4625,mUNICIPIOS!$B$4:$F$343,4,0)</f>
        <v>San Mateo</v>
      </c>
      <c r="G4625" s="139" t="str">
        <f t="shared" ref="G4625:K4625" si="4725">+G4587</f>
        <v>04</v>
      </c>
      <c r="H4625" t="str">
        <f t="shared" si="4725"/>
        <v>IGA</v>
      </c>
      <c r="I4625" t="str">
        <f t="shared" si="4725"/>
        <v>Índice de Gestión Administrativa</v>
      </c>
      <c r="J4625" t="str">
        <f t="shared" si="4725"/>
        <v>INDICE</v>
      </c>
      <c r="K4625">
        <f t="shared" si="4725"/>
        <v>0</v>
      </c>
      <c r="L4625" s="150">
        <f>+VLOOKUP($E4625,IGA_2018!$B$8:$N$347,12,0)</f>
        <v>0.6077976113829513</v>
      </c>
      <c r="M4625" s="142" t="str">
        <f>+VLOOKUP($E4625,IGA_2018!$B$8:$N$347,13,0)</f>
        <v>Medio alto</v>
      </c>
    </row>
    <row r="4626" spans="1:13" x14ac:dyDescent="0.3">
      <c r="A4626" s="139">
        <f t="shared" si="4687"/>
        <v>122</v>
      </c>
      <c r="B4626" s="148">
        <f t="shared" si="4689"/>
        <v>22</v>
      </c>
      <c r="D4626" s="149" t="str">
        <f>+VLOOKUP($A4626,mUNICIPIOS!$B$4:$F$343,2,0)</f>
        <v>Quetzaltenango</v>
      </c>
      <c r="E4626" s="149">
        <f>+VLOOKUP($A4626,mUNICIPIOS!$B$4:$F$343,3,0)</f>
        <v>910</v>
      </c>
      <c r="F4626" s="149" t="str">
        <f>+VLOOKUP($A4626,mUNICIPIOS!$B$4:$F$343,4,0)</f>
        <v>San Mateo</v>
      </c>
      <c r="G4626" s="139" t="str">
        <f t="shared" ref="G4626:K4626" si="4726">+G4588</f>
        <v>05</v>
      </c>
      <c r="H4626" t="str">
        <f t="shared" si="4726"/>
        <v>IGF</v>
      </c>
      <c r="I4626" t="str">
        <f t="shared" si="4726"/>
        <v>Índice de Gestión Financiera</v>
      </c>
      <c r="J4626" t="str">
        <f t="shared" si="4726"/>
        <v>05-01</v>
      </c>
      <c r="K4626" t="str">
        <f t="shared" si="4726"/>
        <v>Autonomía financiera municipal</v>
      </c>
      <c r="L4626" s="150">
        <f>+VLOOKUP($E4626,IGF_2018!$B$8:$Z$347,3,0)</f>
        <v>0.12688487243661559</v>
      </c>
      <c r="M4626" s="142" t="str">
        <f>+VLOOKUP($E4626,IGF_2018!$B$8:$Z$347,4,0)</f>
        <v>Bajo</v>
      </c>
    </row>
    <row r="4627" spans="1:13" x14ac:dyDescent="0.3">
      <c r="A4627" s="139">
        <f t="shared" si="4687"/>
        <v>122</v>
      </c>
      <c r="B4627" s="148">
        <f t="shared" si="4689"/>
        <v>23</v>
      </c>
      <c r="D4627" s="149" t="str">
        <f>+VLOOKUP($A4627,mUNICIPIOS!$B$4:$F$343,2,0)</f>
        <v>Quetzaltenango</v>
      </c>
      <c r="E4627" s="149">
        <f>+VLOOKUP($A4627,mUNICIPIOS!$B$4:$F$343,3,0)</f>
        <v>910</v>
      </c>
      <c r="F4627" s="149" t="str">
        <f>+VLOOKUP($A4627,mUNICIPIOS!$B$4:$F$343,4,0)</f>
        <v>San Mateo</v>
      </c>
      <c r="G4627" s="139" t="str">
        <f t="shared" ref="G4627:K4627" si="4727">+G4589</f>
        <v>05</v>
      </c>
      <c r="H4627" t="str">
        <f t="shared" si="4727"/>
        <v>IGF</v>
      </c>
      <c r="I4627" t="str">
        <f t="shared" si="4727"/>
        <v>Índice de Gestión Financiera</v>
      </c>
      <c r="J4627" t="str">
        <f t="shared" si="4727"/>
        <v>05-02</v>
      </c>
      <c r="K4627" t="str">
        <f t="shared" si="4727"/>
        <v xml:space="preserve">Ingresos propios por habitante -sin regalías- </v>
      </c>
      <c r="L4627" s="150">
        <f>+VLOOKUP($E4627,IGF_2018!$B$8:$Z$347,6,0)</f>
        <v>8.6776790614783911E-2</v>
      </c>
      <c r="M4627" s="142" t="str">
        <f>+VLOOKUP($E4627,IGF_2018!$B$8:$Z$347,7,0)</f>
        <v>Bajo</v>
      </c>
    </row>
    <row r="4628" spans="1:13" x14ac:dyDescent="0.3">
      <c r="A4628" s="139">
        <f t="shared" si="4687"/>
        <v>122</v>
      </c>
      <c r="B4628" s="148">
        <f t="shared" si="4689"/>
        <v>24</v>
      </c>
      <c r="D4628" s="149" t="str">
        <f>+VLOOKUP($A4628,mUNICIPIOS!$B$4:$F$343,2,0)</f>
        <v>Quetzaltenango</v>
      </c>
      <c r="E4628" s="149">
        <f>+VLOOKUP($A4628,mUNICIPIOS!$B$4:$F$343,3,0)</f>
        <v>910</v>
      </c>
      <c r="F4628" s="149" t="str">
        <f>+VLOOKUP($A4628,mUNICIPIOS!$B$4:$F$343,4,0)</f>
        <v>San Mateo</v>
      </c>
      <c r="G4628" s="139" t="str">
        <f t="shared" ref="G4628:K4628" si="4728">+G4590</f>
        <v>05</v>
      </c>
      <c r="H4628" t="str">
        <f t="shared" si="4728"/>
        <v>IGF</v>
      </c>
      <c r="I4628" t="str">
        <f t="shared" si="4728"/>
        <v>Índice de Gestión Financiera</v>
      </c>
      <c r="J4628" t="str">
        <f t="shared" si="4728"/>
        <v>05-03</v>
      </c>
      <c r="K4628" t="str">
        <f t="shared" si="4728"/>
        <v>Ingresos del IUSI en relación a los ingresos propios -sin regalías-</v>
      </c>
      <c r="L4628" s="150">
        <f>+VLOOKUP($E4628,IGF_2018!$B$8:$Z$347,9,0)</f>
        <v>0</v>
      </c>
      <c r="M4628" s="142" t="str">
        <f>+VLOOKUP($E4628,IGF_2018!$B$8:$Z$347,10,0)</f>
        <v>Bajo</v>
      </c>
    </row>
    <row r="4629" spans="1:13" x14ac:dyDescent="0.3">
      <c r="A4629" s="139">
        <f t="shared" si="4687"/>
        <v>122</v>
      </c>
      <c r="B4629" s="148">
        <f t="shared" si="4689"/>
        <v>25</v>
      </c>
      <c r="D4629" s="149" t="str">
        <f>+VLOOKUP($A4629,mUNICIPIOS!$B$4:$F$343,2,0)</f>
        <v>Quetzaltenango</v>
      </c>
      <c r="E4629" s="149">
        <f>+VLOOKUP($A4629,mUNICIPIOS!$B$4:$F$343,3,0)</f>
        <v>910</v>
      </c>
      <c r="F4629" s="149" t="str">
        <f>+VLOOKUP($A4629,mUNICIPIOS!$B$4:$F$343,4,0)</f>
        <v>San Mateo</v>
      </c>
      <c r="G4629" s="139" t="str">
        <f t="shared" ref="G4629:K4629" si="4729">+G4591</f>
        <v>05</v>
      </c>
      <c r="H4629" t="str">
        <f t="shared" si="4729"/>
        <v>IGF</v>
      </c>
      <c r="I4629" t="str">
        <f t="shared" si="4729"/>
        <v>Índice de Gestión Financiera</v>
      </c>
      <c r="J4629" t="str">
        <f t="shared" si="4729"/>
        <v>05-04</v>
      </c>
      <c r="K4629" t="str">
        <f t="shared" si="4729"/>
        <v>Inversión anual en capital fijo por habitante</v>
      </c>
      <c r="L4629" s="150">
        <f>+VLOOKUP($E4629,IGF_2018!$B$8:$Z$347,12,0)</f>
        <v>0.10178422632481539</v>
      </c>
      <c r="M4629" s="142" t="str">
        <f>+VLOOKUP($E4629,IGF_2018!$B$8:$Z$347,13,0)</f>
        <v>Bajo</v>
      </c>
    </row>
    <row r="4630" spans="1:13" x14ac:dyDescent="0.3">
      <c r="A4630" s="139">
        <f t="shared" si="4687"/>
        <v>122</v>
      </c>
      <c r="B4630" s="148">
        <f t="shared" si="4689"/>
        <v>26</v>
      </c>
      <c r="D4630" s="149" t="str">
        <f>+VLOOKUP($A4630,mUNICIPIOS!$B$4:$F$343,2,0)</f>
        <v>Quetzaltenango</v>
      </c>
      <c r="E4630" s="149">
        <f>+VLOOKUP($A4630,mUNICIPIOS!$B$4:$F$343,3,0)</f>
        <v>910</v>
      </c>
      <c r="F4630" s="149" t="str">
        <f>+VLOOKUP($A4630,mUNICIPIOS!$B$4:$F$343,4,0)</f>
        <v>San Mateo</v>
      </c>
      <c r="G4630" s="139" t="str">
        <f t="shared" ref="G4630:K4630" si="4730">+G4592</f>
        <v>05</v>
      </c>
      <c r="H4630" t="str">
        <f t="shared" si="4730"/>
        <v>IGF</v>
      </c>
      <c r="I4630" t="str">
        <f t="shared" si="4730"/>
        <v>Índice de Gestión Financiera</v>
      </c>
      <c r="J4630" t="str">
        <f t="shared" si="4730"/>
        <v>05-05</v>
      </c>
      <c r="K4630" t="str">
        <f t="shared" si="4730"/>
        <v>Inversión anual en capital fijo con recursos percibidos por ingresos propios</v>
      </c>
      <c r="L4630" s="150">
        <f>+VLOOKUP($E4630,IGF_2018!$B$8:$Z$347,15,0)</f>
        <v>0</v>
      </c>
      <c r="M4630" s="142" t="str">
        <f>+VLOOKUP($E4630,IGF_2018!$B$8:$Z$347,16,0)</f>
        <v>Bajo</v>
      </c>
    </row>
    <row r="4631" spans="1:13" x14ac:dyDescent="0.3">
      <c r="A4631" s="139">
        <f t="shared" si="4687"/>
        <v>122</v>
      </c>
      <c r="B4631" s="148">
        <f t="shared" si="4689"/>
        <v>27</v>
      </c>
      <c r="D4631" s="149" t="str">
        <f>+VLOOKUP($A4631,mUNICIPIOS!$B$4:$F$343,2,0)</f>
        <v>Quetzaltenango</v>
      </c>
      <c r="E4631" s="149">
        <f>+VLOOKUP($A4631,mUNICIPIOS!$B$4:$F$343,3,0)</f>
        <v>910</v>
      </c>
      <c r="F4631" s="149" t="str">
        <f>+VLOOKUP($A4631,mUNICIPIOS!$B$4:$F$343,4,0)</f>
        <v>San Mateo</v>
      </c>
      <c r="G4631" s="139" t="str">
        <f t="shared" ref="G4631:K4631" si="4731">+G4593</f>
        <v>05</v>
      </c>
      <c r="H4631" t="str">
        <f t="shared" si="4731"/>
        <v>IGF</v>
      </c>
      <c r="I4631" t="str">
        <f t="shared" si="4731"/>
        <v>Índice de Gestión Financiera</v>
      </c>
      <c r="J4631" t="str">
        <f t="shared" si="4731"/>
        <v>05-06</v>
      </c>
      <c r="K4631" t="str">
        <f t="shared" si="4731"/>
        <v xml:space="preserve">Inversión anual en capital fijo con recursos percibidos por transferencias del Gobierno Central </v>
      </c>
      <c r="L4631" s="150">
        <f>+VLOOKUP($E4631,IGF_2018!$B$8:$Z$347,18,0)</f>
        <v>0.26597751992022839</v>
      </c>
      <c r="M4631" s="142" t="str">
        <f>+VLOOKUP($E4631,IGF_2018!$B$8:$Z$347,19,0)</f>
        <v>Medio bajo</v>
      </c>
    </row>
    <row r="4632" spans="1:13" x14ac:dyDescent="0.3">
      <c r="A4632" s="139">
        <f t="shared" si="4687"/>
        <v>122</v>
      </c>
      <c r="B4632" s="148">
        <f t="shared" si="4689"/>
        <v>28</v>
      </c>
      <c r="D4632" s="149" t="str">
        <f>+VLOOKUP($A4632,mUNICIPIOS!$B$4:$F$343,2,0)</f>
        <v>Quetzaltenango</v>
      </c>
      <c r="E4632" s="149">
        <f>+VLOOKUP($A4632,mUNICIPIOS!$B$4:$F$343,3,0)</f>
        <v>910</v>
      </c>
      <c r="F4632" s="149" t="str">
        <f>+VLOOKUP($A4632,mUNICIPIOS!$B$4:$F$343,4,0)</f>
        <v>San Mateo</v>
      </c>
      <c r="G4632" s="139" t="str">
        <f t="shared" ref="G4632:K4632" si="4732">+G4594</f>
        <v>05</v>
      </c>
      <c r="H4632" t="str">
        <f t="shared" si="4732"/>
        <v>IGF</v>
      </c>
      <c r="I4632" t="str">
        <f t="shared" si="4732"/>
        <v>Índice de Gestión Financiera</v>
      </c>
      <c r="J4632" t="str">
        <f t="shared" si="4732"/>
        <v>05-07</v>
      </c>
      <c r="K4632" t="str">
        <f t="shared" si="4732"/>
        <v>Financiamiento por endeudamiento municipal</v>
      </c>
      <c r="L4632" s="150">
        <f>+VLOOKUP($E4632,IGF_2018!$B$8:$Z$347,21,0)</f>
        <v>1</v>
      </c>
      <c r="M4632" s="142" t="str">
        <f>+VLOOKUP($E4632,IGF_2018!$B$8:$Z$347,22,0)</f>
        <v>Alto</v>
      </c>
    </row>
    <row r="4633" spans="1:13" x14ac:dyDescent="0.3">
      <c r="A4633" s="139">
        <f t="shared" si="4687"/>
        <v>122</v>
      </c>
      <c r="B4633" s="148">
        <f t="shared" si="4689"/>
        <v>29</v>
      </c>
      <c r="D4633" s="149" t="str">
        <f>+VLOOKUP($A4633,mUNICIPIOS!$B$4:$F$343,2,0)</f>
        <v>Quetzaltenango</v>
      </c>
      <c r="E4633" s="149">
        <f>+VLOOKUP($A4633,mUNICIPIOS!$B$4:$F$343,3,0)</f>
        <v>910</v>
      </c>
      <c r="F4633" s="149" t="str">
        <f>+VLOOKUP($A4633,mUNICIPIOS!$B$4:$F$343,4,0)</f>
        <v>San Mateo</v>
      </c>
      <c r="G4633" s="139" t="str">
        <f t="shared" ref="G4633:K4633" si="4733">+G4595</f>
        <v>05</v>
      </c>
      <c r="H4633" t="str">
        <f t="shared" si="4733"/>
        <v>IGF</v>
      </c>
      <c r="I4633" t="str">
        <f t="shared" si="4733"/>
        <v>Índice de Gestión Financiera</v>
      </c>
      <c r="J4633" t="str">
        <f t="shared" si="4733"/>
        <v>INDICE</v>
      </c>
      <c r="K4633">
        <f t="shared" si="4733"/>
        <v>0</v>
      </c>
      <c r="L4633" s="150">
        <f>+VLOOKUP($E4633,IGF_2018!$B$8:$Z$347,24,0)</f>
        <v>0.27950850723478426</v>
      </c>
      <c r="M4633" s="142" t="str">
        <f>+VLOOKUP($E4633,IGF_2018!$B$8:$Z$347,25,0)</f>
        <v>Medio bajo</v>
      </c>
    </row>
    <row r="4634" spans="1:13" x14ac:dyDescent="0.3">
      <c r="A4634" s="139">
        <f t="shared" si="4687"/>
        <v>122</v>
      </c>
      <c r="B4634" s="148">
        <f t="shared" si="4689"/>
        <v>30</v>
      </c>
      <c r="D4634" s="149" t="str">
        <f>+VLOOKUP($A4634,mUNICIPIOS!$B$4:$F$343,2,0)</f>
        <v>Quetzaltenango</v>
      </c>
      <c r="E4634" s="149">
        <f>+VLOOKUP($A4634,mUNICIPIOS!$B$4:$F$343,3,0)</f>
        <v>910</v>
      </c>
      <c r="F4634" s="149" t="str">
        <f>+VLOOKUP($A4634,mUNICIPIOS!$B$4:$F$343,4,0)</f>
        <v>San Mateo</v>
      </c>
      <c r="G4634" s="139" t="str">
        <f t="shared" ref="G4634:K4634" si="4734">+G4596</f>
        <v>06</v>
      </c>
      <c r="H4634" t="str">
        <f t="shared" si="4734"/>
        <v>IGE</v>
      </c>
      <c r="I4634" t="str">
        <f t="shared" si="4734"/>
        <v>Índice de Gestión Estratégica</v>
      </c>
      <c r="J4634" t="str">
        <f t="shared" si="4734"/>
        <v>06-01</v>
      </c>
      <c r="K4634" t="str">
        <f t="shared" si="4734"/>
        <v>Ejecución del Plan Operativo Anual  (POA)</v>
      </c>
      <c r="L4634" s="150">
        <f>+VLOOKUP($E4634,IGE_2018!$B$8:$Z$347,3,0)</f>
        <v>0.84482758620689657</v>
      </c>
      <c r="M4634" s="142" t="str">
        <f>+VLOOKUP($E4634,IGE_2018!$B$8:$Z$347,4,0)</f>
        <v>Alto</v>
      </c>
    </row>
    <row r="4635" spans="1:13" x14ac:dyDescent="0.3">
      <c r="A4635" s="139">
        <f t="shared" si="4687"/>
        <v>122</v>
      </c>
      <c r="B4635" s="148">
        <f t="shared" si="4689"/>
        <v>31</v>
      </c>
      <c r="D4635" s="149" t="str">
        <f>+VLOOKUP($A4635,mUNICIPIOS!$B$4:$F$343,2,0)</f>
        <v>Quetzaltenango</v>
      </c>
      <c r="E4635" s="149">
        <f>+VLOOKUP($A4635,mUNICIPIOS!$B$4:$F$343,3,0)</f>
        <v>910</v>
      </c>
      <c r="F4635" s="149" t="str">
        <f>+VLOOKUP($A4635,mUNICIPIOS!$B$4:$F$343,4,0)</f>
        <v>San Mateo</v>
      </c>
      <c r="G4635" s="139" t="str">
        <f t="shared" ref="G4635:K4635" si="4735">+G4597</f>
        <v>06</v>
      </c>
      <c r="H4635" t="str">
        <f t="shared" si="4735"/>
        <v>IGE</v>
      </c>
      <c r="I4635" t="str">
        <f t="shared" si="4735"/>
        <v>Índice de Gestión Estratégica</v>
      </c>
      <c r="J4635" t="str">
        <f t="shared" si="4735"/>
        <v>06-02</v>
      </c>
      <c r="K4635" t="str">
        <f t="shared" si="4735"/>
        <v>Relación Plan de Desarrollo Municipal y Ordenamiento Territorial (PDM-OT) - Plan Estratégico Institucional (PEI) - Plan Operativo Multianual (POM) - Plan Operativo Anual (POA)</v>
      </c>
      <c r="L4635" s="150">
        <f>+VLOOKUP($E4635,IGE_2018!$B$8:$Z$347,6,0)</f>
        <v>0.85</v>
      </c>
      <c r="M4635" s="142" t="str">
        <f>+VLOOKUP($E4635,IGE_2018!$B$8:$Z$347,7,0)</f>
        <v>Alto</v>
      </c>
    </row>
    <row r="4636" spans="1:13" x14ac:dyDescent="0.3">
      <c r="A4636" s="139">
        <f t="shared" si="4687"/>
        <v>122</v>
      </c>
      <c r="B4636" s="148">
        <f t="shared" si="4689"/>
        <v>32</v>
      </c>
      <c r="D4636" s="149" t="str">
        <f>+VLOOKUP($A4636,mUNICIPIOS!$B$4:$F$343,2,0)</f>
        <v>Quetzaltenango</v>
      </c>
      <c r="E4636" s="149">
        <f>+VLOOKUP($A4636,mUNICIPIOS!$B$4:$F$343,3,0)</f>
        <v>910</v>
      </c>
      <c r="F4636" s="149" t="str">
        <f>+VLOOKUP($A4636,mUNICIPIOS!$B$4:$F$343,4,0)</f>
        <v>San Mateo</v>
      </c>
      <c r="G4636" s="139" t="str">
        <f t="shared" ref="G4636:K4636" si="4736">+G4598</f>
        <v>06</v>
      </c>
      <c r="H4636" t="str">
        <f t="shared" si="4736"/>
        <v>IGE</v>
      </c>
      <c r="I4636" t="str">
        <f t="shared" si="4736"/>
        <v>Índice de Gestión Estratégica</v>
      </c>
      <c r="J4636" t="str">
        <f t="shared" si="4736"/>
        <v>06-03</v>
      </c>
      <c r="K4636" t="str">
        <f t="shared" si="4736"/>
        <v>Presupuesto de egresos relacionado a competencias municipales que responden a prioridades nacionales de desarrollo.</v>
      </c>
      <c r="L4636" s="150">
        <f>+VLOOKUP($E4636,IGE_2018!$B$8:$Z$347,9,0)</f>
        <v>0.37956382257844401</v>
      </c>
      <c r="M4636" s="142" t="str">
        <f>+VLOOKUP($E4636,IGE_2018!$B$8:$Z$347,10,0)</f>
        <v>Medio bajo</v>
      </c>
    </row>
    <row r="4637" spans="1:13" x14ac:dyDescent="0.3">
      <c r="A4637" s="139">
        <f t="shared" si="4687"/>
        <v>122</v>
      </c>
      <c r="B4637" s="148">
        <f t="shared" si="4689"/>
        <v>33</v>
      </c>
      <c r="D4637" s="149" t="str">
        <f>+VLOOKUP($A4637,mUNICIPIOS!$B$4:$F$343,2,0)</f>
        <v>Quetzaltenango</v>
      </c>
      <c r="E4637" s="149">
        <f>+VLOOKUP($A4637,mUNICIPIOS!$B$4:$F$343,3,0)</f>
        <v>910</v>
      </c>
      <c r="F4637" s="149" t="str">
        <f>+VLOOKUP($A4637,mUNICIPIOS!$B$4:$F$343,4,0)</f>
        <v>San Mateo</v>
      </c>
      <c r="G4637" s="139" t="str">
        <f t="shared" ref="G4637:K4637" si="4737">+G4599</f>
        <v>06</v>
      </c>
      <c r="H4637" t="str">
        <f t="shared" si="4737"/>
        <v>IGE</v>
      </c>
      <c r="I4637" t="str">
        <f t="shared" si="4737"/>
        <v>Índice de Gestión Estratégica</v>
      </c>
      <c r="J4637" t="str">
        <f t="shared" si="4737"/>
        <v>06-04</v>
      </c>
      <c r="K4637" t="str">
        <f t="shared" si="4737"/>
        <v>Institucionalización de la gestión ordenada del territorio</v>
      </c>
      <c r="L4637" s="150">
        <f>+VLOOKUP($E4637,IGE_2018!$B$8:$Z$347,12,0)</f>
        <v>0.44999999999999996</v>
      </c>
      <c r="M4637" s="142" t="str">
        <f>+VLOOKUP($E4637,IGE_2018!$B$8:$Z$347,13,0)</f>
        <v>Medio</v>
      </c>
    </row>
    <row r="4638" spans="1:13" x14ac:dyDescent="0.3">
      <c r="A4638" s="139">
        <f t="shared" si="4687"/>
        <v>122</v>
      </c>
      <c r="B4638" s="148">
        <f t="shared" si="4689"/>
        <v>34</v>
      </c>
      <c r="D4638" s="149" t="str">
        <f>+VLOOKUP($A4638,mUNICIPIOS!$B$4:$F$343,2,0)</f>
        <v>Quetzaltenango</v>
      </c>
      <c r="E4638" s="149">
        <f>+VLOOKUP($A4638,mUNICIPIOS!$B$4:$F$343,3,0)</f>
        <v>910</v>
      </c>
      <c r="F4638" s="149" t="str">
        <f>+VLOOKUP($A4638,mUNICIPIOS!$B$4:$F$343,4,0)</f>
        <v>San Mateo</v>
      </c>
      <c r="G4638" s="139" t="str">
        <f t="shared" ref="G4638:K4638" si="4738">+G4600</f>
        <v>06</v>
      </c>
      <c r="H4638" t="str">
        <f t="shared" si="4738"/>
        <v>IGE</v>
      </c>
      <c r="I4638" t="str">
        <f t="shared" si="4738"/>
        <v>Índice de Gestión Estratégica</v>
      </c>
      <c r="J4638" t="str">
        <f t="shared" si="4738"/>
        <v>06-05</v>
      </c>
      <c r="K4638" t="str">
        <f t="shared" si="4738"/>
        <v>Acciones para la gestión ordenada del territorio</v>
      </c>
      <c r="L4638" s="150">
        <f>+VLOOKUP($E4638,IGE_2018!$B$8:$Z$347,15,0)</f>
        <v>0.3600000000000001</v>
      </c>
      <c r="M4638" s="142" t="str">
        <f>+VLOOKUP($E4638,IGE_2018!$B$8:$Z$347,16,0)</f>
        <v>Medio bajo</v>
      </c>
    </row>
    <row r="4639" spans="1:13" x14ac:dyDescent="0.3">
      <c r="A4639" s="139">
        <f t="shared" si="4687"/>
        <v>122</v>
      </c>
      <c r="B4639" s="148">
        <f t="shared" si="4689"/>
        <v>35</v>
      </c>
      <c r="D4639" s="149" t="str">
        <f>+VLOOKUP($A4639,mUNICIPIOS!$B$4:$F$343,2,0)</f>
        <v>Quetzaltenango</v>
      </c>
      <c r="E4639" s="149">
        <f>+VLOOKUP($A4639,mUNICIPIOS!$B$4:$F$343,3,0)</f>
        <v>910</v>
      </c>
      <c r="F4639" s="149" t="str">
        <f>+VLOOKUP($A4639,mUNICIPIOS!$B$4:$F$343,4,0)</f>
        <v>San Mateo</v>
      </c>
      <c r="G4639" s="139" t="str">
        <f t="shared" ref="G4639:K4639" si="4739">+G4601</f>
        <v>06</v>
      </c>
      <c r="H4639" t="str">
        <f t="shared" si="4739"/>
        <v>IGE</v>
      </c>
      <c r="I4639" t="str">
        <f t="shared" si="4739"/>
        <v>Índice de Gestión Estratégica</v>
      </c>
      <c r="J4639" t="str">
        <f t="shared" si="4739"/>
        <v>06-06</v>
      </c>
      <c r="K4639" t="str">
        <f t="shared" si="4739"/>
        <v>Gestión de riesgo en la formulación de proyectos derivados de la planificación operativa anual</v>
      </c>
      <c r="L4639" s="150">
        <f>+VLOOKUP($E4639,IGE_2018!$B$8:$Z$347,18,0)</f>
        <v>0</v>
      </c>
      <c r="M4639" s="142" t="str">
        <f>+VLOOKUP($E4639,IGE_2018!$B$8:$Z$347,19,0)</f>
        <v>Bajo</v>
      </c>
    </row>
    <row r="4640" spans="1:13" x14ac:dyDescent="0.3">
      <c r="A4640" s="139">
        <f t="shared" si="4687"/>
        <v>122</v>
      </c>
      <c r="B4640" s="148">
        <f t="shared" si="4689"/>
        <v>36</v>
      </c>
      <c r="D4640" s="149" t="str">
        <f>+VLOOKUP($A4640,mUNICIPIOS!$B$4:$F$343,2,0)</f>
        <v>Quetzaltenango</v>
      </c>
      <c r="E4640" s="149">
        <f>+VLOOKUP($A4640,mUNICIPIOS!$B$4:$F$343,3,0)</f>
        <v>910</v>
      </c>
      <c r="F4640" s="149" t="str">
        <f>+VLOOKUP($A4640,mUNICIPIOS!$B$4:$F$343,4,0)</f>
        <v>San Mateo</v>
      </c>
      <c r="G4640" s="139" t="str">
        <f t="shared" ref="G4640:K4640" si="4740">+G4602</f>
        <v>06</v>
      </c>
      <c r="H4640" t="str">
        <f t="shared" si="4740"/>
        <v>IGE</v>
      </c>
      <c r="I4640" t="str">
        <f t="shared" si="4740"/>
        <v>Índice de Gestión Estratégica</v>
      </c>
      <c r="J4640" t="str">
        <f t="shared" si="4740"/>
        <v>06-07</v>
      </c>
      <c r="K4640" t="str">
        <f t="shared" si="4740"/>
        <v>Ingresos por servicios ambientales en relación a los ingresos propios sin regalías</v>
      </c>
      <c r="L4640" s="150">
        <f>+VLOOKUP($E4640,IGE_2018!$B$8:$Z$347,21,0)</f>
        <v>0.30795105875038403</v>
      </c>
      <c r="M4640" s="142" t="str">
        <f>+VLOOKUP($E4640,IGE_2018!$B$8:$Z$347,22,0)</f>
        <v>Medio bajo</v>
      </c>
    </row>
    <row r="4641" spans="1:13" x14ac:dyDescent="0.3">
      <c r="A4641" s="139">
        <f t="shared" si="4687"/>
        <v>122</v>
      </c>
      <c r="B4641" s="148">
        <f t="shared" si="4689"/>
        <v>37</v>
      </c>
      <c r="D4641" s="149" t="str">
        <f>+VLOOKUP($A4641,mUNICIPIOS!$B$4:$F$343,2,0)</f>
        <v>Quetzaltenango</v>
      </c>
      <c r="E4641" s="149">
        <f>+VLOOKUP($A4641,mUNICIPIOS!$B$4:$F$343,3,0)</f>
        <v>910</v>
      </c>
      <c r="F4641" s="149" t="str">
        <f>+VLOOKUP($A4641,mUNICIPIOS!$B$4:$F$343,4,0)</f>
        <v>San Mateo</v>
      </c>
      <c r="G4641" s="139" t="str">
        <f t="shared" ref="G4641:K4641" si="4741">+G4603</f>
        <v>06</v>
      </c>
      <c r="H4641" t="str">
        <f t="shared" si="4741"/>
        <v>IGE</v>
      </c>
      <c r="I4641" t="str">
        <f t="shared" si="4741"/>
        <v>Índice de Gestión Estratégica</v>
      </c>
      <c r="J4641" t="str">
        <f t="shared" si="4741"/>
        <v>INDICE</v>
      </c>
      <c r="K4641">
        <f t="shared" si="4741"/>
        <v>0</v>
      </c>
      <c r="L4641" s="150">
        <f>+VLOOKUP($E4641,IGE_2018!$B$8:$Z$347,24,0)</f>
        <v>0.47891019945068392</v>
      </c>
      <c r="M4641" s="142" t="str">
        <f>+VLOOKUP($E4641,IGE_2018!$B$8:$Z$347,25,0)</f>
        <v>Medio</v>
      </c>
    </row>
    <row r="4642" spans="1:13" x14ac:dyDescent="0.3">
      <c r="A4642" s="139">
        <f t="shared" si="4687"/>
        <v>122</v>
      </c>
      <c r="B4642" s="148">
        <f t="shared" si="4689"/>
        <v>38</v>
      </c>
      <c r="D4642" s="149" t="str">
        <f>+VLOOKUP($A4642,mUNICIPIOS!$B$4:$F$343,2,0)</f>
        <v>Quetzaltenango</v>
      </c>
      <c r="E4642" s="149">
        <f>+VLOOKUP($A4642,mUNICIPIOS!$B$4:$F$343,3,0)</f>
        <v>910</v>
      </c>
      <c r="F4642" s="149" t="str">
        <f>+VLOOKUP($A4642,mUNICIPIOS!$B$4:$F$343,4,0)</f>
        <v>San Mateo</v>
      </c>
      <c r="G4642" s="139" t="str">
        <f t="shared" ref="G4642:K4642" si="4742">+G4604</f>
        <v>RANKING</v>
      </c>
      <c r="H4642" t="str">
        <f t="shared" si="4742"/>
        <v>RGM</v>
      </c>
      <c r="I4642" t="str">
        <f t="shared" si="4742"/>
        <v>Ranking de la Gestión Municipal 2018</v>
      </c>
      <c r="J4642" t="str">
        <f t="shared" si="4742"/>
        <v>RANKING</v>
      </c>
      <c r="K4642">
        <f t="shared" si="4742"/>
        <v>0</v>
      </c>
      <c r="L4642" s="151">
        <f>+VLOOKUP($E4642,Resultados_generales!$C$8:$AE$347,27,0)</f>
        <v>0.49960901814130249</v>
      </c>
      <c r="M4642" t="str">
        <f>+VLOOKUP($E4642,Resultados_generales!$C$8:$AE$347,28,0)</f>
        <v>Medio</v>
      </c>
    </row>
    <row r="4643" spans="1:13" x14ac:dyDescent="0.3">
      <c r="A4643" s="139">
        <f t="shared" si="4687"/>
        <v>123</v>
      </c>
      <c r="B4643" s="148">
        <f t="shared" si="4689"/>
        <v>1</v>
      </c>
      <c r="D4643" s="149" t="str">
        <f>+VLOOKUP($A4643,mUNICIPIOS!$B$4:$F$343,2,0)</f>
        <v>Quetzaltenango</v>
      </c>
      <c r="E4643" s="149">
        <f>+VLOOKUP($A4643,mUNICIPIOS!$B$4:$F$343,3,0)</f>
        <v>911</v>
      </c>
      <c r="F4643" s="149" t="str">
        <f>+VLOOKUP($A4643,mUNICIPIOS!$B$4:$F$343,4,0)</f>
        <v>Concepción Chiquirichapa</v>
      </c>
      <c r="G4643" s="139" t="str">
        <f t="shared" ref="G4643:K4643" si="4743">+G4605</f>
        <v>01</v>
      </c>
      <c r="H4643" t="str">
        <f t="shared" si="4743"/>
        <v>IPC</v>
      </c>
      <c r="I4643" t="str">
        <f t="shared" si="4743"/>
        <v>Índice de Participación Ciudadana</v>
      </c>
      <c r="J4643" t="str">
        <f t="shared" si="4743"/>
        <v>01-01</v>
      </c>
      <c r="K4643" t="str">
        <f t="shared" si="4743"/>
        <v>Número de reuniones del COMUDE en el año de la medición.</v>
      </c>
      <c r="L4643" s="150">
        <f>+VLOOKUP($E4643,IPC_2018!$B$8:$T$347,3,0)</f>
        <v>0.5</v>
      </c>
      <c r="M4643" s="142" t="str">
        <f>+VLOOKUP($E4643,IPC_2018!$B$8:$T$347,4,0)</f>
        <v>Medio</v>
      </c>
    </row>
    <row r="4644" spans="1:13" x14ac:dyDescent="0.3">
      <c r="A4644" s="139">
        <f t="shared" si="4687"/>
        <v>123</v>
      </c>
      <c r="B4644" s="148">
        <f t="shared" si="4689"/>
        <v>2</v>
      </c>
      <c r="D4644" s="149" t="str">
        <f>+VLOOKUP($A4644,mUNICIPIOS!$B$4:$F$343,2,0)</f>
        <v>Quetzaltenango</v>
      </c>
      <c r="E4644" s="149">
        <f>+VLOOKUP($A4644,mUNICIPIOS!$B$4:$F$343,3,0)</f>
        <v>911</v>
      </c>
      <c r="F4644" s="149" t="str">
        <f>+VLOOKUP($A4644,mUNICIPIOS!$B$4:$F$343,4,0)</f>
        <v>Concepción Chiquirichapa</v>
      </c>
      <c r="G4644" s="139" t="str">
        <f t="shared" ref="G4644:K4644" si="4744">+G4606</f>
        <v>01</v>
      </c>
      <c r="H4644" t="str">
        <f t="shared" si="4744"/>
        <v>IPC</v>
      </c>
      <c r="I4644" t="str">
        <f t="shared" si="4744"/>
        <v>Índice de Participación Ciudadana</v>
      </c>
      <c r="J4644" t="str">
        <f t="shared" si="4744"/>
        <v>01-02</v>
      </c>
      <c r="K4644" t="str">
        <f t="shared" si="4744"/>
        <v>Participación de Alcaldes, Concejales y Síndicos determinados o designados en el COMUDE</v>
      </c>
      <c r="L4644" s="150">
        <f>+VLOOKUP($E4644,IPC_2018!$B$8:$T$347,6,0)</f>
        <v>0.5</v>
      </c>
      <c r="M4644" s="142" t="str">
        <f>+VLOOKUP($E4644,IPC_2018!$B$8:$T$347,7,0)</f>
        <v>Medio</v>
      </c>
    </row>
    <row r="4645" spans="1:13" x14ac:dyDescent="0.3">
      <c r="A4645" s="139">
        <f t="shared" si="4687"/>
        <v>123</v>
      </c>
      <c r="B4645" s="148">
        <f t="shared" si="4689"/>
        <v>3</v>
      </c>
      <c r="D4645" s="149" t="str">
        <f>+VLOOKUP($A4645,mUNICIPIOS!$B$4:$F$343,2,0)</f>
        <v>Quetzaltenango</v>
      </c>
      <c r="E4645" s="149">
        <f>+VLOOKUP($A4645,mUNICIPIOS!$B$4:$F$343,3,0)</f>
        <v>911</v>
      </c>
      <c r="F4645" s="149" t="str">
        <f>+VLOOKUP($A4645,mUNICIPIOS!$B$4:$F$343,4,0)</f>
        <v>Concepción Chiquirichapa</v>
      </c>
      <c r="G4645" s="139" t="str">
        <f t="shared" ref="G4645:K4645" si="4745">+G4607</f>
        <v>01</v>
      </c>
      <c r="H4645" t="str">
        <f t="shared" si="4745"/>
        <v>IPC</v>
      </c>
      <c r="I4645" t="str">
        <f t="shared" si="4745"/>
        <v>Índice de Participación Ciudadana</v>
      </c>
      <c r="J4645" t="str">
        <f t="shared" si="4745"/>
        <v>01-03</v>
      </c>
      <c r="K4645" t="str">
        <f t="shared" si="4745"/>
        <v>Participación  de organizaciones de jóvenes, mujeres, pueblos mayas, xincas, garífunas, y otras organizaciones en el Comude</v>
      </c>
      <c r="L4645" s="150">
        <f>+VLOOKUP($E4645,IPC_2018!$B$8:$T$347,9,0)</f>
        <v>0</v>
      </c>
      <c r="M4645" s="142" t="str">
        <f>+VLOOKUP($E4645,IPC_2018!$B$8:$T$347,10,0)</f>
        <v>Bajo</v>
      </c>
    </row>
    <row r="4646" spans="1:13" x14ac:dyDescent="0.3">
      <c r="A4646" s="139">
        <f t="shared" si="4687"/>
        <v>123</v>
      </c>
      <c r="B4646" s="148">
        <f t="shared" si="4689"/>
        <v>4</v>
      </c>
      <c r="D4646" s="149" t="str">
        <f>+VLOOKUP($A4646,mUNICIPIOS!$B$4:$F$343,2,0)</f>
        <v>Quetzaltenango</v>
      </c>
      <c r="E4646" s="149">
        <f>+VLOOKUP($A4646,mUNICIPIOS!$B$4:$F$343,3,0)</f>
        <v>911</v>
      </c>
      <c r="F4646" s="149" t="str">
        <f>+VLOOKUP($A4646,mUNICIPIOS!$B$4:$F$343,4,0)</f>
        <v>Concepción Chiquirichapa</v>
      </c>
      <c r="G4646" s="139" t="str">
        <f t="shared" ref="G4646:K4646" si="4746">+G4608</f>
        <v>01</v>
      </c>
      <c r="H4646" t="str">
        <f t="shared" si="4746"/>
        <v>IPC</v>
      </c>
      <c r="I4646" t="str">
        <f t="shared" si="4746"/>
        <v>Índice de Participación Ciudadana</v>
      </c>
      <c r="J4646" t="str">
        <f t="shared" si="4746"/>
        <v>01-04</v>
      </c>
      <c r="K4646" t="str">
        <f t="shared" si="4746"/>
        <v>Representatividad territorial del Comude.</v>
      </c>
      <c r="L4646" s="150">
        <f>+VLOOKUP($E4646,IPC_2018!$B$8:$T$347,12,0)</f>
        <v>0</v>
      </c>
      <c r="M4646" s="142" t="str">
        <f>+VLOOKUP($E4646,IPC_2018!$B$8:$T$347,13,0)</f>
        <v>Bajo</v>
      </c>
    </row>
    <row r="4647" spans="1:13" x14ac:dyDescent="0.3">
      <c r="A4647" s="139">
        <f t="shared" si="4687"/>
        <v>123</v>
      </c>
      <c r="B4647" s="148">
        <f t="shared" si="4689"/>
        <v>5</v>
      </c>
      <c r="D4647" s="149" t="str">
        <f>+VLOOKUP($A4647,mUNICIPIOS!$B$4:$F$343,2,0)</f>
        <v>Quetzaltenango</v>
      </c>
      <c r="E4647" s="149">
        <f>+VLOOKUP($A4647,mUNICIPIOS!$B$4:$F$343,3,0)</f>
        <v>911</v>
      </c>
      <c r="F4647" s="149" t="str">
        <f>+VLOOKUP($A4647,mUNICIPIOS!$B$4:$F$343,4,0)</f>
        <v>Concepción Chiquirichapa</v>
      </c>
      <c r="G4647" s="139" t="str">
        <f t="shared" ref="G4647:K4647" si="4747">+G4609</f>
        <v>01</v>
      </c>
      <c r="H4647" t="str">
        <f t="shared" si="4747"/>
        <v>IPC</v>
      </c>
      <c r="I4647" t="str">
        <f t="shared" si="4747"/>
        <v>Índice de Participación Ciudadana</v>
      </c>
      <c r="J4647" t="str">
        <f t="shared" si="4747"/>
        <v>01-05</v>
      </c>
      <c r="K4647" t="str">
        <f t="shared" si="4747"/>
        <v>Funcionamiento del Comude</v>
      </c>
      <c r="L4647" s="150">
        <f>+VLOOKUP($E4647,IPC_2018!$B$8:$T$347,15,0)</f>
        <v>0.15901060076290127</v>
      </c>
      <c r="M4647" s="142" t="str">
        <f>+VLOOKUP($E4647,IPC_2018!$B$8:$T$347,16,0)</f>
        <v>Bajo</v>
      </c>
    </row>
    <row r="4648" spans="1:13" x14ac:dyDescent="0.3">
      <c r="A4648" s="139">
        <f t="shared" si="4687"/>
        <v>123</v>
      </c>
      <c r="B4648" s="148">
        <f t="shared" si="4689"/>
        <v>6</v>
      </c>
      <c r="D4648" s="149" t="str">
        <f>+VLOOKUP($A4648,mUNICIPIOS!$B$4:$F$343,2,0)</f>
        <v>Quetzaltenango</v>
      </c>
      <c r="E4648" s="149">
        <f>+VLOOKUP($A4648,mUNICIPIOS!$B$4:$F$343,3,0)</f>
        <v>911</v>
      </c>
      <c r="F4648" s="149" t="str">
        <f>+VLOOKUP($A4648,mUNICIPIOS!$B$4:$F$343,4,0)</f>
        <v>Concepción Chiquirichapa</v>
      </c>
      <c r="G4648" s="139" t="str">
        <f t="shared" ref="G4648:K4648" si="4748">+G4610</f>
        <v>01</v>
      </c>
      <c r="H4648" t="str">
        <f t="shared" si="4748"/>
        <v>IPC</v>
      </c>
      <c r="I4648" t="str">
        <f t="shared" si="4748"/>
        <v>Índice de Participación Ciudadana</v>
      </c>
      <c r="J4648" t="str">
        <f t="shared" si="4748"/>
        <v>INDICE</v>
      </c>
      <c r="K4648">
        <f t="shared" si="4748"/>
        <v>0</v>
      </c>
      <c r="L4648" s="150">
        <f>+VLOOKUP($E4648,IPC_2018!$B$8:$T$347,18,0)</f>
        <v>0.29885159011443518</v>
      </c>
      <c r="M4648" s="142" t="str">
        <f>+VLOOKUP($E4648,IPC_2018!$B$8:$T$347,19,0)</f>
        <v>Medio bajo</v>
      </c>
    </row>
    <row r="4649" spans="1:13" x14ac:dyDescent="0.3">
      <c r="A4649" s="139">
        <f t="shared" si="4687"/>
        <v>123</v>
      </c>
      <c r="B4649" s="148">
        <f t="shared" si="4689"/>
        <v>7</v>
      </c>
      <c r="D4649" s="149" t="str">
        <f>+VLOOKUP($A4649,mUNICIPIOS!$B$4:$F$343,2,0)</f>
        <v>Quetzaltenango</v>
      </c>
      <c r="E4649" s="149">
        <f>+VLOOKUP($A4649,mUNICIPIOS!$B$4:$F$343,3,0)</f>
        <v>911</v>
      </c>
      <c r="F4649" s="149" t="str">
        <f>+VLOOKUP($A4649,mUNICIPIOS!$B$4:$F$343,4,0)</f>
        <v>Concepción Chiquirichapa</v>
      </c>
      <c r="G4649" s="139" t="str">
        <f t="shared" ref="G4649:K4649" si="4749">+G4611</f>
        <v>02</v>
      </c>
      <c r="H4649" t="str">
        <f t="shared" si="4749"/>
        <v>IIC</v>
      </c>
      <c r="I4649" t="str">
        <f t="shared" si="4749"/>
        <v>Índice de Información a la Ciudadanía</v>
      </c>
      <c r="J4649" t="str">
        <f t="shared" si="4749"/>
        <v>02-01</v>
      </c>
      <c r="K4649" t="str">
        <f t="shared" si="4749"/>
        <v>Rendición de cuentas cuatrimestral y anual al Comude enfocadas en resultados.</v>
      </c>
      <c r="L4649" s="150">
        <f>+VLOOKUP($E4649,IIC_2018!$B$8:$Q$347,3,0)</f>
        <v>0.4</v>
      </c>
      <c r="M4649" s="142" t="str">
        <f>+VLOOKUP($E4649,IIC_2018!$B$8:$Q$347,4,0)</f>
        <v>Medio bajo</v>
      </c>
    </row>
    <row r="4650" spans="1:13" x14ac:dyDescent="0.3">
      <c r="A4650" s="139">
        <f t="shared" si="4687"/>
        <v>123</v>
      </c>
      <c r="B4650" s="148">
        <f t="shared" si="4689"/>
        <v>8</v>
      </c>
      <c r="D4650" s="149" t="str">
        <f>+VLOOKUP($A4650,mUNICIPIOS!$B$4:$F$343,2,0)</f>
        <v>Quetzaltenango</v>
      </c>
      <c r="E4650" s="149">
        <f>+VLOOKUP($A4650,mUNICIPIOS!$B$4:$F$343,3,0)</f>
        <v>911</v>
      </c>
      <c r="F4650" s="149" t="str">
        <f>+VLOOKUP($A4650,mUNICIPIOS!$B$4:$F$343,4,0)</f>
        <v>Concepción Chiquirichapa</v>
      </c>
      <c r="G4650" s="139" t="str">
        <f t="shared" ref="G4650:K4650" si="4750">+G4612</f>
        <v>02</v>
      </c>
      <c r="H4650" t="str">
        <f t="shared" si="4750"/>
        <v>IIC</v>
      </c>
      <c r="I4650" t="str">
        <f t="shared" si="4750"/>
        <v>Índice de Información a la Ciudadanía</v>
      </c>
      <c r="J4650" t="str">
        <f t="shared" si="4750"/>
        <v>02-02</v>
      </c>
      <c r="K4650" t="str">
        <f t="shared" si="4750"/>
        <v>Información presupuestaria y otra información brindada a la ciudadanía disponible en medios locales de comunicación.</v>
      </c>
      <c r="L4650" s="150">
        <f>+VLOOKUP($E4650,IIC_2018!$B$8:$Q$347,6,0)</f>
        <v>1</v>
      </c>
      <c r="M4650" s="142" t="str">
        <f>+VLOOKUP($E4650,IIC_2018!$B$8:$Q$347,7,0)</f>
        <v>Alto</v>
      </c>
    </row>
    <row r="4651" spans="1:13" x14ac:dyDescent="0.3">
      <c r="A4651" s="139">
        <f t="shared" si="4687"/>
        <v>123</v>
      </c>
      <c r="B4651" s="148">
        <f t="shared" si="4689"/>
        <v>9</v>
      </c>
      <c r="D4651" s="149" t="str">
        <f>+VLOOKUP($A4651,mUNICIPIOS!$B$4:$F$343,2,0)</f>
        <v>Quetzaltenango</v>
      </c>
      <c r="E4651" s="149">
        <f>+VLOOKUP($A4651,mUNICIPIOS!$B$4:$F$343,3,0)</f>
        <v>911</v>
      </c>
      <c r="F4651" s="149" t="str">
        <f>+VLOOKUP($A4651,mUNICIPIOS!$B$4:$F$343,4,0)</f>
        <v>Concepción Chiquirichapa</v>
      </c>
      <c r="G4651" s="139" t="str">
        <f t="shared" ref="G4651:K4651" si="4751">+G4613</f>
        <v>02</v>
      </c>
      <c r="H4651" t="str">
        <f t="shared" si="4751"/>
        <v>IIC</v>
      </c>
      <c r="I4651" t="str">
        <f t="shared" si="4751"/>
        <v>Índice de Información a la Ciudadanía</v>
      </c>
      <c r="J4651" t="str">
        <f t="shared" si="4751"/>
        <v>02-03</v>
      </c>
      <c r="K4651" t="str">
        <f t="shared" si="4751"/>
        <v>Información pública de oficio actualizada y disponible de acuerdo a la LAIP y uso de internet.</v>
      </c>
      <c r="L4651" s="150">
        <f>+VLOOKUP($E4651,IIC_2018!$B$8:$Q$347,9,0)</f>
        <v>0.99999999999999989</v>
      </c>
      <c r="M4651" s="142" t="str">
        <f>+VLOOKUP($E4651,IIC_2018!$B$8:$Q$347,10,0)</f>
        <v>Alto</v>
      </c>
    </row>
    <row r="4652" spans="1:13" x14ac:dyDescent="0.3">
      <c r="A4652" s="139">
        <f t="shared" si="4687"/>
        <v>123</v>
      </c>
      <c r="B4652" s="148">
        <f t="shared" si="4689"/>
        <v>10</v>
      </c>
      <c r="D4652" s="149" t="str">
        <f>+VLOOKUP($A4652,mUNICIPIOS!$B$4:$F$343,2,0)</f>
        <v>Quetzaltenango</v>
      </c>
      <c r="E4652" s="149">
        <f>+VLOOKUP($A4652,mUNICIPIOS!$B$4:$F$343,3,0)</f>
        <v>911</v>
      </c>
      <c r="F4652" s="149" t="str">
        <f>+VLOOKUP($A4652,mUNICIPIOS!$B$4:$F$343,4,0)</f>
        <v>Concepción Chiquirichapa</v>
      </c>
      <c r="G4652" s="139" t="str">
        <f t="shared" ref="G4652:K4652" si="4752">+G4614</f>
        <v>02</v>
      </c>
      <c r="H4652" t="str">
        <f t="shared" si="4752"/>
        <v>IIC</v>
      </c>
      <c r="I4652" t="str">
        <f t="shared" si="4752"/>
        <v>Índice de Información a la Ciudadanía</v>
      </c>
      <c r="J4652" t="str">
        <f t="shared" si="4752"/>
        <v>02-04</v>
      </c>
      <c r="K4652" t="str">
        <f t="shared" si="4752"/>
        <v>Relación del monto contratado por medio de Guate compras con el total del presupuesto de egresos vigente.</v>
      </c>
      <c r="L4652" s="150">
        <f>+VLOOKUP($E4652,IIC_2018!$B$8:$Q$347,12,0)</f>
        <v>0.57763006910336823</v>
      </c>
      <c r="M4652" s="142" t="str">
        <f>+VLOOKUP($E4652,IIC_2018!$B$8:$Q$347,13,0)</f>
        <v>Medio</v>
      </c>
    </row>
    <row r="4653" spans="1:13" x14ac:dyDescent="0.3">
      <c r="A4653" s="139">
        <f t="shared" ref="A4653:A4716" si="4753">+IF(B4652=38,A4652+1,A4652)</f>
        <v>123</v>
      </c>
      <c r="B4653" s="148">
        <f t="shared" si="4689"/>
        <v>11</v>
      </c>
      <c r="D4653" s="149" t="str">
        <f>+VLOOKUP($A4653,mUNICIPIOS!$B$4:$F$343,2,0)</f>
        <v>Quetzaltenango</v>
      </c>
      <c r="E4653" s="149">
        <f>+VLOOKUP($A4653,mUNICIPIOS!$B$4:$F$343,3,0)</f>
        <v>911</v>
      </c>
      <c r="F4653" s="149" t="str">
        <f>+VLOOKUP($A4653,mUNICIPIOS!$B$4:$F$343,4,0)</f>
        <v>Concepción Chiquirichapa</v>
      </c>
      <c r="G4653" s="139" t="str">
        <f t="shared" ref="G4653:K4653" si="4754">+G4615</f>
        <v>02</v>
      </c>
      <c r="H4653" t="str">
        <f t="shared" si="4754"/>
        <v>IIC</v>
      </c>
      <c r="I4653" t="str">
        <f t="shared" si="4754"/>
        <v>Índice de Información a la Ciudadanía</v>
      </c>
      <c r="J4653" t="str">
        <f t="shared" si="4754"/>
        <v>INDICE</v>
      </c>
      <c r="K4653">
        <f t="shared" si="4754"/>
        <v>0</v>
      </c>
      <c r="L4653" s="150">
        <f>+VLOOKUP($E4653,IIC_2018!$B$8:$Q$347,15,0)</f>
        <v>0.74440751727584198</v>
      </c>
      <c r="M4653" s="142" t="str">
        <f>+VLOOKUP($E4653,IIC_2018!$B$8:$Q$347,16,0)</f>
        <v>Medio alto</v>
      </c>
    </row>
    <row r="4654" spans="1:13" x14ac:dyDescent="0.3">
      <c r="A4654" s="139">
        <f t="shared" si="4753"/>
        <v>123</v>
      </c>
      <c r="B4654" s="148">
        <f t="shared" ref="B4654:B4717" si="4755">+B4616</f>
        <v>12</v>
      </c>
      <c r="D4654" s="149" t="str">
        <f>+VLOOKUP($A4654,mUNICIPIOS!$B$4:$F$343,2,0)</f>
        <v>Quetzaltenango</v>
      </c>
      <c r="E4654" s="149">
        <f>+VLOOKUP($A4654,mUNICIPIOS!$B$4:$F$343,3,0)</f>
        <v>911</v>
      </c>
      <c r="F4654" s="149" t="str">
        <f>+VLOOKUP($A4654,mUNICIPIOS!$B$4:$F$343,4,0)</f>
        <v>Concepción Chiquirichapa</v>
      </c>
      <c r="G4654" s="139" t="str">
        <f t="shared" ref="G4654:K4654" si="4756">+G4616</f>
        <v>03</v>
      </c>
      <c r="H4654" t="str">
        <f t="shared" si="4756"/>
        <v>ISP</v>
      </c>
      <c r="I4654" t="str">
        <f t="shared" si="4756"/>
        <v>Índice de Servicios Públicos</v>
      </c>
      <c r="J4654" t="str">
        <f t="shared" si="4756"/>
        <v>03-01</v>
      </c>
      <c r="K4654" t="str">
        <f t="shared" si="4756"/>
        <v>Cobertura del servicio público de agua</v>
      </c>
      <c r="L4654" s="150">
        <f>+VLOOKUP($E4654,ISP_2018!$B$8:$T$347,3,0)</f>
        <v>0.46918319471102582</v>
      </c>
      <c r="M4654" s="142" t="str">
        <f>+VLOOKUP($E4654,ISP_2018!$B$8:$T$347,4,0)</f>
        <v>Medio</v>
      </c>
    </row>
    <row r="4655" spans="1:13" x14ac:dyDescent="0.3">
      <c r="A4655" s="139">
        <f t="shared" si="4753"/>
        <v>123</v>
      </c>
      <c r="B4655" s="148">
        <f t="shared" si="4755"/>
        <v>13</v>
      </c>
      <c r="D4655" s="149" t="str">
        <f>+VLOOKUP($A4655,mUNICIPIOS!$B$4:$F$343,2,0)</f>
        <v>Quetzaltenango</v>
      </c>
      <c r="E4655" s="149">
        <f>+VLOOKUP($A4655,mUNICIPIOS!$B$4:$F$343,3,0)</f>
        <v>911</v>
      </c>
      <c r="F4655" s="149" t="str">
        <f>+VLOOKUP($A4655,mUNICIPIOS!$B$4:$F$343,4,0)</f>
        <v>Concepción Chiquirichapa</v>
      </c>
      <c r="G4655" s="139" t="str">
        <f t="shared" ref="G4655:K4655" si="4757">+G4617</f>
        <v>03</v>
      </c>
      <c r="H4655" t="str">
        <f t="shared" si="4757"/>
        <v>ISP</v>
      </c>
      <c r="I4655" t="str">
        <f t="shared" si="4757"/>
        <v>Índice de Servicios Públicos</v>
      </c>
      <c r="J4655" t="str">
        <f t="shared" si="4757"/>
        <v>03-02</v>
      </c>
      <c r="K4655" t="str">
        <f t="shared" si="4757"/>
        <v>Control de la calidad del servicio público de agua</v>
      </c>
      <c r="L4655" s="150">
        <f>+VLOOKUP($E4655,ISP_2018!$B$8:$T$347,6,0)</f>
        <v>0</v>
      </c>
      <c r="M4655" s="142" t="str">
        <f>+VLOOKUP($E4655,ISP_2018!$B$8:$T$347,7,0)</f>
        <v>Bajo</v>
      </c>
    </row>
    <row r="4656" spans="1:13" x14ac:dyDescent="0.3">
      <c r="A4656" s="139">
        <f t="shared" si="4753"/>
        <v>123</v>
      </c>
      <c r="B4656" s="148">
        <f t="shared" si="4755"/>
        <v>14</v>
      </c>
      <c r="D4656" s="149" t="str">
        <f>+VLOOKUP($A4656,mUNICIPIOS!$B$4:$F$343,2,0)</f>
        <v>Quetzaltenango</v>
      </c>
      <c r="E4656" s="149">
        <f>+VLOOKUP($A4656,mUNICIPIOS!$B$4:$F$343,3,0)</f>
        <v>911</v>
      </c>
      <c r="F4656" s="149" t="str">
        <f>+VLOOKUP($A4656,mUNICIPIOS!$B$4:$F$343,4,0)</f>
        <v>Concepción Chiquirichapa</v>
      </c>
      <c r="G4656" s="139" t="str">
        <f t="shared" ref="G4656:K4656" si="4758">+G4618</f>
        <v>03</v>
      </c>
      <c r="H4656" t="str">
        <f t="shared" si="4758"/>
        <v>ISP</v>
      </c>
      <c r="I4656" t="str">
        <f t="shared" si="4758"/>
        <v>Índice de Servicios Públicos</v>
      </c>
      <c r="J4656" t="str">
        <f t="shared" si="4758"/>
        <v>03-03</v>
      </c>
      <c r="K4656" t="str">
        <f t="shared" si="4758"/>
        <v>Disposición  y tratamiento  de aguas residuales</v>
      </c>
      <c r="L4656" s="150">
        <f>+VLOOKUP($E4656,ISP_2018!$B$8:$T$347,9,0)</f>
        <v>0.30647537083174298</v>
      </c>
      <c r="M4656" s="142" t="str">
        <f>+VLOOKUP($E4656,ISP_2018!$B$8:$T$347,10,0)</f>
        <v>Medio bajo</v>
      </c>
    </row>
    <row r="4657" spans="1:13" x14ac:dyDescent="0.3">
      <c r="A4657" s="139">
        <f t="shared" si="4753"/>
        <v>123</v>
      </c>
      <c r="B4657" s="148">
        <f t="shared" si="4755"/>
        <v>15</v>
      </c>
      <c r="D4657" s="149" t="str">
        <f>+VLOOKUP($A4657,mUNICIPIOS!$B$4:$F$343,2,0)</f>
        <v>Quetzaltenango</v>
      </c>
      <c r="E4657" s="149">
        <f>+VLOOKUP($A4657,mUNICIPIOS!$B$4:$F$343,3,0)</f>
        <v>911</v>
      </c>
      <c r="F4657" s="149" t="str">
        <f>+VLOOKUP($A4657,mUNICIPIOS!$B$4:$F$343,4,0)</f>
        <v>Concepción Chiquirichapa</v>
      </c>
      <c r="G4657" s="139" t="str">
        <f t="shared" ref="G4657:K4657" si="4759">+G4619</f>
        <v>03</v>
      </c>
      <c r="H4657" t="str">
        <f t="shared" si="4759"/>
        <v>ISP</v>
      </c>
      <c r="I4657" t="str">
        <f t="shared" si="4759"/>
        <v>Índice de Servicios Públicos</v>
      </c>
      <c r="J4657" t="str">
        <f t="shared" si="4759"/>
        <v>03-04</v>
      </c>
      <c r="K4657" t="str">
        <f t="shared" si="4759"/>
        <v>Gestión y manejo de los residuos y desechos sólidos</v>
      </c>
      <c r="L4657" s="150">
        <f>+VLOOKUP($E4657,ISP_2018!$B$8:$T$347,12,0)</f>
        <v>6.8800851115585898E-2</v>
      </c>
      <c r="M4657" s="142" t="str">
        <f>+VLOOKUP($E4657,ISP_2018!$B$8:$T$347,13,0)</f>
        <v>Bajo</v>
      </c>
    </row>
    <row r="4658" spans="1:13" x14ac:dyDescent="0.3">
      <c r="A4658" s="139">
        <f t="shared" si="4753"/>
        <v>123</v>
      </c>
      <c r="B4658" s="148">
        <f t="shared" si="4755"/>
        <v>16</v>
      </c>
      <c r="D4658" s="149" t="str">
        <f>+VLOOKUP($A4658,mUNICIPIOS!$B$4:$F$343,2,0)</f>
        <v>Quetzaltenango</v>
      </c>
      <c r="E4658" s="149">
        <f>+VLOOKUP($A4658,mUNICIPIOS!$B$4:$F$343,3,0)</f>
        <v>911</v>
      </c>
      <c r="F4658" s="149" t="str">
        <f>+VLOOKUP($A4658,mUNICIPIOS!$B$4:$F$343,4,0)</f>
        <v>Concepción Chiquirichapa</v>
      </c>
      <c r="G4658" s="139" t="str">
        <f t="shared" ref="G4658:K4658" si="4760">+G4620</f>
        <v>03</v>
      </c>
      <c r="H4658" t="str">
        <f t="shared" si="4760"/>
        <v>ISP</v>
      </c>
      <c r="I4658" t="str">
        <f t="shared" si="4760"/>
        <v>Índice de Servicios Públicos</v>
      </c>
      <c r="J4658" t="str">
        <f t="shared" si="4760"/>
        <v>03-05</v>
      </c>
      <c r="K4658" t="str">
        <f t="shared" si="4760"/>
        <v>Gestión de servicios públicos municipales</v>
      </c>
      <c r="L4658" s="150">
        <f>+VLOOKUP($E4658,ISP_2018!$B$8:$T$347,15,0)</f>
        <v>0.48387096774193544</v>
      </c>
      <c r="M4658" s="142" t="str">
        <f>+VLOOKUP($E4658,ISP_2018!$B$8:$T$347,16,0)</f>
        <v>Medio</v>
      </c>
    </row>
    <row r="4659" spans="1:13" x14ac:dyDescent="0.3">
      <c r="A4659" s="139">
        <f t="shared" si="4753"/>
        <v>123</v>
      </c>
      <c r="B4659" s="148">
        <f t="shared" si="4755"/>
        <v>17</v>
      </c>
      <c r="D4659" s="149" t="str">
        <f>+VLOOKUP($A4659,mUNICIPIOS!$B$4:$F$343,2,0)</f>
        <v>Quetzaltenango</v>
      </c>
      <c r="E4659" s="149">
        <f>+VLOOKUP($A4659,mUNICIPIOS!$B$4:$F$343,3,0)</f>
        <v>911</v>
      </c>
      <c r="F4659" s="149" t="str">
        <f>+VLOOKUP($A4659,mUNICIPIOS!$B$4:$F$343,4,0)</f>
        <v>Concepción Chiquirichapa</v>
      </c>
      <c r="G4659" s="139" t="str">
        <f t="shared" ref="G4659:K4659" si="4761">+G4621</f>
        <v>03</v>
      </c>
      <c r="H4659" t="str">
        <f t="shared" si="4761"/>
        <v>ISP</v>
      </c>
      <c r="I4659" t="str">
        <f t="shared" si="4761"/>
        <v>Índice de Servicios Públicos</v>
      </c>
      <c r="J4659" t="str">
        <f t="shared" si="4761"/>
        <v>INDICE</v>
      </c>
      <c r="K4659">
        <f t="shared" si="4761"/>
        <v>0</v>
      </c>
      <c r="L4659" s="150">
        <f>+VLOOKUP($E4659,ISP_2018!$B$8:$T$347,18,0)</f>
        <v>0.21874775740895547</v>
      </c>
      <c r="M4659" s="142" t="str">
        <f>+VLOOKUP($E4659,ISP_2018!$B$8:$T$347,19,0)</f>
        <v>Medio bajo</v>
      </c>
    </row>
    <row r="4660" spans="1:13" x14ac:dyDescent="0.3">
      <c r="A4660" s="139">
        <f t="shared" si="4753"/>
        <v>123</v>
      </c>
      <c r="B4660" s="148">
        <f t="shared" si="4755"/>
        <v>18</v>
      </c>
      <c r="D4660" s="149" t="str">
        <f>+VLOOKUP($A4660,mUNICIPIOS!$B$4:$F$343,2,0)</f>
        <v>Quetzaltenango</v>
      </c>
      <c r="E4660" s="149">
        <f>+VLOOKUP($A4660,mUNICIPIOS!$B$4:$F$343,3,0)</f>
        <v>911</v>
      </c>
      <c r="F4660" s="149" t="str">
        <f>+VLOOKUP($A4660,mUNICIPIOS!$B$4:$F$343,4,0)</f>
        <v>Concepción Chiquirichapa</v>
      </c>
      <c r="G4660" s="139" t="str">
        <f t="shared" ref="G4660:K4660" si="4762">+G4622</f>
        <v>04</v>
      </c>
      <c r="H4660" t="str">
        <f t="shared" si="4762"/>
        <v>IGA</v>
      </c>
      <c r="I4660" t="str">
        <f t="shared" si="4762"/>
        <v>Índice de Gestión Administrativa</v>
      </c>
      <c r="J4660" t="str">
        <f t="shared" si="4762"/>
        <v>04-01</v>
      </c>
      <c r="K4660" t="str">
        <f t="shared" si="4762"/>
        <v>Existencia de elementos de atención municipal orientada al vecino</v>
      </c>
      <c r="L4660" s="150">
        <f>+VLOOKUP($E4660,IGA_2018!$B$8:$N$347,3,0)</f>
        <v>0.25</v>
      </c>
      <c r="M4660" s="142" t="str">
        <f>+VLOOKUP($E4660,IGA_2018!$B$8:$N$347,4,0)</f>
        <v>Medio bajo</v>
      </c>
    </row>
    <row r="4661" spans="1:13" x14ac:dyDescent="0.3">
      <c r="A4661" s="139">
        <f t="shared" si="4753"/>
        <v>123</v>
      </c>
      <c r="B4661" s="148">
        <f t="shared" si="4755"/>
        <v>19</v>
      </c>
      <c r="D4661" s="149" t="str">
        <f>+VLOOKUP($A4661,mUNICIPIOS!$B$4:$F$343,2,0)</f>
        <v>Quetzaltenango</v>
      </c>
      <c r="E4661" s="149">
        <f>+VLOOKUP($A4661,mUNICIPIOS!$B$4:$F$343,3,0)</f>
        <v>911</v>
      </c>
      <c r="F4661" s="149" t="str">
        <f>+VLOOKUP($A4661,mUNICIPIOS!$B$4:$F$343,4,0)</f>
        <v>Concepción Chiquirichapa</v>
      </c>
      <c r="G4661" s="139" t="str">
        <f t="shared" ref="G4661:K4661" si="4763">+G4623</f>
        <v>04</v>
      </c>
      <c r="H4661" t="str">
        <f t="shared" si="4763"/>
        <v>IGA</v>
      </c>
      <c r="I4661" t="str">
        <f t="shared" si="4763"/>
        <v>Índice de Gestión Administrativa</v>
      </c>
      <c r="J4661" t="str">
        <f t="shared" si="4763"/>
        <v>04-02</v>
      </c>
      <c r="K4661" t="str">
        <f t="shared" si="4763"/>
        <v>Gestión del recurso humano.</v>
      </c>
      <c r="L4661" s="150">
        <f>+VLOOKUP($E4661,IGA_2018!$B$8:$N$347,6,0)</f>
        <v>0.49549317537986109</v>
      </c>
      <c r="M4661" s="142" t="str">
        <f>+VLOOKUP($E4661,IGA_2018!$B$8:$N$347,7,0)</f>
        <v>Medio</v>
      </c>
    </row>
    <row r="4662" spans="1:13" x14ac:dyDescent="0.3">
      <c r="A4662" s="139">
        <f t="shared" si="4753"/>
        <v>123</v>
      </c>
      <c r="B4662" s="148">
        <f t="shared" si="4755"/>
        <v>20</v>
      </c>
      <c r="D4662" s="149" t="str">
        <f>+VLOOKUP($A4662,mUNICIPIOS!$B$4:$F$343,2,0)</f>
        <v>Quetzaltenango</v>
      </c>
      <c r="E4662" s="149">
        <f>+VLOOKUP($A4662,mUNICIPIOS!$B$4:$F$343,3,0)</f>
        <v>911</v>
      </c>
      <c r="F4662" s="149" t="str">
        <f>+VLOOKUP($A4662,mUNICIPIOS!$B$4:$F$343,4,0)</f>
        <v>Concepción Chiquirichapa</v>
      </c>
      <c r="G4662" s="139" t="str">
        <f t="shared" ref="G4662:K4662" si="4764">+G4624</f>
        <v>04</v>
      </c>
      <c r="H4662" t="str">
        <f t="shared" si="4764"/>
        <v>IGA</v>
      </c>
      <c r="I4662" t="str">
        <f t="shared" si="4764"/>
        <v>Índice de Gestión Administrativa</v>
      </c>
      <c r="J4662" t="str">
        <f t="shared" si="4764"/>
        <v>04-03</v>
      </c>
      <c r="K4662" t="str">
        <f t="shared" si="4764"/>
        <v>Existencia de oficinas municipales con instrumentos de gestión.</v>
      </c>
      <c r="L4662" s="150">
        <f>+VLOOKUP($E4662,IGA_2018!$B$8:$N$347,9,0)</f>
        <v>0.76964285714285707</v>
      </c>
      <c r="M4662" s="142" t="str">
        <f>+VLOOKUP($E4662,IGA_2018!$B$8:$N$347,10,0)</f>
        <v>Medio alto</v>
      </c>
    </row>
    <row r="4663" spans="1:13" x14ac:dyDescent="0.3">
      <c r="A4663" s="139">
        <f t="shared" si="4753"/>
        <v>123</v>
      </c>
      <c r="B4663" s="148">
        <f t="shared" si="4755"/>
        <v>21</v>
      </c>
      <c r="D4663" s="149" t="str">
        <f>+VLOOKUP($A4663,mUNICIPIOS!$B$4:$F$343,2,0)</f>
        <v>Quetzaltenango</v>
      </c>
      <c r="E4663" s="149">
        <f>+VLOOKUP($A4663,mUNICIPIOS!$B$4:$F$343,3,0)</f>
        <v>911</v>
      </c>
      <c r="F4663" s="149" t="str">
        <f>+VLOOKUP($A4663,mUNICIPIOS!$B$4:$F$343,4,0)</f>
        <v>Concepción Chiquirichapa</v>
      </c>
      <c r="G4663" s="139" t="str">
        <f t="shared" ref="G4663:K4663" si="4765">+G4625</f>
        <v>04</v>
      </c>
      <c r="H4663" t="str">
        <f t="shared" si="4765"/>
        <v>IGA</v>
      </c>
      <c r="I4663" t="str">
        <f t="shared" si="4765"/>
        <v>Índice de Gestión Administrativa</v>
      </c>
      <c r="J4663" t="str">
        <f t="shared" si="4765"/>
        <v>INDICE</v>
      </c>
      <c r="K4663">
        <f t="shared" si="4765"/>
        <v>0</v>
      </c>
      <c r="L4663" s="150">
        <f>+VLOOKUP($E4663,IGA_2018!$B$8:$N$347,12,0)</f>
        <v>0.51779761138295133</v>
      </c>
      <c r="M4663" s="142" t="str">
        <f>+VLOOKUP($E4663,IGA_2018!$B$8:$N$347,13,0)</f>
        <v>Medio</v>
      </c>
    </row>
    <row r="4664" spans="1:13" x14ac:dyDescent="0.3">
      <c r="A4664" s="139">
        <f t="shared" si="4753"/>
        <v>123</v>
      </c>
      <c r="B4664" s="148">
        <f t="shared" si="4755"/>
        <v>22</v>
      </c>
      <c r="D4664" s="149" t="str">
        <f>+VLOOKUP($A4664,mUNICIPIOS!$B$4:$F$343,2,0)</f>
        <v>Quetzaltenango</v>
      </c>
      <c r="E4664" s="149">
        <f>+VLOOKUP($A4664,mUNICIPIOS!$B$4:$F$343,3,0)</f>
        <v>911</v>
      </c>
      <c r="F4664" s="149" t="str">
        <f>+VLOOKUP($A4664,mUNICIPIOS!$B$4:$F$343,4,0)</f>
        <v>Concepción Chiquirichapa</v>
      </c>
      <c r="G4664" s="139" t="str">
        <f t="shared" ref="G4664:K4664" si="4766">+G4626</f>
        <v>05</v>
      </c>
      <c r="H4664" t="str">
        <f t="shared" si="4766"/>
        <v>IGF</v>
      </c>
      <c r="I4664" t="str">
        <f t="shared" si="4766"/>
        <v>Índice de Gestión Financiera</v>
      </c>
      <c r="J4664" t="str">
        <f t="shared" si="4766"/>
        <v>05-01</v>
      </c>
      <c r="K4664" t="str">
        <f t="shared" si="4766"/>
        <v>Autonomía financiera municipal</v>
      </c>
      <c r="L4664" s="150">
        <f>+VLOOKUP($E4664,IGF_2018!$B$8:$Z$347,3,0)</f>
        <v>0.17853829063106333</v>
      </c>
      <c r="M4664" s="142" t="str">
        <f>+VLOOKUP($E4664,IGF_2018!$B$8:$Z$347,4,0)</f>
        <v>Bajo</v>
      </c>
    </row>
    <row r="4665" spans="1:13" x14ac:dyDescent="0.3">
      <c r="A4665" s="139">
        <f t="shared" si="4753"/>
        <v>123</v>
      </c>
      <c r="B4665" s="148">
        <f t="shared" si="4755"/>
        <v>23</v>
      </c>
      <c r="D4665" s="149" t="str">
        <f>+VLOOKUP($A4665,mUNICIPIOS!$B$4:$F$343,2,0)</f>
        <v>Quetzaltenango</v>
      </c>
      <c r="E4665" s="149">
        <f>+VLOOKUP($A4665,mUNICIPIOS!$B$4:$F$343,3,0)</f>
        <v>911</v>
      </c>
      <c r="F4665" s="149" t="str">
        <f>+VLOOKUP($A4665,mUNICIPIOS!$B$4:$F$343,4,0)</f>
        <v>Concepción Chiquirichapa</v>
      </c>
      <c r="G4665" s="139" t="str">
        <f t="shared" ref="G4665:K4665" si="4767">+G4627</f>
        <v>05</v>
      </c>
      <c r="H4665" t="str">
        <f t="shared" si="4767"/>
        <v>IGF</v>
      </c>
      <c r="I4665" t="str">
        <f t="shared" si="4767"/>
        <v>Índice de Gestión Financiera</v>
      </c>
      <c r="J4665" t="str">
        <f t="shared" si="4767"/>
        <v>05-02</v>
      </c>
      <c r="K4665" t="str">
        <f t="shared" si="4767"/>
        <v xml:space="preserve">Ingresos propios por habitante -sin regalías- </v>
      </c>
      <c r="L4665" s="150">
        <f>+VLOOKUP($E4665,IGF_2018!$B$8:$Z$347,6,0)</f>
        <v>0.13500166411035638</v>
      </c>
      <c r="M4665" s="142" t="str">
        <f>+VLOOKUP($E4665,IGF_2018!$B$8:$Z$347,7,0)</f>
        <v>Bajo</v>
      </c>
    </row>
    <row r="4666" spans="1:13" x14ac:dyDescent="0.3">
      <c r="A4666" s="139">
        <f t="shared" si="4753"/>
        <v>123</v>
      </c>
      <c r="B4666" s="148">
        <f t="shared" si="4755"/>
        <v>24</v>
      </c>
      <c r="D4666" s="149" t="str">
        <f>+VLOOKUP($A4666,mUNICIPIOS!$B$4:$F$343,2,0)</f>
        <v>Quetzaltenango</v>
      </c>
      <c r="E4666" s="149">
        <f>+VLOOKUP($A4666,mUNICIPIOS!$B$4:$F$343,3,0)</f>
        <v>911</v>
      </c>
      <c r="F4666" s="149" t="str">
        <f>+VLOOKUP($A4666,mUNICIPIOS!$B$4:$F$343,4,0)</f>
        <v>Concepción Chiquirichapa</v>
      </c>
      <c r="G4666" s="139" t="str">
        <f t="shared" ref="G4666:K4666" si="4768">+G4628</f>
        <v>05</v>
      </c>
      <c r="H4666" t="str">
        <f t="shared" si="4768"/>
        <v>IGF</v>
      </c>
      <c r="I4666" t="str">
        <f t="shared" si="4768"/>
        <v>Índice de Gestión Financiera</v>
      </c>
      <c r="J4666" t="str">
        <f t="shared" si="4768"/>
        <v>05-03</v>
      </c>
      <c r="K4666" t="str">
        <f t="shared" si="4768"/>
        <v>Ingresos del IUSI en relación a los ingresos propios -sin regalías-</v>
      </c>
      <c r="L4666" s="150">
        <f>+VLOOKUP($E4666,IGF_2018!$B$8:$Z$347,9,0)</f>
        <v>2.4638387771774411E-4</v>
      </c>
      <c r="M4666" s="142" t="str">
        <f>+VLOOKUP($E4666,IGF_2018!$B$8:$Z$347,10,0)</f>
        <v>Bajo</v>
      </c>
    </row>
    <row r="4667" spans="1:13" x14ac:dyDescent="0.3">
      <c r="A4667" s="139">
        <f t="shared" si="4753"/>
        <v>123</v>
      </c>
      <c r="B4667" s="148">
        <f t="shared" si="4755"/>
        <v>25</v>
      </c>
      <c r="D4667" s="149" t="str">
        <f>+VLOOKUP($A4667,mUNICIPIOS!$B$4:$F$343,2,0)</f>
        <v>Quetzaltenango</v>
      </c>
      <c r="E4667" s="149">
        <f>+VLOOKUP($A4667,mUNICIPIOS!$B$4:$F$343,3,0)</f>
        <v>911</v>
      </c>
      <c r="F4667" s="149" t="str">
        <f>+VLOOKUP($A4667,mUNICIPIOS!$B$4:$F$343,4,0)</f>
        <v>Concepción Chiquirichapa</v>
      </c>
      <c r="G4667" s="139" t="str">
        <f t="shared" ref="G4667:K4667" si="4769">+G4629</f>
        <v>05</v>
      </c>
      <c r="H4667" t="str">
        <f t="shared" si="4769"/>
        <v>IGF</v>
      </c>
      <c r="I4667" t="str">
        <f t="shared" si="4769"/>
        <v>Índice de Gestión Financiera</v>
      </c>
      <c r="J4667" t="str">
        <f t="shared" si="4769"/>
        <v>05-04</v>
      </c>
      <c r="K4667" t="str">
        <f t="shared" si="4769"/>
        <v>Inversión anual en capital fijo por habitante</v>
      </c>
      <c r="L4667" s="150">
        <f>+VLOOKUP($E4667,IGF_2018!$B$8:$Z$347,12,0)</f>
        <v>0.11487773334550692</v>
      </c>
      <c r="M4667" s="142" t="str">
        <f>+VLOOKUP($E4667,IGF_2018!$B$8:$Z$347,13,0)</f>
        <v>Bajo</v>
      </c>
    </row>
    <row r="4668" spans="1:13" x14ac:dyDescent="0.3">
      <c r="A4668" s="139">
        <f t="shared" si="4753"/>
        <v>123</v>
      </c>
      <c r="B4668" s="148">
        <f t="shared" si="4755"/>
        <v>26</v>
      </c>
      <c r="D4668" s="149" t="str">
        <f>+VLOOKUP($A4668,mUNICIPIOS!$B$4:$F$343,2,0)</f>
        <v>Quetzaltenango</v>
      </c>
      <c r="E4668" s="149">
        <f>+VLOOKUP($A4668,mUNICIPIOS!$B$4:$F$343,3,0)</f>
        <v>911</v>
      </c>
      <c r="F4668" s="149" t="str">
        <f>+VLOOKUP($A4668,mUNICIPIOS!$B$4:$F$343,4,0)</f>
        <v>Concepción Chiquirichapa</v>
      </c>
      <c r="G4668" s="139" t="str">
        <f t="shared" ref="G4668:K4668" si="4770">+G4630</f>
        <v>05</v>
      </c>
      <c r="H4668" t="str">
        <f t="shared" si="4770"/>
        <v>IGF</v>
      </c>
      <c r="I4668" t="str">
        <f t="shared" si="4770"/>
        <v>Índice de Gestión Financiera</v>
      </c>
      <c r="J4668" t="str">
        <f t="shared" si="4770"/>
        <v>05-05</v>
      </c>
      <c r="K4668" t="str">
        <f t="shared" si="4770"/>
        <v>Inversión anual en capital fijo con recursos percibidos por ingresos propios</v>
      </c>
      <c r="L4668" s="150">
        <f>+VLOOKUP($E4668,IGF_2018!$B$8:$Z$347,15,0)</f>
        <v>1.5146067842190972E-2</v>
      </c>
      <c r="M4668" s="142" t="str">
        <f>+VLOOKUP($E4668,IGF_2018!$B$8:$Z$347,16,0)</f>
        <v>Bajo</v>
      </c>
    </row>
    <row r="4669" spans="1:13" x14ac:dyDescent="0.3">
      <c r="A4669" s="139">
        <f t="shared" si="4753"/>
        <v>123</v>
      </c>
      <c r="B4669" s="148">
        <f t="shared" si="4755"/>
        <v>27</v>
      </c>
      <c r="D4669" s="149" t="str">
        <f>+VLOOKUP($A4669,mUNICIPIOS!$B$4:$F$343,2,0)</f>
        <v>Quetzaltenango</v>
      </c>
      <c r="E4669" s="149">
        <f>+VLOOKUP($A4669,mUNICIPIOS!$B$4:$F$343,3,0)</f>
        <v>911</v>
      </c>
      <c r="F4669" s="149" t="str">
        <f>+VLOOKUP($A4669,mUNICIPIOS!$B$4:$F$343,4,0)</f>
        <v>Concepción Chiquirichapa</v>
      </c>
      <c r="G4669" s="139" t="str">
        <f t="shared" ref="G4669:K4669" si="4771">+G4631</f>
        <v>05</v>
      </c>
      <c r="H4669" t="str">
        <f t="shared" si="4771"/>
        <v>IGF</v>
      </c>
      <c r="I4669" t="str">
        <f t="shared" si="4771"/>
        <v>Índice de Gestión Financiera</v>
      </c>
      <c r="J4669" t="str">
        <f t="shared" si="4771"/>
        <v>05-06</v>
      </c>
      <c r="K4669" t="str">
        <f t="shared" si="4771"/>
        <v xml:space="preserve">Inversión anual en capital fijo con recursos percibidos por transferencias del Gobierno Central </v>
      </c>
      <c r="L4669" s="150">
        <f>+VLOOKUP($E4669,IGF_2018!$B$8:$Z$347,18,0)</f>
        <v>0.28097861901241944</v>
      </c>
      <c r="M4669" s="142" t="str">
        <f>+VLOOKUP($E4669,IGF_2018!$B$8:$Z$347,19,0)</f>
        <v>Medio bajo</v>
      </c>
    </row>
    <row r="4670" spans="1:13" x14ac:dyDescent="0.3">
      <c r="A4670" s="139">
        <f t="shared" si="4753"/>
        <v>123</v>
      </c>
      <c r="B4670" s="148">
        <f t="shared" si="4755"/>
        <v>28</v>
      </c>
      <c r="D4670" s="149" t="str">
        <f>+VLOOKUP($A4670,mUNICIPIOS!$B$4:$F$343,2,0)</f>
        <v>Quetzaltenango</v>
      </c>
      <c r="E4670" s="149">
        <f>+VLOOKUP($A4670,mUNICIPIOS!$B$4:$F$343,3,0)</f>
        <v>911</v>
      </c>
      <c r="F4670" s="149" t="str">
        <f>+VLOOKUP($A4670,mUNICIPIOS!$B$4:$F$343,4,0)</f>
        <v>Concepción Chiquirichapa</v>
      </c>
      <c r="G4670" s="139" t="str">
        <f t="shared" ref="G4670:K4670" si="4772">+G4632</f>
        <v>05</v>
      </c>
      <c r="H4670" t="str">
        <f t="shared" si="4772"/>
        <v>IGF</v>
      </c>
      <c r="I4670" t="str">
        <f t="shared" si="4772"/>
        <v>Índice de Gestión Financiera</v>
      </c>
      <c r="J4670" t="str">
        <f t="shared" si="4772"/>
        <v>05-07</v>
      </c>
      <c r="K4670" t="str">
        <f t="shared" si="4772"/>
        <v>Financiamiento por endeudamiento municipal</v>
      </c>
      <c r="L4670" s="150">
        <f>+VLOOKUP($E4670,IGF_2018!$B$8:$Z$347,21,0)</f>
        <v>1</v>
      </c>
      <c r="M4670" s="142" t="str">
        <f>+VLOOKUP($E4670,IGF_2018!$B$8:$Z$347,22,0)</f>
        <v>Alto</v>
      </c>
    </row>
    <row r="4671" spans="1:13" x14ac:dyDescent="0.3">
      <c r="A4671" s="139">
        <f t="shared" si="4753"/>
        <v>123</v>
      </c>
      <c r="B4671" s="148">
        <f t="shared" si="4755"/>
        <v>29</v>
      </c>
      <c r="D4671" s="149" t="str">
        <f>+VLOOKUP($A4671,mUNICIPIOS!$B$4:$F$343,2,0)</f>
        <v>Quetzaltenango</v>
      </c>
      <c r="E4671" s="149">
        <f>+VLOOKUP($A4671,mUNICIPIOS!$B$4:$F$343,3,0)</f>
        <v>911</v>
      </c>
      <c r="F4671" s="149" t="str">
        <f>+VLOOKUP($A4671,mUNICIPIOS!$B$4:$F$343,4,0)</f>
        <v>Concepción Chiquirichapa</v>
      </c>
      <c r="G4671" s="139" t="str">
        <f t="shared" ref="G4671:K4671" si="4773">+G4633</f>
        <v>05</v>
      </c>
      <c r="H4671" t="str">
        <f t="shared" si="4773"/>
        <v>IGF</v>
      </c>
      <c r="I4671" t="str">
        <f t="shared" si="4773"/>
        <v>Índice de Gestión Financiera</v>
      </c>
      <c r="J4671" t="str">
        <f t="shared" si="4773"/>
        <v>INDICE</v>
      </c>
      <c r="K4671">
        <f t="shared" si="4773"/>
        <v>0</v>
      </c>
      <c r="L4671" s="150">
        <f>+VLOOKUP($E4671,IGF_2018!$B$8:$Z$347,24,0)</f>
        <v>0.30383287135606746</v>
      </c>
      <c r="M4671" s="142" t="str">
        <f>+VLOOKUP($E4671,IGF_2018!$B$8:$Z$347,25,0)</f>
        <v>Medio bajo</v>
      </c>
    </row>
    <row r="4672" spans="1:13" x14ac:dyDescent="0.3">
      <c r="A4672" s="139">
        <f t="shared" si="4753"/>
        <v>123</v>
      </c>
      <c r="B4672" s="148">
        <f t="shared" si="4755"/>
        <v>30</v>
      </c>
      <c r="D4672" s="149" t="str">
        <f>+VLOOKUP($A4672,mUNICIPIOS!$B$4:$F$343,2,0)</f>
        <v>Quetzaltenango</v>
      </c>
      <c r="E4672" s="149">
        <f>+VLOOKUP($A4672,mUNICIPIOS!$B$4:$F$343,3,0)</f>
        <v>911</v>
      </c>
      <c r="F4672" s="149" t="str">
        <f>+VLOOKUP($A4672,mUNICIPIOS!$B$4:$F$343,4,0)</f>
        <v>Concepción Chiquirichapa</v>
      </c>
      <c r="G4672" s="139" t="str">
        <f t="shared" ref="G4672:K4672" si="4774">+G4634</f>
        <v>06</v>
      </c>
      <c r="H4672" t="str">
        <f t="shared" si="4774"/>
        <v>IGE</v>
      </c>
      <c r="I4672" t="str">
        <f t="shared" si="4774"/>
        <v>Índice de Gestión Estratégica</v>
      </c>
      <c r="J4672" t="str">
        <f t="shared" si="4774"/>
        <v>06-01</v>
      </c>
      <c r="K4672" t="str">
        <f t="shared" si="4774"/>
        <v>Ejecución del Plan Operativo Anual  (POA)</v>
      </c>
      <c r="L4672" s="150">
        <f>+VLOOKUP($E4672,IGE_2018!$B$8:$Z$347,3,0)</f>
        <v>0.75874999999999992</v>
      </c>
      <c r="M4672" s="142" t="str">
        <f>+VLOOKUP($E4672,IGE_2018!$B$8:$Z$347,4,0)</f>
        <v>Medio alto</v>
      </c>
    </row>
    <row r="4673" spans="1:13" x14ac:dyDescent="0.3">
      <c r="A4673" s="139">
        <f t="shared" si="4753"/>
        <v>123</v>
      </c>
      <c r="B4673" s="148">
        <f t="shared" si="4755"/>
        <v>31</v>
      </c>
      <c r="D4673" s="149" t="str">
        <f>+VLOOKUP($A4673,mUNICIPIOS!$B$4:$F$343,2,0)</f>
        <v>Quetzaltenango</v>
      </c>
      <c r="E4673" s="149">
        <f>+VLOOKUP($A4673,mUNICIPIOS!$B$4:$F$343,3,0)</f>
        <v>911</v>
      </c>
      <c r="F4673" s="149" t="str">
        <f>+VLOOKUP($A4673,mUNICIPIOS!$B$4:$F$343,4,0)</f>
        <v>Concepción Chiquirichapa</v>
      </c>
      <c r="G4673" s="139" t="str">
        <f t="shared" ref="G4673:K4673" si="4775">+G4635</f>
        <v>06</v>
      </c>
      <c r="H4673" t="str">
        <f t="shared" si="4775"/>
        <v>IGE</v>
      </c>
      <c r="I4673" t="str">
        <f t="shared" si="4775"/>
        <v>Índice de Gestión Estratégica</v>
      </c>
      <c r="J4673" t="str">
        <f t="shared" si="4775"/>
        <v>06-02</v>
      </c>
      <c r="K4673" t="str">
        <f t="shared" si="4775"/>
        <v>Relación Plan de Desarrollo Municipal y Ordenamiento Territorial (PDM-OT) - Plan Estratégico Institucional (PEI) - Plan Operativo Multianual (POM) - Plan Operativo Anual (POA)</v>
      </c>
      <c r="L4673" s="150">
        <f>+VLOOKUP($E4673,IGE_2018!$B$8:$Z$347,6,0)</f>
        <v>0.76521739130434774</v>
      </c>
      <c r="M4673" s="142" t="str">
        <f>+VLOOKUP($E4673,IGE_2018!$B$8:$Z$347,7,0)</f>
        <v>Medio alto</v>
      </c>
    </row>
    <row r="4674" spans="1:13" x14ac:dyDescent="0.3">
      <c r="A4674" s="139">
        <f t="shared" si="4753"/>
        <v>123</v>
      </c>
      <c r="B4674" s="148">
        <f t="shared" si="4755"/>
        <v>32</v>
      </c>
      <c r="D4674" s="149" t="str">
        <f>+VLOOKUP($A4674,mUNICIPIOS!$B$4:$F$343,2,0)</f>
        <v>Quetzaltenango</v>
      </c>
      <c r="E4674" s="149">
        <f>+VLOOKUP($A4674,mUNICIPIOS!$B$4:$F$343,3,0)</f>
        <v>911</v>
      </c>
      <c r="F4674" s="149" t="str">
        <f>+VLOOKUP($A4674,mUNICIPIOS!$B$4:$F$343,4,0)</f>
        <v>Concepción Chiquirichapa</v>
      </c>
      <c r="G4674" s="139" t="str">
        <f t="shared" ref="G4674:K4674" si="4776">+G4636</f>
        <v>06</v>
      </c>
      <c r="H4674" t="str">
        <f t="shared" si="4776"/>
        <v>IGE</v>
      </c>
      <c r="I4674" t="str">
        <f t="shared" si="4776"/>
        <v>Índice de Gestión Estratégica</v>
      </c>
      <c r="J4674" t="str">
        <f t="shared" si="4776"/>
        <v>06-03</v>
      </c>
      <c r="K4674" t="str">
        <f t="shared" si="4776"/>
        <v>Presupuesto de egresos relacionado a competencias municipales que responden a prioridades nacionales de desarrollo.</v>
      </c>
      <c r="L4674" s="150">
        <f>+VLOOKUP($E4674,IGE_2018!$B$8:$Z$347,9,0)</f>
        <v>0.33690629267442207</v>
      </c>
      <c r="M4674" s="142" t="str">
        <f>+VLOOKUP($E4674,IGE_2018!$B$8:$Z$347,10,0)</f>
        <v>Medio bajo</v>
      </c>
    </row>
    <row r="4675" spans="1:13" x14ac:dyDescent="0.3">
      <c r="A4675" s="139">
        <f t="shared" si="4753"/>
        <v>123</v>
      </c>
      <c r="B4675" s="148">
        <f t="shared" si="4755"/>
        <v>33</v>
      </c>
      <c r="D4675" s="149" t="str">
        <f>+VLOOKUP($A4675,mUNICIPIOS!$B$4:$F$343,2,0)</f>
        <v>Quetzaltenango</v>
      </c>
      <c r="E4675" s="149">
        <f>+VLOOKUP($A4675,mUNICIPIOS!$B$4:$F$343,3,0)</f>
        <v>911</v>
      </c>
      <c r="F4675" s="149" t="str">
        <f>+VLOOKUP($A4675,mUNICIPIOS!$B$4:$F$343,4,0)</f>
        <v>Concepción Chiquirichapa</v>
      </c>
      <c r="G4675" s="139" t="str">
        <f t="shared" ref="G4675:K4675" si="4777">+G4637</f>
        <v>06</v>
      </c>
      <c r="H4675" t="str">
        <f t="shared" si="4777"/>
        <v>IGE</v>
      </c>
      <c r="I4675" t="str">
        <f t="shared" si="4777"/>
        <v>Índice de Gestión Estratégica</v>
      </c>
      <c r="J4675" t="str">
        <f t="shared" si="4777"/>
        <v>06-04</v>
      </c>
      <c r="K4675" t="str">
        <f t="shared" si="4777"/>
        <v>Institucionalización de la gestión ordenada del territorio</v>
      </c>
      <c r="L4675" s="150">
        <f>+VLOOKUP($E4675,IGE_2018!$B$8:$Z$347,12,0)</f>
        <v>0.65</v>
      </c>
      <c r="M4675" s="142" t="str">
        <f>+VLOOKUP($E4675,IGE_2018!$B$8:$Z$347,13,0)</f>
        <v>Medio alto</v>
      </c>
    </row>
    <row r="4676" spans="1:13" x14ac:dyDescent="0.3">
      <c r="A4676" s="139">
        <f t="shared" si="4753"/>
        <v>123</v>
      </c>
      <c r="B4676" s="148">
        <f t="shared" si="4755"/>
        <v>34</v>
      </c>
      <c r="D4676" s="149" t="str">
        <f>+VLOOKUP($A4676,mUNICIPIOS!$B$4:$F$343,2,0)</f>
        <v>Quetzaltenango</v>
      </c>
      <c r="E4676" s="149">
        <f>+VLOOKUP($A4676,mUNICIPIOS!$B$4:$F$343,3,0)</f>
        <v>911</v>
      </c>
      <c r="F4676" s="149" t="str">
        <f>+VLOOKUP($A4676,mUNICIPIOS!$B$4:$F$343,4,0)</f>
        <v>Concepción Chiquirichapa</v>
      </c>
      <c r="G4676" s="139" t="str">
        <f t="shared" ref="G4676:K4676" si="4778">+G4638</f>
        <v>06</v>
      </c>
      <c r="H4676" t="str">
        <f t="shared" si="4778"/>
        <v>IGE</v>
      </c>
      <c r="I4676" t="str">
        <f t="shared" si="4778"/>
        <v>Índice de Gestión Estratégica</v>
      </c>
      <c r="J4676" t="str">
        <f t="shared" si="4778"/>
        <v>06-05</v>
      </c>
      <c r="K4676" t="str">
        <f t="shared" si="4778"/>
        <v>Acciones para la gestión ordenada del territorio</v>
      </c>
      <c r="L4676" s="150">
        <f>+VLOOKUP($E4676,IGE_2018!$B$8:$Z$347,15,0)</f>
        <v>0</v>
      </c>
      <c r="M4676" s="142" t="str">
        <f>+VLOOKUP($E4676,IGE_2018!$B$8:$Z$347,16,0)</f>
        <v>Bajo</v>
      </c>
    </row>
    <row r="4677" spans="1:13" x14ac:dyDescent="0.3">
      <c r="A4677" s="139">
        <f t="shared" si="4753"/>
        <v>123</v>
      </c>
      <c r="B4677" s="148">
        <f t="shared" si="4755"/>
        <v>35</v>
      </c>
      <c r="D4677" s="149" t="str">
        <f>+VLOOKUP($A4677,mUNICIPIOS!$B$4:$F$343,2,0)</f>
        <v>Quetzaltenango</v>
      </c>
      <c r="E4677" s="149">
        <f>+VLOOKUP($A4677,mUNICIPIOS!$B$4:$F$343,3,0)</f>
        <v>911</v>
      </c>
      <c r="F4677" s="149" t="str">
        <f>+VLOOKUP($A4677,mUNICIPIOS!$B$4:$F$343,4,0)</f>
        <v>Concepción Chiquirichapa</v>
      </c>
      <c r="G4677" s="139" t="str">
        <f t="shared" ref="G4677:K4677" si="4779">+G4639</f>
        <v>06</v>
      </c>
      <c r="H4677" t="str">
        <f t="shared" si="4779"/>
        <v>IGE</v>
      </c>
      <c r="I4677" t="str">
        <f t="shared" si="4779"/>
        <v>Índice de Gestión Estratégica</v>
      </c>
      <c r="J4677" t="str">
        <f t="shared" si="4779"/>
        <v>06-06</v>
      </c>
      <c r="K4677" t="str">
        <f t="shared" si="4779"/>
        <v>Gestión de riesgo en la formulación de proyectos derivados de la planificación operativa anual</v>
      </c>
      <c r="L4677" s="150">
        <f>+VLOOKUP($E4677,IGE_2018!$B$8:$Z$347,18,0)</f>
        <v>0.7</v>
      </c>
      <c r="M4677" s="142" t="str">
        <f>+VLOOKUP($E4677,IGE_2018!$B$8:$Z$347,19,0)</f>
        <v>Medio alto</v>
      </c>
    </row>
    <row r="4678" spans="1:13" x14ac:dyDescent="0.3">
      <c r="A4678" s="139">
        <f t="shared" si="4753"/>
        <v>123</v>
      </c>
      <c r="B4678" s="148">
        <f t="shared" si="4755"/>
        <v>36</v>
      </c>
      <c r="D4678" s="149" t="str">
        <f>+VLOOKUP($A4678,mUNICIPIOS!$B$4:$F$343,2,0)</f>
        <v>Quetzaltenango</v>
      </c>
      <c r="E4678" s="149">
        <f>+VLOOKUP($A4678,mUNICIPIOS!$B$4:$F$343,3,0)</f>
        <v>911</v>
      </c>
      <c r="F4678" s="149" t="str">
        <f>+VLOOKUP($A4678,mUNICIPIOS!$B$4:$F$343,4,0)</f>
        <v>Concepción Chiquirichapa</v>
      </c>
      <c r="G4678" s="139" t="str">
        <f t="shared" ref="G4678:K4678" si="4780">+G4640</f>
        <v>06</v>
      </c>
      <c r="H4678" t="str">
        <f t="shared" si="4780"/>
        <v>IGE</v>
      </c>
      <c r="I4678" t="str">
        <f t="shared" si="4780"/>
        <v>Índice de Gestión Estratégica</v>
      </c>
      <c r="J4678" t="str">
        <f t="shared" si="4780"/>
        <v>06-07</v>
      </c>
      <c r="K4678" t="str">
        <f t="shared" si="4780"/>
        <v>Ingresos por servicios ambientales en relación a los ingresos propios sin regalías</v>
      </c>
      <c r="L4678" s="150">
        <f>+VLOOKUP($E4678,IGE_2018!$B$8:$Z$347,21,0)</f>
        <v>1</v>
      </c>
      <c r="M4678" s="142" t="str">
        <f>+VLOOKUP($E4678,IGE_2018!$B$8:$Z$347,22,0)</f>
        <v>Alto</v>
      </c>
    </row>
    <row r="4679" spans="1:13" x14ac:dyDescent="0.3">
      <c r="A4679" s="139">
        <f t="shared" si="4753"/>
        <v>123</v>
      </c>
      <c r="B4679" s="148">
        <f t="shared" si="4755"/>
        <v>37</v>
      </c>
      <c r="D4679" s="149" t="str">
        <f>+VLOOKUP($A4679,mUNICIPIOS!$B$4:$F$343,2,0)</f>
        <v>Quetzaltenango</v>
      </c>
      <c r="E4679" s="149">
        <f>+VLOOKUP($A4679,mUNICIPIOS!$B$4:$F$343,3,0)</f>
        <v>911</v>
      </c>
      <c r="F4679" s="149" t="str">
        <f>+VLOOKUP($A4679,mUNICIPIOS!$B$4:$F$343,4,0)</f>
        <v>Concepción Chiquirichapa</v>
      </c>
      <c r="G4679" s="139" t="str">
        <f t="shared" ref="G4679:K4679" si="4781">+G4641</f>
        <v>06</v>
      </c>
      <c r="H4679" t="str">
        <f t="shared" si="4781"/>
        <v>IGE</v>
      </c>
      <c r="I4679" t="str">
        <f t="shared" si="4781"/>
        <v>Índice de Gestión Estratégica</v>
      </c>
      <c r="J4679" t="str">
        <f t="shared" si="4781"/>
        <v>INDICE</v>
      </c>
      <c r="K4679">
        <f t="shared" si="4781"/>
        <v>0</v>
      </c>
      <c r="L4679" s="150">
        <f>+VLOOKUP($E4679,IGE_2018!$B$8:$Z$347,24,0)</f>
        <v>0.54782168186425761</v>
      </c>
      <c r="M4679" s="142" t="str">
        <f>+VLOOKUP($E4679,IGE_2018!$B$8:$Z$347,25,0)</f>
        <v>Medio</v>
      </c>
    </row>
    <row r="4680" spans="1:13" x14ac:dyDescent="0.3">
      <c r="A4680" s="139">
        <f t="shared" si="4753"/>
        <v>123</v>
      </c>
      <c r="B4680" s="148">
        <f t="shared" si="4755"/>
        <v>38</v>
      </c>
      <c r="D4680" s="149" t="str">
        <f>+VLOOKUP($A4680,mUNICIPIOS!$B$4:$F$343,2,0)</f>
        <v>Quetzaltenango</v>
      </c>
      <c r="E4680" s="149">
        <f>+VLOOKUP($A4680,mUNICIPIOS!$B$4:$F$343,3,0)</f>
        <v>911</v>
      </c>
      <c r="F4680" s="149" t="str">
        <f>+VLOOKUP($A4680,mUNICIPIOS!$B$4:$F$343,4,0)</f>
        <v>Concepción Chiquirichapa</v>
      </c>
      <c r="G4680" s="139" t="str">
        <f t="shared" ref="G4680:K4680" si="4782">+G4642</f>
        <v>RANKING</v>
      </c>
      <c r="H4680" t="str">
        <f t="shared" si="4782"/>
        <v>RGM</v>
      </c>
      <c r="I4680" t="str">
        <f t="shared" si="4782"/>
        <v>Ranking de la Gestión Municipal 2018</v>
      </c>
      <c r="J4680" t="str">
        <f t="shared" si="4782"/>
        <v>RANKING</v>
      </c>
      <c r="K4680">
        <f t="shared" si="4782"/>
        <v>0</v>
      </c>
      <c r="L4680" s="151">
        <f>+VLOOKUP($E4680,Resultados_generales!$C$8:$AE$347,27,0)</f>
        <v>0.42195488752940125</v>
      </c>
      <c r="M4680" t="str">
        <f>+VLOOKUP($E4680,Resultados_generales!$C$8:$AE$347,28,0)</f>
        <v>Medio</v>
      </c>
    </row>
    <row r="4681" spans="1:13" x14ac:dyDescent="0.3">
      <c r="A4681" s="139">
        <f t="shared" si="4753"/>
        <v>124</v>
      </c>
      <c r="B4681" s="148">
        <f t="shared" si="4755"/>
        <v>1</v>
      </c>
      <c r="D4681" s="149" t="str">
        <f>+VLOOKUP($A4681,mUNICIPIOS!$B$4:$F$343,2,0)</f>
        <v>Quetzaltenango</v>
      </c>
      <c r="E4681" s="149">
        <f>+VLOOKUP($A4681,mUNICIPIOS!$B$4:$F$343,3,0)</f>
        <v>912</v>
      </c>
      <c r="F4681" s="149" t="str">
        <f>+VLOOKUP($A4681,mUNICIPIOS!$B$4:$F$343,4,0)</f>
        <v>San Martín Sacatepéquez</v>
      </c>
      <c r="G4681" s="139" t="str">
        <f t="shared" ref="G4681:K4681" si="4783">+G4643</f>
        <v>01</v>
      </c>
      <c r="H4681" t="str">
        <f t="shared" si="4783"/>
        <v>IPC</v>
      </c>
      <c r="I4681" t="str">
        <f t="shared" si="4783"/>
        <v>Índice de Participación Ciudadana</v>
      </c>
      <c r="J4681" t="str">
        <f t="shared" si="4783"/>
        <v>01-01</v>
      </c>
      <c r="K4681" t="str">
        <f t="shared" si="4783"/>
        <v>Número de reuniones del COMUDE en el año de la medición.</v>
      </c>
      <c r="L4681" s="150">
        <f>+VLOOKUP($E4681,IPC_2018!$B$8:$T$347,3,0)</f>
        <v>0.25</v>
      </c>
      <c r="M4681" s="142" t="str">
        <f>+VLOOKUP($E4681,IPC_2018!$B$8:$T$347,4,0)</f>
        <v>Medio bajo</v>
      </c>
    </row>
    <row r="4682" spans="1:13" x14ac:dyDescent="0.3">
      <c r="A4682" s="139">
        <f t="shared" si="4753"/>
        <v>124</v>
      </c>
      <c r="B4682" s="148">
        <f t="shared" si="4755"/>
        <v>2</v>
      </c>
      <c r="D4682" s="149" t="str">
        <f>+VLOOKUP($A4682,mUNICIPIOS!$B$4:$F$343,2,0)</f>
        <v>Quetzaltenango</v>
      </c>
      <c r="E4682" s="149">
        <f>+VLOOKUP($A4682,mUNICIPIOS!$B$4:$F$343,3,0)</f>
        <v>912</v>
      </c>
      <c r="F4682" s="149" t="str">
        <f>+VLOOKUP($A4682,mUNICIPIOS!$B$4:$F$343,4,0)</f>
        <v>San Martín Sacatepéquez</v>
      </c>
      <c r="G4682" s="139" t="str">
        <f t="shared" ref="G4682:K4682" si="4784">+G4644</f>
        <v>01</v>
      </c>
      <c r="H4682" t="str">
        <f t="shared" si="4784"/>
        <v>IPC</v>
      </c>
      <c r="I4682" t="str">
        <f t="shared" si="4784"/>
        <v>Índice de Participación Ciudadana</v>
      </c>
      <c r="J4682" t="str">
        <f t="shared" si="4784"/>
        <v>01-02</v>
      </c>
      <c r="K4682" t="str">
        <f t="shared" si="4784"/>
        <v>Participación de Alcaldes, Concejales y Síndicos determinados o designados en el COMUDE</v>
      </c>
      <c r="L4682" s="150">
        <f>+VLOOKUP($E4682,IPC_2018!$B$8:$T$347,6,0)</f>
        <v>0.5</v>
      </c>
      <c r="M4682" s="142" t="str">
        <f>+VLOOKUP($E4682,IPC_2018!$B$8:$T$347,7,0)</f>
        <v>Medio</v>
      </c>
    </row>
    <row r="4683" spans="1:13" x14ac:dyDescent="0.3">
      <c r="A4683" s="139">
        <f t="shared" si="4753"/>
        <v>124</v>
      </c>
      <c r="B4683" s="148">
        <f t="shared" si="4755"/>
        <v>3</v>
      </c>
      <c r="D4683" s="149" t="str">
        <f>+VLOOKUP($A4683,mUNICIPIOS!$B$4:$F$343,2,0)</f>
        <v>Quetzaltenango</v>
      </c>
      <c r="E4683" s="149">
        <f>+VLOOKUP($A4683,mUNICIPIOS!$B$4:$F$343,3,0)</f>
        <v>912</v>
      </c>
      <c r="F4683" s="149" t="str">
        <f>+VLOOKUP($A4683,mUNICIPIOS!$B$4:$F$343,4,0)</f>
        <v>San Martín Sacatepéquez</v>
      </c>
      <c r="G4683" s="139" t="str">
        <f t="shared" ref="G4683:K4683" si="4785">+G4645</f>
        <v>01</v>
      </c>
      <c r="H4683" t="str">
        <f t="shared" si="4785"/>
        <v>IPC</v>
      </c>
      <c r="I4683" t="str">
        <f t="shared" si="4785"/>
        <v>Índice de Participación Ciudadana</v>
      </c>
      <c r="J4683" t="str">
        <f t="shared" si="4785"/>
        <v>01-03</v>
      </c>
      <c r="K4683" t="str">
        <f t="shared" si="4785"/>
        <v>Participación  de organizaciones de jóvenes, mujeres, pueblos mayas, xincas, garífunas, y otras organizaciones en el Comude</v>
      </c>
      <c r="L4683" s="150">
        <f>+VLOOKUP($E4683,IPC_2018!$B$8:$T$347,9,0)</f>
        <v>0</v>
      </c>
      <c r="M4683" s="142" t="str">
        <f>+VLOOKUP($E4683,IPC_2018!$B$8:$T$347,10,0)</f>
        <v>Bajo</v>
      </c>
    </row>
    <row r="4684" spans="1:13" x14ac:dyDescent="0.3">
      <c r="A4684" s="139">
        <f t="shared" si="4753"/>
        <v>124</v>
      </c>
      <c r="B4684" s="148">
        <f t="shared" si="4755"/>
        <v>4</v>
      </c>
      <c r="D4684" s="149" t="str">
        <f>+VLOOKUP($A4684,mUNICIPIOS!$B$4:$F$343,2,0)</f>
        <v>Quetzaltenango</v>
      </c>
      <c r="E4684" s="149">
        <f>+VLOOKUP($A4684,mUNICIPIOS!$B$4:$F$343,3,0)</f>
        <v>912</v>
      </c>
      <c r="F4684" s="149" t="str">
        <f>+VLOOKUP($A4684,mUNICIPIOS!$B$4:$F$343,4,0)</f>
        <v>San Martín Sacatepéquez</v>
      </c>
      <c r="G4684" s="139" t="str">
        <f t="shared" ref="G4684:K4684" si="4786">+G4646</f>
        <v>01</v>
      </c>
      <c r="H4684" t="str">
        <f t="shared" si="4786"/>
        <v>IPC</v>
      </c>
      <c r="I4684" t="str">
        <f t="shared" si="4786"/>
        <v>Índice de Participación Ciudadana</v>
      </c>
      <c r="J4684" t="str">
        <f t="shared" si="4786"/>
        <v>01-04</v>
      </c>
      <c r="K4684" t="str">
        <f t="shared" si="4786"/>
        <v>Representatividad territorial del Comude.</v>
      </c>
      <c r="L4684" s="150">
        <f>+VLOOKUP($E4684,IPC_2018!$B$8:$T$347,12,0)</f>
        <v>0</v>
      </c>
      <c r="M4684" s="142" t="str">
        <f>+VLOOKUP($E4684,IPC_2018!$B$8:$T$347,13,0)</f>
        <v>Bajo</v>
      </c>
    </row>
    <row r="4685" spans="1:13" x14ac:dyDescent="0.3">
      <c r="A4685" s="139">
        <f t="shared" si="4753"/>
        <v>124</v>
      </c>
      <c r="B4685" s="148">
        <f t="shared" si="4755"/>
        <v>5</v>
      </c>
      <c r="D4685" s="149" t="str">
        <f>+VLOOKUP($A4685,mUNICIPIOS!$B$4:$F$343,2,0)</f>
        <v>Quetzaltenango</v>
      </c>
      <c r="E4685" s="149">
        <f>+VLOOKUP($A4685,mUNICIPIOS!$B$4:$F$343,3,0)</f>
        <v>912</v>
      </c>
      <c r="F4685" s="149" t="str">
        <f>+VLOOKUP($A4685,mUNICIPIOS!$B$4:$F$343,4,0)</f>
        <v>San Martín Sacatepéquez</v>
      </c>
      <c r="G4685" s="139" t="str">
        <f t="shared" ref="G4685:K4685" si="4787">+G4647</f>
        <v>01</v>
      </c>
      <c r="H4685" t="str">
        <f t="shared" si="4787"/>
        <v>IPC</v>
      </c>
      <c r="I4685" t="str">
        <f t="shared" si="4787"/>
        <v>Índice de Participación Ciudadana</v>
      </c>
      <c r="J4685" t="str">
        <f t="shared" si="4787"/>
        <v>01-05</v>
      </c>
      <c r="K4685" t="str">
        <f t="shared" si="4787"/>
        <v>Funcionamiento del Comude</v>
      </c>
      <c r="L4685" s="150">
        <f>+VLOOKUP($E4685,IPC_2018!$B$8:$T$347,15,0)</f>
        <v>0.15901060076290127</v>
      </c>
      <c r="M4685" s="142" t="str">
        <f>+VLOOKUP($E4685,IPC_2018!$B$8:$T$347,16,0)</f>
        <v>Bajo</v>
      </c>
    </row>
    <row r="4686" spans="1:13" x14ac:dyDescent="0.3">
      <c r="A4686" s="139">
        <f t="shared" si="4753"/>
        <v>124</v>
      </c>
      <c r="B4686" s="148">
        <f t="shared" si="4755"/>
        <v>6</v>
      </c>
      <c r="D4686" s="149" t="str">
        <f>+VLOOKUP($A4686,mUNICIPIOS!$B$4:$F$343,2,0)</f>
        <v>Quetzaltenango</v>
      </c>
      <c r="E4686" s="149">
        <f>+VLOOKUP($A4686,mUNICIPIOS!$B$4:$F$343,3,0)</f>
        <v>912</v>
      </c>
      <c r="F4686" s="149" t="str">
        <f>+VLOOKUP($A4686,mUNICIPIOS!$B$4:$F$343,4,0)</f>
        <v>San Martín Sacatepéquez</v>
      </c>
      <c r="G4686" s="139" t="str">
        <f t="shared" ref="G4686:K4686" si="4788">+G4648</f>
        <v>01</v>
      </c>
      <c r="H4686" t="str">
        <f t="shared" si="4788"/>
        <v>IPC</v>
      </c>
      <c r="I4686" t="str">
        <f t="shared" si="4788"/>
        <v>Índice de Participación Ciudadana</v>
      </c>
      <c r="J4686" t="str">
        <f t="shared" si="4788"/>
        <v>INDICE</v>
      </c>
      <c r="K4686">
        <f t="shared" si="4788"/>
        <v>0</v>
      </c>
      <c r="L4686" s="150">
        <f>+VLOOKUP($E4686,IPC_2018!$B$8:$T$347,18,0)</f>
        <v>0.1926015901144352</v>
      </c>
      <c r="M4686" s="142" t="str">
        <f>+VLOOKUP($E4686,IPC_2018!$B$8:$T$347,19,0)</f>
        <v>Bajo</v>
      </c>
    </row>
    <row r="4687" spans="1:13" x14ac:dyDescent="0.3">
      <c r="A4687" s="139">
        <f t="shared" si="4753"/>
        <v>124</v>
      </c>
      <c r="B4687" s="148">
        <f t="shared" si="4755"/>
        <v>7</v>
      </c>
      <c r="D4687" s="149" t="str">
        <f>+VLOOKUP($A4687,mUNICIPIOS!$B$4:$F$343,2,0)</f>
        <v>Quetzaltenango</v>
      </c>
      <c r="E4687" s="149">
        <f>+VLOOKUP($A4687,mUNICIPIOS!$B$4:$F$343,3,0)</f>
        <v>912</v>
      </c>
      <c r="F4687" s="149" t="str">
        <f>+VLOOKUP($A4687,mUNICIPIOS!$B$4:$F$343,4,0)</f>
        <v>San Martín Sacatepéquez</v>
      </c>
      <c r="G4687" s="139" t="str">
        <f t="shared" ref="G4687:K4687" si="4789">+G4649</f>
        <v>02</v>
      </c>
      <c r="H4687" t="str">
        <f t="shared" si="4789"/>
        <v>IIC</v>
      </c>
      <c r="I4687" t="str">
        <f t="shared" si="4789"/>
        <v>Índice de Información a la Ciudadanía</v>
      </c>
      <c r="J4687" t="str">
        <f t="shared" si="4789"/>
        <v>02-01</v>
      </c>
      <c r="K4687" t="str">
        <f t="shared" si="4789"/>
        <v>Rendición de cuentas cuatrimestral y anual al Comude enfocadas en resultados.</v>
      </c>
      <c r="L4687" s="150">
        <f>+VLOOKUP($E4687,IIC_2018!$B$8:$Q$347,3,0)</f>
        <v>0.8</v>
      </c>
      <c r="M4687" s="142" t="str">
        <f>+VLOOKUP($E4687,IIC_2018!$B$8:$Q$347,4,0)</f>
        <v>Medio alto</v>
      </c>
    </row>
    <row r="4688" spans="1:13" x14ac:dyDescent="0.3">
      <c r="A4688" s="139">
        <f t="shared" si="4753"/>
        <v>124</v>
      </c>
      <c r="B4688" s="148">
        <f t="shared" si="4755"/>
        <v>8</v>
      </c>
      <c r="D4688" s="149" t="str">
        <f>+VLOOKUP($A4688,mUNICIPIOS!$B$4:$F$343,2,0)</f>
        <v>Quetzaltenango</v>
      </c>
      <c r="E4688" s="149">
        <f>+VLOOKUP($A4688,mUNICIPIOS!$B$4:$F$343,3,0)</f>
        <v>912</v>
      </c>
      <c r="F4688" s="149" t="str">
        <f>+VLOOKUP($A4688,mUNICIPIOS!$B$4:$F$343,4,0)</f>
        <v>San Martín Sacatepéquez</v>
      </c>
      <c r="G4688" s="139" t="str">
        <f t="shared" ref="G4688:K4688" si="4790">+G4650</f>
        <v>02</v>
      </c>
      <c r="H4688" t="str">
        <f t="shared" si="4790"/>
        <v>IIC</v>
      </c>
      <c r="I4688" t="str">
        <f t="shared" si="4790"/>
        <v>Índice de Información a la Ciudadanía</v>
      </c>
      <c r="J4688" t="str">
        <f t="shared" si="4790"/>
        <v>02-02</v>
      </c>
      <c r="K4688" t="str">
        <f t="shared" si="4790"/>
        <v>Información presupuestaria y otra información brindada a la ciudadanía disponible en medios locales de comunicación.</v>
      </c>
      <c r="L4688" s="150">
        <f>+VLOOKUP($E4688,IIC_2018!$B$8:$Q$347,6,0)</f>
        <v>0</v>
      </c>
      <c r="M4688" s="142" t="str">
        <f>+VLOOKUP($E4688,IIC_2018!$B$8:$Q$347,7,0)</f>
        <v>Bajo</v>
      </c>
    </row>
    <row r="4689" spans="1:13" x14ac:dyDescent="0.3">
      <c r="A4689" s="139">
        <f t="shared" si="4753"/>
        <v>124</v>
      </c>
      <c r="B4689" s="148">
        <f t="shared" si="4755"/>
        <v>9</v>
      </c>
      <c r="D4689" s="149" t="str">
        <f>+VLOOKUP($A4689,mUNICIPIOS!$B$4:$F$343,2,0)</f>
        <v>Quetzaltenango</v>
      </c>
      <c r="E4689" s="149">
        <f>+VLOOKUP($A4689,mUNICIPIOS!$B$4:$F$343,3,0)</f>
        <v>912</v>
      </c>
      <c r="F4689" s="149" t="str">
        <f>+VLOOKUP($A4689,mUNICIPIOS!$B$4:$F$343,4,0)</f>
        <v>San Martín Sacatepéquez</v>
      </c>
      <c r="G4689" s="139" t="str">
        <f t="shared" ref="G4689:K4689" si="4791">+G4651</f>
        <v>02</v>
      </c>
      <c r="H4689" t="str">
        <f t="shared" si="4791"/>
        <v>IIC</v>
      </c>
      <c r="I4689" t="str">
        <f t="shared" si="4791"/>
        <v>Índice de Información a la Ciudadanía</v>
      </c>
      <c r="J4689" t="str">
        <f t="shared" si="4791"/>
        <v>02-03</v>
      </c>
      <c r="K4689" t="str">
        <f t="shared" si="4791"/>
        <v>Información pública de oficio actualizada y disponible de acuerdo a la LAIP y uso de internet.</v>
      </c>
      <c r="L4689" s="150">
        <f>+VLOOKUP($E4689,IIC_2018!$B$8:$Q$347,9,0)</f>
        <v>0.79999999999999993</v>
      </c>
      <c r="M4689" s="142" t="str">
        <f>+VLOOKUP($E4689,IIC_2018!$B$8:$Q$347,10,0)</f>
        <v>Medio alto</v>
      </c>
    </row>
    <row r="4690" spans="1:13" x14ac:dyDescent="0.3">
      <c r="A4690" s="139">
        <f t="shared" si="4753"/>
        <v>124</v>
      </c>
      <c r="B4690" s="148">
        <f t="shared" si="4755"/>
        <v>10</v>
      </c>
      <c r="D4690" s="149" t="str">
        <f>+VLOOKUP($A4690,mUNICIPIOS!$B$4:$F$343,2,0)</f>
        <v>Quetzaltenango</v>
      </c>
      <c r="E4690" s="149">
        <f>+VLOOKUP($A4690,mUNICIPIOS!$B$4:$F$343,3,0)</f>
        <v>912</v>
      </c>
      <c r="F4690" s="149" t="str">
        <f>+VLOOKUP($A4690,mUNICIPIOS!$B$4:$F$343,4,0)</f>
        <v>San Martín Sacatepéquez</v>
      </c>
      <c r="G4690" s="139" t="str">
        <f t="shared" ref="G4690:K4690" si="4792">+G4652</f>
        <v>02</v>
      </c>
      <c r="H4690" t="str">
        <f t="shared" si="4792"/>
        <v>IIC</v>
      </c>
      <c r="I4690" t="str">
        <f t="shared" si="4792"/>
        <v>Índice de Información a la Ciudadanía</v>
      </c>
      <c r="J4690" t="str">
        <f t="shared" si="4792"/>
        <v>02-04</v>
      </c>
      <c r="K4690" t="str">
        <f t="shared" si="4792"/>
        <v>Relación del monto contratado por medio de Guate compras con el total del presupuesto de egresos vigente.</v>
      </c>
      <c r="L4690" s="150">
        <f>+VLOOKUP($E4690,IIC_2018!$B$8:$Q$347,12,0)</f>
        <v>0.60962909389921194</v>
      </c>
      <c r="M4690" s="142" t="str">
        <f>+VLOOKUP($E4690,IIC_2018!$B$8:$Q$347,13,0)</f>
        <v>Medio alto</v>
      </c>
    </row>
    <row r="4691" spans="1:13" x14ac:dyDescent="0.3">
      <c r="A4691" s="139">
        <f t="shared" si="4753"/>
        <v>124</v>
      </c>
      <c r="B4691" s="148">
        <f t="shared" si="4755"/>
        <v>11</v>
      </c>
      <c r="D4691" s="149" t="str">
        <f>+VLOOKUP($A4691,mUNICIPIOS!$B$4:$F$343,2,0)</f>
        <v>Quetzaltenango</v>
      </c>
      <c r="E4691" s="149">
        <f>+VLOOKUP($A4691,mUNICIPIOS!$B$4:$F$343,3,0)</f>
        <v>912</v>
      </c>
      <c r="F4691" s="149" t="str">
        <f>+VLOOKUP($A4691,mUNICIPIOS!$B$4:$F$343,4,0)</f>
        <v>San Martín Sacatepéquez</v>
      </c>
      <c r="G4691" s="139" t="str">
        <f t="shared" ref="G4691:K4691" si="4793">+G4653</f>
        <v>02</v>
      </c>
      <c r="H4691" t="str">
        <f t="shared" si="4793"/>
        <v>IIC</v>
      </c>
      <c r="I4691" t="str">
        <f t="shared" si="4793"/>
        <v>Índice de Información a la Ciudadanía</v>
      </c>
      <c r="J4691" t="str">
        <f t="shared" si="4793"/>
        <v>INDICE</v>
      </c>
      <c r="K4691">
        <f t="shared" si="4793"/>
        <v>0</v>
      </c>
      <c r="L4691" s="150">
        <f>+VLOOKUP($E4691,IIC_2018!$B$8:$Q$347,15,0)</f>
        <v>0.55240727347480301</v>
      </c>
      <c r="M4691" s="142" t="str">
        <f>+VLOOKUP($E4691,IIC_2018!$B$8:$Q$347,16,0)</f>
        <v>Medio</v>
      </c>
    </row>
    <row r="4692" spans="1:13" x14ac:dyDescent="0.3">
      <c r="A4692" s="139">
        <f t="shared" si="4753"/>
        <v>124</v>
      </c>
      <c r="B4692" s="148">
        <f t="shared" si="4755"/>
        <v>12</v>
      </c>
      <c r="D4692" s="149" t="str">
        <f>+VLOOKUP($A4692,mUNICIPIOS!$B$4:$F$343,2,0)</f>
        <v>Quetzaltenango</v>
      </c>
      <c r="E4692" s="149">
        <f>+VLOOKUP($A4692,mUNICIPIOS!$B$4:$F$343,3,0)</f>
        <v>912</v>
      </c>
      <c r="F4692" s="149" t="str">
        <f>+VLOOKUP($A4692,mUNICIPIOS!$B$4:$F$343,4,0)</f>
        <v>San Martín Sacatepéquez</v>
      </c>
      <c r="G4692" s="139" t="str">
        <f t="shared" ref="G4692:K4692" si="4794">+G4654</f>
        <v>03</v>
      </c>
      <c r="H4692" t="str">
        <f t="shared" si="4794"/>
        <v>ISP</v>
      </c>
      <c r="I4692" t="str">
        <f t="shared" si="4794"/>
        <v>Índice de Servicios Públicos</v>
      </c>
      <c r="J4692" t="str">
        <f t="shared" si="4794"/>
        <v>03-01</v>
      </c>
      <c r="K4692" t="str">
        <f t="shared" si="4794"/>
        <v>Cobertura del servicio público de agua</v>
      </c>
      <c r="L4692" s="150">
        <f>+VLOOKUP($E4692,ISP_2018!$B$8:$T$347,3,0)</f>
        <v>0</v>
      </c>
      <c r="M4692" s="142" t="str">
        <f>+VLOOKUP($E4692,ISP_2018!$B$8:$T$347,4,0)</f>
        <v>Bajo</v>
      </c>
    </row>
    <row r="4693" spans="1:13" x14ac:dyDescent="0.3">
      <c r="A4693" s="139">
        <f t="shared" si="4753"/>
        <v>124</v>
      </c>
      <c r="B4693" s="148">
        <f t="shared" si="4755"/>
        <v>13</v>
      </c>
      <c r="D4693" s="149" t="str">
        <f>+VLOOKUP($A4693,mUNICIPIOS!$B$4:$F$343,2,0)</f>
        <v>Quetzaltenango</v>
      </c>
      <c r="E4693" s="149">
        <f>+VLOOKUP($A4693,mUNICIPIOS!$B$4:$F$343,3,0)</f>
        <v>912</v>
      </c>
      <c r="F4693" s="149" t="str">
        <f>+VLOOKUP($A4693,mUNICIPIOS!$B$4:$F$343,4,0)</f>
        <v>San Martín Sacatepéquez</v>
      </c>
      <c r="G4693" s="139" t="str">
        <f t="shared" ref="G4693:K4693" si="4795">+G4655</f>
        <v>03</v>
      </c>
      <c r="H4693" t="str">
        <f t="shared" si="4795"/>
        <v>ISP</v>
      </c>
      <c r="I4693" t="str">
        <f t="shared" si="4795"/>
        <v>Índice de Servicios Públicos</v>
      </c>
      <c r="J4693" t="str">
        <f t="shared" si="4795"/>
        <v>03-02</v>
      </c>
      <c r="K4693" t="str">
        <f t="shared" si="4795"/>
        <v>Control de la calidad del servicio público de agua</v>
      </c>
      <c r="L4693" s="150">
        <f>+VLOOKUP($E4693,ISP_2018!$B$8:$T$347,6,0)</f>
        <v>0.4</v>
      </c>
      <c r="M4693" s="142" t="str">
        <f>+VLOOKUP($E4693,ISP_2018!$B$8:$T$347,7,0)</f>
        <v>Medio bajo</v>
      </c>
    </row>
    <row r="4694" spans="1:13" x14ac:dyDescent="0.3">
      <c r="A4694" s="139">
        <f t="shared" si="4753"/>
        <v>124</v>
      </c>
      <c r="B4694" s="148">
        <f t="shared" si="4755"/>
        <v>14</v>
      </c>
      <c r="D4694" s="149" t="str">
        <f>+VLOOKUP($A4694,mUNICIPIOS!$B$4:$F$343,2,0)</f>
        <v>Quetzaltenango</v>
      </c>
      <c r="E4694" s="149">
        <f>+VLOOKUP($A4694,mUNICIPIOS!$B$4:$F$343,3,0)</f>
        <v>912</v>
      </c>
      <c r="F4694" s="149" t="str">
        <f>+VLOOKUP($A4694,mUNICIPIOS!$B$4:$F$343,4,0)</f>
        <v>San Martín Sacatepéquez</v>
      </c>
      <c r="G4694" s="139" t="str">
        <f t="shared" ref="G4694:K4694" si="4796">+G4656</f>
        <v>03</v>
      </c>
      <c r="H4694" t="str">
        <f t="shared" si="4796"/>
        <v>ISP</v>
      </c>
      <c r="I4694" t="str">
        <f t="shared" si="4796"/>
        <v>Índice de Servicios Públicos</v>
      </c>
      <c r="J4694" t="str">
        <f t="shared" si="4796"/>
        <v>03-03</v>
      </c>
      <c r="K4694" t="str">
        <f t="shared" si="4796"/>
        <v>Disposición  y tratamiento  de aguas residuales</v>
      </c>
      <c r="L4694" s="150">
        <f>+VLOOKUP($E4694,ISP_2018!$B$8:$T$347,9,0)</f>
        <v>0</v>
      </c>
      <c r="M4694" s="142" t="str">
        <f>+VLOOKUP($E4694,ISP_2018!$B$8:$T$347,10,0)</f>
        <v>Bajo</v>
      </c>
    </row>
    <row r="4695" spans="1:13" x14ac:dyDescent="0.3">
      <c r="A4695" s="139">
        <f t="shared" si="4753"/>
        <v>124</v>
      </c>
      <c r="B4695" s="148">
        <f t="shared" si="4755"/>
        <v>15</v>
      </c>
      <c r="D4695" s="149" t="str">
        <f>+VLOOKUP($A4695,mUNICIPIOS!$B$4:$F$343,2,0)</f>
        <v>Quetzaltenango</v>
      </c>
      <c r="E4695" s="149">
        <f>+VLOOKUP($A4695,mUNICIPIOS!$B$4:$F$343,3,0)</f>
        <v>912</v>
      </c>
      <c r="F4695" s="149" t="str">
        <f>+VLOOKUP($A4695,mUNICIPIOS!$B$4:$F$343,4,0)</f>
        <v>San Martín Sacatepéquez</v>
      </c>
      <c r="G4695" s="139" t="str">
        <f t="shared" ref="G4695:K4695" si="4797">+G4657</f>
        <v>03</v>
      </c>
      <c r="H4695" t="str">
        <f t="shared" si="4797"/>
        <v>ISP</v>
      </c>
      <c r="I4695" t="str">
        <f t="shared" si="4797"/>
        <v>Índice de Servicios Públicos</v>
      </c>
      <c r="J4695" t="str">
        <f t="shared" si="4797"/>
        <v>03-04</v>
      </c>
      <c r="K4695" t="str">
        <f t="shared" si="4797"/>
        <v>Gestión y manejo de los residuos y desechos sólidos</v>
      </c>
      <c r="L4695" s="150">
        <f>+VLOOKUP($E4695,ISP_2018!$B$8:$T$347,12,0)</f>
        <v>6.4431234447969304E-2</v>
      </c>
      <c r="M4695" s="142" t="str">
        <f>+VLOOKUP($E4695,ISP_2018!$B$8:$T$347,13,0)</f>
        <v>Bajo</v>
      </c>
    </row>
    <row r="4696" spans="1:13" x14ac:dyDescent="0.3">
      <c r="A4696" s="139">
        <f t="shared" si="4753"/>
        <v>124</v>
      </c>
      <c r="B4696" s="148">
        <f t="shared" si="4755"/>
        <v>16</v>
      </c>
      <c r="D4696" s="149" t="str">
        <f>+VLOOKUP($A4696,mUNICIPIOS!$B$4:$F$343,2,0)</f>
        <v>Quetzaltenango</v>
      </c>
      <c r="E4696" s="149">
        <f>+VLOOKUP($A4696,mUNICIPIOS!$B$4:$F$343,3,0)</f>
        <v>912</v>
      </c>
      <c r="F4696" s="149" t="str">
        <f>+VLOOKUP($A4696,mUNICIPIOS!$B$4:$F$343,4,0)</f>
        <v>San Martín Sacatepéquez</v>
      </c>
      <c r="G4696" s="139" t="str">
        <f t="shared" ref="G4696:K4696" si="4798">+G4658</f>
        <v>03</v>
      </c>
      <c r="H4696" t="str">
        <f t="shared" si="4798"/>
        <v>ISP</v>
      </c>
      <c r="I4696" t="str">
        <f t="shared" si="4798"/>
        <v>Índice de Servicios Públicos</v>
      </c>
      <c r="J4696" t="str">
        <f t="shared" si="4798"/>
        <v>03-05</v>
      </c>
      <c r="K4696" t="str">
        <f t="shared" si="4798"/>
        <v>Gestión de servicios públicos municipales</v>
      </c>
      <c r="L4696" s="150">
        <f>+VLOOKUP($E4696,ISP_2018!$B$8:$T$347,15,0)</f>
        <v>0</v>
      </c>
      <c r="M4696" s="142" t="str">
        <f>+VLOOKUP($E4696,ISP_2018!$B$8:$T$347,16,0)</f>
        <v>Bajo</v>
      </c>
    </row>
    <row r="4697" spans="1:13" x14ac:dyDescent="0.3">
      <c r="A4697" s="139">
        <f t="shared" si="4753"/>
        <v>124</v>
      </c>
      <c r="B4697" s="148">
        <f t="shared" si="4755"/>
        <v>17</v>
      </c>
      <c r="D4697" s="149" t="str">
        <f>+VLOOKUP($A4697,mUNICIPIOS!$B$4:$F$343,2,0)</f>
        <v>Quetzaltenango</v>
      </c>
      <c r="E4697" s="149">
        <f>+VLOOKUP($A4697,mUNICIPIOS!$B$4:$F$343,3,0)</f>
        <v>912</v>
      </c>
      <c r="F4697" s="149" t="str">
        <f>+VLOOKUP($A4697,mUNICIPIOS!$B$4:$F$343,4,0)</f>
        <v>San Martín Sacatepéquez</v>
      </c>
      <c r="G4697" s="139" t="str">
        <f t="shared" ref="G4697:K4697" si="4799">+G4659</f>
        <v>03</v>
      </c>
      <c r="H4697" t="str">
        <f t="shared" si="4799"/>
        <v>ISP</v>
      </c>
      <c r="I4697" t="str">
        <f t="shared" si="4799"/>
        <v>Índice de Servicios Públicos</v>
      </c>
      <c r="J4697" t="str">
        <f t="shared" si="4799"/>
        <v>INDICE</v>
      </c>
      <c r="K4697">
        <f t="shared" si="4799"/>
        <v>0</v>
      </c>
      <c r="L4697" s="150">
        <f>+VLOOKUP($E4697,ISP_2018!$B$8:$T$347,18,0)</f>
        <v>0.13288624688959386</v>
      </c>
      <c r="M4697" s="142" t="str">
        <f>+VLOOKUP($E4697,ISP_2018!$B$8:$T$347,19,0)</f>
        <v>Bajo</v>
      </c>
    </row>
    <row r="4698" spans="1:13" x14ac:dyDescent="0.3">
      <c r="A4698" s="139">
        <f t="shared" si="4753"/>
        <v>124</v>
      </c>
      <c r="B4698" s="148">
        <f t="shared" si="4755"/>
        <v>18</v>
      </c>
      <c r="D4698" s="149" t="str">
        <f>+VLOOKUP($A4698,mUNICIPIOS!$B$4:$F$343,2,0)</f>
        <v>Quetzaltenango</v>
      </c>
      <c r="E4698" s="149">
        <f>+VLOOKUP($A4698,mUNICIPIOS!$B$4:$F$343,3,0)</f>
        <v>912</v>
      </c>
      <c r="F4698" s="149" t="str">
        <f>+VLOOKUP($A4698,mUNICIPIOS!$B$4:$F$343,4,0)</f>
        <v>San Martín Sacatepéquez</v>
      </c>
      <c r="G4698" s="139" t="str">
        <f t="shared" ref="G4698:K4698" si="4800">+G4660</f>
        <v>04</v>
      </c>
      <c r="H4698" t="str">
        <f t="shared" si="4800"/>
        <v>IGA</v>
      </c>
      <c r="I4698" t="str">
        <f t="shared" si="4800"/>
        <v>Índice de Gestión Administrativa</v>
      </c>
      <c r="J4698" t="str">
        <f t="shared" si="4800"/>
        <v>04-01</v>
      </c>
      <c r="K4698" t="str">
        <f t="shared" si="4800"/>
        <v>Existencia de elementos de atención municipal orientada al vecino</v>
      </c>
      <c r="L4698" s="150">
        <f>+VLOOKUP($E4698,IGA_2018!$B$8:$N$347,3,0)</f>
        <v>0.75</v>
      </c>
      <c r="M4698" s="142" t="str">
        <f>+VLOOKUP($E4698,IGA_2018!$B$8:$N$347,4,0)</f>
        <v>Medio alto</v>
      </c>
    </row>
    <row r="4699" spans="1:13" x14ac:dyDescent="0.3">
      <c r="A4699" s="139">
        <f t="shared" si="4753"/>
        <v>124</v>
      </c>
      <c r="B4699" s="148">
        <f t="shared" si="4755"/>
        <v>19</v>
      </c>
      <c r="D4699" s="149" t="str">
        <f>+VLOOKUP($A4699,mUNICIPIOS!$B$4:$F$343,2,0)</f>
        <v>Quetzaltenango</v>
      </c>
      <c r="E4699" s="149">
        <f>+VLOOKUP($A4699,mUNICIPIOS!$B$4:$F$343,3,0)</f>
        <v>912</v>
      </c>
      <c r="F4699" s="149" t="str">
        <f>+VLOOKUP($A4699,mUNICIPIOS!$B$4:$F$343,4,0)</f>
        <v>San Martín Sacatepéquez</v>
      </c>
      <c r="G4699" s="139" t="str">
        <f t="shared" ref="G4699:K4699" si="4801">+G4661</f>
        <v>04</v>
      </c>
      <c r="H4699" t="str">
        <f t="shared" si="4801"/>
        <v>IGA</v>
      </c>
      <c r="I4699" t="str">
        <f t="shared" si="4801"/>
        <v>Índice de Gestión Administrativa</v>
      </c>
      <c r="J4699" t="str">
        <f t="shared" si="4801"/>
        <v>04-02</v>
      </c>
      <c r="K4699" t="str">
        <f t="shared" si="4801"/>
        <v>Gestión del recurso humano.</v>
      </c>
      <c r="L4699" s="150">
        <f>+VLOOKUP($E4699,IGA_2018!$B$8:$N$347,6,0)</f>
        <v>0.80994076744784982</v>
      </c>
      <c r="M4699" s="142" t="str">
        <f>+VLOOKUP($E4699,IGA_2018!$B$8:$N$347,7,0)</f>
        <v>Alto</v>
      </c>
    </row>
    <row r="4700" spans="1:13" x14ac:dyDescent="0.3">
      <c r="A4700" s="139">
        <f t="shared" si="4753"/>
        <v>124</v>
      </c>
      <c r="B4700" s="148">
        <f t="shared" si="4755"/>
        <v>20</v>
      </c>
      <c r="D4700" s="149" t="str">
        <f>+VLOOKUP($A4700,mUNICIPIOS!$B$4:$F$343,2,0)</f>
        <v>Quetzaltenango</v>
      </c>
      <c r="E4700" s="149">
        <f>+VLOOKUP($A4700,mUNICIPIOS!$B$4:$F$343,3,0)</f>
        <v>912</v>
      </c>
      <c r="F4700" s="149" t="str">
        <f>+VLOOKUP($A4700,mUNICIPIOS!$B$4:$F$343,4,0)</f>
        <v>San Martín Sacatepéquez</v>
      </c>
      <c r="G4700" s="139" t="str">
        <f t="shared" ref="G4700:K4700" si="4802">+G4662</f>
        <v>04</v>
      </c>
      <c r="H4700" t="str">
        <f t="shared" si="4802"/>
        <v>IGA</v>
      </c>
      <c r="I4700" t="str">
        <f t="shared" si="4802"/>
        <v>Índice de Gestión Administrativa</v>
      </c>
      <c r="J4700" t="str">
        <f t="shared" si="4802"/>
        <v>04-03</v>
      </c>
      <c r="K4700" t="str">
        <f t="shared" si="4802"/>
        <v>Existencia de oficinas municipales con instrumentos de gestión.</v>
      </c>
      <c r="L4700" s="150">
        <f>+VLOOKUP($E4700,IGA_2018!$B$8:$N$347,9,0)</f>
        <v>0.7232142857142857</v>
      </c>
      <c r="M4700" s="142" t="str">
        <f>+VLOOKUP($E4700,IGA_2018!$B$8:$N$347,10,0)</f>
        <v>Medio alto</v>
      </c>
    </row>
    <row r="4701" spans="1:13" x14ac:dyDescent="0.3">
      <c r="A4701" s="139">
        <f t="shared" si="4753"/>
        <v>124</v>
      </c>
      <c r="B4701" s="148">
        <f t="shared" si="4755"/>
        <v>21</v>
      </c>
      <c r="D4701" s="149" t="str">
        <f>+VLOOKUP($A4701,mUNICIPIOS!$B$4:$F$343,2,0)</f>
        <v>Quetzaltenango</v>
      </c>
      <c r="E4701" s="149">
        <f>+VLOOKUP($A4701,mUNICIPIOS!$B$4:$F$343,3,0)</f>
        <v>912</v>
      </c>
      <c r="F4701" s="149" t="str">
        <f>+VLOOKUP($A4701,mUNICIPIOS!$B$4:$F$343,4,0)</f>
        <v>San Martín Sacatepéquez</v>
      </c>
      <c r="G4701" s="139" t="str">
        <f t="shared" ref="G4701:K4701" si="4803">+G4663</f>
        <v>04</v>
      </c>
      <c r="H4701" t="str">
        <f t="shared" si="4803"/>
        <v>IGA</v>
      </c>
      <c r="I4701" t="str">
        <f t="shared" si="4803"/>
        <v>Índice de Gestión Administrativa</v>
      </c>
      <c r="J4701" t="str">
        <f t="shared" si="4803"/>
        <v>INDICE</v>
      </c>
      <c r="K4701">
        <f t="shared" si="4803"/>
        <v>0</v>
      </c>
      <c r="L4701" s="150">
        <f>+VLOOKUP($E4701,IGA_2018!$B$8:$N$347,12,0)</f>
        <v>0.76160426860674746</v>
      </c>
      <c r="M4701" s="142" t="str">
        <f>+VLOOKUP($E4701,IGA_2018!$B$8:$N$347,13,0)</f>
        <v>Medio alto</v>
      </c>
    </row>
    <row r="4702" spans="1:13" x14ac:dyDescent="0.3">
      <c r="A4702" s="139">
        <f t="shared" si="4753"/>
        <v>124</v>
      </c>
      <c r="B4702" s="148">
        <f t="shared" si="4755"/>
        <v>22</v>
      </c>
      <c r="D4702" s="149" t="str">
        <f>+VLOOKUP($A4702,mUNICIPIOS!$B$4:$F$343,2,0)</f>
        <v>Quetzaltenango</v>
      </c>
      <c r="E4702" s="149">
        <f>+VLOOKUP($A4702,mUNICIPIOS!$B$4:$F$343,3,0)</f>
        <v>912</v>
      </c>
      <c r="F4702" s="149" t="str">
        <f>+VLOOKUP($A4702,mUNICIPIOS!$B$4:$F$343,4,0)</f>
        <v>San Martín Sacatepéquez</v>
      </c>
      <c r="G4702" s="139" t="str">
        <f t="shared" ref="G4702:K4702" si="4804">+G4664</f>
        <v>05</v>
      </c>
      <c r="H4702" t="str">
        <f t="shared" si="4804"/>
        <v>IGF</v>
      </c>
      <c r="I4702" t="str">
        <f t="shared" si="4804"/>
        <v>Índice de Gestión Financiera</v>
      </c>
      <c r="J4702" t="str">
        <f t="shared" si="4804"/>
        <v>05-01</v>
      </c>
      <c r="K4702" t="str">
        <f t="shared" si="4804"/>
        <v>Autonomía financiera municipal</v>
      </c>
      <c r="L4702" s="150">
        <f>+VLOOKUP($E4702,IGF_2018!$B$8:$Z$347,3,0)</f>
        <v>9.281041403114762E-2</v>
      </c>
      <c r="M4702" s="142" t="str">
        <f>+VLOOKUP($E4702,IGF_2018!$B$8:$Z$347,4,0)</f>
        <v>Bajo</v>
      </c>
    </row>
    <row r="4703" spans="1:13" x14ac:dyDescent="0.3">
      <c r="A4703" s="139">
        <f t="shared" si="4753"/>
        <v>124</v>
      </c>
      <c r="B4703" s="148">
        <f t="shared" si="4755"/>
        <v>23</v>
      </c>
      <c r="D4703" s="149" t="str">
        <f>+VLOOKUP($A4703,mUNICIPIOS!$B$4:$F$343,2,0)</f>
        <v>Quetzaltenango</v>
      </c>
      <c r="E4703" s="149">
        <f>+VLOOKUP($A4703,mUNICIPIOS!$B$4:$F$343,3,0)</f>
        <v>912</v>
      </c>
      <c r="F4703" s="149" t="str">
        <f>+VLOOKUP($A4703,mUNICIPIOS!$B$4:$F$343,4,0)</f>
        <v>San Martín Sacatepéquez</v>
      </c>
      <c r="G4703" s="139" t="str">
        <f t="shared" ref="G4703:K4703" si="4805">+G4665</f>
        <v>05</v>
      </c>
      <c r="H4703" t="str">
        <f t="shared" si="4805"/>
        <v>IGF</v>
      </c>
      <c r="I4703" t="str">
        <f t="shared" si="4805"/>
        <v>Índice de Gestión Financiera</v>
      </c>
      <c r="J4703" t="str">
        <f t="shared" si="4805"/>
        <v>05-02</v>
      </c>
      <c r="K4703" t="str">
        <f t="shared" si="4805"/>
        <v xml:space="preserve">Ingresos propios por habitante -sin regalías- </v>
      </c>
      <c r="L4703" s="150">
        <f>+VLOOKUP($E4703,IGF_2018!$B$8:$Z$347,6,0)</f>
        <v>4.5018051115608339E-2</v>
      </c>
      <c r="M4703" s="142" t="str">
        <f>+VLOOKUP($E4703,IGF_2018!$B$8:$Z$347,7,0)</f>
        <v>Bajo</v>
      </c>
    </row>
    <row r="4704" spans="1:13" x14ac:dyDescent="0.3">
      <c r="A4704" s="139">
        <f t="shared" si="4753"/>
        <v>124</v>
      </c>
      <c r="B4704" s="148">
        <f t="shared" si="4755"/>
        <v>24</v>
      </c>
      <c r="D4704" s="149" t="str">
        <f>+VLOOKUP($A4704,mUNICIPIOS!$B$4:$F$343,2,0)</f>
        <v>Quetzaltenango</v>
      </c>
      <c r="E4704" s="149">
        <f>+VLOOKUP($A4704,mUNICIPIOS!$B$4:$F$343,3,0)</f>
        <v>912</v>
      </c>
      <c r="F4704" s="149" t="str">
        <f>+VLOOKUP($A4704,mUNICIPIOS!$B$4:$F$343,4,0)</f>
        <v>San Martín Sacatepéquez</v>
      </c>
      <c r="G4704" s="139" t="str">
        <f t="shared" ref="G4704:K4704" si="4806">+G4666</f>
        <v>05</v>
      </c>
      <c r="H4704" t="str">
        <f t="shared" si="4806"/>
        <v>IGF</v>
      </c>
      <c r="I4704" t="str">
        <f t="shared" si="4806"/>
        <v>Índice de Gestión Financiera</v>
      </c>
      <c r="J4704" t="str">
        <f t="shared" si="4806"/>
        <v>05-03</v>
      </c>
      <c r="K4704" t="str">
        <f t="shared" si="4806"/>
        <v>Ingresos del IUSI en relación a los ingresos propios -sin regalías-</v>
      </c>
      <c r="L4704" s="150">
        <f>+VLOOKUP($E4704,IGF_2018!$B$8:$Z$347,9,0)</f>
        <v>0</v>
      </c>
      <c r="M4704" s="142" t="str">
        <f>+VLOOKUP($E4704,IGF_2018!$B$8:$Z$347,10,0)</f>
        <v>Bajo</v>
      </c>
    </row>
    <row r="4705" spans="1:13" x14ac:dyDescent="0.3">
      <c r="A4705" s="139">
        <f t="shared" si="4753"/>
        <v>124</v>
      </c>
      <c r="B4705" s="148">
        <f t="shared" si="4755"/>
        <v>25</v>
      </c>
      <c r="D4705" s="149" t="str">
        <f>+VLOOKUP($A4705,mUNICIPIOS!$B$4:$F$343,2,0)</f>
        <v>Quetzaltenango</v>
      </c>
      <c r="E4705" s="149">
        <f>+VLOOKUP($A4705,mUNICIPIOS!$B$4:$F$343,3,0)</f>
        <v>912</v>
      </c>
      <c r="F4705" s="149" t="str">
        <f>+VLOOKUP($A4705,mUNICIPIOS!$B$4:$F$343,4,0)</f>
        <v>San Martín Sacatepéquez</v>
      </c>
      <c r="G4705" s="139" t="str">
        <f t="shared" ref="G4705:K4705" si="4807">+G4667</f>
        <v>05</v>
      </c>
      <c r="H4705" t="str">
        <f t="shared" si="4807"/>
        <v>IGF</v>
      </c>
      <c r="I4705" t="str">
        <f t="shared" si="4807"/>
        <v>Índice de Gestión Financiera</v>
      </c>
      <c r="J4705" t="str">
        <f t="shared" si="4807"/>
        <v>05-04</v>
      </c>
      <c r="K4705" t="str">
        <f t="shared" si="4807"/>
        <v>Inversión anual en capital fijo por habitante</v>
      </c>
      <c r="L4705" s="150">
        <f>+VLOOKUP($E4705,IGF_2018!$B$8:$Z$347,12,0)</f>
        <v>8.2201327345615E-2</v>
      </c>
      <c r="M4705" s="142" t="str">
        <f>+VLOOKUP($E4705,IGF_2018!$B$8:$Z$347,13,0)</f>
        <v>Bajo</v>
      </c>
    </row>
    <row r="4706" spans="1:13" x14ac:dyDescent="0.3">
      <c r="A4706" s="139">
        <f t="shared" si="4753"/>
        <v>124</v>
      </c>
      <c r="B4706" s="148">
        <f t="shared" si="4755"/>
        <v>26</v>
      </c>
      <c r="D4706" s="149" t="str">
        <f>+VLOOKUP($A4706,mUNICIPIOS!$B$4:$F$343,2,0)</f>
        <v>Quetzaltenango</v>
      </c>
      <c r="E4706" s="149">
        <f>+VLOOKUP($A4706,mUNICIPIOS!$B$4:$F$343,3,0)</f>
        <v>912</v>
      </c>
      <c r="F4706" s="149" t="str">
        <f>+VLOOKUP($A4706,mUNICIPIOS!$B$4:$F$343,4,0)</f>
        <v>San Martín Sacatepéquez</v>
      </c>
      <c r="G4706" s="139" t="str">
        <f t="shared" ref="G4706:K4706" si="4808">+G4668</f>
        <v>05</v>
      </c>
      <c r="H4706" t="str">
        <f t="shared" si="4808"/>
        <v>IGF</v>
      </c>
      <c r="I4706" t="str">
        <f t="shared" si="4808"/>
        <v>Índice de Gestión Financiera</v>
      </c>
      <c r="J4706" t="str">
        <f t="shared" si="4808"/>
        <v>05-05</v>
      </c>
      <c r="K4706" t="str">
        <f t="shared" si="4808"/>
        <v>Inversión anual en capital fijo con recursos percibidos por ingresos propios</v>
      </c>
      <c r="L4706" s="150">
        <f>+VLOOKUP($E4706,IGF_2018!$B$8:$Z$347,15,0)</f>
        <v>0</v>
      </c>
      <c r="M4706" s="142" t="str">
        <f>+VLOOKUP($E4706,IGF_2018!$B$8:$Z$347,16,0)</f>
        <v>Bajo</v>
      </c>
    </row>
    <row r="4707" spans="1:13" x14ac:dyDescent="0.3">
      <c r="A4707" s="139">
        <f t="shared" si="4753"/>
        <v>124</v>
      </c>
      <c r="B4707" s="148">
        <f t="shared" si="4755"/>
        <v>27</v>
      </c>
      <c r="D4707" s="149" t="str">
        <f>+VLOOKUP($A4707,mUNICIPIOS!$B$4:$F$343,2,0)</f>
        <v>Quetzaltenango</v>
      </c>
      <c r="E4707" s="149">
        <f>+VLOOKUP($A4707,mUNICIPIOS!$B$4:$F$343,3,0)</f>
        <v>912</v>
      </c>
      <c r="F4707" s="149" t="str">
        <f>+VLOOKUP($A4707,mUNICIPIOS!$B$4:$F$343,4,0)</f>
        <v>San Martín Sacatepéquez</v>
      </c>
      <c r="G4707" s="139" t="str">
        <f t="shared" ref="G4707:K4707" si="4809">+G4669</f>
        <v>05</v>
      </c>
      <c r="H4707" t="str">
        <f t="shared" si="4809"/>
        <v>IGF</v>
      </c>
      <c r="I4707" t="str">
        <f t="shared" si="4809"/>
        <v>Índice de Gestión Financiera</v>
      </c>
      <c r="J4707" t="str">
        <f t="shared" si="4809"/>
        <v>05-06</v>
      </c>
      <c r="K4707" t="str">
        <f t="shared" si="4809"/>
        <v xml:space="preserve">Inversión anual en capital fijo con recursos percibidos por transferencias del Gobierno Central </v>
      </c>
      <c r="L4707" s="150">
        <f>+VLOOKUP($E4707,IGF_2018!$B$8:$Z$347,18,0)</f>
        <v>0.48266239294333613</v>
      </c>
      <c r="M4707" s="142" t="str">
        <f>+VLOOKUP($E4707,IGF_2018!$B$8:$Z$347,19,0)</f>
        <v>Medio</v>
      </c>
    </row>
    <row r="4708" spans="1:13" x14ac:dyDescent="0.3">
      <c r="A4708" s="139">
        <f t="shared" si="4753"/>
        <v>124</v>
      </c>
      <c r="B4708" s="148">
        <f t="shared" si="4755"/>
        <v>28</v>
      </c>
      <c r="D4708" s="149" t="str">
        <f>+VLOOKUP($A4708,mUNICIPIOS!$B$4:$F$343,2,0)</f>
        <v>Quetzaltenango</v>
      </c>
      <c r="E4708" s="149">
        <f>+VLOOKUP($A4708,mUNICIPIOS!$B$4:$F$343,3,0)</f>
        <v>912</v>
      </c>
      <c r="F4708" s="149" t="str">
        <f>+VLOOKUP($A4708,mUNICIPIOS!$B$4:$F$343,4,0)</f>
        <v>San Martín Sacatepéquez</v>
      </c>
      <c r="G4708" s="139" t="str">
        <f t="shared" ref="G4708:K4708" si="4810">+G4670</f>
        <v>05</v>
      </c>
      <c r="H4708" t="str">
        <f t="shared" si="4810"/>
        <v>IGF</v>
      </c>
      <c r="I4708" t="str">
        <f t="shared" si="4810"/>
        <v>Índice de Gestión Financiera</v>
      </c>
      <c r="J4708" t="str">
        <f t="shared" si="4810"/>
        <v>05-07</v>
      </c>
      <c r="K4708" t="str">
        <f t="shared" si="4810"/>
        <v>Financiamiento por endeudamiento municipal</v>
      </c>
      <c r="L4708" s="150">
        <f>+VLOOKUP($E4708,IGF_2018!$B$8:$Z$347,21,0)</f>
        <v>1</v>
      </c>
      <c r="M4708" s="142" t="str">
        <f>+VLOOKUP($E4708,IGF_2018!$B$8:$Z$347,22,0)</f>
        <v>Alto</v>
      </c>
    </row>
    <row r="4709" spans="1:13" x14ac:dyDescent="0.3">
      <c r="A4709" s="139">
        <f t="shared" si="4753"/>
        <v>124</v>
      </c>
      <c r="B4709" s="148">
        <f t="shared" si="4755"/>
        <v>29</v>
      </c>
      <c r="D4709" s="149" t="str">
        <f>+VLOOKUP($A4709,mUNICIPIOS!$B$4:$F$343,2,0)</f>
        <v>Quetzaltenango</v>
      </c>
      <c r="E4709" s="149">
        <f>+VLOOKUP($A4709,mUNICIPIOS!$B$4:$F$343,3,0)</f>
        <v>912</v>
      </c>
      <c r="F4709" s="149" t="str">
        <f>+VLOOKUP($A4709,mUNICIPIOS!$B$4:$F$343,4,0)</f>
        <v>San Martín Sacatepéquez</v>
      </c>
      <c r="G4709" s="139" t="str">
        <f t="shared" ref="G4709:K4709" si="4811">+G4671</f>
        <v>05</v>
      </c>
      <c r="H4709" t="str">
        <f t="shared" si="4811"/>
        <v>IGF</v>
      </c>
      <c r="I4709" t="str">
        <f t="shared" si="4811"/>
        <v>Índice de Gestión Financiera</v>
      </c>
      <c r="J4709" t="str">
        <f t="shared" si="4811"/>
        <v>INDICE</v>
      </c>
      <c r="K4709">
        <f t="shared" si="4811"/>
        <v>0</v>
      </c>
      <c r="L4709" s="150">
        <f>+VLOOKUP($E4709,IGF_2018!$B$8:$Z$347,24,0)</f>
        <v>0.28405206505824632</v>
      </c>
      <c r="M4709" s="142" t="str">
        <f>+VLOOKUP($E4709,IGF_2018!$B$8:$Z$347,25,0)</f>
        <v>Medio bajo</v>
      </c>
    </row>
    <row r="4710" spans="1:13" x14ac:dyDescent="0.3">
      <c r="A4710" s="139">
        <f t="shared" si="4753"/>
        <v>124</v>
      </c>
      <c r="B4710" s="148">
        <f t="shared" si="4755"/>
        <v>30</v>
      </c>
      <c r="D4710" s="149" t="str">
        <f>+VLOOKUP($A4710,mUNICIPIOS!$B$4:$F$343,2,0)</f>
        <v>Quetzaltenango</v>
      </c>
      <c r="E4710" s="149">
        <f>+VLOOKUP($A4710,mUNICIPIOS!$B$4:$F$343,3,0)</f>
        <v>912</v>
      </c>
      <c r="F4710" s="149" t="str">
        <f>+VLOOKUP($A4710,mUNICIPIOS!$B$4:$F$343,4,0)</f>
        <v>San Martín Sacatepéquez</v>
      </c>
      <c r="G4710" s="139" t="str">
        <f t="shared" ref="G4710:K4710" si="4812">+G4672</f>
        <v>06</v>
      </c>
      <c r="H4710" t="str">
        <f t="shared" si="4812"/>
        <v>IGE</v>
      </c>
      <c r="I4710" t="str">
        <f t="shared" si="4812"/>
        <v>Índice de Gestión Estratégica</v>
      </c>
      <c r="J4710" t="str">
        <f t="shared" si="4812"/>
        <v>06-01</v>
      </c>
      <c r="K4710" t="str">
        <f t="shared" si="4812"/>
        <v>Ejecución del Plan Operativo Anual  (POA)</v>
      </c>
      <c r="L4710" s="150">
        <f>+VLOOKUP($E4710,IGE_2018!$B$8:$Z$347,3,0)</f>
        <v>0.69482072075474055</v>
      </c>
      <c r="M4710" s="142" t="str">
        <f>+VLOOKUP($E4710,IGE_2018!$B$8:$Z$347,4,0)</f>
        <v>Medio alto</v>
      </c>
    </row>
    <row r="4711" spans="1:13" x14ac:dyDescent="0.3">
      <c r="A4711" s="139">
        <f t="shared" si="4753"/>
        <v>124</v>
      </c>
      <c r="B4711" s="148">
        <f t="shared" si="4755"/>
        <v>31</v>
      </c>
      <c r="D4711" s="149" t="str">
        <f>+VLOOKUP($A4711,mUNICIPIOS!$B$4:$F$343,2,0)</f>
        <v>Quetzaltenango</v>
      </c>
      <c r="E4711" s="149">
        <f>+VLOOKUP($A4711,mUNICIPIOS!$B$4:$F$343,3,0)</f>
        <v>912</v>
      </c>
      <c r="F4711" s="149" t="str">
        <f>+VLOOKUP($A4711,mUNICIPIOS!$B$4:$F$343,4,0)</f>
        <v>San Martín Sacatepéquez</v>
      </c>
      <c r="G4711" s="139" t="str">
        <f t="shared" ref="G4711:K4711" si="4813">+G4673</f>
        <v>06</v>
      </c>
      <c r="H4711" t="str">
        <f t="shared" si="4813"/>
        <v>IGE</v>
      </c>
      <c r="I4711" t="str">
        <f t="shared" si="4813"/>
        <v>Índice de Gestión Estratégica</v>
      </c>
      <c r="J4711" t="str">
        <f t="shared" si="4813"/>
        <v>06-02</v>
      </c>
      <c r="K4711" t="str">
        <f t="shared" si="4813"/>
        <v>Relación Plan de Desarrollo Municipal y Ordenamiento Territorial (PDM-OT) - Plan Estratégico Institucional (PEI) - Plan Operativo Multianual (POM) - Plan Operativo Anual (POA)</v>
      </c>
      <c r="L4711" s="150">
        <f>+VLOOKUP($E4711,IGE_2018!$B$8:$Z$347,6,0)</f>
        <v>0</v>
      </c>
      <c r="M4711" s="142" t="str">
        <f>+VLOOKUP($E4711,IGE_2018!$B$8:$Z$347,7,0)</f>
        <v>Bajo</v>
      </c>
    </row>
    <row r="4712" spans="1:13" x14ac:dyDescent="0.3">
      <c r="A4712" s="139">
        <f t="shared" si="4753"/>
        <v>124</v>
      </c>
      <c r="B4712" s="148">
        <f t="shared" si="4755"/>
        <v>32</v>
      </c>
      <c r="D4712" s="149" t="str">
        <f>+VLOOKUP($A4712,mUNICIPIOS!$B$4:$F$343,2,0)</f>
        <v>Quetzaltenango</v>
      </c>
      <c r="E4712" s="149">
        <f>+VLOOKUP($A4712,mUNICIPIOS!$B$4:$F$343,3,0)</f>
        <v>912</v>
      </c>
      <c r="F4712" s="149" t="str">
        <f>+VLOOKUP($A4712,mUNICIPIOS!$B$4:$F$343,4,0)</f>
        <v>San Martín Sacatepéquez</v>
      </c>
      <c r="G4712" s="139" t="str">
        <f t="shared" ref="G4712:K4712" si="4814">+G4674</f>
        <v>06</v>
      </c>
      <c r="H4712" t="str">
        <f t="shared" si="4814"/>
        <v>IGE</v>
      </c>
      <c r="I4712" t="str">
        <f t="shared" si="4814"/>
        <v>Índice de Gestión Estratégica</v>
      </c>
      <c r="J4712" t="str">
        <f t="shared" si="4814"/>
        <v>06-03</v>
      </c>
      <c r="K4712" t="str">
        <f t="shared" si="4814"/>
        <v>Presupuesto de egresos relacionado a competencias municipales que responden a prioridades nacionales de desarrollo.</v>
      </c>
      <c r="L4712" s="150">
        <f>+VLOOKUP($E4712,IGE_2018!$B$8:$Z$347,9,0)</f>
        <v>0.1905121513747032</v>
      </c>
      <c r="M4712" s="142" t="str">
        <f>+VLOOKUP($E4712,IGE_2018!$B$8:$Z$347,10,0)</f>
        <v>Bajo</v>
      </c>
    </row>
    <row r="4713" spans="1:13" x14ac:dyDescent="0.3">
      <c r="A4713" s="139">
        <f t="shared" si="4753"/>
        <v>124</v>
      </c>
      <c r="B4713" s="148">
        <f t="shared" si="4755"/>
        <v>33</v>
      </c>
      <c r="D4713" s="149" t="str">
        <f>+VLOOKUP($A4713,mUNICIPIOS!$B$4:$F$343,2,0)</f>
        <v>Quetzaltenango</v>
      </c>
      <c r="E4713" s="149">
        <f>+VLOOKUP($A4713,mUNICIPIOS!$B$4:$F$343,3,0)</f>
        <v>912</v>
      </c>
      <c r="F4713" s="149" t="str">
        <f>+VLOOKUP($A4713,mUNICIPIOS!$B$4:$F$343,4,0)</f>
        <v>San Martín Sacatepéquez</v>
      </c>
      <c r="G4713" s="139" t="str">
        <f t="shared" ref="G4713:K4713" si="4815">+G4675</f>
        <v>06</v>
      </c>
      <c r="H4713" t="str">
        <f t="shared" si="4815"/>
        <v>IGE</v>
      </c>
      <c r="I4713" t="str">
        <f t="shared" si="4815"/>
        <v>Índice de Gestión Estratégica</v>
      </c>
      <c r="J4713" t="str">
        <f t="shared" si="4815"/>
        <v>06-04</v>
      </c>
      <c r="K4713" t="str">
        <f t="shared" si="4815"/>
        <v>Institucionalización de la gestión ordenada del territorio</v>
      </c>
      <c r="L4713" s="150">
        <f>+VLOOKUP($E4713,IGE_2018!$B$8:$Z$347,12,0)</f>
        <v>0</v>
      </c>
      <c r="M4713" s="142" t="str">
        <f>+VLOOKUP($E4713,IGE_2018!$B$8:$Z$347,13,0)</f>
        <v>Bajo</v>
      </c>
    </row>
    <row r="4714" spans="1:13" x14ac:dyDescent="0.3">
      <c r="A4714" s="139">
        <f t="shared" si="4753"/>
        <v>124</v>
      </c>
      <c r="B4714" s="148">
        <f t="shared" si="4755"/>
        <v>34</v>
      </c>
      <c r="D4714" s="149" t="str">
        <f>+VLOOKUP($A4714,mUNICIPIOS!$B$4:$F$343,2,0)</f>
        <v>Quetzaltenango</v>
      </c>
      <c r="E4714" s="149">
        <f>+VLOOKUP($A4714,mUNICIPIOS!$B$4:$F$343,3,0)</f>
        <v>912</v>
      </c>
      <c r="F4714" s="149" t="str">
        <f>+VLOOKUP($A4714,mUNICIPIOS!$B$4:$F$343,4,0)</f>
        <v>San Martín Sacatepéquez</v>
      </c>
      <c r="G4714" s="139" t="str">
        <f t="shared" ref="G4714:K4714" si="4816">+G4676</f>
        <v>06</v>
      </c>
      <c r="H4714" t="str">
        <f t="shared" si="4816"/>
        <v>IGE</v>
      </c>
      <c r="I4714" t="str">
        <f t="shared" si="4816"/>
        <v>Índice de Gestión Estratégica</v>
      </c>
      <c r="J4714" t="str">
        <f t="shared" si="4816"/>
        <v>06-05</v>
      </c>
      <c r="K4714" t="str">
        <f t="shared" si="4816"/>
        <v>Acciones para la gestión ordenada del territorio</v>
      </c>
      <c r="L4714" s="150">
        <f>+VLOOKUP($E4714,IGE_2018!$B$8:$Z$347,15,0)</f>
        <v>0</v>
      </c>
      <c r="M4714" s="142" t="str">
        <f>+VLOOKUP($E4714,IGE_2018!$B$8:$Z$347,16,0)</f>
        <v>Bajo</v>
      </c>
    </row>
    <row r="4715" spans="1:13" x14ac:dyDescent="0.3">
      <c r="A4715" s="139">
        <f t="shared" si="4753"/>
        <v>124</v>
      </c>
      <c r="B4715" s="148">
        <f t="shared" si="4755"/>
        <v>35</v>
      </c>
      <c r="D4715" s="149" t="str">
        <f>+VLOOKUP($A4715,mUNICIPIOS!$B$4:$F$343,2,0)</f>
        <v>Quetzaltenango</v>
      </c>
      <c r="E4715" s="149">
        <f>+VLOOKUP($A4715,mUNICIPIOS!$B$4:$F$343,3,0)</f>
        <v>912</v>
      </c>
      <c r="F4715" s="149" t="str">
        <f>+VLOOKUP($A4715,mUNICIPIOS!$B$4:$F$343,4,0)</f>
        <v>San Martín Sacatepéquez</v>
      </c>
      <c r="G4715" s="139" t="str">
        <f t="shared" ref="G4715:K4715" si="4817">+G4677</f>
        <v>06</v>
      </c>
      <c r="H4715" t="str">
        <f t="shared" si="4817"/>
        <v>IGE</v>
      </c>
      <c r="I4715" t="str">
        <f t="shared" si="4817"/>
        <v>Índice de Gestión Estratégica</v>
      </c>
      <c r="J4715" t="str">
        <f t="shared" si="4817"/>
        <v>06-06</v>
      </c>
      <c r="K4715" t="str">
        <f t="shared" si="4817"/>
        <v>Gestión de riesgo en la formulación de proyectos derivados de la planificación operativa anual</v>
      </c>
      <c r="L4715" s="150">
        <f>+VLOOKUP($E4715,IGE_2018!$B$8:$Z$347,18,0)</f>
        <v>0.7</v>
      </c>
      <c r="M4715" s="142" t="str">
        <f>+VLOOKUP($E4715,IGE_2018!$B$8:$Z$347,19,0)</f>
        <v>Medio alto</v>
      </c>
    </row>
    <row r="4716" spans="1:13" x14ac:dyDescent="0.3">
      <c r="A4716" s="139">
        <f t="shared" si="4753"/>
        <v>124</v>
      </c>
      <c r="B4716" s="148">
        <f t="shared" si="4755"/>
        <v>36</v>
      </c>
      <c r="D4716" s="149" t="str">
        <f>+VLOOKUP($A4716,mUNICIPIOS!$B$4:$F$343,2,0)</f>
        <v>Quetzaltenango</v>
      </c>
      <c r="E4716" s="149">
        <f>+VLOOKUP($A4716,mUNICIPIOS!$B$4:$F$343,3,0)</f>
        <v>912</v>
      </c>
      <c r="F4716" s="149" t="str">
        <f>+VLOOKUP($A4716,mUNICIPIOS!$B$4:$F$343,4,0)</f>
        <v>San Martín Sacatepéquez</v>
      </c>
      <c r="G4716" s="139" t="str">
        <f t="shared" ref="G4716:K4716" si="4818">+G4678</f>
        <v>06</v>
      </c>
      <c r="H4716" t="str">
        <f t="shared" si="4818"/>
        <v>IGE</v>
      </c>
      <c r="I4716" t="str">
        <f t="shared" si="4818"/>
        <v>Índice de Gestión Estratégica</v>
      </c>
      <c r="J4716" t="str">
        <f t="shared" si="4818"/>
        <v>06-07</v>
      </c>
      <c r="K4716" t="str">
        <f t="shared" si="4818"/>
        <v>Ingresos por servicios ambientales en relación a los ingresos propios sin regalías</v>
      </c>
      <c r="L4716" s="150">
        <f>+VLOOKUP($E4716,IGE_2018!$B$8:$Z$347,21,0)</f>
        <v>0.51317451474200326</v>
      </c>
      <c r="M4716" s="142" t="str">
        <f>+VLOOKUP($E4716,IGE_2018!$B$8:$Z$347,22,0)</f>
        <v>Medio</v>
      </c>
    </row>
    <row r="4717" spans="1:13" x14ac:dyDescent="0.3">
      <c r="A4717" s="139">
        <f t="shared" ref="A4717:A4780" si="4819">+IF(B4716=38,A4716+1,A4716)</f>
        <v>124</v>
      </c>
      <c r="B4717" s="148">
        <f t="shared" si="4755"/>
        <v>37</v>
      </c>
      <c r="D4717" s="149" t="str">
        <f>+VLOOKUP($A4717,mUNICIPIOS!$B$4:$F$343,2,0)</f>
        <v>Quetzaltenango</v>
      </c>
      <c r="E4717" s="149">
        <f>+VLOOKUP($A4717,mUNICIPIOS!$B$4:$F$343,3,0)</f>
        <v>912</v>
      </c>
      <c r="F4717" s="149" t="str">
        <f>+VLOOKUP($A4717,mUNICIPIOS!$B$4:$F$343,4,0)</f>
        <v>San Martín Sacatepéquez</v>
      </c>
      <c r="G4717" s="139" t="str">
        <f t="shared" ref="G4717:K4717" si="4820">+G4679</f>
        <v>06</v>
      </c>
      <c r="H4717" t="str">
        <f t="shared" si="4820"/>
        <v>IGE</v>
      </c>
      <c r="I4717" t="str">
        <f t="shared" si="4820"/>
        <v>Índice de Gestión Estratégica</v>
      </c>
      <c r="J4717" t="str">
        <f t="shared" si="4820"/>
        <v>INDICE</v>
      </c>
      <c r="K4717">
        <f t="shared" si="4820"/>
        <v>0</v>
      </c>
      <c r="L4717" s="150">
        <f>+VLOOKUP($E4717,IGE_2018!$B$8:$Z$347,24,0)</f>
        <v>0.27316859743108723</v>
      </c>
      <c r="M4717" s="142" t="str">
        <f>+VLOOKUP($E4717,IGE_2018!$B$8:$Z$347,25,0)</f>
        <v>Medio bajo</v>
      </c>
    </row>
    <row r="4718" spans="1:13" x14ac:dyDescent="0.3">
      <c r="A4718" s="139">
        <f t="shared" si="4819"/>
        <v>124</v>
      </c>
      <c r="B4718" s="148">
        <f t="shared" ref="B4718:B4781" si="4821">+B4680</f>
        <v>38</v>
      </c>
      <c r="D4718" s="149" t="str">
        <f>+VLOOKUP($A4718,mUNICIPIOS!$B$4:$F$343,2,0)</f>
        <v>Quetzaltenango</v>
      </c>
      <c r="E4718" s="149">
        <f>+VLOOKUP($A4718,mUNICIPIOS!$B$4:$F$343,3,0)</f>
        <v>912</v>
      </c>
      <c r="F4718" s="149" t="str">
        <f>+VLOOKUP($A4718,mUNICIPIOS!$B$4:$F$343,4,0)</f>
        <v>San Martín Sacatepéquez</v>
      </c>
      <c r="G4718" s="139" t="str">
        <f t="shared" ref="G4718:K4718" si="4822">+G4680</f>
        <v>RANKING</v>
      </c>
      <c r="H4718" t="str">
        <f t="shared" si="4822"/>
        <v>RGM</v>
      </c>
      <c r="I4718" t="str">
        <f t="shared" si="4822"/>
        <v>Ranking de la Gestión Municipal 2018</v>
      </c>
      <c r="J4718" t="str">
        <f t="shared" si="4822"/>
        <v>RANKING</v>
      </c>
      <c r="K4718">
        <f t="shared" si="4822"/>
        <v>0</v>
      </c>
      <c r="L4718" s="151">
        <f>+VLOOKUP($E4718,Resultados_generales!$C$8:$AE$347,27,0)</f>
        <v>0.32330405555370734</v>
      </c>
      <c r="M4718" t="str">
        <f>+VLOOKUP($E4718,Resultados_generales!$C$8:$AE$347,28,0)</f>
        <v>Medio bajo</v>
      </c>
    </row>
    <row r="4719" spans="1:13" x14ac:dyDescent="0.3">
      <c r="A4719" s="139">
        <f t="shared" si="4819"/>
        <v>125</v>
      </c>
      <c r="B4719" s="148">
        <f t="shared" si="4821"/>
        <v>1</v>
      </c>
      <c r="D4719" s="149" t="str">
        <f>+VLOOKUP($A4719,mUNICIPIOS!$B$4:$F$343,2,0)</f>
        <v>Quetzaltenango</v>
      </c>
      <c r="E4719" s="149">
        <f>+VLOOKUP($A4719,mUNICIPIOS!$B$4:$F$343,3,0)</f>
        <v>913</v>
      </c>
      <c r="F4719" s="149" t="str">
        <f>+VLOOKUP($A4719,mUNICIPIOS!$B$4:$F$343,4,0)</f>
        <v>Almolonga</v>
      </c>
      <c r="G4719" s="139" t="str">
        <f t="shared" ref="G4719:K4719" si="4823">+G4681</f>
        <v>01</v>
      </c>
      <c r="H4719" t="str">
        <f t="shared" si="4823"/>
        <v>IPC</v>
      </c>
      <c r="I4719" t="str">
        <f t="shared" si="4823"/>
        <v>Índice de Participación Ciudadana</v>
      </c>
      <c r="J4719" t="str">
        <f t="shared" si="4823"/>
        <v>01-01</v>
      </c>
      <c r="K4719" t="str">
        <f t="shared" si="4823"/>
        <v>Número de reuniones del COMUDE en el año de la medición.</v>
      </c>
      <c r="L4719" s="150">
        <f>+VLOOKUP($E4719,IPC_2018!$B$8:$T$347,3,0)</f>
        <v>0</v>
      </c>
      <c r="M4719" s="142" t="str">
        <f>+VLOOKUP($E4719,IPC_2018!$B$8:$T$347,4,0)</f>
        <v>Bajo</v>
      </c>
    </row>
    <row r="4720" spans="1:13" x14ac:dyDescent="0.3">
      <c r="A4720" s="139">
        <f t="shared" si="4819"/>
        <v>125</v>
      </c>
      <c r="B4720" s="148">
        <f t="shared" si="4821"/>
        <v>2</v>
      </c>
      <c r="D4720" s="149" t="str">
        <f>+VLOOKUP($A4720,mUNICIPIOS!$B$4:$F$343,2,0)</f>
        <v>Quetzaltenango</v>
      </c>
      <c r="E4720" s="149">
        <f>+VLOOKUP($A4720,mUNICIPIOS!$B$4:$F$343,3,0)</f>
        <v>913</v>
      </c>
      <c r="F4720" s="149" t="str">
        <f>+VLOOKUP($A4720,mUNICIPIOS!$B$4:$F$343,4,0)</f>
        <v>Almolonga</v>
      </c>
      <c r="G4720" s="139" t="str">
        <f t="shared" ref="G4720:K4720" si="4824">+G4682</f>
        <v>01</v>
      </c>
      <c r="H4720" t="str">
        <f t="shared" si="4824"/>
        <v>IPC</v>
      </c>
      <c r="I4720" t="str">
        <f t="shared" si="4824"/>
        <v>Índice de Participación Ciudadana</v>
      </c>
      <c r="J4720" t="str">
        <f t="shared" si="4824"/>
        <v>01-02</v>
      </c>
      <c r="K4720" t="str">
        <f t="shared" si="4824"/>
        <v>Participación de Alcaldes, Concejales y Síndicos determinados o designados en el COMUDE</v>
      </c>
      <c r="L4720" s="150">
        <f>+VLOOKUP($E4720,IPC_2018!$B$8:$T$347,6,0)</f>
        <v>0</v>
      </c>
      <c r="M4720" s="142" t="str">
        <f>+VLOOKUP($E4720,IPC_2018!$B$8:$T$347,7,0)</f>
        <v>Bajo</v>
      </c>
    </row>
    <row r="4721" spans="1:13" x14ac:dyDescent="0.3">
      <c r="A4721" s="139">
        <f t="shared" si="4819"/>
        <v>125</v>
      </c>
      <c r="B4721" s="148">
        <f t="shared" si="4821"/>
        <v>3</v>
      </c>
      <c r="D4721" s="149" t="str">
        <f>+VLOOKUP($A4721,mUNICIPIOS!$B$4:$F$343,2,0)</f>
        <v>Quetzaltenango</v>
      </c>
      <c r="E4721" s="149">
        <f>+VLOOKUP($A4721,mUNICIPIOS!$B$4:$F$343,3,0)</f>
        <v>913</v>
      </c>
      <c r="F4721" s="149" t="str">
        <f>+VLOOKUP($A4721,mUNICIPIOS!$B$4:$F$343,4,0)</f>
        <v>Almolonga</v>
      </c>
      <c r="G4721" s="139" t="str">
        <f t="shared" ref="G4721:K4721" si="4825">+G4683</f>
        <v>01</v>
      </c>
      <c r="H4721" t="str">
        <f t="shared" si="4825"/>
        <v>IPC</v>
      </c>
      <c r="I4721" t="str">
        <f t="shared" si="4825"/>
        <v>Índice de Participación Ciudadana</v>
      </c>
      <c r="J4721" t="str">
        <f t="shared" si="4825"/>
        <v>01-03</v>
      </c>
      <c r="K4721" t="str">
        <f t="shared" si="4825"/>
        <v>Participación  de organizaciones de jóvenes, mujeres, pueblos mayas, xincas, garífunas, y otras organizaciones en el Comude</v>
      </c>
      <c r="L4721" s="150">
        <f>+VLOOKUP($E4721,IPC_2018!$B$8:$T$347,9,0)</f>
        <v>0</v>
      </c>
      <c r="M4721" s="142" t="str">
        <f>+VLOOKUP($E4721,IPC_2018!$B$8:$T$347,10,0)</f>
        <v>Bajo</v>
      </c>
    </row>
    <row r="4722" spans="1:13" x14ac:dyDescent="0.3">
      <c r="A4722" s="139">
        <f t="shared" si="4819"/>
        <v>125</v>
      </c>
      <c r="B4722" s="148">
        <f t="shared" si="4821"/>
        <v>4</v>
      </c>
      <c r="D4722" s="149" t="str">
        <f>+VLOOKUP($A4722,mUNICIPIOS!$B$4:$F$343,2,0)</f>
        <v>Quetzaltenango</v>
      </c>
      <c r="E4722" s="149">
        <f>+VLOOKUP($A4722,mUNICIPIOS!$B$4:$F$343,3,0)</f>
        <v>913</v>
      </c>
      <c r="F4722" s="149" t="str">
        <f>+VLOOKUP($A4722,mUNICIPIOS!$B$4:$F$343,4,0)</f>
        <v>Almolonga</v>
      </c>
      <c r="G4722" s="139" t="str">
        <f t="shared" ref="G4722:K4722" si="4826">+G4684</f>
        <v>01</v>
      </c>
      <c r="H4722" t="str">
        <f t="shared" si="4826"/>
        <v>IPC</v>
      </c>
      <c r="I4722" t="str">
        <f t="shared" si="4826"/>
        <v>Índice de Participación Ciudadana</v>
      </c>
      <c r="J4722" t="str">
        <f t="shared" si="4826"/>
        <v>01-04</v>
      </c>
      <c r="K4722" t="str">
        <f t="shared" si="4826"/>
        <v>Representatividad territorial del Comude.</v>
      </c>
      <c r="L4722" s="150">
        <f>+VLOOKUP($E4722,IPC_2018!$B$8:$T$347,12,0)</f>
        <v>0</v>
      </c>
      <c r="M4722" s="142" t="str">
        <f>+VLOOKUP($E4722,IPC_2018!$B$8:$T$347,13,0)</f>
        <v>Bajo</v>
      </c>
    </row>
    <row r="4723" spans="1:13" x14ac:dyDescent="0.3">
      <c r="A4723" s="139">
        <f t="shared" si="4819"/>
        <v>125</v>
      </c>
      <c r="B4723" s="148">
        <f t="shared" si="4821"/>
        <v>5</v>
      </c>
      <c r="D4723" s="149" t="str">
        <f>+VLOOKUP($A4723,mUNICIPIOS!$B$4:$F$343,2,0)</f>
        <v>Quetzaltenango</v>
      </c>
      <c r="E4723" s="149">
        <f>+VLOOKUP($A4723,mUNICIPIOS!$B$4:$F$343,3,0)</f>
        <v>913</v>
      </c>
      <c r="F4723" s="149" t="str">
        <f>+VLOOKUP($A4723,mUNICIPIOS!$B$4:$F$343,4,0)</f>
        <v>Almolonga</v>
      </c>
      <c r="G4723" s="139" t="str">
        <f t="shared" ref="G4723:K4723" si="4827">+G4685</f>
        <v>01</v>
      </c>
      <c r="H4723" t="str">
        <f t="shared" si="4827"/>
        <v>IPC</v>
      </c>
      <c r="I4723" t="str">
        <f t="shared" si="4827"/>
        <v>Índice de Participación Ciudadana</v>
      </c>
      <c r="J4723" t="str">
        <f t="shared" si="4827"/>
        <v>01-05</v>
      </c>
      <c r="K4723" t="str">
        <f t="shared" si="4827"/>
        <v>Funcionamiento del Comude</v>
      </c>
      <c r="L4723" s="150">
        <f>+VLOOKUP($E4723,IPC_2018!$B$8:$T$347,15,0)</f>
        <v>0</v>
      </c>
      <c r="M4723" s="142" t="str">
        <f>+VLOOKUP($E4723,IPC_2018!$B$8:$T$347,16,0)</f>
        <v>Bajo</v>
      </c>
    </row>
    <row r="4724" spans="1:13" x14ac:dyDescent="0.3">
      <c r="A4724" s="139">
        <f t="shared" si="4819"/>
        <v>125</v>
      </c>
      <c r="B4724" s="148">
        <f t="shared" si="4821"/>
        <v>6</v>
      </c>
      <c r="D4724" s="149" t="str">
        <f>+VLOOKUP($A4724,mUNICIPIOS!$B$4:$F$343,2,0)</f>
        <v>Quetzaltenango</v>
      </c>
      <c r="E4724" s="149">
        <f>+VLOOKUP($A4724,mUNICIPIOS!$B$4:$F$343,3,0)</f>
        <v>913</v>
      </c>
      <c r="F4724" s="149" t="str">
        <f>+VLOOKUP($A4724,mUNICIPIOS!$B$4:$F$343,4,0)</f>
        <v>Almolonga</v>
      </c>
      <c r="G4724" s="139" t="str">
        <f t="shared" ref="G4724:K4724" si="4828">+G4686</f>
        <v>01</v>
      </c>
      <c r="H4724" t="str">
        <f t="shared" si="4828"/>
        <v>IPC</v>
      </c>
      <c r="I4724" t="str">
        <f t="shared" si="4828"/>
        <v>Índice de Participación Ciudadana</v>
      </c>
      <c r="J4724" t="str">
        <f t="shared" si="4828"/>
        <v>INDICE</v>
      </c>
      <c r="K4724">
        <f t="shared" si="4828"/>
        <v>0</v>
      </c>
      <c r="L4724" s="150">
        <f>+VLOOKUP($E4724,IPC_2018!$B$8:$T$347,18,0)</f>
        <v>0</v>
      </c>
      <c r="M4724" s="142" t="str">
        <f>+VLOOKUP($E4724,IPC_2018!$B$8:$T$347,19,0)</f>
        <v>Bajo</v>
      </c>
    </row>
    <row r="4725" spans="1:13" x14ac:dyDescent="0.3">
      <c r="A4725" s="139">
        <f t="shared" si="4819"/>
        <v>125</v>
      </c>
      <c r="B4725" s="148">
        <f t="shared" si="4821"/>
        <v>7</v>
      </c>
      <c r="D4725" s="149" t="str">
        <f>+VLOOKUP($A4725,mUNICIPIOS!$B$4:$F$343,2,0)</f>
        <v>Quetzaltenango</v>
      </c>
      <c r="E4725" s="149">
        <f>+VLOOKUP($A4725,mUNICIPIOS!$B$4:$F$343,3,0)</f>
        <v>913</v>
      </c>
      <c r="F4725" s="149" t="str">
        <f>+VLOOKUP($A4725,mUNICIPIOS!$B$4:$F$343,4,0)</f>
        <v>Almolonga</v>
      </c>
      <c r="G4725" s="139" t="str">
        <f t="shared" ref="G4725:K4725" si="4829">+G4687</f>
        <v>02</v>
      </c>
      <c r="H4725" t="str">
        <f t="shared" si="4829"/>
        <v>IIC</v>
      </c>
      <c r="I4725" t="str">
        <f t="shared" si="4829"/>
        <v>Índice de Información a la Ciudadanía</v>
      </c>
      <c r="J4725" t="str">
        <f t="shared" si="4829"/>
        <v>02-01</v>
      </c>
      <c r="K4725" t="str">
        <f t="shared" si="4829"/>
        <v>Rendición de cuentas cuatrimestral y anual al Comude enfocadas en resultados.</v>
      </c>
      <c r="L4725" s="150">
        <f>+VLOOKUP($E4725,IIC_2018!$B$8:$Q$347,3,0)</f>
        <v>0</v>
      </c>
      <c r="M4725" s="142" t="str">
        <f>+VLOOKUP($E4725,IIC_2018!$B$8:$Q$347,4,0)</f>
        <v>Bajo</v>
      </c>
    </row>
    <row r="4726" spans="1:13" x14ac:dyDescent="0.3">
      <c r="A4726" s="139">
        <f t="shared" si="4819"/>
        <v>125</v>
      </c>
      <c r="B4726" s="148">
        <f t="shared" si="4821"/>
        <v>8</v>
      </c>
      <c r="D4726" s="149" t="str">
        <f>+VLOOKUP($A4726,mUNICIPIOS!$B$4:$F$343,2,0)</f>
        <v>Quetzaltenango</v>
      </c>
      <c r="E4726" s="149">
        <f>+VLOOKUP($A4726,mUNICIPIOS!$B$4:$F$343,3,0)</f>
        <v>913</v>
      </c>
      <c r="F4726" s="149" t="str">
        <f>+VLOOKUP($A4726,mUNICIPIOS!$B$4:$F$343,4,0)</f>
        <v>Almolonga</v>
      </c>
      <c r="G4726" s="139" t="str">
        <f t="shared" ref="G4726:K4726" si="4830">+G4688</f>
        <v>02</v>
      </c>
      <c r="H4726" t="str">
        <f t="shared" si="4830"/>
        <v>IIC</v>
      </c>
      <c r="I4726" t="str">
        <f t="shared" si="4830"/>
        <v>Índice de Información a la Ciudadanía</v>
      </c>
      <c r="J4726" t="str">
        <f t="shared" si="4830"/>
        <v>02-02</v>
      </c>
      <c r="K4726" t="str">
        <f t="shared" si="4830"/>
        <v>Información presupuestaria y otra información brindada a la ciudadanía disponible en medios locales de comunicación.</v>
      </c>
      <c r="L4726" s="150">
        <f>+VLOOKUP($E4726,IIC_2018!$B$8:$Q$347,6,0)</f>
        <v>0</v>
      </c>
      <c r="M4726" s="142" t="str">
        <f>+VLOOKUP($E4726,IIC_2018!$B$8:$Q$347,7,0)</f>
        <v>Bajo</v>
      </c>
    </row>
    <row r="4727" spans="1:13" x14ac:dyDescent="0.3">
      <c r="A4727" s="139">
        <f t="shared" si="4819"/>
        <v>125</v>
      </c>
      <c r="B4727" s="148">
        <f t="shared" si="4821"/>
        <v>9</v>
      </c>
      <c r="D4727" s="149" t="str">
        <f>+VLOOKUP($A4727,mUNICIPIOS!$B$4:$F$343,2,0)</f>
        <v>Quetzaltenango</v>
      </c>
      <c r="E4727" s="149">
        <f>+VLOOKUP($A4727,mUNICIPIOS!$B$4:$F$343,3,0)</f>
        <v>913</v>
      </c>
      <c r="F4727" s="149" t="str">
        <f>+VLOOKUP($A4727,mUNICIPIOS!$B$4:$F$343,4,0)</f>
        <v>Almolonga</v>
      </c>
      <c r="G4727" s="139" t="str">
        <f t="shared" ref="G4727:K4727" si="4831">+G4689</f>
        <v>02</v>
      </c>
      <c r="H4727" t="str">
        <f t="shared" si="4831"/>
        <v>IIC</v>
      </c>
      <c r="I4727" t="str">
        <f t="shared" si="4831"/>
        <v>Índice de Información a la Ciudadanía</v>
      </c>
      <c r="J4727" t="str">
        <f t="shared" si="4831"/>
        <v>02-03</v>
      </c>
      <c r="K4727" t="str">
        <f t="shared" si="4831"/>
        <v>Información pública de oficio actualizada y disponible de acuerdo a la LAIP y uso de internet.</v>
      </c>
      <c r="L4727" s="150">
        <f>+VLOOKUP($E4727,IIC_2018!$B$8:$Q$347,9,0)</f>
        <v>0.5</v>
      </c>
      <c r="M4727" s="142" t="str">
        <f>+VLOOKUP($E4727,IIC_2018!$B$8:$Q$347,10,0)</f>
        <v>Medio</v>
      </c>
    </row>
    <row r="4728" spans="1:13" x14ac:dyDescent="0.3">
      <c r="A4728" s="139">
        <f t="shared" si="4819"/>
        <v>125</v>
      </c>
      <c r="B4728" s="148">
        <f t="shared" si="4821"/>
        <v>10</v>
      </c>
      <c r="D4728" s="149" t="str">
        <f>+VLOOKUP($A4728,mUNICIPIOS!$B$4:$F$343,2,0)</f>
        <v>Quetzaltenango</v>
      </c>
      <c r="E4728" s="149">
        <f>+VLOOKUP($A4728,mUNICIPIOS!$B$4:$F$343,3,0)</f>
        <v>913</v>
      </c>
      <c r="F4728" s="149" t="str">
        <f>+VLOOKUP($A4728,mUNICIPIOS!$B$4:$F$343,4,0)</f>
        <v>Almolonga</v>
      </c>
      <c r="G4728" s="139" t="str">
        <f t="shared" ref="G4728:K4728" si="4832">+G4690</f>
        <v>02</v>
      </c>
      <c r="H4728" t="str">
        <f t="shared" si="4832"/>
        <v>IIC</v>
      </c>
      <c r="I4728" t="str">
        <f t="shared" si="4832"/>
        <v>Índice de Información a la Ciudadanía</v>
      </c>
      <c r="J4728" t="str">
        <f t="shared" si="4832"/>
        <v>02-04</v>
      </c>
      <c r="K4728" t="str">
        <f t="shared" si="4832"/>
        <v>Relación del monto contratado por medio de Guate compras con el total del presupuesto de egresos vigente.</v>
      </c>
      <c r="L4728" s="150">
        <f>+VLOOKUP($E4728,IIC_2018!$B$8:$Q$347,12,0)</f>
        <v>0.39611005880726452</v>
      </c>
      <c r="M4728" s="142" t="str">
        <f>+VLOOKUP($E4728,IIC_2018!$B$8:$Q$347,13,0)</f>
        <v>Medio bajo</v>
      </c>
    </row>
    <row r="4729" spans="1:13" x14ac:dyDescent="0.3">
      <c r="A4729" s="139">
        <f t="shared" si="4819"/>
        <v>125</v>
      </c>
      <c r="B4729" s="148">
        <f t="shared" si="4821"/>
        <v>11</v>
      </c>
      <c r="D4729" s="149" t="str">
        <f>+VLOOKUP($A4729,mUNICIPIOS!$B$4:$F$343,2,0)</f>
        <v>Quetzaltenango</v>
      </c>
      <c r="E4729" s="149">
        <f>+VLOOKUP($A4729,mUNICIPIOS!$B$4:$F$343,3,0)</f>
        <v>913</v>
      </c>
      <c r="F4729" s="149" t="str">
        <f>+VLOOKUP($A4729,mUNICIPIOS!$B$4:$F$343,4,0)</f>
        <v>Almolonga</v>
      </c>
      <c r="G4729" s="139" t="str">
        <f t="shared" ref="G4729:K4729" si="4833">+G4691</f>
        <v>02</v>
      </c>
      <c r="H4729" t="str">
        <f t="shared" si="4833"/>
        <v>IIC</v>
      </c>
      <c r="I4729" t="str">
        <f t="shared" si="4833"/>
        <v>Índice de Información a la Ciudadanía</v>
      </c>
      <c r="J4729" t="str">
        <f t="shared" si="4833"/>
        <v>INDICE</v>
      </c>
      <c r="K4729">
        <f t="shared" si="4833"/>
        <v>0</v>
      </c>
      <c r="L4729" s="150">
        <f>+VLOOKUP($E4729,IIC_2018!$B$8:$Q$347,15,0)</f>
        <v>0.22402751470181614</v>
      </c>
      <c r="M4729" s="142" t="str">
        <f>+VLOOKUP($E4729,IIC_2018!$B$8:$Q$347,16,0)</f>
        <v>Medio bajo</v>
      </c>
    </row>
    <row r="4730" spans="1:13" x14ac:dyDescent="0.3">
      <c r="A4730" s="139">
        <f t="shared" si="4819"/>
        <v>125</v>
      </c>
      <c r="B4730" s="148">
        <f t="shared" si="4821"/>
        <v>12</v>
      </c>
      <c r="D4730" s="149" t="str">
        <f>+VLOOKUP($A4730,mUNICIPIOS!$B$4:$F$343,2,0)</f>
        <v>Quetzaltenango</v>
      </c>
      <c r="E4730" s="149">
        <f>+VLOOKUP($A4730,mUNICIPIOS!$B$4:$F$343,3,0)</f>
        <v>913</v>
      </c>
      <c r="F4730" s="149" t="str">
        <f>+VLOOKUP($A4730,mUNICIPIOS!$B$4:$F$343,4,0)</f>
        <v>Almolonga</v>
      </c>
      <c r="G4730" s="139" t="str">
        <f t="shared" ref="G4730:K4730" si="4834">+G4692</f>
        <v>03</v>
      </c>
      <c r="H4730" t="str">
        <f t="shared" si="4834"/>
        <v>ISP</v>
      </c>
      <c r="I4730" t="str">
        <f t="shared" si="4834"/>
        <v>Índice de Servicios Públicos</v>
      </c>
      <c r="J4730" t="str">
        <f t="shared" si="4834"/>
        <v>03-01</v>
      </c>
      <c r="K4730" t="str">
        <f t="shared" si="4834"/>
        <v>Cobertura del servicio público de agua</v>
      </c>
      <c r="L4730" s="150">
        <f>+VLOOKUP($E4730,ISP_2018!$B$8:$T$347,3,0)</f>
        <v>0</v>
      </c>
      <c r="M4730" s="142" t="str">
        <f>+VLOOKUP($E4730,ISP_2018!$B$8:$T$347,4,0)</f>
        <v>Bajo</v>
      </c>
    </row>
    <row r="4731" spans="1:13" x14ac:dyDescent="0.3">
      <c r="A4731" s="139">
        <f t="shared" si="4819"/>
        <v>125</v>
      </c>
      <c r="B4731" s="148">
        <f t="shared" si="4821"/>
        <v>13</v>
      </c>
      <c r="D4731" s="149" t="str">
        <f>+VLOOKUP($A4731,mUNICIPIOS!$B$4:$F$343,2,0)</f>
        <v>Quetzaltenango</v>
      </c>
      <c r="E4731" s="149">
        <f>+VLOOKUP($A4731,mUNICIPIOS!$B$4:$F$343,3,0)</f>
        <v>913</v>
      </c>
      <c r="F4731" s="149" t="str">
        <f>+VLOOKUP($A4731,mUNICIPIOS!$B$4:$F$343,4,0)</f>
        <v>Almolonga</v>
      </c>
      <c r="G4731" s="139" t="str">
        <f t="shared" ref="G4731:K4731" si="4835">+G4693</f>
        <v>03</v>
      </c>
      <c r="H4731" t="str">
        <f t="shared" si="4835"/>
        <v>ISP</v>
      </c>
      <c r="I4731" t="str">
        <f t="shared" si="4835"/>
        <v>Índice de Servicios Públicos</v>
      </c>
      <c r="J4731" t="str">
        <f t="shared" si="4835"/>
        <v>03-02</v>
      </c>
      <c r="K4731" t="str">
        <f t="shared" si="4835"/>
        <v>Control de la calidad del servicio público de agua</v>
      </c>
      <c r="L4731" s="150">
        <f>+VLOOKUP($E4731,ISP_2018!$B$8:$T$347,6,0)</f>
        <v>0</v>
      </c>
      <c r="M4731" s="142" t="str">
        <f>+VLOOKUP($E4731,ISP_2018!$B$8:$T$347,7,0)</f>
        <v>Bajo</v>
      </c>
    </row>
    <row r="4732" spans="1:13" x14ac:dyDescent="0.3">
      <c r="A4732" s="139">
        <f t="shared" si="4819"/>
        <v>125</v>
      </c>
      <c r="B4732" s="148">
        <f t="shared" si="4821"/>
        <v>14</v>
      </c>
      <c r="D4732" s="149" t="str">
        <f>+VLOOKUP($A4732,mUNICIPIOS!$B$4:$F$343,2,0)</f>
        <v>Quetzaltenango</v>
      </c>
      <c r="E4732" s="149">
        <f>+VLOOKUP($A4732,mUNICIPIOS!$B$4:$F$343,3,0)</f>
        <v>913</v>
      </c>
      <c r="F4732" s="149" t="str">
        <f>+VLOOKUP($A4732,mUNICIPIOS!$B$4:$F$343,4,0)</f>
        <v>Almolonga</v>
      </c>
      <c r="G4732" s="139" t="str">
        <f t="shared" ref="G4732:K4732" si="4836">+G4694</f>
        <v>03</v>
      </c>
      <c r="H4732" t="str">
        <f t="shared" si="4836"/>
        <v>ISP</v>
      </c>
      <c r="I4732" t="str">
        <f t="shared" si="4836"/>
        <v>Índice de Servicios Públicos</v>
      </c>
      <c r="J4732" t="str">
        <f t="shared" si="4836"/>
        <v>03-03</v>
      </c>
      <c r="K4732" t="str">
        <f t="shared" si="4836"/>
        <v>Disposición  y tratamiento  de aguas residuales</v>
      </c>
      <c r="L4732" s="150">
        <f>+VLOOKUP($E4732,ISP_2018!$B$8:$T$347,9,0)</f>
        <v>0</v>
      </c>
      <c r="M4732" s="142" t="str">
        <f>+VLOOKUP($E4732,ISP_2018!$B$8:$T$347,10,0)</f>
        <v>Bajo</v>
      </c>
    </row>
    <row r="4733" spans="1:13" x14ac:dyDescent="0.3">
      <c r="A4733" s="139">
        <f t="shared" si="4819"/>
        <v>125</v>
      </c>
      <c r="B4733" s="148">
        <f t="shared" si="4821"/>
        <v>15</v>
      </c>
      <c r="D4733" s="149" t="str">
        <f>+VLOOKUP($A4733,mUNICIPIOS!$B$4:$F$343,2,0)</f>
        <v>Quetzaltenango</v>
      </c>
      <c r="E4733" s="149">
        <f>+VLOOKUP($A4733,mUNICIPIOS!$B$4:$F$343,3,0)</f>
        <v>913</v>
      </c>
      <c r="F4733" s="149" t="str">
        <f>+VLOOKUP($A4733,mUNICIPIOS!$B$4:$F$343,4,0)</f>
        <v>Almolonga</v>
      </c>
      <c r="G4733" s="139" t="str">
        <f t="shared" ref="G4733:K4733" si="4837">+G4695</f>
        <v>03</v>
      </c>
      <c r="H4733" t="str">
        <f t="shared" si="4837"/>
        <v>ISP</v>
      </c>
      <c r="I4733" t="str">
        <f t="shared" si="4837"/>
        <v>Índice de Servicios Públicos</v>
      </c>
      <c r="J4733" t="str">
        <f t="shared" si="4837"/>
        <v>03-04</v>
      </c>
      <c r="K4733" t="str">
        <f t="shared" si="4837"/>
        <v>Gestión y manejo de los residuos y desechos sólidos</v>
      </c>
      <c r="L4733" s="150">
        <f>+VLOOKUP($E4733,ISP_2018!$B$8:$T$347,12,0)</f>
        <v>0</v>
      </c>
      <c r="M4733" s="142" t="str">
        <f>+VLOOKUP($E4733,ISP_2018!$B$8:$T$347,13,0)</f>
        <v>Bajo</v>
      </c>
    </row>
    <row r="4734" spans="1:13" x14ac:dyDescent="0.3">
      <c r="A4734" s="139">
        <f t="shared" si="4819"/>
        <v>125</v>
      </c>
      <c r="B4734" s="148">
        <f t="shared" si="4821"/>
        <v>16</v>
      </c>
      <c r="D4734" s="149" t="str">
        <f>+VLOOKUP($A4734,mUNICIPIOS!$B$4:$F$343,2,0)</f>
        <v>Quetzaltenango</v>
      </c>
      <c r="E4734" s="149">
        <f>+VLOOKUP($A4734,mUNICIPIOS!$B$4:$F$343,3,0)</f>
        <v>913</v>
      </c>
      <c r="F4734" s="149" t="str">
        <f>+VLOOKUP($A4734,mUNICIPIOS!$B$4:$F$343,4,0)</f>
        <v>Almolonga</v>
      </c>
      <c r="G4734" s="139" t="str">
        <f t="shared" ref="G4734:K4734" si="4838">+G4696</f>
        <v>03</v>
      </c>
      <c r="H4734" t="str">
        <f t="shared" si="4838"/>
        <v>ISP</v>
      </c>
      <c r="I4734" t="str">
        <f t="shared" si="4838"/>
        <v>Índice de Servicios Públicos</v>
      </c>
      <c r="J4734" t="str">
        <f t="shared" si="4838"/>
        <v>03-05</v>
      </c>
      <c r="K4734" t="str">
        <f t="shared" si="4838"/>
        <v>Gestión de servicios públicos municipales</v>
      </c>
      <c r="L4734" s="150">
        <f>+VLOOKUP($E4734,ISP_2018!$B$8:$T$347,15,0)</f>
        <v>0</v>
      </c>
      <c r="M4734" s="142" t="str">
        <f>+VLOOKUP($E4734,ISP_2018!$B$8:$T$347,16,0)</f>
        <v>Bajo</v>
      </c>
    </row>
    <row r="4735" spans="1:13" x14ac:dyDescent="0.3">
      <c r="A4735" s="139">
        <f t="shared" si="4819"/>
        <v>125</v>
      </c>
      <c r="B4735" s="148">
        <f t="shared" si="4821"/>
        <v>17</v>
      </c>
      <c r="D4735" s="149" t="str">
        <f>+VLOOKUP($A4735,mUNICIPIOS!$B$4:$F$343,2,0)</f>
        <v>Quetzaltenango</v>
      </c>
      <c r="E4735" s="149">
        <f>+VLOOKUP($A4735,mUNICIPIOS!$B$4:$F$343,3,0)</f>
        <v>913</v>
      </c>
      <c r="F4735" s="149" t="str">
        <f>+VLOOKUP($A4735,mUNICIPIOS!$B$4:$F$343,4,0)</f>
        <v>Almolonga</v>
      </c>
      <c r="G4735" s="139" t="str">
        <f t="shared" ref="G4735:K4735" si="4839">+G4697</f>
        <v>03</v>
      </c>
      <c r="H4735" t="str">
        <f t="shared" si="4839"/>
        <v>ISP</v>
      </c>
      <c r="I4735" t="str">
        <f t="shared" si="4839"/>
        <v>Índice de Servicios Públicos</v>
      </c>
      <c r="J4735" t="str">
        <f t="shared" si="4839"/>
        <v>INDICE</v>
      </c>
      <c r="K4735">
        <f t="shared" si="4839"/>
        <v>0</v>
      </c>
      <c r="L4735" s="150">
        <f>+VLOOKUP($E4735,ISP_2018!$B$8:$T$347,18,0)</f>
        <v>0</v>
      </c>
      <c r="M4735" s="142" t="str">
        <f>+VLOOKUP($E4735,ISP_2018!$B$8:$T$347,19,0)</f>
        <v>Bajo</v>
      </c>
    </row>
    <row r="4736" spans="1:13" x14ac:dyDescent="0.3">
      <c r="A4736" s="139">
        <f t="shared" si="4819"/>
        <v>125</v>
      </c>
      <c r="B4736" s="148">
        <f t="shared" si="4821"/>
        <v>18</v>
      </c>
      <c r="D4736" s="149" t="str">
        <f>+VLOOKUP($A4736,mUNICIPIOS!$B$4:$F$343,2,0)</f>
        <v>Quetzaltenango</v>
      </c>
      <c r="E4736" s="149">
        <f>+VLOOKUP($A4736,mUNICIPIOS!$B$4:$F$343,3,0)</f>
        <v>913</v>
      </c>
      <c r="F4736" s="149" t="str">
        <f>+VLOOKUP($A4736,mUNICIPIOS!$B$4:$F$343,4,0)</f>
        <v>Almolonga</v>
      </c>
      <c r="G4736" s="139" t="str">
        <f t="shared" ref="G4736:K4736" si="4840">+G4698</f>
        <v>04</v>
      </c>
      <c r="H4736" t="str">
        <f t="shared" si="4840"/>
        <v>IGA</v>
      </c>
      <c r="I4736" t="str">
        <f t="shared" si="4840"/>
        <v>Índice de Gestión Administrativa</v>
      </c>
      <c r="J4736" t="str">
        <f t="shared" si="4840"/>
        <v>04-01</v>
      </c>
      <c r="K4736" t="str">
        <f t="shared" si="4840"/>
        <v>Existencia de elementos de atención municipal orientada al vecino</v>
      </c>
      <c r="L4736" s="150">
        <f>+VLOOKUP($E4736,IGA_2018!$B$8:$N$347,3,0)</f>
        <v>0</v>
      </c>
      <c r="M4736" s="142" t="str">
        <f>+VLOOKUP($E4736,IGA_2018!$B$8:$N$347,4,0)</f>
        <v>Bajo</v>
      </c>
    </row>
    <row r="4737" spans="1:13" x14ac:dyDescent="0.3">
      <c r="A4737" s="139">
        <f t="shared" si="4819"/>
        <v>125</v>
      </c>
      <c r="B4737" s="148">
        <f t="shared" si="4821"/>
        <v>19</v>
      </c>
      <c r="D4737" s="149" t="str">
        <f>+VLOOKUP($A4737,mUNICIPIOS!$B$4:$F$343,2,0)</f>
        <v>Quetzaltenango</v>
      </c>
      <c r="E4737" s="149">
        <f>+VLOOKUP($A4737,mUNICIPIOS!$B$4:$F$343,3,0)</f>
        <v>913</v>
      </c>
      <c r="F4737" s="149" t="str">
        <f>+VLOOKUP($A4737,mUNICIPIOS!$B$4:$F$343,4,0)</f>
        <v>Almolonga</v>
      </c>
      <c r="G4737" s="139" t="str">
        <f t="shared" ref="G4737:K4737" si="4841">+G4699</f>
        <v>04</v>
      </c>
      <c r="H4737" t="str">
        <f t="shared" si="4841"/>
        <v>IGA</v>
      </c>
      <c r="I4737" t="str">
        <f t="shared" si="4841"/>
        <v>Índice de Gestión Administrativa</v>
      </c>
      <c r="J4737" t="str">
        <f t="shared" si="4841"/>
        <v>04-02</v>
      </c>
      <c r="K4737" t="str">
        <f t="shared" si="4841"/>
        <v>Gestión del recurso humano.</v>
      </c>
      <c r="L4737" s="150">
        <f>+VLOOKUP($E4737,IGA_2018!$B$8:$N$347,6,0)</f>
        <v>0.49549317537986109</v>
      </c>
      <c r="M4737" s="142" t="str">
        <f>+VLOOKUP($E4737,IGA_2018!$B$8:$N$347,7,0)</f>
        <v>Medio</v>
      </c>
    </row>
    <row r="4738" spans="1:13" x14ac:dyDescent="0.3">
      <c r="A4738" s="139">
        <f t="shared" si="4819"/>
        <v>125</v>
      </c>
      <c r="B4738" s="148">
        <f t="shared" si="4821"/>
        <v>20</v>
      </c>
      <c r="D4738" s="149" t="str">
        <f>+VLOOKUP($A4738,mUNICIPIOS!$B$4:$F$343,2,0)</f>
        <v>Quetzaltenango</v>
      </c>
      <c r="E4738" s="149">
        <f>+VLOOKUP($A4738,mUNICIPIOS!$B$4:$F$343,3,0)</f>
        <v>913</v>
      </c>
      <c r="F4738" s="149" t="str">
        <f>+VLOOKUP($A4738,mUNICIPIOS!$B$4:$F$343,4,0)</f>
        <v>Almolonga</v>
      </c>
      <c r="G4738" s="139" t="str">
        <f t="shared" ref="G4738:K4738" si="4842">+G4700</f>
        <v>04</v>
      </c>
      <c r="H4738" t="str">
        <f t="shared" si="4842"/>
        <v>IGA</v>
      </c>
      <c r="I4738" t="str">
        <f t="shared" si="4842"/>
        <v>Índice de Gestión Administrativa</v>
      </c>
      <c r="J4738" t="str">
        <f t="shared" si="4842"/>
        <v>04-03</v>
      </c>
      <c r="K4738" t="str">
        <f t="shared" si="4842"/>
        <v>Existencia de oficinas municipales con instrumentos de gestión.</v>
      </c>
      <c r="L4738" s="150">
        <f>+VLOOKUP($E4738,IGA_2018!$B$8:$N$347,9,0)</f>
        <v>0.36607142857142849</v>
      </c>
      <c r="M4738" s="142" t="str">
        <f>+VLOOKUP($E4738,IGA_2018!$B$8:$N$347,10,0)</f>
        <v>Medio bajo</v>
      </c>
    </row>
    <row r="4739" spans="1:13" x14ac:dyDescent="0.3">
      <c r="A4739" s="139">
        <f t="shared" si="4819"/>
        <v>125</v>
      </c>
      <c r="B4739" s="148">
        <f t="shared" si="4821"/>
        <v>21</v>
      </c>
      <c r="D4739" s="149" t="str">
        <f>+VLOOKUP($A4739,mUNICIPIOS!$B$4:$F$343,2,0)</f>
        <v>Quetzaltenango</v>
      </c>
      <c r="E4739" s="149">
        <f>+VLOOKUP($A4739,mUNICIPIOS!$B$4:$F$343,3,0)</f>
        <v>913</v>
      </c>
      <c r="F4739" s="149" t="str">
        <f>+VLOOKUP($A4739,mUNICIPIOS!$B$4:$F$343,4,0)</f>
        <v>Almolonga</v>
      </c>
      <c r="G4739" s="139" t="str">
        <f t="shared" ref="G4739:K4739" si="4843">+G4701</f>
        <v>04</v>
      </c>
      <c r="H4739" t="str">
        <f t="shared" si="4843"/>
        <v>IGA</v>
      </c>
      <c r="I4739" t="str">
        <f t="shared" si="4843"/>
        <v>Índice de Gestión Administrativa</v>
      </c>
      <c r="J4739" t="str">
        <f t="shared" si="4843"/>
        <v>INDICE</v>
      </c>
      <c r="K4739">
        <f t="shared" si="4843"/>
        <v>0</v>
      </c>
      <c r="L4739" s="150">
        <f>+VLOOKUP($E4739,IGA_2018!$B$8:$N$347,12,0)</f>
        <v>0.30154761138295133</v>
      </c>
      <c r="M4739" s="142" t="str">
        <f>+VLOOKUP($E4739,IGA_2018!$B$8:$N$347,13,0)</f>
        <v>Medio bajo</v>
      </c>
    </row>
    <row r="4740" spans="1:13" x14ac:dyDescent="0.3">
      <c r="A4740" s="139">
        <f t="shared" si="4819"/>
        <v>125</v>
      </c>
      <c r="B4740" s="148">
        <f t="shared" si="4821"/>
        <v>22</v>
      </c>
      <c r="D4740" s="149" t="str">
        <f>+VLOOKUP($A4740,mUNICIPIOS!$B$4:$F$343,2,0)</f>
        <v>Quetzaltenango</v>
      </c>
      <c r="E4740" s="149">
        <f>+VLOOKUP($A4740,mUNICIPIOS!$B$4:$F$343,3,0)</f>
        <v>913</v>
      </c>
      <c r="F4740" s="149" t="str">
        <f>+VLOOKUP($A4740,mUNICIPIOS!$B$4:$F$343,4,0)</f>
        <v>Almolonga</v>
      </c>
      <c r="G4740" s="139" t="str">
        <f t="shared" ref="G4740:K4740" si="4844">+G4702</f>
        <v>05</v>
      </c>
      <c r="H4740" t="str">
        <f t="shared" si="4844"/>
        <v>IGF</v>
      </c>
      <c r="I4740" t="str">
        <f t="shared" si="4844"/>
        <v>Índice de Gestión Financiera</v>
      </c>
      <c r="J4740" t="str">
        <f t="shared" si="4844"/>
        <v>05-01</v>
      </c>
      <c r="K4740" t="str">
        <f t="shared" si="4844"/>
        <v>Autonomía financiera municipal</v>
      </c>
      <c r="L4740" s="150">
        <f>+VLOOKUP($E4740,IGF_2018!$B$8:$Z$347,3,0)</f>
        <v>0.15113355796750758</v>
      </c>
      <c r="M4740" s="142" t="str">
        <f>+VLOOKUP($E4740,IGF_2018!$B$8:$Z$347,4,0)</f>
        <v>Bajo</v>
      </c>
    </row>
    <row r="4741" spans="1:13" x14ac:dyDescent="0.3">
      <c r="A4741" s="139">
        <f t="shared" si="4819"/>
        <v>125</v>
      </c>
      <c r="B4741" s="148">
        <f t="shared" si="4821"/>
        <v>23</v>
      </c>
      <c r="D4741" s="149" t="str">
        <f>+VLOOKUP($A4741,mUNICIPIOS!$B$4:$F$343,2,0)</f>
        <v>Quetzaltenango</v>
      </c>
      <c r="E4741" s="149">
        <f>+VLOOKUP($A4741,mUNICIPIOS!$B$4:$F$343,3,0)</f>
        <v>913</v>
      </c>
      <c r="F4741" s="149" t="str">
        <f>+VLOOKUP($A4741,mUNICIPIOS!$B$4:$F$343,4,0)</f>
        <v>Almolonga</v>
      </c>
      <c r="G4741" s="139" t="str">
        <f t="shared" ref="G4741:K4741" si="4845">+G4703</f>
        <v>05</v>
      </c>
      <c r="H4741" t="str">
        <f t="shared" si="4845"/>
        <v>IGF</v>
      </c>
      <c r="I4741" t="str">
        <f t="shared" si="4845"/>
        <v>Índice de Gestión Financiera</v>
      </c>
      <c r="J4741" t="str">
        <f t="shared" si="4845"/>
        <v>05-02</v>
      </c>
      <c r="K4741" t="str">
        <f t="shared" si="4845"/>
        <v xml:space="preserve">Ingresos propios por habitante -sin regalías- </v>
      </c>
      <c r="L4741" s="150">
        <f>+VLOOKUP($E4741,IGF_2018!$B$8:$Z$347,6,0)</f>
        <v>9.0943211345572955E-2</v>
      </c>
      <c r="M4741" s="142" t="str">
        <f>+VLOOKUP($E4741,IGF_2018!$B$8:$Z$347,7,0)</f>
        <v>Bajo</v>
      </c>
    </row>
    <row r="4742" spans="1:13" x14ac:dyDescent="0.3">
      <c r="A4742" s="139">
        <f t="shared" si="4819"/>
        <v>125</v>
      </c>
      <c r="B4742" s="148">
        <f t="shared" si="4821"/>
        <v>24</v>
      </c>
      <c r="D4742" s="149" t="str">
        <f>+VLOOKUP($A4742,mUNICIPIOS!$B$4:$F$343,2,0)</f>
        <v>Quetzaltenango</v>
      </c>
      <c r="E4742" s="149">
        <f>+VLOOKUP($A4742,mUNICIPIOS!$B$4:$F$343,3,0)</f>
        <v>913</v>
      </c>
      <c r="F4742" s="149" t="str">
        <f>+VLOOKUP($A4742,mUNICIPIOS!$B$4:$F$343,4,0)</f>
        <v>Almolonga</v>
      </c>
      <c r="G4742" s="139" t="str">
        <f t="shared" ref="G4742:K4742" si="4846">+G4704</f>
        <v>05</v>
      </c>
      <c r="H4742" t="str">
        <f t="shared" si="4846"/>
        <v>IGF</v>
      </c>
      <c r="I4742" t="str">
        <f t="shared" si="4846"/>
        <v>Índice de Gestión Financiera</v>
      </c>
      <c r="J4742" t="str">
        <f t="shared" si="4846"/>
        <v>05-03</v>
      </c>
      <c r="K4742" t="str">
        <f t="shared" si="4846"/>
        <v>Ingresos del IUSI en relación a los ingresos propios -sin regalías-</v>
      </c>
      <c r="L4742" s="150">
        <f>+VLOOKUP($E4742,IGF_2018!$B$8:$Z$347,9,0)</f>
        <v>5.1532184306636149E-2</v>
      </c>
      <c r="M4742" s="142" t="str">
        <f>+VLOOKUP($E4742,IGF_2018!$B$8:$Z$347,10,0)</f>
        <v>Bajo</v>
      </c>
    </row>
    <row r="4743" spans="1:13" x14ac:dyDescent="0.3">
      <c r="A4743" s="139">
        <f t="shared" si="4819"/>
        <v>125</v>
      </c>
      <c r="B4743" s="148">
        <f t="shared" si="4821"/>
        <v>25</v>
      </c>
      <c r="D4743" s="149" t="str">
        <f>+VLOOKUP($A4743,mUNICIPIOS!$B$4:$F$343,2,0)</f>
        <v>Quetzaltenango</v>
      </c>
      <c r="E4743" s="149">
        <f>+VLOOKUP($A4743,mUNICIPIOS!$B$4:$F$343,3,0)</f>
        <v>913</v>
      </c>
      <c r="F4743" s="149" t="str">
        <f>+VLOOKUP($A4743,mUNICIPIOS!$B$4:$F$343,4,0)</f>
        <v>Almolonga</v>
      </c>
      <c r="G4743" s="139" t="str">
        <f t="shared" ref="G4743:K4743" si="4847">+G4705</f>
        <v>05</v>
      </c>
      <c r="H4743" t="str">
        <f t="shared" si="4847"/>
        <v>IGF</v>
      </c>
      <c r="I4743" t="str">
        <f t="shared" si="4847"/>
        <v>Índice de Gestión Financiera</v>
      </c>
      <c r="J4743" t="str">
        <f t="shared" si="4847"/>
        <v>05-04</v>
      </c>
      <c r="K4743" t="str">
        <f t="shared" si="4847"/>
        <v>Inversión anual en capital fijo por habitante</v>
      </c>
      <c r="L4743" s="150">
        <f>+VLOOKUP($E4743,IGF_2018!$B$8:$Z$347,12,0)</f>
        <v>0.13314182184498916</v>
      </c>
      <c r="M4743" s="142" t="str">
        <f>+VLOOKUP($E4743,IGF_2018!$B$8:$Z$347,13,0)</f>
        <v>Bajo</v>
      </c>
    </row>
    <row r="4744" spans="1:13" x14ac:dyDescent="0.3">
      <c r="A4744" s="139">
        <f t="shared" si="4819"/>
        <v>125</v>
      </c>
      <c r="B4744" s="148">
        <f t="shared" si="4821"/>
        <v>26</v>
      </c>
      <c r="D4744" s="149" t="str">
        <f>+VLOOKUP($A4744,mUNICIPIOS!$B$4:$F$343,2,0)</f>
        <v>Quetzaltenango</v>
      </c>
      <c r="E4744" s="149">
        <f>+VLOOKUP($A4744,mUNICIPIOS!$B$4:$F$343,3,0)</f>
        <v>913</v>
      </c>
      <c r="F4744" s="149" t="str">
        <f>+VLOOKUP($A4744,mUNICIPIOS!$B$4:$F$343,4,0)</f>
        <v>Almolonga</v>
      </c>
      <c r="G4744" s="139" t="str">
        <f t="shared" ref="G4744:K4744" si="4848">+G4706</f>
        <v>05</v>
      </c>
      <c r="H4744" t="str">
        <f t="shared" si="4848"/>
        <v>IGF</v>
      </c>
      <c r="I4744" t="str">
        <f t="shared" si="4848"/>
        <v>Índice de Gestión Financiera</v>
      </c>
      <c r="J4744" t="str">
        <f t="shared" si="4848"/>
        <v>05-05</v>
      </c>
      <c r="K4744" t="str">
        <f t="shared" si="4848"/>
        <v>Inversión anual en capital fijo con recursos percibidos por ingresos propios</v>
      </c>
      <c r="L4744" s="150">
        <f>+VLOOKUP($E4744,IGF_2018!$B$8:$Z$347,15,0)</f>
        <v>0.16561363804294091</v>
      </c>
      <c r="M4744" s="142" t="str">
        <f>+VLOOKUP($E4744,IGF_2018!$B$8:$Z$347,16,0)</f>
        <v>Bajo</v>
      </c>
    </row>
    <row r="4745" spans="1:13" x14ac:dyDescent="0.3">
      <c r="A4745" s="139">
        <f t="shared" si="4819"/>
        <v>125</v>
      </c>
      <c r="B4745" s="148">
        <f t="shared" si="4821"/>
        <v>27</v>
      </c>
      <c r="D4745" s="149" t="str">
        <f>+VLOOKUP($A4745,mUNICIPIOS!$B$4:$F$343,2,0)</f>
        <v>Quetzaltenango</v>
      </c>
      <c r="E4745" s="149">
        <f>+VLOOKUP($A4745,mUNICIPIOS!$B$4:$F$343,3,0)</f>
        <v>913</v>
      </c>
      <c r="F4745" s="149" t="str">
        <f>+VLOOKUP($A4745,mUNICIPIOS!$B$4:$F$343,4,0)</f>
        <v>Almolonga</v>
      </c>
      <c r="G4745" s="139" t="str">
        <f t="shared" ref="G4745:K4745" si="4849">+G4707</f>
        <v>05</v>
      </c>
      <c r="H4745" t="str">
        <f t="shared" si="4849"/>
        <v>IGF</v>
      </c>
      <c r="I4745" t="str">
        <f t="shared" si="4849"/>
        <v>Índice de Gestión Financiera</v>
      </c>
      <c r="J4745" t="str">
        <f t="shared" si="4849"/>
        <v>05-06</v>
      </c>
      <c r="K4745" t="str">
        <f t="shared" si="4849"/>
        <v xml:space="preserve">Inversión anual en capital fijo con recursos percibidos por transferencias del Gobierno Central </v>
      </c>
      <c r="L4745" s="150">
        <f>+VLOOKUP($E4745,IGF_2018!$B$8:$Z$347,18,0)</f>
        <v>0.46807576132407674</v>
      </c>
      <c r="M4745" s="142" t="str">
        <f>+VLOOKUP($E4745,IGF_2018!$B$8:$Z$347,19,0)</f>
        <v>Medio</v>
      </c>
    </row>
    <row r="4746" spans="1:13" x14ac:dyDescent="0.3">
      <c r="A4746" s="139">
        <f t="shared" si="4819"/>
        <v>125</v>
      </c>
      <c r="B4746" s="148">
        <f t="shared" si="4821"/>
        <v>28</v>
      </c>
      <c r="D4746" s="149" t="str">
        <f>+VLOOKUP($A4746,mUNICIPIOS!$B$4:$F$343,2,0)</f>
        <v>Quetzaltenango</v>
      </c>
      <c r="E4746" s="149">
        <f>+VLOOKUP($A4746,mUNICIPIOS!$B$4:$F$343,3,0)</f>
        <v>913</v>
      </c>
      <c r="F4746" s="149" t="str">
        <f>+VLOOKUP($A4746,mUNICIPIOS!$B$4:$F$343,4,0)</f>
        <v>Almolonga</v>
      </c>
      <c r="G4746" s="139" t="str">
        <f t="shared" ref="G4746:K4746" si="4850">+G4708</f>
        <v>05</v>
      </c>
      <c r="H4746" t="str">
        <f t="shared" si="4850"/>
        <v>IGF</v>
      </c>
      <c r="I4746" t="str">
        <f t="shared" si="4850"/>
        <v>Índice de Gestión Financiera</v>
      </c>
      <c r="J4746" t="str">
        <f t="shared" si="4850"/>
        <v>05-07</v>
      </c>
      <c r="K4746" t="str">
        <f t="shared" si="4850"/>
        <v>Financiamiento por endeudamiento municipal</v>
      </c>
      <c r="L4746" s="150">
        <f>+VLOOKUP($E4746,IGF_2018!$B$8:$Z$347,21,0)</f>
        <v>1</v>
      </c>
      <c r="M4746" s="142" t="str">
        <f>+VLOOKUP($E4746,IGF_2018!$B$8:$Z$347,22,0)</f>
        <v>Alto</v>
      </c>
    </row>
    <row r="4747" spans="1:13" x14ac:dyDescent="0.3">
      <c r="A4747" s="139">
        <f t="shared" si="4819"/>
        <v>125</v>
      </c>
      <c r="B4747" s="148">
        <f t="shared" si="4821"/>
        <v>29</v>
      </c>
      <c r="D4747" s="149" t="str">
        <f>+VLOOKUP($A4747,mUNICIPIOS!$B$4:$F$343,2,0)</f>
        <v>Quetzaltenango</v>
      </c>
      <c r="E4747" s="149">
        <f>+VLOOKUP($A4747,mUNICIPIOS!$B$4:$F$343,3,0)</f>
        <v>913</v>
      </c>
      <c r="F4747" s="149" t="str">
        <f>+VLOOKUP($A4747,mUNICIPIOS!$B$4:$F$343,4,0)</f>
        <v>Almolonga</v>
      </c>
      <c r="G4747" s="139" t="str">
        <f t="shared" ref="G4747:K4747" si="4851">+G4709</f>
        <v>05</v>
      </c>
      <c r="H4747" t="str">
        <f t="shared" si="4851"/>
        <v>IGF</v>
      </c>
      <c r="I4747" t="str">
        <f t="shared" si="4851"/>
        <v>Índice de Gestión Financiera</v>
      </c>
      <c r="J4747" t="str">
        <f t="shared" si="4851"/>
        <v>INDICE</v>
      </c>
      <c r="K4747">
        <f t="shared" si="4851"/>
        <v>0</v>
      </c>
      <c r="L4747" s="150">
        <f>+VLOOKUP($E4747,IGF_2018!$B$8:$Z$347,24,0)</f>
        <v>0.33025169441448043</v>
      </c>
      <c r="M4747" s="142" t="str">
        <f>+VLOOKUP($E4747,IGF_2018!$B$8:$Z$347,25,0)</f>
        <v>Medio bajo</v>
      </c>
    </row>
    <row r="4748" spans="1:13" x14ac:dyDescent="0.3">
      <c r="A4748" s="139">
        <f t="shared" si="4819"/>
        <v>125</v>
      </c>
      <c r="B4748" s="148">
        <f t="shared" si="4821"/>
        <v>30</v>
      </c>
      <c r="D4748" s="149" t="str">
        <f>+VLOOKUP($A4748,mUNICIPIOS!$B$4:$F$343,2,0)</f>
        <v>Quetzaltenango</v>
      </c>
      <c r="E4748" s="149">
        <f>+VLOOKUP($A4748,mUNICIPIOS!$B$4:$F$343,3,0)</f>
        <v>913</v>
      </c>
      <c r="F4748" s="149" t="str">
        <f>+VLOOKUP($A4748,mUNICIPIOS!$B$4:$F$343,4,0)</f>
        <v>Almolonga</v>
      </c>
      <c r="G4748" s="139" t="str">
        <f t="shared" ref="G4748:K4748" si="4852">+G4710</f>
        <v>06</v>
      </c>
      <c r="H4748" t="str">
        <f t="shared" si="4852"/>
        <v>IGE</v>
      </c>
      <c r="I4748" t="str">
        <f t="shared" si="4852"/>
        <v>Índice de Gestión Estratégica</v>
      </c>
      <c r="J4748" t="str">
        <f t="shared" si="4852"/>
        <v>06-01</v>
      </c>
      <c r="K4748" t="str">
        <f t="shared" si="4852"/>
        <v>Ejecución del Plan Operativo Anual  (POA)</v>
      </c>
      <c r="L4748" s="150">
        <f>+VLOOKUP($E4748,IGE_2018!$B$8:$Z$347,3,0)</f>
        <v>0</v>
      </c>
      <c r="M4748" s="142" t="str">
        <f>+VLOOKUP($E4748,IGE_2018!$B$8:$Z$347,4,0)</f>
        <v>Bajo</v>
      </c>
    </row>
    <row r="4749" spans="1:13" x14ac:dyDescent="0.3">
      <c r="A4749" s="139">
        <f t="shared" si="4819"/>
        <v>125</v>
      </c>
      <c r="B4749" s="148">
        <f t="shared" si="4821"/>
        <v>31</v>
      </c>
      <c r="D4749" s="149" t="str">
        <f>+VLOOKUP($A4749,mUNICIPIOS!$B$4:$F$343,2,0)</f>
        <v>Quetzaltenango</v>
      </c>
      <c r="E4749" s="149">
        <f>+VLOOKUP($A4749,mUNICIPIOS!$B$4:$F$343,3,0)</f>
        <v>913</v>
      </c>
      <c r="F4749" s="149" t="str">
        <f>+VLOOKUP($A4749,mUNICIPIOS!$B$4:$F$343,4,0)</f>
        <v>Almolonga</v>
      </c>
      <c r="G4749" s="139" t="str">
        <f t="shared" ref="G4749:K4749" si="4853">+G4711</f>
        <v>06</v>
      </c>
      <c r="H4749" t="str">
        <f t="shared" si="4853"/>
        <v>IGE</v>
      </c>
      <c r="I4749" t="str">
        <f t="shared" si="4853"/>
        <v>Índice de Gestión Estratégica</v>
      </c>
      <c r="J4749" t="str">
        <f t="shared" si="4853"/>
        <v>06-02</v>
      </c>
      <c r="K4749" t="str">
        <f t="shared" si="4853"/>
        <v>Relación Plan de Desarrollo Municipal y Ordenamiento Territorial (PDM-OT) - Plan Estratégico Institucional (PEI) - Plan Operativo Multianual (POM) - Plan Operativo Anual (POA)</v>
      </c>
      <c r="L4749" s="150">
        <f>+VLOOKUP($E4749,IGE_2018!$B$8:$Z$347,6,0)</f>
        <v>0</v>
      </c>
      <c r="M4749" s="142" t="str">
        <f>+VLOOKUP($E4749,IGE_2018!$B$8:$Z$347,7,0)</f>
        <v>Bajo</v>
      </c>
    </row>
    <row r="4750" spans="1:13" x14ac:dyDescent="0.3">
      <c r="A4750" s="139">
        <f t="shared" si="4819"/>
        <v>125</v>
      </c>
      <c r="B4750" s="148">
        <f t="shared" si="4821"/>
        <v>32</v>
      </c>
      <c r="D4750" s="149" t="str">
        <f>+VLOOKUP($A4750,mUNICIPIOS!$B$4:$F$343,2,0)</f>
        <v>Quetzaltenango</v>
      </c>
      <c r="E4750" s="149">
        <f>+VLOOKUP($A4750,mUNICIPIOS!$B$4:$F$343,3,0)</f>
        <v>913</v>
      </c>
      <c r="F4750" s="149" t="str">
        <f>+VLOOKUP($A4750,mUNICIPIOS!$B$4:$F$343,4,0)</f>
        <v>Almolonga</v>
      </c>
      <c r="G4750" s="139" t="str">
        <f t="shared" ref="G4750:K4750" si="4854">+G4712</f>
        <v>06</v>
      </c>
      <c r="H4750" t="str">
        <f t="shared" si="4854"/>
        <v>IGE</v>
      </c>
      <c r="I4750" t="str">
        <f t="shared" si="4854"/>
        <v>Índice de Gestión Estratégica</v>
      </c>
      <c r="J4750" t="str">
        <f t="shared" si="4854"/>
        <v>06-03</v>
      </c>
      <c r="K4750" t="str">
        <f t="shared" si="4854"/>
        <v>Presupuesto de egresos relacionado a competencias municipales que responden a prioridades nacionales de desarrollo.</v>
      </c>
      <c r="L4750" s="150">
        <f>+VLOOKUP($E4750,IGE_2018!$B$8:$Z$347,9,0)</f>
        <v>0.36154674151695509</v>
      </c>
      <c r="M4750" s="142" t="str">
        <f>+VLOOKUP($E4750,IGE_2018!$B$8:$Z$347,10,0)</f>
        <v>Medio bajo</v>
      </c>
    </row>
    <row r="4751" spans="1:13" x14ac:dyDescent="0.3">
      <c r="A4751" s="139">
        <f t="shared" si="4819"/>
        <v>125</v>
      </c>
      <c r="B4751" s="148">
        <f t="shared" si="4821"/>
        <v>33</v>
      </c>
      <c r="D4751" s="149" t="str">
        <f>+VLOOKUP($A4751,mUNICIPIOS!$B$4:$F$343,2,0)</f>
        <v>Quetzaltenango</v>
      </c>
      <c r="E4751" s="149">
        <f>+VLOOKUP($A4751,mUNICIPIOS!$B$4:$F$343,3,0)</f>
        <v>913</v>
      </c>
      <c r="F4751" s="149" t="str">
        <f>+VLOOKUP($A4751,mUNICIPIOS!$B$4:$F$343,4,0)</f>
        <v>Almolonga</v>
      </c>
      <c r="G4751" s="139" t="str">
        <f t="shared" ref="G4751:K4751" si="4855">+G4713</f>
        <v>06</v>
      </c>
      <c r="H4751" t="str">
        <f t="shared" si="4855"/>
        <v>IGE</v>
      </c>
      <c r="I4751" t="str">
        <f t="shared" si="4855"/>
        <v>Índice de Gestión Estratégica</v>
      </c>
      <c r="J4751" t="str">
        <f t="shared" si="4855"/>
        <v>06-04</v>
      </c>
      <c r="K4751" t="str">
        <f t="shared" si="4855"/>
        <v>Institucionalización de la gestión ordenada del territorio</v>
      </c>
      <c r="L4751" s="150">
        <f>+VLOOKUP($E4751,IGE_2018!$B$8:$Z$347,12,0)</f>
        <v>0</v>
      </c>
      <c r="M4751" s="142" t="str">
        <f>+VLOOKUP($E4751,IGE_2018!$B$8:$Z$347,13,0)</f>
        <v>Bajo</v>
      </c>
    </row>
    <row r="4752" spans="1:13" x14ac:dyDescent="0.3">
      <c r="A4752" s="139">
        <f t="shared" si="4819"/>
        <v>125</v>
      </c>
      <c r="B4752" s="148">
        <f t="shared" si="4821"/>
        <v>34</v>
      </c>
      <c r="D4752" s="149" t="str">
        <f>+VLOOKUP($A4752,mUNICIPIOS!$B$4:$F$343,2,0)</f>
        <v>Quetzaltenango</v>
      </c>
      <c r="E4752" s="149">
        <f>+VLOOKUP($A4752,mUNICIPIOS!$B$4:$F$343,3,0)</f>
        <v>913</v>
      </c>
      <c r="F4752" s="149" t="str">
        <f>+VLOOKUP($A4752,mUNICIPIOS!$B$4:$F$343,4,0)</f>
        <v>Almolonga</v>
      </c>
      <c r="G4752" s="139" t="str">
        <f t="shared" ref="G4752:K4752" si="4856">+G4714</f>
        <v>06</v>
      </c>
      <c r="H4752" t="str">
        <f t="shared" si="4856"/>
        <v>IGE</v>
      </c>
      <c r="I4752" t="str">
        <f t="shared" si="4856"/>
        <v>Índice de Gestión Estratégica</v>
      </c>
      <c r="J4752" t="str">
        <f t="shared" si="4856"/>
        <v>06-05</v>
      </c>
      <c r="K4752" t="str">
        <f t="shared" si="4856"/>
        <v>Acciones para la gestión ordenada del territorio</v>
      </c>
      <c r="L4752" s="150">
        <f>+VLOOKUP($E4752,IGE_2018!$B$8:$Z$347,15,0)</f>
        <v>0</v>
      </c>
      <c r="M4752" s="142" t="str">
        <f>+VLOOKUP($E4752,IGE_2018!$B$8:$Z$347,16,0)</f>
        <v>Bajo</v>
      </c>
    </row>
    <row r="4753" spans="1:13" x14ac:dyDescent="0.3">
      <c r="A4753" s="139">
        <f t="shared" si="4819"/>
        <v>125</v>
      </c>
      <c r="B4753" s="148">
        <f t="shared" si="4821"/>
        <v>35</v>
      </c>
      <c r="D4753" s="149" t="str">
        <f>+VLOOKUP($A4753,mUNICIPIOS!$B$4:$F$343,2,0)</f>
        <v>Quetzaltenango</v>
      </c>
      <c r="E4753" s="149">
        <f>+VLOOKUP($A4753,mUNICIPIOS!$B$4:$F$343,3,0)</f>
        <v>913</v>
      </c>
      <c r="F4753" s="149" t="str">
        <f>+VLOOKUP($A4753,mUNICIPIOS!$B$4:$F$343,4,0)</f>
        <v>Almolonga</v>
      </c>
      <c r="G4753" s="139" t="str">
        <f t="shared" ref="G4753:K4753" si="4857">+G4715</f>
        <v>06</v>
      </c>
      <c r="H4753" t="str">
        <f t="shared" si="4857"/>
        <v>IGE</v>
      </c>
      <c r="I4753" t="str">
        <f t="shared" si="4857"/>
        <v>Índice de Gestión Estratégica</v>
      </c>
      <c r="J4753" t="str">
        <f t="shared" si="4857"/>
        <v>06-06</v>
      </c>
      <c r="K4753" t="str">
        <f t="shared" si="4857"/>
        <v>Gestión de riesgo en la formulación de proyectos derivados de la planificación operativa anual</v>
      </c>
      <c r="L4753" s="150">
        <f>+VLOOKUP($E4753,IGE_2018!$B$8:$Z$347,18,0)</f>
        <v>0</v>
      </c>
      <c r="M4753" s="142" t="str">
        <f>+VLOOKUP($E4753,IGE_2018!$B$8:$Z$347,19,0)</f>
        <v>Bajo</v>
      </c>
    </row>
    <row r="4754" spans="1:13" x14ac:dyDescent="0.3">
      <c r="A4754" s="139">
        <f t="shared" si="4819"/>
        <v>125</v>
      </c>
      <c r="B4754" s="148">
        <f t="shared" si="4821"/>
        <v>36</v>
      </c>
      <c r="D4754" s="149" t="str">
        <f>+VLOOKUP($A4754,mUNICIPIOS!$B$4:$F$343,2,0)</f>
        <v>Quetzaltenango</v>
      </c>
      <c r="E4754" s="149">
        <f>+VLOOKUP($A4754,mUNICIPIOS!$B$4:$F$343,3,0)</f>
        <v>913</v>
      </c>
      <c r="F4754" s="149" t="str">
        <f>+VLOOKUP($A4754,mUNICIPIOS!$B$4:$F$343,4,0)</f>
        <v>Almolonga</v>
      </c>
      <c r="G4754" s="139" t="str">
        <f t="shared" ref="G4754:K4754" si="4858">+G4716</f>
        <v>06</v>
      </c>
      <c r="H4754" t="str">
        <f t="shared" si="4858"/>
        <v>IGE</v>
      </c>
      <c r="I4754" t="str">
        <f t="shared" si="4858"/>
        <v>Índice de Gestión Estratégica</v>
      </c>
      <c r="J4754" t="str">
        <f t="shared" si="4858"/>
        <v>06-07</v>
      </c>
      <c r="K4754" t="str">
        <f t="shared" si="4858"/>
        <v>Ingresos por servicios ambientales en relación a los ingresos propios sin regalías</v>
      </c>
      <c r="L4754" s="150">
        <f>+VLOOKUP($E4754,IGE_2018!$B$8:$Z$347,21,0)</f>
        <v>0</v>
      </c>
      <c r="M4754" s="142" t="str">
        <f>+VLOOKUP($E4754,IGE_2018!$B$8:$Z$347,22,0)</f>
        <v>Bajo</v>
      </c>
    </row>
    <row r="4755" spans="1:13" x14ac:dyDescent="0.3">
      <c r="A4755" s="139">
        <f t="shared" si="4819"/>
        <v>125</v>
      </c>
      <c r="B4755" s="148">
        <f t="shared" si="4821"/>
        <v>37</v>
      </c>
      <c r="D4755" s="149" t="str">
        <f>+VLOOKUP($A4755,mUNICIPIOS!$B$4:$F$343,2,0)</f>
        <v>Quetzaltenango</v>
      </c>
      <c r="E4755" s="149">
        <f>+VLOOKUP($A4755,mUNICIPIOS!$B$4:$F$343,3,0)</f>
        <v>913</v>
      </c>
      <c r="F4755" s="149" t="str">
        <f>+VLOOKUP($A4755,mUNICIPIOS!$B$4:$F$343,4,0)</f>
        <v>Almolonga</v>
      </c>
      <c r="G4755" s="139" t="str">
        <f t="shared" ref="G4755:K4755" si="4859">+G4717</f>
        <v>06</v>
      </c>
      <c r="H4755" t="str">
        <f t="shared" si="4859"/>
        <v>IGE</v>
      </c>
      <c r="I4755" t="str">
        <f t="shared" si="4859"/>
        <v>Índice de Gestión Estratégica</v>
      </c>
      <c r="J4755" t="str">
        <f t="shared" si="4859"/>
        <v>INDICE</v>
      </c>
      <c r="K4755">
        <f t="shared" si="4859"/>
        <v>0</v>
      </c>
      <c r="L4755" s="150">
        <f>+VLOOKUP($E4755,IGE_2018!$B$8:$Z$347,24,0)</f>
        <v>9.0386685379238774E-2</v>
      </c>
      <c r="M4755" s="142" t="str">
        <f>+VLOOKUP($E4755,IGE_2018!$B$8:$Z$347,25,0)</f>
        <v>Bajo</v>
      </c>
    </row>
    <row r="4756" spans="1:13" x14ac:dyDescent="0.3">
      <c r="A4756" s="139">
        <f t="shared" si="4819"/>
        <v>125</v>
      </c>
      <c r="B4756" s="148">
        <f t="shared" si="4821"/>
        <v>38</v>
      </c>
      <c r="D4756" s="149" t="str">
        <f>+VLOOKUP($A4756,mUNICIPIOS!$B$4:$F$343,2,0)</f>
        <v>Quetzaltenango</v>
      </c>
      <c r="E4756" s="149">
        <f>+VLOOKUP($A4756,mUNICIPIOS!$B$4:$F$343,3,0)</f>
        <v>913</v>
      </c>
      <c r="F4756" s="149" t="str">
        <f>+VLOOKUP($A4756,mUNICIPIOS!$B$4:$F$343,4,0)</f>
        <v>Almolonga</v>
      </c>
      <c r="G4756" s="139" t="str">
        <f t="shared" ref="G4756:K4756" si="4860">+G4718</f>
        <v>RANKING</v>
      </c>
      <c r="H4756" t="str">
        <f t="shared" si="4860"/>
        <v>RGM</v>
      </c>
      <c r="I4756" t="str">
        <f t="shared" si="4860"/>
        <v>Ranking de la Gestión Municipal 2018</v>
      </c>
      <c r="J4756" t="str">
        <f t="shared" si="4860"/>
        <v>RANKING</v>
      </c>
      <c r="K4756">
        <f t="shared" si="4860"/>
        <v>0</v>
      </c>
      <c r="L4756" s="151">
        <f>+VLOOKUP($E4756,Resultados_generales!$C$8:$AE$347,27,0)</f>
        <v>0.15307166295200481</v>
      </c>
      <c r="M4756" t="str">
        <f>+VLOOKUP($E4756,Resultados_generales!$C$8:$AE$347,28,0)</f>
        <v>Bajo</v>
      </c>
    </row>
    <row r="4757" spans="1:13" x14ac:dyDescent="0.3">
      <c r="A4757" s="139">
        <f t="shared" si="4819"/>
        <v>126</v>
      </c>
      <c r="B4757" s="148">
        <f t="shared" si="4821"/>
        <v>1</v>
      </c>
      <c r="D4757" s="149" t="str">
        <f>+VLOOKUP($A4757,mUNICIPIOS!$B$4:$F$343,2,0)</f>
        <v>Quetzaltenango</v>
      </c>
      <c r="E4757" s="149">
        <f>+VLOOKUP($A4757,mUNICIPIOS!$B$4:$F$343,3,0)</f>
        <v>914</v>
      </c>
      <c r="F4757" s="149" t="str">
        <f>+VLOOKUP($A4757,mUNICIPIOS!$B$4:$F$343,4,0)</f>
        <v>Cantel</v>
      </c>
      <c r="G4757" s="139" t="str">
        <f t="shared" ref="G4757:K4757" si="4861">+G4719</f>
        <v>01</v>
      </c>
      <c r="H4757" t="str">
        <f t="shared" si="4861"/>
        <v>IPC</v>
      </c>
      <c r="I4757" t="str">
        <f t="shared" si="4861"/>
        <v>Índice de Participación Ciudadana</v>
      </c>
      <c r="J4757" t="str">
        <f t="shared" si="4861"/>
        <v>01-01</v>
      </c>
      <c r="K4757" t="str">
        <f t="shared" si="4861"/>
        <v>Número de reuniones del COMUDE en el año de la medición.</v>
      </c>
      <c r="L4757" s="150">
        <f>+VLOOKUP($E4757,IPC_2018!$B$8:$T$347,3,0)</f>
        <v>0.75</v>
      </c>
      <c r="M4757" s="142" t="str">
        <f>+VLOOKUP($E4757,IPC_2018!$B$8:$T$347,4,0)</f>
        <v>Medio alto</v>
      </c>
    </row>
    <row r="4758" spans="1:13" x14ac:dyDescent="0.3">
      <c r="A4758" s="139">
        <f t="shared" si="4819"/>
        <v>126</v>
      </c>
      <c r="B4758" s="148">
        <f t="shared" si="4821"/>
        <v>2</v>
      </c>
      <c r="D4758" s="149" t="str">
        <f>+VLOOKUP($A4758,mUNICIPIOS!$B$4:$F$343,2,0)</f>
        <v>Quetzaltenango</v>
      </c>
      <c r="E4758" s="149">
        <f>+VLOOKUP($A4758,mUNICIPIOS!$B$4:$F$343,3,0)</f>
        <v>914</v>
      </c>
      <c r="F4758" s="149" t="str">
        <f>+VLOOKUP($A4758,mUNICIPIOS!$B$4:$F$343,4,0)</f>
        <v>Cantel</v>
      </c>
      <c r="G4758" s="139" t="str">
        <f t="shared" ref="G4758:K4758" si="4862">+G4720</f>
        <v>01</v>
      </c>
      <c r="H4758" t="str">
        <f t="shared" si="4862"/>
        <v>IPC</v>
      </c>
      <c r="I4758" t="str">
        <f t="shared" si="4862"/>
        <v>Índice de Participación Ciudadana</v>
      </c>
      <c r="J4758" t="str">
        <f t="shared" si="4862"/>
        <v>01-02</v>
      </c>
      <c r="K4758" t="str">
        <f t="shared" si="4862"/>
        <v>Participación de Alcaldes, Concejales y Síndicos determinados o designados en el COMUDE</v>
      </c>
      <c r="L4758" s="150">
        <f>+VLOOKUP($E4758,IPC_2018!$B$8:$T$347,6,0)</f>
        <v>0.98611111111111116</v>
      </c>
      <c r="M4758" s="142" t="str">
        <f>+VLOOKUP($E4758,IPC_2018!$B$8:$T$347,7,0)</f>
        <v>Alto</v>
      </c>
    </row>
    <row r="4759" spans="1:13" x14ac:dyDescent="0.3">
      <c r="A4759" s="139">
        <f t="shared" si="4819"/>
        <v>126</v>
      </c>
      <c r="B4759" s="148">
        <f t="shared" si="4821"/>
        <v>3</v>
      </c>
      <c r="D4759" s="149" t="str">
        <f>+VLOOKUP($A4759,mUNICIPIOS!$B$4:$F$343,2,0)</f>
        <v>Quetzaltenango</v>
      </c>
      <c r="E4759" s="149">
        <f>+VLOOKUP($A4759,mUNICIPIOS!$B$4:$F$343,3,0)</f>
        <v>914</v>
      </c>
      <c r="F4759" s="149" t="str">
        <f>+VLOOKUP($A4759,mUNICIPIOS!$B$4:$F$343,4,0)</f>
        <v>Cantel</v>
      </c>
      <c r="G4759" s="139" t="str">
        <f t="shared" ref="G4759:K4759" si="4863">+G4721</f>
        <v>01</v>
      </c>
      <c r="H4759" t="str">
        <f t="shared" si="4863"/>
        <v>IPC</v>
      </c>
      <c r="I4759" t="str">
        <f t="shared" si="4863"/>
        <v>Índice de Participación Ciudadana</v>
      </c>
      <c r="J4759" t="str">
        <f t="shared" si="4863"/>
        <v>01-03</v>
      </c>
      <c r="K4759" t="str">
        <f t="shared" si="4863"/>
        <v>Participación  de organizaciones de jóvenes, mujeres, pueblos mayas, xincas, garífunas, y otras organizaciones en el Comude</v>
      </c>
      <c r="L4759" s="150">
        <f>+VLOOKUP($E4759,IPC_2018!$B$8:$T$347,9,0)</f>
        <v>0.82800608828006084</v>
      </c>
      <c r="M4759" s="142" t="str">
        <f>+VLOOKUP($E4759,IPC_2018!$B$8:$T$347,10,0)</f>
        <v>Alto</v>
      </c>
    </row>
    <row r="4760" spans="1:13" x14ac:dyDescent="0.3">
      <c r="A4760" s="139">
        <f t="shared" si="4819"/>
        <v>126</v>
      </c>
      <c r="B4760" s="148">
        <f t="shared" si="4821"/>
        <v>4</v>
      </c>
      <c r="D4760" s="149" t="str">
        <f>+VLOOKUP($A4760,mUNICIPIOS!$B$4:$F$343,2,0)</f>
        <v>Quetzaltenango</v>
      </c>
      <c r="E4760" s="149">
        <f>+VLOOKUP($A4760,mUNICIPIOS!$B$4:$F$343,3,0)</f>
        <v>914</v>
      </c>
      <c r="F4760" s="149" t="str">
        <f>+VLOOKUP($A4760,mUNICIPIOS!$B$4:$F$343,4,0)</f>
        <v>Cantel</v>
      </c>
      <c r="G4760" s="139" t="str">
        <f t="shared" ref="G4760:K4760" si="4864">+G4722</f>
        <v>01</v>
      </c>
      <c r="H4760" t="str">
        <f t="shared" si="4864"/>
        <v>IPC</v>
      </c>
      <c r="I4760" t="str">
        <f t="shared" si="4864"/>
        <v>Índice de Participación Ciudadana</v>
      </c>
      <c r="J4760" t="str">
        <f t="shared" si="4864"/>
        <v>01-04</v>
      </c>
      <c r="K4760" t="str">
        <f t="shared" si="4864"/>
        <v>Representatividad territorial del Comude.</v>
      </c>
      <c r="L4760" s="150">
        <f>+VLOOKUP($E4760,IPC_2018!$B$8:$T$347,12,0)</f>
        <v>0.73611111111111105</v>
      </c>
      <c r="M4760" s="142" t="str">
        <f>+VLOOKUP($E4760,IPC_2018!$B$8:$T$347,13,0)</f>
        <v>Medio alto</v>
      </c>
    </row>
    <row r="4761" spans="1:13" x14ac:dyDescent="0.3">
      <c r="A4761" s="139">
        <f t="shared" si="4819"/>
        <v>126</v>
      </c>
      <c r="B4761" s="148">
        <f t="shared" si="4821"/>
        <v>5</v>
      </c>
      <c r="D4761" s="149" t="str">
        <f>+VLOOKUP($A4761,mUNICIPIOS!$B$4:$F$343,2,0)</f>
        <v>Quetzaltenango</v>
      </c>
      <c r="E4761" s="149">
        <f>+VLOOKUP($A4761,mUNICIPIOS!$B$4:$F$343,3,0)</f>
        <v>914</v>
      </c>
      <c r="F4761" s="149" t="str">
        <f>+VLOOKUP($A4761,mUNICIPIOS!$B$4:$F$343,4,0)</f>
        <v>Cantel</v>
      </c>
      <c r="G4761" s="139" t="str">
        <f t="shared" ref="G4761:K4761" si="4865">+G4723</f>
        <v>01</v>
      </c>
      <c r="H4761" t="str">
        <f t="shared" si="4865"/>
        <v>IPC</v>
      </c>
      <c r="I4761" t="str">
        <f t="shared" si="4865"/>
        <v>Índice de Participación Ciudadana</v>
      </c>
      <c r="J4761" t="str">
        <f t="shared" si="4865"/>
        <v>01-05</v>
      </c>
      <c r="K4761" t="str">
        <f t="shared" si="4865"/>
        <v>Funcionamiento del Comude</v>
      </c>
      <c r="L4761" s="150">
        <f>+VLOOKUP($E4761,IPC_2018!$B$8:$T$347,15,0)</f>
        <v>0.32045053014856906</v>
      </c>
      <c r="M4761" s="142" t="str">
        <f>+VLOOKUP($E4761,IPC_2018!$B$8:$T$347,16,0)</f>
        <v>Medio bajo</v>
      </c>
    </row>
    <row r="4762" spans="1:13" x14ac:dyDescent="0.3">
      <c r="A4762" s="139">
        <f t="shared" si="4819"/>
        <v>126</v>
      </c>
      <c r="B4762" s="148">
        <f t="shared" si="4821"/>
        <v>6</v>
      </c>
      <c r="D4762" s="149" t="str">
        <f>+VLOOKUP($A4762,mUNICIPIOS!$B$4:$F$343,2,0)</f>
        <v>Quetzaltenango</v>
      </c>
      <c r="E4762" s="149">
        <f>+VLOOKUP($A4762,mUNICIPIOS!$B$4:$F$343,3,0)</f>
        <v>914</v>
      </c>
      <c r="F4762" s="149" t="str">
        <f>+VLOOKUP($A4762,mUNICIPIOS!$B$4:$F$343,4,0)</f>
        <v>Cantel</v>
      </c>
      <c r="G4762" s="139" t="str">
        <f t="shared" ref="G4762:K4762" si="4866">+G4724</f>
        <v>01</v>
      </c>
      <c r="H4762" t="str">
        <f t="shared" si="4866"/>
        <v>IPC</v>
      </c>
      <c r="I4762" t="str">
        <f t="shared" si="4866"/>
        <v>Índice de Participación Ciudadana</v>
      </c>
      <c r="J4762" t="str">
        <f t="shared" si="4866"/>
        <v>INDICE</v>
      </c>
      <c r="K4762">
        <f t="shared" si="4866"/>
        <v>0</v>
      </c>
      <c r="L4762" s="150">
        <f>+VLOOKUP($E4762,IPC_2018!$B$8:$T$347,18,0)</f>
        <v>0.72469904831984999</v>
      </c>
      <c r="M4762" s="142" t="str">
        <f>+VLOOKUP($E4762,IPC_2018!$B$8:$T$347,19,0)</f>
        <v>Medio alto</v>
      </c>
    </row>
    <row r="4763" spans="1:13" x14ac:dyDescent="0.3">
      <c r="A4763" s="139">
        <f t="shared" si="4819"/>
        <v>126</v>
      </c>
      <c r="B4763" s="148">
        <f t="shared" si="4821"/>
        <v>7</v>
      </c>
      <c r="D4763" s="149" t="str">
        <f>+VLOOKUP($A4763,mUNICIPIOS!$B$4:$F$343,2,0)</f>
        <v>Quetzaltenango</v>
      </c>
      <c r="E4763" s="149">
        <f>+VLOOKUP($A4763,mUNICIPIOS!$B$4:$F$343,3,0)</f>
        <v>914</v>
      </c>
      <c r="F4763" s="149" t="str">
        <f>+VLOOKUP($A4763,mUNICIPIOS!$B$4:$F$343,4,0)</f>
        <v>Cantel</v>
      </c>
      <c r="G4763" s="139" t="str">
        <f t="shared" ref="G4763:K4763" si="4867">+G4725</f>
        <v>02</v>
      </c>
      <c r="H4763" t="str">
        <f t="shared" si="4867"/>
        <v>IIC</v>
      </c>
      <c r="I4763" t="str">
        <f t="shared" si="4867"/>
        <v>Índice de Información a la Ciudadanía</v>
      </c>
      <c r="J4763" t="str">
        <f t="shared" si="4867"/>
        <v>02-01</v>
      </c>
      <c r="K4763" t="str">
        <f t="shared" si="4867"/>
        <v>Rendición de cuentas cuatrimestral y anual al Comude enfocadas en resultados.</v>
      </c>
      <c r="L4763" s="150">
        <f>+VLOOKUP($E4763,IIC_2018!$B$8:$Q$347,3,0)</f>
        <v>0.4</v>
      </c>
      <c r="M4763" s="142" t="str">
        <f>+VLOOKUP($E4763,IIC_2018!$B$8:$Q$347,4,0)</f>
        <v>Medio bajo</v>
      </c>
    </row>
    <row r="4764" spans="1:13" x14ac:dyDescent="0.3">
      <c r="A4764" s="139">
        <f t="shared" si="4819"/>
        <v>126</v>
      </c>
      <c r="B4764" s="148">
        <f t="shared" si="4821"/>
        <v>8</v>
      </c>
      <c r="D4764" s="149" t="str">
        <f>+VLOOKUP($A4764,mUNICIPIOS!$B$4:$F$343,2,0)</f>
        <v>Quetzaltenango</v>
      </c>
      <c r="E4764" s="149">
        <f>+VLOOKUP($A4764,mUNICIPIOS!$B$4:$F$343,3,0)</f>
        <v>914</v>
      </c>
      <c r="F4764" s="149" t="str">
        <f>+VLOOKUP($A4764,mUNICIPIOS!$B$4:$F$343,4,0)</f>
        <v>Cantel</v>
      </c>
      <c r="G4764" s="139" t="str">
        <f t="shared" ref="G4764:K4764" si="4868">+G4726</f>
        <v>02</v>
      </c>
      <c r="H4764" t="str">
        <f t="shared" si="4868"/>
        <v>IIC</v>
      </c>
      <c r="I4764" t="str">
        <f t="shared" si="4868"/>
        <v>Índice de Información a la Ciudadanía</v>
      </c>
      <c r="J4764" t="str">
        <f t="shared" si="4868"/>
        <v>02-02</v>
      </c>
      <c r="K4764" t="str">
        <f t="shared" si="4868"/>
        <v>Información presupuestaria y otra información brindada a la ciudadanía disponible en medios locales de comunicación.</v>
      </c>
      <c r="L4764" s="150">
        <f>+VLOOKUP($E4764,IIC_2018!$B$8:$Q$347,6,0)</f>
        <v>0.75</v>
      </c>
      <c r="M4764" s="142" t="str">
        <f>+VLOOKUP($E4764,IIC_2018!$B$8:$Q$347,7,0)</f>
        <v>Medio alto</v>
      </c>
    </row>
    <row r="4765" spans="1:13" x14ac:dyDescent="0.3">
      <c r="A4765" s="139">
        <f t="shared" si="4819"/>
        <v>126</v>
      </c>
      <c r="B4765" s="148">
        <f t="shared" si="4821"/>
        <v>9</v>
      </c>
      <c r="D4765" s="149" t="str">
        <f>+VLOOKUP($A4765,mUNICIPIOS!$B$4:$F$343,2,0)</f>
        <v>Quetzaltenango</v>
      </c>
      <c r="E4765" s="149">
        <f>+VLOOKUP($A4765,mUNICIPIOS!$B$4:$F$343,3,0)</f>
        <v>914</v>
      </c>
      <c r="F4765" s="149" t="str">
        <f>+VLOOKUP($A4765,mUNICIPIOS!$B$4:$F$343,4,0)</f>
        <v>Cantel</v>
      </c>
      <c r="G4765" s="139" t="str">
        <f t="shared" ref="G4765:K4765" si="4869">+G4727</f>
        <v>02</v>
      </c>
      <c r="H4765" t="str">
        <f t="shared" si="4869"/>
        <v>IIC</v>
      </c>
      <c r="I4765" t="str">
        <f t="shared" si="4869"/>
        <v>Índice de Información a la Ciudadanía</v>
      </c>
      <c r="J4765" t="str">
        <f t="shared" si="4869"/>
        <v>02-03</v>
      </c>
      <c r="K4765" t="str">
        <f t="shared" si="4869"/>
        <v>Información pública de oficio actualizada y disponible de acuerdo a la LAIP y uso de internet.</v>
      </c>
      <c r="L4765" s="150">
        <f>+VLOOKUP($E4765,IIC_2018!$B$8:$Q$347,9,0)</f>
        <v>0.99999999999999989</v>
      </c>
      <c r="M4765" s="142" t="str">
        <f>+VLOOKUP($E4765,IIC_2018!$B$8:$Q$347,10,0)</f>
        <v>Alto</v>
      </c>
    </row>
    <row r="4766" spans="1:13" x14ac:dyDescent="0.3">
      <c r="A4766" s="139">
        <f t="shared" si="4819"/>
        <v>126</v>
      </c>
      <c r="B4766" s="148">
        <f t="shared" si="4821"/>
        <v>10</v>
      </c>
      <c r="D4766" s="149" t="str">
        <f>+VLOOKUP($A4766,mUNICIPIOS!$B$4:$F$343,2,0)</f>
        <v>Quetzaltenango</v>
      </c>
      <c r="E4766" s="149">
        <f>+VLOOKUP($A4766,mUNICIPIOS!$B$4:$F$343,3,0)</f>
        <v>914</v>
      </c>
      <c r="F4766" s="149" t="str">
        <f>+VLOOKUP($A4766,mUNICIPIOS!$B$4:$F$343,4,0)</f>
        <v>Cantel</v>
      </c>
      <c r="G4766" s="139" t="str">
        <f t="shared" ref="G4766:K4766" si="4870">+G4728</f>
        <v>02</v>
      </c>
      <c r="H4766" t="str">
        <f t="shared" si="4870"/>
        <v>IIC</v>
      </c>
      <c r="I4766" t="str">
        <f t="shared" si="4870"/>
        <v>Índice de Información a la Ciudadanía</v>
      </c>
      <c r="J4766" t="str">
        <f t="shared" si="4870"/>
        <v>02-04</v>
      </c>
      <c r="K4766" t="str">
        <f t="shared" si="4870"/>
        <v>Relación del monto contratado por medio de Guate compras con el total del presupuesto de egresos vigente.</v>
      </c>
      <c r="L4766" s="150">
        <f>+VLOOKUP($E4766,IIC_2018!$B$8:$Q$347,12,0)</f>
        <v>0.47780573491952966</v>
      </c>
      <c r="M4766" s="142" t="str">
        <f>+VLOOKUP($E4766,IIC_2018!$B$8:$Q$347,13,0)</f>
        <v>Medio</v>
      </c>
    </row>
    <row r="4767" spans="1:13" x14ac:dyDescent="0.3">
      <c r="A4767" s="139">
        <f t="shared" si="4819"/>
        <v>126</v>
      </c>
      <c r="B4767" s="148">
        <f t="shared" si="4821"/>
        <v>11</v>
      </c>
      <c r="D4767" s="149" t="str">
        <f>+VLOOKUP($A4767,mUNICIPIOS!$B$4:$F$343,2,0)</f>
        <v>Quetzaltenango</v>
      </c>
      <c r="E4767" s="149">
        <f>+VLOOKUP($A4767,mUNICIPIOS!$B$4:$F$343,3,0)</f>
        <v>914</v>
      </c>
      <c r="F4767" s="149" t="str">
        <f>+VLOOKUP($A4767,mUNICIPIOS!$B$4:$F$343,4,0)</f>
        <v>Cantel</v>
      </c>
      <c r="G4767" s="139" t="str">
        <f t="shared" ref="G4767:K4767" si="4871">+G4729</f>
        <v>02</v>
      </c>
      <c r="H4767" t="str">
        <f t="shared" si="4871"/>
        <v>IIC</v>
      </c>
      <c r="I4767" t="str">
        <f t="shared" si="4871"/>
        <v>Índice de Información a la Ciudadanía</v>
      </c>
      <c r="J4767" t="str">
        <f t="shared" si="4871"/>
        <v>INDICE</v>
      </c>
      <c r="K4767">
        <f t="shared" si="4871"/>
        <v>0</v>
      </c>
      <c r="L4767" s="150">
        <f>+VLOOKUP($E4767,IIC_2018!$B$8:$Q$347,15,0)</f>
        <v>0.65695143372988241</v>
      </c>
      <c r="M4767" s="142" t="str">
        <f>+VLOOKUP($E4767,IIC_2018!$B$8:$Q$347,16,0)</f>
        <v>Medio alto</v>
      </c>
    </row>
    <row r="4768" spans="1:13" x14ac:dyDescent="0.3">
      <c r="A4768" s="139">
        <f t="shared" si="4819"/>
        <v>126</v>
      </c>
      <c r="B4768" s="148">
        <f t="shared" si="4821"/>
        <v>12</v>
      </c>
      <c r="D4768" s="149" t="str">
        <f>+VLOOKUP($A4768,mUNICIPIOS!$B$4:$F$343,2,0)</f>
        <v>Quetzaltenango</v>
      </c>
      <c r="E4768" s="149">
        <f>+VLOOKUP($A4768,mUNICIPIOS!$B$4:$F$343,3,0)</f>
        <v>914</v>
      </c>
      <c r="F4768" s="149" t="str">
        <f>+VLOOKUP($A4768,mUNICIPIOS!$B$4:$F$343,4,0)</f>
        <v>Cantel</v>
      </c>
      <c r="G4768" s="139" t="str">
        <f t="shared" ref="G4768:K4768" si="4872">+G4730</f>
        <v>03</v>
      </c>
      <c r="H4768" t="str">
        <f t="shared" si="4872"/>
        <v>ISP</v>
      </c>
      <c r="I4768" t="str">
        <f t="shared" si="4872"/>
        <v>Índice de Servicios Públicos</v>
      </c>
      <c r="J4768" t="str">
        <f t="shared" si="4872"/>
        <v>03-01</v>
      </c>
      <c r="K4768" t="str">
        <f t="shared" si="4872"/>
        <v>Cobertura del servicio público de agua</v>
      </c>
      <c r="L4768" s="150">
        <f>+VLOOKUP($E4768,ISP_2018!$B$8:$T$347,3,0)</f>
        <v>0</v>
      </c>
      <c r="M4768" s="142" t="str">
        <f>+VLOOKUP($E4768,ISP_2018!$B$8:$T$347,4,0)</f>
        <v>Bajo</v>
      </c>
    </row>
    <row r="4769" spans="1:13" x14ac:dyDescent="0.3">
      <c r="A4769" s="139">
        <f t="shared" si="4819"/>
        <v>126</v>
      </c>
      <c r="B4769" s="148">
        <f t="shared" si="4821"/>
        <v>13</v>
      </c>
      <c r="D4769" s="149" t="str">
        <f>+VLOOKUP($A4769,mUNICIPIOS!$B$4:$F$343,2,0)</f>
        <v>Quetzaltenango</v>
      </c>
      <c r="E4769" s="149">
        <f>+VLOOKUP($A4769,mUNICIPIOS!$B$4:$F$343,3,0)</f>
        <v>914</v>
      </c>
      <c r="F4769" s="149" t="str">
        <f>+VLOOKUP($A4769,mUNICIPIOS!$B$4:$F$343,4,0)</f>
        <v>Cantel</v>
      </c>
      <c r="G4769" s="139" t="str">
        <f t="shared" ref="G4769:K4769" si="4873">+G4731</f>
        <v>03</v>
      </c>
      <c r="H4769" t="str">
        <f t="shared" si="4873"/>
        <v>ISP</v>
      </c>
      <c r="I4769" t="str">
        <f t="shared" si="4873"/>
        <v>Índice de Servicios Públicos</v>
      </c>
      <c r="J4769" t="str">
        <f t="shared" si="4873"/>
        <v>03-02</v>
      </c>
      <c r="K4769" t="str">
        <f t="shared" si="4873"/>
        <v>Control de la calidad del servicio público de agua</v>
      </c>
      <c r="L4769" s="150">
        <f>+VLOOKUP($E4769,ISP_2018!$B$8:$T$347,6,0)</f>
        <v>0.15</v>
      </c>
      <c r="M4769" s="142" t="str">
        <f>+VLOOKUP($E4769,ISP_2018!$B$8:$T$347,7,0)</f>
        <v>Bajo</v>
      </c>
    </row>
    <row r="4770" spans="1:13" x14ac:dyDescent="0.3">
      <c r="A4770" s="139">
        <f t="shared" si="4819"/>
        <v>126</v>
      </c>
      <c r="B4770" s="148">
        <f t="shared" si="4821"/>
        <v>14</v>
      </c>
      <c r="D4770" s="149" t="str">
        <f>+VLOOKUP($A4770,mUNICIPIOS!$B$4:$F$343,2,0)</f>
        <v>Quetzaltenango</v>
      </c>
      <c r="E4770" s="149">
        <f>+VLOOKUP($A4770,mUNICIPIOS!$B$4:$F$343,3,0)</f>
        <v>914</v>
      </c>
      <c r="F4770" s="149" t="str">
        <f>+VLOOKUP($A4770,mUNICIPIOS!$B$4:$F$343,4,0)</f>
        <v>Cantel</v>
      </c>
      <c r="G4770" s="139" t="str">
        <f t="shared" ref="G4770:K4770" si="4874">+G4732</f>
        <v>03</v>
      </c>
      <c r="H4770" t="str">
        <f t="shared" si="4874"/>
        <v>ISP</v>
      </c>
      <c r="I4770" t="str">
        <f t="shared" si="4874"/>
        <v>Índice de Servicios Públicos</v>
      </c>
      <c r="J4770" t="str">
        <f t="shared" si="4874"/>
        <v>03-03</v>
      </c>
      <c r="K4770" t="str">
        <f t="shared" si="4874"/>
        <v>Disposición  y tratamiento  de aguas residuales</v>
      </c>
      <c r="L4770" s="150">
        <f>+VLOOKUP($E4770,ISP_2018!$B$8:$T$347,9,0)</f>
        <v>0</v>
      </c>
      <c r="M4770" s="142" t="str">
        <f>+VLOOKUP($E4770,ISP_2018!$B$8:$T$347,10,0)</f>
        <v>Bajo</v>
      </c>
    </row>
    <row r="4771" spans="1:13" x14ac:dyDescent="0.3">
      <c r="A4771" s="139">
        <f t="shared" si="4819"/>
        <v>126</v>
      </c>
      <c r="B4771" s="148">
        <f t="shared" si="4821"/>
        <v>15</v>
      </c>
      <c r="D4771" s="149" t="str">
        <f>+VLOOKUP($A4771,mUNICIPIOS!$B$4:$F$343,2,0)</f>
        <v>Quetzaltenango</v>
      </c>
      <c r="E4771" s="149">
        <f>+VLOOKUP($A4771,mUNICIPIOS!$B$4:$F$343,3,0)</f>
        <v>914</v>
      </c>
      <c r="F4771" s="149" t="str">
        <f>+VLOOKUP($A4771,mUNICIPIOS!$B$4:$F$343,4,0)</f>
        <v>Cantel</v>
      </c>
      <c r="G4771" s="139" t="str">
        <f t="shared" ref="G4771:K4771" si="4875">+G4733</f>
        <v>03</v>
      </c>
      <c r="H4771" t="str">
        <f t="shared" si="4875"/>
        <v>ISP</v>
      </c>
      <c r="I4771" t="str">
        <f t="shared" si="4875"/>
        <v>Índice de Servicios Públicos</v>
      </c>
      <c r="J4771" t="str">
        <f t="shared" si="4875"/>
        <v>03-04</v>
      </c>
      <c r="K4771" t="str">
        <f t="shared" si="4875"/>
        <v>Gestión y manejo de los residuos y desechos sólidos</v>
      </c>
      <c r="L4771" s="150">
        <f>+VLOOKUP($E4771,ISP_2018!$B$8:$T$347,12,0)</f>
        <v>0.78606106026522526</v>
      </c>
      <c r="M4771" s="142" t="str">
        <f>+VLOOKUP($E4771,ISP_2018!$B$8:$T$347,13,0)</f>
        <v>Medio alto</v>
      </c>
    </row>
    <row r="4772" spans="1:13" x14ac:dyDescent="0.3">
      <c r="A4772" s="139">
        <f t="shared" si="4819"/>
        <v>126</v>
      </c>
      <c r="B4772" s="148">
        <f t="shared" si="4821"/>
        <v>16</v>
      </c>
      <c r="D4772" s="149" t="str">
        <f>+VLOOKUP($A4772,mUNICIPIOS!$B$4:$F$343,2,0)</f>
        <v>Quetzaltenango</v>
      </c>
      <c r="E4772" s="149">
        <f>+VLOOKUP($A4772,mUNICIPIOS!$B$4:$F$343,3,0)</f>
        <v>914</v>
      </c>
      <c r="F4772" s="149" t="str">
        <f>+VLOOKUP($A4772,mUNICIPIOS!$B$4:$F$343,4,0)</f>
        <v>Cantel</v>
      </c>
      <c r="G4772" s="139" t="str">
        <f t="shared" ref="G4772:K4772" si="4876">+G4734</f>
        <v>03</v>
      </c>
      <c r="H4772" t="str">
        <f t="shared" si="4876"/>
        <v>ISP</v>
      </c>
      <c r="I4772" t="str">
        <f t="shared" si="4876"/>
        <v>Índice de Servicios Públicos</v>
      </c>
      <c r="J4772" t="str">
        <f t="shared" si="4876"/>
        <v>03-05</v>
      </c>
      <c r="K4772" t="str">
        <f t="shared" si="4876"/>
        <v>Gestión de servicios públicos municipales</v>
      </c>
      <c r="L4772" s="150">
        <f>+VLOOKUP($E4772,ISP_2018!$B$8:$T$347,15,0)</f>
        <v>0.23655913978494622</v>
      </c>
      <c r="M4772" s="142" t="str">
        <f>+VLOOKUP($E4772,ISP_2018!$B$8:$T$347,16,0)</f>
        <v>Medio bajo</v>
      </c>
    </row>
    <row r="4773" spans="1:13" x14ac:dyDescent="0.3">
      <c r="A4773" s="139">
        <f t="shared" si="4819"/>
        <v>126</v>
      </c>
      <c r="B4773" s="148">
        <f t="shared" si="4821"/>
        <v>17</v>
      </c>
      <c r="D4773" s="149" t="str">
        <f>+VLOOKUP($A4773,mUNICIPIOS!$B$4:$F$343,2,0)</f>
        <v>Quetzaltenango</v>
      </c>
      <c r="E4773" s="149">
        <f>+VLOOKUP($A4773,mUNICIPIOS!$B$4:$F$343,3,0)</f>
        <v>914</v>
      </c>
      <c r="F4773" s="149" t="str">
        <f>+VLOOKUP($A4773,mUNICIPIOS!$B$4:$F$343,4,0)</f>
        <v>Cantel</v>
      </c>
      <c r="G4773" s="139" t="str">
        <f t="shared" ref="G4773:K4773" si="4877">+G4735</f>
        <v>03</v>
      </c>
      <c r="H4773" t="str">
        <f t="shared" si="4877"/>
        <v>ISP</v>
      </c>
      <c r="I4773" t="str">
        <f t="shared" si="4877"/>
        <v>Índice de Servicios Públicos</v>
      </c>
      <c r="J4773" t="str">
        <f t="shared" si="4877"/>
        <v>INDICE</v>
      </c>
      <c r="K4773">
        <f t="shared" si="4877"/>
        <v>0</v>
      </c>
      <c r="L4773" s="150">
        <f>+VLOOKUP($E4773,ISP_2018!$B$8:$T$347,18,0)</f>
        <v>0.24952404001003431</v>
      </c>
      <c r="M4773" s="142" t="str">
        <f>+VLOOKUP($E4773,ISP_2018!$B$8:$T$347,19,0)</f>
        <v>Medio bajo</v>
      </c>
    </row>
    <row r="4774" spans="1:13" x14ac:dyDescent="0.3">
      <c r="A4774" s="139">
        <f t="shared" si="4819"/>
        <v>126</v>
      </c>
      <c r="B4774" s="148">
        <f t="shared" si="4821"/>
        <v>18</v>
      </c>
      <c r="D4774" s="149" t="str">
        <f>+VLOOKUP($A4774,mUNICIPIOS!$B$4:$F$343,2,0)</f>
        <v>Quetzaltenango</v>
      </c>
      <c r="E4774" s="149">
        <f>+VLOOKUP($A4774,mUNICIPIOS!$B$4:$F$343,3,0)</f>
        <v>914</v>
      </c>
      <c r="F4774" s="149" t="str">
        <f>+VLOOKUP($A4774,mUNICIPIOS!$B$4:$F$343,4,0)</f>
        <v>Cantel</v>
      </c>
      <c r="G4774" s="139" t="str">
        <f t="shared" ref="G4774:K4774" si="4878">+G4736</f>
        <v>04</v>
      </c>
      <c r="H4774" t="str">
        <f t="shared" si="4878"/>
        <v>IGA</v>
      </c>
      <c r="I4774" t="str">
        <f t="shared" si="4878"/>
        <v>Índice de Gestión Administrativa</v>
      </c>
      <c r="J4774" t="str">
        <f t="shared" si="4878"/>
        <v>04-01</v>
      </c>
      <c r="K4774" t="str">
        <f t="shared" si="4878"/>
        <v>Existencia de elementos de atención municipal orientada al vecino</v>
      </c>
      <c r="L4774" s="150">
        <f>+VLOOKUP($E4774,IGA_2018!$B$8:$N$347,3,0)</f>
        <v>0.5</v>
      </c>
      <c r="M4774" s="142" t="str">
        <f>+VLOOKUP($E4774,IGA_2018!$B$8:$N$347,4,0)</f>
        <v>Medio</v>
      </c>
    </row>
    <row r="4775" spans="1:13" x14ac:dyDescent="0.3">
      <c r="A4775" s="139">
        <f t="shared" si="4819"/>
        <v>126</v>
      </c>
      <c r="B4775" s="148">
        <f t="shared" si="4821"/>
        <v>19</v>
      </c>
      <c r="D4775" s="149" t="str">
        <f>+VLOOKUP($A4775,mUNICIPIOS!$B$4:$F$343,2,0)</f>
        <v>Quetzaltenango</v>
      </c>
      <c r="E4775" s="149">
        <f>+VLOOKUP($A4775,mUNICIPIOS!$B$4:$F$343,3,0)</f>
        <v>914</v>
      </c>
      <c r="F4775" s="149" t="str">
        <f>+VLOOKUP($A4775,mUNICIPIOS!$B$4:$F$343,4,0)</f>
        <v>Cantel</v>
      </c>
      <c r="G4775" s="139" t="str">
        <f t="shared" ref="G4775:K4775" si="4879">+G4737</f>
        <v>04</v>
      </c>
      <c r="H4775" t="str">
        <f t="shared" si="4879"/>
        <v>IGA</v>
      </c>
      <c r="I4775" t="str">
        <f t="shared" si="4879"/>
        <v>Índice de Gestión Administrativa</v>
      </c>
      <c r="J4775" t="str">
        <f t="shared" si="4879"/>
        <v>04-02</v>
      </c>
      <c r="K4775" t="str">
        <f t="shared" si="4879"/>
        <v>Gestión del recurso humano.</v>
      </c>
      <c r="L4775" s="150">
        <f>+VLOOKUP($E4775,IGA_2018!$B$8:$N$347,6,0)</f>
        <v>0.49549317537986109</v>
      </c>
      <c r="M4775" s="142" t="str">
        <f>+VLOOKUP($E4775,IGA_2018!$B$8:$N$347,7,0)</f>
        <v>Medio</v>
      </c>
    </row>
    <row r="4776" spans="1:13" x14ac:dyDescent="0.3">
      <c r="A4776" s="139">
        <f t="shared" si="4819"/>
        <v>126</v>
      </c>
      <c r="B4776" s="148">
        <f t="shared" si="4821"/>
        <v>20</v>
      </c>
      <c r="D4776" s="149" t="str">
        <f>+VLOOKUP($A4776,mUNICIPIOS!$B$4:$F$343,2,0)</f>
        <v>Quetzaltenango</v>
      </c>
      <c r="E4776" s="149">
        <f>+VLOOKUP($A4776,mUNICIPIOS!$B$4:$F$343,3,0)</f>
        <v>914</v>
      </c>
      <c r="F4776" s="149" t="str">
        <f>+VLOOKUP($A4776,mUNICIPIOS!$B$4:$F$343,4,0)</f>
        <v>Cantel</v>
      </c>
      <c r="G4776" s="139" t="str">
        <f t="shared" ref="G4776:K4776" si="4880">+G4738</f>
        <v>04</v>
      </c>
      <c r="H4776" t="str">
        <f t="shared" si="4880"/>
        <v>IGA</v>
      </c>
      <c r="I4776" t="str">
        <f t="shared" si="4880"/>
        <v>Índice de Gestión Administrativa</v>
      </c>
      <c r="J4776" t="str">
        <f t="shared" si="4880"/>
        <v>04-03</v>
      </c>
      <c r="K4776" t="str">
        <f t="shared" si="4880"/>
        <v>Existencia de oficinas municipales con instrumentos de gestión.</v>
      </c>
      <c r="L4776" s="150">
        <f>+VLOOKUP($E4776,IGA_2018!$B$8:$N$347,9,0)</f>
        <v>0.41250000000000003</v>
      </c>
      <c r="M4776" s="142" t="str">
        <f>+VLOOKUP($E4776,IGA_2018!$B$8:$N$347,10,0)</f>
        <v>Medio</v>
      </c>
    </row>
    <row r="4777" spans="1:13" x14ac:dyDescent="0.3">
      <c r="A4777" s="139">
        <f t="shared" si="4819"/>
        <v>126</v>
      </c>
      <c r="B4777" s="148">
        <f t="shared" si="4821"/>
        <v>21</v>
      </c>
      <c r="D4777" s="149" t="str">
        <f>+VLOOKUP($A4777,mUNICIPIOS!$B$4:$F$343,2,0)</f>
        <v>Quetzaltenango</v>
      </c>
      <c r="E4777" s="149">
        <f>+VLOOKUP($A4777,mUNICIPIOS!$B$4:$F$343,3,0)</f>
        <v>914</v>
      </c>
      <c r="F4777" s="149" t="str">
        <f>+VLOOKUP($A4777,mUNICIPIOS!$B$4:$F$343,4,0)</f>
        <v>Cantel</v>
      </c>
      <c r="G4777" s="139" t="str">
        <f t="shared" ref="G4777:K4777" si="4881">+G4739</f>
        <v>04</v>
      </c>
      <c r="H4777" t="str">
        <f t="shared" si="4881"/>
        <v>IGA</v>
      </c>
      <c r="I4777" t="str">
        <f t="shared" si="4881"/>
        <v>Índice de Gestión Administrativa</v>
      </c>
      <c r="J4777" t="str">
        <f t="shared" si="4881"/>
        <v>INDICE</v>
      </c>
      <c r="K4777">
        <f t="shared" si="4881"/>
        <v>0</v>
      </c>
      <c r="L4777" s="150">
        <f>+VLOOKUP($E4777,IGA_2018!$B$8:$N$347,12,0)</f>
        <v>0.46779761138295139</v>
      </c>
      <c r="M4777" s="142" t="str">
        <f>+VLOOKUP($E4777,IGA_2018!$B$8:$N$347,13,0)</f>
        <v>Medio</v>
      </c>
    </row>
    <row r="4778" spans="1:13" x14ac:dyDescent="0.3">
      <c r="A4778" s="139">
        <f t="shared" si="4819"/>
        <v>126</v>
      </c>
      <c r="B4778" s="148">
        <f t="shared" si="4821"/>
        <v>22</v>
      </c>
      <c r="D4778" s="149" t="str">
        <f>+VLOOKUP($A4778,mUNICIPIOS!$B$4:$F$343,2,0)</f>
        <v>Quetzaltenango</v>
      </c>
      <c r="E4778" s="149">
        <f>+VLOOKUP($A4778,mUNICIPIOS!$B$4:$F$343,3,0)</f>
        <v>914</v>
      </c>
      <c r="F4778" s="149" t="str">
        <f>+VLOOKUP($A4778,mUNICIPIOS!$B$4:$F$343,4,0)</f>
        <v>Cantel</v>
      </c>
      <c r="G4778" s="139" t="str">
        <f t="shared" ref="G4778:K4778" si="4882">+G4740</f>
        <v>05</v>
      </c>
      <c r="H4778" t="str">
        <f t="shared" si="4882"/>
        <v>IGF</v>
      </c>
      <c r="I4778" t="str">
        <f t="shared" si="4882"/>
        <v>Índice de Gestión Financiera</v>
      </c>
      <c r="J4778" t="str">
        <f t="shared" si="4882"/>
        <v>05-01</v>
      </c>
      <c r="K4778" t="str">
        <f t="shared" si="4882"/>
        <v>Autonomía financiera municipal</v>
      </c>
      <c r="L4778" s="150">
        <f>+VLOOKUP($E4778,IGF_2018!$B$8:$Z$347,3,0)</f>
        <v>0.20746860465452463</v>
      </c>
      <c r="M4778" s="142" t="str">
        <f>+VLOOKUP($E4778,IGF_2018!$B$8:$Z$347,4,0)</f>
        <v>Medio bajo</v>
      </c>
    </row>
    <row r="4779" spans="1:13" x14ac:dyDescent="0.3">
      <c r="A4779" s="139">
        <f t="shared" si="4819"/>
        <v>126</v>
      </c>
      <c r="B4779" s="148">
        <f t="shared" si="4821"/>
        <v>23</v>
      </c>
      <c r="D4779" s="149" t="str">
        <f>+VLOOKUP($A4779,mUNICIPIOS!$B$4:$F$343,2,0)</f>
        <v>Quetzaltenango</v>
      </c>
      <c r="E4779" s="149">
        <f>+VLOOKUP($A4779,mUNICIPIOS!$B$4:$F$343,3,0)</f>
        <v>914</v>
      </c>
      <c r="F4779" s="149" t="str">
        <f>+VLOOKUP($A4779,mUNICIPIOS!$B$4:$F$343,4,0)</f>
        <v>Cantel</v>
      </c>
      <c r="G4779" s="139" t="str">
        <f t="shared" ref="G4779:K4779" si="4883">+G4741</f>
        <v>05</v>
      </c>
      <c r="H4779" t="str">
        <f t="shared" si="4883"/>
        <v>IGF</v>
      </c>
      <c r="I4779" t="str">
        <f t="shared" si="4883"/>
        <v>Índice de Gestión Financiera</v>
      </c>
      <c r="J4779" t="str">
        <f t="shared" si="4883"/>
        <v>05-02</v>
      </c>
      <c r="K4779" t="str">
        <f t="shared" si="4883"/>
        <v xml:space="preserve">Ingresos propios por habitante -sin regalías- </v>
      </c>
      <c r="L4779" s="150">
        <f>+VLOOKUP($E4779,IGF_2018!$B$8:$Z$347,6,0)</f>
        <v>6.8963192372192145E-2</v>
      </c>
      <c r="M4779" s="142" t="str">
        <f>+VLOOKUP($E4779,IGF_2018!$B$8:$Z$347,7,0)</f>
        <v>Bajo</v>
      </c>
    </row>
    <row r="4780" spans="1:13" x14ac:dyDescent="0.3">
      <c r="A4780" s="139">
        <f t="shared" si="4819"/>
        <v>126</v>
      </c>
      <c r="B4780" s="148">
        <f t="shared" si="4821"/>
        <v>24</v>
      </c>
      <c r="D4780" s="149" t="str">
        <f>+VLOOKUP($A4780,mUNICIPIOS!$B$4:$F$343,2,0)</f>
        <v>Quetzaltenango</v>
      </c>
      <c r="E4780" s="149">
        <f>+VLOOKUP($A4780,mUNICIPIOS!$B$4:$F$343,3,0)</f>
        <v>914</v>
      </c>
      <c r="F4780" s="149" t="str">
        <f>+VLOOKUP($A4780,mUNICIPIOS!$B$4:$F$343,4,0)</f>
        <v>Cantel</v>
      </c>
      <c r="G4780" s="139" t="str">
        <f t="shared" ref="G4780:K4780" si="4884">+G4742</f>
        <v>05</v>
      </c>
      <c r="H4780" t="str">
        <f t="shared" si="4884"/>
        <v>IGF</v>
      </c>
      <c r="I4780" t="str">
        <f t="shared" si="4884"/>
        <v>Índice de Gestión Financiera</v>
      </c>
      <c r="J4780" t="str">
        <f t="shared" si="4884"/>
        <v>05-03</v>
      </c>
      <c r="K4780" t="str">
        <f t="shared" si="4884"/>
        <v>Ingresos del IUSI en relación a los ingresos propios -sin regalías-</v>
      </c>
      <c r="L4780" s="150">
        <f>+VLOOKUP($E4780,IGF_2018!$B$8:$Z$347,9,0)</f>
        <v>6.8456208272750355E-2</v>
      </c>
      <c r="M4780" s="142" t="str">
        <f>+VLOOKUP($E4780,IGF_2018!$B$8:$Z$347,10,0)</f>
        <v>Bajo</v>
      </c>
    </row>
    <row r="4781" spans="1:13" x14ac:dyDescent="0.3">
      <c r="A4781" s="139">
        <f t="shared" ref="A4781:A4844" si="4885">+IF(B4780=38,A4780+1,A4780)</f>
        <v>126</v>
      </c>
      <c r="B4781" s="148">
        <f t="shared" si="4821"/>
        <v>25</v>
      </c>
      <c r="D4781" s="149" t="str">
        <f>+VLOOKUP($A4781,mUNICIPIOS!$B$4:$F$343,2,0)</f>
        <v>Quetzaltenango</v>
      </c>
      <c r="E4781" s="149">
        <f>+VLOOKUP($A4781,mUNICIPIOS!$B$4:$F$343,3,0)</f>
        <v>914</v>
      </c>
      <c r="F4781" s="149" t="str">
        <f>+VLOOKUP($A4781,mUNICIPIOS!$B$4:$F$343,4,0)</f>
        <v>Cantel</v>
      </c>
      <c r="G4781" s="139" t="str">
        <f t="shared" ref="G4781:K4781" si="4886">+G4743</f>
        <v>05</v>
      </c>
      <c r="H4781" t="str">
        <f t="shared" si="4886"/>
        <v>IGF</v>
      </c>
      <c r="I4781" t="str">
        <f t="shared" si="4886"/>
        <v>Índice de Gestión Financiera</v>
      </c>
      <c r="J4781" t="str">
        <f t="shared" si="4886"/>
        <v>05-04</v>
      </c>
      <c r="K4781" t="str">
        <f t="shared" si="4886"/>
        <v>Inversión anual en capital fijo por habitante</v>
      </c>
      <c r="L4781" s="150">
        <f>+VLOOKUP($E4781,IGF_2018!$B$8:$Z$347,12,0)</f>
        <v>6.1621400887293995E-2</v>
      </c>
      <c r="M4781" s="142" t="str">
        <f>+VLOOKUP($E4781,IGF_2018!$B$8:$Z$347,13,0)</f>
        <v>Bajo</v>
      </c>
    </row>
    <row r="4782" spans="1:13" x14ac:dyDescent="0.3">
      <c r="A4782" s="139">
        <f t="shared" si="4885"/>
        <v>126</v>
      </c>
      <c r="B4782" s="148">
        <f t="shared" ref="B4782:B4845" si="4887">+B4744</f>
        <v>26</v>
      </c>
      <c r="D4782" s="149" t="str">
        <f>+VLOOKUP($A4782,mUNICIPIOS!$B$4:$F$343,2,0)</f>
        <v>Quetzaltenango</v>
      </c>
      <c r="E4782" s="149">
        <f>+VLOOKUP($A4782,mUNICIPIOS!$B$4:$F$343,3,0)</f>
        <v>914</v>
      </c>
      <c r="F4782" s="149" t="str">
        <f>+VLOOKUP($A4782,mUNICIPIOS!$B$4:$F$343,4,0)</f>
        <v>Cantel</v>
      </c>
      <c r="G4782" s="139" t="str">
        <f t="shared" ref="G4782:K4782" si="4888">+G4744</f>
        <v>05</v>
      </c>
      <c r="H4782" t="str">
        <f t="shared" si="4888"/>
        <v>IGF</v>
      </c>
      <c r="I4782" t="str">
        <f t="shared" si="4888"/>
        <v>Índice de Gestión Financiera</v>
      </c>
      <c r="J4782" t="str">
        <f t="shared" si="4888"/>
        <v>05-05</v>
      </c>
      <c r="K4782" t="str">
        <f t="shared" si="4888"/>
        <v>Inversión anual en capital fijo con recursos percibidos por ingresos propios</v>
      </c>
      <c r="L4782" s="150">
        <f>+VLOOKUP($E4782,IGF_2018!$B$8:$Z$347,15,0)</f>
        <v>0</v>
      </c>
      <c r="M4782" s="142" t="str">
        <f>+VLOOKUP($E4782,IGF_2018!$B$8:$Z$347,16,0)</f>
        <v>Bajo</v>
      </c>
    </row>
    <row r="4783" spans="1:13" x14ac:dyDescent="0.3">
      <c r="A4783" s="139">
        <f t="shared" si="4885"/>
        <v>126</v>
      </c>
      <c r="B4783" s="148">
        <f t="shared" si="4887"/>
        <v>27</v>
      </c>
      <c r="D4783" s="149" t="str">
        <f>+VLOOKUP($A4783,mUNICIPIOS!$B$4:$F$343,2,0)</f>
        <v>Quetzaltenango</v>
      </c>
      <c r="E4783" s="149">
        <f>+VLOOKUP($A4783,mUNICIPIOS!$B$4:$F$343,3,0)</f>
        <v>914</v>
      </c>
      <c r="F4783" s="149" t="str">
        <f>+VLOOKUP($A4783,mUNICIPIOS!$B$4:$F$343,4,0)</f>
        <v>Cantel</v>
      </c>
      <c r="G4783" s="139" t="str">
        <f t="shared" ref="G4783:K4783" si="4889">+G4745</f>
        <v>05</v>
      </c>
      <c r="H4783" t="str">
        <f t="shared" si="4889"/>
        <v>IGF</v>
      </c>
      <c r="I4783" t="str">
        <f t="shared" si="4889"/>
        <v>Índice de Gestión Financiera</v>
      </c>
      <c r="J4783" t="str">
        <f t="shared" si="4889"/>
        <v>05-06</v>
      </c>
      <c r="K4783" t="str">
        <f t="shared" si="4889"/>
        <v xml:space="preserve">Inversión anual en capital fijo con recursos percibidos por transferencias del Gobierno Central </v>
      </c>
      <c r="L4783" s="150">
        <f>+VLOOKUP($E4783,IGF_2018!$B$8:$Z$347,18,0)</f>
        <v>0.4685512143213369</v>
      </c>
      <c r="M4783" s="142" t="str">
        <f>+VLOOKUP($E4783,IGF_2018!$B$8:$Z$347,19,0)</f>
        <v>Medio</v>
      </c>
    </row>
    <row r="4784" spans="1:13" x14ac:dyDescent="0.3">
      <c r="A4784" s="139">
        <f t="shared" si="4885"/>
        <v>126</v>
      </c>
      <c r="B4784" s="148">
        <f t="shared" si="4887"/>
        <v>28</v>
      </c>
      <c r="D4784" s="149" t="str">
        <f>+VLOOKUP($A4784,mUNICIPIOS!$B$4:$F$343,2,0)</f>
        <v>Quetzaltenango</v>
      </c>
      <c r="E4784" s="149">
        <f>+VLOOKUP($A4784,mUNICIPIOS!$B$4:$F$343,3,0)</f>
        <v>914</v>
      </c>
      <c r="F4784" s="149" t="str">
        <f>+VLOOKUP($A4784,mUNICIPIOS!$B$4:$F$343,4,0)</f>
        <v>Cantel</v>
      </c>
      <c r="G4784" s="139" t="str">
        <f t="shared" ref="G4784:K4784" si="4890">+G4746</f>
        <v>05</v>
      </c>
      <c r="H4784" t="str">
        <f t="shared" si="4890"/>
        <v>IGF</v>
      </c>
      <c r="I4784" t="str">
        <f t="shared" si="4890"/>
        <v>Índice de Gestión Financiera</v>
      </c>
      <c r="J4784" t="str">
        <f t="shared" si="4890"/>
        <v>05-07</v>
      </c>
      <c r="K4784" t="str">
        <f t="shared" si="4890"/>
        <v>Financiamiento por endeudamiento municipal</v>
      </c>
      <c r="L4784" s="150">
        <f>+VLOOKUP($E4784,IGF_2018!$B$8:$Z$347,21,0)</f>
        <v>1</v>
      </c>
      <c r="M4784" s="142" t="str">
        <f>+VLOOKUP($E4784,IGF_2018!$B$8:$Z$347,22,0)</f>
        <v>Alto</v>
      </c>
    </row>
    <row r="4785" spans="1:13" x14ac:dyDescent="0.3">
      <c r="A4785" s="139">
        <f t="shared" si="4885"/>
        <v>126</v>
      </c>
      <c r="B4785" s="148">
        <f t="shared" si="4887"/>
        <v>29</v>
      </c>
      <c r="D4785" s="149" t="str">
        <f>+VLOOKUP($A4785,mUNICIPIOS!$B$4:$F$343,2,0)</f>
        <v>Quetzaltenango</v>
      </c>
      <c r="E4785" s="149">
        <f>+VLOOKUP($A4785,mUNICIPIOS!$B$4:$F$343,3,0)</f>
        <v>914</v>
      </c>
      <c r="F4785" s="149" t="str">
        <f>+VLOOKUP($A4785,mUNICIPIOS!$B$4:$F$343,4,0)</f>
        <v>Cantel</v>
      </c>
      <c r="G4785" s="139" t="str">
        <f t="shared" ref="G4785:K4785" si="4891">+G4747</f>
        <v>05</v>
      </c>
      <c r="H4785" t="str">
        <f t="shared" si="4891"/>
        <v>IGF</v>
      </c>
      <c r="I4785" t="str">
        <f t="shared" si="4891"/>
        <v>Índice de Gestión Financiera</v>
      </c>
      <c r="J4785" t="str">
        <f t="shared" si="4891"/>
        <v>INDICE</v>
      </c>
      <c r="K4785">
        <f t="shared" si="4891"/>
        <v>0</v>
      </c>
      <c r="L4785" s="150">
        <f>+VLOOKUP($E4785,IGF_2018!$B$8:$Z$347,24,0)</f>
        <v>0.31514924175348147</v>
      </c>
      <c r="M4785" s="142" t="str">
        <f>+VLOOKUP($E4785,IGF_2018!$B$8:$Z$347,25,0)</f>
        <v>Medio bajo</v>
      </c>
    </row>
    <row r="4786" spans="1:13" x14ac:dyDescent="0.3">
      <c r="A4786" s="139">
        <f t="shared" si="4885"/>
        <v>126</v>
      </c>
      <c r="B4786" s="148">
        <f t="shared" si="4887"/>
        <v>30</v>
      </c>
      <c r="D4786" s="149" t="str">
        <f>+VLOOKUP($A4786,mUNICIPIOS!$B$4:$F$343,2,0)</f>
        <v>Quetzaltenango</v>
      </c>
      <c r="E4786" s="149">
        <f>+VLOOKUP($A4786,mUNICIPIOS!$B$4:$F$343,3,0)</f>
        <v>914</v>
      </c>
      <c r="F4786" s="149" t="str">
        <f>+VLOOKUP($A4786,mUNICIPIOS!$B$4:$F$343,4,0)</f>
        <v>Cantel</v>
      </c>
      <c r="G4786" s="139" t="str">
        <f t="shared" ref="G4786:K4786" si="4892">+G4748</f>
        <v>06</v>
      </c>
      <c r="H4786" t="str">
        <f t="shared" si="4892"/>
        <v>IGE</v>
      </c>
      <c r="I4786" t="str">
        <f t="shared" si="4892"/>
        <v>Índice de Gestión Estratégica</v>
      </c>
      <c r="J4786" t="str">
        <f t="shared" si="4892"/>
        <v>06-01</v>
      </c>
      <c r="K4786" t="str">
        <f t="shared" si="4892"/>
        <v>Ejecución del Plan Operativo Anual  (POA)</v>
      </c>
      <c r="L4786" s="150">
        <f>+VLOOKUP($E4786,IGE_2018!$B$8:$Z$347,3,0)</f>
        <v>1</v>
      </c>
      <c r="M4786" s="142" t="str">
        <f>+VLOOKUP($E4786,IGE_2018!$B$8:$Z$347,4,0)</f>
        <v>Alto</v>
      </c>
    </row>
    <row r="4787" spans="1:13" x14ac:dyDescent="0.3">
      <c r="A4787" s="139">
        <f t="shared" si="4885"/>
        <v>126</v>
      </c>
      <c r="B4787" s="148">
        <f t="shared" si="4887"/>
        <v>31</v>
      </c>
      <c r="D4787" s="149" t="str">
        <f>+VLOOKUP($A4787,mUNICIPIOS!$B$4:$F$343,2,0)</f>
        <v>Quetzaltenango</v>
      </c>
      <c r="E4787" s="149">
        <f>+VLOOKUP($A4787,mUNICIPIOS!$B$4:$F$343,3,0)</f>
        <v>914</v>
      </c>
      <c r="F4787" s="149" t="str">
        <f>+VLOOKUP($A4787,mUNICIPIOS!$B$4:$F$343,4,0)</f>
        <v>Cantel</v>
      </c>
      <c r="G4787" s="139" t="str">
        <f t="shared" ref="G4787:K4787" si="4893">+G4749</f>
        <v>06</v>
      </c>
      <c r="H4787" t="str">
        <f t="shared" si="4893"/>
        <v>IGE</v>
      </c>
      <c r="I4787" t="str">
        <f t="shared" si="4893"/>
        <v>Índice de Gestión Estratégica</v>
      </c>
      <c r="J4787" t="str">
        <f t="shared" si="4893"/>
        <v>06-02</v>
      </c>
      <c r="K4787" t="str">
        <f t="shared" si="4893"/>
        <v>Relación Plan de Desarrollo Municipal y Ordenamiento Territorial (PDM-OT) - Plan Estratégico Institucional (PEI) - Plan Operativo Multianual (POM) - Plan Operativo Anual (POA)</v>
      </c>
      <c r="L4787" s="150">
        <f>+VLOOKUP($E4787,IGE_2018!$B$8:$Z$347,6,0)</f>
        <v>0.57499999999999996</v>
      </c>
      <c r="M4787" s="142" t="str">
        <f>+VLOOKUP($E4787,IGE_2018!$B$8:$Z$347,7,0)</f>
        <v>Medio</v>
      </c>
    </row>
    <row r="4788" spans="1:13" x14ac:dyDescent="0.3">
      <c r="A4788" s="139">
        <f t="shared" si="4885"/>
        <v>126</v>
      </c>
      <c r="B4788" s="148">
        <f t="shared" si="4887"/>
        <v>32</v>
      </c>
      <c r="D4788" s="149" t="str">
        <f>+VLOOKUP($A4788,mUNICIPIOS!$B$4:$F$343,2,0)</f>
        <v>Quetzaltenango</v>
      </c>
      <c r="E4788" s="149">
        <f>+VLOOKUP($A4788,mUNICIPIOS!$B$4:$F$343,3,0)</f>
        <v>914</v>
      </c>
      <c r="F4788" s="149" t="str">
        <f>+VLOOKUP($A4788,mUNICIPIOS!$B$4:$F$343,4,0)</f>
        <v>Cantel</v>
      </c>
      <c r="G4788" s="139" t="str">
        <f t="shared" ref="G4788:K4788" si="4894">+G4750</f>
        <v>06</v>
      </c>
      <c r="H4788" t="str">
        <f t="shared" si="4894"/>
        <v>IGE</v>
      </c>
      <c r="I4788" t="str">
        <f t="shared" si="4894"/>
        <v>Índice de Gestión Estratégica</v>
      </c>
      <c r="J4788" t="str">
        <f t="shared" si="4894"/>
        <v>06-03</v>
      </c>
      <c r="K4788" t="str">
        <f t="shared" si="4894"/>
        <v>Presupuesto de egresos relacionado a competencias municipales que responden a prioridades nacionales de desarrollo.</v>
      </c>
      <c r="L4788" s="150">
        <f>+VLOOKUP($E4788,IGE_2018!$B$8:$Z$347,9,0)</f>
        <v>8.2632611885861934E-2</v>
      </c>
      <c r="M4788" s="142" t="str">
        <f>+VLOOKUP($E4788,IGE_2018!$B$8:$Z$347,10,0)</f>
        <v>Bajo</v>
      </c>
    </row>
    <row r="4789" spans="1:13" x14ac:dyDescent="0.3">
      <c r="A4789" s="139">
        <f t="shared" si="4885"/>
        <v>126</v>
      </c>
      <c r="B4789" s="148">
        <f t="shared" si="4887"/>
        <v>33</v>
      </c>
      <c r="D4789" s="149" t="str">
        <f>+VLOOKUP($A4789,mUNICIPIOS!$B$4:$F$343,2,0)</f>
        <v>Quetzaltenango</v>
      </c>
      <c r="E4789" s="149">
        <f>+VLOOKUP($A4789,mUNICIPIOS!$B$4:$F$343,3,0)</f>
        <v>914</v>
      </c>
      <c r="F4789" s="149" t="str">
        <f>+VLOOKUP($A4789,mUNICIPIOS!$B$4:$F$343,4,0)</f>
        <v>Cantel</v>
      </c>
      <c r="G4789" s="139" t="str">
        <f t="shared" ref="G4789:K4789" si="4895">+G4751</f>
        <v>06</v>
      </c>
      <c r="H4789" t="str">
        <f t="shared" si="4895"/>
        <v>IGE</v>
      </c>
      <c r="I4789" t="str">
        <f t="shared" si="4895"/>
        <v>Índice de Gestión Estratégica</v>
      </c>
      <c r="J4789" t="str">
        <f t="shared" si="4895"/>
        <v>06-04</v>
      </c>
      <c r="K4789" t="str">
        <f t="shared" si="4895"/>
        <v>Institucionalización de la gestión ordenada del territorio</v>
      </c>
      <c r="L4789" s="150">
        <f>+VLOOKUP($E4789,IGE_2018!$B$8:$Z$347,12,0)</f>
        <v>0.64999999999999991</v>
      </c>
      <c r="M4789" s="142" t="str">
        <f>+VLOOKUP($E4789,IGE_2018!$B$8:$Z$347,13,0)</f>
        <v>Medio alto</v>
      </c>
    </row>
    <row r="4790" spans="1:13" x14ac:dyDescent="0.3">
      <c r="A4790" s="139">
        <f t="shared" si="4885"/>
        <v>126</v>
      </c>
      <c r="B4790" s="148">
        <f t="shared" si="4887"/>
        <v>34</v>
      </c>
      <c r="D4790" s="149" t="str">
        <f>+VLOOKUP($A4790,mUNICIPIOS!$B$4:$F$343,2,0)</f>
        <v>Quetzaltenango</v>
      </c>
      <c r="E4790" s="149">
        <f>+VLOOKUP($A4790,mUNICIPIOS!$B$4:$F$343,3,0)</f>
        <v>914</v>
      </c>
      <c r="F4790" s="149" t="str">
        <f>+VLOOKUP($A4790,mUNICIPIOS!$B$4:$F$343,4,0)</f>
        <v>Cantel</v>
      </c>
      <c r="G4790" s="139" t="str">
        <f t="shared" ref="G4790:K4790" si="4896">+G4752</f>
        <v>06</v>
      </c>
      <c r="H4790" t="str">
        <f t="shared" si="4896"/>
        <v>IGE</v>
      </c>
      <c r="I4790" t="str">
        <f t="shared" si="4896"/>
        <v>Índice de Gestión Estratégica</v>
      </c>
      <c r="J4790" t="str">
        <f t="shared" si="4896"/>
        <v>06-05</v>
      </c>
      <c r="K4790" t="str">
        <f t="shared" si="4896"/>
        <v>Acciones para la gestión ordenada del territorio</v>
      </c>
      <c r="L4790" s="150">
        <f>+VLOOKUP($E4790,IGE_2018!$B$8:$Z$347,15,0)</f>
        <v>0.64000000000000024</v>
      </c>
      <c r="M4790" s="142" t="str">
        <f>+VLOOKUP($E4790,IGE_2018!$B$8:$Z$347,16,0)</f>
        <v>Medio alto</v>
      </c>
    </row>
    <row r="4791" spans="1:13" x14ac:dyDescent="0.3">
      <c r="A4791" s="139">
        <f t="shared" si="4885"/>
        <v>126</v>
      </c>
      <c r="B4791" s="148">
        <f t="shared" si="4887"/>
        <v>35</v>
      </c>
      <c r="D4791" s="149" t="str">
        <f>+VLOOKUP($A4791,mUNICIPIOS!$B$4:$F$343,2,0)</f>
        <v>Quetzaltenango</v>
      </c>
      <c r="E4791" s="149">
        <f>+VLOOKUP($A4791,mUNICIPIOS!$B$4:$F$343,3,0)</f>
        <v>914</v>
      </c>
      <c r="F4791" s="149" t="str">
        <f>+VLOOKUP($A4791,mUNICIPIOS!$B$4:$F$343,4,0)</f>
        <v>Cantel</v>
      </c>
      <c r="G4791" s="139" t="str">
        <f t="shared" ref="G4791:K4791" si="4897">+G4753</f>
        <v>06</v>
      </c>
      <c r="H4791" t="str">
        <f t="shared" si="4897"/>
        <v>IGE</v>
      </c>
      <c r="I4791" t="str">
        <f t="shared" si="4897"/>
        <v>Índice de Gestión Estratégica</v>
      </c>
      <c r="J4791" t="str">
        <f t="shared" si="4897"/>
        <v>06-06</v>
      </c>
      <c r="K4791" t="str">
        <f t="shared" si="4897"/>
        <v>Gestión de riesgo en la formulación de proyectos derivados de la planificación operativa anual</v>
      </c>
      <c r="L4791" s="150">
        <f>+VLOOKUP($E4791,IGE_2018!$B$8:$Z$347,18,0)</f>
        <v>0.89999999999999991</v>
      </c>
      <c r="M4791" s="142" t="str">
        <f>+VLOOKUP($E4791,IGE_2018!$B$8:$Z$347,19,0)</f>
        <v>Alto</v>
      </c>
    </row>
    <row r="4792" spans="1:13" x14ac:dyDescent="0.3">
      <c r="A4792" s="139">
        <f t="shared" si="4885"/>
        <v>126</v>
      </c>
      <c r="B4792" s="148">
        <f t="shared" si="4887"/>
        <v>36</v>
      </c>
      <c r="D4792" s="149" t="str">
        <f>+VLOOKUP($A4792,mUNICIPIOS!$B$4:$F$343,2,0)</f>
        <v>Quetzaltenango</v>
      </c>
      <c r="E4792" s="149">
        <f>+VLOOKUP($A4792,mUNICIPIOS!$B$4:$F$343,3,0)</f>
        <v>914</v>
      </c>
      <c r="F4792" s="149" t="str">
        <f>+VLOOKUP($A4792,mUNICIPIOS!$B$4:$F$343,4,0)</f>
        <v>Cantel</v>
      </c>
      <c r="G4792" s="139" t="str">
        <f t="shared" ref="G4792:K4792" si="4898">+G4754</f>
        <v>06</v>
      </c>
      <c r="H4792" t="str">
        <f t="shared" si="4898"/>
        <v>IGE</v>
      </c>
      <c r="I4792" t="str">
        <f t="shared" si="4898"/>
        <v>Índice de Gestión Estratégica</v>
      </c>
      <c r="J4792" t="str">
        <f t="shared" si="4898"/>
        <v>06-07</v>
      </c>
      <c r="K4792" t="str">
        <f t="shared" si="4898"/>
        <v>Ingresos por servicios ambientales en relación a los ingresos propios sin regalías</v>
      </c>
      <c r="L4792" s="150">
        <f>+VLOOKUP($E4792,IGE_2018!$B$8:$Z$347,21,0)</f>
        <v>0.27998023711341741</v>
      </c>
      <c r="M4792" s="142" t="str">
        <f>+VLOOKUP($E4792,IGE_2018!$B$8:$Z$347,22,0)</f>
        <v>Medio bajo</v>
      </c>
    </row>
    <row r="4793" spans="1:13" x14ac:dyDescent="0.3">
      <c r="A4793" s="139">
        <f t="shared" si="4885"/>
        <v>126</v>
      </c>
      <c r="B4793" s="148">
        <f t="shared" si="4887"/>
        <v>37</v>
      </c>
      <c r="D4793" s="149" t="str">
        <f>+VLOOKUP($A4793,mUNICIPIOS!$B$4:$F$343,2,0)</f>
        <v>Quetzaltenango</v>
      </c>
      <c r="E4793" s="149">
        <f>+VLOOKUP($A4793,mUNICIPIOS!$B$4:$F$343,3,0)</f>
        <v>914</v>
      </c>
      <c r="F4793" s="149" t="str">
        <f>+VLOOKUP($A4793,mUNICIPIOS!$B$4:$F$343,4,0)</f>
        <v>Cantel</v>
      </c>
      <c r="G4793" s="139" t="str">
        <f t="shared" ref="G4793:K4793" si="4899">+G4755</f>
        <v>06</v>
      </c>
      <c r="H4793" t="str">
        <f t="shared" si="4899"/>
        <v>IGE</v>
      </c>
      <c r="I4793" t="str">
        <f t="shared" si="4899"/>
        <v>Índice de Gestión Estratégica</v>
      </c>
      <c r="J4793" t="str">
        <f t="shared" si="4899"/>
        <v>INDICE</v>
      </c>
      <c r="K4793">
        <f t="shared" si="4899"/>
        <v>0</v>
      </c>
      <c r="L4793" s="150">
        <f>+VLOOKUP($E4793,IGE_2018!$B$8:$Z$347,24,0)</f>
        <v>0.53590617668280727</v>
      </c>
      <c r="M4793" s="142" t="str">
        <f>+VLOOKUP($E4793,IGE_2018!$B$8:$Z$347,25,0)</f>
        <v>Medio</v>
      </c>
    </row>
    <row r="4794" spans="1:13" x14ac:dyDescent="0.3">
      <c r="A4794" s="139">
        <f t="shared" si="4885"/>
        <v>126</v>
      </c>
      <c r="B4794" s="148">
        <f t="shared" si="4887"/>
        <v>38</v>
      </c>
      <c r="D4794" s="149" t="str">
        <f>+VLOOKUP($A4794,mUNICIPIOS!$B$4:$F$343,2,0)</f>
        <v>Quetzaltenango</v>
      </c>
      <c r="E4794" s="149">
        <f>+VLOOKUP($A4794,mUNICIPIOS!$B$4:$F$343,3,0)</f>
        <v>914</v>
      </c>
      <c r="F4794" s="149" t="str">
        <f>+VLOOKUP($A4794,mUNICIPIOS!$B$4:$F$343,4,0)</f>
        <v>Cantel</v>
      </c>
      <c r="G4794" s="139" t="str">
        <f t="shared" ref="G4794:K4794" si="4900">+G4756</f>
        <v>RANKING</v>
      </c>
      <c r="H4794" t="str">
        <f t="shared" si="4900"/>
        <v>RGM</v>
      </c>
      <c r="I4794" t="str">
        <f t="shared" si="4900"/>
        <v>Ranking de la Gestión Municipal 2018</v>
      </c>
      <c r="J4794" t="str">
        <f t="shared" si="4900"/>
        <v>RANKING</v>
      </c>
      <c r="K4794">
        <f t="shared" si="4900"/>
        <v>0</v>
      </c>
      <c r="L4794" s="151">
        <f>+VLOOKUP($E4794,Resultados_generales!$C$8:$AE$347,27,0)</f>
        <v>0.47934522386360684</v>
      </c>
      <c r="M4794" t="str">
        <f>+VLOOKUP($E4794,Resultados_generales!$C$8:$AE$347,28,0)</f>
        <v>Medio</v>
      </c>
    </row>
    <row r="4795" spans="1:13" x14ac:dyDescent="0.3">
      <c r="A4795" s="139">
        <f t="shared" si="4885"/>
        <v>127</v>
      </c>
      <c r="B4795" s="148">
        <f t="shared" si="4887"/>
        <v>1</v>
      </c>
      <c r="D4795" s="149" t="str">
        <f>+VLOOKUP($A4795,mUNICIPIOS!$B$4:$F$343,2,0)</f>
        <v>Quetzaltenango</v>
      </c>
      <c r="E4795" s="149">
        <f>+VLOOKUP($A4795,mUNICIPIOS!$B$4:$F$343,3,0)</f>
        <v>915</v>
      </c>
      <c r="F4795" s="149" t="str">
        <f>+VLOOKUP($A4795,mUNICIPIOS!$B$4:$F$343,4,0)</f>
        <v>Huitán</v>
      </c>
      <c r="G4795" s="139" t="str">
        <f t="shared" ref="G4795:K4795" si="4901">+G4757</f>
        <v>01</v>
      </c>
      <c r="H4795" t="str">
        <f t="shared" si="4901"/>
        <v>IPC</v>
      </c>
      <c r="I4795" t="str">
        <f t="shared" si="4901"/>
        <v>Índice de Participación Ciudadana</v>
      </c>
      <c r="J4795" t="str">
        <f t="shared" si="4901"/>
        <v>01-01</v>
      </c>
      <c r="K4795" t="str">
        <f t="shared" si="4901"/>
        <v>Número de reuniones del COMUDE en el año de la medición.</v>
      </c>
      <c r="L4795" s="150">
        <f>+VLOOKUP($E4795,IPC_2018!$B$8:$T$347,3,0)</f>
        <v>0.91666666666666663</v>
      </c>
      <c r="M4795" s="142" t="str">
        <f>+VLOOKUP($E4795,IPC_2018!$B$8:$T$347,4,0)</f>
        <v>Alto</v>
      </c>
    </row>
    <row r="4796" spans="1:13" x14ac:dyDescent="0.3">
      <c r="A4796" s="139">
        <f t="shared" si="4885"/>
        <v>127</v>
      </c>
      <c r="B4796" s="148">
        <f t="shared" si="4887"/>
        <v>2</v>
      </c>
      <c r="D4796" s="149" t="str">
        <f>+VLOOKUP($A4796,mUNICIPIOS!$B$4:$F$343,2,0)</f>
        <v>Quetzaltenango</v>
      </c>
      <c r="E4796" s="149">
        <f>+VLOOKUP($A4796,mUNICIPIOS!$B$4:$F$343,3,0)</f>
        <v>915</v>
      </c>
      <c r="F4796" s="149" t="str">
        <f>+VLOOKUP($A4796,mUNICIPIOS!$B$4:$F$343,4,0)</f>
        <v>Huitán</v>
      </c>
      <c r="G4796" s="139" t="str">
        <f t="shared" ref="G4796:K4796" si="4902">+G4758</f>
        <v>01</v>
      </c>
      <c r="H4796" t="str">
        <f t="shared" si="4902"/>
        <v>IPC</v>
      </c>
      <c r="I4796" t="str">
        <f t="shared" si="4902"/>
        <v>Índice de Participación Ciudadana</v>
      </c>
      <c r="J4796" t="str">
        <f t="shared" si="4902"/>
        <v>01-02</v>
      </c>
      <c r="K4796" t="str">
        <f t="shared" si="4902"/>
        <v>Participación de Alcaldes, Concejales y Síndicos determinados o designados en el COMUDE</v>
      </c>
      <c r="L4796" s="150">
        <f>+VLOOKUP($E4796,IPC_2018!$B$8:$T$347,6,0)</f>
        <v>1</v>
      </c>
      <c r="M4796" s="142" t="str">
        <f>+VLOOKUP($E4796,IPC_2018!$B$8:$T$347,7,0)</f>
        <v>Alto</v>
      </c>
    </row>
    <row r="4797" spans="1:13" x14ac:dyDescent="0.3">
      <c r="A4797" s="139">
        <f t="shared" si="4885"/>
        <v>127</v>
      </c>
      <c r="B4797" s="148">
        <f t="shared" si="4887"/>
        <v>3</v>
      </c>
      <c r="D4797" s="149" t="str">
        <f>+VLOOKUP($A4797,mUNICIPIOS!$B$4:$F$343,2,0)</f>
        <v>Quetzaltenango</v>
      </c>
      <c r="E4797" s="149">
        <f>+VLOOKUP($A4797,mUNICIPIOS!$B$4:$F$343,3,0)</f>
        <v>915</v>
      </c>
      <c r="F4797" s="149" t="str">
        <f>+VLOOKUP($A4797,mUNICIPIOS!$B$4:$F$343,4,0)</f>
        <v>Huitán</v>
      </c>
      <c r="G4797" s="139" t="str">
        <f t="shared" ref="G4797:K4797" si="4903">+G4759</f>
        <v>01</v>
      </c>
      <c r="H4797" t="str">
        <f t="shared" si="4903"/>
        <v>IPC</v>
      </c>
      <c r="I4797" t="str">
        <f t="shared" si="4903"/>
        <v>Índice de Participación Ciudadana</v>
      </c>
      <c r="J4797" t="str">
        <f t="shared" si="4903"/>
        <v>01-03</v>
      </c>
      <c r="K4797" t="str">
        <f t="shared" si="4903"/>
        <v>Participación  de organizaciones de jóvenes, mujeres, pueblos mayas, xincas, garífunas, y otras organizaciones en el Comude</v>
      </c>
      <c r="L4797" s="150">
        <f>+VLOOKUP($E4797,IPC_2018!$B$8:$T$347,9,0)</f>
        <v>0.39186384391863843</v>
      </c>
      <c r="M4797" s="142" t="str">
        <f>+VLOOKUP($E4797,IPC_2018!$B$8:$T$347,10,0)</f>
        <v>Medio bajo</v>
      </c>
    </row>
    <row r="4798" spans="1:13" x14ac:dyDescent="0.3">
      <c r="A4798" s="139">
        <f t="shared" si="4885"/>
        <v>127</v>
      </c>
      <c r="B4798" s="148">
        <f t="shared" si="4887"/>
        <v>4</v>
      </c>
      <c r="D4798" s="149" t="str">
        <f>+VLOOKUP($A4798,mUNICIPIOS!$B$4:$F$343,2,0)</f>
        <v>Quetzaltenango</v>
      </c>
      <c r="E4798" s="149">
        <f>+VLOOKUP($A4798,mUNICIPIOS!$B$4:$F$343,3,0)</f>
        <v>915</v>
      </c>
      <c r="F4798" s="149" t="str">
        <f>+VLOOKUP($A4798,mUNICIPIOS!$B$4:$F$343,4,0)</f>
        <v>Huitán</v>
      </c>
      <c r="G4798" s="139" t="str">
        <f t="shared" ref="G4798:K4798" si="4904">+G4760</f>
        <v>01</v>
      </c>
      <c r="H4798" t="str">
        <f t="shared" si="4904"/>
        <v>IPC</v>
      </c>
      <c r="I4798" t="str">
        <f t="shared" si="4904"/>
        <v>Índice de Participación Ciudadana</v>
      </c>
      <c r="J4798" t="str">
        <f t="shared" si="4904"/>
        <v>01-04</v>
      </c>
      <c r="K4798" t="str">
        <f t="shared" si="4904"/>
        <v>Representatividad territorial del Comude.</v>
      </c>
      <c r="L4798" s="150">
        <f>+VLOOKUP($E4798,IPC_2018!$B$8:$T$347,12,0)</f>
        <v>0.8772727272727272</v>
      </c>
      <c r="M4798" s="142" t="str">
        <f>+VLOOKUP($E4798,IPC_2018!$B$8:$T$347,13,0)</f>
        <v>Alto</v>
      </c>
    </row>
    <row r="4799" spans="1:13" x14ac:dyDescent="0.3">
      <c r="A4799" s="139">
        <f t="shared" si="4885"/>
        <v>127</v>
      </c>
      <c r="B4799" s="148">
        <f t="shared" si="4887"/>
        <v>5</v>
      </c>
      <c r="D4799" s="149" t="str">
        <f>+VLOOKUP($A4799,mUNICIPIOS!$B$4:$F$343,2,0)</f>
        <v>Quetzaltenango</v>
      </c>
      <c r="E4799" s="149">
        <f>+VLOOKUP($A4799,mUNICIPIOS!$B$4:$F$343,3,0)</f>
        <v>915</v>
      </c>
      <c r="F4799" s="149" t="str">
        <f>+VLOOKUP($A4799,mUNICIPIOS!$B$4:$F$343,4,0)</f>
        <v>Huitán</v>
      </c>
      <c r="G4799" s="139" t="str">
        <f t="shared" ref="G4799:K4799" si="4905">+G4761</f>
        <v>01</v>
      </c>
      <c r="H4799" t="str">
        <f t="shared" si="4905"/>
        <v>IPC</v>
      </c>
      <c r="I4799" t="str">
        <f t="shared" si="4905"/>
        <v>Índice de Participación Ciudadana</v>
      </c>
      <c r="J4799" t="str">
        <f t="shared" si="4905"/>
        <v>01-05</v>
      </c>
      <c r="K4799" t="str">
        <f t="shared" si="4905"/>
        <v>Funcionamiento del Comude</v>
      </c>
      <c r="L4799" s="150">
        <f>+VLOOKUP($E4799,IPC_2018!$B$8:$T$347,15,0)</f>
        <v>0.29416961141136733</v>
      </c>
      <c r="M4799" s="142" t="str">
        <f>+VLOOKUP($E4799,IPC_2018!$B$8:$T$347,16,0)</f>
        <v>Medio bajo</v>
      </c>
    </row>
    <row r="4800" spans="1:13" x14ac:dyDescent="0.3">
      <c r="A4800" s="139">
        <f t="shared" si="4885"/>
        <v>127</v>
      </c>
      <c r="B4800" s="148">
        <f t="shared" si="4887"/>
        <v>6</v>
      </c>
      <c r="D4800" s="149" t="str">
        <f>+VLOOKUP($A4800,mUNICIPIOS!$B$4:$F$343,2,0)</f>
        <v>Quetzaltenango</v>
      </c>
      <c r="E4800" s="149">
        <f>+VLOOKUP($A4800,mUNICIPIOS!$B$4:$F$343,3,0)</f>
        <v>915</v>
      </c>
      <c r="F4800" s="149" t="str">
        <f>+VLOOKUP($A4800,mUNICIPIOS!$B$4:$F$343,4,0)</f>
        <v>Huitán</v>
      </c>
      <c r="G4800" s="139" t="str">
        <f t="shared" ref="G4800:K4800" si="4906">+G4762</f>
        <v>01</v>
      </c>
      <c r="H4800" t="str">
        <f t="shared" si="4906"/>
        <v>IPC</v>
      </c>
      <c r="I4800" t="str">
        <f t="shared" si="4906"/>
        <v>Índice de Participación Ciudadana</v>
      </c>
      <c r="J4800" t="str">
        <f t="shared" si="4906"/>
        <v>INDICE</v>
      </c>
      <c r="K4800">
        <f t="shared" si="4906"/>
        <v>0</v>
      </c>
      <c r="L4800" s="150">
        <f>+VLOOKUP($E4800,IPC_2018!$B$8:$T$347,18,0)</f>
        <v>0.7490792607237432</v>
      </c>
      <c r="M4800" s="142" t="str">
        <f>+VLOOKUP($E4800,IPC_2018!$B$8:$T$347,19,0)</f>
        <v>Medio alto</v>
      </c>
    </row>
    <row r="4801" spans="1:13" x14ac:dyDescent="0.3">
      <c r="A4801" s="139">
        <f t="shared" si="4885"/>
        <v>127</v>
      </c>
      <c r="B4801" s="148">
        <f t="shared" si="4887"/>
        <v>7</v>
      </c>
      <c r="D4801" s="149" t="str">
        <f>+VLOOKUP($A4801,mUNICIPIOS!$B$4:$F$343,2,0)</f>
        <v>Quetzaltenango</v>
      </c>
      <c r="E4801" s="149">
        <f>+VLOOKUP($A4801,mUNICIPIOS!$B$4:$F$343,3,0)</f>
        <v>915</v>
      </c>
      <c r="F4801" s="149" t="str">
        <f>+VLOOKUP($A4801,mUNICIPIOS!$B$4:$F$343,4,0)</f>
        <v>Huitán</v>
      </c>
      <c r="G4801" s="139" t="str">
        <f t="shared" ref="G4801:K4801" si="4907">+G4763</f>
        <v>02</v>
      </c>
      <c r="H4801" t="str">
        <f t="shared" si="4907"/>
        <v>IIC</v>
      </c>
      <c r="I4801" t="str">
        <f t="shared" si="4907"/>
        <v>Índice de Información a la Ciudadanía</v>
      </c>
      <c r="J4801" t="str">
        <f t="shared" si="4907"/>
        <v>02-01</v>
      </c>
      <c r="K4801" t="str">
        <f t="shared" si="4907"/>
        <v>Rendición de cuentas cuatrimestral y anual al Comude enfocadas en resultados.</v>
      </c>
      <c r="L4801" s="150">
        <f>+VLOOKUP($E4801,IIC_2018!$B$8:$Q$347,3,0)</f>
        <v>0.4</v>
      </c>
      <c r="M4801" s="142" t="str">
        <f>+VLOOKUP($E4801,IIC_2018!$B$8:$Q$347,4,0)</f>
        <v>Medio bajo</v>
      </c>
    </row>
    <row r="4802" spans="1:13" x14ac:dyDescent="0.3">
      <c r="A4802" s="139">
        <f t="shared" si="4885"/>
        <v>127</v>
      </c>
      <c r="B4802" s="148">
        <f t="shared" si="4887"/>
        <v>8</v>
      </c>
      <c r="D4802" s="149" t="str">
        <f>+VLOOKUP($A4802,mUNICIPIOS!$B$4:$F$343,2,0)</f>
        <v>Quetzaltenango</v>
      </c>
      <c r="E4802" s="149">
        <f>+VLOOKUP($A4802,mUNICIPIOS!$B$4:$F$343,3,0)</f>
        <v>915</v>
      </c>
      <c r="F4802" s="149" t="str">
        <f>+VLOOKUP($A4802,mUNICIPIOS!$B$4:$F$343,4,0)</f>
        <v>Huitán</v>
      </c>
      <c r="G4802" s="139" t="str">
        <f t="shared" ref="G4802:K4802" si="4908">+G4764</f>
        <v>02</v>
      </c>
      <c r="H4802" t="str">
        <f t="shared" si="4908"/>
        <v>IIC</v>
      </c>
      <c r="I4802" t="str">
        <f t="shared" si="4908"/>
        <v>Índice de Información a la Ciudadanía</v>
      </c>
      <c r="J4802" t="str">
        <f t="shared" si="4908"/>
        <v>02-02</v>
      </c>
      <c r="K4802" t="str">
        <f t="shared" si="4908"/>
        <v>Información presupuestaria y otra información brindada a la ciudadanía disponible en medios locales de comunicación.</v>
      </c>
      <c r="L4802" s="150">
        <f>+VLOOKUP($E4802,IIC_2018!$B$8:$Q$347,6,0)</f>
        <v>1</v>
      </c>
      <c r="M4802" s="142" t="str">
        <f>+VLOOKUP($E4802,IIC_2018!$B$8:$Q$347,7,0)</f>
        <v>Alto</v>
      </c>
    </row>
    <row r="4803" spans="1:13" x14ac:dyDescent="0.3">
      <c r="A4803" s="139">
        <f t="shared" si="4885"/>
        <v>127</v>
      </c>
      <c r="B4803" s="148">
        <f t="shared" si="4887"/>
        <v>9</v>
      </c>
      <c r="D4803" s="149" t="str">
        <f>+VLOOKUP($A4803,mUNICIPIOS!$B$4:$F$343,2,0)</f>
        <v>Quetzaltenango</v>
      </c>
      <c r="E4803" s="149">
        <f>+VLOOKUP($A4803,mUNICIPIOS!$B$4:$F$343,3,0)</f>
        <v>915</v>
      </c>
      <c r="F4803" s="149" t="str">
        <f>+VLOOKUP($A4803,mUNICIPIOS!$B$4:$F$343,4,0)</f>
        <v>Huitán</v>
      </c>
      <c r="G4803" s="139" t="str">
        <f t="shared" ref="G4803:K4803" si="4909">+G4765</f>
        <v>02</v>
      </c>
      <c r="H4803" t="str">
        <f t="shared" si="4909"/>
        <v>IIC</v>
      </c>
      <c r="I4803" t="str">
        <f t="shared" si="4909"/>
        <v>Índice de Información a la Ciudadanía</v>
      </c>
      <c r="J4803" t="str">
        <f t="shared" si="4909"/>
        <v>02-03</v>
      </c>
      <c r="K4803" t="str">
        <f t="shared" si="4909"/>
        <v>Información pública de oficio actualizada y disponible de acuerdo a la LAIP y uso de internet.</v>
      </c>
      <c r="L4803" s="150">
        <f>+VLOOKUP($E4803,IIC_2018!$B$8:$Q$347,9,0)</f>
        <v>0.99999999999999989</v>
      </c>
      <c r="M4803" s="142" t="str">
        <f>+VLOOKUP($E4803,IIC_2018!$B$8:$Q$347,10,0)</f>
        <v>Alto</v>
      </c>
    </row>
    <row r="4804" spans="1:13" x14ac:dyDescent="0.3">
      <c r="A4804" s="139">
        <f t="shared" si="4885"/>
        <v>127</v>
      </c>
      <c r="B4804" s="148">
        <f t="shared" si="4887"/>
        <v>10</v>
      </c>
      <c r="D4804" s="149" t="str">
        <f>+VLOOKUP($A4804,mUNICIPIOS!$B$4:$F$343,2,0)</f>
        <v>Quetzaltenango</v>
      </c>
      <c r="E4804" s="149">
        <f>+VLOOKUP($A4804,mUNICIPIOS!$B$4:$F$343,3,0)</f>
        <v>915</v>
      </c>
      <c r="F4804" s="149" t="str">
        <f>+VLOOKUP($A4804,mUNICIPIOS!$B$4:$F$343,4,0)</f>
        <v>Huitán</v>
      </c>
      <c r="G4804" s="139" t="str">
        <f t="shared" ref="G4804:K4804" si="4910">+G4766</f>
        <v>02</v>
      </c>
      <c r="H4804" t="str">
        <f t="shared" si="4910"/>
        <v>IIC</v>
      </c>
      <c r="I4804" t="str">
        <f t="shared" si="4910"/>
        <v>Índice de Información a la Ciudadanía</v>
      </c>
      <c r="J4804" t="str">
        <f t="shared" si="4910"/>
        <v>02-04</v>
      </c>
      <c r="K4804" t="str">
        <f t="shared" si="4910"/>
        <v>Relación del monto contratado por medio de Guate compras con el total del presupuesto de egresos vigente.</v>
      </c>
      <c r="L4804" s="150">
        <f>+VLOOKUP($E4804,IIC_2018!$B$8:$Q$347,12,0)</f>
        <v>1</v>
      </c>
      <c r="M4804" s="142" t="str">
        <f>+VLOOKUP($E4804,IIC_2018!$B$8:$Q$347,13,0)</f>
        <v>Alto</v>
      </c>
    </row>
    <row r="4805" spans="1:13" x14ac:dyDescent="0.3">
      <c r="A4805" s="139">
        <f t="shared" si="4885"/>
        <v>127</v>
      </c>
      <c r="B4805" s="148">
        <f t="shared" si="4887"/>
        <v>11</v>
      </c>
      <c r="D4805" s="149" t="str">
        <f>+VLOOKUP($A4805,mUNICIPIOS!$B$4:$F$343,2,0)</f>
        <v>Quetzaltenango</v>
      </c>
      <c r="E4805" s="149">
        <f>+VLOOKUP($A4805,mUNICIPIOS!$B$4:$F$343,3,0)</f>
        <v>915</v>
      </c>
      <c r="F4805" s="149" t="str">
        <f>+VLOOKUP($A4805,mUNICIPIOS!$B$4:$F$343,4,0)</f>
        <v>Huitán</v>
      </c>
      <c r="G4805" s="139" t="str">
        <f t="shared" ref="G4805:K4805" si="4911">+G4767</f>
        <v>02</v>
      </c>
      <c r="H4805" t="str">
        <f t="shared" si="4911"/>
        <v>IIC</v>
      </c>
      <c r="I4805" t="str">
        <f t="shared" si="4911"/>
        <v>Índice de Información a la Ciudadanía</v>
      </c>
      <c r="J4805" t="str">
        <f t="shared" si="4911"/>
        <v>INDICE</v>
      </c>
      <c r="K4805">
        <f t="shared" si="4911"/>
        <v>0</v>
      </c>
      <c r="L4805" s="150">
        <f>+VLOOKUP($E4805,IIC_2018!$B$8:$Q$347,15,0)</f>
        <v>0.85</v>
      </c>
      <c r="M4805" s="142" t="str">
        <f>+VLOOKUP($E4805,IIC_2018!$B$8:$Q$347,16,0)</f>
        <v>Alto</v>
      </c>
    </row>
    <row r="4806" spans="1:13" x14ac:dyDescent="0.3">
      <c r="A4806" s="139">
        <f t="shared" si="4885"/>
        <v>127</v>
      </c>
      <c r="B4806" s="148">
        <f t="shared" si="4887"/>
        <v>12</v>
      </c>
      <c r="D4806" s="149" t="str">
        <f>+VLOOKUP($A4806,mUNICIPIOS!$B$4:$F$343,2,0)</f>
        <v>Quetzaltenango</v>
      </c>
      <c r="E4806" s="149">
        <f>+VLOOKUP($A4806,mUNICIPIOS!$B$4:$F$343,3,0)</f>
        <v>915</v>
      </c>
      <c r="F4806" s="149" t="str">
        <f>+VLOOKUP($A4806,mUNICIPIOS!$B$4:$F$343,4,0)</f>
        <v>Huitán</v>
      </c>
      <c r="G4806" s="139" t="str">
        <f t="shared" ref="G4806:K4806" si="4912">+G4768</f>
        <v>03</v>
      </c>
      <c r="H4806" t="str">
        <f t="shared" si="4912"/>
        <v>ISP</v>
      </c>
      <c r="I4806" t="str">
        <f t="shared" si="4912"/>
        <v>Índice de Servicios Públicos</v>
      </c>
      <c r="J4806" t="str">
        <f t="shared" si="4912"/>
        <v>03-01</v>
      </c>
      <c r="K4806" t="str">
        <f t="shared" si="4912"/>
        <v>Cobertura del servicio público de agua</v>
      </c>
      <c r="L4806" s="150">
        <f>+VLOOKUP($E4806,ISP_2018!$B$8:$T$347,3,0)</f>
        <v>0.31577407082235881</v>
      </c>
      <c r="M4806" s="142" t="str">
        <f>+VLOOKUP($E4806,ISP_2018!$B$8:$T$347,4,0)</f>
        <v>Medio bajo</v>
      </c>
    </row>
    <row r="4807" spans="1:13" x14ac:dyDescent="0.3">
      <c r="A4807" s="139">
        <f t="shared" si="4885"/>
        <v>127</v>
      </c>
      <c r="B4807" s="148">
        <f t="shared" si="4887"/>
        <v>13</v>
      </c>
      <c r="D4807" s="149" t="str">
        <f>+VLOOKUP($A4807,mUNICIPIOS!$B$4:$F$343,2,0)</f>
        <v>Quetzaltenango</v>
      </c>
      <c r="E4807" s="149">
        <f>+VLOOKUP($A4807,mUNICIPIOS!$B$4:$F$343,3,0)</f>
        <v>915</v>
      </c>
      <c r="F4807" s="149" t="str">
        <f>+VLOOKUP($A4807,mUNICIPIOS!$B$4:$F$343,4,0)</f>
        <v>Huitán</v>
      </c>
      <c r="G4807" s="139" t="str">
        <f t="shared" ref="G4807:K4807" si="4913">+G4769</f>
        <v>03</v>
      </c>
      <c r="H4807" t="str">
        <f t="shared" si="4913"/>
        <v>ISP</v>
      </c>
      <c r="I4807" t="str">
        <f t="shared" si="4913"/>
        <v>Índice de Servicios Públicos</v>
      </c>
      <c r="J4807" t="str">
        <f t="shared" si="4913"/>
        <v>03-02</v>
      </c>
      <c r="K4807" t="str">
        <f t="shared" si="4913"/>
        <v>Control de la calidad del servicio público de agua</v>
      </c>
      <c r="L4807" s="150">
        <f>+VLOOKUP($E4807,ISP_2018!$B$8:$T$347,6,0)</f>
        <v>0.20833333333333331</v>
      </c>
      <c r="M4807" s="142" t="str">
        <f>+VLOOKUP($E4807,ISP_2018!$B$8:$T$347,7,0)</f>
        <v>Medio bajo</v>
      </c>
    </row>
    <row r="4808" spans="1:13" x14ac:dyDescent="0.3">
      <c r="A4808" s="139">
        <f t="shared" si="4885"/>
        <v>127</v>
      </c>
      <c r="B4808" s="148">
        <f t="shared" si="4887"/>
        <v>14</v>
      </c>
      <c r="D4808" s="149" t="str">
        <f>+VLOOKUP($A4808,mUNICIPIOS!$B$4:$F$343,2,0)</f>
        <v>Quetzaltenango</v>
      </c>
      <c r="E4808" s="149">
        <f>+VLOOKUP($A4808,mUNICIPIOS!$B$4:$F$343,3,0)</f>
        <v>915</v>
      </c>
      <c r="F4808" s="149" t="str">
        <f>+VLOOKUP($A4808,mUNICIPIOS!$B$4:$F$343,4,0)</f>
        <v>Huitán</v>
      </c>
      <c r="G4808" s="139" t="str">
        <f t="shared" ref="G4808:K4808" si="4914">+G4770</f>
        <v>03</v>
      </c>
      <c r="H4808" t="str">
        <f t="shared" si="4914"/>
        <v>ISP</v>
      </c>
      <c r="I4808" t="str">
        <f t="shared" si="4914"/>
        <v>Índice de Servicios Públicos</v>
      </c>
      <c r="J4808" t="str">
        <f t="shared" si="4914"/>
        <v>03-03</v>
      </c>
      <c r="K4808" t="str">
        <f t="shared" si="4914"/>
        <v>Disposición  y tratamiento  de aguas residuales</v>
      </c>
      <c r="L4808" s="150">
        <f>+VLOOKUP($E4808,ISP_2018!$B$8:$T$347,9,0)</f>
        <v>0.70577936933291185</v>
      </c>
      <c r="M4808" s="142" t="str">
        <f>+VLOOKUP($E4808,ISP_2018!$B$8:$T$347,10,0)</f>
        <v>Medio alto</v>
      </c>
    </row>
    <row r="4809" spans="1:13" x14ac:dyDescent="0.3">
      <c r="A4809" s="139">
        <f t="shared" si="4885"/>
        <v>127</v>
      </c>
      <c r="B4809" s="148">
        <f t="shared" si="4887"/>
        <v>15</v>
      </c>
      <c r="D4809" s="149" t="str">
        <f>+VLOOKUP($A4809,mUNICIPIOS!$B$4:$F$343,2,0)</f>
        <v>Quetzaltenango</v>
      </c>
      <c r="E4809" s="149">
        <f>+VLOOKUP($A4809,mUNICIPIOS!$B$4:$F$343,3,0)</f>
        <v>915</v>
      </c>
      <c r="F4809" s="149" t="str">
        <f>+VLOOKUP($A4809,mUNICIPIOS!$B$4:$F$343,4,0)</f>
        <v>Huitán</v>
      </c>
      <c r="G4809" s="139" t="str">
        <f t="shared" ref="G4809:K4809" si="4915">+G4771</f>
        <v>03</v>
      </c>
      <c r="H4809" t="str">
        <f t="shared" si="4915"/>
        <v>ISP</v>
      </c>
      <c r="I4809" t="str">
        <f t="shared" si="4915"/>
        <v>Índice de Servicios Públicos</v>
      </c>
      <c r="J4809" t="str">
        <f t="shared" si="4915"/>
        <v>03-04</v>
      </c>
      <c r="K4809" t="str">
        <f t="shared" si="4915"/>
        <v>Gestión y manejo de los residuos y desechos sólidos</v>
      </c>
      <c r="L4809" s="150">
        <f>+VLOOKUP($E4809,ISP_2018!$B$8:$T$347,12,0)</f>
        <v>0</v>
      </c>
      <c r="M4809" s="142" t="str">
        <f>+VLOOKUP($E4809,ISP_2018!$B$8:$T$347,13,0)</f>
        <v>Bajo</v>
      </c>
    </row>
    <row r="4810" spans="1:13" x14ac:dyDescent="0.3">
      <c r="A4810" s="139">
        <f t="shared" si="4885"/>
        <v>127</v>
      </c>
      <c r="B4810" s="148">
        <f t="shared" si="4887"/>
        <v>16</v>
      </c>
      <c r="D4810" s="149" t="str">
        <f>+VLOOKUP($A4810,mUNICIPIOS!$B$4:$F$343,2,0)</f>
        <v>Quetzaltenango</v>
      </c>
      <c r="E4810" s="149">
        <f>+VLOOKUP($A4810,mUNICIPIOS!$B$4:$F$343,3,0)</f>
        <v>915</v>
      </c>
      <c r="F4810" s="149" t="str">
        <f>+VLOOKUP($A4810,mUNICIPIOS!$B$4:$F$343,4,0)</f>
        <v>Huitán</v>
      </c>
      <c r="G4810" s="139" t="str">
        <f t="shared" ref="G4810:K4810" si="4916">+G4772</f>
        <v>03</v>
      </c>
      <c r="H4810" t="str">
        <f t="shared" si="4916"/>
        <v>ISP</v>
      </c>
      <c r="I4810" t="str">
        <f t="shared" si="4916"/>
        <v>Índice de Servicios Públicos</v>
      </c>
      <c r="J4810" t="str">
        <f t="shared" si="4916"/>
        <v>03-05</v>
      </c>
      <c r="K4810" t="str">
        <f t="shared" si="4916"/>
        <v>Gestión de servicios públicos municipales</v>
      </c>
      <c r="L4810" s="150">
        <f>+VLOOKUP($E4810,ISP_2018!$B$8:$T$347,15,0)</f>
        <v>3.2258064516129031E-2</v>
      </c>
      <c r="M4810" s="142" t="str">
        <f>+VLOOKUP($E4810,ISP_2018!$B$8:$T$347,16,0)</f>
        <v>Bajo</v>
      </c>
    </row>
    <row r="4811" spans="1:13" x14ac:dyDescent="0.3">
      <c r="A4811" s="139">
        <f t="shared" si="4885"/>
        <v>127</v>
      </c>
      <c r="B4811" s="148">
        <f t="shared" si="4887"/>
        <v>17</v>
      </c>
      <c r="D4811" s="149" t="str">
        <f>+VLOOKUP($A4811,mUNICIPIOS!$B$4:$F$343,2,0)</f>
        <v>Quetzaltenango</v>
      </c>
      <c r="E4811" s="149">
        <f>+VLOOKUP($A4811,mUNICIPIOS!$B$4:$F$343,3,0)</f>
        <v>915</v>
      </c>
      <c r="F4811" s="149" t="str">
        <f>+VLOOKUP($A4811,mUNICIPIOS!$B$4:$F$343,4,0)</f>
        <v>Huitán</v>
      </c>
      <c r="G4811" s="139" t="str">
        <f t="shared" ref="G4811:K4811" si="4917">+G4773</f>
        <v>03</v>
      </c>
      <c r="H4811" t="str">
        <f t="shared" si="4917"/>
        <v>ISP</v>
      </c>
      <c r="I4811" t="str">
        <f t="shared" si="4917"/>
        <v>Índice de Servicios Públicos</v>
      </c>
      <c r="J4811" t="str">
        <f t="shared" si="4917"/>
        <v>INDICE</v>
      </c>
      <c r="K4811">
        <f t="shared" si="4917"/>
        <v>0</v>
      </c>
      <c r="L4811" s="150">
        <f>+VLOOKUP($E4811,ISP_2018!$B$8:$T$347,18,0)</f>
        <v>0.24168489385204403</v>
      </c>
      <c r="M4811" s="142" t="str">
        <f>+VLOOKUP($E4811,ISP_2018!$B$8:$T$347,19,0)</f>
        <v>Medio bajo</v>
      </c>
    </row>
    <row r="4812" spans="1:13" x14ac:dyDescent="0.3">
      <c r="A4812" s="139">
        <f t="shared" si="4885"/>
        <v>127</v>
      </c>
      <c r="B4812" s="148">
        <f t="shared" si="4887"/>
        <v>18</v>
      </c>
      <c r="D4812" s="149" t="str">
        <f>+VLOOKUP($A4812,mUNICIPIOS!$B$4:$F$343,2,0)</f>
        <v>Quetzaltenango</v>
      </c>
      <c r="E4812" s="149">
        <f>+VLOOKUP($A4812,mUNICIPIOS!$B$4:$F$343,3,0)</f>
        <v>915</v>
      </c>
      <c r="F4812" s="149" t="str">
        <f>+VLOOKUP($A4812,mUNICIPIOS!$B$4:$F$343,4,0)</f>
        <v>Huitán</v>
      </c>
      <c r="G4812" s="139" t="str">
        <f t="shared" ref="G4812:K4812" si="4918">+G4774</f>
        <v>04</v>
      </c>
      <c r="H4812" t="str">
        <f t="shared" si="4918"/>
        <v>IGA</v>
      </c>
      <c r="I4812" t="str">
        <f t="shared" si="4918"/>
        <v>Índice de Gestión Administrativa</v>
      </c>
      <c r="J4812" t="str">
        <f t="shared" si="4918"/>
        <v>04-01</v>
      </c>
      <c r="K4812" t="str">
        <f t="shared" si="4918"/>
        <v>Existencia de elementos de atención municipal orientada al vecino</v>
      </c>
      <c r="L4812" s="150">
        <f>+VLOOKUP($E4812,IGA_2018!$B$8:$N$347,3,0)</f>
        <v>0.75</v>
      </c>
      <c r="M4812" s="142" t="str">
        <f>+VLOOKUP($E4812,IGA_2018!$B$8:$N$347,4,0)</f>
        <v>Medio alto</v>
      </c>
    </row>
    <row r="4813" spans="1:13" x14ac:dyDescent="0.3">
      <c r="A4813" s="139">
        <f t="shared" si="4885"/>
        <v>127</v>
      </c>
      <c r="B4813" s="148">
        <f t="shared" si="4887"/>
        <v>19</v>
      </c>
      <c r="D4813" s="149" t="str">
        <f>+VLOOKUP($A4813,mUNICIPIOS!$B$4:$F$343,2,0)</f>
        <v>Quetzaltenango</v>
      </c>
      <c r="E4813" s="149">
        <f>+VLOOKUP($A4813,mUNICIPIOS!$B$4:$F$343,3,0)</f>
        <v>915</v>
      </c>
      <c r="F4813" s="149" t="str">
        <f>+VLOOKUP($A4813,mUNICIPIOS!$B$4:$F$343,4,0)</f>
        <v>Huitán</v>
      </c>
      <c r="G4813" s="139" t="str">
        <f t="shared" ref="G4813:K4813" si="4919">+G4775</f>
        <v>04</v>
      </c>
      <c r="H4813" t="str">
        <f t="shared" si="4919"/>
        <v>IGA</v>
      </c>
      <c r="I4813" t="str">
        <f t="shared" si="4919"/>
        <v>Índice de Gestión Administrativa</v>
      </c>
      <c r="J4813" t="str">
        <f t="shared" si="4919"/>
        <v>04-02</v>
      </c>
      <c r="K4813" t="str">
        <f t="shared" si="4919"/>
        <v>Gestión del recurso humano.</v>
      </c>
      <c r="L4813" s="150">
        <f>+VLOOKUP($E4813,IGA_2018!$B$8:$N$347,6,0)</f>
        <v>0.49549317537986109</v>
      </c>
      <c r="M4813" s="142" t="str">
        <f>+VLOOKUP($E4813,IGA_2018!$B$8:$N$347,7,0)</f>
        <v>Medio</v>
      </c>
    </row>
    <row r="4814" spans="1:13" x14ac:dyDescent="0.3">
      <c r="A4814" s="139">
        <f t="shared" si="4885"/>
        <v>127</v>
      </c>
      <c r="B4814" s="148">
        <f t="shared" si="4887"/>
        <v>20</v>
      </c>
      <c r="D4814" s="149" t="str">
        <f>+VLOOKUP($A4814,mUNICIPIOS!$B$4:$F$343,2,0)</f>
        <v>Quetzaltenango</v>
      </c>
      <c r="E4814" s="149">
        <f>+VLOOKUP($A4814,mUNICIPIOS!$B$4:$F$343,3,0)</f>
        <v>915</v>
      </c>
      <c r="F4814" s="149" t="str">
        <f>+VLOOKUP($A4814,mUNICIPIOS!$B$4:$F$343,4,0)</f>
        <v>Huitán</v>
      </c>
      <c r="G4814" s="139" t="str">
        <f t="shared" ref="G4814:K4814" si="4920">+G4776</f>
        <v>04</v>
      </c>
      <c r="H4814" t="str">
        <f t="shared" si="4920"/>
        <v>IGA</v>
      </c>
      <c r="I4814" t="str">
        <f t="shared" si="4920"/>
        <v>Índice de Gestión Administrativa</v>
      </c>
      <c r="J4814" t="str">
        <f t="shared" si="4920"/>
        <v>04-03</v>
      </c>
      <c r="K4814" t="str">
        <f t="shared" si="4920"/>
        <v>Existencia de oficinas municipales con instrumentos de gestión.</v>
      </c>
      <c r="L4814" s="150">
        <f>+VLOOKUP($E4814,IGA_2018!$B$8:$N$347,9,0)</f>
        <v>0.96249999999999991</v>
      </c>
      <c r="M4814" s="142" t="str">
        <f>+VLOOKUP($E4814,IGA_2018!$B$8:$N$347,10,0)</f>
        <v>Alto</v>
      </c>
    </row>
    <row r="4815" spans="1:13" x14ac:dyDescent="0.3">
      <c r="A4815" s="139">
        <f t="shared" si="4885"/>
        <v>127</v>
      </c>
      <c r="B4815" s="148">
        <f t="shared" si="4887"/>
        <v>21</v>
      </c>
      <c r="D4815" s="149" t="str">
        <f>+VLOOKUP($A4815,mUNICIPIOS!$B$4:$F$343,2,0)</f>
        <v>Quetzaltenango</v>
      </c>
      <c r="E4815" s="149">
        <f>+VLOOKUP($A4815,mUNICIPIOS!$B$4:$F$343,3,0)</f>
        <v>915</v>
      </c>
      <c r="F4815" s="149" t="str">
        <f>+VLOOKUP($A4815,mUNICIPIOS!$B$4:$F$343,4,0)</f>
        <v>Huitán</v>
      </c>
      <c r="G4815" s="139" t="str">
        <f t="shared" ref="G4815:K4815" si="4921">+G4777</f>
        <v>04</v>
      </c>
      <c r="H4815" t="str">
        <f t="shared" si="4921"/>
        <v>IGA</v>
      </c>
      <c r="I4815" t="str">
        <f t="shared" si="4921"/>
        <v>Índice de Gestión Administrativa</v>
      </c>
      <c r="J4815" t="str">
        <f t="shared" si="4921"/>
        <v>INDICE</v>
      </c>
      <c r="K4815">
        <f t="shared" si="4921"/>
        <v>0</v>
      </c>
      <c r="L4815" s="150">
        <f>+VLOOKUP($E4815,IGA_2018!$B$8:$N$347,12,0)</f>
        <v>0.73529761138295124</v>
      </c>
      <c r="M4815" s="142" t="str">
        <f>+VLOOKUP($E4815,IGA_2018!$B$8:$N$347,13,0)</f>
        <v>Medio alto</v>
      </c>
    </row>
    <row r="4816" spans="1:13" x14ac:dyDescent="0.3">
      <c r="A4816" s="139">
        <f t="shared" si="4885"/>
        <v>127</v>
      </c>
      <c r="B4816" s="148">
        <f t="shared" si="4887"/>
        <v>22</v>
      </c>
      <c r="D4816" s="149" t="str">
        <f>+VLOOKUP($A4816,mUNICIPIOS!$B$4:$F$343,2,0)</f>
        <v>Quetzaltenango</v>
      </c>
      <c r="E4816" s="149">
        <f>+VLOOKUP($A4816,mUNICIPIOS!$B$4:$F$343,3,0)</f>
        <v>915</v>
      </c>
      <c r="F4816" s="149" t="str">
        <f>+VLOOKUP($A4816,mUNICIPIOS!$B$4:$F$343,4,0)</f>
        <v>Huitán</v>
      </c>
      <c r="G4816" s="139" t="str">
        <f t="shared" ref="G4816:K4816" si="4922">+G4778</f>
        <v>05</v>
      </c>
      <c r="H4816" t="str">
        <f t="shared" si="4922"/>
        <v>IGF</v>
      </c>
      <c r="I4816" t="str">
        <f t="shared" si="4922"/>
        <v>Índice de Gestión Financiera</v>
      </c>
      <c r="J4816" t="str">
        <f t="shared" si="4922"/>
        <v>05-01</v>
      </c>
      <c r="K4816" t="str">
        <f t="shared" si="4922"/>
        <v>Autonomía financiera municipal</v>
      </c>
      <c r="L4816" s="150">
        <f>+VLOOKUP($E4816,IGF_2018!$B$8:$Z$347,3,0)</f>
        <v>0.11344521479762631</v>
      </c>
      <c r="M4816" s="142" t="str">
        <f>+VLOOKUP($E4816,IGF_2018!$B$8:$Z$347,4,0)</f>
        <v>Bajo</v>
      </c>
    </row>
    <row r="4817" spans="1:13" x14ac:dyDescent="0.3">
      <c r="A4817" s="139">
        <f t="shared" si="4885"/>
        <v>127</v>
      </c>
      <c r="B4817" s="148">
        <f t="shared" si="4887"/>
        <v>23</v>
      </c>
      <c r="D4817" s="149" t="str">
        <f>+VLOOKUP($A4817,mUNICIPIOS!$B$4:$F$343,2,0)</f>
        <v>Quetzaltenango</v>
      </c>
      <c r="E4817" s="149">
        <f>+VLOOKUP($A4817,mUNICIPIOS!$B$4:$F$343,3,0)</f>
        <v>915</v>
      </c>
      <c r="F4817" s="149" t="str">
        <f>+VLOOKUP($A4817,mUNICIPIOS!$B$4:$F$343,4,0)</f>
        <v>Huitán</v>
      </c>
      <c r="G4817" s="139" t="str">
        <f t="shared" ref="G4817:K4817" si="4923">+G4779</f>
        <v>05</v>
      </c>
      <c r="H4817" t="str">
        <f t="shared" si="4923"/>
        <v>IGF</v>
      </c>
      <c r="I4817" t="str">
        <f t="shared" si="4923"/>
        <v>Índice de Gestión Financiera</v>
      </c>
      <c r="J4817" t="str">
        <f t="shared" si="4923"/>
        <v>05-02</v>
      </c>
      <c r="K4817" t="str">
        <f t="shared" si="4923"/>
        <v xml:space="preserve">Ingresos propios por habitante -sin regalías- </v>
      </c>
      <c r="L4817" s="150">
        <f>+VLOOKUP($E4817,IGF_2018!$B$8:$Z$347,6,0)</f>
        <v>7.0288761267341696E-2</v>
      </c>
      <c r="M4817" s="142" t="str">
        <f>+VLOOKUP($E4817,IGF_2018!$B$8:$Z$347,7,0)</f>
        <v>Bajo</v>
      </c>
    </row>
    <row r="4818" spans="1:13" x14ac:dyDescent="0.3">
      <c r="A4818" s="139">
        <f t="shared" si="4885"/>
        <v>127</v>
      </c>
      <c r="B4818" s="148">
        <f t="shared" si="4887"/>
        <v>24</v>
      </c>
      <c r="D4818" s="149" t="str">
        <f>+VLOOKUP($A4818,mUNICIPIOS!$B$4:$F$343,2,0)</f>
        <v>Quetzaltenango</v>
      </c>
      <c r="E4818" s="149">
        <f>+VLOOKUP($A4818,mUNICIPIOS!$B$4:$F$343,3,0)</f>
        <v>915</v>
      </c>
      <c r="F4818" s="149" t="str">
        <f>+VLOOKUP($A4818,mUNICIPIOS!$B$4:$F$343,4,0)</f>
        <v>Huitán</v>
      </c>
      <c r="G4818" s="139" t="str">
        <f t="shared" ref="G4818:K4818" si="4924">+G4780</f>
        <v>05</v>
      </c>
      <c r="H4818" t="str">
        <f t="shared" si="4924"/>
        <v>IGF</v>
      </c>
      <c r="I4818" t="str">
        <f t="shared" si="4924"/>
        <v>Índice de Gestión Financiera</v>
      </c>
      <c r="J4818" t="str">
        <f t="shared" si="4924"/>
        <v>05-03</v>
      </c>
      <c r="K4818" t="str">
        <f t="shared" si="4924"/>
        <v>Ingresos del IUSI en relación a los ingresos propios -sin regalías-</v>
      </c>
      <c r="L4818" s="150">
        <f>+VLOOKUP($E4818,IGF_2018!$B$8:$Z$347,9,0)</f>
        <v>0</v>
      </c>
      <c r="M4818" s="142" t="str">
        <f>+VLOOKUP($E4818,IGF_2018!$B$8:$Z$347,10,0)</f>
        <v>Bajo</v>
      </c>
    </row>
    <row r="4819" spans="1:13" x14ac:dyDescent="0.3">
      <c r="A4819" s="139">
        <f t="shared" si="4885"/>
        <v>127</v>
      </c>
      <c r="B4819" s="148">
        <f t="shared" si="4887"/>
        <v>25</v>
      </c>
      <c r="D4819" s="149" t="str">
        <f>+VLOOKUP($A4819,mUNICIPIOS!$B$4:$F$343,2,0)</f>
        <v>Quetzaltenango</v>
      </c>
      <c r="E4819" s="149">
        <f>+VLOOKUP($A4819,mUNICIPIOS!$B$4:$F$343,3,0)</f>
        <v>915</v>
      </c>
      <c r="F4819" s="149" t="str">
        <f>+VLOOKUP($A4819,mUNICIPIOS!$B$4:$F$343,4,0)</f>
        <v>Huitán</v>
      </c>
      <c r="G4819" s="139" t="str">
        <f t="shared" ref="G4819:K4819" si="4925">+G4781</f>
        <v>05</v>
      </c>
      <c r="H4819" t="str">
        <f t="shared" si="4925"/>
        <v>IGF</v>
      </c>
      <c r="I4819" t="str">
        <f t="shared" si="4925"/>
        <v>Índice de Gestión Financiera</v>
      </c>
      <c r="J4819" t="str">
        <f t="shared" si="4925"/>
        <v>05-04</v>
      </c>
      <c r="K4819" t="str">
        <f t="shared" si="4925"/>
        <v>Inversión anual en capital fijo por habitante</v>
      </c>
      <c r="L4819" s="150">
        <f>+VLOOKUP($E4819,IGF_2018!$B$8:$Z$347,12,0)</f>
        <v>0.1088459455392794</v>
      </c>
      <c r="M4819" s="142" t="str">
        <f>+VLOOKUP($E4819,IGF_2018!$B$8:$Z$347,13,0)</f>
        <v>Bajo</v>
      </c>
    </row>
    <row r="4820" spans="1:13" x14ac:dyDescent="0.3">
      <c r="A4820" s="139">
        <f t="shared" si="4885"/>
        <v>127</v>
      </c>
      <c r="B4820" s="148">
        <f t="shared" si="4887"/>
        <v>26</v>
      </c>
      <c r="D4820" s="149" t="str">
        <f>+VLOOKUP($A4820,mUNICIPIOS!$B$4:$F$343,2,0)</f>
        <v>Quetzaltenango</v>
      </c>
      <c r="E4820" s="149">
        <f>+VLOOKUP($A4820,mUNICIPIOS!$B$4:$F$343,3,0)</f>
        <v>915</v>
      </c>
      <c r="F4820" s="149" t="str">
        <f>+VLOOKUP($A4820,mUNICIPIOS!$B$4:$F$343,4,0)</f>
        <v>Huitán</v>
      </c>
      <c r="G4820" s="139" t="str">
        <f t="shared" ref="G4820:K4820" si="4926">+G4782</f>
        <v>05</v>
      </c>
      <c r="H4820" t="str">
        <f t="shared" si="4926"/>
        <v>IGF</v>
      </c>
      <c r="I4820" t="str">
        <f t="shared" si="4926"/>
        <v>Índice de Gestión Financiera</v>
      </c>
      <c r="J4820" t="str">
        <f t="shared" si="4926"/>
        <v>05-05</v>
      </c>
      <c r="K4820" t="str">
        <f t="shared" si="4926"/>
        <v>Inversión anual en capital fijo con recursos percibidos por ingresos propios</v>
      </c>
      <c r="L4820" s="150">
        <f>+VLOOKUP($E4820,IGF_2018!$B$8:$Z$347,15,0)</f>
        <v>0</v>
      </c>
      <c r="M4820" s="142" t="str">
        <f>+VLOOKUP($E4820,IGF_2018!$B$8:$Z$347,16,0)</f>
        <v>Bajo</v>
      </c>
    </row>
    <row r="4821" spans="1:13" x14ac:dyDescent="0.3">
      <c r="A4821" s="139">
        <f t="shared" si="4885"/>
        <v>127</v>
      </c>
      <c r="B4821" s="148">
        <f t="shared" si="4887"/>
        <v>27</v>
      </c>
      <c r="D4821" s="149" t="str">
        <f>+VLOOKUP($A4821,mUNICIPIOS!$B$4:$F$343,2,0)</f>
        <v>Quetzaltenango</v>
      </c>
      <c r="E4821" s="149">
        <f>+VLOOKUP($A4821,mUNICIPIOS!$B$4:$F$343,3,0)</f>
        <v>915</v>
      </c>
      <c r="F4821" s="149" t="str">
        <f>+VLOOKUP($A4821,mUNICIPIOS!$B$4:$F$343,4,0)</f>
        <v>Huitán</v>
      </c>
      <c r="G4821" s="139" t="str">
        <f t="shared" ref="G4821:K4821" si="4927">+G4783</f>
        <v>05</v>
      </c>
      <c r="H4821" t="str">
        <f t="shared" si="4927"/>
        <v>IGF</v>
      </c>
      <c r="I4821" t="str">
        <f t="shared" si="4927"/>
        <v>Índice de Gestión Financiera</v>
      </c>
      <c r="J4821" t="str">
        <f t="shared" si="4927"/>
        <v>05-06</v>
      </c>
      <c r="K4821" t="str">
        <f t="shared" si="4927"/>
        <v xml:space="preserve">Inversión anual en capital fijo con recursos percibidos por transferencias del Gobierno Central </v>
      </c>
      <c r="L4821" s="150">
        <f>+VLOOKUP($E4821,IGF_2018!$B$8:$Z$347,18,0)</f>
        <v>0.54164642078493352</v>
      </c>
      <c r="M4821" s="142" t="str">
        <f>+VLOOKUP($E4821,IGF_2018!$B$8:$Z$347,19,0)</f>
        <v>Medio</v>
      </c>
    </row>
    <row r="4822" spans="1:13" x14ac:dyDescent="0.3">
      <c r="A4822" s="139">
        <f t="shared" si="4885"/>
        <v>127</v>
      </c>
      <c r="B4822" s="148">
        <f t="shared" si="4887"/>
        <v>28</v>
      </c>
      <c r="D4822" s="149" t="str">
        <f>+VLOOKUP($A4822,mUNICIPIOS!$B$4:$F$343,2,0)</f>
        <v>Quetzaltenango</v>
      </c>
      <c r="E4822" s="149">
        <f>+VLOOKUP($A4822,mUNICIPIOS!$B$4:$F$343,3,0)</f>
        <v>915</v>
      </c>
      <c r="F4822" s="149" t="str">
        <f>+VLOOKUP($A4822,mUNICIPIOS!$B$4:$F$343,4,0)</f>
        <v>Huitán</v>
      </c>
      <c r="G4822" s="139" t="str">
        <f t="shared" ref="G4822:K4822" si="4928">+G4784</f>
        <v>05</v>
      </c>
      <c r="H4822" t="str">
        <f t="shared" si="4928"/>
        <v>IGF</v>
      </c>
      <c r="I4822" t="str">
        <f t="shared" si="4928"/>
        <v>Índice de Gestión Financiera</v>
      </c>
      <c r="J4822" t="str">
        <f t="shared" si="4928"/>
        <v>05-07</v>
      </c>
      <c r="K4822" t="str">
        <f t="shared" si="4928"/>
        <v>Financiamiento por endeudamiento municipal</v>
      </c>
      <c r="L4822" s="150">
        <f>+VLOOKUP($E4822,IGF_2018!$B$8:$Z$347,21,0)</f>
        <v>1</v>
      </c>
      <c r="M4822" s="142" t="str">
        <f>+VLOOKUP($E4822,IGF_2018!$B$8:$Z$347,22,0)</f>
        <v>Alto</v>
      </c>
    </row>
    <row r="4823" spans="1:13" x14ac:dyDescent="0.3">
      <c r="A4823" s="139">
        <f t="shared" si="4885"/>
        <v>127</v>
      </c>
      <c r="B4823" s="148">
        <f t="shared" si="4887"/>
        <v>29</v>
      </c>
      <c r="D4823" s="149" t="str">
        <f>+VLOOKUP($A4823,mUNICIPIOS!$B$4:$F$343,2,0)</f>
        <v>Quetzaltenango</v>
      </c>
      <c r="E4823" s="149">
        <f>+VLOOKUP($A4823,mUNICIPIOS!$B$4:$F$343,3,0)</f>
        <v>915</v>
      </c>
      <c r="F4823" s="149" t="str">
        <f>+VLOOKUP($A4823,mUNICIPIOS!$B$4:$F$343,4,0)</f>
        <v>Huitán</v>
      </c>
      <c r="G4823" s="139" t="str">
        <f t="shared" ref="G4823:K4823" si="4929">+G4785</f>
        <v>05</v>
      </c>
      <c r="H4823" t="str">
        <f t="shared" si="4929"/>
        <v>IGF</v>
      </c>
      <c r="I4823" t="str">
        <f t="shared" si="4929"/>
        <v>Índice de Gestión Financiera</v>
      </c>
      <c r="J4823" t="str">
        <f t="shared" si="4929"/>
        <v>INDICE</v>
      </c>
      <c r="K4823">
        <f t="shared" si="4929"/>
        <v>0</v>
      </c>
      <c r="L4823" s="150">
        <f>+VLOOKUP($E4823,IGF_2018!$B$8:$Z$347,24,0)</f>
        <v>0.30179603184541492</v>
      </c>
      <c r="M4823" s="142" t="str">
        <f>+VLOOKUP($E4823,IGF_2018!$B$8:$Z$347,25,0)</f>
        <v>Medio bajo</v>
      </c>
    </row>
    <row r="4824" spans="1:13" x14ac:dyDescent="0.3">
      <c r="A4824" s="139">
        <f t="shared" si="4885"/>
        <v>127</v>
      </c>
      <c r="B4824" s="148">
        <f t="shared" si="4887"/>
        <v>30</v>
      </c>
      <c r="D4824" s="149" t="str">
        <f>+VLOOKUP($A4824,mUNICIPIOS!$B$4:$F$343,2,0)</f>
        <v>Quetzaltenango</v>
      </c>
      <c r="E4824" s="149">
        <f>+VLOOKUP($A4824,mUNICIPIOS!$B$4:$F$343,3,0)</f>
        <v>915</v>
      </c>
      <c r="F4824" s="149" t="str">
        <f>+VLOOKUP($A4824,mUNICIPIOS!$B$4:$F$343,4,0)</f>
        <v>Huitán</v>
      </c>
      <c r="G4824" s="139" t="str">
        <f t="shared" ref="G4824:K4824" si="4930">+G4786</f>
        <v>06</v>
      </c>
      <c r="H4824" t="str">
        <f t="shared" si="4930"/>
        <v>IGE</v>
      </c>
      <c r="I4824" t="str">
        <f t="shared" si="4930"/>
        <v>Índice de Gestión Estratégica</v>
      </c>
      <c r="J4824" t="str">
        <f t="shared" si="4930"/>
        <v>06-01</v>
      </c>
      <c r="K4824" t="str">
        <f t="shared" si="4930"/>
        <v>Ejecución del Plan Operativo Anual  (POA)</v>
      </c>
      <c r="L4824" s="150">
        <f>+VLOOKUP($E4824,IGE_2018!$B$8:$Z$347,3,0)</f>
        <v>0.86538461538461542</v>
      </c>
      <c r="M4824" s="142" t="str">
        <f>+VLOOKUP($E4824,IGE_2018!$B$8:$Z$347,4,0)</f>
        <v>Alto</v>
      </c>
    </row>
    <row r="4825" spans="1:13" x14ac:dyDescent="0.3">
      <c r="A4825" s="139">
        <f t="shared" si="4885"/>
        <v>127</v>
      </c>
      <c r="B4825" s="148">
        <f t="shared" si="4887"/>
        <v>31</v>
      </c>
      <c r="D4825" s="149" t="str">
        <f>+VLOOKUP($A4825,mUNICIPIOS!$B$4:$F$343,2,0)</f>
        <v>Quetzaltenango</v>
      </c>
      <c r="E4825" s="149">
        <f>+VLOOKUP($A4825,mUNICIPIOS!$B$4:$F$343,3,0)</f>
        <v>915</v>
      </c>
      <c r="F4825" s="149" t="str">
        <f>+VLOOKUP($A4825,mUNICIPIOS!$B$4:$F$343,4,0)</f>
        <v>Huitán</v>
      </c>
      <c r="G4825" s="139" t="str">
        <f t="shared" ref="G4825:K4825" si="4931">+G4787</f>
        <v>06</v>
      </c>
      <c r="H4825" t="str">
        <f t="shared" si="4931"/>
        <v>IGE</v>
      </c>
      <c r="I4825" t="str">
        <f t="shared" si="4931"/>
        <v>Índice de Gestión Estratégica</v>
      </c>
      <c r="J4825" t="str">
        <f t="shared" si="4931"/>
        <v>06-02</v>
      </c>
      <c r="K4825" t="str">
        <f t="shared" si="4931"/>
        <v>Relación Plan de Desarrollo Municipal y Ordenamiento Territorial (PDM-OT) - Plan Estratégico Institucional (PEI) - Plan Operativo Multianual (POM) - Plan Operativo Anual (POA)</v>
      </c>
      <c r="L4825" s="150">
        <f>+VLOOKUP($E4825,IGE_2018!$B$8:$Z$347,6,0)</f>
        <v>0.60666666666666669</v>
      </c>
      <c r="M4825" s="142" t="str">
        <f>+VLOOKUP($E4825,IGE_2018!$B$8:$Z$347,7,0)</f>
        <v>Medio alto</v>
      </c>
    </row>
    <row r="4826" spans="1:13" x14ac:dyDescent="0.3">
      <c r="A4826" s="139">
        <f t="shared" si="4885"/>
        <v>127</v>
      </c>
      <c r="B4826" s="148">
        <f t="shared" si="4887"/>
        <v>32</v>
      </c>
      <c r="D4826" s="149" t="str">
        <f>+VLOOKUP($A4826,mUNICIPIOS!$B$4:$F$343,2,0)</f>
        <v>Quetzaltenango</v>
      </c>
      <c r="E4826" s="149">
        <f>+VLOOKUP($A4826,mUNICIPIOS!$B$4:$F$343,3,0)</f>
        <v>915</v>
      </c>
      <c r="F4826" s="149" t="str">
        <f>+VLOOKUP($A4826,mUNICIPIOS!$B$4:$F$343,4,0)</f>
        <v>Huitán</v>
      </c>
      <c r="G4826" s="139" t="str">
        <f t="shared" ref="G4826:K4826" si="4932">+G4788</f>
        <v>06</v>
      </c>
      <c r="H4826" t="str">
        <f t="shared" si="4932"/>
        <v>IGE</v>
      </c>
      <c r="I4826" t="str">
        <f t="shared" si="4932"/>
        <v>Índice de Gestión Estratégica</v>
      </c>
      <c r="J4826" t="str">
        <f t="shared" si="4932"/>
        <v>06-03</v>
      </c>
      <c r="K4826" t="str">
        <f t="shared" si="4932"/>
        <v>Presupuesto de egresos relacionado a competencias municipales que responden a prioridades nacionales de desarrollo.</v>
      </c>
      <c r="L4826" s="150">
        <f>+VLOOKUP($E4826,IGE_2018!$B$8:$Z$347,9,0)</f>
        <v>0.21570982373422429</v>
      </c>
      <c r="M4826" s="142" t="str">
        <f>+VLOOKUP($E4826,IGE_2018!$B$8:$Z$347,10,0)</f>
        <v>Medio bajo</v>
      </c>
    </row>
    <row r="4827" spans="1:13" x14ac:dyDescent="0.3">
      <c r="A4827" s="139">
        <f t="shared" si="4885"/>
        <v>127</v>
      </c>
      <c r="B4827" s="148">
        <f t="shared" si="4887"/>
        <v>33</v>
      </c>
      <c r="D4827" s="149" t="str">
        <f>+VLOOKUP($A4827,mUNICIPIOS!$B$4:$F$343,2,0)</f>
        <v>Quetzaltenango</v>
      </c>
      <c r="E4827" s="149">
        <f>+VLOOKUP($A4827,mUNICIPIOS!$B$4:$F$343,3,0)</f>
        <v>915</v>
      </c>
      <c r="F4827" s="149" t="str">
        <f>+VLOOKUP($A4827,mUNICIPIOS!$B$4:$F$343,4,0)</f>
        <v>Huitán</v>
      </c>
      <c r="G4827" s="139" t="str">
        <f t="shared" ref="G4827:K4827" si="4933">+G4789</f>
        <v>06</v>
      </c>
      <c r="H4827" t="str">
        <f t="shared" si="4933"/>
        <v>IGE</v>
      </c>
      <c r="I4827" t="str">
        <f t="shared" si="4933"/>
        <v>Índice de Gestión Estratégica</v>
      </c>
      <c r="J4827" t="str">
        <f t="shared" si="4933"/>
        <v>06-04</v>
      </c>
      <c r="K4827" t="str">
        <f t="shared" si="4933"/>
        <v>Institucionalización de la gestión ordenada del territorio</v>
      </c>
      <c r="L4827" s="150">
        <f>+VLOOKUP($E4827,IGE_2018!$B$8:$Z$347,12,0)</f>
        <v>0.35</v>
      </c>
      <c r="M4827" s="142" t="str">
        <f>+VLOOKUP($E4827,IGE_2018!$B$8:$Z$347,13,0)</f>
        <v>Medio bajo</v>
      </c>
    </row>
    <row r="4828" spans="1:13" x14ac:dyDescent="0.3">
      <c r="A4828" s="139">
        <f t="shared" si="4885"/>
        <v>127</v>
      </c>
      <c r="B4828" s="148">
        <f t="shared" si="4887"/>
        <v>34</v>
      </c>
      <c r="D4828" s="149" t="str">
        <f>+VLOOKUP($A4828,mUNICIPIOS!$B$4:$F$343,2,0)</f>
        <v>Quetzaltenango</v>
      </c>
      <c r="E4828" s="149">
        <f>+VLOOKUP($A4828,mUNICIPIOS!$B$4:$F$343,3,0)</f>
        <v>915</v>
      </c>
      <c r="F4828" s="149" t="str">
        <f>+VLOOKUP($A4828,mUNICIPIOS!$B$4:$F$343,4,0)</f>
        <v>Huitán</v>
      </c>
      <c r="G4828" s="139" t="str">
        <f t="shared" ref="G4828:K4828" si="4934">+G4790</f>
        <v>06</v>
      </c>
      <c r="H4828" t="str">
        <f t="shared" si="4934"/>
        <v>IGE</v>
      </c>
      <c r="I4828" t="str">
        <f t="shared" si="4934"/>
        <v>Índice de Gestión Estratégica</v>
      </c>
      <c r="J4828" t="str">
        <f t="shared" si="4934"/>
        <v>06-05</v>
      </c>
      <c r="K4828" t="str">
        <f t="shared" si="4934"/>
        <v>Acciones para la gestión ordenada del territorio</v>
      </c>
      <c r="L4828" s="150">
        <f>+VLOOKUP($E4828,IGE_2018!$B$8:$Z$347,15,0)</f>
        <v>0.3600000000000001</v>
      </c>
      <c r="M4828" s="142" t="str">
        <f>+VLOOKUP($E4828,IGE_2018!$B$8:$Z$347,16,0)</f>
        <v>Medio bajo</v>
      </c>
    </row>
    <row r="4829" spans="1:13" x14ac:dyDescent="0.3">
      <c r="A4829" s="139">
        <f t="shared" si="4885"/>
        <v>127</v>
      </c>
      <c r="B4829" s="148">
        <f t="shared" si="4887"/>
        <v>35</v>
      </c>
      <c r="D4829" s="149" t="str">
        <f>+VLOOKUP($A4829,mUNICIPIOS!$B$4:$F$343,2,0)</f>
        <v>Quetzaltenango</v>
      </c>
      <c r="E4829" s="149">
        <f>+VLOOKUP($A4829,mUNICIPIOS!$B$4:$F$343,3,0)</f>
        <v>915</v>
      </c>
      <c r="F4829" s="149" t="str">
        <f>+VLOOKUP($A4829,mUNICIPIOS!$B$4:$F$343,4,0)</f>
        <v>Huitán</v>
      </c>
      <c r="G4829" s="139" t="str">
        <f t="shared" ref="G4829:K4829" si="4935">+G4791</f>
        <v>06</v>
      </c>
      <c r="H4829" t="str">
        <f t="shared" si="4935"/>
        <v>IGE</v>
      </c>
      <c r="I4829" t="str">
        <f t="shared" si="4935"/>
        <v>Índice de Gestión Estratégica</v>
      </c>
      <c r="J4829" t="str">
        <f t="shared" si="4935"/>
        <v>06-06</v>
      </c>
      <c r="K4829" t="str">
        <f t="shared" si="4935"/>
        <v>Gestión de riesgo en la formulación de proyectos derivados de la planificación operativa anual</v>
      </c>
      <c r="L4829" s="150">
        <f>+VLOOKUP($E4829,IGE_2018!$B$8:$Z$347,18,0)</f>
        <v>0</v>
      </c>
      <c r="M4829" s="142" t="str">
        <f>+VLOOKUP($E4829,IGE_2018!$B$8:$Z$347,19,0)</f>
        <v>Bajo</v>
      </c>
    </row>
    <row r="4830" spans="1:13" x14ac:dyDescent="0.3">
      <c r="A4830" s="139">
        <f t="shared" si="4885"/>
        <v>127</v>
      </c>
      <c r="B4830" s="148">
        <f t="shared" si="4887"/>
        <v>36</v>
      </c>
      <c r="D4830" s="149" t="str">
        <f>+VLOOKUP($A4830,mUNICIPIOS!$B$4:$F$343,2,0)</f>
        <v>Quetzaltenango</v>
      </c>
      <c r="E4830" s="149">
        <f>+VLOOKUP($A4830,mUNICIPIOS!$B$4:$F$343,3,0)</f>
        <v>915</v>
      </c>
      <c r="F4830" s="149" t="str">
        <f>+VLOOKUP($A4830,mUNICIPIOS!$B$4:$F$343,4,0)</f>
        <v>Huitán</v>
      </c>
      <c r="G4830" s="139" t="str">
        <f t="shared" ref="G4830:K4830" si="4936">+G4792</f>
        <v>06</v>
      </c>
      <c r="H4830" t="str">
        <f t="shared" si="4936"/>
        <v>IGE</v>
      </c>
      <c r="I4830" t="str">
        <f t="shared" si="4936"/>
        <v>Índice de Gestión Estratégica</v>
      </c>
      <c r="J4830" t="str">
        <f t="shared" si="4936"/>
        <v>06-07</v>
      </c>
      <c r="K4830" t="str">
        <f t="shared" si="4936"/>
        <v>Ingresos por servicios ambientales en relación a los ingresos propios sin regalías</v>
      </c>
      <c r="L4830" s="150">
        <f>+VLOOKUP($E4830,IGE_2018!$B$8:$Z$347,21,0)</f>
        <v>0.78212127704035961</v>
      </c>
      <c r="M4830" s="142" t="str">
        <f>+VLOOKUP($E4830,IGE_2018!$B$8:$Z$347,22,0)</f>
        <v>Medio alto</v>
      </c>
    </row>
    <row r="4831" spans="1:13" x14ac:dyDescent="0.3">
      <c r="A4831" s="139">
        <f t="shared" si="4885"/>
        <v>127</v>
      </c>
      <c r="B4831" s="148">
        <f t="shared" si="4887"/>
        <v>37</v>
      </c>
      <c r="D4831" s="149" t="str">
        <f>+VLOOKUP($A4831,mUNICIPIOS!$B$4:$F$343,2,0)</f>
        <v>Quetzaltenango</v>
      </c>
      <c r="E4831" s="149">
        <f>+VLOOKUP($A4831,mUNICIPIOS!$B$4:$F$343,3,0)</f>
        <v>915</v>
      </c>
      <c r="F4831" s="149" t="str">
        <f>+VLOOKUP($A4831,mUNICIPIOS!$B$4:$F$343,4,0)</f>
        <v>Huitán</v>
      </c>
      <c r="G4831" s="139" t="str">
        <f t="shared" ref="G4831:K4831" si="4937">+G4793</f>
        <v>06</v>
      </c>
      <c r="H4831" t="str">
        <f t="shared" si="4937"/>
        <v>IGE</v>
      </c>
      <c r="I4831" t="str">
        <f t="shared" si="4937"/>
        <v>Índice de Gestión Estratégica</v>
      </c>
      <c r="J4831" t="str">
        <f t="shared" si="4937"/>
        <v>INDICE</v>
      </c>
      <c r="K4831">
        <f t="shared" si="4937"/>
        <v>0</v>
      </c>
      <c r="L4831" s="150">
        <f>+VLOOKUP($E4831,IGE_2018!$B$8:$Z$347,24,0)</f>
        <v>0.44194727594528432</v>
      </c>
      <c r="M4831" s="142" t="str">
        <f>+VLOOKUP($E4831,IGE_2018!$B$8:$Z$347,25,0)</f>
        <v>Medio</v>
      </c>
    </row>
    <row r="4832" spans="1:13" x14ac:dyDescent="0.3">
      <c r="A4832" s="139">
        <f t="shared" si="4885"/>
        <v>127</v>
      </c>
      <c r="B4832" s="148">
        <f t="shared" si="4887"/>
        <v>38</v>
      </c>
      <c r="D4832" s="149" t="str">
        <f>+VLOOKUP($A4832,mUNICIPIOS!$B$4:$F$343,2,0)</f>
        <v>Quetzaltenango</v>
      </c>
      <c r="E4832" s="149">
        <f>+VLOOKUP($A4832,mUNICIPIOS!$B$4:$F$343,3,0)</f>
        <v>915</v>
      </c>
      <c r="F4832" s="149" t="str">
        <f>+VLOOKUP($A4832,mUNICIPIOS!$B$4:$F$343,4,0)</f>
        <v>Huitán</v>
      </c>
      <c r="G4832" s="139" t="str">
        <f t="shared" ref="G4832:K4832" si="4938">+G4794</f>
        <v>RANKING</v>
      </c>
      <c r="H4832" t="str">
        <f t="shared" si="4938"/>
        <v>RGM</v>
      </c>
      <c r="I4832" t="str">
        <f t="shared" si="4938"/>
        <v>Ranking de la Gestión Municipal 2018</v>
      </c>
      <c r="J4832" t="str">
        <f t="shared" si="4938"/>
        <v>RANKING</v>
      </c>
      <c r="K4832">
        <f t="shared" si="4938"/>
        <v>0</v>
      </c>
      <c r="L4832" s="151">
        <f>+VLOOKUP($E4832,Resultados_generales!$C$8:$AE$347,27,0)</f>
        <v>0.50857796005040867</v>
      </c>
      <c r="M4832" t="str">
        <f>+VLOOKUP($E4832,Resultados_generales!$C$8:$AE$347,28,0)</f>
        <v>Medio</v>
      </c>
    </row>
    <row r="4833" spans="1:13" x14ac:dyDescent="0.3">
      <c r="A4833" s="139">
        <f t="shared" si="4885"/>
        <v>128</v>
      </c>
      <c r="B4833" s="148">
        <f t="shared" si="4887"/>
        <v>1</v>
      </c>
      <c r="D4833" s="149" t="str">
        <f>+VLOOKUP($A4833,mUNICIPIOS!$B$4:$F$343,2,0)</f>
        <v>Quetzaltenango</v>
      </c>
      <c r="E4833" s="149">
        <f>+VLOOKUP($A4833,mUNICIPIOS!$B$4:$F$343,3,0)</f>
        <v>916</v>
      </c>
      <c r="F4833" s="149" t="str">
        <f>+VLOOKUP($A4833,mUNICIPIOS!$B$4:$F$343,4,0)</f>
        <v>Zunil</v>
      </c>
      <c r="G4833" s="139" t="str">
        <f t="shared" ref="G4833:K4833" si="4939">+G4795</f>
        <v>01</v>
      </c>
      <c r="H4833" t="str">
        <f t="shared" si="4939"/>
        <v>IPC</v>
      </c>
      <c r="I4833" t="str">
        <f t="shared" si="4939"/>
        <v>Índice de Participación Ciudadana</v>
      </c>
      <c r="J4833" t="str">
        <f t="shared" si="4939"/>
        <v>01-01</v>
      </c>
      <c r="K4833" t="str">
        <f t="shared" si="4939"/>
        <v>Número de reuniones del COMUDE en el año de la medición.</v>
      </c>
      <c r="L4833" s="150">
        <f>+VLOOKUP($E4833,IPC_2018!$B$8:$T$347,3,0)</f>
        <v>8.3333333333333329E-2</v>
      </c>
      <c r="M4833" s="142" t="str">
        <f>+VLOOKUP($E4833,IPC_2018!$B$8:$T$347,4,0)</f>
        <v>Bajo</v>
      </c>
    </row>
    <row r="4834" spans="1:13" x14ac:dyDescent="0.3">
      <c r="A4834" s="139">
        <f t="shared" si="4885"/>
        <v>128</v>
      </c>
      <c r="B4834" s="148">
        <f t="shared" si="4887"/>
        <v>2</v>
      </c>
      <c r="D4834" s="149" t="str">
        <f>+VLOOKUP($A4834,mUNICIPIOS!$B$4:$F$343,2,0)</f>
        <v>Quetzaltenango</v>
      </c>
      <c r="E4834" s="149">
        <f>+VLOOKUP($A4834,mUNICIPIOS!$B$4:$F$343,3,0)</f>
        <v>916</v>
      </c>
      <c r="F4834" s="149" t="str">
        <f>+VLOOKUP($A4834,mUNICIPIOS!$B$4:$F$343,4,0)</f>
        <v>Zunil</v>
      </c>
      <c r="G4834" s="139" t="str">
        <f t="shared" ref="G4834:K4834" si="4940">+G4796</f>
        <v>01</v>
      </c>
      <c r="H4834" t="str">
        <f t="shared" si="4940"/>
        <v>IPC</v>
      </c>
      <c r="I4834" t="str">
        <f t="shared" si="4940"/>
        <v>Índice de Participación Ciudadana</v>
      </c>
      <c r="J4834" t="str">
        <f t="shared" si="4940"/>
        <v>01-02</v>
      </c>
      <c r="K4834" t="str">
        <f t="shared" si="4940"/>
        <v>Participación de Alcaldes, Concejales y Síndicos determinados o designados en el COMUDE</v>
      </c>
      <c r="L4834" s="150">
        <f>+VLOOKUP($E4834,IPC_2018!$B$8:$T$347,6,0)</f>
        <v>0.5</v>
      </c>
      <c r="M4834" s="142" t="str">
        <f>+VLOOKUP($E4834,IPC_2018!$B$8:$T$347,7,0)</f>
        <v>Medio</v>
      </c>
    </row>
    <row r="4835" spans="1:13" x14ac:dyDescent="0.3">
      <c r="A4835" s="139">
        <f t="shared" si="4885"/>
        <v>128</v>
      </c>
      <c r="B4835" s="148">
        <f t="shared" si="4887"/>
        <v>3</v>
      </c>
      <c r="D4835" s="149" t="str">
        <f>+VLOOKUP($A4835,mUNICIPIOS!$B$4:$F$343,2,0)</f>
        <v>Quetzaltenango</v>
      </c>
      <c r="E4835" s="149">
        <f>+VLOOKUP($A4835,mUNICIPIOS!$B$4:$F$343,3,0)</f>
        <v>916</v>
      </c>
      <c r="F4835" s="149" t="str">
        <f>+VLOOKUP($A4835,mUNICIPIOS!$B$4:$F$343,4,0)</f>
        <v>Zunil</v>
      </c>
      <c r="G4835" s="139" t="str">
        <f t="shared" ref="G4835:K4835" si="4941">+G4797</f>
        <v>01</v>
      </c>
      <c r="H4835" t="str">
        <f t="shared" si="4941"/>
        <v>IPC</v>
      </c>
      <c r="I4835" t="str">
        <f t="shared" si="4941"/>
        <v>Índice de Participación Ciudadana</v>
      </c>
      <c r="J4835" t="str">
        <f t="shared" si="4941"/>
        <v>01-03</v>
      </c>
      <c r="K4835" t="str">
        <f t="shared" si="4941"/>
        <v>Participación  de organizaciones de jóvenes, mujeres, pueblos mayas, xincas, garífunas, y otras organizaciones en el Comude</v>
      </c>
      <c r="L4835" s="150">
        <f>+VLOOKUP($E4835,IPC_2018!$B$8:$T$347,9,0)</f>
        <v>0</v>
      </c>
      <c r="M4835" s="142" t="str">
        <f>+VLOOKUP($E4835,IPC_2018!$B$8:$T$347,10,0)</f>
        <v>Bajo</v>
      </c>
    </row>
    <row r="4836" spans="1:13" x14ac:dyDescent="0.3">
      <c r="A4836" s="139">
        <f t="shared" si="4885"/>
        <v>128</v>
      </c>
      <c r="B4836" s="148">
        <f t="shared" si="4887"/>
        <v>4</v>
      </c>
      <c r="D4836" s="149" t="str">
        <f>+VLOOKUP($A4836,mUNICIPIOS!$B$4:$F$343,2,0)</f>
        <v>Quetzaltenango</v>
      </c>
      <c r="E4836" s="149">
        <f>+VLOOKUP($A4836,mUNICIPIOS!$B$4:$F$343,3,0)</f>
        <v>916</v>
      </c>
      <c r="F4836" s="149" t="str">
        <f>+VLOOKUP($A4836,mUNICIPIOS!$B$4:$F$343,4,0)</f>
        <v>Zunil</v>
      </c>
      <c r="G4836" s="139" t="str">
        <f t="shared" ref="G4836:K4836" si="4942">+G4798</f>
        <v>01</v>
      </c>
      <c r="H4836" t="str">
        <f t="shared" si="4942"/>
        <v>IPC</v>
      </c>
      <c r="I4836" t="str">
        <f t="shared" si="4942"/>
        <v>Índice de Participación Ciudadana</v>
      </c>
      <c r="J4836" t="str">
        <f t="shared" si="4942"/>
        <v>01-04</v>
      </c>
      <c r="K4836" t="str">
        <f t="shared" si="4942"/>
        <v>Representatividad territorial del Comude.</v>
      </c>
      <c r="L4836" s="150">
        <f>+VLOOKUP($E4836,IPC_2018!$B$8:$T$347,12,0)</f>
        <v>0</v>
      </c>
      <c r="M4836" s="142" t="str">
        <f>+VLOOKUP($E4836,IPC_2018!$B$8:$T$347,13,0)</f>
        <v>Bajo</v>
      </c>
    </row>
    <row r="4837" spans="1:13" x14ac:dyDescent="0.3">
      <c r="A4837" s="139">
        <f t="shared" si="4885"/>
        <v>128</v>
      </c>
      <c r="B4837" s="148">
        <f t="shared" si="4887"/>
        <v>5</v>
      </c>
      <c r="D4837" s="149" t="str">
        <f>+VLOOKUP($A4837,mUNICIPIOS!$B$4:$F$343,2,0)</f>
        <v>Quetzaltenango</v>
      </c>
      <c r="E4837" s="149">
        <f>+VLOOKUP($A4837,mUNICIPIOS!$B$4:$F$343,3,0)</f>
        <v>916</v>
      </c>
      <c r="F4837" s="149" t="str">
        <f>+VLOOKUP($A4837,mUNICIPIOS!$B$4:$F$343,4,0)</f>
        <v>Zunil</v>
      </c>
      <c r="G4837" s="139" t="str">
        <f t="shared" ref="G4837:K4837" si="4943">+G4799</f>
        <v>01</v>
      </c>
      <c r="H4837" t="str">
        <f t="shared" si="4943"/>
        <v>IPC</v>
      </c>
      <c r="I4837" t="str">
        <f t="shared" si="4943"/>
        <v>Índice de Participación Ciudadana</v>
      </c>
      <c r="J4837" t="str">
        <f t="shared" si="4943"/>
        <v>01-05</v>
      </c>
      <c r="K4837" t="str">
        <f t="shared" si="4943"/>
        <v>Funcionamiento del Comude</v>
      </c>
      <c r="L4837" s="150">
        <f>+VLOOKUP($E4837,IPC_2018!$B$8:$T$347,15,0)</f>
        <v>0.15901060076290127</v>
      </c>
      <c r="M4837" s="142" t="str">
        <f>+VLOOKUP($E4837,IPC_2018!$B$8:$T$347,16,0)</f>
        <v>Bajo</v>
      </c>
    </row>
    <row r="4838" spans="1:13" x14ac:dyDescent="0.3">
      <c r="A4838" s="139">
        <f t="shared" si="4885"/>
        <v>128</v>
      </c>
      <c r="B4838" s="148">
        <f t="shared" si="4887"/>
        <v>6</v>
      </c>
      <c r="D4838" s="149" t="str">
        <f>+VLOOKUP($A4838,mUNICIPIOS!$B$4:$F$343,2,0)</f>
        <v>Quetzaltenango</v>
      </c>
      <c r="E4838" s="149">
        <f>+VLOOKUP($A4838,mUNICIPIOS!$B$4:$F$343,3,0)</f>
        <v>916</v>
      </c>
      <c r="F4838" s="149" t="str">
        <f>+VLOOKUP($A4838,mUNICIPIOS!$B$4:$F$343,4,0)</f>
        <v>Zunil</v>
      </c>
      <c r="G4838" s="139" t="str">
        <f t="shared" ref="G4838:K4838" si="4944">+G4800</f>
        <v>01</v>
      </c>
      <c r="H4838" t="str">
        <f t="shared" si="4944"/>
        <v>IPC</v>
      </c>
      <c r="I4838" t="str">
        <f t="shared" si="4944"/>
        <v>Índice de Participación Ciudadana</v>
      </c>
      <c r="J4838" t="str">
        <f t="shared" si="4944"/>
        <v>INDICE</v>
      </c>
      <c r="K4838">
        <f t="shared" si="4944"/>
        <v>0</v>
      </c>
      <c r="L4838" s="150">
        <f>+VLOOKUP($E4838,IPC_2018!$B$8:$T$347,18,0)</f>
        <v>0.12176825678110186</v>
      </c>
      <c r="M4838" s="142" t="str">
        <f>+VLOOKUP($E4838,IPC_2018!$B$8:$T$347,19,0)</f>
        <v>Bajo</v>
      </c>
    </row>
    <row r="4839" spans="1:13" x14ac:dyDescent="0.3">
      <c r="A4839" s="139">
        <f t="shared" si="4885"/>
        <v>128</v>
      </c>
      <c r="B4839" s="148">
        <f t="shared" si="4887"/>
        <v>7</v>
      </c>
      <c r="D4839" s="149" t="str">
        <f>+VLOOKUP($A4839,mUNICIPIOS!$B$4:$F$343,2,0)</f>
        <v>Quetzaltenango</v>
      </c>
      <c r="E4839" s="149">
        <f>+VLOOKUP($A4839,mUNICIPIOS!$B$4:$F$343,3,0)</f>
        <v>916</v>
      </c>
      <c r="F4839" s="149" t="str">
        <f>+VLOOKUP($A4839,mUNICIPIOS!$B$4:$F$343,4,0)</f>
        <v>Zunil</v>
      </c>
      <c r="G4839" s="139" t="str">
        <f t="shared" ref="G4839:K4839" si="4945">+G4801</f>
        <v>02</v>
      </c>
      <c r="H4839" t="str">
        <f t="shared" si="4945"/>
        <v>IIC</v>
      </c>
      <c r="I4839" t="str">
        <f t="shared" si="4945"/>
        <v>Índice de Información a la Ciudadanía</v>
      </c>
      <c r="J4839" t="str">
        <f t="shared" si="4945"/>
        <v>02-01</v>
      </c>
      <c r="K4839" t="str">
        <f t="shared" si="4945"/>
        <v>Rendición de cuentas cuatrimestral y anual al Comude enfocadas en resultados.</v>
      </c>
      <c r="L4839" s="150">
        <f>+VLOOKUP($E4839,IIC_2018!$B$8:$Q$347,3,0)</f>
        <v>0.4</v>
      </c>
      <c r="M4839" s="142" t="str">
        <f>+VLOOKUP($E4839,IIC_2018!$B$8:$Q$347,4,0)</f>
        <v>Medio bajo</v>
      </c>
    </row>
    <row r="4840" spans="1:13" x14ac:dyDescent="0.3">
      <c r="A4840" s="139">
        <f t="shared" si="4885"/>
        <v>128</v>
      </c>
      <c r="B4840" s="148">
        <f t="shared" si="4887"/>
        <v>8</v>
      </c>
      <c r="D4840" s="149" t="str">
        <f>+VLOOKUP($A4840,mUNICIPIOS!$B$4:$F$343,2,0)</f>
        <v>Quetzaltenango</v>
      </c>
      <c r="E4840" s="149">
        <f>+VLOOKUP($A4840,mUNICIPIOS!$B$4:$F$343,3,0)</f>
        <v>916</v>
      </c>
      <c r="F4840" s="149" t="str">
        <f>+VLOOKUP($A4840,mUNICIPIOS!$B$4:$F$343,4,0)</f>
        <v>Zunil</v>
      </c>
      <c r="G4840" s="139" t="str">
        <f t="shared" ref="G4840:K4840" si="4946">+G4802</f>
        <v>02</v>
      </c>
      <c r="H4840" t="str">
        <f t="shared" si="4946"/>
        <v>IIC</v>
      </c>
      <c r="I4840" t="str">
        <f t="shared" si="4946"/>
        <v>Índice de Información a la Ciudadanía</v>
      </c>
      <c r="J4840" t="str">
        <f t="shared" si="4946"/>
        <v>02-02</v>
      </c>
      <c r="K4840" t="str">
        <f t="shared" si="4946"/>
        <v>Información presupuestaria y otra información brindada a la ciudadanía disponible en medios locales de comunicación.</v>
      </c>
      <c r="L4840" s="150">
        <f>+VLOOKUP($E4840,IIC_2018!$B$8:$Q$347,6,0)</f>
        <v>0</v>
      </c>
      <c r="M4840" s="142" t="str">
        <f>+VLOOKUP($E4840,IIC_2018!$B$8:$Q$347,7,0)</f>
        <v>Bajo</v>
      </c>
    </row>
    <row r="4841" spans="1:13" x14ac:dyDescent="0.3">
      <c r="A4841" s="139">
        <f t="shared" si="4885"/>
        <v>128</v>
      </c>
      <c r="B4841" s="148">
        <f t="shared" si="4887"/>
        <v>9</v>
      </c>
      <c r="D4841" s="149" t="str">
        <f>+VLOOKUP($A4841,mUNICIPIOS!$B$4:$F$343,2,0)</f>
        <v>Quetzaltenango</v>
      </c>
      <c r="E4841" s="149">
        <f>+VLOOKUP($A4841,mUNICIPIOS!$B$4:$F$343,3,0)</f>
        <v>916</v>
      </c>
      <c r="F4841" s="149" t="str">
        <f>+VLOOKUP($A4841,mUNICIPIOS!$B$4:$F$343,4,0)</f>
        <v>Zunil</v>
      </c>
      <c r="G4841" s="139" t="str">
        <f t="shared" ref="G4841:K4841" si="4947">+G4803</f>
        <v>02</v>
      </c>
      <c r="H4841" t="str">
        <f t="shared" si="4947"/>
        <v>IIC</v>
      </c>
      <c r="I4841" t="str">
        <f t="shared" si="4947"/>
        <v>Índice de Información a la Ciudadanía</v>
      </c>
      <c r="J4841" t="str">
        <f t="shared" si="4947"/>
        <v>02-03</v>
      </c>
      <c r="K4841" t="str">
        <f t="shared" si="4947"/>
        <v>Información pública de oficio actualizada y disponible de acuerdo a la LAIP y uso de internet.</v>
      </c>
      <c r="L4841" s="150">
        <f>+VLOOKUP($E4841,IIC_2018!$B$8:$Q$347,9,0)</f>
        <v>0.92</v>
      </c>
      <c r="M4841" s="142" t="str">
        <f>+VLOOKUP($E4841,IIC_2018!$B$8:$Q$347,10,0)</f>
        <v>Alto</v>
      </c>
    </row>
    <row r="4842" spans="1:13" x14ac:dyDescent="0.3">
      <c r="A4842" s="139">
        <f t="shared" si="4885"/>
        <v>128</v>
      </c>
      <c r="B4842" s="148">
        <f t="shared" si="4887"/>
        <v>10</v>
      </c>
      <c r="D4842" s="149" t="str">
        <f>+VLOOKUP($A4842,mUNICIPIOS!$B$4:$F$343,2,0)</f>
        <v>Quetzaltenango</v>
      </c>
      <c r="E4842" s="149">
        <f>+VLOOKUP($A4842,mUNICIPIOS!$B$4:$F$343,3,0)</f>
        <v>916</v>
      </c>
      <c r="F4842" s="149" t="str">
        <f>+VLOOKUP($A4842,mUNICIPIOS!$B$4:$F$343,4,0)</f>
        <v>Zunil</v>
      </c>
      <c r="G4842" s="139" t="str">
        <f t="shared" ref="G4842:K4842" si="4948">+G4804</f>
        <v>02</v>
      </c>
      <c r="H4842" t="str">
        <f t="shared" si="4948"/>
        <v>IIC</v>
      </c>
      <c r="I4842" t="str">
        <f t="shared" si="4948"/>
        <v>Índice de Información a la Ciudadanía</v>
      </c>
      <c r="J4842" t="str">
        <f t="shared" si="4948"/>
        <v>02-04</v>
      </c>
      <c r="K4842" t="str">
        <f t="shared" si="4948"/>
        <v>Relación del monto contratado por medio de Guate compras con el total del presupuesto de egresos vigente.</v>
      </c>
      <c r="L4842" s="150">
        <f>+VLOOKUP($E4842,IIC_2018!$B$8:$Q$347,12,0)</f>
        <v>0.73946640263197927</v>
      </c>
      <c r="M4842" s="142" t="str">
        <f>+VLOOKUP($E4842,IIC_2018!$B$8:$Q$347,13,0)</f>
        <v>Medio alto</v>
      </c>
    </row>
    <row r="4843" spans="1:13" x14ac:dyDescent="0.3">
      <c r="A4843" s="139">
        <f t="shared" si="4885"/>
        <v>128</v>
      </c>
      <c r="B4843" s="148">
        <f t="shared" si="4887"/>
        <v>11</v>
      </c>
      <c r="D4843" s="149" t="str">
        <f>+VLOOKUP($A4843,mUNICIPIOS!$B$4:$F$343,2,0)</f>
        <v>Quetzaltenango</v>
      </c>
      <c r="E4843" s="149">
        <f>+VLOOKUP($A4843,mUNICIPIOS!$B$4:$F$343,3,0)</f>
        <v>916</v>
      </c>
      <c r="F4843" s="149" t="str">
        <f>+VLOOKUP($A4843,mUNICIPIOS!$B$4:$F$343,4,0)</f>
        <v>Zunil</v>
      </c>
      <c r="G4843" s="139" t="str">
        <f t="shared" ref="G4843:K4843" si="4949">+G4805</f>
        <v>02</v>
      </c>
      <c r="H4843" t="str">
        <f t="shared" si="4949"/>
        <v>IIC</v>
      </c>
      <c r="I4843" t="str">
        <f t="shared" si="4949"/>
        <v>Índice de Información a la Ciudadanía</v>
      </c>
      <c r="J4843" t="str">
        <f t="shared" si="4949"/>
        <v>INDICE</v>
      </c>
      <c r="K4843">
        <f t="shared" si="4949"/>
        <v>0</v>
      </c>
      <c r="L4843" s="150">
        <f>+VLOOKUP($E4843,IIC_2018!$B$8:$Q$347,15,0)</f>
        <v>0.51486660065799483</v>
      </c>
      <c r="M4843" s="142" t="str">
        <f>+VLOOKUP($E4843,IIC_2018!$B$8:$Q$347,16,0)</f>
        <v>Medio</v>
      </c>
    </row>
    <row r="4844" spans="1:13" x14ac:dyDescent="0.3">
      <c r="A4844" s="139">
        <f t="shared" si="4885"/>
        <v>128</v>
      </c>
      <c r="B4844" s="148">
        <f t="shared" si="4887"/>
        <v>12</v>
      </c>
      <c r="D4844" s="149" t="str">
        <f>+VLOOKUP($A4844,mUNICIPIOS!$B$4:$F$343,2,0)</f>
        <v>Quetzaltenango</v>
      </c>
      <c r="E4844" s="149">
        <f>+VLOOKUP($A4844,mUNICIPIOS!$B$4:$F$343,3,0)</f>
        <v>916</v>
      </c>
      <c r="F4844" s="149" t="str">
        <f>+VLOOKUP($A4844,mUNICIPIOS!$B$4:$F$343,4,0)</f>
        <v>Zunil</v>
      </c>
      <c r="G4844" s="139" t="str">
        <f t="shared" ref="G4844:K4844" si="4950">+G4806</f>
        <v>03</v>
      </c>
      <c r="H4844" t="str">
        <f t="shared" si="4950"/>
        <v>ISP</v>
      </c>
      <c r="I4844" t="str">
        <f t="shared" si="4950"/>
        <v>Índice de Servicios Públicos</v>
      </c>
      <c r="J4844" t="str">
        <f t="shared" si="4950"/>
        <v>03-01</v>
      </c>
      <c r="K4844" t="str">
        <f t="shared" si="4950"/>
        <v>Cobertura del servicio público de agua</v>
      </c>
      <c r="L4844" s="150">
        <f>+VLOOKUP($E4844,ISP_2018!$B$8:$T$347,3,0)</f>
        <v>0</v>
      </c>
      <c r="M4844" s="142" t="str">
        <f>+VLOOKUP($E4844,ISP_2018!$B$8:$T$347,4,0)</f>
        <v>Bajo</v>
      </c>
    </row>
    <row r="4845" spans="1:13" x14ac:dyDescent="0.3">
      <c r="A4845" s="139">
        <f t="shared" ref="A4845:A4908" si="4951">+IF(B4844=38,A4844+1,A4844)</f>
        <v>128</v>
      </c>
      <c r="B4845" s="148">
        <f t="shared" si="4887"/>
        <v>13</v>
      </c>
      <c r="D4845" s="149" t="str">
        <f>+VLOOKUP($A4845,mUNICIPIOS!$B$4:$F$343,2,0)</f>
        <v>Quetzaltenango</v>
      </c>
      <c r="E4845" s="149">
        <f>+VLOOKUP($A4845,mUNICIPIOS!$B$4:$F$343,3,0)</f>
        <v>916</v>
      </c>
      <c r="F4845" s="149" t="str">
        <f>+VLOOKUP($A4845,mUNICIPIOS!$B$4:$F$343,4,0)</f>
        <v>Zunil</v>
      </c>
      <c r="G4845" s="139" t="str">
        <f t="shared" ref="G4845:K4845" si="4952">+G4807</f>
        <v>03</v>
      </c>
      <c r="H4845" t="str">
        <f t="shared" si="4952"/>
        <v>ISP</v>
      </c>
      <c r="I4845" t="str">
        <f t="shared" si="4952"/>
        <v>Índice de Servicios Públicos</v>
      </c>
      <c r="J4845" t="str">
        <f t="shared" si="4952"/>
        <v>03-02</v>
      </c>
      <c r="K4845" t="str">
        <f t="shared" si="4952"/>
        <v>Control de la calidad del servicio público de agua</v>
      </c>
      <c r="L4845" s="150">
        <f>+VLOOKUP($E4845,ISP_2018!$B$8:$T$347,6,0)</f>
        <v>0.20249999999999999</v>
      </c>
      <c r="M4845" s="142" t="str">
        <f>+VLOOKUP($E4845,ISP_2018!$B$8:$T$347,7,0)</f>
        <v>Medio bajo</v>
      </c>
    </row>
    <row r="4846" spans="1:13" x14ac:dyDescent="0.3">
      <c r="A4846" s="139">
        <f t="shared" si="4951"/>
        <v>128</v>
      </c>
      <c r="B4846" s="148">
        <f t="shared" ref="B4846:B4909" si="4953">+B4808</f>
        <v>14</v>
      </c>
      <c r="D4846" s="149" t="str">
        <f>+VLOOKUP($A4846,mUNICIPIOS!$B$4:$F$343,2,0)</f>
        <v>Quetzaltenango</v>
      </c>
      <c r="E4846" s="149">
        <f>+VLOOKUP($A4846,mUNICIPIOS!$B$4:$F$343,3,0)</f>
        <v>916</v>
      </c>
      <c r="F4846" s="149" t="str">
        <f>+VLOOKUP($A4846,mUNICIPIOS!$B$4:$F$343,4,0)</f>
        <v>Zunil</v>
      </c>
      <c r="G4846" s="139" t="str">
        <f t="shared" ref="G4846:K4846" si="4954">+G4808</f>
        <v>03</v>
      </c>
      <c r="H4846" t="str">
        <f t="shared" si="4954"/>
        <v>ISP</v>
      </c>
      <c r="I4846" t="str">
        <f t="shared" si="4954"/>
        <v>Índice de Servicios Públicos</v>
      </c>
      <c r="J4846" t="str">
        <f t="shared" si="4954"/>
        <v>03-03</v>
      </c>
      <c r="K4846" t="str">
        <f t="shared" si="4954"/>
        <v>Disposición  y tratamiento  de aguas residuales</v>
      </c>
      <c r="L4846" s="150">
        <f>+VLOOKUP($E4846,ISP_2018!$B$8:$T$347,9,0)</f>
        <v>0.13660245858056355</v>
      </c>
      <c r="M4846" s="142" t="str">
        <f>+VLOOKUP($E4846,ISP_2018!$B$8:$T$347,10,0)</f>
        <v>Bajo</v>
      </c>
    </row>
    <row r="4847" spans="1:13" x14ac:dyDescent="0.3">
      <c r="A4847" s="139">
        <f t="shared" si="4951"/>
        <v>128</v>
      </c>
      <c r="B4847" s="148">
        <f t="shared" si="4953"/>
        <v>15</v>
      </c>
      <c r="D4847" s="149" t="str">
        <f>+VLOOKUP($A4847,mUNICIPIOS!$B$4:$F$343,2,0)</f>
        <v>Quetzaltenango</v>
      </c>
      <c r="E4847" s="149">
        <f>+VLOOKUP($A4847,mUNICIPIOS!$B$4:$F$343,3,0)</f>
        <v>916</v>
      </c>
      <c r="F4847" s="149" t="str">
        <f>+VLOOKUP($A4847,mUNICIPIOS!$B$4:$F$343,4,0)</f>
        <v>Zunil</v>
      </c>
      <c r="G4847" s="139" t="str">
        <f t="shared" ref="G4847:K4847" si="4955">+G4809</f>
        <v>03</v>
      </c>
      <c r="H4847" t="str">
        <f t="shared" si="4955"/>
        <v>ISP</v>
      </c>
      <c r="I4847" t="str">
        <f t="shared" si="4955"/>
        <v>Índice de Servicios Públicos</v>
      </c>
      <c r="J4847" t="str">
        <f t="shared" si="4955"/>
        <v>03-04</v>
      </c>
      <c r="K4847" t="str">
        <f t="shared" si="4955"/>
        <v>Gestión y manejo de los residuos y desechos sólidos</v>
      </c>
      <c r="L4847" s="150">
        <f>+VLOOKUP($E4847,ISP_2018!$B$8:$T$347,12,0)</f>
        <v>0</v>
      </c>
      <c r="M4847" s="142" t="str">
        <f>+VLOOKUP($E4847,ISP_2018!$B$8:$T$347,13,0)</f>
        <v>Bajo</v>
      </c>
    </row>
    <row r="4848" spans="1:13" x14ac:dyDescent="0.3">
      <c r="A4848" s="139">
        <f t="shared" si="4951"/>
        <v>128</v>
      </c>
      <c r="B4848" s="148">
        <f t="shared" si="4953"/>
        <v>16</v>
      </c>
      <c r="D4848" s="149" t="str">
        <f>+VLOOKUP($A4848,mUNICIPIOS!$B$4:$F$343,2,0)</f>
        <v>Quetzaltenango</v>
      </c>
      <c r="E4848" s="149">
        <f>+VLOOKUP($A4848,mUNICIPIOS!$B$4:$F$343,3,0)</f>
        <v>916</v>
      </c>
      <c r="F4848" s="149" t="str">
        <f>+VLOOKUP($A4848,mUNICIPIOS!$B$4:$F$343,4,0)</f>
        <v>Zunil</v>
      </c>
      <c r="G4848" s="139" t="str">
        <f t="shared" ref="G4848:K4848" si="4956">+G4810</f>
        <v>03</v>
      </c>
      <c r="H4848" t="str">
        <f t="shared" si="4956"/>
        <v>ISP</v>
      </c>
      <c r="I4848" t="str">
        <f t="shared" si="4956"/>
        <v>Índice de Servicios Públicos</v>
      </c>
      <c r="J4848" t="str">
        <f t="shared" si="4956"/>
        <v>03-05</v>
      </c>
      <c r="K4848" t="str">
        <f t="shared" si="4956"/>
        <v>Gestión de servicios públicos municipales</v>
      </c>
      <c r="L4848" s="150">
        <f>+VLOOKUP($E4848,ISP_2018!$B$8:$T$347,15,0)</f>
        <v>0.41935483870967744</v>
      </c>
      <c r="M4848" s="142" t="str">
        <f>+VLOOKUP($E4848,ISP_2018!$B$8:$T$347,16,0)</f>
        <v>Medio</v>
      </c>
    </row>
    <row r="4849" spans="1:13" x14ac:dyDescent="0.3">
      <c r="A4849" s="139">
        <f t="shared" si="4951"/>
        <v>128</v>
      </c>
      <c r="B4849" s="148">
        <f t="shared" si="4953"/>
        <v>17</v>
      </c>
      <c r="D4849" s="149" t="str">
        <f>+VLOOKUP($A4849,mUNICIPIOS!$B$4:$F$343,2,0)</f>
        <v>Quetzaltenango</v>
      </c>
      <c r="E4849" s="149">
        <f>+VLOOKUP($A4849,mUNICIPIOS!$B$4:$F$343,3,0)</f>
        <v>916</v>
      </c>
      <c r="F4849" s="149" t="str">
        <f>+VLOOKUP($A4849,mUNICIPIOS!$B$4:$F$343,4,0)</f>
        <v>Zunil</v>
      </c>
      <c r="G4849" s="139" t="str">
        <f t="shared" ref="G4849:K4849" si="4957">+G4811</f>
        <v>03</v>
      </c>
      <c r="H4849" t="str">
        <f t="shared" si="4957"/>
        <v>ISP</v>
      </c>
      <c r="I4849" t="str">
        <f t="shared" si="4957"/>
        <v>Índice de Servicios Públicos</v>
      </c>
      <c r="J4849" t="str">
        <f t="shared" si="4957"/>
        <v>INDICE</v>
      </c>
      <c r="K4849">
        <f t="shared" si="4957"/>
        <v>0</v>
      </c>
      <c r="L4849" s="150">
        <f>+VLOOKUP($E4849,ISP_2018!$B$8:$T$347,18,0)</f>
        <v>0.17194145945804817</v>
      </c>
      <c r="M4849" s="142" t="str">
        <f>+VLOOKUP($E4849,ISP_2018!$B$8:$T$347,19,0)</f>
        <v>Bajo</v>
      </c>
    </row>
    <row r="4850" spans="1:13" x14ac:dyDescent="0.3">
      <c r="A4850" s="139">
        <f t="shared" si="4951"/>
        <v>128</v>
      </c>
      <c r="B4850" s="148">
        <f t="shared" si="4953"/>
        <v>18</v>
      </c>
      <c r="D4850" s="149" t="str">
        <f>+VLOOKUP($A4850,mUNICIPIOS!$B$4:$F$343,2,0)</f>
        <v>Quetzaltenango</v>
      </c>
      <c r="E4850" s="149">
        <f>+VLOOKUP($A4850,mUNICIPIOS!$B$4:$F$343,3,0)</f>
        <v>916</v>
      </c>
      <c r="F4850" s="149" t="str">
        <f>+VLOOKUP($A4850,mUNICIPIOS!$B$4:$F$343,4,0)</f>
        <v>Zunil</v>
      </c>
      <c r="G4850" s="139" t="str">
        <f t="shared" ref="G4850:K4850" si="4958">+G4812</f>
        <v>04</v>
      </c>
      <c r="H4850" t="str">
        <f t="shared" si="4958"/>
        <v>IGA</v>
      </c>
      <c r="I4850" t="str">
        <f t="shared" si="4958"/>
        <v>Índice de Gestión Administrativa</v>
      </c>
      <c r="J4850" t="str">
        <f t="shared" si="4958"/>
        <v>04-01</v>
      </c>
      <c r="K4850" t="str">
        <f t="shared" si="4958"/>
        <v>Existencia de elementos de atención municipal orientada al vecino</v>
      </c>
      <c r="L4850" s="150">
        <f>+VLOOKUP($E4850,IGA_2018!$B$8:$N$347,3,0)</f>
        <v>0.25</v>
      </c>
      <c r="M4850" s="142" t="str">
        <f>+VLOOKUP($E4850,IGA_2018!$B$8:$N$347,4,0)</f>
        <v>Medio bajo</v>
      </c>
    </row>
    <row r="4851" spans="1:13" x14ac:dyDescent="0.3">
      <c r="A4851" s="139">
        <f t="shared" si="4951"/>
        <v>128</v>
      </c>
      <c r="B4851" s="148">
        <f t="shared" si="4953"/>
        <v>19</v>
      </c>
      <c r="D4851" s="149" t="str">
        <f>+VLOOKUP($A4851,mUNICIPIOS!$B$4:$F$343,2,0)</f>
        <v>Quetzaltenango</v>
      </c>
      <c r="E4851" s="149">
        <f>+VLOOKUP($A4851,mUNICIPIOS!$B$4:$F$343,3,0)</f>
        <v>916</v>
      </c>
      <c r="F4851" s="149" t="str">
        <f>+VLOOKUP($A4851,mUNICIPIOS!$B$4:$F$343,4,0)</f>
        <v>Zunil</v>
      </c>
      <c r="G4851" s="139" t="str">
        <f t="shared" ref="G4851:K4851" si="4959">+G4813</f>
        <v>04</v>
      </c>
      <c r="H4851" t="str">
        <f t="shared" si="4959"/>
        <v>IGA</v>
      </c>
      <c r="I4851" t="str">
        <f t="shared" si="4959"/>
        <v>Índice de Gestión Administrativa</v>
      </c>
      <c r="J4851" t="str">
        <f t="shared" si="4959"/>
        <v>04-02</v>
      </c>
      <c r="K4851" t="str">
        <f t="shared" si="4959"/>
        <v>Gestión del recurso humano.</v>
      </c>
      <c r="L4851" s="150">
        <f>+VLOOKUP($E4851,IGA_2018!$B$8:$N$347,6,0)</f>
        <v>0.49549317537986109</v>
      </c>
      <c r="M4851" s="142" t="str">
        <f>+VLOOKUP($E4851,IGA_2018!$B$8:$N$347,7,0)</f>
        <v>Medio</v>
      </c>
    </row>
    <row r="4852" spans="1:13" x14ac:dyDescent="0.3">
      <c r="A4852" s="139">
        <f t="shared" si="4951"/>
        <v>128</v>
      </c>
      <c r="B4852" s="148">
        <f t="shared" si="4953"/>
        <v>20</v>
      </c>
      <c r="D4852" s="149" t="str">
        <f>+VLOOKUP($A4852,mUNICIPIOS!$B$4:$F$343,2,0)</f>
        <v>Quetzaltenango</v>
      </c>
      <c r="E4852" s="149">
        <f>+VLOOKUP($A4852,mUNICIPIOS!$B$4:$F$343,3,0)</f>
        <v>916</v>
      </c>
      <c r="F4852" s="149" t="str">
        <f>+VLOOKUP($A4852,mUNICIPIOS!$B$4:$F$343,4,0)</f>
        <v>Zunil</v>
      </c>
      <c r="G4852" s="139" t="str">
        <f t="shared" ref="G4852:K4852" si="4960">+G4814</f>
        <v>04</v>
      </c>
      <c r="H4852" t="str">
        <f t="shared" si="4960"/>
        <v>IGA</v>
      </c>
      <c r="I4852" t="str">
        <f t="shared" si="4960"/>
        <v>Índice de Gestión Administrativa</v>
      </c>
      <c r="J4852" t="str">
        <f t="shared" si="4960"/>
        <v>04-03</v>
      </c>
      <c r="K4852" t="str">
        <f t="shared" si="4960"/>
        <v>Existencia de oficinas municipales con instrumentos de gestión.</v>
      </c>
      <c r="L4852" s="150">
        <f>+VLOOKUP($E4852,IGA_2018!$B$8:$N$347,9,0)</f>
        <v>0.44999999999999996</v>
      </c>
      <c r="M4852" s="142" t="str">
        <f>+VLOOKUP($E4852,IGA_2018!$B$8:$N$347,10,0)</f>
        <v>Medio</v>
      </c>
    </row>
    <row r="4853" spans="1:13" x14ac:dyDescent="0.3">
      <c r="A4853" s="139">
        <f t="shared" si="4951"/>
        <v>128</v>
      </c>
      <c r="B4853" s="148">
        <f t="shared" si="4953"/>
        <v>21</v>
      </c>
      <c r="D4853" s="149" t="str">
        <f>+VLOOKUP($A4853,mUNICIPIOS!$B$4:$F$343,2,0)</f>
        <v>Quetzaltenango</v>
      </c>
      <c r="E4853" s="149">
        <f>+VLOOKUP($A4853,mUNICIPIOS!$B$4:$F$343,3,0)</f>
        <v>916</v>
      </c>
      <c r="F4853" s="149" t="str">
        <f>+VLOOKUP($A4853,mUNICIPIOS!$B$4:$F$343,4,0)</f>
        <v>Zunil</v>
      </c>
      <c r="G4853" s="139" t="str">
        <f t="shared" ref="G4853:K4853" si="4961">+G4815</f>
        <v>04</v>
      </c>
      <c r="H4853" t="str">
        <f t="shared" si="4961"/>
        <v>IGA</v>
      </c>
      <c r="I4853" t="str">
        <f t="shared" si="4961"/>
        <v>Índice de Gestión Administrativa</v>
      </c>
      <c r="J4853" t="str">
        <f t="shared" si="4961"/>
        <v>INDICE</v>
      </c>
      <c r="K4853">
        <f t="shared" si="4961"/>
        <v>0</v>
      </c>
      <c r="L4853" s="150">
        <f>+VLOOKUP($E4853,IGA_2018!$B$8:$N$347,12,0)</f>
        <v>0.40592261138295133</v>
      </c>
      <c r="M4853" s="142" t="str">
        <f>+VLOOKUP($E4853,IGA_2018!$B$8:$N$347,13,0)</f>
        <v>Medio</v>
      </c>
    </row>
    <row r="4854" spans="1:13" x14ac:dyDescent="0.3">
      <c r="A4854" s="139">
        <f t="shared" si="4951"/>
        <v>128</v>
      </c>
      <c r="B4854" s="148">
        <f t="shared" si="4953"/>
        <v>22</v>
      </c>
      <c r="D4854" s="149" t="str">
        <f>+VLOOKUP($A4854,mUNICIPIOS!$B$4:$F$343,2,0)</f>
        <v>Quetzaltenango</v>
      </c>
      <c r="E4854" s="149">
        <f>+VLOOKUP($A4854,mUNICIPIOS!$B$4:$F$343,3,0)</f>
        <v>916</v>
      </c>
      <c r="F4854" s="149" t="str">
        <f>+VLOOKUP($A4854,mUNICIPIOS!$B$4:$F$343,4,0)</f>
        <v>Zunil</v>
      </c>
      <c r="G4854" s="139" t="str">
        <f t="shared" ref="G4854:K4854" si="4962">+G4816</f>
        <v>05</v>
      </c>
      <c r="H4854" t="str">
        <f t="shared" si="4962"/>
        <v>IGF</v>
      </c>
      <c r="I4854" t="str">
        <f t="shared" si="4962"/>
        <v>Índice de Gestión Financiera</v>
      </c>
      <c r="J4854" t="str">
        <f t="shared" si="4962"/>
        <v>05-01</v>
      </c>
      <c r="K4854" t="str">
        <f t="shared" si="4962"/>
        <v>Autonomía financiera municipal</v>
      </c>
      <c r="L4854" s="150">
        <f>+VLOOKUP($E4854,IGF_2018!$B$8:$Z$347,3,0)</f>
        <v>0.10812474928134018</v>
      </c>
      <c r="M4854" s="142" t="str">
        <f>+VLOOKUP($E4854,IGF_2018!$B$8:$Z$347,4,0)</f>
        <v>Bajo</v>
      </c>
    </row>
    <row r="4855" spans="1:13" x14ac:dyDescent="0.3">
      <c r="A4855" s="139">
        <f t="shared" si="4951"/>
        <v>128</v>
      </c>
      <c r="B4855" s="148">
        <f t="shared" si="4953"/>
        <v>23</v>
      </c>
      <c r="D4855" s="149" t="str">
        <f>+VLOOKUP($A4855,mUNICIPIOS!$B$4:$F$343,2,0)</f>
        <v>Quetzaltenango</v>
      </c>
      <c r="E4855" s="149">
        <f>+VLOOKUP($A4855,mUNICIPIOS!$B$4:$F$343,3,0)</f>
        <v>916</v>
      </c>
      <c r="F4855" s="149" t="str">
        <f>+VLOOKUP($A4855,mUNICIPIOS!$B$4:$F$343,4,0)</f>
        <v>Zunil</v>
      </c>
      <c r="G4855" s="139" t="str">
        <f t="shared" ref="G4855:K4855" si="4963">+G4817</f>
        <v>05</v>
      </c>
      <c r="H4855" t="str">
        <f t="shared" si="4963"/>
        <v>IGF</v>
      </c>
      <c r="I4855" t="str">
        <f t="shared" si="4963"/>
        <v>Índice de Gestión Financiera</v>
      </c>
      <c r="J4855" t="str">
        <f t="shared" si="4963"/>
        <v>05-02</v>
      </c>
      <c r="K4855" t="str">
        <f t="shared" si="4963"/>
        <v xml:space="preserve">Ingresos propios por habitante -sin regalías- </v>
      </c>
      <c r="L4855" s="150">
        <f>+VLOOKUP($E4855,IGF_2018!$B$8:$Z$347,6,0)</f>
        <v>9.9813042456512957E-2</v>
      </c>
      <c r="M4855" s="142" t="str">
        <f>+VLOOKUP($E4855,IGF_2018!$B$8:$Z$347,7,0)</f>
        <v>Bajo</v>
      </c>
    </row>
    <row r="4856" spans="1:13" x14ac:dyDescent="0.3">
      <c r="A4856" s="139">
        <f t="shared" si="4951"/>
        <v>128</v>
      </c>
      <c r="B4856" s="148">
        <f t="shared" si="4953"/>
        <v>24</v>
      </c>
      <c r="D4856" s="149" t="str">
        <f>+VLOOKUP($A4856,mUNICIPIOS!$B$4:$F$343,2,0)</f>
        <v>Quetzaltenango</v>
      </c>
      <c r="E4856" s="149">
        <f>+VLOOKUP($A4856,mUNICIPIOS!$B$4:$F$343,3,0)</f>
        <v>916</v>
      </c>
      <c r="F4856" s="149" t="str">
        <f>+VLOOKUP($A4856,mUNICIPIOS!$B$4:$F$343,4,0)</f>
        <v>Zunil</v>
      </c>
      <c r="G4856" s="139" t="str">
        <f t="shared" ref="G4856:K4856" si="4964">+G4818</f>
        <v>05</v>
      </c>
      <c r="H4856" t="str">
        <f t="shared" si="4964"/>
        <v>IGF</v>
      </c>
      <c r="I4856" t="str">
        <f t="shared" si="4964"/>
        <v>Índice de Gestión Financiera</v>
      </c>
      <c r="J4856" t="str">
        <f t="shared" si="4964"/>
        <v>05-03</v>
      </c>
      <c r="K4856" t="str">
        <f t="shared" si="4964"/>
        <v>Ingresos del IUSI en relación a los ingresos propios -sin regalías-</v>
      </c>
      <c r="L4856" s="150">
        <f>+VLOOKUP($E4856,IGF_2018!$B$8:$Z$347,9,0)</f>
        <v>6.9789060658176555E-2</v>
      </c>
      <c r="M4856" s="142" t="str">
        <f>+VLOOKUP($E4856,IGF_2018!$B$8:$Z$347,10,0)</f>
        <v>Bajo</v>
      </c>
    </row>
    <row r="4857" spans="1:13" x14ac:dyDescent="0.3">
      <c r="A4857" s="139">
        <f t="shared" si="4951"/>
        <v>128</v>
      </c>
      <c r="B4857" s="148">
        <f t="shared" si="4953"/>
        <v>25</v>
      </c>
      <c r="D4857" s="149" t="str">
        <f>+VLOOKUP($A4857,mUNICIPIOS!$B$4:$F$343,2,0)</f>
        <v>Quetzaltenango</v>
      </c>
      <c r="E4857" s="149">
        <f>+VLOOKUP($A4857,mUNICIPIOS!$B$4:$F$343,3,0)</f>
        <v>916</v>
      </c>
      <c r="F4857" s="149" t="str">
        <f>+VLOOKUP($A4857,mUNICIPIOS!$B$4:$F$343,4,0)</f>
        <v>Zunil</v>
      </c>
      <c r="G4857" s="139" t="str">
        <f t="shared" ref="G4857:K4857" si="4965">+G4819</f>
        <v>05</v>
      </c>
      <c r="H4857" t="str">
        <f t="shared" si="4965"/>
        <v>IGF</v>
      </c>
      <c r="I4857" t="str">
        <f t="shared" si="4965"/>
        <v>Índice de Gestión Financiera</v>
      </c>
      <c r="J4857" t="str">
        <f t="shared" si="4965"/>
        <v>05-04</v>
      </c>
      <c r="K4857" t="str">
        <f t="shared" si="4965"/>
        <v>Inversión anual en capital fijo por habitante</v>
      </c>
      <c r="L4857" s="150">
        <f>+VLOOKUP($E4857,IGF_2018!$B$8:$Z$347,12,0)</f>
        <v>0.11909916616157973</v>
      </c>
      <c r="M4857" s="142" t="str">
        <f>+VLOOKUP($E4857,IGF_2018!$B$8:$Z$347,13,0)</f>
        <v>Bajo</v>
      </c>
    </row>
    <row r="4858" spans="1:13" x14ac:dyDescent="0.3">
      <c r="A4858" s="139">
        <f t="shared" si="4951"/>
        <v>128</v>
      </c>
      <c r="B4858" s="148">
        <f t="shared" si="4953"/>
        <v>26</v>
      </c>
      <c r="D4858" s="149" t="str">
        <f>+VLOOKUP($A4858,mUNICIPIOS!$B$4:$F$343,2,0)</f>
        <v>Quetzaltenango</v>
      </c>
      <c r="E4858" s="149">
        <f>+VLOOKUP($A4858,mUNICIPIOS!$B$4:$F$343,3,0)</f>
        <v>916</v>
      </c>
      <c r="F4858" s="149" t="str">
        <f>+VLOOKUP($A4858,mUNICIPIOS!$B$4:$F$343,4,0)</f>
        <v>Zunil</v>
      </c>
      <c r="G4858" s="139" t="str">
        <f t="shared" ref="G4858:K4858" si="4966">+G4820</f>
        <v>05</v>
      </c>
      <c r="H4858" t="str">
        <f t="shared" si="4966"/>
        <v>IGF</v>
      </c>
      <c r="I4858" t="str">
        <f t="shared" si="4966"/>
        <v>Índice de Gestión Financiera</v>
      </c>
      <c r="J4858" t="str">
        <f t="shared" si="4966"/>
        <v>05-05</v>
      </c>
      <c r="K4858" t="str">
        <f t="shared" si="4966"/>
        <v>Inversión anual en capital fijo con recursos percibidos por ingresos propios</v>
      </c>
      <c r="L4858" s="150">
        <f>+VLOOKUP($E4858,IGF_2018!$B$8:$Z$347,15,0)</f>
        <v>7.5948702629285826E-3</v>
      </c>
      <c r="M4858" s="142" t="str">
        <f>+VLOOKUP($E4858,IGF_2018!$B$8:$Z$347,16,0)</f>
        <v>Bajo</v>
      </c>
    </row>
    <row r="4859" spans="1:13" x14ac:dyDescent="0.3">
      <c r="A4859" s="139">
        <f t="shared" si="4951"/>
        <v>128</v>
      </c>
      <c r="B4859" s="148">
        <f t="shared" si="4953"/>
        <v>27</v>
      </c>
      <c r="D4859" s="149" t="str">
        <f>+VLOOKUP($A4859,mUNICIPIOS!$B$4:$F$343,2,0)</f>
        <v>Quetzaltenango</v>
      </c>
      <c r="E4859" s="149">
        <f>+VLOOKUP($A4859,mUNICIPIOS!$B$4:$F$343,3,0)</f>
        <v>916</v>
      </c>
      <c r="F4859" s="149" t="str">
        <f>+VLOOKUP($A4859,mUNICIPIOS!$B$4:$F$343,4,0)</f>
        <v>Zunil</v>
      </c>
      <c r="G4859" s="139" t="str">
        <f t="shared" ref="G4859:K4859" si="4967">+G4821</f>
        <v>05</v>
      </c>
      <c r="H4859" t="str">
        <f t="shared" si="4967"/>
        <v>IGF</v>
      </c>
      <c r="I4859" t="str">
        <f t="shared" si="4967"/>
        <v>Índice de Gestión Financiera</v>
      </c>
      <c r="J4859" t="str">
        <f t="shared" si="4967"/>
        <v>05-06</v>
      </c>
      <c r="K4859" t="str">
        <f t="shared" si="4967"/>
        <v xml:space="preserve">Inversión anual en capital fijo con recursos percibidos por transferencias del Gobierno Central </v>
      </c>
      <c r="L4859" s="150">
        <f>+VLOOKUP($E4859,IGF_2018!$B$8:$Z$347,18,0)</f>
        <v>0.40398730974997077</v>
      </c>
      <c r="M4859" s="142" t="str">
        <f>+VLOOKUP($E4859,IGF_2018!$B$8:$Z$347,19,0)</f>
        <v>Medio</v>
      </c>
    </row>
    <row r="4860" spans="1:13" x14ac:dyDescent="0.3">
      <c r="A4860" s="139">
        <f t="shared" si="4951"/>
        <v>128</v>
      </c>
      <c r="B4860" s="148">
        <f t="shared" si="4953"/>
        <v>28</v>
      </c>
      <c r="D4860" s="149" t="str">
        <f>+VLOOKUP($A4860,mUNICIPIOS!$B$4:$F$343,2,0)</f>
        <v>Quetzaltenango</v>
      </c>
      <c r="E4860" s="149">
        <f>+VLOOKUP($A4860,mUNICIPIOS!$B$4:$F$343,3,0)</f>
        <v>916</v>
      </c>
      <c r="F4860" s="149" t="str">
        <f>+VLOOKUP($A4860,mUNICIPIOS!$B$4:$F$343,4,0)</f>
        <v>Zunil</v>
      </c>
      <c r="G4860" s="139" t="str">
        <f t="shared" ref="G4860:K4860" si="4968">+G4822</f>
        <v>05</v>
      </c>
      <c r="H4860" t="str">
        <f t="shared" si="4968"/>
        <v>IGF</v>
      </c>
      <c r="I4860" t="str">
        <f t="shared" si="4968"/>
        <v>Índice de Gestión Financiera</v>
      </c>
      <c r="J4860" t="str">
        <f t="shared" si="4968"/>
        <v>05-07</v>
      </c>
      <c r="K4860" t="str">
        <f t="shared" si="4968"/>
        <v>Financiamiento por endeudamiento municipal</v>
      </c>
      <c r="L4860" s="150">
        <f>+VLOOKUP($E4860,IGF_2018!$B$8:$Z$347,21,0)</f>
        <v>1</v>
      </c>
      <c r="M4860" s="142" t="str">
        <f>+VLOOKUP($E4860,IGF_2018!$B$8:$Z$347,22,0)</f>
        <v>Alto</v>
      </c>
    </row>
    <row r="4861" spans="1:13" x14ac:dyDescent="0.3">
      <c r="A4861" s="139">
        <f t="shared" si="4951"/>
        <v>128</v>
      </c>
      <c r="B4861" s="148">
        <f t="shared" si="4953"/>
        <v>29</v>
      </c>
      <c r="D4861" s="149" t="str">
        <f>+VLOOKUP($A4861,mUNICIPIOS!$B$4:$F$343,2,0)</f>
        <v>Quetzaltenango</v>
      </c>
      <c r="E4861" s="149">
        <f>+VLOOKUP($A4861,mUNICIPIOS!$B$4:$F$343,3,0)</f>
        <v>916</v>
      </c>
      <c r="F4861" s="149" t="str">
        <f>+VLOOKUP($A4861,mUNICIPIOS!$B$4:$F$343,4,0)</f>
        <v>Zunil</v>
      </c>
      <c r="G4861" s="139" t="str">
        <f t="shared" ref="G4861:K4861" si="4969">+G4823</f>
        <v>05</v>
      </c>
      <c r="H4861" t="str">
        <f t="shared" si="4969"/>
        <v>IGF</v>
      </c>
      <c r="I4861" t="str">
        <f t="shared" si="4969"/>
        <v>Índice de Gestión Financiera</v>
      </c>
      <c r="J4861" t="str">
        <f t="shared" si="4969"/>
        <v>INDICE</v>
      </c>
      <c r="K4861">
        <f t="shared" si="4969"/>
        <v>0</v>
      </c>
      <c r="L4861" s="150">
        <f>+VLOOKUP($E4861,IGF_2018!$B$8:$Z$347,24,0)</f>
        <v>0.30163459903083623</v>
      </c>
      <c r="M4861" s="142" t="str">
        <f>+VLOOKUP($E4861,IGF_2018!$B$8:$Z$347,25,0)</f>
        <v>Medio bajo</v>
      </c>
    </row>
    <row r="4862" spans="1:13" x14ac:dyDescent="0.3">
      <c r="A4862" s="139">
        <f t="shared" si="4951"/>
        <v>128</v>
      </c>
      <c r="B4862" s="148">
        <f t="shared" si="4953"/>
        <v>30</v>
      </c>
      <c r="D4862" s="149" t="str">
        <f>+VLOOKUP($A4862,mUNICIPIOS!$B$4:$F$343,2,0)</f>
        <v>Quetzaltenango</v>
      </c>
      <c r="E4862" s="149">
        <f>+VLOOKUP($A4862,mUNICIPIOS!$B$4:$F$343,3,0)</f>
        <v>916</v>
      </c>
      <c r="F4862" s="149" t="str">
        <f>+VLOOKUP($A4862,mUNICIPIOS!$B$4:$F$343,4,0)</f>
        <v>Zunil</v>
      </c>
      <c r="G4862" s="139" t="str">
        <f t="shared" ref="G4862:K4862" si="4970">+G4824</f>
        <v>06</v>
      </c>
      <c r="H4862" t="str">
        <f t="shared" si="4970"/>
        <v>IGE</v>
      </c>
      <c r="I4862" t="str">
        <f t="shared" si="4970"/>
        <v>Índice de Gestión Estratégica</v>
      </c>
      <c r="J4862" t="str">
        <f t="shared" si="4970"/>
        <v>06-01</v>
      </c>
      <c r="K4862" t="str">
        <f t="shared" si="4970"/>
        <v>Ejecución del Plan Operativo Anual  (POA)</v>
      </c>
      <c r="L4862" s="150">
        <f>+VLOOKUP($E4862,IGE_2018!$B$8:$Z$347,3,0)</f>
        <v>0</v>
      </c>
      <c r="M4862" s="142" t="str">
        <f>+VLOOKUP($E4862,IGE_2018!$B$8:$Z$347,4,0)</f>
        <v>Bajo</v>
      </c>
    </row>
    <row r="4863" spans="1:13" x14ac:dyDescent="0.3">
      <c r="A4863" s="139">
        <f t="shared" si="4951"/>
        <v>128</v>
      </c>
      <c r="B4863" s="148">
        <f t="shared" si="4953"/>
        <v>31</v>
      </c>
      <c r="D4863" s="149" t="str">
        <f>+VLOOKUP($A4863,mUNICIPIOS!$B$4:$F$343,2,0)</f>
        <v>Quetzaltenango</v>
      </c>
      <c r="E4863" s="149">
        <f>+VLOOKUP($A4863,mUNICIPIOS!$B$4:$F$343,3,0)</f>
        <v>916</v>
      </c>
      <c r="F4863" s="149" t="str">
        <f>+VLOOKUP($A4863,mUNICIPIOS!$B$4:$F$343,4,0)</f>
        <v>Zunil</v>
      </c>
      <c r="G4863" s="139" t="str">
        <f t="shared" ref="G4863:K4863" si="4971">+G4825</f>
        <v>06</v>
      </c>
      <c r="H4863" t="str">
        <f t="shared" si="4971"/>
        <v>IGE</v>
      </c>
      <c r="I4863" t="str">
        <f t="shared" si="4971"/>
        <v>Índice de Gestión Estratégica</v>
      </c>
      <c r="J4863" t="str">
        <f t="shared" si="4971"/>
        <v>06-02</v>
      </c>
      <c r="K4863" t="str">
        <f t="shared" si="4971"/>
        <v>Relación Plan de Desarrollo Municipal y Ordenamiento Territorial (PDM-OT) - Plan Estratégico Institucional (PEI) - Plan Operativo Multianual (POM) - Plan Operativo Anual (POA)</v>
      </c>
      <c r="L4863" s="150">
        <f>+VLOOKUP($E4863,IGE_2018!$B$8:$Z$347,6,0)</f>
        <v>0</v>
      </c>
      <c r="M4863" s="142" t="str">
        <f>+VLOOKUP($E4863,IGE_2018!$B$8:$Z$347,7,0)</f>
        <v>Bajo</v>
      </c>
    </row>
    <row r="4864" spans="1:13" x14ac:dyDescent="0.3">
      <c r="A4864" s="139">
        <f t="shared" si="4951"/>
        <v>128</v>
      </c>
      <c r="B4864" s="148">
        <f t="shared" si="4953"/>
        <v>32</v>
      </c>
      <c r="D4864" s="149" t="str">
        <f>+VLOOKUP($A4864,mUNICIPIOS!$B$4:$F$343,2,0)</f>
        <v>Quetzaltenango</v>
      </c>
      <c r="E4864" s="149">
        <f>+VLOOKUP($A4864,mUNICIPIOS!$B$4:$F$343,3,0)</f>
        <v>916</v>
      </c>
      <c r="F4864" s="149" t="str">
        <f>+VLOOKUP($A4864,mUNICIPIOS!$B$4:$F$343,4,0)</f>
        <v>Zunil</v>
      </c>
      <c r="G4864" s="139" t="str">
        <f t="shared" ref="G4864:K4864" si="4972">+G4826</f>
        <v>06</v>
      </c>
      <c r="H4864" t="str">
        <f t="shared" si="4972"/>
        <v>IGE</v>
      </c>
      <c r="I4864" t="str">
        <f t="shared" si="4972"/>
        <v>Índice de Gestión Estratégica</v>
      </c>
      <c r="J4864" t="str">
        <f t="shared" si="4972"/>
        <v>06-03</v>
      </c>
      <c r="K4864" t="str">
        <f t="shared" si="4972"/>
        <v>Presupuesto de egresos relacionado a competencias municipales que responden a prioridades nacionales de desarrollo.</v>
      </c>
      <c r="L4864" s="150">
        <f>+VLOOKUP($E4864,IGE_2018!$B$8:$Z$347,9,0)</f>
        <v>0.45734060500107981</v>
      </c>
      <c r="M4864" s="142" t="str">
        <f>+VLOOKUP($E4864,IGE_2018!$B$8:$Z$347,10,0)</f>
        <v>Medio</v>
      </c>
    </row>
    <row r="4865" spans="1:13" x14ac:dyDescent="0.3">
      <c r="A4865" s="139">
        <f t="shared" si="4951"/>
        <v>128</v>
      </c>
      <c r="B4865" s="148">
        <f t="shared" si="4953"/>
        <v>33</v>
      </c>
      <c r="D4865" s="149" t="str">
        <f>+VLOOKUP($A4865,mUNICIPIOS!$B$4:$F$343,2,0)</f>
        <v>Quetzaltenango</v>
      </c>
      <c r="E4865" s="149">
        <f>+VLOOKUP($A4865,mUNICIPIOS!$B$4:$F$343,3,0)</f>
        <v>916</v>
      </c>
      <c r="F4865" s="149" t="str">
        <f>+VLOOKUP($A4865,mUNICIPIOS!$B$4:$F$343,4,0)</f>
        <v>Zunil</v>
      </c>
      <c r="G4865" s="139" t="str">
        <f t="shared" ref="G4865:K4865" si="4973">+G4827</f>
        <v>06</v>
      </c>
      <c r="H4865" t="str">
        <f t="shared" si="4973"/>
        <v>IGE</v>
      </c>
      <c r="I4865" t="str">
        <f t="shared" si="4973"/>
        <v>Índice de Gestión Estratégica</v>
      </c>
      <c r="J4865" t="str">
        <f t="shared" si="4973"/>
        <v>06-04</v>
      </c>
      <c r="K4865" t="str">
        <f t="shared" si="4973"/>
        <v>Institucionalización de la gestión ordenada del territorio</v>
      </c>
      <c r="L4865" s="150">
        <f>+VLOOKUP($E4865,IGE_2018!$B$8:$Z$347,12,0)</f>
        <v>0.1</v>
      </c>
      <c r="M4865" s="142" t="str">
        <f>+VLOOKUP($E4865,IGE_2018!$B$8:$Z$347,13,0)</f>
        <v>Bajo</v>
      </c>
    </row>
    <row r="4866" spans="1:13" x14ac:dyDescent="0.3">
      <c r="A4866" s="139">
        <f t="shared" si="4951"/>
        <v>128</v>
      </c>
      <c r="B4866" s="148">
        <f t="shared" si="4953"/>
        <v>34</v>
      </c>
      <c r="D4866" s="149" t="str">
        <f>+VLOOKUP($A4866,mUNICIPIOS!$B$4:$F$343,2,0)</f>
        <v>Quetzaltenango</v>
      </c>
      <c r="E4866" s="149">
        <f>+VLOOKUP($A4866,mUNICIPIOS!$B$4:$F$343,3,0)</f>
        <v>916</v>
      </c>
      <c r="F4866" s="149" t="str">
        <f>+VLOOKUP($A4866,mUNICIPIOS!$B$4:$F$343,4,0)</f>
        <v>Zunil</v>
      </c>
      <c r="G4866" s="139" t="str">
        <f t="shared" ref="G4866:K4866" si="4974">+G4828</f>
        <v>06</v>
      </c>
      <c r="H4866" t="str">
        <f t="shared" si="4974"/>
        <v>IGE</v>
      </c>
      <c r="I4866" t="str">
        <f t="shared" si="4974"/>
        <v>Índice de Gestión Estratégica</v>
      </c>
      <c r="J4866" t="str">
        <f t="shared" si="4974"/>
        <v>06-05</v>
      </c>
      <c r="K4866" t="str">
        <f t="shared" si="4974"/>
        <v>Acciones para la gestión ordenada del territorio</v>
      </c>
      <c r="L4866" s="150">
        <f>+VLOOKUP($E4866,IGE_2018!$B$8:$Z$347,15,0)</f>
        <v>0.2400000000000001</v>
      </c>
      <c r="M4866" s="142" t="str">
        <f>+VLOOKUP($E4866,IGE_2018!$B$8:$Z$347,16,0)</f>
        <v>Medio bajo</v>
      </c>
    </row>
    <row r="4867" spans="1:13" x14ac:dyDescent="0.3">
      <c r="A4867" s="139">
        <f t="shared" si="4951"/>
        <v>128</v>
      </c>
      <c r="B4867" s="148">
        <f t="shared" si="4953"/>
        <v>35</v>
      </c>
      <c r="D4867" s="149" t="str">
        <f>+VLOOKUP($A4867,mUNICIPIOS!$B$4:$F$343,2,0)</f>
        <v>Quetzaltenango</v>
      </c>
      <c r="E4867" s="149">
        <f>+VLOOKUP($A4867,mUNICIPIOS!$B$4:$F$343,3,0)</f>
        <v>916</v>
      </c>
      <c r="F4867" s="149" t="str">
        <f>+VLOOKUP($A4867,mUNICIPIOS!$B$4:$F$343,4,0)</f>
        <v>Zunil</v>
      </c>
      <c r="G4867" s="139" t="str">
        <f t="shared" ref="G4867:K4867" si="4975">+G4829</f>
        <v>06</v>
      </c>
      <c r="H4867" t="str">
        <f t="shared" si="4975"/>
        <v>IGE</v>
      </c>
      <c r="I4867" t="str">
        <f t="shared" si="4975"/>
        <v>Índice de Gestión Estratégica</v>
      </c>
      <c r="J4867" t="str">
        <f t="shared" si="4975"/>
        <v>06-06</v>
      </c>
      <c r="K4867" t="str">
        <f t="shared" si="4975"/>
        <v>Gestión de riesgo en la formulación de proyectos derivados de la planificación operativa anual</v>
      </c>
      <c r="L4867" s="150">
        <f>+VLOOKUP($E4867,IGE_2018!$B$8:$Z$347,18,0)</f>
        <v>0</v>
      </c>
      <c r="M4867" s="142" t="str">
        <f>+VLOOKUP($E4867,IGE_2018!$B$8:$Z$347,19,0)</f>
        <v>Bajo</v>
      </c>
    </row>
    <row r="4868" spans="1:13" x14ac:dyDescent="0.3">
      <c r="A4868" s="139">
        <f t="shared" si="4951"/>
        <v>128</v>
      </c>
      <c r="B4868" s="148">
        <f t="shared" si="4953"/>
        <v>36</v>
      </c>
      <c r="D4868" s="149" t="str">
        <f>+VLOOKUP($A4868,mUNICIPIOS!$B$4:$F$343,2,0)</f>
        <v>Quetzaltenango</v>
      </c>
      <c r="E4868" s="149">
        <f>+VLOOKUP($A4868,mUNICIPIOS!$B$4:$F$343,3,0)</f>
        <v>916</v>
      </c>
      <c r="F4868" s="149" t="str">
        <f>+VLOOKUP($A4868,mUNICIPIOS!$B$4:$F$343,4,0)</f>
        <v>Zunil</v>
      </c>
      <c r="G4868" s="139" t="str">
        <f t="shared" ref="G4868:K4868" si="4976">+G4830</f>
        <v>06</v>
      </c>
      <c r="H4868" t="str">
        <f t="shared" si="4976"/>
        <v>IGE</v>
      </c>
      <c r="I4868" t="str">
        <f t="shared" si="4976"/>
        <v>Índice de Gestión Estratégica</v>
      </c>
      <c r="J4868" t="str">
        <f t="shared" si="4976"/>
        <v>06-07</v>
      </c>
      <c r="K4868" t="str">
        <f t="shared" si="4976"/>
        <v>Ingresos por servicios ambientales en relación a los ingresos propios sin regalías</v>
      </c>
      <c r="L4868" s="150">
        <f>+VLOOKUP($E4868,IGE_2018!$B$8:$Z$347,21,0)</f>
        <v>1</v>
      </c>
      <c r="M4868" s="142" t="str">
        <f>+VLOOKUP($E4868,IGE_2018!$B$8:$Z$347,22,0)</f>
        <v>Alto</v>
      </c>
    </row>
    <row r="4869" spans="1:13" x14ac:dyDescent="0.3">
      <c r="A4869" s="139">
        <f t="shared" si="4951"/>
        <v>128</v>
      </c>
      <c r="B4869" s="148">
        <f t="shared" si="4953"/>
        <v>37</v>
      </c>
      <c r="D4869" s="149" t="str">
        <f>+VLOOKUP($A4869,mUNICIPIOS!$B$4:$F$343,2,0)</f>
        <v>Quetzaltenango</v>
      </c>
      <c r="E4869" s="149">
        <f>+VLOOKUP($A4869,mUNICIPIOS!$B$4:$F$343,3,0)</f>
        <v>916</v>
      </c>
      <c r="F4869" s="149" t="str">
        <f>+VLOOKUP($A4869,mUNICIPIOS!$B$4:$F$343,4,0)</f>
        <v>Zunil</v>
      </c>
      <c r="G4869" s="139" t="str">
        <f t="shared" ref="G4869:K4869" si="4977">+G4831</f>
        <v>06</v>
      </c>
      <c r="H4869" t="str">
        <f t="shared" si="4977"/>
        <v>IGE</v>
      </c>
      <c r="I4869" t="str">
        <f t="shared" si="4977"/>
        <v>Índice de Gestión Estratégica</v>
      </c>
      <c r="J4869" t="str">
        <f t="shared" si="4977"/>
        <v>INDICE</v>
      </c>
      <c r="K4869">
        <f t="shared" si="4977"/>
        <v>0</v>
      </c>
      <c r="L4869" s="150">
        <f>+VLOOKUP($E4869,IGE_2018!$B$8:$Z$347,24,0)</f>
        <v>0.26033515125026996</v>
      </c>
      <c r="M4869" s="142" t="str">
        <f>+VLOOKUP($E4869,IGE_2018!$B$8:$Z$347,25,0)</f>
        <v>Medio bajo</v>
      </c>
    </row>
    <row r="4870" spans="1:13" x14ac:dyDescent="0.3">
      <c r="A4870" s="139">
        <f t="shared" si="4951"/>
        <v>128</v>
      </c>
      <c r="B4870" s="148">
        <f t="shared" si="4953"/>
        <v>38</v>
      </c>
      <c r="D4870" s="149" t="str">
        <f>+VLOOKUP($A4870,mUNICIPIOS!$B$4:$F$343,2,0)</f>
        <v>Quetzaltenango</v>
      </c>
      <c r="E4870" s="149">
        <f>+VLOOKUP($A4870,mUNICIPIOS!$B$4:$F$343,3,0)</f>
        <v>916</v>
      </c>
      <c r="F4870" s="149" t="str">
        <f>+VLOOKUP($A4870,mUNICIPIOS!$B$4:$F$343,4,0)</f>
        <v>Zunil</v>
      </c>
      <c r="G4870" s="139" t="str">
        <f t="shared" ref="G4870:K4870" si="4978">+G4832</f>
        <v>RANKING</v>
      </c>
      <c r="H4870" t="str">
        <f t="shared" si="4978"/>
        <v>RGM</v>
      </c>
      <c r="I4870" t="str">
        <f t="shared" si="4978"/>
        <v>Ranking de la Gestión Municipal 2018</v>
      </c>
      <c r="J4870" t="str">
        <f t="shared" si="4978"/>
        <v>RANKING</v>
      </c>
      <c r="K4870">
        <f t="shared" si="4978"/>
        <v>0</v>
      </c>
      <c r="L4870" s="151">
        <f>+VLOOKUP($E4870,Resultados_generales!$C$8:$AE$347,27,0)</f>
        <v>0.27998616354659089</v>
      </c>
      <c r="M4870" t="str">
        <f>+VLOOKUP($E4870,Resultados_generales!$C$8:$AE$347,28,0)</f>
        <v>Medio bajo</v>
      </c>
    </row>
    <row r="4871" spans="1:13" x14ac:dyDescent="0.3">
      <c r="A4871" s="139">
        <f t="shared" si="4951"/>
        <v>129</v>
      </c>
      <c r="B4871" s="148">
        <f t="shared" si="4953"/>
        <v>1</v>
      </c>
      <c r="D4871" s="149" t="str">
        <f>+VLOOKUP($A4871,mUNICIPIOS!$B$4:$F$343,2,0)</f>
        <v>Quetzaltenango</v>
      </c>
      <c r="E4871" s="149">
        <f>+VLOOKUP($A4871,mUNICIPIOS!$B$4:$F$343,3,0)</f>
        <v>917</v>
      </c>
      <c r="F4871" s="149" t="str">
        <f>+VLOOKUP($A4871,mUNICIPIOS!$B$4:$F$343,4,0)</f>
        <v>Colomba</v>
      </c>
      <c r="G4871" s="139" t="str">
        <f t="shared" ref="G4871:K4871" si="4979">+G4833</f>
        <v>01</v>
      </c>
      <c r="H4871" t="str">
        <f t="shared" si="4979"/>
        <v>IPC</v>
      </c>
      <c r="I4871" t="str">
        <f t="shared" si="4979"/>
        <v>Índice de Participación Ciudadana</v>
      </c>
      <c r="J4871" t="str">
        <f t="shared" si="4979"/>
        <v>01-01</v>
      </c>
      <c r="K4871" t="str">
        <f t="shared" si="4979"/>
        <v>Número de reuniones del COMUDE en el año de la medición.</v>
      </c>
      <c r="L4871" s="150">
        <f>+VLOOKUP($E4871,IPC_2018!$B$8:$T$347,3,0)</f>
        <v>0.91666666666666663</v>
      </c>
      <c r="M4871" s="142" t="str">
        <f>+VLOOKUP($E4871,IPC_2018!$B$8:$T$347,4,0)</f>
        <v>Alto</v>
      </c>
    </row>
    <row r="4872" spans="1:13" x14ac:dyDescent="0.3">
      <c r="A4872" s="139">
        <f t="shared" si="4951"/>
        <v>129</v>
      </c>
      <c r="B4872" s="148">
        <f t="shared" si="4953"/>
        <v>2</v>
      </c>
      <c r="D4872" s="149" t="str">
        <f>+VLOOKUP($A4872,mUNICIPIOS!$B$4:$F$343,2,0)</f>
        <v>Quetzaltenango</v>
      </c>
      <c r="E4872" s="149">
        <f>+VLOOKUP($A4872,mUNICIPIOS!$B$4:$F$343,3,0)</f>
        <v>917</v>
      </c>
      <c r="F4872" s="149" t="str">
        <f>+VLOOKUP($A4872,mUNICIPIOS!$B$4:$F$343,4,0)</f>
        <v>Colomba</v>
      </c>
      <c r="G4872" s="139" t="str">
        <f t="shared" ref="G4872:K4872" si="4980">+G4834</f>
        <v>01</v>
      </c>
      <c r="H4872" t="str">
        <f t="shared" si="4980"/>
        <v>IPC</v>
      </c>
      <c r="I4872" t="str">
        <f t="shared" si="4980"/>
        <v>Índice de Participación Ciudadana</v>
      </c>
      <c r="J4872" t="str">
        <f t="shared" si="4980"/>
        <v>01-02</v>
      </c>
      <c r="K4872" t="str">
        <f t="shared" si="4980"/>
        <v>Participación de Alcaldes, Concejales y Síndicos determinados o designados en el COMUDE</v>
      </c>
      <c r="L4872" s="150">
        <f>+VLOOKUP($E4872,IPC_2018!$B$8:$T$347,6,0)</f>
        <v>0.84090909090909094</v>
      </c>
      <c r="M4872" s="142" t="str">
        <f>+VLOOKUP($E4872,IPC_2018!$B$8:$T$347,7,0)</f>
        <v>Alto</v>
      </c>
    </row>
    <row r="4873" spans="1:13" x14ac:dyDescent="0.3">
      <c r="A4873" s="139">
        <f t="shared" si="4951"/>
        <v>129</v>
      </c>
      <c r="B4873" s="148">
        <f t="shared" si="4953"/>
        <v>3</v>
      </c>
      <c r="D4873" s="149" t="str">
        <f>+VLOOKUP($A4873,mUNICIPIOS!$B$4:$F$343,2,0)</f>
        <v>Quetzaltenango</v>
      </c>
      <c r="E4873" s="149">
        <f>+VLOOKUP($A4873,mUNICIPIOS!$B$4:$F$343,3,0)</f>
        <v>917</v>
      </c>
      <c r="F4873" s="149" t="str">
        <f>+VLOOKUP($A4873,mUNICIPIOS!$B$4:$F$343,4,0)</f>
        <v>Colomba</v>
      </c>
      <c r="G4873" s="139" t="str">
        <f t="shared" ref="G4873:K4873" si="4981">+G4835</f>
        <v>01</v>
      </c>
      <c r="H4873" t="str">
        <f t="shared" si="4981"/>
        <v>IPC</v>
      </c>
      <c r="I4873" t="str">
        <f t="shared" si="4981"/>
        <v>Índice de Participación Ciudadana</v>
      </c>
      <c r="J4873" t="str">
        <f t="shared" si="4981"/>
        <v>01-03</v>
      </c>
      <c r="K4873" t="str">
        <f t="shared" si="4981"/>
        <v>Participación  de organizaciones de jóvenes, mujeres, pueblos mayas, xincas, garífunas, y otras organizaciones en el Comude</v>
      </c>
      <c r="L4873" s="150">
        <f>+VLOOKUP($E4873,IPC_2018!$B$8:$T$347,9,0)</f>
        <v>0.37288738658601672</v>
      </c>
      <c r="M4873" s="142" t="str">
        <f>+VLOOKUP($E4873,IPC_2018!$B$8:$T$347,10,0)</f>
        <v>Medio bajo</v>
      </c>
    </row>
    <row r="4874" spans="1:13" x14ac:dyDescent="0.3">
      <c r="A4874" s="139">
        <f t="shared" si="4951"/>
        <v>129</v>
      </c>
      <c r="B4874" s="148">
        <f t="shared" si="4953"/>
        <v>4</v>
      </c>
      <c r="D4874" s="149" t="str">
        <f>+VLOOKUP($A4874,mUNICIPIOS!$B$4:$F$343,2,0)</f>
        <v>Quetzaltenango</v>
      </c>
      <c r="E4874" s="149">
        <f>+VLOOKUP($A4874,mUNICIPIOS!$B$4:$F$343,3,0)</f>
        <v>917</v>
      </c>
      <c r="F4874" s="149" t="str">
        <f>+VLOOKUP($A4874,mUNICIPIOS!$B$4:$F$343,4,0)</f>
        <v>Colomba</v>
      </c>
      <c r="G4874" s="139" t="str">
        <f t="shared" ref="G4874:K4874" si="4982">+G4836</f>
        <v>01</v>
      </c>
      <c r="H4874" t="str">
        <f t="shared" si="4982"/>
        <v>IPC</v>
      </c>
      <c r="I4874" t="str">
        <f t="shared" si="4982"/>
        <v>Índice de Participación Ciudadana</v>
      </c>
      <c r="J4874" t="str">
        <f t="shared" si="4982"/>
        <v>01-04</v>
      </c>
      <c r="K4874" t="str">
        <f t="shared" si="4982"/>
        <v>Representatividad territorial del Comude.</v>
      </c>
      <c r="L4874" s="150">
        <f>+VLOOKUP($E4874,IPC_2018!$B$8:$T$347,12,0)</f>
        <v>0.48604353393085792</v>
      </c>
      <c r="M4874" s="142" t="str">
        <f>+VLOOKUP($E4874,IPC_2018!$B$8:$T$347,13,0)</f>
        <v>Medio</v>
      </c>
    </row>
    <row r="4875" spans="1:13" x14ac:dyDescent="0.3">
      <c r="A4875" s="139">
        <f t="shared" si="4951"/>
        <v>129</v>
      </c>
      <c r="B4875" s="148">
        <f t="shared" si="4953"/>
        <v>5</v>
      </c>
      <c r="D4875" s="149" t="str">
        <f>+VLOOKUP($A4875,mUNICIPIOS!$B$4:$F$343,2,0)</f>
        <v>Quetzaltenango</v>
      </c>
      <c r="E4875" s="149">
        <f>+VLOOKUP($A4875,mUNICIPIOS!$B$4:$F$343,3,0)</f>
        <v>917</v>
      </c>
      <c r="F4875" s="149" t="str">
        <f>+VLOOKUP($A4875,mUNICIPIOS!$B$4:$F$343,4,0)</f>
        <v>Colomba</v>
      </c>
      <c r="G4875" s="139" t="str">
        <f t="shared" ref="G4875:K4875" si="4983">+G4837</f>
        <v>01</v>
      </c>
      <c r="H4875" t="str">
        <f t="shared" si="4983"/>
        <v>IPC</v>
      </c>
      <c r="I4875" t="str">
        <f t="shared" si="4983"/>
        <v>Índice de Participación Ciudadana</v>
      </c>
      <c r="J4875" t="str">
        <f t="shared" si="4983"/>
        <v>01-05</v>
      </c>
      <c r="K4875" t="str">
        <f t="shared" si="4983"/>
        <v>Funcionamiento del Comude</v>
      </c>
      <c r="L4875" s="150">
        <f>+VLOOKUP($E4875,IPC_2018!$B$8:$T$347,15,0)</f>
        <v>0.32079184078151979</v>
      </c>
      <c r="M4875" s="142" t="str">
        <f>+VLOOKUP($E4875,IPC_2018!$B$8:$T$347,16,0)</f>
        <v>Medio bajo</v>
      </c>
    </row>
    <row r="4876" spans="1:13" x14ac:dyDescent="0.3">
      <c r="A4876" s="139">
        <f t="shared" si="4951"/>
        <v>129</v>
      </c>
      <c r="B4876" s="148">
        <f t="shared" si="4953"/>
        <v>6</v>
      </c>
      <c r="D4876" s="149" t="str">
        <f>+VLOOKUP($A4876,mUNICIPIOS!$B$4:$F$343,2,0)</f>
        <v>Quetzaltenango</v>
      </c>
      <c r="E4876" s="149">
        <f>+VLOOKUP($A4876,mUNICIPIOS!$B$4:$F$343,3,0)</f>
        <v>917</v>
      </c>
      <c r="F4876" s="149" t="str">
        <f>+VLOOKUP($A4876,mUNICIPIOS!$B$4:$F$343,4,0)</f>
        <v>Colomba</v>
      </c>
      <c r="G4876" s="139" t="str">
        <f t="shared" ref="G4876:K4876" si="4984">+G4838</f>
        <v>01</v>
      </c>
      <c r="H4876" t="str">
        <f t="shared" si="4984"/>
        <v>IPC</v>
      </c>
      <c r="I4876" t="str">
        <f t="shared" si="4984"/>
        <v>Índice de Participación Ciudadana</v>
      </c>
      <c r="J4876" t="str">
        <f t="shared" si="4984"/>
        <v>INDICE</v>
      </c>
      <c r="K4876">
        <f t="shared" si="4984"/>
        <v>0</v>
      </c>
      <c r="L4876" s="150">
        <f>+VLOOKUP($E4876,IPC_2018!$B$8:$T$347,18,0)</f>
        <v>0.67165538389172874</v>
      </c>
      <c r="M4876" s="142" t="str">
        <f>+VLOOKUP($E4876,IPC_2018!$B$8:$T$347,19,0)</f>
        <v>Medio alto</v>
      </c>
    </row>
    <row r="4877" spans="1:13" x14ac:dyDescent="0.3">
      <c r="A4877" s="139">
        <f t="shared" si="4951"/>
        <v>129</v>
      </c>
      <c r="B4877" s="148">
        <f t="shared" si="4953"/>
        <v>7</v>
      </c>
      <c r="D4877" s="149" t="str">
        <f>+VLOOKUP($A4877,mUNICIPIOS!$B$4:$F$343,2,0)</f>
        <v>Quetzaltenango</v>
      </c>
      <c r="E4877" s="149">
        <f>+VLOOKUP($A4877,mUNICIPIOS!$B$4:$F$343,3,0)</f>
        <v>917</v>
      </c>
      <c r="F4877" s="149" t="str">
        <f>+VLOOKUP($A4877,mUNICIPIOS!$B$4:$F$343,4,0)</f>
        <v>Colomba</v>
      </c>
      <c r="G4877" s="139" t="str">
        <f t="shared" ref="G4877:K4877" si="4985">+G4839</f>
        <v>02</v>
      </c>
      <c r="H4877" t="str">
        <f t="shared" si="4985"/>
        <v>IIC</v>
      </c>
      <c r="I4877" t="str">
        <f t="shared" si="4985"/>
        <v>Índice de Información a la Ciudadanía</v>
      </c>
      <c r="J4877" t="str">
        <f t="shared" si="4985"/>
        <v>02-01</v>
      </c>
      <c r="K4877" t="str">
        <f t="shared" si="4985"/>
        <v>Rendición de cuentas cuatrimestral y anual al Comude enfocadas en resultados.</v>
      </c>
      <c r="L4877" s="150">
        <f>+VLOOKUP($E4877,IIC_2018!$B$8:$Q$347,3,0)</f>
        <v>0.66666666666666674</v>
      </c>
      <c r="M4877" s="142" t="str">
        <f>+VLOOKUP($E4877,IIC_2018!$B$8:$Q$347,4,0)</f>
        <v>Medio alto</v>
      </c>
    </row>
    <row r="4878" spans="1:13" x14ac:dyDescent="0.3">
      <c r="A4878" s="139">
        <f t="shared" si="4951"/>
        <v>129</v>
      </c>
      <c r="B4878" s="148">
        <f t="shared" si="4953"/>
        <v>8</v>
      </c>
      <c r="D4878" s="149" t="str">
        <f>+VLOOKUP($A4878,mUNICIPIOS!$B$4:$F$343,2,0)</f>
        <v>Quetzaltenango</v>
      </c>
      <c r="E4878" s="149">
        <f>+VLOOKUP($A4878,mUNICIPIOS!$B$4:$F$343,3,0)</f>
        <v>917</v>
      </c>
      <c r="F4878" s="149" t="str">
        <f>+VLOOKUP($A4878,mUNICIPIOS!$B$4:$F$343,4,0)</f>
        <v>Colomba</v>
      </c>
      <c r="G4878" s="139" t="str">
        <f t="shared" ref="G4878:K4878" si="4986">+G4840</f>
        <v>02</v>
      </c>
      <c r="H4878" t="str">
        <f t="shared" si="4986"/>
        <v>IIC</v>
      </c>
      <c r="I4878" t="str">
        <f t="shared" si="4986"/>
        <v>Índice de Información a la Ciudadanía</v>
      </c>
      <c r="J4878" t="str">
        <f t="shared" si="4986"/>
        <v>02-02</v>
      </c>
      <c r="K4878" t="str">
        <f t="shared" si="4986"/>
        <v>Información presupuestaria y otra información brindada a la ciudadanía disponible en medios locales de comunicación.</v>
      </c>
      <c r="L4878" s="150">
        <f>+VLOOKUP($E4878,IIC_2018!$B$8:$Q$347,6,0)</f>
        <v>0.75</v>
      </c>
      <c r="M4878" s="142" t="str">
        <f>+VLOOKUP($E4878,IIC_2018!$B$8:$Q$347,7,0)</f>
        <v>Medio alto</v>
      </c>
    </row>
    <row r="4879" spans="1:13" x14ac:dyDescent="0.3">
      <c r="A4879" s="139">
        <f t="shared" si="4951"/>
        <v>129</v>
      </c>
      <c r="B4879" s="148">
        <f t="shared" si="4953"/>
        <v>9</v>
      </c>
      <c r="D4879" s="149" t="str">
        <f>+VLOOKUP($A4879,mUNICIPIOS!$B$4:$F$343,2,0)</f>
        <v>Quetzaltenango</v>
      </c>
      <c r="E4879" s="149">
        <f>+VLOOKUP($A4879,mUNICIPIOS!$B$4:$F$343,3,0)</f>
        <v>917</v>
      </c>
      <c r="F4879" s="149" t="str">
        <f>+VLOOKUP($A4879,mUNICIPIOS!$B$4:$F$343,4,0)</f>
        <v>Colomba</v>
      </c>
      <c r="G4879" s="139" t="str">
        <f t="shared" ref="G4879:K4879" si="4987">+G4841</f>
        <v>02</v>
      </c>
      <c r="H4879" t="str">
        <f t="shared" si="4987"/>
        <v>IIC</v>
      </c>
      <c r="I4879" t="str">
        <f t="shared" si="4987"/>
        <v>Índice de Información a la Ciudadanía</v>
      </c>
      <c r="J4879" t="str">
        <f t="shared" si="4987"/>
        <v>02-03</v>
      </c>
      <c r="K4879" t="str">
        <f t="shared" si="4987"/>
        <v>Información pública de oficio actualizada y disponible de acuerdo a la LAIP y uso de internet.</v>
      </c>
      <c r="L4879" s="150">
        <f>+VLOOKUP($E4879,IIC_2018!$B$8:$Q$347,9,0)</f>
        <v>0.84</v>
      </c>
      <c r="M4879" s="142" t="str">
        <f>+VLOOKUP($E4879,IIC_2018!$B$8:$Q$347,10,0)</f>
        <v>Alto</v>
      </c>
    </row>
    <row r="4880" spans="1:13" x14ac:dyDescent="0.3">
      <c r="A4880" s="139">
        <f t="shared" si="4951"/>
        <v>129</v>
      </c>
      <c r="B4880" s="148">
        <f t="shared" si="4953"/>
        <v>10</v>
      </c>
      <c r="D4880" s="149" t="str">
        <f>+VLOOKUP($A4880,mUNICIPIOS!$B$4:$F$343,2,0)</f>
        <v>Quetzaltenango</v>
      </c>
      <c r="E4880" s="149">
        <f>+VLOOKUP($A4880,mUNICIPIOS!$B$4:$F$343,3,0)</f>
        <v>917</v>
      </c>
      <c r="F4880" s="149" t="str">
        <f>+VLOOKUP($A4880,mUNICIPIOS!$B$4:$F$343,4,0)</f>
        <v>Colomba</v>
      </c>
      <c r="G4880" s="139" t="str">
        <f t="shared" ref="G4880:K4880" si="4988">+G4842</f>
        <v>02</v>
      </c>
      <c r="H4880" t="str">
        <f t="shared" si="4988"/>
        <v>IIC</v>
      </c>
      <c r="I4880" t="str">
        <f t="shared" si="4988"/>
        <v>Índice de Información a la Ciudadanía</v>
      </c>
      <c r="J4880" t="str">
        <f t="shared" si="4988"/>
        <v>02-04</v>
      </c>
      <c r="K4880" t="str">
        <f t="shared" si="4988"/>
        <v>Relación del monto contratado por medio de Guate compras con el total del presupuesto de egresos vigente.</v>
      </c>
      <c r="L4880" s="150">
        <f>+VLOOKUP($E4880,IIC_2018!$B$8:$Q$347,12,0)</f>
        <v>0.23642625833006506</v>
      </c>
      <c r="M4880" s="142" t="str">
        <f>+VLOOKUP($E4880,IIC_2018!$B$8:$Q$347,13,0)</f>
        <v>Medio bajo</v>
      </c>
    </row>
    <row r="4881" spans="1:13" x14ac:dyDescent="0.3">
      <c r="A4881" s="139">
        <f t="shared" si="4951"/>
        <v>129</v>
      </c>
      <c r="B4881" s="148">
        <f t="shared" si="4953"/>
        <v>11</v>
      </c>
      <c r="D4881" s="149" t="str">
        <f>+VLOOKUP($A4881,mUNICIPIOS!$B$4:$F$343,2,0)</f>
        <v>Quetzaltenango</v>
      </c>
      <c r="E4881" s="149">
        <f>+VLOOKUP($A4881,mUNICIPIOS!$B$4:$F$343,3,0)</f>
        <v>917</v>
      </c>
      <c r="F4881" s="149" t="str">
        <f>+VLOOKUP($A4881,mUNICIPIOS!$B$4:$F$343,4,0)</f>
        <v>Colomba</v>
      </c>
      <c r="G4881" s="139" t="str">
        <f t="shared" ref="G4881:K4881" si="4989">+G4843</f>
        <v>02</v>
      </c>
      <c r="H4881" t="str">
        <f t="shared" si="4989"/>
        <v>IIC</v>
      </c>
      <c r="I4881" t="str">
        <f t="shared" si="4989"/>
        <v>Índice de Información a la Ciudadanía</v>
      </c>
      <c r="J4881" t="str">
        <f t="shared" si="4989"/>
        <v>INDICE</v>
      </c>
      <c r="K4881">
        <f t="shared" si="4989"/>
        <v>0</v>
      </c>
      <c r="L4881" s="150">
        <f>+VLOOKUP($E4881,IIC_2018!$B$8:$Q$347,15,0)</f>
        <v>0.62327323124918299</v>
      </c>
      <c r="M4881" s="142" t="str">
        <f>+VLOOKUP($E4881,IIC_2018!$B$8:$Q$347,16,0)</f>
        <v>Medio alto</v>
      </c>
    </row>
    <row r="4882" spans="1:13" x14ac:dyDescent="0.3">
      <c r="A4882" s="139">
        <f t="shared" si="4951"/>
        <v>129</v>
      </c>
      <c r="B4882" s="148">
        <f t="shared" si="4953"/>
        <v>12</v>
      </c>
      <c r="D4882" s="149" t="str">
        <f>+VLOOKUP($A4882,mUNICIPIOS!$B$4:$F$343,2,0)</f>
        <v>Quetzaltenango</v>
      </c>
      <c r="E4882" s="149">
        <f>+VLOOKUP($A4882,mUNICIPIOS!$B$4:$F$343,3,0)</f>
        <v>917</v>
      </c>
      <c r="F4882" s="149" t="str">
        <f>+VLOOKUP($A4882,mUNICIPIOS!$B$4:$F$343,4,0)</f>
        <v>Colomba</v>
      </c>
      <c r="G4882" s="139" t="str">
        <f t="shared" ref="G4882:K4882" si="4990">+G4844</f>
        <v>03</v>
      </c>
      <c r="H4882" t="str">
        <f t="shared" si="4990"/>
        <v>ISP</v>
      </c>
      <c r="I4882" t="str">
        <f t="shared" si="4990"/>
        <v>Índice de Servicios Públicos</v>
      </c>
      <c r="J4882" t="str">
        <f t="shared" si="4990"/>
        <v>03-01</v>
      </c>
      <c r="K4882" t="str">
        <f t="shared" si="4990"/>
        <v>Cobertura del servicio público de agua</v>
      </c>
      <c r="L4882" s="150">
        <f>+VLOOKUP($E4882,ISP_2018!$B$8:$T$347,3,0)</f>
        <v>0.16091235744414936</v>
      </c>
      <c r="M4882" s="142" t="str">
        <f>+VLOOKUP($E4882,ISP_2018!$B$8:$T$347,4,0)</f>
        <v>Bajo</v>
      </c>
    </row>
    <row r="4883" spans="1:13" x14ac:dyDescent="0.3">
      <c r="A4883" s="139">
        <f t="shared" si="4951"/>
        <v>129</v>
      </c>
      <c r="B4883" s="148">
        <f t="shared" si="4953"/>
        <v>13</v>
      </c>
      <c r="D4883" s="149" t="str">
        <f>+VLOOKUP($A4883,mUNICIPIOS!$B$4:$F$343,2,0)</f>
        <v>Quetzaltenango</v>
      </c>
      <c r="E4883" s="149">
        <f>+VLOOKUP($A4883,mUNICIPIOS!$B$4:$F$343,3,0)</f>
        <v>917</v>
      </c>
      <c r="F4883" s="149" t="str">
        <f>+VLOOKUP($A4883,mUNICIPIOS!$B$4:$F$343,4,0)</f>
        <v>Colomba</v>
      </c>
      <c r="G4883" s="139" t="str">
        <f t="shared" ref="G4883:K4883" si="4991">+G4845</f>
        <v>03</v>
      </c>
      <c r="H4883" t="str">
        <f t="shared" si="4991"/>
        <v>ISP</v>
      </c>
      <c r="I4883" t="str">
        <f t="shared" si="4991"/>
        <v>Índice de Servicios Públicos</v>
      </c>
      <c r="J4883" t="str">
        <f t="shared" si="4991"/>
        <v>03-02</v>
      </c>
      <c r="K4883" t="str">
        <f t="shared" si="4991"/>
        <v>Control de la calidad del servicio público de agua</v>
      </c>
      <c r="L4883" s="150">
        <f>+VLOOKUP($E4883,ISP_2018!$B$8:$T$347,6,0)</f>
        <v>4.5528455284552849E-2</v>
      </c>
      <c r="M4883" s="142" t="str">
        <f>+VLOOKUP($E4883,ISP_2018!$B$8:$T$347,7,0)</f>
        <v>Bajo</v>
      </c>
    </row>
    <row r="4884" spans="1:13" x14ac:dyDescent="0.3">
      <c r="A4884" s="139">
        <f t="shared" si="4951"/>
        <v>129</v>
      </c>
      <c r="B4884" s="148">
        <f t="shared" si="4953"/>
        <v>14</v>
      </c>
      <c r="D4884" s="149" t="str">
        <f>+VLOOKUP($A4884,mUNICIPIOS!$B$4:$F$343,2,0)</f>
        <v>Quetzaltenango</v>
      </c>
      <c r="E4884" s="149">
        <f>+VLOOKUP($A4884,mUNICIPIOS!$B$4:$F$343,3,0)</f>
        <v>917</v>
      </c>
      <c r="F4884" s="149" t="str">
        <f>+VLOOKUP($A4884,mUNICIPIOS!$B$4:$F$343,4,0)</f>
        <v>Colomba</v>
      </c>
      <c r="G4884" s="139" t="str">
        <f t="shared" ref="G4884:K4884" si="4992">+G4846</f>
        <v>03</v>
      </c>
      <c r="H4884" t="str">
        <f t="shared" si="4992"/>
        <v>ISP</v>
      </c>
      <c r="I4884" t="str">
        <f t="shared" si="4992"/>
        <v>Índice de Servicios Públicos</v>
      </c>
      <c r="J4884" t="str">
        <f t="shared" si="4992"/>
        <v>03-03</v>
      </c>
      <c r="K4884" t="str">
        <f t="shared" si="4992"/>
        <v>Disposición  y tratamiento  de aguas residuales</v>
      </c>
      <c r="L4884" s="150">
        <f>+VLOOKUP($E4884,ISP_2018!$B$8:$T$347,9,0)</f>
        <v>0.79286374889793931</v>
      </c>
      <c r="M4884" s="142" t="str">
        <f>+VLOOKUP($E4884,ISP_2018!$B$8:$T$347,10,0)</f>
        <v>Medio alto</v>
      </c>
    </row>
    <row r="4885" spans="1:13" x14ac:dyDescent="0.3">
      <c r="A4885" s="139">
        <f t="shared" si="4951"/>
        <v>129</v>
      </c>
      <c r="B4885" s="148">
        <f t="shared" si="4953"/>
        <v>15</v>
      </c>
      <c r="D4885" s="149" t="str">
        <f>+VLOOKUP($A4885,mUNICIPIOS!$B$4:$F$343,2,0)</f>
        <v>Quetzaltenango</v>
      </c>
      <c r="E4885" s="149">
        <f>+VLOOKUP($A4885,mUNICIPIOS!$B$4:$F$343,3,0)</f>
        <v>917</v>
      </c>
      <c r="F4885" s="149" t="str">
        <f>+VLOOKUP($A4885,mUNICIPIOS!$B$4:$F$343,4,0)</f>
        <v>Colomba</v>
      </c>
      <c r="G4885" s="139" t="str">
        <f t="shared" ref="G4885:K4885" si="4993">+G4847</f>
        <v>03</v>
      </c>
      <c r="H4885" t="str">
        <f t="shared" si="4993"/>
        <v>ISP</v>
      </c>
      <c r="I4885" t="str">
        <f t="shared" si="4993"/>
        <v>Índice de Servicios Públicos</v>
      </c>
      <c r="J4885" t="str">
        <f t="shared" si="4993"/>
        <v>03-04</v>
      </c>
      <c r="K4885" t="str">
        <f t="shared" si="4993"/>
        <v>Gestión y manejo de los residuos y desechos sólidos</v>
      </c>
      <c r="L4885" s="150">
        <f>+VLOOKUP($E4885,ISP_2018!$B$8:$T$347,12,0)</f>
        <v>8.4376632207483621E-2</v>
      </c>
      <c r="M4885" s="142" t="str">
        <f>+VLOOKUP($E4885,ISP_2018!$B$8:$T$347,13,0)</f>
        <v>Bajo</v>
      </c>
    </row>
    <row r="4886" spans="1:13" x14ac:dyDescent="0.3">
      <c r="A4886" s="139">
        <f t="shared" si="4951"/>
        <v>129</v>
      </c>
      <c r="B4886" s="148">
        <f t="shared" si="4953"/>
        <v>16</v>
      </c>
      <c r="D4886" s="149" t="str">
        <f>+VLOOKUP($A4886,mUNICIPIOS!$B$4:$F$343,2,0)</f>
        <v>Quetzaltenango</v>
      </c>
      <c r="E4886" s="149">
        <f>+VLOOKUP($A4886,mUNICIPIOS!$B$4:$F$343,3,0)</f>
        <v>917</v>
      </c>
      <c r="F4886" s="149" t="str">
        <f>+VLOOKUP($A4886,mUNICIPIOS!$B$4:$F$343,4,0)</f>
        <v>Colomba</v>
      </c>
      <c r="G4886" s="139" t="str">
        <f t="shared" ref="G4886:K4886" si="4994">+G4848</f>
        <v>03</v>
      </c>
      <c r="H4886" t="str">
        <f t="shared" si="4994"/>
        <v>ISP</v>
      </c>
      <c r="I4886" t="str">
        <f t="shared" si="4994"/>
        <v>Índice de Servicios Públicos</v>
      </c>
      <c r="J4886" t="str">
        <f t="shared" si="4994"/>
        <v>03-05</v>
      </c>
      <c r="K4886" t="str">
        <f t="shared" si="4994"/>
        <v>Gestión de servicios públicos municipales</v>
      </c>
      <c r="L4886" s="150">
        <f>+VLOOKUP($E4886,ISP_2018!$B$8:$T$347,15,0)</f>
        <v>0.41935483870967749</v>
      </c>
      <c r="M4886" s="142" t="str">
        <f>+VLOOKUP($E4886,ISP_2018!$B$8:$T$347,16,0)</f>
        <v>Medio</v>
      </c>
    </row>
    <row r="4887" spans="1:13" x14ac:dyDescent="0.3">
      <c r="A4887" s="139">
        <f t="shared" si="4951"/>
        <v>129</v>
      </c>
      <c r="B4887" s="148">
        <f t="shared" si="4953"/>
        <v>17</v>
      </c>
      <c r="D4887" s="149" t="str">
        <f>+VLOOKUP($A4887,mUNICIPIOS!$B$4:$F$343,2,0)</f>
        <v>Quetzaltenango</v>
      </c>
      <c r="E4887" s="149">
        <f>+VLOOKUP($A4887,mUNICIPIOS!$B$4:$F$343,3,0)</f>
        <v>917</v>
      </c>
      <c r="F4887" s="149" t="str">
        <f>+VLOOKUP($A4887,mUNICIPIOS!$B$4:$F$343,4,0)</f>
        <v>Colomba</v>
      </c>
      <c r="G4887" s="139" t="str">
        <f t="shared" ref="G4887:K4887" si="4995">+G4849</f>
        <v>03</v>
      </c>
      <c r="H4887" t="str">
        <f t="shared" si="4995"/>
        <v>ISP</v>
      </c>
      <c r="I4887" t="str">
        <f t="shared" si="4995"/>
        <v>Índice de Servicios Públicos</v>
      </c>
      <c r="J4887" t="str">
        <f t="shared" si="4995"/>
        <v>INDICE</v>
      </c>
      <c r="K4887">
        <f t="shared" si="4995"/>
        <v>0</v>
      </c>
      <c r="L4887" s="150">
        <f>+VLOOKUP($E4887,ISP_2018!$B$8:$T$347,18,0)</f>
        <v>0.2890688162928009</v>
      </c>
      <c r="M4887" s="142" t="str">
        <f>+VLOOKUP($E4887,ISP_2018!$B$8:$T$347,19,0)</f>
        <v>Medio bajo</v>
      </c>
    </row>
    <row r="4888" spans="1:13" x14ac:dyDescent="0.3">
      <c r="A4888" s="139">
        <f t="shared" si="4951"/>
        <v>129</v>
      </c>
      <c r="B4888" s="148">
        <f t="shared" si="4953"/>
        <v>18</v>
      </c>
      <c r="D4888" s="149" t="str">
        <f>+VLOOKUP($A4888,mUNICIPIOS!$B$4:$F$343,2,0)</f>
        <v>Quetzaltenango</v>
      </c>
      <c r="E4888" s="149">
        <f>+VLOOKUP($A4888,mUNICIPIOS!$B$4:$F$343,3,0)</f>
        <v>917</v>
      </c>
      <c r="F4888" s="149" t="str">
        <f>+VLOOKUP($A4888,mUNICIPIOS!$B$4:$F$343,4,0)</f>
        <v>Colomba</v>
      </c>
      <c r="G4888" s="139" t="str">
        <f t="shared" ref="G4888:K4888" si="4996">+G4850</f>
        <v>04</v>
      </c>
      <c r="H4888" t="str">
        <f t="shared" si="4996"/>
        <v>IGA</v>
      </c>
      <c r="I4888" t="str">
        <f t="shared" si="4996"/>
        <v>Índice de Gestión Administrativa</v>
      </c>
      <c r="J4888" t="str">
        <f t="shared" si="4996"/>
        <v>04-01</v>
      </c>
      <c r="K4888" t="str">
        <f t="shared" si="4996"/>
        <v>Existencia de elementos de atención municipal orientada al vecino</v>
      </c>
      <c r="L4888" s="150">
        <f>+VLOOKUP($E4888,IGA_2018!$B$8:$N$347,3,0)</f>
        <v>1</v>
      </c>
      <c r="M4888" s="142" t="str">
        <f>+VLOOKUP($E4888,IGA_2018!$B$8:$N$347,4,0)</f>
        <v>Alto</v>
      </c>
    </row>
    <row r="4889" spans="1:13" x14ac:dyDescent="0.3">
      <c r="A4889" s="139">
        <f t="shared" si="4951"/>
        <v>129</v>
      </c>
      <c r="B4889" s="148">
        <f t="shared" si="4953"/>
        <v>19</v>
      </c>
      <c r="D4889" s="149" t="str">
        <f>+VLOOKUP($A4889,mUNICIPIOS!$B$4:$F$343,2,0)</f>
        <v>Quetzaltenango</v>
      </c>
      <c r="E4889" s="149">
        <f>+VLOOKUP($A4889,mUNICIPIOS!$B$4:$F$343,3,0)</f>
        <v>917</v>
      </c>
      <c r="F4889" s="149" t="str">
        <f>+VLOOKUP($A4889,mUNICIPIOS!$B$4:$F$343,4,0)</f>
        <v>Colomba</v>
      </c>
      <c r="G4889" s="139" t="str">
        <f t="shared" ref="G4889:K4889" si="4997">+G4851</f>
        <v>04</v>
      </c>
      <c r="H4889" t="str">
        <f t="shared" si="4997"/>
        <v>IGA</v>
      </c>
      <c r="I4889" t="str">
        <f t="shared" si="4997"/>
        <v>Índice de Gestión Administrativa</v>
      </c>
      <c r="J4889" t="str">
        <f t="shared" si="4997"/>
        <v>04-02</v>
      </c>
      <c r="K4889" t="str">
        <f t="shared" si="4997"/>
        <v>Gestión del recurso humano.</v>
      </c>
      <c r="L4889" s="150">
        <f>+VLOOKUP($E4889,IGA_2018!$B$8:$N$347,6,0)</f>
        <v>0.49549317537986109</v>
      </c>
      <c r="M4889" s="142" t="str">
        <f>+VLOOKUP($E4889,IGA_2018!$B$8:$N$347,7,0)</f>
        <v>Medio</v>
      </c>
    </row>
    <row r="4890" spans="1:13" x14ac:dyDescent="0.3">
      <c r="A4890" s="139">
        <f t="shared" si="4951"/>
        <v>129</v>
      </c>
      <c r="B4890" s="148">
        <f t="shared" si="4953"/>
        <v>20</v>
      </c>
      <c r="D4890" s="149" t="str">
        <f>+VLOOKUP($A4890,mUNICIPIOS!$B$4:$F$343,2,0)</f>
        <v>Quetzaltenango</v>
      </c>
      <c r="E4890" s="149">
        <f>+VLOOKUP($A4890,mUNICIPIOS!$B$4:$F$343,3,0)</f>
        <v>917</v>
      </c>
      <c r="F4890" s="149" t="str">
        <f>+VLOOKUP($A4890,mUNICIPIOS!$B$4:$F$343,4,0)</f>
        <v>Colomba</v>
      </c>
      <c r="G4890" s="139" t="str">
        <f t="shared" ref="G4890:K4890" si="4998">+G4852</f>
        <v>04</v>
      </c>
      <c r="H4890" t="str">
        <f t="shared" si="4998"/>
        <v>IGA</v>
      </c>
      <c r="I4890" t="str">
        <f t="shared" si="4998"/>
        <v>Índice de Gestión Administrativa</v>
      </c>
      <c r="J4890" t="str">
        <f t="shared" si="4998"/>
        <v>04-03</v>
      </c>
      <c r="K4890" t="str">
        <f t="shared" si="4998"/>
        <v>Existencia de oficinas municipales con instrumentos de gestión.</v>
      </c>
      <c r="L4890" s="150">
        <f>+VLOOKUP($E4890,IGA_2018!$B$8:$N$347,9,0)</f>
        <v>0.74285714285714288</v>
      </c>
      <c r="M4890" s="142" t="str">
        <f>+VLOOKUP($E4890,IGA_2018!$B$8:$N$347,10,0)</f>
        <v>Medio alto</v>
      </c>
    </row>
    <row r="4891" spans="1:13" x14ac:dyDescent="0.3">
      <c r="A4891" s="139">
        <f t="shared" si="4951"/>
        <v>129</v>
      </c>
      <c r="B4891" s="148">
        <f t="shared" si="4953"/>
        <v>21</v>
      </c>
      <c r="D4891" s="149" t="str">
        <f>+VLOOKUP($A4891,mUNICIPIOS!$B$4:$F$343,2,0)</f>
        <v>Quetzaltenango</v>
      </c>
      <c r="E4891" s="149">
        <f>+VLOOKUP($A4891,mUNICIPIOS!$B$4:$F$343,3,0)</f>
        <v>917</v>
      </c>
      <c r="F4891" s="149" t="str">
        <f>+VLOOKUP($A4891,mUNICIPIOS!$B$4:$F$343,4,0)</f>
        <v>Colomba</v>
      </c>
      <c r="G4891" s="139" t="str">
        <f t="shared" ref="G4891:K4891" si="4999">+G4853</f>
        <v>04</v>
      </c>
      <c r="H4891" t="str">
        <f t="shared" si="4999"/>
        <v>IGA</v>
      </c>
      <c r="I4891" t="str">
        <f t="shared" si="4999"/>
        <v>Índice de Gestión Administrativa</v>
      </c>
      <c r="J4891" t="str">
        <f t="shared" si="4999"/>
        <v>INDICE</v>
      </c>
      <c r="K4891">
        <f t="shared" si="4999"/>
        <v>0</v>
      </c>
      <c r="L4891" s="150">
        <f>+VLOOKUP($E4891,IGA_2018!$B$8:$N$347,12,0)</f>
        <v>0.73342261138295139</v>
      </c>
      <c r="M4891" s="142" t="str">
        <f>+VLOOKUP($E4891,IGA_2018!$B$8:$N$347,13,0)</f>
        <v>Medio alto</v>
      </c>
    </row>
    <row r="4892" spans="1:13" x14ac:dyDescent="0.3">
      <c r="A4892" s="139">
        <f t="shared" si="4951"/>
        <v>129</v>
      </c>
      <c r="B4892" s="148">
        <f t="shared" si="4953"/>
        <v>22</v>
      </c>
      <c r="D4892" s="149" t="str">
        <f>+VLOOKUP($A4892,mUNICIPIOS!$B$4:$F$343,2,0)</f>
        <v>Quetzaltenango</v>
      </c>
      <c r="E4892" s="149">
        <f>+VLOOKUP($A4892,mUNICIPIOS!$B$4:$F$343,3,0)</f>
        <v>917</v>
      </c>
      <c r="F4892" s="149" t="str">
        <f>+VLOOKUP($A4892,mUNICIPIOS!$B$4:$F$343,4,0)</f>
        <v>Colomba</v>
      </c>
      <c r="G4892" s="139" t="str">
        <f t="shared" ref="G4892:K4892" si="5000">+G4854</f>
        <v>05</v>
      </c>
      <c r="H4892" t="str">
        <f t="shared" si="5000"/>
        <v>IGF</v>
      </c>
      <c r="I4892" t="str">
        <f t="shared" si="5000"/>
        <v>Índice de Gestión Financiera</v>
      </c>
      <c r="J4892" t="str">
        <f t="shared" si="5000"/>
        <v>05-01</v>
      </c>
      <c r="K4892" t="str">
        <f t="shared" si="5000"/>
        <v>Autonomía financiera municipal</v>
      </c>
      <c r="L4892" s="150">
        <f>+VLOOKUP($E4892,IGF_2018!$B$8:$Z$347,3,0)</f>
        <v>0.15377050459768016</v>
      </c>
      <c r="M4892" s="142" t="str">
        <f>+VLOOKUP($E4892,IGF_2018!$B$8:$Z$347,4,0)</f>
        <v>Bajo</v>
      </c>
    </row>
    <row r="4893" spans="1:13" x14ac:dyDescent="0.3">
      <c r="A4893" s="139">
        <f t="shared" si="4951"/>
        <v>129</v>
      </c>
      <c r="B4893" s="148">
        <f t="shared" si="4953"/>
        <v>23</v>
      </c>
      <c r="D4893" s="149" t="str">
        <f>+VLOOKUP($A4893,mUNICIPIOS!$B$4:$F$343,2,0)</f>
        <v>Quetzaltenango</v>
      </c>
      <c r="E4893" s="149">
        <f>+VLOOKUP($A4893,mUNICIPIOS!$B$4:$F$343,3,0)</f>
        <v>917</v>
      </c>
      <c r="F4893" s="149" t="str">
        <f>+VLOOKUP($A4893,mUNICIPIOS!$B$4:$F$343,4,0)</f>
        <v>Colomba</v>
      </c>
      <c r="G4893" s="139" t="str">
        <f t="shared" ref="G4893:K4893" si="5001">+G4855</f>
        <v>05</v>
      </c>
      <c r="H4893" t="str">
        <f t="shared" si="5001"/>
        <v>IGF</v>
      </c>
      <c r="I4893" t="str">
        <f t="shared" si="5001"/>
        <v>Índice de Gestión Financiera</v>
      </c>
      <c r="J4893" t="str">
        <f t="shared" si="5001"/>
        <v>05-02</v>
      </c>
      <c r="K4893" t="str">
        <f t="shared" si="5001"/>
        <v xml:space="preserve">Ingresos propios por habitante -sin regalías- </v>
      </c>
      <c r="L4893" s="150">
        <f>+VLOOKUP($E4893,IGF_2018!$B$8:$Z$347,6,0)</f>
        <v>5.2323256736736545E-2</v>
      </c>
      <c r="M4893" s="142" t="str">
        <f>+VLOOKUP($E4893,IGF_2018!$B$8:$Z$347,7,0)</f>
        <v>Bajo</v>
      </c>
    </row>
    <row r="4894" spans="1:13" x14ac:dyDescent="0.3">
      <c r="A4894" s="139">
        <f t="shared" si="4951"/>
        <v>129</v>
      </c>
      <c r="B4894" s="148">
        <f t="shared" si="4953"/>
        <v>24</v>
      </c>
      <c r="D4894" s="149" t="str">
        <f>+VLOOKUP($A4894,mUNICIPIOS!$B$4:$F$343,2,0)</f>
        <v>Quetzaltenango</v>
      </c>
      <c r="E4894" s="149">
        <f>+VLOOKUP($A4894,mUNICIPIOS!$B$4:$F$343,3,0)</f>
        <v>917</v>
      </c>
      <c r="F4894" s="149" t="str">
        <f>+VLOOKUP($A4894,mUNICIPIOS!$B$4:$F$343,4,0)</f>
        <v>Colomba</v>
      </c>
      <c r="G4894" s="139" t="str">
        <f t="shared" ref="G4894:K4894" si="5002">+G4856</f>
        <v>05</v>
      </c>
      <c r="H4894" t="str">
        <f t="shared" si="5002"/>
        <v>IGF</v>
      </c>
      <c r="I4894" t="str">
        <f t="shared" si="5002"/>
        <v>Índice de Gestión Financiera</v>
      </c>
      <c r="J4894" t="str">
        <f t="shared" si="5002"/>
        <v>05-03</v>
      </c>
      <c r="K4894" t="str">
        <f t="shared" si="5002"/>
        <v>Ingresos del IUSI en relación a los ingresos propios -sin regalías-</v>
      </c>
      <c r="L4894" s="150">
        <f>+VLOOKUP($E4894,IGF_2018!$B$8:$Z$347,9,0)</f>
        <v>0.15893302417705316</v>
      </c>
      <c r="M4894" s="142" t="str">
        <f>+VLOOKUP($E4894,IGF_2018!$B$8:$Z$347,10,0)</f>
        <v>Bajo</v>
      </c>
    </row>
    <row r="4895" spans="1:13" x14ac:dyDescent="0.3">
      <c r="A4895" s="139">
        <f t="shared" si="4951"/>
        <v>129</v>
      </c>
      <c r="B4895" s="148">
        <f t="shared" si="4953"/>
        <v>25</v>
      </c>
      <c r="D4895" s="149" t="str">
        <f>+VLOOKUP($A4895,mUNICIPIOS!$B$4:$F$343,2,0)</f>
        <v>Quetzaltenango</v>
      </c>
      <c r="E4895" s="149">
        <f>+VLOOKUP($A4895,mUNICIPIOS!$B$4:$F$343,3,0)</f>
        <v>917</v>
      </c>
      <c r="F4895" s="149" t="str">
        <f>+VLOOKUP($A4895,mUNICIPIOS!$B$4:$F$343,4,0)</f>
        <v>Colomba</v>
      </c>
      <c r="G4895" s="139" t="str">
        <f t="shared" ref="G4895:K4895" si="5003">+G4857</f>
        <v>05</v>
      </c>
      <c r="H4895" t="str">
        <f t="shared" si="5003"/>
        <v>IGF</v>
      </c>
      <c r="I4895" t="str">
        <f t="shared" si="5003"/>
        <v>Índice de Gestión Financiera</v>
      </c>
      <c r="J4895" t="str">
        <f t="shared" si="5003"/>
        <v>05-04</v>
      </c>
      <c r="K4895" t="str">
        <f t="shared" si="5003"/>
        <v>Inversión anual en capital fijo por habitante</v>
      </c>
      <c r="L4895" s="150">
        <f>+VLOOKUP($E4895,IGF_2018!$B$8:$Z$347,12,0)</f>
        <v>4.8059525571122995E-2</v>
      </c>
      <c r="M4895" s="142" t="str">
        <f>+VLOOKUP($E4895,IGF_2018!$B$8:$Z$347,13,0)</f>
        <v>Bajo</v>
      </c>
    </row>
    <row r="4896" spans="1:13" x14ac:dyDescent="0.3">
      <c r="A4896" s="139">
        <f t="shared" si="4951"/>
        <v>129</v>
      </c>
      <c r="B4896" s="148">
        <f t="shared" si="4953"/>
        <v>26</v>
      </c>
      <c r="D4896" s="149" t="str">
        <f>+VLOOKUP($A4896,mUNICIPIOS!$B$4:$F$343,2,0)</f>
        <v>Quetzaltenango</v>
      </c>
      <c r="E4896" s="149">
        <f>+VLOOKUP($A4896,mUNICIPIOS!$B$4:$F$343,3,0)</f>
        <v>917</v>
      </c>
      <c r="F4896" s="149" t="str">
        <f>+VLOOKUP($A4896,mUNICIPIOS!$B$4:$F$343,4,0)</f>
        <v>Colomba</v>
      </c>
      <c r="G4896" s="139" t="str">
        <f t="shared" ref="G4896:K4896" si="5004">+G4858</f>
        <v>05</v>
      </c>
      <c r="H4896" t="str">
        <f t="shared" si="5004"/>
        <v>IGF</v>
      </c>
      <c r="I4896" t="str">
        <f t="shared" si="5004"/>
        <v>Índice de Gestión Financiera</v>
      </c>
      <c r="J4896" t="str">
        <f t="shared" si="5004"/>
        <v>05-05</v>
      </c>
      <c r="K4896" t="str">
        <f t="shared" si="5004"/>
        <v>Inversión anual en capital fijo con recursos percibidos por ingresos propios</v>
      </c>
      <c r="L4896" s="150">
        <f>+VLOOKUP($E4896,IGF_2018!$B$8:$Z$347,15,0)</f>
        <v>4.2027759994402392E-2</v>
      </c>
      <c r="M4896" s="142" t="str">
        <f>+VLOOKUP($E4896,IGF_2018!$B$8:$Z$347,16,0)</f>
        <v>Bajo</v>
      </c>
    </row>
    <row r="4897" spans="1:13" x14ac:dyDescent="0.3">
      <c r="A4897" s="139">
        <f t="shared" si="4951"/>
        <v>129</v>
      </c>
      <c r="B4897" s="148">
        <f t="shared" si="4953"/>
        <v>27</v>
      </c>
      <c r="D4897" s="149" t="str">
        <f>+VLOOKUP($A4897,mUNICIPIOS!$B$4:$F$343,2,0)</f>
        <v>Quetzaltenango</v>
      </c>
      <c r="E4897" s="149">
        <f>+VLOOKUP($A4897,mUNICIPIOS!$B$4:$F$343,3,0)</f>
        <v>917</v>
      </c>
      <c r="F4897" s="149" t="str">
        <f>+VLOOKUP($A4897,mUNICIPIOS!$B$4:$F$343,4,0)</f>
        <v>Colomba</v>
      </c>
      <c r="G4897" s="139" t="str">
        <f t="shared" ref="G4897:K4897" si="5005">+G4859</f>
        <v>05</v>
      </c>
      <c r="H4897" t="str">
        <f t="shared" si="5005"/>
        <v>IGF</v>
      </c>
      <c r="I4897" t="str">
        <f t="shared" si="5005"/>
        <v>Índice de Gestión Financiera</v>
      </c>
      <c r="J4897" t="str">
        <f t="shared" si="5005"/>
        <v>05-06</v>
      </c>
      <c r="K4897" t="str">
        <f t="shared" si="5005"/>
        <v xml:space="preserve">Inversión anual en capital fijo con recursos percibidos por transferencias del Gobierno Central </v>
      </c>
      <c r="L4897" s="150">
        <f>+VLOOKUP($E4897,IGF_2018!$B$8:$Z$347,18,0)</f>
        <v>7.3761902116831174E-2</v>
      </c>
      <c r="M4897" s="142" t="str">
        <f>+VLOOKUP($E4897,IGF_2018!$B$8:$Z$347,19,0)</f>
        <v>Bajo</v>
      </c>
    </row>
    <row r="4898" spans="1:13" x14ac:dyDescent="0.3">
      <c r="A4898" s="139">
        <f t="shared" si="4951"/>
        <v>129</v>
      </c>
      <c r="B4898" s="148">
        <f t="shared" si="4953"/>
        <v>28</v>
      </c>
      <c r="D4898" s="149" t="str">
        <f>+VLOOKUP($A4898,mUNICIPIOS!$B$4:$F$343,2,0)</f>
        <v>Quetzaltenango</v>
      </c>
      <c r="E4898" s="149">
        <f>+VLOOKUP($A4898,mUNICIPIOS!$B$4:$F$343,3,0)</f>
        <v>917</v>
      </c>
      <c r="F4898" s="149" t="str">
        <f>+VLOOKUP($A4898,mUNICIPIOS!$B$4:$F$343,4,0)</f>
        <v>Colomba</v>
      </c>
      <c r="G4898" s="139" t="str">
        <f t="shared" ref="G4898:K4898" si="5006">+G4860</f>
        <v>05</v>
      </c>
      <c r="H4898" t="str">
        <f t="shared" si="5006"/>
        <v>IGF</v>
      </c>
      <c r="I4898" t="str">
        <f t="shared" si="5006"/>
        <v>Índice de Gestión Financiera</v>
      </c>
      <c r="J4898" t="str">
        <f t="shared" si="5006"/>
        <v>05-07</v>
      </c>
      <c r="K4898" t="str">
        <f t="shared" si="5006"/>
        <v>Financiamiento por endeudamiento municipal</v>
      </c>
      <c r="L4898" s="150">
        <f>+VLOOKUP($E4898,IGF_2018!$B$8:$Z$347,21,0)</f>
        <v>1</v>
      </c>
      <c r="M4898" s="142" t="str">
        <f>+VLOOKUP($E4898,IGF_2018!$B$8:$Z$347,22,0)</f>
        <v>Alto</v>
      </c>
    </row>
    <row r="4899" spans="1:13" x14ac:dyDescent="0.3">
      <c r="A4899" s="139">
        <f t="shared" si="4951"/>
        <v>129</v>
      </c>
      <c r="B4899" s="148">
        <f t="shared" si="4953"/>
        <v>29</v>
      </c>
      <c r="D4899" s="149" t="str">
        <f>+VLOOKUP($A4899,mUNICIPIOS!$B$4:$F$343,2,0)</f>
        <v>Quetzaltenango</v>
      </c>
      <c r="E4899" s="149">
        <f>+VLOOKUP($A4899,mUNICIPIOS!$B$4:$F$343,3,0)</f>
        <v>917</v>
      </c>
      <c r="F4899" s="149" t="str">
        <f>+VLOOKUP($A4899,mUNICIPIOS!$B$4:$F$343,4,0)</f>
        <v>Colomba</v>
      </c>
      <c r="G4899" s="139" t="str">
        <f t="shared" ref="G4899:K4899" si="5007">+G4861</f>
        <v>05</v>
      </c>
      <c r="H4899" t="str">
        <f t="shared" si="5007"/>
        <v>IGF</v>
      </c>
      <c r="I4899" t="str">
        <f t="shared" si="5007"/>
        <v>Índice de Gestión Financiera</v>
      </c>
      <c r="J4899" t="str">
        <f t="shared" si="5007"/>
        <v>INDICE</v>
      </c>
      <c r="K4899">
        <f t="shared" si="5007"/>
        <v>0</v>
      </c>
      <c r="L4899" s="150">
        <f>+VLOOKUP($E4899,IGF_2018!$B$8:$Z$347,24,0)</f>
        <v>0.27349697345282431</v>
      </c>
      <c r="M4899" s="142" t="str">
        <f>+VLOOKUP($E4899,IGF_2018!$B$8:$Z$347,25,0)</f>
        <v>Medio bajo</v>
      </c>
    </row>
    <row r="4900" spans="1:13" x14ac:dyDescent="0.3">
      <c r="A4900" s="139">
        <f t="shared" si="4951"/>
        <v>129</v>
      </c>
      <c r="B4900" s="148">
        <f t="shared" si="4953"/>
        <v>30</v>
      </c>
      <c r="D4900" s="149" t="str">
        <f>+VLOOKUP($A4900,mUNICIPIOS!$B$4:$F$343,2,0)</f>
        <v>Quetzaltenango</v>
      </c>
      <c r="E4900" s="149">
        <f>+VLOOKUP($A4900,mUNICIPIOS!$B$4:$F$343,3,0)</f>
        <v>917</v>
      </c>
      <c r="F4900" s="149" t="str">
        <f>+VLOOKUP($A4900,mUNICIPIOS!$B$4:$F$343,4,0)</f>
        <v>Colomba</v>
      </c>
      <c r="G4900" s="139" t="str">
        <f t="shared" ref="G4900:K4900" si="5008">+G4862</f>
        <v>06</v>
      </c>
      <c r="H4900" t="str">
        <f t="shared" si="5008"/>
        <v>IGE</v>
      </c>
      <c r="I4900" t="str">
        <f t="shared" si="5008"/>
        <v>Índice de Gestión Estratégica</v>
      </c>
      <c r="J4900" t="str">
        <f t="shared" si="5008"/>
        <v>06-01</v>
      </c>
      <c r="K4900" t="str">
        <f t="shared" si="5008"/>
        <v>Ejecución del Plan Operativo Anual  (POA)</v>
      </c>
      <c r="L4900" s="150">
        <f>+VLOOKUP($E4900,IGE_2018!$B$8:$Z$347,3,0)</f>
        <v>0.93451681750171867</v>
      </c>
      <c r="M4900" s="142" t="str">
        <f>+VLOOKUP($E4900,IGE_2018!$B$8:$Z$347,4,0)</f>
        <v>Alto</v>
      </c>
    </row>
    <row r="4901" spans="1:13" x14ac:dyDescent="0.3">
      <c r="A4901" s="139">
        <f t="shared" si="4951"/>
        <v>129</v>
      </c>
      <c r="B4901" s="148">
        <f t="shared" si="4953"/>
        <v>31</v>
      </c>
      <c r="D4901" s="149" t="str">
        <f>+VLOOKUP($A4901,mUNICIPIOS!$B$4:$F$343,2,0)</f>
        <v>Quetzaltenango</v>
      </c>
      <c r="E4901" s="149">
        <f>+VLOOKUP($A4901,mUNICIPIOS!$B$4:$F$343,3,0)</f>
        <v>917</v>
      </c>
      <c r="F4901" s="149" t="str">
        <f>+VLOOKUP($A4901,mUNICIPIOS!$B$4:$F$343,4,0)</f>
        <v>Colomba</v>
      </c>
      <c r="G4901" s="139" t="str">
        <f t="shared" ref="G4901:K4901" si="5009">+G4863</f>
        <v>06</v>
      </c>
      <c r="H4901" t="str">
        <f t="shared" si="5009"/>
        <v>IGE</v>
      </c>
      <c r="I4901" t="str">
        <f t="shared" si="5009"/>
        <v>Índice de Gestión Estratégica</v>
      </c>
      <c r="J4901" t="str">
        <f t="shared" si="5009"/>
        <v>06-02</v>
      </c>
      <c r="K4901" t="str">
        <f t="shared" si="5009"/>
        <v>Relación Plan de Desarrollo Municipal y Ordenamiento Territorial (PDM-OT) - Plan Estratégico Institucional (PEI) - Plan Operativo Multianual (POM) - Plan Operativo Anual (POA)</v>
      </c>
      <c r="L4901" s="150">
        <f>+VLOOKUP($E4901,IGE_2018!$B$8:$Z$347,6,0)</f>
        <v>0.7599999999999999</v>
      </c>
      <c r="M4901" s="142" t="str">
        <f>+VLOOKUP($E4901,IGE_2018!$B$8:$Z$347,7,0)</f>
        <v>Medio alto</v>
      </c>
    </row>
    <row r="4902" spans="1:13" x14ac:dyDescent="0.3">
      <c r="A4902" s="139">
        <f t="shared" si="4951"/>
        <v>129</v>
      </c>
      <c r="B4902" s="148">
        <f t="shared" si="4953"/>
        <v>32</v>
      </c>
      <c r="D4902" s="149" t="str">
        <f>+VLOOKUP($A4902,mUNICIPIOS!$B$4:$F$343,2,0)</f>
        <v>Quetzaltenango</v>
      </c>
      <c r="E4902" s="149">
        <f>+VLOOKUP($A4902,mUNICIPIOS!$B$4:$F$343,3,0)</f>
        <v>917</v>
      </c>
      <c r="F4902" s="149" t="str">
        <f>+VLOOKUP($A4902,mUNICIPIOS!$B$4:$F$343,4,0)</f>
        <v>Colomba</v>
      </c>
      <c r="G4902" s="139" t="str">
        <f t="shared" ref="G4902:K4902" si="5010">+G4864</f>
        <v>06</v>
      </c>
      <c r="H4902" t="str">
        <f t="shared" si="5010"/>
        <v>IGE</v>
      </c>
      <c r="I4902" t="str">
        <f t="shared" si="5010"/>
        <v>Índice de Gestión Estratégica</v>
      </c>
      <c r="J4902" t="str">
        <f t="shared" si="5010"/>
        <v>06-03</v>
      </c>
      <c r="K4902" t="str">
        <f t="shared" si="5010"/>
        <v>Presupuesto de egresos relacionado a competencias municipales que responden a prioridades nacionales de desarrollo.</v>
      </c>
      <c r="L4902" s="150">
        <f>+VLOOKUP($E4902,IGE_2018!$B$8:$Z$347,9,0)</f>
        <v>7.4618549140451448E-2</v>
      </c>
      <c r="M4902" s="142" t="str">
        <f>+VLOOKUP($E4902,IGE_2018!$B$8:$Z$347,10,0)</f>
        <v>Bajo</v>
      </c>
    </row>
    <row r="4903" spans="1:13" x14ac:dyDescent="0.3">
      <c r="A4903" s="139">
        <f t="shared" si="4951"/>
        <v>129</v>
      </c>
      <c r="B4903" s="148">
        <f t="shared" si="4953"/>
        <v>33</v>
      </c>
      <c r="D4903" s="149" t="str">
        <f>+VLOOKUP($A4903,mUNICIPIOS!$B$4:$F$343,2,0)</f>
        <v>Quetzaltenango</v>
      </c>
      <c r="E4903" s="149">
        <f>+VLOOKUP($A4903,mUNICIPIOS!$B$4:$F$343,3,0)</f>
        <v>917</v>
      </c>
      <c r="F4903" s="149" t="str">
        <f>+VLOOKUP($A4903,mUNICIPIOS!$B$4:$F$343,4,0)</f>
        <v>Colomba</v>
      </c>
      <c r="G4903" s="139" t="str">
        <f t="shared" ref="G4903:K4903" si="5011">+G4865</f>
        <v>06</v>
      </c>
      <c r="H4903" t="str">
        <f t="shared" si="5011"/>
        <v>IGE</v>
      </c>
      <c r="I4903" t="str">
        <f t="shared" si="5011"/>
        <v>Índice de Gestión Estratégica</v>
      </c>
      <c r="J4903" t="str">
        <f t="shared" si="5011"/>
        <v>06-04</v>
      </c>
      <c r="K4903" t="str">
        <f t="shared" si="5011"/>
        <v>Institucionalización de la gestión ordenada del territorio</v>
      </c>
      <c r="L4903" s="150">
        <f>+VLOOKUP($E4903,IGE_2018!$B$8:$Z$347,12,0)</f>
        <v>0.15</v>
      </c>
      <c r="M4903" s="142" t="str">
        <f>+VLOOKUP($E4903,IGE_2018!$B$8:$Z$347,13,0)</f>
        <v>Bajo</v>
      </c>
    </row>
    <row r="4904" spans="1:13" x14ac:dyDescent="0.3">
      <c r="A4904" s="139">
        <f t="shared" si="4951"/>
        <v>129</v>
      </c>
      <c r="B4904" s="148">
        <f t="shared" si="4953"/>
        <v>34</v>
      </c>
      <c r="D4904" s="149" t="str">
        <f>+VLOOKUP($A4904,mUNICIPIOS!$B$4:$F$343,2,0)</f>
        <v>Quetzaltenango</v>
      </c>
      <c r="E4904" s="149">
        <f>+VLOOKUP($A4904,mUNICIPIOS!$B$4:$F$343,3,0)</f>
        <v>917</v>
      </c>
      <c r="F4904" s="149" t="str">
        <f>+VLOOKUP($A4904,mUNICIPIOS!$B$4:$F$343,4,0)</f>
        <v>Colomba</v>
      </c>
      <c r="G4904" s="139" t="str">
        <f t="shared" ref="G4904:K4904" si="5012">+G4866</f>
        <v>06</v>
      </c>
      <c r="H4904" t="str">
        <f t="shared" si="5012"/>
        <v>IGE</v>
      </c>
      <c r="I4904" t="str">
        <f t="shared" si="5012"/>
        <v>Índice de Gestión Estratégica</v>
      </c>
      <c r="J4904" t="str">
        <f t="shared" si="5012"/>
        <v>06-05</v>
      </c>
      <c r="K4904" t="str">
        <f t="shared" si="5012"/>
        <v>Acciones para la gestión ordenada del territorio</v>
      </c>
      <c r="L4904" s="150">
        <f>+VLOOKUP($E4904,IGE_2018!$B$8:$Z$347,15,0)</f>
        <v>0</v>
      </c>
      <c r="M4904" s="142" t="str">
        <f>+VLOOKUP($E4904,IGE_2018!$B$8:$Z$347,16,0)</f>
        <v>Bajo</v>
      </c>
    </row>
    <row r="4905" spans="1:13" x14ac:dyDescent="0.3">
      <c r="A4905" s="139">
        <f t="shared" si="4951"/>
        <v>129</v>
      </c>
      <c r="B4905" s="148">
        <f t="shared" si="4953"/>
        <v>35</v>
      </c>
      <c r="D4905" s="149" t="str">
        <f>+VLOOKUP($A4905,mUNICIPIOS!$B$4:$F$343,2,0)</f>
        <v>Quetzaltenango</v>
      </c>
      <c r="E4905" s="149">
        <f>+VLOOKUP($A4905,mUNICIPIOS!$B$4:$F$343,3,0)</f>
        <v>917</v>
      </c>
      <c r="F4905" s="149" t="str">
        <f>+VLOOKUP($A4905,mUNICIPIOS!$B$4:$F$343,4,0)</f>
        <v>Colomba</v>
      </c>
      <c r="G4905" s="139" t="str">
        <f t="shared" ref="G4905:K4905" si="5013">+G4867</f>
        <v>06</v>
      </c>
      <c r="H4905" t="str">
        <f t="shared" si="5013"/>
        <v>IGE</v>
      </c>
      <c r="I4905" t="str">
        <f t="shared" si="5013"/>
        <v>Índice de Gestión Estratégica</v>
      </c>
      <c r="J4905" t="str">
        <f t="shared" si="5013"/>
        <v>06-06</v>
      </c>
      <c r="K4905" t="str">
        <f t="shared" si="5013"/>
        <v>Gestión de riesgo en la formulación de proyectos derivados de la planificación operativa anual</v>
      </c>
      <c r="L4905" s="150">
        <f>+VLOOKUP($E4905,IGE_2018!$B$8:$Z$347,18,0)</f>
        <v>0</v>
      </c>
      <c r="M4905" s="142" t="str">
        <f>+VLOOKUP($E4905,IGE_2018!$B$8:$Z$347,19,0)</f>
        <v>Bajo</v>
      </c>
    </row>
    <row r="4906" spans="1:13" x14ac:dyDescent="0.3">
      <c r="A4906" s="139">
        <f t="shared" si="4951"/>
        <v>129</v>
      </c>
      <c r="B4906" s="148">
        <f t="shared" si="4953"/>
        <v>36</v>
      </c>
      <c r="D4906" s="149" t="str">
        <f>+VLOOKUP($A4906,mUNICIPIOS!$B$4:$F$343,2,0)</f>
        <v>Quetzaltenango</v>
      </c>
      <c r="E4906" s="149">
        <f>+VLOOKUP($A4906,mUNICIPIOS!$B$4:$F$343,3,0)</f>
        <v>917</v>
      </c>
      <c r="F4906" s="149" t="str">
        <f>+VLOOKUP($A4906,mUNICIPIOS!$B$4:$F$343,4,0)</f>
        <v>Colomba</v>
      </c>
      <c r="G4906" s="139" t="str">
        <f t="shared" ref="G4906:K4906" si="5014">+G4868</f>
        <v>06</v>
      </c>
      <c r="H4906" t="str">
        <f t="shared" si="5014"/>
        <v>IGE</v>
      </c>
      <c r="I4906" t="str">
        <f t="shared" si="5014"/>
        <v>Índice de Gestión Estratégica</v>
      </c>
      <c r="J4906" t="str">
        <f t="shared" si="5014"/>
        <v>06-07</v>
      </c>
      <c r="K4906" t="str">
        <f t="shared" si="5014"/>
        <v>Ingresos por servicios ambientales en relación a los ingresos propios sin regalías</v>
      </c>
      <c r="L4906" s="150">
        <f>+VLOOKUP($E4906,IGE_2018!$B$8:$Z$347,21,0)</f>
        <v>0</v>
      </c>
      <c r="M4906" s="142" t="str">
        <f>+VLOOKUP($E4906,IGE_2018!$B$8:$Z$347,22,0)</f>
        <v>Bajo</v>
      </c>
    </row>
    <row r="4907" spans="1:13" x14ac:dyDescent="0.3">
      <c r="A4907" s="139">
        <f t="shared" si="4951"/>
        <v>129</v>
      </c>
      <c r="B4907" s="148">
        <f t="shared" si="4953"/>
        <v>37</v>
      </c>
      <c r="D4907" s="149" t="str">
        <f>+VLOOKUP($A4907,mUNICIPIOS!$B$4:$F$343,2,0)</f>
        <v>Quetzaltenango</v>
      </c>
      <c r="E4907" s="149">
        <f>+VLOOKUP($A4907,mUNICIPIOS!$B$4:$F$343,3,0)</f>
        <v>917</v>
      </c>
      <c r="F4907" s="149" t="str">
        <f>+VLOOKUP($A4907,mUNICIPIOS!$B$4:$F$343,4,0)</f>
        <v>Colomba</v>
      </c>
      <c r="G4907" s="139" t="str">
        <f t="shared" ref="G4907:K4907" si="5015">+G4869</f>
        <v>06</v>
      </c>
      <c r="H4907" t="str">
        <f t="shared" si="5015"/>
        <v>IGE</v>
      </c>
      <c r="I4907" t="str">
        <f t="shared" si="5015"/>
        <v>Índice de Gestión Estratégica</v>
      </c>
      <c r="J4907" t="str">
        <f t="shared" si="5015"/>
        <v>INDICE</v>
      </c>
      <c r="K4907">
        <f t="shared" si="5015"/>
        <v>0</v>
      </c>
      <c r="L4907" s="150">
        <f>+VLOOKUP($E4907,IGE_2018!$B$8:$Z$347,24,0)</f>
        <v>0.28783215991037064</v>
      </c>
      <c r="M4907" s="142" t="str">
        <f>+VLOOKUP($E4907,IGE_2018!$B$8:$Z$347,25,0)</f>
        <v>Medio bajo</v>
      </c>
    </row>
    <row r="4908" spans="1:13" x14ac:dyDescent="0.3">
      <c r="A4908" s="139">
        <f t="shared" si="4951"/>
        <v>129</v>
      </c>
      <c r="B4908" s="148">
        <f t="shared" si="4953"/>
        <v>38</v>
      </c>
      <c r="D4908" s="149" t="str">
        <f>+VLOOKUP($A4908,mUNICIPIOS!$B$4:$F$343,2,0)</f>
        <v>Quetzaltenango</v>
      </c>
      <c r="E4908" s="149">
        <f>+VLOOKUP($A4908,mUNICIPIOS!$B$4:$F$343,3,0)</f>
        <v>917</v>
      </c>
      <c r="F4908" s="149" t="str">
        <f>+VLOOKUP($A4908,mUNICIPIOS!$B$4:$F$343,4,0)</f>
        <v>Colomba</v>
      </c>
      <c r="G4908" s="139" t="str">
        <f t="shared" ref="G4908:K4908" si="5016">+G4870</f>
        <v>RANKING</v>
      </c>
      <c r="H4908" t="str">
        <f t="shared" si="5016"/>
        <v>RGM</v>
      </c>
      <c r="I4908" t="str">
        <f t="shared" si="5016"/>
        <v>Ranking de la Gestión Municipal 2018</v>
      </c>
      <c r="J4908" t="str">
        <f t="shared" si="5016"/>
        <v>RANKING</v>
      </c>
      <c r="K4908">
        <f t="shared" si="5016"/>
        <v>0</v>
      </c>
      <c r="L4908" s="151">
        <f>+VLOOKUP($E4908,Resultados_generales!$C$8:$AE$347,27,0)</f>
        <v>0.43310599011647055</v>
      </c>
      <c r="M4908" t="str">
        <f>+VLOOKUP($E4908,Resultados_generales!$C$8:$AE$347,28,0)</f>
        <v>Medio</v>
      </c>
    </row>
    <row r="4909" spans="1:13" x14ac:dyDescent="0.3">
      <c r="A4909" s="139">
        <f t="shared" ref="A4909:A4972" si="5017">+IF(B4908=38,A4908+1,A4908)</f>
        <v>130</v>
      </c>
      <c r="B4909" s="148">
        <f t="shared" si="4953"/>
        <v>1</v>
      </c>
      <c r="D4909" s="149" t="str">
        <f>+VLOOKUP($A4909,mUNICIPIOS!$B$4:$F$343,2,0)</f>
        <v>Quetzaltenango</v>
      </c>
      <c r="E4909" s="149">
        <f>+VLOOKUP($A4909,mUNICIPIOS!$B$4:$F$343,3,0)</f>
        <v>918</v>
      </c>
      <c r="F4909" s="149" t="str">
        <f>+VLOOKUP($A4909,mUNICIPIOS!$B$4:$F$343,4,0)</f>
        <v>San Francisco La Unión</v>
      </c>
      <c r="G4909" s="139" t="str">
        <f t="shared" ref="G4909:K4909" si="5018">+G4871</f>
        <v>01</v>
      </c>
      <c r="H4909" t="str">
        <f t="shared" si="5018"/>
        <v>IPC</v>
      </c>
      <c r="I4909" t="str">
        <f t="shared" si="5018"/>
        <v>Índice de Participación Ciudadana</v>
      </c>
      <c r="J4909" t="str">
        <f t="shared" si="5018"/>
        <v>01-01</v>
      </c>
      <c r="K4909" t="str">
        <f t="shared" si="5018"/>
        <v>Número de reuniones del COMUDE en el año de la medición.</v>
      </c>
      <c r="L4909" s="150">
        <f>+VLOOKUP($E4909,IPC_2018!$B$8:$T$347,3,0)</f>
        <v>0</v>
      </c>
      <c r="M4909" s="142" t="str">
        <f>+VLOOKUP($E4909,IPC_2018!$B$8:$T$347,4,0)</f>
        <v>Bajo</v>
      </c>
    </row>
    <row r="4910" spans="1:13" x14ac:dyDescent="0.3">
      <c r="A4910" s="139">
        <f t="shared" si="5017"/>
        <v>130</v>
      </c>
      <c r="B4910" s="148">
        <f t="shared" ref="B4910:B4973" si="5019">+B4872</f>
        <v>2</v>
      </c>
      <c r="D4910" s="149" t="str">
        <f>+VLOOKUP($A4910,mUNICIPIOS!$B$4:$F$343,2,0)</f>
        <v>Quetzaltenango</v>
      </c>
      <c r="E4910" s="149">
        <f>+VLOOKUP($A4910,mUNICIPIOS!$B$4:$F$343,3,0)</f>
        <v>918</v>
      </c>
      <c r="F4910" s="149" t="str">
        <f>+VLOOKUP($A4910,mUNICIPIOS!$B$4:$F$343,4,0)</f>
        <v>San Francisco La Unión</v>
      </c>
      <c r="G4910" s="139" t="str">
        <f t="shared" ref="G4910:K4910" si="5020">+G4872</f>
        <v>01</v>
      </c>
      <c r="H4910" t="str">
        <f t="shared" si="5020"/>
        <v>IPC</v>
      </c>
      <c r="I4910" t="str">
        <f t="shared" si="5020"/>
        <v>Índice de Participación Ciudadana</v>
      </c>
      <c r="J4910" t="str">
        <f t="shared" si="5020"/>
        <v>01-02</v>
      </c>
      <c r="K4910" t="str">
        <f t="shared" si="5020"/>
        <v>Participación de Alcaldes, Concejales y Síndicos determinados o designados en el COMUDE</v>
      </c>
      <c r="L4910" s="150">
        <f>+VLOOKUP($E4910,IPC_2018!$B$8:$T$347,6,0)</f>
        <v>0</v>
      </c>
      <c r="M4910" s="142" t="str">
        <f>+VLOOKUP($E4910,IPC_2018!$B$8:$T$347,7,0)</f>
        <v>Bajo</v>
      </c>
    </row>
    <row r="4911" spans="1:13" x14ac:dyDescent="0.3">
      <c r="A4911" s="139">
        <f t="shared" si="5017"/>
        <v>130</v>
      </c>
      <c r="B4911" s="148">
        <f t="shared" si="5019"/>
        <v>3</v>
      </c>
      <c r="D4911" s="149" t="str">
        <f>+VLOOKUP($A4911,mUNICIPIOS!$B$4:$F$343,2,0)</f>
        <v>Quetzaltenango</v>
      </c>
      <c r="E4911" s="149">
        <f>+VLOOKUP($A4911,mUNICIPIOS!$B$4:$F$343,3,0)</f>
        <v>918</v>
      </c>
      <c r="F4911" s="149" t="str">
        <f>+VLOOKUP($A4911,mUNICIPIOS!$B$4:$F$343,4,0)</f>
        <v>San Francisco La Unión</v>
      </c>
      <c r="G4911" s="139" t="str">
        <f t="shared" ref="G4911:K4911" si="5021">+G4873</f>
        <v>01</v>
      </c>
      <c r="H4911" t="str">
        <f t="shared" si="5021"/>
        <v>IPC</v>
      </c>
      <c r="I4911" t="str">
        <f t="shared" si="5021"/>
        <v>Índice de Participación Ciudadana</v>
      </c>
      <c r="J4911" t="str">
        <f t="shared" si="5021"/>
        <v>01-03</v>
      </c>
      <c r="K4911" t="str">
        <f t="shared" si="5021"/>
        <v>Participación  de organizaciones de jóvenes, mujeres, pueblos mayas, xincas, garífunas, y otras organizaciones en el Comude</v>
      </c>
      <c r="L4911" s="150">
        <f>+VLOOKUP($E4911,IPC_2018!$B$8:$T$347,9,0)</f>
        <v>0</v>
      </c>
      <c r="M4911" s="142" t="str">
        <f>+VLOOKUP($E4911,IPC_2018!$B$8:$T$347,10,0)</f>
        <v>Bajo</v>
      </c>
    </row>
    <row r="4912" spans="1:13" x14ac:dyDescent="0.3">
      <c r="A4912" s="139">
        <f t="shared" si="5017"/>
        <v>130</v>
      </c>
      <c r="B4912" s="148">
        <f t="shared" si="5019"/>
        <v>4</v>
      </c>
      <c r="D4912" s="149" t="str">
        <f>+VLOOKUP($A4912,mUNICIPIOS!$B$4:$F$343,2,0)</f>
        <v>Quetzaltenango</v>
      </c>
      <c r="E4912" s="149">
        <f>+VLOOKUP($A4912,mUNICIPIOS!$B$4:$F$343,3,0)</f>
        <v>918</v>
      </c>
      <c r="F4912" s="149" t="str">
        <f>+VLOOKUP($A4912,mUNICIPIOS!$B$4:$F$343,4,0)</f>
        <v>San Francisco La Unión</v>
      </c>
      <c r="G4912" s="139" t="str">
        <f t="shared" ref="G4912:K4912" si="5022">+G4874</f>
        <v>01</v>
      </c>
      <c r="H4912" t="str">
        <f t="shared" si="5022"/>
        <v>IPC</v>
      </c>
      <c r="I4912" t="str">
        <f t="shared" si="5022"/>
        <v>Índice de Participación Ciudadana</v>
      </c>
      <c r="J4912" t="str">
        <f t="shared" si="5022"/>
        <v>01-04</v>
      </c>
      <c r="K4912" t="str">
        <f t="shared" si="5022"/>
        <v>Representatividad territorial del Comude.</v>
      </c>
      <c r="L4912" s="150">
        <f>+VLOOKUP($E4912,IPC_2018!$B$8:$T$347,12,0)</f>
        <v>0.4</v>
      </c>
      <c r="M4912" s="142" t="str">
        <f>+VLOOKUP($E4912,IPC_2018!$B$8:$T$347,13,0)</f>
        <v>Medio bajo</v>
      </c>
    </row>
    <row r="4913" spans="1:13" x14ac:dyDescent="0.3">
      <c r="A4913" s="139">
        <f t="shared" si="5017"/>
        <v>130</v>
      </c>
      <c r="B4913" s="148">
        <f t="shared" si="5019"/>
        <v>5</v>
      </c>
      <c r="D4913" s="149" t="str">
        <f>+VLOOKUP($A4913,mUNICIPIOS!$B$4:$F$343,2,0)</f>
        <v>Quetzaltenango</v>
      </c>
      <c r="E4913" s="149">
        <f>+VLOOKUP($A4913,mUNICIPIOS!$B$4:$F$343,3,0)</f>
        <v>918</v>
      </c>
      <c r="F4913" s="149" t="str">
        <f>+VLOOKUP($A4913,mUNICIPIOS!$B$4:$F$343,4,0)</f>
        <v>San Francisco La Unión</v>
      </c>
      <c r="G4913" s="139" t="str">
        <f t="shared" ref="G4913:K4913" si="5023">+G4875</f>
        <v>01</v>
      </c>
      <c r="H4913" t="str">
        <f t="shared" si="5023"/>
        <v>IPC</v>
      </c>
      <c r="I4913" t="str">
        <f t="shared" si="5023"/>
        <v>Índice de Participación Ciudadana</v>
      </c>
      <c r="J4913" t="str">
        <f t="shared" si="5023"/>
        <v>01-05</v>
      </c>
      <c r="K4913" t="str">
        <f t="shared" si="5023"/>
        <v>Funcionamiento del Comude</v>
      </c>
      <c r="L4913" s="150">
        <f>+VLOOKUP($E4913,IPC_2018!$B$8:$T$347,15,0)</f>
        <v>0</v>
      </c>
      <c r="M4913" s="142" t="str">
        <f>+VLOOKUP($E4913,IPC_2018!$B$8:$T$347,16,0)</f>
        <v>Bajo</v>
      </c>
    </row>
    <row r="4914" spans="1:13" x14ac:dyDescent="0.3">
      <c r="A4914" s="139">
        <f t="shared" si="5017"/>
        <v>130</v>
      </c>
      <c r="B4914" s="148">
        <f t="shared" si="5019"/>
        <v>6</v>
      </c>
      <c r="D4914" s="149" t="str">
        <f>+VLOOKUP($A4914,mUNICIPIOS!$B$4:$F$343,2,0)</f>
        <v>Quetzaltenango</v>
      </c>
      <c r="E4914" s="149">
        <f>+VLOOKUP($A4914,mUNICIPIOS!$B$4:$F$343,3,0)</f>
        <v>918</v>
      </c>
      <c r="F4914" s="149" t="str">
        <f>+VLOOKUP($A4914,mUNICIPIOS!$B$4:$F$343,4,0)</f>
        <v>San Francisco La Unión</v>
      </c>
      <c r="G4914" s="139" t="str">
        <f t="shared" ref="G4914:K4914" si="5024">+G4876</f>
        <v>01</v>
      </c>
      <c r="H4914" t="str">
        <f t="shared" si="5024"/>
        <v>IPC</v>
      </c>
      <c r="I4914" t="str">
        <f t="shared" si="5024"/>
        <v>Índice de Participación Ciudadana</v>
      </c>
      <c r="J4914" t="str">
        <f t="shared" si="5024"/>
        <v>INDICE</v>
      </c>
      <c r="K4914">
        <f t="shared" si="5024"/>
        <v>0</v>
      </c>
      <c r="L4914" s="150">
        <f>+VLOOKUP($E4914,IPC_2018!$B$8:$T$347,18,0)</f>
        <v>0.06</v>
      </c>
      <c r="M4914" s="142" t="str">
        <f>+VLOOKUP($E4914,IPC_2018!$B$8:$T$347,19,0)</f>
        <v>Bajo</v>
      </c>
    </row>
    <row r="4915" spans="1:13" x14ac:dyDescent="0.3">
      <c r="A4915" s="139">
        <f t="shared" si="5017"/>
        <v>130</v>
      </c>
      <c r="B4915" s="148">
        <f t="shared" si="5019"/>
        <v>7</v>
      </c>
      <c r="D4915" s="149" t="str">
        <f>+VLOOKUP($A4915,mUNICIPIOS!$B$4:$F$343,2,0)</f>
        <v>Quetzaltenango</v>
      </c>
      <c r="E4915" s="149">
        <f>+VLOOKUP($A4915,mUNICIPIOS!$B$4:$F$343,3,0)</f>
        <v>918</v>
      </c>
      <c r="F4915" s="149" t="str">
        <f>+VLOOKUP($A4915,mUNICIPIOS!$B$4:$F$343,4,0)</f>
        <v>San Francisco La Unión</v>
      </c>
      <c r="G4915" s="139" t="str">
        <f t="shared" ref="G4915:K4915" si="5025">+G4877</f>
        <v>02</v>
      </c>
      <c r="H4915" t="str">
        <f t="shared" si="5025"/>
        <v>IIC</v>
      </c>
      <c r="I4915" t="str">
        <f t="shared" si="5025"/>
        <v>Índice de Información a la Ciudadanía</v>
      </c>
      <c r="J4915" t="str">
        <f t="shared" si="5025"/>
        <v>02-01</v>
      </c>
      <c r="K4915" t="str">
        <f t="shared" si="5025"/>
        <v>Rendición de cuentas cuatrimestral y anual al Comude enfocadas en resultados.</v>
      </c>
      <c r="L4915" s="150">
        <f>+VLOOKUP($E4915,IIC_2018!$B$8:$Q$347,3,0)</f>
        <v>1</v>
      </c>
      <c r="M4915" s="142" t="str">
        <f>+VLOOKUP($E4915,IIC_2018!$B$8:$Q$347,4,0)</f>
        <v>Alto</v>
      </c>
    </row>
    <row r="4916" spans="1:13" x14ac:dyDescent="0.3">
      <c r="A4916" s="139">
        <f t="shared" si="5017"/>
        <v>130</v>
      </c>
      <c r="B4916" s="148">
        <f t="shared" si="5019"/>
        <v>8</v>
      </c>
      <c r="D4916" s="149" t="str">
        <f>+VLOOKUP($A4916,mUNICIPIOS!$B$4:$F$343,2,0)</f>
        <v>Quetzaltenango</v>
      </c>
      <c r="E4916" s="149">
        <f>+VLOOKUP($A4916,mUNICIPIOS!$B$4:$F$343,3,0)</f>
        <v>918</v>
      </c>
      <c r="F4916" s="149" t="str">
        <f>+VLOOKUP($A4916,mUNICIPIOS!$B$4:$F$343,4,0)</f>
        <v>San Francisco La Unión</v>
      </c>
      <c r="G4916" s="139" t="str">
        <f t="shared" ref="G4916:K4916" si="5026">+G4878</f>
        <v>02</v>
      </c>
      <c r="H4916" t="str">
        <f t="shared" si="5026"/>
        <v>IIC</v>
      </c>
      <c r="I4916" t="str">
        <f t="shared" si="5026"/>
        <v>Índice de Información a la Ciudadanía</v>
      </c>
      <c r="J4916" t="str">
        <f t="shared" si="5026"/>
        <v>02-02</v>
      </c>
      <c r="K4916" t="str">
        <f t="shared" si="5026"/>
        <v>Información presupuestaria y otra información brindada a la ciudadanía disponible en medios locales de comunicación.</v>
      </c>
      <c r="L4916" s="150">
        <f>+VLOOKUP($E4916,IIC_2018!$B$8:$Q$347,6,0)</f>
        <v>1</v>
      </c>
      <c r="M4916" s="142" t="str">
        <f>+VLOOKUP($E4916,IIC_2018!$B$8:$Q$347,7,0)</f>
        <v>Alto</v>
      </c>
    </row>
    <row r="4917" spans="1:13" x14ac:dyDescent="0.3">
      <c r="A4917" s="139">
        <f t="shared" si="5017"/>
        <v>130</v>
      </c>
      <c r="B4917" s="148">
        <f t="shared" si="5019"/>
        <v>9</v>
      </c>
      <c r="D4917" s="149" t="str">
        <f>+VLOOKUP($A4917,mUNICIPIOS!$B$4:$F$343,2,0)</f>
        <v>Quetzaltenango</v>
      </c>
      <c r="E4917" s="149">
        <f>+VLOOKUP($A4917,mUNICIPIOS!$B$4:$F$343,3,0)</f>
        <v>918</v>
      </c>
      <c r="F4917" s="149" t="str">
        <f>+VLOOKUP($A4917,mUNICIPIOS!$B$4:$F$343,4,0)</f>
        <v>San Francisco La Unión</v>
      </c>
      <c r="G4917" s="139" t="str">
        <f t="shared" ref="G4917:K4917" si="5027">+G4879</f>
        <v>02</v>
      </c>
      <c r="H4917" t="str">
        <f t="shared" si="5027"/>
        <v>IIC</v>
      </c>
      <c r="I4917" t="str">
        <f t="shared" si="5027"/>
        <v>Índice de Información a la Ciudadanía</v>
      </c>
      <c r="J4917" t="str">
        <f t="shared" si="5027"/>
        <v>02-03</v>
      </c>
      <c r="K4917" t="str">
        <f t="shared" si="5027"/>
        <v>Información pública de oficio actualizada y disponible de acuerdo a la LAIP y uso de internet.</v>
      </c>
      <c r="L4917" s="150">
        <f>+VLOOKUP($E4917,IIC_2018!$B$8:$Q$347,9,0)</f>
        <v>0.88</v>
      </c>
      <c r="M4917" s="142" t="str">
        <f>+VLOOKUP($E4917,IIC_2018!$B$8:$Q$347,10,0)</f>
        <v>Alto</v>
      </c>
    </row>
    <row r="4918" spans="1:13" x14ac:dyDescent="0.3">
      <c r="A4918" s="139">
        <f t="shared" si="5017"/>
        <v>130</v>
      </c>
      <c r="B4918" s="148">
        <f t="shared" si="5019"/>
        <v>10</v>
      </c>
      <c r="D4918" s="149" t="str">
        <f>+VLOOKUP($A4918,mUNICIPIOS!$B$4:$F$343,2,0)</f>
        <v>Quetzaltenango</v>
      </c>
      <c r="E4918" s="149">
        <f>+VLOOKUP($A4918,mUNICIPIOS!$B$4:$F$343,3,0)</f>
        <v>918</v>
      </c>
      <c r="F4918" s="149" t="str">
        <f>+VLOOKUP($A4918,mUNICIPIOS!$B$4:$F$343,4,0)</f>
        <v>San Francisco La Unión</v>
      </c>
      <c r="G4918" s="139" t="str">
        <f t="shared" ref="G4918:K4918" si="5028">+G4880</f>
        <v>02</v>
      </c>
      <c r="H4918" t="str">
        <f t="shared" si="5028"/>
        <v>IIC</v>
      </c>
      <c r="I4918" t="str">
        <f t="shared" si="5028"/>
        <v>Índice de Información a la Ciudadanía</v>
      </c>
      <c r="J4918" t="str">
        <f t="shared" si="5028"/>
        <v>02-04</v>
      </c>
      <c r="K4918" t="str">
        <f t="shared" si="5028"/>
        <v>Relación del monto contratado por medio de Guate compras con el total del presupuesto de egresos vigente.</v>
      </c>
      <c r="L4918" s="150">
        <f>+VLOOKUP($E4918,IIC_2018!$B$8:$Q$347,12,0)</f>
        <v>0.41614793953475204</v>
      </c>
      <c r="M4918" s="142" t="str">
        <f>+VLOOKUP($E4918,IIC_2018!$B$8:$Q$347,13,0)</f>
        <v>Medio</v>
      </c>
    </row>
    <row r="4919" spans="1:13" x14ac:dyDescent="0.3">
      <c r="A4919" s="139">
        <f t="shared" si="5017"/>
        <v>130</v>
      </c>
      <c r="B4919" s="148">
        <f t="shared" si="5019"/>
        <v>11</v>
      </c>
      <c r="D4919" s="149" t="str">
        <f>+VLOOKUP($A4919,mUNICIPIOS!$B$4:$F$343,2,0)</f>
        <v>Quetzaltenango</v>
      </c>
      <c r="E4919" s="149">
        <f>+VLOOKUP($A4919,mUNICIPIOS!$B$4:$F$343,3,0)</f>
        <v>918</v>
      </c>
      <c r="F4919" s="149" t="str">
        <f>+VLOOKUP($A4919,mUNICIPIOS!$B$4:$F$343,4,0)</f>
        <v>San Francisco La Unión</v>
      </c>
      <c r="G4919" s="139" t="str">
        <f t="shared" ref="G4919:K4919" si="5029">+G4881</f>
        <v>02</v>
      </c>
      <c r="H4919" t="str">
        <f t="shared" si="5029"/>
        <v>IIC</v>
      </c>
      <c r="I4919" t="str">
        <f t="shared" si="5029"/>
        <v>Índice de Información a la Ciudadanía</v>
      </c>
      <c r="J4919" t="str">
        <f t="shared" si="5029"/>
        <v>INDICE</v>
      </c>
      <c r="K4919">
        <f t="shared" si="5029"/>
        <v>0</v>
      </c>
      <c r="L4919" s="150">
        <f>+VLOOKUP($E4919,IIC_2018!$B$8:$Q$347,15,0)</f>
        <v>0.82403698488368793</v>
      </c>
      <c r="M4919" s="142" t="str">
        <f>+VLOOKUP($E4919,IIC_2018!$B$8:$Q$347,16,0)</f>
        <v>Alto</v>
      </c>
    </row>
    <row r="4920" spans="1:13" x14ac:dyDescent="0.3">
      <c r="A4920" s="139">
        <f t="shared" si="5017"/>
        <v>130</v>
      </c>
      <c r="B4920" s="148">
        <f t="shared" si="5019"/>
        <v>12</v>
      </c>
      <c r="D4920" s="149" t="str">
        <f>+VLOOKUP($A4920,mUNICIPIOS!$B$4:$F$343,2,0)</f>
        <v>Quetzaltenango</v>
      </c>
      <c r="E4920" s="149">
        <f>+VLOOKUP($A4920,mUNICIPIOS!$B$4:$F$343,3,0)</f>
        <v>918</v>
      </c>
      <c r="F4920" s="149" t="str">
        <f>+VLOOKUP($A4920,mUNICIPIOS!$B$4:$F$343,4,0)</f>
        <v>San Francisco La Unión</v>
      </c>
      <c r="G4920" s="139" t="str">
        <f t="shared" ref="G4920:K4920" si="5030">+G4882</f>
        <v>03</v>
      </c>
      <c r="H4920" t="str">
        <f t="shared" si="5030"/>
        <v>ISP</v>
      </c>
      <c r="I4920" t="str">
        <f t="shared" si="5030"/>
        <v>Índice de Servicios Públicos</v>
      </c>
      <c r="J4920" t="str">
        <f t="shared" si="5030"/>
        <v>03-01</v>
      </c>
      <c r="K4920" t="str">
        <f t="shared" si="5030"/>
        <v>Cobertura del servicio público de agua</v>
      </c>
      <c r="L4920" s="150">
        <f>+VLOOKUP($E4920,ISP_2018!$B$8:$T$347,3,0)</f>
        <v>0.88207985143918288</v>
      </c>
      <c r="M4920" s="142" t="str">
        <f>+VLOOKUP($E4920,ISP_2018!$B$8:$T$347,4,0)</f>
        <v>Alto</v>
      </c>
    </row>
    <row r="4921" spans="1:13" x14ac:dyDescent="0.3">
      <c r="A4921" s="139">
        <f t="shared" si="5017"/>
        <v>130</v>
      </c>
      <c r="B4921" s="148">
        <f t="shared" si="5019"/>
        <v>13</v>
      </c>
      <c r="D4921" s="149" t="str">
        <f>+VLOOKUP($A4921,mUNICIPIOS!$B$4:$F$343,2,0)</f>
        <v>Quetzaltenango</v>
      </c>
      <c r="E4921" s="149">
        <f>+VLOOKUP($A4921,mUNICIPIOS!$B$4:$F$343,3,0)</f>
        <v>918</v>
      </c>
      <c r="F4921" s="149" t="str">
        <f>+VLOOKUP($A4921,mUNICIPIOS!$B$4:$F$343,4,0)</f>
        <v>San Francisco La Unión</v>
      </c>
      <c r="G4921" s="139" t="str">
        <f t="shared" ref="G4921:K4921" si="5031">+G4883</f>
        <v>03</v>
      </c>
      <c r="H4921" t="str">
        <f t="shared" si="5031"/>
        <v>ISP</v>
      </c>
      <c r="I4921" t="str">
        <f t="shared" si="5031"/>
        <v>Índice de Servicios Públicos</v>
      </c>
      <c r="J4921" t="str">
        <f t="shared" si="5031"/>
        <v>03-02</v>
      </c>
      <c r="K4921" t="str">
        <f t="shared" si="5031"/>
        <v>Control de la calidad del servicio público de agua</v>
      </c>
      <c r="L4921" s="150">
        <f>+VLOOKUP($E4921,ISP_2018!$B$8:$T$347,6,0)</f>
        <v>0</v>
      </c>
      <c r="M4921" s="142" t="str">
        <f>+VLOOKUP($E4921,ISP_2018!$B$8:$T$347,7,0)</f>
        <v>Bajo</v>
      </c>
    </row>
    <row r="4922" spans="1:13" x14ac:dyDescent="0.3">
      <c r="A4922" s="139">
        <f t="shared" si="5017"/>
        <v>130</v>
      </c>
      <c r="B4922" s="148">
        <f t="shared" si="5019"/>
        <v>14</v>
      </c>
      <c r="D4922" s="149" t="str">
        <f>+VLOOKUP($A4922,mUNICIPIOS!$B$4:$F$343,2,0)</f>
        <v>Quetzaltenango</v>
      </c>
      <c r="E4922" s="149">
        <f>+VLOOKUP($A4922,mUNICIPIOS!$B$4:$F$343,3,0)</f>
        <v>918</v>
      </c>
      <c r="F4922" s="149" t="str">
        <f>+VLOOKUP($A4922,mUNICIPIOS!$B$4:$F$343,4,0)</f>
        <v>San Francisco La Unión</v>
      </c>
      <c r="G4922" s="139" t="str">
        <f t="shared" ref="G4922:K4922" si="5032">+G4884</f>
        <v>03</v>
      </c>
      <c r="H4922" t="str">
        <f t="shared" si="5032"/>
        <v>ISP</v>
      </c>
      <c r="I4922" t="str">
        <f t="shared" si="5032"/>
        <v>Índice de Servicios Públicos</v>
      </c>
      <c r="J4922" t="str">
        <f t="shared" si="5032"/>
        <v>03-03</v>
      </c>
      <c r="K4922" t="str">
        <f t="shared" si="5032"/>
        <v>Disposición  y tratamiento  de aguas residuales</v>
      </c>
      <c r="L4922" s="150">
        <f>+VLOOKUP($E4922,ISP_2018!$B$8:$T$347,9,0)</f>
        <v>0</v>
      </c>
      <c r="M4922" s="142" t="str">
        <f>+VLOOKUP($E4922,ISP_2018!$B$8:$T$347,10,0)</f>
        <v>Bajo</v>
      </c>
    </row>
    <row r="4923" spans="1:13" x14ac:dyDescent="0.3">
      <c r="A4923" s="139">
        <f t="shared" si="5017"/>
        <v>130</v>
      </c>
      <c r="B4923" s="148">
        <f t="shared" si="5019"/>
        <v>15</v>
      </c>
      <c r="D4923" s="149" t="str">
        <f>+VLOOKUP($A4923,mUNICIPIOS!$B$4:$F$343,2,0)</f>
        <v>Quetzaltenango</v>
      </c>
      <c r="E4923" s="149">
        <f>+VLOOKUP($A4923,mUNICIPIOS!$B$4:$F$343,3,0)</f>
        <v>918</v>
      </c>
      <c r="F4923" s="149" t="str">
        <f>+VLOOKUP($A4923,mUNICIPIOS!$B$4:$F$343,4,0)</f>
        <v>San Francisco La Unión</v>
      </c>
      <c r="G4923" s="139" t="str">
        <f t="shared" ref="G4923:K4923" si="5033">+G4885</f>
        <v>03</v>
      </c>
      <c r="H4923" t="str">
        <f t="shared" si="5033"/>
        <v>ISP</v>
      </c>
      <c r="I4923" t="str">
        <f t="shared" si="5033"/>
        <v>Índice de Servicios Públicos</v>
      </c>
      <c r="J4923" t="str">
        <f t="shared" si="5033"/>
        <v>03-04</v>
      </c>
      <c r="K4923" t="str">
        <f t="shared" si="5033"/>
        <v>Gestión y manejo de los residuos y desechos sólidos</v>
      </c>
      <c r="L4923" s="150">
        <f>+VLOOKUP($E4923,ISP_2018!$B$8:$T$347,12,0)</f>
        <v>6.4431234447969304E-2</v>
      </c>
      <c r="M4923" s="142" t="str">
        <f>+VLOOKUP($E4923,ISP_2018!$B$8:$T$347,13,0)</f>
        <v>Bajo</v>
      </c>
    </row>
    <row r="4924" spans="1:13" x14ac:dyDescent="0.3">
      <c r="A4924" s="139">
        <f t="shared" si="5017"/>
        <v>130</v>
      </c>
      <c r="B4924" s="148">
        <f t="shared" si="5019"/>
        <v>16</v>
      </c>
      <c r="D4924" s="149" t="str">
        <f>+VLOOKUP($A4924,mUNICIPIOS!$B$4:$F$343,2,0)</f>
        <v>Quetzaltenango</v>
      </c>
      <c r="E4924" s="149">
        <f>+VLOOKUP($A4924,mUNICIPIOS!$B$4:$F$343,3,0)</f>
        <v>918</v>
      </c>
      <c r="F4924" s="149" t="str">
        <f>+VLOOKUP($A4924,mUNICIPIOS!$B$4:$F$343,4,0)</f>
        <v>San Francisco La Unión</v>
      </c>
      <c r="G4924" s="139" t="str">
        <f t="shared" ref="G4924:K4924" si="5034">+G4886</f>
        <v>03</v>
      </c>
      <c r="H4924" t="str">
        <f t="shared" si="5034"/>
        <v>ISP</v>
      </c>
      <c r="I4924" t="str">
        <f t="shared" si="5034"/>
        <v>Índice de Servicios Públicos</v>
      </c>
      <c r="J4924" t="str">
        <f t="shared" si="5034"/>
        <v>03-05</v>
      </c>
      <c r="K4924" t="str">
        <f t="shared" si="5034"/>
        <v>Gestión de servicios públicos municipales</v>
      </c>
      <c r="L4924" s="150">
        <f>+VLOOKUP($E4924,ISP_2018!$B$8:$T$347,15,0)</f>
        <v>0</v>
      </c>
      <c r="M4924" s="142" t="str">
        <f>+VLOOKUP($E4924,ISP_2018!$B$8:$T$347,16,0)</f>
        <v>Bajo</v>
      </c>
    </row>
    <row r="4925" spans="1:13" x14ac:dyDescent="0.3">
      <c r="A4925" s="139">
        <f t="shared" si="5017"/>
        <v>130</v>
      </c>
      <c r="B4925" s="148">
        <f t="shared" si="5019"/>
        <v>17</v>
      </c>
      <c r="D4925" s="149" t="str">
        <f>+VLOOKUP($A4925,mUNICIPIOS!$B$4:$F$343,2,0)</f>
        <v>Quetzaltenango</v>
      </c>
      <c r="E4925" s="149">
        <f>+VLOOKUP($A4925,mUNICIPIOS!$B$4:$F$343,3,0)</f>
        <v>918</v>
      </c>
      <c r="F4925" s="149" t="str">
        <f>+VLOOKUP($A4925,mUNICIPIOS!$B$4:$F$343,4,0)</f>
        <v>San Francisco La Unión</v>
      </c>
      <c r="G4925" s="139" t="str">
        <f t="shared" ref="G4925:K4925" si="5035">+G4887</f>
        <v>03</v>
      </c>
      <c r="H4925" t="str">
        <f t="shared" si="5035"/>
        <v>ISP</v>
      </c>
      <c r="I4925" t="str">
        <f t="shared" si="5035"/>
        <v>Índice de Servicios Públicos</v>
      </c>
      <c r="J4925" t="str">
        <f t="shared" si="5035"/>
        <v>INDICE</v>
      </c>
      <c r="K4925">
        <f t="shared" si="5035"/>
        <v>0</v>
      </c>
      <c r="L4925" s="150">
        <f>+VLOOKUP($E4925,ISP_2018!$B$8:$T$347,18,0)</f>
        <v>0.10109423203351216</v>
      </c>
      <c r="M4925" s="142" t="str">
        <f>+VLOOKUP($E4925,ISP_2018!$B$8:$T$347,19,0)</f>
        <v>Bajo</v>
      </c>
    </row>
    <row r="4926" spans="1:13" x14ac:dyDescent="0.3">
      <c r="A4926" s="139">
        <f t="shared" si="5017"/>
        <v>130</v>
      </c>
      <c r="B4926" s="148">
        <f t="shared" si="5019"/>
        <v>18</v>
      </c>
      <c r="D4926" s="149" t="str">
        <f>+VLOOKUP($A4926,mUNICIPIOS!$B$4:$F$343,2,0)</f>
        <v>Quetzaltenango</v>
      </c>
      <c r="E4926" s="149">
        <f>+VLOOKUP($A4926,mUNICIPIOS!$B$4:$F$343,3,0)</f>
        <v>918</v>
      </c>
      <c r="F4926" s="149" t="str">
        <f>+VLOOKUP($A4926,mUNICIPIOS!$B$4:$F$343,4,0)</f>
        <v>San Francisco La Unión</v>
      </c>
      <c r="G4926" s="139" t="str">
        <f t="shared" ref="G4926:K4926" si="5036">+G4888</f>
        <v>04</v>
      </c>
      <c r="H4926" t="str">
        <f t="shared" si="5036"/>
        <v>IGA</v>
      </c>
      <c r="I4926" t="str">
        <f t="shared" si="5036"/>
        <v>Índice de Gestión Administrativa</v>
      </c>
      <c r="J4926" t="str">
        <f t="shared" si="5036"/>
        <v>04-01</v>
      </c>
      <c r="K4926" t="str">
        <f t="shared" si="5036"/>
        <v>Existencia de elementos de atención municipal orientada al vecino</v>
      </c>
      <c r="L4926" s="150">
        <f>+VLOOKUP($E4926,IGA_2018!$B$8:$N$347,3,0)</f>
        <v>0.75</v>
      </c>
      <c r="M4926" s="142" t="str">
        <f>+VLOOKUP($E4926,IGA_2018!$B$8:$N$347,4,0)</f>
        <v>Medio alto</v>
      </c>
    </row>
    <row r="4927" spans="1:13" x14ac:dyDescent="0.3">
      <c r="A4927" s="139">
        <f t="shared" si="5017"/>
        <v>130</v>
      </c>
      <c r="B4927" s="148">
        <f t="shared" si="5019"/>
        <v>19</v>
      </c>
      <c r="D4927" s="149" t="str">
        <f>+VLOOKUP($A4927,mUNICIPIOS!$B$4:$F$343,2,0)</f>
        <v>Quetzaltenango</v>
      </c>
      <c r="E4927" s="149">
        <f>+VLOOKUP($A4927,mUNICIPIOS!$B$4:$F$343,3,0)</f>
        <v>918</v>
      </c>
      <c r="F4927" s="149" t="str">
        <f>+VLOOKUP($A4927,mUNICIPIOS!$B$4:$F$343,4,0)</f>
        <v>San Francisco La Unión</v>
      </c>
      <c r="G4927" s="139" t="str">
        <f t="shared" ref="G4927:K4927" si="5037">+G4889</f>
        <v>04</v>
      </c>
      <c r="H4927" t="str">
        <f t="shared" si="5037"/>
        <v>IGA</v>
      </c>
      <c r="I4927" t="str">
        <f t="shared" si="5037"/>
        <v>Índice de Gestión Administrativa</v>
      </c>
      <c r="J4927" t="str">
        <f t="shared" si="5037"/>
        <v>04-02</v>
      </c>
      <c r="K4927" t="str">
        <f t="shared" si="5037"/>
        <v>Gestión del recurso humano.</v>
      </c>
      <c r="L4927" s="150">
        <f>+VLOOKUP($E4927,IGA_2018!$B$8:$N$347,6,0)</f>
        <v>0.49549317537986109</v>
      </c>
      <c r="M4927" s="142" t="str">
        <f>+VLOOKUP($E4927,IGA_2018!$B$8:$N$347,7,0)</f>
        <v>Medio</v>
      </c>
    </row>
    <row r="4928" spans="1:13" x14ac:dyDescent="0.3">
      <c r="A4928" s="139">
        <f t="shared" si="5017"/>
        <v>130</v>
      </c>
      <c r="B4928" s="148">
        <f t="shared" si="5019"/>
        <v>20</v>
      </c>
      <c r="D4928" s="149" t="str">
        <f>+VLOOKUP($A4928,mUNICIPIOS!$B$4:$F$343,2,0)</f>
        <v>Quetzaltenango</v>
      </c>
      <c r="E4928" s="149">
        <f>+VLOOKUP($A4928,mUNICIPIOS!$B$4:$F$343,3,0)</f>
        <v>918</v>
      </c>
      <c r="F4928" s="149" t="str">
        <f>+VLOOKUP($A4928,mUNICIPIOS!$B$4:$F$343,4,0)</f>
        <v>San Francisco La Unión</v>
      </c>
      <c r="G4928" s="139" t="str">
        <f t="shared" ref="G4928:K4928" si="5038">+G4890</f>
        <v>04</v>
      </c>
      <c r="H4928" t="str">
        <f t="shared" si="5038"/>
        <v>IGA</v>
      </c>
      <c r="I4928" t="str">
        <f t="shared" si="5038"/>
        <v>Índice de Gestión Administrativa</v>
      </c>
      <c r="J4928" t="str">
        <f t="shared" si="5038"/>
        <v>04-03</v>
      </c>
      <c r="K4928" t="str">
        <f t="shared" si="5038"/>
        <v>Existencia de oficinas municipales con instrumentos de gestión.</v>
      </c>
      <c r="L4928" s="150">
        <f>+VLOOKUP($E4928,IGA_2018!$B$8:$N$347,9,0)</f>
        <v>0.65535714285714275</v>
      </c>
      <c r="M4928" s="142" t="str">
        <f>+VLOOKUP($E4928,IGA_2018!$B$8:$N$347,10,0)</f>
        <v>Medio alto</v>
      </c>
    </row>
    <row r="4929" spans="1:13" x14ac:dyDescent="0.3">
      <c r="A4929" s="139">
        <f t="shared" si="5017"/>
        <v>130</v>
      </c>
      <c r="B4929" s="148">
        <f t="shared" si="5019"/>
        <v>21</v>
      </c>
      <c r="D4929" s="149" t="str">
        <f>+VLOOKUP($A4929,mUNICIPIOS!$B$4:$F$343,2,0)</f>
        <v>Quetzaltenango</v>
      </c>
      <c r="E4929" s="149">
        <f>+VLOOKUP($A4929,mUNICIPIOS!$B$4:$F$343,3,0)</f>
        <v>918</v>
      </c>
      <c r="F4929" s="149" t="str">
        <f>+VLOOKUP($A4929,mUNICIPIOS!$B$4:$F$343,4,0)</f>
        <v>San Francisco La Unión</v>
      </c>
      <c r="G4929" s="139" t="str">
        <f t="shared" ref="G4929:K4929" si="5039">+G4891</f>
        <v>04</v>
      </c>
      <c r="H4929" t="str">
        <f t="shared" si="5039"/>
        <v>IGA</v>
      </c>
      <c r="I4929" t="str">
        <f t="shared" si="5039"/>
        <v>Índice de Gestión Administrativa</v>
      </c>
      <c r="J4929" t="str">
        <f t="shared" si="5039"/>
        <v>INDICE</v>
      </c>
      <c r="K4929">
        <f t="shared" si="5039"/>
        <v>0</v>
      </c>
      <c r="L4929" s="150">
        <f>+VLOOKUP($E4929,IGA_2018!$B$8:$N$347,12,0)</f>
        <v>0.62779761138295131</v>
      </c>
      <c r="M4929" s="142" t="str">
        <f>+VLOOKUP($E4929,IGA_2018!$B$8:$N$347,13,0)</f>
        <v>Medio alto</v>
      </c>
    </row>
    <row r="4930" spans="1:13" x14ac:dyDescent="0.3">
      <c r="A4930" s="139">
        <f t="shared" si="5017"/>
        <v>130</v>
      </c>
      <c r="B4930" s="148">
        <f t="shared" si="5019"/>
        <v>22</v>
      </c>
      <c r="D4930" s="149" t="str">
        <f>+VLOOKUP($A4930,mUNICIPIOS!$B$4:$F$343,2,0)</f>
        <v>Quetzaltenango</v>
      </c>
      <c r="E4930" s="149">
        <f>+VLOOKUP($A4930,mUNICIPIOS!$B$4:$F$343,3,0)</f>
        <v>918</v>
      </c>
      <c r="F4930" s="149" t="str">
        <f>+VLOOKUP($A4930,mUNICIPIOS!$B$4:$F$343,4,0)</f>
        <v>San Francisco La Unión</v>
      </c>
      <c r="G4930" s="139" t="str">
        <f t="shared" ref="G4930:K4930" si="5040">+G4892</f>
        <v>05</v>
      </c>
      <c r="H4930" t="str">
        <f t="shared" si="5040"/>
        <v>IGF</v>
      </c>
      <c r="I4930" t="str">
        <f t="shared" si="5040"/>
        <v>Índice de Gestión Financiera</v>
      </c>
      <c r="J4930" t="str">
        <f t="shared" si="5040"/>
        <v>05-01</v>
      </c>
      <c r="K4930" t="str">
        <f t="shared" si="5040"/>
        <v>Autonomía financiera municipal</v>
      </c>
      <c r="L4930" s="150">
        <f>+VLOOKUP($E4930,IGF_2018!$B$8:$Z$347,3,0)</f>
        <v>0.12010874032698875</v>
      </c>
      <c r="M4930" s="142" t="str">
        <f>+VLOOKUP($E4930,IGF_2018!$B$8:$Z$347,4,0)</f>
        <v>Bajo</v>
      </c>
    </row>
    <row r="4931" spans="1:13" x14ac:dyDescent="0.3">
      <c r="A4931" s="139">
        <f t="shared" si="5017"/>
        <v>130</v>
      </c>
      <c r="B4931" s="148">
        <f t="shared" si="5019"/>
        <v>23</v>
      </c>
      <c r="D4931" s="149" t="str">
        <f>+VLOOKUP($A4931,mUNICIPIOS!$B$4:$F$343,2,0)</f>
        <v>Quetzaltenango</v>
      </c>
      <c r="E4931" s="149">
        <f>+VLOOKUP($A4931,mUNICIPIOS!$B$4:$F$343,3,0)</f>
        <v>918</v>
      </c>
      <c r="F4931" s="149" t="str">
        <f>+VLOOKUP($A4931,mUNICIPIOS!$B$4:$F$343,4,0)</f>
        <v>San Francisco La Unión</v>
      </c>
      <c r="G4931" s="139" t="str">
        <f t="shared" ref="G4931:K4931" si="5041">+G4893</f>
        <v>05</v>
      </c>
      <c r="H4931" t="str">
        <f t="shared" si="5041"/>
        <v>IGF</v>
      </c>
      <c r="I4931" t="str">
        <f t="shared" si="5041"/>
        <v>Índice de Gestión Financiera</v>
      </c>
      <c r="J4931" t="str">
        <f t="shared" si="5041"/>
        <v>05-02</v>
      </c>
      <c r="K4931" t="str">
        <f t="shared" si="5041"/>
        <v xml:space="preserve">Ingresos propios por habitante -sin regalías- </v>
      </c>
      <c r="L4931" s="150">
        <f>+VLOOKUP($E4931,IGF_2018!$B$8:$Z$347,6,0)</f>
        <v>0.15336667972553711</v>
      </c>
      <c r="M4931" s="142" t="str">
        <f>+VLOOKUP($E4931,IGF_2018!$B$8:$Z$347,7,0)</f>
        <v>Bajo</v>
      </c>
    </row>
    <row r="4932" spans="1:13" x14ac:dyDescent="0.3">
      <c r="A4932" s="139">
        <f t="shared" si="5017"/>
        <v>130</v>
      </c>
      <c r="B4932" s="148">
        <f t="shared" si="5019"/>
        <v>24</v>
      </c>
      <c r="D4932" s="149" t="str">
        <f>+VLOOKUP($A4932,mUNICIPIOS!$B$4:$F$343,2,0)</f>
        <v>Quetzaltenango</v>
      </c>
      <c r="E4932" s="149">
        <f>+VLOOKUP($A4932,mUNICIPIOS!$B$4:$F$343,3,0)</f>
        <v>918</v>
      </c>
      <c r="F4932" s="149" t="str">
        <f>+VLOOKUP($A4932,mUNICIPIOS!$B$4:$F$343,4,0)</f>
        <v>San Francisco La Unión</v>
      </c>
      <c r="G4932" s="139" t="str">
        <f t="shared" ref="G4932:K4932" si="5042">+G4894</f>
        <v>05</v>
      </c>
      <c r="H4932" t="str">
        <f t="shared" si="5042"/>
        <v>IGF</v>
      </c>
      <c r="I4932" t="str">
        <f t="shared" si="5042"/>
        <v>Índice de Gestión Financiera</v>
      </c>
      <c r="J4932" t="str">
        <f t="shared" si="5042"/>
        <v>05-03</v>
      </c>
      <c r="K4932" t="str">
        <f t="shared" si="5042"/>
        <v>Ingresos del IUSI en relación a los ingresos propios -sin regalías-</v>
      </c>
      <c r="L4932" s="150">
        <f>+VLOOKUP($E4932,IGF_2018!$B$8:$Z$347,9,0)</f>
        <v>0</v>
      </c>
      <c r="M4932" s="142" t="str">
        <f>+VLOOKUP($E4932,IGF_2018!$B$8:$Z$347,10,0)</f>
        <v>Bajo</v>
      </c>
    </row>
    <row r="4933" spans="1:13" x14ac:dyDescent="0.3">
      <c r="A4933" s="139">
        <f t="shared" si="5017"/>
        <v>130</v>
      </c>
      <c r="B4933" s="148">
        <f t="shared" si="5019"/>
        <v>25</v>
      </c>
      <c r="D4933" s="149" t="str">
        <f>+VLOOKUP($A4933,mUNICIPIOS!$B$4:$F$343,2,0)</f>
        <v>Quetzaltenango</v>
      </c>
      <c r="E4933" s="149">
        <f>+VLOOKUP($A4933,mUNICIPIOS!$B$4:$F$343,3,0)</f>
        <v>918</v>
      </c>
      <c r="F4933" s="149" t="str">
        <f>+VLOOKUP($A4933,mUNICIPIOS!$B$4:$F$343,4,0)</f>
        <v>San Francisco La Unión</v>
      </c>
      <c r="G4933" s="139" t="str">
        <f t="shared" ref="G4933:K4933" si="5043">+G4895</f>
        <v>05</v>
      </c>
      <c r="H4933" t="str">
        <f t="shared" si="5043"/>
        <v>IGF</v>
      </c>
      <c r="I4933" t="str">
        <f t="shared" si="5043"/>
        <v>Índice de Gestión Financiera</v>
      </c>
      <c r="J4933" t="str">
        <f t="shared" si="5043"/>
        <v>05-04</v>
      </c>
      <c r="K4933" t="str">
        <f t="shared" si="5043"/>
        <v>Inversión anual en capital fijo por habitante</v>
      </c>
      <c r="L4933" s="150">
        <f>+VLOOKUP($E4933,IGF_2018!$B$8:$Z$347,12,0)</f>
        <v>0.18390990494074685</v>
      </c>
      <c r="M4933" s="142" t="str">
        <f>+VLOOKUP($E4933,IGF_2018!$B$8:$Z$347,13,0)</f>
        <v>Bajo</v>
      </c>
    </row>
    <row r="4934" spans="1:13" x14ac:dyDescent="0.3">
      <c r="A4934" s="139">
        <f t="shared" si="5017"/>
        <v>130</v>
      </c>
      <c r="B4934" s="148">
        <f t="shared" si="5019"/>
        <v>26</v>
      </c>
      <c r="D4934" s="149" t="str">
        <f>+VLOOKUP($A4934,mUNICIPIOS!$B$4:$F$343,2,0)</f>
        <v>Quetzaltenango</v>
      </c>
      <c r="E4934" s="149">
        <f>+VLOOKUP($A4934,mUNICIPIOS!$B$4:$F$343,3,0)</f>
        <v>918</v>
      </c>
      <c r="F4934" s="149" t="str">
        <f>+VLOOKUP($A4934,mUNICIPIOS!$B$4:$F$343,4,0)</f>
        <v>San Francisco La Unión</v>
      </c>
      <c r="G4934" s="139" t="str">
        <f t="shared" ref="G4934:K4934" si="5044">+G4896</f>
        <v>05</v>
      </c>
      <c r="H4934" t="str">
        <f t="shared" si="5044"/>
        <v>IGF</v>
      </c>
      <c r="I4934" t="str">
        <f t="shared" si="5044"/>
        <v>Índice de Gestión Financiera</v>
      </c>
      <c r="J4934" t="str">
        <f t="shared" si="5044"/>
        <v>05-05</v>
      </c>
      <c r="K4934" t="str">
        <f t="shared" si="5044"/>
        <v>Inversión anual en capital fijo con recursos percibidos por ingresos propios</v>
      </c>
      <c r="L4934" s="150">
        <f>+VLOOKUP($E4934,IGF_2018!$B$8:$Z$347,15,0)</f>
        <v>1.3189770517823539E-2</v>
      </c>
      <c r="M4934" s="142" t="str">
        <f>+VLOOKUP($E4934,IGF_2018!$B$8:$Z$347,16,0)</f>
        <v>Bajo</v>
      </c>
    </row>
    <row r="4935" spans="1:13" x14ac:dyDescent="0.3">
      <c r="A4935" s="139">
        <f t="shared" si="5017"/>
        <v>130</v>
      </c>
      <c r="B4935" s="148">
        <f t="shared" si="5019"/>
        <v>27</v>
      </c>
      <c r="D4935" s="149" t="str">
        <f>+VLOOKUP($A4935,mUNICIPIOS!$B$4:$F$343,2,0)</f>
        <v>Quetzaltenango</v>
      </c>
      <c r="E4935" s="149">
        <f>+VLOOKUP($A4935,mUNICIPIOS!$B$4:$F$343,3,0)</f>
        <v>918</v>
      </c>
      <c r="F4935" s="149" t="str">
        <f>+VLOOKUP($A4935,mUNICIPIOS!$B$4:$F$343,4,0)</f>
        <v>San Francisco La Unión</v>
      </c>
      <c r="G4935" s="139" t="str">
        <f t="shared" ref="G4935:K4935" si="5045">+G4897</f>
        <v>05</v>
      </c>
      <c r="H4935" t="str">
        <f t="shared" si="5045"/>
        <v>IGF</v>
      </c>
      <c r="I4935" t="str">
        <f t="shared" si="5045"/>
        <v>Índice de Gestión Financiera</v>
      </c>
      <c r="J4935" t="str">
        <f t="shared" si="5045"/>
        <v>05-06</v>
      </c>
      <c r="K4935" t="str">
        <f t="shared" si="5045"/>
        <v xml:space="preserve">Inversión anual en capital fijo con recursos percibidos por transferencias del Gobierno Central </v>
      </c>
      <c r="L4935" s="150">
        <f>+VLOOKUP($E4935,IGF_2018!$B$8:$Z$347,18,0)</f>
        <v>0.4511696414146838</v>
      </c>
      <c r="M4935" s="142" t="str">
        <f>+VLOOKUP($E4935,IGF_2018!$B$8:$Z$347,19,0)</f>
        <v>Medio</v>
      </c>
    </row>
    <row r="4936" spans="1:13" x14ac:dyDescent="0.3">
      <c r="A4936" s="139">
        <f t="shared" si="5017"/>
        <v>130</v>
      </c>
      <c r="B4936" s="148">
        <f t="shared" si="5019"/>
        <v>28</v>
      </c>
      <c r="D4936" s="149" t="str">
        <f>+VLOOKUP($A4936,mUNICIPIOS!$B$4:$F$343,2,0)</f>
        <v>Quetzaltenango</v>
      </c>
      <c r="E4936" s="149">
        <f>+VLOOKUP($A4936,mUNICIPIOS!$B$4:$F$343,3,0)</f>
        <v>918</v>
      </c>
      <c r="F4936" s="149" t="str">
        <f>+VLOOKUP($A4936,mUNICIPIOS!$B$4:$F$343,4,0)</f>
        <v>San Francisco La Unión</v>
      </c>
      <c r="G4936" s="139" t="str">
        <f t="shared" ref="G4936:K4936" si="5046">+G4898</f>
        <v>05</v>
      </c>
      <c r="H4936" t="str">
        <f t="shared" si="5046"/>
        <v>IGF</v>
      </c>
      <c r="I4936" t="str">
        <f t="shared" si="5046"/>
        <v>Índice de Gestión Financiera</v>
      </c>
      <c r="J4936" t="str">
        <f t="shared" si="5046"/>
        <v>05-07</v>
      </c>
      <c r="K4936" t="str">
        <f t="shared" si="5046"/>
        <v>Financiamiento por endeudamiento municipal</v>
      </c>
      <c r="L4936" s="150">
        <f>+VLOOKUP($E4936,IGF_2018!$B$8:$Z$347,21,0)</f>
        <v>1</v>
      </c>
      <c r="M4936" s="142" t="str">
        <f>+VLOOKUP($E4936,IGF_2018!$B$8:$Z$347,22,0)</f>
        <v>Alto</v>
      </c>
    </row>
    <row r="4937" spans="1:13" x14ac:dyDescent="0.3">
      <c r="A4937" s="139">
        <f t="shared" si="5017"/>
        <v>130</v>
      </c>
      <c r="B4937" s="148">
        <f t="shared" si="5019"/>
        <v>29</v>
      </c>
      <c r="D4937" s="149" t="str">
        <f>+VLOOKUP($A4937,mUNICIPIOS!$B$4:$F$343,2,0)</f>
        <v>Quetzaltenango</v>
      </c>
      <c r="E4937" s="149">
        <f>+VLOOKUP($A4937,mUNICIPIOS!$B$4:$F$343,3,0)</f>
        <v>918</v>
      </c>
      <c r="F4937" s="149" t="str">
        <f>+VLOOKUP($A4937,mUNICIPIOS!$B$4:$F$343,4,0)</f>
        <v>San Francisco La Unión</v>
      </c>
      <c r="G4937" s="139" t="str">
        <f t="shared" ref="G4937:K4937" si="5047">+G4899</f>
        <v>05</v>
      </c>
      <c r="H4937" t="str">
        <f t="shared" si="5047"/>
        <v>IGF</v>
      </c>
      <c r="I4937" t="str">
        <f t="shared" si="5047"/>
        <v>Índice de Gestión Financiera</v>
      </c>
      <c r="J4937" t="str">
        <f t="shared" si="5047"/>
        <v>INDICE</v>
      </c>
      <c r="K4937">
        <f t="shared" si="5047"/>
        <v>0</v>
      </c>
      <c r="L4937" s="150">
        <f>+VLOOKUP($E4937,IGF_2018!$B$8:$Z$347,24,0)</f>
        <v>0.31952201569783056</v>
      </c>
      <c r="M4937" s="142" t="str">
        <f>+VLOOKUP($E4937,IGF_2018!$B$8:$Z$347,25,0)</f>
        <v>Medio bajo</v>
      </c>
    </row>
    <row r="4938" spans="1:13" x14ac:dyDescent="0.3">
      <c r="A4938" s="139">
        <f t="shared" si="5017"/>
        <v>130</v>
      </c>
      <c r="B4938" s="148">
        <f t="shared" si="5019"/>
        <v>30</v>
      </c>
      <c r="D4938" s="149" t="str">
        <f>+VLOOKUP($A4938,mUNICIPIOS!$B$4:$F$343,2,0)</f>
        <v>Quetzaltenango</v>
      </c>
      <c r="E4938" s="149">
        <f>+VLOOKUP($A4938,mUNICIPIOS!$B$4:$F$343,3,0)</f>
        <v>918</v>
      </c>
      <c r="F4938" s="149" t="str">
        <f>+VLOOKUP($A4938,mUNICIPIOS!$B$4:$F$343,4,0)</f>
        <v>San Francisco La Unión</v>
      </c>
      <c r="G4938" s="139" t="str">
        <f t="shared" ref="G4938:K4938" si="5048">+G4900</f>
        <v>06</v>
      </c>
      <c r="H4938" t="str">
        <f t="shared" si="5048"/>
        <v>IGE</v>
      </c>
      <c r="I4938" t="str">
        <f t="shared" si="5048"/>
        <v>Índice de Gestión Estratégica</v>
      </c>
      <c r="J4938" t="str">
        <f t="shared" si="5048"/>
        <v>06-01</v>
      </c>
      <c r="K4938" t="str">
        <f t="shared" si="5048"/>
        <v>Ejecución del Plan Operativo Anual  (POA)</v>
      </c>
      <c r="L4938" s="150">
        <f>+VLOOKUP($E4938,IGE_2018!$B$8:$Z$347,3,0)</f>
        <v>0.47198023527291388</v>
      </c>
      <c r="M4938" s="142" t="str">
        <f>+VLOOKUP($E4938,IGE_2018!$B$8:$Z$347,4,0)</f>
        <v>Medio</v>
      </c>
    </row>
    <row r="4939" spans="1:13" x14ac:dyDescent="0.3">
      <c r="A4939" s="139">
        <f t="shared" si="5017"/>
        <v>130</v>
      </c>
      <c r="B4939" s="148">
        <f t="shared" si="5019"/>
        <v>31</v>
      </c>
      <c r="D4939" s="149" t="str">
        <f>+VLOOKUP($A4939,mUNICIPIOS!$B$4:$F$343,2,0)</f>
        <v>Quetzaltenango</v>
      </c>
      <c r="E4939" s="149">
        <f>+VLOOKUP($A4939,mUNICIPIOS!$B$4:$F$343,3,0)</f>
        <v>918</v>
      </c>
      <c r="F4939" s="149" t="str">
        <f>+VLOOKUP($A4939,mUNICIPIOS!$B$4:$F$343,4,0)</f>
        <v>San Francisco La Unión</v>
      </c>
      <c r="G4939" s="139" t="str">
        <f t="shared" ref="G4939:K4939" si="5049">+G4901</f>
        <v>06</v>
      </c>
      <c r="H4939" t="str">
        <f t="shared" si="5049"/>
        <v>IGE</v>
      </c>
      <c r="I4939" t="str">
        <f t="shared" si="5049"/>
        <v>Índice de Gestión Estratégica</v>
      </c>
      <c r="J4939" t="str">
        <f t="shared" si="5049"/>
        <v>06-02</v>
      </c>
      <c r="K4939" t="str">
        <f t="shared" si="5049"/>
        <v>Relación Plan de Desarrollo Municipal y Ordenamiento Territorial (PDM-OT) - Plan Estratégico Institucional (PEI) - Plan Operativo Multianual (POM) - Plan Operativo Anual (POA)</v>
      </c>
      <c r="L4939" s="150">
        <f>+VLOOKUP($E4939,IGE_2018!$B$8:$Z$347,6,0)</f>
        <v>0.85</v>
      </c>
      <c r="M4939" s="142" t="str">
        <f>+VLOOKUP($E4939,IGE_2018!$B$8:$Z$347,7,0)</f>
        <v>Alto</v>
      </c>
    </row>
    <row r="4940" spans="1:13" x14ac:dyDescent="0.3">
      <c r="A4940" s="139">
        <f t="shared" si="5017"/>
        <v>130</v>
      </c>
      <c r="B4940" s="148">
        <f t="shared" si="5019"/>
        <v>32</v>
      </c>
      <c r="D4940" s="149" t="str">
        <f>+VLOOKUP($A4940,mUNICIPIOS!$B$4:$F$343,2,0)</f>
        <v>Quetzaltenango</v>
      </c>
      <c r="E4940" s="149">
        <f>+VLOOKUP($A4940,mUNICIPIOS!$B$4:$F$343,3,0)</f>
        <v>918</v>
      </c>
      <c r="F4940" s="149" t="str">
        <f>+VLOOKUP($A4940,mUNICIPIOS!$B$4:$F$343,4,0)</f>
        <v>San Francisco La Unión</v>
      </c>
      <c r="G4940" s="139" t="str">
        <f t="shared" ref="G4940:K4940" si="5050">+G4902</f>
        <v>06</v>
      </c>
      <c r="H4940" t="str">
        <f t="shared" si="5050"/>
        <v>IGE</v>
      </c>
      <c r="I4940" t="str">
        <f t="shared" si="5050"/>
        <v>Índice de Gestión Estratégica</v>
      </c>
      <c r="J4940" t="str">
        <f t="shared" si="5050"/>
        <v>06-03</v>
      </c>
      <c r="K4940" t="str">
        <f t="shared" si="5050"/>
        <v>Presupuesto de egresos relacionado a competencias municipales que responden a prioridades nacionales de desarrollo.</v>
      </c>
      <c r="L4940" s="150">
        <f>+VLOOKUP($E4940,IGE_2018!$B$8:$Z$347,9,0)</f>
        <v>0.38783124729744262</v>
      </c>
      <c r="M4940" s="142" t="str">
        <f>+VLOOKUP($E4940,IGE_2018!$B$8:$Z$347,10,0)</f>
        <v>Medio bajo</v>
      </c>
    </row>
    <row r="4941" spans="1:13" x14ac:dyDescent="0.3">
      <c r="A4941" s="139">
        <f t="shared" si="5017"/>
        <v>130</v>
      </c>
      <c r="B4941" s="148">
        <f t="shared" si="5019"/>
        <v>33</v>
      </c>
      <c r="D4941" s="149" t="str">
        <f>+VLOOKUP($A4941,mUNICIPIOS!$B$4:$F$343,2,0)</f>
        <v>Quetzaltenango</v>
      </c>
      <c r="E4941" s="149">
        <f>+VLOOKUP($A4941,mUNICIPIOS!$B$4:$F$343,3,0)</f>
        <v>918</v>
      </c>
      <c r="F4941" s="149" t="str">
        <f>+VLOOKUP($A4941,mUNICIPIOS!$B$4:$F$343,4,0)</f>
        <v>San Francisco La Unión</v>
      </c>
      <c r="G4941" s="139" t="str">
        <f t="shared" ref="G4941:K4941" si="5051">+G4903</f>
        <v>06</v>
      </c>
      <c r="H4941" t="str">
        <f t="shared" si="5051"/>
        <v>IGE</v>
      </c>
      <c r="I4941" t="str">
        <f t="shared" si="5051"/>
        <v>Índice de Gestión Estratégica</v>
      </c>
      <c r="J4941" t="str">
        <f t="shared" si="5051"/>
        <v>06-04</v>
      </c>
      <c r="K4941" t="str">
        <f t="shared" si="5051"/>
        <v>Institucionalización de la gestión ordenada del territorio</v>
      </c>
      <c r="L4941" s="150">
        <f>+VLOOKUP($E4941,IGE_2018!$B$8:$Z$347,12,0)</f>
        <v>0</v>
      </c>
      <c r="M4941" s="142" t="str">
        <f>+VLOOKUP($E4941,IGE_2018!$B$8:$Z$347,13,0)</f>
        <v>Bajo</v>
      </c>
    </row>
    <row r="4942" spans="1:13" x14ac:dyDescent="0.3">
      <c r="A4942" s="139">
        <f t="shared" si="5017"/>
        <v>130</v>
      </c>
      <c r="B4942" s="148">
        <f t="shared" si="5019"/>
        <v>34</v>
      </c>
      <c r="D4942" s="149" t="str">
        <f>+VLOOKUP($A4942,mUNICIPIOS!$B$4:$F$343,2,0)</f>
        <v>Quetzaltenango</v>
      </c>
      <c r="E4942" s="149">
        <f>+VLOOKUP($A4942,mUNICIPIOS!$B$4:$F$343,3,0)</f>
        <v>918</v>
      </c>
      <c r="F4942" s="149" t="str">
        <f>+VLOOKUP($A4942,mUNICIPIOS!$B$4:$F$343,4,0)</f>
        <v>San Francisco La Unión</v>
      </c>
      <c r="G4942" s="139" t="str">
        <f t="shared" ref="G4942:K4942" si="5052">+G4904</f>
        <v>06</v>
      </c>
      <c r="H4942" t="str">
        <f t="shared" si="5052"/>
        <v>IGE</v>
      </c>
      <c r="I4942" t="str">
        <f t="shared" si="5052"/>
        <v>Índice de Gestión Estratégica</v>
      </c>
      <c r="J4942" t="str">
        <f t="shared" si="5052"/>
        <v>06-05</v>
      </c>
      <c r="K4942" t="str">
        <f t="shared" si="5052"/>
        <v>Acciones para la gestión ordenada del territorio</v>
      </c>
      <c r="L4942" s="150">
        <f>+VLOOKUP($E4942,IGE_2018!$B$8:$Z$347,15,0)</f>
        <v>4.0000000000000015E-2</v>
      </c>
      <c r="M4942" s="142" t="str">
        <f>+VLOOKUP($E4942,IGE_2018!$B$8:$Z$347,16,0)</f>
        <v>Bajo</v>
      </c>
    </row>
    <row r="4943" spans="1:13" x14ac:dyDescent="0.3">
      <c r="A4943" s="139">
        <f t="shared" si="5017"/>
        <v>130</v>
      </c>
      <c r="B4943" s="148">
        <f t="shared" si="5019"/>
        <v>35</v>
      </c>
      <c r="D4943" s="149" t="str">
        <f>+VLOOKUP($A4943,mUNICIPIOS!$B$4:$F$343,2,0)</f>
        <v>Quetzaltenango</v>
      </c>
      <c r="E4943" s="149">
        <f>+VLOOKUP($A4943,mUNICIPIOS!$B$4:$F$343,3,0)</f>
        <v>918</v>
      </c>
      <c r="F4943" s="149" t="str">
        <f>+VLOOKUP($A4943,mUNICIPIOS!$B$4:$F$343,4,0)</f>
        <v>San Francisco La Unión</v>
      </c>
      <c r="G4943" s="139" t="str">
        <f t="shared" ref="G4943:K4943" si="5053">+G4905</f>
        <v>06</v>
      </c>
      <c r="H4943" t="str">
        <f t="shared" si="5053"/>
        <v>IGE</v>
      </c>
      <c r="I4943" t="str">
        <f t="shared" si="5053"/>
        <v>Índice de Gestión Estratégica</v>
      </c>
      <c r="J4943" t="str">
        <f t="shared" si="5053"/>
        <v>06-06</v>
      </c>
      <c r="K4943" t="str">
        <f t="shared" si="5053"/>
        <v>Gestión de riesgo en la formulación de proyectos derivados de la planificación operativa anual</v>
      </c>
      <c r="L4943" s="150">
        <f>+VLOOKUP($E4943,IGE_2018!$B$8:$Z$347,18,0)</f>
        <v>0.79999999999999993</v>
      </c>
      <c r="M4943" s="142" t="str">
        <f>+VLOOKUP($E4943,IGE_2018!$B$8:$Z$347,19,0)</f>
        <v>Medio alto</v>
      </c>
    </row>
    <row r="4944" spans="1:13" x14ac:dyDescent="0.3">
      <c r="A4944" s="139">
        <f t="shared" si="5017"/>
        <v>130</v>
      </c>
      <c r="B4944" s="148">
        <f t="shared" si="5019"/>
        <v>36</v>
      </c>
      <c r="D4944" s="149" t="str">
        <f>+VLOOKUP($A4944,mUNICIPIOS!$B$4:$F$343,2,0)</f>
        <v>Quetzaltenango</v>
      </c>
      <c r="E4944" s="149">
        <f>+VLOOKUP($A4944,mUNICIPIOS!$B$4:$F$343,3,0)</f>
        <v>918</v>
      </c>
      <c r="F4944" s="149" t="str">
        <f>+VLOOKUP($A4944,mUNICIPIOS!$B$4:$F$343,4,0)</f>
        <v>San Francisco La Unión</v>
      </c>
      <c r="G4944" s="139" t="str">
        <f t="shared" ref="G4944:K4944" si="5054">+G4906</f>
        <v>06</v>
      </c>
      <c r="H4944" t="str">
        <f t="shared" si="5054"/>
        <v>IGE</v>
      </c>
      <c r="I4944" t="str">
        <f t="shared" si="5054"/>
        <v>Índice de Gestión Estratégica</v>
      </c>
      <c r="J4944" t="str">
        <f t="shared" si="5054"/>
        <v>06-07</v>
      </c>
      <c r="K4944" t="str">
        <f t="shared" si="5054"/>
        <v>Ingresos por servicios ambientales en relación a los ingresos propios sin regalías</v>
      </c>
      <c r="L4944" s="150">
        <f>+VLOOKUP($E4944,IGE_2018!$B$8:$Z$347,21,0)</f>
        <v>1</v>
      </c>
      <c r="M4944" s="142" t="str">
        <f>+VLOOKUP($E4944,IGE_2018!$B$8:$Z$347,22,0)</f>
        <v>Alto</v>
      </c>
    </row>
    <row r="4945" spans="1:13" x14ac:dyDescent="0.3">
      <c r="A4945" s="139">
        <f t="shared" si="5017"/>
        <v>130</v>
      </c>
      <c r="B4945" s="148">
        <f t="shared" si="5019"/>
        <v>37</v>
      </c>
      <c r="D4945" s="149" t="str">
        <f>+VLOOKUP($A4945,mUNICIPIOS!$B$4:$F$343,2,0)</f>
        <v>Quetzaltenango</v>
      </c>
      <c r="E4945" s="149">
        <f>+VLOOKUP($A4945,mUNICIPIOS!$B$4:$F$343,3,0)</f>
        <v>918</v>
      </c>
      <c r="F4945" s="149" t="str">
        <f>+VLOOKUP($A4945,mUNICIPIOS!$B$4:$F$343,4,0)</f>
        <v>San Francisco La Unión</v>
      </c>
      <c r="G4945" s="139" t="str">
        <f t="shared" ref="G4945:K4945" si="5055">+G4907</f>
        <v>06</v>
      </c>
      <c r="H4945" t="str">
        <f t="shared" si="5055"/>
        <v>IGE</v>
      </c>
      <c r="I4945" t="str">
        <f t="shared" si="5055"/>
        <v>Índice de Gestión Estratégica</v>
      </c>
      <c r="J4945" t="str">
        <f t="shared" si="5055"/>
        <v>INDICE</v>
      </c>
      <c r="K4945">
        <f t="shared" si="5055"/>
        <v>0</v>
      </c>
      <c r="L4945" s="150">
        <f>+VLOOKUP($E4945,IGE_2018!$B$8:$Z$347,24,0)</f>
        <v>0.48125484711529776</v>
      </c>
      <c r="M4945" s="142" t="str">
        <f>+VLOOKUP($E4945,IGE_2018!$B$8:$Z$347,25,0)</f>
        <v>Medio</v>
      </c>
    </row>
    <row r="4946" spans="1:13" x14ac:dyDescent="0.3">
      <c r="A4946" s="139">
        <f t="shared" si="5017"/>
        <v>130</v>
      </c>
      <c r="B4946" s="148">
        <f t="shared" si="5019"/>
        <v>38</v>
      </c>
      <c r="D4946" s="149" t="str">
        <f>+VLOOKUP($A4946,mUNICIPIOS!$B$4:$F$343,2,0)</f>
        <v>Quetzaltenango</v>
      </c>
      <c r="E4946" s="149">
        <f>+VLOOKUP($A4946,mUNICIPIOS!$B$4:$F$343,3,0)</f>
        <v>918</v>
      </c>
      <c r="F4946" s="149" t="str">
        <f>+VLOOKUP($A4946,mUNICIPIOS!$B$4:$F$343,4,0)</f>
        <v>San Francisco La Unión</v>
      </c>
      <c r="G4946" s="139" t="str">
        <f t="shared" ref="G4946:K4946" si="5056">+G4908</f>
        <v>RANKING</v>
      </c>
      <c r="H4946" t="str">
        <f t="shared" si="5056"/>
        <v>RGM</v>
      </c>
      <c r="I4946" t="str">
        <f t="shared" si="5056"/>
        <v>Ranking de la Gestión Municipal 2018</v>
      </c>
      <c r="J4946" t="str">
        <f t="shared" si="5056"/>
        <v>RANKING</v>
      </c>
      <c r="K4946">
        <f t="shared" si="5056"/>
        <v>0</v>
      </c>
      <c r="L4946" s="151">
        <f>+VLOOKUP($E4946,Resultados_generales!$C$8:$AE$347,27,0)</f>
        <v>0.37388548301751795</v>
      </c>
      <c r="M4946" t="str">
        <f>+VLOOKUP($E4946,Resultados_generales!$C$8:$AE$347,28,0)</f>
        <v>Medio bajo</v>
      </c>
    </row>
    <row r="4947" spans="1:13" x14ac:dyDescent="0.3">
      <c r="A4947" s="139">
        <f t="shared" si="5017"/>
        <v>131</v>
      </c>
      <c r="B4947" s="148">
        <f t="shared" si="5019"/>
        <v>1</v>
      </c>
      <c r="D4947" s="149" t="str">
        <f>+VLOOKUP($A4947,mUNICIPIOS!$B$4:$F$343,2,0)</f>
        <v>Quetzaltenango</v>
      </c>
      <c r="E4947" s="149">
        <f>+VLOOKUP($A4947,mUNICIPIOS!$B$4:$F$343,3,0)</f>
        <v>919</v>
      </c>
      <c r="F4947" s="149" t="str">
        <f>+VLOOKUP($A4947,mUNICIPIOS!$B$4:$F$343,4,0)</f>
        <v>El Palmar</v>
      </c>
      <c r="G4947" s="139" t="str">
        <f t="shared" ref="G4947:K4947" si="5057">+G4909</f>
        <v>01</v>
      </c>
      <c r="H4947" t="str">
        <f t="shared" si="5057"/>
        <v>IPC</v>
      </c>
      <c r="I4947" t="str">
        <f t="shared" si="5057"/>
        <v>Índice de Participación Ciudadana</v>
      </c>
      <c r="J4947" t="str">
        <f t="shared" si="5057"/>
        <v>01-01</v>
      </c>
      <c r="K4947" t="str">
        <f t="shared" si="5057"/>
        <v>Número de reuniones del COMUDE en el año de la medición.</v>
      </c>
      <c r="L4947" s="150">
        <f>+VLOOKUP($E4947,IPC_2018!$B$8:$T$347,3,0)</f>
        <v>1</v>
      </c>
      <c r="M4947" s="142" t="str">
        <f>+VLOOKUP($E4947,IPC_2018!$B$8:$T$347,4,0)</f>
        <v>Alto</v>
      </c>
    </row>
    <row r="4948" spans="1:13" x14ac:dyDescent="0.3">
      <c r="A4948" s="139">
        <f t="shared" si="5017"/>
        <v>131</v>
      </c>
      <c r="B4948" s="148">
        <f t="shared" si="5019"/>
        <v>2</v>
      </c>
      <c r="D4948" s="149" t="str">
        <f>+VLOOKUP($A4948,mUNICIPIOS!$B$4:$F$343,2,0)</f>
        <v>Quetzaltenango</v>
      </c>
      <c r="E4948" s="149">
        <f>+VLOOKUP($A4948,mUNICIPIOS!$B$4:$F$343,3,0)</f>
        <v>919</v>
      </c>
      <c r="F4948" s="149" t="str">
        <f>+VLOOKUP($A4948,mUNICIPIOS!$B$4:$F$343,4,0)</f>
        <v>El Palmar</v>
      </c>
      <c r="G4948" s="139" t="str">
        <f t="shared" ref="G4948:K4948" si="5058">+G4910</f>
        <v>01</v>
      </c>
      <c r="H4948" t="str">
        <f t="shared" si="5058"/>
        <v>IPC</v>
      </c>
      <c r="I4948" t="str">
        <f t="shared" si="5058"/>
        <v>Índice de Participación Ciudadana</v>
      </c>
      <c r="J4948" t="str">
        <f t="shared" si="5058"/>
        <v>01-02</v>
      </c>
      <c r="K4948" t="str">
        <f t="shared" si="5058"/>
        <v>Participación de Alcaldes, Concejales y Síndicos determinados o designados en el COMUDE</v>
      </c>
      <c r="L4948" s="150">
        <f>+VLOOKUP($E4948,IPC_2018!$B$8:$T$347,6,0)</f>
        <v>1</v>
      </c>
      <c r="M4948" s="142" t="str">
        <f>+VLOOKUP($E4948,IPC_2018!$B$8:$T$347,7,0)</f>
        <v>Alto</v>
      </c>
    </row>
    <row r="4949" spans="1:13" x14ac:dyDescent="0.3">
      <c r="A4949" s="139">
        <f t="shared" si="5017"/>
        <v>131</v>
      </c>
      <c r="B4949" s="148">
        <f t="shared" si="5019"/>
        <v>3</v>
      </c>
      <c r="D4949" s="149" t="str">
        <f>+VLOOKUP($A4949,mUNICIPIOS!$B$4:$F$343,2,0)</f>
        <v>Quetzaltenango</v>
      </c>
      <c r="E4949" s="149">
        <f>+VLOOKUP($A4949,mUNICIPIOS!$B$4:$F$343,3,0)</f>
        <v>919</v>
      </c>
      <c r="F4949" s="149" t="str">
        <f>+VLOOKUP($A4949,mUNICIPIOS!$B$4:$F$343,4,0)</f>
        <v>El Palmar</v>
      </c>
      <c r="G4949" s="139" t="str">
        <f t="shared" ref="G4949:K4949" si="5059">+G4911</f>
        <v>01</v>
      </c>
      <c r="H4949" t="str">
        <f t="shared" si="5059"/>
        <v>IPC</v>
      </c>
      <c r="I4949" t="str">
        <f t="shared" si="5059"/>
        <v>Índice de Participación Ciudadana</v>
      </c>
      <c r="J4949" t="str">
        <f t="shared" si="5059"/>
        <v>01-03</v>
      </c>
      <c r="K4949" t="str">
        <f t="shared" si="5059"/>
        <v>Participación  de organizaciones de jóvenes, mujeres, pueblos mayas, xincas, garífunas, y otras organizaciones en el Comude</v>
      </c>
      <c r="L4949" s="150">
        <f>+VLOOKUP($E4949,IPC_2018!$B$8:$T$347,9,0)</f>
        <v>3.6529680365296802E-2</v>
      </c>
      <c r="M4949" s="142" t="str">
        <f>+VLOOKUP($E4949,IPC_2018!$B$8:$T$347,10,0)</f>
        <v>Bajo</v>
      </c>
    </row>
    <row r="4950" spans="1:13" x14ac:dyDescent="0.3">
      <c r="A4950" s="139">
        <f t="shared" si="5017"/>
        <v>131</v>
      </c>
      <c r="B4950" s="148">
        <f t="shared" si="5019"/>
        <v>4</v>
      </c>
      <c r="D4950" s="149" t="str">
        <f>+VLOOKUP($A4950,mUNICIPIOS!$B$4:$F$343,2,0)</f>
        <v>Quetzaltenango</v>
      </c>
      <c r="E4950" s="149">
        <f>+VLOOKUP($A4950,mUNICIPIOS!$B$4:$F$343,3,0)</f>
        <v>919</v>
      </c>
      <c r="F4950" s="149" t="str">
        <f>+VLOOKUP($A4950,mUNICIPIOS!$B$4:$F$343,4,0)</f>
        <v>El Palmar</v>
      </c>
      <c r="G4950" s="139" t="str">
        <f t="shared" ref="G4950:K4950" si="5060">+G4912</f>
        <v>01</v>
      </c>
      <c r="H4950" t="str">
        <f t="shared" si="5060"/>
        <v>IPC</v>
      </c>
      <c r="I4950" t="str">
        <f t="shared" si="5060"/>
        <v>Índice de Participación Ciudadana</v>
      </c>
      <c r="J4950" t="str">
        <f t="shared" si="5060"/>
        <v>01-04</v>
      </c>
      <c r="K4950" t="str">
        <f t="shared" si="5060"/>
        <v>Representatividad territorial del Comude.</v>
      </c>
      <c r="L4950" s="150">
        <f>+VLOOKUP($E4950,IPC_2018!$B$8:$T$347,12,0)</f>
        <v>0.64250000000000007</v>
      </c>
      <c r="M4950" s="142" t="str">
        <f>+VLOOKUP($E4950,IPC_2018!$B$8:$T$347,13,0)</f>
        <v>Medio alto</v>
      </c>
    </row>
    <row r="4951" spans="1:13" x14ac:dyDescent="0.3">
      <c r="A4951" s="139">
        <f t="shared" si="5017"/>
        <v>131</v>
      </c>
      <c r="B4951" s="148">
        <f t="shared" si="5019"/>
        <v>5</v>
      </c>
      <c r="D4951" s="149" t="str">
        <f>+VLOOKUP($A4951,mUNICIPIOS!$B$4:$F$343,2,0)</f>
        <v>Quetzaltenango</v>
      </c>
      <c r="E4951" s="149">
        <f>+VLOOKUP($A4951,mUNICIPIOS!$B$4:$F$343,3,0)</f>
        <v>919</v>
      </c>
      <c r="F4951" s="149" t="str">
        <f>+VLOOKUP($A4951,mUNICIPIOS!$B$4:$F$343,4,0)</f>
        <v>El Palmar</v>
      </c>
      <c r="G4951" s="139" t="str">
        <f t="shared" ref="G4951:K4951" si="5061">+G4913</f>
        <v>01</v>
      </c>
      <c r="H4951" t="str">
        <f t="shared" si="5061"/>
        <v>IPC</v>
      </c>
      <c r="I4951" t="str">
        <f t="shared" si="5061"/>
        <v>Índice de Participación Ciudadana</v>
      </c>
      <c r="J4951" t="str">
        <f t="shared" si="5061"/>
        <v>01-05</v>
      </c>
      <c r="K4951" t="str">
        <f t="shared" si="5061"/>
        <v>Funcionamiento del Comude</v>
      </c>
      <c r="L4951" s="150">
        <f>+VLOOKUP($E4951,IPC_2018!$B$8:$T$347,15,0)</f>
        <v>0.24911660786187864</v>
      </c>
      <c r="M4951" s="142" t="str">
        <f>+VLOOKUP($E4951,IPC_2018!$B$8:$T$347,16,0)</f>
        <v>Medio bajo</v>
      </c>
    </row>
    <row r="4952" spans="1:13" x14ac:dyDescent="0.3">
      <c r="A4952" s="139">
        <f t="shared" si="5017"/>
        <v>131</v>
      </c>
      <c r="B4952" s="148">
        <f t="shared" si="5019"/>
        <v>6</v>
      </c>
      <c r="D4952" s="149" t="str">
        <f>+VLOOKUP($A4952,mUNICIPIOS!$B$4:$F$343,2,0)</f>
        <v>Quetzaltenango</v>
      </c>
      <c r="E4952" s="149">
        <f>+VLOOKUP($A4952,mUNICIPIOS!$B$4:$F$343,3,0)</f>
        <v>919</v>
      </c>
      <c r="F4952" s="149" t="str">
        <f>+VLOOKUP($A4952,mUNICIPIOS!$B$4:$F$343,4,0)</f>
        <v>El Palmar</v>
      </c>
      <c r="G4952" s="139" t="str">
        <f t="shared" ref="G4952:K4952" si="5062">+G4914</f>
        <v>01</v>
      </c>
      <c r="H4952" t="str">
        <f t="shared" si="5062"/>
        <v>IPC</v>
      </c>
      <c r="I4952" t="str">
        <f t="shared" si="5062"/>
        <v>Índice de Participación Ciudadana</v>
      </c>
      <c r="J4952" t="str">
        <f t="shared" si="5062"/>
        <v>INDICE</v>
      </c>
      <c r="K4952">
        <f t="shared" si="5062"/>
        <v>0</v>
      </c>
      <c r="L4952" s="150">
        <f>+VLOOKUP($E4952,IPC_2018!$B$8:$T$347,18,0)</f>
        <v>0.68922194323407637</v>
      </c>
      <c r="M4952" s="142" t="str">
        <f>+VLOOKUP($E4952,IPC_2018!$B$8:$T$347,19,0)</f>
        <v>Medio alto</v>
      </c>
    </row>
    <row r="4953" spans="1:13" x14ac:dyDescent="0.3">
      <c r="A4953" s="139">
        <f t="shared" si="5017"/>
        <v>131</v>
      </c>
      <c r="B4953" s="148">
        <f t="shared" si="5019"/>
        <v>7</v>
      </c>
      <c r="D4953" s="149" t="str">
        <f>+VLOOKUP($A4953,mUNICIPIOS!$B$4:$F$343,2,0)</f>
        <v>Quetzaltenango</v>
      </c>
      <c r="E4953" s="149">
        <f>+VLOOKUP($A4953,mUNICIPIOS!$B$4:$F$343,3,0)</f>
        <v>919</v>
      </c>
      <c r="F4953" s="149" t="str">
        <f>+VLOOKUP($A4953,mUNICIPIOS!$B$4:$F$343,4,0)</f>
        <v>El Palmar</v>
      </c>
      <c r="G4953" s="139" t="str">
        <f t="shared" ref="G4953:K4953" si="5063">+G4915</f>
        <v>02</v>
      </c>
      <c r="H4953" t="str">
        <f t="shared" si="5063"/>
        <v>IIC</v>
      </c>
      <c r="I4953" t="str">
        <f t="shared" si="5063"/>
        <v>Índice de Información a la Ciudadanía</v>
      </c>
      <c r="J4953" t="str">
        <f t="shared" si="5063"/>
        <v>02-01</v>
      </c>
      <c r="K4953" t="str">
        <f t="shared" si="5063"/>
        <v>Rendición de cuentas cuatrimestral y anual al Comude enfocadas en resultados.</v>
      </c>
      <c r="L4953" s="150">
        <f>+VLOOKUP($E4953,IIC_2018!$B$8:$Q$347,3,0)</f>
        <v>0</v>
      </c>
      <c r="M4953" s="142" t="str">
        <f>+VLOOKUP($E4953,IIC_2018!$B$8:$Q$347,4,0)</f>
        <v>Bajo</v>
      </c>
    </row>
    <row r="4954" spans="1:13" x14ac:dyDescent="0.3">
      <c r="A4954" s="139">
        <f t="shared" si="5017"/>
        <v>131</v>
      </c>
      <c r="B4954" s="148">
        <f t="shared" si="5019"/>
        <v>8</v>
      </c>
      <c r="D4954" s="149" t="str">
        <f>+VLOOKUP($A4954,mUNICIPIOS!$B$4:$F$343,2,0)</f>
        <v>Quetzaltenango</v>
      </c>
      <c r="E4954" s="149">
        <f>+VLOOKUP($A4954,mUNICIPIOS!$B$4:$F$343,3,0)</f>
        <v>919</v>
      </c>
      <c r="F4954" s="149" t="str">
        <f>+VLOOKUP($A4954,mUNICIPIOS!$B$4:$F$343,4,0)</f>
        <v>El Palmar</v>
      </c>
      <c r="G4954" s="139" t="str">
        <f t="shared" ref="G4954:K4954" si="5064">+G4916</f>
        <v>02</v>
      </c>
      <c r="H4954" t="str">
        <f t="shared" si="5064"/>
        <v>IIC</v>
      </c>
      <c r="I4954" t="str">
        <f t="shared" si="5064"/>
        <v>Índice de Información a la Ciudadanía</v>
      </c>
      <c r="J4954" t="str">
        <f t="shared" si="5064"/>
        <v>02-02</v>
      </c>
      <c r="K4954" t="str">
        <f t="shared" si="5064"/>
        <v>Información presupuestaria y otra información brindada a la ciudadanía disponible en medios locales de comunicación.</v>
      </c>
      <c r="L4954" s="150">
        <f>+VLOOKUP($E4954,IIC_2018!$B$8:$Q$347,6,0)</f>
        <v>0</v>
      </c>
      <c r="M4954" s="142" t="str">
        <f>+VLOOKUP($E4954,IIC_2018!$B$8:$Q$347,7,0)</f>
        <v>Bajo</v>
      </c>
    </row>
    <row r="4955" spans="1:13" x14ac:dyDescent="0.3">
      <c r="A4955" s="139">
        <f t="shared" si="5017"/>
        <v>131</v>
      </c>
      <c r="B4955" s="148">
        <f t="shared" si="5019"/>
        <v>9</v>
      </c>
      <c r="D4955" s="149" t="str">
        <f>+VLOOKUP($A4955,mUNICIPIOS!$B$4:$F$343,2,0)</f>
        <v>Quetzaltenango</v>
      </c>
      <c r="E4955" s="149">
        <f>+VLOOKUP($A4955,mUNICIPIOS!$B$4:$F$343,3,0)</f>
        <v>919</v>
      </c>
      <c r="F4955" s="149" t="str">
        <f>+VLOOKUP($A4955,mUNICIPIOS!$B$4:$F$343,4,0)</f>
        <v>El Palmar</v>
      </c>
      <c r="G4955" s="139" t="str">
        <f t="shared" ref="G4955:K4955" si="5065">+G4917</f>
        <v>02</v>
      </c>
      <c r="H4955" t="str">
        <f t="shared" si="5065"/>
        <v>IIC</v>
      </c>
      <c r="I4955" t="str">
        <f t="shared" si="5065"/>
        <v>Índice de Información a la Ciudadanía</v>
      </c>
      <c r="J4955" t="str">
        <f t="shared" si="5065"/>
        <v>02-03</v>
      </c>
      <c r="K4955" t="str">
        <f t="shared" si="5065"/>
        <v>Información pública de oficio actualizada y disponible de acuerdo a la LAIP y uso de internet.</v>
      </c>
      <c r="L4955" s="150">
        <f>+VLOOKUP($E4955,IIC_2018!$B$8:$Q$347,9,0)</f>
        <v>0</v>
      </c>
      <c r="M4955" s="142" t="str">
        <f>+VLOOKUP($E4955,IIC_2018!$B$8:$Q$347,10,0)</f>
        <v>Bajo</v>
      </c>
    </row>
    <row r="4956" spans="1:13" x14ac:dyDescent="0.3">
      <c r="A4956" s="139">
        <f t="shared" si="5017"/>
        <v>131</v>
      </c>
      <c r="B4956" s="148">
        <f t="shared" si="5019"/>
        <v>10</v>
      </c>
      <c r="D4956" s="149" t="str">
        <f>+VLOOKUP($A4956,mUNICIPIOS!$B$4:$F$343,2,0)</f>
        <v>Quetzaltenango</v>
      </c>
      <c r="E4956" s="149">
        <f>+VLOOKUP($A4956,mUNICIPIOS!$B$4:$F$343,3,0)</f>
        <v>919</v>
      </c>
      <c r="F4956" s="149" t="str">
        <f>+VLOOKUP($A4956,mUNICIPIOS!$B$4:$F$343,4,0)</f>
        <v>El Palmar</v>
      </c>
      <c r="G4956" s="139" t="str">
        <f t="shared" ref="G4956:K4956" si="5066">+G4918</f>
        <v>02</v>
      </c>
      <c r="H4956" t="str">
        <f t="shared" si="5066"/>
        <v>IIC</v>
      </c>
      <c r="I4956" t="str">
        <f t="shared" si="5066"/>
        <v>Índice de Información a la Ciudadanía</v>
      </c>
      <c r="J4956" t="str">
        <f t="shared" si="5066"/>
        <v>02-04</v>
      </c>
      <c r="K4956" t="str">
        <f t="shared" si="5066"/>
        <v>Relación del monto contratado por medio de Guate compras con el total del presupuesto de egresos vigente.</v>
      </c>
      <c r="L4956" s="150">
        <f>+VLOOKUP($E4956,IIC_2018!$B$8:$Q$347,12,0)</f>
        <v>0.64104352317769531</v>
      </c>
      <c r="M4956" s="142" t="str">
        <f>+VLOOKUP($E4956,IIC_2018!$B$8:$Q$347,13,0)</f>
        <v>Medio alto</v>
      </c>
    </row>
    <row r="4957" spans="1:13" x14ac:dyDescent="0.3">
      <c r="A4957" s="139">
        <f t="shared" si="5017"/>
        <v>131</v>
      </c>
      <c r="B4957" s="148">
        <f t="shared" si="5019"/>
        <v>11</v>
      </c>
      <c r="D4957" s="149" t="str">
        <f>+VLOOKUP($A4957,mUNICIPIOS!$B$4:$F$343,2,0)</f>
        <v>Quetzaltenango</v>
      </c>
      <c r="E4957" s="149">
        <f>+VLOOKUP($A4957,mUNICIPIOS!$B$4:$F$343,3,0)</f>
        <v>919</v>
      </c>
      <c r="F4957" s="149" t="str">
        <f>+VLOOKUP($A4957,mUNICIPIOS!$B$4:$F$343,4,0)</f>
        <v>El Palmar</v>
      </c>
      <c r="G4957" s="139" t="str">
        <f t="shared" ref="G4957:K4957" si="5067">+G4919</f>
        <v>02</v>
      </c>
      <c r="H4957" t="str">
        <f t="shared" si="5067"/>
        <v>IIC</v>
      </c>
      <c r="I4957" t="str">
        <f t="shared" si="5067"/>
        <v>Índice de Información a la Ciudadanía</v>
      </c>
      <c r="J4957" t="str">
        <f t="shared" si="5067"/>
        <v>INDICE</v>
      </c>
      <c r="K4957">
        <f t="shared" si="5067"/>
        <v>0</v>
      </c>
      <c r="L4957" s="150">
        <f>+VLOOKUP($E4957,IIC_2018!$B$8:$Q$347,15,0)</f>
        <v>0.16026088079442383</v>
      </c>
      <c r="M4957" s="142" t="str">
        <f>+VLOOKUP($E4957,IIC_2018!$B$8:$Q$347,16,0)</f>
        <v>Bajo</v>
      </c>
    </row>
    <row r="4958" spans="1:13" x14ac:dyDescent="0.3">
      <c r="A4958" s="139">
        <f t="shared" si="5017"/>
        <v>131</v>
      </c>
      <c r="B4958" s="148">
        <f t="shared" si="5019"/>
        <v>12</v>
      </c>
      <c r="D4958" s="149" t="str">
        <f>+VLOOKUP($A4958,mUNICIPIOS!$B$4:$F$343,2,0)</f>
        <v>Quetzaltenango</v>
      </c>
      <c r="E4958" s="149">
        <f>+VLOOKUP($A4958,mUNICIPIOS!$B$4:$F$343,3,0)</f>
        <v>919</v>
      </c>
      <c r="F4958" s="149" t="str">
        <f>+VLOOKUP($A4958,mUNICIPIOS!$B$4:$F$343,4,0)</f>
        <v>El Palmar</v>
      </c>
      <c r="G4958" s="139" t="str">
        <f t="shared" ref="G4958:K4958" si="5068">+G4920</f>
        <v>03</v>
      </c>
      <c r="H4958" t="str">
        <f t="shared" si="5068"/>
        <v>ISP</v>
      </c>
      <c r="I4958" t="str">
        <f t="shared" si="5068"/>
        <v>Índice de Servicios Públicos</v>
      </c>
      <c r="J4958" t="str">
        <f t="shared" si="5068"/>
        <v>03-01</v>
      </c>
      <c r="K4958" t="str">
        <f t="shared" si="5068"/>
        <v>Cobertura del servicio público de agua</v>
      </c>
      <c r="L4958" s="150">
        <f>+VLOOKUP($E4958,ISP_2018!$B$8:$T$347,3,0)</f>
        <v>0</v>
      </c>
      <c r="M4958" s="142" t="str">
        <f>+VLOOKUP($E4958,ISP_2018!$B$8:$T$347,4,0)</f>
        <v>Bajo</v>
      </c>
    </row>
    <row r="4959" spans="1:13" x14ac:dyDescent="0.3">
      <c r="A4959" s="139">
        <f t="shared" si="5017"/>
        <v>131</v>
      </c>
      <c r="B4959" s="148">
        <f t="shared" si="5019"/>
        <v>13</v>
      </c>
      <c r="D4959" s="149" t="str">
        <f>+VLOOKUP($A4959,mUNICIPIOS!$B$4:$F$343,2,0)</f>
        <v>Quetzaltenango</v>
      </c>
      <c r="E4959" s="149">
        <f>+VLOOKUP($A4959,mUNICIPIOS!$B$4:$F$343,3,0)</f>
        <v>919</v>
      </c>
      <c r="F4959" s="149" t="str">
        <f>+VLOOKUP($A4959,mUNICIPIOS!$B$4:$F$343,4,0)</f>
        <v>El Palmar</v>
      </c>
      <c r="G4959" s="139" t="str">
        <f t="shared" ref="G4959:K4959" si="5069">+G4921</f>
        <v>03</v>
      </c>
      <c r="H4959" t="str">
        <f t="shared" si="5069"/>
        <v>ISP</v>
      </c>
      <c r="I4959" t="str">
        <f t="shared" si="5069"/>
        <v>Índice de Servicios Públicos</v>
      </c>
      <c r="J4959" t="str">
        <f t="shared" si="5069"/>
        <v>03-02</v>
      </c>
      <c r="K4959" t="str">
        <f t="shared" si="5069"/>
        <v>Control de la calidad del servicio público de agua</v>
      </c>
      <c r="L4959" s="150">
        <f>+VLOOKUP($E4959,ISP_2018!$B$8:$T$347,6,0)</f>
        <v>0.4</v>
      </c>
      <c r="M4959" s="142" t="str">
        <f>+VLOOKUP($E4959,ISP_2018!$B$8:$T$347,7,0)</f>
        <v>Medio bajo</v>
      </c>
    </row>
    <row r="4960" spans="1:13" x14ac:dyDescent="0.3">
      <c r="A4960" s="139">
        <f t="shared" si="5017"/>
        <v>131</v>
      </c>
      <c r="B4960" s="148">
        <f t="shared" si="5019"/>
        <v>14</v>
      </c>
      <c r="D4960" s="149" t="str">
        <f>+VLOOKUP($A4960,mUNICIPIOS!$B$4:$F$343,2,0)</f>
        <v>Quetzaltenango</v>
      </c>
      <c r="E4960" s="149">
        <f>+VLOOKUP($A4960,mUNICIPIOS!$B$4:$F$343,3,0)</f>
        <v>919</v>
      </c>
      <c r="F4960" s="149" t="str">
        <f>+VLOOKUP($A4960,mUNICIPIOS!$B$4:$F$343,4,0)</f>
        <v>El Palmar</v>
      </c>
      <c r="G4960" s="139" t="str">
        <f t="shared" ref="G4960:K4960" si="5070">+G4922</f>
        <v>03</v>
      </c>
      <c r="H4960" t="str">
        <f t="shared" si="5070"/>
        <v>ISP</v>
      </c>
      <c r="I4960" t="str">
        <f t="shared" si="5070"/>
        <v>Índice de Servicios Públicos</v>
      </c>
      <c r="J4960" t="str">
        <f t="shared" si="5070"/>
        <v>03-03</v>
      </c>
      <c r="K4960" t="str">
        <f t="shared" si="5070"/>
        <v>Disposición  y tratamiento  de aguas residuales</v>
      </c>
      <c r="L4960" s="150">
        <f>+VLOOKUP($E4960,ISP_2018!$B$8:$T$347,9,0)</f>
        <v>0</v>
      </c>
      <c r="M4960" s="142" t="str">
        <f>+VLOOKUP($E4960,ISP_2018!$B$8:$T$347,10,0)</f>
        <v>Bajo</v>
      </c>
    </row>
    <row r="4961" spans="1:13" x14ac:dyDescent="0.3">
      <c r="A4961" s="139">
        <f t="shared" si="5017"/>
        <v>131</v>
      </c>
      <c r="B4961" s="148">
        <f t="shared" si="5019"/>
        <v>15</v>
      </c>
      <c r="D4961" s="149" t="str">
        <f>+VLOOKUP($A4961,mUNICIPIOS!$B$4:$F$343,2,0)</f>
        <v>Quetzaltenango</v>
      </c>
      <c r="E4961" s="149">
        <f>+VLOOKUP($A4961,mUNICIPIOS!$B$4:$F$343,3,0)</f>
        <v>919</v>
      </c>
      <c r="F4961" s="149" t="str">
        <f>+VLOOKUP($A4961,mUNICIPIOS!$B$4:$F$343,4,0)</f>
        <v>El Palmar</v>
      </c>
      <c r="G4961" s="139" t="str">
        <f t="shared" ref="G4961:K4961" si="5071">+G4923</f>
        <v>03</v>
      </c>
      <c r="H4961" t="str">
        <f t="shared" si="5071"/>
        <v>ISP</v>
      </c>
      <c r="I4961" t="str">
        <f t="shared" si="5071"/>
        <v>Índice de Servicios Públicos</v>
      </c>
      <c r="J4961" t="str">
        <f t="shared" si="5071"/>
        <v>03-04</v>
      </c>
      <c r="K4961" t="str">
        <f t="shared" si="5071"/>
        <v>Gestión y manejo de los residuos y desechos sólidos</v>
      </c>
      <c r="L4961" s="150">
        <f>+VLOOKUP($E4961,ISP_2018!$B$8:$T$347,12,0)</f>
        <v>0</v>
      </c>
      <c r="M4961" s="142" t="str">
        <f>+VLOOKUP($E4961,ISP_2018!$B$8:$T$347,13,0)</f>
        <v>Bajo</v>
      </c>
    </row>
    <row r="4962" spans="1:13" x14ac:dyDescent="0.3">
      <c r="A4962" s="139">
        <f t="shared" si="5017"/>
        <v>131</v>
      </c>
      <c r="B4962" s="148">
        <f t="shared" si="5019"/>
        <v>16</v>
      </c>
      <c r="D4962" s="149" t="str">
        <f>+VLOOKUP($A4962,mUNICIPIOS!$B$4:$F$343,2,0)</f>
        <v>Quetzaltenango</v>
      </c>
      <c r="E4962" s="149">
        <f>+VLOOKUP($A4962,mUNICIPIOS!$B$4:$F$343,3,0)</f>
        <v>919</v>
      </c>
      <c r="F4962" s="149" t="str">
        <f>+VLOOKUP($A4962,mUNICIPIOS!$B$4:$F$343,4,0)</f>
        <v>El Palmar</v>
      </c>
      <c r="G4962" s="139" t="str">
        <f t="shared" ref="G4962:K4962" si="5072">+G4924</f>
        <v>03</v>
      </c>
      <c r="H4962" t="str">
        <f t="shared" si="5072"/>
        <v>ISP</v>
      </c>
      <c r="I4962" t="str">
        <f t="shared" si="5072"/>
        <v>Índice de Servicios Públicos</v>
      </c>
      <c r="J4962" t="str">
        <f t="shared" si="5072"/>
        <v>03-05</v>
      </c>
      <c r="K4962" t="str">
        <f t="shared" si="5072"/>
        <v>Gestión de servicios públicos municipales</v>
      </c>
      <c r="L4962" s="150">
        <f>+VLOOKUP($E4962,ISP_2018!$B$8:$T$347,15,0)</f>
        <v>0</v>
      </c>
      <c r="M4962" s="142" t="str">
        <f>+VLOOKUP($E4962,ISP_2018!$B$8:$T$347,16,0)</f>
        <v>Bajo</v>
      </c>
    </row>
    <row r="4963" spans="1:13" x14ac:dyDescent="0.3">
      <c r="A4963" s="139">
        <f t="shared" si="5017"/>
        <v>131</v>
      </c>
      <c r="B4963" s="148">
        <f t="shared" si="5019"/>
        <v>17</v>
      </c>
      <c r="D4963" s="149" t="str">
        <f>+VLOOKUP($A4963,mUNICIPIOS!$B$4:$F$343,2,0)</f>
        <v>Quetzaltenango</v>
      </c>
      <c r="E4963" s="149">
        <f>+VLOOKUP($A4963,mUNICIPIOS!$B$4:$F$343,3,0)</f>
        <v>919</v>
      </c>
      <c r="F4963" s="149" t="str">
        <f>+VLOOKUP($A4963,mUNICIPIOS!$B$4:$F$343,4,0)</f>
        <v>El Palmar</v>
      </c>
      <c r="G4963" s="139" t="str">
        <f t="shared" ref="G4963:K4963" si="5073">+G4925</f>
        <v>03</v>
      </c>
      <c r="H4963" t="str">
        <f t="shared" si="5073"/>
        <v>ISP</v>
      </c>
      <c r="I4963" t="str">
        <f t="shared" si="5073"/>
        <v>Índice de Servicios Públicos</v>
      </c>
      <c r="J4963" t="str">
        <f t="shared" si="5073"/>
        <v>INDICE</v>
      </c>
      <c r="K4963">
        <f t="shared" si="5073"/>
        <v>0</v>
      </c>
      <c r="L4963" s="150">
        <f>+VLOOKUP($E4963,ISP_2018!$B$8:$T$347,18,0)</f>
        <v>0.12</v>
      </c>
      <c r="M4963" s="142" t="str">
        <f>+VLOOKUP($E4963,ISP_2018!$B$8:$T$347,19,0)</f>
        <v>Bajo</v>
      </c>
    </row>
    <row r="4964" spans="1:13" x14ac:dyDescent="0.3">
      <c r="A4964" s="139">
        <f t="shared" si="5017"/>
        <v>131</v>
      </c>
      <c r="B4964" s="148">
        <f t="shared" si="5019"/>
        <v>18</v>
      </c>
      <c r="D4964" s="149" t="str">
        <f>+VLOOKUP($A4964,mUNICIPIOS!$B$4:$F$343,2,0)</f>
        <v>Quetzaltenango</v>
      </c>
      <c r="E4964" s="149">
        <f>+VLOOKUP($A4964,mUNICIPIOS!$B$4:$F$343,3,0)</f>
        <v>919</v>
      </c>
      <c r="F4964" s="149" t="str">
        <f>+VLOOKUP($A4964,mUNICIPIOS!$B$4:$F$343,4,0)</f>
        <v>El Palmar</v>
      </c>
      <c r="G4964" s="139" t="str">
        <f t="shared" ref="G4964:K4964" si="5074">+G4926</f>
        <v>04</v>
      </c>
      <c r="H4964" t="str">
        <f t="shared" si="5074"/>
        <v>IGA</v>
      </c>
      <c r="I4964" t="str">
        <f t="shared" si="5074"/>
        <v>Índice de Gestión Administrativa</v>
      </c>
      <c r="J4964" t="str">
        <f t="shared" si="5074"/>
        <v>04-01</v>
      </c>
      <c r="K4964" t="str">
        <f t="shared" si="5074"/>
        <v>Existencia de elementos de atención municipal orientada al vecino</v>
      </c>
      <c r="L4964" s="150">
        <f>+VLOOKUP($E4964,IGA_2018!$B$8:$N$347,3,0)</f>
        <v>0</v>
      </c>
      <c r="M4964" s="142" t="str">
        <f>+VLOOKUP($E4964,IGA_2018!$B$8:$N$347,4,0)</f>
        <v>Bajo</v>
      </c>
    </row>
    <row r="4965" spans="1:13" x14ac:dyDescent="0.3">
      <c r="A4965" s="139">
        <f t="shared" si="5017"/>
        <v>131</v>
      </c>
      <c r="B4965" s="148">
        <f t="shared" si="5019"/>
        <v>19</v>
      </c>
      <c r="D4965" s="149" t="str">
        <f>+VLOOKUP($A4965,mUNICIPIOS!$B$4:$F$343,2,0)</f>
        <v>Quetzaltenango</v>
      </c>
      <c r="E4965" s="149">
        <f>+VLOOKUP($A4965,mUNICIPIOS!$B$4:$F$343,3,0)</f>
        <v>919</v>
      </c>
      <c r="F4965" s="149" t="str">
        <f>+VLOOKUP($A4965,mUNICIPIOS!$B$4:$F$343,4,0)</f>
        <v>El Palmar</v>
      </c>
      <c r="G4965" s="139" t="str">
        <f t="shared" ref="G4965:K4965" si="5075">+G4927</f>
        <v>04</v>
      </c>
      <c r="H4965" t="str">
        <f t="shared" si="5075"/>
        <v>IGA</v>
      </c>
      <c r="I4965" t="str">
        <f t="shared" si="5075"/>
        <v>Índice de Gestión Administrativa</v>
      </c>
      <c r="J4965" t="str">
        <f t="shared" si="5075"/>
        <v>04-02</v>
      </c>
      <c r="K4965" t="str">
        <f t="shared" si="5075"/>
        <v>Gestión del recurso humano.</v>
      </c>
      <c r="L4965" s="150">
        <f>+VLOOKUP($E4965,IGA_2018!$B$8:$N$347,6,0)</f>
        <v>0</v>
      </c>
      <c r="M4965" s="142" t="str">
        <f>+VLOOKUP($E4965,IGA_2018!$B$8:$N$347,7,0)</f>
        <v>Bajo</v>
      </c>
    </row>
    <row r="4966" spans="1:13" x14ac:dyDescent="0.3">
      <c r="A4966" s="139">
        <f t="shared" si="5017"/>
        <v>131</v>
      </c>
      <c r="B4966" s="148">
        <f t="shared" si="5019"/>
        <v>20</v>
      </c>
      <c r="D4966" s="149" t="str">
        <f>+VLOOKUP($A4966,mUNICIPIOS!$B$4:$F$343,2,0)</f>
        <v>Quetzaltenango</v>
      </c>
      <c r="E4966" s="149">
        <f>+VLOOKUP($A4966,mUNICIPIOS!$B$4:$F$343,3,0)</f>
        <v>919</v>
      </c>
      <c r="F4966" s="149" t="str">
        <f>+VLOOKUP($A4966,mUNICIPIOS!$B$4:$F$343,4,0)</f>
        <v>El Palmar</v>
      </c>
      <c r="G4966" s="139" t="str">
        <f t="shared" ref="G4966:K4966" si="5076">+G4928</f>
        <v>04</v>
      </c>
      <c r="H4966" t="str">
        <f t="shared" si="5076"/>
        <v>IGA</v>
      </c>
      <c r="I4966" t="str">
        <f t="shared" si="5076"/>
        <v>Índice de Gestión Administrativa</v>
      </c>
      <c r="J4966" t="str">
        <f t="shared" si="5076"/>
        <v>04-03</v>
      </c>
      <c r="K4966" t="str">
        <f t="shared" si="5076"/>
        <v>Existencia de oficinas municipales con instrumentos de gestión.</v>
      </c>
      <c r="L4966" s="150">
        <f>+VLOOKUP($E4966,IGA_2018!$B$8:$N$347,9,0)</f>
        <v>0</v>
      </c>
      <c r="M4966" s="142" t="str">
        <f>+VLOOKUP($E4966,IGA_2018!$B$8:$N$347,10,0)</f>
        <v>Bajo</v>
      </c>
    </row>
    <row r="4967" spans="1:13" x14ac:dyDescent="0.3">
      <c r="A4967" s="139">
        <f t="shared" si="5017"/>
        <v>131</v>
      </c>
      <c r="B4967" s="148">
        <f t="shared" si="5019"/>
        <v>21</v>
      </c>
      <c r="D4967" s="149" t="str">
        <f>+VLOOKUP($A4967,mUNICIPIOS!$B$4:$F$343,2,0)</f>
        <v>Quetzaltenango</v>
      </c>
      <c r="E4967" s="149">
        <f>+VLOOKUP($A4967,mUNICIPIOS!$B$4:$F$343,3,0)</f>
        <v>919</v>
      </c>
      <c r="F4967" s="149" t="str">
        <f>+VLOOKUP($A4967,mUNICIPIOS!$B$4:$F$343,4,0)</f>
        <v>El Palmar</v>
      </c>
      <c r="G4967" s="139" t="str">
        <f t="shared" ref="G4967:K4967" si="5077">+G4929</f>
        <v>04</v>
      </c>
      <c r="H4967" t="str">
        <f t="shared" si="5077"/>
        <v>IGA</v>
      </c>
      <c r="I4967" t="str">
        <f t="shared" si="5077"/>
        <v>Índice de Gestión Administrativa</v>
      </c>
      <c r="J4967" t="str">
        <f t="shared" si="5077"/>
        <v>INDICE</v>
      </c>
      <c r="K4967">
        <f t="shared" si="5077"/>
        <v>0</v>
      </c>
      <c r="L4967" s="150">
        <f>+VLOOKUP($E4967,IGA_2018!$B$8:$N$347,12,0)</f>
        <v>0</v>
      </c>
      <c r="M4967" s="142" t="str">
        <f>+VLOOKUP($E4967,IGA_2018!$B$8:$N$347,13,0)</f>
        <v>Bajo</v>
      </c>
    </row>
    <row r="4968" spans="1:13" x14ac:dyDescent="0.3">
      <c r="A4968" s="139">
        <f t="shared" si="5017"/>
        <v>131</v>
      </c>
      <c r="B4968" s="148">
        <f t="shared" si="5019"/>
        <v>22</v>
      </c>
      <c r="D4968" s="149" t="str">
        <f>+VLOOKUP($A4968,mUNICIPIOS!$B$4:$F$343,2,0)</f>
        <v>Quetzaltenango</v>
      </c>
      <c r="E4968" s="149">
        <f>+VLOOKUP($A4968,mUNICIPIOS!$B$4:$F$343,3,0)</f>
        <v>919</v>
      </c>
      <c r="F4968" s="149" t="str">
        <f>+VLOOKUP($A4968,mUNICIPIOS!$B$4:$F$343,4,0)</f>
        <v>El Palmar</v>
      </c>
      <c r="G4968" s="139" t="str">
        <f t="shared" ref="G4968:K4968" si="5078">+G4930</f>
        <v>05</v>
      </c>
      <c r="H4968" t="str">
        <f t="shared" si="5078"/>
        <v>IGF</v>
      </c>
      <c r="I4968" t="str">
        <f t="shared" si="5078"/>
        <v>Índice de Gestión Financiera</v>
      </c>
      <c r="J4968" t="str">
        <f t="shared" si="5078"/>
        <v>05-01</v>
      </c>
      <c r="K4968" t="str">
        <f t="shared" si="5078"/>
        <v>Autonomía financiera municipal</v>
      </c>
      <c r="L4968" s="150">
        <f>+VLOOKUP($E4968,IGF_2018!$B$8:$Z$347,3,0)</f>
        <v>0.14898694031131077</v>
      </c>
      <c r="M4968" s="142" t="str">
        <f>+VLOOKUP($E4968,IGF_2018!$B$8:$Z$347,4,0)</f>
        <v>Bajo</v>
      </c>
    </row>
    <row r="4969" spans="1:13" x14ac:dyDescent="0.3">
      <c r="A4969" s="139">
        <f t="shared" si="5017"/>
        <v>131</v>
      </c>
      <c r="B4969" s="148">
        <f t="shared" si="5019"/>
        <v>23</v>
      </c>
      <c r="D4969" s="149" t="str">
        <f>+VLOOKUP($A4969,mUNICIPIOS!$B$4:$F$343,2,0)</f>
        <v>Quetzaltenango</v>
      </c>
      <c r="E4969" s="149">
        <f>+VLOOKUP($A4969,mUNICIPIOS!$B$4:$F$343,3,0)</f>
        <v>919</v>
      </c>
      <c r="F4969" s="149" t="str">
        <f>+VLOOKUP($A4969,mUNICIPIOS!$B$4:$F$343,4,0)</f>
        <v>El Palmar</v>
      </c>
      <c r="G4969" s="139" t="str">
        <f t="shared" ref="G4969:K4969" si="5079">+G4931</f>
        <v>05</v>
      </c>
      <c r="H4969" t="str">
        <f t="shared" si="5079"/>
        <v>IGF</v>
      </c>
      <c r="I4969" t="str">
        <f t="shared" si="5079"/>
        <v>Índice de Gestión Financiera</v>
      </c>
      <c r="J4969" t="str">
        <f t="shared" si="5079"/>
        <v>05-02</v>
      </c>
      <c r="K4969" t="str">
        <f t="shared" si="5079"/>
        <v xml:space="preserve">Ingresos propios por habitante -sin regalías- </v>
      </c>
      <c r="L4969" s="150">
        <f>+VLOOKUP($E4969,IGF_2018!$B$8:$Z$347,6,0)</f>
        <v>6.1599623989774317E-2</v>
      </c>
      <c r="M4969" s="142" t="str">
        <f>+VLOOKUP($E4969,IGF_2018!$B$8:$Z$347,7,0)</f>
        <v>Bajo</v>
      </c>
    </row>
    <row r="4970" spans="1:13" x14ac:dyDescent="0.3">
      <c r="A4970" s="139">
        <f t="shared" si="5017"/>
        <v>131</v>
      </c>
      <c r="B4970" s="148">
        <f t="shared" si="5019"/>
        <v>24</v>
      </c>
      <c r="D4970" s="149" t="str">
        <f>+VLOOKUP($A4970,mUNICIPIOS!$B$4:$F$343,2,0)</f>
        <v>Quetzaltenango</v>
      </c>
      <c r="E4970" s="149">
        <f>+VLOOKUP($A4970,mUNICIPIOS!$B$4:$F$343,3,0)</f>
        <v>919</v>
      </c>
      <c r="F4970" s="149" t="str">
        <f>+VLOOKUP($A4970,mUNICIPIOS!$B$4:$F$343,4,0)</f>
        <v>El Palmar</v>
      </c>
      <c r="G4970" s="139" t="str">
        <f t="shared" ref="G4970:K4970" si="5080">+G4932</f>
        <v>05</v>
      </c>
      <c r="H4970" t="str">
        <f t="shared" si="5080"/>
        <v>IGF</v>
      </c>
      <c r="I4970" t="str">
        <f t="shared" si="5080"/>
        <v>Índice de Gestión Financiera</v>
      </c>
      <c r="J4970" t="str">
        <f t="shared" si="5080"/>
        <v>05-03</v>
      </c>
      <c r="K4970" t="str">
        <f t="shared" si="5080"/>
        <v>Ingresos del IUSI en relación a los ingresos propios -sin regalías-</v>
      </c>
      <c r="L4970" s="150">
        <f>+VLOOKUP($E4970,IGF_2018!$B$8:$Z$347,9,0)</f>
        <v>9.9647178714576498E-2</v>
      </c>
      <c r="M4970" s="142" t="str">
        <f>+VLOOKUP($E4970,IGF_2018!$B$8:$Z$347,10,0)</f>
        <v>Bajo</v>
      </c>
    </row>
    <row r="4971" spans="1:13" x14ac:dyDescent="0.3">
      <c r="A4971" s="139">
        <f t="shared" si="5017"/>
        <v>131</v>
      </c>
      <c r="B4971" s="148">
        <f t="shared" si="5019"/>
        <v>25</v>
      </c>
      <c r="D4971" s="149" t="str">
        <f>+VLOOKUP($A4971,mUNICIPIOS!$B$4:$F$343,2,0)</f>
        <v>Quetzaltenango</v>
      </c>
      <c r="E4971" s="149">
        <f>+VLOOKUP($A4971,mUNICIPIOS!$B$4:$F$343,3,0)</f>
        <v>919</v>
      </c>
      <c r="F4971" s="149" t="str">
        <f>+VLOOKUP($A4971,mUNICIPIOS!$B$4:$F$343,4,0)</f>
        <v>El Palmar</v>
      </c>
      <c r="G4971" s="139" t="str">
        <f t="shared" ref="G4971:K4971" si="5081">+G4933</f>
        <v>05</v>
      </c>
      <c r="H4971" t="str">
        <f t="shared" si="5081"/>
        <v>IGF</v>
      </c>
      <c r="I4971" t="str">
        <f t="shared" si="5081"/>
        <v>Índice de Gestión Financiera</v>
      </c>
      <c r="J4971" t="str">
        <f t="shared" si="5081"/>
        <v>05-04</v>
      </c>
      <c r="K4971" t="str">
        <f t="shared" si="5081"/>
        <v>Inversión anual en capital fijo por habitante</v>
      </c>
      <c r="L4971" s="150">
        <f>+VLOOKUP($E4971,IGF_2018!$B$8:$Z$347,12,0)</f>
        <v>5.3822262533554335E-2</v>
      </c>
      <c r="M4971" s="142" t="str">
        <f>+VLOOKUP($E4971,IGF_2018!$B$8:$Z$347,13,0)</f>
        <v>Bajo</v>
      </c>
    </row>
    <row r="4972" spans="1:13" x14ac:dyDescent="0.3">
      <c r="A4972" s="139">
        <f t="shared" si="5017"/>
        <v>131</v>
      </c>
      <c r="B4972" s="148">
        <f t="shared" si="5019"/>
        <v>26</v>
      </c>
      <c r="D4972" s="149" t="str">
        <f>+VLOOKUP($A4972,mUNICIPIOS!$B$4:$F$343,2,0)</f>
        <v>Quetzaltenango</v>
      </c>
      <c r="E4972" s="149">
        <f>+VLOOKUP($A4972,mUNICIPIOS!$B$4:$F$343,3,0)</f>
        <v>919</v>
      </c>
      <c r="F4972" s="149" t="str">
        <f>+VLOOKUP($A4972,mUNICIPIOS!$B$4:$F$343,4,0)</f>
        <v>El Palmar</v>
      </c>
      <c r="G4972" s="139" t="str">
        <f t="shared" ref="G4972:K4972" si="5082">+G4934</f>
        <v>05</v>
      </c>
      <c r="H4972" t="str">
        <f t="shared" si="5082"/>
        <v>IGF</v>
      </c>
      <c r="I4972" t="str">
        <f t="shared" si="5082"/>
        <v>Índice de Gestión Financiera</v>
      </c>
      <c r="J4972" t="str">
        <f t="shared" si="5082"/>
        <v>05-05</v>
      </c>
      <c r="K4972" t="str">
        <f t="shared" si="5082"/>
        <v>Inversión anual en capital fijo con recursos percibidos por ingresos propios</v>
      </c>
      <c r="L4972" s="150">
        <f>+VLOOKUP($E4972,IGF_2018!$B$8:$Z$347,15,0)</f>
        <v>0.12432031103069707</v>
      </c>
      <c r="M4972" s="142" t="str">
        <f>+VLOOKUP($E4972,IGF_2018!$B$8:$Z$347,16,0)</f>
        <v>Bajo</v>
      </c>
    </row>
    <row r="4973" spans="1:13" x14ac:dyDescent="0.3">
      <c r="A4973" s="139">
        <f t="shared" ref="A4973:A5036" si="5083">+IF(B4972=38,A4972+1,A4972)</f>
        <v>131</v>
      </c>
      <c r="B4973" s="148">
        <f t="shared" si="5019"/>
        <v>27</v>
      </c>
      <c r="D4973" s="149" t="str">
        <f>+VLOOKUP($A4973,mUNICIPIOS!$B$4:$F$343,2,0)</f>
        <v>Quetzaltenango</v>
      </c>
      <c r="E4973" s="149">
        <f>+VLOOKUP($A4973,mUNICIPIOS!$B$4:$F$343,3,0)</f>
        <v>919</v>
      </c>
      <c r="F4973" s="149" t="str">
        <f>+VLOOKUP($A4973,mUNICIPIOS!$B$4:$F$343,4,0)</f>
        <v>El Palmar</v>
      </c>
      <c r="G4973" s="139" t="str">
        <f t="shared" ref="G4973:K4973" si="5084">+G4935</f>
        <v>05</v>
      </c>
      <c r="H4973" t="str">
        <f t="shared" si="5084"/>
        <v>IGF</v>
      </c>
      <c r="I4973" t="str">
        <f t="shared" si="5084"/>
        <v>Índice de Gestión Financiera</v>
      </c>
      <c r="J4973" t="str">
        <f t="shared" si="5084"/>
        <v>05-06</v>
      </c>
      <c r="K4973" t="str">
        <f t="shared" si="5084"/>
        <v xml:space="preserve">Inversión anual en capital fijo con recursos percibidos por transferencias del Gobierno Central </v>
      </c>
      <c r="L4973" s="150">
        <f>+VLOOKUP($E4973,IGF_2018!$B$8:$Z$347,18,0)</f>
        <v>0.30928686898456104</v>
      </c>
      <c r="M4973" s="142" t="str">
        <f>+VLOOKUP($E4973,IGF_2018!$B$8:$Z$347,19,0)</f>
        <v>Medio bajo</v>
      </c>
    </row>
    <row r="4974" spans="1:13" x14ac:dyDescent="0.3">
      <c r="A4974" s="139">
        <f t="shared" si="5083"/>
        <v>131</v>
      </c>
      <c r="B4974" s="148">
        <f t="shared" ref="B4974:B5037" si="5085">+B4936</f>
        <v>28</v>
      </c>
      <c r="D4974" s="149" t="str">
        <f>+VLOOKUP($A4974,mUNICIPIOS!$B$4:$F$343,2,0)</f>
        <v>Quetzaltenango</v>
      </c>
      <c r="E4974" s="149">
        <f>+VLOOKUP($A4974,mUNICIPIOS!$B$4:$F$343,3,0)</f>
        <v>919</v>
      </c>
      <c r="F4974" s="149" t="str">
        <f>+VLOOKUP($A4974,mUNICIPIOS!$B$4:$F$343,4,0)</f>
        <v>El Palmar</v>
      </c>
      <c r="G4974" s="139" t="str">
        <f t="shared" ref="G4974:K4974" si="5086">+G4936</f>
        <v>05</v>
      </c>
      <c r="H4974" t="str">
        <f t="shared" si="5086"/>
        <v>IGF</v>
      </c>
      <c r="I4974" t="str">
        <f t="shared" si="5086"/>
        <v>Índice de Gestión Financiera</v>
      </c>
      <c r="J4974" t="str">
        <f t="shared" si="5086"/>
        <v>05-07</v>
      </c>
      <c r="K4974" t="str">
        <f t="shared" si="5086"/>
        <v>Financiamiento por endeudamiento municipal</v>
      </c>
      <c r="L4974" s="150">
        <f>+VLOOKUP($E4974,IGF_2018!$B$8:$Z$347,21,0)</f>
        <v>1</v>
      </c>
      <c r="M4974" s="142" t="str">
        <f>+VLOOKUP($E4974,IGF_2018!$B$8:$Z$347,22,0)</f>
        <v>Alto</v>
      </c>
    </row>
    <row r="4975" spans="1:13" x14ac:dyDescent="0.3">
      <c r="A4975" s="139">
        <f t="shared" si="5083"/>
        <v>131</v>
      </c>
      <c r="B4975" s="148">
        <f t="shared" si="5085"/>
        <v>29</v>
      </c>
      <c r="D4975" s="149" t="str">
        <f>+VLOOKUP($A4975,mUNICIPIOS!$B$4:$F$343,2,0)</f>
        <v>Quetzaltenango</v>
      </c>
      <c r="E4975" s="149">
        <f>+VLOOKUP($A4975,mUNICIPIOS!$B$4:$F$343,3,0)</f>
        <v>919</v>
      </c>
      <c r="F4975" s="149" t="str">
        <f>+VLOOKUP($A4975,mUNICIPIOS!$B$4:$F$343,4,0)</f>
        <v>El Palmar</v>
      </c>
      <c r="G4975" s="139" t="str">
        <f t="shared" ref="G4975:K4975" si="5087">+G4937</f>
        <v>05</v>
      </c>
      <c r="H4975" t="str">
        <f t="shared" si="5087"/>
        <v>IGF</v>
      </c>
      <c r="I4975" t="str">
        <f t="shared" si="5087"/>
        <v>Índice de Gestión Financiera</v>
      </c>
      <c r="J4975" t="str">
        <f t="shared" si="5087"/>
        <v>INDICE</v>
      </c>
      <c r="K4975">
        <f t="shared" si="5087"/>
        <v>0</v>
      </c>
      <c r="L4975" s="150">
        <f>+VLOOKUP($E4975,IGF_2018!$B$8:$Z$347,24,0)</f>
        <v>0.30082497498655592</v>
      </c>
      <c r="M4975" s="142" t="str">
        <f>+VLOOKUP($E4975,IGF_2018!$B$8:$Z$347,25,0)</f>
        <v>Medio bajo</v>
      </c>
    </row>
    <row r="4976" spans="1:13" x14ac:dyDescent="0.3">
      <c r="A4976" s="139">
        <f t="shared" si="5083"/>
        <v>131</v>
      </c>
      <c r="B4976" s="148">
        <f t="shared" si="5085"/>
        <v>30</v>
      </c>
      <c r="D4976" s="149" t="str">
        <f>+VLOOKUP($A4976,mUNICIPIOS!$B$4:$F$343,2,0)</f>
        <v>Quetzaltenango</v>
      </c>
      <c r="E4976" s="149">
        <f>+VLOOKUP($A4976,mUNICIPIOS!$B$4:$F$343,3,0)</f>
        <v>919</v>
      </c>
      <c r="F4976" s="149" t="str">
        <f>+VLOOKUP($A4976,mUNICIPIOS!$B$4:$F$343,4,0)</f>
        <v>El Palmar</v>
      </c>
      <c r="G4976" s="139" t="str">
        <f t="shared" ref="G4976:K4976" si="5088">+G4938</f>
        <v>06</v>
      </c>
      <c r="H4976" t="str">
        <f t="shared" si="5088"/>
        <v>IGE</v>
      </c>
      <c r="I4976" t="str">
        <f t="shared" si="5088"/>
        <v>Índice de Gestión Estratégica</v>
      </c>
      <c r="J4976" t="str">
        <f t="shared" si="5088"/>
        <v>06-01</v>
      </c>
      <c r="K4976" t="str">
        <f t="shared" si="5088"/>
        <v>Ejecución del Plan Operativo Anual  (POA)</v>
      </c>
      <c r="L4976" s="150">
        <f>+VLOOKUP($E4976,IGE_2018!$B$8:$Z$347,3,0)</f>
        <v>0</v>
      </c>
      <c r="M4976" s="142" t="str">
        <f>+VLOOKUP($E4976,IGE_2018!$B$8:$Z$347,4,0)</f>
        <v>Bajo</v>
      </c>
    </row>
    <row r="4977" spans="1:13" x14ac:dyDescent="0.3">
      <c r="A4977" s="139">
        <f t="shared" si="5083"/>
        <v>131</v>
      </c>
      <c r="B4977" s="148">
        <f t="shared" si="5085"/>
        <v>31</v>
      </c>
      <c r="D4977" s="149" t="str">
        <f>+VLOOKUP($A4977,mUNICIPIOS!$B$4:$F$343,2,0)</f>
        <v>Quetzaltenango</v>
      </c>
      <c r="E4977" s="149">
        <f>+VLOOKUP($A4977,mUNICIPIOS!$B$4:$F$343,3,0)</f>
        <v>919</v>
      </c>
      <c r="F4977" s="149" t="str">
        <f>+VLOOKUP($A4977,mUNICIPIOS!$B$4:$F$343,4,0)</f>
        <v>El Palmar</v>
      </c>
      <c r="G4977" s="139" t="str">
        <f t="shared" ref="G4977:K4977" si="5089">+G4939</f>
        <v>06</v>
      </c>
      <c r="H4977" t="str">
        <f t="shared" si="5089"/>
        <v>IGE</v>
      </c>
      <c r="I4977" t="str">
        <f t="shared" si="5089"/>
        <v>Índice de Gestión Estratégica</v>
      </c>
      <c r="J4977" t="str">
        <f t="shared" si="5089"/>
        <v>06-02</v>
      </c>
      <c r="K4977" t="str">
        <f t="shared" si="5089"/>
        <v>Relación Plan de Desarrollo Municipal y Ordenamiento Territorial (PDM-OT) - Plan Estratégico Institucional (PEI) - Plan Operativo Multianual (POM) - Plan Operativo Anual (POA)</v>
      </c>
      <c r="L4977" s="150">
        <f>+VLOOKUP($E4977,IGE_2018!$B$8:$Z$347,6,0)</f>
        <v>0</v>
      </c>
      <c r="M4977" s="142" t="str">
        <f>+VLOOKUP($E4977,IGE_2018!$B$8:$Z$347,7,0)</f>
        <v>Bajo</v>
      </c>
    </row>
    <row r="4978" spans="1:13" x14ac:dyDescent="0.3">
      <c r="A4978" s="139">
        <f t="shared" si="5083"/>
        <v>131</v>
      </c>
      <c r="B4978" s="148">
        <f t="shared" si="5085"/>
        <v>32</v>
      </c>
      <c r="D4978" s="149" t="str">
        <f>+VLOOKUP($A4978,mUNICIPIOS!$B$4:$F$343,2,0)</f>
        <v>Quetzaltenango</v>
      </c>
      <c r="E4978" s="149">
        <f>+VLOOKUP($A4978,mUNICIPIOS!$B$4:$F$343,3,0)</f>
        <v>919</v>
      </c>
      <c r="F4978" s="149" t="str">
        <f>+VLOOKUP($A4978,mUNICIPIOS!$B$4:$F$343,4,0)</f>
        <v>El Palmar</v>
      </c>
      <c r="G4978" s="139" t="str">
        <f t="shared" ref="G4978:K4978" si="5090">+G4940</f>
        <v>06</v>
      </c>
      <c r="H4978" t="str">
        <f t="shared" si="5090"/>
        <v>IGE</v>
      </c>
      <c r="I4978" t="str">
        <f t="shared" si="5090"/>
        <v>Índice de Gestión Estratégica</v>
      </c>
      <c r="J4978" t="str">
        <f t="shared" si="5090"/>
        <v>06-03</v>
      </c>
      <c r="K4978" t="str">
        <f t="shared" si="5090"/>
        <v>Presupuesto de egresos relacionado a competencias municipales que responden a prioridades nacionales de desarrollo.</v>
      </c>
      <c r="L4978" s="150">
        <f>+VLOOKUP($E4978,IGE_2018!$B$8:$Z$347,9,0)</f>
        <v>0.31803685263562065</v>
      </c>
      <c r="M4978" s="142" t="str">
        <f>+VLOOKUP($E4978,IGE_2018!$B$8:$Z$347,10,0)</f>
        <v>Medio bajo</v>
      </c>
    </row>
    <row r="4979" spans="1:13" x14ac:dyDescent="0.3">
      <c r="A4979" s="139">
        <f t="shared" si="5083"/>
        <v>131</v>
      </c>
      <c r="B4979" s="148">
        <f t="shared" si="5085"/>
        <v>33</v>
      </c>
      <c r="D4979" s="149" t="str">
        <f>+VLOOKUP($A4979,mUNICIPIOS!$B$4:$F$343,2,0)</f>
        <v>Quetzaltenango</v>
      </c>
      <c r="E4979" s="149">
        <f>+VLOOKUP($A4979,mUNICIPIOS!$B$4:$F$343,3,0)</f>
        <v>919</v>
      </c>
      <c r="F4979" s="149" t="str">
        <f>+VLOOKUP($A4979,mUNICIPIOS!$B$4:$F$343,4,0)</f>
        <v>El Palmar</v>
      </c>
      <c r="G4979" s="139" t="str">
        <f t="shared" ref="G4979:K4979" si="5091">+G4941</f>
        <v>06</v>
      </c>
      <c r="H4979" t="str">
        <f t="shared" si="5091"/>
        <v>IGE</v>
      </c>
      <c r="I4979" t="str">
        <f t="shared" si="5091"/>
        <v>Índice de Gestión Estratégica</v>
      </c>
      <c r="J4979" t="str">
        <f t="shared" si="5091"/>
        <v>06-04</v>
      </c>
      <c r="K4979" t="str">
        <f t="shared" si="5091"/>
        <v>Institucionalización de la gestión ordenada del territorio</v>
      </c>
      <c r="L4979" s="150">
        <f>+VLOOKUP($E4979,IGE_2018!$B$8:$Z$347,12,0)</f>
        <v>0</v>
      </c>
      <c r="M4979" s="142" t="str">
        <f>+VLOOKUP($E4979,IGE_2018!$B$8:$Z$347,13,0)</f>
        <v>Bajo</v>
      </c>
    </row>
    <row r="4980" spans="1:13" x14ac:dyDescent="0.3">
      <c r="A4980" s="139">
        <f t="shared" si="5083"/>
        <v>131</v>
      </c>
      <c r="B4980" s="148">
        <f t="shared" si="5085"/>
        <v>34</v>
      </c>
      <c r="D4980" s="149" t="str">
        <f>+VLOOKUP($A4980,mUNICIPIOS!$B$4:$F$343,2,0)</f>
        <v>Quetzaltenango</v>
      </c>
      <c r="E4980" s="149">
        <f>+VLOOKUP($A4980,mUNICIPIOS!$B$4:$F$343,3,0)</f>
        <v>919</v>
      </c>
      <c r="F4980" s="149" t="str">
        <f>+VLOOKUP($A4980,mUNICIPIOS!$B$4:$F$343,4,0)</f>
        <v>El Palmar</v>
      </c>
      <c r="G4980" s="139" t="str">
        <f t="shared" ref="G4980:K4980" si="5092">+G4942</f>
        <v>06</v>
      </c>
      <c r="H4980" t="str">
        <f t="shared" si="5092"/>
        <v>IGE</v>
      </c>
      <c r="I4980" t="str">
        <f t="shared" si="5092"/>
        <v>Índice de Gestión Estratégica</v>
      </c>
      <c r="J4980" t="str">
        <f t="shared" si="5092"/>
        <v>06-05</v>
      </c>
      <c r="K4980" t="str">
        <f t="shared" si="5092"/>
        <v>Acciones para la gestión ordenada del territorio</v>
      </c>
      <c r="L4980" s="150">
        <f>+VLOOKUP($E4980,IGE_2018!$B$8:$Z$347,15,0)</f>
        <v>0</v>
      </c>
      <c r="M4980" s="142" t="str">
        <f>+VLOOKUP($E4980,IGE_2018!$B$8:$Z$347,16,0)</f>
        <v>Bajo</v>
      </c>
    </row>
    <row r="4981" spans="1:13" x14ac:dyDescent="0.3">
      <c r="A4981" s="139">
        <f t="shared" si="5083"/>
        <v>131</v>
      </c>
      <c r="B4981" s="148">
        <f t="shared" si="5085"/>
        <v>35</v>
      </c>
      <c r="D4981" s="149" t="str">
        <f>+VLOOKUP($A4981,mUNICIPIOS!$B$4:$F$343,2,0)</f>
        <v>Quetzaltenango</v>
      </c>
      <c r="E4981" s="149">
        <f>+VLOOKUP($A4981,mUNICIPIOS!$B$4:$F$343,3,0)</f>
        <v>919</v>
      </c>
      <c r="F4981" s="149" t="str">
        <f>+VLOOKUP($A4981,mUNICIPIOS!$B$4:$F$343,4,0)</f>
        <v>El Palmar</v>
      </c>
      <c r="G4981" s="139" t="str">
        <f t="shared" ref="G4981:K4981" si="5093">+G4943</f>
        <v>06</v>
      </c>
      <c r="H4981" t="str">
        <f t="shared" si="5093"/>
        <v>IGE</v>
      </c>
      <c r="I4981" t="str">
        <f t="shared" si="5093"/>
        <v>Índice de Gestión Estratégica</v>
      </c>
      <c r="J4981" t="str">
        <f t="shared" si="5093"/>
        <v>06-06</v>
      </c>
      <c r="K4981" t="str">
        <f t="shared" si="5093"/>
        <v>Gestión de riesgo en la formulación de proyectos derivados de la planificación operativa anual</v>
      </c>
      <c r="L4981" s="150">
        <f>+VLOOKUP($E4981,IGE_2018!$B$8:$Z$347,18,0)</f>
        <v>0</v>
      </c>
      <c r="M4981" s="142" t="str">
        <f>+VLOOKUP($E4981,IGE_2018!$B$8:$Z$347,19,0)</f>
        <v>Bajo</v>
      </c>
    </row>
    <row r="4982" spans="1:13" x14ac:dyDescent="0.3">
      <c r="A4982" s="139">
        <f t="shared" si="5083"/>
        <v>131</v>
      </c>
      <c r="B4982" s="148">
        <f t="shared" si="5085"/>
        <v>36</v>
      </c>
      <c r="D4982" s="149" t="str">
        <f>+VLOOKUP($A4982,mUNICIPIOS!$B$4:$F$343,2,0)</f>
        <v>Quetzaltenango</v>
      </c>
      <c r="E4982" s="149">
        <f>+VLOOKUP($A4982,mUNICIPIOS!$B$4:$F$343,3,0)</f>
        <v>919</v>
      </c>
      <c r="F4982" s="149" t="str">
        <f>+VLOOKUP($A4982,mUNICIPIOS!$B$4:$F$343,4,0)</f>
        <v>El Palmar</v>
      </c>
      <c r="G4982" s="139" t="str">
        <f t="shared" ref="G4982:K4982" si="5094">+G4944</f>
        <v>06</v>
      </c>
      <c r="H4982" t="str">
        <f t="shared" si="5094"/>
        <v>IGE</v>
      </c>
      <c r="I4982" t="str">
        <f t="shared" si="5094"/>
        <v>Índice de Gestión Estratégica</v>
      </c>
      <c r="J4982" t="str">
        <f t="shared" si="5094"/>
        <v>06-07</v>
      </c>
      <c r="K4982" t="str">
        <f t="shared" si="5094"/>
        <v>Ingresos por servicios ambientales en relación a los ingresos propios sin regalías</v>
      </c>
      <c r="L4982" s="150">
        <f>+VLOOKUP($E4982,IGE_2018!$B$8:$Z$347,21,0)</f>
        <v>9.7392474751305264E-3</v>
      </c>
      <c r="M4982" s="142" t="str">
        <f>+VLOOKUP($E4982,IGE_2018!$B$8:$Z$347,22,0)</f>
        <v>Bajo</v>
      </c>
    </row>
    <row r="4983" spans="1:13" x14ac:dyDescent="0.3">
      <c r="A4983" s="139">
        <f t="shared" si="5083"/>
        <v>131</v>
      </c>
      <c r="B4983" s="148">
        <f t="shared" si="5085"/>
        <v>37</v>
      </c>
      <c r="D4983" s="149" t="str">
        <f>+VLOOKUP($A4983,mUNICIPIOS!$B$4:$F$343,2,0)</f>
        <v>Quetzaltenango</v>
      </c>
      <c r="E4983" s="149">
        <f>+VLOOKUP($A4983,mUNICIPIOS!$B$4:$F$343,3,0)</f>
        <v>919</v>
      </c>
      <c r="F4983" s="149" t="str">
        <f>+VLOOKUP($A4983,mUNICIPIOS!$B$4:$F$343,4,0)</f>
        <v>El Palmar</v>
      </c>
      <c r="G4983" s="139" t="str">
        <f t="shared" ref="G4983:K4983" si="5095">+G4945</f>
        <v>06</v>
      </c>
      <c r="H4983" t="str">
        <f t="shared" si="5095"/>
        <v>IGE</v>
      </c>
      <c r="I4983" t="str">
        <f t="shared" si="5095"/>
        <v>Índice de Gestión Estratégica</v>
      </c>
      <c r="J4983" t="str">
        <f t="shared" si="5095"/>
        <v>INDICE</v>
      </c>
      <c r="K4983">
        <f t="shared" si="5095"/>
        <v>0</v>
      </c>
      <c r="L4983" s="150">
        <f>+VLOOKUP($E4983,IGE_2018!$B$8:$Z$347,24,0)</f>
        <v>8.0483137906418215E-2</v>
      </c>
      <c r="M4983" s="142" t="str">
        <f>+VLOOKUP($E4983,IGE_2018!$B$8:$Z$347,25,0)</f>
        <v>Bajo</v>
      </c>
    </row>
    <row r="4984" spans="1:13" x14ac:dyDescent="0.3">
      <c r="A4984" s="139">
        <f t="shared" si="5083"/>
        <v>131</v>
      </c>
      <c r="B4984" s="148">
        <f t="shared" si="5085"/>
        <v>38</v>
      </c>
      <c r="D4984" s="149" t="str">
        <f>+VLOOKUP($A4984,mUNICIPIOS!$B$4:$F$343,2,0)</f>
        <v>Quetzaltenango</v>
      </c>
      <c r="E4984" s="149">
        <f>+VLOOKUP($A4984,mUNICIPIOS!$B$4:$F$343,3,0)</f>
        <v>919</v>
      </c>
      <c r="F4984" s="149" t="str">
        <f>+VLOOKUP($A4984,mUNICIPIOS!$B$4:$F$343,4,0)</f>
        <v>El Palmar</v>
      </c>
      <c r="G4984" s="139" t="str">
        <f t="shared" ref="G4984:K4984" si="5096">+G4946</f>
        <v>RANKING</v>
      </c>
      <c r="H4984" t="str">
        <f t="shared" si="5096"/>
        <v>RGM</v>
      </c>
      <c r="I4984" t="str">
        <f t="shared" si="5096"/>
        <v>Ranking de la Gestión Municipal 2018</v>
      </c>
      <c r="J4984" t="str">
        <f t="shared" si="5096"/>
        <v>RANKING</v>
      </c>
      <c r="K4984">
        <f t="shared" si="5096"/>
        <v>0</v>
      </c>
      <c r="L4984" s="151">
        <f>+VLOOKUP($E4984,Resultados_generales!$C$8:$AE$347,27,0)</f>
        <v>0.23730032353544805</v>
      </c>
      <c r="M4984" t="str">
        <f>+VLOOKUP($E4984,Resultados_generales!$C$8:$AE$347,28,0)</f>
        <v>Medio bajo</v>
      </c>
    </row>
    <row r="4985" spans="1:13" x14ac:dyDescent="0.3">
      <c r="A4985" s="139">
        <f t="shared" si="5083"/>
        <v>132</v>
      </c>
      <c r="B4985" s="148">
        <f t="shared" si="5085"/>
        <v>1</v>
      </c>
      <c r="D4985" s="149" t="str">
        <f>+VLOOKUP($A4985,mUNICIPIOS!$B$4:$F$343,2,0)</f>
        <v>Quetzaltenango</v>
      </c>
      <c r="E4985" s="149">
        <f>+VLOOKUP($A4985,mUNICIPIOS!$B$4:$F$343,3,0)</f>
        <v>920</v>
      </c>
      <c r="F4985" s="149" t="str">
        <f>+VLOOKUP($A4985,mUNICIPIOS!$B$4:$F$343,4,0)</f>
        <v>Coatepeque</v>
      </c>
      <c r="G4985" s="139" t="str">
        <f t="shared" ref="G4985:K4985" si="5097">+G4947</f>
        <v>01</v>
      </c>
      <c r="H4985" t="str">
        <f t="shared" si="5097"/>
        <v>IPC</v>
      </c>
      <c r="I4985" t="str">
        <f t="shared" si="5097"/>
        <v>Índice de Participación Ciudadana</v>
      </c>
      <c r="J4985" t="str">
        <f t="shared" si="5097"/>
        <v>01-01</v>
      </c>
      <c r="K4985" t="str">
        <f t="shared" si="5097"/>
        <v>Número de reuniones del COMUDE en el año de la medición.</v>
      </c>
      <c r="L4985" s="150">
        <f>+VLOOKUP($E4985,IPC_2018!$B$8:$T$347,3,0)</f>
        <v>0.83333333333333337</v>
      </c>
      <c r="M4985" s="142" t="str">
        <f>+VLOOKUP($E4985,IPC_2018!$B$8:$T$347,4,0)</f>
        <v>Alto</v>
      </c>
    </row>
    <row r="4986" spans="1:13" x14ac:dyDescent="0.3">
      <c r="A4986" s="139">
        <f t="shared" si="5083"/>
        <v>132</v>
      </c>
      <c r="B4986" s="148">
        <f t="shared" si="5085"/>
        <v>2</v>
      </c>
      <c r="D4986" s="149" t="str">
        <f>+VLOOKUP($A4986,mUNICIPIOS!$B$4:$F$343,2,0)</f>
        <v>Quetzaltenango</v>
      </c>
      <c r="E4986" s="149">
        <f>+VLOOKUP($A4986,mUNICIPIOS!$B$4:$F$343,3,0)</f>
        <v>920</v>
      </c>
      <c r="F4986" s="149" t="str">
        <f>+VLOOKUP($A4986,mUNICIPIOS!$B$4:$F$343,4,0)</f>
        <v>Coatepeque</v>
      </c>
      <c r="G4986" s="139" t="str">
        <f t="shared" ref="G4986:K4986" si="5098">+G4948</f>
        <v>01</v>
      </c>
      <c r="H4986" t="str">
        <f t="shared" si="5098"/>
        <v>IPC</v>
      </c>
      <c r="I4986" t="str">
        <f t="shared" si="5098"/>
        <v>Índice de Participación Ciudadana</v>
      </c>
      <c r="J4986" t="str">
        <f t="shared" si="5098"/>
        <v>01-02</v>
      </c>
      <c r="K4986" t="str">
        <f t="shared" si="5098"/>
        <v>Participación de Alcaldes, Concejales y Síndicos determinados o designados en el COMUDE</v>
      </c>
      <c r="L4986" s="150">
        <f>+VLOOKUP($E4986,IPC_2018!$B$8:$T$347,6,0)</f>
        <v>0.5</v>
      </c>
      <c r="M4986" s="142" t="str">
        <f>+VLOOKUP($E4986,IPC_2018!$B$8:$T$347,7,0)</f>
        <v>Medio</v>
      </c>
    </row>
    <row r="4987" spans="1:13" x14ac:dyDescent="0.3">
      <c r="A4987" s="139">
        <f t="shared" si="5083"/>
        <v>132</v>
      </c>
      <c r="B4987" s="148">
        <f t="shared" si="5085"/>
        <v>3</v>
      </c>
      <c r="D4987" s="149" t="str">
        <f>+VLOOKUP($A4987,mUNICIPIOS!$B$4:$F$343,2,0)</f>
        <v>Quetzaltenango</v>
      </c>
      <c r="E4987" s="149">
        <f>+VLOOKUP($A4987,mUNICIPIOS!$B$4:$F$343,3,0)</f>
        <v>920</v>
      </c>
      <c r="F4987" s="149" t="str">
        <f>+VLOOKUP($A4987,mUNICIPIOS!$B$4:$F$343,4,0)</f>
        <v>Coatepeque</v>
      </c>
      <c r="G4987" s="139" t="str">
        <f t="shared" ref="G4987:K4987" si="5099">+G4949</f>
        <v>01</v>
      </c>
      <c r="H4987" t="str">
        <f t="shared" si="5099"/>
        <v>IPC</v>
      </c>
      <c r="I4987" t="str">
        <f t="shared" si="5099"/>
        <v>Índice de Participación Ciudadana</v>
      </c>
      <c r="J4987" t="str">
        <f t="shared" si="5099"/>
        <v>01-03</v>
      </c>
      <c r="K4987" t="str">
        <f t="shared" si="5099"/>
        <v>Participación  de organizaciones de jóvenes, mujeres, pueblos mayas, xincas, garífunas, y otras organizaciones en el Comude</v>
      </c>
      <c r="L4987" s="150">
        <f>+VLOOKUP($E4987,IPC_2018!$B$8:$T$347,9,0)</f>
        <v>0</v>
      </c>
      <c r="M4987" s="142" t="str">
        <f>+VLOOKUP($E4987,IPC_2018!$B$8:$T$347,10,0)</f>
        <v>Bajo</v>
      </c>
    </row>
    <row r="4988" spans="1:13" x14ac:dyDescent="0.3">
      <c r="A4988" s="139">
        <f t="shared" si="5083"/>
        <v>132</v>
      </c>
      <c r="B4988" s="148">
        <f t="shared" si="5085"/>
        <v>4</v>
      </c>
      <c r="D4988" s="149" t="str">
        <f>+VLOOKUP($A4988,mUNICIPIOS!$B$4:$F$343,2,0)</f>
        <v>Quetzaltenango</v>
      </c>
      <c r="E4988" s="149">
        <f>+VLOOKUP($A4988,mUNICIPIOS!$B$4:$F$343,3,0)</f>
        <v>920</v>
      </c>
      <c r="F4988" s="149" t="str">
        <f>+VLOOKUP($A4988,mUNICIPIOS!$B$4:$F$343,4,0)</f>
        <v>Coatepeque</v>
      </c>
      <c r="G4988" s="139" t="str">
        <f t="shared" ref="G4988:K4988" si="5100">+G4950</f>
        <v>01</v>
      </c>
      <c r="H4988" t="str">
        <f t="shared" si="5100"/>
        <v>IPC</v>
      </c>
      <c r="I4988" t="str">
        <f t="shared" si="5100"/>
        <v>Índice de Participación Ciudadana</v>
      </c>
      <c r="J4988" t="str">
        <f t="shared" si="5100"/>
        <v>01-04</v>
      </c>
      <c r="K4988" t="str">
        <f t="shared" si="5100"/>
        <v>Representatividad territorial del Comude.</v>
      </c>
      <c r="L4988" s="150">
        <f>+VLOOKUP($E4988,IPC_2018!$B$8:$T$347,12,0)</f>
        <v>0</v>
      </c>
      <c r="M4988" s="142" t="str">
        <f>+VLOOKUP($E4988,IPC_2018!$B$8:$T$347,13,0)</f>
        <v>Bajo</v>
      </c>
    </row>
    <row r="4989" spans="1:13" x14ac:dyDescent="0.3">
      <c r="A4989" s="139">
        <f t="shared" si="5083"/>
        <v>132</v>
      </c>
      <c r="B4989" s="148">
        <f t="shared" si="5085"/>
        <v>5</v>
      </c>
      <c r="D4989" s="149" t="str">
        <f>+VLOOKUP($A4989,mUNICIPIOS!$B$4:$F$343,2,0)</f>
        <v>Quetzaltenango</v>
      </c>
      <c r="E4989" s="149">
        <f>+VLOOKUP($A4989,mUNICIPIOS!$B$4:$F$343,3,0)</f>
        <v>920</v>
      </c>
      <c r="F4989" s="149" t="str">
        <f>+VLOOKUP($A4989,mUNICIPIOS!$B$4:$F$343,4,0)</f>
        <v>Coatepeque</v>
      </c>
      <c r="G4989" s="139" t="str">
        <f t="shared" ref="G4989:K4989" si="5101">+G4951</f>
        <v>01</v>
      </c>
      <c r="H4989" t="str">
        <f t="shared" si="5101"/>
        <v>IPC</v>
      </c>
      <c r="I4989" t="str">
        <f t="shared" si="5101"/>
        <v>Índice de Participación Ciudadana</v>
      </c>
      <c r="J4989" t="str">
        <f t="shared" si="5101"/>
        <v>01-05</v>
      </c>
      <c r="K4989" t="str">
        <f t="shared" si="5101"/>
        <v>Funcionamiento del Comude</v>
      </c>
      <c r="L4989" s="150">
        <f>+VLOOKUP($E4989,IPC_2018!$B$8:$T$347,15,0)</f>
        <v>0.15901060076290127</v>
      </c>
      <c r="M4989" s="142" t="str">
        <f>+VLOOKUP($E4989,IPC_2018!$B$8:$T$347,16,0)</f>
        <v>Bajo</v>
      </c>
    </row>
    <row r="4990" spans="1:13" x14ac:dyDescent="0.3">
      <c r="A4990" s="139">
        <f t="shared" si="5083"/>
        <v>132</v>
      </c>
      <c r="B4990" s="148">
        <f t="shared" si="5085"/>
        <v>6</v>
      </c>
      <c r="D4990" s="149" t="str">
        <f>+VLOOKUP($A4990,mUNICIPIOS!$B$4:$F$343,2,0)</f>
        <v>Quetzaltenango</v>
      </c>
      <c r="E4990" s="149">
        <f>+VLOOKUP($A4990,mUNICIPIOS!$B$4:$F$343,3,0)</f>
        <v>920</v>
      </c>
      <c r="F4990" s="149" t="str">
        <f>+VLOOKUP($A4990,mUNICIPIOS!$B$4:$F$343,4,0)</f>
        <v>Coatepeque</v>
      </c>
      <c r="G4990" s="139" t="str">
        <f t="shared" ref="G4990:K4990" si="5102">+G4952</f>
        <v>01</v>
      </c>
      <c r="H4990" t="str">
        <f t="shared" si="5102"/>
        <v>IPC</v>
      </c>
      <c r="I4990" t="str">
        <f t="shared" si="5102"/>
        <v>Índice de Participación Ciudadana</v>
      </c>
      <c r="J4990" t="str">
        <f t="shared" si="5102"/>
        <v>INDICE</v>
      </c>
      <c r="K4990">
        <f t="shared" si="5102"/>
        <v>0</v>
      </c>
      <c r="L4990" s="150">
        <f>+VLOOKUP($E4990,IPC_2018!$B$8:$T$347,18,0)</f>
        <v>0.4405182567811019</v>
      </c>
      <c r="M4990" s="142" t="str">
        <f>+VLOOKUP($E4990,IPC_2018!$B$8:$T$347,19,0)</f>
        <v>Medio</v>
      </c>
    </row>
    <row r="4991" spans="1:13" x14ac:dyDescent="0.3">
      <c r="A4991" s="139">
        <f t="shared" si="5083"/>
        <v>132</v>
      </c>
      <c r="B4991" s="148">
        <f t="shared" si="5085"/>
        <v>7</v>
      </c>
      <c r="D4991" s="149" t="str">
        <f>+VLOOKUP($A4991,mUNICIPIOS!$B$4:$F$343,2,0)</f>
        <v>Quetzaltenango</v>
      </c>
      <c r="E4991" s="149">
        <f>+VLOOKUP($A4991,mUNICIPIOS!$B$4:$F$343,3,0)</f>
        <v>920</v>
      </c>
      <c r="F4991" s="149" t="str">
        <f>+VLOOKUP($A4991,mUNICIPIOS!$B$4:$F$343,4,0)</f>
        <v>Coatepeque</v>
      </c>
      <c r="G4991" s="139" t="str">
        <f t="shared" ref="G4991:K4991" si="5103">+G4953</f>
        <v>02</v>
      </c>
      <c r="H4991" t="str">
        <f t="shared" si="5103"/>
        <v>IIC</v>
      </c>
      <c r="I4991" t="str">
        <f t="shared" si="5103"/>
        <v>Índice de Información a la Ciudadanía</v>
      </c>
      <c r="J4991" t="str">
        <f t="shared" si="5103"/>
        <v>02-01</v>
      </c>
      <c r="K4991" t="str">
        <f t="shared" si="5103"/>
        <v>Rendición de cuentas cuatrimestral y anual al Comude enfocadas en resultados.</v>
      </c>
      <c r="L4991" s="150">
        <f>+VLOOKUP($E4991,IIC_2018!$B$8:$Q$347,3,0)</f>
        <v>0.4</v>
      </c>
      <c r="M4991" s="142" t="str">
        <f>+VLOOKUP($E4991,IIC_2018!$B$8:$Q$347,4,0)</f>
        <v>Medio bajo</v>
      </c>
    </row>
    <row r="4992" spans="1:13" x14ac:dyDescent="0.3">
      <c r="A4992" s="139">
        <f t="shared" si="5083"/>
        <v>132</v>
      </c>
      <c r="B4992" s="148">
        <f t="shared" si="5085"/>
        <v>8</v>
      </c>
      <c r="D4992" s="149" t="str">
        <f>+VLOOKUP($A4992,mUNICIPIOS!$B$4:$F$343,2,0)</f>
        <v>Quetzaltenango</v>
      </c>
      <c r="E4992" s="149">
        <f>+VLOOKUP($A4992,mUNICIPIOS!$B$4:$F$343,3,0)</f>
        <v>920</v>
      </c>
      <c r="F4992" s="149" t="str">
        <f>+VLOOKUP($A4992,mUNICIPIOS!$B$4:$F$343,4,0)</f>
        <v>Coatepeque</v>
      </c>
      <c r="G4992" s="139" t="str">
        <f t="shared" ref="G4992:K4992" si="5104">+G4954</f>
        <v>02</v>
      </c>
      <c r="H4992" t="str">
        <f t="shared" si="5104"/>
        <v>IIC</v>
      </c>
      <c r="I4992" t="str">
        <f t="shared" si="5104"/>
        <v>Índice de Información a la Ciudadanía</v>
      </c>
      <c r="J4992" t="str">
        <f t="shared" si="5104"/>
        <v>02-02</v>
      </c>
      <c r="K4992" t="str">
        <f t="shared" si="5104"/>
        <v>Información presupuestaria y otra información brindada a la ciudadanía disponible en medios locales de comunicación.</v>
      </c>
      <c r="L4992" s="150">
        <f>+VLOOKUP($E4992,IIC_2018!$B$8:$Q$347,6,0)</f>
        <v>0.75</v>
      </c>
      <c r="M4992" s="142" t="str">
        <f>+VLOOKUP($E4992,IIC_2018!$B$8:$Q$347,7,0)</f>
        <v>Medio alto</v>
      </c>
    </row>
    <row r="4993" spans="1:13" x14ac:dyDescent="0.3">
      <c r="A4993" s="139">
        <f t="shared" si="5083"/>
        <v>132</v>
      </c>
      <c r="B4993" s="148">
        <f t="shared" si="5085"/>
        <v>9</v>
      </c>
      <c r="D4993" s="149" t="str">
        <f>+VLOOKUP($A4993,mUNICIPIOS!$B$4:$F$343,2,0)</f>
        <v>Quetzaltenango</v>
      </c>
      <c r="E4993" s="149">
        <f>+VLOOKUP($A4993,mUNICIPIOS!$B$4:$F$343,3,0)</f>
        <v>920</v>
      </c>
      <c r="F4993" s="149" t="str">
        <f>+VLOOKUP($A4993,mUNICIPIOS!$B$4:$F$343,4,0)</f>
        <v>Coatepeque</v>
      </c>
      <c r="G4993" s="139" t="str">
        <f t="shared" ref="G4993:K4993" si="5105">+G4955</f>
        <v>02</v>
      </c>
      <c r="H4993" t="str">
        <f t="shared" si="5105"/>
        <v>IIC</v>
      </c>
      <c r="I4993" t="str">
        <f t="shared" si="5105"/>
        <v>Índice de Información a la Ciudadanía</v>
      </c>
      <c r="J4993" t="str">
        <f t="shared" si="5105"/>
        <v>02-03</v>
      </c>
      <c r="K4993" t="str">
        <f t="shared" si="5105"/>
        <v>Información pública de oficio actualizada y disponible de acuerdo a la LAIP y uso de internet.</v>
      </c>
      <c r="L4993" s="150">
        <f>+VLOOKUP($E4993,IIC_2018!$B$8:$Q$347,9,0)</f>
        <v>0.92</v>
      </c>
      <c r="M4993" s="142" t="str">
        <f>+VLOOKUP($E4993,IIC_2018!$B$8:$Q$347,10,0)</f>
        <v>Alto</v>
      </c>
    </row>
    <row r="4994" spans="1:13" x14ac:dyDescent="0.3">
      <c r="A4994" s="139">
        <f t="shared" si="5083"/>
        <v>132</v>
      </c>
      <c r="B4994" s="148">
        <f t="shared" si="5085"/>
        <v>10</v>
      </c>
      <c r="D4994" s="149" t="str">
        <f>+VLOOKUP($A4994,mUNICIPIOS!$B$4:$F$343,2,0)</f>
        <v>Quetzaltenango</v>
      </c>
      <c r="E4994" s="149">
        <f>+VLOOKUP($A4994,mUNICIPIOS!$B$4:$F$343,3,0)</f>
        <v>920</v>
      </c>
      <c r="F4994" s="149" t="str">
        <f>+VLOOKUP($A4994,mUNICIPIOS!$B$4:$F$343,4,0)</f>
        <v>Coatepeque</v>
      </c>
      <c r="G4994" s="139" t="str">
        <f t="shared" ref="G4994:K4994" si="5106">+G4956</f>
        <v>02</v>
      </c>
      <c r="H4994" t="str">
        <f t="shared" si="5106"/>
        <v>IIC</v>
      </c>
      <c r="I4994" t="str">
        <f t="shared" si="5106"/>
        <v>Índice de Información a la Ciudadanía</v>
      </c>
      <c r="J4994" t="str">
        <f t="shared" si="5106"/>
        <v>02-04</v>
      </c>
      <c r="K4994" t="str">
        <f t="shared" si="5106"/>
        <v>Relación del monto contratado por medio de Guate compras con el total del presupuesto de egresos vigente.</v>
      </c>
      <c r="L4994" s="150">
        <f>+VLOOKUP($E4994,IIC_2018!$B$8:$Q$347,12,0)</f>
        <v>0.28967741620365606</v>
      </c>
      <c r="M4994" s="142" t="str">
        <f>+VLOOKUP($E4994,IIC_2018!$B$8:$Q$347,13,0)</f>
        <v>Medio bajo</v>
      </c>
    </row>
    <row r="4995" spans="1:13" x14ac:dyDescent="0.3">
      <c r="A4995" s="139">
        <f t="shared" si="5083"/>
        <v>132</v>
      </c>
      <c r="B4995" s="148">
        <f t="shared" si="5085"/>
        <v>11</v>
      </c>
      <c r="D4995" s="149" t="str">
        <f>+VLOOKUP($A4995,mUNICIPIOS!$B$4:$F$343,2,0)</f>
        <v>Quetzaltenango</v>
      </c>
      <c r="E4995" s="149">
        <f>+VLOOKUP($A4995,mUNICIPIOS!$B$4:$F$343,3,0)</f>
        <v>920</v>
      </c>
      <c r="F4995" s="149" t="str">
        <f>+VLOOKUP($A4995,mUNICIPIOS!$B$4:$F$343,4,0)</f>
        <v>Coatepeque</v>
      </c>
      <c r="G4995" s="139" t="str">
        <f t="shared" ref="G4995:K4995" si="5107">+G4957</f>
        <v>02</v>
      </c>
      <c r="H4995" t="str">
        <f t="shared" si="5107"/>
        <v>IIC</v>
      </c>
      <c r="I4995" t="str">
        <f t="shared" si="5107"/>
        <v>Índice de Información a la Ciudadanía</v>
      </c>
      <c r="J4995" t="str">
        <f t="shared" si="5107"/>
        <v>INDICE</v>
      </c>
      <c r="K4995">
        <f t="shared" si="5107"/>
        <v>0</v>
      </c>
      <c r="L4995" s="150">
        <f>+VLOOKUP($E4995,IIC_2018!$B$8:$Q$347,15,0)</f>
        <v>0.589919354050914</v>
      </c>
      <c r="M4995" s="142" t="str">
        <f>+VLOOKUP($E4995,IIC_2018!$B$8:$Q$347,16,0)</f>
        <v>Medio</v>
      </c>
    </row>
    <row r="4996" spans="1:13" x14ac:dyDescent="0.3">
      <c r="A4996" s="139">
        <f t="shared" si="5083"/>
        <v>132</v>
      </c>
      <c r="B4996" s="148">
        <f t="shared" si="5085"/>
        <v>12</v>
      </c>
      <c r="D4996" s="149" t="str">
        <f>+VLOOKUP($A4996,mUNICIPIOS!$B$4:$F$343,2,0)</f>
        <v>Quetzaltenango</v>
      </c>
      <c r="E4996" s="149">
        <f>+VLOOKUP($A4996,mUNICIPIOS!$B$4:$F$343,3,0)</f>
        <v>920</v>
      </c>
      <c r="F4996" s="149" t="str">
        <f>+VLOOKUP($A4996,mUNICIPIOS!$B$4:$F$343,4,0)</f>
        <v>Coatepeque</v>
      </c>
      <c r="G4996" s="139" t="str">
        <f t="shared" ref="G4996:K4996" si="5108">+G4958</f>
        <v>03</v>
      </c>
      <c r="H4996" t="str">
        <f t="shared" si="5108"/>
        <v>ISP</v>
      </c>
      <c r="I4996" t="str">
        <f t="shared" si="5108"/>
        <v>Índice de Servicios Públicos</v>
      </c>
      <c r="J4996" t="str">
        <f t="shared" si="5108"/>
        <v>03-01</v>
      </c>
      <c r="K4996" t="str">
        <f t="shared" si="5108"/>
        <v>Cobertura del servicio público de agua</v>
      </c>
      <c r="L4996" s="150">
        <f>+VLOOKUP($E4996,ISP_2018!$B$8:$T$347,3,0)</f>
        <v>0.57916538290370068</v>
      </c>
      <c r="M4996" s="142" t="str">
        <f>+VLOOKUP($E4996,ISP_2018!$B$8:$T$347,4,0)</f>
        <v>Medio</v>
      </c>
    </row>
    <row r="4997" spans="1:13" x14ac:dyDescent="0.3">
      <c r="A4997" s="139">
        <f t="shared" si="5083"/>
        <v>132</v>
      </c>
      <c r="B4997" s="148">
        <f t="shared" si="5085"/>
        <v>13</v>
      </c>
      <c r="D4997" s="149" t="str">
        <f>+VLOOKUP($A4997,mUNICIPIOS!$B$4:$F$343,2,0)</f>
        <v>Quetzaltenango</v>
      </c>
      <c r="E4997" s="149">
        <f>+VLOOKUP($A4997,mUNICIPIOS!$B$4:$F$343,3,0)</f>
        <v>920</v>
      </c>
      <c r="F4997" s="149" t="str">
        <f>+VLOOKUP($A4997,mUNICIPIOS!$B$4:$F$343,4,0)</f>
        <v>Coatepeque</v>
      </c>
      <c r="G4997" s="139" t="str">
        <f t="shared" ref="G4997:K4997" si="5109">+G4959</f>
        <v>03</v>
      </c>
      <c r="H4997" t="str">
        <f t="shared" si="5109"/>
        <v>ISP</v>
      </c>
      <c r="I4997" t="str">
        <f t="shared" si="5109"/>
        <v>Índice de Servicios Públicos</v>
      </c>
      <c r="J4997" t="str">
        <f t="shared" si="5109"/>
        <v>03-02</v>
      </c>
      <c r="K4997" t="str">
        <f t="shared" si="5109"/>
        <v>Control de la calidad del servicio público de agua</v>
      </c>
      <c r="L4997" s="150">
        <f>+VLOOKUP($E4997,ISP_2018!$B$8:$T$347,6,0)</f>
        <v>0.6166666666666667</v>
      </c>
      <c r="M4997" s="142" t="str">
        <f>+VLOOKUP($E4997,ISP_2018!$B$8:$T$347,7,0)</f>
        <v>Medio alto</v>
      </c>
    </row>
    <row r="4998" spans="1:13" x14ac:dyDescent="0.3">
      <c r="A4998" s="139">
        <f t="shared" si="5083"/>
        <v>132</v>
      </c>
      <c r="B4998" s="148">
        <f t="shared" si="5085"/>
        <v>14</v>
      </c>
      <c r="D4998" s="149" t="str">
        <f>+VLOOKUP($A4998,mUNICIPIOS!$B$4:$F$343,2,0)</f>
        <v>Quetzaltenango</v>
      </c>
      <c r="E4998" s="149">
        <f>+VLOOKUP($A4998,mUNICIPIOS!$B$4:$F$343,3,0)</f>
        <v>920</v>
      </c>
      <c r="F4998" s="149" t="str">
        <f>+VLOOKUP($A4998,mUNICIPIOS!$B$4:$F$343,4,0)</f>
        <v>Coatepeque</v>
      </c>
      <c r="G4998" s="139" t="str">
        <f t="shared" ref="G4998:K4998" si="5110">+G4960</f>
        <v>03</v>
      </c>
      <c r="H4998" t="str">
        <f t="shared" si="5110"/>
        <v>ISP</v>
      </c>
      <c r="I4998" t="str">
        <f t="shared" si="5110"/>
        <v>Índice de Servicios Públicos</v>
      </c>
      <c r="J4998" t="str">
        <f t="shared" si="5110"/>
        <v>03-03</v>
      </c>
      <c r="K4998" t="str">
        <f t="shared" si="5110"/>
        <v>Disposición  y tratamiento  de aguas residuales</v>
      </c>
      <c r="L4998" s="150">
        <f>+VLOOKUP($E4998,ISP_2018!$B$8:$T$347,9,0)</f>
        <v>0.59470775168440382</v>
      </c>
      <c r="M4998" s="142" t="str">
        <f>+VLOOKUP($E4998,ISP_2018!$B$8:$T$347,10,0)</f>
        <v>Medio</v>
      </c>
    </row>
    <row r="4999" spans="1:13" x14ac:dyDescent="0.3">
      <c r="A4999" s="139">
        <f t="shared" si="5083"/>
        <v>132</v>
      </c>
      <c r="B4999" s="148">
        <f t="shared" si="5085"/>
        <v>15</v>
      </c>
      <c r="D4999" s="149" t="str">
        <f>+VLOOKUP($A4999,mUNICIPIOS!$B$4:$F$343,2,0)</f>
        <v>Quetzaltenango</v>
      </c>
      <c r="E4999" s="149">
        <f>+VLOOKUP($A4999,mUNICIPIOS!$B$4:$F$343,3,0)</f>
        <v>920</v>
      </c>
      <c r="F4999" s="149" t="str">
        <f>+VLOOKUP($A4999,mUNICIPIOS!$B$4:$F$343,4,0)</f>
        <v>Coatepeque</v>
      </c>
      <c r="G4999" s="139" t="str">
        <f t="shared" ref="G4999:K4999" si="5111">+G4961</f>
        <v>03</v>
      </c>
      <c r="H4999" t="str">
        <f t="shared" si="5111"/>
        <v>ISP</v>
      </c>
      <c r="I4999" t="str">
        <f t="shared" si="5111"/>
        <v>Índice de Servicios Públicos</v>
      </c>
      <c r="J4999" t="str">
        <f t="shared" si="5111"/>
        <v>03-04</v>
      </c>
      <c r="K4999" t="str">
        <f t="shared" si="5111"/>
        <v>Gestión y manejo de los residuos y desechos sólidos</v>
      </c>
      <c r="L4999" s="150">
        <f>+VLOOKUP($E4999,ISP_2018!$B$8:$T$347,12,0)</f>
        <v>6.4431234447969304E-2</v>
      </c>
      <c r="M4999" s="142" t="str">
        <f>+VLOOKUP($E4999,ISP_2018!$B$8:$T$347,13,0)</f>
        <v>Bajo</v>
      </c>
    </row>
    <row r="5000" spans="1:13" x14ac:dyDescent="0.3">
      <c r="A5000" s="139">
        <f t="shared" si="5083"/>
        <v>132</v>
      </c>
      <c r="B5000" s="148">
        <f t="shared" si="5085"/>
        <v>16</v>
      </c>
      <c r="D5000" s="149" t="str">
        <f>+VLOOKUP($A5000,mUNICIPIOS!$B$4:$F$343,2,0)</f>
        <v>Quetzaltenango</v>
      </c>
      <c r="E5000" s="149">
        <f>+VLOOKUP($A5000,mUNICIPIOS!$B$4:$F$343,3,0)</f>
        <v>920</v>
      </c>
      <c r="F5000" s="149" t="str">
        <f>+VLOOKUP($A5000,mUNICIPIOS!$B$4:$F$343,4,0)</f>
        <v>Coatepeque</v>
      </c>
      <c r="G5000" s="139" t="str">
        <f t="shared" ref="G5000:K5000" si="5112">+G4962</f>
        <v>03</v>
      </c>
      <c r="H5000" t="str">
        <f t="shared" si="5112"/>
        <v>ISP</v>
      </c>
      <c r="I5000" t="str">
        <f t="shared" si="5112"/>
        <v>Índice de Servicios Públicos</v>
      </c>
      <c r="J5000" t="str">
        <f t="shared" si="5112"/>
        <v>03-05</v>
      </c>
      <c r="K5000" t="str">
        <f t="shared" si="5112"/>
        <v>Gestión de servicios públicos municipales</v>
      </c>
      <c r="L5000" s="150">
        <f>+VLOOKUP($E5000,ISP_2018!$B$8:$T$347,15,0)</f>
        <v>0.36774193548387102</v>
      </c>
      <c r="M5000" s="142" t="str">
        <f>+VLOOKUP($E5000,ISP_2018!$B$8:$T$347,16,0)</f>
        <v>Medio bajo</v>
      </c>
    </row>
    <row r="5001" spans="1:13" x14ac:dyDescent="0.3">
      <c r="A5001" s="139">
        <f t="shared" si="5083"/>
        <v>132</v>
      </c>
      <c r="B5001" s="148">
        <f t="shared" si="5085"/>
        <v>17</v>
      </c>
      <c r="D5001" s="149" t="str">
        <f>+VLOOKUP($A5001,mUNICIPIOS!$B$4:$F$343,2,0)</f>
        <v>Quetzaltenango</v>
      </c>
      <c r="E5001" s="149">
        <f>+VLOOKUP($A5001,mUNICIPIOS!$B$4:$F$343,3,0)</f>
        <v>920</v>
      </c>
      <c r="F5001" s="149" t="str">
        <f>+VLOOKUP($A5001,mUNICIPIOS!$B$4:$F$343,4,0)</f>
        <v>Coatepeque</v>
      </c>
      <c r="G5001" s="139" t="str">
        <f t="shared" ref="G5001:K5001" si="5113">+G4963</f>
        <v>03</v>
      </c>
      <c r="H5001" t="str">
        <f t="shared" si="5113"/>
        <v>ISP</v>
      </c>
      <c r="I5001" t="str">
        <f t="shared" si="5113"/>
        <v>Índice de Servicios Públicos</v>
      </c>
      <c r="J5001" t="str">
        <f t="shared" si="5113"/>
        <v>INDICE</v>
      </c>
      <c r="K5001">
        <f t="shared" si="5113"/>
        <v>0</v>
      </c>
      <c r="L5001" s="150">
        <f>+VLOOKUP($E5001,ISP_2018!$B$8:$T$347,18,0)</f>
        <v>0.44829272261361891</v>
      </c>
      <c r="M5001" s="142" t="str">
        <f>+VLOOKUP($E5001,ISP_2018!$B$8:$T$347,19,0)</f>
        <v>Medio</v>
      </c>
    </row>
    <row r="5002" spans="1:13" x14ac:dyDescent="0.3">
      <c r="A5002" s="139">
        <f t="shared" si="5083"/>
        <v>132</v>
      </c>
      <c r="B5002" s="148">
        <f t="shared" si="5085"/>
        <v>18</v>
      </c>
      <c r="D5002" s="149" t="str">
        <f>+VLOOKUP($A5002,mUNICIPIOS!$B$4:$F$343,2,0)</f>
        <v>Quetzaltenango</v>
      </c>
      <c r="E5002" s="149">
        <f>+VLOOKUP($A5002,mUNICIPIOS!$B$4:$F$343,3,0)</f>
        <v>920</v>
      </c>
      <c r="F5002" s="149" t="str">
        <f>+VLOOKUP($A5002,mUNICIPIOS!$B$4:$F$343,4,0)</f>
        <v>Coatepeque</v>
      </c>
      <c r="G5002" s="139" t="str">
        <f t="shared" ref="G5002:K5002" si="5114">+G4964</f>
        <v>04</v>
      </c>
      <c r="H5002" t="str">
        <f t="shared" si="5114"/>
        <v>IGA</v>
      </c>
      <c r="I5002" t="str">
        <f t="shared" si="5114"/>
        <v>Índice de Gestión Administrativa</v>
      </c>
      <c r="J5002" t="str">
        <f t="shared" si="5114"/>
        <v>04-01</v>
      </c>
      <c r="K5002" t="str">
        <f t="shared" si="5114"/>
        <v>Existencia de elementos de atención municipal orientada al vecino</v>
      </c>
      <c r="L5002" s="150">
        <f>+VLOOKUP($E5002,IGA_2018!$B$8:$N$347,3,0)</f>
        <v>0.25</v>
      </c>
      <c r="M5002" s="142" t="str">
        <f>+VLOOKUP($E5002,IGA_2018!$B$8:$N$347,4,0)</f>
        <v>Medio bajo</v>
      </c>
    </row>
    <row r="5003" spans="1:13" x14ac:dyDescent="0.3">
      <c r="A5003" s="139">
        <f t="shared" si="5083"/>
        <v>132</v>
      </c>
      <c r="B5003" s="148">
        <f t="shared" si="5085"/>
        <v>19</v>
      </c>
      <c r="D5003" s="149" t="str">
        <f>+VLOOKUP($A5003,mUNICIPIOS!$B$4:$F$343,2,0)</f>
        <v>Quetzaltenango</v>
      </c>
      <c r="E5003" s="149">
        <f>+VLOOKUP($A5003,mUNICIPIOS!$B$4:$F$343,3,0)</f>
        <v>920</v>
      </c>
      <c r="F5003" s="149" t="str">
        <f>+VLOOKUP($A5003,mUNICIPIOS!$B$4:$F$343,4,0)</f>
        <v>Coatepeque</v>
      </c>
      <c r="G5003" s="139" t="str">
        <f t="shared" ref="G5003:K5003" si="5115">+G4965</f>
        <v>04</v>
      </c>
      <c r="H5003" t="str">
        <f t="shared" si="5115"/>
        <v>IGA</v>
      </c>
      <c r="I5003" t="str">
        <f t="shared" si="5115"/>
        <v>Índice de Gestión Administrativa</v>
      </c>
      <c r="J5003" t="str">
        <f t="shared" si="5115"/>
        <v>04-02</v>
      </c>
      <c r="K5003" t="str">
        <f t="shared" si="5115"/>
        <v>Gestión del recurso humano.</v>
      </c>
      <c r="L5003" s="150">
        <f>+VLOOKUP($E5003,IGA_2018!$B$8:$N$347,6,0)</f>
        <v>0.49549317537986109</v>
      </c>
      <c r="M5003" s="142" t="str">
        <f>+VLOOKUP($E5003,IGA_2018!$B$8:$N$347,7,0)</f>
        <v>Medio</v>
      </c>
    </row>
    <row r="5004" spans="1:13" x14ac:dyDescent="0.3">
      <c r="A5004" s="139">
        <f t="shared" si="5083"/>
        <v>132</v>
      </c>
      <c r="B5004" s="148">
        <f t="shared" si="5085"/>
        <v>20</v>
      </c>
      <c r="D5004" s="149" t="str">
        <f>+VLOOKUP($A5004,mUNICIPIOS!$B$4:$F$343,2,0)</f>
        <v>Quetzaltenango</v>
      </c>
      <c r="E5004" s="149">
        <f>+VLOOKUP($A5004,mUNICIPIOS!$B$4:$F$343,3,0)</f>
        <v>920</v>
      </c>
      <c r="F5004" s="149" t="str">
        <f>+VLOOKUP($A5004,mUNICIPIOS!$B$4:$F$343,4,0)</f>
        <v>Coatepeque</v>
      </c>
      <c r="G5004" s="139" t="str">
        <f t="shared" ref="G5004:K5004" si="5116">+G4966</f>
        <v>04</v>
      </c>
      <c r="H5004" t="str">
        <f t="shared" si="5116"/>
        <v>IGA</v>
      </c>
      <c r="I5004" t="str">
        <f t="shared" si="5116"/>
        <v>Índice de Gestión Administrativa</v>
      </c>
      <c r="J5004" t="str">
        <f t="shared" si="5116"/>
        <v>04-03</v>
      </c>
      <c r="K5004" t="str">
        <f t="shared" si="5116"/>
        <v>Existencia de oficinas municipales con instrumentos de gestión.</v>
      </c>
      <c r="L5004" s="150">
        <f>+VLOOKUP($E5004,IGA_2018!$B$8:$N$347,9,0)</f>
        <v>0.375</v>
      </c>
      <c r="M5004" s="142" t="str">
        <f>+VLOOKUP($E5004,IGA_2018!$B$8:$N$347,10,0)</f>
        <v>Medio bajo</v>
      </c>
    </row>
    <row r="5005" spans="1:13" x14ac:dyDescent="0.3">
      <c r="A5005" s="139">
        <f t="shared" si="5083"/>
        <v>132</v>
      </c>
      <c r="B5005" s="148">
        <f t="shared" si="5085"/>
        <v>21</v>
      </c>
      <c r="D5005" s="149" t="str">
        <f>+VLOOKUP($A5005,mUNICIPIOS!$B$4:$F$343,2,0)</f>
        <v>Quetzaltenango</v>
      </c>
      <c r="E5005" s="149">
        <f>+VLOOKUP($A5005,mUNICIPIOS!$B$4:$F$343,3,0)</f>
        <v>920</v>
      </c>
      <c r="F5005" s="149" t="str">
        <f>+VLOOKUP($A5005,mUNICIPIOS!$B$4:$F$343,4,0)</f>
        <v>Coatepeque</v>
      </c>
      <c r="G5005" s="139" t="str">
        <f t="shared" ref="G5005:K5005" si="5117">+G4967</f>
        <v>04</v>
      </c>
      <c r="H5005" t="str">
        <f t="shared" si="5117"/>
        <v>IGA</v>
      </c>
      <c r="I5005" t="str">
        <f t="shared" si="5117"/>
        <v>Índice de Gestión Administrativa</v>
      </c>
      <c r="J5005" t="str">
        <f t="shared" si="5117"/>
        <v>INDICE</v>
      </c>
      <c r="K5005">
        <f t="shared" si="5117"/>
        <v>0</v>
      </c>
      <c r="L5005" s="150">
        <f>+VLOOKUP($E5005,IGA_2018!$B$8:$N$347,12,0)</f>
        <v>0.37967261138295133</v>
      </c>
      <c r="M5005" s="142" t="str">
        <f>+VLOOKUP($E5005,IGA_2018!$B$8:$N$347,13,0)</f>
        <v>Medio bajo</v>
      </c>
    </row>
    <row r="5006" spans="1:13" x14ac:dyDescent="0.3">
      <c r="A5006" s="139">
        <f t="shared" si="5083"/>
        <v>132</v>
      </c>
      <c r="B5006" s="148">
        <f t="shared" si="5085"/>
        <v>22</v>
      </c>
      <c r="D5006" s="149" t="str">
        <f>+VLOOKUP($A5006,mUNICIPIOS!$B$4:$F$343,2,0)</f>
        <v>Quetzaltenango</v>
      </c>
      <c r="E5006" s="149">
        <f>+VLOOKUP($A5006,mUNICIPIOS!$B$4:$F$343,3,0)</f>
        <v>920</v>
      </c>
      <c r="F5006" s="149" t="str">
        <f>+VLOOKUP($A5006,mUNICIPIOS!$B$4:$F$343,4,0)</f>
        <v>Coatepeque</v>
      </c>
      <c r="G5006" s="139" t="str">
        <f t="shared" ref="G5006:K5006" si="5118">+G4968</f>
        <v>05</v>
      </c>
      <c r="H5006" t="str">
        <f t="shared" si="5118"/>
        <v>IGF</v>
      </c>
      <c r="I5006" t="str">
        <f t="shared" si="5118"/>
        <v>Índice de Gestión Financiera</v>
      </c>
      <c r="J5006" t="str">
        <f t="shared" si="5118"/>
        <v>05-01</v>
      </c>
      <c r="K5006" t="str">
        <f t="shared" si="5118"/>
        <v>Autonomía financiera municipal</v>
      </c>
      <c r="L5006" s="150">
        <f>+VLOOKUP($E5006,IGF_2018!$B$8:$Z$347,3,0)</f>
        <v>0.40769821467357686</v>
      </c>
      <c r="M5006" s="142" t="str">
        <f>+VLOOKUP($E5006,IGF_2018!$B$8:$Z$347,4,0)</f>
        <v>Medio</v>
      </c>
    </row>
    <row r="5007" spans="1:13" x14ac:dyDescent="0.3">
      <c r="A5007" s="139">
        <f t="shared" si="5083"/>
        <v>132</v>
      </c>
      <c r="B5007" s="148">
        <f t="shared" si="5085"/>
        <v>23</v>
      </c>
      <c r="D5007" s="149" t="str">
        <f>+VLOOKUP($A5007,mUNICIPIOS!$B$4:$F$343,2,0)</f>
        <v>Quetzaltenango</v>
      </c>
      <c r="E5007" s="149">
        <f>+VLOOKUP($A5007,mUNICIPIOS!$B$4:$F$343,3,0)</f>
        <v>920</v>
      </c>
      <c r="F5007" s="149" t="str">
        <f>+VLOOKUP($A5007,mUNICIPIOS!$B$4:$F$343,4,0)</f>
        <v>Coatepeque</v>
      </c>
      <c r="G5007" s="139" t="str">
        <f t="shared" ref="G5007:K5007" si="5119">+G4969</f>
        <v>05</v>
      </c>
      <c r="H5007" t="str">
        <f t="shared" si="5119"/>
        <v>IGF</v>
      </c>
      <c r="I5007" t="str">
        <f t="shared" si="5119"/>
        <v>Índice de Gestión Financiera</v>
      </c>
      <c r="J5007" t="str">
        <f t="shared" si="5119"/>
        <v>05-02</v>
      </c>
      <c r="K5007" t="str">
        <f t="shared" si="5119"/>
        <v xml:space="preserve">Ingresos propios por habitante -sin regalías- </v>
      </c>
      <c r="L5007" s="150">
        <f>+VLOOKUP($E5007,IGF_2018!$B$8:$Z$347,6,0)</f>
        <v>0.10787191532525256</v>
      </c>
      <c r="M5007" s="142" t="str">
        <f>+VLOOKUP($E5007,IGF_2018!$B$8:$Z$347,7,0)</f>
        <v>Bajo</v>
      </c>
    </row>
    <row r="5008" spans="1:13" x14ac:dyDescent="0.3">
      <c r="A5008" s="139">
        <f t="shared" si="5083"/>
        <v>132</v>
      </c>
      <c r="B5008" s="148">
        <f t="shared" si="5085"/>
        <v>24</v>
      </c>
      <c r="D5008" s="149" t="str">
        <f>+VLOOKUP($A5008,mUNICIPIOS!$B$4:$F$343,2,0)</f>
        <v>Quetzaltenango</v>
      </c>
      <c r="E5008" s="149">
        <f>+VLOOKUP($A5008,mUNICIPIOS!$B$4:$F$343,3,0)</f>
        <v>920</v>
      </c>
      <c r="F5008" s="149" t="str">
        <f>+VLOOKUP($A5008,mUNICIPIOS!$B$4:$F$343,4,0)</f>
        <v>Coatepeque</v>
      </c>
      <c r="G5008" s="139" t="str">
        <f t="shared" ref="G5008:K5008" si="5120">+G4970</f>
        <v>05</v>
      </c>
      <c r="H5008" t="str">
        <f t="shared" si="5120"/>
        <v>IGF</v>
      </c>
      <c r="I5008" t="str">
        <f t="shared" si="5120"/>
        <v>Índice de Gestión Financiera</v>
      </c>
      <c r="J5008" t="str">
        <f t="shared" si="5120"/>
        <v>05-03</v>
      </c>
      <c r="K5008" t="str">
        <f t="shared" si="5120"/>
        <v>Ingresos del IUSI en relación a los ingresos propios -sin regalías-</v>
      </c>
      <c r="L5008" s="150">
        <f>+VLOOKUP($E5008,IGF_2018!$B$8:$Z$347,9,0)</f>
        <v>0.37998984164756511</v>
      </c>
      <c r="M5008" s="142" t="str">
        <f>+VLOOKUP($E5008,IGF_2018!$B$8:$Z$347,10,0)</f>
        <v>Medio bajo</v>
      </c>
    </row>
    <row r="5009" spans="1:13" x14ac:dyDescent="0.3">
      <c r="A5009" s="139">
        <f t="shared" si="5083"/>
        <v>132</v>
      </c>
      <c r="B5009" s="148">
        <f t="shared" si="5085"/>
        <v>25</v>
      </c>
      <c r="D5009" s="149" t="str">
        <f>+VLOOKUP($A5009,mUNICIPIOS!$B$4:$F$343,2,0)</f>
        <v>Quetzaltenango</v>
      </c>
      <c r="E5009" s="149">
        <f>+VLOOKUP($A5009,mUNICIPIOS!$B$4:$F$343,3,0)</f>
        <v>920</v>
      </c>
      <c r="F5009" s="149" t="str">
        <f>+VLOOKUP($A5009,mUNICIPIOS!$B$4:$F$343,4,0)</f>
        <v>Coatepeque</v>
      </c>
      <c r="G5009" s="139" t="str">
        <f t="shared" ref="G5009:K5009" si="5121">+G4971</f>
        <v>05</v>
      </c>
      <c r="H5009" t="str">
        <f t="shared" si="5121"/>
        <v>IGF</v>
      </c>
      <c r="I5009" t="str">
        <f t="shared" si="5121"/>
        <v>Índice de Gestión Financiera</v>
      </c>
      <c r="J5009" t="str">
        <f t="shared" si="5121"/>
        <v>05-04</v>
      </c>
      <c r="K5009" t="str">
        <f t="shared" si="5121"/>
        <v>Inversión anual en capital fijo por habitante</v>
      </c>
      <c r="L5009" s="150">
        <f>+VLOOKUP($E5009,IGF_2018!$B$8:$Z$347,12,0)</f>
        <v>1.7301521929699349E-2</v>
      </c>
      <c r="M5009" s="142" t="str">
        <f>+VLOOKUP($E5009,IGF_2018!$B$8:$Z$347,13,0)</f>
        <v>Bajo</v>
      </c>
    </row>
    <row r="5010" spans="1:13" x14ac:dyDescent="0.3">
      <c r="A5010" s="139">
        <f t="shared" si="5083"/>
        <v>132</v>
      </c>
      <c r="B5010" s="148">
        <f t="shared" si="5085"/>
        <v>26</v>
      </c>
      <c r="D5010" s="149" t="str">
        <f>+VLOOKUP($A5010,mUNICIPIOS!$B$4:$F$343,2,0)</f>
        <v>Quetzaltenango</v>
      </c>
      <c r="E5010" s="149">
        <f>+VLOOKUP($A5010,mUNICIPIOS!$B$4:$F$343,3,0)</f>
        <v>920</v>
      </c>
      <c r="F5010" s="149" t="str">
        <f>+VLOOKUP($A5010,mUNICIPIOS!$B$4:$F$343,4,0)</f>
        <v>Coatepeque</v>
      </c>
      <c r="G5010" s="139" t="str">
        <f t="shared" ref="G5010:K5010" si="5122">+G4972</f>
        <v>05</v>
      </c>
      <c r="H5010" t="str">
        <f t="shared" si="5122"/>
        <v>IGF</v>
      </c>
      <c r="I5010" t="str">
        <f t="shared" si="5122"/>
        <v>Índice de Gestión Financiera</v>
      </c>
      <c r="J5010" t="str">
        <f t="shared" si="5122"/>
        <v>05-05</v>
      </c>
      <c r="K5010" t="str">
        <f t="shared" si="5122"/>
        <v>Inversión anual en capital fijo con recursos percibidos por ingresos propios</v>
      </c>
      <c r="L5010" s="150">
        <f>+VLOOKUP($E5010,IGF_2018!$B$8:$Z$347,15,0)</f>
        <v>0.18373958791416575</v>
      </c>
      <c r="M5010" s="142" t="str">
        <f>+VLOOKUP($E5010,IGF_2018!$B$8:$Z$347,16,0)</f>
        <v>Bajo</v>
      </c>
    </row>
    <row r="5011" spans="1:13" x14ac:dyDescent="0.3">
      <c r="A5011" s="139">
        <f t="shared" si="5083"/>
        <v>132</v>
      </c>
      <c r="B5011" s="148">
        <f t="shared" si="5085"/>
        <v>27</v>
      </c>
      <c r="D5011" s="149" t="str">
        <f>+VLOOKUP($A5011,mUNICIPIOS!$B$4:$F$343,2,0)</f>
        <v>Quetzaltenango</v>
      </c>
      <c r="E5011" s="149">
        <f>+VLOOKUP($A5011,mUNICIPIOS!$B$4:$F$343,3,0)</f>
        <v>920</v>
      </c>
      <c r="F5011" s="149" t="str">
        <f>+VLOOKUP($A5011,mUNICIPIOS!$B$4:$F$343,4,0)</f>
        <v>Coatepeque</v>
      </c>
      <c r="G5011" s="139" t="str">
        <f t="shared" ref="G5011:K5011" si="5123">+G4973</f>
        <v>05</v>
      </c>
      <c r="H5011" t="str">
        <f t="shared" si="5123"/>
        <v>IGF</v>
      </c>
      <c r="I5011" t="str">
        <f t="shared" si="5123"/>
        <v>Índice de Gestión Financiera</v>
      </c>
      <c r="J5011" t="str">
        <f t="shared" si="5123"/>
        <v>05-06</v>
      </c>
      <c r="K5011" t="str">
        <f t="shared" si="5123"/>
        <v xml:space="preserve">Inversión anual en capital fijo con recursos percibidos por transferencias del Gobierno Central </v>
      </c>
      <c r="L5011" s="150">
        <f>+VLOOKUP($E5011,IGF_2018!$B$8:$Z$347,18,0)</f>
        <v>7.0244676707508252E-2</v>
      </c>
      <c r="M5011" s="142" t="str">
        <f>+VLOOKUP($E5011,IGF_2018!$B$8:$Z$347,19,0)</f>
        <v>Bajo</v>
      </c>
    </row>
    <row r="5012" spans="1:13" x14ac:dyDescent="0.3">
      <c r="A5012" s="139">
        <f t="shared" si="5083"/>
        <v>132</v>
      </c>
      <c r="B5012" s="148">
        <f t="shared" si="5085"/>
        <v>28</v>
      </c>
      <c r="D5012" s="149" t="str">
        <f>+VLOOKUP($A5012,mUNICIPIOS!$B$4:$F$343,2,0)</f>
        <v>Quetzaltenango</v>
      </c>
      <c r="E5012" s="149">
        <f>+VLOOKUP($A5012,mUNICIPIOS!$B$4:$F$343,3,0)</f>
        <v>920</v>
      </c>
      <c r="F5012" s="149" t="str">
        <f>+VLOOKUP($A5012,mUNICIPIOS!$B$4:$F$343,4,0)</f>
        <v>Coatepeque</v>
      </c>
      <c r="G5012" s="139" t="str">
        <f t="shared" ref="G5012:K5012" si="5124">+G4974</f>
        <v>05</v>
      </c>
      <c r="H5012" t="str">
        <f t="shared" si="5124"/>
        <v>IGF</v>
      </c>
      <c r="I5012" t="str">
        <f t="shared" si="5124"/>
        <v>Índice de Gestión Financiera</v>
      </c>
      <c r="J5012" t="str">
        <f t="shared" si="5124"/>
        <v>05-07</v>
      </c>
      <c r="K5012" t="str">
        <f t="shared" si="5124"/>
        <v>Financiamiento por endeudamiento municipal</v>
      </c>
      <c r="L5012" s="150">
        <f>+VLOOKUP($E5012,IGF_2018!$B$8:$Z$347,21,0)</f>
        <v>1</v>
      </c>
      <c r="M5012" s="142" t="str">
        <f>+VLOOKUP($E5012,IGF_2018!$B$8:$Z$347,22,0)</f>
        <v>Alto</v>
      </c>
    </row>
    <row r="5013" spans="1:13" x14ac:dyDescent="0.3">
      <c r="A5013" s="139">
        <f t="shared" si="5083"/>
        <v>132</v>
      </c>
      <c r="B5013" s="148">
        <f t="shared" si="5085"/>
        <v>29</v>
      </c>
      <c r="D5013" s="149" t="str">
        <f>+VLOOKUP($A5013,mUNICIPIOS!$B$4:$F$343,2,0)</f>
        <v>Quetzaltenango</v>
      </c>
      <c r="E5013" s="149">
        <f>+VLOOKUP($A5013,mUNICIPIOS!$B$4:$F$343,3,0)</f>
        <v>920</v>
      </c>
      <c r="F5013" s="149" t="str">
        <f>+VLOOKUP($A5013,mUNICIPIOS!$B$4:$F$343,4,0)</f>
        <v>Coatepeque</v>
      </c>
      <c r="G5013" s="139" t="str">
        <f t="shared" ref="G5013:K5013" si="5125">+G4975</f>
        <v>05</v>
      </c>
      <c r="H5013" t="str">
        <f t="shared" si="5125"/>
        <v>IGF</v>
      </c>
      <c r="I5013" t="str">
        <f t="shared" si="5125"/>
        <v>Índice de Gestión Financiera</v>
      </c>
      <c r="J5013" t="str">
        <f t="shared" si="5125"/>
        <v>INDICE</v>
      </c>
      <c r="K5013">
        <f t="shared" si="5125"/>
        <v>0</v>
      </c>
      <c r="L5013" s="150">
        <f>+VLOOKUP($E5013,IGF_2018!$B$8:$Z$347,24,0)</f>
        <v>0.36824158881965974</v>
      </c>
      <c r="M5013" s="142" t="str">
        <f>+VLOOKUP($E5013,IGF_2018!$B$8:$Z$347,25,0)</f>
        <v>Medio bajo</v>
      </c>
    </row>
    <row r="5014" spans="1:13" x14ac:dyDescent="0.3">
      <c r="A5014" s="139">
        <f t="shared" si="5083"/>
        <v>132</v>
      </c>
      <c r="B5014" s="148">
        <f t="shared" si="5085"/>
        <v>30</v>
      </c>
      <c r="D5014" s="149" t="str">
        <f>+VLOOKUP($A5014,mUNICIPIOS!$B$4:$F$343,2,0)</f>
        <v>Quetzaltenango</v>
      </c>
      <c r="E5014" s="149">
        <f>+VLOOKUP($A5014,mUNICIPIOS!$B$4:$F$343,3,0)</f>
        <v>920</v>
      </c>
      <c r="F5014" s="149" t="str">
        <f>+VLOOKUP($A5014,mUNICIPIOS!$B$4:$F$343,4,0)</f>
        <v>Coatepeque</v>
      </c>
      <c r="G5014" s="139" t="str">
        <f t="shared" ref="G5014:K5014" si="5126">+G4976</f>
        <v>06</v>
      </c>
      <c r="H5014" t="str">
        <f t="shared" si="5126"/>
        <v>IGE</v>
      </c>
      <c r="I5014" t="str">
        <f t="shared" si="5126"/>
        <v>Índice de Gestión Estratégica</v>
      </c>
      <c r="J5014" t="str">
        <f t="shared" si="5126"/>
        <v>06-01</v>
      </c>
      <c r="K5014" t="str">
        <f t="shared" si="5126"/>
        <v>Ejecución del Plan Operativo Anual  (POA)</v>
      </c>
      <c r="L5014" s="150">
        <f>+VLOOKUP($E5014,IGE_2018!$B$8:$Z$347,3,0)</f>
        <v>0.95928270753106548</v>
      </c>
      <c r="M5014" s="142" t="str">
        <f>+VLOOKUP($E5014,IGE_2018!$B$8:$Z$347,4,0)</f>
        <v>Alto</v>
      </c>
    </row>
    <row r="5015" spans="1:13" x14ac:dyDescent="0.3">
      <c r="A5015" s="139">
        <f t="shared" si="5083"/>
        <v>132</v>
      </c>
      <c r="B5015" s="148">
        <f t="shared" si="5085"/>
        <v>31</v>
      </c>
      <c r="D5015" s="149" t="str">
        <f>+VLOOKUP($A5015,mUNICIPIOS!$B$4:$F$343,2,0)</f>
        <v>Quetzaltenango</v>
      </c>
      <c r="E5015" s="149">
        <f>+VLOOKUP($A5015,mUNICIPIOS!$B$4:$F$343,3,0)</f>
        <v>920</v>
      </c>
      <c r="F5015" s="149" t="str">
        <f>+VLOOKUP($A5015,mUNICIPIOS!$B$4:$F$343,4,0)</f>
        <v>Coatepeque</v>
      </c>
      <c r="G5015" s="139" t="str">
        <f t="shared" ref="G5015:K5015" si="5127">+G4977</f>
        <v>06</v>
      </c>
      <c r="H5015" t="str">
        <f t="shared" si="5127"/>
        <v>IGE</v>
      </c>
      <c r="I5015" t="str">
        <f t="shared" si="5127"/>
        <v>Índice de Gestión Estratégica</v>
      </c>
      <c r="J5015" t="str">
        <f t="shared" si="5127"/>
        <v>06-02</v>
      </c>
      <c r="K5015" t="str">
        <f t="shared" si="5127"/>
        <v>Relación Plan de Desarrollo Municipal y Ordenamiento Territorial (PDM-OT) - Plan Estratégico Institucional (PEI) - Plan Operativo Multianual (POM) - Plan Operativo Anual (POA)</v>
      </c>
      <c r="L5015" s="150">
        <f>+VLOOKUP($E5015,IGE_2018!$B$8:$Z$347,6,0)</f>
        <v>0.62406947890818854</v>
      </c>
      <c r="M5015" s="142" t="str">
        <f>+VLOOKUP($E5015,IGE_2018!$B$8:$Z$347,7,0)</f>
        <v>Medio alto</v>
      </c>
    </row>
    <row r="5016" spans="1:13" x14ac:dyDescent="0.3">
      <c r="A5016" s="139">
        <f t="shared" si="5083"/>
        <v>132</v>
      </c>
      <c r="B5016" s="148">
        <f t="shared" si="5085"/>
        <v>32</v>
      </c>
      <c r="D5016" s="149" t="str">
        <f>+VLOOKUP($A5016,mUNICIPIOS!$B$4:$F$343,2,0)</f>
        <v>Quetzaltenango</v>
      </c>
      <c r="E5016" s="149">
        <f>+VLOOKUP($A5016,mUNICIPIOS!$B$4:$F$343,3,0)</f>
        <v>920</v>
      </c>
      <c r="F5016" s="149" t="str">
        <f>+VLOOKUP($A5016,mUNICIPIOS!$B$4:$F$343,4,0)</f>
        <v>Coatepeque</v>
      </c>
      <c r="G5016" s="139" t="str">
        <f t="shared" ref="G5016:K5016" si="5128">+G4978</f>
        <v>06</v>
      </c>
      <c r="H5016" t="str">
        <f t="shared" si="5128"/>
        <v>IGE</v>
      </c>
      <c r="I5016" t="str">
        <f t="shared" si="5128"/>
        <v>Índice de Gestión Estratégica</v>
      </c>
      <c r="J5016" t="str">
        <f t="shared" si="5128"/>
        <v>06-03</v>
      </c>
      <c r="K5016" t="str">
        <f t="shared" si="5128"/>
        <v>Presupuesto de egresos relacionado a competencias municipales que responden a prioridades nacionales de desarrollo.</v>
      </c>
      <c r="L5016" s="150">
        <f>+VLOOKUP($E5016,IGE_2018!$B$8:$Z$347,9,0)</f>
        <v>0.24930463935365565</v>
      </c>
      <c r="M5016" s="142" t="str">
        <f>+VLOOKUP($E5016,IGE_2018!$B$8:$Z$347,10,0)</f>
        <v>Medio bajo</v>
      </c>
    </row>
    <row r="5017" spans="1:13" x14ac:dyDescent="0.3">
      <c r="A5017" s="139">
        <f t="shared" si="5083"/>
        <v>132</v>
      </c>
      <c r="B5017" s="148">
        <f t="shared" si="5085"/>
        <v>33</v>
      </c>
      <c r="D5017" s="149" t="str">
        <f>+VLOOKUP($A5017,mUNICIPIOS!$B$4:$F$343,2,0)</f>
        <v>Quetzaltenango</v>
      </c>
      <c r="E5017" s="149">
        <f>+VLOOKUP($A5017,mUNICIPIOS!$B$4:$F$343,3,0)</f>
        <v>920</v>
      </c>
      <c r="F5017" s="149" t="str">
        <f>+VLOOKUP($A5017,mUNICIPIOS!$B$4:$F$343,4,0)</f>
        <v>Coatepeque</v>
      </c>
      <c r="G5017" s="139" t="str">
        <f t="shared" ref="G5017:K5017" si="5129">+G4979</f>
        <v>06</v>
      </c>
      <c r="H5017" t="str">
        <f t="shared" si="5129"/>
        <v>IGE</v>
      </c>
      <c r="I5017" t="str">
        <f t="shared" si="5129"/>
        <v>Índice de Gestión Estratégica</v>
      </c>
      <c r="J5017" t="str">
        <f t="shared" si="5129"/>
        <v>06-04</v>
      </c>
      <c r="K5017" t="str">
        <f t="shared" si="5129"/>
        <v>Institucionalización de la gestión ordenada del territorio</v>
      </c>
      <c r="L5017" s="150">
        <f>+VLOOKUP($E5017,IGE_2018!$B$8:$Z$347,12,0)</f>
        <v>0.70000000000000007</v>
      </c>
      <c r="M5017" s="142" t="str">
        <f>+VLOOKUP($E5017,IGE_2018!$B$8:$Z$347,13,0)</f>
        <v>Medio alto</v>
      </c>
    </row>
    <row r="5018" spans="1:13" x14ac:dyDescent="0.3">
      <c r="A5018" s="139">
        <f t="shared" si="5083"/>
        <v>132</v>
      </c>
      <c r="B5018" s="148">
        <f t="shared" si="5085"/>
        <v>34</v>
      </c>
      <c r="D5018" s="149" t="str">
        <f>+VLOOKUP($A5018,mUNICIPIOS!$B$4:$F$343,2,0)</f>
        <v>Quetzaltenango</v>
      </c>
      <c r="E5018" s="149">
        <f>+VLOOKUP($A5018,mUNICIPIOS!$B$4:$F$343,3,0)</f>
        <v>920</v>
      </c>
      <c r="F5018" s="149" t="str">
        <f>+VLOOKUP($A5018,mUNICIPIOS!$B$4:$F$343,4,0)</f>
        <v>Coatepeque</v>
      </c>
      <c r="G5018" s="139" t="str">
        <f t="shared" ref="G5018:K5018" si="5130">+G4980</f>
        <v>06</v>
      </c>
      <c r="H5018" t="str">
        <f t="shared" si="5130"/>
        <v>IGE</v>
      </c>
      <c r="I5018" t="str">
        <f t="shared" si="5130"/>
        <v>Índice de Gestión Estratégica</v>
      </c>
      <c r="J5018" t="str">
        <f t="shared" si="5130"/>
        <v>06-05</v>
      </c>
      <c r="K5018" t="str">
        <f t="shared" si="5130"/>
        <v>Acciones para la gestión ordenada del territorio</v>
      </c>
      <c r="L5018" s="150">
        <f>+VLOOKUP($E5018,IGE_2018!$B$8:$Z$347,15,0)</f>
        <v>0.18000000000000005</v>
      </c>
      <c r="M5018" s="142" t="str">
        <f>+VLOOKUP($E5018,IGE_2018!$B$8:$Z$347,16,0)</f>
        <v>Bajo</v>
      </c>
    </row>
    <row r="5019" spans="1:13" x14ac:dyDescent="0.3">
      <c r="A5019" s="139">
        <f t="shared" si="5083"/>
        <v>132</v>
      </c>
      <c r="B5019" s="148">
        <f t="shared" si="5085"/>
        <v>35</v>
      </c>
      <c r="D5019" s="149" t="str">
        <f>+VLOOKUP($A5019,mUNICIPIOS!$B$4:$F$343,2,0)</f>
        <v>Quetzaltenango</v>
      </c>
      <c r="E5019" s="149">
        <f>+VLOOKUP($A5019,mUNICIPIOS!$B$4:$F$343,3,0)</f>
        <v>920</v>
      </c>
      <c r="F5019" s="149" t="str">
        <f>+VLOOKUP($A5019,mUNICIPIOS!$B$4:$F$343,4,0)</f>
        <v>Coatepeque</v>
      </c>
      <c r="G5019" s="139" t="str">
        <f t="shared" ref="G5019:K5019" si="5131">+G4981</f>
        <v>06</v>
      </c>
      <c r="H5019" t="str">
        <f t="shared" si="5131"/>
        <v>IGE</v>
      </c>
      <c r="I5019" t="str">
        <f t="shared" si="5131"/>
        <v>Índice de Gestión Estratégica</v>
      </c>
      <c r="J5019" t="str">
        <f t="shared" si="5131"/>
        <v>06-06</v>
      </c>
      <c r="K5019" t="str">
        <f t="shared" si="5131"/>
        <v>Gestión de riesgo en la formulación de proyectos derivados de la planificación operativa anual</v>
      </c>
      <c r="L5019" s="150">
        <f>+VLOOKUP($E5019,IGE_2018!$B$8:$Z$347,18,0)</f>
        <v>0</v>
      </c>
      <c r="M5019" s="142" t="str">
        <f>+VLOOKUP($E5019,IGE_2018!$B$8:$Z$347,19,0)</f>
        <v>Bajo</v>
      </c>
    </row>
    <row r="5020" spans="1:13" x14ac:dyDescent="0.3">
      <c r="A5020" s="139">
        <f t="shared" si="5083"/>
        <v>132</v>
      </c>
      <c r="B5020" s="148">
        <f t="shared" si="5085"/>
        <v>36</v>
      </c>
      <c r="D5020" s="149" t="str">
        <f>+VLOOKUP($A5020,mUNICIPIOS!$B$4:$F$343,2,0)</f>
        <v>Quetzaltenango</v>
      </c>
      <c r="E5020" s="149">
        <f>+VLOOKUP($A5020,mUNICIPIOS!$B$4:$F$343,3,0)</f>
        <v>920</v>
      </c>
      <c r="F5020" s="149" t="str">
        <f>+VLOOKUP($A5020,mUNICIPIOS!$B$4:$F$343,4,0)</f>
        <v>Coatepeque</v>
      </c>
      <c r="G5020" s="139" t="str">
        <f t="shared" ref="G5020:K5020" si="5132">+G4982</f>
        <v>06</v>
      </c>
      <c r="H5020" t="str">
        <f t="shared" si="5132"/>
        <v>IGE</v>
      </c>
      <c r="I5020" t="str">
        <f t="shared" si="5132"/>
        <v>Índice de Gestión Estratégica</v>
      </c>
      <c r="J5020" t="str">
        <f t="shared" si="5132"/>
        <v>06-07</v>
      </c>
      <c r="K5020" t="str">
        <f t="shared" si="5132"/>
        <v>Ingresos por servicios ambientales en relación a los ingresos propios sin regalías</v>
      </c>
      <c r="L5020" s="150">
        <f>+VLOOKUP($E5020,IGE_2018!$B$8:$Z$347,21,0)</f>
        <v>1.4029911951864247E-4</v>
      </c>
      <c r="M5020" s="142" t="str">
        <f>+VLOOKUP($E5020,IGE_2018!$B$8:$Z$347,22,0)</f>
        <v>Bajo</v>
      </c>
    </row>
    <row r="5021" spans="1:13" x14ac:dyDescent="0.3">
      <c r="A5021" s="139">
        <f t="shared" si="5083"/>
        <v>132</v>
      </c>
      <c r="B5021" s="148">
        <f t="shared" si="5085"/>
        <v>37</v>
      </c>
      <c r="D5021" s="149" t="str">
        <f>+VLOOKUP($A5021,mUNICIPIOS!$B$4:$F$343,2,0)</f>
        <v>Quetzaltenango</v>
      </c>
      <c r="E5021" s="149">
        <f>+VLOOKUP($A5021,mUNICIPIOS!$B$4:$F$343,3,0)</f>
        <v>920</v>
      </c>
      <c r="F5021" s="149" t="str">
        <f>+VLOOKUP($A5021,mUNICIPIOS!$B$4:$F$343,4,0)</f>
        <v>Coatepeque</v>
      </c>
      <c r="G5021" s="139" t="str">
        <f t="shared" ref="G5021:K5021" si="5133">+G4983</f>
        <v>06</v>
      </c>
      <c r="H5021" t="str">
        <f t="shared" si="5133"/>
        <v>IGE</v>
      </c>
      <c r="I5021" t="str">
        <f t="shared" si="5133"/>
        <v>Índice de Gestión Estratégica</v>
      </c>
      <c r="J5021" t="str">
        <f t="shared" si="5133"/>
        <v>INDICE</v>
      </c>
      <c r="K5021">
        <f t="shared" si="5133"/>
        <v>0</v>
      </c>
      <c r="L5021" s="150">
        <f>+VLOOKUP($E5021,IGE_2018!$B$8:$Z$347,24,0)</f>
        <v>0.39684301771625391</v>
      </c>
      <c r="M5021" s="142" t="str">
        <f>+VLOOKUP($E5021,IGE_2018!$B$8:$Z$347,25,0)</f>
        <v>Medio bajo</v>
      </c>
    </row>
    <row r="5022" spans="1:13" x14ac:dyDescent="0.3">
      <c r="A5022" s="139">
        <f t="shared" si="5083"/>
        <v>132</v>
      </c>
      <c r="B5022" s="148">
        <f t="shared" si="5085"/>
        <v>38</v>
      </c>
      <c r="D5022" s="149" t="str">
        <f>+VLOOKUP($A5022,mUNICIPIOS!$B$4:$F$343,2,0)</f>
        <v>Quetzaltenango</v>
      </c>
      <c r="E5022" s="149">
        <f>+VLOOKUP($A5022,mUNICIPIOS!$B$4:$F$343,3,0)</f>
        <v>920</v>
      </c>
      <c r="F5022" s="149" t="str">
        <f>+VLOOKUP($A5022,mUNICIPIOS!$B$4:$F$343,4,0)</f>
        <v>Coatepeque</v>
      </c>
      <c r="G5022" s="139" t="str">
        <f t="shared" ref="G5022:K5022" si="5134">+G4984</f>
        <v>RANKING</v>
      </c>
      <c r="H5022" t="str">
        <f t="shared" si="5134"/>
        <v>RGM</v>
      </c>
      <c r="I5022" t="str">
        <f t="shared" si="5134"/>
        <v>Ranking de la Gestión Municipal 2018</v>
      </c>
      <c r="J5022" t="str">
        <f t="shared" si="5134"/>
        <v>RANKING</v>
      </c>
      <c r="K5022">
        <f t="shared" si="5134"/>
        <v>0</v>
      </c>
      <c r="L5022" s="151">
        <f>+VLOOKUP($E5022,Resultados_generales!$C$8:$AE$347,27,0)</f>
        <v>0.42897878687346763</v>
      </c>
      <c r="M5022" t="str">
        <f>+VLOOKUP($E5022,Resultados_generales!$C$8:$AE$347,28,0)</f>
        <v>Medio</v>
      </c>
    </row>
    <row r="5023" spans="1:13" x14ac:dyDescent="0.3">
      <c r="A5023" s="139">
        <f t="shared" si="5083"/>
        <v>133</v>
      </c>
      <c r="B5023" s="148">
        <f t="shared" si="5085"/>
        <v>1</v>
      </c>
      <c r="D5023" s="149" t="str">
        <f>+VLOOKUP($A5023,mUNICIPIOS!$B$4:$F$343,2,0)</f>
        <v>Quetzaltenango</v>
      </c>
      <c r="E5023" s="149">
        <f>+VLOOKUP($A5023,mUNICIPIOS!$B$4:$F$343,3,0)</f>
        <v>921</v>
      </c>
      <c r="F5023" s="149" t="str">
        <f>+VLOOKUP($A5023,mUNICIPIOS!$B$4:$F$343,4,0)</f>
        <v>Génova</v>
      </c>
      <c r="G5023" s="139" t="str">
        <f t="shared" ref="G5023:K5023" si="5135">+G4985</f>
        <v>01</v>
      </c>
      <c r="H5023" t="str">
        <f t="shared" si="5135"/>
        <v>IPC</v>
      </c>
      <c r="I5023" t="str">
        <f t="shared" si="5135"/>
        <v>Índice de Participación Ciudadana</v>
      </c>
      <c r="J5023" t="str">
        <f t="shared" si="5135"/>
        <v>01-01</v>
      </c>
      <c r="K5023" t="str">
        <f t="shared" si="5135"/>
        <v>Número de reuniones del COMUDE en el año de la medición.</v>
      </c>
      <c r="L5023" s="150">
        <f>+VLOOKUP($E5023,IPC_2018!$B$8:$T$347,3,0)</f>
        <v>0.91666666666666663</v>
      </c>
      <c r="M5023" s="142" t="str">
        <f>+VLOOKUP($E5023,IPC_2018!$B$8:$T$347,4,0)</f>
        <v>Alto</v>
      </c>
    </row>
    <row r="5024" spans="1:13" x14ac:dyDescent="0.3">
      <c r="A5024" s="139">
        <f t="shared" si="5083"/>
        <v>133</v>
      </c>
      <c r="B5024" s="148">
        <f t="shared" si="5085"/>
        <v>2</v>
      </c>
      <c r="D5024" s="149" t="str">
        <f>+VLOOKUP($A5024,mUNICIPIOS!$B$4:$F$343,2,0)</f>
        <v>Quetzaltenango</v>
      </c>
      <c r="E5024" s="149">
        <f>+VLOOKUP($A5024,mUNICIPIOS!$B$4:$F$343,3,0)</f>
        <v>921</v>
      </c>
      <c r="F5024" s="149" t="str">
        <f>+VLOOKUP($A5024,mUNICIPIOS!$B$4:$F$343,4,0)</f>
        <v>Génova</v>
      </c>
      <c r="G5024" s="139" t="str">
        <f t="shared" ref="G5024:K5024" si="5136">+G4986</f>
        <v>01</v>
      </c>
      <c r="H5024" t="str">
        <f t="shared" si="5136"/>
        <v>IPC</v>
      </c>
      <c r="I5024" t="str">
        <f t="shared" si="5136"/>
        <v>Índice de Participación Ciudadana</v>
      </c>
      <c r="J5024" t="str">
        <f t="shared" si="5136"/>
        <v>01-02</v>
      </c>
      <c r="K5024" t="str">
        <f t="shared" si="5136"/>
        <v>Participación de Alcaldes, Concejales y Síndicos determinados o designados en el COMUDE</v>
      </c>
      <c r="L5024" s="150">
        <f>+VLOOKUP($E5024,IPC_2018!$B$8:$T$347,6,0)</f>
        <v>0.65909090909090906</v>
      </c>
      <c r="M5024" s="142" t="str">
        <f>+VLOOKUP($E5024,IPC_2018!$B$8:$T$347,7,0)</f>
        <v>Medio alto</v>
      </c>
    </row>
    <row r="5025" spans="1:13" x14ac:dyDescent="0.3">
      <c r="A5025" s="139">
        <f t="shared" si="5083"/>
        <v>133</v>
      </c>
      <c r="B5025" s="148">
        <f t="shared" si="5085"/>
        <v>3</v>
      </c>
      <c r="D5025" s="149" t="str">
        <f>+VLOOKUP($A5025,mUNICIPIOS!$B$4:$F$343,2,0)</f>
        <v>Quetzaltenango</v>
      </c>
      <c r="E5025" s="149">
        <f>+VLOOKUP($A5025,mUNICIPIOS!$B$4:$F$343,3,0)</f>
        <v>921</v>
      </c>
      <c r="F5025" s="149" t="str">
        <f>+VLOOKUP($A5025,mUNICIPIOS!$B$4:$F$343,4,0)</f>
        <v>Génova</v>
      </c>
      <c r="G5025" s="139" t="str">
        <f t="shared" ref="G5025:K5025" si="5137">+G4987</f>
        <v>01</v>
      </c>
      <c r="H5025" t="str">
        <f t="shared" si="5137"/>
        <v>IPC</v>
      </c>
      <c r="I5025" t="str">
        <f t="shared" si="5137"/>
        <v>Índice de Participación Ciudadana</v>
      </c>
      <c r="J5025" t="str">
        <f t="shared" si="5137"/>
        <v>01-03</v>
      </c>
      <c r="K5025" t="str">
        <f t="shared" si="5137"/>
        <v>Participación  de organizaciones de jóvenes, mujeres, pueblos mayas, xincas, garífunas, y otras organizaciones en el Comude</v>
      </c>
      <c r="L5025" s="150">
        <f>+VLOOKUP($E5025,IPC_2018!$B$8:$T$347,9,0)</f>
        <v>0.8368617683686177</v>
      </c>
      <c r="M5025" s="142" t="str">
        <f>+VLOOKUP($E5025,IPC_2018!$B$8:$T$347,10,0)</f>
        <v>Alto</v>
      </c>
    </row>
    <row r="5026" spans="1:13" x14ac:dyDescent="0.3">
      <c r="A5026" s="139">
        <f t="shared" si="5083"/>
        <v>133</v>
      </c>
      <c r="B5026" s="148">
        <f t="shared" si="5085"/>
        <v>4</v>
      </c>
      <c r="D5026" s="149" t="str">
        <f>+VLOOKUP($A5026,mUNICIPIOS!$B$4:$F$343,2,0)</f>
        <v>Quetzaltenango</v>
      </c>
      <c r="E5026" s="149">
        <f>+VLOOKUP($A5026,mUNICIPIOS!$B$4:$F$343,3,0)</f>
        <v>921</v>
      </c>
      <c r="F5026" s="149" t="str">
        <f>+VLOOKUP($A5026,mUNICIPIOS!$B$4:$F$343,4,0)</f>
        <v>Génova</v>
      </c>
      <c r="G5026" s="139" t="str">
        <f t="shared" ref="G5026:K5026" si="5138">+G4988</f>
        <v>01</v>
      </c>
      <c r="H5026" t="str">
        <f t="shared" si="5138"/>
        <v>IPC</v>
      </c>
      <c r="I5026" t="str">
        <f t="shared" si="5138"/>
        <v>Índice de Participación Ciudadana</v>
      </c>
      <c r="J5026" t="str">
        <f t="shared" si="5138"/>
        <v>01-04</v>
      </c>
      <c r="K5026" t="str">
        <f t="shared" si="5138"/>
        <v>Representatividad territorial del Comude.</v>
      </c>
      <c r="L5026" s="150">
        <f>+VLOOKUP($E5026,IPC_2018!$B$8:$T$347,12,0)</f>
        <v>0.60909090909090913</v>
      </c>
      <c r="M5026" s="142" t="str">
        <f>+VLOOKUP($E5026,IPC_2018!$B$8:$T$347,13,0)</f>
        <v>Medio alto</v>
      </c>
    </row>
    <row r="5027" spans="1:13" x14ac:dyDescent="0.3">
      <c r="A5027" s="139">
        <f t="shared" si="5083"/>
        <v>133</v>
      </c>
      <c r="B5027" s="148">
        <f t="shared" si="5085"/>
        <v>5</v>
      </c>
      <c r="D5027" s="149" t="str">
        <f>+VLOOKUP($A5027,mUNICIPIOS!$B$4:$F$343,2,0)</f>
        <v>Quetzaltenango</v>
      </c>
      <c r="E5027" s="149">
        <f>+VLOOKUP($A5027,mUNICIPIOS!$B$4:$F$343,3,0)</f>
        <v>921</v>
      </c>
      <c r="F5027" s="149" t="str">
        <f>+VLOOKUP($A5027,mUNICIPIOS!$B$4:$F$343,4,0)</f>
        <v>Génova</v>
      </c>
      <c r="G5027" s="139" t="str">
        <f t="shared" ref="G5027:K5027" si="5139">+G4989</f>
        <v>01</v>
      </c>
      <c r="H5027" t="str">
        <f t="shared" si="5139"/>
        <v>IPC</v>
      </c>
      <c r="I5027" t="str">
        <f t="shared" si="5139"/>
        <v>Índice de Participación Ciudadana</v>
      </c>
      <c r="J5027" t="str">
        <f t="shared" si="5139"/>
        <v>01-05</v>
      </c>
      <c r="K5027" t="str">
        <f t="shared" si="5139"/>
        <v>Funcionamiento del Comude</v>
      </c>
      <c r="L5027" s="150">
        <f>+VLOOKUP($E5027,IPC_2018!$B$8:$T$347,15,0)</f>
        <v>0.44059187294720564</v>
      </c>
      <c r="M5027" s="142" t="str">
        <f>+VLOOKUP($E5027,IPC_2018!$B$8:$T$347,16,0)</f>
        <v>Medio</v>
      </c>
    </row>
    <row r="5028" spans="1:13" x14ac:dyDescent="0.3">
      <c r="A5028" s="139">
        <f t="shared" si="5083"/>
        <v>133</v>
      </c>
      <c r="B5028" s="148">
        <f t="shared" si="5085"/>
        <v>6</v>
      </c>
      <c r="D5028" s="149" t="str">
        <f>+VLOOKUP($A5028,mUNICIPIOS!$B$4:$F$343,2,0)</f>
        <v>Quetzaltenango</v>
      </c>
      <c r="E5028" s="149">
        <f>+VLOOKUP($A5028,mUNICIPIOS!$B$4:$F$343,3,0)</f>
        <v>921</v>
      </c>
      <c r="F5028" s="149" t="str">
        <f>+VLOOKUP($A5028,mUNICIPIOS!$B$4:$F$343,4,0)</f>
        <v>Génova</v>
      </c>
      <c r="G5028" s="139" t="str">
        <f t="shared" ref="G5028:K5028" si="5140">+G4990</f>
        <v>01</v>
      </c>
      <c r="H5028" t="str">
        <f t="shared" si="5140"/>
        <v>IPC</v>
      </c>
      <c r="I5028" t="str">
        <f t="shared" si="5140"/>
        <v>Índice de Participación Ciudadana</v>
      </c>
      <c r="J5028" t="str">
        <f t="shared" si="5140"/>
        <v>INDICE</v>
      </c>
      <c r="K5028">
        <f t="shared" si="5140"/>
        <v>0</v>
      </c>
      <c r="L5028" s="150">
        <f>+VLOOKUP($E5028,IPC_2018!$B$8:$T$347,18,0)</f>
        <v>0.75495137953070668</v>
      </c>
      <c r="M5028" s="142" t="str">
        <f>+VLOOKUP($E5028,IPC_2018!$B$8:$T$347,19,0)</f>
        <v>Medio alto</v>
      </c>
    </row>
    <row r="5029" spans="1:13" x14ac:dyDescent="0.3">
      <c r="A5029" s="139">
        <f t="shared" si="5083"/>
        <v>133</v>
      </c>
      <c r="B5029" s="148">
        <f t="shared" si="5085"/>
        <v>7</v>
      </c>
      <c r="D5029" s="149" t="str">
        <f>+VLOOKUP($A5029,mUNICIPIOS!$B$4:$F$343,2,0)</f>
        <v>Quetzaltenango</v>
      </c>
      <c r="E5029" s="149">
        <f>+VLOOKUP($A5029,mUNICIPIOS!$B$4:$F$343,3,0)</f>
        <v>921</v>
      </c>
      <c r="F5029" s="149" t="str">
        <f>+VLOOKUP($A5029,mUNICIPIOS!$B$4:$F$343,4,0)</f>
        <v>Génova</v>
      </c>
      <c r="G5029" s="139" t="str">
        <f t="shared" ref="G5029:K5029" si="5141">+G4991</f>
        <v>02</v>
      </c>
      <c r="H5029" t="str">
        <f t="shared" si="5141"/>
        <v>IIC</v>
      </c>
      <c r="I5029" t="str">
        <f t="shared" si="5141"/>
        <v>Índice de Información a la Ciudadanía</v>
      </c>
      <c r="J5029" t="str">
        <f t="shared" si="5141"/>
        <v>02-01</v>
      </c>
      <c r="K5029" t="str">
        <f t="shared" si="5141"/>
        <v>Rendición de cuentas cuatrimestral y anual al Comude enfocadas en resultados.</v>
      </c>
      <c r="L5029" s="150">
        <f>+VLOOKUP($E5029,IIC_2018!$B$8:$Q$347,3,0)</f>
        <v>0.4</v>
      </c>
      <c r="M5029" s="142" t="str">
        <f>+VLOOKUP($E5029,IIC_2018!$B$8:$Q$347,4,0)</f>
        <v>Medio bajo</v>
      </c>
    </row>
    <row r="5030" spans="1:13" x14ac:dyDescent="0.3">
      <c r="A5030" s="139">
        <f t="shared" si="5083"/>
        <v>133</v>
      </c>
      <c r="B5030" s="148">
        <f t="shared" si="5085"/>
        <v>8</v>
      </c>
      <c r="D5030" s="149" t="str">
        <f>+VLOOKUP($A5030,mUNICIPIOS!$B$4:$F$343,2,0)</f>
        <v>Quetzaltenango</v>
      </c>
      <c r="E5030" s="149">
        <f>+VLOOKUP($A5030,mUNICIPIOS!$B$4:$F$343,3,0)</f>
        <v>921</v>
      </c>
      <c r="F5030" s="149" t="str">
        <f>+VLOOKUP($A5030,mUNICIPIOS!$B$4:$F$343,4,0)</f>
        <v>Génova</v>
      </c>
      <c r="G5030" s="139" t="str">
        <f t="shared" ref="G5030:K5030" si="5142">+G4992</f>
        <v>02</v>
      </c>
      <c r="H5030" t="str">
        <f t="shared" si="5142"/>
        <v>IIC</v>
      </c>
      <c r="I5030" t="str">
        <f t="shared" si="5142"/>
        <v>Índice de Información a la Ciudadanía</v>
      </c>
      <c r="J5030" t="str">
        <f t="shared" si="5142"/>
        <v>02-02</v>
      </c>
      <c r="K5030" t="str">
        <f t="shared" si="5142"/>
        <v>Información presupuestaria y otra información brindada a la ciudadanía disponible en medios locales de comunicación.</v>
      </c>
      <c r="L5030" s="150">
        <f>+VLOOKUP($E5030,IIC_2018!$B$8:$Q$347,6,0)</f>
        <v>0.75</v>
      </c>
      <c r="M5030" s="142" t="str">
        <f>+VLOOKUP($E5030,IIC_2018!$B$8:$Q$347,7,0)</f>
        <v>Medio alto</v>
      </c>
    </row>
    <row r="5031" spans="1:13" x14ac:dyDescent="0.3">
      <c r="A5031" s="139">
        <f t="shared" si="5083"/>
        <v>133</v>
      </c>
      <c r="B5031" s="148">
        <f t="shared" si="5085"/>
        <v>9</v>
      </c>
      <c r="D5031" s="149" t="str">
        <f>+VLOOKUP($A5031,mUNICIPIOS!$B$4:$F$343,2,0)</f>
        <v>Quetzaltenango</v>
      </c>
      <c r="E5031" s="149">
        <f>+VLOOKUP($A5031,mUNICIPIOS!$B$4:$F$343,3,0)</f>
        <v>921</v>
      </c>
      <c r="F5031" s="149" t="str">
        <f>+VLOOKUP($A5031,mUNICIPIOS!$B$4:$F$343,4,0)</f>
        <v>Génova</v>
      </c>
      <c r="G5031" s="139" t="str">
        <f t="shared" ref="G5031:K5031" si="5143">+G4993</f>
        <v>02</v>
      </c>
      <c r="H5031" t="str">
        <f t="shared" si="5143"/>
        <v>IIC</v>
      </c>
      <c r="I5031" t="str">
        <f t="shared" si="5143"/>
        <v>Índice de Información a la Ciudadanía</v>
      </c>
      <c r="J5031" t="str">
        <f t="shared" si="5143"/>
        <v>02-03</v>
      </c>
      <c r="K5031" t="str">
        <f t="shared" si="5143"/>
        <v>Información pública de oficio actualizada y disponible de acuerdo a la LAIP y uso de internet.</v>
      </c>
      <c r="L5031" s="150">
        <f>+VLOOKUP($E5031,IIC_2018!$B$8:$Q$347,9,0)</f>
        <v>0.99999999999999989</v>
      </c>
      <c r="M5031" s="142" t="str">
        <f>+VLOOKUP($E5031,IIC_2018!$B$8:$Q$347,10,0)</f>
        <v>Alto</v>
      </c>
    </row>
    <row r="5032" spans="1:13" x14ac:dyDescent="0.3">
      <c r="A5032" s="139">
        <f t="shared" si="5083"/>
        <v>133</v>
      </c>
      <c r="B5032" s="148">
        <f t="shared" si="5085"/>
        <v>10</v>
      </c>
      <c r="D5032" s="149" t="str">
        <f>+VLOOKUP($A5032,mUNICIPIOS!$B$4:$F$343,2,0)</f>
        <v>Quetzaltenango</v>
      </c>
      <c r="E5032" s="149">
        <f>+VLOOKUP($A5032,mUNICIPIOS!$B$4:$F$343,3,0)</f>
        <v>921</v>
      </c>
      <c r="F5032" s="149" t="str">
        <f>+VLOOKUP($A5032,mUNICIPIOS!$B$4:$F$343,4,0)</f>
        <v>Génova</v>
      </c>
      <c r="G5032" s="139" t="str">
        <f t="shared" ref="G5032:K5032" si="5144">+G4994</f>
        <v>02</v>
      </c>
      <c r="H5032" t="str">
        <f t="shared" si="5144"/>
        <v>IIC</v>
      </c>
      <c r="I5032" t="str">
        <f t="shared" si="5144"/>
        <v>Índice de Información a la Ciudadanía</v>
      </c>
      <c r="J5032" t="str">
        <f t="shared" si="5144"/>
        <v>02-04</v>
      </c>
      <c r="K5032" t="str">
        <f t="shared" si="5144"/>
        <v>Relación del monto contratado por medio de Guate compras con el total del presupuesto de egresos vigente.</v>
      </c>
      <c r="L5032" s="150">
        <f>+VLOOKUP($E5032,IIC_2018!$B$8:$Q$347,12,0)</f>
        <v>0.39579070031149721</v>
      </c>
      <c r="M5032" s="142" t="str">
        <f>+VLOOKUP($E5032,IIC_2018!$B$8:$Q$347,13,0)</f>
        <v>Medio bajo</v>
      </c>
    </row>
    <row r="5033" spans="1:13" x14ac:dyDescent="0.3">
      <c r="A5033" s="139">
        <f t="shared" si="5083"/>
        <v>133</v>
      </c>
      <c r="B5033" s="148">
        <f t="shared" si="5085"/>
        <v>11</v>
      </c>
      <c r="D5033" s="149" t="str">
        <f>+VLOOKUP($A5033,mUNICIPIOS!$B$4:$F$343,2,0)</f>
        <v>Quetzaltenango</v>
      </c>
      <c r="E5033" s="149">
        <f>+VLOOKUP($A5033,mUNICIPIOS!$B$4:$F$343,3,0)</f>
        <v>921</v>
      </c>
      <c r="F5033" s="149" t="str">
        <f>+VLOOKUP($A5033,mUNICIPIOS!$B$4:$F$343,4,0)</f>
        <v>Génova</v>
      </c>
      <c r="G5033" s="139" t="str">
        <f t="shared" ref="G5033:K5033" si="5145">+G4995</f>
        <v>02</v>
      </c>
      <c r="H5033" t="str">
        <f t="shared" si="5145"/>
        <v>IIC</v>
      </c>
      <c r="I5033" t="str">
        <f t="shared" si="5145"/>
        <v>Índice de Información a la Ciudadanía</v>
      </c>
      <c r="J5033" t="str">
        <f t="shared" si="5145"/>
        <v>INDICE</v>
      </c>
      <c r="K5033">
        <f t="shared" si="5145"/>
        <v>0</v>
      </c>
      <c r="L5033" s="150">
        <f>+VLOOKUP($E5033,IIC_2018!$B$8:$Q$347,15,0)</f>
        <v>0.63644767507787425</v>
      </c>
      <c r="M5033" s="142" t="str">
        <f>+VLOOKUP($E5033,IIC_2018!$B$8:$Q$347,16,0)</f>
        <v>Medio alto</v>
      </c>
    </row>
    <row r="5034" spans="1:13" x14ac:dyDescent="0.3">
      <c r="A5034" s="139">
        <f t="shared" si="5083"/>
        <v>133</v>
      </c>
      <c r="B5034" s="148">
        <f t="shared" si="5085"/>
        <v>12</v>
      </c>
      <c r="D5034" s="149" t="str">
        <f>+VLOOKUP($A5034,mUNICIPIOS!$B$4:$F$343,2,0)</f>
        <v>Quetzaltenango</v>
      </c>
      <c r="E5034" s="149">
        <f>+VLOOKUP($A5034,mUNICIPIOS!$B$4:$F$343,3,0)</f>
        <v>921</v>
      </c>
      <c r="F5034" s="149" t="str">
        <f>+VLOOKUP($A5034,mUNICIPIOS!$B$4:$F$343,4,0)</f>
        <v>Génova</v>
      </c>
      <c r="G5034" s="139" t="str">
        <f t="shared" ref="G5034:K5034" si="5146">+G4996</f>
        <v>03</v>
      </c>
      <c r="H5034" t="str">
        <f t="shared" si="5146"/>
        <v>ISP</v>
      </c>
      <c r="I5034" t="str">
        <f t="shared" si="5146"/>
        <v>Índice de Servicios Públicos</v>
      </c>
      <c r="J5034" t="str">
        <f t="shared" si="5146"/>
        <v>03-01</v>
      </c>
      <c r="K5034" t="str">
        <f t="shared" si="5146"/>
        <v>Cobertura del servicio público de agua</v>
      </c>
      <c r="L5034" s="150">
        <f>+VLOOKUP($E5034,ISP_2018!$B$8:$T$347,3,0)</f>
        <v>0.12100359940715646</v>
      </c>
      <c r="M5034" s="142" t="str">
        <f>+VLOOKUP($E5034,ISP_2018!$B$8:$T$347,4,0)</f>
        <v>Bajo</v>
      </c>
    </row>
    <row r="5035" spans="1:13" x14ac:dyDescent="0.3">
      <c r="A5035" s="139">
        <f t="shared" si="5083"/>
        <v>133</v>
      </c>
      <c r="B5035" s="148">
        <f t="shared" si="5085"/>
        <v>13</v>
      </c>
      <c r="D5035" s="149" t="str">
        <f>+VLOOKUP($A5035,mUNICIPIOS!$B$4:$F$343,2,0)</f>
        <v>Quetzaltenango</v>
      </c>
      <c r="E5035" s="149">
        <f>+VLOOKUP($A5035,mUNICIPIOS!$B$4:$F$343,3,0)</f>
        <v>921</v>
      </c>
      <c r="F5035" s="149" t="str">
        <f>+VLOOKUP($A5035,mUNICIPIOS!$B$4:$F$343,4,0)</f>
        <v>Génova</v>
      </c>
      <c r="G5035" s="139" t="str">
        <f t="shared" ref="G5035:K5035" si="5147">+G4997</f>
        <v>03</v>
      </c>
      <c r="H5035" t="str">
        <f t="shared" si="5147"/>
        <v>ISP</v>
      </c>
      <c r="I5035" t="str">
        <f t="shared" si="5147"/>
        <v>Índice de Servicios Públicos</v>
      </c>
      <c r="J5035" t="str">
        <f t="shared" si="5147"/>
        <v>03-02</v>
      </c>
      <c r="K5035" t="str">
        <f t="shared" si="5147"/>
        <v>Control de la calidad del servicio público de agua</v>
      </c>
      <c r="L5035" s="150">
        <f>+VLOOKUP($E5035,ISP_2018!$B$8:$T$347,6,0)</f>
        <v>0.16250000000000001</v>
      </c>
      <c r="M5035" s="142" t="str">
        <f>+VLOOKUP($E5035,ISP_2018!$B$8:$T$347,7,0)</f>
        <v>Bajo</v>
      </c>
    </row>
    <row r="5036" spans="1:13" x14ac:dyDescent="0.3">
      <c r="A5036" s="139">
        <f t="shared" si="5083"/>
        <v>133</v>
      </c>
      <c r="B5036" s="148">
        <f t="shared" si="5085"/>
        <v>14</v>
      </c>
      <c r="D5036" s="149" t="str">
        <f>+VLOOKUP($A5036,mUNICIPIOS!$B$4:$F$343,2,0)</f>
        <v>Quetzaltenango</v>
      </c>
      <c r="E5036" s="149">
        <f>+VLOOKUP($A5036,mUNICIPIOS!$B$4:$F$343,3,0)</f>
        <v>921</v>
      </c>
      <c r="F5036" s="149" t="str">
        <f>+VLOOKUP($A5036,mUNICIPIOS!$B$4:$F$343,4,0)</f>
        <v>Génova</v>
      </c>
      <c r="G5036" s="139" t="str">
        <f t="shared" ref="G5036:K5036" si="5148">+G4998</f>
        <v>03</v>
      </c>
      <c r="H5036" t="str">
        <f t="shared" si="5148"/>
        <v>ISP</v>
      </c>
      <c r="I5036" t="str">
        <f t="shared" si="5148"/>
        <v>Índice de Servicios Públicos</v>
      </c>
      <c r="J5036" t="str">
        <f t="shared" si="5148"/>
        <v>03-03</v>
      </c>
      <c r="K5036" t="str">
        <f t="shared" si="5148"/>
        <v>Disposición  y tratamiento  de aguas residuales</v>
      </c>
      <c r="L5036" s="150">
        <f>+VLOOKUP($E5036,ISP_2018!$B$8:$T$347,9,0)</f>
        <v>0.2276707643009393</v>
      </c>
      <c r="M5036" s="142" t="str">
        <f>+VLOOKUP($E5036,ISP_2018!$B$8:$T$347,10,0)</f>
        <v>Medio bajo</v>
      </c>
    </row>
    <row r="5037" spans="1:13" x14ac:dyDescent="0.3">
      <c r="A5037" s="139">
        <f t="shared" ref="A5037:A5100" si="5149">+IF(B5036=38,A5036+1,A5036)</f>
        <v>133</v>
      </c>
      <c r="B5037" s="148">
        <f t="shared" si="5085"/>
        <v>15</v>
      </c>
      <c r="D5037" s="149" t="str">
        <f>+VLOOKUP($A5037,mUNICIPIOS!$B$4:$F$343,2,0)</f>
        <v>Quetzaltenango</v>
      </c>
      <c r="E5037" s="149">
        <f>+VLOOKUP($A5037,mUNICIPIOS!$B$4:$F$343,3,0)</f>
        <v>921</v>
      </c>
      <c r="F5037" s="149" t="str">
        <f>+VLOOKUP($A5037,mUNICIPIOS!$B$4:$F$343,4,0)</f>
        <v>Génova</v>
      </c>
      <c r="G5037" s="139" t="str">
        <f t="shared" ref="G5037:K5037" si="5150">+G4999</f>
        <v>03</v>
      </c>
      <c r="H5037" t="str">
        <f t="shared" si="5150"/>
        <v>ISP</v>
      </c>
      <c r="I5037" t="str">
        <f t="shared" si="5150"/>
        <v>Índice de Servicios Públicos</v>
      </c>
      <c r="J5037" t="str">
        <f t="shared" si="5150"/>
        <v>03-04</v>
      </c>
      <c r="K5037" t="str">
        <f t="shared" si="5150"/>
        <v>Gestión y manejo de los residuos y desechos sólidos</v>
      </c>
      <c r="L5037" s="150">
        <f>+VLOOKUP($E5037,ISP_2018!$B$8:$T$347,12,0)</f>
        <v>0.32215617223984649</v>
      </c>
      <c r="M5037" s="142" t="str">
        <f>+VLOOKUP($E5037,ISP_2018!$B$8:$T$347,13,0)</f>
        <v>Medio bajo</v>
      </c>
    </row>
    <row r="5038" spans="1:13" x14ac:dyDescent="0.3">
      <c r="A5038" s="139">
        <f t="shared" si="5149"/>
        <v>133</v>
      </c>
      <c r="B5038" s="148">
        <f t="shared" ref="B5038:B5101" si="5151">+B5000</f>
        <v>16</v>
      </c>
      <c r="D5038" s="149" t="str">
        <f>+VLOOKUP($A5038,mUNICIPIOS!$B$4:$F$343,2,0)</f>
        <v>Quetzaltenango</v>
      </c>
      <c r="E5038" s="149">
        <f>+VLOOKUP($A5038,mUNICIPIOS!$B$4:$F$343,3,0)</f>
        <v>921</v>
      </c>
      <c r="F5038" s="149" t="str">
        <f>+VLOOKUP($A5038,mUNICIPIOS!$B$4:$F$343,4,0)</f>
        <v>Génova</v>
      </c>
      <c r="G5038" s="139" t="str">
        <f t="shared" ref="G5038:K5038" si="5152">+G5000</f>
        <v>03</v>
      </c>
      <c r="H5038" t="str">
        <f t="shared" si="5152"/>
        <v>ISP</v>
      </c>
      <c r="I5038" t="str">
        <f t="shared" si="5152"/>
        <v>Índice de Servicios Públicos</v>
      </c>
      <c r="J5038" t="str">
        <f t="shared" si="5152"/>
        <v>03-05</v>
      </c>
      <c r="K5038" t="str">
        <f t="shared" si="5152"/>
        <v>Gestión de servicios públicos municipales</v>
      </c>
      <c r="L5038" s="150">
        <f>+VLOOKUP($E5038,ISP_2018!$B$8:$T$347,15,0)</f>
        <v>0.16129032258064516</v>
      </c>
      <c r="M5038" s="142" t="str">
        <f>+VLOOKUP($E5038,ISP_2018!$B$8:$T$347,16,0)</f>
        <v>Bajo</v>
      </c>
    </row>
    <row r="5039" spans="1:13" x14ac:dyDescent="0.3">
      <c r="A5039" s="139">
        <f t="shared" si="5149"/>
        <v>133</v>
      </c>
      <c r="B5039" s="148">
        <f t="shared" si="5151"/>
        <v>17</v>
      </c>
      <c r="D5039" s="149" t="str">
        <f>+VLOOKUP($A5039,mUNICIPIOS!$B$4:$F$343,2,0)</f>
        <v>Quetzaltenango</v>
      </c>
      <c r="E5039" s="149">
        <f>+VLOOKUP($A5039,mUNICIPIOS!$B$4:$F$343,3,0)</f>
        <v>921</v>
      </c>
      <c r="F5039" s="149" t="str">
        <f>+VLOOKUP($A5039,mUNICIPIOS!$B$4:$F$343,4,0)</f>
        <v>Génova</v>
      </c>
      <c r="G5039" s="139" t="str">
        <f t="shared" ref="G5039:K5039" si="5153">+G5001</f>
        <v>03</v>
      </c>
      <c r="H5039" t="str">
        <f t="shared" si="5153"/>
        <v>ISP</v>
      </c>
      <c r="I5039" t="str">
        <f t="shared" si="5153"/>
        <v>Índice de Servicios Públicos</v>
      </c>
      <c r="J5039" t="str">
        <f t="shared" si="5153"/>
        <v>INDICE</v>
      </c>
      <c r="K5039">
        <f t="shared" si="5153"/>
        <v>0</v>
      </c>
      <c r="L5039" s="150">
        <f>+VLOOKUP($E5039,ISP_2018!$B$8:$T$347,18,0)</f>
        <v>0.20307381176500186</v>
      </c>
      <c r="M5039" s="142" t="str">
        <f>+VLOOKUP($E5039,ISP_2018!$B$8:$T$347,19,0)</f>
        <v>Medio bajo</v>
      </c>
    </row>
    <row r="5040" spans="1:13" x14ac:dyDescent="0.3">
      <c r="A5040" s="139">
        <f t="shared" si="5149"/>
        <v>133</v>
      </c>
      <c r="B5040" s="148">
        <f t="shared" si="5151"/>
        <v>18</v>
      </c>
      <c r="D5040" s="149" t="str">
        <f>+VLOOKUP($A5040,mUNICIPIOS!$B$4:$F$343,2,0)</f>
        <v>Quetzaltenango</v>
      </c>
      <c r="E5040" s="149">
        <f>+VLOOKUP($A5040,mUNICIPIOS!$B$4:$F$343,3,0)</f>
        <v>921</v>
      </c>
      <c r="F5040" s="149" t="str">
        <f>+VLOOKUP($A5040,mUNICIPIOS!$B$4:$F$343,4,0)</f>
        <v>Génova</v>
      </c>
      <c r="G5040" s="139" t="str">
        <f t="shared" ref="G5040:K5040" si="5154">+G5002</f>
        <v>04</v>
      </c>
      <c r="H5040" t="str">
        <f t="shared" si="5154"/>
        <v>IGA</v>
      </c>
      <c r="I5040" t="str">
        <f t="shared" si="5154"/>
        <v>Índice de Gestión Administrativa</v>
      </c>
      <c r="J5040" t="str">
        <f t="shared" si="5154"/>
        <v>04-01</v>
      </c>
      <c r="K5040" t="str">
        <f t="shared" si="5154"/>
        <v>Existencia de elementos de atención municipal orientada al vecino</v>
      </c>
      <c r="L5040" s="150">
        <f>+VLOOKUP($E5040,IGA_2018!$B$8:$N$347,3,0)</f>
        <v>0.25</v>
      </c>
      <c r="M5040" s="142" t="str">
        <f>+VLOOKUP($E5040,IGA_2018!$B$8:$N$347,4,0)</f>
        <v>Medio bajo</v>
      </c>
    </row>
    <row r="5041" spans="1:13" x14ac:dyDescent="0.3">
      <c r="A5041" s="139">
        <f t="shared" si="5149"/>
        <v>133</v>
      </c>
      <c r="B5041" s="148">
        <f t="shared" si="5151"/>
        <v>19</v>
      </c>
      <c r="D5041" s="149" t="str">
        <f>+VLOOKUP($A5041,mUNICIPIOS!$B$4:$F$343,2,0)</f>
        <v>Quetzaltenango</v>
      </c>
      <c r="E5041" s="149">
        <f>+VLOOKUP($A5041,mUNICIPIOS!$B$4:$F$343,3,0)</f>
        <v>921</v>
      </c>
      <c r="F5041" s="149" t="str">
        <f>+VLOOKUP($A5041,mUNICIPIOS!$B$4:$F$343,4,0)</f>
        <v>Génova</v>
      </c>
      <c r="G5041" s="139" t="str">
        <f t="shared" ref="G5041:K5041" si="5155">+G5003</f>
        <v>04</v>
      </c>
      <c r="H5041" t="str">
        <f t="shared" si="5155"/>
        <v>IGA</v>
      </c>
      <c r="I5041" t="str">
        <f t="shared" si="5155"/>
        <v>Índice de Gestión Administrativa</v>
      </c>
      <c r="J5041" t="str">
        <f t="shared" si="5155"/>
        <v>04-02</v>
      </c>
      <c r="K5041" t="str">
        <f t="shared" si="5155"/>
        <v>Gestión del recurso humano.</v>
      </c>
      <c r="L5041" s="150">
        <f>+VLOOKUP($E5041,IGA_2018!$B$8:$N$347,6,0)</f>
        <v>0.49549317537986109</v>
      </c>
      <c r="M5041" s="142" t="str">
        <f>+VLOOKUP($E5041,IGA_2018!$B$8:$N$347,7,0)</f>
        <v>Medio</v>
      </c>
    </row>
    <row r="5042" spans="1:13" x14ac:dyDescent="0.3">
      <c r="A5042" s="139">
        <f t="shared" si="5149"/>
        <v>133</v>
      </c>
      <c r="B5042" s="148">
        <f t="shared" si="5151"/>
        <v>20</v>
      </c>
      <c r="D5042" s="149" t="str">
        <f>+VLOOKUP($A5042,mUNICIPIOS!$B$4:$F$343,2,0)</f>
        <v>Quetzaltenango</v>
      </c>
      <c r="E5042" s="149">
        <f>+VLOOKUP($A5042,mUNICIPIOS!$B$4:$F$343,3,0)</f>
        <v>921</v>
      </c>
      <c r="F5042" s="149" t="str">
        <f>+VLOOKUP($A5042,mUNICIPIOS!$B$4:$F$343,4,0)</f>
        <v>Génova</v>
      </c>
      <c r="G5042" s="139" t="str">
        <f t="shared" ref="G5042:K5042" si="5156">+G5004</f>
        <v>04</v>
      </c>
      <c r="H5042" t="str">
        <f t="shared" si="5156"/>
        <v>IGA</v>
      </c>
      <c r="I5042" t="str">
        <f t="shared" si="5156"/>
        <v>Índice de Gestión Administrativa</v>
      </c>
      <c r="J5042" t="str">
        <f t="shared" si="5156"/>
        <v>04-03</v>
      </c>
      <c r="K5042" t="str">
        <f t="shared" si="5156"/>
        <v>Existencia de oficinas municipales con instrumentos de gestión.</v>
      </c>
      <c r="L5042" s="150">
        <f>+VLOOKUP($E5042,IGA_2018!$B$8:$N$347,9,0)</f>
        <v>0.93571428571428572</v>
      </c>
      <c r="M5042" s="142" t="str">
        <f>+VLOOKUP($E5042,IGA_2018!$B$8:$N$347,10,0)</f>
        <v>Alto</v>
      </c>
    </row>
    <row r="5043" spans="1:13" x14ac:dyDescent="0.3">
      <c r="A5043" s="139">
        <f t="shared" si="5149"/>
        <v>133</v>
      </c>
      <c r="B5043" s="148">
        <f t="shared" si="5151"/>
        <v>21</v>
      </c>
      <c r="D5043" s="149" t="str">
        <f>+VLOOKUP($A5043,mUNICIPIOS!$B$4:$F$343,2,0)</f>
        <v>Quetzaltenango</v>
      </c>
      <c r="E5043" s="149">
        <f>+VLOOKUP($A5043,mUNICIPIOS!$B$4:$F$343,3,0)</f>
        <v>921</v>
      </c>
      <c r="F5043" s="149" t="str">
        <f>+VLOOKUP($A5043,mUNICIPIOS!$B$4:$F$343,4,0)</f>
        <v>Génova</v>
      </c>
      <c r="G5043" s="139" t="str">
        <f t="shared" ref="G5043:K5043" si="5157">+G5005</f>
        <v>04</v>
      </c>
      <c r="H5043" t="str">
        <f t="shared" si="5157"/>
        <v>IGA</v>
      </c>
      <c r="I5043" t="str">
        <f t="shared" si="5157"/>
        <v>Índice de Gestión Administrativa</v>
      </c>
      <c r="J5043" t="str">
        <f t="shared" si="5157"/>
        <v>INDICE</v>
      </c>
      <c r="K5043">
        <f t="shared" si="5157"/>
        <v>0</v>
      </c>
      <c r="L5043" s="150">
        <f>+VLOOKUP($E5043,IGA_2018!$B$8:$N$347,12,0)</f>
        <v>0.57592261138295131</v>
      </c>
      <c r="M5043" s="142" t="str">
        <f>+VLOOKUP($E5043,IGA_2018!$B$8:$N$347,13,0)</f>
        <v>Medio</v>
      </c>
    </row>
    <row r="5044" spans="1:13" x14ac:dyDescent="0.3">
      <c r="A5044" s="139">
        <f t="shared" si="5149"/>
        <v>133</v>
      </c>
      <c r="B5044" s="148">
        <f t="shared" si="5151"/>
        <v>22</v>
      </c>
      <c r="D5044" s="149" t="str">
        <f>+VLOOKUP($A5044,mUNICIPIOS!$B$4:$F$343,2,0)</f>
        <v>Quetzaltenango</v>
      </c>
      <c r="E5044" s="149">
        <f>+VLOOKUP($A5044,mUNICIPIOS!$B$4:$F$343,3,0)</f>
        <v>921</v>
      </c>
      <c r="F5044" s="149" t="str">
        <f>+VLOOKUP($A5044,mUNICIPIOS!$B$4:$F$343,4,0)</f>
        <v>Génova</v>
      </c>
      <c r="G5044" s="139" t="str">
        <f t="shared" ref="G5044:K5044" si="5158">+G5006</f>
        <v>05</v>
      </c>
      <c r="H5044" t="str">
        <f t="shared" si="5158"/>
        <v>IGF</v>
      </c>
      <c r="I5044" t="str">
        <f t="shared" si="5158"/>
        <v>Índice de Gestión Financiera</v>
      </c>
      <c r="J5044" t="str">
        <f t="shared" si="5158"/>
        <v>05-01</v>
      </c>
      <c r="K5044" t="str">
        <f t="shared" si="5158"/>
        <v>Autonomía financiera municipal</v>
      </c>
      <c r="L5044" s="150">
        <f>+VLOOKUP($E5044,IGF_2018!$B$8:$Z$347,3,0)</f>
        <v>0.18477486383813624</v>
      </c>
      <c r="M5044" s="142" t="str">
        <f>+VLOOKUP($E5044,IGF_2018!$B$8:$Z$347,4,0)</f>
        <v>Bajo</v>
      </c>
    </row>
    <row r="5045" spans="1:13" x14ac:dyDescent="0.3">
      <c r="A5045" s="139">
        <f t="shared" si="5149"/>
        <v>133</v>
      </c>
      <c r="B5045" s="148">
        <f t="shared" si="5151"/>
        <v>23</v>
      </c>
      <c r="D5045" s="149" t="str">
        <f>+VLOOKUP($A5045,mUNICIPIOS!$B$4:$F$343,2,0)</f>
        <v>Quetzaltenango</v>
      </c>
      <c r="E5045" s="149">
        <f>+VLOOKUP($A5045,mUNICIPIOS!$B$4:$F$343,3,0)</f>
        <v>921</v>
      </c>
      <c r="F5045" s="149" t="str">
        <f>+VLOOKUP($A5045,mUNICIPIOS!$B$4:$F$343,4,0)</f>
        <v>Génova</v>
      </c>
      <c r="G5045" s="139" t="str">
        <f t="shared" ref="G5045:K5045" si="5159">+G5007</f>
        <v>05</v>
      </c>
      <c r="H5045" t="str">
        <f t="shared" si="5159"/>
        <v>IGF</v>
      </c>
      <c r="I5045" t="str">
        <f t="shared" si="5159"/>
        <v>Índice de Gestión Financiera</v>
      </c>
      <c r="J5045" t="str">
        <f t="shared" si="5159"/>
        <v>05-02</v>
      </c>
      <c r="K5045" t="str">
        <f t="shared" si="5159"/>
        <v xml:space="preserve">Ingresos propios por habitante -sin regalías- </v>
      </c>
      <c r="L5045" s="150">
        <f>+VLOOKUP($E5045,IGF_2018!$B$8:$Z$347,6,0)</f>
        <v>7.0355400990032485E-2</v>
      </c>
      <c r="M5045" s="142" t="str">
        <f>+VLOOKUP($E5045,IGF_2018!$B$8:$Z$347,7,0)</f>
        <v>Bajo</v>
      </c>
    </row>
    <row r="5046" spans="1:13" x14ac:dyDescent="0.3">
      <c r="A5046" s="139">
        <f t="shared" si="5149"/>
        <v>133</v>
      </c>
      <c r="B5046" s="148">
        <f t="shared" si="5151"/>
        <v>24</v>
      </c>
      <c r="D5046" s="149" t="str">
        <f>+VLOOKUP($A5046,mUNICIPIOS!$B$4:$F$343,2,0)</f>
        <v>Quetzaltenango</v>
      </c>
      <c r="E5046" s="149">
        <f>+VLOOKUP($A5046,mUNICIPIOS!$B$4:$F$343,3,0)</f>
        <v>921</v>
      </c>
      <c r="F5046" s="149" t="str">
        <f>+VLOOKUP($A5046,mUNICIPIOS!$B$4:$F$343,4,0)</f>
        <v>Génova</v>
      </c>
      <c r="G5046" s="139" t="str">
        <f t="shared" ref="G5046:K5046" si="5160">+G5008</f>
        <v>05</v>
      </c>
      <c r="H5046" t="str">
        <f t="shared" si="5160"/>
        <v>IGF</v>
      </c>
      <c r="I5046" t="str">
        <f t="shared" si="5160"/>
        <v>Índice de Gestión Financiera</v>
      </c>
      <c r="J5046" t="str">
        <f t="shared" si="5160"/>
        <v>05-03</v>
      </c>
      <c r="K5046" t="str">
        <f t="shared" si="5160"/>
        <v>Ingresos del IUSI en relación a los ingresos propios -sin regalías-</v>
      </c>
      <c r="L5046" s="150">
        <f>+VLOOKUP($E5046,IGF_2018!$B$8:$Z$347,9,0)</f>
        <v>4.9080570236473421E-2</v>
      </c>
      <c r="M5046" s="142" t="str">
        <f>+VLOOKUP($E5046,IGF_2018!$B$8:$Z$347,10,0)</f>
        <v>Bajo</v>
      </c>
    </row>
    <row r="5047" spans="1:13" x14ac:dyDescent="0.3">
      <c r="A5047" s="139">
        <f t="shared" si="5149"/>
        <v>133</v>
      </c>
      <c r="B5047" s="148">
        <f t="shared" si="5151"/>
        <v>25</v>
      </c>
      <c r="D5047" s="149" t="str">
        <f>+VLOOKUP($A5047,mUNICIPIOS!$B$4:$F$343,2,0)</f>
        <v>Quetzaltenango</v>
      </c>
      <c r="E5047" s="149">
        <f>+VLOOKUP($A5047,mUNICIPIOS!$B$4:$F$343,3,0)</f>
        <v>921</v>
      </c>
      <c r="F5047" s="149" t="str">
        <f>+VLOOKUP($A5047,mUNICIPIOS!$B$4:$F$343,4,0)</f>
        <v>Génova</v>
      </c>
      <c r="G5047" s="139" t="str">
        <f t="shared" ref="G5047:K5047" si="5161">+G5009</f>
        <v>05</v>
      </c>
      <c r="H5047" t="str">
        <f t="shared" si="5161"/>
        <v>IGF</v>
      </c>
      <c r="I5047" t="str">
        <f t="shared" si="5161"/>
        <v>Índice de Gestión Financiera</v>
      </c>
      <c r="J5047" t="str">
        <f t="shared" si="5161"/>
        <v>05-04</v>
      </c>
      <c r="K5047" t="str">
        <f t="shared" si="5161"/>
        <v>Inversión anual en capital fijo por habitante</v>
      </c>
      <c r="L5047" s="150">
        <f>+VLOOKUP($E5047,IGF_2018!$B$8:$Z$347,12,0)</f>
        <v>5.714985115857045E-2</v>
      </c>
      <c r="M5047" s="142" t="str">
        <f>+VLOOKUP($E5047,IGF_2018!$B$8:$Z$347,13,0)</f>
        <v>Bajo</v>
      </c>
    </row>
    <row r="5048" spans="1:13" x14ac:dyDescent="0.3">
      <c r="A5048" s="139">
        <f t="shared" si="5149"/>
        <v>133</v>
      </c>
      <c r="B5048" s="148">
        <f t="shared" si="5151"/>
        <v>26</v>
      </c>
      <c r="D5048" s="149" t="str">
        <f>+VLOOKUP($A5048,mUNICIPIOS!$B$4:$F$343,2,0)</f>
        <v>Quetzaltenango</v>
      </c>
      <c r="E5048" s="149">
        <f>+VLOOKUP($A5048,mUNICIPIOS!$B$4:$F$343,3,0)</f>
        <v>921</v>
      </c>
      <c r="F5048" s="149" t="str">
        <f>+VLOOKUP($A5048,mUNICIPIOS!$B$4:$F$343,4,0)</f>
        <v>Génova</v>
      </c>
      <c r="G5048" s="139" t="str">
        <f t="shared" ref="G5048:K5048" si="5162">+G5010</f>
        <v>05</v>
      </c>
      <c r="H5048" t="str">
        <f t="shared" si="5162"/>
        <v>IGF</v>
      </c>
      <c r="I5048" t="str">
        <f t="shared" si="5162"/>
        <v>Índice de Gestión Financiera</v>
      </c>
      <c r="J5048" t="str">
        <f t="shared" si="5162"/>
        <v>05-05</v>
      </c>
      <c r="K5048" t="str">
        <f t="shared" si="5162"/>
        <v>Inversión anual en capital fijo con recursos percibidos por ingresos propios</v>
      </c>
      <c r="L5048" s="150">
        <f>+VLOOKUP($E5048,IGF_2018!$B$8:$Z$347,15,0)</f>
        <v>0</v>
      </c>
      <c r="M5048" s="142" t="str">
        <f>+VLOOKUP($E5048,IGF_2018!$B$8:$Z$347,16,0)</f>
        <v>Bajo</v>
      </c>
    </row>
    <row r="5049" spans="1:13" x14ac:dyDescent="0.3">
      <c r="A5049" s="139">
        <f t="shared" si="5149"/>
        <v>133</v>
      </c>
      <c r="B5049" s="148">
        <f t="shared" si="5151"/>
        <v>27</v>
      </c>
      <c r="D5049" s="149" t="str">
        <f>+VLOOKUP($A5049,mUNICIPIOS!$B$4:$F$343,2,0)</f>
        <v>Quetzaltenango</v>
      </c>
      <c r="E5049" s="149">
        <f>+VLOOKUP($A5049,mUNICIPIOS!$B$4:$F$343,3,0)</f>
        <v>921</v>
      </c>
      <c r="F5049" s="149" t="str">
        <f>+VLOOKUP($A5049,mUNICIPIOS!$B$4:$F$343,4,0)</f>
        <v>Génova</v>
      </c>
      <c r="G5049" s="139" t="str">
        <f t="shared" ref="G5049:K5049" si="5163">+G5011</f>
        <v>05</v>
      </c>
      <c r="H5049" t="str">
        <f t="shared" si="5163"/>
        <v>IGF</v>
      </c>
      <c r="I5049" t="str">
        <f t="shared" si="5163"/>
        <v>Índice de Gestión Financiera</v>
      </c>
      <c r="J5049" t="str">
        <f t="shared" si="5163"/>
        <v>05-06</v>
      </c>
      <c r="K5049" t="str">
        <f t="shared" si="5163"/>
        <v xml:space="preserve">Inversión anual en capital fijo con recursos percibidos por transferencias del Gobierno Central </v>
      </c>
      <c r="L5049" s="150">
        <f>+VLOOKUP($E5049,IGF_2018!$B$8:$Z$347,18,0)</f>
        <v>0.29461327961091371</v>
      </c>
      <c r="M5049" s="142" t="str">
        <f>+VLOOKUP($E5049,IGF_2018!$B$8:$Z$347,19,0)</f>
        <v>Medio bajo</v>
      </c>
    </row>
    <row r="5050" spans="1:13" x14ac:dyDescent="0.3">
      <c r="A5050" s="139">
        <f t="shared" si="5149"/>
        <v>133</v>
      </c>
      <c r="B5050" s="148">
        <f t="shared" si="5151"/>
        <v>28</v>
      </c>
      <c r="D5050" s="149" t="str">
        <f>+VLOOKUP($A5050,mUNICIPIOS!$B$4:$F$343,2,0)</f>
        <v>Quetzaltenango</v>
      </c>
      <c r="E5050" s="149">
        <f>+VLOOKUP($A5050,mUNICIPIOS!$B$4:$F$343,3,0)</f>
        <v>921</v>
      </c>
      <c r="F5050" s="149" t="str">
        <f>+VLOOKUP($A5050,mUNICIPIOS!$B$4:$F$343,4,0)</f>
        <v>Génova</v>
      </c>
      <c r="G5050" s="139" t="str">
        <f t="shared" ref="G5050:K5050" si="5164">+G5012</f>
        <v>05</v>
      </c>
      <c r="H5050" t="str">
        <f t="shared" si="5164"/>
        <v>IGF</v>
      </c>
      <c r="I5050" t="str">
        <f t="shared" si="5164"/>
        <v>Índice de Gestión Financiera</v>
      </c>
      <c r="J5050" t="str">
        <f t="shared" si="5164"/>
        <v>05-07</v>
      </c>
      <c r="K5050" t="str">
        <f t="shared" si="5164"/>
        <v>Financiamiento por endeudamiento municipal</v>
      </c>
      <c r="L5050" s="150">
        <f>+VLOOKUP($E5050,IGF_2018!$B$8:$Z$347,21,0)</f>
        <v>1</v>
      </c>
      <c r="M5050" s="142" t="str">
        <f>+VLOOKUP($E5050,IGF_2018!$B$8:$Z$347,22,0)</f>
        <v>Alto</v>
      </c>
    </row>
    <row r="5051" spans="1:13" x14ac:dyDescent="0.3">
      <c r="A5051" s="139">
        <f t="shared" si="5149"/>
        <v>133</v>
      </c>
      <c r="B5051" s="148">
        <f t="shared" si="5151"/>
        <v>29</v>
      </c>
      <c r="D5051" s="149" t="str">
        <f>+VLOOKUP($A5051,mUNICIPIOS!$B$4:$F$343,2,0)</f>
        <v>Quetzaltenango</v>
      </c>
      <c r="E5051" s="149">
        <f>+VLOOKUP($A5051,mUNICIPIOS!$B$4:$F$343,3,0)</f>
        <v>921</v>
      </c>
      <c r="F5051" s="149" t="str">
        <f>+VLOOKUP($A5051,mUNICIPIOS!$B$4:$F$343,4,0)</f>
        <v>Génova</v>
      </c>
      <c r="G5051" s="139" t="str">
        <f t="shared" ref="G5051:K5051" si="5165">+G5013</f>
        <v>05</v>
      </c>
      <c r="H5051" t="str">
        <f t="shared" si="5165"/>
        <v>IGF</v>
      </c>
      <c r="I5051" t="str">
        <f t="shared" si="5165"/>
        <v>Índice de Gestión Financiera</v>
      </c>
      <c r="J5051" t="str">
        <f t="shared" si="5165"/>
        <v>INDICE</v>
      </c>
      <c r="K5051">
        <f t="shared" si="5165"/>
        <v>0</v>
      </c>
      <c r="L5051" s="150">
        <f>+VLOOKUP($E5051,IGF_2018!$B$8:$Z$347,24,0)</f>
        <v>0.29111042306622953</v>
      </c>
      <c r="M5051" s="142" t="str">
        <f>+VLOOKUP($E5051,IGF_2018!$B$8:$Z$347,25,0)</f>
        <v>Medio bajo</v>
      </c>
    </row>
    <row r="5052" spans="1:13" x14ac:dyDescent="0.3">
      <c r="A5052" s="139">
        <f t="shared" si="5149"/>
        <v>133</v>
      </c>
      <c r="B5052" s="148">
        <f t="shared" si="5151"/>
        <v>30</v>
      </c>
      <c r="D5052" s="149" t="str">
        <f>+VLOOKUP($A5052,mUNICIPIOS!$B$4:$F$343,2,0)</f>
        <v>Quetzaltenango</v>
      </c>
      <c r="E5052" s="149">
        <f>+VLOOKUP($A5052,mUNICIPIOS!$B$4:$F$343,3,0)</f>
        <v>921</v>
      </c>
      <c r="F5052" s="149" t="str">
        <f>+VLOOKUP($A5052,mUNICIPIOS!$B$4:$F$343,4,0)</f>
        <v>Génova</v>
      </c>
      <c r="G5052" s="139" t="str">
        <f t="shared" ref="G5052:K5052" si="5166">+G5014</f>
        <v>06</v>
      </c>
      <c r="H5052" t="str">
        <f t="shared" si="5166"/>
        <v>IGE</v>
      </c>
      <c r="I5052" t="str">
        <f t="shared" si="5166"/>
        <v>Índice de Gestión Estratégica</v>
      </c>
      <c r="J5052" t="str">
        <f t="shared" si="5166"/>
        <v>06-01</v>
      </c>
      <c r="K5052" t="str">
        <f t="shared" si="5166"/>
        <v>Ejecución del Plan Operativo Anual  (POA)</v>
      </c>
      <c r="L5052" s="150">
        <f>+VLOOKUP($E5052,IGE_2018!$B$8:$Z$347,3,0)</f>
        <v>0.32499999999999996</v>
      </c>
      <c r="M5052" s="142" t="str">
        <f>+VLOOKUP($E5052,IGE_2018!$B$8:$Z$347,4,0)</f>
        <v>Medio bajo</v>
      </c>
    </row>
    <row r="5053" spans="1:13" x14ac:dyDescent="0.3">
      <c r="A5053" s="139">
        <f t="shared" si="5149"/>
        <v>133</v>
      </c>
      <c r="B5053" s="148">
        <f t="shared" si="5151"/>
        <v>31</v>
      </c>
      <c r="D5053" s="149" t="str">
        <f>+VLOOKUP($A5053,mUNICIPIOS!$B$4:$F$343,2,0)</f>
        <v>Quetzaltenango</v>
      </c>
      <c r="E5053" s="149">
        <f>+VLOOKUP($A5053,mUNICIPIOS!$B$4:$F$343,3,0)</f>
        <v>921</v>
      </c>
      <c r="F5053" s="149" t="str">
        <f>+VLOOKUP($A5053,mUNICIPIOS!$B$4:$F$343,4,0)</f>
        <v>Génova</v>
      </c>
      <c r="G5053" s="139" t="str">
        <f t="shared" ref="G5053:K5053" si="5167">+G5015</f>
        <v>06</v>
      </c>
      <c r="H5053" t="str">
        <f t="shared" si="5167"/>
        <v>IGE</v>
      </c>
      <c r="I5053" t="str">
        <f t="shared" si="5167"/>
        <v>Índice de Gestión Estratégica</v>
      </c>
      <c r="J5053" t="str">
        <f t="shared" si="5167"/>
        <v>06-02</v>
      </c>
      <c r="K5053" t="str">
        <f t="shared" si="5167"/>
        <v>Relación Plan de Desarrollo Municipal y Ordenamiento Territorial (PDM-OT) - Plan Estratégico Institucional (PEI) - Plan Operativo Multianual (POM) - Plan Operativo Anual (POA)</v>
      </c>
      <c r="L5053" s="150">
        <f>+VLOOKUP($E5053,IGE_2018!$B$8:$Z$347,6,0)</f>
        <v>0.5</v>
      </c>
      <c r="M5053" s="142" t="str">
        <f>+VLOOKUP($E5053,IGE_2018!$B$8:$Z$347,7,0)</f>
        <v>Medio</v>
      </c>
    </row>
    <row r="5054" spans="1:13" x14ac:dyDescent="0.3">
      <c r="A5054" s="139">
        <f t="shared" si="5149"/>
        <v>133</v>
      </c>
      <c r="B5054" s="148">
        <f t="shared" si="5151"/>
        <v>32</v>
      </c>
      <c r="D5054" s="149" t="str">
        <f>+VLOOKUP($A5054,mUNICIPIOS!$B$4:$F$343,2,0)</f>
        <v>Quetzaltenango</v>
      </c>
      <c r="E5054" s="149">
        <f>+VLOOKUP($A5054,mUNICIPIOS!$B$4:$F$343,3,0)</f>
        <v>921</v>
      </c>
      <c r="F5054" s="149" t="str">
        <f>+VLOOKUP($A5054,mUNICIPIOS!$B$4:$F$343,4,0)</f>
        <v>Génova</v>
      </c>
      <c r="G5054" s="139" t="str">
        <f t="shared" ref="G5054:K5054" si="5168">+G5016</f>
        <v>06</v>
      </c>
      <c r="H5054" t="str">
        <f t="shared" si="5168"/>
        <v>IGE</v>
      </c>
      <c r="I5054" t="str">
        <f t="shared" si="5168"/>
        <v>Índice de Gestión Estratégica</v>
      </c>
      <c r="J5054" t="str">
        <f t="shared" si="5168"/>
        <v>06-03</v>
      </c>
      <c r="K5054" t="str">
        <f t="shared" si="5168"/>
        <v>Presupuesto de egresos relacionado a competencias municipales que responden a prioridades nacionales de desarrollo.</v>
      </c>
      <c r="L5054" s="150">
        <f>+VLOOKUP($E5054,IGE_2018!$B$8:$Z$347,9,0)</f>
        <v>0.65883510448017735</v>
      </c>
      <c r="M5054" s="142" t="str">
        <f>+VLOOKUP($E5054,IGE_2018!$B$8:$Z$347,10,0)</f>
        <v>Medio alto</v>
      </c>
    </row>
    <row r="5055" spans="1:13" x14ac:dyDescent="0.3">
      <c r="A5055" s="139">
        <f t="shared" si="5149"/>
        <v>133</v>
      </c>
      <c r="B5055" s="148">
        <f t="shared" si="5151"/>
        <v>33</v>
      </c>
      <c r="D5055" s="149" t="str">
        <f>+VLOOKUP($A5055,mUNICIPIOS!$B$4:$F$343,2,0)</f>
        <v>Quetzaltenango</v>
      </c>
      <c r="E5055" s="149">
        <f>+VLOOKUP($A5055,mUNICIPIOS!$B$4:$F$343,3,0)</f>
        <v>921</v>
      </c>
      <c r="F5055" s="149" t="str">
        <f>+VLOOKUP($A5055,mUNICIPIOS!$B$4:$F$343,4,0)</f>
        <v>Génova</v>
      </c>
      <c r="G5055" s="139" t="str">
        <f t="shared" ref="G5055:K5055" si="5169">+G5017</f>
        <v>06</v>
      </c>
      <c r="H5055" t="str">
        <f t="shared" si="5169"/>
        <v>IGE</v>
      </c>
      <c r="I5055" t="str">
        <f t="shared" si="5169"/>
        <v>Índice de Gestión Estratégica</v>
      </c>
      <c r="J5055" t="str">
        <f t="shared" si="5169"/>
        <v>06-04</v>
      </c>
      <c r="K5055" t="str">
        <f t="shared" si="5169"/>
        <v>Institucionalización de la gestión ordenada del territorio</v>
      </c>
      <c r="L5055" s="150">
        <f>+VLOOKUP($E5055,IGE_2018!$B$8:$Z$347,12,0)</f>
        <v>0.15000000000000002</v>
      </c>
      <c r="M5055" s="142" t="str">
        <f>+VLOOKUP($E5055,IGE_2018!$B$8:$Z$347,13,0)</f>
        <v>Bajo</v>
      </c>
    </row>
    <row r="5056" spans="1:13" x14ac:dyDescent="0.3">
      <c r="A5056" s="139">
        <f t="shared" si="5149"/>
        <v>133</v>
      </c>
      <c r="B5056" s="148">
        <f t="shared" si="5151"/>
        <v>34</v>
      </c>
      <c r="D5056" s="149" t="str">
        <f>+VLOOKUP($A5056,mUNICIPIOS!$B$4:$F$343,2,0)</f>
        <v>Quetzaltenango</v>
      </c>
      <c r="E5056" s="149">
        <f>+VLOOKUP($A5056,mUNICIPIOS!$B$4:$F$343,3,0)</f>
        <v>921</v>
      </c>
      <c r="F5056" s="149" t="str">
        <f>+VLOOKUP($A5056,mUNICIPIOS!$B$4:$F$343,4,0)</f>
        <v>Génova</v>
      </c>
      <c r="G5056" s="139" t="str">
        <f t="shared" ref="G5056:K5056" si="5170">+G5018</f>
        <v>06</v>
      </c>
      <c r="H5056" t="str">
        <f t="shared" si="5170"/>
        <v>IGE</v>
      </c>
      <c r="I5056" t="str">
        <f t="shared" si="5170"/>
        <v>Índice de Gestión Estratégica</v>
      </c>
      <c r="J5056" t="str">
        <f t="shared" si="5170"/>
        <v>06-05</v>
      </c>
      <c r="K5056" t="str">
        <f t="shared" si="5170"/>
        <v>Acciones para la gestión ordenada del territorio</v>
      </c>
      <c r="L5056" s="150">
        <f>+VLOOKUP($E5056,IGE_2018!$B$8:$Z$347,15,0)</f>
        <v>6.0000000000000026E-2</v>
      </c>
      <c r="M5056" s="142" t="str">
        <f>+VLOOKUP($E5056,IGE_2018!$B$8:$Z$347,16,0)</f>
        <v>Bajo</v>
      </c>
    </row>
    <row r="5057" spans="1:13" x14ac:dyDescent="0.3">
      <c r="A5057" s="139">
        <f t="shared" si="5149"/>
        <v>133</v>
      </c>
      <c r="B5057" s="148">
        <f t="shared" si="5151"/>
        <v>35</v>
      </c>
      <c r="D5057" s="149" t="str">
        <f>+VLOOKUP($A5057,mUNICIPIOS!$B$4:$F$343,2,0)</f>
        <v>Quetzaltenango</v>
      </c>
      <c r="E5057" s="149">
        <f>+VLOOKUP($A5057,mUNICIPIOS!$B$4:$F$343,3,0)</f>
        <v>921</v>
      </c>
      <c r="F5057" s="149" t="str">
        <f>+VLOOKUP($A5057,mUNICIPIOS!$B$4:$F$343,4,0)</f>
        <v>Génova</v>
      </c>
      <c r="G5057" s="139" t="str">
        <f t="shared" ref="G5057:K5057" si="5171">+G5019</f>
        <v>06</v>
      </c>
      <c r="H5057" t="str">
        <f t="shared" si="5171"/>
        <v>IGE</v>
      </c>
      <c r="I5057" t="str">
        <f t="shared" si="5171"/>
        <v>Índice de Gestión Estratégica</v>
      </c>
      <c r="J5057" t="str">
        <f t="shared" si="5171"/>
        <v>06-06</v>
      </c>
      <c r="K5057" t="str">
        <f t="shared" si="5171"/>
        <v>Gestión de riesgo en la formulación de proyectos derivados de la planificación operativa anual</v>
      </c>
      <c r="L5057" s="150">
        <f>+VLOOKUP($E5057,IGE_2018!$B$8:$Z$347,18,0)</f>
        <v>0.7</v>
      </c>
      <c r="M5057" s="142" t="str">
        <f>+VLOOKUP($E5057,IGE_2018!$B$8:$Z$347,19,0)</f>
        <v>Medio alto</v>
      </c>
    </row>
    <row r="5058" spans="1:13" x14ac:dyDescent="0.3">
      <c r="A5058" s="139">
        <f t="shared" si="5149"/>
        <v>133</v>
      </c>
      <c r="B5058" s="148">
        <f t="shared" si="5151"/>
        <v>36</v>
      </c>
      <c r="D5058" s="149" t="str">
        <f>+VLOOKUP($A5058,mUNICIPIOS!$B$4:$F$343,2,0)</f>
        <v>Quetzaltenango</v>
      </c>
      <c r="E5058" s="149">
        <f>+VLOOKUP($A5058,mUNICIPIOS!$B$4:$F$343,3,0)</f>
        <v>921</v>
      </c>
      <c r="F5058" s="149" t="str">
        <f>+VLOOKUP($A5058,mUNICIPIOS!$B$4:$F$343,4,0)</f>
        <v>Génova</v>
      </c>
      <c r="G5058" s="139" t="str">
        <f t="shared" ref="G5058:K5058" si="5172">+G5020</f>
        <v>06</v>
      </c>
      <c r="H5058" t="str">
        <f t="shared" si="5172"/>
        <v>IGE</v>
      </c>
      <c r="I5058" t="str">
        <f t="shared" si="5172"/>
        <v>Índice de Gestión Estratégica</v>
      </c>
      <c r="J5058" t="str">
        <f t="shared" si="5172"/>
        <v>06-07</v>
      </c>
      <c r="K5058" t="str">
        <f t="shared" si="5172"/>
        <v>Ingresos por servicios ambientales en relación a los ingresos propios sin regalías</v>
      </c>
      <c r="L5058" s="150">
        <f>+VLOOKUP($E5058,IGE_2018!$B$8:$Z$347,21,0)</f>
        <v>6.8991745725051568E-2</v>
      </c>
      <c r="M5058" s="142" t="str">
        <f>+VLOOKUP($E5058,IGE_2018!$B$8:$Z$347,22,0)</f>
        <v>Bajo</v>
      </c>
    </row>
    <row r="5059" spans="1:13" x14ac:dyDescent="0.3">
      <c r="A5059" s="139">
        <f t="shared" si="5149"/>
        <v>133</v>
      </c>
      <c r="B5059" s="148">
        <f t="shared" si="5151"/>
        <v>37</v>
      </c>
      <c r="D5059" s="149" t="str">
        <f>+VLOOKUP($A5059,mUNICIPIOS!$B$4:$F$343,2,0)</f>
        <v>Quetzaltenango</v>
      </c>
      <c r="E5059" s="149">
        <f>+VLOOKUP($A5059,mUNICIPIOS!$B$4:$F$343,3,0)</f>
        <v>921</v>
      </c>
      <c r="F5059" s="149" t="str">
        <f>+VLOOKUP($A5059,mUNICIPIOS!$B$4:$F$343,4,0)</f>
        <v>Génova</v>
      </c>
      <c r="G5059" s="139" t="str">
        <f t="shared" ref="G5059:K5059" si="5173">+G5021</f>
        <v>06</v>
      </c>
      <c r="H5059" t="str">
        <f t="shared" si="5173"/>
        <v>IGE</v>
      </c>
      <c r="I5059" t="str">
        <f t="shared" si="5173"/>
        <v>Índice de Gestión Estratégica</v>
      </c>
      <c r="J5059" t="str">
        <f t="shared" si="5173"/>
        <v>INDICE</v>
      </c>
      <c r="K5059">
        <f t="shared" si="5173"/>
        <v>0</v>
      </c>
      <c r="L5059" s="150">
        <f>+VLOOKUP($E5059,IGE_2018!$B$8:$Z$347,24,0)</f>
        <v>0.38935795069254953</v>
      </c>
      <c r="M5059" s="142" t="str">
        <f>+VLOOKUP($E5059,IGE_2018!$B$8:$Z$347,25,0)</f>
        <v>Medio bajo</v>
      </c>
    </row>
    <row r="5060" spans="1:13" x14ac:dyDescent="0.3">
      <c r="A5060" s="139">
        <f t="shared" si="5149"/>
        <v>133</v>
      </c>
      <c r="B5060" s="148">
        <f t="shared" si="5151"/>
        <v>38</v>
      </c>
      <c r="D5060" s="149" t="str">
        <f>+VLOOKUP($A5060,mUNICIPIOS!$B$4:$F$343,2,0)</f>
        <v>Quetzaltenango</v>
      </c>
      <c r="E5060" s="149">
        <f>+VLOOKUP($A5060,mUNICIPIOS!$B$4:$F$343,3,0)</f>
        <v>921</v>
      </c>
      <c r="F5060" s="149" t="str">
        <f>+VLOOKUP($A5060,mUNICIPIOS!$B$4:$F$343,4,0)</f>
        <v>Génova</v>
      </c>
      <c r="G5060" s="139" t="str">
        <f t="shared" ref="G5060:K5060" si="5174">+G5022</f>
        <v>RANKING</v>
      </c>
      <c r="H5060" t="str">
        <f t="shared" si="5174"/>
        <v>RGM</v>
      </c>
      <c r="I5060" t="str">
        <f t="shared" si="5174"/>
        <v>Ranking de la Gestión Municipal 2018</v>
      </c>
      <c r="J5060" t="str">
        <f t="shared" si="5174"/>
        <v>RANKING</v>
      </c>
      <c r="K5060">
        <f t="shared" si="5174"/>
        <v>0</v>
      </c>
      <c r="L5060" s="151">
        <f>+VLOOKUP($E5060,Resultados_generales!$C$8:$AE$347,27,0)</f>
        <v>0.44603106797581726</v>
      </c>
      <c r="M5060" t="str">
        <f>+VLOOKUP($E5060,Resultados_generales!$C$8:$AE$347,28,0)</f>
        <v>Medio</v>
      </c>
    </row>
    <row r="5061" spans="1:13" x14ac:dyDescent="0.3">
      <c r="A5061" s="139">
        <f t="shared" si="5149"/>
        <v>134</v>
      </c>
      <c r="B5061" s="148">
        <f t="shared" si="5151"/>
        <v>1</v>
      </c>
      <c r="D5061" s="149" t="str">
        <f>+VLOOKUP($A5061,mUNICIPIOS!$B$4:$F$343,2,0)</f>
        <v>Quetzaltenango</v>
      </c>
      <c r="E5061" s="149">
        <f>+VLOOKUP($A5061,mUNICIPIOS!$B$4:$F$343,3,0)</f>
        <v>922</v>
      </c>
      <c r="F5061" s="149" t="str">
        <f>+VLOOKUP($A5061,mUNICIPIOS!$B$4:$F$343,4,0)</f>
        <v>Flores Costa Cuca</v>
      </c>
      <c r="G5061" s="139" t="str">
        <f t="shared" ref="G5061:K5061" si="5175">+G5023</f>
        <v>01</v>
      </c>
      <c r="H5061" t="str">
        <f t="shared" si="5175"/>
        <v>IPC</v>
      </c>
      <c r="I5061" t="str">
        <f t="shared" si="5175"/>
        <v>Índice de Participación Ciudadana</v>
      </c>
      <c r="J5061" t="str">
        <f t="shared" si="5175"/>
        <v>01-01</v>
      </c>
      <c r="K5061" t="str">
        <f t="shared" si="5175"/>
        <v>Número de reuniones del COMUDE en el año de la medición.</v>
      </c>
      <c r="L5061" s="150">
        <f>+VLOOKUP($E5061,IPC_2018!$B$8:$T$347,3,0)</f>
        <v>8.3333333333333329E-2</v>
      </c>
      <c r="M5061" s="142" t="str">
        <f>+VLOOKUP($E5061,IPC_2018!$B$8:$T$347,4,0)</f>
        <v>Bajo</v>
      </c>
    </row>
    <row r="5062" spans="1:13" x14ac:dyDescent="0.3">
      <c r="A5062" s="139">
        <f t="shared" si="5149"/>
        <v>134</v>
      </c>
      <c r="B5062" s="148">
        <f t="shared" si="5151"/>
        <v>2</v>
      </c>
      <c r="D5062" s="149" t="str">
        <f>+VLOOKUP($A5062,mUNICIPIOS!$B$4:$F$343,2,0)</f>
        <v>Quetzaltenango</v>
      </c>
      <c r="E5062" s="149">
        <f>+VLOOKUP($A5062,mUNICIPIOS!$B$4:$F$343,3,0)</f>
        <v>922</v>
      </c>
      <c r="F5062" s="149" t="str">
        <f>+VLOOKUP($A5062,mUNICIPIOS!$B$4:$F$343,4,0)</f>
        <v>Flores Costa Cuca</v>
      </c>
      <c r="G5062" s="139" t="str">
        <f t="shared" ref="G5062:K5062" si="5176">+G5024</f>
        <v>01</v>
      </c>
      <c r="H5062" t="str">
        <f t="shared" si="5176"/>
        <v>IPC</v>
      </c>
      <c r="I5062" t="str">
        <f t="shared" si="5176"/>
        <v>Índice de Participación Ciudadana</v>
      </c>
      <c r="J5062" t="str">
        <f t="shared" si="5176"/>
        <v>01-02</v>
      </c>
      <c r="K5062" t="str">
        <f t="shared" si="5176"/>
        <v>Participación de Alcaldes, Concejales y Síndicos determinados o designados en el COMUDE</v>
      </c>
      <c r="L5062" s="150">
        <f>+VLOOKUP($E5062,IPC_2018!$B$8:$T$347,6,0)</f>
        <v>0.5</v>
      </c>
      <c r="M5062" s="142" t="str">
        <f>+VLOOKUP($E5062,IPC_2018!$B$8:$T$347,7,0)</f>
        <v>Medio</v>
      </c>
    </row>
    <row r="5063" spans="1:13" x14ac:dyDescent="0.3">
      <c r="A5063" s="139">
        <f t="shared" si="5149"/>
        <v>134</v>
      </c>
      <c r="B5063" s="148">
        <f t="shared" si="5151"/>
        <v>3</v>
      </c>
      <c r="D5063" s="149" t="str">
        <f>+VLOOKUP($A5063,mUNICIPIOS!$B$4:$F$343,2,0)</f>
        <v>Quetzaltenango</v>
      </c>
      <c r="E5063" s="149">
        <f>+VLOOKUP($A5063,mUNICIPIOS!$B$4:$F$343,3,0)</f>
        <v>922</v>
      </c>
      <c r="F5063" s="149" t="str">
        <f>+VLOOKUP($A5063,mUNICIPIOS!$B$4:$F$343,4,0)</f>
        <v>Flores Costa Cuca</v>
      </c>
      <c r="G5063" s="139" t="str">
        <f t="shared" ref="G5063:K5063" si="5177">+G5025</f>
        <v>01</v>
      </c>
      <c r="H5063" t="str">
        <f t="shared" si="5177"/>
        <v>IPC</v>
      </c>
      <c r="I5063" t="str">
        <f t="shared" si="5177"/>
        <v>Índice de Participación Ciudadana</v>
      </c>
      <c r="J5063" t="str">
        <f t="shared" si="5177"/>
        <v>01-03</v>
      </c>
      <c r="K5063" t="str">
        <f t="shared" si="5177"/>
        <v>Participación  de organizaciones de jóvenes, mujeres, pueblos mayas, xincas, garífunas, y otras organizaciones en el Comude</v>
      </c>
      <c r="L5063" s="150">
        <f>+VLOOKUP($E5063,IPC_2018!$B$8:$T$347,9,0)</f>
        <v>0</v>
      </c>
      <c r="M5063" s="142" t="str">
        <f>+VLOOKUP($E5063,IPC_2018!$B$8:$T$347,10,0)</f>
        <v>Bajo</v>
      </c>
    </row>
    <row r="5064" spans="1:13" x14ac:dyDescent="0.3">
      <c r="A5064" s="139">
        <f t="shared" si="5149"/>
        <v>134</v>
      </c>
      <c r="B5064" s="148">
        <f t="shared" si="5151"/>
        <v>4</v>
      </c>
      <c r="D5064" s="149" t="str">
        <f>+VLOOKUP($A5064,mUNICIPIOS!$B$4:$F$343,2,0)</f>
        <v>Quetzaltenango</v>
      </c>
      <c r="E5064" s="149">
        <f>+VLOOKUP($A5064,mUNICIPIOS!$B$4:$F$343,3,0)</f>
        <v>922</v>
      </c>
      <c r="F5064" s="149" t="str">
        <f>+VLOOKUP($A5064,mUNICIPIOS!$B$4:$F$343,4,0)</f>
        <v>Flores Costa Cuca</v>
      </c>
      <c r="G5064" s="139" t="str">
        <f t="shared" ref="G5064:K5064" si="5178">+G5026</f>
        <v>01</v>
      </c>
      <c r="H5064" t="str">
        <f t="shared" si="5178"/>
        <v>IPC</v>
      </c>
      <c r="I5064" t="str">
        <f t="shared" si="5178"/>
        <v>Índice de Participación Ciudadana</v>
      </c>
      <c r="J5064" t="str">
        <f t="shared" si="5178"/>
        <v>01-04</v>
      </c>
      <c r="K5064" t="str">
        <f t="shared" si="5178"/>
        <v>Representatividad territorial del Comude.</v>
      </c>
      <c r="L5064" s="150">
        <f>+VLOOKUP($E5064,IPC_2018!$B$8:$T$347,12,0)</f>
        <v>0</v>
      </c>
      <c r="M5064" s="142" t="str">
        <f>+VLOOKUP($E5064,IPC_2018!$B$8:$T$347,13,0)</f>
        <v>Bajo</v>
      </c>
    </row>
    <row r="5065" spans="1:13" x14ac:dyDescent="0.3">
      <c r="A5065" s="139">
        <f t="shared" si="5149"/>
        <v>134</v>
      </c>
      <c r="B5065" s="148">
        <f t="shared" si="5151"/>
        <v>5</v>
      </c>
      <c r="D5065" s="149" t="str">
        <f>+VLOOKUP($A5065,mUNICIPIOS!$B$4:$F$343,2,0)</f>
        <v>Quetzaltenango</v>
      </c>
      <c r="E5065" s="149">
        <f>+VLOOKUP($A5065,mUNICIPIOS!$B$4:$F$343,3,0)</f>
        <v>922</v>
      </c>
      <c r="F5065" s="149" t="str">
        <f>+VLOOKUP($A5065,mUNICIPIOS!$B$4:$F$343,4,0)</f>
        <v>Flores Costa Cuca</v>
      </c>
      <c r="G5065" s="139" t="str">
        <f t="shared" ref="G5065:K5065" si="5179">+G5027</f>
        <v>01</v>
      </c>
      <c r="H5065" t="str">
        <f t="shared" si="5179"/>
        <v>IPC</v>
      </c>
      <c r="I5065" t="str">
        <f t="shared" si="5179"/>
        <v>Índice de Participación Ciudadana</v>
      </c>
      <c r="J5065" t="str">
        <f t="shared" si="5179"/>
        <v>01-05</v>
      </c>
      <c r="K5065" t="str">
        <f t="shared" si="5179"/>
        <v>Funcionamiento del Comude</v>
      </c>
      <c r="L5065" s="150">
        <f>+VLOOKUP($E5065,IPC_2018!$B$8:$T$347,15,0)</f>
        <v>0.15901060076290127</v>
      </c>
      <c r="M5065" s="142" t="str">
        <f>+VLOOKUP($E5065,IPC_2018!$B$8:$T$347,16,0)</f>
        <v>Bajo</v>
      </c>
    </row>
    <row r="5066" spans="1:13" x14ac:dyDescent="0.3">
      <c r="A5066" s="139">
        <f t="shared" si="5149"/>
        <v>134</v>
      </c>
      <c r="B5066" s="148">
        <f t="shared" si="5151"/>
        <v>6</v>
      </c>
      <c r="D5066" s="149" t="str">
        <f>+VLOOKUP($A5066,mUNICIPIOS!$B$4:$F$343,2,0)</f>
        <v>Quetzaltenango</v>
      </c>
      <c r="E5066" s="149">
        <f>+VLOOKUP($A5066,mUNICIPIOS!$B$4:$F$343,3,0)</f>
        <v>922</v>
      </c>
      <c r="F5066" s="149" t="str">
        <f>+VLOOKUP($A5066,mUNICIPIOS!$B$4:$F$343,4,0)</f>
        <v>Flores Costa Cuca</v>
      </c>
      <c r="G5066" s="139" t="str">
        <f t="shared" ref="G5066:K5066" si="5180">+G5028</f>
        <v>01</v>
      </c>
      <c r="H5066" t="str">
        <f t="shared" si="5180"/>
        <v>IPC</v>
      </c>
      <c r="I5066" t="str">
        <f t="shared" si="5180"/>
        <v>Índice de Participación Ciudadana</v>
      </c>
      <c r="J5066" t="str">
        <f t="shared" si="5180"/>
        <v>INDICE</v>
      </c>
      <c r="K5066">
        <f t="shared" si="5180"/>
        <v>0</v>
      </c>
      <c r="L5066" s="150">
        <f>+VLOOKUP($E5066,IPC_2018!$B$8:$T$347,18,0)</f>
        <v>0.12176825678110186</v>
      </c>
      <c r="M5066" s="142" t="str">
        <f>+VLOOKUP($E5066,IPC_2018!$B$8:$T$347,19,0)</f>
        <v>Bajo</v>
      </c>
    </row>
    <row r="5067" spans="1:13" x14ac:dyDescent="0.3">
      <c r="A5067" s="139">
        <f t="shared" si="5149"/>
        <v>134</v>
      </c>
      <c r="B5067" s="148">
        <f t="shared" si="5151"/>
        <v>7</v>
      </c>
      <c r="D5067" s="149" t="str">
        <f>+VLOOKUP($A5067,mUNICIPIOS!$B$4:$F$343,2,0)</f>
        <v>Quetzaltenango</v>
      </c>
      <c r="E5067" s="149">
        <f>+VLOOKUP($A5067,mUNICIPIOS!$B$4:$F$343,3,0)</f>
        <v>922</v>
      </c>
      <c r="F5067" s="149" t="str">
        <f>+VLOOKUP($A5067,mUNICIPIOS!$B$4:$F$343,4,0)</f>
        <v>Flores Costa Cuca</v>
      </c>
      <c r="G5067" s="139" t="str">
        <f t="shared" ref="G5067:K5067" si="5181">+G5029</f>
        <v>02</v>
      </c>
      <c r="H5067" t="str">
        <f t="shared" si="5181"/>
        <v>IIC</v>
      </c>
      <c r="I5067" t="str">
        <f t="shared" si="5181"/>
        <v>Índice de Información a la Ciudadanía</v>
      </c>
      <c r="J5067" t="str">
        <f t="shared" si="5181"/>
        <v>02-01</v>
      </c>
      <c r="K5067" t="str">
        <f t="shared" si="5181"/>
        <v>Rendición de cuentas cuatrimestral y anual al Comude enfocadas en resultados.</v>
      </c>
      <c r="L5067" s="150">
        <f>+VLOOKUP($E5067,IIC_2018!$B$8:$Q$347,3,0)</f>
        <v>0</v>
      </c>
      <c r="M5067" s="142" t="str">
        <f>+VLOOKUP($E5067,IIC_2018!$B$8:$Q$347,4,0)</f>
        <v>Bajo</v>
      </c>
    </row>
    <row r="5068" spans="1:13" x14ac:dyDescent="0.3">
      <c r="A5068" s="139">
        <f t="shared" si="5149"/>
        <v>134</v>
      </c>
      <c r="B5068" s="148">
        <f t="shared" si="5151"/>
        <v>8</v>
      </c>
      <c r="D5068" s="149" t="str">
        <f>+VLOOKUP($A5068,mUNICIPIOS!$B$4:$F$343,2,0)</f>
        <v>Quetzaltenango</v>
      </c>
      <c r="E5068" s="149">
        <f>+VLOOKUP($A5068,mUNICIPIOS!$B$4:$F$343,3,0)</f>
        <v>922</v>
      </c>
      <c r="F5068" s="149" t="str">
        <f>+VLOOKUP($A5068,mUNICIPIOS!$B$4:$F$343,4,0)</f>
        <v>Flores Costa Cuca</v>
      </c>
      <c r="G5068" s="139" t="str">
        <f t="shared" ref="G5068:K5068" si="5182">+G5030</f>
        <v>02</v>
      </c>
      <c r="H5068" t="str">
        <f t="shared" si="5182"/>
        <v>IIC</v>
      </c>
      <c r="I5068" t="str">
        <f t="shared" si="5182"/>
        <v>Índice de Información a la Ciudadanía</v>
      </c>
      <c r="J5068" t="str">
        <f t="shared" si="5182"/>
        <v>02-02</v>
      </c>
      <c r="K5068" t="str">
        <f t="shared" si="5182"/>
        <v>Información presupuestaria y otra información brindada a la ciudadanía disponible en medios locales de comunicación.</v>
      </c>
      <c r="L5068" s="150">
        <f>+VLOOKUP($E5068,IIC_2018!$B$8:$Q$347,6,0)</f>
        <v>1</v>
      </c>
      <c r="M5068" s="142" t="str">
        <f>+VLOOKUP($E5068,IIC_2018!$B$8:$Q$347,7,0)</f>
        <v>Alto</v>
      </c>
    </row>
    <row r="5069" spans="1:13" x14ac:dyDescent="0.3">
      <c r="A5069" s="139">
        <f t="shared" si="5149"/>
        <v>134</v>
      </c>
      <c r="B5069" s="148">
        <f t="shared" si="5151"/>
        <v>9</v>
      </c>
      <c r="D5069" s="149" t="str">
        <f>+VLOOKUP($A5069,mUNICIPIOS!$B$4:$F$343,2,0)</f>
        <v>Quetzaltenango</v>
      </c>
      <c r="E5069" s="149">
        <f>+VLOOKUP($A5069,mUNICIPIOS!$B$4:$F$343,3,0)</f>
        <v>922</v>
      </c>
      <c r="F5069" s="149" t="str">
        <f>+VLOOKUP($A5069,mUNICIPIOS!$B$4:$F$343,4,0)</f>
        <v>Flores Costa Cuca</v>
      </c>
      <c r="G5069" s="139" t="str">
        <f t="shared" ref="G5069:K5069" si="5183">+G5031</f>
        <v>02</v>
      </c>
      <c r="H5069" t="str">
        <f t="shared" si="5183"/>
        <v>IIC</v>
      </c>
      <c r="I5069" t="str">
        <f t="shared" si="5183"/>
        <v>Índice de Información a la Ciudadanía</v>
      </c>
      <c r="J5069" t="str">
        <f t="shared" si="5183"/>
        <v>02-03</v>
      </c>
      <c r="K5069" t="str">
        <f t="shared" si="5183"/>
        <v>Información pública de oficio actualizada y disponible de acuerdo a la LAIP y uso de internet.</v>
      </c>
      <c r="L5069" s="150">
        <f>+VLOOKUP($E5069,IIC_2018!$B$8:$Q$347,9,0)</f>
        <v>0.64</v>
      </c>
      <c r="M5069" s="142" t="str">
        <f>+VLOOKUP($E5069,IIC_2018!$B$8:$Q$347,10,0)</f>
        <v>Medio alto</v>
      </c>
    </row>
    <row r="5070" spans="1:13" x14ac:dyDescent="0.3">
      <c r="A5070" s="139">
        <f t="shared" si="5149"/>
        <v>134</v>
      </c>
      <c r="B5070" s="148">
        <f t="shared" si="5151"/>
        <v>10</v>
      </c>
      <c r="D5070" s="149" t="str">
        <f>+VLOOKUP($A5070,mUNICIPIOS!$B$4:$F$343,2,0)</f>
        <v>Quetzaltenango</v>
      </c>
      <c r="E5070" s="149">
        <f>+VLOOKUP($A5070,mUNICIPIOS!$B$4:$F$343,3,0)</f>
        <v>922</v>
      </c>
      <c r="F5070" s="149" t="str">
        <f>+VLOOKUP($A5070,mUNICIPIOS!$B$4:$F$343,4,0)</f>
        <v>Flores Costa Cuca</v>
      </c>
      <c r="G5070" s="139" t="str">
        <f t="shared" ref="G5070:K5070" si="5184">+G5032</f>
        <v>02</v>
      </c>
      <c r="H5070" t="str">
        <f t="shared" si="5184"/>
        <v>IIC</v>
      </c>
      <c r="I5070" t="str">
        <f t="shared" si="5184"/>
        <v>Índice de Información a la Ciudadanía</v>
      </c>
      <c r="J5070" t="str">
        <f t="shared" si="5184"/>
        <v>02-04</v>
      </c>
      <c r="K5070" t="str">
        <f t="shared" si="5184"/>
        <v>Relación del monto contratado por medio de Guate compras con el total del presupuesto de egresos vigente.</v>
      </c>
      <c r="L5070" s="150">
        <f>+VLOOKUP($E5070,IIC_2018!$B$8:$Q$347,12,0)</f>
        <v>0.43710311451572181</v>
      </c>
      <c r="M5070" s="142" t="str">
        <f>+VLOOKUP($E5070,IIC_2018!$B$8:$Q$347,13,0)</f>
        <v>Medio</v>
      </c>
    </row>
    <row r="5071" spans="1:13" x14ac:dyDescent="0.3">
      <c r="A5071" s="139">
        <f t="shared" si="5149"/>
        <v>134</v>
      </c>
      <c r="B5071" s="148">
        <f t="shared" si="5151"/>
        <v>11</v>
      </c>
      <c r="D5071" s="149" t="str">
        <f>+VLOOKUP($A5071,mUNICIPIOS!$B$4:$F$343,2,0)</f>
        <v>Quetzaltenango</v>
      </c>
      <c r="E5071" s="149">
        <f>+VLOOKUP($A5071,mUNICIPIOS!$B$4:$F$343,3,0)</f>
        <v>922</v>
      </c>
      <c r="F5071" s="149" t="str">
        <f>+VLOOKUP($A5071,mUNICIPIOS!$B$4:$F$343,4,0)</f>
        <v>Flores Costa Cuca</v>
      </c>
      <c r="G5071" s="139" t="str">
        <f t="shared" ref="G5071:K5071" si="5185">+G5033</f>
        <v>02</v>
      </c>
      <c r="H5071" t="str">
        <f t="shared" si="5185"/>
        <v>IIC</v>
      </c>
      <c r="I5071" t="str">
        <f t="shared" si="5185"/>
        <v>Índice de Información a la Ciudadanía</v>
      </c>
      <c r="J5071" t="str">
        <f t="shared" si="5185"/>
        <v>INDICE</v>
      </c>
      <c r="K5071">
        <f t="shared" si="5185"/>
        <v>0</v>
      </c>
      <c r="L5071" s="150">
        <f>+VLOOKUP($E5071,IIC_2018!$B$8:$Q$347,15,0)</f>
        <v>0.51927577862893048</v>
      </c>
      <c r="M5071" s="142" t="str">
        <f>+VLOOKUP($E5071,IIC_2018!$B$8:$Q$347,16,0)</f>
        <v>Medio</v>
      </c>
    </row>
    <row r="5072" spans="1:13" x14ac:dyDescent="0.3">
      <c r="A5072" s="139">
        <f t="shared" si="5149"/>
        <v>134</v>
      </c>
      <c r="B5072" s="148">
        <f t="shared" si="5151"/>
        <v>12</v>
      </c>
      <c r="D5072" s="149" t="str">
        <f>+VLOOKUP($A5072,mUNICIPIOS!$B$4:$F$343,2,0)</f>
        <v>Quetzaltenango</v>
      </c>
      <c r="E5072" s="149">
        <f>+VLOOKUP($A5072,mUNICIPIOS!$B$4:$F$343,3,0)</f>
        <v>922</v>
      </c>
      <c r="F5072" s="149" t="str">
        <f>+VLOOKUP($A5072,mUNICIPIOS!$B$4:$F$343,4,0)</f>
        <v>Flores Costa Cuca</v>
      </c>
      <c r="G5072" s="139" t="str">
        <f t="shared" ref="G5072:K5072" si="5186">+G5034</f>
        <v>03</v>
      </c>
      <c r="H5072" t="str">
        <f t="shared" si="5186"/>
        <v>ISP</v>
      </c>
      <c r="I5072" t="str">
        <f t="shared" si="5186"/>
        <v>Índice de Servicios Públicos</v>
      </c>
      <c r="J5072" t="str">
        <f t="shared" si="5186"/>
        <v>03-01</v>
      </c>
      <c r="K5072" t="str">
        <f t="shared" si="5186"/>
        <v>Cobertura del servicio público de agua</v>
      </c>
      <c r="L5072" s="150">
        <f>+VLOOKUP($E5072,ISP_2018!$B$8:$T$347,3,0)</f>
        <v>0</v>
      </c>
      <c r="M5072" s="142" t="str">
        <f>+VLOOKUP($E5072,ISP_2018!$B$8:$T$347,4,0)</f>
        <v>Bajo</v>
      </c>
    </row>
    <row r="5073" spans="1:13" x14ac:dyDescent="0.3">
      <c r="A5073" s="139">
        <f t="shared" si="5149"/>
        <v>134</v>
      </c>
      <c r="B5073" s="148">
        <f t="shared" si="5151"/>
        <v>13</v>
      </c>
      <c r="D5073" s="149" t="str">
        <f>+VLOOKUP($A5073,mUNICIPIOS!$B$4:$F$343,2,0)</f>
        <v>Quetzaltenango</v>
      </c>
      <c r="E5073" s="149">
        <f>+VLOOKUP($A5073,mUNICIPIOS!$B$4:$F$343,3,0)</f>
        <v>922</v>
      </c>
      <c r="F5073" s="149" t="str">
        <f>+VLOOKUP($A5073,mUNICIPIOS!$B$4:$F$343,4,0)</f>
        <v>Flores Costa Cuca</v>
      </c>
      <c r="G5073" s="139" t="str">
        <f t="shared" ref="G5073:K5073" si="5187">+G5035</f>
        <v>03</v>
      </c>
      <c r="H5073" t="str">
        <f t="shared" si="5187"/>
        <v>ISP</v>
      </c>
      <c r="I5073" t="str">
        <f t="shared" si="5187"/>
        <v>Índice de Servicios Públicos</v>
      </c>
      <c r="J5073" t="str">
        <f t="shared" si="5187"/>
        <v>03-02</v>
      </c>
      <c r="K5073" t="str">
        <f t="shared" si="5187"/>
        <v>Control de la calidad del servicio público de agua</v>
      </c>
      <c r="L5073" s="150">
        <f>+VLOOKUP($E5073,ISP_2018!$B$8:$T$347,6,0)</f>
        <v>0</v>
      </c>
      <c r="M5073" s="142" t="str">
        <f>+VLOOKUP($E5073,ISP_2018!$B$8:$T$347,7,0)</f>
        <v>Bajo</v>
      </c>
    </row>
    <row r="5074" spans="1:13" x14ac:dyDescent="0.3">
      <c r="A5074" s="139">
        <f t="shared" si="5149"/>
        <v>134</v>
      </c>
      <c r="B5074" s="148">
        <f t="shared" si="5151"/>
        <v>14</v>
      </c>
      <c r="D5074" s="149" t="str">
        <f>+VLOOKUP($A5074,mUNICIPIOS!$B$4:$F$343,2,0)</f>
        <v>Quetzaltenango</v>
      </c>
      <c r="E5074" s="149">
        <f>+VLOOKUP($A5074,mUNICIPIOS!$B$4:$F$343,3,0)</f>
        <v>922</v>
      </c>
      <c r="F5074" s="149" t="str">
        <f>+VLOOKUP($A5074,mUNICIPIOS!$B$4:$F$343,4,0)</f>
        <v>Flores Costa Cuca</v>
      </c>
      <c r="G5074" s="139" t="str">
        <f t="shared" ref="G5074:K5074" si="5188">+G5036</f>
        <v>03</v>
      </c>
      <c r="H5074" t="str">
        <f t="shared" si="5188"/>
        <v>ISP</v>
      </c>
      <c r="I5074" t="str">
        <f t="shared" si="5188"/>
        <v>Índice de Servicios Públicos</v>
      </c>
      <c r="J5074" t="str">
        <f t="shared" si="5188"/>
        <v>03-03</v>
      </c>
      <c r="K5074" t="str">
        <f t="shared" si="5188"/>
        <v>Disposición  y tratamiento  de aguas residuales</v>
      </c>
      <c r="L5074" s="150">
        <f>+VLOOKUP($E5074,ISP_2018!$B$8:$T$347,9,0)</f>
        <v>0.2276707643009393</v>
      </c>
      <c r="M5074" s="142" t="str">
        <f>+VLOOKUP($E5074,ISP_2018!$B$8:$T$347,10,0)</f>
        <v>Medio bajo</v>
      </c>
    </row>
    <row r="5075" spans="1:13" x14ac:dyDescent="0.3">
      <c r="A5075" s="139">
        <f t="shared" si="5149"/>
        <v>134</v>
      </c>
      <c r="B5075" s="148">
        <f t="shared" si="5151"/>
        <v>15</v>
      </c>
      <c r="D5075" s="149" t="str">
        <f>+VLOOKUP($A5075,mUNICIPIOS!$B$4:$F$343,2,0)</f>
        <v>Quetzaltenango</v>
      </c>
      <c r="E5075" s="149">
        <f>+VLOOKUP($A5075,mUNICIPIOS!$B$4:$F$343,3,0)</f>
        <v>922</v>
      </c>
      <c r="F5075" s="149" t="str">
        <f>+VLOOKUP($A5075,mUNICIPIOS!$B$4:$F$343,4,0)</f>
        <v>Flores Costa Cuca</v>
      </c>
      <c r="G5075" s="139" t="str">
        <f t="shared" ref="G5075:K5075" si="5189">+G5037</f>
        <v>03</v>
      </c>
      <c r="H5075" t="str">
        <f t="shared" si="5189"/>
        <v>ISP</v>
      </c>
      <c r="I5075" t="str">
        <f t="shared" si="5189"/>
        <v>Índice de Servicios Públicos</v>
      </c>
      <c r="J5075" t="str">
        <f t="shared" si="5189"/>
        <v>03-04</v>
      </c>
      <c r="K5075" t="str">
        <f t="shared" si="5189"/>
        <v>Gestión y manejo de los residuos y desechos sólidos</v>
      </c>
      <c r="L5075" s="150">
        <f>+VLOOKUP($E5075,ISP_2018!$B$8:$T$347,12,0)</f>
        <v>0</v>
      </c>
      <c r="M5075" s="142" t="str">
        <f>+VLOOKUP($E5075,ISP_2018!$B$8:$T$347,13,0)</f>
        <v>Bajo</v>
      </c>
    </row>
    <row r="5076" spans="1:13" x14ac:dyDescent="0.3">
      <c r="A5076" s="139">
        <f t="shared" si="5149"/>
        <v>134</v>
      </c>
      <c r="B5076" s="148">
        <f t="shared" si="5151"/>
        <v>16</v>
      </c>
      <c r="D5076" s="149" t="str">
        <f>+VLOOKUP($A5076,mUNICIPIOS!$B$4:$F$343,2,0)</f>
        <v>Quetzaltenango</v>
      </c>
      <c r="E5076" s="149">
        <f>+VLOOKUP($A5076,mUNICIPIOS!$B$4:$F$343,3,0)</f>
        <v>922</v>
      </c>
      <c r="F5076" s="149" t="str">
        <f>+VLOOKUP($A5076,mUNICIPIOS!$B$4:$F$343,4,0)</f>
        <v>Flores Costa Cuca</v>
      </c>
      <c r="G5076" s="139" t="str">
        <f t="shared" ref="G5076:K5076" si="5190">+G5038</f>
        <v>03</v>
      </c>
      <c r="H5076" t="str">
        <f t="shared" si="5190"/>
        <v>ISP</v>
      </c>
      <c r="I5076" t="str">
        <f t="shared" si="5190"/>
        <v>Índice de Servicios Públicos</v>
      </c>
      <c r="J5076" t="str">
        <f t="shared" si="5190"/>
        <v>03-05</v>
      </c>
      <c r="K5076" t="str">
        <f t="shared" si="5190"/>
        <v>Gestión de servicios públicos municipales</v>
      </c>
      <c r="L5076" s="150">
        <f>+VLOOKUP($E5076,ISP_2018!$B$8:$T$347,15,0)</f>
        <v>0.17741935483870969</v>
      </c>
      <c r="M5076" s="142" t="str">
        <f>+VLOOKUP($E5076,ISP_2018!$B$8:$T$347,16,0)</f>
        <v>Bajo</v>
      </c>
    </row>
    <row r="5077" spans="1:13" x14ac:dyDescent="0.3">
      <c r="A5077" s="139">
        <f t="shared" si="5149"/>
        <v>134</v>
      </c>
      <c r="B5077" s="148">
        <f t="shared" si="5151"/>
        <v>17</v>
      </c>
      <c r="D5077" s="149" t="str">
        <f>+VLOOKUP($A5077,mUNICIPIOS!$B$4:$F$343,2,0)</f>
        <v>Quetzaltenango</v>
      </c>
      <c r="E5077" s="149">
        <f>+VLOOKUP($A5077,mUNICIPIOS!$B$4:$F$343,3,0)</f>
        <v>922</v>
      </c>
      <c r="F5077" s="149" t="str">
        <f>+VLOOKUP($A5077,mUNICIPIOS!$B$4:$F$343,4,0)</f>
        <v>Flores Costa Cuca</v>
      </c>
      <c r="G5077" s="139" t="str">
        <f t="shared" ref="G5077:K5077" si="5191">+G5039</f>
        <v>03</v>
      </c>
      <c r="H5077" t="str">
        <f t="shared" si="5191"/>
        <v>ISP</v>
      </c>
      <c r="I5077" t="str">
        <f t="shared" si="5191"/>
        <v>Índice de Servicios Públicos</v>
      </c>
      <c r="J5077" t="str">
        <f t="shared" si="5191"/>
        <v>INDICE</v>
      </c>
      <c r="K5077">
        <f t="shared" si="5191"/>
        <v>0</v>
      </c>
      <c r="L5077" s="150">
        <f>+VLOOKUP($E5077,ISP_2018!$B$8:$T$347,18,0)</f>
        <v>8.1018023827929803E-2</v>
      </c>
      <c r="M5077" s="142" t="str">
        <f>+VLOOKUP($E5077,ISP_2018!$B$8:$T$347,19,0)</f>
        <v>Bajo</v>
      </c>
    </row>
    <row r="5078" spans="1:13" x14ac:dyDescent="0.3">
      <c r="A5078" s="139">
        <f t="shared" si="5149"/>
        <v>134</v>
      </c>
      <c r="B5078" s="148">
        <f t="shared" si="5151"/>
        <v>18</v>
      </c>
      <c r="D5078" s="149" t="str">
        <f>+VLOOKUP($A5078,mUNICIPIOS!$B$4:$F$343,2,0)</f>
        <v>Quetzaltenango</v>
      </c>
      <c r="E5078" s="149">
        <f>+VLOOKUP($A5078,mUNICIPIOS!$B$4:$F$343,3,0)</f>
        <v>922</v>
      </c>
      <c r="F5078" s="149" t="str">
        <f>+VLOOKUP($A5078,mUNICIPIOS!$B$4:$F$343,4,0)</f>
        <v>Flores Costa Cuca</v>
      </c>
      <c r="G5078" s="139" t="str">
        <f t="shared" ref="G5078:K5078" si="5192">+G5040</f>
        <v>04</v>
      </c>
      <c r="H5078" t="str">
        <f t="shared" si="5192"/>
        <v>IGA</v>
      </c>
      <c r="I5078" t="str">
        <f t="shared" si="5192"/>
        <v>Índice de Gestión Administrativa</v>
      </c>
      <c r="J5078" t="str">
        <f t="shared" si="5192"/>
        <v>04-01</v>
      </c>
      <c r="K5078" t="str">
        <f t="shared" si="5192"/>
        <v>Existencia de elementos de atención municipal orientada al vecino</v>
      </c>
      <c r="L5078" s="150">
        <f>+VLOOKUP($E5078,IGA_2018!$B$8:$N$347,3,0)</f>
        <v>0.75</v>
      </c>
      <c r="M5078" s="142" t="str">
        <f>+VLOOKUP($E5078,IGA_2018!$B$8:$N$347,4,0)</f>
        <v>Medio alto</v>
      </c>
    </row>
    <row r="5079" spans="1:13" x14ac:dyDescent="0.3">
      <c r="A5079" s="139">
        <f t="shared" si="5149"/>
        <v>134</v>
      </c>
      <c r="B5079" s="148">
        <f t="shared" si="5151"/>
        <v>19</v>
      </c>
      <c r="D5079" s="149" t="str">
        <f>+VLOOKUP($A5079,mUNICIPIOS!$B$4:$F$343,2,0)</f>
        <v>Quetzaltenango</v>
      </c>
      <c r="E5079" s="149">
        <f>+VLOOKUP($A5079,mUNICIPIOS!$B$4:$F$343,3,0)</f>
        <v>922</v>
      </c>
      <c r="F5079" s="149" t="str">
        <f>+VLOOKUP($A5079,mUNICIPIOS!$B$4:$F$343,4,0)</f>
        <v>Flores Costa Cuca</v>
      </c>
      <c r="G5079" s="139" t="str">
        <f t="shared" ref="G5079:K5079" si="5193">+G5041</f>
        <v>04</v>
      </c>
      <c r="H5079" t="str">
        <f t="shared" si="5193"/>
        <v>IGA</v>
      </c>
      <c r="I5079" t="str">
        <f t="shared" si="5193"/>
        <v>Índice de Gestión Administrativa</v>
      </c>
      <c r="J5079" t="str">
        <f t="shared" si="5193"/>
        <v>04-02</v>
      </c>
      <c r="K5079" t="str">
        <f t="shared" si="5193"/>
        <v>Gestión del recurso humano.</v>
      </c>
      <c r="L5079" s="150">
        <f>+VLOOKUP($E5079,IGA_2018!$B$8:$N$347,6,0)</f>
        <v>0.76610867885655431</v>
      </c>
      <c r="M5079" s="142" t="str">
        <f>+VLOOKUP($E5079,IGA_2018!$B$8:$N$347,7,0)</f>
        <v>Medio alto</v>
      </c>
    </row>
    <row r="5080" spans="1:13" x14ac:dyDescent="0.3">
      <c r="A5080" s="139">
        <f t="shared" si="5149"/>
        <v>134</v>
      </c>
      <c r="B5080" s="148">
        <f t="shared" si="5151"/>
        <v>20</v>
      </c>
      <c r="D5080" s="149" t="str">
        <f>+VLOOKUP($A5080,mUNICIPIOS!$B$4:$F$343,2,0)</f>
        <v>Quetzaltenango</v>
      </c>
      <c r="E5080" s="149">
        <f>+VLOOKUP($A5080,mUNICIPIOS!$B$4:$F$343,3,0)</f>
        <v>922</v>
      </c>
      <c r="F5080" s="149" t="str">
        <f>+VLOOKUP($A5080,mUNICIPIOS!$B$4:$F$343,4,0)</f>
        <v>Flores Costa Cuca</v>
      </c>
      <c r="G5080" s="139" t="str">
        <f t="shared" ref="G5080:K5080" si="5194">+G5042</f>
        <v>04</v>
      </c>
      <c r="H5080" t="str">
        <f t="shared" si="5194"/>
        <v>IGA</v>
      </c>
      <c r="I5080" t="str">
        <f t="shared" si="5194"/>
        <v>Índice de Gestión Administrativa</v>
      </c>
      <c r="J5080" t="str">
        <f t="shared" si="5194"/>
        <v>04-03</v>
      </c>
      <c r="K5080" t="str">
        <f t="shared" si="5194"/>
        <v>Existencia de oficinas municipales con instrumentos de gestión.</v>
      </c>
      <c r="L5080" s="150">
        <f>+VLOOKUP($E5080,IGA_2018!$B$8:$N$347,9,0)</f>
        <v>0.1964285714285714</v>
      </c>
      <c r="M5080" s="142" t="str">
        <f>+VLOOKUP($E5080,IGA_2018!$B$8:$N$347,10,0)</f>
        <v>Bajo</v>
      </c>
    </row>
    <row r="5081" spans="1:13" x14ac:dyDescent="0.3">
      <c r="A5081" s="139">
        <f t="shared" si="5149"/>
        <v>134</v>
      </c>
      <c r="B5081" s="148">
        <f t="shared" si="5151"/>
        <v>21</v>
      </c>
      <c r="D5081" s="149" t="str">
        <f>+VLOOKUP($A5081,mUNICIPIOS!$B$4:$F$343,2,0)</f>
        <v>Quetzaltenango</v>
      </c>
      <c r="E5081" s="149">
        <f>+VLOOKUP($A5081,mUNICIPIOS!$B$4:$F$343,3,0)</f>
        <v>922</v>
      </c>
      <c r="F5081" s="149" t="str">
        <f>+VLOOKUP($A5081,mUNICIPIOS!$B$4:$F$343,4,0)</f>
        <v>Flores Costa Cuca</v>
      </c>
      <c r="G5081" s="139" t="str">
        <f t="shared" ref="G5081:K5081" si="5195">+G5043</f>
        <v>04</v>
      </c>
      <c r="H5081" t="str">
        <f t="shared" si="5195"/>
        <v>IGA</v>
      </c>
      <c r="I5081" t="str">
        <f t="shared" si="5195"/>
        <v>Índice de Gestión Administrativa</v>
      </c>
      <c r="J5081" t="str">
        <f t="shared" si="5195"/>
        <v>INDICE</v>
      </c>
      <c r="K5081">
        <f t="shared" si="5195"/>
        <v>0</v>
      </c>
      <c r="L5081" s="150">
        <f>+VLOOKUP($E5081,IGA_2018!$B$8:$N$347,12,0)</f>
        <v>0.56188803759979389</v>
      </c>
      <c r="M5081" s="142" t="str">
        <f>+VLOOKUP($E5081,IGA_2018!$B$8:$N$347,13,0)</f>
        <v>Medio</v>
      </c>
    </row>
    <row r="5082" spans="1:13" x14ac:dyDescent="0.3">
      <c r="A5082" s="139">
        <f t="shared" si="5149"/>
        <v>134</v>
      </c>
      <c r="B5082" s="148">
        <f t="shared" si="5151"/>
        <v>22</v>
      </c>
      <c r="D5082" s="149" t="str">
        <f>+VLOOKUP($A5082,mUNICIPIOS!$B$4:$F$343,2,0)</f>
        <v>Quetzaltenango</v>
      </c>
      <c r="E5082" s="149">
        <f>+VLOOKUP($A5082,mUNICIPIOS!$B$4:$F$343,3,0)</f>
        <v>922</v>
      </c>
      <c r="F5082" s="149" t="str">
        <f>+VLOOKUP($A5082,mUNICIPIOS!$B$4:$F$343,4,0)</f>
        <v>Flores Costa Cuca</v>
      </c>
      <c r="G5082" s="139" t="str">
        <f t="shared" ref="G5082:K5082" si="5196">+G5044</f>
        <v>05</v>
      </c>
      <c r="H5082" t="str">
        <f t="shared" si="5196"/>
        <v>IGF</v>
      </c>
      <c r="I5082" t="str">
        <f t="shared" si="5196"/>
        <v>Índice de Gestión Financiera</v>
      </c>
      <c r="J5082" t="str">
        <f t="shared" si="5196"/>
        <v>05-01</v>
      </c>
      <c r="K5082" t="str">
        <f t="shared" si="5196"/>
        <v>Autonomía financiera municipal</v>
      </c>
      <c r="L5082" s="150">
        <f>+VLOOKUP($E5082,IGF_2018!$B$8:$Z$347,3,0)</f>
        <v>0.11052830882069574</v>
      </c>
      <c r="M5082" s="142" t="str">
        <f>+VLOOKUP($E5082,IGF_2018!$B$8:$Z$347,4,0)</f>
        <v>Bajo</v>
      </c>
    </row>
    <row r="5083" spans="1:13" x14ac:dyDescent="0.3">
      <c r="A5083" s="139">
        <f t="shared" si="5149"/>
        <v>134</v>
      </c>
      <c r="B5083" s="148">
        <f t="shared" si="5151"/>
        <v>23</v>
      </c>
      <c r="D5083" s="149" t="str">
        <f>+VLOOKUP($A5083,mUNICIPIOS!$B$4:$F$343,2,0)</f>
        <v>Quetzaltenango</v>
      </c>
      <c r="E5083" s="149">
        <f>+VLOOKUP($A5083,mUNICIPIOS!$B$4:$F$343,3,0)</f>
        <v>922</v>
      </c>
      <c r="F5083" s="149" t="str">
        <f>+VLOOKUP($A5083,mUNICIPIOS!$B$4:$F$343,4,0)</f>
        <v>Flores Costa Cuca</v>
      </c>
      <c r="G5083" s="139" t="str">
        <f t="shared" ref="G5083:K5083" si="5197">+G5045</f>
        <v>05</v>
      </c>
      <c r="H5083" t="str">
        <f t="shared" si="5197"/>
        <v>IGF</v>
      </c>
      <c r="I5083" t="str">
        <f t="shared" si="5197"/>
        <v>Índice de Gestión Financiera</v>
      </c>
      <c r="J5083" t="str">
        <f t="shared" si="5197"/>
        <v>05-02</v>
      </c>
      <c r="K5083" t="str">
        <f t="shared" si="5197"/>
        <v xml:space="preserve">Ingresos propios por habitante -sin regalías- </v>
      </c>
      <c r="L5083" s="150">
        <f>+VLOOKUP($E5083,IGF_2018!$B$8:$Z$347,6,0)</f>
        <v>4.3561468305435308E-2</v>
      </c>
      <c r="M5083" s="142" t="str">
        <f>+VLOOKUP($E5083,IGF_2018!$B$8:$Z$347,7,0)</f>
        <v>Bajo</v>
      </c>
    </row>
    <row r="5084" spans="1:13" x14ac:dyDescent="0.3">
      <c r="A5084" s="139">
        <f t="shared" si="5149"/>
        <v>134</v>
      </c>
      <c r="B5084" s="148">
        <f t="shared" si="5151"/>
        <v>24</v>
      </c>
      <c r="D5084" s="149" t="str">
        <f>+VLOOKUP($A5084,mUNICIPIOS!$B$4:$F$343,2,0)</f>
        <v>Quetzaltenango</v>
      </c>
      <c r="E5084" s="149">
        <f>+VLOOKUP($A5084,mUNICIPIOS!$B$4:$F$343,3,0)</f>
        <v>922</v>
      </c>
      <c r="F5084" s="149" t="str">
        <f>+VLOOKUP($A5084,mUNICIPIOS!$B$4:$F$343,4,0)</f>
        <v>Flores Costa Cuca</v>
      </c>
      <c r="G5084" s="139" t="str">
        <f t="shared" ref="G5084:K5084" si="5198">+G5046</f>
        <v>05</v>
      </c>
      <c r="H5084" t="str">
        <f t="shared" si="5198"/>
        <v>IGF</v>
      </c>
      <c r="I5084" t="str">
        <f t="shared" si="5198"/>
        <v>Índice de Gestión Financiera</v>
      </c>
      <c r="J5084" t="str">
        <f t="shared" si="5198"/>
        <v>05-03</v>
      </c>
      <c r="K5084" t="str">
        <f t="shared" si="5198"/>
        <v>Ingresos del IUSI en relación a los ingresos propios -sin regalías-</v>
      </c>
      <c r="L5084" s="150">
        <f>+VLOOKUP($E5084,IGF_2018!$B$8:$Z$347,9,0)</f>
        <v>2.7607724873743199E-2</v>
      </c>
      <c r="M5084" s="142" t="str">
        <f>+VLOOKUP($E5084,IGF_2018!$B$8:$Z$347,10,0)</f>
        <v>Bajo</v>
      </c>
    </row>
    <row r="5085" spans="1:13" x14ac:dyDescent="0.3">
      <c r="A5085" s="139">
        <f t="shared" si="5149"/>
        <v>134</v>
      </c>
      <c r="B5085" s="148">
        <f t="shared" si="5151"/>
        <v>25</v>
      </c>
      <c r="D5085" s="149" t="str">
        <f>+VLOOKUP($A5085,mUNICIPIOS!$B$4:$F$343,2,0)</f>
        <v>Quetzaltenango</v>
      </c>
      <c r="E5085" s="149">
        <f>+VLOOKUP($A5085,mUNICIPIOS!$B$4:$F$343,3,0)</f>
        <v>922</v>
      </c>
      <c r="F5085" s="149" t="str">
        <f>+VLOOKUP($A5085,mUNICIPIOS!$B$4:$F$343,4,0)</f>
        <v>Flores Costa Cuca</v>
      </c>
      <c r="G5085" s="139" t="str">
        <f t="shared" ref="G5085:K5085" si="5199">+G5047</f>
        <v>05</v>
      </c>
      <c r="H5085" t="str">
        <f t="shared" si="5199"/>
        <v>IGF</v>
      </c>
      <c r="I5085" t="str">
        <f t="shared" si="5199"/>
        <v>Índice de Gestión Financiera</v>
      </c>
      <c r="J5085" t="str">
        <f t="shared" si="5199"/>
        <v>05-04</v>
      </c>
      <c r="K5085" t="str">
        <f t="shared" si="5199"/>
        <v>Inversión anual en capital fijo por habitante</v>
      </c>
      <c r="L5085" s="150">
        <f>+VLOOKUP($E5085,IGF_2018!$B$8:$Z$347,12,0)</f>
        <v>7.1387236948602703E-2</v>
      </c>
      <c r="M5085" s="142" t="str">
        <f>+VLOOKUP($E5085,IGF_2018!$B$8:$Z$347,13,0)</f>
        <v>Bajo</v>
      </c>
    </row>
    <row r="5086" spans="1:13" x14ac:dyDescent="0.3">
      <c r="A5086" s="139">
        <f t="shared" si="5149"/>
        <v>134</v>
      </c>
      <c r="B5086" s="148">
        <f t="shared" si="5151"/>
        <v>26</v>
      </c>
      <c r="D5086" s="149" t="str">
        <f>+VLOOKUP($A5086,mUNICIPIOS!$B$4:$F$343,2,0)</f>
        <v>Quetzaltenango</v>
      </c>
      <c r="E5086" s="149">
        <f>+VLOOKUP($A5086,mUNICIPIOS!$B$4:$F$343,3,0)</f>
        <v>922</v>
      </c>
      <c r="F5086" s="149" t="str">
        <f>+VLOOKUP($A5086,mUNICIPIOS!$B$4:$F$343,4,0)</f>
        <v>Flores Costa Cuca</v>
      </c>
      <c r="G5086" s="139" t="str">
        <f t="shared" ref="G5086:K5086" si="5200">+G5048</f>
        <v>05</v>
      </c>
      <c r="H5086" t="str">
        <f t="shared" si="5200"/>
        <v>IGF</v>
      </c>
      <c r="I5086" t="str">
        <f t="shared" si="5200"/>
        <v>Índice de Gestión Financiera</v>
      </c>
      <c r="J5086" t="str">
        <f t="shared" si="5200"/>
        <v>05-05</v>
      </c>
      <c r="K5086" t="str">
        <f t="shared" si="5200"/>
        <v>Inversión anual en capital fijo con recursos percibidos por ingresos propios</v>
      </c>
      <c r="L5086" s="150">
        <f>+VLOOKUP($E5086,IGF_2018!$B$8:$Z$347,15,0)</f>
        <v>0</v>
      </c>
      <c r="M5086" s="142" t="str">
        <f>+VLOOKUP($E5086,IGF_2018!$B$8:$Z$347,16,0)</f>
        <v>Bajo</v>
      </c>
    </row>
    <row r="5087" spans="1:13" x14ac:dyDescent="0.3">
      <c r="A5087" s="139">
        <f t="shared" si="5149"/>
        <v>134</v>
      </c>
      <c r="B5087" s="148">
        <f t="shared" si="5151"/>
        <v>27</v>
      </c>
      <c r="D5087" s="149" t="str">
        <f>+VLOOKUP($A5087,mUNICIPIOS!$B$4:$F$343,2,0)</f>
        <v>Quetzaltenango</v>
      </c>
      <c r="E5087" s="149">
        <f>+VLOOKUP($A5087,mUNICIPIOS!$B$4:$F$343,3,0)</f>
        <v>922</v>
      </c>
      <c r="F5087" s="149" t="str">
        <f>+VLOOKUP($A5087,mUNICIPIOS!$B$4:$F$343,4,0)</f>
        <v>Flores Costa Cuca</v>
      </c>
      <c r="G5087" s="139" t="str">
        <f t="shared" ref="G5087:K5087" si="5201">+G5049</f>
        <v>05</v>
      </c>
      <c r="H5087" t="str">
        <f t="shared" si="5201"/>
        <v>IGF</v>
      </c>
      <c r="I5087" t="str">
        <f t="shared" si="5201"/>
        <v>Índice de Gestión Financiera</v>
      </c>
      <c r="J5087" t="str">
        <f t="shared" si="5201"/>
        <v>05-06</v>
      </c>
      <c r="K5087" t="str">
        <f t="shared" si="5201"/>
        <v xml:space="preserve">Inversión anual en capital fijo con recursos percibidos por transferencias del Gobierno Central </v>
      </c>
      <c r="L5087" s="150">
        <f>+VLOOKUP($E5087,IGF_2018!$B$8:$Z$347,18,0)</f>
        <v>0.46519933391209478</v>
      </c>
      <c r="M5087" s="142" t="str">
        <f>+VLOOKUP($E5087,IGF_2018!$B$8:$Z$347,19,0)</f>
        <v>Medio</v>
      </c>
    </row>
    <row r="5088" spans="1:13" x14ac:dyDescent="0.3">
      <c r="A5088" s="139">
        <f t="shared" si="5149"/>
        <v>134</v>
      </c>
      <c r="B5088" s="148">
        <f t="shared" si="5151"/>
        <v>28</v>
      </c>
      <c r="D5088" s="149" t="str">
        <f>+VLOOKUP($A5088,mUNICIPIOS!$B$4:$F$343,2,0)</f>
        <v>Quetzaltenango</v>
      </c>
      <c r="E5088" s="149">
        <f>+VLOOKUP($A5088,mUNICIPIOS!$B$4:$F$343,3,0)</f>
        <v>922</v>
      </c>
      <c r="F5088" s="149" t="str">
        <f>+VLOOKUP($A5088,mUNICIPIOS!$B$4:$F$343,4,0)</f>
        <v>Flores Costa Cuca</v>
      </c>
      <c r="G5088" s="139" t="str">
        <f t="shared" ref="G5088:K5088" si="5202">+G5050</f>
        <v>05</v>
      </c>
      <c r="H5088" t="str">
        <f t="shared" si="5202"/>
        <v>IGF</v>
      </c>
      <c r="I5088" t="str">
        <f t="shared" si="5202"/>
        <v>Índice de Gestión Financiera</v>
      </c>
      <c r="J5088" t="str">
        <f t="shared" si="5202"/>
        <v>05-07</v>
      </c>
      <c r="K5088" t="str">
        <f t="shared" si="5202"/>
        <v>Financiamiento por endeudamiento municipal</v>
      </c>
      <c r="L5088" s="150">
        <f>+VLOOKUP($E5088,IGF_2018!$B$8:$Z$347,21,0)</f>
        <v>1</v>
      </c>
      <c r="M5088" s="142" t="str">
        <f>+VLOOKUP($E5088,IGF_2018!$B$8:$Z$347,22,0)</f>
        <v>Alto</v>
      </c>
    </row>
    <row r="5089" spans="1:13" x14ac:dyDescent="0.3">
      <c r="A5089" s="139">
        <f t="shared" si="5149"/>
        <v>134</v>
      </c>
      <c r="B5089" s="148">
        <f t="shared" si="5151"/>
        <v>29</v>
      </c>
      <c r="D5089" s="149" t="str">
        <f>+VLOOKUP($A5089,mUNICIPIOS!$B$4:$F$343,2,0)</f>
        <v>Quetzaltenango</v>
      </c>
      <c r="E5089" s="149">
        <f>+VLOOKUP($A5089,mUNICIPIOS!$B$4:$F$343,3,0)</f>
        <v>922</v>
      </c>
      <c r="F5089" s="149" t="str">
        <f>+VLOOKUP($A5089,mUNICIPIOS!$B$4:$F$343,4,0)</f>
        <v>Flores Costa Cuca</v>
      </c>
      <c r="G5089" s="139" t="str">
        <f t="shared" ref="G5089:K5089" si="5203">+G5051</f>
        <v>05</v>
      </c>
      <c r="H5089" t="str">
        <f t="shared" si="5203"/>
        <v>IGF</v>
      </c>
      <c r="I5089" t="str">
        <f t="shared" si="5203"/>
        <v>Índice de Gestión Financiera</v>
      </c>
      <c r="J5089" t="str">
        <f t="shared" si="5203"/>
        <v>INDICE</v>
      </c>
      <c r="K5089">
        <f t="shared" si="5203"/>
        <v>0</v>
      </c>
      <c r="L5089" s="150">
        <f>+VLOOKUP($E5089,IGF_2018!$B$8:$Z$347,24,0)</f>
        <v>0.2872373849986703</v>
      </c>
      <c r="M5089" s="142" t="str">
        <f>+VLOOKUP($E5089,IGF_2018!$B$8:$Z$347,25,0)</f>
        <v>Medio bajo</v>
      </c>
    </row>
    <row r="5090" spans="1:13" x14ac:dyDescent="0.3">
      <c r="A5090" s="139">
        <f t="shared" si="5149"/>
        <v>134</v>
      </c>
      <c r="B5090" s="148">
        <f t="shared" si="5151"/>
        <v>30</v>
      </c>
      <c r="D5090" s="149" t="str">
        <f>+VLOOKUP($A5090,mUNICIPIOS!$B$4:$F$343,2,0)</f>
        <v>Quetzaltenango</v>
      </c>
      <c r="E5090" s="149">
        <f>+VLOOKUP($A5090,mUNICIPIOS!$B$4:$F$343,3,0)</f>
        <v>922</v>
      </c>
      <c r="F5090" s="149" t="str">
        <f>+VLOOKUP($A5090,mUNICIPIOS!$B$4:$F$343,4,0)</f>
        <v>Flores Costa Cuca</v>
      </c>
      <c r="G5090" s="139" t="str">
        <f t="shared" ref="G5090:K5090" si="5204">+G5052</f>
        <v>06</v>
      </c>
      <c r="H5090" t="str">
        <f t="shared" si="5204"/>
        <v>IGE</v>
      </c>
      <c r="I5090" t="str">
        <f t="shared" si="5204"/>
        <v>Índice de Gestión Estratégica</v>
      </c>
      <c r="J5090" t="str">
        <f t="shared" si="5204"/>
        <v>06-01</v>
      </c>
      <c r="K5090" t="str">
        <f t="shared" si="5204"/>
        <v>Ejecución del Plan Operativo Anual  (POA)</v>
      </c>
      <c r="L5090" s="150">
        <f>+VLOOKUP($E5090,IGE_2018!$B$8:$Z$347,3,0)</f>
        <v>0.64999999999999991</v>
      </c>
      <c r="M5090" s="142" t="str">
        <f>+VLOOKUP($E5090,IGE_2018!$B$8:$Z$347,4,0)</f>
        <v>Medio alto</v>
      </c>
    </row>
    <row r="5091" spans="1:13" x14ac:dyDescent="0.3">
      <c r="A5091" s="139">
        <f t="shared" si="5149"/>
        <v>134</v>
      </c>
      <c r="B5091" s="148">
        <f t="shared" si="5151"/>
        <v>31</v>
      </c>
      <c r="D5091" s="149" t="str">
        <f>+VLOOKUP($A5091,mUNICIPIOS!$B$4:$F$343,2,0)</f>
        <v>Quetzaltenango</v>
      </c>
      <c r="E5091" s="149">
        <f>+VLOOKUP($A5091,mUNICIPIOS!$B$4:$F$343,3,0)</f>
        <v>922</v>
      </c>
      <c r="F5091" s="149" t="str">
        <f>+VLOOKUP($A5091,mUNICIPIOS!$B$4:$F$343,4,0)</f>
        <v>Flores Costa Cuca</v>
      </c>
      <c r="G5091" s="139" t="str">
        <f t="shared" ref="G5091:K5091" si="5205">+G5053</f>
        <v>06</v>
      </c>
      <c r="H5091" t="str">
        <f t="shared" si="5205"/>
        <v>IGE</v>
      </c>
      <c r="I5091" t="str">
        <f t="shared" si="5205"/>
        <v>Índice de Gestión Estratégica</v>
      </c>
      <c r="J5091" t="str">
        <f t="shared" si="5205"/>
        <v>06-02</v>
      </c>
      <c r="K5091" t="str">
        <f t="shared" si="5205"/>
        <v>Relación Plan de Desarrollo Municipal y Ordenamiento Territorial (PDM-OT) - Plan Estratégico Institucional (PEI) - Plan Operativo Multianual (POM) - Plan Operativo Anual (POA)</v>
      </c>
      <c r="L5091" s="150">
        <f>+VLOOKUP($E5091,IGE_2018!$B$8:$Z$347,6,0)</f>
        <v>0.3</v>
      </c>
      <c r="M5091" s="142" t="str">
        <f>+VLOOKUP($E5091,IGE_2018!$B$8:$Z$347,7,0)</f>
        <v>Medio bajo</v>
      </c>
    </row>
    <row r="5092" spans="1:13" x14ac:dyDescent="0.3">
      <c r="A5092" s="139">
        <f t="shared" si="5149"/>
        <v>134</v>
      </c>
      <c r="B5092" s="148">
        <f t="shared" si="5151"/>
        <v>32</v>
      </c>
      <c r="D5092" s="149" t="str">
        <f>+VLOOKUP($A5092,mUNICIPIOS!$B$4:$F$343,2,0)</f>
        <v>Quetzaltenango</v>
      </c>
      <c r="E5092" s="149">
        <f>+VLOOKUP($A5092,mUNICIPIOS!$B$4:$F$343,3,0)</f>
        <v>922</v>
      </c>
      <c r="F5092" s="149" t="str">
        <f>+VLOOKUP($A5092,mUNICIPIOS!$B$4:$F$343,4,0)</f>
        <v>Flores Costa Cuca</v>
      </c>
      <c r="G5092" s="139" t="str">
        <f t="shared" ref="G5092:K5092" si="5206">+G5054</f>
        <v>06</v>
      </c>
      <c r="H5092" t="str">
        <f t="shared" si="5206"/>
        <v>IGE</v>
      </c>
      <c r="I5092" t="str">
        <f t="shared" si="5206"/>
        <v>Índice de Gestión Estratégica</v>
      </c>
      <c r="J5092" t="str">
        <f t="shared" si="5206"/>
        <v>06-03</v>
      </c>
      <c r="K5092" t="str">
        <f t="shared" si="5206"/>
        <v>Presupuesto de egresos relacionado a competencias municipales que responden a prioridades nacionales de desarrollo.</v>
      </c>
      <c r="L5092" s="150">
        <f>+VLOOKUP($E5092,IGE_2018!$B$8:$Z$347,9,0)</f>
        <v>0.3245055723981235</v>
      </c>
      <c r="M5092" s="142" t="str">
        <f>+VLOOKUP($E5092,IGE_2018!$B$8:$Z$347,10,0)</f>
        <v>Medio bajo</v>
      </c>
    </row>
    <row r="5093" spans="1:13" x14ac:dyDescent="0.3">
      <c r="A5093" s="139">
        <f t="shared" si="5149"/>
        <v>134</v>
      </c>
      <c r="B5093" s="148">
        <f t="shared" si="5151"/>
        <v>33</v>
      </c>
      <c r="D5093" s="149" t="str">
        <f>+VLOOKUP($A5093,mUNICIPIOS!$B$4:$F$343,2,0)</f>
        <v>Quetzaltenango</v>
      </c>
      <c r="E5093" s="149">
        <f>+VLOOKUP($A5093,mUNICIPIOS!$B$4:$F$343,3,0)</f>
        <v>922</v>
      </c>
      <c r="F5093" s="149" t="str">
        <f>+VLOOKUP($A5093,mUNICIPIOS!$B$4:$F$343,4,0)</f>
        <v>Flores Costa Cuca</v>
      </c>
      <c r="G5093" s="139" t="str">
        <f t="shared" ref="G5093:K5093" si="5207">+G5055</f>
        <v>06</v>
      </c>
      <c r="H5093" t="str">
        <f t="shared" si="5207"/>
        <v>IGE</v>
      </c>
      <c r="I5093" t="str">
        <f t="shared" si="5207"/>
        <v>Índice de Gestión Estratégica</v>
      </c>
      <c r="J5093" t="str">
        <f t="shared" si="5207"/>
        <v>06-04</v>
      </c>
      <c r="K5093" t="str">
        <f t="shared" si="5207"/>
        <v>Institucionalización de la gestión ordenada del territorio</v>
      </c>
      <c r="L5093" s="150">
        <f>+VLOOKUP($E5093,IGE_2018!$B$8:$Z$347,12,0)</f>
        <v>0.35</v>
      </c>
      <c r="M5093" s="142" t="str">
        <f>+VLOOKUP($E5093,IGE_2018!$B$8:$Z$347,13,0)</f>
        <v>Medio bajo</v>
      </c>
    </row>
    <row r="5094" spans="1:13" x14ac:dyDescent="0.3">
      <c r="A5094" s="139">
        <f t="shared" si="5149"/>
        <v>134</v>
      </c>
      <c r="B5094" s="148">
        <f t="shared" si="5151"/>
        <v>34</v>
      </c>
      <c r="D5094" s="149" t="str">
        <f>+VLOOKUP($A5094,mUNICIPIOS!$B$4:$F$343,2,0)</f>
        <v>Quetzaltenango</v>
      </c>
      <c r="E5094" s="149">
        <f>+VLOOKUP($A5094,mUNICIPIOS!$B$4:$F$343,3,0)</f>
        <v>922</v>
      </c>
      <c r="F5094" s="149" t="str">
        <f>+VLOOKUP($A5094,mUNICIPIOS!$B$4:$F$343,4,0)</f>
        <v>Flores Costa Cuca</v>
      </c>
      <c r="G5094" s="139" t="str">
        <f t="shared" ref="G5094:K5094" si="5208">+G5056</f>
        <v>06</v>
      </c>
      <c r="H5094" t="str">
        <f t="shared" si="5208"/>
        <v>IGE</v>
      </c>
      <c r="I5094" t="str">
        <f t="shared" si="5208"/>
        <v>Índice de Gestión Estratégica</v>
      </c>
      <c r="J5094" t="str">
        <f t="shared" si="5208"/>
        <v>06-05</v>
      </c>
      <c r="K5094" t="str">
        <f t="shared" si="5208"/>
        <v>Acciones para la gestión ordenada del territorio</v>
      </c>
      <c r="L5094" s="150">
        <f>+VLOOKUP($E5094,IGE_2018!$B$8:$Z$347,15,0)</f>
        <v>0</v>
      </c>
      <c r="M5094" s="142" t="str">
        <f>+VLOOKUP($E5094,IGE_2018!$B$8:$Z$347,16,0)</f>
        <v>Bajo</v>
      </c>
    </row>
    <row r="5095" spans="1:13" x14ac:dyDescent="0.3">
      <c r="A5095" s="139">
        <f t="shared" si="5149"/>
        <v>134</v>
      </c>
      <c r="B5095" s="148">
        <f t="shared" si="5151"/>
        <v>35</v>
      </c>
      <c r="D5095" s="149" t="str">
        <f>+VLOOKUP($A5095,mUNICIPIOS!$B$4:$F$343,2,0)</f>
        <v>Quetzaltenango</v>
      </c>
      <c r="E5095" s="149">
        <f>+VLOOKUP($A5095,mUNICIPIOS!$B$4:$F$343,3,0)</f>
        <v>922</v>
      </c>
      <c r="F5095" s="149" t="str">
        <f>+VLOOKUP($A5095,mUNICIPIOS!$B$4:$F$343,4,0)</f>
        <v>Flores Costa Cuca</v>
      </c>
      <c r="G5095" s="139" t="str">
        <f t="shared" ref="G5095:K5095" si="5209">+G5057</f>
        <v>06</v>
      </c>
      <c r="H5095" t="str">
        <f t="shared" si="5209"/>
        <v>IGE</v>
      </c>
      <c r="I5095" t="str">
        <f t="shared" si="5209"/>
        <v>Índice de Gestión Estratégica</v>
      </c>
      <c r="J5095" t="str">
        <f t="shared" si="5209"/>
        <v>06-06</v>
      </c>
      <c r="K5095" t="str">
        <f t="shared" si="5209"/>
        <v>Gestión de riesgo en la formulación de proyectos derivados de la planificación operativa anual</v>
      </c>
      <c r="L5095" s="150">
        <f>+VLOOKUP($E5095,IGE_2018!$B$8:$Z$347,18,0)</f>
        <v>0.7</v>
      </c>
      <c r="M5095" s="142" t="str">
        <f>+VLOOKUP($E5095,IGE_2018!$B$8:$Z$347,19,0)</f>
        <v>Medio alto</v>
      </c>
    </row>
    <row r="5096" spans="1:13" x14ac:dyDescent="0.3">
      <c r="A5096" s="139">
        <f t="shared" si="5149"/>
        <v>134</v>
      </c>
      <c r="B5096" s="148">
        <f t="shared" si="5151"/>
        <v>36</v>
      </c>
      <c r="D5096" s="149" t="str">
        <f>+VLOOKUP($A5096,mUNICIPIOS!$B$4:$F$343,2,0)</f>
        <v>Quetzaltenango</v>
      </c>
      <c r="E5096" s="149">
        <f>+VLOOKUP($A5096,mUNICIPIOS!$B$4:$F$343,3,0)</f>
        <v>922</v>
      </c>
      <c r="F5096" s="149" t="str">
        <f>+VLOOKUP($A5096,mUNICIPIOS!$B$4:$F$343,4,0)</f>
        <v>Flores Costa Cuca</v>
      </c>
      <c r="G5096" s="139" t="str">
        <f t="shared" ref="G5096:K5096" si="5210">+G5058</f>
        <v>06</v>
      </c>
      <c r="H5096" t="str">
        <f t="shared" si="5210"/>
        <v>IGE</v>
      </c>
      <c r="I5096" t="str">
        <f t="shared" si="5210"/>
        <v>Índice de Gestión Estratégica</v>
      </c>
      <c r="J5096" t="str">
        <f t="shared" si="5210"/>
        <v>06-07</v>
      </c>
      <c r="K5096" t="str">
        <f t="shared" si="5210"/>
        <v>Ingresos por servicios ambientales en relación a los ingresos propios sin regalías</v>
      </c>
      <c r="L5096" s="150">
        <f>+VLOOKUP($E5096,IGE_2018!$B$8:$Z$347,21,0)</f>
        <v>1.0894367013608495E-4</v>
      </c>
      <c r="M5096" s="142" t="str">
        <f>+VLOOKUP($E5096,IGE_2018!$B$8:$Z$347,22,0)</f>
        <v>Bajo</v>
      </c>
    </row>
    <row r="5097" spans="1:13" x14ac:dyDescent="0.3">
      <c r="A5097" s="139">
        <f t="shared" si="5149"/>
        <v>134</v>
      </c>
      <c r="B5097" s="148">
        <f t="shared" si="5151"/>
        <v>37</v>
      </c>
      <c r="D5097" s="149" t="str">
        <f>+VLOOKUP($A5097,mUNICIPIOS!$B$4:$F$343,2,0)</f>
        <v>Quetzaltenango</v>
      </c>
      <c r="E5097" s="149">
        <f>+VLOOKUP($A5097,mUNICIPIOS!$B$4:$F$343,3,0)</f>
        <v>922</v>
      </c>
      <c r="F5097" s="149" t="str">
        <f>+VLOOKUP($A5097,mUNICIPIOS!$B$4:$F$343,4,0)</f>
        <v>Flores Costa Cuca</v>
      </c>
      <c r="G5097" s="139" t="str">
        <f t="shared" ref="G5097:K5097" si="5211">+G5059</f>
        <v>06</v>
      </c>
      <c r="H5097" t="str">
        <f t="shared" si="5211"/>
        <v>IGE</v>
      </c>
      <c r="I5097" t="str">
        <f t="shared" si="5211"/>
        <v>Índice de Gestión Estratégica</v>
      </c>
      <c r="J5097" t="str">
        <f t="shared" si="5211"/>
        <v>INDICE</v>
      </c>
      <c r="K5097">
        <f t="shared" si="5211"/>
        <v>0</v>
      </c>
      <c r="L5097" s="150">
        <f>+VLOOKUP($E5097,IGE_2018!$B$8:$Z$347,24,0)</f>
        <v>0.32863728746654447</v>
      </c>
      <c r="M5097" s="142" t="str">
        <f>+VLOOKUP($E5097,IGE_2018!$B$8:$Z$347,25,0)</f>
        <v>Medio bajo</v>
      </c>
    </row>
    <row r="5098" spans="1:13" x14ac:dyDescent="0.3">
      <c r="A5098" s="139">
        <f t="shared" si="5149"/>
        <v>134</v>
      </c>
      <c r="B5098" s="148">
        <f t="shared" si="5151"/>
        <v>38</v>
      </c>
      <c r="D5098" s="149" t="str">
        <f>+VLOOKUP($A5098,mUNICIPIOS!$B$4:$F$343,2,0)</f>
        <v>Quetzaltenango</v>
      </c>
      <c r="E5098" s="149">
        <f>+VLOOKUP($A5098,mUNICIPIOS!$B$4:$F$343,3,0)</f>
        <v>922</v>
      </c>
      <c r="F5098" s="149" t="str">
        <f>+VLOOKUP($A5098,mUNICIPIOS!$B$4:$F$343,4,0)</f>
        <v>Flores Costa Cuca</v>
      </c>
      <c r="G5098" s="139" t="str">
        <f t="shared" ref="G5098:K5098" si="5212">+G5060</f>
        <v>RANKING</v>
      </c>
      <c r="H5098" t="str">
        <f t="shared" si="5212"/>
        <v>RGM</v>
      </c>
      <c r="I5098" t="str">
        <f t="shared" si="5212"/>
        <v>Ranking de la Gestión Municipal 2018</v>
      </c>
      <c r="J5098" t="str">
        <f t="shared" si="5212"/>
        <v>RANKING</v>
      </c>
      <c r="K5098">
        <f t="shared" si="5212"/>
        <v>0</v>
      </c>
      <c r="L5098" s="151">
        <f>+VLOOKUP($E5098,Resultados_generales!$C$8:$AE$347,27,0)</f>
        <v>0.29315552701989539</v>
      </c>
      <c r="M5098" t="str">
        <f>+VLOOKUP($E5098,Resultados_generales!$C$8:$AE$347,28,0)</f>
        <v>Medio bajo</v>
      </c>
    </row>
    <row r="5099" spans="1:13" x14ac:dyDescent="0.3">
      <c r="A5099" s="139">
        <f t="shared" si="5149"/>
        <v>135</v>
      </c>
      <c r="B5099" s="148">
        <f t="shared" si="5151"/>
        <v>1</v>
      </c>
      <c r="D5099" s="149" t="str">
        <f>+VLOOKUP($A5099,mUNICIPIOS!$B$4:$F$343,2,0)</f>
        <v>Quetzaltenango</v>
      </c>
      <c r="E5099" s="149">
        <f>+VLOOKUP($A5099,mUNICIPIOS!$B$4:$F$343,3,0)</f>
        <v>923</v>
      </c>
      <c r="F5099" s="149" t="str">
        <f>+VLOOKUP($A5099,mUNICIPIOS!$B$4:$F$343,4,0)</f>
        <v>La Esperanza</v>
      </c>
      <c r="G5099" s="139" t="str">
        <f t="shared" ref="G5099:K5099" si="5213">+G5061</f>
        <v>01</v>
      </c>
      <c r="H5099" t="str">
        <f t="shared" si="5213"/>
        <v>IPC</v>
      </c>
      <c r="I5099" t="str">
        <f t="shared" si="5213"/>
        <v>Índice de Participación Ciudadana</v>
      </c>
      <c r="J5099" t="str">
        <f t="shared" si="5213"/>
        <v>01-01</v>
      </c>
      <c r="K5099" t="str">
        <f t="shared" si="5213"/>
        <v>Número de reuniones del COMUDE en el año de la medición.</v>
      </c>
      <c r="L5099" s="150">
        <f>+VLOOKUP($E5099,IPC_2018!$B$8:$T$347,3,0)</f>
        <v>0.58333333333333337</v>
      </c>
      <c r="M5099" s="142" t="str">
        <f>+VLOOKUP($E5099,IPC_2018!$B$8:$T$347,4,0)</f>
        <v>Medio</v>
      </c>
    </row>
    <row r="5100" spans="1:13" x14ac:dyDescent="0.3">
      <c r="A5100" s="139">
        <f t="shared" si="5149"/>
        <v>135</v>
      </c>
      <c r="B5100" s="148">
        <f t="shared" si="5151"/>
        <v>2</v>
      </c>
      <c r="D5100" s="149" t="str">
        <f>+VLOOKUP($A5100,mUNICIPIOS!$B$4:$F$343,2,0)</f>
        <v>Quetzaltenango</v>
      </c>
      <c r="E5100" s="149">
        <f>+VLOOKUP($A5100,mUNICIPIOS!$B$4:$F$343,3,0)</f>
        <v>923</v>
      </c>
      <c r="F5100" s="149" t="str">
        <f>+VLOOKUP($A5100,mUNICIPIOS!$B$4:$F$343,4,0)</f>
        <v>La Esperanza</v>
      </c>
      <c r="G5100" s="139" t="str">
        <f t="shared" ref="G5100:K5100" si="5214">+G5062</f>
        <v>01</v>
      </c>
      <c r="H5100" t="str">
        <f t="shared" si="5214"/>
        <v>IPC</v>
      </c>
      <c r="I5100" t="str">
        <f t="shared" si="5214"/>
        <v>Índice de Participación Ciudadana</v>
      </c>
      <c r="J5100" t="str">
        <f t="shared" si="5214"/>
        <v>01-02</v>
      </c>
      <c r="K5100" t="str">
        <f t="shared" si="5214"/>
        <v>Participación de Alcaldes, Concejales y Síndicos determinados o designados en el COMUDE</v>
      </c>
      <c r="L5100" s="150">
        <f>+VLOOKUP($E5100,IPC_2018!$B$8:$T$347,6,0)</f>
        <v>0.5</v>
      </c>
      <c r="M5100" s="142" t="str">
        <f>+VLOOKUP($E5100,IPC_2018!$B$8:$T$347,7,0)</f>
        <v>Medio</v>
      </c>
    </row>
    <row r="5101" spans="1:13" x14ac:dyDescent="0.3">
      <c r="A5101" s="139">
        <f t="shared" ref="A5101:A5164" si="5215">+IF(B5100=38,A5100+1,A5100)</f>
        <v>135</v>
      </c>
      <c r="B5101" s="148">
        <f t="shared" si="5151"/>
        <v>3</v>
      </c>
      <c r="D5101" s="149" t="str">
        <f>+VLOOKUP($A5101,mUNICIPIOS!$B$4:$F$343,2,0)</f>
        <v>Quetzaltenango</v>
      </c>
      <c r="E5101" s="149">
        <f>+VLOOKUP($A5101,mUNICIPIOS!$B$4:$F$343,3,0)</f>
        <v>923</v>
      </c>
      <c r="F5101" s="149" t="str">
        <f>+VLOOKUP($A5101,mUNICIPIOS!$B$4:$F$343,4,0)</f>
        <v>La Esperanza</v>
      </c>
      <c r="G5101" s="139" t="str">
        <f t="shared" ref="G5101:K5101" si="5216">+G5063</f>
        <v>01</v>
      </c>
      <c r="H5101" t="str">
        <f t="shared" si="5216"/>
        <v>IPC</v>
      </c>
      <c r="I5101" t="str">
        <f t="shared" si="5216"/>
        <v>Índice de Participación Ciudadana</v>
      </c>
      <c r="J5101" t="str">
        <f t="shared" si="5216"/>
        <v>01-03</v>
      </c>
      <c r="K5101" t="str">
        <f t="shared" si="5216"/>
        <v>Participación  de organizaciones de jóvenes, mujeres, pueblos mayas, xincas, garífunas, y otras organizaciones en el Comude</v>
      </c>
      <c r="L5101" s="150">
        <f>+VLOOKUP($E5101,IPC_2018!$B$8:$T$347,9,0)</f>
        <v>0</v>
      </c>
      <c r="M5101" s="142" t="str">
        <f>+VLOOKUP($E5101,IPC_2018!$B$8:$T$347,10,0)</f>
        <v>Bajo</v>
      </c>
    </row>
    <row r="5102" spans="1:13" x14ac:dyDescent="0.3">
      <c r="A5102" s="139">
        <f t="shared" si="5215"/>
        <v>135</v>
      </c>
      <c r="B5102" s="148">
        <f t="shared" ref="B5102:B5165" si="5217">+B5064</f>
        <v>4</v>
      </c>
      <c r="D5102" s="149" t="str">
        <f>+VLOOKUP($A5102,mUNICIPIOS!$B$4:$F$343,2,0)</f>
        <v>Quetzaltenango</v>
      </c>
      <c r="E5102" s="149">
        <f>+VLOOKUP($A5102,mUNICIPIOS!$B$4:$F$343,3,0)</f>
        <v>923</v>
      </c>
      <c r="F5102" s="149" t="str">
        <f>+VLOOKUP($A5102,mUNICIPIOS!$B$4:$F$343,4,0)</f>
        <v>La Esperanza</v>
      </c>
      <c r="G5102" s="139" t="str">
        <f t="shared" ref="G5102:K5102" si="5218">+G5064</f>
        <v>01</v>
      </c>
      <c r="H5102" t="str">
        <f t="shared" si="5218"/>
        <v>IPC</v>
      </c>
      <c r="I5102" t="str">
        <f t="shared" si="5218"/>
        <v>Índice de Participación Ciudadana</v>
      </c>
      <c r="J5102" t="str">
        <f t="shared" si="5218"/>
        <v>01-04</v>
      </c>
      <c r="K5102" t="str">
        <f t="shared" si="5218"/>
        <v>Representatividad territorial del Comude.</v>
      </c>
      <c r="L5102" s="150">
        <f>+VLOOKUP($E5102,IPC_2018!$B$8:$T$347,12,0)</f>
        <v>0</v>
      </c>
      <c r="M5102" s="142" t="str">
        <f>+VLOOKUP($E5102,IPC_2018!$B$8:$T$347,13,0)</f>
        <v>Bajo</v>
      </c>
    </row>
    <row r="5103" spans="1:13" x14ac:dyDescent="0.3">
      <c r="A5103" s="139">
        <f t="shared" si="5215"/>
        <v>135</v>
      </c>
      <c r="B5103" s="148">
        <f t="shared" si="5217"/>
        <v>5</v>
      </c>
      <c r="D5103" s="149" t="str">
        <f>+VLOOKUP($A5103,mUNICIPIOS!$B$4:$F$343,2,0)</f>
        <v>Quetzaltenango</v>
      </c>
      <c r="E5103" s="149">
        <f>+VLOOKUP($A5103,mUNICIPIOS!$B$4:$F$343,3,0)</f>
        <v>923</v>
      </c>
      <c r="F5103" s="149" t="str">
        <f>+VLOOKUP($A5103,mUNICIPIOS!$B$4:$F$343,4,0)</f>
        <v>La Esperanza</v>
      </c>
      <c r="G5103" s="139" t="str">
        <f t="shared" ref="G5103:K5103" si="5219">+G5065</f>
        <v>01</v>
      </c>
      <c r="H5103" t="str">
        <f t="shared" si="5219"/>
        <v>IPC</v>
      </c>
      <c r="I5103" t="str">
        <f t="shared" si="5219"/>
        <v>Índice de Participación Ciudadana</v>
      </c>
      <c r="J5103" t="str">
        <f t="shared" si="5219"/>
        <v>01-05</v>
      </c>
      <c r="K5103" t="str">
        <f t="shared" si="5219"/>
        <v>Funcionamiento del Comude</v>
      </c>
      <c r="L5103" s="150">
        <f>+VLOOKUP($E5103,IPC_2018!$B$8:$T$347,15,0)</f>
        <v>0.13629480065391536</v>
      </c>
      <c r="M5103" s="142" t="str">
        <f>+VLOOKUP($E5103,IPC_2018!$B$8:$T$347,16,0)</f>
        <v>Bajo</v>
      </c>
    </row>
    <row r="5104" spans="1:13" x14ac:dyDescent="0.3">
      <c r="A5104" s="139">
        <f t="shared" si="5215"/>
        <v>135</v>
      </c>
      <c r="B5104" s="148">
        <f t="shared" si="5217"/>
        <v>6</v>
      </c>
      <c r="D5104" s="149" t="str">
        <f>+VLOOKUP($A5104,mUNICIPIOS!$B$4:$F$343,2,0)</f>
        <v>Quetzaltenango</v>
      </c>
      <c r="E5104" s="149">
        <f>+VLOOKUP($A5104,mUNICIPIOS!$B$4:$F$343,3,0)</f>
        <v>923</v>
      </c>
      <c r="F5104" s="149" t="str">
        <f>+VLOOKUP($A5104,mUNICIPIOS!$B$4:$F$343,4,0)</f>
        <v>La Esperanza</v>
      </c>
      <c r="G5104" s="139" t="str">
        <f t="shared" ref="G5104:K5104" si="5220">+G5066</f>
        <v>01</v>
      </c>
      <c r="H5104" t="str">
        <f t="shared" si="5220"/>
        <v>IPC</v>
      </c>
      <c r="I5104" t="str">
        <f t="shared" si="5220"/>
        <v>Índice de Participación Ciudadana</v>
      </c>
      <c r="J5104" t="str">
        <f t="shared" si="5220"/>
        <v>INDICE</v>
      </c>
      <c r="K5104">
        <f t="shared" si="5220"/>
        <v>0</v>
      </c>
      <c r="L5104" s="150">
        <f>+VLOOKUP($E5104,IPC_2018!$B$8:$T$347,18,0)</f>
        <v>0.330860886764754</v>
      </c>
      <c r="M5104" s="142" t="str">
        <f>+VLOOKUP($E5104,IPC_2018!$B$8:$T$347,19,0)</f>
        <v>Medio bajo</v>
      </c>
    </row>
    <row r="5105" spans="1:13" x14ac:dyDescent="0.3">
      <c r="A5105" s="139">
        <f t="shared" si="5215"/>
        <v>135</v>
      </c>
      <c r="B5105" s="148">
        <f t="shared" si="5217"/>
        <v>7</v>
      </c>
      <c r="D5105" s="149" t="str">
        <f>+VLOOKUP($A5105,mUNICIPIOS!$B$4:$F$343,2,0)</f>
        <v>Quetzaltenango</v>
      </c>
      <c r="E5105" s="149">
        <f>+VLOOKUP($A5105,mUNICIPIOS!$B$4:$F$343,3,0)</f>
        <v>923</v>
      </c>
      <c r="F5105" s="149" t="str">
        <f>+VLOOKUP($A5105,mUNICIPIOS!$B$4:$F$343,4,0)</f>
        <v>La Esperanza</v>
      </c>
      <c r="G5105" s="139" t="str">
        <f t="shared" ref="G5105:K5105" si="5221">+G5067</f>
        <v>02</v>
      </c>
      <c r="H5105" t="str">
        <f t="shared" si="5221"/>
        <v>IIC</v>
      </c>
      <c r="I5105" t="str">
        <f t="shared" si="5221"/>
        <v>Índice de Información a la Ciudadanía</v>
      </c>
      <c r="J5105" t="str">
        <f t="shared" si="5221"/>
        <v>02-01</v>
      </c>
      <c r="K5105" t="str">
        <f t="shared" si="5221"/>
        <v>Rendición de cuentas cuatrimestral y anual al Comude enfocadas en resultados.</v>
      </c>
      <c r="L5105" s="150">
        <f>+VLOOKUP($E5105,IIC_2018!$B$8:$Q$347,3,0)</f>
        <v>1</v>
      </c>
      <c r="M5105" s="142" t="str">
        <f>+VLOOKUP($E5105,IIC_2018!$B$8:$Q$347,4,0)</f>
        <v>Alto</v>
      </c>
    </row>
    <row r="5106" spans="1:13" x14ac:dyDescent="0.3">
      <c r="A5106" s="139">
        <f t="shared" si="5215"/>
        <v>135</v>
      </c>
      <c r="B5106" s="148">
        <f t="shared" si="5217"/>
        <v>8</v>
      </c>
      <c r="D5106" s="149" t="str">
        <f>+VLOOKUP($A5106,mUNICIPIOS!$B$4:$F$343,2,0)</f>
        <v>Quetzaltenango</v>
      </c>
      <c r="E5106" s="149">
        <f>+VLOOKUP($A5106,mUNICIPIOS!$B$4:$F$343,3,0)</f>
        <v>923</v>
      </c>
      <c r="F5106" s="149" t="str">
        <f>+VLOOKUP($A5106,mUNICIPIOS!$B$4:$F$343,4,0)</f>
        <v>La Esperanza</v>
      </c>
      <c r="G5106" s="139" t="str">
        <f t="shared" ref="G5106:K5106" si="5222">+G5068</f>
        <v>02</v>
      </c>
      <c r="H5106" t="str">
        <f t="shared" si="5222"/>
        <v>IIC</v>
      </c>
      <c r="I5106" t="str">
        <f t="shared" si="5222"/>
        <v>Índice de Información a la Ciudadanía</v>
      </c>
      <c r="J5106" t="str">
        <f t="shared" si="5222"/>
        <v>02-02</v>
      </c>
      <c r="K5106" t="str">
        <f t="shared" si="5222"/>
        <v>Información presupuestaria y otra información brindada a la ciudadanía disponible en medios locales de comunicación.</v>
      </c>
      <c r="L5106" s="150">
        <f>+VLOOKUP($E5106,IIC_2018!$B$8:$Q$347,6,0)</f>
        <v>1</v>
      </c>
      <c r="M5106" s="142" t="str">
        <f>+VLOOKUP($E5106,IIC_2018!$B$8:$Q$347,7,0)</f>
        <v>Alto</v>
      </c>
    </row>
    <row r="5107" spans="1:13" x14ac:dyDescent="0.3">
      <c r="A5107" s="139">
        <f t="shared" si="5215"/>
        <v>135</v>
      </c>
      <c r="B5107" s="148">
        <f t="shared" si="5217"/>
        <v>9</v>
      </c>
      <c r="D5107" s="149" t="str">
        <f>+VLOOKUP($A5107,mUNICIPIOS!$B$4:$F$343,2,0)</f>
        <v>Quetzaltenango</v>
      </c>
      <c r="E5107" s="149">
        <f>+VLOOKUP($A5107,mUNICIPIOS!$B$4:$F$343,3,0)</f>
        <v>923</v>
      </c>
      <c r="F5107" s="149" t="str">
        <f>+VLOOKUP($A5107,mUNICIPIOS!$B$4:$F$343,4,0)</f>
        <v>La Esperanza</v>
      </c>
      <c r="G5107" s="139" t="str">
        <f t="shared" ref="G5107:K5107" si="5223">+G5069</f>
        <v>02</v>
      </c>
      <c r="H5107" t="str">
        <f t="shared" si="5223"/>
        <v>IIC</v>
      </c>
      <c r="I5107" t="str">
        <f t="shared" si="5223"/>
        <v>Índice de Información a la Ciudadanía</v>
      </c>
      <c r="J5107" t="str">
        <f t="shared" si="5223"/>
        <v>02-03</v>
      </c>
      <c r="K5107" t="str">
        <f t="shared" si="5223"/>
        <v>Información pública de oficio actualizada y disponible de acuerdo a la LAIP y uso de internet.</v>
      </c>
      <c r="L5107" s="150">
        <f>+VLOOKUP($E5107,IIC_2018!$B$8:$Q$347,9,0)</f>
        <v>0.92</v>
      </c>
      <c r="M5107" s="142" t="str">
        <f>+VLOOKUP($E5107,IIC_2018!$B$8:$Q$347,10,0)</f>
        <v>Alto</v>
      </c>
    </row>
    <row r="5108" spans="1:13" x14ac:dyDescent="0.3">
      <c r="A5108" s="139">
        <f t="shared" si="5215"/>
        <v>135</v>
      </c>
      <c r="B5108" s="148">
        <f t="shared" si="5217"/>
        <v>10</v>
      </c>
      <c r="D5108" s="149" t="str">
        <f>+VLOOKUP($A5108,mUNICIPIOS!$B$4:$F$343,2,0)</f>
        <v>Quetzaltenango</v>
      </c>
      <c r="E5108" s="149">
        <f>+VLOOKUP($A5108,mUNICIPIOS!$B$4:$F$343,3,0)</f>
        <v>923</v>
      </c>
      <c r="F5108" s="149" t="str">
        <f>+VLOOKUP($A5108,mUNICIPIOS!$B$4:$F$343,4,0)</f>
        <v>La Esperanza</v>
      </c>
      <c r="G5108" s="139" t="str">
        <f t="shared" ref="G5108:K5108" si="5224">+G5070</f>
        <v>02</v>
      </c>
      <c r="H5108" t="str">
        <f t="shared" si="5224"/>
        <v>IIC</v>
      </c>
      <c r="I5108" t="str">
        <f t="shared" si="5224"/>
        <v>Índice de Información a la Ciudadanía</v>
      </c>
      <c r="J5108" t="str">
        <f t="shared" si="5224"/>
        <v>02-04</v>
      </c>
      <c r="K5108" t="str">
        <f t="shared" si="5224"/>
        <v>Relación del monto contratado por medio de Guate compras con el total del presupuesto de egresos vigente.</v>
      </c>
      <c r="L5108" s="150">
        <f>+VLOOKUP($E5108,IIC_2018!$B$8:$Q$347,12,0)</f>
        <v>0.4318723727307755</v>
      </c>
      <c r="M5108" s="142" t="str">
        <f>+VLOOKUP($E5108,IIC_2018!$B$8:$Q$347,13,0)</f>
        <v>Medio</v>
      </c>
    </row>
    <row r="5109" spans="1:13" x14ac:dyDescent="0.3">
      <c r="A5109" s="139">
        <f t="shared" si="5215"/>
        <v>135</v>
      </c>
      <c r="B5109" s="148">
        <f t="shared" si="5217"/>
        <v>11</v>
      </c>
      <c r="D5109" s="149" t="str">
        <f>+VLOOKUP($A5109,mUNICIPIOS!$B$4:$F$343,2,0)</f>
        <v>Quetzaltenango</v>
      </c>
      <c r="E5109" s="149">
        <f>+VLOOKUP($A5109,mUNICIPIOS!$B$4:$F$343,3,0)</f>
        <v>923</v>
      </c>
      <c r="F5109" s="149" t="str">
        <f>+VLOOKUP($A5109,mUNICIPIOS!$B$4:$F$343,4,0)</f>
        <v>La Esperanza</v>
      </c>
      <c r="G5109" s="139" t="str">
        <f t="shared" ref="G5109:K5109" si="5225">+G5071</f>
        <v>02</v>
      </c>
      <c r="H5109" t="str">
        <f t="shared" si="5225"/>
        <v>IIC</v>
      </c>
      <c r="I5109" t="str">
        <f t="shared" si="5225"/>
        <v>Índice de Información a la Ciudadanía</v>
      </c>
      <c r="J5109" t="str">
        <f t="shared" si="5225"/>
        <v>INDICE</v>
      </c>
      <c r="K5109">
        <f t="shared" si="5225"/>
        <v>0</v>
      </c>
      <c r="L5109" s="150">
        <f>+VLOOKUP($E5109,IIC_2018!$B$8:$Q$347,15,0)</f>
        <v>0.83796809318269383</v>
      </c>
      <c r="M5109" s="142" t="str">
        <f>+VLOOKUP($E5109,IIC_2018!$B$8:$Q$347,16,0)</f>
        <v>Alto</v>
      </c>
    </row>
    <row r="5110" spans="1:13" x14ac:dyDescent="0.3">
      <c r="A5110" s="139">
        <f t="shared" si="5215"/>
        <v>135</v>
      </c>
      <c r="B5110" s="148">
        <f t="shared" si="5217"/>
        <v>12</v>
      </c>
      <c r="D5110" s="149" t="str">
        <f>+VLOOKUP($A5110,mUNICIPIOS!$B$4:$F$343,2,0)</f>
        <v>Quetzaltenango</v>
      </c>
      <c r="E5110" s="149">
        <f>+VLOOKUP($A5110,mUNICIPIOS!$B$4:$F$343,3,0)</f>
        <v>923</v>
      </c>
      <c r="F5110" s="149" t="str">
        <f>+VLOOKUP($A5110,mUNICIPIOS!$B$4:$F$343,4,0)</f>
        <v>La Esperanza</v>
      </c>
      <c r="G5110" s="139" t="str">
        <f t="shared" ref="G5110:K5110" si="5226">+G5072</f>
        <v>03</v>
      </c>
      <c r="H5110" t="str">
        <f t="shared" si="5226"/>
        <v>ISP</v>
      </c>
      <c r="I5110" t="str">
        <f t="shared" si="5226"/>
        <v>Índice de Servicios Públicos</v>
      </c>
      <c r="J5110" t="str">
        <f t="shared" si="5226"/>
        <v>03-01</v>
      </c>
      <c r="K5110" t="str">
        <f t="shared" si="5226"/>
        <v>Cobertura del servicio público de agua</v>
      </c>
      <c r="L5110" s="150">
        <f>+VLOOKUP($E5110,ISP_2018!$B$8:$T$347,3,0)</f>
        <v>0</v>
      </c>
      <c r="M5110" s="142" t="str">
        <f>+VLOOKUP($E5110,ISP_2018!$B$8:$T$347,4,0)</f>
        <v>Bajo</v>
      </c>
    </row>
    <row r="5111" spans="1:13" x14ac:dyDescent="0.3">
      <c r="A5111" s="139">
        <f t="shared" si="5215"/>
        <v>135</v>
      </c>
      <c r="B5111" s="148">
        <f t="shared" si="5217"/>
        <v>13</v>
      </c>
      <c r="D5111" s="149" t="str">
        <f>+VLOOKUP($A5111,mUNICIPIOS!$B$4:$F$343,2,0)</f>
        <v>Quetzaltenango</v>
      </c>
      <c r="E5111" s="149">
        <f>+VLOOKUP($A5111,mUNICIPIOS!$B$4:$F$343,3,0)</f>
        <v>923</v>
      </c>
      <c r="F5111" s="149" t="str">
        <f>+VLOOKUP($A5111,mUNICIPIOS!$B$4:$F$343,4,0)</f>
        <v>La Esperanza</v>
      </c>
      <c r="G5111" s="139" t="str">
        <f t="shared" ref="G5111:K5111" si="5227">+G5073</f>
        <v>03</v>
      </c>
      <c r="H5111" t="str">
        <f t="shared" si="5227"/>
        <v>ISP</v>
      </c>
      <c r="I5111" t="str">
        <f t="shared" si="5227"/>
        <v>Índice de Servicios Públicos</v>
      </c>
      <c r="J5111" t="str">
        <f t="shared" si="5227"/>
        <v>03-02</v>
      </c>
      <c r="K5111" t="str">
        <f t="shared" si="5227"/>
        <v>Control de la calidad del servicio público de agua</v>
      </c>
      <c r="L5111" s="150">
        <f>+VLOOKUP($E5111,ISP_2018!$B$8:$T$347,6,0)</f>
        <v>0.68194444444444446</v>
      </c>
      <c r="M5111" s="142" t="str">
        <f>+VLOOKUP($E5111,ISP_2018!$B$8:$T$347,7,0)</f>
        <v>Medio alto</v>
      </c>
    </row>
    <row r="5112" spans="1:13" x14ac:dyDescent="0.3">
      <c r="A5112" s="139">
        <f t="shared" si="5215"/>
        <v>135</v>
      </c>
      <c r="B5112" s="148">
        <f t="shared" si="5217"/>
        <v>14</v>
      </c>
      <c r="D5112" s="149" t="str">
        <f>+VLOOKUP($A5112,mUNICIPIOS!$B$4:$F$343,2,0)</f>
        <v>Quetzaltenango</v>
      </c>
      <c r="E5112" s="149">
        <f>+VLOOKUP($A5112,mUNICIPIOS!$B$4:$F$343,3,0)</f>
        <v>923</v>
      </c>
      <c r="F5112" s="149" t="str">
        <f>+VLOOKUP($A5112,mUNICIPIOS!$B$4:$F$343,4,0)</f>
        <v>La Esperanza</v>
      </c>
      <c r="G5112" s="139" t="str">
        <f t="shared" ref="G5112:K5112" si="5228">+G5074</f>
        <v>03</v>
      </c>
      <c r="H5112" t="str">
        <f t="shared" si="5228"/>
        <v>ISP</v>
      </c>
      <c r="I5112" t="str">
        <f t="shared" si="5228"/>
        <v>Índice de Servicios Públicos</v>
      </c>
      <c r="J5112" t="str">
        <f t="shared" si="5228"/>
        <v>03-03</v>
      </c>
      <c r="K5112" t="str">
        <f t="shared" si="5228"/>
        <v>Disposición  y tratamiento  de aguas residuales</v>
      </c>
      <c r="L5112" s="150">
        <f>+VLOOKUP($E5112,ISP_2018!$B$8:$T$347,9,0)</f>
        <v>0.65536655723770376</v>
      </c>
      <c r="M5112" s="142" t="str">
        <f>+VLOOKUP($E5112,ISP_2018!$B$8:$T$347,10,0)</f>
        <v>Medio alto</v>
      </c>
    </row>
    <row r="5113" spans="1:13" x14ac:dyDescent="0.3">
      <c r="A5113" s="139">
        <f t="shared" si="5215"/>
        <v>135</v>
      </c>
      <c r="B5113" s="148">
        <f t="shared" si="5217"/>
        <v>15</v>
      </c>
      <c r="D5113" s="149" t="str">
        <f>+VLOOKUP($A5113,mUNICIPIOS!$B$4:$F$343,2,0)</f>
        <v>Quetzaltenango</v>
      </c>
      <c r="E5113" s="149">
        <f>+VLOOKUP($A5113,mUNICIPIOS!$B$4:$F$343,3,0)</f>
        <v>923</v>
      </c>
      <c r="F5113" s="149" t="str">
        <f>+VLOOKUP($A5113,mUNICIPIOS!$B$4:$F$343,4,0)</f>
        <v>La Esperanza</v>
      </c>
      <c r="G5113" s="139" t="str">
        <f t="shared" ref="G5113:K5113" si="5229">+G5075</f>
        <v>03</v>
      </c>
      <c r="H5113" t="str">
        <f t="shared" si="5229"/>
        <v>ISP</v>
      </c>
      <c r="I5113" t="str">
        <f t="shared" si="5229"/>
        <v>Índice de Servicios Públicos</v>
      </c>
      <c r="J5113" t="str">
        <f t="shared" si="5229"/>
        <v>03-04</v>
      </c>
      <c r="K5113" t="str">
        <f t="shared" si="5229"/>
        <v>Gestión y manejo de los residuos y desechos sólidos</v>
      </c>
      <c r="L5113" s="150">
        <f>+VLOOKUP($E5113,ISP_2018!$B$8:$T$347,12,0)</f>
        <v>6.4431234447969304E-2</v>
      </c>
      <c r="M5113" s="142" t="str">
        <f>+VLOOKUP($E5113,ISP_2018!$B$8:$T$347,13,0)</f>
        <v>Bajo</v>
      </c>
    </row>
    <row r="5114" spans="1:13" x14ac:dyDescent="0.3">
      <c r="A5114" s="139">
        <f t="shared" si="5215"/>
        <v>135</v>
      </c>
      <c r="B5114" s="148">
        <f t="shared" si="5217"/>
        <v>16</v>
      </c>
      <c r="D5114" s="149" t="str">
        <f>+VLOOKUP($A5114,mUNICIPIOS!$B$4:$F$343,2,0)</f>
        <v>Quetzaltenango</v>
      </c>
      <c r="E5114" s="149">
        <f>+VLOOKUP($A5114,mUNICIPIOS!$B$4:$F$343,3,0)</f>
        <v>923</v>
      </c>
      <c r="F5114" s="149" t="str">
        <f>+VLOOKUP($A5114,mUNICIPIOS!$B$4:$F$343,4,0)</f>
        <v>La Esperanza</v>
      </c>
      <c r="G5114" s="139" t="str">
        <f t="shared" ref="G5114:K5114" si="5230">+G5076</f>
        <v>03</v>
      </c>
      <c r="H5114" t="str">
        <f t="shared" si="5230"/>
        <v>ISP</v>
      </c>
      <c r="I5114" t="str">
        <f t="shared" si="5230"/>
        <v>Índice de Servicios Públicos</v>
      </c>
      <c r="J5114" t="str">
        <f t="shared" si="5230"/>
        <v>03-05</v>
      </c>
      <c r="K5114" t="str">
        <f t="shared" si="5230"/>
        <v>Gestión de servicios públicos municipales</v>
      </c>
      <c r="L5114" s="150">
        <f>+VLOOKUP($E5114,ISP_2018!$B$8:$T$347,15,0)</f>
        <v>0.62903225806451613</v>
      </c>
      <c r="M5114" s="142" t="str">
        <f>+VLOOKUP($E5114,ISP_2018!$B$8:$T$347,16,0)</f>
        <v>Medio alto</v>
      </c>
    </row>
    <row r="5115" spans="1:13" x14ac:dyDescent="0.3">
      <c r="A5115" s="139">
        <f t="shared" si="5215"/>
        <v>135</v>
      </c>
      <c r="B5115" s="148">
        <f t="shared" si="5217"/>
        <v>17</v>
      </c>
      <c r="D5115" s="149" t="str">
        <f>+VLOOKUP($A5115,mUNICIPIOS!$B$4:$F$343,2,0)</f>
        <v>Quetzaltenango</v>
      </c>
      <c r="E5115" s="149">
        <f>+VLOOKUP($A5115,mUNICIPIOS!$B$4:$F$343,3,0)</f>
        <v>923</v>
      </c>
      <c r="F5115" s="149" t="str">
        <f>+VLOOKUP($A5115,mUNICIPIOS!$B$4:$F$343,4,0)</f>
        <v>La Esperanza</v>
      </c>
      <c r="G5115" s="139" t="str">
        <f t="shared" ref="G5115:K5115" si="5231">+G5077</f>
        <v>03</v>
      </c>
      <c r="H5115" t="str">
        <f t="shared" si="5231"/>
        <v>ISP</v>
      </c>
      <c r="I5115" t="str">
        <f t="shared" si="5231"/>
        <v>Índice de Servicios Públicos</v>
      </c>
      <c r="J5115" t="str">
        <f t="shared" si="5231"/>
        <v>INDICE</v>
      </c>
      <c r="K5115">
        <f t="shared" si="5231"/>
        <v>0</v>
      </c>
      <c r="L5115" s="150">
        <f>+VLOOKUP($E5115,ISP_2018!$B$8:$T$347,18,0)</f>
        <v>0.47434934328337119</v>
      </c>
      <c r="M5115" s="142" t="str">
        <f>+VLOOKUP($E5115,ISP_2018!$B$8:$T$347,19,0)</f>
        <v>Medio</v>
      </c>
    </row>
    <row r="5116" spans="1:13" x14ac:dyDescent="0.3">
      <c r="A5116" s="139">
        <f t="shared" si="5215"/>
        <v>135</v>
      </c>
      <c r="B5116" s="148">
        <f t="shared" si="5217"/>
        <v>18</v>
      </c>
      <c r="D5116" s="149" t="str">
        <f>+VLOOKUP($A5116,mUNICIPIOS!$B$4:$F$343,2,0)</f>
        <v>Quetzaltenango</v>
      </c>
      <c r="E5116" s="149">
        <f>+VLOOKUP($A5116,mUNICIPIOS!$B$4:$F$343,3,0)</f>
        <v>923</v>
      </c>
      <c r="F5116" s="149" t="str">
        <f>+VLOOKUP($A5116,mUNICIPIOS!$B$4:$F$343,4,0)</f>
        <v>La Esperanza</v>
      </c>
      <c r="G5116" s="139" t="str">
        <f t="shared" ref="G5116:K5116" si="5232">+G5078</f>
        <v>04</v>
      </c>
      <c r="H5116" t="str">
        <f t="shared" si="5232"/>
        <v>IGA</v>
      </c>
      <c r="I5116" t="str">
        <f t="shared" si="5232"/>
        <v>Índice de Gestión Administrativa</v>
      </c>
      <c r="J5116" t="str">
        <f t="shared" si="5232"/>
        <v>04-01</v>
      </c>
      <c r="K5116" t="str">
        <f t="shared" si="5232"/>
        <v>Existencia de elementos de atención municipal orientada al vecino</v>
      </c>
      <c r="L5116" s="150">
        <f>+VLOOKUP($E5116,IGA_2018!$B$8:$N$347,3,0)</f>
        <v>0.75</v>
      </c>
      <c r="M5116" s="142" t="str">
        <f>+VLOOKUP($E5116,IGA_2018!$B$8:$N$347,4,0)</f>
        <v>Medio alto</v>
      </c>
    </row>
    <row r="5117" spans="1:13" x14ac:dyDescent="0.3">
      <c r="A5117" s="139">
        <f t="shared" si="5215"/>
        <v>135</v>
      </c>
      <c r="B5117" s="148">
        <f t="shared" si="5217"/>
        <v>19</v>
      </c>
      <c r="D5117" s="149" t="str">
        <f>+VLOOKUP($A5117,mUNICIPIOS!$B$4:$F$343,2,0)</f>
        <v>Quetzaltenango</v>
      </c>
      <c r="E5117" s="149">
        <f>+VLOOKUP($A5117,mUNICIPIOS!$B$4:$F$343,3,0)</f>
        <v>923</v>
      </c>
      <c r="F5117" s="149" t="str">
        <f>+VLOOKUP($A5117,mUNICIPIOS!$B$4:$F$343,4,0)</f>
        <v>La Esperanza</v>
      </c>
      <c r="G5117" s="139" t="str">
        <f t="shared" ref="G5117:K5117" si="5233">+G5079</f>
        <v>04</v>
      </c>
      <c r="H5117" t="str">
        <f t="shared" si="5233"/>
        <v>IGA</v>
      </c>
      <c r="I5117" t="str">
        <f t="shared" si="5233"/>
        <v>Índice de Gestión Administrativa</v>
      </c>
      <c r="J5117" t="str">
        <f t="shared" si="5233"/>
        <v>04-02</v>
      </c>
      <c r="K5117" t="str">
        <f t="shared" si="5233"/>
        <v>Gestión del recurso humano.</v>
      </c>
      <c r="L5117" s="150">
        <f>+VLOOKUP($E5117,IGA_2018!$B$8:$N$347,6,0)</f>
        <v>0.51455060520216345</v>
      </c>
      <c r="M5117" s="142" t="str">
        <f>+VLOOKUP($E5117,IGA_2018!$B$8:$N$347,7,0)</f>
        <v>Medio</v>
      </c>
    </row>
    <row r="5118" spans="1:13" x14ac:dyDescent="0.3">
      <c r="A5118" s="139">
        <f t="shared" si="5215"/>
        <v>135</v>
      </c>
      <c r="B5118" s="148">
        <f t="shared" si="5217"/>
        <v>20</v>
      </c>
      <c r="D5118" s="149" t="str">
        <f>+VLOOKUP($A5118,mUNICIPIOS!$B$4:$F$343,2,0)</f>
        <v>Quetzaltenango</v>
      </c>
      <c r="E5118" s="149">
        <f>+VLOOKUP($A5118,mUNICIPIOS!$B$4:$F$343,3,0)</f>
        <v>923</v>
      </c>
      <c r="F5118" s="149" t="str">
        <f>+VLOOKUP($A5118,mUNICIPIOS!$B$4:$F$343,4,0)</f>
        <v>La Esperanza</v>
      </c>
      <c r="G5118" s="139" t="str">
        <f t="shared" ref="G5118:K5118" si="5234">+G5080</f>
        <v>04</v>
      </c>
      <c r="H5118" t="str">
        <f t="shared" si="5234"/>
        <v>IGA</v>
      </c>
      <c r="I5118" t="str">
        <f t="shared" si="5234"/>
        <v>Índice de Gestión Administrativa</v>
      </c>
      <c r="J5118" t="str">
        <f t="shared" si="5234"/>
        <v>04-03</v>
      </c>
      <c r="K5118" t="str">
        <f t="shared" si="5234"/>
        <v>Existencia de oficinas municipales con instrumentos de gestión.</v>
      </c>
      <c r="L5118" s="150">
        <f>+VLOOKUP($E5118,IGA_2018!$B$8:$N$347,9,0)</f>
        <v>0.5982142857142857</v>
      </c>
      <c r="M5118" s="142" t="str">
        <f>+VLOOKUP($E5118,IGA_2018!$B$8:$N$347,10,0)</f>
        <v>Medio</v>
      </c>
    </row>
    <row r="5119" spans="1:13" x14ac:dyDescent="0.3">
      <c r="A5119" s="139">
        <f t="shared" si="5215"/>
        <v>135</v>
      </c>
      <c r="B5119" s="148">
        <f t="shared" si="5217"/>
        <v>21</v>
      </c>
      <c r="D5119" s="149" t="str">
        <f>+VLOOKUP($A5119,mUNICIPIOS!$B$4:$F$343,2,0)</f>
        <v>Quetzaltenango</v>
      </c>
      <c r="E5119" s="149">
        <f>+VLOOKUP($A5119,mUNICIPIOS!$B$4:$F$343,3,0)</f>
        <v>923</v>
      </c>
      <c r="F5119" s="149" t="str">
        <f>+VLOOKUP($A5119,mUNICIPIOS!$B$4:$F$343,4,0)</f>
        <v>La Esperanza</v>
      </c>
      <c r="G5119" s="139" t="str">
        <f t="shared" ref="G5119:K5119" si="5235">+G5081</f>
        <v>04</v>
      </c>
      <c r="H5119" t="str">
        <f t="shared" si="5235"/>
        <v>IGA</v>
      </c>
      <c r="I5119" t="str">
        <f t="shared" si="5235"/>
        <v>Índice de Gestión Administrativa</v>
      </c>
      <c r="J5119" t="str">
        <f t="shared" si="5235"/>
        <v>INDICE</v>
      </c>
      <c r="K5119">
        <f t="shared" si="5235"/>
        <v>0</v>
      </c>
      <c r="L5119" s="150">
        <f>+VLOOKUP($E5119,IGA_2018!$B$8:$N$347,12,0)</f>
        <v>0.6144677118207571</v>
      </c>
      <c r="M5119" s="142" t="str">
        <f>+VLOOKUP($E5119,IGA_2018!$B$8:$N$347,13,0)</f>
        <v>Medio alto</v>
      </c>
    </row>
    <row r="5120" spans="1:13" x14ac:dyDescent="0.3">
      <c r="A5120" s="139">
        <f t="shared" si="5215"/>
        <v>135</v>
      </c>
      <c r="B5120" s="148">
        <f t="shared" si="5217"/>
        <v>22</v>
      </c>
      <c r="D5120" s="149" t="str">
        <f>+VLOOKUP($A5120,mUNICIPIOS!$B$4:$F$343,2,0)</f>
        <v>Quetzaltenango</v>
      </c>
      <c r="E5120" s="149">
        <f>+VLOOKUP($A5120,mUNICIPIOS!$B$4:$F$343,3,0)</f>
        <v>923</v>
      </c>
      <c r="F5120" s="149" t="str">
        <f>+VLOOKUP($A5120,mUNICIPIOS!$B$4:$F$343,4,0)</f>
        <v>La Esperanza</v>
      </c>
      <c r="G5120" s="139" t="str">
        <f t="shared" ref="G5120:K5120" si="5236">+G5082</f>
        <v>05</v>
      </c>
      <c r="H5120" t="str">
        <f t="shared" si="5236"/>
        <v>IGF</v>
      </c>
      <c r="I5120" t="str">
        <f t="shared" si="5236"/>
        <v>Índice de Gestión Financiera</v>
      </c>
      <c r="J5120" t="str">
        <f t="shared" si="5236"/>
        <v>05-01</v>
      </c>
      <c r="K5120" t="str">
        <f t="shared" si="5236"/>
        <v>Autonomía financiera municipal</v>
      </c>
      <c r="L5120" s="150">
        <f>+VLOOKUP($E5120,IGF_2018!$B$8:$Z$347,3,0)</f>
        <v>0.30246746107366068</v>
      </c>
      <c r="M5120" s="142" t="str">
        <f>+VLOOKUP($E5120,IGF_2018!$B$8:$Z$347,4,0)</f>
        <v>Medio bajo</v>
      </c>
    </row>
    <row r="5121" spans="1:13" x14ac:dyDescent="0.3">
      <c r="A5121" s="139">
        <f t="shared" si="5215"/>
        <v>135</v>
      </c>
      <c r="B5121" s="148">
        <f t="shared" si="5217"/>
        <v>23</v>
      </c>
      <c r="D5121" s="149" t="str">
        <f>+VLOOKUP($A5121,mUNICIPIOS!$B$4:$F$343,2,0)</f>
        <v>Quetzaltenango</v>
      </c>
      <c r="E5121" s="149">
        <f>+VLOOKUP($A5121,mUNICIPIOS!$B$4:$F$343,3,0)</f>
        <v>923</v>
      </c>
      <c r="F5121" s="149" t="str">
        <f>+VLOOKUP($A5121,mUNICIPIOS!$B$4:$F$343,4,0)</f>
        <v>La Esperanza</v>
      </c>
      <c r="G5121" s="139" t="str">
        <f t="shared" ref="G5121:K5121" si="5237">+G5083</f>
        <v>05</v>
      </c>
      <c r="H5121" t="str">
        <f t="shared" si="5237"/>
        <v>IGF</v>
      </c>
      <c r="I5121" t="str">
        <f t="shared" si="5237"/>
        <v>Índice de Gestión Financiera</v>
      </c>
      <c r="J5121" t="str">
        <f t="shared" si="5237"/>
        <v>05-02</v>
      </c>
      <c r="K5121" t="str">
        <f t="shared" si="5237"/>
        <v xml:space="preserve">Ingresos propios por habitante -sin regalías- </v>
      </c>
      <c r="L5121" s="150">
        <f>+VLOOKUP($E5121,IGF_2018!$B$8:$Z$347,6,0)</f>
        <v>0.14778233443205321</v>
      </c>
      <c r="M5121" s="142" t="str">
        <f>+VLOOKUP($E5121,IGF_2018!$B$8:$Z$347,7,0)</f>
        <v>Bajo</v>
      </c>
    </row>
    <row r="5122" spans="1:13" x14ac:dyDescent="0.3">
      <c r="A5122" s="139">
        <f t="shared" si="5215"/>
        <v>135</v>
      </c>
      <c r="B5122" s="148">
        <f t="shared" si="5217"/>
        <v>24</v>
      </c>
      <c r="D5122" s="149" t="str">
        <f>+VLOOKUP($A5122,mUNICIPIOS!$B$4:$F$343,2,0)</f>
        <v>Quetzaltenango</v>
      </c>
      <c r="E5122" s="149">
        <f>+VLOOKUP($A5122,mUNICIPIOS!$B$4:$F$343,3,0)</f>
        <v>923</v>
      </c>
      <c r="F5122" s="149" t="str">
        <f>+VLOOKUP($A5122,mUNICIPIOS!$B$4:$F$343,4,0)</f>
        <v>La Esperanza</v>
      </c>
      <c r="G5122" s="139" t="str">
        <f t="shared" ref="G5122:K5122" si="5238">+G5084</f>
        <v>05</v>
      </c>
      <c r="H5122" t="str">
        <f t="shared" si="5238"/>
        <v>IGF</v>
      </c>
      <c r="I5122" t="str">
        <f t="shared" si="5238"/>
        <v>Índice de Gestión Financiera</v>
      </c>
      <c r="J5122" t="str">
        <f t="shared" si="5238"/>
        <v>05-03</v>
      </c>
      <c r="K5122" t="str">
        <f t="shared" si="5238"/>
        <v>Ingresos del IUSI en relación a los ingresos propios -sin regalías-</v>
      </c>
      <c r="L5122" s="150">
        <f>+VLOOKUP($E5122,IGF_2018!$B$8:$Z$347,9,0)</f>
        <v>0</v>
      </c>
      <c r="M5122" s="142" t="str">
        <f>+VLOOKUP($E5122,IGF_2018!$B$8:$Z$347,10,0)</f>
        <v>Bajo</v>
      </c>
    </row>
    <row r="5123" spans="1:13" x14ac:dyDescent="0.3">
      <c r="A5123" s="139">
        <f t="shared" si="5215"/>
        <v>135</v>
      </c>
      <c r="B5123" s="148">
        <f t="shared" si="5217"/>
        <v>25</v>
      </c>
      <c r="D5123" s="149" t="str">
        <f>+VLOOKUP($A5123,mUNICIPIOS!$B$4:$F$343,2,0)</f>
        <v>Quetzaltenango</v>
      </c>
      <c r="E5123" s="149">
        <f>+VLOOKUP($A5123,mUNICIPIOS!$B$4:$F$343,3,0)</f>
        <v>923</v>
      </c>
      <c r="F5123" s="149" t="str">
        <f>+VLOOKUP($A5123,mUNICIPIOS!$B$4:$F$343,4,0)</f>
        <v>La Esperanza</v>
      </c>
      <c r="G5123" s="139" t="str">
        <f t="shared" ref="G5123:K5123" si="5239">+G5085</f>
        <v>05</v>
      </c>
      <c r="H5123" t="str">
        <f t="shared" si="5239"/>
        <v>IGF</v>
      </c>
      <c r="I5123" t="str">
        <f t="shared" si="5239"/>
        <v>Índice de Gestión Financiera</v>
      </c>
      <c r="J5123" t="str">
        <f t="shared" si="5239"/>
        <v>05-04</v>
      </c>
      <c r="K5123" t="str">
        <f t="shared" si="5239"/>
        <v>Inversión anual en capital fijo por habitante</v>
      </c>
      <c r="L5123" s="150">
        <f>+VLOOKUP($E5123,IGF_2018!$B$8:$Z$347,12,0)</f>
        <v>4.6924179596874623E-2</v>
      </c>
      <c r="M5123" s="142" t="str">
        <f>+VLOOKUP($E5123,IGF_2018!$B$8:$Z$347,13,0)</f>
        <v>Bajo</v>
      </c>
    </row>
    <row r="5124" spans="1:13" x14ac:dyDescent="0.3">
      <c r="A5124" s="139">
        <f t="shared" si="5215"/>
        <v>135</v>
      </c>
      <c r="B5124" s="148">
        <f t="shared" si="5217"/>
        <v>26</v>
      </c>
      <c r="D5124" s="149" t="str">
        <f>+VLOOKUP($A5124,mUNICIPIOS!$B$4:$F$343,2,0)</f>
        <v>Quetzaltenango</v>
      </c>
      <c r="E5124" s="149">
        <f>+VLOOKUP($A5124,mUNICIPIOS!$B$4:$F$343,3,0)</f>
        <v>923</v>
      </c>
      <c r="F5124" s="149" t="str">
        <f>+VLOOKUP($A5124,mUNICIPIOS!$B$4:$F$343,4,0)</f>
        <v>La Esperanza</v>
      </c>
      <c r="G5124" s="139" t="str">
        <f t="shared" ref="G5124:K5124" si="5240">+G5086</f>
        <v>05</v>
      </c>
      <c r="H5124" t="str">
        <f t="shared" si="5240"/>
        <v>IGF</v>
      </c>
      <c r="I5124" t="str">
        <f t="shared" si="5240"/>
        <v>Índice de Gestión Financiera</v>
      </c>
      <c r="J5124" t="str">
        <f t="shared" si="5240"/>
        <v>05-05</v>
      </c>
      <c r="K5124" t="str">
        <f t="shared" si="5240"/>
        <v>Inversión anual en capital fijo con recursos percibidos por ingresos propios</v>
      </c>
      <c r="L5124" s="150">
        <f>+VLOOKUP($E5124,IGF_2018!$B$8:$Z$347,15,0)</f>
        <v>0</v>
      </c>
      <c r="M5124" s="142" t="str">
        <f>+VLOOKUP($E5124,IGF_2018!$B$8:$Z$347,16,0)</f>
        <v>Bajo</v>
      </c>
    </row>
    <row r="5125" spans="1:13" x14ac:dyDescent="0.3">
      <c r="A5125" s="139">
        <f t="shared" si="5215"/>
        <v>135</v>
      </c>
      <c r="B5125" s="148">
        <f t="shared" si="5217"/>
        <v>27</v>
      </c>
      <c r="D5125" s="149" t="str">
        <f>+VLOOKUP($A5125,mUNICIPIOS!$B$4:$F$343,2,0)</f>
        <v>Quetzaltenango</v>
      </c>
      <c r="E5125" s="149">
        <f>+VLOOKUP($A5125,mUNICIPIOS!$B$4:$F$343,3,0)</f>
        <v>923</v>
      </c>
      <c r="F5125" s="149" t="str">
        <f>+VLOOKUP($A5125,mUNICIPIOS!$B$4:$F$343,4,0)</f>
        <v>La Esperanza</v>
      </c>
      <c r="G5125" s="139" t="str">
        <f t="shared" ref="G5125:K5125" si="5241">+G5087</f>
        <v>05</v>
      </c>
      <c r="H5125" t="str">
        <f t="shared" si="5241"/>
        <v>IGF</v>
      </c>
      <c r="I5125" t="str">
        <f t="shared" si="5241"/>
        <v>Índice de Gestión Financiera</v>
      </c>
      <c r="J5125" t="str">
        <f t="shared" si="5241"/>
        <v>05-06</v>
      </c>
      <c r="K5125" t="str">
        <f t="shared" si="5241"/>
        <v xml:space="preserve">Inversión anual en capital fijo con recursos percibidos por transferencias del Gobierno Central </v>
      </c>
      <c r="L5125" s="150">
        <f>+VLOOKUP($E5125,IGF_2018!$B$8:$Z$347,18,0)</f>
        <v>0.21048539260390747</v>
      </c>
      <c r="M5125" s="142" t="str">
        <f>+VLOOKUP($E5125,IGF_2018!$B$8:$Z$347,19,0)</f>
        <v>Medio bajo</v>
      </c>
    </row>
    <row r="5126" spans="1:13" x14ac:dyDescent="0.3">
      <c r="A5126" s="139">
        <f t="shared" si="5215"/>
        <v>135</v>
      </c>
      <c r="B5126" s="148">
        <f t="shared" si="5217"/>
        <v>28</v>
      </c>
      <c r="D5126" s="149" t="str">
        <f>+VLOOKUP($A5126,mUNICIPIOS!$B$4:$F$343,2,0)</f>
        <v>Quetzaltenango</v>
      </c>
      <c r="E5126" s="149">
        <f>+VLOOKUP($A5126,mUNICIPIOS!$B$4:$F$343,3,0)</f>
        <v>923</v>
      </c>
      <c r="F5126" s="149" t="str">
        <f>+VLOOKUP($A5126,mUNICIPIOS!$B$4:$F$343,4,0)</f>
        <v>La Esperanza</v>
      </c>
      <c r="G5126" s="139" t="str">
        <f t="shared" ref="G5126:K5126" si="5242">+G5088</f>
        <v>05</v>
      </c>
      <c r="H5126" t="str">
        <f t="shared" si="5242"/>
        <v>IGF</v>
      </c>
      <c r="I5126" t="str">
        <f t="shared" si="5242"/>
        <v>Índice de Gestión Financiera</v>
      </c>
      <c r="J5126" t="str">
        <f t="shared" si="5242"/>
        <v>05-07</v>
      </c>
      <c r="K5126" t="str">
        <f t="shared" si="5242"/>
        <v>Financiamiento por endeudamiento municipal</v>
      </c>
      <c r="L5126" s="150">
        <f>+VLOOKUP($E5126,IGF_2018!$B$8:$Z$347,21,0)</f>
        <v>1</v>
      </c>
      <c r="M5126" s="142" t="str">
        <f>+VLOOKUP($E5126,IGF_2018!$B$8:$Z$347,22,0)</f>
        <v>Alto</v>
      </c>
    </row>
    <row r="5127" spans="1:13" x14ac:dyDescent="0.3">
      <c r="A5127" s="139">
        <f t="shared" si="5215"/>
        <v>135</v>
      </c>
      <c r="B5127" s="148">
        <f t="shared" si="5217"/>
        <v>29</v>
      </c>
      <c r="D5127" s="149" t="str">
        <f>+VLOOKUP($A5127,mUNICIPIOS!$B$4:$F$343,2,0)</f>
        <v>Quetzaltenango</v>
      </c>
      <c r="E5127" s="149">
        <f>+VLOOKUP($A5127,mUNICIPIOS!$B$4:$F$343,3,0)</f>
        <v>923</v>
      </c>
      <c r="F5127" s="149" t="str">
        <f>+VLOOKUP($A5127,mUNICIPIOS!$B$4:$F$343,4,0)</f>
        <v>La Esperanza</v>
      </c>
      <c r="G5127" s="139" t="str">
        <f t="shared" ref="G5127:K5127" si="5243">+G5089</f>
        <v>05</v>
      </c>
      <c r="H5127" t="str">
        <f t="shared" si="5243"/>
        <v>IGF</v>
      </c>
      <c r="I5127" t="str">
        <f t="shared" si="5243"/>
        <v>Índice de Gestión Financiera</v>
      </c>
      <c r="J5127" t="str">
        <f t="shared" si="5243"/>
        <v>INDICE</v>
      </c>
      <c r="K5127">
        <f t="shared" si="5243"/>
        <v>0</v>
      </c>
      <c r="L5127" s="150">
        <f>+VLOOKUP($E5127,IGF_2018!$B$8:$Z$347,24,0)</f>
        <v>0.31579091632122103</v>
      </c>
      <c r="M5127" s="142" t="str">
        <f>+VLOOKUP($E5127,IGF_2018!$B$8:$Z$347,25,0)</f>
        <v>Medio bajo</v>
      </c>
    </row>
    <row r="5128" spans="1:13" x14ac:dyDescent="0.3">
      <c r="A5128" s="139">
        <f t="shared" si="5215"/>
        <v>135</v>
      </c>
      <c r="B5128" s="148">
        <f t="shared" si="5217"/>
        <v>30</v>
      </c>
      <c r="D5128" s="149" t="str">
        <f>+VLOOKUP($A5128,mUNICIPIOS!$B$4:$F$343,2,0)</f>
        <v>Quetzaltenango</v>
      </c>
      <c r="E5128" s="149">
        <f>+VLOOKUP($A5128,mUNICIPIOS!$B$4:$F$343,3,0)</f>
        <v>923</v>
      </c>
      <c r="F5128" s="149" t="str">
        <f>+VLOOKUP($A5128,mUNICIPIOS!$B$4:$F$343,4,0)</f>
        <v>La Esperanza</v>
      </c>
      <c r="G5128" s="139" t="str">
        <f t="shared" ref="G5128:K5128" si="5244">+G5090</f>
        <v>06</v>
      </c>
      <c r="H5128" t="str">
        <f t="shared" si="5244"/>
        <v>IGE</v>
      </c>
      <c r="I5128" t="str">
        <f t="shared" si="5244"/>
        <v>Índice de Gestión Estratégica</v>
      </c>
      <c r="J5128" t="str">
        <f t="shared" si="5244"/>
        <v>06-01</v>
      </c>
      <c r="K5128" t="str">
        <f t="shared" si="5244"/>
        <v>Ejecución del Plan Operativo Anual  (POA)</v>
      </c>
      <c r="L5128" s="150">
        <f>+VLOOKUP($E5128,IGE_2018!$B$8:$Z$347,3,0)</f>
        <v>0.9175762986214524</v>
      </c>
      <c r="M5128" s="142" t="str">
        <f>+VLOOKUP($E5128,IGE_2018!$B$8:$Z$347,4,0)</f>
        <v>Alto</v>
      </c>
    </row>
    <row r="5129" spans="1:13" x14ac:dyDescent="0.3">
      <c r="A5129" s="139">
        <f t="shared" si="5215"/>
        <v>135</v>
      </c>
      <c r="B5129" s="148">
        <f t="shared" si="5217"/>
        <v>31</v>
      </c>
      <c r="D5129" s="149" t="str">
        <f>+VLOOKUP($A5129,mUNICIPIOS!$B$4:$F$343,2,0)</f>
        <v>Quetzaltenango</v>
      </c>
      <c r="E5129" s="149">
        <f>+VLOOKUP($A5129,mUNICIPIOS!$B$4:$F$343,3,0)</f>
        <v>923</v>
      </c>
      <c r="F5129" s="149" t="str">
        <f>+VLOOKUP($A5129,mUNICIPIOS!$B$4:$F$343,4,0)</f>
        <v>La Esperanza</v>
      </c>
      <c r="G5129" s="139" t="str">
        <f t="shared" ref="G5129:K5129" si="5245">+G5091</f>
        <v>06</v>
      </c>
      <c r="H5129" t="str">
        <f t="shared" si="5245"/>
        <v>IGE</v>
      </c>
      <c r="I5129" t="str">
        <f t="shared" si="5245"/>
        <v>Índice de Gestión Estratégica</v>
      </c>
      <c r="J5129" t="str">
        <f t="shared" si="5245"/>
        <v>06-02</v>
      </c>
      <c r="K5129" t="str">
        <f t="shared" si="5245"/>
        <v>Relación Plan de Desarrollo Municipal y Ordenamiento Territorial (PDM-OT) - Plan Estratégico Institucional (PEI) - Plan Operativo Multianual (POM) - Plan Operativo Anual (POA)</v>
      </c>
      <c r="L5129" s="150">
        <f>+VLOOKUP($E5129,IGE_2018!$B$8:$Z$347,6,0)</f>
        <v>0.74615384615384606</v>
      </c>
      <c r="M5129" s="142" t="str">
        <f>+VLOOKUP($E5129,IGE_2018!$B$8:$Z$347,7,0)</f>
        <v>Medio alto</v>
      </c>
    </row>
    <row r="5130" spans="1:13" x14ac:dyDescent="0.3">
      <c r="A5130" s="139">
        <f t="shared" si="5215"/>
        <v>135</v>
      </c>
      <c r="B5130" s="148">
        <f t="shared" si="5217"/>
        <v>32</v>
      </c>
      <c r="D5130" s="149" t="str">
        <f>+VLOOKUP($A5130,mUNICIPIOS!$B$4:$F$343,2,0)</f>
        <v>Quetzaltenango</v>
      </c>
      <c r="E5130" s="149">
        <f>+VLOOKUP($A5130,mUNICIPIOS!$B$4:$F$343,3,0)</f>
        <v>923</v>
      </c>
      <c r="F5130" s="149" t="str">
        <f>+VLOOKUP($A5130,mUNICIPIOS!$B$4:$F$343,4,0)</f>
        <v>La Esperanza</v>
      </c>
      <c r="G5130" s="139" t="str">
        <f t="shared" ref="G5130:K5130" si="5246">+G5092</f>
        <v>06</v>
      </c>
      <c r="H5130" t="str">
        <f t="shared" si="5246"/>
        <v>IGE</v>
      </c>
      <c r="I5130" t="str">
        <f t="shared" si="5246"/>
        <v>Índice de Gestión Estratégica</v>
      </c>
      <c r="J5130" t="str">
        <f t="shared" si="5246"/>
        <v>06-03</v>
      </c>
      <c r="K5130" t="str">
        <f t="shared" si="5246"/>
        <v>Presupuesto de egresos relacionado a competencias municipales que responden a prioridades nacionales de desarrollo.</v>
      </c>
      <c r="L5130" s="150">
        <f>+VLOOKUP($E5130,IGE_2018!$B$8:$Z$347,9,0)</f>
        <v>0.49715164911975623</v>
      </c>
      <c r="M5130" s="142" t="str">
        <f>+VLOOKUP($E5130,IGE_2018!$B$8:$Z$347,10,0)</f>
        <v>Medio</v>
      </c>
    </row>
    <row r="5131" spans="1:13" x14ac:dyDescent="0.3">
      <c r="A5131" s="139">
        <f t="shared" si="5215"/>
        <v>135</v>
      </c>
      <c r="B5131" s="148">
        <f t="shared" si="5217"/>
        <v>33</v>
      </c>
      <c r="D5131" s="149" t="str">
        <f>+VLOOKUP($A5131,mUNICIPIOS!$B$4:$F$343,2,0)</f>
        <v>Quetzaltenango</v>
      </c>
      <c r="E5131" s="149">
        <f>+VLOOKUP($A5131,mUNICIPIOS!$B$4:$F$343,3,0)</f>
        <v>923</v>
      </c>
      <c r="F5131" s="149" t="str">
        <f>+VLOOKUP($A5131,mUNICIPIOS!$B$4:$F$343,4,0)</f>
        <v>La Esperanza</v>
      </c>
      <c r="G5131" s="139" t="str">
        <f t="shared" ref="G5131:K5131" si="5247">+G5093</f>
        <v>06</v>
      </c>
      <c r="H5131" t="str">
        <f t="shared" si="5247"/>
        <v>IGE</v>
      </c>
      <c r="I5131" t="str">
        <f t="shared" si="5247"/>
        <v>Índice de Gestión Estratégica</v>
      </c>
      <c r="J5131" t="str">
        <f t="shared" si="5247"/>
        <v>06-04</v>
      </c>
      <c r="K5131" t="str">
        <f t="shared" si="5247"/>
        <v>Institucionalización de la gestión ordenada del territorio</v>
      </c>
      <c r="L5131" s="150">
        <f>+VLOOKUP($E5131,IGE_2018!$B$8:$Z$347,12,0)</f>
        <v>0.8</v>
      </c>
      <c r="M5131" s="142" t="str">
        <f>+VLOOKUP($E5131,IGE_2018!$B$8:$Z$347,13,0)</f>
        <v>Medio alto</v>
      </c>
    </row>
    <row r="5132" spans="1:13" x14ac:dyDescent="0.3">
      <c r="A5132" s="139">
        <f t="shared" si="5215"/>
        <v>135</v>
      </c>
      <c r="B5132" s="148">
        <f t="shared" si="5217"/>
        <v>34</v>
      </c>
      <c r="D5132" s="149" t="str">
        <f>+VLOOKUP($A5132,mUNICIPIOS!$B$4:$F$343,2,0)</f>
        <v>Quetzaltenango</v>
      </c>
      <c r="E5132" s="149">
        <f>+VLOOKUP($A5132,mUNICIPIOS!$B$4:$F$343,3,0)</f>
        <v>923</v>
      </c>
      <c r="F5132" s="149" t="str">
        <f>+VLOOKUP($A5132,mUNICIPIOS!$B$4:$F$343,4,0)</f>
        <v>La Esperanza</v>
      </c>
      <c r="G5132" s="139" t="str">
        <f t="shared" ref="G5132:K5132" si="5248">+G5094</f>
        <v>06</v>
      </c>
      <c r="H5132" t="str">
        <f t="shared" si="5248"/>
        <v>IGE</v>
      </c>
      <c r="I5132" t="str">
        <f t="shared" si="5248"/>
        <v>Índice de Gestión Estratégica</v>
      </c>
      <c r="J5132" t="str">
        <f t="shared" si="5248"/>
        <v>06-05</v>
      </c>
      <c r="K5132" t="str">
        <f t="shared" si="5248"/>
        <v>Acciones para la gestión ordenada del territorio</v>
      </c>
      <c r="L5132" s="150">
        <f>+VLOOKUP($E5132,IGE_2018!$B$8:$Z$347,15,0)</f>
        <v>0.68000000000000027</v>
      </c>
      <c r="M5132" s="142" t="str">
        <f>+VLOOKUP($E5132,IGE_2018!$B$8:$Z$347,16,0)</f>
        <v>Medio alto</v>
      </c>
    </row>
    <row r="5133" spans="1:13" x14ac:dyDescent="0.3">
      <c r="A5133" s="139">
        <f t="shared" si="5215"/>
        <v>135</v>
      </c>
      <c r="B5133" s="148">
        <f t="shared" si="5217"/>
        <v>35</v>
      </c>
      <c r="D5133" s="149" t="str">
        <f>+VLOOKUP($A5133,mUNICIPIOS!$B$4:$F$343,2,0)</f>
        <v>Quetzaltenango</v>
      </c>
      <c r="E5133" s="149">
        <f>+VLOOKUP($A5133,mUNICIPIOS!$B$4:$F$343,3,0)</f>
        <v>923</v>
      </c>
      <c r="F5133" s="149" t="str">
        <f>+VLOOKUP($A5133,mUNICIPIOS!$B$4:$F$343,4,0)</f>
        <v>La Esperanza</v>
      </c>
      <c r="G5133" s="139" t="str">
        <f t="shared" ref="G5133:K5133" si="5249">+G5095</f>
        <v>06</v>
      </c>
      <c r="H5133" t="str">
        <f t="shared" si="5249"/>
        <v>IGE</v>
      </c>
      <c r="I5133" t="str">
        <f t="shared" si="5249"/>
        <v>Índice de Gestión Estratégica</v>
      </c>
      <c r="J5133" t="str">
        <f t="shared" si="5249"/>
        <v>06-06</v>
      </c>
      <c r="K5133" t="str">
        <f t="shared" si="5249"/>
        <v>Gestión de riesgo en la formulación de proyectos derivados de la planificación operativa anual</v>
      </c>
      <c r="L5133" s="150">
        <f>+VLOOKUP($E5133,IGE_2018!$B$8:$Z$347,18,0)</f>
        <v>0.15116959064327484</v>
      </c>
      <c r="M5133" s="142" t="str">
        <f>+VLOOKUP($E5133,IGE_2018!$B$8:$Z$347,19,0)</f>
        <v>Bajo</v>
      </c>
    </row>
    <row r="5134" spans="1:13" x14ac:dyDescent="0.3">
      <c r="A5134" s="139">
        <f t="shared" si="5215"/>
        <v>135</v>
      </c>
      <c r="B5134" s="148">
        <f t="shared" si="5217"/>
        <v>36</v>
      </c>
      <c r="D5134" s="149" t="str">
        <f>+VLOOKUP($A5134,mUNICIPIOS!$B$4:$F$343,2,0)</f>
        <v>Quetzaltenango</v>
      </c>
      <c r="E5134" s="149">
        <f>+VLOOKUP($A5134,mUNICIPIOS!$B$4:$F$343,3,0)</f>
        <v>923</v>
      </c>
      <c r="F5134" s="149" t="str">
        <f>+VLOOKUP($A5134,mUNICIPIOS!$B$4:$F$343,4,0)</f>
        <v>La Esperanza</v>
      </c>
      <c r="G5134" s="139" t="str">
        <f t="shared" ref="G5134:K5134" si="5250">+G5096</f>
        <v>06</v>
      </c>
      <c r="H5134" t="str">
        <f t="shared" si="5250"/>
        <v>IGE</v>
      </c>
      <c r="I5134" t="str">
        <f t="shared" si="5250"/>
        <v>Índice de Gestión Estratégica</v>
      </c>
      <c r="J5134" t="str">
        <f t="shared" si="5250"/>
        <v>06-07</v>
      </c>
      <c r="K5134" t="str">
        <f t="shared" si="5250"/>
        <v>Ingresos por servicios ambientales en relación a los ingresos propios sin regalías</v>
      </c>
      <c r="L5134" s="150">
        <f>+VLOOKUP($E5134,IGE_2018!$B$8:$Z$347,21,0)</f>
        <v>3.5556851860395504E-3</v>
      </c>
      <c r="M5134" s="142" t="str">
        <f>+VLOOKUP($E5134,IGE_2018!$B$8:$Z$347,22,0)</f>
        <v>Bajo</v>
      </c>
    </row>
    <row r="5135" spans="1:13" x14ac:dyDescent="0.3">
      <c r="A5135" s="139">
        <f t="shared" si="5215"/>
        <v>135</v>
      </c>
      <c r="B5135" s="148">
        <f t="shared" si="5217"/>
        <v>37</v>
      </c>
      <c r="D5135" s="149" t="str">
        <f>+VLOOKUP($A5135,mUNICIPIOS!$B$4:$F$343,2,0)</f>
        <v>Quetzaltenango</v>
      </c>
      <c r="E5135" s="149">
        <f>+VLOOKUP($A5135,mUNICIPIOS!$B$4:$F$343,3,0)</f>
        <v>923</v>
      </c>
      <c r="F5135" s="149" t="str">
        <f>+VLOOKUP($A5135,mUNICIPIOS!$B$4:$F$343,4,0)</f>
        <v>La Esperanza</v>
      </c>
      <c r="G5135" s="139" t="str">
        <f t="shared" ref="G5135:K5135" si="5251">+G5097</f>
        <v>06</v>
      </c>
      <c r="H5135" t="str">
        <f t="shared" si="5251"/>
        <v>IGE</v>
      </c>
      <c r="I5135" t="str">
        <f t="shared" si="5251"/>
        <v>Índice de Gestión Estratégica</v>
      </c>
      <c r="J5135" t="str">
        <f t="shared" si="5251"/>
        <v>INDICE</v>
      </c>
      <c r="K5135">
        <f t="shared" si="5251"/>
        <v>0</v>
      </c>
      <c r="L5135" s="150">
        <f>+VLOOKUP($E5135,IGE_2018!$B$8:$Z$347,24,0)</f>
        <v>0.57131996157916531</v>
      </c>
      <c r="M5135" s="142" t="str">
        <f>+VLOOKUP($E5135,IGE_2018!$B$8:$Z$347,25,0)</f>
        <v>Medio</v>
      </c>
    </row>
    <row r="5136" spans="1:13" x14ac:dyDescent="0.3">
      <c r="A5136" s="139">
        <f t="shared" si="5215"/>
        <v>135</v>
      </c>
      <c r="B5136" s="148">
        <f t="shared" si="5217"/>
        <v>38</v>
      </c>
      <c r="D5136" s="149" t="str">
        <f>+VLOOKUP($A5136,mUNICIPIOS!$B$4:$F$343,2,0)</f>
        <v>Quetzaltenango</v>
      </c>
      <c r="E5136" s="149">
        <f>+VLOOKUP($A5136,mUNICIPIOS!$B$4:$F$343,3,0)</f>
        <v>923</v>
      </c>
      <c r="F5136" s="149" t="str">
        <f>+VLOOKUP($A5136,mUNICIPIOS!$B$4:$F$343,4,0)</f>
        <v>La Esperanza</v>
      </c>
      <c r="G5136" s="139" t="str">
        <f t="shared" ref="G5136:K5136" si="5252">+G5098</f>
        <v>RANKING</v>
      </c>
      <c r="H5136" t="str">
        <f t="shared" si="5252"/>
        <v>RGM</v>
      </c>
      <c r="I5136" t="str">
        <f t="shared" si="5252"/>
        <v>Ranking de la Gestión Municipal 2018</v>
      </c>
      <c r="J5136" t="str">
        <f t="shared" si="5252"/>
        <v>RANKING</v>
      </c>
      <c r="K5136">
        <f t="shared" si="5252"/>
        <v>0</v>
      </c>
      <c r="L5136" s="151">
        <f>+VLOOKUP($E5136,Resultados_generales!$C$8:$AE$347,27,0)</f>
        <v>0.49777750979794722</v>
      </c>
      <c r="M5136" t="str">
        <f>+VLOOKUP($E5136,Resultados_generales!$C$8:$AE$347,28,0)</f>
        <v>Medio</v>
      </c>
    </row>
    <row r="5137" spans="1:13" x14ac:dyDescent="0.3">
      <c r="A5137" s="139">
        <f t="shared" si="5215"/>
        <v>136</v>
      </c>
      <c r="B5137" s="148">
        <f t="shared" si="5217"/>
        <v>1</v>
      </c>
      <c r="D5137" s="149" t="str">
        <f>+VLOOKUP($A5137,mUNICIPIOS!$B$4:$F$343,2,0)</f>
        <v>Quetzaltenango</v>
      </c>
      <c r="E5137" s="149">
        <f>+VLOOKUP($A5137,mUNICIPIOS!$B$4:$F$343,3,0)</f>
        <v>924</v>
      </c>
      <c r="F5137" s="149" t="str">
        <f>+VLOOKUP($A5137,mUNICIPIOS!$B$4:$F$343,4,0)</f>
        <v>Palestina de los Altos</v>
      </c>
      <c r="G5137" s="139" t="str">
        <f t="shared" ref="G5137:K5137" si="5253">+G5099</f>
        <v>01</v>
      </c>
      <c r="H5137" t="str">
        <f t="shared" si="5253"/>
        <v>IPC</v>
      </c>
      <c r="I5137" t="str">
        <f t="shared" si="5253"/>
        <v>Índice de Participación Ciudadana</v>
      </c>
      <c r="J5137" t="str">
        <f t="shared" si="5253"/>
        <v>01-01</v>
      </c>
      <c r="K5137" t="str">
        <f t="shared" si="5253"/>
        <v>Número de reuniones del COMUDE en el año de la medición.</v>
      </c>
      <c r="L5137" s="150">
        <f>+VLOOKUP($E5137,IPC_2018!$B$8:$T$347,3,0)</f>
        <v>1</v>
      </c>
      <c r="M5137" s="142" t="str">
        <f>+VLOOKUP($E5137,IPC_2018!$B$8:$T$347,4,0)</f>
        <v>Alto</v>
      </c>
    </row>
    <row r="5138" spans="1:13" x14ac:dyDescent="0.3">
      <c r="A5138" s="139">
        <f t="shared" si="5215"/>
        <v>136</v>
      </c>
      <c r="B5138" s="148">
        <f t="shared" si="5217"/>
        <v>2</v>
      </c>
      <c r="D5138" s="149" t="str">
        <f>+VLOOKUP($A5138,mUNICIPIOS!$B$4:$F$343,2,0)</f>
        <v>Quetzaltenango</v>
      </c>
      <c r="E5138" s="149">
        <f>+VLOOKUP($A5138,mUNICIPIOS!$B$4:$F$343,3,0)</f>
        <v>924</v>
      </c>
      <c r="F5138" s="149" t="str">
        <f>+VLOOKUP($A5138,mUNICIPIOS!$B$4:$F$343,4,0)</f>
        <v>Palestina de los Altos</v>
      </c>
      <c r="G5138" s="139" t="str">
        <f t="shared" ref="G5138:K5138" si="5254">+G5100</f>
        <v>01</v>
      </c>
      <c r="H5138" t="str">
        <f t="shared" si="5254"/>
        <v>IPC</v>
      </c>
      <c r="I5138" t="str">
        <f t="shared" si="5254"/>
        <v>Índice de Participación Ciudadana</v>
      </c>
      <c r="J5138" t="str">
        <f t="shared" si="5254"/>
        <v>01-02</v>
      </c>
      <c r="K5138" t="str">
        <f t="shared" si="5254"/>
        <v>Participación de Alcaldes, Concejales y Síndicos determinados o designados en el COMUDE</v>
      </c>
      <c r="L5138" s="150">
        <f>+VLOOKUP($E5138,IPC_2018!$B$8:$T$347,6,0)</f>
        <v>1</v>
      </c>
      <c r="M5138" s="142" t="str">
        <f>+VLOOKUP($E5138,IPC_2018!$B$8:$T$347,7,0)</f>
        <v>Alto</v>
      </c>
    </row>
    <row r="5139" spans="1:13" x14ac:dyDescent="0.3">
      <c r="A5139" s="139">
        <f t="shared" si="5215"/>
        <v>136</v>
      </c>
      <c r="B5139" s="148">
        <f t="shared" si="5217"/>
        <v>3</v>
      </c>
      <c r="D5139" s="149" t="str">
        <f>+VLOOKUP($A5139,mUNICIPIOS!$B$4:$F$343,2,0)</f>
        <v>Quetzaltenango</v>
      </c>
      <c r="E5139" s="149">
        <f>+VLOOKUP($A5139,mUNICIPIOS!$B$4:$F$343,3,0)</f>
        <v>924</v>
      </c>
      <c r="F5139" s="149" t="str">
        <f>+VLOOKUP($A5139,mUNICIPIOS!$B$4:$F$343,4,0)</f>
        <v>Palestina de los Altos</v>
      </c>
      <c r="G5139" s="139" t="str">
        <f t="shared" ref="G5139:K5139" si="5255">+G5101</f>
        <v>01</v>
      </c>
      <c r="H5139" t="str">
        <f t="shared" si="5255"/>
        <v>IPC</v>
      </c>
      <c r="I5139" t="str">
        <f t="shared" si="5255"/>
        <v>Índice de Participación Ciudadana</v>
      </c>
      <c r="J5139" t="str">
        <f t="shared" si="5255"/>
        <v>01-03</v>
      </c>
      <c r="K5139" t="str">
        <f t="shared" si="5255"/>
        <v>Participación  de organizaciones de jóvenes, mujeres, pueblos mayas, xincas, garífunas, y otras organizaciones en el Comude</v>
      </c>
      <c r="L5139" s="150">
        <f>+VLOOKUP($E5139,IPC_2018!$B$8:$T$347,9,0)</f>
        <v>0.74277016742770174</v>
      </c>
      <c r="M5139" s="142" t="str">
        <f>+VLOOKUP($E5139,IPC_2018!$B$8:$T$347,10,0)</f>
        <v>Medio alto</v>
      </c>
    </row>
    <row r="5140" spans="1:13" x14ac:dyDescent="0.3">
      <c r="A5140" s="139">
        <f t="shared" si="5215"/>
        <v>136</v>
      </c>
      <c r="B5140" s="148">
        <f t="shared" si="5217"/>
        <v>4</v>
      </c>
      <c r="D5140" s="149" t="str">
        <f>+VLOOKUP($A5140,mUNICIPIOS!$B$4:$F$343,2,0)</f>
        <v>Quetzaltenango</v>
      </c>
      <c r="E5140" s="149">
        <f>+VLOOKUP($A5140,mUNICIPIOS!$B$4:$F$343,3,0)</f>
        <v>924</v>
      </c>
      <c r="F5140" s="149" t="str">
        <f>+VLOOKUP($A5140,mUNICIPIOS!$B$4:$F$343,4,0)</f>
        <v>Palestina de los Altos</v>
      </c>
      <c r="G5140" s="139" t="str">
        <f t="shared" ref="G5140:K5140" si="5256">+G5102</f>
        <v>01</v>
      </c>
      <c r="H5140" t="str">
        <f t="shared" si="5256"/>
        <v>IPC</v>
      </c>
      <c r="I5140" t="str">
        <f t="shared" si="5256"/>
        <v>Índice de Participación Ciudadana</v>
      </c>
      <c r="J5140" t="str">
        <f t="shared" si="5256"/>
        <v>01-04</v>
      </c>
      <c r="K5140" t="str">
        <f t="shared" si="5256"/>
        <v>Representatividad territorial del Comude.</v>
      </c>
      <c r="L5140" s="150">
        <f>+VLOOKUP($E5140,IPC_2018!$B$8:$T$347,12,0)</f>
        <v>0.79749999999999999</v>
      </c>
      <c r="M5140" s="142" t="str">
        <f>+VLOOKUP($E5140,IPC_2018!$B$8:$T$347,13,0)</f>
        <v>Medio alto</v>
      </c>
    </row>
    <row r="5141" spans="1:13" x14ac:dyDescent="0.3">
      <c r="A5141" s="139">
        <f t="shared" si="5215"/>
        <v>136</v>
      </c>
      <c r="B5141" s="148">
        <f t="shared" si="5217"/>
        <v>5</v>
      </c>
      <c r="D5141" s="149" t="str">
        <f>+VLOOKUP($A5141,mUNICIPIOS!$B$4:$F$343,2,0)</f>
        <v>Quetzaltenango</v>
      </c>
      <c r="E5141" s="149">
        <f>+VLOOKUP($A5141,mUNICIPIOS!$B$4:$F$343,3,0)</f>
        <v>924</v>
      </c>
      <c r="F5141" s="149" t="str">
        <f>+VLOOKUP($A5141,mUNICIPIOS!$B$4:$F$343,4,0)</f>
        <v>Palestina de los Altos</v>
      </c>
      <c r="G5141" s="139" t="str">
        <f t="shared" ref="G5141:K5141" si="5257">+G5103</f>
        <v>01</v>
      </c>
      <c r="H5141" t="str">
        <f t="shared" si="5257"/>
        <v>IPC</v>
      </c>
      <c r="I5141" t="str">
        <f t="shared" si="5257"/>
        <v>Índice de Participación Ciudadana</v>
      </c>
      <c r="J5141" t="str">
        <f t="shared" si="5257"/>
        <v>01-05</v>
      </c>
      <c r="K5141" t="str">
        <f t="shared" si="5257"/>
        <v>Funcionamiento del Comude</v>
      </c>
      <c r="L5141" s="150">
        <f>+VLOOKUP($E5141,IPC_2018!$B$8:$T$347,15,0)</f>
        <v>0.55510159030215611</v>
      </c>
      <c r="M5141" s="142" t="str">
        <f>+VLOOKUP($E5141,IPC_2018!$B$8:$T$347,16,0)</f>
        <v>Medio</v>
      </c>
    </row>
    <row r="5142" spans="1:13" x14ac:dyDescent="0.3">
      <c r="A5142" s="139">
        <f t="shared" si="5215"/>
        <v>136</v>
      </c>
      <c r="B5142" s="148">
        <f t="shared" si="5217"/>
        <v>6</v>
      </c>
      <c r="D5142" s="149" t="str">
        <f>+VLOOKUP($A5142,mUNICIPIOS!$B$4:$F$343,2,0)</f>
        <v>Quetzaltenango</v>
      </c>
      <c r="E5142" s="149">
        <f>+VLOOKUP($A5142,mUNICIPIOS!$B$4:$F$343,3,0)</f>
        <v>924</v>
      </c>
      <c r="F5142" s="149" t="str">
        <f>+VLOOKUP($A5142,mUNICIPIOS!$B$4:$F$343,4,0)</f>
        <v>Palestina de los Altos</v>
      </c>
      <c r="G5142" s="139" t="str">
        <f t="shared" ref="G5142:K5142" si="5258">+G5104</f>
        <v>01</v>
      </c>
      <c r="H5142" t="str">
        <f t="shared" si="5258"/>
        <v>IPC</v>
      </c>
      <c r="I5142" t="str">
        <f t="shared" si="5258"/>
        <v>Índice de Participación Ciudadana</v>
      </c>
      <c r="J5142" t="str">
        <f t="shared" si="5258"/>
        <v>INDICE</v>
      </c>
      <c r="K5142">
        <f t="shared" si="5258"/>
        <v>0</v>
      </c>
      <c r="L5142" s="150">
        <f>+VLOOKUP($E5142,IPC_2018!$B$8:$T$347,18,0)</f>
        <v>0.86430576365947875</v>
      </c>
      <c r="M5142" s="142" t="str">
        <f>+VLOOKUP($E5142,IPC_2018!$B$8:$T$347,19,0)</f>
        <v>Alto</v>
      </c>
    </row>
    <row r="5143" spans="1:13" x14ac:dyDescent="0.3">
      <c r="A5143" s="139">
        <f t="shared" si="5215"/>
        <v>136</v>
      </c>
      <c r="B5143" s="148">
        <f t="shared" si="5217"/>
        <v>7</v>
      </c>
      <c r="D5143" s="149" t="str">
        <f>+VLOOKUP($A5143,mUNICIPIOS!$B$4:$F$343,2,0)</f>
        <v>Quetzaltenango</v>
      </c>
      <c r="E5143" s="149">
        <f>+VLOOKUP($A5143,mUNICIPIOS!$B$4:$F$343,3,0)</f>
        <v>924</v>
      </c>
      <c r="F5143" s="149" t="str">
        <f>+VLOOKUP($A5143,mUNICIPIOS!$B$4:$F$343,4,0)</f>
        <v>Palestina de los Altos</v>
      </c>
      <c r="G5143" s="139" t="str">
        <f t="shared" ref="G5143:K5143" si="5259">+G5105</f>
        <v>02</v>
      </c>
      <c r="H5143" t="str">
        <f t="shared" si="5259"/>
        <v>IIC</v>
      </c>
      <c r="I5143" t="str">
        <f t="shared" si="5259"/>
        <v>Índice de Información a la Ciudadanía</v>
      </c>
      <c r="J5143" t="str">
        <f t="shared" si="5259"/>
        <v>02-01</v>
      </c>
      <c r="K5143" t="str">
        <f t="shared" si="5259"/>
        <v>Rendición de cuentas cuatrimestral y anual al Comude enfocadas en resultados.</v>
      </c>
      <c r="L5143" s="150">
        <f>+VLOOKUP($E5143,IIC_2018!$B$8:$Q$347,3,0)</f>
        <v>0.4</v>
      </c>
      <c r="M5143" s="142" t="str">
        <f>+VLOOKUP($E5143,IIC_2018!$B$8:$Q$347,4,0)</f>
        <v>Medio bajo</v>
      </c>
    </row>
    <row r="5144" spans="1:13" x14ac:dyDescent="0.3">
      <c r="A5144" s="139">
        <f t="shared" si="5215"/>
        <v>136</v>
      </c>
      <c r="B5144" s="148">
        <f t="shared" si="5217"/>
        <v>8</v>
      </c>
      <c r="D5144" s="149" t="str">
        <f>+VLOOKUP($A5144,mUNICIPIOS!$B$4:$F$343,2,0)</f>
        <v>Quetzaltenango</v>
      </c>
      <c r="E5144" s="149">
        <f>+VLOOKUP($A5144,mUNICIPIOS!$B$4:$F$343,3,0)</f>
        <v>924</v>
      </c>
      <c r="F5144" s="149" t="str">
        <f>+VLOOKUP($A5144,mUNICIPIOS!$B$4:$F$343,4,0)</f>
        <v>Palestina de los Altos</v>
      </c>
      <c r="G5144" s="139" t="str">
        <f t="shared" ref="G5144:K5144" si="5260">+G5106</f>
        <v>02</v>
      </c>
      <c r="H5144" t="str">
        <f t="shared" si="5260"/>
        <v>IIC</v>
      </c>
      <c r="I5144" t="str">
        <f t="shared" si="5260"/>
        <v>Índice de Información a la Ciudadanía</v>
      </c>
      <c r="J5144" t="str">
        <f t="shared" si="5260"/>
        <v>02-02</v>
      </c>
      <c r="K5144" t="str">
        <f t="shared" si="5260"/>
        <v>Información presupuestaria y otra información brindada a la ciudadanía disponible en medios locales de comunicación.</v>
      </c>
      <c r="L5144" s="150">
        <f>+VLOOKUP($E5144,IIC_2018!$B$8:$Q$347,6,0)</f>
        <v>1</v>
      </c>
      <c r="M5144" s="142" t="str">
        <f>+VLOOKUP($E5144,IIC_2018!$B$8:$Q$347,7,0)</f>
        <v>Alto</v>
      </c>
    </row>
    <row r="5145" spans="1:13" x14ac:dyDescent="0.3">
      <c r="A5145" s="139">
        <f t="shared" si="5215"/>
        <v>136</v>
      </c>
      <c r="B5145" s="148">
        <f t="shared" si="5217"/>
        <v>9</v>
      </c>
      <c r="D5145" s="149" t="str">
        <f>+VLOOKUP($A5145,mUNICIPIOS!$B$4:$F$343,2,0)</f>
        <v>Quetzaltenango</v>
      </c>
      <c r="E5145" s="149">
        <f>+VLOOKUP($A5145,mUNICIPIOS!$B$4:$F$343,3,0)</f>
        <v>924</v>
      </c>
      <c r="F5145" s="149" t="str">
        <f>+VLOOKUP($A5145,mUNICIPIOS!$B$4:$F$343,4,0)</f>
        <v>Palestina de los Altos</v>
      </c>
      <c r="G5145" s="139" t="str">
        <f t="shared" ref="G5145:K5145" si="5261">+G5107</f>
        <v>02</v>
      </c>
      <c r="H5145" t="str">
        <f t="shared" si="5261"/>
        <v>IIC</v>
      </c>
      <c r="I5145" t="str">
        <f t="shared" si="5261"/>
        <v>Índice de Información a la Ciudadanía</v>
      </c>
      <c r="J5145" t="str">
        <f t="shared" si="5261"/>
        <v>02-03</v>
      </c>
      <c r="K5145" t="str">
        <f t="shared" si="5261"/>
        <v>Información pública de oficio actualizada y disponible de acuerdo a la LAIP y uso de internet.</v>
      </c>
      <c r="L5145" s="150">
        <f>+VLOOKUP($E5145,IIC_2018!$B$8:$Q$347,9,0)</f>
        <v>0.99999999999999989</v>
      </c>
      <c r="M5145" s="142" t="str">
        <f>+VLOOKUP($E5145,IIC_2018!$B$8:$Q$347,10,0)</f>
        <v>Alto</v>
      </c>
    </row>
    <row r="5146" spans="1:13" x14ac:dyDescent="0.3">
      <c r="A5146" s="139">
        <f t="shared" si="5215"/>
        <v>136</v>
      </c>
      <c r="B5146" s="148">
        <f t="shared" si="5217"/>
        <v>10</v>
      </c>
      <c r="D5146" s="149" t="str">
        <f>+VLOOKUP($A5146,mUNICIPIOS!$B$4:$F$343,2,0)</f>
        <v>Quetzaltenango</v>
      </c>
      <c r="E5146" s="149">
        <f>+VLOOKUP($A5146,mUNICIPIOS!$B$4:$F$343,3,0)</f>
        <v>924</v>
      </c>
      <c r="F5146" s="149" t="str">
        <f>+VLOOKUP($A5146,mUNICIPIOS!$B$4:$F$343,4,0)</f>
        <v>Palestina de los Altos</v>
      </c>
      <c r="G5146" s="139" t="str">
        <f t="shared" ref="G5146:K5146" si="5262">+G5108</f>
        <v>02</v>
      </c>
      <c r="H5146" t="str">
        <f t="shared" si="5262"/>
        <v>IIC</v>
      </c>
      <c r="I5146" t="str">
        <f t="shared" si="5262"/>
        <v>Índice de Información a la Ciudadanía</v>
      </c>
      <c r="J5146" t="str">
        <f t="shared" si="5262"/>
        <v>02-04</v>
      </c>
      <c r="K5146" t="str">
        <f t="shared" si="5262"/>
        <v>Relación del monto contratado por medio de Guate compras con el total del presupuesto de egresos vigente.</v>
      </c>
      <c r="L5146" s="150">
        <f>+VLOOKUP($E5146,IIC_2018!$B$8:$Q$347,12,0)</f>
        <v>0.4551423308944117</v>
      </c>
      <c r="M5146" s="142" t="str">
        <f>+VLOOKUP($E5146,IIC_2018!$B$8:$Q$347,13,0)</f>
        <v>Medio</v>
      </c>
    </row>
    <row r="5147" spans="1:13" x14ac:dyDescent="0.3">
      <c r="A5147" s="139">
        <f t="shared" si="5215"/>
        <v>136</v>
      </c>
      <c r="B5147" s="148">
        <f t="shared" si="5217"/>
        <v>11</v>
      </c>
      <c r="D5147" s="149" t="str">
        <f>+VLOOKUP($A5147,mUNICIPIOS!$B$4:$F$343,2,0)</f>
        <v>Quetzaltenango</v>
      </c>
      <c r="E5147" s="149">
        <f>+VLOOKUP($A5147,mUNICIPIOS!$B$4:$F$343,3,0)</f>
        <v>924</v>
      </c>
      <c r="F5147" s="149" t="str">
        <f>+VLOOKUP($A5147,mUNICIPIOS!$B$4:$F$343,4,0)</f>
        <v>Palestina de los Altos</v>
      </c>
      <c r="G5147" s="139" t="str">
        <f t="shared" ref="G5147:K5147" si="5263">+G5109</f>
        <v>02</v>
      </c>
      <c r="H5147" t="str">
        <f t="shared" si="5263"/>
        <v>IIC</v>
      </c>
      <c r="I5147" t="str">
        <f t="shared" si="5263"/>
        <v>Índice de Información a la Ciudadanía</v>
      </c>
      <c r="J5147" t="str">
        <f t="shared" si="5263"/>
        <v>INDICE</v>
      </c>
      <c r="K5147">
        <f t="shared" si="5263"/>
        <v>0</v>
      </c>
      <c r="L5147" s="150">
        <f>+VLOOKUP($E5147,IIC_2018!$B$8:$Q$347,15,0)</f>
        <v>0.71378558272360293</v>
      </c>
      <c r="M5147" s="142" t="str">
        <f>+VLOOKUP($E5147,IIC_2018!$B$8:$Q$347,16,0)</f>
        <v>Medio alto</v>
      </c>
    </row>
    <row r="5148" spans="1:13" x14ac:dyDescent="0.3">
      <c r="A5148" s="139">
        <f t="shared" si="5215"/>
        <v>136</v>
      </c>
      <c r="B5148" s="148">
        <f t="shared" si="5217"/>
        <v>12</v>
      </c>
      <c r="D5148" s="149" t="str">
        <f>+VLOOKUP($A5148,mUNICIPIOS!$B$4:$F$343,2,0)</f>
        <v>Quetzaltenango</v>
      </c>
      <c r="E5148" s="149">
        <f>+VLOOKUP($A5148,mUNICIPIOS!$B$4:$F$343,3,0)</f>
        <v>924</v>
      </c>
      <c r="F5148" s="149" t="str">
        <f>+VLOOKUP($A5148,mUNICIPIOS!$B$4:$F$343,4,0)</f>
        <v>Palestina de los Altos</v>
      </c>
      <c r="G5148" s="139" t="str">
        <f t="shared" ref="G5148:K5148" si="5264">+G5110</f>
        <v>03</v>
      </c>
      <c r="H5148" t="str">
        <f t="shared" si="5264"/>
        <v>ISP</v>
      </c>
      <c r="I5148" t="str">
        <f t="shared" si="5264"/>
        <v>Índice de Servicios Públicos</v>
      </c>
      <c r="J5148" t="str">
        <f t="shared" si="5264"/>
        <v>03-01</v>
      </c>
      <c r="K5148" t="str">
        <f t="shared" si="5264"/>
        <v>Cobertura del servicio público de agua</v>
      </c>
      <c r="L5148" s="150">
        <f>+VLOOKUP($E5148,ISP_2018!$B$8:$T$347,3,0)</f>
        <v>0.8151374370886566</v>
      </c>
      <c r="M5148" s="142" t="str">
        <f>+VLOOKUP($E5148,ISP_2018!$B$8:$T$347,4,0)</f>
        <v>Alto</v>
      </c>
    </row>
    <row r="5149" spans="1:13" x14ac:dyDescent="0.3">
      <c r="A5149" s="139">
        <f t="shared" si="5215"/>
        <v>136</v>
      </c>
      <c r="B5149" s="148">
        <f t="shared" si="5217"/>
        <v>13</v>
      </c>
      <c r="D5149" s="149" t="str">
        <f>+VLOOKUP($A5149,mUNICIPIOS!$B$4:$F$343,2,0)</f>
        <v>Quetzaltenango</v>
      </c>
      <c r="E5149" s="149">
        <f>+VLOOKUP($A5149,mUNICIPIOS!$B$4:$F$343,3,0)</f>
        <v>924</v>
      </c>
      <c r="F5149" s="149" t="str">
        <f>+VLOOKUP($A5149,mUNICIPIOS!$B$4:$F$343,4,0)</f>
        <v>Palestina de los Altos</v>
      </c>
      <c r="G5149" s="139" t="str">
        <f t="shared" ref="G5149:K5149" si="5265">+G5111</f>
        <v>03</v>
      </c>
      <c r="H5149" t="str">
        <f t="shared" si="5265"/>
        <v>ISP</v>
      </c>
      <c r="I5149" t="str">
        <f t="shared" si="5265"/>
        <v>Índice de Servicios Públicos</v>
      </c>
      <c r="J5149" t="str">
        <f t="shared" si="5265"/>
        <v>03-02</v>
      </c>
      <c r="K5149" t="str">
        <f t="shared" si="5265"/>
        <v>Control de la calidad del servicio público de agua</v>
      </c>
      <c r="L5149" s="150">
        <f>+VLOOKUP($E5149,ISP_2018!$B$8:$T$347,6,0)</f>
        <v>0</v>
      </c>
      <c r="M5149" s="142" t="str">
        <f>+VLOOKUP($E5149,ISP_2018!$B$8:$T$347,7,0)</f>
        <v>Bajo</v>
      </c>
    </row>
    <row r="5150" spans="1:13" x14ac:dyDescent="0.3">
      <c r="A5150" s="139">
        <f t="shared" si="5215"/>
        <v>136</v>
      </c>
      <c r="B5150" s="148">
        <f t="shared" si="5217"/>
        <v>14</v>
      </c>
      <c r="D5150" s="149" t="str">
        <f>+VLOOKUP($A5150,mUNICIPIOS!$B$4:$F$343,2,0)</f>
        <v>Quetzaltenango</v>
      </c>
      <c r="E5150" s="149">
        <f>+VLOOKUP($A5150,mUNICIPIOS!$B$4:$F$343,3,0)</f>
        <v>924</v>
      </c>
      <c r="F5150" s="149" t="str">
        <f>+VLOOKUP($A5150,mUNICIPIOS!$B$4:$F$343,4,0)</f>
        <v>Palestina de los Altos</v>
      </c>
      <c r="G5150" s="139" t="str">
        <f t="shared" ref="G5150:K5150" si="5266">+G5112</f>
        <v>03</v>
      </c>
      <c r="H5150" t="str">
        <f t="shared" si="5266"/>
        <v>ISP</v>
      </c>
      <c r="I5150" t="str">
        <f t="shared" si="5266"/>
        <v>Índice de Servicios Públicos</v>
      </c>
      <c r="J5150" t="str">
        <f t="shared" si="5266"/>
        <v>03-03</v>
      </c>
      <c r="K5150" t="str">
        <f t="shared" si="5266"/>
        <v>Disposición  y tratamiento  de aguas residuales</v>
      </c>
      <c r="L5150" s="150">
        <f>+VLOOKUP($E5150,ISP_2018!$B$8:$T$347,9,0)</f>
        <v>0.41698056420596696</v>
      </c>
      <c r="M5150" s="142" t="str">
        <f>+VLOOKUP($E5150,ISP_2018!$B$8:$T$347,10,0)</f>
        <v>Medio</v>
      </c>
    </row>
    <row r="5151" spans="1:13" x14ac:dyDescent="0.3">
      <c r="A5151" s="139">
        <f t="shared" si="5215"/>
        <v>136</v>
      </c>
      <c r="B5151" s="148">
        <f t="shared" si="5217"/>
        <v>15</v>
      </c>
      <c r="D5151" s="149" t="str">
        <f>+VLOOKUP($A5151,mUNICIPIOS!$B$4:$F$343,2,0)</f>
        <v>Quetzaltenango</v>
      </c>
      <c r="E5151" s="149">
        <f>+VLOOKUP($A5151,mUNICIPIOS!$B$4:$F$343,3,0)</f>
        <v>924</v>
      </c>
      <c r="F5151" s="149" t="str">
        <f>+VLOOKUP($A5151,mUNICIPIOS!$B$4:$F$343,4,0)</f>
        <v>Palestina de los Altos</v>
      </c>
      <c r="G5151" s="139" t="str">
        <f t="shared" ref="G5151:K5151" si="5267">+G5113</f>
        <v>03</v>
      </c>
      <c r="H5151" t="str">
        <f t="shared" si="5267"/>
        <v>ISP</v>
      </c>
      <c r="I5151" t="str">
        <f t="shared" si="5267"/>
        <v>Índice de Servicios Públicos</v>
      </c>
      <c r="J5151" t="str">
        <f t="shared" si="5267"/>
        <v>03-04</v>
      </c>
      <c r="K5151" t="str">
        <f t="shared" si="5267"/>
        <v>Gestión y manejo de los residuos y desechos sólidos</v>
      </c>
      <c r="L5151" s="150">
        <f>+VLOOKUP($E5151,ISP_2018!$B$8:$T$347,12,0)</f>
        <v>0.76578131051447074</v>
      </c>
      <c r="M5151" s="142" t="str">
        <f>+VLOOKUP($E5151,ISP_2018!$B$8:$T$347,13,0)</f>
        <v>Medio alto</v>
      </c>
    </row>
    <row r="5152" spans="1:13" x14ac:dyDescent="0.3">
      <c r="A5152" s="139">
        <f t="shared" si="5215"/>
        <v>136</v>
      </c>
      <c r="B5152" s="148">
        <f t="shared" si="5217"/>
        <v>16</v>
      </c>
      <c r="D5152" s="149" t="str">
        <f>+VLOOKUP($A5152,mUNICIPIOS!$B$4:$F$343,2,0)</f>
        <v>Quetzaltenango</v>
      </c>
      <c r="E5152" s="149">
        <f>+VLOOKUP($A5152,mUNICIPIOS!$B$4:$F$343,3,0)</f>
        <v>924</v>
      </c>
      <c r="F5152" s="149" t="str">
        <f>+VLOOKUP($A5152,mUNICIPIOS!$B$4:$F$343,4,0)</f>
        <v>Palestina de los Altos</v>
      </c>
      <c r="G5152" s="139" t="str">
        <f t="shared" ref="G5152:K5152" si="5268">+G5114</f>
        <v>03</v>
      </c>
      <c r="H5152" t="str">
        <f t="shared" si="5268"/>
        <v>ISP</v>
      </c>
      <c r="I5152" t="str">
        <f t="shared" si="5268"/>
        <v>Índice de Servicios Públicos</v>
      </c>
      <c r="J5152" t="str">
        <f t="shared" si="5268"/>
        <v>03-05</v>
      </c>
      <c r="K5152" t="str">
        <f t="shared" si="5268"/>
        <v>Gestión de servicios públicos municipales</v>
      </c>
      <c r="L5152" s="150">
        <f>+VLOOKUP($E5152,ISP_2018!$B$8:$T$347,15,0)</f>
        <v>0.29032258064516131</v>
      </c>
      <c r="M5152" s="142" t="str">
        <f>+VLOOKUP($E5152,ISP_2018!$B$8:$T$347,16,0)</f>
        <v>Medio bajo</v>
      </c>
    </row>
    <row r="5153" spans="1:13" x14ac:dyDescent="0.3">
      <c r="A5153" s="139">
        <f t="shared" si="5215"/>
        <v>136</v>
      </c>
      <c r="B5153" s="148">
        <f t="shared" si="5217"/>
        <v>17</v>
      </c>
      <c r="D5153" s="149" t="str">
        <f>+VLOOKUP($A5153,mUNICIPIOS!$B$4:$F$343,2,0)</f>
        <v>Quetzaltenango</v>
      </c>
      <c r="E5153" s="149">
        <f>+VLOOKUP($A5153,mUNICIPIOS!$B$4:$F$343,3,0)</f>
        <v>924</v>
      </c>
      <c r="F5153" s="149" t="str">
        <f>+VLOOKUP($A5153,mUNICIPIOS!$B$4:$F$343,4,0)</f>
        <v>Palestina de los Altos</v>
      </c>
      <c r="G5153" s="139" t="str">
        <f t="shared" ref="G5153:K5153" si="5269">+G5115</f>
        <v>03</v>
      </c>
      <c r="H5153" t="str">
        <f t="shared" si="5269"/>
        <v>ISP</v>
      </c>
      <c r="I5153" t="str">
        <f t="shared" si="5269"/>
        <v>Índice de Servicios Públicos</v>
      </c>
      <c r="J5153" t="str">
        <f t="shared" si="5269"/>
        <v>INDICE</v>
      </c>
      <c r="K5153">
        <f t="shared" si="5269"/>
        <v>0</v>
      </c>
      <c r="L5153" s="150">
        <f>+VLOOKUP($E5153,ISP_2018!$B$8:$T$347,18,0)</f>
        <v>0.3761306347819855</v>
      </c>
      <c r="M5153" s="142" t="str">
        <f>+VLOOKUP($E5153,ISP_2018!$B$8:$T$347,19,0)</f>
        <v>Medio bajo</v>
      </c>
    </row>
    <row r="5154" spans="1:13" x14ac:dyDescent="0.3">
      <c r="A5154" s="139">
        <f t="shared" si="5215"/>
        <v>136</v>
      </c>
      <c r="B5154" s="148">
        <f t="shared" si="5217"/>
        <v>18</v>
      </c>
      <c r="D5154" s="149" t="str">
        <f>+VLOOKUP($A5154,mUNICIPIOS!$B$4:$F$343,2,0)</f>
        <v>Quetzaltenango</v>
      </c>
      <c r="E5154" s="149">
        <f>+VLOOKUP($A5154,mUNICIPIOS!$B$4:$F$343,3,0)</f>
        <v>924</v>
      </c>
      <c r="F5154" s="149" t="str">
        <f>+VLOOKUP($A5154,mUNICIPIOS!$B$4:$F$343,4,0)</f>
        <v>Palestina de los Altos</v>
      </c>
      <c r="G5154" s="139" t="str">
        <f t="shared" ref="G5154:K5154" si="5270">+G5116</f>
        <v>04</v>
      </c>
      <c r="H5154" t="str">
        <f t="shared" si="5270"/>
        <v>IGA</v>
      </c>
      <c r="I5154" t="str">
        <f t="shared" si="5270"/>
        <v>Índice de Gestión Administrativa</v>
      </c>
      <c r="J5154" t="str">
        <f t="shared" si="5270"/>
        <v>04-01</v>
      </c>
      <c r="K5154" t="str">
        <f t="shared" si="5270"/>
        <v>Existencia de elementos de atención municipal orientada al vecino</v>
      </c>
      <c r="L5154" s="150">
        <f>+VLOOKUP($E5154,IGA_2018!$B$8:$N$347,3,0)</f>
        <v>0.5</v>
      </c>
      <c r="M5154" s="142" t="str">
        <f>+VLOOKUP($E5154,IGA_2018!$B$8:$N$347,4,0)</f>
        <v>Medio</v>
      </c>
    </row>
    <row r="5155" spans="1:13" x14ac:dyDescent="0.3">
      <c r="A5155" s="139">
        <f t="shared" si="5215"/>
        <v>136</v>
      </c>
      <c r="B5155" s="148">
        <f t="shared" si="5217"/>
        <v>19</v>
      </c>
      <c r="D5155" s="149" t="str">
        <f>+VLOOKUP($A5155,mUNICIPIOS!$B$4:$F$343,2,0)</f>
        <v>Quetzaltenango</v>
      </c>
      <c r="E5155" s="149">
        <f>+VLOOKUP($A5155,mUNICIPIOS!$B$4:$F$343,3,0)</f>
        <v>924</v>
      </c>
      <c r="F5155" s="149" t="str">
        <f>+VLOOKUP($A5155,mUNICIPIOS!$B$4:$F$343,4,0)</f>
        <v>Palestina de los Altos</v>
      </c>
      <c r="G5155" s="139" t="str">
        <f t="shared" ref="G5155:K5155" si="5271">+G5117</f>
        <v>04</v>
      </c>
      <c r="H5155" t="str">
        <f t="shared" si="5271"/>
        <v>IGA</v>
      </c>
      <c r="I5155" t="str">
        <f t="shared" si="5271"/>
        <v>Índice de Gestión Administrativa</v>
      </c>
      <c r="J5155" t="str">
        <f t="shared" si="5271"/>
        <v>04-02</v>
      </c>
      <c r="K5155" t="str">
        <f t="shared" si="5271"/>
        <v>Gestión del recurso humano.</v>
      </c>
      <c r="L5155" s="150">
        <f>+VLOOKUP($E5155,IGA_2018!$B$8:$N$347,6,0)</f>
        <v>0.72418233324748926</v>
      </c>
      <c r="M5155" s="142" t="str">
        <f>+VLOOKUP($E5155,IGA_2018!$B$8:$N$347,7,0)</f>
        <v>Medio alto</v>
      </c>
    </row>
    <row r="5156" spans="1:13" x14ac:dyDescent="0.3">
      <c r="A5156" s="139">
        <f t="shared" si="5215"/>
        <v>136</v>
      </c>
      <c r="B5156" s="148">
        <f t="shared" si="5217"/>
        <v>20</v>
      </c>
      <c r="D5156" s="149" t="str">
        <f>+VLOOKUP($A5156,mUNICIPIOS!$B$4:$F$343,2,0)</f>
        <v>Quetzaltenango</v>
      </c>
      <c r="E5156" s="149">
        <f>+VLOOKUP($A5156,mUNICIPIOS!$B$4:$F$343,3,0)</f>
        <v>924</v>
      </c>
      <c r="F5156" s="149" t="str">
        <f>+VLOOKUP($A5156,mUNICIPIOS!$B$4:$F$343,4,0)</f>
        <v>Palestina de los Altos</v>
      </c>
      <c r="G5156" s="139" t="str">
        <f t="shared" ref="G5156:K5156" si="5272">+G5118</f>
        <v>04</v>
      </c>
      <c r="H5156" t="str">
        <f t="shared" si="5272"/>
        <v>IGA</v>
      </c>
      <c r="I5156" t="str">
        <f t="shared" si="5272"/>
        <v>Índice de Gestión Administrativa</v>
      </c>
      <c r="J5156" t="str">
        <f t="shared" si="5272"/>
        <v>04-03</v>
      </c>
      <c r="K5156" t="str">
        <f t="shared" si="5272"/>
        <v>Existencia de oficinas municipales con instrumentos de gestión.</v>
      </c>
      <c r="L5156" s="150">
        <f>+VLOOKUP($E5156,IGA_2018!$B$8:$N$347,9,0)</f>
        <v>0.85000000000000009</v>
      </c>
      <c r="M5156" s="142" t="str">
        <f>+VLOOKUP($E5156,IGA_2018!$B$8:$N$347,10,0)</f>
        <v>Alto</v>
      </c>
    </row>
    <row r="5157" spans="1:13" x14ac:dyDescent="0.3">
      <c r="A5157" s="139">
        <f t="shared" si="5215"/>
        <v>136</v>
      </c>
      <c r="B5157" s="148">
        <f t="shared" si="5217"/>
        <v>21</v>
      </c>
      <c r="D5157" s="149" t="str">
        <f>+VLOOKUP($A5157,mUNICIPIOS!$B$4:$F$343,2,0)</f>
        <v>Quetzaltenango</v>
      </c>
      <c r="E5157" s="149">
        <f>+VLOOKUP($A5157,mUNICIPIOS!$B$4:$F$343,3,0)</f>
        <v>924</v>
      </c>
      <c r="F5157" s="149" t="str">
        <f>+VLOOKUP($A5157,mUNICIPIOS!$B$4:$F$343,4,0)</f>
        <v>Palestina de los Altos</v>
      </c>
      <c r="G5157" s="139" t="str">
        <f t="shared" ref="G5157:K5157" si="5273">+G5119</f>
        <v>04</v>
      </c>
      <c r="H5157" t="str">
        <f t="shared" si="5273"/>
        <v>IGA</v>
      </c>
      <c r="I5157" t="str">
        <f t="shared" si="5273"/>
        <v>Índice de Gestión Administrativa</v>
      </c>
      <c r="J5157" t="str">
        <f t="shared" si="5273"/>
        <v>INDICE</v>
      </c>
      <c r="K5157">
        <f t="shared" si="5273"/>
        <v>0</v>
      </c>
      <c r="L5157" s="150">
        <f>+VLOOKUP($E5157,IGA_2018!$B$8:$N$347,12,0)</f>
        <v>0.70096381663662122</v>
      </c>
      <c r="M5157" s="142" t="str">
        <f>+VLOOKUP($E5157,IGA_2018!$B$8:$N$347,13,0)</f>
        <v>Medio alto</v>
      </c>
    </row>
    <row r="5158" spans="1:13" x14ac:dyDescent="0.3">
      <c r="A5158" s="139">
        <f t="shared" si="5215"/>
        <v>136</v>
      </c>
      <c r="B5158" s="148">
        <f t="shared" si="5217"/>
        <v>22</v>
      </c>
      <c r="D5158" s="149" t="str">
        <f>+VLOOKUP($A5158,mUNICIPIOS!$B$4:$F$343,2,0)</f>
        <v>Quetzaltenango</v>
      </c>
      <c r="E5158" s="149">
        <f>+VLOOKUP($A5158,mUNICIPIOS!$B$4:$F$343,3,0)</f>
        <v>924</v>
      </c>
      <c r="F5158" s="149" t="str">
        <f>+VLOOKUP($A5158,mUNICIPIOS!$B$4:$F$343,4,0)</f>
        <v>Palestina de los Altos</v>
      </c>
      <c r="G5158" s="139" t="str">
        <f t="shared" ref="G5158:K5158" si="5274">+G5120</f>
        <v>05</v>
      </c>
      <c r="H5158" t="str">
        <f t="shared" si="5274"/>
        <v>IGF</v>
      </c>
      <c r="I5158" t="str">
        <f t="shared" si="5274"/>
        <v>Índice de Gestión Financiera</v>
      </c>
      <c r="J5158" t="str">
        <f t="shared" si="5274"/>
        <v>05-01</v>
      </c>
      <c r="K5158" t="str">
        <f t="shared" si="5274"/>
        <v>Autonomía financiera municipal</v>
      </c>
      <c r="L5158" s="150">
        <f>+VLOOKUP($E5158,IGF_2018!$B$8:$Z$347,3,0)</f>
        <v>0.14804957851975581</v>
      </c>
      <c r="M5158" s="142" t="str">
        <f>+VLOOKUP($E5158,IGF_2018!$B$8:$Z$347,4,0)</f>
        <v>Bajo</v>
      </c>
    </row>
    <row r="5159" spans="1:13" x14ac:dyDescent="0.3">
      <c r="A5159" s="139">
        <f t="shared" si="5215"/>
        <v>136</v>
      </c>
      <c r="B5159" s="148">
        <f t="shared" si="5217"/>
        <v>23</v>
      </c>
      <c r="D5159" s="149" t="str">
        <f>+VLOOKUP($A5159,mUNICIPIOS!$B$4:$F$343,2,0)</f>
        <v>Quetzaltenango</v>
      </c>
      <c r="E5159" s="149">
        <f>+VLOOKUP($A5159,mUNICIPIOS!$B$4:$F$343,3,0)</f>
        <v>924</v>
      </c>
      <c r="F5159" s="149" t="str">
        <f>+VLOOKUP($A5159,mUNICIPIOS!$B$4:$F$343,4,0)</f>
        <v>Palestina de los Altos</v>
      </c>
      <c r="G5159" s="139" t="str">
        <f t="shared" ref="G5159:K5159" si="5275">+G5121</f>
        <v>05</v>
      </c>
      <c r="H5159" t="str">
        <f t="shared" si="5275"/>
        <v>IGF</v>
      </c>
      <c r="I5159" t="str">
        <f t="shared" si="5275"/>
        <v>Índice de Gestión Financiera</v>
      </c>
      <c r="J5159" t="str">
        <f t="shared" si="5275"/>
        <v>05-02</v>
      </c>
      <c r="K5159" t="str">
        <f t="shared" si="5275"/>
        <v xml:space="preserve">Ingresos propios por habitante -sin regalías- </v>
      </c>
      <c r="L5159" s="150">
        <f>+VLOOKUP($E5159,IGF_2018!$B$8:$Z$347,6,0)</f>
        <v>0.18379555488151059</v>
      </c>
      <c r="M5159" s="142" t="str">
        <f>+VLOOKUP($E5159,IGF_2018!$B$8:$Z$347,7,0)</f>
        <v>Bajo</v>
      </c>
    </row>
    <row r="5160" spans="1:13" x14ac:dyDescent="0.3">
      <c r="A5160" s="139">
        <f t="shared" si="5215"/>
        <v>136</v>
      </c>
      <c r="B5160" s="148">
        <f t="shared" si="5217"/>
        <v>24</v>
      </c>
      <c r="D5160" s="149" t="str">
        <f>+VLOOKUP($A5160,mUNICIPIOS!$B$4:$F$343,2,0)</f>
        <v>Quetzaltenango</v>
      </c>
      <c r="E5160" s="149">
        <f>+VLOOKUP($A5160,mUNICIPIOS!$B$4:$F$343,3,0)</f>
        <v>924</v>
      </c>
      <c r="F5160" s="149" t="str">
        <f>+VLOOKUP($A5160,mUNICIPIOS!$B$4:$F$343,4,0)</f>
        <v>Palestina de los Altos</v>
      </c>
      <c r="G5160" s="139" t="str">
        <f t="shared" ref="G5160:K5160" si="5276">+G5122</f>
        <v>05</v>
      </c>
      <c r="H5160" t="str">
        <f t="shared" si="5276"/>
        <v>IGF</v>
      </c>
      <c r="I5160" t="str">
        <f t="shared" si="5276"/>
        <v>Índice de Gestión Financiera</v>
      </c>
      <c r="J5160" t="str">
        <f t="shared" si="5276"/>
        <v>05-03</v>
      </c>
      <c r="K5160" t="str">
        <f t="shared" si="5276"/>
        <v>Ingresos del IUSI en relación a los ingresos propios -sin regalías-</v>
      </c>
      <c r="L5160" s="150">
        <f>+VLOOKUP($E5160,IGF_2018!$B$8:$Z$347,9,0)</f>
        <v>0</v>
      </c>
      <c r="M5160" s="142" t="str">
        <f>+VLOOKUP($E5160,IGF_2018!$B$8:$Z$347,10,0)</f>
        <v>Bajo</v>
      </c>
    </row>
    <row r="5161" spans="1:13" x14ac:dyDescent="0.3">
      <c r="A5161" s="139">
        <f t="shared" si="5215"/>
        <v>136</v>
      </c>
      <c r="B5161" s="148">
        <f t="shared" si="5217"/>
        <v>25</v>
      </c>
      <c r="D5161" s="149" t="str">
        <f>+VLOOKUP($A5161,mUNICIPIOS!$B$4:$F$343,2,0)</f>
        <v>Quetzaltenango</v>
      </c>
      <c r="E5161" s="149">
        <f>+VLOOKUP($A5161,mUNICIPIOS!$B$4:$F$343,3,0)</f>
        <v>924</v>
      </c>
      <c r="F5161" s="149" t="str">
        <f>+VLOOKUP($A5161,mUNICIPIOS!$B$4:$F$343,4,0)</f>
        <v>Palestina de los Altos</v>
      </c>
      <c r="G5161" s="139" t="str">
        <f t="shared" ref="G5161:K5161" si="5277">+G5123</f>
        <v>05</v>
      </c>
      <c r="H5161" t="str">
        <f t="shared" si="5277"/>
        <v>IGF</v>
      </c>
      <c r="I5161" t="str">
        <f t="shared" si="5277"/>
        <v>Índice de Gestión Financiera</v>
      </c>
      <c r="J5161" t="str">
        <f t="shared" si="5277"/>
        <v>05-04</v>
      </c>
      <c r="K5161" t="str">
        <f t="shared" si="5277"/>
        <v>Inversión anual en capital fijo por habitante</v>
      </c>
      <c r="L5161" s="150">
        <f>+VLOOKUP($E5161,IGF_2018!$B$8:$Z$347,12,0)</f>
        <v>0.1661390010471005</v>
      </c>
      <c r="M5161" s="142" t="str">
        <f>+VLOOKUP($E5161,IGF_2018!$B$8:$Z$347,13,0)</f>
        <v>Bajo</v>
      </c>
    </row>
    <row r="5162" spans="1:13" x14ac:dyDescent="0.3">
      <c r="A5162" s="139">
        <f t="shared" si="5215"/>
        <v>136</v>
      </c>
      <c r="B5162" s="148">
        <f t="shared" si="5217"/>
        <v>26</v>
      </c>
      <c r="D5162" s="149" t="str">
        <f>+VLOOKUP($A5162,mUNICIPIOS!$B$4:$F$343,2,0)</f>
        <v>Quetzaltenango</v>
      </c>
      <c r="E5162" s="149">
        <f>+VLOOKUP($A5162,mUNICIPIOS!$B$4:$F$343,3,0)</f>
        <v>924</v>
      </c>
      <c r="F5162" s="149" t="str">
        <f>+VLOOKUP($A5162,mUNICIPIOS!$B$4:$F$343,4,0)</f>
        <v>Palestina de los Altos</v>
      </c>
      <c r="G5162" s="139" t="str">
        <f t="shared" ref="G5162:K5162" si="5278">+G5124</f>
        <v>05</v>
      </c>
      <c r="H5162" t="str">
        <f t="shared" si="5278"/>
        <v>IGF</v>
      </c>
      <c r="I5162" t="str">
        <f t="shared" si="5278"/>
        <v>Índice de Gestión Financiera</v>
      </c>
      <c r="J5162" t="str">
        <f t="shared" si="5278"/>
        <v>05-05</v>
      </c>
      <c r="K5162" t="str">
        <f t="shared" si="5278"/>
        <v>Inversión anual en capital fijo con recursos percibidos por ingresos propios</v>
      </c>
      <c r="L5162" s="150">
        <f>+VLOOKUP($E5162,IGF_2018!$B$8:$Z$347,15,0)</f>
        <v>3.8008115643521009E-2</v>
      </c>
      <c r="M5162" s="142" t="str">
        <f>+VLOOKUP($E5162,IGF_2018!$B$8:$Z$347,16,0)</f>
        <v>Bajo</v>
      </c>
    </row>
    <row r="5163" spans="1:13" x14ac:dyDescent="0.3">
      <c r="A5163" s="139">
        <f t="shared" si="5215"/>
        <v>136</v>
      </c>
      <c r="B5163" s="148">
        <f t="shared" si="5217"/>
        <v>27</v>
      </c>
      <c r="D5163" s="149" t="str">
        <f>+VLOOKUP($A5163,mUNICIPIOS!$B$4:$F$343,2,0)</f>
        <v>Quetzaltenango</v>
      </c>
      <c r="E5163" s="149">
        <f>+VLOOKUP($A5163,mUNICIPIOS!$B$4:$F$343,3,0)</f>
        <v>924</v>
      </c>
      <c r="F5163" s="149" t="str">
        <f>+VLOOKUP($A5163,mUNICIPIOS!$B$4:$F$343,4,0)</f>
        <v>Palestina de los Altos</v>
      </c>
      <c r="G5163" s="139" t="str">
        <f t="shared" ref="G5163:K5163" si="5279">+G5125</f>
        <v>05</v>
      </c>
      <c r="H5163" t="str">
        <f t="shared" si="5279"/>
        <v>IGF</v>
      </c>
      <c r="I5163" t="str">
        <f t="shared" si="5279"/>
        <v>Índice de Gestión Financiera</v>
      </c>
      <c r="J5163" t="str">
        <f t="shared" si="5279"/>
        <v>05-06</v>
      </c>
      <c r="K5163" t="str">
        <f t="shared" si="5279"/>
        <v xml:space="preserve">Inversión anual en capital fijo con recursos percibidos por transferencias del Gobierno Central </v>
      </c>
      <c r="L5163" s="150">
        <f>+VLOOKUP($E5163,IGF_2018!$B$8:$Z$347,18,0)</f>
        <v>0.16205282899772586</v>
      </c>
      <c r="M5163" s="142" t="str">
        <f>+VLOOKUP($E5163,IGF_2018!$B$8:$Z$347,19,0)</f>
        <v>Bajo</v>
      </c>
    </row>
    <row r="5164" spans="1:13" x14ac:dyDescent="0.3">
      <c r="A5164" s="139">
        <f t="shared" si="5215"/>
        <v>136</v>
      </c>
      <c r="B5164" s="148">
        <f t="shared" si="5217"/>
        <v>28</v>
      </c>
      <c r="D5164" s="149" t="str">
        <f>+VLOOKUP($A5164,mUNICIPIOS!$B$4:$F$343,2,0)</f>
        <v>Quetzaltenango</v>
      </c>
      <c r="E5164" s="149">
        <f>+VLOOKUP($A5164,mUNICIPIOS!$B$4:$F$343,3,0)</f>
        <v>924</v>
      </c>
      <c r="F5164" s="149" t="str">
        <f>+VLOOKUP($A5164,mUNICIPIOS!$B$4:$F$343,4,0)</f>
        <v>Palestina de los Altos</v>
      </c>
      <c r="G5164" s="139" t="str">
        <f t="shared" ref="G5164:K5164" si="5280">+G5126</f>
        <v>05</v>
      </c>
      <c r="H5164" t="str">
        <f t="shared" si="5280"/>
        <v>IGF</v>
      </c>
      <c r="I5164" t="str">
        <f t="shared" si="5280"/>
        <v>Índice de Gestión Financiera</v>
      </c>
      <c r="J5164" t="str">
        <f t="shared" si="5280"/>
        <v>05-07</v>
      </c>
      <c r="K5164" t="str">
        <f t="shared" si="5280"/>
        <v>Financiamiento por endeudamiento municipal</v>
      </c>
      <c r="L5164" s="150">
        <f>+VLOOKUP($E5164,IGF_2018!$B$8:$Z$347,21,0)</f>
        <v>1</v>
      </c>
      <c r="M5164" s="142" t="str">
        <f>+VLOOKUP($E5164,IGF_2018!$B$8:$Z$347,22,0)</f>
        <v>Alto</v>
      </c>
    </row>
    <row r="5165" spans="1:13" x14ac:dyDescent="0.3">
      <c r="A5165" s="139">
        <f t="shared" ref="A5165:A5228" si="5281">+IF(B5164=38,A5164+1,A5164)</f>
        <v>136</v>
      </c>
      <c r="B5165" s="148">
        <f t="shared" si="5217"/>
        <v>29</v>
      </c>
      <c r="D5165" s="149" t="str">
        <f>+VLOOKUP($A5165,mUNICIPIOS!$B$4:$F$343,2,0)</f>
        <v>Quetzaltenango</v>
      </c>
      <c r="E5165" s="149">
        <f>+VLOOKUP($A5165,mUNICIPIOS!$B$4:$F$343,3,0)</f>
        <v>924</v>
      </c>
      <c r="F5165" s="149" t="str">
        <f>+VLOOKUP($A5165,mUNICIPIOS!$B$4:$F$343,4,0)</f>
        <v>Palestina de los Altos</v>
      </c>
      <c r="G5165" s="139" t="str">
        <f t="shared" ref="G5165:K5165" si="5282">+G5127</f>
        <v>05</v>
      </c>
      <c r="H5165" t="str">
        <f t="shared" si="5282"/>
        <v>IGF</v>
      </c>
      <c r="I5165" t="str">
        <f t="shared" si="5282"/>
        <v>Índice de Gestión Financiera</v>
      </c>
      <c r="J5165" t="str">
        <f t="shared" si="5282"/>
        <v>INDICE</v>
      </c>
      <c r="K5165">
        <f t="shared" si="5282"/>
        <v>0</v>
      </c>
      <c r="L5165" s="150">
        <f>+VLOOKUP($E5165,IGF_2018!$B$8:$Z$347,24,0)</f>
        <v>0.30298902124908805</v>
      </c>
      <c r="M5165" s="142" t="str">
        <f>+VLOOKUP($E5165,IGF_2018!$B$8:$Z$347,25,0)</f>
        <v>Medio bajo</v>
      </c>
    </row>
    <row r="5166" spans="1:13" x14ac:dyDescent="0.3">
      <c r="A5166" s="139">
        <f t="shared" si="5281"/>
        <v>136</v>
      </c>
      <c r="B5166" s="148">
        <f t="shared" ref="B5166:B5229" si="5283">+B5128</f>
        <v>30</v>
      </c>
      <c r="D5166" s="149" t="str">
        <f>+VLOOKUP($A5166,mUNICIPIOS!$B$4:$F$343,2,0)</f>
        <v>Quetzaltenango</v>
      </c>
      <c r="E5166" s="149">
        <f>+VLOOKUP($A5166,mUNICIPIOS!$B$4:$F$343,3,0)</f>
        <v>924</v>
      </c>
      <c r="F5166" s="149" t="str">
        <f>+VLOOKUP($A5166,mUNICIPIOS!$B$4:$F$343,4,0)</f>
        <v>Palestina de los Altos</v>
      </c>
      <c r="G5166" s="139" t="str">
        <f t="shared" ref="G5166:K5166" si="5284">+G5128</f>
        <v>06</v>
      </c>
      <c r="H5166" t="str">
        <f t="shared" si="5284"/>
        <v>IGE</v>
      </c>
      <c r="I5166" t="str">
        <f t="shared" si="5284"/>
        <v>Índice de Gestión Estratégica</v>
      </c>
      <c r="J5166" t="str">
        <f t="shared" si="5284"/>
        <v>06-01</v>
      </c>
      <c r="K5166" t="str">
        <f t="shared" si="5284"/>
        <v>Ejecución del Plan Operativo Anual  (POA)</v>
      </c>
      <c r="L5166" s="150">
        <f>+VLOOKUP($E5166,IGE_2018!$B$8:$Z$347,3,0)</f>
        <v>0.66395887927775399</v>
      </c>
      <c r="M5166" s="142" t="str">
        <f>+VLOOKUP($E5166,IGE_2018!$B$8:$Z$347,4,0)</f>
        <v>Medio alto</v>
      </c>
    </row>
    <row r="5167" spans="1:13" x14ac:dyDescent="0.3">
      <c r="A5167" s="139">
        <f t="shared" si="5281"/>
        <v>136</v>
      </c>
      <c r="B5167" s="148">
        <f t="shared" si="5283"/>
        <v>31</v>
      </c>
      <c r="D5167" s="149" t="str">
        <f>+VLOOKUP($A5167,mUNICIPIOS!$B$4:$F$343,2,0)</f>
        <v>Quetzaltenango</v>
      </c>
      <c r="E5167" s="149">
        <f>+VLOOKUP($A5167,mUNICIPIOS!$B$4:$F$343,3,0)</f>
        <v>924</v>
      </c>
      <c r="F5167" s="149" t="str">
        <f>+VLOOKUP($A5167,mUNICIPIOS!$B$4:$F$343,4,0)</f>
        <v>Palestina de los Altos</v>
      </c>
      <c r="G5167" s="139" t="str">
        <f t="shared" ref="G5167:K5167" si="5285">+G5129</f>
        <v>06</v>
      </c>
      <c r="H5167" t="str">
        <f t="shared" si="5285"/>
        <v>IGE</v>
      </c>
      <c r="I5167" t="str">
        <f t="shared" si="5285"/>
        <v>Índice de Gestión Estratégica</v>
      </c>
      <c r="J5167" t="str">
        <f t="shared" si="5285"/>
        <v>06-02</v>
      </c>
      <c r="K5167" t="str">
        <f t="shared" si="5285"/>
        <v>Relación Plan de Desarrollo Municipal y Ordenamiento Territorial (PDM-OT) - Plan Estratégico Institucional (PEI) - Plan Operativo Multianual (POM) - Plan Operativo Anual (POA)</v>
      </c>
      <c r="L5167" s="150">
        <f>+VLOOKUP($E5167,IGE_2018!$B$8:$Z$347,6,0)</f>
        <v>0.62</v>
      </c>
      <c r="M5167" s="142" t="str">
        <f>+VLOOKUP($E5167,IGE_2018!$B$8:$Z$347,7,0)</f>
        <v>Medio alto</v>
      </c>
    </row>
    <row r="5168" spans="1:13" x14ac:dyDescent="0.3">
      <c r="A5168" s="139">
        <f t="shared" si="5281"/>
        <v>136</v>
      </c>
      <c r="B5168" s="148">
        <f t="shared" si="5283"/>
        <v>32</v>
      </c>
      <c r="D5168" s="149" t="str">
        <f>+VLOOKUP($A5168,mUNICIPIOS!$B$4:$F$343,2,0)</f>
        <v>Quetzaltenango</v>
      </c>
      <c r="E5168" s="149">
        <f>+VLOOKUP($A5168,mUNICIPIOS!$B$4:$F$343,3,0)</f>
        <v>924</v>
      </c>
      <c r="F5168" s="149" t="str">
        <f>+VLOOKUP($A5168,mUNICIPIOS!$B$4:$F$343,4,0)</f>
        <v>Palestina de los Altos</v>
      </c>
      <c r="G5168" s="139" t="str">
        <f t="shared" ref="G5168:K5168" si="5286">+G5130</f>
        <v>06</v>
      </c>
      <c r="H5168" t="str">
        <f t="shared" si="5286"/>
        <v>IGE</v>
      </c>
      <c r="I5168" t="str">
        <f t="shared" si="5286"/>
        <v>Índice de Gestión Estratégica</v>
      </c>
      <c r="J5168" t="str">
        <f t="shared" si="5286"/>
        <v>06-03</v>
      </c>
      <c r="K5168" t="str">
        <f t="shared" si="5286"/>
        <v>Presupuesto de egresos relacionado a competencias municipales que responden a prioridades nacionales de desarrollo.</v>
      </c>
      <c r="L5168" s="150">
        <f>+VLOOKUP($E5168,IGE_2018!$B$8:$Z$347,9,0)</f>
        <v>0.45907711138597368</v>
      </c>
      <c r="M5168" s="142" t="str">
        <f>+VLOOKUP($E5168,IGE_2018!$B$8:$Z$347,10,0)</f>
        <v>Medio</v>
      </c>
    </row>
    <row r="5169" spans="1:13" x14ac:dyDescent="0.3">
      <c r="A5169" s="139">
        <f t="shared" si="5281"/>
        <v>136</v>
      </c>
      <c r="B5169" s="148">
        <f t="shared" si="5283"/>
        <v>33</v>
      </c>
      <c r="D5169" s="149" t="str">
        <f>+VLOOKUP($A5169,mUNICIPIOS!$B$4:$F$343,2,0)</f>
        <v>Quetzaltenango</v>
      </c>
      <c r="E5169" s="149">
        <f>+VLOOKUP($A5169,mUNICIPIOS!$B$4:$F$343,3,0)</f>
        <v>924</v>
      </c>
      <c r="F5169" s="149" t="str">
        <f>+VLOOKUP($A5169,mUNICIPIOS!$B$4:$F$343,4,0)</f>
        <v>Palestina de los Altos</v>
      </c>
      <c r="G5169" s="139" t="str">
        <f t="shared" ref="G5169:K5169" si="5287">+G5131</f>
        <v>06</v>
      </c>
      <c r="H5169" t="str">
        <f t="shared" si="5287"/>
        <v>IGE</v>
      </c>
      <c r="I5169" t="str">
        <f t="shared" si="5287"/>
        <v>Índice de Gestión Estratégica</v>
      </c>
      <c r="J5169" t="str">
        <f t="shared" si="5287"/>
        <v>06-04</v>
      </c>
      <c r="K5169" t="str">
        <f t="shared" si="5287"/>
        <v>Institucionalización de la gestión ordenada del territorio</v>
      </c>
      <c r="L5169" s="150">
        <f>+VLOOKUP($E5169,IGE_2018!$B$8:$Z$347,12,0)</f>
        <v>0.35</v>
      </c>
      <c r="M5169" s="142" t="str">
        <f>+VLOOKUP($E5169,IGE_2018!$B$8:$Z$347,13,0)</f>
        <v>Medio bajo</v>
      </c>
    </row>
    <row r="5170" spans="1:13" x14ac:dyDescent="0.3">
      <c r="A5170" s="139">
        <f t="shared" si="5281"/>
        <v>136</v>
      </c>
      <c r="B5170" s="148">
        <f t="shared" si="5283"/>
        <v>34</v>
      </c>
      <c r="D5170" s="149" t="str">
        <f>+VLOOKUP($A5170,mUNICIPIOS!$B$4:$F$343,2,0)</f>
        <v>Quetzaltenango</v>
      </c>
      <c r="E5170" s="149">
        <f>+VLOOKUP($A5170,mUNICIPIOS!$B$4:$F$343,3,0)</f>
        <v>924</v>
      </c>
      <c r="F5170" s="149" t="str">
        <f>+VLOOKUP($A5170,mUNICIPIOS!$B$4:$F$343,4,0)</f>
        <v>Palestina de los Altos</v>
      </c>
      <c r="G5170" s="139" t="str">
        <f t="shared" ref="G5170:K5170" si="5288">+G5132</f>
        <v>06</v>
      </c>
      <c r="H5170" t="str">
        <f t="shared" si="5288"/>
        <v>IGE</v>
      </c>
      <c r="I5170" t="str">
        <f t="shared" si="5288"/>
        <v>Índice de Gestión Estratégica</v>
      </c>
      <c r="J5170" t="str">
        <f t="shared" si="5288"/>
        <v>06-05</v>
      </c>
      <c r="K5170" t="str">
        <f t="shared" si="5288"/>
        <v>Acciones para la gestión ordenada del territorio</v>
      </c>
      <c r="L5170" s="150">
        <f>+VLOOKUP($E5170,IGE_2018!$B$8:$Z$347,15,0)</f>
        <v>6.0000000000000026E-2</v>
      </c>
      <c r="M5170" s="142" t="str">
        <f>+VLOOKUP($E5170,IGE_2018!$B$8:$Z$347,16,0)</f>
        <v>Bajo</v>
      </c>
    </row>
    <row r="5171" spans="1:13" x14ac:dyDescent="0.3">
      <c r="A5171" s="139">
        <f t="shared" si="5281"/>
        <v>136</v>
      </c>
      <c r="B5171" s="148">
        <f t="shared" si="5283"/>
        <v>35</v>
      </c>
      <c r="D5171" s="149" t="str">
        <f>+VLOOKUP($A5171,mUNICIPIOS!$B$4:$F$343,2,0)</f>
        <v>Quetzaltenango</v>
      </c>
      <c r="E5171" s="149">
        <f>+VLOOKUP($A5171,mUNICIPIOS!$B$4:$F$343,3,0)</f>
        <v>924</v>
      </c>
      <c r="F5171" s="149" t="str">
        <f>+VLOOKUP($A5171,mUNICIPIOS!$B$4:$F$343,4,0)</f>
        <v>Palestina de los Altos</v>
      </c>
      <c r="G5171" s="139" t="str">
        <f t="shared" ref="G5171:K5171" si="5289">+G5133</f>
        <v>06</v>
      </c>
      <c r="H5171" t="str">
        <f t="shared" si="5289"/>
        <v>IGE</v>
      </c>
      <c r="I5171" t="str">
        <f t="shared" si="5289"/>
        <v>Índice de Gestión Estratégica</v>
      </c>
      <c r="J5171" t="str">
        <f t="shared" si="5289"/>
        <v>06-06</v>
      </c>
      <c r="K5171" t="str">
        <f t="shared" si="5289"/>
        <v>Gestión de riesgo en la formulación de proyectos derivados de la planificación operativa anual</v>
      </c>
      <c r="L5171" s="150">
        <f>+VLOOKUP($E5171,IGE_2018!$B$8:$Z$347,18,0)</f>
        <v>0</v>
      </c>
      <c r="M5171" s="142" t="str">
        <f>+VLOOKUP($E5171,IGE_2018!$B$8:$Z$347,19,0)</f>
        <v>Bajo</v>
      </c>
    </row>
    <row r="5172" spans="1:13" x14ac:dyDescent="0.3">
      <c r="A5172" s="139">
        <f t="shared" si="5281"/>
        <v>136</v>
      </c>
      <c r="B5172" s="148">
        <f t="shared" si="5283"/>
        <v>36</v>
      </c>
      <c r="D5172" s="149" t="str">
        <f>+VLOOKUP($A5172,mUNICIPIOS!$B$4:$F$343,2,0)</f>
        <v>Quetzaltenango</v>
      </c>
      <c r="E5172" s="149">
        <f>+VLOOKUP($A5172,mUNICIPIOS!$B$4:$F$343,3,0)</f>
        <v>924</v>
      </c>
      <c r="F5172" s="149" t="str">
        <f>+VLOOKUP($A5172,mUNICIPIOS!$B$4:$F$343,4,0)</f>
        <v>Palestina de los Altos</v>
      </c>
      <c r="G5172" s="139" t="str">
        <f t="shared" ref="G5172:K5172" si="5290">+G5134</f>
        <v>06</v>
      </c>
      <c r="H5172" t="str">
        <f t="shared" si="5290"/>
        <v>IGE</v>
      </c>
      <c r="I5172" t="str">
        <f t="shared" si="5290"/>
        <v>Índice de Gestión Estratégica</v>
      </c>
      <c r="J5172" t="str">
        <f t="shared" si="5290"/>
        <v>06-07</v>
      </c>
      <c r="K5172" t="str">
        <f t="shared" si="5290"/>
        <v>Ingresos por servicios ambientales en relación a los ingresos propios sin regalías</v>
      </c>
      <c r="L5172" s="150">
        <f>+VLOOKUP($E5172,IGE_2018!$B$8:$Z$347,21,0)</f>
        <v>0.12341102544268433</v>
      </c>
      <c r="M5172" s="142" t="str">
        <f>+VLOOKUP($E5172,IGE_2018!$B$8:$Z$347,22,0)</f>
        <v>Bajo</v>
      </c>
    </row>
    <row r="5173" spans="1:13" x14ac:dyDescent="0.3">
      <c r="A5173" s="139">
        <f t="shared" si="5281"/>
        <v>136</v>
      </c>
      <c r="B5173" s="148">
        <f t="shared" si="5283"/>
        <v>37</v>
      </c>
      <c r="D5173" s="149" t="str">
        <f>+VLOOKUP($A5173,mUNICIPIOS!$B$4:$F$343,2,0)</f>
        <v>Quetzaltenango</v>
      </c>
      <c r="E5173" s="149">
        <f>+VLOOKUP($A5173,mUNICIPIOS!$B$4:$F$343,3,0)</f>
        <v>924</v>
      </c>
      <c r="F5173" s="149" t="str">
        <f>+VLOOKUP($A5173,mUNICIPIOS!$B$4:$F$343,4,0)</f>
        <v>Palestina de los Altos</v>
      </c>
      <c r="G5173" s="139" t="str">
        <f t="shared" ref="G5173:K5173" si="5291">+G5135</f>
        <v>06</v>
      </c>
      <c r="H5173" t="str">
        <f t="shared" si="5291"/>
        <v>IGE</v>
      </c>
      <c r="I5173" t="str">
        <f t="shared" si="5291"/>
        <v>Índice de Gestión Estratégica</v>
      </c>
      <c r="J5173" t="str">
        <f t="shared" si="5291"/>
        <v>INDICE</v>
      </c>
      <c r="K5173">
        <f t="shared" si="5291"/>
        <v>0</v>
      </c>
      <c r="L5173" s="150">
        <f>+VLOOKUP($E5173,IGE_2018!$B$8:$Z$347,24,0)</f>
        <v>0.36370421228242494</v>
      </c>
      <c r="M5173" s="142" t="str">
        <f>+VLOOKUP($E5173,IGE_2018!$B$8:$Z$347,25,0)</f>
        <v>Medio bajo</v>
      </c>
    </row>
    <row r="5174" spans="1:13" x14ac:dyDescent="0.3">
      <c r="A5174" s="139">
        <f t="shared" si="5281"/>
        <v>136</v>
      </c>
      <c r="B5174" s="148">
        <f t="shared" si="5283"/>
        <v>38</v>
      </c>
      <c r="D5174" s="149" t="str">
        <f>+VLOOKUP($A5174,mUNICIPIOS!$B$4:$F$343,2,0)</f>
        <v>Quetzaltenango</v>
      </c>
      <c r="E5174" s="149">
        <f>+VLOOKUP($A5174,mUNICIPIOS!$B$4:$F$343,3,0)</f>
        <v>924</v>
      </c>
      <c r="F5174" s="149" t="str">
        <f>+VLOOKUP($A5174,mUNICIPIOS!$B$4:$F$343,4,0)</f>
        <v>Palestina de los Altos</v>
      </c>
      <c r="G5174" s="139" t="str">
        <f t="shared" ref="G5174:K5174" si="5292">+G5136</f>
        <v>RANKING</v>
      </c>
      <c r="H5174" t="str">
        <f t="shared" si="5292"/>
        <v>RGM</v>
      </c>
      <c r="I5174" t="str">
        <f t="shared" si="5292"/>
        <v>Ranking de la Gestión Municipal 2018</v>
      </c>
      <c r="J5174" t="str">
        <f t="shared" si="5292"/>
        <v>RANKING</v>
      </c>
      <c r="K5174">
        <f t="shared" si="5292"/>
        <v>0</v>
      </c>
      <c r="L5174" s="151">
        <f>+VLOOKUP($E5174,Resultados_generales!$C$8:$AE$347,27,0)</f>
        <v>0.51055059379781198</v>
      </c>
      <c r="M5174" t="str">
        <f>+VLOOKUP($E5174,Resultados_generales!$C$8:$AE$347,28,0)</f>
        <v>Medio</v>
      </c>
    </row>
    <row r="5175" spans="1:13" x14ac:dyDescent="0.3">
      <c r="A5175" s="139">
        <f t="shared" si="5281"/>
        <v>137</v>
      </c>
      <c r="B5175" s="148">
        <f t="shared" si="5283"/>
        <v>1</v>
      </c>
      <c r="D5175" s="149" t="str">
        <f>+VLOOKUP($A5175,mUNICIPIOS!$B$4:$F$343,2,0)</f>
        <v>Suchitepéquez</v>
      </c>
      <c r="E5175" s="149">
        <f>+VLOOKUP($A5175,mUNICIPIOS!$B$4:$F$343,3,0)</f>
        <v>1001</v>
      </c>
      <c r="F5175" s="149" t="str">
        <f>+VLOOKUP($A5175,mUNICIPIOS!$B$4:$F$343,4,0)</f>
        <v>Mazatenango</v>
      </c>
      <c r="G5175" s="139" t="str">
        <f t="shared" ref="G5175:K5175" si="5293">+G5137</f>
        <v>01</v>
      </c>
      <c r="H5175" t="str">
        <f t="shared" si="5293"/>
        <v>IPC</v>
      </c>
      <c r="I5175" t="str">
        <f t="shared" si="5293"/>
        <v>Índice de Participación Ciudadana</v>
      </c>
      <c r="J5175" t="str">
        <f t="shared" si="5293"/>
        <v>01-01</v>
      </c>
      <c r="K5175" t="str">
        <f t="shared" si="5293"/>
        <v>Número de reuniones del COMUDE en el año de la medición.</v>
      </c>
      <c r="L5175" s="150">
        <f>+VLOOKUP($E5175,IPC_2018!$B$8:$T$347,3,0)</f>
        <v>0.5</v>
      </c>
      <c r="M5175" s="142" t="str">
        <f>+VLOOKUP($E5175,IPC_2018!$B$8:$T$347,4,0)</f>
        <v>Medio</v>
      </c>
    </row>
    <row r="5176" spans="1:13" x14ac:dyDescent="0.3">
      <c r="A5176" s="139">
        <f t="shared" si="5281"/>
        <v>137</v>
      </c>
      <c r="B5176" s="148">
        <f t="shared" si="5283"/>
        <v>2</v>
      </c>
      <c r="D5176" s="149" t="str">
        <f>+VLOOKUP($A5176,mUNICIPIOS!$B$4:$F$343,2,0)</f>
        <v>Suchitepéquez</v>
      </c>
      <c r="E5176" s="149">
        <f>+VLOOKUP($A5176,mUNICIPIOS!$B$4:$F$343,3,0)</f>
        <v>1001</v>
      </c>
      <c r="F5176" s="149" t="str">
        <f>+VLOOKUP($A5176,mUNICIPIOS!$B$4:$F$343,4,0)</f>
        <v>Mazatenango</v>
      </c>
      <c r="G5176" s="139" t="str">
        <f t="shared" ref="G5176:K5176" si="5294">+G5138</f>
        <v>01</v>
      </c>
      <c r="H5176" t="str">
        <f t="shared" si="5294"/>
        <v>IPC</v>
      </c>
      <c r="I5176" t="str">
        <f t="shared" si="5294"/>
        <v>Índice de Participación Ciudadana</v>
      </c>
      <c r="J5176" t="str">
        <f t="shared" si="5294"/>
        <v>01-02</v>
      </c>
      <c r="K5176" t="str">
        <f t="shared" si="5294"/>
        <v>Participación de Alcaldes, Concejales y Síndicos determinados o designados en el COMUDE</v>
      </c>
      <c r="L5176" s="150">
        <f>+VLOOKUP($E5176,IPC_2018!$B$8:$T$347,6,0)</f>
        <v>0.5</v>
      </c>
      <c r="M5176" s="142" t="str">
        <f>+VLOOKUP($E5176,IPC_2018!$B$8:$T$347,7,0)</f>
        <v>Medio</v>
      </c>
    </row>
    <row r="5177" spans="1:13" x14ac:dyDescent="0.3">
      <c r="A5177" s="139">
        <f t="shared" si="5281"/>
        <v>137</v>
      </c>
      <c r="B5177" s="148">
        <f t="shared" si="5283"/>
        <v>3</v>
      </c>
      <c r="D5177" s="149" t="str">
        <f>+VLOOKUP($A5177,mUNICIPIOS!$B$4:$F$343,2,0)</f>
        <v>Suchitepéquez</v>
      </c>
      <c r="E5177" s="149">
        <f>+VLOOKUP($A5177,mUNICIPIOS!$B$4:$F$343,3,0)</f>
        <v>1001</v>
      </c>
      <c r="F5177" s="149" t="str">
        <f>+VLOOKUP($A5177,mUNICIPIOS!$B$4:$F$343,4,0)</f>
        <v>Mazatenango</v>
      </c>
      <c r="G5177" s="139" t="str">
        <f t="shared" ref="G5177:K5177" si="5295">+G5139</f>
        <v>01</v>
      </c>
      <c r="H5177" t="str">
        <f t="shared" si="5295"/>
        <v>IPC</v>
      </c>
      <c r="I5177" t="str">
        <f t="shared" si="5295"/>
        <v>Índice de Participación Ciudadana</v>
      </c>
      <c r="J5177" t="str">
        <f t="shared" si="5295"/>
        <v>01-03</v>
      </c>
      <c r="K5177" t="str">
        <f t="shared" si="5295"/>
        <v>Participación  de organizaciones de jóvenes, mujeres, pueblos mayas, xincas, garífunas, y otras organizaciones en el Comude</v>
      </c>
      <c r="L5177" s="150">
        <f>+VLOOKUP($E5177,IPC_2018!$B$8:$T$347,9,0)</f>
        <v>0</v>
      </c>
      <c r="M5177" s="142" t="str">
        <f>+VLOOKUP($E5177,IPC_2018!$B$8:$T$347,10,0)</f>
        <v>Bajo</v>
      </c>
    </row>
    <row r="5178" spans="1:13" x14ac:dyDescent="0.3">
      <c r="A5178" s="139">
        <f t="shared" si="5281"/>
        <v>137</v>
      </c>
      <c r="B5178" s="148">
        <f t="shared" si="5283"/>
        <v>4</v>
      </c>
      <c r="D5178" s="149" t="str">
        <f>+VLOOKUP($A5178,mUNICIPIOS!$B$4:$F$343,2,0)</f>
        <v>Suchitepéquez</v>
      </c>
      <c r="E5178" s="149">
        <f>+VLOOKUP($A5178,mUNICIPIOS!$B$4:$F$343,3,0)</f>
        <v>1001</v>
      </c>
      <c r="F5178" s="149" t="str">
        <f>+VLOOKUP($A5178,mUNICIPIOS!$B$4:$F$343,4,0)</f>
        <v>Mazatenango</v>
      </c>
      <c r="G5178" s="139" t="str">
        <f t="shared" ref="G5178:K5178" si="5296">+G5140</f>
        <v>01</v>
      </c>
      <c r="H5178" t="str">
        <f t="shared" si="5296"/>
        <v>IPC</v>
      </c>
      <c r="I5178" t="str">
        <f t="shared" si="5296"/>
        <v>Índice de Participación Ciudadana</v>
      </c>
      <c r="J5178" t="str">
        <f t="shared" si="5296"/>
        <v>01-04</v>
      </c>
      <c r="K5178" t="str">
        <f t="shared" si="5296"/>
        <v>Representatividad territorial del Comude.</v>
      </c>
      <c r="L5178" s="150">
        <f>+VLOOKUP($E5178,IPC_2018!$B$8:$T$347,12,0)</f>
        <v>0</v>
      </c>
      <c r="M5178" s="142" t="str">
        <f>+VLOOKUP($E5178,IPC_2018!$B$8:$T$347,13,0)</f>
        <v>Bajo</v>
      </c>
    </row>
    <row r="5179" spans="1:13" x14ac:dyDescent="0.3">
      <c r="A5179" s="139">
        <f t="shared" si="5281"/>
        <v>137</v>
      </c>
      <c r="B5179" s="148">
        <f t="shared" si="5283"/>
        <v>5</v>
      </c>
      <c r="D5179" s="149" t="str">
        <f>+VLOOKUP($A5179,mUNICIPIOS!$B$4:$F$343,2,0)</f>
        <v>Suchitepéquez</v>
      </c>
      <c r="E5179" s="149">
        <f>+VLOOKUP($A5179,mUNICIPIOS!$B$4:$F$343,3,0)</f>
        <v>1001</v>
      </c>
      <c r="F5179" s="149" t="str">
        <f>+VLOOKUP($A5179,mUNICIPIOS!$B$4:$F$343,4,0)</f>
        <v>Mazatenango</v>
      </c>
      <c r="G5179" s="139" t="str">
        <f t="shared" ref="G5179:K5179" si="5297">+G5141</f>
        <v>01</v>
      </c>
      <c r="H5179" t="str">
        <f t="shared" si="5297"/>
        <v>IPC</v>
      </c>
      <c r="I5179" t="str">
        <f t="shared" si="5297"/>
        <v>Índice de Participación Ciudadana</v>
      </c>
      <c r="J5179" t="str">
        <f t="shared" si="5297"/>
        <v>01-05</v>
      </c>
      <c r="K5179" t="str">
        <f t="shared" si="5297"/>
        <v>Funcionamiento del Comude</v>
      </c>
      <c r="L5179" s="150">
        <f>+VLOOKUP($E5179,IPC_2018!$B$8:$T$347,15,0)</f>
        <v>0.15901060076290127</v>
      </c>
      <c r="M5179" s="142" t="str">
        <f>+VLOOKUP($E5179,IPC_2018!$B$8:$T$347,16,0)</f>
        <v>Bajo</v>
      </c>
    </row>
    <row r="5180" spans="1:13" x14ac:dyDescent="0.3">
      <c r="A5180" s="139">
        <f t="shared" si="5281"/>
        <v>137</v>
      </c>
      <c r="B5180" s="148">
        <f t="shared" si="5283"/>
        <v>6</v>
      </c>
      <c r="D5180" s="149" t="str">
        <f>+VLOOKUP($A5180,mUNICIPIOS!$B$4:$F$343,2,0)</f>
        <v>Suchitepéquez</v>
      </c>
      <c r="E5180" s="149">
        <f>+VLOOKUP($A5180,mUNICIPIOS!$B$4:$F$343,3,0)</f>
        <v>1001</v>
      </c>
      <c r="F5180" s="149" t="str">
        <f>+VLOOKUP($A5180,mUNICIPIOS!$B$4:$F$343,4,0)</f>
        <v>Mazatenango</v>
      </c>
      <c r="G5180" s="139" t="str">
        <f t="shared" ref="G5180:K5180" si="5298">+G5142</f>
        <v>01</v>
      </c>
      <c r="H5180" t="str">
        <f t="shared" si="5298"/>
        <v>IPC</v>
      </c>
      <c r="I5180" t="str">
        <f t="shared" si="5298"/>
        <v>Índice de Participación Ciudadana</v>
      </c>
      <c r="J5180" t="str">
        <f t="shared" si="5298"/>
        <v>INDICE</v>
      </c>
      <c r="K5180">
        <f t="shared" si="5298"/>
        <v>0</v>
      </c>
      <c r="L5180" s="150">
        <f>+VLOOKUP($E5180,IPC_2018!$B$8:$T$347,18,0)</f>
        <v>0.29885159011443518</v>
      </c>
      <c r="M5180" s="142" t="str">
        <f>+VLOOKUP($E5180,IPC_2018!$B$8:$T$347,19,0)</f>
        <v>Medio bajo</v>
      </c>
    </row>
    <row r="5181" spans="1:13" x14ac:dyDescent="0.3">
      <c r="A5181" s="139">
        <f t="shared" si="5281"/>
        <v>137</v>
      </c>
      <c r="B5181" s="148">
        <f t="shared" si="5283"/>
        <v>7</v>
      </c>
      <c r="D5181" s="149" t="str">
        <f>+VLOOKUP($A5181,mUNICIPIOS!$B$4:$F$343,2,0)</f>
        <v>Suchitepéquez</v>
      </c>
      <c r="E5181" s="149">
        <f>+VLOOKUP($A5181,mUNICIPIOS!$B$4:$F$343,3,0)</f>
        <v>1001</v>
      </c>
      <c r="F5181" s="149" t="str">
        <f>+VLOOKUP($A5181,mUNICIPIOS!$B$4:$F$343,4,0)</f>
        <v>Mazatenango</v>
      </c>
      <c r="G5181" s="139" t="str">
        <f t="shared" ref="G5181:K5181" si="5299">+G5143</f>
        <v>02</v>
      </c>
      <c r="H5181" t="str">
        <f t="shared" si="5299"/>
        <v>IIC</v>
      </c>
      <c r="I5181" t="str">
        <f t="shared" si="5299"/>
        <v>Índice de Información a la Ciudadanía</v>
      </c>
      <c r="J5181" t="str">
        <f t="shared" si="5299"/>
        <v>02-01</v>
      </c>
      <c r="K5181" t="str">
        <f t="shared" si="5299"/>
        <v>Rendición de cuentas cuatrimestral y anual al Comude enfocadas en resultados.</v>
      </c>
      <c r="L5181" s="150">
        <f>+VLOOKUP($E5181,IIC_2018!$B$8:$Q$347,3,0)</f>
        <v>0</v>
      </c>
      <c r="M5181" s="142" t="str">
        <f>+VLOOKUP($E5181,IIC_2018!$B$8:$Q$347,4,0)</f>
        <v>Bajo</v>
      </c>
    </row>
    <row r="5182" spans="1:13" x14ac:dyDescent="0.3">
      <c r="A5182" s="139">
        <f t="shared" si="5281"/>
        <v>137</v>
      </c>
      <c r="B5182" s="148">
        <f t="shared" si="5283"/>
        <v>8</v>
      </c>
      <c r="D5182" s="149" t="str">
        <f>+VLOOKUP($A5182,mUNICIPIOS!$B$4:$F$343,2,0)</f>
        <v>Suchitepéquez</v>
      </c>
      <c r="E5182" s="149">
        <f>+VLOOKUP($A5182,mUNICIPIOS!$B$4:$F$343,3,0)</f>
        <v>1001</v>
      </c>
      <c r="F5182" s="149" t="str">
        <f>+VLOOKUP($A5182,mUNICIPIOS!$B$4:$F$343,4,0)</f>
        <v>Mazatenango</v>
      </c>
      <c r="G5182" s="139" t="str">
        <f t="shared" ref="G5182:K5182" si="5300">+G5144</f>
        <v>02</v>
      </c>
      <c r="H5182" t="str">
        <f t="shared" si="5300"/>
        <v>IIC</v>
      </c>
      <c r="I5182" t="str">
        <f t="shared" si="5300"/>
        <v>Índice de Información a la Ciudadanía</v>
      </c>
      <c r="J5182" t="str">
        <f t="shared" si="5300"/>
        <v>02-02</v>
      </c>
      <c r="K5182" t="str">
        <f t="shared" si="5300"/>
        <v>Información presupuestaria y otra información brindada a la ciudadanía disponible en medios locales de comunicación.</v>
      </c>
      <c r="L5182" s="150">
        <f>+VLOOKUP($E5182,IIC_2018!$B$8:$Q$347,6,0)</f>
        <v>1</v>
      </c>
      <c r="M5182" s="142" t="str">
        <f>+VLOOKUP($E5182,IIC_2018!$B$8:$Q$347,7,0)</f>
        <v>Alto</v>
      </c>
    </row>
    <row r="5183" spans="1:13" x14ac:dyDescent="0.3">
      <c r="A5183" s="139">
        <f t="shared" si="5281"/>
        <v>137</v>
      </c>
      <c r="B5183" s="148">
        <f t="shared" si="5283"/>
        <v>9</v>
      </c>
      <c r="D5183" s="149" t="str">
        <f>+VLOOKUP($A5183,mUNICIPIOS!$B$4:$F$343,2,0)</f>
        <v>Suchitepéquez</v>
      </c>
      <c r="E5183" s="149">
        <f>+VLOOKUP($A5183,mUNICIPIOS!$B$4:$F$343,3,0)</f>
        <v>1001</v>
      </c>
      <c r="F5183" s="149" t="str">
        <f>+VLOOKUP($A5183,mUNICIPIOS!$B$4:$F$343,4,0)</f>
        <v>Mazatenango</v>
      </c>
      <c r="G5183" s="139" t="str">
        <f t="shared" ref="G5183:K5183" si="5301">+G5145</f>
        <v>02</v>
      </c>
      <c r="H5183" t="str">
        <f t="shared" si="5301"/>
        <v>IIC</v>
      </c>
      <c r="I5183" t="str">
        <f t="shared" si="5301"/>
        <v>Índice de Información a la Ciudadanía</v>
      </c>
      <c r="J5183" t="str">
        <f t="shared" si="5301"/>
        <v>02-03</v>
      </c>
      <c r="K5183" t="str">
        <f t="shared" si="5301"/>
        <v>Información pública de oficio actualizada y disponible de acuerdo a la LAIP y uso de internet.</v>
      </c>
      <c r="L5183" s="150">
        <f>+VLOOKUP($E5183,IIC_2018!$B$8:$Q$347,9,0)</f>
        <v>0.64</v>
      </c>
      <c r="M5183" s="142" t="str">
        <f>+VLOOKUP($E5183,IIC_2018!$B$8:$Q$347,10,0)</f>
        <v>Medio alto</v>
      </c>
    </row>
    <row r="5184" spans="1:13" x14ac:dyDescent="0.3">
      <c r="A5184" s="139">
        <f t="shared" si="5281"/>
        <v>137</v>
      </c>
      <c r="B5184" s="148">
        <f t="shared" si="5283"/>
        <v>10</v>
      </c>
      <c r="D5184" s="149" t="str">
        <f>+VLOOKUP($A5184,mUNICIPIOS!$B$4:$F$343,2,0)</f>
        <v>Suchitepéquez</v>
      </c>
      <c r="E5184" s="149">
        <f>+VLOOKUP($A5184,mUNICIPIOS!$B$4:$F$343,3,0)</f>
        <v>1001</v>
      </c>
      <c r="F5184" s="149" t="str">
        <f>+VLOOKUP($A5184,mUNICIPIOS!$B$4:$F$343,4,0)</f>
        <v>Mazatenango</v>
      </c>
      <c r="G5184" s="139" t="str">
        <f t="shared" ref="G5184:K5184" si="5302">+G5146</f>
        <v>02</v>
      </c>
      <c r="H5184" t="str">
        <f t="shared" si="5302"/>
        <v>IIC</v>
      </c>
      <c r="I5184" t="str">
        <f t="shared" si="5302"/>
        <v>Índice de Información a la Ciudadanía</v>
      </c>
      <c r="J5184" t="str">
        <f t="shared" si="5302"/>
        <v>02-04</v>
      </c>
      <c r="K5184" t="str">
        <f t="shared" si="5302"/>
        <v>Relación del monto contratado por medio de Guate compras con el total del presupuesto de egresos vigente.</v>
      </c>
      <c r="L5184" s="150">
        <f>+VLOOKUP($E5184,IIC_2018!$B$8:$Q$347,12,0)</f>
        <v>0.38800456196154731</v>
      </c>
      <c r="M5184" s="142" t="str">
        <f>+VLOOKUP($E5184,IIC_2018!$B$8:$Q$347,13,0)</f>
        <v>Medio bajo</v>
      </c>
    </row>
    <row r="5185" spans="1:13" x14ac:dyDescent="0.3">
      <c r="A5185" s="139">
        <f t="shared" si="5281"/>
        <v>137</v>
      </c>
      <c r="B5185" s="148">
        <f t="shared" si="5283"/>
        <v>11</v>
      </c>
      <c r="D5185" s="149" t="str">
        <f>+VLOOKUP($A5185,mUNICIPIOS!$B$4:$F$343,2,0)</f>
        <v>Suchitepéquez</v>
      </c>
      <c r="E5185" s="149">
        <f>+VLOOKUP($A5185,mUNICIPIOS!$B$4:$F$343,3,0)</f>
        <v>1001</v>
      </c>
      <c r="F5185" s="149" t="str">
        <f>+VLOOKUP($A5185,mUNICIPIOS!$B$4:$F$343,4,0)</f>
        <v>Mazatenango</v>
      </c>
      <c r="G5185" s="139" t="str">
        <f t="shared" ref="G5185:K5185" si="5303">+G5147</f>
        <v>02</v>
      </c>
      <c r="H5185" t="str">
        <f t="shared" si="5303"/>
        <v>IIC</v>
      </c>
      <c r="I5185" t="str">
        <f t="shared" si="5303"/>
        <v>Índice de Información a la Ciudadanía</v>
      </c>
      <c r="J5185" t="str">
        <f t="shared" si="5303"/>
        <v>INDICE</v>
      </c>
      <c r="K5185">
        <f t="shared" si="5303"/>
        <v>0</v>
      </c>
      <c r="L5185" s="150">
        <f>+VLOOKUP($E5185,IIC_2018!$B$8:$Q$347,15,0)</f>
        <v>0.50700114049038691</v>
      </c>
      <c r="M5185" s="142" t="str">
        <f>+VLOOKUP($E5185,IIC_2018!$B$8:$Q$347,16,0)</f>
        <v>Medio</v>
      </c>
    </row>
    <row r="5186" spans="1:13" x14ac:dyDescent="0.3">
      <c r="A5186" s="139">
        <f t="shared" si="5281"/>
        <v>137</v>
      </c>
      <c r="B5186" s="148">
        <f t="shared" si="5283"/>
        <v>12</v>
      </c>
      <c r="D5186" s="149" t="str">
        <f>+VLOOKUP($A5186,mUNICIPIOS!$B$4:$F$343,2,0)</f>
        <v>Suchitepéquez</v>
      </c>
      <c r="E5186" s="149">
        <f>+VLOOKUP($A5186,mUNICIPIOS!$B$4:$F$343,3,0)</f>
        <v>1001</v>
      </c>
      <c r="F5186" s="149" t="str">
        <f>+VLOOKUP($A5186,mUNICIPIOS!$B$4:$F$343,4,0)</f>
        <v>Mazatenango</v>
      </c>
      <c r="G5186" s="139" t="str">
        <f t="shared" ref="G5186:K5186" si="5304">+G5148</f>
        <v>03</v>
      </c>
      <c r="H5186" t="str">
        <f t="shared" si="5304"/>
        <v>ISP</v>
      </c>
      <c r="I5186" t="str">
        <f t="shared" si="5304"/>
        <v>Índice de Servicios Públicos</v>
      </c>
      <c r="J5186" t="str">
        <f t="shared" si="5304"/>
        <v>03-01</v>
      </c>
      <c r="K5186" t="str">
        <f t="shared" si="5304"/>
        <v>Cobertura del servicio público de agua</v>
      </c>
      <c r="L5186" s="150">
        <f>+VLOOKUP($E5186,ISP_2018!$B$8:$T$347,3,0)</f>
        <v>0</v>
      </c>
      <c r="M5186" s="142" t="str">
        <f>+VLOOKUP($E5186,ISP_2018!$B$8:$T$347,4,0)</f>
        <v>Bajo</v>
      </c>
    </row>
    <row r="5187" spans="1:13" x14ac:dyDescent="0.3">
      <c r="A5187" s="139">
        <f t="shared" si="5281"/>
        <v>137</v>
      </c>
      <c r="B5187" s="148">
        <f t="shared" si="5283"/>
        <v>13</v>
      </c>
      <c r="D5187" s="149" t="str">
        <f>+VLOOKUP($A5187,mUNICIPIOS!$B$4:$F$343,2,0)</f>
        <v>Suchitepéquez</v>
      </c>
      <c r="E5187" s="149">
        <f>+VLOOKUP($A5187,mUNICIPIOS!$B$4:$F$343,3,0)</f>
        <v>1001</v>
      </c>
      <c r="F5187" s="149" t="str">
        <f>+VLOOKUP($A5187,mUNICIPIOS!$B$4:$F$343,4,0)</f>
        <v>Mazatenango</v>
      </c>
      <c r="G5187" s="139" t="str">
        <f t="shared" ref="G5187:K5187" si="5305">+G5149</f>
        <v>03</v>
      </c>
      <c r="H5187" t="str">
        <f t="shared" si="5305"/>
        <v>ISP</v>
      </c>
      <c r="I5187" t="str">
        <f t="shared" si="5305"/>
        <v>Índice de Servicios Públicos</v>
      </c>
      <c r="J5187" t="str">
        <f t="shared" si="5305"/>
        <v>03-02</v>
      </c>
      <c r="K5187" t="str">
        <f t="shared" si="5305"/>
        <v>Control de la calidad del servicio público de agua</v>
      </c>
      <c r="L5187" s="150">
        <f>+VLOOKUP($E5187,ISP_2018!$B$8:$T$347,6,0)</f>
        <v>0</v>
      </c>
      <c r="M5187" s="142" t="str">
        <f>+VLOOKUP($E5187,ISP_2018!$B$8:$T$347,7,0)</f>
        <v>Bajo</v>
      </c>
    </row>
    <row r="5188" spans="1:13" x14ac:dyDescent="0.3">
      <c r="A5188" s="139">
        <f t="shared" si="5281"/>
        <v>137</v>
      </c>
      <c r="B5188" s="148">
        <f t="shared" si="5283"/>
        <v>14</v>
      </c>
      <c r="D5188" s="149" t="str">
        <f>+VLOOKUP($A5188,mUNICIPIOS!$B$4:$F$343,2,0)</f>
        <v>Suchitepéquez</v>
      </c>
      <c r="E5188" s="149">
        <f>+VLOOKUP($A5188,mUNICIPIOS!$B$4:$F$343,3,0)</f>
        <v>1001</v>
      </c>
      <c r="F5188" s="149" t="str">
        <f>+VLOOKUP($A5188,mUNICIPIOS!$B$4:$F$343,4,0)</f>
        <v>Mazatenango</v>
      </c>
      <c r="G5188" s="139" t="str">
        <f t="shared" ref="G5188:K5188" si="5306">+G5150</f>
        <v>03</v>
      </c>
      <c r="H5188" t="str">
        <f t="shared" si="5306"/>
        <v>ISP</v>
      </c>
      <c r="I5188" t="str">
        <f t="shared" si="5306"/>
        <v>Índice de Servicios Públicos</v>
      </c>
      <c r="J5188" t="str">
        <f t="shared" si="5306"/>
        <v>03-03</v>
      </c>
      <c r="K5188" t="str">
        <f t="shared" si="5306"/>
        <v>Disposición  y tratamiento  de aguas residuales</v>
      </c>
      <c r="L5188" s="150">
        <f>+VLOOKUP($E5188,ISP_2018!$B$8:$T$347,9,0)</f>
        <v>0.47810860503197239</v>
      </c>
      <c r="M5188" s="142" t="str">
        <f>+VLOOKUP($E5188,ISP_2018!$B$8:$T$347,10,0)</f>
        <v>Medio</v>
      </c>
    </row>
    <row r="5189" spans="1:13" x14ac:dyDescent="0.3">
      <c r="A5189" s="139">
        <f t="shared" si="5281"/>
        <v>137</v>
      </c>
      <c r="B5189" s="148">
        <f t="shared" si="5283"/>
        <v>15</v>
      </c>
      <c r="D5189" s="149" t="str">
        <f>+VLOOKUP($A5189,mUNICIPIOS!$B$4:$F$343,2,0)</f>
        <v>Suchitepéquez</v>
      </c>
      <c r="E5189" s="149">
        <f>+VLOOKUP($A5189,mUNICIPIOS!$B$4:$F$343,3,0)</f>
        <v>1001</v>
      </c>
      <c r="F5189" s="149" t="str">
        <f>+VLOOKUP($A5189,mUNICIPIOS!$B$4:$F$343,4,0)</f>
        <v>Mazatenango</v>
      </c>
      <c r="G5189" s="139" t="str">
        <f t="shared" ref="G5189:K5189" si="5307">+G5151</f>
        <v>03</v>
      </c>
      <c r="H5189" t="str">
        <f t="shared" si="5307"/>
        <v>ISP</v>
      </c>
      <c r="I5189" t="str">
        <f t="shared" si="5307"/>
        <v>Índice de Servicios Públicos</v>
      </c>
      <c r="J5189" t="str">
        <f t="shared" si="5307"/>
        <v>03-04</v>
      </c>
      <c r="K5189" t="str">
        <f t="shared" si="5307"/>
        <v>Gestión y manejo de los residuos y desechos sólidos</v>
      </c>
      <c r="L5189" s="150">
        <f>+VLOOKUP($E5189,ISP_2018!$B$8:$T$347,12,0)</f>
        <v>0.30604836362785415</v>
      </c>
      <c r="M5189" s="142" t="str">
        <f>+VLOOKUP($E5189,ISP_2018!$B$8:$T$347,13,0)</f>
        <v>Medio bajo</v>
      </c>
    </row>
    <row r="5190" spans="1:13" x14ac:dyDescent="0.3">
      <c r="A5190" s="139">
        <f t="shared" si="5281"/>
        <v>137</v>
      </c>
      <c r="B5190" s="148">
        <f t="shared" si="5283"/>
        <v>16</v>
      </c>
      <c r="D5190" s="149" t="str">
        <f>+VLOOKUP($A5190,mUNICIPIOS!$B$4:$F$343,2,0)</f>
        <v>Suchitepéquez</v>
      </c>
      <c r="E5190" s="149">
        <f>+VLOOKUP($A5190,mUNICIPIOS!$B$4:$F$343,3,0)</f>
        <v>1001</v>
      </c>
      <c r="F5190" s="149" t="str">
        <f>+VLOOKUP($A5190,mUNICIPIOS!$B$4:$F$343,4,0)</f>
        <v>Mazatenango</v>
      </c>
      <c r="G5190" s="139" t="str">
        <f t="shared" ref="G5190:K5190" si="5308">+G5152</f>
        <v>03</v>
      </c>
      <c r="H5190" t="str">
        <f t="shared" si="5308"/>
        <v>ISP</v>
      </c>
      <c r="I5190" t="str">
        <f t="shared" si="5308"/>
        <v>Índice de Servicios Públicos</v>
      </c>
      <c r="J5190" t="str">
        <f t="shared" si="5308"/>
        <v>03-05</v>
      </c>
      <c r="K5190" t="str">
        <f t="shared" si="5308"/>
        <v>Gestión de servicios públicos municipales</v>
      </c>
      <c r="L5190" s="150">
        <f>+VLOOKUP($E5190,ISP_2018!$B$8:$T$347,15,0)</f>
        <v>0.38709677419354843</v>
      </c>
      <c r="M5190" s="142" t="str">
        <f>+VLOOKUP($E5190,ISP_2018!$B$8:$T$347,16,0)</f>
        <v>Medio bajo</v>
      </c>
    </row>
    <row r="5191" spans="1:13" x14ac:dyDescent="0.3">
      <c r="A5191" s="139">
        <f t="shared" si="5281"/>
        <v>137</v>
      </c>
      <c r="B5191" s="148">
        <f t="shared" si="5283"/>
        <v>17</v>
      </c>
      <c r="D5191" s="149" t="str">
        <f>+VLOOKUP($A5191,mUNICIPIOS!$B$4:$F$343,2,0)</f>
        <v>Suchitepéquez</v>
      </c>
      <c r="E5191" s="149">
        <f>+VLOOKUP($A5191,mUNICIPIOS!$B$4:$F$343,3,0)</f>
        <v>1001</v>
      </c>
      <c r="F5191" s="149" t="str">
        <f>+VLOOKUP($A5191,mUNICIPIOS!$B$4:$F$343,4,0)</f>
        <v>Mazatenango</v>
      </c>
      <c r="G5191" s="139" t="str">
        <f t="shared" ref="G5191:K5191" si="5309">+G5153</f>
        <v>03</v>
      </c>
      <c r="H5191" t="str">
        <f t="shared" si="5309"/>
        <v>ISP</v>
      </c>
      <c r="I5191" t="str">
        <f t="shared" si="5309"/>
        <v>Índice de Servicios Públicos</v>
      </c>
      <c r="J5191" t="str">
        <f t="shared" si="5309"/>
        <v>INDICE</v>
      </c>
      <c r="K5191">
        <f t="shared" si="5309"/>
        <v>0</v>
      </c>
      <c r="L5191" s="150">
        <f>+VLOOKUP($E5191,ISP_2018!$B$8:$T$347,18,0)</f>
        <v>0.23425074857067502</v>
      </c>
      <c r="M5191" s="142" t="str">
        <f>+VLOOKUP($E5191,ISP_2018!$B$8:$T$347,19,0)</f>
        <v>Medio bajo</v>
      </c>
    </row>
    <row r="5192" spans="1:13" x14ac:dyDescent="0.3">
      <c r="A5192" s="139">
        <f t="shared" si="5281"/>
        <v>137</v>
      </c>
      <c r="B5192" s="148">
        <f t="shared" si="5283"/>
        <v>18</v>
      </c>
      <c r="D5192" s="149" t="str">
        <f>+VLOOKUP($A5192,mUNICIPIOS!$B$4:$F$343,2,0)</f>
        <v>Suchitepéquez</v>
      </c>
      <c r="E5192" s="149">
        <f>+VLOOKUP($A5192,mUNICIPIOS!$B$4:$F$343,3,0)</f>
        <v>1001</v>
      </c>
      <c r="F5192" s="149" t="str">
        <f>+VLOOKUP($A5192,mUNICIPIOS!$B$4:$F$343,4,0)</f>
        <v>Mazatenango</v>
      </c>
      <c r="G5192" s="139" t="str">
        <f t="shared" ref="G5192:K5192" si="5310">+G5154</f>
        <v>04</v>
      </c>
      <c r="H5192" t="str">
        <f t="shared" si="5310"/>
        <v>IGA</v>
      </c>
      <c r="I5192" t="str">
        <f t="shared" si="5310"/>
        <v>Índice de Gestión Administrativa</v>
      </c>
      <c r="J5192" t="str">
        <f t="shared" si="5310"/>
        <v>04-01</v>
      </c>
      <c r="K5192" t="str">
        <f t="shared" si="5310"/>
        <v>Existencia de elementos de atención municipal orientada al vecino</v>
      </c>
      <c r="L5192" s="150">
        <f>+VLOOKUP($E5192,IGA_2018!$B$8:$N$347,3,0)</f>
        <v>0.75</v>
      </c>
      <c r="M5192" s="142" t="str">
        <f>+VLOOKUP($E5192,IGA_2018!$B$8:$N$347,4,0)</f>
        <v>Medio alto</v>
      </c>
    </row>
    <row r="5193" spans="1:13" x14ac:dyDescent="0.3">
      <c r="A5193" s="139">
        <f t="shared" si="5281"/>
        <v>137</v>
      </c>
      <c r="B5193" s="148">
        <f t="shared" si="5283"/>
        <v>19</v>
      </c>
      <c r="D5193" s="149" t="str">
        <f>+VLOOKUP($A5193,mUNICIPIOS!$B$4:$F$343,2,0)</f>
        <v>Suchitepéquez</v>
      </c>
      <c r="E5193" s="149">
        <f>+VLOOKUP($A5193,mUNICIPIOS!$B$4:$F$343,3,0)</f>
        <v>1001</v>
      </c>
      <c r="F5193" s="149" t="str">
        <f>+VLOOKUP($A5193,mUNICIPIOS!$B$4:$F$343,4,0)</f>
        <v>Mazatenango</v>
      </c>
      <c r="G5193" s="139" t="str">
        <f t="shared" ref="G5193:K5193" si="5311">+G5155</f>
        <v>04</v>
      </c>
      <c r="H5193" t="str">
        <f t="shared" si="5311"/>
        <v>IGA</v>
      </c>
      <c r="I5193" t="str">
        <f t="shared" si="5311"/>
        <v>Índice de Gestión Administrativa</v>
      </c>
      <c r="J5193" t="str">
        <f t="shared" si="5311"/>
        <v>04-02</v>
      </c>
      <c r="K5193" t="str">
        <f t="shared" si="5311"/>
        <v>Gestión del recurso humano.</v>
      </c>
      <c r="L5193" s="150">
        <f>+VLOOKUP($E5193,IGA_2018!$B$8:$N$347,6,0)</f>
        <v>0.38114859644604698</v>
      </c>
      <c r="M5193" s="142" t="str">
        <f>+VLOOKUP($E5193,IGA_2018!$B$8:$N$347,7,0)</f>
        <v>Medio bajo</v>
      </c>
    </row>
    <row r="5194" spans="1:13" x14ac:dyDescent="0.3">
      <c r="A5194" s="139">
        <f t="shared" si="5281"/>
        <v>137</v>
      </c>
      <c r="B5194" s="148">
        <f t="shared" si="5283"/>
        <v>20</v>
      </c>
      <c r="D5194" s="149" t="str">
        <f>+VLOOKUP($A5194,mUNICIPIOS!$B$4:$F$343,2,0)</f>
        <v>Suchitepéquez</v>
      </c>
      <c r="E5194" s="149">
        <f>+VLOOKUP($A5194,mUNICIPIOS!$B$4:$F$343,3,0)</f>
        <v>1001</v>
      </c>
      <c r="F5194" s="149" t="str">
        <f>+VLOOKUP($A5194,mUNICIPIOS!$B$4:$F$343,4,0)</f>
        <v>Mazatenango</v>
      </c>
      <c r="G5194" s="139" t="str">
        <f t="shared" ref="G5194:K5194" si="5312">+G5156</f>
        <v>04</v>
      </c>
      <c r="H5194" t="str">
        <f t="shared" si="5312"/>
        <v>IGA</v>
      </c>
      <c r="I5194" t="str">
        <f t="shared" si="5312"/>
        <v>Índice de Gestión Administrativa</v>
      </c>
      <c r="J5194" t="str">
        <f t="shared" si="5312"/>
        <v>04-03</v>
      </c>
      <c r="K5194" t="str">
        <f t="shared" si="5312"/>
        <v>Existencia de oficinas municipales con instrumentos de gestión.</v>
      </c>
      <c r="L5194" s="150">
        <f>+VLOOKUP($E5194,IGA_2018!$B$8:$N$347,9,0)</f>
        <v>0.19821428571428573</v>
      </c>
      <c r="M5194" s="142" t="str">
        <f>+VLOOKUP($E5194,IGA_2018!$B$8:$N$347,10,0)</f>
        <v>Bajo</v>
      </c>
    </row>
    <row r="5195" spans="1:13" x14ac:dyDescent="0.3">
      <c r="A5195" s="139">
        <f t="shared" si="5281"/>
        <v>137</v>
      </c>
      <c r="B5195" s="148">
        <f t="shared" si="5283"/>
        <v>21</v>
      </c>
      <c r="D5195" s="149" t="str">
        <f>+VLOOKUP($A5195,mUNICIPIOS!$B$4:$F$343,2,0)</f>
        <v>Suchitepéquez</v>
      </c>
      <c r="E5195" s="149">
        <f>+VLOOKUP($A5195,mUNICIPIOS!$B$4:$F$343,3,0)</f>
        <v>1001</v>
      </c>
      <c r="F5195" s="149" t="str">
        <f>+VLOOKUP($A5195,mUNICIPIOS!$B$4:$F$343,4,0)</f>
        <v>Mazatenango</v>
      </c>
      <c r="G5195" s="139" t="str">
        <f t="shared" ref="G5195:K5195" si="5313">+G5157</f>
        <v>04</v>
      </c>
      <c r="H5195" t="str">
        <f t="shared" si="5313"/>
        <v>IGA</v>
      </c>
      <c r="I5195" t="str">
        <f t="shared" si="5313"/>
        <v>Índice de Gestión Administrativa</v>
      </c>
      <c r="J5195" t="str">
        <f t="shared" si="5313"/>
        <v>INDICE</v>
      </c>
      <c r="K5195">
        <f t="shared" si="5313"/>
        <v>0</v>
      </c>
      <c r="L5195" s="150">
        <f>+VLOOKUP($E5195,IGA_2018!$B$8:$N$347,12,0)</f>
        <v>0.42777700875611641</v>
      </c>
      <c r="M5195" s="142" t="str">
        <f>+VLOOKUP($E5195,IGA_2018!$B$8:$N$347,13,0)</f>
        <v>Medio</v>
      </c>
    </row>
    <row r="5196" spans="1:13" x14ac:dyDescent="0.3">
      <c r="A5196" s="139">
        <f t="shared" si="5281"/>
        <v>137</v>
      </c>
      <c r="B5196" s="148">
        <f t="shared" si="5283"/>
        <v>22</v>
      </c>
      <c r="D5196" s="149" t="str">
        <f>+VLOOKUP($A5196,mUNICIPIOS!$B$4:$F$343,2,0)</f>
        <v>Suchitepéquez</v>
      </c>
      <c r="E5196" s="149">
        <f>+VLOOKUP($A5196,mUNICIPIOS!$B$4:$F$343,3,0)</f>
        <v>1001</v>
      </c>
      <c r="F5196" s="149" t="str">
        <f>+VLOOKUP($A5196,mUNICIPIOS!$B$4:$F$343,4,0)</f>
        <v>Mazatenango</v>
      </c>
      <c r="G5196" s="139" t="str">
        <f t="shared" ref="G5196:K5196" si="5314">+G5158</f>
        <v>05</v>
      </c>
      <c r="H5196" t="str">
        <f t="shared" si="5314"/>
        <v>IGF</v>
      </c>
      <c r="I5196" t="str">
        <f t="shared" si="5314"/>
        <v>Índice de Gestión Financiera</v>
      </c>
      <c r="J5196" t="str">
        <f t="shared" si="5314"/>
        <v>05-01</v>
      </c>
      <c r="K5196" t="str">
        <f t="shared" si="5314"/>
        <v>Autonomía financiera municipal</v>
      </c>
      <c r="L5196" s="150">
        <f>+VLOOKUP($E5196,IGF_2018!$B$8:$Z$347,3,0)</f>
        <v>0.57737415478408649</v>
      </c>
      <c r="M5196" s="142" t="str">
        <f>+VLOOKUP($E5196,IGF_2018!$B$8:$Z$347,4,0)</f>
        <v>Medio</v>
      </c>
    </row>
    <row r="5197" spans="1:13" x14ac:dyDescent="0.3">
      <c r="A5197" s="139">
        <f t="shared" si="5281"/>
        <v>137</v>
      </c>
      <c r="B5197" s="148">
        <f t="shared" si="5283"/>
        <v>23</v>
      </c>
      <c r="D5197" s="149" t="str">
        <f>+VLOOKUP($A5197,mUNICIPIOS!$B$4:$F$343,2,0)</f>
        <v>Suchitepéquez</v>
      </c>
      <c r="E5197" s="149">
        <f>+VLOOKUP($A5197,mUNICIPIOS!$B$4:$F$343,3,0)</f>
        <v>1001</v>
      </c>
      <c r="F5197" s="149" t="str">
        <f>+VLOOKUP($A5197,mUNICIPIOS!$B$4:$F$343,4,0)</f>
        <v>Mazatenango</v>
      </c>
      <c r="G5197" s="139" t="str">
        <f t="shared" ref="G5197:K5197" si="5315">+G5159</f>
        <v>05</v>
      </c>
      <c r="H5197" t="str">
        <f t="shared" si="5315"/>
        <v>IGF</v>
      </c>
      <c r="I5197" t="str">
        <f t="shared" si="5315"/>
        <v>Índice de Gestión Financiera</v>
      </c>
      <c r="J5197" t="str">
        <f t="shared" si="5315"/>
        <v>05-02</v>
      </c>
      <c r="K5197" t="str">
        <f t="shared" si="5315"/>
        <v xml:space="preserve">Ingresos propios por habitante -sin regalías- </v>
      </c>
      <c r="L5197" s="150">
        <f>+VLOOKUP($E5197,IGF_2018!$B$8:$Z$347,6,0)</f>
        <v>0.21090243924129987</v>
      </c>
      <c r="M5197" s="142" t="str">
        <f>+VLOOKUP($E5197,IGF_2018!$B$8:$Z$347,7,0)</f>
        <v>Medio bajo</v>
      </c>
    </row>
    <row r="5198" spans="1:13" x14ac:dyDescent="0.3">
      <c r="A5198" s="139">
        <f t="shared" si="5281"/>
        <v>137</v>
      </c>
      <c r="B5198" s="148">
        <f t="shared" si="5283"/>
        <v>24</v>
      </c>
      <c r="D5198" s="149" t="str">
        <f>+VLOOKUP($A5198,mUNICIPIOS!$B$4:$F$343,2,0)</f>
        <v>Suchitepéquez</v>
      </c>
      <c r="E5198" s="149">
        <f>+VLOOKUP($A5198,mUNICIPIOS!$B$4:$F$343,3,0)</f>
        <v>1001</v>
      </c>
      <c r="F5198" s="149" t="str">
        <f>+VLOOKUP($A5198,mUNICIPIOS!$B$4:$F$343,4,0)</f>
        <v>Mazatenango</v>
      </c>
      <c r="G5198" s="139" t="str">
        <f t="shared" ref="G5198:K5198" si="5316">+G5160</f>
        <v>05</v>
      </c>
      <c r="H5198" t="str">
        <f t="shared" si="5316"/>
        <v>IGF</v>
      </c>
      <c r="I5198" t="str">
        <f t="shared" si="5316"/>
        <v>Índice de Gestión Financiera</v>
      </c>
      <c r="J5198" t="str">
        <f t="shared" si="5316"/>
        <v>05-03</v>
      </c>
      <c r="K5198" t="str">
        <f t="shared" si="5316"/>
        <v>Ingresos del IUSI en relación a los ingresos propios -sin regalías-</v>
      </c>
      <c r="L5198" s="150">
        <f>+VLOOKUP($E5198,IGF_2018!$B$8:$Z$347,9,0)</f>
        <v>0.12194114061789026</v>
      </c>
      <c r="M5198" s="142" t="str">
        <f>+VLOOKUP($E5198,IGF_2018!$B$8:$Z$347,10,0)</f>
        <v>Bajo</v>
      </c>
    </row>
    <row r="5199" spans="1:13" x14ac:dyDescent="0.3">
      <c r="A5199" s="139">
        <f t="shared" si="5281"/>
        <v>137</v>
      </c>
      <c r="B5199" s="148">
        <f t="shared" si="5283"/>
        <v>25</v>
      </c>
      <c r="D5199" s="149" t="str">
        <f>+VLOOKUP($A5199,mUNICIPIOS!$B$4:$F$343,2,0)</f>
        <v>Suchitepéquez</v>
      </c>
      <c r="E5199" s="149">
        <f>+VLOOKUP($A5199,mUNICIPIOS!$B$4:$F$343,3,0)</f>
        <v>1001</v>
      </c>
      <c r="F5199" s="149" t="str">
        <f>+VLOOKUP($A5199,mUNICIPIOS!$B$4:$F$343,4,0)</f>
        <v>Mazatenango</v>
      </c>
      <c r="G5199" s="139" t="str">
        <f t="shared" ref="G5199:K5199" si="5317">+G5161</f>
        <v>05</v>
      </c>
      <c r="H5199" t="str">
        <f t="shared" si="5317"/>
        <v>IGF</v>
      </c>
      <c r="I5199" t="str">
        <f t="shared" si="5317"/>
        <v>Índice de Gestión Financiera</v>
      </c>
      <c r="J5199" t="str">
        <f t="shared" si="5317"/>
        <v>05-04</v>
      </c>
      <c r="K5199" t="str">
        <f t="shared" si="5317"/>
        <v>Inversión anual en capital fijo por habitante</v>
      </c>
      <c r="L5199" s="150">
        <f>+VLOOKUP($E5199,IGF_2018!$B$8:$Z$347,12,0)</f>
        <v>2.1420202132725392E-2</v>
      </c>
      <c r="M5199" s="142" t="str">
        <f>+VLOOKUP($E5199,IGF_2018!$B$8:$Z$347,13,0)</f>
        <v>Bajo</v>
      </c>
    </row>
    <row r="5200" spans="1:13" x14ac:dyDescent="0.3">
      <c r="A5200" s="139">
        <f t="shared" si="5281"/>
        <v>137</v>
      </c>
      <c r="B5200" s="148">
        <f t="shared" si="5283"/>
        <v>26</v>
      </c>
      <c r="D5200" s="149" t="str">
        <f>+VLOOKUP($A5200,mUNICIPIOS!$B$4:$F$343,2,0)</f>
        <v>Suchitepéquez</v>
      </c>
      <c r="E5200" s="149">
        <f>+VLOOKUP($A5200,mUNICIPIOS!$B$4:$F$343,3,0)</f>
        <v>1001</v>
      </c>
      <c r="F5200" s="149" t="str">
        <f>+VLOOKUP($A5200,mUNICIPIOS!$B$4:$F$343,4,0)</f>
        <v>Mazatenango</v>
      </c>
      <c r="G5200" s="139" t="str">
        <f t="shared" ref="G5200:K5200" si="5318">+G5162</f>
        <v>05</v>
      </c>
      <c r="H5200" t="str">
        <f t="shared" si="5318"/>
        <v>IGF</v>
      </c>
      <c r="I5200" t="str">
        <f t="shared" si="5318"/>
        <v>Índice de Gestión Financiera</v>
      </c>
      <c r="J5200" t="str">
        <f t="shared" si="5318"/>
        <v>05-05</v>
      </c>
      <c r="K5200" t="str">
        <f t="shared" si="5318"/>
        <v>Inversión anual en capital fijo con recursos percibidos por ingresos propios</v>
      </c>
      <c r="L5200" s="150">
        <f>+VLOOKUP($E5200,IGF_2018!$B$8:$Z$347,15,0)</f>
        <v>3.5050151376210127E-2</v>
      </c>
      <c r="M5200" s="142" t="str">
        <f>+VLOOKUP($E5200,IGF_2018!$B$8:$Z$347,16,0)</f>
        <v>Bajo</v>
      </c>
    </row>
    <row r="5201" spans="1:13" x14ac:dyDescent="0.3">
      <c r="A5201" s="139">
        <f t="shared" si="5281"/>
        <v>137</v>
      </c>
      <c r="B5201" s="148">
        <f t="shared" si="5283"/>
        <v>27</v>
      </c>
      <c r="D5201" s="149" t="str">
        <f>+VLOOKUP($A5201,mUNICIPIOS!$B$4:$F$343,2,0)</f>
        <v>Suchitepéquez</v>
      </c>
      <c r="E5201" s="149">
        <f>+VLOOKUP($A5201,mUNICIPIOS!$B$4:$F$343,3,0)</f>
        <v>1001</v>
      </c>
      <c r="F5201" s="149" t="str">
        <f>+VLOOKUP($A5201,mUNICIPIOS!$B$4:$F$343,4,0)</f>
        <v>Mazatenango</v>
      </c>
      <c r="G5201" s="139" t="str">
        <f t="shared" ref="G5201:K5201" si="5319">+G5163</f>
        <v>05</v>
      </c>
      <c r="H5201" t="str">
        <f t="shared" si="5319"/>
        <v>IGF</v>
      </c>
      <c r="I5201" t="str">
        <f t="shared" si="5319"/>
        <v>Índice de Gestión Financiera</v>
      </c>
      <c r="J5201" t="str">
        <f t="shared" si="5319"/>
        <v>05-06</v>
      </c>
      <c r="K5201" t="str">
        <f t="shared" si="5319"/>
        <v xml:space="preserve">Inversión anual en capital fijo con recursos percibidos por transferencias del Gobierno Central </v>
      </c>
      <c r="L5201" s="150">
        <f>+VLOOKUP($E5201,IGF_2018!$B$8:$Z$347,18,0)</f>
        <v>5.0574810481701628E-2</v>
      </c>
      <c r="M5201" s="142" t="str">
        <f>+VLOOKUP($E5201,IGF_2018!$B$8:$Z$347,19,0)</f>
        <v>Bajo</v>
      </c>
    </row>
    <row r="5202" spans="1:13" x14ac:dyDescent="0.3">
      <c r="A5202" s="139">
        <f t="shared" si="5281"/>
        <v>137</v>
      </c>
      <c r="B5202" s="148">
        <f t="shared" si="5283"/>
        <v>28</v>
      </c>
      <c r="D5202" s="149" t="str">
        <f>+VLOOKUP($A5202,mUNICIPIOS!$B$4:$F$343,2,0)</f>
        <v>Suchitepéquez</v>
      </c>
      <c r="E5202" s="149">
        <f>+VLOOKUP($A5202,mUNICIPIOS!$B$4:$F$343,3,0)</f>
        <v>1001</v>
      </c>
      <c r="F5202" s="149" t="str">
        <f>+VLOOKUP($A5202,mUNICIPIOS!$B$4:$F$343,4,0)</f>
        <v>Mazatenango</v>
      </c>
      <c r="G5202" s="139" t="str">
        <f t="shared" ref="G5202:K5202" si="5320">+G5164</f>
        <v>05</v>
      </c>
      <c r="H5202" t="str">
        <f t="shared" si="5320"/>
        <v>IGF</v>
      </c>
      <c r="I5202" t="str">
        <f t="shared" si="5320"/>
        <v>Índice de Gestión Financiera</v>
      </c>
      <c r="J5202" t="str">
        <f t="shared" si="5320"/>
        <v>05-07</v>
      </c>
      <c r="K5202" t="str">
        <f t="shared" si="5320"/>
        <v>Financiamiento por endeudamiento municipal</v>
      </c>
      <c r="L5202" s="150">
        <f>+VLOOKUP($E5202,IGF_2018!$B$8:$Z$347,21,0)</f>
        <v>1</v>
      </c>
      <c r="M5202" s="142" t="str">
        <f>+VLOOKUP($E5202,IGF_2018!$B$8:$Z$347,22,0)</f>
        <v>Alto</v>
      </c>
    </row>
    <row r="5203" spans="1:13" x14ac:dyDescent="0.3">
      <c r="A5203" s="139">
        <f t="shared" si="5281"/>
        <v>137</v>
      </c>
      <c r="B5203" s="148">
        <f t="shared" si="5283"/>
        <v>29</v>
      </c>
      <c r="D5203" s="149" t="str">
        <f>+VLOOKUP($A5203,mUNICIPIOS!$B$4:$F$343,2,0)</f>
        <v>Suchitepéquez</v>
      </c>
      <c r="E5203" s="149">
        <f>+VLOOKUP($A5203,mUNICIPIOS!$B$4:$F$343,3,0)</f>
        <v>1001</v>
      </c>
      <c r="F5203" s="149" t="str">
        <f>+VLOOKUP($A5203,mUNICIPIOS!$B$4:$F$343,4,0)</f>
        <v>Mazatenango</v>
      </c>
      <c r="G5203" s="139" t="str">
        <f t="shared" ref="G5203:K5203" si="5321">+G5165</f>
        <v>05</v>
      </c>
      <c r="H5203" t="str">
        <f t="shared" si="5321"/>
        <v>IGF</v>
      </c>
      <c r="I5203" t="str">
        <f t="shared" si="5321"/>
        <v>Índice de Gestión Financiera</v>
      </c>
      <c r="J5203" t="str">
        <f t="shared" si="5321"/>
        <v>INDICE</v>
      </c>
      <c r="K5203">
        <f t="shared" si="5321"/>
        <v>0</v>
      </c>
      <c r="L5203" s="150">
        <f>+VLOOKUP($E5203,IGF_2018!$B$8:$Z$347,24,0)</f>
        <v>0.38055394926593</v>
      </c>
      <c r="M5203" s="142" t="str">
        <f>+VLOOKUP($E5203,IGF_2018!$B$8:$Z$347,25,0)</f>
        <v>Medio bajo</v>
      </c>
    </row>
    <row r="5204" spans="1:13" x14ac:dyDescent="0.3">
      <c r="A5204" s="139">
        <f t="shared" si="5281"/>
        <v>137</v>
      </c>
      <c r="B5204" s="148">
        <f t="shared" si="5283"/>
        <v>30</v>
      </c>
      <c r="D5204" s="149" t="str">
        <f>+VLOOKUP($A5204,mUNICIPIOS!$B$4:$F$343,2,0)</f>
        <v>Suchitepéquez</v>
      </c>
      <c r="E5204" s="149">
        <f>+VLOOKUP($A5204,mUNICIPIOS!$B$4:$F$343,3,0)</f>
        <v>1001</v>
      </c>
      <c r="F5204" s="149" t="str">
        <f>+VLOOKUP($A5204,mUNICIPIOS!$B$4:$F$343,4,0)</f>
        <v>Mazatenango</v>
      </c>
      <c r="G5204" s="139" t="str">
        <f t="shared" ref="G5204:K5204" si="5322">+G5166</f>
        <v>06</v>
      </c>
      <c r="H5204" t="str">
        <f t="shared" si="5322"/>
        <v>IGE</v>
      </c>
      <c r="I5204" t="str">
        <f t="shared" si="5322"/>
        <v>Índice de Gestión Estratégica</v>
      </c>
      <c r="J5204" t="str">
        <f t="shared" si="5322"/>
        <v>06-01</v>
      </c>
      <c r="K5204" t="str">
        <f t="shared" si="5322"/>
        <v>Ejecución del Plan Operativo Anual  (POA)</v>
      </c>
      <c r="L5204" s="150">
        <f>+VLOOKUP($E5204,IGE_2018!$B$8:$Z$347,3,0)</f>
        <v>1</v>
      </c>
      <c r="M5204" s="142" t="str">
        <f>+VLOOKUP($E5204,IGE_2018!$B$8:$Z$347,4,0)</f>
        <v>Alto</v>
      </c>
    </row>
    <row r="5205" spans="1:13" x14ac:dyDescent="0.3">
      <c r="A5205" s="139">
        <f t="shared" si="5281"/>
        <v>137</v>
      </c>
      <c r="B5205" s="148">
        <f t="shared" si="5283"/>
        <v>31</v>
      </c>
      <c r="D5205" s="149" t="str">
        <f>+VLOOKUP($A5205,mUNICIPIOS!$B$4:$F$343,2,0)</f>
        <v>Suchitepéquez</v>
      </c>
      <c r="E5205" s="149">
        <f>+VLOOKUP($A5205,mUNICIPIOS!$B$4:$F$343,3,0)</f>
        <v>1001</v>
      </c>
      <c r="F5205" s="149" t="str">
        <f>+VLOOKUP($A5205,mUNICIPIOS!$B$4:$F$343,4,0)</f>
        <v>Mazatenango</v>
      </c>
      <c r="G5205" s="139" t="str">
        <f t="shared" ref="G5205:K5205" si="5323">+G5167</f>
        <v>06</v>
      </c>
      <c r="H5205" t="str">
        <f t="shared" si="5323"/>
        <v>IGE</v>
      </c>
      <c r="I5205" t="str">
        <f t="shared" si="5323"/>
        <v>Índice de Gestión Estratégica</v>
      </c>
      <c r="J5205" t="str">
        <f t="shared" si="5323"/>
        <v>06-02</v>
      </c>
      <c r="K5205" t="str">
        <f t="shared" si="5323"/>
        <v>Relación Plan de Desarrollo Municipal y Ordenamiento Territorial (PDM-OT) - Plan Estratégico Institucional (PEI) - Plan Operativo Multianual (POM) - Plan Operativo Anual (POA)</v>
      </c>
      <c r="L5205" s="150">
        <f>+VLOOKUP($E5205,IGE_2018!$B$8:$Z$347,6,0)</f>
        <v>0.33333333333333331</v>
      </c>
      <c r="M5205" s="142" t="str">
        <f>+VLOOKUP($E5205,IGE_2018!$B$8:$Z$347,7,0)</f>
        <v>Medio bajo</v>
      </c>
    </row>
    <row r="5206" spans="1:13" x14ac:dyDescent="0.3">
      <c r="A5206" s="139">
        <f t="shared" si="5281"/>
        <v>137</v>
      </c>
      <c r="B5206" s="148">
        <f t="shared" si="5283"/>
        <v>32</v>
      </c>
      <c r="D5206" s="149" t="str">
        <f>+VLOOKUP($A5206,mUNICIPIOS!$B$4:$F$343,2,0)</f>
        <v>Suchitepéquez</v>
      </c>
      <c r="E5206" s="149">
        <f>+VLOOKUP($A5206,mUNICIPIOS!$B$4:$F$343,3,0)</f>
        <v>1001</v>
      </c>
      <c r="F5206" s="149" t="str">
        <f>+VLOOKUP($A5206,mUNICIPIOS!$B$4:$F$343,4,0)</f>
        <v>Mazatenango</v>
      </c>
      <c r="G5206" s="139" t="str">
        <f t="shared" ref="G5206:K5206" si="5324">+G5168</f>
        <v>06</v>
      </c>
      <c r="H5206" t="str">
        <f t="shared" si="5324"/>
        <v>IGE</v>
      </c>
      <c r="I5206" t="str">
        <f t="shared" si="5324"/>
        <v>Índice de Gestión Estratégica</v>
      </c>
      <c r="J5206" t="str">
        <f t="shared" si="5324"/>
        <v>06-03</v>
      </c>
      <c r="K5206" t="str">
        <f t="shared" si="5324"/>
        <v>Presupuesto de egresos relacionado a competencias municipales que responden a prioridades nacionales de desarrollo.</v>
      </c>
      <c r="L5206" s="150">
        <f>+VLOOKUP($E5206,IGE_2018!$B$8:$Z$347,9,0)</f>
        <v>0.37071235532038455</v>
      </c>
      <c r="M5206" s="142" t="str">
        <f>+VLOOKUP($E5206,IGE_2018!$B$8:$Z$347,10,0)</f>
        <v>Medio bajo</v>
      </c>
    </row>
    <row r="5207" spans="1:13" x14ac:dyDescent="0.3">
      <c r="A5207" s="139">
        <f t="shared" si="5281"/>
        <v>137</v>
      </c>
      <c r="B5207" s="148">
        <f t="shared" si="5283"/>
        <v>33</v>
      </c>
      <c r="D5207" s="149" t="str">
        <f>+VLOOKUP($A5207,mUNICIPIOS!$B$4:$F$343,2,0)</f>
        <v>Suchitepéquez</v>
      </c>
      <c r="E5207" s="149">
        <f>+VLOOKUP($A5207,mUNICIPIOS!$B$4:$F$343,3,0)</f>
        <v>1001</v>
      </c>
      <c r="F5207" s="149" t="str">
        <f>+VLOOKUP($A5207,mUNICIPIOS!$B$4:$F$343,4,0)</f>
        <v>Mazatenango</v>
      </c>
      <c r="G5207" s="139" t="str">
        <f t="shared" ref="G5207:K5207" si="5325">+G5169</f>
        <v>06</v>
      </c>
      <c r="H5207" t="str">
        <f t="shared" si="5325"/>
        <v>IGE</v>
      </c>
      <c r="I5207" t="str">
        <f t="shared" si="5325"/>
        <v>Índice de Gestión Estratégica</v>
      </c>
      <c r="J5207" t="str">
        <f t="shared" si="5325"/>
        <v>06-04</v>
      </c>
      <c r="K5207" t="str">
        <f t="shared" si="5325"/>
        <v>Institucionalización de la gestión ordenada del territorio</v>
      </c>
      <c r="L5207" s="150">
        <f>+VLOOKUP($E5207,IGE_2018!$B$8:$Z$347,12,0)</f>
        <v>0.7</v>
      </c>
      <c r="M5207" s="142" t="str">
        <f>+VLOOKUP($E5207,IGE_2018!$B$8:$Z$347,13,0)</f>
        <v>Medio alto</v>
      </c>
    </row>
    <row r="5208" spans="1:13" x14ac:dyDescent="0.3">
      <c r="A5208" s="139">
        <f t="shared" si="5281"/>
        <v>137</v>
      </c>
      <c r="B5208" s="148">
        <f t="shared" si="5283"/>
        <v>34</v>
      </c>
      <c r="D5208" s="149" t="str">
        <f>+VLOOKUP($A5208,mUNICIPIOS!$B$4:$F$343,2,0)</f>
        <v>Suchitepéquez</v>
      </c>
      <c r="E5208" s="149">
        <f>+VLOOKUP($A5208,mUNICIPIOS!$B$4:$F$343,3,0)</f>
        <v>1001</v>
      </c>
      <c r="F5208" s="149" t="str">
        <f>+VLOOKUP($A5208,mUNICIPIOS!$B$4:$F$343,4,0)</f>
        <v>Mazatenango</v>
      </c>
      <c r="G5208" s="139" t="str">
        <f t="shared" ref="G5208:K5208" si="5326">+G5170</f>
        <v>06</v>
      </c>
      <c r="H5208" t="str">
        <f t="shared" si="5326"/>
        <v>IGE</v>
      </c>
      <c r="I5208" t="str">
        <f t="shared" si="5326"/>
        <v>Índice de Gestión Estratégica</v>
      </c>
      <c r="J5208" t="str">
        <f t="shared" si="5326"/>
        <v>06-05</v>
      </c>
      <c r="K5208" t="str">
        <f t="shared" si="5326"/>
        <v>Acciones para la gestión ordenada del territorio</v>
      </c>
      <c r="L5208" s="150">
        <f>+VLOOKUP($E5208,IGE_2018!$B$8:$Z$347,15,0)</f>
        <v>0</v>
      </c>
      <c r="M5208" s="142" t="str">
        <f>+VLOOKUP($E5208,IGE_2018!$B$8:$Z$347,16,0)</f>
        <v>Bajo</v>
      </c>
    </row>
    <row r="5209" spans="1:13" x14ac:dyDescent="0.3">
      <c r="A5209" s="139">
        <f t="shared" si="5281"/>
        <v>137</v>
      </c>
      <c r="B5209" s="148">
        <f t="shared" si="5283"/>
        <v>35</v>
      </c>
      <c r="D5209" s="149" t="str">
        <f>+VLOOKUP($A5209,mUNICIPIOS!$B$4:$F$343,2,0)</f>
        <v>Suchitepéquez</v>
      </c>
      <c r="E5209" s="149">
        <f>+VLOOKUP($A5209,mUNICIPIOS!$B$4:$F$343,3,0)</f>
        <v>1001</v>
      </c>
      <c r="F5209" s="149" t="str">
        <f>+VLOOKUP($A5209,mUNICIPIOS!$B$4:$F$343,4,0)</f>
        <v>Mazatenango</v>
      </c>
      <c r="G5209" s="139" t="str">
        <f t="shared" ref="G5209:K5209" si="5327">+G5171</f>
        <v>06</v>
      </c>
      <c r="H5209" t="str">
        <f t="shared" si="5327"/>
        <v>IGE</v>
      </c>
      <c r="I5209" t="str">
        <f t="shared" si="5327"/>
        <v>Índice de Gestión Estratégica</v>
      </c>
      <c r="J5209" t="str">
        <f t="shared" si="5327"/>
        <v>06-06</v>
      </c>
      <c r="K5209" t="str">
        <f t="shared" si="5327"/>
        <v>Gestión de riesgo en la formulación de proyectos derivados de la planificación operativa anual</v>
      </c>
      <c r="L5209" s="150">
        <f>+VLOOKUP($E5209,IGE_2018!$B$8:$Z$347,18,0)</f>
        <v>0.7</v>
      </c>
      <c r="M5209" s="142" t="str">
        <f>+VLOOKUP($E5209,IGE_2018!$B$8:$Z$347,19,0)</f>
        <v>Medio alto</v>
      </c>
    </row>
    <row r="5210" spans="1:13" x14ac:dyDescent="0.3">
      <c r="A5210" s="139">
        <f t="shared" si="5281"/>
        <v>137</v>
      </c>
      <c r="B5210" s="148">
        <f t="shared" si="5283"/>
        <v>36</v>
      </c>
      <c r="D5210" s="149" t="str">
        <f>+VLOOKUP($A5210,mUNICIPIOS!$B$4:$F$343,2,0)</f>
        <v>Suchitepéquez</v>
      </c>
      <c r="E5210" s="149">
        <f>+VLOOKUP($A5210,mUNICIPIOS!$B$4:$F$343,3,0)</f>
        <v>1001</v>
      </c>
      <c r="F5210" s="149" t="str">
        <f>+VLOOKUP($A5210,mUNICIPIOS!$B$4:$F$343,4,0)</f>
        <v>Mazatenango</v>
      </c>
      <c r="G5210" s="139" t="str">
        <f t="shared" ref="G5210:K5210" si="5328">+G5172</f>
        <v>06</v>
      </c>
      <c r="H5210" t="str">
        <f t="shared" si="5328"/>
        <v>IGE</v>
      </c>
      <c r="I5210" t="str">
        <f t="shared" si="5328"/>
        <v>Índice de Gestión Estratégica</v>
      </c>
      <c r="J5210" t="str">
        <f t="shared" si="5328"/>
        <v>06-07</v>
      </c>
      <c r="K5210" t="str">
        <f t="shared" si="5328"/>
        <v>Ingresos por servicios ambientales en relación a los ingresos propios sin regalías</v>
      </c>
      <c r="L5210" s="150">
        <f>+VLOOKUP($E5210,IGE_2018!$B$8:$Z$347,21,0)</f>
        <v>8.8214962777476732E-4</v>
      </c>
      <c r="M5210" s="142" t="str">
        <f>+VLOOKUP($E5210,IGE_2018!$B$8:$Z$347,22,0)</f>
        <v>Bajo</v>
      </c>
    </row>
    <row r="5211" spans="1:13" x14ac:dyDescent="0.3">
      <c r="A5211" s="139">
        <f t="shared" si="5281"/>
        <v>137</v>
      </c>
      <c r="B5211" s="148">
        <f t="shared" si="5283"/>
        <v>37</v>
      </c>
      <c r="D5211" s="149" t="str">
        <f>+VLOOKUP($A5211,mUNICIPIOS!$B$4:$F$343,2,0)</f>
        <v>Suchitepéquez</v>
      </c>
      <c r="E5211" s="149">
        <f>+VLOOKUP($A5211,mUNICIPIOS!$B$4:$F$343,3,0)</f>
        <v>1001</v>
      </c>
      <c r="F5211" s="149" t="str">
        <f>+VLOOKUP($A5211,mUNICIPIOS!$B$4:$F$343,4,0)</f>
        <v>Mazatenango</v>
      </c>
      <c r="G5211" s="139" t="str">
        <f t="shared" ref="G5211:K5211" si="5329">+G5173</f>
        <v>06</v>
      </c>
      <c r="H5211" t="str">
        <f t="shared" si="5329"/>
        <v>IGE</v>
      </c>
      <c r="I5211" t="str">
        <f t="shared" si="5329"/>
        <v>Índice de Gestión Estratégica</v>
      </c>
      <c r="J5211" t="str">
        <f t="shared" si="5329"/>
        <v>INDICE</v>
      </c>
      <c r="K5211">
        <f t="shared" si="5329"/>
        <v>0</v>
      </c>
      <c r="L5211" s="150">
        <f>+VLOOKUP($E5211,IGE_2018!$B$8:$Z$347,24,0)</f>
        <v>0.43276630379287362</v>
      </c>
      <c r="M5211" s="142" t="str">
        <f>+VLOOKUP($E5211,IGE_2018!$B$8:$Z$347,25,0)</f>
        <v>Medio</v>
      </c>
    </row>
    <row r="5212" spans="1:13" x14ac:dyDescent="0.3">
      <c r="A5212" s="139">
        <f t="shared" si="5281"/>
        <v>137</v>
      </c>
      <c r="B5212" s="148">
        <f t="shared" si="5283"/>
        <v>38</v>
      </c>
      <c r="D5212" s="149" t="str">
        <f>+VLOOKUP($A5212,mUNICIPIOS!$B$4:$F$343,2,0)</f>
        <v>Suchitepéquez</v>
      </c>
      <c r="E5212" s="149">
        <f>+VLOOKUP($A5212,mUNICIPIOS!$B$4:$F$343,3,0)</f>
        <v>1001</v>
      </c>
      <c r="F5212" s="149" t="str">
        <f>+VLOOKUP($A5212,mUNICIPIOS!$B$4:$F$343,4,0)</f>
        <v>Mazatenango</v>
      </c>
      <c r="G5212" s="139" t="str">
        <f t="shared" ref="G5212:K5212" si="5330">+G5174</f>
        <v>RANKING</v>
      </c>
      <c r="H5212" t="str">
        <f t="shared" si="5330"/>
        <v>RGM</v>
      </c>
      <c r="I5212" t="str">
        <f t="shared" si="5330"/>
        <v>Ranking de la Gestión Municipal 2018</v>
      </c>
      <c r="J5212" t="str">
        <f t="shared" si="5330"/>
        <v>RANKING</v>
      </c>
      <c r="K5212">
        <f t="shared" si="5330"/>
        <v>0</v>
      </c>
      <c r="L5212" s="151">
        <f>+VLOOKUP($E5212,Resultados_generales!$C$8:$AE$347,27,0)</f>
        <v>0.37645448558280847</v>
      </c>
      <c r="M5212" t="str">
        <f>+VLOOKUP($E5212,Resultados_generales!$C$8:$AE$347,28,0)</f>
        <v>Medio bajo</v>
      </c>
    </row>
    <row r="5213" spans="1:13" x14ac:dyDescent="0.3">
      <c r="A5213" s="139">
        <f t="shared" si="5281"/>
        <v>138</v>
      </c>
      <c r="B5213" s="148">
        <f t="shared" si="5283"/>
        <v>1</v>
      </c>
      <c r="D5213" s="149" t="str">
        <f>+VLOOKUP($A5213,mUNICIPIOS!$B$4:$F$343,2,0)</f>
        <v>Suchitepéquez</v>
      </c>
      <c r="E5213" s="149">
        <f>+VLOOKUP($A5213,mUNICIPIOS!$B$4:$F$343,3,0)</f>
        <v>1002</v>
      </c>
      <c r="F5213" s="149" t="str">
        <f>+VLOOKUP($A5213,mUNICIPIOS!$B$4:$F$343,4,0)</f>
        <v>Cuyotenango</v>
      </c>
      <c r="G5213" s="139" t="str">
        <f t="shared" ref="G5213:K5213" si="5331">+G5175</f>
        <v>01</v>
      </c>
      <c r="H5213" t="str">
        <f t="shared" si="5331"/>
        <v>IPC</v>
      </c>
      <c r="I5213" t="str">
        <f t="shared" si="5331"/>
        <v>Índice de Participación Ciudadana</v>
      </c>
      <c r="J5213" t="str">
        <f t="shared" si="5331"/>
        <v>01-01</v>
      </c>
      <c r="K5213" t="str">
        <f t="shared" si="5331"/>
        <v>Número de reuniones del COMUDE en el año de la medición.</v>
      </c>
      <c r="L5213" s="150">
        <f>+VLOOKUP($E5213,IPC_2018!$B$8:$T$347,3,0)</f>
        <v>1</v>
      </c>
      <c r="M5213" s="142" t="str">
        <f>+VLOOKUP($E5213,IPC_2018!$B$8:$T$347,4,0)</f>
        <v>Alto</v>
      </c>
    </row>
    <row r="5214" spans="1:13" x14ac:dyDescent="0.3">
      <c r="A5214" s="139">
        <f t="shared" si="5281"/>
        <v>138</v>
      </c>
      <c r="B5214" s="148">
        <f t="shared" si="5283"/>
        <v>2</v>
      </c>
      <c r="D5214" s="149" t="str">
        <f>+VLOOKUP($A5214,mUNICIPIOS!$B$4:$F$343,2,0)</f>
        <v>Suchitepéquez</v>
      </c>
      <c r="E5214" s="149">
        <f>+VLOOKUP($A5214,mUNICIPIOS!$B$4:$F$343,3,0)</f>
        <v>1002</v>
      </c>
      <c r="F5214" s="149" t="str">
        <f>+VLOOKUP($A5214,mUNICIPIOS!$B$4:$F$343,4,0)</f>
        <v>Cuyotenango</v>
      </c>
      <c r="G5214" s="139" t="str">
        <f t="shared" ref="G5214:K5214" si="5332">+G5176</f>
        <v>01</v>
      </c>
      <c r="H5214" t="str">
        <f t="shared" si="5332"/>
        <v>IPC</v>
      </c>
      <c r="I5214" t="str">
        <f t="shared" si="5332"/>
        <v>Índice de Participación Ciudadana</v>
      </c>
      <c r="J5214" t="str">
        <f t="shared" si="5332"/>
        <v>01-02</v>
      </c>
      <c r="K5214" t="str">
        <f t="shared" si="5332"/>
        <v>Participación de Alcaldes, Concejales y Síndicos determinados o designados en el COMUDE</v>
      </c>
      <c r="L5214" s="150">
        <f>+VLOOKUP($E5214,IPC_2018!$B$8:$T$347,6,0)</f>
        <v>1</v>
      </c>
      <c r="M5214" s="142" t="str">
        <f>+VLOOKUP($E5214,IPC_2018!$B$8:$T$347,7,0)</f>
        <v>Alto</v>
      </c>
    </row>
    <row r="5215" spans="1:13" x14ac:dyDescent="0.3">
      <c r="A5215" s="139">
        <f t="shared" si="5281"/>
        <v>138</v>
      </c>
      <c r="B5215" s="148">
        <f t="shared" si="5283"/>
        <v>3</v>
      </c>
      <c r="D5215" s="149" t="str">
        <f>+VLOOKUP($A5215,mUNICIPIOS!$B$4:$F$343,2,0)</f>
        <v>Suchitepéquez</v>
      </c>
      <c r="E5215" s="149">
        <f>+VLOOKUP($A5215,mUNICIPIOS!$B$4:$F$343,3,0)</f>
        <v>1002</v>
      </c>
      <c r="F5215" s="149" t="str">
        <f>+VLOOKUP($A5215,mUNICIPIOS!$B$4:$F$343,4,0)</f>
        <v>Cuyotenango</v>
      </c>
      <c r="G5215" s="139" t="str">
        <f t="shared" ref="G5215:K5215" si="5333">+G5177</f>
        <v>01</v>
      </c>
      <c r="H5215" t="str">
        <f t="shared" si="5333"/>
        <v>IPC</v>
      </c>
      <c r="I5215" t="str">
        <f t="shared" si="5333"/>
        <v>Índice de Participación Ciudadana</v>
      </c>
      <c r="J5215" t="str">
        <f t="shared" si="5333"/>
        <v>01-03</v>
      </c>
      <c r="K5215" t="str">
        <f t="shared" si="5333"/>
        <v>Participación  de organizaciones de jóvenes, mujeres, pueblos mayas, xincas, garífunas, y otras organizaciones en el Comude</v>
      </c>
      <c r="L5215" s="150">
        <f>+VLOOKUP($E5215,IPC_2018!$B$8:$T$347,9,0)</f>
        <v>0</v>
      </c>
      <c r="M5215" s="142" t="str">
        <f>+VLOOKUP($E5215,IPC_2018!$B$8:$T$347,10,0)</f>
        <v>Bajo</v>
      </c>
    </row>
    <row r="5216" spans="1:13" x14ac:dyDescent="0.3">
      <c r="A5216" s="139">
        <f t="shared" si="5281"/>
        <v>138</v>
      </c>
      <c r="B5216" s="148">
        <f t="shared" si="5283"/>
        <v>4</v>
      </c>
      <c r="D5216" s="149" t="str">
        <f>+VLOOKUP($A5216,mUNICIPIOS!$B$4:$F$343,2,0)</f>
        <v>Suchitepéquez</v>
      </c>
      <c r="E5216" s="149">
        <f>+VLOOKUP($A5216,mUNICIPIOS!$B$4:$F$343,3,0)</f>
        <v>1002</v>
      </c>
      <c r="F5216" s="149" t="str">
        <f>+VLOOKUP($A5216,mUNICIPIOS!$B$4:$F$343,4,0)</f>
        <v>Cuyotenango</v>
      </c>
      <c r="G5216" s="139" t="str">
        <f t="shared" ref="G5216:K5216" si="5334">+G5178</f>
        <v>01</v>
      </c>
      <c r="H5216" t="str">
        <f t="shared" si="5334"/>
        <v>IPC</v>
      </c>
      <c r="I5216" t="str">
        <f t="shared" si="5334"/>
        <v>Índice de Participación Ciudadana</v>
      </c>
      <c r="J5216" t="str">
        <f t="shared" si="5334"/>
        <v>01-04</v>
      </c>
      <c r="K5216" t="str">
        <f t="shared" si="5334"/>
        <v>Representatividad territorial del Comude.</v>
      </c>
      <c r="L5216" s="150">
        <f>+VLOOKUP($E5216,IPC_2018!$B$8:$T$347,12,0)</f>
        <v>0.88157894736842102</v>
      </c>
      <c r="M5216" s="142" t="str">
        <f>+VLOOKUP($E5216,IPC_2018!$B$8:$T$347,13,0)</f>
        <v>Alto</v>
      </c>
    </row>
    <row r="5217" spans="1:13" x14ac:dyDescent="0.3">
      <c r="A5217" s="139">
        <f t="shared" si="5281"/>
        <v>138</v>
      </c>
      <c r="B5217" s="148">
        <f t="shared" si="5283"/>
        <v>5</v>
      </c>
      <c r="D5217" s="149" t="str">
        <f>+VLOOKUP($A5217,mUNICIPIOS!$B$4:$F$343,2,0)</f>
        <v>Suchitepéquez</v>
      </c>
      <c r="E5217" s="149">
        <f>+VLOOKUP($A5217,mUNICIPIOS!$B$4:$F$343,3,0)</f>
        <v>1002</v>
      </c>
      <c r="F5217" s="149" t="str">
        <f>+VLOOKUP($A5217,mUNICIPIOS!$B$4:$F$343,4,0)</f>
        <v>Cuyotenango</v>
      </c>
      <c r="G5217" s="139" t="str">
        <f t="shared" ref="G5217:K5217" si="5335">+G5179</f>
        <v>01</v>
      </c>
      <c r="H5217" t="str">
        <f t="shared" si="5335"/>
        <v>IPC</v>
      </c>
      <c r="I5217" t="str">
        <f t="shared" si="5335"/>
        <v>Índice de Participación Ciudadana</v>
      </c>
      <c r="J5217" t="str">
        <f t="shared" si="5335"/>
        <v>01-05</v>
      </c>
      <c r="K5217" t="str">
        <f t="shared" si="5335"/>
        <v>Funcionamiento del Comude</v>
      </c>
      <c r="L5217" s="150">
        <f>+VLOOKUP($E5217,IPC_2018!$B$8:$T$347,15,0)</f>
        <v>0.15901060076290127</v>
      </c>
      <c r="M5217" s="142" t="str">
        <f>+VLOOKUP($E5217,IPC_2018!$B$8:$T$347,16,0)</f>
        <v>Bajo</v>
      </c>
    </row>
    <row r="5218" spans="1:13" x14ac:dyDescent="0.3">
      <c r="A5218" s="139">
        <f t="shared" si="5281"/>
        <v>138</v>
      </c>
      <c r="B5218" s="148">
        <f t="shared" si="5283"/>
        <v>6</v>
      </c>
      <c r="D5218" s="149" t="str">
        <f>+VLOOKUP($A5218,mUNICIPIOS!$B$4:$F$343,2,0)</f>
        <v>Suchitepéquez</v>
      </c>
      <c r="E5218" s="149">
        <f>+VLOOKUP($A5218,mUNICIPIOS!$B$4:$F$343,3,0)</f>
        <v>1002</v>
      </c>
      <c r="F5218" s="149" t="str">
        <f>+VLOOKUP($A5218,mUNICIPIOS!$B$4:$F$343,4,0)</f>
        <v>Cuyotenango</v>
      </c>
      <c r="G5218" s="139" t="str">
        <f t="shared" ref="G5218:K5218" si="5336">+G5180</f>
        <v>01</v>
      </c>
      <c r="H5218" t="str">
        <f t="shared" si="5336"/>
        <v>IPC</v>
      </c>
      <c r="I5218" t="str">
        <f t="shared" si="5336"/>
        <v>Índice de Participación Ciudadana</v>
      </c>
      <c r="J5218" t="str">
        <f t="shared" si="5336"/>
        <v>INDICE</v>
      </c>
      <c r="K5218">
        <f t="shared" si="5336"/>
        <v>0</v>
      </c>
      <c r="L5218" s="150">
        <f>+VLOOKUP($E5218,IPC_2018!$B$8:$T$347,18,0)</f>
        <v>0.7060884322196983</v>
      </c>
      <c r="M5218" s="142" t="str">
        <f>+VLOOKUP($E5218,IPC_2018!$B$8:$T$347,19,0)</f>
        <v>Medio alto</v>
      </c>
    </row>
    <row r="5219" spans="1:13" x14ac:dyDescent="0.3">
      <c r="A5219" s="139">
        <f t="shared" si="5281"/>
        <v>138</v>
      </c>
      <c r="B5219" s="148">
        <f t="shared" si="5283"/>
        <v>7</v>
      </c>
      <c r="D5219" s="149" t="str">
        <f>+VLOOKUP($A5219,mUNICIPIOS!$B$4:$F$343,2,0)</f>
        <v>Suchitepéquez</v>
      </c>
      <c r="E5219" s="149">
        <f>+VLOOKUP($A5219,mUNICIPIOS!$B$4:$F$343,3,0)</f>
        <v>1002</v>
      </c>
      <c r="F5219" s="149" t="str">
        <f>+VLOOKUP($A5219,mUNICIPIOS!$B$4:$F$343,4,0)</f>
        <v>Cuyotenango</v>
      </c>
      <c r="G5219" s="139" t="str">
        <f t="shared" ref="G5219:K5219" si="5337">+G5181</f>
        <v>02</v>
      </c>
      <c r="H5219" t="str">
        <f t="shared" si="5337"/>
        <v>IIC</v>
      </c>
      <c r="I5219" t="str">
        <f t="shared" si="5337"/>
        <v>Índice de Información a la Ciudadanía</v>
      </c>
      <c r="J5219" t="str">
        <f t="shared" si="5337"/>
        <v>02-01</v>
      </c>
      <c r="K5219" t="str">
        <f t="shared" si="5337"/>
        <v>Rendición de cuentas cuatrimestral y anual al Comude enfocadas en resultados.</v>
      </c>
      <c r="L5219" s="150">
        <f>+VLOOKUP($E5219,IIC_2018!$B$8:$Q$347,3,0)</f>
        <v>0.4</v>
      </c>
      <c r="M5219" s="142" t="str">
        <f>+VLOOKUP($E5219,IIC_2018!$B$8:$Q$347,4,0)</f>
        <v>Medio bajo</v>
      </c>
    </row>
    <row r="5220" spans="1:13" x14ac:dyDescent="0.3">
      <c r="A5220" s="139">
        <f t="shared" si="5281"/>
        <v>138</v>
      </c>
      <c r="B5220" s="148">
        <f t="shared" si="5283"/>
        <v>8</v>
      </c>
      <c r="D5220" s="149" t="str">
        <f>+VLOOKUP($A5220,mUNICIPIOS!$B$4:$F$343,2,0)</f>
        <v>Suchitepéquez</v>
      </c>
      <c r="E5220" s="149">
        <f>+VLOOKUP($A5220,mUNICIPIOS!$B$4:$F$343,3,0)</f>
        <v>1002</v>
      </c>
      <c r="F5220" s="149" t="str">
        <f>+VLOOKUP($A5220,mUNICIPIOS!$B$4:$F$343,4,0)</f>
        <v>Cuyotenango</v>
      </c>
      <c r="G5220" s="139" t="str">
        <f t="shared" ref="G5220:K5220" si="5338">+G5182</f>
        <v>02</v>
      </c>
      <c r="H5220" t="str">
        <f t="shared" si="5338"/>
        <v>IIC</v>
      </c>
      <c r="I5220" t="str">
        <f t="shared" si="5338"/>
        <v>Índice de Información a la Ciudadanía</v>
      </c>
      <c r="J5220" t="str">
        <f t="shared" si="5338"/>
        <v>02-02</v>
      </c>
      <c r="K5220" t="str">
        <f t="shared" si="5338"/>
        <v>Información presupuestaria y otra información brindada a la ciudadanía disponible en medios locales de comunicación.</v>
      </c>
      <c r="L5220" s="150">
        <f>+VLOOKUP($E5220,IIC_2018!$B$8:$Q$347,6,0)</f>
        <v>0.375</v>
      </c>
      <c r="M5220" s="142" t="str">
        <f>+VLOOKUP($E5220,IIC_2018!$B$8:$Q$347,7,0)</f>
        <v>Medio bajo</v>
      </c>
    </row>
    <row r="5221" spans="1:13" x14ac:dyDescent="0.3">
      <c r="A5221" s="139">
        <f t="shared" si="5281"/>
        <v>138</v>
      </c>
      <c r="B5221" s="148">
        <f t="shared" si="5283"/>
        <v>9</v>
      </c>
      <c r="D5221" s="149" t="str">
        <f>+VLOOKUP($A5221,mUNICIPIOS!$B$4:$F$343,2,0)</f>
        <v>Suchitepéquez</v>
      </c>
      <c r="E5221" s="149">
        <f>+VLOOKUP($A5221,mUNICIPIOS!$B$4:$F$343,3,0)</f>
        <v>1002</v>
      </c>
      <c r="F5221" s="149" t="str">
        <f>+VLOOKUP($A5221,mUNICIPIOS!$B$4:$F$343,4,0)</f>
        <v>Cuyotenango</v>
      </c>
      <c r="G5221" s="139" t="str">
        <f t="shared" ref="G5221:K5221" si="5339">+G5183</f>
        <v>02</v>
      </c>
      <c r="H5221" t="str">
        <f t="shared" si="5339"/>
        <v>IIC</v>
      </c>
      <c r="I5221" t="str">
        <f t="shared" si="5339"/>
        <v>Índice de Información a la Ciudadanía</v>
      </c>
      <c r="J5221" t="str">
        <f t="shared" si="5339"/>
        <v>02-03</v>
      </c>
      <c r="K5221" t="str">
        <f t="shared" si="5339"/>
        <v>Información pública de oficio actualizada y disponible de acuerdo a la LAIP y uso de internet.</v>
      </c>
      <c r="L5221" s="150">
        <f>+VLOOKUP($E5221,IIC_2018!$B$8:$Q$347,9,0)</f>
        <v>0.99999999999999989</v>
      </c>
      <c r="M5221" s="142" t="str">
        <f>+VLOOKUP($E5221,IIC_2018!$B$8:$Q$347,10,0)</f>
        <v>Alto</v>
      </c>
    </row>
    <row r="5222" spans="1:13" x14ac:dyDescent="0.3">
      <c r="A5222" s="139">
        <f t="shared" si="5281"/>
        <v>138</v>
      </c>
      <c r="B5222" s="148">
        <f t="shared" si="5283"/>
        <v>10</v>
      </c>
      <c r="D5222" s="149" t="str">
        <f>+VLOOKUP($A5222,mUNICIPIOS!$B$4:$F$343,2,0)</f>
        <v>Suchitepéquez</v>
      </c>
      <c r="E5222" s="149">
        <f>+VLOOKUP($A5222,mUNICIPIOS!$B$4:$F$343,3,0)</f>
        <v>1002</v>
      </c>
      <c r="F5222" s="149" t="str">
        <f>+VLOOKUP($A5222,mUNICIPIOS!$B$4:$F$343,4,0)</f>
        <v>Cuyotenango</v>
      </c>
      <c r="G5222" s="139" t="str">
        <f t="shared" ref="G5222:K5222" si="5340">+G5184</f>
        <v>02</v>
      </c>
      <c r="H5222" t="str">
        <f t="shared" si="5340"/>
        <v>IIC</v>
      </c>
      <c r="I5222" t="str">
        <f t="shared" si="5340"/>
        <v>Índice de Información a la Ciudadanía</v>
      </c>
      <c r="J5222" t="str">
        <f t="shared" si="5340"/>
        <v>02-04</v>
      </c>
      <c r="K5222" t="str">
        <f t="shared" si="5340"/>
        <v>Relación del monto contratado por medio de Guate compras con el total del presupuesto de egresos vigente.</v>
      </c>
      <c r="L5222" s="150">
        <f>+VLOOKUP($E5222,IIC_2018!$B$8:$Q$347,12,0)</f>
        <v>0.19726720343866044</v>
      </c>
      <c r="M5222" s="142" t="str">
        <f>+VLOOKUP($E5222,IIC_2018!$B$8:$Q$347,13,0)</f>
        <v>Bajo</v>
      </c>
    </row>
    <row r="5223" spans="1:13" x14ac:dyDescent="0.3">
      <c r="A5223" s="139">
        <f t="shared" si="5281"/>
        <v>138</v>
      </c>
      <c r="B5223" s="148">
        <f t="shared" si="5283"/>
        <v>11</v>
      </c>
      <c r="D5223" s="149" t="str">
        <f>+VLOOKUP($A5223,mUNICIPIOS!$B$4:$F$343,2,0)</f>
        <v>Suchitepéquez</v>
      </c>
      <c r="E5223" s="149">
        <f>+VLOOKUP($A5223,mUNICIPIOS!$B$4:$F$343,3,0)</f>
        <v>1002</v>
      </c>
      <c r="F5223" s="149" t="str">
        <f>+VLOOKUP($A5223,mUNICIPIOS!$B$4:$F$343,4,0)</f>
        <v>Cuyotenango</v>
      </c>
      <c r="G5223" s="139" t="str">
        <f t="shared" ref="G5223:K5223" si="5341">+G5185</f>
        <v>02</v>
      </c>
      <c r="H5223" t="str">
        <f t="shared" si="5341"/>
        <v>IIC</v>
      </c>
      <c r="I5223" t="str">
        <f t="shared" si="5341"/>
        <v>Índice de Información a la Ciudadanía</v>
      </c>
      <c r="J5223" t="str">
        <f t="shared" si="5341"/>
        <v>INDICE</v>
      </c>
      <c r="K5223">
        <f t="shared" si="5341"/>
        <v>0</v>
      </c>
      <c r="L5223" s="150">
        <f>+VLOOKUP($E5223,IIC_2018!$B$8:$Q$347,15,0)</f>
        <v>0.49306680085966509</v>
      </c>
      <c r="M5223" s="142" t="str">
        <f>+VLOOKUP($E5223,IIC_2018!$B$8:$Q$347,16,0)</f>
        <v>Medio</v>
      </c>
    </row>
    <row r="5224" spans="1:13" x14ac:dyDescent="0.3">
      <c r="A5224" s="139">
        <f t="shared" si="5281"/>
        <v>138</v>
      </c>
      <c r="B5224" s="148">
        <f t="shared" si="5283"/>
        <v>12</v>
      </c>
      <c r="D5224" s="149" t="str">
        <f>+VLOOKUP($A5224,mUNICIPIOS!$B$4:$F$343,2,0)</f>
        <v>Suchitepéquez</v>
      </c>
      <c r="E5224" s="149">
        <f>+VLOOKUP($A5224,mUNICIPIOS!$B$4:$F$343,3,0)</f>
        <v>1002</v>
      </c>
      <c r="F5224" s="149" t="str">
        <f>+VLOOKUP($A5224,mUNICIPIOS!$B$4:$F$343,4,0)</f>
        <v>Cuyotenango</v>
      </c>
      <c r="G5224" s="139" t="str">
        <f t="shared" ref="G5224:K5224" si="5342">+G5186</f>
        <v>03</v>
      </c>
      <c r="H5224" t="str">
        <f t="shared" si="5342"/>
        <v>ISP</v>
      </c>
      <c r="I5224" t="str">
        <f t="shared" si="5342"/>
        <v>Índice de Servicios Públicos</v>
      </c>
      <c r="J5224" t="str">
        <f t="shared" si="5342"/>
        <v>03-01</v>
      </c>
      <c r="K5224" t="str">
        <f t="shared" si="5342"/>
        <v>Cobertura del servicio público de agua</v>
      </c>
      <c r="L5224" s="150">
        <f>+VLOOKUP($E5224,ISP_2018!$B$8:$T$347,3,0)</f>
        <v>0.24971623155505107</v>
      </c>
      <c r="M5224" s="142" t="str">
        <f>+VLOOKUP($E5224,ISP_2018!$B$8:$T$347,4,0)</f>
        <v>Medio bajo</v>
      </c>
    </row>
    <row r="5225" spans="1:13" x14ac:dyDescent="0.3">
      <c r="A5225" s="139">
        <f t="shared" si="5281"/>
        <v>138</v>
      </c>
      <c r="B5225" s="148">
        <f t="shared" si="5283"/>
        <v>13</v>
      </c>
      <c r="D5225" s="149" t="str">
        <f>+VLOOKUP($A5225,mUNICIPIOS!$B$4:$F$343,2,0)</f>
        <v>Suchitepéquez</v>
      </c>
      <c r="E5225" s="149">
        <f>+VLOOKUP($A5225,mUNICIPIOS!$B$4:$F$343,3,0)</f>
        <v>1002</v>
      </c>
      <c r="F5225" s="149" t="str">
        <f>+VLOOKUP($A5225,mUNICIPIOS!$B$4:$F$343,4,0)</f>
        <v>Cuyotenango</v>
      </c>
      <c r="G5225" s="139" t="str">
        <f t="shared" ref="G5225:K5225" si="5343">+G5187</f>
        <v>03</v>
      </c>
      <c r="H5225" t="str">
        <f t="shared" si="5343"/>
        <v>ISP</v>
      </c>
      <c r="I5225" t="str">
        <f t="shared" si="5343"/>
        <v>Índice de Servicios Públicos</v>
      </c>
      <c r="J5225" t="str">
        <f t="shared" si="5343"/>
        <v>03-02</v>
      </c>
      <c r="K5225" t="str">
        <f t="shared" si="5343"/>
        <v>Control de la calidad del servicio público de agua</v>
      </c>
      <c r="L5225" s="150">
        <f>+VLOOKUP($E5225,ISP_2018!$B$8:$T$347,6,0)</f>
        <v>0</v>
      </c>
      <c r="M5225" s="142" t="str">
        <f>+VLOOKUP($E5225,ISP_2018!$B$8:$T$347,7,0)</f>
        <v>Bajo</v>
      </c>
    </row>
    <row r="5226" spans="1:13" x14ac:dyDescent="0.3">
      <c r="A5226" s="139">
        <f t="shared" si="5281"/>
        <v>138</v>
      </c>
      <c r="B5226" s="148">
        <f t="shared" si="5283"/>
        <v>14</v>
      </c>
      <c r="D5226" s="149" t="str">
        <f>+VLOOKUP($A5226,mUNICIPIOS!$B$4:$F$343,2,0)</f>
        <v>Suchitepéquez</v>
      </c>
      <c r="E5226" s="149">
        <f>+VLOOKUP($A5226,mUNICIPIOS!$B$4:$F$343,3,0)</f>
        <v>1002</v>
      </c>
      <c r="F5226" s="149" t="str">
        <f>+VLOOKUP($A5226,mUNICIPIOS!$B$4:$F$343,4,0)</f>
        <v>Cuyotenango</v>
      </c>
      <c r="G5226" s="139" t="str">
        <f t="shared" ref="G5226:K5226" si="5344">+G5188</f>
        <v>03</v>
      </c>
      <c r="H5226" t="str">
        <f t="shared" si="5344"/>
        <v>ISP</v>
      </c>
      <c r="I5226" t="str">
        <f t="shared" si="5344"/>
        <v>Índice de Servicios Públicos</v>
      </c>
      <c r="J5226" t="str">
        <f t="shared" si="5344"/>
        <v>03-03</v>
      </c>
      <c r="K5226" t="str">
        <f t="shared" si="5344"/>
        <v>Disposición  y tratamiento  de aguas residuales</v>
      </c>
      <c r="L5226" s="150">
        <f>+VLOOKUP($E5226,ISP_2018!$B$8:$T$347,9,0)</f>
        <v>0</v>
      </c>
      <c r="M5226" s="142" t="str">
        <f>+VLOOKUP($E5226,ISP_2018!$B$8:$T$347,10,0)</f>
        <v>Bajo</v>
      </c>
    </row>
    <row r="5227" spans="1:13" x14ac:dyDescent="0.3">
      <c r="A5227" s="139">
        <f t="shared" si="5281"/>
        <v>138</v>
      </c>
      <c r="B5227" s="148">
        <f t="shared" si="5283"/>
        <v>15</v>
      </c>
      <c r="D5227" s="149" t="str">
        <f>+VLOOKUP($A5227,mUNICIPIOS!$B$4:$F$343,2,0)</f>
        <v>Suchitepéquez</v>
      </c>
      <c r="E5227" s="149">
        <f>+VLOOKUP($A5227,mUNICIPIOS!$B$4:$F$343,3,0)</f>
        <v>1002</v>
      </c>
      <c r="F5227" s="149" t="str">
        <f>+VLOOKUP($A5227,mUNICIPIOS!$B$4:$F$343,4,0)</f>
        <v>Cuyotenango</v>
      </c>
      <c r="G5227" s="139" t="str">
        <f t="shared" ref="G5227:K5227" si="5345">+G5189</f>
        <v>03</v>
      </c>
      <c r="H5227" t="str">
        <f t="shared" si="5345"/>
        <v>ISP</v>
      </c>
      <c r="I5227" t="str">
        <f t="shared" si="5345"/>
        <v>Índice de Servicios Públicos</v>
      </c>
      <c r="J5227" t="str">
        <f t="shared" si="5345"/>
        <v>03-04</v>
      </c>
      <c r="K5227" t="str">
        <f t="shared" si="5345"/>
        <v>Gestión y manejo de los residuos y desechos sólidos</v>
      </c>
      <c r="L5227" s="150">
        <f>+VLOOKUP($E5227,ISP_2018!$B$8:$T$347,12,0)</f>
        <v>0</v>
      </c>
      <c r="M5227" s="142" t="str">
        <f>+VLOOKUP($E5227,ISP_2018!$B$8:$T$347,13,0)</f>
        <v>Bajo</v>
      </c>
    </row>
    <row r="5228" spans="1:13" x14ac:dyDescent="0.3">
      <c r="A5228" s="139">
        <f t="shared" si="5281"/>
        <v>138</v>
      </c>
      <c r="B5228" s="148">
        <f t="shared" si="5283"/>
        <v>16</v>
      </c>
      <c r="D5228" s="149" t="str">
        <f>+VLOOKUP($A5228,mUNICIPIOS!$B$4:$F$343,2,0)</f>
        <v>Suchitepéquez</v>
      </c>
      <c r="E5228" s="149">
        <f>+VLOOKUP($A5228,mUNICIPIOS!$B$4:$F$343,3,0)</f>
        <v>1002</v>
      </c>
      <c r="F5228" s="149" t="str">
        <f>+VLOOKUP($A5228,mUNICIPIOS!$B$4:$F$343,4,0)</f>
        <v>Cuyotenango</v>
      </c>
      <c r="G5228" s="139" t="str">
        <f t="shared" ref="G5228:K5228" si="5346">+G5190</f>
        <v>03</v>
      </c>
      <c r="H5228" t="str">
        <f t="shared" si="5346"/>
        <v>ISP</v>
      </c>
      <c r="I5228" t="str">
        <f t="shared" si="5346"/>
        <v>Índice de Servicios Públicos</v>
      </c>
      <c r="J5228" t="str">
        <f t="shared" si="5346"/>
        <v>03-05</v>
      </c>
      <c r="K5228" t="str">
        <f t="shared" si="5346"/>
        <v>Gestión de servicios públicos municipales</v>
      </c>
      <c r="L5228" s="150">
        <f>+VLOOKUP($E5228,ISP_2018!$B$8:$T$347,15,0)</f>
        <v>0.22580645161290319</v>
      </c>
      <c r="M5228" s="142" t="str">
        <f>+VLOOKUP($E5228,ISP_2018!$B$8:$T$347,16,0)</f>
        <v>Medio bajo</v>
      </c>
    </row>
    <row r="5229" spans="1:13" x14ac:dyDescent="0.3">
      <c r="A5229" s="139">
        <f t="shared" ref="A5229:A5292" si="5347">+IF(B5228=38,A5228+1,A5228)</f>
        <v>138</v>
      </c>
      <c r="B5229" s="148">
        <f t="shared" si="5283"/>
        <v>17</v>
      </c>
      <c r="D5229" s="149" t="str">
        <f>+VLOOKUP($A5229,mUNICIPIOS!$B$4:$F$343,2,0)</f>
        <v>Suchitepéquez</v>
      </c>
      <c r="E5229" s="149">
        <f>+VLOOKUP($A5229,mUNICIPIOS!$B$4:$F$343,3,0)</f>
        <v>1002</v>
      </c>
      <c r="F5229" s="149" t="str">
        <f>+VLOOKUP($A5229,mUNICIPIOS!$B$4:$F$343,4,0)</f>
        <v>Cuyotenango</v>
      </c>
      <c r="G5229" s="139" t="str">
        <f t="shared" ref="G5229:K5229" si="5348">+G5191</f>
        <v>03</v>
      </c>
      <c r="H5229" t="str">
        <f t="shared" si="5348"/>
        <v>ISP</v>
      </c>
      <c r="I5229" t="str">
        <f t="shared" si="5348"/>
        <v>Índice de Servicios Públicos</v>
      </c>
      <c r="J5229" t="str">
        <f t="shared" si="5348"/>
        <v>INDICE</v>
      </c>
      <c r="K5229">
        <f t="shared" si="5348"/>
        <v>0</v>
      </c>
      <c r="L5229" s="150">
        <f>+VLOOKUP($E5229,ISP_2018!$B$8:$T$347,18,0)</f>
        <v>7.0132913478085757E-2</v>
      </c>
      <c r="M5229" s="142" t="str">
        <f>+VLOOKUP($E5229,ISP_2018!$B$8:$T$347,19,0)</f>
        <v>Bajo</v>
      </c>
    </row>
    <row r="5230" spans="1:13" x14ac:dyDescent="0.3">
      <c r="A5230" s="139">
        <f t="shared" si="5347"/>
        <v>138</v>
      </c>
      <c r="B5230" s="148">
        <f t="shared" ref="B5230:B5293" si="5349">+B5192</f>
        <v>18</v>
      </c>
      <c r="D5230" s="149" t="str">
        <f>+VLOOKUP($A5230,mUNICIPIOS!$B$4:$F$343,2,0)</f>
        <v>Suchitepéquez</v>
      </c>
      <c r="E5230" s="149">
        <f>+VLOOKUP($A5230,mUNICIPIOS!$B$4:$F$343,3,0)</f>
        <v>1002</v>
      </c>
      <c r="F5230" s="149" t="str">
        <f>+VLOOKUP($A5230,mUNICIPIOS!$B$4:$F$343,4,0)</f>
        <v>Cuyotenango</v>
      </c>
      <c r="G5230" s="139" t="str">
        <f t="shared" ref="G5230:K5230" si="5350">+G5192</f>
        <v>04</v>
      </c>
      <c r="H5230" t="str">
        <f t="shared" si="5350"/>
        <v>IGA</v>
      </c>
      <c r="I5230" t="str">
        <f t="shared" si="5350"/>
        <v>Índice de Gestión Administrativa</v>
      </c>
      <c r="J5230" t="str">
        <f t="shared" si="5350"/>
        <v>04-01</v>
      </c>
      <c r="K5230" t="str">
        <f t="shared" si="5350"/>
        <v>Existencia de elementos de atención municipal orientada al vecino</v>
      </c>
      <c r="L5230" s="150">
        <f>+VLOOKUP($E5230,IGA_2018!$B$8:$N$347,3,0)</f>
        <v>0.25</v>
      </c>
      <c r="M5230" s="142" t="str">
        <f>+VLOOKUP($E5230,IGA_2018!$B$8:$N$347,4,0)</f>
        <v>Medio bajo</v>
      </c>
    </row>
    <row r="5231" spans="1:13" x14ac:dyDescent="0.3">
      <c r="A5231" s="139">
        <f t="shared" si="5347"/>
        <v>138</v>
      </c>
      <c r="B5231" s="148">
        <f t="shared" si="5349"/>
        <v>19</v>
      </c>
      <c r="D5231" s="149" t="str">
        <f>+VLOOKUP($A5231,mUNICIPIOS!$B$4:$F$343,2,0)</f>
        <v>Suchitepéquez</v>
      </c>
      <c r="E5231" s="149">
        <f>+VLOOKUP($A5231,mUNICIPIOS!$B$4:$F$343,3,0)</f>
        <v>1002</v>
      </c>
      <c r="F5231" s="149" t="str">
        <f>+VLOOKUP($A5231,mUNICIPIOS!$B$4:$F$343,4,0)</f>
        <v>Cuyotenango</v>
      </c>
      <c r="G5231" s="139" t="str">
        <f t="shared" ref="G5231:K5231" si="5351">+G5193</f>
        <v>04</v>
      </c>
      <c r="H5231" t="str">
        <f t="shared" si="5351"/>
        <v>IGA</v>
      </c>
      <c r="I5231" t="str">
        <f t="shared" si="5351"/>
        <v>Índice de Gestión Administrativa</v>
      </c>
      <c r="J5231" t="str">
        <f t="shared" si="5351"/>
        <v>04-02</v>
      </c>
      <c r="K5231" t="str">
        <f t="shared" si="5351"/>
        <v>Gestión del recurso humano.</v>
      </c>
      <c r="L5231" s="150">
        <f>+VLOOKUP($E5231,IGA_2018!$B$8:$N$347,6,0)</f>
        <v>0.38114859644604698</v>
      </c>
      <c r="M5231" s="142" t="str">
        <f>+VLOOKUP($E5231,IGA_2018!$B$8:$N$347,7,0)</f>
        <v>Medio bajo</v>
      </c>
    </row>
    <row r="5232" spans="1:13" x14ac:dyDescent="0.3">
      <c r="A5232" s="139">
        <f t="shared" si="5347"/>
        <v>138</v>
      </c>
      <c r="B5232" s="148">
        <f t="shared" si="5349"/>
        <v>20</v>
      </c>
      <c r="D5232" s="149" t="str">
        <f>+VLOOKUP($A5232,mUNICIPIOS!$B$4:$F$343,2,0)</f>
        <v>Suchitepéquez</v>
      </c>
      <c r="E5232" s="149">
        <f>+VLOOKUP($A5232,mUNICIPIOS!$B$4:$F$343,3,0)</f>
        <v>1002</v>
      </c>
      <c r="F5232" s="149" t="str">
        <f>+VLOOKUP($A5232,mUNICIPIOS!$B$4:$F$343,4,0)</f>
        <v>Cuyotenango</v>
      </c>
      <c r="G5232" s="139" t="str">
        <f t="shared" ref="G5232:K5232" si="5352">+G5194</f>
        <v>04</v>
      </c>
      <c r="H5232" t="str">
        <f t="shared" si="5352"/>
        <v>IGA</v>
      </c>
      <c r="I5232" t="str">
        <f t="shared" si="5352"/>
        <v>Índice de Gestión Administrativa</v>
      </c>
      <c r="J5232" t="str">
        <f t="shared" si="5352"/>
        <v>04-03</v>
      </c>
      <c r="K5232" t="str">
        <f t="shared" si="5352"/>
        <v>Existencia de oficinas municipales con instrumentos de gestión.</v>
      </c>
      <c r="L5232" s="150">
        <f>+VLOOKUP($E5232,IGA_2018!$B$8:$N$347,9,0)</f>
        <v>0.3482142857142857</v>
      </c>
      <c r="M5232" s="142" t="str">
        <f>+VLOOKUP($E5232,IGA_2018!$B$8:$N$347,10,0)</f>
        <v>Medio bajo</v>
      </c>
    </row>
    <row r="5233" spans="1:13" x14ac:dyDescent="0.3">
      <c r="A5233" s="139">
        <f t="shared" si="5347"/>
        <v>138</v>
      </c>
      <c r="B5233" s="148">
        <f t="shared" si="5349"/>
        <v>21</v>
      </c>
      <c r="D5233" s="149" t="str">
        <f>+VLOOKUP($A5233,mUNICIPIOS!$B$4:$F$343,2,0)</f>
        <v>Suchitepéquez</v>
      </c>
      <c r="E5233" s="149">
        <f>+VLOOKUP($A5233,mUNICIPIOS!$B$4:$F$343,3,0)</f>
        <v>1002</v>
      </c>
      <c r="F5233" s="149" t="str">
        <f>+VLOOKUP($A5233,mUNICIPIOS!$B$4:$F$343,4,0)</f>
        <v>Cuyotenango</v>
      </c>
      <c r="G5233" s="139" t="str">
        <f t="shared" ref="G5233:K5233" si="5353">+G5195</f>
        <v>04</v>
      </c>
      <c r="H5233" t="str">
        <f t="shared" si="5353"/>
        <v>IGA</v>
      </c>
      <c r="I5233" t="str">
        <f t="shared" si="5353"/>
        <v>Índice de Gestión Administrativa</v>
      </c>
      <c r="J5233" t="str">
        <f t="shared" si="5353"/>
        <v>INDICE</v>
      </c>
      <c r="K5233">
        <f t="shared" si="5353"/>
        <v>0</v>
      </c>
      <c r="L5233" s="150">
        <f>+VLOOKUP($E5233,IGA_2018!$B$8:$N$347,12,0)</f>
        <v>0.33027700875611643</v>
      </c>
      <c r="M5233" s="142" t="str">
        <f>+VLOOKUP($E5233,IGA_2018!$B$8:$N$347,13,0)</f>
        <v>Medio bajo</v>
      </c>
    </row>
    <row r="5234" spans="1:13" x14ac:dyDescent="0.3">
      <c r="A5234" s="139">
        <f t="shared" si="5347"/>
        <v>138</v>
      </c>
      <c r="B5234" s="148">
        <f t="shared" si="5349"/>
        <v>22</v>
      </c>
      <c r="D5234" s="149" t="str">
        <f>+VLOOKUP($A5234,mUNICIPIOS!$B$4:$F$343,2,0)</f>
        <v>Suchitepéquez</v>
      </c>
      <c r="E5234" s="149">
        <f>+VLOOKUP($A5234,mUNICIPIOS!$B$4:$F$343,3,0)</f>
        <v>1002</v>
      </c>
      <c r="F5234" s="149" t="str">
        <f>+VLOOKUP($A5234,mUNICIPIOS!$B$4:$F$343,4,0)</f>
        <v>Cuyotenango</v>
      </c>
      <c r="G5234" s="139" t="str">
        <f t="shared" ref="G5234:K5234" si="5354">+G5196</f>
        <v>05</v>
      </c>
      <c r="H5234" t="str">
        <f t="shared" si="5354"/>
        <v>IGF</v>
      </c>
      <c r="I5234" t="str">
        <f t="shared" si="5354"/>
        <v>Índice de Gestión Financiera</v>
      </c>
      <c r="J5234" t="str">
        <f t="shared" si="5354"/>
        <v>05-01</v>
      </c>
      <c r="K5234" t="str">
        <f t="shared" si="5354"/>
        <v>Autonomía financiera municipal</v>
      </c>
      <c r="L5234" s="150">
        <f>+VLOOKUP($E5234,IGF_2018!$B$8:$Z$347,3,0)</f>
        <v>0.23891964802231125</v>
      </c>
      <c r="M5234" s="142" t="str">
        <f>+VLOOKUP($E5234,IGF_2018!$B$8:$Z$347,4,0)</f>
        <v>Medio bajo</v>
      </c>
    </row>
    <row r="5235" spans="1:13" x14ac:dyDescent="0.3">
      <c r="A5235" s="139">
        <f t="shared" si="5347"/>
        <v>138</v>
      </c>
      <c r="B5235" s="148">
        <f t="shared" si="5349"/>
        <v>23</v>
      </c>
      <c r="D5235" s="149" t="str">
        <f>+VLOOKUP($A5235,mUNICIPIOS!$B$4:$F$343,2,0)</f>
        <v>Suchitepéquez</v>
      </c>
      <c r="E5235" s="149">
        <f>+VLOOKUP($A5235,mUNICIPIOS!$B$4:$F$343,3,0)</f>
        <v>1002</v>
      </c>
      <c r="F5235" s="149" t="str">
        <f>+VLOOKUP($A5235,mUNICIPIOS!$B$4:$F$343,4,0)</f>
        <v>Cuyotenango</v>
      </c>
      <c r="G5235" s="139" t="str">
        <f t="shared" ref="G5235:K5235" si="5355">+G5197</f>
        <v>05</v>
      </c>
      <c r="H5235" t="str">
        <f t="shared" si="5355"/>
        <v>IGF</v>
      </c>
      <c r="I5235" t="str">
        <f t="shared" si="5355"/>
        <v>Índice de Gestión Financiera</v>
      </c>
      <c r="J5235" t="str">
        <f t="shared" si="5355"/>
        <v>05-02</v>
      </c>
      <c r="K5235" t="str">
        <f t="shared" si="5355"/>
        <v xml:space="preserve">Ingresos propios por habitante -sin regalías- </v>
      </c>
      <c r="L5235" s="150">
        <f>+VLOOKUP($E5235,IGF_2018!$B$8:$Z$347,6,0)</f>
        <v>0.13188463366269895</v>
      </c>
      <c r="M5235" s="142" t="str">
        <f>+VLOOKUP($E5235,IGF_2018!$B$8:$Z$347,7,0)</f>
        <v>Bajo</v>
      </c>
    </row>
    <row r="5236" spans="1:13" x14ac:dyDescent="0.3">
      <c r="A5236" s="139">
        <f t="shared" si="5347"/>
        <v>138</v>
      </c>
      <c r="B5236" s="148">
        <f t="shared" si="5349"/>
        <v>24</v>
      </c>
      <c r="D5236" s="149" t="str">
        <f>+VLOOKUP($A5236,mUNICIPIOS!$B$4:$F$343,2,0)</f>
        <v>Suchitepéquez</v>
      </c>
      <c r="E5236" s="149">
        <f>+VLOOKUP($A5236,mUNICIPIOS!$B$4:$F$343,3,0)</f>
        <v>1002</v>
      </c>
      <c r="F5236" s="149" t="str">
        <f>+VLOOKUP($A5236,mUNICIPIOS!$B$4:$F$343,4,0)</f>
        <v>Cuyotenango</v>
      </c>
      <c r="G5236" s="139" t="str">
        <f t="shared" ref="G5236:K5236" si="5356">+G5198</f>
        <v>05</v>
      </c>
      <c r="H5236" t="str">
        <f t="shared" si="5356"/>
        <v>IGF</v>
      </c>
      <c r="I5236" t="str">
        <f t="shared" si="5356"/>
        <v>Índice de Gestión Financiera</v>
      </c>
      <c r="J5236" t="str">
        <f t="shared" si="5356"/>
        <v>05-03</v>
      </c>
      <c r="K5236" t="str">
        <f t="shared" si="5356"/>
        <v>Ingresos del IUSI en relación a los ingresos propios -sin regalías-</v>
      </c>
      <c r="L5236" s="150">
        <f>+VLOOKUP($E5236,IGF_2018!$B$8:$Z$347,9,0)</f>
        <v>0.20077872109671577</v>
      </c>
      <c r="M5236" s="142" t="str">
        <f>+VLOOKUP($E5236,IGF_2018!$B$8:$Z$347,10,0)</f>
        <v>Medio bajo</v>
      </c>
    </row>
    <row r="5237" spans="1:13" x14ac:dyDescent="0.3">
      <c r="A5237" s="139">
        <f t="shared" si="5347"/>
        <v>138</v>
      </c>
      <c r="B5237" s="148">
        <f t="shared" si="5349"/>
        <v>25</v>
      </c>
      <c r="D5237" s="149" t="str">
        <f>+VLOOKUP($A5237,mUNICIPIOS!$B$4:$F$343,2,0)</f>
        <v>Suchitepéquez</v>
      </c>
      <c r="E5237" s="149">
        <f>+VLOOKUP($A5237,mUNICIPIOS!$B$4:$F$343,3,0)</f>
        <v>1002</v>
      </c>
      <c r="F5237" s="149" t="str">
        <f>+VLOOKUP($A5237,mUNICIPIOS!$B$4:$F$343,4,0)</f>
        <v>Cuyotenango</v>
      </c>
      <c r="G5237" s="139" t="str">
        <f t="shared" ref="G5237:K5237" si="5357">+G5199</f>
        <v>05</v>
      </c>
      <c r="H5237" t="str">
        <f t="shared" si="5357"/>
        <v>IGF</v>
      </c>
      <c r="I5237" t="str">
        <f t="shared" si="5357"/>
        <v>Índice de Gestión Financiera</v>
      </c>
      <c r="J5237" t="str">
        <f t="shared" si="5357"/>
        <v>05-04</v>
      </c>
      <c r="K5237" t="str">
        <f t="shared" si="5357"/>
        <v>Inversión anual en capital fijo por habitante</v>
      </c>
      <c r="L5237" s="150">
        <f>+VLOOKUP($E5237,IGF_2018!$B$8:$Z$347,12,0)</f>
        <v>3.4380729707854135E-2</v>
      </c>
      <c r="M5237" s="142" t="str">
        <f>+VLOOKUP($E5237,IGF_2018!$B$8:$Z$347,13,0)</f>
        <v>Bajo</v>
      </c>
    </row>
    <row r="5238" spans="1:13" x14ac:dyDescent="0.3">
      <c r="A5238" s="139">
        <f t="shared" si="5347"/>
        <v>138</v>
      </c>
      <c r="B5238" s="148">
        <f t="shared" si="5349"/>
        <v>26</v>
      </c>
      <c r="D5238" s="149" t="str">
        <f>+VLOOKUP($A5238,mUNICIPIOS!$B$4:$F$343,2,0)</f>
        <v>Suchitepéquez</v>
      </c>
      <c r="E5238" s="149">
        <f>+VLOOKUP($A5238,mUNICIPIOS!$B$4:$F$343,3,0)</f>
        <v>1002</v>
      </c>
      <c r="F5238" s="149" t="str">
        <f>+VLOOKUP($A5238,mUNICIPIOS!$B$4:$F$343,4,0)</f>
        <v>Cuyotenango</v>
      </c>
      <c r="G5238" s="139" t="str">
        <f t="shared" ref="G5238:K5238" si="5358">+G5200</f>
        <v>05</v>
      </c>
      <c r="H5238" t="str">
        <f t="shared" si="5358"/>
        <v>IGF</v>
      </c>
      <c r="I5238" t="str">
        <f t="shared" si="5358"/>
        <v>Índice de Gestión Financiera</v>
      </c>
      <c r="J5238" t="str">
        <f t="shared" si="5358"/>
        <v>05-05</v>
      </c>
      <c r="K5238" t="str">
        <f t="shared" si="5358"/>
        <v>Inversión anual en capital fijo con recursos percibidos por ingresos propios</v>
      </c>
      <c r="L5238" s="150">
        <f>+VLOOKUP($E5238,IGF_2018!$B$8:$Z$347,15,0)</f>
        <v>6.1844349219013946E-3</v>
      </c>
      <c r="M5238" s="142" t="str">
        <f>+VLOOKUP($E5238,IGF_2018!$B$8:$Z$347,16,0)</f>
        <v>Bajo</v>
      </c>
    </row>
    <row r="5239" spans="1:13" x14ac:dyDescent="0.3">
      <c r="A5239" s="139">
        <f t="shared" si="5347"/>
        <v>138</v>
      </c>
      <c r="B5239" s="148">
        <f t="shared" si="5349"/>
        <v>27</v>
      </c>
      <c r="D5239" s="149" t="str">
        <f>+VLOOKUP($A5239,mUNICIPIOS!$B$4:$F$343,2,0)</f>
        <v>Suchitepéquez</v>
      </c>
      <c r="E5239" s="149">
        <f>+VLOOKUP($A5239,mUNICIPIOS!$B$4:$F$343,3,0)</f>
        <v>1002</v>
      </c>
      <c r="F5239" s="149" t="str">
        <f>+VLOOKUP($A5239,mUNICIPIOS!$B$4:$F$343,4,0)</f>
        <v>Cuyotenango</v>
      </c>
      <c r="G5239" s="139" t="str">
        <f t="shared" ref="G5239:K5239" si="5359">+G5201</f>
        <v>05</v>
      </c>
      <c r="H5239" t="str">
        <f t="shared" si="5359"/>
        <v>IGF</v>
      </c>
      <c r="I5239" t="str">
        <f t="shared" si="5359"/>
        <v>Índice de Gestión Financiera</v>
      </c>
      <c r="J5239" t="str">
        <f t="shared" si="5359"/>
        <v>05-06</v>
      </c>
      <c r="K5239" t="str">
        <f t="shared" si="5359"/>
        <v xml:space="preserve">Inversión anual en capital fijo con recursos percibidos por transferencias del Gobierno Central </v>
      </c>
      <c r="L5239" s="150">
        <f>+VLOOKUP($E5239,IGF_2018!$B$8:$Z$347,18,0)</f>
        <v>5.6040361331179352E-2</v>
      </c>
      <c r="M5239" s="142" t="str">
        <f>+VLOOKUP($E5239,IGF_2018!$B$8:$Z$347,19,0)</f>
        <v>Bajo</v>
      </c>
    </row>
    <row r="5240" spans="1:13" x14ac:dyDescent="0.3">
      <c r="A5240" s="139">
        <f t="shared" si="5347"/>
        <v>138</v>
      </c>
      <c r="B5240" s="148">
        <f t="shared" si="5349"/>
        <v>28</v>
      </c>
      <c r="D5240" s="149" t="str">
        <f>+VLOOKUP($A5240,mUNICIPIOS!$B$4:$F$343,2,0)</f>
        <v>Suchitepéquez</v>
      </c>
      <c r="E5240" s="149">
        <f>+VLOOKUP($A5240,mUNICIPIOS!$B$4:$F$343,3,0)</f>
        <v>1002</v>
      </c>
      <c r="F5240" s="149" t="str">
        <f>+VLOOKUP($A5240,mUNICIPIOS!$B$4:$F$343,4,0)</f>
        <v>Cuyotenango</v>
      </c>
      <c r="G5240" s="139" t="str">
        <f t="shared" ref="G5240:K5240" si="5360">+G5202</f>
        <v>05</v>
      </c>
      <c r="H5240" t="str">
        <f t="shared" si="5360"/>
        <v>IGF</v>
      </c>
      <c r="I5240" t="str">
        <f t="shared" si="5360"/>
        <v>Índice de Gestión Financiera</v>
      </c>
      <c r="J5240" t="str">
        <f t="shared" si="5360"/>
        <v>05-07</v>
      </c>
      <c r="K5240" t="str">
        <f t="shared" si="5360"/>
        <v>Financiamiento por endeudamiento municipal</v>
      </c>
      <c r="L5240" s="150">
        <f>+VLOOKUP($E5240,IGF_2018!$B$8:$Z$347,21,0)</f>
        <v>1</v>
      </c>
      <c r="M5240" s="142" t="str">
        <f>+VLOOKUP($E5240,IGF_2018!$B$8:$Z$347,22,0)</f>
        <v>Alto</v>
      </c>
    </row>
    <row r="5241" spans="1:13" x14ac:dyDescent="0.3">
      <c r="A5241" s="139">
        <f t="shared" si="5347"/>
        <v>138</v>
      </c>
      <c r="B5241" s="148">
        <f t="shared" si="5349"/>
        <v>29</v>
      </c>
      <c r="D5241" s="149" t="str">
        <f>+VLOOKUP($A5241,mUNICIPIOS!$B$4:$F$343,2,0)</f>
        <v>Suchitepéquez</v>
      </c>
      <c r="E5241" s="149">
        <f>+VLOOKUP($A5241,mUNICIPIOS!$B$4:$F$343,3,0)</f>
        <v>1002</v>
      </c>
      <c r="F5241" s="149" t="str">
        <f>+VLOOKUP($A5241,mUNICIPIOS!$B$4:$F$343,4,0)</f>
        <v>Cuyotenango</v>
      </c>
      <c r="G5241" s="139" t="str">
        <f t="shared" ref="G5241:K5241" si="5361">+G5203</f>
        <v>05</v>
      </c>
      <c r="H5241" t="str">
        <f t="shared" si="5361"/>
        <v>IGF</v>
      </c>
      <c r="I5241" t="str">
        <f t="shared" si="5361"/>
        <v>Índice de Gestión Financiera</v>
      </c>
      <c r="J5241" t="str">
        <f t="shared" si="5361"/>
        <v>INDICE</v>
      </c>
      <c r="K5241">
        <f t="shared" si="5361"/>
        <v>0</v>
      </c>
      <c r="L5241" s="150">
        <f>+VLOOKUP($E5241,IGF_2018!$B$8:$Z$347,24,0)</f>
        <v>0.30389928104276714</v>
      </c>
      <c r="M5241" s="142" t="str">
        <f>+VLOOKUP($E5241,IGF_2018!$B$8:$Z$347,25,0)</f>
        <v>Medio bajo</v>
      </c>
    </row>
    <row r="5242" spans="1:13" x14ac:dyDescent="0.3">
      <c r="A5242" s="139">
        <f t="shared" si="5347"/>
        <v>138</v>
      </c>
      <c r="B5242" s="148">
        <f t="shared" si="5349"/>
        <v>30</v>
      </c>
      <c r="D5242" s="149" t="str">
        <f>+VLOOKUP($A5242,mUNICIPIOS!$B$4:$F$343,2,0)</f>
        <v>Suchitepéquez</v>
      </c>
      <c r="E5242" s="149">
        <f>+VLOOKUP($A5242,mUNICIPIOS!$B$4:$F$343,3,0)</f>
        <v>1002</v>
      </c>
      <c r="F5242" s="149" t="str">
        <f>+VLOOKUP($A5242,mUNICIPIOS!$B$4:$F$343,4,0)</f>
        <v>Cuyotenango</v>
      </c>
      <c r="G5242" s="139" t="str">
        <f t="shared" ref="G5242:K5242" si="5362">+G5204</f>
        <v>06</v>
      </c>
      <c r="H5242" t="str">
        <f t="shared" si="5362"/>
        <v>IGE</v>
      </c>
      <c r="I5242" t="str">
        <f t="shared" si="5362"/>
        <v>Índice de Gestión Estratégica</v>
      </c>
      <c r="J5242" t="str">
        <f t="shared" si="5362"/>
        <v>06-01</v>
      </c>
      <c r="K5242" t="str">
        <f t="shared" si="5362"/>
        <v>Ejecución del Plan Operativo Anual  (POA)</v>
      </c>
      <c r="L5242" s="150">
        <f>+VLOOKUP($E5242,IGE_2018!$B$8:$Z$347,3,0)</f>
        <v>0.892984904813102</v>
      </c>
      <c r="M5242" s="142" t="str">
        <f>+VLOOKUP($E5242,IGE_2018!$B$8:$Z$347,4,0)</f>
        <v>Alto</v>
      </c>
    </row>
    <row r="5243" spans="1:13" x14ac:dyDescent="0.3">
      <c r="A5243" s="139">
        <f t="shared" si="5347"/>
        <v>138</v>
      </c>
      <c r="B5243" s="148">
        <f t="shared" si="5349"/>
        <v>31</v>
      </c>
      <c r="D5243" s="149" t="str">
        <f>+VLOOKUP($A5243,mUNICIPIOS!$B$4:$F$343,2,0)</f>
        <v>Suchitepéquez</v>
      </c>
      <c r="E5243" s="149">
        <f>+VLOOKUP($A5243,mUNICIPIOS!$B$4:$F$343,3,0)</f>
        <v>1002</v>
      </c>
      <c r="F5243" s="149" t="str">
        <f>+VLOOKUP($A5243,mUNICIPIOS!$B$4:$F$343,4,0)</f>
        <v>Cuyotenango</v>
      </c>
      <c r="G5243" s="139" t="str">
        <f t="shared" ref="G5243:K5243" si="5363">+G5205</f>
        <v>06</v>
      </c>
      <c r="H5243" t="str">
        <f t="shared" si="5363"/>
        <v>IGE</v>
      </c>
      <c r="I5243" t="str">
        <f t="shared" si="5363"/>
        <v>Índice de Gestión Estratégica</v>
      </c>
      <c r="J5243" t="str">
        <f t="shared" si="5363"/>
        <v>06-02</v>
      </c>
      <c r="K5243" t="str">
        <f t="shared" si="5363"/>
        <v>Relación Plan de Desarrollo Municipal y Ordenamiento Territorial (PDM-OT) - Plan Estratégico Institucional (PEI) - Plan Operativo Multianual (POM) - Plan Operativo Anual (POA)</v>
      </c>
      <c r="L5243" s="150">
        <f>+VLOOKUP($E5243,IGE_2018!$B$8:$Z$347,6,0)</f>
        <v>0.4</v>
      </c>
      <c r="M5243" s="142" t="str">
        <f>+VLOOKUP($E5243,IGE_2018!$B$8:$Z$347,7,0)</f>
        <v>Medio bajo</v>
      </c>
    </row>
    <row r="5244" spans="1:13" x14ac:dyDescent="0.3">
      <c r="A5244" s="139">
        <f t="shared" si="5347"/>
        <v>138</v>
      </c>
      <c r="B5244" s="148">
        <f t="shared" si="5349"/>
        <v>32</v>
      </c>
      <c r="D5244" s="149" t="str">
        <f>+VLOOKUP($A5244,mUNICIPIOS!$B$4:$F$343,2,0)</f>
        <v>Suchitepéquez</v>
      </c>
      <c r="E5244" s="149">
        <f>+VLOOKUP($A5244,mUNICIPIOS!$B$4:$F$343,3,0)</f>
        <v>1002</v>
      </c>
      <c r="F5244" s="149" t="str">
        <f>+VLOOKUP($A5244,mUNICIPIOS!$B$4:$F$343,4,0)</f>
        <v>Cuyotenango</v>
      </c>
      <c r="G5244" s="139" t="str">
        <f t="shared" ref="G5244:K5244" si="5364">+G5206</f>
        <v>06</v>
      </c>
      <c r="H5244" t="str">
        <f t="shared" si="5364"/>
        <v>IGE</v>
      </c>
      <c r="I5244" t="str">
        <f t="shared" si="5364"/>
        <v>Índice de Gestión Estratégica</v>
      </c>
      <c r="J5244" t="str">
        <f t="shared" si="5364"/>
        <v>06-03</v>
      </c>
      <c r="K5244" t="str">
        <f t="shared" si="5364"/>
        <v>Presupuesto de egresos relacionado a competencias municipales que responden a prioridades nacionales de desarrollo.</v>
      </c>
      <c r="L5244" s="150">
        <f>+VLOOKUP($E5244,IGE_2018!$B$8:$Z$347,9,0)</f>
        <v>0.66244858082439317</v>
      </c>
      <c r="M5244" s="142" t="str">
        <f>+VLOOKUP($E5244,IGE_2018!$B$8:$Z$347,10,0)</f>
        <v>Medio alto</v>
      </c>
    </row>
    <row r="5245" spans="1:13" x14ac:dyDescent="0.3">
      <c r="A5245" s="139">
        <f t="shared" si="5347"/>
        <v>138</v>
      </c>
      <c r="B5245" s="148">
        <f t="shared" si="5349"/>
        <v>33</v>
      </c>
      <c r="D5245" s="149" t="str">
        <f>+VLOOKUP($A5245,mUNICIPIOS!$B$4:$F$343,2,0)</f>
        <v>Suchitepéquez</v>
      </c>
      <c r="E5245" s="149">
        <f>+VLOOKUP($A5245,mUNICIPIOS!$B$4:$F$343,3,0)</f>
        <v>1002</v>
      </c>
      <c r="F5245" s="149" t="str">
        <f>+VLOOKUP($A5245,mUNICIPIOS!$B$4:$F$343,4,0)</f>
        <v>Cuyotenango</v>
      </c>
      <c r="G5245" s="139" t="str">
        <f t="shared" ref="G5245:K5245" si="5365">+G5207</f>
        <v>06</v>
      </c>
      <c r="H5245" t="str">
        <f t="shared" si="5365"/>
        <v>IGE</v>
      </c>
      <c r="I5245" t="str">
        <f t="shared" si="5365"/>
        <v>Índice de Gestión Estratégica</v>
      </c>
      <c r="J5245" t="str">
        <f t="shared" si="5365"/>
        <v>06-04</v>
      </c>
      <c r="K5245" t="str">
        <f t="shared" si="5365"/>
        <v>Institucionalización de la gestión ordenada del territorio</v>
      </c>
      <c r="L5245" s="150">
        <f>+VLOOKUP($E5245,IGE_2018!$B$8:$Z$347,12,0)</f>
        <v>0.2</v>
      </c>
      <c r="M5245" s="142" t="str">
        <f>+VLOOKUP($E5245,IGE_2018!$B$8:$Z$347,13,0)</f>
        <v>Bajo</v>
      </c>
    </row>
    <row r="5246" spans="1:13" x14ac:dyDescent="0.3">
      <c r="A5246" s="139">
        <f t="shared" si="5347"/>
        <v>138</v>
      </c>
      <c r="B5246" s="148">
        <f t="shared" si="5349"/>
        <v>34</v>
      </c>
      <c r="D5246" s="149" t="str">
        <f>+VLOOKUP($A5246,mUNICIPIOS!$B$4:$F$343,2,0)</f>
        <v>Suchitepéquez</v>
      </c>
      <c r="E5246" s="149">
        <f>+VLOOKUP($A5246,mUNICIPIOS!$B$4:$F$343,3,0)</f>
        <v>1002</v>
      </c>
      <c r="F5246" s="149" t="str">
        <f>+VLOOKUP($A5246,mUNICIPIOS!$B$4:$F$343,4,0)</f>
        <v>Cuyotenango</v>
      </c>
      <c r="G5246" s="139" t="str">
        <f t="shared" ref="G5246:K5246" si="5366">+G5208</f>
        <v>06</v>
      </c>
      <c r="H5246" t="str">
        <f t="shared" si="5366"/>
        <v>IGE</v>
      </c>
      <c r="I5246" t="str">
        <f t="shared" si="5366"/>
        <v>Índice de Gestión Estratégica</v>
      </c>
      <c r="J5246" t="str">
        <f t="shared" si="5366"/>
        <v>06-05</v>
      </c>
      <c r="K5246" t="str">
        <f t="shared" si="5366"/>
        <v>Acciones para la gestión ordenada del territorio</v>
      </c>
      <c r="L5246" s="150">
        <f>+VLOOKUP($E5246,IGE_2018!$B$8:$Z$347,15,0)</f>
        <v>0</v>
      </c>
      <c r="M5246" s="142" t="str">
        <f>+VLOOKUP($E5246,IGE_2018!$B$8:$Z$347,16,0)</f>
        <v>Bajo</v>
      </c>
    </row>
    <row r="5247" spans="1:13" x14ac:dyDescent="0.3">
      <c r="A5247" s="139">
        <f t="shared" si="5347"/>
        <v>138</v>
      </c>
      <c r="B5247" s="148">
        <f t="shared" si="5349"/>
        <v>35</v>
      </c>
      <c r="D5247" s="149" t="str">
        <f>+VLOOKUP($A5247,mUNICIPIOS!$B$4:$F$343,2,0)</f>
        <v>Suchitepéquez</v>
      </c>
      <c r="E5247" s="149">
        <f>+VLOOKUP($A5247,mUNICIPIOS!$B$4:$F$343,3,0)</f>
        <v>1002</v>
      </c>
      <c r="F5247" s="149" t="str">
        <f>+VLOOKUP($A5247,mUNICIPIOS!$B$4:$F$343,4,0)</f>
        <v>Cuyotenango</v>
      </c>
      <c r="G5247" s="139" t="str">
        <f t="shared" ref="G5247:K5247" si="5367">+G5209</f>
        <v>06</v>
      </c>
      <c r="H5247" t="str">
        <f t="shared" si="5367"/>
        <v>IGE</v>
      </c>
      <c r="I5247" t="str">
        <f t="shared" si="5367"/>
        <v>Índice de Gestión Estratégica</v>
      </c>
      <c r="J5247" t="str">
        <f t="shared" si="5367"/>
        <v>06-06</v>
      </c>
      <c r="K5247" t="str">
        <f t="shared" si="5367"/>
        <v>Gestión de riesgo en la formulación de proyectos derivados de la planificación operativa anual</v>
      </c>
      <c r="L5247" s="150">
        <f>+VLOOKUP($E5247,IGE_2018!$B$8:$Z$347,18,0)</f>
        <v>0</v>
      </c>
      <c r="M5247" s="142" t="str">
        <f>+VLOOKUP($E5247,IGE_2018!$B$8:$Z$347,19,0)</f>
        <v>Bajo</v>
      </c>
    </row>
    <row r="5248" spans="1:13" x14ac:dyDescent="0.3">
      <c r="A5248" s="139">
        <f t="shared" si="5347"/>
        <v>138</v>
      </c>
      <c r="B5248" s="148">
        <f t="shared" si="5349"/>
        <v>36</v>
      </c>
      <c r="D5248" s="149" t="str">
        <f>+VLOOKUP($A5248,mUNICIPIOS!$B$4:$F$343,2,0)</f>
        <v>Suchitepéquez</v>
      </c>
      <c r="E5248" s="149">
        <f>+VLOOKUP($A5248,mUNICIPIOS!$B$4:$F$343,3,0)</f>
        <v>1002</v>
      </c>
      <c r="F5248" s="149" t="str">
        <f>+VLOOKUP($A5248,mUNICIPIOS!$B$4:$F$343,4,0)</f>
        <v>Cuyotenango</v>
      </c>
      <c r="G5248" s="139" t="str">
        <f t="shared" ref="G5248:K5248" si="5368">+G5210</f>
        <v>06</v>
      </c>
      <c r="H5248" t="str">
        <f t="shared" si="5368"/>
        <v>IGE</v>
      </c>
      <c r="I5248" t="str">
        <f t="shared" si="5368"/>
        <v>Índice de Gestión Estratégica</v>
      </c>
      <c r="J5248" t="str">
        <f t="shared" si="5368"/>
        <v>06-07</v>
      </c>
      <c r="K5248" t="str">
        <f t="shared" si="5368"/>
        <v>Ingresos por servicios ambientales en relación a los ingresos propios sin regalías</v>
      </c>
      <c r="L5248" s="150">
        <f>+VLOOKUP($E5248,IGE_2018!$B$8:$Z$347,21,0)</f>
        <v>7.7240089757647833E-3</v>
      </c>
      <c r="M5248" s="142" t="str">
        <f>+VLOOKUP($E5248,IGE_2018!$B$8:$Z$347,22,0)</f>
        <v>Bajo</v>
      </c>
    </row>
    <row r="5249" spans="1:13" x14ac:dyDescent="0.3">
      <c r="A5249" s="139">
        <f t="shared" si="5347"/>
        <v>138</v>
      </c>
      <c r="B5249" s="148">
        <f t="shared" si="5349"/>
        <v>37</v>
      </c>
      <c r="D5249" s="149" t="str">
        <f>+VLOOKUP($A5249,mUNICIPIOS!$B$4:$F$343,2,0)</f>
        <v>Suchitepéquez</v>
      </c>
      <c r="E5249" s="149">
        <f>+VLOOKUP($A5249,mUNICIPIOS!$B$4:$F$343,3,0)</f>
        <v>1002</v>
      </c>
      <c r="F5249" s="149" t="str">
        <f>+VLOOKUP($A5249,mUNICIPIOS!$B$4:$F$343,4,0)</f>
        <v>Cuyotenango</v>
      </c>
      <c r="G5249" s="139" t="str">
        <f t="shared" ref="G5249:K5249" si="5369">+G5211</f>
        <v>06</v>
      </c>
      <c r="H5249" t="str">
        <f t="shared" si="5369"/>
        <v>IGE</v>
      </c>
      <c r="I5249" t="str">
        <f t="shared" si="5369"/>
        <v>Índice de Gestión Estratégica</v>
      </c>
      <c r="J5249" t="str">
        <f t="shared" si="5369"/>
        <v>INDICE</v>
      </c>
      <c r="K5249">
        <f t="shared" si="5369"/>
        <v>0</v>
      </c>
      <c r="L5249" s="150">
        <f>+VLOOKUP($E5249,IGE_2018!$B$8:$Z$347,24,0)</f>
        <v>0.38033228182564005</v>
      </c>
      <c r="M5249" s="142" t="str">
        <f>+VLOOKUP($E5249,IGE_2018!$B$8:$Z$347,25,0)</f>
        <v>Medio bajo</v>
      </c>
    </row>
    <row r="5250" spans="1:13" x14ac:dyDescent="0.3">
      <c r="A5250" s="139">
        <f t="shared" si="5347"/>
        <v>138</v>
      </c>
      <c r="B5250" s="148">
        <f t="shared" si="5349"/>
        <v>38</v>
      </c>
      <c r="D5250" s="149" t="str">
        <f>+VLOOKUP($A5250,mUNICIPIOS!$B$4:$F$343,2,0)</f>
        <v>Suchitepéquez</v>
      </c>
      <c r="E5250" s="149">
        <f>+VLOOKUP($A5250,mUNICIPIOS!$B$4:$F$343,3,0)</f>
        <v>1002</v>
      </c>
      <c r="F5250" s="149" t="str">
        <f>+VLOOKUP($A5250,mUNICIPIOS!$B$4:$F$343,4,0)</f>
        <v>Cuyotenango</v>
      </c>
      <c r="G5250" s="139" t="str">
        <f t="shared" ref="G5250:K5250" si="5370">+G5212</f>
        <v>RANKING</v>
      </c>
      <c r="H5250" t="str">
        <f t="shared" si="5370"/>
        <v>RGM</v>
      </c>
      <c r="I5250" t="str">
        <f t="shared" si="5370"/>
        <v>Ranking de la Gestión Municipal 2018</v>
      </c>
      <c r="J5250" t="str">
        <f t="shared" si="5370"/>
        <v>RANKING</v>
      </c>
      <c r="K5250">
        <f t="shared" si="5370"/>
        <v>0</v>
      </c>
      <c r="L5250" s="151">
        <f>+VLOOKUP($E5250,Resultados_generales!$C$8:$AE$347,27,0)</f>
        <v>0.37528470639596034</v>
      </c>
      <c r="M5250" t="str">
        <f>+VLOOKUP($E5250,Resultados_generales!$C$8:$AE$347,28,0)</f>
        <v>Medio bajo</v>
      </c>
    </row>
    <row r="5251" spans="1:13" x14ac:dyDescent="0.3">
      <c r="A5251" s="139">
        <f t="shared" si="5347"/>
        <v>139</v>
      </c>
      <c r="B5251" s="148">
        <f t="shared" si="5349"/>
        <v>1</v>
      </c>
      <c r="D5251" s="149" t="str">
        <f>+VLOOKUP($A5251,mUNICIPIOS!$B$4:$F$343,2,0)</f>
        <v>Suchitepéquez</v>
      </c>
      <c r="E5251" s="149">
        <f>+VLOOKUP($A5251,mUNICIPIOS!$B$4:$F$343,3,0)</f>
        <v>1003</v>
      </c>
      <c r="F5251" s="149" t="str">
        <f>+VLOOKUP($A5251,mUNICIPIOS!$B$4:$F$343,4,0)</f>
        <v>San Francisco Zapotitlán</v>
      </c>
      <c r="G5251" s="139" t="str">
        <f t="shared" ref="G5251:K5251" si="5371">+G5213</f>
        <v>01</v>
      </c>
      <c r="H5251" t="str">
        <f t="shared" si="5371"/>
        <v>IPC</v>
      </c>
      <c r="I5251" t="str">
        <f t="shared" si="5371"/>
        <v>Índice de Participación Ciudadana</v>
      </c>
      <c r="J5251" t="str">
        <f t="shared" si="5371"/>
        <v>01-01</v>
      </c>
      <c r="K5251" t="str">
        <f t="shared" si="5371"/>
        <v>Número de reuniones del COMUDE en el año de la medición.</v>
      </c>
      <c r="L5251" s="150">
        <f>+VLOOKUP($E5251,IPC_2018!$B$8:$T$347,3,0)</f>
        <v>0.5</v>
      </c>
      <c r="M5251" s="142" t="str">
        <f>+VLOOKUP($E5251,IPC_2018!$B$8:$T$347,4,0)</f>
        <v>Medio</v>
      </c>
    </row>
    <row r="5252" spans="1:13" x14ac:dyDescent="0.3">
      <c r="A5252" s="139">
        <f t="shared" si="5347"/>
        <v>139</v>
      </c>
      <c r="B5252" s="148">
        <f t="shared" si="5349"/>
        <v>2</v>
      </c>
      <c r="D5252" s="149" t="str">
        <f>+VLOOKUP($A5252,mUNICIPIOS!$B$4:$F$343,2,0)</f>
        <v>Suchitepéquez</v>
      </c>
      <c r="E5252" s="149">
        <f>+VLOOKUP($A5252,mUNICIPIOS!$B$4:$F$343,3,0)</f>
        <v>1003</v>
      </c>
      <c r="F5252" s="149" t="str">
        <f>+VLOOKUP($A5252,mUNICIPIOS!$B$4:$F$343,4,0)</f>
        <v>San Francisco Zapotitlán</v>
      </c>
      <c r="G5252" s="139" t="str">
        <f t="shared" ref="G5252:K5252" si="5372">+G5214</f>
        <v>01</v>
      </c>
      <c r="H5252" t="str">
        <f t="shared" si="5372"/>
        <v>IPC</v>
      </c>
      <c r="I5252" t="str">
        <f t="shared" si="5372"/>
        <v>Índice de Participación Ciudadana</v>
      </c>
      <c r="J5252" t="str">
        <f t="shared" si="5372"/>
        <v>01-02</v>
      </c>
      <c r="K5252" t="str">
        <f t="shared" si="5372"/>
        <v>Participación de Alcaldes, Concejales y Síndicos determinados o designados en el COMUDE</v>
      </c>
      <c r="L5252" s="150">
        <f>+VLOOKUP($E5252,IPC_2018!$B$8:$T$347,6,0)</f>
        <v>1</v>
      </c>
      <c r="M5252" s="142" t="str">
        <f>+VLOOKUP($E5252,IPC_2018!$B$8:$T$347,7,0)</f>
        <v>Alto</v>
      </c>
    </row>
    <row r="5253" spans="1:13" x14ac:dyDescent="0.3">
      <c r="A5253" s="139">
        <f t="shared" si="5347"/>
        <v>139</v>
      </c>
      <c r="B5253" s="148">
        <f t="shared" si="5349"/>
        <v>3</v>
      </c>
      <c r="D5253" s="149" t="str">
        <f>+VLOOKUP($A5253,mUNICIPIOS!$B$4:$F$343,2,0)</f>
        <v>Suchitepéquez</v>
      </c>
      <c r="E5253" s="149">
        <f>+VLOOKUP($A5253,mUNICIPIOS!$B$4:$F$343,3,0)</f>
        <v>1003</v>
      </c>
      <c r="F5253" s="149" t="str">
        <f>+VLOOKUP($A5253,mUNICIPIOS!$B$4:$F$343,4,0)</f>
        <v>San Francisco Zapotitlán</v>
      </c>
      <c r="G5253" s="139" t="str">
        <f t="shared" ref="G5253:K5253" si="5373">+G5215</f>
        <v>01</v>
      </c>
      <c r="H5253" t="str">
        <f t="shared" si="5373"/>
        <v>IPC</v>
      </c>
      <c r="I5253" t="str">
        <f t="shared" si="5373"/>
        <v>Índice de Participación Ciudadana</v>
      </c>
      <c r="J5253" t="str">
        <f t="shared" si="5373"/>
        <v>01-03</v>
      </c>
      <c r="K5253" t="str">
        <f t="shared" si="5373"/>
        <v>Participación  de organizaciones de jóvenes, mujeres, pueblos mayas, xincas, garífunas, y otras organizaciones en el Comude</v>
      </c>
      <c r="L5253" s="150">
        <f>+VLOOKUP($E5253,IPC_2018!$B$8:$T$347,9,0)</f>
        <v>0.14611872146118721</v>
      </c>
      <c r="M5253" s="142" t="str">
        <f>+VLOOKUP($E5253,IPC_2018!$B$8:$T$347,10,0)</f>
        <v>Bajo</v>
      </c>
    </row>
    <row r="5254" spans="1:13" x14ac:dyDescent="0.3">
      <c r="A5254" s="139">
        <f t="shared" si="5347"/>
        <v>139</v>
      </c>
      <c r="B5254" s="148">
        <f t="shared" si="5349"/>
        <v>4</v>
      </c>
      <c r="D5254" s="149" t="str">
        <f>+VLOOKUP($A5254,mUNICIPIOS!$B$4:$F$343,2,0)</f>
        <v>Suchitepéquez</v>
      </c>
      <c r="E5254" s="149">
        <f>+VLOOKUP($A5254,mUNICIPIOS!$B$4:$F$343,3,0)</f>
        <v>1003</v>
      </c>
      <c r="F5254" s="149" t="str">
        <f>+VLOOKUP($A5254,mUNICIPIOS!$B$4:$F$343,4,0)</f>
        <v>San Francisco Zapotitlán</v>
      </c>
      <c r="G5254" s="139" t="str">
        <f t="shared" ref="G5254:K5254" si="5374">+G5216</f>
        <v>01</v>
      </c>
      <c r="H5254" t="str">
        <f t="shared" si="5374"/>
        <v>IPC</v>
      </c>
      <c r="I5254" t="str">
        <f t="shared" si="5374"/>
        <v>Índice de Participación Ciudadana</v>
      </c>
      <c r="J5254" t="str">
        <f t="shared" si="5374"/>
        <v>01-04</v>
      </c>
      <c r="K5254" t="str">
        <f t="shared" si="5374"/>
        <v>Representatividad territorial del Comude.</v>
      </c>
      <c r="L5254" s="150">
        <f>+VLOOKUP($E5254,IPC_2018!$B$8:$T$347,12,0)</f>
        <v>0.90476190476190477</v>
      </c>
      <c r="M5254" s="142" t="str">
        <f>+VLOOKUP($E5254,IPC_2018!$B$8:$T$347,13,0)</f>
        <v>Alto</v>
      </c>
    </row>
    <row r="5255" spans="1:13" x14ac:dyDescent="0.3">
      <c r="A5255" s="139">
        <f t="shared" si="5347"/>
        <v>139</v>
      </c>
      <c r="B5255" s="148">
        <f t="shared" si="5349"/>
        <v>5</v>
      </c>
      <c r="D5255" s="149" t="str">
        <f>+VLOOKUP($A5255,mUNICIPIOS!$B$4:$F$343,2,0)</f>
        <v>Suchitepéquez</v>
      </c>
      <c r="E5255" s="149">
        <f>+VLOOKUP($A5255,mUNICIPIOS!$B$4:$F$343,3,0)</f>
        <v>1003</v>
      </c>
      <c r="F5255" s="149" t="str">
        <f>+VLOOKUP($A5255,mUNICIPIOS!$B$4:$F$343,4,0)</f>
        <v>San Francisco Zapotitlán</v>
      </c>
      <c r="G5255" s="139" t="str">
        <f t="shared" ref="G5255:K5255" si="5375">+G5217</f>
        <v>01</v>
      </c>
      <c r="H5255" t="str">
        <f t="shared" si="5375"/>
        <v>IPC</v>
      </c>
      <c r="I5255" t="str">
        <f t="shared" si="5375"/>
        <v>Índice de Participación Ciudadana</v>
      </c>
      <c r="J5255" t="str">
        <f t="shared" si="5375"/>
        <v>01-05</v>
      </c>
      <c r="K5255" t="str">
        <f t="shared" si="5375"/>
        <v>Funcionamiento del Comude</v>
      </c>
      <c r="L5255" s="150">
        <f>+VLOOKUP($E5255,IPC_2018!$B$8:$T$347,15,0)</f>
        <v>0.15901060076290127</v>
      </c>
      <c r="M5255" s="142" t="str">
        <f>+VLOOKUP($E5255,IPC_2018!$B$8:$T$347,16,0)</f>
        <v>Bajo</v>
      </c>
    </row>
    <row r="5256" spans="1:13" x14ac:dyDescent="0.3">
      <c r="A5256" s="139">
        <f t="shared" si="5347"/>
        <v>139</v>
      </c>
      <c r="B5256" s="148">
        <f t="shared" si="5349"/>
        <v>6</v>
      </c>
      <c r="D5256" s="149" t="str">
        <f>+VLOOKUP($A5256,mUNICIPIOS!$B$4:$F$343,2,0)</f>
        <v>Suchitepéquez</v>
      </c>
      <c r="E5256" s="149">
        <f>+VLOOKUP($A5256,mUNICIPIOS!$B$4:$F$343,3,0)</f>
        <v>1003</v>
      </c>
      <c r="F5256" s="149" t="str">
        <f>+VLOOKUP($A5256,mUNICIPIOS!$B$4:$F$343,4,0)</f>
        <v>San Francisco Zapotitlán</v>
      </c>
      <c r="G5256" s="139" t="str">
        <f t="shared" ref="G5256:K5256" si="5376">+G5218</f>
        <v>01</v>
      </c>
      <c r="H5256" t="str">
        <f t="shared" si="5376"/>
        <v>IPC</v>
      </c>
      <c r="I5256" t="str">
        <f t="shared" si="5376"/>
        <v>Índice de Participación Ciudadana</v>
      </c>
      <c r="J5256" t="str">
        <f t="shared" si="5376"/>
        <v>INDICE</v>
      </c>
      <c r="K5256">
        <f t="shared" si="5376"/>
        <v>0</v>
      </c>
      <c r="L5256" s="150">
        <f>+VLOOKUP($E5256,IPC_2018!$B$8:$T$347,18,0)</f>
        <v>0.51898368404789896</v>
      </c>
      <c r="M5256" s="142" t="str">
        <f>+VLOOKUP($E5256,IPC_2018!$B$8:$T$347,19,0)</f>
        <v>Medio</v>
      </c>
    </row>
    <row r="5257" spans="1:13" x14ac:dyDescent="0.3">
      <c r="A5257" s="139">
        <f t="shared" si="5347"/>
        <v>139</v>
      </c>
      <c r="B5257" s="148">
        <f t="shared" si="5349"/>
        <v>7</v>
      </c>
      <c r="D5257" s="149" t="str">
        <f>+VLOOKUP($A5257,mUNICIPIOS!$B$4:$F$343,2,0)</f>
        <v>Suchitepéquez</v>
      </c>
      <c r="E5257" s="149">
        <f>+VLOOKUP($A5257,mUNICIPIOS!$B$4:$F$343,3,0)</f>
        <v>1003</v>
      </c>
      <c r="F5257" s="149" t="str">
        <f>+VLOOKUP($A5257,mUNICIPIOS!$B$4:$F$343,4,0)</f>
        <v>San Francisco Zapotitlán</v>
      </c>
      <c r="G5257" s="139" t="str">
        <f t="shared" ref="G5257:K5257" si="5377">+G5219</f>
        <v>02</v>
      </c>
      <c r="H5257" t="str">
        <f t="shared" si="5377"/>
        <v>IIC</v>
      </c>
      <c r="I5257" t="str">
        <f t="shared" si="5377"/>
        <v>Índice de Información a la Ciudadanía</v>
      </c>
      <c r="J5257" t="str">
        <f t="shared" si="5377"/>
        <v>02-01</v>
      </c>
      <c r="K5257" t="str">
        <f t="shared" si="5377"/>
        <v>Rendición de cuentas cuatrimestral y anual al Comude enfocadas en resultados.</v>
      </c>
      <c r="L5257" s="150">
        <f>+VLOOKUP($E5257,IIC_2018!$B$8:$Q$347,3,0)</f>
        <v>0.4</v>
      </c>
      <c r="M5257" s="142" t="str">
        <f>+VLOOKUP($E5257,IIC_2018!$B$8:$Q$347,4,0)</f>
        <v>Medio bajo</v>
      </c>
    </row>
    <row r="5258" spans="1:13" x14ac:dyDescent="0.3">
      <c r="A5258" s="139">
        <f t="shared" si="5347"/>
        <v>139</v>
      </c>
      <c r="B5258" s="148">
        <f t="shared" si="5349"/>
        <v>8</v>
      </c>
      <c r="D5258" s="149" t="str">
        <f>+VLOOKUP($A5258,mUNICIPIOS!$B$4:$F$343,2,0)</f>
        <v>Suchitepéquez</v>
      </c>
      <c r="E5258" s="149">
        <f>+VLOOKUP($A5258,mUNICIPIOS!$B$4:$F$343,3,0)</f>
        <v>1003</v>
      </c>
      <c r="F5258" s="149" t="str">
        <f>+VLOOKUP($A5258,mUNICIPIOS!$B$4:$F$343,4,0)</f>
        <v>San Francisco Zapotitlán</v>
      </c>
      <c r="G5258" s="139" t="str">
        <f t="shared" ref="G5258:K5258" si="5378">+G5220</f>
        <v>02</v>
      </c>
      <c r="H5258" t="str">
        <f t="shared" si="5378"/>
        <v>IIC</v>
      </c>
      <c r="I5258" t="str">
        <f t="shared" si="5378"/>
        <v>Índice de Información a la Ciudadanía</v>
      </c>
      <c r="J5258" t="str">
        <f t="shared" si="5378"/>
        <v>02-02</v>
      </c>
      <c r="K5258" t="str">
        <f t="shared" si="5378"/>
        <v>Información presupuestaria y otra información brindada a la ciudadanía disponible en medios locales de comunicación.</v>
      </c>
      <c r="L5258" s="150">
        <f>+VLOOKUP($E5258,IIC_2018!$B$8:$Q$347,6,0)</f>
        <v>1</v>
      </c>
      <c r="M5258" s="142" t="str">
        <f>+VLOOKUP($E5258,IIC_2018!$B$8:$Q$347,7,0)</f>
        <v>Alto</v>
      </c>
    </row>
    <row r="5259" spans="1:13" x14ac:dyDescent="0.3">
      <c r="A5259" s="139">
        <f t="shared" si="5347"/>
        <v>139</v>
      </c>
      <c r="B5259" s="148">
        <f t="shared" si="5349"/>
        <v>9</v>
      </c>
      <c r="D5259" s="149" t="str">
        <f>+VLOOKUP($A5259,mUNICIPIOS!$B$4:$F$343,2,0)</f>
        <v>Suchitepéquez</v>
      </c>
      <c r="E5259" s="149">
        <f>+VLOOKUP($A5259,mUNICIPIOS!$B$4:$F$343,3,0)</f>
        <v>1003</v>
      </c>
      <c r="F5259" s="149" t="str">
        <f>+VLOOKUP($A5259,mUNICIPIOS!$B$4:$F$343,4,0)</f>
        <v>San Francisco Zapotitlán</v>
      </c>
      <c r="G5259" s="139" t="str">
        <f t="shared" ref="G5259:K5259" si="5379">+G5221</f>
        <v>02</v>
      </c>
      <c r="H5259" t="str">
        <f t="shared" si="5379"/>
        <v>IIC</v>
      </c>
      <c r="I5259" t="str">
        <f t="shared" si="5379"/>
        <v>Índice de Información a la Ciudadanía</v>
      </c>
      <c r="J5259" t="str">
        <f t="shared" si="5379"/>
        <v>02-03</v>
      </c>
      <c r="K5259" t="str">
        <f t="shared" si="5379"/>
        <v>Información pública de oficio actualizada y disponible de acuerdo a la LAIP y uso de internet.</v>
      </c>
      <c r="L5259" s="150">
        <f>+VLOOKUP($E5259,IIC_2018!$B$8:$Q$347,9,0)</f>
        <v>0.67999999999999994</v>
      </c>
      <c r="M5259" s="142" t="str">
        <f>+VLOOKUP($E5259,IIC_2018!$B$8:$Q$347,10,0)</f>
        <v>Medio alto</v>
      </c>
    </row>
    <row r="5260" spans="1:13" x14ac:dyDescent="0.3">
      <c r="A5260" s="139">
        <f t="shared" si="5347"/>
        <v>139</v>
      </c>
      <c r="B5260" s="148">
        <f t="shared" si="5349"/>
        <v>10</v>
      </c>
      <c r="D5260" s="149" t="str">
        <f>+VLOOKUP($A5260,mUNICIPIOS!$B$4:$F$343,2,0)</f>
        <v>Suchitepéquez</v>
      </c>
      <c r="E5260" s="149">
        <f>+VLOOKUP($A5260,mUNICIPIOS!$B$4:$F$343,3,0)</f>
        <v>1003</v>
      </c>
      <c r="F5260" s="149" t="str">
        <f>+VLOOKUP($A5260,mUNICIPIOS!$B$4:$F$343,4,0)</f>
        <v>San Francisco Zapotitlán</v>
      </c>
      <c r="G5260" s="139" t="str">
        <f t="shared" ref="G5260:K5260" si="5380">+G5222</f>
        <v>02</v>
      </c>
      <c r="H5260" t="str">
        <f t="shared" si="5380"/>
        <v>IIC</v>
      </c>
      <c r="I5260" t="str">
        <f t="shared" si="5380"/>
        <v>Índice de Información a la Ciudadanía</v>
      </c>
      <c r="J5260" t="str">
        <f t="shared" si="5380"/>
        <v>02-04</v>
      </c>
      <c r="K5260" t="str">
        <f t="shared" si="5380"/>
        <v>Relación del monto contratado por medio de Guate compras con el total del presupuesto de egresos vigente.</v>
      </c>
      <c r="L5260" s="150">
        <f>+VLOOKUP($E5260,IIC_2018!$B$8:$Q$347,12,0)</f>
        <v>0.37185300942304461</v>
      </c>
      <c r="M5260" s="142" t="str">
        <f>+VLOOKUP($E5260,IIC_2018!$B$8:$Q$347,13,0)</f>
        <v>Medio bajo</v>
      </c>
    </row>
    <row r="5261" spans="1:13" x14ac:dyDescent="0.3">
      <c r="A5261" s="139">
        <f t="shared" si="5347"/>
        <v>139</v>
      </c>
      <c r="B5261" s="148">
        <f t="shared" si="5349"/>
        <v>11</v>
      </c>
      <c r="D5261" s="149" t="str">
        <f>+VLOOKUP($A5261,mUNICIPIOS!$B$4:$F$343,2,0)</f>
        <v>Suchitepéquez</v>
      </c>
      <c r="E5261" s="149">
        <f>+VLOOKUP($A5261,mUNICIPIOS!$B$4:$F$343,3,0)</f>
        <v>1003</v>
      </c>
      <c r="F5261" s="149" t="str">
        <f>+VLOOKUP($A5261,mUNICIPIOS!$B$4:$F$343,4,0)</f>
        <v>San Francisco Zapotitlán</v>
      </c>
      <c r="G5261" s="139" t="str">
        <f t="shared" ref="G5261:K5261" si="5381">+G5223</f>
        <v>02</v>
      </c>
      <c r="H5261" t="str">
        <f t="shared" si="5381"/>
        <v>IIC</v>
      </c>
      <c r="I5261" t="str">
        <f t="shared" si="5381"/>
        <v>Índice de Información a la Ciudadanía</v>
      </c>
      <c r="J5261" t="str">
        <f t="shared" si="5381"/>
        <v>INDICE</v>
      </c>
      <c r="K5261">
        <f t="shared" si="5381"/>
        <v>0</v>
      </c>
      <c r="L5261" s="150">
        <f>+VLOOKUP($E5261,IIC_2018!$B$8:$Q$347,15,0)</f>
        <v>0.61296325235576121</v>
      </c>
      <c r="M5261" s="142" t="str">
        <f>+VLOOKUP($E5261,IIC_2018!$B$8:$Q$347,16,0)</f>
        <v>Medio alto</v>
      </c>
    </row>
    <row r="5262" spans="1:13" x14ac:dyDescent="0.3">
      <c r="A5262" s="139">
        <f t="shared" si="5347"/>
        <v>139</v>
      </c>
      <c r="B5262" s="148">
        <f t="shared" si="5349"/>
        <v>12</v>
      </c>
      <c r="D5262" s="149" t="str">
        <f>+VLOOKUP($A5262,mUNICIPIOS!$B$4:$F$343,2,0)</f>
        <v>Suchitepéquez</v>
      </c>
      <c r="E5262" s="149">
        <f>+VLOOKUP($A5262,mUNICIPIOS!$B$4:$F$343,3,0)</f>
        <v>1003</v>
      </c>
      <c r="F5262" s="149" t="str">
        <f>+VLOOKUP($A5262,mUNICIPIOS!$B$4:$F$343,4,0)</f>
        <v>San Francisco Zapotitlán</v>
      </c>
      <c r="G5262" s="139" t="str">
        <f t="shared" ref="G5262:K5262" si="5382">+G5224</f>
        <v>03</v>
      </c>
      <c r="H5262" t="str">
        <f t="shared" si="5382"/>
        <v>ISP</v>
      </c>
      <c r="I5262" t="str">
        <f t="shared" si="5382"/>
        <v>Índice de Servicios Públicos</v>
      </c>
      <c r="J5262" t="str">
        <f t="shared" si="5382"/>
        <v>03-01</v>
      </c>
      <c r="K5262" t="str">
        <f t="shared" si="5382"/>
        <v>Cobertura del servicio público de agua</v>
      </c>
      <c r="L5262" s="150">
        <f>+VLOOKUP($E5262,ISP_2018!$B$8:$T$347,3,0)</f>
        <v>0.38848433530906012</v>
      </c>
      <c r="M5262" s="142" t="str">
        <f>+VLOOKUP($E5262,ISP_2018!$B$8:$T$347,4,0)</f>
        <v>Medio bajo</v>
      </c>
    </row>
    <row r="5263" spans="1:13" x14ac:dyDescent="0.3">
      <c r="A5263" s="139">
        <f t="shared" si="5347"/>
        <v>139</v>
      </c>
      <c r="B5263" s="148">
        <f t="shared" si="5349"/>
        <v>13</v>
      </c>
      <c r="D5263" s="149" t="str">
        <f>+VLOOKUP($A5263,mUNICIPIOS!$B$4:$F$343,2,0)</f>
        <v>Suchitepéquez</v>
      </c>
      <c r="E5263" s="149">
        <f>+VLOOKUP($A5263,mUNICIPIOS!$B$4:$F$343,3,0)</f>
        <v>1003</v>
      </c>
      <c r="F5263" s="149" t="str">
        <f>+VLOOKUP($A5263,mUNICIPIOS!$B$4:$F$343,4,0)</f>
        <v>San Francisco Zapotitlán</v>
      </c>
      <c r="G5263" s="139" t="str">
        <f t="shared" ref="G5263:K5263" si="5383">+G5225</f>
        <v>03</v>
      </c>
      <c r="H5263" t="str">
        <f t="shared" si="5383"/>
        <v>ISP</v>
      </c>
      <c r="I5263" t="str">
        <f t="shared" si="5383"/>
        <v>Índice de Servicios Públicos</v>
      </c>
      <c r="J5263" t="str">
        <f t="shared" si="5383"/>
        <v>03-02</v>
      </c>
      <c r="K5263" t="str">
        <f t="shared" si="5383"/>
        <v>Control de la calidad del servicio público de agua</v>
      </c>
      <c r="L5263" s="150">
        <f>+VLOOKUP($E5263,ISP_2018!$B$8:$T$347,6,0)</f>
        <v>0</v>
      </c>
      <c r="M5263" s="142" t="str">
        <f>+VLOOKUP($E5263,ISP_2018!$B$8:$T$347,7,0)</f>
        <v>Bajo</v>
      </c>
    </row>
    <row r="5264" spans="1:13" x14ac:dyDescent="0.3">
      <c r="A5264" s="139">
        <f t="shared" si="5347"/>
        <v>139</v>
      </c>
      <c r="B5264" s="148">
        <f t="shared" si="5349"/>
        <v>14</v>
      </c>
      <c r="D5264" s="149" t="str">
        <f>+VLOOKUP($A5264,mUNICIPIOS!$B$4:$F$343,2,0)</f>
        <v>Suchitepéquez</v>
      </c>
      <c r="E5264" s="149">
        <f>+VLOOKUP($A5264,mUNICIPIOS!$B$4:$F$343,3,0)</f>
        <v>1003</v>
      </c>
      <c r="F5264" s="149" t="str">
        <f>+VLOOKUP($A5264,mUNICIPIOS!$B$4:$F$343,4,0)</f>
        <v>San Francisco Zapotitlán</v>
      </c>
      <c r="G5264" s="139" t="str">
        <f t="shared" ref="G5264:K5264" si="5384">+G5226</f>
        <v>03</v>
      </c>
      <c r="H5264" t="str">
        <f t="shared" si="5384"/>
        <v>ISP</v>
      </c>
      <c r="I5264" t="str">
        <f t="shared" si="5384"/>
        <v>Índice de Servicios Públicos</v>
      </c>
      <c r="J5264" t="str">
        <f t="shared" si="5384"/>
        <v>03-03</v>
      </c>
      <c r="K5264" t="str">
        <f t="shared" si="5384"/>
        <v>Disposición  y tratamiento  de aguas residuales</v>
      </c>
      <c r="L5264" s="150">
        <f>+VLOOKUP($E5264,ISP_2018!$B$8:$T$347,9,0)</f>
        <v>0</v>
      </c>
      <c r="M5264" s="142" t="str">
        <f>+VLOOKUP($E5264,ISP_2018!$B$8:$T$347,10,0)</f>
        <v>Bajo</v>
      </c>
    </row>
    <row r="5265" spans="1:13" x14ac:dyDescent="0.3">
      <c r="A5265" s="139">
        <f t="shared" si="5347"/>
        <v>139</v>
      </c>
      <c r="B5265" s="148">
        <f t="shared" si="5349"/>
        <v>15</v>
      </c>
      <c r="D5265" s="149" t="str">
        <f>+VLOOKUP($A5265,mUNICIPIOS!$B$4:$F$343,2,0)</f>
        <v>Suchitepéquez</v>
      </c>
      <c r="E5265" s="149">
        <f>+VLOOKUP($A5265,mUNICIPIOS!$B$4:$F$343,3,0)</f>
        <v>1003</v>
      </c>
      <c r="F5265" s="149" t="str">
        <f>+VLOOKUP($A5265,mUNICIPIOS!$B$4:$F$343,4,0)</f>
        <v>San Francisco Zapotitlán</v>
      </c>
      <c r="G5265" s="139" t="str">
        <f t="shared" ref="G5265:K5265" si="5385">+G5227</f>
        <v>03</v>
      </c>
      <c r="H5265" t="str">
        <f t="shared" si="5385"/>
        <v>ISP</v>
      </c>
      <c r="I5265" t="str">
        <f t="shared" si="5385"/>
        <v>Índice de Servicios Públicos</v>
      </c>
      <c r="J5265" t="str">
        <f t="shared" si="5385"/>
        <v>03-04</v>
      </c>
      <c r="K5265" t="str">
        <f t="shared" si="5385"/>
        <v>Gestión y manejo de los residuos y desechos sólidos</v>
      </c>
      <c r="L5265" s="150">
        <f>+VLOOKUP($E5265,ISP_2018!$B$8:$T$347,12,0)</f>
        <v>0.1061669620963152</v>
      </c>
      <c r="M5265" s="142" t="str">
        <f>+VLOOKUP($E5265,ISP_2018!$B$8:$T$347,13,0)</f>
        <v>Bajo</v>
      </c>
    </row>
    <row r="5266" spans="1:13" x14ac:dyDescent="0.3">
      <c r="A5266" s="139">
        <f t="shared" si="5347"/>
        <v>139</v>
      </c>
      <c r="B5266" s="148">
        <f t="shared" si="5349"/>
        <v>16</v>
      </c>
      <c r="D5266" s="149" t="str">
        <f>+VLOOKUP($A5266,mUNICIPIOS!$B$4:$F$343,2,0)</f>
        <v>Suchitepéquez</v>
      </c>
      <c r="E5266" s="149">
        <f>+VLOOKUP($A5266,mUNICIPIOS!$B$4:$F$343,3,0)</f>
        <v>1003</v>
      </c>
      <c r="F5266" s="149" t="str">
        <f>+VLOOKUP($A5266,mUNICIPIOS!$B$4:$F$343,4,0)</f>
        <v>San Francisco Zapotitlán</v>
      </c>
      <c r="G5266" s="139" t="str">
        <f t="shared" ref="G5266:K5266" si="5386">+G5228</f>
        <v>03</v>
      </c>
      <c r="H5266" t="str">
        <f t="shared" si="5386"/>
        <v>ISP</v>
      </c>
      <c r="I5266" t="str">
        <f t="shared" si="5386"/>
        <v>Índice de Servicios Públicos</v>
      </c>
      <c r="J5266" t="str">
        <f t="shared" si="5386"/>
        <v>03-05</v>
      </c>
      <c r="K5266" t="str">
        <f t="shared" si="5386"/>
        <v>Gestión de servicios públicos municipales</v>
      </c>
      <c r="L5266" s="150">
        <f>+VLOOKUP($E5266,ISP_2018!$B$8:$T$347,15,0)</f>
        <v>0.29032258064516131</v>
      </c>
      <c r="M5266" s="142" t="str">
        <f>+VLOOKUP($E5266,ISP_2018!$B$8:$T$347,16,0)</f>
        <v>Medio bajo</v>
      </c>
    </row>
    <row r="5267" spans="1:13" x14ac:dyDescent="0.3">
      <c r="A5267" s="139">
        <f t="shared" si="5347"/>
        <v>139</v>
      </c>
      <c r="B5267" s="148">
        <f t="shared" si="5349"/>
        <v>17</v>
      </c>
      <c r="D5267" s="149" t="str">
        <f>+VLOOKUP($A5267,mUNICIPIOS!$B$4:$F$343,2,0)</f>
        <v>Suchitepéquez</v>
      </c>
      <c r="E5267" s="149">
        <f>+VLOOKUP($A5267,mUNICIPIOS!$B$4:$F$343,3,0)</f>
        <v>1003</v>
      </c>
      <c r="F5267" s="149" t="str">
        <f>+VLOOKUP($A5267,mUNICIPIOS!$B$4:$F$343,4,0)</f>
        <v>San Francisco Zapotitlán</v>
      </c>
      <c r="G5267" s="139" t="str">
        <f t="shared" ref="G5267:K5267" si="5387">+G5229</f>
        <v>03</v>
      </c>
      <c r="H5267" t="str">
        <f t="shared" si="5387"/>
        <v>ISP</v>
      </c>
      <c r="I5267" t="str">
        <f t="shared" si="5387"/>
        <v>Índice de Servicios Públicos</v>
      </c>
      <c r="J5267" t="str">
        <f t="shared" si="5387"/>
        <v>INDICE</v>
      </c>
      <c r="K5267">
        <f t="shared" si="5387"/>
        <v>0</v>
      </c>
      <c r="L5267" s="150">
        <f>+VLOOKUP($E5267,ISP_2018!$B$8:$T$347,18,0)</f>
        <v>0.11814634207920133</v>
      </c>
      <c r="M5267" s="142" t="str">
        <f>+VLOOKUP($E5267,ISP_2018!$B$8:$T$347,19,0)</f>
        <v>Bajo</v>
      </c>
    </row>
    <row r="5268" spans="1:13" x14ac:dyDescent="0.3">
      <c r="A5268" s="139">
        <f t="shared" si="5347"/>
        <v>139</v>
      </c>
      <c r="B5268" s="148">
        <f t="shared" si="5349"/>
        <v>18</v>
      </c>
      <c r="D5268" s="149" t="str">
        <f>+VLOOKUP($A5268,mUNICIPIOS!$B$4:$F$343,2,0)</f>
        <v>Suchitepéquez</v>
      </c>
      <c r="E5268" s="149">
        <f>+VLOOKUP($A5268,mUNICIPIOS!$B$4:$F$343,3,0)</f>
        <v>1003</v>
      </c>
      <c r="F5268" s="149" t="str">
        <f>+VLOOKUP($A5268,mUNICIPIOS!$B$4:$F$343,4,0)</f>
        <v>San Francisco Zapotitlán</v>
      </c>
      <c r="G5268" s="139" t="str">
        <f t="shared" ref="G5268:K5268" si="5388">+G5230</f>
        <v>04</v>
      </c>
      <c r="H5268" t="str">
        <f t="shared" si="5388"/>
        <v>IGA</v>
      </c>
      <c r="I5268" t="str">
        <f t="shared" si="5388"/>
        <v>Índice de Gestión Administrativa</v>
      </c>
      <c r="J5268" t="str">
        <f t="shared" si="5388"/>
        <v>04-01</v>
      </c>
      <c r="K5268" t="str">
        <f t="shared" si="5388"/>
        <v>Existencia de elementos de atención municipal orientada al vecino</v>
      </c>
      <c r="L5268" s="150">
        <f>+VLOOKUP($E5268,IGA_2018!$B$8:$N$347,3,0)</f>
        <v>0.75</v>
      </c>
      <c r="M5268" s="142" t="str">
        <f>+VLOOKUP($E5268,IGA_2018!$B$8:$N$347,4,0)</f>
        <v>Medio alto</v>
      </c>
    </row>
    <row r="5269" spans="1:13" x14ac:dyDescent="0.3">
      <c r="A5269" s="139">
        <f t="shared" si="5347"/>
        <v>139</v>
      </c>
      <c r="B5269" s="148">
        <f t="shared" si="5349"/>
        <v>19</v>
      </c>
      <c r="D5269" s="149" t="str">
        <f>+VLOOKUP($A5269,mUNICIPIOS!$B$4:$F$343,2,0)</f>
        <v>Suchitepéquez</v>
      </c>
      <c r="E5269" s="149">
        <f>+VLOOKUP($A5269,mUNICIPIOS!$B$4:$F$343,3,0)</f>
        <v>1003</v>
      </c>
      <c r="F5269" s="149" t="str">
        <f>+VLOOKUP($A5269,mUNICIPIOS!$B$4:$F$343,4,0)</f>
        <v>San Francisco Zapotitlán</v>
      </c>
      <c r="G5269" s="139" t="str">
        <f t="shared" ref="G5269:K5269" si="5389">+G5231</f>
        <v>04</v>
      </c>
      <c r="H5269" t="str">
        <f t="shared" si="5389"/>
        <v>IGA</v>
      </c>
      <c r="I5269" t="str">
        <f t="shared" si="5389"/>
        <v>Índice de Gestión Administrativa</v>
      </c>
      <c r="J5269" t="str">
        <f t="shared" si="5389"/>
        <v>04-02</v>
      </c>
      <c r="K5269" t="str">
        <f t="shared" si="5389"/>
        <v>Gestión del recurso humano.</v>
      </c>
      <c r="L5269" s="150">
        <f>+VLOOKUP($E5269,IGA_2018!$B$8:$N$347,6,0)</f>
        <v>0.63582515861681477</v>
      </c>
      <c r="M5269" s="142" t="str">
        <f>+VLOOKUP($E5269,IGA_2018!$B$8:$N$347,7,0)</f>
        <v>Medio alto</v>
      </c>
    </row>
    <row r="5270" spans="1:13" x14ac:dyDescent="0.3">
      <c r="A5270" s="139">
        <f t="shared" si="5347"/>
        <v>139</v>
      </c>
      <c r="B5270" s="148">
        <f t="shared" si="5349"/>
        <v>20</v>
      </c>
      <c r="D5270" s="149" t="str">
        <f>+VLOOKUP($A5270,mUNICIPIOS!$B$4:$F$343,2,0)</f>
        <v>Suchitepéquez</v>
      </c>
      <c r="E5270" s="149">
        <f>+VLOOKUP($A5270,mUNICIPIOS!$B$4:$F$343,3,0)</f>
        <v>1003</v>
      </c>
      <c r="F5270" s="149" t="str">
        <f>+VLOOKUP($A5270,mUNICIPIOS!$B$4:$F$343,4,0)</f>
        <v>San Francisco Zapotitlán</v>
      </c>
      <c r="G5270" s="139" t="str">
        <f t="shared" ref="G5270:K5270" si="5390">+G5232</f>
        <v>04</v>
      </c>
      <c r="H5270" t="str">
        <f t="shared" si="5390"/>
        <v>IGA</v>
      </c>
      <c r="I5270" t="str">
        <f t="shared" si="5390"/>
        <v>Índice de Gestión Administrativa</v>
      </c>
      <c r="J5270" t="str">
        <f t="shared" si="5390"/>
        <v>04-03</v>
      </c>
      <c r="K5270" t="str">
        <f t="shared" si="5390"/>
        <v>Existencia de oficinas municipales con instrumentos de gestión.</v>
      </c>
      <c r="L5270" s="150">
        <f>+VLOOKUP($E5270,IGA_2018!$B$8:$N$347,9,0)</f>
        <v>0.1607142857142857</v>
      </c>
      <c r="M5270" s="142" t="str">
        <f>+VLOOKUP($E5270,IGA_2018!$B$8:$N$347,10,0)</f>
        <v>Bajo</v>
      </c>
    </row>
    <row r="5271" spans="1:13" x14ac:dyDescent="0.3">
      <c r="A5271" s="139">
        <f t="shared" si="5347"/>
        <v>139</v>
      </c>
      <c r="B5271" s="148">
        <f t="shared" si="5349"/>
        <v>21</v>
      </c>
      <c r="D5271" s="149" t="str">
        <f>+VLOOKUP($A5271,mUNICIPIOS!$B$4:$F$343,2,0)</f>
        <v>Suchitepéquez</v>
      </c>
      <c r="E5271" s="149">
        <f>+VLOOKUP($A5271,mUNICIPIOS!$B$4:$F$343,3,0)</f>
        <v>1003</v>
      </c>
      <c r="F5271" s="149" t="str">
        <f>+VLOOKUP($A5271,mUNICIPIOS!$B$4:$F$343,4,0)</f>
        <v>San Francisco Zapotitlán</v>
      </c>
      <c r="G5271" s="139" t="str">
        <f t="shared" ref="G5271:K5271" si="5391">+G5233</f>
        <v>04</v>
      </c>
      <c r="H5271" t="str">
        <f t="shared" si="5391"/>
        <v>IGA</v>
      </c>
      <c r="I5271" t="str">
        <f t="shared" si="5391"/>
        <v>Índice de Gestión Administrativa</v>
      </c>
      <c r="J5271" t="str">
        <f t="shared" si="5391"/>
        <v>INDICE</v>
      </c>
      <c r="K5271">
        <f t="shared" si="5391"/>
        <v>0</v>
      </c>
      <c r="L5271" s="150">
        <f>+VLOOKUP($E5271,IGA_2018!$B$8:$N$347,12,0)</f>
        <v>0.50378880551588512</v>
      </c>
      <c r="M5271" s="142" t="str">
        <f>+VLOOKUP($E5271,IGA_2018!$B$8:$N$347,13,0)</f>
        <v>Medio</v>
      </c>
    </row>
    <row r="5272" spans="1:13" x14ac:dyDescent="0.3">
      <c r="A5272" s="139">
        <f t="shared" si="5347"/>
        <v>139</v>
      </c>
      <c r="B5272" s="148">
        <f t="shared" si="5349"/>
        <v>22</v>
      </c>
      <c r="D5272" s="149" t="str">
        <f>+VLOOKUP($A5272,mUNICIPIOS!$B$4:$F$343,2,0)</f>
        <v>Suchitepéquez</v>
      </c>
      <c r="E5272" s="149">
        <f>+VLOOKUP($A5272,mUNICIPIOS!$B$4:$F$343,3,0)</f>
        <v>1003</v>
      </c>
      <c r="F5272" s="149" t="str">
        <f>+VLOOKUP($A5272,mUNICIPIOS!$B$4:$F$343,4,0)</f>
        <v>San Francisco Zapotitlán</v>
      </c>
      <c r="G5272" s="139" t="str">
        <f t="shared" ref="G5272:K5272" si="5392">+G5234</f>
        <v>05</v>
      </c>
      <c r="H5272" t="str">
        <f t="shared" si="5392"/>
        <v>IGF</v>
      </c>
      <c r="I5272" t="str">
        <f t="shared" si="5392"/>
        <v>Índice de Gestión Financiera</v>
      </c>
      <c r="J5272" t="str">
        <f t="shared" si="5392"/>
        <v>05-01</v>
      </c>
      <c r="K5272" t="str">
        <f t="shared" si="5392"/>
        <v>Autonomía financiera municipal</v>
      </c>
      <c r="L5272" s="150">
        <f>+VLOOKUP($E5272,IGF_2018!$B$8:$Z$347,3,0)</f>
        <v>0.15378399008230018</v>
      </c>
      <c r="M5272" s="142" t="str">
        <f>+VLOOKUP($E5272,IGF_2018!$B$8:$Z$347,4,0)</f>
        <v>Bajo</v>
      </c>
    </row>
    <row r="5273" spans="1:13" x14ac:dyDescent="0.3">
      <c r="A5273" s="139">
        <f t="shared" si="5347"/>
        <v>139</v>
      </c>
      <c r="B5273" s="148">
        <f t="shared" si="5349"/>
        <v>23</v>
      </c>
      <c r="D5273" s="149" t="str">
        <f>+VLOOKUP($A5273,mUNICIPIOS!$B$4:$F$343,2,0)</f>
        <v>Suchitepéquez</v>
      </c>
      <c r="E5273" s="149">
        <f>+VLOOKUP($A5273,mUNICIPIOS!$B$4:$F$343,3,0)</f>
        <v>1003</v>
      </c>
      <c r="F5273" s="149" t="str">
        <f>+VLOOKUP($A5273,mUNICIPIOS!$B$4:$F$343,4,0)</f>
        <v>San Francisco Zapotitlán</v>
      </c>
      <c r="G5273" s="139" t="str">
        <f t="shared" ref="G5273:K5273" si="5393">+G5235</f>
        <v>05</v>
      </c>
      <c r="H5273" t="str">
        <f t="shared" si="5393"/>
        <v>IGF</v>
      </c>
      <c r="I5273" t="str">
        <f t="shared" si="5393"/>
        <v>Índice de Gestión Financiera</v>
      </c>
      <c r="J5273" t="str">
        <f t="shared" si="5393"/>
        <v>05-02</v>
      </c>
      <c r="K5273" t="str">
        <f t="shared" si="5393"/>
        <v xml:space="preserve">Ingresos propios por habitante -sin regalías- </v>
      </c>
      <c r="L5273" s="150">
        <f>+VLOOKUP($E5273,IGF_2018!$B$8:$Z$347,6,0)</f>
        <v>8.2958713957312219E-2</v>
      </c>
      <c r="M5273" s="142" t="str">
        <f>+VLOOKUP($E5273,IGF_2018!$B$8:$Z$347,7,0)</f>
        <v>Bajo</v>
      </c>
    </row>
    <row r="5274" spans="1:13" x14ac:dyDescent="0.3">
      <c r="A5274" s="139">
        <f t="shared" si="5347"/>
        <v>139</v>
      </c>
      <c r="B5274" s="148">
        <f t="shared" si="5349"/>
        <v>24</v>
      </c>
      <c r="D5274" s="149" t="str">
        <f>+VLOOKUP($A5274,mUNICIPIOS!$B$4:$F$343,2,0)</f>
        <v>Suchitepéquez</v>
      </c>
      <c r="E5274" s="149">
        <f>+VLOOKUP($A5274,mUNICIPIOS!$B$4:$F$343,3,0)</f>
        <v>1003</v>
      </c>
      <c r="F5274" s="149" t="str">
        <f>+VLOOKUP($A5274,mUNICIPIOS!$B$4:$F$343,4,0)</f>
        <v>San Francisco Zapotitlán</v>
      </c>
      <c r="G5274" s="139" t="str">
        <f t="shared" ref="G5274:K5274" si="5394">+G5236</f>
        <v>05</v>
      </c>
      <c r="H5274" t="str">
        <f t="shared" si="5394"/>
        <v>IGF</v>
      </c>
      <c r="I5274" t="str">
        <f t="shared" si="5394"/>
        <v>Índice de Gestión Financiera</v>
      </c>
      <c r="J5274" t="str">
        <f t="shared" si="5394"/>
        <v>05-03</v>
      </c>
      <c r="K5274" t="str">
        <f t="shared" si="5394"/>
        <v>Ingresos del IUSI en relación a los ingresos propios -sin regalías-</v>
      </c>
      <c r="L5274" s="150">
        <f>+VLOOKUP($E5274,IGF_2018!$B$8:$Z$347,9,0)</f>
        <v>0.19113196059208756</v>
      </c>
      <c r="M5274" s="142" t="str">
        <f>+VLOOKUP($E5274,IGF_2018!$B$8:$Z$347,10,0)</f>
        <v>Bajo</v>
      </c>
    </row>
    <row r="5275" spans="1:13" x14ac:dyDescent="0.3">
      <c r="A5275" s="139">
        <f t="shared" si="5347"/>
        <v>139</v>
      </c>
      <c r="B5275" s="148">
        <f t="shared" si="5349"/>
        <v>25</v>
      </c>
      <c r="D5275" s="149" t="str">
        <f>+VLOOKUP($A5275,mUNICIPIOS!$B$4:$F$343,2,0)</f>
        <v>Suchitepéquez</v>
      </c>
      <c r="E5275" s="149">
        <f>+VLOOKUP($A5275,mUNICIPIOS!$B$4:$F$343,3,0)</f>
        <v>1003</v>
      </c>
      <c r="F5275" s="149" t="str">
        <f>+VLOOKUP($A5275,mUNICIPIOS!$B$4:$F$343,4,0)</f>
        <v>San Francisco Zapotitlán</v>
      </c>
      <c r="G5275" s="139" t="str">
        <f t="shared" ref="G5275:K5275" si="5395">+G5237</f>
        <v>05</v>
      </c>
      <c r="H5275" t="str">
        <f t="shared" si="5395"/>
        <v>IGF</v>
      </c>
      <c r="I5275" t="str">
        <f t="shared" si="5395"/>
        <v>Índice de Gestión Financiera</v>
      </c>
      <c r="J5275" t="str">
        <f t="shared" si="5395"/>
        <v>05-04</v>
      </c>
      <c r="K5275" t="str">
        <f t="shared" si="5395"/>
        <v>Inversión anual en capital fijo por habitante</v>
      </c>
      <c r="L5275" s="150">
        <f>+VLOOKUP($E5275,IGF_2018!$B$8:$Z$347,12,0)</f>
        <v>4.180029078043724E-2</v>
      </c>
      <c r="M5275" s="142" t="str">
        <f>+VLOOKUP($E5275,IGF_2018!$B$8:$Z$347,13,0)</f>
        <v>Bajo</v>
      </c>
    </row>
    <row r="5276" spans="1:13" x14ac:dyDescent="0.3">
      <c r="A5276" s="139">
        <f t="shared" si="5347"/>
        <v>139</v>
      </c>
      <c r="B5276" s="148">
        <f t="shared" si="5349"/>
        <v>26</v>
      </c>
      <c r="D5276" s="149" t="str">
        <f>+VLOOKUP($A5276,mUNICIPIOS!$B$4:$F$343,2,0)</f>
        <v>Suchitepéquez</v>
      </c>
      <c r="E5276" s="149">
        <f>+VLOOKUP($A5276,mUNICIPIOS!$B$4:$F$343,3,0)</f>
        <v>1003</v>
      </c>
      <c r="F5276" s="149" t="str">
        <f>+VLOOKUP($A5276,mUNICIPIOS!$B$4:$F$343,4,0)</f>
        <v>San Francisco Zapotitlán</v>
      </c>
      <c r="G5276" s="139" t="str">
        <f t="shared" ref="G5276:K5276" si="5396">+G5238</f>
        <v>05</v>
      </c>
      <c r="H5276" t="str">
        <f t="shared" si="5396"/>
        <v>IGF</v>
      </c>
      <c r="I5276" t="str">
        <f t="shared" si="5396"/>
        <v>Índice de Gestión Financiera</v>
      </c>
      <c r="J5276" t="str">
        <f t="shared" si="5396"/>
        <v>05-05</v>
      </c>
      <c r="K5276" t="str">
        <f t="shared" si="5396"/>
        <v>Inversión anual en capital fijo con recursos percibidos por ingresos propios</v>
      </c>
      <c r="L5276" s="150">
        <f>+VLOOKUP($E5276,IGF_2018!$B$8:$Z$347,15,0)</f>
        <v>0.17366150741373299</v>
      </c>
      <c r="M5276" s="142" t="str">
        <f>+VLOOKUP($E5276,IGF_2018!$B$8:$Z$347,16,0)</f>
        <v>Bajo</v>
      </c>
    </row>
    <row r="5277" spans="1:13" x14ac:dyDescent="0.3">
      <c r="A5277" s="139">
        <f t="shared" si="5347"/>
        <v>139</v>
      </c>
      <c r="B5277" s="148">
        <f t="shared" si="5349"/>
        <v>27</v>
      </c>
      <c r="D5277" s="149" t="str">
        <f>+VLOOKUP($A5277,mUNICIPIOS!$B$4:$F$343,2,0)</f>
        <v>Suchitepéquez</v>
      </c>
      <c r="E5277" s="149">
        <f>+VLOOKUP($A5277,mUNICIPIOS!$B$4:$F$343,3,0)</f>
        <v>1003</v>
      </c>
      <c r="F5277" s="149" t="str">
        <f>+VLOOKUP($A5277,mUNICIPIOS!$B$4:$F$343,4,0)</f>
        <v>San Francisco Zapotitlán</v>
      </c>
      <c r="G5277" s="139" t="str">
        <f t="shared" ref="G5277:K5277" si="5397">+G5239</f>
        <v>05</v>
      </c>
      <c r="H5277" t="str">
        <f t="shared" si="5397"/>
        <v>IGF</v>
      </c>
      <c r="I5277" t="str">
        <f t="shared" si="5397"/>
        <v>Índice de Gestión Financiera</v>
      </c>
      <c r="J5277" t="str">
        <f t="shared" si="5397"/>
        <v>05-06</v>
      </c>
      <c r="K5277" t="str">
        <f t="shared" si="5397"/>
        <v xml:space="preserve">Inversión anual en capital fijo con recursos percibidos por transferencias del Gobierno Central </v>
      </c>
      <c r="L5277" s="150">
        <f>+VLOOKUP($E5277,IGF_2018!$B$8:$Z$347,18,0)</f>
        <v>0.16635434955185271</v>
      </c>
      <c r="M5277" s="142" t="str">
        <f>+VLOOKUP($E5277,IGF_2018!$B$8:$Z$347,19,0)</f>
        <v>Bajo</v>
      </c>
    </row>
    <row r="5278" spans="1:13" x14ac:dyDescent="0.3">
      <c r="A5278" s="139">
        <f t="shared" si="5347"/>
        <v>139</v>
      </c>
      <c r="B5278" s="148">
        <f t="shared" si="5349"/>
        <v>28</v>
      </c>
      <c r="D5278" s="149" t="str">
        <f>+VLOOKUP($A5278,mUNICIPIOS!$B$4:$F$343,2,0)</f>
        <v>Suchitepéquez</v>
      </c>
      <c r="E5278" s="149">
        <f>+VLOOKUP($A5278,mUNICIPIOS!$B$4:$F$343,3,0)</f>
        <v>1003</v>
      </c>
      <c r="F5278" s="149" t="str">
        <f>+VLOOKUP($A5278,mUNICIPIOS!$B$4:$F$343,4,0)</f>
        <v>San Francisco Zapotitlán</v>
      </c>
      <c r="G5278" s="139" t="str">
        <f t="shared" ref="G5278:K5278" si="5398">+G5240</f>
        <v>05</v>
      </c>
      <c r="H5278" t="str">
        <f t="shared" si="5398"/>
        <v>IGF</v>
      </c>
      <c r="I5278" t="str">
        <f t="shared" si="5398"/>
        <v>Índice de Gestión Financiera</v>
      </c>
      <c r="J5278" t="str">
        <f t="shared" si="5398"/>
        <v>05-07</v>
      </c>
      <c r="K5278" t="str">
        <f t="shared" si="5398"/>
        <v>Financiamiento por endeudamiento municipal</v>
      </c>
      <c r="L5278" s="150">
        <f>+VLOOKUP($E5278,IGF_2018!$B$8:$Z$347,21,0)</f>
        <v>1</v>
      </c>
      <c r="M5278" s="142" t="str">
        <f>+VLOOKUP($E5278,IGF_2018!$B$8:$Z$347,22,0)</f>
        <v>Alto</v>
      </c>
    </row>
    <row r="5279" spans="1:13" x14ac:dyDescent="0.3">
      <c r="A5279" s="139">
        <f t="shared" si="5347"/>
        <v>139</v>
      </c>
      <c r="B5279" s="148">
        <f t="shared" si="5349"/>
        <v>29</v>
      </c>
      <c r="D5279" s="149" t="str">
        <f>+VLOOKUP($A5279,mUNICIPIOS!$B$4:$F$343,2,0)</f>
        <v>Suchitepéquez</v>
      </c>
      <c r="E5279" s="149">
        <f>+VLOOKUP($A5279,mUNICIPIOS!$B$4:$F$343,3,0)</f>
        <v>1003</v>
      </c>
      <c r="F5279" s="149" t="str">
        <f>+VLOOKUP($A5279,mUNICIPIOS!$B$4:$F$343,4,0)</f>
        <v>San Francisco Zapotitlán</v>
      </c>
      <c r="G5279" s="139" t="str">
        <f t="shared" ref="G5279:K5279" si="5399">+G5241</f>
        <v>05</v>
      </c>
      <c r="H5279" t="str">
        <f t="shared" si="5399"/>
        <v>IGF</v>
      </c>
      <c r="I5279" t="str">
        <f t="shared" si="5399"/>
        <v>Índice de Gestión Financiera</v>
      </c>
      <c r="J5279" t="str">
        <f t="shared" si="5399"/>
        <v>INDICE</v>
      </c>
      <c r="K5279">
        <f t="shared" si="5399"/>
        <v>0</v>
      </c>
      <c r="L5279" s="150">
        <f>+VLOOKUP($E5279,IGF_2018!$B$8:$Z$347,24,0)</f>
        <v>0.30464335164173351</v>
      </c>
      <c r="M5279" s="142" t="str">
        <f>+VLOOKUP($E5279,IGF_2018!$B$8:$Z$347,25,0)</f>
        <v>Medio bajo</v>
      </c>
    </row>
    <row r="5280" spans="1:13" x14ac:dyDescent="0.3">
      <c r="A5280" s="139">
        <f t="shared" si="5347"/>
        <v>139</v>
      </c>
      <c r="B5280" s="148">
        <f t="shared" si="5349"/>
        <v>30</v>
      </c>
      <c r="D5280" s="149" t="str">
        <f>+VLOOKUP($A5280,mUNICIPIOS!$B$4:$F$343,2,0)</f>
        <v>Suchitepéquez</v>
      </c>
      <c r="E5280" s="149">
        <f>+VLOOKUP($A5280,mUNICIPIOS!$B$4:$F$343,3,0)</f>
        <v>1003</v>
      </c>
      <c r="F5280" s="149" t="str">
        <f>+VLOOKUP($A5280,mUNICIPIOS!$B$4:$F$343,4,0)</f>
        <v>San Francisco Zapotitlán</v>
      </c>
      <c r="G5280" s="139" t="str">
        <f t="shared" ref="G5280:K5280" si="5400">+G5242</f>
        <v>06</v>
      </c>
      <c r="H5280" t="str">
        <f t="shared" si="5400"/>
        <v>IGE</v>
      </c>
      <c r="I5280" t="str">
        <f t="shared" si="5400"/>
        <v>Índice de Gestión Estratégica</v>
      </c>
      <c r="J5280" t="str">
        <f t="shared" si="5400"/>
        <v>06-01</v>
      </c>
      <c r="K5280" t="str">
        <f t="shared" si="5400"/>
        <v>Ejecución del Plan Operativo Anual  (POA)</v>
      </c>
      <c r="L5280" s="150">
        <f>+VLOOKUP($E5280,IGE_2018!$B$8:$Z$347,3,0)</f>
        <v>0</v>
      </c>
      <c r="M5280" s="142" t="str">
        <f>+VLOOKUP($E5280,IGE_2018!$B$8:$Z$347,4,0)</f>
        <v>Bajo</v>
      </c>
    </row>
    <row r="5281" spans="1:13" x14ac:dyDescent="0.3">
      <c r="A5281" s="139">
        <f t="shared" si="5347"/>
        <v>139</v>
      </c>
      <c r="B5281" s="148">
        <f t="shared" si="5349"/>
        <v>31</v>
      </c>
      <c r="D5281" s="149" t="str">
        <f>+VLOOKUP($A5281,mUNICIPIOS!$B$4:$F$343,2,0)</f>
        <v>Suchitepéquez</v>
      </c>
      <c r="E5281" s="149">
        <f>+VLOOKUP($A5281,mUNICIPIOS!$B$4:$F$343,3,0)</f>
        <v>1003</v>
      </c>
      <c r="F5281" s="149" t="str">
        <f>+VLOOKUP($A5281,mUNICIPIOS!$B$4:$F$343,4,0)</f>
        <v>San Francisco Zapotitlán</v>
      </c>
      <c r="G5281" s="139" t="str">
        <f t="shared" ref="G5281:K5281" si="5401">+G5243</f>
        <v>06</v>
      </c>
      <c r="H5281" t="str">
        <f t="shared" si="5401"/>
        <v>IGE</v>
      </c>
      <c r="I5281" t="str">
        <f t="shared" si="5401"/>
        <v>Índice de Gestión Estratégica</v>
      </c>
      <c r="J5281" t="str">
        <f t="shared" si="5401"/>
        <v>06-02</v>
      </c>
      <c r="K5281" t="str">
        <f t="shared" si="5401"/>
        <v>Relación Plan de Desarrollo Municipal y Ordenamiento Territorial (PDM-OT) - Plan Estratégico Institucional (PEI) - Plan Operativo Multianual (POM) - Plan Operativo Anual (POA)</v>
      </c>
      <c r="L5281" s="150">
        <f>+VLOOKUP($E5281,IGE_2018!$B$8:$Z$347,6,0)</f>
        <v>0</v>
      </c>
      <c r="M5281" s="142" t="str">
        <f>+VLOOKUP($E5281,IGE_2018!$B$8:$Z$347,7,0)</f>
        <v>Bajo</v>
      </c>
    </row>
    <row r="5282" spans="1:13" x14ac:dyDescent="0.3">
      <c r="A5282" s="139">
        <f t="shared" si="5347"/>
        <v>139</v>
      </c>
      <c r="B5282" s="148">
        <f t="shared" si="5349"/>
        <v>32</v>
      </c>
      <c r="D5282" s="149" t="str">
        <f>+VLOOKUP($A5282,mUNICIPIOS!$B$4:$F$343,2,0)</f>
        <v>Suchitepéquez</v>
      </c>
      <c r="E5282" s="149">
        <f>+VLOOKUP($A5282,mUNICIPIOS!$B$4:$F$343,3,0)</f>
        <v>1003</v>
      </c>
      <c r="F5282" s="149" t="str">
        <f>+VLOOKUP($A5282,mUNICIPIOS!$B$4:$F$343,4,0)</f>
        <v>San Francisco Zapotitlán</v>
      </c>
      <c r="G5282" s="139" t="str">
        <f t="shared" ref="G5282:K5282" si="5402">+G5244</f>
        <v>06</v>
      </c>
      <c r="H5282" t="str">
        <f t="shared" si="5402"/>
        <v>IGE</v>
      </c>
      <c r="I5282" t="str">
        <f t="shared" si="5402"/>
        <v>Índice de Gestión Estratégica</v>
      </c>
      <c r="J5282" t="str">
        <f t="shared" si="5402"/>
        <v>06-03</v>
      </c>
      <c r="K5282" t="str">
        <f t="shared" si="5402"/>
        <v>Presupuesto de egresos relacionado a competencias municipales que responden a prioridades nacionales de desarrollo.</v>
      </c>
      <c r="L5282" s="150">
        <f>+VLOOKUP($E5282,IGE_2018!$B$8:$Z$347,9,0)</f>
        <v>0.5346053582171344</v>
      </c>
      <c r="M5282" s="142" t="str">
        <f>+VLOOKUP($E5282,IGE_2018!$B$8:$Z$347,10,0)</f>
        <v>Medio</v>
      </c>
    </row>
    <row r="5283" spans="1:13" x14ac:dyDescent="0.3">
      <c r="A5283" s="139">
        <f t="shared" si="5347"/>
        <v>139</v>
      </c>
      <c r="B5283" s="148">
        <f t="shared" si="5349"/>
        <v>33</v>
      </c>
      <c r="D5283" s="149" t="str">
        <f>+VLOOKUP($A5283,mUNICIPIOS!$B$4:$F$343,2,0)</f>
        <v>Suchitepéquez</v>
      </c>
      <c r="E5283" s="149">
        <f>+VLOOKUP($A5283,mUNICIPIOS!$B$4:$F$343,3,0)</f>
        <v>1003</v>
      </c>
      <c r="F5283" s="149" t="str">
        <f>+VLOOKUP($A5283,mUNICIPIOS!$B$4:$F$343,4,0)</f>
        <v>San Francisco Zapotitlán</v>
      </c>
      <c r="G5283" s="139" t="str">
        <f t="shared" ref="G5283:K5283" si="5403">+G5245</f>
        <v>06</v>
      </c>
      <c r="H5283" t="str">
        <f t="shared" si="5403"/>
        <v>IGE</v>
      </c>
      <c r="I5283" t="str">
        <f t="shared" si="5403"/>
        <v>Índice de Gestión Estratégica</v>
      </c>
      <c r="J5283" t="str">
        <f t="shared" si="5403"/>
        <v>06-04</v>
      </c>
      <c r="K5283" t="str">
        <f t="shared" si="5403"/>
        <v>Institucionalización de la gestión ordenada del territorio</v>
      </c>
      <c r="L5283" s="150">
        <f>+VLOOKUP($E5283,IGE_2018!$B$8:$Z$347,12,0)</f>
        <v>0.15</v>
      </c>
      <c r="M5283" s="142" t="str">
        <f>+VLOOKUP($E5283,IGE_2018!$B$8:$Z$347,13,0)</f>
        <v>Bajo</v>
      </c>
    </row>
    <row r="5284" spans="1:13" x14ac:dyDescent="0.3">
      <c r="A5284" s="139">
        <f t="shared" si="5347"/>
        <v>139</v>
      </c>
      <c r="B5284" s="148">
        <f t="shared" si="5349"/>
        <v>34</v>
      </c>
      <c r="D5284" s="149" t="str">
        <f>+VLOOKUP($A5284,mUNICIPIOS!$B$4:$F$343,2,0)</f>
        <v>Suchitepéquez</v>
      </c>
      <c r="E5284" s="149">
        <f>+VLOOKUP($A5284,mUNICIPIOS!$B$4:$F$343,3,0)</f>
        <v>1003</v>
      </c>
      <c r="F5284" s="149" t="str">
        <f>+VLOOKUP($A5284,mUNICIPIOS!$B$4:$F$343,4,0)</f>
        <v>San Francisco Zapotitlán</v>
      </c>
      <c r="G5284" s="139" t="str">
        <f t="shared" ref="G5284:K5284" si="5404">+G5246</f>
        <v>06</v>
      </c>
      <c r="H5284" t="str">
        <f t="shared" si="5404"/>
        <v>IGE</v>
      </c>
      <c r="I5284" t="str">
        <f t="shared" si="5404"/>
        <v>Índice de Gestión Estratégica</v>
      </c>
      <c r="J5284" t="str">
        <f t="shared" si="5404"/>
        <v>06-05</v>
      </c>
      <c r="K5284" t="str">
        <f t="shared" si="5404"/>
        <v>Acciones para la gestión ordenada del territorio</v>
      </c>
      <c r="L5284" s="150">
        <f>+VLOOKUP($E5284,IGE_2018!$B$8:$Z$347,15,0)</f>
        <v>0</v>
      </c>
      <c r="M5284" s="142" t="str">
        <f>+VLOOKUP($E5284,IGE_2018!$B$8:$Z$347,16,0)</f>
        <v>Bajo</v>
      </c>
    </row>
    <row r="5285" spans="1:13" x14ac:dyDescent="0.3">
      <c r="A5285" s="139">
        <f t="shared" si="5347"/>
        <v>139</v>
      </c>
      <c r="B5285" s="148">
        <f t="shared" si="5349"/>
        <v>35</v>
      </c>
      <c r="D5285" s="149" t="str">
        <f>+VLOOKUP($A5285,mUNICIPIOS!$B$4:$F$343,2,0)</f>
        <v>Suchitepéquez</v>
      </c>
      <c r="E5285" s="149">
        <f>+VLOOKUP($A5285,mUNICIPIOS!$B$4:$F$343,3,0)</f>
        <v>1003</v>
      </c>
      <c r="F5285" s="149" t="str">
        <f>+VLOOKUP($A5285,mUNICIPIOS!$B$4:$F$343,4,0)</f>
        <v>San Francisco Zapotitlán</v>
      </c>
      <c r="G5285" s="139" t="str">
        <f t="shared" ref="G5285:K5285" si="5405">+G5247</f>
        <v>06</v>
      </c>
      <c r="H5285" t="str">
        <f t="shared" si="5405"/>
        <v>IGE</v>
      </c>
      <c r="I5285" t="str">
        <f t="shared" si="5405"/>
        <v>Índice de Gestión Estratégica</v>
      </c>
      <c r="J5285" t="str">
        <f t="shared" si="5405"/>
        <v>06-06</v>
      </c>
      <c r="K5285" t="str">
        <f t="shared" si="5405"/>
        <v>Gestión de riesgo en la formulación de proyectos derivados de la planificación operativa anual</v>
      </c>
      <c r="L5285" s="150">
        <f>+VLOOKUP($E5285,IGE_2018!$B$8:$Z$347,18,0)</f>
        <v>0</v>
      </c>
      <c r="M5285" s="142" t="str">
        <f>+VLOOKUP($E5285,IGE_2018!$B$8:$Z$347,19,0)</f>
        <v>Bajo</v>
      </c>
    </row>
    <row r="5286" spans="1:13" x14ac:dyDescent="0.3">
      <c r="A5286" s="139">
        <f t="shared" si="5347"/>
        <v>139</v>
      </c>
      <c r="B5286" s="148">
        <f t="shared" si="5349"/>
        <v>36</v>
      </c>
      <c r="D5286" s="149" t="str">
        <f>+VLOOKUP($A5286,mUNICIPIOS!$B$4:$F$343,2,0)</f>
        <v>Suchitepéquez</v>
      </c>
      <c r="E5286" s="149">
        <f>+VLOOKUP($A5286,mUNICIPIOS!$B$4:$F$343,3,0)</f>
        <v>1003</v>
      </c>
      <c r="F5286" s="149" t="str">
        <f>+VLOOKUP($A5286,mUNICIPIOS!$B$4:$F$343,4,0)</f>
        <v>San Francisco Zapotitlán</v>
      </c>
      <c r="G5286" s="139" t="str">
        <f t="shared" ref="G5286:K5286" si="5406">+G5248</f>
        <v>06</v>
      </c>
      <c r="H5286" t="str">
        <f t="shared" si="5406"/>
        <v>IGE</v>
      </c>
      <c r="I5286" t="str">
        <f t="shared" si="5406"/>
        <v>Índice de Gestión Estratégica</v>
      </c>
      <c r="J5286" t="str">
        <f t="shared" si="5406"/>
        <v>06-07</v>
      </c>
      <c r="K5286" t="str">
        <f t="shared" si="5406"/>
        <v>Ingresos por servicios ambientales en relación a los ingresos propios sin regalías</v>
      </c>
      <c r="L5286" s="150">
        <f>+VLOOKUP($E5286,IGE_2018!$B$8:$Z$347,21,0)</f>
        <v>7.5196216657997528E-3</v>
      </c>
      <c r="M5286" s="142" t="str">
        <f>+VLOOKUP($E5286,IGE_2018!$B$8:$Z$347,22,0)</f>
        <v>Bajo</v>
      </c>
    </row>
    <row r="5287" spans="1:13" x14ac:dyDescent="0.3">
      <c r="A5287" s="139">
        <f t="shared" si="5347"/>
        <v>139</v>
      </c>
      <c r="B5287" s="148">
        <f t="shared" si="5349"/>
        <v>37</v>
      </c>
      <c r="D5287" s="149" t="str">
        <f>+VLOOKUP($A5287,mUNICIPIOS!$B$4:$F$343,2,0)</f>
        <v>Suchitepéquez</v>
      </c>
      <c r="E5287" s="149">
        <f>+VLOOKUP($A5287,mUNICIPIOS!$B$4:$F$343,3,0)</f>
        <v>1003</v>
      </c>
      <c r="F5287" s="149" t="str">
        <f>+VLOOKUP($A5287,mUNICIPIOS!$B$4:$F$343,4,0)</f>
        <v>San Francisco Zapotitlán</v>
      </c>
      <c r="G5287" s="139" t="str">
        <f t="shared" ref="G5287:K5287" si="5407">+G5249</f>
        <v>06</v>
      </c>
      <c r="H5287" t="str">
        <f t="shared" si="5407"/>
        <v>IGE</v>
      </c>
      <c r="I5287" t="str">
        <f t="shared" si="5407"/>
        <v>Índice de Gestión Estratégica</v>
      </c>
      <c r="J5287" t="str">
        <f t="shared" si="5407"/>
        <v>INDICE</v>
      </c>
      <c r="K5287">
        <f t="shared" si="5407"/>
        <v>0</v>
      </c>
      <c r="L5287" s="150">
        <f>+VLOOKUP($E5287,IGE_2018!$B$8:$Z$347,24,0)</f>
        <v>0.14940330172086358</v>
      </c>
      <c r="M5287" s="142" t="str">
        <f>+VLOOKUP($E5287,IGE_2018!$B$8:$Z$347,25,0)</f>
        <v>Bajo</v>
      </c>
    </row>
    <row r="5288" spans="1:13" x14ac:dyDescent="0.3">
      <c r="A5288" s="139">
        <f t="shared" si="5347"/>
        <v>139</v>
      </c>
      <c r="B5288" s="148">
        <f t="shared" si="5349"/>
        <v>38</v>
      </c>
      <c r="D5288" s="149" t="str">
        <f>+VLOOKUP($A5288,mUNICIPIOS!$B$4:$F$343,2,0)</f>
        <v>Suchitepéquez</v>
      </c>
      <c r="E5288" s="149">
        <f>+VLOOKUP($A5288,mUNICIPIOS!$B$4:$F$343,3,0)</f>
        <v>1003</v>
      </c>
      <c r="F5288" s="149" t="str">
        <f>+VLOOKUP($A5288,mUNICIPIOS!$B$4:$F$343,4,0)</f>
        <v>San Francisco Zapotitlán</v>
      </c>
      <c r="G5288" s="139" t="str">
        <f t="shared" ref="G5288:K5288" si="5408">+G5250</f>
        <v>RANKING</v>
      </c>
      <c r="H5288" t="str">
        <f t="shared" si="5408"/>
        <v>RGM</v>
      </c>
      <c r="I5288" t="str">
        <f t="shared" si="5408"/>
        <v>Ranking de la Gestión Municipal 2018</v>
      </c>
      <c r="J5288" t="str">
        <f t="shared" si="5408"/>
        <v>RANKING</v>
      </c>
      <c r="K5288">
        <f t="shared" si="5408"/>
        <v>0</v>
      </c>
      <c r="L5288" s="151">
        <f>+VLOOKUP($E5288,Resultados_generales!$C$8:$AE$347,27,0)</f>
        <v>0.33313535903691521</v>
      </c>
      <c r="M5288" t="str">
        <f>+VLOOKUP($E5288,Resultados_generales!$C$8:$AE$347,28,0)</f>
        <v>Medio bajo</v>
      </c>
    </row>
    <row r="5289" spans="1:13" x14ac:dyDescent="0.3">
      <c r="A5289" s="139">
        <f t="shared" si="5347"/>
        <v>140</v>
      </c>
      <c r="B5289" s="148">
        <f t="shared" si="5349"/>
        <v>1</v>
      </c>
      <c r="D5289" s="149" t="str">
        <f>+VLOOKUP($A5289,mUNICIPIOS!$B$4:$F$343,2,0)</f>
        <v>Suchitepéquez</v>
      </c>
      <c r="E5289" s="149">
        <f>+VLOOKUP($A5289,mUNICIPIOS!$B$4:$F$343,3,0)</f>
        <v>1004</v>
      </c>
      <c r="F5289" s="149" t="str">
        <f>+VLOOKUP($A5289,mUNICIPIOS!$B$4:$F$343,4,0)</f>
        <v>San Bernardino</v>
      </c>
      <c r="G5289" s="139" t="str">
        <f t="shared" ref="G5289:K5289" si="5409">+G5251</f>
        <v>01</v>
      </c>
      <c r="H5289" t="str">
        <f t="shared" si="5409"/>
        <v>IPC</v>
      </c>
      <c r="I5289" t="str">
        <f t="shared" si="5409"/>
        <v>Índice de Participación Ciudadana</v>
      </c>
      <c r="J5289" t="str">
        <f t="shared" si="5409"/>
        <v>01-01</v>
      </c>
      <c r="K5289" t="str">
        <f t="shared" si="5409"/>
        <v>Número de reuniones del COMUDE en el año de la medición.</v>
      </c>
      <c r="L5289" s="150">
        <f>+VLOOKUP($E5289,IPC_2018!$B$8:$T$347,3,0)</f>
        <v>0.58333333333333337</v>
      </c>
      <c r="M5289" s="142" t="str">
        <f>+VLOOKUP($E5289,IPC_2018!$B$8:$T$347,4,0)</f>
        <v>Medio</v>
      </c>
    </row>
    <row r="5290" spans="1:13" x14ac:dyDescent="0.3">
      <c r="A5290" s="139">
        <f t="shared" si="5347"/>
        <v>140</v>
      </c>
      <c r="B5290" s="148">
        <f t="shared" si="5349"/>
        <v>2</v>
      </c>
      <c r="D5290" s="149" t="str">
        <f>+VLOOKUP($A5290,mUNICIPIOS!$B$4:$F$343,2,0)</f>
        <v>Suchitepéquez</v>
      </c>
      <c r="E5290" s="149">
        <f>+VLOOKUP($A5290,mUNICIPIOS!$B$4:$F$343,3,0)</f>
        <v>1004</v>
      </c>
      <c r="F5290" s="149" t="str">
        <f>+VLOOKUP($A5290,mUNICIPIOS!$B$4:$F$343,4,0)</f>
        <v>San Bernardino</v>
      </c>
      <c r="G5290" s="139" t="str">
        <f t="shared" ref="G5290:K5290" si="5410">+G5252</f>
        <v>01</v>
      </c>
      <c r="H5290" t="str">
        <f t="shared" si="5410"/>
        <v>IPC</v>
      </c>
      <c r="I5290" t="str">
        <f t="shared" si="5410"/>
        <v>Índice de Participación Ciudadana</v>
      </c>
      <c r="J5290" t="str">
        <f t="shared" si="5410"/>
        <v>01-02</v>
      </c>
      <c r="K5290" t="str">
        <f t="shared" si="5410"/>
        <v>Participación de Alcaldes, Concejales y Síndicos determinados o designados en el COMUDE</v>
      </c>
      <c r="L5290" s="150">
        <f>+VLOOKUP($E5290,IPC_2018!$B$8:$T$347,6,0)</f>
        <v>1</v>
      </c>
      <c r="M5290" s="142" t="str">
        <f>+VLOOKUP($E5290,IPC_2018!$B$8:$T$347,7,0)</f>
        <v>Alto</v>
      </c>
    </row>
    <row r="5291" spans="1:13" x14ac:dyDescent="0.3">
      <c r="A5291" s="139">
        <f t="shared" si="5347"/>
        <v>140</v>
      </c>
      <c r="B5291" s="148">
        <f t="shared" si="5349"/>
        <v>3</v>
      </c>
      <c r="D5291" s="149" t="str">
        <f>+VLOOKUP($A5291,mUNICIPIOS!$B$4:$F$343,2,0)</f>
        <v>Suchitepéquez</v>
      </c>
      <c r="E5291" s="149">
        <f>+VLOOKUP($A5291,mUNICIPIOS!$B$4:$F$343,3,0)</f>
        <v>1004</v>
      </c>
      <c r="F5291" s="149" t="str">
        <f>+VLOOKUP($A5291,mUNICIPIOS!$B$4:$F$343,4,0)</f>
        <v>San Bernardino</v>
      </c>
      <c r="G5291" s="139" t="str">
        <f t="shared" ref="G5291:K5291" si="5411">+G5253</f>
        <v>01</v>
      </c>
      <c r="H5291" t="str">
        <f t="shared" si="5411"/>
        <v>IPC</v>
      </c>
      <c r="I5291" t="str">
        <f t="shared" si="5411"/>
        <v>Índice de Participación Ciudadana</v>
      </c>
      <c r="J5291" t="str">
        <f t="shared" si="5411"/>
        <v>01-03</v>
      </c>
      <c r="K5291" t="str">
        <f t="shared" si="5411"/>
        <v>Participación  de organizaciones de jóvenes, mujeres, pueblos mayas, xincas, garífunas, y otras organizaciones en el Comude</v>
      </c>
      <c r="L5291" s="150">
        <f>+VLOOKUP($E5291,IPC_2018!$B$8:$T$347,9,0)</f>
        <v>0</v>
      </c>
      <c r="M5291" s="142" t="str">
        <f>+VLOOKUP($E5291,IPC_2018!$B$8:$T$347,10,0)</f>
        <v>Bajo</v>
      </c>
    </row>
    <row r="5292" spans="1:13" x14ac:dyDescent="0.3">
      <c r="A5292" s="139">
        <f t="shared" si="5347"/>
        <v>140</v>
      </c>
      <c r="B5292" s="148">
        <f t="shared" si="5349"/>
        <v>4</v>
      </c>
      <c r="D5292" s="149" t="str">
        <f>+VLOOKUP($A5292,mUNICIPIOS!$B$4:$F$343,2,0)</f>
        <v>Suchitepéquez</v>
      </c>
      <c r="E5292" s="149">
        <f>+VLOOKUP($A5292,mUNICIPIOS!$B$4:$F$343,3,0)</f>
        <v>1004</v>
      </c>
      <c r="F5292" s="149" t="str">
        <f>+VLOOKUP($A5292,mUNICIPIOS!$B$4:$F$343,4,0)</f>
        <v>San Bernardino</v>
      </c>
      <c r="G5292" s="139" t="str">
        <f t="shared" ref="G5292:K5292" si="5412">+G5254</f>
        <v>01</v>
      </c>
      <c r="H5292" t="str">
        <f t="shared" si="5412"/>
        <v>IPC</v>
      </c>
      <c r="I5292" t="str">
        <f t="shared" si="5412"/>
        <v>Índice de Participación Ciudadana</v>
      </c>
      <c r="J5292" t="str">
        <f t="shared" si="5412"/>
        <v>01-04</v>
      </c>
      <c r="K5292" t="str">
        <f t="shared" si="5412"/>
        <v>Representatividad territorial del Comude.</v>
      </c>
      <c r="L5292" s="150">
        <f>+VLOOKUP($E5292,IPC_2018!$B$8:$T$347,12,0)</f>
        <v>0.92285714285714282</v>
      </c>
      <c r="M5292" s="142" t="str">
        <f>+VLOOKUP($E5292,IPC_2018!$B$8:$T$347,13,0)</f>
        <v>Alto</v>
      </c>
    </row>
    <row r="5293" spans="1:13" x14ac:dyDescent="0.3">
      <c r="A5293" s="139">
        <f t="shared" ref="A5293:A5356" si="5413">+IF(B5292=38,A5292+1,A5292)</f>
        <v>140</v>
      </c>
      <c r="B5293" s="148">
        <f t="shared" si="5349"/>
        <v>5</v>
      </c>
      <c r="D5293" s="149" t="str">
        <f>+VLOOKUP($A5293,mUNICIPIOS!$B$4:$F$343,2,0)</f>
        <v>Suchitepéquez</v>
      </c>
      <c r="E5293" s="149">
        <f>+VLOOKUP($A5293,mUNICIPIOS!$B$4:$F$343,3,0)</f>
        <v>1004</v>
      </c>
      <c r="F5293" s="149" t="str">
        <f>+VLOOKUP($A5293,mUNICIPIOS!$B$4:$F$343,4,0)</f>
        <v>San Bernardino</v>
      </c>
      <c r="G5293" s="139" t="str">
        <f t="shared" ref="G5293:K5293" si="5414">+G5255</f>
        <v>01</v>
      </c>
      <c r="H5293" t="str">
        <f t="shared" si="5414"/>
        <v>IPC</v>
      </c>
      <c r="I5293" t="str">
        <f t="shared" si="5414"/>
        <v>Índice de Participación Ciudadana</v>
      </c>
      <c r="J5293" t="str">
        <f t="shared" si="5414"/>
        <v>01-05</v>
      </c>
      <c r="K5293" t="str">
        <f t="shared" si="5414"/>
        <v>Funcionamiento del Comude</v>
      </c>
      <c r="L5293" s="150">
        <f>+VLOOKUP($E5293,IPC_2018!$B$8:$T$347,15,0)</f>
        <v>0.15901060076290127</v>
      </c>
      <c r="M5293" s="142" t="str">
        <f>+VLOOKUP($E5293,IPC_2018!$B$8:$T$347,16,0)</f>
        <v>Bajo</v>
      </c>
    </row>
    <row r="5294" spans="1:13" x14ac:dyDescent="0.3">
      <c r="A5294" s="139">
        <f t="shared" si="5413"/>
        <v>140</v>
      </c>
      <c r="B5294" s="148">
        <f t="shared" ref="B5294:B5357" si="5415">+B5256</f>
        <v>6</v>
      </c>
      <c r="D5294" s="149" t="str">
        <f>+VLOOKUP($A5294,mUNICIPIOS!$B$4:$F$343,2,0)</f>
        <v>Suchitepéquez</v>
      </c>
      <c r="E5294" s="149">
        <f>+VLOOKUP($A5294,mUNICIPIOS!$B$4:$F$343,3,0)</f>
        <v>1004</v>
      </c>
      <c r="F5294" s="149" t="str">
        <f>+VLOOKUP($A5294,mUNICIPIOS!$B$4:$F$343,4,0)</f>
        <v>San Bernardino</v>
      </c>
      <c r="G5294" s="139" t="str">
        <f t="shared" ref="G5294:K5294" si="5416">+G5256</f>
        <v>01</v>
      </c>
      <c r="H5294" t="str">
        <f t="shared" si="5416"/>
        <v>IPC</v>
      </c>
      <c r="I5294" t="str">
        <f t="shared" si="5416"/>
        <v>Índice de Participación Ciudadana</v>
      </c>
      <c r="J5294" t="str">
        <f t="shared" si="5416"/>
        <v>INDICE</v>
      </c>
      <c r="K5294">
        <f t="shared" si="5416"/>
        <v>0</v>
      </c>
      <c r="L5294" s="150">
        <f>+VLOOKUP($E5294,IPC_2018!$B$8:$T$347,18,0)</f>
        <v>0.53519682820967329</v>
      </c>
      <c r="M5294" s="142" t="str">
        <f>+VLOOKUP($E5294,IPC_2018!$B$8:$T$347,19,0)</f>
        <v>Medio</v>
      </c>
    </row>
    <row r="5295" spans="1:13" x14ac:dyDescent="0.3">
      <c r="A5295" s="139">
        <f t="shared" si="5413"/>
        <v>140</v>
      </c>
      <c r="B5295" s="148">
        <f t="shared" si="5415"/>
        <v>7</v>
      </c>
      <c r="D5295" s="149" t="str">
        <f>+VLOOKUP($A5295,mUNICIPIOS!$B$4:$F$343,2,0)</f>
        <v>Suchitepéquez</v>
      </c>
      <c r="E5295" s="149">
        <f>+VLOOKUP($A5295,mUNICIPIOS!$B$4:$F$343,3,0)</f>
        <v>1004</v>
      </c>
      <c r="F5295" s="149" t="str">
        <f>+VLOOKUP($A5295,mUNICIPIOS!$B$4:$F$343,4,0)</f>
        <v>San Bernardino</v>
      </c>
      <c r="G5295" s="139" t="str">
        <f t="shared" ref="G5295:K5295" si="5417">+G5257</f>
        <v>02</v>
      </c>
      <c r="H5295" t="str">
        <f t="shared" si="5417"/>
        <v>IIC</v>
      </c>
      <c r="I5295" t="str">
        <f t="shared" si="5417"/>
        <v>Índice de Información a la Ciudadanía</v>
      </c>
      <c r="J5295" t="str">
        <f t="shared" si="5417"/>
        <v>02-01</v>
      </c>
      <c r="K5295" t="str">
        <f t="shared" si="5417"/>
        <v>Rendición de cuentas cuatrimestral y anual al Comude enfocadas en resultados.</v>
      </c>
      <c r="L5295" s="150">
        <f>+VLOOKUP($E5295,IIC_2018!$B$8:$Q$347,3,0)</f>
        <v>0</v>
      </c>
      <c r="M5295" s="142" t="str">
        <f>+VLOOKUP($E5295,IIC_2018!$B$8:$Q$347,4,0)</f>
        <v>Bajo</v>
      </c>
    </row>
    <row r="5296" spans="1:13" x14ac:dyDescent="0.3">
      <c r="A5296" s="139">
        <f t="shared" si="5413"/>
        <v>140</v>
      </c>
      <c r="B5296" s="148">
        <f t="shared" si="5415"/>
        <v>8</v>
      </c>
      <c r="D5296" s="149" t="str">
        <f>+VLOOKUP($A5296,mUNICIPIOS!$B$4:$F$343,2,0)</f>
        <v>Suchitepéquez</v>
      </c>
      <c r="E5296" s="149">
        <f>+VLOOKUP($A5296,mUNICIPIOS!$B$4:$F$343,3,0)</f>
        <v>1004</v>
      </c>
      <c r="F5296" s="149" t="str">
        <f>+VLOOKUP($A5296,mUNICIPIOS!$B$4:$F$343,4,0)</f>
        <v>San Bernardino</v>
      </c>
      <c r="G5296" s="139" t="str">
        <f t="shared" ref="G5296:K5296" si="5418">+G5258</f>
        <v>02</v>
      </c>
      <c r="H5296" t="str">
        <f t="shared" si="5418"/>
        <v>IIC</v>
      </c>
      <c r="I5296" t="str">
        <f t="shared" si="5418"/>
        <v>Índice de Información a la Ciudadanía</v>
      </c>
      <c r="J5296" t="str">
        <f t="shared" si="5418"/>
        <v>02-02</v>
      </c>
      <c r="K5296" t="str">
        <f t="shared" si="5418"/>
        <v>Información presupuestaria y otra información brindada a la ciudadanía disponible en medios locales de comunicación.</v>
      </c>
      <c r="L5296" s="150">
        <f>+VLOOKUP($E5296,IIC_2018!$B$8:$Q$347,6,0)</f>
        <v>0.375</v>
      </c>
      <c r="M5296" s="142" t="str">
        <f>+VLOOKUP($E5296,IIC_2018!$B$8:$Q$347,7,0)</f>
        <v>Medio bajo</v>
      </c>
    </row>
    <row r="5297" spans="1:13" x14ac:dyDescent="0.3">
      <c r="A5297" s="139">
        <f t="shared" si="5413"/>
        <v>140</v>
      </c>
      <c r="B5297" s="148">
        <f t="shared" si="5415"/>
        <v>9</v>
      </c>
      <c r="D5297" s="149" t="str">
        <f>+VLOOKUP($A5297,mUNICIPIOS!$B$4:$F$343,2,0)</f>
        <v>Suchitepéquez</v>
      </c>
      <c r="E5297" s="149">
        <f>+VLOOKUP($A5297,mUNICIPIOS!$B$4:$F$343,3,0)</f>
        <v>1004</v>
      </c>
      <c r="F5297" s="149" t="str">
        <f>+VLOOKUP($A5297,mUNICIPIOS!$B$4:$F$343,4,0)</f>
        <v>San Bernardino</v>
      </c>
      <c r="G5297" s="139" t="str">
        <f t="shared" ref="G5297:K5297" si="5419">+G5259</f>
        <v>02</v>
      </c>
      <c r="H5297" t="str">
        <f t="shared" si="5419"/>
        <v>IIC</v>
      </c>
      <c r="I5297" t="str">
        <f t="shared" si="5419"/>
        <v>Índice de Información a la Ciudadanía</v>
      </c>
      <c r="J5297" t="str">
        <f t="shared" si="5419"/>
        <v>02-03</v>
      </c>
      <c r="K5297" t="str">
        <f t="shared" si="5419"/>
        <v>Información pública de oficio actualizada y disponible de acuerdo a la LAIP y uso de internet.</v>
      </c>
      <c r="L5297" s="150">
        <f>+VLOOKUP($E5297,IIC_2018!$B$8:$Q$347,9,0)</f>
        <v>0.99999999999999989</v>
      </c>
      <c r="M5297" s="142" t="str">
        <f>+VLOOKUP($E5297,IIC_2018!$B$8:$Q$347,10,0)</f>
        <v>Alto</v>
      </c>
    </row>
    <row r="5298" spans="1:13" x14ac:dyDescent="0.3">
      <c r="A5298" s="139">
        <f t="shared" si="5413"/>
        <v>140</v>
      </c>
      <c r="B5298" s="148">
        <f t="shared" si="5415"/>
        <v>10</v>
      </c>
      <c r="D5298" s="149" t="str">
        <f>+VLOOKUP($A5298,mUNICIPIOS!$B$4:$F$343,2,0)</f>
        <v>Suchitepéquez</v>
      </c>
      <c r="E5298" s="149">
        <f>+VLOOKUP($A5298,mUNICIPIOS!$B$4:$F$343,3,0)</f>
        <v>1004</v>
      </c>
      <c r="F5298" s="149" t="str">
        <f>+VLOOKUP($A5298,mUNICIPIOS!$B$4:$F$343,4,0)</f>
        <v>San Bernardino</v>
      </c>
      <c r="G5298" s="139" t="str">
        <f t="shared" ref="G5298:K5298" si="5420">+G5260</f>
        <v>02</v>
      </c>
      <c r="H5298" t="str">
        <f t="shared" si="5420"/>
        <v>IIC</v>
      </c>
      <c r="I5298" t="str">
        <f t="shared" si="5420"/>
        <v>Índice de Información a la Ciudadanía</v>
      </c>
      <c r="J5298" t="str">
        <f t="shared" si="5420"/>
        <v>02-04</v>
      </c>
      <c r="K5298" t="str">
        <f t="shared" si="5420"/>
        <v>Relación del monto contratado por medio de Guate compras con el total del presupuesto de egresos vigente.</v>
      </c>
      <c r="L5298" s="150">
        <f>+VLOOKUP($E5298,IIC_2018!$B$8:$Q$347,12,0)</f>
        <v>0.38257310590084365</v>
      </c>
      <c r="M5298" s="142" t="str">
        <f>+VLOOKUP($E5298,IIC_2018!$B$8:$Q$347,13,0)</f>
        <v>Medio bajo</v>
      </c>
    </row>
    <row r="5299" spans="1:13" x14ac:dyDescent="0.3">
      <c r="A5299" s="139">
        <f t="shared" si="5413"/>
        <v>140</v>
      </c>
      <c r="B5299" s="148">
        <f t="shared" si="5415"/>
        <v>11</v>
      </c>
      <c r="D5299" s="149" t="str">
        <f>+VLOOKUP($A5299,mUNICIPIOS!$B$4:$F$343,2,0)</f>
        <v>Suchitepéquez</v>
      </c>
      <c r="E5299" s="149">
        <f>+VLOOKUP($A5299,mUNICIPIOS!$B$4:$F$343,3,0)</f>
        <v>1004</v>
      </c>
      <c r="F5299" s="149" t="str">
        <f>+VLOOKUP($A5299,mUNICIPIOS!$B$4:$F$343,4,0)</f>
        <v>San Bernardino</v>
      </c>
      <c r="G5299" s="139" t="str">
        <f t="shared" ref="G5299:K5299" si="5421">+G5261</f>
        <v>02</v>
      </c>
      <c r="H5299" t="str">
        <f t="shared" si="5421"/>
        <v>IIC</v>
      </c>
      <c r="I5299" t="str">
        <f t="shared" si="5421"/>
        <v>Índice de Información a la Ciudadanía</v>
      </c>
      <c r="J5299" t="str">
        <f t="shared" si="5421"/>
        <v>INDICE</v>
      </c>
      <c r="K5299">
        <f t="shared" si="5421"/>
        <v>0</v>
      </c>
      <c r="L5299" s="150">
        <f>+VLOOKUP($E5299,IIC_2018!$B$8:$Q$347,15,0)</f>
        <v>0.43939327647521093</v>
      </c>
      <c r="M5299" s="142" t="str">
        <f>+VLOOKUP($E5299,IIC_2018!$B$8:$Q$347,16,0)</f>
        <v>Medio</v>
      </c>
    </row>
    <row r="5300" spans="1:13" x14ac:dyDescent="0.3">
      <c r="A5300" s="139">
        <f t="shared" si="5413"/>
        <v>140</v>
      </c>
      <c r="B5300" s="148">
        <f t="shared" si="5415"/>
        <v>12</v>
      </c>
      <c r="D5300" s="149" t="str">
        <f>+VLOOKUP($A5300,mUNICIPIOS!$B$4:$F$343,2,0)</f>
        <v>Suchitepéquez</v>
      </c>
      <c r="E5300" s="149">
        <f>+VLOOKUP($A5300,mUNICIPIOS!$B$4:$F$343,3,0)</f>
        <v>1004</v>
      </c>
      <c r="F5300" s="149" t="str">
        <f>+VLOOKUP($A5300,mUNICIPIOS!$B$4:$F$343,4,0)</f>
        <v>San Bernardino</v>
      </c>
      <c r="G5300" s="139" t="str">
        <f t="shared" ref="G5300:K5300" si="5422">+G5262</f>
        <v>03</v>
      </c>
      <c r="H5300" t="str">
        <f t="shared" si="5422"/>
        <v>ISP</v>
      </c>
      <c r="I5300" t="str">
        <f t="shared" si="5422"/>
        <v>Índice de Servicios Públicos</v>
      </c>
      <c r="J5300" t="str">
        <f t="shared" si="5422"/>
        <v>03-01</v>
      </c>
      <c r="K5300" t="str">
        <f t="shared" si="5422"/>
        <v>Cobertura del servicio público de agua</v>
      </c>
      <c r="L5300" s="150">
        <f>+VLOOKUP($E5300,ISP_2018!$B$8:$T$347,3,0)</f>
        <v>0</v>
      </c>
      <c r="M5300" s="142" t="str">
        <f>+VLOOKUP($E5300,ISP_2018!$B$8:$T$347,4,0)</f>
        <v>Bajo</v>
      </c>
    </row>
    <row r="5301" spans="1:13" x14ac:dyDescent="0.3">
      <c r="A5301" s="139">
        <f t="shared" si="5413"/>
        <v>140</v>
      </c>
      <c r="B5301" s="148">
        <f t="shared" si="5415"/>
        <v>13</v>
      </c>
      <c r="D5301" s="149" t="str">
        <f>+VLOOKUP($A5301,mUNICIPIOS!$B$4:$F$343,2,0)</f>
        <v>Suchitepéquez</v>
      </c>
      <c r="E5301" s="149">
        <f>+VLOOKUP($A5301,mUNICIPIOS!$B$4:$F$343,3,0)</f>
        <v>1004</v>
      </c>
      <c r="F5301" s="149" t="str">
        <f>+VLOOKUP($A5301,mUNICIPIOS!$B$4:$F$343,4,0)</f>
        <v>San Bernardino</v>
      </c>
      <c r="G5301" s="139" t="str">
        <f t="shared" ref="G5301:K5301" si="5423">+G5263</f>
        <v>03</v>
      </c>
      <c r="H5301" t="str">
        <f t="shared" si="5423"/>
        <v>ISP</v>
      </c>
      <c r="I5301" t="str">
        <f t="shared" si="5423"/>
        <v>Índice de Servicios Públicos</v>
      </c>
      <c r="J5301" t="str">
        <f t="shared" si="5423"/>
        <v>03-02</v>
      </c>
      <c r="K5301" t="str">
        <f t="shared" si="5423"/>
        <v>Control de la calidad del servicio público de agua</v>
      </c>
      <c r="L5301" s="150">
        <f>+VLOOKUP($E5301,ISP_2018!$B$8:$T$347,6,0)</f>
        <v>0</v>
      </c>
      <c r="M5301" s="142" t="str">
        <f>+VLOOKUP($E5301,ISP_2018!$B$8:$T$347,7,0)</f>
        <v>Bajo</v>
      </c>
    </row>
    <row r="5302" spans="1:13" x14ac:dyDescent="0.3">
      <c r="A5302" s="139">
        <f t="shared" si="5413"/>
        <v>140</v>
      </c>
      <c r="B5302" s="148">
        <f t="shared" si="5415"/>
        <v>14</v>
      </c>
      <c r="D5302" s="149" t="str">
        <f>+VLOOKUP($A5302,mUNICIPIOS!$B$4:$F$343,2,0)</f>
        <v>Suchitepéquez</v>
      </c>
      <c r="E5302" s="149">
        <f>+VLOOKUP($A5302,mUNICIPIOS!$B$4:$F$343,3,0)</f>
        <v>1004</v>
      </c>
      <c r="F5302" s="149" t="str">
        <f>+VLOOKUP($A5302,mUNICIPIOS!$B$4:$F$343,4,0)</f>
        <v>San Bernardino</v>
      </c>
      <c r="G5302" s="139" t="str">
        <f t="shared" ref="G5302:K5302" si="5424">+G5264</f>
        <v>03</v>
      </c>
      <c r="H5302" t="str">
        <f t="shared" si="5424"/>
        <v>ISP</v>
      </c>
      <c r="I5302" t="str">
        <f t="shared" si="5424"/>
        <v>Índice de Servicios Públicos</v>
      </c>
      <c r="J5302" t="str">
        <f t="shared" si="5424"/>
        <v>03-03</v>
      </c>
      <c r="K5302" t="str">
        <f t="shared" si="5424"/>
        <v>Disposición  y tratamiento  de aguas residuales</v>
      </c>
      <c r="L5302" s="150">
        <f>+VLOOKUP($E5302,ISP_2018!$B$8:$T$347,9,0)</f>
        <v>0</v>
      </c>
      <c r="M5302" s="142" t="str">
        <f>+VLOOKUP($E5302,ISP_2018!$B$8:$T$347,10,0)</f>
        <v>Bajo</v>
      </c>
    </row>
    <row r="5303" spans="1:13" x14ac:dyDescent="0.3">
      <c r="A5303" s="139">
        <f t="shared" si="5413"/>
        <v>140</v>
      </c>
      <c r="B5303" s="148">
        <f t="shared" si="5415"/>
        <v>15</v>
      </c>
      <c r="D5303" s="149" t="str">
        <f>+VLOOKUP($A5303,mUNICIPIOS!$B$4:$F$343,2,0)</f>
        <v>Suchitepéquez</v>
      </c>
      <c r="E5303" s="149">
        <f>+VLOOKUP($A5303,mUNICIPIOS!$B$4:$F$343,3,0)</f>
        <v>1004</v>
      </c>
      <c r="F5303" s="149" t="str">
        <f>+VLOOKUP($A5303,mUNICIPIOS!$B$4:$F$343,4,0)</f>
        <v>San Bernardino</v>
      </c>
      <c r="G5303" s="139" t="str">
        <f t="shared" ref="G5303:K5303" si="5425">+G5265</f>
        <v>03</v>
      </c>
      <c r="H5303" t="str">
        <f t="shared" si="5425"/>
        <v>ISP</v>
      </c>
      <c r="I5303" t="str">
        <f t="shared" si="5425"/>
        <v>Índice de Servicios Públicos</v>
      </c>
      <c r="J5303" t="str">
        <f t="shared" si="5425"/>
        <v>03-04</v>
      </c>
      <c r="K5303" t="str">
        <f t="shared" si="5425"/>
        <v>Gestión y manejo de los residuos y desechos sólidos</v>
      </c>
      <c r="L5303" s="150">
        <f>+VLOOKUP($E5303,ISP_2018!$B$8:$T$347,12,0)</f>
        <v>6.4431234447969304E-2</v>
      </c>
      <c r="M5303" s="142" t="str">
        <f>+VLOOKUP($E5303,ISP_2018!$B$8:$T$347,13,0)</f>
        <v>Bajo</v>
      </c>
    </row>
    <row r="5304" spans="1:13" x14ac:dyDescent="0.3">
      <c r="A5304" s="139">
        <f t="shared" si="5413"/>
        <v>140</v>
      </c>
      <c r="B5304" s="148">
        <f t="shared" si="5415"/>
        <v>16</v>
      </c>
      <c r="D5304" s="149" t="str">
        <f>+VLOOKUP($A5304,mUNICIPIOS!$B$4:$F$343,2,0)</f>
        <v>Suchitepéquez</v>
      </c>
      <c r="E5304" s="149">
        <f>+VLOOKUP($A5304,mUNICIPIOS!$B$4:$F$343,3,0)</f>
        <v>1004</v>
      </c>
      <c r="F5304" s="149" t="str">
        <f>+VLOOKUP($A5304,mUNICIPIOS!$B$4:$F$343,4,0)</f>
        <v>San Bernardino</v>
      </c>
      <c r="G5304" s="139" t="str">
        <f t="shared" ref="G5304:K5304" si="5426">+G5266</f>
        <v>03</v>
      </c>
      <c r="H5304" t="str">
        <f t="shared" si="5426"/>
        <v>ISP</v>
      </c>
      <c r="I5304" t="str">
        <f t="shared" si="5426"/>
        <v>Índice de Servicios Públicos</v>
      </c>
      <c r="J5304" t="str">
        <f t="shared" si="5426"/>
        <v>03-05</v>
      </c>
      <c r="K5304" t="str">
        <f t="shared" si="5426"/>
        <v>Gestión de servicios públicos municipales</v>
      </c>
      <c r="L5304" s="150">
        <f>+VLOOKUP($E5304,ISP_2018!$B$8:$T$347,15,0)</f>
        <v>0</v>
      </c>
      <c r="M5304" s="142" t="str">
        <f>+VLOOKUP($E5304,ISP_2018!$B$8:$T$347,16,0)</f>
        <v>Bajo</v>
      </c>
    </row>
    <row r="5305" spans="1:13" x14ac:dyDescent="0.3">
      <c r="A5305" s="139">
        <f t="shared" si="5413"/>
        <v>140</v>
      </c>
      <c r="B5305" s="148">
        <f t="shared" si="5415"/>
        <v>17</v>
      </c>
      <c r="D5305" s="149" t="str">
        <f>+VLOOKUP($A5305,mUNICIPIOS!$B$4:$F$343,2,0)</f>
        <v>Suchitepéquez</v>
      </c>
      <c r="E5305" s="149">
        <f>+VLOOKUP($A5305,mUNICIPIOS!$B$4:$F$343,3,0)</f>
        <v>1004</v>
      </c>
      <c r="F5305" s="149" t="str">
        <f>+VLOOKUP($A5305,mUNICIPIOS!$B$4:$F$343,4,0)</f>
        <v>San Bernardino</v>
      </c>
      <c r="G5305" s="139" t="str">
        <f t="shared" ref="G5305:K5305" si="5427">+G5267</f>
        <v>03</v>
      </c>
      <c r="H5305" t="str">
        <f t="shared" si="5427"/>
        <v>ISP</v>
      </c>
      <c r="I5305" t="str">
        <f t="shared" si="5427"/>
        <v>Índice de Servicios Públicos</v>
      </c>
      <c r="J5305" t="str">
        <f t="shared" si="5427"/>
        <v>INDICE</v>
      </c>
      <c r="K5305">
        <f t="shared" si="5427"/>
        <v>0</v>
      </c>
      <c r="L5305" s="150">
        <f>+VLOOKUP($E5305,ISP_2018!$B$8:$T$347,18,0)</f>
        <v>1.2886246889593861E-2</v>
      </c>
      <c r="M5305" s="142" t="str">
        <f>+VLOOKUP($E5305,ISP_2018!$B$8:$T$347,19,0)</f>
        <v>Bajo</v>
      </c>
    </row>
    <row r="5306" spans="1:13" x14ac:dyDescent="0.3">
      <c r="A5306" s="139">
        <f t="shared" si="5413"/>
        <v>140</v>
      </c>
      <c r="B5306" s="148">
        <f t="shared" si="5415"/>
        <v>18</v>
      </c>
      <c r="D5306" s="149" t="str">
        <f>+VLOOKUP($A5306,mUNICIPIOS!$B$4:$F$343,2,0)</f>
        <v>Suchitepéquez</v>
      </c>
      <c r="E5306" s="149">
        <f>+VLOOKUP($A5306,mUNICIPIOS!$B$4:$F$343,3,0)</f>
        <v>1004</v>
      </c>
      <c r="F5306" s="149" t="str">
        <f>+VLOOKUP($A5306,mUNICIPIOS!$B$4:$F$343,4,0)</f>
        <v>San Bernardino</v>
      </c>
      <c r="G5306" s="139" t="str">
        <f t="shared" ref="G5306:K5306" si="5428">+G5268</f>
        <v>04</v>
      </c>
      <c r="H5306" t="str">
        <f t="shared" si="5428"/>
        <v>IGA</v>
      </c>
      <c r="I5306" t="str">
        <f t="shared" si="5428"/>
        <v>Índice de Gestión Administrativa</v>
      </c>
      <c r="J5306" t="str">
        <f t="shared" si="5428"/>
        <v>04-01</v>
      </c>
      <c r="K5306" t="str">
        <f t="shared" si="5428"/>
        <v>Existencia de elementos de atención municipal orientada al vecino</v>
      </c>
      <c r="L5306" s="150">
        <f>+VLOOKUP($E5306,IGA_2018!$B$8:$N$347,3,0)</f>
        <v>0.75</v>
      </c>
      <c r="M5306" s="142" t="str">
        <f>+VLOOKUP($E5306,IGA_2018!$B$8:$N$347,4,0)</f>
        <v>Medio alto</v>
      </c>
    </row>
    <row r="5307" spans="1:13" x14ac:dyDescent="0.3">
      <c r="A5307" s="139">
        <f t="shared" si="5413"/>
        <v>140</v>
      </c>
      <c r="B5307" s="148">
        <f t="shared" si="5415"/>
        <v>19</v>
      </c>
      <c r="D5307" s="149" t="str">
        <f>+VLOOKUP($A5307,mUNICIPIOS!$B$4:$F$343,2,0)</f>
        <v>Suchitepéquez</v>
      </c>
      <c r="E5307" s="149">
        <f>+VLOOKUP($A5307,mUNICIPIOS!$B$4:$F$343,3,0)</f>
        <v>1004</v>
      </c>
      <c r="F5307" s="149" t="str">
        <f>+VLOOKUP($A5307,mUNICIPIOS!$B$4:$F$343,4,0)</f>
        <v>San Bernardino</v>
      </c>
      <c r="G5307" s="139" t="str">
        <f t="shared" ref="G5307:K5307" si="5429">+G5269</f>
        <v>04</v>
      </c>
      <c r="H5307" t="str">
        <f t="shared" si="5429"/>
        <v>IGA</v>
      </c>
      <c r="I5307" t="str">
        <f t="shared" si="5429"/>
        <v>Índice de Gestión Administrativa</v>
      </c>
      <c r="J5307" t="str">
        <f t="shared" si="5429"/>
        <v>04-02</v>
      </c>
      <c r="K5307" t="str">
        <f t="shared" si="5429"/>
        <v>Gestión del recurso humano.</v>
      </c>
      <c r="L5307" s="150">
        <f>+VLOOKUP($E5307,IGA_2018!$B$8:$N$347,6,0)</f>
        <v>0.49549317537986109</v>
      </c>
      <c r="M5307" s="142" t="str">
        <f>+VLOOKUP($E5307,IGA_2018!$B$8:$N$347,7,0)</f>
        <v>Medio</v>
      </c>
    </row>
    <row r="5308" spans="1:13" x14ac:dyDescent="0.3">
      <c r="A5308" s="139">
        <f t="shared" si="5413"/>
        <v>140</v>
      </c>
      <c r="B5308" s="148">
        <f t="shared" si="5415"/>
        <v>20</v>
      </c>
      <c r="D5308" s="149" t="str">
        <f>+VLOOKUP($A5308,mUNICIPIOS!$B$4:$F$343,2,0)</f>
        <v>Suchitepéquez</v>
      </c>
      <c r="E5308" s="149">
        <f>+VLOOKUP($A5308,mUNICIPIOS!$B$4:$F$343,3,0)</f>
        <v>1004</v>
      </c>
      <c r="F5308" s="149" t="str">
        <f>+VLOOKUP($A5308,mUNICIPIOS!$B$4:$F$343,4,0)</f>
        <v>San Bernardino</v>
      </c>
      <c r="G5308" s="139" t="str">
        <f t="shared" ref="G5308:K5308" si="5430">+G5270</f>
        <v>04</v>
      </c>
      <c r="H5308" t="str">
        <f t="shared" si="5430"/>
        <v>IGA</v>
      </c>
      <c r="I5308" t="str">
        <f t="shared" si="5430"/>
        <v>Índice de Gestión Administrativa</v>
      </c>
      <c r="J5308" t="str">
        <f t="shared" si="5430"/>
        <v>04-03</v>
      </c>
      <c r="K5308" t="str">
        <f t="shared" si="5430"/>
        <v>Existencia de oficinas municipales con instrumentos de gestión.</v>
      </c>
      <c r="L5308" s="150">
        <f>+VLOOKUP($E5308,IGA_2018!$B$8:$N$347,9,0)</f>
        <v>0.7857142857142857</v>
      </c>
      <c r="M5308" s="142" t="str">
        <f>+VLOOKUP($E5308,IGA_2018!$B$8:$N$347,10,0)</f>
        <v>Medio alto</v>
      </c>
    </row>
    <row r="5309" spans="1:13" x14ac:dyDescent="0.3">
      <c r="A5309" s="139">
        <f t="shared" si="5413"/>
        <v>140</v>
      </c>
      <c r="B5309" s="148">
        <f t="shared" si="5415"/>
        <v>21</v>
      </c>
      <c r="D5309" s="149" t="str">
        <f>+VLOOKUP($A5309,mUNICIPIOS!$B$4:$F$343,2,0)</f>
        <v>Suchitepéquez</v>
      </c>
      <c r="E5309" s="149">
        <f>+VLOOKUP($A5309,mUNICIPIOS!$B$4:$F$343,3,0)</f>
        <v>1004</v>
      </c>
      <c r="F5309" s="149" t="str">
        <f>+VLOOKUP($A5309,mUNICIPIOS!$B$4:$F$343,4,0)</f>
        <v>San Bernardino</v>
      </c>
      <c r="G5309" s="139" t="str">
        <f t="shared" ref="G5309:K5309" si="5431">+G5271</f>
        <v>04</v>
      </c>
      <c r="H5309" t="str">
        <f t="shared" si="5431"/>
        <v>IGA</v>
      </c>
      <c r="I5309" t="str">
        <f t="shared" si="5431"/>
        <v>Índice de Gestión Administrativa</v>
      </c>
      <c r="J5309" t="str">
        <f t="shared" si="5431"/>
        <v>INDICE</v>
      </c>
      <c r="K5309">
        <f t="shared" si="5431"/>
        <v>0</v>
      </c>
      <c r="L5309" s="150">
        <f>+VLOOKUP($E5309,IGA_2018!$B$8:$N$347,12,0)</f>
        <v>0.67342261138295134</v>
      </c>
      <c r="M5309" s="142" t="str">
        <f>+VLOOKUP($E5309,IGA_2018!$B$8:$N$347,13,0)</f>
        <v>Medio alto</v>
      </c>
    </row>
    <row r="5310" spans="1:13" x14ac:dyDescent="0.3">
      <c r="A5310" s="139">
        <f t="shared" si="5413"/>
        <v>140</v>
      </c>
      <c r="B5310" s="148">
        <f t="shared" si="5415"/>
        <v>22</v>
      </c>
      <c r="D5310" s="149" t="str">
        <f>+VLOOKUP($A5310,mUNICIPIOS!$B$4:$F$343,2,0)</f>
        <v>Suchitepéquez</v>
      </c>
      <c r="E5310" s="149">
        <f>+VLOOKUP($A5310,mUNICIPIOS!$B$4:$F$343,3,0)</f>
        <v>1004</v>
      </c>
      <c r="F5310" s="149" t="str">
        <f>+VLOOKUP($A5310,mUNICIPIOS!$B$4:$F$343,4,0)</f>
        <v>San Bernardino</v>
      </c>
      <c r="G5310" s="139" t="str">
        <f t="shared" ref="G5310:K5310" si="5432">+G5272</f>
        <v>05</v>
      </c>
      <c r="H5310" t="str">
        <f t="shared" si="5432"/>
        <v>IGF</v>
      </c>
      <c r="I5310" t="str">
        <f t="shared" si="5432"/>
        <v>Índice de Gestión Financiera</v>
      </c>
      <c r="J5310" t="str">
        <f t="shared" si="5432"/>
        <v>05-01</v>
      </c>
      <c r="K5310" t="str">
        <f t="shared" si="5432"/>
        <v>Autonomía financiera municipal</v>
      </c>
      <c r="L5310" s="150">
        <f>+VLOOKUP($E5310,IGF_2018!$B$8:$Z$347,3,0)</f>
        <v>7.0912374244161455E-2</v>
      </c>
      <c r="M5310" s="142" t="str">
        <f>+VLOOKUP($E5310,IGF_2018!$B$8:$Z$347,4,0)</f>
        <v>Bajo</v>
      </c>
    </row>
    <row r="5311" spans="1:13" x14ac:dyDescent="0.3">
      <c r="A5311" s="139">
        <f t="shared" si="5413"/>
        <v>140</v>
      </c>
      <c r="B5311" s="148">
        <f t="shared" si="5415"/>
        <v>23</v>
      </c>
      <c r="D5311" s="149" t="str">
        <f>+VLOOKUP($A5311,mUNICIPIOS!$B$4:$F$343,2,0)</f>
        <v>Suchitepéquez</v>
      </c>
      <c r="E5311" s="149">
        <f>+VLOOKUP($A5311,mUNICIPIOS!$B$4:$F$343,3,0)</f>
        <v>1004</v>
      </c>
      <c r="F5311" s="149" t="str">
        <f>+VLOOKUP($A5311,mUNICIPIOS!$B$4:$F$343,4,0)</f>
        <v>San Bernardino</v>
      </c>
      <c r="G5311" s="139" t="str">
        <f t="shared" ref="G5311:K5311" si="5433">+G5273</f>
        <v>05</v>
      </c>
      <c r="H5311" t="str">
        <f t="shared" si="5433"/>
        <v>IGF</v>
      </c>
      <c r="I5311" t="str">
        <f t="shared" si="5433"/>
        <v>Índice de Gestión Financiera</v>
      </c>
      <c r="J5311" t="str">
        <f t="shared" si="5433"/>
        <v>05-02</v>
      </c>
      <c r="K5311" t="str">
        <f t="shared" si="5433"/>
        <v xml:space="preserve">Ingresos propios por habitante -sin regalías- </v>
      </c>
      <c r="L5311" s="150">
        <f>+VLOOKUP($E5311,IGF_2018!$B$8:$Z$347,6,0)</f>
        <v>3.1568257518221135E-2</v>
      </c>
      <c r="M5311" s="142" t="str">
        <f>+VLOOKUP($E5311,IGF_2018!$B$8:$Z$347,7,0)</f>
        <v>Bajo</v>
      </c>
    </row>
    <row r="5312" spans="1:13" x14ac:dyDescent="0.3">
      <c r="A5312" s="139">
        <f t="shared" si="5413"/>
        <v>140</v>
      </c>
      <c r="B5312" s="148">
        <f t="shared" si="5415"/>
        <v>24</v>
      </c>
      <c r="D5312" s="149" t="str">
        <f>+VLOOKUP($A5312,mUNICIPIOS!$B$4:$F$343,2,0)</f>
        <v>Suchitepéquez</v>
      </c>
      <c r="E5312" s="149">
        <f>+VLOOKUP($A5312,mUNICIPIOS!$B$4:$F$343,3,0)</f>
        <v>1004</v>
      </c>
      <c r="F5312" s="149" t="str">
        <f>+VLOOKUP($A5312,mUNICIPIOS!$B$4:$F$343,4,0)</f>
        <v>San Bernardino</v>
      </c>
      <c r="G5312" s="139" t="str">
        <f t="shared" ref="G5312:K5312" si="5434">+G5274</f>
        <v>05</v>
      </c>
      <c r="H5312" t="str">
        <f t="shared" si="5434"/>
        <v>IGF</v>
      </c>
      <c r="I5312" t="str">
        <f t="shared" si="5434"/>
        <v>Índice de Gestión Financiera</v>
      </c>
      <c r="J5312" t="str">
        <f t="shared" si="5434"/>
        <v>05-03</v>
      </c>
      <c r="K5312" t="str">
        <f t="shared" si="5434"/>
        <v>Ingresos del IUSI en relación a los ingresos propios -sin regalías-</v>
      </c>
      <c r="L5312" s="150">
        <f>+VLOOKUP($E5312,IGF_2018!$B$8:$Z$347,9,0)</f>
        <v>0.11731961456851854</v>
      </c>
      <c r="M5312" s="142" t="str">
        <f>+VLOOKUP($E5312,IGF_2018!$B$8:$Z$347,10,0)</f>
        <v>Bajo</v>
      </c>
    </row>
    <row r="5313" spans="1:13" x14ac:dyDescent="0.3">
      <c r="A5313" s="139">
        <f t="shared" si="5413"/>
        <v>140</v>
      </c>
      <c r="B5313" s="148">
        <f t="shared" si="5415"/>
        <v>25</v>
      </c>
      <c r="D5313" s="149" t="str">
        <f>+VLOOKUP($A5313,mUNICIPIOS!$B$4:$F$343,2,0)</f>
        <v>Suchitepéquez</v>
      </c>
      <c r="E5313" s="149">
        <f>+VLOOKUP($A5313,mUNICIPIOS!$B$4:$F$343,3,0)</f>
        <v>1004</v>
      </c>
      <c r="F5313" s="149" t="str">
        <f>+VLOOKUP($A5313,mUNICIPIOS!$B$4:$F$343,4,0)</f>
        <v>San Bernardino</v>
      </c>
      <c r="G5313" s="139" t="str">
        <f t="shared" ref="G5313:K5313" si="5435">+G5275</f>
        <v>05</v>
      </c>
      <c r="H5313" t="str">
        <f t="shared" si="5435"/>
        <v>IGF</v>
      </c>
      <c r="I5313" t="str">
        <f t="shared" si="5435"/>
        <v>Índice de Gestión Financiera</v>
      </c>
      <c r="J5313" t="str">
        <f t="shared" si="5435"/>
        <v>05-04</v>
      </c>
      <c r="K5313" t="str">
        <f t="shared" si="5435"/>
        <v>Inversión anual en capital fijo por habitante</v>
      </c>
      <c r="L5313" s="150">
        <f>+VLOOKUP($E5313,IGF_2018!$B$8:$Z$347,12,0)</f>
        <v>4.697514222205787E-2</v>
      </c>
      <c r="M5313" s="142" t="str">
        <f>+VLOOKUP($E5313,IGF_2018!$B$8:$Z$347,13,0)</f>
        <v>Bajo</v>
      </c>
    </row>
    <row r="5314" spans="1:13" x14ac:dyDescent="0.3">
      <c r="A5314" s="139">
        <f t="shared" si="5413"/>
        <v>140</v>
      </c>
      <c r="B5314" s="148">
        <f t="shared" si="5415"/>
        <v>26</v>
      </c>
      <c r="D5314" s="149" t="str">
        <f>+VLOOKUP($A5314,mUNICIPIOS!$B$4:$F$343,2,0)</f>
        <v>Suchitepéquez</v>
      </c>
      <c r="E5314" s="149">
        <f>+VLOOKUP($A5314,mUNICIPIOS!$B$4:$F$343,3,0)</f>
        <v>1004</v>
      </c>
      <c r="F5314" s="149" t="str">
        <f>+VLOOKUP($A5314,mUNICIPIOS!$B$4:$F$343,4,0)</f>
        <v>San Bernardino</v>
      </c>
      <c r="G5314" s="139" t="str">
        <f t="shared" ref="G5314:K5314" si="5436">+G5276</f>
        <v>05</v>
      </c>
      <c r="H5314" t="str">
        <f t="shared" si="5436"/>
        <v>IGF</v>
      </c>
      <c r="I5314" t="str">
        <f t="shared" si="5436"/>
        <v>Índice de Gestión Financiera</v>
      </c>
      <c r="J5314" t="str">
        <f t="shared" si="5436"/>
        <v>05-05</v>
      </c>
      <c r="K5314" t="str">
        <f t="shared" si="5436"/>
        <v>Inversión anual en capital fijo con recursos percibidos por ingresos propios</v>
      </c>
      <c r="L5314" s="150">
        <f>+VLOOKUP($E5314,IGF_2018!$B$8:$Z$347,15,0)</f>
        <v>0</v>
      </c>
      <c r="M5314" s="142" t="str">
        <f>+VLOOKUP($E5314,IGF_2018!$B$8:$Z$347,16,0)</f>
        <v>Bajo</v>
      </c>
    </row>
    <row r="5315" spans="1:13" x14ac:dyDescent="0.3">
      <c r="A5315" s="139">
        <f t="shared" si="5413"/>
        <v>140</v>
      </c>
      <c r="B5315" s="148">
        <f t="shared" si="5415"/>
        <v>27</v>
      </c>
      <c r="D5315" s="149" t="str">
        <f>+VLOOKUP($A5315,mUNICIPIOS!$B$4:$F$343,2,0)</f>
        <v>Suchitepéquez</v>
      </c>
      <c r="E5315" s="149">
        <f>+VLOOKUP($A5315,mUNICIPIOS!$B$4:$F$343,3,0)</f>
        <v>1004</v>
      </c>
      <c r="F5315" s="149" t="str">
        <f>+VLOOKUP($A5315,mUNICIPIOS!$B$4:$F$343,4,0)</f>
        <v>San Bernardino</v>
      </c>
      <c r="G5315" s="139" t="str">
        <f t="shared" ref="G5315:K5315" si="5437">+G5277</f>
        <v>05</v>
      </c>
      <c r="H5315" t="str">
        <f t="shared" si="5437"/>
        <v>IGF</v>
      </c>
      <c r="I5315" t="str">
        <f t="shared" si="5437"/>
        <v>Índice de Gestión Financiera</v>
      </c>
      <c r="J5315" t="str">
        <f t="shared" si="5437"/>
        <v>05-06</v>
      </c>
      <c r="K5315" t="str">
        <f t="shared" si="5437"/>
        <v xml:space="preserve">Inversión anual en capital fijo con recursos percibidos por transferencias del Gobierno Central </v>
      </c>
      <c r="L5315" s="150">
        <f>+VLOOKUP($E5315,IGF_2018!$B$8:$Z$347,18,0)</f>
        <v>9.9927858677503686E-2</v>
      </c>
      <c r="M5315" s="142" t="str">
        <f>+VLOOKUP($E5315,IGF_2018!$B$8:$Z$347,19,0)</f>
        <v>Bajo</v>
      </c>
    </row>
    <row r="5316" spans="1:13" x14ac:dyDescent="0.3">
      <c r="A5316" s="139">
        <f t="shared" si="5413"/>
        <v>140</v>
      </c>
      <c r="B5316" s="148">
        <f t="shared" si="5415"/>
        <v>28</v>
      </c>
      <c r="D5316" s="149" t="str">
        <f>+VLOOKUP($A5316,mUNICIPIOS!$B$4:$F$343,2,0)</f>
        <v>Suchitepéquez</v>
      </c>
      <c r="E5316" s="149">
        <f>+VLOOKUP($A5316,mUNICIPIOS!$B$4:$F$343,3,0)</f>
        <v>1004</v>
      </c>
      <c r="F5316" s="149" t="str">
        <f>+VLOOKUP($A5316,mUNICIPIOS!$B$4:$F$343,4,0)</f>
        <v>San Bernardino</v>
      </c>
      <c r="G5316" s="139" t="str">
        <f t="shared" ref="G5316:K5316" si="5438">+G5278</f>
        <v>05</v>
      </c>
      <c r="H5316" t="str">
        <f t="shared" si="5438"/>
        <v>IGF</v>
      </c>
      <c r="I5316" t="str">
        <f t="shared" si="5438"/>
        <v>Índice de Gestión Financiera</v>
      </c>
      <c r="J5316" t="str">
        <f t="shared" si="5438"/>
        <v>05-07</v>
      </c>
      <c r="K5316" t="str">
        <f t="shared" si="5438"/>
        <v>Financiamiento por endeudamiento municipal</v>
      </c>
      <c r="L5316" s="150">
        <f>+VLOOKUP($E5316,IGF_2018!$B$8:$Z$347,21,0)</f>
        <v>1</v>
      </c>
      <c r="M5316" s="142" t="str">
        <f>+VLOOKUP($E5316,IGF_2018!$B$8:$Z$347,22,0)</f>
        <v>Alto</v>
      </c>
    </row>
    <row r="5317" spans="1:13" x14ac:dyDescent="0.3">
      <c r="A5317" s="139">
        <f t="shared" si="5413"/>
        <v>140</v>
      </c>
      <c r="B5317" s="148">
        <f t="shared" si="5415"/>
        <v>29</v>
      </c>
      <c r="D5317" s="149" t="str">
        <f>+VLOOKUP($A5317,mUNICIPIOS!$B$4:$F$343,2,0)</f>
        <v>Suchitepéquez</v>
      </c>
      <c r="E5317" s="149">
        <f>+VLOOKUP($A5317,mUNICIPIOS!$B$4:$F$343,3,0)</f>
        <v>1004</v>
      </c>
      <c r="F5317" s="149" t="str">
        <f>+VLOOKUP($A5317,mUNICIPIOS!$B$4:$F$343,4,0)</f>
        <v>San Bernardino</v>
      </c>
      <c r="G5317" s="139" t="str">
        <f t="shared" ref="G5317:K5317" si="5439">+G5279</f>
        <v>05</v>
      </c>
      <c r="H5317" t="str">
        <f t="shared" si="5439"/>
        <v>IGF</v>
      </c>
      <c r="I5317" t="str">
        <f t="shared" si="5439"/>
        <v>Índice de Gestión Financiera</v>
      </c>
      <c r="J5317" t="str">
        <f t="shared" si="5439"/>
        <v>INDICE</v>
      </c>
      <c r="K5317">
        <f t="shared" si="5439"/>
        <v>0</v>
      </c>
      <c r="L5317" s="150">
        <f>+VLOOKUP($E5317,IGF_2018!$B$8:$Z$347,24,0)</f>
        <v>0.24691838789928455</v>
      </c>
      <c r="M5317" s="142" t="str">
        <f>+VLOOKUP($E5317,IGF_2018!$B$8:$Z$347,25,0)</f>
        <v>Medio bajo</v>
      </c>
    </row>
    <row r="5318" spans="1:13" x14ac:dyDescent="0.3">
      <c r="A5318" s="139">
        <f t="shared" si="5413"/>
        <v>140</v>
      </c>
      <c r="B5318" s="148">
        <f t="shared" si="5415"/>
        <v>30</v>
      </c>
      <c r="D5318" s="149" t="str">
        <f>+VLOOKUP($A5318,mUNICIPIOS!$B$4:$F$343,2,0)</f>
        <v>Suchitepéquez</v>
      </c>
      <c r="E5318" s="149">
        <f>+VLOOKUP($A5318,mUNICIPIOS!$B$4:$F$343,3,0)</f>
        <v>1004</v>
      </c>
      <c r="F5318" s="149" t="str">
        <f>+VLOOKUP($A5318,mUNICIPIOS!$B$4:$F$343,4,0)</f>
        <v>San Bernardino</v>
      </c>
      <c r="G5318" s="139" t="str">
        <f t="shared" ref="G5318:K5318" si="5440">+G5280</f>
        <v>06</v>
      </c>
      <c r="H5318" t="str">
        <f t="shared" si="5440"/>
        <v>IGE</v>
      </c>
      <c r="I5318" t="str">
        <f t="shared" si="5440"/>
        <v>Índice de Gestión Estratégica</v>
      </c>
      <c r="J5318" t="str">
        <f t="shared" si="5440"/>
        <v>06-01</v>
      </c>
      <c r="K5318" t="str">
        <f t="shared" si="5440"/>
        <v>Ejecución del Plan Operativo Anual  (POA)</v>
      </c>
      <c r="L5318" s="150">
        <f>+VLOOKUP($E5318,IGE_2018!$B$8:$Z$347,3,0)</f>
        <v>0</v>
      </c>
      <c r="M5318" s="142" t="str">
        <f>+VLOOKUP($E5318,IGE_2018!$B$8:$Z$347,4,0)</f>
        <v>Bajo</v>
      </c>
    </row>
    <row r="5319" spans="1:13" x14ac:dyDescent="0.3">
      <c r="A5319" s="139">
        <f t="shared" si="5413"/>
        <v>140</v>
      </c>
      <c r="B5319" s="148">
        <f t="shared" si="5415"/>
        <v>31</v>
      </c>
      <c r="D5319" s="149" t="str">
        <f>+VLOOKUP($A5319,mUNICIPIOS!$B$4:$F$343,2,0)</f>
        <v>Suchitepéquez</v>
      </c>
      <c r="E5319" s="149">
        <f>+VLOOKUP($A5319,mUNICIPIOS!$B$4:$F$343,3,0)</f>
        <v>1004</v>
      </c>
      <c r="F5319" s="149" t="str">
        <f>+VLOOKUP($A5319,mUNICIPIOS!$B$4:$F$343,4,0)</f>
        <v>San Bernardino</v>
      </c>
      <c r="G5319" s="139" t="str">
        <f t="shared" ref="G5319:K5319" si="5441">+G5281</f>
        <v>06</v>
      </c>
      <c r="H5319" t="str">
        <f t="shared" si="5441"/>
        <v>IGE</v>
      </c>
      <c r="I5319" t="str">
        <f t="shared" si="5441"/>
        <v>Índice de Gestión Estratégica</v>
      </c>
      <c r="J5319" t="str">
        <f t="shared" si="5441"/>
        <v>06-02</v>
      </c>
      <c r="K5319" t="str">
        <f t="shared" si="5441"/>
        <v>Relación Plan de Desarrollo Municipal y Ordenamiento Territorial (PDM-OT) - Plan Estratégico Institucional (PEI) - Plan Operativo Multianual (POM) - Plan Operativo Anual (POA)</v>
      </c>
      <c r="L5319" s="150">
        <f>+VLOOKUP($E5319,IGE_2018!$B$8:$Z$347,6,0)</f>
        <v>0</v>
      </c>
      <c r="M5319" s="142" t="str">
        <f>+VLOOKUP($E5319,IGE_2018!$B$8:$Z$347,7,0)</f>
        <v>Bajo</v>
      </c>
    </row>
    <row r="5320" spans="1:13" x14ac:dyDescent="0.3">
      <c r="A5320" s="139">
        <f t="shared" si="5413"/>
        <v>140</v>
      </c>
      <c r="B5320" s="148">
        <f t="shared" si="5415"/>
        <v>32</v>
      </c>
      <c r="D5320" s="149" t="str">
        <f>+VLOOKUP($A5320,mUNICIPIOS!$B$4:$F$343,2,0)</f>
        <v>Suchitepéquez</v>
      </c>
      <c r="E5320" s="149">
        <f>+VLOOKUP($A5320,mUNICIPIOS!$B$4:$F$343,3,0)</f>
        <v>1004</v>
      </c>
      <c r="F5320" s="149" t="str">
        <f>+VLOOKUP($A5320,mUNICIPIOS!$B$4:$F$343,4,0)</f>
        <v>San Bernardino</v>
      </c>
      <c r="G5320" s="139" t="str">
        <f t="shared" ref="G5320:K5320" si="5442">+G5282</f>
        <v>06</v>
      </c>
      <c r="H5320" t="str">
        <f t="shared" si="5442"/>
        <v>IGE</v>
      </c>
      <c r="I5320" t="str">
        <f t="shared" si="5442"/>
        <v>Índice de Gestión Estratégica</v>
      </c>
      <c r="J5320" t="str">
        <f t="shared" si="5442"/>
        <v>06-03</v>
      </c>
      <c r="K5320" t="str">
        <f t="shared" si="5442"/>
        <v>Presupuesto de egresos relacionado a competencias municipales que responden a prioridades nacionales de desarrollo.</v>
      </c>
      <c r="L5320" s="150">
        <f>+VLOOKUP($E5320,IGE_2018!$B$8:$Z$347,9,0)</f>
        <v>0.30726355253652793</v>
      </c>
      <c r="M5320" s="142" t="str">
        <f>+VLOOKUP($E5320,IGE_2018!$B$8:$Z$347,10,0)</f>
        <v>Medio bajo</v>
      </c>
    </row>
    <row r="5321" spans="1:13" x14ac:dyDescent="0.3">
      <c r="A5321" s="139">
        <f t="shared" si="5413"/>
        <v>140</v>
      </c>
      <c r="B5321" s="148">
        <f t="shared" si="5415"/>
        <v>33</v>
      </c>
      <c r="D5321" s="149" t="str">
        <f>+VLOOKUP($A5321,mUNICIPIOS!$B$4:$F$343,2,0)</f>
        <v>Suchitepéquez</v>
      </c>
      <c r="E5321" s="149">
        <f>+VLOOKUP($A5321,mUNICIPIOS!$B$4:$F$343,3,0)</f>
        <v>1004</v>
      </c>
      <c r="F5321" s="149" t="str">
        <f>+VLOOKUP($A5321,mUNICIPIOS!$B$4:$F$343,4,0)</f>
        <v>San Bernardino</v>
      </c>
      <c r="G5321" s="139" t="str">
        <f t="shared" ref="G5321:K5321" si="5443">+G5283</f>
        <v>06</v>
      </c>
      <c r="H5321" t="str">
        <f t="shared" si="5443"/>
        <v>IGE</v>
      </c>
      <c r="I5321" t="str">
        <f t="shared" si="5443"/>
        <v>Índice de Gestión Estratégica</v>
      </c>
      <c r="J5321" t="str">
        <f t="shared" si="5443"/>
        <v>06-04</v>
      </c>
      <c r="K5321" t="str">
        <f t="shared" si="5443"/>
        <v>Institucionalización de la gestión ordenada del territorio</v>
      </c>
      <c r="L5321" s="150">
        <f>+VLOOKUP($E5321,IGE_2018!$B$8:$Z$347,12,0)</f>
        <v>0.15</v>
      </c>
      <c r="M5321" s="142" t="str">
        <f>+VLOOKUP($E5321,IGE_2018!$B$8:$Z$347,13,0)</f>
        <v>Bajo</v>
      </c>
    </row>
    <row r="5322" spans="1:13" x14ac:dyDescent="0.3">
      <c r="A5322" s="139">
        <f t="shared" si="5413"/>
        <v>140</v>
      </c>
      <c r="B5322" s="148">
        <f t="shared" si="5415"/>
        <v>34</v>
      </c>
      <c r="D5322" s="149" t="str">
        <f>+VLOOKUP($A5322,mUNICIPIOS!$B$4:$F$343,2,0)</f>
        <v>Suchitepéquez</v>
      </c>
      <c r="E5322" s="149">
        <f>+VLOOKUP($A5322,mUNICIPIOS!$B$4:$F$343,3,0)</f>
        <v>1004</v>
      </c>
      <c r="F5322" s="149" t="str">
        <f>+VLOOKUP($A5322,mUNICIPIOS!$B$4:$F$343,4,0)</f>
        <v>San Bernardino</v>
      </c>
      <c r="G5322" s="139" t="str">
        <f t="shared" ref="G5322:K5322" si="5444">+G5284</f>
        <v>06</v>
      </c>
      <c r="H5322" t="str">
        <f t="shared" si="5444"/>
        <v>IGE</v>
      </c>
      <c r="I5322" t="str">
        <f t="shared" si="5444"/>
        <v>Índice de Gestión Estratégica</v>
      </c>
      <c r="J5322" t="str">
        <f t="shared" si="5444"/>
        <v>06-05</v>
      </c>
      <c r="K5322" t="str">
        <f t="shared" si="5444"/>
        <v>Acciones para la gestión ordenada del territorio</v>
      </c>
      <c r="L5322" s="150">
        <f>+VLOOKUP($E5322,IGE_2018!$B$8:$Z$347,15,0)</f>
        <v>0.18000000000000005</v>
      </c>
      <c r="M5322" s="142" t="str">
        <f>+VLOOKUP($E5322,IGE_2018!$B$8:$Z$347,16,0)</f>
        <v>Bajo</v>
      </c>
    </row>
    <row r="5323" spans="1:13" x14ac:dyDescent="0.3">
      <c r="A5323" s="139">
        <f t="shared" si="5413"/>
        <v>140</v>
      </c>
      <c r="B5323" s="148">
        <f t="shared" si="5415"/>
        <v>35</v>
      </c>
      <c r="D5323" s="149" t="str">
        <f>+VLOOKUP($A5323,mUNICIPIOS!$B$4:$F$343,2,0)</f>
        <v>Suchitepéquez</v>
      </c>
      <c r="E5323" s="149">
        <f>+VLOOKUP($A5323,mUNICIPIOS!$B$4:$F$343,3,0)</f>
        <v>1004</v>
      </c>
      <c r="F5323" s="149" t="str">
        <f>+VLOOKUP($A5323,mUNICIPIOS!$B$4:$F$343,4,0)</f>
        <v>San Bernardino</v>
      </c>
      <c r="G5323" s="139" t="str">
        <f t="shared" ref="G5323:K5323" si="5445">+G5285</f>
        <v>06</v>
      </c>
      <c r="H5323" t="str">
        <f t="shared" si="5445"/>
        <v>IGE</v>
      </c>
      <c r="I5323" t="str">
        <f t="shared" si="5445"/>
        <v>Índice de Gestión Estratégica</v>
      </c>
      <c r="J5323" t="str">
        <f t="shared" si="5445"/>
        <v>06-06</v>
      </c>
      <c r="K5323" t="str">
        <f t="shared" si="5445"/>
        <v>Gestión de riesgo en la formulación de proyectos derivados de la planificación operativa anual</v>
      </c>
      <c r="L5323" s="150">
        <f>+VLOOKUP($E5323,IGE_2018!$B$8:$Z$347,18,0)</f>
        <v>0</v>
      </c>
      <c r="M5323" s="142" t="str">
        <f>+VLOOKUP($E5323,IGE_2018!$B$8:$Z$347,19,0)</f>
        <v>Bajo</v>
      </c>
    </row>
    <row r="5324" spans="1:13" x14ac:dyDescent="0.3">
      <c r="A5324" s="139">
        <f t="shared" si="5413"/>
        <v>140</v>
      </c>
      <c r="B5324" s="148">
        <f t="shared" si="5415"/>
        <v>36</v>
      </c>
      <c r="D5324" s="149" t="str">
        <f>+VLOOKUP($A5324,mUNICIPIOS!$B$4:$F$343,2,0)</f>
        <v>Suchitepéquez</v>
      </c>
      <c r="E5324" s="149">
        <f>+VLOOKUP($A5324,mUNICIPIOS!$B$4:$F$343,3,0)</f>
        <v>1004</v>
      </c>
      <c r="F5324" s="149" t="str">
        <f>+VLOOKUP($A5324,mUNICIPIOS!$B$4:$F$343,4,0)</f>
        <v>San Bernardino</v>
      </c>
      <c r="G5324" s="139" t="str">
        <f t="shared" ref="G5324:K5324" si="5446">+G5286</f>
        <v>06</v>
      </c>
      <c r="H5324" t="str">
        <f t="shared" si="5446"/>
        <v>IGE</v>
      </c>
      <c r="I5324" t="str">
        <f t="shared" si="5446"/>
        <v>Índice de Gestión Estratégica</v>
      </c>
      <c r="J5324" t="str">
        <f t="shared" si="5446"/>
        <v>06-07</v>
      </c>
      <c r="K5324" t="str">
        <f t="shared" si="5446"/>
        <v>Ingresos por servicios ambientales en relación a los ingresos propios sin regalías</v>
      </c>
      <c r="L5324" s="150">
        <f>+VLOOKUP($E5324,IGE_2018!$B$8:$Z$347,21,0)</f>
        <v>2.4739731932537242E-3</v>
      </c>
      <c r="M5324" s="142" t="str">
        <f>+VLOOKUP($E5324,IGE_2018!$B$8:$Z$347,22,0)</f>
        <v>Bajo</v>
      </c>
    </row>
    <row r="5325" spans="1:13" x14ac:dyDescent="0.3">
      <c r="A5325" s="139">
        <f t="shared" si="5413"/>
        <v>140</v>
      </c>
      <c r="B5325" s="148">
        <f t="shared" si="5415"/>
        <v>37</v>
      </c>
      <c r="D5325" s="149" t="str">
        <f>+VLOOKUP($A5325,mUNICIPIOS!$B$4:$F$343,2,0)</f>
        <v>Suchitepéquez</v>
      </c>
      <c r="E5325" s="149">
        <f>+VLOOKUP($A5325,mUNICIPIOS!$B$4:$F$343,3,0)</f>
        <v>1004</v>
      </c>
      <c r="F5325" s="149" t="str">
        <f>+VLOOKUP($A5325,mUNICIPIOS!$B$4:$F$343,4,0)</f>
        <v>San Bernardino</v>
      </c>
      <c r="G5325" s="139" t="str">
        <f t="shared" ref="G5325:K5325" si="5447">+G5287</f>
        <v>06</v>
      </c>
      <c r="H5325" t="str">
        <f t="shared" si="5447"/>
        <v>IGE</v>
      </c>
      <c r="I5325" t="str">
        <f t="shared" si="5447"/>
        <v>Índice de Gestión Estratégica</v>
      </c>
      <c r="J5325" t="str">
        <f t="shared" si="5447"/>
        <v>INDICE</v>
      </c>
      <c r="K5325">
        <f t="shared" si="5447"/>
        <v>0</v>
      </c>
      <c r="L5325" s="150">
        <f>+VLOOKUP($E5325,IGE_2018!$B$8:$Z$347,24,0)</f>
        <v>0.11906328545345736</v>
      </c>
      <c r="M5325" s="142" t="str">
        <f>+VLOOKUP($E5325,IGE_2018!$B$8:$Z$347,25,0)</f>
        <v>Bajo</v>
      </c>
    </row>
    <row r="5326" spans="1:13" x14ac:dyDescent="0.3">
      <c r="A5326" s="139">
        <f t="shared" si="5413"/>
        <v>140</v>
      </c>
      <c r="B5326" s="148">
        <f t="shared" si="5415"/>
        <v>38</v>
      </c>
      <c r="D5326" s="149" t="str">
        <f>+VLOOKUP($A5326,mUNICIPIOS!$B$4:$F$343,2,0)</f>
        <v>Suchitepéquez</v>
      </c>
      <c r="E5326" s="149">
        <f>+VLOOKUP($A5326,mUNICIPIOS!$B$4:$F$343,3,0)</f>
        <v>1004</v>
      </c>
      <c r="F5326" s="149" t="str">
        <f>+VLOOKUP($A5326,mUNICIPIOS!$B$4:$F$343,4,0)</f>
        <v>San Bernardino</v>
      </c>
      <c r="G5326" s="139" t="str">
        <f t="shared" ref="G5326:K5326" si="5448">+G5288</f>
        <v>RANKING</v>
      </c>
      <c r="H5326" t="str">
        <f t="shared" si="5448"/>
        <v>RGM</v>
      </c>
      <c r="I5326" t="str">
        <f t="shared" si="5448"/>
        <v>Ranking de la Gestión Municipal 2018</v>
      </c>
      <c r="J5326" t="str">
        <f t="shared" si="5448"/>
        <v>RANKING</v>
      </c>
      <c r="K5326">
        <f t="shared" si="5448"/>
        <v>0</v>
      </c>
      <c r="L5326" s="151">
        <f>+VLOOKUP($E5326,Resultados_generales!$C$8:$AE$347,27,0)</f>
        <v>0.29290735577468446</v>
      </c>
      <c r="M5326" t="str">
        <f>+VLOOKUP($E5326,Resultados_generales!$C$8:$AE$347,28,0)</f>
        <v>Medio bajo</v>
      </c>
    </row>
    <row r="5327" spans="1:13" x14ac:dyDescent="0.3">
      <c r="A5327" s="139">
        <f t="shared" si="5413"/>
        <v>141</v>
      </c>
      <c r="B5327" s="148">
        <f t="shared" si="5415"/>
        <v>1</v>
      </c>
      <c r="D5327" s="149" t="str">
        <f>+VLOOKUP($A5327,mUNICIPIOS!$B$4:$F$343,2,0)</f>
        <v>Suchitepéquez</v>
      </c>
      <c r="E5327" s="149">
        <f>+VLOOKUP($A5327,mUNICIPIOS!$B$4:$F$343,3,0)</f>
        <v>1005</v>
      </c>
      <c r="F5327" s="149" t="str">
        <f>+VLOOKUP($A5327,mUNICIPIOS!$B$4:$F$343,4,0)</f>
        <v>San José El Ídolo</v>
      </c>
      <c r="G5327" s="139" t="str">
        <f t="shared" ref="G5327:K5327" si="5449">+G5289</f>
        <v>01</v>
      </c>
      <c r="H5327" t="str">
        <f t="shared" si="5449"/>
        <v>IPC</v>
      </c>
      <c r="I5327" t="str">
        <f t="shared" si="5449"/>
        <v>Índice de Participación Ciudadana</v>
      </c>
      <c r="J5327" t="str">
        <f t="shared" si="5449"/>
        <v>01-01</v>
      </c>
      <c r="K5327" t="str">
        <f t="shared" si="5449"/>
        <v>Número de reuniones del COMUDE en el año de la medición.</v>
      </c>
      <c r="L5327" s="150">
        <f>+VLOOKUP($E5327,IPC_2018!$B$8:$T$347,3,0)</f>
        <v>0.41666666666666669</v>
      </c>
      <c r="M5327" s="142" t="str">
        <f>+VLOOKUP($E5327,IPC_2018!$B$8:$T$347,4,0)</f>
        <v>Medio</v>
      </c>
    </row>
    <row r="5328" spans="1:13" x14ac:dyDescent="0.3">
      <c r="A5328" s="139">
        <f t="shared" si="5413"/>
        <v>141</v>
      </c>
      <c r="B5328" s="148">
        <f t="shared" si="5415"/>
        <v>2</v>
      </c>
      <c r="D5328" s="149" t="str">
        <f>+VLOOKUP($A5328,mUNICIPIOS!$B$4:$F$343,2,0)</f>
        <v>Suchitepéquez</v>
      </c>
      <c r="E5328" s="149">
        <f>+VLOOKUP($A5328,mUNICIPIOS!$B$4:$F$343,3,0)</f>
        <v>1005</v>
      </c>
      <c r="F5328" s="149" t="str">
        <f>+VLOOKUP($A5328,mUNICIPIOS!$B$4:$F$343,4,0)</f>
        <v>San José El Ídolo</v>
      </c>
      <c r="G5328" s="139" t="str">
        <f t="shared" ref="G5328:K5328" si="5450">+G5290</f>
        <v>01</v>
      </c>
      <c r="H5328" t="str">
        <f t="shared" si="5450"/>
        <v>IPC</v>
      </c>
      <c r="I5328" t="str">
        <f t="shared" si="5450"/>
        <v>Índice de Participación Ciudadana</v>
      </c>
      <c r="J5328" t="str">
        <f t="shared" si="5450"/>
        <v>01-02</v>
      </c>
      <c r="K5328" t="str">
        <f t="shared" si="5450"/>
        <v>Participación de Alcaldes, Concejales y Síndicos determinados o designados en el COMUDE</v>
      </c>
      <c r="L5328" s="150">
        <f>+VLOOKUP($E5328,IPC_2018!$B$8:$T$347,6,0)</f>
        <v>0.5</v>
      </c>
      <c r="M5328" s="142" t="str">
        <f>+VLOOKUP($E5328,IPC_2018!$B$8:$T$347,7,0)</f>
        <v>Medio</v>
      </c>
    </row>
    <row r="5329" spans="1:13" x14ac:dyDescent="0.3">
      <c r="A5329" s="139">
        <f t="shared" si="5413"/>
        <v>141</v>
      </c>
      <c r="B5329" s="148">
        <f t="shared" si="5415"/>
        <v>3</v>
      </c>
      <c r="D5329" s="149" t="str">
        <f>+VLOOKUP($A5329,mUNICIPIOS!$B$4:$F$343,2,0)</f>
        <v>Suchitepéquez</v>
      </c>
      <c r="E5329" s="149">
        <f>+VLOOKUP($A5329,mUNICIPIOS!$B$4:$F$343,3,0)</f>
        <v>1005</v>
      </c>
      <c r="F5329" s="149" t="str">
        <f>+VLOOKUP($A5329,mUNICIPIOS!$B$4:$F$343,4,0)</f>
        <v>San José El Ídolo</v>
      </c>
      <c r="G5329" s="139" t="str">
        <f t="shared" ref="G5329:K5329" si="5451">+G5291</f>
        <v>01</v>
      </c>
      <c r="H5329" t="str">
        <f t="shared" si="5451"/>
        <v>IPC</v>
      </c>
      <c r="I5329" t="str">
        <f t="shared" si="5451"/>
        <v>Índice de Participación Ciudadana</v>
      </c>
      <c r="J5329" t="str">
        <f t="shared" si="5451"/>
        <v>01-03</v>
      </c>
      <c r="K5329" t="str">
        <f t="shared" si="5451"/>
        <v>Participación  de organizaciones de jóvenes, mujeres, pueblos mayas, xincas, garífunas, y otras organizaciones en el Comude</v>
      </c>
      <c r="L5329" s="150">
        <f>+VLOOKUP($E5329,IPC_2018!$B$8:$T$347,9,0)</f>
        <v>0</v>
      </c>
      <c r="M5329" s="142" t="str">
        <f>+VLOOKUP($E5329,IPC_2018!$B$8:$T$347,10,0)</f>
        <v>Bajo</v>
      </c>
    </row>
    <row r="5330" spans="1:13" x14ac:dyDescent="0.3">
      <c r="A5330" s="139">
        <f t="shared" si="5413"/>
        <v>141</v>
      </c>
      <c r="B5330" s="148">
        <f t="shared" si="5415"/>
        <v>4</v>
      </c>
      <c r="D5330" s="149" t="str">
        <f>+VLOOKUP($A5330,mUNICIPIOS!$B$4:$F$343,2,0)</f>
        <v>Suchitepéquez</v>
      </c>
      <c r="E5330" s="149">
        <f>+VLOOKUP($A5330,mUNICIPIOS!$B$4:$F$343,3,0)</f>
        <v>1005</v>
      </c>
      <c r="F5330" s="149" t="str">
        <f>+VLOOKUP($A5330,mUNICIPIOS!$B$4:$F$343,4,0)</f>
        <v>San José El Ídolo</v>
      </c>
      <c r="G5330" s="139" t="str">
        <f t="shared" ref="G5330:K5330" si="5452">+G5292</f>
        <v>01</v>
      </c>
      <c r="H5330" t="str">
        <f t="shared" si="5452"/>
        <v>IPC</v>
      </c>
      <c r="I5330" t="str">
        <f t="shared" si="5452"/>
        <v>Índice de Participación Ciudadana</v>
      </c>
      <c r="J5330" t="str">
        <f t="shared" si="5452"/>
        <v>01-04</v>
      </c>
      <c r="K5330" t="str">
        <f t="shared" si="5452"/>
        <v>Representatividad territorial del Comude.</v>
      </c>
      <c r="L5330" s="150">
        <f>+VLOOKUP($E5330,IPC_2018!$B$8:$T$347,12,0)</f>
        <v>0</v>
      </c>
      <c r="M5330" s="142" t="str">
        <f>+VLOOKUP($E5330,IPC_2018!$B$8:$T$347,13,0)</f>
        <v>Bajo</v>
      </c>
    </row>
    <row r="5331" spans="1:13" x14ac:dyDescent="0.3">
      <c r="A5331" s="139">
        <f t="shared" si="5413"/>
        <v>141</v>
      </c>
      <c r="B5331" s="148">
        <f t="shared" si="5415"/>
        <v>5</v>
      </c>
      <c r="D5331" s="149" t="str">
        <f>+VLOOKUP($A5331,mUNICIPIOS!$B$4:$F$343,2,0)</f>
        <v>Suchitepéquez</v>
      </c>
      <c r="E5331" s="149">
        <f>+VLOOKUP($A5331,mUNICIPIOS!$B$4:$F$343,3,0)</f>
        <v>1005</v>
      </c>
      <c r="F5331" s="149" t="str">
        <f>+VLOOKUP($A5331,mUNICIPIOS!$B$4:$F$343,4,0)</f>
        <v>San José El Ídolo</v>
      </c>
      <c r="G5331" s="139" t="str">
        <f t="shared" ref="G5331:K5331" si="5453">+G5293</f>
        <v>01</v>
      </c>
      <c r="H5331" t="str">
        <f t="shared" si="5453"/>
        <v>IPC</v>
      </c>
      <c r="I5331" t="str">
        <f t="shared" si="5453"/>
        <v>Índice de Participación Ciudadana</v>
      </c>
      <c r="J5331" t="str">
        <f t="shared" si="5453"/>
        <v>01-05</v>
      </c>
      <c r="K5331" t="str">
        <f t="shared" si="5453"/>
        <v>Funcionamiento del Comude</v>
      </c>
      <c r="L5331" s="150">
        <f>+VLOOKUP($E5331,IPC_2018!$B$8:$T$347,15,0)</f>
        <v>0.15901060076290127</v>
      </c>
      <c r="M5331" s="142" t="str">
        <f>+VLOOKUP($E5331,IPC_2018!$B$8:$T$347,16,0)</f>
        <v>Bajo</v>
      </c>
    </row>
    <row r="5332" spans="1:13" x14ac:dyDescent="0.3">
      <c r="A5332" s="139">
        <f t="shared" si="5413"/>
        <v>141</v>
      </c>
      <c r="B5332" s="148">
        <f t="shared" si="5415"/>
        <v>6</v>
      </c>
      <c r="D5332" s="149" t="str">
        <f>+VLOOKUP($A5332,mUNICIPIOS!$B$4:$F$343,2,0)</f>
        <v>Suchitepéquez</v>
      </c>
      <c r="E5332" s="149">
        <f>+VLOOKUP($A5332,mUNICIPIOS!$B$4:$F$343,3,0)</f>
        <v>1005</v>
      </c>
      <c r="F5332" s="149" t="str">
        <f>+VLOOKUP($A5332,mUNICIPIOS!$B$4:$F$343,4,0)</f>
        <v>San José El Ídolo</v>
      </c>
      <c r="G5332" s="139" t="str">
        <f t="shared" ref="G5332:K5332" si="5454">+G5294</f>
        <v>01</v>
      </c>
      <c r="H5332" t="str">
        <f t="shared" si="5454"/>
        <v>IPC</v>
      </c>
      <c r="I5332" t="str">
        <f t="shared" si="5454"/>
        <v>Índice de Participación Ciudadana</v>
      </c>
      <c r="J5332" t="str">
        <f t="shared" si="5454"/>
        <v>INDICE</v>
      </c>
      <c r="K5332">
        <f t="shared" si="5454"/>
        <v>0</v>
      </c>
      <c r="L5332" s="150">
        <f>+VLOOKUP($E5332,IPC_2018!$B$8:$T$347,18,0)</f>
        <v>0.26343492344776853</v>
      </c>
      <c r="M5332" s="142" t="str">
        <f>+VLOOKUP($E5332,IPC_2018!$B$8:$T$347,19,0)</f>
        <v>Medio bajo</v>
      </c>
    </row>
    <row r="5333" spans="1:13" x14ac:dyDescent="0.3">
      <c r="A5333" s="139">
        <f t="shared" si="5413"/>
        <v>141</v>
      </c>
      <c r="B5333" s="148">
        <f t="shared" si="5415"/>
        <v>7</v>
      </c>
      <c r="D5333" s="149" t="str">
        <f>+VLOOKUP($A5333,mUNICIPIOS!$B$4:$F$343,2,0)</f>
        <v>Suchitepéquez</v>
      </c>
      <c r="E5333" s="149">
        <f>+VLOOKUP($A5333,mUNICIPIOS!$B$4:$F$343,3,0)</f>
        <v>1005</v>
      </c>
      <c r="F5333" s="149" t="str">
        <f>+VLOOKUP($A5333,mUNICIPIOS!$B$4:$F$343,4,0)</f>
        <v>San José El Ídolo</v>
      </c>
      <c r="G5333" s="139" t="str">
        <f t="shared" ref="G5333:K5333" si="5455">+G5295</f>
        <v>02</v>
      </c>
      <c r="H5333" t="str">
        <f t="shared" si="5455"/>
        <v>IIC</v>
      </c>
      <c r="I5333" t="str">
        <f t="shared" si="5455"/>
        <v>Índice de Información a la Ciudadanía</v>
      </c>
      <c r="J5333" t="str">
        <f t="shared" si="5455"/>
        <v>02-01</v>
      </c>
      <c r="K5333" t="str">
        <f t="shared" si="5455"/>
        <v>Rendición de cuentas cuatrimestral y anual al Comude enfocadas en resultados.</v>
      </c>
      <c r="L5333" s="150">
        <f>+VLOOKUP($E5333,IIC_2018!$B$8:$Q$347,3,0)</f>
        <v>0</v>
      </c>
      <c r="M5333" s="142" t="str">
        <f>+VLOOKUP($E5333,IIC_2018!$B$8:$Q$347,4,0)</f>
        <v>Bajo</v>
      </c>
    </row>
    <row r="5334" spans="1:13" x14ac:dyDescent="0.3">
      <c r="A5334" s="139">
        <f t="shared" si="5413"/>
        <v>141</v>
      </c>
      <c r="B5334" s="148">
        <f t="shared" si="5415"/>
        <v>8</v>
      </c>
      <c r="D5334" s="149" t="str">
        <f>+VLOOKUP($A5334,mUNICIPIOS!$B$4:$F$343,2,0)</f>
        <v>Suchitepéquez</v>
      </c>
      <c r="E5334" s="149">
        <f>+VLOOKUP($A5334,mUNICIPIOS!$B$4:$F$343,3,0)</f>
        <v>1005</v>
      </c>
      <c r="F5334" s="149" t="str">
        <f>+VLOOKUP($A5334,mUNICIPIOS!$B$4:$F$343,4,0)</f>
        <v>San José El Ídolo</v>
      </c>
      <c r="G5334" s="139" t="str">
        <f t="shared" ref="G5334:K5334" si="5456">+G5296</f>
        <v>02</v>
      </c>
      <c r="H5334" t="str">
        <f t="shared" si="5456"/>
        <v>IIC</v>
      </c>
      <c r="I5334" t="str">
        <f t="shared" si="5456"/>
        <v>Índice de Información a la Ciudadanía</v>
      </c>
      <c r="J5334" t="str">
        <f t="shared" si="5456"/>
        <v>02-02</v>
      </c>
      <c r="K5334" t="str">
        <f t="shared" si="5456"/>
        <v>Información presupuestaria y otra información brindada a la ciudadanía disponible en medios locales de comunicación.</v>
      </c>
      <c r="L5334" s="150">
        <f>+VLOOKUP($E5334,IIC_2018!$B$8:$Q$347,6,0)</f>
        <v>0.75</v>
      </c>
      <c r="M5334" s="142" t="str">
        <f>+VLOOKUP($E5334,IIC_2018!$B$8:$Q$347,7,0)</f>
        <v>Medio alto</v>
      </c>
    </row>
    <row r="5335" spans="1:13" x14ac:dyDescent="0.3">
      <c r="A5335" s="139">
        <f t="shared" si="5413"/>
        <v>141</v>
      </c>
      <c r="B5335" s="148">
        <f t="shared" si="5415"/>
        <v>9</v>
      </c>
      <c r="D5335" s="149" t="str">
        <f>+VLOOKUP($A5335,mUNICIPIOS!$B$4:$F$343,2,0)</f>
        <v>Suchitepéquez</v>
      </c>
      <c r="E5335" s="149">
        <f>+VLOOKUP($A5335,mUNICIPIOS!$B$4:$F$343,3,0)</f>
        <v>1005</v>
      </c>
      <c r="F5335" s="149" t="str">
        <f>+VLOOKUP($A5335,mUNICIPIOS!$B$4:$F$343,4,0)</f>
        <v>San José El Ídolo</v>
      </c>
      <c r="G5335" s="139" t="str">
        <f t="shared" ref="G5335:K5335" si="5457">+G5297</f>
        <v>02</v>
      </c>
      <c r="H5335" t="str">
        <f t="shared" si="5457"/>
        <v>IIC</v>
      </c>
      <c r="I5335" t="str">
        <f t="shared" si="5457"/>
        <v>Índice de Información a la Ciudadanía</v>
      </c>
      <c r="J5335" t="str">
        <f t="shared" si="5457"/>
        <v>02-03</v>
      </c>
      <c r="K5335" t="str">
        <f t="shared" si="5457"/>
        <v>Información pública de oficio actualizada y disponible de acuerdo a la LAIP y uso de internet.</v>
      </c>
      <c r="L5335" s="150">
        <f>+VLOOKUP($E5335,IIC_2018!$B$8:$Q$347,9,0)</f>
        <v>0.7</v>
      </c>
      <c r="M5335" s="142" t="str">
        <f>+VLOOKUP($E5335,IIC_2018!$B$8:$Q$347,10,0)</f>
        <v>Medio alto</v>
      </c>
    </row>
    <row r="5336" spans="1:13" x14ac:dyDescent="0.3">
      <c r="A5336" s="139">
        <f t="shared" si="5413"/>
        <v>141</v>
      </c>
      <c r="B5336" s="148">
        <f t="shared" si="5415"/>
        <v>10</v>
      </c>
      <c r="D5336" s="149" t="str">
        <f>+VLOOKUP($A5336,mUNICIPIOS!$B$4:$F$343,2,0)</f>
        <v>Suchitepéquez</v>
      </c>
      <c r="E5336" s="149">
        <f>+VLOOKUP($A5336,mUNICIPIOS!$B$4:$F$343,3,0)</f>
        <v>1005</v>
      </c>
      <c r="F5336" s="149" t="str">
        <f>+VLOOKUP($A5336,mUNICIPIOS!$B$4:$F$343,4,0)</f>
        <v>San José El Ídolo</v>
      </c>
      <c r="G5336" s="139" t="str">
        <f t="shared" ref="G5336:K5336" si="5458">+G5298</f>
        <v>02</v>
      </c>
      <c r="H5336" t="str">
        <f t="shared" si="5458"/>
        <v>IIC</v>
      </c>
      <c r="I5336" t="str">
        <f t="shared" si="5458"/>
        <v>Índice de Información a la Ciudadanía</v>
      </c>
      <c r="J5336" t="str">
        <f t="shared" si="5458"/>
        <v>02-04</v>
      </c>
      <c r="K5336" t="str">
        <f t="shared" si="5458"/>
        <v>Relación del monto contratado por medio de Guate compras con el total del presupuesto de egresos vigente.</v>
      </c>
      <c r="L5336" s="150">
        <f>+VLOOKUP($E5336,IIC_2018!$B$8:$Q$347,12,0)</f>
        <v>0.46089800797151215</v>
      </c>
      <c r="M5336" s="142" t="str">
        <f>+VLOOKUP($E5336,IIC_2018!$B$8:$Q$347,13,0)</f>
        <v>Medio</v>
      </c>
    </row>
    <row r="5337" spans="1:13" x14ac:dyDescent="0.3">
      <c r="A5337" s="139">
        <f t="shared" si="5413"/>
        <v>141</v>
      </c>
      <c r="B5337" s="148">
        <f t="shared" si="5415"/>
        <v>11</v>
      </c>
      <c r="D5337" s="149" t="str">
        <f>+VLOOKUP($A5337,mUNICIPIOS!$B$4:$F$343,2,0)</f>
        <v>Suchitepéquez</v>
      </c>
      <c r="E5337" s="149">
        <f>+VLOOKUP($A5337,mUNICIPIOS!$B$4:$F$343,3,0)</f>
        <v>1005</v>
      </c>
      <c r="F5337" s="149" t="str">
        <f>+VLOOKUP($A5337,mUNICIPIOS!$B$4:$F$343,4,0)</f>
        <v>San José El Ídolo</v>
      </c>
      <c r="G5337" s="139" t="str">
        <f t="shared" ref="G5337:K5337" si="5459">+G5299</f>
        <v>02</v>
      </c>
      <c r="H5337" t="str">
        <f t="shared" si="5459"/>
        <v>IIC</v>
      </c>
      <c r="I5337" t="str">
        <f t="shared" si="5459"/>
        <v>Índice de Información a la Ciudadanía</v>
      </c>
      <c r="J5337" t="str">
        <f t="shared" si="5459"/>
        <v>INDICE</v>
      </c>
      <c r="K5337">
        <f t="shared" si="5459"/>
        <v>0</v>
      </c>
      <c r="L5337" s="150">
        <f>+VLOOKUP($E5337,IIC_2018!$B$8:$Q$347,15,0)</f>
        <v>0.47772450199287803</v>
      </c>
      <c r="M5337" s="142" t="str">
        <f>+VLOOKUP($E5337,IIC_2018!$B$8:$Q$347,16,0)</f>
        <v>Medio</v>
      </c>
    </row>
    <row r="5338" spans="1:13" x14ac:dyDescent="0.3">
      <c r="A5338" s="139">
        <f t="shared" si="5413"/>
        <v>141</v>
      </c>
      <c r="B5338" s="148">
        <f t="shared" si="5415"/>
        <v>12</v>
      </c>
      <c r="D5338" s="149" t="str">
        <f>+VLOOKUP($A5338,mUNICIPIOS!$B$4:$F$343,2,0)</f>
        <v>Suchitepéquez</v>
      </c>
      <c r="E5338" s="149">
        <f>+VLOOKUP($A5338,mUNICIPIOS!$B$4:$F$343,3,0)</f>
        <v>1005</v>
      </c>
      <c r="F5338" s="149" t="str">
        <f>+VLOOKUP($A5338,mUNICIPIOS!$B$4:$F$343,4,0)</f>
        <v>San José El Ídolo</v>
      </c>
      <c r="G5338" s="139" t="str">
        <f t="shared" ref="G5338:K5338" si="5460">+G5300</f>
        <v>03</v>
      </c>
      <c r="H5338" t="str">
        <f t="shared" si="5460"/>
        <v>ISP</v>
      </c>
      <c r="I5338" t="str">
        <f t="shared" si="5460"/>
        <v>Índice de Servicios Públicos</v>
      </c>
      <c r="J5338" t="str">
        <f t="shared" si="5460"/>
        <v>03-01</v>
      </c>
      <c r="K5338" t="str">
        <f t="shared" si="5460"/>
        <v>Cobertura del servicio público de agua</v>
      </c>
      <c r="L5338" s="150">
        <f>+VLOOKUP($E5338,ISP_2018!$B$8:$T$347,3,0)</f>
        <v>8.3849799489609921E-3</v>
      </c>
      <c r="M5338" s="142" t="str">
        <f>+VLOOKUP($E5338,ISP_2018!$B$8:$T$347,4,0)</f>
        <v>Bajo</v>
      </c>
    </row>
    <row r="5339" spans="1:13" x14ac:dyDescent="0.3">
      <c r="A5339" s="139">
        <f t="shared" si="5413"/>
        <v>141</v>
      </c>
      <c r="B5339" s="148">
        <f t="shared" si="5415"/>
        <v>13</v>
      </c>
      <c r="D5339" s="149" t="str">
        <f>+VLOOKUP($A5339,mUNICIPIOS!$B$4:$F$343,2,0)</f>
        <v>Suchitepéquez</v>
      </c>
      <c r="E5339" s="149">
        <f>+VLOOKUP($A5339,mUNICIPIOS!$B$4:$F$343,3,0)</f>
        <v>1005</v>
      </c>
      <c r="F5339" s="149" t="str">
        <f>+VLOOKUP($A5339,mUNICIPIOS!$B$4:$F$343,4,0)</f>
        <v>San José El Ídolo</v>
      </c>
      <c r="G5339" s="139" t="str">
        <f t="shared" ref="G5339:K5339" si="5461">+G5301</f>
        <v>03</v>
      </c>
      <c r="H5339" t="str">
        <f t="shared" si="5461"/>
        <v>ISP</v>
      </c>
      <c r="I5339" t="str">
        <f t="shared" si="5461"/>
        <v>Índice de Servicios Públicos</v>
      </c>
      <c r="J5339" t="str">
        <f t="shared" si="5461"/>
        <v>03-02</v>
      </c>
      <c r="K5339" t="str">
        <f t="shared" si="5461"/>
        <v>Control de la calidad del servicio público de agua</v>
      </c>
      <c r="L5339" s="150">
        <f>+VLOOKUP($E5339,ISP_2018!$B$8:$T$347,6,0)</f>
        <v>0</v>
      </c>
      <c r="M5339" s="142" t="str">
        <f>+VLOOKUP($E5339,ISP_2018!$B$8:$T$347,7,0)</f>
        <v>Bajo</v>
      </c>
    </row>
    <row r="5340" spans="1:13" x14ac:dyDescent="0.3">
      <c r="A5340" s="139">
        <f t="shared" si="5413"/>
        <v>141</v>
      </c>
      <c r="B5340" s="148">
        <f t="shared" si="5415"/>
        <v>14</v>
      </c>
      <c r="D5340" s="149" t="str">
        <f>+VLOOKUP($A5340,mUNICIPIOS!$B$4:$F$343,2,0)</f>
        <v>Suchitepéquez</v>
      </c>
      <c r="E5340" s="149">
        <f>+VLOOKUP($A5340,mUNICIPIOS!$B$4:$F$343,3,0)</f>
        <v>1005</v>
      </c>
      <c r="F5340" s="149" t="str">
        <f>+VLOOKUP($A5340,mUNICIPIOS!$B$4:$F$343,4,0)</f>
        <v>San José El Ídolo</v>
      </c>
      <c r="G5340" s="139" t="str">
        <f t="shared" ref="G5340:K5340" si="5462">+G5302</f>
        <v>03</v>
      </c>
      <c r="H5340" t="str">
        <f t="shared" si="5462"/>
        <v>ISP</v>
      </c>
      <c r="I5340" t="str">
        <f t="shared" si="5462"/>
        <v>Índice de Servicios Públicos</v>
      </c>
      <c r="J5340" t="str">
        <f t="shared" si="5462"/>
        <v>03-03</v>
      </c>
      <c r="K5340" t="str">
        <f t="shared" si="5462"/>
        <v>Disposición  y tratamiento  de aguas residuales</v>
      </c>
      <c r="L5340" s="150">
        <f>+VLOOKUP($E5340,ISP_2018!$B$8:$T$347,9,0)</f>
        <v>0</v>
      </c>
      <c r="M5340" s="142" t="str">
        <f>+VLOOKUP($E5340,ISP_2018!$B$8:$T$347,10,0)</f>
        <v>Bajo</v>
      </c>
    </row>
    <row r="5341" spans="1:13" x14ac:dyDescent="0.3">
      <c r="A5341" s="139">
        <f t="shared" si="5413"/>
        <v>141</v>
      </c>
      <c r="B5341" s="148">
        <f t="shared" si="5415"/>
        <v>15</v>
      </c>
      <c r="D5341" s="149" t="str">
        <f>+VLOOKUP($A5341,mUNICIPIOS!$B$4:$F$343,2,0)</f>
        <v>Suchitepéquez</v>
      </c>
      <c r="E5341" s="149">
        <f>+VLOOKUP($A5341,mUNICIPIOS!$B$4:$F$343,3,0)</f>
        <v>1005</v>
      </c>
      <c r="F5341" s="149" t="str">
        <f>+VLOOKUP($A5341,mUNICIPIOS!$B$4:$F$343,4,0)</f>
        <v>San José El Ídolo</v>
      </c>
      <c r="G5341" s="139" t="str">
        <f t="shared" ref="G5341:K5341" si="5463">+G5303</f>
        <v>03</v>
      </c>
      <c r="H5341" t="str">
        <f t="shared" si="5463"/>
        <v>ISP</v>
      </c>
      <c r="I5341" t="str">
        <f t="shared" si="5463"/>
        <v>Índice de Servicios Públicos</v>
      </c>
      <c r="J5341" t="str">
        <f t="shared" si="5463"/>
        <v>03-04</v>
      </c>
      <c r="K5341" t="str">
        <f t="shared" si="5463"/>
        <v>Gestión y manejo de los residuos y desechos sólidos</v>
      </c>
      <c r="L5341" s="150">
        <f>+VLOOKUP($E5341,ISP_2018!$B$8:$T$347,12,0)</f>
        <v>6.4431234447969304E-2</v>
      </c>
      <c r="M5341" s="142" t="str">
        <f>+VLOOKUP($E5341,ISP_2018!$B$8:$T$347,13,0)</f>
        <v>Bajo</v>
      </c>
    </row>
    <row r="5342" spans="1:13" x14ac:dyDescent="0.3">
      <c r="A5342" s="139">
        <f t="shared" si="5413"/>
        <v>141</v>
      </c>
      <c r="B5342" s="148">
        <f t="shared" si="5415"/>
        <v>16</v>
      </c>
      <c r="D5342" s="149" t="str">
        <f>+VLOOKUP($A5342,mUNICIPIOS!$B$4:$F$343,2,0)</f>
        <v>Suchitepéquez</v>
      </c>
      <c r="E5342" s="149">
        <f>+VLOOKUP($A5342,mUNICIPIOS!$B$4:$F$343,3,0)</f>
        <v>1005</v>
      </c>
      <c r="F5342" s="149" t="str">
        <f>+VLOOKUP($A5342,mUNICIPIOS!$B$4:$F$343,4,0)</f>
        <v>San José El Ídolo</v>
      </c>
      <c r="G5342" s="139" t="str">
        <f t="shared" ref="G5342:K5342" si="5464">+G5304</f>
        <v>03</v>
      </c>
      <c r="H5342" t="str">
        <f t="shared" si="5464"/>
        <v>ISP</v>
      </c>
      <c r="I5342" t="str">
        <f t="shared" si="5464"/>
        <v>Índice de Servicios Públicos</v>
      </c>
      <c r="J5342" t="str">
        <f t="shared" si="5464"/>
        <v>03-05</v>
      </c>
      <c r="K5342" t="str">
        <f t="shared" si="5464"/>
        <v>Gestión de servicios públicos municipales</v>
      </c>
      <c r="L5342" s="150">
        <f>+VLOOKUP($E5342,ISP_2018!$B$8:$T$347,15,0)</f>
        <v>0</v>
      </c>
      <c r="M5342" s="142" t="str">
        <f>+VLOOKUP($E5342,ISP_2018!$B$8:$T$347,16,0)</f>
        <v>Bajo</v>
      </c>
    </row>
    <row r="5343" spans="1:13" x14ac:dyDescent="0.3">
      <c r="A5343" s="139">
        <f t="shared" si="5413"/>
        <v>141</v>
      </c>
      <c r="B5343" s="148">
        <f t="shared" si="5415"/>
        <v>17</v>
      </c>
      <c r="D5343" s="149" t="str">
        <f>+VLOOKUP($A5343,mUNICIPIOS!$B$4:$F$343,2,0)</f>
        <v>Suchitepéquez</v>
      </c>
      <c r="E5343" s="149">
        <f>+VLOOKUP($A5343,mUNICIPIOS!$B$4:$F$343,3,0)</f>
        <v>1005</v>
      </c>
      <c r="F5343" s="149" t="str">
        <f>+VLOOKUP($A5343,mUNICIPIOS!$B$4:$F$343,4,0)</f>
        <v>San José El Ídolo</v>
      </c>
      <c r="G5343" s="139" t="str">
        <f t="shared" ref="G5343:K5343" si="5465">+G5305</f>
        <v>03</v>
      </c>
      <c r="H5343" t="str">
        <f t="shared" si="5465"/>
        <v>ISP</v>
      </c>
      <c r="I5343" t="str">
        <f t="shared" si="5465"/>
        <v>Índice de Servicios Públicos</v>
      </c>
      <c r="J5343" t="str">
        <f t="shared" si="5465"/>
        <v>INDICE</v>
      </c>
      <c r="K5343">
        <f t="shared" si="5465"/>
        <v>0</v>
      </c>
      <c r="L5343" s="150">
        <f>+VLOOKUP($E5343,ISP_2018!$B$8:$T$347,18,0)</f>
        <v>1.3724744884489961E-2</v>
      </c>
      <c r="M5343" s="142" t="str">
        <f>+VLOOKUP($E5343,ISP_2018!$B$8:$T$347,19,0)</f>
        <v>Bajo</v>
      </c>
    </row>
    <row r="5344" spans="1:13" x14ac:dyDescent="0.3">
      <c r="A5344" s="139">
        <f t="shared" si="5413"/>
        <v>141</v>
      </c>
      <c r="B5344" s="148">
        <f t="shared" si="5415"/>
        <v>18</v>
      </c>
      <c r="D5344" s="149" t="str">
        <f>+VLOOKUP($A5344,mUNICIPIOS!$B$4:$F$343,2,0)</f>
        <v>Suchitepéquez</v>
      </c>
      <c r="E5344" s="149">
        <f>+VLOOKUP($A5344,mUNICIPIOS!$B$4:$F$343,3,0)</f>
        <v>1005</v>
      </c>
      <c r="F5344" s="149" t="str">
        <f>+VLOOKUP($A5344,mUNICIPIOS!$B$4:$F$343,4,0)</f>
        <v>San José El Ídolo</v>
      </c>
      <c r="G5344" s="139" t="str">
        <f t="shared" ref="G5344:K5344" si="5466">+G5306</f>
        <v>04</v>
      </c>
      <c r="H5344" t="str">
        <f t="shared" si="5466"/>
        <v>IGA</v>
      </c>
      <c r="I5344" t="str">
        <f t="shared" si="5466"/>
        <v>Índice de Gestión Administrativa</v>
      </c>
      <c r="J5344" t="str">
        <f t="shared" si="5466"/>
        <v>04-01</v>
      </c>
      <c r="K5344" t="str">
        <f t="shared" si="5466"/>
        <v>Existencia de elementos de atención municipal orientada al vecino</v>
      </c>
      <c r="L5344" s="150">
        <f>+VLOOKUP($E5344,IGA_2018!$B$8:$N$347,3,0)</f>
        <v>0.75</v>
      </c>
      <c r="M5344" s="142" t="str">
        <f>+VLOOKUP($E5344,IGA_2018!$B$8:$N$347,4,0)</f>
        <v>Medio alto</v>
      </c>
    </row>
    <row r="5345" spans="1:13" x14ac:dyDescent="0.3">
      <c r="A5345" s="139">
        <f t="shared" si="5413"/>
        <v>141</v>
      </c>
      <c r="B5345" s="148">
        <f t="shared" si="5415"/>
        <v>19</v>
      </c>
      <c r="D5345" s="149" t="str">
        <f>+VLOOKUP($A5345,mUNICIPIOS!$B$4:$F$343,2,0)</f>
        <v>Suchitepéquez</v>
      </c>
      <c r="E5345" s="149">
        <f>+VLOOKUP($A5345,mUNICIPIOS!$B$4:$F$343,3,0)</f>
        <v>1005</v>
      </c>
      <c r="F5345" s="149" t="str">
        <f>+VLOOKUP($A5345,mUNICIPIOS!$B$4:$F$343,4,0)</f>
        <v>San José El Ídolo</v>
      </c>
      <c r="G5345" s="139" t="str">
        <f t="shared" ref="G5345:K5345" si="5467">+G5307</f>
        <v>04</v>
      </c>
      <c r="H5345" t="str">
        <f t="shared" si="5467"/>
        <v>IGA</v>
      </c>
      <c r="I5345" t="str">
        <f t="shared" si="5467"/>
        <v>Índice de Gestión Administrativa</v>
      </c>
      <c r="J5345" t="str">
        <f t="shared" si="5467"/>
        <v>04-02</v>
      </c>
      <c r="K5345" t="str">
        <f t="shared" si="5467"/>
        <v>Gestión del recurso humano.</v>
      </c>
      <c r="L5345" s="150">
        <f>+VLOOKUP($E5345,IGA_2018!$B$8:$N$347,6,0)</f>
        <v>0</v>
      </c>
      <c r="M5345" s="142" t="str">
        <f>+VLOOKUP($E5345,IGA_2018!$B$8:$N$347,7,0)</f>
        <v>Bajo</v>
      </c>
    </row>
    <row r="5346" spans="1:13" x14ac:dyDescent="0.3">
      <c r="A5346" s="139">
        <f t="shared" si="5413"/>
        <v>141</v>
      </c>
      <c r="B5346" s="148">
        <f t="shared" si="5415"/>
        <v>20</v>
      </c>
      <c r="D5346" s="149" t="str">
        <f>+VLOOKUP($A5346,mUNICIPIOS!$B$4:$F$343,2,0)</f>
        <v>Suchitepéquez</v>
      </c>
      <c r="E5346" s="149">
        <f>+VLOOKUP($A5346,mUNICIPIOS!$B$4:$F$343,3,0)</f>
        <v>1005</v>
      </c>
      <c r="F5346" s="149" t="str">
        <f>+VLOOKUP($A5346,mUNICIPIOS!$B$4:$F$343,4,0)</f>
        <v>San José El Ídolo</v>
      </c>
      <c r="G5346" s="139" t="str">
        <f t="shared" ref="G5346:K5346" si="5468">+G5308</f>
        <v>04</v>
      </c>
      <c r="H5346" t="str">
        <f t="shared" si="5468"/>
        <v>IGA</v>
      </c>
      <c r="I5346" t="str">
        <f t="shared" si="5468"/>
        <v>Índice de Gestión Administrativa</v>
      </c>
      <c r="J5346" t="str">
        <f t="shared" si="5468"/>
        <v>04-03</v>
      </c>
      <c r="K5346" t="str">
        <f t="shared" si="5468"/>
        <v>Existencia de oficinas municipales con instrumentos de gestión.</v>
      </c>
      <c r="L5346" s="150">
        <f>+VLOOKUP($E5346,IGA_2018!$B$8:$N$347,9,0)</f>
        <v>2.6785714285714284E-2</v>
      </c>
      <c r="M5346" s="142" t="str">
        <f>+VLOOKUP($E5346,IGA_2018!$B$8:$N$347,10,0)</f>
        <v>Bajo</v>
      </c>
    </row>
    <row r="5347" spans="1:13" x14ac:dyDescent="0.3">
      <c r="A5347" s="139">
        <f t="shared" si="5413"/>
        <v>141</v>
      </c>
      <c r="B5347" s="148">
        <f t="shared" si="5415"/>
        <v>21</v>
      </c>
      <c r="D5347" s="149" t="str">
        <f>+VLOOKUP($A5347,mUNICIPIOS!$B$4:$F$343,2,0)</f>
        <v>Suchitepéquez</v>
      </c>
      <c r="E5347" s="149">
        <f>+VLOOKUP($A5347,mUNICIPIOS!$B$4:$F$343,3,0)</f>
        <v>1005</v>
      </c>
      <c r="F5347" s="149" t="str">
        <f>+VLOOKUP($A5347,mUNICIPIOS!$B$4:$F$343,4,0)</f>
        <v>San José El Ídolo</v>
      </c>
      <c r="G5347" s="139" t="str">
        <f t="shared" ref="G5347:K5347" si="5469">+G5309</f>
        <v>04</v>
      </c>
      <c r="H5347" t="str">
        <f t="shared" si="5469"/>
        <v>IGA</v>
      </c>
      <c r="I5347" t="str">
        <f t="shared" si="5469"/>
        <v>Índice de Gestión Administrativa</v>
      </c>
      <c r="J5347" t="str">
        <f t="shared" si="5469"/>
        <v>INDICE</v>
      </c>
      <c r="K5347">
        <f t="shared" si="5469"/>
        <v>0</v>
      </c>
      <c r="L5347" s="150">
        <f>+VLOOKUP($E5347,IGA_2018!$B$8:$N$347,12,0)</f>
        <v>0.23437499999999997</v>
      </c>
      <c r="M5347" s="142" t="str">
        <f>+VLOOKUP($E5347,IGA_2018!$B$8:$N$347,13,0)</f>
        <v>Medio bajo</v>
      </c>
    </row>
    <row r="5348" spans="1:13" x14ac:dyDescent="0.3">
      <c r="A5348" s="139">
        <f t="shared" si="5413"/>
        <v>141</v>
      </c>
      <c r="B5348" s="148">
        <f t="shared" si="5415"/>
        <v>22</v>
      </c>
      <c r="D5348" s="149" t="str">
        <f>+VLOOKUP($A5348,mUNICIPIOS!$B$4:$F$343,2,0)</f>
        <v>Suchitepéquez</v>
      </c>
      <c r="E5348" s="149">
        <f>+VLOOKUP($A5348,mUNICIPIOS!$B$4:$F$343,3,0)</f>
        <v>1005</v>
      </c>
      <c r="F5348" s="149" t="str">
        <f>+VLOOKUP($A5348,mUNICIPIOS!$B$4:$F$343,4,0)</f>
        <v>San José El Ídolo</v>
      </c>
      <c r="G5348" s="139" t="str">
        <f t="shared" ref="G5348:K5348" si="5470">+G5310</f>
        <v>05</v>
      </c>
      <c r="H5348" t="str">
        <f t="shared" si="5470"/>
        <v>IGF</v>
      </c>
      <c r="I5348" t="str">
        <f t="shared" si="5470"/>
        <v>Índice de Gestión Financiera</v>
      </c>
      <c r="J5348" t="str">
        <f t="shared" si="5470"/>
        <v>05-01</v>
      </c>
      <c r="K5348" t="str">
        <f t="shared" si="5470"/>
        <v>Autonomía financiera municipal</v>
      </c>
      <c r="L5348" s="150">
        <f>+VLOOKUP($E5348,IGF_2018!$B$8:$Z$347,3,0)</f>
        <v>5.2899657375335911E-2</v>
      </c>
      <c r="M5348" s="142" t="str">
        <f>+VLOOKUP($E5348,IGF_2018!$B$8:$Z$347,4,0)</f>
        <v>Bajo</v>
      </c>
    </row>
    <row r="5349" spans="1:13" x14ac:dyDescent="0.3">
      <c r="A5349" s="139">
        <f t="shared" si="5413"/>
        <v>141</v>
      </c>
      <c r="B5349" s="148">
        <f t="shared" si="5415"/>
        <v>23</v>
      </c>
      <c r="D5349" s="149" t="str">
        <f>+VLOOKUP($A5349,mUNICIPIOS!$B$4:$F$343,2,0)</f>
        <v>Suchitepéquez</v>
      </c>
      <c r="E5349" s="149">
        <f>+VLOOKUP($A5349,mUNICIPIOS!$B$4:$F$343,3,0)</f>
        <v>1005</v>
      </c>
      <c r="F5349" s="149" t="str">
        <f>+VLOOKUP($A5349,mUNICIPIOS!$B$4:$F$343,4,0)</f>
        <v>San José El Ídolo</v>
      </c>
      <c r="G5349" s="139" t="str">
        <f t="shared" ref="G5349:K5349" si="5471">+G5311</f>
        <v>05</v>
      </c>
      <c r="H5349" t="str">
        <f t="shared" si="5471"/>
        <v>IGF</v>
      </c>
      <c r="I5349" t="str">
        <f t="shared" si="5471"/>
        <v>Índice de Gestión Financiera</v>
      </c>
      <c r="J5349" t="str">
        <f t="shared" si="5471"/>
        <v>05-02</v>
      </c>
      <c r="K5349" t="str">
        <f t="shared" si="5471"/>
        <v xml:space="preserve">Ingresos propios por habitante -sin regalías- </v>
      </c>
      <c r="L5349" s="150">
        <f>+VLOOKUP($E5349,IGF_2018!$B$8:$Z$347,6,0)</f>
        <v>5.9568296264626973E-2</v>
      </c>
      <c r="M5349" s="142" t="str">
        <f>+VLOOKUP($E5349,IGF_2018!$B$8:$Z$347,7,0)</f>
        <v>Bajo</v>
      </c>
    </row>
    <row r="5350" spans="1:13" x14ac:dyDescent="0.3">
      <c r="A5350" s="139">
        <f t="shared" si="5413"/>
        <v>141</v>
      </c>
      <c r="B5350" s="148">
        <f t="shared" si="5415"/>
        <v>24</v>
      </c>
      <c r="D5350" s="149" t="str">
        <f>+VLOOKUP($A5350,mUNICIPIOS!$B$4:$F$343,2,0)</f>
        <v>Suchitepéquez</v>
      </c>
      <c r="E5350" s="149">
        <f>+VLOOKUP($A5350,mUNICIPIOS!$B$4:$F$343,3,0)</f>
        <v>1005</v>
      </c>
      <c r="F5350" s="149" t="str">
        <f>+VLOOKUP($A5350,mUNICIPIOS!$B$4:$F$343,4,0)</f>
        <v>San José El Ídolo</v>
      </c>
      <c r="G5350" s="139" t="str">
        <f t="shared" ref="G5350:K5350" si="5472">+G5312</f>
        <v>05</v>
      </c>
      <c r="H5350" t="str">
        <f t="shared" si="5472"/>
        <v>IGF</v>
      </c>
      <c r="I5350" t="str">
        <f t="shared" si="5472"/>
        <v>Índice de Gestión Financiera</v>
      </c>
      <c r="J5350" t="str">
        <f t="shared" si="5472"/>
        <v>05-03</v>
      </c>
      <c r="K5350" t="str">
        <f t="shared" si="5472"/>
        <v>Ingresos del IUSI en relación a los ingresos propios -sin regalías-</v>
      </c>
      <c r="L5350" s="150">
        <f>+VLOOKUP($E5350,IGF_2018!$B$8:$Z$347,9,0)</f>
        <v>0.20231669527858881</v>
      </c>
      <c r="M5350" s="142" t="str">
        <f>+VLOOKUP($E5350,IGF_2018!$B$8:$Z$347,10,0)</f>
        <v>Medio bajo</v>
      </c>
    </row>
    <row r="5351" spans="1:13" x14ac:dyDescent="0.3">
      <c r="A5351" s="139">
        <f t="shared" si="5413"/>
        <v>141</v>
      </c>
      <c r="B5351" s="148">
        <f t="shared" si="5415"/>
        <v>25</v>
      </c>
      <c r="D5351" s="149" t="str">
        <f>+VLOOKUP($A5351,mUNICIPIOS!$B$4:$F$343,2,0)</f>
        <v>Suchitepéquez</v>
      </c>
      <c r="E5351" s="149">
        <f>+VLOOKUP($A5351,mUNICIPIOS!$B$4:$F$343,3,0)</f>
        <v>1005</v>
      </c>
      <c r="F5351" s="149" t="str">
        <f>+VLOOKUP($A5351,mUNICIPIOS!$B$4:$F$343,4,0)</f>
        <v>San José El Ídolo</v>
      </c>
      <c r="G5351" s="139" t="str">
        <f t="shared" ref="G5351:K5351" si="5473">+G5313</f>
        <v>05</v>
      </c>
      <c r="H5351" t="str">
        <f t="shared" si="5473"/>
        <v>IGF</v>
      </c>
      <c r="I5351" t="str">
        <f t="shared" si="5473"/>
        <v>Índice de Gestión Financiera</v>
      </c>
      <c r="J5351" t="str">
        <f t="shared" si="5473"/>
        <v>05-04</v>
      </c>
      <c r="K5351" t="str">
        <f t="shared" si="5473"/>
        <v>Inversión anual en capital fijo por habitante</v>
      </c>
      <c r="L5351" s="150">
        <f>+VLOOKUP($E5351,IGF_2018!$B$8:$Z$347,12,0)</f>
        <v>0.11083184959225771</v>
      </c>
      <c r="M5351" s="142" t="str">
        <f>+VLOOKUP($E5351,IGF_2018!$B$8:$Z$347,13,0)</f>
        <v>Bajo</v>
      </c>
    </row>
    <row r="5352" spans="1:13" x14ac:dyDescent="0.3">
      <c r="A5352" s="139">
        <f t="shared" si="5413"/>
        <v>141</v>
      </c>
      <c r="B5352" s="148">
        <f t="shared" si="5415"/>
        <v>26</v>
      </c>
      <c r="D5352" s="149" t="str">
        <f>+VLOOKUP($A5352,mUNICIPIOS!$B$4:$F$343,2,0)</f>
        <v>Suchitepéquez</v>
      </c>
      <c r="E5352" s="149">
        <f>+VLOOKUP($A5352,mUNICIPIOS!$B$4:$F$343,3,0)</f>
        <v>1005</v>
      </c>
      <c r="F5352" s="149" t="str">
        <f>+VLOOKUP($A5352,mUNICIPIOS!$B$4:$F$343,4,0)</f>
        <v>San José El Ídolo</v>
      </c>
      <c r="G5352" s="139" t="str">
        <f t="shared" ref="G5352:K5352" si="5474">+G5314</f>
        <v>05</v>
      </c>
      <c r="H5352" t="str">
        <f t="shared" si="5474"/>
        <v>IGF</v>
      </c>
      <c r="I5352" t="str">
        <f t="shared" si="5474"/>
        <v>Índice de Gestión Financiera</v>
      </c>
      <c r="J5352" t="str">
        <f t="shared" si="5474"/>
        <v>05-05</v>
      </c>
      <c r="K5352" t="str">
        <f t="shared" si="5474"/>
        <v>Inversión anual en capital fijo con recursos percibidos por ingresos propios</v>
      </c>
      <c r="L5352" s="150">
        <f>+VLOOKUP($E5352,IGF_2018!$B$8:$Z$347,15,0)</f>
        <v>1.1682043332941658E-2</v>
      </c>
      <c r="M5352" s="142" t="str">
        <f>+VLOOKUP($E5352,IGF_2018!$B$8:$Z$347,16,0)</f>
        <v>Bajo</v>
      </c>
    </row>
    <row r="5353" spans="1:13" x14ac:dyDescent="0.3">
      <c r="A5353" s="139">
        <f t="shared" si="5413"/>
        <v>141</v>
      </c>
      <c r="B5353" s="148">
        <f t="shared" si="5415"/>
        <v>27</v>
      </c>
      <c r="D5353" s="149" t="str">
        <f>+VLOOKUP($A5353,mUNICIPIOS!$B$4:$F$343,2,0)</f>
        <v>Suchitepéquez</v>
      </c>
      <c r="E5353" s="149">
        <f>+VLOOKUP($A5353,mUNICIPIOS!$B$4:$F$343,3,0)</f>
        <v>1005</v>
      </c>
      <c r="F5353" s="149" t="str">
        <f>+VLOOKUP($A5353,mUNICIPIOS!$B$4:$F$343,4,0)</f>
        <v>San José El Ídolo</v>
      </c>
      <c r="G5353" s="139" t="str">
        <f t="shared" ref="G5353:K5353" si="5475">+G5315</f>
        <v>05</v>
      </c>
      <c r="H5353" t="str">
        <f t="shared" si="5475"/>
        <v>IGF</v>
      </c>
      <c r="I5353" t="str">
        <f t="shared" si="5475"/>
        <v>Índice de Gestión Financiera</v>
      </c>
      <c r="J5353" t="str">
        <f t="shared" si="5475"/>
        <v>05-06</v>
      </c>
      <c r="K5353" t="str">
        <f t="shared" si="5475"/>
        <v xml:space="preserve">Inversión anual en capital fijo con recursos percibidos por transferencias del Gobierno Central </v>
      </c>
      <c r="L5353" s="150">
        <f>+VLOOKUP($E5353,IGF_2018!$B$8:$Z$347,18,0)</f>
        <v>3.664443733293412E-2</v>
      </c>
      <c r="M5353" s="142" t="str">
        <f>+VLOOKUP($E5353,IGF_2018!$B$8:$Z$347,19,0)</f>
        <v>Bajo</v>
      </c>
    </row>
    <row r="5354" spans="1:13" x14ac:dyDescent="0.3">
      <c r="A5354" s="139">
        <f t="shared" si="5413"/>
        <v>141</v>
      </c>
      <c r="B5354" s="148">
        <f t="shared" si="5415"/>
        <v>28</v>
      </c>
      <c r="D5354" s="149" t="str">
        <f>+VLOOKUP($A5354,mUNICIPIOS!$B$4:$F$343,2,0)</f>
        <v>Suchitepéquez</v>
      </c>
      <c r="E5354" s="149">
        <f>+VLOOKUP($A5354,mUNICIPIOS!$B$4:$F$343,3,0)</f>
        <v>1005</v>
      </c>
      <c r="F5354" s="149" t="str">
        <f>+VLOOKUP($A5354,mUNICIPIOS!$B$4:$F$343,4,0)</f>
        <v>San José El Ídolo</v>
      </c>
      <c r="G5354" s="139" t="str">
        <f t="shared" ref="G5354:K5354" si="5476">+G5316</f>
        <v>05</v>
      </c>
      <c r="H5354" t="str">
        <f t="shared" si="5476"/>
        <v>IGF</v>
      </c>
      <c r="I5354" t="str">
        <f t="shared" si="5476"/>
        <v>Índice de Gestión Financiera</v>
      </c>
      <c r="J5354" t="str">
        <f t="shared" si="5476"/>
        <v>05-07</v>
      </c>
      <c r="K5354" t="str">
        <f t="shared" si="5476"/>
        <v>Financiamiento por endeudamiento municipal</v>
      </c>
      <c r="L5354" s="150">
        <f>+VLOOKUP($E5354,IGF_2018!$B$8:$Z$347,21,0)</f>
        <v>0.94637546692050611</v>
      </c>
      <c r="M5354" s="142" t="str">
        <f>+VLOOKUP($E5354,IGF_2018!$B$8:$Z$347,22,0)</f>
        <v>Alto</v>
      </c>
    </row>
    <row r="5355" spans="1:13" x14ac:dyDescent="0.3">
      <c r="A5355" s="139">
        <f t="shared" si="5413"/>
        <v>141</v>
      </c>
      <c r="B5355" s="148">
        <f t="shared" si="5415"/>
        <v>29</v>
      </c>
      <c r="D5355" s="149" t="str">
        <f>+VLOOKUP($A5355,mUNICIPIOS!$B$4:$F$343,2,0)</f>
        <v>Suchitepéquez</v>
      </c>
      <c r="E5355" s="149">
        <f>+VLOOKUP($A5355,mUNICIPIOS!$B$4:$F$343,3,0)</f>
        <v>1005</v>
      </c>
      <c r="F5355" s="149" t="str">
        <f>+VLOOKUP($A5355,mUNICIPIOS!$B$4:$F$343,4,0)</f>
        <v>San José El Ídolo</v>
      </c>
      <c r="G5355" s="139" t="str">
        <f t="shared" ref="G5355:K5355" si="5477">+G5317</f>
        <v>05</v>
      </c>
      <c r="H5355" t="str">
        <f t="shared" si="5477"/>
        <v>IGF</v>
      </c>
      <c r="I5355" t="str">
        <f t="shared" si="5477"/>
        <v>Índice de Gestión Financiera</v>
      </c>
      <c r="J5355" t="str">
        <f t="shared" si="5477"/>
        <v>INDICE</v>
      </c>
      <c r="K5355">
        <f t="shared" si="5477"/>
        <v>0</v>
      </c>
      <c r="L5355" s="150">
        <f>+VLOOKUP($E5355,IGF_2018!$B$8:$Z$347,24,0)</f>
        <v>0.24791618666576604</v>
      </c>
      <c r="M5355" s="142" t="str">
        <f>+VLOOKUP($E5355,IGF_2018!$B$8:$Z$347,25,0)</f>
        <v>Medio bajo</v>
      </c>
    </row>
    <row r="5356" spans="1:13" x14ac:dyDescent="0.3">
      <c r="A5356" s="139">
        <f t="shared" si="5413"/>
        <v>141</v>
      </c>
      <c r="B5356" s="148">
        <f t="shared" si="5415"/>
        <v>30</v>
      </c>
      <c r="D5356" s="149" t="str">
        <f>+VLOOKUP($A5356,mUNICIPIOS!$B$4:$F$343,2,0)</f>
        <v>Suchitepéquez</v>
      </c>
      <c r="E5356" s="149">
        <f>+VLOOKUP($A5356,mUNICIPIOS!$B$4:$F$343,3,0)</f>
        <v>1005</v>
      </c>
      <c r="F5356" s="149" t="str">
        <f>+VLOOKUP($A5356,mUNICIPIOS!$B$4:$F$343,4,0)</f>
        <v>San José El Ídolo</v>
      </c>
      <c r="G5356" s="139" t="str">
        <f t="shared" ref="G5356:K5356" si="5478">+G5318</f>
        <v>06</v>
      </c>
      <c r="H5356" t="str">
        <f t="shared" si="5478"/>
        <v>IGE</v>
      </c>
      <c r="I5356" t="str">
        <f t="shared" si="5478"/>
        <v>Índice de Gestión Estratégica</v>
      </c>
      <c r="J5356" t="str">
        <f t="shared" si="5478"/>
        <v>06-01</v>
      </c>
      <c r="K5356" t="str">
        <f t="shared" si="5478"/>
        <v>Ejecución del Plan Operativo Anual  (POA)</v>
      </c>
      <c r="L5356" s="150">
        <f>+VLOOKUP($E5356,IGE_2018!$B$8:$Z$347,3,0)</f>
        <v>0</v>
      </c>
      <c r="M5356" s="142" t="str">
        <f>+VLOOKUP($E5356,IGE_2018!$B$8:$Z$347,4,0)</f>
        <v>Bajo</v>
      </c>
    </row>
    <row r="5357" spans="1:13" x14ac:dyDescent="0.3">
      <c r="A5357" s="139">
        <f t="shared" ref="A5357:A5420" si="5479">+IF(B5356=38,A5356+1,A5356)</f>
        <v>141</v>
      </c>
      <c r="B5357" s="148">
        <f t="shared" si="5415"/>
        <v>31</v>
      </c>
      <c r="D5357" s="149" t="str">
        <f>+VLOOKUP($A5357,mUNICIPIOS!$B$4:$F$343,2,0)</f>
        <v>Suchitepéquez</v>
      </c>
      <c r="E5357" s="149">
        <f>+VLOOKUP($A5357,mUNICIPIOS!$B$4:$F$343,3,0)</f>
        <v>1005</v>
      </c>
      <c r="F5357" s="149" t="str">
        <f>+VLOOKUP($A5357,mUNICIPIOS!$B$4:$F$343,4,0)</f>
        <v>San José El Ídolo</v>
      </c>
      <c r="G5357" s="139" t="str">
        <f t="shared" ref="G5357:K5357" si="5480">+G5319</f>
        <v>06</v>
      </c>
      <c r="H5357" t="str">
        <f t="shared" si="5480"/>
        <v>IGE</v>
      </c>
      <c r="I5357" t="str">
        <f t="shared" si="5480"/>
        <v>Índice de Gestión Estratégica</v>
      </c>
      <c r="J5357" t="str">
        <f t="shared" si="5480"/>
        <v>06-02</v>
      </c>
      <c r="K5357" t="str">
        <f t="shared" si="5480"/>
        <v>Relación Plan de Desarrollo Municipal y Ordenamiento Territorial (PDM-OT) - Plan Estratégico Institucional (PEI) - Plan Operativo Multianual (POM) - Plan Operativo Anual (POA)</v>
      </c>
      <c r="L5357" s="150">
        <f>+VLOOKUP($E5357,IGE_2018!$B$8:$Z$347,6,0)</f>
        <v>0</v>
      </c>
      <c r="M5357" s="142" t="str">
        <f>+VLOOKUP($E5357,IGE_2018!$B$8:$Z$347,7,0)</f>
        <v>Bajo</v>
      </c>
    </row>
    <row r="5358" spans="1:13" x14ac:dyDescent="0.3">
      <c r="A5358" s="139">
        <f t="shared" si="5479"/>
        <v>141</v>
      </c>
      <c r="B5358" s="148">
        <f t="shared" ref="B5358:B5421" si="5481">+B5320</f>
        <v>32</v>
      </c>
      <c r="D5358" s="149" t="str">
        <f>+VLOOKUP($A5358,mUNICIPIOS!$B$4:$F$343,2,0)</f>
        <v>Suchitepéquez</v>
      </c>
      <c r="E5358" s="149">
        <f>+VLOOKUP($A5358,mUNICIPIOS!$B$4:$F$343,3,0)</f>
        <v>1005</v>
      </c>
      <c r="F5358" s="149" t="str">
        <f>+VLOOKUP($A5358,mUNICIPIOS!$B$4:$F$343,4,0)</f>
        <v>San José El Ídolo</v>
      </c>
      <c r="G5358" s="139" t="str">
        <f t="shared" ref="G5358:K5358" si="5482">+G5320</f>
        <v>06</v>
      </c>
      <c r="H5358" t="str">
        <f t="shared" si="5482"/>
        <v>IGE</v>
      </c>
      <c r="I5358" t="str">
        <f t="shared" si="5482"/>
        <v>Índice de Gestión Estratégica</v>
      </c>
      <c r="J5358" t="str">
        <f t="shared" si="5482"/>
        <v>06-03</v>
      </c>
      <c r="K5358" t="str">
        <f t="shared" si="5482"/>
        <v>Presupuesto de egresos relacionado a competencias municipales que responden a prioridades nacionales de desarrollo.</v>
      </c>
      <c r="L5358" s="150">
        <f>+VLOOKUP($E5358,IGE_2018!$B$8:$Z$347,9,0)</f>
        <v>0.32323355571287199</v>
      </c>
      <c r="M5358" s="142" t="str">
        <f>+VLOOKUP($E5358,IGE_2018!$B$8:$Z$347,10,0)</f>
        <v>Medio bajo</v>
      </c>
    </row>
    <row r="5359" spans="1:13" x14ac:dyDescent="0.3">
      <c r="A5359" s="139">
        <f t="shared" si="5479"/>
        <v>141</v>
      </c>
      <c r="B5359" s="148">
        <f t="shared" si="5481"/>
        <v>33</v>
      </c>
      <c r="D5359" s="149" t="str">
        <f>+VLOOKUP($A5359,mUNICIPIOS!$B$4:$F$343,2,0)</f>
        <v>Suchitepéquez</v>
      </c>
      <c r="E5359" s="149">
        <f>+VLOOKUP($A5359,mUNICIPIOS!$B$4:$F$343,3,0)</f>
        <v>1005</v>
      </c>
      <c r="F5359" s="149" t="str">
        <f>+VLOOKUP($A5359,mUNICIPIOS!$B$4:$F$343,4,0)</f>
        <v>San José El Ídolo</v>
      </c>
      <c r="G5359" s="139" t="str">
        <f t="shared" ref="G5359:K5359" si="5483">+G5321</f>
        <v>06</v>
      </c>
      <c r="H5359" t="str">
        <f t="shared" si="5483"/>
        <v>IGE</v>
      </c>
      <c r="I5359" t="str">
        <f t="shared" si="5483"/>
        <v>Índice de Gestión Estratégica</v>
      </c>
      <c r="J5359" t="str">
        <f t="shared" si="5483"/>
        <v>06-04</v>
      </c>
      <c r="K5359" t="str">
        <f t="shared" si="5483"/>
        <v>Institucionalización de la gestión ordenada del territorio</v>
      </c>
      <c r="L5359" s="150">
        <f>+VLOOKUP($E5359,IGE_2018!$B$8:$Z$347,12,0)</f>
        <v>0</v>
      </c>
      <c r="M5359" s="142" t="str">
        <f>+VLOOKUP($E5359,IGE_2018!$B$8:$Z$347,13,0)</f>
        <v>Bajo</v>
      </c>
    </row>
    <row r="5360" spans="1:13" x14ac:dyDescent="0.3">
      <c r="A5360" s="139">
        <f t="shared" si="5479"/>
        <v>141</v>
      </c>
      <c r="B5360" s="148">
        <f t="shared" si="5481"/>
        <v>34</v>
      </c>
      <c r="D5360" s="149" t="str">
        <f>+VLOOKUP($A5360,mUNICIPIOS!$B$4:$F$343,2,0)</f>
        <v>Suchitepéquez</v>
      </c>
      <c r="E5360" s="149">
        <f>+VLOOKUP($A5360,mUNICIPIOS!$B$4:$F$343,3,0)</f>
        <v>1005</v>
      </c>
      <c r="F5360" s="149" t="str">
        <f>+VLOOKUP($A5360,mUNICIPIOS!$B$4:$F$343,4,0)</f>
        <v>San José El Ídolo</v>
      </c>
      <c r="G5360" s="139" t="str">
        <f t="shared" ref="G5360:K5360" si="5484">+G5322</f>
        <v>06</v>
      </c>
      <c r="H5360" t="str">
        <f t="shared" si="5484"/>
        <v>IGE</v>
      </c>
      <c r="I5360" t="str">
        <f t="shared" si="5484"/>
        <v>Índice de Gestión Estratégica</v>
      </c>
      <c r="J5360" t="str">
        <f t="shared" si="5484"/>
        <v>06-05</v>
      </c>
      <c r="K5360" t="str">
        <f t="shared" si="5484"/>
        <v>Acciones para la gestión ordenada del territorio</v>
      </c>
      <c r="L5360" s="150">
        <f>+VLOOKUP($E5360,IGE_2018!$B$8:$Z$347,15,0)</f>
        <v>0</v>
      </c>
      <c r="M5360" s="142" t="str">
        <f>+VLOOKUP($E5360,IGE_2018!$B$8:$Z$347,16,0)</f>
        <v>Bajo</v>
      </c>
    </row>
    <row r="5361" spans="1:13" x14ac:dyDescent="0.3">
      <c r="A5361" s="139">
        <f t="shared" si="5479"/>
        <v>141</v>
      </c>
      <c r="B5361" s="148">
        <f t="shared" si="5481"/>
        <v>35</v>
      </c>
      <c r="D5361" s="149" t="str">
        <f>+VLOOKUP($A5361,mUNICIPIOS!$B$4:$F$343,2,0)</f>
        <v>Suchitepéquez</v>
      </c>
      <c r="E5361" s="149">
        <f>+VLOOKUP($A5361,mUNICIPIOS!$B$4:$F$343,3,0)</f>
        <v>1005</v>
      </c>
      <c r="F5361" s="149" t="str">
        <f>+VLOOKUP($A5361,mUNICIPIOS!$B$4:$F$343,4,0)</f>
        <v>San José El Ídolo</v>
      </c>
      <c r="G5361" s="139" t="str">
        <f t="shared" ref="G5361:K5361" si="5485">+G5323</f>
        <v>06</v>
      </c>
      <c r="H5361" t="str">
        <f t="shared" si="5485"/>
        <v>IGE</v>
      </c>
      <c r="I5361" t="str">
        <f t="shared" si="5485"/>
        <v>Índice de Gestión Estratégica</v>
      </c>
      <c r="J5361" t="str">
        <f t="shared" si="5485"/>
        <v>06-06</v>
      </c>
      <c r="K5361" t="str">
        <f t="shared" si="5485"/>
        <v>Gestión de riesgo en la formulación de proyectos derivados de la planificación operativa anual</v>
      </c>
      <c r="L5361" s="150">
        <f>+VLOOKUP($E5361,IGE_2018!$B$8:$Z$347,18,0)</f>
        <v>0</v>
      </c>
      <c r="M5361" s="142" t="str">
        <f>+VLOOKUP($E5361,IGE_2018!$B$8:$Z$347,19,0)</f>
        <v>Bajo</v>
      </c>
    </row>
    <row r="5362" spans="1:13" x14ac:dyDescent="0.3">
      <c r="A5362" s="139">
        <f t="shared" si="5479"/>
        <v>141</v>
      </c>
      <c r="B5362" s="148">
        <f t="shared" si="5481"/>
        <v>36</v>
      </c>
      <c r="D5362" s="149" t="str">
        <f>+VLOOKUP($A5362,mUNICIPIOS!$B$4:$F$343,2,0)</f>
        <v>Suchitepéquez</v>
      </c>
      <c r="E5362" s="149">
        <f>+VLOOKUP($A5362,mUNICIPIOS!$B$4:$F$343,3,0)</f>
        <v>1005</v>
      </c>
      <c r="F5362" s="149" t="str">
        <f>+VLOOKUP($A5362,mUNICIPIOS!$B$4:$F$343,4,0)</f>
        <v>San José El Ídolo</v>
      </c>
      <c r="G5362" s="139" t="str">
        <f t="shared" ref="G5362:K5362" si="5486">+G5324</f>
        <v>06</v>
      </c>
      <c r="H5362" t="str">
        <f t="shared" si="5486"/>
        <v>IGE</v>
      </c>
      <c r="I5362" t="str">
        <f t="shared" si="5486"/>
        <v>Índice de Gestión Estratégica</v>
      </c>
      <c r="J5362" t="str">
        <f t="shared" si="5486"/>
        <v>06-07</v>
      </c>
      <c r="K5362" t="str">
        <f t="shared" si="5486"/>
        <v>Ingresos por servicios ambientales en relación a los ingresos propios sin regalías</v>
      </c>
      <c r="L5362" s="150">
        <f>+VLOOKUP($E5362,IGE_2018!$B$8:$Z$347,21,0)</f>
        <v>4.8199976357719811E-2</v>
      </c>
      <c r="M5362" s="142" t="str">
        <f>+VLOOKUP($E5362,IGE_2018!$B$8:$Z$347,22,0)</f>
        <v>Bajo</v>
      </c>
    </row>
    <row r="5363" spans="1:13" x14ac:dyDescent="0.3">
      <c r="A5363" s="139">
        <f t="shared" si="5479"/>
        <v>141</v>
      </c>
      <c r="B5363" s="148">
        <f t="shared" si="5481"/>
        <v>37</v>
      </c>
      <c r="D5363" s="149" t="str">
        <f>+VLOOKUP($A5363,mUNICIPIOS!$B$4:$F$343,2,0)</f>
        <v>Suchitepéquez</v>
      </c>
      <c r="E5363" s="149">
        <f>+VLOOKUP($A5363,mUNICIPIOS!$B$4:$F$343,3,0)</f>
        <v>1005</v>
      </c>
      <c r="F5363" s="149" t="str">
        <f>+VLOOKUP($A5363,mUNICIPIOS!$B$4:$F$343,4,0)</f>
        <v>San José El Ídolo</v>
      </c>
      <c r="G5363" s="139" t="str">
        <f t="shared" ref="G5363:K5363" si="5487">+G5325</f>
        <v>06</v>
      </c>
      <c r="H5363" t="str">
        <f t="shared" si="5487"/>
        <v>IGE</v>
      </c>
      <c r="I5363" t="str">
        <f t="shared" si="5487"/>
        <v>Índice de Gestión Estratégica</v>
      </c>
      <c r="J5363" t="str">
        <f t="shared" si="5487"/>
        <v>INDICE</v>
      </c>
      <c r="K5363">
        <f t="shared" si="5487"/>
        <v>0</v>
      </c>
      <c r="L5363" s="150">
        <f>+VLOOKUP($E5363,IGE_2018!$B$8:$Z$347,24,0)</f>
        <v>8.562838656398998E-2</v>
      </c>
      <c r="M5363" s="142" t="str">
        <f>+VLOOKUP($E5363,IGE_2018!$B$8:$Z$347,25,0)</f>
        <v>Bajo</v>
      </c>
    </row>
    <row r="5364" spans="1:13" x14ac:dyDescent="0.3">
      <c r="A5364" s="139">
        <f t="shared" si="5479"/>
        <v>141</v>
      </c>
      <c r="B5364" s="148">
        <f t="shared" si="5481"/>
        <v>38</v>
      </c>
      <c r="D5364" s="149" t="str">
        <f>+VLOOKUP($A5364,mUNICIPIOS!$B$4:$F$343,2,0)</f>
        <v>Suchitepéquez</v>
      </c>
      <c r="E5364" s="149">
        <f>+VLOOKUP($A5364,mUNICIPIOS!$B$4:$F$343,3,0)</f>
        <v>1005</v>
      </c>
      <c r="F5364" s="149" t="str">
        <f>+VLOOKUP($A5364,mUNICIPIOS!$B$4:$F$343,4,0)</f>
        <v>San José El Ídolo</v>
      </c>
      <c r="G5364" s="139" t="str">
        <f t="shared" ref="G5364:K5364" si="5488">+G5326</f>
        <v>RANKING</v>
      </c>
      <c r="H5364" t="str">
        <f t="shared" si="5488"/>
        <v>RGM</v>
      </c>
      <c r="I5364" t="str">
        <f t="shared" si="5488"/>
        <v>Ranking de la Gestión Municipal 2018</v>
      </c>
      <c r="J5364" t="str">
        <f t="shared" si="5488"/>
        <v>RANKING</v>
      </c>
      <c r="K5364">
        <f t="shared" si="5488"/>
        <v>0</v>
      </c>
      <c r="L5364" s="151">
        <f>+VLOOKUP($E5364,Resultados_generales!$C$8:$AE$347,27,0)</f>
        <v>0.20434301168519647</v>
      </c>
      <c r="M5364" t="str">
        <f>+VLOOKUP($E5364,Resultados_generales!$C$8:$AE$347,28,0)</f>
        <v>Medio bajo</v>
      </c>
    </row>
    <row r="5365" spans="1:13" x14ac:dyDescent="0.3">
      <c r="A5365" s="139">
        <f t="shared" si="5479"/>
        <v>142</v>
      </c>
      <c r="B5365" s="148">
        <f t="shared" si="5481"/>
        <v>1</v>
      </c>
      <c r="D5365" s="149" t="str">
        <f>+VLOOKUP($A5365,mUNICIPIOS!$B$4:$F$343,2,0)</f>
        <v>Suchitepéquez</v>
      </c>
      <c r="E5365" s="149">
        <f>+VLOOKUP($A5365,mUNICIPIOS!$B$4:$F$343,3,0)</f>
        <v>1006</v>
      </c>
      <c r="F5365" s="149" t="str">
        <f>+VLOOKUP($A5365,mUNICIPIOS!$B$4:$F$343,4,0)</f>
        <v>Santo Domingo Suchitepéquez</v>
      </c>
      <c r="G5365" s="139" t="str">
        <f t="shared" ref="G5365:K5365" si="5489">+G5327</f>
        <v>01</v>
      </c>
      <c r="H5365" t="str">
        <f t="shared" si="5489"/>
        <v>IPC</v>
      </c>
      <c r="I5365" t="str">
        <f t="shared" si="5489"/>
        <v>Índice de Participación Ciudadana</v>
      </c>
      <c r="J5365" t="str">
        <f t="shared" si="5489"/>
        <v>01-01</v>
      </c>
      <c r="K5365" t="str">
        <f t="shared" si="5489"/>
        <v>Número de reuniones del COMUDE en el año de la medición.</v>
      </c>
      <c r="L5365" s="150">
        <f>+VLOOKUP($E5365,IPC_2018!$B$8:$T$347,3,0)</f>
        <v>0.83333333333333337</v>
      </c>
      <c r="M5365" s="142" t="str">
        <f>+VLOOKUP($E5365,IPC_2018!$B$8:$T$347,4,0)</f>
        <v>Alto</v>
      </c>
    </row>
    <row r="5366" spans="1:13" x14ac:dyDescent="0.3">
      <c r="A5366" s="139">
        <f t="shared" si="5479"/>
        <v>142</v>
      </c>
      <c r="B5366" s="148">
        <f t="shared" si="5481"/>
        <v>2</v>
      </c>
      <c r="D5366" s="149" t="str">
        <f>+VLOOKUP($A5366,mUNICIPIOS!$B$4:$F$343,2,0)</f>
        <v>Suchitepéquez</v>
      </c>
      <c r="E5366" s="149">
        <f>+VLOOKUP($A5366,mUNICIPIOS!$B$4:$F$343,3,0)</f>
        <v>1006</v>
      </c>
      <c r="F5366" s="149" t="str">
        <f>+VLOOKUP($A5366,mUNICIPIOS!$B$4:$F$343,4,0)</f>
        <v>Santo Domingo Suchitepéquez</v>
      </c>
      <c r="G5366" s="139" t="str">
        <f t="shared" ref="G5366:K5366" si="5490">+G5328</f>
        <v>01</v>
      </c>
      <c r="H5366" t="str">
        <f t="shared" si="5490"/>
        <v>IPC</v>
      </c>
      <c r="I5366" t="str">
        <f t="shared" si="5490"/>
        <v>Índice de Participación Ciudadana</v>
      </c>
      <c r="J5366" t="str">
        <f t="shared" si="5490"/>
        <v>01-02</v>
      </c>
      <c r="K5366" t="str">
        <f t="shared" si="5490"/>
        <v>Participación de Alcaldes, Concejales y Síndicos determinados o designados en el COMUDE</v>
      </c>
      <c r="L5366" s="150">
        <f>+VLOOKUP($E5366,IPC_2018!$B$8:$T$347,6,0)</f>
        <v>0.67500000000000004</v>
      </c>
      <c r="M5366" s="142" t="str">
        <f>+VLOOKUP($E5366,IPC_2018!$B$8:$T$347,7,0)</f>
        <v>Medio alto</v>
      </c>
    </row>
    <row r="5367" spans="1:13" x14ac:dyDescent="0.3">
      <c r="A5367" s="139">
        <f t="shared" si="5479"/>
        <v>142</v>
      </c>
      <c r="B5367" s="148">
        <f t="shared" si="5481"/>
        <v>3</v>
      </c>
      <c r="D5367" s="149" t="str">
        <f>+VLOOKUP($A5367,mUNICIPIOS!$B$4:$F$343,2,0)</f>
        <v>Suchitepéquez</v>
      </c>
      <c r="E5367" s="149">
        <f>+VLOOKUP($A5367,mUNICIPIOS!$B$4:$F$343,3,0)</f>
        <v>1006</v>
      </c>
      <c r="F5367" s="149" t="str">
        <f>+VLOOKUP($A5367,mUNICIPIOS!$B$4:$F$343,4,0)</f>
        <v>Santo Domingo Suchitepéquez</v>
      </c>
      <c r="G5367" s="139" t="str">
        <f t="shared" ref="G5367:K5367" si="5491">+G5329</f>
        <v>01</v>
      </c>
      <c r="H5367" t="str">
        <f t="shared" si="5491"/>
        <v>IPC</v>
      </c>
      <c r="I5367" t="str">
        <f t="shared" si="5491"/>
        <v>Índice de Participación Ciudadana</v>
      </c>
      <c r="J5367" t="str">
        <f t="shared" si="5491"/>
        <v>01-03</v>
      </c>
      <c r="K5367" t="str">
        <f t="shared" si="5491"/>
        <v>Participación  de organizaciones de jóvenes, mujeres, pueblos mayas, xincas, garífunas, y otras organizaciones en el Comude</v>
      </c>
      <c r="L5367" s="150">
        <f>+VLOOKUP($E5367,IPC_2018!$B$8:$T$347,9,0)</f>
        <v>0.21917808219178081</v>
      </c>
      <c r="M5367" s="142" t="str">
        <f>+VLOOKUP($E5367,IPC_2018!$B$8:$T$347,10,0)</f>
        <v>Medio bajo</v>
      </c>
    </row>
    <row r="5368" spans="1:13" x14ac:dyDescent="0.3">
      <c r="A5368" s="139">
        <f t="shared" si="5479"/>
        <v>142</v>
      </c>
      <c r="B5368" s="148">
        <f t="shared" si="5481"/>
        <v>4</v>
      </c>
      <c r="D5368" s="149" t="str">
        <f>+VLOOKUP($A5368,mUNICIPIOS!$B$4:$F$343,2,0)</f>
        <v>Suchitepéquez</v>
      </c>
      <c r="E5368" s="149">
        <f>+VLOOKUP($A5368,mUNICIPIOS!$B$4:$F$343,3,0)</f>
        <v>1006</v>
      </c>
      <c r="F5368" s="149" t="str">
        <f>+VLOOKUP($A5368,mUNICIPIOS!$B$4:$F$343,4,0)</f>
        <v>Santo Domingo Suchitepéquez</v>
      </c>
      <c r="G5368" s="139" t="str">
        <f t="shared" ref="G5368:K5368" si="5492">+G5330</f>
        <v>01</v>
      </c>
      <c r="H5368" t="str">
        <f t="shared" si="5492"/>
        <v>IPC</v>
      </c>
      <c r="I5368" t="str">
        <f t="shared" si="5492"/>
        <v>Índice de Participación Ciudadana</v>
      </c>
      <c r="J5368" t="str">
        <f t="shared" si="5492"/>
        <v>01-04</v>
      </c>
      <c r="K5368" t="str">
        <f t="shared" si="5492"/>
        <v>Representatividad territorial del Comude.</v>
      </c>
      <c r="L5368" s="150">
        <f>+VLOOKUP($E5368,IPC_2018!$B$8:$T$347,12,0)</f>
        <v>0.53800000000000003</v>
      </c>
      <c r="M5368" s="142" t="str">
        <f>+VLOOKUP($E5368,IPC_2018!$B$8:$T$347,13,0)</f>
        <v>Medio</v>
      </c>
    </row>
    <row r="5369" spans="1:13" x14ac:dyDescent="0.3">
      <c r="A5369" s="139">
        <f t="shared" si="5479"/>
        <v>142</v>
      </c>
      <c r="B5369" s="148">
        <f t="shared" si="5481"/>
        <v>5</v>
      </c>
      <c r="D5369" s="149" t="str">
        <f>+VLOOKUP($A5369,mUNICIPIOS!$B$4:$F$343,2,0)</f>
        <v>Suchitepéquez</v>
      </c>
      <c r="E5369" s="149">
        <f>+VLOOKUP($A5369,mUNICIPIOS!$B$4:$F$343,3,0)</f>
        <v>1006</v>
      </c>
      <c r="F5369" s="149" t="str">
        <f>+VLOOKUP($A5369,mUNICIPIOS!$B$4:$F$343,4,0)</f>
        <v>Santo Domingo Suchitepéquez</v>
      </c>
      <c r="G5369" s="139" t="str">
        <f t="shared" ref="G5369:K5369" si="5493">+G5331</f>
        <v>01</v>
      </c>
      <c r="H5369" t="str">
        <f t="shared" si="5493"/>
        <v>IPC</v>
      </c>
      <c r="I5369" t="str">
        <f t="shared" si="5493"/>
        <v>Índice de Participación Ciudadana</v>
      </c>
      <c r="J5369" t="str">
        <f t="shared" si="5493"/>
        <v>01-05</v>
      </c>
      <c r="K5369" t="str">
        <f t="shared" si="5493"/>
        <v>Funcionamiento del Comude</v>
      </c>
      <c r="L5369" s="150">
        <f>+VLOOKUP($E5369,IPC_2018!$B$8:$T$347,15,0)</f>
        <v>0.2506183746468616</v>
      </c>
      <c r="M5369" s="142" t="str">
        <f>+VLOOKUP($E5369,IPC_2018!$B$8:$T$347,16,0)</f>
        <v>Medio bajo</v>
      </c>
    </row>
    <row r="5370" spans="1:13" x14ac:dyDescent="0.3">
      <c r="A5370" s="139">
        <f t="shared" si="5479"/>
        <v>142</v>
      </c>
      <c r="B5370" s="148">
        <f t="shared" si="5481"/>
        <v>6</v>
      </c>
      <c r="D5370" s="149" t="str">
        <f>+VLOOKUP($A5370,mUNICIPIOS!$B$4:$F$343,2,0)</f>
        <v>Suchitepéquez</v>
      </c>
      <c r="E5370" s="149">
        <f>+VLOOKUP($A5370,mUNICIPIOS!$B$4:$F$343,3,0)</f>
        <v>1006</v>
      </c>
      <c r="F5370" s="149" t="str">
        <f>+VLOOKUP($A5370,mUNICIPIOS!$B$4:$F$343,4,0)</f>
        <v>Santo Domingo Suchitepéquez</v>
      </c>
      <c r="G5370" s="139" t="str">
        <f t="shared" ref="G5370:K5370" si="5494">+G5332</f>
        <v>01</v>
      </c>
      <c r="H5370" t="str">
        <f t="shared" si="5494"/>
        <v>IPC</v>
      </c>
      <c r="I5370" t="str">
        <f t="shared" si="5494"/>
        <v>Índice de Participación Ciudadana</v>
      </c>
      <c r="J5370" t="str">
        <f t="shared" si="5494"/>
        <v>INDICE</v>
      </c>
      <c r="K5370">
        <f t="shared" si="5494"/>
        <v>0</v>
      </c>
      <c r="L5370" s="150">
        <f>+VLOOKUP($E5370,IPC_2018!$B$8:$T$347,18,0)</f>
        <v>0.5897111351924631</v>
      </c>
      <c r="M5370" s="142" t="str">
        <f>+VLOOKUP($E5370,IPC_2018!$B$8:$T$347,19,0)</f>
        <v>Medio</v>
      </c>
    </row>
    <row r="5371" spans="1:13" x14ac:dyDescent="0.3">
      <c r="A5371" s="139">
        <f t="shared" si="5479"/>
        <v>142</v>
      </c>
      <c r="B5371" s="148">
        <f t="shared" si="5481"/>
        <v>7</v>
      </c>
      <c r="D5371" s="149" t="str">
        <f>+VLOOKUP($A5371,mUNICIPIOS!$B$4:$F$343,2,0)</f>
        <v>Suchitepéquez</v>
      </c>
      <c r="E5371" s="149">
        <f>+VLOOKUP($A5371,mUNICIPIOS!$B$4:$F$343,3,0)</f>
        <v>1006</v>
      </c>
      <c r="F5371" s="149" t="str">
        <f>+VLOOKUP($A5371,mUNICIPIOS!$B$4:$F$343,4,0)</f>
        <v>Santo Domingo Suchitepéquez</v>
      </c>
      <c r="G5371" s="139" t="str">
        <f t="shared" ref="G5371:K5371" si="5495">+G5333</f>
        <v>02</v>
      </c>
      <c r="H5371" t="str">
        <f t="shared" si="5495"/>
        <v>IIC</v>
      </c>
      <c r="I5371" t="str">
        <f t="shared" si="5495"/>
        <v>Índice de Información a la Ciudadanía</v>
      </c>
      <c r="J5371" t="str">
        <f t="shared" si="5495"/>
        <v>02-01</v>
      </c>
      <c r="K5371" t="str">
        <f t="shared" si="5495"/>
        <v>Rendición de cuentas cuatrimestral y anual al Comude enfocadas en resultados.</v>
      </c>
      <c r="L5371" s="150">
        <f>+VLOOKUP($E5371,IIC_2018!$B$8:$Q$347,3,0)</f>
        <v>0.2</v>
      </c>
      <c r="M5371" s="142" t="str">
        <f>+VLOOKUP($E5371,IIC_2018!$B$8:$Q$347,4,0)</f>
        <v>Bajo</v>
      </c>
    </row>
    <row r="5372" spans="1:13" x14ac:dyDescent="0.3">
      <c r="A5372" s="139">
        <f t="shared" si="5479"/>
        <v>142</v>
      </c>
      <c r="B5372" s="148">
        <f t="shared" si="5481"/>
        <v>8</v>
      </c>
      <c r="D5372" s="149" t="str">
        <f>+VLOOKUP($A5372,mUNICIPIOS!$B$4:$F$343,2,0)</f>
        <v>Suchitepéquez</v>
      </c>
      <c r="E5372" s="149">
        <f>+VLOOKUP($A5372,mUNICIPIOS!$B$4:$F$343,3,0)</f>
        <v>1006</v>
      </c>
      <c r="F5372" s="149" t="str">
        <f>+VLOOKUP($A5372,mUNICIPIOS!$B$4:$F$343,4,0)</f>
        <v>Santo Domingo Suchitepéquez</v>
      </c>
      <c r="G5372" s="139" t="str">
        <f t="shared" ref="G5372:K5372" si="5496">+G5334</f>
        <v>02</v>
      </c>
      <c r="H5372" t="str">
        <f t="shared" si="5496"/>
        <v>IIC</v>
      </c>
      <c r="I5372" t="str">
        <f t="shared" si="5496"/>
        <v>Índice de Información a la Ciudadanía</v>
      </c>
      <c r="J5372" t="str">
        <f t="shared" si="5496"/>
        <v>02-02</v>
      </c>
      <c r="K5372" t="str">
        <f t="shared" si="5496"/>
        <v>Información presupuestaria y otra información brindada a la ciudadanía disponible en medios locales de comunicación.</v>
      </c>
      <c r="L5372" s="150">
        <f>+VLOOKUP($E5372,IIC_2018!$B$8:$Q$347,6,0)</f>
        <v>0</v>
      </c>
      <c r="M5372" s="142" t="str">
        <f>+VLOOKUP($E5372,IIC_2018!$B$8:$Q$347,7,0)</f>
        <v>Bajo</v>
      </c>
    </row>
    <row r="5373" spans="1:13" x14ac:dyDescent="0.3">
      <c r="A5373" s="139">
        <f t="shared" si="5479"/>
        <v>142</v>
      </c>
      <c r="B5373" s="148">
        <f t="shared" si="5481"/>
        <v>9</v>
      </c>
      <c r="D5373" s="149" t="str">
        <f>+VLOOKUP($A5373,mUNICIPIOS!$B$4:$F$343,2,0)</f>
        <v>Suchitepéquez</v>
      </c>
      <c r="E5373" s="149">
        <f>+VLOOKUP($A5373,mUNICIPIOS!$B$4:$F$343,3,0)</f>
        <v>1006</v>
      </c>
      <c r="F5373" s="149" t="str">
        <f>+VLOOKUP($A5373,mUNICIPIOS!$B$4:$F$343,4,0)</f>
        <v>Santo Domingo Suchitepéquez</v>
      </c>
      <c r="G5373" s="139" t="str">
        <f t="shared" ref="G5373:K5373" si="5497">+G5335</f>
        <v>02</v>
      </c>
      <c r="H5373" t="str">
        <f t="shared" si="5497"/>
        <v>IIC</v>
      </c>
      <c r="I5373" t="str">
        <f t="shared" si="5497"/>
        <v>Índice de Información a la Ciudadanía</v>
      </c>
      <c r="J5373" t="str">
        <f t="shared" si="5497"/>
        <v>02-03</v>
      </c>
      <c r="K5373" t="str">
        <f t="shared" si="5497"/>
        <v>Información pública de oficio actualizada y disponible de acuerdo a la LAIP y uso de internet.</v>
      </c>
      <c r="L5373" s="150">
        <f>+VLOOKUP($E5373,IIC_2018!$B$8:$Q$347,9,0)</f>
        <v>0</v>
      </c>
      <c r="M5373" s="142" t="str">
        <f>+VLOOKUP($E5373,IIC_2018!$B$8:$Q$347,10,0)</f>
        <v>Bajo</v>
      </c>
    </row>
    <row r="5374" spans="1:13" x14ac:dyDescent="0.3">
      <c r="A5374" s="139">
        <f t="shared" si="5479"/>
        <v>142</v>
      </c>
      <c r="B5374" s="148">
        <f t="shared" si="5481"/>
        <v>10</v>
      </c>
      <c r="D5374" s="149" t="str">
        <f>+VLOOKUP($A5374,mUNICIPIOS!$B$4:$F$343,2,0)</f>
        <v>Suchitepéquez</v>
      </c>
      <c r="E5374" s="149">
        <f>+VLOOKUP($A5374,mUNICIPIOS!$B$4:$F$343,3,0)</f>
        <v>1006</v>
      </c>
      <c r="F5374" s="149" t="str">
        <f>+VLOOKUP($A5374,mUNICIPIOS!$B$4:$F$343,4,0)</f>
        <v>Santo Domingo Suchitepéquez</v>
      </c>
      <c r="G5374" s="139" t="str">
        <f t="shared" ref="G5374:K5374" si="5498">+G5336</f>
        <v>02</v>
      </c>
      <c r="H5374" t="str">
        <f t="shared" si="5498"/>
        <v>IIC</v>
      </c>
      <c r="I5374" t="str">
        <f t="shared" si="5498"/>
        <v>Índice de Información a la Ciudadanía</v>
      </c>
      <c r="J5374" t="str">
        <f t="shared" si="5498"/>
        <v>02-04</v>
      </c>
      <c r="K5374" t="str">
        <f t="shared" si="5498"/>
        <v>Relación del monto contratado por medio de Guate compras con el total del presupuesto de egresos vigente.</v>
      </c>
      <c r="L5374" s="150">
        <f>+VLOOKUP($E5374,IIC_2018!$B$8:$Q$347,12,0)</f>
        <v>0.47413605704496786</v>
      </c>
      <c r="M5374" s="142" t="str">
        <f>+VLOOKUP($E5374,IIC_2018!$B$8:$Q$347,13,0)</f>
        <v>Medio</v>
      </c>
    </row>
    <row r="5375" spans="1:13" x14ac:dyDescent="0.3">
      <c r="A5375" s="139">
        <f t="shared" si="5479"/>
        <v>142</v>
      </c>
      <c r="B5375" s="148">
        <f t="shared" si="5481"/>
        <v>11</v>
      </c>
      <c r="D5375" s="149" t="str">
        <f>+VLOOKUP($A5375,mUNICIPIOS!$B$4:$F$343,2,0)</f>
        <v>Suchitepéquez</v>
      </c>
      <c r="E5375" s="149">
        <f>+VLOOKUP($A5375,mUNICIPIOS!$B$4:$F$343,3,0)</f>
        <v>1006</v>
      </c>
      <c r="F5375" s="149" t="str">
        <f>+VLOOKUP($A5375,mUNICIPIOS!$B$4:$F$343,4,0)</f>
        <v>Santo Domingo Suchitepéquez</v>
      </c>
      <c r="G5375" s="139" t="str">
        <f t="shared" ref="G5375:K5375" si="5499">+G5337</f>
        <v>02</v>
      </c>
      <c r="H5375" t="str">
        <f t="shared" si="5499"/>
        <v>IIC</v>
      </c>
      <c r="I5375" t="str">
        <f t="shared" si="5499"/>
        <v>Índice de Información a la Ciudadanía</v>
      </c>
      <c r="J5375" t="str">
        <f t="shared" si="5499"/>
        <v>INDICE</v>
      </c>
      <c r="K5375">
        <f t="shared" si="5499"/>
        <v>0</v>
      </c>
      <c r="L5375" s="150">
        <f>+VLOOKUP($E5375,IIC_2018!$B$8:$Q$347,15,0)</f>
        <v>0.16853401426124198</v>
      </c>
      <c r="M5375" s="142" t="str">
        <f>+VLOOKUP($E5375,IIC_2018!$B$8:$Q$347,16,0)</f>
        <v>Bajo</v>
      </c>
    </row>
    <row r="5376" spans="1:13" x14ac:dyDescent="0.3">
      <c r="A5376" s="139">
        <f t="shared" si="5479"/>
        <v>142</v>
      </c>
      <c r="B5376" s="148">
        <f t="shared" si="5481"/>
        <v>12</v>
      </c>
      <c r="D5376" s="149" t="str">
        <f>+VLOOKUP($A5376,mUNICIPIOS!$B$4:$F$343,2,0)</f>
        <v>Suchitepéquez</v>
      </c>
      <c r="E5376" s="149">
        <f>+VLOOKUP($A5376,mUNICIPIOS!$B$4:$F$343,3,0)</f>
        <v>1006</v>
      </c>
      <c r="F5376" s="149" t="str">
        <f>+VLOOKUP($A5376,mUNICIPIOS!$B$4:$F$343,4,0)</f>
        <v>Santo Domingo Suchitepéquez</v>
      </c>
      <c r="G5376" s="139" t="str">
        <f t="shared" ref="G5376:K5376" si="5500">+G5338</f>
        <v>03</v>
      </c>
      <c r="H5376" t="str">
        <f t="shared" si="5500"/>
        <v>ISP</v>
      </c>
      <c r="I5376" t="str">
        <f t="shared" si="5500"/>
        <v>Índice de Servicios Públicos</v>
      </c>
      <c r="J5376" t="str">
        <f t="shared" si="5500"/>
        <v>03-01</v>
      </c>
      <c r="K5376" t="str">
        <f t="shared" si="5500"/>
        <v>Cobertura del servicio público de agua</v>
      </c>
      <c r="L5376" s="150">
        <f>+VLOOKUP($E5376,ISP_2018!$B$8:$T$347,3,0)</f>
        <v>0</v>
      </c>
      <c r="M5376" s="142" t="str">
        <f>+VLOOKUP($E5376,ISP_2018!$B$8:$T$347,4,0)</f>
        <v>Bajo</v>
      </c>
    </row>
    <row r="5377" spans="1:13" x14ac:dyDescent="0.3">
      <c r="A5377" s="139">
        <f t="shared" si="5479"/>
        <v>142</v>
      </c>
      <c r="B5377" s="148">
        <f t="shared" si="5481"/>
        <v>13</v>
      </c>
      <c r="D5377" s="149" t="str">
        <f>+VLOOKUP($A5377,mUNICIPIOS!$B$4:$F$343,2,0)</f>
        <v>Suchitepéquez</v>
      </c>
      <c r="E5377" s="149">
        <f>+VLOOKUP($A5377,mUNICIPIOS!$B$4:$F$343,3,0)</f>
        <v>1006</v>
      </c>
      <c r="F5377" s="149" t="str">
        <f>+VLOOKUP($A5377,mUNICIPIOS!$B$4:$F$343,4,0)</f>
        <v>Santo Domingo Suchitepéquez</v>
      </c>
      <c r="G5377" s="139" t="str">
        <f t="shared" ref="G5377:K5377" si="5501">+G5339</f>
        <v>03</v>
      </c>
      <c r="H5377" t="str">
        <f t="shared" si="5501"/>
        <v>ISP</v>
      </c>
      <c r="I5377" t="str">
        <f t="shared" si="5501"/>
        <v>Índice de Servicios Públicos</v>
      </c>
      <c r="J5377" t="str">
        <f t="shared" si="5501"/>
        <v>03-02</v>
      </c>
      <c r="K5377" t="str">
        <f t="shared" si="5501"/>
        <v>Control de la calidad del servicio público de agua</v>
      </c>
      <c r="L5377" s="150">
        <f>+VLOOKUP($E5377,ISP_2018!$B$8:$T$347,6,0)</f>
        <v>0</v>
      </c>
      <c r="M5377" s="142" t="str">
        <f>+VLOOKUP($E5377,ISP_2018!$B$8:$T$347,7,0)</f>
        <v>Bajo</v>
      </c>
    </row>
    <row r="5378" spans="1:13" x14ac:dyDescent="0.3">
      <c r="A5378" s="139">
        <f t="shared" si="5479"/>
        <v>142</v>
      </c>
      <c r="B5378" s="148">
        <f t="shared" si="5481"/>
        <v>14</v>
      </c>
      <c r="D5378" s="149" t="str">
        <f>+VLOOKUP($A5378,mUNICIPIOS!$B$4:$F$343,2,0)</f>
        <v>Suchitepéquez</v>
      </c>
      <c r="E5378" s="149">
        <f>+VLOOKUP($A5378,mUNICIPIOS!$B$4:$F$343,3,0)</f>
        <v>1006</v>
      </c>
      <c r="F5378" s="149" t="str">
        <f>+VLOOKUP($A5378,mUNICIPIOS!$B$4:$F$343,4,0)</f>
        <v>Santo Domingo Suchitepéquez</v>
      </c>
      <c r="G5378" s="139" t="str">
        <f t="shared" ref="G5378:K5378" si="5502">+G5340</f>
        <v>03</v>
      </c>
      <c r="H5378" t="str">
        <f t="shared" si="5502"/>
        <v>ISP</v>
      </c>
      <c r="I5378" t="str">
        <f t="shared" si="5502"/>
        <v>Índice de Servicios Públicos</v>
      </c>
      <c r="J5378" t="str">
        <f t="shared" si="5502"/>
        <v>03-03</v>
      </c>
      <c r="K5378" t="str">
        <f t="shared" si="5502"/>
        <v>Disposición  y tratamiento  de aguas residuales</v>
      </c>
      <c r="L5378" s="150">
        <f>+VLOOKUP($E5378,ISP_2018!$B$8:$T$347,9,0)</f>
        <v>0</v>
      </c>
      <c r="M5378" s="142" t="str">
        <f>+VLOOKUP($E5378,ISP_2018!$B$8:$T$347,10,0)</f>
        <v>Bajo</v>
      </c>
    </row>
    <row r="5379" spans="1:13" x14ac:dyDescent="0.3">
      <c r="A5379" s="139">
        <f t="shared" si="5479"/>
        <v>142</v>
      </c>
      <c r="B5379" s="148">
        <f t="shared" si="5481"/>
        <v>15</v>
      </c>
      <c r="D5379" s="149" t="str">
        <f>+VLOOKUP($A5379,mUNICIPIOS!$B$4:$F$343,2,0)</f>
        <v>Suchitepéquez</v>
      </c>
      <c r="E5379" s="149">
        <f>+VLOOKUP($A5379,mUNICIPIOS!$B$4:$F$343,3,0)</f>
        <v>1006</v>
      </c>
      <c r="F5379" s="149" t="str">
        <f>+VLOOKUP($A5379,mUNICIPIOS!$B$4:$F$343,4,0)</f>
        <v>Santo Domingo Suchitepéquez</v>
      </c>
      <c r="G5379" s="139" t="str">
        <f t="shared" ref="G5379:K5379" si="5503">+G5341</f>
        <v>03</v>
      </c>
      <c r="H5379" t="str">
        <f t="shared" si="5503"/>
        <v>ISP</v>
      </c>
      <c r="I5379" t="str">
        <f t="shared" si="5503"/>
        <v>Índice de Servicios Públicos</v>
      </c>
      <c r="J5379" t="str">
        <f t="shared" si="5503"/>
        <v>03-04</v>
      </c>
      <c r="K5379" t="str">
        <f t="shared" si="5503"/>
        <v>Gestión y manejo de los residuos y desechos sólidos</v>
      </c>
      <c r="L5379" s="150">
        <f>+VLOOKUP($E5379,ISP_2018!$B$8:$T$347,12,0)</f>
        <v>0</v>
      </c>
      <c r="M5379" s="142" t="str">
        <f>+VLOOKUP($E5379,ISP_2018!$B$8:$T$347,13,0)</f>
        <v>Bajo</v>
      </c>
    </row>
    <row r="5380" spans="1:13" x14ac:dyDescent="0.3">
      <c r="A5380" s="139">
        <f t="shared" si="5479"/>
        <v>142</v>
      </c>
      <c r="B5380" s="148">
        <f t="shared" si="5481"/>
        <v>16</v>
      </c>
      <c r="D5380" s="149" t="str">
        <f>+VLOOKUP($A5380,mUNICIPIOS!$B$4:$F$343,2,0)</f>
        <v>Suchitepéquez</v>
      </c>
      <c r="E5380" s="149">
        <f>+VLOOKUP($A5380,mUNICIPIOS!$B$4:$F$343,3,0)</f>
        <v>1006</v>
      </c>
      <c r="F5380" s="149" t="str">
        <f>+VLOOKUP($A5380,mUNICIPIOS!$B$4:$F$343,4,0)</f>
        <v>Santo Domingo Suchitepéquez</v>
      </c>
      <c r="G5380" s="139" t="str">
        <f t="shared" ref="G5380:K5380" si="5504">+G5342</f>
        <v>03</v>
      </c>
      <c r="H5380" t="str">
        <f t="shared" si="5504"/>
        <v>ISP</v>
      </c>
      <c r="I5380" t="str">
        <f t="shared" si="5504"/>
        <v>Índice de Servicios Públicos</v>
      </c>
      <c r="J5380" t="str">
        <f t="shared" si="5504"/>
        <v>03-05</v>
      </c>
      <c r="K5380" t="str">
        <f t="shared" si="5504"/>
        <v>Gestión de servicios públicos municipales</v>
      </c>
      <c r="L5380" s="150">
        <f>+VLOOKUP($E5380,ISP_2018!$B$8:$T$347,15,0)</f>
        <v>0</v>
      </c>
      <c r="M5380" s="142" t="str">
        <f>+VLOOKUP($E5380,ISP_2018!$B$8:$T$347,16,0)</f>
        <v>Bajo</v>
      </c>
    </row>
    <row r="5381" spans="1:13" x14ac:dyDescent="0.3">
      <c r="A5381" s="139">
        <f t="shared" si="5479"/>
        <v>142</v>
      </c>
      <c r="B5381" s="148">
        <f t="shared" si="5481"/>
        <v>17</v>
      </c>
      <c r="D5381" s="149" t="str">
        <f>+VLOOKUP($A5381,mUNICIPIOS!$B$4:$F$343,2,0)</f>
        <v>Suchitepéquez</v>
      </c>
      <c r="E5381" s="149">
        <f>+VLOOKUP($A5381,mUNICIPIOS!$B$4:$F$343,3,0)</f>
        <v>1006</v>
      </c>
      <c r="F5381" s="149" t="str">
        <f>+VLOOKUP($A5381,mUNICIPIOS!$B$4:$F$343,4,0)</f>
        <v>Santo Domingo Suchitepéquez</v>
      </c>
      <c r="G5381" s="139" t="str">
        <f t="shared" ref="G5381:K5381" si="5505">+G5343</f>
        <v>03</v>
      </c>
      <c r="H5381" t="str">
        <f t="shared" si="5505"/>
        <v>ISP</v>
      </c>
      <c r="I5381" t="str">
        <f t="shared" si="5505"/>
        <v>Índice de Servicios Públicos</v>
      </c>
      <c r="J5381" t="str">
        <f t="shared" si="5505"/>
        <v>INDICE</v>
      </c>
      <c r="K5381">
        <f t="shared" si="5505"/>
        <v>0</v>
      </c>
      <c r="L5381" s="150">
        <f>+VLOOKUP($E5381,ISP_2018!$B$8:$T$347,18,0)</f>
        <v>0</v>
      </c>
      <c r="M5381" s="142" t="str">
        <f>+VLOOKUP($E5381,ISP_2018!$B$8:$T$347,19,0)</f>
        <v>Bajo</v>
      </c>
    </row>
    <row r="5382" spans="1:13" x14ac:dyDescent="0.3">
      <c r="A5382" s="139">
        <f t="shared" si="5479"/>
        <v>142</v>
      </c>
      <c r="B5382" s="148">
        <f t="shared" si="5481"/>
        <v>18</v>
      </c>
      <c r="D5382" s="149" t="str">
        <f>+VLOOKUP($A5382,mUNICIPIOS!$B$4:$F$343,2,0)</f>
        <v>Suchitepéquez</v>
      </c>
      <c r="E5382" s="149">
        <f>+VLOOKUP($A5382,mUNICIPIOS!$B$4:$F$343,3,0)</f>
        <v>1006</v>
      </c>
      <c r="F5382" s="149" t="str">
        <f>+VLOOKUP($A5382,mUNICIPIOS!$B$4:$F$343,4,0)</f>
        <v>Santo Domingo Suchitepéquez</v>
      </c>
      <c r="G5382" s="139" t="str">
        <f t="shared" ref="G5382:K5382" si="5506">+G5344</f>
        <v>04</v>
      </c>
      <c r="H5382" t="str">
        <f t="shared" si="5506"/>
        <v>IGA</v>
      </c>
      <c r="I5382" t="str">
        <f t="shared" si="5506"/>
        <v>Índice de Gestión Administrativa</v>
      </c>
      <c r="J5382" t="str">
        <f t="shared" si="5506"/>
        <v>04-01</v>
      </c>
      <c r="K5382" t="str">
        <f t="shared" si="5506"/>
        <v>Existencia de elementos de atención municipal orientada al vecino</v>
      </c>
      <c r="L5382" s="150">
        <f>+VLOOKUP($E5382,IGA_2018!$B$8:$N$347,3,0)</f>
        <v>0</v>
      </c>
      <c r="M5382" s="142" t="str">
        <f>+VLOOKUP($E5382,IGA_2018!$B$8:$N$347,4,0)</f>
        <v>Bajo</v>
      </c>
    </row>
    <row r="5383" spans="1:13" x14ac:dyDescent="0.3">
      <c r="A5383" s="139">
        <f t="shared" si="5479"/>
        <v>142</v>
      </c>
      <c r="B5383" s="148">
        <f t="shared" si="5481"/>
        <v>19</v>
      </c>
      <c r="D5383" s="149" t="str">
        <f>+VLOOKUP($A5383,mUNICIPIOS!$B$4:$F$343,2,0)</f>
        <v>Suchitepéquez</v>
      </c>
      <c r="E5383" s="149">
        <f>+VLOOKUP($A5383,mUNICIPIOS!$B$4:$F$343,3,0)</f>
        <v>1006</v>
      </c>
      <c r="F5383" s="149" t="str">
        <f>+VLOOKUP($A5383,mUNICIPIOS!$B$4:$F$343,4,0)</f>
        <v>Santo Domingo Suchitepéquez</v>
      </c>
      <c r="G5383" s="139" t="str">
        <f t="shared" ref="G5383:K5383" si="5507">+G5345</f>
        <v>04</v>
      </c>
      <c r="H5383" t="str">
        <f t="shared" si="5507"/>
        <v>IGA</v>
      </c>
      <c r="I5383" t="str">
        <f t="shared" si="5507"/>
        <v>Índice de Gestión Administrativa</v>
      </c>
      <c r="J5383" t="str">
        <f t="shared" si="5507"/>
        <v>04-02</v>
      </c>
      <c r="K5383" t="str">
        <f t="shared" si="5507"/>
        <v>Gestión del recurso humano.</v>
      </c>
      <c r="L5383" s="150">
        <f>+VLOOKUP($E5383,IGA_2018!$B$8:$N$347,6,0)</f>
        <v>0.38114859644604698</v>
      </c>
      <c r="M5383" s="142" t="str">
        <f>+VLOOKUP($E5383,IGA_2018!$B$8:$N$347,7,0)</f>
        <v>Medio bajo</v>
      </c>
    </row>
    <row r="5384" spans="1:13" x14ac:dyDescent="0.3">
      <c r="A5384" s="139">
        <f t="shared" si="5479"/>
        <v>142</v>
      </c>
      <c r="B5384" s="148">
        <f t="shared" si="5481"/>
        <v>20</v>
      </c>
      <c r="D5384" s="149" t="str">
        <f>+VLOOKUP($A5384,mUNICIPIOS!$B$4:$F$343,2,0)</f>
        <v>Suchitepéquez</v>
      </c>
      <c r="E5384" s="149">
        <f>+VLOOKUP($A5384,mUNICIPIOS!$B$4:$F$343,3,0)</f>
        <v>1006</v>
      </c>
      <c r="F5384" s="149" t="str">
        <f>+VLOOKUP($A5384,mUNICIPIOS!$B$4:$F$343,4,0)</f>
        <v>Santo Domingo Suchitepéquez</v>
      </c>
      <c r="G5384" s="139" t="str">
        <f t="shared" ref="G5384:K5384" si="5508">+G5346</f>
        <v>04</v>
      </c>
      <c r="H5384" t="str">
        <f t="shared" si="5508"/>
        <v>IGA</v>
      </c>
      <c r="I5384" t="str">
        <f t="shared" si="5508"/>
        <v>Índice de Gestión Administrativa</v>
      </c>
      <c r="J5384" t="str">
        <f t="shared" si="5508"/>
        <v>04-03</v>
      </c>
      <c r="K5384" t="str">
        <f t="shared" si="5508"/>
        <v>Existencia de oficinas municipales con instrumentos de gestión.</v>
      </c>
      <c r="L5384" s="150">
        <f>+VLOOKUP($E5384,IGA_2018!$B$8:$N$347,9,0)</f>
        <v>0.3214285714285714</v>
      </c>
      <c r="M5384" s="142" t="str">
        <f>+VLOOKUP($E5384,IGA_2018!$B$8:$N$347,10,0)</f>
        <v>Medio bajo</v>
      </c>
    </row>
    <row r="5385" spans="1:13" x14ac:dyDescent="0.3">
      <c r="A5385" s="139">
        <f t="shared" si="5479"/>
        <v>142</v>
      </c>
      <c r="B5385" s="148">
        <f t="shared" si="5481"/>
        <v>21</v>
      </c>
      <c r="D5385" s="149" t="str">
        <f>+VLOOKUP($A5385,mUNICIPIOS!$B$4:$F$343,2,0)</f>
        <v>Suchitepéquez</v>
      </c>
      <c r="E5385" s="149">
        <f>+VLOOKUP($A5385,mUNICIPIOS!$B$4:$F$343,3,0)</f>
        <v>1006</v>
      </c>
      <c r="F5385" s="149" t="str">
        <f>+VLOOKUP($A5385,mUNICIPIOS!$B$4:$F$343,4,0)</f>
        <v>Santo Domingo Suchitepéquez</v>
      </c>
      <c r="G5385" s="139" t="str">
        <f t="shared" ref="G5385:K5385" si="5509">+G5347</f>
        <v>04</v>
      </c>
      <c r="H5385" t="str">
        <f t="shared" si="5509"/>
        <v>IGA</v>
      </c>
      <c r="I5385" t="str">
        <f t="shared" si="5509"/>
        <v>Índice de Gestión Administrativa</v>
      </c>
      <c r="J5385" t="str">
        <f t="shared" si="5509"/>
        <v>INDICE</v>
      </c>
      <c r="K5385">
        <f t="shared" si="5509"/>
        <v>0</v>
      </c>
      <c r="L5385" s="150">
        <f>+VLOOKUP($E5385,IGA_2018!$B$8:$N$347,12,0)</f>
        <v>0.2459020087561164</v>
      </c>
      <c r="M5385" s="142" t="str">
        <f>+VLOOKUP($E5385,IGA_2018!$B$8:$N$347,13,0)</f>
        <v>Medio bajo</v>
      </c>
    </row>
    <row r="5386" spans="1:13" x14ac:dyDescent="0.3">
      <c r="A5386" s="139">
        <f t="shared" si="5479"/>
        <v>142</v>
      </c>
      <c r="B5386" s="148">
        <f t="shared" si="5481"/>
        <v>22</v>
      </c>
      <c r="D5386" s="149" t="str">
        <f>+VLOOKUP($A5386,mUNICIPIOS!$B$4:$F$343,2,0)</f>
        <v>Suchitepéquez</v>
      </c>
      <c r="E5386" s="149">
        <f>+VLOOKUP($A5386,mUNICIPIOS!$B$4:$F$343,3,0)</f>
        <v>1006</v>
      </c>
      <c r="F5386" s="149" t="str">
        <f>+VLOOKUP($A5386,mUNICIPIOS!$B$4:$F$343,4,0)</f>
        <v>Santo Domingo Suchitepéquez</v>
      </c>
      <c r="G5386" s="139" t="str">
        <f t="shared" ref="G5386:K5386" si="5510">+G5348</f>
        <v>05</v>
      </c>
      <c r="H5386" t="str">
        <f t="shared" si="5510"/>
        <v>IGF</v>
      </c>
      <c r="I5386" t="str">
        <f t="shared" si="5510"/>
        <v>Índice de Gestión Financiera</v>
      </c>
      <c r="J5386" t="str">
        <f t="shared" si="5510"/>
        <v>05-01</v>
      </c>
      <c r="K5386" t="str">
        <f t="shared" si="5510"/>
        <v>Autonomía financiera municipal</v>
      </c>
      <c r="L5386" s="150">
        <f>+VLOOKUP($E5386,IGF_2018!$B$8:$Z$347,3,0)</f>
        <v>0.2095220912254811</v>
      </c>
      <c r="M5386" s="142" t="str">
        <f>+VLOOKUP($E5386,IGF_2018!$B$8:$Z$347,4,0)</f>
        <v>Medio bajo</v>
      </c>
    </row>
    <row r="5387" spans="1:13" x14ac:dyDescent="0.3">
      <c r="A5387" s="139">
        <f t="shared" si="5479"/>
        <v>142</v>
      </c>
      <c r="B5387" s="148">
        <f t="shared" si="5481"/>
        <v>23</v>
      </c>
      <c r="D5387" s="149" t="str">
        <f>+VLOOKUP($A5387,mUNICIPIOS!$B$4:$F$343,2,0)</f>
        <v>Suchitepéquez</v>
      </c>
      <c r="E5387" s="149">
        <f>+VLOOKUP($A5387,mUNICIPIOS!$B$4:$F$343,3,0)</f>
        <v>1006</v>
      </c>
      <c r="F5387" s="149" t="str">
        <f>+VLOOKUP($A5387,mUNICIPIOS!$B$4:$F$343,4,0)</f>
        <v>Santo Domingo Suchitepéquez</v>
      </c>
      <c r="G5387" s="139" t="str">
        <f t="shared" ref="G5387:K5387" si="5511">+G5349</f>
        <v>05</v>
      </c>
      <c r="H5387" t="str">
        <f t="shared" si="5511"/>
        <v>IGF</v>
      </c>
      <c r="I5387" t="str">
        <f t="shared" si="5511"/>
        <v>Índice de Gestión Financiera</v>
      </c>
      <c r="J5387" t="str">
        <f t="shared" si="5511"/>
        <v>05-02</v>
      </c>
      <c r="K5387" t="str">
        <f t="shared" si="5511"/>
        <v xml:space="preserve">Ingresos propios por habitante -sin regalías- </v>
      </c>
      <c r="L5387" s="150">
        <f>+VLOOKUP($E5387,IGF_2018!$B$8:$Z$347,6,0)</f>
        <v>8.4649700141086068E-2</v>
      </c>
      <c r="M5387" s="142" t="str">
        <f>+VLOOKUP($E5387,IGF_2018!$B$8:$Z$347,7,0)</f>
        <v>Bajo</v>
      </c>
    </row>
    <row r="5388" spans="1:13" x14ac:dyDescent="0.3">
      <c r="A5388" s="139">
        <f t="shared" si="5479"/>
        <v>142</v>
      </c>
      <c r="B5388" s="148">
        <f t="shared" si="5481"/>
        <v>24</v>
      </c>
      <c r="D5388" s="149" t="str">
        <f>+VLOOKUP($A5388,mUNICIPIOS!$B$4:$F$343,2,0)</f>
        <v>Suchitepéquez</v>
      </c>
      <c r="E5388" s="149">
        <f>+VLOOKUP($A5388,mUNICIPIOS!$B$4:$F$343,3,0)</f>
        <v>1006</v>
      </c>
      <c r="F5388" s="149" t="str">
        <f>+VLOOKUP($A5388,mUNICIPIOS!$B$4:$F$343,4,0)</f>
        <v>Santo Domingo Suchitepéquez</v>
      </c>
      <c r="G5388" s="139" t="str">
        <f t="shared" ref="G5388:K5388" si="5512">+G5350</f>
        <v>05</v>
      </c>
      <c r="H5388" t="str">
        <f t="shared" si="5512"/>
        <v>IGF</v>
      </c>
      <c r="I5388" t="str">
        <f t="shared" si="5512"/>
        <v>Índice de Gestión Financiera</v>
      </c>
      <c r="J5388" t="str">
        <f t="shared" si="5512"/>
        <v>05-03</v>
      </c>
      <c r="K5388" t="str">
        <f t="shared" si="5512"/>
        <v>Ingresos del IUSI en relación a los ingresos propios -sin regalías-</v>
      </c>
      <c r="L5388" s="150">
        <f>+VLOOKUP($E5388,IGF_2018!$B$8:$Z$347,9,0)</f>
        <v>0.19807163082110643</v>
      </c>
      <c r="M5388" s="142" t="str">
        <f>+VLOOKUP($E5388,IGF_2018!$B$8:$Z$347,10,0)</f>
        <v>Bajo</v>
      </c>
    </row>
    <row r="5389" spans="1:13" x14ac:dyDescent="0.3">
      <c r="A5389" s="139">
        <f t="shared" si="5479"/>
        <v>142</v>
      </c>
      <c r="B5389" s="148">
        <f t="shared" si="5481"/>
        <v>25</v>
      </c>
      <c r="D5389" s="149" t="str">
        <f>+VLOOKUP($A5389,mUNICIPIOS!$B$4:$F$343,2,0)</f>
        <v>Suchitepéquez</v>
      </c>
      <c r="E5389" s="149">
        <f>+VLOOKUP($A5389,mUNICIPIOS!$B$4:$F$343,3,0)</f>
        <v>1006</v>
      </c>
      <c r="F5389" s="149" t="str">
        <f>+VLOOKUP($A5389,mUNICIPIOS!$B$4:$F$343,4,0)</f>
        <v>Santo Domingo Suchitepéquez</v>
      </c>
      <c r="G5389" s="139" t="str">
        <f t="shared" ref="G5389:K5389" si="5513">+G5351</f>
        <v>05</v>
      </c>
      <c r="H5389" t="str">
        <f t="shared" si="5513"/>
        <v>IGF</v>
      </c>
      <c r="I5389" t="str">
        <f t="shared" si="5513"/>
        <v>Índice de Gestión Financiera</v>
      </c>
      <c r="J5389" t="str">
        <f t="shared" si="5513"/>
        <v>05-04</v>
      </c>
      <c r="K5389" t="str">
        <f t="shared" si="5513"/>
        <v>Inversión anual en capital fijo por habitante</v>
      </c>
      <c r="L5389" s="150">
        <f>+VLOOKUP($E5389,IGF_2018!$B$8:$Z$347,12,0)</f>
        <v>3.3939119583259167E-2</v>
      </c>
      <c r="M5389" s="142" t="str">
        <f>+VLOOKUP($E5389,IGF_2018!$B$8:$Z$347,13,0)</f>
        <v>Bajo</v>
      </c>
    </row>
    <row r="5390" spans="1:13" x14ac:dyDescent="0.3">
      <c r="A5390" s="139">
        <f t="shared" si="5479"/>
        <v>142</v>
      </c>
      <c r="B5390" s="148">
        <f t="shared" si="5481"/>
        <v>26</v>
      </c>
      <c r="D5390" s="149" t="str">
        <f>+VLOOKUP($A5390,mUNICIPIOS!$B$4:$F$343,2,0)</f>
        <v>Suchitepéquez</v>
      </c>
      <c r="E5390" s="149">
        <f>+VLOOKUP($A5390,mUNICIPIOS!$B$4:$F$343,3,0)</f>
        <v>1006</v>
      </c>
      <c r="F5390" s="149" t="str">
        <f>+VLOOKUP($A5390,mUNICIPIOS!$B$4:$F$343,4,0)</f>
        <v>Santo Domingo Suchitepéquez</v>
      </c>
      <c r="G5390" s="139" t="str">
        <f t="shared" ref="G5390:K5390" si="5514">+G5352</f>
        <v>05</v>
      </c>
      <c r="H5390" t="str">
        <f t="shared" si="5514"/>
        <v>IGF</v>
      </c>
      <c r="I5390" t="str">
        <f t="shared" si="5514"/>
        <v>Índice de Gestión Financiera</v>
      </c>
      <c r="J5390" t="str">
        <f t="shared" si="5514"/>
        <v>05-05</v>
      </c>
      <c r="K5390" t="str">
        <f t="shared" si="5514"/>
        <v>Inversión anual en capital fijo con recursos percibidos por ingresos propios</v>
      </c>
      <c r="L5390" s="150">
        <f>+VLOOKUP($E5390,IGF_2018!$B$8:$Z$347,15,0)</f>
        <v>0.17248601962122048</v>
      </c>
      <c r="M5390" s="142" t="str">
        <f>+VLOOKUP($E5390,IGF_2018!$B$8:$Z$347,16,0)</f>
        <v>Bajo</v>
      </c>
    </row>
    <row r="5391" spans="1:13" x14ac:dyDescent="0.3">
      <c r="A5391" s="139">
        <f t="shared" si="5479"/>
        <v>142</v>
      </c>
      <c r="B5391" s="148">
        <f t="shared" si="5481"/>
        <v>27</v>
      </c>
      <c r="D5391" s="149" t="str">
        <f>+VLOOKUP($A5391,mUNICIPIOS!$B$4:$F$343,2,0)</f>
        <v>Suchitepéquez</v>
      </c>
      <c r="E5391" s="149">
        <f>+VLOOKUP($A5391,mUNICIPIOS!$B$4:$F$343,3,0)</f>
        <v>1006</v>
      </c>
      <c r="F5391" s="149" t="str">
        <f>+VLOOKUP($A5391,mUNICIPIOS!$B$4:$F$343,4,0)</f>
        <v>Santo Domingo Suchitepéquez</v>
      </c>
      <c r="G5391" s="139" t="str">
        <f t="shared" ref="G5391:K5391" si="5515">+G5353</f>
        <v>05</v>
      </c>
      <c r="H5391" t="str">
        <f t="shared" si="5515"/>
        <v>IGF</v>
      </c>
      <c r="I5391" t="str">
        <f t="shared" si="5515"/>
        <v>Índice de Gestión Financiera</v>
      </c>
      <c r="J5391" t="str">
        <f t="shared" si="5515"/>
        <v>05-06</v>
      </c>
      <c r="K5391" t="str">
        <f t="shared" si="5515"/>
        <v xml:space="preserve">Inversión anual en capital fijo con recursos percibidos por transferencias del Gobierno Central </v>
      </c>
      <c r="L5391" s="150">
        <f>+VLOOKUP($E5391,IGF_2018!$B$8:$Z$347,18,0)</f>
        <v>0.11007442827447741</v>
      </c>
      <c r="M5391" s="142" t="str">
        <f>+VLOOKUP($E5391,IGF_2018!$B$8:$Z$347,19,0)</f>
        <v>Bajo</v>
      </c>
    </row>
    <row r="5392" spans="1:13" x14ac:dyDescent="0.3">
      <c r="A5392" s="139">
        <f t="shared" si="5479"/>
        <v>142</v>
      </c>
      <c r="B5392" s="148">
        <f t="shared" si="5481"/>
        <v>28</v>
      </c>
      <c r="D5392" s="149" t="str">
        <f>+VLOOKUP($A5392,mUNICIPIOS!$B$4:$F$343,2,0)</f>
        <v>Suchitepéquez</v>
      </c>
      <c r="E5392" s="149">
        <f>+VLOOKUP($A5392,mUNICIPIOS!$B$4:$F$343,3,0)</f>
        <v>1006</v>
      </c>
      <c r="F5392" s="149" t="str">
        <f>+VLOOKUP($A5392,mUNICIPIOS!$B$4:$F$343,4,0)</f>
        <v>Santo Domingo Suchitepéquez</v>
      </c>
      <c r="G5392" s="139" t="str">
        <f t="shared" ref="G5392:K5392" si="5516">+G5354</f>
        <v>05</v>
      </c>
      <c r="H5392" t="str">
        <f t="shared" si="5516"/>
        <v>IGF</v>
      </c>
      <c r="I5392" t="str">
        <f t="shared" si="5516"/>
        <v>Índice de Gestión Financiera</v>
      </c>
      <c r="J5392" t="str">
        <f t="shared" si="5516"/>
        <v>05-07</v>
      </c>
      <c r="K5392" t="str">
        <f t="shared" si="5516"/>
        <v>Financiamiento por endeudamiento municipal</v>
      </c>
      <c r="L5392" s="150">
        <f>+VLOOKUP($E5392,IGF_2018!$B$8:$Z$347,21,0)</f>
        <v>1</v>
      </c>
      <c r="M5392" s="142" t="str">
        <f>+VLOOKUP($E5392,IGF_2018!$B$8:$Z$347,22,0)</f>
        <v>Alto</v>
      </c>
    </row>
    <row r="5393" spans="1:13" x14ac:dyDescent="0.3">
      <c r="A5393" s="139">
        <f t="shared" si="5479"/>
        <v>142</v>
      </c>
      <c r="B5393" s="148">
        <f t="shared" si="5481"/>
        <v>29</v>
      </c>
      <c r="D5393" s="149" t="str">
        <f>+VLOOKUP($A5393,mUNICIPIOS!$B$4:$F$343,2,0)</f>
        <v>Suchitepéquez</v>
      </c>
      <c r="E5393" s="149">
        <f>+VLOOKUP($A5393,mUNICIPIOS!$B$4:$F$343,3,0)</f>
        <v>1006</v>
      </c>
      <c r="F5393" s="149" t="str">
        <f>+VLOOKUP($A5393,mUNICIPIOS!$B$4:$F$343,4,0)</f>
        <v>Santo Domingo Suchitepéquez</v>
      </c>
      <c r="G5393" s="139" t="str">
        <f t="shared" ref="G5393:K5393" si="5517">+G5355</f>
        <v>05</v>
      </c>
      <c r="H5393" t="str">
        <f t="shared" si="5517"/>
        <v>IGF</v>
      </c>
      <c r="I5393" t="str">
        <f t="shared" si="5517"/>
        <v>Índice de Gestión Financiera</v>
      </c>
      <c r="J5393" t="str">
        <f t="shared" si="5517"/>
        <v>INDICE</v>
      </c>
      <c r="K5393">
        <f t="shared" si="5517"/>
        <v>0</v>
      </c>
      <c r="L5393" s="150">
        <f>+VLOOKUP($E5393,IGF_2018!$B$8:$Z$347,24,0)</f>
        <v>0.31029147810331981</v>
      </c>
      <c r="M5393" s="142" t="str">
        <f>+VLOOKUP($E5393,IGF_2018!$B$8:$Z$347,25,0)</f>
        <v>Medio bajo</v>
      </c>
    </row>
    <row r="5394" spans="1:13" x14ac:dyDescent="0.3">
      <c r="A5394" s="139">
        <f t="shared" si="5479"/>
        <v>142</v>
      </c>
      <c r="B5394" s="148">
        <f t="shared" si="5481"/>
        <v>30</v>
      </c>
      <c r="D5394" s="149" t="str">
        <f>+VLOOKUP($A5394,mUNICIPIOS!$B$4:$F$343,2,0)</f>
        <v>Suchitepéquez</v>
      </c>
      <c r="E5394" s="149">
        <f>+VLOOKUP($A5394,mUNICIPIOS!$B$4:$F$343,3,0)</f>
        <v>1006</v>
      </c>
      <c r="F5394" s="149" t="str">
        <f>+VLOOKUP($A5394,mUNICIPIOS!$B$4:$F$343,4,0)</f>
        <v>Santo Domingo Suchitepéquez</v>
      </c>
      <c r="G5394" s="139" t="str">
        <f t="shared" ref="G5394:K5394" si="5518">+G5356</f>
        <v>06</v>
      </c>
      <c r="H5394" t="str">
        <f t="shared" si="5518"/>
        <v>IGE</v>
      </c>
      <c r="I5394" t="str">
        <f t="shared" si="5518"/>
        <v>Índice de Gestión Estratégica</v>
      </c>
      <c r="J5394" t="str">
        <f t="shared" si="5518"/>
        <v>06-01</v>
      </c>
      <c r="K5394" t="str">
        <f t="shared" si="5518"/>
        <v>Ejecución del Plan Operativo Anual  (POA)</v>
      </c>
      <c r="L5394" s="150">
        <f>+VLOOKUP($E5394,IGE_2018!$B$8:$Z$347,3,0)</f>
        <v>0</v>
      </c>
      <c r="M5394" s="142" t="str">
        <f>+VLOOKUP($E5394,IGE_2018!$B$8:$Z$347,4,0)</f>
        <v>Bajo</v>
      </c>
    </row>
    <row r="5395" spans="1:13" x14ac:dyDescent="0.3">
      <c r="A5395" s="139">
        <f t="shared" si="5479"/>
        <v>142</v>
      </c>
      <c r="B5395" s="148">
        <f t="shared" si="5481"/>
        <v>31</v>
      </c>
      <c r="D5395" s="149" t="str">
        <f>+VLOOKUP($A5395,mUNICIPIOS!$B$4:$F$343,2,0)</f>
        <v>Suchitepéquez</v>
      </c>
      <c r="E5395" s="149">
        <f>+VLOOKUP($A5395,mUNICIPIOS!$B$4:$F$343,3,0)</f>
        <v>1006</v>
      </c>
      <c r="F5395" s="149" t="str">
        <f>+VLOOKUP($A5395,mUNICIPIOS!$B$4:$F$343,4,0)</f>
        <v>Santo Domingo Suchitepéquez</v>
      </c>
      <c r="G5395" s="139" t="str">
        <f t="shared" ref="G5395:K5395" si="5519">+G5357</f>
        <v>06</v>
      </c>
      <c r="H5395" t="str">
        <f t="shared" si="5519"/>
        <v>IGE</v>
      </c>
      <c r="I5395" t="str">
        <f t="shared" si="5519"/>
        <v>Índice de Gestión Estratégica</v>
      </c>
      <c r="J5395" t="str">
        <f t="shared" si="5519"/>
        <v>06-02</v>
      </c>
      <c r="K5395" t="str">
        <f t="shared" si="5519"/>
        <v>Relación Plan de Desarrollo Municipal y Ordenamiento Territorial (PDM-OT) - Plan Estratégico Institucional (PEI) - Plan Operativo Multianual (POM) - Plan Operativo Anual (POA)</v>
      </c>
      <c r="L5395" s="150">
        <f>+VLOOKUP($E5395,IGE_2018!$B$8:$Z$347,6,0)</f>
        <v>0</v>
      </c>
      <c r="M5395" s="142" t="str">
        <f>+VLOOKUP($E5395,IGE_2018!$B$8:$Z$347,7,0)</f>
        <v>Bajo</v>
      </c>
    </row>
    <row r="5396" spans="1:13" x14ac:dyDescent="0.3">
      <c r="A5396" s="139">
        <f t="shared" si="5479"/>
        <v>142</v>
      </c>
      <c r="B5396" s="148">
        <f t="shared" si="5481"/>
        <v>32</v>
      </c>
      <c r="D5396" s="149" t="str">
        <f>+VLOOKUP($A5396,mUNICIPIOS!$B$4:$F$343,2,0)</f>
        <v>Suchitepéquez</v>
      </c>
      <c r="E5396" s="149">
        <f>+VLOOKUP($A5396,mUNICIPIOS!$B$4:$F$343,3,0)</f>
        <v>1006</v>
      </c>
      <c r="F5396" s="149" t="str">
        <f>+VLOOKUP($A5396,mUNICIPIOS!$B$4:$F$343,4,0)</f>
        <v>Santo Domingo Suchitepéquez</v>
      </c>
      <c r="G5396" s="139" t="str">
        <f t="shared" ref="G5396:K5396" si="5520">+G5358</f>
        <v>06</v>
      </c>
      <c r="H5396" t="str">
        <f t="shared" si="5520"/>
        <v>IGE</v>
      </c>
      <c r="I5396" t="str">
        <f t="shared" si="5520"/>
        <v>Índice de Gestión Estratégica</v>
      </c>
      <c r="J5396" t="str">
        <f t="shared" si="5520"/>
        <v>06-03</v>
      </c>
      <c r="K5396" t="str">
        <f t="shared" si="5520"/>
        <v>Presupuesto de egresos relacionado a competencias municipales que responden a prioridades nacionales de desarrollo.</v>
      </c>
      <c r="L5396" s="150">
        <f>+VLOOKUP($E5396,IGE_2018!$B$8:$Z$347,9,0)</f>
        <v>0.57636549223139133</v>
      </c>
      <c r="M5396" s="142" t="str">
        <f>+VLOOKUP($E5396,IGE_2018!$B$8:$Z$347,10,0)</f>
        <v>Medio</v>
      </c>
    </row>
    <row r="5397" spans="1:13" x14ac:dyDescent="0.3">
      <c r="A5397" s="139">
        <f t="shared" si="5479"/>
        <v>142</v>
      </c>
      <c r="B5397" s="148">
        <f t="shared" si="5481"/>
        <v>33</v>
      </c>
      <c r="D5397" s="149" t="str">
        <f>+VLOOKUP($A5397,mUNICIPIOS!$B$4:$F$343,2,0)</f>
        <v>Suchitepéquez</v>
      </c>
      <c r="E5397" s="149">
        <f>+VLOOKUP($A5397,mUNICIPIOS!$B$4:$F$343,3,0)</f>
        <v>1006</v>
      </c>
      <c r="F5397" s="149" t="str">
        <f>+VLOOKUP($A5397,mUNICIPIOS!$B$4:$F$343,4,0)</f>
        <v>Santo Domingo Suchitepéquez</v>
      </c>
      <c r="G5397" s="139" t="str">
        <f t="shared" ref="G5397:K5397" si="5521">+G5359</f>
        <v>06</v>
      </c>
      <c r="H5397" t="str">
        <f t="shared" si="5521"/>
        <v>IGE</v>
      </c>
      <c r="I5397" t="str">
        <f t="shared" si="5521"/>
        <v>Índice de Gestión Estratégica</v>
      </c>
      <c r="J5397" t="str">
        <f t="shared" si="5521"/>
        <v>06-04</v>
      </c>
      <c r="K5397" t="str">
        <f t="shared" si="5521"/>
        <v>Institucionalización de la gestión ordenada del territorio</v>
      </c>
      <c r="L5397" s="150">
        <f>+VLOOKUP($E5397,IGE_2018!$B$8:$Z$347,12,0)</f>
        <v>0</v>
      </c>
      <c r="M5397" s="142" t="str">
        <f>+VLOOKUP($E5397,IGE_2018!$B$8:$Z$347,13,0)</f>
        <v>Bajo</v>
      </c>
    </row>
    <row r="5398" spans="1:13" x14ac:dyDescent="0.3">
      <c r="A5398" s="139">
        <f t="shared" si="5479"/>
        <v>142</v>
      </c>
      <c r="B5398" s="148">
        <f t="shared" si="5481"/>
        <v>34</v>
      </c>
      <c r="D5398" s="149" t="str">
        <f>+VLOOKUP($A5398,mUNICIPIOS!$B$4:$F$343,2,0)</f>
        <v>Suchitepéquez</v>
      </c>
      <c r="E5398" s="149">
        <f>+VLOOKUP($A5398,mUNICIPIOS!$B$4:$F$343,3,0)</f>
        <v>1006</v>
      </c>
      <c r="F5398" s="149" t="str">
        <f>+VLOOKUP($A5398,mUNICIPIOS!$B$4:$F$343,4,0)</f>
        <v>Santo Domingo Suchitepéquez</v>
      </c>
      <c r="G5398" s="139" t="str">
        <f t="shared" ref="G5398:K5398" si="5522">+G5360</f>
        <v>06</v>
      </c>
      <c r="H5398" t="str">
        <f t="shared" si="5522"/>
        <v>IGE</v>
      </c>
      <c r="I5398" t="str">
        <f t="shared" si="5522"/>
        <v>Índice de Gestión Estratégica</v>
      </c>
      <c r="J5398" t="str">
        <f t="shared" si="5522"/>
        <v>06-05</v>
      </c>
      <c r="K5398" t="str">
        <f t="shared" si="5522"/>
        <v>Acciones para la gestión ordenada del territorio</v>
      </c>
      <c r="L5398" s="150">
        <f>+VLOOKUP($E5398,IGE_2018!$B$8:$Z$347,15,0)</f>
        <v>0</v>
      </c>
      <c r="M5398" s="142" t="str">
        <f>+VLOOKUP($E5398,IGE_2018!$B$8:$Z$347,16,0)</f>
        <v>Bajo</v>
      </c>
    </row>
    <row r="5399" spans="1:13" x14ac:dyDescent="0.3">
      <c r="A5399" s="139">
        <f t="shared" si="5479"/>
        <v>142</v>
      </c>
      <c r="B5399" s="148">
        <f t="shared" si="5481"/>
        <v>35</v>
      </c>
      <c r="D5399" s="149" t="str">
        <f>+VLOOKUP($A5399,mUNICIPIOS!$B$4:$F$343,2,0)</f>
        <v>Suchitepéquez</v>
      </c>
      <c r="E5399" s="149">
        <f>+VLOOKUP($A5399,mUNICIPIOS!$B$4:$F$343,3,0)</f>
        <v>1006</v>
      </c>
      <c r="F5399" s="149" t="str">
        <f>+VLOOKUP($A5399,mUNICIPIOS!$B$4:$F$343,4,0)</f>
        <v>Santo Domingo Suchitepéquez</v>
      </c>
      <c r="G5399" s="139" t="str">
        <f t="shared" ref="G5399:K5399" si="5523">+G5361</f>
        <v>06</v>
      </c>
      <c r="H5399" t="str">
        <f t="shared" si="5523"/>
        <v>IGE</v>
      </c>
      <c r="I5399" t="str">
        <f t="shared" si="5523"/>
        <v>Índice de Gestión Estratégica</v>
      </c>
      <c r="J5399" t="str">
        <f t="shared" si="5523"/>
        <v>06-06</v>
      </c>
      <c r="K5399" t="str">
        <f t="shared" si="5523"/>
        <v>Gestión de riesgo en la formulación de proyectos derivados de la planificación operativa anual</v>
      </c>
      <c r="L5399" s="150">
        <f>+VLOOKUP($E5399,IGE_2018!$B$8:$Z$347,18,0)</f>
        <v>0</v>
      </c>
      <c r="M5399" s="142" t="str">
        <f>+VLOOKUP($E5399,IGE_2018!$B$8:$Z$347,19,0)</f>
        <v>Bajo</v>
      </c>
    </row>
    <row r="5400" spans="1:13" x14ac:dyDescent="0.3">
      <c r="A5400" s="139">
        <f t="shared" si="5479"/>
        <v>142</v>
      </c>
      <c r="B5400" s="148">
        <f t="shared" si="5481"/>
        <v>36</v>
      </c>
      <c r="D5400" s="149" t="str">
        <f>+VLOOKUP($A5400,mUNICIPIOS!$B$4:$F$343,2,0)</f>
        <v>Suchitepéquez</v>
      </c>
      <c r="E5400" s="149">
        <f>+VLOOKUP($A5400,mUNICIPIOS!$B$4:$F$343,3,0)</f>
        <v>1006</v>
      </c>
      <c r="F5400" s="149" t="str">
        <f>+VLOOKUP($A5400,mUNICIPIOS!$B$4:$F$343,4,0)</f>
        <v>Santo Domingo Suchitepéquez</v>
      </c>
      <c r="G5400" s="139" t="str">
        <f t="shared" ref="G5400:K5400" si="5524">+G5362</f>
        <v>06</v>
      </c>
      <c r="H5400" t="str">
        <f t="shared" si="5524"/>
        <v>IGE</v>
      </c>
      <c r="I5400" t="str">
        <f t="shared" si="5524"/>
        <v>Índice de Gestión Estratégica</v>
      </c>
      <c r="J5400" t="str">
        <f t="shared" si="5524"/>
        <v>06-07</v>
      </c>
      <c r="K5400" t="str">
        <f t="shared" si="5524"/>
        <v>Ingresos por servicios ambientales en relación a los ingresos propios sin regalías</v>
      </c>
      <c r="L5400" s="150">
        <f>+VLOOKUP($E5400,IGE_2018!$B$8:$Z$347,21,0)</f>
        <v>9.5761456021657282E-3</v>
      </c>
      <c r="M5400" s="142" t="str">
        <f>+VLOOKUP($E5400,IGE_2018!$B$8:$Z$347,22,0)</f>
        <v>Bajo</v>
      </c>
    </row>
    <row r="5401" spans="1:13" x14ac:dyDescent="0.3">
      <c r="A5401" s="139">
        <f t="shared" si="5479"/>
        <v>142</v>
      </c>
      <c r="B5401" s="148">
        <f t="shared" si="5481"/>
        <v>37</v>
      </c>
      <c r="D5401" s="149" t="str">
        <f>+VLOOKUP($A5401,mUNICIPIOS!$B$4:$F$343,2,0)</f>
        <v>Suchitepéquez</v>
      </c>
      <c r="E5401" s="149">
        <f>+VLOOKUP($A5401,mUNICIPIOS!$B$4:$F$343,3,0)</f>
        <v>1006</v>
      </c>
      <c r="F5401" s="149" t="str">
        <f>+VLOOKUP($A5401,mUNICIPIOS!$B$4:$F$343,4,0)</f>
        <v>Santo Domingo Suchitepéquez</v>
      </c>
      <c r="G5401" s="139" t="str">
        <f t="shared" ref="G5401:K5401" si="5525">+G5363</f>
        <v>06</v>
      </c>
      <c r="H5401" t="str">
        <f t="shared" si="5525"/>
        <v>IGE</v>
      </c>
      <c r="I5401" t="str">
        <f t="shared" si="5525"/>
        <v>Índice de Gestión Estratégica</v>
      </c>
      <c r="J5401" t="str">
        <f t="shared" si="5525"/>
        <v>INDICE</v>
      </c>
      <c r="K5401">
        <f t="shared" si="5525"/>
        <v>0</v>
      </c>
      <c r="L5401" s="150">
        <f>+VLOOKUP($E5401,IGE_2018!$B$8:$Z$347,24,0)</f>
        <v>0.1450489876180644</v>
      </c>
      <c r="M5401" s="142" t="str">
        <f>+VLOOKUP($E5401,IGE_2018!$B$8:$Z$347,25,0)</f>
        <v>Bajo</v>
      </c>
    </row>
    <row r="5402" spans="1:13" x14ac:dyDescent="0.3">
      <c r="A5402" s="139">
        <f t="shared" si="5479"/>
        <v>142</v>
      </c>
      <c r="B5402" s="148">
        <f t="shared" si="5481"/>
        <v>38</v>
      </c>
      <c r="D5402" s="149" t="str">
        <f>+VLOOKUP($A5402,mUNICIPIOS!$B$4:$F$343,2,0)</f>
        <v>Suchitepéquez</v>
      </c>
      <c r="E5402" s="149">
        <f>+VLOOKUP($A5402,mUNICIPIOS!$B$4:$F$343,3,0)</f>
        <v>1006</v>
      </c>
      <c r="F5402" s="149" t="str">
        <f>+VLOOKUP($A5402,mUNICIPIOS!$B$4:$F$343,4,0)</f>
        <v>Santo Domingo Suchitepéquez</v>
      </c>
      <c r="G5402" s="139" t="str">
        <f t="shared" ref="G5402:K5402" si="5526">+G5364</f>
        <v>RANKING</v>
      </c>
      <c r="H5402" t="str">
        <f t="shared" si="5526"/>
        <v>RGM</v>
      </c>
      <c r="I5402" t="str">
        <f t="shared" si="5526"/>
        <v>Ranking de la Gestión Municipal 2018</v>
      </c>
      <c r="J5402" t="str">
        <f t="shared" si="5526"/>
        <v>RANKING</v>
      </c>
      <c r="K5402">
        <f t="shared" si="5526"/>
        <v>0</v>
      </c>
      <c r="L5402" s="151">
        <f>+VLOOKUP($E5402,Resultados_generales!$C$8:$AE$347,27,0)</f>
        <v>0.24347680707501013</v>
      </c>
      <c r="M5402" t="str">
        <f>+VLOOKUP($E5402,Resultados_generales!$C$8:$AE$347,28,0)</f>
        <v>Medio bajo</v>
      </c>
    </row>
    <row r="5403" spans="1:13" x14ac:dyDescent="0.3">
      <c r="A5403" s="139">
        <f t="shared" si="5479"/>
        <v>143</v>
      </c>
      <c r="B5403" s="148">
        <f t="shared" si="5481"/>
        <v>1</v>
      </c>
      <c r="D5403" s="149" t="str">
        <f>+VLOOKUP($A5403,mUNICIPIOS!$B$4:$F$343,2,0)</f>
        <v>Suchitepéquez</v>
      </c>
      <c r="E5403" s="149">
        <f>+VLOOKUP($A5403,mUNICIPIOS!$B$4:$F$343,3,0)</f>
        <v>1007</v>
      </c>
      <c r="F5403" s="149" t="str">
        <f>+VLOOKUP($A5403,mUNICIPIOS!$B$4:$F$343,4,0)</f>
        <v>San Lorenzo</v>
      </c>
      <c r="G5403" s="139" t="str">
        <f t="shared" ref="G5403:K5403" si="5527">+G5365</f>
        <v>01</v>
      </c>
      <c r="H5403" t="str">
        <f t="shared" si="5527"/>
        <v>IPC</v>
      </c>
      <c r="I5403" t="str">
        <f t="shared" si="5527"/>
        <v>Índice de Participación Ciudadana</v>
      </c>
      <c r="J5403" t="str">
        <f t="shared" si="5527"/>
        <v>01-01</v>
      </c>
      <c r="K5403" t="str">
        <f t="shared" si="5527"/>
        <v>Número de reuniones del COMUDE en el año de la medición.</v>
      </c>
      <c r="L5403" s="150">
        <f>+VLOOKUP($E5403,IPC_2018!$B$8:$T$347,3,0)</f>
        <v>0.66666666666666663</v>
      </c>
      <c r="M5403" s="142" t="str">
        <f>+VLOOKUP($E5403,IPC_2018!$B$8:$T$347,4,0)</f>
        <v>Medio alto</v>
      </c>
    </row>
    <row r="5404" spans="1:13" x14ac:dyDescent="0.3">
      <c r="A5404" s="139">
        <f t="shared" si="5479"/>
        <v>143</v>
      </c>
      <c r="B5404" s="148">
        <f t="shared" si="5481"/>
        <v>2</v>
      </c>
      <c r="D5404" s="149" t="str">
        <f>+VLOOKUP($A5404,mUNICIPIOS!$B$4:$F$343,2,0)</f>
        <v>Suchitepéquez</v>
      </c>
      <c r="E5404" s="149">
        <f>+VLOOKUP($A5404,mUNICIPIOS!$B$4:$F$343,3,0)</f>
        <v>1007</v>
      </c>
      <c r="F5404" s="149" t="str">
        <f>+VLOOKUP($A5404,mUNICIPIOS!$B$4:$F$343,4,0)</f>
        <v>San Lorenzo</v>
      </c>
      <c r="G5404" s="139" t="str">
        <f t="shared" ref="G5404:K5404" si="5528">+G5366</f>
        <v>01</v>
      </c>
      <c r="H5404" t="str">
        <f t="shared" si="5528"/>
        <v>IPC</v>
      </c>
      <c r="I5404" t="str">
        <f t="shared" si="5528"/>
        <v>Índice de Participación Ciudadana</v>
      </c>
      <c r="J5404" t="str">
        <f t="shared" si="5528"/>
        <v>01-02</v>
      </c>
      <c r="K5404" t="str">
        <f t="shared" si="5528"/>
        <v>Participación de Alcaldes, Concejales y Síndicos determinados o designados en el COMUDE</v>
      </c>
      <c r="L5404" s="150">
        <f>+VLOOKUP($E5404,IPC_2018!$B$8:$T$347,6,0)</f>
        <v>0.375</v>
      </c>
      <c r="M5404" s="142" t="str">
        <f>+VLOOKUP($E5404,IPC_2018!$B$8:$T$347,7,0)</f>
        <v>Medio bajo</v>
      </c>
    </row>
    <row r="5405" spans="1:13" x14ac:dyDescent="0.3">
      <c r="A5405" s="139">
        <f t="shared" si="5479"/>
        <v>143</v>
      </c>
      <c r="B5405" s="148">
        <f t="shared" si="5481"/>
        <v>3</v>
      </c>
      <c r="D5405" s="149" t="str">
        <f>+VLOOKUP($A5405,mUNICIPIOS!$B$4:$F$343,2,0)</f>
        <v>Suchitepéquez</v>
      </c>
      <c r="E5405" s="149">
        <f>+VLOOKUP($A5405,mUNICIPIOS!$B$4:$F$343,3,0)</f>
        <v>1007</v>
      </c>
      <c r="F5405" s="149" t="str">
        <f>+VLOOKUP($A5405,mUNICIPIOS!$B$4:$F$343,4,0)</f>
        <v>San Lorenzo</v>
      </c>
      <c r="G5405" s="139" t="str">
        <f t="shared" ref="G5405:K5405" si="5529">+G5367</f>
        <v>01</v>
      </c>
      <c r="H5405" t="str">
        <f t="shared" si="5529"/>
        <v>IPC</v>
      </c>
      <c r="I5405" t="str">
        <f t="shared" si="5529"/>
        <v>Índice de Participación Ciudadana</v>
      </c>
      <c r="J5405" t="str">
        <f t="shared" si="5529"/>
        <v>01-03</v>
      </c>
      <c r="K5405" t="str">
        <f t="shared" si="5529"/>
        <v>Participación  de organizaciones de jóvenes, mujeres, pueblos mayas, xincas, garífunas, y otras organizaciones en el Comude</v>
      </c>
      <c r="L5405" s="150">
        <f>+VLOOKUP($E5405,IPC_2018!$B$8:$T$347,9,0)</f>
        <v>0</v>
      </c>
      <c r="M5405" s="142" t="str">
        <f>+VLOOKUP($E5405,IPC_2018!$B$8:$T$347,10,0)</f>
        <v>Bajo</v>
      </c>
    </row>
    <row r="5406" spans="1:13" x14ac:dyDescent="0.3">
      <c r="A5406" s="139">
        <f t="shared" si="5479"/>
        <v>143</v>
      </c>
      <c r="B5406" s="148">
        <f t="shared" si="5481"/>
        <v>4</v>
      </c>
      <c r="D5406" s="149" t="str">
        <f>+VLOOKUP($A5406,mUNICIPIOS!$B$4:$F$343,2,0)</f>
        <v>Suchitepéquez</v>
      </c>
      <c r="E5406" s="149">
        <f>+VLOOKUP($A5406,mUNICIPIOS!$B$4:$F$343,3,0)</f>
        <v>1007</v>
      </c>
      <c r="F5406" s="149" t="str">
        <f>+VLOOKUP($A5406,mUNICIPIOS!$B$4:$F$343,4,0)</f>
        <v>San Lorenzo</v>
      </c>
      <c r="G5406" s="139" t="str">
        <f t="shared" ref="G5406:K5406" si="5530">+G5368</f>
        <v>01</v>
      </c>
      <c r="H5406" t="str">
        <f t="shared" si="5530"/>
        <v>IPC</v>
      </c>
      <c r="I5406" t="str">
        <f t="shared" si="5530"/>
        <v>Índice de Participación Ciudadana</v>
      </c>
      <c r="J5406" t="str">
        <f t="shared" si="5530"/>
        <v>01-04</v>
      </c>
      <c r="K5406" t="str">
        <f t="shared" si="5530"/>
        <v>Representatividad territorial del Comude.</v>
      </c>
      <c r="L5406" s="150">
        <f>+VLOOKUP($E5406,IPC_2018!$B$8:$T$347,12,0)</f>
        <v>0</v>
      </c>
      <c r="M5406" s="142" t="str">
        <f>+VLOOKUP($E5406,IPC_2018!$B$8:$T$347,13,0)</f>
        <v>Bajo</v>
      </c>
    </row>
    <row r="5407" spans="1:13" x14ac:dyDescent="0.3">
      <c r="A5407" s="139">
        <f t="shared" si="5479"/>
        <v>143</v>
      </c>
      <c r="B5407" s="148">
        <f t="shared" si="5481"/>
        <v>5</v>
      </c>
      <c r="D5407" s="149" t="str">
        <f>+VLOOKUP($A5407,mUNICIPIOS!$B$4:$F$343,2,0)</f>
        <v>Suchitepéquez</v>
      </c>
      <c r="E5407" s="149">
        <f>+VLOOKUP($A5407,mUNICIPIOS!$B$4:$F$343,3,0)</f>
        <v>1007</v>
      </c>
      <c r="F5407" s="149" t="str">
        <f>+VLOOKUP($A5407,mUNICIPIOS!$B$4:$F$343,4,0)</f>
        <v>San Lorenzo</v>
      </c>
      <c r="G5407" s="139" t="str">
        <f t="shared" ref="G5407:K5407" si="5531">+G5369</f>
        <v>01</v>
      </c>
      <c r="H5407" t="str">
        <f t="shared" si="5531"/>
        <v>IPC</v>
      </c>
      <c r="I5407" t="str">
        <f t="shared" si="5531"/>
        <v>Índice de Participación Ciudadana</v>
      </c>
      <c r="J5407" t="str">
        <f t="shared" si="5531"/>
        <v>01-05</v>
      </c>
      <c r="K5407" t="str">
        <f t="shared" si="5531"/>
        <v>Funcionamiento del Comude</v>
      </c>
      <c r="L5407" s="150">
        <f>+VLOOKUP($E5407,IPC_2018!$B$8:$T$347,15,0)</f>
        <v>0.15901060076290127</v>
      </c>
      <c r="M5407" s="142" t="str">
        <f>+VLOOKUP($E5407,IPC_2018!$B$8:$T$347,16,0)</f>
        <v>Bajo</v>
      </c>
    </row>
    <row r="5408" spans="1:13" x14ac:dyDescent="0.3">
      <c r="A5408" s="139">
        <f t="shared" si="5479"/>
        <v>143</v>
      </c>
      <c r="B5408" s="148">
        <f t="shared" si="5481"/>
        <v>6</v>
      </c>
      <c r="D5408" s="149" t="str">
        <f>+VLOOKUP($A5408,mUNICIPIOS!$B$4:$F$343,2,0)</f>
        <v>Suchitepéquez</v>
      </c>
      <c r="E5408" s="149">
        <f>+VLOOKUP($A5408,mUNICIPIOS!$B$4:$F$343,3,0)</f>
        <v>1007</v>
      </c>
      <c r="F5408" s="149" t="str">
        <f>+VLOOKUP($A5408,mUNICIPIOS!$B$4:$F$343,4,0)</f>
        <v>San Lorenzo</v>
      </c>
      <c r="G5408" s="139" t="str">
        <f t="shared" ref="G5408:K5408" si="5532">+G5370</f>
        <v>01</v>
      </c>
      <c r="H5408" t="str">
        <f t="shared" si="5532"/>
        <v>IPC</v>
      </c>
      <c r="I5408" t="str">
        <f t="shared" si="5532"/>
        <v>Índice de Participación Ciudadana</v>
      </c>
      <c r="J5408" t="str">
        <f t="shared" si="5532"/>
        <v>INDICE</v>
      </c>
      <c r="K5408">
        <f t="shared" si="5532"/>
        <v>0</v>
      </c>
      <c r="L5408" s="150">
        <f>+VLOOKUP($E5408,IPC_2018!$B$8:$T$347,18,0)</f>
        <v>0.35405992344776849</v>
      </c>
      <c r="M5408" s="142" t="str">
        <f>+VLOOKUP($E5408,IPC_2018!$B$8:$T$347,19,0)</f>
        <v>Medio bajo</v>
      </c>
    </row>
    <row r="5409" spans="1:13" x14ac:dyDescent="0.3">
      <c r="A5409" s="139">
        <f t="shared" si="5479"/>
        <v>143</v>
      </c>
      <c r="B5409" s="148">
        <f t="shared" si="5481"/>
        <v>7</v>
      </c>
      <c r="D5409" s="149" t="str">
        <f>+VLOOKUP($A5409,mUNICIPIOS!$B$4:$F$343,2,0)</f>
        <v>Suchitepéquez</v>
      </c>
      <c r="E5409" s="149">
        <f>+VLOOKUP($A5409,mUNICIPIOS!$B$4:$F$343,3,0)</f>
        <v>1007</v>
      </c>
      <c r="F5409" s="149" t="str">
        <f>+VLOOKUP($A5409,mUNICIPIOS!$B$4:$F$343,4,0)</f>
        <v>San Lorenzo</v>
      </c>
      <c r="G5409" s="139" t="str">
        <f t="shared" ref="G5409:K5409" si="5533">+G5371</f>
        <v>02</v>
      </c>
      <c r="H5409" t="str">
        <f t="shared" si="5533"/>
        <v>IIC</v>
      </c>
      <c r="I5409" t="str">
        <f t="shared" si="5533"/>
        <v>Índice de Información a la Ciudadanía</v>
      </c>
      <c r="J5409" t="str">
        <f t="shared" si="5533"/>
        <v>02-01</v>
      </c>
      <c r="K5409" t="str">
        <f t="shared" si="5533"/>
        <v>Rendición de cuentas cuatrimestral y anual al Comude enfocadas en resultados.</v>
      </c>
      <c r="L5409" s="150">
        <f>+VLOOKUP($E5409,IIC_2018!$B$8:$Q$347,3,0)</f>
        <v>0.33333333333333337</v>
      </c>
      <c r="M5409" s="142" t="str">
        <f>+VLOOKUP($E5409,IIC_2018!$B$8:$Q$347,4,0)</f>
        <v>Medio bajo</v>
      </c>
    </row>
    <row r="5410" spans="1:13" x14ac:dyDescent="0.3">
      <c r="A5410" s="139">
        <f t="shared" si="5479"/>
        <v>143</v>
      </c>
      <c r="B5410" s="148">
        <f t="shared" si="5481"/>
        <v>8</v>
      </c>
      <c r="D5410" s="149" t="str">
        <f>+VLOOKUP($A5410,mUNICIPIOS!$B$4:$F$343,2,0)</f>
        <v>Suchitepéquez</v>
      </c>
      <c r="E5410" s="149">
        <f>+VLOOKUP($A5410,mUNICIPIOS!$B$4:$F$343,3,0)</f>
        <v>1007</v>
      </c>
      <c r="F5410" s="149" t="str">
        <f>+VLOOKUP($A5410,mUNICIPIOS!$B$4:$F$343,4,0)</f>
        <v>San Lorenzo</v>
      </c>
      <c r="G5410" s="139" t="str">
        <f t="shared" ref="G5410:K5410" si="5534">+G5372</f>
        <v>02</v>
      </c>
      <c r="H5410" t="str">
        <f t="shared" si="5534"/>
        <v>IIC</v>
      </c>
      <c r="I5410" t="str">
        <f t="shared" si="5534"/>
        <v>Índice de Información a la Ciudadanía</v>
      </c>
      <c r="J5410" t="str">
        <f t="shared" si="5534"/>
        <v>02-02</v>
      </c>
      <c r="K5410" t="str">
        <f t="shared" si="5534"/>
        <v>Información presupuestaria y otra información brindada a la ciudadanía disponible en medios locales de comunicación.</v>
      </c>
      <c r="L5410" s="150">
        <f>+VLOOKUP($E5410,IIC_2018!$B$8:$Q$347,6,0)</f>
        <v>0.75</v>
      </c>
      <c r="M5410" s="142" t="str">
        <f>+VLOOKUP($E5410,IIC_2018!$B$8:$Q$347,7,0)</f>
        <v>Medio alto</v>
      </c>
    </row>
    <row r="5411" spans="1:13" x14ac:dyDescent="0.3">
      <c r="A5411" s="139">
        <f t="shared" si="5479"/>
        <v>143</v>
      </c>
      <c r="B5411" s="148">
        <f t="shared" si="5481"/>
        <v>9</v>
      </c>
      <c r="D5411" s="149" t="str">
        <f>+VLOOKUP($A5411,mUNICIPIOS!$B$4:$F$343,2,0)</f>
        <v>Suchitepéquez</v>
      </c>
      <c r="E5411" s="149">
        <f>+VLOOKUP($A5411,mUNICIPIOS!$B$4:$F$343,3,0)</f>
        <v>1007</v>
      </c>
      <c r="F5411" s="149" t="str">
        <f>+VLOOKUP($A5411,mUNICIPIOS!$B$4:$F$343,4,0)</f>
        <v>San Lorenzo</v>
      </c>
      <c r="G5411" s="139" t="str">
        <f t="shared" ref="G5411:K5411" si="5535">+G5373</f>
        <v>02</v>
      </c>
      <c r="H5411" t="str">
        <f t="shared" si="5535"/>
        <v>IIC</v>
      </c>
      <c r="I5411" t="str">
        <f t="shared" si="5535"/>
        <v>Índice de Información a la Ciudadanía</v>
      </c>
      <c r="J5411" t="str">
        <f t="shared" si="5535"/>
        <v>02-03</v>
      </c>
      <c r="K5411" t="str">
        <f t="shared" si="5535"/>
        <v>Información pública de oficio actualizada y disponible de acuerdo a la LAIP y uso de internet.</v>
      </c>
      <c r="L5411" s="150">
        <f>+VLOOKUP($E5411,IIC_2018!$B$8:$Q$347,9,0)</f>
        <v>0.99999999999999989</v>
      </c>
      <c r="M5411" s="142" t="str">
        <f>+VLOOKUP($E5411,IIC_2018!$B$8:$Q$347,10,0)</f>
        <v>Alto</v>
      </c>
    </row>
    <row r="5412" spans="1:13" x14ac:dyDescent="0.3">
      <c r="A5412" s="139">
        <f t="shared" si="5479"/>
        <v>143</v>
      </c>
      <c r="B5412" s="148">
        <f t="shared" si="5481"/>
        <v>10</v>
      </c>
      <c r="D5412" s="149" t="str">
        <f>+VLOOKUP($A5412,mUNICIPIOS!$B$4:$F$343,2,0)</f>
        <v>Suchitepéquez</v>
      </c>
      <c r="E5412" s="149">
        <f>+VLOOKUP($A5412,mUNICIPIOS!$B$4:$F$343,3,0)</f>
        <v>1007</v>
      </c>
      <c r="F5412" s="149" t="str">
        <f>+VLOOKUP($A5412,mUNICIPIOS!$B$4:$F$343,4,0)</f>
        <v>San Lorenzo</v>
      </c>
      <c r="G5412" s="139" t="str">
        <f t="shared" ref="G5412:K5412" si="5536">+G5374</f>
        <v>02</v>
      </c>
      <c r="H5412" t="str">
        <f t="shared" si="5536"/>
        <v>IIC</v>
      </c>
      <c r="I5412" t="str">
        <f t="shared" si="5536"/>
        <v>Índice de Información a la Ciudadanía</v>
      </c>
      <c r="J5412" t="str">
        <f t="shared" si="5536"/>
        <v>02-04</v>
      </c>
      <c r="K5412" t="str">
        <f t="shared" si="5536"/>
        <v>Relación del monto contratado por medio de Guate compras con el total del presupuesto de egresos vigente.</v>
      </c>
      <c r="L5412" s="150">
        <f>+VLOOKUP($E5412,IIC_2018!$B$8:$Q$347,12,0)</f>
        <v>0.20537248287593038</v>
      </c>
      <c r="M5412" s="142" t="str">
        <f>+VLOOKUP($E5412,IIC_2018!$B$8:$Q$347,13,0)</f>
        <v>Medio bajo</v>
      </c>
    </row>
    <row r="5413" spans="1:13" x14ac:dyDescent="0.3">
      <c r="A5413" s="139">
        <f t="shared" si="5479"/>
        <v>143</v>
      </c>
      <c r="B5413" s="148">
        <f t="shared" si="5481"/>
        <v>11</v>
      </c>
      <c r="D5413" s="149" t="str">
        <f>+VLOOKUP($A5413,mUNICIPIOS!$B$4:$F$343,2,0)</f>
        <v>Suchitepéquez</v>
      </c>
      <c r="E5413" s="149">
        <f>+VLOOKUP($A5413,mUNICIPIOS!$B$4:$F$343,3,0)</f>
        <v>1007</v>
      </c>
      <c r="F5413" s="149" t="str">
        <f>+VLOOKUP($A5413,mUNICIPIOS!$B$4:$F$343,4,0)</f>
        <v>San Lorenzo</v>
      </c>
      <c r="G5413" s="139" t="str">
        <f t="shared" ref="G5413:K5413" si="5537">+G5375</f>
        <v>02</v>
      </c>
      <c r="H5413" t="str">
        <f t="shared" si="5537"/>
        <v>IIC</v>
      </c>
      <c r="I5413" t="str">
        <f t="shared" si="5537"/>
        <v>Índice de Información a la Ciudadanía</v>
      </c>
      <c r="J5413" t="str">
        <f t="shared" si="5537"/>
        <v>INDICE</v>
      </c>
      <c r="K5413">
        <f t="shared" si="5537"/>
        <v>0</v>
      </c>
      <c r="L5413" s="150">
        <f>+VLOOKUP($E5413,IIC_2018!$B$8:$Q$347,15,0)</f>
        <v>0.57217645405231599</v>
      </c>
      <c r="M5413" s="142" t="str">
        <f>+VLOOKUP($E5413,IIC_2018!$B$8:$Q$347,16,0)</f>
        <v>Medio</v>
      </c>
    </row>
    <row r="5414" spans="1:13" x14ac:dyDescent="0.3">
      <c r="A5414" s="139">
        <f t="shared" si="5479"/>
        <v>143</v>
      </c>
      <c r="B5414" s="148">
        <f t="shared" si="5481"/>
        <v>12</v>
      </c>
      <c r="D5414" s="149" t="str">
        <f>+VLOOKUP($A5414,mUNICIPIOS!$B$4:$F$343,2,0)</f>
        <v>Suchitepéquez</v>
      </c>
      <c r="E5414" s="149">
        <f>+VLOOKUP($A5414,mUNICIPIOS!$B$4:$F$343,3,0)</f>
        <v>1007</v>
      </c>
      <c r="F5414" s="149" t="str">
        <f>+VLOOKUP($A5414,mUNICIPIOS!$B$4:$F$343,4,0)</f>
        <v>San Lorenzo</v>
      </c>
      <c r="G5414" s="139" t="str">
        <f t="shared" ref="G5414:K5414" si="5538">+G5376</f>
        <v>03</v>
      </c>
      <c r="H5414" t="str">
        <f t="shared" si="5538"/>
        <v>ISP</v>
      </c>
      <c r="I5414" t="str">
        <f t="shared" si="5538"/>
        <v>Índice de Servicios Públicos</v>
      </c>
      <c r="J5414" t="str">
        <f t="shared" si="5538"/>
        <v>03-01</v>
      </c>
      <c r="K5414" t="str">
        <f t="shared" si="5538"/>
        <v>Cobertura del servicio público de agua</v>
      </c>
      <c r="L5414" s="150">
        <f>+VLOOKUP($E5414,ISP_2018!$B$8:$T$347,3,0)</f>
        <v>0</v>
      </c>
      <c r="M5414" s="142" t="str">
        <f>+VLOOKUP($E5414,ISP_2018!$B$8:$T$347,4,0)</f>
        <v>Bajo</v>
      </c>
    </row>
    <row r="5415" spans="1:13" x14ac:dyDescent="0.3">
      <c r="A5415" s="139">
        <f t="shared" si="5479"/>
        <v>143</v>
      </c>
      <c r="B5415" s="148">
        <f t="shared" si="5481"/>
        <v>13</v>
      </c>
      <c r="D5415" s="149" t="str">
        <f>+VLOOKUP($A5415,mUNICIPIOS!$B$4:$F$343,2,0)</f>
        <v>Suchitepéquez</v>
      </c>
      <c r="E5415" s="149">
        <f>+VLOOKUP($A5415,mUNICIPIOS!$B$4:$F$343,3,0)</f>
        <v>1007</v>
      </c>
      <c r="F5415" s="149" t="str">
        <f>+VLOOKUP($A5415,mUNICIPIOS!$B$4:$F$343,4,0)</f>
        <v>San Lorenzo</v>
      </c>
      <c r="G5415" s="139" t="str">
        <f t="shared" ref="G5415:K5415" si="5539">+G5377</f>
        <v>03</v>
      </c>
      <c r="H5415" t="str">
        <f t="shared" si="5539"/>
        <v>ISP</v>
      </c>
      <c r="I5415" t="str">
        <f t="shared" si="5539"/>
        <v>Índice de Servicios Públicos</v>
      </c>
      <c r="J5415" t="str">
        <f t="shared" si="5539"/>
        <v>03-02</v>
      </c>
      <c r="K5415" t="str">
        <f t="shared" si="5539"/>
        <v>Control de la calidad del servicio público de agua</v>
      </c>
      <c r="L5415" s="150">
        <f>+VLOOKUP($E5415,ISP_2018!$B$8:$T$347,6,0)</f>
        <v>0</v>
      </c>
      <c r="M5415" s="142" t="str">
        <f>+VLOOKUP($E5415,ISP_2018!$B$8:$T$347,7,0)</f>
        <v>Bajo</v>
      </c>
    </row>
    <row r="5416" spans="1:13" x14ac:dyDescent="0.3">
      <c r="A5416" s="139">
        <f t="shared" si="5479"/>
        <v>143</v>
      </c>
      <c r="B5416" s="148">
        <f t="shared" si="5481"/>
        <v>14</v>
      </c>
      <c r="D5416" s="149" t="str">
        <f>+VLOOKUP($A5416,mUNICIPIOS!$B$4:$F$343,2,0)</f>
        <v>Suchitepéquez</v>
      </c>
      <c r="E5416" s="149">
        <f>+VLOOKUP($A5416,mUNICIPIOS!$B$4:$F$343,3,0)</f>
        <v>1007</v>
      </c>
      <c r="F5416" s="149" t="str">
        <f>+VLOOKUP($A5416,mUNICIPIOS!$B$4:$F$343,4,0)</f>
        <v>San Lorenzo</v>
      </c>
      <c r="G5416" s="139" t="str">
        <f t="shared" ref="G5416:K5416" si="5540">+G5378</f>
        <v>03</v>
      </c>
      <c r="H5416" t="str">
        <f t="shared" si="5540"/>
        <v>ISP</v>
      </c>
      <c r="I5416" t="str">
        <f t="shared" si="5540"/>
        <v>Índice de Servicios Públicos</v>
      </c>
      <c r="J5416" t="str">
        <f t="shared" si="5540"/>
        <v>03-03</v>
      </c>
      <c r="K5416" t="str">
        <f t="shared" si="5540"/>
        <v>Disposición  y tratamiento  de aguas residuales</v>
      </c>
      <c r="L5416" s="150">
        <f>+VLOOKUP($E5416,ISP_2018!$B$8:$T$347,9,0)</f>
        <v>0</v>
      </c>
      <c r="M5416" s="142" t="str">
        <f>+VLOOKUP($E5416,ISP_2018!$B$8:$T$347,10,0)</f>
        <v>Bajo</v>
      </c>
    </row>
    <row r="5417" spans="1:13" x14ac:dyDescent="0.3">
      <c r="A5417" s="139">
        <f t="shared" si="5479"/>
        <v>143</v>
      </c>
      <c r="B5417" s="148">
        <f t="shared" si="5481"/>
        <v>15</v>
      </c>
      <c r="D5417" s="149" t="str">
        <f>+VLOOKUP($A5417,mUNICIPIOS!$B$4:$F$343,2,0)</f>
        <v>Suchitepéquez</v>
      </c>
      <c r="E5417" s="149">
        <f>+VLOOKUP($A5417,mUNICIPIOS!$B$4:$F$343,3,0)</f>
        <v>1007</v>
      </c>
      <c r="F5417" s="149" t="str">
        <f>+VLOOKUP($A5417,mUNICIPIOS!$B$4:$F$343,4,0)</f>
        <v>San Lorenzo</v>
      </c>
      <c r="G5417" s="139" t="str">
        <f t="shared" ref="G5417:K5417" si="5541">+G5379</f>
        <v>03</v>
      </c>
      <c r="H5417" t="str">
        <f t="shared" si="5541"/>
        <v>ISP</v>
      </c>
      <c r="I5417" t="str">
        <f t="shared" si="5541"/>
        <v>Índice de Servicios Públicos</v>
      </c>
      <c r="J5417" t="str">
        <f t="shared" si="5541"/>
        <v>03-04</v>
      </c>
      <c r="K5417" t="str">
        <f t="shared" si="5541"/>
        <v>Gestión y manejo de los residuos y desechos sólidos</v>
      </c>
      <c r="L5417" s="150">
        <f>+VLOOKUP($E5417,ISP_2018!$B$8:$T$347,12,0)</f>
        <v>6.4431234447969304E-2</v>
      </c>
      <c r="M5417" s="142" t="str">
        <f>+VLOOKUP($E5417,ISP_2018!$B$8:$T$347,13,0)</f>
        <v>Bajo</v>
      </c>
    </row>
    <row r="5418" spans="1:13" x14ac:dyDescent="0.3">
      <c r="A5418" s="139">
        <f t="shared" si="5479"/>
        <v>143</v>
      </c>
      <c r="B5418" s="148">
        <f t="shared" si="5481"/>
        <v>16</v>
      </c>
      <c r="D5418" s="149" t="str">
        <f>+VLOOKUP($A5418,mUNICIPIOS!$B$4:$F$343,2,0)</f>
        <v>Suchitepéquez</v>
      </c>
      <c r="E5418" s="149">
        <f>+VLOOKUP($A5418,mUNICIPIOS!$B$4:$F$343,3,0)</f>
        <v>1007</v>
      </c>
      <c r="F5418" s="149" t="str">
        <f>+VLOOKUP($A5418,mUNICIPIOS!$B$4:$F$343,4,0)</f>
        <v>San Lorenzo</v>
      </c>
      <c r="G5418" s="139" t="str">
        <f t="shared" ref="G5418:K5418" si="5542">+G5380</f>
        <v>03</v>
      </c>
      <c r="H5418" t="str">
        <f t="shared" si="5542"/>
        <v>ISP</v>
      </c>
      <c r="I5418" t="str">
        <f t="shared" si="5542"/>
        <v>Índice de Servicios Públicos</v>
      </c>
      <c r="J5418" t="str">
        <f t="shared" si="5542"/>
        <v>03-05</v>
      </c>
      <c r="K5418" t="str">
        <f t="shared" si="5542"/>
        <v>Gestión de servicios públicos municipales</v>
      </c>
      <c r="L5418" s="150">
        <f>+VLOOKUP($E5418,ISP_2018!$B$8:$T$347,15,0)</f>
        <v>0</v>
      </c>
      <c r="M5418" s="142" t="str">
        <f>+VLOOKUP($E5418,ISP_2018!$B$8:$T$347,16,0)</f>
        <v>Bajo</v>
      </c>
    </row>
    <row r="5419" spans="1:13" x14ac:dyDescent="0.3">
      <c r="A5419" s="139">
        <f t="shared" si="5479"/>
        <v>143</v>
      </c>
      <c r="B5419" s="148">
        <f t="shared" si="5481"/>
        <v>17</v>
      </c>
      <c r="D5419" s="149" t="str">
        <f>+VLOOKUP($A5419,mUNICIPIOS!$B$4:$F$343,2,0)</f>
        <v>Suchitepéquez</v>
      </c>
      <c r="E5419" s="149">
        <f>+VLOOKUP($A5419,mUNICIPIOS!$B$4:$F$343,3,0)</f>
        <v>1007</v>
      </c>
      <c r="F5419" s="149" t="str">
        <f>+VLOOKUP($A5419,mUNICIPIOS!$B$4:$F$343,4,0)</f>
        <v>San Lorenzo</v>
      </c>
      <c r="G5419" s="139" t="str">
        <f t="shared" ref="G5419:K5419" si="5543">+G5381</f>
        <v>03</v>
      </c>
      <c r="H5419" t="str">
        <f t="shared" si="5543"/>
        <v>ISP</v>
      </c>
      <c r="I5419" t="str">
        <f t="shared" si="5543"/>
        <v>Índice de Servicios Públicos</v>
      </c>
      <c r="J5419" t="str">
        <f t="shared" si="5543"/>
        <v>INDICE</v>
      </c>
      <c r="K5419">
        <f t="shared" si="5543"/>
        <v>0</v>
      </c>
      <c r="L5419" s="150">
        <f>+VLOOKUP($E5419,ISP_2018!$B$8:$T$347,18,0)</f>
        <v>1.2886246889593861E-2</v>
      </c>
      <c r="M5419" s="142" t="str">
        <f>+VLOOKUP($E5419,ISP_2018!$B$8:$T$347,19,0)</f>
        <v>Bajo</v>
      </c>
    </row>
    <row r="5420" spans="1:13" x14ac:dyDescent="0.3">
      <c r="A5420" s="139">
        <f t="shared" si="5479"/>
        <v>143</v>
      </c>
      <c r="B5420" s="148">
        <f t="shared" si="5481"/>
        <v>18</v>
      </c>
      <c r="D5420" s="149" t="str">
        <f>+VLOOKUP($A5420,mUNICIPIOS!$B$4:$F$343,2,0)</f>
        <v>Suchitepéquez</v>
      </c>
      <c r="E5420" s="149">
        <f>+VLOOKUP($A5420,mUNICIPIOS!$B$4:$F$343,3,0)</f>
        <v>1007</v>
      </c>
      <c r="F5420" s="149" t="str">
        <f>+VLOOKUP($A5420,mUNICIPIOS!$B$4:$F$343,4,0)</f>
        <v>San Lorenzo</v>
      </c>
      <c r="G5420" s="139" t="str">
        <f t="shared" ref="G5420:K5420" si="5544">+G5382</f>
        <v>04</v>
      </c>
      <c r="H5420" t="str">
        <f t="shared" si="5544"/>
        <v>IGA</v>
      </c>
      <c r="I5420" t="str">
        <f t="shared" si="5544"/>
        <v>Índice de Gestión Administrativa</v>
      </c>
      <c r="J5420" t="str">
        <f t="shared" si="5544"/>
        <v>04-01</v>
      </c>
      <c r="K5420" t="str">
        <f t="shared" si="5544"/>
        <v>Existencia de elementos de atención municipal orientada al vecino</v>
      </c>
      <c r="L5420" s="150">
        <f>+VLOOKUP($E5420,IGA_2018!$B$8:$N$347,3,0)</f>
        <v>0.75</v>
      </c>
      <c r="M5420" s="142" t="str">
        <f>+VLOOKUP($E5420,IGA_2018!$B$8:$N$347,4,0)</f>
        <v>Medio alto</v>
      </c>
    </row>
    <row r="5421" spans="1:13" x14ac:dyDescent="0.3">
      <c r="A5421" s="139">
        <f t="shared" ref="A5421:A5484" si="5545">+IF(B5420=38,A5420+1,A5420)</f>
        <v>143</v>
      </c>
      <c r="B5421" s="148">
        <f t="shared" si="5481"/>
        <v>19</v>
      </c>
      <c r="D5421" s="149" t="str">
        <f>+VLOOKUP($A5421,mUNICIPIOS!$B$4:$F$343,2,0)</f>
        <v>Suchitepéquez</v>
      </c>
      <c r="E5421" s="149">
        <f>+VLOOKUP($A5421,mUNICIPIOS!$B$4:$F$343,3,0)</f>
        <v>1007</v>
      </c>
      <c r="F5421" s="149" t="str">
        <f>+VLOOKUP($A5421,mUNICIPIOS!$B$4:$F$343,4,0)</f>
        <v>San Lorenzo</v>
      </c>
      <c r="G5421" s="139" t="str">
        <f t="shared" ref="G5421:K5421" si="5546">+G5383</f>
        <v>04</v>
      </c>
      <c r="H5421" t="str">
        <f t="shared" si="5546"/>
        <v>IGA</v>
      </c>
      <c r="I5421" t="str">
        <f t="shared" si="5546"/>
        <v>Índice de Gestión Administrativa</v>
      </c>
      <c r="J5421" t="str">
        <f t="shared" si="5546"/>
        <v>04-02</v>
      </c>
      <c r="K5421" t="str">
        <f t="shared" si="5546"/>
        <v>Gestión del recurso humano.</v>
      </c>
      <c r="L5421" s="150">
        <f>+VLOOKUP($E5421,IGA_2018!$B$8:$N$347,6,0)</f>
        <v>0.19057429822302349</v>
      </c>
      <c r="M5421" s="142" t="str">
        <f>+VLOOKUP($E5421,IGA_2018!$B$8:$N$347,7,0)</f>
        <v>Bajo</v>
      </c>
    </row>
    <row r="5422" spans="1:13" x14ac:dyDescent="0.3">
      <c r="A5422" s="139">
        <f t="shared" si="5545"/>
        <v>143</v>
      </c>
      <c r="B5422" s="148">
        <f t="shared" ref="B5422:B5485" si="5547">+B5384</f>
        <v>20</v>
      </c>
      <c r="D5422" s="149" t="str">
        <f>+VLOOKUP($A5422,mUNICIPIOS!$B$4:$F$343,2,0)</f>
        <v>Suchitepéquez</v>
      </c>
      <c r="E5422" s="149">
        <f>+VLOOKUP($A5422,mUNICIPIOS!$B$4:$F$343,3,0)</f>
        <v>1007</v>
      </c>
      <c r="F5422" s="149" t="str">
        <f>+VLOOKUP($A5422,mUNICIPIOS!$B$4:$F$343,4,0)</f>
        <v>San Lorenzo</v>
      </c>
      <c r="G5422" s="139" t="str">
        <f t="shared" ref="G5422:K5422" si="5548">+G5384</f>
        <v>04</v>
      </c>
      <c r="H5422" t="str">
        <f t="shared" si="5548"/>
        <v>IGA</v>
      </c>
      <c r="I5422" t="str">
        <f t="shared" si="5548"/>
        <v>Índice de Gestión Administrativa</v>
      </c>
      <c r="J5422" t="str">
        <f t="shared" si="5548"/>
        <v>04-03</v>
      </c>
      <c r="K5422" t="str">
        <f t="shared" si="5548"/>
        <v>Existencia de oficinas municipales con instrumentos de gestión.</v>
      </c>
      <c r="L5422" s="150">
        <f>+VLOOKUP($E5422,IGA_2018!$B$8:$N$347,9,0)</f>
        <v>0.20892857142857144</v>
      </c>
      <c r="M5422" s="142" t="str">
        <f>+VLOOKUP($E5422,IGA_2018!$B$8:$N$347,10,0)</f>
        <v>Medio bajo</v>
      </c>
    </row>
    <row r="5423" spans="1:13" x14ac:dyDescent="0.3">
      <c r="A5423" s="139">
        <f t="shared" si="5545"/>
        <v>143</v>
      </c>
      <c r="B5423" s="148">
        <f t="shared" si="5547"/>
        <v>21</v>
      </c>
      <c r="D5423" s="149" t="str">
        <f>+VLOOKUP($A5423,mUNICIPIOS!$B$4:$F$343,2,0)</f>
        <v>Suchitepéquez</v>
      </c>
      <c r="E5423" s="149">
        <f>+VLOOKUP($A5423,mUNICIPIOS!$B$4:$F$343,3,0)</f>
        <v>1007</v>
      </c>
      <c r="F5423" s="149" t="str">
        <f>+VLOOKUP($A5423,mUNICIPIOS!$B$4:$F$343,4,0)</f>
        <v>San Lorenzo</v>
      </c>
      <c r="G5423" s="139" t="str">
        <f t="shared" ref="G5423:K5423" si="5549">+G5385</f>
        <v>04</v>
      </c>
      <c r="H5423" t="str">
        <f t="shared" si="5549"/>
        <v>IGA</v>
      </c>
      <c r="I5423" t="str">
        <f t="shared" si="5549"/>
        <v>Índice de Gestión Administrativa</v>
      </c>
      <c r="J5423" t="str">
        <f t="shared" si="5549"/>
        <v>INDICE</v>
      </c>
      <c r="K5423">
        <f t="shared" si="5549"/>
        <v>0</v>
      </c>
      <c r="L5423" s="150">
        <f>+VLOOKUP($E5423,IGA_2018!$B$8:$N$347,12,0)</f>
        <v>0.36482600437805818</v>
      </c>
      <c r="M5423" s="142" t="str">
        <f>+VLOOKUP($E5423,IGA_2018!$B$8:$N$347,13,0)</f>
        <v>Medio bajo</v>
      </c>
    </row>
    <row r="5424" spans="1:13" x14ac:dyDescent="0.3">
      <c r="A5424" s="139">
        <f t="shared" si="5545"/>
        <v>143</v>
      </c>
      <c r="B5424" s="148">
        <f t="shared" si="5547"/>
        <v>22</v>
      </c>
      <c r="D5424" s="149" t="str">
        <f>+VLOOKUP($A5424,mUNICIPIOS!$B$4:$F$343,2,0)</f>
        <v>Suchitepéquez</v>
      </c>
      <c r="E5424" s="149">
        <f>+VLOOKUP($A5424,mUNICIPIOS!$B$4:$F$343,3,0)</f>
        <v>1007</v>
      </c>
      <c r="F5424" s="149" t="str">
        <f>+VLOOKUP($A5424,mUNICIPIOS!$B$4:$F$343,4,0)</f>
        <v>San Lorenzo</v>
      </c>
      <c r="G5424" s="139" t="str">
        <f t="shared" ref="G5424:K5424" si="5550">+G5386</f>
        <v>05</v>
      </c>
      <c r="H5424" t="str">
        <f t="shared" si="5550"/>
        <v>IGF</v>
      </c>
      <c r="I5424" t="str">
        <f t="shared" si="5550"/>
        <v>Índice de Gestión Financiera</v>
      </c>
      <c r="J5424" t="str">
        <f t="shared" si="5550"/>
        <v>05-01</v>
      </c>
      <c r="K5424" t="str">
        <f t="shared" si="5550"/>
        <v>Autonomía financiera municipal</v>
      </c>
      <c r="L5424" s="150">
        <f>+VLOOKUP($E5424,IGF_2018!$B$8:$Z$347,3,0)</f>
        <v>8.7277998854795369E-2</v>
      </c>
      <c r="M5424" s="142" t="str">
        <f>+VLOOKUP($E5424,IGF_2018!$B$8:$Z$347,4,0)</f>
        <v>Bajo</v>
      </c>
    </row>
    <row r="5425" spans="1:13" x14ac:dyDescent="0.3">
      <c r="A5425" s="139">
        <f t="shared" si="5545"/>
        <v>143</v>
      </c>
      <c r="B5425" s="148">
        <f t="shared" si="5547"/>
        <v>23</v>
      </c>
      <c r="D5425" s="149" t="str">
        <f>+VLOOKUP($A5425,mUNICIPIOS!$B$4:$F$343,2,0)</f>
        <v>Suchitepéquez</v>
      </c>
      <c r="E5425" s="149">
        <f>+VLOOKUP($A5425,mUNICIPIOS!$B$4:$F$343,3,0)</f>
        <v>1007</v>
      </c>
      <c r="F5425" s="149" t="str">
        <f>+VLOOKUP($A5425,mUNICIPIOS!$B$4:$F$343,4,0)</f>
        <v>San Lorenzo</v>
      </c>
      <c r="G5425" s="139" t="str">
        <f t="shared" ref="G5425:K5425" si="5551">+G5387</f>
        <v>05</v>
      </c>
      <c r="H5425" t="str">
        <f t="shared" si="5551"/>
        <v>IGF</v>
      </c>
      <c r="I5425" t="str">
        <f t="shared" si="5551"/>
        <v>Índice de Gestión Financiera</v>
      </c>
      <c r="J5425" t="str">
        <f t="shared" si="5551"/>
        <v>05-02</v>
      </c>
      <c r="K5425" t="str">
        <f t="shared" si="5551"/>
        <v xml:space="preserve">Ingresos propios por habitante -sin regalías- </v>
      </c>
      <c r="L5425" s="150">
        <f>+VLOOKUP($E5425,IGF_2018!$B$8:$Z$347,6,0)</f>
        <v>8.2691692437270009E-2</v>
      </c>
      <c r="M5425" s="142" t="str">
        <f>+VLOOKUP($E5425,IGF_2018!$B$8:$Z$347,7,0)</f>
        <v>Bajo</v>
      </c>
    </row>
    <row r="5426" spans="1:13" x14ac:dyDescent="0.3">
      <c r="A5426" s="139">
        <f t="shared" si="5545"/>
        <v>143</v>
      </c>
      <c r="B5426" s="148">
        <f t="shared" si="5547"/>
        <v>24</v>
      </c>
      <c r="D5426" s="149" t="str">
        <f>+VLOOKUP($A5426,mUNICIPIOS!$B$4:$F$343,2,0)</f>
        <v>Suchitepéquez</v>
      </c>
      <c r="E5426" s="149">
        <f>+VLOOKUP($A5426,mUNICIPIOS!$B$4:$F$343,3,0)</f>
        <v>1007</v>
      </c>
      <c r="F5426" s="149" t="str">
        <f>+VLOOKUP($A5426,mUNICIPIOS!$B$4:$F$343,4,0)</f>
        <v>San Lorenzo</v>
      </c>
      <c r="G5426" s="139" t="str">
        <f t="shared" ref="G5426:K5426" si="5552">+G5388</f>
        <v>05</v>
      </c>
      <c r="H5426" t="str">
        <f t="shared" si="5552"/>
        <v>IGF</v>
      </c>
      <c r="I5426" t="str">
        <f t="shared" si="5552"/>
        <v>Índice de Gestión Financiera</v>
      </c>
      <c r="J5426" t="str">
        <f t="shared" si="5552"/>
        <v>05-03</v>
      </c>
      <c r="K5426" t="str">
        <f t="shared" si="5552"/>
        <v>Ingresos del IUSI en relación a los ingresos propios -sin regalías-</v>
      </c>
      <c r="L5426" s="150">
        <f>+VLOOKUP($E5426,IGF_2018!$B$8:$Z$347,9,0)</f>
        <v>6.9933106886189242E-2</v>
      </c>
      <c r="M5426" s="142" t="str">
        <f>+VLOOKUP($E5426,IGF_2018!$B$8:$Z$347,10,0)</f>
        <v>Bajo</v>
      </c>
    </row>
    <row r="5427" spans="1:13" x14ac:dyDescent="0.3">
      <c r="A5427" s="139">
        <f t="shared" si="5545"/>
        <v>143</v>
      </c>
      <c r="B5427" s="148">
        <f t="shared" si="5547"/>
        <v>25</v>
      </c>
      <c r="D5427" s="149" t="str">
        <f>+VLOOKUP($A5427,mUNICIPIOS!$B$4:$F$343,2,0)</f>
        <v>Suchitepéquez</v>
      </c>
      <c r="E5427" s="149">
        <f>+VLOOKUP($A5427,mUNICIPIOS!$B$4:$F$343,3,0)</f>
        <v>1007</v>
      </c>
      <c r="F5427" s="149" t="str">
        <f>+VLOOKUP($A5427,mUNICIPIOS!$B$4:$F$343,4,0)</f>
        <v>San Lorenzo</v>
      </c>
      <c r="G5427" s="139" t="str">
        <f t="shared" ref="G5427:K5427" si="5553">+G5389</f>
        <v>05</v>
      </c>
      <c r="H5427" t="str">
        <f t="shared" si="5553"/>
        <v>IGF</v>
      </c>
      <c r="I5427" t="str">
        <f t="shared" si="5553"/>
        <v>Índice de Gestión Financiera</v>
      </c>
      <c r="J5427" t="str">
        <f t="shared" si="5553"/>
        <v>05-04</v>
      </c>
      <c r="K5427" t="str">
        <f t="shared" si="5553"/>
        <v>Inversión anual en capital fijo por habitante</v>
      </c>
      <c r="L5427" s="150">
        <f>+VLOOKUP($E5427,IGF_2018!$B$8:$Z$347,12,0)</f>
        <v>0.14416455259086539</v>
      </c>
      <c r="M5427" s="142" t="str">
        <f>+VLOOKUP($E5427,IGF_2018!$B$8:$Z$347,13,0)</f>
        <v>Bajo</v>
      </c>
    </row>
    <row r="5428" spans="1:13" x14ac:dyDescent="0.3">
      <c r="A5428" s="139">
        <f t="shared" si="5545"/>
        <v>143</v>
      </c>
      <c r="B5428" s="148">
        <f t="shared" si="5547"/>
        <v>26</v>
      </c>
      <c r="D5428" s="149" t="str">
        <f>+VLOOKUP($A5428,mUNICIPIOS!$B$4:$F$343,2,0)</f>
        <v>Suchitepéquez</v>
      </c>
      <c r="E5428" s="149">
        <f>+VLOOKUP($A5428,mUNICIPIOS!$B$4:$F$343,3,0)</f>
        <v>1007</v>
      </c>
      <c r="F5428" s="149" t="str">
        <f>+VLOOKUP($A5428,mUNICIPIOS!$B$4:$F$343,4,0)</f>
        <v>San Lorenzo</v>
      </c>
      <c r="G5428" s="139" t="str">
        <f t="shared" ref="G5428:K5428" si="5554">+G5390</f>
        <v>05</v>
      </c>
      <c r="H5428" t="str">
        <f t="shared" si="5554"/>
        <v>IGF</v>
      </c>
      <c r="I5428" t="str">
        <f t="shared" si="5554"/>
        <v>Índice de Gestión Financiera</v>
      </c>
      <c r="J5428" t="str">
        <f t="shared" si="5554"/>
        <v>05-05</v>
      </c>
      <c r="K5428" t="str">
        <f t="shared" si="5554"/>
        <v>Inversión anual en capital fijo con recursos percibidos por ingresos propios</v>
      </c>
      <c r="L5428" s="150">
        <f>+VLOOKUP($E5428,IGF_2018!$B$8:$Z$347,15,0)</f>
        <v>0.13947990676065114</v>
      </c>
      <c r="M5428" s="142" t="str">
        <f>+VLOOKUP($E5428,IGF_2018!$B$8:$Z$347,16,0)</f>
        <v>Bajo</v>
      </c>
    </row>
    <row r="5429" spans="1:13" x14ac:dyDescent="0.3">
      <c r="A5429" s="139">
        <f t="shared" si="5545"/>
        <v>143</v>
      </c>
      <c r="B5429" s="148">
        <f t="shared" si="5547"/>
        <v>27</v>
      </c>
      <c r="D5429" s="149" t="str">
        <f>+VLOOKUP($A5429,mUNICIPIOS!$B$4:$F$343,2,0)</f>
        <v>Suchitepéquez</v>
      </c>
      <c r="E5429" s="149">
        <f>+VLOOKUP($A5429,mUNICIPIOS!$B$4:$F$343,3,0)</f>
        <v>1007</v>
      </c>
      <c r="F5429" s="149" t="str">
        <f>+VLOOKUP($A5429,mUNICIPIOS!$B$4:$F$343,4,0)</f>
        <v>San Lorenzo</v>
      </c>
      <c r="G5429" s="139" t="str">
        <f t="shared" ref="G5429:K5429" si="5555">+G5391</f>
        <v>05</v>
      </c>
      <c r="H5429" t="str">
        <f t="shared" si="5555"/>
        <v>IGF</v>
      </c>
      <c r="I5429" t="str">
        <f t="shared" si="5555"/>
        <v>Índice de Gestión Financiera</v>
      </c>
      <c r="J5429" t="str">
        <f t="shared" si="5555"/>
        <v>05-06</v>
      </c>
      <c r="K5429" t="str">
        <f t="shared" si="5555"/>
        <v xml:space="preserve">Inversión anual en capital fijo con recursos percibidos por transferencias del Gobierno Central </v>
      </c>
      <c r="L5429" s="150">
        <f>+VLOOKUP($E5429,IGF_2018!$B$8:$Z$347,18,0)</f>
        <v>2.1946328147781389E-2</v>
      </c>
      <c r="M5429" s="142" t="str">
        <f>+VLOOKUP($E5429,IGF_2018!$B$8:$Z$347,19,0)</f>
        <v>Bajo</v>
      </c>
    </row>
    <row r="5430" spans="1:13" x14ac:dyDescent="0.3">
      <c r="A5430" s="139">
        <f t="shared" si="5545"/>
        <v>143</v>
      </c>
      <c r="B5430" s="148">
        <f t="shared" si="5547"/>
        <v>28</v>
      </c>
      <c r="D5430" s="149" t="str">
        <f>+VLOOKUP($A5430,mUNICIPIOS!$B$4:$F$343,2,0)</f>
        <v>Suchitepéquez</v>
      </c>
      <c r="E5430" s="149">
        <f>+VLOOKUP($A5430,mUNICIPIOS!$B$4:$F$343,3,0)</f>
        <v>1007</v>
      </c>
      <c r="F5430" s="149" t="str">
        <f>+VLOOKUP($A5430,mUNICIPIOS!$B$4:$F$343,4,0)</f>
        <v>San Lorenzo</v>
      </c>
      <c r="G5430" s="139" t="str">
        <f t="shared" ref="G5430:K5430" si="5556">+G5392</f>
        <v>05</v>
      </c>
      <c r="H5430" t="str">
        <f t="shared" si="5556"/>
        <v>IGF</v>
      </c>
      <c r="I5430" t="str">
        <f t="shared" si="5556"/>
        <v>Índice de Gestión Financiera</v>
      </c>
      <c r="J5430" t="str">
        <f t="shared" si="5556"/>
        <v>05-07</v>
      </c>
      <c r="K5430" t="str">
        <f t="shared" si="5556"/>
        <v>Financiamiento por endeudamiento municipal</v>
      </c>
      <c r="L5430" s="150">
        <f>+VLOOKUP($E5430,IGF_2018!$B$8:$Z$347,21,0)</f>
        <v>1</v>
      </c>
      <c r="M5430" s="142" t="str">
        <f>+VLOOKUP($E5430,IGF_2018!$B$8:$Z$347,22,0)</f>
        <v>Alto</v>
      </c>
    </row>
    <row r="5431" spans="1:13" x14ac:dyDescent="0.3">
      <c r="A5431" s="139">
        <f t="shared" si="5545"/>
        <v>143</v>
      </c>
      <c r="B5431" s="148">
        <f t="shared" si="5547"/>
        <v>29</v>
      </c>
      <c r="D5431" s="149" t="str">
        <f>+VLOOKUP($A5431,mUNICIPIOS!$B$4:$F$343,2,0)</f>
        <v>Suchitepéquez</v>
      </c>
      <c r="E5431" s="149">
        <f>+VLOOKUP($A5431,mUNICIPIOS!$B$4:$F$343,3,0)</f>
        <v>1007</v>
      </c>
      <c r="F5431" s="149" t="str">
        <f>+VLOOKUP($A5431,mUNICIPIOS!$B$4:$F$343,4,0)</f>
        <v>San Lorenzo</v>
      </c>
      <c r="G5431" s="139" t="str">
        <f t="shared" ref="G5431:K5431" si="5557">+G5393</f>
        <v>05</v>
      </c>
      <c r="H5431" t="str">
        <f t="shared" si="5557"/>
        <v>IGF</v>
      </c>
      <c r="I5431" t="str">
        <f t="shared" si="5557"/>
        <v>Índice de Gestión Financiera</v>
      </c>
      <c r="J5431" t="str">
        <f t="shared" si="5557"/>
        <v>INDICE</v>
      </c>
      <c r="K5431">
        <f t="shared" si="5557"/>
        <v>0</v>
      </c>
      <c r="L5431" s="150">
        <f>+VLOOKUP($E5431,IGF_2018!$B$8:$Z$347,24,0)</f>
        <v>0.2715463276969618</v>
      </c>
      <c r="M5431" s="142" t="str">
        <f>+VLOOKUP($E5431,IGF_2018!$B$8:$Z$347,25,0)</f>
        <v>Medio bajo</v>
      </c>
    </row>
    <row r="5432" spans="1:13" x14ac:dyDescent="0.3">
      <c r="A5432" s="139">
        <f t="shared" si="5545"/>
        <v>143</v>
      </c>
      <c r="B5432" s="148">
        <f t="shared" si="5547"/>
        <v>30</v>
      </c>
      <c r="D5432" s="149" t="str">
        <f>+VLOOKUP($A5432,mUNICIPIOS!$B$4:$F$343,2,0)</f>
        <v>Suchitepéquez</v>
      </c>
      <c r="E5432" s="149">
        <f>+VLOOKUP($A5432,mUNICIPIOS!$B$4:$F$343,3,0)</f>
        <v>1007</v>
      </c>
      <c r="F5432" s="149" t="str">
        <f>+VLOOKUP($A5432,mUNICIPIOS!$B$4:$F$343,4,0)</f>
        <v>San Lorenzo</v>
      </c>
      <c r="G5432" s="139" t="str">
        <f t="shared" ref="G5432:K5432" si="5558">+G5394</f>
        <v>06</v>
      </c>
      <c r="H5432" t="str">
        <f t="shared" si="5558"/>
        <v>IGE</v>
      </c>
      <c r="I5432" t="str">
        <f t="shared" si="5558"/>
        <v>Índice de Gestión Estratégica</v>
      </c>
      <c r="J5432" t="str">
        <f t="shared" si="5558"/>
        <v>06-01</v>
      </c>
      <c r="K5432" t="str">
        <f t="shared" si="5558"/>
        <v>Ejecución del Plan Operativo Anual  (POA)</v>
      </c>
      <c r="L5432" s="150">
        <f>+VLOOKUP($E5432,IGE_2018!$B$8:$Z$347,3,0)</f>
        <v>0.7</v>
      </c>
      <c r="M5432" s="142" t="str">
        <f>+VLOOKUP($E5432,IGE_2018!$B$8:$Z$347,4,0)</f>
        <v>Medio alto</v>
      </c>
    </row>
    <row r="5433" spans="1:13" x14ac:dyDescent="0.3">
      <c r="A5433" s="139">
        <f t="shared" si="5545"/>
        <v>143</v>
      </c>
      <c r="B5433" s="148">
        <f t="shared" si="5547"/>
        <v>31</v>
      </c>
      <c r="D5433" s="149" t="str">
        <f>+VLOOKUP($A5433,mUNICIPIOS!$B$4:$F$343,2,0)</f>
        <v>Suchitepéquez</v>
      </c>
      <c r="E5433" s="149">
        <f>+VLOOKUP($A5433,mUNICIPIOS!$B$4:$F$343,3,0)</f>
        <v>1007</v>
      </c>
      <c r="F5433" s="149" t="str">
        <f>+VLOOKUP($A5433,mUNICIPIOS!$B$4:$F$343,4,0)</f>
        <v>San Lorenzo</v>
      </c>
      <c r="G5433" s="139" t="str">
        <f t="shared" ref="G5433:K5433" si="5559">+G5395</f>
        <v>06</v>
      </c>
      <c r="H5433" t="str">
        <f t="shared" si="5559"/>
        <v>IGE</v>
      </c>
      <c r="I5433" t="str">
        <f t="shared" si="5559"/>
        <v>Índice de Gestión Estratégica</v>
      </c>
      <c r="J5433" t="str">
        <f t="shared" si="5559"/>
        <v>06-02</v>
      </c>
      <c r="K5433" t="str">
        <f t="shared" si="5559"/>
        <v>Relación Plan de Desarrollo Municipal y Ordenamiento Territorial (PDM-OT) - Plan Estratégico Institucional (PEI) - Plan Operativo Multianual (POM) - Plan Operativo Anual (POA)</v>
      </c>
      <c r="L5433" s="150">
        <f>+VLOOKUP($E5433,IGE_2018!$B$8:$Z$347,6,0)</f>
        <v>6.6666666666666666E-2</v>
      </c>
      <c r="M5433" s="142" t="str">
        <f>+VLOOKUP($E5433,IGE_2018!$B$8:$Z$347,7,0)</f>
        <v>Bajo</v>
      </c>
    </row>
    <row r="5434" spans="1:13" x14ac:dyDescent="0.3">
      <c r="A5434" s="139">
        <f t="shared" si="5545"/>
        <v>143</v>
      </c>
      <c r="B5434" s="148">
        <f t="shared" si="5547"/>
        <v>32</v>
      </c>
      <c r="D5434" s="149" t="str">
        <f>+VLOOKUP($A5434,mUNICIPIOS!$B$4:$F$343,2,0)</f>
        <v>Suchitepéquez</v>
      </c>
      <c r="E5434" s="149">
        <f>+VLOOKUP($A5434,mUNICIPIOS!$B$4:$F$343,3,0)</f>
        <v>1007</v>
      </c>
      <c r="F5434" s="149" t="str">
        <f>+VLOOKUP($A5434,mUNICIPIOS!$B$4:$F$343,4,0)</f>
        <v>San Lorenzo</v>
      </c>
      <c r="G5434" s="139" t="str">
        <f t="shared" ref="G5434:K5434" si="5560">+G5396</f>
        <v>06</v>
      </c>
      <c r="H5434" t="str">
        <f t="shared" si="5560"/>
        <v>IGE</v>
      </c>
      <c r="I5434" t="str">
        <f t="shared" si="5560"/>
        <v>Índice de Gestión Estratégica</v>
      </c>
      <c r="J5434" t="str">
        <f t="shared" si="5560"/>
        <v>06-03</v>
      </c>
      <c r="K5434" t="str">
        <f t="shared" si="5560"/>
        <v>Presupuesto de egresos relacionado a competencias municipales que responden a prioridades nacionales de desarrollo.</v>
      </c>
      <c r="L5434" s="150">
        <f>+VLOOKUP($E5434,IGE_2018!$B$8:$Z$347,9,0)</f>
        <v>0.17742101504979749</v>
      </c>
      <c r="M5434" s="142" t="str">
        <f>+VLOOKUP($E5434,IGE_2018!$B$8:$Z$347,10,0)</f>
        <v>Bajo</v>
      </c>
    </row>
    <row r="5435" spans="1:13" x14ac:dyDescent="0.3">
      <c r="A5435" s="139">
        <f t="shared" si="5545"/>
        <v>143</v>
      </c>
      <c r="B5435" s="148">
        <f t="shared" si="5547"/>
        <v>33</v>
      </c>
      <c r="D5435" s="149" t="str">
        <f>+VLOOKUP($A5435,mUNICIPIOS!$B$4:$F$343,2,0)</f>
        <v>Suchitepéquez</v>
      </c>
      <c r="E5435" s="149">
        <f>+VLOOKUP($A5435,mUNICIPIOS!$B$4:$F$343,3,0)</f>
        <v>1007</v>
      </c>
      <c r="F5435" s="149" t="str">
        <f>+VLOOKUP($A5435,mUNICIPIOS!$B$4:$F$343,4,0)</f>
        <v>San Lorenzo</v>
      </c>
      <c r="G5435" s="139" t="str">
        <f t="shared" ref="G5435:K5435" si="5561">+G5397</f>
        <v>06</v>
      </c>
      <c r="H5435" t="str">
        <f t="shared" si="5561"/>
        <v>IGE</v>
      </c>
      <c r="I5435" t="str">
        <f t="shared" si="5561"/>
        <v>Índice de Gestión Estratégica</v>
      </c>
      <c r="J5435" t="str">
        <f t="shared" si="5561"/>
        <v>06-04</v>
      </c>
      <c r="K5435" t="str">
        <f t="shared" si="5561"/>
        <v>Institucionalización de la gestión ordenada del territorio</v>
      </c>
      <c r="L5435" s="150">
        <f>+VLOOKUP($E5435,IGE_2018!$B$8:$Z$347,12,0)</f>
        <v>0.35000000000000003</v>
      </c>
      <c r="M5435" s="142" t="str">
        <f>+VLOOKUP($E5435,IGE_2018!$B$8:$Z$347,13,0)</f>
        <v>Medio bajo</v>
      </c>
    </row>
    <row r="5436" spans="1:13" x14ac:dyDescent="0.3">
      <c r="A5436" s="139">
        <f t="shared" si="5545"/>
        <v>143</v>
      </c>
      <c r="B5436" s="148">
        <f t="shared" si="5547"/>
        <v>34</v>
      </c>
      <c r="D5436" s="149" t="str">
        <f>+VLOOKUP($A5436,mUNICIPIOS!$B$4:$F$343,2,0)</f>
        <v>Suchitepéquez</v>
      </c>
      <c r="E5436" s="149">
        <f>+VLOOKUP($A5436,mUNICIPIOS!$B$4:$F$343,3,0)</f>
        <v>1007</v>
      </c>
      <c r="F5436" s="149" t="str">
        <f>+VLOOKUP($A5436,mUNICIPIOS!$B$4:$F$343,4,0)</f>
        <v>San Lorenzo</v>
      </c>
      <c r="G5436" s="139" t="str">
        <f t="shared" ref="G5436:K5436" si="5562">+G5398</f>
        <v>06</v>
      </c>
      <c r="H5436" t="str">
        <f t="shared" si="5562"/>
        <v>IGE</v>
      </c>
      <c r="I5436" t="str">
        <f t="shared" si="5562"/>
        <v>Índice de Gestión Estratégica</v>
      </c>
      <c r="J5436" t="str">
        <f t="shared" si="5562"/>
        <v>06-05</v>
      </c>
      <c r="K5436" t="str">
        <f t="shared" si="5562"/>
        <v>Acciones para la gestión ordenada del territorio</v>
      </c>
      <c r="L5436" s="150">
        <f>+VLOOKUP($E5436,IGE_2018!$B$8:$Z$347,15,0)</f>
        <v>0.18000000000000005</v>
      </c>
      <c r="M5436" s="142" t="str">
        <f>+VLOOKUP($E5436,IGE_2018!$B$8:$Z$347,16,0)</f>
        <v>Bajo</v>
      </c>
    </row>
    <row r="5437" spans="1:13" x14ac:dyDescent="0.3">
      <c r="A5437" s="139">
        <f t="shared" si="5545"/>
        <v>143</v>
      </c>
      <c r="B5437" s="148">
        <f t="shared" si="5547"/>
        <v>35</v>
      </c>
      <c r="D5437" s="149" t="str">
        <f>+VLOOKUP($A5437,mUNICIPIOS!$B$4:$F$343,2,0)</f>
        <v>Suchitepéquez</v>
      </c>
      <c r="E5437" s="149">
        <f>+VLOOKUP($A5437,mUNICIPIOS!$B$4:$F$343,3,0)</f>
        <v>1007</v>
      </c>
      <c r="F5437" s="149" t="str">
        <f>+VLOOKUP($A5437,mUNICIPIOS!$B$4:$F$343,4,0)</f>
        <v>San Lorenzo</v>
      </c>
      <c r="G5437" s="139" t="str">
        <f t="shared" ref="G5437:K5437" si="5563">+G5399</f>
        <v>06</v>
      </c>
      <c r="H5437" t="str">
        <f t="shared" si="5563"/>
        <v>IGE</v>
      </c>
      <c r="I5437" t="str">
        <f t="shared" si="5563"/>
        <v>Índice de Gestión Estratégica</v>
      </c>
      <c r="J5437" t="str">
        <f t="shared" si="5563"/>
        <v>06-06</v>
      </c>
      <c r="K5437" t="str">
        <f t="shared" si="5563"/>
        <v>Gestión de riesgo en la formulación de proyectos derivados de la planificación operativa anual</v>
      </c>
      <c r="L5437" s="150">
        <f>+VLOOKUP($E5437,IGE_2018!$B$8:$Z$347,18,0)</f>
        <v>0</v>
      </c>
      <c r="M5437" s="142" t="str">
        <f>+VLOOKUP($E5437,IGE_2018!$B$8:$Z$347,19,0)</f>
        <v>Bajo</v>
      </c>
    </row>
    <row r="5438" spans="1:13" x14ac:dyDescent="0.3">
      <c r="A5438" s="139">
        <f t="shared" si="5545"/>
        <v>143</v>
      </c>
      <c r="B5438" s="148">
        <f t="shared" si="5547"/>
        <v>36</v>
      </c>
      <c r="D5438" s="149" t="str">
        <f>+VLOOKUP($A5438,mUNICIPIOS!$B$4:$F$343,2,0)</f>
        <v>Suchitepéquez</v>
      </c>
      <c r="E5438" s="149">
        <f>+VLOOKUP($A5438,mUNICIPIOS!$B$4:$F$343,3,0)</f>
        <v>1007</v>
      </c>
      <c r="F5438" s="149" t="str">
        <f>+VLOOKUP($A5438,mUNICIPIOS!$B$4:$F$343,4,0)</f>
        <v>San Lorenzo</v>
      </c>
      <c r="G5438" s="139" t="str">
        <f t="shared" ref="G5438:K5438" si="5564">+G5400</f>
        <v>06</v>
      </c>
      <c r="H5438" t="str">
        <f t="shared" si="5564"/>
        <v>IGE</v>
      </c>
      <c r="I5438" t="str">
        <f t="shared" si="5564"/>
        <v>Índice de Gestión Estratégica</v>
      </c>
      <c r="J5438" t="str">
        <f t="shared" si="5564"/>
        <v>06-07</v>
      </c>
      <c r="K5438" t="str">
        <f t="shared" si="5564"/>
        <v>Ingresos por servicios ambientales en relación a los ingresos propios sin regalías</v>
      </c>
      <c r="L5438" s="150">
        <f>+VLOOKUP($E5438,IGE_2018!$B$8:$Z$347,21,0)</f>
        <v>0</v>
      </c>
      <c r="M5438" s="142" t="str">
        <f>+VLOOKUP($E5438,IGE_2018!$B$8:$Z$347,22,0)</f>
        <v>Bajo</v>
      </c>
    </row>
    <row r="5439" spans="1:13" x14ac:dyDescent="0.3">
      <c r="A5439" s="139">
        <f t="shared" si="5545"/>
        <v>143</v>
      </c>
      <c r="B5439" s="148">
        <f t="shared" si="5547"/>
        <v>37</v>
      </c>
      <c r="D5439" s="149" t="str">
        <f>+VLOOKUP($A5439,mUNICIPIOS!$B$4:$F$343,2,0)</f>
        <v>Suchitepéquez</v>
      </c>
      <c r="E5439" s="149">
        <f>+VLOOKUP($A5439,mUNICIPIOS!$B$4:$F$343,3,0)</f>
        <v>1007</v>
      </c>
      <c r="F5439" s="149" t="str">
        <f>+VLOOKUP($A5439,mUNICIPIOS!$B$4:$F$343,4,0)</f>
        <v>San Lorenzo</v>
      </c>
      <c r="G5439" s="139" t="str">
        <f t="shared" ref="G5439:K5439" si="5565">+G5401</f>
        <v>06</v>
      </c>
      <c r="H5439" t="str">
        <f t="shared" si="5565"/>
        <v>IGE</v>
      </c>
      <c r="I5439" t="str">
        <f t="shared" si="5565"/>
        <v>Índice de Gestión Estratégica</v>
      </c>
      <c r="J5439" t="str">
        <f t="shared" si="5565"/>
        <v>INDICE</v>
      </c>
      <c r="K5439">
        <f t="shared" si="5565"/>
        <v>0</v>
      </c>
      <c r="L5439" s="150">
        <f>+VLOOKUP($E5439,IGE_2018!$B$8:$Z$347,24,0)</f>
        <v>0.22135525376244936</v>
      </c>
      <c r="M5439" s="142" t="str">
        <f>+VLOOKUP($E5439,IGE_2018!$B$8:$Z$347,25,0)</f>
        <v>Medio bajo</v>
      </c>
    </row>
    <row r="5440" spans="1:13" x14ac:dyDescent="0.3">
      <c r="A5440" s="139">
        <f t="shared" si="5545"/>
        <v>143</v>
      </c>
      <c r="B5440" s="148">
        <f t="shared" si="5547"/>
        <v>38</v>
      </c>
      <c r="D5440" s="149" t="str">
        <f>+VLOOKUP($A5440,mUNICIPIOS!$B$4:$F$343,2,0)</f>
        <v>Suchitepéquez</v>
      </c>
      <c r="E5440" s="149">
        <f>+VLOOKUP($A5440,mUNICIPIOS!$B$4:$F$343,3,0)</f>
        <v>1007</v>
      </c>
      <c r="F5440" s="149" t="str">
        <f>+VLOOKUP($A5440,mUNICIPIOS!$B$4:$F$343,4,0)</f>
        <v>San Lorenzo</v>
      </c>
      <c r="G5440" s="139" t="str">
        <f t="shared" ref="G5440:K5440" si="5566">+G5402</f>
        <v>RANKING</v>
      </c>
      <c r="H5440" t="str">
        <f t="shared" si="5566"/>
        <v>RGM</v>
      </c>
      <c r="I5440" t="str">
        <f t="shared" si="5566"/>
        <v>Ranking de la Gestión Municipal 2018</v>
      </c>
      <c r="J5440" t="str">
        <f t="shared" si="5566"/>
        <v>RANKING</v>
      </c>
      <c r="K5440">
        <f t="shared" si="5566"/>
        <v>0</v>
      </c>
      <c r="L5440" s="151">
        <f>+VLOOKUP($E5440,Resultados_generales!$C$8:$AE$347,27,0)</f>
        <v>0.27962018552406837</v>
      </c>
      <c r="M5440" t="str">
        <f>+VLOOKUP($E5440,Resultados_generales!$C$8:$AE$347,28,0)</f>
        <v>Medio bajo</v>
      </c>
    </row>
    <row r="5441" spans="1:13" x14ac:dyDescent="0.3">
      <c r="A5441" s="139">
        <f t="shared" si="5545"/>
        <v>144</v>
      </c>
      <c r="B5441" s="148">
        <f t="shared" si="5547"/>
        <v>1</v>
      </c>
      <c r="D5441" s="149" t="str">
        <f>+VLOOKUP($A5441,mUNICIPIOS!$B$4:$F$343,2,0)</f>
        <v>Suchitepéquez</v>
      </c>
      <c r="E5441" s="149">
        <f>+VLOOKUP($A5441,mUNICIPIOS!$B$4:$F$343,3,0)</f>
        <v>1008</v>
      </c>
      <c r="F5441" s="149" t="str">
        <f>+VLOOKUP($A5441,mUNICIPIOS!$B$4:$F$343,4,0)</f>
        <v>Samayac</v>
      </c>
      <c r="G5441" s="139" t="str">
        <f t="shared" ref="G5441:K5441" si="5567">+G5403</f>
        <v>01</v>
      </c>
      <c r="H5441" t="str">
        <f t="shared" si="5567"/>
        <v>IPC</v>
      </c>
      <c r="I5441" t="str">
        <f t="shared" si="5567"/>
        <v>Índice de Participación Ciudadana</v>
      </c>
      <c r="J5441" t="str">
        <f t="shared" si="5567"/>
        <v>01-01</v>
      </c>
      <c r="K5441" t="str">
        <f t="shared" si="5567"/>
        <v>Número de reuniones del COMUDE en el año de la medición.</v>
      </c>
      <c r="L5441" s="150">
        <f>+VLOOKUP($E5441,IPC_2018!$B$8:$T$347,3,0)</f>
        <v>1</v>
      </c>
      <c r="M5441" s="142" t="str">
        <f>+VLOOKUP($E5441,IPC_2018!$B$8:$T$347,4,0)</f>
        <v>Alto</v>
      </c>
    </row>
    <row r="5442" spans="1:13" x14ac:dyDescent="0.3">
      <c r="A5442" s="139">
        <f t="shared" si="5545"/>
        <v>144</v>
      </c>
      <c r="B5442" s="148">
        <f t="shared" si="5547"/>
        <v>2</v>
      </c>
      <c r="D5442" s="149" t="str">
        <f>+VLOOKUP($A5442,mUNICIPIOS!$B$4:$F$343,2,0)</f>
        <v>Suchitepéquez</v>
      </c>
      <c r="E5442" s="149">
        <f>+VLOOKUP($A5442,mUNICIPIOS!$B$4:$F$343,3,0)</f>
        <v>1008</v>
      </c>
      <c r="F5442" s="149" t="str">
        <f>+VLOOKUP($A5442,mUNICIPIOS!$B$4:$F$343,4,0)</f>
        <v>Samayac</v>
      </c>
      <c r="G5442" s="139" t="str">
        <f t="shared" ref="G5442:K5442" si="5568">+G5404</f>
        <v>01</v>
      </c>
      <c r="H5442" t="str">
        <f t="shared" si="5568"/>
        <v>IPC</v>
      </c>
      <c r="I5442" t="str">
        <f t="shared" si="5568"/>
        <v>Índice de Participación Ciudadana</v>
      </c>
      <c r="J5442" t="str">
        <f t="shared" si="5568"/>
        <v>01-02</v>
      </c>
      <c r="K5442" t="str">
        <f t="shared" si="5568"/>
        <v>Participación de Alcaldes, Concejales y Síndicos determinados o designados en el COMUDE</v>
      </c>
      <c r="L5442" s="150">
        <f>+VLOOKUP($E5442,IPC_2018!$B$8:$T$347,6,0)</f>
        <v>0.81770833333333326</v>
      </c>
      <c r="M5442" s="142" t="str">
        <f>+VLOOKUP($E5442,IPC_2018!$B$8:$T$347,7,0)</f>
        <v>Alto</v>
      </c>
    </row>
    <row r="5443" spans="1:13" x14ac:dyDescent="0.3">
      <c r="A5443" s="139">
        <f t="shared" si="5545"/>
        <v>144</v>
      </c>
      <c r="B5443" s="148">
        <f t="shared" si="5547"/>
        <v>3</v>
      </c>
      <c r="D5443" s="149" t="str">
        <f>+VLOOKUP($A5443,mUNICIPIOS!$B$4:$F$343,2,0)</f>
        <v>Suchitepéquez</v>
      </c>
      <c r="E5443" s="149">
        <f>+VLOOKUP($A5443,mUNICIPIOS!$B$4:$F$343,3,0)</f>
        <v>1008</v>
      </c>
      <c r="F5443" s="149" t="str">
        <f>+VLOOKUP($A5443,mUNICIPIOS!$B$4:$F$343,4,0)</f>
        <v>Samayac</v>
      </c>
      <c r="G5443" s="139" t="str">
        <f t="shared" ref="G5443:K5443" si="5569">+G5405</f>
        <v>01</v>
      </c>
      <c r="H5443" t="str">
        <f t="shared" si="5569"/>
        <v>IPC</v>
      </c>
      <c r="I5443" t="str">
        <f t="shared" si="5569"/>
        <v>Índice de Participación Ciudadana</v>
      </c>
      <c r="J5443" t="str">
        <f t="shared" si="5569"/>
        <v>01-03</v>
      </c>
      <c r="K5443" t="str">
        <f t="shared" si="5569"/>
        <v>Participación  de organizaciones de jóvenes, mujeres, pueblos mayas, xincas, garífunas, y otras organizaciones en el Comude</v>
      </c>
      <c r="L5443" s="150">
        <f>+VLOOKUP($E5443,IPC_2018!$B$8:$T$347,9,0)</f>
        <v>0.52968036529680373</v>
      </c>
      <c r="M5443" s="142" t="str">
        <f>+VLOOKUP($E5443,IPC_2018!$B$8:$T$347,10,0)</f>
        <v>Medio</v>
      </c>
    </row>
    <row r="5444" spans="1:13" x14ac:dyDescent="0.3">
      <c r="A5444" s="139">
        <f t="shared" si="5545"/>
        <v>144</v>
      </c>
      <c r="B5444" s="148">
        <f t="shared" si="5547"/>
        <v>4</v>
      </c>
      <c r="D5444" s="149" t="str">
        <f>+VLOOKUP($A5444,mUNICIPIOS!$B$4:$F$343,2,0)</f>
        <v>Suchitepéquez</v>
      </c>
      <c r="E5444" s="149">
        <f>+VLOOKUP($A5444,mUNICIPIOS!$B$4:$F$343,3,0)</f>
        <v>1008</v>
      </c>
      <c r="F5444" s="149" t="str">
        <f>+VLOOKUP($A5444,mUNICIPIOS!$B$4:$F$343,4,0)</f>
        <v>Samayac</v>
      </c>
      <c r="G5444" s="139" t="str">
        <f t="shared" ref="G5444:K5444" si="5570">+G5406</f>
        <v>01</v>
      </c>
      <c r="H5444" t="str">
        <f t="shared" si="5570"/>
        <v>IPC</v>
      </c>
      <c r="I5444" t="str">
        <f t="shared" si="5570"/>
        <v>Índice de Participación Ciudadana</v>
      </c>
      <c r="J5444" t="str">
        <f t="shared" si="5570"/>
        <v>01-04</v>
      </c>
      <c r="K5444" t="str">
        <f t="shared" si="5570"/>
        <v>Representatividad territorial del Comude.</v>
      </c>
      <c r="L5444" s="150">
        <f>+VLOOKUP($E5444,IPC_2018!$B$8:$T$347,12,0)</f>
        <v>0.79</v>
      </c>
      <c r="M5444" s="142" t="str">
        <f>+VLOOKUP($E5444,IPC_2018!$B$8:$T$347,13,0)</f>
        <v>Medio alto</v>
      </c>
    </row>
    <row r="5445" spans="1:13" x14ac:dyDescent="0.3">
      <c r="A5445" s="139">
        <f t="shared" si="5545"/>
        <v>144</v>
      </c>
      <c r="B5445" s="148">
        <f t="shared" si="5547"/>
        <v>5</v>
      </c>
      <c r="D5445" s="149" t="str">
        <f>+VLOOKUP($A5445,mUNICIPIOS!$B$4:$F$343,2,0)</f>
        <v>Suchitepéquez</v>
      </c>
      <c r="E5445" s="149">
        <f>+VLOOKUP($A5445,mUNICIPIOS!$B$4:$F$343,3,0)</f>
        <v>1008</v>
      </c>
      <c r="F5445" s="149" t="str">
        <f>+VLOOKUP($A5445,mUNICIPIOS!$B$4:$F$343,4,0)</f>
        <v>Samayac</v>
      </c>
      <c r="G5445" s="139" t="str">
        <f t="shared" ref="G5445:K5445" si="5571">+G5407</f>
        <v>01</v>
      </c>
      <c r="H5445" t="str">
        <f t="shared" si="5571"/>
        <v>IPC</v>
      </c>
      <c r="I5445" t="str">
        <f t="shared" si="5571"/>
        <v>Índice de Participación Ciudadana</v>
      </c>
      <c r="J5445" t="str">
        <f t="shared" si="5571"/>
        <v>01-05</v>
      </c>
      <c r="K5445" t="str">
        <f t="shared" si="5571"/>
        <v>Funcionamiento del Comude</v>
      </c>
      <c r="L5445" s="150">
        <f>+VLOOKUP($E5445,IPC_2018!$B$8:$T$347,15,0)</f>
        <v>0.15901060076290127</v>
      </c>
      <c r="M5445" s="142" t="str">
        <f>+VLOOKUP($E5445,IPC_2018!$B$8:$T$347,16,0)</f>
        <v>Bajo</v>
      </c>
    </row>
    <row r="5446" spans="1:13" x14ac:dyDescent="0.3">
      <c r="A5446" s="139">
        <f t="shared" si="5545"/>
        <v>144</v>
      </c>
      <c r="B5446" s="148">
        <f t="shared" si="5547"/>
        <v>6</v>
      </c>
      <c r="D5446" s="149" t="str">
        <f>+VLOOKUP($A5446,mUNICIPIOS!$B$4:$F$343,2,0)</f>
        <v>Suchitepéquez</v>
      </c>
      <c r="E5446" s="149">
        <f>+VLOOKUP($A5446,mUNICIPIOS!$B$4:$F$343,3,0)</f>
        <v>1008</v>
      </c>
      <c r="F5446" s="149" t="str">
        <f>+VLOOKUP($A5446,mUNICIPIOS!$B$4:$F$343,4,0)</f>
        <v>Samayac</v>
      </c>
      <c r="G5446" s="139" t="str">
        <f t="shared" ref="G5446:K5446" si="5572">+G5408</f>
        <v>01</v>
      </c>
      <c r="H5446" t="str">
        <f t="shared" si="5572"/>
        <v>IPC</v>
      </c>
      <c r="I5446" t="str">
        <f t="shared" si="5572"/>
        <v>Índice de Participación Ciudadana</v>
      </c>
      <c r="J5446" t="str">
        <f t="shared" si="5572"/>
        <v>INDICE</v>
      </c>
      <c r="K5446">
        <f t="shared" si="5572"/>
        <v>0</v>
      </c>
      <c r="L5446" s="150">
        <f>+VLOOKUP($E5446,IPC_2018!$B$8:$T$347,18,0)</f>
        <v>0.74901718657562233</v>
      </c>
      <c r="M5446" s="142" t="str">
        <f>+VLOOKUP($E5446,IPC_2018!$B$8:$T$347,19,0)</f>
        <v>Medio alto</v>
      </c>
    </row>
    <row r="5447" spans="1:13" x14ac:dyDescent="0.3">
      <c r="A5447" s="139">
        <f t="shared" si="5545"/>
        <v>144</v>
      </c>
      <c r="B5447" s="148">
        <f t="shared" si="5547"/>
        <v>7</v>
      </c>
      <c r="D5447" s="149" t="str">
        <f>+VLOOKUP($A5447,mUNICIPIOS!$B$4:$F$343,2,0)</f>
        <v>Suchitepéquez</v>
      </c>
      <c r="E5447" s="149">
        <f>+VLOOKUP($A5447,mUNICIPIOS!$B$4:$F$343,3,0)</f>
        <v>1008</v>
      </c>
      <c r="F5447" s="149" t="str">
        <f>+VLOOKUP($A5447,mUNICIPIOS!$B$4:$F$343,4,0)</f>
        <v>Samayac</v>
      </c>
      <c r="G5447" s="139" t="str">
        <f t="shared" ref="G5447:K5447" si="5573">+G5409</f>
        <v>02</v>
      </c>
      <c r="H5447" t="str">
        <f t="shared" si="5573"/>
        <v>IIC</v>
      </c>
      <c r="I5447" t="str">
        <f t="shared" si="5573"/>
        <v>Índice de Información a la Ciudadanía</v>
      </c>
      <c r="J5447" t="str">
        <f t="shared" si="5573"/>
        <v>02-01</v>
      </c>
      <c r="K5447" t="str">
        <f t="shared" si="5573"/>
        <v>Rendición de cuentas cuatrimestral y anual al Comude enfocadas en resultados.</v>
      </c>
      <c r="L5447" s="150">
        <f>+VLOOKUP($E5447,IIC_2018!$B$8:$Q$347,3,0)</f>
        <v>0.26666666666666666</v>
      </c>
      <c r="M5447" s="142" t="str">
        <f>+VLOOKUP($E5447,IIC_2018!$B$8:$Q$347,4,0)</f>
        <v>Medio bajo</v>
      </c>
    </row>
    <row r="5448" spans="1:13" x14ac:dyDescent="0.3">
      <c r="A5448" s="139">
        <f t="shared" si="5545"/>
        <v>144</v>
      </c>
      <c r="B5448" s="148">
        <f t="shared" si="5547"/>
        <v>8</v>
      </c>
      <c r="D5448" s="149" t="str">
        <f>+VLOOKUP($A5448,mUNICIPIOS!$B$4:$F$343,2,0)</f>
        <v>Suchitepéquez</v>
      </c>
      <c r="E5448" s="149">
        <f>+VLOOKUP($A5448,mUNICIPIOS!$B$4:$F$343,3,0)</f>
        <v>1008</v>
      </c>
      <c r="F5448" s="149" t="str">
        <f>+VLOOKUP($A5448,mUNICIPIOS!$B$4:$F$343,4,0)</f>
        <v>Samayac</v>
      </c>
      <c r="G5448" s="139" t="str">
        <f t="shared" ref="G5448:K5448" si="5574">+G5410</f>
        <v>02</v>
      </c>
      <c r="H5448" t="str">
        <f t="shared" si="5574"/>
        <v>IIC</v>
      </c>
      <c r="I5448" t="str">
        <f t="shared" si="5574"/>
        <v>Índice de Información a la Ciudadanía</v>
      </c>
      <c r="J5448" t="str">
        <f t="shared" si="5574"/>
        <v>02-02</v>
      </c>
      <c r="K5448" t="str">
        <f t="shared" si="5574"/>
        <v>Información presupuestaria y otra información brindada a la ciudadanía disponible en medios locales de comunicación.</v>
      </c>
      <c r="L5448" s="150">
        <f>+VLOOKUP($E5448,IIC_2018!$B$8:$Q$347,6,0)</f>
        <v>0.75</v>
      </c>
      <c r="M5448" s="142" t="str">
        <f>+VLOOKUP($E5448,IIC_2018!$B$8:$Q$347,7,0)</f>
        <v>Medio alto</v>
      </c>
    </row>
    <row r="5449" spans="1:13" x14ac:dyDescent="0.3">
      <c r="A5449" s="139">
        <f t="shared" si="5545"/>
        <v>144</v>
      </c>
      <c r="B5449" s="148">
        <f t="shared" si="5547"/>
        <v>9</v>
      </c>
      <c r="D5449" s="149" t="str">
        <f>+VLOOKUP($A5449,mUNICIPIOS!$B$4:$F$343,2,0)</f>
        <v>Suchitepéquez</v>
      </c>
      <c r="E5449" s="149">
        <f>+VLOOKUP($A5449,mUNICIPIOS!$B$4:$F$343,3,0)</f>
        <v>1008</v>
      </c>
      <c r="F5449" s="149" t="str">
        <f>+VLOOKUP($A5449,mUNICIPIOS!$B$4:$F$343,4,0)</f>
        <v>Samayac</v>
      </c>
      <c r="G5449" s="139" t="str">
        <f t="shared" ref="G5449:K5449" si="5575">+G5411</f>
        <v>02</v>
      </c>
      <c r="H5449" t="str">
        <f t="shared" si="5575"/>
        <v>IIC</v>
      </c>
      <c r="I5449" t="str">
        <f t="shared" si="5575"/>
        <v>Índice de Información a la Ciudadanía</v>
      </c>
      <c r="J5449" t="str">
        <f t="shared" si="5575"/>
        <v>02-03</v>
      </c>
      <c r="K5449" t="str">
        <f t="shared" si="5575"/>
        <v>Información pública de oficio actualizada y disponible de acuerdo a la LAIP y uso de internet.</v>
      </c>
      <c r="L5449" s="150">
        <f>+VLOOKUP($E5449,IIC_2018!$B$8:$Q$347,9,0)</f>
        <v>0.6</v>
      </c>
      <c r="M5449" s="142" t="str">
        <f>+VLOOKUP($E5449,IIC_2018!$B$8:$Q$347,10,0)</f>
        <v>Medio</v>
      </c>
    </row>
    <row r="5450" spans="1:13" x14ac:dyDescent="0.3">
      <c r="A5450" s="139">
        <f t="shared" si="5545"/>
        <v>144</v>
      </c>
      <c r="B5450" s="148">
        <f t="shared" si="5547"/>
        <v>10</v>
      </c>
      <c r="D5450" s="149" t="str">
        <f>+VLOOKUP($A5450,mUNICIPIOS!$B$4:$F$343,2,0)</f>
        <v>Suchitepéquez</v>
      </c>
      <c r="E5450" s="149">
        <f>+VLOOKUP($A5450,mUNICIPIOS!$B$4:$F$343,3,0)</f>
        <v>1008</v>
      </c>
      <c r="F5450" s="149" t="str">
        <f>+VLOOKUP($A5450,mUNICIPIOS!$B$4:$F$343,4,0)</f>
        <v>Samayac</v>
      </c>
      <c r="G5450" s="139" t="str">
        <f t="shared" ref="G5450:K5450" si="5576">+G5412</f>
        <v>02</v>
      </c>
      <c r="H5450" t="str">
        <f t="shared" si="5576"/>
        <v>IIC</v>
      </c>
      <c r="I5450" t="str">
        <f t="shared" si="5576"/>
        <v>Índice de Información a la Ciudadanía</v>
      </c>
      <c r="J5450" t="str">
        <f t="shared" si="5576"/>
        <v>02-04</v>
      </c>
      <c r="K5450" t="str">
        <f t="shared" si="5576"/>
        <v>Relación del monto contratado por medio de Guate compras con el total del presupuesto de egresos vigente.</v>
      </c>
      <c r="L5450" s="150">
        <f>+VLOOKUP($E5450,IIC_2018!$B$8:$Q$347,12,0)</f>
        <v>0.32775567519330634</v>
      </c>
      <c r="M5450" s="142" t="str">
        <f>+VLOOKUP($E5450,IIC_2018!$B$8:$Q$347,13,0)</f>
        <v>Medio bajo</v>
      </c>
    </row>
    <row r="5451" spans="1:13" x14ac:dyDescent="0.3">
      <c r="A5451" s="139">
        <f t="shared" si="5545"/>
        <v>144</v>
      </c>
      <c r="B5451" s="148">
        <f t="shared" si="5547"/>
        <v>11</v>
      </c>
      <c r="D5451" s="149" t="str">
        <f>+VLOOKUP($A5451,mUNICIPIOS!$B$4:$F$343,2,0)</f>
        <v>Suchitepéquez</v>
      </c>
      <c r="E5451" s="149">
        <f>+VLOOKUP($A5451,mUNICIPIOS!$B$4:$F$343,3,0)</f>
        <v>1008</v>
      </c>
      <c r="F5451" s="149" t="str">
        <f>+VLOOKUP($A5451,mUNICIPIOS!$B$4:$F$343,4,0)</f>
        <v>Samayac</v>
      </c>
      <c r="G5451" s="139" t="str">
        <f t="shared" ref="G5451:K5451" si="5577">+G5413</f>
        <v>02</v>
      </c>
      <c r="H5451" t="str">
        <f t="shared" si="5577"/>
        <v>IIC</v>
      </c>
      <c r="I5451" t="str">
        <f t="shared" si="5577"/>
        <v>Índice de Información a la Ciudadanía</v>
      </c>
      <c r="J5451" t="str">
        <f t="shared" si="5577"/>
        <v>INDICE</v>
      </c>
      <c r="K5451">
        <f t="shared" si="5577"/>
        <v>0</v>
      </c>
      <c r="L5451" s="150">
        <f>+VLOOKUP($E5451,IIC_2018!$B$8:$Q$347,15,0)</f>
        <v>0.48610558546499327</v>
      </c>
      <c r="M5451" s="142" t="str">
        <f>+VLOOKUP($E5451,IIC_2018!$B$8:$Q$347,16,0)</f>
        <v>Medio</v>
      </c>
    </row>
    <row r="5452" spans="1:13" x14ac:dyDescent="0.3">
      <c r="A5452" s="139">
        <f t="shared" si="5545"/>
        <v>144</v>
      </c>
      <c r="B5452" s="148">
        <f t="shared" si="5547"/>
        <v>12</v>
      </c>
      <c r="D5452" s="149" t="str">
        <f>+VLOOKUP($A5452,mUNICIPIOS!$B$4:$F$343,2,0)</f>
        <v>Suchitepéquez</v>
      </c>
      <c r="E5452" s="149">
        <f>+VLOOKUP($A5452,mUNICIPIOS!$B$4:$F$343,3,0)</f>
        <v>1008</v>
      </c>
      <c r="F5452" s="149" t="str">
        <f>+VLOOKUP($A5452,mUNICIPIOS!$B$4:$F$343,4,0)</f>
        <v>Samayac</v>
      </c>
      <c r="G5452" s="139" t="str">
        <f t="shared" ref="G5452:K5452" si="5578">+G5414</f>
        <v>03</v>
      </c>
      <c r="H5452" t="str">
        <f t="shared" si="5578"/>
        <v>ISP</v>
      </c>
      <c r="I5452" t="str">
        <f t="shared" si="5578"/>
        <v>Índice de Servicios Públicos</v>
      </c>
      <c r="J5452" t="str">
        <f t="shared" si="5578"/>
        <v>03-01</v>
      </c>
      <c r="K5452" t="str">
        <f t="shared" si="5578"/>
        <v>Cobertura del servicio público de agua</v>
      </c>
      <c r="L5452" s="150">
        <f>+VLOOKUP($E5452,ISP_2018!$B$8:$T$347,3,0)</f>
        <v>0</v>
      </c>
      <c r="M5452" s="142" t="str">
        <f>+VLOOKUP($E5452,ISP_2018!$B$8:$T$347,4,0)</f>
        <v>Bajo</v>
      </c>
    </row>
    <row r="5453" spans="1:13" x14ac:dyDescent="0.3">
      <c r="A5453" s="139">
        <f t="shared" si="5545"/>
        <v>144</v>
      </c>
      <c r="B5453" s="148">
        <f t="shared" si="5547"/>
        <v>13</v>
      </c>
      <c r="D5453" s="149" t="str">
        <f>+VLOOKUP($A5453,mUNICIPIOS!$B$4:$F$343,2,0)</f>
        <v>Suchitepéquez</v>
      </c>
      <c r="E5453" s="149">
        <f>+VLOOKUP($A5453,mUNICIPIOS!$B$4:$F$343,3,0)</f>
        <v>1008</v>
      </c>
      <c r="F5453" s="149" t="str">
        <f>+VLOOKUP($A5453,mUNICIPIOS!$B$4:$F$343,4,0)</f>
        <v>Samayac</v>
      </c>
      <c r="G5453" s="139" t="str">
        <f t="shared" ref="G5453:K5453" si="5579">+G5415</f>
        <v>03</v>
      </c>
      <c r="H5453" t="str">
        <f t="shared" si="5579"/>
        <v>ISP</v>
      </c>
      <c r="I5453" t="str">
        <f t="shared" si="5579"/>
        <v>Índice de Servicios Públicos</v>
      </c>
      <c r="J5453" t="str">
        <f t="shared" si="5579"/>
        <v>03-02</v>
      </c>
      <c r="K5453" t="str">
        <f t="shared" si="5579"/>
        <v>Control de la calidad del servicio público de agua</v>
      </c>
      <c r="L5453" s="150">
        <f>+VLOOKUP($E5453,ISP_2018!$B$8:$T$347,6,0)</f>
        <v>0</v>
      </c>
      <c r="M5453" s="142" t="str">
        <f>+VLOOKUP($E5453,ISP_2018!$B$8:$T$347,7,0)</f>
        <v>Bajo</v>
      </c>
    </row>
    <row r="5454" spans="1:13" x14ac:dyDescent="0.3">
      <c r="A5454" s="139">
        <f t="shared" si="5545"/>
        <v>144</v>
      </c>
      <c r="B5454" s="148">
        <f t="shared" si="5547"/>
        <v>14</v>
      </c>
      <c r="D5454" s="149" t="str">
        <f>+VLOOKUP($A5454,mUNICIPIOS!$B$4:$F$343,2,0)</f>
        <v>Suchitepéquez</v>
      </c>
      <c r="E5454" s="149">
        <f>+VLOOKUP($A5454,mUNICIPIOS!$B$4:$F$343,3,0)</f>
        <v>1008</v>
      </c>
      <c r="F5454" s="149" t="str">
        <f>+VLOOKUP($A5454,mUNICIPIOS!$B$4:$F$343,4,0)</f>
        <v>Samayac</v>
      </c>
      <c r="G5454" s="139" t="str">
        <f t="shared" ref="G5454:K5454" si="5580">+G5416</f>
        <v>03</v>
      </c>
      <c r="H5454" t="str">
        <f t="shared" si="5580"/>
        <v>ISP</v>
      </c>
      <c r="I5454" t="str">
        <f t="shared" si="5580"/>
        <v>Índice de Servicios Públicos</v>
      </c>
      <c r="J5454" t="str">
        <f t="shared" si="5580"/>
        <v>03-03</v>
      </c>
      <c r="K5454" t="str">
        <f t="shared" si="5580"/>
        <v>Disposición  y tratamiento  de aguas residuales</v>
      </c>
      <c r="L5454" s="150">
        <f>+VLOOKUP($E5454,ISP_2018!$B$8:$T$347,9,0)</f>
        <v>0</v>
      </c>
      <c r="M5454" s="142" t="str">
        <f>+VLOOKUP($E5454,ISP_2018!$B$8:$T$347,10,0)</f>
        <v>Bajo</v>
      </c>
    </row>
    <row r="5455" spans="1:13" x14ac:dyDescent="0.3">
      <c r="A5455" s="139">
        <f t="shared" si="5545"/>
        <v>144</v>
      </c>
      <c r="B5455" s="148">
        <f t="shared" si="5547"/>
        <v>15</v>
      </c>
      <c r="D5455" s="149" t="str">
        <f>+VLOOKUP($A5455,mUNICIPIOS!$B$4:$F$343,2,0)</f>
        <v>Suchitepéquez</v>
      </c>
      <c r="E5455" s="149">
        <f>+VLOOKUP($A5455,mUNICIPIOS!$B$4:$F$343,3,0)</f>
        <v>1008</v>
      </c>
      <c r="F5455" s="149" t="str">
        <f>+VLOOKUP($A5455,mUNICIPIOS!$B$4:$F$343,4,0)</f>
        <v>Samayac</v>
      </c>
      <c r="G5455" s="139" t="str">
        <f t="shared" ref="G5455:K5455" si="5581">+G5417</f>
        <v>03</v>
      </c>
      <c r="H5455" t="str">
        <f t="shared" si="5581"/>
        <v>ISP</v>
      </c>
      <c r="I5455" t="str">
        <f t="shared" si="5581"/>
        <v>Índice de Servicios Públicos</v>
      </c>
      <c r="J5455" t="str">
        <f t="shared" si="5581"/>
        <v>03-04</v>
      </c>
      <c r="K5455" t="str">
        <f t="shared" si="5581"/>
        <v>Gestión y manejo de los residuos y desechos sólidos</v>
      </c>
      <c r="L5455" s="150">
        <f>+VLOOKUP($E5455,ISP_2018!$B$8:$T$347,12,0)</f>
        <v>0</v>
      </c>
      <c r="M5455" s="142" t="str">
        <f>+VLOOKUP($E5455,ISP_2018!$B$8:$T$347,13,0)</f>
        <v>Bajo</v>
      </c>
    </row>
    <row r="5456" spans="1:13" x14ac:dyDescent="0.3">
      <c r="A5456" s="139">
        <f t="shared" si="5545"/>
        <v>144</v>
      </c>
      <c r="B5456" s="148">
        <f t="shared" si="5547"/>
        <v>16</v>
      </c>
      <c r="D5456" s="149" t="str">
        <f>+VLOOKUP($A5456,mUNICIPIOS!$B$4:$F$343,2,0)</f>
        <v>Suchitepéquez</v>
      </c>
      <c r="E5456" s="149">
        <f>+VLOOKUP($A5456,mUNICIPIOS!$B$4:$F$343,3,0)</f>
        <v>1008</v>
      </c>
      <c r="F5456" s="149" t="str">
        <f>+VLOOKUP($A5456,mUNICIPIOS!$B$4:$F$343,4,0)</f>
        <v>Samayac</v>
      </c>
      <c r="G5456" s="139" t="str">
        <f t="shared" ref="G5456:K5456" si="5582">+G5418</f>
        <v>03</v>
      </c>
      <c r="H5456" t="str">
        <f t="shared" si="5582"/>
        <v>ISP</v>
      </c>
      <c r="I5456" t="str">
        <f t="shared" si="5582"/>
        <v>Índice de Servicios Públicos</v>
      </c>
      <c r="J5456" t="str">
        <f t="shared" si="5582"/>
        <v>03-05</v>
      </c>
      <c r="K5456" t="str">
        <f t="shared" si="5582"/>
        <v>Gestión de servicios públicos municipales</v>
      </c>
      <c r="L5456" s="150">
        <f>+VLOOKUP($E5456,ISP_2018!$B$8:$T$347,15,0)</f>
        <v>0.38709677419354838</v>
      </c>
      <c r="M5456" s="142" t="str">
        <f>+VLOOKUP($E5456,ISP_2018!$B$8:$T$347,16,0)</f>
        <v>Medio bajo</v>
      </c>
    </row>
    <row r="5457" spans="1:13" x14ac:dyDescent="0.3">
      <c r="A5457" s="139">
        <f t="shared" si="5545"/>
        <v>144</v>
      </c>
      <c r="B5457" s="148">
        <f t="shared" si="5547"/>
        <v>17</v>
      </c>
      <c r="D5457" s="149" t="str">
        <f>+VLOOKUP($A5457,mUNICIPIOS!$B$4:$F$343,2,0)</f>
        <v>Suchitepéquez</v>
      </c>
      <c r="E5457" s="149">
        <f>+VLOOKUP($A5457,mUNICIPIOS!$B$4:$F$343,3,0)</f>
        <v>1008</v>
      </c>
      <c r="F5457" s="149" t="str">
        <f>+VLOOKUP($A5457,mUNICIPIOS!$B$4:$F$343,4,0)</f>
        <v>Samayac</v>
      </c>
      <c r="G5457" s="139" t="str">
        <f t="shared" ref="G5457:K5457" si="5583">+G5419</f>
        <v>03</v>
      </c>
      <c r="H5457" t="str">
        <f t="shared" si="5583"/>
        <v>ISP</v>
      </c>
      <c r="I5457" t="str">
        <f t="shared" si="5583"/>
        <v>Índice de Servicios Públicos</v>
      </c>
      <c r="J5457" t="str">
        <f t="shared" si="5583"/>
        <v>INDICE</v>
      </c>
      <c r="K5457">
        <f t="shared" si="5583"/>
        <v>0</v>
      </c>
      <c r="L5457" s="150">
        <f>+VLOOKUP($E5457,ISP_2018!$B$8:$T$347,18,0)</f>
        <v>7.7419354838709681E-2</v>
      </c>
      <c r="M5457" s="142" t="str">
        <f>+VLOOKUP($E5457,ISP_2018!$B$8:$T$347,19,0)</f>
        <v>Bajo</v>
      </c>
    </row>
    <row r="5458" spans="1:13" x14ac:dyDescent="0.3">
      <c r="A5458" s="139">
        <f t="shared" si="5545"/>
        <v>144</v>
      </c>
      <c r="B5458" s="148">
        <f t="shared" si="5547"/>
        <v>18</v>
      </c>
      <c r="D5458" s="149" t="str">
        <f>+VLOOKUP($A5458,mUNICIPIOS!$B$4:$F$343,2,0)</f>
        <v>Suchitepéquez</v>
      </c>
      <c r="E5458" s="149">
        <f>+VLOOKUP($A5458,mUNICIPIOS!$B$4:$F$343,3,0)</f>
        <v>1008</v>
      </c>
      <c r="F5458" s="149" t="str">
        <f>+VLOOKUP($A5458,mUNICIPIOS!$B$4:$F$343,4,0)</f>
        <v>Samayac</v>
      </c>
      <c r="G5458" s="139" t="str">
        <f t="shared" ref="G5458:K5458" si="5584">+G5420</f>
        <v>04</v>
      </c>
      <c r="H5458" t="str">
        <f t="shared" si="5584"/>
        <v>IGA</v>
      </c>
      <c r="I5458" t="str">
        <f t="shared" si="5584"/>
        <v>Índice de Gestión Administrativa</v>
      </c>
      <c r="J5458" t="str">
        <f t="shared" si="5584"/>
        <v>04-01</v>
      </c>
      <c r="K5458" t="str">
        <f t="shared" si="5584"/>
        <v>Existencia de elementos de atención municipal orientada al vecino</v>
      </c>
      <c r="L5458" s="150">
        <f>+VLOOKUP($E5458,IGA_2018!$B$8:$N$347,3,0)</f>
        <v>0.25</v>
      </c>
      <c r="M5458" s="142" t="str">
        <f>+VLOOKUP($E5458,IGA_2018!$B$8:$N$347,4,0)</f>
        <v>Medio bajo</v>
      </c>
    </row>
    <row r="5459" spans="1:13" x14ac:dyDescent="0.3">
      <c r="A5459" s="139">
        <f t="shared" si="5545"/>
        <v>144</v>
      </c>
      <c r="B5459" s="148">
        <f t="shared" si="5547"/>
        <v>19</v>
      </c>
      <c r="D5459" s="149" t="str">
        <f>+VLOOKUP($A5459,mUNICIPIOS!$B$4:$F$343,2,0)</f>
        <v>Suchitepéquez</v>
      </c>
      <c r="E5459" s="149">
        <f>+VLOOKUP($A5459,mUNICIPIOS!$B$4:$F$343,3,0)</f>
        <v>1008</v>
      </c>
      <c r="F5459" s="149" t="str">
        <f>+VLOOKUP($A5459,mUNICIPIOS!$B$4:$F$343,4,0)</f>
        <v>Samayac</v>
      </c>
      <c r="G5459" s="139" t="str">
        <f t="shared" ref="G5459:K5459" si="5585">+G5421</f>
        <v>04</v>
      </c>
      <c r="H5459" t="str">
        <f t="shared" si="5585"/>
        <v>IGA</v>
      </c>
      <c r="I5459" t="str">
        <f t="shared" si="5585"/>
        <v>Índice de Gestión Administrativa</v>
      </c>
      <c r="J5459" t="str">
        <f t="shared" si="5585"/>
        <v>04-02</v>
      </c>
      <c r="K5459" t="str">
        <f t="shared" si="5585"/>
        <v>Gestión del recurso humano.</v>
      </c>
      <c r="L5459" s="150">
        <f>+VLOOKUP($E5459,IGA_2018!$B$8:$N$347,6,0)</f>
        <v>0.49549317537986109</v>
      </c>
      <c r="M5459" s="142" t="str">
        <f>+VLOOKUP($E5459,IGA_2018!$B$8:$N$347,7,0)</f>
        <v>Medio</v>
      </c>
    </row>
    <row r="5460" spans="1:13" x14ac:dyDescent="0.3">
      <c r="A5460" s="139">
        <f t="shared" si="5545"/>
        <v>144</v>
      </c>
      <c r="B5460" s="148">
        <f t="shared" si="5547"/>
        <v>20</v>
      </c>
      <c r="D5460" s="149" t="str">
        <f>+VLOOKUP($A5460,mUNICIPIOS!$B$4:$F$343,2,0)</f>
        <v>Suchitepéquez</v>
      </c>
      <c r="E5460" s="149">
        <f>+VLOOKUP($A5460,mUNICIPIOS!$B$4:$F$343,3,0)</f>
        <v>1008</v>
      </c>
      <c r="F5460" s="149" t="str">
        <f>+VLOOKUP($A5460,mUNICIPIOS!$B$4:$F$343,4,0)</f>
        <v>Samayac</v>
      </c>
      <c r="G5460" s="139" t="str">
        <f t="shared" ref="G5460:K5460" si="5586">+G5422</f>
        <v>04</v>
      </c>
      <c r="H5460" t="str">
        <f t="shared" si="5586"/>
        <v>IGA</v>
      </c>
      <c r="I5460" t="str">
        <f t="shared" si="5586"/>
        <v>Índice de Gestión Administrativa</v>
      </c>
      <c r="J5460" t="str">
        <f t="shared" si="5586"/>
        <v>04-03</v>
      </c>
      <c r="K5460" t="str">
        <f t="shared" si="5586"/>
        <v>Existencia de oficinas municipales con instrumentos de gestión.</v>
      </c>
      <c r="L5460" s="150">
        <f>+VLOOKUP($E5460,IGA_2018!$B$8:$N$347,9,0)</f>
        <v>0.1607142857142857</v>
      </c>
      <c r="M5460" s="142" t="str">
        <f>+VLOOKUP($E5460,IGA_2018!$B$8:$N$347,10,0)</f>
        <v>Bajo</v>
      </c>
    </row>
    <row r="5461" spans="1:13" x14ac:dyDescent="0.3">
      <c r="A5461" s="139">
        <f t="shared" si="5545"/>
        <v>144</v>
      </c>
      <c r="B5461" s="148">
        <f t="shared" si="5547"/>
        <v>21</v>
      </c>
      <c r="D5461" s="149" t="str">
        <f>+VLOOKUP($A5461,mUNICIPIOS!$B$4:$F$343,2,0)</f>
        <v>Suchitepéquez</v>
      </c>
      <c r="E5461" s="149">
        <f>+VLOOKUP($A5461,mUNICIPIOS!$B$4:$F$343,3,0)</f>
        <v>1008</v>
      </c>
      <c r="F5461" s="149" t="str">
        <f>+VLOOKUP($A5461,mUNICIPIOS!$B$4:$F$343,4,0)</f>
        <v>Samayac</v>
      </c>
      <c r="G5461" s="139" t="str">
        <f t="shared" ref="G5461:K5461" si="5587">+G5423</f>
        <v>04</v>
      </c>
      <c r="H5461" t="str">
        <f t="shared" si="5587"/>
        <v>IGA</v>
      </c>
      <c r="I5461" t="str">
        <f t="shared" si="5587"/>
        <v>Índice de Gestión Administrativa</v>
      </c>
      <c r="J5461" t="str">
        <f t="shared" si="5587"/>
        <v>INDICE</v>
      </c>
      <c r="K5461">
        <f t="shared" si="5587"/>
        <v>0</v>
      </c>
      <c r="L5461" s="150">
        <f>+VLOOKUP($E5461,IGA_2018!$B$8:$N$347,12,0)</f>
        <v>0.30467261138295132</v>
      </c>
      <c r="M5461" s="142" t="str">
        <f>+VLOOKUP($E5461,IGA_2018!$B$8:$N$347,13,0)</f>
        <v>Medio bajo</v>
      </c>
    </row>
    <row r="5462" spans="1:13" x14ac:dyDescent="0.3">
      <c r="A5462" s="139">
        <f t="shared" si="5545"/>
        <v>144</v>
      </c>
      <c r="B5462" s="148">
        <f t="shared" si="5547"/>
        <v>22</v>
      </c>
      <c r="D5462" s="149" t="str">
        <f>+VLOOKUP($A5462,mUNICIPIOS!$B$4:$F$343,2,0)</f>
        <v>Suchitepéquez</v>
      </c>
      <c r="E5462" s="149">
        <f>+VLOOKUP($A5462,mUNICIPIOS!$B$4:$F$343,3,0)</f>
        <v>1008</v>
      </c>
      <c r="F5462" s="149" t="str">
        <f>+VLOOKUP($A5462,mUNICIPIOS!$B$4:$F$343,4,0)</f>
        <v>Samayac</v>
      </c>
      <c r="G5462" s="139" t="str">
        <f t="shared" ref="G5462:K5462" si="5588">+G5424</f>
        <v>05</v>
      </c>
      <c r="H5462" t="str">
        <f t="shared" si="5588"/>
        <v>IGF</v>
      </c>
      <c r="I5462" t="str">
        <f t="shared" si="5588"/>
        <v>Índice de Gestión Financiera</v>
      </c>
      <c r="J5462" t="str">
        <f t="shared" si="5588"/>
        <v>05-01</v>
      </c>
      <c r="K5462" t="str">
        <f t="shared" si="5588"/>
        <v>Autonomía financiera municipal</v>
      </c>
      <c r="L5462" s="150">
        <f>+VLOOKUP($E5462,IGF_2018!$B$8:$Z$347,3,0)</f>
        <v>0.15331632100540379</v>
      </c>
      <c r="M5462" s="142" t="str">
        <f>+VLOOKUP($E5462,IGF_2018!$B$8:$Z$347,4,0)</f>
        <v>Bajo</v>
      </c>
    </row>
    <row r="5463" spans="1:13" x14ac:dyDescent="0.3">
      <c r="A5463" s="139">
        <f t="shared" si="5545"/>
        <v>144</v>
      </c>
      <c r="B5463" s="148">
        <f t="shared" si="5547"/>
        <v>23</v>
      </c>
      <c r="D5463" s="149" t="str">
        <f>+VLOOKUP($A5463,mUNICIPIOS!$B$4:$F$343,2,0)</f>
        <v>Suchitepéquez</v>
      </c>
      <c r="E5463" s="149">
        <f>+VLOOKUP($A5463,mUNICIPIOS!$B$4:$F$343,3,0)</f>
        <v>1008</v>
      </c>
      <c r="F5463" s="149" t="str">
        <f>+VLOOKUP($A5463,mUNICIPIOS!$B$4:$F$343,4,0)</f>
        <v>Samayac</v>
      </c>
      <c r="G5463" s="139" t="str">
        <f t="shared" ref="G5463:K5463" si="5589">+G5425</f>
        <v>05</v>
      </c>
      <c r="H5463" t="str">
        <f t="shared" si="5589"/>
        <v>IGF</v>
      </c>
      <c r="I5463" t="str">
        <f t="shared" si="5589"/>
        <v>Índice de Gestión Financiera</v>
      </c>
      <c r="J5463" t="str">
        <f t="shared" si="5589"/>
        <v>05-02</v>
      </c>
      <c r="K5463" t="str">
        <f t="shared" si="5589"/>
        <v xml:space="preserve">Ingresos propios por habitante -sin regalías- </v>
      </c>
      <c r="L5463" s="150">
        <f>+VLOOKUP($E5463,IGF_2018!$B$8:$Z$347,6,0)</f>
        <v>8.9531837573565448E-2</v>
      </c>
      <c r="M5463" s="142" t="str">
        <f>+VLOOKUP($E5463,IGF_2018!$B$8:$Z$347,7,0)</f>
        <v>Bajo</v>
      </c>
    </row>
    <row r="5464" spans="1:13" x14ac:dyDescent="0.3">
      <c r="A5464" s="139">
        <f t="shared" si="5545"/>
        <v>144</v>
      </c>
      <c r="B5464" s="148">
        <f t="shared" si="5547"/>
        <v>24</v>
      </c>
      <c r="D5464" s="149" t="str">
        <f>+VLOOKUP($A5464,mUNICIPIOS!$B$4:$F$343,2,0)</f>
        <v>Suchitepéquez</v>
      </c>
      <c r="E5464" s="149">
        <f>+VLOOKUP($A5464,mUNICIPIOS!$B$4:$F$343,3,0)</f>
        <v>1008</v>
      </c>
      <c r="F5464" s="149" t="str">
        <f>+VLOOKUP($A5464,mUNICIPIOS!$B$4:$F$343,4,0)</f>
        <v>Samayac</v>
      </c>
      <c r="G5464" s="139" t="str">
        <f t="shared" ref="G5464:K5464" si="5590">+G5426</f>
        <v>05</v>
      </c>
      <c r="H5464" t="str">
        <f t="shared" si="5590"/>
        <v>IGF</v>
      </c>
      <c r="I5464" t="str">
        <f t="shared" si="5590"/>
        <v>Índice de Gestión Financiera</v>
      </c>
      <c r="J5464" t="str">
        <f t="shared" si="5590"/>
        <v>05-03</v>
      </c>
      <c r="K5464" t="str">
        <f t="shared" si="5590"/>
        <v>Ingresos del IUSI en relación a los ingresos propios -sin regalías-</v>
      </c>
      <c r="L5464" s="150">
        <f>+VLOOKUP($E5464,IGF_2018!$B$8:$Z$347,9,0)</f>
        <v>4.7867379189861482E-2</v>
      </c>
      <c r="M5464" s="142" t="str">
        <f>+VLOOKUP($E5464,IGF_2018!$B$8:$Z$347,10,0)</f>
        <v>Bajo</v>
      </c>
    </row>
    <row r="5465" spans="1:13" x14ac:dyDescent="0.3">
      <c r="A5465" s="139">
        <f t="shared" si="5545"/>
        <v>144</v>
      </c>
      <c r="B5465" s="148">
        <f t="shared" si="5547"/>
        <v>25</v>
      </c>
      <c r="D5465" s="149" t="str">
        <f>+VLOOKUP($A5465,mUNICIPIOS!$B$4:$F$343,2,0)</f>
        <v>Suchitepéquez</v>
      </c>
      <c r="E5465" s="149">
        <f>+VLOOKUP($A5465,mUNICIPIOS!$B$4:$F$343,3,0)</f>
        <v>1008</v>
      </c>
      <c r="F5465" s="149" t="str">
        <f>+VLOOKUP($A5465,mUNICIPIOS!$B$4:$F$343,4,0)</f>
        <v>Samayac</v>
      </c>
      <c r="G5465" s="139" t="str">
        <f t="shared" ref="G5465:K5465" si="5591">+G5427</f>
        <v>05</v>
      </c>
      <c r="H5465" t="str">
        <f t="shared" si="5591"/>
        <v>IGF</v>
      </c>
      <c r="I5465" t="str">
        <f t="shared" si="5591"/>
        <v>Índice de Gestión Financiera</v>
      </c>
      <c r="J5465" t="str">
        <f t="shared" si="5591"/>
        <v>05-04</v>
      </c>
      <c r="K5465" t="str">
        <f t="shared" si="5591"/>
        <v>Inversión anual en capital fijo por habitante</v>
      </c>
      <c r="L5465" s="150">
        <f>+VLOOKUP($E5465,IGF_2018!$B$8:$Z$347,12,0)</f>
        <v>7.1632575004100779E-2</v>
      </c>
      <c r="M5465" s="142" t="str">
        <f>+VLOOKUP($E5465,IGF_2018!$B$8:$Z$347,13,0)</f>
        <v>Bajo</v>
      </c>
    </row>
    <row r="5466" spans="1:13" x14ac:dyDescent="0.3">
      <c r="A5466" s="139">
        <f t="shared" si="5545"/>
        <v>144</v>
      </c>
      <c r="B5466" s="148">
        <f t="shared" si="5547"/>
        <v>26</v>
      </c>
      <c r="D5466" s="149" t="str">
        <f>+VLOOKUP($A5466,mUNICIPIOS!$B$4:$F$343,2,0)</f>
        <v>Suchitepéquez</v>
      </c>
      <c r="E5466" s="149">
        <f>+VLOOKUP($A5466,mUNICIPIOS!$B$4:$F$343,3,0)</f>
        <v>1008</v>
      </c>
      <c r="F5466" s="149" t="str">
        <f>+VLOOKUP($A5466,mUNICIPIOS!$B$4:$F$343,4,0)</f>
        <v>Samayac</v>
      </c>
      <c r="G5466" s="139" t="str">
        <f t="shared" ref="G5466:K5466" si="5592">+G5428</f>
        <v>05</v>
      </c>
      <c r="H5466" t="str">
        <f t="shared" si="5592"/>
        <v>IGF</v>
      </c>
      <c r="I5466" t="str">
        <f t="shared" si="5592"/>
        <v>Índice de Gestión Financiera</v>
      </c>
      <c r="J5466" t="str">
        <f t="shared" si="5592"/>
        <v>05-05</v>
      </c>
      <c r="K5466" t="str">
        <f t="shared" si="5592"/>
        <v>Inversión anual en capital fijo con recursos percibidos por ingresos propios</v>
      </c>
      <c r="L5466" s="150">
        <f>+VLOOKUP($E5466,IGF_2018!$B$8:$Z$347,15,0)</f>
        <v>7.3174878892200215E-3</v>
      </c>
      <c r="M5466" s="142" t="str">
        <f>+VLOOKUP($E5466,IGF_2018!$B$8:$Z$347,16,0)</f>
        <v>Bajo</v>
      </c>
    </row>
    <row r="5467" spans="1:13" x14ac:dyDescent="0.3">
      <c r="A5467" s="139">
        <f t="shared" si="5545"/>
        <v>144</v>
      </c>
      <c r="B5467" s="148">
        <f t="shared" si="5547"/>
        <v>27</v>
      </c>
      <c r="D5467" s="149" t="str">
        <f>+VLOOKUP($A5467,mUNICIPIOS!$B$4:$F$343,2,0)</f>
        <v>Suchitepéquez</v>
      </c>
      <c r="E5467" s="149">
        <f>+VLOOKUP($A5467,mUNICIPIOS!$B$4:$F$343,3,0)</f>
        <v>1008</v>
      </c>
      <c r="F5467" s="149" t="str">
        <f>+VLOOKUP($A5467,mUNICIPIOS!$B$4:$F$343,4,0)</f>
        <v>Samayac</v>
      </c>
      <c r="G5467" s="139" t="str">
        <f t="shared" ref="G5467:K5467" si="5593">+G5429</f>
        <v>05</v>
      </c>
      <c r="H5467" t="str">
        <f t="shared" si="5593"/>
        <v>IGF</v>
      </c>
      <c r="I5467" t="str">
        <f t="shared" si="5593"/>
        <v>Índice de Gestión Financiera</v>
      </c>
      <c r="J5467" t="str">
        <f t="shared" si="5593"/>
        <v>05-06</v>
      </c>
      <c r="K5467" t="str">
        <f t="shared" si="5593"/>
        <v xml:space="preserve">Inversión anual en capital fijo con recursos percibidos por transferencias del Gobierno Central </v>
      </c>
      <c r="L5467" s="150">
        <f>+VLOOKUP($E5467,IGF_2018!$B$8:$Z$347,18,0)</f>
        <v>0.12358982131626832</v>
      </c>
      <c r="M5467" s="142" t="str">
        <f>+VLOOKUP($E5467,IGF_2018!$B$8:$Z$347,19,0)</f>
        <v>Bajo</v>
      </c>
    </row>
    <row r="5468" spans="1:13" x14ac:dyDescent="0.3">
      <c r="A5468" s="139">
        <f t="shared" si="5545"/>
        <v>144</v>
      </c>
      <c r="B5468" s="148">
        <f t="shared" si="5547"/>
        <v>28</v>
      </c>
      <c r="D5468" s="149" t="str">
        <f>+VLOOKUP($A5468,mUNICIPIOS!$B$4:$F$343,2,0)</f>
        <v>Suchitepéquez</v>
      </c>
      <c r="E5468" s="149">
        <f>+VLOOKUP($A5468,mUNICIPIOS!$B$4:$F$343,3,0)</f>
        <v>1008</v>
      </c>
      <c r="F5468" s="149" t="str">
        <f>+VLOOKUP($A5468,mUNICIPIOS!$B$4:$F$343,4,0)</f>
        <v>Samayac</v>
      </c>
      <c r="G5468" s="139" t="str">
        <f t="shared" ref="G5468:K5468" si="5594">+G5430</f>
        <v>05</v>
      </c>
      <c r="H5468" t="str">
        <f t="shared" si="5594"/>
        <v>IGF</v>
      </c>
      <c r="I5468" t="str">
        <f t="shared" si="5594"/>
        <v>Índice de Gestión Financiera</v>
      </c>
      <c r="J5468" t="str">
        <f t="shared" si="5594"/>
        <v>05-07</v>
      </c>
      <c r="K5468" t="str">
        <f t="shared" si="5594"/>
        <v>Financiamiento por endeudamiento municipal</v>
      </c>
      <c r="L5468" s="150">
        <f>+VLOOKUP($E5468,IGF_2018!$B$8:$Z$347,21,0)</f>
        <v>1</v>
      </c>
      <c r="M5468" s="142" t="str">
        <f>+VLOOKUP($E5468,IGF_2018!$B$8:$Z$347,22,0)</f>
        <v>Alto</v>
      </c>
    </row>
    <row r="5469" spans="1:13" x14ac:dyDescent="0.3">
      <c r="A5469" s="139">
        <f t="shared" si="5545"/>
        <v>144</v>
      </c>
      <c r="B5469" s="148">
        <f t="shared" si="5547"/>
        <v>29</v>
      </c>
      <c r="D5469" s="149" t="str">
        <f>+VLOOKUP($A5469,mUNICIPIOS!$B$4:$F$343,2,0)</f>
        <v>Suchitepéquez</v>
      </c>
      <c r="E5469" s="149">
        <f>+VLOOKUP($A5469,mUNICIPIOS!$B$4:$F$343,3,0)</f>
        <v>1008</v>
      </c>
      <c r="F5469" s="149" t="str">
        <f>+VLOOKUP($A5469,mUNICIPIOS!$B$4:$F$343,4,0)</f>
        <v>Samayac</v>
      </c>
      <c r="G5469" s="139" t="str">
        <f t="shared" ref="G5469:K5469" si="5595">+G5431</f>
        <v>05</v>
      </c>
      <c r="H5469" t="str">
        <f t="shared" si="5595"/>
        <v>IGF</v>
      </c>
      <c r="I5469" t="str">
        <f t="shared" si="5595"/>
        <v>Índice de Gestión Financiera</v>
      </c>
      <c r="J5469" t="str">
        <f t="shared" si="5595"/>
        <v>INDICE</v>
      </c>
      <c r="K5469">
        <f t="shared" si="5595"/>
        <v>0</v>
      </c>
      <c r="L5469" s="150">
        <f>+VLOOKUP($E5469,IGF_2018!$B$8:$Z$347,24,0)</f>
        <v>0.27361035805573891</v>
      </c>
      <c r="M5469" s="142" t="str">
        <f>+VLOOKUP($E5469,IGF_2018!$B$8:$Z$347,25,0)</f>
        <v>Medio bajo</v>
      </c>
    </row>
    <row r="5470" spans="1:13" x14ac:dyDescent="0.3">
      <c r="A5470" s="139">
        <f t="shared" si="5545"/>
        <v>144</v>
      </c>
      <c r="B5470" s="148">
        <f t="shared" si="5547"/>
        <v>30</v>
      </c>
      <c r="D5470" s="149" t="str">
        <f>+VLOOKUP($A5470,mUNICIPIOS!$B$4:$F$343,2,0)</f>
        <v>Suchitepéquez</v>
      </c>
      <c r="E5470" s="149">
        <f>+VLOOKUP($A5470,mUNICIPIOS!$B$4:$F$343,3,0)</f>
        <v>1008</v>
      </c>
      <c r="F5470" s="149" t="str">
        <f>+VLOOKUP($A5470,mUNICIPIOS!$B$4:$F$343,4,0)</f>
        <v>Samayac</v>
      </c>
      <c r="G5470" s="139" t="str">
        <f t="shared" ref="G5470:K5470" si="5596">+G5432</f>
        <v>06</v>
      </c>
      <c r="H5470" t="str">
        <f t="shared" si="5596"/>
        <v>IGE</v>
      </c>
      <c r="I5470" t="str">
        <f t="shared" si="5596"/>
        <v>Índice de Gestión Estratégica</v>
      </c>
      <c r="J5470" t="str">
        <f t="shared" si="5596"/>
        <v>06-01</v>
      </c>
      <c r="K5470" t="str">
        <f t="shared" si="5596"/>
        <v>Ejecución del Plan Operativo Anual  (POA)</v>
      </c>
      <c r="L5470" s="150">
        <f>+VLOOKUP($E5470,IGE_2018!$B$8:$Z$347,3,0)</f>
        <v>0.89137931034482754</v>
      </c>
      <c r="M5470" s="142" t="str">
        <f>+VLOOKUP($E5470,IGE_2018!$B$8:$Z$347,4,0)</f>
        <v>Alto</v>
      </c>
    </row>
    <row r="5471" spans="1:13" x14ac:dyDescent="0.3">
      <c r="A5471" s="139">
        <f t="shared" si="5545"/>
        <v>144</v>
      </c>
      <c r="B5471" s="148">
        <f t="shared" si="5547"/>
        <v>31</v>
      </c>
      <c r="D5471" s="149" t="str">
        <f>+VLOOKUP($A5471,mUNICIPIOS!$B$4:$F$343,2,0)</f>
        <v>Suchitepéquez</v>
      </c>
      <c r="E5471" s="149">
        <f>+VLOOKUP($A5471,mUNICIPIOS!$B$4:$F$343,3,0)</f>
        <v>1008</v>
      </c>
      <c r="F5471" s="149" t="str">
        <f>+VLOOKUP($A5471,mUNICIPIOS!$B$4:$F$343,4,0)</f>
        <v>Samayac</v>
      </c>
      <c r="G5471" s="139" t="str">
        <f t="shared" ref="G5471:K5471" si="5597">+G5433</f>
        <v>06</v>
      </c>
      <c r="H5471" t="str">
        <f t="shared" si="5597"/>
        <v>IGE</v>
      </c>
      <c r="I5471" t="str">
        <f t="shared" si="5597"/>
        <v>Índice de Gestión Estratégica</v>
      </c>
      <c r="J5471" t="str">
        <f t="shared" si="5597"/>
        <v>06-02</v>
      </c>
      <c r="K5471" t="str">
        <f t="shared" si="5597"/>
        <v>Relación Plan de Desarrollo Municipal y Ordenamiento Territorial (PDM-OT) - Plan Estratégico Institucional (PEI) - Plan Operativo Multianual (POM) - Plan Operativo Anual (POA)</v>
      </c>
      <c r="L5471" s="150">
        <f>+VLOOKUP($E5471,IGE_2018!$B$8:$Z$347,6,0)</f>
        <v>0.67931034482758612</v>
      </c>
      <c r="M5471" s="142" t="str">
        <f>+VLOOKUP($E5471,IGE_2018!$B$8:$Z$347,7,0)</f>
        <v>Medio alto</v>
      </c>
    </row>
    <row r="5472" spans="1:13" x14ac:dyDescent="0.3">
      <c r="A5472" s="139">
        <f t="shared" si="5545"/>
        <v>144</v>
      </c>
      <c r="B5472" s="148">
        <f t="shared" si="5547"/>
        <v>32</v>
      </c>
      <c r="D5472" s="149" t="str">
        <f>+VLOOKUP($A5472,mUNICIPIOS!$B$4:$F$343,2,0)</f>
        <v>Suchitepéquez</v>
      </c>
      <c r="E5472" s="149">
        <f>+VLOOKUP($A5472,mUNICIPIOS!$B$4:$F$343,3,0)</f>
        <v>1008</v>
      </c>
      <c r="F5472" s="149" t="str">
        <f>+VLOOKUP($A5472,mUNICIPIOS!$B$4:$F$343,4,0)</f>
        <v>Samayac</v>
      </c>
      <c r="G5472" s="139" t="str">
        <f t="shared" ref="G5472:K5472" si="5598">+G5434</f>
        <v>06</v>
      </c>
      <c r="H5472" t="str">
        <f t="shared" si="5598"/>
        <v>IGE</v>
      </c>
      <c r="I5472" t="str">
        <f t="shared" si="5598"/>
        <v>Índice de Gestión Estratégica</v>
      </c>
      <c r="J5472" t="str">
        <f t="shared" si="5598"/>
        <v>06-03</v>
      </c>
      <c r="K5472" t="str">
        <f t="shared" si="5598"/>
        <v>Presupuesto de egresos relacionado a competencias municipales que responden a prioridades nacionales de desarrollo.</v>
      </c>
      <c r="L5472" s="150">
        <f>+VLOOKUP($E5472,IGE_2018!$B$8:$Z$347,9,0)</f>
        <v>0.4458103877388484</v>
      </c>
      <c r="M5472" s="142" t="str">
        <f>+VLOOKUP($E5472,IGE_2018!$B$8:$Z$347,10,0)</f>
        <v>Medio</v>
      </c>
    </row>
    <row r="5473" spans="1:13" x14ac:dyDescent="0.3">
      <c r="A5473" s="139">
        <f t="shared" si="5545"/>
        <v>144</v>
      </c>
      <c r="B5473" s="148">
        <f t="shared" si="5547"/>
        <v>33</v>
      </c>
      <c r="D5473" s="149" t="str">
        <f>+VLOOKUP($A5473,mUNICIPIOS!$B$4:$F$343,2,0)</f>
        <v>Suchitepéquez</v>
      </c>
      <c r="E5473" s="149">
        <f>+VLOOKUP($A5473,mUNICIPIOS!$B$4:$F$343,3,0)</f>
        <v>1008</v>
      </c>
      <c r="F5473" s="149" t="str">
        <f>+VLOOKUP($A5473,mUNICIPIOS!$B$4:$F$343,4,0)</f>
        <v>Samayac</v>
      </c>
      <c r="G5473" s="139" t="str">
        <f t="shared" ref="G5473:K5473" si="5599">+G5435</f>
        <v>06</v>
      </c>
      <c r="H5473" t="str">
        <f t="shared" si="5599"/>
        <v>IGE</v>
      </c>
      <c r="I5473" t="str">
        <f t="shared" si="5599"/>
        <v>Índice de Gestión Estratégica</v>
      </c>
      <c r="J5473" t="str">
        <f t="shared" si="5599"/>
        <v>06-04</v>
      </c>
      <c r="K5473" t="str">
        <f t="shared" si="5599"/>
        <v>Institucionalización de la gestión ordenada del territorio</v>
      </c>
      <c r="L5473" s="150">
        <f>+VLOOKUP($E5473,IGE_2018!$B$8:$Z$347,12,0)</f>
        <v>0.15</v>
      </c>
      <c r="M5473" s="142" t="str">
        <f>+VLOOKUP($E5473,IGE_2018!$B$8:$Z$347,13,0)</f>
        <v>Bajo</v>
      </c>
    </row>
    <row r="5474" spans="1:13" x14ac:dyDescent="0.3">
      <c r="A5474" s="139">
        <f t="shared" si="5545"/>
        <v>144</v>
      </c>
      <c r="B5474" s="148">
        <f t="shared" si="5547"/>
        <v>34</v>
      </c>
      <c r="D5474" s="149" t="str">
        <f>+VLOOKUP($A5474,mUNICIPIOS!$B$4:$F$343,2,0)</f>
        <v>Suchitepéquez</v>
      </c>
      <c r="E5474" s="149">
        <f>+VLOOKUP($A5474,mUNICIPIOS!$B$4:$F$343,3,0)</f>
        <v>1008</v>
      </c>
      <c r="F5474" s="149" t="str">
        <f>+VLOOKUP($A5474,mUNICIPIOS!$B$4:$F$343,4,0)</f>
        <v>Samayac</v>
      </c>
      <c r="G5474" s="139" t="str">
        <f t="shared" ref="G5474:K5474" si="5600">+G5436</f>
        <v>06</v>
      </c>
      <c r="H5474" t="str">
        <f t="shared" si="5600"/>
        <v>IGE</v>
      </c>
      <c r="I5474" t="str">
        <f t="shared" si="5600"/>
        <v>Índice de Gestión Estratégica</v>
      </c>
      <c r="J5474" t="str">
        <f t="shared" si="5600"/>
        <v>06-05</v>
      </c>
      <c r="K5474" t="str">
        <f t="shared" si="5600"/>
        <v>Acciones para la gestión ordenada del territorio</v>
      </c>
      <c r="L5474" s="150">
        <f>+VLOOKUP($E5474,IGE_2018!$B$8:$Z$347,15,0)</f>
        <v>0</v>
      </c>
      <c r="M5474" s="142" t="str">
        <f>+VLOOKUP($E5474,IGE_2018!$B$8:$Z$347,16,0)</f>
        <v>Bajo</v>
      </c>
    </row>
    <row r="5475" spans="1:13" x14ac:dyDescent="0.3">
      <c r="A5475" s="139">
        <f t="shared" si="5545"/>
        <v>144</v>
      </c>
      <c r="B5475" s="148">
        <f t="shared" si="5547"/>
        <v>35</v>
      </c>
      <c r="D5475" s="149" t="str">
        <f>+VLOOKUP($A5475,mUNICIPIOS!$B$4:$F$343,2,0)</f>
        <v>Suchitepéquez</v>
      </c>
      <c r="E5475" s="149">
        <f>+VLOOKUP($A5475,mUNICIPIOS!$B$4:$F$343,3,0)</f>
        <v>1008</v>
      </c>
      <c r="F5475" s="149" t="str">
        <f>+VLOOKUP($A5475,mUNICIPIOS!$B$4:$F$343,4,0)</f>
        <v>Samayac</v>
      </c>
      <c r="G5475" s="139" t="str">
        <f t="shared" ref="G5475:K5475" si="5601">+G5437</f>
        <v>06</v>
      </c>
      <c r="H5475" t="str">
        <f t="shared" si="5601"/>
        <v>IGE</v>
      </c>
      <c r="I5475" t="str">
        <f t="shared" si="5601"/>
        <v>Índice de Gestión Estratégica</v>
      </c>
      <c r="J5475" t="str">
        <f t="shared" si="5601"/>
        <v>06-06</v>
      </c>
      <c r="K5475" t="str">
        <f t="shared" si="5601"/>
        <v>Gestión de riesgo en la formulación de proyectos derivados de la planificación operativa anual</v>
      </c>
      <c r="L5475" s="150">
        <f>+VLOOKUP($E5475,IGE_2018!$B$8:$Z$347,18,0)</f>
        <v>0</v>
      </c>
      <c r="M5475" s="142" t="str">
        <f>+VLOOKUP($E5475,IGE_2018!$B$8:$Z$347,19,0)</f>
        <v>Bajo</v>
      </c>
    </row>
    <row r="5476" spans="1:13" x14ac:dyDescent="0.3">
      <c r="A5476" s="139">
        <f t="shared" si="5545"/>
        <v>144</v>
      </c>
      <c r="B5476" s="148">
        <f t="shared" si="5547"/>
        <v>36</v>
      </c>
      <c r="D5476" s="149" t="str">
        <f>+VLOOKUP($A5476,mUNICIPIOS!$B$4:$F$343,2,0)</f>
        <v>Suchitepéquez</v>
      </c>
      <c r="E5476" s="149">
        <f>+VLOOKUP($A5476,mUNICIPIOS!$B$4:$F$343,3,0)</f>
        <v>1008</v>
      </c>
      <c r="F5476" s="149" t="str">
        <f>+VLOOKUP($A5476,mUNICIPIOS!$B$4:$F$343,4,0)</f>
        <v>Samayac</v>
      </c>
      <c r="G5476" s="139" t="str">
        <f t="shared" ref="G5476:K5476" si="5602">+G5438</f>
        <v>06</v>
      </c>
      <c r="H5476" t="str">
        <f t="shared" si="5602"/>
        <v>IGE</v>
      </c>
      <c r="I5476" t="str">
        <f t="shared" si="5602"/>
        <v>Índice de Gestión Estratégica</v>
      </c>
      <c r="J5476" t="str">
        <f t="shared" si="5602"/>
        <v>06-07</v>
      </c>
      <c r="K5476" t="str">
        <f t="shared" si="5602"/>
        <v>Ingresos por servicios ambientales en relación a los ingresos propios sin regalías</v>
      </c>
      <c r="L5476" s="150">
        <f>+VLOOKUP($E5476,IGE_2018!$B$8:$Z$347,21,0)</f>
        <v>1.1618192782851255E-2</v>
      </c>
      <c r="M5476" s="142" t="str">
        <f>+VLOOKUP($E5476,IGE_2018!$B$8:$Z$347,22,0)</f>
        <v>Bajo</v>
      </c>
    </row>
    <row r="5477" spans="1:13" x14ac:dyDescent="0.3">
      <c r="A5477" s="139">
        <f t="shared" si="5545"/>
        <v>144</v>
      </c>
      <c r="B5477" s="148">
        <f t="shared" si="5547"/>
        <v>37</v>
      </c>
      <c r="D5477" s="149" t="str">
        <f>+VLOOKUP($A5477,mUNICIPIOS!$B$4:$F$343,2,0)</f>
        <v>Suchitepéquez</v>
      </c>
      <c r="E5477" s="149">
        <f>+VLOOKUP($A5477,mUNICIPIOS!$B$4:$F$343,3,0)</f>
        <v>1008</v>
      </c>
      <c r="F5477" s="149" t="str">
        <f>+VLOOKUP($A5477,mUNICIPIOS!$B$4:$F$343,4,0)</f>
        <v>Samayac</v>
      </c>
      <c r="G5477" s="139" t="str">
        <f t="shared" ref="G5477:K5477" si="5603">+G5439</f>
        <v>06</v>
      </c>
      <c r="H5477" t="str">
        <f t="shared" si="5603"/>
        <v>IGE</v>
      </c>
      <c r="I5477" t="str">
        <f t="shared" si="5603"/>
        <v>Índice de Gestión Estratégica</v>
      </c>
      <c r="J5477" t="str">
        <f t="shared" si="5603"/>
        <v>INDICE</v>
      </c>
      <c r="K5477">
        <f t="shared" si="5603"/>
        <v>0</v>
      </c>
      <c r="L5477" s="150">
        <f>+VLOOKUP($E5477,IGE_2018!$B$8:$Z$347,24,0)</f>
        <v>0.36321786448885929</v>
      </c>
      <c r="M5477" s="142" t="str">
        <f>+VLOOKUP($E5477,IGE_2018!$B$8:$Z$347,25,0)</f>
        <v>Medio bajo</v>
      </c>
    </row>
    <row r="5478" spans="1:13" x14ac:dyDescent="0.3">
      <c r="A5478" s="139">
        <f t="shared" si="5545"/>
        <v>144</v>
      </c>
      <c r="B5478" s="148">
        <f t="shared" si="5547"/>
        <v>38</v>
      </c>
      <c r="D5478" s="149" t="str">
        <f>+VLOOKUP($A5478,mUNICIPIOS!$B$4:$F$343,2,0)</f>
        <v>Suchitepéquez</v>
      </c>
      <c r="E5478" s="149">
        <f>+VLOOKUP($A5478,mUNICIPIOS!$B$4:$F$343,3,0)</f>
        <v>1008</v>
      </c>
      <c r="F5478" s="149" t="str">
        <f>+VLOOKUP($A5478,mUNICIPIOS!$B$4:$F$343,4,0)</f>
        <v>Samayac</v>
      </c>
      <c r="G5478" s="139" t="str">
        <f t="shared" ref="G5478:K5478" si="5604">+G5440</f>
        <v>RANKING</v>
      </c>
      <c r="H5478" t="str">
        <f t="shared" si="5604"/>
        <v>RGM</v>
      </c>
      <c r="I5478" t="str">
        <f t="shared" si="5604"/>
        <v>Ranking de la Gestión Municipal 2018</v>
      </c>
      <c r="J5478" t="str">
        <f t="shared" si="5604"/>
        <v>RANKING</v>
      </c>
      <c r="K5478">
        <f t="shared" si="5604"/>
        <v>0</v>
      </c>
      <c r="L5478" s="151">
        <f>+VLOOKUP($E5478,Resultados_generales!$C$8:$AE$347,27,0)</f>
        <v>0.36930388519008595</v>
      </c>
      <c r="M5478" t="str">
        <f>+VLOOKUP($E5478,Resultados_generales!$C$8:$AE$347,28,0)</f>
        <v>Medio bajo</v>
      </c>
    </row>
    <row r="5479" spans="1:13" x14ac:dyDescent="0.3">
      <c r="A5479" s="139">
        <f t="shared" si="5545"/>
        <v>145</v>
      </c>
      <c r="B5479" s="148">
        <f t="shared" si="5547"/>
        <v>1</v>
      </c>
      <c r="D5479" s="149" t="str">
        <f>+VLOOKUP($A5479,mUNICIPIOS!$B$4:$F$343,2,0)</f>
        <v>Suchitepéquez</v>
      </c>
      <c r="E5479" s="149">
        <f>+VLOOKUP($A5479,mUNICIPIOS!$B$4:$F$343,3,0)</f>
        <v>1009</v>
      </c>
      <c r="F5479" s="149" t="str">
        <f>+VLOOKUP($A5479,mUNICIPIOS!$B$4:$F$343,4,0)</f>
        <v>San Pablo Jocopilas</v>
      </c>
      <c r="G5479" s="139" t="str">
        <f t="shared" ref="G5479:K5479" si="5605">+G5441</f>
        <v>01</v>
      </c>
      <c r="H5479" t="str">
        <f t="shared" si="5605"/>
        <v>IPC</v>
      </c>
      <c r="I5479" t="str">
        <f t="shared" si="5605"/>
        <v>Índice de Participación Ciudadana</v>
      </c>
      <c r="J5479" t="str">
        <f t="shared" si="5605"/>
        <v>01-01</v>
      </c>
      <c r="K5479" t="str">
        <f t="shared" si="5605"/>
        <v>Número de reuniones del COMUDE en el año de la medición.</v>
      </c>
      <c r="L5479" s="150">
        <f>+VLOOKUP($E5479,IPC_2018!$B$8:$T$347,3,0)</f>
        <v>0.33333333333333331</v>
      </c>
      <c r="M5479" s="142" t="str">
        <f>+VLOOKUP($E5479,IPC_2018!$B$8:$T$347,4,0)</f>
        <v>Medio bajo</v>
      </c>
    </row>
    <row r="5480" spans="1:13" x14ac:dyDescent="0.3">
      <c r="A5480" s="139">
        <f t="shared" si="5545"/>
        <v>145</v>
      </c>
      <c r="B5480" s="148">
        <f t="shared" si="5547"/>
        <v>2</v>
      </c>
      <c r="D5480" s="149" t="str">
        <f>+VLOOKUP($A5480,mUNICIPIOS!$B$4:$F$343,2,0)</f>
        <v>Suchitepéquez</v>
      </c>
      <c r="E5480" s="149">
        <f>+VLOOKUP($A5480,mUNICIPIOS!$B$4:$F$343,3,0)</f>
        <v>1009</v>
      </c>
      <c r="F5480" s="149" t="str">
        <f>+VLOOKUP($A5480,mUNICIPIOS!$B$4:$F$343,4,0)</f>
        <v>San Pablo Jocopilas</v>
      </c>
      <c r="G5480" s="139" t="str">
        <f t="shared" ref="G5480:K5480" si="5606">+G5442</f>
        <v>01</v>
      </c>
      <c r="H5480" t="str">
        <f t="shared" si="5606"/>
        <v>IPC</v>
      </c>
      <c r="I5480" t="str">
        <f t="shared" si="5606"/>
        <v>Índice de Participación Ciudadana</v>
      </c>
      <c r="J5480" t="str">
        <f t="shared" si="5606"/>
        <v>01-02</v>
      </c>
      <c r="K5480" t="str">
        <f t="shared" si="5606"/>
        <v>Participación de Alcaldes, Concejales y Síndicos determinados o designados en el COMUDE</v>
      </c>
      <c r="L5480" s="150">
        <f>+VLOOKUP($E5480,IPC_2018!$B$8:$T$347,6,0)</f>
        <v>1</v>
      </c>
      <c r="M5480" s="142" t="str">
        <f>+VLOOKUP($E5480,IPC_2018!$B$8:$T$347,7,0)</f>
        <v>Alto</v>
      </c>
    </row>
    <row r="5481" spans="1:13" x14ac:dyDescent="0.3">
      <c r="A5481" s="139">
        <f t="shared" si="5545"/>
        <v>145</v>
      </c>
      <c r="B5481" s="148">
        <f t="shared" si="5547"/>
        <v>3</v>
      </c>
      <c r="D5481" s="149" t="str">
        <f>+VLOOKUP($A5481,mUNICIPIOS!$B$4:$F$343,2,0)</f>
        <v>Suchitepéquez</v>
      </c>
      <c r="E5481" s="149">
        <f>+VLOOKUP($A5481,mUNICIPIOS!$B$4:$F$343,3,0)</f>
        <v>1009</v>
      </c>
      <c r="F5481" s="149" t="str">
        <f>+VLOOKUP($A5481,mUNICIPIOS!$B$4:$F$343,4,0)</f>
        <v>San Pablo Jocopilas</v>
      </c>
      <c r="G5481" s="139" t="str">
        <f t="shared" ref="G5481:K5481" si="5607">+G5443</f>
        <v>01</v>
      </c>
      <c r="H5481" t="str">
        <f t="shared" si="5607"/>
        <v>IPC</v>
      </c>
      <c r="I5481" t="str">
        <f t="shared" si="5607"/>
        <v>Índice de Participación Ciudadana</v>
      </c>
      <c r="J5481" t="str">
        <f t="shared" si="5607"/>
        <v>01-03</v>
      </c>
      <c r="K5481" t="str">
        <f t="shared" si="5607"/>
        <v>Participación  de organizaciones de jóvenes, mujeres, pueblos mayas, xincas, garífunas, y otras organizaciones en el Comude</v>
      </c>
      <c r="L5481" s="150">
        <f>+VLOOKUP($E5481,IPC_2018!$B$8:$T$347,9,0)</f>
        <v>0.1095890410958904</v>
      </c>
      <c r="M5481" s="142" t="str">
        <f>+VLOOKUP($E5481,IPC_2018!$B$8:$T$347,10,0)</f>
        <v>Bajo</v>
      </c>
    </row>
    <row r="5482" spans="1:13" x14ac:dyDescent="0.3">
      <c r="A5482" s="139">
        <f t="shared" si="5545"/>
        <v>145</v>
      </c>
      <c r="B5482" s="148">
        <f t="shared" si="5547"/>
        <v>4</v>
      </c>
      <c r="D5482" s="149" t="str">
        <f>+VLOOKUP($A5482,mUNICIPIOS!$B$4:$F$343,2,0)</f>
        <v>Suchitepéquez</v>
      </c>
      <c r="E5482" s="149">
        <f>+VLOOKUP($A5482,mUNICIPIOS!$B$4:$F$343,3,0)</f>
        <v>1009</v>
      </c>
      <c r="F5482" s="149" t="str">
        <f>+VLOOKUP($A5482,mUNICIPIOS!$B$4:$F$343,4,0)</f>
        <v>San Pablo Jocopilas</v>
      </c>
      <c r="G5482" s="139" t="str">
        <f t="shared" ref="G5482:K5482" si="5608">+G5444</f>
        <v>01</v>
      </c>
      <c r="H5482" t="str">
        <f t="shared" si="5608"/>
        <v>IPC</v>
      </c>
      <c r="I5482" t="str">
        <f t="shared" si="5608"/>
        <v>Índice de Participación Ciudadana</v>
      </c>
      <c r="J5482" t="str">
        <f t="shared" si="5608"/>
        <v>01-04</v>
      </c>
      <c r="K5482" t="str">
        <f t="shared" si="5608"/>
        <v>Representatividad territorial del Comude.</v>
      </c>
      <c r="L5482" s="150">
        <f>+VLOOKUP($E5482,IPC_2018!$B$8:$T$347,12,0)</f>
        <v>1</v>
      </c>
      <c r="M5482" s="142" t="str">
        <f>+VLOOKUP($E5482,IPC_2018!$B$8:$T$347,13,0)</f>
        <v>Alto</v>
      </c>
    </row>
    <row r="5483" spans="1:13" x14ac:dyDescent="0.3">
      <c r="A5483" s="139">
        <f t="shared" si="5545"/>
        <v>145</v>
      </c>
      <c r="B5483" s="148">
        <f t="shared" si="5547"/>
        <v>5</v>
      </c>
      <c r="D5483" s="149" t="str">
        <f>+VLOOKUP($A5483,mUNICIPIOS!$B$4:$F$343,2,0)</f>
        <v>Suchitepéquez</v>
      </c>
      <c r="E5483" s="149">
        <f>+VLOOKUP($A5483,mUNICIPIOS!$B$4:$F$343,3,0)</f>
        <v>1009</v>
      </c>
      <c r="F5483" s="149" t="str">
        <f>+VLOOKUP($A5483,mUNICIPIOS!$B$4:$F$343,4,0)</f>
        <v>San Pablo Jocopilas</v>
      </c>
      <c r="G5483" s="139" t="str">
        <f t="shared" ref="G5483:K5483" si="5609">+G5445</f>
        <v>01</v>
      </c>
      <c r="H5483" t="str">
        <f t="shared" si="5609"/>
        <v>IPC</v>
      </c>
      <c r="I5483" t="str">
        <f t="shared" si="5609"/>
        <v>Índice de Participación Ciudadana</v>
      </c>
      <c r="J5483" t="str">
        <f t="shared" si="5609"/>
        <v>01-05</v>
      </c>
      <c r="K5483" t="str">
        <f t="shared" si="5609"/>
        <v>Funcionamiento del Comude</v>
      </c>
      <c r="L5483" s="150">
        <f>+VLOOKUP($E5483,IPC_2018!$B$8:$T$347,15,0)</f>
        <v>0.15901060076290127</v>
      </c>
      <c r="M5483" s="142" t="str">
        <f>+VLOOKUP($E5483,IPC_2018!$B$8:$T$347,16,0)</f>
        <v>Bajo</v>
      </c>
    </row>
    <row r="5484" spans="1:13" x14ac:dyDescent="0.3">
      <c r="A5484" s="139">
        <f t="shared" si="5545"/>
        <v>145</v>
      </c>
      <c r="B5484" s="148">
        <f t="shared" si="5547"/>
        <v>6</v>
      </c>
      <c r="D5484" s="149" t="str">
        <f>+VLOOKUP($A5484,mUNICIPIOS!$B$4:$F$343,2,0)</f>
        <v>Suchitepéquez</v>
      </c>
      <c r="E5484" s="149">
        <f>+VLOOKUP($A5484,mUNICIPIOS!$B$4:$F$343,3,0)</f>
        <v>1009</v>
      </c>
      <c r="F5484" s="149" t="str">
        <f>+VLOOKUP($A5484,mUNICIPIOS!$B$4:$F$343,4,0)</f>
        <v>San Pablo Jocopilas</v>
      </c>
      <c r="G5484" s="139" t="str">
        <f t="shared" ref="G5484:K5484" si="5610">+G5446</f>
        <v>01</v>
      </c>
      <c r="H5484" t="str">
        <f t="shared" si="5610"/>
        <v>IPC</v>
      </c>
      <c r="I5484" t="str">
        <f t="shared" si="5610"/>
        <v>Índice de Participación Ciudadana</v>
      </c>
      <c r="J5484" t="str">
        <f t="shared" si="5610"/>
        <v>INDICE</v>
      </c>
      <c r="K5484">
        <f t="shared" si="5610"/>
        <v>0</v>
      </c>
      <c r="L5484" s="150">
        <f>+VLOOKUP($E5484,IPC_2018!$B$8:$T$347,18,0)</f>
        <v>0.4569566129454854</v>
      </c>
      <c r="M5484" s="142" t="str">
        <f>+VLOOKUP($E5484,IPC_2018!$B$8:$T$347,19,0)</f>
        <v>Medio</v>
      </c>
    </row>
    <row r="5485" spans="1:13" x14ac:dyDescent="0.3">
      <c r="A5485" s="139">
        <f t="shared" ref="A5485:A5548" si="5611">+IF(B5484=38,A5484+1,A5484)</f>
        <v>145</v>
      </c>
      <c r="B5485" s="148">
        <f t="shared" si="5547"/>
        <v>7</v>
      </c>
      <c r="D5485" s="149" t="str">
        <f>+VLOOKUP($A5485,mUNICIPIOS!$B$4:$F$343,2,0)</f>
        <v>Suchitepéquez</v>
      </c>
      <c r="E5485" s="149">
        <f>+VLOOKUP($A5485,mUNICIPIOS!$B$4:$F$343,3,0)</f>
        <v>1009</v>
      </c>
      <c r="F5485" s="149" t="str">
        <f>+VLOOKUP($A5485,mUNICIPIOS!$B$4:$F$343,4,0)</f>
        <v>San Pablo Jocopilas</v>
      </c>
      <c r="G5485" s="139" t="str">
        <f t="shared" ref="G5485:K5485" si="5612">+G5447</f>
        <v>02</v>
      </c>
      <c r="H5485" t="str">
        <f t="shared" si="5612"/>
        <v>IIC</v>
      </c>
      <c r="I5485" t="str">
        <f t="shared" si="5612"/>
        <v>Índice de Información a la Ciudadanía</v>
      </c>
      <c r="J5485" t="str">
        <f t="shared" si="5612"/>
        <v>02-01</v>
      </c>
      <c r="K5485" t="str">
        <f t="shared" si="5612"/>
        <v>Rendición de cuentas cuatrimestral y anual al Comude enfocadas en resultados.</v>
      </c>
      <c r="L5485" s="150">
        <f>+VLOOKUP($E5485,IIC_2018!$B$8:$Q$347,3,0)</f>
        <v>0</v>
      </c>
      <c r="M5485" s="142" t="str">
        <f>+VLOOKUP($E5485,IIC_2018!$B$8:$Q$347,4,0)</f>
        <v>Bajo</v>
      </c>
    </row>
    <row r="5486" spans="1:13" x14ac:dyDescent="0.3">
      <c r="A5486" s="139">
        <f t="shared" si="5611"/>
        <v>145</v>
      </c>
      <c r="B5486" s="148">
        <f t="shared" ref="B5486:B5549" si="5613">+B5448</f>
        <v>8</v>
      </c>
      <c r="D5486" s="149" t="str">
        <f>+VLOOKUP($A5486,mUNICIPIOS!$B$4:$F$343,2,0)</f>
        <v>Suchitepéquez</v>
      </c>
      <c r="E5486" s="149">
        <f>+VLOOKUP($A5486,mUNICIPIOS!$B$4:$F$343,3,0)</f>
        <v>1009</v>
      </c>
      <c r="F5486" s="149" t="str">
        <f>+VLOOKUP($A5486,mUNICIPIOS!$B$4:$F$343,4,0)</f>
        <v>San Pablo Jocopilas</v>
      </c>
      <c r="G5486" s="139" t="str">
        <f t="shared" ref="G5486:K5486" si="5614">+G5448</f>
        <v>02</v>
      </c>
      <c r="H5486" t="str">
        <f t="shared" si="5614"/>
        <v>IIC</v>
      </c>
      <c r="I5486" t="str">
        <f t="shared" si="5614"/>
        <v>Índice de Información a la Ciudadanía</v>
      </c>
      <c r="J5486" t="str">
        <f t="shared" si="5614"/>
        <v>02-02</v>
      </c>
      <c r="K5486" t="str">
        <f t="shared" si="5614"/>
        <v>Información presupuestaria y otra información brindada a la ciudadanía disponible en medios locales de comunicación.</v>
      </c>
      <c r="L5486" s="150">
        <f>+VLOOKUP($E5486,IIC_2018!$B$8:$Q$347,6,0)</f>
        <v>1</v>
      </c>
      <c r="M5486" s="142" t="str">
        <f>+VLOOKUP($E5486,IIC_2018!$B$8:$Q$347,7,0)</f>
        <v>Alto</v>
      </c>
    </row>
    <row r="5487" spans="1:13" x14ac:dyDescent="0.3">
      <c r="A5487" s="139">
        <f t="shared" si="5611"/>
        <v>145</v>
      </c>
      <c r="B5487" s="148">
        <f t="shared" si="5613"/>
        <v>9</v>
      </c>
      <c r="D5487" s="149" t="str">
        <f>+VLOOKUP($A5487,mUNICIPIOS!$B$4:$F$343,2,0)</f>
        <v>Suchitepéquez</v>
      </c>
      <c r="E5487" s="149">
        <f>+VLOOKUP($A5487,mUNICIPIOS!$B$4:$F$343,3,0)</f>
        <v>1009</v>
      </c>
      <c r="F5487" s="149" t="str">
        <f>+VLOOKUP($A5487,mUNICIPIOS!$B$4:$F$343,4,0)</f>
        <v>San Pablo Jocopilas</v>
      </c>
      <c r="G5487" s="139" t="str">
        <f t="shared" ref="G5487:K5487" si="5615">+G5449</f>
        <v>02</v>
      </c>
      <c r="H5487" t="str">
        <f t="shared" si="5615"/>
        <v>IIC</v>
      </c>
      <c r="I5487" t="str">
        <f t="shared" si="5615"/>
        <v>Índice de Información a la Ciudadanía</v>
      </c>
      <c r="J5487" t="str">
        <f t="shared" si="5615"/>
        <v>02-03</v>
      </c>
      <c r="K5487" t="str">
        <f t="shared" si="5615"/>
        <v>Información pública de oficio actualizada y disponible de acuerdo a la LAIP y uso de internet.</v>
      </c>
      <c r="L5487" s="150">
        <f>+VLOOKUP($E5487,IIC_2018!$B$8:$Q$347,9,0)</f>
        <v>0.79999999999999993</v>
      </c>
      <c r="M5487" s="142" t="str">
        <f>+VLOOKUP($E5487,IIC_2018!$B$8:$Q$347,10,0)</f>
        <v>Medio alto</v>
      </c>
    </row>
    <row r="5488" spans="1:13" x14ac:dyDescent="0.3">
      <c r="A5488" s="139">
        <f t="shared" si="5611"/>
        <v>145</v>
      </c>
      <c r="B5488" s="148">
        <f t="shared" si="5613"/>
        <v>10</v>
      </c>
      <c r="D5488" s="149" t="str">
        <f>+VLOOKUP($A5488,mUNICIPIOS!$B$4:$F$343,2,0)</f>
        <v>Suchitepéquez</v>
      </c>
      <c r="E5488" s="149">
        <f>+VLOOKUP($A5488,mUNICIPIOS!$B$4:$F$343,3,0)</f>
        <v>1009</v>
      </c>
      <c r="F5488" s="149" t="str">
        <f>+VLOOKUP($A5488,mUNICIPIOS!$B$4:$F$343,4,0)</f>
        <v>San Pablo Jocopilas</v>
      </c>
      <c r="G5488" s="139" t="str">
        <f t="shared" ref="G5488:K5488" si="5616">+G5450</f>
        <v>02</v>
      </c>
      <c r="H5488" t="str">
        <f t="shared" si="5616"/>
        <v>IIC</v>
      </c>
      <c r="I5488" t="str">
        <f t="shared" si="5616"/>
        <v>Índice de Información a la Ciudadanía</v>
      </c>
      <c r="J5488" t="str">
        <f t="shared" si="5616"/>
        <v>02-04</v>
      </c>
      <c r="K5488" t="str">
        <f t="shared" si="5616"/>
        <v>Relación del monto contratado por medio de Guate compras con el total del presupuesto de egresos vigente.</v>
      </c>
      <c r="L5488" s="150">
        <f>+VLOOKUP($E5488,IIC_2018!$B$8:$Q$347,12,0)</f>
        <v>2.8005839850176874E-2</v>
      </c>
      <c r="M5488" s="142" t="str">
        <f>+VLOOKUP($E5488,IIC_2018!$B$8:$Q$347,13,0)</f>
        <v>Bajo</v>
      </c>
    </row>
    <row r="5489" spans="1:13" x14ac:dyDescent="0.3">
      <c r="A5489" s="139">
        <f t="shared" si="5611"/>
        <v>145</v>
      </c>
      <c r="B5489" s="148">
        <f t="shared" si="5613"/>
        <v>11</v>
      </c>
      <c r="D5489" s="149" t="str">
        <f>+VLOOKUP($A5489,mUNICIPIOS!$B$4:$F$343,2,0)</f>
        <v>Suchitepéquez</v>
      </c>
      <c r="E5489" s="149">
        <f>+VLOOKUP($A5489,mUNICIPIOS!$B$4:$F$343,3,0)</f>
        <v>1009</v>
      </c>
      <c r="F5489" s="149" t="str">
        <f>+VLOOKUP($A5489,mUNICIPIOS!$B$4:$F$343,4,0)</f>
        <v>San Pablo Jocopilas</v>
      </c>
      <c r="G5489" s="139" t="str">
        <f t="shared" ref="G5489:K5489" si="5617">+G5451</f>
        <v>02</v>
      </c>
      <c r="H5489" t="str">
        <f t="shared" si="5617"/>
        <v>IIC</v>
      </c>
      <c r="I5489" t="str">
        <f t="shared" si="5617"/>
        <v>Índice de Información a la Ciudadanía</v>
      </c>
      <c r="J5489" t="str">
        <f t="shared" si="5617"/>
        <v>INDICE</v>
      </c>
      <c r="K5489">
        <f t="shared" si="5617"/>
        <v>0</v>
      </c>
      <c r="L5489" s="150">
        <f>+VLOOKUP($E5489,IIC_2018!$B$8:$Q$347,15,0)</f>
        <v>0.45700145996254415</v>
      </c>
      <c r="M5489" s="142" t="str">
        <f>+VLOOKUP($E5489,IIC_2018!$B$8:$Q$347,16,0)</f>
        <v>Medio</v>
      </c>
    </row>
    <row r="5490" spans="1:13" x14ac:dyDescent="0.3">
      <c r="A5490" s="139">
        <f t="shared" si="5611"/>
        <v>145</v>
      </c>
      <c r="B5490" s="148">
        <f t="shared" si="5613"/>
        <v>12</v>
      </c>
      <c r="D5490" s="149" t="str">
        <f>+VLOOKUP($A5490,mUNICIPIOS!$B$4:$F$343,2,0)</f>
        <v>Suchitepéquez</v>
      </c>
      <c r="E5490" s="149">
        <f>+VLOOKUP($A5490,mUNICIPIOS!$B$4:$F$343,3,0)</f>
        <v>1009</v>
      </c>
      <c r="F5490" s="149" t="str">
        <f>+VLOOKUP($A5490,mUNICIPIOS!$B$4:$F$343,4,0)</f>
        <v>San Pablo Jocopilas</v>
      </c>
      <c r="G5490" s="139" t="str">
        <f t="shared" ref="G5490:K5490" si="5618">+G5452</f>
        <v>03</v>
      </c>
      <c r="H5490" t="str">
        <f t="shared" si="5618"/>
        <v>ISP</v>
      </c>
      <c r="I5490" t="str">
        <f t="shared" si="5618"/>
        <v>Índice de Servicios Públicos</v>
      </c>
      <c r="J5490" t="str">
        <f t="shared" si="5618"/>
        <v>03-01</v>
      </c>
      <c r="K5490" t="str">
        <f t="shared" si="5618"/>
        <v>Cobertura del servicio público de agua</v>
      </c>
      <c r="L5490" s="150">
        <f>+VLOOKUP($E5490,ISP_2018!$B$8:$T$347,3,0)</f>
        <v>0.1651535638400618</v>
      </c>
      <c r="M5490" s="142" t="str">
        <f>+VLOOKUP($E5490,ISP_2018!$B$8:$T$347,4,0)</f>
        <v>Bajo</v>
      </c>
    </row>
    <row r="5491" spans="1:13" x14ac:dyDescent="0.3">
      <c r="A5491" s="139">
        <f t="shared" si="5611"/>
        <v>145</v>
      </c>
      <c r="B5491" s="148">
        <f t="shared" si="5613"/>
        <v>13</v>
      </c>
      <c r="D5491" s="149" t="str">
        <f>+VLOOKUP($A5491,mUNICIPIOS!$B$4:$F$343,2,0)</f>
        <v>Suchitepéquez</v>
      </c>
      <c r="E5491" s="149">
        <f>+VLOOKUP($A5491,mUNICIPIOS!$B$4:$F$343,3,0)</f>
        <v>1009</v>
      </c>
      <c r="F5491" s="149" t="str">
        <f>+VLOOKUP($A5491,mUNICIPIOS!$B$4:$F$343,4,0)</f>
        <v>San Pablo Jocopilas</v>
      </c>
      <c r="G5491" s="139" t="str">
        <f t="shared" ref="G5491:K5491" si="5619">+G5453</f>
        <v>03</v>
      </c>
      <c r="H5491" t="str">
        <f t="shared" si="5619"/>
        <v>ISP</v>
      </c>
      <c r="I5491" t="str">
        <f t="shared" si="5619"/>
        <v>Índice de Servicios Públicos</v>
      </c>
      <c r="J5491" t="str">
        <f t="shared" si="5619"/>
        <v>03-02</v>
      </c>
      <c r="K5491" t="str">
        <f t="shared" si="5619"/>
        <v>Control de la calidad del servicio público de agua</v>
      </c>
      <c r="L5491" s="150">
        <f>+VLOOKUP($E5491,ISP_2018!$B$8:$T$347,6,0)</f>
        <v>0</v>
      </c>
      <c r="M5491" s="142" t="str">
        <f>+VLOOKUP($E5491,ISP_2018!$B$8:$T$347,7,0)</f>
        <v>Bajo</v>
      </c>
    </row>
    <row r="5492" spans="1:13" x14ac:dyDescent="0.3">
      <c r="A5492" s="139">
        <f t="shared" si="5611"/>
        <v>145</v>
      </c>
      <c r="B5492" s="148">
        <f t="shared" si="5613"/>
        <v>14</v>
      </c>
      <c r="D5492" s="149" t="str">
        <f>+VLOOKUP($A5492,mUNICIPIOS!$B$4:$F$343,2,0)</f>
        <v>Suchitepéquez</v>
      </c>
      <c r="E5492" s="149">
        <f>+VLOOKUP($A5492,mUNICIPIOS!$B$4:$F$343,3,0)</f>
        <v>1009</v>
      </c>
      <c r="F5492" s="149" t="str">
        <f>+VLOOKUP($A5492,mUNICIPIOS!$B$4:$F$343,4,0)</f>
        <v>San Pablo Jocopilas</v>
      </c>
      <c r="G5492" s="139" t="str">
        <f t="shared" ref="G5492:K5492" si="5620">+G5454</f>
        <v>03</v>
      </c>
      <c r="H5492" t="str">
        <f t="shared" si="5620"/>
        <v>ISP</v>
      </c>
      <c r="I5492" t="str">
        <f t="shared" si="5620"/>
        <v>Índice de Servicios Públicos</v>
      </c>
      <c r="J5492" t="str">
        <f t="shared" si="5620"/>
        <v>03-03</v>
      </c>
      <c r="K5492" t="str">
        <f t="shared" si="5620"/>
        <v>Disposición  y tratamiento  de aguas residuales</v>
      </c>
      <c r="L5492" s="150">
        <f>+VLOOKUP($E5492,ISP_2018!$B$8:$T$347,9,0)</f>
        <v>3.593142657633653E-2</v>
      </c>
      <c r="M5492" s="142" t="str">
        <f>+VLOOKUP($E5492,ISP_2018!$B$8:$T$347,10,0)</f>
        <v>Bajo</v>
      </c>
    </row>
    <row r="5493" spans="1:13" x14ac:dyDescent="0.3">
      <c r="A5493" s="139">
        <f t="shared" si="5611"/>
        <v>145</v>
      </c>
      <c r="B5493" s="148">
        <f t="shared" si="5613"/>
        <v>15</v>
      </c>
      <c r="D5493" s="149" t="str">
        <f>+VLOOKUP($A5493,mUNICIPIOS!$B$4:$F$343,2,0)</f>
        <v>Suchitepéquez</v>
      </c>
      <c r="E5493" s="149">
        <f>+VLOOKUP($A5493,mUNICIPIOS!$B$4:$F$343,3,0)</f>
        <v>1009</v>
      </c>
      <c r="F5493" s="149" t="str">
        <f>+VLOOKUP($A5493,mUNICIPIOS!$B$4:$F$343,4,0)</f>
        <v>San Pablo Jocopilas</v>
      </c>
      <c r="G5493" s="139" t="str">
        <f t="shared" ref="G5493:K5493" si="5621">+G5455</f>
        <v>03</v>
      </c>
      <c r="H5493" t="str">
        <f t="shared" si="5621"/>
        <v>ISP</v>
      </c>
      <c r="I5493" t="str">
        <f t="shared" si="5621"/>
        <v>Índice de Servicios Públicos</v>
      </c>
      <c r="J5493" t="str">
        <f t="shared" si="5621"/>
        <v>03-04</v>
      </c>
      <c r="K5493" t="str">
        <f t="shared" si="5621"/>
        <v>Gestión y manejo de los residuos y desechos sólidos</v>
      </c>
      <c r="L5493" s="150">
        <f>+VLOOKUP($E5493,ISP_2018!$B$8:$T$347,12,0)</f>
        <v>6.4431234447969304E-2</v>
      </c>
      <c r="M5493" s="142" t="str">
        <f>+VLOOKUP($E5493,ISP_2018!$B$8:$T$347,13,0)</f>
        <v>Bajo</v>
      </c>
    </row>
    <row r="5494" spans="1:13" x14ac:dyDescent="0.3">
      <c r="A5494" s="139">
        <f t="shared" si="5611"/>
        <v>145</v>
      </c>
      <c r="B5494" s="148">
        <f t="shared" si="5613"/>
        <v>16</v>
      </c>
      <c r="D5494" s="149" t="str">
        <f>+VLOOKUP($A5494,mUNICIPIOS!$B$4:$F$343,2,0)</f>
        <v>Suchitepéquez</v>
      </c>
      <c r="E5494" s="149">
        <f>+VLOOKUP($A5494,mUNICIPIOS!$B$4:$F$343,3,0)</f>
        <v>1009</v>
      </c>
      <c r="F5494" s="149" t="str">
        <f>+VLOOKUP($A5494,mUNICIPIOS!$B$4:$F$343,4,0)</f>
        <v>San Pablo Jocopilas</v>
      </c>
      <c r="G5494" s="139" t="str">
        <f t="shared" ref="G5494:K5494" si="5622">+G5456</f>
        <v>03</v>
      </c>
      <c r="H5494" t="str">
        <f t="shared" si="5622"/>
        <v>ISP</v>
      </c>
      <c r="I5494" t="str">
        <f t="shared" si="5622"/>
        <v>Índice de Servicios Públicos</v>
      </c>
      <c r="J5494" t="str">
        <f t="shared" si="5622"/>
        <v>03-05</v>
      </c>
      <c r="K5494" t="str">
        <f t="shared" si="5622"/>
        <v>Gestión de servicios públicos municipales</v>
      </c>
      <c r="L5494" s="150">
        <f>+VLOOKUP($E5494,ISP_2018!$B$8:$T$347,15,0)</f>
        <v>0</v>
      </c>
      <c r="M5494" s="142" t="str">
        <f>+VLOOKUP($E5494,ISP_2018!$B$8:$T$347,16,0)</f>
        <v>Bajo</v>
      </c>
    </row>
    <row r="5495" spans="1:13" x14ac:dyDescent="0.3">
      <c r="A5495" s="139">
        <f t="shared" si="5611"/>
        <v>145</v>
      </c>
      <c r="B5495" s="148">
        <f t="shared" si="5613"/>
        <v>17</v>
      </c>
      <c r="D5495" s="149" t="str">
        <f>+VLOOKUP($A5495,mUNICIPIOS!$B$4:$F$343,2,0)</f>
        <v>Suchitepéquez</v>
      </c>
      <c r="E5495" s="149">
        <f>+VLOOKUP($A5495,mUNICIPIOS!$B$4:$F$343,3,0)</f>
        <v>1009</v>
      </c>
      <c r="F5495" s="149" t="str">
        <f>+VLOOKUP($A5495,mUNICIPIOS!$B$4:$F$343,4,0)</f>
        <v>San Pablo Jocopilas</v>
      </c>
      <c r="G5495" s="139" t="str">
        <f t="shared" ref="G5495:K5495" si="5623">+G5457</f>
        <v>03</v>
      </c>
      <c r="H5495" t="str">
        <f t="shared" si="5623"/>
        <v>ISP</v>
      </c>
      <c r="I5495" t="str">
        <f t="shared" si="5623"/>
        <v>Índice de Servicios Públicos</v>
      </c>
      <c r="J5495" t="str">
        <f t="shared" si="5623"/>
        <v>INDICE</v>
      </c>
      <c r="K5495">
        <f t="shared" si="5623"/>
        <v>0</v>
      </c>
      <c r="L5495" s="150">
        <f>+VLOOKUP($E5495,ISP_2018!$B$8:$T$347,18,0)</f>
        <v>3.6587888588867343E-2</v>
      </c>
      <c r="M5495" s="142" t="str">
        <f>+VLOOKUP($E5495,ISP_2018!$B$8:$T$347,19,0)</f>
        <v>Bajo</v>
      </c>
    </row>
    <row r="5496" spans="1:13" x14ac:dyDescent="0.3">
      <c r="A5496" s="139">
        <f t="shared" si="5611"/>
        <v>145</v>
      </c>
      <c r="B5496" s="148">
        <f t="shared" si="5613"/>
        <v>18</v>
      </c>
      <c r="D5496" s="149" t="str">
        <f>+VLOOKUP($A5496,mUNICIPIOS!$B$4:$F$343,2,0)</f>
        <v>Suchitepéquez</v>
      </c>
      <c r="E5496" s="149">
        <f>+VLOOKUP($A5496,mUNICIPIOS!$B$4:$F$343,3,0)</f>
        <v>1009</v>
      </c>
      <c r="F5496" s="149" t="str">
        <f>+VLOOKUP($A5496,mUNICIPIOS!$B$4:$F$343,4,0)</f>
        <v>San Pablo Jocopilas</v>
      </c>
      <c r="G5496" s="139" t="str">
        <f t="shared" ref="G5496:K5496" si="5624">+G5458</f>
        <v>04</v>
      </c>
      <c r="H5496" t="str">
        <f t="shared" si="5624"/>
        <v>IGA</v>
      </c>
      <c r="I5496" t="str">
        <f t="shared" si="5624"/>
        <v>Índice de Gestión Administrativa</v>
      </c>
      <c r="J5496" t="str">
        <f t="shared" si="5624"/>
        <v>04-01</v>
      </c>
      <c r="K5496" t="str">
        <f t="shared" si="5624"/>
        <v>Existencia de elementos de atención municipal orientada al vecino</v>
      </c>
      <c r="L5496" s="150">
        <f>+VLOOKUP($E5496,IGA_2018!$B$8:$N$347,3,0)</f>
        <v>0.25</v>
      </c>
      <c r="M5496" s="142" t="str">
        <f>+VLOOKUP($E5496,IGA_2018!$B$8:$N$347,4,0)</f>
        <v>Medio bajo</v>
      </c>
    </row>
    <row r="5497" spans="1:13" x14ac:dyDescent="0.3">
      <c r="A5497" s="139">
        <f t="shared" si="5611"/>
        <v>145</v>
      </c>
      <c r="B5497" s="148">
        <f t="shared" si="5613"/>
        <v>19</v>
      </c>
      <c r="D5497" s="149" t="str">
        <f>+VLOOKUP($A5497,mUNICIPIOS!$B$4:$F$343,2,0)</f>
        <v>Suchitepéquez</v>
      </c>
      <c r="E5497" s="149">
        <f>+VLOOKUP($A5497,mUNICIPIOS!$B$4:$F$343,3,0)</f>
        <v>1009</v>
      </c>
      <c r="F5497" s="149" t="str">
        <f>+VLOOKUP($A5497,mUNICIPIOS!$B$4:$F$343,4,0)</f>
        <v>San Pablo Jocopilas</v>
      </c>
      <c r="G5497" s="139" t="str">
        <f t="shared" ref="G5497:K5497" si="5625">+G5459</f>
        <v>04</v>
      </c>
      <c r="H5497" t="str">
        <f t="shared" si="5625"/>
        <v>IGA</v>
      </c>
      <c r="I5497" t="str">
        <f t="shared" si="5625"/>
        <v>Índice de Gestión Administrativa</v>
      </c>
      <c r="J5497" t="str">
        <f t="shared" si="5625"/>
        <v>04-02</v>
      </c>
      <c r="K5497" t="str">
        <f t="shared" si="5625"/>
        <v>Gestión del recurso humano.</v>
      </c>
      <c r="L5497" s="150">
        <f>+VLOOKUP($E5497,IGA_2018!$B$8:$N$347,6,0)</f>
        <v>0</v>
      </c>
      <c r="M5497" s="142" t="str">
        <f>+VLOOKUP($E5497,IGA_2018!$B$8:$N$347,7,0)</f>
        <v>Bajo</v>
      </c>
    </row>
    <row r="5498" spans="1:13" x14ac:dyDescent="0.3">
      <c r="A5498" s="139">
        <f t="shared" si="5611"/>
        <v>145</v>
      </c>
      <c r="B5498" s="148">
        <f t="shared" si="5613"/>
        <v>20</v>
      </c>
      <c r="D5498" s="149" t="str">
        <f>+VLOOKUP($A5498,mUNICIPIOS!$B$4:$F$343,2,0)</f>
        <v>Suchitepéquez</v>
      </c>
      <c r="E5498" s="149">
        <f>+VLOOKUP($A5498,mUNICIPIOS!$B$4:$F$343,3,0)</f>
        <v>1009</v>
      </c>
      <c r="F5498" s="149" t="str">
        <f>+VLOOKUP($A5498,mUNICIPIOS!$B$4:$F$343,4,0)</f>
        <v>San Pablo Jocopilas</v>
      </c>
      <c r="G5498" s="139" t="str">
        <f t="shared" ref="G5498:K5498" si="5626">+G5460</f>
        <v>04</v>
      </c>
      <c r="H5498" t="str">
        <f t="shared" si="5626"/>
        <v>IGA</v>
      </c>
      <c r="I5498" t="str">
        <f t="shared" si="5626"/>
        <v>Índice de Gestión Administrativa</v>
      </c>
      <c r="J5498" t="str">
        <f t="shared" si="5626"/>
        <v>04-03</v>
      </c>
      <c r="K5498" t="str">
        <f t="shared" si="5626"/>
        <v>Existencia de oficinas municipales con instrumentos de gestión.</v>
      </c>
      <c r="L5498" s="150">
        <f>+VLOOKUP($E5498,IGA_2018!$B$8:$N$347,9,0)</f>
        <v>0.1875</v>
      </c>
      <c r="M5498" s="142" t="str">
        <f>+VLOOKUP($E5498,IGA_2018!$B$8:$N$347,10,0)</f>
        <v>Bajo</v>
      </c>
    </row>
    <row r="5499" spans="1:13" x14ac:dyDescent="0.3">
      <c r="A5499" s="139">
        <f t="shared" si="5611"/>
        <v>145</v>
      </c>
      <c r="B5499" s="148">
        <f t="shared" si="5613"/>
        <v>21</v>
      </c>
      <c r="D5499" s="149" t="str">
        <f>+VLOOKUP($A5499,mUNICIPIOS!$B$4:$F$343,2,0)</f>
        <v>Suchitepéquez</v>
      </c>
      <c r="E5499" s="149">
        <f>+VLOOKUP($A5499,mUNICIPIOS!$B$4:$F$343,3,0)</f>
        <v>1009</v>
      </c>
      <c r="F5499" s="149" t="str">
        <f>+VLOOKUP($A5499,mUNICIPIOS!$B$4:$F$343,4,0)</f>
        <v>San Pablo Jocopilas</v>
      </c>
      <c r="G5499" s="139" t="str">
        <f t="shared" ref="G5499:K5499" si="5627">+G5461</f>
        <v>04</v>
      </c>
      <c r="H5499" t="str">
        <f t="shared" si="5627"/>
        <v>IGA</v>
      </c>
      <c r="I5499" t="str">
        <f t="shared" si="5627"/>
        <v>Índice de Gestión Administrativa</v>
      </c>
      <c r="J5499" t="str">
        <f t="shared" si="5627"/>
        <v>INDICE</v>
      </c>
      <c r="K5499">
        <f t="shared" si="5627"/>
        <v>0</v>
      </c>
      <c r="L5499" s="150">
        <f>+VLOOKUP($E5499,IGA_2018!$B$8:$N$347,12,0)</f>
        <v>0.140625</v>
      </c>
      <c r="M5499" s="142" t="str">
        <f>+VLOOKUP($E5499,IGA_2018!$B$8:$N$347,13,0)</f>
        <v>Bajo</v>
      </c>
    </row>
    <row r="5500" spans="1:13" x14ac:dyDescent="0.3">
      <c r="A5500" s="139">
        <f t="shared" si="5611"/>
        <v>145</v>
      </c>
      <c r="B5500" s="148">
        <f t="shared" si="5613"/>
        <v>22</v>
      </c>
      <c r="D5500" s="149" t="str">
        <f>+VLOOKUP($A5500,mUNICIPIOS!$B$4:$F$343,2,0)</f>
        <v>Suchitepéquez</v>
      </c>
      <c r="E5500" s="149">
        <f>+VLOOKUP($A5500,mUNICIPIOS!$B$4:$F$343,3,0)</f>
        <v>1009</v>
      </c>
      <c r="F5500" s="149" t="str">
        <f>+VLOOKUP($A5500,mUNICIPIOS!$B$4:$F$343,4,0)</f>
        <v>San Pablo Jocopilas</v>
      </c>
      <c r="G5500" s="139" t="str">
        <f t="shared" ref="G5500:K5500" si="5628">+G5462</f>
        <v>05</v>
      </c>
      <c r="H5500" t="str">
        <f t="shared" si="5628"/>
        <v>IGF</v>
      </c>
      <c r="I5500" t="str">
        <f t="shared" si="5628"/>
        <v>Índice de Gestión Financiera</v>
      </c>
      <c r="J5500" t="str">
        <f t="shared" si="5628"/>
        <v>05-01</v>
      </c>
      <c r="K5500" t="str">
        <f t="shared" si="5628"/>
        <v>Autonomía financiera municipal</v>
      </c>
      <c r="L5500" s="150">
        <f>+VLOOKUP($E5500,IGF_2018!$B$8:$Z$347,3,0)</f>
        <v>8.2712388792231167E-2</v>
      </c>
      <c r="M5500" s="142" t="str">
        <f>+VLOOKUP($E5500,IGF_2018!$B$8:$Z$347,4,0)</f>
        <v>Bajo</v>
      </c>
    </row>
    <row r="5501" spans="1:13" x14ac:dyDescent="0.3">
      <c r="A5501" s="139">
        <f t="shared" si="5611"/>
        <v>145</v>
      </c>
      <c r="B5501" s="148">
        <f t="shared" si="5613"/>
        <v>23</v>
      </c>
      <c r="D5501" s="149" t="str">
        <f>+VLOOKUP($A5501,mUNICIPIOS!$B$4:$F$343,2,0)</f>
        <v>Suchitepéquez</v>
      </c>
      <c r="E5501" s="149">
        <f>+VLOOKUP($A5501,mUNICIPIOS!$B$4:$F$343,3,0)</f>
        <v>1009</v>
      </c>
      <c r="F5501" s="149" t="str">
        <f>+VLOOKUP($A5501,mUNICIPIOS!$B$4:$F$343,4,0)</f>
        <v>San Pablo Jocopilas</v>
      </c>
      <c r="G5501" s="139" t="str">
        <f t="shared" ref="G5501:K5501" si="5629">+G5463</f>
        <v>05</v>
      </c>
      <c r="H5501" t="str">
        <f t="shared" si="5629"/>
        <v>IGF</v>
      </c>
      <c r="I5501" t="str">
        <f t="shared" si="5629"/>
        <v>Índice de Gestión Financiera</v>
      </c>
      <c r="J5501" t="str">
        <f t="shared" si="5629"/>
        <v>05-02</v>
      </c>
      <c r="K5501" t="str">
        <f t="shared" si="5629"/>
        <v xml:space="preserve">Ingresos propios por habitante -sin regalías- </v>
      </c>
      <c r="L5501" s="150">
        <f>+VLOOKUP($E5501,IGF_2018!$B$8:$Z$347,6,0)</f>
        <v>5.9258849463869459E-2</v>
      </c>
      <c r="M5501" s="142" t="str">
        <f>+VLOOKUP($E5501,IGF_2018!$B$8:$Z$347,7,0)</f>
        <v>Bajo</v>
      </c>
    </row>
    <row r="5502" spans="1:13" x14ac:dyDescent="0.3">
      <c r="A5502" s="139">
        <f t="shared" si="5611"/>
        <v>145</v>
      </c>
      <c r="B5502" s="148">
        <f t="shared" si="5613"/>
        <v>24</v>
      </c>
      <c r="D5502" s="149" t="str">
        <f>+VLOOKUP($A5502,mUNICIPIOS!$B$4:$F$343,2,0)</f>
        <v>Suchitepéquez</v>
      </c>
      <c r="E5502" s="149">
        <f>+VLOOKUP($A5502,mUNICIPIOS!$B$4:$F$343,3,0)</f>
        <v>1009</v>
      </c>
      <c r="F5502" s="149" t="str">
        <f>+VLOOKUP($A5502,mUNICIPIOS!$B$4:$F$343,4,0)</f>
        <v>San Pablo Jocopilas</v>
      </c>
      <c r="G5502" s="139" t="str">
        <f t="shared" ref="G5502:K5502" si="5630">+G5464</f>
        <v>05</v>
      </c>
      <c r="H5502" t="str">
        <f t="shared" si="5630"/>
        <v>IGF</v>
      </c>
      <c r="I5502" t="str">
        <f t="shared" si="5630"/>
        <v>Índice de Gestión Financiera</v>
      </c>
      <c r="J5502" t="str">
        <f t="shared" si="5630"/>
        <v>05-03</v>
      </c>
      <c r="K5502" t="str">
        <f t="shared" si="5630"/>
        <v>Ingresos del IUSI en relación a los ingresos propios -sin regalías-</v>
      </c>
      <c r="L5502" s="150">
        <f>+VLOOKUP($E5502,IGF_2018!$B$8:$Z$347,9,0)</f>
        <v>9.3097834132240438E-3</v>
      </c>
      <c r="M5502" s="142" t="str">
        <f>+VLOOKUP($E5502,IGF_2018!$B$8:$Z$347,10,0)</f>
        <v>Bajo</v>
      </c>
    </row>
    <row r="5503" spans="1:13" x14ac:dyDescent="0.3">
      <c r="A5503" s="139">
        <f t="shared" si="5611"/>
        <v>145</v>
      </c>
      <c r="B5503" s="148">
        <f t="shared" si="5613"/>
        <v>25</v>
      </c>
      <c r="D5503" s="149" t="str">
        <f>+VLOOKUP($A5503,mUNICIPIOS!$B$4:$F$343,2,0)</f>
        <v>Suchitepéquez</v>
      </c>
      <c r="E5503" s="149">
        <f>+VLOOKUP($A5503,mUNICIPIOS!$B$4:$F$343,3,0)</f>
        <v>1009</v>
      </c>
      <c r="F5503" s="149" t="str">
        <f>+VLOOKUP($A5503,mUNICIPIOS!$B$4:$F$343,4,0)</f>
        <v>San Pablo Jocopilas</v>
      </c>
      <c r="G5503" s="139" t="str">
        <f t="shared" ref="G5503:K5503" si="5631">+G5465</f>
        <v>05</v>
      </c>
      <c r="H5503" t="str">
        <f t="shared" si="5631"/>
        <v>IGF</v>
      </c>
      <c r="I5503" t="str">
        <f t="shared" si="5631"/>
        <v>Índice de Gestión Financiera</v>
      </c>
      <c r="J5503" t="str">
        <f t="shared" si="5631"/>
        <v>05-04</v>
      </c>
      <c r="K5503" t="str">
        <f t="shared" si="5631"/>
        <v>Inversión anual en capital fijo por habitante</v>
      </c>
      <c r="L5503" s="150">
        <f>+VLOOKUP($E5503,IGF_2018!$B$8:$Z$347,12,0)</f>
        <v>0.1204912344522629</v>
      </c>
      <c r="M5503" s="142" t="str">
        <f>+VLOOKUP($E5503,IGF_2018!$B$8:$Z$347,13,0)</f>
        <v>Bajo</v>
      </c>
    </row>
    <row r="5504" spans="1:13" x14ac:dyDescent="0.3">
      <c r="A5504" s="139">
        <f t="shared" si="5611"/>
        <v>145</v>
      </c>
      <c r="B5504" s="148">
        <f t="shared" si="5613"/>
        <v>26</v>
      </c>
      <c r="D5504" s="149" t="str">
        <f>+VLOOKUP($A5504,mUNICIPIOS!$B$4:$F$343,2,0)</f>
        <v>Suchitepéquez</v>
      </c>
      <c r="E5504" s="149">
        <f>+VLOOKUP($A5504,mUNICIPIOS!$B$4:$F$343,3,0)</f>
        <v>1009</v>
      </c>
      <c r="F5504" s="149" t="str">
        <f>+VLOOKUP($A5504,mUNICIPIOS!$B$4:$F$343,4,0)</f>
        <v>San Pablo Jocopilas</v>
      </c>
      <c r="G5504" s="139" t="str">
        <f t="shared" ref="G5504:K5504" si="5632">+G5466</f>
        <v>05</v>
      </c>
      <c r="H5504" t="str">
        <f t="shared" si="5632"/>
        <v>IGF</v>
      </c>
      <c r="I5504" t="str">
        <f t="shared" si="5632"/>
        <v>Índice de Gestión Financiera</v>
      </c>
      <c r="J5504" t="str">
        <f t="shared" si="5632"/>
        <v>05-05</v>
      </c>
      <c r="K5504" t="str">
        <f t="shared" si="5632"/>
        <v>Inversión anual en capital fijo con recursos percibidos por ingresos propios</v>
      </c>
      <c r="L5504" s="150">
        <f>+VLOOKUP($E5504,IGF_2018!$B$8:$Z$347,15,0)</f>
        <v>2.4716716327592838E-2</v>
      </c>
      <c r="M5504" s="142" t="str">
        <f>+VLOOKUP($E5504,IGF_2018!$B$8:$Z$347,16,0)</f>
        <v>Bajo</v>
      </c>
    </row>
    <row r="5505" spans="1:13" x14ac:dyDescent="0.3">
      <c r="A5505" s="139">
        <f t="shared" si="5611"/>
        <v>145</v>
      </c>
      <c r="B5505" s="148">
        <f t="shared" si="5613"/>
        <v>27</v>
      </c>
      <c r="D5505" s="149" t="str">
        <f>+VLOOKUP($A5505,mUNICIPIOS!$B$4:$F$343,2,0)</f>
        <v>Suchitepéquez</v>
      </c>
      <c r="E5505" s="149">
        <f>+VLOOKUP($A5505,mUNICIPIOS!$B$4:$F$343,3,0)</f>
        <v>1009</v>
      </c>
      <c r="F5505" s="149" t="str">
        <f>+VLOOKUP($A5505,mUNICIPIOS!$B$4:$F$343,4,0)</f>
        <v>San Pablo Jocopilas</v>
      </c>
      <c r="G5505" s="139" t="str">
        <f t="shared" ref="G5505:K5505" si="5633">+G5467</f>
        <v>05</v>
      </c>
      <c r="H5505" t="str">
        <f t="shared" si="5633"/>
        <v>IGF</v>
      </c>
      <c r="I5505" t="str">
        <f t="shared" si="5633"/>
        <v>Índice de Gestión Financiera</v>
      </c>
      <c r="J5505" t="str">
        <f t="shared" si="5633"/>
        <v>05-06</v>
      </c>
      <c r="K5505" t="str">
        <f t="shared" si="5633"/>
        <v xml:space="preserve">Inversión anual en capital fijo con recursos percibidos por transferencias del Gobierno Central </v>
      </c>
      <c r="L5505" s="150">
        <f>+VLOOKUP($E5505,IGF_2018!$B$8:$Z$347,18,0)</f>
        <v>2.5129722700966129E-2</v>
      </c>
      <c r="M5505" s="142" t="str">
        <f>+VLOOKUP($E5505,IGF_2018!$B$8:$Z$347,19,0)</f>
        <v>Bajo</v>
      </c>
    </row>
    <row r="5506" spans="1:13" x14ac:dyDescent="0.3">
      <c r="A5506" s="139">
        <f t="shared" si="5611"/>
        <v>145</v>
      </c>
      <c r="B5506" s="148">
        <f t="shared" si="5613"/>
        <v>28</v>
      </c>
      <c r="D5506" s="149" t="str">
        <f>+VLOOKUP($A5506,mUNICIPIOS!$B$4:$F$343,2,0)</f>
        <v>Suchitepéquez</v>
      </c>
      <c r="E5506" s="149">
        <f>+VLOOKUP($A5506,mUNICIPIOS!$B$4:$F$343,3,0)</f>
        <v>1009</v>
      </c>
      <c r="F5506" s="149" t="str">
        <f>+VLOOKUP($A5506,mUNICIPIOS!$B$4:$F$343,4,0)</f>
        <v>San Pablo Jocopilas</v>
      </c>
      <c r="G5506" s="139" t="str">
        <f t="shared" ref="G5506:K5506" si="5634">+G5468</f>
        <v>05</v>
      </c>
      <c r="H5506" t="str">
        <f t="shared" si="5634"/>
        <v>IGF</v>
      </c>
      <c r="I5506" t="str">
        <f t="shared" si="5634"/>
        <v>Índice de Gestión Financiera</v>
      </c>
      <c r="J5506" t="str">
        <f t="shared" si="5634"/>
        <v>05-07</v>
      </c>
      <c r="K5506" t="str">
        <f t="shared" si="5634"/>
        <v>Financiamiento por endeudamiento municipal</v>
      </c>
      <c r="L5506" s="150">
        <f>+VLOOKUP($E5506,IGF_2018!$B$8:$Z$347,21,0)</f>
        <v>1</v>
      </c>
      <c r="M5506" s="142" t="str">
        <f>+VLOOKUP($E5506,IGF_2018!$B$8:$Z$347,22,0)</f>
        <v>Alto</v>
      </c>
    </row>
    <row r="5507" spans="1:13" x14ac:dyDescent="0.3">
      <c r="A5507" s="139">
        <f t="shared" si="5611"/>
        <v>145</v>
      </c>
      <c r="B5507" s="148">
        <f t="shared" si="5613"/>
        <v>29</v>
      </c>
      <c r="D5507" s="149" t="str">
        <f>+VLOOKUP($A5507,mUNICIPIOS!$B$4:$F$343,2,0)</f>
        <v>Suchitepéquez</v>
      </c>
      <c r="E5507" s="149">
        <f>+VLOOKUP($A5507,mUNICIPIOS!$B$4:$F$343,3,0)</f>
        <v>1009</v>
      </c>
      <c r="F5507" s="149" t="str">
        <f>+VLOOKUP($A5507,mUNICIPIOS!$B$4:$F$343,4,0)</f>
        <v>San Pablo Jocopilas</v>
      </c>
      <c r="G5507" s="139" t="str">
        <f t="shared" ref="G5507:K5507" si="5635">+G5469</f>
        <v>05</v>
      </c>
      <c r="H5507" t="str">
        <f t="shared" si="5635"/>
        <v>IGF</v>
      </c>
      <c r="I5507" t="str">
        <f t="shared" si="5635"/>
        <v>Índice de Gestión Financiera</v>
      </c>
      <c r="J5507" t="str">
        <f t="shared" si="5635"/>
        <v>INDICE</v>
      </c>
      <c r="K5507">
        <f t="shared" si="5635"/>
        <v>0</v>
      </c>
      <c r="L5507" s="150">
        <f>+VLOOKUP($E5507,IGF_2018!$B$8:$Z$347,24,0)</f>
        <v>0.24635899334062472</v>
      </c>
      <c r="M5507" s="142" t="str">
        <f>+VLOOKUP($E5507,IGF_2018!$B$8:$Z$347,25,0)</f>
        <v>Medio bajo</v>
      </c>
    </row>
    <row r="5508" spans="1:13" x14ac:dyDescent="0.3">
      <c r="A5508" s="139">
        <f t="shared" si="5611"/>
        <v>145</v>
      </c>
      <c r="B5508" s="148">
        <f t="shared" si="5613"/>
        <v>30</v>
      </c>
      <c r="D5508" s="149" t="str">
        <f>+VLOOKUP($A5508,mUNICIPIOS!$B$4:$F$343,2,0)</f>
        <v>Suchitepéquez</v>
      </c>
      <c r="E5508" s="149">
        <f>+VLOOKUP($A5508,mUNICIPIOS!$B$4:$F$343,3,0)</f>
        <v>1009</v>
      </c>
      <c r="F5508" s="149" t="str">
        <f>+VLOOKUP($A5508,mUNICIPIOS!$B$4:$F$343,4,0)</f>
        <v>San Pablo Jocopilas</v>
      </c>
      <c r="G5508" s="139" t="str">
        <f t="shared" ref="G5508:K5508" si="5636">+G5470</f>
        <v>06</v>
      </c>
      <c r="H5508" t="str">
        <f t="shared" si="5636"/>
        <v>IGE</v>
      </c>
      <c r="I5508" t="str">
        <f t="shared" si="5636"/>
        <v>Índice de Gestión Estratégica</v>
      </c>
      <c r="J5508" t="str">
        <f t="shared" si="5636"/>
        <v>06-01</v>
      </c>
      <c r="K5508" t="str">
        <f t="shared" si="5636"/>
        <v>Ejecución del Plan Operativo Anual  (POA)</v>
      </c>
      <c r="L5508" s="150">
        <f>+VLOOKUP($E5508,IGE_2018!$B$8:$Z$347,3,0)</f>
        <v>0</v>
      </c>
      <c r="M5508" s="142" t="str">
        <f>+VLOOKUP($E5508,IGE_2018!$B$8:$Z$347,4,0)</f>
        <v>Bajo</v>
      </c>
    </row>
    <row r="5509" spans="1:13" x14ac:dyDescent="0.3">
      <c r="A5509" s="139">
        <f t="shared" si="5611"/>
        <v>145</v>
      </c>
      <c r="B5509" s="148">
        <f t="shared" si="5613"/>
        <v>31</v>
      </c>
      <c r="D5509" s="149" t="str">
        <f>+VLOOKUP($A5509,mUNICIPIOS!$B$4:$F$343,2,0)</f>
        <v>Suchitepéquez</v>
      </c>
      <c r="E5509" s="149">
        <f>+VLOOKUP($A5509,mUNICIPIOS!$B$4:$F$343,3,0)</f>
        <v>1009</v>
      </c>
      <c r="F5509" s="149" t="str">
        <f>+VLOOKUP($A5509,mUNICIPIOS!$B$4:$F$343,4,0)</f>
        <v>San Pablo Jocopilas</v>
      </c>
      <c r="G5509" s="139" t="str">
        <f t="shared" ref="G5509:K5509" si="5637">+G5471</f>
        <v>06</v>
      </c>
      <c r="H5509" t="str">
        <f t="shared" si="5637"/>
        <v>IGE</v>
      </c>
      <c r="I5509" t="str">
        <f t="shared" si="5637"/>
        <v>Índice de Gestión Estratégica</v>
      </c>
      <c r="J5509" t="str">
        <f t="shared" si="5637"/>
        <v>06-02</v>
      </c>
      <c r="K5509" t="str">
        <f t="shared" si="5637"/>
        <v>Relación Plan de Desarrollo Municipal y Ordenamiento Territorial (PDM-OT) - Plan Estratégico Institucional (PEI) - Plan Operativo Multianual (POM) - Plan Operativo Anual (POA)</v>
      </c>
      <c r="L5509" s="150">
        <f>+VLOOKUP($E5509,IGE_2018!$B$8:$Z$347,6,0)</f>
        <v>3.3333333333333333E-2</v>
      </c>
      <c r="M5509" s="142" t="str">
        <f>+VLOOKUP($E5509,IGE_2018!$B$8:$Z$347,7,0)</f>
        <v>Bajo</v>
      </c>
    </row>
    <row r="5510" spans="1:13" x14ac:dyDescent="0.3">
      <c r="A5510" s="139">
        <f t="shared" si="5611"/>
        <v>145</v>
      </c>
      <c r="B5510" s="148">
        <f t="shared" si="5613"/>
        <v>32</v>
      </c>
      <c r="D5510" s="149" t="str">
        <f>+VLOOKUP($A5510,mUNICIPIOS!$B$4:$F$343,2,0)</f>
        <v>Suchitepéquez</v>
      </c>
      <c r="E5510" s="149">
        <f>+VLOOKUP($A5510,mUNICIPIOS!$B$4:$F$343,3,0)</f>
        <v>1009</v>
      </c>
      <c r="F5510" s="149" t="str">
        <f>+VLOOKUP($A5510,mUNICIPIOS!$B$4:$F$343,4,0)</f>
        <v>San Pablo Jocopilas</v>
      </c>
      <c r="G5510" s="139" t="str">
        <f t="shared" ref="G5510:K5510" si="5638">+G5472</f>
        <v>06</v>
      </c>
      <c r="H5510" t="str">
        <f t="shared" si="5638"/>
        <v>IGE</v>
      </c>
      <c r="I5510" t="str">
        <f t="shared" si="5638"/>
        <v>Índice de Gestión Estratégica</v>
      </c>
      <c r="J5510" t="str">
        <f t="shared" si="5638"/>
        <v>06-03</v>
      </c>
      <c r="K5510" t="str">
        <f t="shared" si="5638"/>
        <v>Presupuesto de egresos relacionado a competencias municipales que responden a prioridades nacionales de desarrollo.</v>
      </c>
      <c r="L5510" s="150">
        <f>+VLOOKUP($E5510,IGE_2018!$B$8:$Z$347,9,0)</f>
        <v>7.7126339038759803E-2</v>
      </c>
      <c r="M5510" s="142" t="str">
        <f>+VLOOKUP($E5510,IGE_2018!$B$8:$Z$347,10,0)</f>
        <v>Bajo</v>
      </c>
    </row>
    <row r="5511" spans="1:13" x14ac:dyDescent="0.3">
      <c r="A5511" s="139">
        <f t="shared" si="5611"/>
        <v>145</v>
      </c>
      <c r="B5511" s="148">
        <f t="shared" si="5613"/>
        <v>33</v>
      </c>
      <c r="D5511" s="149" t="str">
        <f>+VLOOKUP($A5511,mUNICIPIOS!$B$4:$F$343,2,0)</f>
        <v>Suchitepéquez</v>
      </c>
      <c r="E5511" s="149">
        <f>+VLOOKUP($A5511,mUNICIPIOS!$B$4:$F$343,3,0)</f>
        <v>1009</v>
      </c>
      <c r="F5511" s="149" t="str">
        <f>+VLOOKUP($A5511,mUNICIPIOS!$B$4:$F$343,4,0)</f>
        <v>San Pablo Jocopilas</v>
      </c>
      <c r="G5511" s="139" t="str">
        <f t="shared" ref="G5511:K5511" si="5639">+G5473</f>
        <v>06</v>
      </c>
      <c r="H5511" t="str">
        <f t="shared" si="5639"/>
        <v>IGE</v>
      </c>
      <c r="I5511" t="str">
        <f t="shared" si="5639"/>
        <v>Índice de Gestión Estratégica</v>
      </c>
      <c r="J5511" t="str">
        <f t="shared" si="5639"/>
        <v>06-04</v>
      </c>
      <c r="K5511" t="str">
        <f t="shared" si="5639"/>
        <v>Institucionalización de la gestión ordenada del territorio</v>
      </c>
      <c r="L5511" s="150">
        <f>+VLOOKUP($E5511,IGE_2018!$B$8:$Z$347,12,0)</f>
        <v>0</v>
      </c>
      <c r="M5511" s="142" t="str">
        <f>+VLOOKUP($E5511,IGE_2018!$B$8:$Z$347,13,0)</f>
        <v>Bajo</v>
      </c>
    </row>
    <row r="5512" spans="1:13" x14ac:dyDescent="0.3">
      <c r="A5512" s="139">
        <f t="shared" si="5611"/>
        <v>145</v>
      </c>
      <c r="B5512" s="148">
        <f t="shared" si="5613"/>
        <v>34</v>
      </c>
      <c r="D5512" s="149" t="str">
        <f>+VLOOKUP($A5512,mUNICIPIOS!$B$4:$F$343,2,0)</f>
        <v>Suchitepéquez</v>
      </c>
      <c r="E5512" s="149">
        <f>+VLOOKUP($A5512,mUNICIPIOS!$B$4:$F$343,3,0)</f>
        <v>1009</v>
      </c>
      <c r="F5512" s="149" t="str">
        <f>+VLOOKUP($A5512,mUNICIPIOS!$B$4:$F$343,4,0)</f>
        <v>San Pablo Jocopilas</v>
      </c>
      <c r="G5512" s="139" t="str">
        <f t="shared" ref="G5512:K5512" si="5640">+G5474</f>
        <v>06</v>
      </c>
      <c r="H5512" t="str">
        <f t="shared" si="5640"/>
        <v>IGE</v>
      </c>
      <c r="I5512" t="str">
        <f t="shared" si="5640"/>
        <v>Índice de Gestión Estratégica</v>
      </c>
      <c r="J5512" t="str">
        <f t="shared" si="5640"/>
        <v>06-05</v>
      </c>
      <c r="K5512" t="str">
        <f t="shared" si="5640"/>
        <v>Acciones para la gestión ordenada del territorio</v>
      </c>
      <c r="L5512" s="150">
        <f>+VLOOKUP($E5512,IGE_2018!$B$8:$Z$347,15,0)</f>
        <v>0</v>
      </c>
      <c r="M5512" s="142" t="str">
        <f>+VLOOKUP($E5512,IGE_2018!$B$8:$Z$347,16,0)</f>
        <v>Bajo</v>
      </c>
    </row>
    <row r="5513" spans="1:13" x14ac:dyDescent="0.3">
      <c r="A5513" s="139">
        <f t="shared" si="5611"/>
        <v>145</v>
      </c>
      <c r="B5513" s="148">
        <f t="shared" si="5613"/>
        <v>35</v>
      </c>
      <c r="D5513" s="149" t="str">
        <f>+VLOOKUP($A5513,mUNICIPIOS!$B$4:$F$343,2,0)</f>
        <v>Suchitepéquez</v>
      </c>
      <c r="E5513" s="149">
        <f>+VLOOKUP($A5513,mUNICIPIOS!$B$4:$F$343,3,0)</f>
        <v>1009</v>
      </c>
      <c r="F5513" s="149" t="str">
        <f>+VLOOKUP($A5513,mUNICIPIOS!$B$4:$F$343,4,0)</f>
        <v>San Pablo Jocopilas</v>
      </c>
      <c r="G5513" s="139" t="str">
        <f t="shared" ref="G5513:K5513" si="5641">+G5475</f>
        <v>06</v>
      </c>
      <c r="H5513" t="str">
        <f t="shared" si="5641"/>
        <v>IGE</v>
      </c>
      <c r="I5513" t="str">
        <f t="shared" si="5641"/>
        <v>Índice de Gestión Estratégica</v>
      </c>
      <c r="J5513" t="str">
        <f t="shared" si="5641"/>
        <v>06-06</v>
      </c>
      <c r="K5513" t="str">
        <f t="shared" si="5641"/>
        <v>Gestión de riesgo en la formulación de proyectos derivados de la planificación operativa anual</v>
      </c>
      <c r="L5513" s="150">
        <f>+VLOOKUP($E5513,IGE_2018!$B$8:$Z$347,18,0)</f>
        <v>0</v>
      </c>
      <c r="M5513" s="142" t="str">
        <f>+VLOOKUP($E5513,IGE_2018!$B$8:$Z$347,19,0)</f>
        <v>Bajo</v>
      </c>
    </row>
    <row r="5514" spans="1:13" x14ac:dyDescent="0.3">
      <c r="A5514" s="139">
        <f t="shared" si="5611"/>
        <v>145</v>
      </c>
      <c r="B5514" s="148">
        <f t="shared" si="5613"/>
        <v>36</v>
      </c>
      <c r="D5514" s="149" t="str">
        <f>+VLOOKUP($A5514,mUNICIPIOS!$B$4:$F$343,2,0)</f>
        <v>Suchitepéquez</v>
      </c>
      <c r="E5514" s="149">
        <f>+VLOOKUP($A5514,mUNICIPIOS!$B$4:$F$343,3,0)</f>
        <v>1009</v>
      </c>
      <c r="F5514" s="149" t="str">
        <f>+VLOOKUP($A5514,mUNICIPIOS!$B$4:$F$343,4,0)</f>
        <v>San Pablo Jocopilas</v>
      </c>
      <c r="G5514" s="139" t="str">
        <f t="shared" ref="G5514:K5514" si="5642">+G5476</f>
        <v>06</v>
      </c>
      <c r="H5514" t="str">
        <f t="shared" si="5642"/>
        <v>IGE</v>
      </c>
      <c r="I5514" t="str">
        <f t="shared" si="5642"/>
        <v>Índice de Gestión Estratégica</v>
      </c>
      <c r="J5514" t="str">
        <f t="shared" si="5642"/>
        <v>06-07</v>
      </c>
      <c r="K5514" t="str">
        <f t="shared" si="5642"/>
        <v>Ingresos por servicios ambientales en relación a los ingresos propios sin regalías</v>
      </c>
      <c r="L5514" s="150">
        <f>+VLOOKUP($E5514,IGE_2018!$B$8:$Z$347,21,0)</f>
        <v>3.6605072511671902E-2</v>
      </c>
      <c r="M5514" s="142" t="str">
        <f>+VLOOKUP($E5514,IGE_2018!$B$8:$Z$347,22,0)</f>
        <v>Bajo</v>
      </c>
    </row>
    <row r="5515" spans="1:13" x14ac:dyDescent="0.3">
      <c r="A5515" s="139">
        <f t="shared" si="5611"/>
        <v>145</v>
      </c>
      <c r="B5515" s="148">
        <f t="shared" si="5613"/>
        <v>37</v>
      </c>
      <c r="D5515" s="149" t="str">
        <f>+VLOOKUP($A5515,mUNICIPIOS!$B$4:$F$343,2,0)</f>
        <v>Suchitepéquez</v>
      </c>
      <c r="E5515" s="149">
        <f>+VLOOKUP($A5515,mUNICIPIOS!$B$4:$F$343,3,0)</f>
        <v>1009</v>
      </c>
      <c r="F5515" s="149" t="str">
        <f>+VLOOKUP($A5515,mUNICIPIOS!$B$4:$F$343,4,0)</f>
        <v>San Pablo Jocopilas</v>
      </c>
      <c r="G5515" s="139" t="str">
        <f t="shared" ref="G5515:K5515" si="5643">+G5477</f>
        <v>06</v>
      </c>
      <c r="H5515" t="str">
        <f t="shared" si="5643"/>
        <v>IGE</v>
      </c>
      <c r="I5515" t="str">
        <f t="shared" si="5643"/>
        <v>Índice de Gestión Estratégica</v>
      </c>
      <c r="J5515" t="str">
        <f t="shared" si="5643"/>
        <v>INDICE</v>
      </c>
      <c r="K5515">
        <f t="shared" si="5643"/>
        <v>0</v>
      </c>
      <c r="L5515" s="150">
        <f>+VLOOKUP($E5515,IGE_2018!$B$8:$Z$347,24,0)</f>
        <v>2.7942092010857143E-2</v>
      </c>
      <c r="M5515" s="142" t="str">
        <f>+VLOOKUP($E5515,IGE_2018!$B$8:$Z$347,25,0)</f>
        <v>Bajo</v>
      </c>
    </row>
    <row r="5516" spans="1:13" x14ac:dyDescent="0.3">
      <c r="A5516" s="139">
        <f t="shared" si="5611"/>
        <v>145</v>
      </c>
      <c r="B5516" s="148">
        <f t="shared" si="5613"/>
        <v>38</v>
      </c>
      <c r="D5516" s="149" t="str">
        <f>+VLOOKUP($A5516,mUNICIPIOS!$B$4:$F$343,2,0)</f>
        <v>Suchitepéquez</v>
      </c>
      <c r="E5516" s="149">
        <f>+VLOOKUP($A5516,mUNICIPIOS!$B$4:$F$343,3,0)</f>
        <v>1009</v>
      </c>
      <c r="F5516" s="149" t="str">
        <f>+VLOOKUP($A5516,mUNICIPIOS!$B$4:$F$343,4,0)</f>
        <v>San Pablo Jocopilas</v>
      </c>
      <c r="G5516" s="139" t="str">
        <f t="shared" ref="G5516:K5516" si="5644">+G5478</f>
        <v>RANKING</v>
      </c>
      <c r="H5516" t="str">
        <f t="shared" si="5644"/>
        <v>RGM</v>
      </c>
      <c r="I5516" t="str">
        <f t="shared" si="5644"/>
        <v>Ranking de la Gestión Municipal 2018</v>
      </c>
      <c r="J5516" t="str">
        <f t="shared" si="5644"/>
        <v>RANKING</v>
      </c>
      <c r="K5516">
        <f t="shared" si="5644"/>
        <v>0</v>
      </c>
      <c r="L5516" s="151">
        <f>+VLOOKUP($E5516,Resultados_generales!$C$8:$AE$347,27,0)</f>
        <v>0.21411970790265503</v>
      </c>
      <c r="M5516" t="str">
        <f>+VLOOKUP($E5516,Resultados_generales!$C$8:$AE$347,28,0)</f>
        <v>Medio bajo</v>
      </c>
    </row>
    <row r="5517" spans="1:13" x14ac:dyDescent="0.3">
      <c r="A5517" s="139">
        <f t="shared" si="5611"/>
        <v>146</v>
      </c>
      <c r="B5517" s="148">
        <f t="shared" si="5613"/>
        <v>1</v>
      </c>
      <c r="D5517" s="149" t="str">
        <f>+VLOOKUP($A5517,mUNICIPIOS!$B$4:$F$343,2,0)</f>
        <v>Suchitepéquez</v>
      </c>
      <c r="E5517" s="149">
        <f>+VLOOKUP($A5517,mUNICIPIOS!$B$4:$F$343,3,0)</f>
        <v>1010</v>
      </c>
      <c r="F5517" s="149" t="str">
        <f>+VLOOKUP($A5517,mUNICIPIOS!$B$4:$F$343,4,0)</f>
        <v>San Antonio Suchitepéquez</v>
      </c>
      <c r="G5517" s="139" t="str">
        <f t="shared" ref="G5517:K5517" si="5645">+G5479</f>
        <v>01</v>
      </c>
      <c r="H5517" t="str">
        <f t="shared" si="5645"/>
        <v>IPC</v>
      </c>
      <c r="I5517" t="str">
        <f t="shared" si="5645"/>
        <v>Índice de Participación Ciudadana</v>
      </c>
      <c r="J5517" t="str">
        <f t="shared" si="5645"/>
        <v>01-01</v>
      </c>
      <c r="K5517" t="str">
        <f t="shared" si="5645"/>
        <v>Número de reuniones del COMUDE en el año de la medición.</v>
      </c>
      <c r="L5517" s="150">
        <f>+VLOOKUP($E5517,IPC_2018!$B$8:$T$347,3,0)</f>
        <v>0.41666666666666669</v>
      </c>
      <c r="M5517" s="142" t="str">
        <f>+VLOOKUP($E5517,IPC_2018!$B$8:$T$347,4,0)</f>
        <v>Medio</v>
      </c>
    </row>
    <row r="5518" spans="1:13" x14ac:dyDescent="0.3">
      <c r="A5518" s="139">
        <f t="shared" si="5611"/>
        <v>146</v>
      </c>
      <c r="B5518" s="148">
        <f t="shared" si="5613"/>
        <v>2</v>
      </c>
      <c r="D5518" s="149" t="str">
        <f>+VLOOKUP($A5518,mUNICIPIOS!$B$4:$F$343,2,0)</f>
        <v>Suchitepéquez</v>
      </c>
      <c r="E5518" s="149">
        <f>+VLOOKUP($A5518,mUNICIPIOS!$B$4:$F$343,3,0)</f>
        <v>1010</v>
      </c>
      <c r="F5518" s="149" t="str">
        <f>+VLOOKUP($A5518,mUNICIPIOS!$B$4:$F$343,4,0)</f>
        <v>San Antonio Suchitepéquez</v>
      </c>
      <c r="G5518" s="139" t="str">
        <f t="shared" ref="G5518:K5518" si="5646">+G5480</f>
        <v>01</v>
      </c>
      <c r="H5518" t="str">
        <f t="shared" si="5646"/>
        <v>IPC</v>
      </c>
      <c r="I5518" t="str">
        <f t="shared" si="5646"/>
        <v>Índice de Participación Ciudadana</v>
      </c>
      <c r="J5518" t="str">
        <f t="shared" si="5646"/>
        <v>01-02</v>
      </c>
      <c r="K5518" t="str">
        <f t="shared" si="5646"/>
        <v>Participación de Alcaldes, Concejales y Síndicos determinados o designados en el COMUDE</v>
      </c>
      <c r="L5518" s="150">
        <f>+VLOOKUP($E5518,IPC_2018!$B$8:$T$347,6,0)</f>
        <v>0.59499999999999997</v>
      </c>
      <c r="M5518" s="142" t="str">
        <f>+VLOOKUP($E5518,IPC_2018!$B$8:$T$347,7,0)</f>
        <v>Medio</v>
      </c>
    </row>
    <row r="5519" spans="1:13" x14ac:dyDescent="0.3">
      <c r="A5519" s="139">
        <f t="shared" si="5611"/>
        <v>146</v>
      </c>
      <c r="B5519" s="148">
        <f t="shared" si="5613"/>
        <v>3</v>
      </c>
      <c r="D5519" s="149" t="str">
        <f>+VLOOKUP($A5519,mUNICIPIOS!$B$4:$F$343,2,0)</f>
        <v>Suchitepéquez</v>
      </c>
      <c r="E5519" s="149">
        <f>+VLOOKUP($A5519,mUNICIPIOS!$B$4:$F$343,3,0)</f>
        <v>1010</v>
      </c>
      <c r="F5519" s="149" t="str">
        <f>+VLOOKUP($A5519,mUNICIPIOS!$B$4:$F$343,4,0)</f>
        <v>San Antonio Suchitepéquez</v>
      </c>
      <c r="G5519" s="139" t="str">
        <f t="shared" ref="G5519:K5519" si="5647">+G5481</f>
        <v>01</v>
      </c>
      <c r="H5519" t="str">
        <f t="shared" si="5647"/>
        <v>IPC</v>
      </c>
      <c r="I5519" t="str">
        <f t="shared" si="5647"/>
        <v>Índice de Participación Ciudadana</v>
      </c>
      <c r="J5519" t="str">
        <f t="shared" si="5647"/>
        <v>01-03</v>
      </c>
      <c r="K5519" t="str">
        <f t="shared" si="5647"/>
        <v>Participación  de organizaciones de jóvenes, mujeres, pueblos mayas, xincas, garífunas, y otras organizaciones en el Comude</v>
      </c>
      <c r="L5519" s="150">
        <f>+VLOOKUP($E5519,IPC_2018!$B$8:$T$347,9,0)</f>
        <v>0.28493150684931506</v>
      </c>
      <c r="M5519" s="142" t="str">
        <f>+VLOOKUP($E5519,IPC_2018!$B$8:$T$347,10,0)</f>
        <v>Medio bajo</v>
      </c>
    </row>
    <row r="5520" spans="1:13" x14ac:dyDescent="0.3">
      <c r="A5520" s="139">
        <f t="shared" si="5611"/>
        <v>146</v>
      </c>
      <c r="B5520" s="148">
        <f t="shared" si="5613"/>
        <v>4</v>
      </c>
      <c r="D5520" s="149" t="str">
        <f>+VLOOKUP($A5520,mUNICIPIOS!$B$4:$F$343,2,0)</f>
        <v>Suchitepéquez</v>
      </c>
      <c r="E5520" s="149">
        <f>+VLOOKUP($A5520,mUNICIPIOS!$B$4:$F$343,3,0)</f>
        <v>1010</v>
      </c>
      <c r="F5520" s="149" t="str">
        <f>+VLOOKUP($A5520,mUNICIPIOS!$B$4:$F$343,4,0)</f>
        <v>San Antonio Suchitepéquez</v>
      </c>
      <c r="G5520" s="139" t="str">
        <f t="shared" ref="G5520:K5520" si="5648">+G5482</f>
        <v>01</v>
      </c>
      <c r="H5520" t="str">
        <f t="shared" si="5648"/>
        <v>IPC</v>
      </c>
      <c r="I5520" t="str">
        <f t="shared" si="5648"/>
        <v>Índice de Participación Ciudadana</v>
      </c>
      <c r="J5520" t="str">
        <f t="shared" si="5648"/>
        <v>01-04</v>
      </c>
      <c r="K5520" t="str">
        <f t="shared" si="5648"/>
        <v>Representatividad territorial del Comude.</v>
      </c>
      <c r="L5520" s="150">
        <f>+VLOOKUP($E5520,IPC_2018!$B$8:$T$347,12,0)</f>
        <v>0.71440000000000003</v>
      </c>
      <c r="M5520" s="142" t="str">
        <f>+VLOOKUP($E5520,IPC_2018!$B$8:$T$347,13,0)</f>
        <v>Medio alto</v>
      </c>
    </row>
    <row r="5521" spans="1:13" x14ac:dyDescent="0.3">
      <c r="A5521" s="139">
        <f t="shared" si="5611"/>
        <v>146</v>
      </c>
      <c r="B5521" s="148">
        <f t="shared" si="5613"/>
        <v>5</v>
      </c>
      <c r="D5521" s="149" t="str">
        <f>+VLOOKUP($A5521,mUNICIPIOS!$B$4:$F$343,2,0)</f>
        <v>Suchitepéquez</v>
      </c>
      <c r="E5521" s="149">
        <f>+VLOOKUP($A5521,mUNICIPIOS!$B$4:$F$343,3,0)</f>
        <v>1010</v>
      </c>
      <c r="F5521" s="149" t="str">
        <f>+VLOOKUP($A5521,mUNICIPIOS!$B$4:$F$343,4,0)</f>
        <v>San Antonio Suchitepéquez</v>
      </c>
      <c r="G5521" s="139" t="str">
        <f t="shared" ref="G5521:K5521" si="5649">+G5483</f>
        <v>01</v>
      </c>
      <c r="H5521" t="str">
        <f t="shared" si="5649"/>
        <v>IPC</v>
      </c>
      <c r="I5521" t="str">
        <f t="shared" si="5649"/>
        <v>Índice de Participación Ciudadana</v>
      </c>
      <c r="J5521" t="str">
        <f t="shared" si="5649"/>
        <v>01-05</v>
      </c>
      <c r="K5521" t="str">
        <f t="shared" si="5649"/>
        <v>Funcionamiento del Comude</v>
      </c>
      <c r="L5521" s="150">
        <f>+VLOOKUP($E5521,IPC_2018!$B$8:$T$347,15,0)</f>
        <v>0.29416961141136733</v>
      </c>
      <c r="M5521" s="142" t="str">
        <f>+VLOOKUP($E5521,IPC_2018!$B$8:$T$347,16,0)</f>
        <v>Medio bajo</v>
      </c>
    </row>
    <row r="5522" spans="1:13" x14ac:dyDescent="0.3">
      <c r="A5522" s="139">
        <f t="shared" si="5611"/>
        <v>146</v>
      </c>
      <c r="B5522" s="148">
        <f t="shared" si="5613"/>
        <v>6</v>
      </c>
      <c r="D5522" s="149" t="str">
        <f>+VLOOKUP($A5522,mUNICIPIOS!$B$4:$F$343,2,0)</f>
        <v>Suchitepéquez</v>
      </c>
      <c r="E5522" s="149">
        <f>+VLOOKUP($A5522,mUNICIPIOS!$B$4:$F$343,3,0)</f>
        <v>1010</v>
      </c>
      <c r="F5522" s="149" t="str">
        <f>+VLOOKUP($A5522,mUNICIPIOS!$B$4:$F$343,4,0)</f>
        <v>San Antonio Suchitepéquez</v>
      </c>
      <c r="G5522" s="139" t="str">
        <f t="shared" ref="G5522:K5522" si="5650">+G5484</f>
        <v>01</v>
      </c>
      <c r="H5522" t="str">
        <f t="shared" si="5650"/>
        <v>IPC</v>
      </c>
      <c r="I5522" t="str">
        <f t="shared" si="5650"/>
        <v>Índice de Participación Ciudadana</v>
      </c>
      <c r="J5522" t="str">
        <f t="shared" si="5650"/>
        <v>INDICE</v>
      </c>
      <c r="K5522">
        <f t="shared" si="5650"/>
        <v>0</v>
      </c>
      <c r="L5522" s="150">
        <f>+VLOOKUP($E5522,IPC_2018!$B$8:$T$347,18,0)</f>
        <v>0.44548350107243573</v>
      </c>
      <c r="M5522" s="142" t="str">
        <f>+VLOOKUP($E5522,IPC_2018!$B$8:$T$347,19,0)</f>
        <v>Medio</v>
      </c>
    </row>
    <row r="5523" spans="1:13" x14ac:dyDescent="0.3">
      <c r="A5523" s="139">
        <f t="shared" si="5611"/>
        <v>146</v>
      </c>
      <c r="B5523" s="148">
        <f t="shared" si="5613"/>
        <v>7</v>
      </c>
      <c r="D5523" s="149" t="str">
        <f>+VLOOKUP($A5523,mUNICIPIOS!$B$4:$F$343,2,0)</f>
        <v>Suchitepéquez</v>
      </c>
      <c r="E5523" s="149">
        <f>+VLOOKUP($A5523,mUNICIPIOS!$B$4:$F$343,3,0)</f>
        <v>1010</v>
      </c>
      <c r="F5523" s="149" t="str">
        <f>+VLOOKUP($A5523,mUNICIPIOS!$B$4:$F$343,4,0)</f>
        <v>San Antonio Suchitepéquez</v>
      </c>
      <c r="G5523" s="139" t="str">
        <f t="shared" ref="G5523:K5523" si="5651">+G5485</f>
        <v>02</v>
      </c>
      <c r="H5523" t="str">
        <f t="shared" si="5651"/>
        <v>IIC</v>
      </c>
      <c r="I5523" t="str">
        <f t="shared" si="5651"/>
        <v>Índice de Información a la Ciudadanía</v>
      </c>
      <c r="J5523" t="str">
        <f t="shared" si="5651"/>
        <v>02-01</v>
      </c>
      <c r="K5523" t="str">
        <f t="shared" si="5651"/>
        <v>Rendición de cuentas cuatrimestral y anual al Comude enfocadas en resultados.</v>
      </c>
      <c r="L5523" s="150">
        <f>+VLOOKUP($E5523,IIC_2018!$B$8:$Q$347,3,0)</f>
        <v>0.60000000000000009</v>
      </c>
      <c r="M5523" s="142" t="str">
        <f>+VLOOKUP($E5523,IIC_2018!$B$8:$Q$347,4,0)</f>
        <v>Medio</v>
      </c>
    </row>
    <row r="5524" spans="1:13" x14ac:dyDescent="0.3">
      <c r="A5524" s="139">
        <f t="shared" si="5611"/>
        <v>146</v>
      </c>
      <c r="B5524" s="148">
        <f t="shared" si="5613"/>
        <v>8</v>
      </c>
      <c r="D5524" s="149" t="str">
        <f>+VLOOKUP($A5524,mUNICIPIOS!$B$4:$F$343,2,0)</f>
        <v>Suchitepéquez</v>
      </c>
      <c r="E5524" s="149">
        <f>+VLOOKUP($A5524,mUNICIPIOS!$B$4:$F$343,3,0)</f>
        <v>1010</v>
      </c>
      <c r="F5524" s="149" t="str">
        <f>+VLOOKUP($A5524,mUNICIPIOS!$B$4:$F$343,4,0)</f>
        <v>San Antonio Suchitepéquez</v>
      </c>
      <c r="G5524" s="139" t="str">
        <f t="shared" ref="G5524:K5524" si="5652">+G5486</f>
        <v>02</v>
      </c>
      <c r="H5524" t="str">
        <f t="shared" si="5652"/>
        <v>IIC</v>
      </c>
      <c r="I5524" t="str">
        <f t="shared" si="5652"/>
        <v>Índice de Información a la Ciudadanía</v>
      </c>
      <c r="J5524" t="str">
        <f t="shared" si="5652"/>
        <v>02-02</v>
      </c>
      <c r="K5524" t="str">
        <f t="shared" si="5652"/>
        <v>Información presupuestaria y otra información brindada a la ciudadanía disponible en medios locales de comunicación.</v>
      </c>
      <c r="L5524" s="150">
        <f>+VLOOKUP($E5524,IIC_2018!$B$8:$Q$347,6,0)</f>
        <v>0.75</v>
      </c>
      <c r="M5524" s="142" t="str">
        <f>+VLOOKUP($E5524,IIC_2018!$B$8:$Q$347,7,0)</f>
        <v>Medio alto</v>
      </c>
    </row>
    <row r="5525" spans="1:13" x14ac:dyDescent="0.3">
      <c r="A5525" s="139">
        <f t="shared" si="5611"/>
        <v>146</v>
      </c>
      <c r="B5525" s="148">
        <f t="shared" si="5613"/>
        <v>9</v>
      </c>
      <c r="D5525" s="149" t="str">
        <f>+VLOOKUP($A5525,mUNICIPIOS!$B$4:$F$343,2,0)</f>
        <v>Suchitepéquez</v>
      </c>
      <c r="E5525" s="149">
        <f>+VLOOKUP($A5525,mUNICIPIOS!$B$4:$F$343,3,0)</f>
        <v>1010</v>
      </c>
      <c r="F5525" s="149" t="str">
        <f>+VLOOKUP($A5525,mUNICIPIOS!$B$4:$F$343,4,0)</f>
        <v>San Antonio Suchitepéquez</v>
      </c>
      <c r="G5525" s="139" t="str">
        <f t="shared" ref="G5525:K5525" si="5653">+G5487</f>
        <v>02</v>
      </c>
      <c r="H5525" t="str">
        <f t="shared" si="5653"/>
        <v>IIC</v>
      </c>
      <c r="I5525" t="str">
        <f t="shared" si="5653"/>
        <v>Índice de Información a la Ciudadanía</v>
      </c>
      <c r="J5525" t="str">
        <f t="shared" si="5653"/>
        <v>02-03</v>
      </c>
      <c r="K5525" t="str">
        <f t="shared" si="5653"/>
        <v>Información pública de oficio actualizada y disponible de acuerdo a la LAIP y uso de internet.</v>
      </c>
      <c r="L5525" s="150">
        <f>+VLOOKUP($E5525,IIC_2018!$B$8:$Q$347,9,0)</f>
        <v>0.99999999999999989</v>
      </c>
      <c r="M5525" s="142" t="str">
        <f>+VLOOKUP($E5525,IIC_2018!$B$8:$Q$347,10,0)</f>
        <v>Alto</v>
      </c>
    </row>
    <row r="5526" spans="1:13" x14ac:dyDescent="0.3">
      <c r="A5526" s="139">
        <f t="shared" si="5611"/>
        <v>146</v>
      </c>
      <c r="B5526" s="148">
        <f t="shared" si="5613"/>
        <v>10</v>
      </c>
      <c r="D5526" s="149" t="str">
        <f>+VLOOKUP($A5526,mUNICIPIOS!$B$4:$F$343,2,0)</f>
        <v>Suchitepéquez</v>
      </c>
      <c r="E5526" s="149">
        <f>+VLOOKUP($A5526,mUNICIPIOS!$B$4:$F$343,3,0)</f>
        <v>1010</v>
      </c>
      <c r="F5526" s="149" t="str">
        <f>+VLOOKUP($A5526,mUNICIPIOS!$B$4:$F$343,4,0)</f>
        <v>San Antonio Suchitepéquez</v>
      </c>
      <c r="G5526" s="139" t="str">
        <f t="shared" ref="G5526:K5526" si="5654">+G5488</f>
        <v>02</v>
      </c>
      <c r="H5526" t="str">
        <f t="shared" si="5654"/>
        <v>IIC</v>
      </c>
      <c r="I5526" t="str">
        <f t="shared" si="5654"/>
        <v>Índice de Información a la Ciudadanía</v>
      </c>
      <c r="J5526" t="str">
        <f t="shared" si="5654"/>
        <v>02-04</v>
      </c>
      <c r="K5526" t="str">
        <f t="shared" si="5654"/>
        <v>Relación del monto contratado por medio de Guate compras con el total del presupuesto de egresos vigente.</v>
      </c>
      <c r="L5526" s="150">
        <f>+VLOOKUP($E5526,IIC_2018!$B$8:$Q$347,12,0)</f>
        <v>0.51239385452252484</v>
      </c>
      <c r="M5526" s="142" t="str">
        <f>+VLOOKUP($E5526,IIC_2018!$B$8:$Q$347,13,0)</f>
        <v>Medio</v>
      </c>
    </row>
    <row r="5527" spans="1:13" x14ac:dyDescent="0.3">
      <c r="A5527" s="139">
        <f t="shared" si="5611"/>
        <v>146</v>
      </c>
      <c r="B5527" s="148">
        <f t="shared" si="5613"/>
        <v>11</v>
      </c>
      <c r="D5527" s="149" t="str">
        <f>+VLOOKUP($A5527,mUNICIPIOS!$B$4:$F$343,2,0)</f>
        <v>Suchitepéquez</v>
      </c>
      <c r="E5527" s="149">
        <f>+VLOOKUP($A5527,mUNICIPIOS!$B$4:$F$343,3,0)</f>
        <v>1010</v>
      </c>
      <c r="F5527" s="149" t="str">
        <f>+VLOOKUP($A5527,mUNICIPIOS!$B$4:$F$343,4,0)</f>
        <v>San Antonio Suchitepéquez</v>
      </c>
      <c r="G5527" s="139" t="str">
        <f t="shared" ref="G5527:K5527" si="5655">+G5489</f>
        <v>02</v>
      </c>
      <c r="H5527" t="str">
        <f t="shared" si="5655"/>
        <v>IIC</v>
      </c>
      <c r="I5527" t="str">
        <f t="shared" si="5655"/>
        <v>Índice de Información a la Ciudadanía</v>
      </c>
      <c r="J5527" t="str">
        <f t="shared" si="5655"/>
        <v>INDICE</v>
      </c>
      <c r="K5527">
        <f t="shared" si="5655"/>
        <v>0</v>
      </c>
      <c r="L5527" s="150">
        <f>+VLOOKUP($E5527,IIC_2018!$B$8:$Q$347,15,0)</f>
        <v>0.71559846363063118</v>
      </c>
      <c r="M5527" s="142" t="str">
        <f>+VLOOKUP($E5527,IIC_2018!$B$8:$Q$347,16,0)</f>
        <v>Medio alto</v>
      </c>
    </row>
    <row r="5528" spans="1:13" x14ac:dyDescent="0.3">
      <c r="A5528" s="139">
        <f t="shared" si="5611"/>
        <v>146</v>
      </c>
      <c r="B5528" s="148">
        <f t="shared" si="5613"/>
        <v>12</v>
      </c>
      <c r="D5528" s="149" t="str">
        <f>+VLOOKUP($A5528,mUNICIPIOS!$B$4:$F$343,2,0)</f>
        <v>Suchitepéquez</v>
      </c>
      <c r="E5528" s="149">
        <f>+VLOOKUP($A5528,mUNICIPIOS!$B$4:$F$343,3,0)</f>
        <v>1010</v>
      </c>
      <c r="F5528" s="149" t="str">
        <f>+VLOOKUP($A5528,mUNICIPIOS!$B$4:$F$343,4,0)</f>
        <v>San Antonio Suchitepéquez</v>
      </c>
      <c r="G5528" s="139" t="str">
        <f t="shared" ref="G5528:K5528" si="5656">+G5490</f>
        <v>03</v>
      </c>
      <c r="H5528" t="str">
        <f t="shared" si="5656"/>
        <v>ISP</v>
      </c>
      <c r="I5528" t="str">
        <f t="shared" si="5656"/>
        <v>Índice de Servicios Públicos</v>
      </c>
      <c r="J5528" t="str">
        <f t="shared" si="5656"/>
        <v>03-01</v>
      </c>
      <c r="K5528" t="str">
        <f t="shared" si="5656"/>
        <v>Cobertura del servicio público de agua</v>
      </c>
      <c r="L5528" s="150">
        <f>+VLOOKUP($E5528,ISP_2018!$B$8:$T$347,3,0)</f>
        <v>0</v>
      </c>
      <c r="M5528" s="142" t="str">
        <f>+VLOOKUP($E5528,ISP_2018!$B$8:$T$347,4,0)</f>
        <v>Bajo</v>
      </c>
    </row>
    <row r="5529" spans="1:13" x14ac:dyDescent="0.3">
      <c r="A5529" s="139">
        <f t="shared" si="5611"/>
        <v>146</v>
      </c>
      <c r="B5529" s="148">
        <f t="shared" si="5613"/>
        <v>13</v>
      </c>
      <c r="D5529" s="149" t="str">
        <f>+VLOOKUP($A5529,mUNICIPIOS!$B$4:$F$343,2,0)</f>
        <v>Suchitepéquez</v>
      </c>
      <c r="E5529" s="149">
        <f>+VLOOKUP($A5529,mUNICIPIOS!$B$4:$F$343,3,0)</f>
        <v>1010</v>
      </c>
      <c r="F5529" s="149" t="str">
        <f>+VLOOKUP($A5529,mUNICIPIOS!$B$4:$F$343,4,0)</f>
        <v>San Antonio Suchitepéquez</v>
      </c>
      <c r="G5529" s="139" t="str">
        <f t="shared" ref="G5529:K5529" si="5657">+G5491</f>
        <v>03</v>
      </c>
      <c r="H5529" t="str">
        <f t="shared" si="5657"/>
        <v>ISP</v>
      </c>
      <c r="I5529" t="str">
        <f t="shared" si="5657"/>
        <v>Índice de Servicios Públicos</v>
      </c>
      <c r="J5529" t="str">
        <f t="shared" si="5657"/>
        <v>03-02</v>
      </c>
      <c r="K5529" t="str">
        <f t="shared" si="5657"/>
        <v>Control de la calidad del servicio público de agua</v>
      </c>
      <c r="L5529" s="150">
        <f>+VLOOKUP($E5529,ISP_2018!$B$8:$T$347,6,0)</f>
        <v>0.4</v>
      </c>
      <c r="M5529" s="142" t="str">
        <f>+VLOOKUP($E5529,ISP_2018!$B$8:$T$347,7,0)</f>
        <v>Medio bajo</v>
      </c>
    </row>
    <row r="5530" spans="1:13" x14ac:dyDescent="0.3">
      <c r="A5530" s="139">
        <f t="shared" si="5611"/>
        <v>146</v>
      </c>
      <c r="B5530" s="148">
        <f t="shared" si="5613"/>
        <v>14</v>
      </c>
      <c r="D5530" s="149" t="str">
        <f>+VLOOKUP($A5530,mUNICIPIOS!$B$4:$F$343,2,0)</f>
        <v>Suchitepéquez</v>
      </c>
      <c r="E5530" s="149">
        <f>+VLOOKUP($A5530,mUNICIPIOS!$B$4:$F$343,3,0)</f>
        <v>1010</v>
      </c>
      <c r="F5530" s="149" t="str">
        <f>+VLOOKUP($A5530,mUNICIPIOS!$B$4:$F$343,4,0)</f>
        <v>San Antonio Suchitepéquez</v>
      </c>
      <c r="G5530" s="139" t="str">
        <f t="shared" ref="G5530:K5530" si="5658">+G5492</f>
        <v>03</v>
      </c>
      <c r="H5530" t="str">
        <f t="shared" si="5658"/>
        <v>ISP</v>
      </c>
      <c r="I5530" t="str">
        <f t="shared" si="5658"/>
        <v>Índice de Servicios Públicos</v>
      </c>
      <c r="J5530" t="str">
        <f t="shared" si="5658"/>
        <v>03-03</v>
      </c>
      <c r="K5530" t="str">
        <f t="shared" si="5658"/>
        <v>Disposición  y tratamiento  de aguas residuales</v>
      </c>
      <c r="L5530" s="150">
        <f>+VLOOKUP($E5530,ISP_2018!$B$8:$T$347,9,0)</f>
        <v>0.18213661144075147</v>
      </c>
      <c r="M5530" s="142" t="str">
        <f>+VLOOKUP($E5530,ISP_2018!$B$8:$T$347,10,0)</f>
        <v>Bajo</v>
      </c>
    </row>
    <row r="5531" spans="1:13" x14ac:dyDescent="0.3">
      <c r="A5531" s="139">
        <f t="shared" si="5611"/>
        <v>146</v>
      </c>
      <c r="B5531" s="148">
        <f t="shared" si="5613"/>
        <v>15</v>
      </c>
      <c r="D5531" s="149" t="str">
        <f>+VLOOKUP($A5531,mUNICIPIOS!$B$4:$F$343,2,0)</f>
        <v>Suchitepéquez</v>
      </c>
      <c r="E5531" s="149">
        <f>+VLOOKUP($A5531,mUNICIPIOS!$B$4:$F$343,3,0)</f>
        <v>1010</v>
      </c>
      <c r="F5531" s="149" t="str">
        <f>+VLOOKUP($A5531,mUNICIPIOS!$B$4:$F$343,4,0)</f>
        <v>San Antonio Suchitepéquez</v>
      </c>
      <c r="G5531" s="139" t="str">
        <f t="shared" ref="G5531:K5531" si="5659">+G5493</f>
        <v>03</v>
      </c>
      <c r="H5531" t="str">
        <f t="shared" si="5659"/>
        <v>ISP</v>
      </c>
      <c r="I5531" t="str">
        <f t="shared" si="5659"/>
        <v>Índice de Servicios Públicos</v>
      </c>
      <c r="J5531" t="str">
        <f t="shared" si="5659"/>
        <v>03-04</v>
      </c>
      <c r="K5531" t="str">
        <f t="shared" si="5659"/>
        <v>Gestión y manejo de los residuos y desechos sólidos</v>
      </c>
      <c r="L5531" s="150">
        <f>+VLOOKUP($E5531,ISP_2018!$B$8:$T$347,12,0)</f>
        <v>6.4431234447969304E-2</v>
      </c>
      <c r="M5531" s="142" t="str">
        <f>+VLOOKUP($E5531,ISP_2018!$B$8:$T$347,13,0)</f>
        <v>Bajo</v>
      </c>
    </row>
    <row r="5532" spans="1:13" x14ac:dyDescent="0.3">
      <c r="A5532" s="139">
        <f t="shared" si="5611"/>
        <v>146</v>
      </c>
      <c r="B5532" s="148">
        <f t="shared" si="5613"/>
        <v>16</v>
      </c>
      <c r="D5532" s="149" t="str">
        <f>+VLOOKUP($A5532,mUNICIPIOS!$B$4:$F$343,2,0)</f>
        <v>Suchitepéquez</v>
      </c>
      <c r="E5532" s="149">
        <f>+VLOOKUP($A5532,mUNICIPIOS!$B$4:$F$343,3,0)</f>
        <v>1010</v>
      </c>
      <c r="F5532" s="149" t="str">
        <f>+VLOOKUP($A5532,mUNICIPIOS!$B$4:$F$343,4,0)</f>
        <v>San Antonio Suchitepéquez</v>
      </c>
      <c r="G5532" s="139" t="str">
        <f t="shared" ref="G5532:K5532" si="5660">+G5494</f>
        <v>03</v>
      </c>
      <c r="H5532" t="str">
        <f t="shared" si="5660"/>
        <v>ISP</v>
      </c>
      <c r="I5532" t="str">
        <f t="shared" si="5660"/>
        <v>Índice de Servicios Públicos</v>
      </c>
      <c r="J5532" t="str">
        <f t="shared" si="5660"/>
        <v>03-05</v>
      </c>
      <c r="K5532" t="str">
        <f t="shared" si="5660"/>
        <v>Gestión de servicios públicos municipales</v>
      </c>
      <c r="L5532" s="150">
        <f>+VLOOKUP($E5532,ISP_2018!$B$8:$T$347,15,0)</f>
        <v>0.22580645161290319</v>
      </c>
      <c r="M5532" s="142" t="str">
        <f>+VLOOKUP($E5532,ISP_2018!$B$8:$T$347,16,0)</f>
        <v>Medio bajo</v>
      </c>
    </row>
    <row r="5533" spans="1:13" x14ac:dyDescent="0.3">
      <c r="A5533" s="139">
        <f t="shared" si="5611"/>
        <v>146</v>
      </c>
      <c r="B5533" s="148">
        <f t="shared" si="5613"/>
        <v>17</v>
      </c>
      <c r="D5533" s="149" t="str">
        <f>+VLOOKUP($A5533,mUNICIPIOS!$B$4:$F$343,2,0)</f>
        <v>Suchitepéquez</v>
      </c>
      <c r="E5533" s="149">
        <f>+VLOOKUP($A5533,mUNICIPIOS!$B$4:$F$343,3,0)</f>
        <v>1010</v>
      </c>
      <c r="F5533" s="149" t="str">
        <f>+VLOOKUP($A5533,mUNICIPIOS!$B$4:$F$343,4,0)</f>
        <v>San Antonio Suchitepéquez</v>
      </c>
      <c r="G5533" s="139" t="str">
        <f t="shared" ref="G5533:K5533" si="5661">+G5495</f>
        <v>03</v>
      </c>
      <c r="H5533" t="str">
        <f t="shared" si="5661"/>
        <v>ISP</v>
      </c>
      <c r="I5533" t="str">
        <f t="shared" si="5661"/>
        <v>Índice de Servicios Públicos</v>
      </c>
      <c r="J5533" t="str">
        <f t="shared" si="5661"/>
        <v>INDICE</v>
      </c>
      <c r="K5533">
        <f t="shared" si="5661"/>
        <v>0</v>
      </c>
      <c r="L5533" s="150">
        <f>+VLOOKUP($E5533,ISP_2018!$B$8:$T$347,18,0)</f>
        <v>0.2144748595003248</v>
      </c>
      <c r="M5533" s="142" t="str">
        <f>+VLOOKUP($E5533,ISP_2018!$B$8:$T$347,19,0)</f>
        <v>Medio bajo</v>
      </c>
    </row>
    <row r="5534" spans="1:13" x14ac:dyDescent="0.3">
      <c r="A5534" s="139">
        <f t="shared" si="5611"/>
        <v>146</v>
      </c>
      <c r="B5534" s="148">
        <f t="shared" si="5613"/>
        <v>18</v>
      </c>
      <c r="D5534" s="149" t="str">
        <f>+VLOOKUP($A5534,mUNICIPIOS!$B$4:$F$343,2,0)</f>
        <v>Suchitepéquez</v>
      </c>
      <c r="E5534" s="149">
        <f>+VLOOKUP($A5534,mUNICIPIOS!$B$4:$F$343,3,0)</f>
        <v>1010</v>
      </c>
      <c r="F5534" s="149" t="str">
        <f>+VLOOKUP($A5534,mUNICIPIOS!$B$4:$F$343,4,0)</f>
        <v>San Antonio Suchitepéquez</v>
      </c>
      <c r="G5534" s="139" t="str">
        <f t="shared" ref="G5534:K5534" si="5662">+G5496</f>
        <v>04</v>
      </c>
      <c r="H5534" t="str">
        <f t="shared" si="5662"/>
        <v>IGA</v>
      </c>
      <c r="I5534" t="str">
        <f t="shared" si="5662"/>
        <v>Índice de Gestión Administrativa</v>
      </c>
      <c r="J5534" t="str">
        <f t="shared" si="5662"/>
        <v>04-01</v>
      </c>
      <c r="K5534" t="str">
        <f t="shared" si="5662"/>
        <v>Existencia de elementos de atención municipal orientada al vecino</v>
      </c>
      <c r="L5534" s="150">
        <f>+VLOOKUP($E5534,IGA_2018!$B$8:$N$347,3,0)</f>
        <v>0.75</v>
      </c>
      <c r="M5534" s="142" t="str">
        <f>+VLOOKUP($E5534,IGA_2018!$B$8:$N$347,4,0)</f>
        <v>Medio alto</v>
      </c>
    </row>
    <row r="5535" spans="1:13" x14ac:dyDescent="0.3">
      <c r="A5535" s="139">
        <f t="shared" si="5611"/>
        <v>146</v>
      </c>
      <c r="B5535" s="148">
        <f t="shared" si="5613"/>
        <v>19</v>
      </c>
      <c r="D5535" s="149" t="str">
        <f>+VLOOKUP($A5535,mUNICIPIOS!$B$4:$F$343,2,0)</f>
        <v>Suchitepéquez</v>
      </c>
      <c r="E5535" s="149">
        <f>+VLOOKUP($A5535,mUNICIPIOS!$B$4:$F$343,3,0)</f>
        <v>1010</v>
      </c>
      <c r="F5535" s="149" t="str">
        <f>+VLOOKUP($A5535,mUNICIPIOS!$B$4:$F$343,4,0)</f>
        <v>San Antonio Suchitepéquez</v>
      </c>
      <c r="G5535" s="139" t="str">
        <f t="shared" ref="G5535:K5535" si="5663">+G5497</f>
        <v>04</v>
      </c>
      <c r="H5535" t="str">
        <f t="shared" si="5663"/>
        <v>IGA</v>
      </c>
      <c r="I5535" t="str">
        <f t="shared" si="5663"/>
        <v>Índice de Gestión Administrativa</v>
      </c>
      <c r="J5535" t="str">
        <f t="shared" si="5663"/>
        <v>04-02</v>
      </c>
      <c r="K5535" t="str">
        <f t="shared" si="5663"/>
        <v>Gestión del recurso humano.</v>
      </c>
      <c r="L5535" s="150">
        <f>+VLOOKUP($E5535,IGA_2018!$B$8:$N$347,6,0)</f>
        <v>0</v>
      </c>
      <c r="M5535" s="142" t="str">
        <f>+VLOOKUP($E5535,IGA_2018!$B$8:$N$347,7,0)</f>
        <v>Bajo</v>
      </c>
    </row>
    <row r="5536" spans="1:13" x14ac:dyDescent="0.3">
      <c r="A5536" s="139">
        <f t="shared" si="5611"/>
        <v>146</v>
      </c>
      <c r="B5536" s="148">
        <f t="shared" si="5613"/>
        <v>20</v>
      </c>
      <c r="D5536" s="149" t="str">
        <f>+VLOOKUP($A5536,mUNICIPIOS!$B$4:$F$343,2,0)</f>
        <v>Suchitepéquez</v>
      </c>
      <c r="E5536" s="149">
        <f>+VLOOKUP($A5536,mUNICIPIOS!$B$4:$F$343,3,0)</f>
        <v>1010</v>
      </c>
      <c r="F5536" s="149" t="str">
        <f>+VLOOKUP($A5536,mUNICIPIOS!$B$4:$F$343,4,0)</f>
        <v>San Antonio Suchitepéquez</v>
      </c>
      <c r="G5536" s="139" t="str">
        <f t="shared" ref="G5536:K5536" si="5664">+G5498</f>
        <v>04</v>
      </c>
      <c r="H5536" t="str">
        <f t="shared" si="5664"/>
        <v>IGA</v>
      </c>
      <c r="I5536" t="str">
        <f t="shared" si="5664"/>
        <v>Índice de Gestión Administrativa</v>
      </c>
      <c r="J5536" t="str">
        <f t="shared" si="5664"/>
        <v>04-03</v>
      </c>
      <c r="K5536" t="str">
        <f t="shared" si="5664"/>
        <v>Existencia de oficinas municipales con instrumentos de gestión.</v>
      </c>
      <c r="L5536" s="150">
        <f>+VLOOKUP($E5536,IGA_2018!$B$8:$N$347,9,0)</f>
        <v>0.34285714285714286</v>
      </c>
      <c r="M5536" s="142" t="str">
        <f>+VLOOKUP($E5536,IGA_2018!$B$8:$N$347,10,0)</f>
        <v>Medio bajo</v>
      </c>
    </row>
    <row r="5537" spans="1:13" x14ac:dyDescent="0.3">
      <c r="A5537" s="139">
        <f t="shared" si="5611"/>
        <v>146</v>
      </c>
      <c r="B5537" s="148">
        <f t="shared" si="5613"/>
        <v>21</v>
      </c>
      <c r="D5537" s="149" t="str">
        <f>+VLOOKUP($A5537,mUNICIPIOS!$B$4:$F$343,2,0)</f>
        <v>Suchitepéquez</v>
      </c>
      <c r="E5537" s="149">
        <f>+VLOOKUP($A5537,mUNICIPIOS!$B$4:$F$343,3,0)</f>
        <v>1010</v>
      </c>
      <c r="F5537" s="149" t="str">
        <f>+VLOOKUP($A5537,mUNICIPIOS!$B$4:$F$343,4,0)</f>
        <v>San Antonio Suchitepéquez</v>
      </c>
      <c r="G5537" s="139" t="str">
        <f t="shared" ref="G5537:K5537" si="5665">+G5499</f>
        <v>04</v>
      </c>
      <c r="H5537" t="str">
        <f t="shared" si="5665"/>
        <v>IGA</v>
      </c>
      <c r="I5537" t="str">
        <f t="shared" si="5665"/>
        <v>Índice de Gestión Administrativa</v>
      </c>
      <c r="J5537" t="str">
        <f t="shared" si="5665"/>
        <v>INDICE</v>
      </c>
      <c r="K5537">
        <f t="shared" si="5665"/>
        <v>0</v>
      </c>
      <c r="L5537" s="150">
        <f>+VLOOKUP($E5537,IGA_2018!$B$8:$N$347,12,0)</f>
        <v>0.34499999999999997</v>
      </c>
      <c r="M5537" s="142" t="str">
        <f>+VLOOKUP($E5537,IGA_2018!$B$8:$N$347,13,0)</f>
        <v>Medio bajo</v>
      </c>
    </row>
    <row r="5538" spans="1:13" x14ac:dyDescent="0.3">
      <c r="A5538" s="139">
        <f t="shared" si="5611"/>
        <v>146</v>
      </c>
      <c r="B5538" s="148">
        <f t="shared" si="5613"/>
        <v>22</v>
      </c>
      <c r="D5538" s="149" t="str">
        <f>+VLOOKUP($A5538,mUNICIPIOS!$B$4:$F$343,2,0)</f>
        <v>Suchitepéquez</v>
      </c>
      <c r="E5538" s="149">
        <f>+VLOOKUP($A5538,mUNICIPIOS!$B$4:$F$343,3,0)</f>
        <v>1010</v>
      </c>
      <c r="F5538" s="149" t="str">
        <f>+VLOOKUP($A5538,mUNICIPIOS!$B$4:$F$343,4,0)</f>
        <v>San Antonio Suchitepéquez</v>
      </c>
      <c r="G5538" s="139" t="str">
        <f t="shared" ref="G5538:K5538" si="5666">+G5500</f>
        <v>05</v>
      </c>
      <c r="H5538" t="str">
        <f t="shared" si="5666"/>
        <v>IGF</v>
      </c>
      <c r="I5538" t="str">
        <f t="shared" si="5666"/>
        <v>Índice de Gestión Financiera</v>
      </c>
      <c r="J5538" t="str">
        <f t="shared" si="5666"/>
        <v>05-01</v>
      </c>
      <c r="K5538" t="str">
        <f t="shared" si="5666"/>
        <v>Autonomía financiera municipal</v>
      </c>
      <c r="L5538" s="150">
        <f>+VLOOKUP($E5538,IGF_2018!$B$8:$Z$347,3,0)</f>
        <v>0.26437551683300564</v>
      </c>
      <c r="M5538" s="142" t="str">
        <f>+VLOOKUP($E5538,IGF_2018!$B$8:$Z$347,4,0)</f>
        <v>Medio bajo</v>
      </c>
    </row>
    <row r="5539" spans="1:13" x14ac:dyDescent="0.3">
      <c r="A5539" s="139">
        <f t="shared" si="5611"/>
        <v>146</v>
      </c>
      <c r="B5539" s="148">
        <f t="shared" si="5613"/>
        <v>23</v>
      </c>
      <c r="D5539" s="149" t="str">
        <f>+VLOOKUP($A5539,mUNICIPIOS!$B$4:$F$343,2,0)</f>
        <v>Suchitepéquez</v>
      </c>
      <c r="E5539" s="149">
        <f>+VLOOKUP($A5539,mUNICIPIOS!$B$4:$F$343,3,0)</f>
        <v>1010</v>
      </c>
      <c r="F5539" s="149" t="str">
        <f>+VLOOKUP($A5539,mUNICIPIOS!$B$4:$F$343,4,0)</f>
        <v>San Antonio Suchitepéquez</v>
      </c>
      <c r="G5539" s="139" t="str">
        <f t="shared" ref="G5539:K5539" si="5667">+G5501</f>
        <v>05</v>
      </c>
      <c r="H5539" t="str">
        <f t="shared" si="5667"/>
        <v>IGF</v>
      </c>
      <c r="I5539" t="str">
        <f t="shared" si="5667"/>
        <v>Índice de Gestión Financiera</v>
      </c>
      <c r="J5539" t="str">
        <f t="shared" si="5667"/>
        <v>05-02</v>
      </c>
      <c r="K5539" t="str">
        <f t="shared" si="5667"/>
        <v xml:space="preserve">Ingresos propios por habitante -sin regalías- </v>
      </c>
      <c r="L5539" s="150">
        <f>+VLOOKUP($E5539,IGF_2018!$B$8:$Z$347,6,0)</f>
        <v>9.9351461273391423E-2</v>
      </c>
      <c r="M5539" s="142" t="str">
        <f>+VLOOKUP($E5539,IGF_2018!$B$8:$Z$347,7,0)</f>
        <v>Bajo</v>
      </c>
    </row>
    <row r="5540" spans="1:13" x14ac:dyDescent="0.3">
      <c r="A5540" s="139">
        <f t="shared" si="5611"/>
        <v>146</v>
      </c>
      <c r="B5540" s="148">
        <f t="shared" si="5613"/>
        <v>24</v>
      </c>
      <c r="D5540" s="149" t="str">
        <f>+VLOOKUP($A5540,mUNICIPIOS!$B$4:$F$343,2,0)</f>
        <v>Suchitepéquez</v>
      </c>
      <c r="E5540" s="149">
        <f>+VLOOKUP($A5540,mUNICIPIOS!$B$4:$F$343,3,0)</f>
        <v>1010</v>
      </c>
      <c r="F5540" s="149" t="str">
        <f>+VLOOKUP($A5540,mUNICIPIOS!$B$4:$F$343,4,0)</f>
        <v>San Antonio Suchitepéquez</v>
      </c>
      <c r="G5540" s="139" t="str">
        <f t="shared" ref="G5540:K5540" si="5668">+G5502</f>
        <v>05</v>
      </c>
      <c r="H5540" t="str">
        <f t="shared" si="5668"/>
        <v>IGF</v>
      </c>
      <c r="I5540" t="str">
        <f t="shared" si="5668"/>
        <v>Índice de Gestión Financiera</v>
      </c>
      <c r="J5540" t="str">
        <f t="shared" si="5668"/>
        <v>05-03</v>
      </c>
      <c r="K5540" t="str">
        <f t="shared" si="5668"/>
        <v>Ingresos del IUSI en relación a los ingresos propios -sin regalías-</v>
      </c>
      <c r="L5540" s="150">
        <f>+VLOOKUP($E5540,IGF_2018!$B$8:$Z$347,9,0)</f>
        <v>7.2349570166534274E-2</v>
      </c>
      <c r="M5540" s="142" t="str">
        <f>+VLOOKUP($E5540,IGF_2018!$B$8:$Z$347,10,0)</f>
        <v>Bajo</v>
      </c>
    </row>
    <row r="5541" spans="1:13" x14ac:dyDescent="0.3">
      <c r="A5541" s="139">
        <f t="shared" si="5611"/>
        <v>146</v>
      </c>
      <c r="B5541" s="148">
        <f t="shared" si="5613"/>
        <v>25</v>
      </c>
      <c r="D5541" s="149" t="str">
        <f>+VLOOKUP($A5541,mUNICIPIOS!$B$4:$F$343,2,0)</f>
        <v>Suchitepéquez</v>
      </c>
      <c r="E5541" s="149">
        <f>+VLOOKUP($A5541,mUNICIPIOS!$B$4:$F$343,3,0)</f>
        <v>1010</v>
      </c>
      <c r="F5541" s="149" t="str">
        <f>+VLOOKUP($A5541,mUNICIPIOS!$B$4:$F$343,4,0)</f>
        <v>San Antonio Suchitepéquez</v>
      </c>
      <c r="G5541" s="139" t="str">
        <f t="shared" ref="G5541:K5541" si="5669">+G5503</f>
        <v>05</v>
      </c>
      <c r="H5541" t="str">
        <f t="shared" si="5669"/>
        <v>IGF</v>
      </c>
      <c r="I5541" t="str">
        <f t="shared" si="5669"/>
        <v>Índice de Gestión Financiera</v>
      </c>
      <c r="J5541" t="str">
        <f t="shared" si="5669"/>
        <v>05-04</v>
      </c>
      <c r="K5541" t="str">
        <f t="shared" si="5669"/>
        <v>Inversión anual en capital fijo por habitante</v>
      </c>
      <c r="L5541" s="150">
        <f>+VLOOKUP($E5541,IGF_2018!$B$8:$Z$347,12,0)</f>
        <v>4.0280738888801529E-2</v>
      </c>
      <c r="M5541" s="142" t="str">
        <f>+VLOOKUP($E5541,IGF_2018!$B$8:$Z$347,13,0)</f>
        <v>Bajo</v>
      </c>
    </row>
    <row r="5542" spans="1:13" x14ac:dyDescent="0.3">
      <c r="A5542" s="139">
        <f t="shared" si="5611"/>
        <v>146</v>
      </c>
      <c r="B5542" s="148">
        <f t="shared" si="5613"/>
        <v>26</v>
      </c>
      <c r="D5542" s="149" t="str">
        <f>+VLOOKUP($A5542,mUNICIPIOS!$B$4:$F$343,2,0)</f>
        <v>Suchitepéquez</v>
      </c>
      <c r="E5542" s="149">
        <f>+VLOOKUP($A5542,mUNICIPIOS!$B$4:$F$343,3,0)</f>
        <v>1010</v>
      </c>
      <c r="F5542" s="149" t="str">
        <f>+VLOOKUP($A5542,mUNICIPIOS!$B$4:$F$343,4,0)</f>
        <v>San Antonio Suchitepéquez</v>
      </c>
      <c r="G5542" s="139" t="str">
        <f t="shared" ref="G5542:K5542" si="5670">+G5504</f>
        <v>05</v>
      </c>
      <c r="H5542" t="str">
        <f t="shared" si="5670"/>
        <v>IGF</v>
      </c>
      <c r="I5542" t="str">
        <f t="shared" si="5670"/>
        <v>Índice de Gestión Financiera</v>
      </c>
      <c r="J5542" t="str">
        <f t="shared" si="5670"/>
        <v>05-05</v>
      </c>
      <c r="K5542" t="str">
        <f t="shared" si="5670"/>
        <v>Inversión anual en capital fijo con recursos percibidos por ingresos propios</v>
      </c>
      <c r="L5542" s="150">
        <f>+VLOOKUP($E5542,IGF_2018!$B$8:$Z$347,15,0)</f>
        <v>0.13602772157636478</v>
      </c>
      <c r="M5542" s="142" t="str">
        <f>+VLOOKUP($E5542,IGF_2018!$B$8:$Z$347,16,0)</f>
        <v>Bajo</v>
      </c>
    </row>
    <row r="5543" spans="1:13" x14ac:dyDescent="0.3">
      <c r="A5543" s="139">
        <f t="shared" si="5611"/>
        <v>146</v>
      </c>
      <c r="B5543" s="148">
        <f t="shared" si="5613"/>
        <v>27</v>
      </c>
      <c r="D5543" s="149" t="str">
        <f>+VLOOKUP($A5543,mUNICIPIOS!$B$4:$F$343,2,0)</f>
        <v>Suchitepéquez</v>
      </c>
      <c r="E5543" s="149">
        <f>+VLOOKUP($A5543,mUNICIPIOS!$B$4:$F$343,3,0)</f>
        <v>1010</v>
      </c>
      <c r="F5543" s="149" t="str">
        <f>+VLOOKUP($A5543,mUNICIPIOS!$B$4:$F$343,4,0)</f>
        <v>San Antonio Suchitepéquez</v>
      </c>
      <c r="G5543" s="139" t="str">
        <f t="shared" ref="G5543:K5543" si="5671">+G5505</f>
        <v>05</v>
      </c>
      <c r="H5543" t="str">
        <f t="shared" si="5671"/>
        <v>IGF</v>
      </c>
      <c r="I5543" t="str">
        <f t="shared" si="5671"/>
        <v>Índice de Gestión Financiera</v>
      </c>
      <c r="J5543" t="str">
        <f t="shared" si="5671"/>
        <v>05-06</v>
      </c>
      <c r="K5543" t="str">
        <f t="shared" si="5671"/>
        <v xml:space="preserve">Inversión anual en capital fijo con recursos percibidos por transferencias del Gobierno Central </v>
      </c>
      <c r="L5543" s="150">
        <f>+VLOOKUP($E5543,IGF_2018!$B$8:$Z$347,18,0)</f>
        <v>0.2554107388246129</v>
      </c>
      <c r="M5543" s="142" t="str">
        <f>+VLOOKUP($E5543,IGF_2018!$B$8:$Z$347,19,0)</f>
        <v>Medio bajo</v>
      </c>
    </row>
    <row r="5544" spans="1:13" x14ac:dyDescent="0.3">
      <c r="A5544" s="139">
        <f t="shared" si="5611"/>
        <v>146</v>
      </c>
      <c r="B5544" s="148">
        <f t="shared" si="5613"/>
        <v>28</v>
      </c>
      <c r="D5544" s="149" t="str">
        <f>+VLOOKUP($A5544,mUNICIPIOS!$B$4:$F$343,2,0)</f>
        <v>Suchitepéquez</v>
      </c>
      <c r="E5544" s="149">
        <f>+VLOOKUP($A5544,mUNICIPIOS!$B$4:$F$343,3,0)</f>
        <v>1010</v>
      </c>
      <c r="F5544" s="149" t="str">
        <f>+VLOOKUP($A5544,mUNICIPIOS!$B$4:$F$343,4,0)</f>
        <v>San Antonio Suchitepéquez</v>
      </c>
      <c r="G5544" s="139" t="str">
        <f t="shared" ref="G5544:K5544" si="5672">+G5506</f>
        <v>05</v>
      </c>
      <c r="H5544" t="str">
        <f t="shared" si="5672"/>
        <v>IGF</v>
      </c>
      <c r="I5544" t="str">
        <f t="shared" si="5672"/>
        <v>Índice de Gestión Financiera</v>
      </c>
      <c r="J5544" t="str">
        <f t="shared" si="5672"/>
        <v>05-07</v>
      </c>
      <c r="K5544" t="str">
        <f t="shared" si="5672"/>
        <v>Financiamiento por endeudamiento municipal</v>
      </c>
      <c r="L5544" s="150">
        <f>+VLOOKUP($E5544,IGF_2018!$B$8:$Z$347,21,0)</f>
        <v>1</v>
      </c>
      <c r="M5544" s="142" t="str">
        <f>+VLOOKUP($E5544,IGF_2018!$B$8:$Z$347,22,0)</f>
        <v>Alto</v>
      </c>
    </row>
    <row r="5545" spans="1:13" x14ac:dyDescent="0.3">
      <c r="A5545" s="139">
        <f t="shared" si="5611"/>
        <v>146</v>
      </c>
      <c r="B5545" s="148">
        <f t="shared" si="5613"/>
        <v>29</v>
      </c>
      <c r="D5545" s="149" t="str">
        <f>+VLOOKUP($A5545,mUNICIPIOS!$B$4:$F$343,2,0)</f>
        <v>Suchitepéquez</v>
      </c>
      <c r="E5545" s="149">
        <f>+VLOOKUP($A5545,mUNICIPIOS!$B$4:$F$343,3,0)</f>
        <v>1010</v>
      </c>
      <c r="F5545" s="149" t="str">
        <f>+VLOOKUP($A5545,mUNICIPIOS!$B$4:$F$343,4,0)</f>
        <v>San Antonio Suchitepéquez</v>
      </c>
      <c r="G5545" s="139" t="str">
        <f t="shared" ref="G5545:K5545" si="5673">+G5507</f>
        <v>05</v>
      </c>
      <c r="H5545" t="str">
        <f t="shared" si="5673"/>
        <v>IGF</v>
      </c>
      <c r="I5545" t="str">
        <f t="shared" si="5673"/>
        <v>Índice de Gestión Financiera</v>
      </c>
      <c r="J5545" t="str">
        <f t="shared" si="5673"/>
        <v>INDICE</v>
      </c>
      <c r="K5545">
        <f t="shared" si="5673"/>
        <v>0</v>
      </c>
      <c r="L5545" s="150">
        <f>+VLOOKUP($E5545,IGF_2018!$B$8:$Z$347,24,0)</f>
        <v>0.32315227256691081</v>
      </c>
      <c r="M5545" s="142" t="str">
        <f>+VLOOKUP($E5545,IGF_2018!$B$8:$Z$347,25,0)</f>
        <v>Medio bajo</v>
      </c>
    </row>
    <row r="5546" spans="1:13" x14ac:dyDescent="0.3">
      <c r="A5546" s="139">
        <f t="shared" si="5611"/>
        <v>146</v>
      </c>
      <c r="B5546" s="148">
        <f t="shared" si="5613"/>
        <v>30</v>
      </c>
      <c r="D5546" s="149" t="str">
        <f>+VLOOKUP($A5546,mUNICIPIOS!$B$4:$F$343,2,0)</f>
        <v>Suchitepéquez</v>
      </c>
      <c r="E5546" s="149">
        <f>+VLOOKUP($A5546,mUNICIPIOS!$B$4:$F$343,3,0)</f>
        <v>1010</v>
      </c>
      <c r="F5546" s="149" t="str">
        <f>+VLOOKUP($A5546,mUNICIPIOS!$B$4:$F$343,4,0)</f>
        <v>San Antonio Suchitepéquez</v>
      </c>
      <c r="G5546" s="139" t="str">
        <f t="shared" ref="G5546:K5546" si="5674">+G5508</f>
        <v>06</v>
      </c>
      <c r="H5546" t="str">
        <f t="shared" si="5674"/>
        <v>IGE</v>
      </c>
      <c r="I5546" t="str">
        <f t="shared" si="5674"/>
        <v>Índice de Gestión Estratégica</v>
      </c>
      <c r="J5546" t="str">
        <f t="shared" si="5674"/>
        <v>06-01</v>
      </c>
      <c r="K5546" t="str">
        <f t="shared" si="5674"/>
        <v>Ejecución del Plan Operativo Anual  (POA)</v>
      </c>
      <c r="L5546" s="150">
        <f>+VLOOKUP($E5546,IGE_2018!$B$8:$Z$347,3,0)</f>
        <v>1</v>
      </c>
      <c r="M5546" s="142" t="str">
        <f>+VLOOKUP($E5546,IGE_2018!$B$8:$Z$347,4,0)</f>
        <v>Alto</v>
      </c>
    </row>
    <row r="5547" spans="1:13" x14ac:dyDescent="0.3">
      <c r="A5547" s="139">
        <f t="shared" si="5611"/>
        <v>146</v>
      </c>
      <c r="B5547" s="148">
        <f t="shared" si="5613"/>
        <v>31</v>
      </c>
      <c r="D5547" s="149" t="str">
        <f>+VLOOKUP($A5547,mUNICIPIOS!$B$4:$F$343,2,0)</f>
        <v>Suchitepéquez</v>
      </c>
      <c r="E5547" s="149">
        <f>+VLOOKUP($A5547,mUNICIPIOS!$B$4:$F$343,3,0)</f>
        <v>1010</v>
      </c>
      <c r="F5547" s="149" t="str">
        <f>+VLOOKUP($A5547,mUNICIPIOS!$B$4:$F$343,4,0)</f>
        <v>San Antonio Suchitepéquez</v>
      </c>
      <c r="G5547" s="139" t="str">
        <f t="shared" ref="G5547:K5547" si="5675">+G5509</f>
        <v>06</v>
      </c>
      <c r="H5547" t="str">
        <f t="shared" si="5675"/>
        <v>IGE</v>
      </c>
      <c r="I5547" t="str">
        <f t="shared" si="5675"/>
        <v>Índice de Gestión Estratégica</v>
      </c>
      <c r="J5547" t="str">
        <f t="shared" si="5675"/>
        <v>06-02</v>
      </c>
      <c r="K5547" t="str">
        <f t="shared" si="5675"/>
        <v>Relación Plan de Desarrollo Municipal y Ordenamiento Territorial (PDM-OT) - Plan Estratégico Institucional (PEI) - Plan Operativo Multianual (POM) - Plan Operativo Anual (POA)</v>
      </c>
      <c r="L5547" s="150">
        <f>+VLOOKUP($E5547,IGE_2018!$B$8:$Z$347,6,0)</f>
        <v>0.60163934426229504</v>
      </c>
      <c r="M5547" s="142" t="str">
        <f>+VLOOKUP($E5547,IGE_2018!$B$8:$Z$347,7,0)</f>
        <v>Medio alto</v>
      </c>
    </row>
    <row r="5548" spans="1:13" x14ac:dyDescent="0.3">
      <c r="A5548" s="139">
        <f t="shared" si="5611"/>
        <v>146</v>
      </c>
      <c r="B5548" s="148">
        <f t="shared" si="5613"/>
        <v>32</v>
      </c>
      <c r="D5548" s="149" t="str">
        <f>+VLOOKUP($A5548,mUNICIPIOS!$B$4:$F$343,2,0)</f>
        <v>Suchitepéquez</v>
      </c>
      <c r="E5548" s="149">
        <f>+VLOOKUP($A5548,mUNICIPIOS!$B$4:$F$343,3,0)</f>
        <v>1010</v>
      </c>
      <c r="F5548" s="149" t="str">
        <f>+VLOOKUP($A5548,mUNICIPIOS!$B$4:$F$343,4,0)</f>
        <v>San Antonio Suchitepéquez</v>
      </c>
      <c r="G5548" s="139" t="str">
        <f t="shared" ref="G5548:K5548" si="5676">+G5510</f>
        <v>06</v>
      </c>
      <c r="H5548" t="str">
        <f t="shared" si="5676"/>
        <v>IGE</v>
      </c>
      <c r="I5548" t="str">
        <f t="shared" si="5676"/>
        <v>Índice de Gestión Estratégica</v>
      </c>
      <c r="J5548" t="str">
        <f t="shared" si="5676"/>
        <v>06-03</v>
      </c>
      <c r="K5548" t="str">
        <f t="shared" si="5676"/>
        <v>Presupuesto de egresos relacionado a competencias municipales que responden a prioridades nacionales de desarrollo.</v>
      </c>
      <c r="L5548" s="150">
        <f>+VLOOKUP($E5548,IGE_2018!$B$8:$Z$347,9,0)</f>
        <v>0.35042007688940147</v>
      </c>
      <c r="M5548" s="142" t="str">
        <f>+VLOOKUP($E5548,IGE_2018!$B$8:$Z$347,10,0)</f>
        <v>Medio bajo</v>
      </c>
    </row>
    <row r="5549" spans="1:13" x14ac:dyDescent="0.3">
      <c r="A5549" s="139">
        <f t="shared" ref="A5549:A5612" si="5677">+IF(B5548=38,A5548+1,A5548)</f>
        <v>146</v>
      </c>
      <c r="B5549" s="148">
        <f t="shared" si="5613"/>
        <v>33</v>
      </c>
      <c r="D5549" s="149" t="str">
        <f>+VLOOKUP($A5549,mUNICIPIOS!$B$4:$F$343,2,0)</f>
        <v>Suchitepéquez</v>
      </c>
      <c r="E5549" s="149">
        <f>+VLOOKUP($A5549,mUNICIPIOS!$B$4:$F$343,3,0)</f>
        <v>1010</v>
      </c>
      <c r="F5549" s="149" t="str">
        <f>+VLOOKUP($A5549,mUNICIPIOS!$B$4:$F$343,4,0)</f>
        <v>San Antonio Suchitepéquez</v>
      </c>
      <c r="G5549" s="139" t="str">
        <f t="shared" ref="G5549:K5549" si="5678">+G5511</f>
        <v>06</v>
      </c>
      <c r="H5549" t="str">
        <f t="shared" si="5678"/>
        <v>IGE</v>
      </c>
      <c r="I5549" t="str">
        <f t="shared" si="5678"/>
        <v>Índice de Gestión Estratégica</v>
      </c>
      <c r="J5549" t="str">
        <f t="shared" si="5678"/>
        <v>06-04</v>
      </c>
      <c r="K5549" t="str">
        <f t="shared" si="5678"/>
        <v>Institucionalización de la gestión ordenada del territorio</v>
      </c>
      <c r="L5549" s="150">
        <f>+VLOOKUP($E5549,IGE_2018!$B$8:$Z$347,12,0)</f>
        <v>0.25</v>
      </c>
      <c r="M5549" s="142" t="str">
        <f>+VLOOKUP($E5549,IGE_2018!$B$8:$Z$347,13,0)</f>
        <v>Medio bajo</v>
      </c>
    </row>
    <row r="5550" spans="1:13" x14ac:dyDescent="0.3">
      <c r="A5550" s="139">
        <f t="shared" si="5677"/>
        <v>146</v>
      </c>
      <c r="B5550" s="148">
        <f t="shared" ref="B5550:B5613" si="5679">+B5512</f>
        <v>34</v>
      </c>
      <c r="D5550" s="149" t="str">
        <f>+VLOOKUP($A5550,mUNICIPIOS!$B$4:$F$343,2,0)</f>
        <v>Suchitepéquez</v>
      </c>
      <c r="E5550" s="149">
        <f>+VLOOKUP($A5550,mUNICIPIOS!$B$4:$F$343,3,0)</f>
        <v>1010</v>
      </c>
      <c r="F5550" s="149" t="str">
        <f>+VLOOKUP($A5550,mUNICIPIOS!$B$4:$F$343,4,0)</f>
        <v>San Antonio Suchitepéquez</v>
      </c>
      <c r="G5550" s="139" t="str">
        <f t="shared" ref="G5550:K5550" si="5680">+G5512</f>
        <v>06</v>
      </c>
      <c r="H5550" t="str">
        <f t="shared" si="5680"/>
        <v>IGE</v>
      </c>
      <c r="I5550" t="str">
        <f t="shared" si="5680"/>
        <v>Índice de Gestión Estratégica</v>
      </c>
      <c r="J5550" t="str">
        <f t="shared" si="5680"/>
        <v>06-05</v>
      </c>
      <c r="K5550" t="str">
        <f t="shared" si="5680"/>
        <v>Acciones para la gestión ordenada del territorio</v>
      </c>
      <c r="L5550" s="150">
        <f>+VLOOKUP($E5550,IGE_2018!$B$8:$Z$347,15,0)</f>
        <v>0</v>
      </c>
      <c r="M5550" s="142" t="str">
        <f>+VLOOKUP($E5550,IGE_2018!$B$8:$Z$347,16,0)</f>
        <v>Bajo</v>
      </c>
    </row>
    <row r="5551" spans="1:13" x14ac:dyDescent="0.3">
      <c r="A5551" s="139">
        <f t="shared" si="5677"/>
        <v>146</v>
      </c>
      <c r="B5551" s="148">
        <f t="shared" si="5679"/>
        <v>35</v>
      </c>
      <c r="D5551" s="149" t="str">
        <f>+VLOOKUP($A5551,mUNICIPIOS!$B$4:$F$343,2,0)</f>
        <v>Suchitepéquez</v>
      </c>
      <c r="E5551" s="149">
        <f>+VLOOKUP($A5551,mUNICIPIOS!$B$4:$F$343,3,0)</f>
        <v>1010</v>
      </c>
      <c r="F5551" s="149" t="str">
        <f>+VLOOKUP($A5551,mUNICIPIOS!$B$4:$F$343,4,0)</f>
        <v>San Antonio Suchitepéquez</v>
      </c>
      <c r="G5551" s="139" t="str">
        <f t="shared" ref="G5551:K5551" si="5681">+G5513</f>
        <v>06</v>
      </c>
      <c r="H5551" t="str">
        <f t="shared" si="5681"/>
        <v>IGE</v>
      </c>
      <c r="I5551" t="str">
        <f t="shared" si="5681"/>
        <v>Índice de Gestión Estratégica</v>
      </c>
      <c r="J5551" t="str">
        <f t="shared" si="5681"/>
        <v>06-06</v>
      </c>
      <c r="K5551" t="str">
        <f t="shared" si="5681"/>
        <v>Gestión de riesgo en la formulación de proyectos derivados de la planificación operativa anual</v>
      </c>
      <c r="L5551" s="150">
        <f>+VLOOKUP($E5551,IGE_2018!$B$8:$Z$347,18,0)</f>
        <v>0.7</v>
      </c>
      <c r="M5551" s="142" t="str">
        <f>+VLOOKUP($E5551,IGE_2018!$B$8:$Z$347,19,0)</f>
        <v>Medio alto</v>
      </c>
    </row>
    <row r="5552" spans="1:13" x14ac:dyDescent="0.3">
      <c r="A5552" s="139">
        <f t="shared" si="5677"/>
        <v>146</v>
      </c>
      <c r="B5552" s="148">
        <f t="shared" si="5679"/>
        <v>36</v>
      </c>
      <c r="D5552" s="149" t="str">
        <f>+VLOOKUP($A5552,mUNICIPIOS!$B$4:$F$343,2,0)</f>
        <v>Suchitepéquez</v>
      </c>
      <c r="E5552" s="149">
        <f>+VLOOKUP($A5552,mUNICIPIOS!$B$4:$F$343,3,0)</f>
        <v>1010</v>
      </c>
      <c r="F5552" s="149" t="str">
        <f>+VLOOKUP($A5552,mUNICIPIOS!$B$4:$F$343,4,0)</f>
        <v>San Antonio Suchitepéquez</v>
      </c>
      <c r="G5552" s="139" t="str">
        <f t="shared" ref="G5552:K5552" si="5682">+G5514</f>
        <v>06</v>
      </c>
      <c r="H5552" t="str">
        <f t="shared" si="5682"/>
        <v>IGE</v>
      </c>
      <c r="I5552" t="str">
        <f t="shared" si="5682"/>
        <v>Índice de Gestión Estratégica</v>
      </c>
      <c r="J5552" t="str">
        <f t="shared" si="5682"/>
        <v>06-07</v>
      </c>
      <c r="K5552" t="str">
        <f t="shared" si="5682"/>
        <v>Ingresos por servicios ambientales en relación a los ingresos propios sin regalías</v>
      </c>
      <c r="L5552" s="150">
        <f>+VLOOKUP($E5552,IGE_2018!$B$8:$Z$347,21,0)</f>
        <v>8.18215630043727E-3</v>
      </c>
      <c r="M5552" s="142" t="str">
        <f>+VLOOKUP($E5552,IGE_2018!$B$8:$Z$347,22,0)</f>
        <v>Bajo</v>
      </c>
    </row>
    <row r="5553" spans="1:13" x14ac:dyDescent="0.3">
      <c r="A5553" s="139">
        <f t="shared" si="5677"/>
        <v>146</v>
      </c>
      <c r="B5553" s="148">
        <f t="shared" si="5679"/>
        <v>37</v>
      </c>
      <c r="D5553" s="149" t="str">
        <f>+VLOOKUP($A5553,mUNICIPIOS!$B$4:$F$343,2,0)</f>
        <v>Suchitepéquez</v>
      </c>
      <c r="E5553" s="149">
        <f>+VLOOKUP($A5553,mUNICIPIOS!$B$4:$F$343,3,0)</f>
        <v>1010</v>
      </c>
      <c r="F5553" s="149" t="str">
        <f>+VLOOKUP($A5553,mUNICIPIOS!$B$4:$F$343,4,0)</f>
        <v>San Antonio Suchitepéquez</v>
      </c>
      <c r="G5553" s="139" t="str">
        <f t="shared" ref="G5553:K5553" si="5683">+G5515</f>
        <v>06</v>
      </c>
      <c r="H5553" t="str">
        <f t="shared" si="5683"/>
        <v>IGE</v>
      </c>
      <c r="I5553" t="str">
        <f t="shared" si="5683"/>
        <v>Índice de Gestión Estratégica</v>
      </c>
      <c r="J5553" t="str">
        <f t="shared" si="5683"/>
        <v>INDICE</v>
      </c>
      <c r="K5553">
        <f t="shared" si="5683"/>
        <v>0</v>
      </c>
      <c r="L5553" s="150">
        <f>+VLOOKUP($E5553,IGE_2018!$B$8:$Z$347,24,0)</f>
        <v>0.42366913649173837</v>
      </c>
      <c r="M5553" s="142" t="str">
        <f>+VLOOKUP($E5553,IGE_2018!$B$8:$Z$347,25,0)</f>
        <v>Medio</v>
      </c>
    </row>
    <row r="5554" spans="1:13" x14ac:dyDescent="0.3">
      <c r="A5554" s="139">
        <f t="shared" si="5677"/>
        <v>146</v>
      </c>
      <c r="B5554" s="148">
        <f t="shared" si="5679"/>
        <v>38</v>
      </c>
      <c r="D5554" s="149" t="str">
        <f>+VLOOKUP($A5554,mUNICIPIOS!$B$4:$F$343,2,0)</f>
        <v>Suchitepéquez</v>
      </c>
      <c r="E5554" s="149">
        <f>+VLOOKUP($A5554,mUNICIPIOS!$B$4:$F$343,3,0)</f>
        <v>1010</v>
      </c>
      <c r="F5554" s="149" t="str">
        <f>+VLOOKUP($A5554,mUNICIPIOS!$B$4:$F$343,4,0)</f>
        <v>San Antonio Suchitepéquez</v>
      </c>
      <c r="G5554" s="139" t="str">
        <f t="shared" ref="G5554:K5554" si="5684">+G5516</f>
        <v>RANKING</v>
      </c>
      <c r="H5554" t="str">
        <f t="shared" si="5684"/>
        <v>RGM</v>
      </c>
      <c r="I5554" t="str">
        <f t="shared" si="5684"/>
        <v>Ranking de la Gestión Municipal 2018</v>
      </c>
      <c r="J5554" t="str">
        <f t="shared" si="5684"/>
        <v>RANKING</v>
      </c>
      <c r="K5554">
        <f t="shared" si="5684"/>
        <v>0</v>
      </c>
      <c r="L5554" s="151">
        <f>+VLOOKUP($E5554,Resultados_generales!$C$8:$AE$347,27,0)</f>
        <v>0.40080437163860838</v>
      </c>
      <c r="M5554" t="str">
        <f>+VLOOKUP($E5554,Resultados_generales!$C$8:$AE$347,28,0)</f>
        <v>Medio</v>
      </c>
    </row>
    <row r="5555" spans="1:13" x14ac:dyDescent="0.3">
      <c r="A5555" s="139">
        <f t="shared" si="5677"/>
        <v>147</v>
      </c>
      <c r="B5555" s="148">
        <f t="shared" si="5679"/>
        <v>1</v>
      </c>
      <c r="D5555" s="149" t="str">
        <f>+VLOOKUP($A5555,mUNICIPIOS!$B$4:$F$343,2,0)</f>
        <v>Suchitepéquez</v>
      </c>
      <c r="E5555" s="149">
        <f>+VLOOKUP($A5555,mUNICIPIOS!$B$4:$F$343,3,0)</f>
        <v>1011</v>
      </c>
      <c r="F5555" s="149" t="str">
        <f>+VLOOKUP($A5555,mUNICIPIOS!$B$4:$F$343,4,0)</f>
        <v>San Miguel Panán</v>
      </c>
      <c r="G5555" s="139" t="str">
        <f t="shared" ref="G5555:K5555" si="5685">+G5517</f>
        <v>01</v>
      </c>
      <c r="H5555" t="str">
        <f t="shared" si="5685"/>
        <v>IPC</v>
      </c>
      <c r="I5555" t="str">
        <f t="shared" si="5685"/>
        <v>Índice de Participación Ciudadana</v>
      </c>
      <c r="J5555" t="str">
        <f t="shared" si="5685"/>
        <v>01-01</v>
      </c>
      <c r="K5555" t="str">
        <f t="shared" si="5685"/>
        <v>Número de reuniones del COMUDE en el año de la medición.</v>
      </c>
      <c r="L5555" s="150">
        <f>+VLOOKUP($E5555,IPC_2018!$B$8:$T$347,3,0)</f>
        <v>1</v>
      </c>
      <c r="M5555" s="142" t="str">
        <f>+VLOOKUP($E5555,IPC_2018!$B$8:$T$347,4,0)</f>
        <v>Alto</v>
      </c>
    </row>
    <row r="5556" spans="1:13" x14ac:dyDescent="0.3">
      <c r="A5556" s="139">
        <f t="shared" si="5677"/>
        <v>147</v>
      </c>
      <c r="B5556" s="148">
        <f t="shared" si="5679"/>
        <v>2</v>
      </c>
      <c r="D5556" s="149" t="str">
        <f>+VLOOKUP($A5556,mUNICIPIOS!$B$4:$F$343,2,0)</f>
        <v>Suchitepéquez</v>
      </c>
      <c r="E5556" s="149">
        <f>+VLOOKUP($A5556,mUNICIPIOS!$B$4:$F$343,3,0)</f>
        <v>1011</v>
      </c>
      <c r="F5556" s="149" t="str">
        <f>+VLOOKUP($A5556,mUNICIPIOS!$B$4:$F$343,4,0)</f>
        <v>San Miguel Panán</v>
      </c>
      <c r="G5556" s="139" t="str">
        <f t="shared" ref="G5556:K5556" si="5686">+G5518</f>
        <v>01</v>
      </c>
      <c r="H5556" t="str">
        <f t="shared" si="5686"/>
        <v>IPC</v>
      </c>
      <c r="I5556" t="str">
        <f t="shared" si="5686"/>
        <v>Índice de Participación Ciudadana</v>
      </c>
      <c r="J5556" t="str">
        <f t="shared" si="5686"/>
        <v>01-02</v>
      </c>
      <c r="K5556" t="str">
        <f t="shared" si="5686"/>
        <v>Participación de Alcaldes, Concejales y Síndicos determinados o designados en el COMUDE</v>
      </c>
      <c r="L5556" s="150">
        <f>+VLOOKUP($E5556,IPC_2018!$B$8:$T$347,6,0)</f>
        <v>0.95833333333333326</v>
      </c>
      <c r="M5556" s="142" t="str">
        <f>+VLOOKUP($E5556,IPC_2018!$B$8:$T$347,7,0)</f>
        <v>Alto</v>
      </c>
    </row>
    <row r="5557" spans="1:13" x14ac:dyDescent="0.3">
      <c r="A5557" s="139">
        <f t="shared" si="5677"/>
        <v>147</v>
      </c>
      <c r="B5557" s="148">
        <f t="shared" si="5679"/>
        <v>3</v>
      </c>
      <c r="D5557" s="149" t="str">
        <f>+VLOOKUP($A5557,mUNICIPIOS!$B$4:$F$343,2,0)</f>
        <v>Suchitepéquez</v>
      </c>
      <c r="E5557" s="149">
        <f>+VLOOKUP($A5557,mUNICIPIOS!$B$4:$F$343,3,0)</f>
        <v>1011</v>
      </c>
      <c r="F5557" s="149" t="str">
        <f>+VLOOKUP($A5557,mUNICIPIOS!$B$4:$F$343,4,0)</f>
        <v>San Miguel Panán</v>
      </c>
      <c r="G5557" s="139" t="str">
        <f t="shared" ref="G5557:K5557" si="5687">+G5519</f>
        <v>01</v>
      </c>
      <c r="H5557" t="str">
        <f t="shared" si="5687"/>
        <v>IPC</v>
      </c>
      <c r="I5557" t="str">
        <f t="shared" si="5687"/>
        <v>Índice de Participación Ciudadana</v>
      </c>
      <c r="J5557" t="str">
        <f t="shared" si="5687"/>
        <v>01-03</v>
      </c>
      <c r="K5557" t="str">
        <f t="shared" si="5687"/>
        <v>Participación  de organizaciones de jóvenes, mujeres, pueblos mayas, xincas, garífunas, y otras organizaciones en el Comude</v>
      </c>
      <c r="L5557" s="150">
        <f>+VLOOKUP($E5557,IPC_2018!$B$8:$T$347,9,0)</f>
        <v>0</v>
      </c>
      <c r="M5557" s="142" t="str">
        <f>+VLOOKUP($E5557,IPC_2018!$B$8:$T$347,10,0)</f>
        <v>Bajo</v>
      </c>
    </row>
    <row r="5558" spans="1:13" x14ac:dyDescent="0.3">
      <c r="A5558" s="139">
        <f t="shared" si="5677"/>
        <v>147</v>
      </c>
      <c r="B5558" s="148">
        <f t="shared" si="5679"/>
        <v>4</v>
      </c>
      <c r="D5558" s="149" t="str">
        <f>+VLOOKUP($A5558,mUNICIPIOS!$B$4:$F$343,2,0)</f>
        <v>Suchitepéquez</v>
      </c>
      <c r="E5558" s="149">
        <f>+VLOOKUP($A5558,mUNICIPIOS!$B$4:$F$343,3,0)</f>
        <v>1011</v>
      </c>
      <c r="F5558" s="149" t="str">
        <f>+VLOOKUP($A5558,mUNICIPIOS!$B$4:$F$343,4,0)</f>
        <v>San Miguel Panán</v>
      </c>
      <c r="G5558" s="139" t="str">
        <f t="shared" ref="G5558:K5558" si="5688">+G5520</f>
        <v>01</v>
      </c>
      <c r="H5558" t="str">
        <f t="shared" si="5688"/>
        <v>IPC</v>
      </c>
      <c r="I5558" t="str">
        <f t="shared" si="5688"/>
        <v>Índice de Participación Ciudadana</v>
      </c>
      <c r="J5558" t="str">
        <f t="shared" si="5688"/>
        <v>01-04</v>
      </c>
      <c r="K5558" t="str">
        <f t="shared" si="5688"/>
        <v>Representatividad territorial del Comude.</v>
      </c>
      <c r="L5558" s="150">
        <f>+VLOOKUP($E5558,IPC_2018!$B$8:$T$347,12,0)</f>
        <v>0.9375</v>
      </c>
      <c r="M5558" s="142" t="str">
        <f>+VLOOKUP($E5558,IPC_2018!$B$8:$T$347,13,0)</f>
        <v>Alto</v>
      </c>
    </row>
    <row r="5559" spans="1:13" x14ac:dyDescent="0.3">
      <c r="A5559" s="139">
        <f t="shared" si="5677"/>
        <v>147</v>
      </c>
      <c r="B5559" s="148">
        <f t="shared" si="5679"/>
        <v>5</v>
      </c>
      <c r="D5559" s="149" t="str">
        <f>+VLOOKUP($A5559,mUNICIPIOS!$B$4:$F$343,2,0)</f>
        <v>Suchitepéquez</v>
      </c>
      <c r="E5559" s="149">
        <f>+VLOOKUP($A5559,mUNICIPIOS!$B$4:$F$343,3,0)</f>
        <v>1011</v>
      </c>
      <c r="F5559" s="149" t="str">
        <f>+VLOOKUP($A5559,mUNICIPIOS!$B$4:$F$343,4,0)</f>
        <v>San Miguel Panán</v>
      </c>
      <c r="G5559" s="139" t="str">
        <f t="shared" ref="G5559:K5559" si="5689">+G5521</f>
        <v>01</v>
      </c>
      <c r="H5559" t="str">
        <f t="shared" si="5689"/>
        <v>IPC</v>
      </c>
      <c r="I5559" t="str">
        <f t="shared" si="5689"/>
        <v>Índice de Participación Ciudadana</v>
      </c>
      <c r="J5559" t="str">
        <f t="shared" si="5689"/>
        <v>01-05</v>
      </c>
      <c r="K5559" t="str">
        <f t="shared" si="5689"/>
        <v>Funcionamiento del Comude</v>
      </c>
      <c r="L5559" s="150">
        <f>+VLOOKUP($E5559,IPC_2018!$B$8:$T$347,15,0)</f>
        <v>0.74469964690625434</v>
      </c>
      <c r="M5559" s="142" t="str">
        <f>+VLOOKUP($E5559,IPC_2018!$B$8:$T$347,16,0)</f>
        <v>Medio alto</v>
      </c>
    </row>
    <row r="5560" spans="1:13" x14ac:dyDescent="0.3">
      <c r="A5560" s="139">
        <f t="shared" si="5677"/>
        <v>147</v>
      </c>
      <c r="B5560" s="148">
        <f t="shared" si="5679"/>
        <v>6</v>
      </c>
      <c r="D5560" s="149" t="str">
        <f>+VLOOKUP($A5560,mUNICIPIOS!$B$4:$F$343,2,0)</f>
        <v>Suchitepéquez</v>
      </c>
      <c r="E5560" s="149">
        <f>+VLOOKUP($A5560,mUNICIPIOS!$B$4:$F$343,3,0)</f>
        <v>1011</v>
      </c>
      <c r="F5560" s="149" t="str">
        <f>+VLOOKUP($A5560,mUNICIPIOS!$B$4:$F$343,4,0)</f>
        <v>San Miguel Panán</v>
      </c>
      <c r="G5560" s="139" t="str">
        <f t="shared" ref="G5560:K5560" si="5690">+G5522</f>
        <v>01</v>
      </c>
      <c r="H5560" t="str">
        <f t="shared" si="5690"/>
        <v>IPC</v>
      </c>
      <c r="I5560" t="str">
        <f t="shared" si="5690"/>
        <v>Índice de Participación Ciudadana</v>
      </c>
      <c r="J5560" t="str">
        <f t="shared" si="5690"/>
        <v>INDICE</v>
      </c>
      <c r="K5560">
        <f t="shared" si="5690"/>
        <v>0</v>
      </c>
      <c r="L5560" s="150">
        <f>+VLOOKUP($E5560,IPC_2018!$B$8:$T$347,18,0)</f>
        <v>0.79712161370260481</v>
      </c>
      <c r="M5560" s="142" t="str">
        <f>+VLOOKUP($E5560,IPC_2018!$B$8:$T$347,19,0)</f>
        <v>Medio alto</v>
      </c>
    </row>
    <row r="5561" spans="1:13" x14ac:dyDescent="0.3">
      <c r="A5561" s="139">
        <f t="shared" si="5677"/>
        <v>147</v>
      </c>
      <c r="B5561" s="148">
        <f t="shared" si="5679"/>
        <v>7</v>
      </c>
      <c r="D5561" s="149" t="str">
        <f>+VLOOKUP($A5561,mUNICIPIOS!$B$4:$F$343,2,0)</f>
        <v>Suchitepéquez</v>
      </c>
      <c r="E5561" s="149">
        <f>+VLOOKUP($A5561,mUNICIPIOS!$B$4:$F$343,3,0)</f>
        <v>1011</v>
      </c>
      <c r="F5561" s="149" t="str">
        <f>+VLOOKUP($A5561,mUNICIPIOS!$B$4:$F$343,4,0)</f>
        <v>San Miguel Panán</v>
      </c>
      <c r="G5561" s="139" t="str">
        <f t="shared" ref="G5561:K5561" si="5691">+G5523</f>
        <v>02</v>
      </c>
      <c r="H5561" t="str">
        <f t="shared" si="5691"/>
        <v>IIC</v>
      </c>
      <c r="I5561" t="str">
        <f t="shared" si="5691"/>
        <v>Índice de Información a la Ciudadanía</v>
      </c>
      <c r="J5561" t="str">
        <f t="shared" si="5691"/>
        <v>02-01</v>
      </c>
      <c r="K5561" t="str">
        <f t="shared" si="5691"/>
        <v>Rendición de cuentas cuatrimestral y anual al Comude enfocadas en resultados.</v>
      </c>
      <c r="L5561" s="150">
        <f>+VLOOKUP($E5561,IIC_2018!$B$8:$Q$347,3,0)</f>
        <v>0.4</v>
      </c>
      <c r="M5561" s="142" t="str">
        <f>+VLOOKUP($E5561,IIC_2018!$B$8:$Q$347,4,0)</f>
        <v>Medio bajo</v>
      </c>
    </row>
    <row r="5562" spans="1:13" x14ac:dyDescent="0.3">
      <c r="A5562" s="139">
        <f t="shared" si="5677"/>
        <v>147</v>
      </c>
      <c r="B5562" s="148">
        <f t="shared" si="5679"/>
        <v>8</v>
      </c>
      <c r="D5562" s="149" t="str">
        <f>+VLOOKUP($A5562,mUNICIPIOS!$B$4:$F$343,2,0)</f>
        <v>Suchitepéquez</v>
      </c>
      <c r="E5562" s="149">
        <f>+VLOOKUP($A5562,mUNICIPIOS!$B$4:$F$343,3,0)</f>
        <v>1011</v>
      </c>
      <c r="F5562" s="149" t="str">
        <f>+VLOOKUP($A5562,mUNICIPIOS!$B$4:$F$343,4,0)</f>
        <v>San Miguel Panán</v>
      </c>
      <c r="G5562" s="139" t="str">
        <f t="shared" ref="G5562:K5562" si="5692">+G5524</f>
        <v>02</v>
      </c>
      <c r="H5562" t="str">
        <f t="shared" si="5692"/>
        <v>IIC</v>
      </c>
      <c r="I5562" t="str">
        <f t="shared" si="5692"/>
        <v>Índice de Información a la Ciudadanía</v>
      </c>
      <c r="J5562" t="str">
        <f t="shared" si="5692"/>
        <v>02-02</v>
      </c>
      <c r="K5562" t="str">
        <f t="shared" si="5692"/>
        <v>Información presupuestaria y otra información brindada a la ciudadanía disponible en medios locales de comunicación.</v>
      </c>
      <c r="L5562" s="150">
        <f>+VLOOKUP($E5562,IIC_2018!$B$8:$Q$347,6,0)</f>
        <v>1</v>
      </c>
      <c r="M5562" s="142" t="str">
        <f>+VLOOKUP($E5562,IIC_2018!$B$8:$Q$347,7,0)</f>
        <v>Alto</v>
      </c>
    </row>
    <row r="5563" spans="1:13" x14ac:dyDescent="0.3">
      <c r="A5563" s="139">
        <f t="shared" si="5677"/>
        <v>147</v>
      </c>
      <c r="B5563" s="148">
        <f t="shared" si="5679"/>
        <v>9</v>
      </c>
      <c r="D5563" s="149" t="str">
        <f>+VLOOKUP($A5563,mUNICIPIOS!$B$4:$F$343,2,0)</f>
        <v>Suchitepéquez</v>
      </c>
      <c r="E5563" s="149">
        <f>+VLOOKUP($A5563,mUNICIPIOS!$B$4:$F$343,3,0)</f>
        <v>1011</v>
      </c>
      <c r="F5563" s="149" t="str">
        <f>+VLOOKUP($A5563,mUNICIPIOS!$B$4:$F$343,4,0)</f>
        <v>San Miguel Panán</v>
      </c>
      <c r="G5563" s="139" t="str">
        <f t="shared" ref="G5563:K5563" si="5693">+G5525</f>
        <v>02</v>
      </c>
      <c r="H5563" t="str">
        <f t="shared" si="5693"/>
        <v>IIC</v>
      </c>
      <c r="I5563" t="str">
        <f t="shared" si="5693"/>
        <v>Índice de Información a la Ciudadanía</v>
      </c>
      <c r="J5563" t="str">
        <f t="shared" si="5693"/>
        <v>02-03</v>
      </c>
      <c r="K5563" t="str">
        <f t="shared" si="5693"/>
        <v>Información pública de oficio actualizada y disponible de acuerdo a la LAIP y uso de internet.</v>
      </c>
      <c r="L5563" s="150">
        <f>+VLOOKUP($E5563,IIC_2018!$B$8:$Q$347,9,0)</f>
        <v>0.99999999999999989</v>
      </c>
      <c r="M5563" s="142" t="str">
        <f>+VLOOKUP($E5563,IIC_2018!$B$8:$Q$347,10,0)</f>
        <v>Alto</v>
      </c>
    </row>
    <row r="5564" spans="1:13" x14ac:dyDescent="0.3">
      <c r="A5564" s="139">
        <f t="shared" si="5677"/>
        <v>147</v>
      </c>
      <c r="B5564" s="148">
        <f t="shared" si="5679"/>
        <v>10</v>
      </c>
      <c r="D5564" s="149" t="str">
        <f>+VLOOKUP($A5564,mUNICIPIOS!$B$4:$F$343,2,0)</f>
        <v>Suchitepéquez</v>
      </c>
      <c r="E5564" s="149">
        <f>+VLOOKUP($A5564,mUNICIPIOS!$B$4:$F$343,3,0)</f>
        <v>1011</v>
      </c>
      <c r="F5564" s="149" t="str">
        <f>+VLOOKUP($A5564,mUNICIPIOS!$B$4:$F$343,4,0)</f>
        <v>San Miguel Panán</v>
      </c>
      <c r="G5564" s="139" t="str">
        <f t="shared" ref="G5564:K5564" si="5694">+G5526</f>
        <v>02</v>
      </c>
      <c r="H5564" t="str">
        <f t="shared" si="5694"/>
        <v>IIC</v>
      </c>
      <c r="I5564" t="str">
        <f t="shared" si="5694"/>
        <v>Índice de Información a la Ciudadanía</v>
      </c>
      <c r="J5564" t="str">
        <f t="shared" si="5694"/>
        <v>02-04</v>
      </c>
      <c r="K5564" t="str">
        <f t="shared" si="5694"/>
        <v>Relación del monto contratado por medio de Guate compras con el total del presupuesto de egresos vigente.</v>
      </c>
      <c r="L5564" s="150">
        <f>+VLOOKUP($E5564,IIC_2018!$B$8:$Q$347,12,0)</f>
        <v>0.33345914854489567</v>
      </c>
      <c r="M5564" s="142" t="str">
        <f>+VLOOKUP($E5564,IIC_2018!$B$8:$Q$347,13,0)</f>
        <v>Medio bajo</v>
      </c>
    </row>
    <row r="5565" spans="1:13" x14ac:dyDescent="0.3">
      <c r="A5565" s="139">
        <f t="shared" si="5677"/>
        <v>147</v>
      </c>
      <c r="B5565" s="148">
        <f t="shared" si="5679"/>
        <v>11</v>
      </c>
      <c r="D5565" s="149" t="str">
        <f>+VLOOKUP($A5565,mUNICIPIOS!$B$4:$F$343,2,0)</f>
        <v>Suchitepéquez</v>
      </c>
      <c r="E5565" s="149">
        <f>+VLOOKUP($A5565,mUNICIPIOS!$B$4:$F$343,3,0)</f>
        <v>1011</v>
      </c>
      <c r="F5565" s="149" t="str">
        <f>+VLOOKUP($A5565,mUNICIPIOS!$B$4:$F$343,4,0)</f>
        <v>San Miguel Panán</v>
      </c>
      <c r="G5565" s="139" t="str">
        <f t="shared" ref="G5565:K5565" si="5695">+G5527</f>
        <v>02</v>
      </c>
      <c r="H5565" t="str">
        <f t="shared" si="5695"/>
        <v>IIC</v>
      </c>
      <c r="I5565" t="str">
        <f t="shared" si="5695"/>
        <v>Índice de Información a la Ciudadanía</v>
      </c>
      <c r="J5565" t="str">
        <f t="shared" si="5695"/>
        <v>INDICE</v>
      </c>
      <c r="K5565">
        <f t="shared" si="5695"/>
        <v>0</v>
      </c>
      <c r="L5565" s="150">
        <f>+VLOOKUP($E5565,IIC_2018!$B$8:$Q$347,15,0)</f>
        <v>0.68336478713622384</v>
      </c>
      <c r="M5565" s="142" t="str">
        <f>+VLOOKUP($E5565,IIC_2018!$B$8:$Q$347,16,0)</f>
        <v>Medio alto</v>
      </c>
    </row>
    <row r="5566" spans="1:13" x14ac:dyDescent="0.3">
      <c r="A5566" s="139">
        <f t="shared" si="5677"/>
        <v>147</v>
      </c>
      <c r="B5566" s="148">
        <f t="shared" si="5679"/>
        <v>12</v>
      </c>
      <c r="D5566" s="149" t="str">
        <f>+VLOOKUP($A5566,mUNICIPIOS!$B$4:$F$343,2,0)</f>
        <v>Suchitepéquez</v>
      </c>
      <c r="E5566" s="149">
        <f>+VLOOKUP($A5566,mUNICIPIOS!$B$4:$F$343,3,0)</f>
        <v>1011</v>
      </c>
      <c r="F5566" s="149" t="str">
        <f>+VLOOKUP($A5566,mUNICIPIOS!$B$4:$F$343,4,0)</f>
        <v>San Miguel Panán</v>
      </c>
      <c r="G5566" s="139" t="str">
        <f t="shared" ref="G5566:K5566" si="5696">+G5528</f>
        <v>03</v>
      </c>
      <c r="H5566" t="str">
        <f t="shared" si="5696"/>
        <v>ISP</v>
      </c>
      <c r="I5566" t="str">
        <f t="shared" si="5696"/>
        <v>Índice de Servicios Públicos</v>
      </c>
      <c r="J5566" t="str">
        <f t="shared" si="5696"/>
        <v>03-01</v>
      </c>
      <c r="K5566" t="str">
        <f t="shared" si="5696"/>
        <v>Cobertura del servicio público de agua</v>
      </c>
      <c r="L5566" s="150">
        <f>+VLOOKUP($E5566,ISP_2018!$B$8:$T$347,3,0)</f>
        <v>0</v>
      </c>
      <c r="M5566" s="142" t="str">
        <f>+VLOOKUP($E5566,ISP_2018!$B$8:$T$347,4,0)</f>
        <v>Bajo</v>
      </c>
    </row>
    <row r="5567" spans="1:13" x14ac:dyDescent="0.3">
      <c r="A5567" s="139">
        <f t="shared" si="5677"/>
        <v>147</v>
      </c>
      <c r="B5567" s="148">
        <f t="shared" si="5679"/>
        <v>13</v>
      </c>
      <c r="D5567" s="149" t="str">
        <f>+VLOOKUP($A5567,mUNICIPIOS!$B$4:$F$343,2,0)</f>
        <v>Suchitepéquez</v>
      </c>
      <c r="E5567" s="149">
        <f>+VLOOKUP($A5567,mUNICIPIOS!$B$4:$F$343,3,0)</f>
        <v>1011</v>
      </c>
      <c r="F5567" s="149" t="str">
        <f>+VLOOKUP($A5567,mUNICIPIOS!$B$4:$F$343,4,0)</f>
        <v>San Miguel Panán</v>
      </c>
      <c r="G5567" s="139" t="str">
        <f t="shared" ref="G5567:K5567" si="5697">+G5529</f>
        <v>03</v>
      </c>
      <c r="H5567" t="str">
        <f t="shared" si="5697"/>
        <v>ISP</v>
      </c>
      <c r="I5567" t="str">
        <f t="shared" si="5697"/>
        <v>Índice de Servicios Públicos</v>
      </c>
      <c r="J5567" t="str">
        <f t="shared" si="5697"/>
        <v>03-02</v>
      </c>
      <c r="K5567" t="str">
        <f t="shared" si="5697"/>
        <v>Control de la calidad del servicio público de agua</v>
      </c>
      <c r="L5567" s="150">
        <f>+VLOOKUP($E5567,ISP_2018!$B$8:$T$347,6,0)</f>
        <v>0</v>
      </c>
      <c r="M5567" s="142" t="str">
        <f>+VLOOKUP($E5567,ISP_2018!$B$8:$T$347,7,0)</f>
        <v>Bajo</v>
      </c>
    </row>
    <row r="5568" spans="1:13" x14ac:dyDescent="0.3">
      <c r="A5568" s="139">
        <f t="shared" si="5677"/>
        <v>147</v>
      </c>
      <c r="B5568" s="148">
        <f t="shared" si="5679"/>
        <v>14</v>
      </c>
      <c r="D5568" s="149" t="str">
        <f>+VLOOKUP($A5568,mUNICIPIOS!$B$4:$F$343,2,0)</f>
        <v>Suchitepéquez</v>
      </c>
      <c r="E5568" s="149">
        <f>+VLOOKUP($A5568,mUNICIPIOS!$B$4:$F$343,3,0)</f>
        <v>1011</v>
      </c>
      <c r="F5568" s="149" t="str">
        <f>+VLOOKUP($A5568,mUNICIPIOS!$B$4:$F$343,4,0)</f>
        <v>San Miguel Panán</v>
      </c>
      <c r="G5568" s="139" t="str">
        <f t="shared" ref="G5568:K5568" si="5698">+G5530</f>
        <v>03</v>
      </c>
      <c r="H5568" t="str">
        <f t="shared" si="5698"/>
        <v>ISP</v>
      </c>
      <c r="I5568" t="str">
        <f t="shared" si="5698"/>
        <v>Índice de Servicios Públicos</v>
      </c>
      <c r="J5568" t="str">
        <f t="shared" si="5698"/>
        <v>03-03</v>
      </c>
      <c r="K5568" t="str">
        <f t="shared" si="5698"/>
        <v>Disposición  y tratamiento  de aguas residuales</v>
      </c>
      <c r="L5568" s="150">
        <f>+VLOOKUP($E5568,ISP_2018!$B$8:$T$347,9,0)</f>
        <v>0</v>
      </c>
      <c r="M5568" s="142" t="str">
        <f>+VLOOKUP($E5568,ISP_2018!$B$8:$T$347,10,0)</f>
        <v>Bajo</v>
      </c>
    </row>
    <row r="5569" spans="1:13" x14ac:dyDescent="0.3">
      <c r="A5569" s="139">
        <f t="shared" si="5677"/>
        <v>147</v>
      </c>
      <c r="B5569" s="148">
        <f t="shared" si="5679"/>
        <v>15</v>
      </c>
      <c r="D5569" s="149" t="str">
        <f>+VLOOKUP($A5569,mUNICIPIOS!$B$4:$F$343,2,0)</f>
        <v>Suchitepéquez</v>
      </c>
      <c r="E5569" s="149">
        <f>+VLOOKUP($A5569,mUNICIPIOS!$B$4:$F$343,3,0)</f>
        <v>1011</v>
      </c>
      <c r="F5569" s="149" t="str">
        <f>+VLOOKUP($A5569,mUNICIPIOS!$B$4:$F$343,4,0)</f>
        <v>San Miguel Panán</v>
      </c>
      <c r="G5569" s="139" t="str">
        <f t="shared" ref="G5569:K5569" si="5699">+G5531</f>
        <v>03</v>
      </c>
      <c r="H5569" t="str">
        <f t="shared" si="5699"/>
        <v>ISP</v>
      </c>
      <c r="I5569" t="str">
        <f t="shared" si="5699"/>
        <v>Índice de Servicios Públicos</v>
      </c>
      <c r="J5569" t="str">
        <f t="shared" si="5699"/>
        <v>03-04</v>
      </c>
      <c r="K5569" t="str">
        <f t="shared" si="5699"/>
        <v>Gestión y manejo de los residuos y desechos sólidos</v>
      </c>
      <c r="L5569" s="150">
        <f>+VLOOKUP($E5569,ISP_2018!$B$8:$T$347,12,0)</f>
        <v>0.41880302391180041</v>
      </c>
      <c r="M5569" s="142" t="str">
        <f>+VLOOKUP($E5569,ISP_2018!$B$8:$T$347,13,0)</f>
        <v>Medio</v>
      </c>
    </row>
    <row r="5570" spans="1:13" x14ac:dyDescent="0.3">
      <c r="A5570" s="139">
        <f t="shared" si="5677"/>
        <v>147</v>
      </c>
      <c r="B5570" s="148">
        <f t="shared" si="5679"/>
        <v>16</v>
      </c>
      <c r="D5570" s="149" t="str">
        <f>+VLOOKUP($A5570,mUNICIPIOS!$B$4:$F$343,2,0)</f>
        <v>Suchitepéquez</v>
      </c>
      <c r="E5570" s="149">
        <f>+VLOOKUP($A5570,mUNICIPIOS!$B$4:$F$343,3,0)</f>
        <v>1011</v>
      </c>
      <c r="F5570" s="149" t="str">
        <f>+VLOOKUP($A5570,mUNICIPIOS!$B$4:$F$343,4,0)</f>
        <v>San Miguel Panán</v>
      </c>
      <c r="G5570" s="139" t="str">
        <f t="shared" ref="G5570:K5570" si="5700">+G5532</f>
        <v>03</v>
      </c>
      <c r="H5570" t="str">
        <f t="shared" si="5700"/>
        <v>ISP</v>
      </c>
      <c r="I5570" t="str">
        <f t="shared" si="5700"/>
        <v>Índice de Servicios Públicos</v>
      </c>
      <c r="J5570" t="str">
        <f t="shared" si="5700"/>
        <v>03-05</v>
      </c>
      <c r="K5570" t="str">
        <f t="shared" si="5700"/>
        <v>Gestión de servicios públicos municipales</v>
      </c>
      <c r="L5570" s="150">
        <f>+VLOOKUP($E5570,ISP_2018!$B$8:$T$347,15,0)</f>
        <v>9.6774193548387108E-2</v>
      </c>
      <c r="M5570" s="142" t="str">
        <f>+VLOOKUP($E5570,ISP_2018!$B$8:$T$347,16,0)</f>
        <v>Bajo</v>
      </c>
    </row>
    <row r="5571" spans="1:13" x14ac:dyDescent="0.3">
      <c r="A5571" s="139">
        <f t="shared" si="5677"/>
        <v>147</v>
      </c>
      <c r="B5571" s="148">
        <f t="shared" si="5679"/>
        <v>17</v>
      </c>
      <c r="D5571" s="149" t="str">
        <f>+VLOOKUP($A5571,mUNICIPIOS!$B$4:$F$343,2,0)</f>
        <v>Suchitepéquez</v>
      </c>
      <c r="E5571" s="149">
        <f>+VLOOKUP($A5571,mUNICIPIOS!$B$4:$F$343,3,0)</f>
        <v>1011</v>
      </c>
      <c r="F5571" s="149" t="str">
        <f>+VLOOKUP($A5571,mUNICIPIOS!$B$4:$F$343,4,0)</f>
        <v>San Miguel Panán</v>
      </c>
      <c r="G5571" s="139" t="str">
        <f t="shared" ref="G5571:K5571" si="5701">+G5533</f>
        <v>03</v>
      </c>
      <c r="H5571" t="str">
        <f t="shared" si="5701"/>
        <v>ISP</v>
      </c>
      <c r="I5571" t="str">
        <f t="shared" si="5701"/>
        <v>Índice de Servicios Públicos</v>
      </c>
      <c r="J5571" t="str">
        <f t="shared" si="5701"/>
        <v>INDICE</v>
      </c>
      <c r="K5571">
        <f t="shared" si="5701"/>
        <v>0</v>
      </c>
      <c r="L5571" s="150">
        <f>+VLOOKUP($E5571,ISP_2018!$B$8:$T$347,18,0)</f>
        <v>0.10311544349203751</v>
      </c>
      <c r="M5571" s="142" t="str">
        <f>+VLOOKUP($E5571,ISP_2018!$B$8:$T$347,19,0)</f>
        <v>Bajo</v>
      </c>
    </row>
    <row r="5572" spans="1:13" x14ac:dyDescent="0.3">
      <c r="A5572" s="139">
        <f t="shared" si="5677"/>
        <v>147</v>
      </c>
      <c r="B5572" s="148">
        <f t="shared" si="5679"/>
        <v>18</v>
      </c>
      <c r="D5572" s="149" t="str">
        <f>+VLOOKUP($A5572,mUNICIPIOS!$B$4:$F$343,2,0)</f>
        <v>Suchitepéquez</v>
      </c>
      <c r="E5572" s="149">
        <f>+VLOOKUP($A5572,mUNICIPIOS!$B$4:$F$343,3,0)</f>
        <v>1011</v>
      </c>
      <c r="F5572" s="149" t="str">
        <f>+VLOOKUP($A5572,mUNICIPIOS!$B$4:$F$343,4,0)</f>
        <v>San Miguel Panán</v>
      </c>
      <c r="G5572" s="139" t="str">
        <f t="shared" ref="G5572:K5572" si="5702">+G5534</f>
        <v>04</v>
      </c>
      <c r="H5572" t="str">
        <f t="shared" si="5702"/>
        <v>IGA</v>
      </c>
      <c r="I5572" t="str">
        <f t="shared" si="5702"/>
        <v>Índice de Gestión Administrativa</v>
      </c>
      <c r="J5572" t="str">
        <f t="shared" si="5702"/>
        <v>04-01</v>
      </c>
      <c r="K5572" t="str">
        <f t="shared" si="5702"/>
        <v>Existencia de elementos de atención municipal orientada al vecino</v>
      </c>
      <c r="L5572" s="150">
        <f>+VLOOKUP($E5572,IGA_2018!$B$8:$N$347,3,0)</f>
        <v>0.5</v>
      </c>
      <c r="M5572" s="142" t="str">
        <f>+VLOOKUP($E5572,IGA_2018!$B$8:$N$347,4,0)</f>
        <v>Medio</v>
      </c>
    </row>
    <row r="5573" spans="1:13" x14ac:dyDescent="0.3">
      <c r="A5573" s="139">
        <f t="shared" si="5677"/>
        <v>147</v>
      </c>
      <c r="B5573" s="148">
        <f t="shared" si="5679"/>
        <v>19</v>
      </c>
      <c r="D5573" s="149" t="str">
        <f>+VLOOKUP($A5573,mUNICIPIOS!$B$4:$F$343,2,0)</f>
        <v>Suchitepéquez</v>
      </c>
      <c r="E5573" s="149">
        <f>+VLOOKUP($A5573,mUNICIPIOS!$B$4:$F$343,3,0)</f>
        <v>1011</v>
      </c>
      <c r="F5573" s="149" t="str">
        <f>+VLOOKUP($A5573,mUNICIPIOS!$B$4:$F$343,4,0)</f>
        <v>San Miguel Panán</v>
      </c>
      <c r="G5573" s="139" t="str">
        <f t="shared" ref="G5573:K5573" si="5703">+G5535</f>
        <v>04</v>
      </c>
      <c r="H5573" t="str">
        <f t="shared" si="5703"/>
        <v>IGA</v>
      </c>
      <c r="I5573" t="str">
        <f t="shared" si="5703"/>
        <v>Índice de Gestión Administrativa</v>
      </c>
      <c r="J5573" t="str">
        <f t="shared" si="5703"/>
        <v>04-02</v>
      </c>
      <c r="K5573" t="str">
        <f t="shared" si="5703"/>
        <v>Gestión del recurso humano.</v>
      </c>
      <c r="L5573" s="150">
        <f>+VLOOKUP($E5573,IGA_2018!$B$8:$N$347,6,0)</f>
        <v>0</v>
      </c>
      <c r="M5573" s="142" t="str">
        <f>+VLOOKUP($E5573,IGA_2018!$B$8:$N$347,7,0)</f>
        <v>Bajo</v>
      </c>
    </row>
    <row r="5574" spans="1:13" x14ac:dyDescent="0.3">
      <c r="A5574" s="139">
        <f t="shared" si="5677"/>
        <v>147</v>
      </c>
      <c r="B5574" s="148">
        <f t="shared" si="5679"/>
        <v>20</v>
      </c>
      <c r="D5574" s="149" t="str">
        <f>+VLOOKUP($A5574,mUNICIPIOS!$B$4:$F$343,2,0)</f>
        <v>Suchitepéquez</v>
      </c>
      <c r="E5574" s="149">
        <f>+VLOOKUP($A5574,mUNICIPIOS!$B$4:$F$343,3,0)</f>
        <v>1011</v>
      </c>
      <c r="F5574" s="149" t="str">
        <f>+VLOOKUP($A5574,mUNICIPIOS!$B$4:$F$343,4,0)</f>
        <v>San Miguel Panán</v>
      </c>
      <c r="G5574" s="139" t="str">
        <f t="shared" ref="G5574:K5574" si="5704">+G5536</f>
        <v>04</v>
      </c>
      <c r="H5574" t="str">
        <f t="shared" si="5704"/>
        <v>IGA</v>
      </c>
      <c r="I5574" t="str">
        <f t="shared" si="5704"/>
        <v>Índice de Gestión Administrativa</v>
      </c>
      <c r="J5574" t="str">
        <f t="shared" si="5704"/>
        <v>04-03</v>
      </c>
      <c r="K5574" t="str">
        <f t="shared" si="5704"/>
        <v>Existencia de oficinas municipales con instrumentos de gestión.</v>
      </c>
      <c r="L5574" s="150">
        <f>+VLOOKUP($E5574,IGA_2018!$B$8:$N$347,9,0)</f>
        <v>0.1607142857142857</v>
      </c>
      <c r="M5574" s="142" t="str">
        <f>+VLOOKUP($E5574,IGA_2018!$B$8:$N$347,10,0)</f>
        <v>Bajo</v>
      </c>
    </row>
    <row r="5575" spans="1:13" x14ac:dyDescent="0.3">
      <c r="A5575" s="139">
        <f t="shared" si="5677"/>
        <v>147</v>
      </c>
      <c r="B5575" s="148">
        <f t="shared" si="5679"/>
        <v>21</v>
      </c>
      <c r="D5575" s="149" t="str">
        <f>+VLOOKUP($A5575,mUNICIPIOS!$B$4:$F$343,2,0)</f>
        <v>Suchitepéquez</v>
      </c>
      <c r="E5575" s="149">
        <f>+VLOOKUP($A5575,mUNICIPIOS!$B$4:$F$343,3,0)</f>
        <v>1011</v>
      </c>
      <c r="F5575" s="149" t="str">
        <f>+VLOOKUP($A5575,mUNICIPIOS!$B$4:$F$343,4,0)</f>
        <v>San Miguel Panán</v>
      </c>
      <c r="G5575" s="139" t="str">
        <f t="shared" ref="G5575:K5575" si="5705">+G5537</f>
        <v>04</v>
      </c>
      <c r="H5575" t="str">
        <f t="shared" si="5705"/>
        <v>IGA</v>
      </c>
      <c r="I5575" t="str">
        <f t="shared" si="5705"/>
        <v>Índice de Gestión Administrativa</v>
      </c>
      <c r="J5575" t="str">
        <f t="shared" si="5705"/>
        <v>INDICE</v>
      </c>
      <c r="K5575">
        <f t="shared" si="5705"/>
        <v>0</v>
      </c>
      <c r="L5575" s="150">
        <f>+VLOOKUP($E5575,IGA_2018!$B$8:$N$347,12,0)</f>
        <v>0.20624999999999999</v>
      </c>
      <c r="M5575" s="142" t="str">
        <f>+VLOOKUP($E5575,IGA_2018!$B$8:$N$347,13,0)</f>
        <v>Medio bajo</v>
      </c>
    </row>
    <row r="5576" spans="1:13" x14ac:dyDescent="0.3">
      <c r="A5576" s="139">
        <f t="shared" si="5677"/>
        <v>147</v>
      </c>
      <c r="B5576" s="148">
        <f t="shared" si="5679"/>
        <v>22</v>
      </c>
      <c r="D5576" s="149" t="str">
        <f>+VLOOKUP($A5576,mUNICIPIOS!$B$4:$F$343,2,0)</f>
        <v>Suchitepéquez</v>
      </c>
      <c r="E5576" s="149">
        <f>+VLOOKUP($A5576,mUNICIPIOS!$B$4:$F$343,3,0)</f>
        <v>1011</v>
      </c>
      <c r="F5576" s="149" t="str">
        <f>+VLOOKUP($A5576,mUNICIPIOS!$B$4:$F$343,4,0)</f>
        <v>San Miguel Panán</v>
      </c>
      <c r="G5576" s="139" t="str">
        <f t="shared" ref="G5576:K5576" si="5706">+G5538</f>
        <v>05</v>
      </c>
      <c r="H5576" t="str">
        <f t="shared" si="5706"/>
        <v>IGF</v>
      </c>
      <c r="I5576" t="str">
        <f t="shared" si="5706"/>
        <v>Índice de Gestión Financiera</v>
      </c>
      <c r="J5576" t="str">
        <f t="shared" si="5706"/>
        <v>05-01</v>
      </c>
      <c r="K5576" t="str">
        <f t="shared" si="5706"/>
        <v>Autonomía financiera municipal</v>
      </c>
      <c r="L5576" s="150">
        <f>+VLOOKUP($E5576,IGF_2018!$B$8:$Z$347,3,0)</f>
        <v>7.1310190644671784E-2</v>
      </c>
      <c r="M5576" s="142" t="str">
        <f>+VLOOKUP($E5576,IGF_2018!$B$8:$Z$347,4,0)</f>
        <v>Bajo</v>
      </c>
    </row>
    <row r="5577" spans="1:13" x14ac:dyDescent="0.3">
      <c r="A5577" s="139">
        <f t="shared" si="5677"/>
        <v>147</v>
      </c>
      <c r="B5577" s="148">
        <f t="shared" si="5679"/>
        <v>23</v>
      </c>
      <c r="D5577" s="149" t="str">
        <f>+VLOOKUP($A5577,mUNICIPIOS!$B$4:$F$343,2,0)</f>
        <v>Suchitepéquez</v>
      </c>
      <c r="E5577" s="149">
        <f>+VLOOKUP($A5577,mUNICIPIOS!$B$4:$F$343,3,0)</f>
        <v>1011</v>
      </c>
      <c r="F5577" s="149" t="str">
        <f>+VLOOKUP($A5577,mUNICIPIOS!$B$4:$F$343,4,0)</f>
        <v>San Miguel Panán</v>
      </c>
      <c r="G5577" s="139" t="str">
        <f t="shared" ref="G5577:K5577" si="5707">+G5539</f>
        <v>05</v>
      </c>
      <c r="H5577" t="str">
        <f t="shared" si="5707"/>
        <v>IGF</v>
      </c>
      <c r="I5577" t="str">
        <f t="shared" si="5707"/>
        <v>Índice de Gestión Financiera</v>
      </c>
      <c r="J5577" t="str">
        <f t="shared" si="5707"/>
        <v>05-02</v>
      </c>
      <c r="K5577" t="str">
        <f t="shared" si="5707"/>
        <v xml:space="preserve">Ingresos propios por habitante -sin regalías- </v>
      </c>
      <c r="L5577" s="150">
        <f>+VLOOKUP($E5577,IGF_2018!$B$8:$Z$347,6,0)</f>
        <v>6.4388962091508406E-2</v>
      </c>
      <c r="M5577" s="142" t="str">
        <f>+VLOOKUP($E5577,IGF_2018!$B$8:$Z$347,7,0)</f>
        <v>Bajo</v>
      </c>
    </row>
    <row r="5578" spans="1:13" x14ac:dyDescent="0.3">
      <c r="A5578" s="139">
        <f t="shared" si="5677"/>
        <v>147</v>
      </c>
      <c r="B5578" s="148">
        <f t="shared" si="5679"/>
        <v>24</v>
      </c>
      <c r="D5578" s="149" t="str">
        <f>+VLOOKUP($A5578,mUNICIPIOS!$B$4:$F$343,2,0)</f>
        <v>Suchitepéquez</v>
      </c>
      <c r="E5578" s="149">
        <f>+VLOOKUP($A5578,mUNICIPIOS!$B$4:$F$343,3,0)</f>
        <v>1011</v>
      </c>
      <c r="F5578" s="149" t="str">
        <f>+VLOOKUP($A5578,mUNICIPIOS!$B$4:$F$343,4,0)</f>
        <v>San Miguel Panán</v>
      </c>
      <c r="G5578" s="139" t="str">
        <f t="shared" ref="G5578:K5578" si="5708">+G5540</f>
        <v>05</v>
      </c>
      <c r="H5578" t="str">
        <f t="shared" si="5708"/>
        <v>IGF</v>
      </c>
      <c r="I5578" t="str">
        <f t="shared" si="5708"/>
        <v>Índice de Gestión Financiera</v>
      </c>
      <c r="J5578" t="str">
        <f t="shared" si="5708"/>
        <v>05-03</v>
      </c>
      <c r="K5578" t="str">
        <f t="shared" si="5708"/>
        <v>Ingresos del IUSI en relación a los ingresos propios -sin regalías-</v>
      </c>
      <c r="L5578" s="150">
        <f>+VLOOKUP($E5578,IGF_2018!$B$8:$Z$347,9,0)</f>
        <v>9.2294106542770274E-2</v>
      </c>
      <c r="M5578" s="142" t="str">
        <f>+VLOOKUP($E5578,IGF_2018!$B$8:$Z$347,10,0)</f>
        <v>Bajo</v>
      </c>
    </row>
    <row r="5579" spans="1:13" x14ac:dyDescent="0.3">
      <c r="A5579" s="139">
        <f t="shared" si="5677"/>
        <v>147</v>
      </c>
      <c r="B5579" s="148">
        <f t="shared" si="5679"/>
        <v>25</v>
      </c>
      <c r="D5579" s="149" t="str">
        <f>+VLOOKUP($A5579,mUNICIPIOS!$B$4:$F$343,2,0)</f>
        <v>Suchitepéquez</v>
      </c>
      <c r="E5579" s="149">
        <f>+VLOOKUP($A5579,mUNICIPIOS!$B$4:$F$343,3,0)</f>
        <v>1011</v>
      </c>
      <c r="F5579" s="149" t="str">
        <f>+VLOOKUP($A5579,mUNICIPIOS!$B$4:$F$343,4,0)</f>
        <v>San Miguel Panán</v>
      </c>
      <c r="G5579" s="139" t="str">
        <f t="shared" ref="G5579:K5579" si="5709">+G5541</f>
        <v>05</v>
      </c>
      <c r="H5579" t="str">
        <f t="shared" si="5709"/>
        <v>IGF</v>
      </c>
      <c r="I5579" t="str">
        <f t="shared" si="5709"/>
        <v>Índice de Gestión Financiera</v>
      </c>
      <c r="J5579" t="str">
        <f t="shared" si="5709"/>
        <v>05-04</v>
      </c>
      <c r="K5579" t="str">
        <f t="shared" si="5709"/>
        <v>Inversión anual en capital fijo por habitante</v>
      </c>
      <c r="L5579" s="150">
        <f>+VLOOKUP($E5579,IGF_2018!$B$8:$Z$347,12,0)</f>
        <v>5.6797067883809907E-2</v>
      </c>
      <c r="M5579" s="142" t="str">
        <f>+VLOOKUP($E5579,IGF_2018!$B$8:$Z$347,13,0)</f>
        <v>Bajo</v>
      </c>
    </row>
    <row r="5580" spans="1:13" x14ac:dyDescent="0.3">
      <c r="A5580" s="139">
        <f t="shared" si="5677"/>
        <v>147</v>
      </c>
      <c r="B5580" s="148">
        <f t="shared" si="5679"/>
        <v>26</v>
      </c>
      <c r="D5580" s="149" t="str">
        <f>+VLOOKUP($A5580,mUNICIPIOS!$B$4:$F$343,2,0)</f>
        <v>Suchitepéquez</v>
      </c>
      <c r="E5580" s="149">
        <f>+VLOOKUP($A5580,mUNICIPIOS!$B$4:$F$343,3,0)</f>
        <v>1011</v>
      </c>
      <c r="F5580" s="149" t="str">
        <f>+VLOOKUP($A5580,mUNICIPIOS!$B$4:$F$343,4,0)</f>
        <v>San Miguel Panán</v>
      </c>
      <c r="G5580" s="139" t="str">
        <f t="shared" ref="G5580:K5580" si="5710">+G5542</f>
        <v>05</v>
      </c>
      <c r="H5580" t="str">
        <f t="shared" si="5710"/>
        <v>IGF</v>
      </c>
      <c r="I5580" t="str">
        <f t="shared" si="5710"/>
        <v>Índice de Gestión Financiera</v>
      </c>
      <c r="J5580" t="str">
        <f t="shared" si="5710"/>
        <v>05-05</v>
      </c>
      <c r="K5580" t="str">
        <f t="shared" si="5710"/>
        <v>Inversión anual en capital fijo con recursos percibidos por ingresos propios</v>
      </c>
      <c r="L5580" s="150">
        <f>+VLOOKUP($E5580,IGF_2018!$B$8:$Z$347,15,0)</f>
        <v>1.4450258246200447E-3</v>
      </c>
      <c r="M5580" s="142" t="str">
        <f>+VLOOKUP($E5580,IGF_2018!$B$8:$Z$347,16,0)</f>
        <v>Bajo</v>
      </c>
    </row>
    <row r="5581" spans="1:13" x14ac:dyDescent="0.3">
      <c r="A5581" s="139">
        <f t="shared" si="5677"/>
        <v>147</v>
      </c>
      <c r="B5581" s="148">
        <f t="shared" si="5679"/>
        <v>27</v>
      </c>
      <c r="D5581" s="149" t="str">
        <f>+VLOOKUP($A5581,mUNICIPIOS!$B$4:$F$343,2,0)</f>
        <v>Suchitepéquez</v>
      </c>
      <c r="E5581" s="149">
        <f>+VLOOKUP($A5581,mUNICIPIOS!$B$4:$F$343,3,0)</f>
        <v>1011</v>
      </c>
      <c r="F5581" s="149" t="str">
        <f>+VLOOKUP($A5581,mUNICIPIOS!$B$4:$F$343,4,0)</f>
        <v>San Miguel Panán</v>
      </c>
      <c r="G5581" s="139" t="str">
        <f t="shared" ref="G5581:K5581" si="5711">+G5543</f>
        <v>05</v>
      </c>
      <c r="H5581" t="str">
        <f t="shared" si="5711"/>
        <v>IGF</v>
      </c>
      <c r="I5581" t="str">
        <f t="shared" si="5711"/>
        <v>Índice de Gestión Financiera</v>
      </c>
      <c r="J5581" t="str">
        <f t="shared" si="5711"/>
        <v>05-06</v>
      </c>
      <c r="K5581" t="str">
        <f t="shared" si="5711"/>
        <v xml:space="preserve">Inversión anual en capital fijo con recursos percibidos por transferencias del Gobierno Central </v>
      </c>
      <c r="L5581" s="150">
        <f>+VLOOKUP($E5581,IGF_2018!$B$8:$Z$347,18,0)</f>
        <v>3.1379285025962218E-2</v>
      </c>
      <c r="M5581" s="142" t="str">
        <f>+VLOOKUP($E5581,IGF_2018!$B$8:$Z$347,19,0)</f>
        <v>Bajo</v>
      </c>
    </row>
    <row r="5582" spans="1:13" x14ac:dyDescent="0.3">
      <c r="A5582" s="139">
        <f t="shared" si="5677"/>
        <v>147</v>
      </c>
      <c r="B5582" s="148">
        <f t="shared" si="5679"/>
        <v>28</v>
      </c>
      <c r="D5582" s="149" t="str">
        <f>+VLOOKUP($A5582,mUNICIPIOS!$B$4:$F$343,2,0)</f>
        <v>Suchitepéquez</v>
      </c>
      <c r="E5582" s="149">
        <f>+VLOOKUP($A5582,mUNICIPIOS!$B$4:$F$343,3,0)</f>
        <v>1011</v>
      </c>
      <c r="F5582" s="149" t="str">
        <f>+VLOOKUP($A5582,mUNICIPIOS!$B$4:$F$343,4,0)</f>
        <v>San Miguel Panán</v>
      </c>
      <c r="G5582" s="139" t="str">
        <f t="shared" ref="G5582:K5582" si="5712">+G5544</f>
        <v>05</v>
      </c>
      <c r="H5582" t="str">
        <f t="shared" si="5712"/>
        <v>IGF</v>
      </c>
      <c r="I5582" t="str">
        <f t="shared" si="5712"/>
        <v>Índice de Gestión Financiera</v>
      </c>
      <c r="J5582" t="str">
        <f t="shared" si="5712"/>
        <v>05-07</v>
      </c>
      <c r="K5582" t="str">
        <f t="shared" si="5712"/>
        <v>Financiamiento por endeudamiento municipal</v>
      </c>
      <c r="L5582" s="150">
        <f>+VLOOKUP($E5582,IGF_2018!$B$8:$Z$347,21,0)</f>
        <v>1</v>
      </c>
      <c r="M5582" s="142" t="str">
        <f>+VLOOKUP($E5582,IGF_2018!$B$8:$Z$347,22,0)</f>
        <v>Alto</v>
      </c>
    </row>
    <row r="5583" spans="1:13" x14ac:dyDescent="0.3">
      <c r="A5583" s="139">
        <f t="shared" si="5677"/>
        <v>147</v>
      </c>
      <c r="B5583" s="148">
        <f t="shared" si="5679"/>
        <v>29</v>
      </c>
      <c r="D5583" s="149" t="str">
        <f>+VLOOKUP($A5583,mUNICIPIOS!$B$4:$F$343,2,0)</f>
        <v>Suchitepéquez</v>
      </c>
      <c r="E5583" s="149">
        <f>+VLOOKUP($A5583,mUNICIPIOS!$B$4:$F$343,3,0)</f>
        <v>1011</v>
      </c>
      <c r="F5583" s="149" t="str">
        <f>+VLOOKUP($A5583,mUNICIPIOS!$B$4:$F$343,4,0)</f>
        <v>San Miguel Panán</v>
      </c>
      <c r="G5583" s="139" t="str">
        <f t="shared" ref="G5583:K5583" si="5713">+G5545</f>
        <v>05</v>
      </c>
      <c r="H5583" t="str">
        <f t="shared" si="5713"/>
        <v>IGF</v>
      </c>
      <c r="I5583" t="str">
        <f t="shared" si="5713"/>
        <v>Índice de Gestión Financiera</v>
      </c>
      <c r="J5583" t="str">
        <f t="shared" si="5713"/>
        <v>INDICE</v>
      </c>
      <c r="K5583">
        <f t="shared" si="5713"/>
        <v>0</v>
      </c>
      <c r="L5583" s="150">
        <f>+VLOOKUP($E5583,IGF_2018!$B$8:$Z$347,24,0)</f>
        <v>0.24533137907495228</v>
      </c>
      <c r="M5583" s="142" t="str">
        <f>+VLOOKUP($E5583,IGF_2018!$B$8:$Z$347,25,0)</f>
        <v>Medio bajo</v>
      </c>
    </row>
    <row r="5584" spans="1:13" x14ac:dyDescent="0.3">
      <c r="A5584" s="139">
        <f t="shared" si="5677"/>
        <v>147</v>
      </c>
      <c r="B5584" s="148">
        <f t="shared" si="5679"/>
        <v>30</v>
      </c>
      <c r="D5584" s="149" t="str">
        <f>+VLOOKUP($A5584,mUNICIPIOS!$B$4:$F$343,2,0)</f>
        <v>Suchitepéquez</v>
      </c>
      <c r="E5584" s="149">
        <f>+VLOOKUP($A5584,mUNICIPIOS!$B$4:$F$343,3,0)</f>
        <v>1011</v>
      </c>
      <c r="F5584" s="149" t="str">
        <f>+VLOOKUP($A5584,mUNICIPIOS!$B$4:$F$343,4,0)</f>
        <v>San Miguel Panán</v>
      </c>
      <c r="G5584" s="139" t="str">
        <f t="shared" ref="G5584:K5584" si="5714">+G5546</f>
        <v>06</v>
      </c>
      <c r="H5584" t="str">
        <f t="shared" si="5714"/>
        <v>IGE</v>
      </c>
      <c r="I5584" t="str">
        <f t="shared" si="5714"/>
        <v>Índice de Gestión Estratégica</v>
      </c>
      <c r="J5584" t="str">
        <f t="shared" si="5714"/>
        <v>06-01</v>
      </c>
      <c r="K5584" t="str">
        <f t="shared" si="5714"/>
        <v>Ejecución del Plan Operativo Anual  (POA)</v>
      </c>
      <c r="L5584" s="150">
        <f>+VLOOKUP($E5584,IGE_2018!$B$8:$Z$347,3,0)</f>
        <v>0</v>
      </c>
      <c r="M5584" s="142" t="str">
        <f>+VLOOKUP($E5584,IGE_2018!$B$8:$Z$347,4,0)</f>
        <v>Bajo</v>
      </c>
    </row>
    <row r="5585" spans="1:13" x14ac:dyDescent="0.3">
      <c r="A5585" s="139">
        <f t="shared" si="5677"/>
        <v>147</v>
      </c>
      <c r="B5585" s="148">
        <f t="shared" si="5679"/>
        <v>31</v>
      </c>
      <c r="D5585" s="149" t="str">
        <f>+VLOOKUP($A5585,mUNICIPIOS!$B$4:$F$343,2,0)</f>
        <v>Suchitepéquez</v>
      </c>
      <c r="E5585" s="149">
        <f>+VLOOKUP($A5585,mUNICIPIOS!$B$4:$F$343,3,0)</f>
        <v>1011</v>
      </c>
      <c r="F5585" s="149" t="str">
        <f>+VLOOKUP($A5585,mUNICIPIOS!$B$4:$F$343,4,0)</f>
        <v>San Miguel Panán</v>
      </c>
      <c r="G5585" s="139" t="str">
        <f t="shared" ref="G5585:K5585" si="5715">+G5547</f>
        <v>06</v>
      </c>
      <c r="H5585" t="str">
        <f t="shared" si="5715"/>
        <v>IGE</v>
      </c>
      <c r="I5585" t="str">
        <f t="shared" si="5715"/>
        <v>Índice de Gestión Estratégica</v>
      </c>
      <c r="J5585" t="str">
        <f t="shared" si="5715"/>
        <v>06-02</v>
      </c>
      <c r="K5585" t="str">
        <f t="shared" si="5715"/>
        <v>Relación Plan de Desarrollo Municipal y Ordenamiento Territorial (PDM-OT) - Plan Estratégico Institucional (PEI) - Plan Operativo Multianual (POM) - Plan Operativo Anual (POA)</v>
      </c>
      <c r="L5585" s="150">
        <f>+VLOOKUP($E5585,IGE_2018!$B$8:$Z$347,6,0)</f>
        <v>0</v>
      </c>
      <c r="M5585" s="142" t="str">
        <f>+VLOOKUP($E5585,IGE_2018!$B$8:$Z$347,7,0)</f>
        <v>Bajo</v>
      </c>
    </row>
    <row r="5586" spans="1:13" x14ac:dyDescent="0.3">
      <c r="A5586" s="139">
        <f t="shared" si="5677"/>
        <v>147</v>
      </c>
      <c r="B5586" s="148">
        <f t="shared" si="5679"/>
        <v>32</v>
      </c>
      <c r="D5586" s="149" t="str">
        <f>+VLOOKUP($A5586,mUNICIPIOS!$B$4:$F$343,2,0)</f>
        <v>Suchitepéquez</v>
      </c>
      <c r="E5586" s="149">
        <f>+VLOOKUP($A5586,mUNICIPIOS!$B$4:$F$343,3,0)</f>
        <v>1011</v>
      </c>
      <c r="F5586" s="149" t="str">
        <f>+VLOOKUP($A5586,mUNICIPIOS!$B$4:$F$343,4,0)</f>
        <v>San Miguel Panán</v>
      </c>
      <c r="G5586" s="139" t="str">
        <f t="shared" ref="G5586:K5586" si="5716">+G5548</f>
        <v>06</v>
      </c>
      <c r="H5586" t="str">
        <f t="shared" si="5716"/>
        <v>IGE</v>
      </c>
      <c r="I5586" t="str">
        <f t="shared" si="5716"/>
        <v>Índice de Gestión Estratégica</v>
      </c>
      <c r="J5586" t="str">
        <f t="shared" si="5716"/>
        <v>06-03</v>
      </c>
      <c r="K5586" t="str">
        <f t="shared" si="5716"/>
        <v>Presupuesto de egresos relacionado a competencias municipales que responden a prioridades nacionales de desarrollo.</v>
      </c>
      <c r="L5586" s="150">
        <f>+VLOOKUP($E5586,IGE_2018!$B$8:$Z$347,9,0)</f>
        <v>0.42143890958816294</v>
      </c>
      <c r="M5586" s="142" t="str">
        <f>+VLOOKUP($E5586,IGE_2018!$B$8:$Z$347,10,0)</f>
        <v>Medio</v>
      </c>
    </row>
    <row r="5587" spans="1:13" x14ac:dyDescent="0.3">
      <c r="A5587" s="139">
        <f t="shared" si="5677"/>
        <v>147</v>
      </c>
      <c r="B5587" s="148">
        <f t="shared" si="5679"/>
        <v>33</v>
      </c>
      <c r="D5587" s="149" t="str">
        <f>+VLOOKUP($A5587,mUNICIPIOS!$B$4:$F$343,2,0)</f>
        <v>Suchitepéquez</v>
      </c>
      <c r="E5587" s="149">
        <f>+VLOOKUP($A5587,mUNICIPIOS!$B$4:$F$343,3,0)</f>
        <v>1011</v>
      </c>
      <c r="F5587" s="149" t="str">
        <f>+VLOOKUP($A5587,mUNICIPIOS!$B$4:$F$343,4,0)</f>
        <v>San Miguel Panán</v>
      </c>
      <c r="G5587" s="139" t="str">
        <f t="shared" ref="G5587:K5587" si="5717">+G5549</f>
        <v>06</v>
      </c>
      <c r="H5587" t="str">
        <f t="shared" si="5717"/>
        <v>IGE</v>
      </c>
      <c r="I5587" t="str">
        <f t="shared" si="5717"/>
        <v>Índice de Gestión Estratégica</v>
      </c>
      <c r="J5587" t="str">
        <f t="shared" si="5717"/>
        <v>06-04</v>
      </c>
      <c r="K5587" t="str">
        <f t="shared" si="5717"/>
        <v>Institucionalización de la gestión ordenada del territorio</v>
      </c>
      <c r="L5587" s="150">
        <f>+VLOOKUP($E5587,IGE_2018!$B$8:$Z$347,12,0)</f>
        <v>0.25</v>
      </c>
      <c r="M5587" s="142" t="str">
        <f>+VLOOKUP($E5587,IGE_2018!$B$8:$Z$347,13,0)</f>
        <v>Medio bajo</v>
      </c>
    </row>
    <row r="5588" spans="1:13" x14ac:dyDescent="0.3">
      <c r="A5588" s="139">
        <f t="shared" si="5677"/>
        <v>147</v>
      </c>
      <c r="B5588" s="148">
        <f t="shared" si="5679"/>
        <v>34</v>
      </c>
      <c r="D5588" s="149" t="str">
        <f>+VLOOKUP($A5588,mUNICIPIOS!$B$4:$F$343,2,0)</f>
        <v>Suchitepéquez</v>
      </c>
      <c r="E5588" s="149">
        <f>+VLOOKUP($A5588,mUNICIPIOS!$B$4:$F$343,3,0)</f>
        <v>1011</v>
      </c>
      <c r="F5588" s="149" t="str">
        <f>+VLOOKUP($A5588,mUNICIPIOS!$B$4:$F$343,4,0)</f>
        <v>San Miguel Panán</v>
      </c>
      <c r="G5588" s="139" t="str">
        <f t="shared" ref="G5588:K5588" si="5718">+G5550</f>
        <v>06</v>
      </c>
      <c r="H5588" t="str">
        <f t="shared" si="5718"/>
        <v>IGE</v>
      </c>
      <c r="I5588" t="str">
        <f t="shared" si="5718"/>
        <v>Índice de Gestión Estratégica</v>
      </c>
      <c r="J5588" t="str">
        <f t="shared" si="5718"/>
        <v>06-05</v>
      </c>
      <c r="K5588" t="str">
        <f t="shared" si="5718"/>
        <v>Acciones para la gestión ordenada del territorio</v>
      </c>
      <c r="L5588" s="150">
        <f>+VLOOKUP($E5588,IGE_2018!$B$8:$Z$347,15,0)</f>
        <v>0</v>
      </c>
      <c r="M5588" s="142" t="str">
        <f>+VLOOKUP($E5588,IGE_2018!$B$8:$Z$347,16,0)</f>
        <v>Bajo</v>
      </c>
    </row>
    <row r="5589" spans="1:13" x14ac:dyDescent="0.3">
      <c r="A5589" s="139">
        <f t="shared" si="5677"/>
        <v>147</v>
      </c>
      <c r="B5589" s="148">
        <f t="shared" si="5679"/>
        <v>35</v>
      </c>
      <c r="D5589" s="149" t="str">
        <f>+VLOOKUP($A5589,mUNICIPIOS!$B$4:$F$343,2,0)</f>
        <v>Suchitepéquez</v>
      </c>
      <c r="E5589" s="149">
        <f>+VLOOKUP($A5589,mUNICIPIOS!$B$4:$F$343,3,0)</f>
        <v>1011</v>
      </c>
      <c r="F5589" s="149" t="str">
        <f>+VLOOKUP($A5589,mUNICIPIOS!$B$4:$F$343,4,0)</f>
        <v>San Miguel Panán</v>
      </c>
      <c r="G5589" s="139" t="str">
        <f t="shared" ref="G5589:K5589" si="5719">+G5551</f>
        <v>06</v>
      </c>
      <c r="H5589" t="str">
        <f t="shared" si="5719"/>
        <v>IGE</v>
      </c>
      <c r="I5589" t="str">
        <f t="shared" si="5719"/>
        <v>Índice de Gestión Estratégica</v>
      </c>
      <c r="J5589" t="str">
        <f t="shared" si="5719"/>
        <v>06-06</v>
      </c>
      <c r="K5589" t="str">
        <f t="shared" si="5719"/>
        <v>Gestión de riesgo en la formulación de proyectos derivados de la planificación operativa anual</v>
      </c>
      <c r="L5589" s="150">
        <f>+VLOOKUP($E5589,IGE_2018!$B$8:$Z$347,18,0)</f>
        <v>0</v>
      </c>
      <c r="M5589" s="142" t="str">
        <f>+VLOOKUP($E5589,IGE_2018!$B$8:$Z$347,19,0)</f>
        <v>Bajo</v>
      </c>
    </row>
    <row r="5590" spans="1:13" x14ac:dyDescent="0.3">
      <c r="A5590" s="139">
        <f t="shared" si="5677"/>
        <v>147</v>
      </c>
      <c r="B5590" s="148">
        <f t="shared" si="5679"/>
        <v>36</v>
      </c>
      <c r="D5590" s="149" t="str">
        <f>+VLOOKUP($A5590,mUNICIPIOS!$B$4:$F$343,2,0)</f>
        <v>Suchitepéquez</v>
      </c>
      <c r="E5590" s="149">
        <f>+VLOOKUP($A5590,mUNICIPIOS!$B$4:$F$343,3,0)</f>
        <v>1011</v>
      </c>
      <c r="F5590" s="149" t="str">
        <f>+VLOOKUP($A5590,mUNICIPIOS!$B$4:$F$343,4,0)</f>
        <v>San Miguel Panán</v>
      </c>
      <c r="G5590" s="139" t="str">
        <f t="shared" ref="G5590:K5590" si="5720">+G5552</f>
        <v>06</v>
      </c>
      <c r="H5590" t="str">
        <f t="shared" si="5720"/>
        <v>IGE</v>
      </c>
      <c r="I5590" t="str">
        <f t="shared" si="5720"/>
        <v>Índice de Gestión Estratégica</v>
      </c>
      <c r="J5590" t="str">
        <f t="shared" si="5720"/>
        <v>06-07</v>
      </c>
      <c r="K5590" t="str">
        <f t="shared" si="5720"/>
        <v>Ingresos por servicios ambientales en relación a los ingresos propios sin regalías</v>
      </c>
      <c r="L5590" s="150">
        <f>+VLOOKUP($E5590,IGE_2018!$B$8:$Z$347,21,0)</f>
        <v>4.5687049221386292E-3</v>
      </c>
      <c r="M5590" s="142" t="str">
        <f>+VLOOKUP($E5590,IGE_2018!$B$8:$Z$347,22,0)</f>
        <v>Bajo</v>
      </c>
    </row>
    <row r="5591" spans="1:13" x14ac:dyDescent="0.3">
      <c r="A5591" s="139">
        <f t="shared" si="5677"/>
        <v>147</v>
      </c>
      <c r="B5591" s="148">
        <f t="shared" si="5679"/>
        <v>37</v>
      </c>
      <c r="D5591" s="149" t="str">
        <f>+VLOOKUP($A5591,mUNICIPIOS!$B$4:$F$343,2,0)</f>
        <v>Suchitepéquez</v>
      </c>
      <c r="E5591" s="149">
        <f>+VLOOKUP($A5591,mUNICIPIOS!$B$4:$F$343,3,0)</f>
        <v>1011</v>
      </c>
      <c r="F5591" s="149" t="str">
        <f>+VLOOKUP($A5591,mUNICIPIOS!$B$4:$F$343,4,0)</f>
        <v>San Miguel Panán</v>
      </c>
      <c r="G5591" s="139" t="str">
        <f t="shared" ref="G5591:K5591" si="5721">+G5553</f>
        <v>06</v>
      </c>
      <c r="H5591" t="str">
        <f t="shared" si="5721"/>
        <v>IGE</v>
      </c>
      <c r="I5591" t="str">
        <f t="shared" si="5721"/>
        <v>Índice de Gestión Estratégica</v>
      </c>
      <c r="J5591" t="str">
        <f t="shared" si="5721"/>
        <v>INDICE</v>
      </c>
      <c r="K5591">
        <f t="shared" si="5721"/>
        <v>0</v>
      </c>
      <c r="L5591" s="150">
        <f>+VLOOKUP($E5591,IGE_2018!$B$8:$Z$347,24,0)</f>
        <v>0.13081659788925459</v>
      </c>
      <c r="M5591" s="142" t="str">
        <f>+VLOOKUP($E5591,IGE_2018!$B$8:$Z$347,25,0)</f>
        <v>Bajo</v>
      </c>
    </row>
    <row r="5592" spans="1:13" x14ac:dyDescent="0.3">
      <c r="A5592" s="139">
        <f t="shared" si="5677"/>
        <v>147</v>
      </c>
      <c r="B5592" s="148">
        <f t="shared" si="5679"/>
        <v>38</v>
      </c>
      <c r="D5592" s="149" t="str">
        <f>+VLOOKUP($A5592,mUNICIPIOS!$B$4:$F$343,2,0)</f>
        <v>Suchitepéquez</v>
      </c>
      <c r="E5592" s="149">
        <f>+VLOOKUP($A5592,mUNICIPIOS!$B$4:$F$343,3,0)</f>
        <v>1011</v>
      </c>
      <c r="F5592" s="149" t="str">
        <f>+VLOOKUP($A5592,mUNICIPIOS!$B$4:$F$343,4,0)</f>
        <v>San Miguel Panán</v>
      </c>
      <c r="G5592" s="139" t="str">
        <f t="shared" ref="G5592:K5592" si="5722">+G5554</f>
        <v>RANKING</v>
      </c>
      <c r="H5592" t="str">
        <f t="shared" si="5722"/>
        <v>RGM</v>
      </c>
      <c r="I5592" t="str">
        <f t="shared" si="5722"/>
        <v>Ranking de la Gestión Municipal 2018</v>
      </c>
      <c r="J5592" t="str">
        <f t="shared" si="5722"/>
        <v>RANKING</v>
      </c>
      <c r="K5592">
        <f t="shared" si="5722"/>
        <v>0</v>
      </c>
      <c r="L5592" s="151">
        <f>+VLOOKUP($E5592,Resultados_generales!$C$8:$AE$347,27,0)</f>
        <v>0.33827194429895308</v>
      </c>
      <c r="M5592" t="str">
        <f>+VLOOKUP($E5592,Resultados_generales!$C$8:$AE$347,28,0)</f>
        <v>Medio bajo</v>
      </c>
    </row>
    <row r="5593" spans="1:13" x14ac:dyDescent="0.3">
      <c r="A5593" s="139">
        <f t="shared" si="5677"/>
        <v>148</v>
      </c>
      <c r="B5593" s="148">
        <f t="shared" si="5679"/>
        <v>1</v>
      </c>
      <c r="D5593" s="149" t="str">
        <f>+VLOOKUP($A5593,mUNICIPIOS!$B$4:$F$343,2,0)</f>
        <v>Suchitepéquez</v>
      </c>
      <c r="E5593" s="149">
        <f>+VLOOKUP($A5593,mUNICIPIOS!$B$4:$F$343,3,0)</f>
        <v>1012</v>
      </c>
      <c r="F5593" s="149" t="str">
        <f>+VLOOKUP($A5593,mUNICIPIOS!$B$4:$F$343,4,0)</f>
        <v>San Gabriel</v>
      </c>
      <c r="G5593" s="139" t="str">
        <f t="shared" ref="G5593:K5593" si="5723">+G5555</f>
        <v>01</v>
      </c>
      <c r="H5593" t="str">
        <f t="shared" si="5723"/>
        <v>IPC</v>
      </c>
      <c r="I5593" t="str">
        <f t="shared" si="5723"/>
        <v>Índice de Participación Ciudadana</v>
      </c>
      <c r="J5593" t="str">
        <f t="shared" si="5723"/>
        <v>01-01</v>
      </c>
      <c r="K5593" t="str">
        <f t="shared" si="5723"/>
        <v>Número de reuniones del COMUDE en el año de la medición.</v>
      </c>
      <c r="L5593" s="150">
        <f>+VLOOKUP($E5593,IPC_2018!$B$8:$T$347,3,0)</f>
        <v>0.41666666666666669</v>
      </c>
      <c r="M5593" s="142" t="str">
        <f>+VLOOKUP($E5593,IPC_2018!$B$8:$T$347,4,0)</f>
        <v>Medio</v>
      </c>
    </row>
    <row r="5594" spans="1:13" x14ac:dyDescent="0.3">
      <c r="A5594" s="139">
        <f t="shared" si="5677"/>
        <v>148</v>
      </c>
      <c r="B5594" s="148">
        <f t="shared" si="5679"/>
        <v>2</v>
      </c>
      <c r="D5594" s="149" t="str">
        <f>+VLOOKUP($A5594,mUNICIPIOS!$B$4:$F$343,2,0)</f>
        <v>Suchitepéquez</v>
      </c>
      <c r="E5594" s="149">
        <f>+VLOOKUP($A5594,mUNICIPIOS!$B$4:$F$343,3,0)</f>
        <v>1012</v>
      </c>
      <c r="F5594" s="149" t="str">
        <f>+VLOOKUP($A5594,mUNICIPIOS!$B$4:$F$343,4,0)</f>
        <v>San Gabriel</v>
      </c>
      <c r="G5594" s="139" t="str">
        <f t="shared" ref="G5594:K5594" si="5724">+G5556</f>
        <v>01</v>
      </c>
      <c r="H5594" t="str">
        <f t="shared" si="5724"/>
        <v>IPC</v>
      </c>
      <c r="I5594" t="str">
        <f t="shared" si="5724"/>
        <v>Índice de Participación Ciudadana</v>
      </c>
      <c r="J5594" t="str">
        <f t="shared" si="5724"/>
        <v>01-02</v>
      </c>
      <c r="K5594" t="str">
        <f t="shared" si="5724"/>
        <v>Participación de Alcaldes, Concejales y Síndicos determinados o designados en el COMUDE</v>
      </c>
      <c r="L5594" s="150">
        <f>+VLOOKUP($E5594,IPC_2018!$B$8:$T$347,6,0)</f>
        <v>0.5</v>
      </c>
      <c r="M5594" s="142" t="str">
        <f>+VLOOKUP($E5594,IPC_2018!$B$8:$T$347,7,0)</f>
        <v>Medio</v>
      </c>
    </row>
    <row r="5595" spans="1:13" x14ac:dyDescent="0.3">
      <c r="A5595" s="139">
        <f t="shared" si="5677"/>
        <v>148</v>
      </c>
      <c r="B5595" s="148">
        <f t="shared" si="5679"/>
        <v>3</v>
      </c>
      <c r="D5595" s="149" t="str">
        <f>+VLOOKUP($A5595,mUNICIPIOS!$B$4:$F$343,2,0)</f>
        <v>Suchitepéquez</v>
      </c>
      <c r="E5595" s="149">
        <f>+VLOOKUP($A5595,mUNICIPIOS!$B$4:$F$343,3,0)</f>
        <v>1012</v>
      </c>
      <c r="F5595" s="149" t="str">
        <f>+VLOOKUP($A5595,mUNICIPIOS!$B$4:$F$343,4,0)</f>
        <v>San Gabriel</v>
      </c>
      <c r="G5595" s="139" t="str">
        <f t="shared" ref="G5595:K5595" si="5725">+G5557</f>
        <v>01</v>
      </c>
      <c r="H5595" t="str">
        <f t="shared" si="5725"/>
        <v>IPC</v>
      </c>
      <c r="I5595" t="str">
        <f t="shared" si="5725"/>
        <v>Índice de Participación Ciudadana</v>
      </c>
      <c r="J5595" t="str">
        <f t="shared" si="5725"/>
        <v>01-03</v>
      </c>
      <c r="K5595" t="str">
        <f t="shared" si="5725"/>
        <v>Participación  de organizaciones de jóvenes, mujeres, pueblos mayas, xincas, garífunas, y otras organizaciones en el Comude</v>
      </c>
      <c r="L5595" s="150">
        <f>+VLOOKUP($E5595,IPC_2018!$B$8:$T$347,9,0)</f>
        <v>0</v>
      </c>
      <c r="M5595" s="142" t="str">
        <f>+VLOOKUP($E5595,IPC_2018!$B$8:$T$347,10,0)</f>
        <v>Bajo</v>
      </c>
    </row>
    <row r="5596" spans="1:13" x14ac:dyDescent="0.3">
      <c r="A5596" s="139">
        <f t="shared" si="5677"/>
        <v>148</v>
      </c>
      <c r="B5596" s="148">
        <f t="shared" si="5679"/>
        <v>4</v>
      </c>
      <c r="D5596" s="149" t="str">
        <f>+VLOOKUP($A5596,mUNICIPIOS!$B$4:$F$343,2,0)</f>
        <v>Suchitepéquez</v>
      </c>
      <c r="E5596" s="149">
        <f>+VLOOKUP($A5596,mUNICIPIOS!$B$4:$F$343,3,0)</f>
        <v>1012</v>
      </c>
      <c r="F5596" s="149" t="str">
        <f>+VLOOKUP($A5596,mUNICIPIOS!$B$4:$F$343,4,0)</f>
        <v>San Gabriel</v>
      </c>
      <c r="G5596" s="139" t="str">
        <f t="shared" ref="G5596:K5596" si="5726">+G5558</f>
        <v>01</v>
      </c>
      <c r="H5596" t="str">
        <f t="shared" si="5726"/>
        <v>IPC</v>
      </c>
      <c r="I5596" t="str">
        <f t="shared" si="5726"/>
        <v>Índice de Participación Ciudadana</v>
      </c>
      <c r="J5596" t="str">
        <f t="shared" si="5726"/>
        <v>01-04</v>
      </c>
      <c r="K5596" t="str">
        <f t="shared" si="5726"/>
        <v>Representatividad territorial del Comude.</v>
      </c>
      <c r="L5596" s="150">
        <f>+VLOOKUP($E5596,IPC_2018!$B$8:$T$347,12,0)</f>
        <v>0</v>
      </c>
      <c r="M5596" s="142" t="str">
        <f>+VLOOKUP($E5596,IPC_2018!$B$8:$T$347,13,0)</f>
        <v>Bajo</v>
      </c>
    </row>
    <row r="5597" spans="1:13" x14ac:dyDescent="0.3">
      <c r="A5597" s="139">
        <f t="shared" si="5677"/>
        <v>148</v>
      </c>
      <c r="B5597" s="148">
        <f t="shared" si="5679"/>
        <v>5</v>
      </c>
      <c r="D5597" s="149" t="str">
        <f>+VLOOKUP($A5597,mUNICIPIOS!$B$4:$F$343,2,0)</f>
        <v>Suchitepéquez</v>
      </c>
      <c r="E5597" s="149">
        <f>+VLOOKUP($A5597,mUNICIPIOS!$B$4:$F$343,3,0)</f>
        <v>1012</v>
      </c>
      <c r="F5597" s="149" t="str">
        <f>+VLOOKUP($A5597,mUNICIPIOS!$B$4:$F$343,4,0)</f>
        <v>San Gabriel</v>
      </c>
      <c r="G5597" s="139" t="str">
        <f t="shared" ref="G5597:K5597" si="5727">+G5559</f>
        <v>01</v>
      </c>
      <c r="H5597" t="str">
        <f t="shared" si="5727"/>
        <v>IPC</v>
      </c>
      <c r="I5597" t="str">
        <f t="shared" si="5727"/>
        <v>Índice de Participación Ciudadana</v>
      </c>
      <c r="J5597" t="str">
        <f t="shared" si="5727"/>
        <v>01-05</v>
      </c>
      <c r="K5597" t="str">
        <f t="shared" si="5727"/>
        <v>Funcionamiento del Comude</v>
      </c>
      <c r="L5597" s="150">
        <f>+VLOOKUP($E5597,IPC_2018!$B$8:$T$347,15,0)</f>
        <v>0.15901060076290127</v>
      </c>
      <c r="M5597" s="142" t="str">
        <f>+VLOOKUP($E5597,IPC_2018!$B$8:$T$347,16,0)</f>
        <v>Bajo</v>
      </c>
    </row>
    <row r="5598" spans="1:13" x14ac:dyDescent="0.3">
      <c r="A5598" s="139">
        <f t="shared" si="5677"/>
        <v>148</v>
      </c>
      <c r="B5598" s="148">
        <f t="shared" si="5679"/>
        <v>6</v>
      </c>
      <c r="D5598" s="149" t="str">
        <f>+VLOOKUP($A5598,mUNICIPIOS!$B$4:$F$343,2,0)</f>
        <v>Suchitepéquez</v>
      </c>
      <c r="E5598" s="149">
        <f>+VLOOKUP($A5598,mUNICIPIOS!$B$4:$F$343,3,0)</f>
        <v>1012</v>
      </c>
      <c r="F5598" s="149" t="str">
        <f>+VLOOKUP($A5598,mUNICIPIOS!$B$4:$F$343,4,0)</f>
        <v>San Gabriel</v>
      </c>
      <c r="G5598" s="139" t="str">
        <f t="shared" ref="G5598:K5598" si="5728">+G5560</f>
        <v>01</v>
      </c>
      <c r="H5598" t="str">
        <f t="shared" si="5728"/>
        <v>IPC</v>
      </c>
      <c r="I5598" t="str">
        <f t="shared" si="5728"/>
        <v>Índice de Participación Ciudadana</v>
      </c>
      <c r="J5598" t="str">
        <f t="shared" si="5728"/>
        <v>INDICE</v>
      </c>
      <c r="K5598">
        <f t="shared" si="5728"/>
        <v>0</v>
      </c>
      <c r="L5598" s="150">
        <f>+VLOOKUP($E5598,IPC_2018!$B$8:$T$347,18,0)</f>
        <v>0.26343492344776853</v>
      </c>
      <c r="M5598" s="142" t="str">
        <f>+VLOOKUP($E5598,IPC_2018!$B$8:$T$347,19,0)</f>
        <v>Medio bajo</v>
      </c>
    </row>
    <row r="5599" spans="1:13" x14ac:dyDescent="0.3">
      <c r="A5599" s="139">
        <f t="shared" si="5677"/>
        <v>148</v>
      </c>
      <c r="B5599" s="148">
        <f t="shared" si="5679"/>
        <v>7</v>
      </c>
      <c r="D5599" s="149" t="str">
        <f>+VLOOKUP($A5599,mUNICIPIOS!$B$4:$F$343,2,0)</f>
        <v>Suchitepéquez</v>
      </c>
      <c r="E5599" s="149">
        <f>+VLOOKUP($A5599,mUNICIPIOS!$B$4:$F$343,3,0)</f>
        <v>1012</v>
      </c>
      <c r="F5599" s="149" t="str">
        <f>+VLOOKUP($A5599,mUNICIPIOS!$B$4:$F$343,4,0)</f>
        <v>San Gabriel</v>
      </c>
      <c r="G5599" s="139" t="str">
        <f t="shared" ref="G5599:K5599" si="5729">+G5561</f>
        <v>02</v>
      </c>
      <c r="H5599" t="str">
        <f t="shared" si="5729"/>
        <v>IIC</v>
      </c>
      <c r="I5599" t="str">
        <f t="shared" si="5729"/>
        <v>Índice de Información a la Ciudadanía</v>
      </c>
      <c r="J5599" t="str">
        <f t="shared" si="5729"/>
        <v>02-01</v>
      </c>
      <c r="K5599" t="str">
        <f t="shared" si="5729"/>
        <v>Rendición de cuentas cuatrimestral y anual al Comude enfocadas en resultados.</v>
      </c>
      <c r="L5599" s="150">
        <f>+VLOOKUP($E5599,IIC_2018!$B$8:$Q$347,3,0)</f>
        <v>0</v>
      </c>
      <c r="M5599" s="142" t="str">
        <f>+VLOOKUP($E5599,IIC_2018!$B$8:$Q$347,4,0)</f>
        <v>Bajo</v>
      </c>
    </row>
    <row r="5600" spans="1:13" x14ac:dyDescent="0.3">
      <c r="A5600" s="139">
        <f t="shared" si="5677"/>
        <v>148</v>
      </c>
      <c r="B5600" s="148">
        <f t="shared" si="5679"/>
        <v>8</v>
      </c>
      <c r="D5600" s="149" t="str">
        <f>+VLOOKUP($A5600,mUNICIPIOS!$B$4:$F$343,2,0)</f>
        <v>Suchitepéquez</v>
      </c>
      <c r="E5600" s="149">
        <f>+VLOOKUP($A5600,mUNICIPIOS!$B$4:$F$343,3,0)</f>
        <v>1012</v>
      </c>
      <c r="F5600" s="149" t="str">
        <f>+VLOOKUP($A5600,mUNICIPIOS!$B$4:$F$343,4,0)</f>
        <v>San Gabriel</v>
      </c>
      <c r="G5600" s="139" t="str">
        <f t="shared" ref="G5600:K5600" si="5730">+G5562</f>
        <v>02</v>
      </c>
      <c r="H5600" t="str">
        <f t="shared" si="5730"/>
        <v>IIC</v>
      </c>
      <c r="I5600" t="str">
        <f t="shared" si="5730"/>
        <v>Índice de Información a la Ciudadanía</v>
      </c>
      <c r="J5600" t="str">
        <f t="shared" si="5730"/>
        <v>02-02</v>
      </c>
      <c r="K5600" t="str">
        <f t="shared" si="5730"/>
        <v>Información presupuestaria y otra información brindada a la ciudadanía disponible en medios locales de comunicación.</v>
      </c>
      <c r="L5600" s="150">
        <f>+VLOOKUP($E5600,IIC_2018!$B$8:$Q$347,6,0)</f>
        <v>0</v>
      </c>
      <c r="M5600" s="142" t="str">
        <f>+VLOOKUP($E5600,IIC_2018!$B$8:$Q$347,7,0)</f>
        <v>Bajo</v>
      </c>
    </row>
    <row r="5601" spans="1:13" x14ac:dyDescent="0.3">
      <c r="A5601" s="139">
        <f t="shared" si="5677"/>
        <v>148</v>
      </c>
      <c r="B5601" s="148">
        <f t="shared" si="5679"/>
        <v>9</v>
      </c>
      <c r="D5601" s="149" t="str">
        <f>+VLOOKUP($A5601,mUNICIPIOS!$B$4:$F$343,2,0)</f>
        <v>Suchitepéquez</v>
      </c>
      <c r="E5601" s="149">
        <f>+VLOOKUP($A5601,mUNICIPIOS!$B$4:$F$343,3,0)</f>
        <v>1012</v>
      </c>
      <c r="F5601" s="149" t="str">
        <f>+VLOOKUP($A5601,mUNICIPIOS!$B$4:$F$343,4,0)</f>
        <v>San Gabriel</v>
      </c>
      <c r="G5601" s="139" t="str">
        <f t="shared" ref="G5601:K5601" si="5731">+G5563</f>
        <v>02</v>
      </c>
      <c r="H5601" t="str">
        <f t="shared" si="5731"/>
        <v>IIC</v>
      </c>
      <c r="I5601" t="str">
        <f t="shared" si="5731"/>
        <v>Índice de Información a la Ciudadanía</v>
      </c>
      <c r="J5601" t="str">
        <f t="shared" si="5731"/>
        <v>02-03</v>
      </c>
      <c r="K5601" t="str">
        <f t="shared" si="5731"/>
        <v>Información pública de oficio actualizada y disponible de acuerdo a la LAIP y uso de internet.</v>
      </c>
      <c r="L5601" s="150">
        <f>+VLOOKUP($E5601,IIC_2018!$B$8:$Q$347,9,0)</f>
        <v>0</v>
      </c>
      <c r="M5601" s="142" t="str">
        <f>+VLOOKUP($E5601,IIC_2018!$B$8:$Q$347,10,0)</f>
        <v>Bajo</v>
      </c>
    </row>
    <row r="5602" spans="1:13" x14ac:dyDescent="0.3">
      <c r="A5602" s="139">
        <f t="shared" si="5677"/>
        <v>148</v>
      </c>
      <c r="B5602" s="148">
        <f t="shared" si="5679"/>
        <v>10</v>
      </c>
      <c r="D5602" s="149" t="str">
        <f>+VLOOKUP($A5602,mUNICIPIOS!$B$4:$F$343,2,0)</f>
        <v>Suchitepéquez</v>
      </c>
      <c r="E5602" s="149">
        <f>+VLOOKUP($A5602,mUNICIPIOS!$B$4:$F$343,3,0)</f>
        <v>1012</v>
      </c>
      <c r="F5602" s="149" t="str">
        <f>+VLOOKUP($A5602,mUNICIPIOS!$B$4:$F$343,4,0)</f>
        <v>San Gabriel</v>
      </c>
      <c r="G5602" s="139" t="str">
        <f t="shared" ref="G5602:K5602" si="5732">+G5564</f>
        <v>02</v>
      </c>
      <c r="H5602" t="str">
        <f t="shared" si="5732"/>
        <v>IIC</v>
      </c>
      <c r="I5602" t="str">
        <f t="shared" si="5732"/>
        <v>Índice de Información a la Ciudadanía</v>
      </c>
      <c r="J5602" t="str">
        <f t="shared" si="5732"/>
        <v>02-04</v>
      </c>
      <c r="K5602" t="str">
        <f t="shared" si="5732"/>
        <v>Relación del monto contratado por medio de Guate compras con el total del presupuesto de egresos vigente.</v>
      </c>
      <c r="L5602" s="150">
        <f>+VLOOKUP($E5602,IIC_2018!$B$8:$Q$347,12,0)</f>
        <v>0.28383881690226254</v>
      </c>
      <c r="M5602" s="142" t="str">
        <f>+VLOOKUP($E5602,IIC_2018!$B$8:$Q$347,13,0)</f>
        <v>Medio bajo</v>
      </c>
    </row>
    <row r="5603" spans="1:13" x14ac:dyDescent="0.3">
      <c r="A5603" s="139">
        <f t="shared" si="5677"/>
        <v>148</v>
      </c>
      <c r="B5603" s="148">
        <f t="shared" si="5679"/>
        <v>11</v>
      </c>
      <c r="D5603" s="149" t="str">
        <f>+VLOOKUP($A5603,mUNICIPIOS!$B$4:$F$343,2,0)</f>
        <v>Suchitepéquez</v>
      </c>
      <c r="E5603" s="149">
        <f>+VLOOKUP($A5603,mUNICIPIOS!$B$4:$F$343,3,0)</f>
        <v>1012</v>
      </c>
      <c r="F5603" s="149" t="str">
        <f>+VLOOKUP($A5603,mUNICIPIOS!$B$4:$F$343,4,0)</f>
        <v>San Gabriel</v>
      </c>
      <c r="G5603" s="139" t="str">
        <f t="shared" ref="G5603:K5603" si="5733">+G5565</f>
        <v>02</v>
      </c>
      <c r="H5603" t="str">
        <f t="shared" si="5733"/>
        <v>IIC</v>
      </c>
      <c r="I5603" t="str">
        <f t="shared" si="5733"/>
        <v>Índice de Información a la Ciudadanía</v>
      </c>
      <c r="J5603" t="str">
        <f t="shared" si="5733"/>
        <v>INDICE</v>
      </c>
      <c r="K5603">
        <f t="shared" si="5733"/>
        <v>0</v>
      </c>
      <c r="L5603" s="150">
        <f>+VLOOKUP($E5603,IIC_2018!$B$8:$Q$347,15,0)</f>
        <v>7.0959704225565634E-2</v>
      </c>
      <c r="M5603" s="142" t="str">
        <f>+VLOOKUP($E5603,IIC_2018!$B$8:$Q$347,16,0)</f>
        <v>Bajo</v>
      </c>
    </row>
    <row r="5604" spans="1:13" x14ac:dyDescent="0.3">
      <c r="A5604" s="139">
        <f t="shared" si="5677"/>
        <v>148</v>
      </c>
      <c r="B5604" s="148">
        <f t="shared" si="5679"/>
        <v>12</v>
      </c>
      <c r="D5604" s="149" t="str">
        <f>+VLOOKUP($A5604,mUNICIPIOS!$B$4:$F$343,2,0)</f>
        <v>Suchitepéquez</v>
      </c>
      <c r="E5604" s="149">
        <f>+VLOOKUP($A5604,mUNICIPIOS!$B$4:$F$343,3,0)</f>
        <v>1012</v>
      </c>
      <c r="F5604" s="149" t="str">
        <f>+VLOOKUP($A5604,mUNICIPIOS!$B$4:$F$343,4,0)</f>
        <v>San Gabriel</v>
      </c>
      <c r="G5604" s="139" t="str">
        <f t="shared" ref="G5604:K5604" si="5734">+G5566</f>
        <v>03</v>
      </c>
      <c r="H5604" t="str">
        <f t="shared" si="5734"/>
        <v>ISP</v>
      </c>
      <c r="I5604" t="str">
        <f t="shared" si="5734"/>
        <v>Índice de Servicios Públicos</v>
      </c>
      <c r="J5604" t="str">
        <f t="shared" si="5734"/>
        <v>03-01</v>
      </c>
      <c r="K5604" t="str">
        <f t="shared" si="5734"/>
        <v>Cobertura del servicio público de agua</v>
      </c>
      <c r="L5604" s="150">
        <f>+VLOOKUP($E5604,ISP_2018!$B$8:$T$347,3,0)</f>
        <v>0</v>
      </c>
      <c r="M5604" s="142" t="str">
        <f>+VLOOKUP($E5604,ISP_2018!$B$8:$T$347,4,0)</f>
        <v>Bajo</v>
      </c>
    </row>
    <row r="5605" spans="1:13" x14ac:dyDescent="0.3">
      <c r="A5605" s="139">
        <f t="shared" si="5677"/>
        <v>148</v>
      </c>
      <c r="B5605" s="148">
        <f t="shared" si="5679"/>
        <v>13</v>
      </c>
      <c r="D5605" s="149" t="str">
        <f>+VLOOKUP($A5605,mUNICIPIOS!$B$4:$F$343,2,0)</f>
        <v>Suchitepéquez</v>
      </c>
      <c r="E5605" s="149">
        <f>+VLOOKUP($A5605,mUNICIPIOS!$B$4:$F$343,3,0)</f>
        <v>1012</v>
      </c>
      <c r="F5605" s="149" t="str">
        <f>+VLOOKUP($A5605,mUNICIPIOS!$B$4:$F$343,4,0)</f>
        <v>San Gabriel</v>
      </c>
      <c r="G5605" s="139" t="str">
        <f t="shared" ref="G5605:K5605" si="5735">+G5567</f>
        <v>03</v>
      </c>
      <c r="H5605" t="str">
        <f t="shared" si="5735"/>
        <v>ISP</v>
      </c>
      <c r="I5605" t="str">
        <f t="shared" si="5735"/>
        <v>Índice de Servicios Públicos</v>
      </c>
      <c r="J5605" t="str">
        <f t="shared" si="5735"/>
        <v>03-02</v>
      </c>
      <c r="K5605" t="str">
        <f t="shared" si="5735"/>
        <v>Control de la calidad del servicio público de agua</v>
      </c>
      <c r="L5605" s="150">
        <f>+VLOOKUP($E5605,ISP_2018!$B$8:$T$347,6,0)</f>
        <v>0</v>
      </c>
      <c r="M5605" s="142" t="str">
        <f>+VLOOKUP($E5605,ISP_2018!$B$8:$T$347,7,0)</f>
        <v>Bajo</v>
      </c>
    </row>
    <row r="5606" spans="1:13" x14ac:dyDescent="0.3">
      <c r="A5606" s="139">
        <f t="shared" si="5677"/>
        <v>148</v>
      </c>
      <c r="B5606" s="148">
        <f t="shared" si="5679"/>
        <v>14</v>
      </c>
      <c r="D5606" s="149" t="str">
        <f>+VLOOKUP($A5606,mUNICIPIOS!$B$4:$F$343,2,0)</f>
        <v>Suchitepéquez</v>
      </c>
      <c r="E5606" s="149">
        <f>+VLOOKUP($A5606,mUNICIPIOS!$B$4:$F$343,3,0)</f>
        <v>1012</v>
      </c>
      <c r="F5606" s="149" t="str">
        <f>+VLOOKUP($A5606,mUNICIPIOS!$B$4:$F$343,4,0)</f>
        <v>San Gabriel</v>
      </c>
      <c r="G5606" s="139" t="str">
        <f t="shared" ref="G5606:K5606" si="5736">+G5568</f>
        <v>03</v>
      </c>
      <c r="H5606" t="str">
        <f t="shared" si="5736"/>
        <v>ISP</v>
      </c>
      <c r="I5606" t="str">
        <f t="shared" si="5736"/>
        <v>Índice de Servicios Públicos</v>
      </c>
      <c r="J5606" t="str">
        <f t="shared" si="5736"/>
        <v>03-03</v>
      </c>
      <c r="K5606" t="str">
        <f t="shared" si="5736"/>
        <v>Disposición  y tratamiento  de aguas residuales</v>
      </c>
      <c r="L5606" s="150">
        <f>+VLOOKUP($E5606,ISP_2018!$B$8:$T$347,9,0)</f>
        <v>0</v>
      </c>
      <c r="M5606" s="142" t="str">
        <f>+VLOOKUP($E5606,ISP_2018!$B$8:$T$347,10,0)</f>
        <v>Bajo</v>
      </c>
    </row>
    <row r="5607" spans="1:13" x14ac:dyDescent="0.3">
      <c r="A5607" s="139">
        <f t="shared" si="5677"/>
        <v>148</v>
      </c>
      <c r="B5607" s="148">
        <f t="shared" si="5679"/>
        <v>15</v>
      </c>
      <c r="D5607" s="149" t="str">
        <f>+VLOOKUP($A5607,mUNICIPIOS!$B$4:$F$343,2,0)</f>
        <v>Suchitepéquez</v>
      </c>
      <c r="E5607" s="149">
        <f>+VLOOKUP($A5607,mUNICIPIOS!$B$4:$F$343,3,0)</f>
        <v>1012</v>
      </c>
      <c r="F5607" s="149" t="str">
        <f>+VLOOKUP($A5607,mUNICIPIOS!$B$4:$F$343,4,0)</f>
        <v>San Gabriel</v>
      </c>
      <c r="G5607" s="139" t="str">
        <f t="shared" ref="G5607:K5607" si="5737">+G5569</f>
        <v>03</v>
      </c>
      <c r="H5607" t="str">
        <f t="shared" si="5737"/>
        <v>ISP</v>
      </c>
      <c r="I5607" t="str">
        <f t="shared" si="5737"/>
        <v>Índice de Servicios Públicos</v>
      </c>
      <c r="J5607" t="str">
        <f t="shared" si="5737"/>
        <v>03-04</v>
      </c>
      <c r="K5607" t="str">
        <f t="shared" si="5737"/>
        <v>Gestión y manejo de los residuos y desechos sólidos</v>
      </c>
      <c r="L5607" s="150">
        <f>+VLOOKUP($E5607,ISP_2018!$B$8:$T$347,12,0)</f>
        <v>0</v>
      </c>
      <c r="M5607" s="142" t="str">
        <f>+VLOOKUP($E5607,ISP_2018!$B$8:$T$347,13,0)</f>
        <v>Bajo</v>
      </c>
    </row>
    <row r="5608" spans="1:13" x14ac:dyDescent="0.3">
      <c r="A5608" s="139">
        <f t="shared" si="5677"/>
        <v>148</v>
      </c>
      <c r="B5608" s="148">
        <f t="shared" si="5679"/>
        <v>16</v>
      </c>
      <c r="D5608" s="149" t="str">
        <f>+VLOOKUP($A5608,mUNICIPIOS!$B$4:$F$343,2,0)</f>
        <v>Suchitepéquez</v>
      </c>
      <c r="E5608" s="149">
        <f>+VLOOKUP($A5608,mUNICIPIOS!$B$4:$F$343,3,0)</f>
        <v>1012</v>
      </c>
      <c r="F5608" s="149" t="str">
        <f>+VLOOKUP($A5608,mUNICIPIOS!$B$4:$F$343,4,0)</f>
        <v>San Gabriel</v>
      </c>
      <c r="G5608" s="139" t="str">
        <f t="shared" ref="G5608:K5608" si="5738">+G5570</f>
        <v>03</v>
      </c>
      <c r="H5608" t="str">
        <f t="shared" si="5738"/>
        <v>ISP</v>
      </c>
      <c r="I5608" t="str">
        <f t="shared" si="5738"/>
        <v>Índice de Servicios Públicos</v>
      </c>
      <c r="J5608" t="str">
        <f t="shared" si="5738"/>
        <v>03-05</v>
      </c>
      <c r="K5608" t="str">
        <f t="shared" si="5738"/>
        <v>Gestión de servicios públicos municipales</v>
      </c>
      <c r="L5608" s="150">
        <f>+VLOOKUP($E5608,ISP_2018!$B$8:$T$347,15,0)</f>
        <v>0</v>
      </c>
      <c r="M5608" s="142" t="str">
        <f>+VLOOKUP($E5608,ISP_2018!$B$8:$T$347,16,0)</f>
        <v>Bajo</v>
      </c>
    </row>
    <row r="5609" spans="1:13" x14ac:dyDescent="0.3">
      <c r="A5609" s="139">
        <f t="shared" si="5677"/>
        <v>148</v>
      </c>
      <c r="B5609" s="148">
        <f t="shared" si="5679"/>
        <v>17</v>
      </c>
      <c r="D5609" s="149" t="str">
        <f>+VLOOKUP($A5609,mUNICIPIOS!$B$4:$F$343,2,0)</f>
        <v>Suchitepéquez</v>
      </c>
      <c r="E5609" s="149">
        <f>+VLOOKUP($A5609,mUNICIPIOS!$B$4:$F$343,3,0)</f>
        <v>1012</v>
      </c>
      <c r="F5609" s="149" t="str">
        <f>+VLOOKUP($A5609,mUNICIPIOS!$B$4:$F$343,4,0)</f>
        <v>San Gabriel</v>
      </c>
      <c r="G5609" s="139" t="str">
        <f t="shared" ref="G5609:K5609" si="5739">+G5571</f>
        <v>03</v>
      </c>
      <c r="H5609" t="str">
        <f t="shared" si="5739"/>
        <v>ISP</v>
      </c>
      <c r="I5609" t="str">
        <f t="shared" si="5739"/>
        <v>Índice de Servicios Públicos</v>
      </c>
      <c r="J5609" t="str">
        <f t="shared" si="5739"/>
        <v>INDICE</v>
      </c>
      <c r="K5609">
        <f t="shared" si="5739"/>
        <v>0</v>
      </c>
      <c r="L5609" s="150">
        <f>+VLOOKUP($E5609,ISP_2018!$B$8:$T$347,18,0)</f>
        <v>0</v>
      </c>
      <c r="M5609" s="142" t="str">
        <f>+VLOOKUP($E5609,ISP_2018!$B$8:$T$347,19,0)</f>
        <v>Bajo</v>
      </c>
    </row>
    <row r="5610" spans="1:13" x14ac:dyDescent="0.3">
      <c r="A5610" s="139">
        <f t="shared" si="5677"/>
        <v>148</v>
      </c>
      <c r="B5610" s="148">
        <f t="shared" si="5679"/>
        <v>18</v>
      </c>
      <c r="D5610" s="149" t="str">
        <f>+VLOOKUP($A5610,mUNICIPIOS!$B$4:$F$343,2,0)</f>
        <v>Suchitepéquez</v>
      </c>
      <c r="E5610" s="149">
        <f>+VLOOKUP($A5610,mUNICIPIOS!$B$4:$F$343,3,0)</f>
        <v>1012</v>
      </c>
      <c r="F5610" s="149" t="str">
        <f>+VLOOKUP($A5610,mUNICIPIOS!$B$4:$F$343,4,0)</f>
        <v>San Gabriel</v>
      </c>
      <c r="G5610" s="139" t="str">
        <f t="shared" ref="G5610:K5610" si="5740">+G5572</f>
        <v>04</v>
      </c>
      <c r="H5610" t="str">
        <f t="shared" si="5740"/>
        <v>IGA</v>
      </c>
      <c r="I5610" t="str">
        <f t="shared" si="5740"/>
        <v>Índice de Gestión Administrativa</v>
      </c>
      <c r="J5610" t="str">
        <f t="shared" si="5740"/>
        <v>04-01</v>
      </c>
      <c r="K5610" t="str">
        <f t="shared" si="5740"/>
        <v>Existencia de elementos de atención municipal orientada al vecino</v>
      </c>
      <c r="L5610" s="150">
        <f>+VLOOKUP($E5610,IGA_2018!$B$8:$N$347,3,0)</f>
        <v>0</v>
      </c>
      <c r="M5610" s="142" t="str">
        <f>+VLOOKUP($E5610,IGA_2018!$B$8:$N$347,4,0)</f>
        <v>Bajo</v>
      </c>
    </row>
    <row r="5611" spans="1:13" x14ac:dyDescent="0.3">
      <c r="A5611" s="139">
        <f t="shared" si="5677"/>
        <v>148</v>
      </c>
      <c r="B5611" s="148">
        <f t="shared" si="5679"/>
        <v>19</v>
      </c>
      <c r="D5611" s="149" t="str">
        <f>+VLOOKUP($A5611,mUNICIPIOS!$B$4:$F$343,2,0)</f>
        <v>Suchitepéquez</v>
      </c>
      <c r="E5611" s="149">
        <f>+VLOOKUP($A5611,mUNICIPIOS!$B$4:$F$343,3,0)</f>
        <v>1012</v>
      </c>
      <c r="F5611" s="149" t="str">
        <f>+VLOOKUP($A5611,mUNICIPIOS!$B$4:$F$343,4,0)</f>
        <v>San Gabriel</v>
      </c>
      <c r="G5611" s="139" t="str">
        <f t="shared" ref="G5611:K5611" si="5741">+G5573</f>
        <v>04</v>
      </c>
      <c r="H5611" t="str">
        <f t="shared" si="5741"/>
        <v>IGA</v>
      </c>
      <c r="I5611" t="str">
        <f t="shared" si="5741"/>
        <v>Índice de Gestión Administrativa</v>
      </c>
      <c r="J5611" t="str">
        <f t="shared" si="5741"/>
        <v>04-02</v>
      </c>
      <c r="K5611" t="str">
        <f t="shared" si="5741"/>
        <v>Gestión del recurso humano.</v>
      </c>
      <c r="L5611" s="150">
        <f>+VLOOKUP($E5611,IGA_2018!$B$8:$N$347,6,0)</f>
        <v>0</v>
      </c>
      <c r="M5611" s="142" t="str">
        <f>+VLOOKUP($E5611,IGA_2018!$B$8:$N$347,7,0)</f>
        <v>Bajo</v>
      </c>
    </row>
    <row r="5612" spans="1:13" x14ac:dyDescent="0.3">
      <c r="A5612" s="139">
        <f t="shared" si="5677"/>
        <v>148</v>
      </c>
      <c r="B5612" s="148">
        <f t="shared" si="5679"/>
        <v>20</v>
      </c>
      <c r="D5612" s="149" t="str">
        <f>+VLOOKUP($A5612,mUNICIPIOS!$B$4:$F$343,2,0)</f>
        <v>Suchitepéquez</v>
      </c>
      <c r="E5612" s="149">
        <f>+VLOOKUP($A5612,mUNICIPIOS!$B$4:$F$343,3,0)</f>
        <v>1012</v>
      </c>
      <c r="F5612" s="149" t="str">
        <f>+VLOOKUP($A5612,mUNICIPIOS!$B$4:$F$343,4,0)</f>
        <v>San Gabriel</v>
      </c>
      <c r="G5612" s="139" t="str">
        <f t="shared" ref="G5612:K5612" si="5742">+G5574</f>
        <v>04</v>
      </c>
      <c r="H5612" t="str">
        <f t="shared" si="5742"/>
        <v>IGA</v>
      </c>
      <c r="I5612" t="str">
        <f t="shared" si="5742"/>
        <v>Índice de Gestión Administrativa</v>
      </c>
      <c r="J5612" t="str">
        <f t="shared" si="5742"/>
        <v>04-03</v>
      </c>
      <c r="K5612" t="str">
        <f t="shared" si="5742"/>
        <v>Existencia de oficinas municipales con instrumentos de gestión.</v>
      </c>
      <c r="L5612" s="150">
        <f>+VLOOKUP($E5612,IGA_2018!$B$8:$N$347,9,0)</f>
        <v>0</v>
      </c>
      <c r="M5612" s="142" t="str">
        <f>+VLOOKUP($E5612,IGA_2018!$B$8:$N$347,10,0)</f>
        <v>Bajo</v>
      </c>
    </row>
    <row r="5613" spans="1:13" x14ac:dyDescent="0.3">
      <c r="A5613" s="139">
        <f t="shared" ref="A5613:A5676" si="5743">+IF(B5612=38,A5612+1,A5612)</f>
        <v>148</v>
      </c>
      <c r="B5613" s="148">
        <f t="shared" si="5679"/>
        <v>21</v>
      </c>
      <c r="D5613" s="149" t="str">
        <f>+VLOOKUP($A5613,mUNICIPIOS!$B$4:$F$343,2,0)</f>
        <v>Suchitepéquez</v>
      </c>
      <c r="E5613" s="149">
        <f>+VLOOKUP($A5613,mUNICIPIOS!$B$4:$F$343,3,0)</f>
        <v>1012</v>
      </c>
      <c r="F5613" s="149" t="str">
        <f>+VLOOKUP($A5613,mUNICIPIOS!$B$4:$F$343,4,0)</f>
        <v>San Gabriel</v>
      </c>
      <c r="G5613" s="139" t="str">
        <f t="shared" ref="G5613:K5613" si="5744">+G5575</f>
        <v>04</v>
      </c>
      <c r="H5613" t="str">
        <f t="shared" si="5744"/>
        <v>IGA</v>
      </c>
      <c r="I5613" t="str">
        <f t="shared" si="5744"/>
        <v>Índice de Gestión Administrativa</v>
      </c>
      <c r="J5613" t="str">
        <f t="shared" si="5744"/>
        <v>INDICE</v>
      </c>
      <c r="K5613">
        <f t="shared" si="5744"/>
        <v>0</v>
      </c>
      <c r="L5613" s="150">
        <f>+VLOOKUP($E5613,IGA_2018!$B$8:$N$347,12,0)</f>
        <v>0</v>
      </c>
      <c r="M5613" s="142" t="str">
        <f>+VLOOKUP($E5613,IGA_2018!$B$8:$N$347,13,0)</f>
        <v>Bajo</v>
      </c>
    </row>
    <row r="5614" spans="1:13" x14ac:dyDescent="0.3">
      <c r="A5614" s="139">
        <f t="shared" si="5743"/>
        <v>148</v>
      </c>
      <c r="B5614" s="148">
        <f t="shared" ref="B5614:B5677" si="5745">+B5576</f>
        <v>22</v>
      </c>
      <c r="D5614" s="149" t="str">
        <f>+VLOOKUP($A5614,mUNICIPIOS!$B$4:$F$343,2,0)</f>
        <v>Suchitepéquez</v>
      </c>
      <c r="E5614" s="149">
        <f>+VLOOKUP($A5614,mUNICIPIOS!$B$4:$F$343,3,0)</f>
        <v>1012</v>
      </c>
      <c r="F5614" s="149" t="str">
        <f>+VLOOKUP($A5614,mUNICIPIOS!$B$4:$F$343,4,0)</f>
        <v>San Gabriel</v>
      </c>
      <c r="G5614" s="139" t="str">
        <f t="shared" ref="G5614:K5614" si="5746">+G5576</f>
        <v>05</v>
      </c>
      <c r="H5614" t="str">
        <f t="shared" si="5746"/>
        <v>IGF</v>
      </c>
      <c r="I5614" t="str">
        <f t="shared" si="5746"/>
        <v>Índice de Gestión Financiera</v>
      </c>
      <c r="J5614" t="str">
        <f t="shared" si="5746"/>
        <v>05-01</v>
      </c>
      <c r="K5614" t="str">
        <f t="shared" si="5746"/>
        <v>Autonomía financiera municipal</v>
      </c>
      <c r="L5614" s="150">
        <f>+VLOOKUP($E5614,IGF_2018!$B$8:$Z$347,3,0)</f>
        <v>0.11204036702446292</v>
      </c>
      <c r="M5614" s="142" t="str">
        <f>+VLOOKUP($E5614,IGF_2018!$B$8:$Z$347,4,0)</f>
        <v>Bajo</v>
      </c>
    </row>
    <row r="5615" spans="1:13" x14ac:dyDescent="0.3">
      <c r="A5615" s="139">
        <f t="shared" si="5743"/>
        <v>148</v>
      </c>
      <c r="B5615" s="148">
        <f t="shared" si="5745"/>
        <v>23</v>
      </c>
      <c r="D5615" s="149" t="str">
        <f>+VLOOKUP($A5615,mUNICIPIOS!$B$4:$F$343,2,0)</f>
        <v>Suchitepéquez</v>
      </c>
      <c r="E5615" s="149">
        <f>+VLOOKUP($A5615,mUNICIPIOS!$B$4:$F$343,3,0)</f>
        <v>1012</v>
      </c>
      <c r="F5615" s="149" t="str">
        <f>+VLOOKUP($A5615,mUNICIPIOS!$B$4:$F$343,4,0)</f>
        <v>San Gabriel</v>
      </c>
      <c r="G5615" s="139" t="str">
        <f t="shared" ref="G5615:K5615" si="5747">+G5577</f>
        <v>05</v>
      </c>
      <c r="H5615" t="str">
        <f t="shared" si="5747"/>
        <v>IGF</v>
      </c>
      <c r="I5615" t="str">
        <f t="shared" si="5747"/>
        <v>Índice de Gestión Financiera</v>
      </c>
      <c r="J5615" t="str">
        <f t="shared" si="5747"/>
        <v>05-02</v>
      </c>
      <c r="K5615" t="str">
        <f t="shared" si="5747"/>
        <v xml:space="preserve">Ingresos propios por habitante -sin regalías- </v>
      </c>
      <c r="L5615" s="150">
        <f>+VLOOKUP($E5615,IGF_2018!$B$8:$Z$347,6,0)</f>
        <v>0.12168542571170511</v>
      </c>
      <c r="M5615" s="142" t="str">
        <f>+VLOOKUP($E5615,IGF_2018!$B$8:$Z$347,7,0)</f>
        <v>Bajo</v>
      </c>
    </row>
    <row r="5616" spans="1:13" x14ac:dyDescent="0.3">
      <c r="A5616" s="139">
        <f t="shared" si="5743"/>
        <v>148</v>
      </c>
      <c r="B5616" s="148">
        <f t="shared" si="5745"/>
        <v>24</v>
      </c>
      <c r="D5616" s="149" t="str">
        <f>+VLOOKUP($A5616,mUNICIPIOS!$B$4:$F$343,2,0)</f>
        <v>Suchitepéquez</v>
      </c>
      <c r="E5616" s="149">
        <f>+VLOOKUP($A5616,mUNICIPIOS!$B$4:$F$343,3,0)</f>
        <v>1012</v>
      </c>
      <c r="F5616" s="149" t="str">
        <f>+VLOOKUP($A5616,mUNICIPIOS!$B$4:$F$343,4,0)</f>
        <v>San Gabriel</v>
      </c>
      <c r="G5616" s="139" t="str">
        <f t="shared" ref="G5616:K5616" si="5748">+G5578</f>
        <v>05</v>
      </c>
      <c r="H5616" t="str">
        <f t="shared" si="5748"/>
        <v>IGF</v>
      </c>
      <c r="I5616" t="str">
        <f t="shared" si="5748"/>
        <v>Índice de Gestión Financiera</v>
      </c>
      <c r="J5616" t="str">
        <f t="shared" si="5748"/>
        <v>05-03</v>
      </c>
      <c r="K5616" t="str">
        <f t="shared" si="5748"/>
        <v>Ingresos del IUSI en relación a los ingresos propios -sin regalías-</v>
      </c>
      <c r="L5616" s="150">
        <f>+VLOOKUP($E5616,IGF_2018!$B$8:$Z$347,9,0)</f>
        <v>1.9159848938428176E-2</v>
      </c>
      <c r="M5616" s="142" t="str">
        <f>+VLOOKUP($E5616,IGF_2018!$B$8:$Z$347,10,0)</f>
        <v>Bajo</v>
      </c>
    </row>
    <row r="5617" spans="1:13" x14ac:dyDescent="0.3">
      <c r="A5617" s="139">
        <f t="shared" si="5743"/>
        <v>148</v>
      </c>
      <c r="B5617" s="148">
        <f t="shared" si="5745"/>
        <v>25</v>
      </c>
      <c r="D5617" s="149" t="str">
        <f>+VLOOKUP($A5617,mUNICIPIOS!$B$4:$F$343,2,0)</f>
        <v>Suchitepéquez</v>
      </c>
      <c r="E5617" s="149">
        <f>+VLOOKUP($A5617,mUNICIPIOS!$B$4:$F$343,3,0)</f>
        <v>1012</v>
      </c>
      <c r="F5617" s="149" t="str">
        <f>+VLOOKUP($A5617,mUNICIPIOS!$B$4:$F$343,4,0)</f>
        <v>San Gabriel</v>
      </c>
      <c r="G5617" s="139" t="str">
        <f t="shared" ref="G5617:K5617" si="5749">+G5579</f>
        <v>05</v>
      </c>
      <c r="H5617" t="str">
        <f t="shared" si="5749"/>
        <v>IGF</v>
      </c>
      <c r="I5617" t="str">
        <f t="shared" si="5749"/>
        <v>Índice de Gestión Financiera</v>
      </c>
      <c r="J5617" t="str">
        <f t="shared" si="5749"/>
        <v>05-04</v>
      </c>
      <c r="K5617" t="str">
        <f t="shared" si="5749"/>
        <v>Inversión anual en capital fijo por habitante</v>
      </c>
      <c r="L5617" s="150">
        <f>+VLOOKUP($E5617,IGF_2018!$B$8:$Z$347,12,0)</f>
        <v>3.9380310646399602E-2</v>
      </c>
      <c r="M5617" s="142" t="str">
        <f>+VLOOKUP($E5617,IGF_2018!$B$8:$Z$347,13,0)</f>
        <v>Bajo</v>
      </c>
    </row>
    <row r="5618" spans="1:13" x14ac:dyDescent="0.3">
      <c r="A5618" s="139">
        <f t="shared" si="5743"/>
        <v>148</v>
      </c>
      <c r="B5618" s="148">
        <f t="shared" si="5745"/>
        <v>26</v>
      </c>
      <c r="D5618" s="149" t="str">
        <f>+VLOOKUP($A5618,mUNICIPIOS!$B$4:$F$343,2,0)</f>
        <v>Suchitepéquez</v>
      </c>
      <c r="E5618" s="149">
        <f>+VLOOKUP($A5618,mUNICIPIOS!$B$4:$F$343,3,0)</f>
        <v>1012</v>
      </c>
      <c r="F5618" s="149" t="str">
        <f>+VLOOKUP($A5618,mUNICIPIOS!$B$4:$F$343,4,0)</f>
        <v>San Gabriel</v>
      </c>
      <c r="G5618" s="139" t="str">
        <f t="shared" ref="G5618:K5618" si="5750">+G5580</f>
        <v>05</v>
      </c>
      <c r="H5618" t="str">
        <f t="shared" si="5750"/>
        <v>IGF</v>
      </c>
      <c r="I5618" t="str">
        <f t="shared" si="5750"/>
        <v>Índice de Gestión Financiera</v>
      </c>
      <c r="J5618" t="str">
        <f t="shared" si="5750"/>
        <v>05-05</v>
      </c>
      <c r="K5618" t="str">
        <f t="shared" si="5750"/>
        <v>Inversión anual en capital fijo con recursos percibidos por ingresos propios</v>
      </c>
      <c r="L5618" s="150">
        <f>+VLOOKUP($E5618,IGF_2018!$B$8:$Z$347,15,0)</f>
        <v>4.1785457231545926E-2</v>
      </c>
      <c r="M5618" s="142" t="str">
        <f>+VLOOKUP($E5618,IGF_2018!$B$8:$Z$347,16,0)</f>
        <v>Bajo</v>
      </c>
    </row>
    <row r="5619" spans="1:13" x14ac:dyDescent="0.3">
      <c r="A5619" s="139">
        <f t="shared" si="5743"/>
        <v>148</v>
      </c>
      <c r="B5619" s="148">
        <f t="shared" si="5745"/>
        <v>27</v>
      </c>
      <c r="D5619" s="149" t="str">
        <f>+VLOOKUP($A5619,mUNICIPIOS!$B$4:$F$343,2,0)</f>
        <v>Suchitepéquez</v>
      </c>
      <c r="E5619" s="149">
        <f>+VLOOKUP($A5619,mUNICIPIOS!$B$4:$F$343,3,0)</f>
        <v>1012</v>
      </c>
      <c r="F5619" s="149" t="str">
        <f>+VLOOKUP($A5619,mUNICIPIOS!$B$4:$F$343,4,0)</f>
        <v>San Gabriel</v>
      </c>
      <c r="G5619" s="139" t="str">
        <f t="shared" ref="G5619:K5619" si="5751">+G5581</f>
        <v>05</v>
      </c>
      <c r="H5619" t="str">
        <f t="shared" si="5751"/>
        <v>IGF</v>
      </c>
      <c r="I5619" t="str">
        <f t="shared" si="5751"/>
        <v>Índice de Gestión Financiera</v>
      </c>
      <c r="J5619" t="str">
        <f t="shared" si="5751"/>
        <v>05-06</v>
      </c>
      <c r="K5619" t="str">
        <f t="shared" si="5751"/>
        <v xml:space="preserve">Inversión anual en capital fijo con recursos percibidos por transferencias del Gobierno Central </v>
      </c>
      <c r="L5619" s="150">
        <f>+VLOOKUP($E5619,IGF_2018!$B$8:$Z$347,18,0)</f>
        <v>4.431529861141933E-3</v>
      </c>
      <c r="M5619" s="142" t="str">
        <f>+VLOOKUP($E5619,IGF_2018!$B$8:$Z$347,19,0)</f>
        <v>Bajo</v>
      </c>
    </row>
    <row r="5620" spans="1:13" x14ac:dyDescent="0.3">
      <c r="A5620" s="139">
        <f t="shared" si="5743"/>
        <v>148</v>
      </c>
      <c r="B5620" s="148">
        <f t="shared" si="5745"/>
        <v>28</v>
      </c>
      <c r="D5620" s="149" t="str">
        <f>+VLOOKUP($A5620,mUNICIPIOS!$B$4:$F$343,2,0)</f>
        <v>Suchitepéquez</v>
      </c>
      <c r="E5620" s="149">
        <f>+VLOOKUP($A5620,mUNICIPIOS!$B$4:$F$343,3,0)</f>
        <v>1012</v>
      </c>
      <c r="F5620" s="149" t="str">
        <f>+VLOOKUP($A5620,mUNICIPIOS!$B$4:$F$343,4,0)</f>
        <v>San Gabriel</v>
      </c>
      <c r="G5620" s="139" t="str">
        <f t="shared" ref="G5620:K5620" si="5752">+G5582</f>
        <v>05</v>
      </c>
      <c r="H5620" t="str">
        <f t="shared" si="5752"/>
        <v>IGF</v>
      </c>
      <c r="I5620" t="str">
        <f t="shared" si="5752"/>
        <v>Índice de Gestión Financiera</v>
      </c>
      <c r="J5620" t="str">
        <f t="shared" si="5752"/>
        <v>05-07</v>
      </c>
      <c r="K5620" t="str">
        <f t="shared" si="5752"/>
        <v>Financiamiento por endeudamiento municipal</v>
      </c>
      <c r="L5620" s="150">
        <f>+VLOOKUP($E5620,IGF_2018!$B$8:$Z$347,21,0)</f>
        <v>1</v>
      </c>
      <c r="M5620" s="142" t="str">
        <f>+VLOOKUP($E5620,IGF_2018!$B$8:$Z$347,22,0)</f>
        <v>Alto</v>
      </c>
    </row>
    <row r="5621" spans="1:13" x14ac:dyDescent="0.3">
      <c r="A5621" s="139">
        <f t="shared" si="5743"/>
        <v>148</v>
      </c>
      <c r="B5621" s="148">
        <f t="shared" si="5745"/>
        <v>29</v>
      </c>
      <c r="D5621" s="149" t="str">
        <f>+VLOOKUP($A5621,mUNICIPIOS!$B$4:$F$343,2,0)</f>
        <v>Suchitepéquez</v>
      </c>
      <c r="E5621" s="149">
        <f>+VLOOKUP($A5621,mUNICIPIOS!$B$4:$F$343,3,0)</f>
        <v>1012</v>
      </c>
      <c r="F5621" s="149" t="str">
        <f>+VLOOKUP($A5621,mUNICIPIOS!$B$4:$F$343,4,0)</f>
        <v>San Gabriel</v>
      </c>
      <c r="G5621" s="139" t="str">
        <f t="shared" ref="G5621:K5621" si="5753">+G5583</f>
        <v>05</v>
      </c>
      <c r="H5621" t="str">
        <f t="shared" si="5753"/>
        <v>IGF</v>
      </c>
      <c r="I5621" t="str">
        <f t="shared" si="5753"/>
        <v>Índice de Gestión Financiera</v>
      </c>
      <c r="J5621" t="str">
        <f t="shared" si="5753"/>
        <v>INDICE</v>
      </c>
      <c r="K5621">
        <f t="shared" si="5753"/>
        <v>0</v>
      </c>
      <c r="L5621" s="150">
        <f>+VLOOKUP($E5621,IGF_2018!$B$8:$Z$347,24,0)</f>
        <v>0.25722087321498516</v>
      </c>
      <c r="M5621" s="142" t="str">
        <f>+VLOOKUP($E5621,IGF_2018!$B$8:$Z$347,25,0)</f>
        <v>Medio bajo</v>
      </c>
    </row>
    <row r="5622" spans="1:13" x14ac:dyDescent="0.3">
      <c r="A5622" s="139">
        <f t="shared" si="5743"/>
        <v>148</v>
      </c>
      <c r="B5622" s="148">
        <f t="shared" si="5745"/>
        <v>30</v>
      </c>
      <c r="D5622" s="149" t="str">
        <f>+VLOOKUP($A5622,mUNICIPIOS!$B$4:$F$343,2,0)</f>
        <v>Suchitepéquez</v>
      </c>
      <c r="E5622" s="149">
        <f>+VLOOKUP($A5622,mUNICIPIOS!$B$4:$F$343,3,0)</f>
        <v>1012</v>
      </c>
      <c r="F5622" s="149" t="str">
        <f>+VLOOKUP($A5622,mUNICIPIOS!$B$4:$F$343,4,0)</f>
        <v>San Gabriel</v>
      </c>
      <c r="G5622" s="139" t="str">
        <f t="shared" ref="G5622:K5622" si="5754">+G5584</f>
        <v>06</v>
      </c>
      <c r="H5622" t="str">
        <f t="shared" si="5754"/>
        <v>IGE</v>
      </c>
      <c r="I5622" t="str">
        <f t="shared" si="5754"/>
        <v>Índice de Gestión Estratégica</v>
      </c>
      <c r="J5622" t="str">
        <f t="shared" si="5754"/>
        <v>06-01</v>
      </c>
      <c r="K5622" t="str">
        <f t="shared" si="5754"/>
        <v>Ejecución del Plan Operativo Anual  (POA)</v>
      </c>
      <c r="L5622" s="150">
        <f>+VLOOKUP($E5622,IGE_2018!$B$8:$Z$347,3,0)</f>
        <v>0</v>
      </c>
      <c r="M5622" s="142" t="str">
        <f>+VLOOKUP($E5622,IGE_2018!$B$8:$Z$347,4,0)</f>
        <v>Bajo</v>
      </c>
    </row>
    <row r="5623" spans="1:13" x14ac:dyDescent="0.3">
      <c r="A5623" s="139">
        <f t="shared" si="5743"/>
        <v>148</v>
      </c>
      <c r="B5623" s="148">
        <f t="shared" si="5745"/>
        <v>31</v>
      </c>
      <c r="D5623" s="149" t="str">
        <f>+VLOOKUP($A5623,mUNICIPIOS!$B$4:$F$343,2,0)</f>
        <v>Suchitepéquez</v>
      </c>
      <c r="E5623" s="149">
        <f>+VLOOKUP($A5623,mUNICIPIOS!$B$4:$F$343,3,0)</f>
        <v>1012</v>
      </c>
      <c r="F5623" s="149" t="str">
        <f>+VLOOKUP($A5623,mUNICIPIOS!$B$4:$F$343,4,0)</f>
        <v>San Gabriel</v>
      </c>
      <c r="G5623" s="139" t="str">
        <f t="shared" ref="G5623:K5623" si="5755">+G5585</f>
        <v>06</v>
      </c>
      <c r="H5623" t="str">
        <f t="shared" si="5755"/>
        <v>IGE</v>
      </c>
      <c r="I5623" t="str">
        <f t="shared" si="5755"/>
        <v>Índice de Gestión Estratégica</v>
      </c>
      <c r="J5623" t="str">
        <f t="shared" si="5755"/>
        <v>06-02</v>
      </c>
      <c r="K5623" t="str">
        <f t="shared" si="5755"/>
        <v>Relación Plan de Desarrollo Municipal y Ordenamiento Territorial (PDM-OT) - Plan Estratégico Institucional (PEI) - Plan Operativo Multianual (POM) - Plan Operativo Anual (POA)</v>
      </c>
      <c r="L5623" s="150">
        <f>+VLOOKUP($E5623,IGE_2018!$B$8:$Z$347,6,0)</f>
        <v>0</v>
      </c>
      <c r="M5623" s="142" t="str">
        <f>+VLOOKUP($E5623,IGE_2018!$B$8:$Z$347,7,0)</f>
        <v>Bajo</v>
      </c>
    </row>
    <row r="5624" spans="1:13" x14ac:dyDescent="0.3">
      <c r="A5624" s="139">
        <f t="shared" si="5743"/>
        <v>148</v>
      </c>
      <c r="B5624" s="148">
        <f t="shared" si="5745"/>
        <v>32</v>
      </c>
      <c r="D5624" s="149" t="str">
        <f>+VLOOKUP($A5624,mUNICIPIOS!$B$4:$F$343,2,0)</f>
        <v>Suchitepéquez</v>
      </c>
      <c r="E5624" s="149">
        <f>+VLOOKUP($A5624,mUNICIPIOS!$B$4:$F$343,3,0)</f>
        <v>1012</v>
      </c>
      <c r="F5624" s="149" t="str">
        <f>+VLOOKUP($A5624,mUNICIPIOS!$B$4:$F$343,4,0)</f>
        <v>San Gabriel</v>
      </c>
      <c r="G5624" s="139" t="str">
        <f t="shared" ref="G5624:K5624" si="5756">+G5586</f>
        <v>06</v>
      </c>
      <c r="H5624" t="str">
        <f t="shared" si="5756"/>
        <v>IGE</v>
      </c>
      <c r="I5624" t="str">
        <f t="shared" si="5756"/>
        <v>Índice de Gestión Estratégica</v>
      </c>
      <c r="J5624" t="str">
        <f t="shared" si="5756"/>
        <v>06-03</v>
      </c>
      <c r="K5624" t="str">
        <f t="shared" si="5756"/>
        <v>Presupuesto de egresos relacionado a competencias municipales que responden a prioridades nacionales de desarrollo.</v>
      </c>
      <c r="L5624" s="150">
        <f>+VLOOKUP($E5624,IGE_2018!$B$8:$Z$347,9,0)</f>
        <v>0.48280044266146876</v>
      </c>
      <c r="M5624" s="142" t="str">
        <f>+VLOOKUP($E5624,IGE_2018!$B$8:$Z$347,10,0)</f>
        <v>Medio</v>
      </c>
    </row>
    <row r="5625" spans="1:13" x14ac:dyDescent="0.3">
      <c r="A5625" s="139">
        <f t="shared" si="5743"/>
        <v>148</v>
      </c>
      <c r="B5625" s="148">
        <f t="shared" si="5745"/>
        <v>33</v>
      </c>
      <c r="D5625" s="149" t="str">
        <f>+VLOOKUP($A5625,mUNICIPIOS!$B$4:$F$343,2,0)</f>
        <v>Suchitepéquez</v>
      </c>
      <c r="E5625" s="149">
        <f>+VLOOKUP($A5625,mUNICIPIOS!$B$4:$F$343,3,0)</f>
        <v>1012</v>
      </c>
      <c r="F5625" s="149" t="str">
        <f>+VLOOKUP($A5625,mUNICIPIOS!$B$4:$F$343,4,0)</f>
        <v>San Gabriel</v>
      </c>
      <c r="G5625" s="139" t="str">
        <f t="shared" ref="G5625:K5625" si="5757">+G5587</f>
        <v>06</v>
      </c>
      <c r="H5625" t="str">
        <f t="shared" si="5757"/>
        <v>IGE</v>
      </c>
      <c r="I5625" t="str">
        <f t="shared" si="5757"/>
        <v>Índice de Gestión Estratégica</v>
      </c>
      <c r="J5625" t="str">
        <f t="shared" si="5757"/>
        <v>06-04</v>
      </c>
      <c r="K5625" t="str">
        <f t="shared" si="5757"/>
        <v>Institucionalización de la gestión ordenada del territorio</v>
      </c>
      <c r="L5625" s="150">
        <f>+VLOOKUP($E5625,IGE_2018!$B$8:$Z$347,12,0)</f>
        <v>0</v>
      </c>
      <c r="M5625" s="142" t="str">
        <f>+VLOOKUP($E5625,IGE_2018!$B$8:$Z$347,13,0)</f>
        <v>Bajo</v>
      </c>
    </row>
    <row r="5626" spans="1:13" x14ac:dyDescent="0.3">
      <c r="A5626" s="139">
        <f t="shared" si="5743"/>
        <v>148</v>
      </c>
      <c r="B5626" s="148">
        <f t="shared" si="5745"/>
        <v>34</v>
      </c>
      <c r="D5626" s="149" t="str">
        <f>+VLOOKUP($A5626,mUNICIPIOS!$B$4:$F$343,2,0)</f>
        <v>Suchitepéquez</v>
      </c>
      <c r="E5626" s="149">
        <f>+VLOOKUP($A5626,mUNICIPIOS!$B$4:$F$343,3,0)</f>
        <v>1012</v>
      </c>
      <c r="F5626" s="149" t="str">
        <f>+VLOOKUP($A5626,mUNICIPIOS!$B$4:$F$343,4,0)</f>
        <v>San Gabriel</v>
      </c>
      <c r="G5626" s="139" t="str">
        <f t="shared" ref="G5626:K5626" si="5758">+G5588</f>
        <v>06</v>
      </c>
      <c r="H5626" t="str">
        <f t="shared" si="5758"/>
        <v>IGE</v>
      </c>
      <c r="I5626" t="str">
        <f t="shared" si="5758"/>
        <v>Índice de Gestión Estratégica</v>
      </c>
      <c r="J5626" t="str">
        <f t="shared" si="5758"/>
        <v>06-05</v>
      </c>
      <c r="K5626" t="str">
        <f t="shared" si="5758"/>
        <v>Acciones para la gestión ordenada del territorio</v>
      </c>
      <c r="L5626" s="150">
        <f>+VLOOKUP($E5626,IGE_2018!$B$8:$Z$347,15,0)</f>
        <v>0</v>
      </c>
      <c r="M5626" s="142" t="str">
        <f>+VLOOKUP($E5626,IGE_2018!$B$8:$Z$347,16,0)</f>
        <v>Bajo</v>
      </c>
    </row>
    <row r="5627" spans="1:13" x14ac:dyDescent="0.3">
      <c r="A5627" s="139">
        <f t="shared" si="5743"/>
        <v>148</v>
      </c>
      <c r="B5627" s="148">
        <f t="shared" si="5745"/>
        <v>35</v>
      </c>
      <c r="D5627" s="149" t="str">
        <f>+VLOOKUP($A5627,mUNICIPIOS!$B$4:$F$343,2,0)</f>
        <v>Suchitepéquez</v>
      </c>
      <c r="E5627" s="149">
        <f>+VLOOKUP($A5627,mUNICIPIOS!$B$4:$F$343,3,0)</f>
        <v>1012</v>
      </c>
      <c r="F5627" s="149" t="str">
        <f>+VLOOKUP($A5627,mUNICIPIOS!$B$4:$F$343,4,0)</f>
        <v>San Gabriel</v>
      </c>
      <c r="G5627" s="139" t="str">
        <f t="shared" ref="G5627:K5627" si="5759">+G5589</f>
        <v>06</v>
      </c>
      <c r="H5627" t="str">
        <f t="shared" si="5759"/>
        <v>IGE</v>
      </c>
      <c r="I5627" t="str">
        <f t="shared" si="5759"/>
        <v>Índice de Gestión Estratégica</v>
      </c>
      <c r="J5627" t="str">
        <f t="shared" si="5759"/>
        <v>06-06</v>
      </c>
      <c r="K5627" t="str">
        <f t="shared" si="5759"/>
        <v>Gestión de riesgo en la formulación de proyectos derivados de la planificación operativa anual</v>
      </c>
      <c r="L5627" s="150">
        <f>+VLOOKUP($E5627,IGE_2018!$B$8:$Z$347,18,0)</f>
        <v>0</v>
      </c>
      <c r="M5627" s="142" t="str">
        <f>+VLOOKUP($E5627,IGE_2018!$B$8:$Z$347,19,0)</f>
        <v>Bajo</v>
      </c>
    </row>
    <row r="5628" spans="1:13" x14ac:dyDescent="0.3">
      <c r="A5628" s="139">
        <f t="shared" si="5743"/>
        <v>148</v>
      </c>
      <c r="B5628" s="148">
        <f t="shared" si="5745"/>
        <v>36</v>
      </c>
      <c r="D5628" s="149" t="str">
        <f>+VLOOKUP($A5628,mUNICIPIOS!$B$4:$F$343,2,0)</f>
        <v>Suchitepéquez</v>
      </c>
      <c r="E5628" s="149">
        <f>+VLOOKUP($A5628,mUNICIPIOS!$B$4:$F$343,3,0)</f>
        <v>1012</v>
      </c>
      <c r="F5628" s="149" t="str">
        <f>+VLOOKUP($A5628,mUNICIPIOS!$B$4:$F$343,4,0)</f>
        <v>San Gabriel</v>
      </c>
      <c r="G5628" s="139" t="str">
        <f t="shared" ref="G5628:K5628" si="5760">+G5590</f>
        <v>06</v>
      </c>
      <c r="H5628" t="str">
        <f t="shared" si="5760"/>
        <v>IGE</v>
      </c>
      <c r="I5628" t="str">
        <f t="shared" si="5760"/>
        <v>Índice de Gestión Estratégica</v>
      </c>
      <c r="J5628" t="str">
        <f t="shared" si="5760"/>
        <v>06-07</v>
      </c>
      <c r="K5628" t="str">
        <f t="shared" si="5760"/>
        <v>Ingresos por servicios ambientales en relación a los ingresos propios sin regalías</v>
      </c>
      <c r="L5628" s="150">
        <f>+VLOOKUP($E5628,IGE_2018!$B$8:$Z$347,21,0)</f>
        <v>2.0118298240800414E-2</v>
      </c>
      <c r="M5628" s="142" t="str">
        <f>+VLOOKUP($E5628,IGE_2018!$B$8:$Z$347,22,0)</f>
        <v>Bajo</v>
      </c>
    </row>
    <row r="5629" spans="1:13" x14ac:dyDescent="0.3">
      <c r="A5629" s="139">
        <f t="shared" si="5743"/>
        <v>148</v>
      </c>
      <c r="B5629" s="148">
        <f t="shared" si="5745"/>
        <v>37</v>
      </c>
      <c r="D5629" s="149" t="str">
        <f>+VLOOKUP($A5629,mUNICIPIOS!$B$4:$F$343,2,0)</f>
        <v>Suchitepéquez</v>
      </c>
      <c r="E5629" s="149">
        <f>+VLOOKUP($A5629,mUNICIPIOS!$B$4:$F$343,3,0)</f>
        <v>1012</v>
      </c>
      <c r="F5629" s="149" t="str">
        <f>+VLOOKUP($A5629,mUNICIPIOS!$B$4:$F$343,4,0)</f>
        <v>San Gabriel</v>
      </c>
      <c r="G5629" s="139" t="str">
        <f t="shared" ref="G5629:K5629" si="5761">+G5591</f>
        <v>06</v>
      </c>
      <c r="H5629" t="str">
        <f t="shared" si="5761"/>
        <v>IGE</v>
      </c>
      <c r="I5629" t="str">
        <f t="shared" si="5761"/>
        <v>Índice de Gestión Estratégica</v>
      </c>
      <c r="J5629" t="str">
        <f t="shared" si="5761"/>
        <v>INDICE</v>
      </c>
      <c r="K5629">
        <f t="shared" si="5761"/>
        <v>0</v>
      </c>
      <c r="L5629" s="150">
        <f>+VLOOKUP($E5629,IGE_2018!$B$8:$Z$347,24,0)</f>
        <v>0.12271194048944724</v>
      </c>
      <c r="M5629" s="142" t="str">
        <f>+VLOOKUP($E5629,IGE_2018!$B$8:$Z$347,25,0)</f>
        <v>Bajo</v>
      </c>
    </row>
    <row r="5630" spans="1:13" x14ac:dyDescent="0.3">
      <c r="A5630" s="139">
        <f t="shared" si="5743"/>
        <v>148</v>
      </c>
      <c r="B5630" s="148">
        <f t="shared" si="5745"/>
        <v>38</v>
      </c>
      <c r="D5630" s="149" t="str">
        <f>+VLOOKUP($A5630,mUNICIPIOS!$B$4:$F$343,2,0)</f>
        <v>Suchitepéquez</v>
      </c>
      <c r="E5630" s="149">
        <f>+VLOOKUP($A5630,mUNICIPIOS!$B$4:$F$343,3,0)</f>
        <v>1012</v>
      </c>
      <c r="F5630" s="149" t="str">
        <f>+VLOOKUP($A5630,mUNICIPIOS!$B$4:$F$343,4,0)</f>
        <v>San Gabriel</v>
      </c>
      <c r="G5630" s="139" t="str">
        <f t="shared" ref="G5630:K5630" si="5762">+G5592</f>
        <v>RANKING</v>
      </c>
      <c r="H5630" t="str">
        <f t="shared" si="5762"/>
        <v>RGM</v>
      </c>
      <c r="I5630" t="str">
        <f t="shared" si="5762"/>
        <v>Ranking de la Gestión Municipal 2018</v>
      </c>
      <c r="J5630" t="str">
        <f t="shared" si="5762"/>
        <v>RANKING</v>
      </c>
      <c r="K5630">
        <f t="shared" si="5762"/>
        <v>0</v>
      </c>
      <c r="L5630" s="151">
        <f>+VLOOKUP($E5630,Resultados_generales!$C$8:$AE$347,27,0)</f>
        <v>0.13743687516361702</v>
      </c>
      <c r="M5630" t="str">
        <f>+VLOOKUP($E5630,Resultados_generales!$C$8:$AE$347,28,0)</f>
        <v>Bajo</v>
      </c>
    </row>
    <row r="5631" spans="1:13" x14ac:dyDescent="0.3">
      <c r="A5631" s="139">
        <f t="shared" si="5743"/>
        <v>149</v>
      </c>
      <c r="B5631" s="148">
        <f t="shared" si="5745"/>
        <v>1</v>
      </c>
      <c r="D5631" s="149" t="str">
        <f>+VLOOKUP($A5631,mUNICIPIOS!$B$4:$F$343,2,0)</f>
        <v>Suchitepéquez</v>
      </c>
      <c r="E5631" s="149">
        <f>+VLOOKUP($A5631,mUNICIPIOS!$B$4:$F$343,3,0)</f>
        <v>1013</v>
      </c>
      <c r="F5631" s="149" t="str">
        <f>+VLOOKUP($A5631,mUNICIPIOS!$B$4:$F$343,4,0)</f>
        <v>Chicacao</v>
      </c>
      <c r="G5631" s="139" t="str">
        <f t="shared" ref="G5631:K5631" si="5763">+G5593</f>
        <v>01</v>
      </c>
      <c r="H5631" t="str">
        <f t="shared" si="5763"/>
        <v>IPC</v>
      </c>
      <c r="I5631" t="str">
        <f t="shared" si="5763"/>
        <v>Índice de Participación Ciudadana</v>
      </c>
      <c r="J5631" t="str">
        <f t="shared" si="5763"/>
        <v>01-01</v>
      </c>
      <c r="K5631" t="str">
        <f t="shared" si="5763"/>
        <v>Número de reuniones del COMUDE en el año de la medición.</v>
      </c>
      <c r="L5631" s="150">
        <f>+VLOOKUP($E5631,IPC_2018!$B$8:$T$347,3,0)</f>
        <v>1</v>
      </c>
      <c r="M5631" s="142" t="str">
        <f>+VLOOKUP($E5631,IPC_2018!$B$8:$T$347,4,0)</f>
        <v>Alto</v>
      </c>
    </row>
    <row r="5632" spans="1:13" x14ac:dyDescent="0.3">
      <c r="A5632" s="139">
        <f t="shared" si="5743"/>
        <v>149</v>
      </c>
      <c r="B5632" s="148">
        <f t="shared" si="5745"/>
        <v>2</v>
      </c>
      <c r="D5632" s="149" t="str">
        <f>+VLOOKUP($A5632,mUNICIPIOS!$B$4:$F$343,2,0)</f>
        <v>Suchitepéquez</v>
      </c>
      <c r="E5632" s="149">
        <f>+VLOOKUP($A5632,mUNICIPIOS!$B$4:$F$343,3,0)</f>
        <v>1013</v>
      </c>
      <c r="F5632" s="149" t="str">
        <f>+VLOOKUP($A5632,mUNICIPIOS!$B$4:$F$343,4,0)</f>
        <v>Chicacao</v>
      </c>
      <c r="G5632" s="139" t="str">
        <f t="shared" ref="G5632:K5632" si="5764">+G5594</f>
        <v>01</v>
      </c>
      <c r="H5632" t="str">
        <f t="shared" si="5764"/>
        <v>IPC</v>
      </c>
      <c r="I5632" t="str">
        <f t="shared" si="5764"/>
        <v>Índice de Participación Ciudadana</v>
      </c>
      <c r="J5632" t="str">
        <f t="shared" si="5764"/>
        <v>01-02</v>
      </c>
      <c r="K5632" t="str">
        <f t="shared" si="5764"/>
        <v>Participación de Alcaldes, Concejales y Síndicos determinados o designados en el COMUDE</v>
      </c>
      <c r="L5632" s="150">
        <f>+VLOOKUP($E5632,IPC_2018!$B$8:$T$347,6,0)</f>
        <v>1</v>
      </c>
      <c r="M5632" s="142" t="str">
        <f>+VLOOKUP($E5632,IPC_2018!$B$8:$T$347,7,0)</f>
        <v>Alto</v>
      </c>
    </row>
    <row r="5633" spans="1:13" x14ac:dyDescent="0.3">
      <c r="A5633" s="139">
        <f t="shared" si="5743"/>
        <v>149</v>
      </c>
      <c r="B5633" s="148">
        <f t="shared" si="5745"/>
        <v>3</v>
      </c>
      <c r="D5633" s="149" t="str">
        <f>+VLOOKUP($A5633,mUNICIPIOS!$B$4:$F$343,2,0)</f>
        <v>Suchitepéquez</v>
      </c>
      <c r="E5633" s="149">
        <f>+VLOOKUP($A5633,mUNICIPIOS!$B$4:$F$343,3,0)</f>
        <v>1013</v>
      </c>
      <c r="F5633" s="149" t="str">
        <f>+VLOOKUP($A5633,mUNICIPIOS!$B$4:$F$343,4,0)</f>
        <v>Chicacao</v>
      </c>
      <c r="G5633" s="139" t="str">
        <f t="shared" ref="G5633:K5633" si="5765">+G5595</f>
        <v>01</v>
      </c>
      <c r="H5633" t="str">
        <f t="shared" si="5765"/>
        <v>IPC</v>
      </c>
      <c r="I5633" t="str">
        <f t="shared" si="5765"/>
        <v>Índice de Participación Ciudadana</v>
      </c>
      <c r="J5633" t="str">
        <f t="shared" si="5765"/>
        <v>01-03</v>
      </c>
      <c r="K5633" t="str">
        <f t="shared" si="5765"/>
        <v>Participación  de organizaciones de jóvenes, mujeres, pueblos mayas, xincas, garífunas, y otras organizaciones en el Comude</v>
      </c>
      <c r="L5633" s="150">
        <f>+VLOOKUP($E5633,IPC_2018!$B$8:$T$347,9,0)</f>
        <v>0.50532724505327242</v>
      </c>
      <c r="M5633" s="142" t="str">
        <f>+VLOOKUP($E5633,IPC_2018!$B$8:$T$347,10,0)</f>
        <v>Medio</v>
      </c>
    </row>
    <row r="5634" spans="1:13" x14ac:dyDescent="0.3">
      <c r="A5634" s="139">
        <f t="shared" si="5743"/>
        <v>149</v>
      </c>
      <c r="B5634" s="148">
        <f t="shared" si="5745"/>
        <v>4</v>
      </c>
      <c r="D5634" s="149" t="str">
        <f>+VLOOKUP($A5634,mUNICIPIOS!$B$4:$F$343,2,0)</f>
        <v>Suchitepéquez</v>
      </c>
      <c r="E5634" s="149">
        <f>+VLOOKUP($A5634,mUNICIPIOS!$B$4:$F$343,3,0)</f>
        <v>1013</v>
      </c>
      <c r="F5634" s="149" t="str">
        <f>+VLOOKUP($A5634,mUNICIPIOS!$B$4:$F$343,4,0)</f>
        <v>Chicacao</v>
      </c>
      <c r="G5634" s="139" t="str">
        <f t="shared" ref="G5634:K5634" si="5766">+G5596</f>
        <v>01</v>
      </c>
      <c r="H5634" t="str">
        <f t="shared" si="5766"/>
        <v>IPC</v>
      </c>
      <c r="I5634" t="str">
        <f t="shared" si="5766"/>
        <v>Índice de Participación Ciudadana</v>
      </c>
      <c r="J5634" t="str">
        <f t="shared" si="5766"/>
        <v>01-04</v>
      </c>
      <c r="K5634" t="str">
        <f t="shared" si="5766"/>
        <v>Representatividad territorial del Comude.</v>
      </c>
      <c r="L5634" s="150">
        <f>+VLOOKUP($E5634,IPC_2018!$B$8:$T$347,12,0)</f>
        <v>0.81666666666666665</v>
      </c>
      <c r="M5634" s="142" t="str">
        <f>+VLOOKUP($E5634,IPC_2018!$B$8:$T$347,13,0)</f>
        <v>Alto</v>
      </c>
    </row>
    <row r="5635" spans="1:13" x14ac:dyDescent="0.3">
      <c r="A5635" s="139">
        <f t="shared" si="5743"/>
        <v>149</v>
      </c>
      <c r="B5635" s="148">
        <f t="shared" si="5745"/>
        <v>5</v>
      </c>
      <c r="D5635" s="149" t="str">
        <f>+VLOOKUP($A5635,mUNICIPIOS!$B$4:$F$343,2,0)</f>
        <v>Suchitepéquez</v>
      </c>
      <c r="E5635" s="149">
        <f>+VLOOKUP($A5635,mUNICIPIOS!$B$4:$F$343,3,0)</f>
        <v>1013</v>
      </c>
      <c r="F5635" s="149" t="str">
        <f>+VLOOKUP($A5635,mUNICIPIOS!$B$4:$F$343,4,0)</f>
        <v>Chicacao</v>
      </c>
      <c r="G5635" s="139" t="str">
        <f t="shared" ref="G5635:K5635" si="5767">+G5597</f>
        <v>01</v>
      </c>
      <c r="H5635" t="str">
        <f t="shared" si="5767"/>
        <v>IPC</v>
      </c>
      <c r="I5635" t="str">
        <f t="shared" si="5767"/>
        <v>Índice de Participación Ciudadana</v>
      </c>
      <c r="J5635" t="str">
        <f t="shared" si="5767"/>
        <v>01-05</v>
      </c>
      <c r="K5635" t="str">
        <f t="shared" si="5767"/>
        <v>Funcionamiento del Comude</v>
      </c>
      <c r="L5635" s="150">
        <f>+VLOOKUP($E5635,IPC_2018!$B$8:$T$347,15,0)</f>
        <v>0.29416961141136733</v>
      </c>
      <c r="M5635" s="142" t="str">
        <f>+VLOOKUP($E5635,IPC_2018!$B$8:$T$347,16,0)</f>
        <v>Medio bajo</v>
      </c>
    </row>
    <row r="5636" spans="1:13" x14ac:dyDescent="0.3">
      <c r="A5636" s="139">
        <f t="shared" si="5743"/>
        <v>149</v>
      </c>
      <c r="B5636" s="148">
        <f t="shared" si="5745"/>
        <v>6</v>
      </c>
      <c r="D5636" s="149" t="str">
        <f>+VLOOKUP($A5636,mUNICIPIOS!$B$4:$F$343,2,0)</f>
        <v>Suchitepéquez</v>
      </c>
      <c r="E5636" s="149">
        <f>+VLOOKUP($A5636,mUNICIPIOS!$B$4:$F$343,3,0)</f>
        <v>1013</v>
      </c>
      <c r="F5636" s="149" t="str">
        <f>+VLOOKUP($A5636,mUNICIPIOS!$B$4:$F$343,4,0)</f>
        <v>Chicacao</v>
      </c>
      <c r="G5636" s="139" t="str">
        <f t="shared" ref="G5636:K5636" si="5768">+G5598</f>
        <v>01</v>
      </c>
      <c r="H5636" t="str">
        <f t="shared" si="5768"/>
        <v>IPC</v>
      </c>
      <c r="I5636" t="str">
        <f t="shared" si="5768"/>
        <v>Índice de Participación Ciudadana</v>
      </c>
      <c r="J5636" t="str">
        <f t="shared" si="5768"/>
        <v>INDICE</v>
      </c>
      <c r="K5636">
        <f t="shared" si="5768"/>
        <v>0</v>
      </c>
      <c r="L5636" s="150">
        <f>+VLOOKUP($E5636,IPC_2018!$B$8:$T$347,18,0)</f>
        <v>0.79242452846969591</v>
      </c>
      <c r="M5636" s="142" t="str">
        <f>+VLOOKUP($E5636,IPC_2018!$B$8:$T$347,19,0)</f>
        <v>Medio alto</v>
      </c>
    </row>
    <row r="5637" spans="1:13" x14ac:dyDescent="0.3">
      <c r="A5637" s="139">
        <f t="shared" si="5743"/>
        <v>149</v>
      </c>
      <c r="B5637" s="148">
        <f t="shared" si="5745"/>
        <v>7</v>
      </c>
      <c r="D5637" s="149" t="str">
        <f>+VLOOKUP($A5637,mUNICIPIOS!$B$4:$F$343,2,0)</f>
        <v>Suchitepéquez</v>
      </c>
      <c r="E5637" s="149">
        <f>+VLOOKUP($A5637,mUNICIPIOS!$B$4:$F$343,3,0)</f>
        <v>1013</v>
      </c>
      <c r="F5637" s="149" t="str">
        <f>+VLOOKUP($A5637,mUNICIPIOS!$B$4:$F$343,4,0)</f>
        <v>Chicacao</v>
      </c>
      <c r="G5637" s="139" t="str">
        <f t="shared" ref="G5637:K5637" si="5769">+G5599</f>
        <v>02</v>
      </c>
      <c r="H5637" t="str">
        <f t="shared" si="5769"/>
        <v>IIC</v>
      </c>
      <c r="I5637" t="str">
        <f t="shared" si="5769"/>
        <v>Índice de Información a la Ciudadanía</v>
      </c>
      <c r="J5637" t="str">
        <f t="shared" si="5769"/>
        <v>02-01</v>
      </c>
      <c r="K5637" t="str">
        <f t="shared" si="5769"/>
        <v>Rendición de cuentas cuatrimestral y anual al Comude enfocadas en resultados.</v>
      </c>
      <c r="L5637" s="150">
        <f>+VLOOKUP($E5637,IIC_2018!$B$8:$Q$347,3,0)</f>
        <v>0</v>
      </c>
      <c r="M5637" s="142" t="str">
        <f>+VLOOKUP($E5637,IIC_2018!$B$8:$Q$347,4,0)</f>
        <v>Bajo</v>
      </c>
    </row>
    <row r="5638" spans="1:13" x14ac:dyDescent="0.3">
      <c r="A5638" s="139">
        <f t="shared" si="5743"/>
        <v>149</v>
      </c>
      <c r="B5638" s="148">
        <f t="shared" si="5745"/>
        <v>8</v>
      </c>
      <c r="D5638" s="149" t="str">
        <f>+VLOOKUP($A5638,mUNICIPIOS!$B$4:$F$343,2,0)</f>
        <v>Suchitepéquez</v>
      </c>
      <c r="E5638" s="149">
        <f>+VLOOKUP($A5638,mUNICIPIOS!$B$4:$F$343,3,0)</f>
        <v>1013</v>
      </c>
      <c r="F5638" s="149" t="str">
        <f>+VLOOKUP($A5638,mUNICIPIOS!$B$4:$F$343,4,0)</f>
        <v>Chicacao</v>
      </c>
      <c r="G5638" s="139" t="str">
        <f t="shared" ref="G5638:K5638" si="5770">+G5600</f>
        <v>02</v>
      </c>
      <c r="H5638" t="str">
        <f t="shared" si="5770"/>
        <v>IIC</v>
      </c>
      <c r="I5638" t="str">
        <f t="shared" si="5770"/>
        <v>Índice de Información a la Ciudadanía</v>
      </c>
      <c r="J5638" t="str">
        <f t="shared" si="5770"/>
        <v>02-02</v>
      </c>
      <c r="K5638" t="str">
        <f t="shared" si="5770"/>
        <v>Información presupuestaria y otra información brindada a la ciudadanía disponible en medios locales de comunicación.</v>
      </c>
      <c r="L5638" s="150">
        <f>+VLOOKUP($E5638,IIC_2018!$B$8:$Q$347,6,0)</f>
        <v>1</v>
      </c>
      <c r="M5638" s="142" t="str">
        <f>+VLOOKUP($E5638,IIC_2018!$B$8:$Q$347,7,0)</f>
        <v>Alto</v>
      </c>
    </row>
    <row r="5639" spans="1:13" x14ac:dyDescent="0.3">
      <c r="A5639" s="139">
        <f t="shared" si="5743"/>
        <v>149</v>
      </c>
      <c r="B5639" s="148">
        <f t="shared" si="5745"/>
        <v>9</v>
      </c>
      <c r="D5639" s="149" t="str">
        <f>+VLOOKUP($A5639,mUNICIPIOS!$B$4:$F$343,2,0)</f>
        <v>Suchitepéquez</v>
      </c>
      <c r="E5639" s="149">
        <f>+VLOOKUP($A5639,mUNICIPIOS!$B$4:$F$343,3,0)</f>
        <v>1013</v>
      </c>
      <c r="F5639" s="149" t="str">
        <f>+VLOOKUP($A5639,mUNICIPIOS!$B$4:$F$343,4,0)</f>
        <v>Chicacao</v>
      </c>
      <c r="G5639" s="139" t="str">
        <f t="shared" ref="G5639:K5639" si="5771">+G5601</f>
        <v>02</v>
      </c>
      <c r="H5639" t="str">
        <f t="shared" si="5771"/>
        <v>IIC</v>
      </c>
      <c r="I5639" t="str">
        <f t="shared" si="5771"/>
        <v>Índice de Información a la Ciudadanía</v>
      </c>
      <c r="J5639" t="str">
        <f t="shared" si="5771"/>
        <v>02-03</v>
      </c>
      <c r="K5639" t="str">
        <f t="shared" si="5771"/>
        <v>Información pública de oficio actualizada y disponible de acuerdo a la LAIP y uso de internet.</v>
      </c>
      <c r="L5639" s="150">
        <f>+VLOOKUP($E5639,IIC_2018!$B$8:$Q$347,9,0)</f>
        <v>0.99999999999999989</v>
      </c>
      <c r="M5639" s="142" t="str">
        <f>+VLOOKUP($E5639,IIC_2018!$B$8:$Q$347,10,0)</f>
        <v>Alto</v>
      </c>
    </row>
    <row r="5640" spans="1:13" x14ac:dyDescent="0.3">
      <c r="A5640" s="139">
        <f t="shared" si="5743"/>
        <v>149</v>
      </c>
      <c r="B5640" s="148">
        <f t="shared" si="5745"/>
        <v>10</v>
      </c>
      <c r="D5640" s="149" t="str">
        <f>+VLOOKUP($A5640,mUNICIPIOS!$B$4:$F$343,2,0)</f>
        <v>Suchitepéquez</v>
      </c>
      <c r="E5640" s="149">
        <f>+VLOOKUP($A5640,mUNICIPIOS!$B$4:$F$343,3,0)</f>
        <v>1013</v>
      </c>
      <c r="F5640" s="149" t="str">
        <f>+VLOOKUP($A5640,mUNICIPIOS!$B$4:$F$343,4,0)</f>
        <v>Chicacao</v>
      </c>
      <c r="G5640" s="139" t="str">
        <f t="shared" ref="G5640:K5640" si="5772">+G5602</f>
        <v>02</v>
      </c>
      <c r="H5640" t="str">
        <f t="shared" si="5772"/>
        <v>IIC</v>
      </c>
      <c r="I5640" t="str">
        <f t="shared" si="5772"/>
        <v>Índice de Información a la Ciudadanía</v>
      </c>
      <c r="J5640" t="str">
        <f t="shared" si="5772"/>
        <v>02-04</v>
      </c>
      <c r="K5640" t="str">
        <f t="shared" si="5772"/>
        <v>Relación del monto contratado por medio de Guate compras con el total del presupuesto de egresos vigente.</v>
      </c>
      <c r="L5640" s="150">
        <f>+VLOOKUP($E5640,IIC_2018!$B$8:$Q$347,12,0)</f>
        <v>0.16250338831461866</v>
      </c>
      <c r="M5640" s="142" t="str">
        <f>+VLOOKUP($E5640,IIC_2018!$B$8:$Q$347,13,0)</f>
        <v>Bajo</v>
      </c>
    </row>
    <row r="5641" spans="1:13" x14ac:dyDescent="0.3">
      <c r="A5641" s="139">
        <f t="shared" si="5743"/>
        <v>149</v>
      </c>
      <c r="B5641" s="148">
        <f t="shared" si="5745"/>
        <v>11</v>
      </c>
      <c r="D5641" s="149" t="str">
        <f>+VLOOKUP($A5641,mUNICIPIOS!$B$4:$F$343,2,0)</f>
        <v>Suchitepéquez</v>
      </c>
      <c r="E5641" s="149">
        <f>+VLOOKUP($A5641,mUNICIPIOS!$B$4:$F$343,3,0)</f>
        <v>1013</v>
      </c>
      <c r="F5641" s="149" t="str">
        <f>+VLOOKUP($A5641,mUNICIPIOS!$B$4:$F$343,4,0)</f>
        <v>Chicacao</v>
      </c>
      <c r="G5641" s="139" t="str">
        <f t="shared" ref="G5641:K5641" si="5773">+G5603</f>
        <v>02</v>
      </c>
      <c r="H5641" t="str">
        <f t="shared" si="5773"/>
        <v>IIC</v>
      </c>
      <c r="I5641" t="str">
        <f t="shared" si="5773"/>
        <v>Índice de Información a la Ciudadanía</v>
      </c>
      <c r="J5641" t="str">
        <f t="shared" si="5773"/>
        <v>INDICE</v>
      </c>
      <c r="K5641">
        <f t="shared" si="5773"/>
        <v>0</v>
      </c>
      <c r="L5641" s="150">
        <f>+VLOOKUP($E5641,IIC_2018!$B$8:$Q$347,15,0)</f>
        <v>0.54062584707865469</v>
      </c>
      <c r="M5641" s="142" t="str">
        <f>+VLOOKUP($E5641,IIC_2018!$B$8:$Q$347,16,0)</f>
        <v>Medio</v>
      </c>
    </row>
    <row r="5642" spans="1:13" x14ac:dyDescent="0.3">
      <c r="A5642" s="139">
        <f t="shared" si="5743"/>
        <v>149</v>
      </c>
      <c r="B5642" s="148">
        <f t="shared" si="5745"/>
        <v>12</v>
      </c>
      <c r="D5642" s="149" t="str">
        <f>+VLOOKUP($A5642,mUNICIPIOS!$B$4:$F$343,2,0)</f>
        <v>Suchitepéquez</v>
      </c>
      <c r="E5642" s="149">
        <f>+VLOOKUP($A5642,mUNICIPIOS!$B$4:$F$343,3,0)</f>
        <v>1013</v>
      </c>
      <c r="F5642" s="149" t="str">
        <f>+VLOOKUP($A5642,mUNICIPIOS!$B$4:$F$343,4,0)</f>
        <v>Chicacao</v>
      </c>
      <c r="G5642" s="139" t="str">
        <f t="shared" ref="G5642:K5642" si="5774">+G5604</f>
        <v>03</v>
      </c>
      <c r="H5642" t="str">
        <f t="shared" si="5774"/>
        <v>ISP</v>
      </c>
      <c r="I5642" t="str">
        <f t="shared" si="5774"/>
        <v>Índice de Servicios Públicos</v>
      </c>
      <c r="J5642" t="str">
        <f t="shared" si="5774"/>
        <v>03-01</v>
      </c>
      <c r="K5642" t="str">
        <f t="shared" si="5774"/>
        <v>Cobertura del servicio público de agua</v>
      </c>
      <c r="L5642" s="150">
        <f>+VLOOKUP($E5642,ISP_2018!$B$8:$T$347,3,0)</f>
        <v>0.22841480127912289</v>
      </c>
      <c r="M5642" s="142" t="str">
        <f>+VLOOKUP($E5642,ISP_2018!$B$8:$T$347,4,0)</f>
        <v>Medio bajo</v>
      </c>
    </row>
    <row r="5643" spans="1:13" x14ac:dyDescent="0.3">
      <c r="A5643" s="139">
        <f t="shared" si="5743"/>
        <v>149</v>
      </c>
      <c r="B5643" s="148">
        <f t="shared" si="5745"/>
        <v>13</v>
      </c>
      <c r="D5643" s="149" t="str">
        <f>+VLOOKUP($A5643,mUNICIPIOS!$B$4:$F$343,2,0)</f>
        <v>Suchitepéquez</v>
      </c>
      <c r="E5643" s="149">
        <f>+VLOOKUP($A5643,mUNICIPIOS!$B$4:$F$343,3,0)</f>
        <v>1013</v>
      </c>
      <c r="F5643" s="149" t="str">
        <f>+VLOOKUP($A5643,mUNICIPIOS!$B$4:$F$343,4,0)</f>
        <v>Chicacao</v>
      </c>
      <c r="G5643" s="139" t="str">
        <f t="shared" ref="G5643:K5643" si="5775">+G5605</f>
        <v>03</v>
      </c>
      <c r="H5643" t="str">
        <f t="shared" si="5775"/>
        <v>ISP</v>
      </c>
      <c r="I5643" t="str">
        <f t="shared" si="5775"/>
        <v>Índice de Servicios Públicos</v>
      </c>
      <c r="J5643" t="str">
        <f t="shared" si="5775"/>
        <v>03-02</v>
      </c>
      <c r="K5643" t="str">
        <f t="shared" si="5775"/>
        <v>Control de la calidad del servicio público de agua</v>
      </c>
      <c r="L5643" s="150">
        <f>+VLOOKUP($E5643,ISP_2018!$B$8:$T$347,6,0)</f>
        <v>0</v>
      </c>
      <c r="M5643" s="142" t="str">
        <f>+VLOOKUP($E5643,ISP_2018!$B$8:$T$347,7,0)</f>
        <v>Bajo</v>
      </c>
    </row>
    <row r="5644" spans="1:13" x14ac:dyDescent="0.3">
      <c r="A5644" s="139">
        <f t="shared" si="5743"/>
        <v>149</v>
      </c>
      <c r="B5644" s="148">
        <f t="shared" si="5745"/>
        <v>14</v>
      </c>
      <c r="D5644" s="149" t="str">
        <f>+VLOOKUP($A5644,mUNICIPIOS!$B$4:$F$343,2,0)</f>
        <v>Suchitepéquez</v>
      </c>
      <c r="E5644" s="149">
        <f>+VLOOKUP($A5644,mUNICIPIOS!$B$4:$F$343,3,0)</f>
        <v>1013</v>
      </c>
      <c r="F5644" s="149" t="str">
        <f>+VLOOKUP($A5644,mUNICIPIOS!$B$4:$F$343,4,0)</f>
        <v>Chicacao</v>
      </c>
      <c r="G5644" s="139" t="str">
        <f t="shared" ref="G5644:K5644" si="5776">+G5606</f>
        <v>03</v>
      </c>
      <c r="H5644" t="str">
        <f t="shared" si="5776"/>
        <v>ISP</v>
      </c>
      <c r="I5644" t="str">
        <f t="shared" si="5776"/>
        <v>Índice de Servicios Públicos</v>
      </c>
      <c r="J5644" t="str">
        <f t="shared" si="5776"/>
        <v>03-03</v>
      </c>
      <c r="K5644" t="str">
        <f t="shared" si="5776"/>
        <v>Disposición  y tratamiento  de aguas residuales</v>
      </c>
      <c r="L5644" s="150">
        <f>+VLOOKUP($E5644,ISP_2018!$B$8:$T$347,9,0)</f>
        <v>0</v>
      </c>
      <c r="M5644" s="142" t="str">
        <f>+VLOOKUP($E5644,ISP_2018!$B$8:$T$347,10,0)</f>
        <v>Bajo</v>
      </c>
    </row>
    <row r="5645" spans="1:13" x14ac:dyDescent="0.3">
      <c r="A5645" s="139">
        <f t="shared" si="5743"/>
        <v>149</v>
      </c>
      <c r="B5645" s="148">
        <f t="shared" si="5745"/>
        <v>15</v>
      </c>
      <c r="D5645" s="149" t="str">
        <f>+VLOOKUP($A5645,mUNICIPIOS!$B$4:$F$343,2,0)</f>
        <v>Suchitepéquez</v>
      </c>
      <c r="E5645" s="149">
        <f>+VLOOKUP($A5645,mUNICIPIOS!$B$4:$F$343,3,0)</f>
        <v>1013</v>
      </c>
      <c r="F5645" s="149" t="str">
        <f>+VLOOKUP($A5645,mUNICIPIOS!$B$4:$F$343,4,0)</f>
        <v>Chicacao</v>
      </c>
      <c r="G5645" s="139" t="str">
        <f t="shared" ref="G5645:K5645" si="5777">+G5607</f>
        <v>03</v>
      </c>
      <c r="H5645" t="str">
        <f t="shared" si="5777"/>
        <v>ISP</v>
      </c>
      <c r="I5645" t="str">
        <f t="shared" si="5777"/>
        <v>Índice de Servicios Públicos</v>
      </c>
      <c r="J5645" t="str">
        <f t="shared" si="5777"/>
        <v>03-04</v>
      </c>
      <c r="K5645" t="str">
        <f t="shared" si="5777"/>
        <v>Gestión y manejo de los residuos y desechos sólidos</v>
      </c>
      <c r="L5645" s="150">
        <f>+VLOOKUP($E5645,ISP_2018!$B$8:$T$347,12,0)</f>
        <v>0.14079799450975838</v>
      </c>
      <c r="M5645" s="142" t="str">
        <f>+VLOOKUP($E5645,ISP_2018!$B$8:$T$347,13,0)</f>
        <v>Bajo</v>
      </c>
    </row>
    <row r="5646" spans="1:13" x14ac:dyDescent="0.3">
      <c r="A5646" s="139">
        <f t="shared" si="5743"/>
        <v>149</v>
      </c>
      <c r="B5646" s="148">
        <f t="shared" si="5745"/>
        <v>16</v>
      </c>
      <c r="D5646" s="149" t="str">
        <f>+VLOOKUP($A5646,mUNICIPIOS!$B$4:$F$343,2,0)</f>
        <v>Suchitepéquez</v>
      </c>
      <c r="E5646" s="149">
        <f>+VLOOKUP($A5646,mUNICIPIOS!$B$4:$F$343,3,0)</f>
        <v>1013</v>
      </c>
      <c r="F5646" s="149" t="str">
        <f>+VLOOKUP($A5646,mUNICIPIOS!$B$4:$F$343,4,0)</f>
        <v>Chicacao</v>
      </c>
      <c r="G5646" s="139" t="str">
        <f t="shared" ref="G5646:K5646" si="5778">+G5608</f>
        <v>03</v>
      </c>
      <c r="H5646" t="str">
        <f t="shared" si="5778"/>
        <v>ISP</v>
      </c>
      <c r="I5646" t="str">
        <f t="shared" si="5778"/>
        <v>Índice de Servicios Públicos</v>
      </c>
      <c r="J5646" t="str">
        <f t="shared" si="5778"/>
        <v>03-05</v>
      </c>
      <c r="K5646" t="str">
        <f t="shared" si="5778"/>
        <v>Gestión de servicios públicos municipales</v>
      </c>
      <c r="L5646" s="150">
        <f>+VLOOKUP($E5646,ISP_2018!$B$8:$T$347,15,0)</f>
        <v>0.48924731182795705</v>
      </c>
      <c r="M5646" s="142" t="str">
        <f>+VLOOKUP($E5646,ISP_2018!$B$8:$T$347,16,0)</f>
        <v>Medio</v>
      </c>
    </row>
    <row r="5647" spans="1:13" x14ac:dyDescent="0.3">
      <c r="A5647" s="139">
        <f t="shared" si="5743"/>
        <v>149</v>
      </c>
      <c r="B5647" s="148">
        <f t="shared" si="5745"/>
        <v>17</v>
      </c>
      <c r="D5647" s="149" t="str">
        <f>+VLOOKUP($A5647,mUNICIPIOS!$B$4:$F$343,2,0)</f>
        <v>Suchitepéquez</v>
      </c>
      <c r="E5647" s="149">
        <f>+VLOOKUP($A5647,mUNICIPIOS!$B$4:$F$343,3,0)</f>
        <v>1013</v>
      </c>
      <c r="F5647" s="149" t="str">
        <f>+VLOOKUP($A5647,mUNICIPIOS!$B$4:$F$343,4,0)</f>
        <v>Chicacao</v>
      </c>
      <c r="G5647" s="139" t="str">
        <f t="shared" ref="G5647:K5647" si="5779">+G5609</f>
        <v>03</v>
      </c>
      <c r="H5647" t="str">
        <f t="shared" si="5779"/>
        <v>ISP</v>
      </c>
      <c r="I5647" t="str">
        <f t="shared" si="5779"/>
        <v>Índice de Servicios Públicos</v>
      </c>
      <c r="J5647" t="str">
        <f t="shared" si="5779"/>
        <v>INDICE</v>
      </c>
      <c r="K5647">
        <f t="shared" si="5779"/>
        <v>0</v>
      </c>
      <c r="L5647" s="150">
        <f>+VLOOKUP($E5647,ISP_2018!$B$8:$T$347,18,0)</f>
        <v>0.14885054139545539</v>
      </c>
      <c r="M5647" s="142" t="str">
        <f>+VLOOKUP($E5647,ISP_2018!$B$8:$T$347,19,0)</f>
        <v>Bajo</v>
      </c>
    </row>
    <row r="5648" spans="1:13" x14ac:dyDescent="0.3">
      <c r="A5648" s="139">
        <f t="shared" si="5743"/>
        <v>149</v>
      </c>
      <c r="B5648" s="148">
        <f t="shared" si="5745"/>
        <v>18</v>
      </c>
      <c r="D5648" s="149" t="str">
        <f>+VLOOKUP($A5648,mUNICIPIOS!$B$4:$F$343,2,0)</f>
        <v>Suchitepéquez</v>
      </c>
      <c r="E5648" s="149">
        <f>+VLOOKUP($A5648,mUNICIPIOS!$B$4:$F$343,3,0)</f>
        <v>1013</v>
      </c>
      <c r="F5648" s="149" t="str">
        <f>+VLOOKUP($A5648,mUNICIPIOS!$B$4:$F$343,4,0)</f>
        <v>Chicacao</v>
      </c>
      <c r="G5648" s="139" t="str">
        <f t="shared" ref="G5648:K5648" si="5780">+G5610</f>
        <v>04</v>
      </c>
      <c r="H5648" t="str">
        <f t="shared" si="5780"/>
        <v>IGA</v>
      </c>
      <c r="I5648" t="str">
        <f t="shared" si="5780"/>
        <v>Índice de Gestión Administrativa</v>
      </c>
      <c r="J5648" t="str">
        <f t="shared" si="5780"/>
        <v>04-01</v>
      </c>
      <c r="K5648" t="str">
        <f t="shared" si="5780"/>
        <v>Existencia de elementos de atención municipal orientada al vecino</v>
      </c>
      <c r="L5648" s="150">
        <f>+VLOOKUP($E5648,IGA_2018!$B$8:$N$347,3,0)</f>
        <v>0.5</v>
      </c>
      <c r="M5648" s="142" t="str">
        <f>+VLOOKUP($E5648,IGA_2018!$B$8:$N$347,4,0)</f>
        <v>Medio</v>
      </c>
    </row>
    <row r="5649" spans="1:13" x14ac:dyDescent="0.3">
      <c r="A5649" s="139">
        <f t="shared" si="5743"/>
        <v>149</v>
      </c>
      <c r="B5649" s="148">
        <f t="shared" si="5745"/>
        <v>19</v>
      </c>
      <c r="D5649" s="149" t="str">
        <f>+VLOOKUP($A5649,mUNICIPIOS!$B$4:$F$343,2,0)</f>
        <v>Suchitepéquez</v>
      </c>
      <c r="E5649" s="149">
        <f>+VLOOKUP($A5649,mUNICIPIOS!$B$4:$F$343,3,0)</f>
        <v>1013</v>
      </c>
      <c r="F5649" s="149" t="str">
        <f>+VLOOKUP($A5649,mUNICIPIOS!$B$4:$F$343,4,0)</f>
        <v>Chicacao</v>
      </c>
      <c r="G5649" s="139" t="str">
        <f t="shared" ref="G5649:K5649" si="5781">+G5611</f>
        <v>04</v>
      </c>
      <c r="H5649" t="str">
        <f t="shared" si="5781"/>
        <v>IGA</v>
      </c>
      <c r="I5649" t="str">
        <f t="shared" si="5781"/>
        <v>Índice de Gestión Administrativa</v>
      </c>
      <c r="J5649" t="str">
        <f t="shared" si="5781"/>
        <v>04-02</v>
      </c>
      <c r="K5649" t="str">
        <f t="shared" si="5781"/>
        <v>Gestión del recurso humano.</v>
      </c>
      <c r="L5649" s="150">
        <f>+VLOOKUP($E5649,IGA_2018!$B$8:$N$347,6,0)</f>
        <v>0.83388347750378811</v>
      </c>
      <c r="M5649" s="142" t="str">
        <f>+VLOOKUP($E5649,IGA_2018!$B$8:$N$347,7,0)</f>
        <v>Alto</v>
      </c>
    </row>
    <row r="5650" spans="1:13" x14ac:dyDescent="0.3">
      <c r="A5650" s="139">
        <f t="shared" si="5743"/>
        <v>149</v>
      </c>
      <c r="B5650" s="148">
        <f t="shared" si="5745"/>
        <v>20</v>
      </c>
      <c r="D5650" s="149" t="str">
        <f>+VLOOKUP($A5650,mUNICIPIOS!$B$4:$F$343,2,0)</f>
        <v>Suchitepéquez</v>
      </c>
      <c r="E5650" s="149">
        <f>+VLOOKUP($A5650,mUNICIPIOS!$B$4:$F$343,3,0)</f>
        <v>1013</v>
      </c>
      <c r="F5650" s="149" t="str">
        <f>+VLOOKUP($A5650,mUNICIPIOS!$B$4:$F$343,4,0)</f>
        <v>Chicacao</v>
      </c>
      <c r="G5650" s="139" t="str">
        <f t="shared" ref="G5650:K5650" si="5782">+G5612</f>
        <v>04</v>
      </c>
      <c r="H5650" t="str">
        <f t="shared" si="5782"/>
        <v>IGA</v>
      </c>
      <c r="I5650" t="str">
        <f t="shared" si="5782"/>
        <v>Índice de Gestión Administrativa</v>
      </c>
      <c r="J5650" t="str">
        <f t="shared" si="5782"/>
        <v>04-03</v>
      </c>
      <c r="K5650" t="str">
        <f t="shared" si="5782"/>
        <v>Existencia de oficinas municipales con instrumentos de gestión.</v>
      </c>
      <c r="L5650" s="150">
        <f>+VLOOKUP($E5650,IGA_2018!$B$8:$N$347,9,0)</f>
        <v>0.18344155844155843</v>
      </c>
      <c r="M5650" s="142" t="str">
        <f>+VLOOKUP($E5650,IGA_2018!$B$8:$N$347,10,0)</f>
        <v>Bajo</v>
      </c>
    </row>
    <row r="5651" spans="1:13" x14ac:dyDescent="0.3">
      <c r="A5651" s="139">
        <f t="shared" si="5743"/>
        <v>149</v>
      </c>
      <c r="B5651" s="148">
        <f t="shared" si="5745"/>
        <v>21</v>
      </c>
      <c r="D5651" s="149" t="str">
        <f>+VLOOKUP($A5651,mUNICIPIOS!$B$4:$F$343,2,0)</f>
        <v>Suchitepéquez</v>
      </c>
      <c r="E5651" s="149">
        <f>+VLOOKUP($A5651,mUNICIPIOS!$B$4:$F$343,3,0)</f>
        <v>1013</v>
      </c>
      <c r="F5651" s="149" t="str">
        <f>+VLOOKUP($A5651,mUNICIPIOS!$B$4:$F$343,4,0)</f>
        <v>Chicacao</v>
      </c>
      <c r="G5651" s="139" t="str">
        <f t="shared" ref="G5651:K5651" si="5783">+G5613</f>
        <v>04</v>
      </c>
      <c r="H5651" t="str">
        <f t="shared" si="5783"/>
        <v>IGA</v>
      </c>
      <c r="I5651" t="str">
        <f t="shared" si="5783"/>
        <v>Índice de Gestión Administrativa</v>
      </c>
      <c r="J5651" t="str">
        <f t="shared" si="5783"/>
        <v>INDICE</v>
      </c>
      <c r="K5651">
        <f t="shared" si="5783"/>
        <v>0</v>
      </c>
      <c r="L5651" s="150">
        <f>+VLOOKUP($E5651,IGA_2018!$B$8:$N$347,12,0)</f>
        <v>0.50606376258087127</v>
      </c>
      <c r="M5651" s="142" t="str">
        <f>+VLOOKUP($E5651,IGA_2018!$B$8:$N$347,13,0)</f>
        <v>Medio</v>
      </c>
    </row>
    <row r="5652" spans="1:13" x14ac:dyDescent="0.3">
      <c r="A5652" s="139">
        <f t="shared" si="5743"/>
        <v>149</v>
      </c>
      <c r="B5652" s="148">
        <f t="shared" si="5745"/>
        <v>22</v>
      </c>
      <c r="D5652" s="149" t="str">
        <f>+VLOOKUP($A5652,mUNICIPIOS!$B$4:$F$343,2,0)</f>
        <v>Suchitepéquez</v>
      </c>
      <c r="E5652" s="149">
        <f>+VLOOKUP($A5652,mUNICIPIOS!$B$4:$F$343,3,0)</f>
        <v>1013</v>
      </c>
      <c r="F5652" s="149" t="str">
        <f>+VLOOKUP($A5652,mUNICIPIOS!$B$4:$F$343,4,0)</f>
        <v>Chicacao</v>
      </c>
      <c r="G5652" s="139" t="str">
        <f t="shared" ref="G5652:K5652" si="5784">+G5614</f>
        <v>05</v>
      </c>
      <c r="H5652" t="str">
        <f t="shared" si="5784"/>
        <v>IGF</v>
      </c>
      <c r="I5652" t="str">
        <f t="shared" si="5784"/>
        <v>Índice de Gestión Financiera</v>
      </c>
      <c r="J5652" t="str">
        <f t="shared" si="5784"/>
        <v>05-01</v>
      </c>
      <c r="K5652" t="str">
        <f t="shared" si="5784"/>
        <v>Autonomía financiera municipal</v>
      </c>
      <c r="L5652" s="150">
        <f>+VLOOKUP($E5652,IGF_2018!$B$8:$Z$347,3,0)</f>
        <v>0.26424257546256225</v>
      </c>
      <c r="M5652" s="142" t="str">
        <f>+VLOOKUP($E5652,IGF_2018!$B$8:$Z$347,4,0)</f>
        <v>Medio bajo</v>
      </c>
    </row>
    <row r="5653" spans="1:13" x14ac:dyDescent="0.3">
      <c r="A5653" s="139">
        <f t="shared" si="5743"/>
        <v>149</v>
      </c>
      <c r="B5653" s="148">
        <f t="shared" si="5745"/>
        <v>23</v>
      </c>
      <c r="D5653" s="149" t="str">
        <f>+VLOOKUP($A5653,mUNICIPIOS!$B$4:$F$343,2,0)</f>
        <v>Suchitepéquez</v>
      </c>
      <c r="E5653" s="149">
        <f>+VLOOKUP($A5653,mUNICIPIOS!$B$4:$F$343,3,0)</f>
        <v>1013</v>
      </c>
      <c r="F5653" s="149" t="str">
        <f>+VLOOKUP($A5653,mUNICIPIOS!$B$4:$F$343,4,0)</f>
        <v>Chicacao</v>
      </c>
      <c r="G5653" s="139" t="str">
        <f t="shared" ref="G5653:K5653" si="5785">+G5615</f>
        <v>05</v>
      </c>
      <c r="H5653" t="str">
        <f t="shared" si="5785"/>
        <v>IGF</v>
      </c>
      <c r="I5653" t="str">
        <f t="shared" si="5785"/>
        <v>Índice de Gestión Financiera</v>
      </c>
      <c r="J5653" t="str">
        <f t="shared" si="5785"/>
        <v>05-02</v>
      </c>
      <c r="K5653" t="str">
        <f t="shared" si="5785"/>
        <v xml:space="preserve">Ingresos propios por habitante -sin regalías- </v>
      </c>
      <c r="L5653" s="150">
        <f>+VLOOKUP($E5653,IGF_2018!$B$8:$Z$347,6,0)</f>
        <v>8.9284648158086871E-2</v>
      </c>
      <c r="M5653" s="142" t="str">
        <f>+VLOOKUP($E5653,IGF_2018!$B$8:$Z$347,7,0)</f>
        <v>Bajo</v>
      </c>
    </row>
    <row r="5654" spans="1:13" x14ac:dyDescent="0.3">
      <c r="A5654" s="139">
        <f t="shared" si="5743"/>
        <v>149</v>
      </c>
      <c r="B5654" s="148">
        <f t="shared" si="5745"/>
        <v>24</v>
      </c>
      <c r="D5654" s="149" t="str">
        <f>+VLOOKUP($A5654,mUNICIPIOS!$B$4:$F$343,2,0)</f>
        <v>Suchitepéquez</v>
      </c>
      <c r="E5654" s="149">
        <f>+VLOOKUP($A5654,mUNICIPIOS!$B$4:$F$343,3,0)</f>
        <v>1013</v>
      </c>
      <c r="F5654" s="149" t="str">
        <f>+VLOOKUP($A5654,mUNICIPIOS!$B$4:$F$343,4,0)</f>
        <v>Chicacao</v>
      </c>
      <c r="G5654" s="139" t="str">
        <f t="shared" ref="G5654:K5654" si="5786">+G5616</f>
        <v>05</v>
      </c>
      <c r="H5654" t="str">
        <f t="shared" si="5786"/>
        <v>IGF</v>
      </c>
      <c r="I5654" t="str">
        <f t="shared" si="5786"/>
        <v>Índice de Gestión Financiera</v>
      </c>
      <c r="J5654" t="str">
        <f t="shared" si="5786"/>
        <v>05-03</v>
      </c>
      <c r="K5654" t="str">
        <f t="shared" si="5786"/>
        <v>Ingresos del IUSI en relación a los ingresos propios -sin regalías-</v>
      </c>
      <c r="L5654" s="150">
        <f>+VLOOKUP($E5654,IGF_2018!$B$8:$Z$347,9,0)</f>
        <v>0.21426821609594993</v>
      </c>
      <c r="M5654" s="142" t="str">
        <f>+VLOOKUP($E5654,IGF_2018!$B$8:$Z$347,10,0)</f>
        <v>Medio bajo</v>
      </c>
    </row>
    <row r="5655" spans="1:13" x14ac:dyDescent="0.3">
      <c r="A5655" s="139">
        <f t="shared" si="5743"/>
        <v>149</v>
      </c>
      <c r="B5655" s="148">
        <f t="shared" si="5745"/>
        <v>25</v>
      </c>
      <c r="D5655" s="149" t="str">
        <f>+VLOOKUP($A5655,mUNICIPIOS!$B$4:$F$343,2,0)</f>
        <v>Suchitepéquez</v>
      </c>
      <c r="E5655" s="149">
        <f>+VLOOKUP($A5655,mUNICIPIOS!$B$4:$F$343,3,0)</f>
        <v>1013</v>
      </c>
      <c r="F5655" s="149" t="str">
        <f>+VLOOKUP($A5655,mUNICIPIOS!$B$4:$F$343,4,0)</f>
        <v>Chicacao</v>
      </c>
      <c r="G5655" s="139" t="str">
        <f t="shared" ref="G5655:K5655" si="5787">+G5617</f>
        <v>05</v>
      </c>
      <c r="H5655" t="str">
        <f t="shared" si="5787"/>
        <v>IGF</v>
      </c>
      <c r="I5655" t="str">
        <f t="shared" si="5787"/>
        <v>Índice de Gestión Financiera</v>
      </c>
      <c r="J5655" t="str">
        <f t="shared" si="5787"/>
        <v>05-04</v>
      </c>
      <c r="K5655" t="str">
        <f t="shared" si="5787"/>
        <v>Inversión anual en capital fijo por habitante</v>
      </c>
      <c r="L5655" s="150">
        <f>+VLOOKUP($E5655,IGF_2018!$B$8:$Z$347,12,0)</f>
        <v>3.8639060334969638E-2</v>
      </c>
      <c r="M5655" s="142" t="str">
        <f>+VLOOKUP($E5655,IGF_2018!$B$8:$Z$347,13,0)</f>
        <v>Bajo</v>
      </c>
    </row>
    <row r="5656" spans="1:13" x14ac:dyDescent="0.3">
      <c r="A5656" s="139">
        <f t="shared" si="5743"/>
        <v>149</v>
      </c>
      <c r="B5656" s="148">
        <f t="shared" si="5745"/>
        <v>26</v>
      </c>
      <c r="D5656" s="149" t="str">
        <f>+VLOOKUP($A5656,mUNICIPIOS!$B$4:$F$343,2,0)</f>
        <v>Suchitepéquez</v>
      </c>
      <c r="E5656" s="149">
        <f>+VLOOKUP($A5656,mUNICIPIOS!$B$4:$F$343,3,0)</f>
        <v>1013</v>
      </c>
      <c r="F5656" s="149" t="str">
        <f>+VLOOKUP($A5656,mUNICIPIOS!$B$4:$F$343,4,0)</f>
        <v>Chicacao</v>
      </c>
      <c r="G5656" s="139" t="str">
        <f t="shared" ref="G5656:K5656" si="5788">+G5618</f>
        <v>05</v>
      </c>
      <c r="H5656" t="str">
        <f t="shared" si="5788"/>
        <v>IGF</v>
      </c>
      <c r="I5656" t="str">
        <f t="shared" si="5788"/>
        <v>Índice de Gestión Financiera</v>
      </c>
      <c r="J5656" t="str">
        <f t="shared" si="5788"/>
        <v>05-05</v>
      </c>
      <c r="K5656" t="str">
        <f t="shared" si="5788"/>
        <v>Inversión anual en capital fijo con recursos percibidos por ingresos propios</v>
      </c>
      <c r="L5656" s="150">
        <f>+VLOOKUP($E5656,IGF_2018!$B$8:$Z$347,15,0)</f>
        <v>1.2471627875739948E-2</v>
      </c>
      <c r="M5656" s="142" t="str">
        <f>+VLOOKUP($E5656,IGF_2018!$B$8:$Z$347,16,0)</f>
        <v>Bajo</v>
      </c>
    </row>
    <row r="5657" spans="1:13" x14ac:dyDescent="0.3">
      <c r="A5657" s="139">
        <f t="shared" si="5743"/>
        <v>149</v>
      </c>
      <c r="B5657" s="148">
        <f t="shared" si="5745"/>
        <v>27</v>
      </c>
      <c r="D5657" s="149" t="str">
        <f>+VLOOKUP($A5657,mUNICIPIOS!$B$4:$F$343,2,0)</f>
        <v>Suchitepéquez</v>
      </c>
      <c r="E5657" s="149">
        <f>+VLOOKUP($A5657,mUNICIPIOS!$B$4:$F$343,3,0)</f>
        <v>1013</v>
      </c>
      <c r="F5657" s="149" t="str">
        <f>+VLOOKUP($A5657,mUNICIPIOS!$B$4:$F$343,4,0)</f>
        <v>Chicacao</v>
      </c>
      <c r="G5657" s="139" t="str">
        <f t="shared" ref="G5657:K5657" si="5789">+G5619</f>
        <v>05</v>
      </c>
      <c r="H5657" t="str">
        <f t="shared" si="5789"/>
        <v>IGF</v>
      </c>
      <c r="I5657" t="str">
        <f t="shared" si="5789"/>
        <v>Índice de Gestión Financiera</v>
      </c>
      <c r="J5657" t="str">
        <f t="shared" si="5789"/>
        <v>05-06</v>
      </c>
      <c r="K5657" t="str">
        <f t="shared" si="5789"/>
        <v xml:space="preserve">Inversión anual en capital fijo con recursos percibidos por transferencias del Gobierno Central </v>
      </c>
      <c r="L5657" s="150">
        <f>+VLOOKUP($E5657,IGF_2018!$B$8:$Z$347,18,0)</f>
        <v>0.38367127506910415</v>
      </c>
      <c r="M5657" s="142" t="str">
        <f>+VLOOKUP($E5657,IGF_2018!$B$8:$Z$347,19,0)</f>
        <v>Medio bajo</v>
      </c>
    </row>
    <row r="5658" spans="1:13" x14ac:dyDescent="0.3">
      <c r="A5658" s="139">
        <f t="shared" si="5743"/>
        <v>149</v>
      </c>
      <c r="B5658" s="148">
        <f t="shared" si="5745"/>
        <v>28</v>
      </c>
      <c r="D5658" s="149" t="str">
        <f>+VLOOKUP($A5658,mUNICIPIOS!$B$4:$F$343,2,0)</f>
        <v>Suchitepéquez</v>
      </c>
      <c r="E5658" s="149">
        <f>+VLOOKUP($A5658,mUNICIPIOS!$B$4:$F$343,3,0)</f>
        <v>1013</v>
      </c>
      <c r="F5658" s="149" t="str">
        <f>+VLOOKUP($A5658,mUNICIPIOS!$B$4:$F$343,4,0)</f>
        <v>Chicacao</v>
      </c>
      <c r="G5658" s="139" t="str">
        <f t="shared" ref="G5658:K5658" si="5790">+G5620</f>
        <v>05</v>
      </c>
      <c r="H5658" t="str">
        <f t="shared" si="5790"/>
        <v>IGF</v>
      </c>
      <c r="I5658" t="str">
        <f t="shared" si="5790"/>
        <v>Índice de Gestión Financiera</v>
      </c>
      <c r="J5658" t="str">
        <f t="shared" si="5790"/>
        <v>05-07</v>
      </c>
      <c r="K5658" t="str">
        <f t="shared" si="5790"/>
        <v>Financiamiento por endeudamiento municipal</v>
      </c>
      <c r="L5658" s="150">
        <f>+VLOOKUP($E5658,IGF_2018!$B$8:$Z$347,21,0)</f>
        <v>1</v>
      </c>
      <c r="M5658" s="142" t="str">
        <f>+VLOOKUP($E5658,IGF_2018!$B$8:$Z$347,22,0)</f>
        <v>Alto</v>
      </c>
    </row>
    <row r="5659" spans="1:13" x14ac:dyDescent="0.3">
      <c r="A5659" s="139">
        <f t="shared" si="5743"/>
        <v>149</v>
      </c>
      <c r="B5659" s="148">
        <f t="shared" si="5745"/>
        <v>29</v>
      </c>
      <c r="D5659" s="149" t="str">
        <f>+VLOOKUP($A5659,mUNICIPIOS!$B$4:$F$343,2,0)</f>
        <v>Suchitepéquez</v>
      </c>
      <c r="E5659" s="149">
        <f>+VLOOKUP($A5659,mUNICIPIOS!$B$4:$F$343,3,0)</f>
        <v>1013</v>
      </c>
      <c r="F5659" s="149" t="str">
        <f>+VLOOKUP($A5659,mUNICIPIOS!$B$4:$F$343,4,0)</f>
        <v>Chicacao</v>
      </c>
      <c r="G5659" s="139" t="str">
        <f t="shared" ref="G5659:K5659" si="5791">+G5621</f>
        <v>05</v>
      </c>
      <c r="H5659" t="str">
        <f t="shared" si="5791"/>
        <v>IGF</v>
      </c>
      <c r="I5659" t="str">
        <f t="shared" si="5791"/>
        <v>Índice de Gestión Financiera</v>
      </c>
      <c r="J5659" t="str">
        <f t="shared" si="5791"/>
        <v>INDICE</v>
      </c>
      <c r="K5659">
        <f t="shared" si="5791"/>
        <v>0</v>
      </c>
      <c r="L5659" s="150">
        <f>+VLOOKUP($E5659,IGF_2018!$B$8:$Z$347,24,0)</f>
        <v>0.33561046266170624</v>
      </c>
      <c r="M5659" s="142" t="str">
        <f>+VLOOKUP($E5659,IGF_2018!$B$8:$Z$347,25,0)</f>
        <v>Medio bajo</v>
      </c>
    </row>
    <row r="5660" spans="1:13" x14ac:dyDescent="0.3">
      <c r="A5660" s="139">
        <f t="shared" si="5743"/>
        <v>149</v>
      </c>
      <c r="B5660" s="148">
        <f t="shared" si="5745"/>
        <v>30</v>
      </c>
      <c r="D5660" s="149" t="str">
        <f>+VLOOKUP($A5660,mUNICIPIOS!$B$4:$F$343,2,0)</f>
        <v>Suchitepéquez</v>
      </c>
      <c r="E5660" s="149">
        <f>+VLOOKUP($A5660,mUNICIPIOS!$B$4:$F$343,3,0)</f>
        <v>1013</v>
      </c>
      <c r="F5660" s="149" t="str">
        <f>+VLOOKUP($A5660,mUNICIPIOS!$B$4:$F$343,4,0)</f>
        <v>Chicacao</v>
      </c>
      <c r="G5660" s="139" t="str">
        <f t="shared" ref="G5660:K5660" si="5792">+G5622</f>
        <v>06</v>
      </c>
      <c r="H5660" t="str">
        <f t="shared" si="5792"/>
        <v>IGE</v>
      </c>
      <c r="I5660" t="str">
        <f t="shared" si="5792"/>
        <v>Índice de Gestión Estratégica</v>
      </c>
      <c r="J5660" t="str">
        <f t="shared" si="5792"/>
        <v>06-01</v>
      </c>
      <c r="K5660" t="str">
        <f t="shared" si="5792"/>
        <v>Ejecución del Plan Operativo Anual  (POA)</v>
      </c>
      <c r="L5660" s="150">
        <f>+VLOOKUP($E5660,IGE_2018!$B$8:$Z$347,3,0)</f>
        <v>0</v>
      </c>
      <c r="M5660" s="142" t="str">
        <f>+VLOOKUP($E5660,IGE_2018!$B$8:$Z$347,4,0)</f>
        <v>Bajo</v>
      </c>
    </row>
    <row r="5661" spans="1:13" x14ac:dyDescent="0.3">
      <c r="A5661" s="139">
        <f t="shared" si="5743"/>
        <v>149</v>
      </c>
      <c r="B5661" s="148">
        <f t="shared" si="5745"/>
        <v>31</v>
      </c>
      <c r="D5661" s="149" t="str">
        <f>+VLOOKUP($A5661,mUNICIPIOS!$B$4:$F$343,2,0)</f>
        <v>Suchitepéquez</v>
      </c>
      <c r="E5661" s="149">
        <f>+VLOOKUP($A5661,mUNICIPIOS!$B$4:$F$343,3,0)</f>
        <v>1013</v>
      </c>
      <c r="F5661" s="149" t="str">
        <f>+VLOOKUP($A5661,mUNICIPIOS!$B$4:$F$343,4,0)</f>
        <v>Chicacao</v>
      </c>
      <c r="G5661" s="139" t="str">
        <f t="shared" ref="G5661:K5661" si="5793">+G5623</f>
        <v>06</v>
      </c>
      <c r="H5661" t="str">
        <f t="shared" si="5793"/>
        <v>IGE</v>
      </c>
      <c r="I5661" t="str">
        <f t="shared" si="5793"/>
        <v>Índice de Gestión Estratégica</v>
      </c>
      <c r="J5661" t="str">
        <f t="shared" si="5793"/>
        <v>06-02</v>
      </c>
      <c r="K5661" t="str">
        <f t="shared" si="5793"/>
        <v>Relación Plan de Desarrollo Municipal y Ordenamiento Territorial (PDM-OT) - Plan Estratégico Institucional (PEI) - Plan Operativo Multianual (POM) - Plan Operativo Anual (POA)</v>
      </c>
      <c r="L5661" s="150">
        <f>+VLOOKUP($E5661,IGE_2018!$B$8:$Z$347,6,0)</f>
        <v>0.1</v>
      </c>
      <c r="M5661" s="142" t="str">
        <f>+VLOOKUP($E5661,IGE_2018!$B$8:$Z$347,7,0)</f>
        <v>Bajo</v>
      </c>
    </row>
    <row r="5662" spans="1:13" x14ac:dyDescent="0.3">
      <c r="A5662" s="139">
        <f t="shared" si="5743"/>
        <v>149</v>
      </c>
      <c r="B5662" s="148">
        <f t="shared" si="5745"/>
        <v>32</v>
      </c>
      <c r="D5662" s="149" t="str">
        <f>+VLOOKUP($A5662,mUNICIPIOS!$B$4:$F$343,2,0)</f>
        <v>Suchitepéquez</v>
      </c>
      <c r="E5662" s="149">
        <f>+VLOOKUP($A5662,mUNICIPIOS!$B$4:$F$343,3,0)</f>
        <v>1013</v>
      </c>
      <c r="F5662" s="149" t="str">
        <f>+VLOOKUP($A5662,mUNICIPIOS!$B$4:$F$343,4,0)</f>
        <v>Chicacao</v>
      </c>
      <c r="G5662" s="139" t="str">
        <f t="shared" ref="G5662:K5662" si="5794">+G5624</f>
        <v>06</v>
      </c>
      <c r="H5662" t="str">
        <f t="shared" si="5794"/>
        <v>IGE</v>
      </c>
      <c r="I5662" t="str">
        <f t="shared" si="5794"/>
        <v>Índice de Gestión Estratégica</v>
      </c>
      <c r="J5662" t="str">
        <f t="shared" si="5794"/>
        <v>06-03</v>
      </c>
      <c r="K5662" t="str">
        <f t="shared" si="5794"/>
        <v>Presupuesto de egresos relacionado a competencias municipales que responden a prioridades nacionales de desarrollo.</v>
      </c>
      <c r="L5662" s="150">
        <f>+VLOOKUP($E5662,IGE_2018!$B$8:$Z$347,9,0)</f>
        <v>0.41058487830202001</v>
      </c>
      <c r="M5662" s="142" t="str">
        <f>+VLOOKUP($E5662,IGE_2018!$B$8:$Z$347,10,0)</f>
        <v>Medio</v>
      </c>
    </row>
    <row r="5663" spans="1:13" x14ac:dyDescent="0.3">
      <c r="A5663" s="139">
        <f t="shared" si="5743"/>
        <v>149</v>
      </c>
      <c r="B5663" s="148">
        <f t="shared" si="5745"/>
        <v>33</v>
      </c>
      <c r="D5663" s="149" t="str">
        <f>+VLOOKUP($A5663,mUNICIPIOS!$B$4:$F$343,2,0)</f>
        <v>Suchitepéquez</v>
      </c>
      <c r="E5663" s="149">
        <f>+VLOOKUP($A5663,mUNICIPIOS!$B$4:$F$343,3,0)</f>
        <v>1013</v>
      </c>
      <c r="F5663" s="149" t="str">
        <f>+VLOOKUP($A5663,mUNICIPIOS!$B$4:$F$343,4,0)</f>
        <v>Chicacao</v>
      </c>
      <c r="G5663" s="139" t="str">
        <f t="shared" ref="G5663:K5663" si="5795">+G5625</f>
        <v>06</v>
      </c>
      <c r="H5663" t="str">
        <f t="shared" si="5795"/>
        <v>IGE</v>
      </c>
      <c r="I5663" t="str">
        <f t="shared" si="5795"/>
        <v>Índice de Gestión Estratégica</v>
      </c>
      <c r="J5663" t="str">
        <f t="shared" si="5795"/>
        <v>06-04</v>
      </c>
      <c r="K5663" t="str">
        <f t="shared" si="5795"/>
        <v>Institucionalización de la gestión ordenada del territorio</v>
      </c>
      <c r="L5663" s="150">
        <f>+VLOOKUP($E5663,IGE_2018!$B$8:$Z$347,12,0)</f>
        <v>0</v>
      </c>
      <c r="M5663" s="142" t="str">
        <f>+VLOOKUP($E5663,IGE_2018!$B$8:$Z$347,13,0)</f>
        <v>Bajo</v>
      </c>
    </row>
    <row r="5664" spans="1:13" x14ac:dyDescent="0.3">
      <c r="A5664" s="139">
        <f t="shared" si="5743"/>
        <v>149</v>
      </c>
      <c r="B5664" s="148">
        <f t="shared" si="5745"/>
        <v>34</v>
      </c>
      <c r="D5664" s="149" t="str">
        <f>+VLOOKUP($A5664,mUNICIPIOS!$B$4:$F$343,2,0)</f>
        <v>Suchitepéquez</v>
      </c>
      <c r="E5664" s="149">
        <f>+VLOOKUP($A5664,mUNICIPIOS!$B$4:$F$343,3,0)</f>
        <v>1013</v>
      </c>
      <c r="F5664" s="149" t="str">
        <f>+VLOOKUP($A5664,mUNICIPIOS!$B$4:$F$343,4,0)</f>
        <v>Chicacao</v>
      </c>
      <c r="G5664" s="139" t="str">
        <f t="shared" ref="G5664:K5664" si="5796">+G5626</f>
        <v>06</v>
      </c>
      <c r="H5664" t="str">
        <f t="shared" si="5796"/>
        <v>IGE</v>
      </c>
      <c r="I5664" t="str">
        <f t="shared" si="5796"/>
        <v>Índice de Gestión Estratégica</v>
      </c>
      <c r="J5664" t="str">
        <f t="shared" si="5796"/>
        <v>06-05</v>
      </c>
      <c r="K5664" t="str">
        <f t="shared" si="5796"/>
        <v>Acciones para la gestión ordenada del territorio</v>
      </c>
      <c r="L5664" s="150">
        <f>+VLOOKUP($E5664,IGE_2018!$B$8:$Z$347,15,0)</f>
        <v>0</v>
      </c>
      <c r="M5664" s="142" t="str">
        <f>+VLOOKUP($E5664,IGE_2018!$B$8:$Z$347,16,0)</f>
        <v>Bajo</v>
      </c>
    </row>
    <row r="5665" spans="1:13" x14ac:dyDescent="0.3">
      <c r="A5665" s="139">
        <f t="shared" si="5743"/>
        <v>149</v>
      </c>
      <c r="B5665" s="148">
        <f t="shared" si="5745"/>
        <v>35</v>
      </c>
      <c r="D5665" s="149" t="str">
        <f>+VLOOKUP($A5665,mUNICIPIOS!$B$4:$F$343,2,0)</f>
        <v>Suchitepéquez</v>
      </c>
      <c r="E5665" s="149">
        <f>+VLOOKUP($A5665,mUNICIPIOS!$B$4:$F$343,3,0)</f>
        <v>1013</v>
      </c>
      <c r="F5665" s="149" t="str">
        <f>+VLOOKUP($A5665,mUNICIPIOS!$B$4:$F$343,4,0)</f>
        <v>Chicacao</v>
      </c>
      <c r="G5665" s="139" t="str">
        <f t="shared" ref="G5665:K5665" si="5797">+G5627</f>
        <v>06</v>
      </c>
      <c r="H5665" t="str">
        <f t="shared" si="5797"/>
        <v>IGE</v>
      </c>
      <c r="I5665" t="str">
        <f t="shared" si="5797"/>
        <v>Índice de Gestión Estratégica</v>
      </c>
      <c r="J5665" t="str">
        <f t="shared" si="5797"/>
        <v>06-06</v>
      </c>
      <c r="K5665" t="str">
        <f t="shared" si="5797"/>
        <v>Gestión de riesgo en la formulación de proyectos derivados de la planificación operativa anual</v>
      </c>
      <c r="L5665" s="150">
        <f>+VLOOKUP($E5665,IGE_2018!$B$8:$Z$347,18,0)</f>
        <v>0</v>
      </c>
      <c r="M5665" s="142" t="str">
        <f>+VLOOKUP($E5665,IGE_2018!$B$8:$Z$347,19,0)</f>
        <v>Bajo</v>
      </c>
    </row>
    <row r="5666" spans="1:13" x14ac:dyDescent="0.3">
      <c r="A5666" s="139">
        <f t="shared" si="5743"/>
        <v>149</v>
      </c>
      <c r="B5666" s="148">
        <f t="shared" si="5745"/>
        <v>36</v>
      </c>
      <c r="D5666" s="149" t="str">
        <f>+VLOOKUP($A5666,mUNICIPIOS!$B$4:$F$343,2,0)</f>
        <v>Suchitepéquez</v>
      </c>
      <c r="E5666" s="149">
        <f>+VLOOKUP($A5666,mUNICIPIOS!$B$4:$F$343,3,0)</f>
        <v>1013</v>
      </c>
      <c r="F5666" s="149" t="str">
        <f>+VLOOKUP($A5666,mUNICIPIOS!$B$4:$F$343,4,0)</f>
        <v>Chicacao</v>
      </c>
      <c r="G5666" s="139" t="str">
        <f t="shared" ref="G5666:K5666" si="5798">+G5628</f>
        <v>06</v>
      </c>
      <c r="H5666" t="str">
        <f t="shared" si="5798"/>
        <v>IGE</v>
      </c>
      <c r="I5666" t="str">
        <f t="shared" si="5798"/>
        <v>Índice de Gestión Estratégica</v>
      </c>
      <c r="J5666" t="str">
        <f t="shared" si="5798"/>
        <v>06-07</v>
      </c>
      <c r="K5666" t="str">
        <f t="shared" si="5798"/>
        <v>Ingresos por servicios ambientales en relación a los ingresos propios sin regalías</v>
      </c>
      <c r="L5666" s="150">
        <f>+VLOOKUP($E5666,IGE_2018!$B$8:$Z$347,21,0)</f>
        <v>4.023686357099098E-3</v>
      </c>
      <c r="M5666" s="142" t="str">
        <f>+VLOOKUP($E5666,IGE_2018!$B$8:$Z$347,22,0)</f>
        <v>Bajo</v>
      </c>
    </row>
    <row r="5667" spans="1:13" x14ac:dyDescent="0.3">
      <c r="A5667" s="139">
        <f t="shared" si="5743"/>
        <v>149</v>
      </c>
      <c r="B5667" s="148">
        <f t="shared" si="5745"/>
        <v>37</v>
      </c>
      <c r="D5667" s="149" t="str">
        <f>+VLOOKUP($A5667,mUNICIPIOS!$B$4:$F$343,2,0)</f>
        <v>Suchitepéquez</v>
      </c>
      <c r="E5667" s="149">
        <f>+VLOOKUP($A5667,mUNICIPIOS!$B$4:$F$343,3,0)</f>
        <v>1013</v>
      </c>
      <c r="F5667" s="149" t="str">
        <f>+VLOOKUP($A5667,mUNICIPIOS!$B$4:$F$343,4,0)</f>
        <v>Chicacao</v>
      </c>
      <c r="G5667" s="139" t="str">
        <f t="shared" ref="G5667:K5667" si="5799">+G5629</f>
        <v>06</v>
      </c>
      <c r="H5667" t="str">
        <f t="shared" si="5799"/>
        <v>IGE</v>
      </c>
      <c r="I5667" t="str">
        <f t="shared" si="5799"/>
        <v>Índice de Gestión Estratégica</v>
      </c>
      <c r="J5667" t="str">
        <f t="shared" si="5799"/>
        <v>INDICE</v>
      </c>
      <c r="K5667">
        <f t="shared" si="5799"/>
        <v>0</v>
      </c>
      <c r="L5667" s="150">
        <f>+VLOOKUP($E5667,IGE_2018!$B$8:$Z$347,24,0)</f>
        <v>0.11804858821121492</v>
      </c>
      <c r="M5667" s="142" t="str">
        <f>+VLOOKUP($E5667,IGE_2018!$B$8:$Z$347,25,0)</f>
        <v>Bajo</v>
      </c>
    </row>
    <row r="5668" spans="1:13" x14ac:dyDescent="0.3">
      <c r="A5668" s="139">
        <f t="shared" si="5743"/>
        <v>149</v>
      </c>
      <c r="B5668" s="148">
        <f t="shared" si="5745"/>
        <v>38</v>
      </c>
      <c r="D5668" s="149" t="str">
        <f>+VLOOKUP($A5668,mUNICIPIOS!$B$4:$F$343,2,0)</f>
        <v>Suchitepéquez</v>
      </c>
      <c r="E5668" s="149">
        <f>+VLOOKUP($A5668,mUNICIPIOS!$B$4:$F$343,3,0)</f>
        <v>1013</v>
      </c>
      <c r="F5668" s="149" t="str">
        <f>+VLOOKUP($A5668,mUNICIPIOS!$B$4:$F$343,4,0)</f>
        <v>Chicacao</v>
      </c>
      <c r="G5668" s="139" t="str">
        <f t="shared" ref="G5668:K5668" si="5800">+G5630</f>
        <v>RANKING</v>
      </c>
      <c r="H5668" t="str">
        <f t="shared" si="5800"/>
        <v>RGM</v>
      </c>
      <c r="I5668" t="str">
        <f t="shared" si="5800"/>
        <v>Ranking de la Gestión Municipal 2018</v>
      </c>
      <c r="J5668" t="str">
        <f t="shared" si="5800"/>
        <v>RANKING</v>
      </c>
      <c r="K5668">
        <f t="shared" si="5800"/>
        <v>0</v>
      </c>
      <c r="L5668" s="151">
        <f>+VLOOKUP($E5668,Resultados_generales!$C$8:$AE$347,27,0)</f>
        <v>0.37298978649978798</v>
      </c>
      <c r="M5668" t="str">
        <f>+VLOOKUP($E5668,Resultados_generales!$C$8:$AE$347,28,0)</f>
        <v>Medio bajo</v>
      </c>
    </row>
    <row r="5669" spans="1:13" x14ac:dyDescent="0.3">
      <c r="A5669" s="139">
        <f t="shared" si="5743"/>
        <v>150</v>
      </c>
      <c r="B5669" s="148">
        <f t="shared" si="5745"/>
        <v>1</v>
      </c>
      <c r="D5669" s="149" t="str">
        <f>+VLOOKUP($A5669,mUNICIPIOS!$B$4:$F$343,2,0)</f>
        <v>Suchitepéquez</v>
      </c>
      <c r="E5669" s="149">
        <f>+VLOOKUP($A5669,mUNICIPIOS!$B$4:$F$343,3,0)</f>
        <v>1014</v>
      </c>
      <c r="F5669" s="149" t="str">
        <f>+VLOOKUP($A5669,mUNICIPIOS!$B$4:$F$343,4,0)</f>
        <v>Patulul</v>
      </c>
      <c r="G5669" s="139" t="str">
        <f t="shared" ref="G5669:K5669" si="5801">+G5631</f>
        <v>01</v>
      </c>
      <c r="H5669" t="str">
        <f t="shared" si="5801"/>
        <v>IPC</v>
      </c>
      <c r="I5669" t="str">
        <f t="shared" si="5801"/>
        <v>Índice de Participación Ciudadana</v>
      </c>
      <c r="J5669" t="str">
        <f t="shared" si="5801"/>
        <v>01-01</v>
      </c>
      <c r="K5669" t="str">
        <f t="shared" si="5801"/>
        <v>Número de reuniones del COMUDE en el año de la medición.</v>
      </c>
      <c r="L5669" s="150">
        <f>+VLOOKUP($E5669,IPC_2018!$B$8:$T$347,3,0)</f>
        <v>0.58333333333333337</v>
      </c>
      <c r="M5669" s="142" t="str">
        <f>+VLOOKUP($E5669,IPC_2018!$B$8:$T$347,4,0)</f>
        <v>Medio</v>
      </c>
    </row>
    <row r="5670" spans="1:13" x14ac:dyDescent="0.3">
      <c r="A5670" s="139">
        <f t="shared" si="5743"/>
        <v>150</v>
      </c>
      <c r="B5670" s="148">
        <f t="shared" si="5745"/>
        <v>2</v>
      </c>
      <c r="D5670" s="149" t="str">
        <f>+VLOOKUP($A5670,mUNICIPIOS!$B$4:$F$343,2,0)</f>
        <v>Suchitepéquez</v>
      </c>
      <c r="E5670" s="149">
        <f>+VLOOKUP($A5670,mUNICIPIOS!$B$4:$F$343,3,0)</f>
        <v>1014</v>
      </c>
      <c r="F5670" s="149" t="str">
        <f>+VLOOKUP($A5670,mUNICIPIOS!$B$4:$F$343,4,0)</f>
        <v>Patulul</v>
      </c>
      <c r="G5670" s="139" t="str">
        <f t="shared" ref="G5670:K5670" si="5802">+G5632</f>
        <v>01</v>
      </c>
      <c r="H5670" t="str">
        <f t="shared" si="5802"/>
        <v>IPC</v>
      </c>
      <c r="I5670" t="str">
        <f t="shared" si="5802"/>
        <v>Índice de Participación Ciudadana</v>
      </c>
      <c r="J5670" t="str">
        <f t="shared" si="5802"/>
        <v>01-02</v>
      </c>
      <c r="K5670" t="str">
        <f t="shared" si="5802"/>
        <v>Participación de Alcaldes, Concejales y Síndicos determinados o designados en el COMUDE</v>
      </c>
      <c r="L5670" s="150">
        <f>+VLOOKUP($E5670,IPC_2018!$B$8:$T$347,6,0)</f>
        <v>0.9285714285714286</v>
      </c>
      <c r="M5670" s="142" t="str">
        <f>+VLOOKUP($E5670,IPC_2018!$B$8:$T$347,7,0)</f>
        <v>Alto</v>
      </c>
    </row>
    <row r="5671" spans="1:13" x14ac:dyDescent="0.3">
      <c r="A5671" s="139">
        <f t="shared" si="5743"/>
        <v>150</v>
      </c>
      <c r="B5671" s="148">
        <f t="shared" si="5745"/>
        <v>3</v>
      </c>
      <c r="D5671" s="149" t="str">
        <f>+VLOOKUP($A5671,mUNICIPIOS!$B$4:$F$343,2,0)</f>
        <v>Suchitepéquez</v>
      </c>
      <c r="E5671" s="149">
        <f>+VLOOKUP($A5671,mUNICIPIOS!$B$4:$F$343,3,0)</f>
        <v>1014</v>
      </c>
      <c r="F5671" s="149" t="str">
        <f>+VLOOKUP($A5671,mUNICIPIOS!$B$4:$F$343,4,0)</f>
        <v>Patulul</v>
      </c>
      <c r="G5671" s="139" t="str">
        <f t="shared" ref="G5671:K5671" si="5803">+G5633</f>
        <v>01</v>
      </c>
      <c r="H5671" t="str">
        <f t="shared" si="5803"/>
        <v>IPC</v>
      </c>
      <c r="I5671" t="str">
        <f t="shared" si="5803"/>
        <v>Índice de Participación Ciudadana</v>
      </c>
      <c r="J5671" t="str">
        <f t="shared" si="5803"/>
        <v>01-03</v>
      </c>
      <c r="K5671" t="str">
        <f t="shared" si="5803"/>
        <v>Participación  de organizaciones de jóvenes, mujeres, pueblos mayas, xincas, garífunas, y otras organizaciones en el Comude</v>
      </c>
      <c r="L5671" s="150">
        <f>+VLOOKUP($E5671,IPC_2018!$B$8:$T$347,9,0)</f>
        <v>0</v>
      </c>
      <c r="M5671" s="142" t="str">
        <f>+VLOOKUP($E5671,IPC_2018!$B$8:$T$347,10,0)</f>
        <v>Bajo</v>
      </c>
    </row>
    <row r="5672" spans="1:13" x14ac:dyDescent="0.3">
      <c r="A5672" s="139">
        <f t="shared" si="5743"/>
        <v>150</v>
      </c>
      <c r="B5672" s="148">
        <f t="shared" si="5745"/>
        <v>4</v>
      </c>
      <c r="D5672" s="149" t="str">
        <f>+VLOOKUP($A5672,mUNICIPIOS!$B$4:$F$343,2,0)</f>
        <v>Suchitepéquez</v>
      </c>
      <c r="E5672" s="149">
        <f>+VLOOKUP($A5672,mUNICIPIOS!$B$4:$F$343,3,0)</f>
        <v>1014</v>
      </c>
      <c r="F5672" s="149" t="str">
        <f>+VLOOKUP($A5672,mUNICIPIOS!$B$4:$F$343,4,0)</f>
        <v>Patulul</v>
      </c>
      <c r="G5672" s="139" t="str">
        <f t="shared" ref="G5672:K5672" si="5804">+G5634</f>
        <v>01</v>
      </c>
      <c r="H5672" t="str">
        <f t="shared" si="5804"/>
        <v>IPC</v>
      </c>
      <c r="I5672" t="str">
        <f t="shared" si="5804"/>
        <v>Índice de Participación Ciudadana</v>
      </c>
      <c r="J5672" t="str">
        <f t="shared" si="5804"/>
        <v>01-04</v>
      </c>
      <c r="K5672" t="str">
        <f t="shared" si="5804"/>
        <v>Representatividad territorial del Comude.</v>
      </c>
      <c r="L5672" s="150">
        <f>+VLOOKUP($E5672,IPC_2018!$B$8:$T$347,12,0)</f>
        <v>0.4</v>
      </c>
      <c r="M5672" s="142" t="str">
        <f>+VLOOKUP($E5672,IPC_2018!$B$8:$T$347,13,0)</f>
        <v>Medio bajo</v>
      </c>
    </row>
    <row r="5673" spans="1:13" x14ac:dyDescent="0.3">
      <c r="A5673" s="139">
        <f t="shared" si="5743"/>
        <v>150</v>
      </c>
      <c r="B5673" s="148">
        <f t="shared" si="5745"/>
        <v>5</v>
      </c>
      <c r="D5673" s="149" t="str">
        <f>+VLOOKUP($A5673,mUNICIPIOS!$B$4:$F$343,2,0)</f>
        <v>Suchitepéquez</v>
      </c>
      <c r="E5673" s="149">
        <f>+VLOOKUP($A5673,mUNICIPIOS!$B$4:$F$343,3,0)</f>
        <v>1014</v>
      </c>
      <c r="F5673" s="149" t="str">
        <f>+VLOOKUP($A5673,mUNICIPIOS!$B$4:$F$343,4,0)</f>
        <v>Patulul</v>
      </c>
      <c r="G5673" s="139" t="str">
        <f t="shared" ref="G5673:K5673" si="5805">+G5635</f>
        <v>01</v>
      </c>
      <c r="H5673" t="str">
        <f t="shared" si="5805"/>
        <v>IPC</v>
      </c>
      <c r="I5673" t="str">
        <f t="shared" si="5805"/>
        <v>Índice de Participación Ciudadana</v>
      </c>
      <c r="J5673" t="str">
        <f t="shared" si="5805"/>
        <v>01-05</v>
      </c>
      <c r="K5673" t="str">
        <f t="shared" si="5805"/>
        <v>Funcionamiento del Comude</v>
      </c>
      <c r="L5673" s="150">
        <f>+VLOOKUP($E5673,IPC_2018!$B$8:$T$347,15,0)</f>
        <v>0.29416961141136733</v>
      </c>
      <c r="M5673" s="142" t="str">
        <f>+VLOOKUP($E5673,IPC_2018!$B$8:$T$347,16,0)</f>
        <v>Medio bajo</v>
      </c>
    </row>
    <row r="5674" spans="1:13" x14ac:dyDescent="0.3">
      <c r="A5674" s="139">
        <f t="shared" si="5743"/>
        <v>150</v>
      </c>
      <c r="B5674" s="148">
        <f t="shared" si="5745"/>
        <v>6</v>
      </c>
      <c r="D5674" s="149" t="str">
        <f>+VLOOKUP($A5674,mUNICIPIOS!$B$4:$F$343,2,0)</f>
        <v>Suchitepéquez</v>
      </c>
      <c r="E5674" s="149">
        <f>+VLOOKUP($A5674,mUNICIPIOS!$B$4:$F$343,3,0)</f>
        <v>1014</v>
      </c>
      <c r="F5674" s="149" t="str">
        <f>+VLOOKUP($A5674,mUNICIPIOS!$B$4:$F$343,4,0)</f>
        <v>Patulul</v>
      </c>
      <c r="G5674" s="139" t="str">
        <f t="shared" ref="G5674:K5674" si="5806">+G5636</f>
        <v>01</v>
      </c>
      <c r="H5674" t="str">
        <f t="shared" si="5806"/>
        <v>IPC</v>
      </c>
      <c r="I5674" t="str">
        <f t="shared" si="5806"/>
        <v>Índice de Participación Ciudadana</v>
      </c>
      <c r="J5674" t="str">
        <f t="shared" si="5806"/>
        <v>INDICE</v>
      </c>
      <c r="K5674">
        <f t="shared" si="5806"/>
        <v>0</v>
      </c>
      <c r="L5674" s="150">
        <f>+VLOOKUP($E5674,IPC_2018!$B$8:$T$347,18,0)</f>
        <v>0.4681135369498004</v>
      </c>
      <c r="M5674" s="142" t="str">
        <f>+VLOOKUP($E5674,IPC_2018!$B$8:$T$347,19,0)</f>
        <v>Medio</v>
      </c>
    </row>
    <row r="5675" spans="1:13" x14ac:dyDescent="0.3">
      <c r="A5675" s="139">
        <f t="shared" si="5743"/>
        <v>150</v>
      </c>
      <c r="B5675" s="148">
        <f t="shared" si="5745"/>
        <v>7</v>
      </c>
      <c r="D5675" s="149" t="str">
        <f>+VLOOKUP($A5675,mUNICIPIOS!$B$4:$F$343,2,0)</f>
        <v>Suchitepéquez</v>
      </c>
      <c r="E5675" s="149">
        <f>+VLOOKUP($A5675,mUNICIPIOS!$B$4:$F$343,3,0)</f>
        <v>1014</v>
      </c>
      <c r="F5675" s="149" t="str">
        <f>+VLOOKUP($A5675,mUNICIPIOS!$B$4:$F$343,4,0)</f>
        <v>Patulul</v>
      </c>
      <c r="G5675" s="139" t="str">
        <f t="shared" ref="G5675:K5675" si="5807">+G5637</f>
        <v>02</v>
      </c>
      <c r="H5675" t="str">
        <f t="shared" si="5807"/>
        <v>IIC</v>
      </c>
      <c r="I5675" t="str">
        <f t="shared" si="5807"/>
        <v>Índice de Información a la Ciudadanía</v>
      </c>
      <c r="J5675" t="str">
        <f t="shared" si="5807"/>
        <v>02-01</v>
      </c>
      <c r="K5675" t="str">
        <f t="shared" si="5807"/>
        <v>Rendición de cuentas cuatrimestral y anual al Comude enfocadas en resultados.</v>
      </c>
      <c r="L5675" s="150">
        <f>+VLOOKUP($E5675,IIC_2018!$B$8:$Q$347,3,0)</f>
        <v>0.26666666666666666</v>
      </c>
      <c r="M5675" s="142" t="str">
        <f>+VLOOKUP($E5675,IIC_2018!$B$8:$Q$347,4,0)</f>
        <v>Medio bajo</v>
      </c>
    </row>
    <row r="5676" spans="1:13" x14ac:dyDescent="0.3">
      <c r="A5676" s="139">
        <f t="shared" si="5743"/>
        <v>150</v>
      </c>
      <c r="B5676" s="148">
        <f t="shared" si="5745"/>
        <v>8</v>
      </c>
      <c r="D5676" s="149" t="str">
        <f>+VLOOKUP($A5676,mUNICIPIOS!$B$4:$F$343,2,0)</f>
        <v>Suchitepéquez</v>
      </c>
      <c r="E5676" s="149">
        <f>+VLOOKUP($A5676,mUNICIPIOS!$B$4:$F$343,3,0)</f>
        <v>1014</v>
      </c>
      <c r="F5676" s="149" t="str">
        <f>+VLOOKUP($A5676,mUNICIPIOS!$B$4:$F$343,4,0)</f>
        <v>Patulul</v>
      </c>
      <c r="G5676" s="139" t="str">
        <f t="shared" ref="G5676:K5676" si="5808">+G5638</f>
        <v>02</v>
      </c>
      <c r="H5676" t="str">
        <f t="shared" si="5808"/>
        <v>IIC</v>
      </c>
      <c r="I5676" t="str">
        <f t="shared" si="5808"/>
        <v>Índice de Información a la Ciudadanía</v>
      </c>
      <c r="J5676" t="str">
        <f t="shared" si="5808"/>
        <v>02-02</v>
      </c>
      <c r="K5676" t="str">
        <f t="shared" si="5808"/>
        <v>Información presupuestaria y otra información brindada a la ciudadanía disponible en medios locales de comunicación.</v>
      </c>
      <c r="L5676" s="150">
        <f>+VLOOKUP($E5676,IIC_2018!$B$8:$Q$347,6,0)</f>
        <v>0</v>
      </c>
      <c r="M5676" s="142" t="str">
        <f>+VLOOKUP($E5676,IIC_2018!$B$8:$Q$347,7,0)</f>
        <v>Bajo</v>
      </c>
    </row>
    <row r="5677" spans="1:13" x14ac:dyDescent="0.3">
      <c r="A5677" s="139">
        <f t="shared" ref="A5677:A5740" si="5809">+IF(B5676=38,A5676+1,A5676)</f>
        <v>150</v>
      </c>
      <c r="B5677" s="148">
        <f t="shared" si="5745"/>
        <v>9</v>
      </c>
      <c r="D5677" s="149" t="str">
        <f>+VLOOKUP($A5677,mUNICIPIOS!$B$4:$F$343,2,0)</f>
        <v>Suchitepéquez</v>
      </c>
      <c r="E5677" s="149">
        <f>+VLOOKUP($A5677,mUNICIPIOS!$B$4:$F$343,3,0)</f>
        <v>1014</v>
      </c>
      <c r="F5677" s="149" t="str">
        <f>+VLOOKUP($A5677,mUNICIPIOS!$B$4:$F$343,4,0)</f>
        <v>Patulul</v>
      </c>
      <c r="G5677" s="139" t="str">
        <f t="shared" ref="G5677:K5677" si="5810">+G5639</f>
        <v>02</v>
      </c>
      <c r="H5677" t="str">
        <f t="shared" si="5810"/>
        <v>IIC</v>
      </c>
      <c r="I5677" t="str">
        <f t="shared" si="5810"/>
        <v>Índice de Información a la Ciudadanía</v>
      </c>
      <c r="J5677" t="str">
        <f t="shared" si="5810"/>
        <v>02-03</v>
      </c>
      <c r="K5677" t="str">
        <f t="shared" si="5810"/>
        <v>Información pública de oficio actualizada y disponible de acuerdo a la LAIP y uso de internet.</v>
      </c>
      <c r="L5677" s="150">
        <f>+VLOOKUP($E5677,IIC_2018!$B$8:$Q$347,9,0)</f>
        <v>0.3</v>
      </c>
      <c r="M5677" s="142" t="str">
        <f>+VLOOKUP($E5677,IIC_2018!$B$8:$Q$347,10,0)</f>
        <v>Medio bajo</v>
      </c>
    </row>
    <row r="5678" spans="1:13" x14ac:dyDescent="0.3">
      <c r="A5678" s="139">
        <f t="shared" si="5809"/>
        <v>150</v>
      </c>
      <c r="B5678" s="148">
        <f t="shared" ref="B5678:B5741" si="5811">+B5640</f>
        <v>10</v>
      </c>
      <c r="D5678" s="149" t="str">
        <f>+VLOOKUP($A5678,mUNICIPIOS!$B$4:$F$343,2,0)</f>
        <v>Suchitepéquez</v>
      </c>
      <c r="E5678" s="149">
        <f>+VLOOKUP($A5678,mUNICIPIOS!$B$4:$F$343,3,0)</f>
        <v>1014</v>
      </c>
      <c r="F5678" s="149" t="str">
        <f>+VLOOKUP($A5678,mUNICIPIOS!$B$4:$F$343,4,0)</f>
        <v>Patulul</v>
      </c>
      <c r="G5678" s="139" t="str">
        <f t="shared" ref="G5678:K5678" si="5812">+G5640</f>
        <v>02</v>
      </c>
      <c r="H5678" t="str">
        <f t="shared" si="5812"/>
        <v>IIC</v>
      </c>
      <c r="I5678" t="str">
        <f t="shared" si="5812"/>
        <v>Índice de Información a la Ciudadanía</v>
      </c>
      <c r="J5678" t="str">
        <f t="shared" si="5812"/>
        <v>02-04</v>
      </c>
      <c r="K5678" t="str">
        <f t="shared" si="5812"/>
        <v>Relación del monto contratado por medio de Guate compras con el total del presupuesto de egresos vigente.</v>
      </c>
      <c r="L5678" s="150">
        <f>+VLOOKUP($E5678,IIC_2018!$B$8:$Q$347,12,0)</f>
        <v>5.5382219713712363E-2</v>
      </c>
      <c r="M5678" s="142" t="str">
        <f>+VLOOKUP($E5678,IIC_2018!$B$8:$Q$347,13,0)</f>
        <v>Bajo</v>
      </c>
    </row>
    <row r="5679" spans="1:13" x14ac:dyDescent="0.3">
      <c r="A5679" s="139">
        <f t="shared" si="5809"/>
        <v>150</v>
      </c>
      <c r="B5679" s="148">
        <f t="shared" si="5811"/>
        <v>11</v>
      </c>
      <c r="D5679" s="149" t="str">
        <f>+VLOOKUP($A5679,mUNICIPIOS!$B$4:$F$343,2,0)</f>
        <v>Suchitepéquez</v>
      </c>
      <c r="E5679" s="149">
        <f>+VLOOKUP($A5679,mUNICIPIOS!$B$4:$F$343,3,0)</f>
        <v>1014</v>
      </c>
      <c r="F5679" s="149" t="str">
        <f>+VLOOKUP($A5679,mUNICIPIOS!$B$4:$F$343,4,0)</f>
        <v>Patulul</v>
      </c>
      <c r="G5679" s="139" t="str">
        <f t="shared" ref="G5679:K5679" si="5813">+G5641</f>
        <v>02</v>
      </c>
      <c r="H5679" t="str">
        <f t="shared" si="5813"/>
        <v>IIC</v>
      </c>
      <c r="I5679" t="str">
        <f t="shared" si="5813"/>
        <v>Índice de Información a la Ciudadanía</v>
      </c>
      <c r="J5679" t="str">
        <f t="shared" si="5813"/>
        <v>INDICE</v>
      </c>
      <c r="K5679">
        <f t="shared" si="5813"/>
        <v>0</v>
      </c>
      <c r="L5679" s="150">
        <f>+VLOOKUP($E5679,IIC_2018!$B$8:$Q$347,15,0)</f>
        <v>0.15551222159509476</v>
      </c>
      <c r="M5679" s="142" t="str">
        <f>+VLOOKUP($E5679,IIC_2018!$B$8:$Q$347,16,0)</f>
        <v>Bajo</v>
      </c>
    </row>
    <row r="5680" spans="1:13" x14ac:dyDescent="0.3">
      <c r="A5680" s="139">
        <f t="shared" si="5809"/>
        <v>150</v>
      </c>
      <c r="B5680" s="148">
        <f t="shared" si="5811"/>
        <v>12</v>
      </c>
      <c r="D5680" s="149" t="str">
        <f>+VLOOKUP($A5680,mUNICIPIOS!$B$4:$F$343,2,0)</f>
        <v>Suchitepéquez</v>
      </c>
      <c r="E5680" s="149">
        <f>+VLOOKUP($A5680,mUNICIPIOS!$B$4:$F$343,3,0)</f>
        <v>1014</v>
      </c>
      <c r="F5680" s="149" t="str">
        <f>+VLOOKUP($A5680,mUNICIPIOS!$B$4:$F$343,4,0)</f>
        <v>Patulul</v>
      </c>
      <c r="G5680" s="139" t="str">
        <f t="shared" ref="G5680:K5680" si="5814">+G5642</f>
        <v>03</v>
      </c>
      <c r="H5680" t="str">
        <f t="shared" si="5814"/>
        <v>ISP</v>
      </c>
      <c r="I5680" t="str">
        <f t="shared" si="5814"/>
        <v>Índice de Servicios Públicos</v>
      </c>
      <c r="J5680" t="str">
        <f t="shared" si="5814"/>
        <v>03-01</v>
      </c>
      <c r="K5680" t="str">
        <f t="shared" si="5814"/>
        <v>Cobertura del servicio público de agua</v>
      </c>
      <c r="L5680" s="150">
        <f>+VLOOKUP($E5680,ISP_2018!$B$8:$T$347,3,0)</f>
        <v>0</v>
      </c>
      <c r="M5680" s="142" t="str">
        <f>+VLOOKUP($E5680,ISP_2018!$B$8:$T$347,4,0)</f>
        <v>Bajo</v>
      </c>
    </row>
    <row r="5681" spans="1:13" x14ac:dyDescent="0.3">
      <c r="A5681" s="139">
        <f t="shared" si="5809"/>
        <v>150</v>
      </c>
      <c r="B5681" s="148">
        <f t="shared" si="5811"/>
        <v>13</v>
      </c>
      <c r="D5681" s="149" t="str">
        <f>+VLOOKUP($A5681,mUNICIPIOS!$B$4:$F$343,2,0)</f>
        <v>Suchitepéquez</v>
      </c>
      <c r="E5681" s="149">
        <f>+VLOOKUP($A5681,mUNICIPIOS!$B$4:$F$343,3,0)</f>
        <v>1014</v>
      </c>
      <c r="F5681" s="149" t="str">
        <f>+VLOOKUP($A5681,mUNICIPIOS!$B$4:$F$343,4,0)</f>
        <v>Patulul</v>
      </c>
      <c r="G5681" s="139" t="str">
        <f t="shared" ref="G5681:K5681" si="5815">+G5643</f>
        <v>03</v>
      </c>
      <c r="H5681" t="str">
        <f t="shared" si="5815"/>
        <v>ISP</v>
      </c>
      <c r="I5681" t="str">
        <f t="shared" si="5815"/>
        <v>Índice de Servicios Públicos</v>
      </c>
      <c r="J5681" t="str">
        <f t="shared" si="5815"/>
        <v>03-02</v>
      </c>
      <c r="K5681" t="str">
        <f t="shared" si="5815"/>
        <v>Control de la calidad del servicio público de agua</v>
      </c>
      <c r="L5681" s="150">
        <f>+VLOOKUP($E5681,ISP_2018!$B$8:$T$347,6,0)</f>
        <v>0</v>
      </c>
      <c r="M5681" s="142" t="str">
        <f>+VLOOKUP($E5681,ISP_2018!$B$8:$T$347,7,0)</f>
        <v>Bajo</v>
      </c>
    </row>
    <row r="5682" spans="1:13" x14ac:dyDescent="0.3">
      <c r="A5682" s="139">
        <f t="shared" si="5809"/>
        <v>150</v>
      </c>
      <c r="B5682" s="148">
        <f t="shared" si="5811"/>
        <v>14</v>
      </c>
      <c r="D5682" s="149" t="str">
        <f>+VLOOKUP($A5682,mUNICIPIOS!$B$4:$F$343,2,0)</f>
        <v>Suchitepéquez</v>
      </c>
      <c r="E5682" s="149">
        <f>+VLOOKUP($A5682,mUNICIPIOS!$B$4:$F$343,3,0)</f>
        <v>1014</v>
      </c>
      <c r="F5682" s="149" t="str">
        <f>+VLOOKUP($A5682,mUNICIPIOS!$B$4:$F$343,4,0)</f>
        <v>Patulul</v>
      </c>
      <c r="G5682" s="139" t="str">
        <f t="shared" ref="G5682:K5682" si="5816">+G5644</f>
        <v>03</v>
      </c>
      <c r="H5682" t="str">
        <f t="shared" si="5816"/>
        <v>ISP</v>
      </c>
      <c r="I5682" t="str">
        <f t="shared" si="5816"/>
        <v>Índice de Servicios Públicos</v>
      </c>
      <c r="J5682" t="str">
        <f t="shared" si="5816"/>
        <v>03-03</v>
      </c>
      <c r="K5682" t="str">
        <f t="shared" si="5816"/>
        <v>Disposición  y tratamiento  de aguas residuales</v>
      </c>
      <c r="L5682" s="150">
        <f>+VLOOKUP($E5682,ISP_2018!$B$8:$T$347,9,0)</f>
        <v>0</v>
      </c>
      <c r="M5682" s="142" t="str">
        <f>+VLOOKUP($E5682,ISP_2018!$B$8:$T$347,10,0)</f>
        <v>Bajo</v>
      </c>
    </row>
    <row r="5683" spans="1:13" x14ac:dyDescent="0.3">
      <c r="A5683" s="139">
        <f t="shared" si="5809"/>
        <v>150</v>
      </c>
      <c r="B5683" s="148">
        <f t="shared" si="5811"/>
        <v>15</v>
      </c>
      <c r="D5683" s="149" t="str">
        <f>+VLOOKUP($A5683,mUNICIPIOS!$B$4:$F$343,2,0)</f>
        <v>Suchitepéquez</v>
      </c>
      <c r="E5683" s="149">
        <f>+VLOOKUP($A5683,mUNICIPIOS!$B$4:$F$343,3,0)</f>
        <v>1014</v>
      </c>
      <c r="F5683" s="149" t="str">
        <f>+VLOOKUP($A5683,mUNICIPIOS!$B$4:$F$343,4,0)</f>
        <v>Patulul</v>
      </c>
      <c r="G5683" s="139" t="str">
        <f t="shared" ref="G5683:K5683" si="5817">+G5645</f>
        <v>03</v>
      </c>
      <c r="H5683" t="str">
        <f t="shared" si="5817"/>
        <v>ISP</v>
      </c>
      <c r="I5683" t="str">
        <f t="shared" si="5817"/>
        <v>Índice de Servicios Públicos</v>
      </c>
      <c r="J5683" t="str">
        <f t="shared" si="5817"/>
        <v>03-04</v>
      </c>
      <c r="K5683" t="str">
        <f t="shared" si="5817"/>
        <v>Gestión y manejo de los residuos y desechos sólidos</v>
      </c>
      <c r="L5683" s="150">
        <f>+VLOOKUP($E5683,ISP_2018!$B$8:$T$347,12,0)</f>
        <v>0</v>
      </c>
      <c r="M5683" s="142" t="str">
        <f>+VLOOKUP($E5683,ISP_2018!$B$8:$T$347,13,0)</f>
        <v>Bajo</v>
      </c>
    </row>
    <row r="5684" spans="1:13" x14ac:dyDescent="0.3">
      <c r="A5684" s="139">
        <f t="shared" si="5809"/>
        <v>150</v>
      </c>
      <c r="B5684" s="148">
        <f t="shared" si="5811"/>
        <v>16</v>
      </c>
      <c r="D5684" s="149" t="str">
        <f>+VLOOKUP($A5684,mUNICIPIOS!$B$4:$F$343,2,0)</f>
        <v>Suchitepéquez</v>
      </c>
      <c r="E5684" s="149">
        <f>+VLOOKUP($A5684,mUNICIPIOS!$B$4:$F$343,3,0)</f>
        <v>1014</v>
      </c>
      <c r="F5684" s="149" t="str">
        <f>+VLOOKUP($A5684,mUNICIPIOS!$B$4:$F$343,4,0)</f>
        <v>Patulul</v>
      </c>
      <c r="G5684" s="139" t="str">
        <f t="shared" ref="G5684:K5684" si="5818">+G5646</f>
        <v>03</v>
      </c>
      <c r="H5684" t="str">
        <f t="shared" si="5818"/>
        <v>ISP</v>
      </c>
      <c r="I5684" t="str">
        <f t="shared" si="5818"/>
        <v>Índice de Servicios Públicos</v>
      </c>
      <c r="J5684" t="str">
        <f t="shared" si="5818"/>
        <v>03-05</v>
      </c>
      <c r="K5684" t="str">
        <f t="shared" si="5818"/>
        <v>Gestión de servicios públicos municipales</v>
      </c>
      <c r="L5684" s="150">
        <f>+VLOOKUP($E5684,ISP_2018!$B$8:$T$347,15,0)</f>
        <v>3.2258064516129031E-2</v>
      </c>
      <c r="M5684" s="142" t="str">
        <f>+VLOOKUP($E5684,ISP_2018!$B$8:$T$347,16,0)</f>
        <v>Bajo</v>
      </c>
    </row>
    <row r="5685" spans="1:13" x14ac:dyDescent="0.3">
      <c r="A5685" s="139">
        <f t="shared" si="5809"/>
        <v>150</v>
      </c>
      <c r="B5685" s="148">
        <f t="shared" si="5811"/>
        <v>17</v>
      </c>
      <c r="D5685" s="149" t="str">
        <f>+VLOOKUP($A5685,mUNICIPIOS!$B$4:$F$343,2,0)</f>
        <v>Suchitepéquez</v>
      </c>
      <c r="E5685" s="149">
        <f>+VLOOKUP($A5685,mUNICIPIOS!$B$4:$F$343,3,0)</f>
        <v>1014</v>
      </c>
      <c r="F5685" s="149" t="str">
        <f>+VLOOKUP($A5685,mUNICIPIOS!$B$4:$F$343,4,0)</f>
        <v>Patulul</v>
      </c>
      <c r="G5685" s="139" t="str">
        <f t="shared" ref="G5685:K5685" si="5819">+G5647</f>
        <v>03</v>
      </c>
      <c r="H5685" t="str">
        <f t="shared" si="5819"/>
        <v>ISP</v>
      </c>
      <c r="I5685" t="str">
        <f t="shared" si="5819"/>
        <v>Índice de Servicios Públicos</v>
      </c>
      <c r="J5685" t="str">
        <f t="shared" si="5819"/>
        <v>INDICE</v>
      </c>
      <c r="K5685">
        <f t="shared" si="5819"/>
        <v>0</v>
      </c>
      <c r="L5685" s="150">
        <f>+VLOOKUP($E5685,ISP_2018!$B$8:$T$347,18,0)</f>
        <v>6.4516129032258064E-3</v>
      </c>
      <c r="M5685" s="142" t="str">
        <f>+VLOOKUP($E5685,ISP_2018!$B$8:$T$347,19,0)</f>
        <v>Bajo</v>
      </c>
    </row>
    <row r="5686" spans="1:13" x14ac:dyDescent="0.3">
      <c r="A5686" s="139">
        <f t="shared" si="5809"/>
        <v>150</v>
      </c>
      <c r="B5686" s="148">
        <f t="shared" si="5811"/>
        <v>18</v>
      </c>
      <c r="D5686" s="149" t="str">
        <f>+VLOOKUP($A5686,mUNICIPIOS!$B$4:$F$343,2,0)</f>
        <v>Suchitepéquez</v>
      </c>
      <c r="E5686" s="149">
        <f>+VLOOKUP($A5686,mUNICIPIOS!$B$4:$F$343,3,0)</f>
        <v>1014</v>
      </c>
      <c r="F5686" s="149" t="str">
        <f>+VLOOKUP($A5686,mUNICIPIOS!$B$4:$F$343,4,0)</f>
        <v>Patulul</v>
      </c>
      <c r="G5686" s="139" t="str">
        <f t="shared" ref="G5686:K5686" si="5820">+G5648</f>
        <v>04</v>
      </c>
      <c r="H5686" t="str">
        <f t="shared" si="5820"/>
        <v>IGA</v>
      </c>
      <c r="I5686" t="str">
        <f t="shared" si="5820"/>
        <v>Índice de Gestión Administrativa</v>
      </c>
      <c r="J5686" t="str">
        <f t="shared" si="5820"/>
        <v>04-01</v>
      </c>
      <c r="K5686" t="str">
        <f t="shared" si="5820"/>
        <v>Existencia de elementos de atención municipal orientada al vecino</v>
      </c>
      <c r="L5686" s="150">
        <f>+VLOOKUP($E5686,IGA_2018!$B$8:$N$347,3,0)</f>
        <v>0</v>
      </c>
      <c r="M5686" s="142" t="str">
        <f>+VLOOKUP($E5686,IGA_2018!$B$8:$N$347,4,0)</f>
        <v>Bajo</v>
      </c>
    </row>
    <row r="5687" spans="1:13" x14ac:dyDescent="0.3">
      <c r="A5687" s="139">
        <f t="shared" si="5809"/>
        <v>150</v>
      </c>
      <c r="B5687" s="148">
        <f t="shared" si="5811"/>
        <v>19</v>
      </c>
      <c r="D5687" s="149" t="str">
        <f>+VLOOKUP($A5687,mUNICIPIOS!$B$4:$F$343,2,0)</f>
        <v>Suchitepéquez</v>
      </c>
      <c r="E5687" s="149">
        <f>+VLOOKUP($A5687,mUNICIPIOS!$B$4:$F$343,3,0)</f>
        <v>1014</v>
      </c>
      <c r="F5687" s="149" t="str">
        <f>+VLOOKUP($A5687,mUNICIPIOS!$B$4:$F$343,4,0)</f>
        <v>Patulul</v>
      </c>
      <c r="G5687" s="139" t="str">
        <f t="shared" ref="G5687:K5687" si="5821">+G5649</f>
        <v>04</v>
      </c>
      <c r="H5687" t="str">
        <f t="shared" si="5821"/>
        <v>IGA</v>
      </c>
      <c r="I5687" t="str">
        <f t="shared" si="5821"/>
        <v>Índice de Gestión Administrativa</v>
      </c>
      <c r="J5687" t="str">
        <f t="shared" si="5821"/>
        <v>04-02</v>
      </c>
      <c r="K5687" t="str">
        <f t="shared" si="5821"/>
        <v>Gestión del recurso humano.</v>
      </c>
      <c r="L5687" s="150">
        <f>+VLOOKUP($E5687,IGA_2018!$B$8:$N$347,6,0)</f>
        <v>0</v>
      </c>
      <c r="M5687" s="142" t="str">
        <f>+VLOOKUP($E5687,IGA_2018!$B$8:$N$347,7,0)</f>
        <v>Bajo</v>
      </c>
    </row>
    <row r="5688" spans="1:13" x14ac:dyDescent="0.3">
      <c r="A5688" s="139">
        <f t="shared" si="5809"/>
        <v>150</v>
      </c>
      <c r="B5688" s="148">
        <f t="shared" si="5811"/>
        <v>20</v>
      </c>
      <c r="D5688" s="149" t="str">
        <f>+VLOOKUP($A5688,mUNICIPIOS!$B$4:$F$343,2,0)</f>
        <v>Suchitepéquez</v>
      </c>
      <c r="E5688" s="149">
        <f>+VLOOKUP($A5688,mUNICIPIOS!$B$4:$F$343,3,0)</f>
        <v>1014</v>
      </c>
      <c r="F5688" s="149" t="str">
        <f>+VLOOKUP($A5688,mUNICIPIOS!$B$4:$F$343,4,0)</f>
        <v>Patulul</v>
      </c>
      <c r="G5688" s="139" t="str">
        <f t="shared" ref="G5688:K5688" si="5822">+G5650</f>
        <v>04</v>
      </c>
      <c r="H5688" t="str">
        <f t="shared" si="5822"/>
        <v>IGA</v>
      </c>
      <c r="I5688" t="str">
        <f t="shared" si="5822"/>
        <v>Índice de Gestión Administrativa</v>
      </c>
      <c r="J5688" t="str">
        <f t="shared" si="5822"/>
        <v>04-03</v>
      </c>
      <c r="K5688" t="str">
        <f t="shared" si="5822"/>
        <v>Existencia de oficinas municipales con instrumentos de gestión.</v>
      </c>
      <c r="L5688" s="150">
        <f>+VLOOKUP($E5688,IGA_2018!$B$8:$N$347,9,0)</f>
        <v>0.21428571428571427</v>
      </c>
      <c r="M5688" s="142" t="str">
        <f>+VLOOKUP($E5688,IGA_2018!$B$8:$N$347,10,0)</f>
        <v>Medio bajo</v>
      </c>
    </row>
    <row r="5689" spans="1:13" x14ac:dyDescent="0.3">
      <c r="A5689" s="139">
        <f t="shared" si="5809"/>
        <v>150</v>
      </c>
      <c r="B5689" s="148">
        <f t="shared" si="5811"/>
        <v>21</v>
      </c>
      <c r="D5689" s="149" t="str">
        <f>+VLOOKUP($A5689,mUNICIPIOS!$B$4:$F$343,2,0)</f>
        <v>Suchitepéquez</v>
      </c>
      <c r="E5689" s="149">
        <f>+VLOOKUP($A5689,mUNICIPIOS!$B$4:$F$343,3,0)</f>
        <v>1014</v>
      </c>
      <c r="F5689" s="149" t="str">
        <f>+VLOOKUP($A5689,mUNICIPIOS!$B$4:$F$343,4,0)</f>
        <v>Patulul</v>
      </c>
      <c r="G5689" s="139" t="str">
        <f t="shared" ref="G5689:K5689" si="5823">+G5651</f>
        <v>04</v>
      </c>
      <c r="H5689" t="str">
        <f t="shared" si="5823"/>
        <v>IGA</v>
      </c>
      <c r="I5689" t="str">
        <f t="shared" si="5823"/>
        <v>Índice de Gestión Administrativa</v>
      </c>
      <c r="J5689" t="str">
        <f t="shared" si="5823"/>
        <v>INDICE</v>
      </c>
      <c r="K5689">
        <f t="shared" si="5823"/>
        <v>0</v>
      </c>
      <c r="L5689" s="150">
        <f>+VLOOKUP($E5689,IGA_2018!$B$8:$N$347,12,0)</f>
        <v>7.4999999999999997E-2</v>
      </c>
      <c r="M5689" s="142" t="str">
        <f>+VLOOKUP($E5689,IGA_2018!$B$8:$N$347,13,0)</f>
        <v>Bajo</v>
      </c>
    </row>
    <row r="5690" spans="1:13" x14ac:dyDescent="0.3">
      <c r="A5690" s="139">
        <f t="shared" si="5809"/>
        <v>150</v>
      </c>
      <c r="B5690" s="148">
        <f t="shared" si="5811"/>
        <v>22</v>
      </c>
      <c r="D5690" s="149" t="str">
        <f>+VLOOKUP($A5690,mUNICIPIOS!$B$4:$F$343,2,0)</f>
        <v>Suchitepéquez</v>
      </c>
      <c r="E5690" s="149">
        <f>+VLOOKUP($A5690,mUNICIPIOS!$B$4:$F$343,3,0)</f>
        <v>1014</v>
      </c>
      <c r="F5690" s="149" t="str">
        <f>+VLOOKUP($A5690,mUNICIPIOS!$B$4:$F$343,4,0)</f>
        <v>Patulul</v>
      </c>
      <c r="G5690" s="139" t="str">
        <f t="shared" ref="G5690:K5690" si="5824">+G5652</f>
        <v>05</v>
      </c>
      <c r="H5690" t="str">
        <f t="shared" si="5824"/>
        <v>IGF</v>
      </c>
      <c r="I5690" t="str">
        <f t="shared" si="5824"/>
        <v>Índice de Gestión Financiera</v>
      </c>
      <c r="J5690" t="str">
        <f t="shared" si="5824"/>
        <v>05-01</v>
      </c>
      <c r="K5690" t="str">
        <f t="shared" si="5824"/>
        <v>Autonomía financiera municipal</v>
      </c>
      <c r="L5690" s="150">
        <f>+VLOOKUP($E5690,IGF_2018!$B$8:$Z$347,3,0)</f>
        <v>0.21631072818197819</v>
      </c>
      <c r="M5690" s="142" t="str">
        <f>+VLOOKUP($E5690,IGF_2018!$B$8:$Z$347,4,0)</f>
        <v>Medio bajo</v>
      </c>
    </row>
    <row r="5691" spans="1:13" x14ac:dyDescent="0.3">
      <c r="A5691" s="139">
        <f t="shared" si="5809"/>
        <v>150</v>
      </c>
      <c r="B5691" s="148">
        <f t="shared" si="5811"/>
        <v>23</v>
      </c>
      <c r="D5691" s="149" t="str">
        <f>+VLOOKUP($A5691,mUNICIPIOS!$B$4:$F$343,2,0)</f>
        <v>Suchitepéquez</v>
      </c>
      <c r="E5691" s="149">
        <f>+VLOOKUP($A5691,mUNICIPIOS!$B$4:$F$343,3,0)</f>
        <v>1014</v>
      </c>
      <c r="F5691" s="149" t="str">
        <f>+VLOOKUP($A5691,mUNICIPIOS!$B$4:$F$343,4,0)</f>
        <v>Patulul</v>
      </c>
      <c r="G5691" s="139" t="str">
        <f t="shared" ref="G5691:K5691" si="5825">+G5653</f>
        <v>05</v>
      </c>
      <c r="H5691" t="str">
        <f t="shared" si="5825"/>
        <v>IGF</v>
      </c>
      <c r="I5691" t="str">
        <f t="shared" si="5825"/>
        <v>Índice de Gestión Financiera</v>
      </c>
      <c r="J5691" t="str">
        <f t="shared" si="5825"/>
        <v>05-02</v>
      </c>
      <c r="K5691" t="str">
        <f t="shared" si="5825"/>
        <v xml:space="preserve">Ingresos propios por habitante -sin regalías- </v>
      </c>
      <c r="L5691" s="150">
        <f>+VLOOKUP($E5691,IGF_2018!$B$8:$Z$347,6,0)</f>
        <v>6.620251631924598E-2</v>
      </c>
      <c r="M5691" s="142" t="str">
        <f>+VLOOKUP($E5691,IGF_2018!$B$8:$Z$347,7,0)</f>
        <v>Bajo</v>
      </c>
    </row>
    <row r="5692" spans="1:13" x14ac:dyDescent="0.3">
      <c r="A5692" s="139">
        <f t="shared" si="5809"/>
        <v>150</v>
      </c>
      <c r="B5692" s="148">
        <f t="shared" si="5811"/>
        <v>24</v>
      </c>
      <c r="D5692" s="149" t="str">
        <f>+VLOOKUP($A5692,mUNICIPIOS!$B$4:$F$343,2,0)</f>
        <v>Suchitepéquez</v>
      </c>
      <c r="E5692" s="149">
        <f>+VLOOKUP($A5692,mUNICIPIOS!$B$4:$F$343,3,0)</f>
        <v>1014</v>
      </c>
      <c r="F5692" s="149" t="str">
        <f>+VLOOKUP($A5692,mUNICIPIOS!$B$4:$F$343,4,0)</f>
        <v>Patulul</v>
      </c>
      <c r="G5692" s="139" t="str">
        <f t="shared" ref="G5692:K5692" si="5826">+G5654</f>
        <v>05</v>
      </c>
      <c r="H5692" t="str">
        <f t="shared" si="5826"/>
        <v>IGF</v>
      </c>
      <c r="I5692" t="str">
        <f t="shared" si="5826"/>
        <v>Índice de Gestión Financiera</v>
      </c>
      <c r="J5692" t="str">
        <f t="shared" si="5826"/>
        <v>05-03</v>
      </c>
      <c r="K5692" t="str">
        <f t="shared" si="5826"/>
        <v>Ingresos del IUSI en relación a los ingresos propios -sin regalías-</v>
      </c>
      <c r="L5692" s="150">
        <f>+VLOOKUP($E5692,IGF_2018!$B$8:$Z$347,9,0)</f>
        <v>0.23967983939920018</v>
      </c>
      <c r="M5692" s="142" t="str">
        <f>+VLOOKUP($E5692,IGF_2018!$B$8:$Z$347,10,0)</f>
        <v>Medio bajo</v>
      </c>
    </row>
    <row r="5693" spans="1:13" x14ac:dyDescent="0.3">
      <c r="A5693" s="139">
        <f t="shared" si="5809"/>
        <v>150</v>
      </c>
      <c r="B5693" s="148">
        <f t="shared" si="5811"/>
        <v>25</v>
      </c>
      <c r="D5693" s="149" t="str">
        <f>+VLOOKUP($A5693,mUNICIPIOS!$B$4:$F$343,2,0)</f>
        <v>Suchitepéquez</v>
      </c>
      <c r="E5693" s="149">
        <f>+VLOOKUP($A5693,mUNICIPIOS!$B$4:$F$343,3,0)</f>
        <v>1014</v>
      </c>
      <c r="F5693" s="149" t="str">
        <f>+VLOOKUP($A5693,mUNICIPIOS!$B$4:$F$343,4,0)</f>
        <v>Patulul</v>
      </c>
      <c r="G5693" s="139" t="str">
        <f t="shared" ref="G5693:K5693" si="5827">+G5655</f>
        <v>05</v>
      </c>
      <c r="H5693" t="str">
        <f t="shared" si="5827"/>
        <v>IGF</v>
      </c>
      <c r="I5693" t="str">
        <f t="shared" si="5827"/>
        <v>Índice de Gestión Financiera</v>
      </c>
      <c r="J5693" t="str">
        <f t="shared" si="5827"/>
        <v>05-04</v>
      </c>
      <c r="K5693" t="str">
        <f t="shared" si="5827"/>
        <v>Inversión anual en capital fijo por habitante</v>
      </c>
      <c r="L5693" s="150">
        <f>+VLOOKUP($E5693,IGF_2018!$B$8:$Z$347,12,0)</f>
        <v>1.0847901811874117E-2</v>
      </c>
      <c r="M5693" s="142" t="str">
        <f>+VLOOKUP($E5693,IGF_2018!$B$8:$Z$347,13,0)</f>
        <v>Bajo</v>
      </c>
    </row>
    <row r="5694" spans="1:13" x14ac:dyDescent="0.3">
      <c r="A5694" s="139">
        <f t="shared" si="5809"/>
        <v>150</v>
      </c>
      <c r="B5694" s="148">
        <f t="shared" si="5811"/>
        <v>26</v>
      </c>
      <c r="D5694" s="149" t="str">
        <f>+VLOOKUP($A5694,mUNICIPIOS!$B$4:$F$343,2,0)</f>
        <v>Suchitepéquez</v>
      </c>
      <c r="E5694" s="149">
        <f>+VLOOKUP($A5694,mUNICIPIOS!$B$4:$F$343,3,0)</f>
        <v>1014</v>
      </c>
      <c r="F5694" s="149" t="str">
        <f>+VLOOKUP($A5694,mUNICIPIOS!$B$4:$F$343,4,0)</f>
        <v>Patulul</v>
      </c>
      <c r="G5694" s="139" t="str">
        <f t="shared" ref="G5694:K5694" si="5828">+G5656</f>
        <v>05</v>
      </c>
      <c r="H5694" t="str">
        <f t="shared" si="5828"/>
        <v>IGF</v>
      </c>
      <c r="I5694" t="str">
        <f t="shared" si="5828"/>
        <v>Índice de Gestión Financiera</v>
      </c>
      <c r="J5694" t="str">
        <f t="shared" si="5828"/>
        <v>05-05</v>
      </c>
      <c r="K5694" t="str">
        <f t="shared" si="5828"/>
        <v>Inversión anual en capital fijo con recursos percibidos por ingresos propios</v>
      </c>
      <c r="L5694" s="150">
        <f>+VLOOKUP($E5694,IGF_2018!$B$8:$Z$347,15,0)</f>
        <v>0</v>
      </c>
      <c r="M5694" s="142" t="str">
        <f>+VLOOKUP($E5694,IGF_2018!$B$8:$Z$347,16,0)</f>
        <v>Bajo</v>
      </c>
    </row>
    <row r="5695" spans="1:13" x14ac:dyDescent="0.3">
      <c r="A5695" s="139">
        <f t="shared" si="5809"/>
        <v>150</v>
      </c>
      <c r="B5695" s="148">
        <f t="shared" si="5811"/>
        <v>27</v>
      </c>
      <c r="D5695" s="149" t="str">
        <f>+VLOOKUP($A5695,mUNICIPIOS!$B$4:$F$343,2,0)</f>
        <v>Suchitepéquez</v>
      </c>
      <c r="E5695" s="149">
        <f>+VLOOKUP($A5695,mUNICIPIOS!$B$4:$F$343,3,0)</f>
        <v>1014</v>
      </c>
      <c r="F5695" s="149" t="str">
        <f>+VLOOKUP($A5695,mUNICIPIOS!$B$4:$F$343,4,0)</f>
        <v>Patulul</v>
      </c>
      <c r="G5695" s="139" t="str">
        <f t="shared" ref="G5695:K5695" si="5829">+G5657</f>
        <v>05</v>
      </c>
      <c r="H5695" t="str">
        <f t="shared" si="5829"/>
        <v>IGF</v>
      </c>
      <c r="I5695" t="str">
        <f t="shared" si="5829"/>
        <v>Índice de Gestión Financiera</v>
      </c>
      <c r="J5695" t="str">
        <f t="shared" si="5829"/>
        <v>05-06</v>
      </c>
      <c r="K5695" t="str">
        <f t="shared" si="5829"/>
        <v xml:space="preserve">Inversión anual en capital fijo con recursos percibidos por transferencias del Gobierno Central </v>
      </c>
      <c r="L5695" s="150">
        <f>+VLOOKUP($E5695,IGF_2018!$B$8:$Z$347,18,0)</f>
        <v>9.2097933736300704E-3</v>
      </c>
      <c r="M5695" s="142" t="str">
        <f>+VLOOKUP($E5695,IGF_2018!$B$8:$Z$347,19,0)</f>
        <v>Bajo</v>
      </c>
    </row>
    <row r="5696" spans="1:13" x14ac:dyDescent="0.3">
      <c r="A5696" s="139">
        <f t="shared" si="5809"/>
        <v>150</v>
      </c>
      <c r="B5696" s="148">
        <f t="shared" si="5811"/>
        <v>28</v>
      </c>
      <c r="D5696" s="149" t="str">
        <f>+VLOOKUP($A5696,mUNICIPIOS!$B$4:$F$343,2,0)</f>
        <v>Suchitepéquez</v>
      </c>
      <c r="E5696" s="149">
        <f>+VLOOKUP($A5696,mUNICIPIOS!$B$4:$F$343,3,0)</f>
        <v>1014</v>
      </c>
      <c r="F5696" s="149" t="str">
        <f>+VLOOKUP($A5696,mUNICIPIOS!$B$4:$F$343,4,0)</f>
        <v>Patulul</v>
      </c>
      <c r="G5696" s="139" t="str">
        <f t="shared" ref="G5696:K5696" si="5830">+G5658</f>
        <v>05</v>
      </c>
      <c r="H5696" t="str">
        <f t="shared" si="5830"/>
        <v>IGF</v>
      </c>
      <c r="I5696" t="str">
        <f t="shared" si="5830"/>
        <v>Índice de Gestión Financiera</v>
      </c>
      <c r="J5696" t="str">
        <f t="shared" si="5830"/>
        <v>05-07</v>
      </c>
      <c r="K5696" t="str">
        <f t="shared" si="5830"/>
        <v>Financiamiento por endeudamiento municipal</v>
      </c>
      <c r="L5696" s="150">
        <f>+VLOOKUP($E5696,IGF_2018!$B$8:$Z$347,21,0)</f>
        <v>0.75023969941218172</v>
      </c>
      <c r="M5696" s="142" t="str">
        <f>+VLOOKUP($E5696,IGF_2018!$B$8:$Z$347,22,0)</f>
        <v>Medio alto</v>
      </c>
    </row>
    <row r="5697" spans="1:13" x14ac:dyDescent="0.3">
      <c r="A5697" s="139">
        <f t="shared" si="5809"/>
        <v>150</v>
      </c>
      <c r="B5697" s="148">
        <f t="shared" si="5811"/>
        <v>29</v>
      </c>
      <c r="D5697" s="149" t="str">
        <f>+VLOOKUP($A5697,mUNICIPIOS!$B$4:$F$343,2,0)</f>
        <v>Suchitepéquez</v>
      </c>
      <c r="E5697" s="149">
        <f>+VLOOKUP($A5697,mUNICIPIOS!$B$4:$F$343,3,0)</f>
        <v>1014</v>
      </c>
      <c r="F5697" s="149" t="str">
        <f>+VLOOKUP($A5697,mUNICIPIOS!$B$4:$F$343,4,0)</f>
        <v>Patulul</v>
      </c>
      <c r="G5697" s="139" t="str">
        <f t="shared" ref="G5697:K5697" si="5831">+G5659</f>
        <v>05</v>
      </c>
      <c r="H5697" t="str">
        <f t="shared" si="5831"/>
        <v>IGF</v>
      </c>
      <c r="I5697" t="str">
        <f t="shared" si="5831"/>
        <v>Índice de Gestión Financiera</v>
      </c>
      <c r="J5697" t="str">
        <f t="shared" si="5831"/>
        <v>INDICE</v>
      </c>
      <c r="K5697">
        <f t="shared" si="5831"/>
        <v>0</v>
      </c>
      <c r="L5697" s="150">
        <f>+VLOOKUP($E5697,IGF_2018!$B$8:$Z$347,24,0)</f>
        <v>0.23252434224115165</v>
      </c>
      <c r="M5697" s="142" t="str">
        <f>+VLOOKUP($E5697,IGF_2018!$B$8:$Z$347,25,0)</f>
        <v>Medio bajo</v>
      </c>
    </row>
    <row r="5698" spans="1:13" x14ac:dyDescent="0.3">
      <c r="A5698" s="139">
        <f t="shared" si="5809"/>
        <v>150</v>
      </c>
      <c r="B5698" s="148">
        <f t="shared" si="5811"/>
        <v>30</v>
      </c>
      <c r="D5698" s="149" t="str">
        <f>+VLOOKUP($A5698,mUNICIPIOS!$B$4:$F$343,2,0)</f>
        <v>Suchitepéquez</v>
      </c>
      <c r="E5698" s="149">
        <f>+VLOOKUP($A5698,mUNICIPIOS!$B$4:$F$343,3,0)</f>
        <v>1014</v>
      </c>
      <c r="F5698" s="149" t="str">
        <f>+VLOOKUP($A5698,mUNICIPIOS!$B$4:$F$343,4,0)</f>
        <v>Patulul</v>
      </c>
      <c r="G5698" s="139" t="str">
        <f t="shared" ref="G5698:K5698" si="5832">+G5660</f>
        <v>06</v>
      </c>
      <c r="H5698" t="str">
        <f t="shared" si="5832"/>
        <v>IGE</v>
      </c>
      <c r="I5698" t="str">
        <f t="shared" si="5832"/>
        <v>Índice de Gestión Estratégica</v>
      </c>
      <c r="J5698" t="str">
        <f t="shared" si="5832"/>
        <v>06-01</v>
      </c>
      <c r="K5698" t="str">
        <f t="shared" si="5832"/>
        <v>Ejecución del Plan Operativo Anual  (POA)</v>
      </c>
      <c r="L5698" s="150">
        <f>+VLOOKUP($E5698,IGE_2018!$B$8:$Z$347,3,0)</f>
        <v>0</v>
      </c>
      <c r="M5698" s="142" t="str">
        <f>+VLOOKUP($E5698,IGE_2018!$B$8:$Z$347,4,0)</f>
        <v>Bajo</v>
      </c>
    </row>
    <row r="5699" spans="1:13" x14ac:dyDescent="0.3">
      <c r="A5699" s="139">
        <f t="shared" si="5809"/>
        <v>150</v>
      </c>
      <c r="B5699" s="148">
        <f t="shared" si="5811"/>
        <v>31</v>
      </c>
      <c r="D5699" s="149" t="str">
        <f>+VLOOKUP($A5699,mUNICIPIOS!$B$4:$F$343,2,0)</f>
        <v>Suchitepéquez</v>
      </c>
      <c r="E5699" s="149">
        <f>+VLOOKUP($A5699,mUNICIPIOS!$B$4:$F$343,3,0)</f>
        <v>1014</v>
      </c>
      <c r="F5699" s="149" t="str">
        <f>+VLOOKUP($A5699,mUNICIPIOS!$B$4:$F$343,4,0)</f>
        <v>Patulul</v>
      </c>
      <c r="G5699" s="139" t="str">
        <f t="shared" ref="G5699:K5699" si="5833">+G5661</f>
        <v>06</v>
      </c>
      <c r="H5699" t="str">
        <f t="shared" si="5833"/>
        <v>IGE</v>
      </c>
      <c r="I5699" t="str">
        <f t="shared" si="5833"/>
        <v>Índice de Gestión Estratégica</v>
      </c>
      <c r="J5699" t="str">
        <f t="shared" si="5833"/>
        <v>06-02</v>
      </c>
      <c r="K5699" t="str">
        <f t="shared" si="5833"/>
        <v>Relación Plan de Desarrollo Municipal y Ordenamiento Territorial (PDM-OT) - Plan Estratégico Institucional (PEI) - Plan Operativo Multianual (POM) - Plan Operativo Anual (POA)</v>
      </c>
      <c r="L5699" s="150">
        <f>+VLOOKUP($E5699,IGE_2018!$B$8:$Z$347,6,0)</f>
        <v>3.3333333333333333E-2</v>
      </c>
      <c r="M5699" s="142" t="str">
        <f>+VLOOKUP($E5699,IGE_2018!$B$8:$Z$347,7,0)</f>
        <v>Bajo</v>
      </c>
    </row>
    <row r="5700" spans="1:13" x14ac:dyDescent="0.3">
      <c r="A5700" s="139">
        <f t="shared" si="5809"/>
        <v>150</v>
      </c>
      <c r="B5700" s="148">
        <f t="shared" si="5811"/>
        <v>32</v>
      </c>
      <c r="D5700" s="149" t="str">
        <f>+VLOOKUP($A5700,mUNICIPIOS!$B$4:$F$343,2,0)</f>
        <v>Suchitepéquez</v>
      </c>
      <c r="E5700" s="149">
        <f>+VLOOKUP($A5700,mUNICIPIOS!$B$4:$F$343,3,0)</f>
        <v>1014</v>
      </c>
      <c r="F5700" s="149" t="str">
        <f>+VLOOKUP($A5700,mUNICIPIOS!$B$4:$F$343,4,0)</f>
        <v>Patulul</v>
      </c>
      <c r="G5700" s="139" t="str">
        <f t="shared" ref="G5700:K5700" si="5834">+G5662</f>
        <v>06</v>
      </c>
      <c r="H5700" t="str">
        <f t="shared" si="5834"/>
        <v>IGE</v>
      </c>
      <c r="I5700" t="str">
        <f t="shared" si="5834"/>
        <v>Índice de Gestión Estratégica</v>
      </c>
      <c r="J5700" t="str">
        <f t="shared" si="5834"/>
        <v>06-03</v>
      </c>
      <c r="K5700" t="str">
        <f t="shared" si="5834"/>
        <v>Presupuesto de egresos relacionado a competencias municipales que responden a prioridades nacionales de desarrollo.</v>
      </c>
      <c r="L5700" s="150">
        <f>+VLOOKUP($E5700,IGE_2018!$B$8:$Z$347,9,0)</f>
        <v>0.41719737018631003</v>
      </c>
      <c r="M5700" s="142" t="str">
        <f>+VLOOKUP($E5700,IGE_2018!$B$8:$Z$347,10,0)</f>
        <v>Medio</v>
      </c>
    </row>
    <row r="5701" spans="1:13" x14ac:dyDescent="0.3">
      <c r="A5701" s="139">
        <f t="shared" si="5809"/>
        <v>150</v>
      </c>
      <c r="B5701" s="148">
        <f t="shared" si="5811"/>
        <v>33</v>
      </c>
      <c r="D5701" s="149" t="str">
        <f>+VLOOKUP($A5701,mUNICIPIOS!$B$4:$F$343,2,0)</f>
        <v>Suchitepéquez</v>
      </c>
      <c r="E5701" s="149">
        <f>+VLOOKUP($A5701,mUNICIPIOS!$B$4:$F$343,3,0)</f>
        <v>1014</v>
      </c>
      <c r="F5701" s="149" t="str">
        <f>+VLOOKUP($A5701,mUNICIPIOS!$B$4:$F$343,4,0)</f>
        <v>Patulul</v>
      </c>
      <c r="G5701" s="139" t="str">
        <f t="shared" ref="G5701:K5701" si="5835">+G5663</f>
        <v>06</v>
      </c>
      <c r="H5701" t="str">
        <f t="shared" si="5835"/>
        <v>IGE</v>
      </c>
      <c r="I5701" t="str">
        <f t="shared" si="5835"/>
        <v>Índice de Gestión Estratégica</v>
      </c>
      <c r="J5701" t="str">
        <f t="shared" si="5835"/>
        <v>06-04</v>
      </c>
      <c r="K5701" t="str">
        <f t="shared" si="5835"/>
        <v>Institucionalización de la gestión ordenada del territorio</v>
      </c>
      <c r="L5701" s="150">
        <f>+VLOOKUP($E5701,IGE_2018!$B$8:$Z$347,12,0)</f>
        <v>0.25</v>
      </c>
      <c r="M5701" s="142" t="str">
        <f>+VLOOKUP($E5701,IGE_2018!$B$8:$Z$347,13,0)</f>
        <v>Medio bajo</v>
      </c>
    </row>
    <row r="5702" spans="1:13" x14ac:dyDescent="0.3">
      <c r="A5702" s="139">
        <f t="shared" si="5809"/>
        <v>150</v>
      </c>
      <c r="B5702" s="148">
        <f t="shared" si="5811"/>
        <v>34</v>
      </c>
      <c r="D5702" s="149" t="str">
        <f>+VLOOKUP($A5702,mUNICIPIOS!$B$4:$F$343,2,0)</f>
        <v>Suchitepéquez</v>
      </c>
      <c r="E5702" s="149">
        <f>+VLOOKUP($A5702,mUNICIPIOS!$B$4:$F$343,3,0)</f>
        <v>1014</v>
      </c>
      <c r="F5702" s="149" t="str">
        <f>+VLOOKUP($A5702,mUNICIPIOS!$B$4:$F$343,4,0)</f>
        <v>Patulul</v>
      </c>
      <c r="G5702" s="139" t="str">
        <f t="shared" ref="G5702:K5702" si="5836">+G5664</f>
        <v>06</v>
      </c>
      <c r="H5702" t="str">
        <f t="shared" si="5836"/>
        <v>IGE</v>
      </c>
      <c r="I5702" t="str">
        <f t="shared" si="5836"/>
        <v>Índice de Gestión Estratégica</v>
      </c>
      <c r="J5702" t="str">
        <f t="shared" si="5836"/>
        <v>06-05</v>
      </c>
      <c r="K5702" t="str">
        <f t="shared" si="5836"/>
        <v>Acciones para la gestión ordenada del territorio</v>
      </c>
      <c r="L5702" s="150">
        <f>+VLOOKUP($E5702,IGE_2018!$B$8:$Z$347,15,0)</f>
        <v>0</v>
      </c>
      <c r="M5702" s="142" t="str">
        <f>+VLOOKUP($E5702,IGE_2018!$B$8:$Z$347,16,0)</f>
        <v>Bajo</v>
      </c>
    </row>
    <row r="5703" spans="1:13" x14ac:dyDescent="0.3">
      <c r="A5703" s="139">
        <f t="shared" si="5809"/>
        <v>150</v>
      </c>
      <c r="B5703" s="148">
        <f t="shared" si="5811"/>
        <v>35</v>
      </c>
      <c r="D5703" s="149" t="str">
        <f>+VLOOKUP($A5703,mUNICIPIOS!$B$4:$F$343,2,0)</f>
        <v>Suchitepéquez</v>
      </c>
      <c r="E5703" s="149">
        <f>+VLOOKUP($A5703,mUNICIPIOS!$B$4:$F$343,3,0)</f>
        <v>1014</v>
      </c>
      <c r="F5703" s="149" t="str">
        <f>+VLOOKUP($A5703,mUNICIPIOS!$B$4:$F$343,4,0)</f>
        <v>Patulul</v>
      </c>
      <c r="G5703" s="139" t="str">
        <f t="shared" ref="G5703:K5703" si="5837">+G5665</f>
        <v>06</v>
      </c>
      <c r="H5703" t="str">
        <f t="shared" si="5837"/>
        <v>IGE</v>
      </c>
      <c r="I5703" t="str">
        <f t="shared" si="5837"/>
        <v>Índice de Gestión Estratégica</v>
      </c>
      <c r="J5703" t="str">
        <f t="shared" si="5837"/>
        <v>06-06</v>
      </c>
      <c r="K5703" t="str">
        <f t="shared" si="5837"/>
        <v>Gestión de riesgo en la formulación de proyectos derivados de la planificación operativa anual</v>
      </c>
      <c r="L5703" s="150">
        <f>+VLOOKUP($E5703,IGE_2018!$B$8:$Z$347,18,0)</f>
        <v>0</v>
      </c>
      <c r="M5703" s="142" t="str">
        <f>+VLOOKUP($E5703,IGE_2018!$B$8:$Z$347,19,0)</f>
        <v>Bajo</v>
      </c>
    </row>
    <row r="5704" spans="1:13" x14ac:dyDescent="0.3">
      <c r="A5704" s="139">
        <f t="shared" si="5809"/>
        <v>150</v>
      </c>
      <c r="B5704" s="148">
        <f t="shared" si="5811"/>
        <v>36</v>
      </c>
      <c r="D5704" s="149" t="str">
        <f>+VLOOKUP($A5704,mUNICIPIOS!$B$4:$F$343,2,0)</f>
        <v>Suchitepéquez</v>
      </c>
      <c r="E5704" s="149">
        <f>+VLOOKUP($A5704,mUNICIPIOS!$B$4:$F$343,3,0)</f>
        <v>1014</v>
      </c>
      <c r="F5704" s="149" t="str">
        <f>+VLOOKUP($A5704,mUNICIPIOS!$B$4:$F$343,4,0)</f>
        <v>Patulul</v>
      </c>
      <c r="G5704" s="139" t="str">
        <f t="shared" ref="G5704:K5704" si="5838">+G5666</f>
        <v>06</v>
      </c>
      <c r="H5704" t="str">
        <f t="shared" si="5838"/>
        <v>IGE</v>
      </c>
      <c r="I5704" t="str">
        <f t="shared" si="5838"/>
        <v>Índice de Gestión Estratégica</v>
      </c>
      <c r="J5704" t="str">
        <f t="shared" si="5838"/>
        <v>06-07</v>
      </c>
      <c r="K5704" t="str">
        <f t="shared" si="5838"/>
        <v>Ingresos por servicios ambientales en relación a los ingresos propios sin regalías</v>
      </c>
      <c r="L5704" s="150">
        <f>+VLOOKUP($E5704,IGE_2018!$B$8:$Z$347,21,0)</f>
        <v>1.4602456546847654E-3</v>
      </c>
      <c r="M5704" s="142" t="str">
        <f>+VLOOKUP($E5704,IGE_2018!$B$8:$Z$347,22,0)</f>
        <v>Bajo</v>
      </c>
    </row>
    <row r="5705" spans="1:13" x14ac:dyDescent="0.3">
      <c r="A5705" s="139">
        <f t="shared" si="5809"/>
        <v>150</v>
      </c>
      <c r="B5705" s="148">
        <f t="shared" si="5811"/>
        <v>37</v>
      </c>
      <c r="D5705" s="149" t="str">
        <f>+VLOOKUP($A5705,mUNICIPIOS!$B$4:$F$343,2,0)</f>
        <v>Suchitepéquez</v>
      </c>
      <c r="E5705" s="149">
        <f>+VLOOKUP($A5705,mUNICIPIOS!$B$4:$F$343,3,0)</f>
        <v>1014</v>
      </c>
      <c r="F5705" s="149" t="str">
        <f>+VLOOKUP($A5705,mUNICIPIOS!$B$4:$F$343,4,0)</f>
        <v>Patulul</v>
      </c>
      <c r="G5705" s="139" t="str">
        <f t="shared" ref="G5705:K5705" si="5839">+G5667</f>
        <v>06</v>
      </c>
      <c r="H5705" t="str">
        <f t="shared" si="5839"/>
        <v>IGE</v>
      </c>
      <c r="I5705" t="str">
        <f t="shared" si="5839"/>
        <v>Índice de Gestión Estratégica</v>
      </c>
      <c r="J5705" t="str">
        <f t="shared" si="5839"/>
        <v>INDICE</v>
      </c>
      <c r="K5705">
        <f t="shared" si="5839"/>
        <v>0</v>
      </c>
      <c r="L5705" s="150">
        <f>+VLOOKUP($E5705,IGE_2018!$B$8:$Z$347,24,0)</f>
        <v>0.13444536711204599</v>
      </c>
      <c r="M5705" s="142" t="str">
        <f>+VLOOKUP($E5705,IGE_2018!$B$8:$Z$347,25,0)</f>
        <v>Bajo</v>
      </c>
    </row>
    <row r="5706" spans="1:13" x14ac:dyDescent="0.3">
      <c r="A5706" s="139">
        <f t="shared" si="5809"/>
        <v>150</v>
      </c>
      <c r="B5706" s="148">
        <f t="shared" si="5811"/>
        <v>38</v>
      </c>
      <c r="D5706" s="149" t="str">
        <f>+VLOOKUP($A5706,mUNICIPIOS!$B$4:$F$343,2,0)</f>
        <v>Suchitepéquez</v>
      </c>
      <c r="E5706" s="149">
        <f>+VLOOKUP($A5706,mUNICIPIOS!$B$4:$F$343,3,0)</f>
        <v>1014</v>
      </c>
      <c r="F5706" s="149" t="str">
        <f>+VLOOKUP($A5706,mUNICIPIOS!$B$4:$F$343,4,0)</f>
        <v>Patulul</v>
      </c>
      <c r="G5706" s="139" t="str">
        <f t="shared" ref="G5706:K5706" si="5840">+G5668</f>
        <v>RANKING</v>
      </c>
      <c r="H5706" t="str">
        <f t="shared" si="5840"/>
        <v>RGM</v>
      </c>
      <c r="I5706" t="str">
        <f t="shared" si="5840"/>
        <v>Ranking de la Gestión Municipal 2018</v>
      </c>
      <c r="J5706" t="str">
        <f t="shared" si="5840"/>
        <v>RANKING</v>
      </c>
      <c r="K5706">
        <f t="shared" si="5840"/>
        <v>0</v>
      </c>
      <c r="L5706" s="151">
        <f>+VLOOKUP($E5706,Resultados_generales!$C$8:$AE$347,27,0)</f>
        <v>0.18673105164896414</v>
      </c>
      <c r="M5706" t="str">
        <f>+VLOOKUP($E5706,Resultados_generales!$C$8:$AE$347,28,0)</f>
        <v>Bajo</v>
      </c>
    </row>
    <row r="5707" spans="1:13" x14ac:dyDescent="0.3">
      <c r="A5707" s="139">
        <f t="shared" si="5809"/>
        <v>151</v>
      </c>
      <c r="B5707" s="148">
        <f t="shared" si="5811"/>
        <v>1</v>
      </c>
      <c r="D5707" s="149" t="str">
        <f>+VLOOKUP($A5707,mUNICIPIOS!$B$4:$F$343,2,0)</f>
        <v>Suchitepéquez</v>
      </c>
      <c r="E5707" s="149">
        <f>+VLOOKUP($A5707,mUNICIPIOS!$B$4:$F$343,3,0)</f>
        <v>1015</v>
      </c>
      <c r="F5707" s="149" t="str">
        <f>+VLOOKUP($A5707,mUNICIPIOS!$B$4:$F$343,4,0)</f>
        <v>Santa Bárbara</v>
      </c>
      <c r="G5707" s="139" t="str">
        <f t="shared" ref="G5707:K5707" si="5841">+G5669</f>
        <v>01</v>
      </c>
      <c r="H5707" t="str">
        <f t="shared" si="5841"/>
        <v>IPC</v>
      </c>
      <c r="I5707" t="str">
        <f t="shared" si="5841"/>
        <v>Índice de Participación Ciudadana</v>
      </c>
      <c r="J5707" t="str">
        <f t="shared" si="5841"/>
        <v>01-01</v>
      </c>
      <c r="K5707" t="str">
        <f t="shared" si="5841"/>
        <v>Número de reuniones del COMUDE en el año de la medición.</v>
      </c>
      <c r="L5707" s="150">
        <f>+VLOOKUP($E5707,IPC_2018!$B$8:$T$347,3,0)</f>
        <v>1</v>
      </c>
      <c r="M5707" s="142" t="str">
        <f>+VLOOKUP($E5707,IPC_2018!$B$8:$T$347,4,0)</f>
        <v>Alto</v>
      </c>
    </row>
    <row r="5708" spans="1:13" x14ac:dyDescent="0.3">
      <c r="A5708" s="139">
        <f t="shared" si="5809"/>
        <v>151</v>
      </c>
      <c r="B5708" s="148">
        <f t="shared" si="5811"/>
        <v>2</v>
      </c>
      <c r="D5708" s="149" t="str">
        <f>+VLOOKUP($A5708,mUNICIPIOS!$B$4:$F$343,2,0)</f>
        <v>Suchitepéquez</v>
      </c>
      <c r="E5708" s="149">
        <f>+VLOOKUP($A5708,mUNICIPIOS!$B$4:$F$343,3,0)</f>
        <v>1015</v>
      </c>
      <c r="F5708" s="149" t="str">
        <f>+VLOOKUP($A5708,mUNICIPIOS!$B$4:$F$343,4,0)</f>
        <v>Santa Bárbara</v>
      </c>
      <c r="G5708" s="139" t="str">
        <f t="shared" ref="G5708:K5708" si="5842">+G5670</f>
        <v>01</v>
      </c>
      <c r="H5708" t="str">
        <f t="shared" si="5842"/>
        <v>IPC</v>
      </c>
      <c r="I5708" t="str">
        <f t="shared" si="5842"/>
        <v>Índice de Participación Ciudadana</v>
      </c>
      <c r="J5708" t="str">
        <f t="shared" si="5842"/>
        <v>01-02</v>
      </c>
      <c r="K5708" t="str">
        <f t="shared" si="5842"/>
        <v>Participación de Alcaldes, Concejales y Síndicos determinados o designados en el COMUDE</v>
      </c>
      <c r="L5708" s="150">
        <f>+VLOOKUP($E5708,IPC_2018!$B$8:$T$347,6,0)</f>
        <v>0.97916666666666663</v>
      </c>
      <c r="M5708" s="142" t="str">
        <f>+VLOOKUP($E5708,IPC_2018!$B$8:$T$347,7,0)</f>
        <v>Alto</v>
      </c>
    </row>
    <row r="5709" spans="1:13" x14ac:dyDescent="0.3">
      <c r="A5709" s="139">
        <f t="shared" si="5809"/>
        <v>151</v>
      </c>
      <c r="B5709" s="148">
        <f t="shared" si="5811"/>
        <v>3</v>
      </c>
      <c r="D5709" s="149" t="str">
        <f>+VLOOKUP($A5709,mUNICIPIOS!$B$4:$F$343,2,0)</f>
        <v>Suchitepéquez</v>
      </c>
      <c r="E5709" s="149">
        <f>+VLOOKUP($A5709,mUNICIPIOS!$B$4:$F$343,3,0)</f>
        <v>1015</v>
      </c>
      <c r="F5709" s="149" t="str">
        <f>+VLOOKUP($A5709,mUNICIPIOS!$B$4:$F$343,4,0)</f>
        <v>Santa Bárbara</v>
      </c>
      <c r="G5709" s="139" t="str">
        <f t="shared" ref="G5709:K5709" si="5843">+G5671</f>
        <v>01</v>
      </c>
      <c r="H5709" t="str">
        <f t="shared" si="5843"/>
        <v>IPC</v>
      </c>
      <c r="I5709" t="str">
        <f t="shared" si="5843"/>
        <v>Índice de Participación Ciudadana</v>
      </c>
      <c r="J5709" t="str">
        <f t="shared" si="5843"/>
        <v>01-03</v>
      </c>
      <c r="K5709" t="str">
        <f t="shared" si="5843"/>
        <v>Participación  de organizaciones de jóvenes, mujeres, pueblos mayas, xincas, garífunas, y otras organizaciones en el Comude</v>
      </c>
      <c r="L5709" s="150">
        <f>+VLOOKUP($E5709,IPC_2018!$B$8:$T$347,9,0)</f>
        <v>0.43835616438356162</v>
      </c>
      <c r="M5709" s="142" t="str">
        <f>+VLOOKUP($E5709,IPC_2018!$B$8:$T$347,10,0)</f>
        <v>Medio</v>
      </c>
    </row>
    <row r="5710" spans="1:13" x14ac:dyDescent="0.3">
      <c r="A5710" s="139">
        <f t="shared" si="5809"/>
        <v>151</v>
      </c>
      <c r="B5710" s="148">
        <f t="shared" si="5811"/>
        <v>4</v>
      </c>
      <c r="D5710" s="149" t="str">
        <f>+VLOOKUP($A5710,mUNICIPIOS!$B$4:$F$343,2,0)</f>
        <v>Suchitepéquez</v>
      </c>
      <c r="E5710" s="149">
        <f>+VLOOKUP($A5710,mUNICIPIOS!$B$4:$F$343,3,0)</f>
        <v>1015</v>
      </c>
      <c r="F5710" s="149" t="str">
        <f>+VLOOKUP($A5710,mUNICIPIOS!$B$4:$F$343,4,0)</f>
        <v>Santa Bárbara</v>
      </c>
      <c r="G5710" s="139" t="str">
        <f t="shared" ref="G5710:K5710" si="5844">+G5672</f>
        <v>01</v>
      </c>
      <c r="H5710" t="str">
        <f t="shared" si="5844"/>
        <v>IPC</v>
      </c>
      <c r="I5710" t="str">
        <f t="shared" si="5844"/>
        <v>Índice de Participación Ciudadana</v>
      </c>
      <c r="J5710" t="str">
        <f t="shared" si="5844"/>
        <v>01-04</v>
      </c>
      <c r="K5710" t="str">
        <f t="shared" si="5844"/>
        <v>Representatividad territorial del Comude.</v>
      </c>
      <c r="L5710" s="150">
        <f>+VLOOKUP($E5710,IPC_2018!$B$8:$T$347,12,0)</f>
        <v>0.73</v>
      </c>
      <c r="M5710" s="142" t="str">
        <f>+VLOOKUP($E5710,IPC_2018!$B$8:$T$347,13,0)</f>
        <v>Medio alto</v>
      </c>
    </row>
    <row r="5711" spans="1:13" x14ac:dyDescent="0.3">
      <c r="A5711" s="139">
        <f t="shared" si="5809"/>
        <v>151</v>
      </c>
      <c r="B5711" s="148">
        <f t="shared" si="5811"/>
        <v>5</v>
      </c>
      <c r="D5711" s="149" t="str">
        <f>+VLOOKUP($A5711,mUNICIPIOS!$B$4:$F$343,2,0)</f>
        <v>Suchitepéquez</v>
      </c>
      <c r="E5711" s="149">
        <f>+VLOOKUP($A5711,mUNICIPIOS!$B$4:$F$343,3,0)</f>
        <v>1015</v>
      </c>
      <c r="F5711" s="149" t="str">
        <f>+VLOOKUP($A5711,mUNICIPIOS!$B$4:$F$343,4,0)</f>
        <v>Santa Bárbara</v>
      </c>
      <c r="G5711" s="139" t="str">
        <f t="shared" ref="G5711:K5711" si="5845">+G5673</f>
        <v>01</v>
      </c>
      <c r="H5711" t="str">
        <f t="shared" si="5845"/>
        <v>IPC</v>
      </c>
      <c r="I5711" t="str">
        <f t="shared" si="5845"/>
        <v>Índice de Participación Ciudadana</v>
      </c>
      <c r="J5711" t="str">
        <f t="shared" si="5845"/>
        <v>01-05</v>
      </c>
      <c r="K5711" t="str">
        <f t="shared" si="5845"/>
        <v>Funcionamiento del Comude</v>
      </c>
      <c r="L5711" s="150">
        <f>+VLOOKUP($E5711,IPC_2018!$B$8:$T$347,15,0)</f>
        <v>0.24911660786187864</v>
      </c>
      <c r="M5711" s="142" t="str">
        <f>+VLOOKUP($E5711,IPC_2018!$B$8:$T$347,16,0)</f>
        <v>Medio bajo</v>
      </c>
    </row>
    <row r="5712" spans="1:13" x14ac:dyDescent="0.3">
      <c r="A5712" s="139">
        <f t="shared" si="5809"/>
        <v>151</v>
      </c>
      <c r="B5712" s="148">
        <f t="shared" si="5811"/>
        <v>6</v>
      </c>
      <c r="D5712" s="149" t="str">
        <f>+VLOOKUP($A5712,mUNICIPIOS!$B$4:$F$343,2,0)</f>
        <v>Suchitepéquez</v>
      </c>
      <c r="E5712" s="149">
        <f>+VLOOKUP($A5712,mUNICIPIOS!$B$4:$F$343,3,0)</f>
        <v>1015</v>
      </c>
      <c r="F5712" s="149" t="str">
        <f>+VLOOKUP($A5712,mUNICIPIOS!$B$4:$F$343,4,0)</f>
        <v>Santa Bárbara</v>
      </c>
      <c r="G5712" s="139" t="str">
        <f t="shared" ref="G5712:K5712" si="5846">+G5674</f>
        <v>01</v>
      </c>
      <c r="H5712" t="str">
        <f t="shared" si="5846"/>
        <v>IPC</v>
      </c>
      <c r="I5712" t="str">
        <f t="shared" si="5846"/>
        <v>Índice de Participación Ciudadana</v>
      </c>
      <c r="J5712" t="str">
        <f t="shared" si="5846"/>
        <v>INDICE</v>
      </c>
      <c r="K5712">
        <f t="shared" si="5846"/>
        <v>0</v>
      </c>
      <c r="L5712" s="150">
        <f>+VLOOKUP($E5712,IPC_2018!$B$8:$T$347,18,0)</f>
        <v>0.76001674917014939</v>
      </c>
      <c r="M5712" s="142" t="str">
        <f>+VLOOKUP($E5712,IPC_2018!$B$8:$T$347,19,0)</f>
        <v>Medio alto</v>
      </c>
    </row>
    <row r="5713" spans="1:13" x14ac:dyDescent="0.3">
      <c r="A5713" s="139">
        <f t="shared" si="5809"/>
        <v>151</v>
      </c>
      <c r="B5713" s="148">
        <f t="shared" si="5811"/>
        <v>7</v>
      </c>
      <c r="D5713" s="149" t="str">
        <f>+VLOOKUP($A5713,mUNICIPIOS!$B$4:$F$343,2,0)</f>
        <v>Suchitepéquez</v>
      </c>
      <c r="E5713" s="149">
        <f>+VLOOKUP($A5713,mUNICIPIOS!$B$4:$F$343,3,0)</f>
        <v>1015</v>
      </c>
      <c r="F5713" s="149" t="str">
        <f>+VLOOKUP($A5713,mUNICIPIOS!$B$4:$F$343,4,0)</f>
        <v>Santa Bárbara</v>
      </c>
      <c r="G5713" s="139" t="str">
        <f t="shared" ref="G5713:K5713" si="5847">+G5675</f>
        <v>02</v>
      </c>
      <c r="H5713" t="str">
        <f t="shared" si="5847"/>
        <v>IIC</v>
      </c>
      <c r="I5713" t="str">
        <f t="shared" si="5847"/>
        <v>Índice de Información a la Ciudadanía</v>
      </c>
      <c r="J5713" t="str">
        <f t="shared" si="5847"/>
        <v>02-01</v>
      </c>
      <c r="K5713" t="str">
        <f t="shared" si="5847"/>
        <v>Rendición de cuentas cuatrimestral y anual al Comude enfocadas en resultados.</v>
      </c>
      <c r="L5713" s="150">
        <f>+VLOOKUP($E5713,IIC_2018!$B$8:$Q$347,3,0)</f>
        <v>1</v>
      </c>
      <c r="M5713" s="142" t="str">
        <f>+VLOOKUP($E5713,IIC_2018!$B$8:$Q$347,4,0)</f>
        <v>Alto</v>
      </c>
    </row>
    <row r="5714" spans="1:13" x14ac:dyDescent="0.3">
      <c r="A5714" s="139">
        <f t="shared" si="5809"/>
        <v>151</v>
      </c>
      <c r="B5714" s="148">
        <f t="shared" si="5811"/>
        <v>8</v>
      </c>
      <c r="D5714" s="149" t="str">
        <f>+VLOOKUP($A5714,mUNICIPIOS!$B$4:$F$343,2,0)</f>
        <v>Suchitepéquez</v>
      </c>
      <c r="E5714" s="149">
        <f>+VLOOKUP($A5714,mUNICIPIOS!$B$4:$F$343,3,0)</f>
        <v>1015</v>
      </c>
      <c r="F5714" s="149" t="str">
        <f>+VLOOKUP($A5714,mUNICIPIOS!$B$4:$F$343,4,0)</f>
        <v>Santa Bárbara</v>
      </c>
      <c r="G5714" s="139" t="str">
        <f t="shared" ref="G5714:K5714" si="5848">+G5676</f>
        <v>02</v>
      </c>
      <c r="H5714" t="str">
        <f t="shared" si="5848"/>
        <v>IIC</v>
      </c>
      <c r="I5714" t="str">
        <f t="shared" si="5848"/>
        <v>Índice de Información a la Ciudadanía</v>
      </c>
      <c r="J5714" t="str">
        <f t="shared" si="5848"/>
        <v>02-02</v>
      </c>
      <c r="K5714" t="str">
        <f t="shared" si="5848"/>
        <v>Información presupuestaria y otra información brindada a la ciudadanía disponible en medios locales de comunicación.</v>
      </c>
      <c r="L5714" s="150">
        <f>+VLOOKUP($E5714,IIC_2018!$B$8:$Q$347,6,0)</f>
        <v>0.75</v>
      </c>
      <c r="M5714" s="142" t="str">
        <f>+VLOOKUP($E5714,IIC_2018!$B$8:$Q$347,7,0)</f>
        <v>Medio alto</v>
      </c>
    </row>
    <row r="5715" spans="1:13" x14ac:dyDescent="0.3">
      <c r="A5715" s="139">
        <f t="shared" si="5809"/>
        <v>151</v>
      </c>
      <c r="B5715" s="148">
        <f t="shared" si="5811"/>
        <v>9</v>
      </c>
      <c r="D5715" s="149" t="str">
        <f>+VLOOKUP($A5715,mUNICIPIOS!$B$4:$F$343,2,0)</f>
        <v>Suchitepéquez</v>
      </c>
      <c r="E5715" s="149">
        <f>+VLOOKUP($A5715,mUNICIPIOS!$B$4:$F$343,3,0)</f>
        <v>1015</v>
      </c>
      <c r="F5715" s="149" t="str">
        <f>+VLOOKUP($A5715,mUNICIPIOS!$B$4:$F$343,4,0)</f>
        <v>Santa Bárbara</v>
      </c>
      <c r="G5715" s="139" t="str">
        <f t="shared" ref="G5715:K5715" si="5849">+G5677</f>
        <v>02</v>
      </c>
      <c r="H5715" t="str">
        <f t="shared" si="5849"/>
        <v>IIC</v>
      </c>
      <c r="I5715" t="str">
        <f t="shared" si="5849"/>
        <v>Índice de Información a la Ciudadanía</v>
      </c>
      <c r="J5715" t="str">
        <f t="shared" si="5849"/>
        <v>02-03</v>
      </c>
      <c r="K5715" t="str">
        <f t="shared" si="5849"/>
        <v>Información pública de oficio actualizada y disponible de acuerdo a la LAIP y uso de internet.</v>
      </c>
      <c r="L5715" s="150">
        <f>+VLOOKUP($E5715,IIC_2018!$B$8:$Q$347,9,0)</f>
        <v>0.99999999999999989</v>
      </c>
      <c r="M5715" s="142" t="str">
        <f>+VLOOKUP($E5715,IIC_2018!$B$8:$Q$347,10,0)</f>
        <v>Alto</v>
      </c>
    </row>
    <row r="5716" spans="1:13" x14ac:dyDescent="0.3">
      <c r="A5716" s="139">
        <f t="shared" si="5809"/>
        <v>151</v>
      </c>
      <c r="B5716" s="148">
        <f t="shared" si="5811"/>
        <v>10</v>
      </c>
      <c r="D5716" s="149" t="str">
        <f>+VLOOKUP($A5716,mUNICIPIOS!$B$4:$F$343,2,0)</f>
        <v>Suchitepéquez</v>
      </c>
      <c r="E5716" s="149">
        <f>+VLOOKUP($A5716,mUNICIPIOS!$B$4:$F$343,3,0)</f>
        <v>1015</v>
      </c>
      <c r="F5716" s="149" t="str">
        <f>+VLOOKUP($A5716,mUNICIPIOS!$B$4:$F$343,4,0)</f>
        <v>Santa Bárbara</v>
      </c>
      <c r="G5716" s="139" t="str">
        <f t="shared" ref="G5716:K5716" si="5850">+G5678</f>
        <v>02</v>
      </c>
      <c r="H5716" t="str">
        <f t="shared" si="5850"/>
        <v>IIC</v>
      </c>
      <c r="I5716" t="str">
        <f t="shared" si="5850"/>
        <v>Índice de Información a la Ciudadanía</v>
      </c>
      <c r="J5716" t="str">
        <f t="shared" si="5850"/>
        <v>02-04</v>
      </c>
      <c r="K5716" t="str">
        <f t="shared" si="5850"/>
        <v>Relación del monto contratado por medio de Guate compras con el total del presupuesto de egresos vigente.</v>
      </c>
      <c r="L5716" s="150">
        <f>+VLOOKUP($E5716,IIC_2018!$B$8:$Q$347,12,0)</f>
        <v>0.36495283714307469</v>
      </c>
      <c r="M5716" s="142" t="str">
        <f>+VLOOKUP($E5716,IIC_2018!$B$8:$Q$347,13,0)</f>
        <v>Medio bajo</v>
      </c>
    </row>
    <row r="5717" spans="1:13" x14ac:dyDescent="0.3">
      <c r="A5717" s="139">
        <f t="shared" si="5809"/>
        <v>151</v>
      </c>
      <c r="B5717" s="148">
        <f t="shared" si="5811"/>
        <v>11</v>
      </c>
      <c r="D5717" s="149" t="str">
        <f>+VLOOKUP($A5717,mUNICIPIOS!$B$4:$F$343,2,0)</f>
        <v>Suchitepéquez</v>
      </c>
      <c r="E5717" s="149">
        <f>+VLOOKUP($A5717,mUNICIPIOS!$B$4:$F$343,3,0)</f>
        <v>1015</v>
      </c>
      <c r="F5717" s="149" t="str">
        <f>+VLOOKUP($A5717,mUNICIPIOS!$B$4:$F$343,4,0)</f>
        <v>Santa Bárbara</v>
      </c>
      <c r="G5717" s="139" t="str">
        <f t="shared" ref="G5717:K5717" si="5851">+G5679</f>
        <v>02</v>
      </c>
      <c r="H5717" t="str">
        <f t="shared" si="5851"/>
        <v>IIC</v>
      </c>
      <c r="I5717" t="str">
        <f t="shared" si="5851"/>
        <v>Índice de Información a la Ciudadanía</v>
      </c>
      <c r="J5717" t="str">
        <f t="shared" si="5851"/>
        <v>INDICE</v>
      </c>
      <c r="K5717">
        <f t="shared" si="5851"/>
        <v>0</v>
      </c>
      <c r="L5717" s="150">
        <f>+VLOOKUP($E5717,IIC_2018!$B$8:$Q$347,15,0)</f>
        <v>0.77873820928576865</v>
      </c>
      <c r="M5717" s="142" t="str">
        <f>+VLOOKUP($E5717,IIC_2018!$B$8:$Q$347,16,0)</f>
        <v>Medio alto</v>
      </c>
    </row>
    <row r="5718" spans="1:13" x14ac:dyDescent="0.3">
      <c r="A5718" s="139">
        <f t="shared" si="5809"/>
        <v>151</v>
      </c>
      <c r="B5718" s="148">
        <f t="shared" si="5811"/>
        <v>12</v>
      </c>
      <c r="D5718" s="149" t="str">
        <f>+VLOOKUP($A5718,mUNICIPIOS!$B$4:$F$343,2,0)</f>
        <v>Suchitepéquez</v>
      </c>
      <c r="E5718" s="149">
        <f>+VLOOKUP($A5718,mUNICIPIOS!$B$4:$F$343,3,0)</f>
        <v>1015</v>
      </c>
      <c r="F5718" s="149" t="str">
        <f>+VLOOKUP($A5718,mUNICIPIOS!$B$4:$F$343,4,0)</f>
        <v>Santa Bárbara</v>
      </c>
      <c r="G5718" s="139" t="str">
        <f t="shared" ref="G5718:K5718" si="5852">+G5680</f>
        <v>03</v>
      </c>
      <c r="H5718" t="str">
        <f t="shared" si="5852"/>
        <v>ISP</v>
      </c>
      <c r="I5718" t="str">
        <f t="shared" si="5852"/>
        <v>Índice de Servicios Públicos</v>
      </c>
      <c r="J5718" t="str">
        <f t="shared" si="5852"/>
        <v>03-01</v>
      </c>
      <c r="K5718" t="str">
        <f t="shared" si="5852"/>
        <v>Cobertura del servicio público de agua</v>
      </c>
      <c r="L5718" s="150">
        <f>+VLOOKUP($E5718,ISP_2018!$B$8:$T$347,3,0)</f>
        <v>6.4630796574567786E-2</v>
      </c>
      <c r="M5718" s="142" t="str">
        <f>+VLOOKUP($E5718,ISP_2018!$B$8:$T$347,4,0)</f>
        <v>Bajo</v>
      </c>
    </row>
    <row r="5719" spans="1:13" x14ac:dyDescent="0.3">
      <c r="A5719" s="139">
        <f t="shared" si="5809"/>
        <v>151</v>
      </c>
      <c r="B5719" s="148">
        <f t="shared" si="5811"/>
        <v>13</v>
      </c>
      <c r="D5719" s="149" t="str">
        <f>+VLOOKUP($A5719,mUNICIPIOS!$B$4:$F$343,2,0)</f>
        <v>Suchitepéquez</v>
      </c>
      <c r="E5719" s="149">
        <f>+VLOOKUP($A5719,mUNICIPIOS!$B$4:$F$343,3,0)</f>
        <v>1015</v>
      </c>
      <c r="F5719" s="149" t="str">
        <f>+VLOOKUP($A5719,mUNICIPIOS!$B$4:$F$343,4,0)</f>
        <v>Santa Bárbara</v>
      </c>
      <c r="G5719" s="139" t="str">
        <f t="shared" ref="G5719:K5719" si="5853">+G5681</f>
        <v>03</v>
      </c>
      <c r="H5719" t="str">
        <f t="shared" si="5853"/>
        <v>ISP</v>
      </c>
      <c r="I5719" t="str">
        <f t="shared" si="5853"/>
        <v>Índice de Servicios Públicos</v>
      </c>
      <c r="J5719" t="str">
        <f t="shared" si="5853"/>
        <v>03-02</v>
      </c>
      <c r="K5719" t="str">
        <f t="shared" si="5853"/>
        <v>Control de la calidad del servicio público de agua</v>
      </c>
      <c r="L5719" s="150">
        <f>+VLOOKUP($E5719,ISP_2018!$B$8:$T$347,6,0)</f>
        <v>0.42777777777777781</v>
      </c>
      <c r="M5719" s="142" t="str">
        <f>+VLOOKUP($E5719,ISP_2018!$B$8:$T$347,7,0)</f>
        <v>Medio</v>
      </c>
    </row>
    <row r="5720" spans="1:13" x14ac:dyDescent="0.3">
      <c r="A5720" s="139">
        <f t="shared" si="5809"/>
        <v>151</v>
      </c>
      <c r="B5720" s="148">
        <f t="shared" si="5811"/>
        <v>14</v>
      </c>
      <c r="D5720" s="149" t="str">
        <f>+VLOOKUP($A5720,mUNICIPIOS!$B$4:$F$343,2,0)</f>
        <v>Suchitepéquez</v>
      </c>
      <c r="E5720" s="149">
        <f>+VLOOKUP($A5720,mUNICIPIOS!$B$4:$F$343,3,0)</f>
        <v>1015</v>
      </c>
      <c r="F5720" s="149" t="str">
        <f>+VLOOKUP($A5720,mUNICIPIOS!$B$4:$F$343,4,0)</f>
        <v>Santa Bárbara</v>
      </c>
      <c r="G5720" s="139" t="str">
        <f t="shared" ref="G5720:K5720" si="5854">+G5682</f>
        <v>03</v>
      </c>
      <c r="H5720" t="str">
        <f t="shared" si="5854"/>
        <v>ISP</v>
      </c>
      <c r="I5720" t="str">
        <f t="shared" si="5854"/>
        <v>Índice de Servicios Públicos</v>
      </c>
      <c r="J5720" t="str">
        <f t="shared" si="5854"/>
        <v>03-03</v>
      </c>
      <c r="K5720" t="str">
        <f t="shared" si="5854"/>
        <v>Disposición  y tratamiento  de aguas residuales</v>
      </c>
      <c r="L5720" s="150">
        <f>+VLOOKUP($E5720,ISP_2018!$B$8:$T$347,9,0)</f>
        <v>6.3320687371830591E-3</v>
      </c>
      <c r="M5720" s="142" t="str">
        <f>+VLOOKUP($E5720,ISP_2018!$B$8:$T$347,10,0)</f>
        <v>Bajo</v>
      </c>
    </row>
    <row r="5721" spans="1:13" x14ac:dyDescent="0.3">
      <c r="A5721" s="139">
        <f t="shared" si="5809"/>
        <v>151</v>
      </c>
      <c r="B5721" s="148">
        <f t="shared" si="5811"/>
        <v>15</v>
      </c>
      <c r="D5721" s="149" t="str">
        <f>+VLOOKUP($A5721,mUNICIPIOS!$B$4:$F$343,2,0)</f>
        <v>Suchitepéquez</v>
      </c>
      <c r="E5721" s="149">
        <f>+VLOOKUP($A5721,mUNICIPIOS!$B$4:$F$343,3,0)</f>
        <v>1015</v>
      </c>
      <c r="F5721" s="149" t="str">
        <f>+VLOOKUP($A5721,mUNICIPIOS!$B$4:$F$343,4,0)</f>
        <v>Santa Bárbara</v>
      </c>
      <c r="G5721" s="139" t="str">
        <f t="shared" ref="G5721:K5721" si="5855">+G5683</f>
        <v>03</v>
      </c>
      <c r="H5721" t="str">
        <f t="shared" si="5855"/>
        <v>ISP</v>
      </c>
      <c r="I5721" t="str">
        <f t="shared" si="5855"/>
        <v>Índice de Servicios Públicos</v>
      </c>
      <c r="J5721" t="str">
        <f t="shared" si="5855"/>
        <v>03-04</v>
      </c>
      <c r="K5721" t="str">
        <f t="shared" si="5855"/>
        <v>Gestión y manejo de los residuos y desechos sólidos</v>
      </c>
      <c r="L5721" s="150">
        <f>+VLOOKUP($E5721,ISP_2018!$B$8:$T$347,12,0)</f>
        <v>0.37672596108580592</v>
      </c>
      <c r="M5721" s="142" t="str">
        <f>+VLOOKUP($E5721,ISP_2018!$B$8:$T$347,13,0)</f>
        <v>Medio bajo</v>
      </c>
    </row>
    <row r="5722" spans="1:13" x14ac:dyDescent="0.3">
      <c r="A5722" s="139">
        <f t="shared" si="5809"/>
        <v>151</v>
      </c>
      <c r="B5722" s="148">
        <f t="shared" si="5811"/>
        <v>16</v>
      </c>
      <c r="D5722" s="149" t="str">
        <f>+VLOOKUP($A5722,mUNICIPIOS!$B$4:$F$343,2,0)</f>
        <v>Suchitepéquez</v>
      </c>
      <c r="E5722" s="149">
        <f>+VLOOKUP($A5722,mUNICIPIOS!$B$4:$F$343,3,0)</f>
        <v>1015</v>
      </c>
      <c r="F5722" s="149" t="str">
        <f>+VLOOKUP($A5722,mUNICIPIOS!$B$4:$F$343,4,0)</f>
        <v>Santa Bárbara</v>
      </c>
      <c r="G5722" s="139" t="str">
        <f t="shared" ref="G5722:K5722" si="5856">+G5684</f>
        <v>03</v>
      </c>
      <c r="H5722" t="str">
        <f t="shared" si="5856"/>
        <v>ISP</v>
      </c>
      <c r="I5722" t="str">
        <f t="shared" si="5856"/>
        <v>Índice de Servicios Públicos</v>
      </c>
      <c r="J5722" t="str">
        <f t="shared" si="5856"/>
        <v>03-05</v>
      </c>
      <c r="K5722" t="str">
        <f t="shared" si="5856"/>
        <v>Gestión de servicios públicos municipales</v>
      </c>
      <c r="L5722" s="150">
        <f>+VLOOKUP($E5722,ISP_2018!$B$8:$T$347,15,0)</f>
        <v>0.29032258064516131</v>
      </c>
      <c r="M5722" s="142" t="str">
        <f>+VLOOKUP($E5722,ISP_2018!$B$8:$T$347,16,0)</f>
        <v>Medio bajo</v>
      </c>
    </row>
    <row r="5723" spans="1:13" x14ac:dyDescent="0.3">
      <c r="A5723" s="139">
        <f t="shared" si="5809"/>
        <v>151</v>
      </c>
      <c r="B5723" s="148">
        <f t="shared" si="5811"/>
        <v>17</v>
      </c>
      <c r="D5723" s="149" t="str">
        <f>+VLOOKUP($A5723,mUNICIPIOS!$B$4:$F$343,2,0)</f>
        <v>Suchitepéquez</v>
      </c>
      <c r="E5723" s="149">
        <f>+VLOOKUP($A5723,mUNICIPIOS!$B$4:$F$343,3,0)</f>
        <v>1015</v>
      </c>
      <c r="F5723" s="149" t="str">
        <f>+VLOOKUP($A5723,mUNICIPIOS!$B$4:$F$343,4,0)</f>
        <v>Santa Bárbara</v>
      </c>
      <c r="G5723" s="139" t="str">
        <f t="shared" ref="G5723:K5723" si="5857">+G5685</f>
        <v>03</v>
      </c>
      <c r="H5723" t="str">
        <f t="shared" si="5857"/>
        <v>ISP</v>
      </c>
      <c r="I5723" t="str">
        <f t="shared" si="5857"/>
        <v>Índice de Servicios Públicos</v>
      </c>
      <c r="J5723" t="str">
        <f t="shared" si="5857"/>
        <v>INDICE</v>
      </c>
      <c r="K5723">
        <f t="shared" si="5857"/>
        <v>0</v>
      </c>
      <c r="L5723" s="150">
        <f>+VLOOKUP($E5723,ISP_2018!$B$8:$T$347,18,0)</f>
        <v>0.26947253508442015</v>
      </c>
      <c r="M5723" s="142" t="str">
        <f>+VLOOKUP($E5723,ISP_2018!$B$8:$T$347,19,0)</f>
        <v>Medio bajo</v>
      </c>
    </row>
    <row r="5724" spans="1:13" x14ac:dyDescent="0.3">
      <c r="A5724" s="139">
        <f t="shared" si="5809"/>
        <v>151</v>
      </c>
      <c r="B5724" s="148">
        <f t="shared" si="5811"/>
        <v>18</v>
      </c>
      <c r="D5724" s="149" t="str">
        <f>+VLOOKUP($A5724,mUNICIPIOS!$B$4:$F$343,2,0)</f>
        <v>Suchitepéquez</v>
      </c>
      <c r="E5724" s="149">
        <f>+VLOOKUP($A5724,mUNICIPIOS!$B$4:$F$343,3,0)</f>
        <v>1015</v>
      </c>
      <c r="F5724" s="149" t="str">
        <f>+VLOOKUP($A5724,mUNICIPIOS!$B$4:$F$343,4,0)</f>
        <v>Santa Bárbara</v>
      </c>
      <c r="G5724" s="139" t="str">
        <f t="shared" ref="G5724:K5724" si="5858">+G5686</f>
        <v>04</v>
      </c>
      <c r="H5724" t="str">
        <f t="shared" si="5858"/>
        <v>IGA</v>
      </c>
      <c r="I5724" t="str">
        <f t="shared" si="5858"/>
        <v>Índice de Gestión Administrativa</v>
      </c>
      <c r="J5724" t="str">
        <f t="shared" si="5858"/>
        <v>04-01</v>
      </c>
      <c r="K5724" t="str">
        <f t="shared" si="5858"/>
        <v>Existencia de elementos de atención municipal orientada al vecino</v>
      </c>
      <c r="L5724" s="150">
        <f>+VLOOKUP($E5724,IGA_2018!$B$8:$N$347,3,0)</f>
        <v>0.75</v>
      </c>
      <c r="M5724" s="142" t="str">
        <f>+VLOOKUP($E5724,IGA_2018!$B$8:$N$347,4,0)</f>
        <v>Medio alto</v>
      </c>
    </row>
    <row r="5725" spans="1:13" x14ac:dyDescent="0.3">
      <c r="A5725" s="139">
        <f t="shared" si="5809"/>
        <v>151</v>
      </c>
      <c r="B5725" s="148">
        <f t="shared" si="5811"/>
        <v>19</v>
      </c>
      <c r="D5725" s="149" t="str">
        <f>+VLOOKUP($A5725,mUNICIPIOS!$B$4:$F$343,2,0)</f>
        <v>Suchitepéquez</v>
      </c>
      <c r="E5725" s="149">
        <f>+VLOOKUP($A5725,mUNICIPIOS!$B$4:$F$343,3,0)</f>
        <v>1015</v>
      </c>
      <c r="F5725" s="149" t="str">
        <f>+VLOOKUP($A5725,mUNICIPIOS!$B$4:$F$343,4,0)</f>
        <v>Santa Bárbara</v>
      </c>
      <c r="G5725" s="139" t="str">
        <f t="shared" ref="G5725:K5725" si="5859">+G5687</f>
        <v>04</v>
      </c>
      <c r="H5725" t="str">
        <f t="shared" si="5859"/>
        <v>IGA</v>
      </c>
      <c r="I5725" t="str">
        <f t="shared" si="5859"/>
        <v>Índice de Gestión Administrativa</v>
      </c>
      <c r="J5725" t="str">
        <f t="shared" si="5859"/>
        <v>04-02</v>
      </c>
      <c r="K5725" t="str">
        <f t="shared" si="5859"/>
        <v>Gestión del recurso humano.</v>
      </c>
      <c r="L5725" s="150">
        <f>+VLOOKUP($E5725,IGA_2018!$B$8:$N$347,6,0)</f>
        <v>0.38114859644604698</v>
      </c>
      <c r="M5725" s="142" t="str">
        <f>+VLOOKUP($E5725,IGA_2018!$B$8:$N$347,7,0)</f>
        <v>Medio bajo</v>
      </c>
    </row>
    <row r="5726" spans="1:13" x14ac:dyDescent="0.3">
      <c r="A5726" s="139">
        <f t="shared" si="5809"/>
        <v>151</v>
      </c>
      <c r="B5726" s="148">
        <f t="shared" si="5811"/>
        <v>20</v>
      </c>
      <c r="D5726" s="149" t="str">
        <f>+VLOOKUP($A5726,mUNICIPIOS!$B$4:$F$343,2,0)</f>
        <v>Suchitepéquez</v>
      </c>
      <c r="E5726" s="149">
        <f>+VLOOKUP($A5726,mUNICIPIOS!$B$4:$F$343,3,0)</f>
        <v>1015</v>
      </c>
      <c r="F5726" s="149" t="str">
        <f>+VLOOKUP($A5726,mUNICIPIOS!$B$4:$F$343,4,0)</f>
        <v>Santa Bárbara</v>
      </c>
      <c r="G5726" s="139" t="str">
        <f t="shared" ref="G5726:K5726" si="5860">+G5688</f>
        <v>04</v>
      </c>
      <c r="H5726" t="str">
        <f t="shared" si="5860"/>
        <v>IGA</v>
      </c>
      <c r="I5726" t="str">
        <f t="shared" si="5860"/>
        <v>Índice de Gestión Administrativa</v>
      </c>
      <c r="J5726" t="str">
        <f t="shared" si="5860"/>
        <v>04-03</v>
      </c>
      <c r="K5726" t="str">
        <f t="shared" si="5860"/>
        <v>Existencia de oficinas municipales con instrumentos de gestión.</v>
      </c>
      <c r="L5726" s="150">
        <f>+VLOOKUP($E5726,IGA_2018!$B$8:$N$347,9,0)</f>
        <v>0.52499999999999991</v>
      </c>
      <c r="M5726" s="142" t="str">
        <f>+VLOOKUP($E5726,IGA_2018!$B$8:$N$347,10,0)</f>
        <v>Medio</v>
      </c>
    </row>
    <row r="5727" spans="1:13" x14ac:dyDescent="0.3">
      <c r="A5727" s="139">
        <f t="shared" si="5809"/>
        <v>151</v>
      </c>
      <c r="B5727" s="148">
        <f t="shared" si="5811"/>
        <v>21</v>
      </c>
      <c r="D5727" s="149" t="str">
        <f>+VLOOKUP($A5727,mUNICIPIOS!$B$4:$F$343,2,0)</f>
        <v>Suchitepéquez</v>
      </c>
      <c r="E5727" s="149">
        <f>+VLOOKUP($A5727,mUNICIPIOS!$B$4:$F$343,3,0)</f>
        <v>1015</v>
      </c>
      <c r="F5727" s="149" t="str">
        <f>+VLOOKUP($A5727,mUNICIPIOS!$B$4:$F$343,4,0)</f>
        <v>Santa Bárbara</v>
      </c>
      <c r="G5727" s="139" t="str">
        <f t="shared" ref="G5727:K5727" si="5861">+G5689</f>
        <v>04</v>
      </c>
      <c r="H5727" t="str">
        <f t="shared" si="5861"/>
        <v>IGA</v>
      </c>
      <c r="I5727" t="str">
        <f t="shared" si="5861"/>
        <v>Índice de Gestión Administrativa</v>
      </c>
      <c r="J5727" t="str">
        <f t="shared" si="5861"/>
        <v>INDICE</v>
      </c>
      <c r="K5727">
        <f t="shared" si="5861"/>
        <v>0</v>
      </c>
      <c r="L5727" s="150">
        <f>+VLOOKUP($E5727,IGA_2018!$B$8:$N$347,12,0)</f>
        <v>0.54215200875611635</v>
      </c>
      <c r="M5727" s="142" t="str">
        <f>+VLOOKUP($E5727,IGA_2018!$B$8:$N$347,13,0)</f>
        <v>Medio</v>
      </c>
    </row>
    <row r="5728" spans="1:13" x14ac:dyDescent="0.3">
      <c r="A5728" s="139">
        <f t="shared" si="5809"/>
        <v>151</v>
      </c>
      <c r="B5728" s="148">
        <f t="shared" si="5811"/>
        <v>22</v>
      </c>
      <c r="D5728" s="149" t="str">
        <f>+VLOOKUP($A5728,mUNICIPIOS!$B$4:$F$343,2,0)</f>
        <v>Suchitepéquez</v>
      </c>
      <c r="E5728" s="149">
        <f>+VLOOKUP($A5728,mUNICIPIOS!$B$4:$F$343,3,0)</f>
        <v>1015</v>
      </c>
      <c r="F5728" s="149" t="str">
        <f>+VLOOKUP($A5728,mUNICIPIOS!$B$4:$F$343,4,0)</f>
        <v>Santa Bárbara</v>
      </c>
      <c r="G5728" s="139" t="str">
        <f t="shared" ref="G5728:K5728" si="5862">+G5690</f>
        <v>05</v>
      </c>
      <c r="H5728" t="str">
        <f t="shared" si="5862"/>
        <v>IGF</v>
      </c>
      <c r="I5728" t="str">
        <f t="shared" si="5862"/>
        <v>Índice de Gestión Financiera</v>
      </c>
      <c r="J5728" t="str">
        <f t="shared" si="5862"/>
        <v>05-01</v>
      </c>
      <c r="K5728" t="str">
        <f t="shared" si="5862"/>
        <v>Autonomía financiera municipal</v>
      </c>
      <c r="L5728" s="150">
        <f>+VLOOKUP($E5728,IGF_2018!$B$8:$Z$347,3,0)</f>
        <v>9.7891049306898237E-2</v>
      </c>
      <c r="M5728" s="142" t="str">
        <f>+VLOOKUP($E5728,IGF_2018!$B$8:$Z$347,4,0)</f>
        <v>Bajo</v>
      </c>
    </row>
    <row r="5729" spans="1:13" x14ac:dyDescent="0.3">
      <c r="A5729" s="139">
        <f t="shared" si="5809"/>
        <v>151</v>
      </c>
      <c r="B5729" s="148">
        <f t="shared" si="5811"/>
        <v>23</v>
      </c>
      <c r="D5729" s="149" t="str">
        <f>+VLOOKUP($A5729,mUNICIPIOS!$B$4:$F$343,2,0)</f>
        <v>Suchitepéquez</v>
      </c>
      <c r="E5729" s="149">
        <f>+VLOOKUP($A5729,mUNICIPIOS!$B$4:$F$343,3,0)</f>
        <v>1015</v>
      </c>
      <c r="F5729" s="149" t="str">
        <f>+VLOOKUP($A5729,mUNICIPIOS!$B$4:$F$343,4,0)</f>
        <v>Santa Bárbara</v>
      </c>
      <c r="G5729" s="139" t="str">
        <f t="shared" ref="G5729:K5729" si="5863">+G5691</f>
        <v>05</v>
      </c>
      <c r="H5729" t="str">
        <f t="shared" si="5863"/>
        <v>IGF</v>
      </c>
      <c r="I5729" t="str">
        <f t="shared" si="5863"/>
        <v>Índice de Gestión Financiera</v>
      </c>
      <c r="J5729" t="str">
        <f t="shared" si="5863"/>
        <v>05-02</v>
      </c>
      <c r="K5729" t="str">
        <f t="shared" si="5863"/>
        <v xml:space="preserve">Ingresos propios por habitante -sin regalías- </v>
      </c>
      <c r="L5729" s="150">
        <f>+VLOOKUP($E5729,IGF_2018!$B$8:$Z$347,6,0)</f>
        <v>4.0070570711750346E-2</v>
      </c>
      <c r="M5729" s="142" t="str">
        <f>+VLOOKUP($E5729,IGF_2018!$B$8:$Z$347,7,0)</f>
        <v>Bajo</v>
      </c>
    </row>
    <row r="5730" spans="1:13" x14ac:dyDescent="0.3">
      <c r="A5730" s="139">
        <f t="shared" si="5809"/>
        <v>151</v>
      </c>
      <c r="B5730" s="148">
        <f t="shared" si="5811"/>
        <v>24</v>
      </c>
      <c r="D5730" s="149" t="str">
        <f>+VLOOKUP($A5730,mUNICIPIOS!$B$4:$F$343,2,0)</f>
        <v>Suchitepéquez</v>
      </c>
      <c r="E5730" s="149">
        <f>+VLOOKUP($A5730,mUNICIPIOS!$B$4:$F$343,3,0)</f>
        <v>1015</v>
      </c>
      <c r="F5730" s="149" t="str">
        <f>+VLOOKUP($A5730,mUNICIPIOS!$B$4:$F$343,4,0)</f>
        <v>Santa Bárbara</v>
      </c>
      <c r="G5730" s="139" t="str">
        <f t="shared" ref="G5730:K5730" si="5864">+G5692</f>
        <v>05</v>
      </c>
      <c r="H5730" t="str">
        <f t="shared" si="5864"/>
        <v>IGF</v>
      </c>
      <c r="I5730" t="str">
        <f t="shared" si="5864"/>
        <v>Índice de Gestión Financiera</v>
      </c>
      <c r="J5730" t="str">
        <f t="shared" si="5864"/>
        <v>05-03</v>
      </c>
      <c r="K5730" t="str">
        <f t="shared" si="5864"/>
        <v>Ingresos del IUSI en relación a los ingresos propios -sin regalías-</v>
      </c>
      <c r="L5730" s="150">
        <f>+VLOOKUP($E5730,IGF_2018!$B$8:$Z$347,9,0)</f>
        <v>0.31318493631804539</v>
      </c>
      <c r="M5730" s="142" t="str">
        <f>+VLOOKUP($E5730,IGF_2018!$B$8:$Z$347,10,0)</f>
        <v>Medio bajo</v>
      </c>
    </row>
    <row r="5731" spans="1:13" x14ac:dyDescent="0.3">
      <c r="A5731" s="139">
        <f t="shared" si="5809"/>
        <v>151</v>
      </c>
      <c r="B5731" s="148">
        <f t="shared" si="5811"/>
        <v>25</v>
      </c>
      <c r="D5731" s="149" t="str">
        <f>+VLOOKUP($A5731,mUNICIPIOS!$B$4:$F$343,2,0)</f>
        <v>Suchitepéquez</v>
      </c>
      <c r="E5731" s="149">
        <f>+VLOOKUP($A5731,mUNICIPIOS!$B$4:$F$343,3,0)</f>
        <v>1015</v>
      </c>
      <c r="F5731" s="149" t="str">
        <f>+VLOOKUP($A5731,mUNICIPIOS!$B$4:$F$343,4,0)</f>
        <v>Santa Bárbara</v>
      </c>
      <c r="G5731" s="139" t="str">
        <f t="shared" ref="G5731:K5731" si="5865">+G5693</f>
        <v>05</v>
      </c>
      <c r="H5731" t="str">
        <f t="shared" si="5865"/>
        <v>IGF</v>
      </c>
      <c r="I5731" t="str">
        <f t="shared" si="5865"/>
        <v>Índice de Gestión Financiera</v>
      </c>
      <c r="J5731" t="str">
        <f t="shared" si="5865"/>
        <v>05-04</v>
      </c>
      <c r="K5731" t="str">
        <f t="shared" si="5865"/>
        <v>Inversión anual en capital fijo por habitante</v>
      </c>
      <c r="L5731" s="150">
        <f>+VLOOKUP($E5731,IGF_2018!$B$8:$Z$347,12,0)</f>
        <v>1.5559922727168381E-2</v>
      </c>
      <c r="M5731" s="142" t="str">
        <f>+VLOOKUP($E5731,IGF_2018!$B$8:$Z$347,13,0)</f>
        <v>Bajo</v>
      </c>
    </row>
    <row r="5732" spans="1:13" x14ac:dyDescent="0.3">
      <c r="A5732" s="139">
        <f t="shared" si="5809"/>
        <v>151</v>
      </c>
      <c r="B5732" s="148">
        <f t="shared" si="5811"/>
        <v>26</v>
      </c>
      <c r="D5732" s="149" t="str">
        <f>+VLOOKUP($A5732,mUNICIPIOS!$B$4:$F$343,2,0)</f>
        <v>Suchitepéquez</v>
      </c>
      <c r="E5732" s="149">
        <f>+VLOOKUP($A5732,mUNICIPIOS!$B$4:$F$343,3,0)</f>
        <v>1015</v>
      </c>
      <c r="F5732" s="149" t="str">
        <f>+VLOOKUP($A5732,mUNICIPIOS!$B$4:$F$343,4,0)</f>
        <v>Santa Bárbara</v>
      </c>
      <c r="G5732" s="139" t="str">
        <f t="shared" ref="G5732:K5732" si="5866">+G5694</f>
        <v>05</v>
      </c>
      <c r="H5732" t="str">
        <f t="shared" si="5866"/>
        <v>IGF</v>
      </c>
      <c r="I5732" t="str">
        <f t="shared" si="5866"/>
        <v>Índice de Gestión Financiera</v>
      </c>
      <c r="J5732" t="str">
        <f t="shared" si="5866"/>
        <v>05-05</v>
      </c>
      <c r="K5732" t="str">
        <f t="shared" si="5866"/>
        <v>Inversión anual en capital fijo con recursos percibidos por ingresos propios</v>
      </c>
      <c r="L5732" s="150">
        <f>+VLOOKUP($E5732,IGF_2018!$B$8:$Z$347,15,0)</f>
        <v>0</v>
      </c>
      <c r="M5732" s="142" t="str">
        <f>+VLOOKUP($E5732,IGF_2018!$B$8:$Z$347,16,0)</f>
        <v>Bajo</v>
      </c>
    </row>
    <row r="5733" spans="1:13" x14ac:dyDescent="0.3">
      <c r="A5733" s="139">
        <f t="shared" si="5809"/>
        <v>151</v>
      </c>
      <c r="B5733" s="148">
        <f t="shared" si="5811"/>
        <v>27</v>
      </c>
      <c r="D5733" s="149" t="str">
        <f>+VLOOKUP($A5733,mUNICIPIOS!$B$4:$F$343,2,0)</f>
        <v>Suchitepéquez</v>
      </c>
      <c r="E5733" s="149">
        <f>+VLOOKUP($A5733,mUNICIPIOS!$B$4:$F$343,3,0)</f>
        <v>1015</v>
      </c>
      <c r="F5733" s="149" t="str">
        <f>+VLOOKUP($A5733,mUNICIPIOS!$B$4:$F$343,4,0)</f>
        <v>Santa Bárbara</v>
      </c>
      <c r="G5733" s="139" t="str">
        <f t="shared" ref="G5733:K5733" si="5867">+G5695</f>
        <v>05</v>
      </c>
      <c r="H5733" t="str">
        <f t="shared" si="5867"/>
        <v>IGF</v>
      </c>
      <c r="I5733" t="str">
        <f t="shared" si="5867"/>
        <v>Índice de Gestión Financiera</v>
      </c>
      <c r="J5733" t="str">
        <f t="shared" si="5867"/>
        <v>05-06</v>
      </c>
      <c r="K5733" t="str">
        <f t="shared" si="5867"/>
        <v xml:space="preserve">Inversión anual en capital fijo con recursos percibidos por transferencias del Gobierno Central </v>
      </c>
      <c r="L5733" s="150">
        <f>+VLOOKUP($E5733,IGF_2018!$B$8:$Z$347,18,0)</f>
        <v>1.1058243764767864E-2</v>
      </c>
      <c r="M5733" s="142" t="str">
        <f>+VLOOKUP($E5733,IGF_2018!$B$8:$Z$347,19,0)</f>
        <v>Bajo</v>
      </c>
    </row>
    <row r="5734" spans="1:13" x14ac:dyDescent="0.3">
      <c r="A5734" s="139">
        <f t="shared" si="5809"/>
        <v>151</v>
      </c>
      <c r="B5734" s="148">
        <f t="shared" si="5811"/>
        <v>28</v>
      </c>
      <c r="D5734" s="149" t="str">
        <f>+VLOOKUP($A5734,mUNICIPIOS!$B$4:$F$343,2,0)</f>
        <v>Suchitepéquez</v>
      </c>
      <c r="E5734" s="149">
        <f>+VLOOKUP($A5734,mUNICIPIOS!$B$4:$F$343,3,0)</f>
        <v>1015</v>
      </c>
      <c r="F5734" s="149" t="str">
        <f>+VLOOKUP($A5734,mUNICIPIOS!$B$4:$F$343,4,0)</f>
        <v>Santa Bárbara</v>
      </c>
      <c r="G5734" s="139" t="str">
        <f t="shared" ref="G5734:K5734" si="5868">+G5696</f>
        <v>05</v>
      </c>
      <c r="H5734" t="str">
        <f t="shared" si="5868"/>
        <v>IGF</v>
      </c>
      <c r="I5734" t="str">
        <f t="shared" si="5868"/>
        <v>Índice de Gestión Financiera</v>
      </c>
      <c r="J5734" t="str">
        <f t="shared" si="5868"/>
        <v>05-07</v>
      </c>
      <c r="K5734" t="str">
        <f t="shared" si="5868"/>
        <v>Financiamiento por endeudamiento municipal</v>
      </c>
      <c r="L5734" s="150">
        <f>+VLOOKUP($E5734,IGF_2018!$B$8:$Z$347,21,0)</f>
        <v>1</v>
      </c>
      <c r="M5734" s="142" t="str">
        <f>+VLOOKUP($E5734,IGF_2018!$B$8:$Z$347,22,0)</f>
        <v>Alto</v>
      </c>
    </row>
    <row r="5735" spans="1:13" x14ac:dyDescent="0.3">
      <c r="A5735" s="139">
        <f t="shared" si="5809"/>
        <v>151</v>
      </c>
      <c r="B5735" s="148">
        <f t="shared" si="5811"/>
        <v>29</v>
      </c>
      <c r="D5735" s="149" t="str">
        <f>+VLOOKUP($A5735,mUNICIPIOS!$B$4:$F$343,2,0)</f>
        <v>Suchitepéquez</v>
      </c>
      <c r="E5735" s="149">
        <f>+VLOOKUP($A5735,mUNICIPIOS!$B$4:$F$343,3,0)</f>
        <v>1015</v>
      </c>
      <c r="F5735" s="149" t="str">
        <f>+VLOOKUP($A5735,mUNICIPIOS!$B$4:$F$343,4,0)</f>
        <v>Santa Bárbara</v>
      </c>
      <c r="G5735" s="139" t="str">
        <f t="shared" ref="G5735:K5735" si="5869">+G5697</f>
        <v>05</v>
      </c>
      <c r="H5735" t="str">
        <f t="shared" si="5869"/>
        <v>IGF</v>
      </c>
      <c r="I5735" t="str">
        <f t="shared" si="5869"/>
        <v>Índice de Gestión Financiera</v>
      </c>
      <c r="J5735" t="str">
        <f t="shared" si="5869"/>
        <v>INDICE</v>
      </c>
      <c r="K5735">
        <f t="shared" si="5869"/>
        <v>0</v>
      </c>
      <c r="L5735" s="150">
        <f>+VLOOKUP($E5735,IGF_2018!$B$8:$Z$347,24,0)</f>
        <v>0.26157263428472788</v>
      </c>
      <c r="M5735" s="142" t="str">
        <f>+VLOOKUP($E5735,IGF_2018!$B$8:$Z$347,25,0)</f>
        <v>Medio bajo</v>
      </c>
    </row>
    <row r="5736" spans="1:13" x14ac:dyDescent="0.3">
      <c r="A5736" s="139">
        <f t="shared" si="5809"/>
        <v>151</v>
      </c>
      <c r="B5736" s="148">
        <f t="shared" si="5811"/>
        <v>30</v>
      </c>
      <c r="D5736" s="149" t="str">
        <f>+VLOOKUP($A5736,mUNICIPIOS!$B$4:$F$343,2,0)</f>
        <v>Suchitepéquez</v>
      </c>
      <c r="E5736" s="149">
        <f>+VLOOKUP($A5736,mUNICIPIOS!$B$4:$F$343,3,0)</f>
        <v>1015</v>
      </c>
      <c r="F5736" s="149" t="str">
        <f>+VLOOKUP($A5736,mUNICIPIOS!$B$4:$F$343,4,0)</f>
        <v>Santa Bárbara</v>
      </c>
      <c r="G5736" s="139" t="str">
        <f t="shared" ref="G5736:K5736" si="5870">+G5698</f>
        <v>06</v>
      </c>
      <c r="H5736" t="str">
        <f t="shared" si="5870"/>
        <v>IGE</v>
      </c>
      <c r="I5736" t="str">
        <f t="shared" si="5870"/>
        <v>Índice de Gestión Estratégica</v>
      </c>
      <c r="J5736" t="str">
        <f t="shared" si="5870"/>
        <v>06-01</v>
      </c>
      <c r="K5736" t="str">
        <f t="shared" si="5870"/>
        <v>Ejecución del Plan Operativo Anual  (POA)</v>
      </c>
      <c r="L5736" s="150">
        <f>+VLOOKUP($E5736,IGE_2018!$B$8:$Z$347,3,0)</f>
        <v>0.7</v>
      </c>
      <c r="M5736" s="142" t="str">
        <f>+VLOOKUP($E5736,IGE_2018!$B$8:$Z$347,4,0)</f>
        <v>Medio alto</v>
      </c>
    </row>
    <row r="5737" spans="1:13" x14ac:dyDescent="0.3">
      <c r="A5737" s="139">
        <f t="shared" si="5809"/>
        <v>151</v>
      </c>
      <c r="B5737" s="148">
        <f t="shared" si="5811"/>
        <v>31</v>
      </c>
      <c r="D5737" s="149" t="str">
        <f>+VLOOKUP($A5737,mUNICIPIOS!$B$4:$F$343,2,0)</f>
        <v>Suchitepéquez</v>
      </c>
      <c r="E5737" s="149">
        <f>+VLOOKUP($A5737,mUNICIPIOS!$B$4:$F$343,3,0)</f>
        <v>1015</v>
      </c>
      <c r="F5737" s="149" t="str">
        <f>+VLOOKUP($A5737,mUNICIPIOS!$B$4:$F$343,4,0)</f>
        <v>Santa Bárbara</v>
      </c>
      <c r="G5737" s="139" t="str">
        <f t="shared" ref="G5737:K5737" si="5871">+G5699</f>
        <v>06</v>
      </c>
      <c r="H5737" t="str">
        <f t="shared" si="5871"/>
        <v>IGE</v>
      </c>
      <c r="I5737" t="str">
        <f t="shared" si="5871"/>
        <v>Índice de Gestión Estratégica</v>
      </c>
      <c r="J5737" t="str">
        <f t="shared" si="5871"/>
        <v>06-02</v>
      </c>
      <c r="K5737" t="str">
        <f t="shared" si="5871"/>
        <v>Relación Plan de Desarrollo Municipal y Ordenamiento Territorial (PDM-OT) - Plan Estratégico Institucional (PEI) - Plan Operativo Multianual (POM) - Plan Operativo Anual (POA)</v>
      </c>
      <c r="L5737" s="150">
        <f>+VLOOKUP($E5737,IGE_2018!$B$8:$Z$347,6,0)</f>
        <v>0.33333333333333331</v>
      </c>
      <c r="M5737" s="142" t="str">
        <f>+VLOOKUP($E5737,IGE_2018!$B$8:$Z$347,7,0)</f>
        <v>Medio bajo</v>
      </c>
    </row>
    <row r="5738" spans="1:13" x14ac:dyDescent="0.3">
      <c r="A5738" s="139">
        <f t="shared" si="5809"/>
        <v>151</v>
      </c>
      <c r="B5738" s="148">
        <f t="shared" si="5811"/>
        <v>32</v>
      </c>
      <c r="D5738" s="149" t="str">
        <f>+VLOOKUP($A5738,mUNICIPIOS!$B$4:$F$343,2,0)</f>
        <v>Suchitepéquez</v>
      </c>
      <c r="E5738" s="149">
        <f>+VLOOKUP($A5738,mUNICIPIOS!$B$4:$F$343,3,0)</f>
        <v>1015</v>
      </c>
      <c r="F5738" s="149" t="str">
        <f>+VLOOKUP($A5738,mUNICIPIOS!$B$4:$F$343,4,0)</f>
        <v>Santa Bárbara</v>
      </c>
      <c r="G5738" s="139" t="str">
        <f t="shared" ref="G5738:K5738" si="5872">+G5700</f>
        <v>06</v>
      </c>
      <c r="H5738" t="str">
        <f t="shared" si="5872"/>
        <v>IGE</v>
      </c>
      <c r="I5738" t="str">
        <f t="shared" si="5872"/>
        <v>Índice de Gestión Estratégica</v>
      </c>
      <c r="J5738" t="str">
        <f t="shared" si="5872"/>
        <v>06-03</v>
      </c>
      <c r="K5738" t="str">
        <f t="shared" si="5872"/>
        <v>Presupuesto de egresos relacionado a competencias municipales que responden a prioridades nacionales de desarrollo.</v>
      </c>
      <c r="L5738" s="150">
        <f>+VLOOKUP($E5738,IGE_2018!$B$8:$Z$347,9,0)</f>
        <v>0.26925940706597351</v>
      </c>
      <c r="M5738" s="142" t="str">
        <f>+VLOOKUP($E5738,IGE_2018!$B$8:$Z$347,10,0)</f>
        <v>Medio bajo</v>
      </c>
    </row>
    <row r="5739" spans="1:13" x14ac:dyDescent="0.3">
      <c r="A5739" s="139">
        <f t="shared" si="5809"/>
        <v>151</v>
      </c>
      <c r="B5739" s="148">
        <f t="shared" si="5811"/>
        <v>33</v>
      </c>
      <c r="D5739" s="149" t="str">
        <f>+VLOOKUP($A5739,mUNICIPIOS!$B$4:$F$343,2,0)</f>
        <v>Suchitepéquez</v>
      </c>
      <c r="E5739" s="149">
        <f>+VLOOKUP($A5739,mUNICIPIOS!$B$4:$F$343,3,0)</f>
        <v>1015</v>
      </c>
      <c r="F5739" s="149" t="str">
        <f>+VLOOKUP($A5739,mUNICIPIOS!$B$4:$F$343,4,0)</f>
        <v>Santa Bárbara</v>
      </c>
      <c r="G5739" s="139" t="str">
        <f t="shared" ref="G5739:K5739" si="5873">+G5701</f>
        <v>06</v>
      </c>
      <c r="H5739" t="str">
        <f t="shared" si="5873"/>
        <v>IGE</v>
      </c>
      <c r="I5739" t="str">
        <f t="shared" si="5873"/>
        <v>Índice de Gestión Estratégica</v>
      </c>
      <c r="J5739" t="str">
        <f t="shared" si="5873"/>
        <v>06-04</v>
      </c>
      <c r="K5739" t="str">
        <f t="shared" si="5873"/>
        <v>Institucionalización de la gestión ordenada del territorio</v>
      </c>
      <c r="L5739" s="150">
        <f>+VLOOKUP($E5739,IGE_2018!$B$8:$Z$347,12,0)</f>
        <v>0</v>
      </c>
      <c r="M5739" s="142" t="str">
        <f>+VLOOKUP($E5739,IGE_2018!$B$8:$Z$347,13,0)</f>
        <v>Bajo</v>
      </c>
    </row>
    <row r="5740" spans="1:13" x14ac:dyDescent="0.3">
      <c r="A5740" s="139">
        <f t="shared" si="5809"/>
        <v>151</v>
      </c>
      <c r="B5740" s="148">
        <f t="shared" si="5811"/>
        <v>34</v>
      </c>
      <c r="D5740" s="149" t="str">
        <f>+VLOOKUP($A5740,mUNICIPIOS!$B$4:$F$343,2,0)</f>
        <v>Suchitepéquez</v>
      </c>
      <c r="E5740" s="149">
        <f>+VLOOKUP($A5740,mUNICIPIOS!$B$4:$F$343,3,0)</f>
        <v>1015</v>
      </c>
      <c r="F5740" s="149" t="str">
        <f>+VLOOKUP($A5740,mUNICIPIOS!$B$4:$F$343,4,0)</f>
        <v>Santa Bárbara</v>
      </c>
      <c r="G5740" s="139" t="str">
        <f t="shared" ref="G5740:K5740" si="5874">+G5702</f>
        <v>06</v>
      </c>
      <c r="H5740" t="str">
        <f t="shared" si="5874"/>
        <v>IGE</v>
      </c>
      <c r="I5740" t="str">
        <f t="shared" si="5874"/>
        <v>Índice de Gestión Estratégica</v>
      </c>
      <c r="J5740" t="str">
        <f t="shared" si="5874"/>
        <v>06-05</v>
      </c>
      <c r="K5740" t="str">
        <f t="shared" si="5874"/>
        <v>Acciones para la gestión ordenada del territorio</v>
      </c>
      <c r="L5740" s="150">
        <f>+VLOOKUP($E5740,IGE_2018!$B$8:$Z$347,15,0)</f>
        <v>6.0000000000000026E-2</v>
      </c>
      <c r="M5740" s="142" t="str">
        <f>+VLOOKUP($E5740,IGE_2018!$B$8:$Z$347,16,0)</f>
        <v>Bajo</v>
      </c>
    </row>
    <row r="5741" spans="1:13" x14ac:dyDescent="0.3">
      <c r="A5741" s="139">
        <f t="shared" ref="A5741:A5804" si="5875">+IF(B5740=38,A5740+1,A5740)</f>
        <v>151</v>
      </c>
      <c r="B5741" s="148">
        <f t="shared" si="5811"/>
        <v>35</v>
      </c>
      <c r="D5741" s="149" t="str">
        <f>+VLOOKUP($A5741,mUNICIPIOS!$B$4:$F$343,2,0)</f>
        <v>Suchitepéquez</v>
      </c>
      <c r="E5741" s="149">
        <f>+VLOOKUP($A5741,mUNICIPIOS!$B$4:$F$343,3,0)</f>
        <v>1015</v>
      </c>
      <c r="F5741" s="149" t="str">
        <f>+VLOOKUP($A5741,mUNICIPIOS!$B$4:$F$343,4,0)</f>
        <v>Santa Bárbara</v>
      </c>
      <c r="G5741" s="139" t="str">
        <f t="shared" ref="G5741:K5741" si="5876">+G5703</f>
        <v>06</v>
      </c>
      <c r="H5741" t="str">
        <f t="shared" si="5876"/>
        <v>IGE</v>
      </c>
      <c r="I5741" t="str">
        <f t="shared" si="5876"/>
        <v>Índice de Gestión Estratégica</v>
      </c>
      <c r="J5741" t="str">
        <f t="shared" si="5876"/>
        <v>06-06</v>
      </c>
      <c r="K5741" t="str">
        <f t="shared" si="5876"/>
        <v>Gestión de riesgo en la formulación de proyectos derivados de la planificación operativa anual</v>
      </c>
      <c r="L5741" s="150">
        <f>+VLOOKUP($E5741,IGE_2018!$B$8:$Z$347,18,0)</f>
        <v>0.2</v>
      </c>
      <c r="M5741" s="142" t="str">
        <f>+VLOOKUP($E5741,IGE_2018!$B$8:$Z$347,19,0)</f>
        <v>Bajo</v>
      </c>
    </row>
    <row r="5742" spans="1:13" x14ac:dyDescent="0.3">
      <c r="A5742" s="139">
        <f t="shared" si="5875"/>
        <v>151</v>
      </c>
      <c r="B5742" s="148">
        <f t="shared" ref="B5742:B5805" si="5877">+B5704</f>
        <v>36</v>
      </c>
      <c r="D5742" s="149" t="str">
        <f>+VLOOKUP($A5742,mUNICIPIOS!$B$4:$F$343,2,0)</f>
        <v>Suchitepéquez</v>
      </c>
      <c r="E5742" s="149">
        <f>+VLOOKUP($A5742,mUNICIPIOS!$B$4:$F$343,3,0)</f>
        <v>1015</v>
      </c>
      <c r="F5742" s="149" t="str">
        <f>+VLOOKUP($A5742,mUNICIPIOS!$B$4:$F$343,4,0)</f>
        <v>Santa Bárbara</v>
      </c>
      <c r="G5742" s="139" t="str">
        <f t="shared" ref="G5742:K5742" si="5878">+G5704</f>
        <v>06</v>
      </c>
      <c r="H5742" t="str">
        <f t="shared" si="5878"/>
        <v>IGE</v>
      </c>
      <c r="I5742" t="str">
        <f t="shared" si="5878"/>
        <v>Índice de Gestión Estratégica</v>
      </c>
      <c r="J5742" t="str">
        <f t="shared" si="5878"/>
        <v>06-07</v>
      </c>
      <c r="K5742" t="str">
        <f t="shared" si="5878"/>
        <v>Ingresos por servicios ambientales en relación a los ingresos propios sin regalías</v>
      </c>
      <c r="L5742" s="150">
        <f>+VLOOKUP($E5742,IGE_2018!$B$8:$Z$347,21,0)</f>
        <v>2.1530061215203015E-3</v>
      </c>
      <c r="M5742" s="142" t="str">
        <f>+VLOOKUP($E5742,IGE_2018!$B$8:$Z$347,22,0)</f>
        <v>Bajo</v>
      </c>
    </row>
    <row r="5743" spans="1:13" x14ac:dyDescent="0.3">
      <c r="A5743" s="139">
        <f t="shared" si="5875"/>
        <v>151</v>
      </c>
      <c r="B5743" s="148">
        <f t="shared" si="5877"/>
        <v>37</v>
      </c>
      <c r="D5743" s="149" t="str">
        <f>+VLOOKUP($A5743,mUNICIPIOS!$B$4:$F$343,2,0)</f>
        <v>Suchitepéquez</v>
      </c>
      <c r="E5743" s="149">
        <f>+VLOOKUP($A5743,mUNICIPIOS!$B$4:$F$343,3,0)</f>
        <v>1015</v>
      </c>
      <c r="F5743" s="149" t="str">
        <f>+VLOOKUP($A5743,mUNICIPIOS!$B$4:$F$343,4,0)</f>
        <v>Santa Bárbara</v>
      </c>
      <c r="G5743" s="139" t="str">
        <f t="shared" ref="G5743:K5743" si="5879">+G5705</f>
        <v>06</v>
      </c>
      <c r="H5743" t="str">
        <f t="shared" si="5879"/>
        <v>IGE</v>
      </c>
      <c r="I5743" t="str">
        <f t="shared" si="5879"/>
        <v>Índice de Gestión Estratégica</v>
      </c>
      <c r="J5743" t="str">
        <f t="shared" si="5879"/>
        <v>INDICE</v>
      </c>
      <c r="K5743">
        <f t="shared" si="5879"/>
        <v>0</v>
      </c>
      <c r="L5743" s="150">
        <f>+VLOOKUP($E5743,IGE_2018!$B$8:$Z$347,24,0)</f>
        <v>0.2515301523786454</v>
      </c>
      <c r="M5743" s="142" t="str">
        <f>+VLOOKUP($E5743,IGE_2018!$B$8:$Z$347,25,0)</f>
        <v>Medio bajo</v>
      </c>
    </row>
    <row r="5744" spans="1:13" x14ac:dyDescent="0.3">
      <c r="A5744" s="139">
        <f t="shared" si="5875"/>
        <v>151</v>
      </c>
      <c r="B5744" s="148">
        <f t="shared" si="5877"/>
        <v>38</v>
      </c>
      <c r="D5744" s="149" t="str">
        <f>+VLOOKUP($A5744,mUNICIPIOS!$B$4:$F$343,2,0)</f>
        <v>Suchitepéquez</v>
      </c>
      <c r="E5744" s="149">
        <f>+VLOOKUP($A5744,mUNICIPIOS!$B$4:$F$343,3,0)</f>
        <v>1015</v>
      </c>
      <c r="F5744" s="149" t="str">
        <f>+VLOOKUP($A5744,mUNICIPIOS!$B$4:$F$343,4,0)</f>
        <v>Santa Bárbara</v>
      </c>
      <c r="G5744" s="139" t="str">
        <f t="shared" ref="G5744:K5744" si="5880">+G5706</f>
        <v>RANKING</v>
      </c>
      <c r="H5744" t="str">
        <f t="shared" si="5880"/>
        <v>RGM</v>
      </c>
      <c r="I5744" t="str">
        <f t="shared" si="5880"/>
        <v>Ranking de la Gestión Municipal 2018</v>
      </c>
      <c r="J5744" t="str">
        <f t="shared" si="5880"/>
        <v>RANKING</v>
      </c>
      <c r="K5744">
        <f t="shared" si="5880"/>
        <v>0</v>
      </c>
      <c r="L5744" s="151">
        <f>+VLOOKUP($E5744,Resultados_generales!$C$8:$AE$347,27,0)</f>
        <v>0.43485725133315711</v>
      </c>
      <c r="M5744" t="str">
        <f>+VLOOKUP($E5744,Resultados_generales!$C$8:$AE$347,28,0)</f>
        <v>Medio</v>
      </c>
    </row>
    <row r="5745" spans="1:13" x14ac:dyDescent="0.3">
      <c r="A5745" s="139">
        <f t="shared" si="5875"/>
        <v>152</v>
      </c>
      <c r="B5745" s="148">
        <f t="shared" si="5877"/>
        <v>1</v>
      </c>
      <c r="D5745" s="149" t="str">
        <f>+VLOOKUP($A5745,mUNICIPIOS!$B$4:$F$343,2,0)</f>
        <v>Suchitepéquez</v>
      </c>
      <c r="E5745" s="149">
        <f>+VLOOKUP($A5745,mUNICIPIOS!$B$4:$F$343,3,0)</f>
        <v>1016</v>
      </c>
      <c r="F5745" s="149" t="str">
        <f>+VLOOKUP($A5745,mUNICIPIOS!$B$4:$F$343,4,0)</f>
        <v>San Juan Bautista</v>
      </c>
      <c r="G5745" s="139" t="str">
        <f t="shared" ref="G5745:K5745" si="5881">+G5707</f>
        <v>01</v>
      </c>
      <c r="H5745" t="str">
        <f t="shared" si="5881"/>
        <v>IPC</v>
      </c>
      <c r="I5745" t="str">
        <f t="shared" si="5881"/>
        <v>Índice de Participación Ciudadana</v>
      </c>
      <c r="J5745" t="str">
        <f t="shared" si="5881"/>
        <v>01-01</v>
      </c>
      <c r="K5745" t="str">
        <f t="shared" si="5881"/>
        <v>Número de reuniones del COMUDE en el año de la medición.</v>
      </c>
      <c r="L5745" s="150">
        <f>+VLOOKUP($E5745,IPC_2018!$B$8:$T$347,3,0)</f>
        <v>0.58333333333333337</v>
      </c>
      <c r="M5745" s="142" t="str">
        <f>+VLOOKUP($E5745,IPC_2018!$B$8:$T$347,4,0)</f>
        <v>Medio</v>
      </c>
    </row>
    <row r="5746" spans="1:13" x14ac:dyDescent="0.3">
      <c r="A5746" s="139">
        <f t="shared" si="5875"/>
        <v>152</v>
      </c>
      <c r="B5746" s="148">
        <f t="shared" si="5877"/>
        <v>2</v>
      </c>
      <c r="D5746" s="149" t="str">
        <f>+VLOOKUP($A5746,mUNICIPIOS!$B$4:$F$343,2,0)</f>
        <v>Suchitepéquez</v>
      </c>
      <c r="E5746" s="149">
        <f>+VLOOKUP($A5746,mUNICIPIOS!$B$4:$F$343,3,0)</f>
        <v>1016</v>
      </c>
      <c r="F5746" s="149" t="str">
        <f>+VLOOKUP($A5746,mUNICIPIOS!$B$4:$F$343,4,0)</f>
        <v>San Juan Bautista</v>
      </c>
      <c r="G5746" s="139" t="str">
        <f t="shared" ref="G5746:K5746" si="5882">+G5708</f>
        <v>01</v>
      </c>
      <c r="H5746" t="str">
        <f t="shared" si="5882"/>
        <v>IPC</v>
      </c>
      <c r="I5746" t="str">
        <f t="shared" si="5882"/>
        <v>Índice de Participación Ciudadana</v>
      </c>
      <c r="J5746" t="str">
        <f t="shared" si="5882"/>
        <v>01-02</v>
      </c>
      <c r="K5746" t="str">
        <f t="shared" si="5882"/>
        <v>Participación de Alcaldes, Concejales y Síndicos determinados o designados en el COMUDE</v>
      </c>
      <c r="L5746" s="150">
        <f>+VLOOKUP($E5746,IPC_2018!$B$8:$T$347,6,0)</f>
        <v>0.5</v>
      </c>
      <c r="M5746" s="142" t="str">
        <f>+VLOOKUP($E5746,IPC_2018!$B$8:$T$347,7,0)</f>
        <v>Medio</v>
      </c>
    </row>
    <row r="5747" spans="1:13" x14ac:dyDescent="0.3">
      <c r="A5747" s="139">
        <f t="shared" si="5875"/>
        <v>152</v>
      </c>
      <c r="B5747" s="148">
        <f t="shared" si="5877"/>
        <v>3</v>
      </c>
      <c r="D5747" s="149" t="str">
        <f>+VLOOKUP($A5747,mUNICIPIOS!$B$4:$F$343,2,0)</f>
        <v>Suchitepéquez</v>
      </c>
      <c r="E5747" s="149">
        <f>+VLOOKUP($A5747,mUNICIPIOS!$B$4:$F$343,3,0)</f>
        <v>1016</v>
      </c>
      <c r="F5747" s="149" t="str">
        <f>+VLOOKUP($A5747,mUNICIPIOS!$B$4:$F$343,4,0)</f>
        <v>San Juan Bautista</v>
      </c>
      <c r="G5747" s="139" t="str">
        <f t="shared" ref="G5747:K5747" si="5883">+G5709</f>
        <v>01</v>
      </c>
      <c r="H5747" t="str">
        <f t="shared" si="5883"/>
        <v>IPC</v>
      </c>
      <c r="I5747" t="str">
        <f t="shared" si="5883"/>
        <v>Índice de Participación Ciudadana</v>
      </c>
      <c r="J5747" t="str">
        <f t="shared" si="5883"/>
        <v>01-03</v>
      </c>
      <c r="K5747" t="str">
        <f t="shared" si="5883"/>
        <v>Participación  de organizaciones de jóvenes, mujeres, pueblos mayas, xincas, garífunas, y otras organizaciones en el Comude</v>
      </c>
      <c r="L5747" s="150">
        <f>+VLOOKUP($E5747,IPC_2018!$B$8:$T$347,9,0)</f>
        <v>0</v>
      </c>
      <c r="M5747" s="142" t="str">
        <f>+VLOOKUP($E5747,IPC_2018!$B$8:$T$347,10,0)</f>
        <v>Bajo</v>
      </c>
    </row>
    <row r="5748" spans="1:13" x14ac:dyDescent="0.3">
      <c r="A5748" s="139">
        <f t="shared" si="5875"/>
        <v>152</v>
      </c>
      <c r="B5748" s="148">
        <f t="shared" si="5877"/>
        <v>4</v>
      </c>
      <c r="D5748" s="149" t="str">
        <f>+VLOOKUP($A5748,mUNICIPIOS!$B$4:$F$343,2,0)</f>
        <v>Suchitepéquez</v>
      </c>
      <c r="E5748" s="149">
        <f>+VLOOKUP($A5748,mUNICIPIOS!$B$4:$F$343,3,0)</f>
        <v>1016</v>
      </c>
      <c r="F5748" s="149" t="str">
        <f>+VLOOKUP($A5748,mUNICIPIOS!$B$4:$F$343,4,0)</f>
        <v>San Juan Bautista</v>
      </c>
      <c r="G5748" s="139" t="str">
        <f t="shared" ref="G5748:K5748" si="5884">+G5710</f>
        <v>01</v>
      </c>
      <c r="H5748" t="str">
        <f t="shared" si="5884"/>
        <v>IPC</v>
      </c>
      <c r="I5748" t="str">
        <f t="shared" si="5884"/>
        <v>Índice de Participación Ciudadana</v>
      </c>
      <c r="J5748" t="str">
        <f t="shared" si="5884"/>
        <v>01-04</v>
      </c>
      <c r="K5748" t="str">
        <f t="shared" si="5884"/>
        <v>Representatividad territorial del Comude.</v>
      </c>
      <c r="L5748" s="150">
        <f>+VLOOKUP($E5748,IPC_2018!$B$8:$T$347,12,0)</f>
        <v>0</v>
      </c>
      <c r="M5748" s="142" t="str">
        <f>+VLOOKUP($E5748,IPC_2018!$B$8:$T$347,13,0)</f>
        <v>Bajo</v>
      </c>
    </row>
    <row r="5749" spans="1:13" x14ac:dyDescent="0.3">
      <c r="A5749" s="139">
        <f t="shared" si="5875"/>
        <v>152</v>
      </c>
      <c r="B5749" s="148">
        <f t="shared" si="5877"/>
        <v>5</v>
      </c>
      <c r="D5749" s="149" t="str">
        <f>+VLOOKUP($A5749,mUNICIPIOS!$B$4:$F$343,2,0)</f>
        <v>Suchitepéquez</v>
      </c>
      <c r="E5749" s="149">
        <f>+VLOOKUP($A5749,mUNICIPIOS!$B$4:$F$343,3,0)</f>
        <v>1016</v>
      </c>
      <c r="F5749" s="149" t="str">
        <f>+VLOOKUP($A5749,mUNICIPIOS!$B$4:$F$343,4,0)</f>
        <v>San Juan Bautista</v>
      </c>
      <c r="G5749" s="139" t="str">
        <f t="shared" ref="G5749:K5749" si="5885">+G5711</f>
        <v>01</v>
      </c>
      <c r="H5749" t="str">
        <f t="shared" si="5885"/>
        <v>IPC</v>
      </c>
      <c r="I5749" t="str">
        <f t="shared" si="5885"/>
        <v>Índice de Participación Ciudadana</v>
      </c>
      <c r="J5749" t="str">
        <f t="shared" si="5885"/>
        <v>01-05</v>
      </c>
      <c r="K5749" t="str">
        <f t="shared" si="5885"/>
        <v>Funcionamiento del Comude</v>
      </c>
      <c r="L5749" s="150">
        <f>+VLOOKUP($E5749,IPC_2018!$B$8:$T$347,15,0)</f>
        <v>0.15901060076290127</v>
      </c>
      <c r="M5749" s="142" t="str">
        <f>+VLOOKUP($E5749,IPC_2018!$B$8:$T$347,16,0)</f>
        <v>Bajo</v>
      </c>
    </row>
    <row r="5750" spans="1:13" x14ac:dyDescent="0.3">
      <c r="A5750" s="139">
        <f t="shared" si="5875"/>
        <v>152</v>
      </c>
      <c r="B5750" s="148">
        <f t="shared" si="5877"/>
        <v>6</v>
      </c>
      <c r="D5750" s="149" t="str">
        <f>+VLOOKUP($A5750,mUNICIPIOS!$B$4:$F$343,2,0)</f>
        <v>Suchitepéquez</v>
      </c>
      <c r="E5750" s="149">
        <f>+VLOOKUP($A5750,mUNICIPIOS!$B$4:$F$343,3,0)</f>
        <v>1016</v>
      </c>
      <c r="F5750" s="149" t="str">
        <f>+VLOOKUP($A5750,mUNICIPIOS!$B$4:$F$343,4,0)</f>
        <v>San Juan Bautista</v>
      </c>
      <c r="G5750" s="139" t="str">
        <f t="shared" ref="G5750:K5750" si="5886">+G5712</f>
        <v>01</v>
      </c>
      <c r="H5750" t="str">
        <f t="shared" si="5886"/>
        <v>IPC</v>
      </c>
      <c r="I5750" t="str">
        <f t="shared" si="5886"/>
        <v>Índice de Participación Ciudadana</v>
      </c>
      <c r="J5750" t="str">
        <f t="shared" si="5886"/>
        <v>INDICE</v>
      </c>
      <c r="K5750">
        <f t="shared" si="5886"/>
        <v>0</v>
      </c>
      <c r="L5750" s="150">
        <f>+VLOOKUP($E5750,IPC_2018!$B$8:$T$347,18,0)</f>
        <v>0.33426825678110184</v>
      </c>
      <c r="M5750" s="142" t="str">
        <f>+VLOOKUP($E5750,IPC_2018!$B$8:$T$347,19,0)</f>
        <v>Medio bajo</v>
      </c>
    </row>
    <row r="5751" spans="1:13" x14ac:dyDescent="0.3">
      <c r="A5751" s="139">
        <f t="shared" si="5875"/>
        <v>152</v>
      </c>
      <c r="B5751" s="148">
        <f t="shared" si="5877"/>
        <v>7</v>
      </c>
      <c r="D5751" s="149" t="str">
        <f>+VLOOKUP($A5751,mUNICIPIOS!$B$4:$F$343,2,0)</f>
        <v>Suchitepéquez</v>
      </c>
      <c r="E5751" s="149">
        <f>+VLOOKUP($A5751,mUNICIPIOS!$B$4:$F$343,3,0)</f>
        <v>1016</v>
      </c>
      <c r="F5751" s="149" t="str">
        <f>+VLOOKUP($A5751,mUNICIPIOS!$B$4:$F$343,4,0)</f>
        <v>San Juan Bautista</v>
      </c>
      <c r="G5751" s="139" t="str">
        <f t="shared" ref="G5751:K5751" si="5887">+G5713</f>
        <v>02</v>
      </c>
      <c r="H5751" t="str">
        <f t="shared" si="5887"/>
        <v>IIC</v>
      </c>
      <c r="I5751" t="str">
        <f t="shared" si="5887"/>
        <v>Índice de Información a la Ciudadanía</v>
      </c>
      <c r="J5751" t="str">
        <f t="shared" si="5887"/>
        <v>02-01</v>
      </c>
      <c r="K5751" t="str">
        <f t="shared" si="5887"/>
        <v>Rendición de cuentas cuatrimestral y anual al Comude enfocadas en resultados.</v>
      </c>
      <c r="L5751" s="150">
        <f>+VLOOKUP($E5751,IIC_2018!$B$8:$Q$347,3,0)</f>
        <v>0.4</v>
      </c>
      <c r="M5751" s="142" t="str">
        <f>+VLOOKUP($E5751,IIC_2018!$B$8:$Q$347,4,0)</f>
        <v>Medio bajo</v>
      </c>
    </row>
    <row r="5752" spans="1:13" x14ac:dyDescent="0.3">
      <c r="A5752" s="139">
        <f t="shared" si="5875"/>
        <v>152</v>
      </c>
      <c r="B5752" s="148">
        <f t="shared" si="5877"/>
        <v>8</v>
      </c>
      <c r="D5752" s="149" t="str">
        <f>+VLOOKUP($A5752,mUNICIPIOS!$B$4:$F$343,2,0)</f>
        <v>Suchitepéquez</v>
      </c>
      <c r="E5752" s="149">
        <f>+VLOOKUP($A5752,mUNICIPIOS!$B$4:$F$343,3,0)</f>
        <v>1016</v>
      </c>
      <c r="F5752" s="149" t="str">
        <f>+VLOOKUP($A5752,mUNICIPIOS!$B$4:$F$343,4,0)</f>
        <v>San Juan Bautista</v>
      </c>
      <c r="G5752" s="139" t="str">
        <f t="shared" ref="G5752:K5752" si="5888">+G5714</f>
        <v>02</v>
      </c>
      <c r="H5752" t="str">
        <f t="shared" si="5888"/>
        <v>IIC</v>
      </c>
      <c r="I5752" t="str">
        <f t="shared" si="5888"/>
        <v>Índice de Información a la Ciudadanía</v>
      </c>
      <c r="J5752" t="str">
        <f t="shared" si="5888"/>
        <v>02-02</v>
      </c>
      <c r="K5752" t="str">
        <f t="shared" si="5888"/>
        <v>Información presupuestaria y otra información brindada a la ciudadanía disponible en medios locales de comunicación.</v>
      </c>
      <c r="L5752" s="150">
        <f>+VLOOKUP($E5752,IIC_2018!$B$8:$Q$347,6,0)</f>
        <v>0.25</v>
      </c>
      <c r="M5752" s="142" t="str">
        <f>+VLOOKUP($E5752,IIC_2018!$B$8:$Q$347,7,0)</f>
        <v>Medio bajo</v>
      </c>
    </row>
    <row r="5753" spans="1:13" x14ac:dyDescent="0.3">
      <c r="A5753" s="139">
        <f t="shared" si="5875"/>
        <v>152</v>
      </c>
      <c r="B5753" s="148">
        <f t="shared" si="5877"/>
        <v>9</v>
      </c>
      <c r="D5753" s="149" t="str">
        <f>+VLOOKUP($A5753,mUNICIPIOS!$B$4:$F$343,2,0)</f>
        <v>Suchitepéquez</v>
      </c>
      <c r="E5753" s="149">
        <f>+VLOOKUP($A5753,mUNICIPIOS!$B$4:$F$343,3,0)</f>
        <v>1016</v>
      </c>
      <c r="F5753" s="149" t="str">
        <f>+VLOOKUP($A5753,mUNICIPIOS!$B$4:$F$343,4,0)</f>
        <v>San Juan Bautista</v>
      </c>
      <c r="G5753" s="139" t="str">
        <f t="shared" ref="G5753:K5753" si="5889">+G5715</f>
        <v>02</v>
      </c>
      <c r="H5753" t="str">
        <f t="shared" si="5889"/>
        <v>IIC</v>
      </c>
      <c r="I5753" t="str">
        <f t="shared" si="5889"/>
        <v>Índice de Información a la Ciudadanía</v>
      </c>
      <c r="J5753" t="str">
        <f t="shared" si="5889"/>
        <v>02-03</v>
      </c>
      <c r="K5753" t="str">
        <f t="shared" si="5889"/>
        <v>Información pública de oficio actualizada y disponible de acuerdo a la LAIP y uso de internet.</v>
      </c>
      <c r="L5753" s="150">
        <f>+VLOOKUP($E5753,IIC_2018!$B$8:$Q$347,9,0)</f>
        <v>0.95999999999999985</v>
      </c>
      <c r="M5753" s="142" t="str">
        <f>+VLOOKUP($E5753,IIC_2018!$B$8:$Q$347,10,0)</f>
        <v>Alto</v>
      </c>
    </row>
    <row r="5754" spans="1:13" x14ac:dyDescent="0.3">
      <c r="A5754" s="139">
        <f t="shared" si="5875"/>
        <v>152</v>
      </c>
      <c r="B5754" s="148">
        <f t="shared" si="5877"/>
        <v>10</v>
      </c>
      <c r="D5754" s="149" t="str">
        <f>+VLOOKUP($A5754,mUNICIPIOS!$B$4:$F$343,2,0)</f>
        <v>Suchitepéquez</v>
      </c>
      <c r="E5754" s="149">
        <f>+VLOOKUP($A5754,mUNICIPIOS!$B$4:$F$343,3,0)</f>
        <v>1016</v>
      </c>
      <c r="F5754" s="149" t="str">
        <f>+VLOOKUP($A5754,mUNICIPIOS!$B$4:$F$343,4,0)</f>
        <v>San Juan Bautista</v>
      </c>
      <c r="G5754" s="139" t="str">
        <f t="shared" ref="G5754:K5754" si="5890">+G5716</f>
        <v>02</v>
      </c>
      <c r="H5754" t="str">
        <f t="shared" si="5890"/>
        <v>IIC</v>
      </c>
      <c r="I5754" t="str">
        <f t="shared" si="5890"/>
        <v>Índice de Información a la Ciudadanía</v>
      </c>
      <c r="J5754" t="str">
        <f t="shared" si="5890"/>
        <v>02-04</v>
      </c>
      <c r="K5754" t="str">
        <f t="shared" si="5890"/>
        <v>Relación del monto contratado por medio de Guate compras con el total del presupuesto de egresos vigente.</v>
      </c>
      <c r="L5754" s="150">
        <f>+VLOOKUP($E5754,IIC_2018!$B$8:$Q$347,12,0)</f>
        <v>0.45759450322353035</v>
      </c>
      <c r="M5754" s="142" t="str">
        <f>+VLOOKUP($E5754,IIC_2018!$B$8:$Q$347,13,0)</f>
        <v>Medio</v>
      </c>
    </row>
    <row r="5755" spans="1:13" x14ac:dyDescent="0.3">
      <c r="A5755" s="139">
        <f t="shared" si="5875"/>
        <v>152</v>
      </c>
      <c r="B5755" s="148">
        <f t="shared" si="5877"/>
        <v>11</v>
      </c>
      <c r="D5755" s="149" t="str">
        <f>+VLOOKUP($A5755,mUNICIPIOS!$B$4:$F$343,2,0)</f>
        <v>Suchitepéquez</v>
      </c>
      <c r="E5755" s="149">
        <f>+VLOOKUP($A5755,mUNICIPIOS!$B$4:$F$343,3,0)</f>
        <v>1016</v>
      </c>
      <c r="F5755" s="149" t="str">
        <f>+VLOOKUP($A5755,mUNICIPIOS!$B$4:$F$343,4,0)</f>
        <v>San Juan Bautista</v>
      </c>
      <c r="G5755" s="139" t="str">
        <f t="shared" ref="G5755:K5755" si="5891">+G5717</f>
        <v>02</v>
      </c>
      <c r="H5755" t="str">
        <f t="shared" si="5891"/>
        <v>IIC</v>
      </c>
      <c r="I5755" t="str">
        <f t="shared" si="5891"/>
        <v>Índice de Información a la Ciudadanía</v>
      </c>
      <c r="J5755" t="str">
        <f t="shared" si="5891"/>
        <v>INDICE</v>
      </c>
      <c r="K5755">
        <f t="shared" si="5891"/>
        <v>0</v>
      </c>
      <c r="L5755" s="150">
        <f>+VLOOKUP($E5755,IIC_2018!$B$8:$Q$347,15,0)</f>
        <v>0.51689862580588253</v>
      </c>
      <c r="M5755" s="142" t="str">
        <f>+VLOOKUP($E5755,IIC_2018!$B$8:$Q$347,16,0)</f>
        <v>Medio</v>
      </c>
    </row>
    <row r="5756" spans="1:13" x14ac:dyDescent="0.3">
      <c r="A5756" s="139">
        <f t="shared" si="5875"/>
        <v>152</v>
      </c>
      <c r="B5756" s="148">
        <f t="shared" si="5877"/>
        <v>12</v>
      </c>
      <c r="D5756" s="149" t="str">
        <f>+VLOOKUP($A5756,mUNICIPIOS!$B$4:$F$343,2,0)</f>
        <v>Suchitepéquez</v>
      </c>
      <c r="E5756" s="149">
        <f>+VLOOKUP($A5756,mUNICIPIOS!$B$4:$F$343,3,0)</f>
        <v>1016</v>
      </c>
      <c r="F5756" s="149" t="str">
        <f>+VLOOKUP($A5756,mUNICIPIOS!$B$4:$F$343,4,0)</f>
        <v>San Juan Bautista</v>
      </c>
      <c r="G5756" s="139" t="str">
        <f t="shared" ref="G5756:K5756" si="5892">+G5718</f>
        <v>03</v>
      </c>
      <c r="H5756" t="str">
        <f t="shared" si="5892"/>
        <v>ISP</v>
      </c>
      <c r="I5756" t="str">
        <f t="shared" si="5892"/>
        <v>Índice de Servicios Públicos</v>
      </c>
      <c r="J5756" t="str">
        <f t="shared" si="5892"/>
        <v>03-01</v>
      </c>
      <c r="K5756" t="str">
        <f t="shared" si="5892"/>
        <v>Cobertura del servicio público de agua</v>
      </c>
      <c r="L5756" s="150">
        <f>+VLOOKUP($E5756,ISP_2018!$B$8:$T$347,3,0)</f>
        <v>0.29718456725755998</v>
      </c>
      <c r="M5756" s="142" t="str">
        <f>+VLOOKUP($E5756,ISP_2018!$B$8:$T$347,4,0)</f>
        <v>Medio bajo</v>
      </c>
    </row>
    <row r="5757" spans="1:13" x14ac:dyDescent="0.3">
      <c r="A5757" s="139">
        <f t="shared" si="5875"/>
        <v>152</v>
      </c>
      <c r="B5757" s="148">
        <f t="shared" si="5877"/>
        <v>13</v>
      </c>
      <c r="D5757" s="149" t="str">
        <f>+VLOOKUP($A5757,mUNICIPIOS!$B$4:$F$343,2,0)</f>
        <v>Suchitepéquez</v>
      </c>
      <c r="E5757" s="149">
        <f>+VLOOKUP($A5757,mUNICIPIOS!$B$4:$F$343,3,0)</f>
        <v>1016</v>
      </c>
      <c r="F5757" s="149" t="str">
        <f>+VLOOKUP($A5757,mUNICIPIOS!$B$4:$F$343,4,0)</f>
        <v>San Juan Bautista</v>
      </c>
      <c r="G5757" s="139" t="str">
        <f t="shared" ref="G5757:K5757" si="5893">+G5719</f>
        <v>03</v>
      </c>
      <c r="H5757" t="str">
        <f t="shared" si="5893"/>
        <v>ISP</v>
      </c>
      <c r="I5757" t="str">
        <f t="shared" si="5893"/>
        <v>Índice de Servicios Públicos</v>
      </c>
      <c r="J5757" t="str">
        <f t="shared" si="5893"/>
        <v>03-02</v>
      </c>
      <c r="K5757" t="str">
        <f t="shared" si="5893"/>
        <v>Control de la calidad del servicio público de agua</v>
      </c>
      <c r="L5757" s="150">
        <f>+VLOOKUP($E5757,ISP_2018!$B$8:$T$347,6,0)</f>
        <v>0.46666666666666667</v>
      </c>
      <c r="M5757" s="142" t="str">
        <f>+VLOOKUP($E5757,ISP_2018!$B$8:$T$347,7,0)</f>
        <v>Medio</v>
      </c>
    </row>
    <row r="5758" spans="1:13" x14ac:dyDescent="0.3">
      <c r="A5758" s="139">
        <f t="shared" si="5875"/>
        <v>152</v>
      </c>
      <c r="B5758" s="148">
        <f t="shared" si="5877"/>
        <v>14</v>
      </c>
      <c r="D5758" s="149" t="str">
        <f>+VLOOKUP($A5758,mUNICIPIOS!$B$4:$F$343,2,0)</f>
        <v>Suchitepéquez</v>
      </c>
      <c r="E5758" s="149">
        <f>+VLOOKUP($A5758,mUNICIPIOS!$B$4:$F$343,3,0)</f>
        <v>1016</v>
      </c>
      <c r="F5758" s="149" t="str">
        <f>+VLOOKUP($A5758,mUNICIPIOS!$B$4:$F$343,4,0)</f>
        <v>San Juan Bautista</v>
      </c>
      <c r="G5758" s="139" t="str">
        <f t="shared" ref="G5758:K5758" si="5894">+G5720</f>
        <v>03</v>
      </c>
      <c r="H5758" t="str">
        <f t="shared" si="5894"/>
        <v>ISP</v>
      </c>
      <c r="I5758" t="str">
        <f t="shared" si="5894"/>
        <v>Índice de Servicios Públicos</v>
      </c>
      <c r="J5758" t="str">
        <f t="shared" si="5894"/>
        <v>03-03</v>
      </c>
      <c r="K5758" t="str">
        <f t="shared" si="5894"/>
        <v>Disposición  y tratamiento  de aguas residuales</v>
      </c>
      <c r="L5758" s="150">
        <f>+VLOOKUP($E5758,ISP_2018!$B$8:$T$347,9,0)</f>
        <v>0.18213661144075147</v>
      </c>
      <c r="M5758" s="142" t="str">
        <f>+VLOOKUP($E5758,ISP_2018!$B$8:$T$347,10,0)</f>
        <v>Bajo</v>
      </c>
    </row>
    <row r="5759" spans="1:13" x14ac:dyDescent="0.3">
      <c r="A5759" s="139">
        <f t="shared" si="5875"/>
        <v>152</v>
      </c>
      <c r="B5759" s="148">
        <f t="shared" si="5877"/>
        <v>15</v>
      </c>
      <c r="D5759" s="149" t="str">
        <f>+VLOOKUP($A5759,mUNICIPIOS!$B$4:$F$343,2,0)</f>
        <v>Suchitepéquez</v>
      </c>
      <c r="E5759" s="149">
        <f>+VLOOKUP($A5759,mUNICIPIOS!$B$4:$F$343,3,0)</f>
        <v>1016</v>
      </c>
      <c r="F5759" s="149" t="str">
        <f>+VLOOKUP($A5759,mUNICIPIOS!$B$4:$F$343,4,0)</f>
        <v>San Juan Bautista</v>
      </c>
      <c r="G5759" s="139" t="str">
        <f t="shared" ref="G5759:K5759" si="5895">+G5721</f>
        <v>03</v>
      </c>
      <c r="H5759" t="str">
        <f t="shared" si="5895"/>
        <v>ISP</v>
      </c>
      <c r="I5759" t="str">
        <f t="shared" si="5895"/>
        <v>Índice de Servicios Públicos</v>
      </c>
      <c r="J5759" t="str">
        <f t="shared" si="5895"/>
        <v>03-04</v>
      </c>
      <c r="K5759" t="str">
        <f t="shared" si="5895"/>
        <v>Gestión y manejo de los residuos y desechos sólidos</v>
      </c>
      <c r="L5759" s="150">
        <f>+VLOOKUP($E5759,ISP_2018!$B$8:$T$347,12,0)</f>
        <v>7.954805170635626E-2</v>
      </c>
      <c r="M5759" s="142" t="str">
        <f>+VLOOKUP($E5759,ISP_2018!$B$8:$T$347,13,0)</f>
        <v>Bajo</v>
      </c>
    </row>
    <row r="5760" spans="1:13" x14ac:dyDescent="0.3">
      <c r="A5760" s="139">
        <f t="shared" si="5875"/>
        <v>152</v>
      </c>
      <c r="B5760" s="148">
        <f t="shared" si="5877"/>
        <v>16</v>
      </c>
      <c r="D5760" s="149" t="str">
        <f>+VLOOKUP($A5760,mUNICIPIOS!$B$4:$F$343,2,0)</f>
        <v>Suchitepéquez</v>
      </c>
      <c r="E5760" s="149">
        <f>+VLOOKUP($A5760,mUNICIPIOS!$B$4:$F$343,3,0)</f>
        <v>1016</v>
      </c>
      <c r="F5760" s="149" t="str">
        <f>+VLOOKUP($A5760,mUNICIPIOS!$B$4:$F$343,4,0)</f>
        <v>San Juan Bautista</v>
      </c>
      <c r="G5760" s="139" t="str">
        <f t="shared" ref="G5760:K5760" si="5896">+G5722</f>
        <v>03</v>
      </c>
      <c r="H5760" t="str">
        <f t="shared" si="5896"/>
        <v>ISP</v>
      </c>
      <c r="I5760" t="str">
        <f t="shared" si="5896"/>
        <v>Índice de Servicios Públicos</v>
      </c>
      <c r="J5760" t="str">
        <f t="shared" si="5896"/>
        <v>03-05</v>
      </c>
      <c r="K5760" t="str">
        <f t="shared" si="5896"/>
        <v>Gestión de servicios públicos municipales</v>
      </c>
      <c r="L5760" s="150">
        <f>+VLOOKUP($E5760,ISP_2018!$B$8:$T$347,15,0)</f>
        <v>0.14516129032258066</v>
      </c>
      <c r="M5760" s="142" t="str">
        <f>+VLOOKUP($E5760,ISP_2018!$B$8:$T$347,16,0)</f>
        <v>Bajo</v>
      </c>
    </row>
    <row r="5761" spans="1:13" x14ac:dyDescent="0.3">
      <c r="A5761" s="139">
        <f t="shared" si="5875"/>
        <v>152</v>
      </c>
      <c r="B5761" s="148">
        <f t="shared" si="5877"/>
        <v>17</v>
      </c>
      <c r="D5761" s="149" t="str">
        <f>+VLOOKUP($A5761,mUNICIPIOS!$B$4:$F$343,2,0)</f>
        <v>Suchitepéquez</v>
      </c>
      <c r="E5761" s="149">
        <f>+VLOOKUP($A5761,mUNICIPIOS!$B$4:$F$343,3,0)</f>
        <v>1016</v>
      </c>
      <c r="F5761" s="149" t="str">
        <f>+VLOOKUP($A5761,mUNICIPIOS!$B$4:$F$343,4,0)</f>
        <v>San Juan Bautista</v>
      </c>
      <c r="G5761" s="139" t="str">
        <f t="shared" ref="G5761:K5761" si="5897">+G5723</f>
        <v>03</v>
      </c>
      <c r="H5761" t="str">
        <f t="shared" si="5897"/>
        <v>ISP</v>
      </c>
      <c r="I5761" t="str">
        <f t="shared" si="5897"/>
        <v>Índice de Servicios Públicos</v>
      </c>
      <c r="J5761" t="str">
        <f t="shared" si="5897"/>
        <v>INDICE</v>
      </c>
      <c r="K5761">
        <f t="shared" si="5897"/>
        <v>0</v>
      </c>
      <c r="L5761" s="150">
        <f>+VLOOKUP($E5761,ISP_2018!$B$8:$T$347,18,0)</f>
        <v>0.25108764741969364</v>
      </c>
      <c r="M5761" s="142" t="str">
        <f>+VLOOKUP($E5761,ISP_2018!$B$8:$T$347,19,0)</f>
        <v>Medio bajo</v>
      </c>
    </row>
    <row r="5762" spans="1:13" x14ac:dyDescent="0.3">
      <c r="A5762" s="139">
        <f t="shared" si="5875"/>
        <v>152</v>
      </c>
      <c r="B5762" s="148">
        <f t="shared" si="5877"/>
        <v>18</v>
      </c>
      <c r="D5762" s="149" t="str">
        <f>+VLOOKUP($A5762,mUNICIPIOS!$B$4:$F$343,2,0)</f>
        <v>Suchitepéquez</v>
      </c>
      <c r="E5762" s="149">
        <f>+VLOOKUP($A5762,mUNICIPIOS!$B$4:$F$343,3,0)</f>
        <v>1016</v>
      </c>
      <c r="F5762" s="149" t="str">
        <f>+VLOOKUP($A5762,mUNICIPIOS!$B$4:$F$343,4,0)</f>
        <v>San Juan Bautista</v>
      </c>
      <c r="G5762" s="139" t="str">
        <f t="shared" ref="G5762:K5762" si="5898">+G5724</f>
        <v>04</v>
      </c>
      <c r="H5762" t="str">
        <f t="shared" si="5898"/>
        <v>IGA</v>
      </c>
      <c r="I5762" t="str">
        <f t="shared" si="5898"/>
        <v>Índice de Gestión Administrativa</v>
      </c>
      <c r="J5762" t="str">
        <f t="shared" si="5898"/>
        <v>04-01</v>
      </c>
      <c r="K5762" t="str">
        <f t="shared" si="5898"/>
        <v>Existencia de elementos de atención municipal orientada al vecino</v>
      </c>
      <c r="L5762" s="150">
        <f>+VLOOKUP($E5762,IGA_2018!$B$8:$N$347,3,0)</f>
        <v>0.5</v>
      </c>
      <c r="M5762" s="142" t="str">
        <f>+VLOOKUP($E5762,IGA_2018!$B$8:$N$347,4,0)</f>
        <v>Medio</v>
      </c>
    </row>
    <row r="5763" spans="1:13" x14ac:dyDescent="0.3">
      <c r="A5763" s="139">
        <f t="shared" si="5875"/>
        <v>152</v>
      </c>
      <c r="B5763" s="148">
        <f t="shared" si="5877"/>
        <v>19</v>
      </c>
      <c r="D5763" s="149" t="str">
        <f>+VLOOKUP($A5763,mUNICIPIOS!$B$4:$F$343,2,0)</f>
        <v>Suchitepéquez</v>
      </c>
      <c r="E5763" s="149">
        <f>+VLOOKUP($A5763,mUNICIPIOS!$B$4:$F$343,3,0)</f>
        <v>1016</v>
      </c>
      <c r="F5763" s="149" t="str">
        <f>+VLOOKUP($A5763,mUNICIPIOS!$B$4:$F$343,4,0)</f>
        <v>San Juan Bautista</v>
      </c>
      <c r="G5763" s="139" t="str">
        <f t="shared" ref="G5763:K5763" si="5899">+G5725</f>
        <v>04</v>
      </c>
      <c r="H5763" t="str">
        <f t="shared" si="5899"/>
        <v>IGA</v>
      </c>
      <c r="I5763" t="str">
        <f t="shared" si="5899"/>
        <v>Índice de Gestión Administrativa</v>
      </c>
      <c r="J5763" t="str">
        <f t="shared" si="5899"/>
        <v>04-02</v>
      </c>
      <c r="K5763" t="str">
        <f t="shared" si="5899"/>
        <v>Gestión del recurso humano.</v>
      </c>
      <c r="L5763" s="150">
        <f>+VLOOKUP($E5763,IGA_2018!$B$8:$N$347,6,0)</f>
        <v>0.38114859644604698</v>
      </c>
      <c r="M5763" s="142" t="str">
        <f>+VLOOKUP($E5763,IGA_2018!$B$8:$N$347,7,0)</f>
        <v>Medio bajo</v>
      </c>
    </row>
    <row r="5764" spans="1:13" x14ac:dyDescent="0.3">
      <c r="A5764" s="139">
        <f t="shared" si="5875"/>
        <v>152</v>
      </c>
      <c r="B5764" s="148">
        <f t="shared" si="5877"/>
        <v>20</v>
      </c>
      <c r="D5764" s="149" t="str">
        <f>+VLOOKUP($A5764,mUNICIPIOS!$B$4:$F$343,2,0)</f>
        <v>Suchitepéquez</v>
      </c>
      <c r="E5764" s="149">
        <f>+VLOOKUP($A5764,mUNICIPIOS!$B$4:$F$343,3,0)</f>
        <v>1016</v>
      </c>
      <c r="F5764" s="149" t="str">
        <f>+VLOOKUP($A5764,mUNICIPIOS!$B$4:$F$343,4,0)</f>
        <v>San Juan Bautista</v>
      </c>
      <c r="G5764" s="139" t="str">
        <f t="shared" ref="G5764:K5764" si="5900">+G5726</f>
        <v>04</v>
      </c>
      <c r="H5764" t="str">
        <f t="shared" si="5900"/>
        <v>IGA</v>
      </c>
      <c r="I5764" t="str">
        <f t="shared" si="5900"/>
        <v>Índice de Gestión Administrativa</v>
      </c>
      <c r="J5764" t="str">
        <f t="shared" si="5900"/>
        <v>04-03</v>
      </c>
      <c r="K5764" t="str">
        <f t="shared" si="5900"/>
        <v>Existencia de oficinas municipales con instrumentos de gestión.</v>
      </c>
      <c r="L5764" s="150">
        <f>+VLOOKUP($E5764,IGA_2018!$B$8:$N$347,9,0)</f>
        <v>0.31071428571428572</v>
      </c>
      <c r="M5764" s="142" t="str">
        <f>+VLOOKUP($E5764,IGA_2018!$B$8:$N$347,10,0)</f>
        <v>Medio bajo</v>
      </c>
    </row>
    <row r="5765" spans="1:13" x14ac:dyDescent="0.3">
      <c r="A5765" s="139">
        <f t="shared" si="5875"/>
        <v>152</v>
      </c>
      <c r="B5765" s="148">
        <f t="shared" si="5877"/>
        <v>21</v>
      </c>
      <c r="D5765" s="149" t="str">
        <f>+VLOOKUP($A5765,mUNICIPIOS!$B$4:$F$343,2,0)</f>
        <v>Suchitepéquez</v>
      </c>
      <c r="E5765" s="149">
        <f>+VLOOKUP($A5765,mUNICIPIOS!$B$4:$F$343,3,0)</f>
        <v>1016</v>
      </c>
      <c r="F5765" s="149" t="str">
        <f>+VLOOKUP($A5765,mUNICIPIOS!$B$4:$F$343,4,0)</f>
        <v>San Juan Bautista</v>
      </c>
      <c r="G5765" s="139" t="str">
        <f t="shared" ref="G5765:K5765" si="5901">+G5727</f>
        <v>04</v>
      </c>
      <c r="H5765" t="str">
        <f t="shared" si="5901"/>
        <v>IGA</v>
      </c>
      <c r="I5765" t="str">
        <f t="shared" si="5901"/>
        <v>Índice de Gestión Administrativa</v>
      </c>
      <c r="J5765" t="str">
        <f t="shared" si="5901"/>
        <v>INDICE</v>
      </c>
      <c r="K5765">
        <f t="shared" si="5901"/>
        <v>0</v>
      </c>
      <c r="L5765" s="150">
        <f>+VLOOKUP($E5765,IGA_2018!$B$8:$N$347,12,0)</f>
        <v>0.39215200875611644</v>
      </c>
      <c r="M5765" s="142" t="str">
        <f>+VLOOKUP($E5765,IGA_2018!$B$8:$N$347,13,0)</f>
        <v>Medio bajo</v>
      </c>
    </row>
    <row r="5766" spans="1:13" x14ac:dyDescent="0.3">
      <c r="A5766" s="139">
        <f t="shared" si="5875"/>
        <v>152</v>
      </c>
      <c r="B5766" s="148">
        <f t="shared" si="5877"/>
        <v>22</v>
      </c>
      <c r="D5766" s="149" t="str">
        <f>+VLOOKUP($A5766,mUNICIPIOS!$B$4:$F$343,2,0)</f>
        <v>Suchitepéquez</v>
      </c>
      <c r="E5766" s="149">
        <f>+VLOOKUP($A5766,mUNICIPIOS!$B$4:$F$343,3,0)</f>
        <v>1016</v>
      </c>
      <c r="F5766" s="149" t="str">
        <f>+VLOOKUP($A5766,mUNICIPIOS!$B$4:$F$343,4,0)</f>
        <v>San Juan Bautista</v>
      </c>
      <c r="G5766" s="139" t="str">
        <f t="shared" ref="G5766:K5766" si="5902">+G5728</f>
        <v>05</v>
      </c>
      <c r="H5766" t="str">
        <f t="shared" si="5902"/>
        <v>IGF</v>
      </c>
      <c r="I5766" t="str">
        <f t="shared" si="5902"/>
        <v>Índice de Gestión Financiera</v>
      </c>
      <c r="J5766" t="str">
        <f t="shared" si="5902"/>
        <v>05-01</v>
      </c>
      <c r="K5766" t="str">
        <f t="shared" si="5902"/>
        <v>Autonomía financiera municipal</v>
      </c>
      <c r="L5766" s="150">
        <f>+VLOOKUP($E5766,IGF_2018!$B$8:$Z$347,3,0)</f>
        <v>3.4855245113315121E-2</v>
      </c>
      <c r="M5766" s="142" t="str">
        <f>+VLOOKUP($E5766,IGF_2018!$B$8:$Z$347,4,0)</f>
        <v>Bajo</v>
      </c>
    </row>
    <row r="5767" spans="1:13" x14ac:dyDescent="0.3">
      <c r="A5767" s="139">
        <f t="shared" si="5875"/>
        <v>152</v>
      </c>
      <c r="B5767" s="148">
        <f t="shared" si="5877"/>
        <v>23</v>
      </c>
      <c r="D5767" s="149" t="str">
        <f>+VLOOKUP($A5767,mUNICIPIOS!$B$4:$F$343,2,0)</f>
        <v>Suchitepéquez</v>
      </c>
      <c r="E5767" s="149">
        <f>+VLOOKUP($A5767,mUNICIPIOS!$B$4:$F$343,3,0)</f>
        <v>1016</v>
      </c>
      <c r="F5767" s="149" t="str">
        <f>+VLOOKUP($A5767,mUNICIPIOS!$B$4:$F$343,4,0)</f>
        <v>San Juan Bautista</v>
      </c>
      <c r="G5767" s="139" t="str">
        <f t="shared" ref="G5767:K5767" si="5903">+G5729</f>
        <v>05</v>
      </c>
      <c r="H5767" t="str">
        <f t="shared" si="5903"/>
        <v>IGF</v>
      </c>
      <c r="I5767" t="str">
        <f t="shared" si="5903"/>
        <v>Índice de Gestión Financiera</v>
      </c>
      <c r="J5767" t="str">
        <f t="shared" si="5903"/>
        <v>05-02</v>
      </c>
      <c r="K5767" t="str">
        <f t="shared" si="5903"/>
        <v xml:space="preserve">Ingresos propios por habitante -sin regalías- </v>
      </c>
      <c r="L5767" s="150">
        <f>+VLOOKUP($E5767,IGF_2018!$B$8:$Z$347,6,0)</f>
        <v>2.4608968997958527E-2</v>
      </c>
      <c r="M5767" s="142" t="str">
        <f>+VLOOKUP($E5767,IGF_2018!$B$8:$Z$347,7,0)</f>
        <v>Bajo</v>
      </c>
    </row>
    <row r="5768" spans="1:13" x14ac:dyDescent="0.3">
      <c r="A5768" s="139">
        <f t="shared" si="5875"/>
        <v>152</v>
      </c>
      <c r="B5768" s="148">
        <f t="shared" si="5877"/>
        <v>24</v>
      </c>
      <c r="D5768" s="149" t="str">
        <f>+VLOOKUP($A5768,mUNICIPIOS!$B$4:$F$343,2,0)</f>
        <v>Suchitepéquez</v>
      </c>
      <c r="E5768" s="149">
        <f>+VLOOKUP($A5768,mUNICIPIOS!$B$4:$F$343,3,0)</f>
        <v>1016</v>
      </c>
      <c r="F5768" s="149" t="str">
        <f>+VLOOKUP($A5768,mUNICIPIOS!$B$4:$F$343,4,0)</f>
        <v>San Juan Bautista</v>
      </c>
      <c r="G5768" s="139" t="str">
        <f t="shared" ref="G5768:K5768" si="5904">+G5730</f>
        <v>05</v>
      </c>
      <c r="H5768" t="str">
        <f t="shared" si="5904"/>
        <v>IGF</v>
      </c>
      <c r="I5768" t="str">
        <f t="shared" si="5904"/>
        <v>Índice de Gestión Financiera</v>
      </c>
      <c r="J5768" t="str">
        <f t="shared" si="5904"/>
        <v>05-03</v>
      </c>
      <c r="K5768" t="str">
        <f t="shared" si="5904"/>
        <v>Ingresos del IUSI en relación a los ingresos propios -sin regalías-</v>
      </c>
      <c r="L5768" s="150">
        <f>+VLOOKUP($E5768,IGF_2018!$B$8:$Z$347,9,0)</f>
        <v>0.2817620405975077</v>
      </c>
      <c r="M5768" s="142" t="str">
        <f>+VLOOKUP($E5768,IGF_2018!$B$8:$Z$347,10,0)</f>
        <v>Medio bajo</v>
      </c>
    </row>
    <row r="5769" spans="1:13" x14ac:dyDescent="0.3">
      <c r="A5769" s="139">
        <f t="shared" si="5875"/>
        <v>152</v>
      </c>
      <c r="B5769" s="148">
        <f t="shared" si="5877"/>
        <v>25</v>
      </c>
      <c r="D5769" s="149" t="str">
        <f>+VLOOKUP($A5769,mUNICIPIOS!$B$4:$F$343,2,0)</f>
        <v>Suchitepéquez</v>
      </c>
      <c r="E5769" s="149">
        <f>+VLOOKUP($A5769,mUNICIPIOS!$B$4:$F$343,3,0)</f>
        <v>1016</v>
      </c>
      <c r="F5769" s="149" t="str">
        <f>+VLOOKUP($A5769,mUNICIPIOS!$B$4:$F$343,4,0)</f>
        <v>San Juan Bautista</v>
      </c>
      <c r="G5769" s="139" t="str">
        <f t="shared" ref="G5769:K5769" si="5905">+G5731</f>
        <v>05</v>
      </c>
      <c r="H5769" t="str">
        <f t="shared" si="5905"/>
        <v>IGF</v>
      </c>
      <c r="I5769" t="str">
        <f t="shared" si="5905"/>
        <v>Índice de Gestión Financiera</v>
      </c>
      <c r="J5769" t="str">
        <f t="shared" si="5905"/>
        <v>05-04</v>
      </c>
      <c r="K5769" t="str">
        <f t="shared" si="5905"/>
        <v>Inversión anual en capital fijo por habitante</v>
      </c>
      <c r="L5769" s="150">
        <f>+VLOOKUP($E5769,IGF_2018!$B$8:$Z$347,12,0)</f>
        <v>9.9322644317834635E-2</v>
      </c>
      <c r="M5769" s="142" t="str">
        <f>+VLOOKUP($E5769,IGF_2018!$B$8:$Z$347,13,0)</f>
        <v>Bajo</v>
      </c>
    </row>
    <row r="5770" spans="1:13" x14ac:dyDescent="0.3">
      <c r="A5770" s="139">
        <f t="shared" si="5875"/>
        <v>152</v>
      </c>
      <c r="B5770" s="148">
        <f t="shared" si="5877"/>
        <v>26</v>
      </c>
      <c r="D5770" s="149" t="str">
        <f>+VLOOKUP($A5770,mUNICIPIOS!$B$4:$F$343,2,0)</f>
        <v>Suchitepéquez</v>
      </c>
      <c r="E5770" s="149">
        <f>+VLOOKUP($A5770,mUNICIPIOS!$B$4:$F$343,3,0)</f>
        <v>1016</v>
      </c>
      <c r="F5770" s="149" t="str">
        <f>+VLOOKUP($A5770,mUNICIPIOS!$B$4:$F$343,4,0)</f>
        <v>San Juan Bautista</v>
      </c>
      <c r="G5770" s="139" t="str">
        <f t="shared" ref="G5770:K5770" si="5906">+G5732</f>
        <v>05</v>
      </c>
      <c r="H5770" t="str">
        <f t="shared" si="5906"/>
        <v>IGF</v>
      </c>
      <c r="I5770" t="str">
        <f t="shared" si="5906"/>
        <v>Índice de Gestión Financiera</v>
      </c>
      <c r="J5770" t="str">
        <f t="shared" si="5906"/>
        <v>05-05</v>
      </c>
      <c r="K5770" t="str">
        <f t="shared" si="5906"/>
        <v>Inversión anual en capital fijo con recursos percibidos por ingresos propios</v>
      </c>
      <c r="L5770" s="150">
        <f>+VLOOKUP($E5770,IGF_2018!$B$8:$Z$347,15,0)</f>
        <v>0</v>
      </c>
      <c r="M5770" s="142" t="str">
        <f>+VLOOKUP($E5770,IGF_2018!$B$8:$Z$347,16,0)</f>
        <v>Bajo</v>
      </c>
    </row>
    <row r="5771" spans="1:13" x14ac:dyDescent="0.3">
      <c r="A5771" s="139">
        <f t="shared" si="5875"/>
        <v>152</v>
      </c>
      <c r="B5771" s="148">
        <f t="shared" si="5877"/>
        <v>27</v>
      </c>
      <c r="D5771" s="149" t="str">
        <f>+VLOOKUP($A5771,mUNICIPIOS!$B$4:$F$343,2,0)</f>
        <v>Suchitepéquez</v>
      </c>
      <c r="E5771" s="149">
        <f>+VLOOKUP($A5771,mUNICIPIOS!$B$4:$F$343,3,0)</f>
        <v>1016</v>
      </c>
      <c r="F5771" s="149" t="str">
        <f>+VLOOKUP($A5771,mUNICIPIOS!$B$4:$F$343,4,0)</f>
        <v>San Juan Bautista</v>
      </c>
      <c r="G5771" s="139" t="str">
        <f t="shared" ref="G5771:K5771" si="5907">+G5733</f>
        <v>05</v>
      </c>
      <c r="H5771" t="str">
        <f t="shared" si="5907"/>
        <v>IGF</v>
      </c>
      <c r="I5771" t="str">
        <f t="shared" si="5907"/>
        <v>Índice de Gestión Financiera</v>
      </c>
      <c r="J5771" t="str">
        <f t="shared" si="5907"/>
        <v>05-06</v>
      </c>
      <c r="K5771" t="str">
        <f t="shared" si="5907"/>
        <v xml:space="preserve">Inversión anual en capital fijo con recursos percibidos por transferencias del Gobierno Central </v>
      </c>
      <c r="L5771" s="150">
        <f>+VLOOKUP($E5771,IGF_2018!$B$8:$Z$347,18,0)</f>
        <v>0.23441034172253625</v>
      </c>
      <c r="M5771" s="142" t="str">
        <f>+VLOOKUP($E5771,IGF_2018!$B$8:$Z$347,19,0)</f>
        <v>Medio bajo</v>
      </c>
    </row>
    <row r="5772" spans="1:13" x14ac:dyDescent="0.3">
      <c r="A5772" s="139">
        <f t="shared" si="5875"/>
        <v>152</v>
      </c>
      <c r="B5772" s="148">
        <f t="shared" si="5877"/>
        <v>28</v>
      </c>
      <c r="D5772" s="149" t="str">
        <f>+VLOOKUP($A5772,mUNICIPIOS!$B$4:$F$343,2,0)</f>
        <v>Suchitepéquez</v>
      </c>
      <c r="E5772" s="149">
        <f>+VLOOKUP($A5772,mUNICIPIOS!$B$4:$F$343,3,0)</f>
        <v>1016</v>
      </c>
      <c r="F5772" s="149" t="str">
        <f>+VLOOKUP($A5772,mUNICIPIOS!$B$4:$F$343,4,0)</f>
        <v>San Juan Bautista</v>
      </c>
      <c r="G5772" s="139" t="str">
        <f t="shared" ref="G5772:K5772" si="5908">+G5734</f>
        <v>05</v>
      </c>
      <c r="H5772" t="str">
        <f t="shared" si="5908"/>
        <v>IGF</v>
      </c>
      <c r="I5772" t="str">
        <f t="shared" si="5908"/>
        <v>Índice de Gestión Financiera</v>
      </c>
      <c r="J5772" t="str">
        <f t="shared" si="5908"/>
        <v>05-07</v>
      </c>
      <c r="K5772" t="str">
        <f t="shared" si="5908"/>
        <v>Financiamiento por endeudamiento municipal</v>
      </c>
      <c r="L5772" s="150">
        <f>+VLOOKUP($E5772,IGF_2018!$B$8:$Z$347,21,0)</f>
        <v>1</v>
      </c>
      <c r="M5772" s="142" t="str">
        <f>+VLOOKUP($E5772,IGF_2018!$B$8:$Z$347,22,0)</f>
        <v>Alto</v>
      </c>
    </row>
    <row r="5773" spans="1:13" x14ac:dyDescent="0.3">
      <c r="A5773" s="139">
        <f t="shared" si="5875"/>
        <v>152</v>
      </c>
      <c r="B5773" s="148">
        <f t="shared" si="5877"/>
        <v>29</v>
      </c>
      <c r="D5773" s="149" t="str">
        <f>+VLOOKUP($A5773,mUNICIPIOS!$B$4:$F$343,2,0)</f>
        <v>Suchitepéquez</v>
      </c>
      <c r="E5773" s="149">
        <f>+VLOOKUP($A5773,mUNICIPIOS!$B$4:$F$343,3,0)</f>
        <v>1016</v>
      </c>
      <c r="F5773" s="149" t="str">
        <f>+VLOOKUP($A5773,mUNICIPIOS!$B$4:$F$343,4,0)</f>
        <v>San Juan Bautista</v>
      </c>
      <c r="G5773" s="139" t="str">
        <f t="shared" ref="G5773:K5773" si="5909">+G5735</f>
        <v>05</v>
      </c>
      <c r="H5773" t="str">
        <f t="shared" si="5909"/>
        <v>IGF</v>
      </c>
      <c r="I5773" t="str">
        <f t="shared" si="5909"/>
        <v>Índice de Gestión Financiera</v>
      </c>
      <c r="J5773" t="str">
        <f t="shared" si="5909"/>
        <v>INDICE</v>
      </c>
      <c r="K5773">
        <f t="shared" si="5909"/>
        <v>0</v>
      </c>
      <c r="L5773" s="150">
        <f>+VLOOKUP($E5773,IGF_2018!$B$8:$Z$347,24,0)</f>
        <v>0.27344234548604263</v>
      </c>
      <c r="M5773" s="142" t="str">
        <f>+VLOOKUP($E5773,IGF_2018!$B$8:$Z$347,25,0)</f>
        <v>Medio bajo</v>
      </c>
    </row>
    <row r="5774" spans="1:13" x14ac:dyDescent="0.3">
      <c r="A5774" s="139">
        <f t="shared" si="5875"/>
        <v>152</v>
      </c>
      <c r="B5774" s="148">
        <f t="shared" si="5877"/>
        <v>30</v>
      </c>
      <c r="D5774" s="149" t="str">
        <f>+VLOOKUP($A5774,mUNICIPIOS!$B$4:$F$343,2,0)</f>
        <v>Suchitepéquez</v>
      </c>
      <c r="E5774" s="149">
        <f>+VLOOKUP($A5774,mUNICIPIOS!$B$4:$F$343,3,0)</f>
        <v>1016</v>
      </c>
      <c r="F5774" s="149" t="str">
        <f>+VLOOKUP($A5774,mUNICIPIOS!$B$4:$F$343,4,0)</f>
        <v>San Juan Bautista</v>
      </c>
      <c r="G5774" s="139" t="str">
        <f t="shared" ref="G5774:K5774" si="5910">+G5736</f>
        <v>06</v>
      </c>
      <c r="H5774" t="str">
        <f t="shared" si="5910"/>
        <v>IGE</v>
      </c>
      <c r="I5774" t="str">
        <f t="shared" si="5910"/>
        <v>Índice de Gestión Estratégica</v>
      </c>
      <c r="J5774" t="str">
        <f t="shared" si="5910"/>
        <v>06-01</v>
      </c>
      <c r="K5774" t="str">
        <f t="shared" si="5910"/>
        <v>Ejecución del Plan Operativo Anual  (POA)</v>
      </c>
      <c r="L5774" s="150">
        <f>+VLOOKUP($E5774,IGE_2018!$B$8:$Z$347,3,0)</f>
        <v>1</v>
      </c>
      <c r="M5774" s="142" t="str">
        <f>+VLOOKUP($E5774,IGE_2018!$B$8:$Z$347,4,0)</f>
        <v>Alto</v>
      </c>
    </row>
    <row r="5775" spans="1:13" x14ac:dyDescent="0.3">
      <c r="A5775" s="139">
        <f t="shared" si="5875"/>
        <v>152</v>
      </c>
      <c r="B5775" s="148">
        <f t="shared" si="5877"/>
        <v>31</v>
      </c>
      <c r="D5775" s="149" t="str">
        <f>+VLOOKUP($A5775,mUNICIPIOS!$B$4:$F$343,2,0)</f>
        <v>Suchitepéquez</v>
      </c>
      <c r="E5775" s="149">
        <f>+VLOOKUP($A5775,mUNICIPIOS!$B$4:$F$343,3,0)</f>
        <v>1016</v>
      </c>
      <c r="F5775" s="149" t="str">
        <f>+VLOOKUP($A5775,mUNICIPIOS!$B$4:$F$343,4,0)</f>
        <v>San Juan Bautista</v>
      </c>
      <c r="G5775" s="139" t="str">
        <f t="shared" ref="G5775:K5775" si="5911">+G5737</f>
        <v>06</v>
      </c>
      <c r="H5775" t="str">
        <f t="shared" si="5911"/>
        <v>IGE</v>
      </c>
      <c r="I5775" t="str">
        <f t="shared" si="5911"/>
        <v>Índice de Gestión Estratégica</v>
      </c>
      <c r="J5775" t="str">
        <f t="shared" si="5911"/>
        <v>06-02</v>
      </c>
      <c r="K5775" t="str">
        <f t="shared" si="5911"/>
        <v>Relación Plan de Desarrollo Municipal y Ordenamiento Territorial (PDM-OT) - Plan Estratégico Institucional (PEI) - Plan Operativo Multianual (POM) - Plan Operativo Anual (POA)</v>
      </c>
      <c r="L5775" s="150">
        <f>+VLOOKUP($E5775,IGE_2018!$B$8:$Z$347,6,0)</f>
        <v>6.6666666666666666E-2</v>
      </c>
      <c r="M5775" s="142" t="str">
        <f>+VLOOKUP($E5775,IGE_2018!$B$8:$Z$347,7,0)</f>
        <v>Bajo</v>
      </c>
    </row>
    <row r="5776" spans="1:13" x14ac:dyDescent="0.3">
      <c r="A5776" s="139">
        <f t="shared" si="5875"/>
        <v>152</v>
      </c>
      <c r="B5776" s="148">
        <f t="shared" si="5877"/>
        <v>32</v>
      </c>
      <c r="D5776" s="149" t="str">
        <f>+VLOOKUP($A5776,mUNICIPIOS!$B$4:$F$343,2,0)</f>
        <v>Suchitepéquez</v>
      </c>
      <c r="E5776" s="149">
        <f>+VLOOKUP($A5776,mUNICIPIOS!$B$4:$F$343,3,0)</f>
        <v>1016</v>
      </c>
      <c r="F5776" s="149" t="str">
        <f>+VLOOKUP($A5776,mUNICIPIOS!$B$4:$F$343,4,0)</f>
        <v>San Juan Bautista</v>
      </c>
      <c r="G5776" s="139" t="str">
        <f t="shared" ref="G5776:K5776" si="5912">+G5738</f>
        <v>06</v>
      </c>
      <c r="H5776" t="str">
        <f t="shared" si="5912"/>
        <v>IGE</v>
      </c>
      <c r="I5776" t="str">
        <f t="shared" si="5912"/>
        <v>Índice de Gestión Estratégica</v>
      </c>
      <c r="J5776" t="str">
        <f t="shared" si="5912"/>
        <v>06-03</v>
      </c>
      <c r="K5776" t="str">
        <f t="shared" si="5912"/>
        <v>Presupuesto de egresos relacionado a competencias municipales que responden a prioridades nacionales de desarrollo.</v>
      </c>
      <c r="L5776" s="150">
        <f>+VLOOKUP($E5776,IGE_2018!$B$8:$Z$347,9,0)</f>
        <v>0.59584123240374798</v>
      </c>
      <c r="M5776" s="142" t="str">
        <f>+VLOOKUP($E5776,IGE_2018!$B$8:$Z$347,10,0)</f>
        <v>Medio</v>
      </c>
    </row>
    <row r="5777" spans="1:13" x14ac:dyDescent="0.3">
      <c r="A5777" s="139">
        <f t="shared" si="5875"/>
        <v>152</v>
      </c>
      <c r="B5777" s="148">
        <f t="shared" si="5877"/>
        <v>33</v>
      </c>
      <c r="D5777" s="149" t="str">
        <f>+VLOOKUP($A5777,mUNICIPIOS!$B$4:$F$343,2,0)</f>
        <v>Suchitepéquez</v>
      </c>
      <c r="E5777" s="149">
        <f>+VLOOKUP($A5777,mUNICIPIOS!$B$4:$F$343,3,0)</f>
        <v>1016</v>
      </c>
      <c r="F5777" s="149" t="str">
        <f>+VLOOKUP($A5777,mUNICIPIOS!$B$4:$F$343,4,0)</f>
        <v>San Juan Bautista</v>
      </c>
      <c r="G5777" s="139" t="str">
        <f t="shared" ref="G5777:K5777" si="5913">+G5739</f>
        <v>06</v>
      </c>
      <c r="H5777" t="str">
        <f t="shared" si="5913"/>
        <v>IGE</v>
      </c>
      <c r="I5777" t="str">
        <f t="shared" si="5913"/>
        <v>Índice de Gestión Estratégica</v>
      </c>
      <c r="J5777" t="str">
        <f t="shared" si="5913"/>
        <v>06-04</v>
      </c>
      <c r="K5777" t="str">
        <f t="shared" si="5913"/>
        <v>Institucionalización de la gestión ordenada del territorio</v>
      </c>
      <c r="L5777" s="150">
        <f>+VLOOKUP($E5777,IGE_2018!$B$8:$Z$347,12,0)</f>
        <v>0.4</v>
      </c>
      <c r="M5777" s="142" t="str">
        <f>+VLOOKUP($E5777,IGE_2018!$B$8:$Z$347,13,0)</f>
        <v>Medio bajo</v>
      </c>
    </row>
    <row r="5778" spans="1:13" x14ac:dyDescent="0.3">
      <c r="A5778" s="139">
        <f t="shared" si="5875"/>
        <v>152</v>
      </c>
      <c r="B5778" s="148">
        <f t="shared" si="5877"/>
        <v>34</v>
      </c>
      <c r="D5778" s="149" t="str">
        <f>+VLOOKUP($A5778,mUNICIPIOS!$B$4:$F$343,2,0)</f>
        <v>Suchitepéquez</v>
      </c>
      <c r="E5778" s="149">
        <f>+VLOOKUP($A5778,mUNICIPIOS!$B$4:$F$343,3,0)</f>
        <v>1016</v>
      </c>
      <c r="F5778" s="149" t="str">
        <f>+VLOOKUP($A5778,mUNICIPIOS!$B$4:$F$343,4,0)</f>
        <v>San Juan Bautista</v>
      </c>
      <c r="G5778" s="139" t="str">
        <f t="shared" ref="G5778:K5778" si="5914">+G5740</f>
        <v>06</v>
      </c>
      <c r="H5778" t="str">
        <f t="shared" si="5914"/>
        <v>IGE</v>
      </c>
      <c r="I5778" t="str">
        <f t="shared" si="5914"/>
        <v>Índice de Gestión Estratégica</v>
      </c>
      <c r="J5778" t="str">
        <f t="shared" si="5914"/>
        <v>06-05</v>
      </c>
      <c r="K5778" t="str">
        <f t="shared" si="5914"/>
        <v>Acciones para la gestión ordenada del territorio</v>
      </c>
      <c r="L5778" s="150">
        <f>+VLOOKUP($E5778,IGE_2018!$B$8:$Z$347,15,0)</f>
        <v>0.18000000000000005</v>
      </c>
      <c r="M5778" s="142" t="str">
        <f>+VLOOKUP($E5778,IGE_2018!$B$8:$Z$347,16,0)</f>
        <v>Bajo</v>
      </c>
    </row>
    <row r="5779" spans="1:13" x14ac:dyDescent="0.3">
      <c r="A5779" s="139">
        <f t="shared" si="5875"/>
        <v>152</v>
      </c>
      <c r="B5779" s="148">
        <f t="shared" si="5877"/>
        <v>35</v>
      </c>
      <c r="D5779" s="149" t="str">
        <f>+VLOOKUP($A5779,mUNICIPIOS!$B$4:$F$343,2,0)</f>
        <v>Suchitepéquez</v>
      </c>
      <c r="E5779" s="149">
        <f>+VLOOKUP($A5779,mUNICIPIOS!$B$4:$F$343,3,0)</f>
        <v>1016</v>
      </c>
      <c r="F5779" s="149" t="str">
        <f>+VLOOKUP($A5779,mUNICIPIOS!$B$4:$F$343,4,0)</f>
        <v>San Juan Bautista</v>
      </c>
      <c r="G5779" s="139" t="str">
        <f t="shared" ref="G5779:K5779" si="5915">+G5741</f>
        <v>06</v>
      </c>
      <c r="H5779" t="str">
        <f t="shared" si="5915"/>
        <v>IGE</v>
      </c>
      <c r="I5779" t="str">
        <f t="shared" si="5915"/>
        <v>Índice de Gestión Estratégica</v>
      </c>
      <c r="J5779" t="str">
        <f t="shared" si="5915"/>
        <v>06-06</v>
      </c>
      <c r="K5779" t="str">
        <f t="shared" si="5915"/>
        <v>Gestión de riesgo en la formulación de proyectos derivados de la planificación operativa anual</v>
      </c>
      <c r="L5779" s="150">
        <f>+VLOOKUP($E5779,IGE_2018!$B$8:$Z$347,18,0)</f>
        <v>0</v>
      </c>
      <c r="M5779" s="142" t="str">
        <f>+VLOOKUP($E5779,IGE_2018!$B$8:$Z$347,19,0)</f>
        <v>Bajo</v>
      </c>
    </row>
    <row r="5780" spans="1:13" x14ac:dyDescent="0.3">
      <c r="A5780" s="139">
        <f t="shared" si="5875"/>
        <v>152</v>
      </c>
      <c r="B5780" s="148">
        <f t="shared" si="5877"/>
        <v>36</v>
      </c>
      <c r="D5780" s="149" t="str">
        <f>+VLOOKUP($A5780,mUNICIPIOS!$B$4:$F$343,2,0)</f>
        <v>Suchitepéquez</v>
      </c>
      <c r="E5780" s="149">
        <f>+VLOOKUP($A5780,mUNICIPIOS!$B$4:$F$343,3,0)</f>
        <v>1016</v>
      </c>
      <c r="F5780" s="149" t="str">
        <f>+VLOOKUP($A5780,mUNICIPIOS!$B$4:$F$343,4,0)</f>
        <v>San Juan Bautista</v>
      </c>
      <c r="G5780" s="139" t="str">
        <f t="shared" ref="G5780:K5780" si="5916">+G5742</f>
        <v>06</v>
      </c>
      <c r="H5780" t="str">
        <f t="shared" si="5916"/>
        <v>IGE</v>
      </c>
      <c r="I5780" t="str">
        <f t="shared" si="5916"/>
        <v>Índice de Gestión Estratégica</v>
      </c>
      <c r="J5780" t="str">
        <f t="shared" si="5916"/>
        <v>06-07</v>
      </c>
      <c r="K5780" t="str">
        <f t="shared" si="5916"/>
        <v>Ingresos por servicios ambientales en relación a los ingresos propios sin regalías</v>
      </c>
      <c r="L5780" s="150">
        <f>+VLOOKUP($E5780,IGE_2018!$B$8:$Z$347,21,0)</f>
        <v>0</v>
      </c>
      <c r="M5780" s="142" t="str">
        <f>+VLOOKUP($E5780,IGE_2018!$B$8:$Z$347,22,0)</f>
        <v>Bajo</v>
      </c>
    </row>
    <row r="5781" spans="1:13" x14ac:dyDescent="0.3">
      <c r="A5781" s="139">
        <f t="shared" si="5875"/>
        <v>152</v>
      </c>
      <c r="B5781" s="148">
        <f t="shared" si="5877"/>
        <v>37</v>
      </c>
      <c r="D5781" s="149" t="str">
        <f>+VLOOKUP($A5781,mUNICIPIOS!$B$4:$F$343,2,0)</f>
        <v>Suchitepéquez</v>
      </c>
      <c r="E5781" s="149">
        <f>+VLOOKUP($A5781,mUNICIPIOS!$B$4:$F$343,3,0)</f>
        <v>1016</v>
      </c>
      <c r="F5781" s="149" t="str">
        <f>+VLOOKUP($A5781,mUNICIPIOS!$B$4:$F$343,4,0)</f>
        <v>San Juan Bautista</v>
      </c>
      <c r="G5781" s="139" t="str">
        <f t="shared" ref="G5781:K5781" si="5917">+G5743</f>
        <v>06</v>
      </c>
      <c r="H5781" t="str">
        <f t="shared" si="5917"/>
        <v>IGE</v>
      </c>
      <c r="I5781" t="str">
        <f t="shared" si="5917"/>
        <v>Índice de Gestión Estratégica</v>
      </c>
      <c r="J5781" t="str">
        <f t="shared" si="5917"/>
        <v>INDICE</v>
      </c>
      <c r="K5781">
        <f t="shared" si="5917"/>
        <v>0</v>
      </c>
      <c r="L5781" s="150">
        <f>+VLOOKUP($E5781,IGE_2018!$B$8:$Z$347,24,0)</f>
        <v>0.37596030810093706</v>
      </c>
      <c r="M5781" s="142" t="str">
        <f>+VLOOKUP($E5781,IGE_2018!$B$8:$Z$347,25,0)</f>
        <v>Medio bajo</v>
      </c>
    </row>
    <row r="5782" spans="1:13" x14ac:dyDescent="0.3">
      <c r="A5782" s="139">
        <f t="shared" si="5875"/>
        <v>152</v>
      </c>
      <c r="B5782" s="148">
        <f t="shared" si="5877"/>
        <v>38</v>
      </c>
      <c r="D5782" s="149" t="str">
        <f>+VLOOKUP($A5782,mUNICIPIOS!$B$4:$F$343,2,0)</f>
        <v>Suchitepéquez</v>
      </c>
      <c r="E5782" s="149">
        <f>+VLOOKUP($A5782,mUNICIPIOS!$B$4:$F$343,3,0)</f>
        <v>1016</v>
      </c>
      <c r="F5782" s="149" t="str">
        <f>+VLOOKUP($A5782,mUNICIPIOS!$B$4:$F$343,4,0)</f>
        <v>San Juan Bautista</v>
      </c>
      <c r="G5782" s="139" t="str">
        <f t="shared" ref="G5782:K5782" si="5918">+G5744</f>
        <v>RANKING</v>
      </c>
      <c r="H5782" t="str">
        <f t="shared" si="5918"/>
        <v>RGM</v>
      </c>
      <c r="I5782" t="str">
        <f t="shared" si="5918"/>
        <v>Ranking de la Gestión Municipal 2018</v>
      </c>
      <c r="J5782" t="str">
        <f t="shared" si="5918"/>
        <v>RANKING</v>
      </c>
      <c r="K5782">
        <f t="shared" si="5918"/>
        <v>0</v>
      </c>
      <c r="L5782" s="151">
        <f>+VLOOKUP($E5782,Resultados_generales!$C$8:$AE$347,27,0)</f>
        <v>0.34569834276144207</v>
      </c>
      <c r="M5782" t="str">
        <f>+VLOOKUP($E5782,Resultados_generales!$C$8:$AE$347,28,0)</f>
        <v>Medio bajo</v>
      </c>
    </row>
    <row r="5783" spans="1:13" x14ac:dyDescent="0.3">
      <c r="A5783" s="139">
        <f t="shared" si="5875"/>
        <v>153</v>
      </c>
      <c r="B5783" s="148">
        <f t="shared" si="5877"/>
        <v>1</v>
      </c>
      <c r="D5783" s="149" t="str">
        <f>+VLOOKUP($A5783,mUNICIPIOS!$B$4:$F$343,2,0)</f>
        <v>Suchitepéquez</v>
      </c>
      <c r="E5783" s="149">
        <f>+VLOOKUP($A5783,mUNICIPIOS!$B$4:$F$343,3,0)</f>
        <v>1017</v>
      </c>
      <c r="F5783" s="149" t="str">
        <f>+VLOOKUP($A5783,mUNICIPIOS!$B$4:$F$343,4,0)</f>
        <v>Santo Tomas La Unión</v>
      </c>
      <c r="G5783" s="139" t="str">
        <f t="shared" ref="G5783:K5783" si="5919">+G5745</f>
        <v>01</v>
      </c>
      <c r="H5783" t="str">
        <f t="shared" si="5919"/>
        <v>IPC</v>
      </c>
      <c r="I5783" t="str">
        <f t="shared" si="5919"/>
        <v>Índice de Participación Ciudadana</v>
      </c>
      <c r="J5783" t="str">
        <f t="shared" si="5919"/>
        <v>01-01</v>
      </c>
      <c r="K5783" t="str">
        <f t="shared" si="5919"/>
        <v>Número de reuniones del COMUDE en el año de la medición.</v>
      </c>
      <c r="L5783" s="150">
        <f>+VLOOKUP($E5783,IPC_2018!$B$8:$T$347,3,0)</f>
        <v>0.83333333333333337</v>
      </c>
      <c r="M5783" s="142" t="str">
        <f>+VLOOKUP($E5783,IPC_2018!$B$8:$T$347,4,0)</f>
        <v>Alto</v>
      </c>
    </row>
    <row r="5784" spans="1:13" x14ac:dyDescent="0.3">
      <c r="A5784" s="139">
        <f t="shared" si="5875"/>
        <v>153</v>
      </c>
      <c r="B5784" s="148">
        <f t="shared" si="5877"/>
        <v>2</v>
      </c>
      <c r="D5784" s="149" t="str">
        <f>+VLOOKUP($A5784,mUNICIPIOS!$B$4:$F$343,2,0)</f>
        <v>Suchitepéquez</v>
      </c>
      <c r="E5784" s="149">
        <f>+VLOOKUP($A5784,mUNICIPIOS!$B$4:$F$343,3,0)</f>
        <v>1017</v>
      </c>
      <c r="F5784" s="149" t="str">
        <f>+VLOOKUP($A5784,mUNICIPIOS!$B$4:$F$343,4,0)</f>
        <v>Santo Tomas La Unión</v>
      </c>
      <c r="G5784" s="139" t="str">
        <f t="shared" ref="G5784:K5784" si="5920">+G5746</f>
        <v>01</v>
      </c>
      <c r="H5784" t="str">
        <f t="shared" si="5920"/>
        <v>IPC</v>
      </c>
      <c r="I5784" t="str">
        <f t="shared" si="5920"/>
        <v>Índice de Participación Ciudadana</v>
      </c>
      <c r="J5784" t="str">
        <f t="shared" si="5920"/>
        <v>01-02</v>
      </c>
      <c r="K5784" t="str">
        <f t="shared" si="5920"/>
        <v>Participación de Alcaldes, Concejales y Síndicos determinados o designados en el COMUDE</v>
      </c>
      <c r="L5784" s="150">
        <f>+VLOOKUP($E5784,IPC_2018!$B$8:$T$347,6,0)</f>
        <v>0.75624999999999998</v>
      </c>
      <c r="M5784" s="142" t="str">
        <f>+VLOOKUP($E5784,IPC_2018!$B$8:$T$347,7,0)</f>
        <v>Medio alto</v>
      </c>
    </row>
    <row r="5785" spans="1:13" x14ac:dyDescent="0.3">
      <c r="A5785" s="139">
        <f t="shared" si="5875"/>
        <v>153</v>
      </c>
      <c r="B5785" s="148">
        <f t="shared" si="5877"/>
        <v>3</v>
      </c>
      <c r="D5785" s="149" t="str">
        <f>+VLOOKUP($A5785,mUNICIPIOS!$B$4:$F$343,2,0)</f>
        <v>Suchitepéquez</v>
      </c>
      <c r="E5785" s="149">
        <f>+VLOOKUP($A5785,mUNICIPIOS!$B$4:$F$343,3,0)</f>
        <v>1017</v>
      </c>
      <c r="F5785" s="149" t="str">
        <f>+VLOOKUP($A5785,mUNICIPIOS!$B$4:$F$343,4,0)</f>
        <v>Santo Tomas La Unión</v>
      </c>
      <c r="G5785" s="139" t="str">
        <f t="shared" ref="G5785:K5785" si="5921">+G5747</f>
        <v>01</v>
      </c>
      <c r="H5785" t="str">
        <f t="shared" si="5921"/>
        <v>IPC</v>
      </c>
      <c r="I5785" t="str">
        <f t="shared" si="5921"/>
        <v>Índice de Participación Ciudadana</v>
      </c>
      <c r="J5785" t="str">
        <f t="shared" si="5921"/>
        <v>01-03</v>
      </c>
      <c r="K5785" t="str">
        <f t="shared" si="5921"/>
        <v>Participación  de organizaciones de jóvenes, mujeres, pueblos mayas, xincas, garífunas, y otras organizaciones en el Comude</v>
      </c>
      <c r="L5785" s="150">
        <f>+VLOOKUP($E5785,IPC_2018!$B$8:$T$347,9,0)</f>
        <v>0.26301369863013696</v>
      </c>
      <c r="M5785" s="142" t="str">
        <f>+VLOOKUP($E5785,IPC_2018!$B$8:$T$347,10,0)</f>
        <v>Medio bajo</v>
      </c>
    </row>
    <row r="5786" spans="1:13" x14ac:dyDescent="0.3">
      <c r="A5786" s="139">
        <f t="shared" si="5875"/>
        <v>153</v>
      </c>
      <c r="B5786" s="148">
        <f t="shared" si="5877"/>
        <v>4</v>
      </c>
      <c r="D5786" s="149" t="str">
        <f>+VLOOKUP($A5786,mUNICIPIOS!$B$4:$F$343,2,0)</f>
        <v>Suchitepéquez</v>
      </c>
      <c r="E5786" s="149">
        <f>+VLOOKUP($A5786,mUNICIPIOS!$B$4:$F$343,3,0)</f>
        <v>1017</v>
      </c>
      <c r="F5786" s="149" t="str">
        <f>+VLOOKUP($A5786,mUNICIPIOS!$B$4:$F$343,4,0)</f>
        <v>Santo Tomas La Unión</v>
      </c>
      <c r="G5786" s="139" t="str">
        <f t="shared" ref="G5786:K5786" si="5922">+G5748</f>
        <v>01</v>
      </c>
      <c r="H5786" t="str">
        <f t="shared" si="5922"/>
        <v>IPC</v>
      </c>
      <c r="I5786" t="str">
        <f t="shared" si="5922"/>
        <v>Índice de Participación Ciudadana</v>
      </c>
      <c r="J5786" t="str">
        <f t="shared" si="5922"/>
        <v>01-04</v>
      </c>
      <c r="K5786" t="str">
        <f t="shared" si="5922"/>
        <v>Representatividad territorial del Comude.</v>
      </c>
      <c r="L5786" s="150">
        <f>+VLOOKUP($E5786,IPC_2018!$B$8:$T$347,12,0)</f>
        <v>0.82000000000000006</v>
      </c>
      <c r="M5786" s="142" t="str">
        <f>+VLOOKUP($E5786,IPC_2018!$B$8:$T$347,13,0)</f>
        <v>Alto</v>
      </c>
    </row>
    <row r="5787" spans="1:13" x14ac:dyDescent="0.3">
      <c r="A5787" s="139">
        <f t="shared" si="5875"/>
        <v>153</v>
      </c>
      <c r="B5787" s="148">
        <f t="shared" si="5877"/>
        <v>5</v>
      </c>
      <c r="D5787" s="149" t="str">
        <f>+VLOOKUP($A5787,mUNICIPIOS!$B$4:$F$343,2,0)</f>
        <v>Suchitepéquez</v>
      </c>
      <c r="E5787" s="149">
        <f>+VLOOKUP($A5787,mUNICIPIOS!$B$4:$F$343,3,0)</f>
        <v>1017</v>
      </c>
      <c r="F5787" s="149" t="str">
        <f>+VLOOKUP($A5787,mUNICIPIOS!$B$4:$F$343,4,0)</f>
        <v>Santo Tomas La Unión</v>
      </c>
      <c r="G5787" s="139" t="str">
        <f t="shared" ref="G5787:K5787" si="5923">+G5749</f>
        <v>01</v>
      </c>
      <c r="H5787" t="str">
        <f t="shared" si="5923"/>
        <v>IPC</v>
      </c>
      <c r="I5787" t="str">
        <f t="shared" si="5923"/>
        <v>Índice de Participación Ciudadana</v>
      </c>
      <c r="J5787" t="str">
        <f t="shared" si="5923"/>
        <v>01-05</v>
      </c>
      <c r="K5787" t="str">
        <f t="shared" si="5923"/>
        <v>Funcionamiento del Comude</v>
      </c>
      <c r="L5787" s="150">
        <f>+VLOOKUP($E5787,IPC_2018!$B$8:$T$347,15,0)</f>
        <v>0.24911660786187864</v>
      </c>
      <c r="M5787" s="142" t="str">
        <f>+VLOOKUP($E5787,IPC_2018!$B$8:$T$347,16,0)</f>
        <v>Medio bajo</v>
      </c>
    </row>
    <row r="5788" spans="1:13" x14ac:dyDescent="0.3">
      <c r="A5788" s="139">
        <f t="shared" si="5875"/>
        <v>153</v>
      </c>
      <c r="B5788" s="148">
        <f t="shared" si="5877"/>
        <v>6</v>
      </c>
      <c r="D5788" s="149" t="str">
        <f>+VLOOKUP($A5788,mUNICIPIOS!$B$4:$F$343,2,0)</f>
        <v>Suchitepéquez</v>
      </c>
      <c r="E5788" s="149">
        <f>+VLOOKUP($A5788,mUNICIPIOS!$B$4:$F$343,3,0)</f>
        <v>1017</v>
      </c>
      <c r="F5788" s="149" t="str">
        <f>+VLOOKUP($A5788,mUNICIPIOS!$B$4:$F$343,4,0)</f>
        <v>Santo Tomas La Unión</v>
      </c>
      <c r="G5788" s="139" t="str">
        <f t="shared" ref="G5788:K5788" si="5924">+G5750</f>
        <v>01</v>
      </c>
      <c r="H5788" t="str">
        <f t="shared" si="5924"/>
        <v>IPC</v>
      </c>
      <c r="I5788" t="str">
        <f t="shared" si="5924"/>
        <v>Índice de Participación Ciudadana</v>
      </c>
      <c r="J5788" t="str">
        <f t="shared" si="5924"/>
        <v>INDICE</v>
      </c>
      <c r="K5788">
        <f t="shared" si="5924"/>
        <v>0</v>
      </c>
      <c r="L5788" s="150">
        <f>+VLOOKUP($E5788,IPC_2018!$B$8:$T$347,18,0)</f>
        <v>0.64851746264046906</v>
      </c>
      <c r="M5788" s="142" t="str">
        <f>+VLOOKUP($E5788,IPC_2018!$B$8:$T$347,19,0)</f>
        <v>Medio alto</v>
      </c>
    </row>
    <row r="5789" spans="1:13" x14ac:dyDescent="0.3">
      <c r="A5789" s="139">
        <f t="shared" si="5875"/>
        <v>153</v>
      </c>
      <c r="B5789" s="148">
        <f t="shared" si="5877"/>
        <v>7</v>
      </c>
      <c r="D5789" s="149" t="str">
        <f>+VLOOKUP($A5789,mUNICIPIOS!$B$4:$F$343,2,0)</f>
        <v>Suchitepéquez</v>
      </c>
      <c r="E5789" s="149">
        <f>+VLOOKUP($A5789,mUNICIPIOS!$B$4:$F$343,3,0)</f>
        <v>1017</v>
      </c>
      <c r="F5789" s="149" t="str">
        <f>+VLOOKUP($A5789,mUNICIPIOS!$B$4:$F$343,4,0)</f>
        <v>Santo Tomas La Unión</v>
      </c>
      <c r="G5789" s="139" t="str">
        <f t="shared" ref="G5789:K5789" si="5925">+G5751</f>
        <v>02</v>
      </c>
      <c r="H5789" t="str">
        <f t="shared" si="5925"/>
        <v>IIC</v>
      </c>
      <c r="I5789" t="str">
        <f t="shared" si="5925"/>
        <v>Índice de Información a la Ciudadanía</v>
      </c>
      <c r="J5789" t="str">
        <f t="shared" si="5925"/>
        <v>02-01</v>
      </c>
      <c r="K5789" t="str">
        <f t="shared" si="5925"/>
        <v>Rendición de cuentas cuatrimestral y anual al Comude enfocadas en resultados.</v>
      </c>
      <c r="L5789" s="150">
        <f>+VLOOKUP($E5789,IIC_2018!$B$8:$Q$347,3,0)</f>
        <v>0</v>
      </c>
      <c r="M5789" s="142" t="str">
        <f>+VLOOKUP($E5789,IIC_2018!$B$8:$Q$347,4,0)</f>
        <v>Bajo</v>
      </c>
    </row>
    <row r="5790" spans="1:13" x14ac:dyDescent="0.3">
      <c r="A5790" s="139">
        <f t="shared" si="5875"/>
        <v>153</v>
      </c>
      <c r="B5790" s="148">
        <f t="shared" si="5877"/>
        <v>8</v>
      </c>
      <c r="D5790" s="149" t="str">
        <f>+VLOOKUP($A5790,mUNICIPIOS!$B$4:$F$343,2,0)</f>
        <v>Suchitepéquez</v>
      </c>
      <c r="E5790" s="149">
        <f>+VLOOKUP($A5790,mUNICIPIOS!$B$4:$F$343,3,0)</f>
        <v>1017</v>
      </c>
      <c r="F5790" s="149" t="str">
        <f>+VLOOKUP($A5790,mUNICIPIOS!$B$4:$F$343,4,0)</f>
        <v>Santo Tomas La Unión</v>
      </c>
      <c r="G5790" s="139" t="str">
        <f t="shared" ref="G5790:K5790" si="5926">+G5752</f>
        <v>02</v>
      </c>
      <c r="H5790" t="str">
        <f t="shared" si="5926"/>
        <v>IIC</v>
      </c>
      <c r="I5790" t="str">
        <f t="shared" si="5926"/>
        <v>Índice de Información a la Ciudadanía</v>
      </c>
      <c r="J5790" t="str">
        <f t="shared" si="5926"/>
        <v>02-02</v>
      </c>
      <c r="K5790" t="str">
        <f t="shared" si="5926"/>
        <v>Información presupuestaria y otra información brindada a la ciudadanía disponible en medios locales de comunicación.</v>
      </c>
      <c r="L5790" s="150">
        <f>+VLOOKUP($E5790,IIC_2018!$B$8:$Q$347,6,0)</f>
        <v>0.75</v>
      </c>
      <c r="M5790" s="142" t="str">
        <f>+VLOOKUP($E5790,IIC_2018!$B$8:$Q$347,7,0)</f>
        <v>Medio alto</v>
      </c>
    </row>
    <row r="5791" spans="1:13" x14ac:dyDescent="0.3">
      <c r="A5791" s="139">
        <f t="shared" si="5875"/>
        <v>153</v>
      </c>
      <c r="B5791" s="148">
        <f t="shared" si="5877"/>
        <v>9</v>
      </c>
      <c r="D5791" s="149" t="str">
        <f>+VLOOKUP($A5791,mUNICIPIOS!$B$4:$F$343,2,0)</f>
        <v>Suchitepéquez</v>
      </c>
      <c r="E5791" s="149">
        <f>+VLOOKUP($A5791,mUNICIPIOS!$B$4:$F$343,3,0)</f>
        <v>1017</v>
      </c>
      <c r="F5791" s="149" t="str">
        <f>+VLOOKUP($A5791,mUNICIPIOS!$B$4:$F$343,4,0)</f>
        <v>Santo Tomas La Unión</v>
      </c>
      <c r="G5791" s="139" t="str">
        <f t="shared" ref="G5791:K5791" si="5927">+G5753</f>
        <v>02</v>
      </c>
      <c r="H5791" t="str">
        <f t="shared" si="5927"/>
        <v>IIC</v>
      </c>
      <c r="I5791" t="str">
        <f t="shared" si="5927"/>
        <v>Índice de Información a la Ciudadanía</v>
      </c>
      <c r="J5791" t="str">
        <f t="shared" si="5927"/>
        <v>02-03</v>
      </c>
      <c r="K5791" t="str">
        <f t="shared" si="5927"/>
        <v>Información pública de oficio actualizada y disponible de acuerdo a la LAIP y uso de internet.</v>
      </c>
      <c r="L5791" s="150">
        <f>+VLOOKUP($E5791,IIC_2018!$B$8:$Q$347,9,0)</f>
        <v>0.99999999999999989</v>
      </c>
      <c r="M5791" s="142" t="str">
        <f>+VLOOKUP($E5791,IIC_2018!$B$8:$Q$347,10,0)</f>
        <v>Alto</v>
      </c>
    </row>
    <row r="5792" spans="1:13" x14ac:dyDescent="0.3">
      <c r="A5792" s="139">
        <f t="shared" si="5875"/>
        <v>153</v>
      </c>
      <c r="B5792" s="148">
        <f t="shared" si="5877"/>
        <v>10</v>
      </c>
      <c r="D5792" s="149" t="str">
        <f>+VLOOKUP($A5792,mUNICIPIOS!$B$4:$F$343,2,0)</f>
        <v>Suchitepéquez</v>
      </c>
      <c r="E5792" s="149">
        <f>+VLOOKUP($A5792,mUNICIPIOS!$B$4:$F$343,3,0)</f>
        <v>1017</v>
      </c>
      <c r="F5792" s="149" t="str">
        <f>+VLOOKUP($A5792,mUNICIPIOS!$B$4:$F$343,4,0)</f>
        <v>Santo Tomas La Unión</v>
      </c>
      <c r="G5792" s="139" t="str">
        <f t="shared" ref="G5792:K5792" si="5928">+G5754</f>
        <v>02</v>
      </c>
      <c r="H5792" t="str">
        <f t="shared" si="5928"/>
        <v>IIC</v>
      </c>
      <c r="I5792" t="str">
        <f t="shared" si="5928"/>
        <v>Índice de Información a la Ciudadanía</v>
      </c>
      <c r="J5792" t="str">
        <f t="shared" si="5928"/>
        <v>02-04</v>
      </c>
      <c r="K5792" t="str">
        <f t="shared" si="5928"/>
        <v>Relación del monto contratado por medio de Guate compras con el total del presupuesto de egresos vigente.</v>
      </c>
      <c r="L5792" s="150">
        <f>+VLOOKUP($E5792,IIC_2018!$B$8:$Q$347,12,0)</f>
        <v>0.34121129310237081</v>
      </c>
      <c r="M5792" s="142" t="str">
        <f>+VLOOKUP($E5792,IIC_2018!$B$8:$Q$347,13,0)</f>
        <v>Medio bajo</v>
      </c>
    </row>
    <row r="5793" spans="1:13" x14ac:dyDescent="0.3">
      <c r="A5793" s="139">
        <f t="shared" si="5875"/>
        <v>153</v>
      </c>
      <c r="B5793" s="148">
        <f t="shared" si="5877"/>
        <v>11</v>
      </c>
      <c r="D5793" s="149" t="str">
        <f>+VLOOKUP($A5793,mUNICIPIOS!$B$4:$F$343,2,0)</f>
        <v>Suchitepéquez</v>
      </c>
      <c r="E5793" s="149">
        <f>+VLOOKUP($A5793,mUNICIPIOS!$B$4:$F$343,3,0)</f>
        <v>1017</v>
      </c>
      <c r="F5793" s="149" t="str">
        <f>+VLOOKUP($A5793,mUNICIPIOS!$B$4:$F$343,4,0)</f>
        <v>Santo Tomas La Unión</v>
      </c>
      <c r="G5793" s="139" t="str">
        <f t="shared" ref="G5793:K5793" si="5929">+G5755</f>
        <v>02</v>
      </c>
      <c r="H5793" t="str">
        <f t="shared" si="5929"/>
        <v>IIC</v>
      </c>
      <c r="I5793" t="str">
        <f t="shared" si="5929"/>
        <v>Índice de Información a la Ciudadanía</v>
      </c>
      <c r="J5793" t="str">
        <f t="shared" si="5929"/>
        <v>INDICE</v>
      </c>
      <c r="K5793">
        <f t="shared" si="5929"/>
        <v>0</v>
      </c>
      <c r="L5793" s="150">
        <f>+VLOOKUP($E5793,IIC_2018!$B$8:$Q$347,15,0)</f>
        <v>0.52280282327559269</v>
      </c>
      <c r="M5793" s="142" t="str">
        <f>+VLOOKUP($E5793,IIC_2018!$B$8:$Q$347,16,0)</f>
        <v>Medio</v>
      </c>
    </row>
    <row r="5794" spans="1:13" x14ac:dyDescent="0.3">
      <c r="A5794" s="139">
        <f t="shared" si="5875"/>
        <v>153</v>
      </c>
      <c r="B5794" s="148">
        <f t="shared" si="5877"/>
        <v>12</v>
      </c>
      <c r="D5794" s="149" t="str">
        <f>+VLOOKUP($A5794,mUNICIPIOS!$B$4:$F$343,2,0)</f>
        <v>Suchitepéquez</v>
      </c>
      <c r="E5794" s="149">
        <f>+VLOOKUP($A5794,mUNICIPIOS!$B$4:$F$343,3,0)</f>
        <v>1017</v>
      </c>
      <c r="F5794" s="149" t="str">
        <f>+VLOOKUP($A5794,mUNICIPIOS!$B$4:$F$343,4,0)</f>
        <v>Santo Tomas La Unión</v>
      </c>
      <c r="G5794" s="139" t="str">
        <f t="shared" ref="G5794:K5794" si="5930">+G5756</f>
        <v>03</v>
      </c>
      <c r="H5794" t="str">
        <f t="shared" si="5930"/>
        <v>ISP</v>
      </c>
      <c r="I5794" t="str">
        <f t="shared" si="5930"/>
        <v>Índice de Servicios Públicos</v>
      </c>
      <c r="J5794" t="str">
        <f t="shared" si="5930"/>
        <v>03-01</v>
      </c>
      <c r="K5794" t="str">
        <f t="shared" si="5930"/>
        <v>Cobertura del servicio público de agua</v>
      </c>
      <c r="L5794" s="150">
        <f>+VLOOKUP($E5794,ISP_2018!$B$8:$T$347,3,0)</f>
        <v>0.4002079002079002</v>
      </c>
      <c r="M5794" s="142" t="str">
        <f>+VLOOKUP($E5794,ISP_2018!$B$8:$T$347,4,0)</f>
        <v>Medio</v>
      </c>
    </row>
    <row r="5795" spans="1:13" x14ac:dyDescent="0.3">
      <c r="A5795" s="139">
        <f t="shared" si="5875"/>
        <v>153</v>
      </c>
      <c r="B5795" s="148">
        <f t="shared" si="5877"/>
        <v>13</v>
      </c>
      <c r="D5795" s="149" t="str">
        <f>+VLOOKUP($A5795,mUNICIPIOS!$B$4:$F$343,2,0)</f>
        <v>Suchitepéquez</v>
      </c>
      <c r="E5795" s="149">
        <f>+VLOOKUP($A5795,mUNICIPIOS!$B$4:$F$343,3,0)</f>
        <v>1017</v>
      </c>
      <c r="F5795" s="149" t="str">
        <f>+VLOOKUP($A5795,mUNICIPIOS!$B$4:$F$343,4,0)</f>
        <v>Santo Tomas La Unión</v>
      </c>
      <c r="G5795" s="139" t="str">
        <f t="shared" ref="G5795:K5795" si="5931">+G5757</f>
        <v>03</v>
      </c>
      <c r="H5795" t="str">
        <f t="shared" si="5931"/>
        <v>ISP</v>
      </c>
      <c r="I5795" t="str">
        <f t="shared" si="5931"/>
        <v>Índice de Servicios Públicos</v>
      </c>
      <c r="J5795" t="str">
        <f t="shared" si="5931"/>
        <v>03-02</v>
      </c>
      <c r="K5795" t="str">
        <f t="shared" si="5931"/>
        <v>Control de la calidad del servicio público de agua</v>
      </c>
      <c r="L5795" s="150">
        <f>+VLOOKUP($E5795,ISP_2018!$B$8:$T$347,6,0)</f>
        <v>0</v>
      </c>
      <c r="M5795" s="142" t="str">
        <f>+VLOOKUP($E5795,ISP_2018!$B$8:$T$347,7,0)</f>
        <v>Bajo</v>
      </c>
    </row>
    <row r="5796" spans="1:13" x14ac:dyDescent="0.3">
      <c r="A5796" s="139">
        <f t="shared" si="5875"/>
        <v>153</v>
      </c>
      <c r="B5796" s="148">
        <f t="shared" si="5877"/>
        <v>14</v>
      </c>
      <c r="D5796" s="149" t="str">
        <f>+VLOOKUP($A5796,mUNICIPIOS!$B$4:$F$343,2,0)</f>
        <v>Suchitepéquez</v>
      </c>
      <c r="E5796" s="149">
        <f>+VLOOKUP($A5796,mUNICIPIOS!$B$4:$F$343,3,0)</f>
        <v>1017</v>
      </c>
      <c r="F5796" s="149" t="str">
        <f>+VLOOKUP($A5796,mUNICIPIOS!$B$4:$F$343,4,0)</f>
        <v>Santo Tomas La Unión</v>
      </c>
      <c r="G5796" s="139" t="str">
        <f t="shared" ref="G5796:K5796" si="5932">+G5758</f>
        <v>03</v>
      </c>
      <c r="H5796" t="str">
        <f t="shared" si="5932"/>
        <v>ISP</v>
      </c>
      <c r="I5796" t="str">
        <f t="shared" si="5932"/>
        <v>Índice de Servicios Públicos</v>
      </c>
      <c r="J5796" t="str">
        <f t="shared" si="5932"/>
        <v>03-03</v>
      </c>
      <c r="K5796" t="str">
        <f t="shared" si="5932"/>
        <v>Disposición  y tratamiento  de aguas residuales</v>
      </c>
      <c r="L5796" s="150">
        <f>+VLOOKUP($E5796,ISP_2018!$B$8:$T$347,9,0)</f>
        <v>0</v>
      </c>
      <c r="M5796" s="142" t="str">
        <f>+VLOOKUP($E5796,ISP_2018!$B$8:$T$347,10,0)</f>
        <v>Bajo</v>
      </c>
    </row>
    <row r="5797" spans="1:13" x14ac:dyDescent="0.3">
      <c r="A5797" s="139">
        <f t="shared" si="5875"/>
        <v>153</v>
      </c>
      <c r="B5797" s="148">
        <f t="shared" si="5877"/>
        <v>15</v>
      </c>
      <c r="D5797" s="149" t="str">
        <f>+VLOOKUP($A5797,mUNICIPIOS!$B$4:$F$343,2,0)</f>
        <v>Suchitepéquez</v>
      </c>
      <c r="E5797" s="149">
        <f>+VLOOKUP($A5797,mUNICIPIOS!$B$4:$F$343,3,0)</f>
        <v>1017</v>
      </c>
      <c r="F5797" s="149" t="str">
        <f>+VLOOKUP($A5797,mUNICIPIOS!$B$4:$F$343,4,0)</f>
        <v>Santo Tomas La Unión</v>
      </c>
      <c r="G5797" s="139" t="str">
        <f t="shared" ref="G5797:K5797" si="5933">+G5759</f>
        <v>03</v>
      </c>
      <c r="H5797" t="str">
        <f t="shared" si="5933"/>
        <v>ISP</v>
      </c>
      <c r="I5797" t="str">
        <f t="shared" si="5933"/>
        <v>Índice de Servicios Públicos</v>
      </c>
      <c r="J5797" t="str">
        <f t="shared" si="5933"/>
        <v>03-04</v>
      </c>
      <c r="K5797" t="str">
        <f t="shared" si="5933"/>
        <v>Gestión y manejo de los residuos y desechos sólidos</v>
      </c>
      <c r="L5797" s="150">
        <f>+VLOOKUP($E5797,ISP_2018!$B$8:$T$347,12,0)</f>
        <v>0.15993948842177827</v>
      </c>
      <c r="M5797" s="142" t="str">
        <f>+VLOOKUP($E5797,ISP_2018!$B$8:$T$347,13,0)</f>
        <v>Bajo</v>
      </c>
    </row>
    <row r="5798" spans="1:13" x14ac:dyDescent="0.3">
      <c r="A5798" s="139">
        <f t="shared" si="5875"/>
        <v>153</v>
      </c>
      <c r="B5798" s="148">
        <f t="shared" si="5877"/>
        <v>16</v>
      </c>
      <c r="D5798" s="149" t="str">
        <f>+VLOOKUP($A5798,mUNICIPIOS!$B$4:$F$343,2,0)</f>
        <v>Suchitepéquez</v>
      </c>
      <c r="E5798" s="149">
        <f>+VLOOKUP($A5798,mUNICIPIOS!$B$4:$F$343,3,0)</f>
        <v>1017</v>
      </c>
      <c r="F5798" s="149" t="str">
        <f>+VLOOKUP($A5798,mUNICIPIOS!$B$4:$F$343,4,0)</f>
        <v>Santo Tomas La Unión</v>
      </c>
      <c r="G5798" s="139" t="str">
        <f t="shared" ref="G5798:K5798" si="5934">+G5760</f>
        <v>03</v>
      </c>
      <c r="H5798" t="str">
        <f t="shared" si="5934"/>
        <v>ISP</v>
      </c>
      <c r="I5798" t="str">
        <f t="shared" si="5934"/>
        <v>Índice de Servicios Públicos</v>
      </c>
      <c r="J5798" t="str">
        <f t="shared" si="5934"/>
        <v>03-05</v>
      </c>
      <c r="K5798" t="str">
        <f t="shared" si="5934"/>
        <v>Gestión de servicios públicos municipales</v>
      </c>
      <c r="L5798" s="150">
        <f>+VLOOKUP($E5798,ISP_2018!$B$8:$T$347,15,0)</f>
        <v>0.46236559139784944</v>
      </c>
      <c r="M5798" s="142" t="str">
        <f>+VLOOKUP($E5798,ISP_2018!$B$8:$T$347,16,0)</f>
        <v>Medio</v>
      </c>
    </row>
    <row r="5799" spans="1:13" x14ac:dyDescent="0.3">
      <c r="A5799" s="139">
        <f t="shared" si="5875"/>
        <v>153</v>
      </c>
      <c r="B5799" s="148">
        <f t="shared" si="5877"/>
        <v>17</v>
      </c>
      <c r="D5799" s="149" t="str">
        <f>+VLOOKUP($A5799,mUNICIPIOS!$B$4:$F$343,2,0)</f>
        <v>Suchitepéquez</v>
      </c>
      <c r="E5799" s="149">
        <f>+VLOOKUP($A5799,mUNICIPIOS!$B$4:$F$343,3,0)</f>
        <v>1017</v>
      </c>
      <c r="F5799" s="149" t="str">
        <f>+VLOOKUP($A5799,mUNICIPIOS!$B$4:$F$343,4,0)</f>
        <v>Santo Tomas La Unión</v>
      </c>
      <c r="G5799" s="139" t="str">
        <f t="shared" ref="G5799:K5799" si="5935">+G5761</f>
        <v>03</v>
      </c>
      <c r="H5799" t="str">
        <f t="shared" si="5935"/>
        <v>ISP</v>
      </c>
      <c r="I5799" t="str">
        <f t="shared" si="5935"/>
        <v>Índice de Servicios Públicos</v>
      </c>
      <c r="J5799" t="str">
        <f t="shared" si="5935"/>
        <v>INDICE</v>
      </c>
      <c r="K5799">
        <f t="shared" si="5935"/>
        <v>0</v>
      </c>
      <c r="L5799" s="150">
        <f>+VLOOKUP($E5799,ISP_2018!$B$8:$T$347,18,0)</f>
        <v>0.16448180598471557</v>
      </c>
      <c r="M5799" s="142" t="str">
        <f>+VLOOKUP($E5799,ISP_2018!$B$8:$T$347,19,0)</f>
        <v>Bajo</v>
      </c>
    </row>
    <row r="5800" spans="1:13" x14ac:dyDescent="0.3">
      <c r="A5800" s="139">
        <f t="shared" si="5875"/>
        <v>153</v>
      </c>
      <c r="B5800" s="148">
        <f t="shared" si="5877"/>
        <v>18</v>
      </c>
      <c r="D5800" s="149" t="str">
        <f>+VLOOKUP($A5800,mUNICIPIOS!$B$4:$F$343,2,0)</f>
        <v>Suchitepéquez</v>
      </c>
      <c r="E5800" s="149">
        <f>+VLOOKUP($A5800,mUNICIPIOS!$B$4:$F$343,3,0)</f>
        <v>1017</v>
      </c>
      <c r="F5800" s="149" t="str">
        <f>+VLOOKUP($A5800,mUNICIPIOS!$B$4:$F$343,4,0)</f>
        <v>Santo Tomas La Unión</v>
      </c>
      <c r="G5800" s="139" t="str">
        <f t="shared" ref="G5800:K5800" si="5936">+G5762</f>
        <v>04</v>
      </c>
      <c r="H5800" t="str">
        <f t="shared" si="5936"/>
        <v>IGA</v>
      </c>
      <c r="I5800" t="str">
        <f t="shared" si="5936"/>
        <v>Índice de Gestión Administrativa</v>
      </c>
      <c r="J5800" t="str">
        <f t="shared" si="5936"/>
        <v>04-01</v>
      </c>
      <c r="K5800" t="str">
        <f t="shared" si="5936"/>
        <v>Existencia de elementos de atención municipal orientada al vecino</v>
      </c>
      <c r="L5800" s="150">
        <f>+VLOOKUP($E5800,IGA_2018!$B$8:$N$347,3,0)</f>
        <v>0</v>
      </c>
      <c r="M5800" s="142" t="str">
        <f>+VLOOKUP($E5800,IGA_2018!$B$8:$N$347,4,0)</f>
        <v>Bajo</v>
      </c>
    </row>
    <row r="5801" spans="1:13" x14ac:dyDescent="0.3">
      <c r="A5801" s="139">
        <f t="shared" si="5875"/>
        <v>153</v>
      </c>
      <c r="B5801" s="148">
        <f t="shared" si="5877"/>
        <v>19</v>
      </c>
      <c r="D5801" s="149" t="str">
        <f>+VLOOKUP($A5801,mUNICIPIOS!$B$4:$F$343,2,0)</f>
        <v>Suchitepéquez</v>
      </c>
      <c r="E5801" s="149">
        <f>+VLOOKUP($A5801,mUNICIPIOS!$B$4:$F$343,3,0)</f>
        <v>1017</v>
      </c>
      <c r="F5801" s="149" t="str">
        <f>+VLOOKUP($A5801,mUNICIPIOS!$B$4:$F$343,4,0)</f>
        <v>Santo Tomas La Unión</v>
      </c>
      <c r="G5801" s="139" t="str">
        <f t="shared" ref="G5801:K5801" si="5937">+G5763</f>
        <v>04</v>
      </c>
      <c r="H5801" t="str">
        <f t="shared" si="5937"/>
        <v>IGA</v>
      </c>
      <c r="I5801" t="str">
        <f t="shared" si="5937"/>
        <v>Índice de Gestión Administrativa</v>
      </c>
      <c r="J5801" t="str">
        <f t="shared" si="5937"/>
        <v>04-02</v>
      </c>
      <c r="K5801" t="str">
        <f t="shared" si="5937"/>
        <v>Gestión del recurso humano.</v>
      </c>
      <c r="L5801" s="150">
        <f>+VLOOKUP($E5801,IGA_2018!$B$8:$N$347,6,0)</f>
        <v>0.49549317537986109</v>
      </c>
      <c r="M5801" s="142" t="str">
        <f>+VLOOKUP($E5801,IGA_2018!$B$8:$N$347,7,0)</f>
        <v>Medio</v>
      </c>
    </row>
    <row r="5802" spans="1:13" x14ac:dyDescent="0.3">
      <c r="A5802" s="139">
        <f t="shared" si="5875"/>
        <v>153</v>
      </c>
      <c r="B5802" s="148">
        <f t="shared" si="5877"/>
        <v>20</v>
      </c>
      <c r="D5802" s="149" t="str">
        <f>+VLOOKUP($A5802,mUNICIPIOS!$B$4:$F$343,2,0)</f>
        <v>Suchitepéquez</v>
      </c>
      <c r="E5802" s="149">
        <f>+VLOOKUP($A5802,mUNICIPIOS!$B$4:$F$343,3,0)</f>
        <v>1017</v>
      </c>
      <c r="F5802" s="149" t="str">
        <f>+VLOOKUP($A5802,mUNICIPIOS!$B$4:$F$343,4,0)</f>
        <v>Santo Tomas La Unión</v>
      </c>
      <c r="G5802" s="139" t="str">
        <f t="shared" ref="G5802:K5802" si="5938">+G5764</f>
        <v>04</v>
      </c>
      <c r="H5802" t="str">
        <f t="shared" si="5938"/>
        <v>IGA</v>
      </c>
      <c r="I5802" t="str">
        <f t="shared" si="5938"/>
        <v>Índice de Gestión Administrativa</v>
      </c>
      <c r="J5802" t="str">
        <f t="shared" si="5938"/>
        <v>04-03</v>
      </c>
      <c r="K5802" t="str">
        <f t="shared" si="5938"/>
        <v>Existencia de oficinas municipales con instrumentos de gestión.</v>
      </c>
      <c r="L5802" s="150">
        <f>+VLOOKUP($E5802,IGA_2018!$B$8:$N$347,9,0)</f>
        <v>0.22499999999999998</v>
      </c>
      <c r="M5802" s="142" t="str">
        <f>+VLOOKUP($E5802,IGA_2018!$B$8:$N$347,10,0)</f>
        <v>Medio bajo</v>
      </c>
    </row>
    <row r="5803" spans="1:13" x14ac:dyDescent="0.3">
      <c r="A5803" s="139">
        <f t="shared" si="5875"/>
        <v>153</v>
      </c>
      <c r="B5803" s="148">
        <f t="shared" si="5877"/>
        <v>21</v>
      </c>
      <c r="D5803" s="149" t="str">
        <f>+VLOOKUP($A5803,mUNICIPIOS!$B$4:$F$343,2,0)</f>
        <v>Suchitepéquez</v>
      </c>
      <c r="E5803" s="149">
        <f>+VLOOKUP($A5803,mUNICIPIOS!$B$4:$F$343,3,0)</f>
        <v>1017</v>
      </c>
      <c r="F5803" s="149" t="str">
        <f>+VLOOKUP($A5803,mUNICIPIOS!$B$4:$F$343,4,0)</f>
        <v>Santo Tomas La Unión</v>
      </c>
      <c r="G5803" s="139" t="str">
        <f t="shared" ref="G5803:K5803" si="5939">+G5765</f>
        <v>04</v>
      </c>
      <c r="H5803" t="str">
        <f t="shared" si="5939"/>
        <v>IGA</v>
      </c>
      <c r="I5803" t="str">
        <f t="shared" si="5939"/>
        <v>Índice de Gestión Administrativa</v>
      </c>
      <c r="J5803" t="str">
        <f t="shared" si="5939"/>
        <v>INDICE</v>
      </c>
      <c r="K5803">
        <f t="shared" si="5939"/>
        <v>0</v>
      </c>
      <c r="L5803" s="150">
        <f>+VLOOKUP($E5803,IGA_2018!$B$8:$N$347,12,0)</f>
        <v>0.25217261138295133</v>
      </c>
      <c r="M5803" s="142" t="str">
        <f>+VLOOKUP($E5803,IGA_2018!$B$8:$N$347,13,0)</f>
        <v>Medio bajo</v>
      </c>
    </row>
    <row r="5804" spans="1:13" x14ac:dyDescent="0.3">
      <c r="A5804" s="139">
        <f t="shared" si="5875"/>
        <v>153</v>
      </c>
      <c r="B5804" s="148">
        <f t="shared" si="5877"/>
        <v>22</v>
      </c>
      <c r="D5804" s="149" t="str">
        <f>+VLOOKUP($A5804,mUNICIPIOS!$B$4:$F$343,2,0)</f>
        <v>Suchitepéquez</v>
      </c>
      <c r="E5804" s="149">
        <f>+VLOOKUP($A5804,mUNICIPIOS!$B$4:$F$343,3,0)</f>
        <v>1017</v>
      </c>
      <c r="F5804" s="149" t="str">
        <f>+VLOOKUP($A5804,mUNICIPIOS!$B$4:$F$343,4,0)</f>
        <v>Santo Tomas La Unión</v>
      </c>
      <c r="G5804" s="139" t="str">
        <f t="shared" ref="G5804:K5804" si="5940">+G5766</f>
        <v>05</v>
      </c>
      <c r="H5804" t="str">
        <f t="shared" si="5940"/>
        <v>IGF</v>
      </c>
      <c r="I5804" t="str">
        <f t="shared" si="5940"/>
        <v>Índice de Gestión Financiera</v>
      </c>
      <c r="J5804" t="str">
        <f t="shared" si="5940"/>
        <v>05-01</v>
      </c>
      <c r="K5804" t="str">
        <f t="shared" si="5940"/>
        <v>Autonomía financiera municipal</v>
      </c>
      <c r="L5804" s="150">
        <f>+VLOOKUP($E5804,IGF_2018!$B$8:$Z$347,3,0)</f>
        <v>0.17845995223089323</v>
      </c>
      <c r="M5804" s="142" t="str">
        <f>+VLOOKUP($E5804,IGF_2018!$B$8:$Z$347,4,0)</f>
        <v>Bajo</v>
      </c>
    </row>
    <row r="5805" spans="1:13" x14ac:dyDescent="0.3">
      <c r="A5805" s="139">
        <f t="shared" ref="A5805:A5868" si="5941">+IF(B5804=38,A5804+1,A5804)</f>
        <v>153</v>
      </c>
      <c r="B5805" s="148">
        <f t="shared" si="5877"/>
        <v>23</v>
      </c>
      <c r="D5805" s="149" t="str">
        <f>+VLOOKUP($A5805,mUNICIPIOS!$B$4:$F$343,2,0)</f>
        <v>Suchitepéquez</v>
      </c>
      <c r="E5805" s="149">
        <f>+VLOOKUP($A5805,mUNICIPIOS!$B$4:$F$343,3,0)</f>
        <v>1017</v>
      </c>
      <c r="F5805" s="149" t="str">
        <f>+VLOOKUP($A5805,mUNICIPIOS!$B$4:$F$343,4,0)</f>
        <v>Santo Tomas La Unión</v>
      </c>
      <c r="G5805" s="139" t="str">
        <f t="shared" ref="G5805:K5805" si="5942">+G5767</f>
        <v>05</v>
      </c>
      <c r="H5805" t="str">
        <f t="shared" si="5942"/>
        <v>IGF</v>
      </c>
      <c r="I5805" t="str">
        <f t="shared" si="5942"/>
        <v>Índice de Gestión Financiera</v>
      </c>
      <c r="J5805" t="str">
        <f t="shared" si="5942"/>
        <v>05-02</v>
      </c>
      <c r="K5805" t="str">
        <f t="shared" si="5942"/>
        <v xml:space="preserve">Ingresos propios por habitante -sin regalías- </v>
      </c>
      <c r="L5805" s="150">
        <f>+VLOOKUP($E5805,IGF_2018!$B$8:$Z$347,6,0)</f>
        <v>0.18723567047615061</v>
      </c>
      <c r="M5805" s="142" t="str">
        <f>+VLOOKUP($E5805,IGF_2018!$B$8:$Z$347,7,0)</f>
        <v>Bajo</v>
      </c>
    </row>
    <row r="5806" spans="1:13" x14ac:dyDescent="0.3">
      <c r="A5806" s="139">
        <f t="shared" si="5941"/>
        <v>153</v>
      </c>
      <c r="B5806" s="148">
        <f t="shared" ref="B5806:B5869" si="5943">+B5768</f>
        <v>24</v>
      </c>
      <c r="D5806" s="149" t="str">
        <f>+VLOOKUP($A5806,mUNICIPIOS!$B$4:$F$343,2,0)</f>
        <v>Suchitepéquez</v>
      </c>
      <c r="E5806" s="149">
        <f>+VLOOKUP($A5806,mUNICIPIOS!$B$4:$F$343,3,0)</f>
        <v>1017</v>
      </c>
      <c r="F5806" s="149" t="str">
        <f>+VLOOKUP($A5806,mUNICIPIOS!$B$4:$F$343,4,0)</f>
        <v>Santo Tomas La Unión</v>
      </c>
      <c r="G5806" s="139" t="str">
        <f t="shared" ref="G5806:K5806" si="5944">+G5768</f>
        <v>05</v>
      </c>
      <c r="H5806" t="str">
        <f t="shared" si="5944"/>
        <v>IGF</v>
      </c>
      <c r="I5806" t="str">
        <f t="shared" si="5944"/>
        <v>Índice de Gestión Financiera</v>
      </c>
      <c r="J5806" t="str">
        <f t="shared" si="5944"/>
        <v>05-03</v>
      </c>
      <c r="K5806" t="str">
        <f t="shared" si="5944"/>
        <v>Ingresos del IUSI en relación a los ingresos propios -sin regalías-</v>
      </c>
      <c r="L5806" s="150">
        <f>+VLOOKUP($E5806,IGF_2018!$B$8:$Z$347,9,0)</f>
        <v>4.9144258381940635E-2</v>
      </c>
      <c r="M5806" s="142" t="str">
        <f>+VLOOKUP($E5806,IGF_2018!$B$8:$Z$347,10,0)</f>
        <v>Bajo</v>
      </c>
    </row>
    <row r="5807" spans="1:13" x14ac:dyDescent="0.3">
      <c r="A5807" s="139">
        <f t="shared" si="5941"/>
        <v>153</v>
      </c>
      <c r="B5807" s="148">
        <f t="shared" si="5943"/>
        <v>25</v>
      </c>
      <c r="D5807" s="149" t="str">
        <f>+VLOOKUP($A5807,mUNICIPIOS!$B$4:$F$343,2,0)</f>
        <v>Suchitepéquez</v>
      </c>
      <c r="E5807" s="149">
        <f>+VLOOKUP($A5807,mUNICIPIOS!$B$4:$F$343,3,0)</f>
        <v>1017</v>
      </c>
      <c r="F5807" s="149" t="str">
        <f>+VLOOKUP($A5807,mUNICIPIOS!$B$4:$F$343,4,0)</f>
        <v>Santo Tomas La Unión</v>
      </c>
      <c r="G5807" s="139" t="str">
        <f t="shared" ref="G5807:K5807" si="5945">+G5769</f>
        <v>05</v>
      </c>
      <c r="H5807" t="str">
        <f t="shared" si="5945"/>
        <v>IGF</v>
      </c>
      <c r="I5807" t="str">
        <f t="shared" si="5945"/>
        <v>Índice de Gestión Financiera</v>
      </c>
      <c r="J5807" t="str">
        <f t="shared" si="5945"/>
        <v>05-04</v>
      </c>
      <c r="K5807" t="str">
        <f t="shared" si="5945"/>
        <v>Inversión anual en capital fijo por habitante</v>
      </c>
      <c r="L5807" s="150">
        <f>+VLOOKUP($E5807,IGF_2018!$B$8:$Z$347,12,0)</f>
        <v>0.1145278743720114</v>
      </c>
      <c r="M5807" s="142" t="str">
        <f>+VLOOKUP($E5807,IGF_2018!$B$8:$Z$347,13,0)</f>
        <v>Bajo</v>
      </c>
    </row>
    <row r="5808" spans="1:13" x14ac:dyDescent="0.3">
      <c r="A5808" s="139">
        <f t="shared" si="5941"/>
        <v>153</v>
      </c>
      <c r="B5808" s="148">
        <f t="shared" si="5943"/>
        <v>26</v>
      </c>
      <c r="D5808" s="149" t="str">
        <f>+VLOOKUP($A5808,mUNICIPIOS!$B$4:$F$343,2,0)</f>
        <v>Suchitepéquez</v>
      </c>
      <c r="E5808" s="149">
        <f>+VLOOKUP($A5808,mUNICIPIOS!$B$4:$F$343,3,0)</f>
        <v>1017</v>
      </c>
      <c r="F5808" s="149" t="str">
        <f>+VLOOKUP($A5808,mUNICIPIOS!$B$4:$F$343,4,0)</f>
        <v>Santo Tomas La Unión</v>
      </c>
      <c r="G5808" s="139" t="str">
        <f t="shared" ref="G5808:K5808" si="5946">+G5770</f>
        <v>05</v>
      </c>
      <c r="H5808" t="str">
        <f t="shared" si="5946"/>
        <v>IGF</v>
      </c>
      <c r="I5808" t="str">
        <f t="shared" si="5946"/>
        <v>Índice de Gestión Financiera</v>
      </c>
      <c r="J5808" t="str">
        <f t="shared" si="5946"/>
        <v>05-05</v>
      </c>
      <c r="K5808" t="str">
        <f t="shared" si="5946"/>
        <v>Inversión anual en capital fijo con recursos percibidos por ingresos propios</v>
      </c>
      <c r="L5808" s="150">
        <f>+VLOOKUP($E5808,IGF_2018!$B$8:$Z$347,15,0)</f>
        <v>7.8986252344924474E-3</v>
      </c>
      <c r="M5808" s="142" t="str">
        <f>+VLOOKUP($E5808,IGF_2018!$B$8:$Z$347,16,0)</f>
        <v>Bajo</v>
      </c>
    </row>
    <row r="5809" spans="1:13" x14ac:dyDescent="0.3">
      <c r="A5809" s="139">
        <f t="shared" si="5941"/>
        <v>153</v>
      </c>
      <c r="B5809" s="148">
        <f t="shared" si="5943"/>
        <v>27</v>
      </c>
      <c r="D5809" s="149" t="str">
        <f>+VLOOKUP($A5809,mUNICIPIOS!$B$4:$F$343,2,0)</f>
        <v>Suchitepéquez</v>
      </c>
      <c r="E5809" s="149">
        <f>+VLOOKUP($A5809,mUNICIPIOS!$B$4:$F$343,3,0)</f>
        <v>1017</v>
      </c>
      <c r="F5809" s="149" t="str">
        <f>+VLOOKUP($A5809,mUNICIPIOS!$B$4:$F$343,4,0)</f>
        <v>Santo Tomas La Unión</v>
      </c>
      <c r="G5809" s="139" t="str">
        <f t="shared" ref="G5809:K5809" si="5947">+G5771</f>
        <v>05</v>
      </c>
      <c r="H5809" t="str">
        <f t="shared" si="5947"/>
        <v>IGF</v>
      </c>
      <c r="I5809" t="str">
        <f t="shared" si="5947"/>
        <v>Índice de Gestión Financiera</v>
      </c>
      <c r="J5809" t="str">
        <f t="shared" si="5947"/>
        <v>05-06</v>
      </c>
      <c r="K5809" t="str">
        <f t="shared" si="5947"/>
        <v xml:space="preserve">Inversión anual en capital fijo con recursos percibidos por transferencias del Gobierno Central </v>
      </c>
      <c r="L5809" s="150">
        <f>+VLOOKUP($E5809,IGF_2018!$B$8:$Z$347,18,0)</f>
        <v>0.20367386110179142</v>
      </c>
      <c r="M5809" s="142" t="str">
        <f>+VLOOKUP($E5809,IGF_2018!$B$8:$Z$347,19,0)</f>
        <v>Medio bajo</v>
      </c>
    </row>
    <row r="5810" spans="1:13" x14ac:dyDescent="0.3">
      <c r="A5810" s="139">
        <f t="shared" si="5941"/>
        <v>153</v>
      </c>
      <c r="B5810" s="148">
        <f t="shared" si="5943"/>
        <v>28</v>
      </c>
      <c r="D5810" s="149" t="str">
        <f>+VLOOKUP($A5810,mUNICIPIOS!$B$4:$F$343,2,0)</f>
        <v>Suchitepéquez</v>
      </c>
      <c r="E5810" s="149">
        <f>+VLOOKUP($A5810,mUNICIPIOS!$B$4:$F$343,3,0)</f>
        <v>1017</v>
      </c>
      <c r="F5810" s="149" t="str">
        <f>+VLOOKUP($A5810,mUNICIPIOS!$B$4:$F$343,4,0)</f>
        <v>Santo Tomas La Unión</v>
      </c>
      <c r="G5810" s="139" t="str">
        <f t="shared" ref="G5810:K5810" si="5948">+G5772</f>
        <v>05</v>
      </c>
      <c r="H5810" t="str">
        <f t="shared" si="5948"/>
        <v>IGF</v>
      </c>
      <c r="I5810" t="str">
        <f t="shared" si="5948"/>
        <v>Índice de Gestión Financiera</v>
      </c>
      <c r="J5810" t="str">
        <f t="shared" si="5948"/>
        <v>05-07</v>
      </c>
      <c r="K5810" t="str">
        <f t="shared" si="5948"/>
        <v>Financiamiento por endeudamiento municipal</v>
      </c>
      <c r="L5810" s="150">
        <f>+VLOOKUP($E5810,IGF_2018!$B$8:$Z$347,21,0)</f>
        <v>1</v>
      </c>
      <c r="M5810" s="142" t="str">
        <f>+VLOOKUP($E5810,IGF_2018!$B$8:$Z$347,22,0)</f>
        <v>Alto</v>
      </c>
    </row>
    <row r="5811" spans="1:13" x14ac:dyDescent="0.3">
      <c r="A5811" s="139">
        <f t="shared" si="5941"/>
        <v>153</v>
      </c>
      <c r="B5811" s="148">
        <f t="shared" si="5943"/>
        <v>29</v>
      </c>
      <c r="D5811" s="149" t="str">
        <f>+VLOOKUP($A5811,mUNICIPIOS!$B$4:$F$343,2,0)</f>
        <v>Suchitepéquez</v>
      </c>
      <c r="E5811" s="149">
        <f>+VLOOKUP($A5811,mUNICIPIOS!$B$4:$F$343,3,0)</f>
        <v>1017</v>
      </c>
      <c r="F5811" s="149" t="str">
        <f>+VLOOKUP($A5811,mUNICIPIOS!$B$4:$F$343,4,0)</f>
        <v>Santo Tomas La Unión</v>
      </c>
      <c r="G5811" s="139" t="str">
        <f t="shared" ref="G5811:K5811" si="5949">+G5773</f>
        <v>05</v>
      </c>
      <c r="H5811" t="str">
        <f t="shared" si="5949"/>
        <v>IGF</v>
      </c>
      <c r="I5811" t="str">
        <f t="shared" si="5949"/>
        <v>Índice de Gestión Financiera</v>
      </c>
      <c r="J5811" t="str">
        <f t="shared" si="5949"/>
        <v>INDICE</v>
      </c>
      <c r="K5811">
        <f t="shared" si="5949"/>
        <v>0</v>
      </c>
      <c r="L5811" s="150">
        <f>+VLOOKUP($E5811,IGF_2018!$B$8:$Z$347,24,0)</f>
        <v>0.31066358645043241</v>
      </c>
      <c r="M5811" s="142" t="str">
        <f>+VLOOKUP($E5811,IGF_2018!$B$8:$Z$347,25,0)</f>
        <v>Medio bajo</v>
      </c>
    </row>
    <row r="5812" spans="1:13" x14ac:dyDescent="0.3">
      <c r="A5812" s="139">
        <f t="shared" si="5941"/>
        <v>153</v>
      </c>
      <c r="B5812" s="148">
        <f t="shared" si="5943"/>
        <v>30</v>
      </c>
      <c r="D5812" s="149" t="str">
        <f>+VLOOKUP($A5812,mUNICIPIOS!$B$4:$F$343,2,0)</f>
        <v>Suchitepéquez</v>
      </c>
      <c r="E5812" s="149">
        <f>+VLOOKUP($A5812,mUNICIPIOS!$B$4:$F$343,3,0)</f>
        <v>1017</v>
      </c>
      <c r="F5812" s="149" t="str">
        <f>+VLOOKUP($A5812,mUNICIPIOS!$B$4:$F$343,4,0)</f>
        <v>Santo Tomas La Unión</v>
      </c>
      <c r="G5812" s="139" t="str">
        <f t="shared" ref="G5812:K5812" si="5950">+G5774</f>
        <v>06</v>
      </c>
      <c r="H5812" t="str">
        <f t="shared" si="5950"/>
        <v>IGE</v>
      </c>
      <c r="I5812" t="str">
        <f t="shared" si="5950"/>
        <v>Índice de Gestión Estratégica</v>
      </c>
      <c r="J5812" t="str">
        <f t="shared" si="5950"/>
        <v>06-01</v>
      </c>
      <c r="K5812" t="str">
        <f t="shared" si="5950"/>
        <v>Ejecución del Plan Operativo Anual  (POA)</v>
      </c>
      <c r="L5812" s="150">
        <f>+VLOOKUP($E5812,IGE_2018!$B$8:$Z$347,3,0)</f>
        <v>0.64999999999999991</v>
      </c>
      <c r="M5812" s="142" t="str">
        <f>+VLOOKUP($E5812,IGE_2018!$B$8:$Z$347,4,0)</f>
        <v>Medio alto</v>
      </c>
    </row>
    <row r="5813" spans="1:13" x14ac:dyDescent="0.3">
      <c r="A5813" s="139">
        <f t="shared" si="5941"/>
        <v>153</v>
      </c>
      <c r="B5813" s="148">
        <f t="shared" si="5943"/>
        <v>31</v>
      </c>
      <c r="D5813" s="149" t="str">
        <f>+VLOOKUP($A5813,mUNICIPIOS!$B$4:$F$343,2,0)</f>
        <v>Suchitepéquez</v>
      </c>
      <c r="E5813" s="149">
        <f>+VLOOKUP($A5813,mUNICIPIOS!$B$4:$F$343,3,0)</f>
        <v>1017</v>
      </c>
      <c r="F5813" s="149" t="str">
        <f>+VLOOKUP($A5813,mUNICIPIOS!$B$4:$F$343,4,0)</f>
        <v>Santo Tomas La Unión</v>
      </c>
      <c r="G5813" s="139" t="str">
        <f t="shared" ref="G5813:K5813" si="5951">+G5775</f>
        <v>06</v>
      </c>
      <c r="H5813" t="str">
        <f t="shared" si="5951"/>
        <v>IGE</v>
      </c>
      <c r="I5813" t="str">
        <f t="shared" si="5951"/>
        <v>Índice de Gestión Estratégica</v>
      </c>
      <c r="J5813" t="str">
        <f t="shared" si="5951"/>
        <v>06-02</v>
      </c>
      <c r="K5813" t="str">
        <f t="shared" si="5951"/>
        <v>Relación Plan de Desarrollo Municipal y Ordenamiento Territorial (PDM-OT) - Plan Estratégico Institucional (PEI) - Plan Operativo Multianual (POM) - Plan Operativo Anual (POA)</v>
      </c>
      <c r="L5813" s="150">
        <f>+VLOOKUP($E5813,IGE_2018!$B$8:$Z$347,6,0)</f>
        <v>3.3333333333333333E-2</v>
      </c>
      <c r="M5813" s="142" t="str">
        <f>+VLOOKUP($E5813,IGE_2018!$B$8:$Z$347,7,0)</f>
        <v>Bajo</v>
      </c>
    </row>
    <row r="5814" spans="1:13" x14ac:dyDescent="0.3">
      <c r="A5814" s="139">
        <f t="shared" si="5941"/>
        <v>153</v>
      </c>
      <c r="B5814" s="148">
        <f t="shared" si="5943"/>
        <v>32</v>
      </c>
      <c r="D5814" s="149" t="str">
        <f>+VLOOKUP($A5814,mUNICIPIOS!$B$4:$F$343,2,0)</f>
        <v>Suchitepéquez</v>
      </c>
      <c r="E5814" s="149">
        <f>+VLOOKUP($A5814,mUNICIPIOS!$B$4:$F$343,3,0)</f>
        <v>1017</v>
      </c>
      <c r="F5814" s="149" t="str">
        <f>+VLOOKUP($A5814,mUNICIPIOS!$B$4:$F$343,4,0)</f>
        <v>Santo Tomas La Unión</v>
      </c>
      <c r="G5814" s="139" t="str">
        <f t="shared" ref="G5814:K5814" si="5952">+G5776</f>
        <v>06</v>
      </c>
      <c r="H5814" t="str">
        <f t="shared" si="5952"/>
        <v>IGE</v>
      </c>
      <c r="I5814" t="str">
        <f t="shared" si="5952"/>
        <v>Índice de Gestión Estratégica</v>
      </c>
      <c r="J5814" t="str">
        <f t="shared" si="5952"/>
        <v>06-03</v>
      </c>
      <c r="K5814" t="str">
        <f t="shared" si="5952"/>
        <v>Presupuesto de egresos relacionado a competencias municipales que responden a prioridades nacionales de desarrollo.</v>
      </c>
      <c r="L5814" s="150">
        <f>+VLOOKUP($E5814,IGE_2018!$B$8:$Z$347,9,0)</f>
        <v>7.5861808658150495E-2</v>
      </c>
      <c r="M5814" s="142" t="str">
        <f>+VLOOKUP($E5814,IGE_2018!$B$8:$Z$347,10,0)</f>
        <v>Bajo</v>
      </c>
    </row>
    <row r="5815" spans="1:13" x14ac:dyDescent="0.3">
      <c r="A5815" s="139">
        <f t="shared" si="5941"/>
        <v>153</v>
      </c>
      <c r="B5815" s="148">
        <f t="shared" si="5943"/>
        <v>33</v>
      </c>
      <c r="D5815" s="149" t="str">
        <f>+VLOOKUP($A5815,mUNICIPIOS!$B$4:$F$343,2,0)</f>
        <v>Suchitepéquez</v>
      </c>
      <c r="E5815" s="149">
        <f>+VLOOKUP($A5815,mUNICIPIOS!$B$4:$F$343,3,0)</f>
        <v>1017</v>
      </c>
      <c r="F5815" s="149" t="str">
        <f>+VLOOKUP($A5815,mUNICIPIOS!$B$4:$F$343,4,0)</f>
        <v>Santo Tomas La Unión</v>
      </c>
      <c r="G5815" s="139" t="str">
        <f t="shared" ref="G5815:K5815" si="5953">+G5777</f>
        <v>06</v>
      </c>
      <c r="H5815" t="str">
        <f t="shared" si="5953"/>
        <v>IGE</v>
      </c>
      <c r="I5815" t="str">
        <f t="shared" si="5953"/>
        <v>Índice de Gestión Estratégica</v>
      </c>
      <c r="J5815" t="str">
        <f t="shared" si="5953"/>
        <v>06-04</v>
      </c>
      <c r="K5815" t="str">
        <f t="shared" si="5953"/>
        <v>Institucionalización de la gestión ordenada del territorio</v>
      </c>
      <c r="L5815" s="150">
        <f>+VLOOKUP($E5815,IGE_2018!$B$8:$Z$347,12,0)</f>
        <v>0</v>
      </c>
      <c r="M5815" s="142" t="str">
        <f>+VLOOKUP($E5815,IGE_2018!$B$8:$Z$347,13,0)</f>
        <v>Bajo</v>
      </c>
    </row>
    <row r="5816" spans="1:13" x14ac:dyDescent="0.3">
      <c r="A5816" s="139">
        <f t="shared" si="5941"/>
        <v>153</v>
      </c>
      <c r="B5816" s="148">
        <f t="shared" si="5943"/>
        <v>34</v>
      </c>
      <c r="D5816" s="149" t="str">
        <f>+VLOOKUP($A5816,mUNICIPIOS!$B$4:$F$343,2,0)</f>
        <v>Suchitepéquez</v>
      </c>
      <c r="E5816" s="149">
        <f>+VLOOKUP($A5816,mUNICIPIOS!$B$4:$F$343,3,0)</f>
        <v>1017</v>
      </c>
      <c r="F5816" s="149" t="str">
        <f>+VLOOKUP($A5816,mUNICIPIOS!$B$4:$F$343,4,0)</f>
        <v>Santo Tomas La Unión</v>
      </c>
      <c r="G5816" s="139" t="str">
        <f t="shared" ref="G5816:K5816" si="5954">+G5778</f>
        <v>06</v>
      </c>
      <c r="H5816" t="str">
        <f t="shared" si="5954"/>
        <v>IGE</v>
      </c>
      <c r="I5816" t="str">
        <f t="shared" si="5954"/>
        <v>Índice de Gestión Estratégica</v>
      </c>
      <c r="J5816" t="str">
        <f t="shared" si="5954"/>
        <v>06-05</v>
      </c>
      <c r="K5816" t="str">
        <f t="shared" si="5954"/>
        <v>Acciones para la gestión ordenada del territorio</v>
      </c>
      <c r="L5816" s="150">
        <f>+VLOOKUP($E5816,IGE_2018!$B$8:$Z$347,15,0)</f>
        <v>0</v>
      </c>
      <c r="M5816" s="142" t="str">
        <f>+VLOOKUP($E5816,IGE_2018!$B$8:$Z$347,16,0)</f>
        <v>Bajo</v>
      </c>
    </row>
    <row r="5817" spans="1:13" x14ac:dyDescent="0.3">
      <c r="A5817" s="139">
        <f t="shared" si="5941"/>
        <v>153</v>
      </c>
      <c r="B5817" s="148">
        <f t="shared" si="5943"/>
        <v>35</v>
      </c>
      <c r="D5817" s="149" t="str">
        <f>+VLOOKUP($A5817,mUNICIPIOS!$B$4:$F$343,2,0)</f>
        <v>Suchitepéquez</v>
      </c>
      <c r="E5817" s="149">
        <f>+VLOOKUP($A5817,mUNICIPIOS!$B$4:$F$343,3,0)</f>
        <v>1017</v>
      </c>
      <c r="F5817" s="149" t="str">
        <f>+VLOOKUP($A5817,mUNICIPIOS!$B$4:$F$343,4,0)</f>
        <v>Santo Tomas La Unión</v>
      </c>
      <c r="G5817" s="139" t="str">
        <f t="shared" ref="G5817:K5817" si="5955">+G5779</f>
        <v>06</v>
      </c>
      <c r="H5817" t="str">
        <f t="shared" si="5955"/>
        <v>IGE</v>
      </c>
      <c r="I5817" t="str">
        <f t="shared" si="5955"/>
        <v>Índice de Gestión Estratégica</v>
      </c>
      <c r="J5817" t="str">
        <f t="shared" si="5955"/>
        <v>06-06</v>
      </c>
      <c r="K5817" t="str">
        <f t="shared" si="5955"/>
        <v>Gestión de riesgo en la formulación de proyectos derivados de la planificación operativa anual</v>
      </c>
      <c r="L5817" s="150">
        <f>+VLOOKUP($E5817,IGE_2018!$B$8:$Z$347,18,0)</f>
        <v>0</v>
      </c>
      <c r="M5817" s="142" t="str">
        <f>+VLOOKUP($E5817,IGE_2018!$B$8:$Z$347,19,0)</f>
        <v>Bajo</v>
      </c>
    </row>
    <row r="5818" spans="1:13" x14ac:dyDescent="0.3">
      <c r="A5818" s="139">
        <f t="shared" si="5941"/>
        <v>153</v>
      </c>
      <c r="B5818" s="148">
        <f t="shared" si="5943"/>
        <v>36</v>
      </c>
      <c r="D5818" s="149" t="str">
        <f>+VLOOKUP($A5818,mUNICIPIOS!$B$4:$F$343,2,0)</f>
        <v>Suchitepéquez</v>
      </c>
      <c r="E5818" s="149">
        <f>+VLOOKUP($A5818,mUNICIPIOS!$B$4:$F$343,3,0)</f>
        <v>1017</v>
      </c>
      <c r="F5818" s="149" t="str">
        <f>+VLOOKUP($A5818,mUNICIPIOS!$B$4:$F$343,4,0)</f>
        <v>Santo Tomas La Unión</v>
      </c>
      <c r="G5818" s="139" t="str">
        <f t="shared" ref="G5818:K5818" si="5956">+G5780</f>
        <v>06</v>
      </c>
      <c r="H5818" t="str">
        <f t="shared" si="5956"/>
        <v>IGE</v>
      </c>
      <c r="I5818" t="str">
        <f t="shared" si="5956"/>
        <v>Índice de Gestión Estratégica</v>
      </c>
      <c r="J5818" t="str">
        <f t="shared" si="5956"/>
        <v>06-07</v>
      </c>
      <c r="K5818" t="str">
        <f t="shared" si="5956"/>
        <v>Ingresos por servicios ambientales en relación a los ingresos propios sin regalías</v>
      </c>
      <c r="L5818" s="150">
        <f>+VLOOKUP($E5818,IGE_2018!$B$8:$Z$347,21,0)</f>
        <v>7.312065641012608E-4</v>
      </c>
      <c r="M5818" s="142" t="str">
        <f>+VLOOKUP($E5818,IGE_2018!$B$8:$Z$347,22,0)</f>
        <v>Bajo</v>
      </c>
    </row>
    <row r="5819" spans="1:13" x14ac:dyDescent="0.3">
      <c r="A5819" s="139">
        <f t="shared" si="5941"/>
        <v>153</v>
      </c>
      <c r="B5819" s="148">
        <f t="shared" si="5943"/>
        <v>37</v>
      </c>
      <c r="D5819" s="149" t="str">
        <f>+VLOOKUP($A5819,mUNICIPIOS!$B$4:$F$343,2,0)</f>
        <v>Suchitepéquez</v>
      </c>
      <c r="E5819" s="149">
        <f>+VLOOKUP($A5819,mUNICIPIOS!$B$4:$F$343,3,0)</f>
        <v>1017</v>
      </c>
      <c r="F5819" s="149" t="str">
        <f>+VLOOKUP($A5819,mUNICIPIOS!$B$4:$F$343,4,0)</f>
        <v>Santo Tomas La Unión</v>
      </c>
      <c r="G5819" s="139" t="str">
        <f t="shared" ref="G5819:K5819" si="5957">+G5781</f>
        <v>06</v>
      </c>
      <c r="H5819" t="str">
        <f t="shared" si="5957"/>
        <v>IGE</v>
      </c>
      <c r="I5819" t="str">
        <f t="shared" si="5957"/>
        <v>Índice de Gestión Estratégica</v>
      </c>
      <c r="J5819" t="str">
        <f t="shared" si="5957"/>
        <v>INDICE</v>
      </c>
      <c r="K5819">
        <f t="shared" si="5957"/>
        <v>0</v>
      </c>
      <c r="L5819" s="150">
        <f>+VLOOKUP($E5819,IGE_2018!$B$8:$Z$347,24,0)</f>
        <v>0.12153857282094775</v>
      </c>
      <c r="M5819" s="142" t="str">
        <f>+VLOOKUP($E5819,IGE_2018!$B$8:$Z$347,25,0)</f>
        <v>Bajo</v>
      </c>
    </row>
    <row r="5820" spans="1:13" x14ac:dyDescent="0.3">
      <c r="A5820" s="139">
        <f t="shared" si="5941"/>
        <v>153</v>
      </c>
      <c r="B5820" s="148">
        <f t="shared" si="5943"/>
        <v>38</v>
      </c>
      <c r="D5820" s="149" t="str">
        <f>+VLOOKUP($A5820,mUNICIPIOS!$B$4:$F$343,2,0)</f>
        <v>Suchitepéquez</v>
      </c>
      <c r="E5820" s="149">
        <f>+VLOOKUP($A5820,mUNICIPIOS!$B$4:$F$343,3,0)</f>
        <v>1017</v>
      </c>
      <c r="F5820" s="149" t="str">
        <f>+VLOOKUP($A5820,mUNICIPIOS!$B$4:$F$343,4,0)</f>
        <v>Santo Tomas La Unión</v>
      </c>
      <c r="G5820" s="139" t="str">
        <f t="shared" ref="G5820:K5820" si="5958">+G5782</f>
        <v>RANKING</v>
      </c>
      <c r="H5820" t="str">
        <f t="shared" si="5958"/>
        <v>RGM</v>
      </c>
      <c r="I5820" t="str">
        <f t="shared" si="5958"/>
        <v>Ranking de la Gestión Municipal 2018</v>
      </c>
      <c r="J5820" t="str">
        <f t="shared" si="5958"/>
        <v>RANKING</v>
      </c>
      <c r="K5820">
        <f t="shared" si="5958"/>
        <v>0</v>
      </c>
      <c r="L5820" s="151">
        <f>+VLOOKUP($E5820,Resultados_generales!$C$8:$AE$347,27,0)</f>
        <v>0.32058518017021936</v>
      </c>
      <c r="M5820" t="str">
        <f>+VLOOKUP($E5820,Resultados_generales!$C$8:$AE$347,28,0)</f>
        <v>Medio bajo</v>
      </c>
    </row>
    <row r="5821" spans="1:13" x14ac:dyDescent="0.3">
      <c r="A5821" s="139">
        <f t="shared" si="5941"/>
        <v>154</v>
      </c>
      <c r="B5821" s="148">
        <f t="shared" si="5943"/>
        <v>1</v>
      </c>
      <c r="D5821" s="149" t="str">
        <f>+VLOOKUP($A5821,mUNICIPIOS!$B$4:$F$343,2,0)</f>
        <v>Suchitepéquez</v>
      </c>
      <c r="E5821" s="149">
        <f>+VLOOKUP($A5821,mUNICIPIOS!$B$4:$F$343,3,0)</f>
        <v>1018</v>
      </c>
      <c r="F5821" s="149" t="str">
        <f>+VLOOKUP($A5821,mUNICIPIOS!$B$4:$F$343,4,0)</f>
        <v>Zunilito</v>
      </c>
      <c r="G5821" s="139" t="str">
        <f t="shared" ref="G5821:K5821" si="5959">+G5783</f>
        <v>01</v>
      </c>
      <c r="H5821" t="str">
        <f t="shared" si="5959"/>
        <v>IPC</v>
      </c>
      <c r="I5821" t="str">
        <f t="shared" si="5959"/>
        <v>Índice de Participación Ciudadana</v>
      </c>
      <c r="J5821" t="str">
        <f t="shared" si="5959"/>
        <v>01-01</v>
      </c>
      <c r="K5821" t="str">
        <f t="shared" si="5959"/>
        <v>Número de reuniones del COMUDE en el año de la medición.</v>
      </c>
      <c r="L5821" s="150">
        <f>+VLOOKUP($E5821,IPC_2018!$B$8:$T$347,3,0)</f>
        <v>0.66666666666666663</v>
      </c>
      <c r="M5821" s="142" t="str">
        <f>+VLOOKUP($E5821,IPC_2018!$B$8:$T$347,4,0)</f>
        <v>Medio alto</v>
      </c>
    </row>
    <row r="5822" spans="1:13" x14ac:dyDescent="0.3">
      <c r="A5822" s="139">
        <f t="shared" si="5941"/>
        <v>154</v>
      </c>
      <c r="B5822" s="148">
        <f t="shared" si="5943"/>
        <v>2</v>
      </c>
      <c r="D5822" s="149" t="str">
        <f>+VLOOKUP($A5822,mUNICIPIOS!$B$4:$F$343,2,0)</f>
        <v>Suchitepéquez</v>
      </c>
      <c r="E5822" s="149">
        <f>+VLOOKUP($A5822,mUNICIPIOS!$B$4:$F$343,3,0)</f>
        <v>1018</v>
      </c>
      <c r="F5822" s="149" t="str">
        <f>+VLOOKUP($A5822,mUNICIPIOS!$B$4:$F$343,4,0)</f>
        <v>Zunilito</v>
      </c>
      <c r="G5822" s="139" t="str">
        <f t="shared" ref="G5822:K5822" si="5960">+G5784</f>
        <v>01</v>
      </c>
      <c r="H5822" t="str">
        <f t="shared" si="5960"/>
        <v>IPC</v>
      </c>
      <c r="I5822" t="str">
        <f t="shared" si="5960"/>
        <v>Índice de Participación Ciudadana</v>
      </c>
      <c r="J5822" t="str">
        <f t="shared" si="5960"/>
        <v>01-02</v>
      </c>
      <c r="K5822" t="str">
        <f t="shared" si="5960"/>
        <v>Participación de Alcaldes, Concejales y Síndicos determinados o designados en el COMUDE</v>
      </c>
      <c r="L5822" s="150">
        <f>+VLOOKUP($E5822,IPC_2018!$B$8:$T$347,6,0)</f>
        <v>1</v>
      </c>
      <c r="M5822" s="142" t="str">
        <f>+VLOOKUP($E5822,IPC_2018!$B$8:$T$347,7,0)</f>
        <v>Alto</v>
      </c>
    </row>
    <row r="5823" spans="1:13" x14ac:dyDescent="0.3">
      <c r="A5823" s="139">
        <f t="shared" si="5941"/>
        <v>154</v>
      </c>
      <c r="B5823" s="148">
        <f t="shared" si="5943"/>
        <v>3</v>
      </c>
      <c r="D5823" s="149" t="str">
        <f>+VLOOKUP($A5823,mUNICIPIOS!$B$4:$F$343,2,0)</f>
        <v>Suchitepéquez</v>
      </c>
      <c r="E5823" s="149">
        <f>+VLOOKUP($A5823,mUNICIPIOS!$B$4:$F$343,3,0)</f>
        <v>1018</v>
      </c>
      <c r="F5823" s="149" t="str">
        <f>+VLOOKUP($A5823,mUNICIPIOS!$B$4:$F$343,4,0)</f>
        <v>Zunilito</v>
      </c>
      <c r="G5823" s="139" t="str">
        <f t="shared" ref="G5823:K5823" si="5961">+G5785</f>
        <v>01</v>
      </c>
      <c r="H5823" t="str">
        <f t="shared" si="5961"/>
        <v>IPC</v>
      </c>
      <c r="I5823" t="str">
        <f t="shared" si="5961"/>
        <v>Índice de Participación Ciudadana</v>
      </c>
      <c r="J5823" t="str">
        <f t="shared" si="5961"/>
        <v>01-03</v>
      </c>
      <c r="K5823" t="str">
        <f t="shared" si="5961"/>
        <v>Participación  de organizaciones de jóvenes, mujeres, pueblos mayas, xincas, garífunas, y otras organizaciones en el Comude</v>
      </c>
      <c r="L5823" s="150">
        <f>+VLOOKUP($E5823,IPC_2018!$B$8:$T$347,9,0)</f>
        <v>0</v>
      </c>
      <c r="M5823" s="142" t="str">
        <f>+VLOOKUP($E5823,IPC_2018!$B$8:$T$347,10,0)</f>
        <v>Bajo</v>
      </c>
    </row>
    <row r="5824" spans="1:13" x14ac:dyDescent="0.3">
      <c r="A5824" s="139">
        <f t="shared" si="5941"/>
        <v>154</v>
      </c>
      <c r="B5824" s="148">
        <f t="shared" si="5943"/>
        <v>4</v>
      </c>
      <c r="D5824" s="149" t="str">
        <f>+VLOOKUP($A5824,mUNICIPIOS!$B$4:$F$343,2,0)</f>
        <v>Suchitepéquez</v>
      </c>
      <c r="E5824" s="149">
        <f>+VLOOKUP($A5824,mUNICIPIOS!$B$4:$F$343,3,0)</f>
        <v>1018</v>
      </c>
      <c r="F5824" s="149" t="str">
        <f>+VLOOKUP($A5824,mUNICIPIOS!$B$4:$F$343,4,0)</f>
        <v>Zunilito</v>
      </c>
      <c r="G5824" s="139" t="str">
        <f t="shared" ref="G5824:K5824" si="5962">+G5786</f>
        <v>01</v>
      </c>
      <c r="H5824" t="str">
        <f t="shared" si="5962"/>
        <v>IPC</v>
      </c>
      <c r="I5824" t="str">
        <f t="shared" si="5962"/>
        <v>Índice de Participación Ciudadana</v>
      </c>
      <c r="J5824" t="str">
        <f t="shared" si="5962"/>
        <v>01-04</v>
      </c>
      <c r="K5824" t="str">
        <f t="shared" si="5962"/>
        <v>Representatividad territorial del Comude.</v>
      </c>
      <c r="L5824" s="150">
        <f>+VLOOKUP($E5824,IPC_2018!$B$8:$T$347,12,0)</f>
        <v>1</v>
      </c>
      <c r="M5824" s="142" t="str">
        <f>+VLOOKUP($E5824,IPC_2018!$B$8:$T$347,13,0)</f>
        <v>Alto</v>
      </c>
    </row>
    <row r="5825" spans="1:13" x14ac:dyDescent="0.3">
      <c r="A5825" s="139">
        <f t="shared" si="5941"/>
        <v>154</v>
      </c>
      <c r="B5825" s="148">
        <f t="shared" si="5943"/>
        <v>5</v>
      </c>
      <c r="D5825" s="149" t="str">
        <f>+VLOOKUP($A5825,mUNICIPIOS!$B$4:$F$343,2,0)</f>
        <v>Suchitepéquez</v>
      </c>
      <c r="E5825" s="149">
        <f>+VLOOKUP($A5825,mUNICIPIOS!$B$4:$F$343,3,0)</f>
        <v>1018</v>
      </c>
      <c r="F5825" s="149" t="str">
        <f>+VLOOKUP($A5825,mUNICIPIOS!$B$4:$F$343,4,0)</f>
        <v>Zunilito</v>
      </c>
      <c r="G5825" s="139" t="str">
        <f t="shared" ref="G5825:K5825" si="5963">+G5787</f>
        <v>01</v>
      </c>
      <c r="H5825" t="str">
        <f t="shared" si="5963"/>
        <v>IPC</v>
      </c>
      <c r="I5825" t="str">
        <f t="shared" si="5963"/>
        <v>Índice de Participación Ciudadana</v>
      </c>
      <c r="J5825" t="str">
        <f t="shared" si="5963"/>
        <v>01-05</v>
      </c>
      <c r="K5825" t="str">
        <f t="shared" si="5963"/>
        <v>Funcionamiento del Comude</v>
      </c>
      <c r="L5825" s="150">
        <f>+VLOOKUP($E5825,IPC_2018!$B$8:$T$347,15,0)</f>
        <v>0.24911660786187864</v>
      </c>
      <c r="M5825" s="142" t="str">
        <f>+VLOOKUP($E5825,IPC_2018!$B$8:$T$347,16,0)</f>
        <v>Medio bajo</v>
      </c>
    </row>
    <row r="5826" spans="1:13" x14ac:dyDescent="0.3">
      <c r="A5826" s="139">
        <f t="shared" si="5941"/>
        <v>154</v>
      </c>
      <c r="B5826" s="148">
        <f t="shared" si="5943"/>
        <v>6</v>
      </c>
      <c r="D5826" s="149" t="str">
        <f>+VLOOKUP($A5826,mUNICIPIOS!$B$4:$F$343,2,0)</f>
        <v>Suchitepéquez</v>
      </c>
      <c r="E5826" s="149">
        <f>+VLOOKUP($A5826,mUNICIPIOS!$B$4:$F$343,3,0)</f>
        <v>1018</v>
      </c>
      <c r="F5826" s="149" t="str">
        <f>+VLOOKUP($A5826,mUNICIPIOS!$B$4:$F$343,4,0)</f>
        <v>Zunilito</v>
      </c>
      <c r="G5826" s="139" t="str">
        <f t="shared" ref="G5826:K5826" si="5964">+G5788</f>
        <v>01</v>
      </c>
      <c r="H5826" t="str">
        <f t="shared" si="5964"/>
        <v>IPC</v>
      </c>
      <c r="I5826" t="str">
        <f t="shared" si="5964"/>
        <v>Índice de Participación Ciudadana</v>
      </c>
      <c r="J5826" t="str">
        <f t="shared" si="5964"/>
        <v>INDICE</v>
      </c>
      <c r="K5826">
        <f t="shared" si="5964"/>
        <v>0</v>
      </c>
      <c r="L5826" s="150">
        <f>+VLOOKUP($E5826,IPC_2018!$B$8:$T$347,18,0)</f>
        <v>0.59570082451261519</v>
      </c>
      <c r="M5826" s="142" t="str">
        <f>+VLOOKUP($E5826,IPC_2018!$B$8:$T$347,19,0)</f>
        <v>Medio</v>
      </c>
    </row>
    <row r="5827" spans="1:13" x14ac:dyDescent="0.3">
      <c r="A5827" s="139">
        <f t="shared" si="5941"/>
        <v>154</v>
      </c>
      <c r="B5827" s="148">
        <f t="shared" si="5943"/>
        <v>7</v>
      </c>
      <c r="D5827" s="149" t="str">
        <f>+VLOOKUP($A5827,mUNICIPIOS!$B$4:$F$343,2,0)</f>
        <v>Suchitepéquez</v>
      </c>
      <c r="E5827" s="149">
        <f>+VLOOKUP($A5827,mUNICIPIOS!$B$4:$F$343,3,0)</f>
        <v>1018</v>
      </c>
      <c r="F5827" s="149" t="str">
        <f>+VLOOKUP($A5827,mUNICIPIOS!$B$4:$F$343,4,0)</f>
        <v>Zunilito</v>
      </c>
      <c r="G5827" s="139" t="str">
        <f t="shared" ref="G5827:K5827" si="5965">+G5789</f>
        <v>02</v>
      </c>
      <c r="H5827" t="str">
        <f t="shared" si="5965"/>
        <v>IIC</v>
      </c>
      <c r="I5827" t="str">
        <f t="shared" si="5965"/>
        <v>Índice de Información a la Ciudadanía</v>
      </c>
      <c r="J5827" t="str">
        <f t="shared" si="5965"/>
        <v>02-01</v>
      </c>
      <c r="K5827" t="str">
        <f t="shared" si="5965"/>
        <v>Rendición de cuentas cuatrimestral y anual al Comude enfocadas en resultados.</v>
      </c>
      <c r="L5827" s="150">
        <f>+VLOOKUP($E5827,IIC_2018!$B$8:$Q$347,3,0)</f>
        <v>0.60000000000000009</v>
      </c>
      <c r="M5827" s="142" t="str">
        <f>+VLOOKUP($E5827,IIC_2018!$B$8:$Q$347,4,0)</f>
        <v>Medio</v>
      </c>
    </row>
    <row r="5828" spans="1:13" x14ac:dyDescent="0.3">
      <c r="A5828" s="139">
        <f t="shared" si="5941"/>
        <v>154</v>
      </c>
      <c r="B5828" s="148">
        <f t="shared" si="5943"/>
        <v>8</v>
      </c>
      <c r="D5828" s="149" t="str">
        <f>+VLOOKUP($A5828,mUNICIPIOS!$B$4:$F$343,2,0)</f>
        <v>Suchitepéquez</v>
      </c>
      <c r="E5828" s="149">
        <f>+VLOOKUP($A5828,mUNICIPIOS!$B$4:$F$343,3,0)</f>
        <v>1018</v>
      </c>
      <c r="F5828" s="149" t="str">
        <f>+VLOOKUP($A5828,mUNICIPIOS!$B$4:$F$343,4,0)</f>
        <v>Zunilito</v>
      </c>
      <c r="G5828" s="139" t="str">
        <f t="shared" ref="G5828:K5828" si="5966">+G5790</f>
        <v>02</v>
      </c>
      <c r="H5828" t="str">
        <f t="shared" si="5966"/>
        <v>IIC</v>
      </c>
      <c r="I5828" t="str">
        <f t="shared" si="5966"/>
        <v>Índice de Información a la Ciudadanía</v>
      </c>
      <c r="J5828" t="str">
        <f t="shared" si="5966"/>
        <v>02-02</v>
      </c>
      <c r="K5828" t="str">
        <f t="shared" si="5966"/>
        <v>Información presupuestaria y otra información brindada a la ciudadanía disponible en medios locales de comunicación.</v>
      </c>
      <c r="L5828" s="150">
        <f>+VLOOKUP($E5828,IIC_2018!$B$8:$Q$347,6,0)</f>
        <v>1</v>
      </c>
      <c r="M5828" s="142" t="str">
        <f>+VLOOKUP($E5828,IIC_2018!$B$8:$Q$347,7,0)</f>
        <v>Alto</v>
      </c>
    </row>
    <row r="5829" spans="1:13" x14ac:dyDescent="0.3">
      <c r="A5829" s="139">
        <f t="shared" si="5941"/>
        <v>154</v>
      </c>
      <c r="B5829" s="148">
        <f t="shared" si="5943"/>
        <v>9</v>
      </c>
      <c r="D5829" s="149" t="str">
        <f>+VLOOKUP($A5829,mUNICIPIOS!$B$4:$F$343,2,0)</f>
        <v>Suchitepéquez</v>
      </c>
      <c r="E5829" s="149">
        <f>+VLOOKUP($A5829,mUNICIPIOS!$B$4:$F$343,3,0)</f>
        <v>1018</v>
      </c>
      <c r="F5829" s="149" t="str">
        <f>+VLOOKUP($A5829,mUNICIPIOS!$B$4:$F$343,4,0)</f>
        <v>Zunilito</v>
      </c>
      <c r="G5829" s="139" t="str">
        <f t="shared" ref="G5829:K5829" si="5967">+G5791</f>
        <v>02</v>
      </c>
      <c r="H5829" t="str">
        <f t="shared" si="5967"/>
        <v>IIC</v>
      </c>
      <c r="I5829" t="str">
        <f t="shared" si="5967"/>
        <v>Índice de Información a la Ciudadanía</v>
      </c>
      <c r="J5829" t="str">
        <f t="shared" si="5967"/>
        <v>02-03</v>
      </c>
      <c r="K5829" t="str">
        <f t="shared" si="5967"/>
        <v>Información pública de oficio actualizada y disponible de acuerdo a la LAIP y uso de internet.</v>
      </c>
      <c r="L5829" s="150">
        <f>+VLOOKUP($E5829,IIC_2018!$B$8:$Q$347,9,0)</f>
        <v>0.99999999999999989</v>
      </c>
      <c r="M5829" s="142" t="str">
        <f>+VLOOKUP($E5829,IIC_2018!$B$8:$Q$347,10,0)</f>
        <v>Alto</v>
      </c>
    </row>
    <row r="5830" spans="1:13" x14ac:dyDescent="0.3">
      <c r="A5830" s="139">
        <f t="shared" si="5941"/>
        <v>154</v>
      </c>
      <c r="B5830" s="148">
        <f t="shared" si="5943"/>
        <v>10</v>
      </c>
      <c r="D5830" s="149" t="str">
        <f>+VLOOKUP($A5830,mUNICIPIOS!$B$4:$F$343,2,0)</f>
        <v>Suchitepéquez</v>
      </c>
      <c r="E5830" s="149">
        <f>+VLOOKUP($A5830,mUNICIPIOS!$B$4:$F$343,3,0)</f>
        <v>1018</v>
      </c>
      <c r="F5830" s="149" t="str">
        <f>+VLOOKUP($A5830,mUNICIPIOS!$B$4:$F$343,4,0)</f>
        <v>Zunilito</v>
      </c>
      <c r="G5830" s="139" t="str">
        <f t="shared" ref="G5830:K5830" si="5968">+G5792</f>
        <v>02</v>
      </c>
      <c r="H5830" t="str">
        <f t="shared" si="5968"/>
        <v>IIC</v>
      </c>
      <c r="I5830" t="str">
        <f t="shared" si="5968"/>
        <v>Índice de Información a la Ciudadanía</v>
      </c>
      <c r="J5830" t="str">
        <f t="shared" si="5968"/>
        <v>02-04</v>
      </c>
      <c r="K5830" t="str">
        <f t="shared" si="5968"/>
        <v>Relación del monto contratado por medio de Guate compras con el total del presupuesto de egresos vigente.</v>
      </c>
      <c r="L5830" s="150">
        <f>+VLOOKUP($E5830,IIC_2018!$B$8:$Q$347,12,0)</f>
        <v>0.45803146099713543</v>
      </c>
      <c r="M5830" s="142" t="str">
        <f>+VLOOKUP($E5830,IIC_2018!$B$8:$Q$347,13,0)</f>
        <v>Medio</v>
      </c>
    </row>
    <row r="5831" spans="1:13" x14ac:dyDescent="0.3">
      <c r="A5831" s="139">
        <f t="shared" si="5941"/>
        <v>154</v>
      </c>
      <c r="B5831" s="148">
        <f t="shared" si="5943"/>
        <v>11</v>
      </c>
      <c r="D5831" s="149" t="str">
        <f>+VLOOKUP($A5831,mUNICIPIOS!$B$4:$F$343,2,0)</f>
        <v>Suchitepéquez</v>
      </c>
      <c r="E5831" s="149">
        <f>+VLOOKUP($A5831,mUNICIPIOS!$B$4:$F$343,3,0)</f>
        <v>1018</v>
      </c>
      <c r="F5831" s="149" t="str">
        <f>+VLOOKUP($A5831,mUNICIPIOS!$B$4:$F$343,4,0)</f>
        <v>Zunilito</v>
      </c>
      <c r="G5831" s="139" t="str">
        <f t="shared" ref="G5831:K5831" si="5969">+G5793</f>
        <v>02</v>
      </c>
      <c r="H5831" t="str">
        <f t="shared" si="5969"/>
        <v>IIC</v>
      </c>
      <c r="I5831" t="str">
        <f t="shared" si="5969"/>
        <v>Índice de Información a la Ciudadanía</v>
      </c>
      <c r="J5831" t="str">
        <f t="shared" si="5969"/>
        <v>INDICE</v>
      </c>
      <c r="K5831">
        <f t="shared" si="5969"/>
        <v>0</v>
      </c>
      <c r="L5831" s="150">
        <f>+VLOOKUP($E5831,IIC_2018!$B$8:$Q$347,15,0)</f>
        <v>0.76450786524928382</v>
      </c>
      <c r="M5831" s="142" t="str">
        <f>+VLOOKUP($E5831,IIC_2018!$B$8:$Q$347,16,0)</f>
        <v>Medio alto</v>
      </c>
    </row>
    <row r="5832" spans="1:13" x14ac:dyDescent="0.3">
      <c r="A5832" s="139">
        <f t="shared" si="5941"/>
        <v>154</v>
      </c>
      <c r="B5832" s="148">
        <f t="shared" si="5943"/>
        <v>12</v>
      </c>
      <c r="D5832" s="149" t="str">
        <f>+VLOOKUP($A5832,mUNICIPIOS!$B$4:$F$343,2,0)</f>
        <v>Suchitepéquez</v>
      </c>
      <c r="E5832" s="149">
        <f>+VLOOKUP($A5832,mUNICIPIOS!$B$4:$F$343,3,0)</f>
        <v>1018</v>
      </c>
      <c r="F5832" s="149" t="str">
        <f>+VLOOKUP($A5832,mUNICIPIOS!$B$4:$F$343,4,0)</f>
        <v>Zunilito</v>
      </c>
      <c r="G5832" s="139" t="str">
        <f t="shared" ref="G5832:K5832" si="5970">+G5794</f>
        <v>03</v>
      </c>
      <c r="H5832" t="str">
        <f t="shared" si="5970"/>
        <v>ISP</v>
      </c>
      <c r="I5832" t="str">
        <f t="shared" si="5970"/>
        <v>Índice de Servicios Públicos</v>
      </c>
      <c r="J5832" t="str">
        <f t="shared" si="5970"/>
        <v>03-01</v>
      </c>
      <c r="K5832" t="str">
        <f t="shared" si="5970"/>
        <v>Cobertura del servicio público de agua</v>
      </c>
      <c r="L5832" s="150">
        <f>+VLOOKUP($E5832,ISP_2018!$B$8:$T$347,3,0)</f>
        <v>0.68181818181818177</v>
      </c>
      <c r="M5832" s="142" t="str">
        <f>+VLOOKUP($E5832,ISP_2018!$B$8:$T$347,4,0)</f>
        <v>Medio alto</v>
      </c>
    </row>
    <row r="5833" spans="1:13" x14ac:dyDescent="0.3">
      <c r="A5833" s="139">
        <f t="shared" si="5941"/>
        <v>154</v>
      </c>
      <c r="B5833" s="148">
        <f t="shared" si="5943"/>
        <v>13</v>
      </c>
      <c r="D5833" s="149" t="str">
        <f>+VLOOKUP($A5833,mUNICIPIOS!$B$4:$F$343,2,0)</f>
        <v>Suchitepéquez</v>
      </c>
      <c r="E5833" s="149">
        <f>+VLOOKUP($A5833,mUNICIPIOS!$B$4:$F$343,3,0)</f>
        <v>1018</v>
      </c>
      <c r="F5833" s="149" t="str">
        <f>+VLOOKUP($A5833,mUNICIPIOS!$B$4:$F$343,4,0)</f>
        <v>Zunilito</v>
      </c>
      <c r="G5833" s="139" t="str">
        <f t="shared" ref="G5833:K5833" si="5971">+G5795</f>
        <v>03</v>
      </c>
      <c r="H5833" t="str">
        <f t="shared" si="5971"/>
        <v>ISP</v>
      </c>
      <c r="I5833" t="str">
        <f t="shared" si="5971"/>
        <v>Índice de Servicios Públicos</v>
      </c>
      <c r="J5833" t="str">
        <f t="shared" si="5971"/>
        <v>03-02</v>
      </c>
      <c r="K5833" t="str">
        <f t="shared" si="5971"/>
        <v>Control de la calidad del servicio público de agua</v>
      </c>
      <c r="L5833" s="150">
        <f>+VLOOKUP($E5833,ISP_2018!$B$8:$T$347,6,0)</f>
        <v>0.6100000000000001</v>
      </c>
      <c r="M5833" s="142" t="str">
        <f>+VLOOKUP($E5833,ISP_2018!$B$8:$T$347,7,0)</f>
        <v>Medio alto</v>
      </c>
    </row>
    <row r="5834" spans="1:13" x14ac:dyDescent="0.3">
      <c r="A5834" s="139">
        <f t="shared" si="5941"/>
        <v>154</v>
      </c>
      <c r="B5834" s="148">
        <f t="shared" si="5943"/>
        <v>14</v>
      </c>
      <c r="D5834" s="149" t="str">
        <f>+VLOOKUP($A5834,mUNICIPIOS!$B$4:$F$343,2,0)</f>
        <v>Suchitepéquez</v>
      </c>
      <c r="E5834" s="149">
        <f>+VLOOKUP($A5834,mUNICIPIOS!$B$4:$F$343,3,0)</f>
        <v>1018</v>
      </c>
      <c r="F5834" s="149" t="str">
        <f>+VLOOKUP($A5834,mUNICIPIOS!$B$4:$F$343,4,0)</f>
        <v>Zunilito</v>
      </c>
      <c r="G5834" s="139" t="str">
        <f t="shared" ref="G5834:K5834" si="5972">+G5796</f>
        <v>03</v>
      </c>
      <c r="H5834" t="str">
        <f t="shared" si="5972"/>
        <v>ISP</v>
      </c>
      <c r="I5834" t="str">
        <f t="shared" si="5972"/>
        <v>Índice de Servicios Públicos</v>
      </c>
      <c r="J5834" t="str">
        <f t="shared" si="5972"/>
        <v>03-03</v>
      </c>
      <c r="K5834" t="str">
        <f t="shared" si="5972"/>
        <v>Disposición  y tratamiento  de aguas residuales</v>
      </c>
      <c r="L5834" s="150">
        <f>+VLOOKUP($E5834,ISP_2018!$B$8:$T$347,9,0)</f>
        <v>0.65220769478424778</v>
      </c>
      <c r="M5834" s="142" t="str">
        <f>+VLOOKUP($E5834,ISP_2018!$B$8:$T$347,10,0)</f>
        <v>Medio alto</v>
      </c>
    </row>
    <row r="5835" spans="1:13" x14ac:dyDescent="0.3">
      <c r="A5835" s="139">
        <f t="shared" si="5941"/>
        <v>154</v>
      </c>
      <c r="B5835" s="148">
        <f t="shared" si="5943"/>
        <v>15</v>
      </c>
      <c r="D5835" s="149" t="str">
        <f>+VLOOKUP($A5835,mUNICIPIOS!$B$4:$F$343,2,0)</f>
        <v>Suchitepéquez</v>
      </c>
      <c r="E5835" s="149">
        <f>+VLOOKUP($A5835,mUNICIPIOS!$B$4:$F$343,3,0)</f>
        <v>1018</v>
      </c>
      <c r="F5835" s="149" t="str">
        <f>+VLOOKUP($A5835,mUNICIPIOS!$B$4:$F$343,4,0)</f>
        <v>Zunilito</v>
      </c>
      <c r="G5835" s="139" t="str">
        <f t="shared" ref="G5835:K5835" si="5973">+G5797</f>
        <v>03</v>
      </c>
      <c r="H5835" t="str">
        <f t="shared" si="5973"/>
        <v>ISP</v>
      </c>
      <c r="I5835" t="str">
        <f t="shared" si="5973"/>
        <v>Índice de Servicios Públicos</v>
      </c>
      <c r="J5835" t="str">
        <f t="shared" si="5973"/>
        <v>03-04</v>
      </c>
      <c r="K5835" t="str">
        <f t="shared" si="5973"/>
        <v>Gestión y manejo de los residuos y desechos sólidos</v>
      </c>
      <c r="L5835" s="150">
        <f>+VLOOKUP($E5835,ISP_2018!$B$8:$T$347,12,0)</f>
        <v>0.6379192231015407</v>
      </c>
      <c r="M5835" s="142" t="str">
        <f>+VLOOKUP($E5835,ISP_2018!$B$8:$T$347,13,0)</f>
        <v>Medio alto</v>
      </c>
    </row>
    <row r="5836" spans="1:13" x14ac:dyDescent="0.3">
      <c r="A5836" s="139">
        <f t="shared" si="5941"/>
        <v>154</v>
      </c>
      <c r="B5836" s="148">
        <f t="shared" si="5943"/>
        <v>16</v>
      </c>
      <c r="D5836" s="149" t="str">
        <f>+VLOOKUP($A5836,mUNICIPIOS!$B$4:$F$343,2,0)</f>
        <v>Suchitepéquez</v>
      </c>
      <c r="E5836" s="149">
        <f>+VLOOKUP($A5836,mUNICIPIOS!$B$4:$F$343,3,0)</f>
        <v>1018</v>
      </c>
      <c r="F5836" s="149" t="str">
        <f>+VLOOKUP($A5836,mUNICIPIOS!$B$4:$F$343,4,0)</f>
        <v>Zunilito</v>
      </c>
      <c r="G5836" s="139" t="str">
        <f t="shared" ref="G5836:K5836" si="5974">+G5798</f>
        <v>03</v>
      </c>
      <c r="H5836" t="str">
        <f t="shared" si="5974"/>
        <v>ISP</v>
      </c>
      <c r="I5836" t="str">
        <f t="shared" si="5974"/>
        <v>Índice de Servicios Públicos</v>
      </c>
      <c r="J5836" t="str">
        <f t="shared" si="5974"/>
        <v>03-05</v>
      </c>
      <c r="K5836" t="str">
        <f t="shared" si="5974"/>
        <v>Gestión de servicios públicos municipales</v>
      </c>
      <c r="L5836" s="150">
        <f>+VLOOKUP($E5836,ISP_2018!$B$8:$T$347,15,0)</f>
        <v>0.64516129032258063</v>
      </c>
      <c r="M5836" s="142" t="str">
        <f>+VLOOKUP($E5836,ISP_2018!$B$8:$T$347,16,0)</f>
        <v>Medio alto</v>
      </c>
    </row>
    <row r="5837" spans="1:13" x14ac:dyDescent="0.3">
      <c r="A5837" s="139">
        <f t="shared" si="5941"/>
        <v>154</v>
      </c>
      <c r="B5837" s="148">
        <f t="shared" si="5943"/>
        <v>17</v>
      </c>
      <c r="D5837" s="149" t="str">
        <f>+VLOOKUP($A5837,mUNICIPIOS!$B$4:$F$343,2,0)</f>
        <v>Suchitepéquez</v>
      </c>
      <c r="E5837" s="149">
        <f>+VLOOKUP($A5837,mUNICIPIOS!$B$4:$F$343,3,0)</f>
        <v>1018</v>
      </c>
      <c r="F5837" s="149" t="str">
        <f>+VLOOKUP($A5837,mUNICIPIOS!$B$4:$F$343,4,0)</f>
        <v>Zunilito</v>
      </c>
      <c r="G5837" s="139" t="str">
        <f t="shared" ref="G5837:K5837" si="5975">+G5799</f>
        <v>03</v>
      </c>
      <c r="H5837" t="str">
        <f t="shared" si="5975"/>
        <v>ISP</v>
      </c>
      <c r="I5837" t="str">
        <f t="shared" si="5975"/>
        <v>Índice de Servicios Públicos</v>
      </c>
      <c r="J5837" t="str">
        <f t="shared" si="5975"/>
        <v>INDICE</v>
      </c>
      <c r="K5837">
        <f t="shared" si="5975"/>
        <v>0</v>
      </c>
      <c r="L5837" s="150">
        <f>+VLOOKUP($E5837,ISP_2018!$B$8:$T$347,18,0)</f>
        <v>0.63823945982349206</v>
      </c>
      <c r="M5837" s="142" t="str">
        <f>+VLOOKUP($E5837,ISP_2018!$B$8:$T$347,19,0)</f>
        <v>Medio alto</v>
      </c>
    </row>
    <row r="5838" spans="1:13" x14ac:dyDescent="0.3">
      <c r="A5838" s="139">
        <f t="shared" si="5941"/>
        <v>154</v>
      </c>
      <c r="B5838" s="148">
        <f t="shared" si="5943"/>
        <v>18</v>
      </c>
      <c r="D5838" s="149" t="str">
        <f>+VLOOKUP($A5838,mUNICIPIOS!$B$4:$F$343,2,0)</f>
        <v>Suchitepéquez</v>
      </c>
      <c r="E5838" s="149">
        <f>+VLOOKUP($A5838,mUNICIPIOS!$B$4:$F$343,3,0)</f>
        <v>1018</v>
      </c>
      <c r="F5838" s="149" t="str">
        <f>+VLOOKUP($A5838,mUNICIPIOS!$B$4:$F$343,4,0)</f>
        <v>Zunilito</v>
      </c>
      <c r="G5838" s="139" t="str">
        <f t="shared" ref="G5838:K5838" si="5976">+G5800</f>
        <v>04</v>
      </c>
      <c r="H5838" t="str">
        <f t="shared" si="5976"/>
        <v>IGA</v>
      </c>
      <c r="I5838" t="str">
        <f t="shared" si="5976"/>
        <v>Índice de Gestión Administrativa</v>
      </c>
      <c r="J5838" t="str">
        <f t="shared" si="5976"/>
        <v>04-01</v>
      </c>
      <c r="K5838" t="str">
        <f t="shared" si="5976"/>
        <v>Existencia de elementos de atención municipal orientada al vecino</v>
      </c>
      <c r="L5838" s="150">
        <f>+VLOOKUP($E5838,IGA_2018!$B$8:$N$347,3,0)</f>
        <v>0.75</v>
      </c>
      <c r="M5838" s="142" t="str">
        <f>+VLOOKUP($E5838,IGA_2018!$B$8:$N$347,4,0)</f>
        <v>Medio alto</v>
      </c>
    </row>
    <row r="5839" spans="1:13" x14ac:dyDescent="0.3">
      <c r="A5839" s="139">
        <f t="shared" si="5941"/>
        <v>154</v>
      </c>
      <c r="B5839" s="148">
        <f t="shared" si="5943"/>
        <v>19</v>
      </c>
      <c r="D5839" s="149" t="str">
        <f>+VLOOKUP($A5839,mUNICIPIOS!$B$4:$F$343,2,0)</f>
        <v>Suchitepéquez</v>
      </c>
      <c r="E5839" s="149">
        <f>+VLOOKUP($A5839,mUNICIPIOS!$B$4:$F$343,3,0)</f>
        <v>1018</v>
      </c>
      <c r="F5839" s="149" t="str">
        <f>+VLOOKUP($A5839,mUNICIPIOS!$B$4:$F$343,4,0)</f>
        <v>Zunilito</v>
      </c>
      <c r="G5839" s="139" t="str">
        <f t="shared" ref="G5839:K5839" si="5977">+G5801</f>
        <v>04</v>
      </c>
      <c r="H5839" t="str">
        <f t="shared" si="5977"/>
        <v>IGA</v>
      </c>
      <c r="I5839" t="str">
        <f t="shared" si="5977"/>
        <v>Índice de Gestión Administrativa</v>
      </c>
      <c r="J5839" t="str">
        <f t="shared" si="5977"/>
        <v>04-02</v>
      </c>
      <c r="K5839" t="str">
        <f t="shared" si="5977"/>
        <v>Gestión del recurso humano.</v>
      </c>
      <c r="L5839" s="150">
        <f>+VLOOKUP($E5839,IGA_2018!$B$8:$N$347,6,0)</f>
        <v>0.75828510240318814</v>
      </c>
      <c r="M5839" s="142" t="str">
        <f>+VLOOKUP($E5839,IGA_2018!$B$8:$N$347,7,0)</f>
        <v>Medio alto</v>
      </c>
    </row>
    <row r="5840" spans="1:13" x14ac:dyDescent="0.3">
      <c r="A5840" s="139">
        <f t="shared" si="5941"/>
        <v>154</v>
      </c>
      <c r="B5840" s="148">
        <f t="shared" si="5943"/>
        <v>20</v>
      </c>
      <c r="D5840" s="149" t="str">
        <f>+VLOOKUP($A5840,mUNICIPIOS!$B$4:$F$343,2,0)</f>
        <v>Suchitepéquez</v>
      </c>
      <c r="E5840" s="149">
        <f>+VLOOKUP($A5840,mUNICIPIOS!$B$4:$F$343,3,0)</f>
        <v>1018</v>
      </c>
      <c r="F5840" s="149" t="str">
        <f>+VLOOKUP($A5840,mUNICIPIOS!$B$4:$F$343,4,0)</f>
        <v>Zunilito</v>
      </c>
      <c r="G5840" s="139" t="str">
        <f t="shared" ref="G5840:K5840" si="5978">+G5802</f>
        <v>04</v>
      </c>
      <c r="H5840" t="str">
        <f t="shared" si="5978"/>
        <v>IGA</v>
      </c>
      <c r="I5840" t="str">
        <f t="shared" si="5978"/>
        <v>Índice de Gestión Administrativa</v>
      </c>
      <c r="J5840" t="str">
        <f t="shared" si="5978"/>
        <v>04-03</v>
      </c>
      <c r="K5840" t="str">
        <f t="shared" si="5978"/>
        <v>Existencia de oficinas municipales con instrumentos de gestión.</v>
      </c>
      <c r="L5840" s="150">
        <f>+VLOOKUP($E5840,IGA_2018!$B$8:$N$347,9,0)</f>
        <v>0.89821428571428574</v>
      </c>
      <c r="M5840" s="142" t="str">
        <f>+VLOOKUP($E5840,IGA_2018!$B$8:$N$347,10,0)</f>
        <v>Alto</v>
      </c>
    </row>
    <row r="5841" spans="1:13" x14ac:dyDescent="0.3">
      <c r="A5841" s="139">
        <f t="shared" si="5941"/>
        <v>154</v>
      </c>
      <c r="B5841" s="148">
        <f t="shared" si="5943"/>
        <v>21</v>
      </c>
      <c r="D5841" s="149" t="str">
        <f>+VLOOKUP($A5841,mUNICIPIOS!$B$4:$F$343,2,0)</f>
        <v>Suchitepéquez</v>
      </c>
      <c r="E5841" s="149">
        <f>+VLOOKUP($A5841,mUNICIPIOS!$B$4:$F$343,3,0)</f>
        <v>1018</v>
      </c>
      <c r="F5841" s="149" t="str">
        <f>+VLOOKUP($A5841,mUNICIPIOS!$B$4:$F$343,4,0)</f>
        <v>Zunilito</v>
      </c>
      <c r="G5841" s="139" t="str">
        <f t="shared" ref="G5841:K5841" si="5979">+G5803</f>
        <v>04</v>
      </c>
      <c r="H5841" t="str">
        <f t="shared" si="5979"/>
        <v>IGA</v>
      </c>
      <c r="I5841" t="str">
        <f t="shared" si="5979"/>
        <v>Índice de Gestión Administrativa</v>
      </c>
      <c r="J5841" t="str">
        <f t="shared" si="5979"/>
        <v>INDICE</v>
      </c>
      <c r="K5841">
        <f t="shared" si="5979"/>
        <v>0</v>
      </c>
      <c r="L5841" s="150">
        <f>+VLOOKUP($E5841,IGA_2018!$B$8:$N$347,12,0)</f>
        <v>0.80477478584111584</v>
      </c>
      <c r="M5841" s="142" t="str">
        <f>+VLOOKUP($E5841,IGA_2018!$B$8:$N$347,13,0)</f>
        <v>Alto</v>
      </c>
    </row>
    <row r="5842" spans="1:13" x14ac:dyDescent="0.3">
      <c r="A5842" s="139">
        <f t="shared" si="5941"/>
        <v>154</v>
      </c>
      <c r="B5842" s="148">
        <f t="shared" si="5943"/>
        <v>22</v>
      </c>
      <c r="D5842" s="149" t="str">
        <f>+VLOOKUP($A5842,mUNICIPIOS!$B$4:$F$343,2,0)</f>
        <v>Suchitepéquez</v>
      </c>
      <c r="E5842" s="149">
        <f>+VLOOKUP($A5842,mUNICIPIOS!$B$4:$F$343,3,0)</f>
        <v>1018</v>
      </c>
      <c r="F5842" s="149" t="str">
        <f>+VLOOKUP($A5842,mUNICIPIOS!$B$4:$F$343,4,0)</f>
        <v>Zunilito</v>
      </c>
      <c r="G5842" s="139" t="str">
        <f t="shared" ref="G5842:K5842" si="5980">+G5804</f>
        <v>05</v>
      </c>
      <c r="H5842" t="str">
        <f t="shared" si="5980"/>
        <v>IGF</v>
      </c>
      <c r="I5842" t="str">
        <f t="shared" si="5980"/>
        <v>Índice de Gestión Financiera</v>
      </c>
      <c r="J5842" t="str">
        <f t="shared" si="5980"/>
        <v>05-01</v>
      </c>
      <c r="K5842" t="str">
        <f t="shared" si="5980"/>
        <v>Autonomía financiera municipal</v>
      </c>
      <c r="L5842" s="150">
        <f>+VLOOKUP($E5842,IGF_2018!$B$8:$Z$347,3,0)</f>
        <v>3.5524951916894837E-2</v>
      </c>
      <c r="M5842" s="142" t="str">
        <f>+VLOOKUP($E5842,IGF_2018!$B$8:$Z$347,4,0)</f>
        <v>Bajo</v>
      </c>
    </row>
    <row r="5843" spans="1:13" x14ac:dyDescent="0.3">
      <c r="A5843" s="139">
        <f t="shared" si="5941"/>
        <v>154</v>
      </c>
      <c r="B5843" s="148">
        <f t="shared" si="5943"/>
        <v>23</v>
      </c>
      <c r="D5843" s="149" t="str">
        <f>+VLOOKUP($A5843,mUNICIPIOS!$B$4:$F$343,2,0)</f>
        <v>Suchitepéquez</v>
      </c>
      <c r="E5843" s="149">
        <f>+VLOOKUP($A5843,mUNICIPIOS!$B$4:$F$343,3,0)</f>
        <v>1018</v>
      </c>
      <c r="F5843" s="149" t="str">
        <f>+VLOOKUP($A5843,mUNICIPIOS!$B$4:$F$343,4,0)</f>
        <v>Zunilito</v>
      </c>
      <c r="G5843" s="139" t="str">
        <f t="shared" ref="G5843:K5843" si="5981">+G5805</f>
        <v>05</v>
      </c>
      <c r="H5843" t="str">
        <f t="shared" si="5981"/>
        <v>IGF</v>
      </c>
      <c r="I5843" t="str">
        <f t="shared" si="5981"/>
        <v>Índice de Gestión Financiera</v>
      </c>
      <c r="J5843" t="str">
        <f t="shared" si="5981"/>
        <v>05-02</v>
      </c>
      <c r="K5843" t="str">
        <f t="shared" si="5981"/>
        <v xml:space="preserve">Ingresos propios por habitante -sin regalías- </v>
      </c>
      <c r="L5843" s="150">
        <f>+VLOOKUP($E5843,IGF_2018!$B$8:$Z$347,6,0)</f>
        <v>5.5393353897840759E-2</v>
      </c>
      <c r="M5843" s="142" t="str">
        <f>+VLOOKUP($E5843,IGF_2018!$B$8:$Z$347,7,0)</f>
        <v>Bajo</v>
      </c>
    </row>
    <row r="5844" spans="1:13" x14ac:dyDescent="0.3">
      <c r="A5844" s="139">
        <f t="shared" si="5941"/>
        <v>154</v>
      </c>
      <c r="B5844" s="148">
        <f t="shared" si="5943"/>
        <v>24</v>
      </c>
      <c r="D5844" s="149" t="str">
        <f>+VLOOKUP($A5844,mUNICIPIOS!$B$4:$F$343,2,0)</f>
        <v>Suchitepéquez</v>
      </c>
      <c r="E5844" s="149">
        <f>+VLOOKUP($A5844,mUNICIPIOS!$B$4:$F$343,3,0)</f>
        <v>1018</v>
      </c>
      <c r="F5844" s="149" t="str">
        <f>+VLOOKUP($A5844,mUNICIPIOS!$B$4:$F$343,4,0)</f>
        <v>Zunilito</v>
      </c>
      <c r="G5844" s="139" t="str">
        <f t="shared" ref="G5844:K5844" si="5982">+G5806</f>
        <v>05</v>
      </c>
      <c r="H5844" t="str">
        <f t="shared" si="5982"/>
        <v>IGF</v>
      </c>
      <c r="I5844" t="str">
        <f t="shared" si="5982"/>
        <v>Índice de Gestión Financiera</v>
      </c>
      <c r="J5844" t="str">
        <f t="shared" si="5982"/>
        <v>05-03</v>
      </c>
      <c r="K5844" t="str">
        <f t="shared" si="5982"/>
        <v>Ingresos del IUSI en relación a los ingresos propios -sin regalías-</v>
      </c>
      <c r="L5844" s="150">
        <f>+VLOOKUP($E5844,IGF_2018!$B$8:$Z$347,9,0)</f>
        <v>2.4770963292603129E-2</v>
      </c>
      <c r="M5844" s="142" t="str">
        <f>+VLOOKUP($E5844,IGF_2018!$B$8:$Z$347,10,0)</f>
        <v>Bajo</v>
      </c>
    </row>
    <row r="5845" spans="1:13" x14ac:dyDescent="0.3">
      <c r="A5845" s="139">
        <f t="shared" si="5941"/>
        <v>154</v>
      </c>
      <c r="B5845" s="148">
        <f t="shared" si="5943"/>
        <v>25</v>
      </c>
      <c r="D5845" s="149" t="str">
        <f>+VLOOKUP($A5845,mUNICIPIOS!$B$4:$F$343,2,0)</f>
        <v>Suchitepéquez</v>
      </c>
      <c r="E5845" s="149">
        <f>+VLOOKUP($A5845,mUNICIPIOS!$B$4:$F$343,3,0)</f>
        <v>1018</v>
      </c>
      <c r="F5845" s="149" t="str">
        <f>+VLOOKUP($A5845,mUNICIPIOS!$B$4:$F$343,4,0)</f>
        <v>Zunilito</v>
      </c>
      <c r="G5845" s="139" t="str">
        <f t="shared" ref="G5845:K5845" si="5983">+G5807</f>
        <v>05</v>
      </c>
      <c r="H5845" t="str">
        <f t="shared" si="5983"/>
        <v>IGF</v>
      </c>
      <c r="I5845" t="str">
        <f t="shared" si="5983"/>
        <v>Índice de Gestión Financiera</v>
      </c>
      <c r="J5845" t="str">
        <f t="shared" si="5983"/>
        <v>05-04</v>
      </c>
      <c r="K5845" t="str">
        <f t="shared" si="5983"/>
        <v>Inversión anual en capital fijo por habitante</v>
      </c>
      <c r="L5845" s="150">
        <f>+VLOOKUP($E5845,IGF_2018!$B$8:$Z$347,12,0)</f>
        <v>2.5409047539419635E-2</v>
      </c>
      <c r="M5845" s="142" t="str">
        <f>+VLOOKUP($E5845,IGF_2018!$B$8:$Z$347,13,0)</f>
        <v>Bajo</v>
      </c>
    </row>
    <row r="5846" spans="1:13" x14ac:dyDescent="0.3">
      <c r="A5846" s="139">
        <f t="shared" si="5941"/>
        <v>154</v>
      </c>
      <c r="B5846" s="148">
        <f t="shared" si="5943"/>
        <v>26</v>
      </c>
      <c r="D5846" s="149" t="str">
        <f>+VLOOKUP($A5846,mUNICIPIOS!$B$4:$F$343,2,0)</f>
        <v>Suchitepéquez</v>
      </c>
      <c r="E5846" s="149">
        <f>+VLOOKUP($A5846,mUNICIPIOS!$B$4:$F$343,3,0)</f>
        <v>1018</v>
      </c>
      <c r="F5846" s="149" t="str">
        <f>+VLOOKUP($A5846,mUNICIPIOS!$B$4:$F$343,4,0)</f>
        <v>Zunilito</v>
      </c>
      <c r="G5846" s="139" t="str">
        <f t="shared" ref="G5846:K5846" si="5984">+G5808</f>
        <v>05</v>
      </c>
      <c r="H5846" t="str">
        <f t="shared" si="5984"/>
        <v>IGF</v>
      </c>
      <c r="I5846" t="str">
        <f t="shared" si="5984"/>
        <v>Índice de Gestión Financiera</v>
      </c>
      <c r="J5846" t="str">
        <f t="shared" si="5984"/>
        <v>05-05</v>
      </c>
      <c r="K5846" t="str">
        <f t="shared" si="5984"/>
        <v>Inversión anual en capital fijo con recursos percibidos por ingresos propios</v>
      </c>
      <c r="L5846" s="150">
        <f>+VLOOKUP($E5846,IGF_2018!$B$8:$Z$347,15,0)</f>
        <v>0</v>
      </c>
      <c r="M5846" s="142" t="str">
        <f>+VLOOKUP($E5846,IGF_2018!$B$8:$Z$347,16,0)</f>
        <v>Bajo</v>
      </c>
    </row>
    <row r="5847" spans="1:13" x14ac:dyDescent="0.3">
      <c r="A5847" s="139">
        <f t="shared" si="5941"/>
        <v>154</v>
      </c>
      <c r="B5847" s="148">
        <f t="shared" si="5943"/>
        <v>27</v>
      </c>
      <c r="D5847" s="149" t="str">
        <f>+VLOOKUP($A5847,mUNICIPIOS!$B$4:$F$343,2,0)</f>
        <v>Suchitepéquez</v>
      </c>
      <c r="E5847" s="149">
        <f>+VLOOKUP($A5847,mUNICIPIOS!$B$4:$F$343,3,0)</f>
        <v>1018</v>
      </c>
      <c r="F5847" s="149" t="str">
        <f>+VLOOKUP($A5847,mUNICIPIOS!$B$4:$F$343,4,0)</f>
        <v>Zunilito</v>
      </c>
      <c r="G5847" s="139" t="str">
        <f t="shared" ref="G5847:K5847" si="5985">+G5809</f>
        <v>05</v>
      </c>
      <c r="H5847" t="str">
        <f t="shared" si="5985"/>
        <v>IGF</v>
      </c>
      <c r="I5847" t="str">
        <f t="shared" si="5985"/>
        <v>Índice de Gestión Financiera</v>
      </c>
      <c r="J5847" t="str">
        <f t="shared" si="5985"/>
        <v>05-06</v>
      </c>
      <c r="K5847" t="str">
        <f t="shared" si="5985"/>
        <v xml:space="preserve">Inversión anual en capital fijo con recursos percibidos por transferencias del Gobierno Central </v>
      </c>
      <c r="L5847" s="150">
        <f>+VLOOKUP($E5847,IGF_2018!$B$8:$Z$347,18,0)</f>
        <v>8.3117504615040569E-3</v>
      </c>
      <c r="M5847" s="142" t="str">
        <f>+VLOOKUP($E5847,IGF_2018!$B$8:$Z$347,19,0)</f>
        <v>Bajo</v>
      </c>
    </row>
    <row r="5848" spans="1:13" x14ac:dyDescent="0.3">
      <c r="A5848" s="139">
        <f t="shared" si="5941"/>
        <v>154</v>
      </c>
      <c r="B5848" s="148">
        <f t="shared" si="5943"/>
        <v>28</v>
      </c>
      <c r="D5848" s="149" t="str">
        <f>+VLOOKUP($A5848,mUNICIPIOS!$B$4:$F$343,2,0)</f>
        <v>Suchitepéquez</v>
      </c>
      <c r="E5848" s="149">
        <f>+VLOOKUP($A5848,mUNICIPIOS!$B$4:$F$343,3,0)</f>
        <v>1018</v>
      </c>
      <c r="F5848" s="149" t="str">
        <f>+VLOOKUP($A5848,mUNICIPIOS!$B$4:$F$343,4,0)</f>
        <v>Zunilito</v>
      </c>
      <c r="G5848" s="139" t="str">
        <f t="shared" ref="G5848:K5848" si="5986">+G5810</f>
        <v>05</v>
      </c>
      <c r="H5848" t="str">
        <f t="shared" si="5986"/>
        <v>IGF</v>
      </c>
      <c r="I5848" t="str">
        <f t="shared" si="5986"/>
        <v>Índice de Gestión Financiera</v>
      </c>
      <c r="J5848" t="str">
        <f t="shared" si="5986"/>
        <v>05-07</v>
      </c>
      <c r="K5848" t="str">
        <f t="shared" si="5986"/>
        <v>Financiamiento por endeudamiento municipal</v>
      </c>
      <c r="L5848" s="150">
        <f>+VLOOKUP($E5848,IGF_2018!$B$8:$Z$347,21,0)</f>
        <v>1</v>
      </c>
      <c r="M5848" s="142" t="str">
        <f>+VLOOKUP($E5848,IGF_2018!$B$8:$Z$347,22,0)</f>
        <v>Alto</v>
      </c>
    </row>
    <row r="5849" spans="1:13" x14ac:dyDescent="0.3">
      <c r="A5849" s="139">
        <f t="shared" si="5941"/>
        <v>154</v>
      </c>
      <c r="B5849" s="148">
        <f t="shared" si="5943"/>
        <v>29</v>
      </c>
      <c r="D5849" s="149" t="str">
        <f>+VLOOKUP($A5849,mUNICIPIOS!$B$4:$F$343,2,0)</f>
        <v>Suchitepéquez</v>
      </c>
      <c r="E5849" s="149">
        <f>+VLOOKUP($A5849,mUNICIPIOS!$B$4:$F$343,3,0)</f>
        <v>1018</v>
      </c>
      <c r="F5849" s="149" t="str">
        <f>+VLOOKUP($A5849,mUNICIPIOS!$B$4:$F$343,4,0)</f>
        <v>Zunilito</v>
      </c>
      <c r="G5849" s="139" t="str">
        <f t="shared" ref="G5849:K5849" si="5987">+G5811</f>
        <v>05</v>
      </c>
      <c r="H5849" t="str">
        <f t="shared" si="5987"/>
        <v>IGF</v>
      </c>
      <c r="I5849" t="str">
        <f t="shared" si="5987"/>
        <v>Índice de Gestión Financiera</v>
      </c>
      <c r="J5849" t="str">
        <f t="shared" si="5987"/>
        <v>INDICE</v>
      </c>
      <c r="K5849">
        <f t="shared" si="5987"/>
        <v>0</v>
      </c>
      <c r="L5849" s="150">
        <f>+VLOOKUP($E5849,IGF_2018!$B$8:$Z$347,24,0)</f>
        <v>0.22403283729229981</v>
      </c>
      <c r="M5849" s="142" t="str">
        <f>+VLOOKUP($E5849,IGF_2018!$B$8:$Z$347,25,0)</f>
        <v>Medio bajo</v>
      </c>
    </row>
    <row r="5850" spans="1:13" x14ac:dyDescent="0.3">
      <c r="A5850" s="139">
        <f t="shared" si="5941"/>
        <v>154</v>
      </c>
      <c r="B5850" s="148">
        <f t="shared" si="5943"/>
        <v>30</v>
      </c>
      <c r="D5850" s="149" t="str">
        <f>+VLOOKUP($A5850,mUNICIPIOS!$B$4:$F$343,2,0)</f>
        <v>Suchitepéquez</v>
      </c>
      <c r="E5850" s="149">
        <f>+VLOOKUP($A5850,mUNICIPIOS!$B$4:$F$343,3,0)</f>
        <v>1018</v>
      </c>
      <c r="F5850" s="149" t="str">
        <f>+VLOOKUP($A5850,mUNICIPIOS!$B$4:$F$343,4,0)</f>
        <v>Zunilito</v>
      </c>
      <c r="G5850" s="139" t="str">
        <f t="shared" ref="G5850:K5850" si="5988">+G5812</f>
        <v>06</v>
      </c>
      <c r="H5850" t="str">
        <f t="shared" si="5988"/>
        <v>IGE</v>
      </c>
      <c r="I5850" t="str">
        <f t="shared" si="5988"/>
        <v>Índice de Gestión Estratégica</v>
      </c>
      <c r="J5850" t="str">
        <f t="shared" si="5988"/>
        <v>06-01</v>
      </c>
      <c r="K5850" t="str">
        <f t="shared" si="5988"/>
        <v>Ejecución del Plan Operativo Anual  (POA)</v>
      </c>
      <c r="L5850" s="150">
        <f>+VLOOKUP($E5850,IGE_2018!$B$8:$Z$347,3,0)</f>
        <v>0.8915768755397282</v>
      </c>
      <c r="M5850" s="142" t="str">
        <f>+VLOOKUP($E5850,IGE_2018!$B$8:$Z$347,4,0)</f>
        <v>Alto</v>
      </c>
    </row>
    <row r="5851" spans="1:13" x14ac:dyDescent="0.3">
      <c r="A5851" s="139">
        <f t="shared" si="5941"/>
        <v>154</v>
      </c>
      <c r="B5851" s="148">
        <f t="shared" si="5943"/>
        <v>31</v>
      </c>
      <c r="D5851" s="149" t="str">
        <f>+VLOOKUP($A5851,mUNICIPIOS!$B$4:$F$343,2,0)</f>
        <v>Suchitepéquez</v>
      </c>
      <c r="E5851" s="149">
        <f>+VLOOKUP($A5851,mUNICIPIOS!$B$4:$F$343,3,0)</f>
        <v>1018</v>
      </c>
      <c r="F5851" s="149" t="str">
        <f>+VLOOKUP($A5851,mUNICIPIOS!$B$4:$F$343,4,0)</f>
        <v>Zunilito</v>
      </c>
      <c r="G5851" s="139" t="str">
        <f t="shared" ref="G5851:K5851" si="5989">+G5813</f>
        <v>06</v>
      </c>
      <c r="H5851" t="str">
        <f t="shared" si="5989"/>
        <v>IGE</v>
      </c>
      <c r="I5851" t="str">
        <f t="shared" si="5989"/>
        <v>Índice de Gestión Estratégica</v>
      </c>
      <c r="J5851" t="str">
        <f t="shared" si="5989"/>
        <v>06-02</v>
      </c>
      <c r="K5851" t="str">
        <f t="shared" si="5989"/>
        <v>Relación Plan de Desarrollo Municipal y Ordenamiento Territorial (PDM-OT) - Plan Estratégico Institucional (PEI) - Plan Operativo Multianual (POM) - Plan Operativo Anual (POA)</v>
      </c>
      <c r="L5851" s="150">
        <f>+VLOOKUP($E5851,IGE_2018!$B$8:$Z$347,6,0)</f>
        <v>0.7</v>
      </c>
      <c r="M5851" s="142" t="str">
        <f>+VLOOKUP($E5851,IGE_2018!$B$8:$Z$347,7,0)</f>
        <v>Medio alto</v>
      </c>
    </row>
    <row r="5852" spans="1:13" x14ac:dyDescent="0.3">
      <c r="A5852" s="139">
        <f t="shared" si="5941"/>
        <v>154</v>
      </c>
      <c r="B5852" s="148">
        <f t="shared" si="5943"/>
        <v>32</v>
      </c>
      <c r="D5852" s="149" t="str">
        <f>+VLOOKUP($A5852,mUNICIPIOS!$B$4:$F$343,2,0)</f>
        <v>Suchitepéquez</v>
      </c>
      <c r="E5852" s="149">
        <f>+VLOOKUP($A5852,mUNICIPIOS!$B$4:$F$343,3,0)</f>
        <v>1018</v>
      </c>
      <c r="F5852" s="149" t="str">
        <f>+VLOOKUP($A5852,mUNICIPIOS!$B$4:$F$343,4,0)</f>
        <v>Zunilito</v>
      </c>
      <c r="G5852" s="139" t="str">
        <f t="shared" ref="G5852:K5852" si="5990">+G5814</f>
        <v>06</v>
      </c>
      <c r="H5852" t="str">
        <f t="shared" si="5990"/>
        <v>IGE</v>
      </c>
      <c r="I5852" t="str">
        <f t="shared" si="5990"/>
        <v>Índice de Gestión Estratégica</v>
      </c>
      <c r="J5852" t="str">
        <f t="shared" si="5990"/>
        <v>06-03</v>
      </c>
      <c r="K5852" t="str">
        <f t="shared" si="5990"/>
        <v>Presupuesto de egresos relacionado a competencias municipales que responden a prioridades nacionales de desarrollo.</v>
      </c>
      <c r="L5852" s="150">
        <f>+VLOOKUP($E5852,IGE_2018!$B$8:$Z$347,9,0)</f>
        <v>0.21826452927232784</v>
      </c>
      <c r="M5852" s="142" t="str">
        <f>+VLOOKUP($E5852,IGE_2018!$B$8:$Z$347,10,0)</f>
        <v>Medio bajo</v>
      </c>
    </row>
    <row r="5853" spans="1:13" x14ac:dyDescent="0.3">
      <c r="A5853" s="139">
        <f t="shared" si="5941"/>
        <v>154</v>
      </c>
      <c r="B5853" s="148">
        <f t="shared" si="5943"/>
        <v>33</v>
      </c>
      <c r="D5853" s="149" t="str">
        <f>+VLOOKUP($A5853,mUNICIPIOS!$B$4:$F$343,2,0)</f>
        <v>Suchitepéquez</v>
      </c>
      <c r="E5853" s="149">
        <f>+VLOOKUP($A5853,mUNICIPIOS!$B$4:$F$343,3,0)</f>
        <v>1018</v>
      </c>
      <c r="F5853" s="149" t="str">
        <f>+VLOOKUP($A5853,mUNICIPIOS!$B$4:$F$343,4,0)</f>
        <v>Zunilito</v>
      </c>
      <c r="G5853" s="139" t="str">
        <f t="shared" ref="G5853:K5853" si="5991">+G5815</f>
        <v>06</v>
      </c>
      <c r="H5853" t="str">
        <f t="shared" si="5991"/>
        <v>IGE</v>
      </c>
      <c r="I5853" t="str">
        <f t="shared" si="5991"/>
        <v>Índice de Gestión Estratégica</v>
      </c>
      <c r="J5853" t="str">
        <f t="shared" si="5991"/>
        <v>06-04</v>
      </c>
      <c r="K5853" t="str">
        <f t="shared" si="5991"/>
        <v>Institucionalización de la gestión ordenada del territorio</v>
      </c>
      <c r="L5853" s="150">
        <f>+VLOOKUP($E5853,IGE_2018!$B$8:$Z$347,12,0)</f>
        <v>0.39999999999999997</v>
      </c>
      <c r="M5853" s="142" t="str">
        <f>+VLOOKUP($E5853,IGE_2018!$B$8:$Z$347,13,0)</f>
        <v>Medio bajo</v>
      </c>
    </row>
    <row r="5854" spans="1:13" x14ac:dyDescent="0.3">
      <c r="A5854" s="139">
        <f t="shared" si="5941"/>
        <v>154</v>
      </c>
      <c r="B5854" s="148">
        <f t="shared" si="5943"/>
        <v>34</v>
      </c>
      <c r="D5854" s="149" t="str">
        <f>+VLOOKUP($A5854,mUNICIPIOS!$B$4:$F$343,2,0)</f>
        <v>Suchitepéquez</v>
      </c>
      <c r="E5854" s="149">
        <f>+VLOOKUP($A5854,mUNICIPIOS!$B$4:$F$343,3,0)</f>
        <v>1018</v>
      </c>
      <c r="F5854" s="149" t="str">
        <f>+VLOOKUP($A5854,mUNICIPIOS!$B$4:$F$343,4,0)</f>
        <v>Zunilito</v>
      </c>
      <c r="G5854" s="139" t="str">
        <f t="shared" ref="G5854:K5854" si="5992">+G5816</f>
        <v>06</v>
      </c>
      <c r="H5854" t="str">
        <f t="shared" si="5992"/>
        <v>IGE</v>
      </c>
      <c r="I5854" t="str">
        <f t="shared" si="5992"/>
        <v>Índice de Gestión Estratégica</v>
      </c>
      <c r="J5854" t="str">
        <f t="shared" si="5992"/>
        <v>06-05</v>
      </c>
      <c r="K5854" t="str">
        <f t="shared" si="5992"/>
        <v>Acciones para la gestión ordenada del territorio</v>
      </c>
      <c r="L5854" s="150">
        <f>+VLOOKUP($E5854,IGE_2018!$B$8:$Z$347,15,0)</f>
        <v>0.2400000000000001</v>
      </c>
      <c r="M5854" s="142" t="str">
        <f>+VLOOKUP($E5854,IGE_2018!$B$8:$Z$347,16,0)</f>
        <v>Medio bajo</v>
      </c>
    </row>
    <row r="5855" spans="1:13" x14ac:dyDescent="0.3">
      <c r="A5855" s="139">
        <f t="shared" si="5941"/>
        <v>154</v>
      </c>
      <c r="B5855" s="148">
        <f t="shared" si="5943"/>
        <v>35</v>
      </c>
      <c r="D5855" s="149" t="str">
        <f>+VLOOKUP($A5855,mUNICIPIOS!$B$4:$F$343,2,0)</f>
        <v>Suchitepéquez</v>
      </c>
      <c r="E5855" s="149">
        <f>+VLOOKUP($A5855,mUNICIPIOS!$B$4:$F$343,3,0)</f>
        <v>1018</v>
      </c>
      <c r="F5855" s="149" t="str">
        <f>+VLOOKUP($A5855,mUNICIPIOS!$B$4:$F$343,4,0)</f>
        <v>Zunilito</v>
      </c>
      <c r="G5855" s="139" t="str">
        <f t="shared" ref="G5855:K5855" si="5993">+G5817</f>
        <v>06</v>
      </c>
      <c r="H5855" t="str">
        <f t="shared" si="5993"/>
        <v>IGE</v>
      </c>
      <c r="I5855" t="str">
        <f t="shared" si="5993"/>
        <v>Índice de Gestión Estratégica</v>
      </c>
      <c r="J5855" t="str">
        <f t="shared" si="5993"/>
        <v>06-06</v>
      </c>
      <c r="K5855" t="str">
        <f t="shared" si="5993"/>
        <v>Gestión de riesgo en la formulación de proyectos derivados de la planificación operativa anual</v>
      </c>
      <c r="L5855" s="150">
        <f>+VLOOKUP($E5855,IGE_2018!$B$8:$Z$347,18,0)</f>
        <v>0.12488849241748437</v>
      </c>
      <c r="M5855" s="142" t="str">
        <f>+VLOOKUP($E5855,IGE_2018!$B$8:$Z$347,19,0)</f>
        <v>Bajo</v>
      </c>
    </row>
    <row r="5856" spans="1:13" x14ac:dyDescent="0.3">
      <c r="A5856" s="139">
        <f t="shared" si="5941"/>
        <v>154</v>
      </c>
      <c r="B5856" s="148">
        <f t="shared" si="5943"/>
        <v>36</v>
      </c>
      <c r="D5856" s="149" t="str">
        <f>+VLOOKUP($A5856,mUNICIPIOS!$B$4:$F$343,2,0)</f>
        <v>Suchitepéquez</v>
      </c>
      <c r="E5856" s="149">
        <f>+VLOOKUP($A5856,mUNICIPIOS!$B$4:$F$343,3,0)</f>
        <v>1018</v>
      </c>
      <c r="F5856" s="149" t="str">
        <f>+VLOOKUP($A5856,mUNICIPIOS!$B$4:$F$343,4,0)</f>
        <v>Zunilito</v>
      </c>
      <c r="G5856" s="139" t="str">
        <f t="shared" ref="G5856:K5856" si="5994">+G5818</f>
        <v>06</v>
      </c>
      <c r="H5856" t="str">
        <f t="shared" si="5994"/>
        <v>IGE</v>
      </c>
      <c r="I5856" t="str">
        <f t="shared" si="5994"/>
        <v>Índice de Gestión Estratégica</v>
      </c>
      <c r="J5856" t="str">
        <f t="shared" si="5994"/>
        <v>06-07</v>
      </c>
      <c r="K5856" t="str">
        <f t="shared" si="5994"/>
        <v>Ingresos por servicios ambientales en relación a los ingresos propios sin regalías</v>
      </c>
      <c r="L5856" s="150">
        <f>+VLOOKUP($E5856,IGE_2018!$B$8:$Z$347,21,0)</f>
        <v>1.8583062064692714E-2</v>
      </c>
      <c r="M5856" s="142" t="str">
        <f>+VLOOKUP($E5856,IGE_2018!$B$8:$Z$347,22,0)</f>
        <v>Bajo</v>
      </c>
    </row>
    <row r="5857" spans="1:13" x14ac:dyDescent="0.3">
      <c r="A5857" s="139">
        <f t="shared" si="5941"/>
        <v>154</v>
      </c>
      <c r="B5857" s="148">
        <f t="shared" si="5943"/>
        <v>37</v>
      </c>
      <c r="D5857" s="149" t="str">
        <f>+VLOOKUP($A5857,mUNICIPIOS!$B$4:$F$343,2,0)</f>
        <v>Suchitepéquez</v>
      </c>
      <c r="E5857" s="149">
        <f>+VLOOKUP($A5857,mUNICIPIOS!$B$4:$F$343,3,0)</f>
        <v>1018</v>
      </c>
      <c r="F5857" s="149" t="str">
        <f>+VLOOKUP($A5857,mUNICIPIOS!$B$4:$F$343,4,0)</f>
        <v>Zunilito</v>
      </c>
      <c r="G5857" s="139" t="str">
        <f t="shared" ref="G5857:K5857" si="5995">+G5819</f>
        <v>06</v>
      </c>
      <c r="H5857" t="str">
        <f t="shared" si="5995"/>
        <v>IGE</v>
      </c>
      <c r="I5857" t="str">
        <f t="shared" si="5995"/>
        <v>Índice de Gestión Estratégica</v>
      </c>
      <c r="J5857" t="str">
        <f t="shared" si="5995"/>
        <v>INDICE</v>
      </c>
      <c r="K5857">
        <f t="shared" si="5995"/>
        <v>0</v>
      </c>
      <c r="L5857" s="150">
        <f>+VLOOKUP($E5857,IGE_2018!$B$8:$Z$347,24,0)</f>
        <v>0.38364981909725887</v>
      </c>
      <c r="M5857" s="142" t="str">
        <f>+VLOOKUP($E5857,IGE_2018!$B$8:$Z$347,25,0)</f>
        <v>Medio bajo</v>
      </c>
    </row>
    <row r="5858" spans="1:13" x14ac:dyDescent="0.3">
      <c r="A5858" s="139">
        <f t="shared" si="5941"/>
        <v>154</v>
      </c>
      <c r="B5858" s="148">
        <f t="shared" si="5943"/>
        <v>38</v>
      </c>
      <c r="D5858" s="149" t="str">
        <f>+VLOOKUP($A5858,mUNICIPIOS!$B$4:$F$343,2,0)</f>
        <v>Suchitepéquez</v>
      </c>
      <c r="E5858" s="149">
        <f>+VLOOKUP($A5858,mUNICIPIOS!$B$4:$F$343,3,0)</f>
        <v>1018</v>
      </c>
      <c r="F5858" s="149" t="str">
        <f>+VLOOKUP($A5858,mUNICIPIOS!$B$4:$F$343,4,0)</f>
        <v>Zunilito</v>
      </c>
      <c r="G5858" s="139" t="str">
        <f t="shared" ref="G5858:K5858" si="5996">+G5820</f>
        <v>RANKING</v>
      </c>
      <c r="H5858" t="str">
        <f t="shared" si="5996"/>
        <v>RGM</v>
      </c>
      <c r="I5858" t="str">
        <f t="shared" si="5996"/>
        <v>Ranking de la Gestión Municipal 2018</v>
      </c>
      <c r="J5858" t="str">
        <f t="shared" si="5996"/>
        <v>RANKING</v>
      </c>
      <c r="K5858">
        <f t="shared" si="5996"/>
        <v>0</v>
      </c>
      <c r="L5858" s="151">
        <f>+VLOOKUP($E5858,Resultados_generales!$C$8:$AE$347,27,0)</f>
        <v>0.51276889790090052</v>
      </c>
      <c r="M5858" t="str">
        <f>+VLOOKUP($E5858,Resultados_generales!$C$8:$AE$347,28,0)</f>
        <v>Medio</v>
      </c>
    </row>
    <row r="5859" spans="1:13" x14ac:dyDescent="0.3">
      <c r="A5859" s="139">
        <f t="shared" si="5941"/>
        <v>155</v>
      </c>
      <c r="B5859" s="148">
        <f t="shared" si="5943"/>
        <v>1</v>
      </c>
      <c r="D5859" s="149" t="str">
        <f>+VLOOKUP($A5859,mUNICIPIOS!$B$4:$F$343,2,0)</f>
        <v>Suchitepéquez</v>
      </c>
      <c r="E5859" s="149">
        <f>+VLOOKUP($A5859,mUNICIPIOS!$B$4:$F$343,3,0)</f>
        <v>1019</v>
      </c>
      <c r="F5859" s="149" t="str">
        <f>+VLOOKUP($A5859,mUNICIPIOS!$B$4:$F$343,4,0)</f>
        <v>Pueblo Nuevo</v>
      </c>
      <c r="G5859" s="139" t="str">
        <f t="shared" ref="G5859:K5859" si="5997">+G5821</f>
        <v>01</v>
      </c>
      <c r="H5859" t="str">
        <f t="shared" si="5997"/>
        <v>IPC</v>
      </c>
      <c r="I5859" t="str">
        <f t="shared" si="5997"/>
        <v>Índice de Participación Ciudadana</v>
      </c>
      <c r="J5859" t="str">
        <f t="shared" si="5997"/>
        <v>01-01</v>
      </c>
      <c r="K5859" t="str">
        <f t="shared" si="5997"/>
        <v>Número de reuniones del COMUDE en el año de la medición.</v>
      </c>
      <c r="L5859" s="150">
        <f>+VLOOKUP($E5859,IPC_2018!$B$8:$T$347,3,0)</f>
        <v>0.75</v>
      </c>
      <c r="M5859" s="142" t="str">
        <f>+VLOOKUP($E5859,IPC_2018!$B$8:$T$347,4,0)</f>
        <v>Medio alto</v>
      </c>
    </row>
    <row r="5860" spans="1:13" x14ac:dyDescent="0.3">
      <c r="A5860" s="139">
        <f t="shared" si="5941"/>
        <v>155</v>
      </c>
      <c r="B5860" s="148">
        <f t="shared" si="5943"/>
        <v>2</v>
      </c>
      <c r="D5860" s="149" t="str">
        <f>+VLOOKUP($A5860,mUNICIPIOS!$B$4:$F$343,2,0)</f>
        <v>Suchitepéquez</v>
      </c>
      <c r="E5860" s="149">
        <f>+VLOOKUP($A5860,mUNICIPIOS!$B$4:$F$343,3,0)</f>
        <v>1019</v>
      </c>
      <c r="F5860" s="149" t="str">
        <f>+VLOOKUP($A5860,mUNICIPIOS!$B$4:$F$343,4,0)</f>
        <v>Pueblo Nuevo</v>
      </c>
      <c r="G5860" s="139" t="str">
        <f t="shared" ref="G5860:K5860" si="5998">+G5822</f>
        <v>01</v>
      </c>
      <c r="H5860" t="str">
        <f t="shared" si="5998"/>
        <v>IPC</v>
      </c>
      <c r="I5860" t="str">
        <f t="shared" si="5998"/>
        <v>Índice de Participación Ciudadana</v>
      </c>
      <c r="J5860" t="str">
        <f t="shared" si="5998"/>
        <v>01-02</v>
      </c>
      <c r="K5860" t="str">
        <f t="shared" si="5998"/>
        <v>Participación de Alcaldes, Concejales y Síndicos determinados o designados en el COMUDE</v>
      </c>
      <c r="L5860" s="150">
        <f>+VLOOKUP($E5860,IPC_2018!$B$8:$T$347,6,0)</f>
        <v>0.80555555555555558</v>
      </c>
      <c r="M5860" s="142" t="str">
        <f>+VLOOKUP($E5860,IPC_2018!$B$8:$T$347,7,0)</f>
        <v>Alto</v>
      </c>
    </row>
    <row r="5861" spans="1:13" x14ac:dyDescent="0.3">
      <c r="A5861" s="139">
        <f t="shared" si="5941"/>
        <v>155</v>
      </c>
      <c r="B5861" s="148">
        <f t="shared" si="5943"/>
        <v>3</v>
      </c>
      <c r="D5861" s="149" t="str">
        <f>+VLOOKUP($A5861,mUNICIPIOS!$B$4:$F$343,2,0)</f>
        <v>Suchitepéquez</v>
      </c>
      <c r="E5861" s="149">
        <f>+VLOOKUP($A5861,mUNICIPIOS!$B$4:$F$343,3,0)</f>
        <v>1019</v>
      </c>
      <c r="F5861" s="149" t="str">
        <f>+VLOOKUP($A5861,mUNICIPIOS!$B$4:$F$343,4,0)</f>
        <v>Pueblo Nuevo</v>
      </c>
      <c r="G5861" s="139" t="str">
        <f t="shared" ref="G5861:K5861" si="5999">+G5823</f>
        <v>01</v>
      </c>
      <c r="H5861" t="str">
        <f t="shared" si="5999"/>
        <v>IPC</v>
      </c>
      <c r="I5861" t="str">
        <f t="shared" si="5999"/>
        <v>Índice de Participación Ciudadana</v>
      </c>
      <c r="J5861" t="str">
        <f t="shared" si="5999"/>
        <v>01-03</v>
      </c>
      <c r="K5861" t="str">
        <f t="shared" si="5999"/>
        <v>Participación  de organizaciones de jóvenes, mujeres, pueblos mayas, xincas, garífunas, y otras organizaciones en el Comude</v>
      </c>
      <c r="L5861" s="150">
        <f>+VLOOKUP($E5861,IPC_2018!$B$8:$T$347,9,0)</f>
        <v>0.43835616438356162</v>
      </c>
      <c r="M5861" s="142" t="str">
        <f>+VLOOKUP($E5861,IPC_2018!$B$8:$T$347,10,0)</f>
        <v>Medio</v>
      </c>
    </row>
    <row r="5862" spans="1:13" x14ac:dyDescent="0.3">
      <c r="A5862" s="139">
        <f t="shared" si="5941"/>
        <v>155</v>
      </c>
      <c r="B5862" s="148">
        <f t="shared" si="5943"/>
        <v>4</v>
      </c>
      <c r="D5862" s="149" t="str">
        <f>+VLOOKUP($A5862,mUNICIPIOS!$B$4:$F$343,2,0)</f>
        <v>Suchitepéquez</v>
      </c>
      <c r="E5862" s="149">
        <f>+VLOOKUP($A5862,mUNICIPIOS!$B$4:$F$343,3,0)</f>
        <v>1019</v>
      </c>
      <c r="F5862" s="149" t="str">
        <f>+VLOOKUP($A5862,mUNICIPIOS!$B$4:$F$343,4,0)</f>
        <v>Pueblo Nuevo</v>
      </c>
      <c r="G5862" s="139" t="str">
        <f t="shared" ref="G5862:K5862" si="6000">+G5824</f>
        <v>01</v>
      </c>
      <c r="H5862" t="str">
        <f t="shared" si="6000"/>
        <v>IPC</v>
      </c>
      <c r="I5862" t="str">
        <f t="shared" si="6000"/>
        <v>Índice de Participación Ciudadana</v>
      </c>
      <c r="J5862" t="str">
        <f t="shared" si="6000"/>
        <v>01-04</v>
      </c>
      <c r="K5862" t="str">
        <f t="shared" si="6000"/>
        <v>Representatividad territorial del Comude.</v>
      </c>
      <c r="L5862" s="150">
        <f>+VLOOKUP($E5862,IPC_2018!$B$8:$T$347,12,0)</f>
        <v>0.61378446115288221</v>
      </c>
      <c r="M5862" s="142" t="str">
        <f>+VLOOKUP($E5862,IPC_2018!$B$8:$T$347,13,0)</f>
        <v>Medio alto</v>
      </c>
    </row>
    <row r="5863" spans="1:13" x14ac:dyDescent="0.3">
      <c r="A5863" s="139">
        <f t="shared" si="5941"/>
        <v>155</v>
      </c>
      <c r="B5863" s="148">
        <f t="shared" si="5943"/>
        <v>5</v>
      </c>
      <c r="D5863" s="149" t="str">
        <f>+VLOOKUP($A5863,mUNICIPIOS!$B$4:$F$343,2,0)</f>
        <v>Suchitepéquez</v>
      </c>
      <c r="E5863" s="149">
        <f>+VLOOKUP($A5863,mUNICIPIOS!$B$4:$F$343,3,0)</f>
        <v>1019</v>
      </c>
      <c r="F5863" s="149" t="str">
        <f>+VLOOKUP($A5863,mUNICIPIOS!$B$4:$F$343,4,0)</f>
        <v>Pueblo Nuevo</v>
      </c>
      <c r="G5863" s="139" t="str">
        <f t="shared" ref="G5863:K5863" si="6001">+G5825</f>
        <v>01</v>
      </c>
      <c r="H5863" t="str">
        <f t="shared" si="6001"/>
        <v>IPC</v>
      </c>
      <c r="I5863" t="str">
        <f t="shared" si="6001"/>
        <v>Índice de Participación Ciudadana</v>
      </c>
      <c r="J5863" t="str">
        <f t="shared" si="6001"/>
        <v>01-05</v>
      </c>
      <c r="K5863" t="str">
        <f t="shared" si="6001"/>
        <v>Funcionamiento del Comude</v>
      </c>
      <c r="L5863" s="150">
        <f>+VLOOKUP($E5863,IPC_2018!$B$8:$T$347,15,0)</f>
        <v>0.15901060076290127</v>
      </c>
      <c r="M5863" s="142" t="str">
        <f>+VLOOKUP($E5863,IPC_2018!$B$8:$T$347,16,0)</f>
        <v>Bajo</v>
      </c>
    </row>
    <row r="5864" spans="1:13" x14ac:dyDescent="0.3">
      <c r="A5864" s="139">
        <f t="shared" si="5941"/>
        <v>155</v>
      </c>
      <c r="B5864" s="148">
        <f t="shared" si="5943"/>
        <v>6</v>
      </c>
      <c r="D5864" s="149" t="str">
        <f>+VLOOKUP($A5864,mUNICIPIOS!$B$4:$F$343,2,0)</f>
        <v>Suchitepéquez</v>
      </c>
      <c r="E5864" s="149">
        <f>+VLOOKUP($A5864,mUNICIPIOS!$B$4:$F$343,3,0)</f>
        <v>1019</v>
      </c>
      <c r="F5864" s="149" t="str">
        <f>+VLOOKUP($A5864,mUNICIPIOS!$B$4:$F$343,4,0)</f>
        <v>Pueblo Nuevo</v>
      </c>
      <c r="G5864" s="139" t="str">
        <f t="shared" ref="G5864:K5864" si="6002">+G5826</f>
        <v>01</v>
      </c>
      <c r="H5864" t="str">
        <f t="shared" si="6002"/>
        <v>IPC</v>
      </c>
      <c r="I5864" t="str">
        <f t="shared" si="6002"/>
        <v>Índice de Participación Ciudadana</v>
      </c>
      <c r="J5864" t="str">
        <f t="shared" si="6002"/>
        <v>INDICE</v>
      </c>
      <c r="K5864">
        <f t="shared" si="6002"/>
        <v>0</v>
      </c>
      <c r="L5864" s="150">
        <f>+VLOOKUP($E5864,IPC_2018!$B$8:$T$347,18,0)</f>
        <v>0.60111712838934617</v>
      </c>
      <c r="M5864" s="142" t="str">
        <f>+VLOOKUP($E5864,IPC_2018!$B$8:$T$347,19,0)</f>
        <v>Medio alto</v>
      </c>
    </row>
    <row r="5865" spans="1:13" x14ac:dyDescent="0.3">
      <c r="A5865" s="139">
        <f t="shared" si="5941"/>
        <v>155</v>
      </c>
      <c r="B5865" s="148">
        <f t="shared" si="5943"/>
        <v>7</v>
      </c>
      <c r="D5865" s="149" t="str">
        <f>+VLOOKUP($A5865,mUNICIPIOS!$B$4:$F$343,2,0)</f>
        <v>Suchitepéquez</v>
      </c>
      <c r="E5865" s="149">
        <f>+VLOOKUP($A5865,mUNICIPIOS!$B$4:$F$343,3,0)</f>
        <v>1019</v>
      </c>
      <c r="F5865" s="149" t="str">
        <f>+VLOOKUP($A5865,mUNICIPIOS!$B$4:$F$343,4,0)</f>
        <v>Pueblo Nuevo</v>
      </c>
      <c r="G5865" s="139" t="str">
        <f t="shared" ref="G5865:K5865" si="6003">+G5827</f>
        <v>02</v>
      </c>
      <c r="H5865" t="str">
        <f t="shared" si="6003"/>
        <v>IIC</v>
      </c>
      <c r="I5865" t="str">
        <f t="shared" si="6003"/>
        <v>Índice de Información a la Ciudadanía</v>
      </c>
      <c r="J5865" t="str">
        <f t="shared" si="6003"/>
        <v>02-01</v>
      </c>
      <c r="K5865" t="str">
        <f t="shared" si="6003"/>
        <v>Rendición de cuentas cuatrimestral y anual al Comude enfocadas en resultados.</v>
      </c>
      <c r="L5865" s="150">
        <f>+VLOOKUP($E5865,IIC_2018!$B$8:$Q$347,3,0)</f>
        <v>0</v>
      </c>
      <c r="M5865" s="142" t="str">
        <f>+VLOOKUP($E5865,IIC_2018!$B$8:$Q$347,4,0)</f>
        <v>Bajo</v>
      </c>
    </row>
    <row r="5866" spans="1:13" x14ac:dyDescent="0.3">
      <c r="A5866" s="139">
        <f t="shared" si="5941"/>
        <v>155</v>
      </c>
      <c r="B5866" s="148">
        <f t="shared" si="5943"/>
        <v>8</v>
      </c>
      <c r="D5866" s="149" t="str">
        <f>+VLOOKUP($A5866,mUNICIPIOS!$B$4:$F$343,2,0)</f>
        <v>Suchitepéquez</v>
      </c>
      <c r="E5866" s="149">
        <f>+VLOOKUP($A5866,mUNICIPIOS!$B$4:$F$343,3,0)</f>
        <v>1019</v>
      </c>
      <c r="F5866" s="149" t="str">
        <f>+VLOOKUP($A5866,mUNICIPIOS!$B$4:$F$343,4,0)</f>
        <v>Pueblo Nuevo</v>
      </c>
      <c r="G5866" s="139" t="str">
        <f t="shared" ref="G5866:K5866" si="6004">+G5828</f>
        <v>02</v>
      </c>
      <c r="H5866" t="str">
        <f t="shared" si="6004"/>
        <v>IIC</v>
      </c>
      <c r="I5866" t="str">
        <f t="shared" si="6004"/>
        <v>Índice de Información a la Ciudadanía</v>
      </c>
      <c r="J5866" t="str">
        <f t="shared" si="6004"/>
        <v>02-02</v>
      </c>
      <c r="K5866" t="str">
        <f t="shared" si="6004"/>
        <v>Información presupuestaria y otra información brindada a la ciudadanía disponible en medios locales de comunicación.</v>
      </c>
      <c r="L5866" s="150">
        <f>+VLOOKUP($E5866,IIC_2018!$B$8:$Q$347,6,0)</f>
        <v>0</v>
      </c>
      <c r="M5866" s="142" t="str">
        <f>+VLOOKUP($E5866,IIC_2018!$B$8:$Q$347,7,0)</f>
        <v>Bajo</v>
      </c>
    </row>
    <row r="5867" spans="1:13" x14ac:dyDescent="0.3">
      <c r="A5867" s="139">
        <f t="shared" si="5941"/>
        <v>155</v>
      </c>
      <c r="B5867" s="148">
        <f t="shared" si="5943"/>
        <v>9</v>
      </c>
      <c r="D5867" s="149" t="str">
        <f>+VLOOKUP($A5867,mUNICIPIOS!$B$4:$F$343,2,0)</f>
        <v>Suchitepéquez</v>
      </c>
      <c r="E5867" s="149">
        <f>+VLOOKUP($A5867,mUNICIPIOS!$B$4:$F$343,3,0)</f>
        <v>1019</v>
      </c>
      <c r="F5867" s="149" t="str">
        <f>+VLOOKUP($A5867,mUNICIPIOS!$B$4:$F$343,4,0)</f>
        <v>Pueblo Nuevo</v>
      </c>
      <c r="G5867" s="139" t="str">
        <f t="shared" ref="G5867:K5867" si="6005">+G5829</f>
        <v>02</v>
      </c>
      <c r="H5867" t="str">
        <f t="shared" si="6005"/>
        <v>IIC</v>
      </c>
      <c r="I5867" t="str">
        <f t="shared" si="6005"/>
        <v>Índice de Información a la Ciudadanía</v>
      </c>
      <c r="J5867" t="str">
        <f t="shared" si="6005"/>
        <v>02-03</v>
      </c>
      <c r="K5867" t="str">
        <f t="shared" si="6005"/>
        <v>Información pública de oficio actualizada y disponible de acuerdo a la LAIP y uso de internet.</v>
      </c>
      <c r="L5867" s="150">
        <f>+VLOOKUP($E5867,IIC_2018!$B$8:$Q$347,9,0)</f>
        <v>0</v>
      </c>
      <c r="M5867" s="142" t="str">
        <f>+VLOOKUP($E5867,IIC_2018!$B$8:$Q$347,10,0)</f>
        <v>Bajo</v>
      </c>
    </row>
    <row r="5868" spans="1:13" x14ac:dyDescent="0.3">
      <c r="A5868" s="139">
        <f t="shared" si="5941"/>
        <v>155</v>
      </c>
      <c r="B5868" s="148">
        <f t="shared" si="5943"/>
        <v>10</v>
      </c>
      <c r="D5868" s="149" t="str">
        <f>+VLOOKUP($A5868,mUNICIPIOS!$B$4:$F$343,2,0)</f>
        <v>Suchitepéquez</v>
      </c>
      <c r="E5868" s="149">
        <f>+VLOOKUP($A5868,mUNICIPIOS!$B$4:$F$343,3,0)</f>
        <v>1019</v>
      </c>
      <c r="F5868" s="149" t="str">
        <f>+VLOOKUP($A5868,mUNICIPIOS!$B$4:$F$343,4,0)</f>
        <v>Pueblo Nuevo</v>
      </c>
      <c r="G5868" s="139" t="str">
        <f t="shared" ref="G5868:K5868" si="6006">+G5830</f>
        <v>02</v>
      </c>
      <c r="H5868" t="str">
        <f t="shared" si="6006"/>
        <v>IIC</v>
      </c>
      <c r="I5868" t="str">
        <f t="shared" si="6006"/>
        <v>Índice de Información a la Ciudadanía</v>
      </c>
      <c r="J5868" t="str">
        <f t="shared" si="6006"/>
        <v>02-04</v>
      </c>
      <c r="K5868" t="str">
        <f t="shared" si="6006"/>
        <v>Relación del monto contratado por medio de Guate compras con el total del presupuesto de egresos vigente.</v>
      </c>
      <c r="L5868" s="150">
        <f>+VLOOKUP($E5868,IIC_2018!$B$8:$Q$347,12,0)</f>
        <v>0.28361470994070187</v>
      </c>
      <c r="M5868" s="142" t="str">
        <f>+VLOOKUP($E5868,IIC_2018!$B$8:$Q$347,13,0)</f>
        <v>Medio bajo</v>
      </c>
    </row>
    <row r="5869" spans="1:13" x14ac:dyDescent="0.3">
      <c r="A5869" s="139">
        <f t="shared" ref="A5869:A5932" si="6007">+IF(B5868=38,A5868+1,A5868)</f>
        <v>155</v>
      </c>
      <c r="B5869" s="148">
        <f t="shared" si="5943"/>
        <v>11</v>
      </c>
      <c r="D5869" s="149" t="str">
        <f>+VLOOKUP($A5869,mUNICIPIOS!$B$4:$F$343,2,0)</f>
        <v>Suchitepéquez</v>
      </c>
      <c r="E5869" s="149">
        <f>+VLOOKUP($A5869,mUNICIPIOS!$B$4:$F$343,3,0)</f>
        <v>1019</v>
      </c>
      <c r="F5869" s="149" t="str">
        <f>+VLOOKUP($A5869,mUNICIPIOS!$B$4:$F$343,4,0)</f>
        <v>Pueblo Nuevo</v>
      </c>
      <c r="G5869" s="139" t="str">
        <f t="shared" ref="G5869:K5869" si="6008">+G5831</f>
        <v>02</v>
      </c>
      <c r="H5869" t="str">
        <f t="shared" si="6008"/>
        <v>IIC</v>
      </c>
      <c r="I5869" t="str">
        <f t="shared" si="6008"/>
        <v>Índice de Información a la Ciudadanía</v>
      </c>
      <c r="J5869" t="str">
        <f t="shared" si="6008"/>
        <v>INDICE</v>
      </c>
      <c r="K5869">
        <f t="shared" si="6008"/>
        <v>0</v>
      </c>
      <c r="L5869" s="150">
        <f>+VLOOKUP($E5869,IIC_2018!$B$8:$Q$347,15,0)</f>
        <v>7.0903677485175468E-2</v>
      </c>
      <c r="M5869" s="142" t="str">
        <f>+VLOOKUP($E5869,IIC_2018!$B$8:$Q$347,16,0)</f>
        <v>Bajo</v>
      </c>
    </row>
    <row r="5870" spans="1:13" x14ac:dyDescent="0.3">
      <c r="A5870" s="139">
        <f t="shared" si="6007"/>
        <v>155</v>
      </c>
      <c r="B5870" s="148">
        <f t="shared" ref="B5870:B5933" si="6009">+B5832</f>
        <v>12</v>
      </c>
      <c r="D5870" s="149" t="str">
        <f>+VLOOKUP($A5870,mUNICIPIOS!$B$4:$F$343,2,0)</f>
        <v>Suchitepéquez</v>
      </c>
      <c r="E5870" s="149">
        <f>+VLOOKUP($A5870,mUNICIPIOS!$B$4:$F$343,3,0)</f>
        <v>1019</v>
      </c>
      <c r="F5870" s="149" t="str">
        <f>+VLOOKUP($A5870,mUNICIPIOS!$B$4:$F$343,4,0)</f>
        <v>Pueblo Nuevo</v>
      </c>
      <c r="G5870" s="139" t="str">
        <f t="shared" ref="G5870:K5870" si="6010">+G5832</f>
        <v>03</v>
      </c>
      <c r="H5870" t="str">
        <f t="shared" si="6010"/>
        <v>ISP</v>
      </c>
      <c r="I5870" t="str">
        <f t="shared" si="6010"/>
        <v>Índice de Servicios Públicos</v>
      </c>
      <c r="J5870" t="str">
        <f t="shared" si="6010"/>
        <v>03-01</v>
      </c>
      <c r="K5870" t="str">
        <f t="shared" si="6010"/>
        <v>Cobertura del servicio público de agua</v>
      </c>
      <c r="L5870" s="150">
        <f>+VLOOKUP($E5870,ISP_2018!$B$8:$T$347,3,0)</f>
        <v>0</v>
      </c>
      <c r="M5870" s="142" t="str">
        <f>+VLOOKUP($E5870,ISP_2018!$B$8:$T$347,4,0)</f>
        <v>Bajo</v>
      </c>
    </row>
    <row r="5871" spans="1:13" x14ac:dyDescent="0.3">
      <c r="A5871" s="139">
        <f t="shared" si="6007"/>
        <v>155</v>
      </c>
      <c r="B5871" s="148">
        <f t="shared" si="6009"/>
        <v>13</v>
      </c>
      <c r="D5871" s="149" t="str">
        <f>+VLOOKUP($A5871,mUNICIPIOS!$B$4:$F$343,2,0)</f>
        <v>Suchitepéquez</v>
      </c>
      <c r="E5871" s="149">
        <f>+VLOOKUP($A5871,mUNICIPIOS!$B$4:$F$343,3,0)</f>
        <v>1019</v>
      </c>
      <c r="F5871" s="149" t="str">
        <f>+VLOOKUP($A5871,mUNICIPIOS!$B$4:$F$343,4,0)</f>
        <v>Pueblo Nuevo</v>
      </c>
      <c r="G5871" s="139" t="str">
        <f t="shared" ref="G5871:K5871" si="6011">+G5833</f>
        <v>03</v>
      </c>
      <c r="H5871" t="str">
        <f t="shared" si="6011"/>
        <v>ISP</v>
      </c>
      <c r="I5871" t="str">
        <f t="shared" si="6011"/>
        <v>Índice de Servicios Públicos</v>
      </c>
      <c r="J5871" t="str">
        <f t="shared" si="6011"/>
        <v>03-02</v>
      </c>
      <c r="K5871" t="str">
        <f t="shared" si="6011"/>
        <v>Control de la calidad del servicio público de agua</v>
      </c>
      <c r="L5871" s="150">
        <f>+VLOOKUP($E5871,ISP_2018!$B$8:$T$347,6,0)</f>
        <v>0</v>
      </c>
      <c r="M5871" s="142" t="str">
        <f>+VLOOKUP($E5871,ISP_2018!$B$8:$T$347,7,0)</f>
        <v>Bajo</v>
      </c>
    </row>
    <row r="5872" spans="1:13" x14ac:dyDescent="0.3">
      <c r="A5872" s="139">
        <f t="shared" si="6007"/>
        <v>155</v>
      </c>
      <c r="B5872" s="148">
        <f t="shared" si="6009"/>
        <v>14</v>
      </c>
      <c r="D5872" s="149" t="str">
        <f>+VLOOKUP($A5872,mUNICIPIOS!$B$4:$F$343,2,0)</f>
        <v>Suchitepéquez</v>
      </c>
      <c r="E5872" s="149">
        <f>+VLOOKUP($A5872,mUNICIPIOS!$B$4:$F$343,3,0)</f>
        <v>1019</v>
      </c>
      <c r="F5872" s="149" t="str">
        <f>+VLOOKUP($A5872,mUNICIPIOS!$B$4:$F$343,4,0)</f>
        <v>Pueblo Nuevo</v>
      </c>
      <c r="G5872" s="139" t="str">
        <f t="shared" ref="G5872:K5872" si="6012">+G5834</f>
        <v>03</v>
      </c>
      <c r="H5872" t="str">
        <f t="shared" si="6012"/>
        <v>ISP</v>
      </c>
      <c r="I5872" t="str">
        <f t="shared" si="6012"/>
        <v>Índice de Servicios Públicos</v>
      </c>
      <c r="J5872" t="str">
        <f t="shared" si="6012"/>
        <v>03-03</v>
      </c>
      <c r="K5872" t="str">
        <f t="shared" si="6012"/>
        <v>Disposición  y tratamiento  de aguas residuales</v>
      </c>
      <c r="L5872" s="150">
        <f>+VLOOKUP($E5872,ISP_2018!$B$8:$T$347,9,0)</f>
        <v>0</v>
      </c>
      <c r="M5872" s="142" t="str">
        <f>+VLOOKUP($E5872,ISP_2018!$B$8:$T$347,10,0)</f>
        <v>Bajo</v>
      </c>
    </row>
    <row r="5873" spans="1:13" x14ac:dyDescent="0.3">
      <c r="A5873" s="139">
        <f t="shared" si="6007"/>
        <v>155</v>
      </c>
      <c r="B5873" s="148">
        <f t="shared" si="6009"/>
        <v>15</v>
      </c>
      <c r="D5873" s="149" t="str">
        <f>+VLOOKUP($A5873,mUNICIPIOS!$B$4:$F$343,2,0)</f>
        <v>Suchitepéquez</v>
      </c>
      <c r="E5873" s="149">
        <f>+VLOOKUP($A5873,mUNICIPIOS!$B$4:$F$343,3,0)</f>
        <v>1019</v>
      </c>
      <c r="F5873" s="149" t="str">
        <f>+VLOOKUP($A5873,mUNICIPIOS!$B$4:$F$343,4,0)</f>
        <v>Pueblo Nuevo</v>
      </c>
      <c r="G5873" s="139" t="str">
        <f t="shared" ref="G5873:K5873" si="6013">+G5835</f>
        <v>03</v>
      </c>
      <c r="H5873" t="str">
        <f t="shared" si="6013"/>
        <v>ISP</v>
      </c>
      <c r="I5873" t="str">
        <f t="shared" si="6013"/>
        <v>Índice de Servicios Públicos</v>
      </c>
      <c r="J5873" t="str">
        <f t="shared" si="6013"/>
        <v>03-04</v>
      </c>
      <c r="K5873" t="str">
        <f t="shared" si="6013"/>
        <v>Gestión y manejo de los residuos y desechos sólidos</v>
      </c>
      <c r="L5873" s="150">
        <f>+VLOOKUP($E5873,ISP_2018!$B$8:$T$347,12,0)</f>
        <v>0</v>
      </c>
      <c r="M5873" s="142" t="str">
        <f>+VLOOKUP($E5873,ISP_2018!$B$8:$T$347,13,0)</f>
        <v>Bajo</v>
      </c>
    </row>
    <row r="5874" spans="1:13" x14ac:dyDescent="0.3">
      <c r="A5874" s="139">
        <f t="shared" si="6007"/>
        <v>155</v>
      </c>
      <c r="B5874" s="148">
        <f t="shared" si="6009"/>
        <v>16</v>
      </c>
      <c r="D5874" s="149" t="str">
        <f>+VLOOKUP($A5874,mUNICIPIOS!$B$4:$F$343,2,0)</f>
        <v>Suchitepéquez</v>
      </c>
      <c r="E5874" s="149">
        <f>+VLOOKUP($A5874,mUNICIPIOS!$B$4:$F$343,3,0)</f>
        <v>1019</v>
      </c>
      <c r="F5874" s="149" t="str">
        <f>+VLOOKUP($A5874,mUNICIPIOS!$B$4:$F$343,4,0)</f>
        <v>Pueblo Nuevo</v>
      </c>
      <c r="G5874" s="139" t="str">
        <f t="shared" ref="G5874:K5874" si="6014">+G5836</f>
        <v>03</v>
      </c>
      <c r="H5874" t="str">
        <f t="shared" si="6014"/>
        <v>ISP</v>
      </c>
      <c r="I5874" t="str">
        <f t="shared" si="6014"/>
        <v>Índice de Servicios Públicos</v>
      </c>
      <c r="J5874" t="str">
        <f t="shared" si="6014"/>
        <v>03-05</v>
      </c>
      <c r="K5874" t="str">
        <f t="shared" si="6014"/>
        <v>Gestión de servicios públicos municipales</v>
      </c>
      <c r="L5874" s="150">
        <f>+VLOOKUP($E5874,ISP_2018!$B$8:$T$347,15,0)</f>
        <v>0</v>
      </c>
      <c r="M5874" s="142" t="str">
        <f>+VLOOKUP($E5874,ISP_2018!$B$8:$T$347,16,0)</f>
        <v>Bajo</v>
      </c>
    </row>
    <row r="5875" spans="1:13" x14ac:dyDescent="0.3">
      <c r="A5875" s="139">
        <f t="shared" si="6007"/>
        <v>155</v>
      </c>
      <c r="B5875" s="148">
        <f t="shared" si="6009"/>
        <v>17</v>
      </c>
      <c r="D5875" s="149" t="str">
        <f>+VLOOKUP($A5875,mUNICIPIOS!$B$4:$F$343,2,0)</f>
        <v>Suchitepéquez</v>
      </c>
      <c r="E5875" s="149">
        <f>+VLOOKUP($A5875,mUNICIPIOS!$B$4:$F$343,3,0)</f>
        <v>1019</v>
      </c>
      <c r="F5875" s="149" t="str">
        <f>+VLOOKUP($A5875,mUNICIPIOS!$B$4:$F$343,4,0)</f>
        <v>Pueblo Nuevo</v>
      </c>
      <c r="G5875" s="139" t="str">
        <f t="shared" ref="G5875:K5875" si="6015">+G5837</f>
        <v>03</v>
      </c>
      <c r="H5875" t="str">
        <f t="shared" si="6015"/>
        <v>ISP</v>
      </c>
      <c r="I5875" t="str">
        <f t="shared" si="6015"/>
        <v>Índice de Servicios Públicos</v>
      </c>
      <c r="J5875" t="str">
        <f t="shared" si="6015"/>
        <v>INDICE</v>
      </c>
      <c r="K5875">
        <f t="shared" si="6015"/>
        <v>0</v>
      </c>
      <c r="L5875" s="150">
        <f>+VLOOKUP($E5875,ISP_2018!$B$8:$T$347,18,0)</f>
        <v>0</v>
      </c>
      <c r="M5875" s="142" t="str">
        <f>+VLOOKUP($E5875,ISP_2018!$B$8:$T$347,19,0)</f>
        <v>Bajo</v>
      </c>
    </row>
    <row r="5876" spans="1:13" x14ac:dyDescent="0.3">
      <c r="A5876" s="139">
        <f t="shared" si="6007"/>
        <v>155</v>
      </c>
      <c r="B5876" s="148">
        <f t="shared" si="6009"/>
        <v>18</v>
      </c>
      <c r="D5876" s="149" t="str">
        <f>+VLOOKUP($A5876,mUNICIPIOS!$B$4:$F$343,2,0)</f>
        <v>Suchitepéquez</v>
      </c>
      <c r="E5876" s="149">
        <f>+VLOOKUP($A5876,mUNICIPIOS!$B$4:$F$343,3,0)</f>
        <v>1019</v>
      </c>
      <c r="F5876" s="149" t="str">
        <f>+VLOOKUP($A5876,mUNICIPIOS!$B$4:$F$343,4,0)</f>
        <v>Pueblo Nuevo</v>
      </c>
      <c r="G5876" s="139" t="str">
        <f t="shared" ref="G5876:K5876" si="6016">+G5838</f>
        <v>04</v>
      </c>
      <c r="H5876" t="str">
        <f t="shared" si="6016"/>
        <v>IGA</v>
      </c>
      <c r="I5876" t="str">
        <f t="shared" si="6016"/>
        <v>Índice de Gestión Administrativa</v>
      </c>
      <c r="J5876" t="str">
        <f t="shared" si="6016"/>
        <v>04-01</v>
      </c>
      <c r="K5876" t="str">
        <f t="shared" si="6016"/>
        <v>Existencia de elementos de atención municipal orientada al vecino</v>
      </c>
      <c r="L5876" s="150">
        <f>+VLOOKUP($E5876,IGA_2018!$B$8:$N$347,3,0)</f>
        <v>0</v>
      </c>
      <c r="M5876" s="142" t="str">
        <f>+VLOOKUP($E5876,IGA_2018!$B$8:$N$347,4,0)</f>
        <v>Bajo</v>
      </c>
    </row>
    <row r="5877" spans="1:13" x14ac:dyDescent="0.3">
      <c r="A5877" s="139">
        <f t="shared" si="6007"/>
        <v>155</v>
      </c>
      <c r="B5877" s="148">
        <f t="shared" si="6009"/>
        <v>19</v>
      </c>
      <c r="D5877" s="149" t="str">
        <f>+VLOOKUP($A5877,mUNICIPIOS!$B$4:$F$343,2,0)</f>
        <v>Suchitepéquez</v>
      </c>
      <c r="E5877" s="149">
        <f>+VLOOKUP($A5877,mUNICIPIOS!$B$4:$F$343,3,0)</f>
        <v>1019</v>
      </c>
      <c r="F5877" s="149" t="str">
        <f>+VLOOKUP($A5877,mUNICIPIOS!$B$4:$F$343,4,0)</f>
        <v>Pueblo Nuevo</v>
      </c>
      <c r="G5877" s="139" t="str">
        <f t="shared" ref="G5877:K5877" si="6017">+G5839</f>
        <v>04</v>
      </c>
      <c r="H5877" t="str">
        <f t="shared" si="6017"/>
        <v>IGA</v>
      </c>
      <c r="I5877" t="str">
        <f t="shared" si="6017"/>
        <v>Índice de Gestión Administrativa</v>
      </c>
      <c r="J5877" t="str">
        <f t="shared" si="6017"/>
        <v>04-02</v>
      </c>
      <c r="K5877" t="str">
        <f t="shared" si="6017"/>
        <v>Gestión del recurso humano.</v>
      </c>
      <c r="L5877" s="150">
        <f>+VLOOKUP($E5877,IGA_2018!$B$8:$N$347,6,0)</f>
        <v>0</v>
      </c>
      <c r="M5877" s="142" t="str">
        <f>+VLOOKUP($E5877,IGA_2018!$B$8:$N$347,7,0)</f>
        <v>Bajo</v>
      </c>
    </row>
    <row r="5878" spans="1:13" x14ac:dyDescent="0.3">
      <c r="A5878" s="139">
        <f t="shared" si="6007"/>
        <v>155</v>
      </c>
      <c r="B5878" s="148">
        <f t="shared" si="6009"/>
        <v>20</v>
      </c>
      <c r="D5878" s="149" t="str">
        <f>+VLOOKUP($A5878,mUNICIPIOS!$B$4:$F$343,2,0)</f>
        <v>Suchitepéquez</v>
      </c>
      <c r="E5878" s="149">
        <f>+VLOOKUP($A5878,mUNICIPIOS!$B$4:$F$343,3,0)</f>
        <v>1019</v>
      </c>
      <c r="F5878" s="149" t="str">
        <f>+VLOOKUP($A5878,mUNICIPIOS!$B$4:$F$343,4,0)</f>
        <v>Pueblo Nuevo</v>
      </c>
      <c r="G5878" s="139" t="str">
        <f t="shared" ref="G5878:K5878" si="6018">+G5840</f>
        <v>04</v>
      </c>
      <c r="H5878" t="str">
        <f t="shared" si="6018"/>
        <v>IGA</v>
      </c>
      <c r="I5878" t="str">
        <f t="shared" si="6018"/>
        <v>Índice de Gestión Administrativa</v>
      </c>
      <c r="J5878" t="str">
        <f t="shared" si="6018"/>
        <v>04-03</v>
      </c>
      <c r="K5878" t="str">
        <f t="shared" si="6018"/>
        <v>Existencia de oficinas municipales con instrumentos de gestión.</v>
      </c>
      <c r="L5878" s="150">
        <f>+VLOOKUP($E5878,IGA_2018!$B$8:$N$347,9,0)</f>
        <v>0</v>
      </c>
      <c r="M5878" s="142" t="str">
        <f>+VLOOKUP($E5878,IGA_2018!$B$8:$N$347,10,0)</f>
        <v>Bajo</v>
      </c>
    </row>
    <row r="5879" spans="1:13" x14ac:dyDescent="0.3">
      <c r="A5879" s="139">
        <f t="shared" si="6007"/>
        <v>155</v>
      </c>
      <c r="B5879" s="148">
        <f t="shared" si="6009"/>
        <v>21</v>
      </c>
      <c r="D5879" s="149" t="str">
        <f>+VLOOKUP($A5879,mUNICIPIOS!$B$4:$F$343,2,0)</f>
        <v>Suchitepéquez</v>
      </c>
      <c r="E5879" s="149">
        <f>+VLOOKUP($A5879,mUNICIPIOS!$B$4:$F$343,3,0)</f>
        <v>1019</v>
      </c>
      <c r="F5879" s="149" t="str">
        <f>+VLOOKUP($A5879,mUNICIPIOS!$B$4:$F$343,4,0)</f>
        <v>Pueblo Nuevo</v>
      </c>
      <c r="G5879" s="139" t="str">
        <f t="shared" ref="G5879:K5879" si="6019">+G5841</f>
        <v>04</v>
      </c>
      <c r="H5879" t="str">
        <f t="shared" si="6019"/>
        <v>IGA</v>
      </c>
      <c r="I5879" t="str">
        <f t="shared" si="6019"/>
        <v>Índice de Gestión Administrativa</v>
      </c>
      <c r="J5879" t="str">
        <f t="shared" si="6019"/>
        <v>INDICE</v>
      </c>
      <c r="K5879">
        <f t="shared" si="6019"/>
        <v>0</v>
      </c>
      <c r="L5879" s="150">
        <f>+VLOOKUP($E5879,IGA_2018!$B$8:$N$347,12,0)</f>
        <v>0</v>
      </c>
      <c r="M5879" s="142" t="str">
        <f>+VLOOKUP($E5879,IGA_2018!$B$8:$N$347,13,0)</f>
        <v>Bajo</v>
      </c>
    </row>
    <row r="5880" spans="1:13" x14ac:dyDescent="0.3">
      <c r="A5880" s="139">
        <f t="shared" si="6007"/>
        <v>155</v>
      </c>
      <c r="B5880" s="148">
        <f t="shared" si="6009"/>
        <v>22</v>
      </c>
      <c r="D5880" s="149" t="str">
        <f>+VLOOKUP($A5880,mUNICIPIOS!$B$4:$F$343,2,0)</f>
        <v>Suchitepéquez</v>
      </c>
      <c r="E5880" s="149">
        <f>+VLOOKUP($A5880,mUNICIPIOS!$B$4:$F$343,3,0)</f>
        <v>1019</v>
      </c>
      <c r="F5880" s="149" t="str">
        <f>+VLOOKUP($A5880,mUNICIPIOS!$B$4:$F$343,4,0)</f>
        <v>Pueblo Nuevo</v>
      </c>
      <c r="G5880" s="139" t="str">
        <f t="shared" ref="G5880:K5880" si="6020">+G5842</f>
        <v>05</v>
      </c>
      <c r="H5880" t="str">
        <f t="shared" si="6020"/>
        <v>IGF</v>
      </c>
      <c r="I5880" t="str">
        <f t="shared" si="6020"/>
        <v>Índice de Gestión Financiera</v>
      </c>
      <c r="J5880" t="str">
        <f t="shared" si="6020"/>
        <v>05-01</v>
      </c>
      <c r="K5880" t="str">
        <f t="shared" si="6020"/>
        <v>Autonomía financiera municipal</v>
      </c>
      <c r="L5880" s="150">
        <f>+VLOOKUP($E5880,IGF_2018!$B$8:$Z$347,3,0)</f>
        <v>9.541644651709405E-2</v>
      </c>
      <c r="M5880" s="142" t="str">
        <f>+VLOOKUP($E5880,IGF_2018!$B$8:$Z$347,4,0)</f>
        <v>Bajo</v>
      </c>
    </row>
    <row r="5881" spans="1:13" x14ac:dyDescent="0.3">
      <c r="A5881" s="139">
        <f t="shared" si="6007"/>
        <v>155</v>
      </c>
      <c r="B5881" s="148">
        <f t="shared" si="6009"/>
        <v>23</v>
      </c>
      <c r="D5881" s="149" t="str">
        <f>+VLOOKUP($A5881,mUNICIPIOS!$B$4:$F$343,2,0)</f>
        <v>Suchitepéquez</v>
      </c>
      <c r="E5881" s="149">
        <f>+VLOOKUP($A5881,mUNICIPIOS!$B$4:$F$343,3,0)</f>
        <v>1019</v>
      </c>
      <c r="F5881" s="149" t="str">
        <f>+VLOOKUP($A5881,mUNICIPIOS!$B$4:$F$343,4,0)</f>
        <v>Pueblo Nuevo</v>
      </c>
      <c r="G5881" s="139" t="str">
        <f t="shared" ref="G5881:K5881" si="6021">+G5843</f>
        <v>05</v>
      </c>
      <c r="H5881" t="str">
        <f t="shared" si="6021"/>
        <v>IGF</v>
      </c>
      <c r="I5881" t="str">
        <f t="shared" si="6021"/>
        <v>Índice de Gestión Financiera</v>
      </c>
      <c r="J5881" t="str">
        <f t="shared" si="6021"/>
        <v>05-02</v>
      </c>
      <c r="K5881" t="str">
        <f t="shared" si="6021"/>
        <v xml:space="preserve">Ingresos propios por habitante -sin regalías- </v>
      </c>
      <c r="L5881" s="150">
        <f>+VLOOKUP($E5881,IGF_2018!$B$8:$Z$347,6,0)</f>
        <v>7.0434557208678195E-2</v>
      </c>
      <c r="M5881" s="142" t="str">
        <f>+VLOOKUP($E5881,IGF_2018!$B$8:$Z$347,7,0)</f>
        <v>Bajo</v>
      </c>
    </row>
    <row r="5882" spans="1:13" x14ac:dyDescent="0.3">
      <c r="A5882" s="139">
        <f t="shared" si="6007"/>
        <v>155</v>
      </c>
      <c r="B5882" s="148">
        <f t="shared" si="6009"/>
        <v>24</v>
      </c>
      <c r="D5882" s="149" t="str">
        <f>+VLOOKUP($A5882,mUNICIPIOS!$B$4:$F$343,2,0)</f>
        <v>Suchitepéquez</v>
      </c>
      <c r="E5882" s="149">
        <f>+VLOOKUP($A5882,mUNICIPIOS!$B$4:$F$343,3,0)</f>
        <v>1019</v>
      </c>
      <c r="F5882" s="149" t="str">
        <f>+VLOOKUP($A5882,mUNICIPIOS!$B$4:$F$343,4,0)</f>
        <v>Pueblo Nuevo</v>
      </c>
      <c r="G5882" s="139" t="str">
        <f t="shared" ref="G5882:K5882" si="6022">+G5844</f>
        <v>05</v>
      </c>
      <c r="H5882" t="str">
        <f t="shared" si="6022"/>
        <v>IGF</v>
      </c>
      <c r="I5882" t="str">
        <f t="shared" si="6022"/>
        <v>Índice de Gestión Financiera</v>
      </c>
      <c r="J5882" t="str">
        <f t="shared" si="6022"/>
        <v>05-03</v>
      </c>
      <c r="K5882" t="str">
        <f t="shared" si="6022"/>
        <v>Ingresos del IUSI en relación a los ingresos propios -sin regalías-</v>
      </c>
      <c r="L5882" s="150">
        <f>+VLOOKUP($E5882,IGF_2018!$B$8:$Z$347,9,0)</f>
        <v>6.9326627200970117E-2</v>
      </c>
      <c r="M5882" s="142" t="str">
        <f>+VLOOKUP($E5882,IGF_2018!$B$8:$Z$347,10,0)</f>
        <v>Bajo</v>
      </c>
    </row>
    <row r="5883" spans="1:13" x14ac:dyDescent="0.3">
      <c r="A5883" s="139">
        <f t="shared" si="6007"/>
        <v>155</v>
      </c>
      <c r="B5883" s="148">
        <f t="shared" si="6009"/>
        <v>25</v>
      </c>
      <c r="D5883" s="149" t="str">
        <f>+VLOOKUP($A5883,mUNICIPIOS!$B$4:$F$343,2,0)</f>
        <v>Suchitepéquez</v>
      </c>
      <c r="E5883" s="149">
        <f>+VLOOKUP($A5883,mUNICIPIOS!$B$4:$F$343,3,0)</f>
        <v>1019</v>
      </c>
      <c r="F5883" s="149" t="str">
        <f>+VLOOKUP($A5883,mUNICIPIOS!$B$4:$F$343,4,0)</f>
        <v>Pueblo Nuevo</v>
      </c>
      <c r="G5883" s="139" t="str">
        <f t="shared" ref="G5883:K5883" si="6023">+G5845</f>
        <v>05</v>
      </c>
      <c r="H5883" t="str">
        <f t="shared" si="6023"/>
        <v>IGF</v>
      </c>
      <c r="I5883" t="str">
        <f t="shared" si="6023"/>
        <v>Índice de Gestión Financiera</v>
      </c>
      <c r="J5883" t="str">
        <f t="shared" si="6023"/>
        <v>05-04</v>
      </c>
      <c r="K5883" t="str">
        <f t="shared" si="6023"/>
        <v>Inversión anual en capital fijo por habitante</v>
      </c>
      <c r="L5883" s="150">
        <f>+VLOOKUP($E5883,IGF_2018!$B$8:$Z$347,12,0)</f>
        <v>4.921394522430985E-2</v>
      </c>
      <c r="M5883" s="142" t="str">
        <f>+VLOOKUP($E5883,IGF_2018!$B$8:$Z$347,13,0)</f>
        <v>Bajo</v>
      </c>
    </row>
    <row r="5884" spans="1:13" x14ac:dyDescent="0.3">
      <c r="A5884" s="139">
        <f t="shared" si="6007"/>
        <v>155</v>
      </c>
      <c r="B5884" s="148">
        <f t="shared" si="6009"/>
        <v>26</v>
      </c>
      <c r="D5884" s="149" t="str">
        <f>+VLOOKUP($A5884,mUNICIPIOS!$B$4:$F$343,2,0)</f>
        <v>Suchitepéquez</v>
      </c>
      <c r="E5884" s="149">
        <f>+VLOOKUP($A5884,mUNICIPIOS!$B$4:$F$343,3,0)</f>
        <v>1019</v>
      </c>
      <c r="F5884" s="149" t="str">
        <f>+VLOOKUP($A5884,mUNICIPIOS!$B$4:$F$343,4,0)</f>
        <v>Pueblo Nuevo</v>
      </c>
      <c r="G5884" s="139" t="str">
        <f t="shared" ref="G5884:K5884" si="6024">+G5846</f>
        <v>05</v>
      </c>
      <c r="H5884" t="str">
        <f t="shared" si="6024"/>
        <v>IGF</v>
      </c>
      <c r="I5884" t="str">
        <f t="shared" si="6024"/>
        <v>Índice de Gestión Financiera</v>
      </c>
      <c r="J5884" t="str">
        <f t="shared" si="6024"/>
        <v>05-05</v>
      </c>
      <c r="K5884" t="str">
        <f t="shared" si="6024"/>
        <v>Inversión anual en capital fijo con recursos percibidos por ingresos propios</v>
      </c>
      <c r="L5884" s="150">
        <f>+VLOOKUP($E5884,IGF_2018!$B$8:$Z$347,15,0)</f>
        <v>0.11420297268665751</v>
      </c>
      <c r="M5884" s="142" t="str">
        <f>+VLOOKUP($E5884,IGF_2018!$B$8:$Z$347,16,0)</f>
        <v>Bajo</v>
      </c>
    </row>
    <row r="5885" spans="1:13" x14ac:dyDescent="0.3">
      <c r="A5885" s="139">
        <f t="shared" si="6007"/>
        <v>155</v>
      </c>
      <c r="B5885" s="148">
        <f t="shared" si="6009"/>
        <v>27</v>
      </c>
      <c r="D5885" s="149" t="str">
        <f>+VLOOKUP($A5885,mUNICIPIOS!$B$4:$F$343,2,0)</f>
        <v>Suchitepéquez</v>
      </c>
      <c r="E5885" s="149">
        <f>+VLOOKUP($A5885,mUNICIPIOS!$B$4:$F$343,3,0)</f>
        <v>1019</v>
      </c>
      <c r="F5885" s="149" t="str">
        <f>+VLOOKUP($A5885,mUNICIPIOS!$B$4:$F$343,4,0)</f>
        <v>Pueblo Nuevo</v>
      </c>
      <c r="G5885" s="139" t="str">
        <f t="shared" ref="G5885:K5885" si="6025">+G5847</f>
        <v>05</v>
      </c>
      <c r="H5885" t="str">
        <f t="shared" si="6025"/>
        <v>IGF</v>
      </c>
      <c r="I5885" t="str">
        <f t="shared" si="6025"/>
        <v>Índice de Gestión Financiera</v>
      </c>
      <c r="J5885" t="str">
        <f t="shared" si="6025"/>
        <v>05-06</v>
      </c>
      <c r="K5885" t="str">
        <f t="shared" si="6025"/>
        <v xml:space="preserve">Inversión anual en capital fijo con recursos percibidos por transferencias del Gobierno Central </v>
      </c>
      <c r="L5885" s="150">
        <f>+VLOOKUP($E5885,IGF_2018!$B$8:$Z$347,18,0)</f>
        <v>2.6770822296059392E-2</v>
      </c>
      <c r="M5885" s="142" t="str">
        <f>+VLOOKUP($E5885,IGF_2018!$B$8:$Z$347,19,0)</f>
        <v>Bajo</v>
      </c>
    </row>
    <row r="5886" spans="1:13" x14ac:dyDescent="0.3">
      <c r="A5886" s="139">
        <f t="shared" si="6007"/>
        <v>155</v>
      </c>
      <c r="B5886" s="148">
        <f t="shared" si="6009"/>
        <v>28</v>
      </c>
      <c r="D5886" s="149" t="str">
        <f>+VLOOKUP($A5886,mUNICIPIOS!$B$4:$F$343,2,0)</f>
        <v>Suchitepéquez</v>
      </c>
      <c r="E5886" s="149">
        <f>+VLOOKUP($A5886,mUNICIPIOS!$B$4:$F$343,3,0)</f>
        <v>1019</v>
      </c>
      <c r="F5886" s="149" t="str">
        <f>+VLOOKUP($A5886,mUNICIPIOS!$B$4:$F$343,4,0)</f>
        <v>Pueblo Nuevo</v>
      </c>
      <c r="G5886" s="139" t="str">
        <f t="shared" ref="G5886:K5886" si="6026">+G5848</f>
        <v>05</v>
      </c>
      <c r="H5886" t="str">
        <f t="shared" si="6026"/>
        <v>IGF</v>
      </c>
      <c r="I5886" t="str">
        <f t="shared" si="6026"/>
        <v>Índice de Gestión Financiera</v>
      </c>
      <c r="J5886" t="str">
        <f t="shared" si="6026"/>
        <v>05-07</v>
      </c>
      <c r="K5886" t="str">
        <f t="shared" si="6026"/>
        <v>Financiamiento por endeudamiento municipal</v>
      </c>
      <c r="L5886" s="150">
        <f>+VLOOKUP($E5886,IGF_2018!$B$8:$Z$347,21,0)</f>
        <v>1</v>
      </c>
      <c r="M5886" s="142" t="str">
        <f>+VLOOKUP($E5886,IGF_2018!$B$8:$Z$347,22,0)</f>
        <v>Alto</v>
      </c>
    </row>
    <row r="5887" spans="1:13" x14ac:dyDescent="0.3">
      <c r="A5887" s="139">
        <f t="shared" si="6007"/>
        <v>155</v>
      </c>
      <c r="B5887" s="148">
        <f t="shared" si="6009"/>
        <v>29</v>
      </c>
      <c r="D5887" s="149" t="str">
        <f>+VLOOKUP($A5887,mUNICIPIOS!$B$4:$F$343,2,0)</f>
        <v>Suchitepéquez</v>
      </c>
      <c r="E5887" s="149">
        <f>+VLOOKUP($A5887,mUNICIPIOS!$B$4:$F$343,3,0)</f>
        <v>1019</v>
      </c>
      <c r="F5887" s="149" t="str">
        <f>+VLOOKUP($A5887,mUNICIPIOS!$B$4:$F$343,4,0)</f>
        <v>Pueblo Nuevo</v>
      </c>
      <c r="G5887" s="139" t="str">
        <f t="shared" ref="G5887:K5887" si="6027">+G5849</f>
        <v>05</v>
      </c>
      <c r="H5887" t="str">
        <f t="shared" si="6027"/>
        <v>IGF</v>
      </c>
      <c r="I5887" t="str">
        <f t="shared" si="6027"/>
        <v>Índice de Gestión Financiera</v>
      </c>
      <c r="J5887" t="str">
        <f t="shared" si="6027"/>
        <v>INDICE</v>
      </c>
      <c r="K5887">
        <f t="shared" si="6027"/>
        <v>0</v>
      </c>
      <c r="L5887" s="150">
        <f>+VLOOKUP($E5887,IGF_2018!$B$8:$Z$347,24,0)</f>
        <v>0.25912163748595418</v>
      </c>
      <c r="M5887" s="142" t="str">
        <f>+VLOOKUP($E5887,IGF_2018!$B$8:$Z$347,25,0)</f>
        <v>Medio bajo</v>
      </c>
    </row>
    <row r="5888" spans="1:13" x14ac:dyDescent="0.3">
      <c r="A5888" s="139">
        <f t="shared" si="6007"/>
        <v>155</v>
      </c>
      <c r="B5888" s="148">
        <f t="shared" si="6009"/>
        <v>30</v>
      </c>
      <c r="D5888" s="149" t="str">
        <f>+VLOOKUP($A5888,mUNICIPIOS!$B$4:$F$343,2,0)</f>
        <v>Suchitepéquez</v>
      </c>
      <c r="E5888" s="149">
        <f>+VLOOKUP($A5888,mUNICIPIOS!$B$4:$F$343,3,0)</f>
        <v>1019</v>
      </c>
      <c r="F5888" s="149" t="str">
        <f>+VLOOKUP($A5888,mUNICIPIOS!$B$4:$F$343,4,0)</f>
        <v>Pueblo Nuevo</v>
      </c>
      <c r="G5888" s="139" t="str">
        <f t="shared" ref="G5888:K5888" si="6028">+G5850</f>
        <v>06</v>
      </c>
      <c r="H5888" t="str">
        <f t="shared" si="6028"/>
        <v>IGE</v>
      </c>
      <c r="I5888" t="str">
        <f t="shared" si="6028"/>
        <v>Índice de Gestión Estratégica</v>
      </c>
      <c r="J5888" t="str">
        <f t="shared" si="6028"/>
        <v>06-01</v>
      </c>
      <c r="K5888" t="str">
        <f t="shared" si="6028"/>
        <v>Ejecución del Plan Operativo Anual  (POA)</v>
      </c>
      <c r="L5888" s="150">
        <f>+VLOOKUP($E5888,IGE_2018!$B$8:$Z$347,3,0)</f>
        <v>0</v>
      </c>
      <c r="M5888" s="142" t="str">
        <f>+VLOOKUP($E5888,IGE_2018!$B$8:$Z$347,4,0)</f>
        <v>Bajo</v>
      </c>
    </row>
    <row r="5889" spans="1:13" x14ac:dyDescent="0.3">
      <c r="A5889" s="139">
        <f t="shared" si="6007"/>
        <v>155</v>
      </c>
      <c r="B5889" s="148">
        <f t="shared" si="6009"/>
        <v>31</v>
      </c>
      <c r="D5889" s="149" t="str">
        <f>+VLOOKUP($A5889,mUNICIPIOS!$B$4:$F$343,2,0)</f>
        <v>Suchitepéquez</v>
      </c>
      <c r="E5889" s="149">
        <f>+VLOOKUP($A5889,mUNICIPIOS!$B$4:$F$343,3,0)</f>
        <v>1019</v>
      </c>
      <c r="F5889" s="149" t="str">
        <f>+VLOOKUP($A5889,mUNICIPIOS!$B$4:$F$343,4,0)</f>
        <v>Pueblo Nuevo</v>
      </c>
      <c r="G5889" s="139" t="str">
        <f t="shared" ref="G5889:K5889" si="6029">+G5851</f>
        <v>06</v>
      </c>
      <c r="H5889" t="str">
        <f t="shared" si="6029"/>
        <v>IGE</v>
      </c>
      <c r="I5889" t="str">
        <f t="shared" si="6029"/>
        <v>Índice de Gestión Estratégica</v>
      </c>
      <c r="J5889" t="str">
        <f t="shared" si="6029"/>
        <v>06-02</v>
      </c>
      <c r="K5889" t="str">
        <f t="shared" si="6029"/>
        <v>Relación Plan de Desarrollo Municipal y Ordenamiento Territorial (PDM-OT) - Plan Estratégico Institucional (PEI) - Plan Operativo Multianual (POM) - Plan Operativo Anual (POA)</v>
      </c>
      <c r="L5889" s="150">
        <f>+VLOOKUP($E5889,IGE_2018!$B$8:$Z$347,6,0)</f>
        <v>0</v>
      </c>
      <c r="M5889" s="142" t="str">
        <f>+VLOOKUP($E5889,IGE_2018!$B$8:$Z$347,7,0)</f>
        <v>Bajo</v>
      </c>
    </row>
    <row r="5890" spans="1:13" x14ac:dyDescent="0.3">
      <c r="A5890" s="139">
        <f t="shared" si="6007"/>
        <v>155</v>
      </c>
      <c r="B5890" s="148">
        <f t="shared" si="6009"/>
        <v>32</v>
      </c>
      <c r="D5890" s="149" t="str">
        <f>+VLOOKUP($A5890,mUNICIPIOS!$B$4:$F$343,2,0)</f>
        <v>Suchitepéquez</v>
      </c>
      <c r="E5890" s="149">
        <f>+VLOOKUP($A5890,mUNICIPIOS!$B$4:$F$343,3,0)</f>
        <v>1019</v>
      </c>
      <c r="F5890" s="149" t="str">
        <f>+VLOOKUP($A5890,mUNICIPIOS!$B$4:$F$343,4,0)</f>
        <v>Pueblo Nuevo</v>
      </c>
      <c r="G5890" s="139" t="str">
        <f t="shared" ref="G5890:K5890" si="6030">+G5852</f>
        <v>06</v>
      </c>
      <c r="H5890" t="str">
        <f t="shared" si="6030"/>
        <v>IGE</v>
      </c>
      <c r="I5890" t="str">
        <f t="shared" si="6030"/>
        <v>Índice de Gestión Estratégica</v>
      </c>
      <c r="J5890" t="str">
        <f t="shared" si="6030"/>
        <v>06-03</v>
      </c>
      <c r="K5890" t="str">
        <f t="shared" si="6030"/>
        <v>Presupuesto de egresos relacionado a competencias municipales que responden a prioridades nacionales de desarrollo.</v>
      </c>
      <c r="L5890" s="150">
        <f>+VLOOKUP($E5890,IGE_2018!$B$8:$Z$347,9,0)</f>
        <v>0.39440990525072661</v>
      </c>
      <c r="M5890" s="142" t="str">
        <f>+VLOOKUP($E5890,IGE_2018!$B$8:$Z$347,10,0)</f>
        <v>Medio bajo</v>
      </c>
    </row>
    <row r="5891" spans="1:13" x14ac:dyDescent="0.3">
      <c r="A5891" s="139">
        <f t="shared" si="6007"/>
        <v>155</v>
      </c>
      <c r="B5891" s="148">
        <f t="shared" si="6009"/>
        <v>33</v>
      </c>
      <c r="D5891" s="149" t="str">
        <f>+VLOOKUP($A5891,mUNICIPIOS!$B$4:$F$343,2,0)</f>
        <v>Suchitepéquez</v>
      </c>
      <c r="E5891" s="149">
        <f>+VLOOKUP($A5891,mUNICIPIOS!$B$4:$F$343,3,0)</f>
        <v>1019</v>
      </c>
      <c r="F5891" s="149" t="str">
        <f>+VLOOKUP($A5891,mUNICIPIOS!$B$4:$F$343,4,0)</f>
        <v>Pueblo Nuevo</v>
      </c>
      <c r="G5891" s="139" t="str">
        <f t="shared" ref="G5891:K5891" si="6031">+G5853</f>
        <v>06</v>
      </c>
      <c r="H5891" t="str">
        <f t="shared" si="6031"/>
        <v>IGE</v>
      </c>
      <c r="I5891" t="str">
        <f t="shared" si="6031"/>
        <v>Índice de Gestión Estratégica</v>
      </c>
      <c r="J5891" t="str">
        <f t="shared" si="6031"/>
        <v>06-04</v>
      </c>
      <c r="K5891" t="str">
        <f t="shared" si="6031"/>
        <v>Institucionalización de la gestión ordenada del territorio</v>
      </c>
      <c r="L5891" s="150">
        <f>+VLOOKUP($E5891,IGE_2018!$B$8:$Z$347,12,0)</f>
        <v>0</v>
      </c>
      <c r="M5891" s="142" t="str">
        <f>+VLOOKUP($E5891,IGE_2018!$B$8:$Z$347,13,0)</f>
        <v>Bajo</v>
      </c>
    </row>
    <row r="5892" spans="1:13" x14ac:dyDescent="0.3">
      <c r="A5892" s="139">
        <f t="shared" si="6007"/>
        <v>155</v>
      </c>
      <c r="B5892" s="148">
        <f t="shared" si="6009"/>
        <v>34</v>
      </c>
      <c r="D5892" s="149" t="str">
        <f>+VLOOKUP($A5892,mUNICIPIOS!$B$4:$F$343,2,0)</f>
        <v>Suchitepéquez</v>
      </c>
      <c r="E5892" s="149">
        <f>+VLOOKUP($A5892,mUNICIPIOS!$B$4:$F$343,3,0)</f>
        <v>1019</v>
      </c>
      <c r="F5892" s="149" t="str">
        <f>+VLOOKUP($A5892,mUNICIPIOS!$B$4:$F$343,4,0)</f>
        <v>Pueblo Nuevo</v>
      </c>
      <c r="G5892" s="139" t="str">
        <f t="shared" ref="G5892:K5892" si="6032">+G5854</f>
        <v>06</v>
      </c>
      <c r="H5892" t="str">
        <f t="shared" si="6032"/>
        <v>IGE</v>
      </c>
      <c r="I5892" t="str">
        <f t="shared" si="6032"/>
        <v>Índice de Gestión Estratégica</v>
      </c>
      <c r="J5892" t="str">
        <f t="shared" si="6032"/>
        <v>06-05</v>
      </c>
      <c r="K5892" t="str">
        <f t="shared" si="6032"/>
        <v>Acciones para la gestión ordenada del territorio</v>
      </c>
      <c r="L5892" s="150">
        <f>+VLOOKUP($E5892,IGE_2018!$B$8:$Z$347,15,0)</f>
        <v>0</v>
      </c>
      <c r="M5892" s="142" t="str">
        <f>+VLOOKUP($E5892,IGE_2018!$B$8:$Z$347,16,0)</f>
        <v>Bajo</v>
      </c>
    </row>
    <row r="5893" spans="1:13" x14ac:dyDescent="0.3">
      <c r="A5893" s="139">
        <f t="shared" si="6007"/>
        <v>155</v>
      </c>
      <c r="B5893" s="148">
        <f t="shared" si="6009"/>
        <v>35</v>
      </c>
      <c r="D5893" s="149" t="str">
        <f>+VLOOKUP($A5893,mUNICIPIOS!$B$4:$F$343,2,0)</f>
        <v>Suchitepéquez</v>
      </c>
      <c r="E5893" s="149">
        <f>+VLOOKUP($A5893,mUNICIPIOS!$B$4:$F$343,3,0)</f>
        <v>1019</v>
      </c>
      <c r="F5893" s="149" t="str">
        <f>+VLOOKUP($A5893,mUNICIPIOS!$B$4:$F$343,4,0)</f>
        <v>Pueblo Nuevo</v>
      </c>
      <c r="G5893" s="139" t="str">
        <f t="shared" ref="G5893:K5893" si="6033">+G5855</f>
        <v>06</v>
      </c>
      <c r="H5893" t="str">
        <f t="shared" si="6033"/>
        <v>IGE</v>
      </c>
      <c r="I5893" t="str">
        <f t="shared" si="6033"/>
        <v>Índice de Gestión Estratégica</v>
      </c>
      <c r="J5893" t="str">
        <f t="shared" si="6033"/>
        <v>06-06</v>
      </c>
      <c r="K5893" t="str">
        <f t="shared" si="6033"/>
        <v>Gestión de riesgo en la formulación de proyectos derivados de la planificación operativa anual</v>
      </c>
      <c r="L5893" s="150">
        <f>+VLOOKUP($E5893,IGE_2018!$B$8:$Z$347,18,0)</f>
        <v>0</v>
      </c>
      <c r="M5893" s="142" t="str">
        <f>+VLOOKUP($E5893,IGE_2018!$B$8:$Z$347,19,0)</f>
        <v>Bajo</v>
      </c>
    </row>
    <row r="5894" spans="1:13" x14ac:dyDescent="0.3">
      <c r="A5894" s="139">
        <f t="shared" si="6007"/>
        <v>155</v>
      </c>
      <c r="B5894" s="148">
        <f t="shared" si="6009"/>
        <v>36</v>
      </c>
      <c r="D5894" s="149" t="str">
        <f>+VLOOKUP($A5894,mUNICIPIOS!$B$4:$F$343,2,0)</f>
        <v>Suchitepéquez</v>
      </c>
      <c r="E5894" s="149">
        <f>+VLOOKUP($A5894,mUNICIPIOS!$B$4:$F$343,3,0)</f>
        <v>1019</v>
      </c>
      <c r="F5894" s="149" t="str">
        <f>+VLOOKUP($A5894,mUNICIPIOS!$B$4:$F$343,4,0)</f>
        <v>Pueblo Nuevo</v>
      </c>
      <c r="G5894" s="139" t="str">
        <f t="shared" ref="G5894:K5894" si="6034">+G5856</f>
        <v>06</v>
      </c>
      <c r="H5894" t="str">
        <f t="shared" si="6034"/>
        <v>IGE</v>
      </c>
      <c r="I5894" t="str">
        <f t="shared" si="6034"/>
        <v>Índice de Gestión Estratégica</v>
      </c>
      <c r="J5894" t="str">
        <f t="shared" si="6034"/>
        <v>06-07</v>
      </c>
      <c r="K5894" t="str">
        <f t="shared" si="6034"/>
        <v>Ingresos por servicios ambientales en relación a los ingresos propios sin regalías</v>
      </c>
      <c r="L5894" s="150">
        <f>+VLOOKUP($E5894,IGE_2018!$B$8:$Z$347,21,0)</f>
        <v>5.2283803140919845E-4</v>
      </c>
      <c r="M5894" s="142" t="str">
        <f>+VLOOKUP($E5894,IGE_2018!$B$8:$Z$347,22,0)</f>
        <v>Bajo</v>
      </c>
    </row>
    <row r="5895" spans="1:13" x14ac:dyDescent="0.3">
      <c r="A5895" s="139">
        <f t="shared" si="6007"/>
        <v>155</v>
      </c>
      <c r="B5895" s="148">
        <f t="shared" si="6009"/>
        <v>37</v>
      </c>
      <c r="D5895" s="149" t="str">
        <f>+VLOOKUP($A5895,mUNICIPIOS!$B$4:$F$343,2,0)</f>
        <v>Suchitepéquez</v>
      </c>
      <c r="E5895" s="149">
        <f>+VLOOKUP($A5895,mUNICIPIOS!$B$4:$F$343,3,0)</f>
        <v>1019</v>
      </c>
      <c r="F5895" s="149" t="str">
        <f>+VLOOKUP($A5895,mUNICIPIOS!$B$4:$F$343,4,0)</f>
        <v>Pueblo Nuevo</v>
      </c>
      <c r="G5895" s="139" t="str">
        <f t="shared" ref="G5895:K5895" si="6035">+G5857</f>
        <v>06</v>
      </c>
      <c r="H5895" t="str">
        <f t="shared" si="6035"/>
        <v>IGE</v>
      </c>
      <c r="I5895" t="str">
        <f t="shared" si="6035"/>
        <v>Índice de Gestión Estratégica</v>
      </c>
      <c r="J5895" t="str">
        <f t="shared" si="6035"/>
        <v>INDICE</v>
      </c>
      <c r="K5895">
        <f t="shared" si="6035"/>
        <v>0</v>
      </c>
      <c r="L5895" s="150">
        <f>+VLOOKUP($E5895,IGE_2018!$B$8:$Z$347,24,0)</f>
        <v>9.8654760115822568E-2</v>
      </c>
      <c r="M5895" s="142" t="str">
        <f>+VLOOKUP($E5895,IGE_2018!$B$8:$Z$347,25,0)</f>
        <v>Bajo</v>
      </c>
    </row>
    <row r="5896" spans="1:13" x14ac:dyDescent="0.3">
      <c r="A5896" s="139">
        <f t="shared" si="6007"/>
        <v>155</v>
      </c>
      <c r="B5896" s="148">
        <f t="shared" si="6009"/>
        <v>38</v>
      </c>
      <c r="D5896" s="149" t="str">
        <f>+VLOOKUP($A5896,mUNICIPIOS!$B$4:$F$343,2,0)</f>
        <v>Suchitepéquez</v>
      </c>
      <c r="E5896" s="149">
        <f>+VLOOKUP($A5896,mUNICIPIOS!$B$4:$F$343,3,0)</f>
        <v>1019</v>
      </c>
      <c r="F5896" s="149" t="str">
        <f>+VLOOKUP($A5896,mUNICIPIOS!$B$4:$F$343,4,0)</f>
        <v>Pueblo Nuevo</v>
      </c>
      <c r="G5896" s="139" t="str">
        <f t="shared" ref="G5896:K5896" si="6036">+G5858</f>
        <v>RANKING</v>
      </c>
      <c r="H5896" t="str">
        <f t="shared" si="6036"/>
        <v>RGM</v>
      </c>
      <c r="I5896" t="str">
        <f t="shared" si="6036"/>
        <v>Ranking de la Gestión Municipal 2018</v>
      </c>
      <c r="J5896" t="str">
        <f t="shared" si="6036"/>
        <v>RANKING</v>
      </c>
      <c r="K5896">
        <f t="shared" si="6036"/>
        <v>0</v>
      </c>
      <c r="L5896" s="151">
        <f>+VLOOKUP($E5896,Resultados_generales!$C$8:$AE$347,27,0)</f>
        <v>0.18689145597096335</v>
      </c>
      <c r="M5896" t="str">
        <f>+VLOOKUP($E5896,Resultados_generales!$C$8:$AE$347,28,0)</f>
        <v>Bajo</v>
      </c>
    </row>
    <row r="5897" spans="1:13" x14ac:dyDescent="0.3">
      <c r="A5897" s="139">
        <f t="shared" si="6007"/>
        <v>156</v>
      </c>
      <c r="B5897" s="148">
        <f t="shared" si="6009"/>
        <v>1</v>
      </c>
      <c r="D5897" s="149" t="str">
        <f>+VLOOKUP($A5897,mUNICIPIOS!$B$4:$F$343,2,0)</f>
        <v>Suchitepéquez</v>
      </c>
      <c r="E5897" s="149">
        <f>+VLOOKUP($A5897,mUNICIPIOS!$B$4:$F$343,3,0)</f>
        <v>1020</v>
      </c>
      <c r="F5897" s="149" t="str">
        <f>+VLOOKUP($A5897,mUNICIPIOS!$B$4:$F$343,4,0)</f>
        <v>Río Bravo</v>
      </c>
      <c r="G5897" s="139" t="str">
        <f t="shared" ref="G5897:K5897" si="6037">+G5859</f>
        <v>01</v>
      </c>
      <c r="H5897" t="str">
        <f t="shared" si="6037"/>
        <v>IPC</v>
      </c>
      <c r="I5897" t="str">
        <f t="shared" si="6037"/>
        <v>Índice de Participación Ciudadana</v>
      </c>
      <c r="J5897" t="str">
        <f t="shared" si="6037"/>
        <v>01-01</v>
      </c>
      <c r="K5897" t="str">
        <f t="shared" si="6037"/>
        <v>Número de reuniones del COMUDE en el año de la medición.</v>
      </c>
      <c r="L5897" s="150">
        <f>+VLOOKUP($E5897,IPC_2018!$B$8:$T$347,3,0)</f>
        <v>0.91666666666666663</v>
      </c>
      <c r="M5897" s="142" t="str">
        <f>+VLOOKUP($E5897,IPC_2018!$B$8:$T$347,4,0)</f>
        <v>Alto</v>
      </c>
    </row>
    <row r="5898" spans="1:13" x14ac:dyDescent="0.3">
      <c r="A5898" s="139">
        <f t="shared" si="6007"/>
        <v>156</v>
      </c>
      <c r="B5898" s="148">
        <f t="shared" si="6009"/>
        <v>2</v>
      </c>
      <c r="D5898" s="149" t="str">
        <f>+VLOOKUP($A5898,mUNICIPIOS!$B$4:$F$343,2,0)</f>
        <v>Suchitepéquez</v>
      </c>
      <c r="E5898" s="149">
        <f>+VLOOKUP($A5898,mUNICIPIOS!$B$4:$F$343,3,0)</f>
        <v>1020</v>
      </c>
      <c r="F5898" s="149" t="str">
        <f>+VLOOKUP($A5898,mUNICIPIOS!$B$4:$F$343,4,0)</f>
        <v>Río Bravo</v>
      </c>
      <c r="G5898" s="139" t="str">
        <f t="shared" ref="G5898:K5898" si="6038">+G5860</f>
        <v>01</v>
      </c>
      <c r="H5898" t="str">
        <f t="shared" si="6038"/>
        <v>IPC</v>
      </c>
      <c r="I5898" t="str">
        <f t="shared" si="6038"/>
        <v>Índice de Participación Ciudadana</v>
      </c>
      <c r="J5898" t="str">
        <f t="shared" si="6038"/>
        <v>01-02</v>
      </c>
      <c r="K5898" t="str">
        <f t="shared" si="6038"/>
        <v>Participación de Alcaldes, Concejales y Síndicos determinados o designados en el COMUDE</v>
      </c>
      <c r="L5898" s="150">
        <f>+VLOOKUP($E5898,IPC_2018!$B$8:$T$347,6,0)</f>
        <v>0.97159090909090906</v>
      </c>
      <c r="M5898" s="142" t="str">
        <f>+VLOOKUP($E5898,IPC_2018!$B$8:$T$347,7,0)</f>
        <v>Alto</v>
      </c>
    </row>
    <row r="5899" spans="1:13" x14ac:dyDescent="0.3">
      <c r="A5899" s="139">
        <f t="shared" si="6007"/>
        <v>156</v>
      </c>
      <c r="B5899" s="148">
        <f t="shared" si="6009"/>
        <v>3</v>
      </c>
      <c r="D5899" s="149" t="str">
        <f>+VLOOKUP($A5899,mUNICIPIOS!$B$4:$F$343,2,0)</f>
        <v>Suchitepéquez</v>
      </c>
      <c r="E5899" s="149">
        <f>+VLOOKUP($A5899,mUNICIPIOS!$B$4:$F$343,3,0)</f>
        <v>1020</v>
      </c>
      <c r="F5899" s="149" t="str">
        <f>+VLOOKUP($A5899,mUNICIPIOS!$B$4:$F$343,4,0)</f>
        <v>Río Bravo</v>
      </c>
      <c r="G5899" s="139" t="str">
        <f t="shared" ref="G5899:K5899" si="6039">+G5861</f>
        <v>01</v>
      </c>
      <c r="H5899" t="str">
        <f t="shared" si="6039"/>
        <v>IPC</v>
      </c>
      <c r="I5899" t="str">
        <f t="shared" si="6039"/>
        <v>Índice de Participación Ciudadana</v>
      </c>
      <c r="J5899" t="str">
        <f t="shared" si="6039"/>
        <v>01-03</v>
      </c>
      <c r="K5899" t="str">
        <f t="shared" si="6039"/>
        <v>Participación  de organizaciones de jóvenes, mujeres, pueblos mayas, xincas, garífunas, y otras organizaciones en el Comude</v>
      </c>
      <c r="L5899" s="150">
        <f>+VLOOKUP($E5899,IPC_2018!$B$8:$T$347,9,0)</f>
        <v>0.41843088418430885</v>
      </c>
      <c r="M5899" s="142" t="str">
        <f>+VLOOKUP($E5899,IPC_2018!$B$8:$T$347,10,0)</f>
        <v>Medio</v>
      </c>
    </row>
    <row r="5900" spans="1:13" x14ac:dyDescent="0.3">
      <c r="A5900" s="139">
        <f t="shared" si="6007"/>
        <v>156</v>
      </c>
      <c r="B5900" s="148">
        <f t="shared" si="6009"/>
        <v>4</v>
      </c>
      <c r="D5900" s="149" t="str">
        <f>+VLOOKUP($A5900,mUNICIPIOS!$B$4:$F$343,2,0)</f>
        <v>Suchitepéquez</v>
      </c>
      <c r="E5900" s="149">
        <f>+VLOOKUP($A5900,mUNICIPIOS!$B$4:$F$343,3,0)</f>
        <v>1020</v>
      </c>
      <c r="F5900" s="149" t="str">
        <f>+VLOOKUP($A5900,mUNICIPIOS!$B$4:$F$343,4,0)</f>
        <v>Río Bravo</v>
      </c>
      <c r="G5900" s="139" t="str">
        <f t="shared" ref="G5900:K5900" si="6040">+G5862</f>
        <v>01</v>
      </c>
      <c r="H5900" t="str">
        <f t="shared" si="6040"/>
        <v>IPC</v>
      </c>
      <c r="I5900" t="str">
        <f t="shared" si="6040"/>
        <v>Índice de Participación Ciudadana</v>
      </c>
      <c r="J5900" t="str">
        <f t="shared" si="6040"/>
        <v>01-04</v>
      </c>
      <c r="K5900" t="str">
        <f t="shared" si="6040"/>
        <v>Representatividad territorial del Comude.</v>
      </c>
      <c r="L5900" s="150">
        <f>+VLOOKUP($E5900,IPC_2018!$B$8:$T$347,12,0)</f>
        <v>0.75965909090909101</v>
      </c>
      <c r="M5900" s="142" t="str">
        <f>+VLOOKUP($E5900,IPC_2018!$B$8:$T$347,13,0)</f>
        <v>Medio alto</v>
      </c>
    </row>
    <row r="5901" spans="1:13" x14ac:dyDescent="0.3">
      <c r="A5901" s="139">
        <f t="shared" si="6007"/>
        <v>156</v>
      </c>
      <c r="B5901" s="148">
        <f t="shared" si="6009"/>
        <v>5</v>
      </c>
      <c r="D5901" s="149" t="str">
        <f>+VLOOKUP($A5901,mUNICIPIOS!$B$4:$F$343,2,0)</f>
        <v>Suchitepéquez</v>
      </c>
      <c r="E5901" s="149">
        <f>+VLOOKUP($A5901,mUNICIPIOS!$B$4:$F$343,3,0)</f>
        <v>1020</v>
      </c>
      <c r="F5901" s="149" t="str">
        <f>+VLOOKUP($A5901,mUNICIPIOS!$B$4:$F$343,4,0)</f>
        <v>Río Bravo</v>
      </c>
      <c r="G5901" s="139" t="str">
        <f t="shared" ref="G5901:K5901" si="6041">+G5863</f>
        <v>01</v>
      </c>
      <c r="H5901" t="str">
        <f t="shared" si="6041"/>
        <v>IPC</v>
      </c>
      <c r="I5901" t="str">
        <f t="shared" si="6041"/>
        <v>Índice de Participación Ciudadana</v>
      </c>
      <c r="J5901" t="str">
        <f t="shared" si="6041"/>
        <v>01-05</v>
      </c>
      <c r="K5901" t="str">
        <f t="shared" si="6041"/>
        <v>Funcionamiento del Comude</v>
      </c>
      <c r="L5901" s="150">
        <f>+VLOOKUP($E5901,IPC_2018!$B$8:$T$347,15,0)</f>
        <v>0.29416961141136733</v>
      </c>
      <c r="M5901" s="142" t="str">
        <f>+VLOOKUP($E5901,IPC_2018!$B$8:$T$347,16,0)</f>
        <v>Medio bajo</v>
      </c>
    </row>
    <row r="5902" spans="1:13" x14ac:dyDescent="0.3">
      <c r="A5902" s="139">
        <f t="shared" si="6007"/>
        <v>156</v>
      </c>
      <c r="B5902" s="148">
        <f t="shared" si="6009"/>
        <v>6</v>
      </c>
      <c r="D5902" s="149" t="str">
        <f>+VLOOKUP($A5902,mUNICIPIOS!$B$4:$F$343,2,0)</f>
        <v>Suchitepéquez</v>
      </c>
      <c r="E5902" s="149">
        <f>+VLOOKUP($A5902,mUNICIPIOS!$B$4:$F$343,3,0)</f>
        <v>1020</v>
      </c>
      <c r="F5902" s="149" t="str">
        <f>+VLOOKUP($A5902,mUNICIPIOS!$B$4:$F$343,4,0)</f>
        <v>Río Bravo</v>
      </c>
      <c r="G5902" s="139" t="str">
        <f t="shared" ref="G5902:K5902" si="6042">+G5864</f>
        <v>01</v>
      </c>
      <c r="H5902" t="str">
        <f t="shared" si="6042"/>
        <v>IPC</v>
      </c>
      <c r="I5902" t="str">
        <f t="shared" si="6042"/>
        <v>Índice de Participación Ciudadana</v>
      </c>
      <c r="J5902" t="str">
        <f t="shared" si="6042"/>
        <v>INDICE</v>
      </c>
      <c r="K5902">
        <f t="shared" si="6042"/>
        <v>0</v>
      </c>
      <c r="L5902" s="150">
        <f>+VLOOKUP($E5902,IPC_2018!$B$8:$T$347,18,0)</f>
        <v>0.73187113494541201</v>
      </c>
      <c r="M5902" s="142" t="str">
        <f>+VLOOKUP($E5902,IPC_2018!$B$8:$T$347,19,0)</f>
        <v>Medio alto</v>
      </c>
    </row>
    <row r="5903" spans="1:13" x14ac:dyDescent="0.3">
      <c r="A5903" s="139">
        <f t="shared" si="6007"/>
        <v>156</v>
      </c>
      <c r="B5903" s="148">
        <f t="shared" si="6009"/>
        <v>7</v>
      </c>
      <c r="D5903" s="149" t="str">
        <f>+VLOOKUP($A5903,mUNICIPIOS!$B$4:$F$343,2,0)</f>
        <v>Suchitepéquez</v>
      </c>
      <c r="E5903" s="149">
        <f>+VLOOKUP($A5903,mUNICIPIOS!$B$4:$F$343,3,0)</f>
        <v>1020</v>
      </c>
      <c r="F5903" s="149" t="str">
        <f>+VLOOKUP($A5903,mUNICIPIOS!$B$4:$F$343,4,0)</f>
        <v>Río Bravo</v>
      </c>
      <c r="G5903" s="139" t="str">
        <f t="shared" ref="G5903:K5903" si="6043">+G5865</f>
        <v>02</v>
      </c>
      <c r="H5903" t="str">
        <f t="shared" si="6043"/>
        <v>IIC</v>
      </c>
      <c r="I5903" t="str">
        <f t="shared" si="6043"/>
        <v>Índice de Información a la Ciudadanía</v>
      </c>
      <c r="J5903" t="str">
        <f t="shared" si="6043"/>
        <v>02-01</v>
      </c>
      <c r="K5903" t="str">
        <f t="shared" si="6043"/>
        <v>Rendición de cuentas cuatrimestral y anual al Comude enfocadas en resultados.</v>
      </c>
      <c r="L5903" s="150">
        <f>+VLOOKUP($E5903,IIC_2018!$B$8:$Q$347,3,0)</f>
        <v>1</v>
      </c>
      <c r="M5903" s="142" t="str">
        <f>+VLOOKUP($E5903,IIC_2018!$B$8:$Q$347,4,0)</f>
        <v>Alto</v>
      </c>
    </row>
    <row r="5904" spans="1:13" x14ac:dyDescent="0.3">
      <c r="A5904" s="139">
        <f t="shared" si="6007"/>
        <v>156</v>
      </c>
      <c r="B5904" s="148">
        <f t="shared" si="6009"/>
        <v>8</v>
      </c>
      <c r="D5904" s="149" t="str">
        <f>+VLOOKUP($A5904,mUNICIPIOS!$B$4:$F$343,2,0)</f>
        <v>Suchitepéquez</v>
      </c>
      <c r="E5904" s="149">
        <f>+VLOOKUP($A5904,mUNICIPIOS!$B$4:$F$343,3,0)</f>
        <v>1020</v>
      </c>
      <c r="F5904" s="149" t="str">
        <f>+VLOOKUP($A5904,mUNICIPIOS!$B$4:$F$343,4,0)</f>
        <v>Río Bravo</v>
      </c>
      <c r="G5904" s="139" t="str">
        <f t="shared" ref="G5904:K5904" si="6044">+G5866</f>
        <v>02</v>
      </c>
      <c r="H5904" t="str">
        <f t="shared" si="6044"/>
        <v>IIC</v>
      </c>
      <c r="I5904" t="str">
        <f t="shared" si="6044"/>
        <v>Índice de Información a la Ciudadanía</v>
      </c>
      <c r="J5904" t="str">
        <f t="shared" si="6044"/>
        <v>02-02</v>
      </c>
      <c r="K5904" t="str">
        <f t="shared" si="6044"/>
        <v>Información presupuestaria y otra información brindada a la ciudadanía disponible en medios locales de comunicación.</v>
      </c>
      <c r="L5904" s="150">
        <f>+VLOOKUP($E5904,IIC_2018!$B$8:$Q$347,6,0)</f>
        <v>0.625</v>
      </c>
      <c r="M5904" s="142" t="str">
        <f>+VLOOKUP($E5904,IIC_2018!$B$8:$Q$347,7,0)</f>
        <v>Medio alto</v>
      </c>
    </row>
    <row r="5905" spans="1:13" x14ac:dyDescent="0.3">
      <c r="A5905" s="139">
        <f t="shared" si="6007"/>
        <v>156</v>
      </c>
      <c r="B5905" s="148">
        <f t="shared" si="6009"/>
        <v>9</v>
      </c>
      <c r="D5905" s="149" t="str">
        <f>+VLOOKUP($A5905,mUNICIPIOS!$B$4:$F$343,2,0)</f>
        <v>Suchitepéquez</v>
      </c>
      <c r="E5905" s="149">
        <f>+VLOOKUP($A5905,mUNICIPIOS!$B$4:$F$343,3,0)</f>
        <v>1020</v>
      </c>
      <c r="F5905" s="149" t="str">
        <f>+VLOOKUP($A5905,mUNICIPIOS!$B$4:$F$343,4,0)</f>
        <v>Río Bravo</v>
      </c>
      <c r="G5905" s="139" t="str">
        <f t="shared" ref="G5905:K5905" si="6045">+G5867</f>
        <v>02</v>
      </c>
      <c r="H5905" t="str">
        <f t="shared" si="6045"/>
        <v>IIC</v>
      </c>
      <c r="I5905" t="str">
        <f t="shared" si="6045"/>
        <v>Índice de Información a la Ciudadanía</v>
      </c>
      <c r="J5905" t="str">
        <f t="shared" si="6045"/>
        <v>02-03</v>
      </c>
      <c r="K5905" t="str">
        <f t="shared" si="6045"/>
        <v>Información pública de oficio actualizada y disponible de acuerdo a la LAIP y uso de internet.</v>
      </c>
      <c r="L5905" s="150">
        <f>+VLOOKUP($E5905,IIC_2018!$B$8:$Q$347,9,0)</f>
        <v>0.99999999999999989</v>
      </c>
      <c r="M5905" s="142" t="str">
        <f>+VLOOKUP($E5905,IIC_2018!$B$8:$Q$347,10,0)</f>
        <v>Alto</v>
      </c>
    </row>
    <row r="5906" spans="1:13" x14ac:dyDescent="0.3">
      <c r="A5906" s="139">
        <f t="shared" si="6007"/>
        <v>156</v>
      </c>
      <c r="B5906" s="148">
        <f t="shared" si="6009"/>
        <v>10</v>
      </c>
      <c r="D5906" s="149" t="str">
        <f>+VLOOKUP($A5906,mUNICIPIOS!$B$4:$F$343,2,0)</f>
        <v>Suchitepéquez</v>
      </c>
      <c r="E5906" s="149">
        <f>+VLOOKUP($A5906,mUNICIPIOS!$B$4:$F$343,3,0)</f>
        <v>1020</v>
      </c>
      <c r="F5906" s="149" t="str">
        <f>+VLOOKUP($A5906,mUNICIPIOS!$B$4:$F$343,4,0)</f>
        <v>Río Bravo</v>
      </c>
      <c r="G5906" s="139" t="str">
        <f t="shared" ref="G5906:K5906" si="6046">+G5868</f>
        <v>02</v>
      </c>
      <c r="H5906" t="str">
        <f t="shared" si="6046"/>
        <v>IIC</v>
      </c>
      <c r="I5906" t="str">
        <f t="shared" si="6046"/>
        <v>Índice de Información a la Ciudadanía</v>
      </c>
      <c r="J5906" t="str">
        <f t="shared" si="6046"/>
        <v>02-04</v>
      </c>
      <c r="K5906" t="str">
        <f t="shared" si="6046"/>
        <v>Relación del monto contratado por medio de Guate compras con el total del presupuesto de egresos vigente.</v>
      </c>
      <c r="L5906" s="150">
        <f>+VLOOKUP($E5906,IIC_2018!$B$8:$Q$347,12,0)</f>
        <v>0.24512775131624492</v>
      </c>
      <c r="M5906" s="142" t="str">
        <f>+VLOOKUP($E5906,IIC_2018!$B$8:$Q$347,13,0)</f>
        <v>Medio bajo</v>
      </c>
    </row>
    <row r="5907" spans="1:13" x14ac:dyDescent="0.3">
      <c r="A5907" s="139">
        <f t="shared" si="6007"/>
        <v>156</v>
      </c>
      <c r="B5907" s="148">
        <f t="shared" si="6009"/>
        <v>11</v>
      </c>
      <c r="D5907" s="149" t="str">
        <f>+VLOOKUP($A5907,mUNICIPIOS!$B$4:$F$343,2,0)</f>
        <v>Suchitepéquez</v>
      </c>
      <c r="E5907" s="149">
        <f>+VLOOKUP($A5907,mUNICIPIOS!$B$4:$F$343,3,0)</f>
        <v>1020</v>
      </c>
      <c r="F5907" s="149" t="str">
        <f>+VLOOKUP($A5907,mUNICIPIOS!$B$4:$F$343,4,0)</f>
        <v>Río Bravo</v>
      </c>
      <c r="G5907" s="139" t="str">
        <f t="shared" ref="G5907:K5907" si="6047">+G5869</f>
        <v>02</v>
      </c>
      <c r="H5907" t="str">
        <f t="shared" si="6047"/>
        <v>IIC</v>
      </c>
      <c r="I5907" t="str">
        <f t="shared" si="6047"/>
        <v>Índice de Información a la Ciudadanía</v>
      </c>
      <c r="J5907" t="str">
        <f t="shared" si="6047"/>
        <v>INDICE</v>
      </c>
      <c r="K5907">
        <f t="shared" si="6047"/>
        <v>0</v>
      </c>
      <c r="L5907" s="150">
        <f>+VLOOKUP($E5907,IIC_2018!$B$8:$Q$347,15,0)</f>
        <v>0.71753193782906122</v>
      </c>
      <c r="M5907" s="142" t="str">
        <f>+VLOOKUP($E5907,IIC_2018!$B$8:$Q$347,16,0)</f>
        <v>Medio alto</v>
      </c>
    </row>
    <row r="5908" spans="1:13" x14ac:dyDescent="0.3">
      <c r="A5908" s="139">
        <f t="shared" si="6007"/>
        <v>156</v>
      </c>
      <c r="B5908" s="148">
        <f t="shared" si="6009"/>
        <v>12</v>
      </c>
      <c r="D5908" s="149" t="str">
        <f>+VLOOKUP($A5908,mUNICIPIOS!$B$4:$F$343,2,0)</f>
        <v>Suchitepéquez</v>
      </c>
      <c r="E5908" s="149">
        <f>+VLOOKUP($A5908,mUNICIPIOS!$B$4:$F$343,3,0)</f>
        <v>1020</v>
      </c>
      <c r="F5908" s="149" t="str">
        <f>+VLOOKUP($A5908,mUNICIPIOS!$B$4:$F$343,4,0)</f>
        <v>Río Bravo</v>
      </c>
      <c r="G5908" s="139" t="str">
        <f t="shared" ref="G5908:K5908" si="6048">+G5870</f>
        <v>03</v>
      </c>
      <c r="H5908" t="str">
        <f t="shared" si="6048"/>
        <v>ISP</v>
      </c>
      <c r="I5908" t="str">
        <f t="shared" si="6048"/>
        <v>Índice de Servicios Públicos</v>
      </c>
      <c r="J5908" t="str">
        <f t="shared" si="6048"/>
        <v>03-01</v>
      </c>
      <c r="K5908" t="str">
        <f t="shared" si="6048"/>
        <v>Cobertura del servicio público de agua</v>
      </c>
      <c r="L5908" s="150">
        <f>+VLOOKUP($E5908,ISP_2018!$B$8:$T$347,3,0)</f>
        <v>9.5706863549357396E-2</v>
      </c>
      <c r="M5908" s="142" t="str">
        <f>+VLOOKUP($E5908,ISP_2018!$B$8:$T$347,4,0)</f>
        <v>Bajo</v>
      </c>
    </row>
    <row r="5909" spans="1:13" x14ac:dyDescent="0.3">
      <c r="A5909" s="139">
        <f t="shared" si="6007"/>
        <v>156</v>
      </c>
      <c r="B5909" s="148">
        <f t="shared" si="6009"/>
        <v>13</v>
      </c>
      <c r="D5909" s="149" t="str">
        <f>+VLOOKUP($A5909,mUNICIPIOS!$B$4:$F$343,2,0)</f>
        <v>Suchitepéquez</v>
      </c>
      <c r="E5909" s="149">
        <f>+VLOOKUP($A5909,mUNICIPIOS!$B$4:$F$343,3,0)</f>
        <v>1020</v>
      </c>
      <c r="F5909" s="149" t="str">
        <f>+VLOOKUP($A5909,mUNICIPIOS!$B$4:$F$343,4,0)</f>
        <v>Río Bravo</v>
      </c>
      <c r="G5909" s="139" t="str">
        <f t="shared" ref="G5909:K5909" si="6049">+G5871</f>
        <v>03</v>
      </c>
      <c r="H5909" t="str">
        <f t="shared" si="6049"/>
        <v>ISP</v>
      </c>
      <c r="I5909" t="str">
        <f t="shared" si="6049"/>
        <v>Índice de Servicios Públicos</v>
      </c>
      <c r="J5909" t="str">
        <f t="shared" si="6049"/>
        <v>03-02</v>
      </c>
      <c r="K5909" t="str">
        <f t="shared" si="6049"/>
        <v>Control de la calidad del servicio público de agua</v>
      </c>
      <c r="L5909" s="150">
        <f>+VLOOKUP($E5909,ISP_2018!$B$8:$T$347,6,0)</f>
        <v>0</v>
      </c>
      <c r="M5909" s="142" t="str">
        <f>+VLOOKUP($E5909,ISP_2018!$B$8:$T$347,7,0)</f>
        <v>Bajo</v>
      </c>
    </row>
    <row r="5910" spans="1:13" x14ac:dyDescent="0.3">
      <c r="A5910" s="139">
        <f t="shared" si="6007"/>
        <v>156</v>
      </c>
      <c r="B5910" s="148">
        <f t="shared" si="6009"/>
        <v>14</v>
      </c>
      <c r="D5910" s="149" t="str">
        <f>+VLOOKUP($A5910,mUNICIPIOS!$B$4:$F$343,2,0)</f>
        <v>Suchitepéquez</v>
      </c>
      <c r="E5910" s="149">
        <f>+VLOOKUP($A5910,mUNICIPIOS!$B$4:$F$343,3,0)</f>
        <v>1020</v>
      </c>
      <c r="F5910" s="149" t="str">
        <f>+VLOOKUP($A5910,mUNICIPIOS!$B$4:$F$343,4,0)</f>
        <v>Río Bravo</v>
      </c>
      <c r="G5910" s="139" t="str">
        <f t="shared" ref="G5910:K5910" si="6050">+G5872</f>
        <v>03</v>
      </c>
      <c r="H5910" t="str">
        <f t="shared" si="6050"/>
        <v>ISP</v>
      </c>
      <c r="I5910" t="str">
        <f t="shared" si="6050"/>
        <v>Índice de Servicios Públicos</v>
      </c>
      <c r="J5910" t="str">
        <f t="shared" si="6050"/>
        <v>03-03</v>
      </c>
      <c r="K5910" t="str">
        <f t="shared" si="6050"/>
        <v>Disposición  y tratamiento  de aguas residuales</v>
      </c>
      <c r="L5910" s="150">
        <f>+VLOOKUP($E5910,ISP_2018!$B$8:$T$347,9,0)</f>
        <v>0</v>
      </c>
      <c r="M5910" s="142" t="str">
        <f>+VLOOKUP($E5910,ISP_2018!$B$8:$T$347,10,0)</f>
        <v>Bajo</v>
      </c>
    </row>
    <row r="5911" spans="1:13" x14ac:dyDescent="0.3">
      <c r="A5911" s="139">
        <f t="shared" si="6007"/>
        <v>156</v>
      </c>
      <c r="B5911" s="148">
        <f t="shared" si="6009"/>
        <v>15</v>
      </c>
      <c r="D5911" s="149" t="str">
        <f>+VLOOKUP($A5911,mUNICIPIOS!$B$4:$F$343,2,0)</f>
        <v>Suchitepéquez</v>
      </c>
      <c r="E5911" s="149">
        <f>+VLOOKUP($A5911,mUNICIPIOS!$B$4:$F$343,3,0)</f>
        <v>1020</v>
      </c>
      <c r="F5911" s="149" t="str">
        <f>+VLOOKUP($A5911,mUNICIPIOS!$B$4:$F$343,4,0)</f>
        <v>Río Bravo</v>
      </c>
      <c r="G5911" s="139" t="str">
        <f t="shared" ref="G5911:K5911" si="6051">+G5873</f>
        <v>03</v>
      </c>
      <c r="H5911" t="str">
        <f t="shared" si="6051"/>
        <v>ISP</v>
      </c>
      <c r="I5911" t="str">
        <f t="shared" si="6051"/>
        <v>Índice de Servicios Públicos</v>
      </c>
      <c r="J5911" t="str">
        <f t="shared" si="6051"/>
        <v>03-04</v>
      </c>
      <c r="K5911" t="str">
        <f t="shared" si="6051"/>
        <v>Gestión y manejo de los residuos y desechos sólidos</v>
      </c>
      <c r="L5911" s="150">
        <f>+VLOOKUP($E5911,ISP_2018!$B$8:$T$347,12,0)</f>
        <v>0</v>
      </c>
      <c r="M5911" s="142" t="str">
        <f>+VLOOKUP($E5911,ISP_2018!$B$8:$T$347,13,0)</f>
        <v>Bajo</v>
      </c>
    </row>
    <row r="5912" spans="1:13" x14ac:dyDescent="0.3">
      <c r="A5912" s="139">
        <f t="shared" si="6007"/>
        <v>156</v>
      </c>
      <c r="B5912" s="148">
        <f t="shared" si="6009"/>
        <v>16</v>
      </c>
      <c r="D5912" s="149" t="str">
        <f>+VLOOKUP($A5912,mUNICIPIOS!$B$4:$F$343,2,0)</f>
        <v>Suchitepéquez</v>
      </c>
      <c r="E5912" s="149">
        <f>+VLOOKUP($A5912,mUNICIPIOS!$B$4:$F$343,3,0)</f>
        <v>1020</v>
      </c>
      <c r="F5912" s="149" t="str">
        <f>+VLOOKUP($A5912,mUNICIPIOS!$B$4:$F$343,4,0)</f>
        <v>Río Bravo</v>
      </c>
      <c r="G5912" s="139" t="str">
        <f t="shared" ref="G5912:K5912" si="6052">+G5874</f>
        <v>03</v>
      </c>
      <c r="H5912" t="str">
        <f t="shared" si="6052"/>
        <v>ISP</v>
      </c>
      <c r="I5912" t="str">
        <f t="shared" si="6052"/>
        <v>Índice de Servicios Públicos</v>
      </c>
      <c r="J5912" t="str">
        <f t="shared" si="6052"/>
        <v>03-05</v>
      </c>
      <c r="K5912" t="str">
        <f t="shared" si="6052"/>
        <v>Gestión de servicios públicos municipales</v>
      </c>
      <c r="L5912" s="150">
        <f>+VLOOKUP($E5912,ISP_2018!$B$8:$T$347,15,0)</f>
        <v>0.25806451612903225</v>
      </c>
      <c r="M5912" s="142" t="str">
        <f>+VLOOKUP($E5912,ISP_2018!$B$8:$T$347,16,0)</f>
        <v>Medio bajo</v>
      </c>
    </row>
    <row r="5913" spans="1:13" x14ac:dyDescent="0.3">
      <c r="A5913" s="139">
        <f t="shared" si="6007"/>
        <v>156</v>
      </c>
      <c r="B5913" s="148">
        <f t="shared" si="6009"/>
        <v>17</v>
      </c>
      <c r="D5913" s="149" t="str">
        <f>+VLOOKUP($A5913,mUNICIPIOS!$B$4:$F$343,2,0)</f>
        <v>Suchitepéquez</v>
      </c>
      <c r="E5913" s="149">
        <f>+VLOOKUP($A5913,mUNICIPIOS!$B$4:$F$343,3,0)</f>
        <v>1020</v>
      </c>
      <c r="F5913" s="149" t="str">
        <f>+VLOOKUP($A5913,mUNICIPIOS!$B$4:$F$343,4,0)</f>
        <v>Río Bravo</v>
      </c>
      <c r="G5913" s="139" t="str">
        <f t="shared" ref="G5913:K5913" si="6053">+G5875</f>
        <v>03</v>
      </c>
      <c r="H5913" t="str">
        <f t="shared" si="6053"/>
        <v>ISP</v>
      </c>
      <c r="I5913" t="str">
        <f t="shared" si="6053"/>
        <v>Índice de Servicios Públicos</v>
      </c>
      <c r="J5913" t="str">
        <f t="shared" si="6053"/>
        <v>INDICE</v>
      </c>
      <c r="K5913">
        <f t="shared" si="6053"/>
        <v>0</v>
      </c>
      <c r="L5913" s="150">
        <f>+VLOOKUP($E5913,ISP_2018!$B$8:$T$347,18,0)</f>
        <v>6.1183589580742194E-2</v>
      </c>
      <c r="M5913" s="142" t="str">
        <f>+VLOOKUP($E5913,ISP_2018!$B$8:$T$347,19,0)</f>
        <v>Bajo</v>
      </c>
    </row>
    <row r="5914" spans="1:13" x14ac:dyDescent="0.3">
      <c r="A5914" s="139">
        <f t="shared" si="6007"/>
        <v>156</v>
      </c>
      <c r="B5914" s="148">
        <f t="shared" si="6009"/>
        <v>18</v>
      </c>
      <c r="D5914" s="149" t="str">
        <f>+VLOOKUP($A5914,mUNICIPIOS!$B$4:$F$343,2,0)</f>
        <v>Suchitepéquez</v>
      </c>
      <c r="E5914" s="149">
        <f>+VLOOKUP($A5914,mUNICIPIOS!$B$4:$F$343,3,0)</f>
        <v>1020</v>
      </c>
      <c r="F5914" s="149" t="str">
        <f>+VLOOKUP($A5914,mUNICIPIOS!$B$4:$F$343,4,0)</f>
        <v>Río Bravo</v>
      </c>
      <c r="G5914" s="139" t="str">
        <f t="shared" ref="G5914:K5914" si="6054">+G5876</f>
        <v>04</v>
      </c>
      <c r="H5914" t="str">
        <f t="shared" si="6054"/>
        <v>IGA</v>
      </c>
      <c r="I5914" t="str">
        <f t="shared" si="6054"/>
        <v>Índice de Gestión Administrativa</v>
      </c>
      <c r="J5914" t="str">
        <f t="shared" si="6054"/>
        <v>04-01</v>
      </c>
      <c r="K5914" t="str">
        <f t="shared" si="6054"/>
        <v>Existencia de elementos de atención municipal orientada al vecino</v>
      </c>
      <c r="L5914" s="150">
        <f>+VLOOKUP($E5914,IGA_2018!$B$8:$N$347,3,0)</f>
        <v>0.25</v>
      </c>
      <c r="M5914" s="142" t="str">
        <f>+VLOOKUP($E5914,IGA_2018!$B$8:$N$347,4,0)</f>
        <v>Medio bajo</v>
      </c>
    </row>
    <row r="5915" spans="1:13" x14ac:dyDescent="0.3">
      <c r="A5915" s="139">
        <f t="shared" si="6007"/>
        <v>156</v>
      </c>
      <c r="B5915" s="148">
        <f t="shared" si="6009"/>
        <v>19</v>
      </c>
      <c r="D5915" s="149" t="str">
        <f>+VLOOKUP($A5915,mUNICIPIOS!$B$4:$F$343,2,0)</f>
        <v>Suchitepéquez</v>
      </c>
      <c r="E5915" s="149">
        <f>+VLOOKUP($A5915,mUNICIPIOS!$B$4:$F$343,3,0)</f>
        <v>1020</v>
      </c>
      <c r="F5915" s="149" t="str">
        <f>+VLOOKUP($A5915,mUNICIPIOS!$B$4:$F$343,4,0)</f>
        <v>Río Bravo</v>
      </c>
      <c r="G5915" s="139" t="str">
        <f t="shared" ref="G5915:K5915" si="6055">+G5877</f>
        <v>04</v>
      </c>
      <c r="H5915" t="str">
        <f t="shared" si="6055"/>
        <v>IGA</v>
      </c>
      <c r="I5915" t="str">
        <f t="shared" si="6055"/>
        <v>Índice de Gestión Administrativa</v>
      </c>
      <c r="J5915" t="str">
        <f t="shared" si="6055"/>
        <v>04-02</v>
      </c>
      <c r="K5915" t="str">
        <f t="shared" si="6055"/>
        <v>Gestión del recurso humano.</v>
      </c>
      <c r="L5915" s="150">
        <f>+VLOOKUP($E5915,IGA_2018!$B$8:$N$347,6,0)</f>
        <v>0.76229719289209397</v>
      </c>
      <c r="M5915" s="142" t="str">
        <f>+VLOOKUP($E5915,IGA_2018!$B$8:$N$347,7,0)</f>
        <v>Medio alto</v>
      </c>
    </row>
    <row r="5916" spans="1:13" x14ac:dyDescent="0.3">
      <c r="A5916" s="139">
        <f t="shared" si="6007"/>
        <v>156</v>
      </c>
      <c r="B5916" s="148">
        <f t="shared" si="6009"/>
        <v>20</v>
      </c>
      <c r="D5916" s="149" t="str">
        <f>+VLOOKUP($A5916,mUNICIPIOS!$B$4:$F$343,2,0)</f>
        <v>Suchitepéquez</v>
      </c>
      <c r="E5916" s="149">
        <f>+VLOOKUP($A5916,mUNICIPIOS!$B$4:$F$343,3,0)</f>
        <v>1020</v>
      </c>
      <c r="F5916" s="149" t="str">
        <f>+VLOOKUP($A5916,mUNICIPIOS!$B$4:$F$343,4,0)</f>
        <v>Río Bravo</v>
      </c>
      <c r="G5916" s="139" t="str">
        <f t="shared" ref="G5916:K5916" si="6056">+G5878</f>
        <v>04</v>
      </c>
      <c r="H5916" t="str">
        <f t="shared" si="6056"/>
        <v>IGA</v>
      </c>
      <c r="I5916" t="str">
        <f t="shared" si="6056"/>
        <v>Índice de Gestión Administrativa</v>
      </c>
      <c r="J5916" t="str">
        <f t="shared" si="6056"/>
        <v>04-03</v>
      </c>
      <c r="K5916" t="str">
        <f t="shared" si="6056"/>
        <v>Existencia de oficinas municipales con instrumentos de gestión.</v>
      </c>
      <c r="L5916" s="150">
        <f>+VLOOKUP($E5916,IGA_2018!$B$8:$N$347,9,0)</f>
        <v>0.1607142857142857</v>
      </c>
      <c r="M5916" s="142" t="str">
        <f>+VLOOKUP($E5916,IGA_2018!$B$8:$N$347,10,0)</f>
        <v>Bajo</v>
      </c>
    </row>
    <row r="5917" spans="1:13" x14ac:dyDescent="0.3">
      <c r="A5917" s="139">
        <f t="shared" si="6007"/>
        <v>156</v>
      </c>
      <c r="B5917" s="148">
        <f t="shared" si="6009"/>
        <v>21</v>
      </c>
      <c r="D5917" s="149" t="str">
        <f>+VLOOKUP($A5917,mUNICIPIOS!$B$4:$F$343,2,0)</f>
        <v>Suchitepéquez</v>
      </c>
      <c r="E5917" s="149">
        <f>+VLOOKUP($A5917,mUNICIPIOS!$B$4:$F$343,3,0)</f>
        <v>1020</v>
      </c>
      <c r="F5917" s="149" t="str">
        <f>+VLOOKUP($A5917,mUNICIPIOS!$B$4:$F$343,4,0)</f>
        <v>Río Bravo</v>
      </c>
      <c r="G5917" s="139" t="str">
        <f t="shared" ref="G5917:K5917" si="6057">+G5879</f>
        <v>04</v>
      </c>
      <c r="H5917" t="str">
        <f t="shared" si="6057"/>
        <v>IGA</v>
      </c>
      <c r="I5917" t="str">
        <f t="shared" si="6057"/>
        <v>Índice de Gestión Administrativa</v>
      </c>
      <c r="J5917" t="str">
        <f t="shared" si="6057"/>
        <v>INDICE</v>
      </c>
      <c r="K5917">
        <f t="shared" si="6057"/>
        <v>0</v>
      </c>
      <c r="L5917" s="150">
        <f>+VLOOKUP($E5917,IGA_2018!$B$8:$N$347,12,0)</f>
        <v>0.39805401751223285</v>
      </c>
      <c r="M5917" s="142" t="str">
        <f>+VLOOKUP($E5917,IGA_2018!$B$8:$N$347,13,0)</f>
        <v>Medio bajo</v>
      </c>
    </row>
    <row r="5918" spans="1:13" x14ac:dyDescent="0.3">
      <c r="A5918" s="139">
        <f t="shared" si="6007"/>
        <v>156</v>
      </c>
      <c r="B5918" s="148">
        <f t="shared" si="6009"/>
        <v>22</v>
      </c>
      <c r="D5918" s="149" t="str">
        <f>+VLOOKUP($A5918,mUNICIPIOS!$B$4:$F$343,2,0)</f>
        <v>Suchitepéquez</v>
      </c>
      <c r="E5918" s="149">
        <f>+VLOOKUP($A5918,mUNICIPIOS!$B$4:$F$343,3,0)</f>
        <v>1020</v>
      </c>
      <c r="F5918" s="149" t="str">
        <f>+VLOOKUP($A5918,mUNICIPIOS!$B$4:$F$343,4,0)</f>
        <v>Río Bravo</v>
      </c>
      <c r="G5918" s="139" t="str">
        <f t="shared" ref="G5918:K5918" si="6058">+G5880</f>
        <v>05</v>
      </c>
      <c r="H5918" t="str">
        <f t="shared" si="6058"/>
        <v>IGF</v>
      </c>
      <c r="I5918" t="str">
        <f t="shared" si="6058"/>
        <v>Índice de Gestión Financiera</v>
      </c>
      <c r="J5918" t="str">
        <f t="shared" si="6058"/>
        <v>05-01</v>
      </c>
      <c r="K5918" t="str">
        <f t="shared" si="6058"/>
        <v>Autonomía financiera municipal</v>
      </c>
      <c r="L5918" s="150">
        <f>+VLOOKUP($E5918,IGF_2018!$B$8:$Z$347,3,0)</f>
        <v>0.14580301978754953</v>
      </c>
      <c r="M5918" s="142" t="str">
        <f>+VLOOKUP($E5918,IGF_2018!$B$8:$Z$347,4,0)</f>
        <v>Bajo</v>
      </c>
    </row>
    <row r="5919" spans="1:13" x14ac:dyDescent="0.3">
      <c r="A5919" s="139">
        <f t="shared" si="6007"/>
        <v>156</v>
      </c>
      <c r="B5919" s="148">
        <f t="shared" si="6009"/>
        <v>23</v>
      </c>
      <c r="D5919" s="149" t="str">
        <f>+VLOOKUP($A5919,mUNICIPIOS!$B$4:$F$343,2,0)</f>
        <v>Suchitepéquez</v>
      </c>
      <c r="E5919" s="149">
        <f>+VLOOKUP($A5919,mUNICIPIOS!$B$4:$F$343,3,0)</f>
        <v>1020</v>
      </c>
      <c r="F5919" s="149" t="str">
        <f>+VLOOKUP($A5919,mUNICIPIOS!$B$4:$F$343,4,0)</f>
        <v>Río Bravo</v>
      </c>
      <c r="G5919" s="139" t="str">
        <f t="shared" ref="G5919:K5919" si="6059">+G5881</f>
        <v>05</v>
      </c>
      <c r="H5919" t="str">
        <f t="shared" si="6059"/>
        <v>IGF</v>
      </c>
      <c r="I5919" t="str">
        <f t="shared" si="6059"/>
        <v>Índice de Gestión Financiera</v>
      </c>
      <c r="J5919" t="str">
        <f t="shared" si="6059"/>
        <v>05-02</v>
      </c>
      <c r="K5919" t="str">
        <f t="shared" si="6059"/>
        <v xml:space="preserve">Ingresos propios por habitante -sin regalías- </v>
      </c>
      <c r="L5919" s="150">
        <f>+VLOOKUP($E5919,IGF_2018!$B$8:$Z$347,6,0)</f>
        <v>8.4823776558239125E-2</v>
      </c>
      <c r="M5919" s="142" t="str">
        <f>+VLOOKUP($E5919,IGF_2018!$B$8:$Z$347,7,0)</f>
        <v>Bajo</v>
      </c>
    </row>
    <row r="5920" spans="1:13" x14ac:dyDescent="0.3">
      <c r="A5920" s="139">
        <f t="shared" si="6007"/>
        <v>156</v>
      </c>
      <c r="B5920" s="148">
        <f t="shared" si="6009"/>
        <v>24</v>
      </c>
      <c r="D5920" s="149" t="str">
        <f>+VLOOKUP($A5920,mUNICIPIOS!$B$4:$F$343,2,0)</f>
        <v>Suchitepéquez</v>
      </c>
      <c r="E5920" s="149">
        <f>+VLOOKUP($A5920,mUNICIPIOS!$B$4:$F$343,3,0)</f>
        <v>1020</v>
      </c>
      <c r="F5920" s="149" t="str">
        <f>+VLOOKUP($A5920,mUNICIPIOS!$B$4:$F$343,4,0)</f>
        <v>Río Bravo</v>
      </c>
      <c r="G5920" s="139" t="str">
        <f t="shared" ref="G5920:K5920" si="6060">+G5882</f>
        <v>05</v>
      </c>
      <c r="H5920" t="str">
        <f t="shared" si="6060"/>
        <v>IGF</v>
      </c>
      <c r="I5920" t="str">
        <f t="shared" si="6060"/>
        <v>Índice de Gestión Financiera</v>
      </c>
      <c r="J5920" t="str">
        <f t="shared" si="6060"/>
        <v>05-03</v>
      </c>
      <c r="K5920" t="str">
        <f t="shared" si="6060"/>
        <v>Ingresos del IUSI en relación a los ingresos propios -sin regalías-</v>
      </c>
      <c r="L5920" s="150">
        <f>+VLOOKUP($E5920,IGF_2018!$B$8:$Z$347,9,0)</f>
        <v>0.49234357833553832</v>
      </c>
      <c r="M5920" s="142" t="str">
        <f>+VLOOKUP($E5920,IGF_2018!$B$8:$Z$347,10,0)</f>
        <v>Medio</v>
      </c>
    </row>
    <row r="5921" spans="1:13" x14ac:dyDescent="0.3">
      <c r="A5921" s="139">
        <f t="shared" si="6007"/>
        <v>156</v>
      </c>
      <c r="B5921" s="148">
        <f t="shared" si="6009"/>
        <v>25</v>
      </c>
      <c r="D5921" s="149" t="str">
        <f>+VLOOKUP($A5921,mUNICIPIOS!$B$4:$F$343,2,0)</f>
        <v>Suchitepéquez</v>
      </c>
      <c r="E5921" s="149">
        <f>+VLOOKUP($A5921,mUNICIPIOS!$B$4:$F$343,3,0)</f>
        <v>1020</v>
      </c>
      <c r="F5921" s="149" t="str">
        <f>+VLOOKUP($A5921,mUNICIPIOS!$B$4:$F$343,4,0)</f>
        <v>Río Bravo</v>
      </c>
      <c r="G5921" s="139" t="str">
        <f t="shared" ref="G5921:K5921" si="6061">+G5883</f>
        <v>05</v>
      </c>
      <c r="H5921" t="str">
        <f t="shared" si="6061"/>
        <v>IGF</v>
      </c>
      <c r="I5921" t="str">
        <f t="shared" si="6061"/>
        <v>Índice de Gestión Financiera</v>
      </c>
      <c r="J5921" t="str">
        <f t="shared" si="6061"/>
        <v>05-04</v>
      </c>
      <c r="K5921" t="str">
        <f t="shared" si="6061"/>
        <v>Inversión anual en capital fijo por habitante</v>
      </c>
      <c r="L5921" s="150">
        <f>+VLOOKUP($E5921,IGF_2018!$B$8:$Z$347,12,0)</f>
        <v>3.6619784193901786E-2</v>
      </c>
      <c r="M5921" s="142" t="str">
        <f>+VLOOKUP($E5921,IGF_2018!$B$8:$Z$347,13,0)</f>
        <v>Bajo</v>
      </c>
    </row>
    <row r="5922" spans="1:13" x14ac:dyDescent="0.3">
      <c r="A5922" s="139">
        <f t="shared" si="6007"/>
        <v>156</v>
      </c>
      <c r="B5922" s="148">
        <f t="shared" si="6009"/>
        <v>26</v>
      </c>
      <c r="D5922" s="149" t="str">
        <f>+VLOOKUP($A5922,mUNICIPIOS!$B$4:$F$343,2,0)</f>
        <v>Suchitepéquez</v>
      </c>
      <c r="E5922" s="149">
        <f>+VLOOKUP($A5922,mUNICIPIOS!$B$4:$F$343,3,0)</f>
        <v>1020</v>
      </c>
      <c r="F5922" s="149" t="str">
        <f>+VLOOKUP($A5922,mUNICIPIOS!$B$4:$F$343,4,0)</f>
        <v>Río Bravo</v>
      </c>
      <c r="G5922" s="139" t="str">
        <f t="shared" ref="G5922:K5922" si="6062">+G5884</f>
        <v>05</v>
      </c>
      <c r="H5922" t="str">
        <f t="shared" si="6062"/>
        <v>IGF</v>
      </c>
      <c r="I5922" t="str">
        <f t="shared" si="6062"/>
        <v>Índice de Gestión Financiera</v>
      </c>
      <c r="J5922" t="str">
        <f t="shared" si="6062"/>
        <v>05-05</v>
      </c>
      <c r="K5922" t="str">
        <f t="shared" si="6062"/>
        <v>Inversión anual en capital fijo con recursos percibidos por ingresos propios</v>
      </c>
      <c r="L5922" s="150">
        <f>+VLOOKUP($E5922,IGF_2018!$B$8:$Z$347,15,0)</f>
        <v>3.0799584064811585E-3</v>
      </c>
      <c r="M5922" s="142" t="str">
        <f>+VLOOKUP($E5922,IGF_2018!$B$8:$Z$347,16,0)</f>
        <v>Bajo</v>
      </c>
    </row>
    <row r="5923" spans="1:13" x14ac:dyDescent="0.3">
      <c r="A5923" s="139">
        <f t="shared" si="6007"/>
        <v>156</v>
      </c>
      <c r="B5923" s="148">
        <f t="shared" si="6009"/>
        <v>27</v>
      </c>
      <c r="D5923" s="149" t="str">
        <f>+VLOOKUP($A5923,mUNICIPIOS!$B$4:$F$343,2,0)</f>
        <v>Suchitepéquez</v>
      </c>
      <c r="E5923" s="149">
        <f>+VLOOKUP($A5923,mUNICIPIOS!$B$4:$F$343,3,0)</f>
        <v>1020</v>
      </c>
      <c r="F5923" s="149" t="str">
        <f>+VLOOKUP($A5923,mUNICIPIOS!$B$4:$F$343,4,0)</f>
        <v>Río Bravo</v>
      </c>
      <c r="G5923" s="139" t="str">
        <f t="shared" ref="G5923:K5923" si="6063">+G5885</f>
        <v>05</v>
      </c>
      <c r="H5923" t="str">
        <f t="shared" si="6063"/>
        <v>IGF</v>
      </c>
      <c r="I5923" t="str">
        <f t="shared" si="6063"/>
        <v>Índice de Gestión Financiera</v>
      </c>
      <c r="J5923" t="str">
        <f t="shared" si="6063"/>
        <v>05-06</v>
      </c>
      <c r="K5923" t="str">
        <f t="shared" si="6063"/>
        <v xml:space="preserve">Inversión anual en capital fijo con recursos percibidos por transferencias del Gobierno Central </v>
      </c>
      <c r="L5923" s="150">
        <f>+VLOOKUP($E5923,IGF_2018!$B$8:$Z$347,18,0)</f>
        <v>6.4929987745009545E-3</v>
      </c>
      <c r="M5923" s="142" t="str">
        <f>+VLOOKUP($E5923,IGF_2018!$B$8:$Z$347,19,0)</f>
        <v>Bajo</v>
      </c>
    </row>
    <row r="5924" spans="1:13" x14ac:dyDescent="0.3">
      <c r="A5924" s="139">
        <f t="shared" si="6007"/>
        <v>156</v>
      </c>
      <c r="B5924" s="148">
        <f t="shared" si="6009"/>
        <v>28</v>
      </c>
      <c r="D5924" s="149" t="str">
        <f>+VLOOKUP($A5924,mUNICIPIOS!$B$4:$F$343,2,0)</f>
        <v>Suchitepéquez</v>
      </c>
      <c r="E5924" s="149">
        <f>+VLOOKUP($A5924,mUNICIPIOS!$B$4:$F$343,3,0)</f>
        <v>1020</v>
      </c>
      <c r="F5924" s="149" t="str">
        <f>+VLOOKUP($A5924,mUNICIPIOS!$B$4:$F$343,4,0)</f>
        <v>Río Bravo</v>
      </c>
      <c r="G5924" s="139" t="str">
        <f t="shared" ref="G5924:K5924" si="6064">+G5886</f>
        <v>05</v>
      </c>
      <c r="H5924" t="str">
        <f t="shared" si="6064"/>
        <v>IGF</v>
      </c>
      <c r="I5924" t="str">
        <f t="shared" si="6064"/>
        <v>Índice de Gestión Financiera</v>
      </c>
      <c r="J5924" t="str">
        <f t="shared" si="6064"/>
        <v>05-07</v>
      </c>
      <c r="K5924" t="str">
        <f t="shared" si="6064"/>
        <v>Financiamiento por endeudamiento municipal</v>
      </c>
      <c r="L5924" s="150">
        <f>+VLOOKUP($E5924,IGF_2018!$B$8:$Z$347,21,0)</f>
        <v>1</v>
      </c>
      <c r="M5924" s="142" t="str">
        <f>+VLOOKUP($E5924,IGF_2018!$B$8:$Z$347,22,0)</f>
        <v>Alto</v>
      </c>
    </row>
    <row r="5925" spans="1:13" x14ac:dyDescent="0.3">
      <c r="A5925" s="139">
        <f t="shared" si="6007"/>
        <v>156</v>
      </c>
      <c r="B5925" s="148">
        <f t="shared" si="6009"/>
        <v>29</v>
      </c>
      <c r="D5925" s="149" t="str">
        <f>+VLOOKUP($A5925,mUNICIPIOS!$B$4:$F$343,2,0)</f>
        <v>Suchitepéquez</v>
      </c>
      <c r="E5925" s="149">
        <f>+VLOOKUP($A5925,mUNICIPIOS!$B$4:$F$343,3,0)</f>
        <v>1020</v>
      </c>
      <c r="F5925" s="149" t="str">
        <f>+VLOOKUP($A5925,mUNICIPIOS!$B$4:$F$343,4,0)</f>
        <v>Río Bravo</v>
      </c>
      <c r="G5925" s="139" t="str">
        <f t="shared" ref="G5925:K5925" si="6065">+G5887</f>
        <v>05</v>
      </c>
      <c r="H5925" t="str">
        <f t="shared" si="6065"/>
        <v>IGF</v>
      </c>
      <c r="I5925" t="str">
        <f t="shared" si="6065"/>
        <v>Índice de Gestión Financiera</v>
      </c>
      <c r="J5925" t="str">
        <f t="shared" si="6065"/>
        <v>INDICE</v>
      </c>
      <c r="K5925">
        <f t="shared" si="6065"/>
        <v>0</v>
      </c>
      <c r="L5925" s="150">
        <f>+VLOOKUP($E5925,IGF_2018!$B$8:$Z$347,24,0)</f>
        <v>0.29997899124019994</v>
      </c>
      <c r="M5925" s="142" t="str">
        <f>+VLOOKUP($E5925,IGF_2018!$B$8:$Z$347,25,0)</f>
        <v>Medio bajo</v>
      </c>
    </row>
    <row r="5926" spans="1:13" x14ac:dyDescent="0.3">
      <c r="A5926" s="139">
        <f t="shared" si="6007"/>
        <v>156</v>
      </c>
      <c r="B5926" s="148">
        <f t="shared" si="6009"/>
        <v>30</v>
      </c>
      <c r="D5926" s="149" t="str">
        <f>+VLOOKUP($A5926,mUNICIPIOS!$B$4:$F$343,2,0)</f>
        <v>Suchitepéquez</v>
      </c>
      <c r="E5926" s="149">
        <f>+VLOOKUP($A5926,mUNICIPIOS!$B$4:$F$343,3,0)</f>
        <v>1020</v>
      </c>
      <c r="F5926" s="149" t="str">
        <f>+VLOOKUP($A5926,mUNICIPIOS!$B$4:$F$343,4,0)</f>
        <v>Río Bravo</v>
      </c>
      <c r="G5926" s="139" t="str">
        <f t="shared" ref="G5926:K5926" si="6066">+G5888</f>
        <v>06</v>
      </c>
      <c r="H5926" t="str">
        <f t="shared" si="6066"/>
        <v>IGE</v>
      </c>
      <c r="I5926" t="str">
        <f t="shared" si="6066"/>
        <v>Índice de Gestión Estratégica</v>
      </c>
      <c r="J5926" t="str">
        <f t="shared" si="6066"/>
        <v>06-01</v>
      </c>
      <c r="K5926" t="str">
        <f t="shared" si="6066"/>
        <v>Ejecución del Plan Operativo Anual  (POA)</v>
      </c>
      <c r="L5926" s="150">
        <f>+VLOOKUP($E5926,IGE_2018!$B$8:$Z$347,3,0)</f>
        <v>0</v>
      </c>
      <c r="M5926" s="142" t="str">
        <f>+VLOOKUP($E5926,IGE_2018!$B$8:$Z$347,4,0)</f>
        <v>Bajo</v>
      </c>
    </row>
    <row r="5927" spans="1:13" x14ac:dyDescent="0.3">
      <c r="A5927" s="139">
        <f t="shared" si="6007"/>
        <v>156</v>
      </c>
      <c r="B5927" s="148">
        <f t="shared" si="6009"/>
        <v>31</v>
      </c>
      <c r="D5927" s="149" t="str">
        <f>+VLOOKUP($A5927,mUNICIPIOS!$B$4:$F$343,2,0)</f>
        <v>Suchitepéquez</v>
      </c>
      <c r="E5927" s="149">
        <f>+VLOOKUP($A5927,mUNICIPIOS!$B$4:$F$343,3,0)</f>
        <v>1020</v>
      </c>
      <c r="F5927" s="149" t="str">
        <f>+VLOOKUP($A5927,mUNICIPIOS!$B$4:$F$343,4,0)</f>
        <v>Río Bravo</v>
      </c>
      <c r="G5927" s="139" t="str">
        <f t="shared" ref="G5927:K5927" si="6067">+G5889</f>
        <v>06</v>
      </c>
      <c r="H5927" t="str">
        <f t="shared" si="6067"/>
        <v>IGE</v>
      </c>
      <c r="I5927" t="str">
        <f t="shared" si="6067"/>
        <v>Índice de Gestión Estratégica</v>
      </c>
      <c r="J5927" t="str">
        <f t="shared" si="6067"/>
        <v>06-02</v>
      </c>
      <c r="K5927" t="str">
        <f t="shared" si="6067"/>
        <v>Relación Plan de Desarrollo Municipal y Ordenamiento Territorial (PDM-OT) - Plan Estratégico Institucional (PEI) - Plan Operativo Multianual (POM) - Plan Operativo Anual (POA)</v>
      </c>
      <c r="L5927" s="150">
        <f>+VLOOKUP($E5927,IGE_2018!$B$8:$Z$347,6,0)</f>
        <v>0</v>
      </c>
      <c r="M5927" s="142" t="str">
        <f>+VLOOKUP($E5927,IGE_2018!$B$8:$Z$347,7,0)</f>
        <v>Bajo</v>
      </c>
    </row>
    <row r="5928" spans="1:13" x14ac:dyDescent="0.3">
      <c r="A5928" s="139">
        <f t="shared" si="6007"/>
        <v>156</v>
      </c>
      <c r="B5928" s="148">
        <f t="shared" si="6009"/>
        <v>32</v>
      </c>
      <c r="D5928" s="149" t="str">
        <f>+VLOOKUP($A5928,mUNICIPIOS!$B$4:$F$343,2,0)</f>
        <v>Suchitepéquez</v>
      </c>
      <c r="E5928" s="149">
        <f>+VLOOKUP($A5928,mUNICIPIOS!$B$4:$F$343,3,0)</f>
        <v>1020</v>
      </c>
      <c r="F5928" s="149" t="str">
        <f>+VLOOKUP($A5928,mUNICIPIOS!$B$4:$F$343,4,0)</f>
        <v>Río Bravo</v>
      </c>
      <c r="G5928" s="139" t="str">
        <f t="shared" ref="G5928:K5928" si="6068">+G5890</f>
        <v>06</v>
      </c>
      <c r="H5928" t="str">
        <f t="shared" si="6068"/>
        <v>IGE</v>
      </c>
      <c r="I5928" t="str">
        <f t="shared" si="6068"/>
        <v>Índice de Gestión Estratégica</v>
      </c>
      <c r="J5928" t="str">
        <f t="shared" si="6068"/>
        <v>06-03</v>
      </c>
      <c r="K5928" t="str">
        <f t="shared" si="6068"/>
        <v>Presupuesto de egresos relacionado a competencias municipales que responden a prioridades nacionales de desarrollo.</v>
      </c>
      <c r="L5928" s="150">
        <f>+VLOOKUP($E5928,IGE_2018!$B$8:$Z$347,9,0)</f>
        <v>0.48559248328366306</v>
      </c>
      <c r="M5928" s="142" t="str">
        <f>+VLOOKUP($E5928,IGE_2018!$B$8:$Z$347,10,0)</f>
        <v>Medio</v>
      </c>
    </row>
    <row r="5929" spans="1:13" x14ac:dyDescent="0.3">
      <c r="A5929" s="139">
        <f t="shared" si="6007"/>
        <v>156</v>
      </c>
      <c r="B5929" s="148">
        <f t="shared" si="6009"/>
        <v>33</v>
      </c>
      <c r="D5929" s="149" t="str">
        <f>+VLOOKUP($A5929,mUNICIPIOS!$B$4:$F$343,2,0)</f>
        <v>Suchitepéquez</v>
      </c>
      <c r="E5929" s="149">
        <f>+VLOOKUP($A5929,mUNICIPIOS!$B$4:$F$343,3,0)</f>
        <v>1020</v>
      </c>
      <c r="F5929" s="149" t="str">
        <f>+VLOOKUP($A5929,mUNICIPIOS!$B$4:$F$343,4,0)</f>
        <v>Río Bravo</v>
      </c>
      <c r="G5929" s="139" t="str">
        <f t="shared" ref="G5929:K5929" si="6069">+G5891</f>
        <v>06</v>
      </c>
      <c r="H5929" t="str">
        <f t="shared" si="6069"/>
        <v>IGE</v>
      </c>
      <c r="I5929" t="str">
        <f t="shared" si="6069"/>
        <v>Índice de Gestión Estratégica</v>
      </c>
      <c r="J5929" t="str">
        <f t="shared" si="6069"/>
        <v>06-04</v>
      </c>
      <c r="K5929" t="str">
        <f t="shared" si="6069"/>
        <v>Institucionalización de la gestión ordenada del territorio</v>
      </c>
      <c r="L5929" s="150">
        <f>+VLOOKUP($E5929,IGE_2018!$B$8:$Z$347,12,0)</f>
        <v>0</v>
      </c>
      <c r="M5929" s="142" t="str">
        <f>+VLOOKUP($E5929,IGE_2018!$B$8:$Z$347,13,0)</f>
        <v>Bajo</v>
      </c>
    </row>
    <row r="5930" spans="1:13" x14ac:dyDescent="0.3">
      <c r="A5930" s="139">
        <f t="shared" si="6007"/>
        <v>156</v>
      </c>
      <c r="B5930" s="148">
        <f t="shared" si="6009"/>
        <v>34</v>
      </c>
      <c r="D5930" s="149" t="str">
        <f>+VLOOKUP($A5930,mUNICIPIOS!$B$4:$F$343,2,0)</f>
        <v>Suchitepéquez</v>
      </c>
      <c r="E5930" s="149">
        <f>+VLOOKUP($A5930,mUNICIPIOS!$B$4:$F$343,3,0)</f>
        <v>1020</v>
      </c>
      <c r="F5930" s="149" t="str">
        <f>+VLOOKUP($A5930,mUNICIPIOS!$B$4:$F$343,4,0)</f>
        <v>Río Bravo</v>
      </c>
      <c r="G5930" s="139" t="str">
        <f t="shared" ref="G5930:K5930" si="6070">+G5892</f>
        <v>06</v>
      </c>
      <c r="H5930" t="str">
        <f t="shared" si="6070"/>
        <v>IGE</v>
      </c>
      <c r="I5930" t="str">
        <f t="shared" si="6070"/>
        <v>Índice de Gestión Estratégica</v>
      </c>
      <c r="J5930" t="str">
        <f t="shared" si="6070"/>
        <v>06-05</v>
      </c>
      <c r="K5930" t="str">
        <f t="shared" si="6070"/>
        <v>Acciones para la gestión ordenada del territorio</v>
      </c>
      <c r="L5930" s="150">
        <f>+VLOOKUP($E5930,IGE_2018!$B$8:$Z$347,15,0)</f>
        <v>0</v>
      </c>
      <c r="M5930" s="142" t="str">
        <f>+VLOOKUP($E5930,IGE_2018!$B$8:$Z$347,16,0)</f>
        <v>Bajo</v>
      </c>
    </row>
    <row r="5931" spans="1:13" x14ac:dyDescent="0.3">
      <c r="A5931" s="139">
        <f t="shared" si="6007"/>
        <v>156</v>
      </c>
      <c r="B5931" s="148">
        <f t="shared" si="6009"/>
        <v>35</v>
      </c>
      <c r="D5931" s="149" t="str">
        <f>+VLOOKUP($A5931,mUNICIPIOS!$B$4:$F$343,2,0)</f>
        <v>Suchitepéquez</v>
      </c>
      <c r="E5931" s="149">
        <f>+VLOOKUP($A5931,mUNICIPIOS!$B$4:$F$343,3,0)</f>
        <v>1020</v>
      </c>
      <c r="F5931" s="149" t="str">
        <f>+VLOOKUP($A5931,mUNICIPIOS!$B$4:$F$343,4,0)</f>
        <v>Río Bravo</v>
      </c>
      <c r="G5931" s="139" t="str">
        <f t="shared" ref="G5931:K5931" si="6071">+G5893</f>
        <v>06</v>
      </c>
      <c r="H5931" t="str">
        <f t="shared" si="6071"/>
        <v>IGE</v>
      </c>
      <c r="I5931" t="str">
        <f t="shared" si="6071"/>
        <v>Índice de Gestión Estratégica</v>
      </c>
      <c r="J5931" t="str">
        <f t="shared" si="6071"/>
        <v>06-06</v>
      </c>
      <c r="K5931" t="str">
        <f t="shared" si="6071"/>
        <v>Gestión de riesgo en la formulación de proyectos derivados de la planificación operativa anual</v>
      </c>
      <c r="L5931" s="150">
        <f>+VLOOKUP($E5931,IGE_2018!$B$8:$Z$347,18,0)</f>
        <v>0</v>
      </c>
      <c r="M5931" s="142" t="str">
        <f>+VLOOKUP($E5931,IGE_2018!$B$8:$Z$347,19,0)</f>
        <v>Bajo</v>
      </c>
    </row>
    <row r="5932" spans="1:13" x14ac:dyDescent="0.3">
      <c r="A5932" s="139">
        <f t="shared" si="6007"/>
        <v>156</v>
      </c>
      <c r="B5932" s="148">
        <f t="shared" si="6009"/>
        <v>36</v>
      </c>
      <c r="D5932" s="149" t="str">
        <f>+VLOOKUP($A5932,mUNICIPIOS!$B$4:$F$343,2,0)</f>
        <v>Suchitepéquez</v>
      </c>
      <c r="E5932" s="149">
        <f>+VLOOKUP($A5932,mUNICIPIOS!$B$4:$F$343,3,0)</f>
        <v>1020</v>
      </c>
      <c r="F5932" s="149" t="str">
        <f>+VLOOKUP($A5932,mUNICIPIOS!$B$4:$F$343,4,0)</f>
        <v>Río Bravo</v>
      </c>
      <c r="G5932" s="139" t="str">
        <f t="shared" ref="G5932:K5932" si="6072">+G5894</f>
        <v>06</v>
      </c>
      <c r="H5932" t="str">
        <f t="shared" si="6072"/>
        <v>IGE</v>
      </c>
      <c r="I5932" t="str">
        <f t="shared" si="6072"/>
        <v>Índice de Gestión Estratégica</v>
      </c>
      <c r="J5932" t="str">
        <f t="shared" si="6072"/>
        <v>06-07</v>
      </c>
      <c r="K5932" t="str">
        <f t="shared" si="6072"/>
        <v>Ingresos por servicios ambientales en relación a los ingresos propios sin regalías</v>
      </c>
      <c r="L5932" s="150">
        <f>+VLOOKUP($E5932,IGE_2018!$B$8:$Z$347,21,0)</f>
        <v>0</v>
      </c>
      <c r="M5932" s="142" t="str">
        <f>+VLOOKUP($E5932,IGE_2018!$B$8:$Z$347,22,0)</f>
        <v>Bajo</v>
      </c>
    </row>
    <row r="5933" spans="1:13" x14ac:dyDescent="0.3">
      <c r="A5933" s="139">
        <f t="shared" ref="A5933:A5996" si="6073">+IF(B5932=38,A5932+1,A5932)</f>
        <v>156</v>
      </c>
      <c r="B5933" s="148">
        <f t="shared" si="6009"/>
        <v>37</v>
      </c>
      <c r="D5933" s="149" t="str">
        <f>+VLOOKUP($A5933,mUNICIPIOS!$B$4:$F$343,2,0)</f>
        <v>Suchitepéquez</v>
      </c>
      <c r="E5933" s="149">
        <f>+VLOOKUP($A5933,mUNICIPIOS!$B$4:$F$343,3,0)</f>
        <v>1020</v>
      </c>
      <c r="F5933" s="149" t="str">
        <f>+VLOOKUP($A5933,mUNICIPIOS!$B$4:$F$343,4,0)</f>
        <v>Río Bravo</v>
      </c>
      <c r="G5933" s="139" t="str">
        <f t="shared" ref="G5933:K5933" si="6074">+G5895</f>
        <v>06</v>
      </c>
      <c r="H5933" t="str">
        <f t="shared" si="6074"/>
        <v>IGE</v>
      </c>
      <c r="I5933" t="str">
        <f t="shared" si="6074"/>
        <v>Índice de Gestión Estratégica</v>
      </c>
      <c r="J5933" t="str">
        <f t="shared" si="6074"/>
        <v>INDICE</v>
      </c>
      <c r="K5933">
        <f t="shared" si="6074"/>
        <v>0</v>
      </c>
      <c r="L5933" s="150">
        <f>+VLOOKUP($E5933,IGE_2018!$B$8:$Z$347,24,0)</f>
        <v>0.12139812082091576</v>
      </c>
      <c r="M5933" s="142" t="str">
        <f>+VLOOKUP($E5933,IGE_2018!$B$8:$Z$347,25,0)</f>
        <v>Bajo</v>
      </c>
    </row>
    <row r="5934" spans="1:13" x14ac:dyDescent="0.3">
      <c r="A5934" s="139">
        <f t="shared" si="6073"/>
        <v>156</v>
      </c>
      <c r="B5934" s="148">
        <f t="shared" ref="B5934:B5997" si="6075">+B5896</f>
        <v>38</v>
      </c>
      <c r="D5934" s="149" t="str">
        <f>+VLOOKUP($A5934,mUNICIPIOS!$B$4:$F$343,2,0)</f>
        <v>Suchitepéquez</v>
      </c>
      <c r="E5934" s="149">
        <f>+VLOOKUP($A5934,mUNICIPIOS!$B$4:$F$343,3,0)</f>
        <v>1020</v>
      </c>
      <c r="F5934" s="149" t="str">
        <f>+VLOOKUP($A5934,mUNICIPIOS!$B$4:$F$343,4,0)</f>
        <v>Río Bravo</v>
      </c>
      <c r="G5934" s="139" t="str">
        <f t="shared" ref="G5934:K5934" si="6076">+G5896</f>
        <v>RANKING</v>
      </c>
      <c r="H5934" t="str">
        <f t="shared" si="6076"/>
        <v>RGM</v>
      </c>
      <c r="I5934" t="str">
        <f t="shared" si="6076"/>
        <v>Ranking de la Gestión Municipal 2018</v>
      </c>
      <c r="J5934" t="str">
        <f t="shared" si="6076"/>
        <v>RANKING</v>
      </c>
      <c r="K5934">
        <f t="shared" si="6076"/>
        <v>0</v>
      </c>
      <c r="L5934" s="151">
        <f>+VLOOKUP($E5934,Resultados_generales!$C$8:$AE$347,27,0)</f>
        <v>0.35416784551327463</v>
      </c>
      <c r="M5934" t="str">
        <f>+VLOOKUP($E5934,Resultados_generales!$C$8:$AE$347,28,0)</f>
        <v>Medio bajo</v>
      </c>
    </row>
    <row r="5935" spans="1:13" x14ac:dyDescent="0.3">
      <c r="A5935" s="139">
        <f t="shared" si="6073"/>
        <v>157</v>
      </c>
      <c r="B5935" s="148">
        <f t="shared" si="6075"/>
        <v>1</v>
      </c>
      <c r="D5935" s="149" t="str">
        <f>+VLOOKUP($A5935,mUNICIPIOS!$B$4:$F$343,2,0)</f>
        <v>Suchitepéquez</v>
      </c>
      <c r="E5935" s="149">
        <f>+VLOOKUP($A5935,mUNICIPIOS!$B$4:$F$343,3,0)</f>
        <v>1021</v>
      </c>
      <c r="F5935" s="149" t="str">
        <f>+VLOOKUP($A5935,mUNICIPIOS!$B$4:$F$343,4,0)</f>
        <v>San José La Máquina</v>
      </c>
      <c r="G5935" s="139" t="str">
        <f t="shared" ref="G5935:K5935" si="6077">+G5897</f>
        <v>01</v>
      </c>
      <c r="H5935" t="str">
        <f t="shared" si="6077"/>
        <v>IPC</v>
      </c>
      <c r="I5935" t="str">
        <f t="shared" si="6077"/>
        <v>Índice de Participación Ciudadana</v>
      </c>
      <c r="J5935" t="str">
        <f t="shared" si="6077"/>
        <v>01-01</v>
      </c>
      <c r="K5935" t="str">
        <f t="shared" si="6077"/>
        <v>Número de reuniones del COMUDE en el año de la medición.</v>
      </c>
      <c r="L5935" s="150">
        <f>+VLOOKUP($E5935,IPC_2018!$B$8:$T$347,3,0)</f>
        <v>0.91666666666666663</v>
      </c>
      <c r="M5935" s="142" t="str">
        <f>+VLOOKUP($E5935,IPC_2018!$B$8:$T$347,4,0)</f>
        <v>Alto</v>
      </c>
    </row>
    <row r="5936" spans="1:13" x14ac:dyDescent="0.3">
      <c r="A5936" s="139">
        <f t="shared" si="6073"/>
        <v>157</v>
      </c>
      <c r="B5936" s="148">
        <f t="shared" si="6075"/>
        <v>2</v>
      </c>
      <c r="D5936" s="149" t="str">
        <f>+VLOOKUP($A5936,mUNICIPIOS!$B$4:$F$343,2,0)</f>
        <v>Suchitepéquez</v>
      </c>
      <c r="E5936" s="149">
        <f>+VLOOKUP($A5936,mUNICIPIOS!$B$4:$F$343,3,0)</f>
        <v>1021</v>
      </c>
      <c r="F5936" s="149" t="str">
        <f>+VLOOKUP($A5936,mUNICIPIOS!$B$4:$F$343,4,0)</f>
        <v>San José La Máquina</v>
      </c>
      <c r="G5936" s="139" t="str">
        <f t="shared" ref="G5936:K5936" si="6078">+G5898</f>
        <v>01</v>
      </c>
      <c r="H5936" t="str">
        <f t="shared" si="6078"/>
        <v>IPC</v>
      </c>
      <c r="I5936" t="str">
        <f t="shared" si="6078"/>
        <v>Índice de Participación Ciudadana</v>
      </c>
      <c r="J5936" t="str">
        <f t="shared" si="6078"/>
        <v>01-02</v>
      </c>
      <c r="K5936" t="str">
        <f t="shared" si="6078"/>
        <v>Participación de Alcaldes, Concejales y Síndicos determinados o designados en el COMUDE</v>
      </c>
      <c r="L5936" s="150">
        <f>+VLOOKUP($E5936,IPC_2018!$B$8:$T$347,6,0)</f>
        <v>0.67954545454545456</v>
      </c>
      <c r="M5936" s="142" t="str">
        <f>+VLOOKUP($E5936,IPC_2018!$B$8:$T$347,7,0)</f>
        <v>Medio alto</v>
      </c>
    </row>
    <row r="5937" spans="1:13" x14ac:dyDescent="0.3">
      <c r="A5937" s="139">
        <f t="shared" si="6073"/>
        <v>157</v>
      </c>
      <c r="B5937" s="148">
        <f t="shared" si="6075"/>
        <v>3</v>
      </c>
      <c r="D5937" s="149" t="str">
        <f>+VLOOKUP($A5937,mUNICIPIOS!$B$4:$F$343,2,0)</f>
        <v>Suchitepéquez</v>
      </c>
      <c r="E5937" s="149">
        <f>+VLOOKUP($A5937,mUNICIPIOS!$B$4:$F$343,3,0)</f>
        <v>1021</v>
      </c>
      <c r="F5937" s="149" t="str">
        <f>+VLOOKUP($A5937,mUNICIPIOS!$B$4:$F$343,4,0)</f>
        <v>San José La Máquina</v>
      </c>
      <c r="G5937" s="139" t="str">
        <f t="shared" ref="G5937:K5937" si="6079">+G5899</f>
        <v>01</v>
      </c>
      <c r="H5937" t="str">
        <f t="shared" si="6079"/>
        <v>IPC</v>
      </c>
      <c r="I5937" t="str">
        <f t="shared" si="6079"/>
        <v>Índice de Participación Ciudadana</v>
      </c>
      <c r="J5937" t="str">
        <f t="shared" si="6079"/>
        <v>01-03</v>
      </c>
      <c r="K5937" t="str">
        <f t="shared" si="6079"/>
        <v>Participación  de organizaciones de jóvenes, mujeres, pueblos mayas, xincas, garífunas, y otras organizaciones en el Comude</v>
      </c>
      <c r="L5937" s="150">
        <f>+VLOOKUP($E5937,IPC_2018!$B$8:$T$347,9,0)</f>
        <v>0</v>
      </c>
      <c r="M5937" s="142" t="str">
        <f>+VLOOKUP($E5937,IPC_2018!$B$8:$T$347,10,0)</f>
        <v>Bajo</v>
      </c>
    </row>
    <row r="5938" spans="1:13" x14ac:dyDescent="0.3">
      <c r="A5938" s="139">
        <f t="shared" si="6073"/>
        <v>157</v>
      </c>
      <c r="B5938" s="148">
        <f t="shared" si="6075"/>
        <v>4</v>
      </c>
      <c r="D5938" s="149" t="str">
        <f>+VLOOKUP($A5938,mUNICIPIOS!$B$4:$F$343,2,0)</f>
        <v>Suchitepéquez</v>
      </c>
      <c r="E5938" s="149">
        <f>+VLOOKUP($A5938,mUNICIPIOS!$B$4:$F$343,3,0)</f>
        <v>1021</v>
      </c>
      <c r="F5938" s="149" t="str">
        <f>+VLOOKUP($A5938,mUNICIPIOS!$B$4:$F$343,4,0)</f>
        <v>San José La Máquina</v>
      </c>
      <c r="G5938" s="139" t="str">
        <f t="shared" ref="G5938:K5938" si="6080">+G5900</f>
        <v>01</v>
      </c>
      <c r="H5938" t="str">
        <f t="shared" si="6080"/>
        <v>IPC</v>
      </c>
      <c r="I5938" t="str">
        <f t="shared" si="6080"/>
        <v>Índice de Participación Ciudadana</v>
      </c>
      <c r="J5938" t="str">
        <f t="shared" si="6080"/>
        <v>01-04</v>
      </c>
      <c r="K5938" t="str">
        <f t="shared" si="6080"/>
        <v>Representatividad territorial del Comude.</v>
      </c>
      <c r="L5938" s="150">
        <f>+VLOOKUP($E5938,IPC_2018!$B$8:$T$347,12,0)</f>
        <v>1</v>
      </c>
      <c r="M5938" s="142" t="str">
        <f>+VLOOKUP($E5938,IPC_2018!$B$8:$T$347,13,0)</f>
        <v>Alto</v>
      </c>
    </row>
    <row r="5939" spans="1:13" x14ac:dyDescent="0.3">
      <c r="A5939" s="139">
        <f t="shared" si="6073"/>
        <v>157</v>
      </c>
      <c r="B5939" s="148">
        <f t="shared" si="6075"/>
        <v>5</v>
      </c>
      <c r="D5939" s="149" t="str">
        <f>+VLOOKUP($A5939,mUNICIPIOS!$B$4:$F$343,2,0)</f>
        <v>Suchitepéquez</v>
      </c>
      <c r="E5939" s="149">
        <f>+VLOOKUP($A5939,mUNICIPIOS!$B$4:$F$343,3,0)</f>
        <v>1021</v>
      </c>
      <c r="F5939" s="149" t="str">
        <f>+VLOOKUP($A5939,mUNICIPIOS!$B$4:$F$343,4,0)</f>
        <v>San José La Máquina</v>
      </c>
      <c r="G5939" s="139" t="str">
        <f t="shared" ref="G5939:K5939" si="6081">+G5901</f>
        <v>01</v>
      </c>
      <c r="H5939" t="str">
        <f t="shared" si="6081"/>
        <v>IPC</v>
      </c>
      <c r="I5939" t="str">
        <f t="shared" si="6081"/>
        <v>Índice de Participación Ciudadana</v>
      </c>
      <c r="J5939" t="str">
        <f t="shared" si="6081"/>
        <v>01-05</v>
      </c>
      <c r="K5939" t="str">
        <f t="shared" si="6081"/>
        <v>Funcionamiento del Comude</v>
      </c>
      <c r="L5939" s="150">
        <f>+VLOOKUP($E5939,IPC_2018!$B$8:$T$347,15,0)</f>
        <v>0.24911660786187864</v>
      </c>
      <c r="M5939" s="142" t="str">
        <f>+VLOOKUP($E5939,IPC_2018!$B$8:$T$347,16,0)</f>
        <v>Medio bajo</v>
      </c>
    </row>
    <row r="5940" spans="1:13" x14ac:dyDescent="0.3">
      <c r="A5940" s="139">
        <f t="shared" si="6073"/>
        <v>157</v>
      </c>
      <c r="B5940" s="148">
        <f t="shared" si="6075"/>
        <v>6</v>
      </c>
      <c r="D5940" s="149" t="str">
        <f>+VLOOKUP($A5940,mUNICIPIOS!$B$4:$F$343,2,0)</f>
        <v>Suchitepéquez</v>
      </c>
      <c r="E5940" s="149">
        <f>+VLOOKUP($A5940,mUNICIPIOS!$B$4:$F$343,3,0)</f>
        <v>1021</v>
      </c>
      <c r="F5940" s="149" t="str">
        <f>+VLOOKUP($A5940,mUNICIPIOS!$B$4:$F$343,4,0)</f>
        <v>San José La Máquina</v>
      </c>
      <c r="G5940" s="139" t="str">
        <f t="shared" ref="G5940:K5940" si="6082">+G5902</f>
        <v>01</v>
      </c>
      <c r="H5940" t="str">
        <f t="shared" si="6082"/>
        <v>IPC</v>
      </c>
      <c r="I5940" t="str">
        <f t="shared" si="6082"/>
        <v>Índice de Participación Ciudadana</v>
      </c>
      <c r="J5940" t="str">
        <f t="shared" si="6082"/>
        <v>INDICE</v>
      </c>
      <c r="K5940">
        <f t="shared" si="6082"/>
        <v>0</v>
      </c>
      <c r="L5940" s="150">
        <f>+VLOOKUP($E5940,IPC_2018!$B$8:$T$347,18,0)</f>
        <v>0.66189400633079698</v>
      </c>
      <c r="M5940" s="142" t="str">
        <f>+VLOOKUP($E5940,IPC_2018!$B$8:$T$347,19,0)</f>
        <v>Medio alto</v>
      </c>
    </row>
    <row r="5941" spans="1:13" x14ac:dyDescent="0.3">
      <c r="A5941" s="139">
        <f t="shared" si="6073"/>
        <v>157</v>
      </c>
      <c r="B5941" s="148">
        <f t="shared" si="6075"/>
        <v>7</v>
      </c>
      <c r="D5941" s="149" t="str">
        <f>+VLOOKUP($A5941,mUNICIPIOS!$B$4:$F$343,2,0)</f>
        <v>Suchitepéquez</v>
      </c>
      <c r="E5941" s="149">
        <f>+VLOOKUP($A5941,mUNICIPIOS!$B$4:$F$343,3,0)</f>
        <v>1021</v>
      </c>
      <c r="F5941" s="149" t="str">
        <f>+VLOOKUP($A5941,mUNICIPIOS!$B$4:$F$343,4,0)</f>
        <v>San José La Máquina</v>
      </c>
      <c r="G5941" s="139" t="str">
        <f t="shared" ref="G5941:K5941" si="6083">+G5903</f>
        <v>02</v>
      </c>
      <c r="H5941" t="str">
        <f t="shared" si="6083"/>
        <v>IIC</v>
      </c>
      <c r="I5941" t="str">
        <f t="shared" si="6083"/>
        <v>Índice de Información a la Ciudadanía</v>
      </c>
      <c r="J5941" t="str">
        <f t="shared" si="6083"/>
        <v>02-01</v>
      </c>
      <c r="K5941" t="str">
        <f t="shared" si="6083"/>
        <v>Rendición de cuentas cuatrimestral y anual al Comude enfocadas en resultados.</v>
      </c>
      <c r="L5941" s="150">
        <f>+VLOOKUP($E5941,IIC_2018!$B$8:$Q$347,3,0)</f>
        <v>0.4</v>
      </c>
      <c r="M5941" s="142" t="str">
        <f>+VLOOKUP($E5941,IIC_2018!$B$8:$Q$347,4,0)</f>
        <v>Medio bajo</v>
      </c>
    </row>
    <row r="5942" spans="1:13" x14ac:dyDescent="0.3">
      <c r="A5942" s="139">
        <f t="shared" si="6073"/>
        <v>157</v>
      </c>
      <c r="B5942" s="148">
        <f t="shared" si="6075"/>
        <v>8</v>
      </c>
      <c r="D5942" s="149" t="str">
        <f>+VLOOKUP($A5942,mUNICIPIOS!$B$4:$F$343,2,0)</f>
        <v>Suchitepéquez</v>
      </c>
      <c r="E5942" s="149">
        <f>+VLOOKUP($A5942,mUNICIPIOS!$B$4:$F$343,3,0)</f>
        <v>1021</v>
      </c>
      <c r="F5942" s="149" t="str">
        <f>+VLOOKUP($A5942,mUNICIPIOS!$B$4:$F$343,4,0)</f>
        <v>San José La Máquina</v>
      </c>
      <c r="G5942" s="139" t="str">
        <f t="shared" ref="G5942:K5942" si="6084">+G5904</f>
        <v>02</v>
      </c>
      <c r="H5942" t="str">
        <f t="shared" si="6084"/>
        <v>IIC</v>
      </c>
      <c r="I5942" t="str">
        <f t="shared" si="6084"/>
        <v>Índice de Información a la Ciudadanía</v>
      </c>
      <c r="J5942" t="str">
        <f t="shared" si="6084"/>
        <v>02-02</v>
      </c>
      <c r="K5942" t="str">
        <f t="shared" si="6084"/>
        <v>Información presupuestaria y otra información brindada a la ciudadanía disponible en medios locales de comunicación.</v>
      </c>
      <c r="L5942" s="150">
        <f>+VLOOKUP($E5942,IIC_2018!$B$8:$Q$347,6,0)</f>
        <v>0</v>
      </c>
      <c r="M5942" s="142" t="str">
        <f>+VLOOKUP($E5942,IIC_2018!$B$8:$Q$347,7,0)</f>
        <v>Bajo</v>
      </c>
    </row>
    <row r="5943" spans="1:13" x14ac:dyDescent="0.3">
      <c r="A5943" s="139">
        <f t="shared" si="6073"/>
        <v>157</v>
      </c>
      <c r="B5943" s="148">
        <f t="shared" si="6075"/>
        <v>9</v>
      </c>
      <c r="D5943" s="149" t="str">
        <f>+VLOOKUP($A5943,mUNICIPIOS!$B$4:$F$343,2,0)</f>
        <v>Suchitepéquez</v>
      </c>
      <c r="E5943" s="149">
        <f>+VLOOKUP($A5943,mUNICIPIOS!$B$4:$F$343,3,0)</f>
        <v>1021</v>
      </c>
      <c r="F5943" s="149" t="str">
        <f>+VLOOKUP($A5943,mUNICIPIOS!$B$4:$F$343,4,0)</f>
        <v>San José La Máquina</v>
      </c>
      <c r="G5943" s="139" t="str">
        <f t="shared" ref="G5943:K5943" si="6085">+G5905</f>
        <v>02</v>
      </c>
      <c r="H5943" t="str">
        <f t="shared" si="6085"/>
        <v>IIC</v>
      </c>
      <c r="I5943" t="str">
        <f t="shared" si="6085"/>
        <v>Índice de Información a la Ciudadanía</v>
      </c>
      <c r="J5943" t="str">
        <f t="shared" si="6085"/>
        <v>02-03</v>
      </c>
      <c r="K5943" t="str">
        <f t="shared" si="6085"/>
        <v>Información pública de oficio actualizada y disponible de acuerdo a la LAIP y uso de internet.</v>
      </c>
      <c r="L5943" s="150">
        <f>+VLOOKUP($E5943,IIC_2018!$B$8:$Q$347,9,0)</f>
        <v>0.99999999999999989</v>
      </c>
      <c r="M5943" s="142" t="str">
        <f>+VLOOKUP($E5943,IIC_2018!$B$8:$Q$347,10,0)</f>
        <v>Alto</v>
      </c>
    </row>
    <row r="5944" spans="1:13" x14ac:dyDescent="0.3">
      <c r="A5944" s="139">
        <f t="shared" si="6073"/>
        <v>157</v>
      </c>
      <c r="B5944" s="148">
        <f t="shared" si="6075"/>
        <v>10</v>
      </c>
      <c r="D5944" s="149" t="str">
        <f>+VLOOKUP($A5944,mUNICIPIOS!$B$4:$F$343,2,0)</f>
        <v>Suchitepéquez</v>
      </c>
      <c r="E5944" s="149">
        <f>+VLOOKUP($A5944,mUNICIPIOS!$B$4:$F$343,3,0)</f>
        <v>1021</v>
      </c>
      <c r="F5944" s="149" t="str">
        <f>+VLOOKUP($A5944,mUNICIPIOS!$B$4:$F$343,4,0)</f>
        <v>San José La Máquina</v>
      </c>
      <c r="G5944" s="139" t="str">
        <f t="shared" ref="G5944:K5944" si="6086">+G5906</f>
        <v>02</v>
      </c>
      <c r="H5944" t="str">
        <f t="shared" si="6086"/>
        <v>IIC</v>
      </c>
      <c r="I5944" t="str">
        <f t="shared" si="6086"/>
        <v>Índice de Información a la Ciudadanía</v>
      </c>
      <c r="J5944" t="str">
        <f t="shared" si="6086"/>
        <v>02-04</v>
      </c>
      <c r="K5944" t="str">
        <f t="shared" si="6086"/>
        <v>Relación del monto contratado por medio de Guate compras con el total del presupuesto de egresos vigente.</v>
      </c>
      <c r="L5944" s="150">
        <f>+VLOOKUP($E5944,IIC_2018!$B$8:$Q$347,12,0)</f>
        <v>1</v>
      </c>
      <c r="M5944" s="142" t="str">
        <f>+VLOOKUP($E5944,IIC_2018!$B$8:$Q$347,13,0)</f>
        <v>Alto</v>
      </c>
    </row>
    <row r="5945" spans="1:13" x14ac:dyDescent="0.3">
      <c r="A5945" s="139">
        <f t="shared" si="6073"/>
        <v>157</v>
      </c>
      <c r="B5945" s="148">
        <f t="shared" si="6075"/>
        <v>11</v>
      </c>
      <c r="D5945" s="149" t="str">
        <f>+VLOOKUP($A5945,mUNICIPIOS!$B$4:$F$343,2,0)</f>
        <v>Suchitepéquez</v>
      </c>
      <c r="E5945" s="149">
        <f>+VLOOKUP($A5945,mUNICIPIOS!$B$4:$F$343,3,0)</f>
        <v>1021</v>
      </c>
      <c r="F5945" s="149" t="str">
        <f>+VLOOKUP($A5945,mUNICIPIOS!$B$4:$F$343,4,0)</f>
        <v>San José La Máquina</v>
      </c>
      <c r="G5945" s="139" t="str">
        <f t="shared" ref="G5945:K5945" si="6087">+G5907</f>
        <v>02</v>
      </c>
      <c r="H5945" t="str">
        <f t="shared" si="6087"/>
        <v>IIC</v>
      </c>
      <c r="I5945" t="str">
        <f t="shared" si="6087"/>
        <v>Índice de Información a la Ciudadanía</v>
      </c>
      <c r="J5945" t="str">
        <f t="shared" si="6087"/>
        <v>INDICE</v>
      </c>
      <c r="K5945">
        <f t="shared" si="6087"/>
        <v>0</v>
      </c>
      <c r="L5945" s="150">
        <f>+VLOOKUP($E5945,IIC_2018!$B$8:$Q$347,15,0)</f>
        <v>0.6</v>
      </c>
      <c r="M5945" s="142" t="str">
        <f>+VLOOKUP($E5945,IIC_2018!$B$8:$Q$347,16,0)</f>
        <v>Medio</v>
      </c>
    </row>
    <row r="5946" spans="1:13" x14ac:dyDescent="0.3">
      <c r="A5946" s="139">
        <f t="shared" si="6073"/>
        <v>157</v>
      </c>
      <c r="B5946" s="148">
        <f t="shared" si="6075"/>
        <v>12</v>
      </c>
      <c r="D5946" s="149" t="str">
        <f>+VLOOKUP($A5946,mUNICIPIOS!$B$4:$F$343,2,0)</f>
        <v>Suchitepéquez</v>
      </c>
      <c r="E5946" s="149">
        <f>+VLOOKUP($A5946,mUNICIPIOS!$B$4:$F$343,3,0)</f>
        <v>1021</v>
      </c>
      <c r="F5946" s="149" t="str">
        <f>+VLOOKUP($A5946,mUNICIPIOS!$B$4:$F$343,4,0)</f>
        <v>San José La Máquina</v>
      </c>
      <c r="G5946" s="139" t="str">
        <f t="shared" ref="G5946:K5946" si="6088">+G5908</f>
        <v>03</v>
      </c>
      <c r="H5946" t="str">
        <f t="shared" si="6088"/>
        <v>ISP</v>
      </c>
      <c r="I5946" t="str">
        <f t="shared" si="6088"/>
        <v>Índice de Servicios Públicos</v>
      </c>
      <c r="J5946" t="str">
        <f t="shared" si="6088"/>
        <v>03-01</v>
      </c>
      <c r="K5946" t="str">
        <f t="shared" si="6088"/>
        <v>Cobertura del servicio público de agua</v>
      </c>
      <c r="L5946" s="150">
        <f>+VLOOKUP($E5946,ISP_2018!$B$8:$T$347,3,0)</f>
        <v>0</v>
      </c>
      <c r="M5946" s="142" t="str">
        <f>+VLOOKUP($E5946,ISP_2018!$B$8:$T$347,4,0)</f>
        <v>Bajo</v>
      </c>
    </row>
    <row r="5947" spans="1:13" x14ac:dyDescent="0.3">
      <c r="A5947" s="139">
        <f t="shared" si="6073"/>
        <v>157</v>
      </c>
      <c r="B5947" s="148">
        <f t="shared" si="6075"/>
        <v>13</v>
      </c>
      <c r="D5947" s="149" t="str">
        <f>+VLOOKUP($A5947,mUNICIPIOS!$B$4:$F$343,2,0)</f>
        <v>Suchitepéquez</v>
      </c>
      <c r="E5947" s="149">
        <f>+VLOOKUP($A5947,mUNICIPIOS!$B$4:$F$343,3,0)</f>
        <v>1021</v>
      </c>
      <c r="F5947" s="149" t="str">
        <f>+VLOOKUP($A5947,mUNICIPIOS!$B$4:$F$343,4,0)</f>
        <v>San José La Máquina</v>
      </c>
      <c r="G5947" s="139" t="str">
        <f t="shared" ref="G5947:K5947" si="6089">+G5909</f>
        <v>03</v>
      </c>
      <c r="H5947" t="str">
        <f t="shared" si="6089"/>
        <v>ISP</v>
      </c>
      <c r="I5947" t="str">
        <f t="shared" si="6089"/>
        <v>Índice de Servicios Públicos</v>
      </c>
      <c r="J5947" t="str">
        <f t="shared" si="6089"/>
        <v>03-02</v>
      </c>
      <c r="K5947" t="str">
        <f t="shared" si="6089"/>
        <v>Control de la calidad del servicio público de agua</v>
      </c>
      <c r="L5947" s="150">
        <f>+VLOOKUP($E5947,ISP_2018!$B$8:$T$347,6,0)</f>
        <v>0.65</v>
      </c>
      <c r="M5947" s="142" t="str">
        <f>+VLOOKUP($E5947,ISP_2018!$B$8:$T$347,7,0)</f>
        <v>Medio alto</v>
      </c>
    </row>
    <row r="5948" spans="1:13" x14ac:dyDescent="0.3">
      <c r="A5948" s="139">
        <f t="shared" si="6073"/>
        <v>157</v>
      </c>
      <c r="B5948" s="148">
        <f t="shared" si="6075"/>
        <v>14</v>
      </c>
      <c r="D5948" s="149" t="str">
        <f>+VLOOKUP($A5948,mUNICIPIOS!$B$4:$F$343,2,0)</f>
        <v>Suchitepéquez</v>
      </c>
      <c r="E5948" s="149">
        <f>+VLOOKUP($A5948,mUNICIPIOS!$B$4:$F$343,3,0)</f>
        <v>1021</v>
      </c>
      <c r="F5948" s="149" t="str">
        <f>+VLOOKUP($A5948,mUNICIPIOS!$B$4:$F$343,4,0)</f>
        <v>San José La Máquina</v>
      </c>
      <c r="G5948" s="139" t="str">
        <f t="shared" ref="G5948:K5948" si="6090">+G5910</f>
        <v>03</v>
      </c>
      <c r="H5948" t="str">
        <f t="shared" si="6090"/>
        <v>ISP</v>
      </c>
      <c r="I5948" t="str">
        <f t="shared" si="6090"/>
        <v>Índice de Servicios Públicos</v>
      </c>
      <c r="J5948" t="str">
        <f t="shared" si="6090"/>
        <v>03-03</v>
      </c>
      <c r="K5948" t="str">
        <f t="shared" si="6090"/>
        <v>Disposición  y tratamiento  de aguas residuales</v>
      </c>
      <c r="L5948" s="150">
        <f>+VLOOKUP($E5948,ISP_2018!$B$8:$T$347,9,0)</f>
        <v>0</v>
      </c>
      <c r="M5948" s="142" t="str">
        <f>+VLOOKUP($E5948,ISP_2018!$B$8:$T$347,10,0)</f>
        <v>Bajo</v>
      </c>
    </row>
    <row r="5949" spans="1:13" x14ac:dyDescent="0.3">
      <c r="A5949" s="139">
        <f t="shared" si="6073"/>
        <v>157</v>
      </c>
      <c r="B5949" s="148">
        <f t="shared" si="6075"/>
        <v>15</v>
      </c>
      <c r="D5949" s="149" t="str">
        <f>+VLOOKUP($A5949,mUNICIPIOS!$B$4:$F$343,2,0)</f>
        <v>Suchitepéquez</v>
      </c>
      <c r="E5949" s="149">
        <f>+VLOOKUP($A5949,mUNICIPIOS!$B$4:$F$343,3,0)</f>
        <v>1021</v>
      </c>
      <c r="F5949" s="149" t="str">
        <f>+VLOOKUP($A5949,mUNICIPIOS!$B$4:$F$343,4,0)</f>
        <v>San José La Máquina</v>
      </c>
      <c r="G5949" s="139" t="str">
        <f t="shared" ref="G5949:K5949" si="6091">+G5911</f>
        <v>03</v>
      </c>
      <c r="H5949" t="str">
        <f t="shared" si="6091"/>
        <v>ISP</v>
      </c>
      <c r="I5949" t="str">
        <f t="shared" si="6091"/>
        <v>Índice de Servicios Públicos</v>
      </c>
      <c r="J5949" t="str">
        <f t="shared" si="6091"/>
        <v>03-04</v>
      </c>
      <c r="K5949" t="str">
        <f t="shared" si="6091"/>
        <v>Gestión y manejo de los residuos y desechos sólidos</v>
      </c>
      <c r="L5949" s="150">
        <f>+VLOOKUP($E5949,ISP_2018!$B$8:$T$347,12,0)</f>
        <v>6.4431234447969304E-2</v>
      </c>
      <c r="M5949" s="142" t="str">
        <f>+VLOOKUP($E5949,ISP_2018!$B$8:$T$347,13,0)</f>
        <v>Bajo</v>
      </c>
    </row>
    <row r="5950" spans="1:13" x14ac:dyDescent="0.3">
      <c r="A5950" s="139">
        <f t="shared" si="6073"/>
        <v>157</v>
      </c>
      <c r="B5950" s="148">
        <f t="shared" si="6075"/>
        <v>16</v>
      </c>
      <c r="D5950" s="149" t="str">
        <f>+VLOOKUP($A5950,mUNICIPIOS!$B$4:$F$343,2,0)</f>
        <v>Suchitepéquez</v>
      </c>
      <c r="E5950" s="149">
        <f>+VLOOKUP($A5950,mUNICIPIOS!$B$4:$F$343,3,0)</f>
        <v>1021</v>
      </c>
      <c r="F5950" s="149" t="str">
        <f>+VLOOKUP($A5950,mUNICIPIOS!$B$4:$F$343,4,0)</f>
        <v>San José La Máquina</v>
      </c>
      <c r="G5950" s="139" t="str">
        <f t="shared" ref="G5950:K5950" si="6092">+G5912</f>
        <v>03</v>
      </c>
      <c r="H5950" t="str">
        <f t="shared" si="6092"/>
        <v>ISP</v>
      </c>
      <c r="I5950" t="str">
        <f t="shared" si="6092"/>
        <v>Índice de Servicios Públicos</v>
      </c>
      <c r="J5950" t="str">
        <f t="shared" si="6092"/>
        <v>03-05</v>
      </c>
      <c r="K5950" t="str">
        <f t="shared" si="6092"/>
        <v>Gestión de servicios públicos municipales</v>
      </c>
      <c r="L5950" s="150">
        <f>+VLOOKUP($E5950,ISP_2018!$B$8:$T$347,15,0)</f>
        <v>6.4516129032258063E-2</v>
      </c>
      <c r="M5950" s="142" t="str">
        <f>+VLOOKUP($E5950,ISP_2018!$B$8:$T$347,16,0)</f>
        <v>Bajo</v>
      </c>
    </row>
    <row r="5951" spans="1:13" x14ac:dyDescent="0.3">
      <c r="A5951" s="139">
        <f t="shared" si="6073"/>
        <v>157</v>
      </c>
      <c r="B5951" s="148">
        <f t="shared" si="6075"/>
        <v>17</v>
      </c>
      <c r="D5951" s="149" t="str">
        <f>+VLOOKUP($A5951,mUNICIPIOS!$B$4:$F$343,2,0)</f>
        <v>Suchitepéquez</v>
      </c>
      <c r="E5951" s="149">
        <f>+VLOOKUP($A5951,mUNICIPIOS!$B$4:$F$343,3,0)</f>
        <v>1021</v>
      </c>
      <c r="F5951" s="149" t="str">
        <f>+VLOOKUP($A5951,mUNICIPIOS!$B$4:$F$343,4,0)</f>
        <v>San José La Máquina</v>
      </c>
      <c r="G5951" s="139" t="str">
        <f t="shared" ref="G5951:K5951" si="6093">+G5913</f>
        <v>03</v>
      </c>
      <c r="H5951" t="str">
        <f t="shared" si="6093"/>
        <v>ISP</v>
      </c>
      <c r="I5951" t="str">
        <f t="shared" si="6093"/>
        <v>Índice de Servicios Públicos</v>
      </c>
      <c r="J5951" t="str">
        <f t="shared" si="6093"/>
        <v>INDICE</v>
      </c>
      <c r="K5951">
        <f t="shared" si="6093"/>
        <v>0</v>
      </c>
      <c r="L5951" s="150">
        <f>+VLOOKUP($E5951,ISP_2018!$B$8:$T$347,18,0)</f>
        <v>0.22078947269604549</v>
      </c>
      <c r="M5951" s="142" t="str">
        <f>+VLOOKUP($E5951,ISP_2018!$B$8:$T$347,19,0)</f>
        <v>Medio bajo</v>
      </c>
    </row>
    <row r="5952" spans="1:13" x14ac:dyDescent="0.3">
      <c r="A5952" s="139">
        <f t="shared" si="6073"/>
        <v>157</v>
      </c>
      <c r="B5952" s="148">
        <f t="shared" si="6075"/>
        <v>18</v>
      </c>
      <c r="D5952" s="149" t="str">
        <f>+VLOOKUP($A5952,mUNICIPIOS!$B$4:$F$343,2,0)</f>
        <v>Suchitepéquez</v>
      </c>
      <c r="E5952" s="149">
        <f>+VLOOKUP($A5952,mUNICIPIOS!$B$4:$F$343,3,0)</f>
        <v>1021</v>
      </c>
      <c r="F5952" s="149" t="str">
        <f>+VLOOKUP($A5952,mUNICIPIOS!$B$4:$F$343,4,0)</f>
        <v>San José La Máquina</v>
      </c>
      <c r="G5952" s="139" t="str">
        <f t="shared" ref="G5952:K5952" si="6094">+G5914</f>
        <v>04</v>
      </c>
      <c r="H5952" t="str">
        <f t="shared" si="6094"/>
        <v>IGA</v>
      </c>
      <c r="I5952" t="str">
        <f t="shared" si="6094"/>
        <v>Índice de Gestión Administrativa</v>
      </c>
      <c r="J5952" t="str">
        <f t="shared" si="6094"/>
        <v>04-01</v>
      </c>
      <c r="K5952" t="str">
        <f t="shared" si="6094"/>
        <v>Existencia de elementos de atención municipal orientada al vecino</v>
      </c>
      <c r="L5952" s="150">
        <f>+VLOOKUP($E5952,IGA_2018!$B$8:$N$347,3,0)</f>
        <v>0.75</v>
      </c>
      <c r="M5952" s="142" t="str">
        <f>+VLOOKUP($E5952,IGA_2018!$B$8:$N$347,4,0)</f>
        <v>Medio alto</v>
      </c>
    </row>
    <row r="5953" spans="1:13" x14ac:dyDescent="0.3">
      <c r="A5953" s="139">
        <f t="shared" si="6073"/>
        <v>157</v>
      </c>
      <c r="B5953" s="148">
        <f t="shared" si="6075"/>
        <v>19</v>
      </c>
      <c r="D5953" s="149" t="str">
        <f>+VLOOKUP($A5953,mUNICIPIOS!$B$4:$F$343,2,0)</f>
        <v>Suchitepéquez</v>
      </c>
      <c r="E5953" s="149">
        <f>+VLOOKUP($A5953,mUNICIPIOS!$B$4:$F$343,3,0)</f>
        <v>1021</v>
      </c>
      <c r="F5953" s="149" t="str">
        <f>+VLOOKUP($A5953,mUNICIPIOS!$B$4:$F$343,4,0)</f>
        <v>San José La Máquina</v>
      </c>
      <c r="G5953" s="139" t="str">
        <f t="shared" ref="G5953:K5953" si="6095">+G5915</f>
        <v>04</v>
      </c>
      <c r="H5953" t="str">
        <f t="shared" si="6095"/>
        <v>IGA</v>
      </c>
      <c r="I5953" t="str">
        <f t="shared" si="6095"/>
        <v>Índice de Gestión Administrativa</v>
      </c>
      <c r="J5953" t="str">
        <f t="shared" si="6095"/>
        <v>04-02</v>
      </c>
      <c r="K5953" t="str">
        <f t="shared" si="6095"/>
        <v>Gestión del recurso humano.</v>
      </c>
      <c r="L5953" s="150">
        <f>+VLOOKUP($E5953,IGA_2018!$B$8:$N$347,6,0)</f>
        <v>0</v>
      </c>
      <c r="M5953" s="142" t="str">
        <f>+VLOOKUP($E5953,IGA_2018!$B$8:$N$347,7,0)</f>
        <v>Bajo</v>
      </c>
    </row>
    <row r="5954" spans="1:13" x14ac:dyDescent="0.3">
      <c r="A5954" s="139">
        <f t="shared" si="6073"/>
        <v>157</v>
      </c>
      <c r="B5954" s="148">
        <f t="shared" si="6075"/>
        <v>20</v>
      </c>
      <c r="D5954" s="149" t="str">
        <f>+VLOOKUP($A5954,mUNICIPIOS!$B$4:$F$343,2,0)</f>
        <v>Suchitepéquez</v>
      </c>
      <c r="E5954" s="149">
        <f>+VLOOKUP($A5954,mUNICIPIOS!$B$4:$F$343,3,0)</f>
        <v>1021</v>
      </c>
      <c r="F5954" s="149" t="str">
        <f>+VLOOKUP($A5954,mUNICIPIOS!$B$4:$F$343,4,0)</f>
        <v>San José La Máquina</v>
      </c>
      <c r="G5954" s="139" t="str">
        <f t="shared" ref="G5954:K5954" si="6096">+G5916</f>
        <v>04</v>
      </c>
      <c r="H5954" t="str">
        <f t="shared" si="6096"/>
        <v>IGA</v>
      </c>
      <c r="I5954" t="str">
        <f t="shared" si="6096"/>
        <v>Índice de Gestión Administrativa</v>
      </c>
      <c r="J5954" t="str">
        <f t="shared" si="6096"/>
        <v>04-03</v>
      </c>
      <c r="K5954" t="str">
        <f t="shared" si="6096"/>
        <v>Existencia de oficinas municipales con instrumentos de gestión.</v>
      </c>
      <c r="L5954" s="150">
        <f>+VLOOKUP($E5954,IGA_2018!$B$8:$N$347,9,0)</f>
        <v>0.8125</v>
      </c>
      <c r="M5954" s="142" t="str">
        <f>+VLOOKUP($E5954,IGA_2018!$B$8:$N$347,10,0)</f>
        <v>Alto</v>
      </c>
    </row>
    <row r="5955" spans="1:13" x14ac:dyDescent="0.3">
      <c r="A5955" s="139">
        <f t="shared" si="6073"/>
        <v>157</v>
      </c>
      <c r="B5955" s="148">
        <f t="shared" si="6075"/>
        <v>21</v>
      </c>
      <c r="D5955" s="149" t="str">
        <f>+VLOOKUP($A5955,mUNICIPIOS!$B$4:$F$343,2,0)</f>
        <v>Suchitepéquez</v>
      </c>
      <c r="E5955" s="149">
        <f>+VLOOKUP($A5955,mUNICIPIOS!$B$4:$F$343,3,0)</f>
        <v>1021</v>
      </c>
      <c r="F5955" s="149" t="str">
        <f>+VLOOKUP($A5955,mUNICIPIOS!$B$4:$F$343,4,0)</f>
        <v>San José La Máquina</v>
      </c>
      <c r="G5955" s="139" t="str">
        <f t="shared" ref="G5955:K5955" si="6097">+G5917</f>
        <v>04</v>
      </c>
      <c r="H5955" t="str">
        <f t="shared" si="6097"/>
        <v>IGA</v>
      </c>
      <c r="I5955" t="str">
        <f t="shared" si="6097"/>
        <v>Índice de Gestión Administrativa</v>
      </c>
      <c r="J5955" t="str">
        <f t="shared" si="6097"/>
        <v>INDICE</v>
      </c>
      <c r="K5955">
        <f t="shared" si="6097"/>
        <v>0</v>
      </c>
      <c r="L5955" s="150">
        <f>+VLOOKUP($E5955,IGA_2018!$B$8:$N$347,12,0)</f>
        <v>0.50937499999999991</v>
      </c>
      <c r="M5955" s="142" t="str">
        <f>+VLOOKUP($E5955,IGA_2018!$B$8:$N$347,13,0)</f>
        <v>Medio</v>
      </c>
    </row>
    <row r="5956" spans="1:13" x14ac:dyDescent="0.3">
      <c r="A5956" s="139">
        <f t="shared" si="6073"/>
        <v>157</v>
      </c>
      <c r="B5956" s="148">
        <f t="shared" si="6075"/>
        <v>22</v>
      </c>
      <c r="D5956" s="149" t="str">
        <f>+VLOOKUP($A5956,mUNICIPIOS!$B$4:$F$343,2,0)</f>
        <v>Suchitepéquez</v>
      </c>
      <c r="E5956" s="149">
        <f>+VLOOKUP($A5956,mUNICIPIOS!$B$4:$F$343,3,0)</f>
        <v>1021</v>
      </c>
      <c r="F5956" s="149" t="str">
        <f>+VLOOKUP($A5956,mUNICIPIOS!$B$4:$F$343,4,0)</f>
        <v>San José La Máquina</v>
      </c>
      <c r="G5956" s="139" t="str">
        <f t="shared" ref="G5956:K5956" si="6098">+G5918</f>
        <v>05</v>
      </c>
      <c r="H5956" t="str">
        <f t="shared" si="6098"/>
        <v>IGF</v>
      </c>
      <c r="I5956" t="str">
        <f t="shared" si="6098"/>
        <v>Índice de Gestión Financiera</v>
      </c>
      <c r="J5956" t="str">
        <f t="shared" si="6098"/>
        <v>05-01</v>
      </c>
      <c r="K5956" t="str">
        <f t="shared" si="6098"/>
        <v>Autonomía financiera municipal</v>
      </c>
      <c r="L5956" s="150">
        <f>+VLOOKUP($E5956,IGF_2018!$B$8:$Z$347,3,0)</f>
        <v>0.17678548763180141</v>
      </c>
      <c r="M5956" s="142" t="str">
        <f>+VLOOKUP($E5956,IGF_2018!$B$8:$Z$347,4,0)</f>
        <v>Bajo</v>
      </c>
    </row>
    <row r="5957" spans="1:13" x14ac:dyDescent="0.3">
      <c r="A5957" s="139">
        <f t="shared" si="6073"/>
        <v>157</v>
      </c>
      <c r="B5957" s="148">
        <f t="shared" si="6075"/>
        <v>23</v>
      </c>
      <c r="D5957" s="149" t="str">
        <f>+VLOOKUP($A5957,mUNICIPIOS!$B$4:$F$343,2,0)</f>
        <v>Suchitepéquez</v>
      </c>
      <c r="E5957" s="149">
        <f>+VLOOKUP($A5957,mUNICIPIOS!$B$4:$F$343,3,0)</f>
        <v>1021</v>
      </c>
      <c r="F5957" s="149" t="str">
        <f>+VLOOKUP($A5957,mUNICIPIOS!$B$4:$F$343,4,0)</f>
        <v>San José La Máquina</v>
      </c>
      <c r="G5957" s="139" t="str">
        <f t="shared" ref="G5957:K5957" si="6099">+G5919</f>
        <v>05</v>
      </c>
      <c r="H5957" t="str">
        <f t="shared" si="6099"/>
        <v>IGF</v>
      </c>
      <c r="I5957" t="str">
        <f t="shared" si="6099"/>
        <v>Índice de Gestión Financiera</v>
      </c>
      <c r="J5957" t="str">
        <f t="shared" si="6099"/>
        <v>05-02</v>
      </c>
      <c r="K5957" t="str">
        <f t="shared" si="6099"/>
        <v xml:space="preserve">Ingresos propios por habitante -sin regalías- </v>
      </c>
      <c r="L5957" s="150">
        <f>+VLOOKUP($E5957,IGF_2018!$B$8:$Z$347,6,0)</f>
        <v>6.3873031689799645E-2</v>
      </c>
      <c r="M5957" s="142" t="str">
        <f>+VLOOKUP($E5957,IGF_2018!$B$8:$Z$347,7,0)</f>
        <v>Bajo</v>
      </c>
    </row>
    <row r="5958" spans="1:13" x14ac:dyDescent="0.3">
      <c r="A5958" s="139">
        <f t="shared" si="6073"/>
        <v>157</v>
      </c>
      <c r="B5958" s="148">
        <f t="shared" si="6075"/>
        <v>24</v>
      </c>
      <c r="D5958" s="149" t="str">
        <f>+VLOOKUP($A5958,mUNICIPIOS!$B$4:$F$343,2,0)</f>
        <v>Suchitepéquez</v>
      </c>
      <c r="E5958" s="149">
        <f>+VLOOKUP($A5958,mUNICIPIOS!$B$4:$F$343,3,0)</f>
        <v>1021</v>
      </c>
      <c r="F5958" s="149" t="str">
        <f>+VLOOKUP($A5958,mUNICIPIOS!$B$4:$F$343,4,0)</f>
        <v>San José La Máquina</v>
      </c>
      <c r="G5958" s="139" t="str">
        <f t="shared" ref="G5958:K5958" si="6100">+G5920</f>
        <v>05</v>
      </c>
      <c r="H5958" t="str">
        <f t="shared" si="6100"/>
        <v>IGF</v>
      </c>
      <c r="I5958" t="str">
        <f t="shared" si="6100"/>
        <v>Índice de Gestión Financiera</v>
      </c>
      <c r="J5958" t="str">
        <f t="shared" si="6100"/>
        <v>05-03</v>
      </c>
      <c r="K5958" t="str">
        <f t="shared" si="6100"/>
        <v>Ingresos del IUSI en relación a los ingresos propios -sin regalías-</v>
      </c>
      <c r="L5958" s="150">
        <f>+VLOOKUP($E5958,IGF_2018!$B$8:$Z$347,9,0)</f>
        <v>7.494850614939301E-2</v>
      </c>
      <c r="M5958" s="142" t="str">
        <f>+VLOOKUP($E5958,IGF_2018!$B$8:$Z$347,10,0)</f>
        <v>Bajo</v>
      </c>
    </row>
    <row r="5959" spans="1:13" x14ac:dyDescent="0.3">
      <c r="A5959" s="139">
        <f t="shared" si="6073"/>
        <v>157</v>
      </c>
      <c r="B5959" s="148">
        <f t="shared" si="6075"/>
        <v>25</v>
      </c>
      <c r="D5959" s="149" t="str">
        <f>+VLOOKUP($A5959,mUNICIPIOS!$B$4:$F$343,2,0)</f>
        <v>Suchitepéquez</v>
      </c>
      <c r="E5959" s="149">
        <f>+VLOOKUP($A5959,mUNICIPIOS!$B$4:$F$343,3,0)</f>
        <v>1021</v>
      </c>
      <c r="F5959" s="149" t="str">
        <f>+VLOOKUP($A5959,mUNICIPIOS!$B$4:$F$343,4,0)</f>
        <v>San José La Máquina</v>
      </c>
      <c r="G5959" s="139" t="str">
        <f t="shared" ref="G5959:K5959" si="6101">+G5921</f>
        <v>05</v>
      </c>
      <c r="H5959" t="str">
        <f t="shared" si="6101"/>
        <v>IGF</v>
      </c>
      <c r="I5959" t="str">
        <f t="shared" si="6101"/>
        <v>Índice de Gestión Financiera</v>
      </c>
      <c r="J5959" t="str">
        <f t="shared" si="6101"/>
        <v>05-04</v>
      </c>
      <c r="K5959" t="str">
        <f t="shared" si="6101"/>
        <v>Inversión anual en capital fijo por habitante</v>
      </c>
      <c r="L5959" s="150">
        <f>+VLOOKUP($E5959,IGF_2018!$B$8:$Z$347,12,0)</f>
        <v>2.6624851437264528E-2</v>
      </c>
      <c r="M5959" s="142" t="str">
        <f>+VLOOKUP($E5959,IGF_2018!$B$8:$Z$347,13,0)</f>
        <v>Bajo</v>
      </c>
    </row>
    <row r="5960" spans="1:13" x14ac:dyDescent="0.3">
      <c r="A5960" s="139">
        <f t="shared" si="6073"/>
        <v>157</v>
      </c>
      <c r="B5960" s="148">
        <f t="shared" si="6075"/>
        <v>26</v>
      </c>
      <c r="D5960" s="149" t="str">
        <f>+VLOOKUP($A5960,mUNICIPIOS!$B$4:$F$343,2,0)</f>
        <v>Suchitepéquez</v>
      </c>
      <c r="E5960" s="149">
        <f>+VLOOKUP($A5960,mUNICIPIOS!$B$4:$F$343,3,0)</f>
        <v>1021</v>
      </c>
      <c r="F5960" s="149" t="str">
        <f>+VLOOKUP($A5960,mUNICIPIOS!$B$4:$F$343,4,0)</f>
        <v>San José La Máquina</v>
      </c>
      <c r="G5960" s="139" t="str">
        <f t="shared" ref="G5960:K5960" si="6102">+G5922</f>
        <v>05</v>
      </c>
      <c r="H5960" t="str">
        <f t="shared" si="6102"/>
        <v>IGF</v>
      </c>
      <c r="I5960" t="str">
        <f t="shared" si="6102"/>
        <v>Índice de Gestión Financiera</v>
      </c>
      <c r="J5960" t="str">
        <f t="shared" si="6102"/>
        <v>05-05</v>
      </c>
      <c r="K5960" t="str">
        <f t="shared" si="6102"/>
        <v>Inversión anual en capital fijo con recursos percibidos por ingresos propios</v>
      </c>
      <c r="L5960" s="150">
        <f>+VLOOKUP($E5960,IGF_2018!$B$8:$Z$347,15,0)</f>
        <v>7.5134832627195253E-2</v>
      </c>
      <c r="M5960" s="142" t="str">
        <f>+VLOOKUP($E5960,IGF_2018!$B$8:$Z$347,16,0)</f>
        <v>Bajo</v>
      </c>
    </row>
    <row r="5961" spans="1:13" x14ac:dyDescent="0.3">
      <c r="A5961" s="139">
        <f t="shared" si="6073"/>
        <v>157</v>
      </c>
      <c r="B5961" s="148">
        <f t="shared" si="6075"/>
        <v>27</v>
      </c>
      <c r="D5961" s="149" t="str">
        <f>+VLOOKUP($A5961,mUNICIPIOS!$B$4:$F$343,2,0)</f>
        <v>Suchitepéquez</v>
      </c>
      <c r="E5961" s="149">
        <f>+VLOOKUP($A5961,mUNICIPIOS!$B$4:$F$343,3,0)</f>
        <v>1021</v>
      </c>
      <c r="F5961" s="149" t="str">
        <f>+VLOOKUP($A5961,mUNICIPIOS!$B$4:$F$343,4,0)</f>
        <v>San José La Máquina</v>
      </c>
      <c r="G5961" s="139" t="str">
        <f t="shared" ref="G5961:K5961" si="6103">+G5923</f>
        <v>05</v>
      </c>
      <c r="H5961" t="str">
        <f t="shared" si="6103"/>
        <v>IGF</v>
      </c>
      <c r="I5961" t="str">
        <f t="shared" si="6103"/>
        <v>Índice de Gestión Financiera</v>
      </c>
      <c r="J5961" t="str">
        <f t="shared" si="6103"/>
        <v>05-06</v>
      </c>
      <c r="K5961" t="str">
        <f t="shared" si="6103"/>
        <v xml:space="preserve">Inversión anual en capital fijo con recursos percibidos por transferencias del Gobierno Central </v>
      </c>
      <c r="L5961" s="150">
        <f>+VLOOKUP($E5961,IGF_2018!$B$8:$Z$347,18,0)</f>
        <v>0.19602151799037459</v>
      </c>
      <c r="M5961" s="142" t="str">
        <f>+VLOOKUP($E5961,IGF_2018!$B$8:$Z$347,19,0)</f>
        <v>Bajo</v>
      </c>
    </row>
    <row r="5962" spans="1:13" x14ac:dyDescent="0.3">
      <c r="A5962" s="139">
        <f t="shared" si="6073"/>
        <v>157</v>
      </c>
      <c r="B5962" s="148">
        <f t="shared" si="6075"/>
        <v>28</v>
      </c>
      <c r="D5962" s="149" t="str">
        <f>+VLOOKUP($A5962,mUNICIPIOS!$B$4:$F$343,2,0)</f>
        <v>Suchitepéquez</v>
      </c>
      <c r="E5962" s="149">
        <f>+VLOOKUP($A5962,mUNICIPIOS!$B$4:$F$343,3,0)</f>
        <v>1021</v>
      </c>
      <c r="F5962" s="149" t="str">
        <f>+VLOOKUP($A5962,mUNICIPIOS!$B$4:$F$343,4,0)</f>
        <v>San José La Máquina</v>
      </c>
      <c r="G5962" s="139" t="str">
        <f t="shared" ref="G5962:K5962" si="6104">+G5924</f>
        <v>05</v>
      </c>
      <c r="H5962" t="str">
        <f t="shared" si="6104"/>
        <v>IGF</v>
      </c>
      <c r="I5962" t="str">
        <f t="shared" si="6104"/>
        <v>Índice de Gestión Financiera</v>
      </c>
      <c r="J5962" t="str">
        <f t="shared" si="6104"/>
        <v>05-07</v>
      </c>
      <c r="K5962" t="str">
        <f t="shared" si="6104"/>
        <v>Financiamiento por endeudamiento municipal</v>
      </c>
      <c r="L5962" s="150">
        <f>+VLOOKUP($E5962,IGF_2018!$B$8:$Z$347,21,0)</f>
        <v>1</v>
      </c>
      <c r="M5962" s="142" t="str">
        <f>+VLOOKUP($E5962,IGF_2018!$B$8:$Z$347,22,0)</f>
        <v>Alto</v>
      </c>
    </row>
    <row r="5963" spans="1:13" x14ac:dyDescent="0.3">
      <c r="A5963" s="139">
        <f t="shared" si="6073"/>
        <v>157</v>
      </c>
      <c r="B5963" s="148">
        <f t="shared" si="6075"/>
        <v>29</v>
      </c>
      <c r="D5963" s="149" t="str">
        <f>+VLOOKUP($A5963,mUNICIPIOS!$B$4:$F$343,2,0)</f>
        <v>Suchitepéquez</v>
      </c>
      <c r="E5963" s="149">
        <f>+VLOOKUP($A5963,mUNICIPIOS!$B$4:$F$343,3,0)</f>
        <v>1021</v>
      </c>
      <c r="F5963" s="149" t="str">
        <f>+VLOOKUP($A5963,mUNICIPIOS!$B$4:$F$343,4,0)</f>
        <v>San José La Máquina</v>
      </c>
      <c r="G5963" s="139" t="str">
        <f t="shared" ref="G5963:K5963" si="6105">+G5925</f>
        <v>05</v>
      </c>
      <c r="H5963" t="str">
        <f t="shared" si="6105"/>
        <v>IGF</v>
      </c>
      <c r="I5963" t="str">
        <f t="shared" si="6105"/>
        <v>Índice de Gestión Financiera</v>
      </c>
      <c r="J5963" t="str">
        <f t="shared" si="6105"/>
        <v>INDICE</v>
      </c>
      <c r="K5963">
        <f t="shared" si="6105"/>
        <v>0</v>
      </c>
      <c r="L5963" s="150">
        <f>+VLOOKUP($E5963,IGF_2018!$B$8:$Z$347,24,0)</f>
        <v>0.28540467468474295</v>
      </c>
      <c r="M5963" s="142" t="str">
        <f>+VLOOKUP($E5963,IGF_2018!$B$8:$Z$347,25,0)</f>
        <v>Medio bajo</v>
      </c>
    </row>
    <row r="5964" spans="1:13" x14ac:dyDescent="0.3">
      <c r="A5964" s="139">
        <f t="shared" si="6073"/>
        <v>157</v>
      </c>
      <c r="B5964" s="148">
        <f t="shared" si="6075"/>
        <v>30</v>
      </c>
      <c r="D5964" s="149" t="str">
        <f>+VLOOKUP($A5964,mUNICIPIOS!$B$4:$F$343,2,0)</f>
        <v>Suchitepéquez</v>
      </c>
      <c r="E5964" s="149">
        <f>+VLOOKUP($A5964,mUNICIPIOS!$B$4:$F$343,3,0)</f>
        <v>1021</v>
      </c>
      <c r="F5964" s="149" t="str">
        <f>+VLOOKUP($A5964,mUNICIPIOS!$B$4:$F$343,4,0)</f>
        <v>San José La Máquina</v>
      </c>
      <c r="G5964" s="139" t="str">
        <f t="shared" ref="G5964:K5964" si="6106">+G5926</f>
        <v>06</v>
      </c>
      <c r="H5964" t="str">
        <f t="shared" si="6106"/>
        <v>IGE</v>
      </c>
      <c r="I5964" t="str">
        <f t="shared" si="6106"/>
        <v>Índice de Gestión Estratégica</v>
      </c>
      <c r="J5964" t="str">
        <f t="shared" si="6106"/>
        <v>06-01</v>
      </c>
      <c r="K5964" t="str">
        <f t="shared" si="6106"/>
        <v>Ejecución del Plan Operativo Anual  (POA)</v>
      </c>
      <c r="L5964" s="150">
        <f>+VLOOKUP($E5964,IGE_2018!$B$8:$Z$347,3,0)</f>
        <v>0</v>
      </c>
      <c r="M5964" s="142" t="str">
        <f>+VLOOKUP($E5964,IGE_2018!$B$8:$Z$347,4,0)</f>
        <v>Bajo</v>
      </c>
    </row>
    <row r="5965" spans="1:13" x14ac:dyDescent="0.3">
      <c r="A5965" s="139">
        <f t="shared" si="6073"/>
        <v>157</v>
      </c>
      <c r="B5965" s="148">
        <f t="shared" si="6075"/>
        <v>31</v>
      </c>
      <c r="D5965" s="149" t="str">
        <f>+VLOOKUP($A5965,mUNICIPIOS!$B$4:$F$343,2,0)</f>
        <v>Suchitepéquez</v>
      </c>
      <c r="E5965" s="149">
        <f>+VLOOKUP($A5965,mUNICIPIOS!$B$4:$F$343,3,0)</f>
        <v>1021</v>
      </c>
      <c r="F5965" s="149" t="str">
        <f>+VLOOKUP($A5965,mUNICIPIOS!$B$4:$F$343,4,0)</f>
        <v>San José La Máquina</v>
      </c>
      <c r="G5965" s="139" t="str">
        <f t="shared" ref="G5965:K5965" si="6107">+G5927</f>
        <v>06</v>
      </c>
      <c r="H5965" t="str">
        <f t="shared" si="6107"/>
        <v>IGE</v>
      </c>
      <c r="I5965" t="str">
        <f t="shared" si="6107"/>
        <v>Índice de Gestión Estratégica</v>
      </c>
      <c r="J5965" t="str">
        <f t="shared" si="6107"/>
        <v>06-02</v>
      </c>
      <c r="K5965" t="str">
        <f t="shared" si="6107"/>
        <v>Relación Plan de Desarrollo Municipal y Ordenamiento Territorial (PDM-OT) - Plan Estratégico Institucional (PEI) - Plan Operativo Multianual (POM) - Plan Operativo Anual (POA)</v>
      </c>
      <c r="L5965" s="150">
        <f>+VLOOKUP($E5965,IGE_2018!$B$8:$Z$347,6,0)</f>
        <v>3.3333333333333333E-2</v>
      </c>
      <c r="M5965" s="142" t="str">
        <f>+VLOOKUP($E5965,IGE_2018!$B$8:$Z$347,7,0)</f>
        <v>Bajo</v>
      </c>
    </row>
    <row r="5966" spans="1:13" x14ac:dyDescent="0.3">
      <c r="A5966" s="139">
        <f t="shared" si="6073"/>
        <v>157</v>
      </c>
      <c r="B5966" s="148">
        <f t="shared" si="6075"/>
        <v>32</v>
      </c>
      <c r="D5966" s="149" t="str">
        <f>+VLOOKUP($A5966,mUNICIPIOS!$B$4:$F$343,2,0)</f>
        <v>Suchitepéquez</v>
      </c>
      <c r="E5966" s="149">
        <f>+VLOOKUP($A5966,mUNICIPIOS!$B$4:$F$343,3,0)</f>
        <v>1021</v>
      </c>
      <c r="F5966" s="149" t="str">
        <f>+VLOOKUP($A5966,mUNICIPIOS!$B$4:$F$343,4,0)</f>
        <v>San José La Máquina</v>
      </c>
      <c r="G5966" s="139" t="str">
        <f t="shared" ref="G5966:K5966" si="6108">+G5928</f>
        <v>06</v>
      </c>
      <c r="H5966" t="str">
        <f t="shared" si="6108"/>
        <v>IGE</v>
      </c>
      <c r="I5966" t="str">
        <f t="shared" si="6108"/>
        <v>Índice de Gestión Estratégica</v>
      </c>
      <c r="J5966" t="str">
        <f t="shared" si="6108"/>
        <v>06-03</v>
      </c>
      <c r="K5966" t="str">
        <f t="shared" si="6108"/>
        <v>Presupuesto de egresos relacionado a competencias municipales que responden a prioridades nacionales de desarrollo.</v>
      </c>
      <c r="L5966" s="150">
        <f>+VLOOKUP($E5966,IGE_2018!$B$8:$Z$347,9,0)</f>
        <v>0.4404159376709767</v>
      </c>
      <c r="M5966" s="142" t="str">
        <f>+VLOOKUP($E5966,IGE_2018!$B$8:$Z$347,10,0)</f>
        <v>Medio</v>
      </c>
    </row>
    <row r="5967" spans="1:13" x14ac:dyDescent="0.3">
      <c r="A5967" s="139">
        <f t="shared" si="6073"/>
        <v>157</v>
      </c>
      <c r="B5967" s="148">
        <f t="shared" si="6075"/>
        <v>33</v>
      </c>
      <c r="D5967" s="149" t="str">
        <f>+VLOOKUP($A5967,mUNICIPIOS!$B$4:$F$343,2,0)</f>
        <v>Suchitepéquez</v>
      </c>
      <c r="E5967" s="149">
        <f>+VLOOKUP($A5967,mUNICIPIOS!$B$4:$F$343,3,0)</f>
        <v>1021</v>
      </c>
      <c r="F5967" s="149" t="str">
        <f>+VLOOKUP($A5967,mUNICIPIOS!$B$4:$F$343,4,0)</f>
        <v>San José La Máquina</v>
      </c>
      <c r="G5967" s="139" t="str">
        <f t="shared" ref="G5967:K5967" si="6109">+G5929</f>
        <v>06</v>
      </c>
      <c r="H5967" t="str">
        <f t="shared" si="6109"/>
        <v>IGE</v>
      </c>
      <c r="I5967" t="str">
        <f t="shared" si="6109"/>
        <v>Índice de Gestión Estratégica</v>
      </c>
      <c r="J5967" t="str">
        <f t="shared" si="6109"/>
        <v>06-04</v>
      </c>
      <c r="K5967" t="str">
        <f t="shared" si="6109"/>
        <v>Institucionalización de la gestión ordenada del territorio</v>
      </c>
      <c r="L5967" s="150">
        <f>+VLOOKUP($E5967,IGE_2018!$B$8:$Z$347,12,0)</f>
        <v>0</v>
      </c>
      <c r="M5967" s="142" t="str">
        <f>+VLOOKUP($E5967,IGE_2018!$B$8:$Z$347,13,0)</f>
        <v>Bajo</v>
      </c>
    </row>
    <row r="5968" spans="1:13" x14ac:dyDescent="0.3">
      <c r="A5968" s="139">
        <f t="shared" si="6073"/>
        <v>157</v>
      </c>
      <c r="B5968" s="148">
        <f t="shared" si="6075"/>
        <v>34</v>
      </c>
      <c r="D5968" s="149" t="str">
        <f>+VLOOKUP($A5968,mUNICIPIOS!$B$4:$F$343,2,0)</f>
        <v>Suchitepéquez</v>
      </c>
      <c r="E5968" s="149">
        <f>+VLOOKUP($A5968,mUNICIPIOS!$B$4:$F$343,3,0)</f>
        <v>1021</v>
      </c>
      <c r="F5968" s="149" t="str">
        <f>+VLOOKUP($A5968,mUNICIPIOS!$B$4:$F$343,4,0)</f>
        <v>San José La Máquina</v>
      </c>
      <c r="G5968" s="139" t="str">
        <f t="shared" ref="G5968:K5968" si="6110">+G5930</f>
        <v>06</v>
      </c>
      <c r="H5968" t="str">
        <f t="shared" si="6110"/>
        <v>IGE</v>
      </c>
      <c r="I5968" t="str">
        <f t="shared" si="6110"/>
        <v>Índice de Gestión Estratégica</v>
      </c>
      <c r="J5968" t="str">
        <f t="shared" si="6110"/>
        <v>06-05</v>
      </c>
      <c r="K5968" t="str">
        <f t="shared" si="6110"/>
        <v>Acciones para la gestión ordenada del territorio</v>
      </c>
      <c r="L5968" s="150">
        <f>+VLOOKUP($E5968,IGE_2018!$B$8:$Z$347,15,0)</f>
        <v>0</v>
      </c>
      <c r="M5968" s="142" t="str">
        <f>+VLOOKUP($E5968,IGE_2018!$B$8:$Z$347,16,0)</f>
        <v>Bajo</v>
      </c>
    </row>
    <row r="5969" spans="1:13" x14ac:dyDescent="0.3">
      <c r="A5969" s="139">
        <f t="shared" si="6073"/>
        <v>157</v>
      </c>
      <c r="B5969" s="148">
        <f t="shared" si="6075"/>
        <v>35</v>
      </c>
      <c r="D5969" s="149" t="str">
        <f>+VLOOKUP($A5969,mUNICIPIOS!$B$4:$F$343,2,0)</f>
        <v>Suchitepéquez</v>
      </c>
      <c r="E5969" s="149">
        <f>+VLOOKUP($A5969,mUNICIPIOS!$B$4:$F$343,3,0)</f>
        <v>1021</v>
      </c>
      <c r="F5969" s="149" t="str">
        <f>+VLOOKUP($A5969,mUNICIPIOS!$B$4:$F$343,4,0)</f>
        <v>San José La Máquina</v>
      </c>
      <c r="G5969" s="139" t="str">
        <f t="shared" ref="G5969:K5969" si="6111">+G5931</f>
        <v>06</v>
      </c>
      <c r="H5969" t="str">
        <f t="shared" si="6111"/>
        <v>IGE</v>
      </c>
      <c r="I5969" t="str">
        <f t="shared" si="6111"/>
        <v>Índice de Gestión Estratégica</v>
      </c>
      <c r="J5969" t="str">
        <f t="shared" si="6111"/>
        <v>06-06</v>
      </c>
      <c r="K5969" t="str">
        <f t="shared" si="6111"/>
        <v>Gestión de riesgo en la formulación de proyectos derivados de la planificación operativa anual</v>
      </c>
      <c r="L5969" s="150">
        <f>+VLOOKUP($E5969,IGE_2018!$B$8:$Z$347,18,0)</f>
        <v>0</v>
      </c>
      <c r="M5969" s="142" t="str">
        <f>+VLOOKUP($E5969,IGE_2018!$B$8:$Z$347,19,0)</f>
        <v>Bajo</v>
      </c>
    </row>
    <row r="5970" spans="1:13" x14ac:dyDescent="0.3">
      <c r="A5970" s="139">
        <f t="shared" si="6073"/>
        <v>157</v>
      </c>
      <c r="B5970" s="148">
        <f t="shared" si="6075"/>
        <v>36</v>
      </c>
      <c r="D5970" s="149" t="str">
        <f>+VLOOKUP($A5970,mUNICIPIOS!$B$4:$F$343,2,0)</f>
        <v>Suchitepéquez</v>
      </c>
      <c r="E5970" s="149">
        <f>+VLOOKUP($A5970,mUNICIPIOS!$B$4:$F$343,3,0)</f>
        <v>1021</v>
      </c>
      <c r="F5970" s="149" t="str">
        <f>+VLOOKUP($A5970,mUNICIPIOS!$B$4:$F$343,4,0)</f>
        <v>San José La Máquina</v>
      </c>
      <c r="G5970" s="139" t="str">
        <f t="shared" ref="G5970:K5970" si="6112">+G5932</f>
        <v>06</v>
      </c>
      <c r="H5970" t="str">
        <f t="shared" si="6112"/>
        <v>IGE</v>
      </c>
      <c r="I5970" t="str">
        <f t="shared" si="6112"/>
        <v>Índice de Gestión Estratégica</v>
      </c>
      <c r="J5970" t="str">
        <f t="shared" si="6112"/>
        <v>06-07</v>
      </c>
      <c r="K5970" t="str">
        <f t="shared" si="6112"/>
        <v>Ingresos por servicios ambientales en relación a los ingresos propios sin regalías</v>
      </c>
      <c r="L5970" s="150">
        <f>+VLOOKUP($E5970,IGE_2018!$B$8:$Z$347,21,0)</f>
        <v>2.4039281420971455E-2</v>
      </c>
      <c r="M5970" s="142" t="str">
        <f>+VLOOKUP($E5970,IGE_2018!$B$8:$Z$347,22,0)</f>
        <v>Bajo</v>
      </c>
    </row>
    <row r="5971" spans="1:13" x14ac:dyDescent="0.3">
      <c r="A5971" s="139">
        <f t="shared" si="6073"/>
        <v>157</v>
      </c>
      <c r="B5971" s="148">
        <f t="shared" si="6075"/>
        <v>37</v>
      </c>
      <c r="D5971" s="149" t="str">
        <f>+VLOOKUP($A5971,mUNICIPIOS!$B$4:$F$343,2,0)</f>
        <v>Suchitepéquez</v>
      </c>
      <c r="E5971" s="149">
        <f>+VLOOKUP($A5971,mUNICIPIOS!$B$4:$F$343,3,0)</f>
        <v>1021</v>
      </c>
      <c r="F5971" s="149" t="str">
        <f>+VLOOKUP($A5971,mUNICIPIOS!$B$4:$F$343,4,0)</f>
        <v>San José La Máquina</v>
      </c>
      <c r="G5971" s="139" t="str">
        <f t="shared" ref="G5971:K5971" si="6113">+G5933</f>
        <v>06</v>
      </c>
      <c r="H5971" t="str">
        <f t="shared" si="6113"/>
        <v>IGE</v>
      </c>
      <c r="I5971" t="str">
        <f t="shared" si="6113"/>
        <v>Índice de Gestión Estratégica</v>
      </c>
      <c r="J5971" t="str">
        <f t="shared" si="6113"/>
        <v>INDICE</v>
      </c>
      <c r="K5971">
        <f t="shared" si="6113"/>
        <v>0</v>
      </c>
      <c r="L5971" s="150">
        <f>+VLOOKUP($E5971,IGE_2018!$B$8:$Z$347,24,0)</f>
        <v>0.11750791255984132</v>
      </c>
      <c r="M5971" s="142" t="str">
        <f>+VLOOKUP($E5971,IGE_2018!$B$8:$Z$347,25,0)</f>
        <v>Bajo</v>
      </c>
    </row>
    <row r="5972" spans="1:13" x14ac:dyDescent="0.3">
      <c r="A5972" s="139">
        <f t="shared" si="6073"/>
        <v>157</v>
      </c>
      <c r="B5972" s="148">
        <f t="shared" si="6075"/>
        <v>38</v>
      </c>
      <c r="D5972" s="149" t="str">
        <f>+VLOOKUP($A5972,mUNICIPIOS!$B$4:$F$343,2,0)</f>
        <v>Suchitepéquez</v>
      </c>
      <c r="E5972" s="149">
        <f>+VLOOKUP($A5972,mUNICIPIOS!$B$4:$F$343,3,0)</f>
        <v>1021</v>
      </c>
      <c r="F5972" s="149" t="str">
        <f>+VLOOKUP($A5972,mUNICIPIOS!$B$4:$F$343,4,0)</f>
        <v>San José La Máquina</v>
      </c>
      <c r="G5972" s="139" t="str">
        <f t="shared" ref="G5972:K5972" si="6114">+G5934</f>
        <v>RANKING</v>
      </c>
      <c r="H5972" t="str">
        <f t="shared" si="6114"/>
        <v>RGM</v>
      </c>
      <c r="I5972" t="str">
        <f t="shared" si="6114"/>
        <v>Ranking de la Gestión Municipal 2018</v>
      </c>
      <c r="J5972" t="str">
        <f t="shared" si="6114"/>
        <v>RANKING</v>
      </c>
      <c r="K5972">
        <f t="shared" si="6114"/>
        <v>0</v>
      </c>
      <c r="L5972" s="151">
        <f>+VLOOKUP($E5972,Resultados_generales!$C$8:$AE$347,27,0)</f>
        <v>0.36006227438213845</v>
      </c>
      <c r="M5972" t="str">
        <f>+VLOOKUP($E5972,Resultados_generales!$C$8:$AE$347,28,0)</f>
        <v>Medio bajo</v>
      </c>
    </row>
    <row r="5973" spans="1:13" x14ac:dyDescent="0.3">
      <c r="A5973" s="139">
        <f t="shared" si="6073"/>
        <v>158</v>
      </c>
      <c r="B5973" s="148">
        <f t="shared" si="6075"/>
        <v>1</v>
      </c>
      <c r="D5973" s="149" t="str">
        <f>+VLOOKUP($A5973,mUNICIPIOS!$B$4:$F$343,2,0)</f>
        <v>Retalhuleu</v>
      </c>
      <c r="E5973" s="149">
        <f>+VLOOKUP($A5973,mUNICIPIOS!$B$4:$F$343,3,0)</f>
        <v>1101</v>
      </c>
      <c r="F5973" s="149" t="str">
        <f>+VLOOKUP($A5973,mUNICIPIOS!$B$4:$F$343,4,0)</f>
        <v>Retalhuleu</v>
      </c>
      <c r="G5973" s="139" t="str">
        <f t="shared" ref="G5973:K5973" si="6115">+G5935</f>
        <v>01</v>
      </c>
      <c r="H5973" t="str">
        <f t="shared" si="6115"/>
        <v>IPC</v>
      </c>
      <c r="I5973" t="str">
        <f t="shared" si="6115"/>
        <v>Índice de Participación Ciudadana</v>
      </c>
      <c r="J5973" t="str">
        <f t="shared" si="6115"/>
        <v>01-01</v>
      </c>
      <c r="K5973" t="str">
        <f t="shared" si="6115"/>
        <v>Número de reuniones del COMUDE en el año de la medición.</v>
      </c>
      <c r="L5973" s="150">
        <f>+VLOOKUP($E5973,IPC_2018!$B$8:$T$347,3,0)</f>
        <v>0.25</v>
      </c>
      <c r="M5973" s="142" t="str">
        <f>+VLOOKUP($E5973,IPC_2018!$B$8:$T$347,4,0)</f>
        <v>Medio bajo</v>
      </c>
    </row>
    <row r="5974" spans="1:13" x14ac:dyDescent="0.3">
      <c r="A5974" s="139">
        <f t="shared" si="6073"/>
        <v>158</v>
      </c>
      <c r="B5974" s="148">
        <f t="shared" si="6075"/>
        <v>2</v>
      </c>
      <c r="D5974" s="149" t="str">
        <f>+VLOOKUP($A5974,mUNICIPIOS!$B$4:$F$343,2,0)</f>
        <v>Retalhuleu</v>
      </c>
      <c r="E5974" s="149">
        <f>+VLOOKUP($A5974,mUNICIPIOS!$B$4:$F$343,3,0)</f>
        <v>1101</v>
      </c>
      <c r="F5974" s="149" t="str">
        <f>+VLOOKUP($A5974,mUNICIPIOS!$B$4:$F$343,4,0)</f>
        <v>Retalhuleu</v>
      </c>
      <c r="G5974" s="139" t="str">
        <f t="shared" ref="G5974:K5974" si="6116">+G5936</f>
        <v>01</v>
      </c>
      <c r="H5974" t="str">
        <f t="shared" si="6116"/>
        <v>IPC</v>
      </c>
      <c r="I5974" t="str">
        <f t="shared" si="6116"/>
        <v>Índice de Participación Ciudadana</v>
      </c>
      <c r="J5974" t="str">
        <f t="shared" si="6116"/>
        <v>01-02</v>
      </c>
      <c r="K5974" t="str">
        <f t="shared" si="6116"/>
        <v>Participación de Alcaldes, Concejales y Síndicos determinados o designados en el COMUDE</v>
      </c>
      <c r="L5974" s="150">
        <f>+VLOOKUP($E5974,IPC_2018!$B$8:$T$347,6,0)</f>
        <v>0.5</v>
      </c>
      <c r="M5974" s="142" t="str">
        <f>+VLOOKUP($E5974,IPC_2018!$B$8:$T$347,7,0)</f>
        <v>Medio</v>
      </c>
    </row>
    <row r="5975" spans="1:13" x14ac:dyDescent="0.3">
      <c r="A5975" s="139">
        <f t="shared" si="6073"/>
        <v>158</v>
      </c>
      <c r="B5975" s="148">
        <f t="shared" si="6075"/>
        <v>3</v>
      </c>
      <c r="D5975" s="149" t="str">
        <f>+VLOOKUP($A5975,mUNICIPIOS!$B$4:$F$343,2,0)</f>
        <v>Retalhuleu</v>
      </c>
      <c r="E5975" s="149">
        <f>+VLOOKUP($A5975,mUNICIPIOS!$B$4:$F$343,3,0)</f>
        <v>1101</v>
      </c>
      <c r="F5975" s="149" t="str">
        <f>+VLOOKUP($A5975,mUNICIPIOS!$B$4:$F$343,4,0)</f>
        <v>Retalhuleu</v>
      </c>
      <c r="G5975" s="139" t="str">
        <f t="shared" ref="G5975:K5975" si="6117">+G5937</f>
        <v>01</v>
      </c>
      <c r="H5975" t="str">
        <f t="shared" si="6117"/>
        <v>IPC</v>
      </c>
      <c r="I5975" t="str">
        <f t="shared" si="6117"/>
        <v>Índice de Participación Ciudadana</v>
      </c>
      <c r="J5975" t="str">
        <f t="shared" si="6117"/>
        <v>01-03</v>
      </c>
      <c r="K5975" t="str">
        <f t="shared" si="6117"/>
        <v>Participación  de organizaciones de jóvenes, mujeres, pueblos mayas, xincas, garífunas, y otras organizaciones en el Comude</v>
      </c>
      <c r="L5975" s="150">
        <f>+VLOOKUP($E5975,IPC_2018!$B$8:$T$347,9,0)</f>
        <v>0</v>
      </c>
      <c r="M5975" s="142" t="str">
        <f>+VLOOKUP($E5975,IPC_2018!$B$8:$T$347,10,0)</f>
        <v>Bajo</v>
      </c>
    </row>
    <row r="5976" spans="1:13" x14ac:dyDescent="0.3">
      <c r="A5976" s="139">
        <f t="shared" si="6073"/>
        <v>158</v>
      </c>
      <c r="B5976" s="148">
        <f t="shared" si="6075"/>
        <v>4</v>
      </c>
      <c r="D5976" s="149" t="str">
        <f>+VLOOKUP($A5976,mUNICIPIOS!$B$4:$F$343,2,0)</f>
        <v>Retalhuleu</v>
      </c>
      <c r="E5976" s="149">
        <f>+VLOOKUP($A5976,mUNICIPIOS!$B$4:$F$343,3,0)</f>
        <v>1101</v>
      </c>
      <c r="F5976" s="149" t="str">
        <f>+VLOOKUP($A5976,mUNICIPIOS!$B$4:$F$343,4,0)</f>
        <v>Retalhuleu</v>
      </c>
      <c r="G5976" s="139" t="str">
        <f t="shared" ref="G5976:K5976" si="6118">+G5938</f>
        <v>01</v>
      </c>
      <c r="H5976" t="str">
        <f t="shared" si="6118"/>
        <v>IPC</v>
      </c>
      <c r="I5976" t="str">
        <f t="shared" si="6118"/>
        <v>Índice de Participación Ciudadana</v>
      </c>
      <c r="J5976" t="str">
        <f t="shared" si="6118"/>
        <v>01-04</v>
      </c>
      <c r="K5976" t="str">
        <f t="shared" si="6118"/>
        <v>Representatividad territorial del Comude.</v>
      </c>
      <c r="L5976" s="150">
        <f>+VLOOKUP($E5976,IPC_2018!$B$8:$T$347,12,0)</f>
        <v>0</v>
      </c>
      <c r="M5976" s="142" t="str">
        <f>+VLOOKUP($E5976,IPC_2018!$B$8:$T$347,13,0)</f>
        <v>Bajo</v>
      </c>
    </row>
    <row r="5977" spans="1:13" x14ac:dyDescent="0.3">
      <c r="A5977" s="139">
        <f t="shared" si="6073"/>
        <v>158</v>
      </c>
      <c r="B5977" s="148">
        <f t="shared" si="6075"/>
        <v>5</v>
      </c>
      <c r="D5977" s="149" t="str">
        <f>+VLOOKUP($A5977,mUNICIPIOS!$B$4:$F$343,2,0)</f>
        <v>Retalhuleu</v>
      </c>
      <c r="E5977" s="149">
        <f>+VLOOKUP($A5977,mUNICIPIOS!$B$4:$F$343,3,0)</f>
        <v>1101</v>
      </c>
      <c r="F5977" s="149" t="str">
        <f>+VLOOKUP($A5977,mUNICIPIOS!$B$4:$F$343,4,0)</f>
        <v>Retalhuleu</v>
      </c>
      <c r="G5977" s="139" t="str">
        <f t="shared" ref="G5977:K5977" si="6119">+G5939</f>
        <v>01</v>
      </c>
      <c r="H5977" t="str">
        <f t="shared" si="6119"/>
        <v>IPC</v>
      </c>
      <c r="I5977" t="str">
        <f t="shared" si="6119"/>
        <v>Índice de Participación Ciudadana</v>
      </c>
      <c r="J5977" t="str">
        <f t="shared" si="6119"/>
        <v>01-05</v>
      </c>
      <c r="K5977" t="str">
        <f t="shared" si="6119"/>
        <v>Funcionamiento del Comude</v>
      </c>
      <c r="L5977" s="150">
        <f>+VLOOKUP($E5977,IPC_2018!$B$8:$T$347,15,0)</f>
        <v>0.15901060076290127</v>
      </c>
      <c r="M5977" s="142" t="str">
        <f>+VLOOKUP($E5977,IPC_2018!$B$8:$T$347,16,0)</f>
        <v>Bajo</v>
      </c>
    </row>
    <row r="5978" spans="1:13" x14ac:dyDescent="0.3">
      <c r="A5978" s="139">
        <f t="shared" si="6073"/>
        <v>158</v>
      </c>
      <c r="B5978" s="148">
        <f t="shared" si="6075"/>
        <v>6</v>
      </c>
      <c r="D5978" s="149" t="str">
        <f>+VLOOKUP($A5978,mUNICIPIOS!$B$4:$F$343,2,0)</f>
        <v>Retalhuleu</v>
      </c>
      <c r="E5978" s="149">
        <f>+VLOOKUP($A5978,mUNICIPIOS!$B$4:$F$343,3,0)</f>
        <v>1101</v>
      </c>
      <c r="F5978" s="149" t="str">
        <f>+VLOOKUP($A5978,mUNICIPIOS!$B$4:$F$343,4,0)</f>
        <v>Retalhuleu</v>
      </c>
      <c r="G5978" s="139" t="str">
        <f t="shared" ref="G5978:K5978" si="6120">+G5940</f>
        <v>01</v>
      </c>
      <c r="H5978" t="str">
        <f t="shared" si="6120"/>
        <v>IPC</v>
      </c>
      <c r="I5978" t="str">
        <f t="shared" si="6120"/>
        <v>Índice de Participación Ciudadana</v>
      </c>
      <c r="J5978" t="str">
        <f t="shared" si="6120"/>
        <v>INDICE</v>
      </c>
      <c r="K5978">
        <f t="shared" si="6120"/>
        <v>0</v>
      </c>
      <c r="L5978" s="150">
        <f>+VLOOKUP($E5978,IPC_2018!$B$8:$T$347,18,0)</f>
        <v>0.1926015901144352</v>
      </c>
      <c r="M5978" s="142" t="str">
        <f>+VLOOKUP($E5978,IPC_2018!$B$8:$T$347,19,0)</f>
        <v>Bajo</v>
      </c>
    </row>
    <row r="5979" spans="1:13" x14ac:dyDescent="0.3">
      <c r="A5979" s="139">
        <f t="shared" si="6073"/>
        <v>158</v>
      </c>
      <c r="B5979" s="148">
        <f t="shared" si="6075"/>
        <v>7</v>
      </c>
      <c r="D5979" s="149" t="str">
        <f>+VLOOKUP($A5979,mUNICIPIOS!$B$4:$F$343,2,0)</f>
        <v>Retalhuleu</v>
      </c>
      <c r="E5979" s="149">
        <f>+VLOOKUP($A5979,mUNICIPIOS!$B$4:$F$343,3,0)</f>
        <v>1101</v>
      </c>
      <c r="F5979" s="149" t="str">
        <f>+VLOOKUP($A5979,mUNICIPIOS!$B$4:$F$343,4,0)</f>
        <v>Retalhuleu</v>
      </c>
      <c r="G5979" s="139" t="str">
        <f t="shared" ref="G5979:K5979" si="6121">+G5941</f>
        <v>02</v>
      </c>
      <c r="H5979" t="str">
        <f t="shared" si="6121"/>
        <v>IIC</v>
      </c>
      <c r="I5979" t="str">
        <f t="shared" si="6121"/>
        <v>Índice de Información a la Ciudadanía</v>
      </c>
      <c r="J5979" t="str">
        <f t="shared" si="6121"/>
        <v>02-01</v>
      </c>
      <c r="K5979" t="str">
        <f t="shared" si="6121"/>
        <v>Rendición de cuentas cuatrimestral y anual al Comude enfocadas en resultados.</v>
      </c>
      <c r="L5979" s="150">
        <f>+VLOOKUP($E5979,IIC_2018!$B$8:$Q$347,3,0)</f>
        <v>0.4</v>
      </c>
      <c r="M5979" s="142" t="str">
        <f>+VLOOKUP($E5979,IIC_2018!$B$8:$Q$347,4,0)</f>
        <v>Medio bajo</v>
      </c>
    </row>
    <row r="5980" spans="1:13" x14ac:dyDescent="0.3">
      <c r="A5980" s="139">
        <f t="shared" si="6073"/>
        <v>158</v>
      </c>
      <c r="B5980" s="148">
        <f t="shared" si="6075"/>
        <v>8</v>
      </c>
      <c r="D5980" s="149" t="str">
        <f>+VLOOKUP($A5980,mUNICIPIOS!$B$4:$F$343,2,0)</f>
        <v>Retalhuleu</v>
      </c>
      <c r="E5980" s="149">
        <f>+VLOOKUP($A5980,mUNICIPIOS!$B$4:$F$343,3,0)</f>
        <v>1101</v>
      </c>
      <c r="F5980" s="149" t="str">
        <f>+VLOOKUP($A5980,mUNICIPIOS!$B$4:$F$343,4,0)</f>
        <v>Retalhuleu</v>
      </c>
      <c r="G5980" s="139" t="str">
        <f t="shared" ref="G5980:K5980" si="6122">+G5942</f>
        <v>02</v>
      </c>
      <c r="H5980" t="str">
        <f t="shared" si="6122"/>
        <v>IIC</v>
      </c>
      <c r="I5980" t="str">
        <f t="shared" si="6122"/>
        <v>Índice de Información a la Ciudadanía</v>
      </c>
      <c r="J5980" t="str">
        <f t="shared" si="6122"/>
        <v>02-02</v>
      </c>
      <c r="K5980" t="str">
        <f t="shared" si="6122"/>
        <v>Información presupuestaria y otra información brindada a la ciudadanía disponible en medios locales de comunicación.</v>
      </c>
      <c r="L5980" s="150">
        <f>+VLOOKUP($E5980,IIC_2018!$B$8:$Q$347,6,0)</f>
        <v>1</v>
      </c>
      <c r="M5980" s="142" t="str">
        <f>+VLOOKUP($E5980,IIC_2018!$B$8:$Q$347,7,0)</f>
        <v>Alto</v>
      </c>
    </row>
    <row r="5981" spans="1:13" x14ac:dyDescent="0.3">
      <c r="A5981" s="139">
        <f t="shared" si="6073"/>
        <v>158</v>
      </c>
      <c r="B5981" s="148">
        <f t="shared" si="6075"/>
        <v>9</v>
      </c>
      <c r="D5981" s="149" t="str">
        <f>+VLOOKUP($A5981,mUNICIPIOS!$B$4:$F$343,2,0)</f>
        <v>Retalhuleu</v>
      </c>
      <c r="E5981" s="149">
        <f>+VLOOKUP($A5981,mUNICIPIOS!$B$4:$F$343,3,0)</f>
        <v>1101</v>
      </c>
      <c r="F5981" s="149" t="str">
        <f>+VLOOKUP($A5981,mUNICIPIOS!$B$4:$F$343,4,0)</f>
        <v>Retalhuleu</v>
      </c>
      <c r="G5981" s="139" t="str">
        <f t="shared" ref="G5981:K5981" si="6123">+G5943</f>
        <v>02</v>
      </c>
      <c r="H5981" t="str">
        <f t="shared" si="6123"/>
        <v>IIC</v>
      </c>
      <c r="I5981" t="str">
        <f t="shared" si="6123"/>
        <v>Índice de Información a la Ciudadanía</v>
      </c>
      <c r="J5981" t="str">
        <f t="shared" si="6123"/>
        <v>02-03</v>
      </c>
      <c r="K5981" t="str">
        <f t="shared" si="6123"/>
        <v>Información pública de oficio actualizada y disponible de acuerdo a la LAIP y uso de internet.</v>
      </c>
      <c r="L5981" s="150">
        <f>+VLOOKUP($E5981,IIC_2018!$B$8:$Q$347,9,0)</f>
        <v>0.53999999999999992</v>
      </c>
      <c r="M5981" s="142" t="str">
        <f>+VLOOKUP($E5981,IIC_2018!$B$8:$Q$347,10,0)</f>
        <v>Medio</v>
      </c>
    </row>
    <row r="5982" spans="1:13" x14ac:dyDescent="0.3">
      <c r="A5982" s="139">
        <f t="shared" si="6073"/>
        <v>158</v>
      </c>
      <c r="B5982" s="148">
        <f t="shared" si="6075"/>
        <v>10</v>
      </c>
      <c r="D5982" s="149" t="str">
        <f>+VLOOKUP($A5982,mUNICIPIOS!$B$4:$F$343,2,0)</f>
        <v>Retalhuleu</v>
      </c>
      <c r="E5982" s="149">
        <f>+VLOOKUP($A5982,mUNICIPIOS!$B$4:$F$343,3,0)</f>
        <v>1101</v>
      </c>
      <c r="F5982" s="149" t="str">
        <f>+VLOOKUP($A5982,mUNICIPIOS!$B$4:$F$343,4,0)</f>
        <v>Retalhuleu</v>
      </c>
      <c r="G5982" s="139" t="str">
        <f t="shared" ref="G5982:K5982" si="6124">+G5944</f>
        <v>02</v>
      </c>
      <c r="H5982" t="str">
        <f t="shared" si="6124"/>
        <v>IIC</v>
      </c>
      <c r="I5982" t="str">
        <f t="shared" si="6124"/>
        <v>Índice de Información a la Ciudadanía</v>
      </c>
      <c r="J5982" t="str">
        <f t="shared" si="6124"/>
        <v>02-04</v>
      </c>
      <c r="K5982" t="str">
        <f t="shared" si="6124"/>
        <v>Relación del monto contratado por medio de Guate compras con el total del presupuesto de egresos vigente.</v>
      </c>
      <c r="L5982" s="150">
        <f>+VLOOKUP($E5982,IIC_2018!$B$8:$Q$347,12,0)</f>
        <v>0.31656786543941473</v>
      </c>
      <c r="M5982" s="142" t="str">
        <f>+VLOOKUP($E5982,IIC_2018!$B$8:$Q$347,13,0)</f>
        <v>Medio bajo</v>
      </c>
    </row>
    <row r="5983" spans="1:13" x14ac:dyDescent="0.3">
      <c r="A5983" s="139">
        <f t="shared" si="6073"/>
        <v>158</v>
      </c>
      <c r="B5983" s="148">
        <f t="shared" si="6075"/>
        <v>11</v>
      </c>
      <c r="D5983" s="149" t="str">
        <f>+VLOOKUP($A5983,mUNICIPIOS!$B$4:$F$343,2,0)</f>
        <v>Retalhuleu</v>
      </c>
      <c r="E5983" s="149">
        <f>+VLOOKUP($A5983,mUNICIPIOS!$B$4:$F$343,3,0)</f>
        <v>1101</v>
      </c>
      <c r="F5983" s="149" t="str">
        <f>+VLOOKUP($A5983,mUNICIPIOS!$B$4:$F$343,4,0)</f>
        <v>Retalhuleu</v>
      </c>
      <c r="G5983" s="139" t="str">
        <f t="shared" ref="G5983:K5983" si="6125">+G5945</f>
        <v>02</v>
      </c>
      <c r="H5983" t="str">
        <f t="shared" si="6125"/>
        <v>IIC</v>
      </c>
      <c r="I5983" t="str">
        <f t="shared" si="6125"/>
        <v>Índice de Información a la Ciudadanía</v>
      </c>
      <c r="J5983" t="str">
        <f t="shared" si="6125"/>
        <v>INDICE</v>
      </c>
      <c r="K5983">
        <f t="shared" si="6125"/>
        <v>0</v>
      </c>
      <c r="L5983" s="150">
        <f>+VLOOKUP($E5983,IIC_2018!$B$8:$Q$347,15,0)</f>
        <v>0.5641419663598537</v>
      </c>
      <c r="M5983" s="142" t="str">
        <f>+VLOOKUP($E5983,IIC_2018!$B$8:$Q$347,16,0)</f>
        <v>Medio</v>
      </c>
    </row>
    <row r="5984" spans="1:13" x14ac:dyDescent="0.3">
      <c r="A5984" s="139">
        <f t="shared" si="6073"/>
        <v>158</v>
      </c>
      <c r="B5984" s="148">
        <f t="shared" si="6075"/>
        <v>12</v>
      </c>
      <c r="D5984" s="149" t="str">
        <f>+VLOOKUP($A5984,mUNICIPIOS!$B$4:$F$343,2,0)</f>
        <v>Retalhuleu</v>
      </c>
      <c r="E5984" s="149">
        <f>+VLOOKUP($A5984,mUNICIPIOS!$B$4:$F$343,3,0)</f>
        <v>1101</v>
      </c>
      <c r="F5984" s="149" t="str">
        <f>+VLOOKUP($A5984,mUNICIPIOS!$B$4:$F$343,4,0)</f>
        <v>Retalhuleu</v>
      </c>
      <c r="G5984" s="139" t="str">
        <f t="shared" ref="G5984:K5984" si="6126">+G5946</f>
        <v>03</v>
      </c>
      <c r="H5984" t="str">
        <f t="shared" si="6126"/>
        <v>ISP</v>
      </c>
      <c r="I5984" t="str">
        <f t="shared" si="6126"/>
        <v>Índice de Servicios Públicos</v>
      </c>
      <c r="J5984" t="str">
        <f t="shared" si="6126"/>
        <v>03-01</v>
      </c>
      <c r="K5984" t="str">
        <f t="shared" si="6126"/>
        <v>Cobertura del servicio público de agua</v>
      </c>
      <c r="L5984" s="150">
        <f>+VLOOKUP($E5984,ISP_2018!$B$8:$T$347,3,0)</f>
        <v>0</v>
      </c>
      <c r="M5984" s="142" t="str">
        <f>+VLOOKUP($E5984,ISP_2018!$B$8:$T$347,4,0)</f>
        <v>Bajo</v>
      </c>
    </row>
    <row r="5985" spans="1:13" x14ac:dyDescent="0.3">
      <c r="A5985" s="139">
        <f t="shared" si="6073"/>
        <v>158</v>
      </c>
      <c r="B5985" s="148">
        <f t="shared" si="6075"/>
        <v>13</v>
      </c>
      <c r="D5985" s="149" t="str">
        <f>+VLOOKUP($A5985,mUNICIPIOS!$B$4:$F$343,2,0)</f>
        <v>Retalhuleu</v>
      </c>
      <c r="E5985" s="149">
        <f>+VLOOKUP($A5985,mUNICIPIOS!$B$4:$F$343,3,0)</f>
        <v>1101</v>
      </c>
      <c r="F5985" s="149" t="str">
        <f>+VLOOKUP($A5985,mUNICIPIOS!$B$4:$F$343,4,0)</f>
        <v>Retalhuleu</v>
      </c>
      <c r="G5985" s="139" t="str">
        <f t="shared" ref="G5985:K5985" si="6127">+G5947</f>
        <v>03</v>
      </c>
      <c r="H5985" t="str">
        <f t="shared" si="6127"/>
        <v>ISP</v>
      </c>
      <c r="I5985" t="str">
        <f t="shared" si="6127"/>
        <v>Índice de Servicios Públicos</v>
      </c>
      <c r="J5985" t="str">
        <f t="shared" si="6127"/>
        <v>03-02</v>
      </c>
      <c r="K5985" t="str">
        <f t="shared" si="6127"/>
        <v>Control de la calidad del servicio público de agua</v>
      </c>
      <c r="L5985" s="150">
        <f>+VLOOKUP($E5985,ISP_2018!$B$8:$T$347,6,0)</f>
        <v>0</v>
      </c>
      <c r="M5985" s="142" t="str">
        <f>+VLOOKUP($E5985,ISP_2018!$B$8:$T$347,7,0)</f>
        <v>Bajo</v>
      </c>
    </row>
    <row r="5986" spans="1:13" x14ac:dyDescent="0.3">
      <c r="A5986" s="139">
        <f t="shared" si="6073"/>
        <v>158</v>
      </c>
      <c r="B5986" s="148">
        <f t="shared" si="6075"/>
        <v>14</v>
      </c>
      <c r="D5986" s="149" t="str">
        <f>+VLOOKUP($A5986,mUNICIPIOS!$B$4:$F$343,2,0)</f>
        <v>Retalhuleu</v>
      </c>
      <c r="E5986" s="149">
        <f>+VLOOKUP($A5986,mUNICIPIOS!$B$4:$F$343,3,0)</f>
        <v>1101</v>
      </c>
      <c r="F5986" s="149" t="str">
        <f>+VLOOKUP($A5986,mUNICIPIOS!$B$4:$F$343,4,0)</f>
        <v>Retalhuleu</v>
      </c>
      <c r="G5986" s="139" t="str">
        <f t="shared" ref="G5986:K5986" si="6128">+G5948</f>
        <v>03</v>
      </c>
      <c r="H5986" t="str">
        <f t="shared" si="6128"/>
        <v>ISP</v>
      </c>
      <c r="I5986" t="str">
        <f t="shared" si="6128"/>
        <v>Índice de Servicios Públicos</v>
      </c>
      <c r="J5986" t="str">
        <f t="shared" si="6128"/>
        <v>03-03</v>
      </c>
      <c r="K5986" t="str">
        <f t="shared" si="6128"/>
        <v>Disposición  y tratamiento  de aguas residuales</v>
      </c>
      <c r="L5986" s="150">
        <f>+VLOOKUP($E5986,ISP_2018!$B$8:$T$347,9,0)</f>
        <v>0</v>
      </c>
      <c r="M5986" s="142" t="str">
        <f>+VLOOKUP($E5986,ISP_2018!$B$8:$T$347,10,0)</f>
        <v>Bajo</v>
      </c>
    </row>
    <row r="5987" spans="1:13" x14ac:dyDescent="0.3">
      <c r="A5987" s="139">
        <f t="shared" si="6073"/>
        <v>158</v>
      </c>
      <c r="B5987" s="148">
        <f t="shared" si="6075"/>
        <v>15</v>
      </c>
      <c r="D5987" s="149" t="str">
        <f>+VLOOKUP($A5987,mUNICIPIOS!$B$4:$F$343,2,0)</f>
        <v>Retalhuleu</v>
      </c>
      <c r="E5987" s="149">
        <f>+VLOOKUP($A5987,mUNICIPIOS!$B$4:$F$343,3,0)</f>
        <v>1101</v>
      </c>
      <c r="F5987" s="149" t="str">
        <f>+VLOOKUP($A5987,mUNICIPIOS!$B$4:$F$343,4,0)</f>
        <v>Retalhuleu</v>
      </c>
      <c r="G5987" s="139" t="str">
        <f t="shared" ref="G5987:K5987" si="6129">+G5949</f>
        <v>03</v>
      </c>
      <c r="H5987" t="str">
        <f t="shared" si="6129"/>
        <v>ISP</v>
      </c>
      <c r="I5987" t="str">
        <f t="shared" si="6129"/>
        <v>Índice de Servicios Públicos</v>
      </c>
      <c r="J5987" t="str">
        <f t="shared" si="6129"/>
        <v>03-04</v>
      </c>
      <c r="K5987" t="str">
        <f t="shared" si="6129"/>
        <v>Gestión y manejo de los residuos y desechos sólidos</v>
      </c>
      <c r="L5987" s="150">
        <f>+VLOOKUP($E5987,ISP_2018!$B$8:$T$347,12,0)</f>
        <v>0</v>
      </c>
      <c r="M5987" s="142" t="str">
        <f>+VLOOKUP($E5987,ISP_2018!$B$8:$T$347,13,0)</f>
        <v>Bajo</v>
      </c>
    </row>
    <row r="5988" spans="1:13" x14ac:dyDescent="0.3">
      <c r="A5988" s="139">
        <f t="shared" si="6073"/>
        <v>158</v>
      </c>
      <c r="B5988" s="148">
        <f t="shared" si="6075"/>
        <v>16</v>
      </c>
      <c r="D5988" s="149" t="str">
        <f>+VLOOKUP($A5988,mUNICIPIOS!$B$4:$F$343,2,0)</f>
        <v>Retalhuleu</v>
      </c>
      <c r="E5988" s="149">
        <f>+VLOOKUP($A5988,mUNICIPIOS!$B$4:$F$343,3,0)</f>
        <v>1101</v>
      </c>
      <c r="F5988" s="149" t="str">
        <f>+VLOOKUP($A5988,mUNICIPIOS!$B$4:$F$343,4,0)</f>
        <v>Retalhuleu</v>
      </c>
      <c r="G5988" s="139" t="str">
        <f t="shared" ref="G5988:K5988" si="6130">+G5950</f>
        <v>03</v>
      </c>
      <c r="H5988" t="str">
        <f t="shared" si="6130"/>
        <v>ISP</v>
      </c>
      <c r="I5988" t="str">
        <f t="shared" si="6130"/>
        <v>Índice de Servicios Públicos</v>
      </c>
      <c r="J5988" t="str">
        <f t="shared" si="6130"/>
        <v>03-05</v>
      </c>
      <c r="K5988" t="str">
        <f t="shared" si="6130"/>
        <v>Gestión de servicios públicos municipales</v>
      </c>
      <c r="L5988" s="150">
        <f>+VLOOKUP($E5988,ISP_2018!$B$8:$T$347,15,0)</f>
        <v>0</v>
      </c>
      <c r="M5988" s="142" t="str">
        <f>+VLOOKUP($E5988,ISP_2018!$B$8:$T$347,16,0)</f>
        <v>Bajo</v>
      </c>
    </row>
    <row r="5989" spans="1:13" x14ac:dyDescent="0.3">
      <c r="A5989" s="139">
        <f t="shared" si="6073"/>
        <v>158</v>
      </c>
      <c r="B5989" s="148">
        <f t="shared" si="6075"/>
        <v>17</v>
      </c>
      <c r="D5989" s="149" t="str">
        <f>+VLOOKUP($A5989,mUNICIPIOS!$B$4:$F$343,2,0)</f>
        <v>Retalhuleu</v>
      </c>
      <c r="E5989" s="149">
        <f>+VLOOKUP($A5989,mUNICIPIOS!$B$4:$F$343,3,0)</f>
        <v>1101</v>
      </c>
      <c r="F5989" s="149" t="str">
        <f>+VLOOKUP($A5989,mUNICIPIOS!$B$4:$F$343,4,0)</f>
        <v>Retalhuleu</v>
      </c>
      <c r="G5989" s="139" t="str">
        <f t="shared" ref="G5989:K5989" si="6131">+G5951</f>
        <v>03</v>
      </c>
      <c r="H5989" t="str">
        <f t="shared" si="6131"/>
        <v>ISP</v>
      </c>
      <c r="I5989" t="str">
        <f t="shared" si="6131"/>
        <v>Índice de Servicios Públicos</v>
      </c>
      <c r="J5989" t="str">
        <f t="shared" si="6131"/>
        <v>INDICE</v>
      </c>
      <c r="K5989">
        <f t="shared" si="6131"/>
        <v>0</v>
      </c>
      <c r="L5989" s="150">
        <f>+VLOOKUP($E5989,ISP_2018!$B$8:$T$347,18,0)</f>
        <v>0</v>
      </c>
      <c r="M5989" s="142" t="str">
        <f>+VLOOKUP($E5989,ISP_2018!$B$8:$T$347,19,0)</f>
        <v>Bajo</v>
      </c>
    </row>
    <row r="5990" spans="1:13" x14ac:dyDescent="0.3">
      <c r="A5990" s="139">
        <f t="shared" si="6073"/>
        <v>158</v>
      </c>
      <c r="B5990" s="148">
        <f t="shared" si="6075"/>
        <v>18</v>
      </c>
      <c r="D5990" s="149" t="str">
        <f>+VLOOKUP($A5990,mUNICIPIOS!$B$4:$F$343,2,0)</f>
        <v>Retalhuleu</v>
      </c>
      <c r="E5990" s="149">
        <f>+VLOOKUP($A5990,mUNICIPIOS!$B$4:$F$343,3,0)</f>
        <v>1101</v>
      </c>
      <c r="F5990" s="149" t="str">
        <f>+VLOOKUP($A5990,mUNICIPIOS!$B$4:$F$343,4,0)</f>
        <v>Retalhuleu</v>
      </c>
      <c r="G5990" s="139" t="str">
        <f t="shared" ref="G5990:K5990" si="6132">+G5952</f>
        <v>04</v>
      </c>
      <c r="H5990" t="str">
        <f t="shared" si="6132"/>
        <v>IGA</v>
      </c>
      <c r="I5990" t="str">
        <f t="shared" si="6132"/>
        <v>Índice de Gestión Administrativa</v>
      </c>
      <c r="J5990" t="str">
        <f t="shared" si="6132"/>
        <v>04-01</v>
      </c>
      <c r="K5990" t="str">
        <f t="shared" si="6132"/>
        <v>Existencia de elementos de atención municipal orientada al vecino</v>
      </c>
      <c r="L5990" s="150">
        <f>+VLOOKUP($E5990,IGA_2018!$B$8:$N$347,3,0)</f>
        <v>0</v>
      </c>
      <c r="M5990" s="142" t="str">
        <f>+VLOOKUP($E5990,IGA_2018!$B$8:$N$347,4,0)</f>
        <v>Bajo</v>
      </c>
    </row>
    <row r="5991" spans="1:13" x14ac:dyDescent="0.3">
      <c r="A5991" s="139">
        <f t="shared" si="6073"/>
        <v>158</v>
      </c>
      <c r="B5991" s="148">
        <f t="shared" si="6075"/>
        <v>19</v>
      </c>
      <c r="D5991" s="149" t="str">
        <f>+VLOOKUP($A5991,mUNICIPIOS!$B$4:$F$343,2,0)</f>
        <v>Retalhuleu</v>
      </c>
      <c r="E5991" s="149">
        <f>+VLOOKUP($A5991,mUNICIPIOS!$B$4:$F$343,3,0)</f>
        <v>1101</v>
      </c>
      <c r="F5991" s="149" t="str">
        <f>+VLOOKUP($A5991,mUNICIPIOS!$B$4:$F$343,4,0)</f>
        <v>Retalhuleu</v>
      </c>
      <c r="G5991" s="139" t="str">
        <f t="shared" ref="G5991:K5991" si="6133">+G5953</f>
        <v>04</v>
      </c>
      <c r="H5991" t="str">
        <f t="shared" si="6133"/>
        <v>IGA</v>
      </c>
      <c r="I5991" t="str">
        <f t="shared" si="6133"/>
        <v>Índice de Gestión Administrativa</v>
      </c>
      <c r="J5991" t="str">
        <f t="shared" si="6133"/>
        <v>04-02</v>
      </c>
      <c r="K5991" t="str">
        <f t="shared" si="6133"/>
        <v>Gestión del recurso humano.</v>
      </c>
      <c r="L5991" s="150">
        <f>+VLOOKUP($E5991,IGA_2018!$B$8:$N$347,6,0)</f>
        <v>0</v>
      </c>
      <c r="M5991" s="142" t="str">
        <f>+VLOOKUP($E5991,IGA_2018!$B$8:$N$347,7,0)</f>
        <v>Bajo</v>
      </c>
    </row>
    <row r="5992" spans="1:13" x14ac:dyDescent="0.3">
      <c r="A5992" s="139">
        <f t="shared" si="6073"/>
        <v>158</v>
      </c>
      <c r="B5992" s="148">
        <f t="shared" si="6075"/>
        <v>20</v>
      </c>
      <c r="D5992" s="149" t="str">
        <f>+VLOOKUP($A5992,mUNICIPIOS!$B$4:$F$343,2,0)</f>
        <v>Retalhuleu</v>
      </c>
      <c r="E5992" s="149">
        <f>+VLOOKUP($A5992,mUNICIPIOS!$B$4:$F$343,3,0)</f>
        <v>1101</v>
      </c>
      <c r="F5992" s="149" t="str">
        <f>+VLOOKUP($A5992,mUNICIPIOS!$B$4:$F$343,4,0)</f>
        <v>Retalhuleu</v>
      </c>
      <c r="G5992" s="139" t="str">
        <f t="shared" ref="G5992:K5992" si="6134">+G5954</f>
        <v>04</v>
      </c>
      <c r="H5992" t="str">
        <f t="shared" si="6134"/>
        <v>IGA</v>
      </c>
      <c r="I5992" t="str">
        <f t="shared" si="6134"/>
        <v>Índice de Gestión Administrativa</v>
      </c>
      <c r="J5992" t="str">
        <f t="shared" si="6134"/>
        <v>04-03</v>
      </c>
      <c r="K5992" t="str">
        <f t="shared" si="6134"/>
        <v>Existencia de oficinas municipales con instrumentos de gestión.</v>
      </c>
      <c r="L5992" s="150">
        <f>+VLOOKUP($E5992,IGA_2018!$B$8:$N$347,9,0)</f>
        <v>0</v>
      </c>
      <c r="M5992" s="142" t="str">
        <f>+VLOOKUP($E5992,IGA_2018!$B$8:$N$347,10,0)</f>
        <v>Bajo</v>
      </c>
    </row>
    <row r="5993" spans="1:13" x14ac:dyDescent="0.3">
      <c r="A5993" s="139">
        <f t="shared" si="6073"/>
        <v>158</v>
      </c>
      <c r="B5993" s="148">
        <f t="shared" si="6075"/>
        <v>21</v>
      </c>
      <c r="D5993" s="149" t="str">
        <f>+VLOOKUP($A5993,mUNICIPIOS!$B$4:$F$343,2,0)</f>
        <v>Retalhuleu</v>
      </c>
      <c r="E5993" s="149">
        <f>+VLOOKUP($A5993,mUNICIPIOS!$B$4:$F$343,3,0)</f>
        <v>1101</v>
      </c>
      <c r="F5993" s="149" t="str">
        <f>+VLOOKUP($A5993,mUNICIPIOS!$B$4:$F$343,4,0)</f>
        <v>Retalhuleu</v>
      </c>
      <c r="G5993" s="139" t="str">
        <f t="shared" ref="G5993:K5993" si="6135">+G5955</f>
        <v>04</v>
      </c>
      <c r="H5993" t="str">
        <f t="shared" si="6135"/>
        <v>IGA</v>
      </c>
      <c r="I5993" t="str">
        <f t="shared" si="6135"/>
        <v>Índice de Gestión Administrativa</v>
      </c>
      <c r="J5993" t="str">
        <f t="shared" si="6135"/>
        <v>INDICE</v>
      </c>
      <c r="K5993">
        <f t="shared" si="6135"/>
        <v>0</v>
      </c>
      <c r="L5993" s="150">
        <f>+VLOOKUP($E5993,IGA_2018!$B$8:$N$347,12,0)</f>
        <v>0</v>
      </c>
      <c r="M5993" s="142" t="str">
        <f>+VLOOKUP($E5993,IGA_2018!$B$8:$N$347,13,0)</f>
        <v>Bajo</v>
      </c>
    </row>
    <row r="5994" spans="1:13" x14ac:dyDescent="0.3">
      <c r="A5994" s="139">
        <f t="shared" si="6073"/>
        <v>158</v>
      </c>
      <c r="B5994" s="148">
        <f t="shared" si="6075"/>
        <v>22</v>
      </c>
      <c r="D5994" s="149" t="str">
        <f>+VLOOKUP($A5994,mUNICIPIOS!$B$4:$F$343,2,0)</f>
        <v>Retalhuleu</v>
      </c>
      <c r="E5994" s="149">
        <f>+VLOOKUP($A5994,mUNICIPIOS!$B$4:$F$343,3,0)</f>
        <v>1101</v>
      </c>
      <c r="F5994" s="149" t="str">
        <f>+VLOOKUP($A5994,mUNICIPIOS!$B$4:$F$343,4,0)</f>
        <v>Retalhuleu</v>
      </c>
      <c r="G5994" s="139" t="str">
        <f t="shared" ref="G5994:K5994" si="6136">+G5956</f>
        <v>05</v>
      </c>
      <c r="H5994" t="str">
        <f t="shared" si="6136"/>
        <v>IGF</v>
      </c>
      <c r="I5994" t="str">
        <f t="shared" si="6136"/>
        <v>Índice de Gestión Financiera</v>
      </c>
      <c r="J5994" t="str">
        <f t="shared" si="6136"/>
        <v>05-01</v>
      </c>
      <c r="K5994" t="str">
        <f t="shared" si="6136"/>
        <v>Autonomía financiera municipal</v>
      </c>
      <c r="L5994" s="150">
        <f>+VLOOKUP($E5994,IGF_2018!$B$8:$Z$347,3,0)</f>
        <v>0.67609979749677585</v>
      </c>
      <c r="M5994" s="142" t="str">
        <f>+VLOOKUP($E5994,IGF_2018!$B$8:$Z$347,4,0)</f>
        <v>Medio alto</v>
      </c>
    </row>
    <row r="5995" spans="1:13" x14ac:dyDescent="0.3">
      <c r="A5995" s="139">
        <f t="shared" si="6073"/>
        <v>158</v>
      </c>
      <c r="B5995" s="148">
        <f t="shared" si="6075"/>
        <v>23</v>
      </c>
      <c r="D5995" s="149" t="str">
        <f>+VLOOKUP($A5995,mUNICIPIOS!$B$4:$F$343,2,0)</f>
        <v>Retalhuleu</v>
      </c>
      <c r="E5995" s="149">
        <f>+VLOOKUP($A5995,mUNICIPIOS!$B$4:$F$343,3,0)</f>
        <v>1101</v>
      </c>
      <c r="F5995" s="149" t="str">
        <f>+VLOOKUP($A5995,mUNICIPIOS!$B$4:$F$343,4,0)</f>
        <v>Retalhuleu</v>
      </c>
      <c r="G5995" s="139" t="str">
        <f t="shared" ref="G5995:K5995" si="6137">+G5957</f>
        <v>05</v>
      </c>
      <c r="H5995" t="str">
        <f t="shared" si="6137"/>
        <v>IGF</v>
      </c>
      <c r="I5995" t="str">
        <f t="shared" si="6137"/>
        <v>Índice de Gestión Financiera</v>
      </c>
      <c r="J5995" t="str">
        <f t="shared" si="6137"/>
        <v>05-02</v>
      </c>
      <c r="K5995" t="str">
        <f t="shared" si="6137"/>
        <v xml:space="preserve">Ingresos propios por habitante -sin regalías- </v>
      </c>
      <c r="L5995" s="150">
        <f>+VLOOKUP($E5995,IGF_2018!$B$8:$Z$347,6,0)</f>
        <v>0.52499131094230078</v>
      </c>
      <c r="M5995" s="142" t="str">
        <f>+VLOOKUP($E5995,IGF_2018!$B$8:$Z$347,7,0)</f>
        <v>Medio</v>
      </c>
    </row>
    <row r="5996" spans="1:13" x14ac:dyDescent="0.3">
      <c r="A5996" s="139">
        <f t="shared" si="6073"/>
        <v>158</v>
      </c>
      <c r="B5996" s="148">
        <f t="shared" si="6075"/>
        <v>24</v>
      </c>
      <c r="D5996" s="149" t="str">
        <f>+VLOOKUP($A5996,mUNICIPIOS!$B$4:$F$343,2,0)</f>
        <v>Retalhuleu</v>
      </c>
      <c r="E5996" s="149">
        <f>+VLOOKUP($A5996,mUNICIPIOS!$B$4:$F$343,3,0)</f>
        <v>1101</v>
      </c>
      <c r="F5996" s="149" t="str">
        <f>+VLOOKUP($A5996,mUNICIPIOS!$B$4:$F$343,4,0)</f>
        <v>Retalhuleu</v>
      </c>
      <c r="G5996" s="139" t="str">
        <f t="shared" ref="G5996:K5996" si="6138">+G5958</f>
        <v>05</v>
      </c>
      <c r="H5996" t="str">
        <f t="shared" si="6138"/>
        <v>IGF</v>
      </c>
      <c r="I5996" t="str">
        <f t="shared" si="6138"/>
        <v>Índice de Gestión Financiera</v>
      </c>
      <c r="J5996" t="str">
        <f t="shared" si="6138"/>
        <v>05-03</v>
      </c>
      <c r="K5996" t="str">
        <f t="shared" si="6138"/>
        <v>Ingresos del IUSI en relación a los ingresos propios -sin regalías-</v>
      </c>
      <c r="L5996" s="150">
        <f>+VLOOKUP($E5996,IGF_2018!$B$8:$Z$347,9,0)</f>
        <v>8.1981769122081452E-2</v>
      </c>
      <c r="M5996" s="142" t="str">
        <f>+VLOOKUP($E5996,IGF_2018!$B$8:$Z$347,10,0)</f>
        <v>Bajo</v>
      </c>
    </row>
    <row r="5997" spans="1:13" x14ac:dyDescent="0.3">
      <c r="A5997" s="139">
        <f t="shared" ref="A5997:A6060" si="6139">+IF(B5996=38,A5996+1,A5996)</f>
        <v>158</v>
      </c>
      <c r="B5997" s="148">
        <f t="shared" si="6075"/>
        <v>25</v>
      </c>
      <c r="D5997" s="149" t="str">
        <f>+VLOOKUP($A5997,mUNICIPIOS!$B$4:$F$343,2,0)</f>
        <v>Retalhuleu</v>
      </c>
      <c r="E5997" s="149">
        <f>+VLOOKUP($A5997,mUNICIPIOS!$B$4:$F$343,3,0)</f>
        <v>1101</v>
      </c>
      <c r="F5997" s="149" t="str">
        <f>+VLOOKUP($A5997,mUNICIPIOS!$B$4:$F$343,4,0)</f>
        <v>Retalhuleu</v>
      </c>
      <c r="G5997" s="139" t="str">
        <f t="shared" ref="G5997:K5997" si="6140">+G5959</f>
        <v>05</v>
      </c>
      <c r="H5997" t="str">
        <f t="shared" si="6140"/>
        <v>IGF</v>
      </c>
      <c r="I5997" t="str">
        <f t="shared" si="6140"/>
        <v>Índice de Gestión Financiera</v>
      </c>
      <c r="J5997" t="str">
        <f t="shared" si="6140"/>
        <v>05-04</v>
      </c>
      <c r="K5997" t="str">
        <f t="shared" si="6140"/>
        <v>Inversión anual en capital fijo por habitante</v>
      </c>
      <c r="L5997" s="150">
        <f>+VLOOKUP($E5997,IGF_2018!$B$8:$Z$347,12,0)</f>
        <v>5.1192556909531416E-2</v>
      </c>
      <c r="M5997" s="142" t="str">
        <f>+VLOOKUP($E5997,IGF_2018!$B$8:$Z$347,13,0)</f>
        <v>Bajo</v>
      </c>
    </row>
    <row r="5998" spans="1:13" x14ac:dyDescent="0.3">
      <c r="A5998" s="139">
        <f t="shared" si="6139"/>
        <v>158</v>
      </c>
      <c r="B5998" s="148">
        <f t="shared" ref="B5998:B6061" si="6141">+B5960</f>
        <v>26</v>
      </c>
      <c r="D5998" s="149" t="str">
        <f>+VLOOKUP($A5998,mUNICIPIOS!$B$4:$F$343,2,0)</f>
        <v>Retalhuleu</v>
      </c>
      <c r="E5998" s="149">
        <f>+VLOOKUP($A5998,mUNICIPIOS!$B$4:$F$343,3,0)</f>
        <v>1101</v>
      </c>
      <c r="F5998" s="149" t="str">
        <f>+VLOOKUP($A5998,mUNICIPIOS!$B$4:$F$343,4,0)</f>
        <v>Retalhuleu</v>
      </c>
      <c r="G5998" s="139" t="str">
        <f t="shared" ref="G5998:K5998" si="6142">+G5960</f>
        <v>05</v>
      </c>
      <c r="H5998" t="str">
        <f t="shared" si="6142"/>
        <v>IGF</v>
      </c>
      <c r="I5998" t="str">
        <f t="shared" si="6142"/>
        <v>Índice de Gestión Financiera</v>
      </c>
      <c r="J5998" t="str">
        <f t="shared" si="6142"/>
        <v>05-05</v>
      </c>
      <c r="K5998" t="str">
        <f t="shared" si="6142"/>
        <v>Inversión anual en capital fijo con recursos percibidos por ingresos propios</v>
      </c>
      <c r="L5998" s="150">
        <f>+VLOOKUP($E5998,IGF_2018!$B$8:$Z$347,15,0)</f>
        <v>8.2730724036538722E-2</v>
      </c>
      <c r="M5998" s="142" t="str">
        <f>+VLOOKUP($E5998,IGF_2018!$B$8:$Z$347,16,0)</f>
        <v>Bajo</v>
      </c>
    </row>
    <row r="5999" spans="1:13" x14ac:dyDescent="0.3">
      <c r="A5999" s="139">
        <f t="shared" si="6139"/>
        <v>158</v>
      </c>
      <c r="B5999" s="148">
        <f t="shared" si="6141"/>
        <v>27</v>
      </c>
      <c r="D5999" s="149" t="str">
        <f>+VLOOKUP($A5999,mUNICIPIOS!$B$4:$F$343,2,0)</f>
        <v>Retalhuleu</v>
      </c>
      <c r="E5999" s="149">
        <f>+VLOOKUP($A5999,mUNICIPIOS!$B$4:$F$343,3,0)</f>
        <v>1101</v>
      </c>
      <c r="F5999" s="149" t="str">
        <f>+VLOOKUP($A5999,mUNICIPIOS!$B$4:$F$343,4,0)</f>
        <v>Retalhuleu</v>
      </c>
      <c r="G5999" s="139" t="str">
        <f t="shared" ref="G5999:K5999" si="6143">+G5961</f>
        <v>05</v>
      </c>
      <c r="H5999" t="str">
        <f t="shared" si="6143"/>
        <v>IGF</v>
      </c>
      <c r="I5999" t="str">
        <f t="shared" si="6143"/>
        <v>Índice de Gestión Financiera</v>
      </c>
      <c r="J5999" t="str">
        <f t="shared" si="6143"/>
        <v>05-06</v>
      </c>
      <c r="K5999" t="str">
        <f t="shared" si="6143"/>
        <v xml:space="preserve">Inversión anual en capital fijo con recursos percibidos por transferencias del Gobierno Central </v>
      </c>
      <c r="L5999" s="150">
        <f>+VLOOKUP($E5999,IGF_2018!$B$8:$Z$347,18,0)</f>
        <v>0.34676232310499222</v>
      </c>
      <c r="M5999" s="142" t="str">
        <f>+VLOOKUP($E5999,IGF_2018!$B$8:$Z$347,19,0)</f>
        <v>Medio bajo</v>
      </c>
    </row>
    <row r="6000" spans="1:13" x14ac:dyDescent="0.3">
      <c r="A6000" s="139">
        <f t="shared" si="6139"/>
        <v>158</v>
      </c>
      <c r="B6000" s="148">
        <f t="shared" si="6141"/>
        <v>28</v>
      </c>
      <c r="D6000" s="149" t="str">
        <f>+VLOOKUP($A6000,mUNICIPIOS!$B$4:$F$343,2,0)</f>
        <v>Retalhuleu</v>
      </c>
      <c r="E6000" s="149">
        <f>+VLOOKUP($A6000,mUNICIPIOS!$B$4:$F$343,3,0)</f>
        <v>1101</v>
      </c>
      <c r="F6000" s="149" t="str">
        <f>+VLOOKUP($A6000,mUNICIPIOS!$B$4:$F$343,4,0)</f>
        <v>Retalhuleu</v>
      </c>
      <c r="G6000" s="139" t="str">
        <f t="shared" ref="G6000:K6000" si="6144">+G5962</f>
        <v>05</v>
      </c>
      <c r="H6000" t="str">
        <f t="shared" si="6144"/>
        <v>IGF</v>
      </c>
      <c r="I6000" t="str">
        <f t="shared" si="6144"/>
        <v>Índice de Gestión Financiera</v>
      </c>
      <c r="J6000" t="str">
        <f t="shared" si="6144"/>
        <v>05-07</v>
      </c>
      <c r="K6000" t="str">
        <f t="shared" si="6144"/>
        <v>Financiamiento por endeudamiento municipal</v>
      </c>
      <c r="L6000" s="150">
        <f>+VLOOKUP($E6000,IGF_2018!$B$8:$Z$347,21,0)</f>
        <v>1</v>
      </c>
      <c r="M6000" s="142" t="str">
        <f>+VLOOKUP($E6000,IGF_2018!$B$8:$Z$347,22,0)</f>
        <v>Alto</v>
      </c>
    </row>
    <row r="6001" spans="1:13" x14ac:dyDescent="0.3">
      <c r="A6001" s="139">
        <f t="shared" si="6139"/>
        <v>158</v>
      </c>
      <c r="B6001" s="148">
        <f t="shared" si="6141"/>
        <v>29</v>
      </c>
      <c r="D6001" s="149" t="str">
        <f>+VLOOKUP($A6001,mUNICIPIOS!$B$4:$F$343,2,0)</f>
        <v>Retalhuleu</v>
      </c>
      <c r="E6001" s="149">
        <f>+VLOOKUP($A6001,mUNICIPIOS!$B$4:$F$343,3,0)</f>
        <v>1101</v>
      </c>
      <c r="F6001" s="149" t="str">
        <f>+VLOOKUP($A6001,mUNICIPIOS!$B$4:$F$343,4,0)</f>
        <v>Retalhuleu</v>
      </c>
      <c r="G6001" s="139" t="str">
        <f t="shared" ref="G6001:K6001" si="6145">+G5963</f>
        <v>05</v>
      </c>
      <c r="H6001" t="str">
        <f t="shared" si="6145"/>
        <v>IGF</v>
      </c>
      <c r="I6001" t="str">
        <f t="shared" si="6145"/>
        <v>Índice de Gestión Financiera</v>
      </c>
      <c r="J6001" t="str">
        <f t="shared" si="6145"/>
        <v>INDICE</v>
      </c>
      <c r="K6001">
        <f t="shared" si="6145"/>
        <v>0</v>
      </c>
      <c r="L6001" s="150">
        <f>+VLOOKUP($E6001,IGF_2018!$B$8:$Z$347,24,0)</f>
        <v>0.49648495900512968</v>
      </c>
      <c r="M6001" s="142" t="str">
        <f>+VLOOKUP($E6001,IGF_2018!$B$8:$Z$347,25,0)</f>
        <v>Medio</v>
      </c>
    </row>
    <row r="6002" spans="1:13" x14ac:dyDescent="0.3">
      <c r="A6002" s="139">
        <f t="shared" si="6139"/>
        <v>158</v>
      </c>
      <c r="B6002" s="148">
        <f t="shared" si="6141"/>
        <v>30</v>
      </c>
      <c r="D6002" s="149" t="str">
        <f>+VLOOKUP($A6002,mUNICIPIOS!$B$4:$F$343,2,0)</f>
        <v>Retalhuleu</v>
      </c>
      <c r="E6002" s="149">
        <f>+VLOOKUP($A6002,mUNICIPIOS!$B$4:$F$343,3,0)</f>
        <v>1101</v>
      </c>
      <c r="F6002" s="149" t="str">
        <f>+VLOOKUP($A6002,mUNICIPIOS!$B$4:$F$343,4,0)</f>
        <v>Retalhuleu</v>
      </c>
      <c r="G6002" s="139" t="str">
        <f t="shared" ref="G6002:K6002" si="6146">+G5964</f>
        <v>06</v>
      </c>
      <c r="H6002" t="str">
        <f t="shared" si="6146"/>
        <v>IGE</v>
      </c>
      <c r="I6002" t="str">
        <f t="shared" si="6146"/>
        <v>Índice de Gestión Estratégica</v>
      </c>
      <c r="J6002" t="str">
        <f t="shared" si="6146"/>
        <v>06-01</v>
      </c>
      <c r="K6002" t="str">
        <f t="shared" si="6146"/>
        <v>Ejecución del Plan Operativo Anual  (POA)</v>
      </c>
      <c r="L6002" s="150">
        <f>+VLOOKUP($E6002,IGE_2018!$B$8:$Z$347,3,0)</f>
        <v>0</v>
      </c>
      <c r="M6002" s="142" t="str">
        <f>+VLOOKUP($E6002,IGE_2018!$B$8:$Z$347,4,0)</f>
        <v>Bajo</v>
      </c>
    </row>
    <row r="6003" spans="1:13" x14ac:dyDescent="0.3">
      <c r="A6003" s="139">
        <f t="shared" si="6139"/>
        <v>158</v>
      </c>
      <c r="B6003" s="148">
        <f t="shared" si="6141"/>
        <v>31</v>
      </c>
      <c r="D6003" s="149" t="str">
        <f>+VLOOKUP($A6003,mUNICIPIOS!$B$4:$F$343,2,0)</f>
        <v>Retalhuleu</v>
      </c>
      <c r="E6003" s="149">
        <f>+VLOOKUP($A6003,mUNICIPIOS!$B$4:$F$343,3,0)</f>
        <v>1101</v>
      </c>
      <c r="F6003" s="149" t="str">
        <f>+VLOOKUP($A6003,mUNICIPIOS!$B$4:$F$343,4,0)</f>
        <v>Retalhuleu</v>
      </c>
      <c r="G6003" s="139" t="str">
        <f t="shared" ref="G6003:K6003" si="6147">+G5965</f>
        <v>06</v>
      </c>
      <c r="H6003" t="str">
        <f t="shared" si="6147"/>
        <v>IGE</v>
      </c>
      <c r="I6003" t="str">
        <f t="shared" si="6147"/>
        <v>Índice de Gestión Estratégica</v>
      </c>
      <c r="J6003" t="str">
        <f t="shared" si="6147"/>
        <v>06-02</v>
      </c>
      <c r="K6003" t="str">
        <f t="shared" si="6147"/>
        <v>Relación Plan de Desarrollo Municipal y Ordenamiento Territorial (PDM-OT) - Plan Estratégico Institucional (PEI) - Plan Operativo Multianual (POM) - Plan Operativo Anual (POA)</v>
      </c>
      <c r="L6003" s="150">
        <f>+VLOOKUP($E6003,IGE_2018!$B$8:$Z$347,6,0)</f>
        <v>0</v>
      </c>
      <c r="M6003" s="142" t="str">
        <f>+VLOOKUP($E6003,IGE_2018!$B$8:$Z$347,7,0)</f>
        <v>Bajo</v>
      </c>
    </row>
    <row r="6004" spans="1:13" x14ac:dyDescent="0.3">
      <c r="A6004" s="139">
        <f t="shared" si="6139"/>
        <v>158</v>
      </c>
      <c r="B6004" s="148">
        <f t="shared" si="6141"/>
        <v>32</v>
      </c>
      <c r="D6004" s="149" t="str">
        <f>+VLOOKUP($A6004,mUNICIPIOS!$B$4:$F$343,2,0)</f>
        <v>Retalhuleu</v>
      </c>
      <c r="E6004" s="149">
        <f>+VLOOKUP($A6004,mUNICIPIOS!$B$4:$F$343,3,0)</f>
        <v>1101</v>
      </c>
      <c r="F6004" s="149" t="str">
        <f>+VLOOKUP($A6004,mUNICIPIOS!$B$4:$F$343,4,0)</f>
        <v>Retalhuleu</v>
      </c>
      <c r="G6004" s="139" t="str">
        <f t="shared" ref="G6004:K6004" si="6148">+G5966</f>
        <v>06</v>
      </c>
      <c r="H6004" t="str">
        <f t="shared" si="6148"/>
        <v>IGE</v>
      </c>
      <c r="I6004" t="str">
        <f t="shared" si="6148"/>
        <v>Índice de Gestión Estratégica</v>
      </c>
      <c r="J6004" t="str">
        <f t="shared" si="6148"/>
        <v>06-03</v>
      </c>
      <c r="K6004" t="str">
        <f t="shared" si="6148"/>
        <v>Presupuesto de egresos relacionado a competencias municipales que responden a prioridades nacionales de desarrollo.</v>
      </c>
      <c r="L6004" s="150">
        <f>+VLOOKUP($E6004,IGE_2018!$B$8:$Z$347,9,0)</f>
        <v>0.20055053208673998</v>
      </c>
      <c r="M6004" s="142" t="str">
        <f>+VLOOKUP($E6004,IGE_2018!$B$8:$Z$347,10,0)</f>
        <v>Medio bajo</v>
      </c>
    </row>
    <row r="6005" spans="1:13" x14ac:dyDescent="0.3">
      <c r="A6005" s="139">
        <f t="shared" si="6139"/>
        <v>158</v>
      </c>
      <c r="B6005" s="148">
        <f t="shared" si="6141"/>
        <v>33</v>
      </c>
      <c r="D6005" s="149" t="str">
        <f>+VLOOKUP($A6005,mUNICIPIOS!$B$4:$F$343,2,0)</f>
        <v>Retalhuleu</v>
      </c>
      <c r="E6005" s="149">
        <f>+VLOOKUP($A6005,mUNICIPIOS!$B$4:$F$343,3,0)</f>
        <v>1101</v>
      </c>
      <c r="F6005" s="149" t="str">
        <f>+VLOOKUP($A6005,mUNICIPIOS!$B$4:$F$343,4,0)</f>
        <v>Retalhuleu</v>
      </c>
      <c r="G6005" s="139" t="str">
        <f t="shared" ref="G6005:K6005" si="6149">+G5967</f>
        <v>06</v>
      </c>
      <c r="H6005" t="str">
        <f t="shared" si="6149"/>
        <v>IGE</v>
      </c>
      <c r="I6005" t="str">
        <f t="shared" si="6149"/>
        <v>Índice de Gestión Estratégica</v>
      </c>
      <c r="J6005" t="str">
        <f t="shared" si="6149"/>
        <v>06-04</v>
      </c>
      <c r="K6005" t="str">
        <f t="shared" si="6149"/>
        <v>Institucionalización de la gestión ordenada del territorio</v>
      </c>
      <c r="L6005" s="150">
        <f>+VLOOKUP($E6005,IGE_2018!$B$8:$Z$347,12,0)</f>
        <v>0</v>
      </c>
      <c r="M6005" s="142" t="str">
        <f>+VLOOKUP($E6005,IGE_2018!$B$8:$Z$347,13,0)</f>
        <v>Bajo</v>
      </c>
    </row>
    <row r="6006" spans="1:13" x14ac:dyDescent="0.3">
      <c r="A6006" s="139">
        <f t="shared" si="6139"/>
        <v>158</v>
      </c>
      <c r="B6006" s="148">
        <f t="shared" si="6141"/>
        <v>34</v>
      </c>
      <c r="D6006" s="149" t="str">
        <f>+VLOOKUP($A6006,mUNICIPIOS!$B$4:$F$343,2,0)</f>
        <v>Retalhuleu</v>
      </c>
      <c r="E6006" s="149">
        <f>+VLOOKUP($A6006,mUNICIPIOS!$B$4:$F$343,3,0)</f>
        <v>1101</v>
      </c>
      <c r="F6006" s="149" t="str">
        <f>+VLOOKUP($A6006,mUNICIPIOS!$B$4:$F$343,4,0)</f>
        <v>Retalhuleu</v>
      </c>
      <c r="G6006" s="139" t="str">
        <f t="shared" ref="G6006:K6006" si="6150">+G5968</f>
        <v>06</v>
      </c>
      <c r="H6006" t="str">
        <f t="shared" si="6150"/>
        <v>IGE</v>
      </c>
      <c r="I6006" t="str">
        <f t="shared" si="6150"/>
        <v>Índice de Gestión Estratégica</v>
      </c>
      <c r="J6006" t="str">
        <f t="shared" si="6150"/>
        <v>06-05</v>
      </c>
      <c r="K6006" t="str">
        <f t="shared" si="6150"/>
        <v>Acciones para la gestión ordenada del territorio</v>
      </c>
      <c r="L6006" s="150">
        <f>+VLOOKUP($E6006,IGE_2018!$B$8:$Z$347,15,0)</f>
        <v>0</v>
      </c>
      <c r="M6006" s="142" t="str">
        <f>+VLOOKUP($E6006,IGE_2018!$B$8:$Z$347,16,0)</f>
        <v>Bajo</v>
      </c>
    </row>
    <row r="6007" spans="1:13" x14ac:dyDescent="0.3">
      <c r="A6007" s="139">
        <f t="shared" si="6139"/>
        <v>158</v>
      </c>
      <c r="B6007" s="148">
        <f t="shared" si="6141"/>
        <v>35</v>
      </c>
      <c r="D6007" s="149" t="str">
        <f>+VLOOKUP($A6007,mUNICIPIOS!$B$4:$F$343,2,0)</f>
        <v>Retalhuleu</v>
      </c>
      <c r="E6007" s="149">
        <f>+VLOOKUP($A6007,mUNICIPIOS!$B$4:$F$343,3,0)</f>
        <v>1101</v>
      </c>
      <c r="F6007" s="149" t="str">
        <f>+VLOOKUP($A6007,mUNICIPIOS!$B$4:$F$343,4,0)</f>
        <v>Retalhuleu</v>
      </c>
      <c r="G6007" s="139" t="str">
        <f t="shared" ref="G6007:K6007" si="6151">+G5969</f>
        <v>06</v>
      </c>
      <c r="H6007" t="str">
        <f t="shared" si="6151"/>
        <v>IGE</v>
      </c>
      <c r="I6007" t="str">
        <f t="shared" si="6151"/>
        <v>Índice de Gestión Estratégica</v>
      </c>
      <c r="J6007" t="str">
        <f t="shared" si="6151"/>
        <v>06-06</v>
      </c>
      <c r="K6007" t="str">
        <f t="shared" si="6151"/>
        <v>Gestión de riesgo en la formulación de proyectos derivados de la planificación operativa anual</v>
      </c>
      <c r="L6007" s="150">
        <f>+VLOOKUP($E6007,IGE_2018!$B$8:$Z$347,18,0)</f>
        <v>0</v>
      </c>
      <c r="M6007" s="142" t="str">
        <f>+VLOOKUP($E6007,IGE_2018!$B$8:$Z$347,19,0)</f>
        <v>Bajo</v>
      </c>
    </row>
    <row r="6008" spans="1:13" x14ac:dyDescent="0.3">
      <c r="A6008" s="139">
        <f t="shared" si="6139"/>
        <v>158</v>
      </c>
      <c r="B6008" s="148">
        <f t="shared" si="6141"/>
        <v>36</v>
      </c>
      <c r="D6008" s="149" t="str">
        <f>+VLOOKUP($A6008,mUNICIPIOS!$B$4:$F$343,2,0)</f>
        <v>Retalhuleu</v>
      </c>
      <c r="E6008" s="149">
        <f>+VLOOKUP($A6008,mUNICIPIOS!$B$4:$F$343,3,0)</f>
        <v>1101</v>
      </c>
      <c r="F6008" s="149" t="str">
        <f>+VLOOKUP($A6008,mUNICIPIOS!$B$4:$F$343,4,0)</f>
        <v>Retalhuleu</v>
      </c>
      <c r="G6008" s="139" t="str">
        <f t="shared" ref="G6008:K6008" si="6152">+G5970</f>
        <v>06</v>
      </c>
      <c r="H6008" t="str">
        <f t="shared" si="6152"/>
        <v>IGE</v>
      </c>
      <c r="I6008" t="str">
        <f t="shared" si="6152"/>
        <v>Índice de Gestión Estratégica</v>
      </c>
      <c r="J6008" t="str">
        <f t="shared" si="6152"/>
        <v>06-07</v>
      </c>
      <c r="K6008" t="str">
        <f t="shared" si="6152"/>
        <v>Ingresos por servicios ambientales en relación a los ingresos propios sin regalías</v>
      </c>
      <c r="L6008" s="150">
        <f>+VLOOKUP($E6008,IGE_2018!$B$8:$Z$347,21,0)</f>
        <v>9.8634567762954772E-3</v>
      </c>
      <c r="M6008" s="142" t="str">
        <f>+VLOOKUP($E6008,IGE_2018!$B$8:$Z$347,22,0)</f>
        <v>Bajo</v>
      </c>
    </row>
    <row r="6009" spans="1:13" x14ac:dyDescent="0.3">
      <c r="A6009" s="139">
        <f t="shared" si="6139"/>
        <v>158</v>
      </c>
      <c r="B6009" s="148">
        <f t="shared" si="6141"/>
        <v>37</v>
      </c>
      <c r="D6009" s="149" t="str">
        <f>+VLOOKUP($A6009,mUNICIPIOS!$B$4:$F$343,2,0)</f>
        <v>Retalhuleu</v>
      </c>
      <c r="E6009" s="149">
        <f>+VLOOKUP($A6009,mUNICIPIOS!$B$4:$F$343,3,0)</f>
        <v>1101</v>
      </c>
      <c r="F6009" s="149" t="str">
        <f>+VLOOKUP($A6009,mUNICIPIOS!$B$4:$F$343,4,0)</f>
        <v>Retalhuleu</v>
      </c>
      <c r="G6009" s="139" t="str">
        <f t="shared" ref="G6009:K6009" si="6153">+G5971</f>
        <v>06</v>
      </c>
      <c r="H6009" t="str">
        <f t="shared" si="6153"/>
        <v>IGE</v>
      </c>
      <c r="I6009" t="str">
        <f t="shared" si="6153"/>
        <v>Índice de Gestión Estratégica</v>
      </c>
      <c r="J6009" t="str">
        <f t="shared" si="6153"/>
        <v>INDICE</v>
      </c>
      <c r="K6009">
        <f t="shared" si="6153"/>
        <v>0</v>
      </c>
      <c r="L6009" s="150">
        <f>+VLOOKUP($E6009,IGE_2018!$B$8:$Z$347,24,0)</f>
        <v>5.1123978699314544E-2</v>
      </c>
      <c r="M6009" s="142" t="str">
        <f>+VLOOKUP($E6009,IGE_2018!$B$8:$Z$347,25,0)</f>
        <v>Bajo</v>
      </c>
    </row>
    <row r="6010" spans="1:13" x14ac:dyDescent="0.3">
      <c r="A6010" s="139">
        <f t="shared" si="6139"/>
        <v>158</v>
      </c>
      <c r="B6010" s="148">
        <f t="shared" si="6141"/>
        <v>38</v>
      </c>
      <c r="D6010" s="149" t="str">
        <f>+VLOOKUP($A6010,mUNICIPIOS!$B$4:$F$343,2,0)</f>
        <v>Retalhuleu</v>
      </c>
      <c r="E6010" s="149">
        <f>+VLOOKUP($A6010,mUNICIPIOS!$B$4:$F$343,3,0)</f>
        <v>1101</v>
      </c>
      <c r="F6010" s="149" t="str">
        <f>+VLOOKUP($A6010,mUNICIPIOS!$B$4:$F$343,4,0)</f>
        <v>Retalhuleu</v>
      </c>
      <c r="G6010" s="139" t="str">
        <f t="shared" ref="G6010:K6010" si="6154">+G5972</f>
        <v>RANKING</v>
      </c>
      <c r="H6010" t="str">
        <f t="shared" si="6154"/>
        <v>RGM</v>
      </c>
      <c r="I6010" t="str">
        <f t="shared" si="6154"/>
        <v>Ranking de la Gestión Municipal 2018</v>
      </c>
      <c r="J6010" t="str">
        <f t="shared" si="6154"/>
        <v>RANKING</v>
      </c>
      <c r="K6010">
        <f t="shared" si="6154"/>
        <v>0</v>
      </c>
      <c r="L6010" s="151">
        <f>+VLOOKUP($E6010,Resultados_generales!$C$8:$AE$347,27,0)</f>
        <v>0.22751091548202235</v>
      </c>
      <c r="M6010" t="str">
        <f>+VLOOKUP($E6010,Resultados_generales!$C$8:$AE$347,28,0)</f>
        <v>Medio bajo</v>
      </c>
    </row>
    <row r="6011" spans="1:13" x14ac:dyDescent="0.3">
      <c r="A6011" s="139">
        <f t="shared" si="6139"/>
        <v>159</v>
      </c>
      <c r="B6011" s="148">
        <f t="shared" si="6141"/>
        <v>1</v>
      </c>
      <c r="D6011" s="149" t="str">
        <f>+VLOOKUP($A6011,mUNICIPIOS!$B$4:$F$343,2,0)</f>
        <v>Retalhuleu</v>
      </c>
      <c r="E6011" s="149">
        <f>+VLOOKUP($A6011,mUNICIPIOS!$B$4:$F$343,3,0)</f>
        <v>1102</v>
      </c>
      <c r="F6011" s="149" t="str">
        <f>+VLOOKUP($A6011,mUNICIPIOS!$B$4:$F$343,4,0)</f>
        <v>San Sebastián</v>
      </c>
      <c r="G6011" s="139" t="str">
        <f t="shared" ref="G6011:K6011" si="6155">+G5973</f>
        <v>01</v>
      </c>
      <c r="H6011" t="str">
        <f t="shared" si="6155"/>
        <v>IPC</v>
      </c>
      <c r="I6011" t="str">
        <f t="shared" si="6155"/>
        <v>Índice de Participación Ciudadana</v>
      </c>
      <c r="J6011" t="str">
        <f t="shared" si="6155"/>
        <v>01-01</v>
      </c>
      <c r="K6011" t="str">
        <f t="shared" si="6155"/>
        <v>Número de reuniones del COMUDE en el año de la medición.</v>
      </c>
      <c r="L6011" s="150">
        <f>+VLOOKUP($E6011,IPC_2018!$B$8:$T$347,3,0)</f>
        <v>0.58333333333333337</v>
      </c>
      <c r="M6011" s="142" t="str">
        <f>+VLOOKUP($E6011,IPC_2018!$B$8:$T$347,4,0)</f>
        <v>Medio</v>
      </c>
    </row>
    <row r="6012" spans="1:13" x14ac:dyDescent="0.3">
      <c r="A6012" s="139">
        <f t="shared" si="6139"/>
        <v>159</v>
      </c>
      <c r="B6012" s="148">
        <f t="shared" si="6141"/>
        <v>2</v>
      </c>
      <c r="D6012" s="149" t="str">
        <f>+VLOOKUP($A6012,mUNICIPIOS!$B$4:$F$343,2,0)</f>
        <v>Retalhuleu</v>
      </c>
      <c r="E6012" s="149">
        <f>+VLOOKUP($A6012,mUNICIPIOS!$B$4:$F$343,3,0)</f>
        <v>1102</v>
      </c>
      <c r="F6012" s="149" t="str">
        <f>+VLOOKUP($A6012,mUNICIPIOS!$B$4:$F$343,4,0)</f>
        <v>San Sebastián</v>
      </c>
      <c r="G6012" s="139" t="str">
        <f t="shared" ref="G6012:K6012" si="6156">+G5974</f>
        <v>01</v>
      </c>
      <c r="H6012" t="str">
        <f t="shared" si="6156"/>
        <v>IPC</v>
      </c>
      <c r="I6012" t="str">
        <f t="shared" si="6156"/>
        <v>Índice de Participación Ciudadana</v>
      </c>
      <c r="J6012" t="str">
        <f t="shared" si="6156"/>
        <v>01-02</v>
      </c>
      <c r="K6012" t="str">
        <f t="shared" si="6156"/>
        <v>Participación de Alcaldes, Concejales y Síndicos determinados o designados en el COMUDE</v>
      </c>
      <c r="L6012" s="150">
        <f>+VLOOKUP($E6012,IPC_2018!$B$8:$T$347,6,0)</f>
        <v>0.95238095238095233</v>
      </c>
      <c r="M6012" s="142" t="str">
        <f>+VLOOKUP($E6012,IPC_2018!$B$8:$T$347,7,0)</f>
        <v>Alto</v>
      </c>
    </row>
    <row r="6013" spans="1:13" x14ac:dyDescent="0.3">
      <c r="A6013" s="139">
        <f t="shared" si="6139"/>
        <v>159</v>
      </c>
      <c r="B6013" s="148">
        <f t="shared" si="6141"/>
        <v>3</v>
      </c>
      <c r="D6013" s="149" t="str">
        <f>+VLOOKUP($A6013,mUNICIPIOS!$B$4:$F$343,2,0)</f>
        <v>Retalhuleu</v>
      </c>
      <c r="E6013" s="149">
        <f>+VLOOKUP($A6013,mUNICIPIOS!$B$4:$F$343,3,0)</f>
        <v>1102</v>
      </c>
      <c r="F6013" s="149" t="str">
        <f>+VLOOKUP($A6013,mUNICIPIOS!$B$4:$F$343,4,0)</f>
        <v>San Sebastián</v>
      </c>
      <c r="G6013" s="139" t="str">
        <f t="shared" ref="G6013:K6013" si="6157">+G5975</f>
        <v>01</v>
      </c>
      <c r="H6013" t="str">
        <f t="shared" si="6157"/>
        <v>IPC</v>
      </c>
      <c r="I6013" t="str">
        <f t="shared" si="6157"/>
        <v>Índice de Participación Ciudadana</v>
      </c>
      <c r="J6013" t="str">
        <f t="shared" si="6157"/>
        <v>01-03</v>
      </c>
      <c r="K6013" t="str">
        <f t="shared" si="6157"/>
        <v>Participación  de organizaciones de jóvenes, mujeres, pueblos mayas, xincas, garífunas, y otras organizaciones en el Comude</v>
      </c>
      <c r="L6013" s="150">
        <f>+VLOOKUP($E6013,IPC_2018!$B$8:$T$347,9,0)</f>
        <v>0.36007827788649704</v>
      </c>
      <c r="M6013" s="142" t="str">
        <f>+VLOOKUP($E6013,IPC_2018!$B$8:$T$347,10,0)</f>
        <v>Medio bajo</v>
      </c>
    </row>
    <row r="6014" spans="1:13" x14ac:dyDescent="0.3">
      <c r="A6014" s="139">
        <f t="shared" si="6139"/>
        <v>159</v>
      </c>
      <c r="B6014" s="148">
        <f t="shared" si="6141"/>
        <v>4</v>
      </c>
      <c r="D6014" s="149" t="str">
        <f>+VLOOKUP($A6014,mUNICIPIOS!$B$4:$F$343,2,0)</f>
        <v>Retalhuleu</v>
      </c>
      <c r="E6014" s="149">
        <f>+VLOOKUP($A6014,mUNICIPIOS!$B$4:$F$343,3,0)</f>
        <v>1102</v>
      </c>
      <c r="F6014" s="149" t="str">
        <f>+VLOOKUP($A6014,mUNICIPIOS!$B$4:$F$343,4,0)</f>
        <v>San Sebastián</v>
      </c>
      <c r="G6014" s="139" t="str">
        <f t="shared" ref="G6014:K6014" si="6158">+G5976</f>
        <v>01</v>
      </c>
      <c r="H6014" t="str">
        <f t="shared" si="6158"/>
        <v>IPC</v>
      </c>
      <c r="I6014" t="str">
        <f t="shared" si="6158"/>
        <v>Índice de Participación Ciudadana</v>
      </c>
      <c r="J6014" t="str">
        <f t="shared" si="6158"/>
        <v>01-04</v>
      </c>
      <c r="K6014" t="str">
        <f t="shared" si="6158"/>
        <v>Representatividad territorial del Comude.</v>
      </c>
      <c r="L6014" s="150">
        <f>+VLOOKUP($E6014,IPC_2018!$B$8:$T$347,12,0)</f>
        <v>0.99610389610389616</v>
      </c>
      <c r="M6014" s="142" t="str">
        <f>+VLOOKUP($E6014,IPC_2018!$B$8:$T$347,13,0)</f>
        <v>Alto</v>
      </c>
    </row>
    <row r="6015" spans="1:13" x14ac:dyDescent="0.3">
      <c r="A6015" s="139">
        <f t="shared" si="6139"/>
        <v>159</v>
      </c>
      <c r="B6015" s="148">
        <f t="shared" si="6141"/>
        <v>5</v>
      </c>
      <c r="D6015" s="149" t="str">
        <f>+VLOOKUP($A6015,mUNICIPIOS!$B$4:$F$343,2,0)</f>
        <v>Retalhuleu</v>
      </c>
      <c r="E6015" s="149">
        <f>+VLOOKUP($A6015,mUNICIPIOS!$B$4:$F$343,3,0)</f>
        <v>1102</v>
      </c>
      <c r="F6015" s="149" t="str">
        <f>+VLOOKUP($A6015,mUNICIPIOS!$B$4:$F$343,4,0)</f>
        <v>San Sebastián</v>
      </c>
      <c r="G6015" s="139" t="str">
        <f t="shared" ref="G6015:K6015" si="6159">+G5977</f>
        <v>01</v>
      </c>
      <c r="H6015" t="str">
        <f t="shared" si="6159"/>
        <v>IPC</v>
      </c>
      <c r="I6015" t="str">
        <f t="shared" si="6159"/>
        <v>Índice de Participación Ciudadana</v>
      </c>
      <c r="J6015" t="str">
        <f t="shared" si="6159"/>
        <v>01-05</v>
      </c>
      <c r="K6015" t="str">
        <f t="shared" si="6159"/>
        <v>Funcionamiento del Comude</v>
      </c>
      <c r="L6015" s="150">
        <f>+VLOOKUP($E6015,IPC_2018!$B$8:$T$347,15,0)</f>
        <v>0.38427561851034475</v>
      </c>
      <c r="M6015" s="142" t="str">
        <f>+VLOOKUP($E6015,IPC_2018!$B$8:$T$347,16,0)</f>
        <v>Medio bajo</v>
      </c>
    </row>
    <row r="6016" spans="1:13" x14ac:dyDescent="0.3">
      <c r="A6016" s="139">
        <f t="shared" si="6139"/>
        <v>159</v>
      </c>
      <c r="B6016" s="148">
        <f t="shared" si="6141"/>
        <v>6</v>
      </c>
      <c r="D6016" s="149" t="str">
        <f>+VLOOKUP($A6016,mUNICIPIOS!$B$4:$F$343,2,0)</f>
        <v>Retalhuleu</v>
      </c>
      <c r="E6016" s="149">
        <f>+VLOOKUP($A6016,mUNICIPIOS!$B$4:$F$343,3,0)</f>
        <v>1102</v>
      </c>
      <c r="F6016" s="149" t="str">
        <f>+VLOOKUP($A6016,mUNICIPIOS!$B$4:$F$343,4,0)</f>
        <v>San Sebastián</v>
      </c>
      <c r="G6016" s="139" t="str">
        <f t="shared" ref="G6016:K6016" si="6160">+G5978</f>
        <v>01</v>
      </c>
      <c r="H6016" t="str">
        <f t="shared" si="6160"/>
        <v>IPC</v>
      </c>
      <c r="I6016" t="str">
        <f t="shared" si="6160"/>
        <v>Índice de Participación Ciudadana</v>
      </c>
      <c r="J6016" t="str">
        <f t="shared" si="6160"/>
        <v>INDICE</v>
      </c>
      <c r="K6016">
        <f t="shared" si="6160"/>
        <v>0</v>
      </c>
      <c r="L6016" s="150">
        <f>+VLOOKUP($E6016,IPC_2018!$B$8:$T$347,18,0)</f>
        <v>0.62803295458939645</v>
      </c>
      <c r="M6016" s="142" t="str">
        <f>+VLOOKUP($E6016,IPC_2018!$B$8:$T$347,19,0)</f>
        <v>Medio alto</v>
      </c>
    </row>
    <row r="6017" spans="1:13" x14ac:dyDescent="0.3">
      <c r="A6017" s="139">
        <f t="shared" si="6139"/>
        <v>159</v>
      </c>
      <c r="B6017" s="148">
        <f t="shared" si="6141"/>
        <v>7</v>
      </c>
      <c r="D6017" s="149" t="str">
        <f>+VLOOKUP($A6017,mUNICIPIOS!$B$4:$F$343,2,0)</f>
        <v>Retalhuleu</v>
      </c>
      <c r="E6017" s="149">
        <f>+VLOOKUP($A6017,mUNICIPIOS!$B$4:$F$343,3,0)</f>
        <v>1102</v>
      </c>
      <c r="F6017" s="149" t="str">
        <f>+VLOOKUP($A6017,mUNICIPIOS!$B$4:$F$343,4,0)</f>
        <v>San Sebastián</v>
      </c>
      <c r="G6017" s="139" t="str">
        <f t="shared" ref="G6017:K6017" si="6161">+G5979</f>
        <v>02</v>
      </c>
      <c r="H6017" t="str">
        <f t="shared" si="6161"/>
        <v>IIC</v>
      </c>
      <c r="I6017" t="str">
        <f t="shared" si="6161"/>
        <v>Índice de Información a la Ciudadanía</v>
      </c>
      <c r="J6017" t="str">
        <f t="shared" si="6161"/>
        <v>02-01</v>
      </c>
      <c r="K6017" t="str">
        <f t="shared" si="6161"/>
        <v>Rendición de cuentas cuatrimestral y anual al Comude enfocadas en resultados.</v>
      </c>
      <c r="L6017" s="150">
        <f>+VLOOKUP($E6017,IIC_2018!$B$8:$Q$347,3,0)</f>
        <v>0</v>
      </c>
      <c r="M6017" s="142" t="str">
        <f>+VLOOKUP($E6017,IIC_2018!$B$8:$Q$347,4,0)</f>
        <v>Bajo</v>
      </c>
    </row>
    <row r="6018" spans="1:13" x14ac:dyDescent="0.3">
      <c r="A6018" s="139">
        <f t="shared" si="6139"/>
        <v>159</v>
      </c>
      <c r="B6018" s="148">
        <f t="shared" si="6141"/>
        <v>8</v>
      </c>
      <c r="D6018" s="149" t="str">
        <f>+VLOOKUP($A6018,mUNICIPIOS!$B$4:$F$343,2,0)</f>
        <v>Retalhuleu</v>
      </c>
      <c r="E6018" s="149">
        <f>+VLOOKUP($A6018,mUNICIPIOS!$B$4:$F$343,3,0)</f>
        <v>1102</v>
      </c>
      <c r="F6018" s="149" t="str">
        <f>+VLOOKUP($A6018,mUNICIPIOS!$B$4:$F$343,4,0)</f>
        <v>San Sebastián</v>
      </c>
      <c r="G6018" s="139" t="str">
        <f t="shared" ref="G6018:K6018" si="6162">+G5980</f>
        <v>02</v>
      </c>
      <c r="H6018" t="str">
        <f t="shared" si="6162"/>
        <v>IIC</v>
      </c>
      <c r="I6018" t="str">
        <f t="shared" si="6162"/>
        <v>Índice de Información a la Ciudadanía</v>
      </c>
      <c r="J6018" t="str">
        <f t="shared" si="6162"/>
        <v>02-02</v>
      </c>
      <c r="K6018" t="str">
        <f t="shared" si="6162"/>
        <v>Información presupuestaria y otra información brindada a la ciudadanía disponible en medios locales de comunicación.</v>
      </c>
      <c r="L6018" s="150">
        <f>+VLOOKUP($E6018,IIC_2018!$B$8:$Q$347,6,0)</f>
        <v>0</v>
      </c>
      <c r="M6018" s="142" t="str">
        <f>+VLOOKUP($E6018,IIC_2018!$B$8:$Q$347,7,0)</f>
        <v>Bajo</v>
      </c>
    </row>
    <row r="6019" spans="1:13" x14ac:dyDescent="0.3">
      <c r="A6019" s="139">
        <f t="shared" si="6139"/>
        <v>159</v>
      </c>
      <c r="B6019" s="148">
        <f t="shared" si="6141"/>
        <v>9</v>
      </c>
      <c r="D6019" s="149" t="str">
        <f>+VLOOKUP($A6019,mUNICIPIOS!$B$4:$F$343,2,0)</f>
        <v>Retalhuleu</v>
      </c>
      <c r="E6019" s="149">
        <f>+VLOOKUP($A6019,mUNICIPIOS!$B$4:$F$343,3,0)</f>
        <v>1102</v>
      </c>
      <c r="F6019" s="149" t="str">
        <f>+VLOOKUP($A6019,mUNICIPIOS!$B$4:$F$343,4,0)</f>
        <v>San Sebastián</v>
      </c>
      <c r="G6019" s="139" t="str">
        <f t="shared" ref="G6019:K6019" si="6163">+G5981</f>
        <v>02</v>
      </c>
      <c r="H6019" t="str">
        <f t="shared" si="6163"/>
        <v>IIC</v>
      </c>
      <c r="I6019" t="str">
        <f t="shared" si="6163"/>
        <v>Índice de Información a la Ciudadanía</v>
      </c>
      <c r="J6019" t="str">
        <f t="shared" si="6163"/>
        <v>02-03</v>
      </c>
      <c r="K6019" t="str">
        <f t="shared" si="6163"/>
        <v>Información pública de oficio actualizada y disponible de acuerdo a la LAIP y uso de internet.</v>
      </c>
      <c r="L6019" s="150">
        <f>+VLOOKUP($E6019,IIC_2018!$B$8:$Q$347,9,0)</f>
        <v>0.79999999999999993</v>
      </c>
      <c r="M6019" s="142" t="str">
        <f>+VLOOKUP($E6019,IIC_2018!$B$8:$Q$347,10,0)</f>
        <v>Medio alto</v>
      </c>
    </row>
    <row r="6020" spans="1:13" x14ac:dyDescent="0.3">
      <c r="A6020" s="139">
        <f t="shared" si="6139"/>
        <v>159</v>
      </c>
      <c r="B6020" s="148">
        <f t="shared" si="6141"/>
        <v>10</v>
      </c>
      <c r="D6020" s="149" t="str">
        <f>+VLOOKUP($A6020,mUNICIPIOS!$B$4:$F$343,2,0)</f>
        <v>Retalhuleu</v>
      </c>
      <c r="E6020" s="149">
        <f>+VLOOKUP($A6020,mUNICIPIOS!$B$4:$F$343,3,0)</f>
        <v>1102</v>
      </c>
      <c r="F6020" s="149" t="str">
        <f>+VLOOKUP($A6020,mUNICIPIOS!$B$4:$F$343,4,0)</f>
        <v>San Sebastián</v>
      </c>
      <c r="G6020" s="139" t="str">
        <f t="shared" ref="G6020:K6020" si="6164">+G5982</f>
        <v>02</v>
      </c>
      <c r="H6020" t="str">
        <f t="shared" si="6164"/>
        <v>IIC</v>
      </c>
      <c r="I6020" t="str">
        <f t="shared" si="6164"/>
        <v>Índice de Información a la Ciudadanía</v>
      </c>
      <c r="J6020" t="str">
        <f t="shared" si="6164"/>
        <v>02-04</v>
      </c>
      <c r="K6020" t="str">
        <f t="shared" si="6164"/>
        <v>Relación del monto contratado por medio de Guate compras con el total del presupuesto de egresos vigente.</v>
      </c>
      <c r="L6020" s="150">
        <f>+VLOOKUP($E6020,IIC_2018!$B$8:$Q$347,12,0)</f>
        <v>0.45616765168157219</v>
      </c>
      <c r="M6020" s="142" t="str">
        <f>+VLOOKUP($E6020,IIC_2018!$B$8:$Q$347,13,0)</f>
        <v>Medio</v>
      </c>
    </row>
    <row r="6021" spans="1:13" x14ac:dyDescent="0.3">
      <c r="A6021" s="139">
        <f t="shared" si="6139"/>
        <v>159</v>
      </c>
      <c r="B6021" s="148">
        <f t="shared" si="6141"/>
        <v>11</v>
      </c>
      <c r="D6021" s="149" t="str">
        <f>+VLOOKUP($A6021,mUNICIPIOS!$B$4:$F$343,2,0)</f>
        <v>Retalhuleu</v>
      </c>
      <c r="E6021" s="149">
        <f>+VLOOKUP($A6021,mUNICIPIOS!$B$4:$F$343,3,0)</f>
        <v>1102</v>
      </c>
      <c r="F6021" s="149" t="str">
        <f>+VLOOKUP($A6021,mUNICIPIOS!$B$4:$F$343,4,0)</f>
        <v>San Sebastián</v>
      </c>
      <c r="G6021" s="139" t="str">
        <f t="shared" ref="G6021:K6021" si="6165">+G5983</f>
        <v>02</v>
      </c>
      <c r="H6021" t="str">
        <f t="shared" si="6165"/>
        <v>IIC</v>
      </c>
      <c r="I6021" t="str">
        <f t="shared" si="6165"/>
        <v>Índice de Información a la Ciudadanía</v>
      </c>
      <c r="J6021" t="str">
        <f t="shared" si="6165"/>
        <v>INDICE</v>
      </c>
      <c r="K6021">
        <f t="shared" si="6165"/>
        <v>0</v>
      </c>
      <c r="L6021" s="150">
        <f>+VLOOKUP($E6021,IIC_2018!$B$8:$Q$347,15,0)</f>
        <v>0.31404191292039302</v>
      </c>
      <c r="M6021" s="142" t="str">
        <f>+VLOOKUP($E6021,IIC_2018!$B$8:$Q$347,16,0)</f>
        <v>Medio bajo</v>
      </c>
    </row>
    <row r="6022" spans="1:13" x14ac:dyDescent="0.3">
      <c r="A6022" s="139">
        <f t="shared" si="6139"/>
        <v>159</v>
      </c>
      <c r="B6022" s="148">
        <f t="shared" si="6141"/>
        <v>12</v>
      </c>
      <c r="D6022" s="149" t="str">
        <f>+VLOOKUP($A6022,mUNICIPIOS!$B$4:$F$343,2,0)</f>
        <v>Retalhuleu</v>
      </c>
      <c r="E6022" s="149">
        <f>+VLOOKUP($A6022,mUNICIPIOS!$B$4:$F$343,3,0)</f>
        <v>1102</v>
      </c>
      <c r="F6022" s="149" t="str">
        <f>+VLOOKUP($A6022,mUNICIPIOS!$B$4:$F$343,4,0)</f>
        <v>San Sebastián</v>
      </c>
      <c r="G6022" s="139" t="str">
        <f t="shared" ref="G6022:K6022" si="6166">+G5984</f>
        <v>03</v>
      </c>
      <c r="H6022" t="str">
        <f t="shared" si="6166"/>
        <v>ISP</v>
      </c>
      <c r="I6022" t="str">
        <f t="shared" si="6166"/>
        <v>Índice de Servicios Públicos</v>
      </c>
      <c r="J6022" t="str">
        <f t="shared" si="6166"/>
        <v>03-01</v>
      </c>
      <c r="K6022" t="str">
        <f t="shared" si="6166"/>
        <v>Cobertura del servicio público de agua</v>
      </c>
      <c r="L6022" s="150">
        <f>+VLOOKUP($E6022,ISP_2018!$B$8:$T$347,3,0)</f>
        <v>0</v>
      </c>
      <c r="M6022" s="142" t="str">
        <f>+VLOOKUP($E6022,ISP_2018!$B$8:$T$347,4,0)</f>
        <v>Bajo</v>
      </c>
    </row>
    <row r="6023" spans="1:13" x14ac:dyDescent="0.3">
      <c r="A6023" s="139">
        <f t="shared" si="6139"/>
        <v>159</v>
      </c>
      <c r="B6023" s="148">
        <f t="shared" si="6141"/>
        <v>13</v>
      </c>
      <c r="D6023" s="149" t="str">
        <f>+VLOOKUP($A6023,mUNICIPIOS!$B$4:$F$343,2,0)</f>
        <v>Retalhuleu</v>
      </c>
      <c r="E6023" s="149">
        <f>+VLOOKUP($A6023,mUNICIPIOS!$B$4:$F$343,3,0)</f>
        <v>1102</v>
      </c>
      <c r="F6023" s="149" t="str">
        <f>+VLOOKUP($A6023,mUNICIPIOS!$B$4:$F$343,4,0)</f>
        <v>San Sebastián</v>
      </c>
      <c r="G6023" s="139" t="str">
        <f t="shared" ref="G6023:K6023" si="6167">+G5985</f>
        <v>03</v>
      </c>
      <c r="H6023" t="str">
        <f t="shared" si="6167"/>
        <v>ISP</v>
      </c>
      <c r="I6023" t="str">
        <f t="shared" si="6167"/>
        <v>Índice de Servicios Públicos</v>
      </c>
      <c r="J6023" t="str">
        <f t="shared" si="6167"/>
        <v>03-02</v>
      </c>
      <c r="K6023" t="str">
        <f t="shared" si="6167"/>
        <v>Control de la calidad del servicio público de agua</v>
      </c>
      <c r="L6023" s="150">
        <f>+VLOOKUP($E6023,ISP_2018!$B$8:$T$347,6,0)</f>
        <v>0</v>
      </c>
      <c r="M6023" s="142" t="str">
        <f>+VLOOKUP($E6023,ISP_2018!$B$8:$T$347,7,0)</f>
        <v>Bajo</v>
      </c>
    </row>
    <row r="6024" spans="1:13" x14ac:dyDescent="0.3">
      <c r="A6024" s="139">
        <f t="shared" si="6139"/>
        <v>159</v>
      </c>
      <c r="B6024" s="148">
        <f t="shared" si="6141"/>
        <v>14</v>
      </c>
      <c r="D6024" s="149" t="str">
        <f>+VLOOKUP($A6024,mUNICIPIOS!$B$4:$F$343,2,0)</f>
        <v>Retalhuleu</v>
      </c>
      <c r="E6024" s="149">
        <f>+VLOOKUP($A6024,mUNICIPIOS!$B$4:$F$343,3,0)</f>
        <v>1102</v>
      </c>
      <c r="F6024" s="149" t="str">
        <f>+VLOOKUP($A6024,mUNICIPIOS!$B$4:$F$343,4,0)</f>
        <v>San Sebastián</v>
      </c>
      <c r="G6024" s="139" t="str">
        <f t="shared" ref="G6024:K6024" si="6168">+G5986</f>
        <v>03</v>
      </c>
      <c r="H6024" t="str">
        <f t="shared" si="6168"/>
        <v>ISP</v>
      </c>
      <c r="I6024" t="str">
        <f t="shared" si="6168"/>
        <v>Índice de Servicios Públicos</v>
      </c>
      <c r="J6024" t="str">
        <f t="shared" si="6168"/>
        <v>03-03</v>
      </c>
      <c r="K6024" t="str">
        <f t="shared" si="6168"/>
        <v>Disposición  y tratamiento  de aguas residuales</v>
      </c>
      <c r="L6024" s="150">
        <f>+VLOOKUP($E6024,ISP_2018!$B$8:$T$347,9,0)</f>
        <v>9.1068305720375733E-2</v>
      </c>
      <c r="M6024" s="142" t="str">
        <f>+VLOOKUP($E6024,ISP_2018!$B$8:$T$347,10,0)</f>
        <v>Bajo</v>
      </c>
    </row>
    <row r="6025" spans="1:13" x14ac:dyDescent="0.3">
      <c r="A6025" s="139">
        <f t="shared" si="6139"/>
        <v>159</v>
      </c>
      <c r="B6025" s="148">
        <f t="shared" si="6141"/>
        <v>15</v>
      </c>
      <c r="D6025" s="149" t="str">
        <f>+VLOOKUP($A6025,mUNICIPIOS!$B$4:$F$343,2,0)</f>
        <v>Retalhuleu</v>
      </c>
      <c r="E6025" s="149">
        <f>+VLOOKUP($A6025,mUNICIPIOS!$B$4:$F$343,3,0)</f>
        <v>1102</v>
      </c>
      <c r="F6025" s="149" t="str">
        <f>+VLOOKUP($A6025,mUNICIPIOS!$B$4:$F$343,4,0)</f>
        <v>San Sebastián</v>
      </c>
      <c r="G6025" s="139" t="str">
        <f t="shared" ref="G6025:K6025" si="6169">+G5987</f>
        <v>03</v>
      </c>
      <c r="H6025" t="str">
        <f t="shared" si="6169"/>
        <v>ISP</v>
      </c>
      <c r="I6025" t="str">
        <f t="shared" si="6169"/>
        <v>Índice de Servicios Públicos</v>
      </c>
      <c r="J6025" t="str">
        <f t="shared" si="6169"/>
        <v>03-04</v>
      </c>
      <c r="K6025" t="str">
        <f t="shared" si="6169"/>
        <v>Gestión y manejo de los residuos y desechos sólidos</v>
      </c>
      <c r="L6025" s="150">
        <f>+VLOOKUP($E6025,ISP_2018!$B$8:$T$347,12,0)</f>
        <v>6.4431234447969304E-2</v>
      </c>
      <c r="M6025" s="142" t="str">
        <f>+VLOOKUP($E6025,ISP_2018!$B$8:$T$347,13,0)</f>
        <v>Bajo</v>
      </c>
    </row>
    <row r="6026" spans="1:13" x14ac:dyDescent="0.3">
      <c r="A6026" s="139">
        <f t="shared" si="6139"/>
        <v>159</v>
      </c>
      <c r="B6026" s="148">
        <f t="shared" si="6141"/>
        <v>16</v>
      </c>
      <c r="D6026" s="149" t="str">
        <f>+VLOOKUP($A6026,mUNICIPIOS!$B$4:$F$343,2,0)</f>
        <v>Retalhuleu</v>
      </c>
      <c r="E6026" s="149">
        <f>+VLOOKUP($A6026,mUNICIPIOS!$B$4:$F$343,3,0)</f>
        <v>1102</v>
      </c>
      <c r="F6026" s="149" t="str">
        <f>+VLOOKUP($A6026,mUNICIPIOS!$B$4:$F$343,4,0)</f>
        <v>San Sebastián</v>
      </c>
      <c r="G6026" s="139" t="str">
        <f t="shared" ref="G6026:K6026" si="6170">+G5988</f>
        <v>03</v>
      </c>
      <c r="H6026" t="str">
        <f t="shared" si="6170"/>
        <v>ISP</v>
      </c>
      <c r="I6026" t="str">
        <f t="shared" si="6170"/>
        <v>Índice de Servicios Públicos</v>
      </c>
      <c r="J6026" t="str">
        <f t="shared" si="6170"/>
        <v>03-05</v>
      </c>
      <c r="K6026" t="str">
        <f t="shared" si="6170"/>
        <v>Gestión de servicios públicos municipales</v>
      </c>
      <c r="L6026" s="150">
        <f>+VLOOKUP($E6026,ISP_2018!$B$8:$T$347,15,0)</f>
        <v>0.49462365591397844</v>
      </c>
      <c r="M6026" s="142" t="str">
        <f>+VLOOKUP($E6026,ISP_2018!$B$8:$T$347,16,0)</f>
        <v>Medio</v>
      </c>
    </row>
    <row r="6027" spans="1:13" x14ac:dyDescent="0.3">
      <c r="A6027" s="139">
        <f t="shared" si="6139"/>
        <v>159</v>
      </c>
      <c r="B6027" s="148">
        <f t="shared" si="6141"/>
        <v>17</v>
      </c>
      <c r="D6027" s="149" t="str">
        <f>+VLOOKUP($A6027,mUNICIPIOS!$B$4:$F$343,2,0)</f>
        <v>Retalhuleu</v>
      </c>
      <c r="E6027" s="149">
        <f>+VLOOKUP($A6027,mUNICIPIOS!$B$4:$F$343,3,0)</f>
        <v>1102</v>
      </c>
      <c r="F6027" s="149" t="str">
        <f>+VLOOKUP($A6027,mUNICIPIOS!$B$4:$F$343,4,0)</f>
        <v>San Sebastián</v>
      </c>
      <c r="G6027" s="139" t="str">
        <f t="shared" ref="G6027:K6027" si="6171">+G5989</f>
        <v>03</v>
      </c>
      <c r="H6027" t="str">
        <f t="shared" si="6171"/>
        <v>ISP</v>
      </c>
      <c r="I6027" t="str">
        <f t="shared" si="6171"/>
        <v>Índice de Servicios Públicos</v>
      </c>
      <c r="J6027" t="str">
        <f t="shared" si="6171"/>
        <v>INDICE</v>
      </c>
      <c r="K6027">
        <f t="shared" si="6171"/>
        <v>0</v>
      </c>
      <c r="L6027" s="150">
        <f>+VLOOKUP($E6027,ISP_2018!$B$8:$T$347,18,0)</f>
        <v>0.1300246392164647</v>
      </c>
      <c r="M6027" s="142" t="str">
        <f>+VLOOKUP($E6027,ISP_2018!$B$8:$T$347,19,0)</f>
        <v>Bajo</v>
      </c>
    </row>
    <row r="6028" spans="1:13" x14ac:dyDescent="0.3">
      <c r="A6028" s="139">
        <f t="shared" si="6139"/>
        <v>159</v>
      </c>
      <c r="B6028" s="148">
        <f t="shared" si="6141"/>
        <v>18</v>
      </c>
      <c r="D6028" s="149" t="str">
        <f>+VLOOKUP($A6028,mUNICIPIOS!$B$4:$F$343,2,0)</f>
        <v>Retalhuleu</v>
      </c>
      <c r="E6028" s="149">
        <f>+VLOOKUP($A6028,mUNICIPIOS!$B$4:$F$343,3,0)</f>
        <v>1102</v>
      </c>
      <c r="F6028" s="149" t="str">
        <f>+VLOOKUP($A6028,mUNICIPIOS!$B$4:$F$343,4,0)</f>
        <v>San Sebastián</v>
      </c>
      <c r="G6028" s="139" t="str">
        <f t="shared" ref="G6028:K6028" si="6172">+G5990</f>
        <v>04</v>
      </c>
      <c r="H6028" t="str">
        <f t="shared" si="6172"/>
        <v>IGA</v>
      </c>
      <c r="I6028" t="str">
        <f t="shared" si="6172"/>
        <v>Índice de Gestión Administrativa</v>
      </c>
      <c r="J6028" t="str">
        <f t="shared" si="6172"/>
        <v>04-01</v>
      </c>
      <c r="K6028" t="str">
        <f t="shared" si="6172"/>
        <v>Existencia de elementos de atención municipal orientada al vecino</v>
      </c>
      <c r="L6028" s="150">
        <f>+VLOOKUP($E6028,IGA_2018!$B$8:$N$347,3,0)</f>
        <v>0.5</v>
      </c>
      <c r="M6028" s="142" t="str">
        <f>+VLOOKUP($E6028,IGA_2018!$B$8:$N$347,4,0)</f>
        <v>Medio</v>
      </c>
    </row>
    <row r="6029" spans="1:13" x14ac:dyDescent="0.3">
      <c r="A6029" s="139">
        <f t="shared" si="6139"/>
        <v>159</v>
      </c>
      <c r="B6029" s="148">
        <f t="shared" si="6141"/>
        <v>19</v>
      </c>
      <c r="D6029" s="149" t="str">
        <f>+VLOOKUP($A6029,mUNICIPIOS!$B$4:$F$343,2,0)</f>
        <v>Retalhuleu</v>
      </c>
      <c r="E6029" s="149">
        <f>+VLOOKUP($A6029,mUNICIPIOS!$B$4:$F$343,3,0)</f>
        <v>1102</v>
      </c>
      <c r="F6029" s="149" t="str">
        <f>+VLOOKUP($A6029,mUNICIPIOS!$B$4:$F$343,4,0)</f>
        <v>San Sebastián</v>
      </c>
      <c r="G6029" s="139" t="str">
        <f t="shared" ref="G6029:K6029" si="6173">+G5991</f>
        <v>04</v>
      </c>
      <c r="H6029" t="str">
        <f t="shared" si="6173"/>
        <v>IGA</v>
      </c>
      <c r="I6029" t="str">
        <f t="shared" si="6173"/>
        <v>Índice de Gestión Administrativa</v>
      </c>
      <c r="J6029" t="str">
        <f t="shared" si="6173"/>
        <v>04-02</v>
      </c>
      <c r="K6029" t="str">
        <f t="shared" si="6173"/>
        <v>Gestión del recurso humano.</v>
      </c>
      <c r="L6029" s="150">
        <f>+VLOOKUP($E6029,IGA_2018!$B$8:$N$347,6,0)</f>
        <v>0.75533204087582106</v>
      </c>
      <c r="M6029" s="142" t="str">
        <f>+VLOOKUP($E6029,IGA_2018!$B$8:$N$347,7,0)</f>
        <v>Medio alto</v>
      </c>
    </row>
    <row r="6030" spans="1:13" x14ac:dyDescent="0.3">
      <c r="A6030" s="139">
        <f t="shared" si="6139"/>
        <v>159</v>
      </c>
      <c r="B6030" s="148">
        <f t="shared" si="6141"/>
        <v>20</v>
      </c>
      <c r="D6030" s="149" t="str">
        <f>+VLOOKUP($A6030,mUNICIPIOS!$B$4:$F$343,2,0)</f>
        <v>Retalhuleu</v>
      </c>
      <c r="E6030" s="149">
        <f>+VLOOKUP($A6030,mUNICIPIOS!$B$4:$F$343,3,0)</f>
        <v>1102</v>
      </c>
      <c r="F6030" s="149" t="str">
        <f>+VLOOKUP($A6030,mUNICIPIOS!$B$4:$F$343,4,0)</f>
        <v>San Sebastián</v>
      </c>
      <c r="G6030" s="139" t="str">
        <f t="shared" ref="G6030:K6030" si="6174">+G5992</f>
        <v>04</v>
      </c>
      <c r="H6030" t="str">
        <f t="shared" si="6174"/>
        <v>IGA</v>
      </c>
      <c r="I6030" t="str">
        <f t="shared" si="6174"/>
        <v>Índice de Gestión Administrativa</v>
      </c>
      <c r="J6030" t="str">
        <f t="shared" si="6174"/>
        <v>04-03</v>
      </c>
      <c r="K6030" t="str">
        <f t="shared" si="6174"/>
        <v>Existencia de oficinas municipales con instrumentos de gestión.</v>
      </c>
      <c r="L6030" s="150">
        <f>+VLOOKUP($E6030,IGA_2018!$B$8:$N$347,9,0)</f>
        <v>0.39642857142857146</v>
      </c>
      <c r="M6030" s="142" t="str">
        <f>+VLOOKUP($E6030,IGA_2018!$B$8:$N$347,10,0)</f>
        <v>Medio bajo</v>
      </c>
    </row>
    <row r="6031" spans="1:13" x14ac:dyDescent="0.3">
      <c r="A6031" s="139">
        <f t="shared" si="6139"/>
        <v>159</v>
      </c>
      <c r="B6031" s="148">
        <f t="shared" si="6141"/>
        <v>21</v>
      </c>
      <c r="D6031" s="149" t="str">
        <f>+VLOOKUP($A6031,mUNICIPIOS!$B$4:$F$343,2,0)</f>
        <v>Retalhuleu</v>
      </c>
      <c r="E6031" s="149">
        <f>+VLOOKUP($A6031,mUNICIPIOS!$B$4:$F$343,3,0)</f>
        <v>1102</v>
      </c>
      <c r="F6031" s="149" t="str">
        <f>+VLOOKUP($A6031,mUNICIPIOS!$B$4:$F$343,4,0)</f>
        <v>San Sebastián</v>
      </c>
      <c r="G6031" s="139" t="str">
        <f t="shared" ref="G6031:K6031" si="6175">+G5993</f>
        <v>04</v>
      </c>
      <c r="H6031" t="str">
        <f t="shared" si="6175"/>
        <v>IGA</v>
      </c>
      <c r="I6031" t="str">
        <f t="shared" si="6175"/>
        <v>Índice de Gestión Administrativa</v>
      </c>
      <c r="J6031" t="str">
        <f t="shared" si="6175"/>
        <v>INDICE</v>
      </c>
      <c r="K6031">
        <f t="shared" si="6175"/>
        <v>0</v>
      </c>
      <c r="L6031" s="150">
        <f>+VLOOKUP($E6031,IGA_2018!$B$8:$N$347,12,0)</f>
        <v>0.55311621430653735</v>
      </c>
      <c r="M6031" s="142" t="str">
        <f>+VLOOKUP($E6031,IGA_2018!$B$8:$N$347,13,0)</f>
        <v>Medio</v>
      </c>
    </row>
    <row r="6032" spans="1:13" x14ac:dyDescent="0.3">
      <c r="A6032" s="139">
        <f t="shared" si="6139"/>
        <v>159</v>
      </c>
      <c r="B6032" s="148">
        <f t="shared" si="6141"/>
        <v>22</v>
      </c>
      <c r="D6032" s="149" t="str">
        <f>+VLOOKUP($A6032,mUNICIPIOS!$B$4:$F$343,2,0)</f>
        <v>Retalhuleu</v>
      </c>
      <c r="E6032" s="149">
        <f>+VLOOKUP($A6032,mUNICIPIOS!$B$4:$F$343,3,0)</f>
        <v>1102</v>
      </c>
      <c r="F6032" s="149" t="str">
        <f>+VLOOKUP($A6032,mUNICIPIOS!$B$4:$F$343,4,0)</f>
        <v>San Sebastián</v>
      </c>
      <c r="G6032" s="139" t="str">
        <f t="shared" ref="G6032:K6032" si="6176">+G5994</f>
        <v>05</v>
      </c>
      <c r="H6032" t="str">
        <f t="shared" si="6176"/>
        <v>IGF</v>
      </c>
      <c r="I6032" t="str">
        <f t="shared" si="6176"/>
        <v>Índice de Gestión Financiera</v>
      </c>
      <c r="J6032" t="str">
        <f t="shared" si="6176"/>
        <v>05-01</v>
      </c>
      <c r="K6032" t="str">
        <f t="shared" si="6176"/>
        <v>Autonomía financiera municipal</v>
      </c>
      <c r="L6032" s="150">
        <f>+VLOOKUP($E6032,IGF_2018!$B$8:$Z$347,3,0)</f>
        <v>0.16063883959968106</v>
      </c>
      <c r="M6032" s="142" t="str">
        <f>+VLOOKUP($E6032,IGF_2018!$B$8:$Z$347,4,0)</f>
        <v>Bajo</v>
      </c>
    </row>
    <row r="6033" spans="1:13" x14ac:dyDescent="0.3">
      <c r="A6033" s="139">
        <f t="shared" si="6139"/>
        <v>159</v>
      </c>
      <c r="B6033" s="148">
        <f t="shared" si="6141"/>
        <v>23</v>
      </c>
      <c r="D6033" s="149" t="str">
        <f>+VLOOKUP($A6033,mUNICIPIOS!$B$4:$F$343,2,0)</f>
        <v>Retalhuleu</v>
      </c>
      <c r="E6033" s="149">
        <f>+VLOOKUP($A6033,mUNICIPIOS!$B$4:$F$343,3,0)</f>
        <v>1102</v>
      </c>
      <c r="F6033" s="149" t="str">
        <f>+VLOOKUP($A6033,mUNICIPIOS!$B$4:$F$343,4,0)</f>
        <v>San Sebastián</v>
      </c>
      <c r="G6033" s="139" t="str">
        <f t="shared" ref="G6033:K6033" si="6177">+G5995</f>
        <v>05</v>
      </c>
      <c r="H6033" t="str">
        <f t="shared" si="6177"/>
        <v>IGF</v>
      </c>
      <c r="I6033" t="str">
        <f t="shared" si="6177"/>
        <v>Índice de Gestión Financiera</v>
      </c>
      <c r="J6033" t="str">
        <f t="shared" si="6177"/>
        <v>05-02</v>
      </c>
      <c r="K6033" t="str">
        <f t="shared" si="6177"/>
        <v xml:space="preserve">Ingresos propios por habitante -sin regalías- </v>
      </c>
      <c r="L6033" s="150">
        <f>+VLOOKUP($E6033,IGF_2018!$B$8:$Z$347,6,0)</f>
        <v>7.0902644950142632E-2</v>
      </c>
      <c r="M6033" s="142" t="str">
        <f>+VLOOKUP($E6033,IGF_2018!$B$8:$Z$347,7,0)</f>
        <v>Bajo</v>
      </c>
    </row>
    <row r="6034" spans="1:13" x14ac:dyDescent="0.3">
      <c r="A6034" s="139">
        <f t="shared" si="6139"/>
        <v>159</v>
      </c>
      <c r="B6034" s="148">
        <f t="shared" si="6141"/>
        <v>24</v>
      </c>
      <c r="D6034" s="149" t="str">
        <f>+VLOOKUP($A6034,mUNICIPIOS!$B$4:$F$343,2,0)</f>
        <v>Retalhuleu</v>
      </c>
      <c r="E6034" s="149">
        <f>+VLOOKUP($A6034,mUNICIPIOS!$B$4:$F$343,3,0)</f>
        <v>1102</v>
      </c>
      <c r="F6034" s="149" t="str">
        <f>+VLOOKUP($A6034,mUNICIPIOS!$B$4:$F$343,4,0)</f>
        <v>San Sebastián</v>
      </c>
      <c r="G6034" s="139" t="str">
        <f t="shared" ref="G6034:K6034" si="6178">+G5996</f>
        <v>05</v>
      </c>
      <c r="H6034" t="str">
        <f t="shared" si="6178"/>
        <v>IGF</v>
      </c>
      <c r="I6034" t="str">
        <f t="shared" si="6178"/>
        <v>Índice de Gestión Financiera</v>
      </c>
      <c r="J6034" t="str">
        <f t="shared" si="6178"/>
        <v>05-03</v>
      </c>
      <c r="K6034" t="str">
        <f t="shared" si="6178"/>
        <v>Ingresos del IUSI en relación a los ingresos propios -sin regalías-</v>
      </c>
      <c r="L6034" s="150">
        <f>+VLOOKUP($E6034,IGF_2018!$B$8:$Z$347,9,0)</f>
        <v>0.39085820042017405</v>
      </c>
      <c r="M6034" s="142" t="str">
        <f>+VLOOKUP($E6034,IGF_2018!$B$8:$Z$347,10,0)</f>
        <v>Medio bajo</v>
      </c>
    </row>
    <row r="6035" spans="1:13" x14ac:dyDescent="0.3">
      <c r="A6035" s="139">
        <f t="shared" si="6139"/>
        <v>159</v>
      </c>
      <c r="B6035" s="148">
        <f t="shared" si="6141"/>
        <v>25</v>
      </c>
      <c r="D6035" s="149" t="str">
        <f>+VLOOKUP($A6035,mUNICIPIOS!$B$4:$F$343,2,0)</f>
        <v>Retalhuleu</v>
      </c>
      <c r="E6035" s="149">
        <f>+VLOOKUP($A6035,mUNICIPIOS!$B$4:$F$343,3,0)</f>
        <v>1102</v>
      </c>
      <c r="F6035" s="149" t="str">
        <f>+VLOOKUP($A6035,mUNICIPIOS!$B$4:$F$343,4,0)</f>
        <v>San Sebastián</v>
      </c>
      <c r="G6035" s="139" t="str">
        <f t="shared" ref="G6035:K6035" si="6179">+G5997</f>
        <v>05</v>
      </c>
      <c r="H6035" t="str">
        <f t="shared" si="6179"/>
        <v>IGF</v>
      </c>
      <c r="I6035" t="str">
        <f t="shared" si="6179"/>
        <v>Índice de Gestión Financiera</v>
      </c>
      <c r="J6035" t="str">
        <f t="shared" si="6179"/>
        <v>05-04</v>
      </c>
      <c r="K6035" t="str">
        <f t="shared" si="6179"/>
        <v>Inversión anual en capital fijo por habitante</v>
      </c>
      <c r="L6035" s="150">
        <f>+VLOOKUP($E6035,IGF_2018!$B$8:$Z$347,12,0)</f>
        <v>3.9150419520107865E-2</v>
      </c>
      <c r="M6035" s="142" t="str">
        <f>+VLOOKUP($E6035,IGF_2018!$B$8:$Z$347,13,0)</f>
        <v>Bajo</v>
      </c>
    </row>
    <row r="6036" spans="1:13" x14ac:dyDescent="0.3">
      <c r="A6036" s="139">
        <f t="shared" si="6139"/>
        <v>159</v>
      </c>
      <c r="B6036" s="148">
        <f t="shared" si="6141"/>
        <v>26</v>
      </c>
      <c r="D6036" s="149" t="str">
        <f>+VLOOKUP($A6036,mUNICIPIOS!$B$4:$F$343,2,0)</f>
        <v>Retalhuleu</v>
      </c>
      <c r="E6036" s="149">
        <f>+VLOOKUP($A6036,mUNICIPIOS!$B$4:$F$343,3,0)</f>
        <v>1102</v>
      </c>
      <c r="F6036" s="149" t="str">
        <f>+VLOOKUP($A6036,mUNICIPIOS!$B$4:$F$343,4,0)</f>
        <v>San Sebastián</v>
      </c>
      <c r="G6036" s="139" t="str">
        <f t="shared" ref="G6036:K6036" si="6180">+G5998</f>
        <v>05</v>
      </c>
      <c r="H6036" t="str">
        <f t="shared" si="6180"/>
        <v>IGF</v>
      </c>
      <c r="I6036" t="str">
        <f t="shared" si="6180"/>
        <v>Índice de Gestión Financiera</v>
      </c>
      <c r="J6036" t="str">
        <f t="shared" si="6180"/>
        <v>05-05</v>
      </c>
      <c r="K6036" t="str">
        <f t="shared" si="6180"/>
        <v>Inversión anual en capital fijo con recursos percibidos por ingresos propios</v>
      </c>
      <c r="L6036" s="150">
        <f>+VLOOKUP($E6036,IGF_2018!$B$8:$Z$347,15,0)</f>
        <v>0</v>
      </c>
      <c r="M6036" s="142" t="str">
        <f>+VLOOKUP($E6036,IGF_2018!$B$8:$Z$347,16,0)</f>
        <v>Bajo</v>
      </c>
    </row>
    <row r="6037" spans="1:13" x14ac:dyDescent="0.3">
      <c r="A6037" s="139">
        <f t="shared" si="6139"/>
        <v>159</v>
      </c>
      <c r="B6037" s="148">
        <f t="shared" si="6141"/>
        <v>27</v>
      </c>
      <c r="D6037" s="149" t="str">
        <f>+VLOOKUP($A6037,mUNICIPIOS!$B$4:$F$343,2,0)</f>
        <v>Retalhuleu</v>
      </c>
      <c r="E6037" s="149">
        <f>+VLOOKUP($A6037,mUNICIPIOS!$B$4:$F$343,3,0)</f>
        <v>1102</v>
      </c>
      <c r="F6037" s="149" t="str">
        <f>+VLOOKUP($A6037,mUNICIPIOS!$B$4:$F$343,4,0)</f>
        <v>San Sebastián</v>
      </c>
      <c r="G6037" s="139" t="str">
        <f t="shared" ref="G6037:K6037" si="6181">+G5999</f>
        <v>05</v>
      </c>
      <c r="H6037" t="str">
        <f t="shared" si="6181"/>
        <v>IGF</v>
      </c>
      <c r="I6037" t="str">
        <f t="shared" si="6181"/>
        <v>Índice de Gestión Financiera</v>
      </c>
      <c r="J6037" t="str">
        <f t="shared" si="6181"/>
        <v>05-06</v>
      </c>
      <c r="K6037" t="str">
        <f t="shared" si="6181"/>
        <v xml:space="preserve">Inversión anual en capital fijo con recursos percibidos por transferencias del Gobierno Central </v>
      </c>
      <c r="L6037" s="150">
        <f>+VLOOKUP($E6037,IGF_2018!$B$8:$Z$347,18,0)</f>
        <v>7.2895428236935775E-2</v>
      </c>
      <c r="M6037" s="142" t="str">
        <f>+VLOOKUP($E6037,IGF_2018!$B$8:$Z$347,19,0)</f>
        <v>Bajo</v>
      </c>
    </row>
    <row r="6038" spans="1:13" x14ac:dyDescent="0.3">
      <c r="A6038" s="139">
        <f t="shared" si="6139"/>
        <v>159</v>
      </c>
      <c r="B6038" s="148">
        <f t="shared" si="6141"/>
        <v>28</v>
      </c>
      <c r="D6038" s="149" t="str">
        <f>+VLOOKUP($A6038,mUNICIPIOS!$B$4:$F$343,2,0)</f>
        <v>Retalhuleu</v>
      </c>
      <c r="E6038" s="149">
        <f>+VLOOKUP($A6038,mUNICIPIOS!$B$4:$F$343,3,0)</f>
        <v>1102</v>
      </c>
      <c r="F6038" s="149" t="str">
        <f>+VLOOKUP($A6038,mUNICIPIOS!$B$4:$F$343,4,0)</f>
        <v>San Sebastián</v>
      </c>
      <c r="G6038" s="139" t="str">
        <f t="shared" ref="G6038:K6038" si="6182">+G6000</f>
        <v>05</v>
      </c>
      <c r="H6038" t="str">
        <f t="shared" si="6182"/>
        <v>IGF</v>
      </c>
      <c r="I6038" t="str">
        <f t="shared" si="6182"/>
        <v>Índice de Gestión Financiera</v>
      </c>
      <c r="J6038" t="str">
        <f t="shared" si="6182"/>
        <v>05-07</v>
      </c>
      <c r="K6038" t="str">
        <f t="shared" si="6182"/>
        <v>Financiamiento por endeudamiento municipal</v>
      </c>
      <c r="L6038" s="150">
        <f>+VLOOKUP($E6038,IGF_2018!$B$8:$Z$347,21,0)</f>
        <v>1</v>
      </c>
      <c r="M6038" s="142" t="str">
        <f>+VLOOKUP($E6038,IGF_2018!$B$8:$Z$347,22,0)</f>
        <v>Alto</v>
      </c>
    </row>
    <row r="6039" spans="1:13" x14ac:dyDescent="0.3">
      <c r="A6039" s="139">
        <f t="shared" si="6139"/>
        <v>159</v>
      </c>
      <c r="B6039" s="148">
        <f t="shared" si="6141"/>
        <v>29</v>
      </c>
      <c r="D6039" s="149" t="str">
        <f>+VLOOKUP($A6039,mUNICIPIOS!$B$4:$F$343,2,0)</f>
        <v>Retalhuleu</v>
      </c>
      <c r="E6039" s="149">
        <f>+VLOOKUP($A6039,mUNICIPIOS!$B$4:$F$343,3,0)</f>
        <v>1102</v>
      </c>
      <c r="F6039" s="149" t="str">
        <f>+VLOOKUP($A6039,mUNICIPIOS!$B$4:$F$343,4,0)</f>
        <v>San Sebastián</v>
      </c>
      <c r="G6039" s="139" t="str">
        <f t="shared" ref="G6039:K6039" si="6183">+G6001</f>
        <v>05</v>
      </c>
      <c r="H6039" t="str">
        <f t="shared" si="6183"/>
        <v>IGF</v>
      </c>
      <c r="I6039" t="str">
        <f t="shared" si="6183"/>
        <v>Índice de Gestión Financiera</v>
      </c>
      <c r="J6039" t="str">
        <f t="shared" si="6183"/>
        <v>INDICE</v>
      </c>
      <c r="K6039">
        <f t="shared" si="6183"/>
        <v>0</v>
      </c>
      <c r="L6039" s="150">
        <f>+VLOOKUP($E6039,IGF_2018!$B$8:$Z$347,24,0)</f>
        <v>0.29659870172768654</v>
      </c>
      <c r="M6039" s="142" t="str">
        <f>+VLOOKUP($E6039,IGF_2018!$B$8:$Z$347,25,0)</f>
        <v>Medio bajo</v>
      </c>
    </row>
    <row r="6040" spans="1:13" x14ac:dyDescent="0.3">
      <c r="A6040" s="139">
        <f t="shared" si="6139"/>
        <v>159</v>
      </c>
      <c r="B6040" s="148">
        <f t="shared" si="6141"/>
        <v>30</v>
      </c>
      <c r="D6040" s="149" t="str">
        <f>+VLOOKUP($A6040,mUNICIPIOS!$B$4:$F$343,2,0)</f>
        <v>Retalhuleu</v>
      </c>
      <c r="E6040" s="149">
        <f>+VLOOKUP($A6040,mUNICIPIOS!$B$4:$F$343,3,0)</f>
        <v>1102</v>
      </c>
      <c r="F6040" s="149" t="str">
        <f>+VLOOKUP($A6040,mUNICIPIOS!$B$4:$F$343,4,0)</f>
        <v>San Sebastián</v>
      </c>
      <c r="G6040" s="139" t="str">
        <f t="shared" ref="G6040:K6040" si="6184">+G6002</f>
        <v>06</v>
      </c>
      <c r="H6040" t="str">
        <f t="shared" si="6184"/>
        <v>IGE</v>
      </c>
      <c r="I6040" t="str">
        <f t="shared" si="6184"/>
        <v>Índice de Gestión Estratégica</v>
      </c>
      <c r="J6040" t="str">
        <f t="shared" si="6184"/>
        <v>06-01</v>
      </c>
      <c r="K6040" t="str">
        <f t="shared" si="6184"/>
        <v>Ejecución del Plan Operativo Anual  (POA)</v>
      </c>
      <c r="L6040" s="150">
        <f>+VLOOKUP($E6040,IGE_2018!$B$8:$Z$347,3,0)</f>
        <v>0</v>
      </c>
      <c r="M6040" s="142" t="str">
        <f>+VLOOKUP($E6040,IGE_2018!$B$8:$Z$347,4,0)</f>
        <v>Bajo</v>
      </c>
    </row>
    <row r="6041" spans="1:13" x14ac:dyDescent="0.3">
      <c r="A6041" s="139">
        <f t="shared" si="6139"/>
        <v>159</v>
      </c>
      <c r="B6041" s="148">
        <f t="shared" si="6141"/>
        <v>31</v>
      </c>
      <c r="D6041" s="149" t="str">
        <f>+VLOOKUP($A6041,mUNICIPIOS!$B$4:$F$343,2,0)</f>
        <v>Retalhuleu</v>
      </c>
      <c r="E6041" s="149">
        <f>+VLOOKUP($A6041,mUNICIPIOS!$B$4:$F$343,3,0)</f>
        <v>1102</v>
      </c>
      <c r="F6041" s="149" t="str">
        <f>+VLOOKUP($A6041,mUNICIPIOS!$B$4:$F$343,4,0)</f>
        <v>San Sebastián</v>
      </c>
      <c r="G6041" s="139" t="str">
        <f t="shared" ref="G6041:K6041" si="6185">+G6003</f>
        <v>06</v>
      </c>
      <c r="H6041" t="str">
        <f t="shared" si="6185"/>
        <v>IGE</v>
      </c>
      <c r="I6041" t="str">
        <f t="shared" si="6185"/>
        <v>Índice de Gestión Estratégica</v>
      </c>
      <c r="J6041" t="str">
        <f t="shared" si="6185"/>
        <v>06-02</v>
      </c>
      <c r="K6041" t="str">
        <f t="shared" si="6185"/>
        <v>Relación Plan de Desarrollo Municipal y Ordenamiento Territorial (PDM-OT) - Plan Estratégico Institucional (PEI) - Plan Operativo Multianual (POM) - Plan Operativo Anual (POA)</v>
      </c>
      <c r="L6041" s="150">
        <f>+VLOOKUP($E6041,IGE_2018!$B$8:$Z$347,6,0)</f>
        <v>0</v>
      </c>
      <c r="M6041" s="142" t="str">
        <f>+VLOOKUP($E6041,IGE_2018!$B$8:$Z$347,7,0)</f>
        <v>Bajo</v>
      </c>
    </row>
    <row r="6042" spans="1:13" x14ac:dyDescent="0.3">
      <c r="A6042" s="139">
        <f t="shared" si="6139"/>
        <v>159</v>
      </c>
      <c r="B6042" s="148">
        <f t="shared" si="6141"/>
        <v>32</v>
      </c>
      <c r="D6042" s="149" t="str">
        <f>+VLOOKUP($A6042,mUNICIPIOS!$B$4:$F$343,2,0)</f>
        <v>Retalhuleu</v>
      </c>
      <c r="E6042" s="149">
        <f>+VLOOKUP($A6042,mUNICIPIOS!$B$4:$F$343,3,0)</f>
        <v>1102</v>
      </c>
      <c r="F6042" s="149" t="str">
        <f>+VLOOKUP($A6042,mUNICIPIOS!$B$4:$F$343,4,0)</f>
        <v>San Sebastián</v>
      </c>
      <c r="G6042" s="139" t="str">
        <f t="shared" ref="G6042:K6042" si="6186">+G6004</f>
        <v>06</v>
      </c>
      <c r="H6042" t="str">
        <f t="shared" si="6186"/>
        <v>IGE</v>
      </c>
      <c r="I6042" t="str">
        <f t="shared" si="6186"/>
        <v>Índice de Gestión Estratégica</v>
      </c>
      <c r="J6042" t="str">
        <f t="shared" si="6186"/>
        <v>06-03</v>
      </c>
      <c r="K6042" t="str">
        <f t="shared" si="6186"/>
        <v>Presupuesto de egresos relacionado a competencias municipales que responden a prioridades nacionales de desarrollo.</v>
      </c>
      <c r="L6042" s="150">
        <f>+VLOOKUP($E6042,IGE_2018!$B$8:$Z$347,9,0)</f>
        <v>0.20929777926763118</v>
      </c>
      <c r="M6042" s="142" t="str">
        <f>+VLOOKUP($E6042,IGE_2018!$B$8:$Z$347,10,0)</f>
        <v>Medio bajo</v>
      </c>
    </row>
    <row r="6043" spans="1:13" x14ac:dyDescent="0.3">
      <c r="A6043" s="139">
        <f t="shared" si="6139"/>
        <v>159</v>
      </c>
      <c r="B6043" s="148">
        <f t="shared" si="6141"/>
        <v>33</v>
      </c>
      <c r="D6043" s="149" t="str">
        <f>+VLOOKUP($A6043,mUNICIPIOS!$B$4:$F$343,2,0)</f>
        <v>Retalhuleu</v>
      </c>
      <c r="E6043" s="149">
        <f>+VLOOKUP($A6043,mUNICIPIOS!$B$4:$F$343,3,0)</f>
        <v>1102</v>
      </c>
      <c r="F6043" s="149" t="str">
        <f>+VLOOKUP($A6043,mUNICIPIOS!$B$4:$F$343,4,0)</f>
        <v>San Sebastián</v>
      </c>
      <c r="G6043" s="139" t="str">
        <f t="shared" ref="G6043:K6043" si="6187">+G6005</f>
        <v>06</v>
      </c>
      <c r="H6043" t="str">
        <f t="shared" si="6187"/>
        <v>IGE</v>
      </c>
      <c r="I6043" t="str">
        <f t="shared" si="6187"/>
        <v>Índice de Gestión Estratégica</v>
      </c>
      <c r="J6043" t="str">
        <f t="shared" si="6187"/>
        <v>06-04</v>
      </c>
      <c r="K6043" t="str">
        <f t="shared" si="6187"/>
        <v>Institucionalización de la gestión ordenada del territorio</v>
      </c>
      <c r="L6043" s="150">
        <f>+VLOOKUP($E6043,IGE_2018!$B$8:$Z$347,12,0)</f>
        <v>0</v>
      </c>
      <c r="M6043" s="142" t="str">
        <f>+VLOOKUP($E6043,IGE_2018!$B$8:$Z$347,13,0)</f>
        <v>Bajo</v>
      </c>
    </row>
    <row r="6044" spans="1:13" x14ac:dyDescent="0.3">
      <c r="A6044" s="139">
        <f t="shared" si="6139"/>
        <v>159</v>
      </c>
      <c r="B6044" s="148">
        <f t="shared" si="6141"/>
        <v>34</v>
      </c>
      <c r="D6044" s="149" t="str">
        <f>+VLOOKUP($A6044,mUNICIPIOS!$B$4:$F$343,2,0)</f>
        <v>Retalhuleu</v>
      </c>
      <c r="E6044" s="149">
        <f>+VLOOKUP($A6044,mUNICIPIOS!$B$4:$F$343,3,0)</f>
        <v>1102</v>
      </c>
      <c r="F6044" s="149" t="str">
        <f>+VLOOKUP($A6044,mUNICIPIOS!$B$4:$F$343,4,0)</f>
        <v>San Sebastián</v>
      </c>
      <c r="G6044" s="139" t="str">
        <f t="shared" ref="G6044:K6044" si="6188">+G6006</f>
        <v>06</v>
      </c>
      <c r="H6044" t="str">
        <f t="shared" si="6188"/>
        <v>IGE</v>
      </c>
      <c r="I6044" t="str">
        <f t="shared" si="6188"/>
        <v>Índice de Gestión Estratégica</v>
      </c>
      <c r="J6044" t="str">
        <f t="shared" si="6188"/>
        <v>06-05</v>
      </c>
      <c r="K6044" t="str">
        <f t="shared" si="6188"/>
        <v>Acciones para la gestión ordenada del territorio</v>
      </c>
      <c r="L6044" s="150">
        <f>+VLOOKUP($E6044,IGE_2018!$B$8:$Z$347,15,0)</f>
        <v>0</v>
      </c>
      <c r="M6044" s="142" t="str">
        <f>+VLOOKUP($E6044,IGE_2018!$B$8:$Z$347,16,0)</f>
        <v>Bajo</v>
      </c>
    </row>
    <row r="6045" spans="1:13" x14ac:dyDescent="0.3">
      <c r="A6045" s="139">
        <f t="shared" si="6139"/>
        <v>159</v>
      </c>
      <c r="B6045" s="148">
        <f t="shared" si="6141"/>
        <v>35</v>
      </c>
      <c r="D6045" s="149" t="str">
        <f>+VLOOKUP($A6045,mUNICIPIOS!$B$4:$F$343,2,0)</f>
        <v>Retalhuleu</v>
      </c>
      <c r="E6045" s="149">
        <f>+VLOOKUP($A6045,mUNICIPIOS!$B$4:$F$343,3,0)</f>
        <v>1102</v>
      </c>
      <c r="F6045" s="149" t="str">
        <f>+VLOOKUP($A6045,mUNICIPIOS!$B$4:$F$343,4,0)</f>
        <v>San Sebastián</v>
      </c>
      <c r="G6045" s="139" t="str">
        <f t="shared" ref="G6045:K6045" si="6189">+G6007</f>
        <v>06</v>
      </c>
      <c r="H6045" t="str">
        <f t="shared" si="6189"/>
        <v>IGE</v>
      </c>
      <c r="I6045" t="str">
        <f t="shared" si="6189"/>
        <v>Índice de Gestión Estratégica</v>
      </c>
      <c r="J6045" t="str">
        <f t="shared" si="6189"/>
        <v>06-06</v>
      </c>
      <c r="K6045" t="str">
        <f t="shared" si="6189"/>
        <v>Gestión de riesgo en la formulación de proyectos derivados de la planificación operativa anual</v>
      </c>
      <c r="L6045" s="150">
        <f>+VLOOKUP($E6045,IGE_2018!$B$8:$Z$347,18,0)</f>
        <v>0</v>
      </c>
      <c r="M6045" s="142" t="str">
        <f>+VLOOKUP($E6045,IGE_2018!$B$8:$Z$347,19,0)</f>
        <v>Bajo</v>
      </c>
    </row>
    <row r="6046" spans="1:13" x14ac:dyDescent="0.3">
      <c r="A6046" s="139">
        <f t="shared" si="6139"/>
        <v>159</v>
      </c>
      <c r="B6046" s="148">
        <f t="shared" si="6141"/>
        <v>36</v>
      </c>
      <c r="D6046" s="149" t="str">
        <f>+VLOOKUP($A6046,mUNICIPIOS!$B$4:$F$343,2,0)</f>
        <v>Retalhuleu</v>
      </c>
      <c r="E6046" s="149">
        <f>+VLOOKUP($A6046,mUNICIPIOS!$B$4:$F$343,3,0)</f>
        <v>1102</v>
      </c>
      <c r="F6046" s="149" t="str">
        <f>+VLOOKUP($A6046,mUNICIPIOS!$B$4:$F$343,4,0)</f>
        <v>San Sebastián</v>
      </c>
      <c r="G6046" s="139" t="str">
        <f t="shared" ref="G6046:K6046" si="6190">+G6008</f>
        <v>06</v>
      </c>
      <c r="H6046" t="str">
        <f t="shared" si="6190"/>
        <v>IGE</v>
      </c>
      <c r="I6046" t="str">
        <f t="shared" si="6190"/>
        <v>Índice de Gestión Estratégica</v>
      </c>
      <c r="J6046" t="str">
        <f t="shared" si="6190"/>
        <v>06-07</v>
      </c>
      <c r="K6046" t="str">
        <f t="shared" si="6190"/>
        <v>Ingresos por servicios ambientales en relación a los ingresos propios sin regalías</v>
      </c>
      <c r="L6046" s="150">
        <f>+VLOOKUP($E6046,IGE_2018!$B$8:$Z$347,21,0)</f>
        <v>0</v>
      </c>
      <c r="M6046" s="142" t="str">
        <f>+VLOOKUP($E6046,IGE_2018!$B$8:$Z$347,22,0)</f>
        <v>Bajo</v>
      </c>
    </row>
    <row r="6047" spans="1:13" x14ac:dyDescent="0.3">
      <c r="A6047" s="139">
        <f t="shared" si="6139"/>
        <v>159</v>
      </c>
      <c r="B6047" s="148">
        <f t="shared" si="6141"/>
        <v>37</v>
      </c>
      <c r="D6047" s="149" t="str">
        <f>+VLOOKUP($A6047,mUNICIPIOS!$B$4:$F$343,2,0)</f>
        <v>Retalhuleu</v>
      </c>
      <c r="E6047" s="149">
        <f>+VLOOKUP($A6047,mUNICIPIOS!$B$4:$F$343,3,0)</f>
        <v>1102</v>
      </c>
      <c r="F6047" s="149" t="str">
        <f>+VLOOKUP($A6047,mUNICIPIOS!$B$4:$F$343,4,0)</f>
        <v>San Sebastián</v>
      </c>
      <c r="G6047" s="139" t="str">
        <f t="shared" ref="G6047:K6047" si="6191">+G6009</f>
        <v>06</v>
      </c>
      <c r="H6047" t="str">
        <f t="shared" si="6191"/>
        <v>IGE</v>
      </c>
      <c r="I6047" t="str">
        <f t="shared" si="6191"/>
        <v>Índice de Gestión Estratégica</v>
      </c>
      <c r="J6047" t="str">
        <f t="shared" si="6191"/>
        <v>INDICE</v>
      </c>
      <c r="K6047">
        <f t="shared" si="6191"/>
        <v>0</v>
      </c>
      <c r="L6047" s="150">
        <f>+VLOOKUP($E6047,IGE_2018!$B$8:$Z$347,24,0)</f>
        <v>5.2324444816907796E-2</v>
      </c>
      <c r="M6047" s="142" t="str">
        <f>+VLOOKUP($E6047,IGE_2018!$B$8:$Z$347,25,0)</f>
        <v>Bajo</v>
      </c>
    </row>
    <row r="6048" spans="1:13" x14ac:dyDescent="0.3">
      <c r="A6048" s="139">
        <f t="shared" si="6139"/>
        <v>159</v>
      </c>
      <c r="B6048" s="148">
        <f t="shared" si="6141"/>
        <v>38</v>
      </c>
      <c r="D6048" s="149" t="str">
        <f>+VLOOKUP($A6048,mUNICIPIOS!$B$4:$F$343,2,0)</f>
        <v>Retalhuleu</v>
      </c>
      <c r="E6048" s="149">
        <f>+VLOOKUP($A6048,mUNICIPIOS!$B$4:$F$343,3,0)</f>
        <v>1102</v>
      </c>
      <c r="F6048" s="149" t="str">
        <f>+VLOOKUP($A6048,mUNICIPIOS!$B$4:$F$343,4,0)</f>
        <v>San Sebastián</v>
      </c>
      <c r="G6048" s="139" t="str">
        <f t="shared" ref="G6048:K6048" si="6192">+G6010</f>
        <v>RANKING</v>
      </c>
      <c r="H6048" t="str">
        <f t="shared" si="6192"/>
        <v>RGM</v>
      </c>
      <c r="I6048" t="str">
        <f t="shared" si="6192"/>
        <v>Ranking de la Gestión Municipal 2018</v>
      </c>
      <c r="J6048" t="str">
        <f t="shared" si="6192"/>
        <v>RANKING</v>
      </c>
      <c r="K6048">
        <f t="shared" si="6192"/>
        <v>0</v>
      </c>
      <c r="L6048" s="151">
        <f>+VLOOKUP($E6048,Resultados_generales!$C$8:$AE$347,27,0)</f>
        <v>0.2951053641755691</v>
      </c>
      <c r="M6048" t="str">
        <f>+VLOOKUP($E6048,Resultados_generales!$C$8:$AE$347,28,0)</f>
        <v>Medio bajo</v>
      </c>
    </row>
    <row r="6049" spans="1:13" x14ac:dyDescent="0.3">
      <c r="A6049" s="139">
        <f t="shared" si="6139"/>
        <v>160</v>
      </c>
      <c r="B6049" s="148">
        <f t="shared" si="6141"/>
        <v>1</v>
      </c>
      <c r="D6049" s="149" t="str">
        <f>+VLOOKUP($A6049,mUNICIPIOS!$B$4:$F$343,2,0)</f>
        <v>Retalhuleu</v>
      </c>
      <c r="E6049" s="149">
        <f>+VLOOKUP($A6049,mUNICIPIOS!$B$4:$F$343,3,0)</f>
        <v>1103</v>
      </c>
      <c r="F6049" s="149" t="str">
        <f>+VLOOKUP($A6049,mUNICIPIOS!$B$4:$F$343,4,0)</f>
        <v>Santa Cruz Muluá</v>
      </c>
      <c r="G6049" s="139" t="str">
        <f t="shared" ref="G6049:K6049" si="6193">+G6011</f>
        <v>01</v>
      </c>
      <c r="H6049" t="str">
        <f t="shared" si="6193"/>
        <v>IPC</v>
      </c>
      <c r="I6049" t="str">
        <f t="shared" si="6193"/>
        <v>Índice de Participación Ciudadana</v>
      </c>
      <c r="J6049" t="str">
        <f t="shared" si="6193"/>
        <v>01-01</v>
      </c>
      <c r="K6049" t="str">
        <f t="shared" si="6193"/>
        <v>Número de reuniones del COMUDE en el año de la medición.</v>
      </c>
      <c r="L6049" s="150">
        <f>+VLOOKUP($E6049,IPC_2018!$B$8:$T$347,3,0)</f>
        <v>1</v>
      </c>
      <c r="M6049" s="142" t="str">
        <f>+VLOOKUP($E6049,IPC_2018!$B$8:$T$347,4,0)</f>
        <v>Alto</v>
      </c>
    </row>
    <row r="6050" spans="1:13" x14ac:dyDescent="0.3">
      <c r="A6050" s="139">
        <f t="shared" si="6139"/>
        <v>160</v>
      </c>
      <c r="B6050" s="148">
        <f t="shared" si="6141"/>
        <v>2</v>
      </c>
      <c r="D6050" s="149" t="str">
        <f>+VLOOKUP($A6050,mUNICIPIOS!$B$4:$F$343,2,0)</f>
        <v>Retalhuleu</v>
      </c>
      <c r="E6050" s="149">
        <f>+VLOOKUP($A6050,mUNICIPIOS!$B$4:$F$343,3,0)</f>
        <v>1103</v>
      </c>
      <c r="F6050" s="149" t="str">
        <f>+VLOOKUP($A6050,mUNICIPIOS!$B$4:$F$343,4,0)</f>
        <v>Santa Cruz Muluá</v>
      </c>
      <c r="G6050" s="139" t="str">
        <f t="shared" ref="G6050:K6050" si="6194">+G6012</f>
        <v>01</v>
      </c>
      <c r="H6050" t="str">
        <f t="shared" si="6194"/>
        <v>IPC</v>
      </c>
      <c r="I6050" t="str">
        <f t="shared" si="6194"/>
        <v>Índice de Participación Ciudadana</v>
      </c>
      <c r="J6050" t="str">
        <f t="shared" si="6194"/>
        <v>01-02</v>
      </c>
      <c r="K6050" t="str">
        <f t="shared" si="6194"/>
        <v>Participación de Alcaldes, Concejales y Síndicos determinados o designados en el COMUDE</v>
      </c>
      <c r="L6050" s="150">
        <f>+VLOOKUP($E6050,IPC_2018!$B$8:$T$347,6,0)</f>
        <v>1</v>
      </c>
      <c r="M6050" s="142" t="str">
        <f>+VLOOKUP($E6050,IPC_2018!$B$8:$T$347,7,0)</f>
        <v>Alto</v>
      </c>
    </row>
    <row r="6051" spans="1:13" x14ac:dyDescent="0.3">
      <c r="A6051" s="139">
        <f t="shared" si="6139"/>
        <v>160</v>
      </c>
      <c r="B6051" s="148">
        <f t="shared" si="6141"/>
        <v>3</v>
      </c>
      <c r="D6051" s="149" t="str">
        <f>+VLOOKUP($A6051,mUNICIPIOS!$B$4:$F$343,2,0)</f>
        <v>Retalhuleu</v>
      </c>
      <c r="E6051" s="149">
        <f>+VLOOKUP($A6051,mUNICIPIOS!$B$4:$F$343,3,0)</f>
        <v>1103</v>
      </c>
      <c r="F6051" s="149" t="str">
        <f>+VLOOKUP($A6051,mUNICIPIOS!$B$4:$F$343,4,0)</f>
        <v>Santa Cruz Muluá</v>
      </c>
      <c r="G6051" s="139" t="str">
        <f t="shared" ref="G6051:K6051" si="6195">+G6013</f>
        <v>01</v>
      </c>
      <c r="H6051" t="str">
        <f t="shared" si="6195"/>
        <v>IPC</v>
      </c>
      <c r="I6051" t="str">
        <f t="shared" si="6195"/>
        <v>Índice de Participación Ciudadana</v>
      </c>
      <c r="J6051" t="str">
        <f t="shared" si="6195"/>
        <v>01-03</v>
      </c>
      <c r="K6051" t="str">
        <f t="shared" si="6195"/>
        <v>Participación  de organizaciones de jóvenes, mujeres, pueblos mayas, xincas, garífunas, y otras organizaciones en el Comude</v>
      </c>
      <c r="L6051" s="150">
        <f>+VLOOKUP($E6051,IPC_2018!$B$8:$T$347,9,0)</f>
        <v>0.23744292237442921</v>
      </c>
      <c r="M6051" s="142" t="str">
        <f>+VLOOKUP($E6051,IPC_2018!$B$8:$T$347,10,0)</f>
        <v>Medio bajo</v>
      </c>
    </row>
    <row r="6052" spans="1:13" x14ac:dyDescent="0.3">
      <c r="A6052" s="139">
        <f t="shared" si="6139"/>
        <v>160</v>
      </c>
      <c r="B6052" s="148">
        <f t="shared" si="6141"/>
        <v>4</v>
      </c>
      <c r="D6052" s="149" t="str">
        <f>+VLOOKUP($A6052,mUNICIPIOS!$B$4:$F$343,2,0)</f>
        <v>Retalhuleu</v>
      </c>
      <c r="E6052" s="149">
        <f>+VLOOKUP($A6052,mUNICIPIOS!$B$4:$F$343,3,0)</f>
        <v>1103</v>
      </c>
      <c r="F6052" s="149" t="str">
        <f>+VLOOKUP($A6052,mUNICIPIOS!$B$4:$F$343,4,0)</f>
        <v>Santa Cruz Muluá</v>
      </c>
      <c r="G6052" s="139" t="str">
        <f t="shared" ref="G6052:K6052" si="6196">+G6014</f>
        <v>01</v>
      </c>
      <c r="H6052" t="str">
        <f t="shared" si="6196"/>
        <v>IPC</v>
      </c>
      <c r="I6052" t="str">
        <f t="shared" si="6196"/>
        <v>Índice de Participación Ciudadana</v>
      </c>
      <c r="J6052" t="str">
        <f t="shared" si="6196"/>
        <v>01-04</v>
      </c>
      <c r="K6052" t="str">
        <f t="shared" si="6196"/>
        <v>Representatividad territorial del Comude.</v>
      </c>
      <c r="L6052" s="150">
        <f>+VLOOKUP($E6052,IPC_2018!$B$8:$T$347,12,0)</f>
        <v>0.75</v>
      </c>
      <c r="M6052" s="142" t="str">
        <f>+VLOOKUP($E6052,IPC_2018!$B$8:$T$347,13,0)</f>
        <v>Medio alto</v>
      </c>
    </row>
    <row r="6053" spans="1:13" x14ac:dyDescent="0.3">
      <c r="A6053" s="139">
        <f t="shared" si="6139"/>
        <v>160</v>
      </c>
      <c r="B6053" s="148">
        <f t="shared" si="6141"/>
        <v>5</v>
      </c>
      <c r="D6053" s="149" t="str">
        <f>+VLOOKUP($A6053,mUNICIPIOS!$B$4:$F$343,2,0)</f>
        <v>Retalhuleu</v>
      </c>
      <c r="E6053" s="149">
        <f>+VLOOKUP($A6053,mUNICIPIOS!$B$4:$F$343,3,0)</f>
        <v>1103</v>
      </c>
      <c r="F6053" s="149" t="str">
        <f>+VLOOKUP($A6053,mUNICIPIOS!$B$4:$F$343,4,0)</f>
        <v>Santa Cruz Muluá</v>
      </c>
      <c r="G6053" s="139" t="str">
        <f t="shared" ref="G6053:K6053" si="6197">+G6015</f>
        <v>01</v>
      </c>
      <c r="H6053" t="str">
        <f t="shared" si="6197"/>
        <v>IPC</v>
      </c>
      <c r="I6053" t="str">
        <f t="shared" si="6197"/>
        <v>Índice de Participación Ciudadana</v>
      </c>
      <c r="J6053" t="str">
        <f t="shared" si="6197"/>
        <v>01-05</v>
      </c>
      <c r="K6053" t="str">
        <f t="shared" si="6197"/>
        <v>Funcionamiento del Comude</v>
      </c>
      <c r="L6053" s="150">
        <f>+VLOOKUP($E6053,IPC_2018!$B$8:$T$347,15,0)</f>
        <v>0.29416961141136733</v>
      </c>
      <c r="M6053" s="142" t="str">
        <f>+VLOOKUP($E6053,IPC_2018!$B$8:$T$347,16,0)</f>
        <v>Medio bajo</v>
      </c>
    </row>
    <row r="6054" spans="1:13" x14ac:dyDescent="0.3">
      <c r="A6054" s="139">
        <f t="shared" si="6139"/>
        <v>160</v>
      </c>
      <c r="B6054" s="148">
        <f t="shared" si="6141"/>
        <v>6</v>
      </c>
      <c r="D6054" s="149" t="str">
        <f>+VLOOKUP($A6054,mUNICIPIOS!$B$4:$F$343,2,0)</f>
        <v>Retalhuleu</v>
      </c>
      <c r="E6054" s="149">
        <f>+VLOOKUP($A6054,mUNICIPIOS!$B$4:$F$343,3,0)</f>
        <v>1103</v>
      </c>
      <c r="F6054" s="149" t="str">
        <f>+VLOOKUP($A6054,mUNICIPIOS!$B$4:$F$343,4,0)</f>
        <v>Santa Cruz Muluá</v>
      </c>
      <c r="G6054" s="139" t="str">
        <f t="shared" ref="G6054:K6054" si="6198">+G6016</f>
        <v>01</v>
      </c>
      <c r="H6054" t="str">
        <f t="shared" si="6198"/>
        <v>IPC</v>
      </c>
      <c r="I6054" t="str">
        <f t="shared" si="6198"/>
        <v>Índice de Participación Ciudadana</v>
      </c>
      <c r="J6054" t="str">
        <f t="shared" si="6198"/>
        <v>INDICE</v>
      </c>
      <c r="K6054">
        <f t="shared" si="6198"/>
        <v>0</v>
      </c>
      <c r="L6054" s="150">
        <f>+VLOOKUP($E6054,IPC_2018!$B$8:$T$347,18,0)</f>
        <v>0.74224188006786951</v>
      </c>
      <c r="M6054" s="142" t="str">
        <f>+VLOOKUP($E6054,IPC_2018!$B$8:$T$347,19,0)</f>
        <v>Medio alto</v>
      </c>
    </row>
    <row r="6055" spans="1:13" x14ac:dyDescent="0.3">
      <c r="A6055" s="139">
        <f t="shared" si="6139"/>
        <v>160</v>
      </c>
      <c r="B6055" s="148">
        <f t="shared" si="6141"/>
        <v>7</v>
      </c>
      <c r="D6055" s="149" t="str">
        <f>+VLOOKUP($A6055,mUNICIPIOS!$B$4:$F$343,2,0)</f>
        <v>Retalhuleu</v>
      </c>
      <c r="E6055" s="149">
        <f>+VLOOKUP($A6055,mUNICIPIOS!$B$4:$F$343,3,0)</f>
        <v>1103</v>
      </c>
      <c r="F6055" s="149" t="str">
        <f>+VLOOKUP($A6055,mUNICIPIOS!$B$4:$F$343,4,0)</f>
        <v>Santa Cruz Muluá</v>
      </c>
      <c r="G6055" s="139" t="str">
        <f t="shared" ref="G6055:K6055" si="6199">+G6017</f>
        <v>02</v>
      </c>
      <c r="H6055" t="str">
        <f t="shared" si="6199"/>
        <v>IIC</v>
      </c>
      <c r="I6055" t="str">
        <f t="shared" si="6199"/>
        <v>Índice de Información a la Ciudadanía</v>
      </c>
      <c r="J6055" t="str">
        <f t="shared" si="6199"/>
        <v>02-01</v>
      </c>
      <c r="K6055" t="str">
        <f t="shared" si="6199"/>
        <v>Rendición de cuentas cuatrimestral y anual al Comude enfocadas en resultados.</v>
      </c>
      <c r="L6055" s="150">
        <f>+VLOOKUP($E6055,IIC_2018!$B$8:$Q$347,3,0)</f>
        <v>0.26666666666666666</v>
      </c>
      <c r="M6055" s="142" t="str">
        <f>+VLOOKUP($E6055,IIC_2018!$B$8:$Q$347,4,0)</f>
        <v>Medio bajo</v>
      </c>
    </row>
    <row r="6056" spans="1:13" x14ac:dyDescent="0.3">
      <c r="A6056" s="139">
        <f t="shared" si="6139"/>
        <v>160</v>
      </c>
      <c r="B6056" s="148">
        <f t="shared" si="6141"/>
        <v>8</v>
      </c>
      <c r="D6056" s="149" t="str">
        <f>+VLOOKUP($A6056,mUNICIPIOS!$B$4:$F$343,2,0)</f>
        <v>Retalhuleu</v>
      </c>
      <c r="E6056" s="149">
        <f>+VLOOKUP($A6056,mUNICIPIOS!$B$4:$F$343,3,0)</f>
        <v>1103</v>
      </c>
      <c r="F6056" s="149" t="str">
        <f>+VLOOKUP($A6056,mUNICIPIOS!$B$4:$F$343,4,0)</f>
        <v>Santa Cruz Muluá</v>
      </c>
      <c r="G6056" s="139" t="str">
        <f t="shared" ref="G6056:K6056" si="6200">+G6018</f>
        <v>02</v>
      </c>
      <c r="H6056" t="str">
        <f t="shared" si="6200"/>
        <v>IIC</v>
      </c>
      <c r="I6056" t="str">
        <f t="shared" si="6200"/>
        <v>Índice de Información a la Ciudadanía</v>
      </c>
      <c r="J6056" t="str">
        <f t="shared" si="6200"/>
        <v>02-02</v>
      </c>
      <c r="K6056" t="str">
        <f t="shared" si="6200"/>
        <v>Información presupuestaria y otra información brindada a la ciudadanía disponible en medios locales de comunicación.</v>
      </c>
      <c r="L6056" s="150">
        <f>+VLOOKUP($E6056,IIC_2018!$B$8:$Q$347,6,0)</f>
        <v>0.75</v>
      </c>
      <c r="M6056" s="142" t="str">
        <f>+VLOOKUP($E6056,IIC_2018!$B$8:$Q$347,7,0)</f>
        <v>Medio alto</v>
      </c>
    </row>
    <row r="6057" spans="1:13" x14ac:dyDescent="0.3">
      <c r="A6057" s="139">
        <f t="shared" si="6139"/>
        <v>160</v>
      </c>
      <c r="B6057" s="148">
        <f t="shared" si="6141"/>
        <v>9</v>
      </c>
      <c r="D6057" s="149" t="str">
        <f>+VLOOKUP($A6057,mUNICIPIOS!$B$4:$F$343,2,0)</f>
        <v>Retalhuleu</v>
      </c>
      <c r="E6057" s="149">
        <f>+VLOOKUP($A6057,mUNICIPIOS!$B$4:$F$343,3,0)</f>
        <v>1103</v>
      </c>
      <c r="F6057" s="149" t="str">
        <f>+VLOOKUP($A6057,mUNICIPIOS!$B$4:$F$343,4,0)</f>
        <v>Santa Cruz Muluá</v>
      </c>
      <c r="G6057" s="139" t="str">
        <f t="shared" ref="G6057:K6057" si="6201">+G6019</f>
        <v>02</v>
      </c>
      <c r="H6057" t="str">
        <f t="shared" si="6201"/>
        <v>IIC</v>
      </c>
      <c r="I6057" t="str">
        <f t="shared" si="6201"/>
        <v>Índice de Información a la Ciudadanía</v>
      </c>
      <c r="J6057" t="str">
        <f t="shared" si="6201"/>
        <v>02-03</v>
      </c>
      <c r="K6057" t="str">
        <f t="shared" si="6201"/>
        <v>Información pública de oficio actualizada y disponible de acuerdo a la LAIP y uso de internet.</v>
      </c>
      <c r="L6057" s="150">
        <f>+VLOOKUP($E6057,IIC_2018!$B$8:$Q$347,9,0)</f>
        <v>0.7599999999999999</v>
      </c>
      <c r="M6057" s="142" t="str">
        <f>+VLOOKUP($E6057,IIC_2018!$B$8:$Q$347,10,0)</f>
        <v>Medio alto</v>
      </c>
    </row>
    <row r="6058" spans="1:13" x14ac:dyDescent="0.3">
      <c r="A6058" s="139">
        <f t="shared" si="6139"/>
        <v>160</v>
      </c>
      <c r="B6058" s="148">
        <f t="shared" si="6141"/>
        <v>10</v>
      </c>
      <c r="D6058" s="149" t="str">
        <f>+VLOOKUP($A6058,mUNICIPIOS!$B$4:$F$343,2,0)</f>
        <v>Retalhuleu</v>
      </c>
      <c r="E6058" s="149">
        <f>+VLOOKUP($A6058,mUNICIPIOS!$B$4:$F$343,3,0)</f>
        <v>1103</v>
      </c>
      <c r="F6058" s="149" t="str">
        <f>+VLOOKUP($A6058,mUNICIPIOS!$B$4:$F$343,4,0)</f>
        <v>Santa Cruz Muluá</v>
      </c>
      <c r="G6058" s="139" t="str">
        <f t="shared" ref="G6058:K6058" si="6202">+G6020</f>
        <v>02</v>
      </c>
      <c r="H6058" t="str">
        <f t="shared" si="6202"/>
        <v>IIC</v>
      </c>
      <c r="I6058" t="str">
        <f t="shared" si="6202"/>
        <v>Índice de Información a la Ciudadanía</v>
      </c>
      <c r="J6058" t="str">
        <f t="shared" si="6202"/>
        <v>02-04</v>
      </c>
      <c r="K6058" t="str">
        <f t="shared" si="6202"/>
        <v>Relación del monto contratado por medio de Guate compras con el total del presupuesto de egresos vigente.</v>
      </c>
      <c r="L6058" s="150">
        <f>+VLOOKUP($E6058,IIC_2018!$B$8:$Q$347,12,0)</f>
        <v>0.54826699034808557</v>
      </c>
      <c r="M6058" s="142" t="str">
        <f>+VLOOKUP($E6058,IIC_2018!$B$8:$Q$347,13,0)</f>
        <v>Medio</v>
      </c>
    </row>
    <row r="6059" spans="1:13" x14ac:dyDescent="0.3">
      <c r="A6059" s="139">
        <f t="shared" si="6139"/>
        <v>160</v>
      </c>
      <c r="B6059" s="148">
        <f t="shared" si="6141"/>
        <v>11</v>
      </c>
      <c r="D6059" s="149" t="str">
        <f>+VLOOKUP($A6059,mUNICIPIOS!$B$4:$F$343,2,0)</f>
        <v>Retalhuleu</v>
      </c>
      <c r="E6059" s="149">
        <f>+VLOOKUP($A6059,mUNICIPIOS!$B$4:$F$343,3,0)</f>
        <v>1103</v>
      </c>
      <c r="F6059" s="149" t="str">
        <f>+VLOOKUP($A6059,mUNICIPIOS!$B$4:$F$343,4,0)</f>
        <v>Santa Cruz Muluá</v>
      </c>
      <c r="G6059" s="139" t="str">
        <f t="shared" ref="G6059:K6059" si="6203">+G6021</f>
        <v>02</v>
      </c>
      <c r="H6059" t="str">
        <f t="shared" si="6203"/>
        <v>IIC</v>
      </c>
      <c r="I6059" t="str">
        <f t="shared" si="6203"/>
        <v>Índice de Información a la Ciudadanía</v>
      </c>
      <c r="J6059" t="str">
        <f t="shared" si="6203"/>
        <v>INDICE</v>
      </c>
      <c r="K6059">
        <f t="shared" si="6203"/>
        <v>0</v>
      </c>
      <c r="L6059" s="150">
        <f>+VLOOKUP($E6059,IIC_2018!$B$8:$Q$347,15,0)</f>
        <v>0.58123341425368802</v>
      </c>
      <c r="M6059" s="142" t="str">
        <f>+VLOOKUP($E6059,IIC_2018!$B$8:$Q$347,16,0)</f>
        <v>Medio</v>
      </c>
    </row>
    <row r="6060" spans="1:13" x14ac:dyDescent="0.3">
      <c r="A6060" s="139">
        <f t="shared" si="6139"/>
        <v>160</v>
      </c>
      <c r="B6060" s="148">
        <f t="shared" si="6141"/>
        <v>12</v>
      </c>
      <c r="D6060" s="149" t="str">
        <f>+VLOOKUP($A6060,mUNICIPIOS!$B$4:$F$343,2,0)</f>
        <v>Retalhuleu</v>
      </c>
      <c r="E6060" s="149">
        <f>+VLOOKUP($A6060,mUNICIPIOS!$B$4:$F$343,3,0)</f>
        <v>1103</v>
      </c>
      <c r="F6060" s="149" t="str">
        <f>+VLOOKUP($A6060,mUNICIPIOS!$B$4:$F$343,4,0)</f>
        <v>Santa Cruz Muluá</v>
      </c>
      <c r="G6060" s="139" t="str">
        <f t="shared" ref="G6060:K6060" si="6204">+G6022</f>
        <v>03</v>
      </c>
      <c r="H6060" t="str">
        <f t="shared" si="6204"/>
        <v>ISP</v>
      </c>
      <c r="I6060" t="str">
        <f t="shared" si="6204"/>
        <v>Índice de Servicios Públicos</v>
      </c>
      <c r="J6060" t="str">
        <f t="shared" si="6204"/>
        <v>03-01</v>
      </c>
      <c r="K6060" t="str">
        <f t="shared" si="6204"/>
        <v>Cobertura del servicio público de agua</v>
      </c>
      <c r="L6060" s="150">
        <f>+VLOOKUP($E6060,ISP_2018!$B$8:$T$347,3,0)</f>
        <v>0.61348445219412961</v>
      </c>
      <c r="M6060" s="142" t="str">
        <f>+VLOOKUP($E6060,ISP_2018!$B$8:$T$347,4,0)</f>
        <v>Medio alto</v>
      </c>
    </row>
    <row r="6061" spans="1:13" x14ac:dyDescent="0.3">
      <c r="A6061" s="139">
        <f t="shared" ref="A6061:A6124" si="6205">+IF(B6060=38,A6060+1,A6060)</f>
        <v>160</v>
      </c>
      <c r="B6061" s="148">
        <f t="shared" si="6141"/>
        <v>13</v>
      </c>
      <c r="D6061" s="149" t="str">
        <f>+VLOOKUP($A6061,mUNICIPIOS!$B$4:$F$343,2,0)</f>
        <v>Retalhuleu</v>
      </c>
      <c r="E6061" s="149">
        <f>+VLOOKUP($A6061,mUNICIPIOS!$B$4:$F$343,3,0)</f>
        <v>1103</v>
      </c>
      <c r="F6061" s="149" t="str">
        <f>+VLOOKUP($A6061,mUNICIPIOS!$B$4:$F$343,4,0)</f>
        <v>Santa Cruz Muluá</v>
      </c>
      <c r="G6061" s="139" t="str">
        <f t="shared" ref="G6061:K6061" si="6206">+G6023</f>
        <v>03</v>
      </c>
      <c r="H6061" t="str">
        <f t="shared" si="6206"/>
        <v>ISP</v>
      </c>
      <c r="I6061" t="str">
        <f t="shared" si="6206"/>
        <v>Índice de Servicios Públicos</v>
      </c>
      <c r="J6061" t="str">
        <f t="shared" si="6206"/>
        <v>03-02</v>
      </c>
      <c r="K6061" t="str">
        <f t="shared" si="6206"/>
        <v>Control de la calidad del servicio público de agua</v>
      </c>
      <c r="L6061" s="150">
        <f>+VLOOKUP($E6061,ISP_2018!$B$8:$T$347,6,0)</f>
        <v>0.4</v>
      </c>
      <c r="M6061" s="142" t="str">
        <f>+VLOOKUP($E6061,ISP_2018!$B$8:$T$347,7,0)</f>
        <v>Medio bajo</v>
      </c>
    </row>
    <row r="6062" spans="1:13" x14ac:dyDescent="0.3">
      <c r="A6062" s="139">
        <f t="shared" si="6205"/>
        <v>160</v>
      </c>
      <c r="B6062" s="148">
        <f t="shared" ref="B6062:B6125" si="6207">+B6024</f>
        <v>14</v>
      </c>
      <c r="D6062" s="149" t="str">
        <f>+VLOOKUP($A6062,mUNICIPIOS!$B$4:$F$343,2,0)</f>
        <v>Retalhuleu</v>
      </c>
      <c r="E6062" s="149">
        <f>+VLOOKUP($A6062,mUNICIPIOS!$B$4:$F$343,3,0)</f>
        <v>1103</v>
      </c>
      <c r="F6062" s="149" t="str">
        <f>+VLOOKUP($A6062,mUNICIPIOS!$B$4:$F$343,4,0)</f>
        <v>Santa Cruz Muluá</v>
      </c>
      <c r="G6062" s="139" t="str">
        <f t="shared" ref="G6062:K6062" si="6208">+G6024</f>
        <v>03</v>
      </c>
      <c r="H6062" t="str">
        <f t="shared" si="6208"/>
        <v>ISP</v>
      </c>
      <c r="I6062" t="str">
        <f t="shared" si="6208"/>
        <v>Índice de Servicios Públicos</v>
      </c>
      <c r="J6062" t="str">
        <f t="shared" si="6208"/>
        <v>03-03</v>
      </c>
      <c r="K6062" t="str">
        <f t="shared" si="6208"/>
        <v>Disposición  y tratamiento  de aguas residuales</v>
      </c>
      <c r="L6062" s="150">
        <f>+VLOOKUP($E6062,ISP_2018!$B$8:$T$347,9,0)</f>
        <v>0.18213661144075147</v>
      </c>
      <c r="M6062" s="142" t="str">
        <f>+VLOOKUP($E6062,ISP_2018!$B$8:$T$347,10,0)</f>
        <v>Bajo</v>
      </c>
    </row>
    <row r="6063" spans="1:13" x14ac:dyDescent="0.3">
      <c r="A6063" s="139">
        <f t="shared" si="6205"/>
        <v>160</v>
      </c>
      <c r="B6063" s="148">
        <f t="shared" si="6207"/>
        <v>15</v>
      </c>
      <c r="D6063" s="149" t="str">
        <f>+VLOOKUP($A6063,mUNICIPIOS!$B$4:$F$343,2,0)</f>
        <v>Retalhuleu</v>
      </c>
      <c r="E6063" s="149">
        <f>+VLOOKUP($A6063,mUNICIPIOS!$B$4:$F$343,3,0)</f>
        <v>1103</v>
      </c>
      <c r="F6063" s="149" t="str">
        <f>+VLOOKUP($A6063,mUNICIPIOS!$B$4:$F$343,4,0)</f>
        <v>Santa Cruz Muluá</v>
      </c>
      <c r="G6063" s="139" t="str">
        <f t="shared" ref="G6063:K6063" si="6209">+G6025</f>
        <v>03</v>
      </c>
      <c r="H6063" t="str">
        <f t="shared" si="6209"/>
        <v>ISP</v>
      </c>
      <c r="I6063" t="str">
        <f t="shared" si="6209"/>
        <v>Índice de Servicios Públicos</v>
      </c>
      <c r="J6063" t="str">
        <f t="shared" si="6209"/>
        <v>03-04</v>
      </c>
      <c r="K6063" t="str">
        <f t="shared" si="6209"/>
        <v>Gestión y manejo de los residuos y desechos sólidos</v>
      </c>
      <c r="L6063" s="150">
        <f>+VLOOKUP($E6063,ISP_2018!$B$8:$T$347,12,0)</f>
        <v>0</v>
      </c>
      <c r="M6063" s="142" t="str">
        <f>+VLOOKUP($E6063,ISP_2018!$B$8:$T$347,13,0)</f>
        <v>Bajo</v>
      </c>
    </row>
    <row r="6064" spans="1:13" x14ac:dyDescent="0.3">
      <c r="A6064" s="139">
        <f t="shared" si="6205"/>
        <v>160</v>
      </c>
      <c r="B6064" s="148">
        <f t="shared" si="6207"/>
        <v>16</v>
      </c>
      <c r="D6064" s="149" t="str">
        <f>+VLOOKUP($A6064,mUNICIPIOS!$B$4:$F$343,2,0)</f>
        <v>Retalhuleu</v>
      </c>
      <c r="E6064" s="149">
        <f>+VLOOKUP($A6064,mUNICIPIOS!$B$4:$F$343,3,0)</f>
        <v>1103</v>
      </c>
      <c r="F6064" s="149" t="str">
        <f>+VLOOKUP($A6064,mUNICIPIOS!$B$4:$F$343,4,0)</f>
        <v>Santa Cruz Muluá</v>
      </c>
      <c r="G6064" s="139" t="str">
        <f t="shared" ref="G6064:K6064" si="6210">+G6026</f>
        <v>03</v>
      </c>
      <c r="H6064" t="str">
        <f t="shared" si="6210"/>
        <v>ISP</v>
      </c>
      <c r="I6064" t="str">
        <f t="shared" si="6210"/>
        <v>Índice de Servicios Públicos</v>
      </c>
      <c r="J6064" t="str">
        <f t="shared" si="6210"/>
        <v>03-05</v>
      </c>
      <c r="K6064" t="str">
        <f t="shared" si="6210"/>
        <v>Gestión de servicios públicos municipales</v>
      </c>
      <c r="L6064" s="150">
        <f>+VLOOKUP($E6064,ISP_2018!$B$8:$T$347,15,0)</f>
        <v>0.32258064516129031</v>
      </c>
      <c r="M6064" s="142" t="str">
        <f>+VLOOKUP($E6064,ISP_2018!$B$8:$T$347,16,0)</f>
        <v>Medio bajo</v>
      </c>
    </row>
    <row r="6065" spans="1:13" x14ac:dyDescent="0.3">
      <c r="A6065" s="139">
        <f t="shared" si="6205"/>
        <v>160</v>
      </c>
      <c r="B6065" s="148">
        <f t="shared" si="6207"/>
        <v>17</v>
      </c>
      <c r="D6065" s="149" t="str">
        <f>+VLOOKUP($A6065,mUNICIPIOS!$B$4:$F$343,2,0)</f>
        <v>Retalhuleu</v>
      </c>
      <c r="E6065" s="149">
        <f>+VLOOKUP($A6065,mUNICIPIOS!$B$4:$F$343,3,0)</f>
        <v>1103</v>
      </c>
      <c r="F6065" s="149" t="str">
        <f>+VLOOKUP($A6065,mUNICIPIOS!$B$4:$F$343,4,0)</f>
        <v>Santa Cruz Muluá</v>
      </c>
      <c r="G6065" s="139" t="str">
        <f t="shared" ref="G6065:K6065" si="6211">+G6027</f>
        <v>03</v>
      </c>
      <c r="H6065" t="str">
        <f t="shared" si="6211"/>
        <v>ISP</v>
      </c>
      <c r="I6065" t="str">
        <f t="shared" si="6211"/>
        <v>Índice de Servicios Públicos</v>
      </c>
      <c r="J6065" t="str">
        <f t="shared" si="6211"/>
        <v>INDICE</v>
      </c>
      <c r="K6065">
        <f t="shared" si="6211"/>
        <v>0</v>
      </c>
      <c r="L6065" s="150">
        <f>+VLOOKUP($E6065,ISP_2018!$B$8:$T$347,18,0)</f>
        <v>0.28229189653982134</v>
      </c>
      <c r="M6065" s="142" t="str">
        <f>+VLOOKUP($E6065,ISP_2018!$B$8:$T$347,19,0)</f>
        <v>Medio bajo</v>
      </c>
    </row>
    <row r="6066" spans="1:13" x14ac:dyDescent="0.3">
      <c r="A6066" s="139">
        <f t="shared" si="6205"/>
        <v>160</v>
      </c>
      <c r="B6066" s="148">
        <f t="shared" si="6207"/>
        <v>18</v>
      </c>
      <c r="D6066" s="149" t="str">
        <f>+VLOOKUP($A6066,mUNICIPIOS!$B$4:$F$343,2,0)</f>
        <v>Retalhuleu</v>
      </c>
      <c r="E6066" s="149">
        <f>+VLOOKUP($A6066,mUNICIPIOS!$B$4:$F$343,3,0)</f>
        <v>1103</v>
      </c>
      <c r="F6066" s="149" t="str">
        <f>+VLOOKUP($A6066,mUNICIPIOS!$B$4:$F$343,4,0)</f>
        <v>Santa Cruz Muluá</v>
      </c>
      <c r="G6066" s="139" t="str">
        <f t="shared" ref="G6066:K6066" si="6212">+G6028</f>
        <v>04</v>
      </c>
      <c r="H6066" t="str">
        <f t="shared" si="6212"/>
        <v>IGA</v>
      </c>
      <c r="I6066" t="str">
        <f t="shared" si="6212"/>
        <v>Índice de Gestión Administrativa</v>
      </c>
      <c r="J6066" t="str">
        <f t="shared" si="6212"/>
        <v>04-01</v>
      </c>
      <c r="K6066" t="str">
        <f t="shared" si="6212"/>
        <v>Existencia de elementos de atención municipal orientada al vecino</v>
      </c>
      <c r="L6066" s="150">
        <f>+VLOOKUP($E6066,IGA_2018!$B$8:$N$347,3,0)</f>
        <v>0.75</v>
      </c>
      <c r="M6066" s="142" t="str">
        <f>+VLOOKUP($E6066,IGA_2018!$B$8:$N$347,4,0)</f>
        <v>Medio alto</v>
      </c>
    </row>
    <row r="6067" spans="1:13" x14ac:dyDescent="0.3">
      <c r="A6067" s="139">
        <f t="shared" si="6205"/>
        <v>160</v>
      </c>
      <c r="B6067" s="148">
        <f t="shared" si="6207"/>
        <v>19</v>
      </c>
      <c r="D6067" s="149" t="str">
        <f>+VLOOKUP($A6067,mUNICIPIOS!$B$4:$F$343,2,0)</f>
        <v>Retalhuleu</v>
      </c>
      <c r="E6067" s="149">
        <f>+VLOOKUP($A6067,mUNICIPIOS!$B$4:$F$343,3,0)</f>
        <v>1103</v>
      </c>
      <c r="F6067" s="149" t="str">
        <f>+VLOOKUP($A6067,mUNICIPIOS!$B$4:$F$343,4,0)</f>
        <v>Santa Cruz Muluá</v>
      </c>
      <c r="G6067" s="139" t="str">
        <f t="shared" ref="G6067:K6067" si="6213">+G6029</f>
        <v>04</v>
      </c>
      <c r="H6067" t="str">
        <f t="shared" si="6213"/>
        <v>IGA</v>
      </c>
      <c r="I6067" t="str">
        <f t="shared" si="6213"/>
        <v>Índice de Gestión Administrativa</v>
      </c>
      <c r="J6067" t="str">
        <f t="shared" si="6213"/>
        <v>04-02</v>
      </c>
      <c r="K6067" t="str">
        <f t="shared" si="6213"/>
        <v>Gestión del recurso humano.</v>
      </c>
      <c r="L6067" s="150">
        <f>+VLOOKUP($E6067,IGA_2018!$B$8:$N$347,6,0)</f>
        <v>0.49549317537986109</v>
      </c>
      <c r="M6067" s="142" t="str">
        <f>+VLOOKUP($E6067,IGA_2018!$B$8:$N$347,7,0)</f>
        <v>Medio</v>
      </c>
    </row>
    <row r="6068" spans="1:13" x14ac:dyDescent="0.3">
      <c r="A6068" s="139">
        <f t="shared" si="6205"/>
        <v>160</v>
      </c>
      <c r="B6068" s="148">
        <f t="shared" si="6207"/>
        <v>20</v>
      </c>
      <c r="D6068" s="149" t="str">
        <f>+VLOOKUP($A6068,mUNICIPIOS!$B$4:$F$343,2,0)</f>
        <v>Retalhuleu</v>
      </c>
      <c r="E6068" s="149">
        <f>+VLOOKUP($A6068,mUNICIPIOS!$B$4:$F$343,3,0)</f>
        <v>1103</v>
      </c>
      <c r="F6068" s="149" t="str">
        <f>+VLOOKUP($A6068,mUNICIPIOS!$B$4:$F$343,4,0)</f>
        <v>Santa Cruz Muluá</v>
      </c>
      <c r="G6068" s="139" t="str">
        <f t="shared" ref="G6068:K6068" si="6214">+G6030</f>
        <v>04</v>
      </c>
      <c r="H6068" t="str">
        <f t="shared" si="6214"/>
        <v>IGA</v>
      </c>
      <c r="I6068" t="str">
        <f t="shared" si="6214"/>
        <v>Índice de Gestión Administrativa</v>
      </c>
      <c r="J6068" t="str">
        <f t="shared" si="6214"/>
        <v>04-03</v>
      </c>
      <c r="K6068" t="str">
        <f t="shared" si="6214"/>
        <v>Existencia de oficinas municipales con instrumentos de gestión.</v>
      </c>
      <c r="L6068" s="150">
        <f>+VLOOKUP($E6068,IGA_2018!$B$8:$N$347,9,0)</f>
        <v>0.23571428571428571</v>
      </c>
      <c r="M6068" s="142" t="str">
        <f>+VLOOKUP($E6068,IGA_2018!$B$8:$N$347,10,0)</f>
        <v>Medio bajo</v>
      </c>
    </row>
    <row r="6069" spans="1:13" x14ac:dyDescent="0.3">
      <c r="A6069" s="139">
        <f t="shared" si="6205"/>
        <v>160</v>
      </c>
      <c r="B6069" s="148">
        <f t="shared" si="6207"/>
        <v>21</v>
      </c>
      <c r="D6069" s="149" t="str">
        <f>+VLOOKUP($A6069,mUNICIPIOS!$B$4:$F$343,2,0)</f>
        <v>Retalhuleu</v>
      </c>
      <c r="E6069" s="149">
        <f>+VLOOKUP($A6069,mUNICIPIOS!$B$4:$F$343,3,0)</f>
        <v>1103</v>
      </c>
      <c r="F6069" s="149" t="str">
        <f>+VLOOKUP($A6069,mUNICIPIOS!$B$4:$F$343,4,0)</f>
        <v>Santa Cruz Muluá</v>
      </c>
      <c r="G6069" s="139" t="str">
        <f t="shared" ref="G6069:K6069" si="6215">+G6031</f>
        <v>04</v>
      </c>
      <c r="H6069" t="str">
        <f t="shared" si="6215"/>
        <v>IGA</v>
      </c>
      <c r="I6069" t="str">
        <f t="shared" si="6215"/>
        <v>Índice de Gestión Administrativa</v>
      </c>
      <c r="J6069" t="str">
        <f t="shared" si="6215"/>
        <v>INDICE</v>
      </c>
      <c r="K6069">
        <f t="shared" si="6215"/>
        <v>0</v>
      </c>
      <c r="L6069" s="150">
        <f>+VLOOKUP($E6069,IGA_2018!$B$8:$N$347,12,0)</f>
        <v>0.48092261138295134</v>
      </c>
      <c r="M6069" s="142" t="str">
        <f>+VLOOKUP($E6069,IGA_2018!$B$8:$N$347,13,0)</f>
        <v>Medio</v>
      </c>
    </row>
    <row r="6070" spans="1:13" x14ac:dyDescent="0.3">
      <c r="A6070" s="139">
        <f t="shared" si="6205"/>
        <v>160</v>
      </c>
      <c r="B6070" s="148">
        <f t="shared" si="6207"/>
        <v>22</v>
      </c>
      <c r="D6070" s="149" t="str">
        <f>+VLOOKUP($A6070,mUNICIPIOS!$B$4:$F$343,2,0)</f>
        <v>Retalhuleu</v>
      </c>
      <c r="E6070" s="149">
        <f>+VLOOKUP($A6070,mUNICIPIOS!$B$4:$F$343,3,0)</f>
        <v>1103</v>
      </c>
      <c r="F6070" s="149" t="str">
        <f>+VLOOKUP($A6070,mUNICIPIOS!$B$4:$F$343,4,0)</f>
        <v>Santa Cruz Muluá</v>
      </c>
      <c r="G6070" s="139" t="str">
        <f t="shared" ref="G6070:K6070" si="6216">+G6032</f>
        <v>05</v>
      </c>
      <c r="H6070" t="str">
        <f t="shared" si="6216"/>
        <v>IGF</v>
      </c>
      <c r="I6070" t="str">
        <f t="shared" si="6216"/>
        <v>Índice de Gestión Financiera</v>
      </c>
      <c r="J6070" t="str">
        <f t="shared" si="6216"/>
        <v>05-01</v>
      </c>
      <c r="K6070" t="str">
        <f t="shared" si="6216"/>
        <v>Autonomía financiera municipal</v>
      </c>
      <c r="L6070" s="150">
        <f>+VLOOKUP($E6070,IGF_2018!$B$8:$Z$347,3,0)</f>
        <v>0.13394223335866204</v>
      </c>
      <c r="M6070" s="142" t="str">
        <f>+VLOOKUP($E6070,IGF_2018!$B$8:$Z$347,4,0)</f>
        <v>Bajo</v>
      </c>
    </row>
    <row r="6071" spans="1:13" x14ac:dyDescent="0.3">
      <c r="A6071" s="139">
        <f t="shared" si="6205"/>
        <v>160</v>
      </c>
      <c r="B6071" s="148">
        <f t="shared" si="6207"/>
        <v>23</v>
      </c>
      <c r="D6071" s="149" t="str">
        <f>+VLOOKUP($A6071,mUNICIPIOS!$B$4:$F$343,2,0)</f>
        <v>Retalhuleu</v>
      </c>
      <c r="E6071" s="149">
        <f>+VLOOKUP($A6071,mUNICIPIOS!$B$4:$F$343,3,0)</f>
        <v>1103</v>
      </c>
      <c r="F6071" s="149" t="str">
        <f>+VLOOKUP($A6071,mUNICIPIOS!$B$4:$F$343,4,0)</f>
        <v>Santa Cruz Muluá</v>
      </c>
      <c r="G6071" s="139" t="str">
        <f t="shared" ref="G6071:K6071" si="6217">+G6033</f>
        <v>05</v>
      </c>
      <c r="H6071" t="str">
        <f t="shared" si="6217"/>
        <v>IGF</v>
      </c>
      <c r="I6071" t="str">
        <f t="shared" si="6217"/>
        <v>Índice de Gestión Financiera</v>
      </c>
      <c r="J6071" t="str">
        <f t="shared" si="6217"/>
        <v>05-02</v>
      </c>
      <c r="K6071" t="str">
        <f t="shared" si="6217"/>
        <v xml:space="preserve">Ingresos propios por habitante -sin regalías- </v>
      </c>
      <c r="L6071" s="150">
        <f>+VLOOKUP($E6071,IGF_2018!$B$8:$Z$347,6,0)</f>
        <v>0.10041833021481454</v>
      </c>
      <c r="M6071" s="142" t="str">
        <f>+VLOOKUP($E6071,IGF_2018!$B$8:$Z$347,7,0)</f>
        <v>Bajo</v>
      </c>
    </row>
    <row r="6072" spans="1:13" x14ac:dyDescent="0.3">
      <c r="A6072" s="139">
        <f t="shared" si="6205"/>
        <v>160</v>
      </c>
      <c r="B6072" s="148">
        <f t="shared" si="6207"/>
        <v>24</v>
      </c>
      <c r="D6072" s="149" t="str">
        <f>+VLOOKUP($A6072,mUNICIPIOS!$B$4:$F$343,2,0)</f>
        <v>Retalhuleu</v>
      </c>
      <c r="E6072" s="149">
        <f>+VLOOKUP($A6072,mUNICIPIOS!$B$4:$F$343,3,0)</f>
        <v>1103</v>
      </c>
      <c r="F6072" s="149" t="str">
        <f>+VLOOKUP($A6072,mUNICIPIOS!$B$4:$F$343,4,0)</f>
        <v>Santa Cruz Muluá</v>
      </c>
      <c r="G6072" s="139" t="str">
        <f t="shared" ref="G6072:K6072" si="6218">+G6034</f>
        <v>05</v>
      </c>
      <c r="H6072" t="str">
        <f t="shared" si="6218"/>
        <v>IGF</v>
      </c>
      <c r="I6072" t="str">
        <f t="shared" si="6218"/>
        <v>Índice de Gestión Financiera</v>
      </c>
      <c r="J6072" t="str">
        <f t="shared" si="6218"/>
        <v>05-03</v>
      </c>
      <c r="K6072" t="str">
        <f t="shared" si="6218"/>
        <v>Ingresos del IUSI en relación a los ingresos propios -sin regalías-</v>
      </c>
      <c r="L6072" s="150">
        <f>+VLOOKUP($E6072,IGF_2018!$B$8:$Z$347,9,0)</f>
        <v>0.10219219840076574</v>
      </c>
      <c r="M6072" s="142" t="str">
        <f>+VLOOKUP($E6072,IGF_2018!$B$8:$Z$347,10,0)</f>
        <v>Bajo</v>
      </c>
    </row>
    <row r="6073" spans="1:13" x14ac:dyDescent="0.3">
      <c r="A6073" s="139">
        <f t="shared" si="6205"/>
        <v>160</v>
      </c>
      <c r="B6073" s="148">
        <f t="shared" si="6207"/>
        <v>25</v>
      </c>
      <c r="D6073" s="149" t="str">
        <f>+VLOOKUP($A6073,mUNICIPIOS!$B$4:$F$343,2,0)</f>
        <v>Retalhuleu</v>
      </c>
      <c r="E6073" s="149">
        <f>+VLOOKUP($A6073,mUNICIPIOS!$B$4:$F$343,3,0)</f>
        <v>1103</v>
      </c>
      <c r="F6073" s="149" t="str">
        <f>+VLOOKUP($A6073,mUNICIPIOS!$B$4:$F$343,4,0)</f>
        <v>Santa Cruz Muluá</v>
      </c>
      <c r="G6073" s="139" t="str">
        <f t="shared" ref="G6073:K6073" si="6219">+G6035</f>
        <v>05</v>
      </c>
      <c r="H6073" t="str">
        <f t="shared" si="6219"/>
        <v>IGF</v>
      </c>
      <c r="I6073" t="str">
        <f t="shared" si="6219"/>
        <v>Índice de Gestión Financiera</v>
      </c>
      <c r="J6073" t="str">
        <f t="shared" si="6219"/>
        <v>05-04</v>
      </c>
      <c r="K6073" t="str">
        <f t="shared" si="6219"/>
        <v>Inversión anual en capital fijo por habitante</v>
      </c>
      <c r="L6073" s="150">
        <f>+VLOOKUP($E6073,IGF_2018!$B$8:$Z$347,12,0)</f>
        <v>5.3961060217845053E-2</v>
      </c>
      <c r="M6073" s="142" t="str">
        <f>+VLOOKUP($E6073,IGF_2018!$B$8:$Z$347,13,0)</f>
        <v>Bajo</v>
      </c>
    </row>
    <row r="6074" spans="1:13" x14ac:dyDescent="0.3">
      <c r="A6074" s="139">
        <f t="shared" si="6205"/>
        <v>160</v>
      </c>
      <c r="B6074" s="148">
        <f t="shared" si="6207"/>
        <v>26</v>
      </c>
      <c r="D6074" s="149" t="str">
        <f>+VLOOKUP($A6074,mUNICIPIOS!$B$4:$F$343,2,0)</f>
        <v>Retalhuleu</v>
      </c>
      <c r="E6074" s="149">
        <f>+VLOOKUP($A6074,mUNICIPIOS!$B$4:$F$343,3,0)</f>
        <v>1103</v>
      </c>
      <c r="F6074" s="149" t="str">
        <f>+VLOOKUP($A6074,mUNICIPIOS!$B$4:$F$343,4,0)</f>
        <v>Santa Cruz Muluá</v>
      </c>
      <c r="G6074" s="139" t="str">
        <f t="shared" ref="G6074:K6074" si="6220">+G6036</f>
        <v>05</v>
      </c>
      <c r="H6074" t="str">
        <f t="shared" si="6220"/>
        <v>IGF</v>
      </c>
      <c r="I6074" t="str">
        <f t="shared" si="6220"/>
        <v>Índice de Gestión Financiera</v>
      </c>
      <c r="J6074" t="str">
        <f t="shared" si="6220"/>
        <v>05-05</v>
      </c>
      <c r="K6074" t="str">
        <f t="shared" si="6220"/>
        <v>Inversión anual en capital fijo con recursos percibidos por ingresos propios</v>
      </c>
      <c r="L6074" s="150">
        <f>+VLOOKUP($E6074,IGF_2018!$B$8:$Z$347,15,0)</f>
        <v>0</v>
      </c>
      <c r="M6074" s="142" t="str">
        <f>+VLOOKUP($E6074,IGF_2018!$B$8:$Z$347,16,0)</f>
        <v>Bajo</v>
      </c>
    </row>
    <row r="6075" spans="1:13" x14ac:dyDescent="0.3">
      <c r="A6075" s="139">
        <f t="shared" si="6205"/>
        <v>160</v>
      </c>
      <c r="B6075" s="148">
        <f t="shared" si="6207"/>
        <v>27</v>
      </c>
      <c r="D6075" s="149" t="str">
        <f>+VLOOKUP($A6075,mUNICIPIOS!$B$4:$F$343,2,0)</f>
        <v>Retalhuleu</v>
      </c>
      <c r="E6075" s="149">
        <f>+VLOOKUP($A6075,mUNICIPIOS!$B$4:$F$343,3,0)</f>
        <v>1103</v>
      </c>
      <c r="F6075" s="149" t="str">
        <f>+VLOOKUP($A6075,mUNICIPIOS!$B$4:$F$343,4,0)</f>
        <v>Santa Cruz Muluá</v>
      </c>
      <c r="G6075" s="139" t="str">
        <f t="shared" ref="G6075:K6075" si="6221">+G6037</f>
        <v>05</v>
      </c>
      <c r="H6075" t="str">
        <f t="shared" si="6221"/>
        <v>IGF</v>
      </c>
      <c r="I6075" t="str">
        <f t="shared" si="6221"/>
        <v>Índice de Gestión Financiera</v>
      </c>
      <c r="J6075" t="str">
        <f t="shared" si="6221"/>
        <v>05-06</v>
      </c>
      <c r="K6075" t="str">
        <f t="shared" si="6221"/>
        <v xml:space="preserve">Inversión anual en capital fijo con recursos percibidos por transferencias del Gobierno Central </v>
      </c>
      <c r="L6075" s="150">
        <f>+VLOOKUP($E6075,IGF_2018!$B$8:$Z$347,18,0)</f>
        <v>7.6917750659865308E-2</v>
      </c>
      <c r="M6075" s="142" t="str">
        <f>+VLOOKUP($E6075,IGF_2018!$B$8:$Z$347,19,0)</f>
        <v>Bajo</v>
      </c>
    </row>
    <row r="6076" spans="1:13" x14ac:dyDescent="0.3">
      <c r="A6076" s="139">
        <f t="shared" si="6205"/>
        <v>160</v>
      </c>
      <c r="B6076" s="148">
        <f t="shared" si="6207"/>
        <v>28</v>
      </c>
      <c r="D6076" s="149" t="str">
        <f>+VLOOKUP($A6076,mUNICIPIOS!$B$4:$F$343,2,0)</f>
        <v>Retalhuleu</v>
      </c>
      <c r="E6076" s="149">
        <f>+VLOOKUP($A6076,mUNICIPIOS!$B$4:$F$343,3,0)</f>
        <v>1103</v>
      </c>
      <c r="F6076" s="149" t="str">
        <f>+VLOOKUP($A6076,mUNICIPIOS!$B$4:$F$343,4,0)</f>
        <v>Santa Cruz Muluá</v>
      </c>
      <c r="G6076" s="139" t="str">
        <f t="shared" ref="G6076:K6076" si="6222">+G6038</f>
        <v>05</v>
      </c>
      <c r="H6076" t="str">
        <f t="shared" si="6222"/>
        <v>IGF</v>
      </c>
      <c r="I6076" t="str">
        <f t="shared" si="6222"/>
        <v>Índice de Gestión Financiera</v>
      </c>
      <c r="J6076" t="str">
        <f t="shared" si="6222"/>
        <v>05-07</v>
      </c>
      <c r="K6076" t="str">
        <f t="shared" si="6222"/>
        <v>Financiamiento por endeudamiento municipal</v>
      </c>
      <c r="L6076" s="150">
        <f>+VLOOKUP($E6076,IGF_2018!$B$8:$Z$347,21,0)</f>
        <v>1</v>
      </c>
      <c r="M6076" s="142" t="str">
        <f>+VLOOKUP($E6076,IGF_2018!$B$8:$Z$347,22,0)</f>
        <v>Alto</v>
      </c>
    </row>
    <row r="6077" spans="1:13" x14ac:dyDescent="0.3">
      <c r="A6077" s="139">
        <f t="shared" si="6205"/>
        <v>160</v>
      </c>
      <c r="B6077" s="148">
        <f t="shared" si="6207"/>
        <v>29</v>
      </c>
      <c r="D6077" s="149" t="str">
        <f>+VLOOKUP($A6077,mUNICIPIOS!$B$4:$F$343,2,0)</f>
        <v>Retalhuleu</v>
      </c>
      <c r="E6077" s="149">
        <f>+VLOOKUP($A6077,mUNICIPIOS!$B$4:$F$343,3,0)</f>
        <v>1103</v>
      </c>
      <c r="F6077" s="149" t="str">
        <f>+VLOOKUP($A6077,mUNICIPIOS!$B$4:$F$343,4,0)</f>
        <v>Santa Cruz Muluá</v>
      </c>
      <c r="G6077" s="139" t="str">
        <f t="shared" ref="G6077:K6077" si="6223">+G6039</f>
        <v>05</v>
      </c>
      <c r="H6077" t="str">
        <f t="shared" si="6223"/>
        <v>IGF</v>
      </c>
      <c r="I6077" t="str">
        <f t="shared" si="6223"/>
        <v>Índice de Gestión Financiera</v>
      </c>
      <c r="J6077" t="str">
        <f t="shared" si="6223"/>
        <v>INDICE</v>
      </c>
      <c r="K6077">
        <f t="shared" si="6223"/>
        <v>0</v>
      </c>
      <c r="L6077" s="150">
        <f>+VLOOKUP($E6077,IGF_2018!$B$8:$Z$347,24,0)</f>
        <v>0.27017921364254294</v>
      </c>
      <c r="M6077" s="142" t="str">
        <f>+VLOOKUP($E6077,IGF_2018!$B$8:$Z$347,25,0)</f>
        <v>Medio bajo</v>
      </c>
    </row>
    <row r="6078" spans="1:13" x14ac:dyDescent="0.3">
      <c r="A6078" s="139">
        <f t="shared" si="6205"/>
        <v>160</v>
      </c>
      <c r="B6078" s="148">
        <f t="shared" si="6207"/>
        <v>30</v>
      </c>
      <c r="D6078" s="149" t="str">
        <f>+VLOOKUP($A6078,mUNICIPIOS!$B$4:$F$343,2,0)</f>
        <v>Retalhuleu</v>
      </c>
      <c r="E6078" s="149">
        <f>+VLOOKUP($A6078,mUNICIPIOS!$B$4:$F$343,3,0)</f>
        <v>1103</v>
      </c>
      <c r="F6078" s="149" t="str">
        <f>+VLOOKUP($A6078,mUNICIPIOS!$B$4:$F$343,4,0)</f>
        <v>Santa Cruz Muluá</v>
      </c>
      <c r="G6078" s="139" t="str">
        <f t="shared" ref="G6078:K6078" si="6224">+G6040</f>
        <v>06</v>
      </c>
      <c r="H6078" t="str">
        <f t="shared" si="6224"/>
        <v>IGE</v>
      </c>
      <c r="I6078" t="str">
        <f t="shared" si="6224"/>
        <v>Índice de Gestión Estratégica</v>
      </c>
      <c r="J6078" t="str">
        <f t="shared" si="6224"/>
        <v>06-01</v>
      </c>
      <c r="K6078" t="str">
        <f t="shared" si="6224"/>
        <v>Ejecución del Plan Operativo Anual  (POA)</v>
      </c>
      <c r="L6078" s="150">
        <f>+VLOOKUP($E6078,IGE_2018!$B$8:$Z$347,3,0)</f>
        <v>0</v>
      </c>
      <c r="M6078" s="142" t="str">
        <f>+VLOOKUP($E6078,IGE_2018!$B$8:$Z$347,4,0)</f>
        <v>Bajo</v>
      </c>
    </row>
    <row r="6079" spans="1:13" x14ac:dyDescent="0.3">
      <c r="A6079" s="139">
        <f t="shared" si="6205"/>
        <v>160</v>
      </c>
      <c r="B6079" s="148">
        <f t="shared" si="6207"/>
        <v>31</v>
      </c>
      <c r="D6079" s="149" t="str">
        <f>+VLOOKUP($A6079,mUNICIPIOS!$B$4:$F$343,2,0)</f>
        <v>Retalhuleu</v>
      </c>
      <c r="E6079" s="149">
        <f>+VLOOKUP($A6079,mUNICIPIOS!$B$4:$F$343,3,0)</f>
        <v>1103</v>
      </c>
      <c r="F6079" s="149" t="str">
        <f>+VLOOKUP($A6079,mUNICIPIOS!$B$4:$F$343,4,0)</f>
        <v>Santa Cruz Muluá</v>
      </c>
      <c r="G6079" s="139" t="str">
        <f t="shared" ref="G6079:K6079" si="6225">+G6041</f>
        <v>06</v>
      </c>
      <c r="H6079" t="str">
        <f t="shared" si="6225"/>
        <v>IGE</v>
      </c>
      <c r="I6079" t="str">
        <f t="shared" si="6225"/>
        <v>Índice de Gestión Estratégica</v>
      </c>
      <c r="J6079" t="str">
        <f t="shared" si="6225"/>
        <v>06-02</v>
      </c>
      <c r="K6079" t="str">
        <f t="shared" si="6225"/>
        <v>Relación Plan de Desarrollo Municipal y Ordenamiento Territorial (PDM-OT) - Plan Estratégico Institucional (PEI) - Plan Operativo Multianual (POM) - Plan Operativo Anual (POA)</v>
      </c>
      <c r="L6079" s="150">
        <f>+VLOOKUP($E6079,IGE_2018!$B$8:$Z$347,6,0)</f>
        <v>0</v>
      </c>
      <c r="M6079" s="142" t="str">
        <f>+VLOOKUP($E6079,IGE_2018!$B$8:$Z$347,7,0)</f>
        <v>Bajo</v>
      </c>
    </row>
    <row r="6080" spans="1:13" x14ac:dyDescent="0.3">
      <c r="A6080" s="139">
        <f t="shared" si="6205"/>
        <v>160</v>
      </c>
      <c r="B6080" s="148">
        <f t="shared" si="6207"/>
        <v>32</v>
      </c>
      <c r="D6080" s="149" t="str">
        <f>+VLOOKUP($A6080,mUNICIPIOS!$B$4:$F$343,2,0)</f>
        <v>Retalhuleu</v>
      </c>
      <c r="E6080" s="149">
        <f>+VLOOKUP($A6080,mUNICIPIOS!$B$4:$F$343,3,0)</f>
        <v>1103</v>
      </c>
      <c r="F6080" s="149" t="str">
        <f>+VLOOKUP($A6080,mUNICIPIOS!$B$4:$F$343,4,0)</f>
        <v>Santa Cruz Muluá</v>
      </c>
      <c r="G6080" s="139" t="str">
        <f t="shared" ref="G6080:K6080" si="6226">+G6042</f>
        <v>06</v>
      </c>
      <c r="H6080" t="str">
        <f t="shared" si="6226"/>
        <v>IGE</v>
      </c>
      <c r="I6080" t="str">
        <f t="shared" si="6226"/>
        <v>Índice de Gestión Estratégica</v>
      </c>
      <c r="J6080" t="str">
        <f t="shared" si="6226"/>
        <v>06-03</v>
      </c>
      <c r="K6080" t="str">
        <f t="shared" si="6226"/>
        <v>Presupuesto de egresos relacionado a competencias municipales que responden a prioridades nacionales de desarrollo.</v>
      </c>
      <c r="L6080" s="150">
        <f>+VLOOKUP($E6080,IGE_2018!$B$8:$Z$347,9,0)</f>
        <v>0.41336073674354379</v>
      </c>
      <c r="M6080" s="142" t="str">
        <f>+VLOOKUP($E6080,IGE_2018!$B$8:$Z$347,10,0)</f>
        <v>Medio</v>
      </c>
    </row>
    <row r="6081" spans="1:13" x14ac:dyDescent="0.3">
      <c r="A6081" s="139">
        <f t="shared" si="6205"/>
        <v>160</v>
      </c>
      <c r="B6081" s="148">
        <f t="shared" si="6207"/>
        <v>33</v>
      </c>
      <c r="D6081" s="149" t="str">
        <f>+VLOOKUP($A6081,mUNICIPIOS!$B$4:$F$343,2,0)</f>
        <v>Retalhuleu</v>
      </c>
      <c r="E6081" s="149">
        <f>+VLOOKUP($A6081,mUNICIPIOS!$B$4:$F$343,3,0)</f>
        <v>1103</v>
      </c>
      <c r="F6081" s="149" t="str">
        <f>+VLOOKUP($A6081,mUNICIPIOS!$B$4:$F$343,4,0)</f>
        <v>Santa Cruz Muluá</v>
      </c>
      <c r="G6081" s="139" t="str">
        <f t="shared" ref="G6081:K6081" si="6227">+G6043</f>
        <v>06</v>
      </c>
      <c r="H6081" t="str">
        <f t="shared" si="6227"/>
        <v>IGE</v>
      </c>
      <c r="I6081" t="str">
        <f t="shared" si="6227"/>
        <v>Índice de Gestión Estratégica</v>
      </c>
      <c r="J6081" t="str">
        <f t="shared" si="6227"/>
        <v>06-04</v>
      </c>
      <c r="K6081" t="str">
        <f t="shared" si="6227"/>
        <v>Institucionalización de la gestión ordenada del territorio</v>
      </c>
      <c r="L6081" s="150">
        <f>+VLOOKUP($E6081,IGE_2018!$B$8:$Z$347,12,0)</f>
        <v>0.4</v>
      </c>
      <c r="M6081" s="142" t="str">
        <f>+VLOOKUP($E6081,IGE_2018!$B$8:$Z$347,13,0)</f>
        <v>Medio bajo</v>
      </c>
    </row>
    <row r="6082" spans="1:13" x14ac:dyDescent="0.3">
      <c r="A6082" s="139">
        <f t="shared" si="6205"/>
        <v>160</v>
      </c>
      <c r="B6082" s="148">
        <f t="shared" si="6207"/>
        <v>34</v>
      </c>
      <c r="D6082" s="149" t="str">
        <f>+VLOOKUP($A6082,mUNICIPIOS!$B$4:$F$343,2,0)</f>
        <v>Retalhuleu</v>
      </c>
      <c r="E6082" s="149">
        <f>+VLOOKUP($A6082,mUNICIPIOS!$B$4:$F$343,3,0)</f>
        <v>1103</v>
      </c>
      <c r="F6082" s="149" t="str">
        <f>+VLOOKUP($A6082,mUNICIPIOS!$B$4:$F$343,4,0)</f>
        <v>Santa Cruz Muluá</v>
      </c>
      <c r="G6082" s="139" t="str">
        <f t="shared" ref="G6082:K6082" si="6228">+G6044</f>
        <v>06</v>
      </c>
      <c r="H6082" t="str">
        <f t="shared" si="6228"/>
        <v>IGE</v>
      </c>
      <c r="I6082" t="str">
        <f t="shared" si="6228"/>
        <v>Índice de Gestión Estratégica</v>
      </c>
      <c r="J6082" t="str">
        <f t="shared" si="6228"/>
        <v>06-05</v>
      </c>
      <c r="K6082" t="str">
        <f t="shared" si="6228"/>
        <v>Acciones para la gestión ordenada del territorio</v>
      </c>
      <c r="L6082" s="150">
        <f>+VLOOKUP($E6082,IGE_2018!$B$8:$Z$347,15,0)</f>
        <v>0.3600000000000001</v>
      </c>
      <c r="M6082" s="142" t="str">
        <f>+VLOOKUP($E6082,IGE_2018!$B$8:$Z$347,16,0)</f>
        <v>Medio bajo</v>
      </c>
    </row>
    <row r="6083" spans="1:13" x14ac:dyDescent="0.3">
      <c r="A6083" s="139">
        <f t="shared" si="6205"/>
        <v>160</v>
      </c>
      <c r="B6083" s="148">
        <f t="shared" si="6207"/>
        <v>35</v>
      </c>
      <c r="D6083" s="149" t="str">
        <f>+VLOOKUP($A6083,mUNICIPIOS!$B$4:$F$343,2,0)</f>
        <v>Retalhuleu</v>
      </c>
      <c r="E6083" s="149">
        <f>+VLOOKUP($A6083,mUNICIPIOS!$B$4:$F$343,3,0)</f>
        <v>1103</v>
      </c>
      <c r="F6083" s="149" t="str">
        <f>+VLOOKUP($A6083,mUNICIPIOS!$B$4:$F$343,4,0)</f>
        <v>Santa Cruz Muluá</v>
      </c>
      <c r="G6083" s="139" t="str">
        <f t="shared" ref="G6083:K6083" si="6229">+G6045</f>
        <v>06</v>
      </c>
      <c r="H6083" t="str">
        <f t="shared" si="6229"/>
        <v>IGE</v>
      </c>
      <c r="I6083" t="str">
        <f t="shared" si="6229"/>
        <v>Índice de Gestión Estratégica</v>
      </c>
      <c r="J6083" t="str">
        <f t="shared" si="6229"/>
        <v>06-06</v>
      </c>
      <c r="K6083" t="str">
        <f t="shared" si="6229"/>
        <v>Gestión de riesgo en la formulación de proyectos derivados de la planificación operativa anual</v>
      </c>
      <c r="L6083" s="150">
        <f>+VLOOKUP($E6083,IGE_2018!$B$8:$Z$347,18,0)</f>
        <v>0</v>
      </c>
      <c r="M6083" s="142" t="str">
        <f>+VLOOKUP($E6083,IGE_2018!$B$8:$Z$347,19,0)</f>
        <v>Bajo</v>
      </c>
    </row>
    <row r="6084" spans="1:13" x14ac:dyDescent="0.3">
      <c r="A6084" s="139">
        <f t="shared" si="6205"/>
        <v>160</v>
      </c>
      <c r="B6084" s="148">
        <f t="shared" si="6207"/>
        <v>36</v>
      </c>
      <c r="D6084" s="149" t="str">
        <f>+VLOOKUP($A6084,mUNICIPIOS!$B$4:$F$343,2,0)</f>
        <v>Retalhuleu</v>
      </c>
      <c r="E6084" s="149">
        <f>+VLOOKUP($A6084,mUNICIPIOS!$B$4:$F$343,3,0)</f>
        <v>1103</v>
      </c>
      <c r="F6084" s="149" t="str">
        <f>+VLOOKUP($A6084,mUNICIPIOS!$B$4:$F$343,4,0)</f>
        <v>Santa Cruz Muluá</v>
      </c>
      <c r="G6084" s="139" t="str">
        <f t="shared" ref="G6084:K6084" si="6230">+G6046</f>
        <v>06</v>
      </c>
      <c r="H6084" t="str">
        <f t="shared" si="6230"/>
        <v>IGE</v>
      </c>
      <c r="I6084" t="str">
        <f t="shared" si="6230"/>
        <v>Índice de Gestión Estratégica</v>
      </c>
      <c r="J6084" t="str">
        <f t="shared" si="6230"/>
        <v>06-07</v>
      </c>
      <c r="K6084" t="str">
        <f t="shared" si="6230"/>
        <v>Ingresos por servicios ambientales en relación a los ingresos propios sin regalías</v>
      </c>
      <c r="L6084" s="150">
        <f>+VLOOKUP($E6084,IGE_2018!$B$8:$Z$347,21,0)</f>
        <v>0</v>
      </c>
      <c r="M6084" s="142" t="str">
        <f>+VLOOKUP($E6084,IGE_2018!$B$8:$Z$347,22,0)</f>
        <v>Bajo</v>
      </c>
    </row>
    <row r="6085" spans="1:13" x14ac:dyDescent="0.3">
      <c r="A6085" s="139">
        <f t="shared" si="6205"/>
        <v>160</v>
      </c>
      <c r="B6085" s="148">
        <f t="shared" si="6207"/>
        <v>37</v>
      </c>
      <c r="D6085" s="149" t="str">
        <f>+VLOOKUP($A6085,mUNICIPIOS!$B$4:$F$343,2,0)</f>
        <v>Retalhuleu</v>
      </c>
      <c r="E6085" s="149">
        <f>+VLOOKUP($A6085,mUNICIPIOS!$B$4:$F$343,3,0)</f>
        <v>1103</v>
      </c>
      <c r="F6085" s="149" t="str">
        <f>+VLOOKUP($A6085,mUNICIPIOS!$B$4:$F$343,4,0)</f>
        <v>Santa Cruz Muluá</v>
      </c>
      <c r="G6085" s="139" t="str">
        <f t="shared" ref="G6085:K6085" si="6231">+G6047</f>
        <v>06</v>
      </c>
      <c r="H6085" t="str">
        <f t="shared" si="6231"/>
        <v>IGE</v>
      </c>
      <c r="I6085" t="str">
        <f t="shared" si="6231"/>
        <v>Índice de Gestión Estratégica</v>
      </c>
      <c r="J6085" t="str">
        <f t="shared" si="6231"/>
        <v>INDICE</v>
      </c>
      <c r="K6085">
        <f t="shared" si="6231"/>
        <v>0</v>
      </c>
      <c r="L6085" s="150">
        <f>+VLOOKUP($E6085,IGE_2018!$B$8:$Z$347,24,0)</f>
        <v>0.19734018418588598</v>
      </c>
      <c r="M6085" s="142" t="str">
        <f>+VLOOKUP($E6085,IGE_2018!$B$8:$Z$347,25,0)</f>
        <v>Bajo</v>
      </c>
    </row>
    <row r="6086" spans="1:13" x14ac:dyDescent="0.3">
      <c r="A6086" s="139">
        <f t="shared" si="6205"/>
        <v>160</v>
      </c>
      <c r="B6086" s="148">
        <f t="shared" si="6207"/>
        <v>38</v>
      </c>
      <c r="D6086" s="149" t="str">
        <f>+VLOOKUP($A6086,mUNICIPIOS!$B$4:$F$343,2,0)</f>
        <v>Retalhuleu</v>
      </c>
      <c r="E6086" s="149">
        <f>+VLOOKUP($A6086,mUNICIPIOS!$B$4:$F$343,3,0)</f>
        <v>1103</v>
      </c>
      <c r="F6086" s="149" t="str">
        <f>+VLOOKUP($A6086,mUNICIPIOS!$B$4:$F$343,4,0)</f>
        <v>Santa Cruz Muluá</v>
      </c>
      <c r="G6086" s="139" t="str">
        <f t="shared" ref="G6086:K6086" si="6232">+G6048</f>
        <v>RANKING</v>
      </c>
      <c r="H6086" t="str">
        <f t="shared" si="6232"/>
        <v>RGM</v>
      </c>
      <c r="I6086" t="str">
        <f t="shared" si="6232"/>
        <v>Ranking de la Gestión Municipal 2018</v>
      </c>
      <c r="J6086" t="str">
        <f t="shared" si="6232"/>
        <v>RANKING</v>
      </c>
      <c r="K6086">
        <f t="shared" si="6232"/>
        <v>0</v>
      </c>
      <c r="L6086" s="151">
        <f>+VLOOKUP($E6086,Resultados_generales!$C$8:$AE$347,27,0)</f>
        <v>0.39235503738713073</v>
      </c>
      <c r="M6086" t="str">
        <f>+VLOOKUP($E6086,Resultados_generales!$C$8:$AE$347,28,0)</f>
        <v>Medio bajo</v>
      </c>
    </row>
    <row r="6087" spans="1:13" x14ac:dyDescent="0.3">
      <c r="A6087" s="139">
        <f t="shared" si="6205"/>
        <v>161</v>
      </c>
      <c r="B6087" s="148">
        <f t="shared" si="6207"/>
        <v>1</v>
      </c>
      <c r="D6087" s="149" t="str">
        <f>+VLOOKUP($A6087,mUNICIPIOS!$B$4:$F$343,2,0)</f>
        <v>Retalhuleu</v>
      </c>
      <c r="E6087" s="149">
        <f>+VLOOKUP($A6087,mUNICIPIOS!$B$4:$F$343,3,0)</f>
        <v>1104</v>
      </c>
      <c r="F6087" s="149" t="str">
        <f>+VLOOKUP($A6087,mUNICIPIOS!$B$4:$F$343,4,0)</f>
        <v>San Martín Zapotitlán</v>
      </c>
      <c r="G6087" s="139" t="str">
        <f t="shared" ref="G6087:K6087" si="6233">+G6049</f>
        <v>01</v>
      </c>
      <c r="H6087" t="str">
        <f t="shared" si="6233"/>
        <v>IPC</v>
      </c>
      <c r="I6087" t="str">
        <f t="shared" si="6233"/>
        <v>Índice de Participación Ciudadana</v>
      </c>
      <c r="J6087" t="str">
        <f t="shared" si="6233"/>
        <v>01-01</v>
      </c>
      <c r="K6087" t="str">
        <f t="shared" si="6233"/>
        <v>Número de reuniones del COMUDE en el año de la medición.</v>
      </c>
      <c r="L6087" s="150">
        <f>+VLOOKUP($E6087,IPC_2018!$B$8:$T$347,3,0)</f>
        <v>0.25</v>
      </c>
      <c r="M6087" s="142" t="str">
        <f>+VLOOKUP($E6087,IPC_2018!$B$8:$T$347,4,0)</f>
        <v>Medio bajo</v>
      </c>
    </row>
    <row r="6088" spans="1:13" x14ac:dyDescent="0.3">
      <c r="A6088" s="139">
        <f t="shared" si="6205"/>
        <v>161</v>
      </c>
      <c r="B6088" s="148">
        <f t="shared" si="6207"/>
        <v>2</v>
      </c>
      <c r="D6088" s="149" t="str">
        <f>+VLOOKUP($A6088,mUNICIPIOS!$B$4:$F$343,2,0)</f>
        <v>Retalhuleu</v>
      </c>
      <c r="E6088" s="149">
        <f>+VLOOKUP($A6088,mUNICIPIOS!$B$4:$F$343,3,0)</f>
        <v>1104</v>
      </c>
      <c r="F6088" s="149" t="str">
        <f>+VLOOKUP($A6088,mUNICIPIOS!$B$4:$F$343,4,0)</f>
        <v>San Martín Zapotitlán</v>
      </c>
      <c r="G6088" s="139" t="str">
        <f t="shared" ref="G6088:K6088" si="6234">+G6050</f>
        <v>01</v>
      </c>
      <c r="H6088" t="str">
        <f t="shared" si="6234"/>
        <v>IPC</v>
      </c>
      <c r="I6088" t="str">
        <f t="shared" si="6234"/>
        <v>Índice de Participación Ciudadana</v>
      </c>
      <c r="J6088" t="str">
        <f t="shared" si="6234"/>
        <v>01-02</v>
      </c>
      <c r="K6088" t="str">
        <f t="shared" si="6234"/>
        <v>Participación de Alcaldes, Concejales y Síndicos determinados o designados en el COMUDE</v>
      </c>
      <c r="L6088" s="150">
        <f>+VLOOKUP($E6088,IPC_2018!$B$8:$T$347,6,0)</f>
        <v>0.83333333333333326</v>
      </c>
      <c r="M6088" s="142" t="str">
        <f>+VLOOKUP($E6088,IPC_2018!$B$8:$T$347,7,0)</f>
        <v>Alto</v>
      </c>
    </row>
    <row r="6089" spans="1:13" x14ac:dyDescent="0.3">
      <c r="A6089" s="139">
        <f t="shared" si="6205"/>
        <v>161</v>
      </c>
      <c r="B6089" s="148">
        <f t="shared" si="6207"/>
        <v>3</v>
      </c>
      <c r="D6089" s="149" t="str">
        <f>+VLOOKUP($A6089,mUNICIPIOS!$B$4:$F$343,2,0)</f>
        <v>Retalhuleu</v>
      </c>
      <c r="E6089" s="149">
        <f>+VLOOKUP($A6089,mUNICIPIOS!$B$4:$F$343,3,0)</f>
        <v>1104</v>
      </c>
      <c r="F6089" s="149" t="str">
        <f>+VLOOKUP($A6089,mUNICIPIOS!$B$4:$F$343,4,0)</f>
        <v>San Martín Zapotitlán</v>
      </c>
      <c r="G6089" s="139" t="str">
        <f t="shared" ref="G6089:K6089" si="6235">+G6051</f>
        <v>01</v>
      </c>
      <c r="H6089" t="str">
        <f t="shared" si="6235"/>
        <v>IPC</v>
      </c>
      <c r="I6089" t="str">
        <f t="shared" si="6235"/>
        <v>Índice de Participación Ciudadana</v>
      </c>
      <c r="J6089" t="str">
        <f t="shared" si="6235"/>
        <v>01-03</v>
      </c>
      <c r="K6089" t="str">
        <f t="shared" si="6235"/>
        <v>Participación  de organizaciones de jóvenes, mujeres, pueblos mayas, xincas, garífunas, y otras organizaciones en el Comude</v>
      </c>
      <c r="L6089" s="150">
        <f>+VLOOKUP($E6089,IPC_2018!$B$8:$T$347,9,0)</f>
        <v>0</v>
      </c>
      <c r="M6089" s="142" t="str">
        <f>+VLOOKUP($E6089,IPC_2018!$B$8:$T$347,10,0)</f>
        <v>Bajo</v>
      </c>
    </row>
    <row r="6090" spans="1:13" x14ac:dyDescent="0.3">
      <c r="A6090" s="139">
        <f t="shared" si="6205"/>
        <v>161</v>
      </c>
      <c r="B6090" s="148">
        <f t="shared" si="6207"/>
        <v>4</v>
      </c>
      <c r="D6090" s="149" t="str">
        <f>+VLOOKUP($A6090,mUNICIPIOS!$B$4:$F$343,2,0)</f>
        <v>Retalhuleu</v>
      </c>
      <c r="E6090" s="149">
        <f>+VLOOKUP($A6090,mUNICIPIOS!$B$4:$F$343,3,0)</f>
        <v>1104</v>
      </c>
      <c r="F6090" s="149" t="str">
        <f>+VLOOKUP($A6090,mUNICIPIOS!$B$4:$F$343,4,0)</f>
        <v>San Martín Zapotitlán</v>
      </c>
      <c r="G6090" s="139" t="str">
        <f t="shared" ref="G6090:K6090" si="6236">+G6052</f>
        <v>01</v>
      </c>
      <c r="H6090" t="str">
        <f t="shared" si="6236"/>
        <v>IPC</v>
      </c>
      <c r="I6090" t="str">
        <f t="shared" si="6236"/>
        <v>Índice de Participación Ciudadana</v>
      </c>
      <c r="J6090" t="str">
        <f t="shared" si="6236"/>
        <v>01-04</v>
      </c>
      <c r="K6090" t="str">
        <f t="shared" si="6236"/>
        <v>Representatividad territorial del Comude.</v>
      </c>
      <c r="L6090" s="150">
        <f>+VLOOKUP($E6090,IPC_2018!$B$8:$T$347,12,0)</f>
        <v>0.89090909090909087</v>
      </c>
      <c r="M6090" s="142" t="str">
        <f>+VLOOKUP($E6090,IPC_2018!$B$8:$T$347,13,0)</f>
        <v>Alto</v>
      </c>
    </row>
    <row r="6091" spans="1:13" x14ac:dyDescent="0.3">
      <c r="A6091" s="139">
        <f t="shared" si="6205"/>
        <v>161</v>
      </c>
      <c r="B6091" s="148">
        <f t="shared" si="6207"/>
        <v>5</v>
      </c>
      <c r="D6091" s="149" t="str">
        <f>+VLOOKUP($A6091,mUNICIPIOS!$B$4:$F$343,2,0)</f>
        <v>Retalhuleu</v>
      </c>
      <c r="E6091" s="149">
        <f>+VLOOKUP($A6091,mUNICIPIOS!$B$4:$F$343,3,0)</f>
        <v>1104</v>
      </c>
      <c r="F6091" s="149" t="str">
        <f>+VLOOKUP($A6091,mUNICIPIOS!$B$4:$F$343,4,0)</f>
        <v>San Martín Zapotitlán</v>
      </c>
      <c r="G6091" s="139" t="str">
        <f t="shared" ref="G6091:K6091" si="6237">+G6053</f>
        <v>01</v>
      </c>
      <c r="H6091" t="str">
        <f t="shared" si="6237"/>
        <v>IPC</v>
      </c>
      <c r="I6091" t="str">
        <f t="shared" si="6237"/>
        <v>Índice de Participación Ciudadana</v>
      </c>
      <c r="J6091" t="str">
        <f t="shared" si="6237"/>
        <v>01-05</v>
      </c>
      <c r="K6091" t="str">
        <f t="shared" si="6237"/>
        <v>Funcionamiento del Comude</v>
      </c>
      <c r="L6091" s="150">
        <f>+VLOOKUP($E6091,IPC_2018!$B$8:$T$347,15,0)</f>
        <v>0.44434628990966302</v>
      </c>
      <c r="M6091" s="142" t="str">
        <f>+VLOOKUP($E6091,IPC_2018!$B$8:$T$347,16,0)</f>
        <v>Medio</v>
      </c>
    </row>
    <row r="6092" spans="1:13" x14ac:dyDescent="0.3">
      <c r="A6092" s="139">
        <f t="shared" si="6205"/>
        <v>161</v>
      </c>
      <c r="B6092" s="148">
        <f t="shared" si="6207"/>
        <v>6</v>
      </c>
      <c r="D6092" s="149" t="str">
        <f>+VLOOKUP($A6092,mUNICIPIOS!$B$4:$F$343,2,0)</f>
        <v>Retalhuleu</v>
      </c>
      <c r="E6092" s="149">
        <f>+VLOOKUP($A6092,mUNICIPIOS!$B$4:$F$343,3,0)</f>
        <v>1104</v>
      </c>
      <c r="F6092" s="149" t="str">
        <f>+VLOOKUP($A6092,mUNICIPIOS!$B$4:$F$343,4,0)</f>
        <v>San Martín Zapotitlán</v>
      </c>
      <c r="G6092" s="139" t="str">
        <f t="shared" ref="G6092:K6092" si="6238">+G6054</f>
        <v>01</v>
      </c>
      <c r="H6092" t="str">
        <f t="shared" si="6238"/>
        <v>IPC</v>
      </c>
      <c r="I6092" t="str">
        <f t="shared" si="6238"/>
        <v>Índice de Participación Ciudadana</v>
      </c>
      <c r="J6092" t="str">
        <f t="shared" si="6238"/>
        <v>INDICE</v>
      </c>
      <c r="K6092">
        <f t="shared" si="6238"/>
        <v>0</v>
      </c>
      <c r="L6092" s="150">
        <f>+VLOOKUP($E6092,IPC_2018!$B$8:$T$347,18,0)</f>
        <v>0.41070497378947968</v>
      </c>
      <c r="M6092" s="142" t="str">
        <f>+VLOOKUP($E6092,IPC_2018!$B$8:$T$347,19,0)</f>
        <v>Medio</v>
      </c>
    </row>
    <row r="6093" spans="1:13" x14ac:dyDescent="0.3">
      <c r="A6093" s="139">
        <f t="shared" si="6205"/>
        <v>161</v>
      </c>
      <c r="B6093" s="148">
        <f t="shared" si="6207"/>
        <v>7</v>
      </c>
      <c r="D6093" s="149" t="str">
        <f>+VLOOKUP($A6093,mUNICIPIOS!$B$4:$F$343,2,0)</f>
        <v>Retalhuleu</v>
      </c>
      <c r="E6093" s="149">
        <f>+VLOOKUP($A6093,mUNICIPIOS!$B$4:$F$343,3,0)</f>
        <v>1104</v>
      </c>
      <c r="F6093" s="149" t="str">
        <f>+VLOOKUP($A6093,mUNICIPIOS!$B$4:$F$343,4,0)</f>
        <v>San Martín Zapotitlán</v>
      </c>
      <c r="G6093" s="139" t="str">
        <f t="shared" ref="G6093:K6093" si="6239">+G6055</f>
        <v>02</v>
      </c>
      <c r="H6093" t="str">
        <f t="shared" si="6239"/>
        <v>IIC</v>
      </c>
      <c r="I6093" t="str">
        <f t="shared" si="6239"/>
        <v>Índice de Información a la Ciudadanía</v>
      </c>
      <c r="J6093" t="str">
        <f t="shared" si="6239"/>
        <v>02-01</v>
      </c>
      <c r="K6093" t="str">
        <f t="shared" si="6239"/>
        <v>Rendición de cuentas cuatrimestral y anual al Comude enfocadas en resultados.</v>
      </c>
      <c r="L6093" s="150">
        <f>+VLOOKUP($E6093,IIC_2018!$B$8:$Q$347,3,0)</f>
        <v>1</v>
      </c>
      <c r="M6093" s="142" t="str">
        <f>+VLOOKUP($E6093,IIC_2018!$B$8:$Q$347,4,0)</f>
        <v>Alto</v>
      </c>
    </row>
    <row r="6094" spans="1:13" x14ac:dyDescent="0.3">
      <c r="A6094" s="139">
        <f t="shared" si="6205"/>
        <v>161</v>
      </c>
      <c r="B6094" s="148">
        <f t="shared" si="6207"/>
        <v>8</v>
      </c>
      <c r="D6094" s="149" t="str">
        <f>+VLOOKUP($A6094,mUNICIPIOS!$B$4:$F$343,2,0)</f>
        <v>Retalhuleu</v>
      </c>
      <c r="E6094" s="149">
        <f>+VLOOKUP($A6094,mUNICIPIOS!$B$4:$F$343,3,0)</f>
        <v>1104</v>
      </c>
      <c r="F6094" s="149" t="str">
        <f>+VLOOKUP($A6094,mUNICIPIOS!$B$4:$F$343,4,0)</f>
        <v>San Martín Zapotitlán</v>
      </c>
      <c r="G6094" s="139" t="str">
        <f t="shared" ref="G6094:K6094" si="6240">+G6056</f>
        <v>02</v>
      </c>
      <c r="H6094" t="str">
        <f t="shared" si="6240"/>
        <v>IIC</v>
      </c>
      <c r="I6094" t="str">
        <f t="shared" si="6240"/>
        <v>Índice de Información a la Ciudadanía</v>
      </c>
      <c r="J6094" t="str">
        <f t="shared" si="6240"/>
        <v>02-02</v>
      </c>
      <c r="K6094" t="str">
        <f t="shared" si="6240"/>
        <v>Información presupuestaria y otra información brindada a la ciudadanía disponible en medios locales de comunicación.</v>
      </c>
      <c r="L6094" s="150">
        <f>+VLOOKUP($E6094,IIC_2018!$B$8:$Q$347,6,0)</f>
        <v>0.75</v>
      </c>
      <c r="M6094" s="142" t="str">
        <f>+VLOOKUP($E6094,IIC_2018!$B$8:$Q$347,7,0)</f>
        <v>Medio alto</v>
      </c>
    </row>
    <row r="6095" spans="1:13" x14ac:dyDescent="0.3">
      <c r="A6095" s="139">
        <f t="shared" si="6205"/>
        <v>161</v>
      </c>
      <c r="B6095" s="148">
        <f t="shared" si="6207"/>
        <v>9</v>
      </c>
      <c r="D6095" s="149" t="str">
        <f>+VLOOKUP($A6095,mUNICIPIOS!$B$4:$F$343,2,0)</f>
        <v>Retalhuleu</v>
      </c>
      <c r="E6095" s="149">
        <f>+VLOOKUP($A6095,mUNICIPIOS!$B$4:$F$343,3,0)</f>
        <v>1104</v>
      </c>
      <c r="F6095" s="149" t="str">
        <f>+VLOOKUP($A6095,mUNICIPIOS!$B$4:$F$343,4,0)</f>
        <v>San Martín Zapotitlán</v>
      </c>
      <c r="G6095" s="139" t="str">
        <f t="shared" ref="G6095:K6095" si="6241">+G6057</f>
        <v>02</v>
      </c>
      <c r="H6095" t="str">
        <f t="shared" si="6241"/>
        <v>IIC</v>
      </c>
      <c r="I6095" t="str">
        <f t="shared" si="6241"/>
        <v>Índice de Información a la Ciudadanía</v>
      </c>
      <c r="J6095" t="str">
        <f t="shared" si="6241"/>
        <v>02-03</v>
      </c>
      <c r="K6095" t="str">
        <f t="shared" si="6241"/>
        <v>Información pública de oficio actualizada y disponible de acuerdo a la LAIP y uso de internet.</v>
      </c>
      <c r="L6095" s="150">
        <f>+VLOOKUP($E6095,IIC_2018!$B$8:$Q$347,9,0)</f>
        <v>0.95999999999999985</v>
      </c>
      <c r="M6095" s="142" t="str">
        <f>+VLOOKUP($E6095,IIC_2018!$B$8:$Q$347,10,0)</f>
        <v>Alto</v>
      </c>
    </row>
    <row r="6096" spans="1:13" x14ac:dyDescent="0.3">
      <c r="A6096" s="139">
        <f t="shared" si="6205"/>
        <v>161</v>
      </c>
      <c r="B6096" s="148">
        <f t="shared" si="6207"/>
        <v>10</v>
      </c>
      <c r="D6096" s="149" t="str">
        <f>+VLOOKUP($A6096,mUNICIPIOS!$B$4:$F$343,2,0)</f>
        <v>Retalhuleu</v>
      </c>
      <c r="E6096" s="149">
        <f>+VLOOKUP($A6096,mUNICIPIOS!$B$4:$F$343,3,0)</f>
        <v>1104</v>
      </c>
      <c r="F6096" s="149" t="str">
        <f>+VLOOKUP($A6096,mUNICIPIOS!$B$4:$F$343,4,0)</f>
        <v>San Martín Zapotitlán</v>
      </c>
      <c r="G6096" s="139" t="str">
        <f t="shared" ref="G6096:K6096" si="6242">+G6058</f>
        <v>02</v>
      </c>
      <c r="H6096" t="str">
        <f t="shared" si="6242"/>
        <v>IIC</v>
      </c>
      <c r="I6096" t="str">
        <f t="shared" si="6242"/>
        <v>Índice de Información a la Ciudadanía</v>
      </c>
      <c r="J6096" t="str">
        <f t="shared" si="6242"/>
        <v>02-04</v>
      </c>
      <c r="K6096" t="str">
        <f t="shared" si="6242"/>
        <v>Relación del monto contratado por medio de Guate compras con el total del presupuesto de egresos vigente.</v>
      </c>
      <c r="L6096" s="150">
        <f>+VLOOKUP($E6096,IIC_2018!$B$8:$Q$347,12,0)</f>
        <v>0.42959507443323286</v>
      </c>
      <c r="M6096" s="142" t="str">
        <f>+VLOOKUP($E6096,IIC_2018!$B$8:$Q$347,13,0)</f>
        <v>Medio</v>
      </c>
    </row>
    <row r="6097" spans="1:13" x14ac:dyDescent="0.3">
      <c r="A6097" s="139">
        <f t="shared" si="6205"/>
        <v>161</v>
      </c>
      <c r="B6097" s="148">
        <f t="shared" si="6207"/>
        <v>11</v>
      </c>
      <c r="D6097" s="149" t="str">
        <f>+VLOOKUP($A6097,mUNICIPIOS!$B$4:$F$343,2,0)</f>
        <v>Retalhuleu</v>
      </c>
      <c r="E6097" s="149">
        <f>+VLOOKUP($A6097,mUNICIPIOS!$B$4:$F$343,3,0)</f>
        <v>1104</v>
      </c>
      <c r="F6097" s="149" t="str">
        <f>+VLOOKUP($A6097,mUNICIPIOS!$B$4:$F$343,4,0)</f>
        <v>San Martín Zapotitlán</v>
      </c>
      <c r="G6097" s="139" t="str">
        <f t="shared" ref="G6097:K6097" si="6243">+G6059</f>
        <v>02</v>
      </c>
      <c r="H6097" t="str">
        <f t="shared" si="6243"/>
        <v>IIC</v>
      </c>
      <c r="I6097" t="str">
        <f t="shared" si="6243"/>
        <v>Índice de Información a la Ciudadanía</v>
      </c>
      <c r="J6097" t="str">
        <f t="shared" si="6243"/>
        <v>INDICE</v>
      </c>
      <c r="K6097">
        <f t="shared" si="6243"/>
        <v>0</v>
      </c>
      <c r="L6097" s="150">
        <f>+VLOOKUP($E6097,IIC_2018!$B$8:$Q$347,15,0)</f>
        <v>0.78489876860830821</v>
      </c>
      <c r="M6097" s="142" t="str">
        <f>+VLOOKUP($E6097,IIC_2018!$B$8:$Q$347,16,0)</f>
        <v>Medio alto</v>
      </c>
    </row>
    <row r="6098" spans="1:13" x14ac:dyDescent="0.3">
      <c r="A6098" s="139">
        <f t="shared" si="6205"/>
        <v>161</v>
      </c>
      <c r="B6098" s="148">
        <f t="shared" si="6207"/>
        <v>12</v>
      </c>
      <c r="D6098" s="149" t="str">
        <f>+VLOOKUP($A6098,mUNICIPIOS!$B$4:$F$343,2,0)</f>
        <v>Retalhuleu</v>
      </c>
      <c r="E6098" s="149">
        <f>+VLOOKUP($A6098,mUNICIPIOS!$B$4:$F$343,3,0)</f>
        <v>1104</v>
      </c>
      <c r="F6098" s="149" t="str">
        <f>+VLOOKUP($A6098,mUNICIPIOS!$B$4:$F$343,4,0)</f>
        <v>San Martín Zapotitlán</v>
      </c>
      <c r="G6098" s="139" t="str">
        <f t="shared" ref="G6098:K6098" si="6244">+G6060</f>
        <v>03</v>
      </c>
      <c r="H6098" t="str">
        <f t="shared" si="6244"/>
        <v>ISP</v>
      </c>
      <c r="I6098" t="str">
        <f t="shared" si="6244"/>
        <v>Índice de Servicios Públicos</v>
      </c>
      <c r="J6098" t="str">
        <f t="shared" si="6244"/>
        <v>03-01</v>
      </c>
      <c r="K6098" t="str">
        <f t="shared" si="6244"/>
        <v>Cobertura del servicio público de agua</v>
      </c>
      <c r="L6098" s="150">
        <f>+VLOOKUP($E6098,ISP_2018!$B$8:$T$347,3,0)</f>
        <v>0.6166175989532221</v>
      </c>
      <c r="M6098" s="142" t="str">
        <f>+VLOOKUP($E6098,ISP_2018!$B$8:$T$347,4,0)</f>
        <v>Medio alto</v>
      </c>
    </row>
    <row r="6099" spans="1:13" x14ac:dyDescent="0.3">
      <c r="A6099" s="139">
        <f t="shared" si="6205"/>
        <v>161</v>
      </c>
      <c r="B6099" s="148">
        <f t="shared" si="6207"/>
        <v>13</v>
      </c>
      <c r="D6099" s="149" t="str">
        <f>+VLOOKUP($A6099,mUNICIPIOS!$B$4:$F$343,2,0)</f>
        <v>Retalhuleu</v>
      </c>
      <c r="E6099" s="149">
        <f>+VLOOKUP($A6099,mUNICIPIOS!$B$4:$F$343,3,0)</f>
        <v>1104</v>
      </c>
      <c r="F6099" s="149" t="str">
        <f>+VLOOKUP($A6099,mUNICIPIOS!$B$4:$F$343,4,0)</f>
        <v>San Martín Zapotitlán</v>
      </c>
      <c r="G6099" s="139" t="str">
        <f t="shared" ref="G6099:K6099" si="6245">+G6061</f>
        <v>03</v>
      </c>
      <c r="H6099" t="str">
        <f t="shared" si="6245"/>
        <v>ISP</v>
      </c>
      <c r="I6099" t="str">
        <f t="shared" si="6245"/>
        <v>Índice de Servicios Públicos</v>
      </c>
      <c r="J6099" t="str">
        <f t="shared" si="6245"/>
        <v>03-02</v>
      </c>
      <c r="K6099" t="str">
        <f t="shared" si="6245"/>
        <v>Control de la calidad del servicio público de agua</v>
      </c>
      <c r="L6099" s="150">
        <f>+VLOOKUP($E6099,ISP_2018!$B$8:$T$347,6,0)</f>
        <v>0.41666666666666669</v>
      </c>
      <c r="M6099" s="142" t="str">
        <f>+VLOOKUP($E6099,ISP_2018!$B$8:$T$347,7,0)</f>
        <v>Medio</v>
      </c>
    </row>
    <row r="6100" spans="1:13" x14ac:dyDescent="0.3">
      <c r="A6100" s="139">
        <f t="shared" si="6205"/>
        <v>161</v>
      </c>
      <c r="B6100" s="148">
        <f t="shared" si="6207"/>
        <v>14</v>
      </c>
      <c r="D6100" s="149" t="str">
        <f>+VLOOKUP($A6100,mUNICIPIOS!$B$4:$F$343,2,0)</f>
        <v>Retalhuleu</v>
      </c>
      <c r="E6100" s="149">
        <f>+VLOOKUP($A6100,mUNICIPIOS!$B$4:$F$343,3,0)</f>
        <v>1104</v>
      </c>
      <c r="F6100" s="149" t="str">
        <f>+VLOOKUP($A6100,mUNICIPIOS!$B$4:$F$343,4,0)</f>
        <v>San Martín Zapotitlán</v>
      </c>
      <c r="G6100" s="139" t="str">
        <f t="shared" ref="G6100:K6100" si="6246">+G6062</f>
        <v>03</v>
      </c>
      <c r="H6100" t="str">
        <f t="shared" si="6246"/>
        <v>ISP</v>
      </c>
      <c r="I6100" t="str">
        <f t="shared" si="6246"/>
        <v>Índice de Servicios Públicos</v>
      </c>
      <c r="J6100" t="str">
        <f t="shared" si="6246"/>
        <v>03-03</v>
      </c>
      <c r="K6100" t="str">
        <f t="shared" si="6246"/>
        <v>Disposición  y tratamiento  de aguas residuales</v>
      </c>
      <c r="L6100" s="150">
        <f>+VLOOKUP($E6100,ISP_2018!$B$8:$T$347,9,0)</f>
        <v>0.2289233877835917</v>
      </c>
      <c r="M6100" s="142" t="str">
        <f>+VLOOKUP($E6100,ISP_2018!$B$8:$T$347,10,0)</f>
        <v>Medio bajo</v>
      </c>
    </row>
    <row r="6101" spans="1:13" x14ac:dyDescent="0.3">
      <c r="A6101" s="139">
        <f t="shared" si="6205"/>
        <v>161</v>
      </c>
      <c r="B6101" s="148">
        <f t="shared" si="6207"/>
        <v>15</v>
      </c>
      <c r="D6101" s="149" t="str">
        <f>+VLOOKUP($A6101,mUNICIPIOS!$B$4:$F$343,2,0)</f>
        <v>Retalhuleu</v>
      </c>
      <c r="E6101" s="149">
        <f>+VLOOKUP($A6101,mUNICIPIOS!$B$4:$F$343,3,0)</f>
        <v>1104</v>
      </c>
      <c r="F6101" s="149" t="str">
        <f>+VLOOKUP($A6101,mUNICIPIOS!$B$4:$F$343,4,0)</f>
        <v>San Martín Zapotitlán</v>
      </c>
      <c r="G6101" s="139" t="str">
        <f t="shared" ref="G6101:K6101" si="6247">+G6063</f>
        <v>03</v>
      </c>
      <c r="H6101" t="str">
        <f t="shared" si="6247"/>
        <v>ISP</v>
      </c>
      <c r="I6101" t="str">
        <f t="shared" si="6247"/>
        <v>Índice de Servicios Públicos</v>
      </c>
      <c r="J6101" t="str">
        <f t="shared" si="6247"/>
        <v>03-04</v>
      </c>
      <c r="K6101" t="str">
        <f t="shared" si="6247"/>
        <v>Gestión y manejo de los residuos y desechos sólidos</v>
      </c>
      <c r="L6101" s="150">
        <f>+VLOOKUP($E6101,ISP_2018!$B$8:$T$347,12,0)</f>
        <v>6.4431234447969304E-2</v>
      </c>
      <c r="M6101" s="142" t="str">
        <f>+VLOOKUP($E6101,ISP_2018!$B$8:$T$347,13,0)</f>
        <v>Bajo</v>
      </c>
    </row>
    <row r="6102" spans="1:13" x14ac:dyDescent="0.3">
      <c r="A6102" s="139">
        <f t="shared" si="6205"/>
        <v>161</v>
      </c>
      <c r="B6102" s="148">
        <f t="shared" si="6207"/>
        <v>16</v>
      </c>
      <c r="D6102" s="149" t="str">
        <f>+VLOOKUP($A6102,mUNICIPIOS!$B$4:$F$343,2,0)</f>
        <v>Retalhuleu</v>
      </c>
      <c r="E6102" s="149">
        <f>+VLOOKUP($A6102,mUNICIPIOS!$B$4:$F$343,3,0)</f>
        <v>1104</v>
      </c>
      <c r="F6102" s="149" t="str">
        <f>+VLOOKUP($A6102,mUNICIPIOS!$B$4:$F$343,4,0)</f>
        <v>San Martín Zapotitlán</v>
      </c>
      <c r="G6102" s="139" t="str">
        <f t="shared" ref="G6102:K6102" si="6248">+G6064</f>
        <v>03</v>
      </c>
      <c r="H6102" t="str">
        <f t="shared" si="6248"/>
        <v>ISP</v>
      </c>
      <c r="I6102" t="str">
        <f t="shared" si="6248"/>
        <v>Índice de Servicios Públicos</v>
      </c>
      <c r="J6102" t="str">
        <f t="shared" si="6248"/>
        <v>03-05</v>
      </c>
      <c r="K6102" t="str">
        <f t="shared" si="6248"/>
        <v>Gestión de servicios públicos municipales</v>
      </c>
      <c r="L6102" s="150">
        <f>+VLOOKUP($E6102,ISP_2018!$B$8:$T$347,15,0)</f>
        <v>0.20967741935483866</v>
      </c>
      <c r="M6102" s="142" t="str">
        <f>+VLOOKUP($E6102,ISP_2018!$B$8:$T$347,16,0)</f>
        <v>Medio bajo</v>
      </c>
    </row>
    <row r="6103" spans="1:13" x14ac:dyDescent="0.3">
      <c r="A6103" s="139">
        <f t="shared" si="6205"/>
        <v>161</v>
      </c>
      <c r="B6103" s="148">
        <f t="shared" si="6207"/>
        <v>17</v>
      </c>
      <c r="D6103" s="149" t="str">
        <f>+VLOOKUP($A6103,mUNICIPIOS!$B$4:$F$343,2,0)</f>
        <v>Retalhuleu</v>
      </c>
      <c r="E6103" s="149">
        <f>+VLOOKUP($A6103,mUNICIPIOS!$B$4:$F$343,3,0)</f>
        <v>1104</v>
      </c>
      <c r="F6103" s="149" t="str">
        <f>+VLOOKUP($A6103,mUNICIPIOS!$B$4:$F$343,4,0)</f>
        <v>San Martín Zapotitlán</v>
      </c>
      <c r="G6103" s="139" t="str">
        <f t="shared" ref="G6103:K6103" si="6249">+G6065</f>
        <v>03</v>
      </c>
      <c r="H6103" t="str">
        <f t="shared" si="6249"/>
        <v>ISP</v>
      </c>
      <c r="I6103" t="str">
        <f t="shared" si="6249"/>
        <v>Índice de Servicios Públicos</v>
      </c>
      <c r="J6103" t="str">
        <f t="shared" si="6249"/>
        <v>INDICE</v>
      </c>
      <c r="K6103">
        <f t="shared" si="6249"/>
        <v>0</v>
      </c>
      <c r="L6103" s="150">
        <f>+VLOOKUP($E6103,ISP_2018!$B$8:$T$347,18,0)</f>
        <v>0.28726816821260215</v>
      </c>
      <c r="M6103" s="142" t="str">
        <f>+VLOOKUP($E6103,ISP_2018!$B$8:$T$347,19,0)</f>
        <v>Medio bajo</v>
      </c>
    </row>
    <row r="6104" spans="1:13" x14ac:dyDescent="0.3">
      <c r="A6104" s="139">
        <f t="shared" si="6205"/>
        <v>161</v>
      </c>
      <c r="B6104" s="148">
        <f t="shared" si="6207"/>
        <v>18</v>
      </c>
      <c r="D6104" s="149" t="str">
        <f>+VLOOKUP($A6104,mUNICIPIOS!$B$4:$F$343,2,0)</f>
        <v>Retalhuleu</v>
      </c>
      <c r="E6104" s="149">
        <f>+VLOOKUP($A6104,mUNICIPIOS!$B$4:$F$343,3,0)</f>
        <v>1104</v>
      </c>
      <c r="F6104" s="149" t="str">
        <f>+VLOOKUP($A6104,mUNICIPIOS!$B$4:$F$343,4,0)</f>
        <v>San Martín Zapotitlán</v>
      </c>
      <c r="G6104" s="139" t="str">
        <f t="shared" ref="G6104:K6104" si="6250">+G6066</f>
        <v>04</v>
      </c>
      <c r="H6104" t="str">
        <f t="shared" si="6250"/>
        <v>IGA</v>
      </c>
      <c r="I6104" t="str">
        <f t="shared" si="6250"/>
        <v>Índice de Gestión Administrativa</v>
      </c>
      <c r="J6104" t="str">
        <f t="shared" si="6250"/>
        <v>04-01</v>
      </c>
      <c r="K6104" t="str">
        <f t="shared" si="6250"/>
        <v>Existencia de elementos de atención municipal orientada al vecino</v>
      </c>
      <c r="L6104" s="150">
        <f>+VLOOKUP($E6104,IGA_2018!$B$8:$N$347,3,0)</f>
        <v>0.5</v>
      </c>
      <c r="M6104" s="142" t="str">
        <f>+VLOOKUP($E6104,IGA_2018!$B$8:$N$347,4,0)</f>
        <v>Medio</v>
      </c>
    </row>
    <row r="6105" spans="1:13" x14ac:dyDescent="0.3">
      <c r="A6105" s="139">
        <f t="shared" si="6205"/>
        <v>161</v>
      </c>
      <c r="B6105" s="148">
        <f t="shared" si="6207"/>
        <v>19</v>
      </c>
      <c r="D6105" s="149" t="str">
        <f>+VLOOKUP($A6105,mUNICIPIOS!$B$4:$F$343,2,0)</f>
        <v>Retalhuleu</v>
      </c>
      <c r="E6105" s="149">
        <f>+VLOOKUP($A6105,mUNICIPIOS!$B$4:$F$343,3,0)</f>
        <v>1104</v>
      </c>
      <c r="F6105" s="149" t="str">
        <f>+VLOOKUP($A6105,mUNICIPIOS!$B$4:$F$343,4,0)</f>
        <v>San Martín Zapotitlán</v>
      </c>
      <c r="G6105" s="139" t="str">
        <f t="shared" ref="G6105:K6105" si="6251">+G6067</f>
        <v>04</v>
      </c>
      <c r="H6105" t="str">
        <f t="shared" si="6251"/>
        <v>IGA</v>
      </c>
      <c r="I6105" t="str">
        <f t="shared" si="6251"/>
        <v>Índice de Gestión Administrativa</v>
      </c>
      <c r="J6105" t="str">
        <f t="shared" si="6251"/>
        <v>04-02</v>
      </c>
      <c r="K6105" t="str">
        <f t="shared" si="6251"/>
        <v>Gestión del recurso humano.</v>
      </c>
      <c r="L6105" s="150">
        <f>+VLOOKUP($E6105,IGA_2018!$B$8:$N$347,6,0)</f>
        <v>7.6229719289209394E-2</v>
      </c>
      <c r="M6105" s="142" t="str">
        <f>+VLOOKUP($E6105,IGA_2018!$B$8:$N$347,7,0)</f>
        <v>Bajo</v>
      </c>
    </row>
    <row r="6106" spans="1:13" x14ac:dyDescent="0.3">
      <c r="A6106" s="139">
        <f t="shared" si="6205"/>
        <v>161</v>
      </c>
      <c r="B6106" s="148">
        <f t="shared" si="6207"/>
        <v>20</v>
      </c>
      <c r="D6106" s="149" t="str">
        <f>+VLOOKUP($A6106,mUNICIPIOS!$B$4:$F$343,2,0)</f>
        <v>Retalhuleu</v>
      </c>
      <c r="E6106" s="149">
        <f>+VLOOKUP($A6106,mUNICIPIOS!$B$4:$F$343,3,0)</f>
        <v>1104</v>
      </c>
      <c r="F6106" s="149" t="str">
        <f>+VLOOKUP($A6106,mUNICIPIOS!$B$4:$F$343,4,0)</f>
        <v>San Martín Zapotitlán</v>
      </c>
      <c r="G6106" s="139" t="str">
        <f t="shared" ref="G6106:K6106" si="6252">+G6068</f>
        <v>04</v>
      </c>
      <c r="H6106" t="str">
        <f t="shared" si="6252"/>
        <v>IGA</v>
      </c>
      <c r="I6106" t="str">
        <f t="shared" si="6252"/>
        <v>Índice de Gestión Administrativa</v>
      </c>
      <c r="J6106" t="str">
        <f t="shared" si="6252"/>
        <v>04-03</v>
      </c>
      <c r="K6106" t="str">
        <f t="shared" si="6252"/>
        <v>Existencia de oficinas municipales con instrumentos de gestión.</v>
      </c>
      <c r="L6106" s="150">
        <f>+VLOOKUP($E6106,IGA_2018!$B$8:$N$347,9,0)</f>
        <v>0.47857142857142854</v>
      </c>
      <c r="M6106" s="142" t="str">
        <f>+VLOOKUP($E6106,IGA_2018!$B$8:$N$347,10,0)</f>
        <v>Medio</v>
      </c>
    </row>
    <row r="6107" spans="1:13" x14ac:dyDescent="0.3">
      <c r="A6107" s="139">
        <f t="shared" si="6205"/>
        <v>161</v>
      </c>
      <c r="B6107" s="148">
        <f t="shared" si="6207"/>
        <v>21</v>
      </c>
      <c r="D6107" s="149" t="str">
        <f>+VLOOKUP($A6107,mUNICIPIOS!$B$4:$F$343,2,0)</f>
        <v>Retalhuleu</v>
      </c>
      <c r="E6107" s="149">
        <f>+VLOOKUP($A6107,mUNICIPIOS!$B$4:$F$343,3,0)</f>
        <v>1104</v>
      </c>
      <c r="F6107" s="149" t="str">
        <f>+VLOOKUP($A6107,mUNICIPIOS!$B$4:$F$343,4,0)</f>
        <v>San Martín Zapotitlán</v>
      </c>
      <c r="G6107" s="139" t="str">
        <f t="shared" ref="G6107:K6107" si="6253">+G6069</f>
        <v>04</v>
      </c>
      <c r="H6107" t="str">
        <f t="shared" si="6253"/>
        <v>IGA</v>
      </c>
      <c r="I6107" t="str">
        <f t="shared" si="6253"/>
        <v>Índice de Gestión Administrativa</v>
      </c>
      <c r="J6107" t="str">
        <f t="shared" si="6253"/>
        <v>INDICE</v>
      </c>
      <c r="K6107">
        <f t="shared" si="6253"/>
        <v>0</v>
      </c>
      <c r="L6107" s="150">
        <f>+VLOOKUP($E6107,IGA_2018!$B$8:$N$347,12,0)</f>
        <v>0.34418040175122327</v>
      </c>
      <c r="M6107" s="142" t="str">
        <f>+VLOOKUP($E6107,IGA_2018!$B$8:$N$347,13,0)</f>
        <v>Medio bajo</v>
      </c>
    </row>
    <row r="6108" spans="1:13" x14ac:dyDescent="0.3">
      <c r="A6108" s="139">
        <f t="shared" si="6205"/>
        <v>161</v>
      </c>
      <c r="B6108" s="148">
        <f t="shared" si="6207"/>
        <v>22</v>
      </c>
      <c r="D6108" s="149" t="str">
        <f>+VLOOKUP($A6108,mUNICIPIOS!$B$4:$F$343,2,0)</f>
        <v>Retalhuleu</v>
      </c>
      <c r="E6108" s="149">
        <f>+VLOOKUP($A6108,mUNICIPIOS!$B$4:$F$343,3,0)</f>
        <v>1104</v>
      </c>
      <c r="F6108" s="149" t="str">
        <f>+VLOOKUP($A6108,mUNICIPIOS!$B$4:$F$343,4,0)</f>
        <v>San Martín Zapotitlán</v>
      </c>
      <c r="G6108" s="139" t="str">
        <f t="shared" ref="G6108:K6108" si="6254">+G6070</f>
        <v>05</v>
      </c>
      <c r="H6108" t="str">
        <f t="shared" si="6254"/>
        <v>IGF</v>
      </c>
      <c r="I6108" t="str">
        <f t="shared" si="6254"/>
        <v>Índice de Gestión Financiera</v>
      </c>
      <c r="J6108" t="str">
        <f t="shared" si="6254"/>
        <v>05-01</v>
      </c>
      <c r="K6108" t="str">
        <f t="shared" si="6254"/>
        <v>Autonomía financiera municipal</v>
      </c>
      <c r="L6108" s="150">
        <f>+VLOOKUP($E6108,IGF_2018!$B$8:$Z$347,3,0)</f>
        <v>0.14090637932073838</v>
      </c>
      <c r="M6108" s="142" t="str">
        <f>+VLOOKUP($E6108,IGF_2018!$B$8:$Z$347,4,0)</f>
        <v>Bajo</v>
      </c>
    </row>
    <row r="6109" spans="1:13" x14ac:dyDescent="0.3">
      <c r="A6109" s="139">
        <f t="shared" si="6205"/>
        <v>161</v>
      </c>
      <c r="B6109" s="148">
        <f t="shared" si="6207"/>
        <v>23</v>
      </c>
      <c r="D6109" s="149" t="str">
        <f>+VLOOKUP($A6109,mUNICIPIOS!$B$4:$F$343,2,0)</f>
        <v>Retalhuleu</v>
      </c>
      <c r="E6109" s="149">
        <f>+VLOOKUP($A6109,mUNICIPIOS!$B$4:$F$343,3,0)</f>
        <v>1104</v>
      </c>
      <c r="F6109" s="149" t="str">
        <f>+VLOOKUP($A6109,mUNICIPIOS!$B$4:$F$343,4,0)</f>
        <v>San Martín Zapotitlán</v>
      </c>
      <c r="G6109" s="139" t="str">
        <f t="shared" ref="G6109:K6109" si="6255">+G6071</f>
        <v>05</v>
      </c>
      <c r="H6109" t="str">
        <f t="shared" si="6255"/>
        <v>IGF</v>
      </c>
      <c r="I6109" t="str">
        <f t="shared" si="6255"/>
        <v>Índice de Gestión Financiera</v>
      </c>
      <c r="J6109" t="str">
        <f t="shared" si="6255"/>
        <v>05-02</v>
      </c>
      <c r="K6109" t="str">
        <f t="shared" si="6255"/>
        <v xml:space="preserve">Ingresos propios por habitante -sin regalías- </v>
      </c>
      <c r="L6109" s="150">
        <f>+VLOOKUP($E6109,IGF_2018!$B$8:$Z$347,6,0)</f>
        <v>0.10583411782478856</v>
      </c>
      <c r="M6109" s="142" t="str">
        <f>+VLOOKUP($E6109,IGF_2018!$B$8:$Z$347,7,0)</f>
        <v>Bajo</v>
      </c>
    </row>
    <row r="6110" spans="1:13" x14ac:dyDescent="0.3">
      <c r="A6110" s="139">
        <f t="shared" si="6205"/>
        <v>161</v>
      </c>
      <c r="B6110" s="148">
        <f t="shared" si="6207"/>
        <v>24</v>
      </c>
      <c r="D6110" s="149" t="str">
        <f>+VLOOKUP($A6110,mUNICIPIOS!$B$4:$F$343,2,0)</f>
        <v>Retalhuleu</v>
      </c>
      <c r="E6110" s="149">
        <f>+VLOOKUP($A6110,mUNICIPIOS!$B$4:$F$343,3,0)</f>
        <v>1104</v>
      </c>
      <c r="F6110" s="149" t="str">
        <f>+VLOOKUP($A6110,mUNICIPIOS!$B$4:$F$343,4,0)</f>
        <v>San Martín Zapotitlán</v>
      </c>
      <c r="G6110" s="139" t="str">
        <f t="shared" ref="G6110:K6110" si="6256">+G6072</f>
        <v>05</v>
      </c>
      <c r="H6110" t="str">
        <f t="shared" si="6256"/>
        <v>IGF</v>
      </c>
      <c r="I6110" t="str">
        <f t="shared" si="6256"/>
        <v>Índice de Gestión Financiera</v>
      </c>
      <c r="J6110" t="str">
        <f t="shared" si="6256"/>
        <v>05-03</v>
      </c>
      <c r="K6110" t="str">
        <f t="shared" si="6256"/>
        <v>Ingresos del IUSI en relación a los ingresos propios -sin regalías-</v>
      </c>
      <c r="L6110" s="150">
        <f>+VLOOKUP($E6110,IGF_2018!$B$8:$Z$347,9,0)</f>
        <v>0.21246123333481409</v>
      </c>
      <c r="M6110" s="142" t="str">
        <f>+VLOOKUP($E6110,IGF_2018!$B$8:$Z$347,10,0)</f>
        <v>Medio bajo</v>
      </c>
    </row>
    <row r="6111" spans="1:13" x14ac:dyDescent="0.3">
      <c r="A6111" s="139">
        <f t="shared" si="6205"/>
        <v>161</v>
      </c>
      <c r="B6111" s="148">
        <f t="shared" si="6207"/>
        <v>25</v>
      </c>
      <c r="D6111" s="149" t="str">
        <f>+VLOOKUP($A6111,mUNICIPIOS!$B$4:$F$343,2,0)</f>
        <v>Retalhuleu</v>
      </c>
      <c r="E6111" s="149">
        <f>+VLOOKUP($A6111,mUNICIPIOS!$B$4:$F$343,3,0)</f>
        <v>1104</v>
      </c>
      <c r="F6111" s="149" t="str">
        <f>+VLOOKUP($A6111,mUNICIPIOS!$B$4:$F$343,4,0)</f>
        <v>San Martín Zapotitlán</v>
      </c>
      <c r="G6111" s="139" t="str">
        <f t="shared" ref="G6111:K6111" si="6257">+G6073</f>
        <v>05</v>
      </c>
      <c r="H6111" t="str">
        <f t="shared" si="6257"/>
        <v>IGF</v>
      </c>
      <c r="I6111" t="str">
        <f t="shared" si="6257"/>
        <v>Índice de Gestión Financiera</v>
      </c>
      <c r="J6111" t="str">
        <f t="shared" si="6257"/>
        <v>05-04</v>
      </c>
      <c r="K6111" t="str">
        <f t="shared" si="6257"/>
        <v>Inversión anual en capital fijo por habitante</v>
      </c>
      <c r="L6111" s="150">
        <f>+VLOOKUP($E6111,IGF_2018!$B$8:$Z$347,12,0)</f>
        <v>4.3101568756083924E-2</v>
      </c>
      <c r="M6111" s="142" t="str">
        <f>+VLOOKUP($E6111,IGF_2018!$B$8:$Z$347,13,0)</f>
        <v>Bajo</v>
      </c>
    </row>
    <row r="6112" spans="1:13" x14ac:dyDescent="0.3">
      <c r="A6112" s="139">
        <f t="shared" si="6205"/>
        <v>161</v>
      </c>
      <c r="B6112" s="148">
        <f t="shared" si="6207"/>
        <v>26</v>
      </c>
      <c r="D6112" s="149" t="str">
        <f>+VLOOKUP($A6112,mUNICIPIOS!$B$4:$F$343,2,0)</f>
        <v>Retalhuleu</v>
      </c>
      <c r="E6112" s="149">
        <f>+VLOOKUP($A6112,mUNICIPIOS!$B$4:$F$343,3,0)</f>
        <v>1104</v>
      </c>
      <c r="F6112" s="149" t="str">
        <f>+VLOOKUP($A6112,mUNICIPIOS!$B$4:$F$343,4,0)</f>
        <v>San Martín Zapotitlán</v>
      </c>
      <c r="G6112" s="139" t="str">
        <f t="shared" ref="G6112:K6112" si="6258">+G6074</f>
        <v>05</v>
      </c>
      <c r="H6112" t="str">
        <f t="shared" si="6258"/>
        <v>IGF</v>
      </c>
      <c r="I6112" t="str">
        <f t="shared" si="6258"/>
        <v>Índice de Gestión Financiera</v>
      </c>
      <c r="J6112" t="str">
        <f t="shared" si="6258"/>
        <v>05-05</v>
      </c>
      <c r="K6112" t="str">
        <f t="shared" si="6258"/>
        <v>Inversión anual en capital fijo con recursos percibidos por ingresos propios</v>
      </c>
      <c r="L6112" s="150">
        <f>+VLOOKUP($E6112,IGF_2018!$B$8:$Z$347,15,0)</f>
        <v>4.0505316756130512E-2</v>
      </c>
      <c r="M6112" s="142" t="str">
        <f>+VLOOKUP($E6112,IGF_2018!$B$8:$Z$347,16,0)</f>
        <v>Bajo</v>
      </c>
    </row>
    <row r="6113" spans="1:13" x14ac:dyDescent="0.3">
      <c r="A6113" s="139">
        <f t="shared" si="6205"/>
        <v>161</v>
      </c>
      <c r="B6113" s="148">
        <f t="shared" si="6207"/>
        <v>27</v>
      </c>
      <c r="D6113" s="149" t="str">
        <f>+VLOOKUP($A6113,mUNICIPIOS!$B$4:$F$343,2,0)</f>
        <v>Retalhuleu</v>
      </c>
      <c r="E6113" s="149">
        <f>+VLOOKUP($A6113,mUNICIPIOS!$B$4:$F$343,3,0)</f>
        <v>1104</v>
      </c>
      <c r="F6113" s="149" t="str">
        <f>+VLOOKUP($A6113,mUNICIPIOS!$B$4:$F$343,4,0)</f>
        <v>San Martín Zapotitlán</v>
      </c>
      <c r="G6113" s="139" t="str">
        <f t="shared" ref="G6113:K6113" si="6259">+G6075</f>
        <v>05</v>
      </c>
      <c r="H6113" t="str">
        <f t="shared" si="6259"/>
        <v>IGF</v>
      </c>
      <c r="I6113" t="str">
        <f t="shared" si="6259"/>
        <v>Índice de Gestión Financiera</v>
      </c>
      <c r="J6113" t="str">
        <f t="shared" si="6259"/>
        <v>05-06</v>
      </c>
      <c r="K6113" t="str">
        <f t="shared" si="6259"/>
        <v xml:space="preserve">Inversión anual en capital fijo con recursos percibidos por transferencias del Gobierno Central </v>
      </c>
      <c r="L6113" s="150">
        <f>+VLOOKUP($E6113,IGF_2018!$B$8:$Z$347,18,0)</f>
        <v>0.1214002465181159</v>
      </c>
      <c r="M6113" s="142" t="str">
        <f>+VLOOKUP($E6113,IGF_2018!$B$8:$Z$347,19,0)</f>
        <v>Bajo</v>
      </c>
    </row>
    <row r="6114" spans="1:13" x14ac:dyDescent="0.3">
      <c r="A6114" s="139">
        <f t="shared" si="6205"/>
        <v>161</v>
      </c>
      <c r="B6114" s="148">
        <f t="shared" si="6207"/>
        <v>28</v>
      </c>
      <c r="D6114" s="149" t="str">
        <f>+VLOOKUP($A6114,mUNICIPIOS!$B$4:$F$343,2,0)</f>
        <v>Retalhuleu</v>
      </c>
      <c r="E6114" s="149">
        <f>+VLOOKUP($A6114,mUNICIPIOS!$B$4:$F$343,3,0)</f>
        <v>1104</v>
      </c>
      <c r="F6114" s="149" t="str">
        <f>+VLOOKUP($A6114,mUNICIPIOS!$B$4:$F$343,4,0)</f>
        <v>San Martín Zapotitlán</v>
      </c>
      <c r="G6114" s="139" t="str">
        <f t="shared" ref="G6114:K6114" si="6260">+G6076</f>
        <v>05</v>
      </c>
      <c r="H6114" t="str">
        <f t="shared" si="6260"/>
        <v>IGF</v>
      </c>
      <c r="I6114" t="str">
        <f t="shared" si="6260"/>
        <v>Índice de Gestión Financiera</v>
      </c>
      <c r="J6114" t="str">
        <f t="shared" si="6260"/>
        <v>05-07</v>
      </c>
      <c r="K6114" t="str">
        <f t="shared" si="6260"/>
        <v>Financiamiento por endeudamiento municipal</v>
      </c>
      <c r="L6114" s="150">
        <f>+VLOOKUP($E6114,IGF_2018!$B$8:$Z$347,21,0)</f>
        <v>1</v>
      </c>
      <c r="M6114" s="142" t="str">
        <f>+VLOOKUP($E6114,IGF_2018!$B$8:$Z$347,22,0)</f>
        <v>Alto</v>
      </c>
    </row>
    <row r="6115" spans="1:13" x14ac:dyDescent="0.3">
      <c r="A6115" s="139">
        <f t="shared" si="6205"/>
        <v>161</v>
      </c>
      <c r="B6115" s="148">
        <f t="shared" si="6207"/>
        <v>29</v>
      </c>
      <c r="D6115" s="149" t="str">
        <f>+VLOOKUP($A6115,mUNICIPIOS!$B$4:$F$343,2,0)</f>
        <v>Retalhuleu</v>
      </c>
      <c r="E6115" s="149">
        <f>+VLOOKUP($A6115,mUNICIPIOS!$B$4:$F$343,3,0)</f>
        <v>1104</v>
      </c>
      <c r="F6115" s="149" t="str">
        <f>+VLOOKUP($A6115,mUNICIPIOS!$B$4:$F$343,4,0)</f>
        <v>San Martín Zapotitlán</v>
      </c>
      <c r="G6115" s="139" t="str">
        <f t="shared" ref="G6115:K6115" si="6261">+G6077</f>
        <v>05</v>
      </c>
      <c r="H6115" t="str">
        <f t="shared" si="6261"/>
        <v>IGF</v>
      </c>
      <c r="I6115" t="str">
        <f t="shared" si="6261"/>
        <v>Índice de Gestión Financiera</v>
      </c>
      <c r="J6115" t="str">
        <f t="shared" si="6261"/>
        <v>INDICE</v>
      </c>
      <c r="K6115">
        <f t="shared" si="6261"/>
        <v>0</v>
      </c>
      <c r="L6115" s="150">
        <f>+VLOOKUP($E6115,IGF_2018!$B$8:$Z$347,24,0)</f>
        <v>0.29109493596561986</v>
      </c>
      <c r="M6115" s="142" t="str">
        <f>+VLOOKUP($E6115,IGF_2018!$B$8:$Z$347,25,0)</f>
        <v>Medio bajo</v>
      </c>
    </row>
    <row r="6116" spans="1:13" x14ac:dyDescent="0.3">
      <c r="A6116" s="139">
        <f t="shared" si="6205"/>
        <v>161</v>
      </c>
      <c r="B6116" s="148">
        <f t="shared" si="6207"/>
        <v>30</v>
      </c>
      <c r="D6116" s="149" t="str">
        <f>+VLOOKUP($A6116,mUNICIPIOS!$B$4:$F$343,2,0)</f>
        <v>Retalhuleu</v>
      </c>
      <c r="E6116" s="149">
        <f>+VLOOKUP($A6116,mUNICIPIOS!$B$4:$F$343,3,0)</f>
        <v>1104</v>
      </c>
      <c r="F6116" s="149" t="str">
        <f>+VLOOKUP($A6116,mUNICIPIOS!$B$4:$F$343,4,0)</f>
        <v>San Martín Zapotitlán</v>
      </c>
      <c r="G6116" s="139" t="str">
        <f t="shared" ref="G6116:K6116" si="6262">+G6078</f>
        <v>06</v>
      </c>
      <c r="H6116" t="str">
        <f t="shared" si="6262"/>
        <v>IGE</v>
      </c>
      <c r="I6116" t="str">
        <f t="shared" si="6262"/>
        <v>Índice de Gestión Estratégica</v>
      </c>
      <c r="J6116" t="str">
        <f t="shared" si="6262"/>
        <v>06-01</v>
      </c>
      <c r="K6116" t="str">
        <f t="shared" si="6262"/>
        <v>Ejecución del Plan Operativo Anual  (POA)</v>
      </c>
      <c r="L6116" s="150">
        <f>+VLOOKUP($E6116,IGE_2018!$B$8:$Z$347,3,0)</f>
        <v>0.7</v>
      </c>
      <c r="M6116" s="142" t="str">
        <f>+VLOOKUP($E6116,IGE_2018!$B$8:$Z$347,4,0)</f>
        <v>Medio alto</v>
      </c>
    </row>
    <row r="6117" spans="1:13" x14ac:dyDescent="0.3">
      <c r="A6117" s="139">
        <f t="shared" si="6205"/>
        <v>161</v>
      </c>
      <c r="B6117" s="148">
        <f t="shared" si="6207"/>
        <v>31</v>
      </c>
      <c r="D6117" s="149" t="str">
        <f>+VLOOKUP($A6117,mUNICIPIOS!$B$4:$F$343,2,0)</f>
        <v>Retalhuleu</v>
      </c>
      <c r="E6117" s="149">
        <f>+VLOOKUP($A6117,mUNICIPIOS!$B$4:$F$343,3,0)</f>
        <v>1104</v>
      </c>
      <c r="F6117" s="149" t="str">
        <f>+VLOOKUP($A6117,mUNICIPIOS!$B$4:$F$343,4,0)</f>
        <v>San Martín Zapotitlán</v>
      </c>
      <c r="G6117" s="139" t="str">
        <f t="shared" ref="G6117:K6117" si="6263">+G6079</f>
        <v>06</v>
      </c>
      <c r="H6117" t="str">
        <f t="shared" si="6263"/>
        <v>IGE</v>
      </c>
      <c r="I6117" t="str">
        <f t="shared" si="6263"/>
        <v>Índice de Gestión Estratégica</v>
      </c>
      <c r="J6117" t="str">
        <f t="shared" si="6263"/>
        <v>06-02</v>
      </c>
      <c r="K6117" t="str">
        <f t="shared" si="6263"/>
        <v>Relación Plan de Desarrollo Municipal y Ordenamiento Territorial (PDM-OT) - Plan Estratégico Institucional (PEI) - Plan Operativo Multianual (POM) - Plan Operativo Anual (POA)</v>
      </c>
      <c r="L6117" s="150">
        <f>+VLOOKUP($E6117,IGE_2018!$B$8:$Z$347,6,0)</f>
        <v>0.36666666666666664</v>
      </c>
      <c r="M6117" s="142" t="str">
        <f>+VLOOKUP($E6117,IGE_2018!$B$8:$Z$347,7,0)</f>
        <v>Medio bajo</v>
      </c>
    </row>
    <row r="6118" spans="1:13" x14ac:dyDescent="0.3">
      <c r="A6118" s="139">
        <f t="shared" si="6205"/>
        <v>161</v>
      </c>
      <c r="B6118" s="148">
        <f t="shared" si="6207"/>
        <v>32</v>
      </c>
      <c r="D6118" s="149" t="str">
        <f>+VLOOKUP($A6118,mUNICIPIOS!$B$4:$F$343,2,0)</f>
        <v>Retalhuleu</v>
      </c>
      <c r="E6118" s="149">
        <f>+VLOOKUP($A6118,mUNICIPIOS!$B$4:$F$343,3,0)</f>
        <v>1104</v>
      </c>
      <c r="F6118" s="149" t="str">
        <f>+VLOOKUP($A6118,mUNICIPIOS!$B$4:$F$343,4,0)</f>
        <v>San Martín Zapotitlán</v>
      </c>
      <c r="G6118" s="139" t="str">
        <f t="shared" ref="G6118:K6118" si="6264">+G6080</f>
        <v>06</v>
      </c>
      <c r="H6118" t="str">
        <f t="shared" si="6264"/>
        <v>IGE</v>
      </c>
      <c r="I6118" t="str">
        <f t="shared" si="6264"/>
        <v>Índice de Gestión Estratégica</v>
      </c>
      <c r="J6118" t="str">
        <f t="shared" si="6264"/>
        <v>06-03</v>
      </c>
      <c r="K6118" t="str">
        <f t="shared" si="6264"/>
        <v>Presupuesto de egresos relacionado a competencias municipales que responden a prioridades nacionales de desarrollo.</v>
      </c>
      <c r="L6118" s="150">
        <f>+VLOOKUP($E6118,IGE_2018!$B$8:$Z$347,9,0)</f>
        <v>0.38998000422198992</v>
      </c>
      <c r="M6118" s="142" t="str">
        <f>+VLOOKUP($E6118,IGE_2018!$B$8:$Z$347,10,0)</f>
        <v>Medio bajo</v>
      </c>
    </row>
    <row r="6119" spans="1:13" x14ac:dyDescent="0.3">
      <c r="A6119" s="139">
        <f t="shared" si="6205"/>
        <v>161</v>
      </c>
      <c r="B6119" s="148">
        <f t="shared" si="6207"/>
        <v>33</v>
      </c>
      <c r="D6119" s="149" t="str">
        <f>+VLOOKUP($A6119,mUNICIPIOS!$B$4:$F$343,2,0)</f>
        <v>Retalhuleu</v>
      </c>
      <c r="E6119" s="149">
        <f>+VLOOKUP($A6119,mUNICIPIOS!$B$4:$F$343,3,0)</f>
        <v>1104</v>
      </c>
      <c r="F6119" s="149" t="str">
        <f>+VLOOKUP($A6119,mUNICIPIOS!$B$4:$F$343,4,0)</f>
        <v>San Martín Zapotitlán</v>
      </c>
      <c r="G6119" s="139" t="str">
        <f t="shared" ref="G6119:K6119" si="6265">+G6081</f>
        <v>06</v>
      </c>
      <c r="H6119" t="str">
        <f t="shared" si="6265"/>
        <v>IGE</v>
      </c>
      <c r="I6119" t="str">
        <f t="shared" si="6265"/>
        <v>Índice de Gestión Estratégica</v>
      </c>
      <c r="J6119" t="str">
        <f t="shared" si="6265"/>
        <v>06-04</v>
      </c>
      <c r="K6119" t="str">
        <f t="shared" si="6265"/>
        <v>Institucionalización de la gestión ordenada del territorio</v>
      </c>
      <c r="L6119" s="150">
        <f>+VLOOKUP($E6119,IGE_2018!$B$8:$Z$347,12,0)</f>
        <v>0.55000000000000004</v>
      </c>
      <c r="M6119" s="142" t="str">
        <f>+VLOOKUP($E6119,IGE_2018!$B$8:$Z$347,13,0)</f>
        <v>Medio</v>
      </c>
    </row>
    <row r="6120" spans="1:13" x14ac:dyDescent="0.3">
      <c r="A6120" s="139">
        <f t="shared" si="6205"/>
        <v>161</v>
      </c>
      <c r="B6120" s="148">
        <f t="shared" si="6207"/>
        <v>34</v>
      </c>
      <c r="D6120" s="149" t="str">
        <f>+VLOOKUP($A6120,mUNICIPIOS!$B$4:$F$343,2,0)</f>
        <v>Retalhuleu</v>
      </c>
      <c r="E6120" s="149">
        <f>+VLOOKUP($A6120,mUNICIPIOS!$B$4:$F$343,3,0)</f>
        <v>1104</v>
      </c>
      <c r="F6120" s="149" t="str">
        <f>+VLOOKUP($A6120,mUNICIPIOS!$B$4:$F$343,4,0)</f>
        <v>San Martín Zapotitlán</v>
      </c>
      <c r="G6120" s="139" t="str">
        <f t="shared" ref="G6120:K6120" si="6266">+G6082</f>
        <v>06</v>
      </c>
      <c r="H6120" t="str">
        <f t="shared" si="6266"/>
        <v>IGE</v>
      </c>
      <c r="I6120" t="str">
        <f t="shared" si="6266"/>
        <v>Índice de Gestión Estratégica</v>
      </c>
      <c r="J6120" t="str">
        <f t="shared" si="6266"/>
        <v>06-05</v>
      </c>
      <c r="K6120" t="str">
        <f t="shared" si="6266"/>
        <v>Acciones para la gestión ordenada del territorio</v>
      </c>
      <c r="L6120" s="150">
        <f>+VLOOKUP($E6120,IGE_2018!$B$8:$Z$347,15,0)</f>
        <v>6.0000000000000026E-2</v>
      </c>
      <c r="M6120" s="142" t="str">
        <f>+VLOOKUP($E6120,IGE_2018!$B$8:$Z$347,16,0)</f>
        <v>Bajo</v>
      </c>
    </row>
    <row r="6121" spans="1:13" x14ac:dyDescent="0.3">
      <c r="A6121" s="139">
        <f t="shared" si="6205"/>
        <v>161</v>
      </c>
      <c r="B6121" s="148">
        <f t="shared" si="6207"/>
        <v>35</v>
      </c>
      <c r="D6121" s="149" t="str">
        <f>+VLOOKUP($A6121,mUNICIPIOS!$B$4:$F$343,2,0)</f>
        <v>Retalhuleu</v>
      </c>
      <c r="E6121" s="149">
        <f>+VLOOKUP($A6121,mUNICIPIOS!$B$4:$F$343,3,0)</f>
        <v>1104</v>
      </c>
      <c r="F6121" s="149" t="str">
        <f>+VLOOKUP($A6121,mUNICIPIOS!$B$4:$F$343,4,0)</f>
        <v>San Martín Zapotitlán</v>
      </c>
      <c r="G6121" s="139" t="str">
        <f t="shared" ref="G6121:K6121" si="6267">+G6083</f>
        <v>06</v>
      </c>
      <c r="H6121" t="str">
        <f t="shared" si="6267"/>
        <v>IGE</v>
      </c>
      <c r="I6121" t="str">
        <f t="shared" si="6267"/>
        <v>Índice de Gestión Estratégica</v>
      </c>
      <c r="J6121" t="str">
        <f t="shared" si="6267"/>
        <v>06-06</v>
      </c>
      <c r="K6121" t="str">
        <f t="shared" si="6267"/>
        <v>Gestión de riesgo en la formulación de proyectos derivados de la planificación operativa anual</v>
      </c>
      <c r="L6121" s="150">
        <f>+VLOOKUP($E6121,IGE_2018!$B$8:$Z$347,18,0)</f>
        <v>0</v>
      </c>
      <c r="M6121" s="142" t="str">
        <f>+VLOOKUP($E6121,IGE_2018!$B$8:$Z$347,19,0)</f>
        <v>Bajo</v>
      </c>
    </row>
    <row r="6122" spans="1:13" x14ac:dyDescent="0.3">
      <c r="A6122" s="139">
        <f t="shared" si="6205"/>
        <v>161</v>
      </c>
      <c r="B6122" s="148">
        <f t="shared" si="6207"/>
        <v>36</v>
      </c>
      <c r="D6122" s="149" t="str">
        <f>+VLOOKUP($A6122,mUNICIPIOS!$B$4:$F$343,2,0)</f>
        <v>Retalhuleu</v>
      </c>
      <c r="E6122" s="149">
        <f>+VLOOKUP($A6122,mUNICIPIOS!$B$4:$F$343,3,0)</f>
        <v>1104</v>
      </c>
      <c r="F6122" s="149" t="str">
        <f>+VLOOKUP($A6122,mUNICIPIOS!$B$4:$F$343,4,0)</f>
        <v>San Martín Zapotitlán</v>
      </c>
      <c r="G6122" s="139" t="str">
        <f t="shared" ref="G6122:K6122" si="6268">+G6084</f>
        <v>06</v>
      </c>
      <c r="H6122" t="str">
        <f t="shared" si="6268"/>
        <v>IGE</v>
      </c>
      <c r="I6122" t="str">
        <f t="shared" si="6268"/>
        <v>Índice de Gestión Estratégica</v>
      </c>
      <c r="J6122" t="str">
        <f t="shared" si="6268"/>
        <v>06-07</v>
      </c>
      <c r="K6122" t="str">
        <f t="shared" si="6268"/>
        <v>Ingresos por servicios ambientales en relación a los ingresos propios sin regalías</v>
      </c>
      <c r="L6122" s="150">
        <f>+VLOOKUP($E6122,IGE_2018!$B$8:$Z$347,21,0)</f>
        <v>1.6010080892491735E-3</v>
      </c>
      <c r="M6122" s="142" t="str">
        <f>+VLOOKUP($E6122,IGE_2018!$B$8:$Z$347,22,0)</f>
        <v>Bajo</v>
      </c>
    </row>
    <row r="6123" spans="1:13" x14ac:dyDescent="0.3">
      <c r="A6123" s="139">
        <f t="shared" si="6205"/>
        <v>161</v>
      </c>
      <c r="B6123" s="148">
        <f t="shared" si="6207"/>
        <v>37</v>
      </c>
      <c r="D6123" s="149" t="str">
        <f>+VLOOKUP($A6123,mUNICIPIOS!$B$4:$F$343,2,0)</f>
        <v>Retalhuleu</v>
      </c>
      <c r="E6123" s="149">
        <f>+VLOOKUP($A6123,mUNICIPIOS!$B$4:$F$343,3,0)</f>
        <v>1104</v>
      </c>
      <c r="F6123" s="149" t="str">
        <f>+VLOOKUP($A6123,mUNICIPIOS!$B$4:$F$343,4,0)</f>
        <v>San Martín Zapotitlán</v>
      </c>
      <c r="G6123" s="139" t="str">
        <f t="shared" ref="G6123:K6123" si="6269">+G6085</f>
        <v>06</v>
      </c>
      <c r="H6123" t="str">
        <f t="shared" si="6269"/>
        <v>IGE</v>
      </c>
      <c r="I6123" t="str">
        <f t="shared" si="6269"/>
        <v>Índice de Gestión Estratégica</v>
      </c>
      <c r="J6123" t="str">
        <f t="shared" si="6269"/>
        <v>INDICE</v>
      </c>
      <c r="K6123">
        <f t="shared" si="6269"/>
        <v>0</v>
      </c>
      <c r="L6123" s="150">
        <f>+VLOOKUP($E6123,IGE_2018!$B$8:$Z$347,24,0)</f>
        <v>0.32165510186442237</v>
      </c>
      <c r="M6123" s="142" t="str">
        <f>+VLOOKUP($E6123,IGE_2018!$B$8:$Z$347,25,0)</f>
        <v>Medio bajo</v>
      </c>
    </row>
    <row r="6124" spans="1:13" x14ac:dyDescent="0.3">
      <c r="A6124" s="139">
        <f t="shared" si="6205"/>
        <v>161</v>
      </c>
      <c r="B6124" s="148">
        <f t="shared" si="6207"/>
        <v>38</v>
      </c>
      <c r="D6124" s="149" t="str">
        <f>+VLOOKUP($A6124,mUNICIPIOS!$B$4:$F$343,2,0)</f>
        <v>Retalhuleu</v>
      </c>
      <c r="E6124" s="149">
        <f>+VLOOKUP($A6124,mUNICIPIOS!$B$4:$F$343,3,0)</f>
        <v>1104</v>
      </c>
      <c r="F6124" s="149" t="str">
        <f>+VLOOKUP($A6124,mUNICIPIOS!$B$4:$F$343,4,0)</f>
        <v>San Martín Zapotitlán</v>
      </c>
      <c r="G6124" s="139" t="str">
        <f t="shared" ref="G6124:K6124" si="6270">+G6086</f>
        <v>RANKING</v>
      </c>
      <c r="H6124" t="str">
        <f t="shared" si="6270"/>
        <v>RGM</v>
      </c>
      <c r="I6124" t="str">
        <f t="shared" si="6270"/>
        <v>Ranking de la Gestión Municipal 2018</v>
      </c>
      <c r="J6124" t="str">
        <f t="shared" si="6270"/>
        <v>RANKING</v>
      </c>
      <c r="K6124">
        <f t="shared" si="6270"/>
        <v>0</v>
      </c>
      <c r="L6124" s="151">
        <f>+VLOOKUP($E6124,Resultados_generales!$C$8:$AE$347,27,0)</f>
        <v>0.38552426627443859</v>
      </c>
      <c r="M6124" t="str">
        <f>+VLOOKUP($E6124,Resultados_generales!$C$8:$AE$347,28,0)</f>
        <v>Medio bajo</v>
      </c>
    </row>
    <row r="6125" spans="1:13" x14ac:dyDescent="0.3">
      <c r="A6125" s="139">
        <f t="shared" ref="A6125:A6188" si="6271">+IF(B6124=38,A6124+1,A6124)</f>
        <v>162</v>
      </c>
      <c r="B6125" s="148">
        <f t="shared" si="6207"/>
        <v>1</v>
      </c>
      <c r="D6125" s="149" t="str">
        <f>+VLOOKUP($A6125,mUNICIPIOS!$B$4:$F$343,2,0)</f>
        <v>Retalhuleu</v>
      </c>
      <c r="E6125" s="149">
        <f>+VLOOKUP($A6125,mUNICIPIOS!$B$4:$F$343,3,0)</f>
        <v>1105</v>
      </c>
      <c r="F6125" s="149" t="str">
        <f>+VLOOKUP($A6125,mUNICIPIOS!$B$4:$F$343,4,0)</f>
        <v>San Felipe Retalhuleu</v>
      </c>
      <c r="G6125" s="139" t="str">
        <f t="shared" ref="G6125:K6125" si="6272">+G6087</f>
        <v>01</v>
      </c>
      <c r="H6125" t="str">
        <f t="shared" si="6272"/>
        <v>IPC</v>
      </c>
      <c r="I6125" t="str">
        <f t="shared" si="6272"/>
        <v>Índice de Participación Ciudadana</v>
      </c>
      <c r="J6125" t="str">
        <f t="shared" si="6272"/>
        <v>01-01</v>
      </c>
      <c r="K6125" t="str">
        <f t="shared" si="6272"/>
        <v>Número de reuniones del COMUDE en el año de la medición.</v>
      </c>
      <c r="L6125" s="150">
        <f>+VLOOKUP($E6125,IPC_2018!$B$8:$T$347,3,0)</f>
        <v>0.41666666666666669</v>
      </c>
      <c r="M6125" s="142" t="str">
        <f>+VLOOKUP($E6125,IPC_2018!$B$8:$T$347,4,0)</f>
        <v>Medio</v>
      </c>
    </row>
    <row r="6126" spans="1:13" x14ac:dyDescent="0.3">
      <c r="A6126" s="139">
        <f t="shared" si="6271"/>
        <v>162</v>
      </c>
      <c r="B6126" s="148">
        <f t="shared" ref="B6126:B6189" si="6273">+B6088</f>
        <v>2</v>
      </c>
      <c r="D6126" s="149" t="str">
        <f>+VLOOKUP($A6126,mUNICIPIOS!$B$4:$F$343,2,0)</f>
        <v>Retalhuleu</v>
      </c>
      <c r="E6126" s="149">
        <f>+VLOOKUP($A6126,mUNICIPIOS!$B$4:$F$343,3,0)</f>
        <v>1105</v>
      </c>
      <c r="F6126" s="149" t="str">
        <f>+VLOOKUP($A6126,mUNICIPIOS!$B$4:$F$343,4,0)</f>
        <v>San Felipe Retalhuleu</v>
      </c>
      <c r="G6126" s="139" t="str">
        <f t="shared" ref="G6126:K6126" si="6274">+G6088</f>
        <v>01</v>
      </c>
      <c r="H6126" t="str">
        <f t="shared" si="6274"/>
        <v>IPC</v>
      </c>
      <c r="I6126" t="str">
        <f t="shared" si="6274"/>
        <v>Índice de Participación Ciudadana</v>
      </c>
      <c r="J6126" t="str">
        <f t="shared" si="6274"/>
        <v>01-02</v>
      </c>
      <c r="K6126" t="str">
        <f t="shared" si="6274"/>
        <v>Participación de Alcaldes, Concejales y Síndicos determinados o designados en el COMUDE</v>
      </c>
      <c r="L6126" s="150">
        <f>+VLOOKUP($E6126,IPC_2018!$B$8:$T$347,6,0)</f>
        <v>0.5</v>
      </c>
      <c r="M6126" s="142" t="str">
        <f>+VLOOKUP($E6126,IPC_2018!$B$8:$T$347,7,0)</f>
        <v>Medio</v>
      </c>
    </row>
    <row r="6127" spans="1:13" x14ac:dyDescent="0.3">
      <c r="A6127" s="139">
        <f t="shared" si="6271"/>
        <v>162</v>
      </c>
      <c r="B6127" s="148">
        <f t="shared" si="6273"/>
        <v>3</v>
      </c>
      <c r="D6127" s="149" t="str">
        <f>+VLOOKUP($A6127,mUNICIPIOS!$B$4:$F$343,2,0)</f>
        <v>Retalhuleu</v>
      </c>
      <c r="E6127" s="149">
        <f>+VLOOKUP($A6127,mUNICIPIOS!$B$4:$F$343,3,0)</f>
        <v>1105</v>
      </c>
      <c r="F6127" s="149" t="str">
        <f>+VLOOKUP($A6127,mUNICIPIOS!$B$4:$F$343,4,0)</f>
        <v>San Felipe Retalhuleu</v>
      </c>
      <c r="G6127" s="139" t="str">
        <f t="shared" ref="G6127:K6127" si="6275">+G6089</f>
        <v>01</v>
      </c>
      <c r="H6127" t="str">
        <f t="shared" si="6275"/>
        <v>IPC</v>
      </c>
      <c r="I6127" t="str">
        <f t="shared" si="6275"/>
        <v>Índice de Participación Ciudadana</v>
      </c>
      <c r="J6127" t="str">
        <f t="shared" si="6275"/>
        <v>01-03</v>
      </c>
      <c r="K6127" t="str">
        <f t="shared" si="6275"/>
        <v>Participación  de organizaciones de jóvenes, mujeres, pueblos mayas, xincas, garífunas, y otras organizaciones en el Comude</v>
      </c>
      <c r="L6127" s="150">
        <f>+VLOOKUP($E6127,IPC_2018!$B$8:$T$347,9,0)</f>
        <v>0</v>
      </c>
      <c r="M6127" s="142" t="str">
        <f>+VLOOKUP($E6127,IPC_2018!$B$8:$T$347,10,0)</f>
        <v>Bajo</v>
      </c>
    </row>
    <row r="6128" spans="1:13" x14ac:dyDescent="0.3">
      <c r="A6128" s="139">
        <f t="shared" si="6271"/>
        <v>162</v>
      </c>
      <c r="B6128" s="148">
        <f t="shared" si="6273"/>
        <v>4</v>
      </c>
      <c r="D6128" s="149" t="str">
        <f>+VLOOKUP($A6128,mUNICIPIOS!$B$4:$F$343,2,0)</f>
        <v>Retalhuleu</v>
      </c>
      <c r="E6128" s="149">
        <f>+VLOOKUP($A6128,mUNICIPIOS!$B$4:$F$343,3,0)</f>
        <v>1105</v>
      </c>
      <c r="F6128" s="149" t="str">
        <f>+VLOOKUP($A6128,mUNICIPIOS!$B$4:$F$343,4,0)</f>
        <v>San Felipe Retalhuleu</v>
      </c>
      <c r="G6128" s="139" t="str">
        <f t="shared" ref="G6128:K6128" si="6276">+G6090</f>
        <v>01</v>
      </c>
      <c r="H6128" t="str">
        <f t="shared" si="6276"/>
        <v>IPC</v>
      </c>
      <c r="I6128" t="str">
        <f t="shared" si="6276"/>
        <v>Índice de Participación Ciudadana</v>
      </c>
      <c r="J6128" t="str">
        <f t="shared" si="6276"/>
        <v>01-04</v>
      </c>
      <c r="K6128" t="str">
        <f t="shared" si="6276"/>
        <v>Representatividad territorial del Comude.</v>
      </c>
      <c r="L6128" s="150">
        <f>+VLOOKUP($E6128,IPC_2018!$B$8:$T$347,12,0)</f>
        <v>0</v>
      </c>
      <c r="M6128" s="142" t="str">
        <f>+VLOOKUP($E6128,IPC_2018!$B$8:$T$347,13,0)</f>
        <v>Bajo</v>
      </c>
    </row>
    <row r="6129" spans="1:13" x14ac:dyDescent="0.3">
      <c r="A6129" s="139">
        <f t="shared" si="6271"/>
        <v>162</v>
      </c>
      <c r="B6129" s="148">
        <f t="shared" si="6273"/>
        <v>5</v>
      </c>
      <c r="D6129" s="149" t="str">
        <f>+VLOOKUP($A6129,mUNICIPIOS!$B$4:$F$343,2,0)</f>
        <v>Retalhuleu</v>
      </c>
      <c r="E6129" s="149">
        <f>+VLOOKUP($A6129,mUNICIPIOS!$B$4:$F$343,3,0)</f>
        <v>1105</v>
      </c>
      <c r="F6129" s="149" t="str">
        <f>+VLOOKUP($A6129,mUNICIPIOS!$B$4:$F$343,4,0)</f>
        <v>San Felipe Retalhuleu</v>
      </c>
      <c r="G6129" s="139" t="str">
        <f t="shared" ref="G6129:K6129" si="6277">+G6091</f>
        <v>01</v>
      </c>
      <c r="H6129" t="str">
        <f t="shared" si="6277"/>
        <v>IPC</v>
      </c>
      <c r="I6129" t="str">
        <f t="shared" si="6277"/>
        <v>Índice de Participación Ciudadana</v>
      </c>
      <c r="J6129" t="str">
        <f t="shared" si="6277"/>
        <v>01-05</v>
      </c>
      <c r="K6129" t="str">
        <f t="shared" si="6277"/>
        <v>Funcionamiento del Comude</v>
      </c>
      <c r="L6129" s="150">
        <f>+VLOOKUP($E6129,IPC_2018!$B$8:$T$347,15,0)</f>
        <v>0.15901060076290127</v>
      </c>
      <c r="M6129" s="142" t="str">
        <f>+VLOOKUP($E6129,IPC_2018!$B$8:$T$347,16,0)</f>
        <v>Bajo</v>
      </c>
    </row>
    <row r="6130" spans="1:13" x14ac:dyDescent="0.3">
      <c r="A6130" s="139">
        <f t="shared" si="6271"/>
        <v>162</v>
      </c>
      <c r="B6130" s="148">
        <f t="shared" si="6273"/>
        <v>6</v>
      </c>
      <c r="D6130" s="149" t="str">
        <f>+VLOOKUP($A6130,mUNICIPIOS!$B$4:$F$343,2,0)</f>
        <v>Retalhuleu</v>
      </c>
      <c r="E6130" s="149">
        <f>+VLOOKUP($A6130,mUNICIPIOS!$B$4:$F$343,3,0)</f>
        <v>1105</v>
      </c>
      <c r="F6130" s="149" t="str">
        <f>+VLOOKUP($A6130,mUNICIPIOS!$B$4:$F$343,4,0)</f>
        <v>San Felipe Retalhuleu</v>
      </c>
      <c r="G6130" s="139" t="str">
        <f t="shared" ref="G6130:K6130" si="6278">+G6092</f>
        <v>01</v>
      </c>
      <c r="H6130" t="str">
        <f t="shared" si="6278"/>
        <v>IPC</v>
      </c>
      <c r="I6130" t="str">
        <f t="shared" si="6278"/>
        <v>Índice de Participación Ciudadana</v>
      </c>
      <c r="J6130" t="str">
        <f t="shared" si="6278"/>
        <v>INDICE</v>
      </c>
      <c r="K6130">
        <f t="shared" si="6278"/>
        <v>0</v>
      </c>
      <c r="L6130" s="150">
        <f>+VLOOKUP($E6130,IPC_2018!$B$8:$T$347,18,0)</f>
        <v>0.26343492344776853</v>
      </c>
      <c r="M6130" s="142" t="str">
        <f>+VLOOKUP($E6130,IPC_2018!$B$8:$T$347,19,0)</f>
        <v>Medio bajo</v>
      </c>
    </row>
    <row r="6131" spans="1:13" x14ac:dyDescent="0.3">
      <c r="A6131" s="139">
        <f t="shared" si="6271"/>
        <v>162</v>
      </c>
      <c r="B6131" s="148">
        <f t="shared" si="6273"/>
        <v>7</v>
      </c>
      <c r="D6131" s="149" t="str">
        <f>+VLOOKUP($A6131,mUNICIPIOS!$B$4:$F$343,2,0)</f>
        <v>Retalhuleu</v>
      </c>
      <c r="E6131" s="149">
        <f>+VLOOKUP($A6131,mUNICIPIOS!$B$4:$F$343,3,0)</f>
        <v>1105</v>
      </c>
      <c r="F6131" s="149" t="str">
        <f>+VLOOKUP($A6131,mUNICIPIOS!$B$4:$F$343,4,0)</f>
        <v>San Felipe Retalhuleu</v>
      </c>
      <c r="G6131" s="139" t="str">
        <f t="shared" ref="G6131:K6131" si="6279">+G6093</f>
        <v>02</v>
      </c>
      <c r="H6131" t="str">
        <f t="shared" si="6279"/>
        <v>IIC</v>
      </c>
      <c r="I6131" t="str">
        <f t="shared" si="6279"/>
        <v>Índice de Información a la Ciudadanía</v>
      </c>
      <c r="J6131" t="str">
        <f t="shared" si="6279"/>
        <v>02-01</v>
      </c>
      <c r="K6131" t="str">
        <f t="shared" si="6279"/>
        <v>Rendición de cuentas cuatrimestral y anual al Comude enfocadas en resultados.</v>
      </c>
      <c r="L6131" s="150">
        <f>+VLOOKUP($E6131,IIC_2018!$B$8:$Q$347,3,0)</f>
        <v>0.13333333333333333</v>
      </c>
      <c r="M6131" s="142" t="str">
        <f>+VLOOKUP($E6131,IIC_2018!$B$8:$Q$347,4,0)</f>
        <v>Bajo</v>
      </c>
    </row>
    <row r="6132" spans="1:13" x14ac:dyDescent="0.3">
      <c r="A6132" s="139">
        <f t="shared" si="6271"/>
        <v>162</v>
      </c>
      <c r="B6132" s="148">
        <f t="shared" si="6273"/>
        <v>8</v>
      </c>
      <c r="D6132" s="149" t="str">
        <f>+VLOOKUP($A6132,mUNICIPIOS!$B$4:$F$343,2,0)</f>
        <v>Retalhuleu</v>
      </c>
      <c r="E6132" s="149">
        <f>+VLOOKUP($A6132,mUNICIPIOS!$B$4:$F$343,3,0)</f>
        <v>1105</v>
      </c>
      <c r="F6132" s="149" t="str">
        <f>+VLOOKUP($A6132,mUNICIPIOS!$B$4:$F$343,4,0)</f>
        <v>San Felipe Retalhuleu</v>
      </c>
      <c r="G6132" s="139" t="str">
        <f t="shared" ref="G6132:K6132" si="6280">+G6094</f>
        <v>02</v>
      </c>
      <c r="H6132" t="str">
        <f t="shared" si="6280"/>
        <v>IIC</v>
      </c>
      <c r="I6132" t="str">
        <f t="shared" si="6280"/>
        <v>Índice de Información a la Ciudadanía</v>
      </c>
      <c r="J6132" t="str">
        <f t="shared" si="6280"/>
        <v>02-02</v>
      </c>
      <c r="K6132" t="str">
        <f t="shared" si="6280"/>
        <v>Información presupuestaria y otra información brindada a la ciudadanía disponible en medios locales de comunicación.</v>
      </c>
      <c r="L6132" s="150">
        <f>+VLOOKUP($E6132,IIC_2018!$B$8:$Q$347,6,0)</f>
        <v>0</v>
      </c>
      <c r="M6132" s="142" t="str">
        <f>+VLOOKUP($E6132,IIC_2018!$B$8:$Q$347,7,0)</f>
        <v>Bajo</v>
      </c>
    </row>
    <row r="6133" spans="1:13" x14ac:dyDescent="0.3">
      <c r="A6133" s="139">
        <f t="shared" si="6271"/>
        <v>162</v>
      </c>
      <c r="B6133" s="148">
        <f t="shared" si="6273"/>
        <v>9</v>
      </c>
      <c r="D6133" s="149" t="str">
        <f>+VLOOKUP($A6133,mUNICIPIOS!$B$4:$F$343,2,0)</f>
        <v>Retalhuleu</v>
      </c>
      <c r="E6133" s="149">
        <f>+VLOOKUP($A6133,mUNICIPIOS!$B$4:$F$343,3,0)</f>
        <v>1105</v>
      </c>
      <c r="F6133" s="149" t="str">
        <f>+VLOOKUP($A6133,mUNICIPIOS!$B$4:$F$343,4,0)</f>
        <v>San Felipe Retalhuleu</v>
      </c>
      <c r="G6133" s="139" t="str">
        <f t="shared" ref="G6133:K6133" si="6281">+G6095</f>
        <v>02</v>
      </c>
      <c r="H6133" t="str">
        <f t="shared" si="6281"/>
        <v>IIC</v>
      </c>
      <c r="I6133" t="str">
        <f t="shared" si="6281"/>
        <v>Índice de Información a la Ciudadanía</v>
      </c>
      <c r="J6133" t="str">
        <f t="shared" si="6281"/>
        <v>02-03</v>
      </c>
      <c r="K6133" t="str">
        <f t="shared" si="6281"/>
        <v>Información pública de oficio actualizada y disponible de acuerdo a la LAIP y uso de internet.</v>
      </c>
      <c r="L6133" s="150">
        <f>+VLOOKUP($E6133,IIC_2018!$B$8:$Q$347,9,0)</f>
        <v>0.33999999999999997</v>
      </c>
      <c r="M6133" s="142" t="str">
        <f>+VLOOKUP($E6133,IIC_2018!$B$8:$Q$347,10,0)</f>
        <v>Medio bajo</v>
      </c>
    </row>
    <row r="6134" spans="1:13" x14ac:dyDescent="0.3">
      <c r="A6134" s="139">
        <f t="shared" si="6271"/>
        <v>162</v>
      </c>
      <c r="B6134" s="148">
        <f t="shared" si="6273"/>
        <v>10</v>
      </c>
      <c r="D6134" s="149" t="str">
        <f>+VLOOKUP($A6134,mUNICIPIOS!$B$4:$F$343,2,0)</f>
        <v>Retalhuleu</v>
      </c>
      <c r="E6134" s="149">
        <f>+VLOOKUP($A6134,mUNICIPIOS!$B$4:$F$343,3,0)</f>
        <v>1105</v>
      </c>
      <c r="F6134" s="149" t="str">
        <f>+VLOOKUP($A6134,mUNICIPIOS!$B$4:$F$343,4,0)</f>
        <v>San Felipe Retalhuleu</v>
      </c>
      <c r="G6134" s="139" t="str">
        <f t="shared" ref="G6134:K6134" si="6282">+G6096</f>
        <v>02</v>
      </c>
      <c r="H6134" t="str">
        <f t="shared" si="6282"/>
        <v>IIC</v>
      </c>
      <c r="I6134" t="str">
        <f t="shared" si="6282"/>
        <v>Índice de Información a la Ciudadanía</v>
      </c>
      <c r="J6134" t="str">
        <f t="shared" si="6282"/>
        <v>02-04</v>
      </c>
      <c r="K6134" t="str">
        <f t="shared" si="6282"/>
        <v>Relación del monto contratado por medio de Guate compras con el total del presupuesto de egresos vigente.</v>
      </c>
      <c r="L6134" s="150">
        <f>+VLOOKUP($E6134,IIC_2018!$B$8:$Q$347,12,0)</f>
        <v>0.4842162769778478</v>
      </c>
      <c r="M6134" s="142" t="str">
        <f>+VLOOKUP($E6134,IIC_2018!$B$8:$Q$347,13,0)</f>
        <v>Medio</v>
      </c>
    </row>
    <row r="6135" spans="1:13" x14ac:dyDescent="0.3">
      <c r="A6135" s="139">
        <f t="shared" si="6271"/>
        <v>162</v>
      </c>
      <c r="B6135" s="148">
        <f t="shared" si="6273"/>
        <v>11</v>
      </c>
      <c r="D6135" s="149" t="str">
        <f>+VLOOKUP($A6135,mUNICIPIOS!$B$4:$F$343,2,0)</f>
        <v>Retalhuleu</v>
      </c>
      <c r="E6135" s="149">
        <f>+VLOOKUP($A6135,mUNICIPIOS!$B$4:$F$343,3,0)</f>
        <v>1105</v>
      </c>
      <c r="F6135" s="149" t="str">
        <f>+VLOOKUP($A6135,mUNICIPIOS!$B$4:$F$343,4,0)</f>
        <v>San Felipe Retalhuleu</v>
      </c>
      <c r="G6135" s="139" t="str">
        <f t="shared" ref="G6135:K6135" si="6283">+G6097</f>
        <v>02</v>
      </c>
      <c r="H6135" t="str">
        <f t="shared" si="6283"/>
        <v>IIC</v>
      </c>
      <c r="I6135" t="str">
        <f t="shared" si="6283"/>
        <v>Índice de Información a la Ciudadanía</v>
      </c>
      <c r="J6135" t="str">
        <f t="shared" si="6283"/>
        <v>INDICE</v>
      </c>
      <c r="K6135">
        <f t="shared" si="6283"/>
        <v>0</v>
      </c>
      <c r="L6135" s="150">
        <f>+VLOOKUP($E6135,IIC_2018!$B$8:$Q$347,15,0)</f>
        <v>0.23938740257779528</v>
      </c>
      <c r="M6135" s="142" t="str">
        <f>+VLOOKUP($E6135,IIC_2018!$B$8:$Q$347,16,0)</f>
        <v>Medio bajo</v>
      </c>
    </row>
    <row r="6136" spans="1:13" x14ac:dyDescent="0.3">
      <c r="A6136" s="139">
        <f t="shared" si="6271"/>
        <v>162</v>
      </c>
      <c r="B6136" s="148">
        <f t="shared" si="6273"/>
        <v>12</v>
      </c>
      <c r="D6136" s="149" t="str">
        <f>+VLOOKUP($A6136,mUNICIPIOS!$B$4:$F$343,2,0)</f>
        <v>Retalhuleu</v>
      </c>
      <c r="E6136" s="149">
        <f>+VLOOKUP($A6136,mUNICIPIOS!$B$4:$F$343,3,0)</f>
        <v>1105</v>
      </c>
      <c r="F6136" s="149" t="str">
        <f>+VLOOKUP($A6136,mUNICIPIOS!$B$4:$F$343,4,0)</f>
        <v>San Felipe Retalhuleu</v>
      </c>
      <c r="G6136" s="139" t="str">
        <f t="shared" ref="G6136:K6136" si="6284">+G6098</f>
        <v>03</v>
      </c>
      <c r="H6136" t="str">
        <f t="shared" si="6284"/>
        <v>ISP</v>
      </c>
      <c r="I6136" t="str">
        <f t="shared" si="6284"/>
        <v>Índice de Servicios Públicos</v>
      </c>
      <c r="J6136" t="str">
        <f t="shared" si="6284"/>
        <v>03-01</v>
      </c>
      <c r="K6136" t="str">
        <f t="shared" si="6284"/>
        <v>Cobertura del servicio público de agua</v>
      </c>
      <c r="L6136" s="150">
        <f>+VLOOKUP($E6136,ISP_2018!$B$8:$T$347,3,0)</f>
        <v>0</v>
      </c>
      <c r="M6136" s="142" t="str">
        <f>+VLOOKUP($E6136,ISP_2018!$B$8:$T$347,4,0)</f>
        <v>Bajo</v>
      </c>
    </row>
    <row r="6137" spans="1:13" x14ac:dyDescent="0.3">
      <c r="A6137" s="139">
        <f t="shared" si="6271"/>
        <v>162</v>
      </c>
      <c r="B6137" s="148">
        <f t="shared" si="6273"/>
        <v>13</v>
      </c>
      <c r="D6137" s="149" t="str">
        <f>+VLOOKUP($A6137,mUNICIPIOS!$B$4:$F$343,2,0)</f>
        <v>Retalhuleu</v>
      </c>
      <c r="E6137" s="149">
        <f>+VLOOKUP($A6137,mUNICIPIOS!$B$4:$F$343,3,0)</f>
        <v>1105</v>
      </c>
      <c r="F6137" s="149" t="str">
        <f>+VLOOKUP($A6137,mUNICIPIOS!$B$4:$F$343,4,0)</f>
        <v>San Felipe Retalhuleu</v>
      </c>
      <c r="G6137" s="139" t="str">
        <f t="shared" ref="G6137:K6137" si="6285">+G6099</f>
        <v>03</v>
      </c>
      <c r="H6137" t="str">
        <f t="shared" si="6285"/>
        <v>ISP</v>
      </c>
      <c r="I6137" t="str">
        <f t="shared" si="6285"/>
        <v>Índice de Servicios Públicos</v>
      </c>
      <c r="J6137" t="str">
        <f t="shared" si="6285"/>
        <v>03-02</v>
      </c>
      <c r="K6137" t="str">
        <f t="shared" si="6285"/>
        <v>Control de la calidad del servicio público de agua</v>
      </c>
      <c r="L6137" s="150">
        <f>+VLOOKUP($E6137,ISP_2018!$B$8:$T$347,6,0)</f>
        <v>0.2142857142857143</v>
      </c>
      <c r="M6137" s="142" t="str">
        <f>+VLOOKUP($E6137,ISP_2018!$B$8:$T$347,7,0)</f>
        <v>Medio bajo</v>
      </c>
    </row>
    <row r="6138" spans="1:13" x14ac:dyDescent="0.3">
      <c r="A6138" s="139">
        <f t="shared" si="6271"/>
        <v>162</v>
      </c>
      <c r="B6138" s="148">
        <f t="shared" si="6273"/>
        <v>14</v>
      </c>
      <c r="D6138" s="149" t="str">
        <f>+VLOOKUP($A6138,mUNICIPIOS!$B$4:$F$343,2,0)</f>
        <v>Retalhuleu</v>
      </c>
      <c r="E6138" s="149">
        <f>+VLOOKUP($A6138,mUNICIPIOS!$B$4:$F$343,3,0)</f>
        <v>1105</v>
      </c>
      <c r="F6138" s="149" t="str">
        <f>+VLOOKUP($A6138,mUNICIPIOS!$B$4:$F$343,4,0)</f>
        <v>San Felipe Retalhuleu</v>
      </c>
      <c r="G6138" s="139" t="str">
        <f t="shared" ref="G6138:K6138" si="6286">+G6100</f>
        <v>03</v>
      </c>
      <c r="H6138" t="str">
        <f t="shared" si="6286"/>
        <v>ISP</v>
      </c>
      <c r="I6138" t="str">
        <f t="shared" si="6286"/>
        <v>Índice de Servicios Públicos</v>
      </c>
      <c r="J6138" t="str">
        <f t="shared" si="6286"/>
        <v>03-03</v>
      </c>
      <c r="K6138" t="str">
        <f t="shared" si="6286"/>
        <v>Disposición  y tratamiento  de aguas residuales</v>
      </c>
      <c r="L6138" s="150">
        <f>+VLOOKUP($E6138,ISP_2018!$B$8:$T$347,9,0)</f>
        <v>0.50087568146206651</v>
      </c>
      <c r="M6138" s="142" t="str">
        <f>+VLOOKUP($E6138,ISP_2018!$B$8:$T$347,10,0)</f>
        <v>Medio</v>
      </c>
    </row>
    <row r="6139" spans="1:13" x14ac:dyDescent="0.3">
      <c r="A6139" s="139">
        <f t="shared" si="6271"/>
        <v>162</v>
      </c>
      <c r="B6139" s="148">
        <f t="shared" si="6273"/>
        <v>15</v>
      </c>
      <c r="D6139" s="149" t="str">
        <f>+VLOOKUP($A6139,mUNICIPIOS!$B$4:$F$343,2,0)</f>
        <v>Retalhuleu</v>
      </c>
      <c r="E6139" s="149">
        <f>+VLOOKUP($A6139,mUNICIPIOS!$B$4:$F$343,3,0)</f>
        <v>1105</v>
      </c>
      <c r="F6139" s="149" t="str">
        <f>+VLOOKUP($A6139,mUNICIPIOS!$B$4:$F$343,4,0)</f>
        <v>San Felipe Retalhuleu</v>
      </c>
      <c r="G6139" s="139" t="str">
        <f t="shared" ref="G6139:K6139" si="6287">+G6101</f>
        <v>03</v>
      </c>
      <c r="H6139" t="str">
        <f t="shared" si="6287"/>
        <v>ISP</v>
      </c>
      <c r="I6139" t="str">
        <f t="shared" si="6287"/>
        <v>Índice de Servicios Públicos</v>
      </c>
      <c r="J6139" t="str">
        <f t="shared" si="6287"/>
        <v>03-04</v>
      </c>
      <c r="K6139" t="str">
        <f t="shared" si="6287"/>
        <v>Gestión y manejo de los residuos y desechos sólidos</v>
      </c>
      <c r="L6139" s="150">
        <f>+VLOOKUP($E6139,ISP_2018!$B$8:$T$347,12,0)</f>
        <v>0.25772493779187722</v>
      </c>
      <c r="M6139" s="142" t="str">
        <f>+VLOOKUP($E6139,ISP_2018!$B$8:$T$347,13,0)</f>
        <v>Medio bajo</v>
      </c>
    </row>
    <row r="6140" spans="1:13" x14ac:dyDescent="0.3">
      <c r="A6140" s="139">
        <f t="shared" si="6271"/>
        <v>162</v>
      </c>
      <c r="B6140" s="148">
        <f t="shared" si="6273"/>
        <v>16</v>
      </c>
      <c r="D6140" s="149" t="str">
        <f>+VLOOKUP($A6140,mUNICIPIOS!$B$4:$F$343,2,0)</f>
        <v>Retalhuleu</v>
      </c>
      <c r="E6140" s="149">
        <f>+VLOOKUP($A6140,mUNICIPIOS!$B$4:$F$343,3,0)</f>
        <v>1105</v>
      </c>
      <c r="F6140" s="149" t="str">
        <f>+VLOOKUP($A6140,mUNICIPIOS!$B$4:$F$343,4,0)</f>
        <v>San Felipe Retalhuleu</v>
      </c>
      <c r="G6140" s="139" t="str">
        <f t="shared" ref="G6140:K6140" si="6288">+G6102</f>
        <v>03</v>
      </c>
      <c r="H6140" t="str">
        <f t="shared" si="6288"/>
        <v>ISP</v>
      </c>
      <c r="I6140" t="str">
        <f t="shared" si="6288"/>
        <v>Índice de Servicios Públicos</v>
      </c>
      <c r="J6140" t="str">
        <f t="shared" si="6288"/>
        <v>03-05</v>
      </c>
      <c r="K6140" t="str">
        <f t="shared" si="6288"/>
        <v>Gestión de servicios públicos municipales</v>
      </c>
      <c r="L6140" s="150">
        <f>+VLOOKUP($E6140,ISP_2018!$B$8:$T$347,15,0)</f>
        <v>0.12903225806451613</v>
      </c>
      <c r="M6140" s="142" t="str">
        <f>+VLOOKUP($E6140,ISP_2018!$B$8:$T$347,16,0)</f>
        <v>Bajo</v>
      </c>
    </row>
    <row r="6141" spans="1:13" x14ac:dyDescent="0.3">
      <c r="A6141" s="139">
        <f t="shared" si="6271"/>
        <v>162</v>
      </c>
      <c r="B6141" s="148">
        <f t="shared" si="6273"/>
        <v>17</v>
      </c>
      <c r="D6141" s="149" t="str">
        <f>+VLOOKUP($A6141,mUNICIPIOS!$B$4:$F$343,2,0)</f>
        <v>Retalhuleu</v>
      </c>
      <c r="E6141" s="149">
        <f>+VLOOKUP($A6141,mUNICIPIOS!$B$4:$F$343,3,0)</f>
        <v>1105</v>
      </c>
      <c r="F6141" s="149" t="str">
        <f>+VLOOKUP($A6141,mUNICIPIOS!$B$4:$F$343,4,0)</f>
        <v>San Felipe Retalhuleu</v>
      </c>
      <c r="G6141" s="139" t="str">
        <f t="shared" ref="G6141:K6141" si="6289">+G6103</f>
        <v>03</v>
      </c>
      <c r="H6141" t="str">
        <f t="shared" si="6289"/>
        <v>ISP</v>
      </c>
      <c r="I6141" t="str">
        <f t="shared" si="6289"/>
        <v>Índice de Servicios Públicos</v>
      </c>
      <c r="J6141" t="str">
        <f t="shared" si="6289"/>
        <v>INDICE</v>
      </c>
      <c r="K6141">
        <f t="shared" si="6289"/>
        <v>0</v>
      </c>
      <c r="L6141" s="150">
        <f>+VLOOKUP($E6141,ISP_2018!$B$8:$T$347,18,0)</f>
        <v>0.24181228974940627</v>
      </c>
      <c r="M6141" s="142" t="str">
        <f>+VLOOKUP($E6141,ISP_2018!$B$8:$T$347,19,0)</f>
        <v>Medio bajo</v>
      </c>
    </row>
    <row r="6142" spans="1:13" x14ac:dyDescent="0.3">
      <c r="A6142" s="139">
        <f t="shared" si="6271"/>
        <v>162</v>
      </c>
      <c r="B6142" s="148">
        <f t="shared" si="6273"/>
        <v>18</v>
      </c>
      <c r="D6142" s="149" t="str">
        <f>+VLOOKUP($A6142,mUNICIPIOS!$B$4:$F$343,2,0)</f>
        <v>Retalhuleu</v>
      </c>
      <c r="E6142" s="149">
        <f>+VLOOKUP($A6142,mUNICIPIOS!$B$4:$F$343,3,0)</f>
        <v>1105</v>
      </c>
      <c r="F6142" s="149" t="str">
        <f>+VLOOKUP($A6142,mUNICIPIOS!$B$4:$F$343,4,0)</f>
        <v>San Felipe Retalhuleu</v>
      </c>
      <c r="G6142" s="139" t="str">
        <f t="shared" ref="G6142:K6142" si="6290">+G6104</f>
        <v>04</v>
      </c>
      <c r="H6142" t="str">
        <f t="shared" si="6290"/>
        <v>IGA</v>
      </c>
      <c r="I6142" t="str">
        <f t="shared" si="6290"/>
        <v>Índice de Gestión Administrativa</v>
      </c>
      <c r="J6142" t="str">
        <f t="shared" si="6290"/>
        <v>04-01</v>
      </c>
      <c r="K6142" t="str">
        <f t="shared" si="6290"/>
        <v>Existencia de elementos de atención municipal orientada al vecino</v>
      </c>
      <c r="L6142" s="150">
        <f>+VLOOKUP($E6142,IGA_2018!$B$8:$N$347,3,0)</f>
        <v>1</v>
      </c>
      <c r="M6142" s="142" t="str">
        <f>+VLOOKUP($E6142,IGA_2018!$B$8:$N$347,4,0)</f>
        <v>Alto</v>
      </c>
    </row>
    <row r="6143" spans="1:13" x14ac:dyDescent="0.3">
      <c r="A6143" s="139">
        <f t="shared" si="6271"/>
        <v>162</v>
      </c>
      <c r="B6143" s="148">
        <f t="shared" si="6273"/>
        <v>19</v>
      </c>
      <c r="D6143" s="149" t="str">
        <f>+VLOOKUP($A6143,mUNICIPIOS!$B$4:$F$343,2,0)</f>
        <v>Retalhuleu</v>
      </c>
      <c r="E6143" s="149">
        <f>+VLOOKUP($A6143,mUNICIPIOS!$B$4:$F$343,3,0)</f>
        <v>1105</v>
      </c>
      <c r="F6143" s="149" t="str">
        <f>+VLOOKUP($A6143,mUNICIPIOS!$B$4:$F$343,4,0)</f>
        <v>San Felipe Retalhuleu</v>
      </c>
      <c r="G6143" s="139" t="str">
        <f t="shared" ref="G6143:K6143" si="6291">+G6105</f>
        <v>04</v>
      </c>
      <c r="H6143" t="str">
        <f t="shared" si="6291"/>
        <v>IGA</v>
      </c>
      <c r="I6143" t="str">
        <f t="shared" si="6291"/>
        <v>Índice de Gestión Administrativa</v>
      </c>
      <c r="J6143" t="str">
        <f t="shared" si="6291"/>
        <v>04-02</v>
      </c>
      <c r="K6143" t="str">
        <f t="shared" si="6291"/>
        <v>Gestión del recurso humano.</v>
      </c>
      <c r="L6143" s="150">
        <f>+VLOOKUP($E6143,IGA_2018!$B$8:$N$347,6,0)</f>
        <v>0</v>
      </c>
      <c r="M6143" s="142" t="str">
        <f>+VLOOKUP($E6143,IGA_2018!$B$8:$N$347,7,0)</f>
        <v>Bajo</v>
      </c>
    </row>
    <row r="6144" spans="1:13" x14ac:dyDescent="0.3">
      <c r="A6144" s="139">
        <f t="shared" si="6271"/>
        <v>162</v>
      </c>
      <c r="B6144" s="148">
        <f t="shared" si="6273"/>
        <v>20</v>
      </c>
      <c r="D6144" s="149" t="str">
        <f>+VLOOKUP($A6144,mUNICIPIOS!$B$4:$F$343,2,0)</f>
        <v>Retalhuleu</v>
      </c>
      <c r="E6144" s="149">
        <f>+VLOOKUP($A6144,mUNICIPIOS!$B$4:$F$343,3,0)</f>
        <v>1105</v>
      </c>
      <c r="F6144" s="149" t="str">
        <f>+VLOOKUP($A6144,mUNICIPIOS!$B$4:$F$343,4,0)</f>
        <v>San Felipe Retalhuleu</v>
      </c>
      <c r="G6144" s="139" t="str">
        <f t="shared" ref="G6144:K6144" si="6292">+G6106</f>
        <v>04</v>
      </c>
      <c r="H6144" t="str">
        <f t="shared" si="6292"/>
        <v>IGA</v>
      </c>
      <c r="I6144" t="str">
        <f t="shared" si="6292"/>
        <v>Índice de Gestión Administrativa</v>
      </c>
      <c r="J6144" t="str">
        <f t="shared" si="6292"/>
        <v>04-03</v>
      </c>
      <c r="K6144" t="str">
        <f t="shared" si="6292"/>
        <v>Existencia de oficinas municipales con instrumentos de gestión.</v>
      </c>
      <c r="L6144" s="150">
        <f>+VLOOKUP($E6144,IGA_2018!$B$8:$N$347,9,0)</f>
        <v>0.80178571428571432</v>
      </c>
      <c r="M6144" s="142" t="str">
        <f>+VLOOKUP($E6144,IGA_2018!$B$8:$N$347,10,0)</f>
        <v>Alto</v>
      </c>
    </row>
    <row r="6145" spans="1:13" x14ac:dyDescent="0.3">
      <c r="A6145" s="139">
        <f t="shared" si="6271"/>
        <v>162</v>
      </c>
      <c r="B6145" s="148">
        <f t="shared" si="6273"/>
        <v>21</v>
      </c>
      <c r="D6145" s="149" t="str">
        <f>+VLOOKUP($A6145,mUNICIPIOS!$B$4:$F$343,2,0)</f>
        <v>Retalhuleu</v>
      </c>
      <c r="E6145" s="149">
        <f>+VLOOKUP($A6145,mUNICIPIOS!$B$4:$F$343,3,0)</f>
        <v>1105</v>
      </c>
      <c r="F6145" s="149" t="str">
        <f>+VLOOKUP($A6145,mUNICIPIOS!$B$4:$F$343,4,0)</f>
        <v>San Felipe Retalhuleu</v>
      </c>
      <c r="G6145" s="139" t="str">
        <f t="shared" ref="G6145:K6145" si="6293">+G6107</f>
        <v>04</v>
      </c>
      <c r="H6145" t="str">
        <f t="shared" si="6293"/>
        <v>IGA</v>
      </c>
      <c r="I6145" t="str">
        <f t="shared" si="6293"/>
        <v>Índice de Gestión Administrativa</v>
      </c>
      <c r="J6145" t="str">
        <f t="shared" si="6293"/>
        <v>INDICE</v>
      </c>
      <c r="K6145">
        <f t="shared" si="6293"/>
        <v>0</v>
      </c>
      <c r="L6145" s="150">
        <f>+VLOOKUP($E6145,IGA_2018!$B$8:$N$347,12,0)</f>
        <v>0.58062499999999995</v>
      </c>
      <c r="M6145" s="142" t="str">
        <f>+VLOOKUP($E6145,IGA_2018!$B$8:$N$347,13,0)</f>
        <v>Medio</v>
      </c>
    </row>
    <row r="6146" spans="1:13" x14ac:dyDescent="0.3">
      <c r="A6146" s="139">
        <f t="shared" si="6271"/>
        <v>162</v>
      </c>
      <c r="B6146" s="148">
        <f t="shared" si="6273"/>
        <v>22</v>
      </c>
      <c r="D6146" s="149" t="str">
        <f>+VLOOKUP($A6146,mUNICIPIOS!$B$4:$F$343,2,0)</f>
        <v>Retalhuleu</v>
      </c>
      <c r="E6146" s="149">
        <f>+VLOOKUP($A6146,mUNICIPIOS!$B$4:$F$343,3,0)</f>
        <v>1105</v>
      </c>
      <c r="F6146" s="149" t="str">
        <f>+VLOOKUP($A6146,mUNICIPIOS!$B$4:$F$343,4,0)</f>
        <v>San Felipe Retalhuleu</v>
      </c>
      <c r="G6146" s="139" t="str">
        <f t="shared" ref="G6146:K6146" si="6294">+G6108</f>
        <v>05</v>
      </c>
      <c r="H6146" t="str">
        <f t="shared" si="6294"/>
        <v>IGF</v>
      </c>
      <c r="I6146" t="str">
        <f t="shared" si="6294"/>
        <v>Índice de Gestión Financiera</v>
      </c>
      <c r="J6146" t="str">
        <f t="shared" si="6294"/>
        <v>05-01</v>
      </c>
      <c r="K6146" t="str">
        <f t="shared" si="6294"/>
        <v>Autonomía financiera municipal</v>
      </c>
      <c r="L6146" s="150">
        <f>+VLOOKUP($E6146,IGF_2018!$B$8:$Z$347,3,0)</f>
        <v>0.15017109807823617</v>
      </c>
      <c r="M6146" s="142" t="str">
        <f>+VLOOKUP($E6146,IGF_2018!$B$8:$Z$347,4,0)</f>
        <v>Bajo</v>
      </c>
    </row>
    <row r="6147" spans="1:13" x14ac:dyDescent="0.3">
      <c r="A6147" s="139">
        <f t="shared" si="6271"/>
        <v>162</v>
      </c>
      <c r="B6147" s="148">
        <f t="shared" si="6273"/>
        <v>23</v>
      </c>
      <c r="D6147" s="149" t="str">
        <f>+VLOOKUP($A6147,mUNICIPIOS!$B$4:$F$343,2,0)</f>
        <v>Retalhuleu</v>
      </c>
      <c r="E6147" s="149">
        <f>+VLOOKUP($A6147,mUNICIPIOS!$B$4:$F$343,3,0)</f>
        <v>1105</v>
      </c>
      <c r="F6147" s="149" t="str">
        <f>+VLOOKUP($A6147,mUNICIPIOS!$B$4:$F$343,4,0)</f>
        <v>San Felipe Retalhuleu</v>
      </c>
      <c r="G6147" s="139" t="str">
        <f t="shared" ref="G6147:K6147" si="6295">+G6109</f>
        <v>05</v>
      </c>
      <c r="H6147" t="str">
        <f t="shared" si="6295"/>
        <v>IGF</v>
      </c>
      <c r="I6147" t="str">
        <f t="shared" si="6295"/>
        <v>Índice de Gestión Financiera</v>
      </c>
      <c r="J6147" t="str">
        <f t="shared" si="6295"/>
        <v>05-02</v>
      </c>
      <c r="K6147" t="str">
        <f t="shared" si="6295"/>
        <v xml:space="preserve">Ingresos propios por habitante -sin regalías- </v>
      </c>
      <c r="L6147" s="150">
        <f>+VLOOKUP($E6147,IGF_2018!$B$8:$Z$347,6,0)</f>
        <v>7.8188440269502418E-2</v>
      </c>
      <c r="M6147" s="142" t="str">
        <f>+VLOOKUP($E6147,IGF_2018!$B$8:$Z$347,7,0)</f>
        <v>Bajo</v>
      </c>
    </row>
    <row r="6148" spans="1:13" x14ac:dyDescent="0.3">
      <c r="A6148" s="139">
        <f t="shared" si="6271"/>
        <v>162</v>
      </c>
      <c r="B6148" s="148">
        <f t="shared" si="6273"/>
        <v>24</v>
      </c>
      <c r="D6148" s="149" t="str">
        <f>+VLOOKUP($A6148,mUNICIPIOS!$B$4:$F$343,2,0)</f>
        <v>Retalhuleu</v>
      </c>
      <c r="E6148" s="149">
        <f>+VLOOKUP($A6148,mUNICIPIOS!$B$4:$F$343,3,0)</f>
        <v>1105</v>
      </c>
      <c r="F6148" s="149" t="str">
        <f>+VLOOKUP($A6148,mUNICIPIOS!$B$4:$F$343,4,0)</f>
        <v>San Felipe Retalhuleu</v>
      </c>
      <c r="G6148" s="139" t="str">
        <f t="shared" ref="G6148:K6148" si="6296">+G6110</f>
        <v>05</v>
      </c>
      <c r="H6148" t="str">
        <f t="shared" si="6296"/>
        <v>IGF</v>
      </c>
      <c r="I6148" t="str">
        <f t="shared" si="6296"/>
        <v>Índice de Gestión Financiera</v>
      </c>
      <c r="J6148" t="str">
        <f t="shared" si="6296"/>
        <v>05-03</v>
      </c>
      <c r="K6148" t="str">
        <f t="shared" si="6296"/>
        <v>Ingresos del IUSI en relación a los ingresos propios -sin regalías-</v>
      </c>
      <c r="L6148" s="150">
        <f>+VLOOKUP($E6148,IGF_2018!$B$8:$Z$347,9,0)</f>
        <v>0.17154982318253537</v>
      </c>
      <c r="M6148" s="142" t="str">
        <f>+VLOOKUP($E6148,IGF_2018!$B$8:$Z$347,10,0)</f>
        <v>Bajo</v>
      </c>
    </row>
    <row r="6149" spans="1:13" x14ac:dyDescent="0.3">
      <c r="A6149" s="139">
        <f t="shared" si="6271"/>
        <v>162</v>
      </c>
      <c r="B6149" s="148">
        <f t="shared" si="6273"/>
        <v>25</v>
      </c>
      <c r="D6149" s="149" t="str">
        <f>+VLOOKUP($A6149,mUNICIPIOS!$B$4:$F$343,2,0)</f>
        <v>Retalhuleu</v>
      </c>
      <c r="E6149" s="149">
        <f>+VLOOKUP($A6149,mUNICIPIOS!$B$4:$F$343,3,0)</f>
        <v>1105</v>
      </c>
      <c r="F6149" s="149" t="str">
        <f>+VLOOKUP($A6149,mUNICIPIOS!$B$4:$F$343,4,0)</f>
        <v>San Felipe Retalhuleu</v>
      </c>
      <c r="G6149" s="139" t="str">
        <f t="shared" ref="G6149:K6149" si="6297">+G6111</f>
        <v>05</v>
      </c>
      <c r="H6149" t="str">
        <f t="shared" si="6297"/>
        <v>IGF</v>
      </c>
      <c r="I6149" t="str">
        <f t="shared" si="6297"/>
        <v>Índice de Gestión Financiera</v>
      </c>
      <c r="J6149" t="str">
        <f t="shared" si="6297"/>
        <v>05-04</v>
      </c>
      <c r="K6149" t="str">
        <f t="shared" si="6297"/>
        <v>Inversión anual en capital fijo por habitante</v>
      </c>
      <c r="L6149" s="150">
        <f>+VLOOKUP($E6149,IGF_2018!$B$8:$Z$347,12,0)</f>
        <v>9.508478365555624E-2</v>
      </c>
      <c r="M6149" s="142" t="str">
        <f>+VLOOKUP($E6149,IGF_2018!$B$8:$Z$347,13,0)</f>
        <v>Bajo</v>
      </c>
    </row>
    <row r="6150" spans="1:13" x14ac:dyDescent="0.3">
      <c r="A6150" s="139">
        <f t="shared" si="6271"/>
        <v>162</v>
      </c>
      <c r="B6150" s="148">
        <f t="shared" si="6273"/>
        <v>26</v>
      </c>
      <c r="D6150" s="149" t="str">
        <f>+VLOOKUP($A6150,mUNICIPIOS!$B$4:$F$343,2,0)</f>
        <v>Retalhuleu</v>
      </c>
      <c r="E6150" s="149">
        <f>+VLOOKUP($A6150,mUNICIPIOS!$B$4:$F$343,3,0)</f>
        <v>1105</v>
      </c>
      <c r="F6150" s="149" t="str">
        <f>+VLOOKUP($A6150,mUNICIPIOS!$B$4:$F$343,4,0)</f>
        <v>San Felipe Retalhuleu</v>
      </c>
      <c r="G6150" s="139" t="str">
        <f t="shared" ref="G6150:K6150" si="6298">+G6112</f>
        <v>05</v>
      </c>
      <c r="H6150" t="str">
        <f t="shared" si="6298"/>
        <v>IGF</v>
      </c>
      <c r="I6150" t="str">
        <f t="shared" si="6298"/>
        <v>Índice de Gestión Financiera</v>
      </c>
      <c r="J6150" t="str">
        <f t="shared" si="6298"/>
        <v>05-05</v>
      </c>
      <c r="K6150" t="str">
        <f t="shared" si="6298"/>
        <v>Inversión anual en capital fijo con recursos percibidos por ingresos propios</v>
      </c>
      <c r="L6150" s="150">
        <f>+VLOOKUP($E6150,IGF_2018!$B$8:$Z$347,15,0)</f>
        <v>0.30529084094010678</v>
      </c>
      <c r="M6150" s="142" t="str">
        <f>+VLOOKUP($E6150,IGF_2018!$B$8:$Z$347,16,0)</f>
        <v>Medio bajo</v>
      </c>
    </row>
    <row r="6151" spans="1:13" x14ac:dyDescent="0.3">
      <c r="A6151" s="139">
        <f t="shared" si="6271"/>
        <v>162</v>
      </c>
      <c r="B6151" s="148">
        <f t="shared" si="6273"/>
        <v>27</v>
      </c>
      <c r="D6151" s="149" t="str">
        <f>+VLOOKUP($A6151,mUNICIPIOS!$B$4:$F$343,2,0)</f>
        <v>Retalhuleu</v>
      </c>
      <c r="E6151" s="149">
        <f>+VLOOKUP($A6151,mUNICIPIOS!$B$4:$F$343,3,0)</f>
        <v>1105</v>
      </c>
      <c r="F6151" s="149" t="str">
        <f>+VLOOKUP($A6151,mUNICIPIOS!$B$4:$F$343,4,0)</f>
        <v>San Felipe Retalhuleu</v>
      </c>
      <c r="G6151" s="139" t="str">
        <f t="shared" ref="G6151:K6151" si="6299">+G6113</f>
        <v>05</v>
      </c>
      <c r="H6151" t="str">
        <f t="shared" si="6299"/>
        <v>IGF</v>
      </c>
      <c r="I6151" t="str">
        <f t="shared" si="6299"/>
        <v>Índice de Gestión Financiera</v>
      </c>
      <c r="J6151" t="str">
        <f t="shared" si="6299"/>
        <v>05-06</v>
      </c>
      <c r="K6151" t="str">
        <f t="shared" si="6299"/>
        <v xml:space="preserve">Inversión anual en capital fijo con recursos percibidos por transferencias del Gobierno Central </v>
      </c>
      <c r="L6151" s="150">
        <f>+VLOOKUP($E6151,IGF_2018!$B$8:$Z$347,18,0)</f>
        <v>0.26407042697009492</v>
      </c>
      <c r="M6151" s="142" t="str">
        <f>+VLOOKUP($E6151,IGF_2018!$B$8:$Z$347,19,0)</f>
        <v>Medio bajo</v>
      </c>
    </row>
    <row r="6152" spans="1:13" x14ac:dyDescent="0.3">
      <c r="A6152" s="139">
        <f t="shared" si="6271"/>
        <v>162</v>
      </c>
      <c r="B6152" s="148">
        <f t="shared" si="6273"/>
        <v>28</v>
      </c>
      <c r="D6152" s="149" t="str">
        <f>+VLOOKUP($A6152,mUNICIPIOS!$B$4:$F$343,2,0)</f>
        <v>Retalhuleu</v>
      </c>
      <c r="E6152" s="149">
        <f>+VLOOKUP($A6152,mUNICIPIOS!$B$4:$F$343,3,0)</f>
        <v>1105</v>
      </c>
      <c r="F6152" s="149" t="str">
        <f>+VLOOKUP($A6152,mUNICIPIOS!$B$4:$F$343,4,0)</f>
        <v>San Felipe Retalhuleu</v>
      </c>
      <c r="G6152" s="139" t="str">
        <f t="shared" ref="G6152:K6152" si="6300">+G6114</f>
        <v>05</v>
      </c>
      <c r="H6152" t="str">
        <f t="shared" si="6300"/>
        <v>IGF</v>
      </c>
      <c r="I6152" t="str">
        <f t="shared" si="6300"/>
        <v>Índice de Gestión Financiera</v>
      </c>
      <c r="J6152" t="str">
        <f t="shared" si="6300"/>
        <v>05-07</v>
      </c>
      <c r="K6152" t="str">
        <f t="shared" si="6300"/>
        <v>Financiamiento por endeudamiento municipal</v>
      </c>
      <c r="L6152" s="150">
        <f>+VLOOKUP($E6152,IGF_2018!$B$8:$Z$347,21,0)</f>
        <v>1</v>
      </c>
      <c r="M6152" s="142" t="str">
        <f>+VLOOKUP($E6152,IGF_2018!$B$8:$Z$347,22,0)</f>
        <v>Alto</v>
      </c>
    </row>
    <row r="6153" spans="1:13" x14ac:dyDescent="0.3">
      <c r="A6153" s="139">
        <f t="shared" si="6271"/>
        <v>162</v>
      </c>
      <c r="B6153" s="148">
        <f t="shared" si="6273"/>
        <v>29</v>
      </c>
      <c r="D6153" s="149" t="str">
        <f>+VLOOKUP($A6153,mUNICIPIOS!$B$4:$F$343,2,0)</f>
        <v>Retalhuleu</v>
      </c>
      <c r="E6153" s="149">
        <f>+VLOOKUP($A6153,mUNICIPIOS!$B$4:$F$343,3,0)</f>
        <v>1105</v>
      </c>
      <c r="F6153" s="149" t="str">
        <f>+VLOOKUP($A6153,mUNICIPIOS!$B$4:$F$343,4,0)</f>
        <v>San Felipe Retalhuleu</v>
      </c>
      <c r="G6153" s="139" t="str">
        <f t="shared" ref="G6153:K6153" si="6301">+G6115</f>
        <v>05</v>
      </c>
      <c r="H6153" t="str">
        <f t="shared" si="6301"/>
        <v>IGF</v>
      </c>
      <c r="I6153" t="str">
        <f t="shared" si="6301"/>
        <v>Índice de Gestión Financiera</v>
      </c>
      <c r="J6153" t="str">
        <f t="shared" si="6301"/>
        <v>INDICE</v>
      </c>
      <c r="K6153">
        <f t="shared" si="6301"/>
        <v>0</v>
      </c>
      <c r="L6153" s="150">
        <f>+VLOOKUP($E6153,IGF_2018!$B$8:$Z$347,24,0)</f>
        <v>0.32927149514437704</v>
      </c>
      <c r="M6153" s="142" t="str">
        <f>+VLOOKUP($E6153,IGF_2018!$B$8:$Z$347,25,0)</f>
        <v>Medio bajo</v>
      </c>
    </row>
    <row r="6154" spans="1:13" x14ac:dyDescent="0.3">
      <c r="A6154" s="139">
        <f t="shared" si="6271"/>
        <v>162</v>
      </c>
      <c r="B6154" s="148">
        <f t="shared" si="6273"/>
        <v>30</v>
      </c>
      <c r="D6154" s="149" t="str">
        <f>+VLOOKUP($A6154,mUNICIPIOS!$B$4:$F$343,2,0)</f>
        <v>Retalhuleu</v>
      </c>
      <c r="E6154" s="149">
        <f>+VLOOKUP($A6154,mUNICIPIOS!$B$4:$F$343,3,0)</f>
        <v>1105</v>
      </c>
      <c r="F6154" s="149" t="str">
        <f>+VLOOKUP($A6154,mUNICIPIOS!$B$4:$F$343,4,0)</f>
        <v>San Felipe Retalhuleu</v>
      </c>
      <c r="G6154" s="139" t="str">
        <f t="shared" ref="G6154:K6154" si="6302">+G6116</f>
        <v>06</v>
      </c>
      <c r="H6154" t="str">
        <f t="shared" si="6302"/>
        <v>IGE</v>
      </c>
      <c r="I6154" t="str">
        <f t="shared" si="6302"/>
        <v>Índice de Gestión Estratégica</v>
      </c>
      <c r="J6154" t="str">
        <f t="shared" si="6302"/>
        <v>06-01</v>
      </c>
      <c r="K6154" t="str">
        <f t="shared" si="6302"/>
        <v>Ejecución del Plan Operativo Anual  (POA)</v>
      </c>
      <c r="L6154" s="150">
        <f>+VLOOKUP($E6154,IGE_2018!$B$8:$Z$347,3,0)</f>
        <v>0</v>
      </c>
      <c r="M6154" s="142" t="str">
        <f>+VLOOKUP($E6154,IGE_2018!$B$8:$Z$347,4,0)</f>
        <v>Bajo</v>
      </c>
    </row>
    <row r="6155" spans="1:13" x14ac:dyDescent="0.3">
      <c r="A6155" s="139">
        <f t="shared" si="6271"/>
        <v>162</v>
      </c>
      <c r="B6155" s="148">
        <f t="shared" si="6273"/>
        <v>31</v>
      </c>
      <c r="D6155" s="149" t="str">
        <f>+VLOOKUP($A6155,mUNICIPIOS!$B$4:$F$343,2,0)</f>
        <v>Retalhuleu</v>
      </c>
      <c r="E6155" s="149">
        <f>+VLOOKUP($A6155,mUNICIPIOS!$B$4:$F$343,3,0)</f>
        <v>1105</v>
      </c>
      <c r="F6155" s="149" t="str">
        <f>+VLOOKUP($A6155,mUNICIPIOS!$B$4:$F$343,4,0)</f>
        <v>San Felipe Retalhuleu</v>
      </c>
      <c r="G6155" s="139" t="str">
        <f t="shared" ref="G6155:K6155" si="6303">+G6117</f>
        <v>06</v>
      </c>
      <c r="H6155" t="str">
        <f t="shared" si="6303"/>
        <v>IGE</v>
      </c>
      <c r="I6155" t="str">
        <f t="shared" si="6303"/>
        <v>Índice de Gestión Estratégica</v>
      </c>
      <c r="J6155" t="str">
        <f t="shared" si="6303"/>
        <v>06-02</v>
      </c>
      <c r="K6155" t="str">
        <f t="shared" si="6303"/>
        <v>Relación Plan de Desarrollo Municipal y Ordenamiento Territorial (PDM-OT) - Plan Estratégico Institucional (PEI) - Plan Operativo Multianual (POM) - Plan Operativo Anual (POA)</v>
      </c>
      <c r="L6155" s="150">
        <f>+VLOOKUP($E6155,IGE_2018!$B$8:$Z$347,6,0)</f>
        <v>0</v>
      </c>
      <c r="M6155" s="142" t="str">
        <f>+VLOOKUP($E6155,IGE_2018!$B$8:$Z$347,7,0)</f>
        <v>Bajo</v>
      </c>
    </row>
    <row r="6156" spans="1:13" x14ac:dyDescent="0.3">
      <c r="A6156" s="139">
        <f t="shared" si="6271"/>
        <v>162</v>
      </c>
      <c r="B6156" s="148">
        <f t="shared" si="6273"/>
        <v>32</v>
      </c>
      <c r="D6156" s="149" t="str">
        <f>+VLOOKUP($A6156,mUNICIPIOS!$B$4:$F$343,2,0)</f>
        <v>Retalhuleu</v>
      </c>
      <c r="E6156" s="149">
        <f>+VLOOKUP($A6156,mUNICIPIOS!$B$4:$F$343,3,0)</f>
        <v>1105</v>
      </c>
      <c r="F6156" s="149" t="str">
        <f>+VLOOKUP($A6156,mUNICIPIOS!$B$4:$F$343,4,0)</f>
        <v>San Felipe Retalhuleu</v>
      </c>
      <c r="G6156" s="139" t="str">
        <f t="shared" ref="G6156:K6156" si="6304">+G6118</f>
        <v>06</v>
      </c>
      <c r="H6156" t="str">
        <f t="shared" si="6304"/>
        <v>IGE</v>
      </c>
      <c r="I6156" t="str">
        <f t="shared" si="6304"/>
        <v>Índice de Gestión Estratégica</v>
      </c>
      <c r="J6156" t="str">
        <f t="shared" si="6304"/>
        <v>06-03</v>
      </c>
      <c r="K6156" t="str">
        <f t="shared" si="6304"/>
        <v>Presupuesto de egresos relacionado a competencias municipales que responden a prioridades nacionales de desarrollo.</v>
      </c>
      <c r="L6156" s="150">
        <f>+VLOOKUP($E6156,IGE_2018!$B$8:$Z$347,9,0)</f>
        <v>0.33831098975076118</v>
      </c>
      <c r="M6156" s="142" t="str">
        <f>+VLOOKUP($E6156,IGE_2018!$B$8:$Z$347,10,0)</f>
        <v>Medio bajo</v>
      </c>
    </row>
    <row r="6157" spans="1:13" x14ac:dyDescent="0.3">
      <c r="A6157" s="139">
        <f t="shared" si="6271"/>
        <v>162</v>
      </c>
      <c r="B6157" s="148">
        <f t="shared" si="6273"/>
        <v>33</v>
      </c>
      <c r="D6157" s="149" t="str">
        <f>+VLOOKUP($A6157,mUNICIPIOS!$B$4:$F$343,2,0)</f>
        <v>Retalhuleu</v>
      </c>
      <c r="E6157" s="149">
        <f>+VLOOKUP($A6157,mUNICIPIOS!$B$4:$F$343,3,0)</f>
        <v>1105</v>
      </c>
      <c r="F6157" s="149" t="str">
        <f>+VLOOKUP($A6157,mUNICIPIOS!$B$4:$F$343,4,0)</f>
        <v>San Felipe Retalhuleu</v>
      </c>
      <c r="G6157" s="139" t="str">
        <f t="shared" ref="G6157:K6157" si="6305">+G6119</f>
        <v>06</v>
      </c>
      <c r="H6157" t="str">
        <f t="shared" si="6305"/>
        <v>IGE</v>
      </c>
      <c r="I6157" t="str">
        <f t="shared" si="6305"/>
        <v>Índice de Gestión Estratégica</v>
      </c>
      <c r="J6157" t="str">
        <f t="shared" si="6305"/>
        <v>06-04</v>
      </c>
      <c r="K6157" t="str">
        <f t="shared" si="6305"/>
        <v>Institucionalización de la gestión ordenada del territorio</v>
      </c>
      <c r="L6157" s="150">
        <f>+VLOOKUP($E6157,IGE_2018!$B$8:$Z$347,12,0)</f>
        <v>0</v>
      </c>
      <c r="M6157" s="142" t="str">
        <f>+VLOOKUP($E6157,IGE_2018!$B$8:$Z$347,13,0)</f>
        <v>Bajo</v>
      </c>
    </row>
    <row r="6158" spans="1:13" x14ac:dyDescent="0.3">
      <c r="A6158" s="139">
        <f t="shared" si="6271"/>
        <v>162</v>
      </c>
      <c r="B6158" s="148">
        <f t="shared" si="6273"/>
        <v>34</v>
      </c>
      <c r="D6158" s="149" t="str">
        <f>+VLOOKUP($A6158,mUNICIPIOS!$B$4:$F$343,2,0)</f>
        <v>Retalhuleu</v>
      </c>
      <c r="E6158" s="149">
        <f>+VLOOKUP($A6158,mUNICIPIOS!$B$4:$F$343,3,0)</f>
        <v>1105</v>
      </c>
      <c r="F6158" s="149" t="str">
        <f>+VLOOKUP($A6158,mUNICIPIOS!$B$4:$F$343,4,0)</f>
        <v>San Felipe Retalhuleu</v>
      </c>
      <c r="G6158" s="139" t="str">
        <f t="shared" ref="G6158:K6158" si="6306">+G6120</f>
        <v>06</v>
      </c>
      <c r="H6158" t="str">
        <f t="shared" si="6306"/>
        <v>IGE</v>
      </c>
      <c r="I6158" t="str">
        <f t="shared" si="6306"/>
        <v>Índice de Gestión Estratégica</v>
      </c>
      <c r="J6158" t="str">
        <f t="shared" si="6306"/>
        <v>06-05</v>
      </c>
      <c r="K6158" t="str">
        <f t="shared" si="6306"/>
        <v>Acciones para la gestión ordenada del territorio</v>
      </c>
      <c r="L6158" s="150">
        <f>+VLOOKUP($E6158,IGE_2018!$B$8:$Z$347,15,0)</f>
        <v>0.2400000000000001</v>
      </c>
      <c r="M6158" s="142" t="str">
        <f>+VLOOKUP($E6158,IGE_2018!$B$8:$Z$347,16,0)</f>
        <v>Medio bajo</v>
      </c>
    </row>
    <row r="6159" spans="1:13" x14ac:dyDescent="0.3">
      <c r="A6159" s="139">
        <f t="shared" si="6271"/>
        <v>162</v>
      </c>
      <c r="B6159" s="148">
        <f t="shared" si="6273"/>
        <v>35</v>
      </c>
      <c r="D6159" s="149" t="str">
        <f>+VLOOKUP($A6159,mUNICIPIOS!$B$4:$F$343,2,0)</f>
        <v>Retalhuleu</v>
      </c>
      <c r="E6159" s="149">
        <f>+VLOOKUP($A6159,mUNICIPIOS!$B$4:$F$343,3,0)</f>
        <v>1105</v>
      </c>
      <c r="F6159" s="149" t="str">
        <f>+VLOOKUP($A6159,mUNICIPIOS!$B$4:$F$343,4,0)</f>
        <v>San Felipe Retalhuleu</v>
      </c>
      <c r="G6159" s="139" t="str">
        <f t="shared" ref="G6159:K6159" si="6307">+G6121</f>
        <v>06</v>
      </c>
      <c r="H6159" t="str">
        <f t="shared" si="6307"/>
        <v>IGE</v>
      </c>
      <c r="I6159" t="str">
        <f t="shared" si="6307"/>
        <v>Índice de Gestión Estratégica</v>
      </c>
      <c r="J6159" t="str">
        <f t="shared" si="6307"/>
        <v>06-06</v>
      </c>
      <c r="K6159" t="str">
        <f t="shared" si="6307"/>
        <v>Gestión de riesgo en la formulación de proyectos derivados de la planificación operativa anual</v>
      </c>
      <c r="L6159" s="150">
        <f>+VLOOKUP($E6159,IGE_2018!$B$8:$Z$347,18,0)</f>
        <v>0</v>
      </c>
      <c r="M6159" s="142" t="str">
        <f>+VLOOKUP($E6159,IGE_2018!$B$8:$Z$347,19,0)</f>
        <v>Bajo</v>
      </c>
    </row>
    <row r="6160" spans="1:13" x14ac:dyDescent="0.3">
      <c r="A6160" s="139">
        <f t="shared" si="6271"/>
        <v>162</v>
      </c>
      <c r="B6160" s="148">
        <f t="shared" si="6273"/>
        <v>36</v>
      </c>
      <c r="D6160" s="149" t="str">
        <f>+VLOOKUP($A6160,mUNICIPIOS!$B$4:$F$343,2,0)</f>
        <v>Retalhuleu</v>
      </c>
      <c r="E6160" s="149">
        <f>+VLOOKUP($A6160,mUNICIPIOS!$B$4:$F$343,3,0)</f>
        <v>1105</v>
      </c>
      <c r="F6160" s="149" t="str">
        <f>+VLOOKUP($A6160,mUNICIPIOS!$B$4:$F$343,4,0)</f>
        <v>San Felipe Retalhuleu</v>
      </c>
      <c r="G6160" s="139" t="str">
        <f t="shared" ref="G6160:K6160" si="6308">+G6122</f>
        <v>06</v>
      </c>
      <c r="H6160" t="str">
        <f t="shared" si="6308"/>
        <v>IGE</v>
      </c>
      <c r="I6160" t="str">
        <f t="shared" si="6308"/>
        <v>Índice de Gestión Estratégica</v>
      </c>
      <c r="J6160" t="str">
        <f t="shared" si="6308"/>
        <v>06-07</v>
      </c>
      <c r="K6160" t="str">
        <f t="shared" si="6308"/>
        <v>Ingresos por servicios ambientales en relación a los ingresos propios sin regalías</v>
      </c>
      <c r="L6160" s="150">
        <f>+VLOOKUP($E6160,IGE_2018!$B$8:$Z$347,21,0)</f>
        <v>8.5316323970955101E-3</v>
      </c>
      <c r="M6160" s="142" t="str">
        <f>+VLOOKUP($E6160,IGE_2018!$B$8:$Z$347,22,0)</f>
        <v>Bajo</v>
      </c>
    </row>
    <row r="6161" spans="1:13" x14ac:dyDescent="0.3">
      <c r="A6161" s="139">
        <f t="shared" si="6271"/>
        <v>162</v>
      </c>
      <c r="B6161" s="148">
        <f t="shared" si="6273"/>
        <v>37</v>
      </c>
      <c r="D6161" s="149" t="str">
        <f>+VLOOKUP($A6161,mUNICIPIOS!$B$4:$F$343,2,0)</f>
        <v>Retalhuleu</v>
      </c>
      <c r="E6161" s="149">
        <f>+VLOOKUP($A6161,mUNICIPIOS!$B$4:$F$343,3,0)</f>
        <v>1105</v>
      </c>
      <c r="F6161" s="149" t="str">
        <f>+VLOOKUP($A6161,mUNICIPIOS!$B$4:$F$343,4,0)</f>
        <v>San Felipe Retalhuleu</v>
      </c>
      <c r="G6161" s="139" t="str">
        <f t="shared" ref="G6161:K6161" si="6309">+G6123</f>
        <v>06</v>
      </c>
      <c r="H6161" t="str">
        <f t="shared" si="6309"/>
        <v>IGE</v>
      </c>
      <c r="I6161" t="str">
        <f t="shared" si="6309"/>
        <v>Índice de Gestión Estratégica</v>
      </c>
      <c r="J6161" t="str">
        <f t="shared" si="6309"/>
        <v>INDICE</v>
      </c>
      <c r="K6161">
        <f t="shared" si="6309"/>
        <v>0</v>
      </c>
      <c r="L6161" s="150">
        <f>+VLOOKUP($E6161,IGE_2018!$B$8:$Z$347,24,0)</f>
        <v>0.12143091067739986</v>
      </c>
      <c r="M6161" s="142" t="str">
        <f>+VLOOKUP($E6161,IGE_2018!$B$8:$Z$347,25,0)</f>
        <v>Bajo</v>
      </c>
    </row>
    <row r="6162" spans="1:13" x14ac:dyDescent="0.3">
      <c r="A6162" s="139">
        <f t="shared" si="6271"/>
        <v>162</v>
      </c>
      <c r="B6162" s="148">
        <f t="shared" si="6273"/>
        <v>38</v>
      </c>
      <c r="D6162" s="149" t="str">
        <f>+VLOOKUP($A6162,mUNICIPIOS!$B$4:$F$343,2,0)</f>
        <v>Retalhuleu</v>
      </c>
      <c r="E6162" s="149">
        <f>+VLOOKUP($A6162,mUNICIPIOS!$B$4:$F$343,3,0)</f>
        <v>1105</v>
      </c>
      <c r="F6162" s="149" t="str">
        <f>+VLOOKUP($A6162,mUNICIPIOS!$B$4:$F$343,4,0)</f>
        <v>San Felipe Retalhuleu</v>
      </c>
      <c r="G6162" s="139" t="str">
        <f t="shared" ref="G6162:K6162" si="6310">+G6124</f>
        <v>RANKING</v>
      </c>
      <c r="H6162" t="str">
        <f t="shared" si="6310"/>
        <v>RGM</v>
      </c>
      <c r="I6162" t="str">
        <f t="shared" si="6310"/>
        <v>Ranking de la Gestión Municipal 2018</v>
      </c>
      <c r="J6162" t="str">
        <f t="shared" si="6310"/>
        <v>RANKING</v>
      </c>
      <c r="K6162">
        <f t="shared" si="6310"/>
        <v>0</v>
      </c>
      <c r="L6162" s="151">
        <f>+VLOOKUP($E6162,Resultados_generales!$C$8:$AE$347,27,0)</f>
        <v>0.27034121022740282</v>
      </c>
      <c r="M6162" t="str">
        <f>+VLOOKUP($E6162,Resultados_generales!$C$8:$AE$347,28,0)</f>
        <v>Medio bajo</v>
      </c>
    </row>
    <row r="6163" spans="1:13" x14ac:dyDescent="0.3">
      <c r="A6163" s="139">
        <f t="shared" si="6271"/>
        <v>163</v>
      </c>
      <c r="B6163" s="148">
        <f t="shared" si="6273"/>
        <v>1</v>
      </c>
      <c r="D6163" s="149" t="str">
        <f>+VLOOKUP($A6163,mUNICIPIOS!$B$4:$F$343,2,0)</f>
        <v>Retalhuleu</v>
      </c>
      <c r="E6163" s="149">
        <f>+VLOOKUP($A6163,mUNICIPIOS!$B$4:$F$343,3,0)</f>
        <v>1106</v>
      </c>
      <c r="F6163" s="149" t="str">
        <f>+VLOOKUP($A6163,mUNICIPIOS!$B$4:$F$343,4,0)</f>
        <v>San Andrés Villa Seca</v>
      </c>
      <c r="G6163" s="139" t="str">
        <f t="shared" ref="G6163:K6163" si="6311">+G6125</f>
        <v>01</v>
      </c>
      <c r="H6163" t="str">
        <f t="shared" si="6311"/>
        <v>IPC</v>
      </c>
      <c r="I6163" t="str">
        <f t="shared" si="6311"/>
        <v>Índice de Participación Ciudadana</v>
      </c>
      <c r="J6163" t="str">
        <f t="shared" si="6311"/>
        <v>01-01</v>
      </c>
      <c r="K6163" t="str">
        <f t="shared" si="6311"/>
        <v>Número de reuniones del COMUDE en el año de la medición.</v>
      </c>
      <c r="L6163" s="150">
        <f>+VLOOKUP($E6163,IPC_2018!$B$8:$T$347,3,0)</f>
        <v>0.41666666666666669</v>
      </c>
      <c r="M6163" s="142" t="str">
        <f>+VLOOKUP($E6163,IPC_2018!$B$8:$T$347,4,0)</f>
        <v>Medio</v>
      </c>
    </row>
    <row r="6164" spans="1:13" x14ac:dyDescent="0.3">
      <c r="A6164" s="139">
        <f t="shared" si="6271"/>
        <v>163</v>
      </c>
      <c r="B6164" s="148">
        <f t="shared" si="6273"/>
        <v>2</v>
      </c>
      <c r="D6164" s="149" t="str">
        <f>+VLOOKUP($A6164,mUNICIPIOS!$B$4:$F$343,2,0)</f>
        <v>Retalhuleu</v>
      </c>
      <c r="E6164" s="149">
        <f>+VLOOKUP($A6164,mUNICIPIOS!$B$4:$F$343,3,0)</f>
        <v>1106</v>
      </c>
      <c r="F6164" s="149" t="str">
        <f>+VLOOKUP($A6164,mUNICIPIOS!$B$4:$F$343,4,0)</f>
        <v>San Andrés Villa Seca</v>
      </c>
      <c r="G6164" s="139" t="str">
        <f t="shared" ref="G6164:K6164" si="6312">+G6126</f>
        <v>01</v>
      </c>
      <c r="H6164" t="str">
        <f t="shared" si="6312"/>
        <v>IPC</v>
      </c>
      <c r="I6164" t="str">
        <f t="shared" si="6312"/>
        <v>Índice de Participación Ciudadana</v>
      </c>
      <c r="J6164" t="str">
        <f t="shared" si="6312"/>
        <v>01-02</v>
      </c>
      <c r="K6164" t="str">
        <f t="shared" si="6312"/>
        <v>Participación de Alcaldes, Concejales y Síndicos determinados o designados en el COMUDE</v>
      </c>
      <c r="L6164" s="150">
        <f>+VLOOKUP($E6164,IPC_2018!$B$8:$T$347,6,0)</f>
        <v>0.5</v>
      </c>
      <c r="M6164" s="142" t="str">
        <f>+VLOOKUP($E6164,IPC_2018!$B$8:$T$347,7,0)</f>
        <v>Medio</v>
      </c>
    </row>
    <row r="6165" spans="1:13" x14ac:dyDescent="0.3">
      <c r="A6165" s="139">
        <f t="shared" si="6271"/>
        <v>163</v>
      </c>
      <c r="B6165" s="148">
        <f t="shared" si="6273"/>
        <v>3</v>
      </c>
      <c r="D6165" s="149" t="str">
        <f>+VLOOKUP($A6165,mUNICIPIOS!$B$4:$F$343,2,0)</f>
        <v>Retalhuleu</v>
      </c>
      <c r="E6165" s="149">
        <f>+VLOOKUP($A6165,mUNICIPIOS!$B$4:$F$343,3,0)</f>
        <v>1106</v>
      </c>
      <c r="F6165" s="149" t="str">
        <f>+VLOOKUP($A6165,mUNICIPIOS!$B$4:$F$343,4,0)</f>
        <v>San Andrés Villa Seca</v>
      </c>
      <c r="G6165" s="139" t="str">
        <f t="shared" ref="G6165:K6165" si="6313">+G6127</f>
        <v>01</v>
      </c>
      <c r="H6165" t="str">
        <f t="shared" si="6313"/>
        <v>IPC</v>
      </c>
      <c r="I6165" t="str">
        <f t="shared" si="6313"/>
        <v>Índice de Participación Ciudadana</v>
      </c>
      <c r="J6165" t="str">
        <f t="shared" si="6313"/>
        <v>01-03</v>
      </c>
      <c r="K6165" t="str">
        <f t="shared" si="6313"/>
        <v>Participación  de organizaciones de jóvenes, mujeres, pueblos mayas, xincas, garífunas, y otras organizaciones en el Comude</v>
      </c>
      <c r="L6165" s="150">
        <f>+VLOOKUP($E6165,IPC_2018!$B$8:$T$347,9,0)</f>
        <v>0</v>
      </c>
      <c r="M6165" s="142" t="str">
        <f>+VLOOKUP($E6165,IPC_2018!$B$8:$T$347,10,0)</f>
        <v>Bajo</v>
      </c>
    </row>
    <row r="6166" spans="1:13" x14ac:dyDescent="0.3">
      <c r="A6166" s="139">
        <f t="shared" si="6271"/>
        <v>163</v>
      </c>
      <c r="B6166" s="148">
        <f t="shared" si="6273"/>
        <v>4</v>
      </c>
      <c r="D6166" s="149" t="str">
        <f>+VLOOKUP($A6166,mUNICIPIOS!$B$4:$F$343,2,0)</f>
        <v>Retalhuleu</v>
      </c>
      <c r="E6166" s="149">
        <f>+VLOOKUP($A6166,mUNICIPIOS!$B$4:$F$343,3,0)</f>
        <v>1106</v>
      </c>
      <c r="F6166" s="149" t="str">
        <f>+VLOOKUP($A6166,mUNICIPIOS!$B$4:$F$343,4,0)</f>
        <v>San Andrés Villa Seca</v>
      </c>
      <c r="G6166" s="139" t="str">
        <f t="shared" ref="G6166:K6166" si="6314">+G6128</f>
        <v>01</v>
      </c>
      <c r="H6166" t="str">
        <f t="shared" si="6314"/>
        <v>IPC</v>
      </c>
      <c r="I6166" t="str">
        <f t="shared" si="6314"/>
        <v>Índice de Participación Ciudadana</v>
      </c>
      <c r="J6166" t="str">
        <f t="shared" si="6314"/>
        <v>01-04</v>
      </c>
      <c r="K6166" t="str">
        <f t="shared" si="6314"/>
        <v>Representatividad territorial del Comude.</v>
      </c>
      <c r="L6166" s="150">
        <f>+VLOOKUP($E6166,IPC_2018!$B$8:$T$347,12,0)</f>
        <v>0</v>
      </c>
      <c r="M6166" s="142" t="str">
        <f>+VLOOKUP($E6166,IPC_2018!$B$8:$T$347,13,0)</f>
        <v>Bajo</v>
      </c>
    </row>
    <row r="6167" spans="1:13" x14ac:dyDescent="0.3">
      <c r="A6167" s="139">
        <f t="shared" si="6271"/>
        <v>163</v>
      </c>
      <c r="B6167" s="148">
        <f t="shared" si="6273"/>
        <v>5</v>
      </c>
      <c r="D6167" s="149" t="str">
        <f>+VLOOKUP($A6167,mUNICIPIOS!$B$4:$F$343,2,0)</f>
        <v>Retalhuleu</v>
      </c>
      <c r="E6167" s="149">
        <f>+VLOOKUP($A6167,mUNICIPIOS!$B$4:$F$343,3,0)</f>
        <v>1106</v>
      </c>
      <c r="F6167" s="149" t="str">
        <f>+VLOOKUP($A6167,mUNICIPIOS!$B$4:$F$343,4,0)</f>
        <v>San Andrés Villa Seca</v>
      </c>
      <c r="G6167" s="139" t="str">
        <f t="shared" ref="G6167:K6167" si="6315">+G6129</f>
        <v>01</v>
      </c>
      <c r="H6167" t="str">
        <f t="shared" si="6315"/>
        <v>IPC</v>
      </c>
      <c r="I6167" t="str">
        <f t="shared" si="6315"/>
        <v>Índice de Participación Ciudadana</v>
      </c>
      <c r="J6167" t="str">
        <f t="shared" si="6315"/>
        <v>01-05</v>
      </c>
      <c r="K6167" t="str">
        <f t="shared" si="6315"/>
        <v>Funcionamiento del Comude</v>
      </c>
      <c r="L6167" s="150">
        <f>+VLOOKUP($E6167,IPC_2018!$B$8:$T$347,15,0)</f>
        <v>0.15901060076290127</v>
      </c>
      <c r="M6167" s="142" t="str">
        <f>+VLOOKUP($E6167,IPC_2018!$B$8:$T$347,16,0)</f>
        <v>Bajo</v>
      </c>
    </row>
    <row r="6168" spans="1:13" x14ac:dyDescent="0.3">
      <c r="A6168" s="139">
        <f t="shared" si="6271"/>
        <v>163</v>
      </c>
      <c r="B6168" s="148">
        <f t="shared" si="6273"/>
        <v>6</v>
      </c>
      <c r="D6168" s="149" t="str">
        <f>+VLOOKUP($A6168,mUNICIPIOS!$B$4:$F$343,2,0)</f>
        <v>Retalhuleu</v>
      </c>
      <c r="E6168" s="149">
        <f>+VLOOKUP($A6168,mUNICIPIOS!$B$4:$F$343,3,0)</f>
        <v>1106</v>
      </c>
      <c r="F6168" s="149" t="str">
        <f>+VLOOKUP($A6168,mUNICIPIOS!$B$4:$F$343,4,0)</f>
        <v>San Andrés Villa Seca</v>
      </c>
      <c r="G6168" s="139" t="str">
        <f t="shared" ref="G6168:K6168" si="6316">+G6130</f>
        <v>01</v>
      </c>
      <c r="H6168" t="str">
        <f t="shared" si="6316"/>
        <v>IPC</v>
      </c>
      <c r="I6168" t="str">
        <f t="shared" si="6316"/>
        <v>Índice de Participación Ciudadana</v>
      </c>
      <c r="J6168" t="str">
        <f t="shared" si="6316"/>
        <v>INDICE</v>
      </c>
      <c r="K6168">
        <f t="shared" si="6316"/>
        <v>0</v>
      </c>
      <c r="L6168" s="150">
        <f>+VLOOKUP($E6168,IPC_2018!$B$8:$T$347,18,0)</f>
        <v>0.26343492344776853</v>
      </c>
      <c r="M6168" s="142" t="str">
        <f>+VLOOKUP($E6168,IPC_2018!$B$8:$T$347,19,0)</f>
        <v>Medio bajo</v>
      </c>
    </row>
    <row r="6169" spans="1:13" x14ac:dyDescent="0.3">
      <c r="A6169" s="139">
        <f t="shared" si="6271"/>
        <v>163</v>
      </c>
      <c r="B6169" s="148">
        <f t="shared" si="6273"/>
        <v>7</v>
      </c>
      <c r="D6169" s="149" t="str">
        <f>+VLOOKUP($A6169,mUNICIPIOS!$B$4:$F$343,2,0)</f>
        <v>Retalhuleu</v>
      </c>
      <c r="E6169" s="149">
        <f>+VLOOKUP($A6169,mUNICIPIOS!$B$4:$F$343,3,0)</f>
        <v>1106</v>
      </c>
      <c r="F6169" s="149" t="str">
        <f>+VLOOKUP($A6169,mUNICIPIOS!$B$4:$F$343,4,0)</f>
        <v>San Andrés Villa Seca</v>
      </c>
      <c r="G6169" s="139" t="str">
        <f t="shared" ref="G6169:K6169" si="6317">+G6131</f>
        <v>02</v>
      </c>
      <c r="H6169" t="str">
        <f t="shared" si="6317"/>
        <v>IIC</v>
      </c>
      <c r="I6169" t="str">
        <f t="shared" si="6317"/>
        <v>Índice de Información a la Ciudadanía</v>
      </c>
      <c r="J6169" t="str">
        <f t="shared" si="6317"/>
        <v>02-01</v>
      </c>
      <c r="K6169" t="str">
        <f t="shared" si="6317"/>
        <v>Rendición de cuentas cuatrimestral y anual al Comude enfocadas en resultados.</v>
      </c>
      <c r="L6169" s="150">
        <f>+VLOOKUP($E6169,IIC_2018!$B$8:$Q$347,3,0)</f>
        <v>0.26666666666666666</v>
      </c>
      <c r="M6169" s="142" t="str">
        <f>+VLOOKUP($E6169,IIC_2018!$B$8:$Q$347,4,0)</f>
        <v>Medio bajo</v>
      </c>
    </row>
    <row r="6170" spans="1:13" x14ac:dyDescent="0.3">
      <c r="A6170" s="139">
        <f t="shared" si="6271"/>
        <v>163</v>
      </c>
      <c r="B6170" s="148">
        <f t="shared" si="6273"/>
        <v>8</v>
      </c>
      <c r="D6170" s="149" t="str">
        <f>+VLOOKUP($A6170,mUNICIPIOS!$B$4:$F$343,2,0)</f>
        <v>Retalhuleu</v>
      </c>
      <c r="E6170" s="149">
        <f>+VLOOKUP($A6170,mUNICIPIOS!$B$4:$F$343,3,0)</f>
        <v>1106</v>
      </c>
      <c r="F6170" s="149" t="str">
        <f>+VLOOKUP($A6170,mUNICIPIOS!$B$4:$F$343,4,0)</f>
        <v>San Andrés Villa Seca</v>
      </c>
      <c r="G6170" s="139" t="str">
        <f t="shared" ref="G6170:K6170" si="6318">+G6132</f>
        <v>02</v>
      </c>
      <c r="H6170" t="str">
        <f t="shared" si="6318"/>
        <v>IIC</v>
      </c>
      <c r="I6170" t="str">
        <f t="shared" si="6318"/>
        <v>Índice de Información a la Ciudadanía</v>
      </c>
      <c r="J6170" t="str">
        <f t="shared" si="6318"/>
        <v>02-02</v>
      </c>
      <c r="K6170" t="str">
        <f t="shared" si="6318"/>
        <v>Información presupuestaria y otra información brindada a la ciudadanía disponible en medios locales de comunicación.</v>
      </c>
      <c r="L6170" s="150">
        <f>+VLOOKUP($E6170,IIC_2018!$B$8:$Q$347,6,0)</f>
        <v>0.375</v>
      </c>
      <c r="M6170" s="142" t="str">
        <f>+VLOOKUP($E6170,IIC_2018!$B$8:$Q$347,7,0)</f>
        <v>Medio bajo</v>
      </c>
    </row>
    <row r="6171" spans="1:13" x14ac:dyDescent="0.3">
      <c r="A6171" s="139">
        <f t="shared" si="6271"/>
        <v>163</v>
      </c>
      <c r="B6171" s="148">
        <f t="shared" si="6273"/>
        <v>9</v>
      </c>
      <c r="D6171" s="149" t="str">
        <f>+VLOOKUP($A6171,mUNICIPIOS!$B$4:$F$343,2,0)</f>
        <v>Retalhuleu</v>
      </c>
      <c r="E6171" s="149">
        <f>+VLOOKUP($A6171,mUNICIPIOS!$B$4:$F$343,3,0)</f>
        <v>1106</v>
      </c>
      <c r="F6171" s="149" t="str">
        <f>+VLOOKUP($A6171,mUNICIPIOS!$B$4:$F$343,4,0)</f>
        <v>San Andrés Villa Seca</v>
      </c>
      <c r="G6171" s="139" t="str">
        <f t="shared" ref="G6171:K6171" si="6319">+G6133</f>
        <v>02</v>
      </c>
      <c r="H6171" t="str">
        <f t="shared" si="6319"/>
        <v>IIC</v>
      </c>
      <c r="I6171" t="str">
        <f t="shared" si="6319"/>
        <v>Índice de Información a la Ciudadanía</v>
      </c>
      <c r="J6171" t="str">
        <f t="shared" si="6319"/>
        <v>02-03</v>
      </c>
      <c r="K6171" t="str">
        <f t="shared" si="6319"/>
        <v>Información pública de oficio actualizada y disponible de acuerdo a la LAIP y uso de internet.</v>
      </c>
      <c r="L6171" s="150">
        <f>+VLOOKUP($E6171,IIC_2018!$B$8:$Q$347,9,0)</f>
        <v>0.88</v>
      </c>
      <c r="M6171" s="142" t="str">
        <f>+VLOOKUP($E6171,IIC_2018!$B$8:$Q$347,10,0)</f>
        <v>Alto</v>
      </c>
    </row>
    <row r="6172" spans="1:13" x14ac:dyDescent="0.3">
      <c r="A6172" s="139">
        <f t="shared" si="6271"/>
        <v>163</v>
      </c>
      <c r="B6172" s="148">
        <f t="shared" si="6273"/>
        <v>10</v>
      </c>
      <c r="D6172" s="149" t="str">
        <f>+VLOOKUP($A6172,mUNICIPIOS!$B$4:$F$343,2,0)</f>
        <v>Retalhuleu</v>
      </c>
      <c r="E6172" s="149">
        <f>+VLOOKUP($A6172,mUNICIPIOS!$B$4:$F$343,3,0)</f>
        <v>1106</v>
      </c>
      <c r="F6172" s="149" t="str">
        <f>+VLOOKUP($A6172,mUNICIPIOS!$B$4:$F$343,4,0)</f>
        <v>San Andrés Villa Seca</v>
      </c>
      <c r="G6172" s="139" t="str">
        <f t="shared" ref="G6172:K6172" si="6320">+G6134</f>
        <v>02</v>
      </c>
      <c r="H6172" t="str">
        <f t="shared" si="6320"/>
        <v>IIC</v>
      </c>
      <c r="I6172" t="str">
        <f t="shared" si="6320"/>
        <v>Índice de Información a la Ciudadanía</v>
      </c>
      <c r="J6172" t="str">
        <f t="shared" si="6320"/>
        <v>02-04</v>
      </c>
      <c r="K6172" t="str">
        <f t="shared" si="6320"/>
        <v>Relación del monto contratado por medio de Guate compras con el total del presupuesto de egresos vigente.</v>
      </c>
      <c r="L6172" s="150">
        <f>+VLOOKUP($E6172,IIC_2018!$B$8:$Q$347,12,0)</f>
        <v>0.52871434006568552</v>
      </c>
      <c r="M6172" s="142" t="str">
        <f>+VLOOKUP($E6172,IIC_2018!$B$8:$Q$347,13,0)</f>
        <v>Medio</v>
      </c>
    </row>
    <row r="6173" spans="1:13" x14ac:dyDescent="0.3">
      <c r="A6173" s="139">
        <f t="shared" si="6271"/>
        <v>163</v>
      </c>
      <c r="B6173" s="148">
        <f t="shared" si="6273"/>
        <v>11</v>
      </c>
      <c r="D6173" s="149" t="str">
        <f>+VLOOKUP($A6173,mUNICIPIOS!$B$4:$F$343,2,0)</f>
        <v>Retalhuleu</v>
      </c>
      <c r="E6173" s="149">
        <f>+VLOOKUP($A6173,mUNICIPIOS!$B$4:$F$343,3,0)</f>
        <v>1106</v>
      </c>
      <c r="F6173" s="149" t="str">
        <f>+VLOOKUP($A6173,mUNICIPIOS!$B$4:$F$343,4,0)</f>
        <v>San Andrés Villa Seca</v>
      </c>
      <c r="G6173" s="139" t="str">
        <f t="shared" ref="G6173:K6173" si="6321">+G6135</f>
        <v>02</v>
      </c>
      <c r="H6173" t="str">
        <f t="shared" si="6321"/>
        <v>IIC</v>
      </c>
      <c r="I6173" t="str">
        <f t="shared" si="6321"/>
        <v>Índice de Información a la Ciudadanía</v>
      </c>
      <c r="J6173" t="str">
        <f t="shared" si="6321"/>
        <v>INDICE</v>
      </c>
      <c r="K6173">
        <f t="shared" si="6321"/>
        <v>0</v>
      </c>
      <c r="L6173" s="150">
        <f>+VLOOKUP($E6173,IIC_2018!$B$8:$Q$347,15,0)</f>
        <v>0.51259525168308806</v>
      </c>
      <c r="M6173" s="142" t="str">
        <f>+VLOOKUP($E6173,IIC_2018!$B$8:$Q$347,16,0)</f>
        <v>Medio</v>
      </c>
    </row>
    <row r="6174" spans="1:13" x14ac:dyDescent="0.3">
      <c r="A6174" s="139">
        <f t="shared" si="6271"/>
        <v>163</v>
      </c>
      <c r="B6174" s="148">
        <f t="shared" si="6273"/>
        <v>12</v>
      </c>
      <c r="D6174" s="149" t="str">
        <f>+VLOOKUP($A6174,mUNICIPIOS!$B$4:$F$343,2,0)</f>
        <v>Retalhuleu</v>
      </c>
      <c r="E6174" s="149">
        <f>+VLOOKUP($A6174,mUNICIPIOS!$B$4:$F$343,3,0)</f>
        <v>1106</v>
      </c>
      <c r="F6174" s="149" t="str">
        <f>+VLOOKUP($A6174,mUNICIPIOS!$B$4:$F$343,4,0)</f>
        <v>San Andrés Villa Seca</v>
      </c>
      <c r="G6174" s="139" t="str">
        <f t="shared" ref="G6174:K6174" si="6322">+G6136</f>
        <v>03</v>
      </c>
      <c r="H6174" t="str">
        <f t="shared" si="6322"/>
        <v>ISP</v>
      </c>
      <c r="I6174" t="str">
        <f t="shared" si="6322"/>
        <v>Índice de Servicios Públicos</v>
      </c>
      <c r="J6174" t="str">
        <f t="shared" si="6322"/>
        <v>03-01</v>
      </c>
      <c r="K6174" t="str">
        <f t="shared" si="6322"/>
        <v>Cobertura del servicio público de agua</v>
      </c>
      <c r="L6174" s="150">
        <f>+VLOOKUP($E6174,ISP_2018!$B$8:$T$347,3,0)</f>
        <v>0.23472775564409032</v>
      </c>
      <c r="M6174" s="142" t="str">
        <f>+VLOOKUP($E6174,ISP_2018!$B$8:$T$347,4,0)</f>
        <v>Medio bajo</v>
      </c>
    </row>
    <row r="6175" spans="1:13" x14ac:dyDescent="0.3">
      <c r="A6175" s="139">
        <f t="shared" si="6271"/>
        <v>163</v>
      </c>
      <c r="B6175" s="148">
        <f t="shared" si="6273"/>
        <v>13</v>
      </c>
      <c r="D6175" s="149" t="str">
        <f>+VLOOKUP($A6175,mUNICIPIOS!$B$4:$F$343,2,0)</f>
        <v>Retalhuleu</v>
      </c>
      <c r="E6175" s="149">
        <f>+VLOOKUP($A6175,mUNICIPIOS!$B$4:$F$343,3,0)</f>
        <v>1106</v>
      </c>
      <c r="F6175" s="149" t="str">
        <f>+VLOOKUP($A6175,mUNICIPIOS!$B$4:$F$343,4,0)</f>
        <v>San Andrés Villa Seca</v>
      </c>
      <c r="G6175" s="139" t="str">
        <f t="shared" ref="G6175:K6175" si="6323">+G6137</f>
        <v>03</v>
      </c>
      <c r="H6175" t="str">
        <f t="shared" si="6323"/>
        <v>ISP</v>
      </c>
      <c r="I6175" t="str">
        <f t="shared" si="6323"/>
        <v>Índice de Servicios Públicos</v>
      </c>
      <c r="J6175" t="str">
        <f t="shared" si="6323"/>
        <v>03-02</v>
      </c>
      <c r="K6175" t="str">
        <f t="shared" si="6323"/>
        <v>Control de la calidad del servicio público de agua</v>
      </c>
      <c r="L6175" s="150">
        <f>+VLOOKUP($E6175,ISP_2018!$B$8:$T$347,6,0)</f>
        <v>0.82152777777777786</v>
      </c>
      <c r="M6175" s="142" t="str">
        <f>+VLOOKUP($E6175,ISP_2018!$B$8:$T$347,7,0)</f>
        <v>Alto</v>
      </c>
    </row>
    <row r="6176" spans="1:13" x14ac:dyDescent="0.3">
      <c r="A6176" s="139">
        <f t="shared" si="6271"/>
        <v>163</v>
      </c>
      <c r="B6176" s="148">
        <f t="shared" si="6273"/>
        <v>14</v>
      </c>
      <c r="D6176" s="149" t="str">
        <f>+VLOOKUP($A6176,mUNICIPIOS!$B$4:$F$343,2,0)</f>
        <v>Retalhuleu</v>
      </c>
      <c r="E6176" s="149">
        <f>+VLOOKUP($A6176,mUNICIPIOS!$B$4:$F$343,3,0)</f>
        <v>1106</v>
      </c>
      <c r="F6176" s="149" t="str">
        <f>+VLOOKUP($A6176,mUNICIPIOS!$B$4:$F$343,4,0)</f>
        <v>San Andrés Villa Seca</v>
      </c>
      <c r="G6176" s="139" t="str">
        <f t="shared" ref="G6176:K6176" si="6324">+G6138</f>
        <v>03</v>
      </c>
      <c r="H6176" t="str">
        <f t="shared" si="6324"/>
        <v>ISP</v>
      </c>
      <c r="I6176" t="str">
        <f t="shared" si="6324"/>
        <v>Índice de Servicios Públicos</v>
      </c>
      <c r="J6176" t="str">
        <f t="shared" si="6324"/>
        <v>03-03</v>
      </c>
      <c r="K6176" t="str">
        <f t="shared" si="6324"/>
        <v>Disposición  y tratamiento  de aguas residuales</v>
      </c>
      <c r="L6176" s="150">
        <f>+VLOOKUP($E6176,ISP_2018!$B$8:$T$347,9,0)</f>
        <v>0.60332752539748913</v>
      </c>
      <c r="M6176" s="142" t="str">
        <f>+VLOOKUP($E6176,ISP_2018!$B$8:$T$347,10,0)</f>
        <v>Medio alto</v>
      </c>
    </row>
    <row r="6177" spans="1:13" x14ac:dyDescent="0.3">
      <c r="A6177" s="139">
        <f t="shared" si="6271"/>
        <v>163</v>
      </c>
      <c r="B6177" s="148">
        <f t="shared" si="6273"/>
        <v>15</v>
      </c>
      <c r="D6177" s="149" t="str">
        <f>+VLOOKUP($A6177,mUNICIPIOS!$B$4:$F$343,2,0)</f>
        <v>Retalhuleu</v>
      </c>
      <c r="E6177" s="149">
        <f>+VLOOKUP($A6177,mUNICIPIOS!$B$4:$F$343,3,0)</f>
        <v>1106</v>
      </c>
      <c r="F6177" s="149" t="str">
        <f>+VLOOKUP($A6177,mUNICIPIOS!$B$4:$F$343,4,0)</f>
        <v>San Andrés Villa Seca</v>
      </c>
      <c r="G6177" s="139" t="str">
        <f t="shared" ref="G6177:K6177" si="6325">+G6139</f>
        <v>03</v>
      </c>
      <c r="H6177" t="str">
        <f t="shared" si="6325"/>
        <v>ISP</v>
      </c>
      <c r="I6177" t="str">
        <f t="shared" si="6325"/>
        <v>Índice de Servicios Públicos</v>
      </c>
      <c r="J6177" t="str">
        <f t="shared" si="6325"/>
        <v>03-04</v>
      </c>
      <c r="K6177" t="str">
        <f t="shared" si="6325"/>
        <v>Gestión y manejo de los residuos y desechos sólidos</v>
      </c>
      <c r="L6177" s="150">
        <f>+VLOOKUP($E6177,ISP_2018!$B$8:$T$347,12,0)</f>
        <v>0</v>
      </c>
      <c r="M6177" s="142" t="str">
        <f>+VLOOKUP($E6177,ISP_2018!$B$8:$T$347,13,0)</f>
        <v>Bajo</v>
      </c>
    </row>
    <row r="6178" spans="1:13" x14ac:dyDescent="0.3">
      <c r="A6178" s="139">
        <f t="shared" si="6271"/>
        <v>163</v>
      </c>
      <c r="B6178" s="148">
        <f t="shared" si="6273"/>
        <v>16</v>
      </c>
      <c r="D6178" s="149" t="str">
        <f>+VLOOKUP($A6178,mUNICIPIOS!$B$4:$F$343,2,0)</f>
        <v>Retalhuleu</v>
      </c>
      <c r="E6178" s="149">
        <f>+VLOOKUP($A6178,mUNICIPIOS!$B$4:$F$343,3,0)</f>
        <v>1106</v>
      </c>
      <c r="F6178" s="149" t="str">
        <f>+VLOOKUP($A6178,mUNICIPIOS!$B$4:$F$343,4,0)</f>
        <v>San Andrés Villa Seca</v>
      </c>
      <c r="G6178" s="139" t="str">
        <f t="shared" ref="G6178:K6178" si="6326">+G6140</f>
        <v>03</v>
      </c>
      <c r="H6178" t="str">
        <f t="shared" si="6326"/>
        <v>ISP</v>
      </c>
      <c r="I6178" t="str">
        <f t="shared" si="6326"/>
        <v>Índice de Servicios Públicos</v>
      </c>
      <c r="J6178" t="str">
        <f t="shared" si="6326"/>
        <v>03-05</v>
      </c>
      <c r="K6178" t="str">
        <f t="shared" si="6326"/>
        <v>Gestión de servicios públicos municipales</v>
      </c>
      <c r="L6178" s="150">
        <f>+VLOOKUP($E6178,ISP_2018!$B$8:$T$347,15,0)</f>
        <v>0.12903225806451613</v>
      </c>
      <c r="M6178" s="142" t="str">
        <f>+VLOOKUP($E6178,ISP_2018!$B$8:$T$347,16,0)</f>
        <v>Bajo</v>
      </c>
    </row>
    <row r="6179" spans="1:13" x14ac:dyDescent="0.3">
      <c r="A6179" s="139">
        <f t="shared" si="6271"/>
        <v>163</v>
      </c>
      <c r="B6179" s="148">
        <f t="shared" si="6273"/>
        <v>17</v>
      </c>
      <c r="D6179" s="149" t="str">
        <f>+VLOOKUP($A6179,mUNICIPIOS!$B$4:$F$343,2,0)</f>
        <v>Retalhuleu</v>
      </c>
      <c r="E6179" s="149">
        <f>+VLOOKUP($A6179,mUNICIPIOS!$B$4:$F$343,3,0)</f>
        <v>1106</v>
      </c>
      <c r="F6179" s="149" t="str">
        <f>+VLOOKUP($A6179,mUNICIPIOS!$B$4:$F$343,4,0)</f>
        <v>San Andrés Villa Seca</v>
      </c>
      <c r="G6179" s="139" t="str">
        <f t="shared" ref="G6179:K6179" si="6327">+G6141</f>
        <v>03</v>
      </c>
      <c r="H6179" t="str">
        <f t="shared" si="6327"/>
        <v>ISP</v>
      </c>
      <c r="I6179" t="str">
        <f t="shared" si="6327"/>
        <v>Índice de Servicios Públicos</v>
      </c>
      <c r="J6179" t="str">
        <f t="shared" si="6327"/>
        <v>INDICE</v>
      </c>
      <c r="K6179">
        <f t="shared" si="6327"/>
        <v>0</v>
      </c>
      <c r="L6179" s="150">
        <f>+VLOOKUP($E6179,ISP_2018!$B$8:$T$347,18,0)</f>
        <v>0.41640306559014345</v>
      </c>
      <c r="M6179" s="142" t="str">
        <f>+VLOOKUP($E6179,ISP_2018!$B$8:$T$347,19,0)</f>
        <v>Medio</v>
      </c>
    </row>
    <row r="6180" spans="1:13" x14ac:dyDescent="0.3">
      <c r="A6180" s="139">
        <f t="shared" si="6271"/>
        <v>163</v>
      </c>
      <c r="B6180" s="148">
        <f t="shared" si="6273"/>
        <v>18</v>
      </c>
      <c r="D6180" s="149" t="str">
        <f>+VLOOKUP($A6180,mUNICIPIOS!$B$4:$F$343,2,0)</f>
        <v>Retalhuleu</v>
      </c>
      <c r="E6180" s="149">
        <f>+VLOOKUP($A6180,mUNICIPIOS!$B$4:$F$343,3,0)</f>
        <v>1106</v>
      </c>
      <c r="F6180" s="149" t="str">
        <f>+VLOOKUP($A6180,mUNICIPIOS!$B$4:$F$343,4,0)</f>
        <v>San Andrés Villa Seca</v>
      </c>
      <c r="G6180" s="139" t="str">
        <f t="shared" ref="G6180:K6180" si="6328">+G6142</f>
        <v>04</v>
      </c>
      <c r="H6180" t="str">
        <f t="shared" si="6328"/>
        <v>IGA</v>
      </c>
      <c r="I6180" t="str">
        <f t="shared" si="6328"/>
        <v>Índice de Gestión Administrativa</v>
      </c>
      <c r="J6180" t="str">
        <f t="shared" si="6328"/>
        <v>04-01</v>
      </c>
      <c r="K6180" t="str">
        <f t="shared" si="6328"/>
        <v>Existencia de elementos de atención municipal orientada al vecino</v>
      </c>
      <c r="L6180" s="150">
        <f>+VLOOKUP($E6180,IGA_2018!$B$8:$N$347,3,0)</f>
        <v>0.5</v>
      </c>
      <c r="M6180" s="142" t="str">
        <f>+VLOOKUP($E6180,IGA_2018!$B$8:$N$347,4,0)</f>
        <v>Medio</v>
      </c>
    </row>
    <row r="6181" spans="1:13" x14ac:dyDescent="0.3">
      <c r="A6181" s="139">
        <f t="shared" si="6271"/>
        <v>163</v>
      </c>
      <c r="B6181" s="148">
        <f t="shared" si="6273"/>
        <v>19</v>
      </c>
      <c r="D6181" s="149" t="str">
        <f>+VLOOKUP($A6181,mUNICIPIOS!$B$4:$F$343,2,0)</f>
        <v>Retalhuleu</v>
      </c>
      <c r="E6181" s="149">
        <f>+VLOOKUP($A6181,mUNICIPIOS!$B$4:$F$343,3,0)</f>
        <v>1106</v>
      </c>
      <c r="F6181" s="149" t="str">
        <f>+VLOOKUP($A6181,mUNICIPIOS!$B$4:$F$343,4,0)</f>
        <v>San Andrés Villa Seca</v>
      </c>
      <c r="G6181" s="139" t="str">
        <f t="shared" ref="G6181:K6181" si="6329">+G6143</f>
        <v>04</v>
      </c>
      <c r="H6181" t="str">
        <f t="shared" si="6329"/>
        <v>IGA</v>
      </c>
      <c r="I6181" t="str">
        <f t="shared" si="6329"/>
        <v>Índice de Gestión Administrativa</v>
      </c>
      <c r="J6181" t="str">
        <f t="shared" si="6329"/>
        <v>04-02</v>
      </c>
      <c r="K6181" t="str">
        <f t="shared" si="6329"/>
        <v>Gestión del recurso humano.</v>
      </c>
      <c r="L6181" s="150">
        <f>+VLOOKUP($E6181,IGA_2018!$B$8:$N$347,6,0)</f>
        <v>0.49549317537986109</v>
      </c>
      <c r="M6181" s="142" t="str">
        <f>+VLOOKUP($E6181,IGA_2018!$B$8:$N$347,7,0)</f>
        <v>Medio</v>
      </c>
    </row>
    <row r="6182" spans="1:13" x14ac:dyDescent="0.3">
      <c r="A6182" s="139">
        <f t="shared" si="6271"/>
        <v>163</v>
      </c>
      <c r="B6182" s="148">
        <f t="shared" si="6273"/>
        <v>20</v>
      </c>
      <c r="D6182" s="149" t="str">
        <f>+VLOOKUP($A6182,mUNICIPIOS!$B$4:$F$343,2,0)</f>
        <v>Retalhuleu</v>
      </c>
      <c r="E6182" s="149">
        <f>+VLOOKUP($A6182,mUNICIPIOS!$B$4:$F$343,3,0)</f>
        <v>1106</v>
      </c>
      <c r="F6182" s="149" t="str">
        <f>+VLOOKUP($A6182,mUNICIPIOS!$B$4:$F$343,4,0)</f>
        <v>San Andrés Villa Seca</v>
      </c>
      <c r="G6182" s="139" t="str">
        <f t="shared" ref="G6182:K6182" si="6330">+G6144</f>
        <v>04</v>
      </c>
      <c r="H6182" t="str">
        <f t="shared" si="6330"/>
        <v>IGA</v>
      </c>
      <c r="I6182" t="str">
        <f t="shared" si="6330"/>
        <v>Índice de Gestión Administrativa</v>
      </c>
      <c r="J6182" t="str">
        <f t="shared" si="6330"/>
        <v>04-03</v>
      </c>
      <c r="K6182" t="str">
        <f t="shared" si="6330"/>
        <v>Existencia de oficinas municipales con instrumentos de gestión.</v>
      </c>
      <c r="L6182" s="150">
        <f>+VLOOKUP($E6182,IGA_2018!$B$8:$N$347,9,0)</f>
        <v>0.75357142857142856</v>
      </c>
      <c r="M6182" s="142" t="str">
        <f>+VLOOKUP($E6182,IGA_2018!$B$8:$N$347,10,0)</f>
        <v>Medio alto</v>
      </c>
    </row>
    <row r="6183" spans="1:13" x14ac:dyDescent="0.3">
      <c r="A6183" s="139">
        <f t="shared" si="6271"/>
        <v>163</v>
      </c>
      <c r="B6183" s="148">
        <f t="shared" si="6273"/>
        <v>21</v>
      </c>
      <c r="D6183" s="149" t="str">
        <f>+VLOOKUP($A6183,mUNICIPIOS!$B$4:$F$343,2,0)</f>
        <v>Retalhuleu</v>
      </c>
      <c r="E6183" s="149">
        <f>+VLOOKUP($A6183,mUNICIPIOS!$B$4:$F$343,3,0)</f>
        <v>1106</v>
      </c>
      <c r="F6183" s="149" t="str">
        <f>+VLOOKUP($A6183,mUNICIPIOS!$B$4:$F$343,4,0)</f>
        <v>San Andrés Villa Seca</v>
      </c>
      <c r="G6183" s="139" t="str">
        <f t="shared" ref="G6183:K6183" si="6331">+G6145</f>
        <v>04</v>
      </c>
      <c r="H6183" t="str">
        <f t="shared" si="6331"/>
        <v>IGA</v>
      </c>
      <c r="I6183" t="str">
        <f t="shared" si="6331"/>
        <v>Índice de Gestión Administrativa</v>
      </c>
      <c r="J6183" t="str">
        <f t="shared" si="6331"/>
        <v>INDICE</v>
      </c>
      <c r="K6183">
        <f t="shared" si="6331"/>
        <v>0</v>
      </c>
      <c r="L6183" s="150">
        <f>+VLOOKUP($E6183,IGA_2018!$B$8:$N$347,12,0)</f>
        <v>0.5871726113829514</v>
      </c>
      <c r="M6183" s="142" t="str">
        <f>+VLOOKUP($E6183,IGA_2018!$B$8:$N$347,13,0)</f>
        <v>Medio</v>
      </c>
    </row>
    <row r="6184" spans="1:13" x14ac:dyDescent="0.3">
      <c r="A6184" s="139">
        <f t="shared" si="6271"/>
        <v>163</v>
      </c>
      <c r="B6184" s="148">
        <f t="shared" si="6273"/>
        <v>22</v>
      </c>
      <c r="D6184" s="149" t="str">
        <f>+VLOOKUP($A6184,mUNICIPIOS!$B$4:$F$343,2,0)</f>
        <v>Retalhuleu</v>
      </c>
      <c r="E6184" s="149">
        <f>+VLOOKUP($A6184,mUNICIPIOS!$B$4:$F$343,3,0)</f>
        <v>1106</v>
      </c>
      <c r="F6184" s="149" t="str">
        <f>+VLOOKUP($A6184,mUNICIPIOS!$B$4:$F$343,4,0)</f>
        <v>San Andrés Villa Seca</v>
      </c>
      <c r="G6184" s="139" t="str">
        <f t="shared" ref="G6184:K6184" si="6332">+G6146</f>
        <v>05</v>
      </c>
      <c r="H6184" t="str">
        <f t="shared" si="6332"/>
        <v>IGF</v>
      </c>
      <c r="I6184" t="str">
        <f t="shared" si="6332"/>
        <v>Índice de Gestión Financiera</v>
      </c>
      <c r="J6184" t="str">
        <f t="shared" si="6332"/>
        <v>05-01</v>
      </c>
      <c r="K6184" t="str">
        <f t="shared" si="6332"/>
        <v>Autonomía financiera municipal</v>
      </c>
      <c r="L6184" s="150">
        <f>+VLOOKUP($E6184,IGF_2018!$B$8:$Z$347,3,0)</f>
        <v>9.4179409858534055E-2</v>
      </c>
      <c r="M6184" s="142" t="str">
        <f>+VLOOKUP($E6184,IGF_2018!$B$8:$Z$347,4,0)</f>
        <v>Bajo</v>
      </c>
    </row>
    <row r="6185" spans="1:13" x14ac:dyDescent="0.3">
      <c r="A6185" s="139">
        <f t="shared" si="6271"/>
        <v>163</v>
      </c>
      <c r="B6185" s="148">
        <f t="shared" si="6273"/>
        <v>23</v>
      </c>
      <c r="D6185" s="149" t="str">
        <f>+VLOOKUP($A6185,mUNICIPIOS!$B$4:$F$343,2,0)</f>
        <v>Retalhuleu</v>
      </c>
      <c r="E6185" s="149">
        <f>+VLOOKUP($A6185,mUNICIPIOS!$B$4:$F$343,3,0)</f>
        <v>1106</v>
      </c>
      <c r="F6185" s="149" t="str">
        <f>+VLOOKUP($A6185,mUNICIPIOS!$B$4:$F$343,4,0)</f>
        <v>San Andrés Villa Seca</v>
      </c>
      <c r="G6185" s="139" t="str">
        <f t="shared" ref="G6185:K6185" si="6333">+G6147</f>
        <v>05</v>
      </c>
      <c r="H6185" t="str">
        <f t="shared" si="6333"/>
        <v>IGF</v>
      </c>
      <c r="I6185" t="str">
        <f t="shared" si="6333"/>
        <v>Índice de Gestión Financiera</v>
      </c>
      <c r="J6185" t="str">
        <f t="shared" si="6333"/>
        <v>05-02</v>
      </c>
      <c r="K6185" t="str">
        <f t="shared" si="6333"/>
        <v xml:space="preserve">Ingresos propios por habitante -sin regalías- </v>
      </c>
      <c r="L6185" s="150">
        <f>+VLOOKUP($E6185,IGF_2018!$B$8:$Z$347,6,0)</f>
        <v>3.3573149885792762E-2</v>
      </c>
      <c r="M6185" s="142" t="str">
        <f>+VLOOKUP($E6185,IGF_2018!$B$8:$Z$347,7,0)</f>
        <v>Bajo</v>
      </c>
    </row>
    <row r="6186" spans="1:13" x14ac:dyDescent="0.3">
      <c r="A6186" s="139">
        <f t="shared" si="6271"/>
        <v>163</v>
      </c>
      <c r="B6186" s="148">
        <f t="shared" si="6273"/>
        <v>24</v>
      </c>
      <c r="D6186" s="149" t="str">
        <f>+VLOOKUP($A6186,mUNICIPIOS!$B$4:$F$343,2,0)</f>
        <v>Retalhuleu</v>
      </c>
      <c r="E6186" s="149">
        <f>+VLOOKUP($A6186,mUNICIPIOS!$B$4:$F$343,3,0)</f>
        <v>1106</v>
      </c>
      <c r="F6186" s="149" t="str">
        <f>+VLOOKUP($A6186,mUNICIPIOS!$B$4:$F$343,4,0)</f>
        <v>San Andrés Villa Seca</v>
      </c>
      <c r="G6186" s="139" t="str">
        <f t="shared" ref="G6186:K6186" si="6334">+G6148</f>
        <v>05</v>
      </c>
      <c r="H6186" t="str">
        <f t="shared" si="6334"/>
        <v>IGF</v>
      </c>
      <c r="I6186" t="str">
        <f t="shared" si="6334"/>
        <v>Índice de Gestión Financiera</v>
      </c>
      <c r="J6186" t="str">
        <f t="shared" si="6334"/>
        <v>05-03</v>
      </c>
      <c r="K6186" t="str">
        <f t="shared" si="6334"/>
        <v>Ingresos del IUSI en relación a los ingresos propios -sin regalías-</v>
      </c>
      <c r="L6186" s="150">
        <f>+VLOOKUP($E6186,IGF_2018!$B$8:$Z$347,9,0)</f>
        <v>0.42588289199043655</v>
      </c>
      <c r="M6186" s="142" t="str">
        <f>+VLOOKUP($E6186,IGF_2018!$B$8:$Z$347,10,0)</f>
        <v>Medio</v>
      </c>
    </row>
    <row r="6187" spans="1:13" x14ac:dyDescent="0.3">
      <c r="A6187" s="139">
        <f t="shared" si="6271"/>
        <v>163</v>
      </c>
      <c r="B6187" s="148">
        <f t="shared" si="6273"/>
        <v>25</v>
      </c>
      <c r="D6187" s="149" t="str">
        <f>+VLOOKUP($A6187,mUNICIPIOS!$B$4:$F$343,2,0)</f>
        <v>Retalhuleu</v>
      </c>
      <c r="E6187" s="149">
        <f>+VLOOKUP($A6187,mUNICIPIOS!$B$4:$F$343,3,0)</f>
        <v>1106</v>
      </c>
      <c r="F6187" s="149" t="str">
        <f>+VLOOKUP($A6187,mUNICIPIOS!$B$4:$F$343,4,0)</f>
        <v>San Andrés Villa Seca</v>
      </c>
      <c r="G6187" s="139" t="str">
        <f t="shared" ref="G6187:K6187" si="6335">+G6149</f>
        <v>05</v>
      </c>
      <c r="H6187" t="str">
        <f t="shared" si="6335"/>
        <v>IGF</v>
      </c>
      <c r="I6187" t="str">
        <f t="shared" si="6335"/>
        <v>Índice de Gestión Financiera</v>
      </c>
      <c r="J6187" t="str">
        <f t="shared" si="6335"/>
        <v>05-04</v>
      </c>
      <c r="K6187" t="str">
        <f t="shared" si="6335"/>
        <v>Inversión anual en capital fijo por habitante</v>
      </c>
      <c r="L6187" s="150">
        <f>+VLOOKUP($E6187,IGF_2018!$B$8:$Z$347,12,0)</f>
        <v>4.473887920409917E-2</v>
      </c>
      <c r="M6187" s="142" t="str">
        <f>+VLOOKUP($E6187,IGF_2018!$B$8:$Z$347,13,0)</f>
        <v>Bajo</v>
      </c>
    </row>
    <row r="6188" spans="1:13" x14ac:dyDescent="0.3">
      <c r="A6188" s="139">
        <f t="shared" si="6271"/>
        <v>163</v>
      </c>
      <c r="B6188" s="148">
        <f t="shared" si="6273"/>
        <v>26</v>
      </c>
      <c r="D6188" s="149" t="str">
        <f>+VLOOKUP($A6188,mUNICIPIOS!$B$4:$F$343,2,0)</f>
        <v>Retalhuleu</v>
      </c>
      <c r="E6188" s="149">
        <f>+VLOOKUP($A6188,mUNICIPIOS!$B$4:$F$343,3,0)</f>
        <v>1106</v>
      </c>
      <c r="F6188" s="149" t="str">
        <f>+VLOOKUP($A6188,mUNICIPIOS!$B$4:$F$343,4,0)</f>
        <v>San Andrés Villa Seca</v>
      </c>
      <c r="G6188" s="139" t="str">
        <f t="shared" ref="G6188:K6188" si="6336">+G6150</f>
        <v>05</v>
      </c>
      <c r="H6188" t="str">
        <f t="shared" si="6336"/>
        <v>IGF</v>
      </c>
      <c r="I6188" t="str">
        <f t="shared" si="6336"/>
        <v>Índice de Gestión Financiera</v>
      </c>
      <c r="J6188" t="str">
        <f t="shared" si="6336"/>
        <v>05-05</v>
      </c>
      <c r="K6188" t="str">
        <f t="shared" si="6336"/>
        <v>Inversión anual en capital fijo con recursos percibidos por ingresos propios</v>
      </c>
      <c r="L6188" s="150">
        <f>+VLOOKUP($E6188,IGF_2018!$B$8:$Z$347,15,0)</f>
        <v>0.13917254038777449</v>
      </c>
      <c r="M6188" s="142" t="str">
        <f>+VLOOKUP($E6188,IGF_2018!$B$8:$Z$347,16,0)</f>
        <v>Bajo</v>
      </c>
    </row>
    <row r="6189" spans="1:13" x14ac:dyDescent="0.3">
      <c r="A6189" s="139">
        <f t="shared" ref="A6189:A6252" si="6337">+IF(B6188=38,A6188+1,A6188)</f>
        <v>163</v>
      </c>
      <c r="B6189" s="148">
        <f t="shared" si="6273"/>
        <v>27</v>
      </c>
      <c r="D6189" s="149" t="str">
        <f>+VLOOKUP($A6189,mUNICIPIOS!$B$4:$F$343,2,0)</f>
        <v>Retalhuleu</v>
      </c>
      <c r="E6189" s="149">
        <f>+VLOOKUP($A6189,mUNICIPIOS!$B$4:$F$343,3,0)</f>
        <v>1106</v>
      </c>
      <c r="F6189" s="149" t="str">
        <f>+VLOOKUP($A6189,mUNICIPIOS!$B$4:$F$343,4,0)</f>
        <v>San Andrés Villa Seca</v>
      </c>
      <c r="G6189" s="139" t="str">
        <f t="shared" ref="G6189:K6189" si="6338">+G6151</f>
        <v>05</v>
      </c>
      <c r="H6189" t="str">
        <f t="shared" si="6338"/>
        <v>IGF</v>
      </c>
      <c r="I6189" t="str">
        <f t="shared" si="6338"/>
        <v>Índice de Gestión Financiera</v>
      </c>
      <c r="J6189" t="str">
        <f t="shared" si="6338"/>
        <v>05-06</v>
      </c>
      <c r="K6189" t="str">
        <f t="shared" si="6338"/>
        <v xml:space="preserve">Inversión anual en capital fijo con recursos percibidos por transferencias del Gobierno Central </v>
      </c>
      <c r="L6189" s="150">
        <f>+VLOOKUP($E6189,IGF_2018!$B$8:$Z$347,18,0)</f>
        <v>0.30383067893245663</v>
      </c>
      <c r="M6189" s="142" t="str">
        <f>+VLOOKUP($E6189,IGF_2018!$B$8:$Z$347,19,0)</f>
        <v>Medio bajo</v>
      </c>
    </row>
    <row r="6190" spans="1:13" x14ac:dyDescent="0.3">
      <c r="A6190" s="139">
        <f t="shared" si="6337"/>
        <v>163</v>
      </c>
      <c r="B6190" s="148">
        <f t="shared" ref="B6190:B6253" si="6339">+B6152</f>
        <v>28</v>
      </c>
      <c r="D6190" s="149" t="str">
        <f>+VLOOKUP($A6190,mUNICIPIOS!$B$4:$F$343,2,0)</f>
        <v>Retalhuleu</v>
      </c>
      <c r="E6190" s="149">
        <f>+VLOOKUP($A6190,mUNICIPIOS!$B$4:$F$343,3,0)</f>
        <v>1106</v>
      </c>
      <c r="F6190" s="149" t="str">
        <f>+VLOOKUP($A6190,mUNICIPIOS!$B$4:$F$343,4,0)</f>
        <v>San Andrés Villa Seca</v>
      </c>
      <c r="G6190" s="139" t="str">
        <f t="shared" ref="G6190:K6190" si="6340">+G6152</f>
        <v>05</v>
      </c>
      <c r="H6190" t="str">
        <f t="shared" si="6340"/>
        <v>IGF</v>
      </c>
      <c r="I6190" t="str">
        <f t="shared" si="6340"/>
        <v>Índice de Gestión Financiera</v>
      </c>
      <c r="J6190" t="str">
        <f t="shared" si="6340"/>
        <v>05-07</v>
      </c>
      <c r="K6190" t="str">
        <f t="shared" si="6340"/>
        <v>Financiamiento por endeudamiento municipal</v>
      </c>
      <c r="L6190" s="150">
        <f>+VLOOKUP($E6190,IGF_2018!$B$8:$Z$347,21,0)</f>
        <v>1</v>
      </c>
      <c r="M6190" s="142" t="str">
        <f>+VLOOKUP($E6190,IGF_2018!$B$8:$Z$347,22,0)</f>
        <v>Alto</v>
      </c>
    </row>
    <row r="6191" spans="1:13" x14ac:dyDescent="0.3">
      <c r="A6191" s="139">
        <f t="shared" si="6337"/>
        <v>163</v>
      </c>
      <c r="B6191" s="148">
        <f t="shared" si="6339"/>
        <v>29</v>
      </c>
      <c r="D6191" s="149" t="str">
        <f>+VLOOKUP($A6191,mUNICIPIOS!$B$4:$F$343,2,0)</f>
        <v>Retalhuleu</v>
      </c>
      <c r="E6191" s="149">
        <f>+VLOOKUP($A6191,mUNICIPIOS!$B$4:$F$343,3,0)</f>
        <v>1106</v>
      </c>
      <c r="F6191" s="149" t="str">
        <f>+VLOOKUP($A6191,mUNICIPIOS!$B$4:$F$343,4,0)</f>
        <v>San Andrés Villa Seca</v>
      </c>
      <c r="G6191" s="139" t="str">
        <f t="shared" ref="G6191:K6191" si="6341">+G6153</f>
        <v>05</v>
      </c>
      <c r="H6191" t="str">
        <f t="shared" si="6341"/>
        <v>IGF</v>
      </c>
      <c r="I6191" t="str">
        <f t="shared" si="6341"/>
        <v>Índice de Gestión Financiera</v>
      </c>
      <c r="J6191" t="str">
        <f t="shared" si="6341"/>
        <v>INDICE</v>
      </c>
      <c r="K6191">
        <f t="shared" si="6341"/>
        <v>0</v>
      </c>
      <c r="L6191" s="150">
        <f>+VLOOKUP($E6191,IGF_2018!$B$8:$Z$347,24,0)</f>
        <v>0.31691301100034208</v>
      </c>
      <c r="M6191" s="142" t="str">
        <f>+VLOOKUP($E6191,IGF_2018!$B$8:$Z$347,25,0)</f>
        <v>Medio bajo</v>
      </c>
    </row>
    <row r="6192" spans="1:13" x14ac:dyDescent="0.3">
      <c r="A6192" s="139">
        <f t="shared" si="6337"/>
        <v>163</v>
      </c>
      <c r="B6192" s="148">
        <f t="shared" si="6339"/>
        <v>30</v>
      </c>
      <c r="D6192" s="149" t="str">
        <f>+VLOOKUP($A6192,mUNICIPIOS!$B$4:$F$343,2,0)</f>
        <v>Retalhuleu</v>
      </c>
      <c r="E6192" s="149">
        <f>+VLOOKUP($A6192,mUNICIPIOS!$B$4:$F$343,3,0)</f>
        <v>1106</v>
      </c>
      <c r="F6192" s="149" t="str">
        <f>+VLOOKUP($A6192,mUNICIPIOS!$B$4:$F$343,4,0)</f>
        <v>San Andrés Villa Seca</v>
      </c>
      <c r="G6192" s="139" t="str">
        <f t="shared" ref="G6192:K6192" si="6342">+G6154</f>
        <v>06</v>
      </c>
      <c r="H6192" t="str">
        <f t="shared" si="6342"/>
        <v>IGE</v>
      </c>
      <c r="I6192" t="str">
        <f t="shared" si="6342"/>
        <v>Índice de Gestión Estratégica</v>
      </c>
      <c r="J6192" t="str">
        <f t="shared" si="6342"/>
        <v>06-01</v>
      </c>
      <c r="K6192" t="str">
        <f t="shared" si="6342"/>
        <v>Ejecución del Plan Operativo Anual  (POA)</v>
      </c>
      <c r="L6192" s="150">
        <f>+VLOOKUP($E6192,IGE_2018!$B$8:$Z$347,3,0)</f>
        <v>0.53461538461538449</v>
      </c>
      <c r="M6192" s="142" t="str">
        <f>+VLOOKUP($E6192,IGE_2018!$B$8:$Z$347,4,0)</f>
        <v>Medio</v>
      </c>
    </row>
    <row r="6193" spans="1:13" x14ac:dyDescent="0.3">
      <c r="A6193" s="139">
        <f t="shared" si="6337"/>
        <v>163</v>
      </c>
      <c r="B6193" s="148">
        <f t="shared" si="6339"/>
        <v>31</v>
      </c>
      <c r="D6193" s="149" t="str">
        <f>+VLOOKUP($A6193,mUNICIPIOS!$B$4:$F$343,2,0)</f>
        <v>Retalhuleu</v>
      </c>
      <c r="E6193" s="149">
        <f>+VLOOKUP($A6193,mUNICIPIOS!$B$4:$F$343,3,0)</f>
        <v>1106</v>
      </c>
      <c r="F6193" s="149" t="str">
        <f>+VLOOKUP($A6193,mUNICIPIOS!$B$4:$F$343,4,0)</f>
        <v>San Andrés Villa Seca</v>
      </c>
      <c r="G6193" s="139" t="str">
        <f t="shared" ref="G6193:K6193" si="6343">+G6155</f>
        <v>06</v>
      </c>
      <c r="H6193" t="str">
        <f t="shared" si="6343"/>
        <v>IGE</v>
      </c>
      <c r="I6193" t="str">
        <f t="shared" si="6343"/>
        <v>Índice de Gestión Estratégica</v>
      </c>
      <c r="J6193" t="str">
        <f t="shared" si="6343"/>
        <v>06-02</v>
      </c>
      <c r="K6193" t="str">
        <f t="shared" si="6343"/>
        <v>Relación Plan de Desarrollo Municipal y Ordenamiento Territorial (PDM-OT) - Plan Estratégico Institucional (PEI) - Plan Operativo Multianual (POM) - Plan Operativo Anual (POA)</v>
      </c>
      <c r="L6193" s="150">
        <f>+VLOOKUP($E6193,IGE_2018!$B$8:$Z$347,6,0)</f>
        <v>0.53846153846153844</v>
      </c>
      <c r="M6193" s="142" t="str">
        <f>+VLOOKUP($E6193,IGE_2018!$B$8:$Z$347,7,0)</f>
        <v>Medio</v>
      </c>
    </row>
    <row r="6194" spans="1:13" x14ac:dyDescent="0.3">
      <c r="A6194" s="139">
        <f t="shared" si="6337"/>
        <v>163</v>
      </c>
      <c r="B6194" s="148">
        <f t="shared" si="6339"/>
        <v>32</v>
      </c>
      <c r="D6194" s="149" t="str">
        <f>+VLOOKUP($A6194,mUNICIPIOS!$B$4:$F$343,2,0)</f>
        <v>Retalhuleu</v>
      </c>
      <c r="E6194" s="149">
        <f>+VLOOKUP($A6194,mUNICIPIOS!$B$4:$F$343,3,0)</f>
        <v>1106</v>
      </c>
      <c r="F6194" s="149" t="str">
        <f>+VLOOKUP($A6194,mUNICIPIOS!$B$4:$F$343,4,0)</f>
        <v>San Andrés Villa Seca</v>
      </c>
      <c r="G6194" s="139" t="str">
        <f t="shared" ref="G6194:K6194" si="6344">+G6156</f>
        <v>06</v>
      </c>
      <c r="H6194" t="str">
        <f t="shared" si="6344"/>
        <v>IGE</v>
      </c>
      <c r="I6194" t="str">
        <f t="shared" si="6344"/>
        <v>Índice de Gestión Estratégica</v>
      </c>
      <c r="J6194" t="str">
        <f t="shared" si="6344"/>
        <v>06-03</v>
      </c>
      <c r="K6194" t="str">
        <f t="shared" si="6344"/>
        <v>Presupuesto de egresos relacionado a competencias municipales que responden a prioridades nacionales de desarrollo.</v>
      </c>
      <c r="L6194" s="150">
        <f>+VLOOKUP($E6194,IGE_2018!$B$8:$Z$347,9,0)</f>
        <v>0.47457588370899323</v>
      </c>
      <c r="M6194" s="142" t="str">
        <f>+VLOOKUP($E6194,IGE_2018!$B$8:$Z$347,10,0)</f>
        <v>Medio</v>
      </c>
    </row>
    <row r="6195" spans="1:13" x14ac:dyDescent="0.3">
      <c r="A6195" s="139">
        <f t="shared" si="6337"/>
        <v>163</v>
      </c>
      <c r="B6195" s="148">
        <f t="shared" si="6339"/>
        <v>33</v>
      </c>
      <c r="D6195" s="149" t="str">
        <f>+VLOOKUP($A6195,mUNICIPIOS!$B$4:$F$343,2,0)</f>
        <v>Retalhuleu</v>
      </c>
      <c r="E6195" s="149">
        <f>+VLOOKUP($A6195,mUNICIPIOS!$B$4:$F$343,3,0)</f>
        <v>1106</v>
      </c>
      <c r="F6195" s="149" t="str">
        <f>+VLOOKUP($A6195,mUNICIPIOS!$B$4:$F$343,4,0)</f>
        <v>San Andrés Villa Seca</v>
      </c>
      <c r="G6195" s="139" t="str">
        <f t="shared" ref="G6195:K6195" si="6345">+G6157</f>
        <v>06</v>
      </c>
      <c r="H6195" t="str">
        <f t="shared" si="6345"/>
        <v>IGE</v>
      </c>
      <c r="I6195" t="str">
        <f t="shared" si="6345"/>
        <v>Índice de Gestión Estratégica</v>
      </c>
      <c r="J6195" t="str">
        <f t="shared" si="6345"/>
        <v>06-04</v>
      </c>
      <c r="K6195" t="str">
        <f t="shared" si="6345"/>
        <v>Institucionalización de la gestión ordenada del territorio</v>
      </c>
      <c r="L6195" s="150">
        <f>+VLOOKUP($E6195,IGE_2018!$B$8:$Z$347,12,0)</f>
        <v>0</v>
      </c>
      <c r="M6195" s="142" t="str">
        <f>+VLOOKUP($E6195,IGE_2018!$B$8:$Z$347,13,0)</f>
        <v>Bajo</v>
      </c>
    </row>
    <row r="6196" spans="1:13" x14ac:dyDescent="0.3">
      <c r="A6196" s="139">
        <f t="shared" si="6337"/>
        <v>163</v>
      </c>
      <c r="B6196" s="148">
        <f t="shared" si="6339"/>
        <v>34</v>
      </c>
      <c r="D6196" s="149" t="str">
        <f>+VLOOKUP($A6196,mUNICIPIOS!$B$4:$F$343,2,0)</f>
        <v>Retalhuleu</v>
      </c>
      <c r="E6196" s="149">
        <f>+VLOOKUP($A6196,mUNICIPIOS!$B$4:$F$343,3,0)</f>
        <v>1106</v>
      </c>
      <c r="F6196" s="149" t="str">
        <f>+VLOOKUP($A6196,mUNICIPIOS!$B$4:$F$343,4,0)</f>
        <v>San Andrés Villa Seca</v>
      </c>
      <c r="G6196" s="139" t="str">
        <f t="shared" ref="G6196:K6196" si="6346">+G6158</f>
        <v>06</v>
      </c>
      <c r="H6196" t="str">
        <f t="shared" si="6346"/>
        <v>IGE</v>
      </c>
      <c r="I6196" t="str">
        <f t="shared" si="6346"/>
        <v>Índice de Gestión Estratégica</v>
      </c>
      <c r="J6196" t="str">
        <f t="shared" si="6346"/>
        <v>06-05</v>
      </c>
      <c r="K6196" t="str">
        <f t="shared" si="6346"/>
        <v>Acciones para la gestión ordenada del territorio</v>
      </c>
      <c r="L6196" s="150">
        <f>+VLOOKUP($E6196,IGE_2018!$B$8:$Z$347,15,0)</f>
        <v>0</v>
      </c>
      <c r="M6196" s="142" t="str">
        <f>+VLOOKUP($E6196,IGE_2018!$B$8:$Z$347,16,0)</f>
        <v>Bajo</v>
      </c>
    </row>
    <row r="6197" spans="1:13" x14ac:dyDescent="0.3">
      <c r="A6197" s="139">
        <f t="shared" si="6337"/>
        <v>163</v>
      </c>
      <c r="B6197" s="148">
        <f t="shared" si="6339"/>
        <v>35</v>
      </c>
      <c r="D6197" s="149" t="str">
        <f>+VLOOKUP($A6197,mUNICIPIOS!$B$4:$F$343,2,0)</f>
        <v>Retalhuleu</v>
      </c>
      <c r="E6197" s="149">
        <f>+VLOOKUP($A6197,mUNICIPIOS!$B$4:$F$343,3,0)</f>
        <v>1106</v>
      </c>
      <c r="F6197" s="149" t="str">
        <f>+VLOOKUP($A6197,mUNICIPIOS!$B$4:$F$343,4,0)</f>
        <v>San Andrés Villa Seca</v>
      </c>
      <c r="G6197" s="139" t="str">
        <f t="shared" ref="G6197:K6197" si="6347">+G6159</f>
        <v>06</v>
      </c>
      <c r="H6197" t="str">
        <f t="shared" si="6347"/>
        <v>IGE</v>
      </c>
      <c r="I6197" t="str">
        <f t="shared" si="6347"/>
        <v>Índice de Gestión Estratégica</v>
      </c>
      <c r="J6197" t="str">
        <f t="shared" si="6347"/>
        <v>06-06</v>
      </c>
      <c r="K6197" t="str">
        <f t="shared" si="6347"/>
        <v>Gestión de riesgo en la formulación de proyectos derivados de la planificación operativa anual</v>
      </c>
      <c r="L6197" s="150">
        <f>+VLOOKUP($E6197,IGE_2018!$B$8:$Z$347,18,0)</f>
        <v>0</v>
      </c>
      <c r="M6197" s="142" t="str">
        <f>+VLOOKUP($E6197,IGE_2018!$B$8:$Z$347,19,0)</f>
        <v>Bajo</v>
      </c>
    </row>
    <row r="6198" spans="1:13" x14ac:dyDescent="0.3">
      <c r="A6198" s="139">
        <f t="shared" si="6337"/>
        <v>163</v>
      </c>
      <c r="B6198" s="148">
        <f t="shared" si="6339"/>
        <v>36</v>
      </c>
      <c r="D6198" s="149" t="str">
        <f>+VLOOKUP($A6198,mUNICIPIOS!$B$4:$F$343,2,0)</f>
        <v>Retalhuleu</v>
      </c>
      <c r="E6198" s="149">
        <f>+VLOOKUP($A6198,mUNICIPIOS!$B$4:$F$343,3,0)</f>
        <v>1106</v>
      </c>
      <c r="F6198" s="149" t="str">
        <f>+VLOOKUP($A6198,mUNICIPIOS!$B$4:$F$343,4,0)</f>
        <v>San Andrés Villa Seca</v>
      </c>
      <c r="G6198" s="139" t="str">
        <f t="shared" ref="G6198:K6198" si="6348">+G6160</f>
        <v>06</v>
      </c>
      <c r="H6198" t="str">
        <f t="shared" si="6348"/>
        <v>IGE</v>
      </c>
      <c r="I6198" t="str">
        <f t="shared" si="6348"/>
        <v>Índice de Gestión Estratégica</v>
      </c>
      <c r="J6198" t="str">
        <f t="shared" si="6348"/>
        <v>06-07</v>
      </c>
      <c r="K6198" t="str">
        <f t="shared" si="6348"/>
        <v>Ingresos por servicios ambientales en relación a los ingresos propios sin regalías</v>
      </c>
      <c r="L6198" s="150">
        <f>+VLOOKUP($E6198,IGE_2018!$B$8:$Z$347,21,0)</f>
        <v>0</v>
      </c>
      <c r="M6198" s="142" t="str">
        <f>+VLOOKUP($E6198,IGE_2018!$B$8:$Z$347,22,0)</f>
        <v>Bajo</v>
      </c>
    </row>
    <row r="6199" spans="1:13" x14ac:dyDescent="0.3">
      <c r="A6199" s="139">
        <f t="shared" si="6337"/>
        <v>163</v>
      </c>
      <c r="B6199" s="148">
        <f t="shared" si="6339"/>
        <v>37</v>
      </c>
      <c r="D6199" s="149" t="str">
        <f>+VLOOKUP($A6199,mUNICIPIOS!$B$4:$F$343,2,0)</f>
        <v>Retalhuleu</v>
      </c>
      <c r="E6199" s="149">
        <f>+VLOOKUP($A6199,mUNICIPIOS!$B$4:$F$343,3,0)</f>
        <v>1106</v>
      </c>
      <c r="F6199" s="149" t="str">
        <f>+VLOOKUP($A6199,mUNICIPIOS!$B$4:$F$343,4,0)</f>
        <v>San Andrés Villa Seca</v>
      </c>
      <c r="G6199" s="139" t="str">
        <f t="shared" ref="G6199:K6199" si="6349">+G6161</f>
        <v>06</v>
      </c>
      <c r="H6199" t="str">
        <f t="shared" si="6349"/>
        <v>IGE</v>
      </c>
      <c r="I6199" t="str">
        <f t="shared" si="6349"/>
        <v>Índice de Gestión Estratégica</v>
      </c>
      <c r="J6199" t="str">
        <f t="shared" si="6349"/>
        <v>INDICE</v>
      </c>
      <c r="K6199">
        <f t="shared" si="6349"/>
        <v>0</v>
      </c>
      <c r="L6199" s="150">
        <f>+VLOOKUP($E6199,IGE_2018!$B$8:$Z$347,24,0)</f>
        <v>0.27960550938878675</v>
      </c>
      <c r="M6199" s="142" t="str">
        <f>+VLOOKUP($E6199,IGE_2018!$B$8:$Z$347,25,0)</f>
        <v>Medio bajo</v>
      </c>
    </row>
    <row r="6200" spans="1:13" x14ac:dyDescent="0.3">
      <c r="A6200" s="139">
        <f t="shared" si="6337"/>
        <v>163</v>
      </c>
      <c r="B6200" s="148">
        <f t="shared" si="6339"/>
        <v>38</v>
      </c>
      <c r="D6200" s="149" t="str">
        <f>+VLOOKUP($A6200,mUNICIPIOS!$B$4:$F$343,2,0)</f>
        <v>Retalhuleu</v>
      </c>
      <c r="E6200" s="149">
        <f>+VLOOKUP($A6200,mUNICIPIOS!$B$4:$F$343,3,0)</f>
        <v>1106</v>
      </c>
      <c r="F6200" s="149" t="str">
        <f>+VLOOKUP($A6200,mUNICIPIOS!$B$4:$F$343,4,0)</f>
        <v>San Andrés Villa Seca</v>
      </c>
      <c r="G6200" s="139" t="str">
        <f t="shared" ref="G6200:K6200" si="6350">+G6162</f>
        <v>RANKING</v>
      </c>
      <c r="H6200" t="str">
        <f t="shared" si="6350"/>
        <v>RGM</v>
      </c>
      <c r="I6200" t="str">
        <f t="shared" si="6350"/>
        <v>Ranking de la Gestión Municipal 2018</v>
      </c>
      <c r="J6200" t="str">
        <f t="shared" si="6350"/>
        <v>RANKING</v>
      </c>
      <c r="K6200">
        <f t="shared" si="6350"/>
        <v>0</v>
      </c>
      <c r="L6200" s="151">
        <f>+VLOOKUP($E6200,Resultados_generales!$C$8:$AE$347,27,0)</f>
        <v>0.36731349770305344</v>
      </c>
      <c r="M6200" t="str">
        <f>+VLOOKUP($E6200,Resultados_generales!$C$8:$AE$347,28,0)</f>
        <v>Medio bajo</v>
      </c>
    </row>
    <row r="6201" spans="1:13" x14ac:dyDescent="0.3">
      <c r="A6201" s="139">
        <f t="shared" si="6337"/>
        <v>164</v>
      </c>
      <c r="B6201" s="148">
        <f t="shared" si="6339"/>
        <v>1</v>
      </c>
      <c r="D6201" s="149" t="str">
        <f>+VLOOKUP($A6201,mUNICIPIOS!$B$4:$F$343,2,0)</f>
        <v>Retalhuleu</v>
      </c>
      <c r="E6201" s="149">
        <f>+VLOOKUP($A6201,mUNICIPIOS!$B$4:$F$343,3,0)</f>
        <v>1107</v>
      </c>
      <c r="F6201" s="149" t="str">
        <f>+VLOOKUP($A6201,mUNICIPIOS!$B$4:$F$343,4,0)</f>
        <v>Champerico</v>
      </c>
      <c r="G6201" s="139" t="str">
        <f t="shared" ref="G6201:K6201" si="6351">+G6163</f>
        <v>01</v>
      </c>
      <c r="H6201" t="str">
        <f t="shared" si="6351"/>
        <v>IPC</v>
      </c>
      <c r="I6201" t="str">
        <f t="shared" si="6351"/>
        <v>Índice de Participación Ciudadana</v>
      </c>
      <c r="J6201" t="str">
        <f t="shared" si="6351"/>
        <v>01-01</v>
      </c>
      <c r="K6201" t="str">
        <f t="shared" si="6351"/>
        <v>Número de reuniones del COMUDE en el año de la medición.</v>
      </c>
      <c r="L6201" s="150">
        <f>+VLOOKUP($E6201,IPC_2018!$B$8:$T$347,3,0)</f>
        <v>1</v>
      </c>
      <c r="M6201" s="142" t="str">
        <f>+VLOOKUP($E6201,IPC_2018!$B$8:$T$347,4,0)</f>
        <v>Alto</v>
      </c>
    </row>
    <row r="6202" spans="1:13" x14ac:dyDescent="0.3">
      <c r="A6202" s="139">
        <f t="shared" si="6337"/>
        <v>164</v>
      </c>
      <c r="B6202" s="148">
        <f t="shared" si="6339"/>
        <v>2</v>
      </c>
      <c r="D6202" s="149" t="str">
        <f>+VLOOKUP($A6202,mUNICIPIOS!$B$4:$F$343,2,0)</f>
        <v>Retalhuleu</v>
      </c>
      <c r="E6202" s="149">
        <f>+VLOOKUP($A6202,mUNICIPIOS!$B$4:$F$343,3,0)</f>
        <v>1107</v>
      </c>
      <c r="F6202" s="149" t="str">
        <f>+VLOOKUP($A6202,mUNICIPIOS!$B$4:$F$343,4,0)</f>
        <v>Champerico</v>
      </c>
      <c r="G6202" s="139" t="str">
        <f t="shared" ref="G6202:K6202" si="6352">+G6164</f>
        <v>01</v>
      </c>
      <c r="H6202" t="str">
        <f t="shared" si="6352"/>
        <v>IPC</v>
      </c>
      <c r="I6202" t="str">
        <f t="shared" si="6352"/>
        <v>Índice de Participación Ciudadana</v>
      </c>
      <c r="J6202" t="str">
        <f t="shared" si="6352"/>
        <v>01-02</v>
      </c>
      <c r="K6202" t="str">
        <f t="shared" si="6352"/>
        <v>Participación de Alcaldes, Concejales y Síndicos determinados o designados en el COMUDE</v>
      </c>
      <c r="L6202" s="150">
        <f>+VLOOKUP($E6202,IPC_2018!$B$8:$T$347,6,0)</f>
        <v>0.66874999999999996</v>
      </c>
      <c r="M6202" s="142" t="str">
        <f>+VLOOKUP($E6202,IPC_2018!$B$8:$T$347,7,0)</f>
        <v>Medio alto</v>
      </c>
    </row>
    <row r="6203" spans="1:13" x14ac:dyDescent="0.3">
      <c r="A6203" s="139">
        <f t="shared" si="6337"/>
        <v>164</v>
      </c>
      <c r="B6203" s="148">
        <f t="shared" si="6339"/>
        <v>3</v>
      </c>
      <c r="D6203" s="149" t="str">
        <f>+VLOOKUP($A6203,mUNICIPIOS!$B$4:$F$343,2,0)</f>
        <v>Retalhuleu</v>
      </c>
      <c r="E6203" s="149">
        <f>+VLOOKUP($A6203,mUNICIPIOS!$B$4:$F$343,3,0)</f>
        <v>1107</v>
      </c>
      <c r="F6203" s="149" t="str">
        <f>+VLOOKUP($A6203,mUNICIPIOS!$B$4:$F$343,4,0)</f>
        <v>Champerico</v>
      </c>
      <c r="G6203" s="139" t="str">
        <f t="shared" ref="G6203:K6203" si="6353">+G6165</f>
        <v>01</v>
      </c>
      <c r="H6203" t="str">
        <f t="shared" si="6353"/>
        <v>IPC</v>
      </c>
      <c r="I6203" t="str">
        <f t="shared" si="6353"/>
        <v>Índice de Participación Ciudadana</v>
      </c>
      <c r="J6203" t="str">
        <f t="shared" si="6353"/>
        <v>01-03</v>
      </c>
      <c r="K6203" t="str">
        <f t="shared" si="6353"/>
        <v>Participación  de organizaciones de jóvenes, mujeres, pueblos mayas, xincas, garífunas, y otras organizaciones en el Comude</v>
      </c>
      <c r="L6203" s="150">
        <f>+VLOOKUP($E6203,IPC_2018!$B$8:$T$347,9,0)</f>
        <v>0.47488584474885842</v>
      </c>
      <c r="M6203" s="142" t="str">
        <f>+VLOOKUP($E6203,IPC_2018!$B$8:$T$347,10,0)</f>
        <v>Medio</v>
      </c>
    </row>
    <row r="6204" spans="1:13" x14ac:dyDescent="0.3">
      <c r="A6204" s="139">
        <f t="shared" si="6337"/>
        <v>164</v>
      </c>
      <c r="B6204" s="148">
        <f t="shared" si="6339"/>
        <v>4</v>
      </c>
      <c r="D6204" s="149" t="str">
        <f>+VLOOKUP($A6204,mUNICIPIOS!$B$4:$F$343,2,0)</f>
        <v>Retalhuleu</v>
      </c>
      <c r="E6204" s="149">
        <f>+VLOOKUP($A6204,mUNICIPIOS!$B$4:$F$343,3,0)</f>
        <v>1107</v>
      </c>
      <c r="F6204" s="149" t="str">
        <f>+VLOOKUP($A6204,mUNICIPIOS!$B$4:$F$343,4,0)</f>
        <v>Champerico</v>
      </c>
      <c r="G6204" s="139" t="str">
        <f t="shared" ref="G6204:K6204" si="6354">+G6166</f>
        <v>01</v>
      </c>
      <c r="H6204" t="str">
        <f t="shared" si="6354"/>
        <v>IPC</v>
      </c>
      <c r="I6204" t="str">
        <f t="shared" si="6354"/>
        <v>Índice de Participación Ciudadana</v>
      </c>
      <c r="J6204" t="str">
        <f t="shared" si="6354"/>
        <v>01-04</v>
      </c>
      <c r="K6204" t="str">
        <f t="shared" si="6354"/>
        <v>Representatividad territorial del Comude.</v>
      </c>
      <c r="L6204" s="150">
        <f>+VLOOKUP($E6204,IPC_2018!$B$8:$T$347,12,0)</f>
        <v>0.99523809523809526</v>
      </c>
      <c r="M6204" s="142" t="str">
        <f>+VLOOKUP($E6204,IPC_2018!$B$8:$T$347,13,0)</f>
        <v>Alto</v>
      </c>
    </row>
    <row r="6205" spans="1:13" x14ac:dyDescent="0.3">
      <c r="A6205" s="139">
        <f t="shared" si="6337"/>
        <v>164</v>
      </c>
      <c r="B6205" s="148">
        <f t="shared" si="6339"/>
        <v>5</v>
      </c>
      <c r="D6205" s="149" t="str">
        <f>+VLOOKUP($A6205,mUNICIPIOS!$B$4:$F$343,2,0)</f>
        <v>Retalhuleu</v>
      </c>
      <c r="E6205" s="149">
        <f>+VLOOKUP($A6205,mUNICIPIOS!$B$4:$F$343,3,0)</f>
        <v>1107</v>
      </c>
      <c r="F6205" s="149" t="str">
        <f>+VLOOKUP($A6205,mUNICIPIOS!$B$4:$F$343,4,0)</f>
        <v>Champerico</v>
      </c>
      <c r="G6205" s="139" t="str">
        <f t="shared" ref="G6205:K6205" si="6355">+G6167</f>
        <v>01</v>
      </c>
      <c r="H6205" t="str">
        <f t="shared" si="6355"/>
        <v>IPC</v>
      </c>
      <c r="I6205" t="str">
        <f t="shared" si="6355"/>
        <v>Índice de Participación Ciudadana</v>
      </c>
      <c r="J6205" t="str">
        <f t="shared" si="6355"/>
        <v>01-05</v>
      </c>
      <c r="K6205" t="str">
        <f t="shared" si="6355"/>
        <v>Funcionamiento del Comude</v>
      </c>
      <c r="L6205" s="150">
        <f>+VLOOKUP($E6205,IPC_2018!$B$8:$T$347,15,0)</f>
        <v>0.38427561851034475</v>
      </c>
      <c r="M6205" s="142" t="str">
        <f>+VLOOKUP($E6205,IPC_2018!$B$8:$T$347,16,0)</f>
        <v>Medio bajo</v>
      </c>
    </row>
    <row r="6206" spans="1:13" x14ac:dyDescent="0.3">
      <c r="A6206" s="139">
        <f t="shared" si="6337"/>
        <v>164</v>
      </c>
      <c r="B6206" s="148">
        <f t="shared" si="6339"/>
        <v>6</v>
      </c>
      <c r="D6206" s="149" t="str">
        <f>+VLOOKUP($A6206,mUNICIPIOS!$B$4:$F$343,2,0)</f>
        <v>Retalhuleu</v>
      </c>
      <c r="E6206" s="149">
        <f>+VLOOKUP($A6206,mUNICIPIOS!$B$4:$F$343,3,0)</f>
        <v>1107</v>
      </c>
      <c r="F6206" s="149" t="str">
        <f>+VLOOKUP($A6206,mUNICIPIOS!$B$4:$F$343,4,0)</f>
        <v>Champerico</v>
      </c>
      <c r="G6206" s="139" t="str">
        <f t="shared" ref="G6206:K6206" si="6356">+G6168</f>
        <v>01</v>
      </c>
      <c r="H6206" t="str">
        <f t="shared" si="6356"/>
        <v>IPC</v>
      </c>
      <c r="I6206" t="str">
        <f t="shared" si="6356"/>
        <v>Índice de Participación Ciudadana</v>
      </c>
      <c r="J6206" t="str">
        <f t="shared" si="6356"/>
        <v>INDICE</v>
      </c>
      <c r="K6206">
        <f t="shared" si="6356"/>
        <v>0</v>
      </c>
      <c r="L6206" s="150">
        <f>+VLOOKUP($E6206,IPC_2018!$B$8:$T$347,18,0)</f>
        <v>0.78675368377459476</v>
      </c>
      <c r="M6206" s="142" t="str">
        <f>+VLOOKUP($E6206,IPC_2018!$B$8:$T$347,19,0)</f>
        <v>Medio alto</v>
      </c>
    </row>
    <row r="6207" spans="1:13" x14ac:dyDescent="0.3">
      <c r="A6207" s="139">
        <f t="shared" si="6337"/>
        <v>164</v>
      </c>
      <c r="B6207" s="148">
        <f t="shared" si="6339"/>
        <v>7</v>
      </c>
      <c r="D6207" s="149" t="str">
        <f>+VLOOKUP($A6207,mUNICIPIOS!$B$4:$F$343,2,0)</f>
        <v>Retalhuleu</v>
      </c>
      <c r="E6207" s="149">
        <f>+VLOOKUP($A6207,mUNICIPIOS!$B$4:$F$343,3,0)</f>
        <v>1107</v>
      </c>
      <c r="F6207" s="149" t="str">
        <f>+VLOOKUP($A6207,mUNICIPIOS!$B$4:$F$343,4,0)</f>
        <v>Champerico</v>
      </c>
      <c r="G6207" s="139" t="str">
        <f t="shared" ref="G6207:K6207" si="6357">+G6169</f>
        <v>02</v>
      </c>
      <c r="H6207" t="str">
        <f t="shared" si="6357"/>
        <v>IIC</v>
      </c>
      <c r="I6207" t="str">
        <f t="shared" si="6357"/>
        <v>Índice de Información a la Ciudadanía</v>
      </c>
      <c r="J6207" t="str">
        <f t="shared" si="6357"/>
        <v>02-01</v>
      </c>
      <c r="K6207" t="str">
        <f t="shared" si="6357"/>
        <v>Rendición de cuentas cuatrimestral y anual al Comude enfocadas en resultados.</v>
      </c>
      <c r="L6207" s="150">
        <f>+VLOOKUP($E6207,IIC_2018!$B$8:$Q$347,3,0)</f>
        <v>0.4</v>
      </c>
      <c r="M6207" s="142" t="str">
        <f>+VLOOKUP($E6207,IIC_2018!$B$8:$Q$347,4,0)</f>
        <v>Medio bajo</v>
      </c>
    </row>
    <row r="6208" spans="1:13" x14ac:dyDescent="0.3">
      <c r="A6208" s="139">
        <f t="shared" si="6337"/>
        <v>164</v>
      </c>
      <c r="B6208" s="148">
        <f t="shared" si="6339"/>
        <v>8</v>
      </c>
      <c r="D6208" s="149" t="str">
        <f>+VLOOKUP($A6208,mUNICIPIOS!$B$4:$F$343,2,0)</f>
        <v>Retalhuleu</v>
      </c>
      <c r="E6208" s="149">
        <f>+VLOOKUP($A6208,mUNICIPIOS!$B$4:$F$343,3,0)</f>
        <v>1107</v>
      </c>
      <c r="F6208" s="149" t="str">
        <f>+VLOOKUP($A6208,mUNICIPIOS!$B$4:$F$343,4,0)</f>
        <v>Champerico</v>
      </c>
      <c r="G6208" s="139" t="str">
        <f t="shared" ref="G6208:K6208" si="6358">+G6170</f>
        <v>02</v>
      </c>
      <c r="H6208" t="str">
        <f t="shared" si="6358"/>
        <v>IIC</v>
      </c>
      <c r="I6208" t="str">
        <f t="shared" si="6358"/>
        <v>Índice de Información a la Ciudadanía</v>
      </c>
      <c r="J6208" t="str">
        <f t="shared" si="6358"/>
        <v>02-02</v>
      </c>
      <c r="K6208" t="str">
        <f t="shared" si="6358"/>
        <v>Información presupuestaria y otra información brindada a la ciudadanía disponible en medios locales de comunicación.</v>
      </c>
      <c r="L6208" s="150">
        <f>+VLOOKUP($E6208,IIC_2018!$B$8:$Q$347,6,0)</f>
        <v>0.75</v>
      </c>
      <c r="M6208" s="142" t="str">
        <f>+VLOOKUP($E6208,IIC_2018!$B$8:$Q$347,7,0)</f>
        <v>Medio alto</v>
      </c>
    </row>
    <row r="6209" spans="1:13" x14ac:dyDescent="0.3">
      <c r="A6209" s="139">
        <f t="shared" si="6337"/>
        <v>164</v>
      </c>
      <c r="B6209" s="148">
        <f t="shared" si="6339"/>
        <v>9</v>
      </c>
      <c r="D6209" s="149" t="str">
        <f>+VLOOKUP($A6209,mUNICIPIOS!$B$4:$F$343,2,0)</f>
        <v>Retalhuleu</v>
      </c>
      <c r="E6209" s="149">
        <f>+VLOOKUP($A6209,mUNICIPIOS!$B$4:$F$343,3,0)</f>
        <v>1107</v>
      </c>
      <c r="F6209" s="149" t="str">
        <f>+VLOOKUP($A6209,mUNICIPIOS!$B$4:$F$343,4,0)</f>
        <v>Champerico</v>
      </c>
      <c r="G6209" s="139" t="str">
        <f t="shared" ref="G6209:K6209" si="6359">+G6171</f>
        <v>02</v>
      </c>
      <c r="H6209" t="str">
        <f t="shared" si="6359"/>
        <v>IIC</v>
      </c>
      <c r="I6209" t="str">
        <f t="shared" si="6359"/>
        <v>Índice de Información a la Ciudadanía</v>
      </c>
      <c r="J6209" t="str">
        <f t="shared" si="6359"/>
        <v>02-03</v>
      </c>
      <c r="K6209" t="str">
        <f t="shared" si="6359"/>
        <v>Información pública de oficio actualizada y disponible de acuerdo a la LAIP y uso de internet.</v>
      </c>
      <c r="L6209" s="150">
        <f>+VLOOKUP($E6209,IIC_2018!$B$8:$Q$347,9,0)</f>
        <v>0.95999999999999985</v>
      </c>
      <c r="M6209" s="142" t="str">
        <f>+VLOOKUP($E6209,IIC_2018!$B$8:$Q$347,10,0)</f>
        <v>Alto</v>
      </c>
    </row>
    <row r="6210" spans="1:13" x14ac:dyDescent="0.3">
      <c r="A6210" s="139">
        <f t="shared" si="6337"/>
        <v>164</v>
      </c>
      <c r="B6210" s="148">
        <f t="shared" si="6339"/>
        <v>10</v>
      </c>
      <c r="D6210" s="149" t="str">
        <f>+VLOOKUP($A6210,mUNICIPIOS!$B$4:$F$343,2,0)</f>
        <v>Retalhuleu</v>
      </c>
      <c r="E6210" s="149">
        <f>+VLOOKUP($A6210,mUNICIPIOS!$B$4:$F$343,3,0)</f>
        <v>1107</v>
      </c>
      <c r="F6210" s="149" t="str">
        <f>+VLOOKUP($A6210,mUNICIPIOS!$B$4:$F$343,4,0)</f>
        <v>Champerico</v>
      </c>
      <c r="G6210" s="139" t="str">
        <f t="shared" ref="G6210:K6210" si="6360">+G6172</f>
        <v>02</v>
      </c>
      <c r="H6210" t="str">
        <f t="shared" si="6360"/>
        <v>IIC</v>
      </c>
      <c r="I6210" t="str">
        <f t="shared" si="6360"/>
        <v>Índice de Información a la Ciudadanía</v>
      </c>
      <c r="J6210" t="str">
        <f t="shared" si="6360"/>
        <v>02-04</v>
      </c>
      <c r="K6210" t="str">
        <f t="shared" si="6360"/>
        <v>Relación del monto contratado por medio de Guate compras con el total del presupuesto de egresos vigente.</v>
      </c>
      <c r="L6210" s="150">
        <f>+VLOOKUP($E6210,IIC_2018!$B$8:$Q$347,12,0)</f>
        <v>0.50460432005526545</v>
      </c>
      <c r="M6210" s="142" t="str">
        <f>+VLOOKUP($E6210,IIC_2018!$B$8:$Q$347,13,0)</f>
        <v>Medio</v>
      </c>
    </row>
    <row r="6211" spans="1:13" x14ac:dyDescent="0.3">
      <c r="A6211" s="139">
        <f t="shared" si="6337"/>
        <v>164</v>
      </c>
      <c r="B6211" s="148">
        <f t="shared" si="6339"/>
        <v>11</v>
      </c>
      <c r="D6211" s="149" t="str">
        <f>+VLOOKUP($A6211,mUNICIPIOS!$B$4:$F$343,2,0)</f>
        <v>Retalhuleu</v>
      </c>
      <c r="E6211" s="149">
        <f>+VLOOKUP($A6211,mUNICIPIOS!$B$4:$F$343,3,0)</f>
        <v>1107</v>
      </c>
      <c r="F6211" s="149" t="str">
        <f>+VLOOKUP($A6211,mUNICIPIOS!$B$4:$F$343,4,0)</f>
        <v>Champerico</v>
      </c>
      <c r="G6211" s="139" t="str">
        <f t="shared" ref="G6211:K6211" si="6361">+G6173</f>
        <v>02</v>
      </c>
      <c r="H6211" t="str">
        <f t="shared" si="6361"/>
        <v>IIC</v>
      </c>
      <c r="I6211" t="str">
        <f t="shared" si="6361"/>
        <v>Índice de Información a la Ciudadanía</v>
      </c>
      <c r="J6211" t="str">
        <f t="shared" si="6361"/>
        <v>INDICE</v>
      </c>
      <c r="K6211">
        <f t="shared" si="6361"/>
        <v>0</v>
      </c>
      <c r="L6211" s="150">
        <f>+VLOOKUP($E6211,IIC_2018!$B$8:$Q$347,15,0)</f>
        <v>0.65365108001381633</v>
      </c>
      <c r="M6211" s="142" t="str">
        <f>+VLOOKUP($E6211,IIC_2018!$B$8:$Q$347,16,0)</f>
        <v>Medio alto</v>
      </c>
    </row>
    <row r="6212" spans="1:13" x14ac:dyDescent="0.3">
      <c r="A6212" s="139">
        <f t="shared" si="6337"/>
        <v>164</v>
      </c>
      <c r="B6212" s="148">
        <f t="shared" si="6339"/>
        <v>12</v>
      </c>
      <c r="D6212" s="149" t="str">
        <f>+VLOOKUP($A6212,mUNICIPIOS!$B$4:$F$343,2,0)</f>
        <v>Retalhuleu</v>
      </c>
      <c r="E6212" s="149">
        <f>+VLOOKUP($A6212,mUNICIPIOS!$B$4:$F$343,3,0)</f>
        <v>1107</v>
      </c>
      <c r="F6212" s="149" t="str">
        <f>+VLOOKUP($A6212,mUNICIPIOS!$B$4:$F$343,4,0)</f>
        <v>Champerico</v>
      </c>
      <c r="G6212" s="139" t="str">
        <f t="shared" ref="G6212:K6212" si="6362">+G6174</f>
        <v>03</v>
      </c>
      <c r="H6212" t="str">
        <f t="shared" si="6362"/>
        <v>ISP</v>
      </c>
      <c r="I6212" t="str">
        <f t="shared" si="6362"/>
        <v>Índice de Servicios Públicos</v>
      </c>
      <c r="J6212" t="str">
        <f t="shared" si="6362"/>
        <v>03-01</v>
      </c>
      <c r="K6212" t="str">
        <f t="shared" si="6362"/>
        <v>Cobertura del servicio público de agua</v>
      </c>
      <c r="L6212" s="150">
        <f>+VLOOKUP($E6212,ISP_2018!$B$8:$T$347,3,0)</f>
        <v>0.31334863262574109</v>
      </c>
      <c r="M6212" s="142" t="str">
        <f>+VLOOKUP($E6212,ISP_2018!$B$8:$T$347,4,0)</f>
        <v>Medio bajo</v>
      </c>
    </row>
    <row r="6213" spans="1:13" x14ac:dyDescent="0.3">
      <c r="A6213" s="139">
        <f t="shared" si="6337"/>
        <v>164</v>
      </c>
      <c r="B6213" s="148">
        <f t="shared" si="6339"/>
        <v>13</v>
      </c>
      <c r="D6213" s="149" t="str">
        <f>+VLOOKUP($A6213,mUNICIPIOS!$B$4:$F$343,2,0)</f>
        <v>Retalhuleu</v>
      </c>
      <c r="E6213" s="149">
        <f>+VLOOKUP($A6213,mUNICIPIOS!$B$4:$F$343,3,0)</f>
        <v>1107</v>
      </c>
      <c r="F6213" s="149" t="str">
        <f>+VLOOKUP($A6213,mUNICIPIOS!$B$4:$F$343,4,0)</f>
        <v>Champerico</v>
      </c>
      <c r="G6213" s="139" t="str">
        <f t="shared" ref="G6213:K6213" si="6363">+G6175</f>
        <v>03</v>
      </c>
      <c r="H6213" t="str">
        <f t="shared" si="6363"/>
        <v>ISP</v>
      </c>
      <c r="I6213" t="str">
        <f t="shared" si="6363"/>
        <v>Índice de Servicios Públicos</v>
      </c>
      <c r="J6213" t="str">
        <f t="shared" si="6363"/>
        <v>03-02</v>
      </c>
      <c r="K6213" t="str">
        <f t="shared" si="6363"/>
        <v>Control de la calidad del servicio público de agua</v>
      </c>
      <c r="L6213" s="150">
        <f>+VLOOKUP($E6213,ISP_2018!$B$8:$T$347,6,0)</f>
        <v>0.8</v>
      </c>
      <c r="M6213" s="142" t="str">
        <f>+VLOOKUP($E6213,ISP_2018!$B$8:$T$347,7,0)</f>
        <v>Medio alto</v>
      </c>
    </row>
    <row r="6214" spans="1:13" x14ac:dyDescent="0.3">
      <c r="A6214" s="139">
        <f t="shared" si="6337"/>
        <v>164</v>
      </c>
      <c r="B6214" s="148">
        <f t="shared" si="6339"/>
        <v>14</v>
      </c>
      <c r="D6214" s="149" t="str">
        <f>+VLOOKUP($A6214,mUNICIPIOS!$B$4:$F$343,2,0)</f>
        <v>Retalhuleu</v>
      </c>
      <c r="E6214" s="149">
        <f>+VLOOKUP($A6214,mUNICIPIOS!$B$4:$F$343,3,0)</f>
        <v>1107</v>
      </c>
      <c r="F6214" s="149" t="str">
        <f>+VLOOKUP($A6214,mUNICIPIOS!$B$4:$F$343,4,0)</f>
        <v>Champerico</v>
      </c>
      <c r="G6214" s="139" t="str">
        <f t="shared" ref="G6214:K6214" si="6364">+G6176</f>
        <v>03</v>
      </c>
      <c r="H6214" t="str">
        <f t="shared" si="6364"/>
        <v>ISP</v>
      </c>
      <c r="I6214" t="str">
        <f t="shared" si="6364"/>
        <v>Índice de Servicios Públicos</v>
      </c>
      <c r="J6214" t="str">
        <f t="shared" si="6364"/>
        <v>03-03</v>
      </c>
      <c r="K6214" t="str">
        <f t="shared" si="6364"/>
        <v>Disposición  y tratamiento  de aguas residuales</v>
      </c>
      <c r="L6214" s="150">
        <f>+VLOOKUP($E6214,ISP_2018!$B$8:$T$347,9,0)</f>
        <v>0.2276707643009393</v>
      </c>
      <c r="M6214" s="142" t="str">
        <f>+VLOOKUP($E6214,ISP_2018!$B$8:$T$347,10,0)</f>
        <v>Medio bajo</v>
      </c>
    </row>
    <row r="6215" spans="1:13" x14ac:dyDescent="0.3">
      <c r="A6215" s="139">
        <f t="shared" si="6337"/>
        <v>164</v>
      </c>
      <c r="B6215" s="148">
        <f t="shared" si="6339"/>
        <v>15</v>
      </c>
      <c r="D6215" s="149" t="str">
        <f>+VLOOKUP($A6215,mUNICIPIOS!$B$4:$F$343,2,0)</f>
        <v>Retalhuleu</v>
      </c>
      <c r="E6215" s="149">
        <f>+VLOOKUP($A6215,mUNICIPIOS!$B$4:$F$343,3,0)</f>
        <v>1107</v>
      </c>
      <c r="F6215" s="149" t="str">
        <f>+VLOOKUP($A6215,mUNICIPIOS!$B$4:$F$343,4,0)</f>
        <v>Champerico</v>
      </c>
      <c r="G6215" s="139" t="str">
        <f t="shared" ref="G6215:K6215" si="6365">+G6177</f>
        <v>03</v>
      </c>
      <c r="H6215" t="str">
        <f t="shared" si="6365"/>
        <v>ISP</v>
      </c>
      <c r="I6215" t="str">
        <f t="shared" si="6365"/>
        <v>Índice de Servicios Públicos</v>
      </c>
      <c r="J6215" t="str">
        <f t="shared" si="6365"/>
        <v>03-04</v>
      </c>
      <c r="K6215" t="str">
        <f t="shared" si="6365"/>
        <v>Gestión y manejo de los residuos y desechos sólidos</v>
      </c>
      <c r="L6215" s="150">
        <f>+VLOOKUP($E6215,ISP_2018!$B$8:$T$347,12,0)</f>
        <v>0</v>
      </c>
      <c r="M6215" s="142" t="str">
        <f>+VLOOKUP($E6215,ISP_2018!$B$8:$T$347,13,0)</f>
        <v>Bajo</v>
      </c>
    </row>
    <row r="6216" spans="1:13" x14ac:dyDescent="0.3">
      <c r="A6216" s="139">
        <f t="shared" si="6337"/>
        <v>164</v>
      </c>
      <c r="B6216" s="148">
        <f t="shared" si="6339"/>
        <v>16</v>
      </c>
      <c r="D6216" s="149" t="str">
        <f>+VLOOKUP($A6216,mUNICIPIOS!$B$4:$F$343,2,0)</f>
        <v>Retalhuleu</v>
      </c>
      <c r="E6216" s="149">
        <f>+VLOOKUP($A6216,mUNICIPIOS!$B$4:$F$343,3,0)</f>
        <v>1107</v>
      </c>
      <c r="F6216" s="149" t="str">
        <f>+VLOOKUP($A6216,mUNICIPIOS!$B$4:$F$343,4,0)</f>
        <v>Champerico</v>
      </c>
      <c r="G6216" s="139" t="str">
        <f t="shared" ref="G6216:K6216" si="6366">+G6178</f>
        <v>03</v>
      </c>
      <c r="H6216" t="str">
        <f t="shared" si="6366"/>
        <v>ISP</v>
      </c>
      <c r="I6216" t="str">
        <f t="shared" si="6366"/>
        <v>Índice de Servicios Públicos</v>
      </c>
      <c r="J6216" t="str">
        <f t="shared" si="6366"/>
        <v>03-05</v>
      </c>
      <c r="K6216" t="str">
        <f t="shared" si="6366"/>
        <v>Gestión de servicios públicos municipales</v>
      </c>
      <c r="L6216" s="150">
        <f>+VLOOKUP($E6216,ISP_2018!$B$8:$T$347,15,0)</f>
        <v>0</v>
      </c>
      <c r="M6216" s="142" t="str">
        <f>+VLOOKUP($E6216,ISP_2018!$B$8:$T$347,16,0)</f>
        <v>Bajo</v>
      </c>
    </row>
    <row r="6217" spans="1:13" x14ac:dyDescent="0.3">
      <c r="A6217" s="139">
        <f t="shared" si="6337"/>
        <v>164</v>
      </c>
      <c r="B6217" s="148">
        <f t="shared" si="6339"/>
        <v>17</v>
      </c>
      <c r="D6217" s="149" t="str">
        <f>+VLOOKUP($A6217,mUNICIPIOS!$B$4:$F$343,2,0)</f>
        <v>Retalhuleu</v>
      </c>
      <c r="E6217" s="149">
        <f>+VLOOKUP($A6217,mUNICIPIOS!$B$4:$F$343,3,0)</f>
        <v>1107</v>
      </c>
      <c r="F6217" s="149" t="str">
        <f>+VLOOKUP($A6217,mUNICIPIOS!$B$4:$F$343,4,0)</f>
        <v>Champerico</v>
      </c>
      <c r="G6217" s="139" t="str">
        <f t="shared" ref="G6217:K6217" si="6367">+G6179</f>
        <v>03</v>
      </c>
      <c r="H6217" t="str">
        <f t="shared" si="6367"/>
        <v>ISP</v>
      </c>
      <c r="I6217" t="str">
        <f t="shared" si="6367"/>
        <v>Índice de Servicios Públicos</v>
      </c>
      <c r="J6217" t="str">
        <f t="shared" si="6367"/>
        <v>INDICE</v>
      </c>
      <c r="K6217">
        <f t="shared" si="6367"/>
        <v>0</v>
      </c>
      <c r="L6217" s="150">
        <f>+VLOOKUP($E6217,ISP_2018!$B$8:$T$347,18,0)</f>
        <v>0.31686901612276197</v>
      </c>
      <c r="M6217" s="142" t="str">
        <f>+VLOOKUP($E6217,ISP_2018!$B$8:$T$347,19,0)</f>
        <v>Medio bajo</v>
      </c>
    </row>
    <row r="6218" spans="1:13" x14ac:dyDescent="0.3">
      <c r="A6218" s="139">
        <f t="shared" si="6337"/>
        <v>164</v>
      </c>
      <c r="B6218" s="148">
        <f t="shared" si="6339"/>
        <v>18</v>
      </c>
      <c r="D6218" s="149" t="str">
        <f>+VLOOKUP($A6218,mUNICIPIOS!$B$4:$F$343,2,0)</f>
        <v>Retalhuleu</v>
      </c>
      <c r="E6218" s="149">
        <f>+VLOOKUP($A6218,mUNICIPIOS!$B$4:$F$343,3,0)</f>
        <v>1107</v>
      </c>
      <c r="F6218" s="149" t="str">
        <f>+VLOOKUP($A6218,mUNICIPIOS!$B$4:$F$343,4,0)</f>
        <v>Champerico</v>
      </c>
      <c r="G6218" s="139" t="str">
        <f t="shared" ref="G6218:K6218" si="6368">+G6180</f>
        <v>04</v>
      </c>
      <c r="H6218" t="str">
        <f t="shared" si="6368"/>
        <v>IGA</v>
      </c>
      <c r="I6218" t="str">
        <f t="shared" si="6368"/>
        <v>Índice de Gestión Administrativa</v>
      </c>
      <c r="J6218" t="str">
        <f t="shared" si="6368"/>
        <v>04-01</v>
      </c>
      <c r="K6218" t="str">
        <f t="shared" si="6368"/>
        <v>Existencia de elementos de atención municipal orientada al vecino</v>
      </c>
      <c r="L6218" s="150">
        <f>+VLOOKUP($E6218,IGA_2018!$B$8:$N$347,3,0)</f>
        <v>0</v>
      </c>
      <c r="M6218" s="142" t="str">
        <f>+VLOOKUP($E6218,IGA_2018!$B$8:$N$347,4,0)</f>
        <v>Bajo</v>
      </c>
    </row>
    <row r="6219" spans="1:13" x14ac:dyDescent="0.3">
      <c r="A6219" s="139">
        <f t="shared" si="6337"/>
        <v>164</v>
      </c>
      <c r="B6219" s="148">
        <f t="shared" si="6339"/>
        <v>19</v>
      </c>
      <c r="D6219" s="149" t="str">
        <f>+VLOOKUP($A6219,mUNICIPIOS!$B$4:$F$343,2,0)</f>
        <v>Retalhuleu</v>
      </c>
      <c r="E6219" s="149">
        <f>+VLOOKUP($A6219,mUNICIPIOS!$B$4:$F$343,3,0)</f>
        <v>1107</v>
      </c>
      <c r="F6219" s="149" t="str">
        <f>+VLOOKUP($A6219,mUNICIPIOS!$B$4:$F$343,4,0)</f>
        <v>Champerico</v>
      </c>
      <c r="G6219" s="139" t="str">
        <f t="shared" ref="G6219:K6219" si="6369">+G6181</f>
        <v>04</v>
      </c>
      <c r="H6219" t="str">
        <f t="shared" si="6369"/>
        <v>IGA</v>
      </c>
      <c r="I6219" t="str">
        <f t="shared" si="6369"/>
        <v>Índice de Gestión Administrativa</v>
      </c>
      <c r="J6219" t="str">
        <f t="shared" si="6369"/>
        <v>04-02</v>
      </c>
      <c r="K6219" t="str">
        <f t="shared" si="6369"/>
        <v>Gestión del recurso humano.</v>
      </c>
      <c r="L6219" s="150">
        <f>+VLOOKUP($E6219,IGA_2018!$B$8:$N$347,6,0)</f>
        <v>0.49094537962681167</v>
      </c>
      <c r="M6219" s="142" t="str">
        <f>+VLOOKUP($E6219,IGA_2018!$B$8:$N$347,7,0)</f>
        <v>Medio</v>
      </c>
    </row>
    <row r="6220" spans="1:13" x14ac:dyDescent="0.3">
      <c r="A6220" s="139">
        <f t="shared" si="6337"/>
        <v>164</v>
      </c>
      <c r="B6220" s="148">
        <f t="shared" si="6339"/>
        <v>20</v>
      </c>
      <c r="D6220" s="149" t="str">
        <f>+VLOOKUP($A6220,mUNICIPIOS!$B$4:$F$343,2,0)</f>
        <v>Retalhuleu</v>
      </c>
      <c r="E6220" s="149">
        <f>+VLOOKUP($A6220,mUNICIPIOS!$B$4:$F$343,3,0)</f>
        <v>1107</v>
      </c>
      <c r="F6220" s="149" t="str">
        <f>+VLOOKUP($A6220,mUNICIPIOS!$B$4:$F$343,4,0)</f>
        <v>Champerico</v>
      </c>
      <c r="G6220" s="139" t="str">
        <f t="shared" ref="G6220:K6220" si="6370">+G6182</f>
        <v>04</v>
      </c>
      <c r="H6220" t="str">
        <f t="shared" si="6370"/>
        <v>IGA</v>
      </c>
      <c r="I6220" t="str">
        <f t="shared" si="6370"/>
        <v>Índice de Gestión Administrativa</v>
      </c>
      <c r="J6220" t="str">
        <f t="shared" si="6370"/>
        <v>04-03</v>
      </c>
      <c r="K6220" t="str">
        <f t="shared" si="6370"/>
        <v>Existencia de oficinas municipales con instrumentos de gestión.</v>
      </c>
      <c r="L6220" s="150">
        <f>+VLOOKUP($E6220,IGA_2018!$B$8:$N$347,9,0)</f>
        <v>0.13392857142857142</v>
      </c>
      <c r="M6220" s="142" t="str">
        <f>+VLOOKUP($E6220,IGA_2018!$B$8:$N$347,10,0)</f>
        <v>Bajo</v>
      </c>
    </row>
    <row r="6221" spans="1:13" x14ac:dyDescent="0.3">
      <c r="A6221" s="139">
        <f t="shared" si="6337"/>
        <v>164</v>
      </c>
      <c r="B6221" s="148">
        <f t="shared" si="6339"/>
        <v>21</v>
      </c>
      <c r="D6221" s="149" t="str">
        <f>+VLOOKUP($A6221,mUNICIPIOS!$B$4:$F$343,2,0)</f>
        <v>Retalhuleu</v>
      </c>
      <c r="E6221" s="149">
        <f>+VLOOKUP($A6221,mUNICIPIOS!$B$4:$F$343,3,0)</f>
        <v>1107</v>
      </c>
      <c r="F6221" s="149" t="str">
        <f>+VLOOKUP($A6221,mUNICIPIOS!$B$4:$F$343,4,0)</f>
        <v>Champerico</v>
      </c>
      <c r="G6221" s="139" t="str">
        <f t="shared" ref="G6221:K6221" si="6371">+G6183</f>
        <v>04</v>
      </c>
      <c r="H6221" t="str">
        <f t="shared" si="6371"/>
        <v>IGA</v>
      </c>
      <c r="I6221" t="str">
        <f t="shared" si="6371"/>
        <v>Índice de Gestión Administrativa</v>
      </c>
      <c r="J6221" t="str">
        <f t="shared" si="6371"/>
        <v>INDICE</v>
      </c>
      <c r="K6221">
        <f t="shared" si="6371"/>
        <v>0</v>
      </c>
      <c r="L6221" s="150">
        <f>+VLOOKUP($E6221,IGA_2018!$B$8:$N$347,12,0)</f>
        <v>0.21870588286938408</v>
      </c>
      <c r="M6221" s="142" t="str">
        <f>+VLOOKUP($E6221,IGA_2018!$B$8:$N$347,13,0)</f>
        <v>Medio bajo</v>
      </c>
    </row>
    <row r="6222" spans="1:13" x14ac:dyDescent="0.3">
      <c r="A6222" s="139">
        <f t="shared" si="6337"/>
        <v>164</v>
      </c>
      <c r="B6222" s="148">
        <f t="shared" si="6339"/>
        <v>22</v>
      </c>
      <c r="D6222" s="149" t="str">
        <f>+VLOOKUP($A6222,mUNICIPIOS!$B$4:$F$343,2,0)</f>
        <v>Retalhuleu</v>
      </c>
      <c r="E6222" s="149">
        <f>+VLOOKUP($A6222,mUNICIPIOS!$B$4:$F$343,3,0)</f>
        <v>1107</v>
      </c>
      <c r="F6222" s="149" t="str">
        <f>+VLOOKUP($A6222,mUNICIPIOS!$B$4:$F$343,4,0)</f>
        <v>Champerico</v>
      </c>
      <c r="G6222" s="139" t="str">
        <f t="shared" ref="G6222:K6222" si="6372">+G6184</f>
        <v>05</v>
      </c>
      <c r="H6222" t="str">
        <f t="shared" si="6372"/>
        <v>IGF</v>
      </c>
      <c r="I6222" t="str">
        <f t="shared" si="6372"/>
        <v>Índice de Gestión Financiera</v>
      </c>
      <c r="J6222" t="str">
        <f t="shared" si="6372"/>
        <v>05-01</v>
      </c>
      <c r="K6222" t="str">
        <f t="shared" si="6372"/>
        <v>Autonomía financiera municipal</v>
      </c>
      <c r="L6222" s="150">
        <f>+VLOOKUP($E6222,IGF_2018!$B$8:$Z$347,3,0)</f>
        <v>0.24536066940649326</v>
      </c>
      <c r="M6222" s="142" t="str">
        <f>+VLOOKUP($E6222,IGF_2018!$B$8:$Z$347,4,0)</f>
        <v>Medio bajo</v>
      </c>
    </row>
    <row r="6223" spans="1:13" x14ac:dyDescent="0.3">
      <c r="A6223" s="139">
        <f t="shared" si="6337"/>
        <v>164</v>
      </c>
      <c r="B6223" s="148">
        <f t="shared" si="6339"/>
        <v>23</v>
      </c>
      <c r="D6223" s="149" t="str">
        <f>+VLOOKUP($A6223,mUNICIPIOS!$B$4:$F$343,2,0)</f>
        <v>Retalhuleu</v>
      </c>
      <c r="E6223" s="149">
        <f>+VLOOKUP($A6223,mUNICIPIOS!$B$4:$F$343,3,0)</f>
        <v>1107</v>
      </c>
      <c r="F6223" s="149" t="str">
        <f>+VLOOKUP($A6223,mUNICIPIOS!$B$4:$F$343,4,0)</f>
        <v>Champerico</v>
      </c>
      <c r="G6223" s="139" t="str">
        <f t="shared" ref="G6223:K6223" si="6373">+G6185</f>
        <v>05</v>
      </c>
      <c r="H6223" t="str">
        <f t="shared" si="6373"/>
        <v>IGF</v>
      </c>
      <c r="I6223" t="str">
        <f t="shared" si="6373"/>
        <v>Índice de Gestión Financiera</v>
      </c>
      <c r="J6223" t="str">
        <f t="shared" si="6373"/>
        <v>05-02</v>
      </c>
      <c r="K6223" t="str">
        <f t="shared" si="6373"/>
        <v xml:space="preserve">Ingresos propios por habitante -sin regalías- </v>
      </c>
      <c r="L6223" s="150">
        <f>+VLOOKUP($E6223,IGF_2018!$B$8:$Z$347,6,0)</f>
        <v>9.1677941064682231E-2</v>
      </c>
      <c r="M6223" s="142" t="str">
        <f>+VLOOKUP($E6223,IGF_2018!$B$8:$Z$347,7,0)</f>
        <v>Bajo</v>
      </c>
    </row>
    <row r="6224" spans="1:13" x14ac:dyDescent="0.3">
      <c r="A6224" s="139">
        <f t="shared" si="6337"/>
        <v>164</v>
      </c>
      <c r="B6224" s="148">
        <f t="shared" si="6339"/>
        <v>24</v>
      </c>
      <c r="D6224" s="149" t="str">
        <f>+VLOOKUP($A6224,mUNICIPIOS!$B$4:$F$343,2,0)</f>
        <v>Retalhuleu</v>
      </c>
      <c r="E6224" s="149">
        <f>+VLOOKUP($A6224,mUNICIPIOS!$B$4:$F$343,3,0)</f>
        <v>1107</v>
      </c>
      <c r="F6224" s="149" t="str">
        <f>+VLOOKUP($A6224,mUNICIPIOS!$B$4:$F$343,4,0)</f>
        <v>Champerico</v>
      </c>
      <c r="G6224" s="139" t="str">
        <f t="shared" ref="G6224:K6224" si="6374">+G6186</f>
        <v>05</v>
      </c>
      <c r="H6224" t="str">
        <f t="shared" si="6374"/>
        <v>IGF</v>
      </c>
      <c r="I6224" t="str">
        <f t="shared" si="6374"/>
        <v>Índice de Gestión Financiera</v>
      </c>
      <c r="J6224" t="str">
        <f t="shared" si="6374"/>
        <v>05-03</v>
      </c>
      <c r="K6224" t="str">
        <f t="shared" si="6374"/>
        <v>Ingresos del IUSI en relación a los ingresos propios -sin regalías-</v>
      </c>
      <c r="L6224" s="150">
        <f>+VLOOKUP($E6224,IGF_2018!$B$8:$Z$347,9,0)</f>
        <v>0.23063085898966867</v>
      </c>
      <c r="M6224" s="142" t="str">
        <f>+VLOOKUP($E6224,IGF_2018!$B$8:$Z$347,10,0)</f>
        <v>Medio bajo</v>
      </c>
    </row>
    <row r="6225" spans="1:13" x14ac:dyDescent="0.3">
      <c r="A6225" s="139">
        <f t="shared" si="6337"/>
        <v>164</v>
      </c>
      <c r="B6225" s="148">
        <f t="shared" si="6339"/>
        <v>25</v>
      </c>
      <c r="D6225" s="149" t="str">
        <f>+VLOOKUP($A6225,mUNICIPIOS!$B$4:$F$343,2,0)</f>
        <v>Retalhuleu</v>
      </c>
      <c r="E6225" s="149">
        <f>+VLOOKUP($A6225,mUNICIPIOS!$B$4:$F$343,3,0)</f>
        <v>1107</v>
      </c>
      <c r="F6225" s="149" t="str">
        <f>+VLOOKUP($A6225,mUNICIPIOS!$B$4:$F$343,4,0)</f>
        <v>Champerico</v>
      </c>
      <c r="G6225" s="139" t="str">
        <f t="shared" ref="G6225:K6225" si="6375">+G6187</f>
        <v>05</v>
      </c>
      <c r="H6225" t="str">
        <f t="shared" si="6375"/>
        <v>IGF</v>
      </c>
      <c r="I6225" t="str">
        <f t="shared" si="6375"/>
        <v>Índice de Gestión Financiera</v>
      </c>
      <c r="J6225" t="str">
        <f t="shared" si="6375"/>
        <v>05-04</v>
      </c>
      <c r="K6225" t="str">
        <f t="shared" si="6375"/>
        <v>Inversión anual en capital fijo por habitante</v>
      </c>
      <c r="L6225" s="150">
        <f>+VLOOKUP($E6225,IGF_2018!$B$8:$Z$347,12,0)</f>
        <v>2.7968920829400924E-2</v>
      </c>
      <c r="M6225" s="142" t="str">
        <f>+VLOOKUP($E6225,IGF_2018!$B$8:$Z$347,13,0)</f>
        <v>Bajo</v>
      </c>
    </row>
    <row r="6226" spans="1:13" x14ac:dyDescent="0.3">
      <c r="A6226" s="139">
        <f t="shared" si="6337"/>
        <v>164</v>
      </c>
      <c r="B6226" s="148">
        <f t="shared" si="6339"/>
        <v>26</v>
      </c>
      <c r="D6226" s="149" t="str">
        <f>+VLOOKUP($A6226,mUNICIPIOS!$B$4:$F$343,2,0)</f>
        <v>Retalhuleu</v>
      </c>
      <c r="E6226" s="149">
        <f>+VLOOKUP($A6226,mUNICIPIOS!$B$4:$F$343,3,0)</f>
        <v>1107</v>
      </c>
      <c r="F6226" s="149" t="str">
        <f>+VLOOKUP($A6226,mUNICIPIOS!$B$4:$F$343,4,0)</f>
        <v>Champerico</v>
      </c>
      <c r="G6226" s="139" t="str">
        <f t="shared" ref="G6226:K6226" si="6376">+G6188</f>
        <v>05</v>
      </c>
      <c r="H6226" t="str">
        <f t="shared" si="6376"/>
        <v>IGF</v>
      </c>
      <c r="I6226" t="str">
        <f t="shared" si="6376"/>
        <v>Índice de Gestión Financiera</v>
      </c>
      <c r="J6226" t="str">
        <f t="shared" si="6376"/>
        <v>05-05</v>
      </c>
      <c r="K6226" t="str">
        <f t="shared" si="6376"/>
        <v>Inversión anual en capital fijo con recursos percibidos por ingresos propios</v>
      </c>
      <c r="L6226" s="150">
        <f>+VLOOKUP($E6226,IGF_2018!$B$8:$Z$347,15,0)</f>
        <v>1.6973651075781922E-2</v>
      </c>
      <c r="M6226" s="142" t="str">
        <f>+VLOOKUP($E6226,IGF_2018!$B$8:$Z$347,16,0)</f>
        <v>Bajo</v>
      </c>
    </row>
    <row r="6227" spans="1:13" x14ac:dyDescent="0.3">
      <c r="A6227" s="139">
        <f t="shared" si="6337"/>
        <v>164</v>
      </c>
      <c r="B6227" s="148">
        <f t="shared" si="6339"/>
        <v>27</v>
      </c>
      <c r="D6227" s="149" t="str">
        <f>+VLOOKUP($A6227,mUNICIPIOS!$B$4:$F$343,2,0)</f>
        <v>Retalhuleu</v>
      </c>
      <c r="E6227" s="149">
        <f>+VLOOKUP($A6227,mUNICIPIOS!$B$4:$F$343,3,0)</f>
        <v>1107</v>
      </c>
      <c r="F6227" s="149" t="str">
        <f>+VLOOKUP($A6227,mUNICIPIOS!$B$4:$F$343,4,0)</f>
        <v>Champerico</v>
      </c>
      <c r="G6227" s="139" t="str">
        <f t="shared" ref="G6227:K6227" si="6377">+G6189</f>
        <v>05</v>
      </c>
      <c r="H6227" t="str">
        <f t="shared" si="6377"/>
        <v>IGF</v>
      </c>
      <c r="I6227" t="str">
        <f t="shared" si="6377"/>
        <v>Índice de Gestión Financiera</v>
      </c>
      <c r="J6227" t="str">
        <f t="shared" si="6377"/>
        <v>05-06</v>
      </c>
      <c r="K6227" t="str">
        <f t="shared" si="6377"/>
        <v xml:space="preserve">Inversión anual en capital fijo con recursos percibidos por transferencias del Gobierno Central </v>
      </c>
      <c r="L6227" s="150">
        <f>+VLOOKUP($E6227,IGF_2018!$B$8:$Z$347,18,0)</f>
        <v>1.5831452787527577E-2</v>
      </c>
      <c r="M6227" s="142" t="str">
        <f>+VLOOKUP($E6227,IGF_2018!$B$8:$Z$347,19,0)</f>
        <v>Bajo</v>
      </c>
    </row>
    <row r="6228" spans="1:13" x14ac:dyDescent="0.3">
      <c r="A6228" s="139">
        <f t="shared" si="6337"/>
        <v>164</v>
      </c>
      <c r="B6228" s="148">
        <f t="shared" si="6339"/>
        <v>28</v>
      </c>
      <c r="D6228" s="149" t="str">
        <f>+VLOOKUP($A6228,mUNICIPIOS!$B$4:$F$343,2,0)</f>
        <v>Retalhuleu</v>
      </c>
      <c r="E6228" s="149">
        <f>+VLOOKUP($A6228,mUNICIPIOS!$B$4:$F$343,3,0)</f>
        <v>1107</v>
      </c>
      <c r="F6228" s="149" t="str">
        <f>+VLOOKUP($A6228,mUNICIPIOS!$B$4:$F$343,4,0)</f>
        <v>Champerico</v>
      </c>
      <c r="G6228" s="139" t="str">
        <f t="shared" ref="G6228:K6228" si="6378">+G6190</f>
        <v>05</v>
      </c>
      <c r="H6228" t="str">
        <f t="shared" si="6378"/>
        <v>IGF</v>
      </c>
      <c r="I6228" t="str">
        <f t="shared" si="6378"/>
        <v>Índice de Gestión Financiera</v>
      </c>
      <c r="J6228" t="str">
        <f t="shared" si="6378"/>
        <v>05-07</v>
      </c>
      <c r="K6228" t="str">
        <f t="shared" si="6378"/>
        <v>Financiamiento por endeudamiento municipal</v>
      </c>
      <c r="L6228" s="150">
        <f>+VLOOKUP($E6228,IGF_2018!$B$8:$Z$347,21,0)</f>
        <v>1</v>
      </c>
      <c r="M6228" s="142" t="str">
        <f>+VLOOKUP($E6228,IGF_2018!$B$8:$Z$347,22,0)</f>
        <v>Alto</v>
      </c>
    </row>
    <row r="6229" spans="1:13" x14ac:dyDescent="0.3">
      <c r="A6229" s="139">
        <f t="shared" si="6337"/>
        <v>164</v>
      </c>
      <c r="B6229" s="148">
        <f t="shared" si="6339"/>
        <v>29</v>
      </c>
      <c r="D6229" s="149" t="str">
        <f>+VLOOKUP($A6229,mUNICIPIOS!$B$4:$F$343,2,0)</f>
        <v>Retalhuleu</v>
      </c>
      <c r="E6229" s="149">
        <f>+VLOOKUP($A6229,mUNICIPIOS!$B$4:$F$343,3,0)</f>
        <v>1107</v>
      </c>
      <c r="F6229" s="149" t="str">
        <f>+VLOOKUP($A6229,mUNICIPIOS!$B$4:$F$343,4,0)</f>
        <v>Champerico</v>
      </c>
      <c r="G6229" s="139" t="str">
        <f t="shared" ref="G6229:K6229" si="6379">+G6191</f>
        <v>05</v>
      </c>
      <c r="H6229" t="str">
        <f t="shared" si="6379"/>
        <v>IGF</v>
      </c>
      <c r="I6229" t="str">
        <f t="shared" si="6379"/>
        <v>Índice de Gestión Financiera</v>
      </c>
      <c r="J6229" t="str">
        <f t="shared" si="6379"/>
        <v>INDICE</v>
      </c>
      <c r="K6229">
        <f t="shared" si="6379"/>
        <v>0</v>
      </c>
      <c r="L6229" s="150">
        <f>+VLOOKUP($E6229,IGF_2018!$B$8:$Z$347,24,0)</f>
        <v>0.29654821046247304</v>
      </c>
      <c r="M6229" s="142" t="str">
        <f>+VLOOKUP($E6229,IGF_2018!$B$8:$Z$347,25,0)</f>
        <v>Medio bajo</v>
      </c>
    </row>
    <row r="6230" spans="1:13" x14ac:dyDescent="0.3">
      <c r="A6230" s="139">
        <f t="shared" si="6337"/>
        <v>164</v>
      </c>
      <c r="B6230" s="148">
        <f t="shared" si="6339"/>
        <v>30</v>
      </c>
      <c r="D6230" s="149" t="str">
        <f>+VLOOKUP($A6230,mUNICIPIOS!$B$4:$F$343,2,0)</f>
        <v>Retalhuleu</v>
      </c>
      <c r="E6230" s="149">
        <f>+VLOOKUP($A6230,mUNICIPIOS!$B$4:$F$343,3,0)</f>
        <v>1107</v>
      </c>
      <c r="F6230" s="149" t="str">
        <f>+VLOOKUP($A6230,mUNICIPIOS!$B$4:$F$343,4,0)</f>
        <v>Champerico</v>
      </c>
      <c r="G6230" s="139" t="str">
        <f t="shared" ref="G6230:K6230" si="6380">+G6192</f>
        <v>06</v>
      </c>
      <c r="H6230" t="str">
        <f t="shared" si="6380"/>
        <v>IGE</v>
      </c>
      <c r="I6230" t="str">
        <f t="shared" si="6380"/>
        <v>Índice de Gestión Estratégica</v>
      </c>
      <c r="J6230" t="str">
        <f t="shared" si="6380"/>
        <v>06-01</v>
      </c>
      <c r="K6230" t="str">
        <f t="shared" si="6380"/>
        <v>Ejecución del Plan Operativo Anual  (POA)</v>
      </c>
      <c r="L6230" s="150">
        <f>+VLOOKUP($E6230,IGE_2018!$B$8:$Z$347,3,0)</f>
        <v>0.1714285714285714</v>
      </c>
      <c r="M6230" s="142" t="str">
        <f>+VLOOKUP($E6230,IGE_2018!$B$8:$Z$347,4,0)</f>
        <v>Bajo</v>
      </c>
    </row>
    <row r="6231" spans="1:13" x14ac:dyDescent="0.3">
      <c r="A6231" s="139">
        <f t="shared" si="6337"/>
        <v>164</v>
      </c>
      <c r="B6231" s="148">
        <f t="shared" si="6339"/>
        <v>31</v>
      </c>
      <c r="D6231" s="149" t="str">
        <f>+VLOOKUP($A6231,mUNICIPIOS!$B$4:$F$343,2,0)</f>
        <v>Retalhuleu</v>
      </c>
      <c r="E6231" s="149">
        <f>+VLOOKUP($A6231,mUNICIPIOS!$B$4:$F$343,3,0)</f>
        <v>1107</v>
      </c>
      <c r="F6231" s="149" t="str">
        <f>+VLOOKUP($A6231,mUNICIPIOS!$B$4:$F$343,4,0)</f>
        <v>Champerico</v>
      </c>
      <c r="G6231" s="139" t="str">
        <f t="shared" ref="G6231:K6231" si="6381">+G6193</f>
        <v>06</v>
      </c>
      <c r="H6231" t="str">
        <f t="shared" si="6381"/>
        <v>IGE</v>
      </c>
      <c r="I6231" t="str">
        <f t="shared" si="6381"/>
        <v>Índice de Gestión Estratégica</v>
      </c>
      <c r="J6231" t="str">
        <f t="shared" si="6381"/>
        <v>06-02</v>
      </c>
      <c r="K6231" t="str">
        <f t="shared" si="6381"/>
        <v>Relación Plan de Desarrollo Municipal y Ordenamiento Territorial (PDM-OT) - Plan Estratégico Institucional (PEI) - Plan Operativo Multianual (POM) - Plan Operativo Anual (POA)</v>
      </c>
      <c r="L6231" s="150">
        <f>+VLOOKUP($E6231,IGE_2018!$B$8:$Z$347,6,0)</f>
        <v>0.7</v>
      </c>
      <c r="M6231" s="142" t="str">
        <f>+VLOOKUP($E6231,IGE_2018!$B$8:$Z$347,7,0)</f>
        <v>Medio alto</v>
      </c>
    </row>
    <row r="6232" spans="1:13" x14ac:dyDescent="0.3">
      <c r="A6232" s="139">
        <f t="shared" si="6337"/>
        <v>164</v>
      </c>
      <c r="B6232" s="148">
        <f t="shared" si="6339"/>
        <v>32</v>
      </c>
      <c r="D6232" s="149" t="str">
        <f>+VLOOKUP($A6232,mUNICIPIOS!$B$4:$F$343,2,0)</f>
        <v>Retalhuleu</v>
      </c>
      <c r="E6232" s="149">
        <f>+VLOOKUP($A6232,mUNICIPIOS!$B$4:$F$343,3,0)</f>
        <v>1107</v>
      </c>
      <c r="F6232" s="149" t="str">
        <f>+VLOOKUP($A6232,mUNICIPIOS!$B$4:$F$343,4,0)</f>
        <v>Champerico</v>
      </c>
      <c r="G6232" s="139" t="str">
        <f t="shared" ref="G6232:K6232" si="6382">+G6194</f>
        <v>06</v>
      </c>
      <c r="H6232" t="str">
        <f t="shared" si="6382"/>
        <v>IGE</v>
      </c>
      <c r="I6232" t="str">
        <f t="shared" si="6382"/>
        <v>Índice de Gestión Estratégica</v>
      </c>
      <c r="J6232" t="str">
        <f t="shared" si="6382"/>
        <v>06-03</v>
      </c>
      <c r="K6232" t="str">
        <f t="shared" si="6382"/>
        <v>Presupuesto de egresos relacionado a competencias municipales que responden a prioridades nacionales de desarrollo.</v>
      </c>
      <c r="L6232" s="150">
        <f>+VLOOKUP($E6232,IGE_2018!$B$8:$Z$347,9,0)</f>
        <v>0.33263959277013527</v>
      </c>
      <c r="M6232" s="142" t="str">
        <f>+VLOOKUP($E6232,IGE_2018!$B$8:$Z$347,10,0)</f>
        <v>Medio bajo</v>
      </c>
    </row>
    <row r="6233" spans="1:13" x14ac:dyDescent="0.3">
      <c r="A6233" s="139">
        <f t="shared" si="6337"/>
        <v>164</v>
      </c>
      <c r="B6233" s="148">
        <f t="shared" si="6339"/>
        <v>33</v>
      </c>
      <c r="D6233" s="149" t="str">
        <f>+VLOOKUP($A6233,mUNICIPIOS!$B$4:$F$343,2,0)</f>
        <v>Retalhuleu</v>
      </c>
      <c r="E6233" s="149">
        <f>+VLOOKUP($A6233,mUNICIPIOS!$B$4:$F$343,3,0)</f>
        <v>1107</v>
      </c>
      <c r="F6233" s="149" t="str">
        <f>+VLOOKUP($A6233,mUNICIPIOS!$B$4:$F$343,4,0)</f>
        <v>Champerico</v>
      </c>
      <c r="G6233" s="139" t="str">
        <f t="shared" ref="G6233:K6233" si="6383">+G6195</f>
        <v>06</v>
      </c>
      <c r="H6233" t="str">
        <f t="shared" si="6383"/>
        <v>IGE</v>
      </c>
      <c r="I6233" t="str">
        <f t="shared" si="6383"/>
        <v>Índice de Gestión Estratégica</v>
      </c>
      <c r="J6233" t="str">
        <f t="shared" si="6383"/>
        <v>06-04</v>
      </c>
      <c r="K6233" t="str">
        <f t="shared" si="6383"/>
        <v>Institucionalización de la gestión ordenada del territorio</v>
      </c>
      <c r="L6233" s="150">
        <f>+VLOOKUP($E6233,IGE_2018!$B$8:$Z$347,12,0)</f>
        <v>0</v>
      </c>
      <c r="M6233" s="142" t="str">
        <f>+VLOOKUP($E6233,IGE_2018!$B$8:$Z$347,13,0)</f>
        <v>Bajo</v>
      </c>
    </row>
    <row r="6234" spans="1:13" x14ac:dyDescent="0.3">
      <c r="A6234" s="139">
        <f t="shared" si="6337"/>
        <v>164</v>
      </c>
      <c r="B6234" s="148">
        <f t="shared" si="6339"/>
        <v>34</v>
      </c>
      <c r="D6234" s="149" t="str">
        <f>+VLOOKUP($A6234,mUNICIPIOS!$B$4:$F$343,2,0)</f>
        <v>Retalhuleu</v>
      </c>
      <c r="E6234" s="149">
        <f>+VLOOKUP($A6234,mUNICIPIOS!$B$4:$F$343,3,0)</f>
        <v>1107</v>
      </c>
      <c r="F6234" s="149" t="str">
        <f>+VLOOKUP($A6234,mUNICIPIOS!$B$4:$F$343,4,0)</f>
        <v>Champerico</v>
      </c>
      <c r="G6234" s="139" t="str">
        <f t="shared" ref="G6234:K6234" si="6384">+G6196</f>
        <v>06</v>
      </c>
      <c r="H6234" t="str">
        <f t="shared" si="6384"/>
        <v>IGE</v>
      </c>
      <c r="I6234" t="str">
        <f t="shared" si="6384"/>
        <v>Índice de Gestión Estratégica</v>
      </c>
      <c r="J6234" t="str">
        <f t="shared" si="6384"/>
        <v>06-05</v>
      </c>
      <c r="K6234" t="str">
        <f t="shared" si="6384"/>
        <v>Acciones para la gestión ordenada del territorio</v>
      </c>
      <c r="L6234" s="150">
        <f>+VLOOKUP($E6234,IGE_2018!$B$8:$Z$347,15,0)</f>
        <v>0</v>
      </c>
      <c r="M6234" s="142" t="str">
        <f>+VLOOKUP($E6234,IGE_2018!$B$8:$Z$347,16,0)</f>
        <v>Bajo</v>
      </c>
    </row>
    <row r="6235" spans="1:13" x14ac:dyDescent="0.3">
      <c r="A6235" s="139">
        <f t="shared" si="6337"/>
        <v>164</v>
      </c>
      <c r="B6235" s="148">
        <f t="shared" si="6339"/>
        <v>35</v>
      </c>
      <c r="D6235" s="149" t="str">
        <f>+VLOOKUP($A6235,mUNICIPIOS!$B$4:$F$343,2,0)</f>
        <v>Retalhuleu</v>
      </c>
      <c r="E6235" s="149">
        <f>+VLOOKUP($A6235,mUNICIPIOS!$B$4:$F$343,3,0)</f>
        <v>1107</v>
      </c>
      <c r="F6235" s="149" t="str">
        <f>+VLOOKUP($A6235,mUNICIPIOS!$B$4:$F$343,4,0)</f>
        <v>Champerico</v>
      </c>
      <c r="G6235" s="139" t="str">
        <f t="shared" ref="G6235:K6235" si="6385">+G6197</f>
        <v>06</v>
      </c>
      <c r="H6235" t="str">
        <f t="shared" si="6385"/>
        <v>IGE</v>
      </c>
      <c r="I6235" t="str">
        <f t="shared" si="6385"/>
        <v>Índice de Gestión Estratégica</v>
      </c>
      <c r="J6235" t="str">
        <f t="shared" si="6385"/>
        <v>06-06</v>
      </c>
      <c r="K6235" t="str">
        <f t="shared" si="6385"/>
        <v>Gestión de riesgo en la formulación de proyectos derivados de la planificación operativa anual</v>
      </c>
      <c r="L6235" s="150">
        <f>+VLOOKUP($E6235,IGE_2018!$B$8:$Z$347,18,0)</f>
        <v>0</v>
      </c>
      <c r="M6235" s="142" t="str">
        <f>+VLOOKUP($E6235,IGE_2018!$B$8:$Z$347,19,0)</f>
        <v>Bajo</v>
      </c>
    </row>
    <row r="6236" spans="1:13" x14ac:dyDescent="0.3">
      <c r="A6236" s="139">
        <f t="shared" si="6337"/>
        <v>164</v>
      </c>
      <c r="B6236" s="148">
        <f t="shared" si="6339"/>
        <v>36</v>
      </c>
      <c r="D6236" s="149" t="str">
        <f>+VLOOKUP($A6236,mUNICIPIOS!$B$4:$F$343,2,0)</f>
        <v>Retalhuleu</v>
      </c>
      <c r="E6236" s="149">
        <f>+VLOOKUP($A6236,mUNICIPIOS!$B$4:$F$343,3,0)</f>
        <v>1107</v>
      </c>
      <c r="F6236" s="149" t="str">
        <f>+VLOOKUP($A6236,mUNICIPIOS!$B$4:$F$343,4,0)</f>
        <v>Champerico</v>
      </c>
      <c r="G6236" s="139" t="str">
        <f t="shared" ref="G6236:K6236" si="6386">+G6198</f>
        <v>06</v>
      </c>
      <c r="H6236" t="str">
        <f t="shared" si="6386"/>
        <v>IGE</v>
      </c>
      <c r="I6236" t="str">
        <f t="shared" si="6386"/>
        <v>Índice de Gestión Estratégica</v>
      </c>
      <c r="J6236" t="str">
        <f t="shared" si="6386"/>
        <v>06-07</v>
      </c>
      <c r="K6236" t="str">
        <f t="shared" si="6386"/>
        <v>Ingresos por servicios ambientales en relación a los ingresos propios sin regalías</v>
      </c>
      <c r="L6236" s="150">
        <f>+VLOOKUP($E6236,IGE_2018!$B$8:$Z$347,21,0)</f>
        <v>0</v>
      </c>
      <c r="M6236" s="142" t="str">
        <f>+VLOOKUP($E6236,IGE_2018!$B$8:$Z$347,22,0)</f>
        <v>Bajo</v>
      </c>
    </row>
    <row r="6237" spans="1:13" x14ac:dyDescent="0.3">
      <c r="A6237" s="139">
        <f t="shared" si="6337"/>
        <v>164</v>
      </c>
      <c r="B6237" s="148">
        <f t="shared" si="6339"/>
        <v>37</v>
      </c>
      <c r="D6237" s="149" t="str">
        <f>+VLOOKUP($A6237,mUNICIPIOS!$B$4:$F$343,2,0)</f>
        <v>Retalhuleu</v>
      </c>
      <c r="E6237" s="149">
        <f>+VLOOKUP($A6237,mUNICIPIOS!$B$4:$F$343,3,0)</f>
        <v>1107</v>
      </c>
      <c r="F6237" s="149" t="str">
        <f>+VLOOKUP($A6237,mUNICIPIOS!$B$4:$F$343,4,0)</f>
        <v>Champerico</v>
      </c>
      <c r="G6237" s="139" t="str">
        <f t="shared" ref="G6237:K6237" si="6387">+G6199</f>
        <v>06</v>
      </c>
      <c r="H6237" t="str">
        <f t="shared" si="6387"/>
        <v>IGE</v>
      </c>
      <c r="I6237" t="str">
        <f t="shared" si="6387"/>
        <v>Índice de Gestión Estratégica</v>
      </c>
      <c r="J6237" t="str">
        <f t="shared" si="6387"/>
        <v>INDICE</v>
      </c>
      <c r="K6237">
        <f t="shared" si="6387"/>
        <v>0</v>
      </c>
      <c r="L6237" s="150">
        <f>+VLOOKUP($E6237,IGE_2018!$B$8:$Z$347,24,0)</f>
        <v>0.2138741839068195</v>
      </c>
      <c r="M6237" s="142" t="str">
        <f>+VLOOKUP($E6237,IGE_2018!$B$8:$Z$347,25,0)</f>
        <v>Medio bajo</v>
      </c>
    </row>
    <row r="6238" spans="1:13" x14ac:dyDescent="0.3">
      <c r="A6238" s="139">
        <f t="shared" si="6337"/>
        <v>164</v>
      </c>
      <c r="B6238" s="148">
        <f t="shared" si="6339"/>
        <v>38</v>
      </c>
      <c r="D6238" s="149" t="str">
        <f>+VLOOKUP($A6238,mUNICIPIOS!$B$4:$F$343,2,0)</f>
        <v>Retalhuleu</v>
      </c>
      <c r="E6238" s="149">
        <f>+VLOOKUP($A6238,mUNICIPIOS!$B$4:$F$343,3,0)</f>
        <v>1107</v>
      </c>
      <c r="F6238" s="149" t="str">
        <f>+VLOOKUP($A6238,mUNICIPIOS!$B$4:$F$343,4,0)</f>
        <v>Champerico</v>
      </c>
      <c r="G6238" s="139" t="str">
        <f t="shared" ref="G6238:K6238" si="6388">+G6200</f>
        <v>RANKING</v>
      </c>
      <c r="H6238" t="str">
        <f t="shared" si="6388"/>
        <v>RGM</v>
      </c>
      <c r="I6238" t="str">
        <f t="shared" si="6388"/>
        <v>Ranking de la Gestión Municipal 2018</v>
      </c>
      <c r="J6238" t="str">
        <f t="shared" si="6388"/>
        <v>RANKING</v>
      </c>
      <c r="K6238">
        <f t="shared" si="6388"/>
        <v>0</v>
      </c>
      <c r="L6238" s="151">
        <f>+VLOOKUP($E6238,Resultados_generales!$C$8:$AE$347,27,0)</f>
        <v>0.39876749124952376</v>
      </c>
      <c r="M6238" t="str">
        <f>+VLOOKUP($E6238,Resultados_generales!$C$8:$AE$347,28,0)</f>
        <v>Medio bajo</v>
      </c>
    </row>
    <row r="6239" spans="1:13" x14ac:dyDescent="0.3">
      <c r="A6239" s="139">
        <f t="shared" si="6337"/>
        <v>165</v>
      </c>
      <c r="B6239" s="148">
        <f t="shared" si="6339"/>
        <v>1</v>
      </c>
      <c r="D6239" s="149" t="str">
        <f>+VLOOKUP($A6239,mUNICIPIOS!$B$4:$F$343,2,0)</f>
        <v>Retalhuleu</v>
      </c>
      <c r="E6239" s="149">
        <f>+VLOOKUP($A6239,mUNICIPIOS!$B$4:$F$343,3,0)</f>
        <v>1108</v>
      </c>
      <c r="F6239" s="149" t="str">
        <f>+VLOOKUP($A6239,mUNICIPIOS!$B$4:$F$343,4,0)</f>
        <v>Nuevo San Carlos</v>
      </c>
      <c r="G6239" s="139" t="str">
        <f t="shared" ref="G6239:K6239" si="6389">+G6201</f>
        <v>01</v>
      </c>
      <c r="H6239" t="str">
        <f t="shared" si="6389"/>
        <v>IPC</v>
      </c>
      <c r="I6239" t="str">
        <f t="shared" si="6389"/>
        <v>Índice de Participación Ciudadana</v>
      </c>
      <c r="J6239" t="str">
        <f t="shared" si="6389"/>
        <v>01-01</v>
      </c>
      <c r="K6239" t="str">
        <f t="shared" si="6389"/>
        <v>Número de reuniones del COMUDE en el año de la medición.</v>
      </c>
      <c r="L6239" s="150">
        <f>+VLOOKUP($E6239,IPC_2018!$B$8:$T$347,3,0)</f>
        <v>0.75</v>
      </c>
      <c r="M6239" s="142" t="str">
        <f>+VLOOKUP($E6239,IPC_2018!$B$8:$T$347,4,0)</f>
        <v>Medio alto</v>
      </c>
    </row>
    <row r="6240" spans="1:13" x14ac:dyDescent="0.3">
      <c r="A6240" s="139">
        <f t="shared" si="6337"/>
        <v>165</v>
      </c>
      <c r="B6240" s="148">
        <f t="shared" si="6339"/>
        <v>2</v>
      </c>
      <c r="D6240" s="149" t="str">
        <f>+VLOOKUP($A6240,mUNICIPIOS!$B$4:$F$343,2,0)</f>
        <v>Retalhuleu</v>
      </c>
      <c r="E6240" s="149">
        <f>+VLOOKUP($A6240,mUNICIPIOS!$B$4:$F$343,3,0)</f>
        <v>1108</v>
      </c>
      <c r="F6240" s="149" t="str">
        <f>+VLOOKUP($A6240,mUNICIPIOS!$B$4:$F$343,4,0)</f>
        <v>Nuevo San Carlos</v>
      </c>
      <c r="G6240" s="139" t="str">
        <f t="shared" ref="G6240:K6240" si="6390">+G6202</f>
        <v>01</v>
      </c>
      <c r="H6240" t="str">
        <f t="shared" si="6390"/>
        <v>IPC</v>
      </c>
      <c r="I6240" t="str">
        <f t="shared" si="6390"/>
        <v>Índice de Participación Ciudadana</v>
      </c>
      <c r="J6240" t="str">
        <f t="shared" si="6390"/>
        <v>01-02</v>
      </c>
      <c r="K6240" t="str">
        <f t="shared" si="6390"/>
        <v>Participación de Alcaldes, Concejales y Síndicos determinados o designados en el COMUDE</v>
      </c>
      <c r="L6240" s="150">
        <f>+VLOOKUP($E6240,IPC_2018!$B$8:$T$347,6,0)</f>
        <v>0.98055555555555551</v>
      </c>
      <c r="M6240" s="142" t="str">
        <f>+VLOOKUP($E6240,IPC_2018!$B$8:$T$347,7,0)</f>
        <v>Alto</v>
      </c>
    </row>
    <row r="6241" spans="1:13" x14ac:dyDescent="0.3">
      <c r="A6241" s="139">
        <f t="shared" si="6337"/>
        <v>165</v>
      </c>
      <c r="B6241" s="148">
        <f t="shared" si="6339"/>
        <v>3</v>
      </c>
      <c r="D6241" s="149" t="str">
        <f>+VLOOKUP($A6241,mUNICIPIOS!$B$4:$F$343,2,0)</f>
        <v>Retalhuleu</v>
      </c>
      <c r="E6241" s="149">
        <f>+VLOOKUP($A6241,mUNICIPIOS!$B$4:$F$343,3,0)</f>
        <v>1108</v>
      </c>
      <c r="F6241" s="149" t="str">
        <f>+VLOOKUP($A6241,mUNICIPIOS!$B$4:$F$343,4,0)</f>
        <v>Nuevo San Carlos</v>
      </c>
      <c r="G6241" s="139" t="str">
        <f t="shared" ref="G6241:K6241" si="6391">+G6203</f>
        <v>01</v>
      </c>
      <c r="H6241" t="str">
        <f t="shared" si="6391"/>
        <v>IPC</v>
      </c>
      <c r="I6241" t="str">
        <f t="shared" si="6391"/>
        <v>Índice de Participación Ciudadana</v>
      </c>
      <c r="J6241" t="str">
        <f t="shared" si="6391"/>
        <v>01-03</v>
      </c>
      <c r="K6241" t="str">
        <f t="shared" si="6391"/>
        <v>Participación  de organizaciones de jóvenes, mujeres, pueblos mayas, xincas, garífunas, y otras organizaciones en el Comude</v>
      </c>
      <c r="L6241" s="150">
        <f>+VLOOKUP($E6241,IPC_2018!$B$8:$T$347,9,0)</f>
        <v>0.82800608828006084</v>
      </c>
      <c r="M6241" s="142" t="str">
        <f>+VLOOKUP($E6241,IPC_2018!$B$8:$T$347,10,0)</f>
        <v>Alto</v>
      </c>
    </row>
    <row r="6242" spans="1:13" x14ac:dyDescent="0.3">
      <c r="A6242" s="139">
        <f t="shared" si="6337"/>
        <v>165</v>
      </c>
      <c r="B6242" s="148">
        <f t="shared" si="6339"/>
        <v>4</v>
      </c>
      <c r="D6242" s="149" t="str">
        <f>+VLOOKUP($A6242,mUNICIPIOS!$B$4:$F$343,2,0)</f>
        <v>Retalhuleu</v>
      </c>
      <c r="E6242" s="149">
        <f>+VLOOKUP($A6242,mUNICIPIOS!$B$4:$F$343,3,0)</f>
        <v>1108</v>
      </c>
      <c r="F6242" s="149" t="str">
        <f>+VLOOKUP($A6242,mUNICIPIOS!$B$4:$F$343,4,0)</f>
        <v>Nuevo San Carlos</v>
      </c>
      <c r="G6242" s="139" t="str">
        <f t="shared" ref="G6242:K6242" si="6392">+G6204</f>
        <v>01</v>
      </c>
      <c r="H6242" t="str">
        <f t="shared" si="6392"/>
        <v>IPC</v>
      </c>
      <c r="I6242" t="str">
        <f t="shared" si="6392"/>
        <v>Índice de Participación Ciudadana</v>
      </c>
      <c r="J6242" t="str">
        <f t="shared" si="6392"/>
        <v>01-04</v>
      </c>
      <c r="K6242" t="str">
        <f t="shared" si="6392"/>
        <v>Representatividad territorial del Comude.</v>
      </c>
      <c r="L6242" s="150">
        <f>+VLOOKUP($E6242,IPC_2018!$B$8:$T$347,12,0)</f>
        <v>1</v>
      </c>
      <c r="M6242" s="142" t="str">
        <f>+VLOOKUP($E6242,IPC_2018!$B$8:$T$347,13,0)</f>
        <v>Alto</v>
      </c>
    </row>
    <row r="6243" spans="1:13" x14ac:dyDescent="0.3">
      <c r="A6243" s="139">
        <f t="shared" si="6337"/>
        <v>165</v>
      </c>
      <c r="B6243" s="148">
        <f t="shared" si="6339"/>
        <v>5</v>
      </c>
      <c r="D6243" s="149" t="str">
        <f>+VLOOKUP($A6243,mUNICIPIOS!$B$4:$F$343,2,0)</f>
        <v>Retalhuleu</v>
      </c>
      <c r="E6243" s="149">
        <f>+VLOOKUP($A6243,mUNICIPIOS!$B$4:$F$343,3,0)</f>
        <v>1108</v>
      </c>
      <c r="F6243" s="149" t="str">
        <f>+VLOOKUP($A6243,mUNICIPIOS!$B$4:$F$343,4,0)</f>
        <v>Nuevo San Carlos</v>
      </c>
      <c r="G6243" s="139" t="str">
        <f t="shared" ref="G6243:K6243" si="6393">+G6205</f>
        <v>01</v>
      </c>
      <c r="H6243" t="str">
        <f t="shared" si="6393"/>
        <v>IPC</v>
      </c>
      <c r="I6243" t="str">
        <f t="shared" si="6393"/>
        <v>Índice de Participación Ciudadana</v>
      </c>
      <c r="J6243" t="str">
        <f t="shared" si="6393"/>
        <v>01-05</v>
      </c>
      <c r="K6243" t="str">
        <f t="shared" si="6393"/>
        <v>Funcionamiento del Comude</v>
      </c>
      <c r="L6243" s="150">
        <f>+VLOOKUP($E6243,IPC_2018!$B$8:$T$347,15,0)</f>
        <v>0.38427561851034475</v>
      </c>
      <c r="M6243" s="142" t="str">
        <f>+VLOOKUP($E6243,IPC_2018!$B$8:$T$347,16,0)</f>
        <v>Medio bajo</v>
      </c>
    </row>
    <row r="6244" spans="1:13" x14ac:dyDescent="0.3">
      <c r="A6244" s="139">
        <f t="shared" si="6337"/>
        <v>165</v>
      </c>
      <c r="B6244" s="148">
        <f t="shared" si="6339"/>
        <v>6</v>
      </c>
      <c r="D6244" s="149" t="str">
        <f>+VLOOKUP($A6244,mUNICIPIOS!$B$4:$F$343,2,0)</f>
        <v>Retalhuleu</v>
      </c>
      <c r="E6244" s="149">
        <f>+VLOOKUP($A6244,mUNICIPIOS!$B$4:$F$343,3,0)</f>
        <v>1108</v>
      </c>
      <c r="F6244" s="149" t="str">
        <f>+VLOOKUP($A6244,mUNICIPIOS!$B$4:$F$343,4,0)</f>
        <v>Nuevo San Carlos</v>
      </c>
      <c r="G6244" s="139" t="str">
        <f t="shared" ref="G6244:K6244" si="6394">+G6206</f>
        <v>01</v>
      </c>
      <c r="H6244" t="str">
        <f t="shared" si="6394"/>
        <v>IPC</v>
      </c>
      <c r="I6244" t="str">
        <f t="shared" si="6394"/>
        <v>Índice de Participación Ciudadana</v>
      </c>
      <c r="J6244" t="str">
        <f t="shared" si="6394"/>
        <v>INDICE</v>
      </c>
      <c r="K6244">
        <f t="shared" si="6394"/>
        <v>0</v>
      </c>
      <c r="L6244" s="150">
        <f>+VLOOKUP($E6244,IPC_2018!$B$8:$T$347,18,0)</f>
        <v>0.77316170046300536</v>
      </c>
      <c r="M6244" s="142" t="str">
        <f>+VLOOKUP($E6244,IPC_2018!$B$8:$T$347,19,0)</f>
        <v>Medio alto</v>
      </c>
    </row>
    <row r="6245" spans="1:13" x14ac:dyDescent="0.3">
      <c r="A6245" s="139">
        <f t="shared" si="6337"/>
        <v>165</v>
      </c>
      <c r="B6245" s="148">
        <f t="shared" si="6339"/>
        <v>7</v>
      </c>
      <c r="D6245" s="149" t="str">
        <f>+VLOOKUP($A6245,mUNICIPIOS!$B$4:$F$343,2,0)</f>
        <v>Retalhuleu</v>
      </c>
      <c r="E6245" s="149">
        <f>+VLOOKUP($A6245,mUNICIPIOS!$B$4:$F$343,3,0)</f>
        <v>1108</v>
      </c>
      <c r="F6245" s="149" t="str">
        <f>+VLOOKUP($A6245,mUNICIPIOS!$B$4:$F$343,4,0)</f>
        <v>Nuevo San Carlos</v>
      </c>
      <c r="G6245" s="139" t="str">
        <f t="shared" ref="G6245:K6245" si="6395">+G6207</f>
        <v>02</v>
      </c>
      <c r="H6245" t="str">
        <f t="shared" si="6395"/>
        <v>IIC</v>
      </c>
      <c r="I6245" t="str">
        <f t="shared" si="6395"/>
        <v>Índice de Información a la Ciudadanía</v>
      </c>
      <c r="J6245" t="str">
        <f t="shared" si="6395"/>
        <v>02-01</v>
      </c>
      <c r="K6245" t="str">
        <f t="shared" si="6395"/>
        <v>Rendición de cuentas cuatrimestral y anual al Comude enfocadas en resultados.</v>
      </c>
      <c r="L6245" s="150">
        <f>+VLOOKUP($E6245,IIC_2018!$B$8:$Q$347,3,0)</f>
        <v>0.4</v>
      </c>
      <c r="M6245" s="142" t="str">
        <f>+VLOOKUP($E6245,IIC_2018!$B$8:$Q$347,4,0)</f>
        <v>Medio bajo</v>
      </c>
    </row>
    <row r="6246" spans="1:13" x14ac:dyDescent="0.3">
      <c r="A6246" s="139">
        <f t="shared" si="6337"/>
        <v>165</v>
      </c>
      <c r="B6246" s="148">
        <f t="shared" si="6339"/>
        <v>8</v>
      </c>
      <c r="D6246" s="149" t="str">
        <f>+VLOOKUP($A6246,mUNICIPIOS!$B$4:$F$343,2,0)</f>
        <v>Retalhuleu</v>
      </c>
      <c r="E6246" s="149">
        <f>+VLOOKUP($A6246,mUNICIPIOS!$B$4:$F$343,3,0)</f>
        <v>1108</v>
      </c>
      <c r="F6246" s="149" t="str">
        <f>+VLOOKUP($A6246,mUNICIPIOS!$B$4:$F$343,4,0)</f>
        <v>Nuevo San Carlos</v>
      </c>
      <c r="G6246" s="139" t="str">
        <f t="shared" ref="G6246:K6246" si="6396">+G6208</f>
        <v>02</v>
      </c>
      <c r="H6246" t="str">
        <f t="shared" si="6396"/>
        <v>IIC</v>
      </c>
      <c r="I6246" t="str">
        <f t="shared" si="6396"/>
        <v>Índice de Información a la Ciudadanía</v>
      </c>
      <c r="J6246" t="str">
        <f t="shared" si="6396"/>
        <v>02-02</v>
      </c>
      <c r="K6246" t="str">
        <f t="shared" si="6396"/>
        <v>Información presupuestaria y otra información brindada a la ciudadanía disponible en medios locales de comunicación.</v>
      </c>
      <c r="L6246" s="150">
        <f>+VLOOKUP($E6246,IIC_2018!$B$8:$Q$347,6,0)</f>
        <v>1</v>
      </c>
      <c r="M6246" s="142" t="str">
        <f>+VLOOKUP($E6246,IIC_2018!$B$8:$Q$347,7,0)</f>
        <v>Alto</v>
      </c>
    </row>
    <row r="6247" spans="1:13" x14ac:dyDescent="0.3">
      <c r="A6247" s="139">
        <f t="shared" si="6337"/>
        <v>165</v>
      </c>
      <c r="B6247" s="148">
        <f t="shared" si="6339"/>
        <v>9</v>
      </c>
      <c r="D6247" s="149" t="str">
        <f>+VLOOKUP($A6247,mUNICIPIOS!$B$4:$F$343,2,0)</f>
        <v>Retalhuleu</v>
      </c>
      <c r="E6247" s="149">
        <f>+VLOOKUP($A6247,mUNICIPIOS!$B$4:$F$343,3,0)</f>
        <v>1108</v>
      </c>
      <c r="F6247" s="149" t="str">
        <f>+VLOOKUP($A6247,mUNICIPIOS!$B$4:$F$343,4,0)</f>
        <v>Nuevo San Carlos</v>
      </c>
      <c r="G6247" s="139" t="str">
        <f t="shared" ref="G6247:K6247" si="6397">+G6209</f>
        <v>02</v>
      </c>
      <c r="H6247" t="str">
        <f t="shared" si="6397"/>
        <v>IIC</v>
      </c>
      <c r="I6247" t="str">
        <f t="shared" si="6397"/>
        <v>Índice de Información a la Ciudadanía</v>
      </c>
      <c r="J6247" t="str">
        <f t="shared" si="6397"/>
        <v>02-03</v>
      </c>
      <c r="K6247" t="str">
        <f t="shared" si="6397"/>
        <v>Información pública de oficio actualizada y disponible de acuerdo a la LAIP y uso de internet.</v>
      </c>
      <c r="L6247" s="150">
        <f>+VLOOKUP($E6247,IIC_2018!$B$8:$Q$347,9,0)</f>
        <v>0.99999999999999989</v>
      </c>
      <c r="M6247" s="142" t="str">
        <f>+VLOOKUP($E6247,IIC_2018!$B$8:$Q$347,10,0)</f>
        <v>Alto</v>
      </c>
    </row>
    <row r="6248" spans="1:13" x14ac:dyDescent="0.3">
      <c r="A6248" s="139">
        <f t="shared" si="6337"/>
        <v>165</v>
      </c>
      <c r="B6248" s="148">
        <f t="shared" si="6339"/>
        <v>10</v>
      </c>
      <c r="D6248" s="149" t="str">
        <f>+VLOOKUP($A6248,mUNICIPIOS!$B$4:$F$343,2,0)</f>
        <v>Retalhuleu</v>
      </c>
      <c r="E6248" s="149">
        <f>+VLOOKUP($A6248,mUNICIPIOS!$B$4:$F$343,3,0)</f>
        <v>1108</v>
      </c>
      <c r="F6248" s="149" t="str">
        <f>+VLOOKUP($A6248,mUNICIPIOS!$B$4:$F$343,4,0)</f>
        <v>Nuevo San Carlos</v>
      </c>
      <c r="G6248" s="139" t="str">
        <f t="shared" ref="G6248:K6248" si="6398">+G6210</f>
        <v>02</v>
      </c>
      <c r="H6248" t="str">
        <f t="shared" si="6398"/>
        <v>IIC</v>
      </c>
      <c r="I6248" t="str">
        <f t="shared" si="6398"/>
        <v>Índice de Información a la Ciudadanía</v>
      </c>
      <c r="J6248" t="str">
        <f t="shared" si="6398"/>
        <v>02-04</v>
      </c>
      <c r="K6248" t="str">
        <f t="shared" si="6398"/>
        <v>Relación del monto contratado por medio de Guate compras con el total del presupuesto de egresos vigente.</v>
      </c>
      <c r="L6248" s="150">
        <f>+VLOOKUP($E6248,IIC_2018!$B$8:$Q$347,12,0)</f>
        <v>0.76830460505500409</v>
      </c>
      <c r="M6248" s="142" t="str">
        <f>+VLOOKUP($E6248,IIC_2018!$B$8:$Q$347,13,0)</f>
        <v>Medio alto</v>
      </c>
    </row>
    <row r="6249" spans="1:13" x14ac:dyDescent="0.3">
      <c r="A6249" s="139">
        <f t="shared" si="6337"/>
        <v>165</v>
      </c>
      <c r="B6249" s="148">
        <f t="shared" si="6339"/>
        <v>11</v>
      </c>
      <c r="D6249" s="149" t="str">
        <f>+VLOOKUP($A6249,mUNICIPIOS!$B$4:$F$343,2,0)</f>
        <v>Retalhuleu</v>
      </c>
      <c r="E6249" s="149">
        <f>+VLOOKUP($A6249,mUNICIPIOS!$B$4:$F$343,3,0)</f>
        <v>1108</v>
      </c>
      <c r="F6249" s="149" t="str">
        <f>+VLOOKUP($A6249,mUNICIPIOS!$B$4:$F$343,4,0)</f>
        <v>Nuevo San Carlos</v>
      </c>
      <c r="G6249" s="139" t="str">
        <f t="shared" ref="G6249:K6249" si="6399">+G6211</f>
        <v>02</v>
      </c>
      <c r="H6249" t="str">
        <f t="shared" si="6399"/>
        <v>IIC</v>
      </c>
      <c r="I6249" t="str">
        <f t="shared" si="6399"/>
        <v>Índice de Información a la Ciudadanía</v>
      </c>
      <c r="J6249" t="str">
        <f t="shared" si="6399"/>
        <v>INDICE</v>
      </c>
      <c r="K6249">
        <f t="shared" si="6399"/>
        <v>0</v>
      </c>
      <c r="L6249" s="150">
        <f>+VLOOKUP($E6249,IIC_2018!$B$8:$Q$347,15,0)</f>
        <v>0.79207615126375097</v>
      </c>
      <c r="M6249" s="142" t="str">
        <f>+VLOOKUP($E6249,IIC_2018!$B$8:$Q$347,16,0)</f>
        <v>Medio alto</v>
      </c>
    </row>
    <row r="6250" spans="1:13" x14ac:dyDescent="0.3">
      <c r="A6250" s="139">
        <f t="shared" si="6337"/>
        <v>165</v>
      </c>
      <c r="B6250" s="148">
        <f t="shared" si="6339"/>
        <v>12</v>
      </c>
      <c r="D6250" s="149" t="str">
        <f>+VLOOKUP($A6250,mUNICIPIOS!$B$4:$F$343,2,0)</f>
        <v>Retalhuleu</v>
      </c>
      <c r="E6250" s="149">
        <f>+VLOOKUP($A6250,mUNICIPIOS!$B$4:$F$343,3,0)</f>
        <v>1108</v>
      </c>
      <c r="F6250" s="149" t="str">
        <f>+VLOOKUP($A6250,mUNICIPIOS!$B$4:$F$343,4,0)</f>
        <v>Nuevo San Carlos</v>
      </c>
      <c r="G6250" s="139" t="str">
        <f t="shared" ref="G6250:K6250" si="6400">+G6212</f>
        <v>03</v>
      </c>
      <c r="H6250" t="str">
        <f t="shared" si="6400"/>
        <v>ISP</v>
      </c>
      <c r="I6250" t="str">
        <f t="shared" si="6400"/>
        <v>Índice de Servicios Públicos</v>
      </c>
      <c r="J6250" t="str">
        <f t="shared" si="6400"/>
        <v>03-01</v>
      </c>
      <c r="K6250" t="str">
        <f t="shared" si="6400"/>
        <v>Cobertura del servicio público de agua</v>
      </c>
      <c r="L6250" s="150">
        <f>+VLOOKUP($E6250,ISP_2018!$B$8:$T$347,3,0)</f>
        <v>6.7252974650801864E-2</v>
      </c>
      <c r="M6250" s="142" t="str">
        <f>+VLOOKUP($E6250,ISP_2018!$B$8:$T$347,4,0)</f>
        <v>Bajo</v>
      </c>
    </row>
    <row r="6251" spans="1:13" x14ac:dyDescent="0.3">
      <c r="A6251" s="139">
        <f t="shared" si="6337"/>
        <v>165</v>
      </c>
      <c r="B6251" s="148">
        <f t="shared" si="6339"/>
        <v>13</v>
      </c>
      <c r="D6251" s="149" t="str">
        <f>+VLOOKUP($A6251,mUNICIPIOS!$B$4:$F$343,2,0)</f>
        <v>Retalhuleu</v>
      </c>
      <c r="E6251" s="149">
        <f>+VLOOKUP($A6251,mUNICIPIOS!$B$4:$F$343,3,0)</f>
        <v>1108</v>
      </c>
      <c r="F6251" s="149" t="str">
        <f>+VLOOKUP($A6251,mUNICIPIOS!$B$4:$F$343,4,0)</f>
        <v>Nuevo San Carlos</v>
      </c>
      <c r="G6251" s="139" t="str">
        <f t="shared" ref="G6251:K6251" si="6401">+G6213</f>
        <v>03</v>
      </c>
      <c r="H6251" t="str">
        <f t="shared" si="6401"/>
        <v>ISP</v>
      </c>
      <c r="I6251" t="str">
        <f t="shared" si="6401"/>
        <v>Índice de Servicios Públicos</v>
      </c>
      <c r="J6251" t="str">
        <f t="shared" si="6401"/>
        <v>03-02</v>
      </c>
      <c r="K6251" t="str">
        <f t="shared" si="6401"/>
        <v>Control de la calidad del servicio público de agua</v>
      </c>
      <c r="L6251" s="150">
        <f>+VLOOKUP($E6251,ISP_2018!$B$8:$T$347,6,0)</f>
        <v>0</v>
      </c>
      <c r="M6251" s="142" t="str">
        <f>+VLOOKUP($E6251,ISP_2018!$B$8:$T$347,7,0)</f>
        <v>Bajo</v>
      </c>
    </row>
    <row r="6252" spans="1:13" x14ac:dyDescent="0.3">
      <c r="A6252" s="139">
        <f t="shared" si="6337"/>
        <v>165</v>
      </c>
      <c r="B6252" s="148">
        <f t="shared" si="6339"/>
        <v>14</v>
      </c>
      <c r="D6252" s="149" t="str">
        <f>+VLOOKUP($A6252,mUNICIPIOS!$B$4:$F$343,2,0)</f>
        <v>Retalhuleu</v>
      </c>
      <c r="E6252" s="149">
        <f>+VLOOKUP($A6252,mUNICIPIOS!$B$4:$F$343,3,0)</f>
        <v>1108</v>
      </c>
      <c r="F6252" s="149" t="str">
        <f>+VLOOKUP($A6252,mUNICIPIOS!$B$4:$F$343,4,0)</f>
        <v>Nuevo San Carlos</v>
      </c>
      <c r="G6252" s="139" t="str">
        <f t="shared" ref="G6252:K6252" si="6402">+G6214</f>
        <v>03</v>
      </c>
      <c r="H6252" t="str">
        <f t="shared" si="6402"/>
        <v>ISP</v>
      </c>
      <c r="I6252" t="str">
        <f t="shared" si="6402"/>
        <v>Índice de Servicios Públicos</v>
      </c>
      <c r="J6252" t="str">
        <f t="shared" si="6402"/>
        <v>03-03</v>
      </c>
      <c r="K6252" t="str">
        <f t="shared" si="6402"/>
        <v>Disposición  y tratamiento  de aguas residuales</v>
      </c>
      <c r="L6252" s="150">
        <f>+VLOOKUP($E6252,ISP_2018!$B$8:$T$347,9,0)</f>
        <v>0.81961475148338137</v>
      </c>
      <c r="M6252" s="142" t="str">
        <f>+VLOOKUP($E6252,ISP_2018!$B$8:$T$347,10,0)</f>
        <v>Alto</v>
      </c>
    </row>
    <row r="6253" spans="1:13" x14ac:dyDescent="0.3">
      <c r="A6253" s="139">
        <f t="shared" ref="A6253:A6316" si="6403">+IF(B6252=38,A6252+1,A6252)</f>
        <v>165</v>
      </c>
      <c r="B6253" s="148">
        <f t="shared" si="6339"/>
        <v>15</v>
      </c>
      <c r="D6253" s="149" t="str">
        <f>+VLOOKUP($A6253,mUNICIPIOS!$B$4:$F$343,2,0)</f>
        <v>Retalhuleu</v>
      </c>
      <c r="E6253" s="149">
        <f>+VLOOKUP($A6253,mUNICIPIOS!$B$4:$F$343,3,0)</f>
        <v>1108</v>
      </c>
      <c r="F6253" s="149" t="str">
        <f>+VLOOKUP($A6253,mUNICIPIOS!$B$4:$F$343,4,0)</f>
        <v>Nuevo San Carlos</v>
      </c>
      <c r="G6253" s="139" t="str">
        <f t="shared" ref="G6253:K6253" si="6404">+G6215</f>
        <v>03</v>
      </c>
      <c r="H6253" t="str">
        <f t="shared" si="6404"/>
        <v>ISP</v>
      </c>
      <c r="I6253" t="str">
        <f t="shared" si="6404"/>
        <v>Índice de Servicios Públicos</v>
      </c>
      <c r="J6253" t="str">
        <f t="shared" si="6404"/>
        <v>03-04</v>
      </c>
      <c r="K6253" t="str">
        <f t="shared" si="6404"/>
        <v>Gestión y manejo de los residuos y desechos sólidos</v>
      </c>
      <c r="L6253" s="150">
        <f>+VLOOKUP($E6253,ISP_2018!$B$8:$T$347,12,0)</f>
        <v>0.58764085725339321</v>
      </c>
      <c r="M6253" s="142" t="str">
        <f>+VLOOKUP($E6253,ISP_2018!$B$8:$T$347,13,0)</f>
        <v>Medio</v>
      </c>
    </row>
    <row r="6254" spans="1:13" x14ac:dyDescent="0.3">
      <c r="A6254" s="139">
        <f t="shared" si="6403"/>
        <v>165</v>
      </c>
      <c r="B6254" s="148">
        <f t="shared" ref="B6254:B6317" si="6405">+B6216</f>
        <v>16</v>
      </c>
      <c r="D6254" s="149" t="str">
        <f>+VLOOKUP($A6254,mUNICIPIOS!$B$4:$F$343,2,0)</f>
        <v>Retalhuleu</v>
      </c>
      <c r="E6254" s="149">
        <f>+VLOOKUP($A6254,mUNICIPIOS!$B$4:$F$343,3,0)</f>
        <v>1108</v>
      </c>
      <c r="F6254" s="149" t="str">
        <f>+VLOOKUP($A6254,mUNICIPIOS!$B$4:$F$343,4,0)</f>
        <v>Nuevo San Carlos</v>
      </c>
      <c r="G6254" s="139" t="str">
        <f t="shared" ref="G6254:K6254" si="6406">+G6216</f>
        <v>03</v>
      </c>
      <c r="H6254" t="str">
        <f t="shared" si="6406"/>
        <v>ISP</v>
      </c>
      <c r="I6254" t="str">
        <f t="shared" si="6406"/>
        <v>Índice de Servicios Públicos</v>
      </c>
      <c r="J6254" t="str">
        <f t="shared" si="6406"/>
        <v>03-05</v>
      </c>
      <c r="K6254" t="str">
        <f t="shared" si="6406"/>
        <v>Gestión de servicios públicos municipales</v>
      </c>
      <c r="L6254" s="150">
        <f>+VLOOKUP($E6254,ISP_2018!$B$8:$T$347,15,0)</f>
        <v>0.67741935483870974</v>
      </c>
      <c r="M6254" s="142" t="str">
        <f>+VLOOKUP($E6254,ISP_2018!$B$8:$T$347,16,0)</f>
        <v>Medio alto</v>
      </c>
    </row>
    <row r="6255" spans="1:13" x14ac:dyDescent="0.3">
      <c r="A6255" s="139">
        <f t="shared" si="6403"/>
        <v>165</v>
      </c>
      <c r="B6255" s="148">
        <f t="shared" si="6405"/>
        <v>17</v>
      </c>
      <c r="D6255" s="149" t="str">
        <f>+VLOOKUP($A6255,mUNICIPIOS!$B$4:$F$343,2,0)</f>
        <v>Retalhuleu</v>
      </c>
      <c r="E6255" s="149">
        <f>+VLOOKUP($A6255,mUNICIPIOS!$B$4:$F$343,3,0)</f>
        <v>1108</v>
      </c>
      <c r="F6255" s="149" t="str">
        <f>+VLOOKUP($A6255,mUNICIPIOS!$B$4:$F$343,4,0)</f>
        <v>Nuevo San Carlos</v>
      </c>
      <c r="G6255" s="139" t="str">
        <f t="shared" ref="G6255:K6255" si="6407">+G6217</f>
        <v>03</v>
      </c>
      <c r="H6255" t="str">
        <f t="shared" si="6407"/>
        <v>ISP</v>
      </c>
      <c r="I6255" t="str">
        <f t="shared" si="6407"/>
        <v>Índice de Servicios Públicos</v>
      </c>
      <c r="J6255" t="str">
        <f t="shared" si="6407"/>
        <v>INDICE</v>
      </c>
      <c r="K6255">
        <f t="shared" si="6407"/>
        <v>0</v>
      </c>
      <c r="L6255" s="150">
        <f>+VLOOKUP($E6255,ISP_2018!$B$8:$T$347,18,0)</f>
        <v>0.42366029018017703</v>
      </c>
      <c r="M6255" s="142" t="str">
        <f>+VLOOKUP($E6255,ISP_2018!$B$8:$T$347,19,0)</f>
        <v>Medio</v>
      </c>
    </row>
    <row r="6256" spans="1:13" x14ac:dyDescent="0.3">
      <c r="A6256" s="139">
        <f t="shared" si="6403"/>
        <v>165</v>
      </c>
      <c r="B6256" s="148">
        <f t="shared" si="6405"/>
        <v>18</v>
      </c>
      <c r="D6256" s="149" t="str">
        <f>+VLOOKUP($A6256,mUNICIPIOS!$B$4:$F$343,2,0)</f>
        <v>Retalhuleu</v>
      </c>
      <c r="E6256" s="149">
        <f>+VLOOKUP($A6256,mUNICIPIOS!$B$4:$F$343,3,0)</f>
        <v>1108</v>
      </c>
      <c r="F6256" s="149" t="str">
        <f>+VLOOKUP($A6256,mUNICIPIOS!$B$4:$F$343,4,0)</f>
        <v>Nuevo San Carlos</v>
      </c>
      <c r="G6256" s="139" t="str">
        <f t="shared" ref="G6256:K6256" si="6408">+G6218</f>
        <v>04</v>
      </c>
      <c r="H6256" t="str">
        <f t="shared" si="6408"/>
        <v>IGA</v>
      </c>
      <c r="I6256" t="str">
        <f t="shared" si="6408"/>
        <v>Índice de Gestión Administrativa</v>
      </c>
      <c r="J6256" t="str">
        <f t="shared" si="6408"/>
        <v>04-01</v>
      </c>
      <c r="K6256" t="str">
        <f t="shared" si="6408"/>
        <v>Existencia de elementos de atención municipal orientada al vecino</v>
      </c>
      <c r="L6256" s="150">
        <f>+VLOOKUP($E6256,IGA_2018!$B$8:$N$347,3,0)</f>
        <v>0.5</v>
      </c>
      <c r="M6256" s="142" t="str">
        <f>+VLOOKUP($E6256,IGA_2018!$B$8:$N$347,4,0)</f>
        <v>Medio</v>
      </c>
    </row>
    <row r="6257" spans="1:13" x14ac:dyDescent="0.3">
      <c r="A6257" s="139">
        <f t="shared" si="6403"/>
        <v>165</v>
      </c>
      <c r="B6257" s="148">
        <f t="shared" si="6405"/>
        <v>19</v>
      </c>
      <c r="D6257" s="149" t="str">
        <f>+VLOOKUP($A6257,mUNICIPIOS!$B$4:$F$343,2,0)</f>
        <v>Retalhuleu</v>
      </c>
      <c r="E6257" s="149">
        <f>+VLOOKUP($A6257,mUNICIPIOS!$B$4:$F$343,3,0)</f>
        <v>1108</v>
      </c>
      <c r="F6257" s="149" t="str">
        <f>+VLOOKUP($A6257,mUNICIPIOS!$B$4:$F$343,4,0)</f>
        <v>Nuevo San Carlos</v>
      </c>
      <c r="G6257" s="139" t="str">
        <f t="shared" ref="G6257:K6257" si="6409">+G6219</f>
        <v>04</v>
      </c>
      <c r="H6257" t="str">
        <f t="shared" si="6409"/>
        <v>IGA</v>
      </c>
      <c r="I6257" t="str">
        <f t="shared" si="6409"/>
        <v>Índice de Gestión Administrativa</v>
      </c>
      <c r="J6257" t="str">
        <f t="shared" si="6409"/>
        <v>04-02</v>
      </c>
      <c r="K6257" t="str">
        <f t="shared" si="6409"/>
        <v>Gestión del recurso humano.</v>
      </c>
      <c r="L6257" s="150">
        <f>+VLOOKUP($E6257,IGA_2018!$B$8:$N$347,6,0)</f>
        <v>0.49549317537986109</v>
      </c>
      <c r="M6257" s="142" t="str">
        <f>+VLOOKUP($E6257,IGA_2018!$B$8:$N$347,7,0)</f>
        <v>Medio</v>
      </c>
    </row>
    <row r="6258" spans="1:13" x14ac:dyDescent="0.3">
      <c r="A6258" s="139">
        <f t="shared" si="6403"/>
        <v>165</v>
      </c>
      <c r="B6258" s="148">
        <f t="shared" si="6405"/>
        <v>20</v>
      </c>
      <c r="D6258" s="149" t="str">
        <f>+VLOOKUP($A6258,mUNICIPIOS!$B$4:$F$343,2,0)</f>
        <v>Retalhuleu</v>
      </c>
      <c r="E6258" s="149">
        <f>+VLOOKUP($A6258,mUNICIPIOS!$B$4:$F$343,3,0)</f>
        <v>1108</v>
      </c>
      <c r="F6258" s="149" t="str">
        <f>+VLOOKUP($A6258,mUNICIPIOS!$B$4:$F$343,4,0)</f>
        <v>Nuevo San Carlos</v>
      </c>
      <c r="G6258" s="139" t="str">
        <f t="shared" ref="G6258:K6258" si="6410">+G6220</f>
        <v>04</v>
      </c>
      <c r="H6258" t="str">
        <f t="shared" si="6410"/>
        <v>IGA</v>
      </c>
      <c r="I6258" t="str">
        <f t="shared" si="6410"/>
        <v>Índice de Gestión Administrativa</v>
      </c>
      <c r="J6258" t="str">
        <f t="shared" si="6410"/>
        <v>04-03</v>
      </c>
      <c r="K6258" t="str">
        <f t="shared" si="6410"/>
        <v>Existencia de oficinas municipales con instrumentos de gestión.</v>
      </c>
      <c r="L6258" s="150">
        <f>+VLOOKUP($E6258,IGA_2018!$B$8:$N$347,9,0)</f>
        <v>0.72738095238095235</v>
      </c>
      <c r="M6258" s="142" t="str">
        <f>+VLOOKUP($E6258,IGA_2018!$B$8:$N$347,10,0)</f>
        <v>Medio alto</v>
      </c>
    </row>
    <row r="6259" spans="1:13" x14ac:dyDescent="0.3">
      <c r="A6259" s="139">
        <f t="shared" si="6403"/>
        <v>165</v>
      </c>
      <c r="B6259" s="148">
        <f t="shared" si="6405"/>
        <v>21</v>
      </c>
      <c r="D6259" s="149" t="str">
        <f>+VLOOKUP($A6259,mUNICIPIOS!$B$4:$F$343,2,0)</f>
        <v>Retalhuleu</v>
      </c>
      <c r="E6259" s="149">
        <f>+VLOOKUP($A6259,mUNICIPIOS!$B$4:$F$343,3,0)</f>
        <v>1108</v>
      </c>
      <c r="F6259" s="149" t="str">
        <f>+VLOOKUP($A6259,mUNICIPIOS!$B$4:$F$343,4,0)</f>
        <v>Nuevo San Carlos</v>
      </c>
      <c r="G6259" s="139" t="str">
        <f t="shared" ref="G6259:K6259" si="6411">+G6221</f>
        <v>04</v>
      </c>
      <c r="H6259" t="str">
        <f t="shared" si="6411"/>
        <v>IGA</v>
      </c>
      <c r="I6259" t="str">
        <f t="shared" si="6411"/>
        <v>Índice de Gestión Administrativa</v>
      </c>
      <c r="J6259" t="str">
        <f t="shared" si="6411"/>
        <v>INDICE</v>
      </c>
      <c r="K6259">
        <f t="shared" si="6411"/>
        <v>0</v>
      </c>
      <c r="L6259" s="150">
        <f>+VLOOKUP($E6259,IGA_2018!$B$8:$N$347,12,0)</f>
        <v>0.57800594471628464</v>
      </c>
      <c r="M6259" s="142" t="str">
        <f>+VLOOKUP($E6259,IGA_2018!$B$8:$N$347,13,0)</f>
        <v>Medio</v>
      </c>
    </row>
    <row r="6260" spans="1:13" x14ac:dyDescent="0.3">
      <c r="A6260" s="139">
        <f t="shared" si="6403"/>
        <v>165</v>
      </c>
      <c r="B6260" s="148">
        <f t="shared" si="6405"/>
        <v>22</v>
      </c>
      <c r="D6260" s="149" t="str">
        <f>+VLOOKUP($A6260,mUNICIPIOS!$B$4:$F$343,2,0)</f>
        <v>Retalhuleu</v>
      </c>
      <c r="E6260" s="149">
        <f>+VLOOKUP($A6260,mUNICIPIOS!$B$4:$F$343,3,0)</f>
        <v>1108</v>
      </c>
      <c r="F6260" s="149" t="str">
        <f>+VLOOKUP($A6260,mUNICIPIOS!$B$4:$F$343,4,0)</f>
        <v>Nuevo San Carlos</v>
      </c>
      <c r="G6260" s="139" t="str">
        <f t="shared" ref="G6260:K6260" si="6412">+G6222</f>
        <v>05</v>
      </c>
      <c r="H6260" t="str">
        <f t="shared" si="6412"/>
        <v>IGF</v>
      </c>
      <c r="I6260" t="str">
        <f t="shared" si="6412"/>
        <v>Índice de Gestión Financiera</v>
      </c>
      <c r="J6260" t="str">
        <f t="shared" si="6412"/>
        <v>05-01</v>
      </c>
      <c r="K6260" t="str">
        <f t="shared" si="6412"/>
        <v>Autonomía financiera municipal</v>
      </c>
      <c r="L6260" s="150">
        <f>+VLOOKUP($E6260,IGF_2018!$B$8:$Z$347,3,0)</f>
        <v>0.10997032746240937</v>
      </c>
      <c r="M6260" s="142" t="str">
        <f>+VLOOKUP($E6260,IGF_2018!$B$8:$Z$347,4,0)</f>
        <v>Bajo</v>
      </c>
    </row>
    <row r="6261" spans="1:13" x14ac:dyDescent="0.3">
      <c r="A6261" s="139">
        <f t="shared" si="6403"/>
        <v>165</v>
      </c>
      <c r="B6261" s="148">
        <f t="shared" si="6405"/>
        <v>23</v>
      </c>
      <c r="D6261" s="149" t="str">
        <f>+VLOOKUP($A6261,mUNICIPIOS!$B$4:$F$343,2,0)</f>
        <v>Retalhuleu</v>
      </c>
      <c r="E6261" s="149">
        <f>+VLOOKUP($A6261,mUNICIPIOS!$B$4:$F$343,3,0)</f>
        <v>1108</v>
      </c>
      <c r="F6261" s="149" t="str">
        <f>+VLOOKUP($A6261,mUNICIPIOS!$B$4:$F$343,4,0)</f>
        <v>Nuevo San Carlos</v>
      </c>
      <c r="G6261" s="139" t="str">
        <f t="shared" ref="G6261:K6261" si="6413">+G6223</f>
        <v>05</v>
      </c>
      <c r="H6261" t="str">
        <f t="shared" si="6413"/>
        <v>IGF</v>
      </c>
      <c r="I6261" t="str">
        <f t="shared" si="6413"/>
        <v>Índice de Gestión Financiera</v>
      </c>
      <c r="J6261" t="str">
        <f t="shared" si="6413"/>
        <v>05-02</v>
      </c>
      <c r="K6261" t="str">
        <f t="shared" si="6413"/>
        <v xml:space="preserve">Ingresos propios por habitante -sin regalías- </v>
      </c>
      <c r="L6261" s="150">
        <f>+VLOOKUP($E6261,IGF_2018!$B$8:$Z$347,6,0)</f>
        <v>4.6797477557544938E-2</v>
      </c>
      <c r="M6261" s="142" t="str">
        <f>+VLOOKUP($E6261,IGF_2018!$B$8:$Z$347,7,0)</f>
        <v>Bajo</v>
      </c>
    </row>
    <row r="6262" spans="1:13" x14ac:dyDescent="0.3">
      <c r="A6262" s="139">
        <f t="shared" si="6403"/>
        <v>165</v>
      </c>
      <c r="B6262" s="148">
        <f t="shared" si="6405"/>
        <v>24</v>
      </c>
      <c r="D6262" s="149" t="str">
        <f>+VLOOKUP($A6262,mUNICIPIOS!$B$4:$F$343,2,0)</f>
        <v>Retalhuleu</v>
      </c>
      <c r="E6262" s="149">
        <f>+VLOOKUP($A6262,mUNICIPIOS!$B$4:$F$343,3,0)</f>
        <v>1108</v>
      </c>
      <c r="F6262" s="149" t="str">
        <f>+VLOOKUP($A6262,mUNICIPIOS!$B$4:$F$343,4,0)</f>
        <v>Nuevo San Carlos</v>
      </c>
      <c r="G6262" s="139" t="str">
        <f t="shared" ref="G6262:K6262" si="6414">+G6224</f>
        <v>05</v>
      </c>
      <c r="H6262" t="str">
        <f t="shared" si="6414"/>
        <v>IGF</v>
      </c>
      <c r="I6262" t="str">
        <f t="shared" si="6414"/>
        <v>Índice de Gestión Financiera</v>
      </c>
      <c r="J6262" t="str">
        <f t="shared" si="6414"/>
        <v>05-03</v>
      </c>
      <c r="K6262" t="str">
        <f t="shared" si="6414"/>
        <v>Ingresos del IUSI en relación a los ingresos propios -sin regalías-</v>
      </c>
      <c r="L6262" s="150">
        <f>+VLOOKUP($E6262,IGF_2018!$B$8:$Z$347,9,0)</f>
        <v>8.2657812456651991E-2</v>
      </c>
      <c r="M6262" s="142" t="str">
        <f>+VLOOKUP($E6262,IGF_2018!$B$8:$Z$347,10,0)</f>
        <v>Bajo</v>
      </c>
    </row>
    <row r="6263" spans="1:13" x14ac:dyDescent="0.3">
      <c r="A6263" s="139">
        <f t="shared" si="6403"/>
        <v>165</v>
      </c>
      <c r="B6263" s="148">
        <f t="shared" si="6405"/>
        <v>25</v>
      </c>
      <c r="D6263" s="149" t="str">
        <f>+VLOOKUP($A6263,mUNICIPIOS!$B$4:$F$343,2,0)</f>
        <v>Retalhuleu</v>
      </c>
      <c r="E6263" s="149">
        <f>+VLOOKUP($A6263,mUNICIPIOS!$B$4:$F$343,3,0)</f>
        <v>1108</v>
      </c>
      <c r="F6263" s="149" t="str">
        <f>+VLOOKUP($A6263,mUNICIPIOS!$B$4:$F$343,4,0)</f>
        <v>Nuevo San Carlos</v>
      </c>
      <c r="G6263" s="139" t="str">
        <f t="shared" ref="G6263:K6263" si="6415">+G6225</f>
        <v>05</v>
      </c>
      <c r="H6263" t="str">
        <f t="shared" si="6415"/>
        <v>IGF</v>
      </c>
      <c r="I6263" t="str">
        <f t="shared" si="6415"/>
        <v>Índice de Gestión Financiera</v>
      </c>
      <c r="J6263" t="str">
        <f t="shared" si="6415"/>
        <v>05-04</v>
      </c>
      <c r="K6263" t="str">
        <f t="shared" si="6415"/>
        <v>Inversión anual en capital fijo por habitante</v>
      </c>
      <c r="L6263" s="150">
        <f>+VLOOKUP($E6263,IGF_2018!$B$8:$Z$347,12,0)</f>
        <v>4.5300941502748236E-2</v>
      </c>
      <c r="M6263" s="142" t="str">
        <f>+VLOOKUP($E6263,IGF_2018!$B$8:$Z$347,13,0)</f>
        <v>Bajo</v>
      </c>
    </row>
    <row r="6264" spans="1:13" x14ac:dyDescent="0.3">
      <c r="A6264" s="139">
        <f t="shared" si="6403"/>
        <v>165</v>
      </c>
      <c r="B6264" s="148">
        <f t="shared" si="6405"/>
        <v>26</v>
      </c>
      <c r="D6264" s="149" t="str">
        <f>+VLOOKUP($A6264,mUNICIPIOS!$B$4:$F$343,2,0)</f>
        <v>Retalhuleu</v>
      </c>
      <c r="E6264" s="149">
        <f>+VLOOKUP($A6264,mUNICIPIOS!$B$4:$F$343,3,0)</f>
        <v>1108</v>
      </c>
      <c r="F6264" s="149" t="str">
        <f>+VLOOKUP($A6264,mUNICIPIOS!$B$4:$F$343,4,0)</f>
        <v>Nuevo San Carlos</v>
      </c>
      <c r="G6264" s="139" t="str">
        <f t="shared" ref="G6264:K6264" si="6416">+G6226</f>
        <v>05</v>
      </c>
      <c r="H6264" t="str">
        <f t="shared" si="6416"/>
        <v>IGF</v>
      </c>
      <c r="I6264" t="str">
        <f t="shared" si="6416"/>
        <v>Índice de Gestión Financiera</v>
      </c>
      <c r="J6264" t="str">
        <f t="shared" si="6416"/>
        <v>05-05</v>
      </c>
      <c r="K6264" t="str">
        <f t="shared" si="6416"/>
        <v>Inversión anual en capital fijo con recursos percibidos por ingresos propios</v>
      </c>
      <c r="L6264" s="150">
        <f>+VLOOKUP($E6264,IGF_2018!$B$8:$Z$347,15,0)</f>
        <v>8.5126342191692642E-2</v>
      </c>
      <c r="M6264" s="142" t="str">
        <f>+VLOOKUP($E6264,IGF_2018!$B$8:$Z$347,16,0)</f>
        <v>Bajo</v>
      </c>
    </row>
    <row r="6265" spans="1:13" x14ac:dyDescent="0.3">
      <c r="A6265" s="139">
        <f t="shared" si="6403"/>
        <v>165</v>
      </c>
      <c r="B6265" s="148">
        <f t="shared" si="6405"/>
        <v>27</v>
      </c>
      <c r="D6265" s="149" t="str">
        <f>+VLOOKUP($A6265,mUNICIPIOS!$B$4:$F$343,2,0)</f>
        <v>Retalhuleu</v>
      </c>
      <c r="E6265" s="149">
        <f>+VLOOKUP($A6265,mUNICIPIOS!$B$4:$F$343,3,0)</f>
        <v>1108</v>
      </c>
      <c r="F6265" s="149" t="str">
        <f>+VLOOKUP($A6265,mUNICIPIOS!$B$4:$F$343,4,0)</f>
        <v>Nuevo San Carlos</v>
      </c>
      <c r="G6265" s="139" t="str">
        <f t="shared" ref="G6265:K6265" si="6417">+G6227</f>
        <v>05</v>
      </c>
      <c r="H6265" t="str">
        <f t="shared" si="6417"/>
        <v>IGF</v>
      </c>
      <c r="I6265" t="str">
        <f t="shared" si="6417"/>
        <v>Índice de Gestión Financiera</v>
      </c>
      <c r="J6265" t="str">
        <f t="shared" si="6417"/>
        <v>05-06</v>
      </c>
      <c r="K6265" t="str">
        <f t="shared" si="6417"/>
        <v xml:space="preserve">Inversión anual en capital fijo con recursos percibidos por transferencias del Gobierno Central </v>
      </c>
      <c r="L6265" s="150">
        <f>+VLOOKUP($E6265,IGF_2018!$B$8:$Z$347,18,0)</f>
        <v>0.24425626315102597</v>
      </c>
      <c r="M6265" s="142" t="str">
        <f>+VLOOKUP($E6265,IGF_2018!$B$8:$Z$347,19,0)</f>
        <v>Medio bajo</v>
      </c>
    </row>
    <row r="6266" spans="1:13" x14ac:dyDescent="0.3">
      <c r="A6266" s="139">
        <f t="shared" si="6403"/>
        <v>165</v>
      </c>
      <c r="B6266" s="148">
        <f t="shared" si="6405"/>
        <v>28</v>
      </c>
      <c r="D6266" s="149" t="str">
        <f>+VLOOKUP($A6266,mUNICIPIOS!$B$4:$F$343,2,0)</f>
        <v>Retalhuleu</v>
      </c>
      <c r="E6266" s="149">
        <f>+VLOOKUP($A6266,mUNICIPIOS!$B$4:$F$343,3,0)</f>
        <v>1108</v>
      </c>
      <c r="F6266" s="149" t="str">
        <f>+VLOOKUP($A6266,mUNICIPIOS!$B$4:$F$343,4,0)</f>
        <v>Nuevo San Carlos</v>
      </c>
      <c r="G6266" s="139" t="str">
        <f t="shared" ref="G6266:K6266" si="6418">+G6228</f>
        <v>05</v>
      </c>
      <c r="H6266" t="str">
        <f t="shared" si="6418"/>
        <v>IGF</v>
      </c>
      <c r="I6266" t="str">
        <f t="shared" si="6418"/>
        <v>Índice de Gestión Financiera</v>
      </c>
      <c r="J6266" t="str">
        <f t="shared" si="6418"/>
        <v>05-07</v>
      </c>
      <c r="K6266" t="str">
        <f t="shared" si="6418"/>
        <v>Financiamiento por endeudamiento municipal</v>
      </c>
      <c r="L6266" s="150">
        <f>+VLOOKUP($E6266,IGF_2018!$B$8:$Z$347,21,0)</f>
        <v>1</v>
      </c>
      <c r="M6266" s="142" t="str">
        <f>+VLOOKUP($E6266,IGF_2018!$B$8:$Z$347,22,0)</f>
        <v>Alto</v>
      </c>
    </row>
    <row r="6267" spans="1:13" x14ac:dyDescent="0.3">
      <c r="A6267" s="139">
        <f t="shared" si="6403"/>
        <v>165</v>
      </c>
      <c r="B6267" s="148">
        <f t="shared" si="6405"/>
        <v>29</v>
      </c>
      <c r="D6267" s="149" t="str">
        <f>+VLOOKUP($A6267,mUNICIPIOS!$B$4:$F$343,2,0)</f>
        <v>Retalhuleu</v>
      </c>
      <c r="E6267" s="149">
        <f>+VLOOKUP($A6267,mUNICIPIOS!$B$4:$F$343,3,0)</f>
        <v>1108</v>
      </c>
      <c r="F6267" s="149" t="str">
        <f>+VLOOKUP($A6267,mUNICIPIOS!$B$4:$F$343,4,0)</f>
        <v>Nuevo San Carlos</v>
      </c>
      <c r="G6267" s="139" t="str">
        <f t="shared" ref="G6267:K6267" si="6419">+G6229</f>
        <v>05</v>
      </c>
      <c r="H6267" t="str">
        <f t="shared" si="6419"/>
        <v>IGF</v>
      </c>
      <c r="I6267" t="str">
        <f t="shared" si="6419"/>
        <v>Índice de Gestión Financiera</v>
      </c>
      <c r="J6267" t="str">
        <f t="shared" si="6419"/>
        <v>INDICE</v>
      </c>
      <c r="K6267">
        <f t="shared" si="6419"/>
        <v>0</v>
      </c>
      <c r="L6267" s="150">
        <f>+VLOOKUP($E6267,IGF_2018!$B$8:$Z$347,24,0)</f>
        <v>0.27708769693420277</v>
      </c>
      <c r="M6267" s="142" t="str">
        <f>+VLOOKUP($E6267,IGF_2018!$B$8:$Z$347,25,0)</f>
        <v>Medio bajo</v>
      </c>
    </row>
    <row r="6268" spans="1:13" x14ac:dyDescent="0.3">
      <c r="A6268" s="139">
        <f t="shared" si="6403"/>
        <v>165</v>
      </c>
      <c r="B6268" s="148">
        <f t="shared" si="6405"/>
        <v>30</v>
      </c>
      <c r="D6268" s="149" t="str">
        <f>+VLOOKUP($A6268,mUNICIPIOS!$B$4:$F$343,2,0)</f>
        <v>Retalhuleu</v>
      </c>
      <c r="E6268" s="149">
        <f>+VLOOKUP($A6268,mUNICIPIOS!$B$4:$F$343,3,0)</f>
        <v>1108</v>
      </c>
      <c r="F6268" s="149" t="str">
        <f>+VLOOKUP($A6268,mUNICIPIOS!$B$4:$F$343,4,0)</f>
        <v>Nuevo San Carlos</v>
      </c>
      <c r="G6268" s="139" t="str">
        <f t="shared" ref="G6268:K6268" si="6420">+G6230</f>
        <v>06</v>
      </c>
      <c r="H6268" t="str">
        <f t="shared" si="6420"/>
        <v>IGE</v>
      </c>
      <c r="I6268" t="str">
        <f t="shared" si="6420"/>
        <v>Índice de Gestión Estratégica</v>
      </c>
      <c r="J6268" t="str">
        <f t="shared" si="6420"/>
        <v>06-01</v>
      </c>
      <c r="K6268" t="str">
        <f t="shared" si="6420"/>
        <v>Ejecución del Plan Operativo Anual  (POA)</v>
      </c>
      <c r="L6268" s="150">
        <f>+VLOOKUP($E6268,IGE_2018!$B$8:$Z$347,3,0)</f>
        <v>0.9447368421052631</v>
      </c>
      <c r="M6268" s="142" t="str">
        <f>+VLOOKUP($E6268,IGE_2018!$B$8:$Z$347,4,0)</f>
        <v>Alto</v>
      </c>
    </row>
    <row r="6269" spans="1:13" x14ac:dyDescent="0.3">
      <c r="A6269" s="139">
        <f t="shared" si="6403"/>
        <v>165</v>
      </c>
      <c r="B6269" s="148">
        <f t="shared" si="6405"/>
        <v>31</v>
      </c>
      <c r="D6269" s="149" t="str">
        <f>+VLOOKUP($A6269,mUNICIPIOS!$B$4:$F$343,2,0)</f>
        <v>Retalhuleu</v>
      </c>
      <c r="E6269" s="149">
        <f>+VLOOKUP($A6269,mUNICIPIOS!$B$4:$F$343,3,0)</f>
        <v>1108</v>
      </c>
      <c r="F6269" s="149" t="str">
        <f>+VLOOKUP($A6269,mUNICIPIOS!$B$4:$F$343,4,0)</f>
        <v>Nuevo San Carlos</v>
      </c>
      <c r="G6269" s="139" t="str">
        <f t="shared" ref="G6269:K6269" si="6421">+G6231</f>
        <v>06</v>
      </c>
      <c r="H6269" t="str">
        <f t="shared" si="6421"/>
        <v>IGE</v>
      </c>
      <c r="I6269" t="str">
        <f t="shared" si="6421"/>
        <v>Índice de Gestión Estratégica</v>
      </c>
      <c r="J6269" t="str">
        <f t="shared" si="6421"/>
        <v>06-02</v>
      </c>
      <c r="K6269" t="str">
        <f t="shared" si="6421"/>
        <v>Relación Plan de Desarrollo Municipal y Ordenamiento Territorial (PDM-OT) - Plan Estratégico Institucional (PEI) - Plan Operativo Multianual (POM) - Plan Operativo Anual (POA)</v>
      </c>
      <c r="L6269" s="150">
        <f>+VLOOKUP($E6269,IGE_2018!$B$8:$Z$347,6,0)</f>
        <v>0.6757894736842105</v>
      </c>
      <c r="M6269" s="142" t="str">
        <f>+VLOOKUP($E6269,IGE_2018!$B$8:$Z$347,7,0)</f>
        <v>Medio alto</v>
      </c>
    </row>
    <row r="6270" spans="1:13" x14ac:dyDescent="0.3">
      <c r="A6270" s="139">
        <f t="shared" si="6403"/>
        <v>165</v>
      </c>
      <c r="B6270" s="148">
        <f t="shared" si="6405"/>
        <v>32</v>
      </c>
      <c r="D6270" s="149" t="str">
        <f>+VLOOKUP($A6270,mUNICIPIOS!$B$4:$F$343,2,0)</f>
        <v>Retalhuleu</v>
      </c>
      <c r="E6270" s="149">
        <f>+VLOOKUP($A6270,mUNICIPIOS!$B$4:$F$343,3,0)</f>
        <v>1108</v>
      </c>
      <c r="F6270" s="149" t="str">
        <f>+VLOOKUP($A6270,mUNICIPIOS!$B$4:$F$343,4,0)</f>
        <v>Nuevo San Carlos</v>
      </c>
      <c r="G6270" s="139" t="str">
        <f t="shared" ref="G6270:K6270" si="6422">+G6232</f>
        <v>06</v>
      </c>
      <c r="H6270" t="str">
        <f t="shared" si="6422"/>
        <v>IGE</v>
      </c>
      <c r="I6270" t="str">
        <f t="shared" si="6422"/>
        <v>Índice de Gestión Estratégica</v>
      </c>
      <c r="J6270" t="str">
        <f t="shared" si="6422"/>
        <v>06-03</v>
      </c>
      <c r="K6270" t="str">
        <f t="shared" si="6422"/>
        <v>Presupuesto de egresos relacionado a competencias municipales que responden a prioridades nacionales de desarrollo.</v>
      </c>
      <c r="L6270" s="150">
        <f>+VLOOKUP($E6270,IGE_2018!$B$8:$Z$347,9,0)</f>
        <v>0.34395678941505975</v>
      </c>
      <c r="M6270" s="142" t="str">
        <f>+VLOOKUP($E6270,IGE_2018!$B$8:$Z$347,10,0)</f>
        <v>Medio bajo</v>
      </c>
    </row>
    <row r="6271" spans="1:13" x14ac:dyDescent="0.3">
      <c r="A6271" s="139">
        <f t="shared" si="6403"/>
        <v>165</v>
      </c>
      <c r="B6271" s="148">
        <f t="shared" si="6405"/>
        <v>33</v>
      </c>
      <c r="D6271" s="149" t="str">
        <f>+VLOOKUP($A6271,mUNICIPIOS!$B$4:$F$343,2,0)</f>
        <v>Retalhuleu</v>
      </c>
      <c r="E6271" s="149">
        <f>+VLOOKUP($A6271,mUNICIPIOS!$B$4:$F$343,3,0)</f>
        <v>1108</v>
      </c>
      <c r="F6271" s="149" t="str">
        <f>+VLOOKUP($A6271,mUNICIPIOS!$B$4:$F$343,4,0)</f>
        <v>Nuevo San Carlos</v>
      </c>
      <c r="G6271" s="139" t="str">
        <f t="shared" ref="G6271:K6271" si="6423">+G6233</f>
        <v>06</v>
      </c>
      <c r="H6271" t="str">
        <f t="shared" si="6423"/>
        <v>IGE</v>
      </c>
      <c r="I6271" t="str">
        <f t="shared" si="6423"/>
        <v>Índice de Gestión Estratégica</v>
      </c>
      <c r="J6271" t="str">
        <f t="shared" si="6423"/>
        <v>06-04</v>
      </c>
      <c r="K6271" t="str">
        <f t="shared" si="6423"/>
        <v>Institucionalización de la gestión ordenada del territorio</v>
      </c>
      <c r="L6271" s="150">
        <f>+VLOOKUP($E6271,IGE_2018!$B$8:$Z$347,12,0)</f>
        <v>0.7</v>
      </c>
      <c r="M6271" s="142" t="str">
        <f>+VLOOKUP($E6271,IGE_2018!$B$8:$Z$347,13,0)</f>
        <v>Medio alto</v>
      </c>
    </row>
    <row r="6272" spans="1:13" x14ac:dyDescent="0.3">
      <c r="A6272" s="139">
        <f t="shared" si="6403"/>
        <v>165</v>
      </c>
      <c r="B6272" s="148">
        <f t="shared" si="6405"/>
        <v>34</v>
      </c>
      <c r="D6272" s="149" t="str">
        <f>+VLOOKUP($A6272,mUNICIPIOS!$B$4:$F$343,2,0)</f>
        <v>Retalhuleu</v>
      </c>
      <c r="E6272" s="149">
        <f>+VLOOKUP($A6272,mUNICIPIOS!$B$4:$F$343,3,0)</f>
        <v>1108</v>
      </c>
      <c r="F6272" s="149" t="str">
        <f>+VLOOKUP($A6272,mUNICIPIOS!$B$4:$F$343,4,0)</f>
        <v>Nuevo San Carlos</v>
      </c>
      <c r="G6272" s="139" t="str">
        <f t="shared" ref="G6272:K6272" si="6424">+G6234</f>
        <v>06</v>
      </c>
      <c r="H6272" t="str">
        <f t="shared" si="6424"/>
        <v>IGE</v>
      </c>
      <c r="I6272" t="str">
        <f t="shared" si="6424"/>
        <v>Índice de Gestión Estratégica</v>
      </c>
      <c r="J6272" t="str">
        <f t="shared" si="6424"/>
        <v>06-05</v>
      </c>
      <c r="K6272" t="str">
        <f t="shared" si="6424"/>
        <v>Acciones para la gestión ordenada del territorio</v>
      </c>
      <c r="L6272" s="150">
        <f>+VLOOKUP($E6272,IGE_2018!$B$8:$Z$347,15,0)</f>
        <v>0.6000000000000002</v>
      </c>
      <c r="M6272" s="142" t="str">
        <f>+VLOOKUP($E6272,IGE_2018!$B$8:$Z$347,16,0)</f>
        <v>Medio</v>
      </c>
    </row>
    <row r="6273" spans="1:13" x14ac:dyDescent="0.3">
      <c r="A6273" s="139">
        <f t="shared" si="6403"/>
        <v>165</v>
      </c>
      <c r="B6273" s="148">
        <f t="shared" si="6405"/>
        <v>35</v>
      </c>
      <c r="D6273" s="149" t="str">
        <f>+VLOOKUP($A6273,mUNICIPIOS!$B$4:$F$343,2,0)</f>
        <v>Retalhuleu</v>
      </c>
      <c r="E6273" s="149">
        <f>+VLOOKUP($A6273,mUNICIPIOS!$B$4:$F$343,3,0)</f>
        <v>1108</v>
      </c>
      <c r="F6273" s="149" t="str">
        <f>+VLOOKUP($A6273,mUNICIPIOS!$B$4:$F$343,4,0)</f>
        <v>Nuevo San Carlos</v>
      </c>
      <c r="G6273" s="139" t="str">
        <f t="shared" ref="G6273:K6273" si="6425">+G6235</f>
        <v>06</v>
      </c>
      <c r="H6273" t="str">
        <f t="shared" si="6425"/>
        <v>IGE</v>
      </c>
      <c r="I6273" t="str">
        <f t="shared" si="6425"/>
        <v>Índice de Gestión Estratégica</v>
      </c>
      <c r="J6273" t="str">
        <f t="shared" si="6425"/>
        <v>06-06</v>
      </c>
      <c r="K6273" t="str">
        <f t="shared" si="6425"/>
        <v>Gestión de riesgo en la formulación de proyectos derivados de la planificación operativa anual</v>
      </c>
      <c r="L6273" s="150">
        <f>+VLOOKUP($E6273,IGE_2018!$B$8:$Z$347,18,0)</f>
        <v>0.32963988919667586</v>
      </c>
      <c r="M6273" s="142" t="str">
        <f>+VLOOKUP($E6273,IGE_2018!$B$8:$Z$347,19,0)</f>
        <v>Medio bajo</v>
      </c>
    </row>
    <row r="6274" spans="1:13" x14ac:dyDescent="0.3">
      <c r="A6274" s="139">
        <f t="shared" si="6403"/>
        <v>165</v>
      </c>
      <c r="B6274" s="148">
        <f t="shared" si="6405"/>
        <v>36</v>
      </c>
      <c r="D6274" s="149" t="str">
        <f>+VLOOKUP($A6274,mUNICIPIOS!$B$4:$F$343,2,0)</f>
        <v>Retalhuleu</v>
      </c>
      <c r="E6274" s="149">
        <f>+VLOOKUP($A6274,mUNICIPIOS!$B$4:$F$343,3,0)</f>
        <v>1108</v>
      </c>
      <c r="F6274" s="149" t="str">
        <f>+VLOOKUP($A6274,mUNICIPIOS!$B$4:$F$343,4,0)</f>
        <v>Nuevo San Carlos</v>
      </c>
      <c r="G6274" s="139" t="str">
        <f t="shared" ref="G6274:K6274" si="6426">+G6236</f>
        <v>06</v>
      </c>
      <c r="H6274" t="str">
        <f t="shared" si="6426"/>
        <v>IGE</v>
      </c>
      <c r="I6274" t="str">
        <f t="shared" si="6426"/>
        <v>Índice de Gestión Estratégica</v>
      </c>
      <c r="J6274" t="str">
        <f t="shared" si="6426"/>
        <v>06-07</v>
      </c>
      <c r="K6274" t="str">
        <f t="shared" si="6426"/>
        <v>Ingresos por servicios ambientales en relación a los ingresos propios sin regalías</v>
      </c>
      <c r="L6274" s="150">
        <f>+VLOOKUP($E6274,IGE_2018!$B$8:$Z$347,21,0)</f>
        <v>0</v>
      </c>
      <c r="M6274" s="142" t="str">
        <f>+VLOOKUP($E6274,IGE_2018!$B$8:$Z$347,22,0)</f>
        <v>Bajo</v>
      </c>
    </row>
    <row r="6275" spans="1:13" x14ac:dyDescent="0.3">
      <c r="A6275" s="139">
        <f t="shared" si="6403"/>
        <v>165</v>
      </c>
      <c r="B6275" s="148">
        <f t="shared" si="6405"/>
        <v>37</v>
      </c>
      <c r="D6275" s="149" t="str">
        <f>+VLOOKUP($A6275,mUNICIPIOS!$B$4:$F$343,2,0)</f>
        <v>Retalhuleu</v>
      </c>
      <c r="E6275" s="149">
        <f>+VLOOKUP($A6275,mUNICIPIOS!$B$4:$F$343,3,0)</f>
        <v>1108</v>
      </c>
      <c r="F6275" s="149" t="str">
        <f>+VLOOKUP($A6275,mUNICIPIOS!$B$4:$F$343,4,0)</f>
        <v>Nuevo San Carlos</v>
      </c>
      <c r="G6275" s="139" t="str">
        <f t="shared" ref="G6275:K6275" si="6427">+G6237</f>
        <v>06</v>
      </c>
      <c r="H6275" t="str">
        <f t="shared" si="6427"/>
        <v>IGE</v>
      </c>
      <c r="I6275" t="str">
        <f t="shared" si="6427"/>
        <v>Índice de Gestión Estratégica</v>
      </c>
      <c r="J6275" t="str">
        <f t="shared" si="6427"/>
        <v>INDICE</v>
      </c>
      <c r="K6275">
        <f t="shared" si="6427"/>
        <v>0</v>
      </c>
      <c r="L6275" s="150">
        <f>+VLOOKUP($E6275,IGE_2018!$B$8:$Z$347,24,0)</f>
        <v>0.52203213364185352</v>
      </c>
      <c r="M6275" s="142" t="str">
        <f>+VLOOKUP($E6275,IGE_2018!$B$8:$Z$347,25,0)</f>
        <v>Medio</v>
      </c>
    </row>
    <row r="6276" spans="1:13" x14ac:dyDescent="0.3">
      <c r="A6276" s="139">
        <f t="shared" si="6403"/>
        <v>165</v>
      </c>
      <c r="B6276" s="148">
        <f t="shared" si="6405"/>
        <v>38</v>
      </c>
      <c r="D6276" s="149" t="str">
        <f>+VLOOKUP($A6276,mUNICIPIOS!$B$4:$F$343,2,0)</f>
        <v>Retalhuleu</v>
      </c>
      <c r="E6276" s="149">
        <f>+VLOOKUP($A6276,mUNICIPIOS!$B$4:$F$343,3,0)</f>
        <v>1108</v>
      </c>
      <c r="F6276" s="149" t="str">
        <f>+VLOOKUP($A6276,mUNICIPIOS!$B$4:$F$343,4,0)</f>
        <v>Nuevo San Carlos</v>
      </c>
      <c r="G6276" s="139" t="str">
        <f t="shared" ref="G6276:K6276" si="6428">+G6238</f>
        <v>RANKING</v>
      </c>
      <c r="H6276" t="str">
        <f t="shared" si="6428"/>
        <v>RGM</v>
      </c>
      <c r="I6276" t="str">
        <f t="shared" si="6428"/>
        <v>Ranking de la Gestión Municipal 2018</v>
      </c>
      <c r="J6276" t="str">
        <f t="shared" si="6428"/>
        <v>RANKING</v>
      </c>
      <c r="K6276">
        <f t="shared" si="6428"/>
        <v>0</v>
      </c>
      <c r="L6276" s="151">
        <f>+VLOOKUP($E6276,Resultados_generales!$C$8:$AE$347,27,0)</f>
        <v>0.53162165182103704</v>
      </c>
      <c r="M6276" t="str">
        <f>+VLOOKUP($E6276,Resultados_generales!$C$8:$AE$347,28,0)</f>
        <v>Medio</v>
      </c>
    </row>
    <row r="6277" spans="1:13" x14ac:dyDescent="0.3">
      <c r="A6277" s="139">
        <f t="shared" si="6403"/>
        <v>166</v>
      </c>
      <c r="B6277" s="148">
        <f t="shared" si="6405"/>
        <v>1</v>
      </c>
      <c r="D6277" s="149" t="str">
        <f>+VLOOKUP($A6277,mUNICIPIOS!$B$4:$F$343,2,0)</f>
        <v>Retalhuleu</v>
      </c>
      <c r="E6277" s="149">
        <f>+VLOOKUP($A6277,mUNICIPIOS!$B$4:$F$343,3,0)</f>
        <v>1109</v>
      </c>
      <c r="F6277" s="149" t="str">
        <f>+VLOOKUP($A6277,mUNICIPIOS!$B$4:$F$343,4,0)</f>
        <v>El Asintal</v>
      </c>
      <c r="G6277" s="139" t="str">
        <f t="shared" ref="G6277:K6277" si="6429">+G6239</f>
        <v>01</v>
      </c>
      <c r="H6277" t="str">
        <f t="shared" si="6429"/>
        <v>IPC</v>
      </c>
      <c r="I6277" t="str">
        <f t="shared" si="6429"/>
        <v>Índice de Participación Ciudadana</v>
      </c>
      <c r="J6277" t="str">
        <f t="shared" si="6429"/>
        <v>01-01</v>
      </c>
      <c r="K6277" t="str">
        <f t="shared" si="6429"/>
        <v>Número de reuniones del COMUDE en el año de la medición.</v>
      </c>
      <c r="L6277" s="150">
        <f>+VLOOKUP($E6277,IPC_2018!$B$8:$T$347,3,0)</f>
        <v>0.66666666666666663</v>
      </c>
      <c r="M6277" s="142" t="str">
        <f>+VLOOKUP($E6277,IPC_2018!$B$8:$T$347,4,0)</f>
        <v>Medio alto</v>
      </c>
    </row>
    <row r="6278" spans="1:13" x14ac:dyDescent="0.3">
      <c r="A6278" s="139">
        <f t="shared" si="6403"/>
        <v>166</v>
      </c>
      <c r="B6278" s="148">
        <f t="shared" si="6405"/>
        <v>2</v>
      </c>
      <c r="D6278" s="149" t="str">
        <f>+VLOOKUP($A6278,mUNICIPIOS!$B$4:$F$343,2,0)</f>
        <v>Retalhuleu</v>
      </c>
      <c r="E6278" s="149">
        <f>+VLOOKUP($A6278,mUNICIPIOS!$B$4:$F$343,3,0)</f>
        <v>1109</v>
      </c>
      <c r="F6278" s="149" t="str">
        <f>+VLOOKUP($A6278,mUNICIPIOS!$B$4:$F$343,4,0)</f>
        <v>El Asintal</v>
      </c>
      <c r="G6278" s="139" t="str">
        <f t="shared" ref="G6278:K6278" si="6430">+G6240</f>
        <v>01</v>
      </c>
      <c r="H6278" t="str">
        <f t="shared" si="6430"/>
        <v>IPC</v>
      </c>
      <c r="I6278" t="str">
        <f t="shared" si="6430"/>
        <v>Índice de Participación Ciudadana</v>
      </c>
      <c r="J6278" t="str">
        <f t="shared" si="6430"/>
        <v>01-02</v>
      </c>
      <c r="K6278" t="str">
        <f t="shared" si="6430"/>
        <v>Participación de Alcaldes, Concejales y Síndicos determinados o designados en el COMUDE</v>
      </c>
      <c r="L6278" s="150">
        <f>+VLOOKUP($E6278,IPC_2018!$B$8:$T$347,6,0)</f>
        <v>0.5</v>
      </c>
      <c r="M6278" s="142" t="str">
        <f>+VLOOKUP($E6278,IPC_2018!$B$8:$T$347,7,0)</f>
        <v>Medio</v>
      </c>
    </row>
    <row r="6279" spans="1:13" x14ac:dyDescent="0.3">
      <c r="A6279" s="139">
        <f t="shared" si="6403"/>
        <v>166</v>
      </c>
      <c r="B6279" s="148">
        <f t="shared" si="6405"/>
        <v>3</v>
      </c>
      <c r="D6279" s="149" t="str">
        <f>+VLOOKUP($A6279,mUNICIPIOS!$B$4:$F$343,2,0)</f>
        <v>Retalhuleu</v>
      </c>
      <c r="E6279" s="149">
        <f>+VLOOKUP($A6279,mUNICIPIOS!$B$4:$F$343,3,0)</f>
        <v>1109</v>
      </c>
      <c r="F6279" s="149" t="str">
        <f>+VLOOKUP($A6279,mUNICIPIOS!$B$4:$F$343,4,0)</f>
        <v>El Asintal</v>
      </c>
      <c r="G6279" s="139" t="str">
        <f t="shared" ref="G6279:K6279" si="6431">+G6241</f>
        <v>01</v>
      </c>
      <c r="H6279" t="str">
        <f t="shared" si="6431"/>
        <v>IPC</v>
      </c>
      <c r="I6279" t="str">
        <f t="shared" si="6431"/>
        <v>Índice de Participación Ciudadana</v>
      </c>
      <c r="J6279" t="str">
        <f t="shared" si="6431"/>
        <v>01-03</v>
      </c>
      <c r="K6279" t="str">
        <f t="shared" si="6431"/>
        <v>Participación  de organizaciones de jóvenes, mujeres, pueblos mayas, xincas, garífunas, y otras organizaciones en el Comude</v>
      </c>
      <c r="L6279" s="150">
        <f>+VLOOKUP($E6279,IPC_2018!$B$8:$T$347,9,0)</f>
        <v>0</v>
      </c>
      <c r="M6279" s="142" t="str">
        <f>+VLOOKUP($E6279,IPC_2018!$B$8:$T$347,10,0)</f>
        <v>Bajo</v>
      </c>
    </row>
    <row r="6280" spans="1:13" x14ac:dyDescent="0.3">
      <c r="A6280" s="139">
        <f t="shared" si="6403"/>
        <v>166</v>
      </c>
      <c r="B6280" s="148">
        <f t="shared" si="6405"/>
        <v>4</v>
      </c>
      <c r="D6280" s="149" t="str">
        <f>+VLOOKUP($A6280,mUNICIPIOS!$B$4:$F$343,2,0)</f>
        <v>Retalhuleu</v>
      </c>
      <c r="E6280" s="149">
        <f>+VLOOKUP($A6280,mUNICIPIOS!$B$4:$F$343,3,0)</f>
        <v>1109</v>
      </c>
      <c r="F6280" s="149" t="str">
        <f>+VLOOKUP($A6280,mUNICIPIOS!$B$4:$F$343,4,0)</f>
        <v>El Asintal</v>
      </c>
      <c r="G6280" s="139" t="str">
        <f t="shared" ref="G6280:K6280" si="6432">+G6242</f>
        <v>01</v>
      </c>
      <c r="H6280" t="str">
        <f t="shared" si="6432"/>
        <v>IPC</v>
      </c>
      <c r="I6280" t="str">
        <f t="shared" si="6432"/>
        <v>Índice de Participación Ciudadana</v>
      </c>
      <c r="J6280" t="str">
        <f t="shared" si="6432"/>
        <v>01-04</v>
      </c>
      <c r="K6280" t="str">
        <f t="shared" si="6432"/>
        <v>Representatividad territorial del Comude.</v>
      </c>
      <c r="L6280" s="150">
        <f>+VLOOKUP($E6280,IPC_2018!$B$8:$T$347,12,0)</f>
        <v>0</v>
      </c>
      <c r="M6280" s="142" t="str">
        <f>+VLOOKUP($E6280,IPC_2018!$B$8:$T$347,13,0)</f>
        <v>Bajo</v>
      </c>
    </row>
    <row r="6281" spans="1:13" x14ac:dyDescent="0.3">
      <c r="A6281" s="139">
        <f t="shared" si="6403"/>
        <v>166</v>
      </c>
      <c r="B6281" s="148">
        <f t="shared" si="6405"/>
        <v>5</v>
      </c>
      <c r="D6281" s="149" t="str">
        <f>+VLOOKUP($A6281,mUNICIPIOS!$B$4:$F$343,2,0)</f>
        <v>Retalhuleu</v>
      </c>
      <c r="E6281" s="149">
        <f>+VLOOKUP($A6281,mUNICIPIOS!$B$4:$F$343,3,0)</f>
        <v>1109</v>
      </c>
      <c r="F6281" s="149" t="str">
        <f>+VLOOKUP($A6281,mUNICIPIOS!$B$4:$F$343,4,0)</f>
        <v>El Asintal</v>
      </c>
      <c r="G6281" s="139" t="str">
        <f t="shared" ref="G6281:K6281" si="6433">+G6243</f>
        <v>01</v>
      </c>
      <c r="H6281" t="str">
        <f t="shared" si="6433"/>
        <v>IPC</v>
      </c>
      <c r="I6281" t="str">
        <f t="shared" si="6433"/>
        <v>Índice de Participación Ciudadana</v>
      </c>
      <c r="J6281" t="str">
        <f t="shared" si="6433"/>
        <v>01-05</v>
      </c>
      <c r="K6281" t="str">
        <f t="shared" si="6433"/>
        <v>Funcionamiento del Comude</v>
      </c>
      <c r="L6281" s="150">
        <f>+VLOOKUP($E6281,IPC_2018!$B$8:$T$347,15,0)</f>
        <v>0.15901060076290127</v>
      </c>
      <c r="M6281" s="142" t="str">
        <f>+VLOOKUP($E6281,IPC_2018!$B$8:$T$347,16,0)</f>
        <v>Bajo</v>
      </c>
    </row>
    <row r="6282" spans="1:13" x14ac:dyDescent="0.3">
      <c r="A6282" s="139">
        <f t="shared" si="6403"/>
        <v>166</v>
      </c>
      <c r="B6282" s="148">
        <f t="shared" si="6405"/>
        <v>6</v>
      </c>
      <c r="D6282" s="149" t="str">
        <f>+VLOOKUP($A6282,mUNICIPIOS!$B$4:$F$343,2,0)</f>
        <v>Retalhuleu</v>
      </c>
      <c r="E6282" s="149">
        <f>+VLOOKUP($A6282,mUNICIPIOS!$B$4:$F$343,3,0)</f>
        <v>1109</v>
      </c>
      <c r="F6282" s="149" t="str">
        <f>+VLOOKUP($A6282,mUNICIPIOS!$B$4:$F$343,4,0)</f>
        <v>El Asintal</v>
      </c>
      <c r="G6282" s="139" t="str">
        <f t="shared" ref="G6282:K6282" si="6434">+G6244</f>
        <v>01</v>
      </c>
      <c r="H6282" t="str">
        <f t="shared" si="6434"/>
        <v>IPC</v>
      </c>
      <c r="I6282" t="str">
        <f t="shared" si="6434"/>
        <v>Índice de Participación Ciudadana</v>
      </c>
      <c r="J6282" t="str">
        <f t="shared" si="6434"/>
        <v>INDICE</v>
      </c>
      <c r="K6282">
        <f t="shared" si="6434"/>
        <v>0</v>
      </c>
      <c r="L6282" s="150">
        <f>+VLOOKUP($E6282,IPC_2018!$B$8:$T$347,18,0)</f>
        <v>0.36968492344776849</v>
      </c>
      <c r="M6282" s="142" t="str">
        <f>+VLOOKUP($E6282,IPC_2018!$B$8:$T$347,19,0)</f>
        <v>Medio bajo</v>
      </c>
    </row>
    <row r="6283" spans="1:13" x14ac:dyDescent="0.3">
      <c r="A6283" s="139">
        <f t="shared" si="6403"/>
        <v>166</v>
      </c>
      <c r="B6283" s="148">
        <f t="shared" si="6405"/>
        <v>7</v>
      </c>
      <c r="D6283" s="149" t="str">
        <f>+VLOOKUP($A6283,mUNICIPIOS!$B$4:$F$343,2,0)</f>
        <v>Retalhuleu</v>
      </c>
      <c r="E6283" s="149">
        <f>+VLOOKUP($A6283,mUNICIPIOS!$B$4:$F$343,3,0)</f>
        <v>1109</v>
      </c>
      <c r="F6283" s="149" t="str">
        <f>+VLOOKUP($A6283,mUNICIPIOS!$B$4:$F$343,4,0)</f>
        <v>El Asintal</v>
      </c>
      <c r="G6283" s="139" t="str">
        <f t="shared" ref="G6283:K6283" si="6435">+G6245</f>
        <v>02</v>
      </c>
      <c r="H6283" t="str">
        <f t="shared" si="6435"/>
        <v>IIC</v>
      </c>
      <c r="I6283" t="str">
        <f t="shared" si="6435"/>
        <v>Índice de Información a la Ciudadanía</v>
      </c>
      <c r="J6283" t="str">
        <f t="shared" si="6435"/>
        <v>02-01</v>
      </c>
      <c r="K6283" t="str">
        <f t="shared" si="6435"/>
        <v>Rendición de cuentas cuatrimestral y anual al Comude enfocadas en resultados.</v>
      </c>
      <c r="L6283" s="150">
        <f>+VLOOKUP($E6283,IIC_2018!$B$8:$Q$347,3,0)</f>
        <v>0.4</v>
      </c>
      <c r="M6283" s="142" t="str">
        <f>+VLOOKUP($E6283,IIC_2018!$B$8:$Q$347,4,0)</f>
        <v>Medio bajo</v>
      </c>
    </row>
    <row r="6284" spans="1:13" x14ac:dyDescent="0.3">
      <c r="A6284" s="139">
        <f t="shared" si="6403"/>
        <v>166</v>
      </c>
      <c r="B6284" s="148">
        <f t="shared" si="6405"/>
        <v>8</v>
      </c>
      <c r="D6284" s="149" t="str">
        <f>+VLOOKUP($A6284,mUNICIPIOS!$B$4:$F$343,2,0)</f>
        <v>Retalhuleu</v>
      </c>
      <c r="E6284" s="149">
        <f>+VLOOKUP($A6284,mUNICIPIOS!$B$4:$F$343,3,0)</f>
        <v>1109</v>
      </c>
      <c r="F6284" s="149" t="str">
        <f>+VLOOKUP($A6284,mUNICIPIOS!$B$4:$F$343,4,0)</f>
        <v>El Asintal</v>
      </c>
      <c r="G6284" s="139" t="str">
        <f t="shared" ref="G6284:K6284" si="6436">+G6246</f>
        <v>02</v>
      </c>
      <c r="H6284" t="str">
        <f t="shared" si="6436"/>
        <v>IIC</v>
      </c>
      <c r="I6284" t="str">
        <f t="shared" si="6436"/>
        <v>Índice de Información a la Ciudadanía</v>
      </c>
      <c r="J6284" t="str">
        <f t="shared" si="6436"/>
        <v>02-02</v>
      </c>
      <c r="K6284" t="str">
        <f t="shared" si="6436"/>
        <v>Información presupuestaria y otra información brindada a la ciudadanía disponible en medios locales de comunicación.</v>
      </c>
      <c r="L6284" s="150">
        <f>+VLOOKUP($E6284,IIC_2018!$B$8:$Q$347,6,0)</f>
        <v>0.75</v>
      </c>
      <c r="M6284" s="142" t="str">
        <f>+VLOOKUP($E6284,IIC_2018!$B$8:$Q$347,7,0)</f>
        <v>Medio alto</v>
      </c>
    </row>
    <row r="6285" spans="1:13" x14ac:dyDescent="0.3">
      <c r="A6285" s="139">
        <f t="shared" si="6403"/>
        <v>166</v>
      </c>
      <c r="B6285" s="148">
        <f t="shared" si="6405"/>
        <v>9</v>
      </c>
      <c r="D6285" s="149" t="str">
        <f>+VLOOKUP($A6285,mUNICIPIOS!$B$4:$F$343,2,0)</f>
        <v>Retalhuleu</v>
      </c>
      <c r="E6285" s="149">
        <f>+VLOOKUP($A6285,mUNICIPIOS!$B$4:$F$343,3,0)</f>
        <v>1109</v>
      </c>
      <c r="F6285" s="149" t="str">
        <f>+VLOOKUP($A6285,mUNICIPIOS!$B$4:$F$343,4,0)</f>
        <v>El Asintal</v>
      </c>
      <c r="G6285" s="139" t="str">
        <f t="shared" ref="G6285:K6285" si="6437">+G6247</f>
        <v>02</v>
      </c>
      <c r="H6285" t="str">
        <f t="shared" si="6437"/>
        <v>IIC</v>
      </c>
      <c r="I6285" t="str">
        <f t="shared" si="6437"/>
        <v>Índice de Información a la Ciudadanía</v>
      </c>
      <c r="J6285" t="str">
        <f t="shared" si="6437"/>
        <v>02-03</v>
      </c>
      <c r="K6285" t="str">
        <f t="shared" si="6437"/>
        <v>Información pública de oficio actualizada y disponible de acuerdo a la LAIP y uso de internet.</v>
      </c>
      <c r="L6285" s="150">
        <f>+VLOOKUP($E6285,IIC_2018!$B$8:$Q$347,9,0)</f>
        <v>0.1</v>
      </c>
      <c r="M6285" s="142" t="str">
        <f>+VLOOKUP($E6285,IIC_2018!$B$8:$Q$347,10,0)</f>
        <v>Bajo</v>
      </c>
    </row>
    <row r="6286" spans="1:13" x14ac:dyDescent="0.3">
      <c r="A6286" s="139">
        <f t="shared" si="6403"/>
        <v>166</v>
      </c>
      <c r="B6286" s="148">
        <f t="shared" si="6405"/>
        <v>10</v>
      </c>
      <c r="D6286" s="149" t="str">
        <f>+VLOOKUP($A6286,mUNICIPIOS!$B$4:$F$343,2,0)</f>
        <v>Retalhuleu</v>
      </c>
      <c r="E6286" s="149">
        <f>+VLOOKUP($A6286,mUNICIPIOS!$B$4:$F$343,3,0)</f>
        <v>1109</v>
      </c>
      <c r="F6286" s="149" t="str">
        <f>+VLOOKUP($A6286,mUNICIPIOS!$B$4:$F$343,4,0)</f>
        <v>El Asintal</v>
      </c>
      <c r="G6286" s="139" t="str">
        <f t="shared" ref="G6286:K6286" si="6438">+G6248</f>
        <v>02</v>
      </c>
      <c r="H6286" t="str">
        <f t="shared" si="6438"/>
        <v>IIC</v>
      </c>
      <c r="I6286" t="str">
        <f t="shared" si="6438"/>
        <v>Índice de Información a la Ciudadanía</v>
      </c>
      <c r="J6286" t="str">
        <f t="shared" si="6438"/>
        <v>02-04</v>
      </c>
      <c r="K6286" t="str">
        <f t="shared" si="6438"/>
        <v>Relación del monto contratado por medio de Guate compras con el total del presupuesto de egresos vigente.</v>
      </c>
      <c r="L6286" s="150">
        <f>+VLOOKUP($E6286,IIC_2018!$B$8:$Q$347,12,0)</f>
        <v>0.61655810202255024</v>
      </c>
      <c r="M6286" s="142" t="str">
        <f>+VLOOKUP($E6286,IIC_2018!$B$8:$Q$347,13,0)</f>
        <v>Medio alto</v>
      </c>
    </row>
    <row r="6287" spans="1:13" x14ac:dyDescent="0.3">
      <c r="A6287" s="139">
        <f t="shared" si="6403"/>
        <v>166</v>
      </c>
      <c r="B6287" s="148">
        <f t="shared" si="6405"/>
        <v>11</v>
      </c>
      <c r="D6287" s="149" t="str">
        <f>+VLOOKUP($A6287,mUNICIPIOS!$B$4:$F$343,2,0)</f>
        <v>Retalhuleu</v>
      </c>
      <c r="E6287" s="149">
        <f>+VLOOKUP($A6287,mUNICIPIOS!$B$4:$F$343,3,0)</f>
        <v>1109</v>
      </c>
      <c r="F6287" s="149" t="str">
        <f>+VLOOKUP($A6287,mUNICIPIOS!$B$4:$F$343,4,0)</f>
        <v>El Asintal</v>
      </c>
      <c r="G6287" s="139" t="str">
        <f t="shared" ref="G6287:K6287" si="6439">+G6249</f>
        <v>02</v>
      </c>
      <c r="H6287" t="str">
        <f t="shared" si="6439"/>
        <v>IIC</v>
      </c>
      <c r="I6287" t="str">
        <f t="shared" si="6439"/>
        <v>Índice de Información a la Ciudadanía</v>
      </c>
      <c r="J6287" t="str">
        <f t="shared" si="6439"/>
        <v>INDICE</v>
      </c>
      <c r="K6287">
        <f t="shared" si="6439"/>
        <v>0</v>
      </c>
      <c r="L6287" s="150">
        <f>+VLOOKUP($E6287,IIC_2018!$B$8:$Q$347,15,0)</f>
        <v>0.46663952550563759</v>
      </c>
      <c r="M6287" s="142" t="str">
        <f>+VLOOKUP($E6287,IIC_2018!$B$8:$Q$347,16,0)</f>
        <v>Medio</v>
      </c>
    </row>
    <row r="6288" spans="1:13" x14ac:dyDescent="0.3">
      <c r="A6288" s="139">
        <f t="shared" si="6403"/>
        <v>166</v>
      </c>
      <c r="B6288" s="148">
        <f t="shared" si="6405"/>
        <v>12</v>
      </c>
      <c r="D6288" s="149" t="str">
        <f>+VLOOKUP($A6288,mUNICIPIOS!$B$4:$F$343,2,0)</f>
        <v>Retalhuleu</v>
      </c>
      <c r="E6288" s="149">
        <f>+VLOOKUP($A6288,mUNICIPIOS!$B$4:$F$343,3,0)</f>
        <v>1109</v>
      </c>
      <c r="F6288" s="149" t="str">
        <f>+VLOOKUP($A6288,mUNICIPIOS!$B$4:$F$343,4,0)</f>
        <v>El Asintal</v>
      </c>
      <c r="G6288" s="139" t="str">
        <f t="shared" ref="G6288:K6288" si="6440">+G6250</f>
        <v>03</v>
      </c>
      <c r="H6288" t="str">
        <f t="shared" si="6440"/>
        <v>ISP</v>
      </c>
      <c r="I6288" t="str">
        <f t="shared" si="6440"/>
        <v>Índice de Servicios Públicos</v>
      </c>
      <c r="J6288" t="str">
        <f t="shared" si="6440"/>
        <v>03-01</v>
      </c>
      <c r="K6288" t="str">
        <f t="shared" si="6440"/>
        <v>Cobertura del servicio público de agua</v>
      </c>
      <c r="L6288" s="150">
        <f>+VLOOKUP($E6288,ISP_2018!$B$8:$T$347,3,0)</f>
        <v>0</v>
      </c>
      <c r="M6288" s="142" t="str">
        <f>+VLOOKUP($E6288,ISP_2018!$B$8:$T$347,4,0)</f>
        <v>Bajo</v>
      </c>
    </row>
    <row r="6289" spans="1:13" x14ac:dyDescent="0.3">
      <c r="A6289" s="139">
        <f t="shared" si="6403"/>
        <v>166</v>
      </c>
      <c r="B6289" s="148">
        <f t="shared" si="6405"/>
        <v>13</v>
      </c>
      <c r="D6289" s="149" t="str">
        <f>+VLOOKUP($A6289,mUNICIPIOS!$B$4:$F$343,2,0)</f>
        <v>Retalhuleu</v>
      </c>
      <c r="E6289" s="149">
        <f>+VLOOKUP($A6289,mUNICIPIOS!$B$4:$F$343,3,0)</f>
        <v>1109</v>
      </c>
      <c r="F6289" s="149" t="str">
        <f>+VLOOKUP($A6289,mUNICIPIOS!$B$4:$F$343,4,0)</f>
        <v>El Asintal</v>
      </c>
      <c r="G6289" s="139" t="str">
        <f t="shared" ref="G6289:K6289" si="6441">+G6251</f>
        <v>03</v>
      </c>
      <c r="H6289" t="str">
        <f t="shared" si="6441"/>
        <v>ISP</v>
      </c>
      <c r="I6289" t="str">
        <f t="shared" si="6441"/>
        <v>Índice de Servicios Públicos</v>
      </c>
      <c r="J6289" t="str">
        <f t="shared" si="6441"/>
        <v>03-02</v>
      </c>
      <c r="K6289" t="str">
        <f t="shared" si="6441"/>
        <v>Control de la calidad del servicio público de agua</v>
      </c>
      <c r="L6289" s="150">
        <f>+VLOOKUP($E6289,ISP_2018!$B$8:$T$347,6,0)</f>
        <v>0</v>
      </c>
      <c r="M6289" s="142" t="str">
        <f>+VLOOKUP($E6289,ISP_2018!$B$8:$T$347,7,0)</f>
        <v>Bajo</v>
      </c>
    </row>
    <row r="6290" spans="1:13" x14ac:dyDescent="0.3">
      <c r="A6290" s="139">
        <f t="shared" si="6403"/>
        <v>166</v>
      </c>
      <c r="B6290" s="148">
        <f t="shared" si="6405"/>
        <v>14</v>
      </c>
      <c r="D6290" s="149" t="str">
        <f>+VLOOKUP($A6290,mUNICIPIOS!$B$4:$F$343,2,0)</f>
        <v>Retalhuleu</v>
      </c>
      <c r="E6290" s="149">
        <f>+VLOOKUP($A6290,mUNICIPIOS!$B$4:$F$343,3,0)</f>
        <v>1109</v>
      </c>
      <c r="F6290" s="149" t="str">
        <f>+VLOOKUP($A6290,mUNICIPIOS!$B$4:$F$343,4,0)</f>
        <v>El Asintal</v>
      </c>
      <c r="G6290" s="139" t="str">
        <f t="shared" ref="G6290:K6290" si="6442">+G6252</f>
        <v>03</v>
      </c>
      <c r="H6290" t="str">
        <f t="shared" si="6442"/>
        <v>ISP</v>
      </c>
      <c r="I6290" t="str">
        <f t="shared" si="6442"/>
        <v>Índice de Servicios Públicos</v>
      </c>
      <c r="J6290" t="str">
        <f t="shared" si="6442"/>
        <v>03-03</v>
      </c>
      <c r="K6290" t="str">
        <f t="shared" si="6442"/>
        <v>Disposición  y tratamiento  de aguas residuales</v>
      </c>
      <c r="L6290" s="150">
        <f>+VLOOKUP($E6290,ISP_2018!$B$8:$T$347,9,0)</f>
        <v>0.2276707643009393</v>
      </c>
      <c r="M6290" s="142" t="str">
        <f>+VLOOKUP($E6290,ISP_2018!$B$8:$T$347,10,0)</f>
        <v>Medio bajo</v>
      </c>
    </row>
    <row r="6291" spans="1:13" x14ac:dyDescent="0.3">
      <c r="A6291" s="139">
        <f t="shared" si="6403"/>
        <v>166</v>
      </c>
      <c r="B6291" s="148">
        <f t="shared" si="6405"/>
        <v>15</v>
      </c>
      <c r="D6291" s="149" t="str">
        <f>+VLOOKUP($A6291,mUNICIPIOS!$B$4:$F$343,2,0)</f>
        <v>Retalhuleu</v>
      </c>
      <c r="E6291" s="149">
        <f>+VLOOKUP($A6291,mUNICIPIOS!$B$4:$F$343,3,0)</f>
        <v>1109</v>
      </c>
      <c r="F6291" s="149" t="str">
        <f>+VLOOKUP($A6291,mUNICIPIOS!$B$4:$F$343,4,0)</f>
        <v>El Asintal</v>
      </c>
      <c r="G6291" s="139" t="str">
        <f t="shared" ref="G6291:K6291" si="6443">+G6253</f>
        <v>03</v>
      </c>
      <c r="H6291" t="str">
        <f t="shared" si="6443"/>
        <v>ISP</v>
      </c>
      <c r="I6291" t="str">
        <f t="shared" si="6443"/>
        <v>Índice de Servicios Públicos</v>
      </c>
      <c r="J6291" t="str">
        <f t="shared" si="6443"/>
        <v>03-04</v>
      </c>
      <c r="K6291" t="str">
        <f t="shared" si="6443"/>
        <v>Gestión y manejo de los residuos y desechos sólidos</v>
      </c>
      <c r="L6291" s="150">
        <f>+VLOOKUP($E6291,ISP_2018!$B$8:$T$347,12,0)</f>
        <v>0</v>
      </c>
      <c r="M6291" s="142" t="str">
        <f>+VLOOKUP($E6291,ISP_2018!$B$8:$T$347,13,0)</f>
        <v>Bajo</v>
      </c>
    </row>
    <row r="6292" spans="1:13" x14ac:dyDescent="0.3">
      <c r="A6292" s="139">
        <f t="shared" si="6403"/>
        <v>166</v>
      </c>
      <c r="B6292" s="148">
        <f t="shared" si="6405"/>
        <v>16</v>
      </c>
      <c r="D6292" s="149" t="str">
        <f>+VLOOKUP($A6292,mUNICIPIOS!$B$4:$F$343,2,0)</f>
        <v>Retalhuleu</v>
      </c>
      <c r="E6292" s="149">
        <f>+VLOOKUP($A6292,mUNICIPIOS!$B$4:$F$343,3,0)</f>
        <v>1109</v>
      </c>
      <c r="F6292" s="149" t="str">
        <f>+VLOOKUP($A6292,mUNICIPIOS!$B$4:$F$343,4,0)</f>
        <v>El Asintal</v>
      </c>
      <c r="G6292" s="139" t="str">
        <f t="shared" ref="G6292:K6292" si="6444">+G6254</f>
        <v>03</v>
      </c>
      <c r="H6292" t="str">
        <f t="shared" si="6444"/>
        <v>ISP</v>
      </c>
      <c r="I6292" t="str">
        <f t="shared" si="6444"/>
        <v>Índice de Servicios Públicos</v>
      </c>
      <c r="J6292" t="str">
        <f t="shared" si="6444"/>
        <v>03-05</v>
      </c>
      <c r="K6292" t="str">
        <f t="shared" si="6444"/>
        <v>Gestión de servicios públicos municipales</v>
      </c>
      <c r="L6292" s="150">
        <f>+VLOOKUP($E6292,ISP_2018!$B$8:$T$347,15,0)</f>
        <v>0.45161290322580638</v>
      </c>
      <c r="M6292" s="142" t="str">
        <f>+VLOOKUP($E6292,ISP_2018!$B$8:$T$347,16,0)</f>
        <v>Medio</v>
      </c>
    </row>
    <row r="6293" spans="1:13" x14ac:dyDescent="0.3">
      <c r="A6293" s="139">
        <f t="shared" si="6403"/>
        <v>166</v>
      </c>
      <c r="B6293" s="148">
        <f t="shared" si="6405"/>
        <v>17</v>
      </c>
      <c r="D6293" s="149" t="str">
        <f>+VLOOKUP($A6293,mUNICIPIOS!$B$4:$F$343,2,0)</f>
        <v>Retalhuleu</v>
      </c>
      <c r="E6293" s="149">
        <f>+VLOOKUP($A6293,mUNICIPIOS!$B$4:$F$343,3,0)</f>
        <v>1109</v>
      </c>
      <c r="F6293" s="149" t="str">
        <f>+VLOOKUP($A6293,mUNICIPIOS!$B$4:$F$343,4,0)</f>
        <v>El Asintal</v>
      </c>
      <c r="G6293" s="139" t="str">
        <f t="shared" ref="G6293:K6293" si="6445">+G6255</f>
        <v>03</v>
      </c>
      <c r="H6293" t="str">
        <f t="shared" si="6445"/>
        <v>ISP</v>
      </c>
      <c r="I6293" t="str">
        <f t="shared" si="6445"/>
        <v>Índice de Servicios Públicos</v>
      </c>
      <c r="J6293" t="str">
        <f t="shared" si="6445"/>
        <v>INDICE</v>
      </c>
      <c r="K6293">
        <f t="shared" si="6445"/>
        <v>0</v>
      </c>
      <c r="L6293" s="150">
        <f>+VLOOKUP($E6293,ISP_2018!$B$8:$T$347,18,0)</f>
        <v>0.13585673350534916</v>
      </c>
      <c r="M6293" s="142" t="str">
        <f>+VLOOKUP($E6293,ISP_2018!$B$8:$T$347,19,0)</f>
        <v>Bajo</v>
      </c>
    </row>
    <row r="6294" spans="1:13" x14ac:dyDescent="0.3">
      <c r="A6294" s="139">
        <f t="shared" si="6403"/>
        <v>166</v>
      </c>
      <c r="B6294" s="148">
        <f t="shared" si="6405"/>
        <v>18</v>
      </c>
      <c r="D6294" s="149" t="str">
        <f>+VLOOKUP($A6294,mUNICIPIOS!$B$4:$F$343,2,0)</f>
        <v>Retalhuleu</v>
      </c>
      <c r="E6294" s="149">
        <f>+VLOOKUP($A6294,mUNICIPIOS!$B$4:$F$343,3,0)</f>
        <v>1109</v>
      </c>
      <c r="F6294" s="149" t="str">
        <f>+VLOOKUP($A6294,mUNICIPIOS!$B$4:$F$343,4,0)</f>
        <v>El Asintal</v>
      </c>
      <c r="G6294" s="139" t="str">
        <f t="shared" ref="G6294:K6294" si="6446">+G6256</f>
        <v>04</v>
      </c>
      <c r="H6294" t="str">
        <f t="shared" si="6446"/>
        <v>IGA</v>
      </c>
      <c r="I6294" t="str">
        <f t="shared" si="6446"/>
        <v>Índice de Gestión Administrativa</v>
      </c>
      <c r="J6294" t="str">
        <f t="shared" si="6446"/>
        <v>04-01</v>
      </c>
      <c r="K6294" t="str">
        <f t="shared" si="6446"/>
        <v>Existencia de elementos de atención municipal orientada al vecino</v>
      </c>
      <c r="L6294" s="150">
        <f>+VLOOKUP($E6294,IGA_2018!$B$8:$N$347,3,0)</f>
        <v>0</v>
      </c>
      <c r="M6294" s="142" t="str">
        <f>+VLOOKUP($E6294,IGA_2018!$B$8:$N$347,4,0)</f>
        <v>Bajo</v>
      </c>
    </row>
    <row r="6295" spans="1:13" x14ac:dyDescent="0.3">
      <c r="A6295" s="139">
        <f t="shared" si="6403"/>
        <v>166</v>
      </c>
      <c r="B6295" s="148">
        <f t="shared" si="6405"/>
        <v>19</v>
      </c>
      <c r="D6295" s="149" t="str">
        <f>+VLOOKUP($A6295,mUNICIPIOS!$B$4:$F$343,2,0)</f>
        <v>Retalhuleu</v>
      </c>
      <c r="E6295" s="149">
        <f>+VLOOKUP($A6295,mUNICIPIOS!$B$4:$F$343,3,0)</f>
        <v>1109</v>
      </c>
      <c r="F6295" s="149" t="str">
        <f>+VLOOKUP($A6295,mUNICIPIOS!$B$4:$F$343,4,0)</f>
        <v>El Asintal</v>
      </c>
      <c r="G6295" s="139" t="str">
        <f t="shared" ref="G6295:K6295" si="6447">+G6257</f>
        <v>04</v>
      </c>
      <c r="H6295" t="str">
        <f t="shared" si="6447"/>
        <v>IGA</v>
      </c>
      <c r="I6295" t="str">
        <f t="shared" si="6447"/>
        <v>Índice de Gestión Administrativa</v>
      </c>
      <c r="J6295" t="str">
        <f t="shared" si="6447"/>
        <v>04-02</v>
      </c>
      <c r="K6295" t="str">
        <f t="shared" si="6447"/>
        <v>Gestión del recurso humano.</v>
      </c>
      <c r="L6295" s="150">
        <f>+VLOOKUP($E6295,IGA_2018!$B$8:$N$347,6,0)</f>
        <v>0</v>
      </c>
      <c r="M6295" s="142" t="str">
        <f>+VLOOKUP($E6295,IGA_2018!$B$8:$N$347,7,0)</f>
        <v>Bajo</v>
      </c>
    </row>
    <row r="6296" spans="1:13" x14ac:dyDescent="0.3">
      <c r="A6296" s="139">
        <f t="shared" si="6403"/>
        <v>166</v>
      </c>
      <c r="B6296" s="148">
        <f t="shared" si="6405"/>
        <v>20</v>
      </c>
      <c r="D6296" s="149" t="str">
        <f>+VLOOKUP($A6296,mUNICIPIOS!$B$4:$F$343,2,0)</f>
        <v>Retalhuleu</v>
      </c>
      <c r="E6296" s="149">
        <f>+VLOOKUP($A6296,mUNICIPIOS!$B$4:$F$343,3,0)</f>
        <v>1109</v>
      </c>
      <c r="F6296" s="149" t="str">
        <f>+VLOOKUP($A6296,mUNICIPIOS!$B$4:$F$343,4,0)</f>
        <v>El Asintal</v>
      </c>
      <c r="G6296" s="139" t="str">
        <f t="shared" ref="G6296:K6296" si="6448">+G6258</f>
        <v>04</v>
      </c>
      <c r="H6296" t="str">
        <f t="shared" si="6448"/>
        <v>IGA</v>
      </c>
      <c r="I6296" t="str">
        <f t="shared" si="6448"/>
        <v>Índice de Gestión Administrativa</v>
      </c>
      <c r="J6296" t="str">
        <f t="shared" si="6448"/>
        <v>04-03</v>
      </c>
      <c r="K6296" t="str">
        <f t="shared" si="6448"/>
        <v>Existencia de oficinas municipales con instrumentos de gestión.</v>
      </c>
      <c r="L6296" s="150">
        <f>+VLOOKUP($E6296,IGA_2018!$B$8:$N$347,9,0)</f>
        <v>0</v>
      </c>
      <c r="M6296" s="142" t="str">
        <f>+VLOOKUP($E6296,IGA_2018!$B$8:$N$347,10,0)</f>
        <v>Bajo</v>
      </c>
    </row>
    <row r="6297" spans="1:13" x14ac:dyDescent="0.3">
      <c r="A6297" s="139">
        <f t="shared" si="6403"/>
        <v>166</v>
      </c>
      <c r="B6297" s="148">
        <f t="shared" si="6405"/>
        <v>21</v>
      </c>
      <c r="D6297" s="149" t="str">
        <f>+VLOOKUP($A6297,mUNICIPIOS!$B$4:$F$343,2,0)</f>
        <v>Retalhuleu</v>
      </c>
      <c r="E6297" s="149">
        <f>+VLOOKUP($A6297,mUNICIPIOS!$B$4:$F$343,3,0)</f>
        <v>1109</v>
      </c>
      <c r="F6297" s="149" t="str">
        <f>+VLOOKUP($A6297,mUNICIPIOS!$B$4:$F$343,4,0)</f>
        <v>El Asintal</v>
      </c>
      <c r="G6297" s="139" t="str">
        <f t="shared" ref="G6297:K6297" si="6449">+G6259</f>
        <v>04</v>
      </c>
      <c r="H6297" t="str">
        <f t="shared" si="6449"/>
        <v>IGA</v>
      </c>
      <c r="I6297" t="str">
        <f t="shared" si="6449"/>
        <v>Índice de Gestión Administrativa</v>
      </c>
      <c r="J6297" t="str">
        <f t="shared" si="6449"/>
        <v>INDICE</v>
      </c>
      <c r="K6297">
        <f t="shared" si="6449"/>
        <v>0</v>
      </c>
      <c r="L6297" s="150">
        <f>+VLOOKUP($E6297,IGA_2018!$B$8:$N$347,12,0)</f>
        <v>0</v>
      </c>
      <c r="M6297" s="142" t="str">
        <f>+VLOOKUP($E6297,IGA_2018!$B$8:$N$347,13,0)</f>
        <v>Bajo</v>
      </c>
    </row>
    <row r="6298" spans="1:13" x14ac:dyDescent="0.3">
      <c r="A6298" s="139">
        <f t="shared" si="6403"/>
        <v>166</v>
      </c>
      <c r="B6298" s="148">
        <f t="shared" si="6405"/>
        <v>22</v>
      </c>
      <c r="D6298" s="149" t="str">
        <f>+VLOOKUP($A6298,mUNICIPIOS!$B$4:$F$343,2,0)</f>
        <v>Retalhuleu</v>
      </c>
      <c r="E6298" s="149">
        <f>+VLOOKUP($A6298,mUNICIPIOS!$B$4:$F$343,3,0)</f>
        <v>1109</v>
      </c>
      <c r="F6298" s="149" t="str">
        <f>+VLOOKUP($A6298,mUNICIPIOS!$B$4:$F$343,4,0)</f>
        <v>El Asintal</v>
      </c>
      <c r="G6298" s="139" t="str">
        <f t="shared" ref="G6298:K6298" si="6450">+G6260</f>
        <v>05</v>
      </c>
      <c r="H6298" t="str">
        <f t="shared" si="6450"/>
        <v>IGF</v>
      </c>
      <c r="I6298" t="str">
        <f t="shared" si="6450"/>
        <v>Índice de Gestión Financiera</v>
      </c>
      <c r="J6298" t="str">
        <f t="shared" si="6450"/>
        <v>05-01</v>
      </c>
      <c r="K6298" t="str">
        <f t="shared" si="6450"/>
        <v>Autonomía financiera municipal</v>
      </c>
      <c r="L6298" s="150">
        <f>+VLOOKUP($E6298,IGF_2018!$B$8:$Z$347,3,0)</f>
        <v>0.14454785748611312</v>
      </c>
      <c r="M6298" s="142" t="str">
        <f>+VLOOKUP($E6298,IGF_2018!$B$8:$Z$347,4,0)</f>
        <v>Bajo</v>
      </c>
    </row>
    <row r="6299" spans="1:13" x14ac:dyDescent="0.3">
      <c r="A6299" s="139">
        <f t="shared" si="6403"/>
        <v>166</v>
      </c>
      <c r="B6299" s="148">
        <f t="shared" si="6405"/>
        <v>23</v>
      </c>
      <c r="D6299" s="149" t="str">
        <f>+VLOOKUP($A6299,mUNICIPIOS!$B$4:$F$343,2,0)</f>
        <v>Retalhuleu</v>
      </c>
      <c r="E6299" s="149">
        <f>+VLOOKUP($A6299,mUNICIPIOS!$B$4:$F$343,3,0)</f>
        <v>1109</v>
      </c>
      <c r="F6299" s="149" t="str">
        <f>+VLOOKUP($A6299,mUNICIPIOS!$B$4:$F$343,4,0)</f>
        <v>El Asintal</v>
      </c>
      <c r="G6299" s="139" t="str">
        <f t="shared" ref="G6299:K6299" si="6451">+G6261</f>
        <v>05</v>
      </c>
      <c r="H6299" t="str">
        <f t="shared" si="6451"/>
        <v>IGF</v>
      </c>
      <c r="I6299" t="str">
        <f t="shared" si="6451"/>
        <v>Índice de Gestión Financiera</v>
      </c>
      <c r="J6299" t="str">
        <f t="shared" si="6451"/>
        <v>05-02</v>
      </c>
      <c r="K6299" t="str">
        <f t="shared" si="6451"/>
        <v xml:space="preserve">Ingresos propios por habitante -sin regalías- </v>
      </c>
      <c r="L6299" s="150">
        <f>+VLOOKUP($E6299,IGF_2018!$B$8:$Z$347,6,0)</f>
        <v>5.0198321171188047E-2</v>
      </c>
      <c r="M6299" s="142" t="str">
        <f>+VLOOKUP($E6299,IGF_2018!$B$8:$Z$347,7,0)</f>
        <v>Bajo</v>
      </c>
    </row>
    <row r="6300" spans="1:13" x14ac:dyDescent="0.3">
      <c r="A6300" s="139">
        <f t="shared" si="6403"/>
        <v>166</v>
      </c>
      <c r="B6300" s="148">
        <f t="shared" si="6405"/>
        <v>24</v>
      </c>
      <c r="D6300" s="149" t="str">
        <f>+VLOOKUP($A6300,mUNICIPIOS!$B$4:$F$343,2,0)</f>
        <v>Retalhuleu</v>
      </c>
      <c r="E6300" s="149">
        <f>+VLOOKUP($A6300,mUNICIPIOS!$B$4:$F$343,3,0)</f>
        <v>1109</v>
      </c>
      <c r="F6300" s="149" t="str">
        <f>+VLOOKUP($A6300,mUNICIPIOS!$B$4:$F$343,4,0)</f>
        <v>El Asintal</v>
      </c>
      <c r="G6300" s="139" t="str">
        <f t="shared" ref="G6300:K6300" si="6452">+G6262</f>
        <v>05</v>
      </c>
      <c r="H6300" t="str">
        <f t="shared" si="6452"/>
        <v>IGF</v>
      </c>
      <c r="I6300" t="str">
        <f t="shared" si="6452"/>
        <v>Índice de Gestión Financiera</v>
      </c>
      <c r="J6300" t="str">
        <f t="shared" si="6452"/>
        <v>05-03</v>
      </c>
      <c r="K6300" t="str">
        <f t="shared" si="6452"/>
        <v>Ingresos del IUSI en relación a los ingresos propios -sin regalías-</v>
      </c>
      <c r="L6300" s="150">
        <f>+VLOOKUP($E6300,IGF_2018!$B$8:$Z$347,9,0)</f>
        <v>9.2189153336080742E-2</v>
      </c>
      <c r="M6300" s="142" t="str">
        <f>+VLOOKUP($E6300,IGF_2018!$B$8:$Z$347,10,0)</f>
        <v>Bajo</v>
      </c>
    </row>
    <row r="6301" spans="1:13" x14ac:dyDescent="0.3">
      <c r="A6301" s="139">
        <f t="shared" si="6403"/>
        <v>166</v>
      </c>
      <c r="B6301" s="148">
        <f t="shared" si="6405"/>
        <v>25</v>
      </c>
      <c r="D6301" s="149" t="str">
        <f>+VLOOKUP($A6301,mUNICIPIOS!$B$4:$F$343,2,0)</f>
        <v>Retalhuleu</v>
      </c>
      <c r="E6301" s="149">
        <f>+VLOOKUP($A6301,mUNICIPIOS!$B$4:$F$343,3,0)</f>
        <v>1109</v>
      </c>
      <c r="F6301" s="149" t="str">
        <f>+VLOOKUP($A6301,mUNICIPIOS!$B$4:$F$343,4,0)</f>
        <v>El Asintal</v>
      </c>
      <c r="G6301" s="139" t="str">
        <f t="shared" ref="G6301:K6301" si="6453">+G6263</f>
        <v>05</v>
      </c>
      <c r="H6301" t="str">
        <f t="shared" si="6453"/>
        <v>IGF</v>
      </c>
      <c r="I6301" t="str">
        <f t="shared" si="6453"/>
        <v>Índice de Gestión Financiera</v>
      </c>
      <c r="J6301" t="str">
        <f t="shared" si="6453"/>
        <v>05-04</v>
      </c>
      <c r="K6301" t="str">
        <f t="shared" si="6453"/>
        <v>Inversión anual en capital fijo por habitante</v>
      </c>
      <c r="L6301" s="150">
        <f>+VLOOKUP($E6301,IGF_2018!$B$8:$Z$347,12,0)</f>
        <v>4.4737549696816821E-2</v>
      </c>
      <c r="M6301" s="142" t="str">
        <f>+VLOOKUP($E6301,IGF_2018!$B$8:$Z$347,13,0)</f>
        <v>Bajo</v>
      </c>
    </row>
    <row r="6302" spans="1:13" x14ac:dyDescent="0.3">
      <c r="A6302" s="139">
        <f t="shared" si="6403"/>
        <v>166</v>
      </c>
      <c r="B6302" s="148">
        <f t="shared" si="6405"/>
        <v>26</v>
      </c>
      <c r="D6302" s="149" t="str">
        <f>+VLOOKUP($A6302,mUNICIPIOS!$B$4:$F$343,2,0)</f>
        <v>Retalhuleu</v>
      </c>
      <c r="E6302" s="149">
        <f>+VLOOKUP($A6302,mUNICIPIOS!$B$4:$F$343,3,0)</f>
        <v>1109</v>
      </c>
      <c r="F6302" s="149" t="str">
        <f>+VLOOKUP($A6302,mUNICIPIOS!$B$4:$F$343,4,0)</f>
        <v>El Asintal</v>
      </c>
      <c r="G6302" s="139" t="str">
        <f t="shared" ref="G6302:K6302" si="6454">+G6264</f>
        <v>05</v>
      </c>
      <c r="H6302" t="str">
        <f t="shared" si="6454"/>
        <v>IGF</v>
      </c>
      <c r="I6302" t="str">
        <f t="shared" si="6454"/>
        <v>Índice de Gestión Financiera</v>
      </c>
      <c r="J6302" t="str">
        <f t="shared" si="6454"/>
        <v>05-05</v>
      </c>
      <c r="K6302" t="str">
        <f t="shared" si="6454"/>
        <v>Inversión anual en capital fijo con recursos percibidos por ingresos propios</v>
      </c>
      <c r="L6302" s="150">
        <f>+VLOOKUP($E6302,IGF_2018!$B$8:$Z$347,15,0)</f>
        <v>0</v>
      </c>
      <c r="M6302" s="142" t="str">
        <f>+VLOOKUP($E6302,IGF_2018!$B$8:$Z$347,16,0)</f>
        <v>Bajo</v>
      </c>
    </row>
    <row r="6303" spans="1:13" x14ac:dyDescent="0.3">
      <c r="A6303" s="139">
        <f t="shared" si="6403"/>
        <v>166</v>
      </c>
      <c r="B6303" s="148">
        <f t="shared" si="6405"/>
        <v>27</v>
      </c>
      <c r="D6303" s="149" t="str">
        <f>+VLOOKUP($A6303,mUNICIPIOS!$B$4:$F$343,2,0)</f>
        <v>Retalhuleu</v>
      </c>
      <c r="E6303" s="149">
        <f>+VLOOKUP($A6303,mUNICIPIOS!$B$4:$F$343,3,0)</f>
        <v>1109</v>
      </c>
      <c r="F6303" s="149" t="str">
        <f>+VLOOKUP($A6303,mUNICIPIOS!$B$4:$F$343,4,0)</f>
        <v>El Asintal</v>
      </c>
      <c r="G6303" s="139" t="str">
        <f t="shared" ref="G6303:K6303" si="6455">+G6265</f>
        <v>05</v>
      </c>
      <c r="H6303" t="str">
        <f t="shared" si="6455"/>
        <v>IGF</v>
      </c>
      <c r="I6303" t="str">
        <f t="shared" si="6455"/>
        <v>Índice de Gestión Financiera</v>
      </c>
      <c r="J6303" t="str">
        <f t="shared" si="6455"/>
        <v>05-06</v>
      </c>
      <c r="K6303" t="str">
        <f t="shared" si="6455"/>
        <v xml:space="preserve">Inversión anual en capital fijo con recursos percibidos por transferencias del Gobierno Central </v>
      </c>
      <c r="L6303" s="150">
        <f>+VLOOKUP($E6303,IGF_2018!$B$8:$Z$347,18,0)</f>
        <v>6.7595551560643258E-2</v>
      </c>
      <c r="M6303" s="142" t="str">
        <f>+VLOOKUP($E6303,IGF_2018!$B$8:$Z$347,19,0)</f>
        <v>Bajo</v>
      </c>
    </row>
    <row r="6304" spans="1:13" x14ac:dyDescent="0.3">
      <c r="A6304" s="139">
        <f t="shared" si="6403"/>
        <v>166</v>
      </c>
      <c r="B6304" s="148">
        <f t="shared" si="6405"/>
        <v>28</v>
      </c>
      <c r="D6304" s="149" t="str">
        <f>+VLOOKUP($A6304,mUNICIPIOS!$B$4:$F$343,2,0)</f>
        <v>Retalhuleu</v>
      </c>
      <c r="E6304" s="149">
        <f>+VLOOKUP($A6304,mUNICIPIOS!$B$4:$F$343,3,0)</f>
        <v>1109</v>
      </c>
      <c r="F6304" s="149" t="str">
        <f>+VLOOKUP($A6304,mUNICIPIOS!$B$4:$F$343,4,0)</f>
        <v>El Asintal</v>
      </c>
      <c r="G6304" s="139" t="str">
        <f t="shared" ref="G6304:K6304" si="6456">+G6266</f>
        <v>05</v>
      </c>
      <c r="H6304" t="str">
        <f t="shared" si="6456"/>
        <v>IGF</v>
      </c>
      <c r="I6304" t="str">
        <f t="shared" si="6456"/>
        <v>Índice de Gestión Financiera</v>
      </c>
      <c r="J6304" t="str">
        <f t="shared" si="6456"/>
        <v>05-07</v>
      </c>
      <c r="K6304" t="str">
        <f t="shared" si="6456"/>
        <v>Financiamiento por endeudamiento municipal</v>
      </c>
      <c r="L6304" s="150">
        <f>+VLOOKUP($E6304,IGF_2018!$B$8:$Z$347,21,0)</f>
        <v>0.96229472450080344</v>
      </c>
      <c r="M6304" s="142" t="str">
        <f>+VLOOKUP($E6304,IGF_2018!$B$8:$Z$347,22,0)</f>
        <v>Alto</v>
      </c>
    </row>
    <row r="6305" spans="1:13" x14ac:dyDescent="0.3">
      <c r="A6305" s="139">
        <f t="shared" si="6403"/>
        <v>166</v>
      </c>
      <c r="B6305" s="148">
        <f t="shared" si="6405"/>
        <v>29</v>
      </c>
      <c r="D6305" s="149" t="str">
        <f>+VLOOKUP($A6305,mUNICIPIOS!$B$4:$F$343,2,0)</f>
        <v>Retalhuleu</v>
      </c>
      <c r="E6305" s="149">
        <f>+VLOOKUP($A6305,mUNICIPIOS!$B$4:$F$343,3,0)</f>
        <v>1109</v>
      </c>
      <c r="F6305" s="149" t="str">
        <f>+VLOOKUP($A6305,mUNICIPIOS!$B$4:$F$343,4,0)</f>
        <v>El Asintal</v>
      </c>
      <c r="G6305" s="139" t="str">
        <f t="shared" ref="G6305:K6305" si="6457">+G6267</f>
        <v>05</v>
      </c>
      <c r="H6305" t="str">
        <f t="shared" si="6457"/>
        <v>IGF</v>
      </c>
      <c r="I6305" t="str">
        <f t="shared" si="6457"/>
        <v>Índice de Gestión Financiera</v>
      </c>
      <c r="J6305" t="str">
        <f t="shared" si="6457"/>
        <v>INDICE</v>
      </c>
      <c r="K6305">
        <f t="shared" si="6457"/>
        <v>0</v>
      </c>
      <c r="L6305" s="150">
        <f>+VLOOKUP($E6305,IGF_2018!$B$8:$Z$347,24,0)</f>
        <v>0.25186040609097504</v>
      </c>
      <c r="M6305" s="142" t="str">
        <f>+VLOOKUP($E6305,IGF_2018!$B$8:$Z$347,25,0)</f>
        <v>Medio bajo</v>
      </c>
    </row>
    <row r="6306" spans="1:13" x14ac:dyDescent="0.3">
      <c r="A6306" s="139">
        <f t="shared" si="6403"/>
        <v>166</v>
      </c>
      <c r="B6306" s="148">
        <f t="shared" si="6405"/>
        <v>30</v>
      </c>
      <c r="D6306" s="149" t="str">
        <f>+VLOOKUP($A6306,mUNICIPIOS!$B$4:$F$343,2,0)</f>
        <v>Retalhuleu</v>
      </c>
      <c r="E6306" s="149">
        <f>+VLOOKUP($A6306,mUNICIPIOS!$B$4:$F$343,3,0)</f>
        <v>1109</v>
      </c>
      <c r="F6306" s="149" t="str">
        <f>+VLOOKUP($A6306,mUNICIPIOS!$B$4:$F$343,4,0)</f>
        <v>El Asintal</v>
      </c>
      <c r="G6306" s="139" t="str">
        <f t="shared" ref="G6306:K6306" si="6458">+G6268</f>
        <v>06</v>
      </c>
      <c r="H6306" t="str">
        <f t="shared" si="6458"/>
        <v>IGE</v>
      </c>
      <c r="I6306" t="str">
        <f t="shared" si="6458"/>
        <v>Índice de Gestión Estratégica</v>
      </c>
      <c r="J6306" t="str">
        <f t="shared" si="6458"/>
        <v>06-01</v>
      </c>
      <c r="K6306" t="str">
        <f t="shared" si="6458"/>
        <v>Ejecución del Plan Operativo Anual  (POA)</v>
      </c>
      <c r="L6306" s="150">
        <f>+VLOOKUP($E6306,IGE_2018!$B$8:$Z$347,3,0)</f>
        <v>0</v>
      </c>
      <c r="M6306" s="142" t="str">
        <f>+VLOOKUP($E6306,IGE_2018!$B$8:$Z$347,4,0)</f>
        <v>Bajo</v>
      </c>
    </row>
    <row r="6307" spans="1:13" x14ac:dyDescent="0.3">
      <c r="A6307" s="139">
        <f t="shared" si="6403"/>
        <v>166</v>
      </c>
      <c r="B6307" s="148">
        <f t="shared" si="6405"/>
        <v>31</v>
      </c>
      <c r="D6307" s="149" t="str">
        <f>+VLOOKUP($A6307,mUNICIPIOS!$B$4:$F$343,2,0)</f>
        <v>Retalhuleu</v>
      </c>
      <c r="E6307" s="149">
        <f>+VLOOKUP($A6307,mUNICIPIOS!$B$4:$F$343,3,0)</f>
        <v>1109</v>
      </c>
      <c r="F6307" s="149" t="str">
        <f>+VLOOKUP($A6307,mUNICIPIOS!$B$4:$F$343,4,0)</f>
        <v>El Asintal</v>
      </c>
      <c r="G6307" s="139" t="str">
        <f t="shared" ref="G6307:K6307" si="6459">+G6269</f>
        <v>06</v>
      </c>
      <c r="H6307" t="str">
        <f t="shared" si="6459"/>
        <v>IGE</v>
      </c>
      <c r="I6307" t="str">
        <f t="shared" si="6459"/>
        <v>Índice de Gestión Estratégica</v>
      </c>
      <c r="J6307" t="str">
        <f t="shared" si="6459"/>
        <v>06-02</v>
      </c>
      <c r="K6307" t="str">
        <f t="shared" si="6459"/>
        <v>Relación Plan de Desarrollo Municipal y Ordenamiento Territorial (PDM-OT) - Plan Estratégico Institucional (PEI) - Plan Operativo Multianual (POM) - Plan Operativo Anual (POA)</v>
      </c>
      <c r="L6307" s="150">
        <f>+VLOOKUP($E6307,IGE_2018!$B$8:$Z$347,6,0)</f>
        <v>0.1</v>
      </c>
      <c r="M6307" s="142" t="str">
        <f>+VLOOKUP($E6307,IGE_2018!$B$8:$Z$347,7,0)</f>
        <v>Bajo</v>
      </c>
    </row>
    <row r="6308" spans="1:13" x14ac:dyDescent="0.3">
      <c r="A6308" s="139">
        <f t="shared" si="6403"/>
        <v>166</v>
      </c>
      <c r="B6308" s="148">
        <f t="shared" si="6405"/>
        <v>32</v>
      </c>
      <c r="D6308" s="149" t="str">
        <f>+VLOOKUP($A6308,mUNICIPIOS!$B$4:$F$343,2,0)</f>
        <v>Retalhuleu</v>
      </c>
      <c r="E6308" s="149">
        <f>+VLOOKUP($A6308,mUNICIPIOS!$B$4:$F$343,3,0)</f>
        <v>1109</v>
      </c>
      <c r="F6308" s="149" t="str">
        <f>+VLOOKUP($A6308,mUNICIPIOS!$B$4:$F$343,4,0)</f>
        <v>El Asintal</v>
      </c>
      <c r="G6308" s="139" t="str">
        <f t="shared" ref="G6308:K6308" si="6460">+G6270</f>
        <v>06</v>
      </c>
      <c r="H6308" t="str">
        <f t="shared" si="6460"/>
        <v>IGE</v>
      </c>
      <c r="I6308" t="str">
        <f t="shared" si="6460"/>
        <v>Índice de Gestión Estratégica</v>
      </c>
      <c r="J6308" t="str">
        <f t="shared" si="6460"/>
        <v>06-03</v>
      </c>
      <c r="K6308" t="str">
        <f t="shared" si="6460"/>
        <v>Presupuesto de egresos relacionado a competencias municipales que responden a prioridades nacionales de desarrollo.</v>
      </c>
      <c r="L6308" s="150">
        <f>+VLOOKUP($E6308,IGE_2018!$B$8:$Z$347,9,0)</f>
        <v>0.46757158383020908</v>
      </c>
      <c r="M6308" s="142" t="str">
        <f>+VLOOKUP($E6308,IGE_2018!$B$8:$Z$347,10,0)</f>
        <v>Medio</v>
      </c>
    </row>
    <row r="6309" spans="1:13" x14ac:dyDescent="0.3">
      <c r="A6309" s="139">
        <f t="shared" si="6403"/>
        <v>166</v>
      </c>
      <c r="B6309" s="148">
        <f t="shared" si="6405"/>
        <v>33</v>
      </c>
      <c r="D6309" s="149" t="str">
        <f>+VLOOKUP($A6309,mUNICIPIOS!$B$4:$F$343,2,0)</f>
        <v>Retalhuleu</v>
      </c>
      <c r="E6309" s="149">
        <f>+VLOOKUP($A6309,mUNICIPIOS!$B$4:$F$343,3,0)</f>
        <v>1109</v>
      </c>
      <c r="F6309" s="149" t="str">
        <f>+VLOOKUP($A6309,mUNICIPIOS!$B$4:$F$343,4,0)</f>
        <v>El Asintal</v>
      </c>
      <c r="G6309" s="139" t="str">
        <f t="shared" ref="G6309:K6309" si="6461">+G6271</f>
        <v>06</v>
      </c>
      <c r="H6309" t="str">
        <f t="shared" si="6461"/>
        <v>IGE</v>
      </c>
      <c r="I6309" t="str">
        <f t="shared" si="6461"/>
        <v>Índice de Gestión Estratégica</v>
      </c>
      <c r="J6309" t="str">
        <f t="shared" si="6461"/>
        <v>06-04</v>
      </c>
      <c r="K6309" t="str">
        <f t="shared" si="6461"/>
        <v>Institucionalización de la gestión ordenada del territorio</v>
      </c>
      <c r="L6309" s="150">
        <f>+VLOOKUP($E6309,IGE_2018!$B$8:$Z$347,12,0)</f>
        <v>0</v>
      </c>
      <c r="M6309" s="142" t="str">
        <f>+VLOOKUP($E6309,IGE_2018!$B$8:$Z$347,13,0)</f>
        <v>Bajo</v>
      </c>
    </row>
    <row r="6310" spans="1:13" x14ac:dyDescent="0.3">
      <c r="A6310" s="139">
        <f t="shared" si="6403"/>
        <v>166</v>
      </c>
      <c r="B6310" s="148">
        <f t="shared" si="6405"/>
        <v>34</v>
      </c>
      <c r="D6310" s="149" t="str">
        <f>+VLOOKUP($A6310,mUNICIPIOS!$B$4:$F$343,2,0)</f>
        <v>Retalhuleu</v>
      </c>
      <c r="E6310" s="149">
        <f>+VLOOKUP($A6310,mUNICIPIOS!$B$4:$F$343,3,0)</f>
        <v>1109</v>
      </c>
      <c r="F6310" s="149" t="str">
        <f>+VLOOKUP($A6310,mUNICIPIOS!$B$4:$F$343,4,0)</f>
        <v>El Asintal</v>
      </c>
      <c r="G6310" s="139" t="str">
        <f t="shared" ref="G6310:K6310" si="6462">+G6272</f>
        <v>06</v>
      </c>
      <c r="H6310" t="str">
        <f t="shared" si="6462"/>
        <v>IGE</v>
      </c>
      <c r="I6310" t="str">
        <f t="shared" si="6462"/>
        <v>Índice de Gestión Estratégica</v>
      </c>
      <c r="J6310" t="str">
        <f t="shared" si="6462"/>
        <v>06-05</v>
      </c>
      <c r="K6310" t="str">
        <f t="shared" si="6462"/>
        <v>Acciones para la gestión ordenada del territorio</v>
      </c>
      <c r="L6310" s="150">
        <f>+VLOOKUP($E6310,IGE_2018!$B$8:$Z$347,15,0)</f>
        <v>0</v>
      </c>
      <c r="M6310" s="142" t="str">
        <f>+VLOOKUP($E6310,IGE_2018!$B$8:$Z$347,16,0)</f>
        <v>Bajo</v>
      </c>
    </row>
    <row r="6311" spans="1:13" x14ac:dyDescent="0.3">
      <c r="A6311" s="139">
        <f t="shared" si="6403"/>
        <v>166</v>
      </c>
      <c r="B6311" s="148">
        <f t="shared" si="6405"/>
        <v>35</v>
      </c>
      <c r="D6311" s="149" t="str">
        <f>+VLOOKUP($A6311,mUNICIPIOS!$B$4:$F$343,2,0)</f>
        <v>Retalhuleu</v>
      </c>
      <c r="E6311" s="149">
        <f>+VLOOKUP($A6311,mUNICIPIOS!$B$4:$F$343,3,0)</f>
        <v>1109</v>
      </c>
      <c r="F6311" s="149" t="str">
        <f>+VLOOKUP($A6311,mUNICIPIOS!$B$4:$F$343,4,0)</f>
        <v>El Asintal</v>
      </c>
      <c r="G6311" s="139" t="str">
        <f t="shared" ref="G6311:K6311" si="6463">+G6273</f>
        <v>06</v>
      </c>
      <c r="H6311" t="str">
        <f t="shared" si="6463"/>
        <v>IGE</v>
      </c>
      <c r="I6311" t="str">
        <f t="shared" si="6463"/>
        <v>Índice de Gestión Estratégica</v>
      </c>
      <c r="J6311" t="str">
        <f t="shared" si="6463"/>
        <v>06-06</v>
      </c>
      <c r="K6311" t="str">
        <f t="shared" si="6463"/>
        <v>Gestión de riesgo en la formulación de proyectos derivados de la planificación operativa anual</v>
      </c>
      <c r="L6311" s="150">
        <f>+VLOOKUP($E6311,IGE_2018!$B$8:$Z$347,18,0)</f>
        <v>0</v>
      </c>
      <c r="M6311" s="142" t="str">
        <f>+VLOOKUP($E6311,IGE_2018!$B$8:$Z$347,19,0)</f>
        <v>Bajo</v>
      </c>
    </row>
    <row r="6312" spans="1:13" x14ac:dyDescent="0.3">
      <c r="A6312" s="139">
        <f t="shared" si="6403"/>
        <v>166</v>
      </c>
      <c r="B6312" s="148">
        <f t="shared" si="6405"/>
        <v>36</v>
      </c>
      <c r="D6312" s="149" t="str">
        <f>+VLOOKUP($A6312,mUNICIPIOS!$B$4:$F$343,2,0)</f>
        <v>Retalhuleu</v>
      </c>
      <c r="E6312" s="149">
        <f>+VLOOKUP($A6312,mUNICIPIOS!$B$4:$F$343,3,0)</f>
        <v>1109</v>
      </c>
      <c r="F6312" s="149" t="str">
        <f>+VLOOKUP($A6312,mUNICIPIOS!$B$4:$F$343,4,0)</f>
        <v>El Asintal</v>
      </c>
      <c r="G6312" s="139" t="str">
        <f t="shared" ref="G6312:K6312" si="6464">+G6274</f>
        <v>06</v>
      </c>
      <c r="H6312" t="str">
        <f t="shared" si="6464"/>
        <v>IGE</v>
      </c>
      <c r="I6312" t="str">
        <f t="shared" si="6464"/>
        <v>Índice de Gestión Estratégica</v>
      </c>
      <c r="J6312" t="str">
        <f t="shared" si="6464"/>
        <v>06-07</v>
      </c>
      <c r="K6312" t="str">
        <f t="shared" si="6464"/>
        <v>Ingresos por servicios ambientales en relación a los ingresos propios sin regalías</v>
      </c>
      <c r="L6312" s="150">
        <f>+VLOOKUP($E6312,IGE_2018!$B$8:$Z$347,21,0)</f>
        <v>2.1025660053096733E-2</v>
      </c>
      <c r="M6312" s="142" t="str">
        <f>+VLOOKUP($E6312,IGE_2018!$B$8:$Z$347,22,0)</f>
        <v>Bajo</v>
      </c>
    </row>
    <row r="6313" spans="1:13" x14ac:dyDescent="0.3">
      <c r="A6313" s="139">
        <f t="shared" si="6403"/>
        <v>166</v>
      </c>
      <c r="B6313" s="148">
        <f t="shared" si="6405"/>
        <v>37</v>
      </c>
      <c r="D6313" s="149" t="str">
        <f>+VLOOKUP($A6313,mUNICIPIOS!$B$4:$F$343,2,0)</f>
        <v>Retalhuleu</v>
      </c>
      <c r="E6313" s="149">
        <f>+VLOOKUP($A6313,mUNICIPIOS!$B$4:$F$343,3,0)</f>
        <v>1109</v>
      </c>
      <c r="F6313" s="149" t="str">
        <f>+VLOOKUP($A6313,mUNICIPIOS!$B$4:$F$343,4,0)</f>
        <v>El Asintal</v>
      </c>
      <c r="G6313" s="139" t="str">
        <f t="shared" ref="G6313:K6313" si="6465">+G6275</f>
        <v>06</v>
      </c>
      <c r="H6313" t="str">
        <f t="shared" si="6465"/>
        <v>IGE</v>
      </c>
      <c r="I6313" t="str">
        <f t="shared" si="6465"/>
        <v>Índice de Gestión Estratégica</v>
      </c>
      <c r="J6313" t="str">
        <f t="shared" si="6465"/>
        <v>INDICE</v>
      </c>
      <c r="K6313">
        <f t="shared" si="6465"/>
        <v>0</v>
      </c>
      <c r="L6313" s="150">
        <f>+VLOOKUP($E6313,IGE_2018!$B$8:$Z$347,24,0)</f>
        <v>0.13399546196286194</v>
      </c>
      <c r="M6313" s="142" t="str">
        <f>+VLOOKUP($E6313,IGE_2018!$B$8:$Z$347,25,0)</f>
        <v>Bajo</v>
      </c>
    </row>
    <row r="6314" spans="1:13" x14ac:dyDescent="0.3">
      <c r="A6314" s="139">
        <f t="shared" si="6403"/>
        <v>166</v>
      </c>
      <c r="B6314" s="148">
        <f t="shared" si="6405"/>
        <v>38</v>
      </c>
      <c r="D6314" s="149" t="str">
        <f>+VLOOKUP($A6314,mUNICIPIOS!$B$4:$F$343,2,0)</f>
        <v>Retalhuleu</v>
      </c>
      <c r="E6314" s="149">
        <f>+VLOOKUP($A6314,mUNICIPIOS!$B$4:$F$343,3,0)</f>
        <v>1109</v>
      </c>
      <c r="F6314" s="149" t="str">
        <f>+VLOOKUP($A6314,mUNICIPIOS!$B$4:$F$343,4,0)</f>
        <v>El Asintal</v>
      </c>
      <c r="G6314" s="139" t="str">
        <f t="shared" ref="G6314:K6314" si="6466">+G6276</f>
        <v>RANKING</v>
      </c>
      <c r="H6314" t="str">
        <f t="shared" si="6466"/>
        <v>RGM</v>
      </c>
      <c r="I6314" t="str">
        <f t="shared" si="6466"/>
        <v>Ranking de la Gestión Municipal 2018</v>
      </c>
      <c r="J6314" t="str">
        <f t="shared" si="6466"/>
        <v>RANKING</v>
      </c>
      <c r="K6314">
        <f t="shared" si="6466"/>
        <v>0</v>
      </c>
      <c r="L6314" s="151">
        <f>+VLOOKUP($E6314,Resultados_generales!$C$8:$AE$347,27,0)</f>
        <v>0.22887927300532226</v>
      </c>
      <c r="M6314" t="str">
        <f>+VLOOKUP($E6314,Resultados_generales!$C$8:$AE$347,28,0)</f>
        <v>Medio bajo</v>
      </c>
    </row>
    <row r="6315" spans="1:13" x14ac:dyDescent="0.3">
      <c r="A6315" s="139">
        <f t="shared" si="6403"/>
        <v>167</v>
      </c>
      <c r="B6315" s="148">
        <f t="shared" si="6405"/>
        <v>1</v>
      </c>
      <c r="D6315" s="149" t="str">
        <f>+VLOOKUP($A6315,mUNICIPIOS!$B$4:$F$343,2,0)</f>
        <v>San Marcos</v>
      </c>
      <c r="E6315" s="149">
        <f>+VLOOKUP($A6315,mUNICIPIOS!$B$4:$F$343,3,0)</f>
        <v>1201</v>
      </c>
      <c r="F6315" s="149" t="str">
        <f>+VLOOKUP($A6315,mUNICIPIOS!$B$4:$F$343,4,0)</f>
        <v>San Marcos</v>
      </c>
      <c r="G6315" s="139" t="str">
        <f t="shared" ref="G6315:K6315" si="6467">+G6277</f>
        <v>01</v>
      </c>
      <c r="H6315" t="str">
        <f t="shared" si="6467"/>
        <v>IPC</v>
      </c>
      <c r="I6315" t="str">
        <f t="shared" si="6467"/>
        <v>Índice de Participación Ciudadana</v>
      </c>
      <c r="J6315" t="str">
        <f t="shared" si="6467"/>
        <v>01-01</v>
      </c>
      <c r="K6315" t="str">
        <f t="shared" si="6467"/>
        <v>Número de reuniones del COMUDE en el año de la medición.</v>
      </c>
      <c r="L6315" s="150">
        <f>+VLOOKUP($E6315,IPC_2018!$B$8:$T$347,3,0)</f>
        <v>0.75</v>
      </c>
      <c r="M6315" s="142" t="str">
        <f>+VLOOKUP($E6315,IPC_2018!$B$8:$T$347,4,0)</f>
        <v>Medio alto</v>
      </c>
    </row>
    <row r="6316" spans="1:13" x14ac:dyDescent="0.3">
      <c r="A6316" s="139">
        <f t="shared" si="6403"/>
        <v>167</v>
      </c>
      <c r="B6316" s="148">
        <f t="shared" si="6405"/>
        <v>2</v>
      </c>
      <c r="D6316" s="149" t="str">
        <f>+VLOOKUP($A6316,mUNICIPIOS!$B$4:$F$343,2,0)</f>
        <v>San Marcos</v>
      </c>
      <c r="E6316" s="149">
        <f>+VLOOKUP($A6316,mUNICIPIOS!$B$4:$F$343,3,0)</f>
        <v>1201</v>
      </c>
      <c r="F6316" s="149" t="str">
        <f>+VLOOKUP($A6316,mUNICIPIOS!$B$4:$F$343,4,0)</f>
        <v>San Marcos</v>
      </c>
      <c r="G6316" s="139" t="str">
        <f t="shared" ref="G6316:K6316" si="6468">+G6278</f>
        <v>01</v>
      </c>
      <c r="H6316" t="str">
        <f t="shared" si="6468"/>
        <v>IPC</v>
      </c>
      <c r="I6316" t="str">
        <f t="shared" si="6468"/>
        <v>Índice de Participación Ciudadana</v>
      </c>
      <c r="J6316" t="str">
        <f t="shared" si="6468"/>
        <v>01-02</v>
      </c>
      <c r="K6316" t="str">
        <f t="shared" si="6468"/>
        <v>Participación de Alcaldes, Concejales y Síndicos determinados o designados en el COMUDE</v>
      </c>
      <c r="L6316" s="150">
        <f>+VLOOKUP($E6316,IPC_2018!$B$8:$T$347,6,0)</f>
        <v>0.95833333333333326</v>
      </c>
      <c r="M6316" s="142" t="str">
        <f>+VLOOKUP($E6316,IPC_2018!$B$8:$T$347,7,0)</f>
        <v>Alto</v>
      </c>
    </row>
    <row r="6317" spans="1:13" x14ac:dyDescent="0.3">
      <c r="A6317" s="139">
        <f t="shared" ref="A6317:A6380" si="6469">+IF(B6316=38,A6316+1,A6316)</f>
        <v>167</v>
      </c>
      <c r="B6317" s="148">
        <f t="shared" si="6405"/>
        <v>3</v>
      </c>
      <c r="D6317" s="149" t="str">
        <f>+VLOOKUP($A6317,mUNICIPIOS!$B$4:$F$343,2,0)</f>
        <v>San Marcos</v>
      </c>
      <c r="E6317" s="149">
        <f>+VLOOKUP($A6317,mUNICIPIOS!$B$4:$F$343,3,0)</f>
        <v>1201</v>
      </c>
      <c r="F6317" s="149" t="str">
        <f>+VLOOKUP($A6317,mUNICIPIOS!$B$4:$F$343,4,0)</f>
        <v>San Marcos</v>
      </c>
      <c r="G6317" s="139" t="str">
        <f t="shared" ref="G6317:K6317" si="6470">+G6279</f>
        <v>01</v>
      </c>
      <c r="H6317" t="str">
        <f t="shared" si="6470"/>
        <v>IPC</v>
      </c>
      <c r="I6317" t="str">
        <f t="shared" si="6470"/>
        <v>Índice de Participación Ciudadana</v>
      </c>
      <c r="J6317" t="str">
        <f t="shared" si="6470"/>
        <v>01-03</v>
      </c>
      <c r="K6317" t="str">
        <f t="shared" si="6470"/>
        <v>Participación  de organizaciones de jóvenes, mujeres, pueblos mayas, xincas, garífunas, y otras organizaciones en el Comude</v>
      </c>
      <c r="L6317" s="150">
        <f>+VLOOKUP($E6317,IPC_2018!$B$8:$T$347,9,0)</f>
        <v>0.35138073494237881</v>
      </c>
      <c r="M6317" s="142" t="str">
        <f>+VLOOKUP($E6317,IPC_2018!$B$8:$T$347,10,0)</f>
        <v>Medio bajo</v>
      </c>
    </row>
    <row r="6318" spans="1:13" x14ac:dyDescent="0.3">
      <c r="A6318" s="139">
        <f t="shared" si="6469"/>
        <v>167</v>
      </c>
      <c r="B6318" s="148">
        <f t="shared" ref="B6318:B6381" si="6471">+B6280</f>
        <v>4</v>
      </c>
      <c r="D6318" s="149" t="str">
        <f>+VLOOKUP($A6318,mUNICIPIOS!$B$4:$F$343,2,0)</f>
        <v>San Marcos</v>
      </c>
      <c r="E6318" s="149">
        <f>+VLOOKUP($A6318,mUNICIPIOS!$B$4:$F$343,3,0)</f>
        <v>1201</v>
      </c>
      <c r="F6318" s="149" t="str">
        <f>+VLOOKUP($A6318,mUNICIPIOS!$B$4:$F$343,4,0)</f>
        <v>San Marcos</v>
      </c>
      <c r="G6318" s="139" t="str">
        <f t="shared" ref="G6318:K6318" si="6472">+G6280</f>
        <v>01</v>
      </c>
      <c r="H6318" t="str">
        <f t="shared" si="6472"/>
        <v>IPC</v>
      </c>
      <c r="I6318" t="str">
        <f t="shared" si="6472"/>
        <v>Índice de Participación Ciudadana</v>
      </c>
      <c r="J6318" t="str">
        <f t="shared" si="6472"/>
        <v>01-04</v>
      </c>
      <c r="K6318" t="str">
        <f t="shared" si="6472"/>
        <v>Representatividad territorial del Comude.</v>
      </c>
      <c r="L6318" s="150">
        <f>+VLOOKUP($E6318,IPC_2018!$B$8:$T$347,12,0)</f>
        <v>0.97948717948717945</v>
      </c>
      <c r="M6318" s="142" t="str">
        <f>+VLOOKUP($E6318,IPC_2018!$B$8:$T$347,13,0)</f>
        <v>Alto</v>
      </c>
    </row>
    <row r="6319" spans="1:13" x14ac:dyDescent="0.3">
      <c r="A6319" s="139">
        <f t="shared" si="6469"/>
        <v>167</v>
      </c>
      <c r="B6319" s="148">
        <f t="shared" si="6471"/>
        <v>5</v>
      </c>
      <c r="D6319" s="149" t="str">
        <f>+VLOOKUP($A6319,mUNICIPIOS!$B$4:$F$343,2,0)</f>
        <v>San Marcos</v>
      </c>
      <c r="E6319" s="149">
        <f>+VLOOKUP($A6319,mUNICIPIOS!$B$4:$F$343,3,0)</f>
        <v>1201</v>
      </c>
      <c r="F6319" s="149" t="str">
        <f>+VLOOKUP($A6319,mUNICIPIOS!$B$4:$F$343,4,0)</f>
        <v>San Marcos</v>
      </c>
      <c r="G6319" s="139" t="str">
        <f t="shared" ref="G6319:K6319" si="6473">+G6281</f>
        <v>01</v>
      </c>
      <c r="H6319" t="str">
        <f t="shared" si="6473"/>
        <v>IPC</v>
      </c>
      <c r="I6319" t="str">
        <f t="shared" si="6473"/>
        <v>Índice de Participación Ciudadana</v>
      </c>
      <c r="J6319" t="str">
        <f t="shared" si="6473"/>
        <v>01-05</v>
      </c>
      <c r="K6319" t="str">
        <f t="shared" si="6473"/>
        <v>Funcionamiento del Comude</v>
      </c>
      <c r="L6319" s="150">
        <f>+VLOOKUP($E6319,IPC_2018!$B$8:$T$347,15,0)</f>
        <v>0.87985865755472048</v>
      </c>
      <c r="M6319" s="142" t="str">
        <f>+VLOOKUP($E6319,IPC_2018!$B$8:$T$347,16,0)</f>
        <v>Alto</v>
      </c>
    </row>
    <row r="6320" spans="1:13" x14ac:dyDescent="0.3">
      <c r="A6320" s="139">
        <f t="shared" si="6469"/>
        <v>167</v>
      </c>
      <c r="B6320" s="148">
        <f t="shared" si="6471"/>
        <v>6</v>
      </c>
      <c r="D6320" s="149" t="str">
        <f>+VLOOKUP($A6320,mUNICIPIOS!$B$4:$F$343,2,0)</f>
        <v>San Marcos</v>
      </c>
      <c r="E6320" s="149">
        <f>+VLOOKUP($A6320,mUNICIPIOS!$B$4:$F$343,3,0)</f>
        <v>1201</v>
      </c>
      <c r="F6320" s="149" t="str">
        <f>+VLOOKUP($A6320,mUNICIPIOS!$B$4:$F$343,4,0)</f>
        <v>San Marcos</v>
      </c>
      <c r="G6320" s="139" t="str">
        <f t="shared" ref="G6320:K6320" si="6474">+G6282</f>
        <v>01</v>
      </c>
      <c r="H6320" t="str">
        <f t="shared" si="6474"/>
        <v>IPC</v>
      </c>
      <c r="I6320" t="str">
        <f t="shared" si="6474"/>
        <v>Índice de Participación Ciudadana</v>
      </c>
      <c r="J6320" t="str">
        <f t="shared" si="6474"/>
        <v>INDICE</v>
      </c>
      <c r="K6320">
        <f t="shared" si="6474"/>
        <v>0</v>
      </c>
      <c r="L6320" s="150">
        <f>+VLOOKUP($E6320,IPC_2018!$B$8:$T$347,18,0)</f>
        <v>0.77015065246430836</v>
      </c>
      <c r="M6320" s="142" t="str">
        <f>+VLOOKUP($E6320,IPC_2018!$B$8:$T$347,19,0)</f>
        <v>Medio alto</v>
      </c>
    </row>
    <row r="6321" spans="1:13" x14ac:dyDescent="0.3">
      <c r="A6321" s="139">
        <f t="shared" si="6469"/>
        <v>167</v>
      </c>
      <c r="B6321" s="148">
        <f t="shared" si="6471"/>
        <v>7</v>
      </c>
      <c r="D6321" s="149" t="str">
        <f>+VLOOKUP($A6321,mUNICIPIOS!$B$4:$F$343,2,0)</f>
        <v>San Marcos</v>
      </c>
      <c r="E6321" s="149">
        <f>+VLOOKUP($A6321,mUNICIPIOS!$B$4:$F$343,3,0)</f>
        <v>1201</v>
      </c>
      <c r="F6321" s="149" t="str">
        <f>+VLOOKUP($A6321,mUNICIPIOS!$B$4:$F$343,4,0)</f>
        <v>San Marcos</v>
      </c>
      <c r="G6321" s="139" t="str">
        <f t="shared" ref="G6321:K6321" si="6475">+G6283</f>
        <v>02</v>
      </c>
      <c r="H6321" t="str">
        <f t="shared" si="6475"/>
        <v>IIC</v>
      </c>
      <c r="I6321" t="str">
        <f t="shared" si="6475"/>
        <v>Índice de Información a la Ciudadanía</v>
      </c>
      <c r="J6321" t="str">
        <f t="shared" si="6475"/>
        <v>02-01</v>
      </c>
      <c r="K6321" t="str">
        <f t="shared" si="6475"/>
        <v>Rendición de cuentas cuatrimestral y anual al Comude enfocadas en resultados.</v>
      </c>
      <c r="L6321" s="150">
        <f>+VLOOKUP($E6321,IIC_2018!$B$8:$Q$347,3,0)</f>
        <v>1</v>
      </c>
      <c r="M6321" s="142" t="str">
        <f>+VLOOKUP($E6321,IIC_2018!$B$8:$Q$347,4,0)</f>
        <v>Alto</v>
      </c>
    </row>
    <row r="6322" spans="1:13" x14ac:dyDescent="0.3">
      <c r="A6322" s="139">
        <f t="shared" si="6469"/>
        <v>167</v>
      </c>
      <c r="B6322" s="148">
        <f t="shared" si="6471"/>
        <v>8</v>
      </c>
      <c r="D6322" s="149" t="str">
        <f>+VLOOKUP($A6322,mUNICIPIOS!$B$4:$F$343,2,0)</f>
        <v>San Marcos</v>
      </c>
      <c r="E6322" s="149">
        <f>+VLOOKUP($A6322,mUNICIPIOS!$B$4:$F$343,3,0)</f>
        <v>1201</v>
      </c>
      <c r="F6322" s="149" t="str">
        <f>+VLOOKUP($A6322,mUNICIPIOS!$B$4:$F$343,4,0)</f>
        <v>San Marcos</v>
      </c>
      <c r="G6322" s="139" t="str">
        <f t="shared" ref="G6322:K6322" si="6476">+G6284</f>
        <v>02</v>
      </c>
      <c r="H6322" t="str">
        <f t="shared" si="6476"/>
        <v>IIC</v>
      </c>
      <c r="I6322" t="str">
        <f t="shared" si="6476"/>
        <v>Índice de Información a la Ciudadanía</v>
      </c>
      <c r="J6322" t="str">
        <f t="shared" si="6476"/>
        <v>02-02</v>
      </c>
      <c r="K6322" t="str">
        <f t="shared" si="6476"/>
        <v>Información presupuestaria y otra información brindada a la ciudadanía disponible en medios locales de comunicación.</v>
      </c>
      <c r="L6322" s="150">
        <f>+VLOOKUP($E6322,IIC_2018!$B$8:$Q$347,6,0)</f>
        <v>1</v>
      </c>
      <c r="M6322" s="142" t="str">
        <f>+VLOOKUP($E6322,IIC_2018!$B$8:$Q$347,7,0)</f>
        <v>Alto</v>
      </c>
    </row>
    <row r="6323" spans="1:13" x14ac:dyDescent="0.3">
      <c r="A6323" s="139">
        <f t="shared" si="6469"/>
        <v>167</v>
      </c>
      <c r="B6323" s="148">
        <f t="shared" si="6471"/>
        <v>9</v>
      </c>
      <c r="D6323" s="149" t="str">
        <f>+VLOOKUP($A6323,mUNICIPIOS!$B$4:$F$343,2,0)</f>
        <v>San Marcos</v>
      </c>
      <c r="E6323" s="149">
        <f>+VLOOKUP($A6323,mUNICIPIOS!$B$4:$F$343,3,0)</f>
        <v>1201</v>
      </c>
      <c r="F6323" s="149" t="str">
        <f>+VLOOKUP($A6323,mUNICIPIOS!$B$4:$F$343,4,0)</f>
        <v>San Marcos</v>
      </c>
      <c r="G6323" s="139" t="str">
        <f t="shared" ref="G6323:K6323" si="6477">+G6285</f>
        <v>02</v>
      </c>
      <c r="H6323" t="str">
        <f t="shared" si="6477"/>
        <v>IIC</v>
      </c>
      <c r="I6323" t="str">
        <f t="shared" si="6477"/>
        <v>Índice de Información a la Ciudadanía</v>
      </c>
      <c r="J6323" t="str">
        <f t="shared" si="6477"/>
        <v>02-03</v>
      </c>
      <c r="K6323" t="str">
        <f t="shared" si="6477"/>
        <v>Información pública de oficio actualizada y disponible de acuerdo a la LAIP y uso de internet.</v>
      </c>
      <c r="L6323" s="150">
        <f>+VLOOKUP($E6323,IIC_2018!$B$8:$Q$347,9,0)</f>
        <v>0.99999999999999989</v>
      </c>
      <c r="M6323" s="142" t="str">
        <f>+VLOOKUP($E6323,IIC_2018!$B$8:$Q$347,10,0)</f>
        <v>Alto</v>
      </c>
    </row>
    <row r="6324" spans="1:13" x14ac:dyDescent="0.3">
      <c r="A6324" s="139">
        <f t="shared" si="6469"/>
        <v>167</v>
      </c>
      <c r="B6324" s="148">
        <f t="shared" si="6471"/>
        <v>10</v>
      </c>
      <c r="D6324" s="149" t="str">
        <f>+VLOOKUP($A6324,mUNICIPIOS!$B$4:$F$343,2,0)</f>
        <v>San Marcos</v>
      </c>
      <c r="E6324" s="149">
        <f>+VLOOKUP($A6324,mUNICIPIOS!$B$4:$F$343,3,0)</f>
        <v>1201</v>
      </c>
      <c r="F6324" s="149" t="str">
        <f>+VLOOKUP($A6324,mUNICIPIOS!$B$4:$F$343,4,0)</f>
        <v>San Marcos</v>
      </c>
      <c r="G6324" s="139" t="str">
        <f t="shared" ref="G6324:K6324" si="6478">+G6286</f>
        <v>02</v>
      </c>
      <c r="H6324" t="str">
        <f t="shared" si="6478"/>
        <v>IIC</v>
      </c>
      <c r="I6324" t="str">
        <f t="shared" si="6478"/>
        <v>Índice de Información a la Ciudadanía</v>
      </c>
      <c r="J6324" t="str">
        <f t="shared" si="6478"/>
        <v>02-04</v>
      </c>
      <c r="K6324" t="str">
        <f t="shared" si="6478"/>
        <v>Relación del monto contratado por medio de Guate compras con el total del presupuesto de egresos vigente.</v>
      </c>
      <c r="L6324" s="150">
        <f>+VLOOKUP($E6324,IIC_2018!$B$8:$Q$347,12,0)</f>
        <v>0.33056686339112629</v>
      </c>
      <c r="M6324" s="142" t="str">
        <f>+VLOOKUP($E6324,IIC_2018!$B$8:$Q$347,13,0)</f>
        <v>Medio bajo</v>
      </c>
    </row>
    <row r="6325" spans="1:13" x14ac:dyDescent="0.3">
      <c r="A6325" s="139">
        <f t="shared" si="6469"/>
        <v>167</v>
      </c>
      <c r="B6325" s="148">
        <f t="shared" si="6471"/>
        <v>11</v>
      </c>
      <c r="D6325" s="149" t="str">
        <f>+VLOOKUP($A6325,mUNICIPIOS!$B$4:$F$343,2,0)</f>
        <v>San Marcos</v>
      </c>
      <c r="E6325" s="149">
        <f>+VLOOKUP($A6325,mUNICIPIOS!$B$4:$F$343,3,0)</f>
        <v>1201</v>
      </c>
      <c r="F6325" s="149" t="str">
        <f>+VLOOKUP($A6325,mUNICIPIOS!$B$4:$F$343,4,0)</f>
        <v>San Marcos</v>
      </c>
      <c r="G6325" s="139" t="str">
        <f t="shared" ref="G6325:K6325" si="6479">+G6287</f>
        <v>02</v>
      </c>
      <c r="H6325" t="str">
        <f t="shared" si="6479"/>
        <v>IIC</v>
      </c>
      <c r="I6325" t="str">
        <f t="shared" si="6479"/>
        <v>Índice de Información a la Ciudadanía</v>
      </c>
      <c r="J6325" t="str">
        <f t="shared" si="6479"/>
        <v>INDICE</v>
      </c>
      <c r="K6325">
        <f t="shared" si="6479"/>
        <v>0</v>
      </c>
      <c r="L6325" s="150">
        <f>+VLOOKUP($E6325,IIC_2018!$B$8:$Q$347,15,0)</f>
        <v>0.83264171584778157</v>
      </c>
      <c r="M6325" s="142" t="str">
        <f>+VLOOKUP($E6325,IIC_2018!$B$8:$Q$347,16,0)</f>
        <v>Alto</v>
      </c>
    </row>
    <row r="6326" spans="1:13" x14ac:dyDescent="0.3">
      <c r="A6326" s="139">
        <f t="shared" si="6469"/>
        <v>167</v>
      </c>
      <c r="B6326" s="148">
        <f t="shared" si="6471"/>
        <v>12</v>
      </c>
      <c r="D6326" s="149" t="str">
        <f>+VLOOKUP($A6326,mUNICIPIOS!$B$4:$F$343,2,0)</f>
        <v>San Marcos</v>
      </c>
      <c r="E6326" s="149">
        <f>+VLOOKUP($A6326,mUNICIPIOS!$B$4:$F$343,3,0)</f>
        <v>1201</v>
      </c>
      <c r="F6326" s="149" t="str">
        <f>+VLOOKUP($A6326,mUNICIPIOS!$B$4:$F$343,4,0)</f>
        <v>San Marcos</v>
      </c>
      <c r="G6326" s="139" t="str">
        <f t="shared" ref="G6326:K6326" si="6480">+G6288</f>
        <v>03</v>
      </c>
      <c r="H6326" t="str">
        <f t="shared" si="6480"/>
        <v>ISP</v>
      </c>
      <c r="I6326" t="str">
        <f t="shared" si="6480"/>
        <v>Índice de Servicios Públicos</v>
      </c>
      <c r="J6326" t="str">
        <f t="shared" si="6480"/>
        <v>03-01</v>
      </c>
      <c r="K6326" t="str">
        <f t="shared" si="6480"/>
        <v>Cobertura del servicio público de agua</v>
      </c>
      <c r="L6326" s="150">
        <f>+VLOOKUP($E6326,ISP_2018!$B$8:$T$347,3,0)</f>
        <v>0.89600864664556479</v>
      </c>
      <c r="M6326" s="142" t="str">
        <f>+VLOOKUP($E6326,ISP_2018!$B$8:$T$347,4,0)</f>
        <v>Alto</v>
      </c>
    </row>
    <row r="6327" spans="1:13" x14ac:dyDescent="0.3">
      <c r="A6327" s="139">
        <f t="shared" si="6469"/>
        <v>167</v>
      </c>
      <c r="B6327" s="148">
        <f t="shared" si="6471"/>
        <v>13</v>
      </c>
      <c r="D6327" s="149" t="str">
        <f>+VLOOKUP($A6327,mUNICIPIOS!$B$4:$F$343,2,0)</f>
        <v>San Marcos</v>
      </c>
      <c r="E6327" s="149">
        <f>+VLOOKUP($A6327,mUNICIPIOS!$B$4:$F$343,3,0)</f>
        <v>1201</v>
      </c>
      <c r="F6327" s="149" t="str">
        <f>+VLOOKUP($A6327,mUNICIPIOS!$B$4:$F$343,4,0)</f>
        <v>San Marcos</v>
      </c>
      <c r="G6327" s="139" t="str">
        <f t="shared" ref="G6327:K6327" si="6481">+G6289</f>
        <v>03</v>
      </c>
      <c r="H6327" t="str">
        <f t="shared" si="6481"/>
        <v>ISP</v>
      </c>
      <c r="I6327" t="str">
        <f t="shared" si="6481"/>
        <v>Índice de Servicios Públicos</v>
      </c>
      <c r="J6327" t="str">
        <f t="shared" si="6481"/>
        <v>03-02</v>
      </c>
      <c r="K6327" t="str">
        <f t="shared" si="6481"/>
        <v>Control de la calidad del servicio público de agua</v>
      </c>
      <c r="L6327" s="150">
        <f>+VLOOKUP($E6327,ISP_2018!$B$8:$T$347,6,0)</f>
        <v>0.45</v>
      </c>
      <c r="M6327" s="142" t="str">
        <f>+VLOOKUP($E6327,ISP_2018!$B$8:$T$347,7,0)</f>
        <v>Medio</v>
      </c>
    </row>
    <row r="6328" spans="1:13" x14ac:dyDescent="0.3">
      <c r="A6328" s="139">
        <f t="shared" si="6469"/>
        <v>167</v>
      </c>
      <c r="B6328" s="148">
        <f t="shared" si="6471"/>
        <v>14</v>
      </c>
      <c r="D6328" s="149" t="str">
        <f>+VLOOKUP($A6328,mUNICIPIOS!$B$4:$F$343,2,0)</f>
        <v>San Marcos</v>
      </c>
      <c r="E6328" s="149">
        <f>+VLOOKUP($A6328,mUNICIPIOS!$B$4:$F$343,3,0)</f>
        <v>1201</v>
      </c>
      <c r="F6328" s="149" t="str">
        <f>+VLOOKUP($A6328,mUNICIPIOS!$B$4:$F$343,4,0)</f>
        <v>San Marcos</v>
      </c>
      <c r="G6328" s="139" t="str">
        <f t="shared" ref="G6328:K6328" si="6482">+G6290</f>
        <v>03</v>
      </c>
      <c r="H6328" t="str">
        <f t="shared" si="6482"/>
        <v>ISP</v>
      </c>
      <c r="I6328" t="str">
        <f t="shared" si="6482"/>
        <v>Índice de Servicios Públicos</v>
      </c>
      <c r="J6328" t="str">
        <f t="shared" si="6482"/>
        <v>03-03</v>
      </c>
      <c r="K6328" t="str">
        <f t="shared" si="6482"/>
        <v>Disposición  y tratamiento  de aguas residuales</v>
      </c>
      <c r="L6328" s="150">
        <f>+VLOOKUP($E6328,ISP_2018!$B$8:$T$347,9,0)</f>
        <v>7.0869182557043719E-2</v>
      </c>
      <c r="M6328" s="142" t="str">
        <f>+VLOOKUP($E6328,ISP_2018!$B$8:$T$347,10,0)</f>
        <v>Bajo</v>
      </c>
    </row>
    <row r="6329" spans="1:13" x14ac:dyDescent="0.3">
      <c r="A6329" s="139">
        <f t="shared" si="6469"/>
        <v>167</v>
      </c>
      <c r="B6329" s="148">
        <f t="shared" si="6471"/>
        <v>15</v>
      </c>
      <c r="D6329" s="149" t="str">
        <f>+VLOOKUP($A6329,mUNICIPIOS!$B$4:$F$343,2,0)</f>
        <v>San Marcos</v>
      </c>
      <c r="E6329" s="149">
        <f>+VLOOKUP($A6329,mUNICIPIOS!$B$4:$F$343,3,0)</f>
        <v>1201</v>
      </c>
      <c r="F6329" s="149" t="str">
        <f>+VLOOKUP($A6329,mUNICIPIOS!$B$4:$F$343,4,0)</f>
        <v>San Marcos</v>
      </c>
      <c r="G6329" s="139" t="str">
        <f t="shared" ref="G6329:K6329" si="6483">+G6291</f>
        <v>03</v>
      </c>
      <c r="H6329" t="str">
        <f t="shared" si="6483"/>
        <v>ISP</v>
      </c>
      <c r="I6329" t="str">
        <f t="shared" si="6483"/>
        <v>Índice de Servicios Públicos</v>
      </c>
      <c r="J6329" t="str">
        <f t="shared" si="6483"/>
        <v>03-04</v>
      </c>
      <c r="K6329" t="str">
        <f t="shared" si="6483"/>
        <v>Gestión y manejo de los residuos y desechos sólidos</v>
      </c>
      <c r="L6329" s="150">
        <f>+VLOOKUP($E6329,ISP_2018!$B$8:$T$347,12,0)</f>
        <v>0.81517623832983233</v>
      </c>
      <c r="M6329" s="142" t="str">
        <f>+VLOOKUP($E6329,ISP_2018!$B$8:$T$347,13,0)</f>
        <v>Alto</v>
      </c>
    </row>
    <row r="6330" spans="1:13" x14ac:dyDescent="0.3">
      <c r="A6330" s="139">
        <f t="shared" si="6469"/>
        <v>167</v>
      </c>
      <c r="B6330" s="148">
        <f t="shared" si="6471"/>
        <v>16</v>
      </c>
      <c r="D6330" s="149" t="str">
        <f>+VLOOKUP($A6330,mUNICIPIOS!$B$4:$F$343,2,0)</f>
        <v>San Marcos</v>
      </c>
      <c r="E6330" s="149">
        <f>+VLOOKUP($A6330,mUNICIPIOS!$B$4:$F$343,3,0)</f>
        <v>1201</v>
      </c>
      <c r="F6330" s="149" t="str">
        <f>+VLOOKUP($A6330,mUNICIPIOS!$B$4:$F$343,4,0)</f>
        <v>San Marcos</v>
      </c>
      <c r="G6330" s="139" t="str">
        <f t="shared" ref="G6330:K6330" si="6484">+G6292</f>
        <v>03</v>
      </c>
      <c r="H6330" t="str">
        <f t="shared" si="6484"/>
        <v>ISP</v>
      </c>
      <c r="I6330" t="str">
        <f t="shared" si="6484"/>
        <v>Índice de Servicios Públicos</v>
      </c>
      <c r="J6330" t="str">
        <f t="shared" si="6484"/>
        <v>03-05</v>
      </c>
      <c r="K6330" t="str">
        <f t="shared" si="6484"/>
        <v>Gestión de servicios públicos municipales</v>
      </c>
      <c r="L6330" s="150">
        <f>+VLOOKUP($E6330,ISP_2018!$B$8:$T$347,15,0)</f>
        <v>0.30645161290322587</v>
      </c>
      <c r="M6330" s="142" t="str">
        <f>+VLOOKUP($E6330,ISP_2018!$B$8:$T$347,16,0)</f>
        <v>Medio bajo</v>
      </c>
    </row>
    <row r="6331" spans="1:13" x14ac:dyDescent="0.3">
      <c r="A6331" s="139">
        <f t="shared" si="6469"/>
        <v>167</v>
      </c>
      <c r="B6331" s="148">
        <f t="shared" si="6471"/>
        <v>17</v>
      </c>
      <c r="D6331" s="149" t="str">
        <f>+VLOOKUP($A6331,mUNICIPIOS!$B$4:$F$343,2,0)</f>
        <v>San Marcos</v>
      </c>
      <c r="E6331" s="149">
        <f>+VLOOKUP($A6331,mUNICIPIOS!$B$4:$F$343,3,0)</f>
        <v>1201</v>
      </c>
      <c r="F6331" s="149" t="str">
        <f>+VLOOKUP($A6331,mUNICIPIOS!$B$4:$F$343,4,0)</f>
        <v>San Marcos</v>
      </c>
      <c r="G6331" s="139" t="str">
        <f t="shared" ref="G6331:K6331" si="6485">+G6293</f>
        <v>03</v>
      </c>
      <c r="H6331" t="str">
        <f t="shared" si="6485"/>
        <v>ISP</v>
      </c>
      <c r="I6331" t="str">
        <f t="shared" si="6485"/>
        <v>Índice de Servicios Públicos</v>
      </c>
      <c r="J6331" t="str">
        <f t="shared" si="6485"/>
        <v>INDICE</v>
      </c>
      <c r="K6331">
        <f t="shared" si="6485"/>
        <v>0</v>
      </c>
      <c r="L6331" s="150">
        <f>+VLOOKUP($E6331,ISP_2018!$B$8:$T$347,18,0)</f>
        <v>0.46310027142257681</v>
      </c>
      <c r="M6331" s="142" t="str">
        <f>+VLOOKUP($E6331,ISP_2018!$B$8:$T$347,19,0)</f>
        <v>Medio</v>
      </c>
    </row>
    <row r="6332" spans="1:13" x14ac:dyDescent="0.3">
      <c r="A6332" s="139">
        <f t="shared" si="6469"/>
        <v>167</v>
      </c>
      <c r="B6332" s="148">
        <f t="shared" si="6471"/>
        <v>18</v>
      </c>
      <c r="D6332" s="149" t="str">
        <f>+VLOOKUP($A6332,mUNICIPIOS!$B$4:$F$343,2,0)</f>
        <v>San Marcos</v>
      </c>
      <c r="E6332" s="149">
        <f>+VLOOKUP($A6332,mUNICIPIOS!$B$4:$F$343,3,0)</f>
        <v>1201</v>
      </c>
      <c r="F6332" s="149" t="str">
        <f>+VLOOKUP($A6332,mUNICIPIOS!$B$4:$F$343,4,0)</f>
        <v>San Marcos</v>
      </c>
      <c r="G6332" s="139" t="str">
        <f t="shared" ref="G6332:K6332" si="6486">+G6294</f>
        <v>04</v>
      </c>
      <c r="H6332" t="str">
        <f t="shared" si="6486"/>
        <v>IGA</v>
      </c>
      <c r="I6332" t="str">
        <f t="shared" si="6486"/>
        <v>Índice de Gestión Administrativa</v>
      </c>
      <c r="J6332" t="str">
        <f t="shared" si="6486"/>
        <v>04-01</v>
      </c>
      <c r="K6332" t="str">
        <f t="shared" si="6486"/>
        <v>Existencia de elementos de atención municipal orientada al vecino</v>
      </c>
      <c r="L6332" s="150">
        <f>+VLOOKUP($E6332,IGA_2018!$B$8:$N$347,3,0)</f>
        <v>0.75</v>
      </c>
      <c r="M6332" s="142" t="str">
        <f>+VLOOKUP($E6332,IGA_2018!$B$8:$N$347,4,0)</f>
        <v>Medio alto</v>
      </c>
    </row>
    <row r="6333" spans="1:13" x14ac:dyDescent="0.3">
      <c r="A6333" s="139">
        <f t="shared" si="6469"/>
        <v>167</v>
      </c>
      <c r="B6333" s="148">
        <f t="shared" si="6471"/>
        <v>19</v>
      </c>
      <c r="D6333" s="149" t="str">
        <f>+VLOOKUP($A6333,mUNICIPIOS!$B$4:$F$343,2,0)</f>
        <v>San Marcos</v>
      </c>
      <c r="E6333" s="149">
        <f>+VLOOKUP($A6333,mUNICIPIOS!$B$4:$F$343,3,0)</f>
        <v>1201</v>
      </c>
      <c r="F6333" s="149" t="str">
        <f>+VLOOKUP($A6333,mUNICIPIOS!$B$4:$F$343,4,0)</f>
        <v>San Marcos</v>
      </c>
      <c r="G6333" s="139" t="str">
        <f t="shared" ref="G6333:K6333" si="6487">+G6295</f>
        <v>04</v>
      </c>
      <c r="H6333" t="str">
        <f t="shared" si="6487"/>
        <v>IGA</v>
      </c>
      <c r="I6333" t="str">
        <f t="shared" si="6487"/>
        <v>Índice de Gestión Administrativa</v>
      </c>
      <c r="J6333" t="str">
        <f t="shared" si="6487"/>
        <v>04-02</v>
      </c>
      <c r="K6333" t="str">
        <f t="shared" si="6487"/>
        <v>Gestión del recurso humano.</v>
      </c>
      <c r="L6333" s="150">
        <f>+VLOOKUP($E6333,IGA_2018!$B$8:$N$347,6,0)</f>
        <v>0.80445453765052033</v>
      </c>
      <c r="M6333" s="142" t="str">
        <f>+VLOOKUP($E6333,IGA_2018!$B$8:$N$347,7,0)</f>
        <v>Alto</v>
      </c>
    </row>
    <row r="6334" spans="1:13" x14ac:dyDescent="0.3">
      <c r="A6334" s="139">
        <f t="shared" si="6469"/>
        <v>167</v>
      </c>
      <c r="B6334" s="148">
        <f t="shared" si="6471"/>
        <v>20</v>
      </c>
      <c r="D6334" s="149" t="str">
        <f>+VLOOKUP($A6334,mUNICIPIOS!$B$4:$F$343,2,0)</f>
        <v>San Marcos</v>
      </c>
      <c r="E6334" s="149">
        <f>+VLOOKUP($A6334,mUNICIPIOS!$B$4:$F$343,3,0)</f>
        <v>1201</v>
      </c>
      <c r="F6334" s="149" t="str">
        <f>+VLOOKUP($A6334,mUNICIPIOS!$B$4:$F$343,4,0)</f>
        <v>San Marcos</v>
      </c>
      <c r="G6334" s="139" t="str">
        <f t="shared" ref="G6334:K6334" si="6488">+G6296</f>
        <v>04</v>
      </c>
      <c r="H6334" t="str">
        <f t="shared" si="6488"/>
        <v>IGA</v>
      </c>
      <c r="I6334" t="str">
        <f t="shared" si="6488"/>
        <v>Índice de Gestión Administrativa</v>
      </c>
      <c r="J6334" t="str">
        <f t="shared" si="6488"/>
        <v>04-03</v>
      </c>
      <c r="K6334" t="str">
        <f t="shared" si="6488"/>
        <v>Existencia de oficinas municipales con instrumentos de gestión.</v>
      </c>
      <c r="L6334" s="150">
        <f>+VLOOKUP($E6334,IGA_2018!$B$8:$N$347,9,0)</f>
        <v>0.77916666666666667</v>
      </c>
      <c r="M6334" s="142" t="str">
        <f>+VLOOKUP($E6334,IGA_2018!$B$8:$N$347,10,0)</f>
        <v>Medio alto</v>
      </c>
    </row>
    <row r="6335" spans="1:13" x14ac:dyDescent="0.3">
      <c r="A6335" s="139">
        <f t="shared" si="6469"/>
        <v>167</v>
      </c>
      <c r="B6335" s="148">
        <f t="shared" si="6471"/>
        <v>21</v>
      </c>
      <c r="D6335" s="149" t="str">
        <f>+VLOOKUP($A6335,mUNICIPIOS!$B$4:$F$343,2,0)</f>
        <v>San Marcos</v>
      </c>
      <c r="E6335" s="149">
        <f>+VLOOKUP($A6335,mUNICIPIOS!$B$4:$F$343,3,0)</f>
        <v>1201</v>
      </c>
      <c r="F6335" s="149" t="str">
        <f>+VLOOKUP($A6335,mUNICIPIOS!$B$4:$F$343,4,0)</f>
        <v>San Marcos</v>
      </c>
      <c r="G6335" s="139" t="str">
        <f t="shared" ref="G6335:K6335" si="6489">+G6297</f>
        <v>04</v>
      </c>
      <c r="H6335" t="str">
        <f t="shared" si="6489"/>
        <v>IGA</v>
      </c>
      <c r="I6335" t="str">
        <f t="shared" si="6489"/>
        <v>Índice de Gestión Administrativa</v>
      </c>
      <c r="J6335" t="str">
        <f t="shared" si="6489"/>
        <v>INDICE</v>
      </c>
      <c r="K6335">
        <f t="shared" si="6489"/>
        <v>0</v>
      </c>
      <c r="L6335" s="150">
        <f>+VLOOKUP($E6335,IGA_2018!$B$8:$N$347,12,0)</f>
        <v>0.77926742151101536</v>
      </c>
      <c r="M6335" s="142" t="str">
        <f>+VLOOKUP($E6335,IGA_2018!$B$8:$N$347,13,0)</f>
        <v>Medio alto</v>
      </c>
    </row>
    <row r="6336" spans="1:13" x14ac:dyDescent="0.3">
      <c r="A6336" s="139">
        <f t="shared" si="6469"/>
        <v>167</v>
      </c>
      <c r="B6336" s="148">
        <f t="shared" si="6471"/>
        <v>22</v>
      </c>
      <c r="D6336" s="149" t="str">
        <f>+VLOOKUP($A6336,mUNICIPIOS!$B$4:$F$343,2,0)</f>
        <v>San Marcos</v>
      </c>
      <c r="E6336" s="149">
        <f>+VLOOKUP($A6336,mUNICIPIOS!$B$4:$F$343,3,0)</f>
        <v>1201</v>
      </c>
      <c r="F6336" s="149" t="str">
        <f>+VLOOKUP($A6336,mUNICIPIOS!$B$4:$F$343,4,0)</f>
        <v>San Marcos</v>
      </c>
      <c r="G6336" s="139" t="str">
        <f t="shared" ref="G6336:K6336" si="6490">+G6298</f>
        <v>05</v>
      </c>
      <c r="H6336" t="str">
        <f t="shared" si="6490"/>
        <v>IGF</v>
      </c>
      <c r="I6336" t="str">
        <f t="shared" si="6490"/>
        <v>Índice de Gestión Financiera</v>
      </c>
      <c r="J6336" t="str">
        <f t="shared" si="6490"/>
        <v>05-01</v>
      </c>
      <c r="K6336" t="str">
        <f t="shared" si="6490"/>
        <v>Autonomía financiera municipal</v>
      </c>
      <c r="L6336" s="150">
        <f>+VLOOKUP($E6336,IGF_2018!$B$8:$Z$347,3,0)</f>
        <v>0.57940128383734324</v>
      </c>
      <c r="M6336" s="142" t="str">
        <f>+VLOOKUP($E6336,IGF_2018!$B$8:$Z$347,4,0)</f>
        <v>Medio</v>
      </c>
    </row>
    <row r="6337" spans="1:13" x14ac:dyDescent="0.3">
      <c r="A6337" s="139">
        <f t="shared" si="6469"/>
        <v>167</v>
      </c>
      <c r="B6337" s="148">
        <f t="shared" si="6471"/>
        <v>23</v>
      </c>
      <c r="D6337" s="149" t="str">
        <f>+VLOOKUP($A6337,mUNICIPIOS!$B$4:$F$343,2,0)</f>
        <v>San Marcos</v>
      </c>
      <c r="E6337" s="149">
        <f>+VLOOKUP($A6337,mUNICIPIOS!$B$4:$F$343,3,0)</f>
        <v>1201</v>
      </c>
      <c r="F6337" s="149" t="str">
        <f>+VLOOKUP($A6337,mUNICIPIOS!$B$4:$F$343,4,0)</f>
        <v>San Marcos</v>
      </c>
      <c r="G6337" s="139" t="str">
        <f t="shared" ref="G6337:K6337" si="6491">+G6299</f>
        <v>05</v>
      </c>
      <c r="H6337" t="str">
        <f t="shared" si="6491"/>
        <v>IGF</v>
      </c>
      <c r="I6337" t="str">
        <f t="shared" si="6491"/>
        <v>Índice de Gestión Financiera</v>
      </c>
      <c r="J6337" t="str">
        <f t="shared" si="6491"/>
        <v>05-02</v>
      </c>
      <c r="K6337" t="str">
        <f t="shared" si="6491"/>
        <v xml:space="preserve">Ingresos propios por habitante -sin regalías- </v>
      </c>
      <c r="L6337" s="150">
        <f>+VLOOKUP($E6337,IGF_2018!$B$8:$Z$347,6,0)</f>
        <v>0.49481325714456681</v>
      </c>
      <c r="M6337" s="142" t="str">
        <f>+VLOOKUP($E6337,IGF_2018!$B$8:$Z$347,7,0)</f>
        <v>Medio</v>
      </c>
    </row>
    <row r="6338" spans="1:13" x14ac:dyDescent="0.3">
      <c r="A6338" s="139">
        <f t="shared" si="6469"/>
        <v>167</v>
      </c>
      <c r="B6338" s="148">
        <f t="shared" si="6471"/>
        <v>24</v>
      </c>
      <c r="D6338" s="149" t="str">
        <f>+VLOOKUP($A6338,mUNICIPIOS!$B$4:$F$343,2,0)</f>
        <v>San Marcos</v>
      </c>
      <c r="E6338" s="149">
        <f>+VLOOKUP($A6338,mUNICIPIOS!$B$4:$F$343,3,0)</f>
        <v>1201</v>
      </c>
      <c r="F6338" s="149" t="str">
        <f>+VLOOKUP($A6338,mUNICIPIOS!$B$4:$F$343,4,0)</f>
        <v>San Marcos</v>
      </c>
      <c r="G6338" s="139" t="str">
        <f t="shared" ref="G6338:K6338" si="6492">+G6300</f>
        <v>05</v>
      </c>
      <c r="H6338" t="str">
        <f t="shared" si="6492"/>
        <v>IGF</v>
      </c>
      <c r="I6338" t="str">
        <f t="shared" si="6492"/>
        <v>Índice de Gestión Financiera</v>
      </c>
      <c r="J6338" t="str">
        <f t="shared" si="6492"/>
        <v>05-03</v>
      </c>
      <c r="K6338" t="str">
        <f t="shared" si="6492"/>
        <v>Ingresos del IUSI en relación a los ingresos propios -sin regalías-</v>
      </c>
      <c r="L6338" s="150">
        <f>+VLOOKUP($E6338,IGF_2018!$B$8:$Z$347,9,0)</f>
        <v>2.3159165386313581E-2</v>
      </c>
      <c r="M6338" s="142" t="str">
        <f>+VLOOKUP($E6338,IGF_2018!$B$8:$Z$347,10,0)</f>
        <v>Bajo</v>
      </c>
    </row>
    <row r="6339" spans="1:13" x14ac:dyDescent="0.3">
      <c r="A6339" s="139">
        <f t="shared" si="6469"/>
        <v>167</v>
      </c>
      <c r="B6339" s="148">
        <f t="shared" si="6471"/>
        <v>25</v>
      </c>
      <c r="D6339" s="149" t="str">
        <f>+VLOOKUP($A6339,mUNICIPIOS!$B$4:$F$343,2,0)</f>
        <v>San Marcos</v>
      </c>
      <c r="E6339" s="149">
        <f>+VLOOKUP($A6339,mUNICIPIOS!$B$4:$F$343,3,0)</f>
        <v>1201</v>
      </c>
      <c r="F6339" s="149" t="str">
        <f>+VLOOKUP($A6339,mUNICIPIOS!$B$4:$F$343,4,0)</f>
        <v>San Marcos</v>
      </c>
      <c r="G6339" s="139" t="str">
        <f t="shared" ref="G6339:K6339" si="6493">+G6301</f>
        <v>05</v>
      </c>
      <c r="H6339" t="str">
        <f t="shared" si="6493"/>
        <v>IGF</v>
      </c>
      <c r="I6339" t="str">
        <f t="shared" si="6493"/>
        <v>Índice de Gestión Financiera</v>
      </c>
      <c r="J6339" t="str">
        <f t="shared" si="6493"/>
        <v>05-04</v>
      </c>
      <c r="K6339" t="str">
        <f t="shared" si="6493"/>
        <v>Inversión anual en capital fijo por habitante</v>
      </c>
      <c r="L6339" s="150">
        <f>+VLOOKUP($E6339,IGF_2018!$B$8:$Z$347,12,0)</f>
        <v>9.459148208331733E-2</v>
      </c>
      <c r="M6339" s="142" t="str">
        <f>+VLOOKUP($E6339,IGF_2018!$B$8:$Z$347,13,0)</f>
        <v>Bajo</v>
      </c>
    </row>
    <row r="6340" spans="1:13" x14ac:dyDescent="0.3">
      <c r="A6340" s="139">
        <f t="shared" si="6469"/>
        <v>167</v>
      </c>
      <c r="B6340" s="148">
        <f t="shared" si="6471"/>
        <v>26</v>
      </c>
      <c r="D6340" s="149" t="str">
        <f>+VLOOKUP($A6340,mUNICIPIOS!$B$4:$F$343,2,0)</f>
        <v>San Marcos</v>
      </c>
      <c r="E6340" s="149">
        <f>+VLOOKUP($A6340,mUNICIPIOS!$B$4:$F$343,3,0)</f>
        <v>1201</v>
      </c>
      <c r="F6340" s="149" t="str">
        <f>+VLOOKUP($A6340,mUNICIPIOS!$B$4:$F$343,4,0)</f>
        <v>San Marcos</v>
      </c>
      <c r="G6340" s="139" t="str">
        <f t="shared" ref="G6340:K6340" si="6494">+G6302</f>
        <v>05</v>
      </c>
      <c r="H6340" t="str">
        <f t="shared" si="6494"/>
        <v>IGF</v>
      </c>
      <c r="I6340" t="str">
        <f t="shared" si="6494"/>
        <v>Índice de Gestión Financiera</v>
      </c>
      <c r="J6340" t="str">
        <f t="shared" si="6494"/>
        <v>05-05</v>
      </c>
      <c r="K6340" t="str">
        <f t="shared" si="6494"/>
        <v>Inversión anual en capital fijo con recursos percibidos por ingresos propios</v>
      </c>
      <c r="L6340" s="150">
        <f>+VLOOKUP($E6340,IGF_2018!$B$8:$Z$347,15,0)</f>
        <v>5.2515161492765076E-2</v>
      </c>
      <c r="M6340" s="142" t="str">
        <f>+VLOOKUP($E6340,IGF_2018!$B$8:$Z$347,16,0)</f>
        <v>Bajo</v>
      </c>
    </row>
    <row r="6341" spans="1:13" x14ac:dyDescent="0.3">
      <c r="A6341" s="139">
        <f t="shared" si="6469"/>
        <v>167</v>
      </c>
      <c r="B6341" s="148">
        <f t="shared" si="6471"/>
        <v>27</v>
      </c>
      <c r="D6341" s="149" t="str">
        <f>+VLOOKUP($A6341,mUNICIPIOS!$B$4:$F$343,2,0)</f>
        <v>San Marcos</v>
      </c>
      <c r="E6341" s="149">
        <f>+VLOOKUP($A6341,mUNICIPIOS!$B$4:$F$343,3,0)</f>
        <v>1201</v>
      </c>
      <c r="F6341" s="149" t="str">
        <f>+VLOOKUP($A6341,mUNICIPIOS!$B$4:$F$343,4,0)</f>
        <v>San Marcos</v>
      </c>
      <c r="G6341" s="139" t="str">
        <f t="shared" ref="G6341:K6341" si="6495">+G6303</f>
        <v>05</v>
      </c>
      <c r="H6341" t="str">
        <f t="shared" si="6495"/>
        <v>IGF</v>
      </c>
      <c r="I6341" t="str">
        <f t="shared" si="6495"/>
        <v>Índice de Gestión Financiera</v>
      </c>
      <c r="J6341" t="str">
        <f t="shared" si="6495"/>
        <v>05-06</v>
      </c>
      <c r="K6341" t="str">
        <f t="shared" si="6495"/>
        <v xml:space="preserve">Inversión anual en capital fijo con recursos percibidos por transferencias del Gobierno Central </v>
      </c>
      <c r="L6341" s="150">
        <f>+VLOOKUP($E6341,IGF_2018!$B$8:$Z$347,18,0)</f>
        <v>0.2886369128880838</v>
      </c>
      <c r="M6341" s="142" t="str">
        <f>+VLOOKUP($E6341,IGF_2018!$B$8:$Z$347,19,0)</f>
        <v>Medio bajo</v>
      </c>
    </row>
    <row r="6342" spans="1:13" x14ac:dyDescent="0.3">
      <c r="A6342" s="139">
        <f t="shared" si="6469"/>
        <v>167</v>
      </c>
      <c r="B6342" s="148">
        <f t="shared" si="6471"/>
        <v>28</v>
      </c>
      <c r="D6342" s="149" t="str">
        <f>+VLOOKUP($A6342,mUNICIPIOS!$B$4:$F$343,2,0)</f>
        <v>San Marcos</v>
      </c>
      <c r="E6342" s="149">
        <f>+VLOOKUP($A6342,mUNICIPIOS!$B$4:$F$343,3,0)</f>
        <v>1201</v>
      </c>
      <c r="F6342" s="149" t="str">
        <f>+VLOOKUP($A6342,mUNICIPIOS!$B$4:$F$343,4,0)</f>
        <v>San Marcos</v>
      </c>
      <c r="G6342" s="139" t="str">
        <f t="shared" ref="G6342:K6342" si="6496">+G6304</f>
        <v>05</v>
      </c>
      <c r="H6342" t="str">
        <f t="shared" si="6496"/>
        <v>IGF</v>
      </c>
      <c r="I6342" t="str">
        <f t="shared" si="6496"/>
        <v>Índice de Gestión Financiera</v>
      </c>
      <c r="J6342" t="str">
        <f t="shared" si="6496"/>
        <v>05-07</v>
      </c>
      <c r="K6342" t="str">
        <f t="shared" si="6496"/>
        <v>Financiamiento por endeudamiento municipal</v>
      </c>
      <c r="L6342" s="150">
        <f>+VLOOKUP($E6342,IGF_2018!$B$8:$Z$347,21,0)</f>
        <v>1</v>
      </c>
      <c r="M6342" s="142" t="str">
        <f>+VLOOKUP($E6342,IGF_2018!$B$8:$Z$347,22,0)</f>
        <v>Alto</v>
      </c>
    </row>
    <row r="6343" spans="1:13" x14ac:dyDescent="0.3">
      <c r="A6343" s="139">
        <f t="shared" si="6469"/>
        <v>167</v>
      </c>
      <c r="B6343" s="148">
        <f t="shared" si="6471"/>
        <v>29</v>
      </c>
      <c r="D6343" s="149" t="str">
        <f>+VLOOKUP($A6343,mUNICIPIOS!$B$4:$F$343,2,0)</f>
        <v>San Marcos</v>
      </c>
      <c r="E6343" s="149">
        <f>+VLOOKUP($A6343,mUNICIPIOS!$B$4:$F$343,3,0)</f>
        <v>1201</v>
      </c>
      <c r="F6343" s="149" t="str">
        <f>+VLOOKUP($A6343,mUNICIPIOS!$B$4:$F$343,4,0)</f>
        <v>San Marcos</v>
      </c>
      <c r="G6343" s="139" t="str">
        <f t="shared" ref="G6343:K6343" si="6497">+G6305</f>
        <v>05</v>
      </c>
      <c r="H6343" t="str">
        <f t="shared" si="6497"/>
        <v>IGF</v>
      </c>
      <c r="I6343" t="str">
        <f t="shared" si="6497"/>
        <v>Índice de Gestión Financiera</v>
      </c>
      <c r="J6343" t="str">
        <f t="shared" si="6497"/>
        <v>INDICE</v>
      </c>
      <c r="K6343">
        <f t="shared" si="6497"/>
        <v>0</v>
      </c>
      <c r="L6343" s="150">
        <f>+VLOOKUP($E6343,IGF_2018!$B$8:$Z$347,24,0)</f>
        <v>0.46073318038143002</v>
      </c>
      <c r="M6343" s="142" t="str">
        <f>+VLOOKUP($E6343,IGF_2018!$B$8:$Z$347,25,0)</f>
        <v>Medio</v>
      </c>
    </row>
    <row r="6344" spans="1:13" x14ac:dyDescent="0.3">
      <c r="A6344" s="139">
        <f t="shared" si="6469"/>
        <v>167</v>
      </c>
      <c r="B6344" s="148">
        <f t="shared" si="6471"/>
        <v>30</v>
      </c>
      <c r="D6344" s="149" t="str">
        <f>+VLOOKUP($A6344,mUNICIPIOS!$B$4:$F$343,2,0)</f>
        <v>San Marcos</v>
      </c>
      <c r="E6344" s="149">
        <f>+VLOOKUP($A6344,mUNICIPIOS!$B$4:$F$343,3,0)</f>
        <v>1201</v>
      </c>
      <c r="F6344" s="149" t="str">
        <f>+VLOOKUP($A6344,mUNICIPIOS!$B$4:$F$343,4,0)</f>
        <v>San Marcos</v>
      </c>
      <c r="G6344" s="139" t="str">
        <f t="shared" ref="G6344:K6344" si="6498">+G6306</f>
        <v>06</v>
      </c>
      <c r="H6344" t="str">
        <f t="shared" si="6498"/>
        <v>IGE</v>
      </c>
      <c r="I6344" t="str">
        <f t="shared" si="6498"/>
        <v>Índice de Gestión Estratégica</v>
      </c>
      <c r="J6344" t="str">
        <f t="shared" si="6498"/>
        <v>06-01</v>
      </c>
      <c r="K6344" t="str">
        <f t="shared" si="6498"/>
        <v>Ejecución del Plan Operativo Anual  (POA)</v>
      </c>
      <c r="L6344" s="150">
        <f>+VLOOKUP($E6344,IGE_2018!$B$8:$Z$347,3,0)</f>
        <v>0.99583333333333335</v>
      </c>
      <c r="M6344" s="142" t="str">
        <f>+VLOOKUP($E6344,IGE_2018!$B$8:$Z$347,4,0)</f>
        <v>Alto</v>
      </c>
    </row>
    <row r="6345" spans="1:13" x14ac:dyDescent="0.3">
      <c r="A6345" s="139">
        <f t="shared" si="6469"/>
        <v>167</v>
      </c>
      <c r="B6345" s="148">
        <f t="shared" si="6471"/>
        <v>31</v>
      </c>
      <c r="D6345" s="149" t="str">
        <f>+VLOOKUP($A6345,mUNICIPIOS!$B$4:$F$343,2,0)</f>
        <v>San Marcos</v>
      </c>
      <c r="E6345" s="149">
        <f>+VLOOKUP($A6345,mUNICIPIOS!$B$4:$F$343,3,0)</f>
        <v>1201</v>
      </c>
      <c r="F6345" s="149" t="str">
        <f>+VLOOKUP($A6345,mUNICIPIOS!$B$4:$F$343,4,0)</f>
        <v>San Marcos</v>
      </c>
      <c r="G6345" s="139" t="str">
        <f t="shared" ref="G6345:K6345" si="6499">+G6307</f>
        <v>06</v>
      </c>
      <c r="H6345" t="str">
        <f t="shared" si="6499"/>
        <v>IGE</v>
      </c>
      <c r="I6345" t="str">
        <f t="shared" si="6499"/>
        <v>Índice de Gestión Estratégica</v>
      </c>
      <c r="J6345" t="str">
        <f t="shared" si="6499"/>
        <v>06-02</v>
      </c>
      <c r="K6345" t="str">
        <f t="shared" si="6499"/>
        <v>Relación Plan de Desarrollo Municipal y Ordenamiento Territorial (PDM-OT) - Plan Estratégico Institucional (PEI) - Plan Operativo Multianual (POM) - Plan Operativo Anual (POA)</v>
      </c>
      <c r="L6345" s="150">
        <f>+VLOOKUP($E6345,IGE_2018!$B$8:$Z$347,6,0)</f>
        <v>0.58444976076555022</v>
      </c>
      <c r="M6345" s="142" t="str">
        <f>+VLOOKUP($E6345,IGE_2018!$B$8:$Z$347,7,0)</f>
        <v>Medio</v>
      </c>
    </row>
    <row r="6346" spans="1:13" x14ac:dyDescent="0.3">
      <c r="A6346" s="139">
        <f t="shared" si="6469"/>
        <v>167</v>
      </c>
      <c r="B6346" s="148">
        <f t="shared" si="6471"/>
        <v>32</v>
      </c>
      <c r="D6346" s="149" t="str">
        <f>+VLOOKUP($A6346,mUNICIPIOS!$B$4:$F$343,2,0)</f>
        <v>San Marcos</v>
      </c>
      <c r="E6346" s="149">
        <f>+VLOOKUP($A6346,mUNICIPIOS!$B$4:$F$343,3,0)</f>
        <v>1201</v>
      </c>
      <c r="F6346" s="149" t="str">
        <f>+VLOOKUP($A6346,mUNICIPIOS!$B$4:$F$343,4,0)</f>
        <v>San Marcos</v>
      </c>
      <c r="G6346" s="139" t="str">
        <f t="shared" ref="G6346:K6346" si="6500">+G6308</f>
        <v>06</v>
      </c>
      <c r="H6346" t="str">
        <f t="shared" si="6500"/>
        <v>IGE</v>
      </c>
      <c r="I6346" t="str">
        <f t="shared" si="6500"/>
        <v>Índice de Gestión Estratégica</v>
      </c>
      <c r="J6346" t="str">
        <f t="shared" si="6500"/>
        <v>06-03</v>
      </c>
      <c r="K6346" t="str">
        <f t="shared" si="6500"/>
        <v>Presupuesto de egresos relacionado a competencias municipales que responden a prioridades nacionales de desarrollo.</v>
      </c>
      <c r="L6346" s="150">
        <f>+VLOOKUP($E6346,IGE_2018!$B$8:$Z$347,9,0)</f>
        <v>0.25114267972422755</v>
      </c>
      <c r="M6346" s="142" t="str">
        <f>+VLOOKUP($E6346,IGE_2018!$B$8:$Z$347,10,0)</f>
        <v>Medio bajo</v>
      </c>
    </row>
    <row r="6347" spans="1:13" x14ac:dyDescent="0.3">
      <c r="A6347" s="139">
        <f t="shared" si="6469"/>
        <v>167</v>
      </c>
      <c r="B6347" s="148">
        <f t="shared" si="6471"/>
        <v>33</v>
      </c>
      <c r="D6347" s="149" t="str">
        <f>+VLOOKUP($A6347,mUNICIPIOS!$B$4:$F$343,2,0)</f>
        <v>San Marcos</v>
      </c>
      <c r="E6347" s="149">
        <f>+VLOOKUP($A6347,mUNICIPIOS!$B$4:$F$343,3,0)</f>
        <v>1201</v>
      </c>
      <c r="F6347" s="149" t="str">
        <f>+VLOOKUP($A6347,mUNICIPIOS!$B$4:$F$343,4,0)</f>
        <v>San Marcos</v>
      </c>
      <c r="G6347" s="139" t="str">
        <f t="shared" ref="G6347:K6347" si="6501">+G6309</f>
        <v>06</v>
      </c>
      <c r="H6347" t="str">
        <f t="shared" si="6501"/>
        <v>IGE</v>
      </c>
      <c r="I6347" t="str">
        <f t="shared" si="6501"/>
        <v>Índice de Gestión Estratégica</v>
      </c>
      <c r="J6347" t="str">
        <f t="shared" si="6501"/>
        <v>06-04</v>
      </c>
      <c r="K6347" t="str">
        <f t="shared" si="6501"/>
        <v>Institucionalización de la gestión ordenada del territorio</v>
      </c>
      <c r="L6347" s="150">
        <f>+VLOOKUP($E6347,IGE_2018!$B$8:$Z$347,12,0)</f>
        <v>1</v>
      </c>
      <c r="M6347" s="142" t="str">
        <f>+VLOOKUP($E6347,IGE_2018!$B$8:$Z$347,13,0)</f>
        <v>Alto</v>
      </c>
    </row>
    <row r="6348" spans="1:13" x14ac:dyDescent="0.3">
      <c r="A6348" s="139">
        <f t="shared" si="6469"/>
        <v>167</v>
      </c>
      <c r="B6348" s="148">
        <f t="shared" si="6471"/>
        <v>34</v>
      </c>
      <c r="D6348" s="149" t="str">
        <f>+VLOOKUP($A6348,mUNICIPIOS!$B$4:$F$343,2,0)</f>
        <v>San Marcos</v>
      </c>
      <c r="E6348" s="149">
        <f>+VLOOKUP($A6348,mUNICIPIOS!$B$4:$F$343,3,0)</f>
        <v>1201</v>
      </c>
      <c r="F6348" s="149" t="str">
        <f>+VLOOKUP($A6348,mUNICIPIOS!$B$4:$F$343,4,0)</f>
        <v>San Marcos</v>
      </c>
      <c r="G6348" s="139" t="str">
        <f t="shared" ref="G6348:K6348" si="6502">+G6310</f>
        <v>06</v>
      </c>
      <c r="H6348" t="str">
        <f t="shared" si="6502"/>
        <v>IGE</v>
      </c>
      <c r="I6348" t="str">
        <f t="shared" si="6502"/>
        <v>Índice de Gestión Estratégica</v>
      </c>
      <c r="J6348" t="str">
        <f t="shared" si="6502"/>
        <v>06-05</v>
      </c>
      <c r="K6348" t="str">
        <f t="shared" si="6502"/>
        <v>Acciones para la gestión ordenada del territorio</v>
      </c>
      <c r="L6348" s="150">
        <f>+VLOOKUP($E6348,IGE_2018!$B$8:$Z$347,15,0)</f>
        <v>6.0000000000000026E-2</v>
      </c>
      <c r="M6348" s="142" t="str">
        <f>+VLOOKUP($E6348,IGE_2018!$B$8:$Z$347,16,0)</f>
        <v>Bajo</v>
      </c>
    </row>
    <row r="6349" spans="1:13" x14ac:dyDescent="0.3">
      <c r="A6349" s="139">
        <f t="shared" si="6469"/>
        <v>167</v>
      </c>
      <c r="B6349" s="148">
        <f t="shared" si="6471"/>
        <v>35</v>
      </c>
      <c r="D6349" s="149" t="str">
        <f>+VLOOKUP($A6349,mUNICIPIOS!$B$4:$F$343,2,0)</f>
        <v>San Marcos</v>
      </c>
      <c r="E6349" s="149">
        <f>+VLOOKUP($A6349,mUNICIPIOS!$B$4:$F$343,3,0)</f>
        <v>1201</v>
      </c>
      <c r="F6349" s="149" t="str">
        <f>+VLOOKUP($A6349,mUNICIPIOS!$B$4:$F$343,4,0)</f>
        <v>San Marcos</v>
      </c>
      <c r="G6349" s="139" t="str">
        <f t="shared" ref="G6349:K6349" si="6503">+G6311</f>
        <v>06</v>
      </c>
      <c r="H6349" t="str">
        <f t="shared" si="6503"/>
        <v>IGE</v>
      </c>
      <c r="I6349" t="str">
        <f t="shared" si="6503"/>
        <v>Índice de Gestión Estratégica</v>
      </c>
      <c r="J6349" t="str">
        <f t="shared" si="6503"/>
        <v>06-06</v>
      </c>
      <c r="K6349" t="str">
        <f t="shared" si="6503"/>
        <v>Gestión de riesgo en la formulación de proyectos derivados de la planificación operativa anual</v>
      </c>
      <c r="L6349" s="150">
        <f>+VLOOKUP($E6349,IGE_2018!$B$8:$Z$347,18,0)</f>
        <v>0.18771929824561404</v>
      </c>
      <c r="M6349" s="142" t="str">
        <f>+VLOOKUP($E6349,IGE_2018!$B$8:$Z$347,19,0)</f>
        <v>Bajo</v>
      </c>
    </row>
    <row r="6350" spans="1:13" x14ac:dyDescent="0.3">
      <c r="A6350" s="139">
        <f t="shared" si="6469"/>
        <v>167</v>
      </c>
      <c r="B6350" s="148">
        <f t="shared" si="6471"/>
        <v>36</v>
      </c>
      <c r="D6350" s="149" t="str">
        <f>+VLOOKUP($A6350,mUNICIPIOS!$B$4:$F$343,2,0)</f>
        <v>San Marcos</v>
      </c>
      <c r="E6350" s="149">
        <f>+VLOOKUP($A6350,mUNICIPIOS!$B$4:$F$343,3,0)</f>
        <v>1201</v>
      </c>
      <c r="F6350" s="149" t="str">
        <f>+VLOOKUP($A6350,mUNICIPIOS!$B$4:$F$343,4,0)</f>
        <v>San Marcos</v>
      </c>
      <c r="G6350" s="139" t="str">
        <f t="shared" ref="G6350:K6350" si="6504">+G6312</f>
        <v>06</v>
      </c>
      <c r="H6350" t="str">
        <f t="shared" si="6504"/>
        <v>IGE</v>
      </c>
      <c r="I6350" t="str">
        <f t="shared" si="6504"/>
        <v>Índice de Gestión Estratégica</v>
      </c>
      <c r="J6350" t="str">
        <f t="shared" si="6504"/>
        <v>06-07</v>
      </c>
      <c r="K6350" t="str">
        <f t="shared" si="6504"/>
        <v>Ingresos por servicios ambientales en relación a los ingresos propios sin regalías</v>
      </c>
      <c r="L6350" s="150">
        <f>+VLOOKUP($E6350,IGE_2018!$B$8:$Z$347,21,0)</f>
        <v>0.24819572958695107</v>
      </c>
      <c r="M6350" s="142" t="str">
        <f>+VLOOKUP($E6350,IGE_2018!$B$8:$Z$347,22,0)</f>
        <v>Medio bajo</v>
      </c>
    </row>
    <row r="6351" spans="1:13" x14ac:dyDescent="0.3">
      <c r="A6351" s="139">
        <f t="shared" si="6469"/>
        <v>167</v>
      </c>
      <c r="B6351" s="148">
        <f t="shared" si="6471"/>
        <v>37</v>
      </c>
      <c r="D6351" s="149" t="str">
        <f>+VLOOKUP($A6351,mUNICIPIOS!$B$4:$F$343,2,0)</f>
        <v>San Marcos</v>
      </c>
      <c r="E6351" s="149">
        <f>+VLOOKUP($A6351,mUNICIPIOS!$B$4:$F$343,3,0)</f>
        <v>1201</v>
      </c>
      <c r="F6351" s="149" t="str">
        <f>+VLOOKUP($A6351,mUNICIPIOS!$B$4:$F$343,4,0)</f>
        <v>San Marcos</v>
      </c>
      <c r="G6351" s="139" t="str">
        <f t="shared" ref="G6351:K6351" si="6505">+G6313</f>
        <v>06</v>
      </c>
      <c r="H6351" t="str">
        <f t="shared" si="6505"/>
        <v>IGE</v>
      </c>
      <c r="I6351" t="str">
        <f t="shared" si="6505"/>
        <v>Índice de Gestión Estratégica</v>
      </c>
      <c r="J6351" t="str">
        <f t="shared" si="6505"/>
        <v>INDICE</v>
      </c>
      <c r="K6351">
        <f t="shared" si="6505"/>
        <v>0</v>
      </c>
      <c r="L6351" s="150">
        <f>+VLOOKUP($E6351,IGE_2018!$B$8:$Z$347,24,0)</f>
        <v>0.45241963682914599</v>
      </c>
      <c r="M6351" s="142" t="str">
        <f>+VLOOKUP($E6351,IGE_2018!$B$8:$Z$347,25,0)</f>
        <v>Medio</v>
      </c>
    </row>
    <row r="6352" spans="1:13" x14ac:dyDescent="0.3">
      <c r="A6352" s="139">
        <f t="shared" si="6469"/>
        <v>167</v>
      </c>
      <c r="B6352" s="148">
        <f t="shared" si="6471"/>
        <v>38</v>
      </c>
      <c r="D6352" s="149" t="str">
        <f>+VLOOKUP($A6352,mUNICIPIOS!$B$4:$F$343,2,0)</f>
        <v>San Marcos</v>
      </c>
      <c r="E6352" s="149">
        <f>+VLOOKUP($A6352,mUNICIPIOS!$B$4:$F$343,3,0)</f>
        <v>1201</v>
      </c>
      <c r="F6352" s="149" t="str">
        <f>+VLOOKUP($A6352,mUNICIPIOS!$B$4:$F$343,4,0)</f>
        <v>San Marcos</v>
      </c>
      <c r="G6352" s="139" t="str">
        <f t="shared" ref="G6352:K6352" si="6506">+G6314</f>
        <v>RANKING</v>
      </c>
      <c r="H6352" t="str">
        <f t="shared" si="6506"/>
        <v>RGM</v>
      </c>
      <c r="I6352" t="str">
        <f t="shared" si="6506"/>
        <v>Ranking de la Gestión Municipal 2018</v>
      </c>
      <c r="J6352" t="str">
        <f t="shared" si="6506"/>
        <v>RANKING</v>
      </c>
      <c r="K6352">
        <f t="shared" si="6506"/>
        <v>0</v>
      </c>
      <c r="L6352" s="151">
        <f>+VLOOKUP($E6352,Resultados_generales!$C$8:$AE$347,27,0)</f>
        <v>0.58795785380105203</v>
      </c>
      <c r="M6352" t="str">
        <f>+VLOOKUP($E6352,Resultados_generales!$C$8:$AE$347,28,0)</f>
        <v>Medio</v>
      </c>
    </row>
    <row r="6353" spans="1:13" x14ac:dyDescent="0.3">
      <c r="A6353" s="139">
        <f t="shared" si="6469"/>
        <v>168</v>
      </c>
      <c r="B6353" s="148">
        <f t="shared" si="6471"/>
        <v>1</v>
      </c>
      <c r="D6353" s="149" t="str">
        <f>+VLOOKUP($A6353,mUNICIPIOS!$B$4:$F$343,2,0)</f>
        <v>San Marcos</v>
      </c>
      <c r="E6353" s="149">
        <f>+VLOOKUP($A6353,mUNICIPIOS!$B$4:$F$343,3,0)</f>
        <v>1202</v>
      </c>
      <c r="F6353" s="149" t="str">
        <f>+VLOOKUP($A6353,mUNICIPIOS!$B$4:$F$343,4,0)</f>
        <v>San Pedro Sacatepéquez</v>
      </c>
      <c r="G6353" s="139" t="str">
        <f t="shared" ref="G6353:K6353" si="6507">+G6315</f>
        <v>01</v>
      </c>
      <c r="H6353" t="str">
        <f t="shared" si="6507"/>
        <v>IPC</v>
      </c>
      <c r="I6353" t="str">
        <f t="shared" si="6507"/>
        <v>Índice de Participación Ciudadana</v>
      </c>
      <c r="J6353" t="str">
        <f t="shared" si="6507"/>
        <v>01-01</v>
      </c>
      <c r="K6353" t="str">
        <f t="shared" si="6507"/>
        <v>Número de reuniones del COMUDE en el año de la medición.</v>
      </c>
      <c r="L6353" s="150">
        <f>+VLOOKUP($E6353,IPC_2018!$B$8:$T$347,3,0)</f>
        <v>0.91666666666666663</v>
      </c>
      <c r="M6353" s="142" t="str">
        <f>+VLOOKUP($E6353,IPC_2018!$B$8:$T$347,4,0)</f>
        <v>Alto</v>
      </c>
    </row>
    <row r="6354" spans="1:13" x14ac:dyDescent="0.3">
      <c r="A6354" s="139">
        <f t="shared" si="6469"/>
        <v>168</v>
      </c>
      <c r="B6354" s="148">
        <f t="shared" si="6471"/>
        <v>2</v>
      </c>
      <c r="D6354" s="149" t="str">
        <f>+VLOOKUP($A6354,mUNICIPIOS!$B$4:$F$343,2,0)</f>
        <v>San Marcos</v>
      </c>
      <c r="E6354" s="149">
        <f>+VLOOKUP($A6354,mUNICIPIOS!$B$4:$F$343,3,0)</f>
        <v>1202</v>
      </c>
      <c r="F6354" s="149" t="str">
        <f>+VLOOKUP($A6354,mUNICIPIOS!$B$4:$F$343,4,0)</f>
        <v>San Pedro Sacatepéquez</v>
      </c>
      <c r="G6354" s="139" t="str">
        <f t="shared" ref="G6354:K6354" si="6508">+G6316</f>
        <v>01</v>
      </c>
      <c r="H6354" t="str">
        <f t="shared" si="6508"/>
        <v>IPC</v>
      </c>
      <c r="I6354" t="str">
        <f t="shared" si="6508"/>
        <v>Índice de Participación Ciudadana</v>
      </c>
      <c r="J6354" t="str">
        <f t="shared" si="6508"/>
        <v>01-02</v>
      </c>
      <c r="K6354" t="str">
        <f t="shared" si="6508"/>
        <v>Participación de Alcaldes, Concejales y Síndicos determinados o designados en el COMUDE</v>
      </c>
      <c r="L6354" s="150">
        <f>+VLOOKUP($E6354,IPC_2018!$B$8:$T$347,6,0)</f>
        <v>0.87012987012987009</v>
      </c>
      <c r="M6354" s="142" t="str">
        <f>+VLOOKUP($E6354,IPC_2018!$B$8:$T$347,7,0)</f>
        <v>Alto</v>
      </c>
    </row>
    <row r="6355" spans="1:13" x14ac:dyDescent="0.3">
      <c r="A6355" s="139">
        <f t="shared" si="6469"/>
        <v>168</v>
      </c>
      <c r="B6355" s="148">
        <f t="shared" si="6471"/>
        <v>3</v>
      </c>
      <c r="D6355" s="149" t="str">
        <f>+VLOOKUP($A6355,mUNICIPIOS!$B$4:$F$343,2,0)</f>
        <v>San Marcos</v>
      </c>
      <c r="E6355" s="149">
        <f>+VLOOKUP($A6355,mUNICIPIOS!$B$4:$F$343,3,0)</f>
        <v>1202</v>
      </c>
      <c r="F6355" s="149" t="str">
        <f>+VLOOKUP($A6355,mUNICIPIOS!$B$4:$F$343,4,0)</f>
        <v>San Pedro Sacatepéquez</v>
      </c>
      <c r="G6355" s="139" t="str">
        <f t="shared" ref="G6355:K6355" si="6509">+G6317</f>
        <v>01</v>
      </c>
      <c r="H6355" t="str">
        <f t="shared" si="6509"/>
        <v>IPC</v>
      </c>
      <c r="I6355" t="str">
        <f t="shared" si="6509"/>
        <v>Índice de Participación Ciudadana</v>
      </c>
      <c r="J6355" t="str">
        <f t="shared" si="6509"/>
        <v>01-03</v>
      </c>
      <c r="K6355" t="str">
        <f t="shared" si="6509"/>
        <v>Participación  de organizaciones de jóvenes, mujeres, pueblos mayas, xincas, garífunas, y otras organizaciones en el Comude</v>
      </c>
      <c r="L6355" s="150">
        <f>+VLOOKUP($E6355,IPC_2018!$B$8:$T$347,9,0)</f>
        <v>0</v>
      </c>
      <c r="M6355" s="142" t="str">
        <f>+VLOOKUP($E6355,IPC_2018!$B$8:$T$347,10,0)</f>
        <v>Bajo</v>
      </c>
    </row>
    <row r="6356" spans="1:13" x14ac:dyDescent="0.3">
      <c r="A6356" s="139">
        <f t="shared" si="6469"/>
        <v>168</v>
      </c>
      <c r="B6356" s="148">
        <f t="shared" si="6471"/>
        <v>4</v>
      </c>
      <c r="D6356" s="149" t="str">
        <f>+VLOOKUP($A6356,mUNICIPIOS!$B$4:$F$343,2,0)</f>
        <v>San Marcos</v>
      </c>
      <c r="E6356" s="149">
        <f>+VLOOKUP($A6356,mUNICIPIOS!$B$4:$F$343,3,0)</f>
        <v>1202</v>
      </c>
      <c r="F6356" s="149" t="str">
        <f>+VLOOKUP($A6356,mUNICIPIOS!$B$4:$F$343,4,0)</f>
        <v>San Pedro Sacatepéquez</v>
      </c>
      <c r="G6356" s="139" t="str">
        <f t="shared" ref="G6356:K6356" si="6510">+G6318</f>
        <v>01</v>
      </c>
      <c r="H6356" t="str">
        <f t="shared" si="6510"/>
        <v>IPC</v>
      </c>
      <c r="I6356" t="str">
        <f t="shared" si="6510"/>
        <v>Índice de Participación Ciudadana</v>
      </c>
      <c r="J6356" t="str">
        <f t="shared" si="6510"/>
        <v>01-04</v>
      </c>
      <c r="K6356" t="str">
        <f t="shared" si="6510"/>
        <v>Representatividad territorial del Comude.</v>
      </c>
      <c r="L6356" s="150">
        <f>+VLOOKUP($E6356,IPC_2018!$B$8:$T$347,12,0)</f>
        <v>0.8426818181818182</v>
      </c>
      <c r="M6356" s="142" t="str">
        <f>+VLOOKUP($E6356,IPC_2018!$B$8:$T$347,13,0)</f>
        <v>Alto</v>
      </c>
    </row>
    <row r="6357" spans="1:13" x14ac:dyDescent="0.3">
      <c r="A6357" s="139">
        <f t="shared" si="6469"/>
        <v>168</v>
      </c>
      <c r="B6357" s="148">
        <f t="shared" si="6471"/>
        <v>5</v>
      </c>
      <c r="D6357" s="149" t="str">
        <f>+VLOOKUP($A6357,mUNICIPIOS!$B$4:$F$343,2,0)</f>
        <v>San Marcos</v>
      </c>
      <c r="E6357" s="149">
        <f>+VLOOKUP($A6357,mUNICIPIOS!$B$4:$F$343,3,0)</f>
        <v>1202</v>
      </c>
      <c r="F6357" s="149" t="str">
        <f>+VLOOKUP($A6357,mUNICIPIOS!$B$4:$F$343,4,0)</f>
        <v>San Pedro Sacatepéquez</v>
      </c>
      <c r="G6357" s="139" t="str">
        <f t="shared" ref="G6357:K6357" si="6511">+G6319</f>
        <v>01</v>
      </c>
      <c r="H6357" t="str">
        <f t="shared" si="6511"/>
        <v>IPC</v>
      </c>
      <c r="I6357" t="str">
        <f t="shared" si="6511"/>
        <v>Índice de Participación Ciudadana</v>
      </c>
      <c r="J6357" t="str">
        <f t="shared" si="6511"/>
        <v>01-05</v>
      </c>
      <c r="K6357" t="str">
        <f t="shared" si="6511"/>
        <v>Funcionamiento del Comude</v>
      </c>
      <c r="L6357" s="150">
        <f>+VLOOKUP($E6357,IPC_2018!$B$8:$T$347,15,0)</f>
        <v>0.24911660786187864</v>
      </c>
      <c r="M6357" s="142" t="str">
        <f>+VLOOKUP($E6357,IPC_2018!$B$8:$T$347,16,0)</f>
        <v>Medio bajo</v>
      </c>
    </row>
    <row r="6358" spans="1:13" x14ac:dyDescent="0.3">
      <c r="A6358" s="139">
        <f t="shared" si="6469"/>
        <v>168</v>
      </c>
      <c r="B6358" s="148">
        <f t="shared" si="6471"/>
        <v>6</v>
      </c>
      <c r="D6358" s="149" t="str">
        <f>+VLOOKUP($A6358,mUNICIPIOS!$B$4:$F$343,2,0)</f>
        <v>San Marcos</v>
      </c>
      <c r="E6358" s="149">
        <f>+VLOOKUP($A6358,mUNICIPIOS!$B$4:$F$343,3,0)</f>
        <v>1202</v>
      </c>
      <c r="F6358" s="149" t="str">
        <f>+VLOOKUP($A6358,mUNICIPIOS!$B$4:$F$343,4,0)</f>
        <v>San Pedro Sacatepéquez</v>
      </c>
      <c r="G6358" s="139" t="str">
        <f t="shared" ref="G6358:K6358" si="6512">+G6320</f>
        <v>01</v>
      </c>
      <c r="H6358" t="str">
        <f t="shared" si="6512"/>
        <v>IPC</v>
      </c>
      <c r="I6358" t="str">
        <f t="shared" si="6512"/>
        <v>Índice de Participación Ciudadana</v>
      </c>
      <c r="J6358" t="str">
        <f t="shared" si="6512"/>
        <v>INDICE</v>
      </c>
      <c r="K6358">
        <f t="shared" si="6512"/>
        <v>0</v>
      </c>
      <c r="L6358" s="150">
        <f>+VLOOKUP($E6358,IPC_2018!$B$8:$T$347,18,0)</f>
        <v>0.66211933100612153</v>
      </c>
      <c r="M6358" s="142" t="str">
        <f>+VLOOKUP($E6358,IPC_2018!$B$8:$T$347,19,0)</f>
        <v>Medio alto</v>
      </c>
    </row>
    <row r="6359" spans="1:13" x14ac:dyDescent="0.3">
      <c r="A6359" s="139">
        <f t="shared" si="6469"/>
        <v>168</v>
      </c>
      <c r="B6359" s="148">
        <f t="shared" si="6471"/>
        <v>7</v>
      </c>
      <c r="D6359" s="149" t="str">
        <f>+VLOOKUP($A6359,mUNICIPIOS!$B$4:$F$343,2,0)</f>
        <v>San Marcos</v>
      </c>
      <c r="E6359" s="149">
        <f>+VLOOKUP($A6359,mUNICIPIOS!$B$4:$F$343,3,0)</f>
        <v>1202</v>
      </c>
      <c r="F6359" s="149" t="str">
        <f>+VLOOKUP($A6359,mUNICIPIOS!$B$4:$F$343,4,0)</f>
        <v>San Pedro Sacatepéquez</v>
      </c>
      <c r="G6359" s="139" t="str">
        <f t="shared" ref="G6359:K6359" si="6513">+G6321</f>
        <v>02</v>
      </c>
      <c r="H6359" t="str">
        <f t="shared" si="6513"/>
        <v>IIC</v>
      </c>
      <c r="I6359" t="str">
        <f t="shared" si="6513"/>
        <v>Índice de Información a la Ciudadanía</v>
      </c>
      <c r="J6359" t="str">
        <f t="shared" si="6513"/>
        <v>02-01</v>
      </c>
      <c r="K6359" t="str">
        <f t="shared" si="6513"/>
        <v>Rendición de cuentas cuatrimestral y anual al Comude enfocadas en resultados.</v>
      </c>
      <c r="L6359" s="150">
        <f>+VLOOKUP($E6359,IIC_2018!$B$8:$Q$347,3,0)</f>
        <v>1</v>
      </c>
      <c r="M6359" s="142" t="str">
        <f>+VLOOKUP($E6359,IIC_2018!$B$8:$Q$347,4,0)</f>
        <v>Alto</v>
      </c>
    </row>
    <row r="6360" spans="1:13" x14ac:dyDescent="0.3">
      <c r="A6360" s="139">
        <f t="shared" si="6469"/>
        <v>168</v>
      </c>
      <c r="B6360" s="148">
        <f t="shared" si="6471"/>
        <v>8</v>
      </c>
      <c r="D6360" s="149" t="str">
        <f>+VLOOKUP($A6360,mUNICIPIOS!$B$4:$F$343,2,0)</f>
        <v>San Marcos</v>
      </c>
      <c r="E6360" s="149">
        <f>+VLOOKUP($A6360,mUNICIPIOS!$B$4:$F$343,3,0)</f>
        <v>1202</v>
      </c>
      <c r="F6360" s="149" t="str">
        <f>+VLOOKUP($A6360,mUNICIPIOS!$B$4:$F$343,4,0)</f>
        <v>San Pedro Sacatepéquez</v>
      </c>
      <c r="G6360" s="139" t="str">
        <f t="shared" ref="G6360:K6360" si="6514">+G6322</f>
        <v>02</v>
      </c>
      <c r="H6360" t="str">
        <f t="shared" si="6514"/>
        <v>IIC</v>
      </c>
      <c r="I6360" t="str">
        <f t="shared" si="6514"/>
        <v>Índice de Información a la Ciudadanía</v>
      </c>
      <c r="J6360" t="str">
        <f t="shared" si="6514"/>
        <v>02-02</v>
      </c>
      <c r="K6360" t="str">
        <f t="shared" si="6514"/>
        <v>Información presupuestaria y otra información brindada a la ciudadanía disponible en medios locales de comunicación.</v>
      </c>
      <c r="L6360" s="150">
        <f>+VLOOKUP($E6360,IIC_2018!$B$8:$Q$347,6,0)</f>
        <v>1</v>
      </c>
      <c r="M6360" s="142" t="str">
        <f>+VLOOKUP($E6360,IIC_2018!$B$8:$Q$347,7,0)</f>
        <v>Alto</v>
      </c>
    </row>
    <row r="6361" spans="1:13" x14ac:dyDescent="0.3">
      <c r="A6361" s="139">
        <f t="shared" si="6469"/>
        <v>168</v>
      </c>
      <c r="B6361" s="148">
        <f t="shared" si="6471"/>
        <v>9</v>
      </c>
      <c r="D6361" s="149" t="str">
        <f>+VLOOKUP($A6361,mUNICIPIOS!$B$4:$F$343,2,0)</f>
        <v>San Marcos</v>
      </c>
      <c r="E6361" s="149">
        <f>+VLOOKUP($A6361,mUNICIPIOS!$B$4:$F$343,3,0)</f>
        <v>1202</v>
      </c>
      <c r="F6361" s="149" t="str">
        <f>+VLOOKUP($A6361,mUNICIPIOS!$B$4:$F$343,4,0)</f>
        <v>San Pedro Sacatepéquez</v>
      </c>
      <c r="G6361" s="139" t="str">
        <f t="shared" ref="G6361:K6361" si="6515">+G6323</f>
        <v>02</v>
      </c>
      <c r="H6361" t="str">
        <f t="shared" si="6515"/>
        <v>IIC</v>
      </c>
      <c r="I6361" t="str">
        <f t="shared" si="6515"/>
        <v>Índice de Información a la Ciudadanía</v>
      </c>
      <c r="J6361" t="str">
        <f t="shared" si="6515"/>
        <v>02-03</v>
      </c>
      <c r="K6361" t="str">
        <f t="shared" si="6515"/>
        <v>Información pública de oficio actualizada y disponible de acuerdo a la LAIP y uso de internet.</v>
      </c>
      <c r="L6361" s="150">
        <f>+VLOOKUP($E6361,IIC_2018!$B$8:$Q$347,9,0)</f>
        <v>0.7599999999999999</v>
      </c>
      <c r="M6361" s="142" t="str">
        <f>+VLOOKUP($E6361,IIC_2018!$B$8:$Q$347,10,0)</f>
        <v>Medio alto</v>
      </c>
    </row>
    <row r="6362" spans="1:13" x14ac:dyDescent="0.3">
      <c r="A6362" s="139">
        <f t="shared" si="6469"/>
        <v>168</v>
      </c>
      <c r="B6362" s="148">
        <f t="shared" si="6471"/>
        <v>10</v>
      </c>
      <c r="D6362" s="149" t="str">
        <f>+VLOOKUP($A6362,mUNICIPIOS!$B$4:$F$343,2,0)</f>
        <v>San Marcos</v>
      </c>
      <c r="E6362" s="149">
        <f>+VLOOKUP($A6362,mUNICIPIOS!$B$4:$F$343,3,0)</f>
        <v>1202</v>
      </c>
      <c r="F6362" s="149" t="str">
        <f>+VLOOKUP($A6362,mUNICIPIOS!$B$4:$F$343,4,0)</f>
        <v>San Pedro Sacatepéquez</v>
      </c>
      <c r="G6362" s="139" t="str">
        <f t="shared" ref="G6362:K6362" si="6516">+G6324</f>
        <v>02</v>
      </c>
      <c r="H6362" t="str">
        <f t="shared" si="6516"/>
        <v>IIC</v>
      </c>
      <c r="I6362" t="str">
        <f t="shared" si="6516"/>
        <v>Índice de Información a la Ciudadanía</v>
      </c>
      <c r="J6362" t="str">
        <f t="shared" si="6516"/>
        <v>02-04</v>
      </c>
      <c r="K6362" t="str">
        <f t="shared" si="6516"/>
        <v>Relación del monto contratado por medio de Guate compras con el total del presupuesto de egresos vigente.</v>
      </c>
      <c r="L6362" s="150">
        <f>+VLOOKUP($E6362,IIC_2018!$B$8:$Q$347,12,0)</f>
        <v>0.28865904016383226</v>
      </c>
      <c r="M6362" s="142" t="str">
        <f>+VLOOKUP($E6362,IIC_2018!$B$8:$Q$347,13,0)</f>
        <v>Medio bajo</v>
      </c>
    </row>
    <row r="6363" spans="1:13" x14ac:dyDescent="0.3">
      <c r="A6363" s="139">
        <f t="shared" si="6469"/>
        <v>168</v>
      </c>
      <c r="B6363" s="148">
        <f t="shared" si="6471"/>
        <v>11</v>
      </c>
      <c r="D6363" s="149" t="str">
        <f>+VLOOKUP($A6363,mUNICIPIOS!$B$4:$F$343,2,0)</f>
        <v>San Marcos</v>
      </c>
      <c r="E6363" s="149">
        <f>+VLOOKUP($A6363,mUNICIPIOS!$B$4:$F$343,3,0)</f>
        <v>1202</v>
      </c>
      <c r="F6363" s="149" t="str">
        <f>+VLOOKUP($A6363,mUNICIPIOS!$B$4:$F$343,4,0)</f>
        <v>San Pedro Sacatepéquez</v>
      </c>
      <c r="G6363" s="139" t="str">
        <f t="shared" ref="G6363:K6363" si="6517">+G6325</f>
        <v>02</v>
      </c>
      <c r="H6363" t="str">
        <f t="shared" si="6517"/>
        <v>IIC</v>
      </c>
      <c r="I6363" t="str">
        <f t="shared" si="6517"/>
        <v>Índice de Información a la Ciudadanía</v>
      </c>
      <c r="J6363" t="str">
        <f t="shared" si="6517"/>
        <v>INDICE</v>
      </c>
      <c r="K6363">
        <f t="shared" si="6517"/>
        <v>0</v>
      </c>
      <c r="L6363" s="150">
        <f>+VLOOKUP($E6363,IIC_2018!$B$8:$Q$347,15,0)</f>
        <v>0.76216476004095801</v>
      </c>
      <c r="M6363" s="142" t="str">
        <f>+VLOOKUP($E6363,IIC_2018!$B$8:$Q$347,16,0)</f>
        <v>Medio alto</v>
      </c>
    </row>
    <row r="6364" spans="1:13" x14ac:dyDescent="0.3">
      <c r="A6364" s="139">
        <f t="shared" si="6469"/>
        <v>168</v>
      </c>
      <c r="B6364" s="148">
        <f t="shared" si="6471"/>
        <v>12</v>
      </c>
      <c r="D6364" s="149" t="str">
        <f>+VLOOKUP($A6364,mUNICIPIOS!$B$4:$F$343,2,0)</f>
        <v>San Marcos</v>
      </c>
      <c r="E6364" s="149">
        <f>+VLOOKUP($A6364,mUNICIPIOS!$B$4:$F$343,3,0)</f>
        <v>1202</v>
      </c>
      <c r="F6364" s="149" t="str">
        <f>+VLOOKUP($A6364,mUNICIPIOS!$B$4:$F$343,4,0)</f>
        <v>San Pedro Sacatepéquez</v>
      </c>
      <c r="G6364" s="139" t="str">
        <f t="shared" ref="G6364:K6364" si="6518">+G6326</f>
        <v>03</v>
      </c>
      <c r="H6364" t="str">
        <f t="shared" si="6518"/>
        <v>ISP</v>
      </c>
      <c r="I6364" t="str">
        <f t="shared" si="6518"/>
        <v>Índice de Servicios Públicos</v>
      </c>
      <c r="J6364" t="str">
        <f t="shared" si="6518"/>
        <v>03-01</v>
      </c>
      <c r="K6364" t="str">
        <f t="shared" si="6518"/>
        <v>Cobertura del servicio público de agua</v>
      </c>
      <c r="L6364" s="150">
        <f>+VLOOKUP($E6364,ISP_2018!$B$8:$T$347,3,0)</f>
        <v>0.94675307019531429</v>
      </c>
      <c r="M6364" s="142" t="str">
        <f>+VLOOKUP($E6364,ISP_2018!$B$8:$T$347,4,0)</f>
        <v>Alto</v>
      </c>
    </row>
    <row r="6365" spans="1:13" x14ac:dyDescent="0.3">
      <c r="A6365" s="139">
        <f t="shared" si="6469"/>
        <v>168</v>
      </c>
      <c r="B6365" s="148">
        <f t="shared" si="6471"/>
        <v>13</v>
      </c>
      <c r="D6365" s="149" t="str">
        <f>+VLOOKUP($A6365,mUNICIPIOS!$B$4:$F$343,2,0)</f>
        <v>San Marcos</v>
      </c>
      <c r="E6365" s="149">
        <f>+VLOOKUP($A6365,mUNICIPIOS!$B$4:$F$343,3,0)</f>
        <v>1202</v>
      </c>
      <c r="F6365" s="149" t="str">
        <f>+VLOOKUP($A6365,mUNICIPIOS!$B$4:$F$343,4,0)</f>
        <v>San Pedro Sacatepéquez</v>
      </c>
      <c r="G6365" s="139" t="str">
        <f t="shared" ref="G6365:K6365" si="6519">+G6327</f>
        <v>03</v>
      </c>
      <c r="H6365" t="str">
        <f t="shared" si="6519"/>
        <v>ISP</v>
      </c>
      <c r="I6365" t="str">
        <f t="shared" si="6519"/>
        <v>Índice de Servicios Públicos</v>
      </c>
      <c r="J6365" t="str">
        <f t="shared" si="6519"/>
        <v>03-02</v>
      </c>
      <c r="K6365" t="str">
        <f t="shared" si="6519"/>
        <v>Control de la calidad del servicio público de agua</v>
      </c>
      <c r="L6365" s="150">
        <f>+VLOOKUP($E6365,ISP_2018!$B$8:$T$347,6,0)</f>
        <v>0.44166666666666665</v>
      </c>
      <c r="M6365" s="142" t="str">
        <f>+VLOOKUP($E6365,ISP_2018!$B$8:$T$347,7,0)</f>
        <v>Medio</v>
      </c>
    </row>
    <row r="6366" spans="1:13" x14ac:dyDescent="0.3">
      <c r="A6366" s="139">
        <f t="shared" si="6469"/>
        <v>168</v>
      </c>
      <c r="B6366" s="148">
        <f t="shared" si="6471"/>
        <v>14</v>
      </c>
      <c r="D6366" s="149" t="str">
        <f>+VLOOKUP($A6366,mUNICIPIOS!$B$4:$F$343,2,0)</f>
        <v>San Marcos</v>
      </c>
      <c r="E6366" s="149">
        <f>+VLOOKUP($A6366,mUNICIPIOS!$B$4:$F$343,3,0)</f>
        <v>1202</v>
      </c>
      <c r="F6366" s="149" t="str">
        <f>+VLOOKUP($A6366,mUNICIPIOS!$B$4:$F$343,4,0)</f>
        <v>San Pedro Sacatepéquez</v>
      </c>
      <c r="G6366" s="139" t="str">
        <f t="shared" ref="G6366:K6366" si="6520">+G6328</f>
        <v>03</v>
      </c>
      <c r="H6366" t="str">
        <f t="shared" si="6520"/>
        <v>ISP</v>
      </c>
      <c r="I6366" t="str">
        <f t="shared" si="6520"/>
        <v>Índice de Servicios Públicos</v>
      </c>
      <c r="J6366" t="str">
        <f t="shared" si="6520"/>
        <v>03-03</v>
      </c>
      <c r="K6366" t="str">
        <f t="shared" si="6520"/>
        <v>Disposición  y tratamiento  de aguas residuales</v>
      </c>
      <c r="L6366" s="150">
        <f>+VLOOKUP($E6366,ISP_2018!$B$8:$T$347,9,0)</f>
        <v>0.35179511219842824</v>
      </c>
      <c r="M6366" s="142" t="str">
        <f>+VLOOKUP($E6366,ISP_2018!$B$8:$T$347,10,0)</f>
        <v>Medio bajo</v>
      </c>
    </row>
    <row r="6367" spans="1:13" x14ac:dyDescent="0.3">
      <c r="A6367" s="139">
        <f t="shared" si="6469"/>
        <v>168</v>
      </c>
      <c r="B6367" s="148">
        <f t="shared" si="6471"/>
        <v>15</v>
      </c>
      <c r="D6367" s="149" t="str">
        <f>+VLOOKUP($A6367,mUNICIPIOS!$B$4:$F$343,2,0)</f>
        <v>San Marcos</v>
      </c>
      <c r="E6367" s="149">
        <f>+VLOOKUP($A6367,mUNICIPIOS!$B$4:$F$343,3,0)</f>
        <v>1202</v>
      </c>
      <c r="F6367" s="149" t="str">
        <f>+VLOOKUP($A6367,mUNICIPIOS!$B$4:$F$343,4,0)</f>
        <v>San Pedro Sacatepéquez</v>
      </c>
      <c r="G6367" s="139" t="str">
        <f t="shared" ref="G6367:K6367" si="6521">+G6329</f>
        <v>03</v>
      </c>
      <c r="H6367" t="str">
        <f t="shared" si="6521"/>
        <v>ISP</v>
      </c>
      <c r="I6367" t="str">
        <f t="shared" si="6521"/>
        <v>Índice de Servicios Públicos</v>
      </c>
      <c r="J6367" t="str">
        <f t="shared" si="6521"/>
        <v>03-04</v>
      </c>
      <c r="K6367" t="str">
        <f t="shared" si="6521"/>
        <v>Gestión y manejo de los residuos y desechos sólidos</v>
      </c>
      <c r="L6367" s="150">
        <f>+VLOOKUP($E6367,ISP_2018!$B$8:$T$347,12,0)</f>
        <v>0.81836981912055495</v>
      </c>
      <c r="M6367" s="142" t="str">
        <f>+VLOOKUP($E6367,ISP_2018!$B$8:$T$347,13,0)</f>
        <v>Alto</v>
      </c>
    </row>
    <row r="6368" spans="1:13" x14ac:dyDescent="0.3">
      <c r="A6368" s="139">
        <f t="shared" si="6469"/>
        <v>168</v>
      </c>
      <c r="B6368" s="148">
        <f t="shared" si="6471"/>
        <v>16</v>
      </c>
      <c r="D6368" s="149" t="str">
        <f>+VLOOKUP($A6368,mUNICIPIOS!$B$4:$F$343,2,0)</f>
        <v>San Marcos</v>
      </c>
      <c r="E6368" s="149">
        <f>+VLOOKUP($A6368,mUNICIPIOS!$B$4:$F$343,3,0)</f>
        <v>1202</v>
      </c>
      <c r="F6368" s="149" t="str">
        <f>+VLOOKUP($A6368,mUNICIPIOS!$B$4:$F$343,4,0)</f>
        <v>San Pedro Sacatepéquez</v>
      </c>
      <c r="G6368" s="139" t="str">
        <f t="shared" ref="G6368:K6368" si="6522">+G6330</f>
        <v>03</v>
      </c>
      <c r="H6368" t="str">
        <f t="shared" si="6522"/>
        <v>ISP</v>
      </c>
      <c r="I6368" t="str">
        <f t="shared" si="6522"/>
        <v>Índice de Servicios Públicos</v>
      </c>
      <c r="J6368" t="str">
        <f t="shared" si="6522"/>
        <v>03-05</v>
      </c>
      <c r="K6368" t="str">
        <f t="shared" si="6522"/>
        <v>Gestión de servicios públicos municipales</v>
      </c>
      <c r="L6368" s="150">
        <f>+VLOOKUP($E6368,ISP_2018!$B$8:$T$347,15,0)</f>
        <v>0.50000000000000011</v>
      </c>
      <c r="M6368" s="142" t="str">
        <f>+VLOOKUP($E6368,ISP_2018!$B$8:$T$347,16,0)</f>
        <v>Medio</v>
      </c>
    </row>
    <row r="6369" spans="1:13" x14ac:dyDescent="0.3">
      <c r="A6369" s="139">
        <f t="shared" si="6469"/>
        <v>168</v>
      </c>
      <c r="B6369" s="148">
        <f t="shared" si="6471"/>
        <v>17</v>
      </c>
      <c r="D6369" s="149" t="str">
        <f>+VLOOKUP($A6369,mUNICIPIOS!$B$4:$F$343,2,0)</f>
        <v>San Marcos</v>
      </c>
      <c r="E6369" s="149">
        <f>+VLOOKUP($A6369,mUNICIPIOS!$B$4:$F$343,3,0)</f>
        <v>1202</v>
      </c>
      <c r="F6369" s="149" t="str">
        <f>+VLOOKUP($A6369,mUNICIPIOS!$B$4:$F$343,4,0)</f>
        <v>San Pedro Sacatepéquez</v>
      </c>
      <c r="G6369" s="139" t="str">
        <f t="shared" ref="G6369:K6369" si="6523">+G6331</f>
        <v>03</v>
      </c>
      <c r="H6369" t="str">
        <f t="shared" si="6523"/>
        <v>ISP</v>
      </c>
      <c r="I6369" t="str">
        <f t="shared" si="6523"/>
        <v>Índice de Servicios Públicos</v>
      </c>
      <c r="J6369" t="str">
        <f t="shared" si="6523"/>
        <v>INDICE</v>
      </c>
      <c r="K6369">
        <f t="shared" si="6523"/>
        <v>0</v>
      </c>
      <c r="L6369" s="150">
        <f>+VLOOKUP($E6369,ISP_2018!$B$8:$T$347,18,0)</f>
        <v>0.56120829328332822</v>
      </c>
      <c r="M6369" s="142" t="str">
        <f>+VLOOKUP($E6369,ISP_2018!$B$8:$T$347,19,0)</f>
        <v>Medio</v>
      </c>
    </row>
    <row r="6370" spans="1:13" x14ac:dyDescent="0.3">
      <c r="A6370" s="139">
        <f t="shared" si="6469"/>
        <v>168</v>
      </c>
      <c r="B6370" s="148">
        <f t="shared" si="6471"/>
        <v>18</v>
      </c>
      <c r="D6370" s="149" t="str">
        <f>+VLOOKUP($A6370,mUNICIPIOS!$B$4:$F$343,2,0)</f>
        <v>San Marcos</v>
      </c>
      <c r="E6370" s="149">
        <f>+VLOOKUP($A6370,mUNICIPIOS!$B$4:$F$343,3,0)</f>
        <v>1202</v>
      </c>
      <c r="F6370" s="149" t="str">
        <f>+VLOOKUP($A6370,mUNICIPIOS!$B$4:$F$343,4,0)</f>
        <v>San Pedro Sacatepéquez</v>
      </c>
      <c r="G6370" s="139" t="str">
        <f t="shared" ref="G6370:K6370" si="6524">+G6332</f>
        <v>04</v>
      </c>
      <c r="H6370" t="str">
        <f t="shared" si="6524"/>
        <v>IGA</v>
      </c>
      <c r="I6370" t="str">
        <f t="shared" si="6524"/>
        <v>Índice de Gestión Administrativa</v>
      </c>
      <c r="J6370" t="str">
        <f t="shared" si="6524"/>
        <v>04-01</v>
      </c>
      <c r="K6370" t="str">
        <f t="shared" si="6524"/>
        <v>Existencia de elementos de atención municipal orientada al vecino</v>
      </c>
      <c r="L6370" s="150">
        <f>+VLOOKUP($E6370,IGA_2018!$B$8:$N$347,3,0)</f>
        <v>1</v>
      </c>
      <c r="M6370" s="142" t="str">
        <f>+VLOOKUP($E6370,IGA_2018!$B$8:$N$347,4,0)</f>
        <v>Alto</v>
      </c>
    </row>
    <row r="6371" spans="1:13" x14ac:dyDescent="0.3">
      <c r="A6371" s="139">
        <f t="shared" si="6469"/>
        <v>168</v>
      </c>
      <c r="B6371" s="148">
        <f t="shared" si="6471"/>
        <v>19</v>
      </c>
      <c r="D6371" s="149" t="str">
        <f>+VLOOKUP($A6371,mUNICIPIOS!$B$4:$F$343,2,0)</f>
        <v>San Marcos</v>
      </c>
      <c r="E6371" s="149">
        <f>+VLOOKUP($A6371,mUNICIPIOS!$B$4:$F$343,3,0)</f>
        <v>1202</v>
      </c>
      <c r="F6371" s="149" t="str">
        <f>+VLOOKUP($A6371,mUNICIPIOS!$B$4:$F$343,4,0)</f>
        <v>San Pedro Sacatepéquez</v>
      </c>
      <c r="G6371" s="139" t="str">
        <f t="shared" ref="G6371:K6371" si="6525">+G6333</f>
        <v>04</v>
      </c>
      <c r="H6371" t="str">
        <f t="shared" si="6525"/>
        <v>IGA</v>
      </c>
      <c r="I6371" t="str">
        <f t="shared" si="6525"/>
        <v>Índice de Gestión Administrativa</v>
      </c>
      <c r="J6371" t="str">
        <f t="shared" si="6525"/>
        <v>04-02</v>
      </c>
      <c r="K6371" t="str">
        <f t="shared" si="6525"/>
        <v>Gestión del recurso humano.</v>
      </c>
      <c r="L6371" s="150">
        <f>+VLOOKUP($E6371,IGA_2018!$B$8:$N$347,6,0)</f>
        <v>0.80676452914413277</v>
      </c>
      <c r="M6371" s="142" t="str">
        <f>+VLOOKUP($E6371,IGA_2018!$B$8:$N$347,7,0)</f>
        <v>Alto</v>
      </c>
    </row>
    <row r="6372" spans="1:13" x14ac:dyDescent="0.3">
      <c r="A6372" s="139">
        <f t="shared" si="6469"/>
        <v>168</v>
      </c>
      <c r="B6372" s="148">
        <f t="shared" si="6471"/>
        <v>20</v>
      </c>
      <c r="D6372" s="149" t="str">
        <f>+VLOOKUP($A6372,mUNICIPIOS!$B$4:$F$343,2,0)</f>
        <v>San Marcos</v>
      </c>
      <c r="E6372" s="149">
        <f>+VLOOKUP($A6372,mUNICIPIOS!$B$4:$F$343,3,0)</f>
        <v>1202</v>
      </c>
      <c r="F6372" s="149" t="str">
        <f>+VLOOKUP($A6372,mUNICIPIOS!$B$4:$F$343,4,0)</f>
        <v>San Pedro Sacatepéquez</v>
      </c>
      <c r="G6372" s="139" t="str">
        <f t="shared" ref="G6372:K6372" si="6526">+G6334</f>
        <v>04</v>
      </c>
      <c r="H6372" t="str">
        <f t="shared" si="6526"/>
        <v>IGA</v>
      </c>
      <c r="I6372" t="str">
        <f t="shared" si="6526"/>
        <v>Índice de Gestión Administrativa</v>
      </c>
      <c r="J6372" t="str">
        <f t="shared" si="6526"/>
        <v>04-03</v>
      </c>
      <c r="K6372" t="str">
        <f t="shared" si="6526"/>
        <v>Existencia de oficinas municipales con instrumentos de gestión.</v>
      </c>
      <c r="L6372" s="150">
        <f>+VLOOKUP($E6372,IGA_2018!$B$8:$N$347,9,0)</f>
        <v>0.1607142857142857</v>
      </c>
      <c r="M6372" s="142" t="str">
        <f>+VLOOKUP($E6372,IGA_2018!$B$8:$N$347,10,0)</f>
        <v>Bajo</v>
      </c>
    </row>
    <row r="6373" spans="1:13" x14ac:dyDescent="0.3">
      <c r="A6373" s="139">
        <f t="shared" si="6469"/>
        <v>168</v>
      </c>
      <c r="B6373" s="148">
        <f t="shared" si="6471"/>
        <v>21</v>
      </c>
      <c r="D6373" s="149" t="str">
        <f>+VLOOKUP($A6373,mUNICIPIOS!$B$4:$F$343,2,0)</f>
        <v>San Marcos</v>
      </c>
      <c r="E6373" s="149">
        <f>+VLOOKUP($A6373,mUNICIPIOS!$B$4:$F$343,3,0)</f>
        <v>1202</v>
      </c>
      <c r="F6373" s="149" t="str">
        <f>+VLOOKUP($A6373,mUNICIPIOS!$B$4:$F$343,4,0)</f>
        <v>San Pedro Sacatepéquez</v>
      </c>
      <c r="G6373" s="139" t="str">
        <f t="shared" ref="G6373:K6373" si="6527">+G6335</f>
        <v>04</v>
      </c>
      <c r="H6373" t="str">
        <f t="shared" si="6527"/>
        <v>IGA</v>
      </c>
      <c r="I6373" t="str">
        <f t="shared" si="6527"/>
        <v>Índice de Gestión Administrativa</v>
      </c>
      <c r="J6373" t="str">
        <f t="shared" si="6527"/>
        <v>INDICE</v>
      </c>
      <c r="K6373">
        <f t="shared" si="6527"/>
        <v>0</v>
      </c>
      <c r="L6373" s="150">
        <f>+VLOOKUP($E6373,IGA_2018!$B$8:$N$347,12,0)</f>
        <v>0.63861758520044642</v>
      </c>
      <c r="M6373" s="142" t="str">
        <f>+VLOOKUP($E6373,IGA_2018!$B$8:$N$347,13,0)</f>
        <v>Medio alto</v>
      </c>
    </row>
    <row r="6374" spans="1:13" x14ac:dyDescent="0.3">
      <c r="A6374" s="139">
        <f t="shared" si="6469"/>
        <v>168</v>
      </c>
      <c r="B6374" s="148">
        <f t="shared" si="6471"/>
        <v>22</v>
      </c>
      <c r="D6374" s="149" t="str">
        <f>+VLOOKUP($A6374,mUNICIPIOS!$B$4:$F$343,2,0)</f>
        <v>San Marcos</v>
      </c>
      <c r="E6374" s="149">
        <f>+VLOOKUP($A6374,mUNICIPIOS!$B$4:$F$343,3,0)</f>
        <v>1202</v>
      </c>
      <c r="F6374" s="149" t="str">
        <f>+VLOOKUP($A6374,mUNICIPIOS!$B$4:$F$343,4,0)</f>
        <v>San Pedro Sacatepéquez</v>
      </c>
      <c r="G6374" s="139" t="str">
        <f t="shared" ref="G6374:K6374" si="6528">+G6336</f>
        <v>05</v>
      </c>
      <c r="H6374" t="str">
        <f t="shared" si="6528"/>
        <v>IGF</v>
      </c>
      <c r="I6374" t="str">
        <f t="shared" si="6528"/>
        <v>Índice de Gestión Financiera</v>
      </c>
      <c r="J6374" t="str">
        <f t="shared" si="6528"/>
        <v>05-01</v>
      </c>
      <c r="K6374" t="str">
        <f t="shared" si="6528"/>
        <v>Autonomía financiera municipal</v>
      </c>
      <c r="L6374" s="150">
        <f>+VLOOKUP($E6374,IGF_2018!$B$8:$Z$347,3,0)</f>
        <v>0.61153180536260987</v>
      </c>
      <c r="M6374" s="142" t="str">
        <f>+VLOOKUP($E6374,IGF_2018!$B$8:$Z$347,4,0)</f>
        <v>Medio alto</v>
      </c>
    </row>
    <row r="6375" spans="1:13" x14ac:dyDescent="0.3">
      <c r="A6375" s="139">
        <f t="shared" si="6469"/>
        <v>168</v>
      </c>
      <c r="B6375" s="148">
        <f t="shared" si="6471"/>
        <v>23</v>
      </c>
      <c r="D6375" s="149" t="str">
        <f>+VLOOKUP($A6375,mUNICIPIOS!$B$4:$F$343,2,0)</f>
        <v>San Marcos</v>
      </c>
      <c r="E6375" s="149">
        <f>+VLOOKUP($A6375,mUNICIPIOS!$B$4:$F$343,3,0)</f>
        <v>1202</v>
      </c>
      <c r="F6375" s="149" t="str">
        <f>+VLOOKUP($A6375,mUNICIPIOS!$B$4:$F$343,4,0)</f>
        <v>San Pedro Sacatepéquez</v>
      </c>
      <c r="G6375" s="139" t="str">
        <f t="shared" ref="G6375:K6375" si="6529">+G6337</f>
        <v>05</v>
      </c>
      <c r="H6375" t="str">
        <f t="shared" si="6529"/>
        <v>IGF</v>
      </c>
      <c r="I6375" t="str">
        <f t="shared" si="6529"/>
        <v>Índice de Gestión Financiera</v>
      </c>
      <c r="J6375" t="str">
        <f t="shared" si="6529"/>
        <v>05-02</v>
      </c>
      <c r="K6375" t="str">
        <f t="shared" si="6529"/>
        <v xml:space="preserve">Ingresos propios por habitante -sin regalías- </v>
      </c>
      <c r="L6375" s="150">
        <f>+VLOOKUP($E6375,IGF_2018!$B$8:$Z$347,6,0)</f>
        <v>0.57893891268354214</v>
      </c>
      <c r="M6375" s="142" t="str">
        <f>+VLOOKUP($E6375,IGF_2018!$B$8:$Z$347,7,0)</f>
        <v>Medio</v>
      </c>
    </row>
    <row r="6376" spans="1:13" x14ac:dyDescent="0.3">
      <c r="A6376" s="139">
        <f t="shared" si="6469"/>
        <v>168</v>
      </c>
      <c r="B6376" s="148">
        <f t="shared" si="6471"/>
        <v>24</v>
      </c>
      <c r="D6376" s="149" t="str">
        <f>+VLOOKUP($A6376,mUNICIPIOS!$B$4:$F$343,2,0)</f>
        <v>San Marcos</v>
      </c>
      <c r="E6376" s="149">
        <f>+VLOOKUP($A6376,mUNICIPIOS!$B$4:$F$343,3,0)</f>
        <v>1202</v>
      </c>
      <c r="F6376" s="149" t="str">
        <f>+VLOOKUP($A6376,mUNICIPIOS!$B$4:$F$343,4,0)</f>
        <v>San Pedro Sacatepéquez</v>
      </c>
      <c r="G6376" s="139" t="str">
        <f t="shared" ref="G6376:K6376" si="6530">+G6338</f>
        <v>05</v>
      </c>
      <c r="H6376" t="str">
        <f t="shared" si="6530"/>
        <v>IGF</v>
      </c>
      <c r="I6376" t="str">
        <f t="shared" si="6530"/>
        <v>Índice de Gestión Financiera</v>
      </c>
      <c r="J6376" t="str">
        <f t="shared" si="6530"/>
        <v>05-03</v>
      </c>
      <c r="K6376" t="str">
        <f t="shared" si="6530"/>
        <v>Ingresos del IUSI en relación a los ingresos propios -sin regalías-</v>
      </c>
      <c r="L6376" s="150">
        <f>+VLOOKUP($E6376,IGF_2018!$B$8:$Z$347,9,0)</f>
        <v>2.0893671984545659E-2</v>
      </c>
      <c r="M6376" s="142" t="str">
        <f>+VLOOKUP($E6376,IGF_2018!$B$8:$Z$347,10,0)</f>
        <v>Bajo</v>
      </c>
    </row>
    <row r="6377" spans="1:13" x14ac:dyDescent="0.3">
      <c r="A6377" s="139">
        <f t="shared" si="6469"/>
        <v>168</v>
      </c>
      <c r="B6377" s="148">
        <f t="shared" si="6471"/>
        <v>25</v>
      </c>
      <c r="D6377" s="149" t="str">
        <f>+VLOOKUP($A6377,mUNICIPIOS!$B$4:$F$343,2,0)</f>
        <v>San Marcos</v>
      </c>
      <c r="E6377" s="149">
        <f>+VLOOKUP($A6377,mUNICIPIOS!$B$4:$F$343,3,0)</f>
        <v>1202</v>
      </c>
      <c r="F6377" s="149" t="str">
        <f>+VLOOKUP($A6377,mUNICIPIOS!$B$4:$F$343,4,0)</f>
        <v>San Pedro Sacatepéquez</v>
      </c>
      <c r="G6377" s="139" t="str">
        <f t="shared" ref="G6377:K6377" si="6531">+G6339</f>
        <v>05</v>
      </c>
      <c r="H6377" t="str">
        <f t="shared" si="6531"/>
        <v>IGF</v>
      </c>
      <c r="I6377" t="str">
        <f t="shared" si="6531"/>
        <v>Índice de Gestión Financiera</v>
      </c>
      <c r="J6377" t="str">
        <f t="shared" si="6531"/>
        <v>05-04</v>
      </c>
      <c r="K6377" t="str">
        <f t="shared" si="6531"/>
        <v>Inversión anual en capital fijo por habitante</v>
      </c>
      <c r="L6377" s="150">
        <f>+VLOOKUP($E6377,IGF_2018!$B$8:$Z$347,12,0)</f>
        <v>9.2160661769780661E-2</v>
      </c>
      <c r="M6377" s="142" t="str">
        <f>+VLOOKUP($E6377,IGF_2018!$B$8:$Z$347,13,0)</f>
        <v>Bajo</v>
      </c>
    </row>
    <row r="6378" spans="1:13" x14ac:dyDescent="0.3">
      <c r="A6378" s="139">
        <f t="shared" si="6469"/>
        <v>168</v>
      </c>
      <c r="B6378" s="148">
        <f t="shared" si="6471"/>
        <v>26</v>
      </c>
      <c r="D6378" s="149" t="str">
        <f>+VLOOKUP($A6378,mUNICIPIOS!$B$4:$F$343,2,0)</f>
        <v>San Marcos</v>
      </c>
      <c r="E6378" s="149">
        <f>+VLOOKUP($A6378,mUNICIPIOS!$B$4:$F$343,3,0)</f>
        <v>1202</v>
      </c>
      <c r="F6378" s="149" t="str">
        <f>+VLOOKUP($A6378,mUNICIPIOS!$B$4:$F$343,4,0)</f>
        <v>San Pedro Sacatepéquez</v>
      </c>
      <c r="G6378" s="139" t="str">
        <f t="shared" ref="G6378:K6378" si="6532">+G6340</f>
        <v>05</v>
      </c>
      <c r="H6378" t="str">
        <f t="shared" si="6532"/>
        <v>IGF</v>
      </c>
      <c r="I6378" t="str">
        <f t="shared" si="6532"/>
        <v>Índice de Gestión Financiera</v>
      </c>
      <c r="J6378" t="str">
        <f t="shared" si="6532"/>
        <v>05-05</v>
      </c>
      <c r="K6378" t="str">
        <f t="shared" si="6532"/>
        <v>Inversión anual en capital fijo con recursos percibidos por ingresos propios</v>
      </c>
      <c r="L6378" s="150">
        <f>+VLOOKUP($E6378,IGF_2018!$B$8:$Z$347,15,0)</f>
        <v>9.1182760456374953E-3</v>
      </c>
      <c r="M6378" s="142" t="str">
        <f>+VLOOKUP($E6378,IGF_2018!$B$8:$Z$347,16,0)</f>
        <v>Bajo</v>
      </c>
    </row>
    <row r="6379" spans="1:13" x14ac:dyDescent="0.3">
      <c r="A6379" s="139">
        <f t="shared" si="6469"/>
        <v>168</v>
      </c>
      <c r="B6379" s="148">
        <f t="shared" si="6471"/>
        <v>27</v>
      </c>
      <c r="D6379" s="149" t="str">
        <f>+VLOOKUP($A6379,mUNICIPIOS!$B$4:$F$343,2,0)</f>
        <v>San Marcos</v>
      </c>
      <c r="E6379" s="149">
        <f>+VLOOKUP($A6379,mUNICIPIOS!$B$4:$F$343,3,0)</f>
        <v>1202</v>
      </c>
      <c r="F6379" s="149" t="str">
        <f>+VLOOKUP($A6379,mUNICIPIOS!$B$4:$F$343,4,0)</f>
        <v>San Pedro Sacatepéquez</v>
      </c>
      <c r="G6379" s="139" t="str">
        <f t="shared" ref="G6379:K6379" si="6533">+G6341</f>
        <v>05</v>
      </c>
      <c r="H6379" t="str">
        <f t="shared" si="6533"/>
        <v>IGF</v>
      </c>
      <c r="I6379" t="str">
        <f t="shared" si="6533"/>
        <v>Índice de Gestión Financiera</v>
      </c>
      <c r="J6379" t="str">
        <f t="shared" si="6533"/>
        <v>05-06</v>
      </c>
      <c r="K6379" t="str">
        <f t="shared" si="6533"/>
        <v xml:space="preserve">Inversión anual en capital fijo con recursos percibidos por transferencias del Gobierno Central </v>
      </c>
      <c r="L6379" s="150">
        <f>+VLOOKUP($E6379,IGF_2018!$B$8:$Z$347,18,0)</f>
        <v>0.26556283548018128</v>
      </c>
      <c r="M6379" s="142" t="str">
        <f>+VLOOKUP($E6379,IGF_2018!$B$8:$Z$347,19,0)</f>
        <v>Medio bajo</v>
      </c>
    </row>
    <row r="6380" spans="1:13" x14ac:dyDescent="0.3">
      <c r="A6380" s="139">
        <f t="shared" si="6469"/>
        <v>168</v>
      </c>
      <c r="B6380" s="148">
        <f t="shared" si="6471"/>
        <v>28</v>
      </c>
      <c r="D6380" s="149" t="str">
        <f>+VLOOKUP($A6380,mUNICIPIOS!$B$4:$F$343,2,0)</f>
        <v>San Marcos</v>
      </c>
      <c r="E6380" s="149">
        <f>+VLOOKUP($A6380,mUNICIPIOS!$B$4:$F$343,3,0)</f>
        <v>1202</v>
      </c>
      <c r="F6380" s="149" t="str">
        <f>+VLOOKUP($A6380,mUNICIPIOS!$B$4:$F$343,4,0)</f>
        <v>San Pedro Sacatepéquez</v>
      </c>
      <c r="G6380" s="139" t="str">
        <f t="shared" ref="G6380:K6380" si="6534">+G6342</f>
        <v>05</v>
      </c>
      <c r="H6380" t="str">
        <f t="shared" si="6534"/>
        <v>IGF</v>
      </c>
      <c r="I6380" t="str">
        <f t="shared" si="6534"/>
        <v>Índice de Gestión Financiera</v>
      </c>
      <c r="J6380" t="str">
        <f t="shared" si="6534"/>
        <v>05-07</v>
      </c>
      <c r="K6380" t="str">
        <f t="shared" si="6534"/>
        <v>Financiamiento por endeudamiento municipal</v>
      </c>
      <c r="L6380" s="150">
        <f>+VLOOKUP($E6380,IGF_2018!$B$8:$Z$347,21,0)</f>
        <v>1</v>
      </c>
      <c r="M6380" s="142" t="str">
        <f>+VLOOKUP($E6380,IGF_2018!$B$8:$Z$347,22,0)</f>
        <v>Alto</v>
      </c>
    </row>
    <row r="6381" spans="1:13" x14ac:dyDescent="0.3">
      <c r="A6381" s="139">
        <f t="shared" ref="A6381:A6444" si="6535">+IF(B6380=38,A6380+1,A6380)</f>
        <v>168</v>
      </c>
      <c r="B6381" s="148">
        <f t="shared" si="6471"/>
        <v>29</v>
      </c>
      <c r="D6381" s="149" t="str">
        <f>+VLOOKUP($A6381,mUNICIPIOS!$B$4:$F$343,2,0)</f>
        <v>San Marcos</v>
      </c>
      <c r="E6381" s="149">
        <f>+VLOOKUP($A6381,mUNICIPIOS!$B$4:$F$343,3,0)</f>
        <v>1202</v>
      </c>
      <c r="F6381" s="149" t="str">
        <f>+VLOOKUP($A6381,mUNICIPIOS!$B$4:$F$343,4,0)</f>
        <v>San Pedro Sacatepéquez</v>
      </c>
      <c r="G6381" s="139" t="str">
        <f t="shared" ref="G6381:K6381" si="6536">+G6343</f>
        <v>05</v>
      </c>
      <c r="H6381" t="str">
        <f t="shared" si="6536"/>
        <v>IGF</v>
      </c>
      <c r="I6381" t="str">
        <f t="shared" si="6536"/>
        <v>Índice de Gestión Financiera</v>
      </c>
      <c r="J6381" t="str">
        <f t="shared" si="6536"/>
        <v>INDICE</v>
      </c>
      <c r="K6381">
        <f t="shared" si="6536"/>
        <v>0</v>
      </c>
      <c r="L6381" s="150">
        <f>+VLOOKUP($E6381,IGF_2018!$B$8:$Z$347,24,0)</f>
        <v>0.47686768813724495</v>
      </c>
      <c r="M6381" s="142" t="str">
        <f>+VLOOKUP($E6381,IGF_2018!$B$8:$Z$347,25,0)</f>
        <v>Medio</v>
      </c>
    </row>
    <row r="6382" spans="1:13" x14ac:dyDescent="0.3">
      <c r="A6382" s="139">
        <f t="shared" si="6535"/>
        <v>168</v>
      </c>
      <c r="B6382" s="148">
        <f t="shared" ref="B6382:B6445" si="6537">+B6344</f>
        <v>30</v>
      </c>
      <c r="D6382" s="149" t="str">
        <f>+VLOOKUP($A6382,mUNICIPIOS!$B$4:$F$343,2,0)</f>
        <v>San Marcos</v>
      </c>
      <c r="E6382" s="149">
        <f>+VLOOKUP($A6382,mUNICIPIOS!$B$4:$F$343,3,0)</f>
        <v>1202</v>
      </c>
      <c r="F6382" s="149" t="str">
        <f>+VLOOKUP($A6382,mUNICIPIOS!$B$4:$F$343,4,0)</f>
        <v>San Pedro Sacatepéquez</v>
      </c>
      <c r="G6382" s="139" t="str">
        <f t="shared" ref="G6382:K6382" si="6538">+G6344</f>
        <v>06</v>
      </c>
      <c r="H6382" t="str">
        <f t="shared" si="6538"/>
        <v>IGE</v>
      </c>
      <c r="I6382" t="str">
        <f t="shared" si="6538"/>
        <v>Índice de Gestión Estratégica</v>
      </c>
      <c r="J6382" t="str">
        <f t="shared" si="6538"/>
        <v>06-01</v>
      </c>
      <c r="K6382" t="str">
        <f t="shared" si="6538"/>
        <v>Ejecución del Plan Operativo Anual  (POA)</v>
      </c>
      <c r="L6382" s="150">
        <f>+VLOOKUP($E6382,IGE_2018!$B$8:$Z$347,3,0)</f>
        <v>0.62176670976950121</v>
      </c>
      <c r="M6382" s="142" t="str">
        <f>+VLOOKUP($E6382,IGE_2018!$B$8:$Z$347,4,0)</f>
        <v>Medio alto</v>
      </c>
    </row>
    <row r="6383" spans="1:13" x14ac:dyDescent="0.3">
      <c r="A6383" s="139">
        <f t="shared" si="6535"/>
        <v>168</v>
      </c>
      <c r="B6383" s="148">
        <f t="shared" si="6537"/>
        <v>31</v>
      </c>
      <c r="D6383" s="149" t="str">
        <f>+VLOOKUP($A6383,mUNICIPIOS!$B$4:$F$343,2,0)</f>
        <v>San Marcos</v>
      </c>
      <c r="E6383" s="149">
        <f>+VLOOKUP($A6383,mUNICIPIOS!$B$4:$F$343,3,0)</f>
        <v>1202</v>
      </c>
      <c r="F6383" s="149" t="str">
        <f>+VLOOKUP($A6383,mUNICIPIOS!$B$4:$F$343,4,0)</f>
        <v>San Pedro Sacatepéquez</v>
      </c>
      <c r="G6383" s="139" t="str">
        <f t="shared" ref="G6383:K6383" si="6539">+G6345</f>
        <v>06</v>
      </c>
      <c r="H6383" t="str">
        <f t="shared" si="6539"/>
        <v>IGE</v>
      </c>
      <c r="I6383" t="str">
        <f t="shared" si="6539"/>
        <v>Índice de Gestión Estratégica</v>
      </c>
      <c r="J6383" t="str">
        <f t="shared" si="6539"/>
        <v>06-02</v>
      </c>
      <c r="K6383" t="str">
        <f t="shared" si="6539"/>
        <v>Relación Plan de Desarrollo Municipal y Ordenamiento Territorial (PDM-OT) - Plan Estratégico Institucional (PEI) - Plan Operativo Multianual (POM) - Plan Operativo Anual (POA)</v>
      </c>
      <c r="L6383" s="150">
        <f>+VLOOKUP($E6383,IGE_2018!$B$8:$Z$347,6,0)</f>
        <v>0.85</v>
      </c>
      <c r="M6383" s="142" t="str">
        <f>+VLOOKUP($E6383,IGE_2018!$B$8:$Z$347,7,0)</f>
        <v>Alto</v>
      </c>
    </row>
    <row r="6384" spans="1:13" x14ac:dyDescent="0.3">
      <c r="A6384" s="139">
        <f t="shared" si="6535"/>
        <v>168</v>
      </c>
      <c r="B6384" s="148">
        <f t="shared" si="6537"/>
        <v>32</v>
      </c>
      <c r="D6384" s="149" t="str">
        <f>+VLOOKUP($A6384,mUNICIPIOS!$B$4:$F$343,2,0)</f>
        <v>San Marcos</v>
      </c>
      <c r="E6384" s="149">
        <f>+VLOOKUP($A6384,mUNICIPIOS!$B$4:$F$343,3,0)</f>
        <v>1202</v>
      </c>
      <c r="F6384" s="149" t="str">
        <f>+VLOOKUP($A6384,mUNICIPIOS!$B$4:$F$343,4,0)</f>
        <v>San Pedro Sacatepéquez</v>
      </c>
      <c r="G6384" s="139" t="str">
        <f t="shared" ref="G6384:K6384" si="6540">+G6346</f>
        <v>06</v>
      </c>
      <c r="H6384" t="str">
        <f t="shared" si="6540"/>
        <v>IGE</v>
      </c>
      <c r="I6384" t="str">
        <f t="shared" si="6540"/>
        <v>Índice de Gestión Estratégica</v>
      </c>
      <c r="J6384" t="str">
        <f t="shared" si="6540"/>
        <v>06-03</v>
      </c>
      <c r="K6384" t="str">
        <f t="shared" si="6540"/>
        <v>Presupuesto de egresos relacionado a competencias municipales que responden a prioridades nacionales de desarrollo.</v>
      </c>
      <c r="L6384" s="150">
        <f>+VLOOKUP($E6384,IGE_2018!$B$8:$Z$347,9,0)</f>
        <v>0.11663434207110958</v>
      </c>
      <c r="M6384" s="142" t="str">
        <f>+VLOOKUP($E6384,IGE_2018!$B$8:$Z$347,10,0)</f>
        <v>Bajo</v>
      </c>
    </row>
    <row r="6385" spans="1:13" x14ac:dyDescent="0.3">
      <c r="A6385" s="139">
        <f t="shared" si="6535"/>
        <v>168</v>
      </c>
      <c r="B6385" s="148">
        <f t="shared" si="6537"/>
        <v>33</v>
      </c>
      <c r="D6385" s="149" t="str">
        <f>+VLOOKUP($A6385,mUNICIPIOS!$B$4:$F$343,2,0)</f>
        <v>San Marcos</v>
      </c>
      <c r="E6385" s="149">
        <f>+VLOOKUP($A6385,mUNICIPIOS!$B$4:$F$343,3,0)</f>
        <v>1202</v>
      </c>
      <c r="F6385" s="149" t="str">
        <f>+VLOOKUP($A6385,mUNICIPIOS!$B$4:$F$343,4,0)</f>
        <v>San Pedro Sacatepéquez</v>
      </c>
      <c r="G6385" s="139" t="str">
        <f t="shared" ref="G6385:K6385" si="6541">+G6347</f>
        <v>06</v>
      </c>
      <c r="H6385" t="str">
        <f t="shared" si="6541"/>
        <v>IGE</v>
      </c>
      <c r="I6385" t="str">
        <f t="shared" si="6541"/>
        <v>Índice de Gestión Estratégica</v>
      </c>
      <c r="J6385" t="str">
        <f t="shared" si="6541"/>
        <v>06-04</v>
      </c>
      <c r="K6385" t="str">
        <f t="shared" si="6541"/>
        <v>Institucionalización de la gestión ordenada del territorio</v>
      </c>
      <c r="L6385" s="150">
        <f>+VLOOKUP($E6385,IGE_2018!$B$8:$Z$347,12,0)</f>
        <v>0.75</v>
      </c>
      <c r="M6385" s="142" t="str">
        <f>+VLOOKUP($E6385,IGE_2018!$B$8:$Z$347,13,0)</f>
        <v>Medio alto</v>
      </c>
    </row>
    <row r="6386" spans="1:13" x14ac:dyDescent="0.3">
      <c r="A6386" s="139">
        <f t="shared" si="6535"/>
        <v>168</v>
      </c>
      <c r="B6386" s="148">
        <f t="shared" si="6537"/>
        <v>34</v>
      </c>
      <c r="D6386" s="149" t="str">
        <f>+VLOOKUP($A6386,mUNICIPIOS!$B$4:$F$343,2,0)</f>
        <v>San Marcos</v>
      </c>
      <c r="E6386" s="149">
        <f>+VLOOKUP($A6386,mUNICIPIOS!$B$4:$F$343,3,0)</f>
        <v>1202</v>
      </c>
      <c r="F6386" s="149" t="str">
        <f>+VLOOKUP($A6386,mUNICIPIOS!$B$4:$F$343,4,0)</f>
        <v>San Pedro Sacatepéquez</v>
      </c>
      <c r="G6386" s="139" t="str">
        <f t="shared" ref="G6386:K6386" si="6542">+G6348</f>
        <v>06</v>
      </c>
      <c r="H6386" t="str">
        <f t="shared" si="6542"/>
        <v>IGE</v>
      </c>
      <c r="I6386" t="str">
        <f t="shared" si="6542"/>
        <v>Índice de Gestión Estratégica</v>
      </c>
      <c r="J6386" t="str">
        <f t="shared" si="6542"/>
        <v>06-05</v>
      </c>
      <c r="K6386" t="str">
        <f t="shared" si="6542"/>
        <v>Acciones para la gestión ordenada del territorio</v>
      </c>
      <c r="L6386" s="150">
        <f>+VLOOKUP($E6386,IGE_2018!$B$8:$Z$347,15,0)</f>
        <v>0.2400000000000001</v>
      </c>
      <c r="M6386" s="142" t="str">
        <f>+VLOOKUP($E6386,IGE_2018!$B$8:$Z$347,16,0)</f>
        <v>Medio bajo</v>
      </c>
    </row>
    <row r="6387" spans="1:13" x14ac:dyDescent="0.3">
      <c r="A6387" s="139">
        <f t="shared" si="6535"/>
        <v>168</v>
      </c>
      <c r="B6387" s="148">
        <f t="shared" si="6537"/>
        <v>35</v>
      </c>
      <c r="D6387" s="149" t="str">
        <f>+VLOOKUP($A6387,mUNICIPIOS!$B$4:$F$343,2,0)</f>
        <v>San Marcos</v>
      </c>
      <c r="E6387" s="149">
        <f>+VLOOKUP($A6387,mUNICIPIOS!$B$4:$F$343,3,0)</f>
        <v>1202</v>
      </c>
      <c r="F6387" s="149" t="str">
        <f>+VLOOKUP($A6387,mUNICIPIOS!$B$4:$F$343,4,0)</f>
        <v>San Pedro Sacatepéquez</v>
      </c>
      <c r="G6387" s="139" t="str">
        <f t="shared" ref="G6387:K6387" si="6543">+G6349</f>
        <v>06</v>
      </c>
      <c r="H6387" t="str">
        <f t="shared" si="6543"/>
        <v>IGE</v>
      </c>
      <c r="I6387" t="str">
        <f t="shared" si="6543"/>
        <v>Índice de Gestión Estratégica</v>
      </c>
      <c r="J6387" t="str">
        <f t="shared" si="6543"/>
        <v>06-06</v>
      </c>
      <c r="K6387" t="str">
        <f t="shared" si="6543"/>
        <v>Gestión de riesgo en la formulación de proyectos derivados de la planificación operativa anual</v>
      </c>
      <c r="L6387" s="150">
        <f>+VLOOKUP($E6387,IGE_2018!$B$8:$Z$347,18,0)</f>
        <v>0.7</v>
      </c>
      <c r="M6387" s="142" t="str">
        <f>+VLOOKUP($E6387,IGE_2018!$B$8:$Z$347,19,0)</f>
        <v>Medio alto</v>
      </c>
    </row>
    <row r="6388" spans="1:13" x14ac:dyDescent="0.3">
      <c r="A6388" s="139">
        <f t="shared" si="6535"/>
        <v>168</v>
      </c>
      <c r="B6388" s="148">
        <f t="shared" si="6537"/>
        <v>36</v>
      </c>
      <c r="D6388" s="149" t="str">
        <f>+VLOOKUP($A6388,mUNICIPIOS!$B$4:$F$343,2,0)</f>
        <v>San Marcos</v>
      </c>
      <c r="E6388" s="149">
        <f>+VLOOKUP($A6388,mUNICIPIOS!$B$4:$F$343,3,0)</f>
        <v>1202</v>
      </c>
      <c r="F6388" s="149" t="str">
        <f>+VLOOKUP($A6388,mUNICIPIOS!$B$4:$F$343,4,0)</f>
        <v>San Pedro Sacatepéquez</v>
      </c>
      <c r="G6388" s="139" t="str">
        <f t="shared" ref="G6388:K6388" si="6544">+G6350</f>
        <v>06</v>
      </c>
      <c r="H6388" t="str">
        <f t="shared" si="6544"/>
        <v>IGE</v>
      </c>
      <c r="I6388" t="str">
        <f t="shared" si="6544"/>
        <v>Índice de Gestión Estratégica</v>
      </c>
      <c r="J6388" t="str">
        <f t="shared" si="6544"/>
        <v>06-07</v>
      </c>
      <c r="K6388" t="str">
        <f t="shared" si="6544"/>
        <v>Ingresos por servicios ambientales en relación a los ingresos propios sin regalías</v>
      </c>
      <c r="L6388" s="150">
        <f>+VLOOKUP($E6388,IGE_2018!$B$8:$Z$347,21,0)</f>
        <v>6.1377532433065079E-3</v>
      </c>
      <c r="M6388" s="142" t="str">
        <f>+VLOOKUP($E6388,IGE_2018!$B$8:$Z$347,22,0)</f>
        <v>Bajo</v>
      </c>
    </row>
    <row r="6389" spans="1:13" x14ac:dyDescent="0.3">
      <c r="A6389" s="139">
        <f t="shared" si="6535"/>
        <v>168</v>
      </c>
      <c r="B6389" s="148">
        <f t="shared" si="6537"/>
        <v>37</v>
      </c>
      <c r="D6389" s="149" t="str">
        <f>+VLOOKUP($A6389,mUNICIPIOS!$B$4:$F$343,2,0)</f>
        <v>San Marcos</v>
      </c>
      <c r="E6389" s="149">
        <f>+VLOOKUP($A6389,mUNICIPIOS!$B$4:$F$343,3,0)</f>
        <v>1202</v>
      </c>
      <c r="F6389" s="149" t="str">
        <f>+VLOOKUP($A6389,mUNICIPIOS!$B$4:$F$343,4,0)</f>
        <v>San Pedro Sacatepéquez</v>
      </c>
      <c r="G6389" s="139" t="str">
        <f t="shared" ref="G6389:K6389" si="6545">+G6351</f>
        <v>06</v>
      </c>
      <c r="H6389" t="str">
        <f t="shared" si="6545"/>
        <v>IGE</v>
      </c>
      <c r="I6389" t="str">
        <f t="shared" si="6545"/>
        <v>Índice de Gestión Estratégica</v>
      </c>
      <c r="J6389" t="str">
        <f t="shared" si="6545"/>
        <v>INDICE</v>
      </c>
      <c r="K6389">
        <f t="shared" si="6545"/>
        <v>0</v>
      </c>
      <c r="L6389" s="150">
        <f>+VLOOKUP($E6389,IGE_2018!$B$8:$Z$347,24,0)</f>
        <v>0.43153736730753328</v>
      </c>
      <c r="M6389" s="142" t="str">
        <f>+VLOOKUP($E6389,IGE_2018!$B$8:$Z$347,25,0)</f>
        <v>Medio</v>
      </c>
    </row>
    <row r="6390" spans="1:13" x14ac:dyDescent="0.3">
      <c r="A6390" s="139">
        <f t="shared" si="6535"/>
        <v>168</v>
      </c>
      <c r="B6390" s="148">
        <f t="shared" si="6537"/>
        <v>38</v>
      </c>
      <c r="D6390" s="149" t="str">
        <f>+VLOOKUP($A6390,mUNICIPIOS!$B$4:$F$343,2,0)</f>
        <v>San Marcos</v>
      </c>
      <c r="E6390" s="149">
        <f>+VLOOKUP($A6390,mUNICIPIOS!$B$4:$F$343,3,0)</f>
        <v>1202</v>
      </c>
      <c r="F6390" s="149" t="str">
        <f>+VLOOKUP($A6390,mUNICIPIOS!$B$4:$F$343,4,0)</f>
        <v>San Pedro Sacatepéquez</v>
      </c>
      <c r="G6390" s="139" t="str">
        <f t="shared" ref="G6390:K6390" si="6546">+G6352</f>
        <v>RANKING</v>
      </c>
      <c r="H6390" t="str">
        <f t="shared" si="6546"/>
        <v>RGM</v>
      </c>
      <c r="I6390" t="str">
        <f t="shared" si="6546"/>
        <v>Ranking de la Gestión Municipal 2018</v>
      </c>
      <c r="J6390" t="str">
        <f t="shared" si="6546"/>
        <v>RANKING</v>
      </c>
      <c r="K6390">
        <f t="shared" si="6546"/>
        <v>0</v>
      </c>
      <c r="L6390" s="151">
        <f>+VLOOKUP($E6390,Resultados_generales!$C$8:$AE$347,27,0)</f>
        <v>0.56258017113954362</v>
      </c>
      <c r="M6390" t="str">
        <f>+VLOOKUP($E6390,Resultados_generales!$C$8:$AE$347,28,0)</f>
        <v>Medio</v>
      </c>
    </row>
    <row r="6391" spans="1:13" x14ac:dyDescent="0.3">
      <c r="A6391" s="139">
        <f t="shared" si="6535"/>
        <v>169</v>
      </c>
      <c r="B6391" s="148">
        <f t="shared" si="6537"/>
        <v>1</v>
      </c>
      <c r="D6391" s="149" t="str">
        <f>+VLOOKUP($A6391,mUNICIPIOS!$B$4:$F$343,2,0)</f>
        <v>San Marcos</v>
      </c>
      <c r="E6391" s="149">
        <f>+VLOOKUP($A6391,mUNICIPIOS!$B$4:$F$343,3,0)</f>
        <v>1203</v>
      </c>
      <c r="F6391" s="149" t="str">
        <f>+VLOOKUP($A6391,mUNICIPIOS!$B$4:$F$343,4,0)</f>
        <v>San Antonio Sacatepéquez</v>
      </c>
      <c r="G6391" s="139" t="str">
        <f t="shared" ref="G6391:K6391" si="6547">+G6353</f>
        <v>01</v>
      </c>
      <c r="H6391" t="str">
        <f t="shared" si="6547"/>
        <v>IPC</v>
      </c>
      <c r="I6391" t="str">
        <f t="shared" si="6547"/>
        <v>Índice de Participación Ciudadana</v>
      </c>
      <c r="J6391" t="str">
        <f t="shared" si="6547"/>
        <v>01-01</v>
      </c>
      <c r="K6391" t="str">
        <f t="shared" si="6547"/>
        <v>Número de reuniones del COMUDE en el año de la medición.</v>
      </c>
      <c r="L6391" s="150">
        <f>+VLOOKUP($E6391,IPC_2018!$B$8:$T$347,3,0)</f>
        <v>1</v>
      </c>
      <c r="M6391" s="142" t="str">
        <f>+VLOOKUP($E6391,IPC_2018!$B$8:$T$347,4,0)</f>
        <v>Alto</v>
      </c>
    </row>
    <row r="6392" spans="1:13" x14ac:dyDescent="0.3">
      <c r="A6392" s="139">
        <f t="shared" si="6535"/>
        <v>169</v>
      </c>
      <c r="B6392" s="148">
        <f t="shared" si="6537"/>
        <v>2</v>
      </c>
      <c r="D6392" s="149" t="str">
        <f>+VLOOKUP($A6392,mUNICIPIOS!$B$4:$F$343,2,0)</f>
        <v>San Marcos</v>
      </c>
      <c r="E6392" s="149">
        <f>+VLOOKUP($A6392,mUNICIPIOS!$B$4:$F$343,3,0)</f>
        <v>1203</v>
      </c>
      <c r="F6392" s="149" t="str">
        <f>+VLOOKUP($A6392,mUNICIPIOS!$B$4:$F$343,4,0)</f>
        <v>San Antonio Sacatepéquez</v>
      </c>
      <c r="G6392" s="139" t="str">
        <f t="shared" ref="G6392:K6392" si="6548">+G6354</f>
        <v>01</v>
      </c>
      <c r="H6392" t="str">
        <f t="shared" si="6548"/>
        <v>IPC</v>
      </c>
      <c r="I6392" t="str">
        <f t="shared" si="6548"/>
        <v>Índice de Participación Ciudadana</v>
      </c>
      <c r="J6392" t="str">
        <f t="shared" si="6548"/>
        <v>01-02</v>
      </c>
      <c r="K6392" t="str">
        <f t="shared" si="6548"/>
        <v>Participación de Alcaldes, Concejales y Síndicos determinados o designados en el COMUDE</v>
      </c>
      <c r="L6392" s="150">
        <f>+VLOOKUP($E6392,IPC_2018!$B$8:$T$347,6,0)</f>
        <v>1</v>
      </c>
      <c r="M6392" s="142" t="str">
        <f>+VLOOKUP($E6392,IPC_2018!$B$8:$T$347,7,0)</f>
        <v>Alto</v>
      </c>
    </row>
    <row r="6393" spans="1:13" x14ac:dyDescent="0.3">
      <c r="A6393" s="139">
        <f t="shared" si="6535"/>
        <v>169</v>
      </c>
      <c r="B6393" s="148">
        <f t="shared" si="6537"/>
        <v>3</v>
      </c>
      <c r="D6393" s="149" t="str">
        <f>+VLOOKUP($A6393,mUNICIPIOS!$B$4:$F$343,2,0)</f>
        <v>San Marcos</v>
      </c>
      <c r="E6393" s="149">
        <f>+VLOOKUP($A6393,mUNICIPIOS!$B$4:$F$343,3,0)</f>
        <v>1203</v>
      </c>
      <c r="F6393" s="149" t="str">
        <f>+VLOOKUP($A6393,mUNICIPIOS!$B$4:$F$343,4,0)</f>
        <v>San Antonio Sacatepéquez</v>
      </c>
      <c r="G6393" s="139" t="str">
        <f t="shared" ref="G6393:K6393" si="6549">+G6355</f>
        <v>01</v>
      </c>
      <c r="H6393" t="str">
        <f t="shared" si="6549"/>
        <v>IPC</v>
      </c>
      <c r="I6393" t="str">
        <f t="shared" si="6549"/>
        <v>Índice de Participación Ciudadana</v>
      </c>
      <c r="J6393" t="str">
        <f t="shared" si="6549"/>
        <v>01-03</v>
      </c>
      <c r="K6393" t="str">
        <f t="shared" si="6549"/>
        <v>Participación  de organizaciones de jóvenes, mujeres, pueblos mayas, xincas, garífunas, y otras organizaciones en el Comude</v>
      </c>
      <c r="L6393" s="150">
        <f>+VLOOKUP($E6393,IPC_2018!$B$8:$T$347,9,0)</f>
        <v>0.80365296803652975</v>
      </c>
      <c r="M6393" s="142" t="str">
        <f>+VLOOKUP($E6393,IPC_2018!$B$8:$T$347,10,0)</f>
        <v>Alto</v>
      </c>
    </row>
    <row r="6394" spans="1:13" x14ac:dyDescent="0.3">
      <c r="A6394" s="139">
        <f t="shared" si="6535"/>
        <v>169</v>
      </c>
      <c r="B6394" s="148">
        <f t="shared" si="6537"/>
        <v>4</v>
      </c>
      <c r="D6394" s="149" t="str">
        <f>+VLOOKUP($A6394,mUNICIPIOS!$B$4:$F$343,2,0)</f>
        <v>San Marcos</v>
      </c>
      <c r="E6394" s="149">
        <f>+VLOOKUP($A6394,mUNICIPIOS!$B$4:$F$343,3,0)</f>
        <v>1203</v>
      </c>
      <c r="F6394" s="149" t="str">
        <f>+VLOOKUP($A6394,mUNICIPIOS!$B$4:$F$343,4,0)</f>
        <v>San Antonio Sacatepéquez</v>
      </c>
      <c r="G6394" s="139" t="str">
        <f t="shared" ref="G6394:K6394" si="6550">+G6356</f>
        <v>01</v>
      </c>
      <c r="H6394" t="str">
        <f t="shared" si="6550"/>
        <v>IPC</v>
      </c>
      <c r="I6394" t="str">
        <f t="shared" si="6550"/>
        <v>Índice de Participación Ciudadana</v>
      </c>
      <c r="J6394" t="str">
        <f t="shared" si="6550"/>
        <v>01-04</v>
      </c>
      <c r="K6394" t="str">
        <f t="shared" si="6550"/>
        <v>Representatividad territorial del Comude.</v>
      </c>
      <c r="L6394" s="150">
        <f>+VLOOKUP($E6394,IPC_2018!$B$8:$T$347,12,0)</f>
        <v>1</v>
      </c>
      <c r="M6394" s="142" t="str">
        <f>+VLOOKUP($E6394,IPC_2018!$B$8:$T$347,13,0)</f>
        <v>Alto</v>
      </c>
    </row>
    <row r="6395" spans="1:13" x14ac:dyDescent="0.3">
      <c r="A6395" s="139">
        <f t="shared" si="6535"/>
        <v>169</v>
      </c>
      <c r="B6395" s="148">
        <f t="shared" si="6537"/>
        <v>5</v>
      </c>
      <c r="D6395" s="149" t="str">
        <f>+VLOOKUP($A6395,mUNICIPIOS!$B$4:$F$343,2,0)</f>
        <v>San Marcos</v>
      </c>
      <c r="E6395" s="149">
        <f>+VLOOKUP($A6395,mUNICIPIOS!$B$4:$F$343,3,0)</f>
        <v>1203</v>
      </c>
      <c r="F6395" s="149" t="str">
        <f>+VLOOKUP($A6395,mUNICIPIOS!$B$4:$F$343,4,0)</f>
        <v>San Antonio Sacatepéquez</v>
      </c>
      <c r="G6395" s="139" t="str">
        <f t="shared" ref="G6395:K6395" si="6551">+G6357</f>
        <v>01</v>
      </c>
      <c r="H6395" t="str">
        <f t="shared" si="6551"/>
        <v>IPC</v>
      </c>
      <c r="I6395" t="str">
        <f t="shared" si="6551"/>
        <v>Índice de Participación Ciudadana</v>
      </c>
      <c r="J6395" t="str">
        <f t="shared" si="6551"/>
        <v>01-05</v>
      </c>
      <c r="K6395" t="str">
        <f t="shared" si="6551"/>
        <v>Funcionamiento del Comude</v>
      </c>
      <c r="L6395" s="150">
        <f>+VLOOKUP($E6395,IPC_2018!$B$8:$T$347,15,0)</f>
        <v>0.45643772100934193</v>
      </c>
      <c r="M6395" s="142" t="str">
        <f>+VLOOKUP($E6395,IPC_2018!$B$8:$T$347,16,0)</f>
        <v>Medio</v>
      </c>
    </row>
    <row r="6396" spans="1:13" x14ac:dyDescent="0.3">
      <c r="A6396" s="139">
        <f t="shared" si="6535"/>
        <v>169</v>
      </c>
      <c r="B6396" s="148">
        <f t="shared" si="6537"/>
        <v>6</v>
      </c>
      <c r="D6396" s="149" t="str">
        <f>+VLOOKUP($A6396,mUNICIPIOS!$B$4:$F$343,2,0)</f>
        <v>San Marcos</v>
      </c>
      <c r="E6396" s="149">
        <f>+VLOOKUP($A6396,mUNICIPIOS!$B$4:$F$343,3,0)</f>
        <v>1203</v>
      </c>
      <c r="F6396" s="149" t="str">
        <f>+VLOOKUP($A6396,mUNICIPIOS!$B$4:$F$343,4,0)</f>
        <v>San Antonio Sacatepéquez</v>
      </c>
      <c r="G6396" s="139" t="str">
        <f t="shared" ref="G6396:K6396" si="6552">+G6358</f>
        <v>01</v>
      </c>
      <c r="H6396" t="str">
        <f t="shared" si="6552"/>
        <v>IPC</v>
      </c>
      <c r="I6396" t="str">
        <f t="shared" si="6552"/>
        <v>Índice de Participación Ciudadana</v>
      </c>
      <c r="J6396" t="str">
        <f t="shared" si="6552"/>
        <v>INDICE</v>
      </c>
      <c r="K6396">
        <f t="shared" si="6552"/>
        <v>0</v>
      </c>
      <c r="L6396" s="150">
        <f>+VLOOKUP($E6396,IPC_2018!$B$8:$T$347,18,0)</f>
        <v>0.88901360335688073</v>
      </c>
      <c r="M6396" s="142" t="str">
        <f>+VLOOKUP($E6396,IPC_2018!$B$8:$T$347,19,0)</f>
        <v>Alto</v>
      </c>
    </row>
    <row r="6397" spans="1:13" x14ac:dyDescent="0.3">
      <c r="A6397" s="139">
        <f t="shared" si="6535"/>
        <v>169</v>
      </c>
      <c r="B6397" s="148">
        <f t="shared" si="6537"/>
        <v>7</v>
      </c>
      <c r="D6397" s="149" t="str">
        <f>+VLOOKUP($A6397,mUNICIPIOS!$B$4:$F$343,2,0)</f>
        <v>San Marcos</v>
      </c>
      <c r="E6397" s="149">
        <f>+VLOOKUP($A6397,mUNICIPIOS!$B$4:$F$343,3,0)</f>
        <v>1203</v>
      </c>
      <c r="F6397" s="149" t="str">
        <f>+VLOOKUP($A6397,mUNICIPIOS!$B$4:$F$343,4,0)</f>
        <v>San Antonio Sacatepéquez</v>
      </c>
      <c r="G6397" s="139" t="str">
        <f t="shared" ref="G6397:K6397" si="6553">+G6359</f>
        <v>02</v>
      </c>
      <c r="H6397" t="str">
        <f t="shared" si="6553"/>
        <v>IIC</v>
      </c>
      <c r="I6397" t="str">
        <f t="shared" si="6553"/>
        <v>Índice de Información a la Ciudadanía</v>
      </c>
      <c r="J6397" t="str">
        <f t="shared" si="6553"/>
        <v>02-01</v>
      </c>
      <c r="K6397" t="str">
        <f t="shared" si="6553"/>
        <v>Rendición de cuentas cuatrimestral y anual al Comude enfocadas en resultados.</v>
      </c>
      <c r="L6397" s="150">
        <f>+VLOOKUP($E6397,IIC_2018!$B$8:$Q$347,3,0)</f>
        <v>0.4</v>
      </c>
      <c r="M6397" s="142" t="str">
        <f>+VLOOKUP($E6397,IIC_2018!$B$8:$Q$347,4,0)</f>
        <v>Medio bajo</v>
      </c>
    </row>
    <row r="6398" spans="1:13" x14ac:dyDescent="0.3">
      <c r="A6398" s="139">
        <f t="shared" si="6535"/>
        <v>169</v>
      </c>
      <c r="B6398" s="148">
        <f t="shared" si="6537"/>
        <v>8</v>
      </c>
      <c r="D6398" s="149" t="str">
        <f>+VLOOKUP($A6398,mUNICIPIOS!$B$4:$F$343,2,0)</f>
        <v>San Marcos</v>
      </c>
      <c r="E6398" s="149">
        <f>+VLOOKUP($A6398,mUNICIPIOS!$B$4:$F$343,3,0)</f>
        <v>1203</v>
      </c>
      <c r="F6398" s="149" t="str">
        <f>+VLOOKUP($A6398,mUNICIPIOS!$B$4:$F$343,4,0)</f>
        <v>San Antonio Sacatepéquez</v>
      </c>
      <c r="G6398" s="139" t="str">
        <f t="shared" ref="G6398:K6398" si="6554">+G6360</f>
        <v>02</v>
      </c>
      <c r="H6398" t="str">
        <f t="shared" si="6554"/>
        <v>IIC</v>
      </c>
      <c r="I6398" t="str">
        <f t="shared" si="6554"/>
        <v>Índice de Información a la Ciudadanía</v>
      </c>
      <c r="J6398" t="str">
        <f t="shared" si="6554"/>
        <v>02-02</v>
      </c>
      <c r="K6398" t="str">
        <f t="shared" si="6554"/>
        <v>Información presupuestaria y otra información brindada a la ciudadanía disponible en medios locales de comunicación.</v>
      </c>
      <c r="L6398" s="150">
        <f>+VLOOKUP($E6398,IIC_2018!$B$8:$Q$347,6,0)</f>
        <v>1</v>
      </c>
      <c r="M6398" s="142" t="str">
        <f>+VLOOKUP($E6398,IIC_2018!$B$8:$Q$347,7,0)</f>
        <v>Alto</v>
      </c>
    </row>
    <row r="6399" spans="1:13" x14ac:dyDescent="0.3">
      <c r="A6399" s="139">
        <f t="shared" si="6535"/>
        <v>169</v>
      </c>
      <c r="B6399" s="148">
        <f t="shared" si="6537"/>
        <v>9</v>
      </c>
      <c r="D6399" s="149" t="str">
        <f>+VLOOKUP($A6399,mUNICIPIOS!$B$4:$F$343,2,0)</f>
        <v>San Marcos</v>
      </c>
      <c r="E6399" s="149">
        <f>+VLOOKUP($A6399,mUNICIPIOS!$B$4:$F$343,3,0)</f>
        <v>1203</v>
      </c>
      <c r="F6399" s="149" t="str">
        <f>+VLOOKUP($A6399,mUNICIPIOS!$B$4:$F$343,4,0)</f>
        <v>San Antonio Sacatepéquez</v>
      </c>
      <c r="G6399" s="139" t="str">
        <f t="shared" ref="G6399:K6399" si="6555">+G6361</f>
        <v>02</v>
      </c>
      <c r="H6399" t="str">
        <f t="shared" si="6555"/>
        <v>IIC</v>
      </c>
      <c r="I6399" t="str">
        <f t="shared" si="6555"/>
        <v>Índice de Información a la Ciudadanía</v>
      </c>
      <c r="J6399" t="str">
        <f t="shared" si="6555"/>
        <v>02-03</v>
      </c>
      <c r="K6399" t="str">
        <f t="shared" si="6555"/>
        <v>Información pública de oficio actualizada y disponible de acuerdo a la LAIP y uso de internet.</v>
      </c>
      <c r="L6399" s="150">
        <f>+VLOOKUP($E6399,IIC_2018!$B$8:$Q$347,9,0)</f>
        <v>0.99999999999999989</v>
      </c>
      <c r="M6399" s="142" t="str">
        <f>+VLOOKUP($E6399,IIC_2018!$B$8:$Q$347,10,0)</f>
        <v>Alto</v>
      </c>
    </row>
    <row r="6400" spans="1:13" x14ac:dyDescent="0.3">
      <c r="A6400" s="139">
        <f t="shared" si="6535"/>
        <v>169</v>
      </c>
      <c r="B6400" s="148">
        <f t="shared" si="6537"/>
        <v>10</v>
      </c>
      <c r="D6400" s="149" t="str">
        <f>+VLOOKUP($A6400,mUNICIPIOS!$B$4:$F$343,2,0)</f>
        <v>San Marcos</v>
      </c>
      <c r="E6400" s="149">
        <f>+VLOOKUP($A6400,mUNICIPIOS!$B$4:$F$343,3,0)</f>
        <v>1203</v>
      </c>
      <c r="F6400" s="149" t="str">
        <f>+VLOOKUP($A6400,mUNICIPIOS!$B$4:$F$343,4,0)</f>
        <v>San Antonio Sacatepéquez</v>
      </c>
      <c r="G6400" s="139" t="str">
        <f t="shared" ref="G6400:K6400" si="6556">+G6362</f>
        <v>02</v>
      </c>
      <c r="H6400" t="str">
        <f t="shared" si="6556"/>
        <v>IIC</v>
      </c>
      <c r="I6400" t="str">
        <f t="shared" si="6556"/>
        <v>Índice de Información a la Ciudadanía</v>
      </c>
      <c r="J6400" t="str">
        <f t="shared" si="6556"/>
        <v>02-04</v>
      </c>
      <c r="K6400" t="str">
        <f t="shared" si="6556"/>
        <v>Relación del monto contratado por medio de Guate compras con el total del presupuesto de egresos vigente.</v>
      </c>
      <c r="L6400" s="150">
        <f>+VLOOKUP($E6400,IIC_2018!$B$8:$Q$347,12,0)</f>
        <v>0.65147479286982501</v>
      </c>
      <c r="M6400" s="142" t="str">
        <f>+VLOOKUP($E6400,IIC_2018!$B$8:$Q$347,13,0)</f>
        <v>Medio alto</v>
      </c>
    </row>
    <row r="6401" spans="1:13" x14ac:dyDescent="0.3">
      <c r="A6401" s="139">
        <f t="shared" si="6535"/>
        <v>169</v>
      </c>
      <c r="B6401" s="148">
        <f t="shared" si="6537"/>
        <v>11</v>
      </c>
      <c r="D6401" s="149" t="str">
        <f>+VLOOKUP($A6401,mUNICIPIOS!$B$4:$F$343,2,0)</f>
        <v>San Marcos</v>
      </c>
      <c r="E6401" s="149">
        <f>+VLOOKUP($A6401,mUNICIPIOS!$B$4:$F$343,3,0)</f>
        <v>1203</v>
      </c>
      <c r="F6401" s="149" t="str">
        <f>+VLOOKUP($A6401,mUNICIPIOS!$B$4:$F$343,4,0)</f>
        <v>San Antonio Sacatepéquez</v>
      </c>
      <c r="G6401" s="139" t="str">
        <f t="shared" ref="G6401:K6401" si="6557">+G6363</f>
        <v>02</v>
      </c>
      <c r="H6401" t="str">
        <f t="shared" si="6557"/>
        <v>IIC</v>
      </c>
      <c r="I6401" t="str">
        <f t="shared" si="6557"/>
        <v>Índice de Información a la Ciudadanía</v>
      </c>
      <c r="J6401" t="str">
        <f t="shared" si="6557"/>
        <v>INDICE</v>
      </c>
      <c r="K6401">
        <f t="shared" si="6557"/>
        <v>0</v>
      </c>
      <c r="L6401" s="150">
        <f>+VLOOKUP($E6401,IIC_2018!$B$8:$Q$347,15,0)</f>
        <v>0.76286869821745618</v>
      </c>
      <c r="M6401" s="142" t="str">
        <f>+VLOOKUP($E6401,IIC_2018!$B$8:$Q$347,16,0)</f>
        <v>Medio alto</v>
      </c>
    </row>
    <row r="6402" spans="1:13" x14ac:dyDescent="0.3">
      <c r="A6402" s="139">
        <f t="shared" si="6535"/>
        <v>169</v>
      </c>
      <c r="B6402" s="148">
        <f t="shared" si="6537"/>
        <v>12</v>
      </c>
      <c r="D6402" s="149" t="str">
        <f>+VLOOKUP($A6402,mUNICIPIOS!$B$4:$F$343,2,0)</f>
        <v>San Marcos</v>
      </c>
      <c r="E6402" s="149">
        <f>+VLOOKUP($A6402,mUNICIPIOS!$B$4:$F$343,3,0)</f>
        <v>1203</v>
      </c>
      <c r="F6402" s="149" t="str">
        <f>+VLOOKUP($A6402,mUNICIPIOS!$B$4:$F$343,4,0)</f>
        <v>San Antonio Sacatepéquez</v>
      </c>
      <c r="G6402" s="139" t="str">
        <f t="shared" ref="G6402:K6402" si="6558">+G6364</f>
        <v>03</v>
      </c>
      <c r="H6402" t="str">
        <f t="shared" si="6558"/>
        <v>ISP</v>
      </c>
      <c r="I6402" t="str">
        <f t="shared" si="6558"/>
        <v>Índice de Servicios Públicos</v>
      </c>
      <c r="J6402" t="str">
        <f t="shared" si="6558"/>
        <v>03-01</v>
      </c>
      <c r="K6402" t="str">
        <f t="shared" si="6558"/>
        <v>Cobertura del servicio público de agua</v>
      </c>
      <c r="L6402" s="150">
        <f>+VLOOKUP($E6402,ISP_2018!$B$8:$T$347,3,0)</f>
        <v>0.11175265412553548</v>
      </c>
      <c r="M6402" s="142" t="str">
        <f>+VLOOKUP($E6402,ISP_2018!$B$8:$T$347,4,0)</f>
        <v>Bajo</v>
      </c>
    </row>
    <row r="6403" spans="1:13" x14ac:dyDescent="0.3">
      <c r="A6403" s="139">
        <f t="shared" si="6535"/>
        <v>169</v>
      </c>
      <c r="B6403" s="148">
        <f t="shared" si="6537"/>
        <v>13</v>
      </c>
      <c r="D6403" s="149" t="str">
        <f>+VLOOKUP($A6403,mUNICIPIOS!$B$4:$F$343,2,0)</f>
        <v>San Marcos</v>
      </c>
      <c r="E6403" s="149">
        <f>+VLOOKUP($A6403,mUNICIPIOS!$B$4:$F$343,3,0)</f>
        <v>1203</v>
      </c>
      <c r="F6403" s="149" t="str">
        <f>+VLOOKUP($A6403,mUNICIPIOS!$B$4:$F$343,4,0)</f>
        <v>San Antonio Sacatepéquez</v>
      </c>
      <c r="G6403" s="139" t="str">
        <f t="shared" ref="G6403:K6403" si="6559">+G6365</f>
        <v>03</v>
      </c>
      <c r="H6403" t="str">
        <f t="shared" si="6559"/>
        <v>ISP</v>
      </c>
      <c r="I6403" t="str">
        <f t="shared" si="6559"/>
        <v>Índice de Servicios Públicos</v>
      </c>
      <c r="J6403" t="str">
        <f t="shared" si="6559"/>
        <v>03-02</v>
      </c>
      <c r="K6403" t="str">
        <f t="shared" si="6559"/>
        <v>Control de la calidad del servicio público de agua</v>
      </c>
      <c r="L6403" s="150">
        <f>+VLOOKUP($E6403,ISP_2018!$B$8:$T$347,6,0)</f>
        <v>0.43333333333333335</v>
      </c>
      <c r="M6403" s="142" t="str">
        <f>+VLOOKUP($E6403,ISP_2018!$B$8:$T$347,7,0)</f>
        <v>Medio</v>
      </c>
    </row>
    <row r="6404" spans="1:13" x14ac:dyDescent="0.3">
      <c r="A6404" s="139">
        <f t="shared" si="6535"/>
        <v>169</v>
      </c>
      <c r="B6404" s="148">
        <f t="shared" si="6537"/>
        <v>14</v>
      </c>
      <c r="D6404" s="149" t="str">
        <f>+VLOOKUP($A6404,mUNICIPIOS!$B$4:$F$343,2,0)</f>
        <v>San Marcos</v>
      </c>
      <c r="E6404" s="149">
        <f>+VLOOKUP($A6404,mUNICIPIOS!$B$4:$F$343,3,0)</f>
        <v>1203</v>
      </c>
      <c r="F6404" s="149" t="str">
        <f>+VLOOKUP($A6404,mUNICIPIOS!$B$4:$F$343,4,0)</f>
        <v>San Antonio Sacatepéquez</v>
      </c>
      <c r="G6404" s="139" t="str">
        <f t="shared" ref="G6404:K6404" si="6560">+G6366</f>
        <v>03</v>
      </c>
      <c r="H6404" t="str">
        <f t="shared" si="6560"/>
        <v>ISP</v>
      </c>
      <c r="I6404" t="str">
        <f t="shared" si="6560"/>
        <v>Índice de Servicios Públicos</v>
      </c>
      <c r="J6404" t="str">
        <f t="shared" si="6560"/>
        <v>03-03</v>
      </c>
      <c r="K6404" t="str">
        <f t="shared" si="6560"/>
        <v>Disposición  y tratamiento  de aguas residuales</v>
      </c>
      <c r="L6404" s="150">
        <f>+VLOOKUP($E6404,ISP_2018!$B$8:$T$347,9,0)</f>
        <v>0.96652364169463689</v>
      </c>
      <c r="M6404" s="142" t="str">
        <f>+VLOOKUP($E6404,ISP_2018!$B$8:$T$347,10,0)</f>
        <v>Alto</v>
      </c>
    </row>
    <row r="6405" spans="1:13" x14ac:dyDescent="0.3">
      <c r="A6405" s="139">
        <f t="shared" si="6535"/>
        <v>169</v>
      </c>
      <c r="B6405" s="148">
        <f t="shared" si="6537"/>
        <v>15</v>
      </c>
      <c r="D6405" s="149" t="str">
        <f>+VLOOKUP($A6405,mUNICIPIOS!$B$4:$F$343,2,0)</f>
        <v>San Marcos</v>
      </c>
      <c r="E6405" s="149">
        <f>+VLOOKUP($A6405,mUNICIPIOS!$B$4:$F$343,3,0)</f>
        <v>1203</v>
      </c>
      <c r="F6405" s="149" t="str">
        <f>+VLOOKUP($A6405,mUNICIPIOS!$B$4:$F$343,4,0)</f>
        <v>San Antonio Sacatepéquez</v>
      </c>
      <c r="G6405" s="139" t="str">
        <f t="shared" ref="G6405:K6405" si="6561">+G6367</f>
        <v>03</v>
      </c>
      <c r="H6405" t="str">
        <f t="shared" si="6561"/>
        <v>ISP</v>
      </c>
      <c r="I6405" t="str">
        <f t="shared" si="6561"/>
        <v>Índice de Servicios Públicos</v>
      </c>
      <c r="J6405" t="str">
        <f t="shared" si="6561"/>
        <v>03-04</v>
      </c>
      <c r="K6405" t="str">
        <f t="shared" si="6561"/>
        <v>Gestión y manejo de los residuos y desechos sólidos</v>
      </c>
      <c r="L6405" s="150">
        <f>+VLOOKUP($E6405,ISP_2018!$B$8:$T$347,12,0)</f>
        <v>1.0000000000000002</v>
      </c>
      <c r="M6405" s="142" t="str">
        <f>+VLOOKUP($E6405,ISP_2018!$B$8:$T$347,13,0)</f>
        <v>Alto</v>
      </c>
    </row>
    <row r="6406" spans="1:13" x14ac:dyDescent="0.3">
      <c r="A6406" s="139">
        <f t="shared" si="6535"/>
        <v>169</v>
      </c>
      <c r="B6406" s="148">
        <f t="shared" si="6537"/>
        <v>16</v>
      </c>
      <c r="D6406" s="149" t="str">
        <f>+VLOOKUP($A6406,mUNICIPIOS!$B$4:$F$343,2,0)</f>
        <v>San Marcos</v>
      </c>
      <c r="E6406" s="149">
        <f>+VLOOKUP($A6406,mUNICIPIOS!$B$4:$F$343,3,0)</f>
        <v>1203</v>
      </c>
      <c r="F6406" s="149" t="str">
        <f>+VLOOKUP($A6406,mUNICIPIOS!$B$4:$F$343,4,0)</f>
        <v>San Antonio Sacatepéquez</v>
      </c>
      <c r="G6406" s="139" t="str">
        <f t="shared" ref="G6406:K6406" si="6562">+G6368</f>
        <v>03</v>
      </c>
      <c r="H6406" t="str">
        <f t="shared" si="6562"/>
        <v>ISP</v>
      </c>
      <c r="I6406" t="str">
        <f t="shared" si="6562"/>
        <v>Índice de Servicios Públicos</v>
      </c>
      <c r="J6406" t="str">
        <f t="shared" si="6562"/>
        <v>03-05</v>
      </c>
      <c r="K6406" t="str">
        <f t="shared" si="6562"/>
        <v>Gestión de servicios públicos municipales</v>
      </c>
      <c r="L6406" s="150">
        <f>+VLOOKUP($E6406,ISP_2018!$B$8:$T$347,15,0)</f>
        <v>0.40322580645161288</v>
      </c>
      <c r="M6406" s="142" t="str">
        <f>+VLOOKUP($E6406,ISP_2018!$B$8:$T$347,16,0)</f>
        <v>Medio</v>
      </c>
    </row>
    <row r="6407" spans="1:13" x14ac:dyDescent="0.3">
      <c r="A6407" s="139">
        <f t="shared" si="6535"/>
        <v>169</v>
      </c>
      <c r="B6407" s="148">
        <f t="shared" si="6537"/>
        <v>17</v>
      </c>
      <c r="D6407" s="149" t="str">
        <f>+VLOOKUP($A6407,mUNICIPIOS!$B$4:$F$343,2,0)</f>
        <v>San Marcos</v>
      </c>
      <c r="E6407" s="149">
        <f>+VLOOKUP($A6407,mUNICIPIOS!$B$4:$F$343,3,0)</f>
        <v>1203</v>
      </c>
      <c r="F6407" s="149" t="str">
        <f>+VLOOKUP($A6407,mUNICIPIOS!$B$4:$F$343,4,0)</f>
        <v>San Antonio Sacatepéquez</v>
      </c>
      <c r="G6407" s="139" t="str">
        <f t="shared" ref="G6407:K6407" si="6563">+G6369</f>
        <v>03</v>
      </c>
      <c r="H6407" t="str">
        <f t="shared" si="6563"/>
        <v>ISP</v>
      </c>
      <c r="I6407" t="str">
        <f t="shared" si="6563"/>
        <v>Índice de Servicios Públicos</v>
      </c>
      <c r="J6407" t="str">
        <f t="shared" si="6563"/>
        <v>INDICE</v>
      </c>
      <c r="K6407">
        <f t="shared" si="6563"/>
        <v>0</v>
      </c>
      <c r="L6407" s="150">
        <f>+VLOOKUP($E6407,ISP_2018!$B$8:$T$347,18,0)</f>
        <v>0.61512515504180365</v>
      </c>
      <c r="M6407" s="142" t="str">
        <f>+VLOOKUP($E6407,ISP_2018!$B$8:$T$347,19,0)</f>
        <v>Medio alto</v>
      </c>
    </row>
    <row r="6408" spans="1:13" x14ac:dyDescent="0.3">
      <c r="A6408" s="139">
        <f t="shared" si="6535"/>
        <v>169</v>
      </c>
      <c r="B6408" s="148">
        <f t="shared" si="6537"/>
        <v>18</v>
      </c>
      <c r="D6408" s="149" t="str">
        <f>+VLOOKUP($A6408,mUNICIPIOS!$B$4:$F$343,2,0)</f>
        <v>San Marcos</v>
      </c>
      <c r="E6408" s="149">
        <f>+VLOOKUP($A6408,mUNICIPIOS!$B$4:$F$343,3,0)</f>
        <v>1203</v>
      </c>
      <c r="F6408" s="149" t="str">
        <f>+VLOOKUP($A6408,mUNICIPIOS!$B$4:$F$343,4,0)</f>
        <v>San Antonio Sacatepéquez</v>
      </c>
      <c r="G6408" s="139" t="str">
        <f t="shared" ref="G6408:K6408" si="6564">+G6370</f>
        <v>04</v>
      </c>
      <c r="H6408" t="str">
        <f t="shared" si="6564"/>
        <v>IGA</v>
      </c>
      <c r="I6408" t="str">
        <f t="shared" si="6564"/>
        <v>Índice de Gestión Administrativa</v>
      </c>
      <c r="J6408" t="str">
        <f t="shared" si="6564"/>
        <v>04-01</v>
      </c>
      <c r="K6408" t="str">
        <f t="shared" si="6564"/>
        <v>Existencia de elementos de atención municipal orientada al vecino</v>
      </c>
      <c r="L6408" s="150">
        <f>+VLOOKUP($E6408,IGA_2018!$B$8:$N$347,3,0)</f>
        <v>0.75</v>
      </c>
      <c r="M6408" s="142" t="str">
        <f>+VLOOKUP($E6408,IGA_2018!$B$8:$N$347,4,0)</f>
        <v>Medio alto</v>
      </c>
    </row>
    <row r="6409" spans="1:13" x14ac:dyDescent="0.3">
      <c r="A6409" s="139">
        <f t="shared" si="6535"/>
        <v>169</v>
      </c>
      <c r="B6409" s="148">
        <f t="shared" si="6537"/>
        <v>19</v>
      </c>
      <c r="D6409" s="149" t="str">
        <f>+VLOOKUP($A6409,mUNICIPIOS!$B$4:$F$343,2,0)</f>
        <v>San Marcos</v>
      </c>
      <c r="E6409" s="149">
        <f>+VLOOKUP($A6409,mUNICIPIOS!$B$4:$F$343,3,0)</f>
        <v>1203</v>
      </c>
      <c r="F6409" s="149" t="str">
        <f>+VLOOKUP($A6409,mUNICIPIOS!$B$4:$F$343,4,0)</f>
        <v>San Antonio Sacatepéquez</v>
      </c>
      <c r="G6409" s="139" t="str">
        <f t="shared" ref="G6409:K6409" si="6565">+G6371</f>
        <v>04</v>
      </c>
      <c r="H6409" t="str">
        <f t="shared" si="6565"/>
        <v>IGA</v>
      </c>
      <c r="I6409" t="str">
        <f t="shared" si="6565"/>
        <v>Índice de Gestión Administrativa</v>
      </c>
      <c r="J6409" t="str">
        <f t="shared" si="6565"/>
        <v>04-02</v>
      </c>
      <c r="K6409" t="str">
        <f t="shared" si="6565"/>
        <v>Gestión del recurso humano.</v>
      </c>
      <c r="L6409" s="150">
        <f>+VLOOKUP($E6409,IGA_2018!$B$8:$N$347,6,0)</f>
        <v>0.85758434200360567</v>
      </c>
      <c r="M6409" s="142" t="str">
        <f>+VLOOKUP($E6409,IGA_2018!$B$8:$N$347,7,0)</f>
        <v>Alto</v>
      </c>
    </row>
    <row r="6410" spans="1:13" x14ac:dyDescent="0.3">
      <c r="A6410" s="139">
        <f t="shared" si="6535"/>
        <v>169</v>
      </c>
      <c r="B6410" s="148">
        <f t="shared" si="6537"/>
        <v>20</v>
      </c>
      <c r="D6410" s="149" t="str">
        <f>+VLOOKUP($A6410,mUNICIPIOS!$B$4:$F$343,2,0)</f>
        <v>San Marcos</v>
      </c>
      <c r="E6410" s="149">
        <f>+VLOOKUP($A6410,mUNICIPIOS!$B$4:$F$343,3,0)</f>
        <v>1203</v>
      </c>
      <c r="F6410" s="149" t="str">
        <f>+VLOOKUP($A6410,mUNICIPIOS!$B$4:$F$343,4,0)</f>
        <v>San Antonio Sacatepéquez</v>
      </c>
      <c r="G6410" s="139" t="str">
        <f t="shared" ref="G6410:K6410" si="6566">+G6372</f>
        <v>04</v>
      </c>
      <c r="H6410" t="str">
        <f t="shared" si="6566"/>
        <v>IGA</v>
      </c>
      <c r="I6410" t="str">
        <f t="shared" si="6566"/>
        <v>Índice de Gestión Administrativa</v>
      </c>
      <c r="J6410" t="str">
        <f t="shared" si="6566"/>
        <v>04-03</v>
      </c>
      <c r="K6410" t="str">
        <f t="shared" si="6566"/>
        <v>Existencia de oficinas municipales con instrumentos de gestión.</v>
      </c>
      <c r="L6410" s="150">
        <f>+VLOOKUP($E6410,IGA_2018!$B$8:$N$347,9,0)</f>
        <v>0.375</v>
      </c>
      <c r="M6410" s="142" t="str">
        <f>+VLOOKUP($E6410,IGA_2018!$B$8:$N$347,10,0)</f>
        <v>Medio bajo</v>
      </c>
    </row>
    <row r="6411" spans="1:13" x14ac:dyDescent="0.3">
      <c r="A6411" s="139">
        <f t="shared" si="6535"/>
        <v>169</v>
      </c>
      <c r="B6411" s="148">
        <f t="shared" si="6537"/>
        <v>21</v>
      </c>
      <c r="D6411" s="149" t="str">
        <f>+VLOOKUP($A6411,mUNICIPIOS!$B$4:$F$343,2,0)</f>
        <v>San Marcos</v>
      </c>
      <c r="E6411" s="149">
        <f>+VLOOKUP($A6411,mUNICIPIOS!$B$4:$F$343,3,0)</f>
        <v>1203</v>
      </c>
      <c r="F6411" s="149" t="str">
        <f>+VLOOKUP($A6411,mUNICIPIOS!$B$4:$F$343,4,0)</f>
        <v>San Antonio Sacatepéquez</v>
      </c>
      <c r="G6411" s="139" t="str">
        <f t="shared" ref="G6411:K6411" si="6567">+G6373</f>
        <v>04</v>
      </c>
      <c r="H6411" t="str">
        <f t="shared" si="6567"/>
        <v>IGA</v>
      </c>
      <c r="I6411" t="str">
        <f t="shared" si="6567"/>
        <v>Índice de Gestión Administrativa</v>
      </c>
      <c r="J6411" t="str">
        <f t="shared" si="6567"/>
        <v>INDICE</v>
      </c>
      <c r="K6411">
        <f t="shared" si="6567"/>
        <v>0</v>
      </c>
      <c r="L6411" s="150">
        <f>+VLOOKUP($E6411,IGA_2018!$B$8:$N$347,12,0)</f>
        <v>0.6564045197012619</v>
      </c>
      <c r="M6411" s="142" t="str">
        <f>+VLOOKUP($E6411,IGA_2018!$B$8:$N$347,13,0)</f>
        <v>Medio alto</v>
      </c>
    </row>
    <row r="6412" spans="1:13" x14ac:dyDescent="0.3">
      <c r="A6412" s="139">
        <f t="shared" si="6535"/>
        <v>169</v>
      </c>
      <c r="B6412" s="148">
        <f t="shared" si="6537"/>
        <v>22</v>
      </c>
      <c r="D6412" s="149" t="str">
        <f>+VLOOKUP($A6412,mUNICIPIOS!$B$4:$F$343,2,0)</f>
        <v>San Marcos</v>
      </c>
      <c r="E6412" s="149">
        <f>+VLOOKUP($A6412,mUNICIPIOS!$B$4:$F$343,3,0)</f>
        <v>1203</v>
      </c>
      <c r="F6412" s="149" t="str">
        <f>+VLOOKUP($A6412,mUNICIPIOS!$B$4:$F$343,4,0)</f>
        <v>San Antonio Sacatepéquez</v>
      </c>
      <c r="G6412" s="139" t="str">
        <f t="shared" ref="G6412:K6412" si="6568">+G6374</f>
        <v>05</v>
      </c>
      <c r="H6412" t="str">
        <f t="shared" si="6568"/>
        <v>IGF</v>
      </c>
      <c r="I6412" t="str">
        <f t="shared" si="6568"/>
        <v>Índice de Gestión Financiera</v>
      </c>
      <c r="J6412" t="str">
        <f t="shared" si="6568"/>
        <v>05-01</v>
      </c>
      <c r="K6412" t="str">
        <f t="shared" si="6568"/>
        <v>Autonomía financiera municipal</v>
      </c>
      <c r="L6412" s="150">
        <f>+VLOOKUP($E6412,IGF_2018!$B$8:$Z$347,3,0)</f>
        <v>4.4758562229497686E-2</v>
      </c>
      <c r="M6412" s="142" t="str">
        <f>+VLOOKUP($E6412,IGF_2018!$B$8:$Z$347,4,0)</f>
        <v>Bajo</v>
      </c>
    </row>
    <row r="6413" spans="1:13" x14ac:dyDescent="0.3">
      <c r="A6413" s="139">
        <f t="shared" si="6535"/>
        <v>169</v>
      </c>
      <c r="B6413" s="148">
        <f t="shared" si="6537"/>
        <v>23</v>
      </c>
      <c r="D6413" s="149" t="str">
        <f>+VLOOKUP($A6413,mUNICIPIOS!$B$4:$F$343,2,0)</f>
        <v>San Marcos</v>
      </c>
      <c r="E6413" s="149">
        <f>+VLOOKUP($A6413,mUNICIPIOS!$B$4:$F$343,3,0)</f>
        <v>1203</v>
      </c>
      <c r="F6413" s="149" t="str">
        <f>+VLOOKUP($A6413,mUNICIPIOS!$B$4:$F$343,4,0)</f>
        <v>San Antonio Sacatepéquez</v>
      </c>
      <c r="G6413" s="139" t="str">
        <f t="shared" ref="G6413:K6413" si="6569">+G6375</f>
        <v>05</v>
      </c>
      <c r="H6413" t="str">
        <f t="shared" si="6569"/>
        <v>IGF</v>
      </c>
      <c r="I6413" t="str">
        <f t="shared" si="6569"/>
        <v>Índice de Gestión Financiera</v>
      </c>
      <c r="J6413" t="str">
        <f t="shared" si="6569"/>
        <v>05-02</v>
      </c>
      <c r="K6413" t="str">
        <f t="shared" si="6569"/>
        <v xml:space="preserve">Ingresos propios por habitante -sin regalías- </v>
      </c>
      <c r="L6413" s="150">
        <f>+VLOOKUP($E6413,IGF_2018!$B$8:$Z$347,6,0)</f>
        <v>1.9550355925084216E-2</v>
      </c>
      <c r="M6413" s="142" t="str">
        <f>+VLOOKUP($E6413,IGF_2018!$B$8:$Z$347,7,0)</f>
        <v>Bajo</v>
      </c>
    </row>
    <row r="6414" spans="1:13" x14ac:dyDescent="0.3">
      <c r="A6414" s="139">
        <f t="shared" si="6535"/>
        <v>169</v>
      </c>
      <c r="B6414" s="148">
        <f t="shared" si="6537"/>
        <v>24</v>
      </c>
      <c r="D6414" s="149" t="str">
        <f>+VLOOKUP($A6414,mUNICIPIOS!$B$4:$F$343,2,0)</f>
        <v>San Marcos</v>
      </c>
      <c r="E6414" s="149">
        <f>+VLOOKUP($A6414,mUNICIPIOS!$B$4:$F$343,3,0)</f>
        <v>1203</v>
      </c>
      <c r="F6414" s="149" t="str">
        <f>+VLOOKUP($A6414,mUNICIPIOS!$B$4:$F$343,4,0)</f>
        <v>San Antonio Sacatepéquez</v>
      </c>
      <c r="G6414" s="139" t="str">
        <f t="shared" ref="G6414:K6414" si="6570">+G6376</f>
        <v>05</v>
      </c>
      <c r="H6414" t="str">
        <f t="shared" si="6570"/>
        <v>IGF</v>
      </c>
      <c r="I6414" t="str">
        <f t="shared" si="6570"/>
        <v>Índice de Gestión Financiera</v>
      </c>
      <c r="J6414" t="str">
        <f t="shared" si="6570"/>
        <v>05-03</v>
      </c>
      <c r="K6414" t="str">
        <f t="shared" si="6570"/>
        <v>Ingresos del IUSI en relación a los ingresos propios -sin regalías-</v>
      </c>
      <c r="L6414" s="150">
        <f>+VLOOKUP($E6414,IGF_2018!$B$8:$Z$347,9,0)</f>
        <v>0</v>
      </c>
      <c r="M6414" s="142" t="str">
        <f>+VLOOKUP($E6414,IGF_2018!$B$8:$Z$347,10,0)</f>
        <v>Bajo</v>
      </c>
    </row>
    <row r="6415" spans="1:13" x14ac:dyDescent="0.3">
      <c r="A6415" s="139">
        <f t="shared" si="6535"/>
        <v>169</v>
      </c>
      <c r="B6415" s="148">
        <f t="shared" si="6537"/>
        <v>25</v>
      </c>
      <c r="D6415" s="149" t="str">
        <f>+VLOOKUP($A6415,mUNICIPIOS!$B$4:$F$343,2,0)</f>
        <v>San Marcos</v>
      </c>
      <c r="E6415" s="149">
        <f>+VLOOKUP($A6415,mUNICIPIOS!$B$4:$F$343,3,0)</f>
        <v>1203</v>
      </c>
      <c r="F6415" s="149" t="str">
        <f>+VLOOKUP($A6415,mUNICIPIOS!$B$4:$F$343,4,0)</f>
        <v>San Antonio Sacatepéquez</v>
      </c>
      <c r="G6415" s="139" t="str">
        <f t="shared" ref="G6415:K6415" si="6571">+G6377</f>
        <v>05</v>
      </c>
      <c r="H6415" t="str">
        <f t="shared" si="6571"/>
        <v>IGF</v>
      </c>
      <c r="I6415" t="str">
        <f t="shared" si="6571"/>
        <v>Índice de Gestión Financiera</v>
      </c>
      <c r="J6415" t="str">
        <f t="shared" si="6571"/>
        <v>05-04</v>
      </c>
      <c r="K6415" t="str">
        <f t="shared" si="6571"/>
        <v>Inversión anual en capital fijo por habitante</v>
      </c>
      <c r="L6415" s="150">
        <f>+VLOOKUP($E6415,IGF_2018!$B$8:$Z$347,12,0)</f>
        <v>0.10914560651358218</v>
      </c>
      <c r="M6415" s="142" t="str">
        <f>+VLOOKUP($E6415,IGF_2018!$B$8:$Z$347,13,0)</f>
        <v>Bajo</v>
      </c>
    </row>
    <row r="6416" spans="1:13" x14ac:dyDescent="0.3">
      <c r="A6416" s="139">
        <f t="shared" si="6535"/>
        <v>169</v>
      </c>
      <c r="B6416" s="148">
        <f t="shared" si="6537"/>
        <v>26</v>
      </c>
      <c r="D6416" s="149" t="str">
        <f>+VLOOKUP($A6416,mUNICIPIOS!$B$4:$F$343,2,0)</f>
        <v>San Marcos</v>
      </c>
      <c r="E6416" s="149">
        <f>+VLOOKUP($A6416,mUNICIPIOS!$B$4:$F$343,3,0)</f>
        <v>1203</v>
      </c>
      <c r="F6416" s="149" t="str">
        <f>+VLOOKUP($A6416,mUNICIPIOS!$B$4:$F$343,4,0)</f>
        <v>San Antonio Sacatepéquez</v>
      </c>
      <c r="G6416" s="139" t="str">
        <f t="shared" ref="G6416:K6416" si="6572">+G6378</f>
        <v>05</v>
      </c>
      <c r="H6416" t="str">
        <f t="shared" si="6572"/>
        <v>IGF</v>
      </c>
      <c r="I6416" t="str">
        <f t="shared" si="6572"/>
        <v>Índice de Gestión Financiera</v>
      </c>
      <c r="J6416" t="str">
        <f t="shared" si="6572"/>
        <v>05-05</v>
      </c>
      <c r="K6416" t="str">
        <f t="shared" si="6572"/>
        <v>Inversión anual en capital fijo con recursos percibidos por ingresos propios</v>
      </c>
      <c r="L6416" s="150">
        <f>+VLOOKUP($E6416,IGF_2018!$B$8:$Z$347,15,0)</f>
        <v>0</v>
      </c>
      <c r="M6416" s="142" t="str">
        <f>+VLOOKUP($E6416,IGF_2018!$B$8:$Z$347,16,0)</f>
        <v>Bajo</v>
      </c>
    </row>
    <row r="6417" spans="1:13" x14ac:dyDescent="0.3">
      <c r="A6417" s="139">
        <f t="shared" si="6535"/>
        <v>169</v>
      </c>
      <c r="B6417" s="148">
        <f t="shared" si="6537"/>
        <v>27</v>
      </c>
      <c r="D6417" s="149" t="str">
        <f>+VLOOKUP($A6417,mUNICIPIOS!$B$4:$F$343,2,0)</f>
        <v>San Marcos</v>
      </c>
      <c r="E6417" s="149">
        <f>+VLOOKUP($A6417,mUNICIPIOS!$B$4:$F$343,3,0)</f>
        <v>1203</v>
      </c>
      <c r="F6417" s="149" t="str">
        <f>+VLOOKUP($A6417,mUNICIPIOS!$B$4:$F$343,4,0)</f>
        <v>San Antonio Sacatepéquez</v>
      </c>
      <c r="G6417" s="139" t="str">
        <f t="shared" ref="G6417:K6417" si="6573">+G6379</f>
        <v>05</v>
      </c>
      <c r="H6417" t="str">
        <f t="shared" si="6573"/>
        <v>IGF</v>
      </c>
      <c r="I6417" t="str">
        <f t="shared" si="6573"/>
        <v>Índice de Gestión Financiera</v>
      </c>
      <c r="J6417" t="str">
        <f t="shared" si="6573"/>
        <v>05-06</v>
      </c>
      <c r="K6417" t="str">
        <f t="shared" si="6573"/>
        <v xml:space="preserve">Inversión anual en capital fijo con recursos percibidos por transferencias del Gobierno Central </v>
      </c>
      <c r="L6417" s="150">
        <f>+VLOOKUP($E6417,IGF_2018!$B$8:$Z$347,18,0)</f>
        <v>0.42769192168141645</v>
      </c>
      <c r="M6417" s="142" t="str">
        <f>+VLOOKUP($E6417,IGF_2018!$B$8:$Z$347,19,0)</f>
        <v>Medio</v>
      </c>
    </row>
    <row r="6418" spans="1:13" x14ac:dyDescent="0.3">
      <c r="A6418" s="139">
        <f t="shared" si="6535"/>
        <v>169</v>
      </c>
      <c r="B6418" s="148">
        <f t="shared" si="6537"/>
        <v>28</v>
      </c>
      <c r="D6418" s="149" t="str">
        <f>+VLOOKUP($A6418,mUNICIPIOS!$B$4:$F$343,2,0)</f>
        <v>San Marcos</v>
      </c>
      <c r="E6418" s="149">
        <f>+VLOOKUP($A6418,mUNICIPIOS!$B$4:$F$343,3,0)</f>
        <v>1203</v>
      </c>
      <c r="F6418" s="149" t="str">
        <f>+VLOOKUP($A6418,mUNICIPIOS!$B$4:$F$343,4,0)</f>
        <v>San Antonio Sacatepéquez</v>
      </c>
      <c r="G6418" s="139" t="str">
        <f t="shared" ref="G6418:K6418" si="6574">+G6380</f>
        <v>05</v>
      </c>
      <c r="H6418" t="str">
        <f t="shared" si="6574"/>
        <v>IGF</v>
      </c>
      <c r="I6418" t="str">
        <f t="shared" si="6574"/>
        <v>Índice de Gestión Financiera</v>
      </c>
      <c r="J6418" t="str">
        <f t="shared" si="6574"/>
        <v>05-07</v>
      </c>
      <c r="K6418" t="str">
        <f t="shared" si="6574"/>
        <v>Financiamiento por endeudamiento municipal</v>
      </c>
      <c r="L6418" s="150">
        <f>+VLOOKUP($E6418,IGF_2018!$B$8:$Z$347,21,0)</f>
        <v>1</v>
      </c>
      <c r="M6418" s="142" t="str">
        <f>+VLOOKUP($E6418,IGF_2018!$B$8:$Z$347,22,0)</f>
        <v>Alto</v>
      </c>
    </row>
    <row r="6419" spans="1:13" x14ac:dyDescent="0.3">
      <c r="A6419" s="139">
        <f t="shared" si="6535"/>
        <v>169</v>
      </c>
      <c r="B6419" s="148">
        <f t="shared" si="6537"/>
        <v>29</v>
      </c>
      <c r="D6419" s="149" t="str">
        <f>+VLOOKUP($A6419,mUNICIPIOS!$B$4:$F$343,2,0)</f>
        <v>San Marcos</v>
      </c>
      <c r="E6419" s="149">
        <f>+VLOOKUP($A6419,mUNICIPIOS!$B$4:$F$343,3,0)</f>
        <v>1203</v>
      </c>
      <c r="F6419" s="149" t="str">
        <f>+VLOOKUP($A6419,mUNICIPIOS!$B$4:$F$343,4,0)</f>
        <v>San Antonio Sacatepéquez</v>
      </c>
      <c r="G6419" s="139" t="str">
        <f t="shared" ref="G6419:K6419" si="6575">+G6381</f>
        <v>05</v>
      </c>
      <c r="H6419" t="str">
        <f t="shared" si="6575"/>
        <v>IGF</v>
      </c>
      <c r="I6419" t="str">
        <f t="shared" si="6575"/>
        <v>Índice de Gestión Financiera</v>
      </c>
      <c r="J6419" t="str">
        <f t="shared" si="6575"/>
        <v>INDICE</v>
      </c>
      <c r="K6419">
        <f t="shared" si="6575"/>
        <v>0</v>
      </c>
      <c r="L6419" s="150">
        <f>+VLOOKUP($E6419,IGF_2018!$B$8:$Z$347,24,0)</f>
        <v>0.26654553645041623</v>
      </c>
      <c r="M6419" s="142" t="str">
        <f>+VLOOKUP($E6419,IGF_2018!$B$8:$Z$347,25,0)</f>
        <v>Medio bajo</v>
      </c>
    </row>
    <row r="6420" spans="1:13" x14ac:dyDescent="0.3">
      <c r="A6420" s="139">
        <f t="shared" si="6535"/>
        <v>169</v>
      </c>
      <c r="B6420" s="148">
        <f t="shared" si="6537"/>
        <v>30</v>
      </c>
      <c r="D6420" s="149" t="str">
        <f>+VLOOKUP($A6420,mUNICIPIOS!$B$4:$F$343,2,0)</f>
        <v>San Marcos</v>
      </c>
      <c r="E6420" s="149">
        <f>+VLOOKUP($A6420,mUNICIPIOS!$B$4:$F$343,3,0)</f>
        <v>1203</v>
      </c>
      <c r="F6420" s="149" t="str">
        <f>+VLOOKUP($A6420,mUNICIPIOS!$B$4:$F$343,4,0)</f>
        <v>San Antonio Sacatepéquez</v>
      </c>
      <c r="G6420" s="139" t="str">
        <f t="shared" ref="G6420:K6420" si="6576">+G6382</f>
        <v>06</v>
      </c>
      <c r="H6420" t="str">
        <f t="shared" si="6576"/>
        <v>IGE</v>
      </c>
      <c r="I6420" t="str">
        <f t="shared" si="6576"/>
        <v>Índice de Gestión Estratégica</v>
      </c>
      <c r="J6420" t="str">
        <f t="shared" si="6576"/>
        <v>06-01</v>
      </c>
      <c r="K6420" t="str">
        <f t="shared" si="6576"/>
        <v>Ejecución del Plan Operativo Anual  (POA)</v>
      </c>
      <c r="L6420" s="150">
        <f>+VLOOKUP($E6420,IGE_2018!$B$8:$Z$347,3,0)</f>
        <v>0.64999999999999991</v>
      </c>
      <c r="M6420" s="142" t="str">
        <f>+VLOOKUP($E6420,IGE_2018!$B$8:$Z$347,4,0)</f>
        <v>Medio alto</v>
      </c>
    </row>
    <row r="6421" spans="1:13" x14ac:dyDescent="0.3">
      <c r="A6421" s="139">
        <f t="shared" si="6535"/>
        <v>169</v>
      </c>
      <c r="B6421" s="148">
        <f t="shared" si="6537"/>
        <v>31</v>
      </c>
      <c r="D6421" s="149" t="str">
        <f>+VLOOKUP($A6421,mUNICIPIOS!$B$4:$F$343,2,0)</f>
        <v>San Marcos</v>
      </c>
      <c r="E6421" s="149">
        <f>+VLOOKUP($A6421,mUNICIPIOS!$B$4:$F$343,3,0)</f>
        <v>1203</v>
      </c>
      <c r="F6421" s="149" t="str">
        <f>+VLOOKUP($A6421,mUNICIPIOS!$B$4:$F$343,4,0)</f>
        <v>San Antonio Sacatepéquez</v>
      </c>
      <c r="G6421" s="139" t="str">
        <f t="shared" ref="G6421:K6421" si="6577">+G6383</f>
        <v>06</v>
      </c>
      <c r="H6421" t="str">
        <f t="shared" si="6577"/>
        <v>IGE</v>
      </c>
      <c r="I6421" t="str">
        <f t="shared" si="6577"/>
        <v>Índice de Gestión Estratégica</v>
      </c>
      <c r="J6421" t="str">
        <f t="shared" si="6577"/>
        <v>06-02</v>
      </c>
      <c r="K6421" t="str">
        <f t="shared" si="6577"/>
        <v>Relación Plan de Desarrollo Municipal y Ordenamiento Territorial (PDM-OT) - Plan Estratégico Institucional (PEI) - Plan Operativo Multianual (POM) - Plan Operativo Anual (POA)</v>
      </c>
      <c r="L6421" s="150">
        <f>+VLOOKUP($E6421,IGE_2018!$B$8:$Z$347,6,0)</f>
        <v>0.36666666666666664</v>
      </c>
      <c r="M6421" s="142" t="str">
        <f>+VLOOKUP($E6421,IGE_2018!$B$8:$Z$347,7,0)</f>
        <v>Medio bajo</v>
      </c>
    </row>
    <row r="6422" spans="1:13" x14ac:dyDescent="0.3">
      <c r="A6422" s="139">
        <f t="shared" si="6535"/>
        <v>169</v>
      </c>
      <c r="B6422" s="148">
        <f t="shared" si="6537"/>
        <v>32</v>
      </c>
      <c r="D6422" s="149" t="str">
        <f>+VLOOKUP($A6422,mUNICIPIOS!$B$4:$F$343,2,0)</f>
        <v>San Marcos</v>
      </c>
      <c r="E6422" s="149">
        <f>+VLOOKUP($A6422,mUNICIPIOS!$B$4:$F$343,3,0)</f>
        <v>1203</v>
      </c>
      <c r="F6422" s="149" t="str">
        <f>+VLOOKUP($A6422,mUNICIPIOS!$B$4:$F$343,4,0)</f>
        <v>San Antonio Sacatepéquez</v>
      </c>
      <c r="G6422" s="139" t="str">
        <f t="shared" ref="G6422:K6422" si="6578">+G6384</f>
        <v>06</v>
      </c>
      <c r="H6422" t="str">
        <f t="shared" si="6578"/>
        <v>IGE</v>
      </c>
      <c r="I6422" t="str">
        <f t="shared" si="6578"/>
        <v>Índice de Gestión Estratégica</v>
      </c>
      <c r="J6422" t="str">
        <f t="shared" si="6578"/>
        <v>06-03</v>
      </c>
      <c r="K6422" t="str">
        <f t="shared" si="6578"/>
        <v>Presupuesto de egresos relacionado a competencias municipales que responden a prioridades nacionales de desarrollo.</v>
      </c>
      <c r="L6422" s="150">
        <f>+VLOOKUP($E6422,IGE_2018!$B$8:$Z$347,9,0)</f>
        <v>0.27557576006751022</v>
      </c>
      <c r="M6422" s="142" t="str">
        <f>+VLOOKUP($E6422,IGE_2018!$B$8:$Z$347,10,0)</f>
        <v>Medio bajo</v>
      </c>
    </row>
    <row r="6423" spans="1:13" x14ac:dyDescent="0.3">
      <c r="A6423" s="139">
        <f t="shared" si="6535"/>
        <v>169</v>
      </c>
      <c r="B6423" s="148">
        <f t="shared" si="6537"/>
        <v>33</v>
      </c>
      <c r="D6423" s="149" t="str">
        <f>+VLOOKUP($A6423,mUNICIPIOS!$B$4:$F$343,2,0)</f>
        <v>San Marcos</v>
      </c>
      <c r="E6423" s="149">
        <f>+VLOOKUP($A6423,mUNICIPIOS!$B$4:$F$343,3,0)</f>
        <v>1203</v>
      </c>
      <c r="F6423" s="149" t="str">
        <f>+VLOOKUP($A6423,mUNICIPIOS!$B$4:$F$343,4,0)</f>
        <v>San Antonio Sacatepéquez</v>
      </c>
      <c r="G6423" s="139" t="str">
        <f t="shared" ref="G6423:K6423" si="6579">+G6385</f>
        <v>06</v>
      </c>
      <c r="H6423" t="str">
        <f t="shared" si="6579"/>
        <v>IGE</v>
      </c>
      <c r="I6423" t="str">
        <f t="shared" si="6579"/>
        <v>Índice de Gestión Estratégica</v>
      </c>
      <c r="J6423" t="str">
        <f t="shared" si="6579"/>
        <v>06-04</v>
      </c>
      <c r="K6423" t="str">
        <f t="shared" si="6579"/>
        <v>Institucionalización de la gestión ordenada del territorio</v>
      </c>
      <c r="L6423" s="150">
        <f>+VLOOKUP($E6423,IGE_2018!$B$8:$Z$347,12,0)</f>
        <v>0.5</v>
      </c>
      <c r="M6423" s="142" t="str">
        <f>+VLOOKUP($E6423,IGE_2018!$B$8:$Z$347,13,0)</f>
        <v>Medio</v>
      </c>
    </row>
    <row r="6424" spans="1:13" x14ac:dyDescent="0.3">
      <c r="A6424" s="139">
        <f t="shared" si="6535"/>
        <v>169</v>
      </c>
      <c r="B6424" s="148">
        <f t="shared" si="6537"/>
        <v>34</v>
      </c>
      <c r="D6424" s="149" t="str">
        <f>+VLOOKUP($A6424,mUNICIPIOS!$B$4:$F$343,2,0)</f>
        <v>San Marcos</v>
      </c>
      <c r="E6424" s="149">
        <f>+VLOOKUP($A6424,mUNICIPIOS!$B$4:$F$343,3,0)</f>
        <v>1203</v>
      </c>
      <c r="F6424" s="149" t="str">
        <f>+VLOOKUP($A6424,mUNICIPIOS!$B$4:$F$343,4,0)</f>
        <v>San Antonio Sacatepéquez</v>
      </c>
      <c r="G6424" s="139" t="str">
        <f t="shared" ref="G6424:K6424" si="6580">+G6386</f>
        <v>06</v>
      </c>
      <c r="H6424" t="str">
        <f t="shared" si="6580"/>
        <v>IGE</v>
      </c>
      <c r="I6424" t="str">
        <f t="shared" si="6580"/>
        <v>Índice de Gestión Estratégica</v>
      </c>
      <c r="J6424" t="str">
        <f t="shared" si="6580"/>
        <v>06-05</v>
      </c>
      <c r="K6424" t="str">
        <f t="shared" si="6580"/>
        <v>Acciones para la gestión ordenada del territorio</v>
      </c>
      <c r="L6424" s="150">
        <f>+VLOOKUP($E6424,IGE_2018!$B$8:$Z$347,15,0)</f>
        <v>0</v>
      </c>
      <c r="M6424" s="142" t="str">
        <f>+VLOOKUP($E6424,IGE_2018!$B$8:$Z$347,16,0)</f>
        <v>Bajo</v>
      </c>
    </row>
    <row r="6425" spans="1:13" x14ac:dyDescent="0.3">
      <c r="A6425" s="139">
        <f t="shared" si="6535"/>
        <v>169</v>
      </c>
      <c r="B6425" s="148">
        <f t="shared" si="6537"/>
        <v>35</v>
      </c>
      <c r="D6425" s="149" t="str">
        <f>+VLOOKUP($A6425,mUNICIPIOS!$B$4:$F$343,2,0)</f>
        <v>San Marcos</v>
      </c>
      <c r="E6425" s="149">
        <f>+VLOOKUP($A6425,mUNICIPIOS!$B$4:$F$343,3,0)</f>
        <v>1203</v>
      </c>
      <c r="F6425" s="149" t="str">
        <f>+VLOOKUP($A6425,mUNICIPIOS!$B$4:$F$343,4,0)</f>
        <v>San Antonio Sacatepéquez</v>
      </c>
      <c r="G6425" s="139" t="str">
        <f t="shared" ref="G6425:K6425" si="6581">+G6387</f>
        <v>06</v>
      </c>
      <c r="H6425" t="str">
        <f t="shared" si="6581"/>
        <v>IGE</v>
      </c>
      <c r="I6425" t="str">
        <f t="shared" si="6581"/>
        <v>Índice de Gestión Estratégica</v>
      </c>
      <c r="J6425" t="str">
        <f t="shared" si="6581"/>
        <v>06-06</v>
      </c>
      <c r="K6425" t="str">
        <f t="shared" si="6581"/>
        <v>Gestión de riesgo en la formulación de proyectos derivados de la planificación operativa anual</v>
      </c>
      <c r="L6425" s="150">
        <f>+VLOOKUP($E6425,IGE_2018!$B$8:$Z$347,18,0)</f>
        <v>0.32328548644338118</v>
      </c>
      <c r="M6425" s="142" t="str">
        <f>+VLOOKUP($E6425,IGE_2018!$B$8:$Z$347,19,0)</f>
        <v>Medio bajo</v>
      </c>
    </row>
    <row r="6426" spans="1:13" x14ac:dyDescent="0.3">
      <c r="A6426" s="139">
        <f t="shared" si="6535"/>
        <v>169</v>
      </c>
      <c r="B6426" s="148">
        <f t="shared" si="6537"/>
        <v>36</v>
      </c>
      <c r="D6426" s="149" t="str">
        <f>+VLOOKUP($A6426,mUNICIPIOS!$B$4:$F$343,2,0)</f>
        <v>San Marcos</v>
      </c>
      <c r="E6426" s="149">
        <f>+VLOOKUP($A6426,mUNICIPIOS!$B$4:$F$343,3,0)</f>
        <v>1203</v>
      </c>
      <c r="F6426" s="149" t="str">
        <f>+VLOOKUP($A6426,mUNICIPIOS!$B$4:$F$343,4,0)</f>
        <v>San Antonio Sacatepéquez</v>
      </c>
      <c r="G6426" s="139" t="str">
        <f t="shared" ref="G6426:K6426" si="6582">+G6388</f>
        <v>06</v>
      </c>
      <c r="H6426" t="str">
        <f t="shared" si="6582"/>
        <v>IGE</v>
      </c>
      <c r="I6426" t="str">
        <f t="shared" si="6582"/>
        <v>Índice de Gestión Estratégica</v>
      </c>
      <c r="J6426" t="str">
        <f t="shared" si="6582"/>
        <v>06-07</v>
      </c>
      <c r="K6426" t="str">
        <f t="shared" si="6582"/>
        <v>Ingresos por servicios ambientales en relación a los ingresos propios sin regalías</v>
      </c>
      <c r="L6426" s="150">
        <f>+VLOOKUP($E6426,IGE_2018!$B$8:$Z$347,21,0)</f>
        <v>1</v>
      </c>
      <c r="M6426" s="142" t="str">
        <f>+VLOOKUP($E6426,IGE_2018!$B$8:$Z$347,22,0)</f>
        <v>Alto</v>
      </c>
    </row>
    <row r="6427" spans="1:13" x14ac:dyDescent="0.3">
      <c r="A6427" s="139">
        <f t="shared" si="6535"/>
        <v>169</v>
      </c>
      <c r="B6427" s="148">
        <f t="shared" si="6537"/>
        <v>37</v>
      </c>
      <c r="D6427" s="149" t="str">
        <f>+VLOOKUP($A6427,mUNICIPIOS!$B$4:$F$343,2,0)</f>
        <v>San Marcos</v>
      </c>
      <c r="E6427" s="149">
        <f>+VLOOKUP($A6427,mUNICIPIOS!$B$4:$F$343,3,0)</f>
        <v>1203</v>
      </c>
      <c r="F6427" s="149" t="str">
        <f>+VLOOKUP($A6427,mUNICIPIOS!$B$4:$F$343,4,0)</f>
        <v>San Antonio Sacatepéquez</v>
      </c>
      <c r="G6427" s="139" t="str">
        <f t="shared" ref="G6427:K6427" si="6583">+G6389</f>
        <v>06</v>
      </c>
      <c r="H6427" t="str">
        <f t="shared" si="6583"/>
        <v>IGE</v>
      </c>
      <c r="I6427" t="str">
        <f t="shared" si="6583"/>
        <v>Índice de Gestión Estratégica</v>
      </c>
      <c r="J6427" t="str">
        <f t="shared" si="6583"/>
        <v>INDICE</v>
      </c>
      <c r="K6427">
        <f t="shared" si="6583"/>
        <v>0</v>
      </c>
      <c r="L6427" s="150">
        <f>+VLOOKUP($E6427,IGE_2018!$B$8:$Z$347,24,0)</f>
        <v>0.40372248866121563</v>
      </c>
      <c r="M6427" s="142" t="str">
        <f>+VLOOKUP($E6427,IGE_2018!$B$8:$Z$347,25,0)</f>
        <v>Medio</v>
      </c>
    </row>
    <row r="6428" spans="1:13" x14ac:dyDescent="0.3">
      <c r="A6428" s="139">
        <f t="shared" si="6535"/>
        <v>169</v>
      </c>
      <c r="B6428" s="148">
        <f t="shared" si="6537"/>
        <v>38</v>
      </c>
      <c r="D6428" s="149" t="str">
        <f>+VLOOKUP($A6428,mUNICIPIOS!$B$4:$F$343,2,0)</f>
        <v>San Marcos</v>
      </c>
      <c r="E6428" s="149">
        <f>+VLOOKUP($A6428,mUNICIPIOS!$B$4:$F$343,3,0)</f>
        <v>1203</v>
      </c>
      <c r="F6428" s="149" t="str">
        <f>+VLOOKUP($A6428,mUNICIPIOS!$B$4:$F$343,4,0)</f>
        <v>San Antonio Sacatepéquez</v>
      </c>
      <c r="G6428" s="139" t="str">
        <f t="shared" ref="G6428:K6428" si="6584">+G6390</f>
        <v>RANKING</v>
      </c>
      <c r="H6428" t="str">
        <f t="shared" si="6584"/>
        <v>RGM</v>
      </c>
      <c r="I6428" t="str">
        <f t="shared" si="6584"/>
        <v>Ranking de la Gestión Municipal 2018</v>
      </c>
      <c r="J6428" t="str">
        <f t="shared" si="6584"/>
        <v>RANKING</v>
      </c>
      <c r="K6428">
        <f t="shared" si="6584"/>
        <v>0</v>
      </c>
      <c r="L6428" s="151">
        <f>+VLOOKUP($E6428,Resultados_generales!$C$8:$AE$347,27,0)</f>
        <v>0.55591155870156261</v>
      </c>
      <c r="M6428" t="str">
        <f>+VLOOKUP($E6428,Resultados_generales!$C$8:$AE$347,28,0)</f>
        <v>Medio</v>
      </c>
    </row>
    <row r="6429" spans="1:13" x14ac:dyDescent="0.3">
      <c r="A6429" s="139">
        <f t="shared" si="6535"/>
        <v>170</v>
      </c>
      <c r="B6429" s="148">
        <f t="shared" si="6537"/>
        <v>1</v>
      </c>
      <c r="D6429" s="149" t="str">
        <f>+VLOOKUP($A6429,mUNICIPIOS!$B$4:$F$343,2,0)</f>
        <v>San Marcos</v>
      </c>
      <c r="E6429" s="149">
        <f>+VLOOKUP($A6429,mUNICIPIOS!$B$4:$F$343,3,0)</f>
        <v>1204</v>
      </c>
      <c r="F6429" s="149" t="str">
        <f>+VLOOKUP($A6429,mUNICIPIOS!$B$4:$F$343,4,0)</f>
        <v>Comitancillo</v>
      </c>
      <c r="G6429" s="139" t="str">
        <f t="shared" ref="G6429:K6429" si="6585">+G6391</f>
        <v>01</v>
      </c>
      <c r="H6429" t="str">
        <f t="shared" si="6585"/>
        <v>IPC</v>
      </c>
      <c r="I6429" t="str">
        <f t="shared" si="6585"/>
        <v>Índice de Participación Ciudadana</v>
      </c>
      <c r="J6429" t="str">
        <f t="shared" si="6585"/>
        <v>01-01</v>
      </c>
      <c r="K6429" t="str">
        <f t="shared" si="6585"/>
        <v>Número de reuniones del COMUDE en el año de la medición.</v>
      </c>
      <c r="L6429" s="150">
        <f>+VLOOKUP($E6429,IPC_2018!$B$8:$T$347,3,0)</f>
        <v>0.25</v>
      </c>
      <c r="M6429" s="142" t="str">
        <f>+VLOOKUP($E6429,IPC_2018!$B$8:$T$347,4,0)</f>
        <v>Medio bajo</v>
      </c>
    </row>
    <row r="6430" spans="1:13" x14ac:dyDescent="0.3">
      <c r="A6430" s="139">
        <f t="shared" si="6535"/>
        <v>170</v>
      </c>
      <c r="B6430" s="148">
        <f t="shared" si="6537"/>
        <v>2</v>
      </c>
      <c r="D6430" s="149" t="str">
        <f>+VLOOKUP($A6430,mUNICIPIOS!$B$4:$F$343,2,0)</f>
        <v>San Marcos</v>
      </c>
      <c r="E6430" s="149">
        <f>+VLOOKUP($A6430,mUNICIPIOS!$B$4:$F$343,3,0)</f>
        <v>1204</v>
      </c>
      <c r="F6430" s="149" t="str">
        <f>+VLOOKUP($A6430,mUNICIPIOS!$B$4:$F$343,4,0)</f>
        <v>Comitancillo</v>
      </c>
      <c r="G6430" s="139" t="str">
        <f t="shared" ref="G6430:K6430" si="6586">+G6392</f>
        <v>01</v>
      </c>
      <c r="H6430" t="str">
        <f t="shared" si="6586"/>
        <v>IPC</v>
      </c>
      <c r="I6430" t="str">
        <f t="shared" si="6586"/>
        <v>Índice de Participación Ciudadana</v>
      </c>
      <c r="J6430" t="str">
        <f t="shared" si="6586"/>
        <v>01-02</v>
      </c>
      <c r="K6430" t="str">
        <f t="shared" si="6586"/>
        <v>Participación de Alcaldes, Concejales y Síndicos determinados o designados en el COMUDE</v>
      </c>
      <c r="L6430" s="150">
        <f>+VLOOKUP($E6430,IPC_2018!$B$8:$T$347,6,0)</f>
        <v>0.5</v>
      </c>
      <c r="M6430" s="142" t="str">
        <f>+VLOOKUP($E6430,IPC_2018!$B$8:$T$347,7,0)</f>
        <v>Medio</v>
      </c>
    </row>
    <row r="6431" spans="1:13" x14ac:dyDescent="0.3">
      <c r="A6431" s="139">
        <f t="shared" si="6535"/>
        <v>170</v>
      </c>
      <c r="B6431" s="148">
        <f t="shared" si="6537"/>
        <v>3</v>
      </c>
      <c r="D6431" s="149" t="str">
        <f>+VLOOKUP($A6431,mUNICIPIOS!$B$4:$F$343,2,0)</f>
        <v>San Marcos</v>
      </c>
      <c r="E6431" s="149">
        <f>+VLOOKUP($A6431,mUNICIPIOS!$B$4:$F$343,3,0)</f>
        <v>1204</v>
      </c>
      <c r="F6431" s="149" t="str">
        <f>+VLOOKUP($A6431,mUNICIPIOS!$B$4:$F$343,4,0)</f>
        <v>Comitancillo</v>
      </c>
      <c r="G6431" s="139" t="str">
        <f t="shared" ref="G6431:K6431" si="6587">+G6393</f>
        <v>01</v>
      </c>
      <c r="H6431" t="str">
        <f t="shared" si="6587"/>
        <v>IPC</v>
      </c>
      <c r="I6431" t="str">
        <f t="shared" si="6587"/>
        <v>Índice de Participación Ciudadana</v>
      </c>
      <c r="J6431" t="str">
        <f t="shared" si="6587"/>
        <v>01-03</v>
      </c>
      <c r="K6431" t="str">
        <f t="shared" si="6587"/>
        <v>Participación  de organizaciones de jóvenes, mujeres, pueblos mayas, xincas, garífunas, y otras organizaciones en el Comude</v>
      </c>
      <c r="L6431" s="150">
        <f>+VLOOKUP($E6431,IPC_2018!$B$8:$T$347,9,0)</f>
        <v>0</v>
      </c>
      <c r="M6431" s="142" t="str">
        <f>+VLOOKUP($E6431,IPC_2018!$B$8:$T$347,10,0)</f>
        <v>Bajo</v>
      </c>
    </row>
    <row r="6432" spans="1:13" x14ac:dyDescent="0.3">
      <c r="A6432" s="139">
        <f t="shared" si="6535"/>
        <v>170</v>
      </c>
      <c r="B6432" s="148">
        <f t="shared" si="6537"/>
        <v>4</v>
      </c>
      <c r="D6432" s="149" t="str">
        <f>+VLOOKUP($A6432,mUNICIPIOS!$B$4:$F$343,2,0)</f>
        <v>San Marcos</v>
      </c>
      <c r="E6432" s="149">
        <f>+VLOOKUP($A6432,mUNICIPIOS!$B$4:$F$343,3,0)</f>
        <v>1204</v>
      </c>
      <c r="F6432" s="149" t="str">
        <f>+VLOOKUP($A6432,mUNICIPIOS!$B$4:$F$343,4,0)</f>
        <v>Comitancillo</v>
      </c>
      <c r="G6432" s="139" t="str">
        <f t="shared" ref="G6432:K6432" si="6588">+G6394</f>
        <v>01</v>
      </c>
      <c r="H6432" t="str">
        <f t="shared" si="6588"/>
        <v>IPC</v>
      </c>
      <c r="I6432" t="str">
        <f t="shared" si="6588"/>
        <v>Índice de Participación Ciudadana</v>
      </c>
      <c r="J6432" t="str">
        <f t="shared" si="6588"/>
        <v>01-04</v>
      </c>
      <c r="K6432" t="str">
        <f t="shared" si="6588"/>
        <v>Representatividad territorial del Comude.</v>
      </c>
      <c r="L6432" s="150">
        <f>+VLOOKUP($E6432,IPC_2018!$B$8:$T$347,12,0)</f>
        <v>0</v>
      </c>
      <c r="M6432" s="142" t="str">
        <f>+VLOOKUP($E6432,IPC_2018!$B$8:$T$347,13,0)</f>
        <v>Bajo</v>
      </c>
    </row>
    <row r="6433" spans="1:13" x14ac:dyDescent="0.3">
      <c r="A6433" s="139">
        <f t="shared" si="6535"/>
        <v>170</v>
      </c>
      <c r="B6433" s="148">
        <f t="shared" si="6537"/>
        <v>5</v>
      </c>
      <c r="D6433" s="149" t="str">
        <f>+VLOOKUP($A6433,mUNICIPIOS!$B$4:$F$343,2,0)</f>
        <v>San Marcos</v>
      </c>
      <c r="E6433" s="149">
        <f>+VLOOKUP($A6433,mUNICIPIOS!$B$4:$F$343,3,0)</f>
        <v>1204</v>
      </c>
      <c r="F6433" s="149" t="str">
        <f>+VLOOKUP($A6433,mUNICIPIOS!$B$4:$F$343,4,0)</f>
        <v>Comitancillo</v>
      </c>
      <c r="G6433" s="139" t="str">
        <f t="shared" ref="G6433:K6433" si="6589">+G6395</f>
        <v>01</v>
      </c>
      <c r="H6433" t="str">
        <f t="shared" si="6589"/>
        <v>IPC</v>
      </c>
      <c r="I6433" t="str">
        <f t="shared" si="6589"/>
        <v>Índice de Participación Ciudadana</v>
      </c>
      <c r="J6433" t="str">
        <f t="shared" si="6589"/>
        <v>01-05</v>
      </c>
      <c r="K6433" t="str">
        <f t="shared" si="6589"/>
        <v>Funcionamiento del Comude</v>
      </c>
      <c r="L6433" s="150">
        <f>+VLOOKUP($E6433,IPC_2018!$B$8:$T$347,15,0)</f>
        <v>0.15901060076290127</v>
      </c>
      <c r="M6433" s="142" t="str">
        <f>+VLOOKUP($E6433,IPC_2018!$B$8:$T$347,16,0)</f>
        <v>Bajo</v>
      </c>
    </row>
    <row r="6434" spans="1:13" x14ac:dyDescent="0.3">
      <c r="A6434" s="139">
        <f t="shared" si="6535"/>
        <v>170</v>
      </c>
      <c r="B6434" s="148">
        <f t="shared" si="6537"/>
        <v>6</v>
      </c>
      <c r="D6434" s="149" t="str">
        <f>+VLOOKUP($A6434,mUNICIPIOS!$B$4:$F$343,2,0)</f>
        <v>San Marcos</v>
      </c>
      <c r="E6434" s="149">
        <f>+VLOOKUP($A6434,mUNICIPIOS!$B$4:$F$343,3,0)</f>
        <v>1204</v>
      </c>
      <c r="F6434" s="149" t="str">
        <f>+VLOOKUP($A6434,mUNICIPIOS!$B$4:$F$343,4,0)</f>
        <v>Comitancillo</v>
      </c>
      <c r="G6434" s="139" t="str">
        <f t="shared" ref="G6434:K6434" si="6590">+G6396</f>
        <v>01</v>
      </c>
      <c r="H6434" t="str">
        <f t="shared" si="6590"/>
        <v>IPC</v>
      </c>
      <c r="I6434" t="str">
        <f t="shared" si="6590"/>
        <v>Índice de Participación Ciudadana</v>
      </c>
      <c r="J6434" t="str">
        <f t="shared" si="6590"/>
        <v>INDICE</v>
      </c>
      <c r="K6434">
        <f t="shared" si="6590"/>
        <v>0</v>
      </c>
      <c r="L6434" s="150">
        <f>+VLOOKUP($E6434,IPC_2018!$B$8:$T$347,18,0)</f>
        <v>0.1926015901144352</v>
      </c>
      <c r="M6434" s="142" t="str">
        <f>+VLOOKUP($E6434,IPC_2018!$B$8:$T$347,19,0)</f>
        <v>Bajo</v>
      </c>
    </row>
    <row r="6435" spans="1:13" x14ac:dyDescent="0.3">
      <c r="A6435" s="139">
        <f t="shared" si="6535"/>
        <v>170</v>
      </c>
      <c r="B6435" s="148">
        <f t="shared" si="6537"/>
        <v>7</v>
      </c>
      <c r="D6435" s="149" t="str">
        <f>+VLOOKUP($A6435,mUNICIPIOS!$B$4:$F$343,2,0)</f>
        <v>San Marcos</v>
      </c>
      <c r="E6435" s="149">
        <f>+VLOOKUP($A6435,mUNICIPIOS!$B$4:$F$343,3,0)</f>
        <v>1204</v>
      </c>
      <c r="F6435" s="149" t="str">
        <f>+VLOOKUP($A6435,mUNICIPIOS!$B$4:$F$343,4,0)</f>
        <v>Comitancillo</v>
      </c>
      <c r="G6435" s="139" t="str">
        <f t="shared" ref="G6435:K6435" si="6591">+G6397</f>
        <v>02</v>
      </c>
      <c r="H6435" t="str">
        <f t="shared" si="6591"/>
        <v>IIC</v>
      </c>
      <c r="I6435" t="str">
        <f t="shared" si="6591"/>
        <v>Índice de Información a la Ciudadanía</v>
      </c>
      <c r="J6435" t="str">
        <f t="shared" si="6591"/>
        <v>02-01</v>
      </c>
      <c r="K6435" t="str">
        <f t="shared" si="6591"/>
        <v>Rendición de cuentas cuatrimestral y anual al Comude enfocadas en resultados.</v>
      </c>
      <c r="L6435" s="150">
        <f>+VLOOKUP($E6435,IIC_2018!$B$8:$Q$347,3,0)</f>
        <v>0.4</v>
      </c>
      <c r="M6435" s="142" t="str">
        <f>+VLOOKUP($E6435,IIC_2018!$B$8:$Q$347,4,0)</f>
        <v>Medio bajo</v>
      </c>
    </row>
    <row r="6436" spans="1:13" x14ac:dyDescent="0.3">
      <c r="A6436" s="139">
        <f t="shared" si="6535"/>
        <v>170</v>
      </c>
      <c r="B6436" s="148">
        <f t="shared" si="6537"/>
        <v>8</v>
      </c>
      <c r="D6436" s="149" t="str">
        <f>+VLOOKUP($A6436,mUNICIPIOS!$B$4:$F$343,2,0)</f>
        <v>San Marcos</v>
      </c>
      <c r="E6436" s="149">
        <f>+VLOOKUP($A6436,mUNICIPIOS!$B$4:$F$343,3,0)</f>
        <v>1204</v>
      </c>
      <c r="F6436" s="149" t="str">
        <f>+VLOOKUP($A6436,mUNICIPIOS!$B$4:$F$343,4,0)</f>
        <v>Comitancillo</v>
      </c>
      <c r="G6436" s="139" t="str">
        <f t="shared" ref="G6436:K6436" si="6592">+G6398</f>
        <v>02</v>
      </c>
      <c r="H6436" t="str">
        <f t="shared" si="6592"/>
        <v>IIC</v>
      </c>
      <c r="I6436" t="str">
        <f t="shared" si="6592"/>
        <v>Índice de Información a la Ciudadanía</v>
      </c>
      <c r="J6436" t="str">
        <f t="shared" si="6592"/>
        <v>02-02</v>
      </c>
      <c r="K6436" t="str">
        <f t="shared" si="6592"/>
        <v>Información presupuestaria y otra información brindada a la ciudadanía disponible en medios locales de comunicación.</v>
      </c>
      <c r="L6436" s="150">
        <f>+VLOOKUP($E6436,IIC_2018!$B$8:$Q$347,6,0)</f>
        <v>0.75</v>
      </c>
      <c r="M6436" s="142" t="str">
        <f>+VLOOKUP($E6436,IIC_2018!$B$8:$Q$347,7,0)</f>
        <v>Medio alto</v>
      </c>
    </row>
    <row r="6437" spans="1:13" x14ac:dyDescent="0.3">
      <c r="A6437" s="139">
        <f t="shared" si="6535"/>
        <v>170</v>
      </c>
      <c r="B6437" s="148">
        <f t="shared" si="6537"/>
        <v>9</v>
      </c>
      <c r="D6437" s="149" t="str">
        <f>+VLOOKUP($A6437,mUNICIPIOS!$B$4:$F$343,2,0)</f>
        <v>San Marcos</v>
      </c>
      <c r="E6437" s="149">
        <f>+VLOOKUP($A6437,mUNICIPIOS!$B$4:$F$343,3,0)</f>
        <v>1204</v>
      </c>
      <c r="F6437" s="149" t="str">
        <f>+VLOOKUP($A6437,mUNICIPIOS!$B$4:$F$343,4,0)</f>
        <v>Comitancillo</v>
      </c>
      <c r="G6437" s="139" t="str">
        <f t="shared" ref="G6437:K6437" si="6593">+G6399</f>
        <v>02</v>
      </c>
      <c r="H6437" t="str">
        <f t="shared" si="6593"/>
        <v>IIC</v>
      </c>
      <c r="I6437" t="str">
        <f t="shared" si="6593"/>
        <v>Índice de Información a la Ciudadanía</v>
      </c>
      <c r="J6437" t="str">
        <f t="shared" si="6593"/>
        <v>02-03</v>
      </c>
      <c r="K6437" t="str">
        <f t="shared" si="6593"/>
        <v>Información pública de oficio actualizada y disponible de acuerdo a la LAIP y uso de internet.</v>
      </c>
      <c r="L6437" s="150">
        <f>+VLOOKUP($E6437,IIC_2018!$B$8:$Q$347,9,0)</f>
        <v>0.92</v>
      </c>
      <c r="M6437" s="142" t="str">
        <f>+VLOOKUP($E6437,IIC_2018!$B$8:$Q$347,10,0)</f>
        <v>Alto</v>
      </c>
    </row>
    <row r="6438" spans="1:13" x14ac:dyDescent="0.3">
      <c r="A6438" s="139">
        <f t="shared" si="6535"/>
        <v>170</v>
      </c>
      <c r="B6438" s="148">
        <f t="shared" si="6537"/>
        <v>10</v>
      </c>
      <c r="D6438" s="149" t="str">
        <f>+VLOOKUP($A6438,mUNICIPIOS!$B$4:$F$343,2,0)</f>
        <v>San Marcos</v>
      </c>
      <c r="E6438" s="149">
        <f>+VLOOKUP($A6438,mUNICIPIOS!$B$4:$F$343,3,0)</f>
        <v>1204</v>
      </c>
      <c r="F6438" s="149" t="str">
        <f>+VLOOKUP($A6438,mUNICIPIOS!$B$4:$F$343,4,0)</f>
        <v>Comitancillo</v>
      </c>
      <c r="G6438" s="139" t="str">
        <f t="shared" ref="G6438:K6438" si="6594">+G6400</f>
        <v>02</v>
      </c>
      <c r="H6438" t="str">
        <f t="shared" si="6594"/>
        <v>IIC</v>
      </c>
      <c r="I6438" t="str">
        <f t="shared" si="6594"/>
        <v>Índice de Información a la Ciudadanía</v>
      </c>
      <c r="J6438" t="str">
        <f t="shared" si="6594"/>
        <v>02-04</v>
      </c>
      <c r="K6438" t="str">
        <f t="shared" si="6594"/>
        <v>Relación del monto contratado por medio de Guate compras con el total del presupuesto de egresos vigente.</v>
      </c>
      <c r="L6438" s="150">
        <f>+VLOOKUP($E6438,IIC_2018!$B$8:$Q$347,12,0)</f>
        <v>0.72198672185563584</v>
      </c>
      <c r="M6438" s="142" t="str">
        <f>+VLOOKUP($E6438,IIC_2018!$B$8:$Q$347,13,0)</f>
        <v>Medio alto</v>
      </c>
    </row>
    <row r="6439" spans="1:13" x14ac:dyDescent="0.3">
      <c r="A6439" s="139">
        <f t="shared" si="6535"/>
        <v>170</v>
      </c>
      <c r="B6439" s="148">
        <f t="shared" si="6537"/>
        <v>11</v>
      </c>
      <c r="D6439" s="149" t="str">
        <f>+VLOOKUP($A6439,mUNICIPIOS!$B$4:$F$343,2,0)</f>
        <v>San Marcos</v>
      </c>
      <c r="E6439" s="149">
        <f>+VLOOKUP($A6439,mUNICIPIOS!$B$4:$F$343,3,0)</f>
        <v>1204</v>
      </c>
      <c r="F6439" s="149" t="str">
        <f>+VLOOKUP($A6439,mUNICIPIOS!$B$4:$F$343,4,0)</f>
        <v>Comitancillo</v>
      </c>
      <c r="G6439" s="139" t="str">
        <f t="shared" ref="G6439:K6439" si="6595">+G6401</f>
        <v>02</v>
      </c>
      <c r="H6439" t="str">
        <f t="shared" si="6595"/>
        <v>IIC</v>
      </c>
      <c r="I6439" t="str">
        <f t="shared" si="6595"/>
        <v>Índice de Información a la Ciudadanía</v>
      </c>
      <c r="J6439" t="str">
        <f t="shared" si="6595"/>
        <v>INDICE</v>
      </c>
      <c r="K6439">
        <f t="shared" si="6595"/>
        <v>0</v>
      </c>
      <c r="L6439" s="150">
        <f>+VLOOKUP($E6439,IIC_2018!$B$8:$Q$347,15,0)</f>
        <v>0.69799668046390895</v>
      </c>
      <c r="M6439" s="142" t="str">
        <f>+VLOOKUP($E6439,IIC_2018!$B$8:$Q$347,16,0)</f>
        <v>Medio alto</v>
      </c>
    </row>
    <row r="6440" spans="1:13" x14ac:dyDescent="0.3">
      <c r="A6440" s="139">
        <f t="shared" si="6535"/>
        <v>170</v>
      </c>
      <c r="B6440" s="148">
        <f t="shared" si="6537"/>
        <v>12</v>
      </c>
      <c r="D6440" s="149" t="str">
        <f>+VLOOKUP($A6440,mUNICIPIOS!$B$4:$F$343,2,0)</f>
        <v>San Marcos</v>
      </c>
      <c r="E6440" s="149">
        <f>+VLOOKUP($A6440,mUNICIPIOS!$B$4:$F$343,3,0)</f>
        <v>1204</v>
      </c>
      <c r="F6440" s="149" t="str">
        <f>+VLOOKUP($A6440,mUNICIPIOS!$B$4:$F$343,4,0)</f>
        <v>Comitancillo</v>
      </c>
      <c r="G6440" s="139" t="str">
        <f t="shared" ref="G6440:K6440" si="6596">+G6402</f>
        <v>03</v>
      </c>
      <c r="H6440" t="str">
        <f t="shared" si="6596"/>
        <v>ISP</v>
      </c>
      <c r="I6440" t="str">
        <f t="shared" si="6596"/>
        <v>Índice de Servicios Públicos</v>
      </c>
      <c r="J6440" t="str">
        <f t="shared" si="6596"/>
        <v>03-01</v>
      </c>
      <c r="K6440" t="str">
        <f t="shared" si="6596"/>
        <v>Cobertura del servicio público de agua</v>
      </c>
      <c r="L6440" s="150">
        <f>+VLOOKUP($E6440,ISP_2018!$B$8:$T$347,3,0)</f>
        <v>7.0279007660411841E-2</v>
      </c>
      <c r="M6440" s="142" t="str">
        <f>+VLOOKUP($E6440,ISP_2018!$B$8:$T$347,4,0)</f>
        <v>Bajo</v>
      </c>
    </row>
    <row r="6441" spans="1:13" x14ac:dyDescent="0.3">
      <c r="A6441" s="139">
        <f t="shared" si="6535"/>
        <v>170</v>
      </c>
      <c r="B6441" s="148">
        <f t="shared" si="6537"/>
        <v>13</v>
      </c>
      <c r="D6441" s="149" t="str">
        <f>+VLOOKUP($A6441,mUNICIPIOS!$B$4:$F$343,2,0)</f>
        <v>San Marcos</v>
      </c>
      <c r="E6441" s="149">
        <f>+VLOOKUP($A6441,mUNICIPIOS!$B$4:$F$343,3,0)</f>
        <v>1204</v>
      </c>
      <c r="F6441" s="149" t="str">
        <f>+VLOOKUP($A6441,mUNICIPIOS!$B$4:$F$343,4,0)</f>
        <v>Comitancillo</v>
      </c>
      <c r="G6441" s="139" t="str">
        <f t="shared" ref="G6441:K6441" si="6597">+G6403</f>
        <v>03</v>
      </c>
      <c r="H6441" t="str">
        <f t="shared" si="6597"/>
        <v>ISP</v>
      </c>
      <c r="I6441" t="str">
        <f t="shared" si="6597"/>
        <v>Índice de Servicios Públicos</v>
      </c>
      <c r="J6441" t="str">
        <f t="shared" si="6597"/>
        <v>03-02</v>
      </c>
      <c r="K6441" t="str">
        <f t="shared" si="6597"/>
        <v>Control de la calidad del servicio público de agua</v>
      </c>
      <c r="L6441" s="150">
        <f>+VLOOKUP($E6441,ISP_2018!$B$8:$T$347,6,0)</f>
        <v>0.42901785714285712</v>
      </c>
      <c r="M6441" s="142" t="str">
        <f>+VLOOKUP($E6441,ISP_2018!$B$8:$T$347,7,0)</f>
        <v>Medio</v>
      </c>
    </row>
    <row r="6442" spans="1:13" x14ac:dyDescent="0.3">
      <c r="A6442" s="139">
        <f t="shared" si="6535"/>
        <v>170</v>
      </c>
      <c r="B6442" s="148">
        <f t="shared" si="6537"/>
        <v>14</v>
      </c>
      <c r="D6442" s="149" t="str">
        <f>+VLOOKUP($A6442,mUNICIPIOS!$B$4:$F$343,2,0)</f>
        <v>San Marcos</v>
      </c>
      <c r="E6442" s="149">
        <f>+VLOOKUP($A6442,mUNICIPIOS!$B$4:$F$343,3,0)</f>
        <v>1204</v>
      </c>
      <c r="F6442" s="149" t="str">
        <f>+VLOOKUP($A6442,mUNICIPIOS!$B$4:$F$343,4,0)</f>
        <v>Comitancillo</v>
      </c>
      <c r="G6442" s="139" t="str">
        <f t="shared" ref="G6442:K6442" si="6598">+G6404</f>
        <v>03</v>
      </c>
      <c r="H6442" t="str">
        <f t="shared" si="6598"/>
        <v>ISP</v>
      </c>
      <c r="I6442" t="str">
        <f t="shared" si="6598"/>
        <v>Índice de Servicios Públicos</v>
      </c>
      <c r="J6442" t="str">
        <f t="shared" si="6598"/>
        <v>03-03</v>
      </c>
      <c r="K6442" t="str">
        <f t="shared" si="6598"/>
        <v>Disposición  y tratamiento  de aguas residuales</v>
      </c>
      <c r="L6442" s="150">
        <f>+VLOOKUP($E6442,ISP_2018!$B$8:$T$347,9,0)</f>
        <v>2.2767076430093933E-2</v>
      </c>
      <c r="M6442" s="142" t="str">
        <f>+VLOOKUP($E6442,ISP_2018!$B$8:$T$347,10,0)</f>
        <v>Bajo</v>
      </c>
    </row>
    <row r="6443" spans="1:13" x14ac:dyDescent="0.3">
      <c r="A6443" s="139">
        <f t="shared" si="6535"/>
        <v>170</v>
      </c>
      <c r="B6443" s="148">
        <f t="shared" si="6537"/>
        <v>15</v>
      </c>
      <c r="D6443" s="149" t="str">
        <f>+VLOOKUP($A6443,mUNICIPIOS!$B$4:$F$343,2,0)</f>
        <v>San Marcos</v>
      </c>
      <c r="E6443" s="149">
        <f>+VLOOKUP($A6443,mUNICIPIOS!$B$4:$F$343,3,0)</f>
        <v>1204</v>
      </c>
      <c r="F6443" s="149" t="str">
        <f>+VLOOKUP($A6443,mUNICIPIOS!$B$4:$F$343,4,0)</f>
        <v>Comitancillo</v>
      </c>
      <c r="G6443" s="139" t="str">
        <f t="shared" ref="G6443:K6443" si="6599">+G6405</f>
        <v>03</v>
      </c>
      <c r="H6443" t="str">
        <f t="shared" si="6599"/>
        <v>ISP</v>
      </c>
      <c r="I6443" t="str">
        <f t="shared" si="6599"/>
        <v>Índice de Servicios Públicos</v>
      </c>
      <c r="J6443" t="str">
        <f t="shared" si="6599"/>
        <v>03-04</v>
      </c>
      <c r="K6443" t="str">
        <f t="shared" si="6599"/>
        <v>Gestión y manejo de los residuos y desechos sólidos</v>
      </c>
      <c r="L6443" s="150">
        <f>+VLOOKUP($E6443,ISP_2018!$B$8:$T$347,12,0)</f>
        <v>6.4431234447969304E-2</v>
      </c>
      <c r="M6443" s="142" t="str">
        <f>+VLOOKUP($E6443,ISP_2018!$B$8:$T$347,13,0)</f>
        <v>Bajo</v>
      </c>
    </row>
    <row r="6444" spans="1:13" x14ac:dyDescent="0.3">
      <c r="A6444" s="139">
        <f t="shared" si="6535"/>
        <v>170</v>
      </c>
      <c r="B6444" s="148">
        <f t="shared" si="6537"/>
        <v>16</v>
      </c>
      <c r="D6444" s="149" t="str">
        <f>+VLOOKUP($A6444,mUNICIPIOS!$B$4:$F$343,2,0)</f>
        <v>San Marcos</v>
      </c>
      <c r="E6444" s="149">
        <f>+VLOOKUP($A6444,mUNICIPIOS!$B$4:$F$343,3,0)</f>
        <v>1204</v>
      </c>
      <c r="F6444" s="149" t="str">
        <f>+VLOOKUP($A6444,mUNICIPIOS!$B$4:$F$343,4,0)</f>
        <v>Comitancillo</v>
      </c>
      <c r="G6444" s="139" t="str">
        <f t="shared" ref="G6444:K6444" si="6600">+G6406</f>
        <v>03</v>
      </c>
      <c r="H6444" t="str">
        <f t="shared" si="6600"/>
        <v>ISP</v>
      </c>
      <c r="I6444" t="str">
        <f t="shared" si="6600"/>
        <v>Índice de Servicios Públicos</v>
      </c>
      <c r="J6444" t="str">
        <f t="shared" si="6600"/>
        <v>03-05</v>
      </c>
      <c r="K6444" t="str">
        <f t="shared" si="6600"/>
        <v>Gestión de servicios públicos municipales</v>
      </c>
      <c r="L6444" s="150">
        <f>+VLOOKUP($E6444,ISP_2018!$B$8:$T$347,15,0)</f>
        <v>0.82258064516129037</v>
      </c>
      <c r="M6444" s="142" t="str">
        <f>+VLOOKUP($E6444,ISP_2018!$B$8:$T$347,16,0)</f>
        <v>Alto</v>
      </c>
    </row>
    <row r="6445" spans="1:13" x14ac:dyDescent="0.3">
      <c r="A6445" s="139">
        <f t="shared" ref="A6445:A6508" si="6601">+IF(B6444=38,A6444+1,A6444)</f>
        <v>170</v>
      </c>
      <c r="B6445" s="148">
        <f t="shared" si="6537"/>
        <v>17</v>
      </c>
      <c r="D6445" s="149" t="str">
        <f>+VLOOKUP($A6445,mUNICIPIOS!$B$4:$F$343,2,0)</f>
        <v>San Marcos</v>
      </c>
      <c r="E6445" s="149">
        <f>+VLOOKUP($A6445,mUNICIPIOS!$B$4:$F$343,3,0)</f>
        <v>1204</v>
      </c>
      <c r="F6445" s="149" t="str">
        <f>+VLOOKUP($A6445,mUNICIPIOS!$B$4:$F$343,4,0)</f>
        <v>Comitancillo</v>
      </c>
      <c r="G6445" s="139" t="str">
        <f t="shared" ref="G6445:K6445" si="6602">+G6407</f>
        <v>03</v>
      </c>
      <c r="H6445" t="str">
        <f t="shared" si="6602"/>
        <v>ISP</v>
      </c>
      <c r="I6445" t="str">
        <f t="shared" si="6602"/>
        <v>Índice de Servicios Públicos</v>
      </c>
      <c r="J6445" t="str">
        <f t="shared" si="6602"/>
        <v>INDICE</v>
      </c>
      <c r="K6445">
        <f t="shared" si="6602"/>
        <v>0</v>
      </c>
      <c r="L6445" s="150">
        <f>+VLOOKUP($E6445,ISP_2018!$B$8:$T$347,18,0)</f>
        <v>0.3176890491167691</v>
      </c>
      <c r="M6445" s="142" t="str">
        <f>+VLOOKUP($E6445,ISP_2018!$B$8:$T$347,19,0)</f>
        <v>Medio bajo</v>
      </c>
    </row>
    <row r="6446" spans="1:13" x14ac:dyDescent="0.3">
      <c r="A6446" s="139">
        <f t="shared" si="6601"/>
        <v>170</v>
      </c>
      <c r="B6446" s="148">
        <f t="shared" ref="B6446:B6509" si="6603">+B6408</f>
        <v>18</v>
      </c>
      <c r="D6446" s="149" t="str">
        <f>+VLOOKUP($A6446,mUNICIPIOS!$B$4:$F$343,2,0)</f>
        <v>San Marcos</v>
      </c>
      <c r="E6446" s="149">
        <f>+VLOOKUP($A6446,mUNICIPIOS!$B$4:$F$343,3,0)</f>
        <v>1204</v>
      </c>
      <c r="F6446" s="149" t="str">
        <f>+VLOOKUP($A6446,mUNICIPIOS!$B$4:$F$343,4,0)</f>
        <v>Comitancillo</v>
      </c>
      <c r="G6446" s="139" t="str">
        <f t="shared" ref="G6446:K6446" si="6604">+G6408</f>
        <v>04</v>
      </c>
      <c r="H6446" t="str">
        <f t="shared" si="6604"/>
        <v>IGA</v>
      </c>
      <c r="I6446" t="str">
        <f t="shared" si="6604"/>
        <v>Índice de Gestión Administrativa</v>
      </c>
      <c r="J6446" t="str">
        <f t="shared" si="6604"/>
        <v>04-01</v>
      </c>
      <c r="K6446" t="str">
        <f t="shared" si="6604"/>
        <v>Existencia de elementos de atención municipal orientada al vecino</v>
      </c>
      <c r="L6446" s="150">
        <f>+VLOOKUP($E6446,IGA_2018!$B$8:$N$347,3,0)</f>
        <v>0.5</v>
      </c>
      <c r="M6446" s="142" t="str">
        <f>+VLOOKUP($E6446,IGA_2018!$B$8:$N$347,4,0)</f>
        <v>Medio</v>
      </c>
    </row>
    <row r="6447" spans="1:13" x14ac:dyDescent="0.3">
      <c r="A6447" s="139">
        <f t="shared" si="6601"/>
        <v>170</v>
      </c>
      <c r="B6447" s="148">
        <f t="shared" si="6603"/>
        <v>19</v>
      </c>
      <c r="D6447" s="149" t="str">
        <f>+VLOOKUP($A6447,mUNICIPIOS!$B$4:$F$343,2,0)</f>
        <v>San Marcos</v>
      </c>
      <c r="E6447" s="149">
        <f>+VLOOKUP($A6447,mUNICIPIOS!$B$4:$F$343,3,0)</f>
        <v>1204</v>
      </c>
      <c r="F6447" s="149" t="str">
        <f>+VLOOKUP($A6447,mUNICIPIOS!$B$4:$F$343,4,0)</f>
        <v>Comitancillo</v>
      </c>
      <c r="G6447" s="139" t="str">
        <f t="shared" ref="G6447:K6447" si="6605">+G6409</f>
        <v>04</v>
      </c>
      <c r="H6447" t="str">
        <f t="shared" si="6605"/>
        <v>IGA</v>
      </c>
      <c r="I6447" t="str">
        <f t="shared" si="6605"/>
        <v>Índice de Gestión Administrativa</v>
      </c>
      <c r="J6447" t="str">
        <f t="shared" si="6605"/>
        <v>04-02</v>
      </c>
      <c r="K6447" t="str">
        <f t="shared" si="6605"/>
        <v>Gestión del recurso humano.</v>
      </c>
      <c r="L6447" s="150">
        <f>+VLOOKUP($E6447,IGA_2018!$B$8:$N$347,6,0)</f>
        <v>1.0000000000000004</v>
      </c>
      <c r="M6447" s="142" t="str">
        <f>+VLOOKUP($E6447,IGA_2018!$B$8:$N$347,7,0)</f>
        <v>Alto</v>
      </c>
    </row>
    <row r="6448" spans="1:13" x14ac:dyDescent="0.3">
      <c r="A6448" s="139">
        <f t="shared" si="6601"/>
        <v>170</v>
      </c>
      <c r="B6448" s="148">
        <f t="shared" si="6603"/>
        <v>20</v>
      </c>
      <c r="D6448" s="149" t="str">
        <f>+VLOOKUP($A6448,mUNICIPIOS!$B$4:$F$343,2,0)</f>
        <v>San Marcos</v>
      </c>
      <c r="E6448" s="149">
        <f>+VLOOKUP($A6448,mUNICIPIOS!$B$4:$F$343,3,0)</f>
        <v>1204</v>
      </c>
      <c r="F6448" s="149" t="str">
        <f>+VLOOKUP($A6448,mUNICIPIOS!$B$4:$F$343,4,0)</f>
        <v>Comitancillo</v>
      </c>
      <c r="G6448" s="139" t="str">
        <f t="shared" ref="G6448:K6448" si="6606">+G6410</f>
        <v>04</v>
      </c>
      <c r="H6448" t="str">
        <f t="shared" si="6606"/>
        <v>IGA</v>
      </c>
      <c r="I6448" t="str">
        <f t="shared" si="6606"/>
        <v>Índice de Gestión Administrativa</v>
      </c>
      <c r="J6448" t="str">
        <f t="shared" si="6606"/>
        <v>04-03</v>
      </c>
      <c r="K6448" t="str">
        <f t="shared" si="6606"/>
        <v>Existencia de oficinas municipales con instrumentos de gestión.</v>
      </c>
      <c r="L6448" s="150">
        <f>+VLOOKUP($E6448,IGA_2018!$B$8:$N$347,9,0)</f>
        <v>0.75</v>
      </c>
      <c r="M6448" s="142" t="str">
        <f>+VLOOKUP($E6448,IGA_2018!$B$8:$N$347,10,0)</f>
        <v>Medio alto</v>
      </c>
    </row>
    <row r="6449" spans="1:13" x14ac:dyDescent="0.3">
      <c r="A6449" s="139">
        <f t="shared" si="6601"/>
        <v>170</v>
      </c>
      <c r="B6449" s="148">
        <f t="shared" si="6603"/>
        <v>21</v>
      </c>
      <c r="D6449" s="149" t="str">
        <f>+VLOOKUP($A6449,mUNICIPIOS!$B$4:$F$343,2,0)</f>
        <v>San Marcos</v>
      </c>
      <c r="E6449" s="149">
        <f>+VLOOKUP($A6449,mUNICIPIOS!$B$4:$F$343,3,0)</f>
        <v>1204</v>
      </c>
      <c r="F6449" s="149" t="str">
        <f>+VLOOKUP($A6449,mUNICIPIOS!$B$4:$F$343,4,0)</f>
        <v>Comitancillo</v>
      </c>
      <c r="G6449" s="139" t="str">
        <f t="shared" ref="G6449:K6449" si="6607">+G6411</f>
        <v>04</v>
      </c>
      <c r="H6449" t="str">
        <f t="shared" si="6607"/>
        <v>IGA</v>
      </c>
      <c r="I6449" t="str">
        <f t="shared" si="6607"/>
        <v>Índice de Gestión Administrativa</v>
      </c>
      <c r="J6449" t="str">
        <f t="shared" si="6607"/>
        <v>INDICE</v>
      </c>
      <c r="K6449">
        <f t="shared" si="6607"/>
        <v>0</v>
      </c>
      <c r="L6449" s="150">
        <f>+VLOOKUP($E6449,IGA_2018!$B$8:$N$347,12,0)</f>
        <v>0.76250000000000007</v>
      </c>
      <c r="M6449" s="142" t="str">
        <f>+VLOOKUP($E6449,IGA_2018!$B$8:$N$347,13,0)</f>
        <v>Medio alto</v>
      </c>
    </row>
    <row r="6450" spans="1:13" x14ac:dyDescent="0.3">
      <c r="A6450" s="139">
        <f t="shared" si="6601"/>
        <v>170</v>
      </c>
      <c r="B6450" s="148">
        <f t="shared" si="6603"/>
        <v>22</v>
      </c>
      <c r="D6450" s="149" t="str">
        <f>+VLOOKUP($A6450,mUNICIPIOS!$B$4:$F$343,2,0)</f>
        <v>San Marcos</v>
      </c>
      <c r="E6450" s="149">
        <f>+VLOOKUP($A6450,mUNICIPIOS!$B$4:$F$343,3,0)</f>
        <v>1204</v>
      </c>
      <c r="F6450" s="149" t="str">
        <f>+VLOOKUP($A6450,mUNICIPIOS!$B$4:$F$343,4,0)</f>
        <v>Comitancillo</v>
      </c>
      <c r="G6450" s="139" t="str">
        <f t="shared" ref="G6450:K6450" si="6608">+G6412</f>
        <v>05</v>
      </c>
      <c r="H6450" t="str">
        <f t="shared" si="6608"/>
        <v>IGF</v>
      </c>
      <c r="I6450" t="str">
        <f t="shared" si="6608"/>
        <v>Índice de Gestión Financiera</v>
      </c>
      <c r="J6450" t="str">
        <f t="shared" si="6608"/>
        <v>05-01</v>
      </c>
      <c r="K6450" t="str">
        <f t="shared" si="6608"/>
        <v>Autonomía financiera municipal</v>
      </c>
      <c r="L6450" s="150">
        <f>+VLOOKUP($E6450,IGF_2018!$B$8:$Z$347,3,0)</f>
        <v>6.8442743184871216E-2</v>
      </c>
      <c r="M6450" s="142" t="str">
        <f>+VLOOKUP($E6450,IGF_2018!$B$8:$Z$347,4,0)</f>
        <v>Bajo</v>
      </c>
    </row>
    <row r="6451" spans="1:13" x14ac:dyDescent="0.3">
      <c r="A6451" s="139">
        <f t="shared" si="6601"/>
        <v>170</v>
      </c>
      <c r="B6451" s="148">
        <f t="shared" si="6603"/>
        <v>23</v>
      </c>
      <c r="D6451" s="149" t="str">
        <f>+VLOOKUP($A6451,mUNICIPIOS!$B$4:$F$343,2,0)</f>
        <v>San Marcos</v>
      </c>
      <c r="E6451" s="149">
        <f>+VLOOKUP($A6451,mUNICIPIOS!$B$4:$F$343,3,0)</f>
        <v>1204</v>
      </c>
      <c r="F6451" s="149" t="str">
        <f>+VLOOKUP($A6451,mUNICIPIOS!$B$4:$F$343,4,0)</f>
        <v>Comitancillo</v>
      </c>
      <c r="G6451" s="139" t="str">
        <f t="shared" ref="G6451:K6451" si="6609">+G6413</f>
        <v>05</v>
      </c>
      <c r="H6451" t="str">
        <f t="shared" si="6609"/>
        <v>IGF</v>
      </c>
      <c r="I6451" t="str">
        <f t="shared" si="6609"/>
        <v>Índice de Gestión Financiera</v>
      </c>
      <c r="J6451" t="str">
        <f t="shared" si="6609"/>
        <v>05-02</v>
      </c>
      <c r="K6451" t="str">
        <f t="shared" si="6609"/>
        <v xml:space="preserve">Ingresos propios por habitante -sin regalías- </v>
      </c>
      <c r="L6451" s="150">
        <f>+VLOOKUP($E6451,IGF_2018!$B$8:$Z$347,6,0)</f>
        <v>1.7181226903563097E-2</v>
      </c>
      <c r="M6451" s="142" t="str">
        <f>+VLOOKUP($E6451,IGF_2018!$B$8:$Z$347,7,0)</f>
        <v>Bajo</v>
      </c>
    </row>
    <row r="6452" spans="1:13" x14ac:dyDescent="0.3">
      <c r="A6452" s="139">
        <f t="shared" si="6601"/>
        <v>170</v>
      </c>
      <c r="B6452" s="148">
        <f t="shared" si="6603"/>
        <v>24</v>
      </c>
      <c r="D6452" s="149" t="str">
        <f>+VLOOKUP($A6452,mUNICIPIOS!$B$4:$F$343,2,0)</f>
        <v>San Marcos</v>
      </c>
      <c r="E6452" s="149">
        <f>+VLOOKUP($A6452,mUNICIPIOS!$B$4:$F$343,3,0)</f>
        <v>1204</v>
      </c>
      <c r="F6452" s="149" t="str">
        <f>+VLOOKUP($A6452,mUNICIPIOS!$B$4:$F$343,4,0)</f>
        <v>Comitancillo</v>
      </c>
      <c r="G6452" s="139" t="str">
        <f t="shared" ref="G6452:K6452" si="6610">+G6414</f>
        <v>05</v>
      </c>
      <c r="H6452" t="str">
        <f t="shared" si="6610"/>
        <v>IGF</v>
      </c>
      <c r="I6452" t="str">
        <f t="shared" si="6610"/>
        <v>Índice de Gestión Financiera</v>
      </c>
      <c r="J6452" t="str">
        <f t="shared" si="6610"/>
        <v>05-03</v>
      </c>
      <c r="K6452" t="str">
        <f t="shared" si="6610"/>
        <v>Ingresos del IUSI en relación a los ingresos propios -sin regalías-</v>
      </c>
      <c r="L6452" s="150">
        <f>+VLOOKUP($E6452,IGF_2018!$B$8:$Z$347,9,0)</f>
        <v>0</v>
      </c>
      <c r="M6452" s="142" t="str">
        <f>+VLOOKUP($E6452,IGF_2018!$B$8:$Z$347,10,0)</f>
        <v>Bajo</v>
      </c>
    </row>
    <row r="6453" spans="1:13" x14ac:dyDescent="0.3">
      <c r="A6453" s="139">
        <f t="shared" si="6601"/>
        <v>170</v>
      </c>
      <c r="B6453" s="148">
        <f t="shared" si="6603"/>
        <v>25</v>
      </c>
      <c r="D6453" s="149" t="str">
        <f>+VLOOKUP($A6453,mUNICIPIOS!$B$4:$F$343,2,0)</f>
        <v>San Marcos</v>
      </c>
      <c r="E6453" s="149">
        <f>+VLOOKUP($A6453,mUNICIPIOS!$B$4:$F$343,3,0)</f>
        <v>1204</v>
      </c>
      <c r="F6453" s="149" t="str">
        <f>+VLOOKUP($A6453,mUNICIPIOS!$B$4:$F$343,4,0)</f>
        <v>Comitancillo</v>
      </c>
      <c r="G6453" s="139" t="str">
        <f t="shared" ref="G6453:K6453" si="6611">+G6415</f>
        <v>05</v>
      </c>
      <c r="H6453" t="str">
        <f t="shared" si="6611"/>
        <v>IGF</v>
      </c>
      <c r="I6453" t="str">
        <f t="shared" si="6611"/>
        <v>Índice de Gestión Financiera</v>
      </c>
      <c r="J6453" t="str">
        <f t="shared" si="6611"/>
        <v>05-04</v>
      </c>
      <c r="K6453" t="str">
        <f t="shared" si="6611"/>
        <v>Inversión anual en capital fijo por habitante</v>
      </c>
      <c r="L6453" s="150">
        <f>+VLOOKUP($E6453,IGF_2018!$B$8:$Z$347,12,0)</f>
        <v>4.433861616241605E-2</v>
      </c>
      <c r="M6453" s="142" t="str">
        <f>+VLOOKUP($E6453,IGF_2018!$B$8:$Z$347,13,0)</f>
        <v>Bajo</v>
      </c>
    </row>
    <row r="6454" spans="1:13" x14ac:dyDescent="0.3">
      <c r="A6454" s="139">
        <f t="shared" si="6601"/>
        <v>170</v>
      </c>
      <c r="B6454" s="148">
        <f t="shared" si="6603"/>
        <v>26</v>
      </c>
      <c r="D6454" s="149" t="str">
        <f>+VLOOKUP($A6454,mUNICIPIOS!$B$4:$F$343,2,0)</f>
        <v>San Marcos</v>
      </c>
      <c r="E6454" s="149">
        <f>+VLOOKUP($A6454,mUNICIPIOS!$B$4:$F$343,3,0)</f>
        <v>1204</v>
      </c>
      <c r="F6454" s="149" t="str">
        <f>+VLOOKUP($A6454,mUNICIPIOS!$B$4:$F$343,4,0)</f>
        <v>Comitancillo</v>
      </c>
      <c r="G6454" s="139" t="str">
        <f t="shared" ref="G6454:K6454" si="6612">+G6416</f>
        <v>05</v>
      </c>
      <c r="H6454" t="str">
        <f t="shared" si="6612"/>
        <v>IGF</v>
      </c>
      <c r="I6454" t="str">
        <f t="shared" si="6612"/>
        <v>Índice de Gestión Financiera</v>
      </c>
      <c r="J6454" t="str">
        <f t="shared" si="6612"/>
        <v>05-05</v>
      </c>
      <c r="K6454" t="str">
        <f t="shared" si="6612"/>
        <v>Inversión anual en capital fijo con recursos percibidos por ingresos propios</v>
      </c>
      <c r="L6454" s="150">
        <f>+VLOOKUP($E6454,IGF_2018!$B$8:$Z$347,15,0)</f>
        <v>0.15581589001527646</v>
      </c>
      <c r="M6454" s="142" t="str">
        <f>+VLOOKUP($E6454,IGF_2018!$B$8:$Z$347,16,0)</f>
        <v>Bajo</v>
      </c>
    </row>
    <row r="6455" spans="1:13" x14ac:dyDescent="0.3">
      <c r="A6455" s="139">
        <f t="shared" si="6601"/>
        <v>170</v>
      </c>
      <c r="B6455" s="148">
        <f t="shared" si="6603"/>
        <v>27</v>
      </c>
      <c r="D6455" s="149" t="str">
        <f>+VLOOKUP($A6455,mUNICIPIOS!$B$4:$F$343,2,0)</f>
        <v>San Marcos</v>
      </c>
      <c r="E6455" s="149">
        <f>+VLOOKUP($A6455,mUNICIPIOS!$B$4:$F$343,3,0)</f>
        <v>1204</v>
      </c>
      <c r="F6455" s="149" t="str">
        <f>+VLOOKUP($A6455,mUNICIPIOS!$B$4:$F$343,4,0)</f>
        <v>Comitancillo</v>
      </c>
      <c r="G6455" s="139" t="str">
        <f t="shared" ref="G6455:K6455" si="6613">+G6417</f>
        <v>05</v>
      </c>
      <c r="H6455" t="str">
        <f t="shared" si="6613"/>
        <v>IGF</v>
      </c>
      <c r="I6455" t="str">
        <f t="shared" si="6613"/>
        <v>Índice de Gestión Financiera</v>
      </c>
      <c r="J6455" t="str">
        <f t="shared" si="6613"/>
        <v>05-06</v>
      </c>
      <c r="K6455" t="str">
        <f t="shared" si="6613"/>
        <v xml:space="preserve">Inversión anual en capital fijo con recursos percibidos por transferencias del Gobierno Central </v>
      </c>
      <c r="L6455" s="150">
        <f>+VLOOKUP($E6455,IGF_2018!$B$8:$Z$347,18,0)</f>
        <v>0.55188142858913936</v>
      </c>
      <c r="M6455" s="142" t="str">
        <f>+VLOOKUP($E6455,IGF_2018!$B$8:$Z$347,19,0)</f>
        <v>Medio</v>
      </c>
    </row>
    <row r="6456" spans="1:13" x14ac:dyDescent="0.3">
      <c r="A6456" s="139">
        <f t="shared" si="6601"/>
        <v>170</v>
      </c>
      <c r="B6456" s="148">
        <f t="shared" si="6603"/>
        <v>28</v>
      </c>
      <c r="D6456" s="149" t="str">
        <f>+VLOOKUP($A6456,mUNICIPIOS!$B$4:$F$343,2,0)</f>
        <v>San Marcos</v>
      </c>
      <c r="E6456" s="149">
        <f>+VLOOKUP($A6456,mUNICIPIOS!$B$4:$F$343,3,0)</f>
        <v>1204</v>
      </c>
      <c r="F6456" s="149" t="str">
        <f>+VLOOKUP($A6456,mUNICIPIOS!$B$4:$F$343,4,0)</f>
        <v>Comitancillo</v>
      </c>
      <c r="G6456" s="139" t="str">
        <f t="shared" ref="G6456:K6456" si="6614">+G6418</f>
        <v>05</v>
      </c>
      <c r="H6456" t="str">
        <f t="shared" si="6614"/>
        <v>IGF</v>
      </c>
      <c r="I6456" t="str">
        <f t="shared" si="6614"/>
        <v>Índice de Gestión Financiera</v>
      </c>
      <c r="J6456" t="str">
        <f t="shared" si="6614"/>
        <v>05-07</v>
      </c>
      <c r="K6456" t="str">
        <f t="shared" si="6614"/>
        <v>Financiamiento por endeudamiento municipal</v>
      </c>
      <c r="L6456" s="150">
        <f>+VLOOKUP($E6456,IGF_2018!$B$8:$Z$347,21,0)</f>
        <v>1</v>
      </c>
      <c r="M6456" s="142" t="str">
        <f>+VLOOKUP($E6456,IGF_2018!$B$8:$Z$347,22,0)</f>
        <v>Alto</v>
      </c>
    </row>
    <row r="6457" spans="1:13" x14ac:dyDescent="0.3">
      <c r="A6457" s="139">
        <f t="shared" si="6601"/>
        <v>170</v>
      </c>
      <c r="B6457" s="148">
        <f t="shared" si="6603"/>
        <v>29</v>
      </c>
      <c r="D6457" s="149" t="str">
        <f>+VLOOKUP($A6457,mUNICIPIOS!$B$4:$F$343,2,0)</f>
        <v>San Marcos</v>
      </c>
      <c r="E6457" s="149">
        <f>+VLOOKUP($A6457,mUNICIPIOS!$B$4:$F$343,3,0)</f>
        <v>1204</v>
      </c>
      <c r="F6457" s="149" t="str">
        <f>+VLOOKUP($A6457,mUNICIPIOS!$B$4:$F$343,4,0)</f>
        <v>Comitancillo</v>
      </c>
      <c r="G6457" s="139" t="str">
        <f t="shared" ref="G6457:K6457" si="6615">+G6419</f>
        <v>05</v>
      </c>
      <c r="H6457" t="str">
        <f t="shared" si="6615"/>
        <v>IGF</v>
      </c>
      <c r="I6457" t="str">
        <f t="shared" si="6615"/>
        <v>Índice de Gestión Financiera</v>
      </c>
      <c r="J6457" t="str">
        <f t="shared" si="6615"/>
        <v>INDICE</v>
      </c>
      <c r="K6457">
        <f t="shared" si="6615"/>
        <v>0</v>
      </c>
      <c r="L6457" s="150">
        <f>+VLOOKUP($E6457,IGF_2018!$B$8:$Z$347,24,0)</f>
        <v>0.29232838749437007</v>
      </c>
      <c r="M6457" s="142" t="str">
        <f>+VLOOKUP($E6457,IGF_2018!$B$8:$Z$347,25,0)</f>
        <v>Medio bajo</v>
      </c>
    </row>
    <row r="6458" spans="1:13" x14ac:dyDescent="0.3">
      <c r="A6458" s="139">
        <f t="shared" si="6601"/>
        <v>170</v>
      </c>
      <c r="B6458" s="148">
        <f t="shared" si="6603"/>
        <v>30</v>
      </c>
      <c r="D6458" s="149" t="str">
        <f>+VLOOKUP($A6458,mUNICIPIOS!$B$4:$F$343,2,0)</f>
        <v>San Marcos</v>
      </c>
      <c r="E6458" s="149">
        <f>+VLOOKUP($A6458,mUNICIPIOS!$B$4:$F$343,3,0)</f>
        <v>1204</v>
      </c>
      <c r="F6458" s="149" t="str">
        <f>+VLOOKUP($A6458,mUNICIPIOS!$B$4:$F$343,4,0)</f>
        <v>Comitancillo</v>
      </c>
      <c r="G6458" s="139" t="str">
        <f t="shared" ref="G6458:K6458" si="6616">+G6420</f>
        <v>06</v>
      </c>
      <c r="H6458" t="str">
        <f t="shared" si="6616"/>
        <v>IGE</v>
      </c>
      <c r="I6458" t="str">
        <f t="shared" si="6616"/>
        <v>Índice de Gestión Estratégica</v>
      </c>
      <c r="J6458" t="str">
        <f t="shared" si="6616"/>
        <v>06-01</v>
      </c>
      <c r="K6458" t="str">
        <f t="shared" si="6616"/>
        <v>Ejecución del Plan Operativo Anual  (POA)</v>
      </c>
      <c r="L6458" s="150">
        <f>+VLOOKUP($E6458,IGE_2018!$B$8:$Z$347,3,0)</f>
        <v>0.88085106382978728</v>
      </c>
      <c r="M6458" s="142" t="str">
        <f>+VLOOKUP($E6458,IGE_2018!$B$8:$Z$347,4,0)</f>
        <v>Alto</v>
      </c>
    </row>
    <row r="6459" spans="1:13" x14ac:dyDescent="0.3">
      <c r="A6459" s="139">
        <f t="shared" si="6601"/>
        <v>170</v>
      </c>
      <c r="B6459" s="148">
        <f t="shared" si="6603"/>
        <v>31</v>
      </c>
      <c r="D6459" s="149" t="str">
        <f>+VLOOKUP($A6459,mUNICIPIOS!$B$4:$F$343,2,0)</f>
        <v>San Marcos</v>
      </c>
      <c r="E6459" s="149">
        <f>+VLOOKUP($A6459,mUNICIPIOS!$B$4:$F$343,3,0)</f>
        <v>1204</v>
      </c>
      <c r="F6459" s="149" t="str">
        <f>+VLOOKUP($A6459,mUNICIPIOS!$B$4:$F$343,4,0)</f>
        <v>Comitancillo</v>
      </c>
      <c r="G6459" s="139" t="str">
        <f t="shared" ref="G6459:K6459" si="6617">+G6421</f>
        <v>06</v>
      </c>
      <c r="H6459" t="str">
        <f t="shared" si="6617"/>
        <v>IGE</v>
      </c>
      <c r="I6459" t="str">
        <f t="shared" si="6617"/>
        <v>Índice de Gestión Estratégica</v>
      </c>
      <c r="J6459" t="str">
        <f t="shared" si="6617"/>
        <v>06-02</v>
      </c>
      <c r="K6459" t="str">
        <f t="shared" si="6617"/>
        <v>Relación Plan de Desarrollo Municipal y Ordenamiento Territorial (PDM-OT) - Plan Estratégico Institucional (PEI) - Plan Operativo Multianual (POM) - Plan Operativo Anual (POA)</v>
      </c>
      <c r="L6459" s="150">
        <f>+VLOOKUP($E6459,IGE_2018!$B$8:$Z$347,6,0)</f>
        <v>0.62565011820330962</v>
      </c>
      <c r="M6459" s="142" t="str">
        <f>+VLOOKUP($E6459,IGE_2018!$B$8:$Z$347,7,0)</f>
        <v>Medio alto</v>
      </c>
    </row>
    <row r="6460" spans="1:13" x14ac:dyDescent="0.3">
      <c r="A6460" s="139">
        <f t="shared" si="6601"/>
        <v>170</v>
      </c>
      <c r="B6460" s="148">
        <f t="shared" si="6603"/>
        <v>32</v>
      </c>
      <c r="D6460" s="149" t="str">
        <f>+VLOOKUP($A6460,mUNICIPIOS!$B$4:$F$343,2,0)</f>
        <v>San Marcos</v>
      </c>
      <c r="E6460" s="149">
        <f>+VLOOKUP($A6460,mUNICIPIOS!$B$4:$F$343,3,0)</f>
        <v>1204</v>
      </c>
      <c r="F6460" s="149" t="str">
        <f>+VLOOKUP($A6460,mUNICIPIOS!$B$4:$F$343,4,0)</f>
        <v>Comitancillo</v>
      </c>
      <c r="G6460" s="139" t="str">
        <f t="shared" ref="G6460:K6460" si="6618">+G6422</f>
        <v>06</v>
      </c>
      <c r="H6460" t="str">
        <f t="shared" si="6618"/>
        <v>IGE</v>
      </c>
      <c r="I6460" t="str">
        <f t="shared" si="6618"/>
        <v>Índice de Gestión Estratégica</v>
      </c>
      <c r="J6460" t="str">
        <f t="shared" si="6618"/>
        <v>06-03</v>
      </c>
      <c r="K6460" t="str">
        <f t="shared" si="6618"/>
        <v>Presupuesto de egresos relacionado a competencias municipales que responden a prioridades nacionales de desarrollo.</v>
      </c>
      <c r="L6460" s="150">
        <f>+VLOOKUP($E6460,IGE_2018!$B$8:$Z$347,9,0)</f>
        <v>5.1378230598952386E-3</v>
      </c>
      <c r="M6460" s="142" t="str">
        <f>+VLOOKUP($E6460,IGE_2018!$B$8:$Z$347,10,0)</f>
        <v>Bajo</v>
      </c>
    </row>
    <row r="6461" spans="1:13" x14ac:dyDescent="0.3">
      <c r="A6461" s="139">
        <f t="shared" si="6601"/>
        <v>170</v>
      </c>
      <c r="B6461" s="148">
        <f t="shared" si="6603"/>
        <v>33</v>
      </c>
      <c r="D6461" s="149" t="str">
        <f>+VLOOKUP($A6461,mUNICIPIOS!$B$4:$F$343,2,0)</f>
        <v>San Marcos</v>
      </c>
      <c r="E6461" s="149">
        <f>+VLOOKUP($A6461,mUNICIPIOS!$B$4:$F$343,3,0)</f>
        <v>1204</v>
      </c>
      <c r="F6461" s="149" t="str">
        <f>+VLOOKUP($A6461,mUNICIPIOS!$B$4:$F$343,4,0)</f>
        <v>Comitancillo</v>
      </c>
      <c r="G6461" s="139" t="str">
        <f t="shared" ref="G6461:K6461" si="6619">+G6423</f>
        <v>06</v>
      </c>
      <c r="H6461" t="str">
        <f t="shared" si="6619"/>
        <v>IGE</v>
      </c>
      <c r="I6461" t="str">
        <f t="shared" si="6619"/>
        <v>Índice de Gestión Estratégica</v>
      </c>
      <c r="J6461" t="str">
        <f t="shared" si="6619"/>
        <v>06-04</v>
      </c>
      <c r="K6461" t="str">
        <f t="shared" si="6619"/>
        <v>Institucionalización de la gestión ordenada del territorio</v>
      </c>
      <c r="L6461" s="150">
        <f>+VLOOKUP($E6461,IGE_2018!$B$8:$Z$347,12,0)</f>
        <v>0.5</v>
      </c>
      <c r="M6461" s="142" t="str">
        <f>+VLOOKUP($E6461,IGE_2018!$B$8:$Z$347,13,0)</f>
        <v>Medio</v>
      </c>
    </row>
    <row r="6462" spans="1:13" x14ac:dyDescent="0.3">
      <c r="A6462" s="139">
        <f t="shared" si="6601"/>
        <v>170</v>
      </c>
      <c r="B6462" s="148">
        <f t="shared" si="6603"/>
        <v>34</v>
      </c>
      <c r="D6462" s="149" t="str">
        <f>+VLOOKUP($A6462,mUNICIPIOS!$B$4:$F$343,2,0)</f>
        <v>San Marcos</v>
      </c>
      <c r="E6462" s="149">
        <f>+VLOOKUP($A6462,mUNICIPIOS!$B$4:$F$343,3,0)</f>
        <v>1204</v>
      </c>
      <c r="F6462" s="149" t="str">
        <f>+VLOOKUP($A6462,mUNICIPIOS!$B$4:$F$343,4,0)</f>
        <v>Comitancillo</v>
      </c>
      <c r="G6462" s="139" t="str">
        <f t="shared" ref="G6462:K6462" si="6620">+G6424</f>
        <v>06</v>
      </c>
      <c r="H6462" t="str">
        <f t="shared" si="6620"/>
        <v>IGE</v>
      </c>
      <c r="I6462" t="str">
        <f t="shared" si="6620"/>
        <v>Índice de Gestión Estratégica</v>
      </c>
      <c r="J6462" t="str">
        <f t="shared" si="6620"/>
        <v>06-05</v>
      </c>
      <c r="K6462" t="str">
        <f t="shared" si="6620"/>
        <v>Acciones para la gestión ordenada del territorio</v>
      </c>
      <c r="L6462" s="150">
        <f>+VLOOKUP($E6462,IGE_2018!$B$8:$Z$347,15,0)</f>
        <v>0.52000000000000024</v>
      </c>
      <c r="M6462" s="142" t="str">
        <f>+VLOOKUP($E6462,IGE_2018!$B$8:$Z$347,16,0)</f>
        <v>Medio</v>
      </c>
    </row>
    <row r="6463" spans="1:13" x14ac:dyDescent="0.3">
      <c r="A6463" s="139">
        <f t="shared" si="6601"/>
        <v>170</v>
      </c>
      <c r="B6463" s="148">
        <f t="shared" si="6603"/>
        <v>35</v>
      </c>
      <c r="D6463" s="149" t="str">
        <f>+VLOOKUP($A6463,mUNICIPIOS!$B$4:$F$343,2,0)</f>
        <v>San Marcos</v>
      </c>
      <c r="E6463" s="149">
        <f>+VLOOKUP($A6463,mUNICIPIOS!$B$4:$F$343,3,0)</f>
        <v>1204</v>
      </c>
      <c r="F6463" s="149" t="str">
        <f>+VLOOKUP($A6463,mUNICIPIOS!$B$4:$F$343,4,0)</f>
        <v>Comitancillo</v>
      </c>
      <c r="G6463" s="139" t="str">
        <f t="shared" ref="G6463:K6463" si="6621">+G6425</f>
        <v>06</v>
      </c>
      <c r="H6463" t="str">
        <f t="shared" si="6621"/>
        <v>IGE</v>
      </c>
      <c r="I6463" t="str">
        <f t="shared" si="6621"/>
        <v>Índice de Gestión Estratégica</v>
      </c>
      <c r="J6463" t="str">
        <f t="shared" si="6621"/>
        <v>06-06</v>
      </c>
      <c r="K6463" t="str">
        <f t="shared" si="6621"/>
        <v>Gestión de riesgo en la formulación de proyectos derivados de la planificación operativa anual</v>
      </c>
      <c r="L6463" s="150">
        <f>+VLOOKUP($E6463,IGE_2018!$B$8:$Z$347,18,0)</f>
        <v>0.92709966405375144</v>
      </c>
      <c r="M6463" s="142" t="str">
        <f>+VLOOKUP($E6463,IGE_2018!$B$8:$Z$347,19,0)</f>
        <v>Alto</v>
      </c>
    </row>
    <row r="6464" spans="1:13" x14ac:dyDescent="0.3">
      <c r="A6464" s="139">
        <f t="shared" si="6601"/>
        <v>170</v>
      </c>
      <c r="B6464" s="148">
        <f t="shared" si="6603"/>
        <v>36</v>
      </c>
      <c r="D6464" s="149" t="str">
        <f>+VLOOKUP($A6464,mUNICIPIOS!$B$4:$F$343,2,0)</f>
        <v>San Marcos</v>
      </c>
      <c r="E6464" s="149">
        <f>+VLOOKUP($A6464,mUNICIPIOS!$B$4:$F$343,3,0)</f>
        <v>1204</v>
      </c>
      <c r="F6464" s="149" t="str">
        <f>+VLOOKUP($A6464,mUNICIPIOS!$B$4:$F$343,4,0)</f>
        <v>Comitancillo</v>
      </c>
      <c r="G6464" s="139" t="str">
        <f t="shared" ref="G6464:K6464" si="6622">+G6426</f>
        <v>06</v>
      </c>
      <c r="H6464" t="str">
        <f t="shared" si="6622"/>
        <v>IGE</v>
      </c>
      <c r="I6464" t="str">
        <f t="shared" si="6622"/>
        <v>Índice de Gestión Estratégica</v>
      </c>
      <c r="J6464" t="str">
        <f t="shared" si="6622"/>
        <v>06-07</v>
      </c>
      <c r="K6464" t="str">
        <f t="shared" si="6622"/>
        <v>Ingresos por servicios ambientales en relación a los ingresos propios sin regalías</v>
      </c>
      <c r="L6464" s="150">
        <f>+VLOOKUP($E6464,IGE_2018!$B$8:$Z$347,21,0)</f>
        <v>2.0747373585262531E-3</v>
      </c>
      <c r="M6464" s="142" t="str">
        <f>+VLOOKUP($E6464,IGE_2018!$B$8:$Z$347,22,0)</f>
        <v>Bajo</v>
      </c>
    </row>
    <row r="6465" spans="1:13" x14ac:dyDescent="0.3">
      <c r="A6465" s="139">
        <f t="shared" si="6601"/>
        <v>170</v>
      </c>
      <c r="B6465" s="148">
        <f t="shared" si="6603"/>
        <v>37</v>
      </c>
      <c r="D6465" s="149" t="str">
        <f>+VLOOKUP($A6465,mUNICIPIOS!$B$4:$F$343,2,0)</f>
        <v>San Marcos</v>
      </c>
      <c r="E6465" s="149">
        <f>+VLOOKUP($A6465,mUNICIPIOS!$B$4:$F$343,3,0)</f>
        <v>1204</v>
      </c>
      <c r="F6465" s="149" t="str">
        <f>+VLOOKUP($A6465,mUNICIPIOS!$B$4:$F$343,4,0)</f>
        <v>Comitancillo</v>
      </c>
      <c r="G6465" s="139" t="str">
        <f t="shared" ref="G6465:K6465" si="6623">+G6427</f>
        <v>06</v>
      </c>
      <c r="H6465" t="str">
        <f t="shared" si="6623"/>
        <v>IGE</v>
      </c>
      <c r="I6465" t="str">
        <f t="shared" si="6623"/>
        <v>Índice de Gestión Estratégica</v>
      </c>
      <c r="J6465" t="str">
        <f t="shared" si="6623"/>
        <v>INDICE</v>
      </c>
      <c r="K6465">
        <f t="shared" si="6623"/>
        <v>0</v>
      </c>
      <c r="L6465" s="150">
        <f>+VLOOKUP($E6465,IGE_2018!$B$8:$Z$347,24,0)</f>
        <v>0.44817707321116612</v>
      </c>
      <c r="M6465" s="142" t="str">
        <f>+VLOOKUP($E6465,IGE_2018!$B$8:$Z$347,25,0)</f>
        <v>Medio</v>
      </c>
    </row>
    <row r="6466" spans="1:13" x14ac:dyDescent="0.3">
      <c r="A6466" s="139">
        <f t="shared" si="6601"/>
        <v>170</v>
      </c>
      <c r="B6466" s="148">
        <f t="shared" si="6603"/>
        <v>38</v>
      </c>
      <c r="D6466" s="149" t="str">
        <f>+VLOOKUP($A6466,mUNICIPIOS!$B$4:$F$343,2,0)</f>
        <v>San Marcos</v>
      </c>
      <c r="E6466" s="149">
        <f>+VLOOKUP($A6466,mUNICIPIOS!$B$4:$F$343,3,0)</f>
        <v>1204</v>
      </c>
      <c r="F6466" s="149" t="str">
        <f>+VLOOKUP($A6466,mUNICIPIOS!$B$4:$F$343,4,0)</f>
        <v>Comitancillo</v>
      </c>
      <c r="G6466" s="139" t="str">
        <f t="shared" ref="G6466:K6466" si="6624">+G6428</f>
        <v>RANKING</v>
      </c>
      <c r="H6466" t="str">
        <f t="shared" si="6624"/>
        <v>RGM</v>
      </c>
      <c r="I6466" t="str">
        <f t="shared" si="6624"/>
        <v>Ranking de la Gestión Municipal 2018</v>
      </c>
      <c r="J6466" t="str">
        <f t="shared" si="6624"/>
        <v>RANKING</v>
      </c>
      <c r="K6466">
        <f t="shared" si="6624"/>
        <v>0</v>
      </c>
      <c r="L6466" s="151">
        <f>+VLOOKUP($E6466,Resultados_generales!$C$8:$AE$347,27,0)</f>
        <v>0.41337026267581933</v>
      </c>
      <c r="M6466" t="str">
        <f>+VLOOKUP($E6466,Resultados_generales!$C$8:$AE$347,28,0)</f>
        <v>Medio</v>
      </c>
    </row>
    <row r="6467" spans="1:13" x14ac:dyDescent="0.3">
      <c r="A6467" s="139">
        <f t="shared" si="6601"/>
        <v>171</v>
      </c>
      <c r="B6467" s="148">
        <f t="shared" si="6603"/>
        <v>1</v>
      </c>
      <c r="D6467" s="149" t="str">
        <f>+VLOOKUP($A6467,mUNICIPIOS!$B$4:$F$343,2,0)</f>
        <v>San Marcos</v>
      </c>
      <c r="E6467" s="149">
        <f>+VLOOKUP($A6467,mUNICIPIOS!$B$4:$F$343,3,0)</f>
        <v>1205</v>
      </c>
      <c r="F6467" s="149" t="str">
        <f>+VLOOKUP($A6467,mUNICIPIOS!$B$4:$F$343,4,0)</f>
        <v>San Miguel Ixtahuacán</v>
      </c>
      <c r="G6467" s="139" t="str">
        <f t="shared" ref="G6467:K6467" si="6625">+G6429</f>
        <v>01</v>
      </c>
      <c r="H6467" t="str">
        <f t="shared" si="6625"/>
        <v>IPC</v>
      </c>
      <c r="I6467" t="str">
        <f t="shared" si="6625"/>
        <v>Índice de Participación Ciudadana</v>
      </c>
      <c r="J6467" t="str">
        <f t="shared" si="6625"/>
        <v>01-01</v>
      </c>
      <c r="K6467" t="str">
        <f t="shared" si="6625"/>
        <v>Número de reuniones del COMUDE en el año de la medición.</v>
      </c>
      <c r="L6467" s="150">
        <f>+VLOOKUP($E6467,IPC_2018!$B$8:$T$347,3,0)</f>
        <v>1</v>
      </c>
      <c r="M6467" s="142" t="str">
        <f>+VLOOKUP($E6467,IPC_2018!$B$8:$T$347,4,0)</f>
        <v>Alto</v>
      </c>
    </row>
    <row r="6468" spans="1:13" x14ac:dyDescent="0.3">
      <c r="A6468" s="139">
        <f t="shared" si="6601"/>
        <v>171</v>
      </c>
      <c r="B6468" s="148">
        <f t="shared" si="6603"/>
        <v>2</v>
      </c>
      <c r="D6468" s="149" t="str">
        <f>+VLOOKUP($A6468,mUNICIPIOS!$B$4:$F$343,2,0)</f>
        <v>San Marcos</v>
      </c>
      <c r="E6468" s="149">
        <f>+VLOOKUP($A6468,mUNICIPIOS!$B$4:$F$343,3,0)</f>
        <v>1205</v>
      </c>
      <c r="F6468" s="149" t="str">
        <f>+VLOOKUP($A6468,mUNICIPIOS!$B$4:$F$343,4,0)</f>
        <v>San Miguel Ixtahuacán</v>
      </c>
      <c r="G6468" s="139" t="str">
        <f t="shared" ref="G6468:K6468" si="6626">+G6430</f>
        <v>01</v>
      </c>
      <c r="H6468" t="str">
        <f t="shared" si="6626"/>
        <v>IPC</v>
      </c>
      <c r="I6468" t="str">
        <f t="shared" si="6626"/>
        <v>Índice de Participación Ciudadana</v>
      </c>
      <c r="J6468" t="str">
        <f t="shared" si="6626"/>
        <v>01-02</v>
      </c>
      <c r="K6468" t="str">
        <f t="shared" si="6626"/>
        <v>Participación de Alcaldes, Concejales y Síndicos determinados o designados en el COMUDE</v>
      </c>
      <c r="L6468" s="150">
        <f>+VLOOKUP($E6468,IPC_2018!$B$8:$T$347,6,0)</f>
        <v>0.92708333333333326</v>
      </c>
      <c r="M6468" s="142" t="str">
        <f>+VLOOKUP($E6468,IPC_2018!$B$8:$T$347,7,0)</f>
        <v>Alto</v>
      </c>
    </row>
    <row r="6469" spans="1:13" x14ac:dyDescent="0.3">
      <c r="A6469" s="139">
        <f t="shared" si="6601"/>
        <v>171</v>
      </c>
      <c r="B6469" s="148">
        <f t="shared" si="6603"/>
        <v>3</v>
      </c>
      <c r="D6469" s="149" t="str">
        <f>+VLOOKUP($A6469,mUNICIPIOS!$B$4:$F$343,2,0)</f>
        <v>San Marcos</v>
      </c>
      <c r="E6469" s="149">
        <f>+VLOOKUP($A6469,mUNICIPIOS!$B$4:$F$343,3,0)</f>
        <v>1205</v>
      </c>
      <c r="F6469" s="149" t="str">
        <f>+VLOOKUP($A6469,mUNICIPIOS!$B$4:$F$343,4,0)</f>
        <v>San Miguel Ixtahuacán</v>
      </c>
      <c r="G6469" s="139" t="str">
        <f t="shared" ref="G6469:K6469" si="6627">+G6431</f>
        <v>01</v>
      </c>
      <c r="H6469" t="str">
        <f t="shared" si="6627"/>
        <v>IPC</v>
      </c>
      <c r="I6469" t="str">
        <f t="shared" si="6627"/>
        <v>Índice de Participación Ciudadana</v>
      </c>
      <c r="J6469" t="str">
        <f t="shared" si="6627"/>
        <v>01-03</v>
      </c>
      <c r="K6469" t="str">
        <f t="shared" si="6627"/>
        <v>Participación  de organizaciones de jóvenes, mujeres, pueblos mayas, xincas, garífunas, y otras organizaciones en el Comude</v>
      </c>
      <c r="L6469" s="150">
        <f>+VLOOKUP($E6469,IPC_2018!$B$8:$T$347,9,0)</f>
        <v>0.18995433789954336</v>
      </c>
      <c r="M6469" s="142" t="str">
        <f>+VLOOKUP($E6469,IPC_2018!$B$8:$T$347,10,0)</f>
        <v>Bajo</v>
      </c>
    </row>
    <row r="6470" spans="1:13" x14ac:dyDescent="0.3">
      <c r="A6470" s="139">
        <f t="shared" si="6601"/>
        <v>171</v>
      </c>
      <c r="B6470" s="148">
        <f t="shared" si="6603"/>
        <v>4</v>
      </c>
      <c r="D6470" s="149" t="str">
        <f>+VLOOKUP($A6470,mUNICIPIOS!$B$4:$F$343,2,0)</f>
        <v>San Marcos</v>
      </c>
      <c r="E6470" s="149">
        <f>+VLOOKUP($A6470,mUNICIPIOS!$B$4:$F$343,3,0)</f>
        <v>1205</v>
      </c>
      <c r="F6470" s="149" t="str">
        <f>+VLOOKUP($A6470,mUNICIPIOS!$B$4:$F$343,4,0)</f>
        <v>San Miguel Ixtahuacán</v>
      </c>
      <c r="G6470" s="139" t="str">
        <f t="shared" ref="G6470:K6470" si="6628">+G6432</f>
        <v>01</v>
      </c>
      <c r="H6470" t="str">
        <f t="shared" si="6628"/>
        <v>IPC</v>
      </c>
      <c r="I6470" t="str">
        <f t="shared" si="6628"/>
        <v>Índice de Participación Ciudadana</v>
      </c>
      <c r="J6470" t="str">
        <f t="shared" si="6628"/>
        <v>01-04</v>
      </c>
      <c r="K6470" t="str">
        <f t="shared" si="6628"/>
        <v>Representatividad territorial del Comude.</v>
      </c>
      <c r="L6470" s="150">
        <f>+VLOOKUP($E6470,IPC_2018!$B$8:$T$347,12,0)</f>
        <v>0.76769230769230767</v>
      </c>
      <c r="M6470" s="142" t="str">
        <f>+VLOOKUP($E6470,IPC_2018!$B$8:$T$347,13,0)</f>
        <v>Medio alto</v>
      </c>
    </row>
    <row r="6471" spans="1:13" x14ac:dyDescent="0.3">
      <c r="A6471" s="139">
        <f t="shared" si="6601"/>
        <v>171</v>
      </c>
      <c r="B6471" s="148">
        <f t="shared" si="6603"/>
        <v>5</v>
      </c>
      <c r="D6471" s="149" t="str">
        <f>+VLOOKUP($A6471,mUNICIPIOS!$B$4:$F$343,2,0)</f>
        <v>San Marcos</v>
      </c>
      <c r="E6471" s="149">
        <f>+VLOOKUP($A6471,mUNICIPIOS!$B$4:$F$343,3,0)</f>
        <v>1205</v>
      </c>
      <c r="F6471" s="149" t="str">
        <f>+VLOOKUP($A6471,mUNICIPIOS!$B$4:$F$343,4,0)</f>
        <v>San Miguel Ixtahuacán</v>
      </c>
      <c r="G6471" s="139" t="str">
        <f t="shared" ref="G6471:K6471" si="6629">+G6433</f>
        <v>01</v>
      </c>
      <c r="H6471" t="str">
        <f t="shared" si="6629"/>
        <v>IPC</v>
      </c>
      <c r="I6471" t="str">
        <f t="shared" si="6629"/>
        <v>Índice de Participación Ciudadana</v>
      </c>
      <c r="J6471" t="str">
        <f t="shared" si="6629"/>
        <v>01-05</v>
      </c>
      <c r="K6471" t="str">
        <f t="shared" si="6629"/>
        <v>Funcionamiento del Comude</v>
      </c>
      <c r="L6471" s="150">
        <f>+VLOOKUP($E6471,IPC_2018!$B$8:$T$347,15,0)</f>
        <v>0.9211572441417516</v>
      </c>
      <c r="M6471" s="142" t="str">
        <f>+VLOOKUP($E6471,IPC_2018!$B$8:$T$347,16,0)</f>
        <v>Alto</v>
      </c>
    </row>
    <row r="6472" spans="1:13" x14ac:dyDescent="0.3">
      <c r="A6472" s="139">
        <f t="shared" si="6601"/>
        <v>171</v>
      </c>
      <c r="B6472" s="148">
        <f t="shared" si="6603"/>
        <v>6</v>
      </c>
      <c r="D6472" s="149" t="str">
        <f>+VLOOKUP($A6472,mUNICIPIOS!$B$4:$F$343,2,0)</f>
        <v>San Marcos</v>
      </c>
      <c r="E6472" s="149">
        <f>+VLOOKUP($A6472,mUNICIPIOS!$B$4:$F$343,3,0)</f>
        <v>1205</v>
      </c>
      <c r="F6472" s="149" t="str">
        <f>+VLOOKUP($A6472,mUNICIPIOS!$B$4:$F$343,4,0)</f>
        <v>San Miguel Ixtahuacán</v>
      </c>
      <c r="G6472" s="139" t="str">
        <f t="shared" ref="G6472:K6472" si="6630">+G6434</f>
        <v>01</v>
      </c>
      <c r="H6472" t="str">
        <f t="shared" si="6630"/>
        <v>IPC</v>
      </c>
      <c r="I6472" t="str">
        <f t="shared" si="6630"/>
        <v>Índice de Participación Ciudadana</v>
      </c>
      <c r="J6472" t="str">
        <f t="shared" si="6630"/>
        <v>INDICE</v>
      </c>
      <c r="K6472">
        <f t="shared" si="6630"/>
        <v>0</v>
      </c>
      <c r="L6472" s="150">
        <f>+VLOOKUP($E6472,IPC_2018!$B$8:$T$347,18,0)</f>
        <v>0.82270600012670703</v>
      </c>
      <c r="M6472" s="142" t="str">
        <f>+VLOOKUP($E6472,IPC_2018!$B$8:$T$347,19,0)</f>
        <v>Alto</v>
      </c>
    </row>
    <row r="6473" spans="1:13" x14ac:dyDescent="0.3">
      <c r="A6473" s="139">
        <f t="shared" si="6601"/>
        <v>171</v>
      </c>
      <c r="B6473" s="148">
        <f t="shared" si="6603"/>
        <v>7</v>
      </c>
      <c r="D6473" s="149" t="str">
        <f>+VLOOKUP($A6473,mUNICIPIOS!$B$4:$F$343,2,0)</f>
        <v>San Marcos</v>
      </c>
      <c r="E6473" s="149">
        <f>+VLOOKUP($A6473,mUNICIPIOS!$B$4:$F$343,3,0)</f>
        <v>1205</v>
      </c>
      <c r="F6473" s="149" t="str">
        <f>+VLOOKUP($A6473,mUNICIPIOS!$B$4:$F$343,4,0)</f>
        <v>San Miguel Ixtahuacán</v>
      </c>
      <c r="G6473" s="139" t="str">
        <f t="shared" ref="G6473:K6473" si="6631">+G6435</f>
        <v>02</v>
      </c>
      <c r="H6473" t="str">
        <f t="shared" si="6631"/>
        <v>IIC</v>
      </c>
      <c r="I6473" t="str">
        <f t="shared" si="6631"/>
        <v>Índice de Información a la Ciudadanía</v>
      </c>
      <c r="J6473" t="str">
        <f t="shared" si="6631"/>
        <v>02-01</v>
      </c>
      <c r="K6473" t="str">
        <f t="shared" si="6631"/>
        <v>Rendición de cuentas cuatrimestral y anual al Comude enfocadas en resultados.</v>
      </c>
      <c r="L6473" s="150">
        <f>+VLOOKUP($E6473,IIC_2018!$B$8:$Q$347,3,0)</f>
        <v>0.8666666666666667</v>
      </c>
      <c r="M6473" s="142" t="str">
        <f>+VLOOKUP($E6473,IIC_2018!$B$8:$Q$347,4,0)</f>
        <v>Alto</v>
      </c>
    </row>
    <row r="6474" spans="1:13" x14ac:dyDescent="0.3">
      <c r="A6474" s="139">
        <f t="shared" si="6601"/>
        <v>171</v>
      </c>
      <c r="B6474" s="148">
        <f t="shared" si="6603"/>
        <v>8</v>
      </c>
      <c r="D6474" s="149" t="str">
        <f>+VLOOKUP($A6474,mUNICIPIOS!$B$4:$F$343,2,0)</f>
        <v>San Marcos</v>
      </c>
      <c r="E6474" s="149">
        <f>+VLOOKUP($A6474,mUNICIPIOS!$B$4:$F$343,3,0)</f>
        <v>1205</v>
      </c>
      <c r="F6474" s="149" t="str">
        <f>+VLOOKUP($A6474,mUNICIPIOS!$B$4:$F$343,4,0)</f>
        <v>San Miguel Ixtahuacán</v>
      </c>
      <c r="G6474" s="139" t="str">
        <f t="shared" ref="G6474:K6474" si="6632">+G6436</f>
        <v>02</v>
      </c>
      <c r="H6474" t="str">
        <f t="shared" si="6632"/>
        <v>IIC</v>
      </c>
      <c r="I6474" t="str">
        <f t="shared" si="6632"/>
        <v>Índice de Información a la Ciudadanía</v>
      </c>
      <c r="J6474" t="str">
        <f t="shared" si="6632"/>
        <v>02-02</v>
      </c>
      <c r="K6474" t="str">
        <f t="shared" si="6632"/>
        <v>Información presupuestaria y otra información brindada a la ciudadanía disponible en medios locales de comunicación.</v>
      </c>
      <c r="L6474" s="150">
        <f>+VLOOKUP($E6474,IIC_2018!$B$8:$Q$347,6,0)</f>
        <v>0.375</v>
      </c>
      <c r="M6474" s="142" t="str">
        <f>+VLOOKUP($E6474,IIC_2018!$B$8:$Q$347,7,0)</f>
        <v>Medio bajo</v>
      </c>
    </row>
    <row r="6475" spans="1:13" x14ac:dyDescent="0.3">
      <c r="A6475" s="139">
        <f t="shared" si="6601"/>
        <v>171</v>
      </c>
      <c r="B6475" s="148">
        <f t="shared" si="6603"/>
        <v>9</v>
      </c>
      <c r="D6475" s="149" t="str">
        <f>+VLOOKUP($A6475,mUNICIPIOS!$B$4:$F$343,2,0)</f>
        <v>San Marcos</v>
      </c>
      <c r="E6475" s="149">
        <f>+VLOOKUP($A6475,mUNICIPIOS!$B$4:$F$343,3,0)</f>
        <v>1205</v>
      </c>
      <c r="F6475" s="149" t="str">
        <f>+VLOOKUP($A6475,mUNICIPIOS!$B$4:$F$343,4,0)</f>
        <v>San Miguel Ixtahuacán</v>
      </c>
      <c r="G6475" s="139" t="str">
        <f t="shared" ref="G6475:K6475" si="6633">+G6437</f>
        <v>02</v>
      </c>
      <c r="H6475" t="str">
        <f t="shared" si="6633"/>
        <v>IIC</v>
      </c>
      <c r="I6475" t="str">
        <f t="shared" si="6633"/>
        <v>Índice de Información a la Ciudadanía</v>
      </c>
      <c r="J6475" t="str">
        <f t="shared" si="6633"/>
        <v>02-03</v>
      </c>
      <c r="K6475" t="str">
        <f t="shared" si="6633"/>
        <v>Información pública de oficio actualizada y disponible de acuerdo a la LAIP y uso de internet.</v>
      </c>
      <c r="L6475" s="150">
        <f>+VLOOKUP($E6475,IIC_2018!$B$8:$Q$347,9,0)</f>
        <v>0.95999999999999985</v>
      </c>
      <c r="M6475" s="142" t="str">
        <f>+VLOOKUP($E6475,IIC_2018!$B$8:$Q$347,10,0)</f>
        <v>Alto</v>
      </c>
    </row>
    <row r="6476" spans="1:13" x14ac:dyDescent="0.3">
      <c r="A6476" s="139">
        <f t="shared" si="6601"/>
        <v>171</v>
      </c>
      <c r="B6476" s="148">
        <f t="shared" si="6603"/>
        <v>10</v>
      </c>
      <c r="D6476" s="149" t="str">
        <f>+VLOOKUP($A6476,mUNICIPIOS!$B$4:$F$343,2,0)</f>
        <v>San Marcos</v>
      </c>
      <c r="E6476" s="149">
        <f>+VLOOKUP($A6476,mUNICIPIOS!$B$4:$F$343,3,0)</f>
        <v>1205</v>
      </c>
      <c r="F6476" s="149" t="str">
        <f>+VLOOKUP($A6476,mUNICIPIOS!$B$4:$F$343,4,0)</f>
        <v>San Miguel Ixtahuacán</v>
      </c>
      <c r="G6476" s="139" t="str">
        <f t="shared" ref="G6476:K6476" si="6634">+G6438</f>
        <v>02</v>
      </c>
      <c r="H6476" t="str">
        <f t="shared" si="6634"/>
        <v>IIC</v>
      </c>
      <c r="I6476" t="str">
        <f t="shared" si="6634"/>
        <v>Índice de Información a la Ciudadanía</v>
      </c>
      <c r="J6476" t="str">
        <f t="shared" si="6634"/>
        <v>02-04</v>
      </c>
      <c r="K6476" t="str">
        <f t="shared" si="6634"/>
        <v>Relación del monto contratado por medio de Guate compras con el total del presupuesto de egresos vigente.</v>
      </c>
      <c r="L6476" s="150">
        <f>+VLOOKUP($E6476,IIC_2018!$B$8:$Q$347,12,0)</f>
        <v>0.44853987215314217</v>
      </c>
      <c r="M6476" s="142" t="str">
        <f>+VLOOKUP($E6476,IIC_2018!$B$8:$Q$347,13,0)</f>
        <v>Medio</v>
      </c>
    </row>
    <row r="6477" spans="1:13" x14ac:dyDescent="0.3">
      <c r="A6477" s="139">
        <f t="shared" si="6601"/>
        <v>171</v>
      </c>
      <c r="B6477" s="148">
        <f t="shared" si="6603"/>
        <v>11</v>
      </c>
      <c r="D6477" s="149" t="str">
        <f>+VLOOKUP($A6477,mUNICIPIOS!$B$4:$F$343,2,0)</f>
        <v>San Marcos</v>
      </c>
      <c r="E6477" s="149">
        <f>+VLOOKUP($A6477,mUNICIPIOS!$B$4:$F$343,3,0)</f>
        <v>1205</v>
      </c>
      <c r="F6477" s="149" t="str">
        <f>+VLOOKUP($A6477,mUNICIPIOS!$B$4:$F$343,4,0)</f>
        <v>San Miguel Ixtahuacán</v>
      </c>
      <c r="G6477" s="139" t="str">
        <f t="shared" ref="G6477:K6477" si="6635">+G6439</f>
        <v>02</v>
      </c>
      <c r="H6477" t="str">
        <f t="shared" si="6635"/>
        <v>IIC</v>
      </c>
      <c r="I6477" t="str">
        <f t="shared" si="6635"/>
        <v>Índice de Información a la Ciudadanía</v>
      </c>
      <c r="J6477" t="str">
        <f t="shared" si="6635"/>
        <v>INDICE</v>
      </c>
      <c r="K6477">
        <f t="shared" si="6635"/>
        <v>0</v>
      </c>
      <c r="L6477" s="150">
        <f>+VLOOKUP($E6477,IIC_2018!$B$8:$Q$347,15,0)</f>
        <v>0.66255163470495226</v>
      </c>
      <c r="M6477" s="142" t="str">
        <f>+VLOOKUP($E6477,IIC_2018!$B$8:$Q$347,16,0)</f>
        <v>Medio alto</v>
      </c>
    </row>
    <row r="6478" spans="1:13" x14ac:dyDescent="0.3">
      <c r="A6478" s="139">
        <f t="shared" si="6601"/>
        <v>171</v>
      </c>
      <c r="B6478" s="148">
        <f t="shared" si="6603"/>
        <v>12</v>
      </c>
      <c r="D6478" s="149" t="str">
        <f>+VLOOKUP($A6478,mUNICIPIOS!$B$4:$F$343,2,0)</f>
        <v>San Marcos</v>
      </c>
      <c r="E6478" s="149">
        <f>+VLOOKUP($A6478,mUNICIPIOS!$B$4:$F$343,3,0)</f>
        <v>1205</v>
      </c>
      <c r="F6478" s="149" t="str">
        <f>+VLOOKUP($A6478,mUNICIPIOS!$B$4:$F$343,4,0)</f>
        <v>San Miguel Ixtahuacán</v>
      </c>
      <c r="G6478" s="139" t="str">
        <f t="shared" ref="G6478:K6478" si="6636">+G6440</f>
        <v>03</v>
      </c>
      <c r="H6478" t="str">
        <f t="shared" si="6636"/>
        <v>ISP</v>
      </c>
      <c r="I6478" t="str">
        <f t="shared" si="6636"/>
        <v>Índice de Servicios Públicos</v>
      </c>
      <c r="J6478" t="str">
        <f t="shared" si="6636"/>
        <v>03-01</v>
      </c>
      <c r="K6478" t="str">
        <f t="shared" si="6636"/>
        <v>Cobertura del servicio público de agua</v>
      </c>
      <c r="L6478" s="150">
        <f>+VLOOKUP($E6478,ISP_2018!$B$8:$T$347,3,0)</f>
        <v>0</v>
      </c>
      <c r="M6478" s="142" t="str">
        <f>+VLOOKUP($E6478,ISP_2018!$B$8:$T$347,4,0)</f>
        <v>Bajo</v>
      </c>
    </row>
    <row r="6479" spans="1:13" x14ac:dyDescent="0.3">
      <c r="A6479" s="139">
        <f t="shared" si="6601"/>
        <v>171</v>
      </c>
      <c r="B6479" s="148">
        <f t="shared" si="6603"/>
        <v>13</v>
      </c>
      <c r="D6479" s="149" t="str">
        <f>+VLOOKUP($A6479,mUNICIPIOS!$B$4:$F$343,2,0)</f>
        <v>San Marcos</v>
      </c>
      <c r="E6479" s="149">
        <f>+VLOOKUP($A6479,mUNICIPIOS!$B$4:$F$343,3,0)</f>
        <v>1205</v>
      </c>
      <c r="F6479" s="149" t="str">
        <f>+VLOOKUP($A6479,mUNICIPIOS!$B$4:$F$343,4,0)</f>
        <v>San Miguel Ixtahuacán</v>
      </c>
      <c r="G6479" s="139" t="str">
        <f t="shared" ref="G6479:K6479" si="6637">+G6441</f>
        <v>03</v>
      </c>
      <c r="H6479" t="str">
        <f t="shared" si="6637"/>
        <v>ISP</v>
      </c>
      <c r="I6479" t="str">
        <f t="shared" si="6637"/>
        <v>Índice de Servicios Públicos</v>
      </c>
      <c r="J6479" t="str">
        <f t="shared" si="6637"/>
        <v>03-02</v>
      </c>
      <c r="K6479" t="str">
        <f t="shared" si="6637"/>
        <v>Control de la calidad del servicio público de agua</v>
      </c>
      <c r="L6479" s="150">
        <f>+VLOOKUP($E6479,ISP_2018!$B$8:$T$347,6,0)</f>
        <v>0</v>
      </c>
      <c r="M6479" s="142" t="str">
        <f>+VLOOKUP($E6479,ISP_2018!$B$8:$T$347,7,0)</f>
        <v>Bajo</v>
      </c>
    </row>
    <row r="6480" spans="1:13" x14ac:dyDescent="0.3">
      <c r="A6480" s="139">
        <f t="shared" si="6601"/>
        <v>171</v>
      </c>
      <c r="B6480" s="148">
        <f t="shared" si="6603"/>
        <v>14</v>
      </c>
      <c r="D6480" s="149" t="str">
        <f>+VLOOKUP($A6480,mUNICIPIOS!$B$4:$F$343,2,0)</f>
        <v>San Marcos</v>
      </c>
      <c r="E6480" s="149">
        <f>+VLOOKUP($A6480,mUNICIPIOS!$B$4:$F$343,3,0)</f>
        <v>1205</v>
      </c>
      <c r="F6480" s="149" t="str">
        <f>+VLOOKUP($A6480,mUNICIPIOS!$B$4:$F$343,4,0)</f>
        <v>San Miguel Ixtahuacán</v>
      </c>
      <c r="G6480" s="139" t="str">
        <f t="shared" ref="G6480:K6480" si="6638">+G6442</f>
        <v>03</v>
      </c>
      <c r="H6480" t="str">
        <f t="shared" si="6638"/>
        <v>ISP</v>
      </c>
      <c r="I6480" t="str">
        <f t="shared" si="6638"/>
        <v>Índice de Servicios Públicos</v>
      </c>
      <c r="J6480" t="str">
        <f t="shared" si="6638"/>
        <v>03-03</v>
      </c>
      <c r="K6480" t="str">
        <f t="shared" si="6638"/>
        <v>Disposición  y tratamiento  de aguas residuales</v>
      </c>
      <c r="L6480" s="150">
        <f>+VLOOKUP($E6480,ISP_2018!$B$8:$T$347,9,0)</f>
        <v>0.2276707643009393</v>
      </c>
      <c r="M6480" s="142" t="str">
        <f>+VLOOKUP($E6480,ISP_2018!$B$8:$T$347,10,0)</f>
        <v>Medio bajo</v>
      </c>
    </row>
    <row r="6481" spans="1:13" x14ac:dyDescent="0.3">
      <c r="A6481" s="139">
        <f t="shared" si="6601"/>
        <v>171</v>
      </c>
      <c r="B6481" s="148">
        <f t="shared" si="6603"/>
        <v>15</v>
      </c>
      <c r="D6481" s="149" t="str">
        <f>+VLOOKUP($A6481,mUNICIPIOS!$B$4:$F$343,2,0)</f>
        <v>San Marcos</v>
      </c>
      <c r="E6481" s="149">
        <f>+VLOOKUP($A6481,mUNICIPIOS!$B$4:$F$343,3,0)</f>
        <v>1205</v>
      </c>
      <c r="F6481" s="149" t="str">
        <f>+VLOOKUP($A6481,mUNICIPIOS!$B$4:$F$343,4,0)</f>
        <v>San Miguel Ixtahuacán</v>
      </c>
      <c r="G6481" s="139" t="str">
        <f t="shared" ref="G6481:K6481" si="6639">+G6443</f>
        <v>03</v>
      </c>
      <c r="H6481" t="str">
        <f t="shared" si="6639"/>
        <v>ISP</v>
      </c>
      <c r="I6481" t="str">
        <f t="shared" si="6639"/>
        <v>Índice de Servicios Públicos</v>
      </c>
      <c r="J6481" t="str">
        <f t="shared" si="6639"/>
        <v>03-04</v>
      </c>
      <c r="K6481" t="str">
        <f t="shared" si="6639"/>
        <v>Gestión y manejo de los residuos y desechos sólidos</v>
      </c>
      <c r="L6481" s="150">
        <f>+VLOOKUP($E6481,ISP_2018!$B$8:$T$347,12,0)</f>
        <v>6.4431234447969304E-2</v>
      </c>
      <c r="M6481" s="142" t="str">
        <f>+VLOOKUP($E6481,ISP_2018!$B$8:$T$347,13,0)</f>
        <v>Bajo</v>
      </c>
    </row>
    <row r="6482" spans="1:13" x14ac:dyDescent="0.3">
      <c r="A6482" s="139">
        <f t="shared" si="6601"/>
        <v>171</v>
      </c>
      <c r="B6482" s="148">
        <f t="shared" si="6603"/>
        <v>16</v>
      </c>
      <c r="D6482" s="149" t="str">
        <f>+VLOOKUP($A6482,mUNICIPIOS!$B$4:$F$343,2,0)</f>
        <v>San Marcos</v>
      </c>
      <c r="E6482" s="149">
        <f>+VLOOKUP($A6482,mUNICIPIOS!$B$4:$F$343,3,0)</f>
        <v>1205</v>
      </c>
      <c r="F6482" s="149" t="str">
        <f>+VLOOKUP($A6482,mUNICIPIOS!$B$4:$F$343,4,0)</f>
        <v>San Miguel Ixtahuacán</v>
      </c>
      <c r="G6482" s="139" t="str">
        <f t="shared" ref="G6482:K6482" si="6640">+G6444</f>
        <v>03</v>
      </c>
      <c r="H6482" t="str">
        <f t="shared" si="6640"/>
        <v>ISP</v>
      </c>
      <c r="I6482" t="str">
        <f t="shared" si="6640"/>
        <v>Índice de Servicios Públicos</v>
      </c>
      <c r="J6482" t="str">
        <f t="shared" si="6640"/>
        <v>03-05</v>
      </c>
      <c r="K6482" t="str">
        <f t="shared" si="6640"/>
        <v>Gestión de servicios públicos municipales</v>
      </c>
      <c r="L6482" s="150">
        <f>+VLOOKUP($E6482,ISP_2018!$B$8:$T$347,15,0)</f>
        <v>0.36021505376344093</v>
      </c>
      <c r="M6482" s="142" t="str">
        <f>+VLOOKUP($E6482,ISP_2018!$B$8:$T$347,16,0)</f>
        <v>Medio bajo</v>
      </c>
    </row>
    <row r="6483" spans="1:13" x14ac:dyDescent="0.3">
      <c r="A6483" s="139">
        <f t="shared" si="6601"/>
        <v>171</v>
      </c>
      <c r="B6483" s="148">
        <f t="shared" si="6603"/>
        <v>17</v>
      </c>
      <c r="D6483" s="149" t="str">
        <f>+VLOOKUP($A6483,mUNICIPIOS!$B$4:$F$343,2,0)</f>
        <v>San Marcos</v>
      </c>
      <c r="E6483" s="149">
        <f>+VLOOKUP($A6483,mUNICIPIOS!$B$4:$F$343,3,0)</f>
        <v>1205</v>
      </c>
      <c r="F6483" s="149" t="str">
        <f>+VLOOKUP($A6483,mUNICIPIOS!$B$4:$F$343,4,0)</f>
        <v>San Miguel Ixtahuacán</v>
      </c>
      <c r="G6483" s="139" t="str">
        <f t="shared" ref="G6483:K6483" si="6641">+G6445</f>
        <v>03</v>
      </c>
      <c r="H6483" t="str">
        <f t="shared" si="6641"/>
        <v>ISP</v>
      </c>
      <c r="I6483" t="str">
        <f t="shared" si="6641"/>
        <v>Índice de Servicios Públicos</v>
      </c>
      <c r="J6483" t="str">
        <f t="shared" si="6641"/>
        <v>INDICE</v>
      </c>
      <c r="K6483">
        <f t="shared" si="6641"/>
        <v>0</v>
      </c>
      <c r="L6483" s="150">
        <f>+VLOOKUP($E6483,ISP_2018!$B$8:$T$347,18,0)</f>
        <v>0.1304634105024699</v>
      </c>
      <c r="M6483" s="142" t="str">
        <f>+VLOOKUP($E6483,ISP_2018!$B$8:$T$347,19,0)</f>
        <v>Bajo</v>
      </c>
    </row>
    <row r="6484" spans="1:13" x14ac:dyDescent="0.3">
      <c r="A6484" s="139">
        <f t="shared" si="6601"/>
        <v>171</v>
      </c>
      <c r="B6484" s="148">
        <f t="shared" si="6603"/>
        <v>18</v>
      </c>
      <c r="D6484" s="149" t="str">
        <f>+VLOOKUP($A6484,mUNICIPIOS!$B$4:$F$343,2,0)</f>
        <v>San Marcos</v>
      </c>
      <c r="E6484" s="149">
        <f>+VLOOKUP($A6484,mUNICIPIOS!$B$4:$F$343,3,0)</f>
        <v>1205</v>
      </c>
      <c r="F6484" s="149" t="str">
        <f>+VLOOKUP($A6484,mUNICIPIOS!$B$4:$F$343,4,0)</f>
        <v>San Miguel Ixtahuacán</v>
      </c>
      <c r="G6484" s="139" t="str">
        <f t="shared" ref="G6484:K6484" si="6642">+G6446</f>
        <v>04</v>
      </c>
      <c r="H6484" t="str">
        <f t="shared" si="6642"/>
        <v>IGA</v>
      </c>
      <c r="I6484" t="str">
        <f t="shared" si="6642"/>
        <v>Índice de Gestión Administrativa</v>
      </c>
      <c r="J6484" t="str">
        <f t="shared" si="6642"/>
        <v>04-01</v>
      </c>
      <c r="K6484" t="str">
        <f t="shared" si="6642"/>
        <v>Existencia de elementos de atención municipal orientada al vecino</v>
      </c>
      <c r="L6484" s="150">
        <f>+VLOOKUP($E6484,IGA_2018!$B$8:$N$347,3,0)</f>
        <v>0.25</v>
      </c>
      <c r="M6484" s="142" t="str">
        <f>+VLOOKUP($E6484,IGA_2018!$B$8:$N$347,4,0)</f>
        <v>Medio bajo</v>
      </c>
    </row>
    <row r="6485" spans="1:13" x14ac:dyDescent="0.3">
      <c r="A6485" s="139">
        <f t="shared" si="6601"/>
        <v>171</v>
      </c>
      <c r="B6485" s="148">
        <f t="shared" si="6603"/>
        <v>19</v>
      </c>
      <c r="D6485" s="149" t="str">
        <f>+VLOOKUP($A6485,mUNICIPIOS!$B$4:$F$343,2,0)</f>
        <v>San Marcos</v>
      </c>
      <c r="E6485" s="149">
        <f>+VLOOKUP($A6485,mUNICIPIOS!$B$4:$F$343,3,0)</f>
        <v>1205</v>
      </c>
      <c r="F6485" s="149" t="str">
        <f>+VLOOKUP($A6485,mUNICIPIOS!$B$4:$F$343,4,0)</f>
        <v>San Miguel Ixtahuacán</v>
      </c>
      <c r="G6485" s="139" t="str">
        <f t="shared" ref="G6485:K6485" si="6643">+G6447</f>
        <v>04</v>
      </c>
      <c r="H6485" t="str">
        <f t="shared" si="6643"/>
        <v>IGA</v>
      </c>
      <c r="I6485" t="str">
        <f t="shared" si="6643"/>
        <v>Índice de Gestión Administrativa</v>
      </c>
      <c r="J6485" t="str">
        <f t="shared" si="6643"/>
        <v>04-02</v>
      </c>
      <c r="K6485" t="str">
        <f t="shared" si="6643"/>
        <v>Gestión del recurso humano.</v>
      </c>
      <c r="L6485" s="150">
        <f>+VLOOKUP($E6485,IGA_2018!$B$8:$N$347,6,0)</f>
        <v>0.73934165242432071</v>
      </c>
      <c r="M6485" s="142" t="str">
        <f>+VLOOKUP($E6485,IGA_2018!$B$8:$N$347,7,0)</f>
        <v>Medio alto</v>
      </c>
    </row>
    <row r="6486" spans="1:13" x14ac:dyDescent="0.3">
      <c r="A6486" s="139">
        <f t="shared" si="6601"/>
        <v>171</v>
      </c>
      <c r="B6486" s="148">
        <f t="shared" si="6603"/>
        <v>20</v>
      </c>
      <c r="D6486" s="149" t="str">
        <f>+VLOOKUP($A6486,mUNICIPIOS!$B$4:$F$343,2,0)</f>
        <v>San Marcos</v>
      </c>
      <c r="E6486" s="149">
        <f>+VLOOKUP($A6486,mUNICIPIOS!$B$4:$F$343,3,0)</f>
        <v>1205</v>
      </c>
      <c r="F6486" s="149" t="str">
        <f>+VLOOKUP($A6486,mUNICIPIOS!$B$4:$F$343,4,0)</f>
        <v>San Miguel Ixtahuacán</v>
      </c>
      <c r="G6486" s="139" t="str">
        <f t="shared" ref="G6486:K6486" si="6644">+G6448</f>
        <v>04</v>
      </c>
      <c r="H6486" t="str">
        <f t="shared" si="6644"/>
        <v>IGA</v>
      </c>
      <c r="I6486" t="str">
        <f t="shared" si="6644"/>
        <v>Índice de Gestión Administrativa</v>
      </c>
      <c r="J6486" t="str">
        <f t="shared" si="6644"/>
        <v>04-03</v>
      </c>
      <c r="K6486" t="str">
        <f t="shared" si="6644"/>
        <v>Existencia de oficinas municipales con instrumentos de gestión.</v>
      </c>
      <c r="L6486" s="150">
        <f>+VLOOKUP($E6486,IGA_2018!$B$8:$N$347,9,0)</f>
        <v>0.5714285714285714</v>
      </c>
      <c r="M6486" s="142" t="str">
        <f>+VLOOKUP($E6486,IGA_2018!$B$8:$N$347,10,0)</f>
        <v>Medio</v>
      </c>
    </row>
    <row r="6487" spans="1:13" x14ac:dyDescent="0.3">
      <c r="A6487" s="139">
        <f t="shared" si="6601"/>
        <v>171</v>
      </c>
      <c r="B6487" s="148">
        <f t="shared" si="6603"/>
        <v>21</v>
      </c>
      <c r="D6487" s="149" t="str">
        <f>+VLOOKUP($A6487,mUNICIPIOS!$B$4:$F$343,2,0)</f>
        <v>San Marcos</v>
      </c>
      <c r="E6487" s="149">
        <f>+VLOOKUP($A6487,mUNICIPIOS!$B$4:$F$343,3,0)</f>
        <v>1205</v>
      </c>
      <c r="F6487" s="149" t="str">
        <f>+VLOOKUP($A6487,mUNICIPIOS!$B$4:$F$343,4,0)</f>
        <v>San Miguel Ixtahuacán</v>
      </c>
      <c r="G6487" s="139" t="str">
        <f t="shared" ref="G6487:K6487" si="6645">+G6449</f>
        <v>04</v>
      </c>
      <c r="H6487" t="str">
        <f t="shared" si="6645"/>
        <v>IGA</v>
      </c>
      <c r="I6487" t="str">
        <f t="shared" si="6645"/>
        <v>Índice de Gestión Administrativa</v>
      </c>
      <c r="J6487" t="str">
        <f t="shared" si="6645"/>
        <v>INDICE</v>
      </c>
      <c r="K6487">
        <f t="shared" si="6645"/>
        <v>0</v>
      </c>
      <c r="L6487" s="150">
        <f>+VLOOKUP($E6487,IGA_2018!$B$8:$N$347,12,0)</f>
        <v>0.53376957834851224</v>
      </c>
      <c r="M6487" s="142" t="str">
        <f>+VLOOKUP($E6487,IGA_2018!$B$8:$N$347,13,0)</f>
        <v>Medio</v>
      </c>
    </row>
    <row r="6488" spans="1:13" x14ac:dyDescent="0.3">
      <c r="A6488" s="139">
        <f t="shared" si="6601"/>
        <v>171</v>
      </c>
      <c r="B6488" s="148">
        <f t="shared" si="6603"/>
        <v>22</v>
      </c>
      <c r="D6488" s="149" t="str">
        <f>+VLOOKUP($A6488,mUNICIPIOS!$B$4:$F$343,2,0)</f>
        <v>San Marcos</v>
      </c>
      <c r="E6488" s="149">
        <f>+VLOOKUP($A6488,mUNICIPIOS!$B$4:$F$343,3,0)</f>
        <v>1205</v>
      </c>
      <c r="F6488" s="149" t="str">
        <f>+VLOOKUP($A6488,mUNICIPIOS!$B$4:$F$343,4,0)</f>
        <v>San Miguel Ixtahuacán</v>
      </c>
      <c r="G6488" s="139" t="str">
        <f t="shared" ref="G6488:K6488" si="6646">+G6450</f>
        <v>05</v>
      </c>
      <c r="H6488" t="str">
        <f t="shared" si="6646"/>
        <v>IGF</v>
      </c>
      <c r="I6488" t="str">
        <f t="shared" si="6646"/>
        <v>Índice de Gestión Financiera</v>
      </c>
      <c r="J6488" t="str">
        <f t="shared" si="6646"/>
        <v>05-01</v>
      </c>
      <c r="K6488" t="str">
        <f t="shared" si="6646"/>
        <v>Autonomía financiera municipal</v>
      </c>
      <c r="L6488" s="150">
        <f>+VLOOKUP($E6488,IGF_2018!$B$8:$Z$347,3,0)</f>
        <v>0.14915419717238393</v>
      </c>
      <c r="M6488" s="142" t="str">
        <f>+VLOOKUP($E6488,IGF_2018!$B$8:$Z$347,4,0)</f>
        <v>Bajo</v>
      </c>
    </row>
    <row r="6489" spans="1:13" x14ac:dyDescent="0.3">
      <c r="A6489" s="139">
        <f t="shared" si="6601"/>
        <v>171</v>
      </c>
      <c r="B6489" s="148">
        <f t="shared" si="6603"/>
        <v>23</v>
      </c>
      <c r="D6489" s="149" t="str">
        <f>+VLOOKUP($A6489,mUNICIPIOS!$B$4:$F$343,2,0)</f>
        <v>San Marcos</v>
      </c>
      <c r="E6489" s="149">
        <f>+VLOOKUP($A6489,mUNICIPIOS!$B$4:$F$343,3,0)</f>
        <v>1205</v>
      </c>
      <c r="F6489" s="149" t="str">
        <f>+VLOOKUP($A6489,mUNICIPIOS!$B$4:$F$343,4,0)</f>
        <v>San Miguel Ixtahuacán</v>
      </c>
      <c r="G6489" s="139" t="str">
        <f t="shared" ref="G6489:K6489" si="6647">+G6451</f>
        <v>05</v>
      </c>
      <c r="H6489" t="str">
        <f t="shared" si="6647"/>
        <v>IGF</v>
      </c>
      <c r="I6489" t="str">
        <f t="shared" si="6647"/>
        <v>Índice de Gestión Financiera</v>
      </c>
      <c r="J6489" t="str">
        <f t="shared" si="6647"/>
        <v>05-02</v>
      </c>
      <c r="K6489" t="str">
        <f t="shared" si="6647"/>
        <v xml:space="preserve">Ingresos propios por habitante -sin regalías- </v>
      </c>
      <c r="L6489" s="150">
        <f>+VLOOKUP($E6489,IGF_2018!$B$8:$Z$347,6,0)</f>
        <v>3.2679894576345722E-2</v>
      </c>
      <c r="M6489" s="142" t="str">
        <f>+VLOOKUP($E6489,IGF_2018!$B$8:$Z$347,7,0)</f>
        <v>Bajo</v>
      </c>
    </row>
    <row r="6490" spans="1:13" x14ac:dyDescent="0.3">
      <c r="A6490" s="139">
        <f t="shared" si="6601"/>
        <v>171</v>
      </c>
      <c r="B6490" s="148">
        <f t="shared" si="6603"/>
        <v>24</v>
      </c>
      <c r="D6490" s="149" t="str">
        <f>+VLOOKUP($A6490,mUNICIPIOS!$B$4:$F$343,2,0)</f>
        <v>San Marcos</v>
      </c>
      <c r="E6490" s="149">
        <f>+VLOOKUP($A6490,mUNICIPIOS!$B$4:$F$343,3,0)</f>
        <v>1205</v>
      </c>
      <c r="F6490" s="149" t="str">
        <f>+VLOOKUP($A6490,mUNICIPIOS!$B$4:$F$343,4,0)</f>
        <v>San Miguel Ixtahuacán</v>
      </c>
      <c r="G6490" s="139" t="str">
        <f t="shared" ref="G6490:K6490" si="6648">+G6452</f>
        <v>05</v>
      </c>
      <c r="H6490" t="str">
        <f t="shared" si="6648"/>
        <v>IGF</v>
      </c>
      <c r="I6490" t="str">
        <f t="shared" si="6648"/>
        <v>Índice de Gestión Financiera</v>
      </c>
      <c r="J6490" t="str">
        <f t="shared" si="6648"/>
        <v>05-03</v>
      </c>
      <c r="K6490" t="str">
        <f t="shared" si="6648"/>
        <v>Ingresos del IUSI en relación a los ingresos propios -sin regalías-</v>
      </c>
      <c r="L6490" s="150">
        <f>+VLOOKUP($E6490,IGF_2018!$B$8:$Z$347,9,0)</f>
        <v>0</v>
      </c>
      <c r="M6490" s="142" t="str">
        <f>+VLOOKUP($E6490,IGF_2018!$B$8:$Z$347,10,0)</f>
        <v>Bajo</v>
      </c>
    </row>
    <row r="6491" spans="1:13" x14ac:dyDescent="0.3">
      <c r="A6491" s="139">
        <f t="shared" si="6601"/>
        <v>171</v>
      </c>
      <c r="B6491" s="148">
        <f t="shared" si="6603"/>
        <v>25</v>
      </c>
      <c r="D6491" s="149" t="str">
        <f>+VLOOKUP($A6491,mUNICIPIOS!$B$4:$F$343,2,0)</f>
        <v>San Marcos</v>
      </c>
      <c r="E6491" s="149">
        <f>+VLOOKUP($A6491,mUNICIPIOS!$B$4:$F$343,3,0)</f>
        <v>1205</v>
      </c>
      <c r="F6491" s="149" t="str">
        <f>+VLOOKUP($A6491,mUNICIPIOS!$B$4:$F$343,4,0)</f>
        <v>San Miguel Ixtahuacán</v>
      </c>
      <c r="G6491" s="139" t="str">
        <f t="shared" ref="G6491:K6491" si="6649">+G6453</f>
        <v>05</v>
      </c>
      <c r="H6491" t="str">
        <f t="shared" si="6649"/>
        <v>IGF</v>
      </c>
      <c r="I6491" t="str">
        <f t="shared" si="6649"/>
        <v>Índice de Gestión Financiera</v>
      </c>
      <c r="J6491" t="str">
        <f t="shared" si="6649"/>
        <v>05-04</v>
      </c>
      <c r="K6491" t="str">
        <f t="shared" si="6649"/>
        <v>Inversión anual en capital fijo por habitante</v>
      </c>
      <c r="L6491" s="150">
        <f>+VLOOKUP($E6491,IGF_2018!$B$8:$Z$347,12,0)</f>
        <v>0.19738687633592736</v>
      </c>
      <c r="M6491" s="142" t="str">
        <f>+VLOOKUP($E6491,IGF_2018!$B$8:$Z$347,13,0)</f>
        <v>Bajo</v>
      </c>
    </row>
    <row r="6492" spans="1:13" x14ac:dyDescent="0.3">
      <c r="A6492" s="139">
        <f t="shared" si="6601"/>
        <v>171</v>
      </c>
      <c r="B6492" s="148">
        <f t="shared" si="6603"/>
        <v>26</v>
      </c>
      <c r="D6492" s="149" t="str">
        <f>+VLOOKUP($A6492,mUNICIPIOS!$B$4:$F$343,2,0)</f>
        <v>San Marcos</v>
      </c>
      <c r="E6492" s="149">
        <f>+VLOOKUP($A6492,mUNICIPIOS!$B$4:$F$343,3,0)</f>
        <v>1205</v>
      </c>
      <c r="F6492" s="149" t="str">
        <f>+VLOOKUP($A6492,mUNICIPIOS!$B$4:$F$343,4,0)</f>
        <v>San Miguel Ixtahuacán</v>
      </c>
      <c r="G6492" s="139" t="str">
        <f t="shared" ref="G6492:K6492" si="6650">+G6454</f>
        <v>05</v>
      </c>
      <c r="H6492" t="str">
        <f t="shared" si="6650"/>
        <v>IGF</v>
      </c>
      <c r="I6492" t="str">
        <f t="shared" si="6650"/>
        <v>Índice de Gestión Financiera</v>
      </c>
      <c r="J6492" t="str">
        <f t="shared" si="6650"/>
        <v>05-05</v>
      </c>
      <c r="K6492" t="str">
        <f t="shared" si="6650"/>
        <v>Inversión anual en capital fijo con recursos percibidos por ingresos propios</v>
      </c>
      <c r="L6492" s="150">
        <f>+VLOOKUP($E6492,IGF_2018!$B$8:$Z$347,15,0)</f>
        <v>0</v>
      </c>
      <c r="M6492" s="142" t="str">
        <f>+VLOOKUP($E6492,IGF_2018!$B$8:$Z$347,16,0)</f>
        <v>Bajo</v>
      </c>
    </row>
    <row r="6493" spans="1:13" x14ac:dyDescent="0.3">
      <c r="A6493" s="139">
        <f t="shared" si="6601"/>
        <v>171</v>
      </c>
      <c r="B6493" s="148">
        <f t="shared" si="6603"/>
        <v>27</v>
      </c>
      <c r="D6493" s="149" t="str">
        <f>+VLOOKUP($A6493,mUNICIPIOS!$B$4:$F$343,2,0)</f>
        <v>San Marcos</v>
      </c>
      <c r="E6493" s="149">
        <f>+VLOOKUP($A6493,mUNICIPIOS!$B$4:$F$343,3,0)</f>
        <v>1205</v>
      </c>
      <c r="F6493" s="149" t="str">
        <f>+VLOOKUP($A6493,mUNICIPIOS!$B$4:$F$343,4,0)</f>
        <v>San Miguel Ixtahuacán</v>
      </c>
      <c r="G6493" s="139" t="str">
        <f t="shared" ref="G6493:K6493" si="6651">+G6455</f>
        <v>05</v>
      </c>
      <c r="H6493" t="str">
        <f t="shared" si="6651"/>
        <v>IGF</v>
      </c>
      <c r="I6493" t="str">
        <f t="shared" si="6651"/>
        <v>Índice de Gestión Financiera</v>
      </c>
      <c r="J6493" t="str">
        <f t="shared" si="6651"/>
        <v>05-06</v>
      </c>
      <c r="K6493" t="str">
        <f t="shared" si="6651"/>
        <v xml:space="preserve">Inversión anual en capital fijo con recursos percibidos por transferencias del Gobierno Central </v>
      </c>
      <c r="L6493" s="150">
        <f>+VLOOKUP($E6493,IGF_2018!$B$8:$Z$347,18,0)</f>
        <v>0.41293419690315153</v>
      </c>
      <c r="M6493" s="142" t="str">
        <f>+VLOOKUP($E6493,IGF_2018!$B$8:$Z$347,19,0)</f>
        <v>Medio</v>
      </c>
    </row>
    <row r="6494" spans="1:13" x14ac:dyDescent="0.3">
      <c r="A6494" s="139">
        <f t="shared" si="6601"/>
        <v>171</v>
      </c>
      <c r="B6494" s="148">
        <f t="shared" si="6603"/>
        <v>28</v>
      </c>
      <c r="D6494" s="149" t="str">
        <f>+VLOOKUP($A6494,mUNICIPIOS!$B$4:$F$343,2,0)</f>
        <v>San Marcos</v>
      </c>
      <c r="E6494" s="149">
        <f>+VLOOKUP($A6494,mUNICIPIOS!$B$4:$F$343,3,0)</f>
        <v>1205</v>
      </c>
      <c r="F6494" s="149" t="str">
        <f>+VLOOKUP($A6494,mUNICIPIOS!$B$4:$F$343,4,0)</f>
        <v>San Miguel Ixtahuacán</v>
      </c>
      <c r="G6494" s="139" t="str">
        <f t="shared" ref="G6494:K6494" si="6652">+G6456</f>
        <v>05</v>
      </c>
      <c r="H6494" t="str">
        <f t="shared" si="6652"/>
        <v>IGF</v>
      </c>
      <c r="I6494" t="str">
        <f t="shared" si="6652"/>
        <v>Índice de Gestión Financiera</v>
      </c>
      <c r="J6494" t="str">
        <f t="shared" si="6652"/>
        <v>05-07</v>
      </c>
      <c r="K6494" t="str">
        <f t="shared" si="6652"/>
        <v>Financiamiento por endeudamiento municipal</v>
      </c>
      <c r="L6494" s="150">
        <f>+VLOOKUP($E6494,IGF_2018!$B$8:$Z$347,21,0)</f>
        <v>1</v>
      </c>
      <c r="M6494" s="142" t="str">
        <f>+VLOOKUP($E6494,IGF_2018!$B$8:$Z$347,22,0)</f>
        <v>Alto</v>
      </c>
    </row>
    <row r="6495" spans="1:13" x14ac:dyDescent="0.3">
      <c r="A6495" s="139">
        <f t="shared" si="6601"/>
        <v>171</v>
      </c>
      <c r="B6495" s="148">
        <f t="shared" si="6603"/>
        <v>29</v>
      </c>
      <c r="D6495" s="149" t="str">
        <f>+VLOOKUP($A6495,mUNICIPIOS!$B$4:$F$343,2,0)</f>
        <v>San Marcos</v>
      </c>
      <c r="E6495" s="149">
        <f>+VLOOKUP($A6495,mUNICIPIOS!$B$4:$F$343,3,0)</f>
        <v>1205</v>
      </c>
      <c r="F6495" s="149" t="str">
        <f>+VLOOKUP($A6495,mUNICIPIOS!$B$4:$F$343,4,0)</f>
        <v>San Miguel Ixtahuacán</v>
      </c>
      <c r="G6495" s="139" t="str">
        <f t="shared" ref="G6495:K6495" si="6653">+G6457</f>
        <v>05</v>
      </c>
      <c r="H6495" t="str">
        <f t="shared" si="6653"/>
        <v>IGF</v>
      </c>
      <c r="I6495" t="str">
        <f t="shared" si="6653"/>
        <v>Índice de Gestión Financiera</v>
      </c>
      <c r="J6495" t="str">
        <f t="shared" si="6653"/>
        <v>INDICE</v>
      </c>
      <c r="K6495">
        <f t="shared" si="6653"/>
        <v>0</v>
      </c>
      <c r="L6495" s="150">
        <f>+VLOOKUP($E6495,IGF_2018!$B$8:$Z$347,24,0)</f>
        <v>0.29739892567365384</v>
      </c>
      <c r="M6495" s="142" t="str">
        <f>+VLOOKUP($E6495,IGF_2018!$B$8:$Z$347,25,0)</f>
        <v>Medio bajo</v>
      </c>
    </row>
    <row r="6496" spans="1:13" x14ac:dyDescent="0.3">
      <c r="A6496" s="139">
        <f t="shared" si="6601"/>
        <v>171</v>
      </c>
      <c r="B6496" s="148">
        <f t="shared" si="6603"/>
        <v>30</v>
      </c>
      <c r="D6496" s="149" t="str">
        <f>+VLOOKUP($A6496,mUNICIPIOS!$B$4:$F$343,2,0)</f>
        <v>San Marcos</v>
      </c>
      <c r="E6496" s="149">
        <f>+VLOOKUP($A6496,mUNICIPIOS!$B$4:$F$343,3,0)</f>
        <v>1205</v>
      </c>
      <c r="F6496" s="149" t="str">
        <f>+VLOOKUP($A6496,mUNICIPIOS!$B$4:$F$343,4,0)</f>
        <v>San Miguel Ixtahuacán</v>
      </c>
      <c r="G6496" s="139" t="str">
        <f t="shared" ref="G6496:K6496" si="6654">+G6458</f>
        <v>06</v>
      </c>
      <c r="H6496" t="str">
        <f t="shared" si="6654"/>
        <v>IGE</v>
      </c>
      <c r="I6496" t="str">
        <f t="shared" si="6654"/>
        <v>Índice de Gestión Estratégica</v>
      </c>
      <c r="J6496" t="str">
        <f t="shared" si="6654"/>
        <v>06-01</v>
      </c>
      <c r="K6496" t="str">
        <f t="shared" si="6654"/>
        <v>Ejecución del Plan Operativo Anual  (POA)</v>
      </c>
      <c r="L6496" s="150">
        <f>+VLOOKUP($E6496,IGE_2018!$B$8:$Z$347,3,0)</f>
        <v>0.96111111111111103</v>
      </c>
      <c r="M6496" s="142" t="str">
        <f>+VLOOKUP($E6496,IGE_2018!$B$8:$Z$347,4,0)</f>
        <v>Alto</v>
      </c>
    </row>
    <row r="6497" spans="1:13" x14ac:dyDescent="0.3">
      <c r="A6497" s="139">
        <f t="shared" si="6601"/>
        <v>171</v>
      </c>
      <c r="B6497" s="148">
        <f t="shared" si="6603"/>
        <v>31</v>
      </c>
      <c r="D6497" s="149" t="str">
        <f>+VLOOKUP($A6497,mUNICIPIOS!$B$4:$F$343,2,0)</f>
        <v>San Marcos</v>
      </c>
      <c r="E6497" s="149">
        <f>+VLOOKUP($A6497,mUNICIPIOS!$B$4:$F$343,3,0)</f>
        <v>1205</v>
      </c>
      <c r="F6497" s="149" t="str">
        <f>+VLOOKUP($A6497,mUNICIPIOS!$B$4:$F$343,4,0)</f>
        <v>San Miguel Ixtahuacán</v>
      </c>
      <c r="G6497" s="139" t="str">
        <f t="shared" ref="G6497:K6497" si="6655">+G6459</f>
        <v>06</v>
      </c>
      <c r="H6497" t="str">
        <f t="shared" si="6655"/>
        <v>IGE</v>
      </c>
      <c r="I6497" t="str">
        <f t="shared" si="6655"/>
        <v>Índice de Gestión Estratégica</v>
      </c>
      <c r="J6497" t="str">
        <f t="shared" si="6655"/>
        <v>06-02</v>
      </c>
      <c r="K6497" t="str">
        <f t="shared" si="6655"/>
        <v>Relación Plan de Desarrollo Municipal y Ordenamiento Territorial (PDM-OT) - Plan Estratégico Institucional (PEI) - Plan Operativo Multianual (POM) - Plan Operativo Anual (POA)</v>
      </c>
      <c r="L6497" s="150">
        <f>+VLOOKUP($E6497,IGE_2018!$B$8:$Z$347,6,0)</f>
        <v>0.86666666666666659</v>
      </c>
      <c r="M6497" s="142" t="str">
        <f>+VLOOKUP($E6497,IGE_2018!$B$8:$Z$347,7,0)</f>
        <v>Alto</v>
      </c>
    </row>
    <row r="6498" spans="1:13" x14ac:dyDescent="0.3">
      <c r="A6498" s="139">
        <f t="shared" si="6601"/>
        <v>171</v>
      </c>
      <c r="B6498" s="148">
        <f t="shared" si="6603"/>
        <v>32</v>
      </c>
      <c r="D6498" s="149" t="str">
        <f>+VLOOKUP($A6498,mUNICIPIOS!$B$4:$F$343,2,0)</f>
        <v>San Marcos</v>
      </c>
      <c r="E6498" s="149">
        <f>+VLOOKUP($A6498,mUNICIPIOS!$B$4:$F$343,3,0)</f>
        <v>1205</v>
      </c>
      <c r="F6498" s="149" t="str">
        <f>+VLOOKUP($A6498,mUNICIPIOS!$B$4:$F$343,4,0)</f>
        <v>San Miguel Ixtahuacán</v>
      </c>
      <c r="G6498" s="139" t="str">
        <f t="shared" ref="G6498:K6498" si="6656">+G6460</f>
        <v>06</v>
      </c>
      <c r="H6498" t="str">
        <f t="shared" si="6656"/>
        <v>IGE</v>
      </c>
      <c r="I6498" t="str">
        <f t="shared" si="6656"/>
        <v>Índice de Gestión Estratégica</v>
      </c>
      <c r="J6498" t="str">
        <f t="shared" si="6656"/>
        <v>06-03</v>
      </c>
      <c r="K6498" t="str">
        <f t="shared" si="6656"/>
        <v>Presupuesto de egresos relacionado a competencias municipales que responden a prioridades nacionales de desarrollo.</v>
      </c>
      <c r="L6498" s="150">
        <f>+VLOOKUP($E6498,IGE_2018!$B$8:$Z$347,9,0)</f>
        <v>0.27485535612506096</v>
      </c>
      <c r="M6498" s="142" t="str">
        <f>+VLOOKUP($E6498,IGE_2018!$B$8:$Z$347,10,0)</f>
        <v>Medio bajo</v>
      </c>
    </row>
    <row r="6499" spans="1:13" x14ac:dyDescent="0.3">
      <c r="A6499" s="139">
        <f t="shared" si="6601"/>
        <v>171</v>
      </c>
      <c r="B6499" s="148">
        <f t="shared" si="6603"/>
        <v>33</v>
      </c>
      <c r="D6499" s="149" t="str">
        <f>+VLOOKUP($A6499,mUNICIPIOS!$B$4:$F$343,2,0)</f>
        <v>San Marcos</v>
      </c>
      <c r="E6499" s="149">
        <f>+VLOOKUP($A6499,mUNICIPIOS!$B$4:$F$343,3,0)</f>
        <v>1205</v>
      </c>
      <c r="F6499" s="149" t="str">
        <f>+VLOOKUP($A6499,mUNICIPIOS!$B$4:$F$343,4,0)</f>
        <v>San Miguel Ixtahuacán</v>
      </c>
      <c r="G6499" s="139" t="str">
        <f t="shared" ref="G6499:K6499" si="6657">+G6461</f>
        <v>06</v>
      </c>
      <c r="H6499" t="str">
        <f t="shared" si="6657"/>
        <v>IGE</v>
      </c>
      <c r="I6499" t="str">
        <f t="shared" si="6657"/>
        <v>Índice de Gestión Estratégica</v>
      </c>
      <c r="J6499" t="str">
        <f t="shared" si="6657"/>
        <v>06-04</v>
      </c>
      <c r="K6499" t="str">
        <f t="shared" si="6657"/>
        <v>Institucionalización de la gestión ordenada del territorio</v>
      </c>
      <c r="L6499" s="150">
        <f>+VLOOKUP($E6499,IGE_2018!$B$8:$Z$347,12,0)</f>
        <v>0.1</v>
      </c>
      <c r="M6499" s="142" t="str">
        <f>+VLOOKUP($E6499,IGE_2018!$B$8:$Z$347,13,0)</f>
        <v>Bajo</v>
      </c>
    </row>
    <row r="6500" spans="1:13" x14ac:dyDescent="0.3">
      <c r="A6500" s="139">
        <f t="shared" si="6601"/>
        <v>171</v>
      </c>
      <c r="B6500" s="148">
        <f t="shared" si="6603"/>
        <v>34</v>
      </c>
      <c r="D6500" s="149" t="str">
        <f>+VLOOKUP($A6500,mUNICIPIOS!$B$4:$F$343,2,0)</f>
        <v>San Marcos</v>
      </c>
      <c r="E6500" s="149">
        <f>+VLOOKUP($A6500,mUNICIPIOS!$B$4:$F$343,3,0)</f>
        <v>1205</v>
      </c>
      <c r="F6500" s="149" t="str">
        <f>+VLOOKUP($A6500,mUNICIPIOS!$B$4:$F$343,4,0)</f>
        <v>San Miguel Ixtahuacán</v>
      </c>
      <c r="G6500" s="139" t="str">
        <f t="shared" ref="G6500:K6500" si="6658">+G6462</f>
        <v>06</v>
      </c>
      <c r="H6500" t="str">
        <f t="shared" si="6658"/>
        <v>IGE</v>
      </c>
      <c r="I6500" t="str">
        <f t="shared" si="6658"/>
        <v>Índice de Gestión Estratégica</v>
      </c>
      <c r="J6500" t="str">
        <f t="shared" si="6658"/>
        <v>06-05</v>
      </c>
      <c r="K6500" t="str">
        <f t="shared" si="6658"/>
        <v>Acciones para la gestión ordenada del territorio</v>
      </c>
      <c r="L6500" s="150">
        <f>+VLOOKUP($E6500,IGE_2018!$B$8:$Z$347,15,0)</f>
        <v>0.46000000000000013</v>
      </c>
      <c r="M6500" s="142" t="str">
        <f>+VLOOKUP($E6500,IGE_2018!$B$8:$Z$347,16,0)</f>
        <v>Medio</v>
      </c>
    </row>
    <row r="6501" spans="1:13" x14ac:dyDescent="0.3">
      <c r="A6501" s="139">
        <f t="shared" si="6601"/>
        <v>171</v>
      </c>
      <c r="B6501" s="148">
        <f t="shared" si="6603"/>
        <v>35</v>
      </c>
      <c r="D6501" s="149" t="str">
        <f>+VLOOKUP($A6501,mUNICIPIOS!$B$4:$F$343,2,0)</f>
        <v>San Marcos</v>
      </c>
      <c r="E6501" s="149">
        <f>+VLOOKUP($A6501,mUNICIPIOS!$B$4:$F$343,3,0)</f>
        <v>1205</v>
      </c>
      <c r="F6501" s="149" t="str">
        <f>+VLOOKUP($A6501,mUNICIPIOS!$B$4:$F$343,4,0)</f>
        <v>San Miguel Ixtahuacán</v>
      </c>
      <c r="G6501" s="139" t="str">
        <f t="shared" ref="G6501:K6501" si="6659">+G6463</f>
        <v>06</v>
      </c>
      <c r="H6501" t="str">
        <f t="shared" si="6659"/>
        <v>IGE</v>
      </c>
      <c r="I6501" t="str">
        <f t="shared" si="6659"/>
        <v>Índice de Gestión Estratégica</v>
      </c>
      <c r="J6501" t="str">
        <f t="shared" si="6659"/>
        <v>06-06</v>
      </c>
      <c r="K6501" t="str">
        <f t="shared" si="6659"/>
        <v>Gestión de riesgo en la formulación de proyectos derivados de la planificación operativa anual</v>
      </c>
      <c r="L6501" s="150">
        <f>+VLOOKUP($E6501,IGE_2018!$B$8:$Z$347,18,0)</f>
        <v>0.70935672514619874</v>
      </c>
      <c r="M6501" s="142" t="str">
        <f>+VLOOKUP($E6501,IGE_2018!$B$8:$Z$347,19,0)</f>
        <v>Medio alto</v>
      </c>
    </row>
    <row r="6502" spans="1:13" x14ac:dyDescent="0.3">
      <c r="A6502" s="139">
        <f t="shared" si="6601"/>
        <v>171</v>
      </c>
      <c r="B6502" s="148">
        <f t="shared" si="6603"/>
        <v>36</v>
      </c>
      <c r="D6502" s="149" t="str">
        <f>+VLOOKUP($A6502,mUNICIPIOS!$B$4:$F$343,2,0)</f>
        <v>San Marcos</v>
      </c>
      <c r="E6502" s="149">
        <f>+VLOOKUP($A6502,mUNICIPIOS!$B$4:$F$343,3,0)</f>
        <v>1205</v>
      </c>
      <c r="F6502" s="149" t="str">
        <f>+VLOOKUP($A6502,mUNICIPIOS!$B$4:$F$343,4,0)</f>
        <v>San Miguel Ixtahuacán</v>
      </c>
      <c r="G6502" s="139" t="str">
        <f t="shared" ref="G6502:K6502" si="6660">+G6464</f>
        <v>06</v>
      </c>
      <c r="H6502" t="str">
        <f t="shared" si="6660"/>
        <v>IGE</v>
      </c>
      <c r="I6502" t="str">
        <f t="shared" si="6660"/>
        <v>Índice de Gestión Estratégica</v>
      </c>
      <c r="J6502" t="str">
        <f t="shared" si="6660"/>
        <v>06-07</v>
      </c>
      <c r="K6502" t="str">
        <f t="shared" si="6660"/>
        <v>Ingresos por servicios ambientales en relación a los ingresos propios sin regalías</v>
      </c>
      <c r="L6502" s="150">
        <f>+VLOOKUP($E6502,IGE_2018!$B$8:$Z$347,21,0)</f>
        <v>7.0672889775828416E-4</v>
      </c>
      <c r="M6502" s="142" t="str">
        <f>+VLOOKUP($E6502,IGE_2018!$B$8:$Z$347,22,0)</f>
        <v>Bajo</v>
      </c>
    </row>
    <row r="6503" spans="1:13" x14ac:dyDescent="0.3">
      <c r="A6503" s="139">
        <f t="shared" si="6601"/>
        <v>171</v>
      </c>
      <c r="B6503" s="148">
        <f t="shared" si="6603"/>
        <v>37</v>
      </c>
      <c r="D6503" s="149" t="str">
        <f>+VLOOKUP($A6503,mUNICIPIOS!$B$4:$F$343,2,0)</f>
        <v>San Marcos</v>
      </c>
      <c r="E6503" s="149">
        <f>+VLOOKUP($A6503,mUNICIPIOS!$B$4:$F$343,3,0)</f>
        <v>1205</v>
      </c>
      <c r="F6503" s="149" t="str">
        <f>+VLOOKUP($A6503,mUNICIPIOS!$B$4:$F$343,4,0)</f>
        <v>San Miguel Ixtahuacán</v>
      </c>
      <c r="G6503" s="139" t="str">
        <f t="shared" ref="G6503:K6503" si="6661">+G6465</f>
        <v>06</v>
      </c>
      <c r="H6503" t="str">
        <f t="shared" si="6661"/>
        <v>IGE</v>
      </c>
      <c r="I6503" t="str">
        <f t="shared" si="6661"/>
        <v>Índice de Gestión Estratégica</v>
      </c>
      <c r="J6503" t="str">
        <f t="shared" si="6661"/>
        <v>INDICE</v>
      </c>
      <c r="K6503">
        <f t="shared" si="6661"/>
        <v>0</v>
      </c>
      <c r="L6503" s="150">
        <f>+VLOOKUP($E6503,IGE_2018!$B$8:$Z$347,24,0)</f>
        <v>0.49288685110232755</v>
      </c>
      <c r="M6503" s="142" t="str">
        <f>+VLOOKUP($E6503,IGE_2018!$B$8:$Z$347,25,0)</f>
        <v>Medio</v>
      </c>
    </row>
    <row r="6504" spans="1:13" x14ac:dyDescent="0.3">
      <c r="A6504" s="139">
        <f t="shared" si="6601"/>
        <v>171</v>
      </c>
      <c r="B6504" s="148">
        <f t="shared" si="6603"/>
        <v>38</v>
      </c>
      <c r="D6504" s="149" t="str">
        <f>+VLOOKUP($A6504,mUNICIPIOS!$B$4:$F$343,2,0)</f>
        <v>San Marcos</v>
      </c>
      <c r="E6504" s="149">
        <f>+VLOOKUP($A6504,mUNICIPIOS!$B$4:$F$343,3,0)</f>
        <v>1205</v>
      </c>
      <c r="F6504" s="149" t="str">
        <f>+VLOOKUP($A6504,mUNICIPIOS!$B$4:$F$343,4,0)</f>
        <v>San Miguel Ixtahuacán</v>
      </c>
      <c r="G6504" s="139" t="str">
        <f t="shared" ref="G6504:K6504" si="6662">+G6466</f>
        <v>RANKING</v>
      </c>
      <c r="H6504" t="str">
        <f t="shared" si="6662"/>
        <v>RGM</v>
      </c>
      <c r="I6504" t="str">
        <f t="shared" si="6662"/>
        <v>Ranking de la Gestión Municipal 2018</v>
      </c>
      <c r="J6504" t="str">
        <f t="shared" si="6662"/>
        <v>RANKING</v>
      </c>
      <c r="K6504">
        <f t="shared" si="6662"/>
        <v>0</v>
      </c>
      <c r="L6504" s="151">
        <f>+VLOOKUP($E6504,Resultados_generales!$C$8:$AE$347,27,0)</f>
        <v>0.46933428272397049</v>
      </c>
      <c r="M6504" t="str">
        <f>+VLOOKUP($E6504,Resultados_generales!$C$8:$AE$347,28,0)</f>
        <v>Medio</v>
      </c>
    </row>
    <row r="6505" spans="1:13" x14ac:dyDescent="0.3">
      <c r="A6505" s="139">
        <f t="shared" si="6601"/>
        <v>172</v>
      </c>
      <c r="B6505" s="148">
        <f t="shared" si="6603"/>
        <v>1</v>
      </c>
      <c r="D6505" s="149" t="str">
        <f>+VLOOKUP($A6505,mUNICIPIOS!$B$4:$F$343,2,0)</f>
        <v>San Marcos</v>
      </c>
      <c r="E6505" s="149">
        <f>+VLOOKUP($A6505,mUNICIPIOS!$B$4:$F$343,3,0)</f>
        <v>1206</v>
      </c>
      <c r="F6505" s="149" t="str">
        <f>+VLOOKUP($A6505,mUNICIPIOS!$B$4:$F$343,4,0)</f>
        <v>Concepción Tutuapa</v>
      </c>
      <c r="G6505" s="139" t="str">
        <f t="shared" ref="G6505:K6505" si="6663">+G6467</f>
        <v>01</v>
      </c>
      <c r="H6505" t="str">
        <f t="shared" si="6663"/>
        <v>IPC</v>
      </c>
      <c r="I6505" t="str">
        <f t="shared" si="6663"/>
        <v>Índice de Participación Ciudadana</v>
      </c>
      <c r="J6505" t="str">
        <f t="shared" si="6663"/>
        <v>01-01</v>
      </c>
      <c r="K6505" t="str">
        <f t="shared" si="6663"/>
        <v>Número de reuniones del COMUDE en el año de la medición.</v>
      </c>
      <c r="L6505" s="150">
        <f>+VLOOKUP($E6505,IPC_2018!$B$8:$T$347,3,0)</f>
        <v>0.83333333333333337</v>
      </c>
      <c r="M6505" s="142" t="str">
        <f>+VLOOKUP($E6505,IPC_2018!$B$8:$T$347,4,0)</f>
        <v>Alto</v>
      </c>
    </row>
    <row r="6506" spans="1:13" x14ac:dyDescent="0.3">
      <c r="A6506" s="139">
        <f t="shared" si="6601"/>
        <v>172</v>
      </c>
      <c r="B6506" s="148">
        <f t="shared" si="6603"/>
        <v>2</v>
      </c>
      <c r="D6506" s="149" t="str">
        <f>+VLOOKUP($A6506,mUNICIPIOS!$B$4:$F$343,2,0)</f>
        <v>San Marcos</v>
      </c>
      <c r="E6506" s="149">
        <f>+VLOOKUP($A6506,mUNICIPIOS!$B$4:$F$343,3,0)</f>
        <v>1206</v>
      </c>
      <c r="F6506" s="149" t="str">
        <f>+VLOOKUP($A6506,mUNICIPIOS!$B$4:$F$343,4,0)</f>
        <v>Concepción Tutuapa</v>
      </c>
      <c r="G6506" s="139" t="str">
        <f t="shared" ref="G6506:K6506" si="6664">+G6468</f>
        <v>01</v>
      </c>
      <c r="H6506" t="str">
        <f t="shared" si="6664"/>
        <v>IPC</v>
      </c>
      <c r="I6506" t="str">
        <f t="shared" si="6664"/>
        <v>Índice de Participación Ciudadana</v>
      </c>
      <c r="J6506" t="str">
        <f t="shared" si="6664"/>
        <v>01-02</v>
      </c>
      <c r="K6506" t="str">
        <f t="shared" si="6664"/>
        <v>Participación de Alcaldes, Concejales y Síndicos determinados o designados en el COMUDE</v>
      </c>
      <c r="L6506" s="150">
        <f>+VLOOKUP($E6506,IPC_2018!$B$8:$T$347,6,0)</f>
        <v>0.98750000000000004</v>
      </c>
      <c r="M6506" s="142" t="str">
        <f>+VLOOKUP($E6506,IPC_2018!$B$8:$T$347,7,0)</f>
        <v>Alto</v>
      </c>
    </row>
    <row r="6507" spans="1:13" x14ac:dyDescent="0.3">
      <c r="A6507" s="139">
        <f t="shared" si="6601"/>
        <v>172</v>
      </c>
      <c r="B6507" s="148">
        <f t="shared" si="6603"/>
        <v>3</v>
      </c>
      <c r="D6507" s="149" t="str">
        <f>+VLOOKUP($A6507,mUNICIPIOS!$B$4:$F$343,2,0)</f>
        <v>San Marcos</v>
      </c>
      <c r="E6507" s="149">
        <f>+VLOOKUP($A6507,mUNICIPIOS!$B$4:$F$343,3,0)</f>
        <v>1206</v>
      </c>
      <c r="F6507" s="149" t="str">
        <f>+VLOOKUP($A6507,mUNICIPIOS!$B$4:$F$343,4,0)</f>
        <v>Concepción Tutuapa</v>
      </c>
      <c r="G6507" s="139" t="str">
        <f t="shared" ref="G6507:K6507" si="6665">+G6469</f>
        <v>01</v>
      </c>
      <c r="H6507" t="str">
        <f t="shared" si="6665"/>
        <v>IPC</v>
      </c>
      <c r="I6507" t="str">
        <f t="shared" si="6665"/>
        <v>Índice de Participación Ciudadana</v>
      </c>
      <c r="J6507" t="str">
        <f t="shared" si="6665"/>
        <v>01-03</v>
      </c>
      <c r="K6507" t="str">
        <f t="shared" si="6665"/>
        <v>Participación  de organizaciones de jóvenes, mujeres, pueblos mayas, xincas, garífunas, y otras organizaciones en el Comude</v>
      </c>
      <c r="L6507" s="150">
        <f>+VLOOKUP($E6507,IPC_2018!$B$8:$T$347,9,0)</f>
        <v>0.87671232876712324</v>
      </c>
      <c r="M6507" s="142" t="str">
        <f>+VLOOKUP($E6507,IPC_2018!$B$8:$T$347,10,0)</f>
        <v>Alto</v>
      </c>
    </row>
    <row r="6508" spans="1:13" x14ac:dyDescent="0.3">
      <c r="A6508" s="139">
        <f t="shared" si="6601"/>
        <v>172</v>
      </c>
      <c r="B6508" s="148">
        <f t="shared" si="6603"/>
        <v>4</v>
      </c>
      <c r="D6508" s="149" t="str">
        <f>+VLOOKUP($A6508,mUNICIPIOS!$B$4:$F$343,2,0)</f>
        <v>San Marcos</v>
      </c>
      <c r="E6508" s="149">
        <f>+VLOOKUP($A6508,mUNICIPIOS!$B$4:$F$343,3,0)</f>
        <v>1206</v>
      </c>
      <c r="F6508" s="149" t="str">
        <f>+VLOOKUP($A6508,mUNICIPIOS!$B$4:$F$343,4,0)</f>
        <v>Concepción Tutuapa</v>
      </c>
      <c r="G6508" s="139" t="str">
        <f t="shared" ref="G6508:K6508" si="6666">+G6470</f>
        <v>01</v>
      </c>
      <c r="H6508" t="str">
        <f t="shared" si="6666"/>
        <v>IPC</v>
      </c>
      <c r="I6508" t="str">
        <f t="shared" si="6666"/>
        <v>Índice de Participación Ciudadana</v>
      </c>
      <c r="J6508" t="str">
        <f t="shared" si="6666"/>
        <v>01-04</v>
      </c>
      <c r="K6508" t="str">
        <f t="shared" si="6666"/>
        <v>Representatividad territorial del Comude.</v>
      </c>
      <c r="L6508" s="150">
        <f>+VLOOKUP($E6508,IPC_2018!$B$8:$T$347,12,0)</f>
        <v>0.62433333333333341</v>
      </c>
      <c r="M6508" s="142" t="str">
        <f>+VLOOKUP($E6508,IPC_2018!$B$8:$T$347,13,0)</f>
        <v>Medio alto</v>
      </c>
    </row>
    <row r="6509" spans="1:13" x14ac:dyDescent="0.3">
      <c r="A6509" s="139">
        <f t="shared" ref="A6509:A6572" si="6667">+IF(B6508=38,A6508+1,A6508)</f>
        <v>172</v>
      </c>
      <c r="B6509" s="148">
        <f t="shared" si="6603"/>
        <v>5</v>
      </c>
      <c r="D6509" s="149" t="str">
        <f>+VLOOKUP($A6509,mUNICIPIOS!$B$4:$F$343,2,0)</f>
        <v>San Marcos</v>
      </c>
      <c r="E6509" s="149">
        <f>+VLOOKUP($A6509,mUNICIPIOS!$B$4:$F$343,3,0)</f>
        <v>1206</v>
      </c>
      <c r="F6509" s="149" t="str">
        <f>+VLOOKUP($A6509,mUNICIPIOS!$B$4:$F$343,4,0)</f>
        <v>Concepción Tutuapa</v>
      </c>
      <c r="G6509" s="139" t="str">
        <f t="shared" ref="G6509:K6509" si="6668">+G6471</f>
        <v>01</v>
      </c>
      <c r="H6509" t="str">
        <f t="shared" si="6668"/>
        <v>IPC</v>
      </c>
      <c r="I6509" t="str">
        <f t="shared" si="6668"/>
        <v>Índice de Participación Ciudadana</v>
      </c>
      <c r="J6509" t="str">
        <f t="shared" si="6668"/>
        <v>01-05</v>
      </c>
      <c r="K6509" t="str">
        <f t="shared" si="6668"/>
        <v>Funcionamiento del Comude</v>
      </c>
      <c r="L6509" s="150">
        <f>+VLOOKUP($E6509,IPC_2018!$B$8:$T$347,15,0)</f>
        <v>0.24911660786187864</v>
      </c>
      <c r="M6509" s="142" t="str">
        <f>+VLOOKUP($E6509,IPC_2018!$B$8:$T$347,16,0)</f>
        <v>Medio bajo</v>
      </c>
    </row>
    <row r="6510" spans="1:13" x14ac:dyDescent="0.3">
      <c r="A6510" s="139">
        <f t="shared" si="6667"/>
        <v>172</v>
      </c>
      <c r="B6510" s="148">
        <f t="shared" ref="B6510:B6573" si="6669">+B6472</f>
        <v>6</v>
      </c>
      <c r="D6510" s="149" t="str">
        <f>+VLOOKUP($A6510,mUNICIPIOS!$B$4:$F$343,2,0)</f>
        <v>San Marcos</v>
      </c>
      <c r="E6510" s="149">
        <f>+VLOOKUP($A6510,mUNICIPIOS!$B$4:$F$343,3,0)</f>
        <v>1206</v>
      </c>
      <c r="F6510" s="149" t="str">
        <f>+VLOOKUP($A6510,mUNICIPIOS!$B$4:$F$343,4,0)</f>
        <v>Concepción Tutuapa</v>
      </c>
      <c r="G6510" s="139" t="str">
        <f t="shared" ref="G6510:K6510" si="6670">+G6472</f>
        <v>01</v>
      </c>
      <c r="H6510" t="str">
        <f t="shared" si="6670"/>
        <v>IPC</v>
      </c>
      <c r="I6510" t="str">
        <f t="shared" si="6670"/>
        <v>Índice de Participación Ciudadana</v>
      </c>
      <c r="J6510" t="str">
        <f t="shared" si="6670"/>
        <v>INDICE</v>
      </c>
      <c r="K6510">
        <f t="shared" si="6670"/>
        <v>0</v>
      </c>
      <c r="L6510" s="150">
        <f>+VLOOKUP($E6510,IPC_2018!$B$8:$T$347,18,0)</f>
        <v>0.74012850716101708</v>
      </c>
      <c r="M6510" s="142" t="str">
        <f>+VLOOKUP($E6510,IPC_2018!$B$8:$T$347,19,0)</f>
        <v>Medio alto</v>
      </c>
    </row>
    <row r="6511" spans="1:13" x14ac:dyDescent="0.3">
      <c r="A6511" s="139">
        <f t="shared" si="6667"/>
        <v>172</v>
      </c>
      <c r="B6511" s="148">
        <f t="shared" si="6669"/>
        <v>7</v>
      </c>
      <c r="D6511" s="149" t="str">
        <f>+VLOOKUP($A6511,mUNICIPIOS!$B$4:$F$343,2,0)</f>
        <v>San Marcos</v>
      </c>
      <c r="E6511" s="149">
        <f>+VLOOKUP($A6511,mUNICIPIOS!$B$4:$F$343,3,0)</f>
        <v>1206</v>
      </c>
      <c r="F6511" s="149" t="str">
        <f>+VLOOKUP($A6511,mUNICIPIOS!$B$4:$F$343,4,0)</f>
        <v>Concepción Tutuapa</v>
      </c>
      <c r="G6511" s="139" t="str">
        <f t="shared" ref="G6511:K6511" si="6671">+G6473</f>
        <v>02</v>
      </c>
      <c r="H6511" t="str">
        <f t="shared" si="6671"/>
        <v>IIC</v>
      </c>
      <c r="I6511" t="str">
        <f t="shared" si="6671"/>
        <v>Índice de Información a la Ciudadanía</v>
      </c>
      <c r="J6511" t="str">
        <f t="shared" si="6671"/>
        <v>02-01</v>
      </c>
      <c r="K6511" t="str">
        <f t="shared" si="6671"/>
        <v>Rendición de cuentas cuatrimestral y anual al Comude enfocadas en resultados.</v>
      </c>
      <c r="L6511" s="150">
        <f>+VLOOKUP($E6511,IIC_2018!$B$8:$Q$347,3,0)</f>
        <v>0.8</v>
      </c>
      <c r="M6511" s="142" t="str">
        <f>+VLOOKUP($E6511,IIC_2018!$B$8:$Q$347,4,0)</f>
        <v>Medio alto</v>
      </c>
    </row>
    <row r="6512" spans="1:13" x14ac:dyDescent="0.3">
      <c r="A6512" s="139">
        <f t="shared" si="6667"/>
        <v>172</v>
      </c>
      <c r="B6512" s="148">
        <f t="shared" si="6669"/>
        <v>8</v>
      </c>
      <c r="D6512" s="149" t="str">
        <f>+VLOOKUP($A6512,mUNICIPIOS!$B$4:$F$343,2,0)</f>
        <v>San Marcos</v>
      </c>
      <c r="E6512" s="149">
        <f>+VLOOKUP($A6512,mUNICIPIOS!$B$4:$F$343,3,0)</f>
        <v>1206</v>
      </c>
      <c r="F6512" s="149" t="str">
        <f>+VLOOKUP($A6512,mUNICIPIOS!$B$4:$F$343,4,0)</f>
        <v>Concepción Tutuapa</v>
      </c>
      <c r="G6512" s="139" t="str">
        <f t="shared" ref="G6512:K6512" si="6672">+G6474</f>
        <v>02</v>
      </c>
      <c r="H6512" t="str">
        <f t="shared" si="6672"/>
        <v>IIC</v>
      </c>
      <c r="I6512" t="str">
        <f t="shared" si="6672"/>
        <v>Índice de Información a la Ciudadanía</v>
      </c>
      <c r="J6512" t="str">
        <f t="shared" si="6672"/>
        <v>02-02</v>
      </c>
      <c r="K6512" t="str">
        <f t="shared" si="6672"/>
        <v>Información presupuestaria y otra información brindada a la ciudadanía disponible en medios locales de comunicación.</v>
      </c>
      <c r="L6512" s="150">
        <f>+VLOOKUP($E6512,IIC_2018!$B$8:$Q$347,6,0)</f>
        <v>0.75</v>
      </c>
      <c r="M6512" s="142" t="str">
        <f>+VLOOKUP($E6512,IIC_2018!$B$8:$Q$347,7,0)</f>
        <v>Medio alto</v>
      </c>
    </row>
    <row r="6513" spans="1:13" x14ac:dyDescent="0.3">
      <c r="A6513" s="139">
        <f t="shared" si="6667"/>
        <v>172</v>
      </c>
      <c r="B6513" s="148">
        <f t="shared" si="6669"/>
        <v>9</v>
      </c>
      <c r="D6513" s="149" t="str">
        <f>+VLOOKUP($A6513,mUNICIPIOS!$B$4:$F$343,2,0)</f>
        <v>San Marcos</v>
      </c>
      <c r="E6513" s="149">
        <f>+VLOOKUP($A6513,mUNICIPIOS!$B$4:$F$343,3,0)</f>
        <v>1206</v>
      </c>
      <c r="F6513" s="149" t="str">
        <f>+VLOOKUP($A6513,mUNICIPIOS!$B$4:$F$343,4,0)</f>
        <v>Concepción Tutuapa</v>
      </c>
      <c r="G6513" s="139" t="str">
        <f t="shared" ref="G6513:K6513" si="6673">+G6475</f>
        <v>02</v>
      </c>
      <c r="H6513" t="str">
        <f t="shared" si="6673"/>
        <v>IIC</v>
      </c>
      <c r="I6513" t="str">
        <f t="shared" si="6673"/>
        <v>Índice de Información a la Ciudadanía</v>
      </c>
      <c r="J6513" t="str">
        <f t="shared" si="6673"/>
        <v>02-03</v>
      </c>
      <c r="K6513" t="str">
        <f t="shared" si="6673"/>
        <v>Información pública de oficio actualizada y disponible de acuerdo a la LAIP y uso de internet.</v>
      </c>
      <c r="L6513" s="150">
        <f>+VLOOKUP($E6513,IIC_2018!$B$8:$Q$347,9,0)</f>
        <v>0.95999999999999985</v>
      </c>
      <c r="M6513" s="142" t="str">
        <f>+VLOOKUP($E6513,IIC_2018!$B$8:$Q$347,10,0)</f>
        <v>Alto</v>
      </c>
    </row>
    <row r="6514" spans="1:13" x14ac:dyDescent="0.3">
      <c r="A6514" s="139">
        <f t="shared" si="6667"/>
        <v>172</v>
      </c>
      <c r="B6514" s="148">
        <f t="shared" si="6669"/>
        <v>10</v>
      </c>
      <c r="D6514" s="149" t="str">
        <f>+VLOOKUP($A6514,mUNICIPIOS!$B$4:$F$343,2,0)</f>
        <v>San Marcos</v>
      </c>
      <c r="E6514" s="149">
        <f>+VLOOKUP($A6514,mUNICIPIOS!$B$4:$F$343,3,0)</f>
        <v>1206</v>
      </c>
      <c r="F6514" s="149" t="str">
        <f>+VLOOKUP($A6514,mUNICIPIOS!$B$4:$F$343,4,0)</f>
        <v>Concepción Tutuapa</v>
      </c>
      <c r="G6514" s="139" t="str">
        <f t="shared" ref="G6514:K6514" si="6674">+G6476</f>
        <v>02</v>
      </c>
      <c r="H6514" t="str">
        <f t="shared" si="6674"/>
        <v>IIC</v>
      </c>
      <c r="I6514" t="str">
        <f t="shared" si="6674"/>
        <v>Índice de Información a la Ciudadanía</v>
      </c>
      <c r="J6514" t="str">
        <f t="shared" si="6674"/>
        <v>02-04</v>
      </c>
      <c r="K6514" t="str">
        <f t="shared" si="6674"/>
        <v>Relación del monto contratado por medio de Guate compras con el total del presupuesto de egresos vigente.</v>
      </c>
      <c r="L6514" s="150">
        <f>+VLOOKUP($E6514,IIC_2018!$B$8:$Q$347,12,0)</f>
        <v>0.48551712518975848</v>
      </c>
      <c r="M6514" s="142" t="str">
        <f>+VLOOKUP($E6514,IIC_2018!$B$8:$Q$347,13,0)</f>
        <v>Medio</v>
      </c>
    </row>
    <row r="6515" spans="1:13" x14ac:dyDescent="0.3">
      <c r="A6515" s="139">
        <f t="shared" si="6667"/>
        <v>172</v>
      </c>
      <c r="B6515" s="148">
        <f t="shared" si="6669"/>
        <v>11</v>
      </c>
      <c r="D6515" s="149" t="str">
        <f>+VLOOKUP($A6515,mUNICIPIOS!$B$4:$F$343,2,0)</f>
        <v>San Marcos</v>
      </c>
      <c r="E6515" s="149">
        <f>+VLOOKUP($A6515,mUNICIPIOS!$B$4:$F$343,3,0)</f>
        <v>1206</v>
      </c>
      <c r="F6515" s="149" t="str">
        <f>+VLOOKUP($A6515,mUNICIPIOS!$B$4:$F$343,4,0)</f>
        <v>Concepción Tutuapa</v>
      </c>
      <c r="G6515" s="139" t="str">
        <f t="shared" ref="G6515:K6515" si="6675">+G6477</f>
        <v>02</v>
      </c>
      <c r="H6515" t="str">
        <f t="shared" si="6675"/>
        <v>IIC</v>
      </c>
      <c r="I6515" t="str">
        <f t="shared" si="6675"/>
        <v>Índice de Información a la Ciudadanía</v>
      </c>
      <c r="J6515" t="str">
        <f t="shared" si="6675"/>
        <v>INDICE</v>
      </c>
      <c r="K6515">
        <f t="shared" si="6675"/>
        <v>0</v>
      </c>
      <c r="L6515" s="150">
        <f>+VLOOKUP($E6515,IIC_2018!$B$8:$Q$347,15,0)</f>
        <v>0.74887928129743953</v>
      </c>
      <c r="M6515" s="142" t="str">
        <f>+VLOOKUP($E6515,IIC_2018!$B$8:$Q$347,16,0)</f>
        <v>Medio alto</v>
      </c>
    </row>
    <row r="6516" spans="1:13" x14ac:dyDescent="0.3">
      <c r="A6516" s="139">
        <f t="shared" si="6667"/>
        <v>172</v>
      </c>
      <c r="B6516" s="148">
        <f t="shared" si="6669"/>
        <v>12</v>
      </c>
      <c r="D6516" s="149" t="str">
        <f>+VLOOKUP($A6516,mUNICIPIOS!$B$4:$F$343,2,0)</f>
        <v>San Marcos</v>
      </c>
      <c r="E6516" s="149">
        <f>+VLOOKUP($A6516,mUNICIPIOS!$B$4:$F$343,3,0)</f>
        <v>1206</v>
      </c>
      <c r="F6516" s="149" t="str">
        <f>+VLOOKUP($A6516,mUNICIPIOS!$B$4:$F$343,4,0)</f>
        <v>Concepción Tutuapa</v>
      </c>
      <c r="G6516" s="139" t="str">
        <f t="shared" ref="G6516:K6516" si="6676">+G6478</f>
        <v>03</v>
      </c>
      <c r="H6516" t="str">
        <f t="shared" si="6676"/>
        <v>ISP</v>
      </c>
      <c r="I6516" t="str">
        <f t="shared" si="6676"/>
        <v>Índice de Servicios Públicos</v>
      </c>
      <c r="J6516" t="str">
        <f t="shared" si="6676"/>
        <v>03-01</v>
      </c>
      <c r="K6516" t="str">
        <f t="shared" si="6676"/>
        <v>Cobertura del servicio público de agua</v>
      </c>
      <c r="L6516" s="150">
        <f>+VLOOKUP($E6516,ISP_2018!$B$8:$T$347,3,0)</f>
        <v>0.79408931920717796</v>
      </c>
      <c r="M6516" s="142" t="str">
        <f>+VLOOKUP($E6516,ISP_2018!$B$8:$T$347,4,0)</f>
        <v>Medio alto</v>
      </c>
    </row>
    <row r="6517" spans="1:13" x14ac:dyDescent="0.3">
      <c r="A6517" s="139">
        <f t="shared" si="6667"/>
        <v>172</v>
      </c>
      <c r="B6517" s="148">
        <f t="shared" si="6669"/>
        <v>13</v>
      </c>
      <c r="D6517" s="149" t="str">
        <f>+VLOOKUP($A6517,mUNICIPIOS!$B$4:$F$343,2,0)</f>
        <v>San Marcos</v>
      </c>
      <c r="E6517" s="149">
        <f>+VLOOKUP($A6517,mUNICIPIOS!$B$4:$F$343,3,0)</f>
        <v>1206</v>
      </c>
      <c r="F6517" s="149" t="str">
        <f>+VLOOKUP($A6517,mUNICIPIOS!$B$4:$F$343,4,0)</f>
        <v>Concepción Tutuapa</v>
      </c>
      <c r="G6517" s="139" t="str">
        <f t="shared" ref="G6517:K6517" si="6677">+G6479</f>
        <v>03</v>
      </c>
      <c r="H6517" t="str">
        <f t="shared" si="6677"/>
        <v>ISP</v>
      </c>
      <c r="I6517" t="str">
        <f t="shared" si="6677"/>
        <v>Índice de Servicios Públicos</v>
      </c>
      <c r="J6517" t="str">
        <f t="shared" si="6677"/>
        <v>03-02</v>
      </c>
      <c r="K6517" t="str">
        <f t="shared" si="6677"/>
        <v>Control de la calidad del servicio público de agua</v>
      </c>
      <c r="L6517" s="150">
        <f>+VLOOKUP($E6517,ISP_2018!$B$8:$T$347,6,0)</f>
        <v>0.64821428571428563</v>
      </c>
      <c r="M6517" s="142" t="str">
        <f>+VLOOKUP($E6517,ISP_2018!$B$8:$T$347,7,0)</f>
        <v>Medio alto</v>
      </c>
    </row>
    <row r="6518" spans="1:13" x14ac:dyDescent="0.3">
      <c r="A6518" s="139">
        <f t="shared" si="6667"/>
        <v>172</v>
      </c>
      <c r="B6518" s="148">
        <f t="shared" si="6669"/>
        <v>14</v>
      </c>
      <c r="D6518" s="149" t="str">
        <f>+VLOOKUP($A6518,mUNICIPIOS!$B$4:$F$343,2,0)</f>
        <v>San Marcos</v>
      </c>
      <c r="E6518" s="149">
        <f>+VLOOKUP($A6518,mUNICIPIOS!$B$4:$F$343,3,0)</f>
        <v>1206</v>
      </c>
      <c r="F6518" s="149" t="str">
        <f>+VLOOKUP($A6518,mUNICIPIOS!$B$4:$F$343,4,0)</f>
        <v>Concepción Tutuapa</v>
      </c>
      <c r="G6518" s="139" t="str">
        <f t="shared" ref="G6518:K6518" si="6678">+G6480</f>
        <v>03</v>
      </c>
      <c r="H6518" t="str">
        <f t="shared" si="6678"/>
        <v>ISP</v>
      </c>
      <c r="I6518" t="str">
        <f t="shared" si="6678"/>
        <v>Índice de Servicios Públicos</v>
      </c>
      <c r="J6518" t="str">
        <f t="shared" si="6678"/>
        <v>03-03</v>
      </c>
      <c r="K6518" t="str">
        <f t="shared" si="6678"/>
        <v>Disposición  y tratamiento  de aguas residuales</v>
      </c>
      <c r="L6518" s="150">
        <f>+VLOOKUP($E6518,ISP_2018!$B$8:$T$347,9,0)</f>
        <v>0.68301229290281795</v>
      </c>
      <c r="M6518" s="142" t="str">
        <f>+VLOOKUP($E6518,ISP_2018!$B$8:$T$347,10,0)</f>
        <v>Medio alto</v>
      </c>
    </row>
    <row r="6519" spans="1:13" x14ac:dyDescent="0.3">
      <c r="A6519" s="139">
        <f t="shared" si="6667"/>
        <v>172</v>
      </c>
      <c r="B6519" s="148">
        <f t="shared" si="6669"/>
        <v>15</v>
      </c>
      <c r="D6519" s="149" t="str">
        <f>+VLOOKUP($A6519,mUNICIPIOS!$B$4:$F$343,2,0)</f>
        <v>San Marcos</v>
      </c>
      <c r="E6519" s="149">
        <f>+VLOOKUP($A6519,mUNICIPIOS!$B$4:$F$343,3,0)</f>
        <v>1206</v>
      </c>
      <c r="F6519" s="149" t="str">
        <f>+VLOOKUP($A6519,mUNICIPIOS!$B$4:$F$343,4,0)</f>
        <v>Concepción Tutuapa</v>
      </c>
      <c r="G6519" s="139" t="str">
        <f t="shared" ref="G6519:K6519" si="6679">+G6481</f>
        <v>03</v>
      </c>
      <c r="H6519" t="str">
        <f t="shared" si="6679"/>
        <v>ISP</v>
      </c>
      <c r="I6519" t="str">
        <f t="shared" si="6679"/>
        <v>Índice de Servicios Públicos</v>
      </c>
      <c r="J6519" t="str">
        <f t="shared" si="6679"/>
        <v>03-04</v>
      </c>
      <c r="K6519" t="str">
        <f t="shared" si="6679"/>
        <v>Gestión y manejo de los residuos y desechos sólidos</v>
      </c>
      <c r="L6519" s="150">
        <f>+VLOOKUP($E6519,ISP_2018!$B$8:$T$347,12,0)</f>
        <v>6.5812813612134702E-2</v>
      </c>
      <c r="M6519" s="142" t="str">
        <f>+VLOOKUP($E6519,ISP_2018!$B$8:$T$347,13,0)</f>
        <v>Bajo</v>
      </c>
    </row>
    <row r="6520" spans="1:13" x14ac:dyDescent="0.3">
      <c r="A6520" s="139">
        <f t="shared" si="6667"/>
        <v>172</v>
      </c>
      <c r="B6520" s="148">
        <f t="shared" si="6669"/>
        <v>16</v>
      </c>
      <c r="D6520" s="149" t="str">
        <f>+VLOOKUP($A6520,mUNICIPIOS!$B$4:$F$343,2,0)</f>
        <v>San Marcos</v>
      </c>
      <c r="E6520" s="149">
        <f>+VLOOKUP($A6520,mUNICIPIOS!$B$4:$F$343,3,0)</f>
        <v>1206</v>
      </c>
      <c r="F6520" s="149" t="str">
        <f>+VLOOKUP($A6520,mUNICIPIOS!$B$4:$F$343,4,0)</f>
        <v>Concepción Tutuapa</v>
      </c>
      <c r="G6520" s="139" t="str">
        <f t="shared" ref="G6520:K6520" si="6680">+G6482</f>
        <v>03</v>
      </c>
      <c r="H6520" t="str">
        <f t="shared" si="6680"/>
        <v>ISP</v>
      </c>
      <c r="I6520" t="str">
        <f t="shared" si="6680"/>
        <v>Índice de Servicios Públicos</v>
      </c>
      <c r="J6520" t="str">
        <f t="shared" si="6680"/>
        <v>03-05</v>
      </c>
      <c r="K6520" t="str">
        <f t="shared" si="6680"/>
        <v>Gestión de servicios públicos municipales</v>
      </c>
      <c r="L6520" s="150">
        <f>+VLOOKUP($E6520,ISP_2018!$B$8:$T$347,15,0)</f>
        <v>0.467741935483871</v>
      </c>
      <c r="M6520" s="142" t="str">
        <f>+VLOOKUP($E6520,ISP_2018!$B$8:$T$347,16,0)</f>
        <v>Medio</v>
      </c>
    </row>
    <row r="6521" spans="1:13" x14ac:dyDescent="0.3">
      <c r="A6521" s="139">
        <f t="shared" si="6667"/>
        <v>172</v>
      </c>
      <c r="B6521" s="148">
        <f t="shared" si="6669"/>
        <v>17</v>
      </c>
      <c r="D6521" s="149" t="str">
        <f>+VLOOKUP($A6521,mUNICIPIOS!$B$4:$F$343,2,0)</f>
        <v>San Marcos</v>
      </c>
      <c r="E6521" s="149">
        <f>+VLOOKUP($A6521,mUNICIPIOS!$B$4:$F$343,3,0)</f>
        <v>1206</v>
      </c>
      <c r="F6521" s="149" t="str">
        <f>+VLOOKUP($A6521,mUNICIPIOS!$B$4:$F$343,4,0)</f>
        <v>Concepción Tutuapa</v>
      </c>
      <c r="G6521" s="139" t="str">
        <f t="shared" ref="G6521:K6521" si="6681">+G6483</f>
        <v>03</v>
      </c>
      <c r="H6521" t="str">
        <f t="shared" si="6681"/>
        <v>ISP</v>
      </c>
      <c r="I6521" t="str">
        <f t="shared" si="6681"/>
        <v>Índice de Servicios Públicos</v>
      </c>
      <c r="J6521" t="str">
        <f t="shared" si="6681"/>
        <v>INDICE</v>
      </c>
      <c r="K6521">
        <f t="shared" si="6681"/>
        <v>0</v>
      </c>
      <c r="L6521" s="150">
        <f>+VLOOKUP($E6521,ISP_2018!$B$8:$T$347,18,0)</f>
        <v>0.51718662603476828</v>
      </c>
      <c r="M6521" s="142" t="str">
        <f>+VLOOKUP($E6521,ISP_2018!$B$8:$T$347,19,0)</f>
        <v>Medio</v>
      </c>
    </row>
    <row r="6522" spans="1:13" x14ac:dyDescent="0.3">
      <c r="A6522" s="139">
        <f t="shared" si="6667"/>
        <v>172</v>
      </c>
      <c r="B6522" s="148">
        <f t="shared" si="6669"/>
        <v>18</v>
      </c>
      <c r="D6522" s="149" t="str">
        <f>+VLOOKUP($A6522,mUNICIPIOS!$B$4:$F$343,2,0)</f>
        <v>San Marcos</v>
      </c>
      <c r="E6522" s="149">
        <f>+VLOOKUP($A6522,mUNICIPIOS!$B$4:$F$343,3,0)</f>
        <v>1206</v>
      </c>
      <c r="F6522" s="149" t="str">
        <f>+VLOOKUP($A6522,mUNICIPIOS!$B$4:$F$343,4,0)</f>
        <v>Concepción Tutuapa</v>
      </c>
      <c r="G6522" s="139" t="str">
        <f t="shared" ref="G6522:K6522" si="6682">+G6484</f>
        <v>04</v>
      </c>
      <c r="H6522" t="str">
        <f t="shared" si="6682"/>
        <v>IGA</v>
      </c>
      <c r="I6522" t="str">
        <f t="shared" si="6682"/>
        <v>Índice de Gestión Administrativa</v>
      </c>
      <c r="J6522" t="str">
        <f t="shared" si="6682"/>
        <v>04-01</v>
      </c>
      <c r="K6522" t="str">
        <f t="shared" si="6682"/>
        <v>Existencia de elementos de atención municipal orientada al vecino</v>
      </c>
      <c r="L6522" s="150">
        <f>+VLOOKUP($E6522,IGA_2018!$B$8:$N$347,3,0)</f>
        <v>0.5</v>
      </c>
      <c r="M6522" s="142" t="str">
        <f>+VLOOKUP($E6522,IGA_2018!$B$8:$N$347,4,0)</f>
        <v>Medio</v>
      </c>
    </row>
    <row r="6523" spans="1:13" x14ac:dyDescent="0.3">
      <c r="A6523" s="139">
        <f t="shared" si="6667"/>
        <v>172</v>
      </c>
      <c r="B6523" s="148">
        <f t="shared" si="6669"/>
        <v>19</v>
      </c>
      <c r="D6523" s="149" t="str">
        <f>+VLOOKUP($A6523,mUNICIPIOS!$B$4:$F$343,2,0)</f>
        <v>San Marcos</v>
      </c>
      <c r="E6523" s="149">
        <f>+VLOOKUP($A6523,mUNICIPIOS!$B$4:$F$343,3,0)</f>
        <v>1206</v>
      </c>
      <c r="F6523" s="149" t="str">
        <f>+VLOOKUP($A6523,mUNICIPIOS!$B$4:$F$343,4,0)</f>
        <v>Concepción Tutuapa</v>
      </c>
      <c r="G6523" s="139" t="str">
        <f t="shared" ref="G6523:K6523" si="6683">+G6485</f>
        <v>04</v>
      </c>
      <c r="H6523" t="str">
        <f t="shared" si="6683"/>
        <v>IGA</v>
      </c>
      <c r="I6523" t="str">
        <f t="shared" si="6683"/>
        <v>Índice de Gestión Administrativa</v>
      </c>
      <c r="J6523" t="str">
        <f t="shared" si="6683"/>
        <v>04-02</v>
      </c>
      <c r="K6523" t="str">
        <f t="shared" si="6683"/>
        <v>Gestión del recurso humano.</v>
      </c>
      <c r="L6523" s="150">
        <f>+VLOOKUP($E6523,IGA_2018!$B$8:$N$347,6,0)</f>
        <v>0.47762683492145264</v>
      </c>
      <c r="M6523" s="142" t="str">
        <f>+VLOOKUP($E6523,IGA_2018!$B$8:$N$347,7,0)</f>
        <v>Medio</v>
      </c>
    </row>
    <row r="6524" spans="1:13" x14ac:dyDescent="0.3">
      <c r="A6524" s="139">
        <f t="shared" si="6667"/>
        <v>172</v>
      </c>
      <c r="B6524" s="148">
        <f t="shared" si="6669"/>
        <v>20</v>
      </c>
      <c r="D6524" s="149" t="str">
        <f>+VLOOKUP($A6524,mUNICIPIOS!$B$4:$F$343,2,0)</f>
        <v>San Marcos</v>
      </c>
      <c r="E6524" s="149">
        <f>+VLOOKUP($A6524,mUNICIPIOS!$B$4:$F$343,3,0)</f>
        <v>1206</v>
      </c>
      <c r="F6524" s="149" t="str">
        <f>+VLOOKUP($A6524,mUNICIPIOS!$B$4:$F$343,4,0)</f>
        <v>Concepción Tutuapa</v>
      </c>
      <c r="G6524" s="139" t="str">
        <f t="shared" ref="G6524:K6524" si="6684">+G6486</f>
        <v>04</v>
      </c>
      <c r="H6524" t="str">
        <f t="shared" si="6684"/>
        <v>IGA</v>
      </c>
      <c r="I6524" t="str">
        <f t="shared" si="6684"/>
        <v>Índice de Gestión Administrativa</v>
      </c>
      <c r="J6524" t="str">
        <f t="shared" si="6684"/>
        <v>04-03</v>
      </c>
      <c r="K6524" t="str">
        <f t="shared" si="6684"/>
        <v>Existencia de oficinas municipales con instrumentos de gestión.</v>
      </c>
      <c r="L6524" s="150">
        <f>+VLOOKUP($E6524,IGA_2018!$B$8:$N$347,9,0)</f>
        <v>0.43492063492063493</v>
      </c>
      <c r="M6524" s="142" t="str">
        <f>+VLOOKUP($E6524,IGA_2018!$B$8:$N$347,10,0)</f>
        <v>Medio</v>
      </c>
    </row>
    <row r="6525" spans="1:13" x14ac:dyDescent="0.3">
      <c r="A6525" s="139">
        <f t="shared" si="6667"/>
        <v>172</v>
      </c>
      <c r="B6525" s="148">
        <f t="shared" si="6669"/>
        <v>21</v>
      </c>
      <c r="D6525" s="149" t="str">
        <f>+VLOOKUP($A6525,mUNICIPIOS!$B$4:$F$343,2,0)</f>
        <v>San Marcos</v>
      </c>
      <c r="E6525" s="149">
        <f>+VLOOKUP($A6525,mUNICIPIOS!$B$4:$F$343,3,0)</f>
        <v>1206</v>
      </c>
      <c r="F6525" s="149" t="str">
        <f>+VLOOKUP($A6525,mUNICIPIOS!$B$4:$F$343,4,0)</f>
        <v>Concepción Tutuapa</v>
      </c>
      <c r="G6525" s="139" t="str">
        <f t="shared" ref="G6525:K6525" si="6685">+G6487</f>
        <v>04</v>
      </c>
      <c r="H6525" t="str">
        <f t="shared" si="6685"/>
        <v>IGA</v>
      </c>
      <c r="I6525" t="str">
        <f t="shared" si="6685"/>
        <v>Índice de Gestión Administrativa</v>
      </c>
      <c r="J6525" t="str">
        <f t="shared" si="6685"/>
        <v>INDICE</v>
      </c>
      <c r="K6525">
        <f t="shared" si="6685"/>
        <v>0</v>
      </c>
      <c r="L6525" s="150">
        <f>+VLOOKUP($E6525,IGA_2018!$B$8:$N$347,12,0)</f>
        <v>0.4693916144447306</v>
      </c>
      <c r="M6525" s="142" t="str">
        <f>+VLOOKUP($E6525,IGA_2018!$B$8:$N$347,13,0)</f>
        <v>Medio</v>
      </c>
    </row>
    <row r="6526" spans="1:13" x14ac:dyDescent="0.3">
      <c r="A6526" s="139">
        <f t="shared" si="6667"/>
        <v>172</v>
      </c>
      <c r="B6526" s="148">
        <f t="shared" si="6669"/>
        <v>22</v>
      </c>
      <c r="D6526" s="149" t="str">
        <f>+VLOOKUP($A6526,mUNICIPIOS!$B$4:$F$343,2,0)</f>
        <v>San Marcos</v>
      </c>
      <c r="E6526" s="149">
        <f>+VLOOKUP($A6526,mUNICIPIOS!$B$4:$F$343,3,0)</f>
        <v>1206</v>
      </c>
      <c r="F6526" s="149" t="str">
        <f>+VLOOKUP($A6526,mUNICIPIOS!$B$4:$F$343,4,0)</f>
        <v>Concepción Tutuapa</v>
      </c>
      <c r="G6526" s="139" t="str">
        <f t="shared" ref="G6526:K6526" si="6686">+G6488</f>
        <v>05</v>
      </c>
      <c r="H6526" t="str">
        <f t="shared" si="6686"/>
        <v>IGF</v>
      </c>
      <c r="I6526" t="str">
        <f t="shared" si="6686"/>
        <v>Índice de Gestión Financiera</v>
      </c>
      <c r="J6526" t="str">
        <f t="shared" si="6686"/>
        <v>05-01</v>
      </c>
      <c r="K6526" t="str">
        <f t="shared" si="6686"/>
        <v>Autonomía financiera municipal</v>
      </c>
      <c r="L6526" s="150">
        <f>+VLOOKUP($E6526,IGF_2018!$B$8:$Z$347,3,0)</f>
        <v>5.9696742235219168E-2</v>
      </c>
      <c r="M6526" s="142" t="str">
        <f>+VLOOKUP($E6526,IGF_2018!$B$8:$Z$347,4,0)</f>
        <v>Bajo</v>
      </c>
    </row>
    <row r="6527" spans="1:13" x14ac:dyDescent="0.3">
      <c r="A6527" s="139">
        <f t="shared" si="6667"/>
        <v>172</v>
      </c>
      <c r="B6527" s="148">
        <f t="shared" si="6669"/>
        <v>23</v>
      </c>
      <c r="D6527" s="149" t="str">
        <f>+VLOOKUP($A6527,mUNICIPIOS!$B$4:$F$343,2,0)</f>
        <v>San Marcos</v>
      </c>
      <c r="E6527" s="149">
        <f>+VLOOKUP($A6527,mUNICIPIOS!$B$4:$F$343,3,0)</f>
        <v>1206</v>
      </c>
      <c r="F6527" s="149" t="str">
        <f>+VLOOKUP($A6527,mUNICIPIOS!$B$4:$F$343,4,0)</f>
        <v>Concepción Tutuapa</v>
      </c>
      <c r="G6527" s="139" t="str">
        <f t="shared" ref="G6527:K6527" si="6687">+G6489</f>
        <v>05</v>
      </c>
      <c r="H6527" t="str">
        <f t="shared" si="6687"/>
        <v>IGF</v>
      </c>
      <c r="I6527" t="str">
        <f t="shared" si="6687"/>
        <v>Índice de Gestión Financiera</v>
      </c>
      <c r="J6527" t="str">
        <f t="shared" si="6687"/>
        <v>05-02</v>
      </c>
      <c r="K6527" t="str">
        <f t="shared" si="6687"/>
        <v xml:space="preserve">Ingresos propios por habitante -sin regalías- </v>
      </c>
      <c r="L6527" s="150">
        <f>+VLOOKUP($E6527,IGF_2018!$B$8:$Z$347,6,0)</f>
        <v>1.6524226052134782E-2</v>
      </c>
      <c r="M6527" s="142" t="str">
        <f>+VLOOKUP($E6527,IGF_2018!$B$8:$Z$347,7,0)</f>
        <v>Bajo</v>
      </c>
    </row>
    <row r="6528" spans="1:13" x14ac:dyDescent="0.3">
      <c r="A6528" s="139">
        <f t="shared" si="6667"/>
        <v>172</v>
      </c>
      <c r="B6528" s="148">
        <f t="shared" si="6669"/>
        <v>24</v>
      </c>
      <c r="D6528" s="149" t="str">
        <f>+VLOOKUP($A6528,mUNICIPIOS!$B$4:$F$343,2,0)</f>
        <v>San Marcos</v>
      </c>
      <c r="E6528" s="149">
        <f>+VLOOKUP($A6528,mUNICIPIOS!$B$4:$F$343,3,0)</f>
        <v>1206</v>
      </c>
      <c r="F6528" s="149" t="str">
        <f>+VLOOKUP($A6528,mUNICIPIOS!$B$4:$F$343,4,0)</f>
        <v>Concepción Tutuapa</v>
      </c>
      <c r="G6528" s="139" t="str">
        <f t="shared" ref="G6528:K6528" si="6688">+G6490</f>
        <v>05</v>
      </c>
      <c r="H6528" t="str">
        <f t="shared" si="6688"/>
        <v>IGF</v>
      </c>
      <c r="I6528" t="str">
        <f t="shared" si="6688"/>
        <v>Índice de Gestión Financiera</v>
      </c>
      <c r="J6528" t="str">
        <f t="shared" si="6688"/>
        <v>05-03</v>
      </c>
      <c r="K6528" t="str">
        <f t="shared" si="6688"/>
        <v>Ingresos del IUSI en relación a los ingresos propios -sin regalías-</v>
      </c>
      <c r="L6528" s="150">
        <f>+VLOOKUP($E6528,IGF_2018!$B$8:$Z$347,9,0)</f>
        <v>0</v>
      </c>
      <c r="M6528" s="142" t="str">
        <f>+VLOOKUP($E6528,IGF_2018!$B$8:$Z$347,10,0)</f>
        <v>Bajo</v>
      </c>
    </row>
    <row r="6529" spans="1:13" x14ac:dyDescent="0.3">
      <c r="A6529" s="139">
        <f t="shared" si="6667"/>
        <v>172</v>
      </c>
      <c r="B6529" s="148">
        <f t="shared" si="6669"/>
        <v>25</v>
      </c>
      <c r="D6529" s="149" t="str">
        <f>+VLOOKUP($A6529,mUNICIPIOS!$B$4:$F$343,2,0)</f>
        <v>San Marcos</v>
      </c>
      <c r="E6529" s="149">
        <f>+VLOOKUP($A6529,mUNICIPIOS!$B$4:$F$343,3,0)</f>
        <v>1206</v>
      </c>
      <c r="F6529" s="149" t="str">
        <f>+VLOOKUP($A6529,mUNICIPIOS!$B$4:$F$343,4,0)</f>
        <v>Concepción Tutuapa</v>
      </c>
      <c r="G6529" s="139" t="str">
        <f t="shared" ref="G6529:K6529" si="6689">+G6491</f>
        <v>05</v>
      </c>
      <c r="H6529" t="str">
        <f t="shared" si="6689"/>
        <v>IGF</v>
      </c>
      <c r="I6529" t="str">
        <f t="shared" si="6689"/>
        <v>Índice de Gestión Financiera</v>
      </c>
      <c r="J6529" t="str">
        <f t="shared" si="6689"/>
        <v>05-04</v>
      </c>
      <c r="K6529" t="str">
        <f t="shared" si="6689"/>
        <v>Inversión anual en capital fijo por habitante</v>
      </c>
      <c r="L6529" s="150">
        <f>+VLOOKUP($E6529,IGF_2018!$B$8:$Z$347,12,0)</f>
        <v>5.3279804923004374E-2</v>
      </c>
      <c r="M6529" s="142" t="str">
        <f>+VLOOKUP($E6529,IGF_2018!$B$8:$Z$347,13,0)</f>
        <v>Bajo</v>
      </c>
    </row>
    <row r="6530" spans="1:13" x14ac:dyDescent="0.3">
      <c r="A6530" s="139">
        <f t="shared" si="6667"/>
        <v>172</v>
      </c>
      <c r="B6530" s="148">
        <f t="shared" si="6669"/>
        <v>26</v>
      </c>
      <c r="D6530" s="149" t="str">
        <f>+VLOOKUP($A6530,mUNICIPIOS!$B$4:$F$343,2,0)</f>
        <v>San Marcos</v>
      </c>
      <c r="E6530" s="149">
        <f>+VLOOKUP($A6530,mUNICIPIOS!$B$4:$F$343,3,0)</f>
        <v>1206</v>
      </c>
      <c r="F6530" s="149" t="str">
        <f>+VLOOKUP($A6530,mUNICIPIOS!$B$4:$F$343,4,0)</f>
        <v>Concepción Tutuapa</v>
      </c>
      <c r="G6530" s="139" t="str">
        <f t="shared" ref="G6530:K6530" si="6690">+G6492</f>
        <v>05</v>
      </c>
      <c r="H6530" t="str">
        <f t="shared" si="6690"/>
        <v>IGF</v>
      </c>
      <c r="I6530" t="str">
        <f t="shared" si="6690"/>
        <v>Índice de Gestión Financiera</v>
      </c>
      <c r="J6530" t="str">
        <f t="shared" si="6690"/>
        <v>05-05</v>
      </c>
      <c r="K6530" t="str">
        <f t="shared" si="6690"/>
        <v>Inversión anual en capital fijo con recursos percibidos por ingresos propios</v>
      </c>
      <c r="L6530" s="150">
        <f>+VLOOKUP($E6530,IGF_2018!$B$8:$Z$347,15,0)</f>
        <v>0</v>
      </c>
      <c r="M6530" s="142" t="str">
        <f>+VLOOKUP($E6530,IGF_2018!$B$8:$Z$347,16,0)</f>
        <v>Bajo</v>
      </c>
    </row>
    <row r="6531" spans="1:13" x14ac:dyDescent="0.3">
      <c r="A6531" s="139">
        <f t="shared" si="6667"/>
        <v>172</v>
      </c>
      <c r="B6531" s="148">
        <f t="shared" si="6669"/>
        <v>27</v>
      </c>
      <c r="D6531" s="149" t="str">
        <f>+VLOOKUP($A6531,mUNICIPIOS!$B$4:$F$343,2,0)</f>
        <v>San Marcos</v>
      </c>
      <c r="E6531" s="149">
        <f>+VLOOKUP($A6531,mUNICIPIOS!$B$4:$F$343,3,0)</f>
        <v>1206</v>
      </c>
      <c r="F6531" s="149" t="str">
        <f>+VLOOKUP($A6531,mUNICIPIOS!$B$4:$F$343,4,0)</f>
        <v>Concepción Tutuapa</v>
      </c>
      <c r="G6531" s="139" t="str">
        <f t="shared" ref="G6531:K6531" si="6691">+G6493</f>
        <v>05</v>
      </c>
      <c r="H6531" t="str">
        <f t="shared" si="6691"/>
        <v>IGF</v>
      </c>
      <c r="I6531" t="str">
        <f t="shared" si="6691"/>
        <v>Índice de Gestión Financiera</v>
      </c>
      <c r="J6531" t="str">
        <f t="shared" si="6691"/>
        <v>05-06</v>
      </c>
      <c r="K6531" t="str">
        <f t="shared" si="6691"/>
        <v xml:space="preserve">Inversión anual en capital fijo con recursos percibidos por transferencias del Gobierno Central </v>
      </c>
      <c r="L6531" s="150">
        <f>+VLOOKUP($E6531,IGF_2018!$B$8:$Z$347,18,0)</f>
        <v>0.62806244891589846</v>
      </c>
      <c r="M6531" s="142" t="str">
        <f>+VLOOKUP($E6531,IGF_2018!$B$8:$Z$347,19,0)</f>
        <v>Medio alto</v>
      </c>
    </row>
    <row r="6532" spans="1:13" x14ac:dyDescent="0.3">
      <c r="A6532" s="139">
        <f t="shared" si="6667"/>
        <v>172</v>
      </c>
      <c r="B6532" s="148">
        <f t="shared" si="6669"/>
        <v>28</v>
      </c>
      <c r="D6532" s="149" t="str">
        <f>+VLOOKUP($A6532,mUNICIPIOS!$B$4:$F$343,2,0)</f>
        <v>San Marcos</v>
      </c>
      <c r="E6532" s="149">
        <f>+VLOOKUP($A6532,mUNICIPIOS!$B$4:$F$343,3,0)</f>
        <v>1206</v>
      </c>
      <c r="F6532" s="149" t="str">
        <f>+VLOOKUP($A6532,mUNICIPIOS!$B$4:$F$343,4,0)</f>
        <v>Concepción Tutuapa</v>
      </c>
      <c r="G6532" s="139" t="str">
        <f t="shared" ref="G6532:K6532" si="6692">+G6494</f>
        <v>05</v>
      </c>
      <c r="H6532" t="str">
        <f t="shared" si="6692"/>
        <v>IGF</v>
      </c>
      <c r="I6532" t="str">
        <f t="shared" si="6692"/>
        <v>Índice de Gestión Financiera</v>
      </c>
      <c r="J6532" t="str">
        <f t="shared" si="6692"/>
        <v>05-07</v>
      </c>
      <c r="K6532" t="str">
        <f t="shared" si="6692"/>
        <v>Financiamiento por endeudamiento municipal</v>
      </c>
      <c r="L6532" s="150">
        <f>+VLOOKUP($E6532,IGF_2018!$B$8:$Z$347,21,0)</f>
        <v>1</v>
      </c>
      <c r="M6532" s="142" t="str">
        <f>+VLOOKUP($E6532,IGF_2018!$B$8:$Z$347,22,0)</f>
        <v>Alto</v>
      </c>
    </row>
    <row r="6533" spans="1:13" x14ac:dyDescent="0.3">
      <c r="A6533" s="139">
        <f t="shared" si="6667"/>
        <v>172</v>
      </c>
      <c r="B6533" s="148">
        <f t="shared" si="6669"/>
        <v>29</v>
      </c>
      <c r="D6533" s="149" t="str">
        <f>+VLOOKUP($A6533,mUNICIPIOS!$B$4:$F$343,2,0)</f>
        <v>San Marcos</v>
      </c>
      <c r="E6533" s="149">
        <f>+VLOOKUP($A6533,mUNICIPIOS!$B$4:$F$343,3,0)</f>
        <v>1206</v>
      </c>
      <c r="F6533" s="149" t="str">
        <f>+VLOOKUP($A6533,mUNICIPIOS!$B$4:$F$343,4,0)</f>
        <v>Concepción Tutuapa</v>
      </c>
      <c r="G6533" s="139" t="str">
        <f t="shared" ref="G6533:K6533" si="6693">+G6495</f>
        <v>05</v>
      </c>
      <c r="H6533" t="str">
        <f t="shared" si="6693"/>
        <v>IGF</v>
      </c>
      <c r="I6533" t="str">
        <f t="shared" si="6693"/>
        <v>Índice de Gestión Financiera</v>
      </c>
      <c r="J6533" t="str">
        <f t="shared" si="6693"/>
        <v>INDICE</v>
      </c>
      <c r="K6533">
        <f t="shared" si="6693"/>
        <v>0</v>
      </c>
      <c r="L6533" s="150">
        <f>+VLOOKUP($E6533,IGF_2018!$B$8:$Z$347,24,0)</f>
        <v>0.28337841904136107</v>
      </c>
      <c r="M6533" s="142" t="str">
        <f>+VLOOKUP($E6533,IGF_2018!$B$8:$Z$347,25,0)</f>
        <v>Medio bajo</v>
      </c>
    </row>
    <row r="6534" spans="1:13" x14ac:dyDescent="0.3">
      <c r="A6534" s="139">
        <f t="shared" si="6667"/>
        <v>172</v>
      </c>
      <c r="B6534" s="148">
        <f t="shared" si="6669"/>
        <v>30</v>
      </c>
      <c r="D6534" s="149" t="str">
        <f>+VLOOKUP($A6534,mUNICIPIOS!$B$4:$F$343,2,0)</f>
        <v>San Marcos</v>
      </c>
      <c r="E6534" s="149">
        <f>+VLOOKUP($A6534,mUNICIPIOS!$B$4:$F$343,3,0)</f>
        <v>1206</v>
      </c>
      <c r="F6534" s="149" t="str">
        <f>+VLOOKUP($A6534,mUNICIPIOS!$B$4:$F$343,4,0)</f>
        <v>Concepción Tutuapa</v>
      </c>
      <c r="G6534" s="139" t="str">
        <f t="shared" ref="G6534:K6534" si="6694">+G6496</f>
        <v>06</v>
      </c>
      <c r="H6534" t="str">
        <f t="shared" si="6694"/>
        <v>IGE</v>
      </c>
      <c r="I6534" t="str">
        <f t="shared" si="6694"/>
        <v>Índice de Gestión Estratégica</v>
      </c>
      <c r="J6534" t="str">
        <f t="shared" si="6694"/>
        <v>06-01</v>
      </c>
      <c r="K6534" t="str">
        <f t="shared" si="6694"/>
        <v>Ejecución del Plan Operativo Anual  (POA)</v>
      </c>
      <c r="L6534" s="150">
        <f>+VLOOKUP($E6534,IGE_2018!$B$8:$Z$347,3,0)</f>
        <v>0.93703959038544293</v>
      </c>
      <c r="M6534" s="142" t="str">
        <f>+VLOOKUP($E6534,IGE_2018!$B$8:$Z$347,4,0)</f>
        <v>Alto</v>
      </c>
    </row>
    <row r="6535" spans="1:13" x14ac:dyDescent="0.3">
      <c r="A6535" s="139">
        <f t="shared" si="6667"/>
        <v>172</v>
      </c>
      <c r="B6535" s="148">
        <f t="shared" si="6669"/>
        <v>31</v>
      </c>
      <c r="D6535" s="149" t="str">
        <f>+VLOOKUP($A6535,mUNICIPIOS!$B$4:$F$343,2,0)</f>
        <v>San Marcos</v>
      </c>
      <c r="E6535" s="149">
        <f>+VLOOKUP($A6535,mUNICIPIOS!$B$4:$F$343,3,0)</f>
        <v>1206</v>
      </c>
      <c r="F6535" s="149" t="str">
        <f>+VLOOKUP($A6535,mUNICIPIOS!$B$4:$F$343,4,0)</f>
        <v>Concepción Tutuapa</v>
      </c>
      <c r="G6535" s="139" t="str">
        <f t="shared" ref="G6535:K6535" si="6695">+G6497</f>
        <v>06</v>
      </c>
      <c r="H6535" t="str">
        <f t="shared" si="6695"/>
        <v>IGE</v>
      </c>
      <c r="I6535" t="str">
        <f t="shared" si="6695"/>
        <v>Índice de Gestión Estratégica</v>
      </c>
      <c r="J6535" t="str">
        <f t="shared" si="6695"/>
        <v>06-02</v>
      </c>
      <c r="K6535" t="str">
        <f t="shared" si="6695"/>
        <v>Relación Plan de Desarrollo Municipal y Ordenamiento Territorial (PDM-OT) - Plan Estratégico Institucional (PEI) - Plan Operativo Multianual (POM) - Plan Operativo Anual (POA)</v>
      </c>
      <c r="L6535" s="150">
        <f>+VLOOKUP($E6535,IGE_2018!$B$8:$Z$347,6,0)</f>
        <v>0.46054641598119861</v>
      </c>
      <c r="M6535" s="142" t="str">
        <f>+VLOOKUP($E6535,IGE_2018!$B$8:$Z$347,7,0)</f>
        <v>Medio</v>
      </c>
    </row>
    <row r="6536" spans="1:13" x14ac:dyDescent="0.3">
      <c r="A6536" s="139">
        <f t="shared" si="6667"/>
        <v>172</v>
      </c>
      <c r="B6536" s="148">
        <f t="shared" si="6669"/>
        <v>32</v>
      </c>
      <c r="D6536" s="149" t="str">
        <f>+VLOOKUP($A6536,mUNICIPIOS!$B$4:$F$343,2,0)</f>
        <v>San Marcos</v>
      </c>
      <c r="E6536" s="149">
        <f>+VLOOKUP($A6536,mUNICIPIOS!$B$4:$F$343,3,0)</f>
        <v>1206</v>
      </c>
      <c r="F6536" s="149" t="str">
        <f>+VLOOKUP($A6536,mUNICIPIOS!$B$4:$F$343,4,0)</f>
        <v>Concepción Tutuapa</v>
      </c>
      <c r="G6536" s="139" t="str">
        <f t="shared" ref="G6536:K6536" si="6696">+G6498</f>
        <v>06</v>
      </c>
      <c r="H6536" t="str">
        <f t="shared" si="6696"/>
        <v>IGE</v>
      </c>
      <c r="I6536" t="str">
        <f t="shared" si="6696"/>
        <v>Índice de Gestión Estratégica</v>
      </c>
      <c r="J6536" t="str">
        <f t="shared" si="6696"/>
        <v>06-03</v>
      </c>
      <c r="K6536" t="str">
        <f t="shared" si="6696"/>
        <v>Presupuesto de egresos relacionado a competencias municipales que responden a prioridades nacionales de desarrollo.</v>
      </c>
      <c r="L6536" s="150">
        <f>+VLOOKUP($E6536,IGE_2018!$B$8:$Z$347,9,0)</f>
        <v>0.31639711648263646</v>
      </c>
      <c r="M6536" s="142" t="str">
        <f>+VLOOKUP($E6536,IGE_2018!$B$8:$Z$347,10,0)</f>
        <v>Medio bajo</v>
      </c>
    </row>
    <row r="6537" spans="1:13" x14ac:dyDescent="0.3">
      <c r="A6537" s="139">
        <f t="shared" si="6667"/>
        <v>172</v>
      </c>
      <c r="B6537" s="148">
        <f t="shared" si="6669"/>
        <v>33</v>
      </c>
      <c r="D6537" s="149" t="str">
        <f>+VLOOKUP($A6537,mUNICIPIOS!$B$4:$F$343,2,0)</f>
        <v>San Marcos</v>
      </c>
      <c r="E6537" s="149">
        <f>+VLOOKUP($A6537,mUNICIPIOS!$B$4:$F$343,3,0)</f>
        <v>1206</v>
      </c>
      <c r="F6537" s="149" t="str">
        <f>+VLOOKUP($A6537,mUNICIPIOS!$B$4:$F$343,4,0)</f>
        <v>Concepción Tutuapa</v>
      </c>
      <c r="G6537" s="139" t="str">
        <f t="shared" ref="G6537:K6537" si="6697">+G6499</f>
        <v>06</v>
      </c>
      <c r="H6537" t="str">
        <f t="shared" si="6697"/>
        <v>IGE</v>
      </c>
      <c r="I6537" t="str">
        <f t="shared" si="6697"/>
        <v>Índice de Gestión Estratégica</v>
      </c>
      <c r="J6537" t="str">
        <f t="shared" si="6697"/>
        <v>06-04</v>
      </c>
      <c r="K6537" t="str">
        <f t="shared" si="6697"/>
        <v>Institucionalización de la gestión ordenada del territorio</v>
      </c>
      <c r="L6537" s="150">
        <f>+VLOOKUP($E6537,IGE_2018!$B$8:$Z$347,12,0)</f>
        <v>0.1</v>
      </c>
      <c r="M6537" s="142" t="str">
        <f>+VLOOKUP($E6537,IGE_2018!$B$8:$Z$347,13,0)</f>
        <v>Bajo</v>
      </c>
    </row>
    <row r="6538" spans="1:13" x14ac:dyDescent="0.3">
      <c r="A6538" s="139">
        <f t="shared" si="6667"/>
        <v>172</v>
      </c>
      <c r="B6538" s="148">
        <f t="shared" si="6669"/>
        <v>34</v>
      </c>
      <c r="D6538" s="149" t="str">
        <f>+VLOOKUP($A6538,mUNICIPIOS!$B$4:$F$343,2,0)</f>
        <v>San Marcos</v>
      </c>
      <c r="E6538" s="149">
        <f>+VLOOKUP($A6538,mUNICIPIOS!$B$4:$F$343,3,0)</f>
        <v>1206</v>
      </c>
      <c r="F6538" s="149" t="str">
        <f>+VLOOKUP($A6538,mUNICIPIOS!$B$4:$F$343,4,0)</f>
        <v>Concepción Tutuapa</v>
      </c>
      <c r="G6538" s="139" t="str">
        <f t="shared" ref="G6538:K6538" si="6698">+G6500</f>
        <v>06</v>
      </c>
      <c r="H6538" t="str">
        <f t="shared" si="6698"/>
        <v>IGE</v>
      </c>
      <c r="I6538" t="str">
        <f t="shared" si="6698"/>
        <v>Índice de Gestión Estratégica</v>
      </c>
      <c r="J6538" t="str">
        <f t="shared" si="6698"/>
        <v>06-05</v>
      </c>
      <c r="K6538" t="str">
        <f t="shared" si="6698"/>
        <v>Acciones para la gestión ordenada del territorio</v>
      </c>
      <c r="L6538" s="150">
        <f>+VLOOKUP($E6538,IGE_2018!$B$8:$Z$347,15,0)</f>
        <v>0.44000000000000011</v>
      </c>
      <c r="M6538" s="142" t="str">
        <f>+VLOOKUP($E6538,IGE_2018!$B$8:$Z$347,16,0)</f>
        <v>Medio</v>
      </c>
    </row>
    <row r="6539" spans="1:13" x14ac:dyDescent="0.3">
      <c r="A6539" s="139">
        <f t="shared" si="6667"/>
        <v>172</v>
      </c>
      <c r="B6539" s="148">
        <f t="shared" si="6669"/>
        <v>35</v>
      </c>
      <c r="D6539" s="149" t="str">
        <f>+VLOOKUP($A6539,mUNICIPIOS!$B$4:$F$343,2,0)</f>
        <v>San Marcos</v>
      </c>
      <c r="E6539" s="149">
        <f>+VLOOKUP($A6539,mUNICIPIOS!$B$4:$F$343,3,0)</f>
        <v>1206</v>
      </c>
      <c r="F6539" s="149" t="str">
        <f>+VLOOKUP($A6539,mUNICIPIOS!$B$4:$F$343,4,0)</f>
        <v>Concepción Tutuapa</v>
      </c>
      <c r="G6539" s="139" t="str">
        <f t="shared" ref="G6539:K6539" si="6699">+G6501</f>
        <v>06</v>
      </c>
      <c r="H6539" t="str">
        <f t="shared" si="6699"/>
        <v>IGE</v>
      </c>
      <c r="I6539" t="str">
        <f t="shared" si="6699"/>
        <v>Índice de Gestión Estratégica</v>
      </c>
      <c r="J6539" t="str">
        <f t="shared" si="6699"/>
        <v>06-06</v>
      </c>
      <c r="K6539" t="str">
        <f t="shared" si="6699"/>
        <v>Gestión de riesgo en la formulación de proyectos derivados de la planificación operativa anual</v>
      </c>
      <c r="L6539" s="150">
        <f>+VLOOKUP($E6539,IGE_2018!$B$8:$Z$347,18,0)</f>
        <v>0.3</v>
      </c>
      <c r="M6539" s="142" t="str">
        <f>+VLOOKUP($E6539,IGE_2018!$B$8:$Z$347,19,0)</f>
        <v>Medio bajo</v>
      </c>
    </row>
    <row r="6540" spans="1:13" x14ac:dyDescent="0.3">
      <c r="A6540" s="139">
        <f t="shared" si="6667"/>
        <v>172</v>
      </c>
      <c r="B6540" s="148">
        <f t="shared" si="6669"/>
        <v>36</v>
      </c>
      <c r="D6540" s="149" t="str">
        <f>+VLOOKUP($A6540,mUNICIPIOS!$B$4:$F$343,2,0)</f>
        <v>San Marcos</v>
      </c>
      <c r="E6540" s="149">
        <f>+VLOOKUP($A6540,mUNICIPIOS!$B$4:$F$343,3,0)</f>
        <v>1206</v>
      </c>
      <c r="F6540" s="149" t="str">
        <f>+VLOOKUP($A6540,mUNICIPIOS!$B$4:$F$343,4,0)</f>
        <v>Concepción Tutuapa</v>
      </c>
      <c r="G6540" s="139" t="str">
        <f t="shared" ref="G6540:K6540" si="6700">+G6502</f>
        <v>06</v>
      </c>
      <c r="H6540" t="str">
        <f t="shared" si="6700"/>
        <v>IGE</v>
      </c>
      <c r="I6540" t="str">
        <f t="shared" si="6700"/>
        <v>Índice de Gestión Estratégica</v>
      </c>
      <c r="J6540" t="str">
        <f t="shared" si="6700"/>
        <v>06-07</v>
      </c>
      <c r="K6540" t="str">
        <f t="shared" si="6700"/>
        <v>Ingresos por servicios ambientales en relación a los ingresos propios sin regalías</v>
      </c>
      <c r="L6540" s="150">
        <f>+VLOOKUP($E6540,IGE_2018!$B$8:$Z$347,21,0)</f>
        <v>1.6730091332298896E-2</v>
      </c>
      <c r="M6540" s="142" t="str">
        <f>+VLOOKUP($E6540,IGE_2018!$B$8:$Z$347,22,0)</f>
        <v>Bajo</v>
      </c>
    </row>
    <row r="6541" spans="1:13" x14ac:dyDescent="0.3">
      <c r="A6541" s="139">
        <f t="shared" si="6667"/>
        <v>172</v>
      </c>
      <c r="B6541" s="148">
        <f t="shared" si="6669"/>
        <v>37</v>
      </c>
      <c r="D6541" s="149" t="str">
        <f>+VLOOKUP($A6541,mUNICIPIOS!$B$4:$F$343,2,0)</f>
        <v>San Marcos</v>
      </c>
      <c r="E6541" s="149">
        <f>+VLOOKUP($A6541,mUNICIPIOS!$B$4:$F$343,3,0)</f>
        <v>1206</v>
      </c>
      <c r="F6541" s="149" t="str">
        <f>+VLOOKUP($A6541,mUNICIPIOS!$B$4:$F$343,4,0)</f>
        <v>Concepción Tutuapa</v>
      </c>
      <c r="G6541" s="139" t="str">
        <f t="shared" ref="G6541:K6541" si="6701">+G6503</f>
        <v>06</v>
      </c>
      <c r="H6541" t="str">
        <f t="shared" si="6701"/>
        <v>IGE</v>
      </c>
      <c r="I6541" t="str">
        <f t="shared" si="6701"/>
        <v>Índice de Gestión Estratégica</v>
      </c>
      <c r="J6541" t="str">
        <f t="shared" si="6701"/>
        <v>INDICE</v>
      </c>
      <c r="K6541">
        <f t="shared" si="6701"/>
        <v>0</v>
      </c>
      <c r="L6541" s="150">
        <f>+VLOOKUP($E6541,IGE_2018!$B$8:$Z$347,24,0)</f>
        <v>0.39641018920888516</v>
      </c>
      <c r="M6541" s="142" t="str">
        <f>+VLOOKUP($E6541,IGE_2018!$B$8:$Z$347,25,0)</f>
        <v>Medio bajo</v>
      </c>
    </row>
    <row r="6542" spans="1:13" x14ac:dyDescent="0.3">
      <c r="A6542" s="139">
        <f t="shared" si="6667"/>
        <v>172</v>
      </c>
      <c r="B6542" s="148">
        <f t="shared" si="6669"/>
        <v>38</v>
      </c>
      <c r="D6542" s="149" t="str">
        <f>+VLOOKUP($A6542,mUNICIPIOS!$B$4:$F$343,2,0)</f>
        <v>San Marcos</v>
      </c>
      <c r="E6542" s="149">
        <f>+VLOOKUP($A6542,mUNICIPIOS!$B$4:$F$343,3,0)</f>
        <v>1206</v>
      </c>
      <c r="F6542" s="149" t="str">
        <f>+VLOOKUP($A6542,mUNICIPIOS!$B$4:$F$343,4,0)</f>
        <v>Concepción Tutuapa</v>
      </c>
      <c r="G6542" s="139" t="str">
        <f t="shared" ref="G6542:K6542" si="6702">+G6504</f>
        <v>RANKING</v>
      </c>
      <c r="H6542" t="str">
        <f t="shared" si="6702"/>
        <v>RGM</v>
      </c>
      <c r="I6542" t="str">
        <f t="shared" si="6702"/>
        <v>Ranking de la Gestión Municipal 2018</v>
      </c>
      <c r="J6542" t="str">
        <f t="shared" si="6702"/>
        <v>RANKING</v>
      </c>
      <c r="K6542">
        <f t="shared" si="6702"/>
        <v>0</v>
      </c>
      <c r="L6542" s="151">
        <f>+VLOOKUP($E6542,Resultados_generales!$C$8:$AE$347,27,0)</f>
        <v>0.49834799652434147</v>
      </c>
      <c r="M6542" t="str">
        <f>+VLOOKUP($E6542,Resultados_generales!$C$8:$AE$347,28,0)</f>
        <v>Medio</v>
      </c>
    </row>
    <row r="6543" spans="1:13" x14ac:dyDescent="0.3">
      <c r="A6543" s="139">
        <f t="shared" si="6667"/>
        <v>173</v>
      </c>
      <c r="B6543" s="148">
        <f t="shared" si="6669"/>
        <v>1</v>
      </c>
      <c r="D6543" s="149" t="str">
        <f>+VLOOKUP($A6543,mUNICIPIOS!$B$4:$F$343,2,0)</f>
        <v>San Marcos</v>
      </c>
      <c r="E6543" s="149">
        <f>+VLOOKUP($A6543,mUNICIPIOS!$B$4:$F$343,3,0)</f>
        <v>1207</v>
      </c>
      <c r="F6543" s="149" t="str">
        <f>+VLOOKUP($A6543,mUNICIPIOS!$B$4:$F$343,4,0)</f>
        <v>Tacaná</v>
      </c>
      <c r="G6543" s="139" t="str">
        <f t="shared" ref="G6543:K6543" si="6703">+G6505</f>
        <v>01</v>
      </c>
      <c r="H6543" t="str">
        <f t="shared" si="6703"/>
        <v>IPC</v>
      </c>
      <c r="I6543" t="str">
        <f t="shared" si="6703"/>
        <v>Índice de Participación Ciudadana</v>
      </c>
      <c r="J6543" t="str">
        <f t="shared" si="6703"/>
        <v>01-01</v>
      </c>
      <c r="K6543" t="str">
        <f t="shared" si="6703"/>
        <v>Número de reuniones del COMUDE en el año de la medición.</v>
      </c>
      <c r="L6543" s="150">
        <f>+VLOOKUP($E6543,IPC_2018!$B$8:$T$347,3,0)</f>
        <v>0.83333333333333337</v>
      </c>
      <c r="M6543" s="142" t="str">
        <f>+VLOOKUP($E6543,IPC_2018!$B$8:$T$347,4,0)</f>
        <v>Alto</v>
      </c>
    </row>
    <row r="6544" spans="1:13" x14ac:dyDescent="0.3">
      <c r="A6544" s="139">
        <f t="shared" si="6667"/>
        <v>173</v>
      </c>
      <c r="B6544" s="148">
        <f t="shared" si="6669"/>
        <v>2</v>
      </c>
      <c r="D6544" s="149" t="str">
        <f>+VLOOKUP($A6544,mUNICIPIOS!$B$4:$F$343,2,0)</f>
        <v>San Marcos</v>
      </c>
      <c r="E6544" s="149">
        <f>+VLOOKUP($A6544,mUNICIPIOS!$B$4:$F$343,3,0)</f>
        <v>1207</v>
      </c>
      <c r="F6544" s="149" t="str">
        <f>+VLOOKUP($A6544,mUNICIPIOS!$B$4:$F$343,4,0)</f>
        <v>Tacaná</v>
      </c>
      <c r="G6544" s="139" t="str">
        <f t="shared" ref="G6544:K6544" si="6704">+G6506</f>
        <v>01</v>
      </c>
      <c r="H6544" t="str">
        <f t="shared" si="6704"/>
        <v>IPC</v>
      </c>
      <c r="I6544" t="str">
        <f t="shared" si="6704"/>
        <v>Índice de Participación Ciudadana</v>
      </c>
      <c r="J6544" t="str">
        <f t="shared" si="6704"/>
        <v>01-02</v>
      </c>
      <c r="K6544" t="str">
        <f t="shared" si="6704"/>
        <v>Participación de Alcaldes, Concejales y Síndicos determinados o designados en el COMUDE</v>
      </c>
      <c r="L6544" s="150">
        <f>+VLOOKUP($E6544,IPC_2018!$B$8:$T$347,6,0)</f>
        <v>0.4</v>
      </c>
      <c r="M6544" s="142" t="str">
        <f>+VLOOKUP($E6544,IPC_2018!$B$8:$T$347,7,0)</f>
        <v>Medio bajo</v>
      </c>
    </row>
    <row r="6545" spans="1:13" x14ac:dyDescent="0.3">
      <c r="A6545" s="139">
        <f t="shared" si="6667"/>
        <v>173</v>
      </c>
      <c r="B6545" s="148">
        <f t="shared" si="6669"/>
        <v>3</v>
      </c>
      <c r="D6545" s="149" t="str">
        <f>+VLOOKUP($A6545,mUNICIPIOS!$B$4:$F$343,2,0)</f>
        <v>San Marcos</v>
      </c>
      <c r="E6545" s="149">
        <f>+VLOOKUP($A6545,mUNICIPIOS!$B$4:$F$343,3,0)</f>
        <v>1207</v>
      </c>
      <c r="F6545" s="149" t="str">
        <f>+VLOOKUP($A6545,mUNICIPIOS!$B$4:$F$343,4,0)</f>
        <v>Tacaná</v>
      </c>
      <c r="G6545" s="139" t="str">
        <f t="shared" ref="G6545:K6545" si="6705">+G6507</f>
        <v>01</v>
      </c>
      <c r="H6545" t="str">
        <f t="shared" si="6705"/>
        <v>IPC</v>
      </c>
      <c r="I6545" t="str">
        <f t="shared" si="6705"/>
        <v>Índice de Participación Ciudadana</v>
      </c>
      <c r="J6545" t="str">
        <f t="shared" si="6705"/>
        <v>01-03</v>
      </c>
      <c r="K6545" t="str">
        <f t="shared" si="6705"/>
        <v>Participación  de organizaciones de jóvenes, mujeres, pueblos mayas, xincas, garífunas, y otras organizaciones en el Comude</v>
      </c>
      <c r="L6545" s="150">
        <f>+VLOOKUP($E6545,IPC_2018!$B$8:$T$347,9,0)</f>
        <v>0</v>
      </c>
      <c r="M6545" s="142" t="str">
        <f>+VLOOKUP($E6545,IPC_2018!$B$8:$T$347,10,0)</f>
        <v>Bajo</v>
      </c>
    </row>
    <row r="6546" spans="1:13" x14ac:dyDescent="0.3">
      <c r="A6546" s="139">
        <f t="shared" si="6667"/>
        <v>173</v>
      </c>
      <c r="B6546" s="148">
        <f t="shared" si="6669"/>
        <v>4</v>
      </c>
      <c r="D6546" s="149" t="str">
        <f>+VLOOKUP($A6546,mUNICIPIOS!$B$4:$F$343,2,0)</f>
        <v>San Marcos</v>
      </c>
      <c r="E6546" s="149">
        <f>+VLOOKUP($A6546,mUNICIPIOS!$B$4:$F$343,3,0)</f>
        <v>1207</v>
      </c>
      <c r="F6546" s="149" t="str">
        <f>+VLOOKUP($A6546,mUNICIPIOS!$B$4:$F$343,4,0)</f>
        <v>Tacaná</v>
      </c>
      <c r="G6546" s="139" t="str">
        <f t="shared" ref="G6546:K6546" si="6706">+G6508</f>
        <v>01</v>
      </c>
      <c r="H6546" t="str">
        <f t="shared" si="6706"/>
        <v>IPC</v>
      </c>
      <c r="I6546" t="str">
        <f t="shared" si="6706"/>
        <v>Índice de Participación Ciudadana</v>
      </c>
      <c r="J6546" t="str">
        <f t="shared" si="6706"/>
        <v>01-04</v>
      </c>
      <c r="K6546" t="str">
        <f t="shared" si="6706"/>
        <v>Representatividad territorial del Comude.</v>
      </c>
      <c r="L6546" s="150">
        <f>+VLOOKUP($E6546,IPC_2018!$B$8:$T$347,12,0)</f>
        <v>0</v>
      </c>
      <c r="M6546" s="142" t="str">
        <f>+VLOOKUP($E6546,IPC_2018!$B$8:$T$347,13,0)</f>
        <v>Bajo</v>
      </c>
    </row>
    <row r="6547" spans="1:13" x14ac:dyDescent="0.3">
      <c r="A6547" s="139">
        <f t="shared" si="6667"/>
        <v>173</v>
      </c>
      <c r="B6547" s="148">
        <f t="shared" si="6669"/>
        <v>5</v>
      </c>
      <c r="D6547" s="149" t="str">
        <f>+VLOOKUP($A6547,mUNICIPIOS!$B$4:$F$343,2,0)</f>
        <v>San Marcos</v>
      </c>
      <c r="E6547" s="149">
        <f>+VLOOKUP($A6547,mUNICIPIOS!$B$4:$F$343,3,0)</f>
        <v>1207</v>
      </c>
      <c r="F6547" s="149" t="str">
        <f>+VLOOKUP($A6547,mUNICIPIOS!$B$4:$F$343,4,0)</f>
        <v>Tacaná</v>
      </c>
      <c r="G6547" s="139" t="str">
        <f t="shared" ref="G6547:K6547" si="6707">+G6509</f>
        <v>01</v>
      </c>
      <c r="H6547" t="str">
        <f t="shared" si="6707"/>
        <v>IPC</v>
      </c>
      <c r="I6547" t="str">
        <f t="shared" si="6707"/>
        <v>Índice de Participación Ciudadana</v>
      </c>
      <c r="J6547" t="str">
        <f t="shared" si="6707"/>
        <v>01-05</v>
      </c>
      <c r="K6547" t="str">
        <f t="shared" si="6707"/>
        <v>Funcionamiento del Comude</v>
      </c>
      <c r="L6547" s="150">
        <f>+VLOOKUP($E6547,IPC_2018!$B$8:$T$347,15,0)</f>
        <v>0.15901060076290127</v>
      </c>
      <c r="M6547" s="142" t="str">
        <f>+VLOOKUP($E6547,IPC_2018!$B$8:$T$347,16,0)</f>
        <v>Bajo</v>
      </c>
    </row>
    <row r="6548" spans="1:13" x14ac:dyDescent="0.3">
      <c r="A6548" s="139">
        <f t="shared" si="6667"/>
        <v>173</v>
      </c>
      <c r="B6548" s="148">
        <f t="shared" si="6669"/>
        <v>6</v>
      </c>
      <c r="D6548" s="149" t="str">
        <f>+VLOOKUP($A6548,mUNICIPIOS!$B$4:$F$343,2,0)</f>
        <v>San Marcos</v>
      </c>
      <c r="E6548" s="149">
        <f>+VLOOKUP($A6548,mUNICIPIOS!$B$4:$F$343,3,0)</f>
        <v>1207</v>
      </c>
      <c r="F6548" s="149" t="str">
        <f>+VLOOKUP($A6548,mUNICIPIOS!$B$4:$F$343,4,0)</f>
        <v>Tacaná</v>
      </c>
      <c r="G6548" s="139" t="str">
        <f t="shared" ref="G6548:K6548" si="6708">+G6510</f>
        <v>01</v>
      </c>
      <c r="H6548" t="str">
        <f t="shared" si="6708"/>
        <v>IPC</v>
      </c>
      <c r="I6548" t="str">
        <f t="shared" si="6708"/>
        <v>Índice de Participación Ciudadana</v>
      </c>
      <c r="J6548" t="str">
        <f t="shared" si="6708"/>
        <v>INDICE</v>
      </c>
      <c r="K6548">
        <f t="shared" si="6708"/>
        <v>0</v>
      </c>
      <c r="L6548" s="150">
        <f>+VLOOKUP($E6548,IPC_2018!$B$8:$T$347,18,0)</f>
        <v>0.42801825678110184</v>
      </c>
      <c r="M6548" s="142" t="str">
        <f>+VLOOKUP($E6548,IPC_2018!$B$8:$T$347,19,0)</f>
        <v>Medio</v>
      </c>
    </row>
    <row r="6549" spans="1:13" x14ac:dyDescent="0.3">
      <c r="A6549" s="139">
        <f t="shared" si="6667"/>
        <v>173</v>
      </c>
      <c r="B6549" s="148">
        <f t="shared" si="6669"/>
        <v>7</v>
      </c>
      <c r="D6549" s="149" t="str">
        <f>+VLOOKUP($A6549,mUNICIPIOS!$B$4:$F$343,2,0)</f>
        <v>San Marcos</v>
      </c>
      <c r="E6549" s="149">
        <f>+VLOOKUP($A6549,mUNICIPIOS!$B$4:$F$343,3,0)</f>
        <v>1207</v>
      </c>
      <c r="F6549" s="149" t="str">
        <f>+VLOOKUP($A6549,mUNICIPIOS!$B$4:$F$343,4,0)</f>
        <v>Tacaná</v>
      </c>
      <c r="G6549" s="139" t="str">
        <f t="shared" ref="G6549:K6549" si="6709">+G6511</f>
        <v>02</v>
      </c>
      <c r="H6549" t="str">
        <f t="shared" si="6709"/>
        <v>IIC</v>
      </c>
      <c r="I6549" t="str">
        <f t="shared" si="6709"/>
        <v>Índice de Información a la Ciudadanía</v>
      </c>
      <c r="J6549" t="str">
        <f t="shared" si="6709"/>
        <v>02-01</v>
      </c>
      <c r="K6549" t="str">
        <f t="shared" si="6709"/>
        <v>Rendición de cuentas cuatrimestral y anual al Comude enfocadas en resultados.</v>
      </c>
      <c r="L6549" s="150">
        <f>+VLOOKUP($E6549,IIC_2018!$B$8:$Q$347,3,0)</f>
        <v>0.8</v>
      </c>
      <c r="M6549" s="142" t="str">
        <f>+VLOOKUP($E6549,IIC_2018!$B$8:$Q$347,4,0)</f>
        <v>Medio alto</v>
      </c>
    </row>
    <row r="6550" spans="1:13" x14ac:dyDescent="0.3">
      <c r="A6550" s="139">
        <f t="shared" si="6667"/>
        <v>173</v>
      </c>
      <c r="B6550" s="148">
        <f t="shared" si="6669"/>
        <v>8</v>
      </c>
      <c r="D6550" s="149" t="str">
        <f>+VLOOKUP($A6550,mUNICIPIOS!$B$4:$F$343,2,0)</f>
        <v>San Marcos</v>
      </c>
      <c r="E6550" s="149">
        <f>+VLOOKUP($A6550,mUNICIPIOS!$B$4:$F$343,3,0)</f>
        <v>1207</v>
      </c>
      <c r="F6550" s="149" t="str">
        <f>+VLOOKUP($A6550,mUNICIPIOS!$B$4:$F$343,4,0)</f>
        <v>Tacaná</v>
      </c>
      <c r="G6550" s="139" t="str">
        <f t="shared" ref="G6550:K6550" si="6710">+G6512</f>
        <v>02</v>
      </c>
      <c r="H6550" t="str">
        <f t="shared" si="6710"/>
        <v>IIC</v>
      </c>
      <c r="I6550" t="str">
        <f t="shared" si="6710"/>
        <v>Índice de Información a la Ciudadanía</v>
      </c>
      <c r="J6550" t="str">
        <f t="shared" si="6710"/>
        <v>02-02</v>
      </c>
      <c r="K6550" t="str">
        <f t="shared" si="6710"/>
        <v>Información presupuestaria y otra información brindada a la ciudadanía disponible en medios locales de comunicación.</v>
      </c>
      <c r="L6550" s="150">
        <f>+VLOOKUP($E6550,IIC_2018!$B$8:$Q$347,6,0)</f>
        <v>1</v>
      </c>
      <c r="M6550" s="142" t="str">
        <f>+VLOOKUP($E6550,IIC_2018!$B$8:$Q$347,7,0)</f>
        <v>Alto</v>
      </c>
    </row>
    <row r="6551" spans="1:13" x14ac:dyDescent="0.3">
      <c r="A6551" s="139">
        <f t="shared" si="6667"/>
        <v>173</v>
      </c>
      <c r="B6551" s="148">
        <f t="shared" si="6669"/>
        <v>9</v>
      </c>
      <c r="D6551" s="149" t="str">
        <f>+VLOOKUP($A6551,mUNICIPIOS!$B$4:$F$343,2,0)</f>
        <v>San Marcos</v>
      </c>
      <c r="E6551" s="149">
        <f>+VLOOKUP($A6551,mUNICIPIOS!$B$4:$F$343,3,0)</f>
        <v>1207</v>
      </c>
      <c r="F6551" s="149" t="str">
        <f>+VLOOKUP($A6551,mUNICIPIOS!$B$4:$F$343,4,0)</f>
        <v>Tacaná</v>
      </c>
      <c r="G6551" s="139" t="str">
        <f t="shared" ref="G6551:K6551" si="6711">+G6513</f>
        <v>02</v>
      </c>
      <c r="H6551" t="str">
        <f t="shared" si="6711"/>
        <v>IIC</v>
      </c>
      <c r="I6551" t="str">
        <f t="shared" si="6711"/>
        <v>Índice de Información a la Ciudadanía</v>
      </c>
      <c r="J6551" t="str">
        <f t="shared" si="6711"/>
        <v>02-03</v>
      </c>
      <c r="K6551" t="str">
        <f t="shared" si="6711"/>
        <v>Información pública de oficio actualizada y disponible de acuerdo a la LAIP y uso de internet.</v>
      </c>
      <c r="L6551" s="150">
        <f>+VLOOKUP($E6551,IIC_2018!$B$8:$Q$347,9,0)</f>
        <v>0.99999999999999989</v>
      </c>
      <c r="M6551" s="142" t="str">
        <f>+VLOOKUP($E6551,IIC_2018!$B$8:$Q$347,10,0)</f>
        <v>Alto</v>
      </c>
    </row>
    <row r="6552" spans="1:13" x14ac:dyDescent="0.3">
      <c r="A6552" s="139">
        <f t="shared" si="6667"/>
        <v>173</v>
      </c>
      <c r="B6552" s="148">
        <f t="shared" si="6669"/>
        <v>10</v>
      </c>
      <c r="D6552" s="149" t="str">
        <f>+VLOOKUP($A6552,mUNICIPIOS!$B$4:$F$343,2,0)</f>
        <v>San Marcos</v>
      </c>
      <c r="E6552" s="149">
        <f>+VLOOKUP($A6552,mUNICIPIOS!$B$4:$F$343,3,0)</f>
        <v>1207</v>
      </c>
      <c r="F6552" s="149" t="str">
        <f>+VLOOKUP($A6552,mUNICIPIOS!$B$4:$F$343,4,0)</f>
        <v>Tacaná</v>
      </c>
      <c r="G6552" s="139" t="str">
        <f t="shared" ref="G6552:K6552" si="6712">+G6514</f>
        <v>02</v>
      </c>
      <c r="H6552" t="str">
        <f t="shared" si="6712"/>
        <v>IIC</v>
      </c>
      <c r="I6552" t="str">
        <f t="shared" si="6712"/>
        <v>Índice de Información a la Ciudadanía</v>
      </c>
      <c r="J6552" t="str">
        <f t="shared" si="6712"/>
        <v>02-04</v>
      </c>
      <c r="K6552" t="str">
        <f t="shared" si="6712"/>
        <v>Relación del monto contratado por medio de Guate compras con el total del presupuesto de egresos vigente.</v>
      </c>
      <c r="L6552" s="150">
        <f>+VLOOKUP($E6552,IIC_2018!$B$8:$Q$347,12,0)</f>
        <v>0.58333919079639851</v>
      </c>
      <c r="M6552" s="142" t="str">
        <f>+VLOOKUP($E6552,IIC_2018!$B$8:$Q$347,13,0)</f>
        <v>Medio</v>
      </c>
    </row>
    <row r="6553" spans="1:13" x14ac:dyDescent="0.3">
      <c r="A6553" s="139">
        <f t="shared" si="6667"/>
        <v>173</v>
      </c>
      <c r="B6553" s="148">
        <f t="shared" si="6669"/>
        <v>11</v>
      </c>
      <c r="D6553" s="149" t="str">
        <f>+VLOOKUP($A6553,mUNICIPIOS!$B$4:$F$343,2,0)</f>
        <v>San Marcos</v>
      </c>
      <c r="E6553" s="149">
        <f>+VLOOKUP($A6553,mUNICIPIOS!$B$4:$F$343,3,0)</f>
        <v>1207</v>
      </c>
      <c r="F6553" s="149" t="str">
        <f>+VLOOKUP($A6553,mUNICIPIOS!$B$4:$F$343,4,0)</f>
        <v>Tacaná</v>
      </c>
      <c r="G6553" s="139" t="str">
        <f t="shared" ref="G6553:K6553" si="6713">+G6515</f>
        <v>02</v>
      </c>
      <c r="H6553" t="str">
        <f t="shared" si="6713"/>
        <v>IIC</v>
      </c>
      <c r="I6553" t="str">
        <f t="shared" si="6713"/>
        <v>Índice de Información a la Ciudadanía</v>
      </c>
      <c r="J6553" t="str">
        <f t="shared" si="6713"/>
        <v>INDICE</v>
      </c>
      <c r="K6553">
        <f t="shared" si="6713"/>
        <v>0</v>
      </c>
      <c r="L6553" s="150">
        <f>+VLOOKUP($E6553,IIC_2018!$B$8:$Q$347,15,0)</f>
        <v>0.84583479769909964</v>
      </c>
      <c r="M6553" s="142" t="str">
        <f>+VLOOKUP($E6553,IIC_2018!$B$8:$Q$347,16,0)</f>
        <v>Alto</v>
      </c>
    </row>
    <row r="6554" spans="1:13" x14ac:dyDescent="0.3">
      <c r="A6554" s="139">
        <f t="shared" si="6667"/>
        <v>173</v>
      </c>
      <c r="B6554" s="148">
        <f t="shared" si="6669"/>
        <v>12</v>
      </c>
      <c r="D6554" s="149" t="str">
        <f>+VLOOKUP($A6554,mUNICIPIOS!$B$4:$F$343,2,0)</f>
        <v>San Marcos</v>
      </c>
      <c r="E6554" s="149">
        <f>+VLOOKUP($A6554,mUNICIPIOS!$B$4:$F$343,3,0)</f>
        <v>1207</v>
      </c>
      <c r="F6554" s="149" t="str">
        <f>+VLOOKUP($A6554,mUNICIPIOS!$B$4:$F$343,4,0)</f>
        <v>Tacaná</v>
      </c>
      <c r="G6554" s="139" t="str">
        <f t="shared" ref="G6554:K6554" si="6714">+G6516</f>
        <v>03</v>
      </c>
      <c r="H6554" t="str">
        <f t="shared" si="6714"/>
        <v>ISP</v>
      </c>
      <c r="I6554" t="str">
        <f t="shared" si="6714"/>
        <v>Índice de Servicios Públicos</v>
      </c>
      <c r="J6554" t="str">
        <f t="shared" si="6714"/>
        <v>03-01</v>
      </c>
      <c r="K6554" t="str">
        <f t="shared" si="6714"/>
        <v>Cobertura del servicio público de agua</v>
      </c>
      <c r="L6554" s="150">
        <f>+VLOOKUP($E6554,ISP_2018!$B$8:$T$347,3,0)</f>
        <v>0.12598425196850394</v>
      </c>
      <c r="M6554" s="142" t="str">
        <f>+VLOOKUP($E6554,ISP_2018!$B$8:$T$347,4,0)</f>
        <v>Bajo</v>
      </c>
    </row>
    <row r="6555" spans="1:13" x14ac:dyDescent="0.3">
      <c r="A6555" s="139">
        <f t="shared" si="6667"/>
        <v>173</v>
      </c>
      <c r="B6555" s="148">
        <f t="shared" si="6669"/>
        <v>13</v>
      </c>
      <c r="D6555" s="149" t="str">
        <f>+VLOOKUP($A6555,mUNICIPIOS!$B$4:$F$343,2,0)</f>
        <v>San Marcos</v>
      </c>
      <c r="E6555" s="149">
        <f>+VLOOKUP($A6555,mUNICIPIOS!$B$4:$F$343,3,0)</f>
        <v>1207</v>
      </c>
      <c r="F6555" s="149" t="str">
        <f>+VLOOKUP($A6555,mUNICIPIOS!$B$4:$F$343,4,0)</f>
        <v>Tacaná</v>
      </c>
      <c r="G6555" s="139" t="str">
        <f t="shared" ref="G6555:K6555" si="6715">+G6517</f>
        <v>03</v>
      </c>
      <c r="H6555" t="str">
        <f t="shared" si="6715"/>
        <v>ISP</v>
      </c>
      <c r="I6555" t="str">
        <f t="shared" si="6715"/>
        <v>Índice de Servicios Públicos</v>
      </c>
      <c r="J6555" t="str">
        <f t="shared" si="6715"/>
        <v>03-02</v>
      </c>
      <c r="K6555" t="str">
        <f t="shared" si="6715"/>
        <v>Control de la calidad del servicio público de agua</v>
      </c>
      <c r="L6555" s="150">
        <f>+VLOOKUP($E6555,ISP_2018!$B$8:$T$347,6,0)</f>
        <v>0</v>
      </c>
      <c r="M6555" s="142" t="str">
        <f>+VLOOKUP($E6555,ISP_2018!$B$8:$T$347,7,0)</f>
        <v>Bajo</v>
      </c>
    </row>
    <row r="6556" spans="1:13" x14ac:dyDescent="0.3">
      <c r="A6556" s="139">
        <f t="shared" si="6667"/>
        <v>173</v>
      </c>
      <c r="B6556" s="148">
        <f t="shared" si="6669"/>
        <v>14</v>
      </c>
      <c r="D6556" s="149" t="str">
        <f>+VLOOKUP($A6556,mUNICIPIOS!$B$4:$F$343,2,0)</f>
        <v>San Marcos</v>
      </c>
      <c r="E6556" s="149">
        <f>+VLOOKUP($A6556,mUNICIPIOS!$B$4:$F$343,3,0)</f>
        <v>1207</v>
      </c>
      <c r="F6556" s="149" t="str">
        <f>+VLOOKUP($A6556,mUNICIPIOS!$B$4:$F$343,4,0)</f>
        <v>Tacaná</v>
      </c>
      <c r="G6556" s="139" t="str">
        <f t="shared" ref="G6556:K6556" si="6716">+G6518</f>
        <v>03</v>
      </c>
      <c r="H6556" t="str">
        <f t="shared" si="6716"/>
        <v>ISP</v>
      </c>
      <c r="I6556" t="str">
        <f t="shared" si="6716"/>
        <v>Índice de Servicios Públicos</v>
      </c>
      <c r="J6556" t="str">
        <f t="shared" si="6716"/>
        <v>03-03</v>
      </c>
      <c r="K6556" t="str">
        <f t="shared" si="6716"/>
        <v>Disposición  y tratamiento  de aguas residuales</v>
      </c>
      <c r="L6556" s="150">
        <f>+VLOOKUP($E6556,ISP_2018!$B$8:$T$347,9,0)</f>
        <v>0.71528745872325761</v>
      </c>
      <c r="M6556" s="142" t="str">
        <f>+VLOOKUP($E6556,ISP_2018!$B$8:$T$347,10,0)</f>
        <v>Medio alto</v>
      </c>
    </row>
    <row r="6557" spans="1:13" x14ac:dyDescent="0.3">
      <c r="A6557" s="139">
        <f t="shared" si="6667"/>
        <v>173</v>
      </c>
      <c r="B6557" s="148">
        <f t="shared" si="6669"/>
        <v>15</v>
      </c>
      <c r="D6557" s="149" t="str">
        <f>+VLOOKUP($A6557,mUNICIPIOS!$B$4:$F$343,2,0)</f>
        <v>San Marcos</v>
      </c>
      <c r="E6557" s="149">
        <f>+VLOOKUP($A6557,mUNICIPIOS!$B$4:$F$343,3,0)</f>
        <v>1207</v>
      </c>
      <c r="F6557" s="149" t="str">
        <f>+VLOOKUP($A6557,mUNICIPIOS!$B$4:$F$343,4,0)</f>
        <v>Tacaná</v>
      </c>
      <c r="G6557" s="139" t="str">
        <f t="shared" ref="G6557:K6557" si="6717">+G6519</f>
        <v>03</v>
      </c>
      <c r="H6557" t="str">
        <f t="shared" si="6717"/>
        <v>ISP</v>
      </c>
      <c r="I6557" t="str">
        <f t="shared" si="6717"/>
        <v>Índice de Servicios Públicos</v>
      </c>
      <c r="J6557" t="str">
        <f t="shared" si="6717"/>
        <v>03-04</v>
      </c>
      <c r="K6557" t="str">
        <f t="shared" si="6717"/>
        <v>Gestión y manejo de los residuos y desechos sólidos</v>
      </c>
      <c r="L6557" s="150">
        <f>+VLOOKUP($E6557,ISP_2018!$B$8:$T$347,12,0)</f>
        <v>7.875813807969384E-2</v>
      </c>
      <c r="M6557" s="142" t="str">
        <f>+VLOOKUP($E6557,ISP_2018!$B$8:$T$347,13,0)</f>
        <v>Bajo</v>
      </c>
    </row>
    <row r="6558" spans="1:13" x14ac:dyDescent="0.3">
      <c r="A6558" s="139">
        <f t="shared" si="6667"/>
        <v>173</v>
      </c>
      <c r="B6558" s="148">
        <f t="shared" si="6669"/>
        <v>16</v>
      </c>
      <c r="D6558" s="149" t="str">
        <f>+VLOOKUP($A6558,mUNICIPIOS!$B$4:$F$343,2,0)</f>
        <v>San Marcos</v>
      </c>
      <c r="E6558" s="149">
        <f>+VLOOKUP($A6558,mUNICIPIOS!$B$4:$F$343,3,0)</f>
        <v>1207</v>
      </c>
      <c r="F6558" s="149" t="str">
        <f>+VLOOKUP($A6558,mUNICIPIOS!$B$4:$F$343,4,0)</f>
        <v>Tacaná</v>
      </c>
      <c r="G6558" s="139" t="str">
        <f t="shared" ref="G6558:K6558" si="6718">+G6520</f>
        <v>03</v>
      </c>
      <c r="H6558" t="str">
        <f t="shared" si="6718"/>
        <v>ISP</v>
      </c>
      <c r="I6558" t="str">
        <f t="shared" si="6718"/>
        <v>Índice de Servicios Públicos</v>
      </c>
      <c r="J6558" t="str">
        <f t="shared" si="6718"/>
        <v>03-05</v>
      </c>
      <c r="K6558" t="str">
        <f t="shared" si="6718"/>
        <v>Gestión de servicios públicos municipales</v>
      </c>
      <c r="L6558" s="150">
        <f>+VLOOKUP($E6558,ISP_2018!$B$8:$T$347,15,0)</f>
        <v>0.35483870967741937</v>
      </c>
      <c r="M6558" s="142" t="str">
        <f>+VLOOKUP($E6558,ISP_2018!$B$8:$T$347,16,0)</f>
        <v>Medio bajo</v>
      </c>
    </row>
    <row r="6559" spans="1:13" x14ac:dyDescent="0.3">
      <c r="A6559" s="139">
        <f t="shared" si="6667"/>
        <v>173</v>
      </c>
      <c r="B6559" s="148">
        <f t="shared" si="6669"/>
        <v>17</v>
      </c>
      <c r="D6559" s="149" t="str">
        <f>+VLOOKUP($A6559,mUNICIPIOS!$B$4:$F$343,2,0)</f>
        <v>San Marcos</v>
      </c>
      <c r="E6559" s="149">
        <f>+VLOOKUP($A6559,mUNICIPIOS!$B$4:$F$343,3,0)</f>
        <v>1207</v>
      </c>
      <c r="F6559" s="149" t="str">
        <f>+VLOOKUP($A6559,mUNICIPIOS!$B$4:$F$343,4,0)</f>
        <v>Tacaná</v>
      </c>
      <c r="G6559" s="139" t="str">
        <f t="shared" ref="G6559:K6559" si="6719">+G6521</f>
        <v>03</v>
      </c>
      <c r="H6559" t="str">
        <f t="shared" si="6719"/>
        <v>ISP</v>
      </c>
      <c r="I6559" t="str">
        <f t="shared" si="6719"/>
        <v>Índice de Servicios Públicos</v>
      </c>
      <c r="J6559" t="str">
        <f t="shared" si="6719"/>
        <v>INDICE</v>
      </c>
      <c r="K6559">
        <f t="shared" si="6719"/>
        <v>0</v>
      </c>
      <c r="L6559" s="150">
        <f>+VLOOKUP($E6559,ISP_2018!$B$8:$T$347,18,0)</f>
        <v>0.24237528649292456</v>
      </c>
      <c r="M6559" s="142" t="str">
        <f>+VLOOKUP($E6559,ISP_2018!$B$8:$T$347,19,0)</f>
        <v>Medio bajo</v>
      </c>
    </row>
    <row r="6560" spans="1:13" x14ac:dyDescent="0.3">
      <c r="A6560" s="139">
        <f t="shared" si="6667"/>
        <v>173</v>
      </c>
      <c r="B6560" s="148">
        <f t="shared" si="6669"/>
        <v>18</v>
      </c>
      <c r="D6560" s="149" t="str">
        <f>+VLOOKUP($A6560,mUNICIPIOS!$B$4:$F$343,2,0)</f>
        <v>San Marcos</v>
      </c>
      <c r="E6560" s="149">
        <f>+VLOOKUP($A6560,mUNICIPIOS!$B$4:$F$343,3,0)</f>
        <v>1207</v>
      </c>
      <c r="F6560" s="149" t="str">
        <f>+VLOOKUP($A6560,mUNICIPIOS!$B$4:$F$343,4,0)</f>
        <v>Tacaná</v>
      </c>
      <c r="G6560" s="139" t="str">
        <f t="shared" ref="G6560:K6560" si="6720">+G6522</f>
        <v>04</v>
      </c>
      <c r="H6560" t="str">
        <f t="shared" si="6720"/>
        <v>IGA</v>
      </c>
      <c r="I6560" t="str">
        <f t="shared" si="6720"/>
        <v>Índice de Gestión Administrativa</v>
      </c>
      <c r="J6560" t="str">
        <f t="shared" si="6720"/>
        <v>04-01</v>
      </c>
      <c r="K6560" t="str">
        <f t="shared" si="6720"/>
        <v>Existencia de elementos de atención municipal orientada al vecino</v>
      </c>
      <c r="L6560" s="150">
        <f>+VLOOKUP($E6560,IGA_2018!$B$8:$N$347,3,0)</f>
        <v>0.75</v>
      </c>
      <c r="M6560" s="142" t="str">
        <f>+VLOOKUP($E6560,IGA_2018!$B$8:$N$347,4,0)</f>
        <v>Medio alto</v>
      </c>
    </row>
    <row r="6561" spans="1:13" x14ac:dyDescent="0.3">
      <c r="A6561" s="139">
        <f t="shared" si="6667"/>
        <v>173</v>
      </c>
      <c r="B6561" s="148">
        <f t="shared" si="6669"/>
        <v>19</v>
      </c>
      <c r="D6561" s="149" t="str">
        <f>+VLOOKUP($A6561,mUNICIPIOS!$B$4:$F$343,2,0)</f>
        <v>San Marcos</v>
      </c>
      <c r="E6561" s="149">
        <f>+VLOOKUP($A6561,mUNICIPIOS!$B$4:$F$343,3,0)</f>
        <v>1207</v>
      </c>
      <c r="F6561" s="149" t="str">
        <f>+VLOOKUP($A6561,mUNICIPIOS!$B$4:$F$343,4,0)</f>
        <v>Tacaná</v>
      </c>
      <c r="G6561" s="139" t="str">
        <f t="shared" ref="G6561:K6561" si="6721">+G6523</f>
        <v>04</v>
      </c>
      <c r="H6561" t="str">
        <f t="shared" si="6721"/>
        <v>IGA</v>
      </c>
      <c r="I6561" t="str">
        <f t="shared" si="6721"/>
        <v>Índice de Gestión Administrativa</v>
      </c>
      <c r="J6561" t="str">
        <f t="shared" si="6721"/>
        <v>04-02</v>
      </c>
      <c r="K6561" t="str">
        <f t="shared" si="6721"/>
        <v>Gestión del recurso humano.</v>
      </c>
      <c r="L6561" s="150">
        <f>+VLOOKUP($E6561,IGA_2018!$B$8:$N$347,6,0)</f>
        <v>0.49549317537986109</v>
      </c>
      <c r="M6561" s="142" t="str">
        <f>+VLOOKUP($E6561,IGA_2018!$B$8:$N$347,7,0)</f>
        <v>Medio</v>
      </c>
    </row>
    <row r="6562" spans="1:13" x14ac:dyDescent="0.3">
      <c r="A6562" s="139">
        <f t="shared" si="6667"/>
        <v>173</v>
      </c>
      <c r="B6562" s="148">
        <f t="shared" si="6669"/>
        <v>20</v>
      </c>
      <c r="D6562" s="149" t="str">
        <f>+VLOOKUP($A6562,mUNICIPIOS!$B$4:$F$343,2,0)</f>
        <v>San Marcos</v>
      </c>
      <c r="E6562" s="149">
        <f>+VLOOKUP($A6562,mUNICIPIOS!$B$4:$F$343,3,0)</f>
        <v>1207</v>
      </c>
      <c r="F6562" s="149" t="str">
        <f>+VLOOKUP($A6562,mUNICIPIOS!$B$4:$F$343,4,0)</f>
        <v>Tacaná</v>
      </c>
      <c r="G6562" s="139" t="str">
        <f t="shared" ref="G6562:K6562" si="6722">+G6524</f>
        <v>04</v>
      </c>
      <c r="H6562" t="str">
        <f t="shared" si="6722"/>
        <v>IGA</v>
      </c>
      <c r="I6562" t="str">
        <f t="shared" si="6722"/>
        <v>Índice de Gestión Administrativa</v>
      </c>
      <c r="J6562" t="str">
        <f t="shared" si="6722"/>
        <v>04-03</v>
      </c>
      <c r="K6562" t="str">
        <f t="shared" si="6722"/>
        <v>Existencia de oficinas municipales con instrumentos de gestión.</v>
      </c>
      <c r="L6562" s="150">
        <f>+VLOOKUP($E6562,IGA_2018!$B$8:$N$347,9,0)</f>
        <v>0.75357142857142856</v>
      </c>
      <c r="M6562" s="142" t="str">
        <f>+VLOOKUP($E6562,IGA_2018!$B$8:$N$347,10,0)</f>
        <v>Medio alto</v>
      </c>
    </row>
    <row r="6563" spans="1:13" x14ac:dyDescent="0.3">
      <c r="A6563" s="139">
        <f t="shared" si="6667"/>
        <v>173</v>
      </c>
      <c r="B6563" s="148">
        <f t="shared" si="6669"/>
        <v>21</v>
      </c>
      <c r="D6563" s="149" t="str">
        <f>+VLOOKUP($A6563,mUNICIPIOS!$B$4:$F$343,2,0)</f>
        <v>San Marcos</v>
      </c>
      <c r="E6563" s="149">
        <f>+VLOOKUP($A6563,mUNICIPIOS!$B$4:$F$343,3,0)</f>
        <v>1207</v>
      </c>
      <c r="F6563" s="149" t="str">
        <f>+VLOOKUP($A6563,mUNICIPIOS!$B$4:$F$343,4,0)</f>
        <v>Tacaná</v>
      </c>
      <c r="G6563" s="139" t="str">
        <f t="shared" ref="G6563:K6563" si="6723">+G6525</f>
        <v>04</v>
      </c>
      <c r="H6563" t="str">
        <f t="shared" si="6723"/>
        <v>IGA</v>
      </c>
      <c r="I6563" t="str">
        <f t="shared" si="6723"/>
        <v>Índice de Gestión Administrativa</v>
      </c>
      <c r="J6563" t="str">
        <f t="shared" si="6723"/>
        <v>INDICE</v>
      </c>
      <c r="K6563">
        <f t="shared" si="6723"/>
        <v>0</v>
      </c>
      <c r="L6563" s="150">
        <f>+VLOOKUP($E6563,IGA_2018!$B$8:$N$347,12,0)</f>
        <v>0.66217261138295136</v>
      </c>
      <c r="M6563" s="142" t="str">
        <f>+VLOOKUP($E6563,IGA_2018!$B$8:$N$347,13,0)</f>
        <v>Medio alto</v>
      </c>
    </row>
    <row r="6564" spans="1:13" x14ac:dyDescent="0.3">
      <c r="A6564" s="139">
        <f t="shared" si="6667"/>
        <v>173</v>
      </c>
      <c r="B6564" s="148">
        <f t="shared" si="6669"/>
        <v>22</v>
      </c>
      <c r="D6564" s="149" t="str">
        <f>+VLOOKUP($A6564,mUNICIPIOS!$B$4:$F$343,2,0)</f>
        <v>San Marcos</v>
      </c>
      <c r="E6564" s="149">
        <f>+VLOOKUP($A6564,mUNICIPIOS!$B$4:$F$343,3,0)</f>
        <v>1207</v>
      </c>
      <c r="F6564" s="149" t="str">
        <f>+VLOOKUP($A6564,mUNICIPIOS!$B$4:$F$343,4,0)</f>
        <v>Tacaná</v>
      </c>
      <c r="G6564" s="139" t="str">
        <f t="shared" ref="G6564:K6564" si="6724">+G6526</f>
        <v>05</v>
      </c>
      <c r="H6564" t="str">
        <f t="shared" si="6724"/>
        <v>IGF</v>
      </c>
      <c r="I6564" t="str">
        <f t="shared" si="6724"/>
        <v>Índice de Gestión Financiera</v>
      </c>
      <c r="J6564" t="str">
        <f t="shared" si="6724"/>
        <v>05-01</v>
      </c>
      <c r="K6564" t="str">
        <f t="shared" si="6724"/>
        <v>Autonomía financiera municipal</v>
      </c>
      <c r="L6564" s="150">
        <f>+VLOOKUP($E6564,IGF_2018!$B$8:$Z$347,3,0)</f>
        <v>0.16640830935192089</v>
      </c>
      <c r="M6564" s="142" t="str">
        <f>+VLOOKUP($E6564,IGF_2018!$B$8:$Z$347,4,0)</f>
        <v>Bajo</v>
      </c>
    </row>
    <row r="6565" spans="1:13" x14ac:dyDescent="0.3">
      <c r="A6565" s="139">
        <f t="shared" si="6667"/>
        <v>173</v>
      </c>
      <c r="B6565" s="148">
        <f t="shared" si="6669"/>
        <v>23</v>
      </c>
      <c r="D6565" s="149" t="str">
        <f>+VLOOKUP($A6565,mUNICIPIOS!$B$4:$F$343,2,0)</f>
        <v>San Marcos</v>
      </c>
      <c r="E6565" s="149">
        <f>+VLOOKUP($A6565,mUNICIPIOS!$B$4:$F$343,3,0)</f>
        <v>1207</v>
      </c>
      <c r="F6565" s="149" t="str">
        <f>+VLOOKUP($A6565,mUNICIPIOS!$B$4:$F$343,4,0)</f>
        <v>Tacaná</v>
      </c>
      <c r="G6565" s="139" t="str">
        <f t="shared" ref="G6565:K6565" si="6725">+G6527</f>
        <v>05</v>
      </c>
      <c r="H6565" t="str">
        <f t="shared" si="6725"/>
        <v>IGF</v>
      </c>
      <c r="I6565" t="str">
        <f t="shared" si="6725"/>
        <v>Índice de Gestión Financiera</v>
      </c>
      <c r="J6565" t="str">
        <f t="shared" si="6725"/>
        <v>05-02</v>
      </c>
      <c r="K6565" t="str">
        <f t="shared" si="6725"/>
        <v xml:space="preserve">Ingresos propios por habitante -sin regalías- </v>
      </c>
      <c r="L6565" s="150">
        <f>+VLOOKUP($E6565,IGF_2018!$B$8:$Z$347,6,0)</f>
        <v>4.5049755086285261E-2</v>
      </c>
      <c r="M6565" s="142" t="str">
        <f>+VLOOKUP($E6565,IGF_2018!$B$8:$Z$347,7,0)</f>
        <v>Bajo</v>
      </c>
    </row>
    <row r="6566" spans="1:13" x14ac:dyDescent="0.3">
      <c r="A6566" s="139">
        <f t="shared" si="6667"/>
        <v>173</v>
      </c>
      <c r="B6566" s="148">
        <f t="shared" si="6669"/>
        <v>24</v>
      </c>
      <c r="D6566" s="149" t="str">
        <f>+VLOOKUP($A6566,mUNICIPIOS!$B$4:$F$343,2,0)</f>
        <v>San Marcos</v>
      </c>
      <c r="E6566" s="149">
        <f>+VLOOKUP($A6566,mUNICIPIOS!$B$4:$F$343,3,0)</f>
        <v>1207</v>
      </c>
      <c r="F6566" s="149" t="str">
        <f>+VLOOKUP($A6566,mUNICIPIOS!$B$4:$F$343,4,0)</f>
        <v>Tacaná</v>
      </c>
      <c r="G6566" s="139" t="str">
        <f t="shared" ref="G6566:K6566" si="6726">+G6528</f>
        <v>05</v>
      </c>
      <c r="H6566" t="str">
        <f t="shared" si="6726"/>
        <v>IGF</v>
      </c>
      <c r="I6566" t="str">
        <f t="shared" si="6726"/>
        <v>Índice de Gestión Financiera</v>
      </c>
      <c r="J6566" t="str">
        <f t="shared" si="6726"/>
        <v>05-03</v>
      </c>
      <c r="K6566" t="str">
        <f t="shared" si="6726"/>
        <v>Ingresos del IUSI en relación a los ingresos propios -sin regalías-</v>
      </c>
      <c r="L6566" s="150">
        <f>+VLOOKUP($E6566,IGF_2018!$B$8:$Z$347,9,0)</f>
        <v>0</v>
      </c>
      <c r="M6566" s="142" t="str">
        <f>+VLOOKUP($E6566,IGF_2018!$B$8:$Z$347,10,0)</f>
        <v>Bajo</v>
      </c>
    </row>
    <row r="6567" spans="1:13" x14ac:dyDescent="0.3">
      <c r="A6567" s="139">
        <f t="shared" si="6667"/>
        <v>173</v>
      </c>
      <c r="B6567" s="148">
        <f t="shared" si="6669"/>
        <v>25</v>
      </c>
      <c r="D6567" s="149" t="str">
        <f>+VLOOKUP($A6567,mUNICIPIOS!$B$4:$F$343,2,0)</f>
        <v>San Marcos</v>
      </c>
      <c r="E6567" s="149">
        <f>+VLOOKUP($A6567,mUNICIPIOS!$B$4:$F$343,3,0)</f>
        <v>1207</v>
      </c>
      <c r="F6567" s="149" t="str">
        <f>+VLOOKUP($A6567,mUNICIPIOS!$B$4:$F$343,4,0)</f>
        <v>Tacaná</v>
      </c>
      <c r="G6567" s="139" t="str">
        <f t="shared" ref="G6567:K6567" si="6727">+G6529</f>
        <v>05</v>
      </c>
      <c r="H6567" t="str">
        <f t="shared" si="6727"/>
        <v>IGF</v>
      </c>
      <c r="I6567" t="str">
        <f t="shared" si="6727"/>
        <v>Índice de Gestión Financiera</v>
      </c>
      <c r="J6567" t="str">
        <f t="shared" si="6727"/>
        <v>05-04</v>
      </c>
      <c r="K6567" t="str">
        <f t="shared" si="6727"/>
        <v>Inversión anual en capital fijo por habitante</v>
      </c>
      <c r="L6567" s="150">
        <f>+VLOOKUP($E6567,IGF_2018!$B$8:$Z$347,12,0)</f>
        <v>4.9425361393107811E-2</v>
      </c>
      <c r="M6567" s="142" t="str">
        <f>+VLOOKUP($E6567,IGF_2018!$B$8:$Z$347,13,0)</f>
        <v>Bajo</v>
      </c>
    </row>
    <row r="6568" spans="1:13" x14ac:dyDescent="0.3">
      <c r="A6568" s="139">
        <f t="shared" si="6667"/>
        <v>173</v>
      </c>
      <c r="B6568" s="148">
        <f t="shared" si="6669"/>
        <v>26</v>
      </c>
      <c r="D6568" s="149" t="str">
        <f>+VLOOKUP($A6568,mUNICIPIOS!$B$4:$F$343,2,0)</f>
        <v>San Marcos</v>
      </c>
      <c r="E6568" s="149">
        <f>+VLOOKUP($A6568,mUNICIPIOS!$B$4:$F$343,3,0)</f>
        <v>1207</v>
      </c>
      <c r="F6568" s="149" t="str">
        <f>+VLOOKUP($A6568,mUNICIPIOS!$B$4:$F$343,4,0)</f>
        <v>Tacaná</v>
      </c>
      <c r="G6568" s="139" t="str">
        <f t="shared" ref="G6568:K6568" si="6728">+G6530</f>
        <v>05</v>
      </c>
      <c r="H6568" t="str">
        <f t="shared" si="6728"/>
        <v>IGF</v>
      </c>
      <c r="I6568" t="str">
        <f t="shared" si="6728"/>
        <v>Índice de Gestión Financiera</v>
      </c>
      <c r="J6568" t="str">
        <f t="shared" si="6728"/>
        <v>05-05</v>
      </c>
      <c r="K6568" t="str">
        <f t="shared" si="6728"/>
        <v>Inversión anual en capital fijo con recursos percibidos por ingresos propios</v>
      </c>
      <c r="L6568" s="150">
        <f>+VLOOKUP($E6568,IGF_2018!$B$8:$Z$347,15,0)</f>
        <v>0</v>
      </c>
      <c r="M6568" s="142" t="str">
        <f>+VLOOKUP($E6568,IGF_2018!$B$8:$Z$347,16,0)</f>
        <v>Bajo</v>
      </c>
    </row>
    <row r="6569" spans="1:13" x14ac:dyDescent="0.3">
      <c r="A6569" s="139">
        <f t="shared" si="6667"/>
        <v>173</v>
      </c>
      <c r="B6569" s="148">
        <f t="shared" si="6669"/>
        <v>27</v>
      </c>
      <c r="D6569" s="149" t="str">
        <f>+VLOOKUP($A6569,mUNICIPIOS!$B$4:$F$343,2,0)</f>
        <v>San Marcos</v>
      </c>
      <c r="E6569" s="149">
        <f>+VLOOKUP($A6569,mUNICIPIOS!$B$4:$F$343,3,0)</f>
        <v>1207</v>
      </c>
      <c r="F6569" s="149" t="str">
        <f>+VLOOKUP($A6569,mUNICIPIOS!$B$4:$F$343,4,0)</f>
        <v>Tacaná</v>
      </c>
      <c r="G6569" s="139" t="str">
        <f t="shared" ref="G6569:K6569" si="6729">+G6531</f>
        <v>05</v>
      </c>
      <c r="H6569" t="str">
        <f t="shared" si="6729"/>
        <v>IGF</v>
      </c>
      <c r="I6569" t="str">
        <f t="shared" si="6729"/>
        <v>Índice de Gestión Financiera</v>
      </c>
      <c r="J6569" t="str">
        <f t="shared" si="6729"/>
        <v>05-06</v>
      </c>
      <c r="K6569" t="str">
        <f t="shared" si="6729"/>
        <v xml:space="preserve">Inversión anual en capital fijo con recursos percibidos por transferencias del Gobierno Central </v>
      </c>
      <c r="L6569" s="150">
        <f>+VLOOKUP($E6569,IGF_2018!$B$8:$Z$347,18,0)</f>
        <v>0.13080995745808149</v>
      </c>
      <c r="M6569" s="142" t="str">
        <f>+VLOOKUP($E6569,IGF_2018!$B$8:$Z$347,19,0)</f>
        <v>Bajo</v>
      </c>
    </row>
    <row r="6570" spans="1:13" x14ac:dyDescent="0.3">
      <c r="A6570" s="139">
        <f t="shared" si="6667"/>
        <v>173</v>
      </c>
      <c r="B6570" s="148">
        <f t="shared" si="6669"/>
        <v>28</v>
      </c>
      <c r="D6570" s="149" t="str">
        <f>+VLOOKUP($A6570,mUNICIPIOS!$B$4:$F$343,2,0)</f>
        <v>San Marcos</v>
      </c>
      <c r="E6570" s="149">
        <f>+VLOOKUP($A6570,mUNICIPIOS!$B$4:$F$343,3,0)</f>
        <v>1207</v>
      </c>
      <c r="F6570" s="149" t="str">
        <f>+VLOOKUP($A6570,mUNICIPIOS!$B$4:$F$343,4,0)</f>
        <v>Tacaná</v>
      </c>
      <c r="G6570" s="139" t="str">
        <f t="shared" ref="G6570:K6570" si="6730">+G6532</f>
        <v>05</v>
      </c>
      <c r="H6570" t="str">
        <f t="shared" si="6730"/>
        <v>IGF</v>
      </c>
      <c r="I6570" t="str">
        <f t="shared" si="6730"/>
        <v>Índice de Gestión Financiera</v>
      </c>
      <c r="J6570" t="str">
        <f t="shared" si="6730"/>
        <v>05-07</v>
      </c>
      <c r="K6570" t="str">
        <f t="shared" si="6730"/>
        <v>Financiamiento por endeudamiento municipal</v>
      </c>
      <c r="L6570" s="150">
        <f>+VLOOKUP($E6570,IGF_2018!$B$8:$Z$347,21,0)</f>
        <v>1</v>
      </c>
      <c r="M6570" s="142" t="str">
        <f>+VLOOKUP($E6570,IGF_2018!$B$8:$Z$347,22,0)</f>
        <v>Alto</v>
      </c>
    </row>
    <row r="6571" spans="1:13" x14ac:dyDescent="0.3">
      <c r="A6571" s="139">
        <f t="shared" si="6667"/>
        <v>173</v>
      </c>
      <c r="B6571" s="148">
        <f t="shared" si="6669"/>
        <v>29</v>
      </c>
      <c r="D6571" s="149" t="str">
        <f>+VLOOKUP($A6571,mUNICIPIOS!$B$4:$F$343,2,0)</f>
        <v>San Marcos</v>
      </c>
      <c r="E6571" s="149">
        <f>+VLOOKUP($A6571,mUNICIPIOS!$B$4:$F$343,3,0)</f>
        <v>1207</v>
      </c>
      <c r="F6571" s="149" t="str">
        <f>+VLOOKUP($A6571,mUNICIPIOS!$B$4:$F$343,4,0)</f>
        <v>Tacaná</v>
      </c>
      <c r="G6571" s="139" t="str">
        <f t="shared" ref="G6571:K6571" si="6731">+G6533</f>
        <v>05</v>
      </c>
      <c r="H6571" t="str">
        <f t="shared" si="6731"/>
        <v>IGF</v>
      </c>
      <c r="I6571" t="str">
        <f t="shared" si="6731"/>
        <v>Índice de Gestión Financiera</v>
      </c>
      <c r="J6571" t="str">
        <f t="shared" si="6731"/>
        <v>INDICE</v>
      </c>
      <c r="K6571">
        <f t="shared" si="6731"/>
        <v>0</v>
      </c>
      <c r="L6571" s="150">
        <f>+VLOOKUP($E6571,IGF_2018!$B$8:$Z$347,24,0)</f>
        <v>0.26031514477276019</v>
      </c>
      <c r="M6571" s="142" t="str">
        <f>+VLOOKUP($E6571,IGF_2018!$B$8:$Z$347,25,0)</f>
        <v>Medio bajo</v>
      </c>
    </row>
    <row r="6572" spans="1:13" x14ac:dyDescent="0.3">
      <c r="A6572" s="139">
        <f t="shared" si="6667"/>
        <v>173</v>
      </c>
      <c r="B6572" s="148">
        <f t="shared" si="6669"/>
        <v>30</v>
      </c>
      <c r="D6572" s="149" t="str">
        <f>+VLOOKUP($A6572,mUNICIPIOS!$B$4:$F$343,2,0)</f>
        <v>San Marcos</v>
      </c>
      <c r="E6572" s="149">
        <f>+VLOOKUP($A6572,mUNICIPIOS!$B$4:$F$343,3,0)</f>
        <v>1207</v>
      </c>
      <c r="F6572" s="149" t="str">
        <f>+VLOOKUP($A6572,mUNICIPIOS!$B$4:$F$343,4,0)</f>
        <v>Tacaná</v>
      </c>
      <c r="G6572" s="139" t="str">
        <f t="shared" ref="G6572:K6572" si="6732">+G6534</f>
        <v>06</v>
      </c>
      <c r="H6572" t="str">
        <f t="shared" si="6732"/>
        <v>IGE</v>
      </c>
      <c r="I6572" t="str">
        <f t="shared" si="6732"/>
        <v>Índice de Gestión Estratégica</v>
      </c>
      <c r="J6572" t="str">
        <f t="shared" si="6732"/>
        <v>06-01</v>
      </c>
      <c r="K6572" t="str">
        <f t="shared" si="6732"/>
        <v>Ejecución del Plan Operativo Anual  (POA)</v>
      </c>
      <c r="L6572" s="150">
        <f>+VLOOKUP($E6572,IGE_2018!$B$8:$Z$347,3,0)</f>
        <v>0.50740740740740731</v>
      </c>
      <c r="M6572" s="142" t="str">
        <f>+VLOOKUP($E6572,IGE_2018!$B$8:$Z$347,4,0)</f>
        <v>Medio</v>
      </c>
    </row>
    <row r="6573" spans="1:13" x14ac:dyDescent="0.3">
      <c r="A6573" s="139">
        <f t="shared" ref="A6573:A6636" si="6733">+IF(B6572=38,A6572+1,A6572)</f>
        <v>173</v>
      </c>
      <c r="B6573" s="148">
        <f t="shared" si="6669"/>
        <v>31</v>
      </c>
      <c r="D6573" s="149" t="str">
        <f>+VLOOKUP($A6573,mUNICIPIOS!$B$4:$F$343,2,0)</f>
        <v>San Marcos</v>
      </c>
      <c r="E6573" s="149">
        <f>+VLOOKUP($A6573,mUNICIPIOS!$B$4:$F$343,3,0)</f>
        <v>1207</v>
      </c>
      <c r="F6573" s="149" t="str">
        <f>+VLOOKUP($A6573,mUNICIPIOS!$B$4:$F$343,4,0)</f>
        <v>Tacaná</v>
      </c>
      <c r="G6573" s="139" t="str">
        <f t="shared" ref="G6573:K6573" si="6734">+G6535</f>
        <v>06</v>
      </c>
      <c r="H6573" t="str">
        <f t="shared" si="6734"/>
        <v>IGE</v>
      </c>
      <c r="I6573" t="str">
        <f t="shared" si="6734"/>
        <v>Índice de Gestión Estratégica</v>
      </c>
      <c r="J6573" t="str">
        <f t="shared" si="6734"/>
        <v>06-02</v>
      </c>
      <c r="K6573" t="str">
        <f t="shared" si="6734"/>
        <v>Relación Plan de Desarrollo Municipal y Ordenamiento Territorial (PDM-OT) - Plan Estratégico Institucional (PEI) - Plan Operativo Multianual (POM) - Plan Operativo Anual (POA)</v>
      </c>
      <c r="L6573" s="150">
        <f>+VLOOKUP($E6573,IGE_2018!$B$8:$Z$347,6,0)</f>
        <v>0.57777777777777772</v>
      </c>
      <c r="M6573" s="142" t="str">
        <f>+VLOOKUP($E6573,IGE_2018!$B$8:$Z$347,7,0)</f>
        <v>Medio</v>
      </c>
    </row>
    <row r="6574" spans="1:13" x14ac:dyDescent="0.3">
      <c r="A6574" s="139">
        <f t="shared" si="6733"/>
        <v>173</v>
      </c>
      <c r="B6574" s="148">
        <f t="shared" ref="B6574:B6637" si="6735">+B6536</f>
        <v>32</v>
      </c>
      <c r="D6574" s="149" t="str">
        <f>+VLOOKUP($A6574,mUNICIPIOS!$B$4:$F$343,2,0)</f>
        <v>San Marcos</v>
      </c>
      <c r="E6574" s="149">
        <f>+VLOOKUP($A6574,mUNICIPIOS!$B$4:$F$343,3,0)</f>
        <v>1207</v>
      </c>
      <c r="F6574" s="149" t="str">
        <f>+VLOOKUP($A6574,mUNICIPIOS!$B$4:$F$343,4,0)</f>
        <v>Tacaná</v>
      </c>
      <c r="G6574" s="139" t="str">
        <f t="shared" ref="G6574:K6574" si="6736">+G6536</f>
        <v>06</v>
      </c>
      <c r="H6574" t="str">
        <f t="shared" si="6736"/>
        <v>IGE</v>
      </c>
      <c r="I6574" t="str">
        <f t="shared" si="6736"/>
        <v>Índice de Gestión Estratégica</v>
      </c>
      <c r="J6574" t="str">
        <f t="shared" si="6736"/>
        <v>06-03</v>
      </c>
      <c r="K6574" t="str">
        <f t="shared" si="6736"/>
        <v>Presupuesto de egresos relacionado a competencias municipales que responden a prioridades nacionales de desarrollo.</v>
      </c>
      <c r="L6574" s="150">
        <f>+VLOOKUP($E6574,IGE_2018!$B$8:$Z$347,9,0)</f>
        <v>0.2218907660859864</v>
      </c>
      <c r="M6574" s="142" t="str">
        <f>+VLOOKUP($E6574,IGE_2018!$B$8:$Z$347,10,0)</f>
        <v>Medio bajo</v>
      </c>
    </row>
    <row r="6575" spans="1:13" x14ac:dyDescent="0.3">
      <c r="A6575" s="139">
        <f t="shared" si="6733"/>
        <v>173</v>
      </c>
      <c r="B6575" s="148">
        <f t="shared" si="6735"/>
        <v>33</v>
      </c>
      <c r="D6575" s="149" t="str">
        <f>+VLOOKUP($A6575,mUNICIPIOS!$B$4:$F$343,2,0)</f>
        <v>San Marcos</v>
      </c>
      <c r="E6575" s="149">
        <f>+VLOOKUP($A6575,mUNICIPIOS!$B$4:$F$343,3,0)</f>
        <v>1207</v>
      </c>
      <c r="F6575" s="149" t="str">
        <f>+VLOOKUP($A6575,mUNICIPIOS!$B$4:$F$343,4,0)</f>
        <v>Tacaná</v>
      </c>
      <c r="G6575" s="139" t="str">
        <f t="shared" ref="G6575:K6575" si="6737">+G6537</f>
        <v>06</v>
      </c>
      <c r="H6575" t="str">
        <f t="shared" si="6737"/>
        <v>IGE</v>
      </c>
      <c r="I6575" t="str">
        <f t="shared" si="6737"/>
        <v>Índice de Gestión Estratégica</v>
      </c>
      <c r="J6575" t="str">
        <f t="shared" si="6737"/>
        <v>06-04</v>
      </c>
      <c r="K6575" t="str">
        <f t="shared" si="6737"/>
        <v>Institucionalización de la gestión ordenada del territorio</v>
      </c>
      <c r="L6575" s="150">
        <f>+VLOOKUP($E6575,IGE_2018!$B$8:$Z$347,12,0)</f>
        <v>0.39999999999999997</v>
      </c>
      <c r="M6575" s="142" t="str">
        <f>+VLOOKUP($E6575,IGE_2018!$B$8:$Z$347,13,0)</f>
        <v>Medio bajo</v>
      </c>
    </row>
    <row r="6576" spans="1:13" x14ac:dyDescent="0.3">
      <c r="A6576" s="139">
        <f t="shared" si="6733"/>
        <v>173</v>
      </c>
      <c r="B6576" s="148">
        <f t="shared" si="6735"/>
        <v>34</v>
      </c>
      <c r="D6576" s="149" t="str">
        <f>+VLOOKUP($A6576,mUNICIPIOS!$B$4:$F$343,2,0)</f>
        <v>San Marcos</v>
      </c>
      <c r="E6576" s="149">
        <f>+VLOOKUP($A6576,mUNICIPIOS!$B$4:$F$343,3,0)</f>
        <v>1207</v>
      </c>
      <c r="F6576" s="149" t="str">
        <f>+VLOOKUP($A6576,mUNICIPIOS!$B$4:$F$343,4,0)</f>
        <v>Tacaná</v>
      </c>
      <c r="G6576" s="139" t="str">
        <f t="shared" ref="G6576:K6576" si="6738">+G6538</f>
        <v>06</v>
      </c>
      <c r="H6576" t="str">
        <f t="shared" si="6738"/>
        <v>IGE</v>
      </c>
      <c r="I6576" t="str">
        <f t="shared" si="6738"/>
        <v>Índice de Gestión Estratégica</v>
      </c>
      <c r="J6576" t="str">
        <f t="shared" si="6738"/>
        <v>06-05</v>
      </c>
      <c r="K6576" t="str">
        <f t="shared" si="6738"/>
        <v>Acciones para la gestión ordenada del territorio</v>
      </c>
      <c r="L6576" s="150">
        <f>+VLOOKUP($E6576,IGE_2018!$B$8:$Z$347,15,0)</f>
        <v>0.44000000000000011</v>
      </c>
      <c r="M6576" s="142" t="str">
        <f>+VLOOKUP($E6576,IGE_2018!$B$8:$Z$347,16,0)</f>
        <v>Medio</v>
      </c>
    </row>
    <row r="6577" spans="1:13" x14ac:dyDescent="0.3">
      <c r="A6577" s="139">
        <f t="shared" si="6733"/>
        <v>173</v>
      </c>
      <c r="B6577" s="148">
        <f t="shared" si="6735"/>
        <v>35</v>
      </c>
      <c r="D6577" s="149" t="str">
        <f>+VLOOKUP($A6577,mUNICIPIOS!$B$4:$F$343,2,0)</f>
        <v>San Marcos</v>
      </c>
      <c r="E6577" s="149">
        <f>+VLOOKUP($A6577,mUNICIPIOS!$B$4:$F$343,3,0)</f>
        <v>1207</v>
      </c>
      <c r="F6577" s="149" t="str">
        <f>+VLOOKUP($A6577,mUNICIPIOS!$B$4:$F$343,4,0)</f>
        <v>Tacaná</v>
      </c>
      <c r="G6577" s="139" t="str">
        <f t="shared" ref="G6577:K6577" si="6739">+G6539</f>
        <v>06</v>
      </c>
      <c r="H6577" t="str">
        <f t="shared" si="6739"/>
        <v>IGE</v>
      </c>
      <c r="I6577" t="str">
        <f t="shared" si="6739"/>
        <v>Índice de Gestión Estratégica</v>
      </c>
      <c r="J6577" t="str">
        <f t="shared" si="6739"/>
        <v>06-06</v>
      </c>
      <c r="K6577" t="str">
        <f t="shared" si="6739"/>
        <v>Gestión de riesgo en la formulación de proyectos derivados de la planificación operativa anual</v>
      </c>
      <c r="L6577" s="150">
        <f>+VLOOKUP($E6577,IGE_2018!$B$8:$Z$347,18,0)</f>
        <v>0.79999999999999993</v>
      </c>
      <c r="M6577" s="142" t="str">
        <f>+VLOOKUP($E6577,IGE_2018!$B$8:$Z$347,19,0)</f>
        <v>Medio alto</v>
      </c>
    </row>
    <row r="6578" spans="1:13" x14ac:dyDescent="0.3">
      <c r="A6578" s="139">
        <f t="shared" si="6733"/>
        <v>173</v>
      </c>
      <c r="B6578" s="148">
        <f t="shared" si="6735"/>
        <v>36</v>
      </c>
      <c r="D6578" s="149" t="str">
        <f>+VLOOKUP($A6578,mUNICIPIOS!$B$4:$F$343,2,0)</f>
        <v>San Marcos</v>
      </c>
      <c r="E6578" s="149">
        <f>+VLOOKUP($A6578,mUNICIPIOS!$B$4:$F$343,3,0)</f>
        <v>1207</v>
      </c>
      <c r="F6578" s="149" t="str">
        <f>+VLOOKUP($A6578,mUNICIPIOS!$B$4:$F$343,4,0)</f>
        <v>Tacaná</v>
      </c>
      <c r="G6578" s="139" t="str">
        <f t="shared" ref="G6578:K6578" si="6740">+G6540</f>
        <v>06</v>
      </c>
      <c r="H6578" t="str">
        <f t="shared" si="6740"/>
        <v>IGE</v>
      </c>
      <c r="I6578" t="str">
        <f t="shared" si="6740"/>
        <v>Índice de Gestión Estratégica</v>
      </c>
      <c r="J6578" t="str">
        <f t="shared" si="6740"/>
        <v>06-07</v>
      </c>
      <c r="K6578" t="str">
        <f t="shared" si="6740"/>
        <v>Ingresos por servicios ambientales en relación a los ingresos propios sin regalías</v>
      </c>
      <c r="L6578" s="150">
        <f>+VLOOKUP($E6578,IGE_2018!$B$8:$Z$347,21,0)</f>
        <v>0.43091684554607268</v>
      </c>
      <c r="M6578" s="142" t="str">
        <f>+VLOOKUP($E6578,IGE_2018!$B$8:$Z$347,22,0)</f>
        <v>Medio</v>
      </c>
    </row>
    <row r="6579" spans="1:13" x14ac:dyDescent="0.3">
      <c r="A6579" s="139">
        <f t="shared" si="6733"/>
        <v>173</v>
      </c>
      <c r="B6579" s="148">
        <f t="shared" si="6735"/>
        <v>37</v>
      </c>
      <c r="D6579" s="149" t="str">
        <f>+VLOOKUP($A6579,mUNICIPIOS!$B$4:$F$343,2,0)</f>
        <v>San Marcos</v>
      </c>
      <c r="E6579" s="149">
        <f>+VLOOKUP($A6579,mUNICIPIOS!$B$4:$F$343,3,0)</f>
        <v>1207</v>
      </c>
      <c r="F6579" s="149" t="str">
        <f>+VLOOKUP($A6579,mUNICIPIOS!$B$4:$F$343,4,0)</f>
        <v>Tacaná</v>
      </c>
      <c r="G6579" s="139" t="str">
        <f t="shared" ref="G6579:K6579" si="6741">+G6541</f>
        <v>06</v>
      </c>
      <c r="H6579" t="str">
        <f t="shared" si="6741"/>
        <v>IGE</v>
      </c>
      <c r="I6579" t="str">
        <f t="shared" si="6741"/>
        <v>Índice de Gestión Estratégica</v>
      </c>
      <c r="J6579" t="str">
        <f t="shared" si="6741"/>
        <v>INDICE</v>
      </c>
      <c r="K6579">
        <f t="shared" si="6741"/>
        <v>0</v>
      </c>
      <c r="L6579" s="150">
        <f>+VLOOKUP($E6579,IGE_2018!$B$8:$Z$347,24,0)</f>
        <v>0.4473421538538816</v>
      </c>
      <c r="M6579" s="142" t="str">
        <f>+VLOOKUP($E6579,IGE_2018!$B$8:$Z$347,25,0)</f>
        <v>Medio</v>
      </c>
    </row>
    <row r="6580" spans="1:13" x14ac:dyDescent="0.3">
      <c r="A6580" s="139">
        <f t="shared" si="6733"/>
        <v>173</v>
      </c>
      <c r="B6580" s="148">
        <f t="shared" si="6735"/>
        <v>38</v>
      </c>
      <c r="D6580" s="149" t="str">
        <f>+VLOOKUP($A6580,mUNICIPIOS!$B$4:$F$343,2,0)</f>
        <v>San Marcos</v>
      </c>
      <c r="E6580" s="149">
        <f>+VLOOKUP($A6580,mUNICIPIOS!$B$4:$F$343,3,0)</f>
        <v>1207</v>
      </c>
      <c r="F6580" s="149" t="str">
        <f>+VLOOKUP($A6580,mUNICIPIOS!$B$4:$F$343,4,0)</f>
        <v>Tacaná</v>
      </c>
      <c r="G6580" s="139" t="str">
        <f t="shared" ref="G6580:K6580" si="6742">+G6542</f>
        <v>RANKING</v>
      </c>
      <c r="H6580" t="str">
        <f t="shared" si="6742"/>
        <v>RGM</v>
      </c>
      <c r="I6580" t="str">
        <f t="shared" si="6742"/>
        <v>Ranking de la Gestión Municipal 2018</v>
      </c>
      <c r="J6580" t="str">
        <f t="shared" si="6742"/>
        <v>RANKING</v>
      </c>
      <c r="K6580">
        <f t="shared" si="6742"/>
        <v>0</v>
      </c>
      <c r="L6580" s="151">
        <f>+VLOOKUP($E6580,Resultados_generales!$C$8:$AE$347,27,0)</f>
        <v>0.44114276876457625</v>
      </c>
      <c r="M6580" t="str">
        <f>+VLOOKUP($E6580,Resultados_generales!$C$8:$AE$347,28,0)</f>
        <v>Medio</v>
      </c>
    </row>
    <row r="6581" spans="1:13" x14ac:dyDescent="0.3">
      <c r="A6581" s="139">
        <f t="shared" si="6733"/>
        <v>174</v>
      </c>
      <c r="B6581" s="148">
        <f t="shared" si="6735"/>
        <v>1</v>
      </c>
      <c r="D6581" s="149" t="str">
        <f>+VLOOKUP($A6581,mUNICIPIOS!$B$4:$F$343,2,0)</f>
        <v>San Marcos</v>
      </c>
      <c r="E6581" s="149">
        <f>+VLOOKUP($A6581,mUNICIPIOS!$B$4:$F$343,3,0)</f>
        <v>1208</v>
      </c>
      <c r="F6581" s="149" t="str">
        <f>+VLOOKUP($A6581,mUNICIPIOS!$B$4:$F$343,4,0)</f>
        <v>Sibinal</v>
      </c>
      <c r="G6581" s="139" t="str">
        <f t="shared" ref="G6581:K6581" si="6743">+G6543</f>
        <v>01</v>
      </c>
      <c r="H6581" t="str">
        <f t="shared" si="6743"/>
        <v>IPC</v>
      </c>
      <c r="I6581" t="str">
        <f t="shared" si="6743"/>
        <v>Índice de Participación Ciudadana</v>
      </c>
      <c r="J6581" t="str">
        <f t="shared" si="6743"/>
        <v>01-01</v>
      </c>
      <c r="K6581" t="str">
        <f t="shared" si="6743"/>
        <v>Número de reuniones del COMUDE en el año de la medición.</v>
      </c>
      <c r="L6581" s="150">
        <f>+VLOOKUP($E6581,IPC_2018!$B$8:$T$347,3,0)</f>
        <v>0.66666666666666663</v>
      </c>
      <c r="M6581" s="142" t="str">
        <f>+VLOOKUP($E6581,IPC_2018!$B$8:$T$347,4,0)</f>
        <v>Medio alto</v>
      </c>
    </row>
    <row r="6582" spans="1:13" x14ac:dyDescent="0.3">
      <c r="A6582" s="139">
        <f t="shared" si="6733"/>
        <v>174</v>
      </c>
      <c r="B6582" s="148">
        <f t="shared" si="6735"/>
        <v>2</v>
      </c>
      <c r="D6582" s="149" t="str">
        <f>+VLOOKUP($A6582,mUNICIPIOS!$B$4:$F$343,2,0)</f>
        <v>San Marcos</v>
      </c>
      <c r="E6582" s="149">
        <f>+VLOOKUP($A6582,mUNICIPIOS!$B$4:$F$343,3,0)</f>
        <v>1208</v>
      </c>
      <c r="F6582" s="149" t="str">
        <f>+VLOOKUP($A6582,mUNICIPIOS!$B$4:$F$343,4,0)</f>
        <v>Sibinal</v>
      </c>
      <c r="G6582" s="139" t="str">
        <f t="shared" ref="G6582:K6582" si="6744">+G6544</f>
        <v>01</v>
      </c>
      <c r="H6582" t="str">
        <f t="shared" si="6744"/>
        <v>IPC</v>
      </c>
      <c r="I6582" t="str">
        <f t="shared" si="6744"/>
        <v>Índice de Participación Ciudadana</v>
      </c>
      <c r="J6582" t="str">
        <f t="shared" si="6744"/>
        <v>01-02</v>
      </c>
      <c r="K6582" t="str">
        <f t="shared" si="6744"/>
        <v>Participación de Alcaldes, Concejales y Síndicos determinados o designados en el COMUDE</v>
      </c>
      <c r="L6582" s="150">
        <f>+VLOOKUP($E6582,IPC_2018!$B$8:$T$347,6,0)</f>
        <v>0.9375</v>
      </c>
      <c r="M6582" s="142" t="str">
        <f>+VLOOKUP($E6582,IPC_2018!$B$8:$T$347,7,0)</f>
        <v>Alto</v>
      </c>
    </row>
    <row r="6583" spans="1:13" x14ac:dyDescent="0.3">
      <c r="A6583" s="139">
        <f t="shared" si="6733"/>
        <v>174</v>
      </c>
      <c r="B6583" s="148">
        <f t="shared" si="6735"/>
        <v>3</v>
      </c>
      <c r="D6583" s="149" t="str">
        <f>+VLOOKUP($A6583,mUNICIPIOS!$B$4:$F$343,2,0)</f>
        <v>San Marcos</v>
      </c>
      <c r="E6583" s="149">
        <f>+VLOOKUP($A6583,mUNICIPIOS!$B$4:$F$343,3,0)</f>
        <v>1208</v>
      </c>
      <c r="F6583" s="149" t="str">
        <f>+VLOOKUP($A6583,mUNICIPIOS!$B$4:$F$343,4,0)</f>
        <v>Sibinal</v>
      </c>
      <c r="G6583" s="139" t="str">
        <f t="shared" ref="G6583:K6583" si="6745">+G6545</f>
        <v>01</v>
      </c>
      <c r="H6583" t="str">
        <f t="shared" si="6745"/>
        <v>IPC</v>
      </c>
      <c r="I6583" t="str">
        <f t="shared" si="6745"/>
        <v>Índice de Participación Ciudadana</v>
      </c>
      <c r="J6583" t="str">
        <f t="shared" si="6745"/>
        <v>01-03</v>
      </c>
      <c r="K6583" t="str">
        <f t="shared" si="6745"/>
        <v>Participación  de organizaciones de jóvenes, mujeres, pueblos mayas, xincas, garífunas, y otras organizaciones en el Comude</v>
      </c>
      <c r="L6583" s="150">
        <f>+VLOOKUP($E6583,IPC_2018!$B$8:$T$347,9,0)</f>
        <v>0.45521601685985252</v>
      </c>
      <c r="M6583" s="142" t="str">
        <f>+VLOOKUP($E6583,IPC_2018!$B$8:$T$347,10,0)</f>
        <v>Medio</v>
      </c>
    </row>
    <row r="6584" spans="1:13" x14ac:dyDescent="0.3">
      <c r="A6584" s="139">
        <f t="shared" si="6733"/>
        <v>174</v>
      </c>
      <c r="B6584" s="148">
        <f t="shared" si="6735"/>
        <v>4</v>
      </c>
      <c r="D6584" s="149" t="str">
        <f>+VLOOKUP($A6584,mUNICIPIOS!$B$4:$F$343,2,0)</f>
        <v>San Marcos</v>
      </c>
      <c r="E6584" s="149">
        <f>+VLOOKUP($A6584,mUNICIPIOS!$B$4:$F$343,3,0)</f>
        <v>1208</v>
      </c>
      <c r="F6584" s="149" t="str">
        <f>+VLOOKUP($A6584,mUNICIPIOS!$B$4:$F$343,4,0)</f>
        <v>Sibinal</v>
      </c>
      <c r="G6584" s="139" t="str">
        <f t="shared" ref="G6584:K6584" si="6746">+G6546</f>
        <v>01</v>
      </c>
      <c r="H6584" t="str">
        <f t="shared" si="6746"/>
        <v>IPC</v>
      </c>
      <c r="I6584" t="str">
        <f t="shared" si="6746"/>
        <v>Índice de Participación Ciudadana</v>
      </c>
      <c r="J6584" t="str">
        <f t="shared" si="6746"/>
        <v>01-04</v>
      </c>
      <c r="K6584" t="str">
        <f t="shared" si="6746"/>
        <v>Representatividad territorial del Comude.</v>
      </c>
      <c r="L6584" s="150">
        <f>+VLOOKUP($E6584,IPC_2018!$B$8:$T$347,12,0)</f>
        <v>1</v>
      </c>
      <c r="M6584" s="142" t="str">
        <f>+VLOOKUP($E6584,IPC_2018!$B$8:$T$347,13,0)</f>
        <v>Alto</v>
      </c>
    </row>
    <row r="6585" spans="1:13" x14ac:dyDescent="0.3">
      <c r="A6585" s="139">
        <f t="shared" si="6733"/>
        <v>174</v>
      </c>
      <c r="B6585" s="148">
        <f t="shared" si="6735"/>
        <v>5</v>
      </c>
      <c r="D6585" s="149" t="str">
        <f>+VLOOKUP($A6585,mUNICIPIOS!$B$4:$F$343,2,0)</f>
        <v>San Marcos</v>
      </c>
      <c r="E6585" s="149">
        <f>+VLOOKUP($A6585,mUNICIPIOS!$B$4:$F$343,3,0)</f>
        <v>1208</v>
      </c>
      <c r="F6585" s="149" t="str">
        <f>+VLOOKUP($A6585,mUNICIPIOS!$B$4:$F$343,4,0)</f>
        <v>Sibinal</v>
      </c>
      <c r="G6585" s="139" t="str">
        <f t="shared" ref="G6585:K6585" si="6747">+G6547</f>
        <v>01</v>
      </c>
      <c r="H6585" t="str">
        <f t="shared" si="6747"/>
        <v>IPC</v>
      </c>
      <c r="I6585" t="str">
        <f t="shared" si="6747"/>
        <v>Índice de Participación Ciudadana</v>
      </c>
      <c r="J6585" t="str">
        <f t="shared" si="6747"/>
        <v>01-05</v>
      </c>
      <c r="K6585" t="str">
        <f t="shared" si="6747"/>
        <v>Funcionamiento del Comude</v>
      </c>
      <c r="L6585" s="150">
        <f>+VLOOKUP($E6585,IPC_2018!$B$8:$T$347,15,0)</f>
        <v>0.57152716451290719</v>
      </c>
      <c r="M6585" s="142" t="str">
        <f>+VLOOKUP($E6585,IPC_2018!$B$8:$T$347,16,0)</f>
        <v>Medio</v>
      </c>
    </row>
    <row r="6586" spans="1:13" x14ac:dyDescent="0.3">
      <c r="A6586" s="139">
        <f t="shared" si="6733"/>
        <v>174</v>
      </c>
      <c r="B6586" s="148">
        <f t="shared" si="6735"/>
        <v>6</v>
      </c>
      <c r="D6586" s="149" t="str">
        <f>+VLOOKUP($A6586,mUNICIPIOS!$B$4:$F$343,2,0)</f>
        <v>San Marcos</v>
      </c>
      <c r="E6586" s="149">
        <f>+VLOOKUP($A6586,mUNICIPIOS!$B$4:$F$343,3,0)</f>
        <v>1208</v>
      </c>
      <c r="F6586" s="149" t="str">
        <f>+VLOOKUP($A6586,mUNICIPIOS!$B$4:$F$343,4,0)</f>
        <v>Sibinal</v>
      </c>
      <c r="G6586" s="139" t="str">
        <f t="shared" ref="G6586:K6586" si="6748">+G6548</f>
        <v>01</v>
      </c>
      <c r="H6586" t="str">
        <f t="shared" si="6748"/>
        <v>IPC</v>
      </c>
      <c r="I6586" t="str">
        <f t="shared" si="6748"/>
        <v>Índice de Participación Ciudadana</v>
      </c>
      <c r="J6586" t="str">
        <f t="shared" si="6748"/>
        <v>INDICE</v>
      </c>
      <c r="K6586">
        <f t="shared" si="6748"/>
        <v>0</v>
      </c>
      <c r="L6586" s="150">
        <f>+VLOOKUP($E6586,IPC_2018!$B$8:$T$347,18,0)</f>
        <v>0.70453231053924736</v>
      </c>
      <c r="M6586" s="142" t="str">
        <f>+VLOOKUP($E6586,IPC_2018!$B$8:$T$347,19,0)</f>
        <v>Medio alto</v>
      </c>
    </row>
    <row r="6587" spans="1:13" x14ac:dyDescent="0.3">
      <c r="A6587" s="139">
        <f t="shared" si="6733"/>
        <v>174</v>
      </c>
      <c r="B6587" s="148">
        <f t="shared" si="6735"/>
        <v>7</v>
      </c>
      <c r="D6587" s="149" t="str">
        <f>+VLOOKUP($A6587,mUNICIPIOS!$B$4:$F$343,2,0)</f>
        <v>San Marcos</v>
      </c>
      <c r="E6587" s="149">
        <f>+VLOOKUP($A6587,mUNICIPIOS!$B$4:$F$343,3,0)</f>
        <v>1208</v>
      </c>
      <c r="F6587" s="149" t="str">
        <f>+VLOOKUP($A6587,mUNICIPIOS!$B$4:$F$343,4,0)</f>
        <v>Sibinal</v>
      </c>
      <c r="G6587" s="139" t="str">
        <f t="shared" ref="G6587:K6587" si="6749">+G6549</f>
        <v>02</v>
      </c>
      <c r="H6587" t="str">
        <f t="shared" si="6749"/>
        <v>IIC</v>
      </c>
      <c r="I6587" t="str">
        <f t="shared" si="6749"/>
        <v>Índice de Información a la Ciudadanía</v>
      </c>
      <c r="J6587" t="str">
        <f t="shared" si="6749"/>
        <v>02-01</v>
      </c>
      <c r="K6587" t="str">
        <f t="shared" si="6749"/>
        <v>Rendición de cuentas cuatrimestral y anual al Comude enfocadas en resultados.</v>
      </c>
      <c r="L6587" s="150">
        <f>+VLOOKUP($E6587,IIC_2018!$B$8:$Q$347,3,0)</f>
        <v>0.8</v>
      </c>
      <c r="M6587" s="142" t="str">
        <f>+VLOOKUP($E6587,IIC_2018!$B$8:$Q$347,4,0)</f>
        <v>Medio alto</v>
      </c>
    </row>
    <row r="6588" spans="1:13" x14ac:dyDescent="0.3">
      <c r="A6588" s="139">
        <f t="shared" si="6733"/>
        <v>174</v>
      </c>
      <c r="B6588" s="148">
        <f t="shared" si="6735"/>
        <v>8</v>
      </c>
      <c r="D6588" s="149" t="str">
        <f>+VLOOKUP($A6588,mUNICIPIOS!$B$4:$F$343,2,0)</f>
        <v>San Marcos</v>
      </c>
      <c r="E6588" s="149">
        <f>+VLOOKUP($A6588,mUNICIPIOS!$B$4:$F$343,3,0)</f>
        <v>1208</v>
      </c>
      <c r="F6588" s="149" t="str">
        <f>+VLOOKUP($A6588,mUNICIPIOS!$B$4:$F$343,4,0)</f>
        <v>Sibinal</v>
      </c>
      <c r="G6588" s="139" t="str">
        <f t="shared" ref="G6588:K6588" si="6750">+G6550</f>
        <v>02</v>
      </c>
      <c r="H6588" t="str">
        <f t="shared" si="6750"/>
        <v>IIC</v>
      </c>
      <c r="I6588" t="str">
        <f t="shared" si="6750"/>
        <v>Índice de Información a la Ciudadanía</v>
      </c>
      <c r="J6588" t="str">
        <f t="shared" si="6750"/>
        <v>02-02</v>
      </c>
      <c r="K6588" t="str">
        <f t="shared" si="6750"/>
        <v>Información presupuestaria y otra información brindada a la ciudadanía disponible en medios locales de comunicación.</v>
      </c>
      <c r="L6588" s="150">
        <f>+VLOOKUP($E6588,IIC_2018!$B$8:$Q$347,6,0)</f>
        <v>0.75</v>
      </c>
      <c r="M6588" s="142" t="str">
        <f>+VLOOKUP($E6588,IIC_2018!$B$8:$Q$347,7,0)</f>
        <v>Medio alto</v>
      </c>
    </row>
    <row r="6589" spans="1:13" x14ac:dyDescent="0.3">
      <c r="A6589" s="139">
        <f t="shared" si="6733"/>
        <v>174</v>
      </c>
      <c r="B6589" s="148">
        <f t="shared" si="6735"/>
        <v>9</v>
      </c>
      <c r="D6589" s="149" t="str">
        <f>+VLOOKUP($A6589,mUNICIPIOS!$B$4:$F$343,2,0)</f>
        <v>San Marcos</v>
      </c>
      <c r="E6589" s="149">
        <f>+VLOOKUP($A6589,mUNICIPIOS!$B$4:$F$343,3,0)</f>
        <v>1208</v>
      </c>
      <c r="F6589" s="149" t="str">
        <f>+VLOOKUP($A6589,mUNICIPIOS!$B$4:$F$343,4,0)</f>
        <v>Sibinal</v>
      </c>
      <c r="G6589" s="139" t="str">
        <f t="shared" ref="G6589:K6589" si="6751">+G6551</f>
        <v>02</v>
      </c>
      <c r="H6589" t="str">
        <f t="shared" si="6751"/>
        <v>IIC</v>
      </c>
      <c r="I6589" t="str">
        <f t="shared" si="6751"/>
        <v>Índice de Información a la Ciudadanía</v>
      </c>
      <c r="J6589" t="str">
        <f t="shared" si="6751"/>
        <v>02-03</v>
      </c>
      <c r="K6589" t="str">
        <f t="shared" si="6751"/>
        <v>Información pública de oficio actualizada y disponible de acuerdo a la LAIP y uso de internet.</v>
      </c>
      <c r="L6589" s="150">
        <f>+VLOOKUP($E6589,IIC_2018!$B$8:$Q$347,9,0)</f>
        <v>0.99999999999999989</v>
      </c>
      <c r="M6589" s="142" t="str">
        <f>+VLOOKUP($E6589,IIC_2018!$B$8:$Q$347,10,0)</f>
        <v>Alto</v>
      </c>
    </row>
    <row r="6590" spans="1:13" x14ac:dyDescent="0.3">
      <c r="A6590" s="139">
        <f t="shared" si="6733"/>
        <v>174</v>
      </c>
      <c r="B6590" s="148">
        <f t="shared" si="6735"/>
        <v>10</v>
      </c>
      <c r="D6590" s="149" t="str">
        <f>+VLOOKUP($A6590,mUNICIPIOS!$B$4:$F$343,2,0)</f>
        <v>San Marcos</v>
      </c>
      <c r="E6590" s="149">
        <f>+VLOOKUP($A6590,mUNICIPIOS!$B$4:$F$343,3,0)</f>
        <v>1208</v>
      </c>
      <c r="F6590" s="149" t="str">
        <f>+VLOOKUP($A6590,mUNICIPIOS!$B$4:$F$343,4,0)</f>
        <v>Sibinal</v>
      </c>
      <c r="G6590" s="139" t="str">
        <f t="shared" ref="G6590:K6590" si="6752">+G6552</f>
        <v>02</v>
      </c>
      <c r="H6590" t="str">
        <f t="shared" si="6752"/>
        <v>IIC</v>
      </c>
      <c r="I6590" t="str">
        <f t="shared" si="6752"/>
        <v>Índice de Información a la Ciudadanía</v>
      </c>
      <c r="J6590" t="str">
        <f t="shared" si="6752"/>
        <v>02-04</v>
      </c>
      <c r="K6590" t="str">
        <f t="shared" si="6752"/>
        <v>Relación del monto contratado por medio de Guate compras con el total del presupuesto de egresos vigente.</v>
      </c>
      <c r="L6590" s="150">
        <f>+VLOOKUP($E6590,IIC_2018!$B$8:$Q$347,12,0)</f>
        <v>0.59358359475740108</v>
      </c>
      <c r="M6590" s="142" t="str">
        <f>+VLOOKUP($E6590,IIC_2018!$B$8:$Q$347,13,0)</f>
        <v>Medio</v>
      </c>
    </row>
    <row r="6591" spans="1:13" x14ac:dyDescent="0.3">
      <c r="A6591" s="139">
        <f t="shared" si="6733"/>
        <v>174</v>
      </c>
      <c r="B6591" s="148">
        <f t="shared" si="6735"/>
        <v>11</v>
      </c>
      <c r="D6591" s="149" t="str">
        <f>+VLOOKUP($A6591,mUNICIPIOS!$B$4:$F$343,2,0)</f>
        <v>San Marcos</v>
      </c>
      <c r="E6591" s="149">
        <f>+VLOOKUP($A6591,mUNICIPIOS!$B$4:$F$343,3,0)</f>
        <v>1208</v>
      </c>
      <c r="F6591" s="149" t="str">
        <f>+VLOOKUP($A6591,mUNICIPIOS!$B$4:$F$343,4,0)</f>
        <v>Sibinal</v>
      </c>
      <c r="G6591" s="139" t="str">
        <f t="shared" ref="G6591:K6591" si="6753">+G6553</f>
        <v>02</v>
      </c>
      <c r="H6591" t="str">
        <f t="shared" si="6753"/>
        <v>IIC</v>
      </c>
      <c r="I6591" t="str">
        <f t="shared" si="6753"/>
        <v>Índice de Información a la Ciudadanía</v>
      </c>
      <c r="J6591" t="str">
        <f t="shared" si="6753"/>
        <v>INDICE</v>
      </c>
      <c r="K6591">
        <f t="shared" si="6753"/>
        <v>0</v>
      </c>
      <c r="L6591" s="150">
        <f>+VLOOKUP($E6591,IIC_2018!$B$8:$Q$347,15,0)</f>
        <v>0.78589589868935028</v>
      </c>
      <c r="M6591" s="142" t="str">
        <f>+VLOOKUP($E6591,IIC_2018!$B$8:$Q$347,16,0)</f>
        <v>Medio alto</v>
      </c>
    </row>
    <row r="6592" spans="1:13" x14ac:dyDescent="0.3">
      <c r="A6592" s="139">
        <f t="shared" si="6733"/>
        <v>174</v>
      </c>
      <c r="B6592" s="148">
        <f t="shared" si="6735"/>
        <v>12</v>
      </c>
      <c r="D6592" s="149" t="str">
        <f>+VLOOKUP($A6592,mUNICIPIOS!$B$4:$F$343,2,0)</f>
        <v>San Marcos</v>
      </c>
      <c r="E6592" s="149">
        <f>+VLOOKUP($A6592,mUNICIPIOS!$B$4:$F$343,3,0)</f>
        <v>1208</v>
      </c>
      <c r="F6592" s="149" t="str">
        <f>+VLOOKUP($A6592,mUNICIPIOS!$B$4:$F$343,4,0)</f>
        <v>Sibinal</v>
      </c>
      <c r="G6592" s="139" t="str">
        <f t="shared" ref="G6592:K6592" si="6754">+G6554</f>
        <v>03</v>
      </c>
      <c r="H6592" t="str">
        <f t="shared" si="6754"/>
        <v>ISP</v>
      </c>
      <c r="I6592" t="str">
        <f t="shared" si="6754"/>
        <v>Índice de Servicios Públicos</v>
      </c>
      <c r="J6592" t="str">
        <f t="shared" si="6754"/>
        <v>03-01</v>
      </c>
      <c r="K6592" t="str">
        <f t="shared" si="6754"/>
        <v>Cobertura del servicio público de agua</v>
      </c>
      <c r="L6592" s="150">
        <f>+VLOOKUP($E6592,ISP_2018!$B$8:$T$347,3,0)</f>
        <v>0</v>
      </c>
      <c r="M6592" s="142" t="str">
        <f>+VLOOKUP($E6592,ISP_2018!$B$8:$T$347,4,0)</f>
        <v>Bajo</v>
      </c>
    </row>
    <row r="6593" spans="1:13" x14ac:dyDescent="0.3">
      <c r="A6593" s="139">
        <f t="shared" si="6733"/>
        <v>174</v>
      </c>
      <c r="B6593" s="148">
        <f t="shared" si="6735"/>
        <v>13</v>
      </c>
      <c r="D6593" s="149" t="str">
        <f>+VLOOKUP($A6593,mUNICIPIOS!$B$4:$F$343,2,0)</f>
        <v>San Marcos</v>
      </c>
      <c r="E6593" s="149">
        <f>+VLOOKUP($A6593,mUNICIPIOS!$B$4:$F$343,3,0)</f>
        <v>1208</v>
      </c>
      <c r="F6593" s="149" t="str">
        <f>+VLOOKUP($A6593,mUNICIPIOS!$B$4:$F$343,4,0)</f>
        <v>Sibinal</v>
      </c>
      <c r="G6593" s="139" t="str">
        <f t="shared" ref="G6593:K6593" si="6755">+G6555</f>
        <v>03</v>
      </c>
      <c r="H6593" t="str">
        <f t="shared" si="6755"/>
        <v>ISP</v>
      </c>
      <c r="I6593" t="str">
        <f t="shared" si="6755"/>
        <v>Índice de Servicios Públicos</v>
      </c>
      <c r="J6593" t="str">
        <f t="shared" si="6755"/>
        <v>03-02</v>
      </c>
      <c r="K6593" t="str">
        <f t="shared" si="6755"/>
        <v>Control de la calidad del servicio público de agua</v>
      </c>
      <c r="L6593" s="150">
        <f>+VLOOKUP($E6593,ISP_2018!$B$8:$T$347,6,0)</f>
        <v>0</v>
      </c>
      <c r="M6593" s="142" t="str">
        <f>+VLOOKUP($E6593,ISP_2018!$B$8:$T$347,7,0)</f>
        <v>Bajo</v>
      </c>
    </row>
    <row r="6594" spans="1:13" x14ac:dyDescent="0.3">
      <c r="A6594" s="139">
        <f t="shared" si="6733"/>
        <v>174</v>
      </c>
      <c r="B6594" s="148">
        <f t="shared" si="6735"/>
        <v>14</v>
      </c>
      <c r="D6594" s="149" t="str">
        <f>+VLOOKUP($A6594,mUNICIPIOS!$B$4:$F$343,2,0)</f>
        <v>San Marcos</v>
      </c>
      <c r="E6594" s="149">
        <f>+VLOOKUP($A6594,mUNICIPIOS!$B$4:$F$343,3,0)</f>
        <v>1208</v>
      </c>
      <c r="F6594" s="149" t="str">
        <f>+VLOOKUP($A6594,mUNICIPIOS!$B$4:$F$343,4,0)</f>
        <v>Sibinal</v>
      </c>
      <c r="G6594" s="139" t="str">
        <f t="shared" ref="G6594:K6594" si="6756">+G6556</f>
        <v>03</v>
      </c>
      <c r="H6594" t="str">
        <f t="shared" si="6756"/>
        <v>ISP</v>
      </c>
      <c r="I6594" t="str">
        <f t="shared" si="6756"/>
        <v>Índice de Servicios Públicos</v>
      </c>
      <c r="J6594" t="str">
        <f t="shared" si="6756"/>
        <v>03-03</v>
      </c>
      <c r="K6594" t="str">
        <f t="shared" si="6756"/>
        <v>Disposición  y tratamiento  de aguas residuales</v>
      </c>
      <c r="L6594" s="150">
        <f>+VLOOKUP($E6594,ISP_2018!$B$8:$T$347,9,0)</f>
        <v>0.2276707643009393</v>
      </c>
      <c r="M6594" s="142" t="str">
        <f>+VLOOKUP($E6594,ISP_2018!$B$8:$T$347,10,0)</f>
        <v>Medio bajo</v>
      </c>
    </row>
    <row r="6595" spans="1:13" x14ac:dyDescent="0.3">
      <c r="A6595" s="139">
        <f t="shared" si="6733"/>
        <v>174</v>
      </c>
      <c r="B6595" s="148">
        <f t="shared" si="6735"/>
        <v>15</v>
      </c>
      <c r="D6595" s="149" t="str">
        <f>+VLOOKUP($A6595,mUNICIPIOS!$B$4:$F$343,2,0)</f>
        <v>San Marcos</v>
      </c>
      <c r="E6595" s="149">
        <f>+VLOOKUP($A6595,mUNICIPIOS!$B$4:$F$343,3,0)</f>
        <v>1208</v>
      </c>
      <c r="F6595" s="149" t="str">
        <f>+VLOOKUP($A6595,mUNICIPIOS!$B$4:$F$343,4,0)</f>
        <v>Sibinal</v>
      </c>
      <c r="G6595" s="139" t="str">
        <f t="shared" ref="G6595:K6595" si="6757">+G6557</f>
        <v>03</v>
      </c>
      <c r="H6595" t="str">
        <f t="shared" si="6757"/>
        <v>ISP</v>
      </c>
      <c r="I6595" t="str">
        <f t="shared" si="6757"/>
        <v>Índice de Servicios Públicos</v>
      </c>
      <c r="J6595" t="str">
        <f t="shared" si="6757"/>
        <v>03-04</v>
      </c>
      <c r="K6595" t="str">
        <f t="shared" si="6757"/>
        <v>Gestión y manejo de los residuos y desechos sólidos</v>
      </c>
      <c r="L6595" s="150">
        <f>+VLOOKUP($E6595,ISP_2018!$B$8:$T$347,12,0)</f>
        <v>0.45101864113578505</v>
      </c>
      <c r="M6595" s="142" t="str">
        <f>+VLOOKUP($E6595,ISP_2018!$B$8:$T$347,13,0)</f>
        <v>Medio</v>
      </c>
    </row>
    <row r="6596" spans="1:13" x14ac:dyDescent="0.3">
      <c r="A6596" s="139">
        <f t="shared" si="6733"/>
        <v>174</v>
      </c>
      <c r="B6596" s="148">
        <f t="shared" si="6735"/>
        <v>16</v>
      </c>
      <c r="D6596" s="149" t="str">
        <f>+VLOOKUP($A6596,mUNICIPIOS!$B$4:$F$343,2,0)</f>
        <v>San Marcos</v>
      </c>
      <c r="E6596" s="149">
        <f>+VLOOKUP($A6596,mUNICIPIOS!$B$4:$F$343,3,0)</f>
        <v>1208</v>
      </c>
      <c r="F6596" s="149" t="str">
        <f>+VLOOKUP($A6596,mUNICIPIOS!$B$4:$F$343,4,0)</f>
        <v>Sibinal</v>
      </c>
      <c r="G6596" s="139" t="str">
        <f t="shared" ref="G6596:K6596" si="6758">+G6558</f>
        <v>03</v>
      </c>
      <c r="H6596" t="str">
        <f t="shared" si="6758"/>
        <v>ISP</v>
      </c>
      <c r="I6596" t="str">
        <f t="shared" si="6758"/>
        <v>Índice de Servicios Públicos</v>
      </c>
      <c r="J6596" t="str">
        <f t="shared" si="6758"/>
        <v>03-05</v>
      </c>
      <c r="K6596" t="str">
        <f t="shared" si="6758"/>
        <v>Gestión de servicios públicos municipales</v>
      </c>
      <c r="L6596" s="150">
        <f>+VLOOKUP($E6596,ISP_2018!$B$8:$T$347,15,0)</f>
        <v>0.43548387096774188</v>
      </c>
      <c r="M6596" s="142" t="str">
        <f>+VLOOKUP($E6596,ISP_2018!$B$8:$T$347,16,0)</f>
        <v>Medio</v>
      </c>
    </row>
    <row r="6597" spans="1:13" x14ac:dyDescent="0.3">
      <c r="A6597" s="139">
        <f t="shared" si="6733"/>
        <v>174</v>
      </c>
      <c r="B6597" s="148">
        <f t="shared" si="6735"/>
        <v>17</v>
      </c>
      <c r="D6597" s="149" t="str">
        <f>+VLOOKUP($A6597,mUNICIPIOS!$B$4:$F$343,2,0)</f>
        <v>San Marcos</v>
      </c>
      <c r="E6597" s="149">
        <f>+VLOOKUP($A6597,mUNICIPIOS!$B$4:$F$343,3,0)</f>
        <v>1208</v>
      </c>
      <c r="F6597" s="149" t="str">
        <f>+VLOOKUP($A6597,mUNICIPIOS!$B$4:$F$343,4,0)</f>
        <v>Sibinal</v>
      </c>
      <c r="G6597" s="139" t="str">
        <f t="shared" ref="G6597:K6597" si="6759">+G6559</f>
        <v>03</v>
      </c>
      <c r="H6597" t="str">
        <f t="shared" si="6759"/>
        <v>ISP</v>
      </c>
      <c r="I6597" t="str">
        <f t="shared" si="6759"/>
        <v>Índice de Servicios Públicos</v>
      </c>
      <c r="J6597" t="str">
        <f t="shared" si="6759"/>
        <v>INDICE</v>
      </c>
      <c r="K6597">
        <f t="shared" si="6759"/>
        <v>0</v>
      </c>
      <c r="L6597" s="150">
        <f>+VLOOKUP($E6597,ISP_2018!$B$8:$T$347,18,0)</f>
        <v>0.22283465528089325</v>
      </c>
      <c r="M6597" s="142" t="str">
        <f>+VLOOKUP($E6597,ISP_2018!$B$8:$T$347,19,0)</f>
        <v>Medio bajo</v>
      </c>
    </row>
    <row r="6598" spans="1:13" x14ac:dyDescent="0.3">
      <c r="A6598" s="139">
        <f t="shared" si="6733"/>
        <v>174</v>
      </c>
      <c r="B6598" s="148">
        <f t="shared" si="6735"/>
        <v>18</v>
      </c>
      <c r="D6598" s="149" t="str">
        <f>+VLOOKUP($A6598,mUNICIPIOS!$B$4:$F$343,2,0)</f>
        <v>San Marcos</v>
      </c>
      <c r="E6598" s="149">
        <f>+VLOOKUP($A6598,mUNICIPIOS!$B$4:$F$343,3,0)</f>
        <v>1208</v>
      </c>
      <c r="F6598" s="149" t="str">
        <f>+VLOOKUP($A6598,mUNICIPIOS!$B$4:$F$343,4,0)</f>
        <v>Sibinal</v>
      </c>
      <c r="G6598" s="139" t="str">
        <f t="shared" ref="G6598:K6598" si="6760">+G6560</f>
        <v>04</v>
      </c>
      <c r="H6598" t="str">
        <f t="shared" si="6760"/>
        <v>IGA</v>
      </c>
      <c r="I6598" t="str">
        <f t="shared" si="6760"/>
        <v>Índice de Gestión Administrativa</v>
      </c>
      <c r="J6598" t="str">
        <f t="shared" si="6760"/>
        <v>04-01</v>
      </c>
      <c r="K6598" t="str">
        <f t="shared" si="6760"/>
        <v>Existencia de elementos de atención municipal orientada al vecino</v>
      </c>
      <c r="L6598" s="150">
        <f>+VLOOKUP($E6598,IGA_2018!$B$8:$N$347,3,0)</f>
        <v>1</v>
      </c>
      <c r="M6598" s="142" t="str">
        <f>+VLOOKUP($E6598,IGA_2018!$B$8:$N$347,4,0)</f>
        <v>Alto</v>
      </c>
    </row>
    <row r="6599" spans="1:13" x14ac:dyDescent="0.3">
      <c r="A6599" s="139">
        <f t="shared" si="6733"/>
        <v>174</v>
      </c>
      <c r="B6599" s="148">
        <f t="shared" si="6735"/>
        <v>19</v>
      </c>
      <c r="D6599" s="149" t="str">
        <f>+VLOOKUP($A6599,mUNICIPIOS!$B$4:$F$343,2,0)</f>
        <v>San Marcos</v>
      </c>
      <c r="E6599" s="149">
        <f>+VLOOKUP($A6599,mUNICIPIOS!$B$4:$F$343,3,0)</f>
        <v>1208</v>
      </c>
      <c r="F6599" s="149" t="str">
        <f>+VLOOKUP($A6599,mUNICIPIOS!$B$4:$F$343,4,0)</f>
        <v>Sibinal</v>
      </c>
      <c r="G6599" s="139" t="str">
        <f t="shared" ref="G6599:K6599" si="6761">+G6561</f>
        <v>04</v>
      </c>
      <c r="H6599" t="str">
        <f t="shared" si="6761"/>
        <v>IGA</v>
      </c>
      <c r="I6599" t="str">
        <f t="shared" si="6761"/>
        <v>Índice de Gestión Administrativa</v>
      </c>
      <c r="J6599" t="str">
        <f t="shared" si="6761"/>
        <v>04-02</v>
      </c>
      <c r="K6599" t="str">
        <f t="shared" si="6761"/>
        <v>Gestión del recurso humano.</v>
      </c>
      <c r="L6599" s="150">
        <f>+VLOOKUP($E6599,IGA_2018!$B$8:$N$347,6,0)</f>
        <v>0.87233848122087221</v>
      </c>
      <c r="M6599" s="142" t="str">
        <f>+VLOOKUP($E6599,IGA_2018!$B$8:$N$347,7,0)</f>
        <v>Alto</v>
      </c>
    </row>
    <row r="6600" spans="1:13" x14ac:dyDescent="0.3">
      <c r="A6600" s="139">
        <f t="shared" si="6733"/>
        <v>174</v>
      </c>
      <c r="B6600" s="148">
        <f t="shared" si="6735"/>
        <v>20</v>
      </c>
      <c r="D6600" s="149" t="str">
        <f>+VLOOKUP($A6600,mUNICIPIOS!$B$4:$F$343,2,0)</f>
        <v>San Marcos</v>
      </c>
      <c r="E6600" s="149">
        <f>+VLOOKUP($A6600,mUNICIPIOS!$B$4:$F$343,3,0)</f>
        <v>1208</v>
      </c>
      <c r="F6600" s="149" t="str">
        <f>+VLOOKUP($A6600,mUNICIPIOS!$B$4:$F$343,4,0)</f>
        <v>Sibinal</v>
      </c>
      <c r="G6600" s="139" t="str">
        <f t="shared" ref="G6600:K6600" si="6762">+G6562</f>
        <v>04</v>
      </c>
      <c r="H6600" t="str">
        <f t="shared" si="6762"/>
        <v>IGA</v>
      </c>
      <c r="I6600" t="str">
        <f t="shared" si="6762"/>
        <v>Índice de Gestión Administrativa</v>
      </c>
      <c r="J6600" t="str">
        <f t="shared" si="6762"/>
        <v>04-03</v>
      </c>
      <c r="K6600" t="str">
        <f t="shared" si="6762"/>
        <v>Existencia de oficinas municipales con instrumentos de gestión.</v>
      </c>
      <c r="L6600" s="150">
        <f>+VLOOKUP($E6600,IGA_2018!$B$8:$N$347,9,0)</f>
        <v>0.76964285714285707</v>
      </c>
      <c r="M6600" s="142" t="str">
        <f>+VLOOKUP($E6600,IGA_2018!$B$8:$N$347,10,0)</f>
        <v>Medio alto</v>
      </c>
    </row>
    <row r="6601" spans="1:13" x14ac:dyDescent="0.3">
      <c r="A6601" s="139">
        <f t="shared" si="6733"/>
        <v>174</v>
      </c>
      <c r="B6601" s="148">
        <f t="shared" si="6735"/>
        <v>21</v>
      </c>
      <c r="D6601" s="149" t="str">
        <f>+VLOOKUP($A6601,mUNICIPIOS!$B$4:$F$343,2,0)</f>
        <v>San Marcos</v>
      </c>
      <c r="E6601" s="149">
        <f>+VLOOKUP($A6601,mUNICIPIOS!$B$4:$F$343,3,0)</f>
        <v>1208</v>
      </c>
      <c r="F6601" s="149" t="str">
        <f>+VLOOKUP($A6601,mUNICIPIOS!$B$4:$F$343,4,0)</f>
        <v>Sibinal</v>
      </c>
      <c r="G6601" s="139" t="str">
        <f t="shared" ref="G6601:K6601" si="6763">+G6563</f>
        <v>04</v>
      </c>
      <c r="H6601" t="str">
        <f t="shared" si="6763"/>
        <v>IGA</v>
      </c>
      <c r="I6601" t="str">
        <f t="shared" si="6763"/>
        <v>Índice de Gestión Administrativa</v>
      </c>
      <c r="J6601" t="str">
        <f t="shared" si="6763"/>
        <v>INDICE</v>
      </c>
      <c r="K6601">
        <f t="shared" si="6763"/>
        <v>0</v>
      </c>
      <c r="L6601" s="150">
        <f>+VLOOKUP($E6601,IGA_2018!$B$8:$N$347,12,0)</f>
        <v>0.87469346842730511</v>
      </c>
      <c r="M6601" s="142" t="str">
        <f>+VLOOKUP($E6601,IGA_2018!$B$8:$N$347,13,0)</f>
        <v>Alto</v>
      </c>
    </row>
    <row r="6602" spans="1:13" x14ac:dyDescent="0.3">
      <c r="A6602" s="139">
        <f t="shared" si="6733"/>
        <v>174</v>
      </c>
      <c r="B6602" s="148">
        <f t="shared" si="6735"/>
        <v>22</v>
      </c>
      <c r="D6602" s="149" t="str">
        <f>+VLOOKUP($A6602,mUNICIPIOS!$B$4:$F$343,2,0)</f>
        <v>San Marcos</v>
      </c>
      <c r="E6602" s="149">
        <f>+VLOOKUP($A6602,mUNICIPIOS!$B$4:$F$343,3,0)</f>
        <v>1208</v>
      </c>
      <c r="F6602" s="149" t="str">
        <f>+VLOOKUP($A6602,mUNICIPIOS!$B$4:$F$343,4,0)</f>
        <v>Sibinal</v>
      </c>
      <c r="G6602" s="139" t="str">
        <f t="shared" ref="G6602:K6602" si="6764">+G6564</f>
        <v>05</v>
      </c>
      <c r="H6602" t="str">
        <f t="shared" si="6764"/>
        <v>IGF</v>
      </c>
      <c r="I6602" t="str">
        <f t="shared" si="6764"/>
        <v>Índice de Gestión Financiera</v>
      </c>
      <c r="J6602" t="str">
        <f t="shared" si="6764"/>
        <v>05-01</v>
      </c>
      <c r="K6602" t="str">
        <f t="shared" si="6764"/>
        <v>Autonomía financiera municipal</v>
      </c>
      <c r="L6602" s="150">
        <f>+VLOOKUP($E6602,IGF_2018!$B$8:$Z$347,3,0)</f>
        <v>9.2375656338643045E-2</v>
      </c>
      <c r="M6602" s="142" t="str">
        <f>+VLOOKUP($E6602,IGF_2018!$B$8:$Z$347,4,0)</f>
        <v>Bajo</v>
      </c>
    </row>
    <row r="6603" spans="1:13" x14ac:dyDescent="0.3">
      <c r="A6603" s="139">
        <f t="shared" si="6733"/>
        <v>174</v>
      </c>
      <c r="B6603" s="148">
        <f t="shared" si="6735"/>
        <v>23</v>
      </c>
      <c r="D6603" s="149" t="str">
        <f>+VLOOKUP($A6603,mUNICIPIOS!$B$4:$F$343,2,0)</f>
        <v>San Marcos</v>
      </c>
      <c r="E6603" s="149">
        <f>+VLOOKUP($A6603,mUNICIPIOS!$B$4:$F$343,3,0)</f>
        <v>1208</v>
      </c>
      <c r="F6603" s="149" t="str">
        <f>+VLOOKUP($A6603,mUNICIPIOS!$B$4:$F$343,4,0)</f>
        <v>Sibinal</v>
      </c>
      <c r="G6603" s="139" t="str">
        <f t="shared" ref="G6603:K6603" si="6765">+G6565</f>
        <v>05</v>
      </c>
      <c r="H6603" t="str">
        <f t="shared" si="6765"/>
        <v>IGF</v>
      </c>
      <c r="I6603" t="str">
        <f t="shared" si="6765"/>
        <v>Índice de Gestión Financiera</v>
      </c>
      <c r="J6603" t="str">
        <f t="shared" si="6765"/>
        <v>05-02</v>
      </c>
      <c r="K6603" t="str">
        <f t="shared" si="6765"/>
        <v xml:space="preserve">Ingresos propios por habitante -sin regalías- </v>
      </c>
      <c r="L6603" s="150">
        <f>+VLOOKUP($E6603,IGF_2018!$B$8:$Z$347,6,0)</f>
        <v>5.9774659050509889E-2</v>
      </c>
      <c r="M6603" s="142" t="str">
        <f>+VLOOKUP($E6603,IGF_2018!$B$8:$Z$347,7,0)</f>
        <v>Bajo</v>
      </c>
    </row>
    <row r="6604" spans="1:13" x14ac:dyDescent="0.3">
      <c r="A6604" s="139">
        <f t="shared" si="6733"/>
        <v>174</v>
      </c>
      <c r="B6604" s="148">
        <f t="shared" si="6735"/>
        <v>24</v>
      </c>
      <c r="D6604" s="149" t="str">
        <f>+VLOOKUP($A6604,mUNICIPIOS!$B$4:$F$343,2,0)</f>
        <v>San Marcos</v>
      </c>
      <c r="E6604" s="149">
        <f>+VLOOKUP($A6604,mUNICIPIOS!$B$4:$F$343,3,0)</f>
        <v>1208</v>
      </c>
      <c r="F6604" s="149" t="str">
        <f>+VLOOKUP($A6604,mUNICIPIOS!$B$4:$F$343,4,0)</f>
        <v>Sibinal</v>
      </c>
      <c r="G6604" s="139" t="str">
        <f t="shared" ref="G6604:K6604" si="6766">+G6566</f>
        <v>05</v>
      </c>
      <c r="H6604" t="str">
        <f t="shared" si="6766"/>
        <v>IGF</v>
      </c>
      <c r="I6604" t="str">
        <f t="shared" si="6766"/>
        <v>Índice de Gestión Financiera</v>
      </c>
      <c r="J6604" t="str">
        <f t="shared" si="6766"/>
        <v>05-03</v>
      </c>
      <c r="K6604" t="str">
        <f t="shared" si="6766"/>
        <v>Ingresos del IUSI en relación a los ingresos propios -sin regalías-</v>
      </c>
      <c r="L6604" s="150">
        <f>+VLOOKUP($E6604,IGF_2018!$B$8:$Z$347,9,0)</f>
        <v>0</v>
      </c>
      <c r="M6604" s="142" t="str">
        <f>+VLOOKUP($E6604,IGF_2018!$B$8:$Z$347,10,0)</f>
        <v>Bajo</v>
      </c>
    </row>
    <row r="6605" spans="1:13" x14ac:dyDescent="0.3">
      <c r="A6605" s="139">
        <f t="shared" si="6733"/>
        <v>174</v>
      </c>
      <c r="B6605" s="148">
        <f t="shared" si="6735"/>
        <v>25</v>
      </c>
      <c r="D6605" s="149" t="str">
        <f>+VLOOKUP($A6605,mUNICIPIOS!$B$4:$F$343,2,0)</f>
        <v>San Marcos</v>
      </c>
      <c r="E6605" s="149">
        <f>+VLOOKUP($A6605,mUNICIPIOS!$B$4:$F$343,3,0)</f>
        <v>1208</v>
      </c>
      <c r="F6605" s="149" t="str">
        <f>+VLOOKUP($A6605,mUNICIPIOS!$B$4:$F$343,4,0)</f>
        <v>Sibinal</v>
      </c>
      <c r="G6605" s="139" t="str">
        <f t="shared" ref="G6605:K6605" si="6767">+G6567</f>
        <v>05</v>
      </c>
      <c r="H6605" t="str">
        <f t="shared" si="6767"/>
        <v>IGF</v>
      </c>
      <c r="I6605" t="str">
        <f t="shared" si="6767"/>
        <v>Índice de Gestión Financiera</v>
      </c>
      <c r="J6605" t="str">
        <f t="shared" si="6767"/>
        <v>05-04</v>
      </c>
      <c r="K6605" t="str">
        <f t="shared" si="6767"/>
        <v>Inversión anual en capital fijo por habitante</v>
      </c>
      <c r="L6605" s="150">
        <f>+VLOOKUP($E6605,IGF_2018!$B$8:$Z$347,12,0)</f>
        <v>0.1218286780367393</v>
      </c>
      <c r="M6605" s="142" t="str">
        <f>+VLOOKUP($E6605,IGF_2018!$B$8:$Z$347,13,0)</f>
        <v>Bajo</v>
      </c>
    </row>
    <row r="6606" spans="1:13" x14ac:dyDescent="0.3">
      <c r="A6606" s="139">
        <f t="shared" si="6733"/>
        <v>174</v>
      </c>
      <c r="B6606" s="148">
        <f t="shared" si="6735"/>
        <v>26</v>
      </c>
      <c r="D6606" s="149" t="str">
        <f>+VLOOKUP($A6606,mUNICIPIOS!$B$4:$F$343,2,0)</f>
        <v>San Marcos</v>
      </c>
      <c r="E6606" s="149">
        <f>+VLOOKUP($A6606,mUNICIPIOS!$B$4:$F$343,3,0)</f>
        <v>1208</v>
      </c>
      <c r="F6606" s="149" t="str">
        <f>+VLOOKUP($A6606,mUNICIPIOS!$B$4:$F$343,4,0)</f>
        <v>Sibinal</v>
      </c>
      <c r="G6606" s="139" t="str">
        <f t="shared" ref="G6606:K6606" si="6768">+G6568</f>
        <v>05</v>
      </c>
      <c r="H6606" t="str">
        <f t="shared" si="6768"/>
        <v>IGF</v>
      </c>
      <c r="I6606" t="str">
        <f t="shared" si="6768"/>
        <v>Índice de Gestión Financiera</v>
      </c>
      <c r="J6606" t="str">
        <f t="shared" si="6768"/>
        <v>05-05</v>
      </c>
      <c r="K6606" t="str">
        <f t="shared" si="6768"/>
        <v>Inversión anual en capital fijo con recursos percibidos por ingresos propios</v>
      </c>
      <c r="L6606" s="150">
        <f>+VLOOKUP($E6606,IGF_2018!$B$8:$Z$347,15,0)</f>
        <v>4.3368022237874983E-2</v>
      </c>
      <c r="M6606" s="142" t="str">
        <f>+VLOOKUP($E6606,IGF_2018!$B$8:$Z$347,16,0)</f>
        <v>Bajo</v>
      </c>
    </row>
    <row r="6607" spans="1:13" x14ac:dyDescent="0.3">
      <c r="A6607" s="139">
        <f t="shared" si="6733"/>
        <v>174</v>
      </c>
      <c r="B6607" s="148">
        <f t="shared" si="6735"/>
        <v>27</v>
      </c>
      <c r="D6607" s="149" t="str">
        <f>+VLOOKUP($A6607,mUNICIPIOS!$B$4:$F$343,2,0)</f>
        <v>San Marcos</v>
      </c>
      <c r="E6607" s="149">
        <f>+VLOOKUP($A6607,mUNICIPIOS!$B$4:$F$343,3,0)</f>
        <v>1208</v>
      </c>
      <c r="F6607" s="149" t="str">
        <f>+VLOOKUP($A6607,mUNICIPIOS!$B$4:$F$343,4,0)</f>
        <v>Sibinal</v>
      </c>
      <c r="G6607" s="139" t="str">
        <f t="shared" ref="G6607:K6607" si="6769">+G6569</f>
        <v>05</v>
      </c>
      <c r="H6607" t="str">
        <f t="shared" si="6769"/>
        <v>IGF</v>
      </c>
      <c r="I6607" t="str">
        <f t="shared" si="6769"/>
        <v>Índice de Gestión Financiera</v>
      </c>
      <c r="J6607" t="str">
        <f t="shared" si="6769"/>
        <v>05-06</v>
      </c>
      <c r="K6607" t="str">
        <f t="shared" si="6769"/>
        <v xml:space="preserve">Inversión anual en capital fijo con recursos percibidos por transferencias del Gobierno Central </v>
      </c>
      <c r="L6607" s="150">
        <f>+VLOOKUP($E6607,IGF_2018!$B$8:$Z$347,18,0)</f>
        <v>0.12091623938365965</v>
      </c>
      <c r="M6607" s="142" t="str">
        <f>+VLOOKUP($E6607,IGF_2018!$B$8:$Z$347,19,0)</f>
        <v>Bajo</v>
      </c>
    </row>
    <row r="6608" spans="1:13" x14ac:dyDescent="0.3">
      <c r="A6608" s="139">
        <f t="shared" si="6733"/>
        <v>174</v>
      </c>
      <c r="B6608" s="148">
        <f t="shared" si="6735"/>
        <v>28</v>
      </c>
      <c r="D6608" s="149" t="str">
        <f>+VLOOKUP($A6608,mUNICIPIOS!$B$4:$F$343,2,0)</f>
        <v>San Marcos</v>
      </c>
      <c r="E6608" s="149">
        <f>+VLOOKUP($A6608,mUNICIPIOS!$B$4:$F$343,3,0)</f>
        <v>1208</v>
      </c>
      <c r="F6608" s="149" t="str">
        <f>+VLOOKUP($A6608,mUNICIPIOS!$B$4:$F$343,4,0)</f>
        <v>Sibinal</v>
      </c>
      <c r="G6608" s="139" t="str">
        <f t="shared" ref="G6608:K6608" si="6770">+G6570</f>
        <v>05</v>
      </c>
      <c r="H6608" t="str">
        <f t="shared" si="6770"/>
        <v>IGF</v>
      </c>
      <c r="I6608" t="str">
        <f t="shared" si="6770"/>
        <v>Índice de Gestión Financiera</v>
      </c>
      <c r="J6608" t="str">
        <f t="shared" si="6770"/>
        <v>05-07</v>
      </c>
      <c r="K6608" t="str">
        <f t="shared" si="6770"/>
        <v>Financiamiento por endeudamiento municipal</v>
      </c>
      <c r="L6608" s="150">
        <f>+VLOOKUP($E6608,IGF_2018!$B$8:$Z$347,21,0)</f>
        <v>1</v>
      </c>
      <c r="M6608" s="142" t="str">
        <f>+VLOOKUP($E6608,IGF_2018!$B$8:$Z$347,22,0)</f>
        <v>Alto</v>
      </c>
    </row>
    <row r="6609" spans="1:13" x14ac:dyDescent="0.3">
      <c r="A6609" s="139">
        <f t="shared" si="6733"/>
        <v>174</v>
      </c>
      <c r="B6609" s="148">
        <f t="shared" si="6735"/>
        <v>29</v>
      </c>
      <c r="D6609" s="149" t="str">
        <f>+VLOOKUP($A6609,mUNICIPIOS!$B$4:$F$343,2,0)</f>
        <v>San Marcos</v>
      </c>
      <c r="E6609" s="149">
        <f>+VLOOKUP($A6609,mUNICIPIOS!$B$4:$F$343,3,0)</f>
        <v>1208</v>
      </c>
      <c r="F6609" s="149" t="str">
        <f>+VLOOKUP($A6609,mUNICIPIOS!$B$4:$F$343,4,0)</f>
        <v>Sibinal</v>
      </c>
      <c r="G6609" s="139" t="str">
        <f t="shared" ref="G6609:K6609" si="6771">+G6571</f>
        <v>05</v>
      </c>
      <c r="H6609" t="str">
        <f t="shared" si="6771"/>
        <v>IGF</v>
      </c>
      <c r="I6609" t="str">
        <f t="shared" si="6771"/>
        <v>Índice de Gestión Financiera</v>
      </c>
      <c r="J6609" t="str">
        <f t="shared" si="6771"/>
        <v>INDICE</v>
      </c>
      <c r="K6609">
        <f t="shared" si="6771"/>
        <v>0</v>
      </c>
      <c r="L6609" s="150">
        <f>+VLOOKUP($E6609,IGF_2018!$B$8:$Z$347,24,0)</f>
        <v>0.25904135704365799</v>
      </c>
      <c r="M6609" s="142" t="str">
        <f>+VLOOKUP($E6609,IGF_2018!$B$8:$Z$347,25,0)</f>
        <v>Medio bajo</v>
      </c>
    </row>
    <row r="6610" spans="1:13" x14ac:dyDescent="0.3">
      <c r="A6610" s="139">
        <f t="shared" si="6733"/>
        <v>174</v>
      </c>
      <c r="B6610" s="148">
        <f t="shared" si="6735"/>
        <v>30</v>
      </c>
      <c r="D6610" s="149" t="str">
        <f>+VLOOKUP($A6610,mUNICIPIOS!$B$4:$F$343,2,0)</f>
        <v>San Marcos</v>
      </c>
      <c r="E6610" s="149">
        <f>+VLOOKUP($A6610,mUNICIPIOS!$B$4:$F$343,3,0)</f>
        <v>1208</v>
      </c>
      <c r="F6610" s="149" t="str">
        <f>+VLOOKUP($A6610,mUNICIPIOS!$B$4:$F$343,4,0)</f>
        <v>Sibinal</v>
      </c>
      <c r="G6610" s="139" t="str">
        <f t="shared" ref="G6610:K6610" si="6772">+G6572</f>
        <v>06</v>
      </c>
      <c r="H6610" t="str">
        <f t="shared" si="6772"/>
        <v>IGE</v>
      </c>
      <c r="I6610" t="str">
        <f t="shared" si="6772"/>
        <v>Índice de Gestión Estratégica</v>
      </c>
      <c r="J6610" t="str">
        <f t="shared" si="6772"/>
        <v>06-01</v>
      </c>
      <c r="K6610" t="str">
        <f t="shared" si="6772"/>
        <v>Ejecución del Plan Operativo Anual  (POA)</v>
      </c>
      <c r="L6610" s="150">
        <f>+VLOOKUP($E6610,IGE_2018!$B$8:$Z$347,3,0)</f>
        <v>0.84570235155342632</v>
      </c>
      <c r="M6610" s="142" t="str">
        <f>+VLOOKUP($E6610,IGE_2018!$B$8:$Z$347,4,0)</f>
        <v>Alto</v>
      </c>
    </row>
    <row r="6611" spans="1:13" x14ac:dyDescent="0.3">
      <c r="A6611" s="139">
        <f t="shared" si="6733"/>
        <v>174</v>
      </c>
      <c r="B6611" s="148">
        <f t="shared" si="6735"/>
        <v>31</v>
      </c>
      <c r="D6611" s="149" t="str">
        <f>+VLOOKUP($A6611,mUNICIPIOS!$B$4:$F$343,2,0)</f>
        <v>San Marcos</v>
      </c>
      <c r="E6611" s="149">
        <f>+VLOOKUP($A6611,mUNICIPIOS!$B$4:$F$343,3,0)</f>
        <v>1208</v>
      </c>
      <c r="F6611" s="149" t="str">
        <f>+VLOOKUP($A6611,mUNICIPIOS!$B$4:$F$343,4,0)</f>
        <v>Sibinal</v>
      </c>
      <c r="G6611" s="139" t="str">
        <f t="shared" ref="G6611:K6611" si="6773">+G6573</f>
        <v>06</v>
      </c>
      <c r="H6611" t="str">
        <f t="shared" si="6773"/>
        <v>IGE</v>
      </c>
      <c r="I6611" t="str">
        <f t="shared" si="6773"/>
        <v>Índice de Gestión Estratégica</v>
      </c>
      <c r="J6611" t="str">
        <f t="shared" si="6773"/>
        <v>06-02</v>
      </c>
      <c r="K6611" t="str">
        <f t="shared" si="6773"/>
        <v>Relación Plan de Desarrollo Municipal y Ordenamiento Territorial (PDM-OT) - Plan Estratégico Institucional (PEI) - Plan Operativo Multianual (POM) - Plan Operativo Anual (POA)</v>
      </c>
      <c r="L6611" s="150">
        <f>+VLOOKUP($E6611,IGE_2018!$B$8:$Z$347,6,0)</f>
        <v>0.3</v>
      </c>
      <c r="M6611" s="142" t="str">
        <f>+VLOOKUP($E6611,IGE_2018!$B$8:$Z$347,7,0)</f>
        <v>Medio bajo</v>
      </c>
    </row>
    <row r="6612" spans="1:13" x14ac:dyDescent="0.3">
      <c r="A6612" s="139">
        <f t="shared" si="6733"/>
        <v>174</v>
      </c>
      <c r="B6612" s="148">
        <f t="shared" si="6735"/>
        <v>32</v>
      </c>
      <c r="D6612" s="149" t="str">
        <f>+VLOOKUP($A6612,mUNICIPIOS!$B$4:$F$343,2,0)</f>
        <v>San Marcos</v>
      </c>
      <c r="E6612" s="149">
        <f>+VLOOKUP($A6612,mUNICIPIOS!$B$4:$F$343,3,0)</f>
        <v>1208</v>
      </c>
      <c r="F6612" s="149" t="str">
        <f>+VLOOKUP($A6612,mUNICIPIOS!$B$4:$F$343,4,0)</f>
        <v>Sibinal</v>
      </c>
      <c r="G6612" s="139" t="str">
        <f t="shared" ref="G6612:K6612" si="6774">+G6574</f>
        <v>06</v>
      </c>
      <c r="H6612" t="str">
        <f t="shared" si="6774"/>
        <v>IGE</v>
      </c>
      <c r="I6612" t="str">
        <f t="shared" si="6774"/>
        <v>Índice de Gestión Estratégica</v>
      </c>
      <c r="J6612" t="str">
        <f t="shared" si="6774"/>
        <v>06-03</v>
      </c>
      <c r="K6612" t="str">
        <f t="shared" si="6774"/>
        <v>Presupuesto de egresos relacionado a competencias municipales que responden a prioridades nacionales de desarrollo.</v>
      </c>
      <c r="L6612" s="150">
        <f>+VLOOKUP($E6612,IGE_2018!$B$8:$Z$347,9,0)</f>
        <v>0.39543230372913124</v>
      </c>
      <c r="M6612" s="142" t="str">
        <f>+VLOOKUP($E6612,IGE_2018!$B$8:$Z$347,10,0)</f>
        <v>Medio bajo</v>
      </c>
    </row>
    <row r="6613" spans="1:13" x14ac:dyDescent="0.3">
      <c r="A6613" s="139">
        <f t="shared" si="6733"/>
        <v>174</v>
      </c>
      <c r="B6613" s="148">
        <f t="shared" si="6735"/>
        <v>33</v>
      </c>
      <c r="D6613" s="149" t="str">
        <f>+VLOOKUP($A6613,mUNICIPIOS!$B$4:$F$343,2,0)</f>
        <v>San Marcos</v>
      </c>
      <c r="E6613" s="149">
        <f>+VLOOKUP($A6613,mUNICIPIOS!$B$4:$F$343,3,0)</f>
        <v>1208</v>
      </c>
      <c r="F6613" s="149" t="str">
        <f>+VLOOKUP($A6613,mUNICIPIOS!$B$4:$F$343,4,0)</f>
        <v>Sibinal</v>
      </c>
      <c r="G6613" s="139" t="str">
        <f t="shared" ref="G6613:K6613" si="6775">+G6575</f>
        <v>06</v>
      </c>
      <c r="H6613" t="str">
        <f t="shared" si="6775"/>
        <v>IGE</v>
      </c>
      <c r="I6613" t="str">
        <f t="shared" si="6775"/>
        <v>Índice de Gestión Estratégica</v>
      </c>
      <c r="J6613" t="str">
        <f t="shared" si="6775"/>
        <v>06-04</v>
      </c>
      <c r="K6613" t="str">
        <f t="shared" si="6775"/>
        <v>Institucionalización de la gestión ordenada del territorio</v>
      </c>
      <c r="L6613" s="150">
        <f>+VLOOKUP($E6613,IGE_2018!$B$8:$Z$347,12,0)</f>
        <v>0.6</v>
      </c>
      <c r="M6613" s="142" t="str">
        <f>+VLOOKUP($E6613,IGE_2018!$B$8:$Z$347,13,0)</f>
        <v>Medio</v>
      </c>
    </row>
    <row r="6614" spans="1:13" x14ac:dyDescent="0.3">
      <c r="A6614" s="139">
        <f t="shared" si="6733"/>
        <v>174</v>
      </c>
      <c r="B6614" s="148">
        <f t="shared" si="6735"/>
        <v>34</v>
      </c>
      <c r="D6614" s="149" t="str">
        <f>+VLOOKUP($A6614,mUNICIPIOS!$B$4:$F$343,2,0)</f>
        <v>San Marcos</v>
      </c>
      <c r="E6614" s="149">
        <f>+VLOOKUP($A6614,mUNICIPIOS!$B$4:$F$343,3,0)</f>
        <v>1208</v>
      </c>
      <c r="F6614" s="149" t="str">
        <f>+VLOOKUP($A6614,mUNICIPIOS!$B$4:$F$343,4,0)</f>
        <v>Sibinal</v>
      </c>
      <c r="G6614" s="139" t="str">
        <f t="shared" ref="G6614:K6614" si="6776">+G6576</f>
        <v>06</v>
      </c>
      <c r="H6614" t="str">
        <f t="shared" si="6776"/>
        <v>IGE</v>
      </c>
      <c r="I6614" t="str">
        <f t="shared" si="6776"/>
        <v>Índice de Gestión Estratégica</v>
      </c>
      <c r="J6614" t="str">
        <f t="shared" si="6776"/>
        <v>06-05</v>
      </c>
      <c r="K6614" t="str">
        <f t="shared" si="6776"/>
        <v>Acciones para la gestión ordenada del territorio</v>
      </c>
      <c r="L6614" s="150">
        <f>+VLOOKUP($E6614,IGE_2018!$B$8:$Z$347,15,0)</f>
        <v>0.44000000000000011</v>
      </c>
      <c r="M6614" s="142" t="str">
        <f>+VLOOKUP($E6614,IGE_2018!$B$8:$Z$347,16,0)</f>
        <v>Medio</v>
      </c>
    </row>
    <row r="6615" spans="1:13" x14ac:dyDescent="0.3">
      <c r="A6615" s="139">
        <f t="shared" si="6733"/>
        <v>174</v>
      </c>
      <c r="B6615" s="148">
        <f t="shared" si="6735"/>
        <v>35</v>
      </c>
      <c r="D6615" s="149" t="str">
        <f>+VLOOKUP($A6615,mUNICIPIOS!$B$4:$F$343,2,0)</f>
        <v>San Marcos</v>
      </c>
      <c r="E6615" s="149">
        <f>+VLOOKUP($A6615,mUNICIPIOS!$B$4:$F$343,3,0)</f>
        <v>1208</v>
      </c>
      <c r="F6615" s="149" t="str">
        <f>+VLOOKUP($A6615,mUNICIPIOS!$B$4:$F$343,4,0)</f>
        <v>Sibinal</v>
      </c>
      <c r="G6615" s="139" t="str">
        <f t="shared" ref="G6615:K6615" si="6777">+G6577</f>
        <v>06</v>
      </c>
      <c r="H6615" t="str">
        <f t="shared" si="6777"/>
        <v>IGE</v>
      </c>
      <c r="I6615" t="str">
        <f t="shared" si="6777"/>
        <v>Índice de Gestión Estratégica</v>
      </c>
      <c r="J6615" t="str">
        <f t="shared" si="6777"/>
        <v>06-06</v>
      </c>
      <c r="K6615" t="str">
        <f t="shared" si="6777"/>
        <v>Gestión de riesgo en la formulación de proyectos derivados de la planificación operativa anual</v>
      </c>
      <c r="L6615" s="150">
        <f>+VLOOKUP($E6615,IGE_2018!$B$8:$Z$347,18,0)</f>
        <v>0.641130604288499</v>
      </c>
      <c r="M6615" s="142" t="str">
        <f>+VLOOKUP($E6615,IGE_2018!$B$8:$Z$347,19,0)</f>
        <v>Medio alto</v>
      </c>
    </row>
    <row r="6616" spans="1:13" x14ac:dyDescent="0.3">
      <c r="A6616" s="139">
        <f t="shared" si="6733"/>
        <v>174</v>
      </c>
      <c r="B6616" s="148">
        <f t="shared" si="6735"/>
        <v>36</v>
      </c>
      <c r="D6616" s="149" t="str">
        <f>+VLOOKUP($A6616,mUNICIPIOS!$B$4:$F$343,2,0)</f>
        <v>San Marcos</v>
      </c>
      <c r="E6616" s="149">
        <f>+VLOOKUP($A6616,mUNICIPIOS!$B$4:$F$343,3,0)</f>
        <v>1208</v>
      </c>
      <c r="F6616" s="149" t="str">
        <f>+VLOOKUP($A6616,mUNICIPIOS!$B$4:$F$343,4,0)</f>
        <v>Sibinal</v>
      </c>
      <c r="G6616" s="139" t="str">
        <f t="shared" ref="G6616:K6616" si="6778">+G6578</f>
        <v>06</v>
      </c>
      <c r="H6616" t="str">
        <f t="shared" si="6778"/>
        <v>IGE</v>
      </c>
      <c r="I6616" t="str">
        <f t="shared" si="6778"/>
        <v>Índice de Gestión Estratégica</v>
      </c>
      <c r="J6616" t="str">
        <f t="shared" si="6778"/>
        <v>06-07</v>
      </c>
      <c r="K6616" t="str">
        <f t="shared" si="6778"/>
        <v>Ingresos por servicios ambientales en relación a los ingresos propios sin regalías</v>
      </c>
      <c r="L6616" s="150">
        <f>+VLOOKUP($E6616,IGE_2018!$B$8:$Z$347,21,0)</f>
        <v>0.63996645963376764</v>
      </c>
      <c r="M6616" s="142" t="str">
        <f>+VLOOKUP($E6616,IGE_2018!$B$8:$Z$347,22,0)</f>
        <v>Medio alto</v>
      </c>
    </row>
    <row r="6617" spans="1:13" x14ac:dyDescent="0.3">
      <c r="A6617" s="139">
        <f t="shared" si="6733"/>
        <v>174</v>
      </c>
      <c r="B6617" s="148">
        <f t="shared" si="6735"/>
        <v>37</v>
      </c>
      <c r="D6617" s="149" t="str">
        <f>+VLOOKUP($A6617,mUNICIPIOS!$B$4:$F$343,2,0)</f>
        <v>San Marcos</v>
      </c>
      <c r="E6617" s="149">
        <f>+VLOOKUP($A6617,mUNICIPIOS!$B$4:$F$343,3,0)</f>
        <v>1208</v>
      </c>
      <c r="F6617" s="149" t="str">
        <f>+VLOOKUP($A6617,mUNICIPIOS!$B$4:$F$343,4,0)</f>
        <v>Sibinal</v>
      </c>
      <c r="G6617" s="139" t="str">
        <f t="shared" ref="G6617:K6617" si="6779">+G6579</f>
        <v>06</v>
      </c>
      <c r="H6617" t="str">
        <f t="shared" si="6779"/>
        <v>IGE</v>
      </c>
      <c r="I6617" t="str">
        <f t="shared" si="6779"/>
        <v>Índice de Gestión Estratégica</v>
      </c>
      <c r="J6617" t="str">
        <f t="shared" si="6779"/>
        <v>INDICE</v>
      </c>
      <c r="K6617">
        <f t="shared" si="6779"/>
        <v>0</v>
      </c>
      <c r="L6617" s="150">
        <f>+VLOOKUP($E6617,IGE_2018!$B$8:$Z$347,24,0)</f>
        <v>0.52482313505752343</v>
      </c>
      <c r="M6617" s="142" t="str">
        <f>+VLOOKUP($E6617,IGE_2018!$B$8:$Z$347,25,0)</f>
        <v>Medio</v>
      </c>
    </row>
    <row r="6618" spans="1:13" x14ac:dyDescent="0.3">
      <c r="A6618" s="139">
        <f t="shared" si="6733"/>
        <v>174</v>
      </c>
      <c r="B6618" s="148">
        <f t="shared" si="6735"/>
        <v>38</v>
      </c>
      <c r="D6618" s="149" t="str">
        <f>+VLOOKUP($A6618,mUNICIPIOS!$B$4:$F$343,2,0)</f>
        <v>San Marcos</v>
      </c>
      <c r="E6618" s="149">
        <f>+VLOOKUP($A6618,mUNICIPIOS!$B$4:$F$343,3,0)</f>
        <v>1208</v>
      </c>
      <c r="F6618" s="149" t="str">
        <f>+VLOOKUP($A6618,mUNICIPIOS!$B$4:$F$343,4,0)</f>
        <v>Sibinal</v>
      </c>
      <c r="G6618" s="139" t="str">
        <f t="shared" ref="G6618:K6618" si="6780">+G6580</f>
        <v>RANKING</v>
      </c>
      <c r="H6618" t="str">
        <f t="shared" si="6780"/>
        <v>RGM</v>
      </c>
      <c r="I6618" t="str">
        <f t="shared" si="6780"/>
        <v>Ranking de la Gestión Municipal 2018</v>
      </c>
      <c r="J6618" t="str">
        <f t="shared" si="6780"/>
        <v>RANKING</v>
      </c>
      <c r="K6618">
        <f t="shared" si="6780"/>
        <v>0</v>
      </c>
      <c r="L6618" s="151">
        <f>+VLOOKUP($E6618,Resultados_generales!$C$8:$AE$347,27,0)</f>
        <v>0.51263065399510566</v>
      </c>
      <c r="M6618" t="str">
        <f>+VLOOKUP($E6618,Resultados_generales!$C$8:$AE$347,28,0)</f>
        <v>Medio</v>
      </c>
    </row>
    <row r="6619" spans="1:13" x14ac:dyDescent="0.3">
      <c r="A6619" s="139">
        <f t="shared" si="6733"/>
        <v>175</v>
      </c>
      <c r="B6619" s="148">
        <f t="shared" si="6735"/>
        <v>1</v>
      </c>
      <c r="D6619" s="149" t="str">
        <f>+VLOOKUP($A6619,mUNICIPIOS!$B$4:$F$343,2,0)</f>
        <v>San Marcos</v>
      </c>
      <c r="E6619" s="149">
        <f>+VLOOKUP($A6619,mUNICIPIOS!$B$4:$F$343,3,0)</f>
        <v>1209</v>
      </c>
      <c r="F6619" s="149" t="str">
        <f>+VLOOKUP($A6619,mUNICIPIOS!$B$4:$F$343,4,0)</f>
        <v>Tajumulco</v>
      </c>
      <c r="G6619" s="139" t="str">
        <f t="shared" ref="G6619:K6619" si="6781">+G6581</f>
        <v>01</v>
      </c>
      <c r="H6619" t="str">
        <f t="shared" si="6781"/>
        <v>IPC</v>
      </c>
      <c r="I6619" t="str">
        <f t="shared" si="6781"/>
        <v>Índice de Participación Ciudadana</v>
      </c>
      <c r="J6619" t="str">
        <f t="shared" si="6781"/>
        <v>01-01</v>
      </c>
      <c r="K6619" t="str">
        <f t="shared" si="6781"/>
        <v>Número de reuniones del COMUDE en el año de la medición.</v>
      </c>
      <c r="L6619" s="150">
        <f>+VLOOKUP($E6619,IPC_2018!$B$8:$T$347,3,0)</f>
        <v>0.91666666666666663</v>
      </c>
      <c r="M6619" s="142" t="str">
        <f>+VLOOKUP($E6619,IPC_2018!$B$8:$T$347,4,0)</f>
        <v>Alto</v>
      </c>
    </row>
    <row r="6620" spans="1:13" x14ac:dyDescent="0.3">
      <c r="A6620" s="139">
        <f t="shared" si="6733"/>
        <v>175</v>
      </c>
      <c r="B6620" s="148">
        <f t="shared" si="6735"/>
        <v>2</v>
      </c>
      <c r="D6620" s="149" t="str">
        <f>+VLOOKUP($A6620,mUNICIPIOS!$B$4:$F$343,2,0)</f>
        <v>San Marcos</v>
      </c>
      <c r="E6620" s="149">
        <f>+VLOOKUP($A6620,mUNICIPIOS!$B$4:$F$343,3,0)</f>
        <v>1209</v>
      </c>
      <c r="F6620" s="149" t="str">
        <f>+VLOOKUP($A6620,mUNICIPIOS!$B$4:$F$343,4,0)</f>
        <v>Tajumulco</v>
      </c>
      <c r="G6620" s="139" t="str">
        <f t="shared" ref="G6620:K6620" si="6782">+G6582</f>
        <v>01</v>
      </c>
      <c r="H6620" t="str">
        <f t="shared" si="6782"/>
        <v>IPC</v>
      </c>
      <c r="I6620" t="str">
        <f t="shared" si="6782"/>
        <v>Índice de Participación Ciudadana</v>
      </c>
      <c r="J6620" t="str">
        <f t="shared" si="6782"/>
        <v>01-02</v>
      </c>
      <c r="K6620" t="str">
        <f t="shared" si="6782"/>
        <v>Participación de Alcaldes, Concejales y Síndicos determinados o designados en el COMUDE</v>
      </c>
      <c r="L6620" s="150">
        <f>+VLOOKUP($E6620,IPC_2018!$B$8:$T$347,6,0)</f>
        <v>0.63257575757575757</v>
      </c>
      <c r="M6620" s="142" t="str">
        <f>+VLOOKUP($E6620,IPC_2018!$B$8:$T$347,7,0)</f>
        <v>Medio alto</v>
      </c>
    </row>
    <row r="6621" spans="1:13" x14ac:dyDescent="0.3">
      <c r="A6621" s="139">
        <f t="shared" si="6733"/>
        <v>175</v>
      </c>
      <c r="B6621" s="148">
        <f t="shared" si="6735"/>
        <v>3</v>
      </c>
      <c r="D6621" s="149" t="str">
        <f>+VLOOKUP($A6621,mUNICIPIOS!$B$4:$F$343,2,0)</f>
        <v>San Marcos</v>
      </c>
      <c r="E6621" s="149">
        <f>+VLOOKUP($A6621,mUNICIPIOS!$B$4:$F$343,3,0)</f>
        <v>1209</v>
      </c>
      <c r="F6621" s="149" t="str">
        <f>+VLOOKUP($A6621,mUNICIPIOS!$B$4:$F$343,4,0)</f>
        <v>Tajumulco</v>
      </c>
      <c r="G6621" s="139" t="str">
        <f t="shared" ref="G6621:K6621" si="6783">+G6583</f>
        <v>01</v>
      </c>
      <c r="H6621" t="str">
        <f t="shared" si="6783"/>
        <v>IPC</v>
      </c>
      <c r="I6621" t="str">
        <f t="shared" si="6783"/>
        <v>Índice de Participación Ciudadana</v>
      </c>
      <c r="J6621" t="str">
        <f t="shared" si="6783"/>
        <v>01-03</v>
      </c>
      <c r="K6621" t="str">
        <f t="shared" si="6783"/>
        <v>Participación  de organizaciones de jóvenes, mujeres, pueblos mayas, xincas, garífunas, y otras organizaciones en el Comude</v>
      </c>
      <c r="L6621" s="150">
        <f>+VLOOKUP($E6621,IPC_2018!$B$8:$T$347,9,0)</f>
        <v>0</v>
      </c>
      <c r="M6621" s="142" t="str">
        <f>+VLOOKUP($E6621,IPC_2018!$B$8:$T$347,10,0)</f>
        <v>Bajo</v>
      </c>
    </row>
    <row r="6622" spans="1:13" x14ac:dyDescent="0.3">
      <c r="A6622" s="139">
        <f t="shared" si="6733"/>
        <v>175</v>
      </c>
      <c r="B6622" s="148">
        <f t="shared" si="6735"/>
        <v>4</v>
      </c>
      <c r="D6622" s="149" t="str">
        <f>+VLOOKUP($A6622,mUNICIPIOS!$B$4:$F$343,2,0)</f>
        <v>San Marcos</v>
      </c>
      <c r="E6622" s="149">
        <f>+VLOOKUP($A6622,mUNICIPIOS!$B$4:$F$343,3,0)</f>
        <v>1209</v>
      </c>
      <c r="F6622" s="149" t="str">
        <f>+VLOOKUP($A6622,mUNICIPIOS!$B$4:$F$343,4,0)</f>
        <v>Tajumulco</v>
      </c>
      <c r="G6622" s="139" t="str">
        <f t="shared" ref="G6622:K6622" si="6784">+G6584</f>
        <v>01</v>
      </c>
      <c r="H6622" t="str">
        <f t="shared" si="6784"/>
        <v>IPC</v>
      </c>
      <c r="I6622" t="str">
        <f t="shared" si="6784"/>
        <v>Índice de Participación Ciudadana</v>
      </c>
      <c r="J6622" t="str">
        <f t="shared" si="6784"/>
        <v>01-04</v>
      </c>
      <c r="K6622" t="str">
        <f t="shared" si="6784"/>
        <v>Representatividad territorial del Comude.</v>
      </c>
      <c r="L6622" s="150">
        <f>+VLOOKUP($E6622,IPC_2018!$B$8:$T$347,12,0)</f>
        <v>0.4525619834710744</v>
      </c>
      <c r="M6622" s="142" t="str">
        <f>+VLOOKUP($E6622,IPC_2018!$B$8:$T$347,13,0)</f>
        <v>Medio</v>
      </c>
    </row>
    <row r="6623" spans="1:13" x14ac:dyDescent="0.3">
      <c r="A6623" s="139">
        <f t="shared" si="6733"/>
        <v>175</v>
      </c>
      <c r="B6623" s="148">
        <f t="shared" si="6735"/>
        <v>5</v>
      </c>
      <c r="D6623" s="149" t="str">
        <f>+VLOOKUP($A6623,mUNICIPIOS!$B$4:$F$343,2,0)</f>
        <v>San Marcos</v>
      </c>
      <c r="E6623" s="149">
        <f>+VLOOKUP($A6623,mUNICIPIOS!$B$4:$F$343,3,0)</f>
        <v>1209</v>
      </c>
      <c r="F6623" s="149" t="str">
        <f>+VLOOKUP($A6623,mUNICIPIOS!$B$4:$F$343,4,0)</f>
        <v>Tajumulco</v>
      </c>
      <c r="G6623" s="139" t="str">
        <f t="shared" ref="G6623:K6623" si="6785">+G6585</f>
        <v>01</v>
      </c>
      <c r="H6623" t="str">
        <f t="shared" si="6785"/>
        <v>IPC</v>
      </c>
      <c r="I6623" t="str">
        <f t="shared" si="6785"/>
        <v>Índice de Participación Ciudadana</v>
      </c>
      <c r="J6623" t="str">
        <f t="shared" si="6785"/>
        <v>01-05</v>
      </c>
      <c r="K6623" t="str">
        <f t="shared" si="6785"/>
        <v>Funcionamiento del Comude</v>
      </c>
      <c r="L6623" s="150">
        <f>+VLOOKUP($E6623,IPC_2018!$B$8:$T$347,15,0)</f>
        <v>0.38427561851034475</v>
      </c>
      <c r="M6623" s="142" t="str">
        <f>+VLOOKUP($E6623,IPC_2018!$B$8:$T$347,16,0)</f>
        <v>Medio bajo</v>
      </c>
    </row>
    <row r="6624" spans="1:13" x14ac:dyDescent="0.3">
      <c r="A6624" s="139">
        <f t="shared" si="6733"/>
        <v>175</v>
      </c>
      <c r="B6624" s="148">
        <f t="shared" si="6735"/>
        <v>6</v>
      </c>
      <c r="D6624" s="149" t="str">
        <f>+VLOOKUP($A6624,mUNICIPIOS!$B$4:$F$343,2,0)</f>
        <v>San Marcos</v>
      </c>
      <c r="E6624" s="149">
        <f>+VLOOKUP($A6624,mUNICIPIOS!$B$4:$F$343,3,0)</f>
        <v>1209</v>
      </c>
      <c r="F6624" s="149" t="str">
        <f>+VLOOKUP($A6624,mUNICIPIOS!$B$4:$F$343,4,0)</f>
        <v>Tajumulco</v>
      </c>
      <c r="G6624" s="139" t="str">
        <f t="shared" ref="G6624:K6624" si="6786">+G6586</f>
        <v>01</v>
      </c>
      <c r="H6624" t="str">
        <f t="shared" si="6786"/>
        <v>IPC</v>
      </c>
      <c r="I6624" t="str">
        <f t="shared" si="6786"/>
        <v>Índice de Participación Ciudadana</v>
      </c>
      <c r="J6624" t="str">
        <f t="shared" si="6786"/>
        <v>INDICE</v>
      </c>
      <c r="K6624">
        <f t="shared" si="6786"/>
        <v>0</v>
      </c>
      <c r="L6624" s="150">
        <f>+VLOOKUP($E6624,IPC_2018!$B$8:$T$347,18,0)</f>
        <v>0.59418094332751592</v>
      </c>
      <c r="M6624" s="142" t="str">
        <f>+VLOOKUP($E6624,IPC_2018!$B$8:$T$347,19,0)</f>
        <v>Medio</v>
      </c>
    </row>
    <row r="6625" spans="1:13" x14ac:dyDescent="0.3">
      <c r="A6625" s="139">
        <f t="shared" si="6733"/>
        <v>175</v>
      </c>
      <c r="B6625" s="148">
        <f t="shared" si="6735"/>
        <v>7</v>
      </c>
      <c r="D6625" s="149" t="str">
        <f>+VLOOKUP($A6625,mUNICIPIOS!$B$4:$F$343,2,0)</f>
        <v>San Marcos</v>
      </c>
      <c r="E6625" s="149">
        <f>+VLOOKUP($A6625,mUNICIPIOS!$B$4:$F$343,3,0)</f>
        <v>1209</v>
      </c>
      <c r="F6625" s="149" t="str">
        <f>+VLOOKUP($A6625,mUNICIPIOS!$B$4:$F$343,4,0)</f>
        <v>Tajumulco</v>
      </c>
      <c r="G6625" s="139" t="str">
        <f t="shared" ref="G6625:K6625" si="6787">+G6587</f>
        <v>02</v>
      </c>
      <c r="H6625" t="str">
        <f t="shared" si="6787"/>
        <v>IIC</v>
      </c>
      <c r="I6625" t="str">
        <f t="shared" si="6787"/>
        <v>Índice de Información a la Ciudadanía</v>
      </c>
      <c r="J6625" t="str">
        <f t="shared" si="6787"/>
        <v>02-01</v>
      </c>
      <c r="K6625" t="str">
        <f t="shared" si="6787"/>
        <v>Rendición de cuentas cuatrimestral y anual al Comude enfocadas en resultados.</v>
      </c>
      <c r="L6625" s="150">
        <f>+VLOOKUP($E6625,IIC_2018!$B$8:$Q$347,3,0)</f>
        <v>0.53333333333333333</v>
      </c>
      <c r="M6625" s="142" t="str">
        <f>+VLOOKUP($E6625,IIC_2018!$B$8:$Q$347,4,0)</f>
        <v>Medio</v>
      </c>
    </row>
    <row r="6626" spans="1:13" x14ac:dyDescent="0.3">
      <c r="A6626" s="139">
        <f t="shared" si="6733"/>
        <v>175</v>
      </c>
      <c r="B6626" s="148">
        <f t="shared" si="6735"/>
        <v>8</v>
      </c>
      <c r="D6626" s="149" t="str">
        <f>+VLOOKUP($A6626,mUNICIPIOS!$B$4:$F$343,2,0)</f>
        <v>San Marcos</v>
      </c>
      <c r="E6626" s="149">
        <f>+VLOOKUP($A6626,mUNICIPIOS!$B$4:$F$343,3,0)</f>
        <v>1209</v>
      </c>
      <c r="F6626" s="149" t="str">
        <f>+VLOOKUP($A6626,mUNICIPIOS!$B$4:$F$343,4,0)</f>
        <v>Tajumulco</v>
      </c>
      <c r="G6626" s="139" t="str">
        <f t="shared" ref="G6626:K6626" si="6788">+G6588</f>
        <v>02</v>
      </c>
      <c r="H6626" t="str">
        <f t="shared" si="6788"/>
        <v>IIC</v>
      </c>
      <c r="I6626" t="str">
        <f t="shared" si="6788"/>
        <v>Índice de Información a la Ciudadanía</v>
      </c>
      <c r="J6626" t="str">
        <f t="shared" si="6788"/>
        <v>02-02</v>
      </c>
      <c r="K6626" t="str">
        <f t="shared" si="6788"/>
        <v>Información presupuestaria y otra información brindada a la ciudadanía disponible en medios locales de comunicación.</v>
      </c>
      <c r="L6626" s="150">
        <f>+VLOOKUP($E6626,IIC_2018!$B$8:$Q$347,6,0)</f>
        <v>1</v>
      </c>
      <c r="M6626" s="142" t="str">
        <f>+VLOOKUP($E6626,IIC_2018!$B$8:$Q$347,7,0)</f>
        <v>Alto</v>
      </c>
    </row>
    <row r="6627" spans="1:13" x14ac:dyDescent="0.3">
      <c r="A6627" s="139">
        <f t="shared" si="6733"/>
        <v>175</v>
      </c>
      <c r="B6627" s="148">
        <f t="shared" si="6735"/>
        <v>9</v>
      </c>
      <c r="D6627" s="149" t="str">
        <f>+VLOOKUP($A6627,mUNICIPIOS!$B$4:$F$343,2,0)</f>
        <v>San Marcos</v>
      </c>
      <c r="E6627" s="149">
        <f>+VLOOKUP($A6627,mUNICIPIOS!$B$4:$F$343,3,0)</f>
        <v>1209</v>
      </c>
      <c r="F6627" s="149" t="str">
        <f>+VLOOKUP($A6627,mUNICIPIOS!$B$4:$F$343,4,0)</f>
        <v>Tajumulco</v>
      </c>
      <c r="G6627" s="139" t="str">
        <f t="shared" ref="G6627:K6627" si="6789">+G6589</f>
        <v>02</v>
      </c>
      <c r="H6627" t="str">
        <f t="shared" si="6789"/>
        <v>IIC</v>
      </c>
      <c r="I6627" t="str">
        <f t="shared" si="6789"/>
        <v>Índice de Información a la Ciudadanía</v>
      </c>
      <c r="J6627" t="str">
        <f t="shared" si="6789"/>
        <v>02-03</v>
      </c>
      <c r="K6627" t="str">
        <f t="shared" si="6789"/>
        <v>Información pública de oficio actualizada y disponible de acuerdo a la LAIP y uso de internet.</v>
      </c>
      <c r="L6627" s="150">
        <f>+VLOOKUP($E6627,IIC_2018!$B$8:$Q$347,9,0)</f>
        <v>0.79999999999999993</v>
      </c>
      <c r="M6627" s="142" t="str">
        <f>+VLOOKUP($E6627,IIC_2018!$B$8:$Q$347,10,0)</f>
        <v>Medio alto</v>
      </c>
    </row>
    <row r="6628" spans="1:13" x14ac:dyDescent="0.3">
      <c r="A6628" s="139">
        <f t="shared" si="6733"/>
        <v>175</v>
      </c>
      <c r="B6628" s="148">
        <f t="shared" si="6735"/>
        <v>10</v>
      </c>
      <c r="D6628" s="149" t="str">
        <f>+VLOOKUP($A6628,mUNICIPIOS!$B$4:$F$343,2,0)</f>
        <v>San Marcos</v>
      </c>
      <c r="E6628" s="149">
        <f>+VLOOKUP($A6628,mUNICIPIOS!$B$4:$F$343,3,0)</f>
        <v>1209</v>
      </c>
      <c r="F6628" s="149" t="str">
        <f>+VLOOKUP($A6628,mUNICIPIOS!$B$4:$F$343,4,0)</f>
        <v>Tajumulco</v>
      </c>
      <c r="G6628" s="139" t="str">
        <f t="shared" ref="G6628:K6628" si="6790">+G6590</f>
        <v>02</v>
      </c>
      <c r="H6628" t="str">
        <f t="shared" si="6790"/>
        <v>IIC</v>
      </c>
      <c r="I6628" t="str">
        <f t="shared" si="6790"/>
        <v>Índice de Información a la Ciudadanía</v>
      </c>
      <c r="J6628" t="str">
        <f t="shared" si="6790"/>
        <v>02-04</v>
      </c>
      <c r="K6628" t="str">
        <f t="shared" si="6790"/>
        <v>Relación del monto contratado por medio de Guate compras con el total del presupuesto de egresos vigente.</v>
      </c>
      <c r="L6628" s="150">
        <f>+VLOOKUP($E6628,IIC_2018!$B$8:$Q$347,12,0)</f>
        <v>0.7001325876452511</v>
      </c>
      <c r="M6628" s="142" t="str">
        <f>+VLOOKUP($E6628,IIC_2018!$B$8:$Q$347,13,0)</f>
        <v>Medio alto</v>
      </c>
    </row>
    <row r="6629" spans="1:13" x14ac:dyDescent="0.3">
      <c r="A6629" s="139">
        <f t="shared" si="6733"/>
        <v>175</v>
      </c>
      <c r="B6629" s="148">
        <f t="shared" si="6735"/>
        <v>11</v>
      </c>
      <c r="D6629" s="149" t="str">
        <f>+VLOOKUP($A6629,mUNICIPIOS!$B$4:$F$343,2,0)</f>
        <v>San Marcos</v>
      </c>
      <c r="E6629" s="149">
        <f>+VLOOKUP($A6629,mUNICIPIOS!$B$4:$F$343,3,0)</f>
        <v>1209</v>
      </c>
      <c r="F6629" s="149" t="str">
        <f>+VLOOKUP($A6629,mUNICIPIOS!$B$4:$F$343,4,0)</f>
        <v>Tajumulco</v>
      </c>
      <c r="G6629" s="139" t="str">
        <f t="shared" ref="G6629:K6629" si="6791">+G6591</f>
        <v>02</v>
      </c>
      <c r="H6629" t="str">
        <f t="shared" si="6791"/>
        <v>IIC</v>
      </c>
      <c r="I6629" t="str">
        <f t="shared" si="6791"/>
        <v>Índice de Información a la Ciudadanía</v>
      </c>
      <c r="J6629" t="str">
        <f t="shared" si="6791"/>
        <v>INDICE</v>
      </c>
      <c r="K6629">
        <f t="shared" si="6791"/>
        <v>0</v>
      </c>
      <c r="L6629" s="150">
        <f>+VLOOKUP($E6629,IIC_2018!$B$8:$Q$347,15,0)</f>
        <v>0.75836648024464604</v>
      </c>
      <c r="M6629" s="142" t="str">
        <f>+VLOOKUP($E6629,IIC_2018!$B$8:$Q$347,16,0)</f>
        <v>Medio alto</v>
      </c>
    </row>
    <row r="6630" spans="1:13" x14ac:dyDescent="0.3">
      <c r="A6630" s="139">
        <f t="shared" si="6733"/>
        <v>175</v>
      </c>
      <c r="B6630" s="148">
        <f t="shared" si="6735"/>
        <v>12</v>
      </c>
      <c r="D6630" s="149" t="str">
        <f>+VLOOKUP($A6630,mUNICIPIOS!$B$4:$F$343,2,0)</f>
        <v>San Marcos</v>
      </c>
      <c r="E6630" s="149">
        <f>+VLOOKUP($A6630,mUNICIPIOS!$B$4:$F$343,3,0)</f>
        <v>1209</v>
      </c>
      <c r="F6630" s="149" t="str">
        <f>+VLOOKUP($A6630,mUNICIPIOS!$B$4:$F$343,4,0)</f>
        <v>Tajumulco</v>
      </c>
      <c r="G6630" s="139" t="str">
        <f t="shared" ref="G6630:K6630" si="6792">+G6592</f>
        <v>03</v>
      </c>
      <c r="H6630" t="str">
        <f t="shared" si="6792"/>
        <v>ISP</v>
      </c>
      <c r="I6630" t="str">
        <f t="shared" si="6792"/>
        <v>Índice de Servicios Públicos</v>
      </c>
      <c r="J6630" t="str">
        <f t="shared" si="6792"/>
        <v>03-01</v>
      </c>
      <c r="K6630" t="str">
        <f t="shared" si="6792"/>
        <v>Cobertura del servicio público de agua</v>
      </c>
      <c r="L6630" s="150">
        <f>+VLOOKUP($E6630,ISP_2018!$B$8:$T$347,3,0)</f>
        <v>7.5408462505236699E-4</v>
      </c>
      <c r="M6630" s="142" t="str">
        <f>+VLOOKUP($E6630,ISP_2018!$B$8:$T$347,4,0)</f>
        <v>Bajo</v>
      </c>
    </row>
    <row r="6631" spans="1:13" x14ac:dyDescent="0.3">
      <c r="A6631" s="139">
        <f t="shared" si="6733"/>
        <v>175</v>
      </c>
      <c r="B6631" s="148">
        <f t="shared" si="6735"/>
        <v>13</v>
      </c>
      <c r="D6631" s="149" t="str">
        <f>+VLOOKUP($A6631,mUNICIPIOS!$B$4:$F$343,2,0)</f>
        <v>San Marcos</v>
      </c>
      <c r="E6631" s="149">
        <f>+VLOOKUP($A6631,mUNICIPIOS!$B$4:$F$343,3,0)</f>
        <v>1209</v>
      </c>
      <c r="F6631" s="149" t="str">
        <f>+VLOOKUP($A6631,mUNICIPIOS!$B$4:$F$343,4,0)</f>
        <v>Tajumulco</v>
      </c>
      <c r="G6631" s="139" t="str">
        <f t="shared" ref="G6631:K6631" si="6793">+G6593</f>
        <v>03</v>
      </c>
      <c r="H6631" t="str">
        <f t="shared" si="6793"/>
        <v>ISP</v>
      </c>
      <c r="I6631" t="str">
        <f t="shared" si="6793"/>
        <v>Índice de Servicios Públicos</v>
      </c>
      <c r="J6631" t="str">
        <f t="shared" si="6793"/>
        <v>03-02</v>
      </c>
      <c r="K6631" t="str">
        <f t="shared" si="6793"/>
        <v>Control de la calidad del servicio público de agua</v>
      </c>
      <c r="L6631" s="150">
        <f>+VLOOKUP($E6631,ISP_2018!$B$8:$T$347,6,0)</f>
        <v>0.5</v>
      </c>
      <c r="M6631" s="142" t="str">
        <f>+VLOOKUP($E6631,ISP_2018!$B$8:$T$347,7,0)</f>
        <v>Medio</v>
      </c>
    </row>
    <row r="6632" spans="1:13" x14ac:dyDescent="0.3">
      <c r="A6632" s="139">
        <f t="shared" si="6733"/>
        <v>175</v>
      </c>
      <c r="B6632" s="148">
        <f t="shared" si="6735"/>
        <v>14</v>
      </c>
      <c r="D6632" s="149" t="str">
        <f>+VLOOKUP($A6632,mUNICIPIOS!$B$4:$F$343,2,0)</f>
        <v>San Marcos</v>
      </c>
      <c r="E6632" s="149">
        <f>+VLOOKUP($A6632,mUNICIPIOS!$B$4:$F$343,3,0)</f>
        <v>1209</v>
      </c>
      <c r="F6632" s="149" t="str">
        <f>+VLOOKUP($A6632,mUNICIPIOS!$B$4:$F$343,4,0)</f>
        <v>Tajumulco</v>
      </c>
      <c r="G6632" s="139" t="str">
        <f t="shared" ref="G6632:K6632" si="6794">+G6594</f>
        <v>03</v>
      </c>
      <c r="H6632" t="str">
        <f t="shared" si="6794"/>
        <v>ISP</v>
      </c>
      <c r="I6632" t="str">
        <f t="shared" si="6794"/>
        <v>Índice de Servicios Públicos</v>
      </c>
      <c r="J6632" t="str">
        <f t="shared" si="6794"/>
        <v>03-03</v>
      </c>
      <c r="K6632" t="str">
        <f t="shared" si="6794"/>
        <v>Disposición  y tratamiento  de aguas residuales</v>
      </c>
      <c r="L6632" s="150">
        <f>+VLOOKUP($E6632,ISP_2018!$B$8:$T$347,9,0)</f>
        <v>0</v>
      </c>
      <c r="M6632" s="142" t="str">
        <f>+VLOOKUP($E6632,ISP_2018!$B$8:$T$347,10,0)</f>
        <v>Bajo</v>
      </c>
    </row>
    <row r="6633" spans="1:13" x14ac:dyDescent="0.3">
      <c r="A6633" s="139">
        <f t="shared" si="6733"/>
        <v>175</v>
      </c>
      <c r="B6633" s="148">
        <f t="shared" si="6735"/>
        <v>15</v>
      </c>
      <c r="D6633" s="149" t="str">
        <f>+VLOOKUP($A6633,mUNICIPIOS!$B$4:$F$343,2,0)</f>
        <v>San Marcos</v>
      </c>
      <c r="E6633" s="149">
        <f>+VLOOKUP($A6633,mUNICIPIOS!$B$4:$F$343,3,0)</f>
        <v>1209</v>
      </c>
      <c r="F6633" s="149" t="str">
        <f>+VLOOKUP($A6633,mUNICIPIOS!$B$4:$F$343,4,0)</f>
        <v>Tajumulco</v>
      </c>
      <c r="G6633" s="139" t="str">
        <f t="shared" ref="G6633:K6633" si="6795">+G6595</f>
        <v>03</v>
      </c>
      <c r="H6633" t="str">
        <f t="shared" si="6795"/>
        <v>ISP</v>
      </c>
      <c r="I6633" t="str">
        <f t="shared" si="6795"/>
        <v>Índice de Servicios Públicos</v>
      </c>
      <c r="J6633" t="str">
        <f t="shared" si="6795"/>
        <v>03-04</v>
      </c>
      <c r="K6633" t="str">
        <f t="shared" si="6795"/>
        <v>Gestión y manejo de los residuos y desechos sólidos</v>
      </c>
      <c r="L6633" s="150">
        <f>+VLOOKUP($E6633,ISP_2018!$B$8:$T$347,12,0)</f>
        <v>0.12908920637786694</v>
      </c>
      <c r="M6633" s="142" t="str">
        <f>+VLOOKUP($E6633,ISP_2018!$B$8:$T$347,13,0)</f>
        <v>Bajo</v>
      </c>
    </row>
    <row r="6634" spans="1:13" x14ac:dyDescent="0.3">
      <c r="A6634" s="139">
        <f t="shared" si="6733"/>
        <v>175</v>
      </c>
      <c r="B6634" s="148">
        <f t="shared" si="6735"/>
        <v>16</v>
      </c>
      <c r="D6634" s="149" t="str">
        <f>+VLOOKUP($A6634,mUNICIPIOS!$B$4:$F$343,2,0)</f>
        <v>San Marcos</v>
      </c>
      <c r="E6634" s="149">
        <f>+VLOOKUP($A6634,mUNICIPIOS!$B$4:$F$343,3,0)</f>
        <v>1209</v>
      </c>
      <c r="F6634" s="149" t="str">
        <f>+VLOOKUP($A6634,mUNICIPIOS!$B$4:$F$343,4,0)</f>
        <v>Tajumulco</v>
      </c>
      <c r="G6634" s="139" t="str">
        <f t="shared" ref="G6634:K6634" si="6796">+G6596</f>
        <v>03</v>
      </c>
      <c r="H6634" t="str">
        <f t="shared" si="6796"/>
        <v>ISP</v>
      </c>
      <c r="I6634" t="str">
        <f t="shared" si="6796"/>
        <v>Índice de Servicios Públicos</v>
      </c>
      <c r="J6634" t="str">
        <f t="shared" si="6796"/>
        <v>03-05</v>
      </c>
      <c r="K6634" t="str">
        <f t="shared" si="6796"/>
        <v>Gestión de servicios públicos municipales</v>
      </c>
      <c r="L6634" s="150">
        <f>+VLOOKUP($E6634,ISP_2018!$B$8:$T$347,15,0)</f>
        <v>0.12903225806451613</v>
      </c>
      <c r="M6634" s="142" t="str">
        <f>+VLOOKUP($E6634,ISP_2018!$B$8:$T$347,16,0)</f>
        <v>Bajo</v>
      </c>
    </row>
    <row r="6635" spans="1:13" x14ac:dyDescent="0.3">
      <c r="A6635" s="139">
        <f t="shared" si="6733"/>
        <v>175</v>
      </c>
      <c r="B6635" s="148">
        <f t="shared" si="6735"/>
        <v>17</v>
      </c>
      <c r="D6635" s="149" t="str">
        <f>+VLOOKUP($A6635,mUNICIPIOS!$B$4:$F$343,2,0)</f>
        <v>San Marcos</v>
      </c>
      <c r="E6635" s="149">
        <f>+VLOOKUP($A6635,mUNICIPIOS!$B$4:$F$343,3,0)</f>
        <v>1209</v>
      </c>
      <c r="F6635" s="149" t="str">
        <f>+VLOOKUP($A6635,mUNICIPIOS!$B$4:$F$343,4,0)</f>
        <v>Tajumulco</v>
      </c>
      <c r="G6635" s="139" t="str">
        <f t="shared" ref="G6635:K6635" si="6797">+G6597</f>
        <v>03</v>
      </c>
      <c r="H6635" t="str">
        <f t="shared" si="6797"/>
        <v>ISP</v>
      </c>
      <c r="I6635" t="str">
        <f t="shared" si="6797"/>
        <v>Índice de Servicios Públicos</v>
      </c>
      <c r="J6635" t="str">
        <f t="shared" si="6797"/>
        <v>INDICE</v>
      </c>
      <c r="K6635">
        <f t="shared" si="6797"/>
        <v>0</v>
      </c>
      <c r="L6635" s="150">
        <f>+VLOOKUP($E6635,ISP_2018!$B$8:$T$347,18,0)</f>
        <v>0.20169970135098186</v>
      </c>
      <c r="M6635" s="142" t="str">
        <f>+VLOOKUP($E6635,ISP_2018!$B$8:$T$347,19,0)</f>
        <v>Medio bajo</v>
      </c>
    </row>
    <row r="6636" spans="1:13" x14ac:dyDescent="0.3">
      <c r="A6636" s="139">
        <f t="shared" si="6733"/>
        <v>175</v>
      </c>
      <c r="B6636" s="148">
        <f t="shared" si="6735"/>
        <v>18</v>
      </c>
      <c r="D6636" s="149" t="str">
        <f>+VLOOKUP($A6636,mUNICIPIOS!$B$4:$F$343,2,0)</f>
        <v>San Marcos</v>
      </c>
      <c r="E6636" s="149">
        <f>+VLOOKUP($A6636,mUNICIPIOS!$B$4:$F$343,3,0)</f>
        <v>1209</v>
      </c>
      <c r="F6636" s="149" t="str">
        <f>+VLOOKUP($A6636,mUNICIPIOS!$B$4:$F$343,4,0)</f>
        <v>Tajumulco</v>
      </c>
      <c r="G6636" s="139" t="str">
        <f t="shared" ref="G6636:K6636" si="6798">+G6598</f>
        <v>04</v>
      </c>
      <c r="H6636" t="str">
        <f t="shared" si="6798"/>
        <v>IGA</v>
      </c>
      <c r="I6636" t="str">
        <f t="shared" si="6798"/>
        <v>Índice de Gestión Administrativa</v>
      </c>
      <c r="J6636" t="str">
        <f t="shared" si="6798"/>
        <v>04-01</v>
      </c>
      <c r="K6636" t="str">
        <f t="shared" si="6798"/>
        <v>Existencia de elementos de atención municipal orientada al vecino</v>
      </c>
      <c r="L6636" s="150">
        <f>+VLOOKUP($E6636,IGA_2018!$B$8:$N$347,3,0)</f>
        <v>0.5</v>
      </c>
      <c r="M6636" s="142" t="str">
        <f>+VLOOKUP($E6636,IGA_2018!$B$8:$N$347,4,0)</f>
        <v>Medio</v>
      </c>
    </row>
    <row r="6637" spans="1:13" x14ac:dyDescent="0.3">
      <c r="A6637" s="139">
        <f t="shared" ref="A6637:A6700" si="6799">+IF(B6636=38,A6636+1,A6636)</f>
        <v>175</v>
      </c>
      <c r="B6637" s="148">
        <f t="shared" si="6735"/>
        <v>19</v>
      </c>
      <c r="D6637" s="149" t="str">
        <f>+VLOOKUP($A6637,mUNICIPIOS!$B$4:$F$343,2,0)</f>
        <v>San Marcos</v>
      </c>
      <c r="E6637" s="149">
        <f>+VLOOKUP($A6637,mUNICIPIOS!$B$4:$F$343,3,0)</f>
        <v>1209</v>
      </c>
      <c r="F6637" s="149" t="str">
        <f>+VLOOKUP($A6637,mUNICIPIOS!$B$4:$F$343,4,0)</f>
        <v>Tajumulco</v>
      </c>
      <c r="G6637" s="139" t="str">
        <f t="shared" ref="G6637:K6637" si="6800">+G6599</f>
        <v>04</v>
      </c>
      <c r="H6637" t="str">
        <f t="shared" si="6800"/>
        <v>IGA</v>
      </c>
      <c r="I6637" t="str">
        <f t="shared" si="6800"/>
        <v>Índice de Gestión Administrativa</v>
      </c>
      <c r="J6637" t="str">
        <f t="shared" si="6800"/>
        <v>04-02</v>
      </c>
      <c r="K6637" t="str">
        <f t="shared" si="6800"/>
        <v>Gestión del recurso humano.</v>
      </c>
      <c r="L6637" s="150">
        <f>+VLOOKUP($E6637,IGA_2018!$B$8:$N$347,6,0)</f>
        <v>0.49549317537986109</v>
      </c>
      <c r="M6637" s="142" t="str">
        <f>+VLOOKUP($E6637,IGA_2018!$B$8:$N$347,7,0)</f>
        <v>Medio</v>
      </c>
    </row>
    <row r="6638" spans="1:13" x14ac:dyDescent="0.3">
      <c r="A6638" s="139">
        <f t="shared" si="6799"/>
        <v>175</v>
      </c>
      <c r="B6638" s="148">
        <f t="shared" ref="B6638:B6701" si="6801">+B6600</f>
        <v>20</v>
      </c>
      <c r="D6638" s="149" t="str">
        <f>+VLOOKUP($A6638,mUNICIPIOS!$B$4:$F$343,2,0)</f>
        <v>San Marcos</v>
      </c>
      <c r="E6638" s="149">
        <f>+VLOOKUP($A6638,mUNICIPIOS!$B$4:$F$343,3,0)</f>
        <v>1209</v>
      </c>
      <c r="F6638" s="149" t="str">
        <f>+VLOOKUP($A6638,mUNICIPIOS!$B$4:$F$343,4,0)</f>
        <v>Tajumulco</v>
      </c>
      <c r="G6638" s="139" t="str">
        <f t="shared" ref="G6638:K6638" si="6802">+G6600</f>
        <v>04</v>
      </c>
      <c r="H6638" t="str">
        <f t="shared" si="6802"/>
        <v>IGA</v>
      </c>
      <c r="I6638" t="str">
        <f t="shared" si="6802"/>
        <v>Índice de Gestión Administrativa</v>
      </c>
      <c r="J6638" t="str">
        <f t="shared" si="6802"/>
        <v>04-03</v>
      </c>
      <c r="K6638" t="str">
        <f t="shared" si="6802"/>
        <v>Existencia de oficinas municipales con instrumentos de gestión.</v>
      </c>
      <c r="L6638" s="150">
        <f>+VLOOKUP($E6638,IGA_2018!$B$8:$N$347,9,0)</f>
        <v>0.2410714285714286</v>
      </c>
      <c r="M6638" s="142" t="str">
        <f>+VLOOKUP($E6638,IGA_2018!$B$8:$N$347,10,0)</f>
        <v>Medio bajo</v>
      </c>
    </row>
    <row r="6639" spans="1:13" x14ac:dyDescent="0.3">
      <c r="A6639" s="139">
        <f t="shared" si="6799"/>
        <v>175</v>
      </c>
      <c r="B6639" s="148">
        <f t="shared" si="6801"/>
        <v>21</v>
      </c>
      <c r="D6639" s="149" t="str">
        <f>+VLOOKUP($A6639,mUNICIPIOS!$B$4:$F$343,2,0)</f>
        <v>San Marcos</v>
      </c>
      <c r="E6639" s="149">
        <f>+VLOOKUP($A6639,mUNICIPIOS!$B$4:$F$343,3,0)</f>
        <v>1209</v>
      </c>
      <c r="F6639" s="149" t="str">
        <f>+VLOOKUP($A6639,mUNICIPIOS!$B$4:$F$343,4,0)</f>
        <v>Tajumulco</v>
      </c>
      <c r="G6639" s="139" t="str">
        <f t="shared" ref="G6639:K6639" si="6803">+G6601</f>
        <v>04</v>
      </c>
      <c r="H6639" t="str">
        <f t="shared" si="6803"/>
        <v>IGA</v>
      </c>
      <c r="I6639" t="str">
        <f t="shared" si="6803"/>
        <v>Índice de Gestión Administrativa</v>
      </c>
      <c r="J6639" t="str">
        <f t="shared" si="6803"/>
        <v>INDICE</v>
      </c>
      <c r="K6639">
        <f t="shared" si="6803"/>
        <v>0</v>
      </c>
      <c r="L6639" s="150">
        <f>+VLOOKUP($E6639,IGA_2018!$B$8:$N$347,12,0)</f>
        <v>0.40779761138295134</v>
      </c>
      <c r="M6639" s="142" t="str">
        <f>+VLOOKUP($E6639,IGA_2018!$B$8:$N$347,13,0)</f>
        <v>Medio</v>
      </c>
    </row>
    <row r="6640" spans="1:13" x14ac:dyDescent="0.3">
      <c r="A6640" s="139">
        <f t="shared" si="6799"/>
        <v>175</v>
      </c>
      <c r="B6640" s="148">
        <f t="shared" si="6801"/>
        <v>22</v>
      </c>
      <c r="D6640" s="149" t="str">
        <f>+VLOOKUP($A6640,mUNICIPIOS!$B$4:$F$343,2,0)</f>
        <v>San Marcos</v>
      </c>
      <c r="E6640" s="149">
        <f>+VLOOKUP($A6640,mUNICIPIOS!$B$4:$F$343,3,0)</f>
        <v>1209</v>
      </c>
      <c r="F6640" s="149" t="str">
        <f>+VLOOKUP($A6640,mUNICIPIOS!$B$4:$F$343,4,0)</f>
        <v>Tajumulco</v>
      </c>
      <c r="G6640" s="139" t="str">
        <f t="shared" ref="G6640:K6640" si="6804">+G6602</f>
        <v>05</v>
      </c>
      <c r="H6640" t="str">
        <f t="shared" si="6804"/>
        <v>IGF</v>
      </c>
      <c r="I6640" t="str">
        <f t="shared" si="6804"/>
        <v>Índice de Gestión Financiera</v>
      </c>
      <c r="J6640" t="str">
        <f t="shared" si="6804"/>
        <v>05-01</v>
      </c>
      <c r="K6640" t="str">
        <f t="shared" si="6804"/>
        <v>Autonomía financiera municipal</v>
      </c>
      <c r="L6640" s="150">
        <f>+VLOOKUP($E6640,IGF_2018!$B$8:$Z$347,3,0)</f>
        <v>2.4793399561268477E-2</v>
      </c>
      <c r="M6640" s="142" t="str">
        <f>+VLOOKUP($E6640,IGF_2018!$B$8:$Z$347,4,0)</f>
        <v>Bajo</v>
      </c>
    </row>
    <row r="6641" spans="1:13" x14ac:dyDescent="0.3">
      <c r="A6641" s="139">
        <f t="shared" si="6799"/>
        <v>175</v>
      </c>
      <c r="B6641" s="148">
        <f t="shared" si="6801"/>
        <v>23</v>
      </c>
      <c r="D6641" s="149" t="str">
        <f>+VLOOKUP($A6641,mUNICIPIOS!$B$4:$F$343,2,0)</f>
        <v>San Marcos</v>
      </c>
      <c r="E6641" s="149">
        <f>+VLOOKUP($A6641,mUNICIPIOS!$B$4:$F$343,3,0)</f>
        <v>1209</v>
      </c>
      <c r="F6641" s="149" t="str">
        <f>+VLOOKUP($A6641,mUNICIPIOS!$B$4:$F$343,4,0)</f>
        <v>Tajumulco</v>
      </c>
      <c r="G6641" s="139" t="str">
        <f t="shared" ref="G6641:K6641" si="6805">+G6603</f>
        <v>05</v>
      </c>
      <c r="H6641" t="str">
        <f t="shared" si="6805"/>
        <v>IGF</v>
      </c>
      <c r="I6641" t="str">
        <f t="shared" si="6805"/>
        <v>Índice de Gestión Financiera</v>
      </c>
      <c r="J6641" t="str">
        <f t="shared" si="6805"/>
        <v>05-02</v>
      </c>
      <c r="K6641" t="str">
        <f t="shared" si="6805"/>
        <v xml:space="preserve">Ingresos propios por habitante -sin regalías- </v>
      </c>
      <c r="L6641" s="150">
        <f>+VLOOKUP($E6641,IGF_2018!$B$8:$Z$347,6,0)</f>
        <v>7.4346720320201337E-3</v>
      </c>
      <c r="M6641" s="142" t="str">
        <f>+VLOOKUP($E6641,IGF_2018!$B$8:$Z$347,7,0)</f>
        <v>Bajo</v>
      </c>
    </row>
    <row r="6642" spans="1:13" x14ac:dyDescent="0.3">
      <c r="A6642" s="139">
        <f t="shared" si="6799"/>
        <v>175</v>
      </c>
      <c r="B6642" s="148">
        <f t="shared" si="6801"/>
        <v>24</v>
      </c>
      <c r="D6642" s="149" t="str">
        <f>+VLOOKUP($A6642,mUNICIPIOS!$B$4:$F$343,2,0)</f>
        <v>San Marcos</v>
      </c>
      <c r="E6642" s="149">
        <f>+VLOOKUP($A6642,mUNICIPIOS!$B$4:$F$343,3,0)</f>
        <v>1209</v>
      </c>
      <c r="F6642" s="149" t="str">
        <f>+VLOOKUP($A6642,mUNICIPIOS!$B$4:$F$343,4,0)</f>
        <v>Tajumulco</v>
      </c>
      <c r="G6642" s="139" t="str">
        <f t="shared" ref="G6642:K6642" si="6806">+G6604</f>
        <v>05</v>
      </c>
      <c r="H6642" t="str">
        <f t="shared" si="6806"/>
        <v>IGF</v>
      </c>
      <c r="I6642" t="str">
        <f t="shared" si="6806"/>
        <v>Índice de Gestión Financiera</v>
      </c>
      <c r="J6642" t="str">
        <f t="shared" si="6806"/>
        <v>05-03</v>
      </c>
      <c r="K6642" t="str">
        <f t="shared" si="6806"/>
        <v>Ingresos del IUSI en relación a los ingresos propios -sin regalías-</v>
      </c>
      <c r="L6642" s="150">
        <f>+VLOOKUP($E6642,IGF_2018!$B$8:$Z$347,9,0)</f>
        <v>0</v>
      </c>
      <c r="M6642" s="142" t="str">
        <f>+VLOOKUP($E6642,IGF_2018!$B$8:$Z$347,10,0)</f>
        <v>Bajo</v>
      </c>
    </row>
    <row r="6643" spans="1:13" x14ac:dyDescent="0.3">
      <c r="A6643" s="139">
        <f t="shared" si="6799"/>
        <v>175</v>
      </c>
      <c r="B6643" s="148">
        <f t="shared" si="6801"/>
        <v>25</v>
      </c>
      <c r="D6643" s="149" t="str">
        <f>+VLOOKUP($A6643,mUNICIPIOS!$B$4:$F$343,2,0)</f>
        <v>San Marcos</v>
      </c>
      <c r="E6643" s="149">
        <f>+VLOOKUP($A6643,mUNICIPIOS!$B$4:$F$343,3,0)</f>
        <v>1209</v>
      </c>
      <c r="F6643" s="149" t="str">
        <f>+VLOOKUP($A6643,mUNICIPIOS!$B$4:$F$343,4,0)</f>
        <v>Tajumulco</v>
      </c>
      <c r="G6643" s="139" t="str">
        <f t="shared" ref="G6643:K6643" si="6807">+G6605</f>
        <v>05</v>
      </c>
      <c r="H6643" t="str">
        <f t="shared" si="6807"/>
        <v>IGF</v>
      </c>
      <c r="I6643" t="str">
        <f t="shared" si="6807"/>
        <v>Índice de Gestión Financiera</v>
      </c>
      <c r="J6643" t="str">
        <f t="shared" si="6807"/>
        <v>05-04</v>
      </c>
      <c r="K6643" t="str">
        <f t="shared" si="6807"/>
        <v>Inversión anual en capital fijo por habitante</v>
      </c>
      <c r="L6643" s="150">
        <f>+VLOOKUP($E6643,IGF_2018!$B$8:$Z$347,12,0)</f>
        <v>4.212565537241672E-2</v>
      </c>
      <c r="M6643" s="142" t="str">
        <f>+VLOOKUP($E6643,IGF_2018!$B$8:$Z$347,13,0)</f>
        <v>Bajo</v>
      </c>
    </row>
    <row r="6644" spans="1:13" x14ac:dyDescent="0.3">
      <c r="A6644" s="139">
        <f t="shared" si="6799"/>
        <v>175</v>
      </c>
      <c r="B6644" s="148">
        <f t="shared" si="6801"/>
        <v>26</v>
      </c>
      <c r="D6644" s="149" t="str">
        <f>+VLOOKUP($A6644,mUNICIPIOS!$B$4:$F$343,2,0)</f>
        <v>San Marcos</v>
      </c>
      <c r="E6644" s="149">
        <f>+VLOOKUP($A6644,mUNICIPIOS!$B$4:$F$343,3,0)</f>
        <v>1209</v>
      </c>
      <c r="F6644" s="149" t="str">
        <f>+VLOOKUP($A6644,mUNICIPIOS!$B$4:$F$343,4,0)</f>
        <v>Tajumulco</v>
      </c>
      <c r="G6644" s="139" t="str">
        <f t="shared" ref="G6644:K6644" si="6808">+G6606</f>
        <v>05</v>
      </c>
      <c r="H6644" t="str">
        <f t="shared" si="6808"/>
        <v>IGF</v>
      </c>
      <c r="I6644" t="str">
        <f t="shared" si="6808"/>
        <v>Índice de Gestión Financiera</v>
      </c>
      <c r="J6644" t="str">
        <f t="shared" si="6808"/>
        <v>05-05</v>
      </c>
      <c r="K6644" t="str">
        <f t="shared" si="6808"/>
        <v>Inversión anual en capital fijo con recursos percibidos por ingresos propios</v>
      </c>
      <c r="L6644" s="150">
        <f>+VLOOKUP($E6644,IGF_2018!$B$8:$Z$347,15,0)</f>
        <v>0</v>
      </c>
      <c r="M6644" s="142" t="str">
        <f>+VLOOKUP($E6644,IGF_2018!$B$8:$Z$347,16,0)</f>
        <v>Bajo</v>
      </c>
    </row>
    <row r="6645" spans="1:13" x14ac:dyDescent="0.3">
      <c r="A6645" s="139">
        <f t="shared" si="6799"/>
        <v>175</v>
      </c>
      <c r="B6645" s="148">
        <f t="shared" si="6801"/>
        <v>27</v>
      </c>
      <c r="D6645" s="149" t="str">
        <f>+VLOOKUP($A6645,mUNICIPIOS!$B$4:$F$343,2,0)</f>
        <v>San Marcos</v>
      </c>
      <c r="E6645" s="149">
        <f>+VLOOKUP($A6645,mUNICIPIOS!$B$4:$F$343,3,0)</f>
        <v>1209</v>
      </c>
      <c r="F6645" s="149" t="str">
        <f>+VLOOKUP($A6645,mUNICIPIOS!$B$4:$F$343,4,0)</f>
        <v>Tajumulco</v>
      </c>
      <c r="G6645" s="139" t="str">
        <f t="shared" ref="G6645:K6645" si="6809">+G6607</f>
        <v>05</v>
      </c>
      <c r="H6645" t="str">
        <f t="shared" si="6809"/>
        <v>IGF</v>
      </c>
      <c r="I6645" t="str">
        <f t="shared" si="6809"/>
        <v>Índice de Gestión Financiera</v>
      </c>
      <c r="J6645" t="str">
        <f t="shared" si="6809"/>
        <v>05-06</v>
      </c>
      <c r="K6645" t="str">
        <f t="shared" si="6809"/>
        <v xml:space="preserve">Inversión anual en capital fijo con recursos percibidos por transferencias del Gobierno Central </v>
      </c>
      <c r="L6645" s="150">
        <f>+VLOOKUP($E6645,IGF_2018!$B$8:$Z$347,18,0)</f>
        <v>0.25597269854608812</v>
      </c>
      <c r="M6645" s="142" t="str">
        <f>+VLOOKUP($E6645,IGF_2018!$B$8:$Z$347,19,0)</f>
        <v>Medio bajo</v>
      </c>
    </row>
    <row r="6646" spans="1:13" x14ac:dyDescent="0.3">
      <c r="A6646" s="139">
        <f t="shared" si="6799"/>
        <v>175</v>
      </c>
      <c r="B6646" s="148">
        <f t="shared" si="6801"/>
        <v>28</v>
      </c>
      <c r="D6646" s="149" t="str">
        <f>+VLOOKUP($A6646,mUNICIPIOS!$B$4:$F$343,2,0)</f>
        <v>San Marcos</v>
      </c>
      <c r="E6646" s="149">
        <f>+VLOOKUP($A6646,mUNICIPIOS!$B$4:$F$343,3,0)</f>
        <v>1209</v>
      </c>
      <c r="F6646" s="149" t="str">
        <f>+VLOOKUP($A6646,mUNICIPIOS!$B$4:$F$343,4,0)</f>
        <v>Tajumulco</v>
      </c>
      <c r="G6646" s="139" t="str">
        <f t="shared" ref="G6646:K6646" si="6810">+G6608</f>
        <v>05</v>
      </c>
      <c r="H6646" t="str">
        <f t="shared" si="6810"/>
        <v>IGF</v>
      </c>
      <c r="I6646" t="str">
        <f t="shared" si="6810"/>
        <v>Índice de Gestión Financiera</v>
      </c>
      <c r="J6646" t="str">
        <f t="shared" si="6810"/>
        <v>05-07</v>
      </c>
      <c r="K6646" t="str">
        <f t="shared" si="6810"/>
        <v>Financiamiento por endeudamiento municipal</v>
      </c>
      <c r="L6646" s="150">
        <f>+VLOOKUP($E6646,IGF_2018!$B$8:$Z$347,21,0)</f>
        <v>1</v>
      </c>
      <c r="M6646" s="142" t="str">
        <f>+VLOOKUP($E6646,IGF_2018!$B$8:$Z$347,22,0)</f>
        <v>Alto</v>
      </c>
    </row>
    <row r="6647" spans="1:13" x14ac:dyDescent="0.3">
      <c r="A6647" s="139">
        <f t="shared" si="6799"/>
        <v>175</v>
      </c>
      <c r="B6647" s="148">
        <f t="shared" si="6801"/>
        <v>29</v>
      </c>
      <c r="D6647" s="149" t="str">
        <f>+VLOOKUP($A6647,mUNICIPIOS!$B$4:$F$343,2,0)</f>
        <v>San Marcos</v>
      </c>
      <c r="E6647" s="149">
        <f>+VLOOKUP($A6647,mUNICIPIOS!$B$4:$F$343,3,0)</f>
        <v>1209</v>
      </c>
      <c r="F6647" s="149" t="str">
        <f>+VLOOKUP($A6647,mUNICIPIOS!$B$4:$F$343,4,0)</f>
        <v>Tajumulco</v>
      </c>
      <c r="G6647" s="139" t="str">
        <f t="shared" ref="G6647:K6647" si="6811">+G6609</f>
        <v>05</v>
      </c>
      <c r="H6647" t="str">
        <f t="shared" si="6811"/>
        <v>IGF</v>
      </c>
      <c r="I6647" t="str">
        <f t="shared" si="6811"/>
        <v>Índice de Gestión Financiera</v>
      </c>
      <c r="J6647" t="str">
        <f t="shared" si="6811"/>
        <v>INDICE</v>
      </c>
      <c r="K6647">
        <f t="shared" si="6811"/>
        <v>0</v>
      </c>
      <c r="L6647" s="150">
        <f>+VLOOKUP($E6647,IGF_2018!$B$8:$Z$347,24,0)</f>
        <v>0.23625544971050821</v>
      </c>
      <c r="M6647" s="142" t="str">
        <f>+VLOOKUP($E6647,IGF_2018!$B$8:$Z$347,25,0)</f>
        <v>Medio bajo</v>
      </c>
    </row>
    <row r="6648" spans="1:13" x14ac:dyDescent="0.3">
      <c r="A6648" s="139">
        <f t="shared" si="6799"/>
        <v>175</v>
      </c>
      <c r="B6648" s="148">
        <f t="shared" si="6801"/>
        <v>30</v>
      </c>
      <c r="D6648" s="149" t="str">
        <f>+VLOOKUP($A6648,mUNICIPIOS!$B$4:$F$343,2,0)</f>
        <v>San Marcos</v>
      </c>
      <c r="E6648" s="149">
        <f>+VLOOKUP($A6648,mUNICIPIOS!$B$4:$F$343,3,0)</f>
        <v>1209</v>
      </c>
      <c r="F6648" s="149" t="str">
        <f>+VLOOKUP($A6648,mUNICIPIOS!$B$4:$F$343,4,0)</f>
        <v>Tajumulco</v>
      </c>
      <c r="G6648" s="139" t="str">
        <f t="shared" ref="G6648:K6648" si="6812">+G6610</f>
        <v>06</v>
      </c>
      <c r="H6648" t="str">
        <f t="shared" si="6812"/>
        <v>IGE</v>
      </c>
      <c r="I6648" t="str">
        <f t="shared" si="6812"/>
        <v>Índice de Gestión Estratégica</v>
      </c>
      <c r="J6648" t="str">
        <f t="shared" si="6812"/>
        <v>06-01</v>
      </c>
      <c r="K6648" t="str">
        <f t="shared" si="6812"/>
        <v>Ejecución del Plan Operativo Anual  (POA)</v>
      </c>
      <c r="L6648" s="150">
        <f>+VLOOKUP($E6648,IGE_2018!$B$8:$Z$347,3,0)</f>
        <v>0.7</v>
      </c>
      <c r="M6648" s="142" t="str">
        <f>+VLOOKUP($E6648,IGE_2018!$B$8:$Z$347,4,0)</f>
        <v>Medio alto</v>
      </c>
    </row>
    <row r="6649" spans="1:13" x14ac:dyDescent="0.3">
      <c r="A6649" s="139">
        <f t="shared" si="6799"/>
        <v>175</v>
      </c>
      <c r="B6649" s="148">
        <f t="shared" si="6801"/>
        <v>31</v>
      </c>
      <c r="D6649" s="149" t="str">
        <f>+VLOOKUP($A6649,mUNICIPIOS!$B$4:$F$343,2,0)</f>
        <v>San Marcos</v>
      </c>
      <c r="E6649" s="149">
        <f>+VLOOKUP($A6649,mUNICIPIOS!$B$4:$F$343,3,0)</f>
        <v>1209</v>
      </c>
      <c r="F6649" s="149" t="str">
        <f>+VLOOKUP($A6649,mUNICIPIOS!$B$4:$F$343,4,0)</f>
        <v>Tajumulco</v>
      </c>
      <c r="G6649" s="139" t="str">
        <f t="shared" ref="G6649:K6649" si="6813">+G6611</f>
        <v>06</v>
      </c>
      <c r="H6649" t="str">
        <f t="shared" si="6813"/>
        <v>IGE</v>
      </c>
      <c r="I6649" t="str">
        <f t="shared" si="6813"/>
        <v>Índice de Gestión Estratégica</v>
      </c>
      <c r="J6649" t="str">
        <f t="shared" si="6813"/>
        <v>06-02</v>
      </c>
      <c r="K6649" t="str">
        <f t="shared" si="6813"/>
        <v>Relación Plan de Desarrollo Municipal y Ordenamiento Territorial (PDM-OT) - Plan Estratégico Institucional (PEI) - Plan Operativo Multianual (POM) - Plan Operativo Anual (POA)</v>
      </c>
      <c r="L6649" s="150">
        <f>+VLOOKUP($E6649,IGE_2018!$B$8:$Z$347,6,0)</f>
        <v>0.25</v>
      </c>
      <c r="M6649" s="142" t="str">
        <f>+VLOOKUP($E6649,IGE_2018!$B$8:$Z$347,7,0)</f>
        <v>Medio bajo</v>
      </c>
    </row>
    <row r="6650" spans="1:13" x14ac:dyDescent="0.3">
      <c r="A6650" s="139">
        <f t="shared" si="6799"/>
        <v>175</v>
      </c>
      <c r="B6650" s="148">
        <f t="shared" si="6801"/>
        <v>32</v>
      </c>
      <c r="D6650" s="149" t="str">
        <f>+VLOOKUP($A6650,mUNICIPIOS!$B$4:$F$343,2,0)</f>
        <v>San Marcos</v>
      </c>
      <c r="E6650" s="149">
        <f>+VLOOKUP($A6650,mUNICIPIOS!$B$4:$F$343,3,0)</f>
        <v>1209</v>
      </c>
      <c r="F6650" s="149" t="str">
        <f>+VLOOKUP($A6650,mUNICIPIOS!$B$4:$F$343,4,0)</f>
        <v>Tajumulco</v>
      </c>
      <c r="G6650" s="139" t="str">
        <f t="shared" ref="G6650:K6650" si="6814">+G6612</f>
        <v>06</v>
      </c>
      <c r="H6650" t="str">
        <f t="shared" si="6814"/>
        <v>IGE</v>
      </c>
      <c r="I6650" t="str">
        <f t="shared" si="6814"/>
        <v>Índice de Gestión Estratégica</v>
      </c>
      <c r="J6650" t="str">
        <f t="shared" si="6814"/>
        <v>06-03</v>
      </c>
      <c r="K6650" t="str">
        <f t="shared" si="6814"/>
        <v>Presupuesto de egresos relacionado a competencias municipales que responden a prioridades nacionales de desarrollo.</v>
      </c>
      <c r="L6650" s="150">
        <f>+VLOOKUP($E6650,IGE_2018!$B$8:$Z$347,9,0)</f>
        <v>9.9315964429057171E-2</v>
      </c>
      <c r="M6650" s="142" t="str">
        <f>+VLOOKUP($E6650,IGE_2018!$B$8:$Z$347,10,0)</f>
        <v>Bajo</v>
      </c>
    </row>
    <row r="6651" spans="1:13" x14ac:dyDescent="0.3">
      <c r="A6651" s="139">
        <f t="shared" si="6799"/>
        <v>175</v>
      </c>
      <c r="B6651" s="148">
        <f t="shared" si="6801"/>
        <v>33</v>
      </c>
      <c r="D6651" s="149" t="str">
        <f>+VLOOKUP($A6651,mUNICIPIOS!$B$4:$F$343,2,0)</f>
        <v>San Marcos</v>
      </c>
      <c r="E6651" s="149">
        <f>+VLOOKUP($A6651,mUNICIPIOS!$B$4:$F$343,3,0)</f>
        <v>1209</v>
      </c>
      <c r="F6651" s="149" t="str">
        <f>+VLOOKUP($A6651,mUNICIPIOS!$B$4:$F$343,4,0)</f>
        <v>Tajumulco</v>
      </c>
      <c r="G6651" s="139" t="str">
        <f t="shared" ref="G6651:K6651" si="6815">+G6613</f>
        <v>06</v>
      </c>
      <c r="H6651" t="str">
        <f t="shared" si="6815"/>
        <v>IGE</v>
      </c>
      <c r="I6651" t="str">
        <f t="shared" si="6815"/>
        <v>Índice de Gestión Estratégica</v>
      </c>
      <c r="J6651" t="str">
        <f t="shared" si="6815"/>
        <v>06-04</v>
      </c>
      <c r="K6651" t="str">
        <f t="shared" si="6815"/>
        <v>Institucionalización de la gestión ordenada del territorio</v>
      </c>
      <c r="L6651" s="150">
        <f>+VLOOKUP($E6651,IGE_2018!$B$8:$Z$347,12,0)</f>
        <v>0.2</v>
      </c>
      <c r="M6651" s="142" t="str">
        <f>+VLOOKUP($E6651,IGE_2018!$B$8:$Z$347,13,0)</f>
        <v>Bajo</v>
      </c>
    </row>
    <row r="6652" spans="1:13" x14ac:dyDescent="0.3">
      <c r="A6652" s="139">
        <f t="shared" si="6799"/>
        <v>175</v>
      </c>
      <c r="B6652" s="148">
        <f t="shared" si="6801"/>
        <v>34</v>
      </c>
      <c r="D6652" s="149" t="str">
        <f>+VLOOKUP($A6652,mUNICIPIOS!$B$4:$F$343,2,0)</f>
        <v>San Marcos</v>
      </c>
      <c r="E6652" s="149">
        <f>+VLOOKUP($A6652,mUNICIPIOS!$B$4:$F$343,3,0)</f>
        <v>1209</v>
      </c>
      <c r="F6652" s="149" t="str">
        <f>+VLOOKUP($A6652,mUNICIPIOS!$B$4:$F$343,4,0)</f>
        <v>Tajumulco</v>
      </c>
      <c r="G6652" s="139" t="str">
        <f t="shared" ref="G6652:K6652" si="6816">+G6614</f>
        <v>06</v>
      </c>
      <c r="H6652" t="str">
        <f t="shared" si="6816"/>
        <v>IGE</v>
      </c>
      <c r="I6652" t="str">
        <f t="shared" si="6816"/>
        <v>Índice de Gestión Estratégica</v>
      </c>
      <c r="J6652" t="str">
        <f t="shared" si="6816"/>
        <v>06-05</v>
      </c>
      <c r="K6652" t="str">
        <f t="shared" si="6816"/>
        <v>Acciones para la gestión ordenada del territorio</v>
      </c>
      <c r="L6652" s="150">
        <f>+VLOOKUP($E6652,IGE_2018!$B$8:$Z$347,15,0)</f>
        <v>0.64000000000000024</v>
      </c>
      <c r="M6652" s="142" t="str">
        <f>+VLOOKUP($E6652,IGE_2018!$B$8:$Z$347,16,0)</f>
        <v>Medio alto</v>
      </c>
    </row>
    <row r="6653" spans="1:13" x14ac:dyDescent="0.3">
      <c r="A6653" s="139">
        <f t="shared" si="6799"/>
        <v>175</v>
      </c>
      <c r="B6653" s="148">
        <f t="shared" si="6801"/>
        <v>35</v>
      </c>
      <c r="D6653" s="149" t="str">
        <f>+VLOOKUP($A6653,mUNICIPIOS!$B$4:$F$343,2,0)</f>
        <v>San Marcos</v>
      </c>
      <c r="E6653" s="149">
        <f>+VLOOKUP($A6653,mUNICIPIOS!$B$4:$F$343,3,0)</f>
        <v>1209</v>
      </c>
      <c r="F6653" s="149" t="str">
        <f>+VLOOKUP($A6653,mUNICIPIOS!$B$4:$F$343,4,0)</f>
        <v>Tajumulco</v>
      </c>
      <c r="G6653" s="139" t="str">
        <f t="shared" ref="G6653:K6653" si="6817">+G6615</f>
        <v>06</v>
      </c>
      <c r="H6653" t="str">
        <f t="shared" si="6817"/>
        <v>IGE</v>
      </c>
      <c r="I6653" t="str">
        <f t="shared" si="6817"/>
        <v>Índice de Gestión Estratégica</v>
      </c>
      <c r="J6653" t="str">
        <f t="shared" si="6817"/>
        <v>06-06</v>
      </c>
      <c r="K6653" t="str">
        <f t="shared" si="6817"/>
        <v>Gestión de riesgo en la formulación de proyectos derivados de la planificación operativa anual</v>
      </c>
      <c r="L6653" s="150">
        <f>+VLOOKUP($E6653,IGE_2018!$B$8:$Z$347,18,0)</f>
        <v>0.1</v>
      </c>
      <c r="M6653" s="142" t="str">
        <f>+VLOOKUP($E6653,IGE_2018!$B$8:$Z$347,19,0)</f>
        <v>Bajo</v>
      </c>
    </row>
    <row r="6654" spans="1:13" x14ac:dyDescent="0.3">
      <c r="A6654" s="139">
        <f t="shared" si="6799"/>
        <v>175</v>
      </c>
      <c r="B6654" s="148">
        <f t="shared" si="6801"/>
        <v>36</v>
      </c>
      <c r="D6654" s="149" t="str">
        <f>+VLOOKUP($A6654,mUNICIPIOS!$B$4:$F$343,2,0)</f>
        <v>San Marcos</v>
      </c>
      <c r="E6654" s="149">
        <f>+VLOOKUP($A6654,mUNICIPIOS!$B$4:$F$343,3,0)</f>
        <v>1209</v>
      </c>
      <c r="F6654" s="149" t="str">
        <f>+VLOOKUP($A6654,mUNICIPIOS!$B$4:$F$343,4,0)</f>
        <v>Tajumulco</v>
      </c>
      <c r="G6654" s="139" t="str">
        <f t="shared" ref="G6654:K6654" si="6818">+G6616</f>
        <v>06</v>
      </c>
      <c r="H6654" t="str">
        <f t="shared" si="6818"/>
        <v>IGE</v>
      </c>
      <c r="I6654" t="str">
        <f t="shared" si="6818"/>
        <v>Índice de Gestión Estratégica</v>
      </c>
      <c r="J6654" t="str">
        <f t="shared" si="6818"/>
        <v>06-07</v>
      </c>
      <c r="K6654" t="str">
        <f t="shared" si="6818"/>
        <v>Ingresos por servicios ambientales en relación a los ingresos propios sin regalías</v>
      </c>
      <c r="L6654" s="150">
        <f>+VLOOKUP($E6654,IGE_2018!$B$8:$Z$347,21,0)</f>
        <v>1</v>
      </c>
      <c r="M6654" s="142" t="str">
        <f>+VLOOKUP($E6654,IGE_2018!$B$8:$Z$347,22,0)</f>
        <v>Alto</v>
      </c>
    </row>
    <row r="6655" spans="1:13" x14ac:dyDescent="0.3">
      <c r="A6655" s="139">
        <f t="shared" si="6799"/>
        <v>175</v>
      </c>
      <c r="B6655" s="148">
        <f t="shared" si="6801"/>
        <v>37</v>
      </c>
      <c r="D6655" s="149" t="str">
        <f>+VLOOKUP($A6655,mUNICIPIOS!$B$4:$F$343,2,0)</f>
        <v>San Marcos</v>
      </c>
      <c r="E6655" s="149">
        <f>+VLOOKUP($A6655,mUNICIPIOS!$B$4:$F$343,3,0)</f>
        <v>1209</v>
      </c>
      <c r="F6655" s="149" t="str">
        <f>+VLOOKUP($A6655,mUNICIPIOS!$B$4:$F$343,4,0)</f>
        <v>Tajumulco</v>
      </c>
      <c r="G6655" s="139" t="str">
        <f t="shared" ref="G6655:K6655" si="6819">+G6617</f>
        <v>06</v>
      </c>
      <c r="H6655" t="str">
        <f t="shared" si="6819"/>
        <v>IGE</v>
      </c>
      <c r="I6655" t="str">
        <f t="shared" si="6819"/>
        <v>Índice de Gestión Estratégica</v>
      </c>
      <c r="J6655" t="str">
        <f t="shared" si="6819"/>
        <v>INDICE</v>
      </c>
      <c r="K6655">
        <f t="shared" si="6819"/>
        <v>0</v>
      </c>
      <c r="L6655" s="150">
        <f>+VLOOKUP($E6655,IGE_2018!$B$8:$Z$347,24,0)</f>
        <v>0.39332899110726438</v>
      </c>
      <c r="M6655" s="142" t="str">
        <f>+VLOOKUP($E6655,IGE_2018!$B$8:$Z$347,25,0)</f>
        <v>Medio bajo</v>
      </c>
    </row>
    <row r="6656" spans="1:13" x14ac:dyDescent="0.3">
      <c r="A6656" s="139">
        <f t="shared" si="6799"/>
        <v>175</v>
      </c>
      <c r="B6656" s="148">
        <f t="shared" si="6801"/>
        <v>38</v>
      </c>
      <c r="D6656" s="149" t="str">
        <f>+VLOOKUP($A6656,mUNICIPIOS!$B$4:$F$343,2,0)</f>
        <v>San Marcos</v>
      </c>
      <c r="E6656" s="149">
        <f>+VLOOKUP($A6656,mUNICIPIOS!$B$4:$F$343,3,0)</f>
        <v>1209</v>
      </c>
      <c r="F6656" s="149" t="str">
        <f>+VLOOKUP($A6656,mUNICIPIOS!$B$4:$F$343,4,0)</f>
        <v>Tajumulco</v>
      </c>
      <c r="G6656" s="139" t="str">
        <f t="shared" ref="G6656:K6656" si="6820">+G6618</f>
        <v>RANKING</v>
      </c>
      <c r="H6656" t="str">
        <f t="shared" si="6820"/>
        <v>RGM</v>
      </c>
      <c r="I6656" t="str">
        <f t="shared" si="6820"/>
        <v>Ranking de la Gestión Municipal 2018</v>
      </c>
      <c r="J6656" t="str">
        <f t="shared" si="6820"/>
        <v>RANKING</v>
      </c>
      <c r="K6656">
        <f t="shared" si="6820"/>
        <v>0</v>
      </c>
      <c r="L6656" s="151">
        <f>+VLOOKUP($E6656,Resultados_generales!$C$8:$AE$347,27,0)</f>
        <v>0.40785009884659107</v>
      </c>
      <c r="M6656" t="str">
        <f>+VLOOKUP($E6656,Resultados_generales!$C$8:$AE$347,28,0)</f>
        <v>Medio</v>
      </c>
    </row>
    <row r="6657" spans="1:13" x14ac:dyDescent="0.3">
      <c r="A6657" s="139">
        <f t="shared" si="6799"/>
        <v>176</v>
      </c>
      <c r="B6657" s="148">
        <f t="shared" si="6801"/>
        <v>1</v>
      </c>
      <c r="D6657" s="149" t="str">
        <f>+VLOOKUP($A6657,mUNICIPIOS!$B$4:$F$343,2,0)</f>
        <v>San Marcos</v>
      </c>
      <c r="E6657" s="149">
        <f>+VLOOKUP($A6657,mUNICIPIOS!$B$4:$F$343,3,0)</f>
        <v>1210</v>
      </c>
      <c r="F6657" s="149" t="str">
        <f>+VLOOKUP($A6657,mUNICIPIOS!$B$4:$F$343,4,0)</f>
        <v>Tejutla</v>
      </c>
      <c r="G6657" s="139" t="str">
        <f t="shared" ref="G6657:K6657" si="6821">+G6619</f>
        <v>01</v>
      </c>
      <c r="H6657" t="str">
        <f t="shared" si="6821"/>
        <v>IPC</v>
      </c>
      <c r="I6657" t="str">
        <f t="shared" si="6821"/>
        <v>Índice de Participación Ciudadana</v>
      </c>
      <c r="J6657" t="str">
        <f t="shared" si="6821"/>
        <v>01-01</v>
      </c>
      <c r="K6657" t="str">
        <f t="shared" si="6821"/>
        <v>Número de reuniones del COMUDE en el año de la medición.</v>
      </c>
      <c r="L6657" s="150">
        <f>+VLOOKUP($E6657,IPC_2018!$B$8:$T$347,3,0)</f>
        <v>0.91666666666666663</v>
      </c>
      <c r="M6657" s="142" t="str">
        <f>+VLOOKUP($E6657,IPC_2018!$B$8:$T$347,4,0)</f>
        <v>Alto</v>
      </c>
    </row>
    <row r="6658" spans="1:13" x14ac:dyDescent="0.3">
      <c r="A6658" s="139">
        <f t="shared" si="6799"/>
        <v>176</v>
      </c>
      <c r="B6658" s="148">
        <f t="shared" si="6801"/>
        <v>2</v>
      </c>
      <c r="D6658" s="149" t="str">
        <f>+VLOOKUP($A6658,mUNICIPIOS!$B$4:$F$343,2,0)</f>
        <v>San Marcos</v>
      </c>
      <c r="E6658" s="149">
        <f>+VLOOKUP($A6658,mUNICIPIOS!$B$4:$F$343,3,0)</f>
        <v>1210</v>
      </c>
      <c r="F6658" s="149" t="str">
        <f>+VLOOKUP($A6658,mUNICIPIOS!$B$4:$F$343,4,0)</f>
        <v>Tejutla</v>
      </c>
      <c r="G6658" s="139" t="str">
        <f t="shared" ref="G6658:K6658" si="6822">+G6620</f>
        <v>01</v>
      </c>
      <c r="H6658" t="str">
        <f t="shared" si="6822"/>
        <v>IPC</v>
      </c>
      <c r="I6658" t="str">
        <f t="shared" si="6822"/>
        <v>Índice de Participación Ciudadana</v>
      </c>
      <c r="J6658" t="str">
        <f t="shared" si="6822"/>
        <v>01-02</v>
      </c>
      <c r="K6658" t="str">
        <f t="shared" si="6822"/>
        <v>Participación de Alcaldes, Concejales y Síndicos determinados o designados en el COMUDE</v>
      </c>
      <c r="L6658" s="150">
        <f>+VLOOKUP($E6658,IPC_2018!$B$8:$T$347,6,0)</f>
        <v>0.97727272727272729</v>
      </c>
      <c r="M6658" s="142" t="str">
        <f>+VLOOKUP($E6658,IPC_2018!$B$8:$T$347,7,0)</f>
        <v>Alto</v>
      </c>
    </row>
    <row r="6659" spans="1:13" x14ac:dyDescent="0.3">
      <c r="A6659" s="139">
        <f t="shared" si="6799"/>
        <v>176</v>
      </c>
      <c r="B6659" s="148">
        <f t="shared" si="6801"/>
        <v>3</v>
      </c>
      <c r="D6659" s="149" t="str">
        <f>+VLOOKUP($A6659,mUNICIPIOS!$B$4:$F$343,2,0)</f>
        <v>San Marcos</v>
      </c>
      <c r="E6659" s="149">
        <f>+VLOOKUP($A6659,mUNICIPIOS!$B$4:$F$343,3,0)</f>
        <v>1210</v>
      </c>
      <c r="F6659" s="149" t="str">
        <f>+VLOOKUP($A6659,mUNICIPIOS!$B$4:$F$343,4,0)</f>
        <v>Tejutla</v>
      </c>
      <c r="G6659" s="139" t="str">
        <f t="shared" ref="G6659:K6659" si="6823">+G6621</f>
        <v>01</v>
      </c>
      <c r="H6659" t="str">
        <f t="shared" si="6823"/>
        <v>IPC</v>
      </c>
      <c r="I6659" t="str">
        <f t="shared" si="6823"/>
        <v>Índice de Participación Ciudadana</v>
      </c>
      <c r="J6659" t="str">
        <f t="shared" si="6823"/>
        <v>01-03</v>
      </c>
      <c r="K6659" t="str">
        <f t="shared" si="6823"/>
        <v>Participación  de organizaciones de jóvenes, mujeres, pueblos mayas, xincas, garífunas, y otras organizaciones en el Comude</v>
      </c>
      <c r="L6659" s="150">
        <f>+VLOOKUP($E6659,IPC_2018!$B$8:$T$347,9,0)</f>
        <v>0</v>
      </c>
      <c r="M6659" s="142" t="str">
        <f>+VLOOKUP($E6659,IPC_2018!$B$8:$T$347,10,0)</f>
        <v>Bajo</v>
      </c>
    </row>
    <row r="6660" spans="1:13" x14ac:dyDescent="0.3">
      <c r="A6660" s="139">
        <f t="shared" si="6799"/>
        <v>176</v>
      </c>
      <c r="B6660" s="148">
        <f t="shared" si="6801"/>
        <v>4</v>
      </c>
      <c r="D6660" s="149" t="str">
        <f>+VLOOKUP($A6660,mUNICIPIOS!$B$4:$F$343,2,0)</f>
        <v>San Marcos</v>
      </c>
      <c r="E6660" s="149">
        <f>+VLOOKUP($A6660,mUNICIPIOS!$B$4:$F$343,3,0)</f>
        <v>1210</v>
      </c>
      <c r="F6660" s="149" t="str">
        <f>+VLOOKUP($A6660,mUNICIPIOS!$B$4:$F$343,4,0)</f>
        <v>Tejutla</v>
      </c>
      <c r="G6660" s="139" t="str">
        <f t="shared" ref="G6660:K6660" si="6824">+G6622</f>
        <v>01</v>
      </c>
      <c r="H6660" t="str">
        <f t="shared" si="6824"/>
        <v>IPC</v>
      </c>
      <c r="I6660" t="str">
        <f t="shared" si="6824"/>
        <v>Índice de Participación Ciudadana</v>
      </c>
      <c r="J6660" t="str">
        <f t="shared" si="6824"/>
        <v>01-04</v>
      </c>
      <c r="K6660" t="str">
        <f t="shared" si="6824"/>
        <v>Representatividad territorial del Comude.</v>
      </c>
      <c r="L6660" s="150">
        <f>+VLOOKUP($E6660,IPC_2018!$B$8:$T$347,12,0)</f>
        <v>1</v>
      </c>
      <c r="M6660" s="142" t="str">
        <f>+VLOOKUP($E6660,IPC_2018!$B$8:$T$347,13,0)</f>
        <v>Alto</v>
      </c>
    </row>
    <row r="6661" spans="1:13" x14ac:dyDescent="0.3">
      <c r="A6661" s="139">
        <f t="shared" si="6799"/>
        <v>176</v>
      </c>
      <c r="B6661" s="148">
        <f t="shared" si="6801"/>
        <v>5</v>
      </c>
      <c r="D6661" s="149" t="str">
        <f>+VLOOKUP($A6661,mUNICIPIOS!$B$4:$F$343,2,0)</f>
        <v>San Marcos</v>
      </c>
      <c r="E6661" s="149">
        <f>+VLOOKUP($A6661,mUNICIPIOS!$B$4:$F$343,3,0)</f>
        <v>1210</v>
      </c>
      <c r="F6661" s="149" t="str">
        <f>+VLOOKUP($A6661,mUNICIPIOS!$B$4:$F$343,4,0)</f>
        <v>Tejutla</v>
      </c>
      <c r="G6661" s="139" t="str">
        <f t="shared" ref="G6661:K6661" si="6825">+G6623</f>
        <v>01</v>
      </c>
      <c r="H6661" t="str">
        <f t="shared" si="6825"/>
        <v>IPC</v>
      </c>
      <c r="I6661" t="str">
        <f t="shared" si="6825"/>
        <v>Índice de Participación Ciudadana</v>
      </c>
      <c r="J6661" t="str">
        <f t="shared" si="6825"/>
        <v>01-05</v>
      </c>
      <c r="K6661" t="str">
        <f t="shared" si="6825"/>
        <v>Funcionamiento del Comude</v>
      </c>
      <c r="L6661" s="150">
        <f>+VLOOKUP($E6661,IPC_2018!$B$8:$T$347,15,0)</f>
        <v>0.59520558967386006</v>
      </c>
      <c r="M6661" s="142" t="str">
        <f>+VLOOKUP($E6661,IPC_2018!$B$8:$T$347,16,0)</f>
        <v>Medio</v>
      </c>
    </row>
    <row r="6662" spans="1:13" x14ac:dyDescent="0.3">
      <c r="A6662" s="139">
        <f t="shared" si="6799"/>
        <v>176</v>
      </c>
      <c r="B6662" s="148">
        <f t="shared" si="6801"/>
        <v>6</v>
      </c>
      <c r="D6662" s="149" t="str">
        <f>+VLOOKUP($A6662,mUNICIPIOS!$B$4:$F$343,2,0)</f>
        <v>San Marcos</v>
      </c>
      <c r="E6662" s="149">
        <f>+VLOOKUP($A6662,mUNICIPIOS!$B$4:$F$343,3,0)</f>
        <v>1210</v>
      </c>
      <c r="F6662" s="149" t="str">
        <f>+VLOOKUP($A6662,mUNICIPIOS!$B$4:$F$343,4,0)</f>
        <v>Tejutla</v>
      </c>
      <c r="G6662" s="139" t="str">
        <f t="shared" ref="G6662:K6662" si="6826">+G6624</f>
        <v>01</v>
      </c>
      <c r="H6662" t="str">
        <f t="shared" si="6826"/>
        <v>IPC</v>
      </c>
      <c r="I6662" t="str">
        <f t="shared" si="6826"/>
        <v>Índice de Participación Ciudadana</v>
      </c>
      <c r="J6662" t="str">
        <f t="shared" si="6826"/>
        <v>INDICE</v>
      </c>
      <c r="K6662">
        <f t="shared" si="6826"/>
        <v>0</v>
      </c>
      <c r="L6662" s="150">
        <f>+VLOOKUP($E6662,IPC_2018!$B$8:$T$347,18,0)</f>
        <v>0.75102326269350328</v>
      </c>
      <c r="M6662" s="142" t="str">
        <f>+VLOOKUP($E6662,IPC_2018!$B$8:$T$347,19,0)</f>
        <v>Medio alto</v>
      </c>
    </row>
    <row r="6663" spans="1:13" x14ac:dyDescent="0.3">
      <c r="A6663" s="139">
        <f t="shared" si="6799"/>
        <v>176</v>
      </c>
      <c r="B6663" s="148">
        <f t="shared" si="6801"/>
        <v>7</v>
      </c>
      <c r="D6663" s="149" t="str">
        <f>+VLOOKUP($A6663,mUNICIPIOS!$B$4:$F$343,2,0)</f>
        <v>San Marcos</v>
      </c>
      <c r="E6663" s="149">
        <f>+VLOOKUP($A6663,mUNICIPIOS!$B$4:$F$343,3,0)</f>
        <v>1210</v>
      </c>
      <c r="F6663" s="149" t="str">
        <f>+VLOOKUP($A6663,mUNICIPIOS!$B$4:$F$343,4,0)</f>
        <v>Tejutla</v>
      </c>
      <c r="G6663" s="139" t="str">
        <f t="shared" ref="G6663:K6663" si="6827">+G6625</f>
        <v>02</v>
      </c>
      <c r="H6663" t="str">
        <f t="shared" si="6827"/>
        <v>IIC</v>
      </c>
      <c r="I6663" t="str">
        <f t="shared" si="6827"/>
        <v>Índice de Información a la Ciudadanía</v>
      </c>
      <c r="J6663" t="str">
        <f t="shared" si="6827"/>
        <v>02-01</v>
      </c>
      <c r="K6663" t="str">
        <f t="shared" si="6827"/>
        <v>Rendición de cuentas cuatrimestral y anual al Comude enfocadas en resultados.</v>
      </c>
      <c r="L6663" s="150">
        <f>+VLOOKUP($E6663,IIC_2018!$B$8:$Q$347,3,0)</f>
        <v>1</v>
      </c>
      <c r="M6663" s="142" t="str">
        <f>+VLOOKUP($E6663,IIC_2018!$B$8:$Q$347,4,0)</f>
        <v>Alto</v>
      </c>
    </row>
    <row r="6664" spans="1:13" x14ac:dyDescent="0.3">
      <c r="A6664" s="139">
        <f t="shared" si="6799"/>
        <v>176</v>
      </c>
      <c r="B6664" s="148">
        <f t="shared" si="6801"/>
        <v>8</v>
      </c>
      <c r="D6664" s="149" t="str">
        <f>+VLOOKUP($A6664,mUNICIPIOS!$B$4:$F$343,2,0)</f>
        <v>San Marcos</v>
      </c>
      <c r="E6664" s="149">
        <f>+VLOOKUP($A6664,mUNICIPIOS!$B$4:$F$343,3,0)</f>
        <v>1210</v>
      </c>
      <c r="F6664" s="149" t="str">
        <f>+VLOOKUP($A6664,mUNICIPIOS!$B$4:$F$343,4,0)</f>
        <v>Tejutla</v>
      </c>
      <c r="G6664" s="139" t="str">
        <f t="shared" ref="G6664:K6664" si="6828">+G6626</f>
        <v>02</v>
      </c>
      <c r="H6664" t="str">
        <f t="shared" si="6828"/>
        <v>IIC</v>
      </c>
      <c r="I6664" t="str">
        <f t="shared" si="6828"/>
        <v>Índice de Información a la Ciudadanía</v>
      </c>
      <c r="J6664" t="str">
        <f t="shared" si="6828"/>
        <v>02-02</v>
      </c>
      <c r="K6664" t="str">
        <f t="shared" si="6828"/>
        <v>Información presupuestaria y otra información brindada a la ciudadanía disponible en medios locales de comunicación.</v>
      </c>
      <c r="L6664" s="150">
        <f>+VLOOKUP($E6664,IIC_2018!$B$8:$Q$347,6,0)</f>
        <v>0.75</v>
      </c>
      <c r="M6664" s="142" t="str">
        <f>+VLOOKUP($E6664,IIC_2018!$B$8:$Q$347,7,0)</f>
        <v>Medio alto</v>
      </c>
    </row>
    <row r="6665" spans="1:13" x14ac:dyDescent="0.3">
      <c r="A6665" s="139">
        <f t="shared" si="6799"/>
        <v>176</v>
      </c>
      <c r="B6665" s="148">
        <f t="shared" si="6801"/>
        <v>9</v>
      </c>
      <c r="D6665" s="149" t="str">
        <f>+VLOOKUP($A6665,mUNICIPIOS!$B$4:$F$343,2,0)</f>
        <v>San Marcos</v>
      </c>
      <c r="E6665" s="149">
        <f>+VLOOKUP($A6665,mUNICIPIOS!$B$4:$F$343,3,0)</f>
        <v>1210</v>
      </c>
      <c r="F6665" s="149" t="str">
        <f>+VLOOKUP($A6665,mUNICIPIOS!$B$4:$F$343,4,0)</f>
        <v>Tejutla</v>
      </c>
      <c r="G6665" s="139" t="str">
        <f t="shared" ref="G6665:K6665" si="6829">+G6627</f>
        <v>02</v>
      </c>
      <c r="H6665" t="str">
        <f t="shared" si="6829"/>
        <v>IIC</v>
      </c>
      <c r="I6665" t="str">
        <f t="shared" si="6829"/>
        <v>Índice de Información a la Ciudadanía</v>
      </c>
      <c r="J6665" t="str">
        <f t="shared" si="6829"/>
        <v>02-03</v>
      </c>
      <c r="K6665" t="str">
        <f t="shared" si="6829"/>
        <v>Información pública de oficio actualizada y disponible de acuerdo a la LAIP y uso de internet.</v>
      </c>
      <c r="L6665" s="150">
        <f>+VLOOKUP($E6665,IIC_2018!$B$8:$Q$347,9,0)</f>
        <v>0.88</v>
      </c>
      <c r="M6665" s="142" t="str">
        <f>+VLOOKUP($E6665,IIC_2018!$B$8:$Q$347,10,0)</f>
        <v>Alto</v>
      </c>
    </row>
    <row r="6666" spans="1:13" x14ac:dyDescent="0.3">
      <c r="A6666" s="139">
        <f t="shared" si="6799"/>
        <v>176</v>
      </c>
      <c r="B6666" s="148">
        <f t="shared" si="6801"/>
        <v>10</v>
      </c>
      <c r="D6666" s="149" t="str">
        <f>+VLOOKUP($A6666,mUNICIPIOS!$B$4:$F$343,2,0)</f>
        <v>San Marcos</v>
      </c>
      <c r="E6666" s="149">
        <f>+VLOOKUP($A6666,mUNICIPIOS!$B$4:$F$343,3,0)</f>
        <v>1210</v>
      </c>
      <c r="F6666" s="149" t="str">
        <f>+VLOOKUP($A6666,mUNICIPIOS!$B$4:$F$343,4,0)</f>
        <v>Tejutla</v>
      </c>
      <c r="G6666" s="139" t="str">
        <f t="shared" ref="G6666:K6666" si="6830">+G6628</f>
        <v>02</v>
      </c>
      <c r="H6666" t="str">
        <f t="shared" si="6830"/>
        <v>IIC</v>
      </c>
      <c r="I6666" t="str">
        <f t="shared" si="6830"/>
        <v>Índice de Información a la Ciudadanía</v>
      </c>
      <c r="J6666" t="str">
        <f t="shared" si="6830"/>
        <v>02-04</v>
      </c>
      <c r="K6666" t="str">
        <f t="shared" si="6830"/>
        <v>Relación del monto contratado por medio de Guate compras con el total del presupuesto de egresos vigente.</v>
      </c>
      <c r="L6666" s="150">
        <f>+VLOOKUP($E6666,IIC_2018!$B$8:$Q$347,12,0)</f>
        <v>0.59235705664129434</v>
      </c>
      <c r="M6666" s="142" t="str">
        <f>+VLOOKUP($E6666,IIC_2018!$B$8:$Q$347,13,0)</f>
        <v>Medio</v>
      </c>
    </row>
    <row r="6667" spans="1:13" x14ac:dyDescent="0.3">
      <c r="A6667" s="139">
        <f t="shared" si="6799"/>
        <v>176</v>
      </c>
      <c r="B6667" s="148">
        <f t="shared" si="6801"/>
        <v>11</v>
      </c>
      <c r="D6667" s="149" t="str">
        <f>+VLOOKUP($A6667,mUNICIPIOS!$B$4:$F$343,2,0)</f>
        <v>San Marcos</v>
      </c>
      <c r="E6667" s="149">
        <f>+VLOOKUP($A6667,mUNICIPIOS!$B$4:$F$343,3,0)</f>
        <v>1210</v>
      </c>
      <c r="F6667" s="149" t="str">
        <f>+VLOOKUP($A6667,mUNICIPIOS!$B$4:$F$343,4,0)</f>
        <v>Tejutla</v>
      </c>
      <c r="G6667" s="139" t="str">
        <f t="shared" ref="G6667:K6667" si="6831">+G6629</f>
        <v>02</v>
      </c>
      <c r="H6667" t="str">
        <f t="shared" si="6831"/>
        <v>IIC</v>
      </c>
      <c r="I6667" t="str">
        <f t="shared" si="6831"/>
        <v>Índice de Información a la Ciudadanía</v>
      </c>
      <c r="J6667" t="str">
        <f t="shared" si="6831"/>
        <v>INDICE</v>
      </c>
      <c r="K6667">
        <f t="shared" si="6831"/>
        <v>0</v>
      </c>
      <c r="L6667" s="150">
        <f>+VLOOKUP($E6667,IIC_2018!$B$8:$Q$347,15,0)</f>
        <v>0.8055892641603235</v>
      </c>
      <c r="M6667" s="142" t="str">
        <f>+VLOOKUP($E6667,IIC_2018!$B$8:$Q$347,16,0)</f>
        <v>Alto</v>
      </c>
    </row>
    <row r="6668" spans="1:13" x14ac:dyDescent="0.3">
      <c r="A6668" s="139">
        <f t="shared" si="6799"/>
        <v>176</v>
      </c>
      <c r="B6668" s="148">
        <f t="shared" si="6801"/>
        <v>12</v>
      </c>
      <c r="D6668" s="149" t="str">
        <f>+VLOOKUP($A6668,mUNICIPIOS!$B$4:$F$343,2,0)</f>
        <v>San Marcos</v>
      </c>
      <c r="E6668" s="149">
        <f>+VLOOKUP($A6668,mUNICIPIOS!$B$4:$F$343,3,0)</f>
        <v>1210</v>
      </c>
      <c r="F6668" s="149" t="str">
        <f>+VLOOKUP($A6668,mUNICIPIOS!$B$4:$F$343,4,0)</f>
        <v>Tejutla</v>
      </c>
      <c r="G6668" s="139" t="str">
        <f t="shared" ref="G6668:K6668" si="6832">+G6630</f>
        <v>03</v>
      </c>
      <c r="H6668" t="str">
        <f t="shared" si="6832"/>
        <v>ISP</v>
      </c>
      <c r="I6668" t="str">
        <f t="shared" si="6832"/>
        <v>Índice de Servicios Públicos</v>
      </c>
      <c r="J6668" t="str">
        <f t="shared" si="6832"/>
        <v>03-01</v>
      </c>
      <c r="K6668" t="str">
        <f t="shared" si="6832"/>
        <v>Cobertura del servicio público de agua</v>
      </c>
      <c r="L6668" s="150">
        <f>+VLOOKUP($E6668,ISP_2018!$B$8:$T$347,3,0)</f>
        <v>0.15574630424415833</v>
      </c>
      <c r="M6668" s="142" t="str">
        <f>+VLOOKUP($E6668,ISP_2018!$B$8:$T$347,4,0)</f>
        <v>Bajo</v>
      </c>
    </row>
    <row r="6669" spans="1:13" x14ac:dyDescent="0.3">
      <c r="A6669" s="139">
        <f t="shared" si="6799"/>
        <v>176</v>
      </c>
      <c r="B6669" s="148">
        <f t="shared" si="6801"/>
        <v>13</v>
      </c>
      <c r="D6669" s="149" t="str">
        <f>+VLOOKUP($A6669,mUNICIPIOS!$B$4:$F$343,2,0)</f>
        <v>San Marcos</v>
      </c>
      <c r="E6669" s="149">
        <f>+VLOOKUP($A6669,mUNICIPIOS!$B$4:$F$343,3,0)</f>
        <v>1210</v>
      </c>
      <c r="F6669" s="149" t="str">
        <f>+VLOOKUP($A6669,mUNICIPIOS!$B$4:$F$343,4,0)</f>
        <v>Tejutla</v>
      </c>
      <c r="G6669" s="139" t="str">
        <f t="shared" ref="G6669:K6669" si="6833">+G6631</f>
        <v>03</v>
      </c>
      <c r="H6669" t="str">
        <f t="shared" si="6833"/>
        <v>ISP</v>
      </c>
      <c r="I6669" t="str">
        <f t="shared" si="6833"/>
        <v>Índice de Servicios Públicos</v>
      </c>
      <c r="J6669" t="str">
        <f t="shared" si="6833"/>
        <v>03-02</v>
      </c>
      <c r="K6669" t="str">
        <f t="shared" si="6833"/>
        <v>Control de la calidad del servicio público de agua</v>
      </c>
      <c r="L6669" s="150">
        <f>+VLOOKUP($E6669,ISP_2018!$B$8:$T$347,6,0)</f>
        <v>0.42867647058823527</v>
      </c>
      <c r="M6669" s="142" t="str">
        <f>+VLOOKUP($E6669,ISP_2018!$B$8:$T$347,7,0)</f>
        <v>Medio</v>
      </c>
    </row>
    <row r="6670" spans="1:13" x14ac:dyDescent="0.3">
      <c r="A6670" s="139">
        <f t="shared" si="6799"/>
        <v>176</v>
      </c>
      <c r="B6670" s="148">
        <f t="shared" si="6801"/>
        <v>14</v>
      </c>
      <c r="D6670" s="149" t="str">
        <f>+VLOOKUP($A6670,mUNICIPIOS!$B$4:$F$343,2,0)</f>
        <v>San Marcos</v>
      </c>
      <c r="E6670" s="149">
        <f>+VLOOKUP($A6670,mUNICIPIOS!$B$4:$F$343,3,0)</f>
        <v>1210</v>
      </c>
      <c r="F6670" s="149" t="str">
        <f>+VLOOKUP($A6670,mUNICIPIOS!$B$4:$F$343,4,0)</f>
        <v>Tejutla</v>
      </c>
      <c r="G6670" s="139" t="str">
        <f t="shared" ref="G6670:K6670" si="6834">+G6632</f>
        <v>03</v>
      </c>
      <c r="H6670" t="str">
        <f t="shared" si="6834"/>
        <v>ISP</v>
      </c>
      <c r="I6670" t="str">
        <f t="shared" si="6834"/>
        <v>Índice de Servicios Públicos</v>
      </c>
      <c r="J6670" t="str">
        <f t="shared" si="6834"/>
        <v>03-03</v>
      </c>
      <c r="K6670" t="str">
        <f t="shared" si="6834"/>
        <v>Disposición  y tratamiento  de aguas residuales</v>
      </c>
      <c r="L6670" s="150">
        <f>+VLOOKUP($E6670,ISP_2018!$B$8:$T$347,9,0)</f>
        <v>0.56925305482067623</v>
      </c>
      <c r="M6670" s="142" t="str">
        <f>+VLOOKUP($E6670,ISP_2018!$B$8:$T$347,10,0)</f>
        <v>Medio</v>
      </c>
    </row>
    <row r="6671" spans="1:13" x14ac:dyDescent="0.3">
      <c r="A6671" s="139">
        <f t="shared" si="6799"/>
        <v>176</v>
      </c>
      <c r="B6671" s="148">
        <f t="shared" si="6801"/>
        <v>15</v>
      </c>
      <c r="D6671" s="149" t="str">
        <f>+VLOOKUP($A6671,mUNICIPIOS!$B$4:$F$343,2,0)</f>
        <v>San Marcos</v>
      </c>
      <c r="E6671" s="149">
        <f>+VLOOKUP($A6671,mUNICIPIOS!$B$4:$F$343,3,0)</f>
        <v>1210</v>
      </c>
      <c r="F6671" s="149" t="str">
        <f>+VLOOKUP($A6671,mUNICIPIOS!$B$4:$F$343,4,0)</f>
        <v>Tejutla</v>
      </c>
      <c r="G6671" s="139" t="str">
        <f t="shared" ref="G6671:K6671" si="6835">+G6633</f>
        <v>03</v>
      </c>
      <c r="H6671" t="str">
        <f t="shared" si="6835"/>
        <v>ISP</v>
      </c>
      <c r="I6671" t="str">
        <f t="shared" si="6835"/>
        <v>Índice de Servicios Públicos</v>
      </c>
      <c r="J6671" t="str">
        <f t="shared" si="6835"/>
        <v>03-04</v>
      </c>
      <c r="K6671" t="str">
        <f t="shared" si="6835"/>
        <v>Gestión y manejo de los residuos y desechos sólidos</v>
      </c>
      <c r="L6671" s="150">
        <f>+VLOOKUP($E6671,ISP_2018!$B$8:$T$347,12,0)</f>
        <v>0.35226095216932685</v>
      </c>
      <c r="M6671" s="142" t="str">
        <f>+VLOOKUP($E6671,ISP_2018!$B$8:$T$347,13,0)</f>
        <v>Medio bajo</v>
      </c>
    </row>
    <row r="6672" spans="1:13" x14ac:dyDescent="0.3">
      <c r="A6672" s="139">
        <f t="shared" si="6799"/>
        <v>176</v>
      </c>
      <c r="B6672" s="148">
        <f t="shared" si="6801"/>
        <v>16</v>
      </c>
      <c r="D6672" s="149" t="str">
        <f>+VLOOKUP($A6672,mUNICIPIOS!$B$4:$F$343,2,0)</f>
        <v>San Marcos</v>
      </c>
      <c r="E6672" s="149">
        <f>+VLOOKUP($A6672,mUNICIPIOS!$B$4:$F$343,3,0)</f>
        <v>1210</v>
      </c>
      <c r="F6672" s="149" t="str">
        <f>+VLOOKUP($A6672,mUNICIPIOS!$B$4:$F$343,4,0)</f>
        <v>Tejutla</v>
      </c>
      <c r="G6672" s="139" t="str">
        <f t="shared" ref="G6672:K6672" si="6836">+G6634</f>
        <v>03</v>
      </c>
      <c r="H6672" t="str">
        <f t="shared" si="6836"/>
        <v>ISP</v>
      </c>
      <c r="I6672" t="str">
        <f t="shared" si="6836"/>
        <v>Índice de Servicios Públicos</v>
      </c>
      <c r="J6672" t="str">
        <f t="shared" si="6836"/>
        <v>03-05</v>
      </c>
      <c r="K6672" t="str">
        <f t="shared" si="6836"/>
        <v>Gestión de servicios públicos municipales</v>
      </c>
      <c r="L6672" s="150">
        <f>+VLOOKUP($E6672,ISP_2018!$B$8:$T$347,15,0)</f>
        <v>0.40322580645161288</v>
      </c>
      <c r="M6672" s="142" t="str">
        <f>+VLOOKUP($E6672,ISP_2018!$B$8:$T$347,16,0)</f>
        <v>Medio</v>
      </c>
    </row>
    <row r="6673" spans="1:13" x14ac:dyDescent="0.3">
      <c r="A6673" s="139">
        <f t="shared" si="6799"/>
        <v>176</v>
      </c>
      <c r="B6673" s="148">
        <f t="shared" si="6801"/>
        <v>17</v>
      </c>
      <c r="D6673" s="149" t="str">
        <f>+VLOOKUP($A6673,mUNICIPIOS!$B$4:$F$343,2,0)</f>
        <v>San Marcos</v>
      </c>
      <c r="E6673" s="149">
        <f>+VLOOKUP($A6673,mUNICIPIOS!$B$4:$F$343,3,0)</f>
        <v>1210</v>
      </c>
      <c r="F6673" s="149" t="str">
        <f>+VLOOKUP($A6673,mUNICIPIOS!$B$4:$F$343,4,0)</f>
        <v>Tejutla</v>
      </c>
      <c r="G6673" s="139" t="str">
        <f t="shared" ref="G6673:K6673" si="6837">+G6635</f>
        <v>03</v>
      </c>
      <c r="H6673" t="str">
        <f t="shared" si="6837"/>
        <v>ISP</v>
      </c>
      <c r="I6673" t="str">
        <f t="shared" si="6837"/>
        <v>Índice de Servicios Públicos</v>
      </c>
      <c r="J6673" t="str">
        <f t="shared" si="6837"/>
        <v>INDICE</v>
      </c>
      <c r="K6673">
        <f t="shared" si="6837"/>
        <v>0</v>
      </c>
      <c r="L6673" s="150">
        <f>+VLOOKUP($E6673,ISP_2018!$B$8:$T$347,18,0)</f>
        <v>0.40912553428920961</v>
      </c>
      <c r="M6673" s="142" t="str">
        <f>+VLOOKUP($E6673,ISP_2018!$B$8:$T$347,19,0)</f>
        <v>Medio</v>
      </c>
    </row>
    <row r="6674" spans="1:13" x14ac:dyDescent="0.3">
      <c r="A6674" s="139">
        <f t="shared" si="6799"/>
        <v>176</v>
      </c>
      <c r="B6674" s="148">
        <f t="shared" si="6801"/>
        <v>18</v>
      </c>
      <c r="D6674" s="149" t="str">
        <f>+VLOOKUP($A6674,mUNICIPIOS!$B$4:$F$343,2,0)</f>
        <v>San Marcos</v>
      </c>
      <c r="E6674" s="149">
        <f>+VLOOKUP($A6674,mUNICIPIOS!$B$4:$F$343,3,0)</f>
        <v>1210</v>
      </c>
      <c r="F6674" s="149" t="str">
        <f>+VLOOKUP($A6674,mUNICIPIOS!$B$4:$F$343,4,0)</f>
        <v>Tejutla</v>
      </c>
      <c r="G6674" s="139" t="str">
        <f t="shared" ref="G6674:K6674" si="6838">+G6636</f>
        <v>04</v>
      </c>
      <c r="H6674" t="str">
        <f t="shared" si="6838"/>
        <v>IGA</v>
      </c>
      <c r="I6674" t="str">
        <f t="shared" si="6838"/>
        <v>Índice de Gestión Administrativa</v>
      </c>
      <c r="J6674" t="str">
        <f t="shared" si="6838"/>
        <v>04-01</v>
      </c>
      <c r="K6674" t="str">
        <f t="shared" si="6838"/>
        <v>Existencia de elementos de atención municipal orientada al vecino</v>
      </c>
      <c r="L6674" s="150">
        <f>+VLOOKUP($E6674,IGA_2018!$B$8:$N$347,3,0)</f>
        <v>0.5</v>
      </c>
      <c r="M6674" s="142" t="str">
        <f>+VLOOKUP($E6674,IGA_2018!$B$8:$N$347,4,0)</f>
        <v>Medio</v>
      </c>
    </row>
    <row r="6675" spans="1:13" x14ac:dyDescent="0.3">
      <c r="A6675" s="139">
        <f t="shared" si="6799"/>
        <v>176</v>
      </c>
      <c r="B6675" s="148">
        <f t="shared" si="6801"/>
        <v>19</v>
      </c>
      <c r="D6675" s="149" t="str">
        <f>+VLOOKUP($A6675,mUNICIPIOS!$B$4:$F$343,2,0)</f>
        <v>San Marcos</v>
      </c>
      <c r="E6675" s="149">
        <f>+VLOOKUP($A6675,mUNICIPIOS!$B$4:$F$343,3,0)</f>
        <v>1210</v>
      </c>
      <c r="F6675" s="149" t="str">
        <f>+VLOOKUP($A6675,mUNICIPIOS!$B$4:$F$343,4,0)</f>
        <v>Tejutla</v>
      </c>
      <c r="G6675" s="139" t="str">
        <f t="shared" ref="G6675:K6675" si="6839">+G6637</f>
        <v>04</v>
      </c>
      <c r="H6675" t="str">
        <f t="shared" si="6839"/>
        <v>IGA</v>
      </c>
      <c r="I6675" t="str">
        <f t="shared" si="6839"/>
        <v>Índice de Gestión Administrativa</v>
      </c>
      <c r="J6675" t="str">
        <f t="shared" si="6839"/>
        <v>04-02</v>
      </c>
      <c r="K6675" t="str">
        <f t="shared" si="6839"/>
        <v>Gestión del recurso humano.</v>
      </c>
      <c r="L6675" s="150">
        <f>+VLOOKUP($E6675,IGA_2018!$B$8:$N$347,6,0)</f>
        <v>0.63822116043199784</v>
      </c>
      <c r="M6675" s="142" t="str">
        <f>+VLOOKUP($E6675,IGA_2018!$B$8:$N$347,7,0)</f>
        <v>Medio alto</v>
      </c>
    </row>
    <row r="6676" spans="1:13" x14ac:dyDescent="0.3">
      <c r="A6676" s="139">
        <f t="shared" si="6799"/>
        <v>176</v>
      </c>
      <c r="B6676" s="148">
        <f t="shared" si="6801"/>
        <v>20</v>
      </c>
      <c r="D6676" s="149" t="str">
        <f>+VLOOKUP($A6676,mUNICIPIOS!$B$4:$F$343,2,0)</f>
        <v>San Marcos</v>
      </c>
      <c r="E6676" s="149">
        <f>+VLOOKUP($A6676,mUNICIPIOS!$B$4:$F$343,3,0)</f>
        <v>1210</v>
      </c>
      <c r="F6676" s="149" t="str">
        <f>+VLOOKUP($A6676,mUNICIPIOS!$B$4:$F$343,4,0)</f>
        <v>Tejutla</v>
      </c>
      <c r="G6676" s="139" t="str">
        <f t="shared" ref="G6676:K6676" si="6840">+G6638</f>
        <v>04</v>
      </c>
      <c r="H6676" t="str">
        <f t="shared" si="6840"/>
        <v>IGA</v>
      </c>
      <c r="I6676" t="str">
        <f t="shared" si="6840"/>
        <v>Índice de Gestión Administrativa</v>
      </c>
      <c r="J6676" t="str">
        <f t="shared" si="6840"/>
        <v>04-03</v>
      </c>
      <c r="K6676" t="str">
        <f t="shared" si="6840"/>
        <v>Existencia de oficinas municipales con instrumentos de gestión.</v>
      </c>
      <c r="L6676" s="150">
        <f>+VLOOKUP($E6676,IGA_2018!$B$8:$N$347,9,0)</f>
        <v>0.87548701298701304</v>
      </c>
      <c r="M6676" s="142" t="str">
        <f>+VLOOKUP($E6676,IGA_2018!$B$8:$N$347,10,0)</f>
        <v>Alto</v>
      </c>
    </row>
    <row r="6677" spans="1:13" x14ac:dyDescent="0.3">
      <c r="A6677" s="139">
        <f t="shared" si="6799"/>
        <v>176</v>
      </c>
      <c r="B6677" s="148">
        <f t="shared" si="6801"/>
        <v>21</v>
      </c>
      <c r="D6677" s="149" t="str">
        <f>+VLOOKUP($A6677,mUNICIPIOS!$B$4:$F$343,2,0)</f>
        <v>San Marcos</v>
      </c>
      <c r="E6677" s="149">
        <f>+VLOOKUP($A6677,mUNICIPIOS!$B$4:$F$343,3,0)</f>
        <v>1210</v>
      </c>
      <c r="F6677" s="149" t="str">
        <f>+VLOOKUP($A6677,mUNICIPIOS!$B$4:$F$343,4,0)</f>
        <v>Tejutla</v>
      </c>
      <c r="G6677" s="139" t="str">
        <f t="shared" ref="G6677:K6677" si="6841">+G6639</f>
        <v>04</v>
      </c>
      <c r="H6677" t="str">
        <f t="shared" si="6841"/>
        <v>IGA</v>
      </c>
      <c r="I6677" t="str">
        <f t="shared" si="6841"/>
        <v>Índice de Gestión Administrativa</v>
      </c>
      <c r="J6677" t="str">
        <f t="shared" si="6841"/>
        <v>INDICE</v>
      </c>
      <c r="K6677">
        <f t="shared" si="6841"/>
        <v>0</v>
      </c>
      <c r="L6677" s="150">
        <f>+VLOOKUP($E6677,IGA_2018!$B$8:$N$347,12,0)</f>
        <v>0.67979786069665371</v>
      </c>
      <c r="M6677" s="142" t="str">
        <f>+VLOOKUP($E6677,IGA_2018!$B$8:$N$347,13,0)</f>
        <v>Medio alto</v>
      </c>
    </row>
    <row r="6678" spans="1:13" x14ac:dyDescent="0.3">
      <c r="A6678" s="139">
        <f t="shared" si="6799"/>
        <v>176</v>
      </c>
      <c r="B6678" s="148">
        <f t="shared" si="6801"/>
        <v>22</v>
      </c>
      <c r="D6678" s="149" t="str">
        <f>+VLOOKUP($A6678,mUNICIPIOS!$B$4:$F$343,2,0)</f>
        <v>San Marcos</v>
      </c>
      <c r="E6678" s="149">
        <f>+VLOOKUP($A6678,mUNICIPIOS!$B$4:$F$343,3,0)</f>
        <v>1210</v>
      </c>
      <c r="F6678" s="149" t="str">
        <f>+VLOOKUP($A6678,mUNICIPIOS!$B$4:$F$343,4,0)</f>
        <v>Tejutla</v>
      </c>
      <c r="G6678" s="139" t="str">
        <f t="shared" ref="G6678:K6678" si="6842">+G6640</f>
        <v>05</v>
      </c>
      <c r="H6678" t="str">
        <f t="shared" si="6842"/>
        <v>IGF</v>
      </c>
      <c r="I6678" t="str">
        <f t="shared" si="6842"/>
        <v>Índice de Gestión Financiera</v>
      </c>
      <c r="J6678" t="str">
        <f t="shared" si="6842"/>
        <v>05-01</v>
      </c>
      <c r="K6678" t="str">
        <f t="shared" si="6842"/>
        <v>Autonomía financiera municipal</v>
      </c>
      <c r="L6678" s="150">
        <f>+VLOOKUP($E6678,IGF_2018!$B$8:$Z$347,3,0)</f>
        <v>0.14730772607309764</v>
      </c>
      <c r="M6678" s="142" t="str">
        <f>+VLOOKUP($E6678,IGF_2018!$B$8:$Z$347,4,0)</f>
        <v>Bajo</v>
      </c>
    </row>
    <row r="6679" spans="1:13" x14ac:dyDescent="0.3">
      <c r="A6679" s="139">
        <f t="shared" si="6799"/>
        <v>176</v>
      </c>
      <c r="B6679" s="148">
        <f t="shared" si="6801"/>
        <v>23</v>
      </c>
      <c r="D6679" s="149" t="str">
        <f>+VLOOKUP($A6679,mUNICIPIOS!$B$4:$F$343,2,0)</f>
        <v>San Marcos</v>
      </c>
      <c r="E6679" s="149">
        <f>+VLOOKUP($A6679,mUNICIPIOS!$B$4:$F$343,3,0)</f>
        <v>1210</v>
      </c>
      <c r="F6679" s="149" t="str">
        <f>+VLOOKUP($A6679,mUNICIPIOS!$B$4:$F$343,4,0)</f>
        <v>Tejutla</v>
      </c>
      <c r="G6679" s="139" t="str">
        <f t="shared" ref="G6679:K6679" si="6843">+G6641</f>
        <v>05</v>
      </c>
      <c r="H6679" t="str">
        <f t="shared" si="6843"/>
        <v>IGF</v>
      </c>
      <c r="I6679" t="str">
        <f t="shared" si="6843"/>
        <v>Índice de Gestión Financiera</v>
      </c>
      <c r="J6679" t="str">
        <f t="shared" si="6843"/>
        <v>05-02</v>
      </c>
      <c r="K6679" t="str">
        <f t="shared" si="6843"/>
        <v xml:space="preserve">Ingresos propios por habitante -sin regalías- </v>
      </c>
      <c r="L6679" s="150">
        <f>+VLOOKUP($E6679,IGF_2018!$B$8:$Z$347,6,0)</f>
        <v>6.199521659209499E-2</v>
      </c>
      <c r="M6679" s="142" t="str">
        <f>+VLOOKUP($E6679,IGF_2018!$B$8:$Z$347,7,0)</f>
        <v>Bajo</v>
      </c>
    </row>
    <row r="6680" spans="1:13" x14ac:dyDescent="0.3">
      <c r="A6680" s="139">
        <f t="shared" si="6799"/>
        <v>176</v>
      </c>
      <c r="B6680" s="148">
        <f t="shared" si="6801"/>
        <v>24</v>
      </c>
      <c r="D6680" s="149" t="str">
        <f>+VLOOKUP($A6680,mUNICIPIOS!$B$4:$F$343,2,0)</f>
        <v>San Marcos</v>
      </c>
      <c r="E6680" s="149">
        <f>+VLOOKUP($A6680,mUNICIPIOS!$B$4:$F$343,3,0)</f>
        <v>1210</v>
      </c>
      <c r="F6680" s="149" t="str">
        <f>+VLOOKUP($A6680,mUNICIPIOS!$B$4:$F$343,4,0)</f>
        <v>Tejutla</v>
      </c>
      <c r="G6680" s="139" t="str">
        <f t="shared" ref="G6680:K6680" si="6844">+G6642</f>
        <v>05</v>
      </c>
      <c r="H6680" t="str">
        <f t="shared" si="6844"/>
        <v>IGF</v>
      </c>
      <c r="I6680" t="str">
        <f t="shared" si="6844"/>
        <v>Índice de Gestión Financiera</v>
      </c>
      <c r="J6680" t="str">
        <f t="shared" si="6844"/>
        <v>05-03</v>
      </c>
      <c r="K6680" t="str">
        <f t="shared" si="6844"/>
        <v>Ingresos del IUSI en relación a los ingresos propios -sin regalías-</v>
      </c>
      <c r="L6680" s="150">
        <f>+VLOOKUP($E6680,IGF_2018!$B$8:$Z$347,9,0)</f>
        <v>2.3715811658341801E-2</v>
      </c>
      <c r="M6680" s="142" t="str">
        <f>+VLOOKUP($E6680,IGF_2018!$B$8:$Z$347,10,0)</f>
        <v>Bajo</v>
      </c>
    </row>
    <row r="6681" spans="1:13" x14ac:dyDescent="0.3">
      <c r="A6681" s="139">
        <f t="shared" si="6799"/>
        <v>176</v>
      </c>
      <c r="B6681" s="148">
        <f t="shared" si="6801"/>
        <v>25</v>
      </c>
      <c r="D6681" s="149" t="str">
        <f>+VLOOKUP($A6681,mUNICIPIOS!$B$4:$F$343,2,0)</f>
        <v>San Marcos</v>
      </c>
      <c r="E6681" s="149">
        <f>+VLOOKUP($A6681,mUNICIPIOS!$B$4:$F$343,3,0)</f>
        <v>1210</v>
      </c>
      <c r="F6681" s="149" t="str">
        <f>+VLOOKUP($A6681,mUNICIPIOS!$B$4:$F$343,4,0)</f>
        <v>Tejutla</v>
      </c>
      <c r="G6681" s="139" t="str">
        <f t="shared" ref="G6681:K6681" si="6845">+G6643</f>
        <v>05</v>
      </c>
      <c r="H6681" t="str">
        <f t="shared" si="6845"/>
        <v>IGF</v>
      </c>
      <c r="I6681" t="str">
        <f t="shared" si="6845"/>
        <v>Índice de Gestión Financiera</v>
      </c>
      <c r="J6681" t="str">
        <f t="shared" si="6845"/>
        <v>05-04</v>
      </c>
      <c r="K6681" t="str">
        <f t="shared" si="6845"/>
        <v>Inversión anual en capital fijo por habitante</v>
      </c>
      <c r="L6681" s="150">
        <f>+VLOOKUP($E6681,IGF_2018!$B$8:$Z$347,12,0)</f>
        <v>8.4628560011658582E-2</v>
      </c>
      <c r="M6681" s="142" t="str">
        <f>+VLOOKUP($E6681,IGF_2018!$B$8:$Z$347,13,0)</f>
        <v>Bajo</v>
      </c>
    </row>
    <row r="6682" spans="1:13" x14ac:dyDescent="0.3">
      <c r="A6682" s="139">
        <f t="shared" si="6799"/>
        <v>176</v>
      </c>
      <c r="B6682" s="148">
        <f t="shared" si="6801"/>
        <v>26</v>
      </c>
      <c r="D6682" s="149" t="str">
        <f>+VLOOKUP($A6682,mUNICIPIOS!$B$4:$F$343,2,0)</f>
        <v>San Marcos</v>
      </c>
      <c r="E6682" s="149">
        <f>+VLOOKUP($A6682,mUNICIPIOS!$B$4:$F$343,3,0)</f>
        <v>1210</v>
      </c>
      <c r="F6682" s="149" t="str">
        <f>+VLOOKUP($A6682,mUNICIPIOS!$B$4:$F$343,4,0)</f>
        <v>Tejutla</v>
      </c>
      <c r="G6682" s="139" t="str">
        <f t="shared" ref="G6682:K6682" si="6846">+G6644</f>
        <v>05</v>
      </c>
      <c r="H6682" t="str">
        <f t="shared" si="6846"/>
        <v>IGF</v>
      </c>
      <c r="I6682" t="str">
        <f t="shared" si="6846"/>
        <v>Índice de Gestión Financiera</v>
      </c>
      <c r="J6682" t="str">
        <f t="shared" si="6846"/>
        <v>05-05</v>
      </c>
      <c r="K6682" t="str">
        <f t="shared" si="6846"/>
        <v>Inversión anual en capital fijo con recursos percibidos por ingresos propios</v>
      </c>
      <c r="L6682" s="150">
        <f>+VLOOKUP($E6682,IGF_2018!$B$8:$Z$347,15,0)</f>
        <v>0</v>
      </c>
      <c r="M6682" s="142" t="str">
        <f>+VLOOKUP($E6682,IGF_2018!$B$8:$Z$347,16,0)</f>
        <v>Bajo</v>
      </c>
    </row>
    <row r="6683" spans="1:13" x14ac:dyDescent="0.3">
      <c r="A6683" s="139">
        <f t="shared" si="6799"/>
        <v>176</v>
      </c>
      <c r="B6683" s="148">
        <f t="shared" si="6801"/>
        <v>27</v>
      </c>
      <c r="D6683" s="149" t="str">
        <f>+VLOOKUP($A6683,mUNICIPIOS!$B$4:$F$343,2,0)</f>
        <v>San Marcos</v>
      </c>
      <c r="E6683" s="149">
        <f>+VLOOKUP($A6683,mUNICIPIOS!$B$4:$F$343,3,0)</f>
        <v>1210</v>
      </c>
      <c r="F6683" s="149" t="str">
        <f>+VLOOKUP($A6683,mUNICIPIOS!$B$4:$F$343,4,0)</f>
        <v>Tejutla</v>
      </c>
      <c r="G6683" s="139" t="str">
        <f t="shared" ref="G6683:K6683" si="6847">+G6645</f>
        <v>05</v>
      </c>
      <c r="H6683" t="str">
        <f t="shared" si="6847"/>
        <v>IGF</v>
      </c>
      <c r="I6683" t="str">
        <f t="shared" si="6847"/>
        <v>Índice de Gestión Financiera</v>
      </c>
      <c r="J6683" t="str">
        <f t="shared" si="6847"/>
        <v>05-06</v>
      </c>
      <c r="K6683" t="str">
        <f t="shared" si="6847"/>
        <v xml:space="preserve">Inversión anual en capital fijo con recursos percibidos por transferencias del Gobierno Central </v>
      </c>
      <c r="L6683" s="150">
        <f>+VLOOKUP($E6683,IGF_2018!$B$8:$Z$347,18,0)</f>
        <v>0.45125281822336177</v>
      </c>
      <c r="M6683" s="142" t="str">
        <f>+VLOOKUP($E6683,IGF_2018!$B$8:$Z$347,19,0)</f>
        <v>Medio</v>
      </c>
    </row>
    <row r="6684" spans="1:13" x14ac:dyDescent="0.3">
      <c r="A6684" s="139">
        <f t="shared" si="6799"/>
        <v>176</v>
      </c>
      <c r="B6684" s="148">
        <f t="shared" si="6801"/>
        <v>28</v>
      </c>
      <c r="D6684" s="149" t="str">
        <f>+VLOOKUP($A6684,mUNICIPIOS!$B$4:$F$343,2,0)</f>
        <v>San Marcos</v>
      </c>
      <c r="E6684" s="149">
        <f>+VLOOKUP($A6684,mUNICIPIOS!$B$4:$F$343,3,0)</f>
        <v>1210</v>
      </c>
      <c r="F6684" s="149" t="str">
        <f>+VLOOKUP($A6684,mUNICIPIOS!$B$4:$F$343,4,0)</f>
        <v>Tejutla</v>
      </c>
      <c r="G6684" s="139" t="str">
        <f t="shared" ref="G6684:K6684" si="6848">+G6646</f>
        <v>05</v>
      </c>
      <c r="H6684" t="str">
        <f t="shared" si="6848"/>
        <v>IGF</v>
      </c>
      <c r="I6684" t="str">
        <f t="shared" si="6848"/>
        <v>Índice de Gestión Financiera</v>
      </c>
      <c r="J6684" t="str">
        <f t="shared" si="6848"/>
        <v>05-07</v>
      </c>
      <c r="K6684" t="str">
        <f t="shared" si="6848"/>
        <v>Financiamiento por endeudamiento municipal</v>
      </c>
      <c r="L6684" s="150">
        <f>+VLOOKUP($E6684,IGF_2018!$B$8:$Z$347,21,0)</f>
        <v>1</v>
      </c>
      <c r="M6684" s="142" t="str">
        <f>+VLOOKUP($E6684,IGF_2018!$B$8:$Z$347,22,0)</f>
        <v>Alto</v>
      </c>
    </row>
    <row r="6685" spans="1:13" x14ac:dyDescent="0.3">
      <c r="A6685" s="139">
        <f t="shared" si="6799"/>
        <v>176</v>
      </c>
      <c r="B6685" s="148">
        <f t="shared" si="6801"/>
        <v>29</v>
      </c>
      <c r="D6685" s="149" t="str">
        <f>+VLOOKUP($A6685,mUNICIPIOS!$B$4:$F$343,2,0)</f>
        <v>San Marcos</v>
      </c>
      <c r="E6685" s="149">
        <f>+VLOOKUP($A6685,mUNICIPIOS!$B$4:$F$343,3,0)</f>
        <v>1210</v>
      </c>
      <c r="F6685" s="149" t="str">
        <f>+VLOOKUP($A6685,mUNICIPIOS!$B$4:$F$343,4,0)</f>
        <v>Tejutla</v>
      </c>
      <c r="G6685" s="139" t="str">
        <f t="shared" ref="G6685:K6685" si="6849">+G6647</f>
        <v>05</v>
      </c>
      <c r="H6685" t="str">
        <f t="shared" si="6849"/>
        <v>IGF</v>
      </c>
      <c r="I6685" t="str">
        <f t="shared" si="6849"/>
        <v>Índice de Gestión Financiera</v>
      </c>
      <c r="J6685" t="str">
        <f t="shared" si="6849"/>
        <v>INDICE</v>
      </c>
      <c r="K6685">
        <f t="shared" si="6849"/>
        <v>0</v>
      </c>
      <c r="L6685" s="150">
        <f>+VLOOKUP($E6685,IGF_2018!$B$8:$Z$347,24,0)</f>
        <v>0.29782030752237476</v>
      </c>
      <c r="M6685" s="142" t="str">
        <f>+VLOOKUP($E6685,IGF_2018!$B$8:$Z$347,25,0)</f>
        <v>Medio bajo</v>
      </c>
    </row>
    <row r="6686" spans="1:13" x14ac:dyDescent="0.3">
      <c r="A6686" s="139">
        <f t="shared" si="6799"/>
        <v>176</v>
      </c>
      <c r="B6686" s="148">
        <f t="shared" si="6801"/>
        <v>30</v>
      </c>
      <c r="D6686" s="149" t="str">
        <f>+VLOOKUP($A6686,mUNICIPIOS!$B$4:$F$343,2,0)</f>
        <v>San Marcos</v>
      </c>
      <c r="E6686" s="149">
        <f>+VLOOKUP($A6686,mUNICIPIOS!$B$4:$F$343,3,0)</f>
        <v>1210</v>
      </c>
      <c r="F6686" s="149" t="str">
        <f>+VLOOKUP($A6686,mUNICIPIOS!$B$4:$F$343,4,0)</f>
        <v>Tejutla</v>
      </c>
      <c r="G6686" s="139" t="str">
        <f t="shared" ref="G6686:K6686" si="6850">+G6648</f>
        <v>06</v>
      </c>
      <c r="H6686" t="str">
        <f t="shared" si="6850"/>
        <v>IGE</v>
      </c>
      <c r="I6686" t="str">
        <f t="shared" si="6850"/>
        <v>Índice de Gestión Estratégica</v>
      </c>
      <c r="J6686" t="str">
        <f t="shared" si="6850"/>
        <v>06-01</v>
      </c>
      <c r="K6686" t="str">
        <f t="shared" si="6850"/>
        <v>Ejecución del Plan Operativo Anual  (POA)</v>
      </c>
      <c r="L6686" s="150">
        <f>+VLOOKUP($E6686,IGE_2018!$B$8:$Z$347,3,0)</f>
        <v>1</v>
      </c>
      <c r="M6686" s="142" t="str">
        <f>+VLOOKUP($E6686,IGE_2018!$B$8:$Z$347,4,0)</f>
        <v>Alto</v>
      </c>
    </row>
    <row r="6687" spans="1:13" x14ac:dyDescent="0.3">
      <c r="A6687" s="139">
        <f t="shared" si="6799"/>
        <v>176</v>
      </c>
      <c r="B6687" s="148">
        <f t="shared" si="6801"/>
        <v>31</v>
      </c>
      <c r="D6687" s="149" t="str">
        <f>+VLOOKUP($A6687,mUNICIPIOS!$B$4:$F$343,2,0)</f>
        <v>San Marcos</v>
      </c>
      <c r="E6687" s="149">
        <f>+VLOOKUP($A6687,mUNICIPIOS!$B$4:$F$343,3,0)</f>
        <v>1210</v>
      </c>
      <c r="F6687" s="149" t="str">
        <f>+VLOOKUP($A6687,mUNICIPIOS!$B$4:$F$343,4,0)</f>
        <v>Tejutla</v>
      </c>
      <c r="G6687" s="139" t="str">
        <f t="shared" ref="G6687:K6687" si="6851">+G6649</f>
        <v>06</v>
      </c>
      <c r="H6687" t="str">
        <f t="shared" si="6851"/>
        <v>IGE</v>
      </c>
      <c r="I6687" t="str">
        <f t="shared" si="6851"/>
        <v>Índice de Gestión Estratégica</v>
      </c>
      <c r="J6687" t="str">
        <f t="shared" si="6851"/>
        <v>06-02</v>
      </c>
      <c r="K6687" t="str">
        <f t="shared" si="6851"/>
        <v>Relación Plan de Desarrollo Municipal y Ordenamiento Territorial (PDM-OT) - Plan Estratégico Institucional (PEI) - Plan Operativo Multianual (POM) - Plan Operativo Anual (POA)</v>
      </c>
      <c r="L6687" s="150">
        <f>+VLOOKUP($E6687,IGE_2018!$B$8:$Z$347,6,0)</f>
        <v>0.7931818181818181</v>
      </c>
      <c r="M6687" s="142" t="str">
        <f>+VLOOKUP($E6687,IGE_2018!$B$8:$Z$347,7,0)</f>
        <v>Medio alto</v>
      </c>
    </row>
    <row r="6688" spans="1:13" x14ac:dyDescent="0.3">
      <c r="A6688" s="139">
        <f t="shared" si="6799"/>
        <v>176</v>
      </c>
      <c r="B6688" s="148">
        <f t="shared" si="6801"/>
        <v>32</v>
      </c>
      <c r="D6688" s="149" t="str">
        <f>+VLOOKUP($A6688,mUNICIPIOS!$B$4:$F$343,2,0)</f>
        <v>San Marcos</v>
      </c>
      <c r="E6688" s="149">
        <f>+VLOOKUP($A6688,mUNICIPIOS!$B$4:$F$343,3,0)</f>
        <v>1210</v>
      </c>
      <c r="F6688" s="149" t="str">
        <f>+VLOOKUP($A6688,mUNICIPIOS!$B$4:$F$343,4,0)</f>
        <v>Tejutla</v>
      </c>
      <c r="G6688" s="139" t="str">
        <f t="shared" ref="G6688:K6688" si="6852">+G6650</f>
        <v>06</v>
      </c>
      <c r="H6688" t="str">
        <f t="shared" si="6852"/>
        <v>IGE</v>
      </c>
      <c r="I6688" t="str">
        <f t="shared" si="6852"/>
        <v>Índice de Gestión Estratégica</v>
      </c>
      <c r="J6688" t="str">
        <f t="shared" si="6852"/>
        <v>06-03</v>
      </c>
      <c r="K6688" t="str">
        <f t="shared" si="6852"/>
        <v>Presupuesto de egresos relacionado a competencias municipales que responden a prioridades nacionales de desarrollo.</v>
      </c>
      <c r="L6688" s="150">
        <f>+VLOOKUP($E6688,IGE_2018!$B$8:$Z$347,9,0)</f>
        <v>6.3813787008936612E-2</v>
      </c>
      <c r="M6688" s="142" t="str">
        <f>+VLOOKUP($E6688,IGE_2018!$B$8:$Z$347,10,0)</f>
        <v>Bajo</v>
      </c>
    </row>
    <row r="6689" spans="1:13" x14ac:dyDescent="0.3">
      <c r="A6689" s="139">
        <f t="shared" si="6799"/>
        <v>176</v>
      </c>
      <c r="B6689" s="148">
        <f t="shared" si="6801"/>
        <v>33</v>
      </c>
      <c r="D6689" s="149" t="str">
        <f>+VLOOKUP($A6689,mUNICIPIOS!$B$4:$F$343,2,0)</f>
        <v>San Marcos</v>
      </c>
      <c r="E6689" s="149">
        <f>+VLOOKUP($A6689,mUNICIPIOS!$B$4:$F$343,3,0)</f>
        <v>1210</v>
      </c>
      <c r="F6689" s="149" t="str">
        <f>+VLOOKUP($A6689,mUNICIPIOS!$B$4:$F$343,4,0)</f>
        <v>Tejutla</v>
      </c>
      <c r="G6689" s="139" t="str">
        <f t="shared" ref="G6689:K6689" si="6853">+G6651</f>
        <v>06</v>
      </c>
      <c r="H6689" t="str">
        <f t="shared" si="6853"/>
        <v>IGE</v>
      </c>
      <c r="I6689" t="str">
        <f t="shared" si="6853"/>
        <v>Índice de Gestión Estratégica</v>
      </c>
      <c r="J6689" t="str">
        <f t="shared" si="6853"/>
        <v>06-04</v>
      </c>
      <c r="K6689" t="str">
        <f t="shared" si="6853"/>
        <v>Institucionalización de la gestión ordenada del territorio</v>
      </c>
      <c r="L6689" s="150">
        <f>+VLOOKUP($E6689,IGE_2018!$B$8:$Z$347,12,0)</f>
        <v>0.6</v>
      </c>
      <c r="M6689" s="142" t="str">
        <f>+VLOOKUP($E6689,IGE_2018!$B$8:$Z$347,13,0)</f>
        <v>Medio</v>
      </c>
    </row>
    <row r="6690" spans="1:13" x14ac:dyDescent="0.3">
      <c r="A6690" s="139">
        <f t="shared" si="6799"/>
        <v>176</v>
      </c>
      <c r="B6690" s="148">
        <f t="shared" si="6801"/>
        <v>34</v>
      </c>
      <c r="D6690" s="149" t="str">
        <f>+VLOOKUP($A6690,mUNICIPIOS!$B$4:$F$343,2,0)</f>
        <v>San Marcos</v>
      </c>
      <c r="E6690" s="149">
        <f>+VLOOKUP($A6690,mUNICIPIOS!$B$4:$F$343,3,0)</f>
        <v>1210</v>
      </c>
      <c r="F6690" s="149" t="str">
        <f>+VLOOKUP($A6690,mUNICIPIOS!$B$4:$F$343,4,0)</f>
        <v>Tejutla</v>
      </c>
      <c r="G6690" s="139" t="str">
        <f t="shared" ref="G6690:K6690" si="6854">+G6652</f>
        <v>06</v>
      </c>
      <c r="H6690" t="str">
        <f t="shared" si="6854"/>
        <v>IGE</v>
      </c>
      <c r="I6690" t="str">
        <f t="shared" si="6854"/>
        <v>Índice de Gestión Estratégica</v>
      </c>
      <c r="J6690" t="str">
        <f t="shared" si="6854"/>
        <v>06-05</v>
      </c>
      <c r="K6690" t="str">
        <f t="shared" si="6854"/>
        <v>Acciones para la gestión ordenada del territorio</v>
      </c>
      <c r="L6690" s="150">
        <f>+VLOOKUP($E6690,IGE_2018!$B$8:$Z$347,15,0)</f>
        <v>0.44000000000000011</v>
      </c>
      <c r="M6690" s="142" t="str">
        <f>+VLOOKUP($E6690,IGE_2018!$B$8:$Z$347,16,0)</f>
        <v>Medio</v>
      </c>
    </row>
    <row r="6691" spans="1:13" x14ac:dyDescent="0.3">
      <c r="A6691" s="139">
        <f t="shared" si="6799"/>
        <v>176</v>
      </c>
      <c r="B6691" s="148">
        <f t="shared" si="6801"/>
        <v>35</v>
      </c>
      <c r="D6691" s="149" t="str">
        <f>+VLOOKUP($A6691,mUNICIPIOS!$B$4:$F$343,2,0)</f>
        <v>San Marcos</v>
      </c>
      <c r="E6691" s="149">
        <f>+VLOOKUP($A6691,mUNICIPIOS!$B$4:$F$343,3,0)</f>
        <v>1210</v>
      </c>
      <c r="F6691" s="149" t="str">
        <f>+VLOOKUP($A6691,mUNICIPIOS!$B$4:$F$343,4,0)</f>
        <v>Tejutla</v>
      </c>
      <c r="G6691" s="139" t="str">
        <f t="shared" ref="G6691:K6691" si="6855">+G6653</f>
        <v>06</v>
      </c>
      <c r="H6691" t="str">
        <f t="shared" si="6855"/>
        <v>IGE</v>
      </c>
      <c r="I6691" t="str">
        <f t="shared" si="6855"/>
        <v>Índice de Gestión Estratégica</v>
      </c>
      <c r="J6691" t="str">
        <f t="shared" si="6855"/>
        <v>06-06</v>
      </c>
      <c r="K6691" t="str">
        <f t="shared" si="6855"/>
        <v>Gestión de riesgo en la formulación de proyectos derivados de la planificación operativa anual</v>
      </c>
      <c r="L6691" s="150">
        <f>+VLOOKUP($E6691,IGE_2018!$B$8:$Z$347,18,0)</f>
        <v>0.3</v>
      </c>
      <c r="M6691" s="142" t="str">
        <f>+VLOOKUP($E6691,IGE_2018!$B$8:$Z$347,19,0)</f>
        <v>Medio bajo</v>
      </c>
    </row>
    <row r="6692" spans="1:13" x14ac:dyDescent="0.3">
      <c r="A6692" s="139">
        <f t="shared" si="6799"/>
        <v>176</v>
      </c>
      <c r="B6692" s="148">
        <f t="shared" si="6801"/>
        <v>36</v>
      </c>
      <c r="D6692" s="149" t="str">
        <f>+VLOOKUP($A6692,mUNICIPIOS!$B$4:$F$343,2,0)</f>
        <v>San Marcos</v>
      </c>
      <c r="E6692" s="149">
        <f>+VLOOKUP($A6692,mUNICIPIOS!$B$4:$F$343,3,0)</f>
        <v>1210</v>
      </c>
      <c r="F6692" s="149" t="str">
        <f>+VLOOKUP($A6692,mUNICIPIOS!$B$4:$F$343,4,0)</f>
        <v>Tejutla</v>
      </c>
      <c r="G6692" s="139" t="str">
        <f t="shared" ref="G6692:K6692" si="6856">+G6654</f>
        <v>06</v>
      </c>
      <c r="H6692" t="str">
        <f t="shared" si="6856"/>
        <v>IGE</v>
      </c>
      <c r="I6692" t="str">
        <f t="shared" si="6856"/>
        <v>Índice de Gestión Estratégica</v>
      </c>
      <c r="J6692" t="str">
        <f t="shared" si="6856"/>
        <v>06-07</v>
      </c>
      <c r="K6692" t="str">
        <f t="shared" si="6856"/>
        <v>Ingresos por servicios ambientales en relación a los ingresos propios sin regalías</v>
      </c>
      <c r="L6692" s="150">
        <f>+VLOOKUP($E6692,IGE_2018!$B$8:$Z$347,21,0)</f>
        <v>0.15905916098326434</v>
      </c>
      <c r="M6692" s="142" t="str">
        <f>+VLOOKUP($E6692,IGE_2018!$B$8:$Z$347,22,0)</f>
        <v>Bajo</v>
      </c>
    </row>
    <row r="6693" spans="1:13" x14ac:dyDescent="0.3">
      <c r="A6693" s="139">
        <f t="shared" si="6799"/>
        <v>176</v>
      </c>
      <c r="B6693" s="148">
        <f t="shared" si="6801"/>
        <v>37</v>
      </c>
      <c r="D6693" s="149" t="str">
        <f>+VLOOKUP($A6693,mUNICIPIOS!$B$4:$F$343,2,0)</f>
        <v>San Marcos</v>
      </c>
      <c r="E6693" s="149">
        <f>+VLOOKUP($A6693,mUNICIPIOS!$B$4:$F$343,3,0)</f>
        <v>1210</v>
      </c>
      <c r="F6693" s="149" t="str">
        <f>+VLOOKUP($A6693,mUNICIPIOS!$B$4:$F$343,4,0)</f>
        <v>Tejutla</v>
      </c>
      <c r="G6693" s="139" t="str">
        <f t="shared" ref="G6693:K6693" si="6857">+G6655</f>
        <v>06</v>
      </c>
      <c r="H6693" t="str">
        <f t="shared" si="6857"/>
        <v>IGE</v>
      </c>
      <c r="I6693" t="str">
        <f t="shared" si="6857"/>
        <v>Índice de Gestión Estratégica</v>
      </c>
      <c r="J6693" t="str">
        <f t="shared" si="6857"/>
        <v>INDICE</v>
      </c>
      <c r="K6693">
        <f t="shared" si="6857"/>
        <v>0</v>
      </c>
      <c r="L6693" s="150">
        <f>+VLOOKUP($E6693,IGE_2018!$B$8:$Z$347,24,0)</f>
        <v>0.45683663557783322</v>
      </c>
      <c r="M6693" s="142" t="str">
        <f>+VLOOKUP($E6693,IGE_2018!$B$8:$Z$347,25,0)</f>
        <v>Medio</v>
      </c>
    </row>
    <row r="6694" spans="1:13" x14ac:dyDescent="0.3">
      <c r="A6694" s="139">
        <f t="shared" si="6799"/>
        <v>176</v>
      </c>
      <c r="B6694" s="148">
        <f t="shared" si="6801"/>
        <v>38</v>
      </c>
      <c r="D6694" s="149" t="str">
        <f>+VLOOKUP($A6694,mUNICIPIOS!$B$4:$F$343,2,0)</f>
        <v>San Marcos</v>
      </c>
      <c r="E6694" s="149">
        <f>+VLOOKUP($A6694,mUNICIPIOS!$B$4:$F$343,3,0)</f>
        <v>1210</v>
      </c>
      <c r="F6694" s="149" t="str">
        <f>+VLOOKUP($A6694,mUNICIPIOS!$B$4:$F$343,4,0)</f>
        <v>Tejutla</v>
      </c>
      <c r="G6694" s="139" t="str">
        <f t="shared" ref="G6694:K6694" si="6858">+G6656</f>
        <v>RANKING</v>
      </c>
      <c r="H6694" t="str">
        <f t="shared" si="6858"/>
        <v>RGM</v>
      </c>
      <c r="I6694" t="str">
        <f t="shared" si="6858"/>
        <v>Ranking de la Gestión Municipal 2018</v>
      </c>
      <c r="J6694" t="str">
        <f t="shared" si="6858"/>
        <v>RANKING</v>
      </c>
      <c r="K6694">
        <f t="shared" si="6858"/>
        <v>0</v>
      </c>
      <c r="L6694" s="151">
        <f>+VLOOKUP($E6694,Resultados_generales!$C$8:$AE$347,27,0)</f>
        <v>0.5272610717853633</v>
      </c>
      <c r="M6694" t="str">
        <f>+VLOOKUP($E6694,Resultados_generales!$C$8:$AE$347,28,0)</f>
        <v>Medio</v>
      </c>
    </row>
    <row r="6695" spans="1:13" x14ac:dyDescent="0.3">
      <c r="A6695" s="139">
        <f t="shared" si="6799"/>
        <v>177</v>
      </c>
      <c r="B6695" s="148">
        <f t="shared" si="6801"/>
        <v>1</v>
      </c>
      <c r="D6695" s="149" t="str">
        <f>+VLOOKUP($A6695,mUNICIPIOS!$B$4:$F$343,2,0)</f>
        <v>San Marcos</v>
      </c>
      <c r="E6695" s="149">
        <f>+VLOOKUP($A6695,mUNICIPIOS!$B$4:$F$343,3,0)</f>
        <v>1211</v>
      </c>
      <c r="F6695" s="149" t="str">
        <f>+VLOOKUP($A6695,mUNICIPIOS!$B$4:$F$343,4,0)</f>
        <v>San Rafael Pie de la Cuesta</v>
      </c>
      <c r="G6695" s="139" t="str">
        <f t="shared" ref="G6695:K6695" si="6859">+G6657</f>
        <v>01</v>
      </c>
      <c r="H6695" t="str">
        <f t="shared" si="6859"/>
        <v>IPC</v>
      </c>
      <c r="I6695" t="str">
        <f t="shared" si="6859"/>
        <v>Índice de Participación Ciudadana</v>
      </c>
      <c r="J6695" t="str">
        <f t="shared" si="6859"/>
        <v>01-01</v>
      </c>
      <c r="K6695" t="str">
        <f t="shared" si="6859"/>
        <v>Número de reuniones del COMUDE en el año de la medición.</v>
      </c>
      <c r="L6695" s="150">
        <f>+VLOOKUP($E6695,IPC_2018!$B$8:$T$347,3,0)</f>
        <v>1</v>
      </c>
      <c r="M6695" s="142" t="str">
        <f>+VLOOKUP($E6695,IPC_2018!$B$8:$T$347,4,0)</f>
        <v>Alto</v>
      </c>
    </row>
    <row r="6696" spans="1:13" x14ac:dyDescent="0.3">
      <c r="A6696" s="139">
        <f t="shared" si="6799"/>
        <v>177</v>
      </c>
      <c r="B6696" s="148">
        <f t="shared" si="6801"/>
        <v>2</v>
      </c>
      <c r="D6696" s="149" t="str">
        <f>+VLOOKUP($A6696,mUNICIPIOS!$B$4:$F$343,2,0)</f>
        <v>San Marcos</v>
      </c>
      <c r="E6696" s="149">
        <f>+VLOOKUP($A6696,mUNICIPIOS!$B$4:$F$343,3,0)</f>
        <v>1211</v>
      </c>
      <c r="F6696" s="149" t="str">
        <f>+VLOOKUP($A6696,mUNICIPIOS!$B$4:$F$343,4,0)</f>
        <v>San Rafael Pie de la Cuesta</v>
      </c>
      <c r="G6696" s="139" t="str">
        <f t="shared" ref="G6696:K6696" si="6860">+G6658</f>
        <v>01</v>
      </c>
      <c r="H6696" t="str">
        <f t="shared" si="6860"/>
        <v>IPC</v>
      </c>
      <c r="I6696" t="str">
        <f t="shared" si="6860"/>
        <v>Índice de Participación Ciudadana</v>
      </c>
      <c r="J6696" t="str">
        <f t="shared" si="6860"/>
        <v>01-02</v>
      </c>
      <c r="K6696" t="str">
        <f t="shared" si="6860"/>
        <v>Participación de Alcaldes, Concejales y Síndicos determinados o designados en el COMUDE</v>
      </c>
      <c r="L6696" s="150">
        <f>+VLOOKUP($E6696,IPC_2018!$B$8:$T$347,6,0)</f>
        <v>0.91145833333333337</v>
      </c>
      <c r="M6696" s="142" t="str">
        <f>+VLOOKUP($E6696,IPC_2018!$B$8:$T$347,7,0)</f>
        <v>Alto</v>
      </c>
    </row>
    <row r="6697" spans="1:13" x14ac:dyDescent="0.3">
      <c r="A6697" s="139">
        <f t="shared" si="6799"/>
        <v>177</v>
      </c>
      <c r="B6697" s="148">
        <f t="shared" si="6801"/>
        <v>3</v>
      </c>
      <c r="D6697" s="149" t="str">
        <f>+VLOOKUP($A6697,mUNICIPIOS!$B$4:$F$343,2,0)</f>
        <v>San Marcos</v>
      </c>
      <c r="E6697" s="149">
        <f>+VLOOKUP($A6697,mUNICIPIOS!$B$4:$F$343,3,0)</f>
        <v>1211</v>
      </c>
      <c r="F6697" s="149" t="str">
        <f>+VLOOKUP($A6697,mUNICIPIOS!$B$4:$F$343,4,0)</f>
        <v>San Rafael Pie de la Cuesta</v>
      </c>
      <c r="G6697" s="139" t="str">
        <f t="shared" ref="G6697:K6697" si="6861">+G6659</f>
        <v>01</v>
      </c>
      <c r="H6697" t="str">
        <f t="shared" si="6861"/>
        <v>IPC</v>
      </c>
      <c r="I6697" t="str">
        <f t="shared" si="6861"/>
        <v>Índice de Participación Ciudadana</v>
      </c>
      <c r="J6697" t="str">
        <f t="shared" si="6861"/>
        <v>01-03</v>
      </c>
      <c r="K6697" t="str">
        <f t="shared" si="6861"/>
        <v>Participación  de organizaciones de jóvenes, mujeres, pueblos mayas, xincas, garífunas, y otras organizaciones en el Comude</v>
      </c>
      <c r="L6697" s="150">
        <f>+VLOOKUP($E6697,IPC_2018!$B$8:$T$347,9,0)</f>
        <v>0.34398782343987822</v>
      </c>
      <c r="M6697" s="142" t="str">
        <f>+VLOOKUP($E6697,IPC_2018!$B$8:$T$347,10,0)</f>
        <v>Medio bajo</v>
      </c>
    </row>
    <row r="6698" spans="1:13" x14ac:dyDescent="0.3">
      <c r="A6698" s="139">
        <f t="shared" si="6799"/>
        <v>177</v>
      </c>
      <c r="B6698" s="148">
        <f t="shared" si="6801"/>
        <v>4</v>
      </c>
      <c r="D6698" s="149" t="str">
        <f>+VLOOKUP($A6698,mUNICIPIOS!$B$4:$F$343,2,0)</f>
        <v>San Marcos</v>
      </c>
      <c r="E6698" s="149">
        <f>+VLOOKUP($A6698,mUNICIPIOS!$B$4:$F$343,3,0)</f>
        <v>1211</v>
      </c>
      <c r="F6698" s="149" t="str">
        <f>+VLOOKUP($A6698,mUNICIPIOS!$B$4:$F$343,4,0)</f>
        <v>San Rafael Pie de la Cuesta</v>
      </c>
      <c r="G6698" s="139" t="str">
        <f t="shared" ref="G6698:K6698" si="6862">+G6660</f>
        <v>01</v>
      </c>
      <c r="H6698" t="str">
        <f t="shared" si="6862"/>
        <v>IPC</v>
      </c>
      <c r="I6698" t="str">
        <f t="shared" si="6862"/>
        <v>Índice de Participación Ciudadana</v>
      </c>
      <c r="J6698" t="str">
        <f t="shared" si="6862"/>
        <v>01-04</v>
      </c>
      <c r="K6698" t="str">
        <f t="shared" si="6862"/>
        <v>Representatividad territorial del Comude.</v>
      </c>
      <c r="L6698" s="150">
        <f>+VLOOKUP($E6698,IPC_2018!$B$8:$T$347,12,0)</f>
        <v>1</v>
      </c>
      <c r="M6698" s="142" t="str">
        <f>+VLOOKUP($E6698,IPC_2018!$B$8:$T$347,13,0)</f>
        <v>Alto</v>
      </c>
    </row>
    <row r="6699" spans="1:13" x14ac:dyDescent="0.3">
      <c r="A6699" s="139">
        <f t="shared" si="6799"/>
        <v>177</v>
      </c>
      <c r="B6699" s="148">
        <f t="shared" si="6801"/>
        <v>5</v>
      </c>
      <c r="D6699" s="149" t="str">
        <f>+VLOOKUP($A6699,mUNICIPIOS!$B$4:$F$343,2,0)</f>
        <v>San Marcos</v>
      </c>
      <c r="E6699" s="149">
        <f>+VLOOKUP($A6699,mUNICIPIOS!$B$4:$F$343,3,0)</f>
        <v>1211</v>
      </c>
      <c r="F6699" s="149" t="str">
        <f>+VLOOKUP($A6699,mUNICIPIOS!$B$4:$F$343,4,0)</f>
        <v>San Rafael Pie de la Cuesta</v>
      </c>
      <c r="G6699" s="139" t="str">
        <f t="shared" ref="G6699:K6699" si="6863">+G6661</f>
        <v>01</v>
      </c>
      <c r="H6699" t="str">
        <f t="shared" si="6863"/>
        <v>IPC</v>
      </c>
      <c r="I6699" t="str">
        <f t="shared" si="6863"/>
        <v>Índice de Participación Ciudadana</v>
      </c>
      <c r="J6699" t="str">
        <f t="shared" si="6863"/>
        <v>01-05</v>
      </c>
      <c r="K6699" t="str">
        <f t="shared" si="6863"/>
        <v>Funcionamiento del Comude</v>
      </c>
      <c r="L6699" s="150">
        <f>+VLOOKUP($E6699,IPC_2018!$B$8:$T$347,15,0)</f>
        <v>0.65271643132604806</v>
      </c>
      <c r="M6699" s="142" t="str">
        <f>+VLOOKUP($E6699,IPC_2018!$B$8:$T$347,16,0)</f>
        <v>Medio alto</v>
      </c>
    </row>
    <row r="6700" spans="1:13" x14ac:dyDescent="0.3">
      <c r="A6700" s="139">
        <f t="shared" si="6799"/>
        <v>177</v>
      </c>
      <c r="B6700" s="148">
        <f t="shared" si="6801"/>
        <v>6</v>
      </c>
      <c r="D6700" s="149" t="str">
        <f>+VLOOKUP($A6700,mUNICIPIOS!$B$4:$F$343,2,0)</f>
        <v>San Marcos</v>
      </c>
      <c r="E6700" s="149">
        <f>+VLOOKUP($A6700,mUNICIPIOS!$B$4:$F$343,3,0)</f>
        <v>1211</v>
      </c>
      <c r="F6700" s="149" t="str">
        <f>+VLOOKUP($A6700,mUNICIPIOS!$B$4:$F$343,4,0)</f>
        <v>San Rafael Pie de la Cuesta</v>
      </c>
      <c r="G6700" s="139" t="str">
        <f t="shared" ref="G6700:K6700" si="6864">+G6662</f>
        <v>01</v>
      </c>
      <c r="H6700" t="str">
        <f t="shared" si="6864"/>
        <v>IPC</v>
      </c>
      <c r="I6700" t="str">
        <f t="shared" si="6864"/>
        <v>Índice de Participación Ciudadana</v>
      </c>
      <c r="J6700" t="str">
        <f t="shared" si="6864"/>
        <v>INDICE</v>
      </c>
      <c r="K6700">
        <f t="shared" si="6864"/>
        <v>0</v>
      </c>
      <c r="L6700" s="150">
        <f>+VLOOKUP($E6700,IPC_2018!$B$8:$T$347,18,0)</f>
        <v>0.83843792988155563</v>
      </c>
      <c r="M6700" s="142" t="str">
        <f>+VLOOKUP($E6700,IPC_2018!$B$8:$T$347,19,0)</f>
        <v>Alto</v>
      </c>
    </row>
    <row r="6701" spans="1:13" x14ac:dyDescent="0.3">
      <c r="A6701" s="139">
        <f t="shared" ref="A6701:A6764" si="6865">+IF(B6700=38,A6700+1,A6700)</f>
        <v>177</v>
      </c>
      <c r="B6701" s="148">
        <f t="shared" si="6801"/>
        <v>7</v>
      </c>
      <c r="D6701" s="149" t="str">
        <f>+VLOOKUP($A6701,mUNICIPIOS!$B$4:$F$343,2,0)</f>
        <v>San Marcos</v>
      </c>
      <c r="E6701" s="149">
        <f>+VLOOKUP($A6701,mUNICIPIOS!$B$4:$F$343,3,0)</f>
        <v>1211</v>
      </c>
      <c r="F6701" s="149" t="str">
        <f>+VLOOKUP($A6701,mUNICIPIOS!$B$4:$F$343,4,0)</f>
        <v>San Rafael Pie de la Cuesta</v>
      </c>
      <c r="G6701" s="139" t="str">
        <f t="shared" ref="G6701:K6701" si="6866">+G6663</f>
        <v>02</v>
      </c>
      <c r="H6701" t="str">
        <f t="shared" si="6866"/>
        <v>IIC</v>
      </c>
      <c r="I6701" t="str">
        <f t="shared" si="6866"/>
        <v>Índice de Información a la Ciudadanía</v>
      </c>
      <c r="J6701" t="str">
        <f t="shared" si="6866"/>
        <v>02-01</v>
      </c>
      <c r="K6701" t="str">
        <f t="shared" si="6866"/>
        <v>Rendición de cuentas cuatrimestral y anual al Comude enfocadas en resultados.</v>
      </c>
      <c r="L6701" s="150">
        <f>+VLOOKUP($E6701,IIC_2018!$B$8:$Q$347,3,0)</f>
        <v>0.4</v>
      </c>
      <c r="M6701" s="142" t="str">
        <f>+VLOOKUP($E6701,IIC_2018!$B$8:$Q$347,4,0)</f>
        <v>Medio bajo</v>
      </c>
    </row>
    <row r="6702" spans="1:13" x14ac:dyDescent="0.3">
      <c r="A6702" s="139">
        <f t="shared" si="6865"/>
        <v>177</v>
      </c>
      <c r="B6702" s="148">
        <f t="shared" ref="B6702:B6765" si="6867">+B6664</f>
        <v>8</v>
      </c>
      <c r="D6702" s="149" t="str">
        <f>+VLOOKUP($A6702,mUNICIPIOS!$B$4:$F$343,2,0)</f>
        <v>San Marcos</v>
      </c>
      <c r="E6702" s="149">
        <f>+VLOOKUP($A6702,mUNICIPIOS!$B$4:$F$343,3,0)</f>
        <v>1211</v>
      </c>
      <c r="F6702" s="149" t="str">
        <f>+VLOOKUP($A6702,mUNICIPIOS!$B$4:$F$343,4,0)</f>
        <v>San Rafael Pie de la Cuesta</v>
      </c>
      <c r="G6702" s="139" t="str">
        <f t="shared" ref="G6702:K6702" si="6868">+G6664</f>
        <v>02</v>
      </c>
      <c r="H6702" t="str">
        <f t="shared" si="6868"/>
        <v>IIC</v>
      </c>
      <c r="I6702" t="str">
        <f t="shared" si="6868"/>
        <v>Índice de Información a la Ciudadanía</v>
      </c>
      <c r="J6702" t="str">
        <f t="shared" si="6868"/>
        <v>02-02</v>
      </c>
      <c r="K6702" t="str">
        <f t="shared" si="6868"/>
        <v>Información presupuestaria y otra información brindada a la ciudadanía disponible en medios locales de comunicación.</v>
      </c>
      <c r="L6702" s="150">
        <f>+VLOOKUP($E6702,IIC_2018!$B$8:$Q$347,6,0)</f>
        <v>1</v>
      </c>
      <c r="M6702" s="142" t="str">
        <f>+VLOOKUP($E6702,IIC_2018!$B$8:$Q$347,7,0)</f>
        <v>Alto</v>
      </c>
    </row>
    <row r="6703" spans="1:13" x14ac:dyDescent="0.3">
      <c r="A6703" s="139">
        <f t="shared" si="6865"/>
        <v>177</v>
      </c>
      <c r="B6703" s="148">
        <f t="shared" si="6867"/>
        <v>9</v>
      </c>
      <c r="D6703" s="149" t="str">
        <f>+VLOOKUP($A6703,mUNICIPIOS!$B$4:$F$343,2,0)</f>
        <v>San Marcos</v>
      </c>
      <c r="E6703" s="149">
        <f>+VLOOKUP($A6703,mUNICIPIOS!$B$4:$F$343,3,0)</f>
        <v>1211</v>
      </c>
      <c r="F6703" s="149" t="str">
        <f>+VLOOKUP($A6703,mUNICIPIOS!$B$4:$F$343,4,0)</f>
        <v>San Rafael Pie de la Cuesta</v>
      </c>
      <c r="G6703" s="139" t="str">
        <f t="shared" ref="G6703:K6703" si="6869">+G6665</f>
        <v>02</v>
      </c>
      <c r="H6703" t="str">
        <f t="shared" si="6869"/>
        <v>IIC</v>
      </c>
      <c r="I6703" t="str">
        <f t="shared" si="6869"/>
        <v>Índice de Información a la Ciudadanía</v>
      </c>
      <c r="J6703" t="str">
        <f t="shared" si="6869"/>
        <v>02-03</v>
      </c>
      <c r="K6703" t="str">
        <f t="shared" si="6869"/>
        <v>Información pública de oficio actualizada y disponible de acuerdo a la LAIP y uso de internet.</v>
      </c>
      <c r="L6703" s="150">
        <f>+VLOOKUP($E6703,IIC_2018!$B$8:$Q$347,9,0)</f>
        <v>0.99999999999999989</v>
      </c>
      <c r="M6703" s="142" t="str">
        <f>+VLOOKUP($E6703,IIC_2018!$B$8:$Q$347,10,0)</f>
        <v>Alto</v>
      </c>
    </row>
    <row r="6704" spans="1:13" x14ac:dyDescent="0.3">
      <c r="A6704" s="139">
        <f t="shared" si="6865"/>
        <v>177</v>
      </c>
      <c r="B6704" s="148">
        <f t="shared" si="6867"/>
        <v>10</v>
      </c>
      <c r="D6704" s="149" t="str">
        <f>+VLOOKUP($A6704,mUNICIPIOS!$B$4:$F$343,2,0)</f>
        <v>San Marcos</v>
      </c>
      <c r="E6704" s="149">
        <f>+VLOOKUP($A6704,mUNICIPIOS!$B$4:$F$343,3,0)</f>
        <v>1211</v>
      </c>
      <c r="F6704" s="149" t="str">
        <f>+VLOOKUP($A6704,mUNICIPIOS!$B$4:$F$343,4,0)</f>
        <v>San Rafael Pie de la Cuesta</v>
      </c>
      <c r="G6704" s="139" t="str">
        <f t="shared" ref="G6704:K6704" si="6870">+G6666</f>
        <v>02</v>
      </c>
      <c r="H6704" t="str">
        <f t="shared" si="6870"/>
        <v>IIC</v>
      </c>
      <c r="I6704" t="str">
        <f t="shared" si="6870"/>
        <v>Índice de Información a la Ciudadanía</v>
      </c>
      <c r="J6704" t="str">
        <f t="shared" si="6870"/>
        <v>02-04</v>
      </c>
      <c r="K6704" t="str">
        <f t="shared" si="6870"/>
        <v>Relación del monto contratado por medio de Guate compras con el total del presupuesto de egresos vigente.</v>
      </c>
      <c r="L6704" s="150">
        <f>+VLOOKUP($E6704,IIC_2018!$B$8:$Q$347,12,0)</f>
        <v>0.46027091428533745</v>
      </c>
      <c r="M6704" s="142" t="str">
        <f>+VLOOKUP($E6704,IIC_2018!$B$8:$Q$347,13,0)</f>
        <v>Medio</v>
      </c>
    </row>
    <row r="6705" spans="1:13" x14ac:dyDescent="0.3">
      <c r="A6705" s="139">
        <f t="shared" si="6865"/>
        <v>177</v>
      </c>
      <c r="B6705" s="148">
        <f t="shared" si="6867"/>
        <v>11</v>
      </c>
      <c r="D6705" s="149" t="str">
        <f>+VLOOKUP($A6705,mUNICIPIOS!$B$4:$F$343,2,0)</f>
        <v>San Marcos</v>
      </c>
      <c r="E6705" s="149">
        <f>+VLOOKUP($A6705,mUNICIPIOS!$B$4:$F$343,3,0)</f>
        <v>1211</v>
      </c>
      <c r="F6705" s="149" t="str">
        <f>+VLOOKUP($A6705,mUNICIPIOS!$B$4:$F$343,4,0)</f>
        <v>San Rafael Pie de la Cuesta</v>
      </c>
      <c r="G6705" s="139" t="str">
        <f t="shared" ref="G6705:K6705" si="6871">+G6667</f>
        <v>02</v>
      </c>
      <c r="H6705" t="str">
        <f t="shared" si="6871"/>
        <v>IIC</v>
      </c>
      <c r="I6705" t="str">
        <f t="shared" si="6871"/>
        <v>Índice de Información a la Ciudadanía</v>
      </c>
      <c r="J6705" t="str">
        <f t="shared" si="6871"/>
        <v>INDICE</v>
      </c>
      <c r="K6705">
        <f t="shared" si="6871"/>
        <v>0</v>
      </c>
      <c r="L6705" s="150">
        <f>+VLOOKUP($E6705,IIC_2018!$B$8:$Q$347,15,0)</f>
        <v>0.71506772857133438</v>
      </c>
      <c r="M6705" s="142" t="str">
        <f>+VLOOKUP($E6705,IIC_2018!$B$8:$Q$347,16,0)</f>
        <v>Medio alto</v>
      </c>
    </row>
    <row r="6706" spans="1:13" x14ac:dyDescent="0.3">
      <c r="A6706" s="139">
        <f t="shared" si="6865"/>
        <v>177</v>
      </c>
      <c r="B6706" s="148">
        <f t="shared" si="6867"/>
        <v>12</v>
      </c>
      <c r="D6706" s="149" t="str">
        <f>+VLOOKUP($A6706,mUNICIPIOS!$B$4:$F$343,2,0)</f>
        <v>San Marcos</v>
      </c>
      <c r="E6706" s="149">
        <f>+VLOOKUP($A6706,mUNICIPIOS!$B$4:$F$343,3,0)</f>
        <v>1211</v>
      </c>
      <c r="F6706" s="149" t="str">
        <f>+VLOOKUP($A6706,mUNICIPIOS!$B$4:$F$343,4,0)</f>
        <v>San Rafael Pie de la Cuesta</v>
      </c>
      <c r="G6706" s="139" t="str">
        <f t="shared" ref="G6706:K6706" si="6872">+G6668</f>
        <v>03</v>
      </c>
      <c r="H6706" t="str">
        <f t="shared" si="6872"/>
        <v>ISP</v>
      </c>
      <c r="I6706" t="str">
        <f t="shared" si="6872"/>
        <v>Índice de Servicios Públicos</v>
      </c>
      <c r="J6706" t="str">
        <f t="shared" si="6872"/>
        <v>03-01</v>
      </c>
      <c r="K6706" t="str">
        <f t="shared" si="6872"/>
        <v>Cobertura del servicio público de agua</v>
      </c>
      <c r="L6706" s="150">
        <f>+VLOOKUP($E6706,ISP_2018!$B$8:$T$347,3,0)</f>
        <v>0.26885536823425021</v>
      </c>
      <c r="M6706" s="142" t="str">
        <f>+VLOOKUP($E6706,ISP_2018!$B$8:$T$347,4,0)</f>
        <v>Medio bajo</v>
      </c>
    </row>
    <row r="6707" spans="1:13" x14ac:dyDescent="0.3">
      <c r="A6707" s="139">
        <f t="shared" si="6865"/>
        <v>177</v>
      </c>
      <c r="B6707" s="148">
        <f t="shared" si="6867"/>
        <v>13</v>
      </c>
      <c r="D6707" s="149" t="str">
        <f>+VLOOKUP($A6707,mUNICIPIOS!$B$4:$F$343,2,0)</f>
        <v>San Marcos</v>
      </c>
      <c r="E6707" s="149">
        <f>+VLOOKUP($A6707,mUNICIPIOS!$B$4:$F$343,3,0)</f>
        <v>1211</v>
      </c>
      <c r="F6707" s="149" t="str">
        <f>+VLOOKUP($A6707,mUNICIPIOS!$B$4:$F$343,4,0)</f>
        <v>San Rafael Pie de la Cuesta</v>
      </c>
      <c r="G6707" s="139" t="str">
        <f t="shared" ref="G6707:K6707" si="6873">+G6669</f>
        <v>03</v>
      </c>
      <c r="H6707" t="str">
        <f t="shared" si="6873"/>
        <v>ISP</v>
      </c>
      <c r="I6707" t="str">
        <f t="shared" si="6873"/>
        <v>Índice de Servicios Públicos</v>
      </c>
      <c r="J6707" t="str">
        <f t="shared" si="6873"/>
        <v>03-02</v>
      </c>
      <c r="K6707" t="str">
        <f t="shared" si="6873"/>
        <v>Control de la calidad del servicio público de agua</v>
      </c>
      <c r="L6707" s="150">
        <f>+VLOOKUP($E6707,ISP_2018!$B$8:$T$347,6,0)</f>
        <v>0.56666666666666665</v>
      </c>
      <c r="M6707" s="142" t="str">
        <f>+VLOOKUP($E6707,ISP_2018!$B$8:$T$347,7,0)</f>
        <v>Medio</v>
      </c>
    </row>
    <row r="6708" spans="1:13" x14ac:dyDescent="0.3">
      <c r="A6708" s="139">
        <f t="shared" si="6865"/>
        <v>177</v>
      </c>
      <c r="B6708" s="148">
        <f t="shared" si="6867"/>
        <v>14</v>
      </c>
      <c r="D6708" s="149" t="str">
        <f>+VLOOKUP($A6708,mUNICIPIOS!$B$4:$F$343,2,0)</f>
        <v>San Marcos</v>
      </c>
      <c r="E6708" s="149">
        <f>+VLOOKUP($A6708,mUNICIPIOS!$B$4:$F$343,3,0)</f>
        <v>1211</v>
      </c>
      <c r="F6708" s="149" t="str">
        <f>+VLOOKUP($A6708,mUNICIPIOS!$B$4:$F$343,4,0)</f>
        <v>San Rafael Pie de la Cuesta</v>
      </c>
      <c r="G6708" s="139" t="str">
        <f t="shared" ref="G6708:K6708" si="6874">+G6670</f>
        <v>03</v>
      </c>
      <c r="H6708" t="str">
        <f t="shared" si="6874"/>
        <v>ISP</v>
      </c>
      <c r="I6708" t="str">
        <f t="shared" si="6874"/>
        <v>Índice de Servicios Públicos</v>
      </c>
      <c r="J6708" t="str">
        <f t="shared" si="6874"/>
        <v>03-03</v>
      </c>
      <c r="K6708" t="str">
        <f t="shared" si="6874"/>
        <v>Disposición  y tratamiento  de aguas residuales</v>
      </c>
      <c r="L6708" s="150">
        <f>+VLOOKUP($E6708,ISP_2018!$B$8:$T$347,9,0)</f>
        <v>0.2276707643009393</v>
      </c>
      <c r="M6708" s="142" t="str">
        <f>+VLOOKUP($E6708,ISP_2018!$B$8:$T$347,10,0)</f>
        <v>Medio bajo</v>
      </c>
    </row>
    <row r="6709" spans="1:13" x14ac:dyDescent="0.3">
      <c r="A6709" s="139">
        <f t="shared" si="6865"/>
        <v>177</v>
      </c>
      <c r="B6709" s="148">
        <f t="shared" si="6867"/>
        <v>15</v>
      </c>
      <c r="D6709" s="149" t="str">
        <f>+VLOOKUP($A6709,mUNICIPIOS!$B$4:$F$343,2,0)</f>
        <v>San Marcos</v>
      </c>
      <c r="E6709" s="149">
        <f>+VLOOKUP($A6709,mUNICIPIOS!$B$4:$F$343,3,0)</f>
        <v>1211</v>
      </c>
      <c r="F6709" s="149" t="str">
        <f>+VLOOKUP($A6709,mUNICIPIOS!$B$4:$F$343,4,0)</f>
        <v>San Rafael Pie de la Cuesta</v>
      </c>
      <c r="G6709" s="139" t="str">
        <f t="shared" ref="G6709:K6709" si="6875">+G6671</f>
        <v>03</v>
      </c>
      <c r="H6709" t="str">
        <f t="shared" si="6875"/>
        <v>ISP</v>
      </c>
      <c r="I6709" t="str">
        <f t="shared" si="6875"/>
        <v>Índice de Servicios Públicos</v>
      </c>
      <c r="J6709" t="str">
        <f t="shared" si="6875"/>
        <v>03-04</v>
      </c>
      <c r="K6709" t="str">
        <f t="shared" si="6875"/>
        <v>Gestión y manejo de los residuos y desechos sólidos</v>
      </c>
      <c r="L6709" s="150">
        <f>+VLOOKUP($E6709,ISP_2018!$B$8:$T$347,12,0)</f>
        <v>6.4431234447969304E-2</v>
      </c>
      <c r="M6709" s="142" t="str">
        <f>+VLOOKUP($E6709,ISP_2018!$B$8:$T$347,13,0)</f>
        <v>Bajo</v>
      </c>
    </row>
    <row r="6710" spans="1:13" x14ac:dyDescent="0.3">
      <c r="A6710" s="139">
        <f t="shared" si="6865"/>
        <v>177</v>
      </c>
      <c r="B6710" s="148">
        <f t="shared" si="6867"/>
        <v>16</v>
      </c>
      <c r="D6710" s="149" t="str">
        <f>+VLOOKUP($A6710,mUNICIPIOS!$B$4:$F$343,2,0)</f>
        <v>San Marcos</v>
      </c>
      <c r="E6710" s="149">
        <f>+VLOOKUP($A6710,mUNICIPIOS!$B$4:$F$343,3,0)</f>
        <v>1211</v>
      </c>
      <c r="F6710" s="149" t="str">
        <f>+VLOOKUP($A6710,mUNICIPIOS!$B$4:$F$343,4,0)</f>
        <v>San Rafael Pie de la Cuesta</v>
      </c>
      <c r="G6710" s="139" t="str">
        <f t="shared" ref="G6710:K6710" si="6876">+G6672</f>
        <v>03</v>
      </c>
      <c r="H6710" t="str">
        <f t="shared" si="6876"/>
        <v>ISP</v>
      </c>
      <c r="I6710" t="str">
        <f t="shared" si="6876"/>
        <v>Índice de Servicios Públicos</v>
      </c>
      <c r="J6710" t="str">
        <f t="shared" si="6876"/>
        <v>03-05</v>
      </c>
      <c r="K6710" t="str">
        <f t="shared" si="6876"/>
        <v>Gestión de servicios públicos municipales</v>
      </c>
      <c r="L6710" s="150">
        <f>+VLOOKUP($E6710,ISP_2018!$B$8:$T$347,15,0)</f>
        <v>0.54838709677419362</v>
      </c>
      <c r="M6710" s="142" t="str">
        <f>+VLOOKUP($E6710,ISP_2018!$B$8:$T$347,16,0)</f>
        <v>Medio</v>
      </c>
    </row>
    <row r="6711" spans="1:13" x14ac:dyDescent="0.3">
      <c r="A6711" s="139">
        <f t="shared" si="6865"/>
        <v>177</v>
      </c>
      <c r="B6711" s="148">
        <f t="shared" si="6867"/>
        <v>17</v>
      </c>
      <c r="D6711" s="149" t="str">
        <f>+VLOOKUP($A6711,mUNICIPIOS!$B$4:$F$343,2,0)</f>
        <v>San Marcos</v>
      </c>
      <c r="E6711" s="149">
        <f>+VLOOKUP($A6711,mUNICIPIOS!$B$4:$F$343,3,0)</f>
        <v>1211</v>
      </c>
      <c r="F6711" s="149" t="str">
        <f>+VLOOKUP($A6711,mUNICIPIOS!$B$4:$F$343,4,0)</f>
        <v>San Rafael Pie de la Cuesta</v>
      </c>
      <c r="G6711" s="139" t="str">
        <f t="shared" ref="G6711:K6711" si="6877">+G6673</f>
        <v>03</v>
      </c>
      <c r="H6711" t="str">
        <f t="shared" si="6877"/>
        <v>ISP</v>
      </c>
      <c r="I6711" t="str">
        <f t="shared" si="6877"/>
        <v>Índice de Servicios Públicos</v>
      </c>
      <c r="J6711" t="str">
        <f t="shared" si="6877"/>
        <v>INDICE</v>
      </c>
      <c r="K6711">
        <f t="shared" si="6877"/>
        <v>0</v>
      </c>
      <c r="L6711" s="150">
        <f>+VLOOKUP($E6711,ISP_2018!$B$8:$T$347,18,0)</f>
        <v>0.36498335592804548</v>
      </c>
      <c r="M6711" s="142" t="str">
        <f>+VLOOKUP($E6711,ISP_2018!$B$8:$T$347,19,0)</f>
        <v>Medio bajo</v>
      </c>
    </row>
    <row r="6712" spans="1:13" x14ac:dyDescent="0.3">
      <c r="A6712" s="139">
        <f t="shared" si="6865"/>
        <v>177</v>
      </c>
      <c r="B6712" s="148">
        <f t="shared" si="6867"/>
        <v>18</v>
      </c>
      <c r="D6712" s="149" t="str">
        <f>+VLOOKUP($A6712,mUNICIPIOS!$B$4:$F$343,2,0)</f>
        <v>San Marcos</v>
      </c>
      <c r="E6712" s="149">
        <f>+VLOOKUP($A6712,mUNICIPIOS!$B$4:$F$343,3,0)</f>
        <v>1211</v>
      </c>
      <c r="F6712" s="149" t="str">
        <f>+VLOOKUP($A6712,mUNICIPIOS!$B$4:$F$343,4,0)</f>
        <v>San Rafael Pie de la Cuesta</v>
      </c>
      <c r="G6712" s="139" t="str">
        <f t="shared" ref="G6712:K6712" si="6878">+G6674</f>
        <v>04</v>
      </c>
      <c r="H6712" t="str">
        <f t="shared" si="6878"/>
        <v>IGA</v>
      </c>
      <c r="I6712" t="str">
        <f t="shared" si="6878"/>
        <v>Índice de Gestión Administrativa</v>
      </c>
      <c r="J6712" t="str">
        <f t="shared" si="6878"/>
        <v>04-01</v>
      </c>
      <c r="K6712" t="str">
        <f t="shared" si="6878"/>
        <v>Existencia de elementos de atención municipal orientada al vecino</v>
      </c>
      <c r="L6712" s="150">
        <f>+VLOOKUP($E6712,IGA_2018!$B$8:$N$347,3,0)</f>
        <v>0.75</v>
      </c>
      <c r="M6712" s="142" t="str">
        <f>+VLOOKUP($E6712,IGA_2018!$B$8:$N$347,4,0)</f>
        <v>Medio alto</v>
      </c>
    </row>
    <row r="6713" spans="1:13" x14ac:dyDescent="0.3">
      <c r="A6713" s="139">
        <f t="shared" si="6865"/>
        <v>177</v>
      </c>
      <c r="B6713" s="148">
        <f t="shared" si="6867"/>
        <v>19</v>
      </c>
      <c r="D6713" s="149" t="str">
        <f>+VLOOKUP($A6713,mUNICIPIOS!$B$4:$F$343,2,0)</f>
        <v>San Marcos</v>
      </c>
      <c r="E6713" s="149">
        <f>+VLOOKUP($A6713,mUNICIPIOS!$B$4:$F$343,3,0)</f>
        <v>1211</v>
      </c>
      <c r="F6713" s="149" t="str">
        <f>+VLOOKUP($A6713,mUNICIPIOS!$B$4:$F$343,4,0)</f>
        <v>San Rafael Pie de la Cuesta</v>
      </c>
      <c r="G6713" s="139" t="str">
        <f t="shared" ref="G6713:K6713" si="6879">+G6675</f>
        <v>04</v>
      </c>
      <c r="H6713" t="str">
        <f t="shared" si="6879"/>
        <v>IGA</v>
      </c>
      <c r="I6713" t="str">
        <f t="shared" si="6879"/>
        <v>Índice de Gestión Administrativa</v>
      </c>
      <c r="J6713" t="str">
        <f t="shared" si="6879"/>
        <v>04-02</v>
      </c>
      <c r="K6713" t="str">
        <f t="shared" si="6879"/>
        <v>Gestión del recurso humano.</v>
      </c>
      <c r="L6713" s="150">
        <f>+VLOOKUP($E6713,IGA_2018!$B$8:$N$347,6,0)</f>
        <v>0.49549317537986109</v>
      </c>
      <c r="M6713" s="142" t="str">
        <f>+VLOOKUP($E6713,IGA_2018!$B$8:$N$347,7,0)</f>
        <v>Medio</v>
      </c>
    </row>
    <row r="6714" spans="1:13" x14ac:dyDescent="0.3">
      <c r="A6714" s="139">
        <f t="shared" si="6865"/>
        <v>177</v>
      </c>
      <c r="B6714" s="148">
        <f t="shared" si="6867"/>
        <v>20</v>
      </c>
      <c r="D6714" s="149" t="str">
        <f>+VLOOKUP($A6714,mUNICIPIOS!$B$4:$F$343,2,0)</f>
        <v>San Marcos</v>
      </c>
      <c r="E6714" s="149">
        <f>+VLOOKUP($A6714,mUNICIPIOS!$B$4:$F$343,3,0)</f>
        <v>1211</v>
      </c>
      <c r="F6714" s="149" t="str">
        <f>+VLOOKUP($A6714,mUNICIPIOS!$B$4:$F$343,4,0)</f>
        <v>San Rafael Pie de la Cuesta</v>
      </c>
      <c r="G6714" s="139" t="str">
        <f t="shared" ref="G6714:K6714" si="6880">+G6676</f>
        <v>04</v>
      </c>
      <c r="H6714" t="str">
        <f t="shared" si="6880"/>
        <v>IGA</v>
      </c>
      <c r="I6714" t="str">
        <f t="shared" si="6880"/>
        <v>Índice de Gestión Administrativa</v>
      </c>
      <c r="J6714" t="str">
        <f t="shared" si="6880"/>
        <v>04-03</v>
      </c>
      <c r="K6714" t="str">
        <f t="shared" si="6880"/>
        <v>Existencia de oficinas municipales con instrumentos de gestión.</v>
      </c>
      <c r="L6714" s="150">
        <f>+VLOOKUP($E6714,IGA_2018!$B$8:$N$347,9,0)</f>
        <v>0.34285714285714286</v>
      </c>
      <c r="M6714" s="142" t="str">
        <f>+VLOOKUP($E6714,IGA_2018!$B$8:$N$347,10,0)</f>
        <v>Medio bajo</v>
      </c>
    </row>
    <row r="6715" spans="1:13" x14ac:dyDescent="0.3">
      <c r="A6715" s="139">
        <f t="shared" si="6865"/>
        <v>177</v>
      </c>
      <c r="B6715" s="148">
        <f t="shared" si="6867"/>
        <v>21</v>
      </c>
      <c r="D6715" s="149" t="str">
        <f>+VLOOKUP($A6715,mUNICIPIOS!$B$4:$F$343,2,0)</f>
        <v>San Marcos</v>
      </c>
      <c r="E6715" s="149">
        <f>+VLOOKUP($A6715,mUNICIPIOS!$B$4:$F$343,3,0)</f>
        <v>1211</v>
      </c>
      <c r="F6715" s="149" t="str">
        <f>+VLOOKUP($A6715,mUNICIPIOS!$B$4:$F$343,4,0)</f>
        <v>San Rafael Pie de la Cuesta</v>
      </c>
      <c r="G6715" s="139" t="str">
        <f t="shared" ref="G6715:K6715" si="6881">+G6677</f>
        <v>04</v>
      </c>
      <c r="H6715" t="str">
        <f t="shared" si="6881"/>
        <v>IGA</v>
      </c>
      <c r="I6715" t="str">
        <f t="shared" si="6881"/>
        <v>Índice de Gestión Administrativa</v>
      </c>
      <c r="J6715" t="str">
        <f t="shared" si="6881"/>
        <v>INDICE</v>
      </c>
      <c r="K6715">
        <f t="shared" si="6881"/>
        <v>0</v>
      </c>
      <c r="L6715" s="150">
        <f>+VLOOKUP($E6715,IGA_2018!$B$8:$N$347,12,0)</f>
        <v>0.51842261138295131</v>
      </c>
      <c r="M6715" s="142" t="str">
        <f>+VLOOKUP($E6715,IGA_2018!$B$8:$N$347,13,0)</f>
        <v>Medio</v>
      </c>
    </row>
    <row r="6716" spans="1:13" x14ac:dyDescent="0.3">
      <c r="A6716" s="139">
        <f t="shared" si="6865"/>
        <v>177</v>
      </c>
      <c r="B6716" s="148">
        <f t="shared" si="6867"/>
        <v>22</v>
      </c>
      <c r="D6716" s="149" t="str">
        <f>+VLOOKUP($A6716,mUNICIPIOS!$B$4:$F$343,2,0)</f>
        <v>San Marcos</v>
      </c>
      <c r="E6716" s="149">
        <f>+VLOOKUP($A6716,mUNICIPIOS!$B$4:$F$343,3,0)</f>
        <v>1211</v>
      </c>
      <c r="F6716" s="149" t="str">
        <f>+VLOOKUP($A6716,mUNICIPIOS!$B$4:$F$343,4,0)</f>
        <v>San Rafael Pie de la Cuesta</v>
      </c>
      <c r="G6716" s="139" t="str">
        <f t="shared" ref="G6716:K6716" si="6882">+G6678</f>
        <v>05</v>
      </c>
      <c r="H6716" t="str">
        <f t="shared" si="6882"/>
        <v>IGF</v>
      </c>
      <c r="I6716" t="str">
        <f t="shared" si="6882"/>
        <v>Índice de Gestión Financiera</v>
      </c>
      <c r="J6716" t="str">
        <f t="shared" si="6882"/>
        <v>05-01</v>
      </c>
      <c r="K6716" t="str">
        <f t="shared" si="6882"/>
        <v>Autonomía financiera municipal</v>
      </c>
      <c r="L6716" s="150">
        <f>+VLOOKUP($E6716,IGF_2018!$B$8:$Z$347,3,0)</f>
        <v>0.18547181027958215</v>
      </c>
      <c r="M6716" s="142" t="str">
        <f>+VLOOKUP($E6716,IGF_2018!$B$8:$Z$347,4,0)</f>
        <v>Bajo</v>
      </c>
    </row>
    <row r="6717" spans="1:13" x14ac:dyDescent="0.3">
      <c r="A6717" s="139">
        <f t="shared" si="6865"/>
        <v>177</v>
      </c>
      <c r="B6717" s="148">
        <f t="shared" si="6867"/>
        <v>23</v>
      </c>
      <c r="D6717" s="149" t="str">
        <f>+VLOOKUP($A6717,mUNICIPIOS!$B$4:$F$343,2,0)</f>
        <v>San Marcos</v>
      </c>
      <c r="E6717" s="149">
        <f>+VLOOKUP($A6717,mUNICIPIOS!$B$4:$F$343,3,0)</f>
        <v>1211</v>
      </c>
      <c r="F6717" s="149" t="str">
        <f>+VLOOKUP($A6717,mUNICIPIOS!$B$4:$F$343,4,0)</f>
        <v>San Rafael Pie de la Cuesta</v>
      </c>
      <c r="G6717" s="139" t="str">
        <f t="shared" ref="G6717:K6717" si="6883">+G6679</f>
        <v>05</v>
      </c>
      <c r="H6717" t="str">
        <f t="shared" si="6883"/>
        <v>IGF</v>
      </c>
      <c r="I6717" t="str">
        <f t="shared" si="6883"/>
        <v>Índice de Gestión Financiera</v>
      </c>
      <c r="J6717" t="str">
        <f t="shared" si="6883"/>
        <v>05-02</v>
      </c>
      <c r="K6717" t="str">
        <f t="shared" si="6883"/>
        <v xml:space="preserve">Ingresos propios por habitante -sin regalías- </v>
      </c>
      <c r="L6717" s="150">
        <f>+VLOOKUP($E6717,IGF_2018!$B$8:$Z$347,6,0)</f>
        <v>0.13886461735984107</v>
      </c>
      <c r="M6717" s="142" t="str">
        <f>+VLOOKUP($E6717,IGF_2018!$B$8:$Z$347,7,0)</f>
        <v>Bajo</v>
      </c>
    </row>
    <row r="6718" spans="1:13" x14ac:dyDescent="0.3">
      <c r="A6718" s="139">
        <f t="shared" si="6865"/>
        <v>177</v>
      </c>
      <c r="B6718" s="148">
        <f t="shared" si="6867"/>
        <v>24</v>
      </c>
      <c r="D6718" s="149" t="str">
        <f>+VLOOKUP($A6718,mUNICIPIOS!$B$4:$F$343,2,0)</f>
        <v>San Marcos</v>
      </c>
      <c r="E6718" s="149">
        <f>+VLOOKUP($A6718,mUNICIPIOS!$B$4:$F$343,3,0)</f>
        <v>1211</v>
      </c>
      <c r="F6718" s="149" t="str">
        <f>+VLOOKUP($A6718,mUNICIPIOS!$B$4:$F$343,4,0)</f>
        <v>San Rafael Pie de la Cuesta</v>
      </c>
      <c r="G6718" s="139" t="str">
        <f t="shared" ref="G6718:K6718" si="6884">+G6680</f>
        <v>05</v>
      </c>
      <c r="H6718" t="str">
        <f t="shared" si="6884"/>
        <v>IGF</v>
      </c>
      <c r="I6718" t="str">
        <f t="shared" si="6884"/>
        <v>Índice de Gestión Financiera</v>
      </c>
      <c r="J6718" t="str">
        <f t="shared" si="6884"/>
        <v>05-03</v>
      </c>
      <c r="K6718" t="str">
        <f t="shared" si="6884"/>
        <v>Ingresos del IUSI en relación a los ingresos propios -sin regalías-</v>
      </c>
      <c r="L6718" s="150">
        <f>+VLOOKUP($E6718,IGF_2018!$B$8:$Z$347,9,0)</f>
        <v>0.1784609866773445</v>
      </c>
      <c r="M6718" s="142" t="str">
        <f>+VLOOKUP($E6718,IGF_2018!$B$8:$Z$347,10,0)</f>
        <v>Bajo</v>
      </c>
    </row>
    <row r="6719" spans="1:13" x14ac:dyDescent="0.3">
      <c r="A6719" s="139">
        <f t="shared" si="6865"/>
        <v>177</v>
      </c>
      <c r="B6719" s="148">
        <f t="shared" si="6867"/>
        <v>25</v>
      </c>
      <c r="D6719" s="149" t="str">
        <f>+VLOOKUP($A6719,mUNICIPIOS!$B$4:$F$343,2,0)</f>
        <v>San Marcos</v>
      </c>
      <c r="E6719" s="149">
        <f>+VLOOKUP($A6719,mUNICIPIOS!$B$4:$F$343,3,0)</f>
        <v>1211</v>
      </c>
      <c r="F6719" s="149" t="str">
        <f>+VLOOKUP($A6719,mUNICIPIOS!$B$4:$F$343,4,0)</f>
        <v>San Rafael Pie de la Cuesta</v>
      </c>
      <c r="G6719" s="139" t="str">
        <f t="shared" ref="G6719:K6719" si="6885">+G6681</f>
        <v>05</v>
      </c>
      <c r="H6719" t="str">
        <f t="shared" si="6885"/>
        <v>IGF</v>
      </c>
      <c r="I6719" t="str">
        <f t="shared" si="6885"/>
        <v>Índice de Gestión Financiera</v>
      </c>
      <c r="J6719" t="str">
        <f t="shared" si="6885"/>
        <v>05-04</v>
      </c>
      <c r="K6719" t="str">
        <f t="shared" si="6885"/>
        <v>Inversión anual en capital fijo por habitante</v>
      </c>
      <c r="L6719" s="150">
        <f>+VLOOKUP($E6719,IGF_2018!$B$8:$Z$347,12,0)</f>
        <v>0.1059003234323833</v>
      </c>
      <c r="M6719" s="142" t="str">
        <f>+VLOOKUP($E6719,IGF_2018!$B$8:$Z$347,13,0)</f>
        <v>Bajo</v>
      </c>
    </row>
    <row r="6720" spans="1:13" x14ac:dyDescent="0.3">
      <c r="A6720" s="139">
        <f t="shared" si="6865"/>
        <v>177</v>
      </c>
      <c r="B6720" s="148">
        <f t="shared" si="6867"/>
        <v>26</v>
      </c>
      <c r="D6720" s="149" t="str">
        <f>+VLOOKUP($A6720,mUNICIPIOS!$B$4:$F$343,2,0)</f>
        <v>San Marcos</v>
      </c>
      <c r="E6720" s="149">
        <f>+VLOOKUP($A6720,mUNICIPIOS!$B$4:$F$343,3,0)</f>
        <v>1211</v>
      </c>
      <c r="F6720" s="149" t="str">
        <f>+VLOOKUP($A6720,mUNICIPIOS!$B$4:$F$343,4,0)</f>
        <v>San Rafael Pie de la Cuesta</v>
      </c>
      <c r="G6720" s="139" t="str">
        <f t="shared" ref="G6720:K6720" si="6886">+G6682</f>
        <v>05</v>
      </c>
      <c r="H6720" t="str">
        <f t="shared" si="6886"/>
        <v>IGF</v>
      </c>
      <c r="I6720" t="str">
        <f t="shared" si="6886"/>
        <v>Índice de Gestión Financiera</v>
      </c>
      <c r="J6720" t="str">
        <f t="shared" si="6886"/>
        <v>05-05</v>
      </c>
      <c r="K6720" t="str">
        <f t="shared" si="6886"/>
        <v>Inversión anual en capital fijo con recursos percibidos por ingresos propios</v>
      </c>
      <c r="L6720" s="150">
        <f>+VLOOKUP($E6720,IGF_2018!$B$8:$Z$347,15,0)</f>
        <v>0.36945267895818085</v>
      </c>
      <c r="M6720" s="142" t="str">
        <f>+VLOOKUP($E6720,IGF_2018!$B$8:$Z$347,16,0)</f>
        <v>Medio bajo</v>
      </c>
    </row>
    <row r="6721" spans="1:13" x14ac:dyDescent="0.3">
      <c r="A6721" s="139">
        <f t="shared" si="6865"/>
        <v>177</v>
      </c>
      <c r="B6721" s="148">
        <f t="shared" si="6867"/>
        <v>27</v>
      </c>
      <c r="D6721" s="149" t="str">
        <f>+VLOOKUP($A6721,mUNICIPIOS!$B$4:$F$343,2,0)</f>
        <v>San Marcos</v>
      </c>
      <c r="E6721" s="149">
        <f>+VLOOKUP($A6721,mUNICIPIOS!$B$4:$F$343,3,0)</f>
        <v>1211</v>
      </c>
      <c r="F6721" s="149" t="str">
        <f>+VLOOKUP($A6721,mUNICIPIOS!$B$4:$F$343,4,0)</f>
        <v>San Rafael Pie de la Cuesta</v>
      </c>
      <c r="G6721" s="139" t="str">
        <f t="shared" ref="G6721:K6721" si="6887">+G6683</f>
        <v>05</v>
      </c>
      <c r="H6721" t="str">
        <f t="shared" si="6887"/>
        <v>IGF</v>
      </c>
      <c r="I6721" t="str">
        <f t="shared" si="6887"/>
        <v>Índice de Gestión Financiera</v>
      </c>
      <c r="J6721" t="str">
        <f t="shared" si="6887"/>
        <v>05-06</v>
      </c>
      <c r="K6721" t="str">
        <f t="shared" si="6887"/>
        <v xml:space="preserve">Inversión anual en capital fijo con recursos percibidos por transferencias del Gobierno Central </v>
      </c>
      <c r="L6721" s="150">
        <f>+VLOOKUP($E6721,IGF_2018!$B$8:$Z$347,18,0)</f>
        <v>0.31115306232886059</v>
      </c>
      <c r="M6721" s="142" t="str">
        <f>+VLOOKUP($E6721,IGF_2018!$B$8:$Z$347,19,0)</f>
        <v>Medio bajo</v>
      </c>
    </row>
    <row r="6722" spans="1:13" x14ac:dyDescent="0.3">
      <c r="A6722" s="139">
        <f t="shared" si="6865"/>
        <v>177</v>
      </c>
      <c r="B6722" s="148">
        <f t="shared" si="6867"/>
        <v>28</v>
      </c>
      <c r="D6722" s="149" t="str">
        <f>+VLOOKUP($A6722,mUNICIPIOS!$B$4:$F$343,2,0)</f>
        <v>San Marcos</v>
      </c>
      <c r="E6722" s="149">
        <f>+VLOOKUP($A6722,mUNICIPIOS!$B$4:$F$343,3,0)</f>
        <v>1211</v>
      </c>
      <c r="F6722" s="149" t="str">
        <f>+VLOOKUP($A6722,mUNICIPIOS!$B$4:$F$343,4,0)</f>
        <v>San Rafael Pie de la Cuesta</v>
      </c>
      <c r="G6722" s="139" t="str">
        <f t="shared" ref="G6722:K6722" si="6888">+G6684</f>
        <v>05</v>
      </c>
      <c r="H6722" t="str">
        <f t="shared" si="6888"/>
        <v>IGF</v>
      </c>
      <c r="I6722" t="str">
        <f t="shared" si="6888"/>
        <v>Índice de Gestión Financiera</v>
      </c>
      <c r="J6722" t="str">
        <f t="shared" si="6888"/>
        <v>05-07</v>
      </c>
      <c r="K6722" t="str">
        <f t="shared" si="6888"/>
        <v>Financiamiento por endeudamiento municipal</v>
      </c>
      <c r="L6722" s="150">
        <f>+VLOOKUP($E6722,IGF_2018!$B$8:$Z$347,21,0)</f>
        <v>1</v>
      </c>
      <c r="M6722" s="142" t="str">
        <f>+VLOOKUP($E6722,IGF_2018!$B$8:$Z$347,22,0)</f>
        <v>Alto</v>
      </c>
    </row>
    <row r="6723" spans="1:13" x14ac:dyDescent="0.3">
      <c r="A6723" s="139">
        <f t="shared" si="6865"/>
        <v>177</v>
      </c>
      <c r="B6723" s="148">
        <f t="shared" si="6867"/>
        <v>29</v>
      </c>
      <c r="D6723" s="149" t="str">
        <f>+VLOOKUP($A6723,mUNICIPIOS!$B$4:$F$343,2,0)</f>
        <v>San Marcos</v>
      </c>
      <c r="E6723" s="149">
        <f>+VLOOKUP($A6723,mUNICIPIOS!$B$4:$F$343,3,0)</f>
        <v>1211</v>
      </c>
      <c r="F6723" s="149" t="str">
        <f>+VLOOKUP($A6723,mUNICIPIOS!$B$4:$F$343,4,0)</f>
        <v>San Rafael Pie de la Cuesta</v>
      </c>
      <c r="G6723" s="139" t="str">
        <f t="shared" ref="G6723:K6723" si="6889">+G6685</f>
        <v>05</v>
      </c>
      <c r="H6723" t="str">
        <f t="shared" si="6889"/>
        <v>IGF</v>
      </c>
      <c r="I6723" t="str">
        <f t="shared" si="6889"/>
        <v>Índice de Gestión Financiera</v>
      </c>
      <c r="J6723" t="str">
        <f t="shared" si="6889"/>
        <v>INDICE</v>
      </c>
      <c r="K6723">
        <f t="shared" si="6889"/>
        <v>0</v>
      </c>
      <c r="L6723" s="150">
        <f>+VLOOKUP($E6723,IGF_2018!$B$8:$Z$347,24,0)</f>
        <v>0.36136399066756159</v>
      </c>
      <c r="M6723" s="142" t="str">
        <f>+VLOOKUP($E6723,IGF_2018!$B$8:$Z$347,25,0)</f>
        <v>Medio bajo</v>
      </c>
    </row>
    <row r="6724" spans="1:13" x14ac:dyDescent="0.3">
      <c r="A6724" s="139">
        <f t="shared" si="6865"/>
        <v>177</v>
      </c>
      <c r="B6724" s="148">
        <f t="shared" si="6867"/>
        <v>30</v>
      </c>
      <c r="D6724" s="149" t="str">
        <f>+VLOOKUP($A6724,mUNICIPIOS!$B$4:$F$343,2,0)</f>
        <v>San Marcos</v>
      </c>
      <c r="E6724" s="149">
        <f>+VLOOKUP($A6724,mUNICIPIOS!$B$4:$F$343,3,0)</f>
        <v>1211</v>
      </c>
      <c r="F6724" s="149" t="str">
        <f>+VLOOKUP($A6724,mUNICIPIOS!$B$4:$F$343,4,0)</f>
        <v>San Rafael Pie de la Cuesta</v>
      </c>
      <c r="G6724" s="139" t="str">
        <f t="shared" ref="G6724:K6724" si="6890">+G6686</f>
        <v>06</v>
      </c>
      <c r="H6724" t="str">
        <f t="shared" si="6890"/>
        <v>IGE</v>
      </c>
      <c r="I6724" t="str">
        <f t="shared" si="6890"/>
        <v>Índice de Gestión Estratégica</v>
      </c>
      <c r="J6724" t="str">
        <f t="shared" si="6890"/>
        <v>06-01</v>
      </c>
      <c r="K6724" t="str">
        <f t="shared" si="6890"/>
        <v>Ejecución del Plan Operativo Anual  (POA)</v>
      </c>
      <c r="L6724" s="150">
        <f>+VLOOKUP($E6724,IGE_2018!$B$8:$Z$347,3,0)</f>
        <v>0.24499999999999997</v>
      </c>
      <c r="M6724" s="142" t="str">
        <f>+VLOOKUP($E6724,IGE_2018!$B$8:$Z$347,4,0)</f>
        <v>Medio bajo</v>
      </c>
    </row>
    <row r="6725" spans="1:13" x14ac:dyDescent="0.3">
      <c r="A6725" s="139">
        <f t="shared" si="6865"/>
        <v>177</v>
      </c>
      <c r="B6725" s="148">
        <f t="shared" si="6867"/>
        <v>31</v>
      </c>
      <c r="D6725" s="149" t="str">
        <f>+VLOOKUP($A6725,mUNICIPIOS!$B$4:$F$343,2,0)</f>
        <v>San Marcos</v>
      </c>
      <c r="E6725" s="149">
        <f>+VLOOKUP($A6725,mUNICIPIOS!$B$4:$F$343,3,0)</f>
        <v>1211</v>
      </c>
      <c r="F6725" s="149" t="str">
        <f>+VLOOKUP($A6725,mUNICIPIOS!$B$4:$F$343,4,0)</f>
        <v>San Rafael Pie de la Cuesta</v>
      </c>
      <c r="G6725" s="139" t="str">
        <f t="shared" ref="G6725:K6725" si="6891">+G6687</f>
        <v>06</v>
      </c>
      <c r="H6725" t="str">
        <f t="shared" si="6891"/>
        <v>IGE</v>
      </c>
      <c r="I6725" t="str">
        <f t="shared" si="6891"/>
        <v>Índice de Gestión Estratégica</v>
      </c>
      <c r="J6725" t="str">
        <f t="shared" si="6891"/>
        <v>06-02</v>
      </c>
      <c r="K6725" t="str">
        <f t="shared" si="6891"/>
        <v>Relación Plan de Desarrollo Municipal y Ordenamiento Territorial (PDM-OT) - Plan Estratégico Institucional (PEI) - Plan Operativo Multianual (POM) - Plan Operativo Anual (POA)</v>
      </c>
      <c r="L6725" s="150">
        <f>+VLOOKUP($E6725,IGE_2018!$B$8:$Z$347,6,0)</f>
        <v>0.48750000000000004</v>
      </c>
      <c r="M6725" s="142" t="str">
        <f>+VLOOKUP($E6725,IGE_2018!$B$8:$Z$347,7,0)</f>
        <v>Medio</v>
      </c>
    </row>
    <row r="6726" spans="1:13" x14ac:dyDescent="0.3">
      <c r="A6726" s="139">
        <f t="shared" si="6865"/>
        <v>177</v>
      </c>
      <c r="B6726" s="148">
        <f t="shared" si="6867"/>
        <v>32</v>
      </c>
      <c r="D6726" s="149" t="str">
        <f>+VLOOKUP($A6726,mUNICIPIOS!$B$4:$F$343,2,0)</f>
        <v>San Marcos</v>
      </c>
      <c r="E6726" s="149">
        <f>+VLOOKUP($A6726,mUNICIPIOS!$B$4:$F$343,3,0)</f>
        <v>1211</v>
      </c>
      <c r="F6726" s="149" t="str">
        <f>+VLOOKUP($A6726,mUNICIPIOS!$B$4:$F$343,4,0)</f>
        <v>San Rafael Pie de la Cuesta</v>
      </c>
      <c r="G6726" s="139" t="str">
        <f t="shared" ref="G6726:K6726" si="6892">+G6688</f>
        <v>06</v>
      </c>
      <c r="H6726" t="str">
        <f t="shared" si="6892"/>
        <v>IGE</v>
      </c>
      <c r="I6726" t="str">
        <f t="shared" si="6892"/>
        <v>Índice de Gestión Estratégica</v>
      </c>
      <c r="J6726" t="str">
        <f t="shared" si="6892"/>
        <v>06-03</v>
      </c>
      <c r="K6726" t="str">
        <f t="shared" si="6892"/>
        <v>Presupuesto de egresos relacionado a competencias municipales que responden a prioridades nacionales de desarrollo.</v>
      </c>
      <c r="L6726" s="150">
        <f>+VLOOKUP($E6726,IGE_2018!$B$8:$Z$347,9,0)</f>
        <v>0.30113493887875992</v>
      </c>
      <c r="M6726" s="142" t="str">
        <f>+VLOOKUP($E6726,IGE_2018!$B$8:$Z$347,10,0)</f>
        <v>Medio bajo</v>
      </c>
    </row>
    <row r="6727" spans="1:13" x14ac:dyDescent="0.3">
      <c r="A6727" s="139">
        <f t="shared" si="6865"/>
        <v>177</v>
      </c>
      <c r="B6727" s="148">
        <f t="shared" si="6867"/>
        <v>33</v>
      </c>
      <c r="D6727" s="149" t="str">
        <f>+VLOOKUP($A6727,mUNICIPIOS!$B$4:$F$343,2,0)</f>
        <v>San Marcos</v>
      </c>
      <c r="E6727" s="149">
        <f>+VLOOKUP($A6727,mUNICIPIOS!$B$4:$F$343,3,0)</f>
        <v>1211</v>
      </c>
      <c r="F6727" s="149" t="str">
        <f>+VLOOKUP($A6727,mUNICIPIOS!$B$4:$F$343,4,0)</f>
        <v>San Rafael Pie de la Cuesta</v>
      </c>
      <c r="G6727" s="139" t="str">
        <f t="shared" ref="G6727:K6727" si="6893">+G6689</f>
        <v>06</v>
      </c>
      <c r="H6727" t="str">
        <f t="shared" si="6893"/>
        <v>IGE</v>
      </c>
      <c r="I6727" t="str">
        <f t="shared" si="6893"/>
        <v>Índice de Gestión Estratégica</v>
      </c>
      <c r="J6727" t="str">
        <f t="shared" si="6893"/>
        <v>06-04</v>
      </c>
      <c r="K6727" t="str">
        <f t="shared" si="6893"/>
        <v>Institucionalización de la gestión ordenada del territorio</v>
      </c>
      <c r="L6727" s="150">
        <f>+VLOOKUP($E6727,IGE_2018!$B$8:$Z$347,12,0)</f>
        <v>0.55000000000000004</v>
      </c>
      <c r="M6727" s="142" t="str">
        <f>+VLOOKUP($E6727,IGE_2018!$B$8:$Z$347,13,0)</f>
        <v>Medio</v>
      </c>
    </row>
    <row r="6728" spans="1:13" x14ac:dyDescent="0.3">
      <c r="A6728" s="139">
        <f t="shared" si="6865"/>
        <v>177</v>
      </c>
      <c r="B6728" s="148">
        <f t="shared" si="6867"/>
        <v>34</v>
      </c>
      <c r="D6728" s="149" t="str">
        <f>+VLOOKUP($A6728,mUNICIPIOS!$B$4:$F$343,2,0)</f>
        <v>San Marcos</v>
      </c>
      <c r="E6728" s="149">
        <f>+VLOOKUP($A6728,mUNICIPIOS!$B$4:$F$343,3,0)</f>
        <v>1211</v>
      </c>
      <c r="F6728" s="149" t="str">
        <f>+VLOOKUP($A6728,mUNICIPIOS!$B$4:$F$343,4,0)</f>
        <v>San Rafael Pie de la Cuesta</v>
      </c>
      <c r="G6728" s="139" t="str">
        <f t="shared" ref="G6728:K6728" si="6894">+G6690</f>
        <v>06</v>
      </c>
      <c r="H6728" t="str">
        <f t="shared" si="6894"/>
        <v>IGE</v>
      </c>
      <c r="I6728" t="str">
        <f t="shared" si="6894"/>
        <v>Índice de Gestión Estratégica</v>
      </c>
      <c r="J6728" t="str">
        <f t="shared" si="6894"/>
        <v>06-05</v>
      </c>
      <c r="K6728" t="str">
        <f t="shared" si="6894"/>
        <v>Acciones para la gestión ordenada del territorio</v>
      </c>
      <c r="L6728" s="150">
        <f>+VLOOKUP($E6728,IGE_2018!$B$8:$Z$347,15,0)</f>
        <v>0</v>
      </c>
      <c r="M6728" s="142" t="str">
        <f>+VLOOKUP($E6728,IGE_2018!$B$8:$Z$347,16,0)</f>
        <v>Bajo</v>
      </c>
    </row>
    <row r="6729" spans="1:13" x14ac:dyDescent="0.3">
      <c r="A6729" s="139">
        <f t="shared" si="6865"/>
        <v>177</v>
      </c>
      <c r="B6729" s="148">
        <f t="shared" si="6867"/>
        <v>35</v>
      </c>
      <c r="D6729" s="149" t="str">
        <f>+VLOOKUP($A6729,mUNICIPIOS!$B$4:$F$343,2,0)</f>
        <v>San Marcos</v>
      </c>
      <c r="E6729" s="149">
        <f>+VLOOKUP($A6729,mUNICIPIOS!$B$4:$F$343,3,0)</f>
        <v>1211</v>
      </c>
      <c r="F6729" s="149" t="str">
        <f>+VLOOKUP($A6729,mUNICIPIOS!$B$4:$F$343,4,0)</f>
        <v>San Rafael Pie de la Cuesta</v>
      </c>
      <c r="G6729" s="139" t="str">
        <f t="shared" ref="G6729:K6729" si="6895">+G6691</f>
        <v>06</v>
      </c>
      <c r="H6729" t="str">
        <f t="shared" si="6895"/>
        <v>IGE</v>
      </c>
      <c r="I6729" t="str">
        <f t="shared" si="6895"/>
        <v>Índice de Gestión Estratégica</v>
      </c>
      <c r="J6729" t="str">
        <f t="shared" si="6895"/>
        <v>06-06</v>
      </c>
      <c r="K6729" t="str">
        <f t="shared" si="6895"/>
        <v>Gestión de riesgo en la formulación de proyectos derivados de la planificación operativa anual</v>
      </c>
      <c r="L6729" s="150">
        <f>+VLOOKUP($E6729,IGE_2018!$B$8:$Z$347,18,0)</f>
        <v>0</v>
      </c>
      <c r="M6729" s="142" t="str">
        <f>+VLOOKUP($E6729,IGE_2018!$B$8:$Z$347,19,0)</f>
        <v>Bajo</v>
      </c>
    </row>
    <row r="6730" spans="1:13" x14ac:dyDescent="0.3">
      <c r="A6730" s="139">
        <f t="shared" si="6865"/>
        <v>177</v>
      </c>
      <c r="B6730" s="148">
        <f t="shared" si="6867"/>
        <v>36</v>
      </c>
      <c r="D6730" s="149" t="str">
        <f>+VLOOKUP($A6730,mUNICIPIOS!$B$4:$F$343,2,0)</f>
        <v>San Marcos</v>
      </c>
      <c r="E6730" s="149">
        <f>+VLOOKUP($A6730,mUNICIPIOS!$B$4:$F$343,3,0)</f>
        <v>1211</v>
      </c>
      <c r="F6730" s="149" t="str">
        <f>+VLOOKUP($A6730,mUNICIPIOS!$B$4:$F$343,4,0)</f>
        <v>San Rafael Pie de la Cuesta</v>
      </c>
      <c r="G6730" s="139" t="str">
        <f t="shared" ref="G6730:K6730" si="6896">+G6692</f>
        <v>06</v>
      </c>
      <c r="H6730" t="str">
        <f t="shared" si="6896"/>
        <v>IGE</v>
      </c>
      <c r="I6730" t="str">
        <f t="shared" si="6896"/>
        <v>Índice de Gestión Estratégica</v>
      </c>
      <c r="J6730" t="str">
        <f t="shared" si="6896"/>
        <v>06-07</v>
      </c>
      <c r="K6730" t="str">
        <f t="shared" si="6896"/>
        <v>Ingresos por servicios ambientales en relación a los ingresos propios sin regalías</v>
      </c>
      <c r="L6730" s="150">
        <f>+VLOOKUP($E6730,IGE_2018!$B$8:$Z$347,21,0)</f>
        <v>0.52652629257887695</v>
      </c>
      <c r="M6730" s="142" t="str">
        <f>+VLOOKUP($E6730,IGE_2018!$B$8:$Z$347,22,0)</f>
        <v>Medio</v>
      </c>
    </row>
    <row r="6731" spans="1:13" x14ac:dyDescent="0.3">
      <c r="A6731" s="139">
        <f t="shared" si="6865"/>
        <v>177</v>
      </c>
      <c r="B6731" s="148">
        <f t="shared" si="6867"/>
        <v>37</v>
      </c>
      <c r="D6731" s="149" t="str">
        <f>+VLOOKUP($A6731,mUNICIPIOS!$B$4:$F$343,2,0)</f>
        <v>San Marcos</v>
      </c>
      <c r="E6731" s="149">
        <f>+VLOOKUP($A6731,mUNICIPIOS!$B$4:$F$343,3,0)</f>
        <v>1211</v>
      </c>
      <c r="F6731" s="149" t="str">
        <f>+VLOOKUP($A6731,mUNICIPIOS!$B$4:$F$343,4,0)</f>
        <v>San Rafael Pie de la Cuesta</v>
      </c>
      <c r="G6731" s="139" t="str">
        <f t="shared" ref="G6731:K6731" si="6897">+G6693</f>
        <v>06</v>
      </c>
      <c r="H6731" t="str">
        <f t="shared" si="6897"/>
        <v>IGE</v>
      </c>
      <c r="I6731" t="str">
        <f t="shared" si="6897"/>
        <v>Índice de Gestión Estratégica</v>
      </c>
      <c r="J6731" t="str">
        <f t="shared" si="6897"/>
        <v>INDICE</v>
      </c>
      <c r="K6731">
        <f t="shared" si="6897"/>
        <v>0</v>
      </c>
      <c r="L6731" s="150">
        <f>+VLOOKUP($E6731,IGE_2018!$B$8:$Z$347,24,0)</f>
        <v>0.29281136397757768</v>
      </c>
      <c r="M6731" s="142" t="str">
        <f>+VLOOKUP($E6731,IGE_2018!$B$8:$Z$347,25,0)</f>
        <v>Medio bajo</v>
      </c>
    </row>
    <row r="6732" spans="1:13" x14ac:dyDescent="0.3">
      <c r="A6732" s="139">
        <f t="shared" si="6865"/>
        <v>177</v>
      </c>
      <c r="B6732" s="148">
        <f t="shared" si="6867"/>
        <v>38</v>
      </c>
      <c r="D6732" s="149" t="str">
        <f>+VLOOKUP($A6732,mUNICIPIOS!$B$4:$F$343,2,0)</f>
        <v>San Marcos</v>
      </c>
      <c r="E6732" s="149">
        <f>+VLOOKUP($A6732,mUNICIPIOS!$B$4:$F$343,3,0)</f>
        <v>1211</v>
      </c>
      <c r="F6732" s="149" t="str">
        <f>+VLOOKUP($A6732,mUNICIPIOS!$B$4:$F$343,4,0)</f>
        <v>San Rafael Pie de la Cuesta</v>
      </c>
      <c r="G6732" s="139" t="str">
        <f t="shared" ref="G6732:K6732" si="6898">+G6694</f>
        <v>RANKING</v>
      </c>
      <c r="H6732" t="str">
        <f t="shared" si="6898"/>
        <v>RGM</v>
      </c>
      <c r="I6732" t="str">
        <f t="shared" si="6898"/>
        <v>Ranking de la Gestión Municipal 2018</v>
      </c>
      <c r="J6732" t="str">
        <f t="shared" si="6898"/>
        <v>RANKING</v>
      </c>
      <c r="K6732">
        <f t="shared" si="6898"/>
        <v>0</v>
      </c>
      <c r="L6732" s="151">
        <f>+VLOOKUP($E6732,Resultados_generales!$C$8:$AE$347,27,0)</f>
        <v>0.48425395677413413</v>
      </c>
      <c r="M6732" t="str">
        <f>+VLOOKUP($E6732,Resultados_generales!$C$8:$AE$347,28,0)</f>
        <v>Medio</v>
      </c>
    </row>
    <row r="6733" spans="1:13" x14ac:dyDescent="0.3">
      <c r="A6733" s="139">
        <f t="shared" si="6865"/>
        <v>178</v>
      </c>
      <c r="B6733" s="148">
        <f t="shared" si="6867"/>
        <v>1</v>
      </c>
      <c r="D6733" s="149" t="str">
        <f>+VLOOKUP($A6733,mUNICIPIOS!$B$4:$F$343,2,0)</f>
        <v>San Marcos</v>
      </c>
      <c r="E6733" s="149">
        <f>+VLOOKUP($A6733,mUNICIPIOS!$B$4:$F$343,3,0)</f>
        <v>1212</v>
      </c>
      <c r="F6733" s="149" t="str">
        <f>+VLOOKUP($A6733,mUNICIPIOS!$B$4:$F$343,4,0)</f>
        <v>Nuevo Progreso</v>
      </c>
      <c r="G6733" s="139" t="str">
        <f t="shared" ref="G6733:K6733" si="6899">+G6695</f>
        <v>01</v>
      </c>
      <c r="H6733" t="str">
        <f t="shared" si="6899"/>
        <v>IPC</v>
      </c>
      <c r="I6733" t="str">
        <f t="shared" si="6899"/>
        <v>Índice de Participación Ciudadana</v>
      </c>
      <c r="J6733" t="str">
        <f t="shared" si="6899"/>
        <v>01-01</v>
      </c>
      <c r="K6733" t="str">
        <f t="shared" si="6899"/>
        <v>Número de reuniones del COMUDE en el año de la medición.</v>
      </c>
      <c r="L6733" s="150">
        <f>+VLOOKUP($E6733,IPC_2018!$B$8:$T$347,3,0)</f>
        <v>0.5</v>
      </c>
      <c r="M6733" s="142" t="str">
        <f>+VLOOKUP($E6733,IPC_2018!$B$8:$T$347,4,0)</f>
        <v>Medio</v>
      </c>
    </row>
    <row r="6734" spans="1:13" x14ac:dyDescent="0.3">
      <c r="A6734" s="139">
        <f t="shared" si="6865"/>
        <v>178</v>
      </c>
      <c r="B6734" s="148">
        <f t="shared" si="6867"/>
        <v>2</v>
      </c>
      <c r="D6734" s="149" t="str">
        <f>+VLOOKUP($A6734,mUNICIPIOS!$B$4:$F$343,2,0)</f>
        <v>San Marcos</v>
      </c>
      <c r="E6734" s="149">
        <f>+VLOOKUP($A6734,mUNICIPIOS!$B$4:$F$343,3,0)</f>
        <v>1212</v>
      </c>
      <c r="F6734" s="149" t="str">
        <f>+VLOOKUP($A6734,mUNICIPIOS!$B$4:$F$343,4,0)</f>
        <v>Nuevo Progreso</v>
      </c>
      <c r="G6734" s="139" t="str">
        <f t="shared" ref="G6734:K6734" si="6900">+G6696</f>
        <v>01</v>
      </c>
      <c r="H6734" t="str">
        <f t="shared" si="6900"/>
        <v>IPC</v>
      </c>
      <c r="I6734" t="str">
        <f t="shared" si="6900"/>
        <v>Índice de Participación Ciudadana</v>
      </c>
      <c r="J6734" t="str">
        <f t="shared" si="6900"/>
        <v>01-02</v>
      </c>
      <c r="K6734" t="str">
        <f t="shared" si="6900"/>
        <v>Participación de Alcaldes, Concejales y Síndicos determinados o designados en el COMUDE</v>
      </c>
      <c r="L6734" s="150">
        <f>+VLOOKUP($E6734,IPC_2018!$B$8:$T$347,6,0)</f>
        <v>0.5</v>
      </c>
      <c r="M6734" s="142" t="str">
        <f>+VLOOKUP($E6734,IPC_2018!$B$8:$T$347,7,0)</f>
        <v>Medio</v>
      </c>
    </row>
    <row r="6735" spans="1:13" x14ac:dyDescent="0.3">
      <c r="A6735" s="139">
        <f t="shared" si="6865"/>
        <v>178</v>
      </c>
      <c r="B6735" s="148">
        <f t="shared" si="6867"/>
        <v>3</v>
      </c>
      <c r="D6735" s="149" t="str">
        <f>+VLOOKUP($A6735,mUNICIPIOS!$B$4:$F$343,2,0)</f>
        <v>San Marcos</v>
      </c>
      <c r="E6735" s="149">
        <f>+VLOOKUP($A6735,mUNICIPIOS!$B$4:$F$343,3,0)</f>
        <v>1212</v>
      </c>
      <c r="F6735" s="149" t="str">
        <f>+VLOOKUP($A6735,mUNICIPIOS!$B$4:$F$343,4,0)</f>
        <v>Nuevo Progreso</v>
      </c>
      <c r="G6735" s="139" t="str">
        <f t="shared" ref="G6735:K6735" si="6901">+G6697</f>
        <v>01</v>
      </c>
      <c r="H6735" t="str">
        <f t="shared" si="6901"/>
        <v>IPC</v>
      </c>
      <c r="I6735" t="str">
        <f t="shared" si="6901"/>
        <v>Índice de Participación Ciudadana</v>
      </c>
      <c r="J6735" t="str">
        <f t="shared" si="6901"/>
        <v>01-03</v>
      </c>
      <c r="K6735" t="str">
        <f t="shared" si="6901"/>
        <v>Participación  de organizaciones de jóvenes, mujeres, pueblos mayas, xincas, garífunas, y otras organizaciones en el Comude</v>
      </c>
      <c r="L6735" s="150">
        <f>+VLOOKUP($E6735,IPC_2018!$B$8:$T$347,9,0)</f>
        <v>0</v>
      </c>
      <c r="M6735" s="142" t="str">
        <f>+VLOOKUP($E6735,IPC_2018!$B$8:$T$347,10,0)</f>
        <v>Bajo</v>
      </c>
    </row>
    <row r="6736" spans="1:13" x14ac:dyDescent="0.3">
      <c r="A6736" s="139">
        <f t="shared" si="6865"/>
        <v>178</v>
      </c>
      <c r="B6736" s="148">
        <f t="shared" si="6867"/>
        <v>4</v>
      </c>
      <c r="D6736" s="149" t="str">
        <f>+VLOOKUP($A6736,mUNICIPIOS!$B$4:$F$343,2,0)</f>
        <v>San Marcos</v>
      </c>
      <c r="E6736" s="149">
        <f>+VLOOKUP($A6736,mUNICIPIOS!$B$4:$F$343,3,0)</f>
        <v>1212</v>
      </c>
      <c r="F6736" s="149" t="str">
        <f>+VLOOKUP($A6736,mUNICIPIOS!$B$4:$F$343,4,0)</f>
        <v>Nuevo Progreso</v>
      </c>
      <c r="G6736" s="139" t="str">
        <f t="shared" ref="G6736:K6736" si="6902">+G6698</f>
        <v>01</v>
      </c>
      <c r="H6736" t="str">
        <f t="shared" si="6902"/>
        <v>IPC</v>
      </c>
      <c r="I6736" t="str">
        <f t="shared" si="6902"/>
        <v>Índice de Participación Ciudadana</v>
      </c>
      <c r="J6736" t="str">
        <f t="shared" si="6902"/>
        <v>01-04</v>
      </c>
      <c r="K6736" t="str">
        <f t="shared" si="6902"/>
        <v>Representatividad territorial del Comude.</v>
      </c>
      <c r="L6736" s="150">
        <f>+VLOOKUP($E6736,IPC_2018!$B$8:$T$347,12,0)</f>
        <v>0</v>
      </c>
      <c r="M6736" s="142" t="str">
        <f>+VLOOKUP($E6736,IPC_2018!$B$8:$T$347,13,0)</f>
        <v>Bajo</v>
      </c>
    </row>
    <row r="6737" spans="1:13" x14ac:dyDescent="0.3">
      <c r="A6737" s="139">
        <f t="shared" si="6865"/>
        <v>178</v>
      </c>
      <c r="B6737" s="148">
        <f t="shared" si="6867"/>
        <v>5</v>
      </c>
      <c r="D6737" s="149" t="str">
        <f>+VLOOKUP($A6737,mUNICIPIOS!$B$4:$F$343,2,0)</f>
        <v>San Marcos</v>
      </c>
      <c r="E6737" s="149">
        <f>+VLOOKUP($A6737,mUNICIPIOS!$B$4:$F$343,3,0)</f>
        <v>1212</v>
      </c>
      <c r="F6737" s="149" t="str">
        <f>+VLOOKUP($A6737,mUNICIPIOS!$B$4:$F$343,4,0)</f>
        <v>Nuevo Progreso</v>
      </c>
      <c r="G6737" s="139" t="str">
        <f t="shared" ref="G6737:K6737" si="6903">+G6699</f>
        <v>01</v>
      </c>
      <c r="H6737" t="str">
        <f t="shared" si="6903"/>
        <v>IPC</v>
      </c>
      <c r="I6737" t="str">
        <f t="shared" si="6903"/>
        <v>Índice de Participación Ciudadana</v>
      </c>
      <c r="J6737" t="str">
        <f t="shared" si="6903"/>
        <v>01-05</v>
      </c>
      <c r="K6737" t="str">
        <f t="shared" si="6903"/>
        <v>Funcionamiento del Comude</v>
      </c>
      <c r="L6737" s="150">
        <f>+VLOOKUP($E6737,IPC_2018!$B$8:$T$347,15,0)</f>
        <v>0.13250883396908439</v>
      </c>
      <c r="M6737" s="142" t="str">
        <f>+VLOOKUP($E6737,IPC_2018!$B$8:$T$347,16,0)</f>
        <v>Bajo</v>
      </c>
    </row>
    <row r="6738" spans="1:13" x14ac:dyDescent="0.3">
      <c r="A6738" s="139">
        <f t="shared" si="6865"/>
        <v>178</v>
      </c>
      <c r="B6738" s="148">
        <f t="shared" si="6867"/>
        <v>6</v>
      </c>
      <c r="D6738" s="149" t="str">
        <f>+VLOOKUP($A6738,mUNICIPIOS!$B$4:$F$343,2,0)</f>
        <v>San Marcos</v>
      </c>
      <c r="E6738" s="149">
        <f>+VLOOKUP($A6738,mUNICIPIOS!$B$4:$F$343,3,0)</f>
        <v>1212</v>
      </c>
      <c r="F6738" s="149" t="str">
        <f>+VLOOKUP($A6738,mUNICIPIOS!$B$4:$F$343,4,0)</f>
        <v>Nuevo Progreso</v>
      </c>
      <c r="G6738" s="139" t="str">
        <f t="shared" ref="G6738:K6738" si="6904">+G6700</f>
        <v>01</v>
      </c>
      <c r="H6738" t="str">
        <f t="shared" si="6904"/>
        <v>IPC</v>
      </c>
      <c r="I6738" t="str">
        <f t="shared" si="6904"/>
        <v>Índice de Participación Ciudadana</v>
      </c>
      <c r="J6738" t="str">
        <f t="shared" si="6904"/>
        <v>INDICE</v>
      </c>
      <c r="K6738">
        <f t="shared" si="6904"/>
        <v>0</v>
      </c>
      <c r="L6738" s="150">
        <f>+VLOOKUP($E6738,IPC_2018!$B$8:$T$347,18,0)</f>
        <v>0.29487632509536266</v>
      </c>
      <c r="M6738" s="142" t="str">
        <f>+VLOOKUP($E6738,IPC_2018!$B$8:$T$347,19,0)</f>
        <v>Medio bajo</v>
      </c>
    </row>
    <row r="6739" spans="1:13" x14ac:dyDescent="0.3">
      <c r="A6739" s="139">
        <f t="shared" si="6865"/>
        <v>178</v>
      </c>
      <c r="B6739" s="148">
        <f t="shared" si="6867"/>
        <v>7</v>
      </c>
      <c r="D6739" s="149" t="str">
        <f>+VLOOKUP($A6739,mUNICIPIOS!$B$4:$F$343,2,0)</f>
        <v>San Marcos</v>
      </c>
      <c r="E6739" s="149">
        <f>+VLOOKUP($A6739,mUNICIPIOS!$B$4:$F$343,3,0)</f>
        <v>1212</v>
      </c>
      <c r="F6739" s="149" t="str">
        <f>+VLOOKUP($A6739,mUNICIPIOS!$B$4:$F$343,4,0)</f>
        <v>Nuevo Progreso</v>
      </c>
      <c r="G6739" s="139" t="str">
        <f t="shared" ref="G6739:K6739" si="6905">+G6701</f>
        <v>02</v>
      </c>
      <c r="H6739" t="str">
        <f t="shared" si="6905"/>
        <v>IIC</v>
      </c>
      <c r="I6739" t="str">
        <f t="shared" si="6905"/>
        <v>Índice de Información a la Ciudadanía</v>
      </c>
      <c r="J6739" t="str">
        <f t="shared" si="6905"/>
        <v>02-01</v>
      </c>
      <c r="K6739" t="str">
        <f t="shared" si="6905"/>
        <v>Rendición de cuentas cuatrimestral y anual al Comude enfocadas en resultados.</v>
      </c>
      <c r="L6739" s="150">
        <f>+VLOOKUP($E6739,IIC_2018!$B$8:$Q$347,3,0)</f>
        <v>0.66666666666666674</v>
      </c>
      <c r="M6739" s="142" t="str">
        <f>+VLOOKUP($E6739,IIC_2018!$B$8:$Q$347,4,0)</f>
        <v>Medio alto</v>
      </c>
    </row>
    <row r="6740" spans="1:13" x14ac:dyDescent="0.3">
      <c r="A6740" s="139">
        <f t="shared" si="6865"/>
        <v>178</v>
      </c>
      <c r="B6740" s="148">
        <f t="shared" si="6867"/>
        <v>8</v>
      </c>
      <c r="D6740" s="149" t="str">
        <f>+VLOOKUP($A6740,mUNICIPIOS!$B$4:$F$343,2,0)</f>
        <v>San Marcos</v>
      </c>
      <c r="E6740" s="149">
        <f>+VLOOKUP($A6740,mUNICIPIOS!$B$4:$F$343,3,0)</f>
        <v>1212</v>
      </c>
      <c r="F6740" s="149" t="str">
        <f>+VLOOKUP($A6740,mUNICIPIOS!$B$4:$F$343,4,0)</f>
        <v>Nuevo Progreso</v>
      </c>
      <c r="G6740" s="139" t="str">
        <f t="shared" ref="G6740:K6740" si="6906">+G6702</f>
        <v>02</v>
      </c>
      <c r="H6740" t="str">
        <f t="shared" si="6906"/>
        <v>IIC</v>
      </c>
      <c r="I6740" t="str">
        <f t="shared" si="6906"/>
        <v>Índice de Información a la Ciudadanía</v>
      </c>
      <c r="J6740" t="str">
        <f t="shared" si="6906"/>
        <v>02-02</v>
      </c>
      <c r="K6740" t="str">
        <f t="shared" si="6906"/>
        <v>Información presupuestaria y otra información brindada a la ciudadanía disponible en medios locales de comunicación.</v>
      </c>
      <c r="L6740" s="150">
        <f>+VLOOKUP($E6740,IIC_2018!$B$8:$Q$347,6,0)</f>
        <v>0.75</v>
      </c>
      <c r="M6740" s="142" t="str">
        <f>+VLOOKUP($E6740,IIC_2018!$B$8:$Q$347,7,0)</f>
        <v>Medio alto</v>
      </c>
    </row>
    <row r="6741" spans="1:13" x14ac:dyDescent="0.3">
      <c r="A6741" s="139">
        <f t="shared" si="6865"/>
        <v>178</v>
      </c>
      <c r="B6741" s="148">
        <f t="shared" si="6867"/>
        <v>9</v>
      </c>
      <c r="D6741" s="149" t="str">
        <f>+VLOOKUP($A6741,mUNICIPIOS!$B$4:$F$343,2,0)</f>
        <v>San Marcos</v>
      </c>
      <c r="E6741" s="149">
        <f>+VLOOKUP($A6741,mUNICIPIOS!$B$4:$F$343,3,0)</f>
        <v>1212</v>
      </c>
      <c r="F6741" s="149" t="str">
        <f>+VLOOKUP($A6741,mUNICIPIOS!$B$4:$F$343,4,0)</f>
        <v>Nuevo Progreso</v>
      </c>
      <c r="G6741" s="139" t="str">
        <f t="shared" ref="G6741:K6741" si="6907">+G6703</f>
        <v>02</v>
      </c>
      <c r="H6741" t="str">
        <f t="shared" si="6907"/>
        <v>IIC</v>
      </c>
      <c r="I6741" t="str">
        <f t="shared" si="6907"/>
        <v>Índice de Información a la Ciudadanía</v>
      </c>
      <c r="J6741" t="str">
        <f t="shared" si="6907"/>
        <v>02-03</v>
      </c>
      <c r="K6741" t="str">
        <f t="shared" si="6907"/>
        <v>Información pública de oficio actualizada y disponible de acuerdo a la LAIP y uso de internet.</v>
      </c>
      <c r="L6741" s="150">
        <f>+VLOOKUP($E6741,IIC_2018!$B$8:$Q$347,9,0)</f>
        <v>0.99999999999999989</v>
      </c>
      <c r="M6741" s="142" t="str">
        <f>+VLOOKUP($E6741,IIC_2018!$B$8:$Q$347,10,0)</f>
        <v>Alto</v>
      </c>
    </row>
    <row r="6742" spans="1:13" x14ac:dyDescent="0.3">
      <c r="A6742" s="139">
        <f t="shared" si="6865"/>
        <v>178</v>
      </c>
      <c r="B6742" s="148">
        <f t="shared" si="6867"/>
        <v>10</v>
      </c>
      <c r="D6742" s="149" t="str">
        <f>+VLOOKUP($A6742,mUNICIPIOS!$B$4:$F$343,2,0)</f>
        <v>San Marcos</v>
      </c>
      <c r="E6742" s="149">
        <f>+VLOOKUP($A6742,mUNICIPIOS!$B$4:$F$343,3,0)</f>
        <v>1212</v>
      </c>
      <c r="F6742" s="149" t="str">
        <f>+VLOOKUP($A6742,mUNICIPIOS!$B$4:$F$343,4,0)</f>
        <v>Nuevo Progreso</v>
      </c>
      <c r="G6742" s="139" t="str">
        <f t="shared" ref="G6742:K6742" si="6908">+G6704</f>
        <v>02</v>
      </c>
      <c r="H6742" t="str">
        <f t="shared" si="6908"/>
        <v>IIC</v>
      </c>
      <c r="I6742" t="str">
        <f t="shared" si="6908"/>
        <v>Índice de Información a la Ciudadanía</v>
      </c>
      <c r="J6742" t="str">
        <f t="shared" si="6908"/>
        <v>02-04</v>
      </c>
      <c r="K6742" t="str">
        <f t="shared" si="6908"/>
        <v>Relación del monto contratado por medio de Guate compras con el total del presupuesto de egresos vigente.</v>
      </c>
      <c r="L6742" s="150">
        <f>+VLOOKUP($E6742,IIC_2018!$B$8:$Q$347,12,0)</f>
        <v>0.45446674879775179</v>
      </c>
      <c r="M6742" s="142" t="str">
        <f>+VLOOKUP($E6742,IIC_2018!$B$8:$Q$347,13,0)</f>
        <v>Medio</v>
      </c>
    </row>
    <row r="6743" spans="1:13" x14ac:dyDescent="0.3">
      <c r="A6743" s="139">
        <f t="shared" si="6865"/>
        <v>178</v>
      </c>
      <c r="B6743" s="148">
        <f t="shared" si="6867"/>
        <v>11</v>
      </c>
      <c r="D6743" s="149" t="str">
        <f>+VLOOKUP($A6743,mUNICIPIOS!$B$4:$F$343,2,0)</f>
        <v>San Marcos</v>
      </c>
      <c r="E6743" s="149">
        <f>+VLOOKUP($A6743,mUNICIPIOS!$B$4:$F$343,3,0)</f>
        <v>1212</v>
      </c>
      <c r="F6743" s="149" t="str">
        <f>+VLOOKUP($A6743,mUNICIPIOS!$B$4:$F$343,4,0)</f>
        <v>Nuevo Progreso</v>
      </c>
      <c r="G6743" s="139" t="str">
        <f t="shared" ref="G6743:K6743" si="6909">+G6705</f>
        <v>02</v>
      </c>
      <c r="H6743" t="str">
        <f t="shared" si="6909"/>
        <v>IIC</v>
      </c>
      <c r="I6743" t="str">
        <f t="shared" si="6909"/>
        <v>Índice de Información a la Ciudadanía</v>
      </c>
      <c r="J6743" t="str">
        <f t="shared" si="6909"/>
        <v>INDICE</v>
      </c>
      <c r="K6743">
        <f t="shared" si="6909"/>
        <v>0</v>
      </c>
      <c r="L6743" s="150">
        <f>+VLOOKUP($E6743,IIC_2018!$B$8:$Q$347,15,0)</f>
        <v>0.71778335386610459</v>
      </c>
      <c r="M6743" s="142" t="str">
        <f>+VLOOKUP($E6743,IIC_2018!$B$8:$Q$347,16,0)</f>
        <v>Medio alto</v>
      </c>
    </row>
    <row r="6744" spans="1:13" x14ac:dyDescent="0.3">
      <c r="A6744" s="139">
        <f t="shared" si="6865"/>
        <v>178</v>
      </c>
      <c r="B6744" s="148">
        <f t="shared" si="6867"/>
        <v>12</v>
      </c>
      <c r="D6744" s="149" t="str">
        <f>+VLOOKUP($A6744,mUNICIPIOS!$B$4:$F$343,2,0)</f>
        <v>San Marcos</v>
      </c>
      <c r="E6744" s="149">
        <f>+VLOOKUP($A6744,mUNICIPIOS!$B$4:$F$343,3,0)</f>
        <v>1212</v>
      </c>
      <c r="F6744" s="149" t="str">
        <f>+VLOOKUP($A6744,mUNICIPIOS!$B$4:$F$343,4,0)</f>
        <v>Nuevo Progreso</v>
      </c>
      <c r="G6744" s="139" t="str">
        <f t="shared" ref="G6744:K6744" si="6910">+G6706</f>
        <v>03</v>
      </c>
      <c r="H6744" t="str">
        <f t="shared" si="6910"/>
        <v>ISP</v>
      </c>
      <c r="I6744" t="str">
        <f t="shared" si="6910"/>
        <v>Índice de Servicios Públicos</v>
      </c>
      <c r="J6744" t="str">
        <f t="shared" si="6910"/>
        <v>03-01</v>
      </c>
      <c r="K6744" t="str">
        <f t="shared" si="6910"/>
        <v>Cobertura del servicio público de agua</v>
      </c>
      <c r="L6744" s="150">
        <f>+VLOOKUP($E6744,ISP_2018!$B$8:$T$347,3,0)</f>
        <v>0</v>
      </c>
      <c r="M6744" s="142" t="str">
        <f>+VLOOKUP($E6744,ISP_2018!$B$8:$T$347,4,0)</f>
        <v>Bajo</v>
      </c>
    </row>
    <row r="6745" spans="1:13" x14ac:dyDescent="0.3">
      <c r="A6745" s="139">
        <f t="shared" si="6865"/>
        <v>178</v>
      </c>
      <c r="B6745" s="148">
        <f t="shared" si="6867"/>
        <v>13</v>
      </c>
      <c r="D6745" s="149" t="str">
        <f>+VLOOKUP($A6745,mUNICIPIOS!$B$4:$F$343,2,0)</f>
        <v>San Marcos</v>
      </c>
      <c r="E6745" s="149">
        <f>+VLOOKUP($A6745,mUNICIPIOS!$B$4:$F$343,3,0)</f>
        <v>1212</v>
      </c>
      <c r="F6745" s="149" t="str">
        <f>+VLOOKUP($A6745,mUNICIPIOS!$B$4:$F$343,4,0)</f>
        <v>Nuevo Progreso</v>
      </c>
      <c r="G6745" s="139" t="str">
        <f t="shared" ref="G6745:K6745" si="6911">+G6707</f>
        <v>03</v>
      </c>
      <c r="H6745" t="str">
        <f t="shared" si="6911"/>
        <v>ISP</v>
      </c>
      <c r="I6745" t="str">
        <f t="shared" si="6911"/>
        <v>Índice de Servicios Públicos</v>
      </c>
      <c r="J6745" t="str">
        <f t="shared" si="6911"/>
        <v>03-02</v>
      </c>
      <c r="K6745" t="str">
        <f t="shared" si="6911"/>
        <v>Control de la calidad del servicio público de agua</v>
      </c>
      <c r="L6745" s="150">
        <f>+VLOOKUP($E6745,ISP_2018!$B$8:$T$347,6,0)</f>
        <v>0.59722222222222221</v>
      </c>
      <c r="M6745" s="142" t="str">
        <f>+VLOOKUP($E6745,ISP_2018!$B$8:$T$347,7,0)</f>
        <v>Medio</v>
      </c>
    </row>
    <row r="6746" spans="1:13" x14ac:dyDescent="0.3">
      <c r="A6746" s="139">
        <f t="shared" si="6865"/>
        <v>178</v>
      </c>
      <c r="B6746" s="148">
        <f t="shared" si="6867"/>
        <v>14</v>
      </c>
      <c r="D6746" s="149" t="str">
        <f>+VLOOKUP($A6746,mUNICIPIOS!$B$4:$F$343,2,0)</f>
        <v>San Marcos</v>
      </c>
      <c r="E6746" s="149">
        <f>+VLOOKUP($A6746,mUNICIPIOS!$B$4:$F$343,3,0)</f>
        <v>1212</v>
      </c>
      <c r="F6746" s="149" t="str">
        <f>+VLOOKUP($A6746,mUNICIPIOS!$B$4:$F$343,4,0)</f>
        <v>Nuevo Progreso</v>
      </c>
      <c r="G6746" s="139" t="str">
        <f t="shared" ref="G6746:K6746" si="6912">+G6708</f>
        <v>03</v>
      </c>
      <c r="H6746" t="str">
        <f t="shared" si="6912"/>
        <v>ISP</v>
      </c>
      <c r="I6746" t="str">
        <f t="shared" si="6912"/>
        <v>Índice de Servicios Públicos</v>
      </c>
      <c r="J6746" t="str">
        <f t="shared" si="6912"/>
        <v>03-03</v>
      </c>
      <c r="K6746" t="str">
        <f t="shared" si="6912"/>
        <v>Disposición  y tratamiento  de aguas residuales</v>
      </c>
      <c r="L6746" s="150">
        <f>+VLOOKUP($E6746,ISP_2018!$B$8:$T$347,9,0)</f>
        <v>0.2276707643009393</v>
      </c>
      <c r="M6746" s="142" t="str">
        <f>+VLOOKUP($E6746,ISP_2018!$B$8:$T$347,10,0)</f>
        <v>Medio bajo</v>
      </c>
    </row>
    <row r="6747" spans="1:13" x14ac:dyDescent="0.3">
      <c r="A6747" s="139">
        <f t="shared" si="6865"/>
        <v>178</v>
      </c>
      <c r="B6747" s="148">
        <f t="shared" si="6867"/>
        <v>15</v>
      </c>
      <c r="D6747" s="149" t="str">
        <f>+VLOOKUP($A6747,mUNICIPIOS!$B$4:$F$343,2,0)</f>
        <v>San Marcos</v>
      </c>
      <c r="E6747" s="149">
        <f>+VLOOKUP($A6747,mUNICIPIOS!$B$4:$F$343,3,0)</f>
        <v>1212</v>
      </c>
      <c r="F6747" s="149" t="str">
        <f>+VLOOKUP($A6747,mUNICIPIOS!$B$4:$F$343,4,0)</f>
        <v>Nuevo Progreso</v>
      </c>
      <c r="G6747" s="139" t="str">
        <f t="shared" ref="G6747:K6747" si="6913">+G6709</f>
        <v>03</v>
      </c>
      <c r="H6747" t="str">
        <f t="shared" si="6913"/>
        <v>ISP</v>
      </c>
      <c r="I6747" t="str">
        <f t="shared" si="6913"/>
        <v>Índice de Servicios Públicos</v>
      </c>
      <c r="J6747" t="str">
        <f t="shared" si="6913"/>
        <v>03-04</v>
      </c>
      <c r="K6747" t="str">
        <f t="shared" si="6913"/>
        <v>Gestión y manejo de los residuos y desechos sólidos</v>
      </c>
      <c r="L6747" s="150">
        <f>+VLOOKUP($E6747,ISP_2018!$B$8:$T$347,12,0)</f>
        <v>6.4431234447969304E-2</v>
      </c>
      <c r="M6747" s="142" t="str">
        <f>+VLOOKUP($E6747,ISP_2018!$B$8:$T$347,13,0)</f>
        <v>Bajo</v>
      </c>
    </row>
    <row r="6748" spans="1:13" x14ac:dyDescent="0.3">
      <c r="A6748" s="139">
        <f t="shared" si="6865"/>
        <v>178</v>
      </c>
      <c r="B6748" s="148">
        <f t="shared" si="6867"/>
        <v>16</v>
      </c>
      <c r="D6748" s="149" t="str">
        <f>+VLOOKUP($A6748,mUNICIPIOS!$B$4:$F$343,2,0)</f>
        <v>San Marcos</v>
      </c>
      <c r="E6748" s="149">
        <f>+VLOOKUP($A6748,mUNICIPIOS!$B$4:$F$343,3,0)</f>
        <v>1212</v>
      </c>
      <c r="F6748" s="149" t="str">
        <f>+VLOOKUP($A6748,mUNICIPIOS!$B$4:$F$343,4,0)</f>
        <v>Nuevo Progreso</v>
      </c>
      <c r="G6748" s="139" t="str">
        <f t="shared" ref="G6748:K6748" si="6914">+G6710</f>
        <v>03</v>
      </c>
      <c r="H6748" t="str">
        <f t="shared" si="6914"/>
        <v>ISP</v>
      </c>
      <c r="I6748" t="str">
        <f t="shared" si="6914"/>
        <v>Índice de Servicios Públicos</v>
      </c>
      <c r="J6748" t="str">
        <f t="shared" si="6914"/>
        <v>03-05</v>
      </c>
      <c r="K6748" t="str">
        <f t="shared" si="6914"/>
        <v>Gestión de servicios públicos municipales</v>
      </c>
      <c r="L6748" s="150">
        <f>+VLOOKUP($E6748,ISP_2018!$B$8:$T$347,15,0)</f>
        <v>3.2258064516129031E-2</v>
      </c>
      <c r="M6748" s="142" t="str">
        <f>+VLOOKUP($E6748,ISP_2018!$B$8:$T$347,16,0)</f>
        <v>Bajo</v>
      </c>
    </row>
    <row r="6749" spans="1:13" x14ac:dyDescent="0.3">
      <c r="A6749" s="139">
        <f t="shared" si="6865"/>
        <v>178</v>
      </c>
      <c r="B6749" s="148">
        <f t="shared" si="6867"/>
        <v>17</v>
      </c>
      <c r="D6749" s="149" t="str">
        <f>+VLOOKUP($A6749,mUNICIPIOS!$B$4:$F$343,2,0)</f>
        <v>San Marcos</v>
      </c>
      <c r="E6749" s="149">
        <f>+VLOOKUP($A6749,mUNICIPIOS!$B$4:$F$343,3,0)</f>
        <v>1212</v>
      </c>
      <c r="F6749" s="149" t="str">
        <f>+VLOOKUP($A6749,mUNICIPIOS!$B$4:$F$343,4,0)</f>
        <v>Nuevo Progreso</v>
      </c>
      <c r="G6749" s="139" t="str">
        <f t="shared" ref="G6749:K6749" si="6915">+G6711</f>
        <v>03</v>
      </c>
      <c r="H6749" t="str">
        <f t="shared" si="6915"/>
        <v>ISP</v>
      </c>
      <c r="I6749" t="str">
        <f t="shared" si="6915"/>
        <v>Índice de Servicios Públicos</v>
      </c>
      <c r="J6749" t="str">
        <f t="shared" si="6915"/>
        <v>INDICE</v>
      </c>
      <c r="K6749">
        <f t="shared" si="6915"/>
        <v>0</v>
      </c>
      <c r="L6749" s="150">
        <f>+VLOOKUP($E6749,ISP_2018!$B$8:$T$347,18,0)</f>
        <v>0.24403867931967418</v>
      </c>
      <c r="M6749" s="142" t="str">
        <f>+VLOOKUP($E6749,ISP_2018!$B$8:$T$347,19,0)</f>
        <v>Medio bajo</v>
      </c>
    </row>
    <row r="6750" spans="1:13" x14ac:dyDescent="0.3">
      <c r="A6750" s="139">
        <f t="shared" si="6865"/>
        <v>178</v>
      </c>
      <c r="B6750" s="148">
        <f t="shared" si="6867"/>
        <v>18</v>
      </c>
      <c r="D6750" s="149" t="str">
        <f>+VLOOKUP($A6750,mUNICIPIOS!$B$4:$F$343,2,0)</f>
        <v>San Marcos</v>
      </c>
      <c r="E6750" s="149">
        <f>+VLOOKUP($A6750,mUNICIPIOS!$B$4:$F$343,3,0)</f>
        <v>1212</v>
      </c>
      <c r="F6750" s="149" t="str">
        <f>+VLOOKUP($A6750,mUNICIPIOS!$B$4:$F$343,4,0)</f>
        <v>Nuevo Progreso</v>
      </c>
      <c r="G6750" s="139" t="str">
        <f t="shared" ref="G6750:K6750" si="6916">+G6712</f>
        <v>04</v>
      </c>
      <c r="H6750" t="str">
        <f t="shared" si="6916"/>
        <v>IGA</v>
      </c>
      <c r="I6750" t="str">
        <f t="shared" si="6916"/>
        <v>Índice de Gestión Administrativa</v>
      </c>
      <c r="J6750" t="str">
        <f t="shared" si="6916"/>
        <v>04-01</v>
      </c>
      <c r="K6750" t="str">
        <f t="shared" si="6916"/>
        <v>Existencia de elementos de atención municipal orientada al vecino</v>
      </c>
      <c r="L6750" s="150">
        <f>+VLOOKUP($E6750,IGA_2018!$B$8:$N$347,3,0)</f>
        <v>0.25</v>
      </c>
      <c r="M6750" s="142" t="str">
        <f>+VLOOKUP($E6750,IGA_2018!$B$8:$N$347,4,0)</f>
        <v>Medio bajo</v>
      </c>
    </row>
    <row r="6751" spans="1:13" x14ac:dyDescent="0.3">
      <c r="A6751" s="139">
        <f t="shared" si="6865"/>
        <v>178</v>
      </c>
      <c r="B6751" s="148">
        <f t="shared" si="6867"/>
        <v>19</v>
      </c>
      <c r="D6751" s="149" t="str">
        <f>+VLOOKUP($A6751,mUNICIPIOS!$B$4:$F$343,2,0)</f>
        <v>San Marcos</v>
      </c>
      <c r="E6751" s="149">
        <f>+VLOOKUP($A6751,mUNICIPIOS!$B$4:$F$343,3,0)</f>
        <v>1212</v>
      </c>
      <c r="F6751" s="149" t="str">
        <f>+VLOOKUP($A6751,mUNICIPIOS!$B$4:$F$343,4,0)</f>
        <v>Nuevo Progreso</v>
      </c>
      <c r="G6751" s="139" t="str">
        <f t="shared" ref="G6751:K6751" si="6917">+G6713</f>
        <v>04</v>
      </c>
      <c r="H6751" t="str">
        <f t="shared" si="6917"/>
        <v>IGA</v>
      </c>
      <c r="I6751" t="str">
        <f t="shared" si="6917"/>
        <v>Índice de Gestión Administrativa</v>
      </c>
      <c r="J6751" t="str">
        <f t="shared" si="6917"/>
        <v>04-02</v>
      </c>
      <c r="K6751" t="str">
        <f t="shared" si="6917"/>
        <v>Gestión del recurso humano.</v>
      </c>
      <c r="L6751" s="150">
        <f>+VLOOKUP($E6751,IGA_2018!$B$8:$N$347,6,0)</f>
        <v>0.38114859644604698</v>
      </c>
      <c r="M6751" s="142" t="str">
        <f>+VLOOKUP($E6751,IGA_2018!$B$8:$N$347,7,0)</f>
        <v>Medio bajo</v>
      </c>
    </row>
    <row r="6752" spans="1:13" x14ac:dyDescent="0.3">
      <c r="A6752" s="139">
        <f t="shared" si="6865"/>
        <v>178</v>
      </c>
      <c r="B6752" s="148">
        <f t="shared" si="6867"/>
        <v>20</v>
      </c>
      <c r="D6752" s="149" t="str">
        <f>+VLOOKUP($A6752,mUNICIPIOS!$B$4:$F$343,2,0)</f>
        <v>San Marcos</v>
      </c>
      <c r="E6752" s="149">
        <f>+VLOOKUP($A6752,mUNICIPIOS!$B$4:$F$343,3,0)</f>
        <v>1212</v>
      </c>
      <c r="F6752" s="149" t="str">
        <f>+VLOOKUP($A6752,mUNICIPIOS!$B$4:$F$343,4,0)</f>
        <v>Nuevo Progreso</v>
      </c>
      <c r="G6752" s="139" t="str">
        <f t="shared" ref="G6752:K6752" si="6918">+G6714</f>
        <v>04</v>
      </c>
      <c r="H6752" t="str">
        <f t="shared" si="6918"/>
        <v>IGA</v>
      </c>
      <c r="I6752" t="str">
        <f t="shared" si="6918"/>
        <v>Índice de Gestión Administrativa</v>
      </c>
      <c r="J6752" t="str">
        <f t="shared" si="6918"/>
        <v>04-03</v>
      </c>
      <c r="K6752" t="str">
        <f t="shared" si="6918"/>
        <v>Existencia de oficinas municipales con instrumentos de gestión.</v>
      </c>
      <c r="L6752" s="150">
        <f>+VLOOKUP($E6752,IGA_2018!$B$8:$N$347,9,0)</f>
        <v>0.6696428571428571</v>
      </c>
      <c r="M6752" s="142" t="str">
        <f>+VLOOKUP($E6752,IGA_2018!$B$8:$N$347,10,0)</f>
        <v>Medio alto</v>
      </c>
    </row>
    <row r="6753" spans="1:13" x14ac:dyDescent="0.3">
      <c r="A6753" s="139">
        <f t="shared" si="6865"/>
        <v>178</v>
      </c>
      <c r="B6753" s="148">
        <f t="shared" si="6867"/>
        <v>21</v>
      </c>
      <c r="D6753" s="149" t="str">
        <f>+VLOOKUP($A6753,mUNICIPIOS!$B$4:$F$343,2,0)</f>
        <v>San Marcos</v>
      </c>
      <c r="E6753" s="149">
        <f>+VLOOKUP($A6753,mUNICIPIOS!$B$4:$F$343,3,0)</f>
        <v>1212</v>
      </c>
      <c r="F6753" s="149" t="str">
        <f>+VLOOKUP($A6753,mUNICIPIOS!$B$4:$F$343,4,0)</f>
        <v>Nuevo Progreso</v>
      </c>
      <c r="G6753" s="139" t="str">
        <f t="shared" ref="G6753:K6753" si="6919">+G6715</f>
        <v>04</v>
      </c>
      <c r="H6753" t="str">
        <f t="shared" si="6919"/>
        <v>IGA</v>
      </c>
      <c r="I6753" t="str">
        <f t="shared" si="6919"/>
        <v>Índice de Gestión Administrativa</v>
      </c>
      <c r="J6753" t="str">
        <f t="shared" si="6919"/>
        <v>INDICE</v>
      </c>
      <c r="K6753">
        <f t="shared" si="6919"/>
        <v>0</v>
      </c>
      <c r="L6753" s="150">
        <f>+VLOOKUP($E6753,IGA_2018!$B$8:$N$347,12,0)</f>
        <v>0.44277700875611636</v>
      </c>
      <c r="M6753" s="142" t="str">
        <f>+VLOOKUP($E6753,IGA_2018!$B$8:$N$347,13,0)</f>
        <v>Medio</v>
      </c>
    </row>
    <row r="6754" spans="1:13" x14ac:dyDescent="0.3">
      <c r="A6754" s="139">
        <f t="shared" si="6865"/>
        <v>178</v>
      </c>
      <c r="B6754" s="148">
        <f t="shared" si="6867"/>
        <v>22</v>
      </c>
      <c r="D6754" s="149" t="str">
        <f>+VLOOKUP($A6754,mUNICIPIOS!$B$4:$F$343,2,0)</f>
        <v>San Marcos</v>
      </c>
      <c r="E6754" s="149">
        <f>+VLOOKUP($A6754,mUNICIPIOS!$B$4:$F$343,3,0)</f>
        <v>1212</v>
      </c>
      <c r="F6754" s="149" t="str">
        <f>+VLOOKUP($A6754,mUNICIPIOS!$B$4:$F$343,4,0)</f>
        <v>Nuevo Progreso</v>
      </c>
      <c r="G6754" s="139" t="str">
        <f t="shared" ref="G6754:K6754" si="6920">+G6716</f>
        <v>05</v>
      </c>
      <c r="H6754" t="str">
        <f t="shared" si="6920"/>
        <v>IGF</v>
      </c>
      <c r="I6754" t="str">
        <f t="shared" si="6920"/>
        <v>Índice de Gestión Financiera</v>
      </c>
      <c r="J6754" t="str">
        <f t="shared" si="6920"/>
        <v>05-01</v>
      </c>
      <c r="K6754" t="str">
        <f t="shared" si="6920"/>
        <v>Autonomía financiera municipal</v>
      </c>
      <c r="L6754" s="150">
        <f>+VLOOKUP($E6754,IGF_2018!$B$8:$Z$347,3,0)</f>
        <v>6.5337548748685789E-2</v>
      </c>
      <c r="M6754" s="142" t="str">
        <f>+VLOOKUP($E6754,IGF_2018!$B$8:$Z$347,4,0)</f>
        <v>Bajo</v>
      </c>
    </row>
    <row r="6755" spans="1:13" x14ac:dyDescent="0.3">
      <c r="A6755" s="139">
        <f t="shared" si="6865"/>
        <v>178</v>
      </c>
      <c r="B6755" s="148">
        <f t="shared" si="6867"/>
        <v>23</v>
      </c>
      <c r="D6755" s="149" t="str">
        <f>+VLOOKUP($A6755,mUNICIPIOS!$B$4:$F$343,2,0)</f>
        <v>San Marcos</v>
      </c>
      <c r="E6755" s="149">
        <f>+VLOOKUP($A6755,mUNICIPIOS!$B$4:$F$343,3,0)</f>
        <v>1212</v>
      </c>
      <c r="F6755" s="149" t="str">
        <f>+VLOOKUP($A6755,mUNICIPIOS!$B$4:$F$343,4,0)</f>
        <v>Nuevo Progreso</v>
      </c>
      <c r="G6755" s="139" t="str">
        <f t="shared" ref="G6755:K6755" si="6921">+G6717</f>
        <v>05</v>
      </c>
      <c r="H6755" t="str">
        <f t="shared" si="6921"/>
        <v>IGF</v>
      </c>
      <c r="I6755" t="str">
        <f t="shared" si="6921"/>
        <v>Índice de Gestión Financiera</v>
      </c>
      <c r="J6755" t="str">
        <f t="shared" si="6921"/>
        <v>05-02</v>
      </c>
      <c r="K6755" t="str">
        <f t="shared" si="6921"/>
        <v xml:space="preserve">Ingresos propios por habitante -sin regalías- </v>
      </c>
      <c r="L6755" s="150">
        <f>+VLOOKUP($E6755,IGF_2018!$B$8:$Z$347,6,0)</f>
        <v>1.7267968069476756E-2</v>
      </c>
      <c r="M6755" s="142" t="str">
        <f>+VLOOKUP($E6755,IGF_2018!$B$8:$Z$347,7,0)</f>
        <v>Bajo</v>
      </c>
    </row>
    <row r="6756" spans="1:13" x14ac:dyDescent="0.3">
      <c r="A6756" s="139">
        <f t="shared" si="6865"/>
        <v>178</v>
      </c>
      <c r="B6756" s="148">
        <f t="shared" si="6867"/>
        <v>24</v>
      </c>
      <c r="D6756" s="149" t="str">
        <f>+VLOOKUP($A6756,mUNICIPIOS!$B$4:$F$343,2,0)</f>
        <v>San Marcos</v>
      </c>
      <c r="E6756" s="149">
        <f>+VLOOKUP($A6756,mUNICIPIOS!$B$4:$F$343,3,0)</f>
        <v>1212</v>
      </c>
      <c r="F6756" s="149" t="str">
        <f>+VLOOKUP($A6756,mUNICIPIOS!$B$4:$F$343,4,0)</f>
        <v>Nuevo Progreso</v>
      </c>
      <c r="G6756" s="139" t="str">
        <f t="shared" ref="G6756:K6756" si="6922">+G6718</f>
        <v>05</v>
      </c>
      <c r="H6756" t="str">
        <f t="shared" si="6922"/>
        <v>IGF</v>
      </c>
      <c r="I6756" t="str">
        <f t="shared" si="6922"/>
        <v>Índice de Gestión Financiera</v>
      </c>
      <c r="J6756" t="str">
        <f t="shared" si="6922"/>
        <v>05-03</v>
      </c>
      <c r="K6756" t="str">
        <f t="shared" si="6922"/>
        <v>Ingresos del IUSI en relación a los ingresos propios -sin regalías-</v>
      </c>
      <c r="L6756" s="150">
        <f>+VLOOKUP($E6756,IGF_2018!$B$8:$Z$347,9,0)</f>
        <v>0.19632311542530376</v>
      </c>
      <c r="M6756" s="142" t="str">
        <f>+VLOOKUP($E6756,IGF_2018!$B$8:$Z$347,10,0)</f>
        <v>Bajo</v>
      </c>
    </row>
    <row r="6757" spans="1:13" x14ac:dyDescent="0.3">
      <c r="A6757" s="139">
        <f t="shared" si="6865"/>
        <v>178</v>
      </c>
      <c r="B6757" s="148">
        <f t="shared" si="6867"/>
        <v>25</v>
      </c>
      <c r="D6757" s="149" t="str">
        <f>+VLOOKUP($A6757,mUNICIPIOS!$B$4:$F$343,2,0)</f>
        <v>San Marcos</v>
      </c>
      <c r="E6757" s="149">
        <f>+VLOOKUP($A6757,mUNICIPIOS!$B$4:$F$343,3,0)</f>
        <v>1212</v>
      </c>
      <c r="F6757" s="149" t="str">
        <f>+VLOOKUP($A6757,mUNICIPIOS!$B$4:$F$343,4,0)</f>
        <v>Nuevo Progreso</v>
      </c>
      <c r="G6757" s="139" t="str">
        <f t="shared" ref="G6757:K6757" si="6923">+G6719</f>
        <v>05</v>
      </c>
      <c r="H6757" t="str">
        <f t="shared" si="6923"/>
        <v>IGF</v>
      </c>
      <c r="I6757" t="str">
        <f t="shared" si="6923"/>
        <v>Índice de Gestión Financiera</v>
      </c>
      <c r="J6757" t="str">
        <f t="shared" si="6923"/>
        <v>05-04</v>
      </c>
      <c r="K6757" t="str">
        <f t="shared" si="6923"/>
        <v>Inversión anual en capital fijo por habitante</v>
      </c>
      <c r="L6757" s="150">
        <f>+VLOOKUP($E6757,IGF_2018!$B$8:$Z$347,12,0)</f>
        <v>2.5428869430422229E-2</v>
      </c>
      <c r="M6757" s="142" t="str">
        <f>+VLOOKUP($E6757,IGF_2018!$B$8:$Z$347,13,0)</f>
        <v>Bajo</v>
      </c>
    </row>
    <row r="6758" spans="1:13" x14ac:dyDescent="0.3">
      <c r="A6758" s="139">
        <f t="shared" si="6865"/>
        <v>178</v>
      </c>
      <c r="B6758" s="148">
        <f t="shared" si="6867"/>
        <v>26</v>
      </c>
      <c r="D6758" s="149" t="str">
        <f>+VLOOKUP($A6758,mUNICIPIOS!$B$4:$F$343,2,0)</f>
        <v>San Marcos</v>
      </c>
      <c r="E6758" s="149">
        <f>+VLOOKUP($A6758,mUNICIPIOS!$B$4:$F$343,3,0)</f>
        <v>1212</v>
      </c>
      <c r="F6758" s="149" t="str">
        <f>+VLOOKUP($A6758,mUNICIPIOS!$B$4:$F$343,4,0)</f>
        <v>Nuevo Progreso</v>
      </c>
      <c r="G6758" s="139" t="str">
        <f t="shared" ref="G6758:K6758" si="6924">+G6720</f>
        <v>05</v>
      </c>
      <c r="H6758" t="str">
        <f t="shared" si="6924"/>
        <v>IGF</v>
      </c>
      <c r="I6758" t="str">
        <f t="shared" si="6924"/>
        <v>Índice de Gestión Financiera</v>
      </c>
      <c r="J6758" t="str">
        <f t="shared" si="6924"/>
        <v>05-05</v>
      </c>
      <c r="K6758" t="str">
        <f t="shared" si="6924"/>
        <v>Inversión anual en capital fijo con recursos percibidos por ingresos propios</v>
      </c>
      <c r="L6758" s="150">
        <f>+VLOOKUP($E6758,IGF_2018!$B$8:$Z$347,15,0)</f>
        <v>8.3266000455577763E-2</v>
      </c>
      <c r="M6758" s="142" t="str">
        <f>+VLOOKUP($E6758,IGF_2018!$B$8:$Z$347,16,0)</f>
        <v>Bajo</v>
      </c>
    </row>
    <row r="6759" spans="1:13" x14ac:dyDescent="0.3">
      <c r="A6759" s="139">
        <f t="shared" si="6865"/>
        <v>178</v>
      </c>
      <c r="B6759" s="148">
        <f t="shared" si="6867"/>
        <v>27</v>
      </c>
      <c r="D6759" s="149" t="str">
        <f>+VLOOKUP($A6759,mUNICIPIOS!$B$4:$F$343,2,0)</f>
        <v>San Marcos</v>
      </c>
      <c r="E6759" s="149">
        <f>+VLOOKUP($A6759,mUNICIPIOS!$B$4:$F$343,3,0)</f>
        <v>1212</v>
      </c>
      <c r="F6759" s="149" t="str">
        <f>+VLOOKUP($A6759,mUNICIPIOS!$B$4:$F$343,4,0)</f>
        <v>Nuevo Progreso</v>
      </c>
      <c r="G6759" s="139" t="str">
        <f t="shared" ref="G6759:K6759" si="6925">+G6721</f>
        <v>05</v>
      </c>
      <c r="H6759" t="str">
        <f t="shared" si="6925"/>
        <v>IGF</v>
      </c>
      <c r="I6759" t="str">
        <f t="shared" si="6925"/>
        <v>Índice de Gestión Financiera</v>
      </c>
      <c r="J6759" t="str">
        <f t="shared" si="6925"/>
        <v>05-06</v>
      </c>
      <c r="K6759" t="str">
        <f t="shared" si="6925"/>
        <v xml:space="preserve">Inversión anual en capital fijo con recursos percibidos por transferencias del Gobierno Central </v>
      </c>
      <c r="L6759" s="150">
        <f>+VLOOKUP($E6759,IGF_2018!$B$8:$Z$347,18,0)</f>
        <v>0.17912635684233519</v>
      </c>
      <c r="M6759" s="142" t="str">
        <f>+VLOOKUP($E6759,IGF_2018!$B$8:$Z$347,19,0)</f>
        <v>Bajo</v>
      </c>
    </row>
    <row r="6760" spans="1:13" x14ac:dyDescent="0.3">
      <c r="A6760" s="139">
        <f t="shared" si="6865"/>
        <v>178</v>
      </c>
      <c r="B6760" s="148">
        <f t="shared" si="6867"/>
        <v>28</v>
      </c>
      <c r="D6760" s="149" t="str">
        <f>+VLOOKUP($A6760,mUNICIPIOS!$B$4:$F$343,2,0)</f>
        <v>San Marcos</v>
      </c>
      <c r="E6760" s="149">
        <f>+VLOOKUP($A6760,mUNICIPIOS!$B$4:$F$343,3,0)</f>
        <v>1212</v>
      </c>
      <c r="F6760" s="149" t="str">
        <f>+VLOOKUP($A6760,mUNICIPIOS!$B$4:$F$343,4,0)</f>
        <v>Nuevo Progreso</v>
      </c>
      <c r="G6760" s="139" t="str">
        <f t="shared" ref="G6760:K6760" si="6926">+G6722</f>
        <v>05</v>
      </c>
      <c r="H6760" t="str">
        <f t="shared" si="6926"/>
        <v>IGF</v>
      </c>
      <c r="I6760" t="str">
        <f t="shared" si="6926"/>
        <v>Índice de Gestión Financiera</v>
      </c>
      <c r="J6760" t="str">
        <f t="shared" si="6926"/>
        <v>05-07</v>
      </c>
      <c r="K6760" t="str">
        <f t="shared" si="6926"/>
        <v>Financiamiento por endeudamiento municipal</v>
      </c>
      <c r="L6760" s="150">
        <f>+VLOOKUP($E6760,IGF_2018!$B$8:$Z$347,21,0)</f>
        <v>1</v>
      </c>
      <c r="M6760" s="142" t="str">
        <f>+VLOOKUP($E6760,IGF_2018!$B$8:$Z$347,22,0)</f>
        <v>Alto</v>
      </c>
    </row>
    <row r="6761" spans="1:13" x14ac:dyDescent="0.3">
      <c r="A6761" s="139">
        <f t="shared" si="6865"/>
        <v>178</v>
      </c>
      <c r="B6761" s="148">
        <f t="shared" si="6867"/>
        <v>29</v>
      </c>
      <c r="D6761" s="149" t="str">
        <f>+VLOOKUP($A6761,mUNICIPIOS!$B$4:$F$343,2,0)</f>
        <v>San Marcos</v>
      </c>
      <c r="E6761" s="149">
        <f>+VLOOKUP($A6761,mUNICIPIOS!$B$4:$F$343,3,0)</f>
        <v>1212</v>
      </c>
      <c r="F6761" s="149" t="str">
        <f>+VLOOKUP($A6761,mUNICIPIOS!$B$4:$F$343,4,0)</f>
        <v>Nuevo Progreso</v>
      </c>
      <c r="G6761" s="139" t="str">
        <f t="shared" ref="G6761:K6761" si="6927">+G6723</f>
        <v>05</v>
      </c>
      <c r="H6761" t="str">
        <f t="shared" si="6927"/>
        <v>IGF</v>
      </c>
      <c r="I6761" t="str">
        <f t="shared" si="6927"/>
        <v>Índice de Gestión Financiera</v>
      </c>
      <c r="J6761" t="str">
        <f t="shared" si="6927"/>
        <v>INDICE</v>
      </c>
      <c r="K6761">
        <f t="shared" si="6927"/>
        <v>0</v>
      </c>
      <c r="L6761" s="150">
        <f>+VLOOKUP($E6761,IGF_2018!$B$8:$Z$347,24,0)</f>
        <v>0.26493553757899641</v>
      </c>
      <c r="M6761" s="142" t="str">
        <f>+VLOOKUP($E6761,IGF_2018!$B$8:$Z$347,25,0)</f>
        <v>Medio bajo</v>
      </c>
    </row>
    <row r="6762" spans="1:13" x14ac:dyDescent="0.3">
      <c r="A6762" s="139">
        <f t="shared" si="6865"/>
        <v>178</v>
      </c>
      <c r="B6762" s="148">
        <f t="shared" si="6867"/>
        <v>30</v>
      </c>
      <c r="D6762" s="149" t="str">
        <f>+VLOOKUP($A6762,mUNICIPIOS!$B$4:$F$343,2,0)</f>
        <v>San Marcos</v>
      </c>
      <c r="E6762" s="149">
        <f>+VLOOKUP($A6762,mUNICIPIOS!$B$4:$F$343,3,0)</f>
        <v>1212</v>
      </c>
      <c r="F6762" s="149" t="str">
        <f>+VLOOKUP($A6762,mUNICIPIOS!$B$4:$F$343,4,0)</f>
        <v>Nuevo Progreso</v>
      </c>
      <c r="G6762" s="139" t="str">
        <f t="shared" ref="G6762:K6762" si="6928">+G6724</f>
        <v>06</v>
      </c>
      <c r="H6762" t="str">
        <f t="shared" si="6928"/>
        <v>IGE</v>
      </c>
      <c r="I6762" t="str">
        <f t="shared" si="6928"/>
        <v>Índice de Gestión Estratégica</v>
      </c>
      <c r="J6762" t="str">
        <f t="shared" si="6928"/>
        <v>06-01</v>
      </c>
      <c r="K6762" t="str">
        <f t="shared" si="6928"/>
        <v>Ejecución del Plan Operativo Anual  (POA)</v>
      </c>
      <c r="L6762" s="150">
        <f>+VLOOKUP($E6762,IGE_2018!$B$8:$Z$347,3,0)</f>
        <v>0.6157136984361069</v>
      </c>
      <c r="M6762" s="142" t="str">
        <f>+VLOOKUP($E6762,IGE_2018!$B$8:$Z$347,4,0)</f>
        <v>Medio alto</v>
      </c>
    </row>
    <row r="6763" spans="1:13" x14ac:dyDescent="0.3">
      <c r="A6763" s="139">
        <f t="shared" si="6865"/>
        <v>178</v>
      </c>
      <c r="B6763" s="148">
        <f t="shared" si="6867"/>
        <v>31</v>
      </c>
      <c r="D6763" s="149" t="str">
        <f>+VLOOKUP($A6763,mUNICIPIOS!$B$4:$F$343,2,0)</f>
        <v>San Marcos</v>
      </c>
      <c r="E6763" s="149">
        <f>+VLOOKUP($A6763,mUNICIPIOS!$B$4:$F$343,3,0)</f>
        <v>1212</v>
      </c>
      <c r="F6763" s="149" t="str">
        <f>+VLOOKUP($A6763,mUNICIPIOS!$B$4:$F$343,4,0)</f>
        <v>Nuevo Progreso</v>
      </c>
      <c r="G6763" s="139" t="str">
        <f t="shared" ref="G6763:K6763" si="6929">+G6725</f>
        <v>06</v>
      </c>
      <c r="H6763" t="str">
        <f t="shared" si="6929"/>
        <v>IGE</v>
      </c>
      <c r="I6763" t="str">
        <f t="shared" si="6929"/>
        <v>Índice de Gestión Estratégica</v>
      </c>
      <c r="J6763" t="str">
        <f t="shared" si="6929"/>
        <v>06-02</v>
      </c>
      <c r="K6763" t="str">
        <f t="shared" si="6929"/>
        <v>Relación Plan de Desarrollo Municipal y Ordenamiento Territorial (PDM-OT) - Plan Estratégico Institucional (PEI) - Plan Operativo Multianual (POM) - Plan Operativo Anual (POA)</v>
      </c>
      <c r="L6763" s="150">
        <f>+VLOOKUP($E6763,IGE_2018!$B$8:$Z$347,6,0)</f>
        <v>0.33221925133689845</v>
      </c>
      <c r="M6763" s="142" t="str">
        <f>+VLOOKUP($E6763,IGE_2018!$B$8:$Z$347,7,0)</f>
        <v>Medio bajo</v>
      </c>
    </row>
    <row r="6764" spans="1:13" x14ac:dyDescent="0.3">
      <c r="A6764" s="139">
        <f t="shared" si="6865"/>
        <v>178</v>
      </c>
      <c r="B6764" s="148">
        <f t="shared" si="6867"/>
        <v>32</v>
      </c>
      <c r="D6764" s="149" t="str">
        <f>+VLOOKUP($A6764,mUNICIPIOS!$B$4:$F$343,2,0)</f>
        <v>San Marcos</v>
      </c>
      <c r="E6764" s="149">
        <f>+VLOOKUP($A6764,mUNICIPIOS!$B$4:$F$343,3,0)</f>
        <v>1212</v>
      </c>
      <c r="F6764" s="149" t="str">
        <f>+VLOOKUP($A6764,mUNICIPIOS!$B$4:$F$343,4,0)</f>
        <v>Nuevo Progreso</v>
      </c>
      <c r="G6764" s="139" t="str">
        <f t="shared" ref="G6764:K6764" si="6930">+G6726</f>
        <v>06</v>
      </c>
      <c r="H6764" t="str">
        <f t="shared" si="6930"/>
        <v>IGE</v>
      </c>
      <c r="I6764" t="str">
        <f t="shared" si="6930"/>
        <v>Índice de Gestión Estratégica</v>
      </c>
      <c r="J6764" t="str">
        <f t="shared" si="6930"/>
        <v>06-03</v>
      </c>
      <c r="K6764" t="str">
        <f t="shared" si="6930"/>
        <v>Presupuesto de egresos relacionado a competencias municipales que responden a prioridades nacionales de desarrollo.</v>
      </c>
      <c r="L6764" s="150">
        <f>+VLOOKUP($E6764,IGE_2018!$B$8:$Z$347,9,0)</f>
        <v>0.26532277037010599</v>
      </c>
      <c r="M6764" s="142" t="str">
        <f>+VLOOKUP($E6764,IGE_2018!$B$8:$Z$347,10,0)</f>
        <v>Medio bajo</v>
      </c>
    </row>
    <row r="6765" spans="1:13" x14ac:dyDescent="0.3">
      <c r="A6765" s="139">
        <f t="shared" ref="A6765:A6828" si="6931">+IF(B6764=38,A6764+1,A6764)</f>
        <v>178</v>
      </c>
      <c r="B6765" s="148">
        <f t="shared" si="6867"/>
        <v>33</v>
      </c>
      <c r="D6765" s="149" t="str">
        <f>+VLOOKUP($A6765,mUNICIPIOS!$B$4:$F$343,2,0)</f>
        <v>San Marcos</v>
      </c>
      <c r="E6765" s="149">
        <f>+VLOOKUP($A6765,mUNICIPIOS!$B$4:$F$343,3,0)</f>
        <v>1212</v>
      </c>
      <c r="F6765" s="149" t="str">
        <f>+VLOOKUP($A6765,mUNICIPIOS!$B$4:$F$343,4,0)</f>
        <v>Nuevo Progreso</v>
      </c>
      <c r="G6765" s="139" t="str">
        <f t="shared" ref="G6765:K6765" si="6932">+G6727</f>
        <v>06</v>
      </c>
      <c r="H6765" t="str">
        <f t="shared" si="6932"/>
        <v>IGE</v>
      </c>
      <c r="I6765" t="str">
        <f t="shared" si="6932"/>
        <v>Índice de Gestión Estratégica</v>
      </c>
      <c r="J6765" t="str">
        <f t="shared" si="6932"/>
        <v>06-04</v>
      </c>
      <c r="K6765" t="str">
        <f t="shared" si="6932"/>
        <v>Institucionalización de la gestión ordenada del territorio</v>
      </c>
      <c r="L6765" s="150">
        <f>+VLOOKUP($E6765,IGE_2018!$B$8:$Z$347,12,0)</f>
        <v>0.1</v>
      </c>
      <c r="M6765" s="142" t="str">
        <f>+VLOOKUP($E6765,IGE_2018!$B$8:$Z$347,13,0)</f>
        <v>Bajo</v>
      </c>
    </row>
    <row r="6766" spans="1:13" x14ac:dyDescent="0.3">
      <c r="A6766" s="139">
        <f t="shared" si="6931"/>
        <v>178</v>
      </c>
      <c r="B6766" s="148">
        <f t="shared" ref="B6766:B6829" si="6933">+B6728</f>
        <v>34</v>
      </c>
      <c r="D6766" s="149" t="str">
        <f>+VLOOKUP($A6766,mUNICIPIOS!$B$4:$F$343,2,0)</f>
        <v>San Marcos</v>
      </c>
      <c r="E6766" s="149">
        <f>+VLOOKUP($A6766,mUNICIPIOS!$B$4:$F$343,3,0)</f>
        <v>1212</v>
      </c>
      <c r="F6766" s="149" t="str">
        <f>+VLOOKUP($A6766,mUNICIPIOS!$B$4:$F$343,4,0)</f>
        <v>Nuevo Progreso</v>
      </c>
      <c r="G6766" s="139" t="str">
        <f t="shared" ref="G6766:K6766" si="6934">+G6728</f>
        <v>06</v>
      </c>
      <c r="H6766" t="str">
        <f t="shared" si="6934"/>
        <v>IGE</v>
      </c>
      <c r="I6766" t="str">
        <f t="shared" si="6934"/>
        <v>Índice de Gestión Estratégica</v>
      </c>
      <c r="J6766" t="str">
        <f t="shared" si="6934"/>
        <v>06-05</v>
      </c>
      <c r="K6766" t="str">
        <f t="shared" si="6934"/>
        <v>Acciones para la gestión ordenada del territorio</v>
      </c>
      <c r="L6766" s="150">
        <f>+VLOOKUP($E6766,IGE_2018!$B$8:$Z$347,15,0)</f>
        <v>0.2400000000000001</v>
      </c>
      <c r="M6766" s="142" t="str">
        <f>+VLOOKUP($E6766,IGE_2018!$B$8:$Z$347,16,0)</f>
        <v>Medio bajo</v>
      </c>
    </row>
    <row r="6767" spans="1:13" x14ac:dyDescent="0.3">
      <c r="A6767" s="139">
        <f t="shared" si="6931"/>
        <v>178</v>
      </c>
      <c r="B6767" s="148">
        <f t="shared" si="6933"/>
        <v>35</v>
      </c>
      <c r="D6767" s="149" t="str">
        <f>+VLOOKUP($A6767,mUNICIPIOS!$B$4:$F$343,2,0)</f>
        <v>San Marcos</v>
      </c>
      <c r="E6767" s="149">
        <f>+VLOOKUP($A6767,mUNICIPIOS!$B$4:$F$343,3,0)</f>
        <v>1212</v>
      </c>
      <c r="F6767" s="149" t="str">
        <f>+VLOOKUP($A6767,mUNICIPIOS!$B$4:$F$343,4,0)</f>
        <v>Nuevo Progreso</v>
      </c>
      <c r="G6767" s="139" t="str">
        <f t="shared" ref="G6767:K6767" si="6935">+G6729</f>
        <v>06</v>
      </c>
      <c r="H6767" t="str">
        <f t="shared" si="6935"/>
        <v>IGE</v>
      </c>
      <c r="I6767" t="str">
        <f t="shared" si="6935"/>
        <v>Índice de Gestión Estratégica</v>
      </c>
      <c r="J6767" t="str">
        <f t="shared" si="6935"/>
        <v>06-06</v>
      </c>
      <c r="K6767" t="str">
        <f t="shared" si="6935"/>
        <v>Gestión de riesgo en la formulación de proyectos derivados de la planificación operativa anual</v>
      </c>
      <c r="L6767" s="150">
        <f>+VLOOKUP($E6767,IGE_2018!$B$8:$Z$347,18,0)</f>
        <v>0</v>
      </c>
      <c r="M6767" s="142" t="str">
        <f>+VLOOKUP($E6767,IGE_2018!$B$8:$Z$347,19,0)</f>
        <v>Bajo</v>
      </c>
    </row>
    <row r="6768" spans="1:13" x14ac:dyDescent="0.3">
      <c r="A6768" s="139">
        <f t="shared" si="6931"/>
        <v>178</v>
      </c>
      <c r="B6768" s="148">
        <f t="shared" si="6933"/>
        <v>36</v>
      </c>
      <c r="D6768" s="149" t="str">
        <f>+VLOOKUP($A6768,mUNICIPIOS!$B$4:$F$343,2,0)</f>
        <v>San Marcos</v>
      </c>
      <c r="E6768" s="149">
        <f>+VLOOKUP($A6768,mUNICIPIOS!$B$4:$F$343,3,0)</f>
        <v>1212</v>
      </c>
      <c r="F6768" s="149" t="str">
        <f>+VLOOKUP($A6768,mUNICIPIOS!$B$4:$F$343,4,0)</f>
        <v>Nuevo Progreso</v>
      </c>
      <c r="G6768" s="139" t="str">
        <f t="shared" ref="G6768:K6768" si="6936">+G6730</f>
        <v>06</v>
      </c>
      <c r="H6768" t="str">
        <f t="shared" si="6936"/>
        <v>IGE</v>
      </c>
      <c r="I6768" t="str">
        <f t="shared" si="6936"/>
        <v>Índice de Gestión Estratégica</v>
      </c>
      <c r="J6768" t="str">
        <f t="shared" si="6936"/>
        <v>06-07</v>
      </c>
      <c r="K6768" t="str">
        <f t="shared" si="6936"/>
        <v>Ingresos por servicios ambientales en relación a los ingresos propios sin regalías</v>
      </c>
      <c r="L6768" s="150">
        <f>+VLOOKUP($E6768,IGE_2018!$B$8:$Z$347,21,0)</f>
        <v>0</v>
      </c>
      <c r="M6768" s="142" t="str">
        <f>+VLOOKUP($E6768,IGE_2018!$B$8:$Z$347,22,0)</f>
        <v>Bajo</v>
      </c>
    </row>
    <row r="6769" spans="1:13" x14ac:dyDescent="0.3">
      <c r="A6769" s="139">
        <f t="shared" si="6931"/>
        <v>178</v>
      </c>
      <c r="B6769" s="148">
        <f t="shared" si="6933"/>
        <v>37</v>
      </c>
      <c r="D6769" s="149" t="str">
        <f>+VLOOKUP($A6769,mUNICIPIOS!$B$4:$F$343,2,0)</f>
        <v>San Marcos</v>
      </c>
      <c r="E6769" s="149">
        <f>+VLOOKUP($A6769,mUNICIPIOS!$B$4:$F$343,3,0)</f>
        <v>1212</v>
      </c>
      <c r="F6769" s="149" t="str">
        <f>+VLOOKUP($A6769,mUNICIPIOS!$B$4:$F$343,4,0)</f>
        <v>Nuevo Progreso</v>
      </c>
      <c r="G6769" s="139" t="str">
        <f t="shared" ref="G6769:K6769" si="6937">+G6731</f>
        <v>06</v>
      </c>
      <c r="H6769" t="str">
        <f t="shared" si="6937"/>
        <v>IGE</v>
      </c>
      <c r="I6769" t="str">
        <f t="shared" si="6937"/>
        <v>Índice de Gestión Estratégica</v>
      </c>
      <c r="J6769" t="str">
        <f t="shared" si="6937"/>
        <v>INDICE</v>
      </c>
      <c r="K6769">
        <f t="shared" si="6937"/>
        <v>0</v>
      </c>
      <c r="L6769" s="150">
        <f>+VLOOKUP($E6769,IGE_2018!$B$8:$Z$347,24,0)</f>
        <v>0.25452063505847733</v>
      </c>
      <c r="M6769" s="142" t="str">
        <f>+VLOOKUP($E6769,IGE_2018!$B$8:$Z$347,25,0)</f>
        <v>Medio bajo</v>
      </c>
    </row>
    <row r="6770" spans="1:13" x14ac:dyDescent="0.3">
      <c r="A6770" s="139">
        <f t="shared" si="6931"/>
        <v>178</v>
      </c>
      <c r="B6770" s="148">
        <f t="shared" si="6933"/>
        <v>38</v>
      </c>
      <c r="D6770" s="149" t="str">
        <f>+VLOOKUP($A6770,mUNICIPIOS!$B$4:$F$343,2,0)</f>
        <v>San Marcos</v>
      </c>
      <c r="E6770" s="149">
        <f>+VLOOKUP($A6770,mUNICIPIOS!$B$4:$F$343,3,0)</f>
        <v>1212</v>
      </c>
      <c r="F6770" s="149" t="str">
        <f>+VLOOKUP($A6770,mUNICIPIOS!$B$4:$F$343,4,0)</f>
        <v>Nuevo Progreso</v>
      </c>
      <c r="G6770" s="139" t="str">
        <f t="shared" ref="G6770:K6770" si="6938">+G6732</f>
        <v>RANKING</v>
      </c>
      <c r="H6770" t="str">
        <f t="shared" si="6938"/>
        <v>RGM</v>
      </c>
      <c r="I6770" t="str">
        <f t="shared" si="6938"/>
        <v>Ranking de la Gestión Municipal 2018</v>
      </c>
      <c r="J6770" t="str">
        <f t="shared" si="6938"/>
        <v>RANKING</v>
      </c>
      <c r="K6770">
        <f t="shared" si="6938"/>
        <v>0</v>
      </c>
      <c r="L6770" s="151">
        <f>+VLOOKUP($E6770,Resultados_generales!$C$8:$AE$347,27,0)</f>
        <v>0.3396849249119438</v>
      </c>
      <c r="M6770" t="str">
        <f>+VLOOKUP($E6770,Resultados_generales!$C$8:$AE$347,28,0)</f>
        <v>Medio bajo</v>
      </c>
    </row>
    <row r="6771" spans="1:13" x14ac:dyDescent="0.3">
      <c r="A6771" s="139">
        <f t="shared" si="6931"/>
        <v>179</v>
      </c>
      <c r="B6771" s="148">
        <f t="shared" si="6933"/>
        <v>1</v>
      </c>
      <c r="D6771" s="149" t="str">
        <f>+VLOOKUP($A6771,mUNICIPIOS!$B$4:$F$343,2,0)</f>
        <v>San Marcos</v>
      </c>
      <c r="E6771" s="149">
        <f>+VLOOKUP($A6771,mUNICIPIOS!$B$4:$F$343,3,0)</f>
        <v>1213</v>
      </c>
      <c r="F6771" s="149" t="str">
        <f>+VLOOKUP($A6771,mUNICIPIOS!$B$4:$F$343,4,0)</f>
        <v>El Tumbador</v>
      </c>
      <c r="G6771" s="139" t="str">
        <f t="shared" ref="G6771:K6771" si="6939">+G6733</f>
        <v>01</v>
      </c>
      <c r="H6771" t="str">
        <f t="shared" si="6939"/>
        <v>IPC</v>
      </c>
      <c r="I6771" t="str">
        <f t="shared" si="6939"/>
        <v>Índice de Participación Ciudadana</v>
      </c>
      <c r="J6771" t="str">
        <f t="shared" si="6939"/>
        <v>01-01</v>
      </c>
      <c r="K6771" t="str">
        <f t="shared" si="6939"/>
        <v>Número de reuniones del COMUDE en el año de la medición.</v>
      </c>
      <c r="L6771" s="150">
        <f>+VLOOKUP($E6771,IPC_2018!$B$8:$T$347,3,0)</f>
        <v>8.3333333333333329E-2</v>
      </c>
      <c r="M6771" s="142" t="str">
        <f>+VLOOKUP($E6771,IPC_2018!$B$8:$T$347,4,0)</f>
        <v>Bajo</v>
      </c>
    </row>
    <row r="6772" spans="1:13" x14ac:dyDescent="0.3">
      <c r="A6772" s="139">
        <f t="shared" si="6931"/>
        <v>179</v>
      </c>
      <c r="B6772" s="148">
        <f t="shared" si="6933"/>
        <v>2</v>
      </c>
      <c r="D6772" s="149" t="str">
        <f>+VLOOKUP($A6772,mUNICIPIOS!$B$4:$F$343,2,0)</f>
        <v>San Marcos</v>
      </c>
      <c r="E6772" s="149">
        <f>+VLOOKUP($A6772,mUNICIPIOS!$B$4:$F$343,3,0)</f>
        <v>1213</v>
      </c>
      <c r="F6772" s="149" t="str">
        <f>+VLOOKUP($A6772,mUNICIPIOS!$B$4:$F$343,4,0)</f>
        <v>El Tumbador</v>
      </c>
      <c r="G6772" s="139" t="str">
        <f t="shared" ref="G6772:K6772" si="6940">+G6734</f>
        <v>01</v>
      </c>
      <c r="H6772" t="str">
        <f t="shared" si="6940"/>
        <v>IPC</v>
      </c>
      <c r="I6772" t="str">
        <f t="shared" si="6940"/>
        <v>Índice de Participación Ciudadana</v>
      </c>
      <c r="J6772" t="str">
        <f t="shared" si="6940"/>
        <v>01-02</v>
      </c>
      <c r="K6772" t="str">
        <f t="shared" si="6940"/>
        <v>Participación de Alcaldes, Concejales y Síndicos determinados o designados en el COMUDE</v>
      </c>
      <c r="L6772" s="150">
        <f>+VLOOKUP($E6772,IPC_2018!$B$8:$T$347,6,0)</f>
        <v>0.5</v>
      </c>
      <c r="M6772" s="142" t="str">
        <f>+VLOOKUP($E6772,IPC_2018!$B$8:$T$347,7,0)</f>
        <v>Medio</v>
      </c>
    </row>
    <row r="6773" spans="1:13" x14ac:dyDescent="0.3">
      <c r="A6773" s="139">
        <f t="shared" si="6931"/>
        <v>179</v>
      </c>
      <c r="B6773" s="148">
        <f t="shared" si="6933"/>
        <v>3</v>
      </c>
      <c r="D6773" s="149" t="str">
        <f>+VLOOKUP($A6773,mUNICIPIOS!$B$4:$F$343,2,0)</f>
        <v>San Marcos</v>
      </c>
      <c r="E6773" s="149">
        <f>+VLOOKUP($A6773,mUNICIPIOS!$B$4:$F$343,3,0)</f>
        <v>1213</v>
      </c>
      <c r="F6773" s="149" t="str">
        <f>+VLOOKUP($A6773,mUNICIPIOS!$B$4:$F$343,4,0)</f>
        <v>El Tumbador</v>
      </c>
      <c r="G6773" s="139" t="str">
        <f t="shared" ref="G6773:K6773" si="6941">+G6735</f>
        <v>01</v>
      </c>
      <c r="H6773" t="str">
        <f t="shared" si="6941"/>
        <v>IPC</v>
      </c>
      <c r="I6773" t="str">
        <f t="shared" si="6941"/>
        <v>Índice de Participación Ciudadana</v>
      </c>
      <c r="J6773" t="str">
        <f t="shared" si="6941"/>
        <v>01-03</v>
      </c>
      <c r="K6773" t="str">
        <f t="shared" si="6941"/>
        <v>Participación  de organizaciones de jóvenes, mujeres, pueblos mayas, xincas, garífunas, y otras organizaciones en el Comude</v>
      </c>
      <c r="L6773" s="150">
        <f>+VLOOKUP($E6773,IPC_2018!$B$8:$T$347,9,0)</f>
        <v>0</v>
      </c>
      <c r="M6773" s="142" t="str">
        <f>+VLOOKUP($E6773,IPC_2018!$B$8:$T$347,10,0)</f>
        <v>Bajo</v>
      </c>
    </row>
    <row r="6774" spans="1:13" x14ac:dyDescent="0.3">
      <c r="A6774" s="139">
        <f t="shared" si="6931"/>
        <v>179</v>
      </c>
      <c r="B6774" s="148">
        <f t="shared" si="6933"/>
        <v>4</v>
      </c>
      <c r="D6774" s="149" t="str">
        <f>+VLOOKUP($A6774,mUNICIPIOS!$B$4:$F$343,2,0)</f>
        <v>San Marcos</v>
      </c>
      <c r="E6774" s="149">
        <f>+VLOOKUP($A6774,mUNICIPIOS!$B$4:$F$343,3,0)</f>
        <v>1213</v>
      </c>
      <c r="F6774" s="149" t="str">
        <f>+VLOOKUP($A6774,mUNICIPIOS!$B$4:$F$343,4,0)</f>
        <v>El Tumbador</v>
      </c>
      <c r="G6774" s="139" t="str">
        <f t="shared" ref="G6774:K6774" si="6942">+G6736</f>
        <v>01</v>
      </c>
      <c r="H6774" t="str">
        <f t="shared" si="6942"/>
        <v>IPC</v>
      </c>
      <c r="I6774" t="str">
        <f t="shared" si="6942"/>
        <v>Índice de Participación Ciudadana</v>
      </c>
      <c r="J6774" t="str">
        <f t="shared" si="6942"/>
        <v>01-04</v>
      </c>
      <c r="K6774" t="str">
        <f t="shared" si="6942"/>
        <v>Representatividad territorial del Comude.</v>
      </c>
      <c r="L6774" s="150">
        <f>+VLOOKUP($E6774,IPC_2018!$B$8:$T$347,12,0)</f>
        <v>0</v>
      </c>
      <c r="M6774" s="142" t="str">
        <f>+VLOOKUP($E6774,IPC_2018!$B$8:$T$347,13,0)</f>
        <v>Bajo</v>
      </c>
    </row>
    <row r="6775" spans="1:13" x14ac:dyDescent="0.3">
      <c r="A6775" s="139">
        <f t="shared" si="6931"/>
        <v>179</v>
      </c>
      <c r="B6775" s="148">
        <f t="shared" si="6933"/>
        <v>5</v>
      </c>
      <c r="D6775" s="149" t="str">
        <f>+VLOOKUP($A6775,mUNICIPIOS!$B$4:$F$343,2,0)</f>
        <v>San Marcos</v>
      </c>
      <c r="E6775" s="149">
        <f>+VLOOKUP($A6775,mUNICIPIOS!$B$4:$F$343,3,0)</f>
        <v>1213</v>
      </c>
      <c r="F6775" s="149" t="str">
        <f>+VLOOKUP($A6775,mUNICIPIOS!$B$4:$F$343,4,0)</f>
        <v>El Tumbador</v>
      </c>
      <c r="G6775" s="139" t="str">
        <f t="shared" ref="G6775:K6775" si="6943">+G6737</f>
        <v>01</v>
      </c>
      <c r="H6775" t="str">
        <f t="shared" si="6943"/>
        <v>IPC</v>
      </c>
      <c r="I6775" t="str">
        <f t="shared" si="6943"/>
        <v>Índice de Participación Ciudadana</v>
      </c>
      <c r="J6775" t="str">
        <f t="shared" si="6943"/>
        <v>01-05</v>
      </c>
      <c r="K6775" t="str">
        <f t="shared" si="6943"/>
        <v>Funcionamiento del Comude</v>
      </c>
      <c r="L6775" s="150">
        <f>+VLOOKUP($E6775,IPC_2018!$B$8:$T$347,15,0)</f>
        <v>0.15901060076290127</v>
      </c>
      <c r="M6775" s="142" t="str">
        <f>+VLOOKUP($E6775,IPC_2018!$B$8:$T$347,16,0)</f>
        <v>Bajo</v>
      </c>
    </row>
    <row r="6776" spans="1:13" x14ac:dyDescent="0.3">
      <c r="A6776" s="139">
        <f t="shared" si="6931"/>
        <v>179</v>
      </c>
      <c r="B6776" s="148">
        <f t="shared" si="6933"/>
        <v>6</v>
      </c>
      <c r="D6776" s="149" t="str">
        <f>+VLOOKUP($A6776,mUNICIPIOS!$B$4:$F$343,2,0)</f>
        <v>San Marcos</v>
      </c>
      <c r="E6776" s="149">
        <f>+VLOOKUP($A6776,mUNICIPIOS!$B$4:$F$343,3,0)</f>
        <v>1213</v>
      </c>
      <c r="F6776" s="149" t="str">
        <f>+VLOOKUP($A6776,mUNICIPIOS!$B$4:$F$343,4,0)</f>
        <v>El Tumbador</v>
      </c>
      <c r="G6776" s="139" t="str">
        <f t="shared" ref="G6776:K6776" si="6944">+G6738</f>
        <v>01</v>
      </c>
      <c r="H6776" t="str">
        <f t="shared" si="6944"/>
        <v>IPC</v>
      </c>
      <c r="I6776" t="str">
        <f t="shared" si="6944"/>
        <v>Índice de Participación Ciudadana</v>
      </c>
      <c r="J6776" t="str">
        <f t="shared" si="6944"/>
        <v>INDICE</v>
      </c>
      <c r="K6776">
        <f t="shared" si="6944"/>
        <v>0</v>
      </c>
      <c r="L6776" s="150">
        <f>+VLOOKUP($E6776,IPC_2018!$B$8:$T$347,18,0)</f>
        <v>0.12176825678110186</v>
      </c>
      <c r="M6776" s="142" t="str">
        <f>+VLOOKUP($E6776,IPC_2018!$B$8:$T$347,19,0)</f>
        <v>Bajo</v>
      </c>
    </row>
    <row r="6777" spans="1:13" x14ac:dyDescent="0.3">
      <c r="A6777" s="139">
        <f t="shared" si="6931"/>
        <v>179</v>
      </c>
      <c r="B6777" s="148">
        <f t="shared" si="6933"/>
        <v>7</v>
      </c>
      <c r="D6777" s="149" t="str">
        <f>+VLOOKUP($A6777,mUNICIPIOS!$B$4:$F$343,2,0)</f>
        <v>San Marcos</v>
      </c>
      <c r="E6777" s="149">
        <f>+VLOOKUP($A6777,mUNICIPIOS!$B$4:$F$343,3,0)</f>
        <v>1213</v>
      </c>
      <c r="F6777" s="149" t="str">
        <f>+VLOOKUP($A6777,mUNICIPIOS!$B$4:$F$343,4,0)</f>
        <v>El Tumbador</v>
      </c>
      <c r="G6777" s="139" t="str">
        <f t="shared" ref="G6777:K6777" si="6945">+G6739</f>
        <v>02</v>
      </c>
      <c r="H6777" t="str">
        <f t="shared" si="6945"/>
        <v>IIC</v>
      </c>
      <c r="I6777" t="str">
        <f t="shared" si="6945"/>
        <v>Índice de Información a la Ciudadanía</v>
      </c>
      <c r="J6777" t="str">
        <f t="shared" si="6945"/>
        <v>02-01</v>
      </c>
      <c r="K6777" t="str">
        <f t="shared" si="6945"/>
        <v>Rendición de cuentas cuatrimestral y anual al Comude enfocadas en resultados.</v>
      </c>
      <c r="L6777" s="150">
        <f>+VLOOKUP($E6777,IIC_2018!$B$8:$Q$347,3,0)</f>
        <v>0.4</v>
      </c>
      <c r="M6777" s="142" t="str">
        <f>+VLOOKUP($E6777,IIC_2018!$B$8:$Q$347,4,0)</f>
        <v>Medio bajo</v>
      </c>
    </row>
    <row r="6778" spans="1:13" x14ac:dyDescent="0.3">
      <c r="A6778" s="139">
        <f t="shared" si="6931"/>
        <v>179</v>
      </c>
      <c r="B6778" s="148">
        <f t="shared" si="6933"/>
        <v>8</v>
      </c>
      <c r="D6778" s="149" t="str">
        <f>+VLOOKUP($A6778,mUNICIPIOS!$B$4:$F$343,2,0)</f>
        <v>San Marcos</v>
      </c>
      <c r="E6778" s="149">
        <f>+VLOOKUP($A6778,mUNICIPIOS!$B$4:$F$343,3,0)</f>
        <v>1213</v>
      </c>
      <c r="F6778" s="149" t="str">
        <f>+VLOOKUP($A6778,mUNICIPIOS!$B$4:$F$343,4,0)</f>
        <v>El Tumbador</v>
      </c>
      <c r="G6778" s="139" t="str">
        <f t="shared" ref="G6778:K6778" si="6946">+G6740</f>
        <v>02</v>
      </c>
      <c r="H6778" t="str">
        <f t="shared" si="6946"/>
        <v>IIC</v>
      </c>
      <c r="I6778" t="str">
        <f t="shared" si="6946"/>
        <v>Índice de Información a la Ciudadanía</v>
      </c>
      <c r="J6778" t="str">
        <f t="shared" si="6946"/>
        <v>02-02</v>
      </c>
      <c r="K6778" t="str">
        <f t="shared" si="6946"/>
        <v>Información presupuestaria y otra información brindada a la ciudadanía disponible en medios locales de comunicación.</v>
      </c>
      <c r="L6778" s="150">
        <f>+VLOOKUP($E6778,IIC_2018!$B$8:$Q$347,6,0)</f>
        <v>1</v>
      </c>
      <c r="M6778" s="142" t="str">
        <f>+VLOOKUP($E6778,IIC_2018!$B$8:$Q$347,7,0)</f>
        <v>Alto</v>
      </c>
    </row>
    <row r="6779" spans="1:13" x14ac:dyDescent="0.3">
      <c r="A6779" s="139">
        <f t="shared" si="6931"/>
        <v>179</v>
      </c>
      <c r="B6779" s="148">
        <f t="shared" si="6933"/>
        <v>9</v>
      </c>
      <c r="D6779" s="149" t="str">
        <f>+VLOOKUP($A6779,mUNICIPIOS!$B$4:$F$343,2,0)</f>
        <v>San Marcos</v>
      </c>
      <c r="E6779" s="149">
        <f>+VLOOKUP($A6779,mUNICIPIOS!$B$4:$F$343,3,0)</f>
        <v>1213</v>
      </c>
      <c r="F6779" s="149" t="str">
        <f>+VLOOKUP($A6779,mUNICIPIOS!$B$4:$F$343,4,0)</f>
        <v>El Tumbador</v>
      </c>
      <c r="G6779" s="139" t="str">
        <f t="shared" ref="G6779:K6779" si="6947">+G6741</f>
        <v>02</v>
      </c>
      <c r="H6779" t="str">
        <f t="shared" si="6947"/>
        <v>IIC</v>
      </c>
      <c r="I6779" t="str">
        <f t="shared" si="6947"/>
        <v>Índice de Información a la Ciudadanía</v>
      </c>
      <c r="J6779" t="str">
        <f t="shared" si="6947"/>
        <v>02-03</v>
      </c>
      <c r="K6779" t="str">
        <f t="shared" si="6947"/>
        <v>Información pública de oficio actualizada y disponible de acuerdo a la LAIP y uso de internet.</v>
      </c>
      <c r="L6779" s="150">
        <f>+VLOOKUP($E6779,IIC_2018!$B$8:$Q$347,9,0)</f>
        <v>0.7</v>
      </c>
      <c r="M6779" s="142" t="str">
        <f>+VLOOKUP($E6779,IIC_2018!$B$8:$Q$347,10,0)</f>
        <v>Medio alto</v>
      </c>
    </row>
    <row r="6780" spans="1:13" x14ac:dyDescent="0.3">
      <c r="A6780" s="139">
        <f t="shared" si="6931"/>
        <v>179</v>
      </c>
      <c r="B6780" s="148">
        <f t="shared" si="6933"/>
        <v>10</v>
      </c>
      <c r="D6780" s="149" t="str">
        <f>+VLOOKUP($A6780,mUNICIPIOS!$B$4:$F$343,2,0)</f>
        <v>San Marcos</v>
      </c>
      <c r="E6780" s="149">
        <f>+VLOOKUP($A6780,mUNICIPIOS!$B$4:$F$343,3,0)</f>
        <v>1213</v>
      </c>
      <c r="F6780" s="149" t="str">
        <f>+VLOOKUP($A6780,mUNICIPIOS!$B$4:$F$343,4,0)</f>
        <v>El Tumbador</v>
      </c>
      <c r="G6780" s="139" t="str">
        <f t="shared" ref="G6780:K6780" si="6948">+G6742</f>
        <v>02</v>
      </c>
      <c r="H6780" t="str">
        <f t="shared" si="6948"/>
        <v>IIC</v>
      </c>
      <c r="I6780" t="str">
        <f t="shared" si="6948"/>
        <v>Índice de Información a la Ciudadanía</v>
      </c>
      <c r="J6780" t="str">
        <f t="shared" si="6948"/>
        <v>02-04</v>
      </c>
      <c r="K6780" t="str">
        <f t="shared" si="6948"/>
        <v>Relación del monto contratado por medio de Guate compras con el total del presupuesto de egresos vigente.</v>
      </c>
      <c r="L6780" s="150">
        <f>+VLOOKUP($E6780,IIC_2018!$B$8:$Q$347,12,0)</f>
        <v>0.49491224568247061</v>
      </c>
      <c r="M6780" s="142" t="str">
        <f>+VLOOKUP($E6780,IIC_2018!$B$8:$Q$347,13,0)</f>
        <v>Medio</v>
      </c>
    </row>
    <row r="6781" spans="1:13" x14ac:dyDescent="0.3">
      <c r="A6781" s="139">
        <f t="shared" si="6931"/>
        <v>179</v>
      </c>
      <c r="B6781" s="148">
        <f t="shared" si="6933"/>
        <v>11</v>
      </c>
      <c r="D6781" s="149" t="str">
        <f>+VLOOKUP($A6781,mUNICIPIOS!$B$4:$F$343,2,0)</f>
        <v>San Marcos</v>
      </c>
      <c r="E6781" s="149">
        <f>+VLOOKUP($A6781,mUNICIPIOS!$B$4:$F$343,3,0)</f>
        <v>1213</v>
      </c>
      <c r="F6781" s="149" t="str">
        <f>+VLOOKUP($A6781,mUNICIPIOS!$B$4:$F$343,4,0)</f>
        <v>El Tumbador</v>
      </c>
      <c r="G6781" s="139" t="str">
        <f t="shared" ref="G6781:K6781" si="6949">+G6743</f>
        <v>02</v>
      </c>
      <c r="H6781" t="str">
        <f t="shared" si="6949"/>
        <v>IIC</v>
      </c>
      <c r="I6781" t="str">
        <f t="shared" si="6949"/>
        <v>Índice de Información a la Ciudadanía</v>
      </c>
      <c r="J6781" t="str">
        <f t="shared" si="6949"/>
        <v>INDICE</v>
      </c>
      <c r="K6781">
        <f t="shared" si="6949"/>
        <v>0</v>
      </c>
      <c r="L6781" s="150">
        <f>+VLOOKUP($E6781,IIC_2018!$B$8:$Q$347,15,0)</f>
        <v>0.64872806142061756</v>
      </c>
      <c r="M6781" s="142" t="str">
        <f>+VLOOKUP($E6781,IIC_2018!$B$8:$Q$347,16,0)</f>
        <v>Medio alto</v>
      </c>
    </row>
    <row r="6782" spans="1:13" x14ac:dyDescent="0.3">
      <c r="A6782" s="139">
        <f t="shared" si="6931"/>
        <v>179</v>
      </c>
      <c r="B6782" s="148">
        <f t="shared" si="6933"/>
        <v>12</v>
      </c>
      <c r="D6782" s="149" t="str">
        <f>+VLOOKUP($A6782,mUNICIPIOS!$B$4:$F$343,2,0)</f>
        <v>San Marcos</v>
      </c>
      <c r="E6782" s="149">
        <f>+VLOOKUP($A6782,mUNICIPIOS!$B$4:$F$343,3,0)</f>
        <v>1213</v>
      </c>
      <c r="F6782" s="149" t="str">
        <f>+VLOOKUP($A6782,mUNICIPIOS!$B$4:$F$343,4,0)</f>
        <v>El Tumbador</v>
      </c>
      <c r="G6782" s="139" t="str">
        <f t="shared" ref="G6782:K6782" si="6950">+G6744</f>
        <v>03</v>
      </c>
      <c r="H6782" t="str">
        <f t="shared" si="6950"/>
        <v>ISP</v>
      </c>
      <c r="I6782" t="str">
        <f t="shared" si="6950"/>
        <v>Índice de Servicios Públicos</v>
      </c>
      <c r="J6782" t="str">
        <f t="shared" si="6950"/>
        <v>03-01</v>
      </c>
      <c r="K6782" t="str">
        <f t="shared" si="6950"/>
        <v>Cobertura del servicio público de agua</v>
      </c>
      <c r="L6782" s="150">
        <f>+VLOOKUP($E6782,ISP_2018!$B$8:$T$347,3,0)</f>
        <v>0</v>
      </c>
      <c r="M6782" s="142" t="str">
        <f>+VLOOKUP($E6782,ISP_2018!$B$8:$T$347,4,0)</f>
        <v>Bajo</v>
      </c>
    </row>
    <row r="6783" spans="1:13" x14ac:dyDescent="0.3">
      <c r="A6783" s="139">
        <f t="shared" si="6931"/>
        <v>179</v>
      </c>
      <c r="B6783" s="148">
        <f t="shared" si="6933"/>
        <v>13</v>
      </c>
      <c r="D6783" s="149" t="str">
        <f>+VLOOKUP($A6783,mUNICIPIOS!$B$4:$F$343,2,0)</f>
        <v>San Marcos</v>
      </c>
      <c r="E6783" s="149">
        <f>+VLOOKUP($A6783,mUNICIPIOS!$B$4:$F$343,3,0)</f>
        <v>1213</v>
      </c>
      <c r="F6783" s="149" t="str">
        <f>+VLOOKUP($A6783,mUNICIPIOS!$B$4:$F$343,4,0)</f>
        <v>El Tumbador</v>
      </c>
      <c r="G6783" s="139" t="str">
        <f t="shared" ref="G6783:K6783" si="6951">+G6745</f>
        <v>03</v>
      </c>
      <c r="H6783" t="str">
        <f t="shared" si="6951"/>
        <v>ISP</v>
      </c>
      <c r="I6783" t="str">
        <f t="shared" si="6951"/>
        <v>Índice de Servicios Públicos</v>
      </c>
      <c r="J6783" t="str">
        <f t="shared" si="6951"/>
        <v>03-02</v>
      </c>
      <c r="K6783" t="str">
        <f t="shared" si="6951"/>
        <v>Control de la calidad del servicio público de agua</v>
      </c>
      <c r="L6783" s="150">
        <f>+VLOOKUP($E6783,ISP_2018!$B$8:$T$347,6,0)</f>
        <v>0</v>
      </c>
      <c r="M6783" s="142" t="str">
        <f>+VLOOKUP($E6783,ISP_2018!$B$8:$T$347,7,0)</f>
        <v>Bajo</v>
      </c>
    </row>
    <row r="6784" spans="1:13" x14ac:dyDescent="0.3">
      <c r="A6784" s="139">
        <f t="shared" si="6931"/>
        <v>179</v>
      </c>
      <c r="B6784" s="148">
        <f t="shared" si="6933"/>
        <v>14</v>
      </c>
      <c r="D6784" s="149" t="str">
        <f>+VLOOKUP($A6784,mUNICIPIOS!$B$4:$F$343,2,0)</f>
        <v>San Marcos</v>
      </c>
      <c r="E6784" s="149">
        <f>+VLOOKUP($A6784,mUNICIPIOS!$B$4:$F$343,3,0)</f>
        <v>1213</v>
      </c>
      <c r="F6784" s="149" t="str">
        <f>+VLOOKUP($A6784,mUNICIPIOS!$B$4:$F$343,4,0)</f>
        <v>El Tumbador</v>
      </c>
      <c r="G6784" s="139" t="str">
        <f t="shared" ref="G6784:K6784" si="6952">+G6746</f>
        <v>03</v>
      </c>
      <c r="H6784" t="str">
        <f t="shared" si="6952"/>
        <v>ISP</v>
      </c>
      <c r="I6784" t="str">
        <f t="shared" si="6952"/>
        <v>Índice de Servicios Públicos</v>
      </c>
      <c r="J6784" t="str">
        <f t="shared" si="6952"/>
        <v>03-03</v>
      </c>
      <c r="K6784" t="str">
        <f t="shared" si="6952"/>
        <v>Disposición  y tratamiento  de aguas residuales</v>
      </c>
      <c r="L6784" s="150">
        <f>+VLOOKUP($E6784,ISP_2018!$B$8:$T$347,9,0)</f>
        <v>0</v>
      </c>
      <c r="M6784" s="142" t="str">
        <f>+VLOOKUP($E6784,ISP_2018!$B$8:$T$347,10,0)</f>
        <v>Bajo</v>
      </c>
    </row>
    <row r="6785" spans="1:13" x14ac:dyDescent="0.3">
      <c r="A6785" s="139">
        <f t="shared" si="6931"/>
        <v>179</v>
      </c>
      <c r="B6785" s="148">
        <f t="shared" si="6933"/>
        <v>15</v>
      </c>
      <c r="D6785" s="149" t="str">
        <f>+VLOOKUP($A6785,mUNICIPIOS!$B$4:$F$343,2,0)</f>
        <v>San Marcos</v>
      </c>
      <c r="E6785" s="149">
        <f>+VLOOKUP($A6785,mUNICIPIOS!$B$4:$F$343,3,0)</f>
        <v>1213</v>
      </c>
      <c r="F6785" s="149" t="str">
        <f>+VLOOKUP($A6785,mUNICIPIOS!$B$4:$F$343,4,0)</f>
        <v>El Tumbador</v>
      </c>
      <c r="G6785" s="139" t="str">
        <f t="shared" ref="G6785:K6785" si="6953">+G6747</f>
        <v>03</v>
      </c>
      <c r="H6785" t="str">
        <f t="shared" si="6953"/>
        <v>ISP</v>
      </c>
      <c r="I6785" t="str">
        <f t="shared" si="6953"/>
        <v>Índice de Servicios Públicos</v>
      </c>
      <c r="J6785" t="str">
        <f t="shared" si="6953"/>
        <v>03-04</v>
      </c>
      <c r="K6785" t="str">
        <f t="shared" si="6953"/>
        <v>Gestión y manejo de los residuos y desechos sólidos</v>
      </c>
      <c r="L6785" s="150">
        <f>+VLOOKUP($E6785,ISP_2018!$B$8:$T$347,12,0)</f>
        <v>0</v>
      </c>
      <c r="M6785" s="142" t="str">
        <f>+VLOOKUP($E6785,ISP_2018!$B$8:$T$347,13,0)</f>
        <v>Bajo</v>
      </c>
    </row>
    <row r="6786" spans="1:13" x14ac:dyDescent="0.3">
      <c r="A6786" s="139">
        <f t="shared" si="6931"/>
        <v>179</v>
      </c>
      <c r="B6786" s="148">
        <f t="shared" si="6933"/>
        <v>16</v>
      </c>
      <c r="D6786" s="149" t="str">
        <f>+VLOOKUP($A6786,mUNICIPIOS!$B$4:$F$343,2,0)</f>
        <v>San Marcos</v>
      </c>
      <c r="E6786" s="149">
        <f>+VLOOKUP($A6786,mUNICIPIOS!$B$4:$F$343,3,0)</f>
        <v>1213</v>
      </c>
      <c r="F6786" s="149" t="str">
        <f>+VLOOKUP($A6786,mUNICIPIOS!$B$4:$F$343,4,0)</f>
        <v>El Tumbador</v>
      </c>
      <c r="G6786" s="139" t="str">
        <f t="shared" ref="G6786:K6786" si="6954">+G6748</f>
        <v>03</v>
      </c>
      <c r="H6786" t="str">
        <f t="shared" si="6954"/>
        <v>ISP</v>
      </c>
      <c r="I6786" t="str">
        <f t="shared" si="6954"/>
        <v>Índice de Servicios Públicos</v>
      </c>
      <c r="J6786" t="str">
        <f t="shared" si="6954"/>
        <v>03-05</v>
      </c>
      <c r="K6786" t="str">
        <f t="shared" si="6954"/>
        <v>Gestión de servicios públicos municipales</v>
      </c>
      <c r="L6786" s="150">
        <f>+VLOOKUP($E6786,ISP_2018!$B$8:$T$347,15,0)</f>
        <v>6.4516129032258063E-2</v>
      </c>
      <c r="M6786" s="142" t="str">
        <f>+VLOOKUP($E6786,ISP_2018!$B$8:$T$347,16,0)</f>
        <v>Bajo</v>
      </c>
    </row>
    <row r="6787" spans="1:13" x14ac:dyDescent="0.3">
      <c r="A6787" s="139">
        <f t="shared" si="6931"/>
        <v>179</v>
      </c>
      <c r="B6787" s="148">
        <f t="shared" si="6933"/>
        <v>17</v>
      </c>
      <c r="D6787" s="149" t="str">
        <f>+VLOOKUP($A6787,mUNICIPIOS!$B$4:$F$343,2,0)</f>
        <v>San Marcos</v>
      </c>
      <c r="E6787" s="149">
        <f>+VLOOKUP($A6787,mUNICIPIOS!$B$4:$F$343,3,0)</f>
        <v>1213</v>
      </c>
      <c r="F6787" s="149" t="str">
        <f>+VLOOKUP($A6787,mUNICIPIOS!$B$4:$F$343,4,0)</f>
        <v>El Tumbador</v>
      </c>
      <c r="G6787" s="139" t="str">
        <f t="shared" ref="G6787:K6787" si="6955">+G6749</f>
        <v>03</v>
      </c>
      <c r="H6787" t="str">
        <f t="shared" si="6955"/>
        <v>ISP</v>
      </c>
      <c r="I6787" t="str">
        <f t="shared" si="6955"/>
        <v>Índice de Servicios Públicos</v>
      </c>
      <c r="J6787" t="str">
        <f t="shared" si="6955"/>
        <v>INDICE</v>
      </c>
      <c r="K6787">
        <f t="shared" si="6955"/>
        <v>0</v>
      </c>
      <c r="L6787" s="150">
        <f>+VLOOKUP($E6787,ISP_2018!$B$8:$T$347,18,0)</f>
        <v>1.2903225806451613E-2</v>
      </c>
      <c r="M6787" s="142" t="str">
        <f>+VLOOKUP($E6787,ISP_2018!$B$8:$T$347,19,0)</f>
        <v>Bajo</v>
      </c>
    </row>
    <row r="6788" spans="1:13" x14ac:dyDescent="0.3">
      <c r="A6788" s="139">
        <f t="shared" si="6931"/>
        <v>179</v>
      </c>
      <c r="B6788" s="148">
        <f t="shared" si="6933"/>
        <v>18</v>
      </c>
      <c r="D6788" s="149" t="str">
        <f>+VLOOKUP($A6788,mUNICIPIOS!$B$4:$F$343,2,0)</f>
        <v>San Marcos</v>
      </c>
      <c r="E6788" s="149">
        <f>+VLOOKUP($A6788,mUNICIPIOS!$B$4:$F$343,3,0)</f>
        <v>1213</v>
      </c>
      <c r="F6788" s="149" t="str">
        <f>+VLOOKUP($A6788,mUNICIPIOS!$B$4:$F$343,4,0)</f>
        <v>El Tumbador</v>
      </c>
      <c r="G6788" s="139" t="str">
        <f t="shared" ref="G6788:K6788" si="6956">+G6750</f>
        <v>04</v>
      </c>
      <c r="H6788" t="str">
        <f t="shared" si="6956"/>
        <v>IGA</v>
      </c>
      <c r="I6788" t="str">
        <f t="shared" si="6956"/>
        <v>Índice de Gestión Administrativa</v>
      </c>
      <c r="J6788" t="str">
        <f t="shared" si="6956"/>
        <v>04-01</v>
      </c>
      <c r="K6788" t="str">
        <f t="shared" si="6956"/>
        <v>Existencia de elementos de atención municipal orientada al vecino</v>
      </c>
      <c r="L6788" s="150">
        <f>+VLOOKUP($E6788,IGA_2018!$B$8:$N$347,3,0)</f>
        <v>0</v>
      </c>
      <c r="M6788" s="142" t="str">
        <f>+VLOOKUP($E6788,IGA_2018!$B$8:$N$347,4,0)</f>
        <v>Bajo</v>
      </c>
    </row>
    <row r="6789" spans="1:13" x14ac:dyDescent="0.3">
      <c r="A6789" s="139">
        <f t="shared" si="6931"/>
        <v>179</v>
      </c>
      <c r="B6789" s="148">
        <f t="shared" si="6933"/>
        <v>19</v>
      </c>
      <c r="D6789" s="149" t="str">
        <f>+VLOOKUP($A6789,mUNICIPIOS!$B$4:$F$343,2,0)</f>
        <v>San Marcos</v>
      </c>
      <c r="E6789" s="149">
        <f>+VLOOKUP($A6789,mUNICIPIOS!$B$4:$F$343,3,0)</f>
        <v>1213</v>
      </c>
      <c r="F6789" s="149" t="str">
        <f>+VLOOKUP($A6789,mUNICIPIOS!$B$4:$F$343,4,0)</f>
        <v>El Tumbador</v>
      </c>
      <c r="G6789" s="139" t="str">
        <f t="shared" ref="G6789:K6789" si="6957">+G6751</f>
        <v>04</v>
      </c>
      <c r="H6789" t="str">
        <f t="shared" si="6957"/>
        <v>IGA</v>
      </c>
      <c r="I6789" t="str">
        <f t="shared" si="6957"/>
        <v>Índice de Gestión Administrativa</v>
      </c>
      <c r="J6789" t="str">
        <f t="shared" si="6957"/>
        <v>04-02</v>
      </c>
      <c r="K6789" t="str">
        <f t="shared" si="6957"/>
        <v>Gestión del recurso humano.</v>
      </c>
      <c r="L6789" s="150">
        <f>+VLOOKUP($E6789,IGA_2018!$B$8:$N$347,6,0)</f>
        <v>0</v>
      </c>
      <c r="M6789" s="142" t="str">
        <f>+VLOOKUP($E6789,IGA_2018!$B$8:$N$347,7,0)</f>
        <v>Bajo</v>
      </c>
    </row>
    <row r="6790" spans="1:13" x14ac:dyDescent="0.3">
      <c r="A6790" s="139">
        <f t="shared" si="6931"/>
        <v>179</v>
      </c>
      <c r="B6790" s="148">
        <f t="shared" si="6933"/>
        <v>20</v>
      </c>
      <c r="D6790" s="149" t="str">
        <f>+VLOOKUP($A6790,mUNICIPIOS!$B$4:$F$343,2,0)</f>
        <v>San Marcos</v>
      </c>
      <c r="E6790" s="149">
        <f>+VLOOKUP($A6790,mUNICIPIOS!$B$4:$F$343,3,0)</f>
        <v>1213</v>
      </c>
      <c r="F6790" s="149" t="str">
        <f>+VLOOKUP($A6790,mUNICIPIOS!$B$4:$F$343,4,0)</f>
        <v>El Tumbador</v>
      </c>
      <c r="G6790" s="139" t="str">
        <f t="shared" ref="G6790:K6790" si="6958">+G6752</f>
        <v>04</v>
      </c>
      <c r="H6790" t="str">
        <f t="shared" si="6958"/>
        <v>IGA</v>
      </c>
      <c r="I6790" t="str">
        <f t="shared" si="6958"/>
        <v>Índice de Gestión Administrativa</v>
      </c>
      <c r="J6790" t="str">
        <f t="shared" si="6958"/>
        <v>04-03</v>
      </c>
      <c r="K6790" t="str">
        <f t="shared" si="6958"/>
        <v>Existencia de oficinas municipales con instrumentos de gestión.</v>
      </c>
      <c r="L6790" s="150">
        <f>+VLOOKUP($E6790,IGA_2018!$B$8:$N$347,9,0)</f>
        <v>0</v>
      </c>
      <c r="M6790" s="142" t="str">
        <f>+VLOOKUP($E6790,IGA_2018!$B$8:$N$347,10,0)</f>
        <v>Bajo</v>
      </c>
    </row>
    <row r="6791" spans="1:13" x14ac:dyDescent="0.3">
      <c r="A6791" s="139">
        <f t="shared" si="6931"/>
        <v>179</v>
      </c>
      <c r="B6791" s="148">
        <f t="shared" si="6933"/>
        <v>21</v>
      </c>
      <c r="D6791" s="149" t="str">
        <f>+VLOOKUP($A6791,mUNICIPIOS!$B$4:$F$343,2,0)</f>
        <v>San Marcos</v>
      </c>
      <c r="E6791" s="149">
        <f>+VLOOKUP($A6791,mUNICIPIOS!$B$4:$F$343,3,0)</f>
        <v>1213</v>
      </c>
      <c r="F6791" s="149" t="str">
        <f>+VLOOKUP($A6791,mUNICIPIOS!$B$4:$F$343,4,0)</f>
        <v>El Tumbador</v>
      </c>
      <c r="G6791" s="139" t="str">
        <f t="shared" ref="G6791:K6791" si="6959">+G6753</f>
        <v>04</v>
      </c>
      <c r="H6791" t="str">
        <f t="shared" si="6959"/>
        <v>IGA</v>
      </c>
      <c r="I6791" t="str">
        <f t="shared" si="6959"/>
        <v>Índice de Gestión Administrativa</v>
      </c>
      <c r="J6791" t="str">
        <f t="shared" si="6959"/>
        <v>INDICE</v>
      </c>
      <c r="K6791">
        <f t="shared" si="6959"/>
        <v>0</v>
      </c>
      <c r="L6791" s="150">
        <f>+VLOOKUP($E6791,IGA_2018!$B$8:$N$347,12,0)</f>
        <v>0</v>
      </c>
      <c r="M6791" s="142" t="str">
        <f>+VLOOKUP($E6791,IGA_2018!$B$8:$N$347,13,0)</f>
        <v>Bajo</v>
      </c>
    </row>
    <row r="6792" spans="1:13" x14ac:dyDescent="0.3">
      <c r="A6792" s="139">
        <f t="shared" si="6931"/>
        <v>179</v>
      </c>
      <c r="B6792" s="148">
        <f t="shared" si="6933"/>
        <v>22</v>
      </c>
      <c r="D6792" s="149" t="str">
        <f>+VLOOKUP($A6792,mUNICIPIOS!$B$4:$F$343,2,0)</f>
        <v>San Marcos</v>
      </c>
      <c r="E6792" s="149">
        <f>+VLOOKUP($A6792,mUNICIPIOS!$B$4:$F$343,3,0)</f>
        <v>1213</v>
      </c>
      <c r="F6792" s="149" t="str">
        <f>+VLOOKUP($A6792,mUNICIPIOS!$B$4:$F$343,4,0)</f>
        <v>El Tumbador</v>
      </c>
      <c r="G6792" s="139" t="str">
        <f t="shared" ref="G6792:K6792" si="6960">+G6754</f>
        <v>05</v>
      </c>
      <c r="H6792" t="str">
        <f t="shared" si="6960"/>
        <v>IGF</v>
      </c>
      <c r="I6792" t="str">
        <f t="shared" si="6960"/>
        <v>Índice de Gestión Financiera</v>
      </c>
      <c r="J6792" t="str">
        <f t="shared" si="6960"/>
        <v>05-01</v>
      </c>
      <c r="K6792" t="str">
        <f t="shared" si="6960"/>
        <v>Autonomía financiera municipal</v>
      </c>
      <c r="L6792" s="150">
        <f>+VLOOKUP($E6792,IGF_2018!$B$8:$Z$347,3,0)</f>
        <v>8.4351960827299594E-2</v>
      </c>
      <c r="M6792" s="142" t="str">
        <f>+VLOOKUP($E6792,IGF_2018!$B$8:$Z$347,4,0)</f>
        <v>Bajo</v>
      </c>
    </row>
    <row r="6793" spans="1:13" x14ac:dyDescent="0.3">
      <c r="A6793" s="139">
        <f t="shared" si="6931"/>
        <v>179</v>
      </c>
      <c r="B6793" s="148">
        <f t="shared" si="6933"/>
        <v>23</v>
      </c>
      <c r="D6793" s="149" t="str">
        <f>+VLOOKUP($A6793,mUNICIPIOS!$B$4:$F$343,2,0)</f>
        <v>San Marcos</v>
      </c>
      <c r="E6793" s="149">
        <f>+VLOOKUP($A6793,mUNICIPIOS!$B$4:$F$343,3,0)</f>
        <v>1213</v>
      </c>
      <c r="F6793" s="149" t="str">
        <f>+VLOOKUP($A6793,mUNICIPIOS!$B$4:$F$343,4,0)</f>
        <v>El Tumbador</v>
      </c>
      <c r="G6793" s="139" t="str">
        <f t="shared" ref="G6793:K6793" si="6961">+G6755</f>
        <v>05</v>
      </c>
      <c r="H6793" t="str">
        <f t="shared" si="6961"/>
        <v>IGF</v>
      </c>
      <c r="I6793" t="str">
        <f t="shared" si="6961"/>
        <v>Índice de Gestión Financiera</v>
      </c>
      <c r="J6793" t="str">
        <f t="shared" si="6961"/>
        <v>05-02</v>
      </c>
      <c r="K6793" t="str">
        <f t="shared" si="6961"/>
        <v xml:space="preserve">Ingresos propios por habitante -sin regalías- </v>
      </c>
      <c r="L6793" s="150">
        <f>+VLOOKUP($E6793,IGF_2018!$B$8:$Z$347,6,0)</f>
        <v>2.5087140700031808E-2</v>
      </c>
      <c r="M6793" s="142" t="str">
        <f>+VLOOKUP($E6793,IGF_2018!$B$8:$Z$347,7,0)</f>
        <v>Bajo</v>
      </c>
    </row>
    <row r="6794" spans="1:13" x14ac:dyDescent="0.3">
      <c r="A6794" s="139">
        <f t="shared" si="6931"/>
        <v>179</v>
      </c>
      <c r="B6794" s="148">
        <f t="shared" si="6933"/>
        <v>24</v>
      </c>
      <c r="D6794" s="149" t="str">
        <f>+VLOOKUP($A6794,mUNICIPIOS!$B$4:$F$343,2,0)</f>
        <v>San Marcos</v>
      </c>
      <c r="E6794" s="149">
        <f>+VLOOKUP($A6794,mUNICIPIOS!$B$4:$F$343,3,0)</f>
        <v>1213</v>
      </c>
      <c r="F6794" s="149" t="str">
        <f>+VLOOKUP($A6794,mUNICIPIOS!$B$4:$F$343,4,0)</f>
        <v>El Tumbador</v>
      </c>
      <c r="G6794" s="139" t="str">
        <f t="shared" ref="G6794:K6794" si="6962">+G6756</f>
        <v>05</v>
      </c>
      <c r="H6794" t="str">
        <f t="shared" si="6962"/>
        <v>IGF</v>
      </c>
      <c r="I6794" t="str">
        <f t="shared" si="6962"/>
        <v>Índice de Gestión Financiera</v>
      </c>
      <c r="J6794" t="str">
        <f t="shared" si="6962"/>
        <v>05-03</v>
      </c>
      <c r="K6794" t="str">
        <f t="shared" si="6962"/>
        <v>Ingresos del IUSI en relación a los ingresos propios -sin regalías-</v>
      </c>
      <c r="L6794" s="150">
        <f>+VLOOKUP($E6794,IGF_2018!$B$8:$Z$347,9,0)</f>
        <v>0.12131573243739438</v>
      </c>
      <c r="M6794" s="142" t="str">
        <f>+VLOOKUP($E6794,IGF_2018!$B$8:$Z$347,10,0)</f>
        <v>Bajo</v>
      </c>
    </row>
    <row r="6795" spans="1:13" x14ac:dyDescent="0.3">
      <c r="A6795" s="139">
        <f t="shared" si="6931"/>
        <v>179</v>
      </c>
      <c r="B6795" s="148">
        <f t="shared" si="6933"/>
        <v>25</v>
      </c>
      <c r="D6795" s="149" t="str">
        <f>+VLOOKUP($A6795,mUNICIPIOS!$B$4:$F$343,2,0)</f>
        <v>San Marcos</v>
      </c>
      <c r="E6795" s="149">
        <f>+VLOOKUP($A6795,mUNICIPIOS!$B$4:$F$343,3,0)</f>
        <v>1213</v>
      </c>
      <c r="F6795" s="149" t="str">
        <f>+VLOOKUP($A6795,mUNICIPIOS!$B$4:$F$343,4,0)</f>
        <v>El Tumbador</v>
      </c>
      <c r="G6795" s="139" t="str">
        <f t="shared" ref="G6795:K6795" si="6963">+G6757</f>
        <v>05</v>
      </c>
      <c r="H6795" t="str">
        <f t="shared" si="6963"/>
        <v>IGF</v>
      </c>
      <c r="I6795" t="str">
        <f t="shared" si="6963"/>
        <v>Índice de Gestión Financiera</v>
      </c>
      <c r="J6795" t="str">
        <f t="shared" si="6963"/>
        <v>05-04</v>
      </c>
      <c r="K6795" t="str">
        <f t="shared" si="6963"/>
        <v>Inversión anual en capital fijo por habitante</v>
      </c>
      <c r="L6795" s="150">
        <f>+VLOOKUP($E6795,IGF_2018!$B$8:$Z$347,12,0)</f>
        <v>7.1863775623142445E-2</v>
      </c>
      <c r="M6795" s="142" t="str">
        <f>+VLOOKUP($E6795,IGF_2018!$B$8:$Z$347,13,0)</f>
        <v>Bajo</v>
      </c>
    </row>
    <row r="6796" spans="1:13" x14ac:dyDescent="0.3">
      <c r="A6796" s="139">
        <f t="shared" si="6931"/>
        <v>179</v>
      </c>
      <c r="B6796" s="148">
        <f t="shared" si="6933"/>
        <v>26</v>
      </c>
      <c r="D6796" s="149" t="str">
        <f>+VLOOKUP($A6796,mUNICIPIOS!$B$4:$F$343,2,0)</f>
        <v>San Marcos</v>
      </c>
      <c r="E6796" s="149">
        <f>+VLOOKUP($A6796,mUNICIPIOS!$B$4:$F$343,3,0)</f>
        <v>1213</v>
      </c>
      <c r="F6796" s="149" t="str">
        <f>+VLOOKUP($A6796,mUNICIPIOS!$B$4:$F$343,4,0)</f>
        <v>El Tumbador</v>
      </c>
      <c r="G6796" s="139" t="str">
        <f t="shared" ref="G6796:K6796" si="6964">+G6758</f>
        <v>05</v>
      </c>
      <c r="H6796" t="str">
        <f t="shared" si="6964"/>
        <v>IGF</v>
      </c>
      <c r="I6796" t="str">
        <f t="shared" si="6964"/>
        <v>Índice de Gestión Financiera</v>
      </c>
      <c r="J6796" t="str">
        <f t="shared" si="6964"/>
        <v>05-05</v>
      </c>
      <c r="K6796" t="str">
        <f t="shared" si="6964"/>
        <v>Inversión anual en capital fijo con recursos percibidos por ingresos propios</v>
      </c>
      <c r="L6796" s="150">
        <f>+VLOOKUP($E6796,IGF_2018!$B$8:$Z$347,15,0)</f>
        <v>9.0971247566045382E-2</v>
      </c>
      <c r="M6796" s="142" t="str">
        <f>+VLOOKUP($E6796,IGF_2018!$B$8:$Z$347,16,0)</f>
        <v>Bajo</v>
      </c>
    </row>
    <row r="6797" spans="1:13" x14ac:dyDescent="0.3">
      <c r="A6797" s="139">
        <f t="shared" si="6931"/>
        <v>179</v>
      </c>
      <c r="B6797" s="148">
        <f t="shared" si="6933"/>
        <v>27</v>
      </c>
      <c r="D6797" s="149" t="str">
        <f>+VLOOKUP($A6797,mUNICIPIOS!$B$4:$F$343,2,0)</f>
        <v>San Marcos</v>
      </c>
      <c r="E6797" s="149">
        <f>+VLOOKUP($A6797,mUNICIPIOS!$B$4:$F$343,3,0)</f>
        <v>1213</v>
      </c>
      <c r="F6797" s="149" t="str">
        <f>+VLOOKUP($A6797,mUNICIPIOS!$B$4:$F$343,4,0)</f>
        <v>El Tumbador</v>
      </c>
      <c r="G6797" s="139" t="str">
        <f t="shared" ref="G6797:K6797" si="6965">+G6759</f>
        <v>05</v>
      </c>
      <c r="H6797" t="str">
        <f t="shared" si="6965"/>
        <v>IGF</v>
      </c>
      <c r="I6797" t="str">
        <f t="shared" si="6965"/>
        <v>Índice de Gestión Financiera</v>
      </c>
      <c r="J6797" t="str">
        <f t="shared" si="6965"/>
        <v>05-06</v>
      </c>
      <c r="K6797" t="str">
        <f t="shared" si="6965"/>
        <v xml:space="preserve">Inversión anual en capital fijo con recursos percibidos por transferencias del Gobierno Central </v>
      </c>
      <c r="L6797" s="150">
        <f>+VLOOKUP($E6797,IGF_2018!$B$8:$Z$347,18,0)</f>
        <v>0.41257906882056533</v>
      </c>
      <c r="M6797" s="142" t="str">
        <f>+VLOOKUP($E6797,IGF_2018!$B$8:$Z$347,19,0)</f>
        <v>Medio</v>
      </c>
    </row>
    <row r="6798" spans="1:13" x14ac:dyDescent="0.3">
      <c r="A6798" s="139">
        <f t="shared" si="6931"/>
        <v>179</v>
      </c>
      <c r="B6798" s="148">
        <f t="shared" si="6933"/>
        <v>28</v>
      </c>
      <c r="D6798" s="149" t="str">
        <f>+VLOOKUP($A6798,mUNICIPIOS!$B$4:$F$343,2,0)</f>
        <v>San Marcos</v>
      </c>
      <c r="E6798" s="149">
        <f>+VLOOKUP($A6798,mUNICIPIOS!$B$4:$F$343,3,0)</f>
        <v>1213</v>
      </c>
      <c r="F6798" s="149" t="str">
        <f>+VLOOKUP($A6798,mUNICIPIOS!$B$4:$F$343,4,0)</f>
        <v>El Tumbador</v>
      </c>
      <c r="G6798" s="139" t="str">
        <f t="shared" ref="G6798:K6798" si="6966">+G6760</f>
        <v>05</v>
      </c>
      <c r="H6798" t="str">
        <f t="shared" si="6966"/>
        <v>IGF</v>
      </c>
      <c r="I6798" t="str">
        <f t="shared" si="6966"/>
        <v>Índice de Gestión Financiera</v>
      </c>
      <c r="J6798" t="str">
        <f t="shared" si="6966"/>
        <v>05-07</v>
      </c>
      <c r="K6798" t="str">
        <f t="shared" si="6966"/>
        <v>Financiamiento por endeudamiento municipal</v>
      </c>
      <c r="L6798" s="150">
        <f>+VLOOKUP($E6798,IGF_2018!$B$8:$Z$347,21,0)</f>
        <v>1</v>
      </c>
      <c r="M6798" s="142" t="str">
        <f>+VLOOKUP($E6798,IGF_2018!$B$8:$Z$347,22,0)</f>
        <v>Alto</v>
      </c>
    </row>
    <row r="6799" spans="1:13" x14ac:dyDescent="0.3">
      <c r="A6799" s="139">
        <f t="shared" si="6931"/>
        <v>179</v>
      </c>
      <c r="B6799" s="148">
        <f t="shared" si="6933"/>
        <v>29</v>
      </c>
      <c r="D6799" s="149" t="str">
        <f>+VLOOKUP($A6799,mUNICIPIOS!$B$4:$F$343,2,0)</f>
        <v>San Marcos</v>
      </c>
      <c r="E6799" s="149">
        <f>+VLOOKUP($A6799,mUNICIPIOS!$B$4:$F$343,3,0)</f>
        <v>1213</v>
      </c>
      <c r="F6799" s="149" t="str">
        <f>+VLOOKUP($A6799,mUNICIPIOS!$B$4:$F$343,4,0)</f>
        <v>El Tumbador</v>
      </c>
      <c r="G6799" s="139" t="str">
        <f t="shared" ref="G6799:K6799" si="6967">+G6761</f>
        <v>05</v>
      </c>
      <c r="H6799" t="str">
        <f t="shared" si="6967"/>
        <v>IGF</v>
      </c>
      <c r="I6799" t="str">
        <f t="shared" si="6967"/>
        <v>Índice de Gestión Financiera</v>
      </c>
      <c r="J6799" t="str">
        <f t="shared" si="6967"/>
        <v>INDICE</v>
      </c>
      <c r="K6799">
        <f t="shared" si="6967"/>
        <v>0</v>
      </c>
      <c r="L6799" s="150">
        <f>+VLOOKUP($E6799,IGF_2018!$B$8:$Z$347,24,0)</f>
        <v>0.29156080275018104</v>
      </c>
      <c r="M6799" s="142" t="str">
        <f>+VLOOKUP($E6799,IGF_2018!$B$8:$Z$347,25,0)</f>
        <v>Medio bajo</v>
      </c>
    </row>
    <row r="6800" spans="1:13" x14ac:dyDescent="0.3">
      <c r="A6800" s="139">
        <f t="shared" si="6931"/>
        <v>179</v>
      </c>
      <c r="B6800" s="148">
        <f t="shared" si="6933"/>
        <v>30</v>
      </c>
      <c r="D6800" s="149" t="str">
        <f>+VLOOKUP($A6800,mUNICIPIOS!$B$4:$F$343,2,0)</f>
        <v>San Marcos</v>
      </c>
      <c r="E6800" s="149">
        <f>+VLOOKUP($A6800,mUNICIPIOS!$B$4:$F$343,3,0)</f>
        <v>1213</v>
      </c>
      <c r="F6800" s="149" t="str">
        <f>+VLOOKUP($A6800,mUNICIPIOS!$B$4:$F$343,4,0)</f>
        <v>El Tumbador</v>
      </c>
      <c r="G6800" s="139" t="str">
        <f t="shared" ref="G6800:K6800" si="6968">+G6762</f>
        <v>06</v>
      </c>
      <c r="H6800" t="str">
        <f t="shared" si="6968"/>
        <v>IGE</v>
      </c>
      <c r="I6800" t="str">
        <f t="shared" si="6968"/>
        <v>Índice de Gestión Estratégica</v>
      </c>
      <c r="J6800" t="str">
        <f t="shared" si="6968"/>
        <v>06-01</v>
      </c>
      <c r="K6800" t="str">
        <f t="shared" si="6968"/>
        <v>Ejecución del Plan Operativo Anual  (POA)</v>
      </c>
      <c r="L6800" s="150">
        <f>+VLOOKUP($E6800,IGE_2018!$B$8:$Z$347,3,0)</f>
        <v>0</v>
      </c>
      <c r="M6800" s="142" t="str">
        <f>+VLOOKUP($E6800,IGE_2018!$B$8:$Z$347,4,0)</f>
        <v>Bajo</v>
      </c>
    </row>
    <row r="6801" spans="1:13" x14ac:dyDescent="0.3">
      <c r="A6801" s="139">
        <f t="shared" si="6931"/>
        <v>179</v>
      </c>
      <c r="B6801" s="148">
        <f t="shared" si="6933"/>
        <v>31</v>
      </c>
      <c r="D6801" s="149" t="str">
        <f>+VLOOKUP($A6801,mUNICIPIOS!$B$4:$F$343,2,0)</f>
        <v>San Marcos</v>
      </c>
      <c r="E6801" s="149">
        <f>+VLOOKUP($A6801,mUNICIPIOS!$B$4:$F$343,3,0)</f>
        <v>1213</v>
      </c>
      <c r="F6801" s="149" t="str">
        <f>+VLOOKUP($A6801,mUNICIPIOS!$B$4:$F$343,4,0)</f>
        <v>El Tumbador</v>
      </c>
      <c r="G6801" s="139" t="str">
        <f t="shared" ref="G6801:K6801" si="6969">+G6763</f>
        <v>06</v>
      </c>
      <c r="H6801" t="str">
        <f t="shared" si="6969"/>
        <v>IGE</v>
      </c>
      <c r="I6801" t="str">
        <f t="shared" si="6969"/>
        <v>Índice de Gestión Estratégica</v>
      </c>
      <c r="J6801" t="str">
        <f t="shared" si="6969"/>
        <v>06-02</v>
      </c>
      <c r="K6801" t="str">
        <f t="shared" si="6969"/>
        <v>Relación Plan de Desarrollo Municipal y Ordenamiento Territorial (PDM-OT) - Plan Estratégico Institucional (PEI) - Plan Operativo Multianual (POM) - Plan Operativo Anual (POA)</v>
      </c>
      <c r="L6801" s="150">
        <f>+VLOOKUP($E6801,IGE_2018!$B$8:$Z$347,6,0)</f>
        <v>0</v>
      </c>
      <c r="M6801" s="142" t="str">
        <f>+VLOOKUP($E6801,IGE_2018!$B$8:$Z$347,7,0)</f>
        <v>Bajo</v>
      </c>
    </row>
    <row r="6802" spans="1:13" x14ac:dyDescent="0.3">
      <c r="A6802" s="139">
        <f t="shared" si="6931"/>
        <v>179</v>
      </c>
      <c r="B6802" s="148">
        <f t="shared" si="6933"/>
        <v>32</v>
      </c>
      <c r="D6802" s="149" t="str">
        <f>+VLOOKUP($A6802,mUNICIPIOS!$B$4:$F$343,2,0)</f>
        <v>San Marcos</v>
      </c>
      <c r="E6802" s="149">
        <f>+VLOOKUP($A6802,mUNICIPIOS!$B$4:$F$343,3,0)</f>
        <v>1213</v>
      </c>
      <c r="F6802" s="149" t="str">
        <f>+VLOOKUP($A6802,mUNICIPIOS!$B$4:$F$343,4,0)</f>
        <v>El Tumbador</v>
      </c>
      <c r="G6802" s="139" t="str">
        <f t="shared" ref="G6802:K6802" si="6970">+G6764</f>
        <v>06</v>
      </c>
      <c r="H6802" t="str">
        <f t="shared" si="6970"/>
        <v>IGE</v>
      </c>
      <c r="I6802" t="str">
        <f t="shared" si="6970"/>
        <v>Índice de Gestión Estratégica</v>
      </c>
      <c r="J6802" t="str">
        <f t="shared" si="6970"/>
        <v>06-03</v>
      </c>
      <c r="K6802" t="str">
        <f t="shared" si="6970"/>
        <v>Presupuesto de egresos relacionado a competencias municipales que responden a prioridades nacionales de desarrollo.</v>
      </c>
      <c r="L6802" s="150">
        <f>+VLOOKUP($E6802,IGE_2018!$B$8:$Z$347,9,0)</f>
        <v>0.11504417871739679</v>
      </c>
      <c r="M6802" s="142" t="str">
        <f>+VLOOKUP($E6802,IGE_2018!$B$8:$Z$347,10,0)</f>
        <v>Bajo</v>
      </c>
    </row>
    <row r="6803" spans="1:13" x14ac:dyDescent="0.3">
      <c r="A6803" s="139">
        <f t="shared" si="6931"/>
        <v>179</v>
      </c>
      <c r="B6803" s="148">
        <f t="shared" si="6933"/>
        <v>33</v>
      </c>
      <c r="D6803" s="149" t="str">
        <f>+VLOOKUP($A6803,mUNICIPIOS!$B$4:$F$343,2,0)</f>
        <v>San Marcos</v>
      </c>
      <c r="E6803" s="149">
        <f>+VLOOKUP($A6803,mUNICIPIOS!$B$4:$F$343,3,0)</f>
        <v>1213</v>
      </c>
      <c r="F6803" s="149" t="str">
        <f>+VLOOKUP($A6803,mUNICIPIOS!$B$4:$F$343,4,0)</f>
        <v>El Tumbador</v>
      </c>
      <c r="G6803" s="139" t="str">
        <f t="shared" ref="G6803:K6803" si="6971">+G6765</f>
        <v>06</v>
      </c>
      <c r="H6803" t="str">
        <f t="shared" si="6971"/>
        <v>IGE</v>
      </c>
      <c r="I6803" t="str">
        <f t="shared" si="6971"/>
        <v>Índice de Gestión Estratégica</v>
      </c>
      <c r="J6803" t="str">
        <f t="shared" si="6971"/>
        <v>06-04</v>
      </c>
      <c r="K6803" t="str">
        <f t="shared" si="6971"/>
        <v>Institucionalización de la gestión ordenada del territorio</v>
      </c>
      <c r="L6803" s="150">
        <f>+VLOOKUP($E6803,IGE_2018!$B$8:$Z$347,12,0)</f>
        <v>0</v>
      </c>
      <c r="M6803" s="142" t="str">
        <f>+VLOOKUP($E6803,IGE_2018!$B$8:$Z$347,13,0)</f>
        <v>Bajo</v>
      </c>
    </row>
    <row r="6804" spans="1:13" x14ac:dyDescent="0.3">
      <c r="A6804" s="139">
        <f t="shared" si="6931"/>
        <v>179</v>
      </c>
      <c r="B6804" s="148">
        <f t="shared" si="6933"/>
        <v>34</v>
      </c>
      <c r="D6804" s="149" t="str">
        <f>+VLOOKUP($A6804,mUNICIPIOS!$B$4:$F$343,2,0)</f>
        <v>San Marcos</v>
      </c>
      <c r="E6804" s="149">
        <f>+VLOOKUP($A6804,mUNICIPIOS!$B$4:$F$343,3,0)</f>
        <v>1213</v>
      </c>
      <c r="F6804" s="149" t="str">
        <f>+VLOOKUP($A6804,mUNICIPIOS!$B$4:$F$343,4,0)</f>
        <v>El Tumbador</v>
      </c>
      <c r="G6804" s="139" t="str">
        <f t="shared" ref="G6804:K6804" si="6972">+G6766</f>
        <v>06</v>
      </c>
      <c r="H6804" t="str">
        <f t="shared" si="6972"/>
        <v>IGE</v>
      </c>
      <c r="I6804" t="str">
        <f t="shared" si="6972"/>
        <v>Índice de Gestión Estratégica</v>
      </c>
      <c r="J6804" t="str">
        <f t="shared" si="6972"/>
        <v>06-05</v>
      </c>
      <c r="K6804" t="str">
        <f t="shared" si="6972"/>
        <v>Acciones para la gestión ordenada del territorio</v>
      </c>
      <c r="L6804" s="150">
        <f>+VLOOKUP($E6804,IGE_2018!$B$8:$Z$347,15,0)</f>
        <v>0</v>
      </c>
      <c r="M6804" s="142" t="str">
        <f>+VLOOKUP($E6804,IGE_2018!$B$8:$Z$347,16,0)</f>
        <v>Bajo</v>
      </c>
    </row>
    <row r="6805" spans="1:13" x14ac:dyDescent="0.3">
      <c r="A6805" s="139">
        <f t="shared" si="6931"/>
        <v>179</v>
      </c>
      <c r="B6805" s="148">
        <f t="shared" si="6933"/>
        <v>35</v>
      </c>
      <c r="D6805" s="149" t="str">
        <f>+VLOOKUP($A6805,mUNICIPIOS!$B$4:$F$343,2,0)</f>
        <v>San Marcos</v>
      </c>
      <c r="E6805" s="149">
        <f>+VLOOKUP($A6805,mUNICIPIOS!$B$4:$F$343,3,0)</f>
        <v>1213</v>
      </c>
      <c r="F6805" s="149" t="str">
        <f>+VLOOKUP($A6805,mUNICIPIOS!$B$4:$F$343,4,0)</f>
        <v>El Tumbador</v>
      </c>
      <c r="G6805" s="139" t="str">
        <f t="shared" ref="G6805:K6805" si="6973">+G6767</f>
        <v>06</v>
      </c>
      <c r="H6805" t="str">
        <f t="shared" si="6973"/>
        <v>IGE</v>
      </c>
      <c r="I6805" t="str">
        <f t="shared" si="6973"/>
        <v>Índice de Gestión Estratégica</v>
      </c>
      <c r="J6805" t="str">
        <f t="shared" si="6973"/>
        <v>06-06</v>
      </c>
      <c r="K6805" t="str">
        <f t="shared" si="6973"/>
        <v>Gestión de riesgo en la formulación de proyectos derivados de la planificación operativa anual</v>
      </c>
      <c r="L6805" s="150">
        <f>+VLOOKUP($E6805,IGE_2018!$B$8:$Z$347,18,0)</f>
        <v>0</v>
      </c>
      <c r="M6805" s="142" t="str">
        <f>+VLOOKUP($E6805,IGE_2018!$B$8:$Z$347,19,0)</f>
        <v>Bajo</v>
      </c>
    </row>
    <row r="6806" spans="1:13" x14ac:dyDescent="0.3">
      <c r="A6806" s="139">
        <f t="shared" si="6931"/>
        <v>179</v>
      </c>
      <c r="B6806" s="148">
        <f t="shared" si="6933"/>
        <v>36</v>
      </c>
      <c r="D6806" s="149" t="str">
        <f>+VLOOKUP($A6806,mUNICIPIOS!$B$4:$F$343,2,0)</f>
        <v>San Marcos</v>
      </c>
      <c r="E6806" s="149">
        <f>+VLOOKUP($A6806,mUNICIPIOS!$B$4:$F$343,3,0)</f>
        <v>1213</v>
      </c>
      <c r="F6806" s="149" t="str">
        <f>+VLOOKUP($A6806,mUNICIPIOS!$B$4:$F$343,4,0)</f>
        <v>El Tumbador</v>
      </c>
      <c r="G6806" s="139" t="str">
        <f t="shared" ref="G6806:K6806" si="6974">+G6768</f>
        <v>06</v>
      </c>
      <c r="H6806" t="str">
        <f t="shared" si="6974"/>
        <v>IGE</v>
      </c>
      <c r="I6806" t="str">
        <f t="shared" si="6974"/>
        <v>Índice de Gestión Estratégica</v>
      </c>
      <c r="J6806" t="str">
        <f t="shared" si="6974"/>
        <v>06-07</v>
      </c>
      <c r="K6806" t="str">
        <f t="shared" si="6974"/>
        <v>Ingresos por servicios ambientales en relación a los ingresos propios sin regalías</v>
      </c>
      <c r="L6806" s="150">
        <f>+VLOOKUP($E6806,IGE_2018!$B$8:$Z$347,21,0)</f>
        <v>0</v>
      </c>
      <c r="M6806" s="142" t="str">
        <f>+VLOOKUP($E6806,IGE_2018!$B$8:$Z$347,22,0)</f>
        <v>Bajo</v>
      </c>
    </row>
    <row r="6807" spans="1:13" x14ac:dyDescent="0.3">
      <c r="A6807" s="139">
        <f t="shared" si="6931"/>
        <v>179</v>
      </c>
      <c r="B6807" s="148">
        <f t="shared" si="6933"/>
        <v>37</v>
      </c>
      <c r="D6807" s="149" t="str">
        <f>+VLOOKUP($A6807,mUNICIPIOS!$B$4:$F$343,2,0)</f>
        <v>San Marcos</v>
      </c>
      <c r="E6807" s="149">
        <f>+VLOOKUP($A6807,mUNICIPIOS!$B$4:$F$343,3,0)</f>
        <v>1213</v>
      </c>
      <c r="F6807" s="149" t="str">
        <f>+VLOOKUP($A6807,mUNICIPIOS!$B$4:$F$343,4,0)</f>
        <v>El Tumbador</v>
      </c>
      <c r="G6807" s="139" t="str">
        <f t="shared" ref="G6807:K6807" si="6975">+G6769</f>
        <v>06</v>
      </c>
      <c r="H6807" t="str">
        <f t="shared" si="6975"/>
        <v>IGE</v>
      </c>
      <c r="I6807" t="str">
        <f t="shared" si="6975"/>
        <v>Índice de Gestión Estratégica</v>
      </c>
      <c r="J6807" t="str">
        <f t="shared" si="6975"/>
        <v>INDICE</v>
      </c>
      <c r="K6807">
        <f t="shared" si="6975"/>
        <v>0</v>
      </c>
      <c r="L6807" s="150">
        <f>+VLOOKUP($E6807,IGE_2018!$B$8:$Z$347,24,0)</f>
        <v>2.8761044679349198E-2</v>
      </c>
      <c r="M6807" s="142" t="str">
        <f>+VLOOKUP($E6807,IGE_2018!$B$8:$Z$347,25,0)</f>
        <v>Bajo</v>
      </c>
    </row>
    <row r="6808" spans="1:13" x14ac:dyDescent="0.3">
      <c r="A6808" s="139">
        <f t="shared" si="6931"/>
        <v>179</v>
      </c>
      <c r="B6808" s="148">
        <f t="shared" si="6933"/>
        <v>38</v>
      </c>
      <c r="D6808" s="149" t="str">
        <f>+VLOOKUP($A6808,mUNICIPIOS!$B$4:$F$343,2,0)</f>
        <v>San Marcos</v>
      </c>
      <c r="E6808" s="149">
        <f>+VLOOKUP($A6808,mUNICIPIOS!$B$4:$F$343,3,0)</f>
        <v>1213</v>
      </c>
      <c r="F6808" s="149" t="str">
        <f>+VLOOKUP($A6808,mUNICIPIOS!$B$4:$F$343,4,0)</f>
        <v>El Tumbador</v>
      </c>
      <c r="G6808" s="139" t="str">
        <f t="shared" ref="G6808:K6808" si="6976">+G6770</f>
        <v>RANKING</v>
      </c>
      <c r="H6808" t="str">
        <f t="shared" si="6976"/>
        <v>RGM</v>
      </c>
      <c r="I6808" t="str">
        <f t="shared" si="6976"/>
        <v>Ranking de la Gestión Municipal 2018</v>
      </c>
      <c r="J6808" t="str">
        <f t="shared" si="6976"/>
        <v>RANKING</v>
      </c>
      <c r="K6808">
        <f t="shared" si="6976"/>
        <v>0</v>
      </c>
      <c r="L6808" s="151">
        <f>+VLOOKUP($E6808,Resultados_generales!$C$8:$AE$347,27,0)</f>
        <v>0.17775879324603042</v>
      </c>
      <c r="M6808" t="str">
        <f>+VLOOKUP($E6808,Resultados_generales!$C$8:$AE$347,28,0)</f>
        <v>Bajo</v>
      </c>
    </row>
    <row r="6809" spans="1:13" x14ac:dyDescent="0.3">
      <c r="A6809" s="139">
        <f t="shared" si="6931"/>
        <v>180</v>
      </c>
      <c r="B6809" s="148">
        <f t="shared" si="6933"/>
        <v>1</v>
      </c>
      <c r="D6809" s="149" t="str">
        <f>+VLOOKUP($A6809,mUNICIPIOS!$B$4:$F$343,2,0)</f>
        <v>San Marcos</v>
      </c>
      <c r="E6809" s="149">
        <f>+VLOOKUP($A6809,mUNICIPIOS!$B$4:$F$343,3,0)</f>
        <v>1214</v>
      </c>
      <c r="F6809" s="149" t="str">
        <f>+VLOOKUP($A6809,mUNICIPIOS!$B$4:$F$343,4,0)</f>
        <v>El Rodeo</v>
      </c>
      <c r="G6809" s="139" t="str">
        <f t="shared" ref="G6809:K6809" si="6977">+G6771</f>
        <v>01</v>
      </c>
      <c r="H6809" t="str">
        <f t="shared" si="6977"/>
        <v>IPC</v>
      </c>
      <c r="I6809" t="str">
        <f t="shared" si="6977"/>
        <v>Índice de Participación Ciudadana</v>
      </c>
      <c r="J6809" t="str">
        <f t="shared" si="6977"/>
        <v>01-01</v>
      </c>
      <c r="K6809" t="str">
        <f t="shared" si="6977"/>
        <v>Número de reuniones del COMUDE en el año de la medición.</v>
      </c>
      <c r="L6809" s="150">
        <f>+VLOOKUP($E6809,IPC_2018!$B$8:$T$347,3,0)</f>
        <v>1</v>
      </c>
      <c r="M6809" s="142" t="str">
        <f>+VLOOKUP($E6809,IPC_2018!$B$8:$T$347,4,0)</f>
        <v>Alto</v>
      </c>
    </row>
    <row r="6810" spans="1:13" x14ac:dyDescent="0.3">
      <c r="A6810" s="139">
        <f t="shared" si="6931"/>
        <v>180</v>
      </c>
      <c r="B6810" s="148">
        <f t="shared" si="6933"/>
        <v>2</v>
      </c>
      <c r="D6810" s="149" t="str">
        <f>+VLOOKUP($A6810,mUNICIPIOS!$B$4:$F$343,2,0)</f>
        <v>San Marcos</v>
      </c>
      <c r="E6810" s="149">
        <f>+VLOOKUP($A6810,mUNICIPIOS!$B$4:$F$343,3,0)</f>
        <v>1214</v>
      </c>
      <c r="F6810" s="149" t="str">
        <f>+VLOOKUP($A6810,mUNICIPIOS!$B$4:$F$343,4,0)</f>
        <v>El Rodeo</v>
      </c>
      <c r="G6810" s="139" t="str">
        <f t="shared" ref="G6810:K6810" si="6978">+G6772</f>
        <v>01</v>
      </c>
      <c r="H6810" t="str">
        <f t="shared" si="6978"/>
        <v>IPC</v>
      </c>
      <c r="I6810" t="str">
        <f t="shared" si="6978"/>
        <v>Índice de Participación Ciudadana</v>
      </c>
      <c r="J6810" t="str">
        <f t="shared" si="6978"/>
        <v>01-02</v>
      </c>
      <c r="K6810" t="str">
        <f t="shared" si="6978"/>
        <v>Participación de Alcaldes, Concejales y Síndicos determinados o designados en el COMUDE</v>
      </c>
      <c r="L6810" s="150">
        <f>+VLOOKUP($E6810,IPC_2018!$B$8:$T$347,6,0)</f>
        <v>0.97916666666666663</v>
      </c>
      <c r="M6810" s="142" t="str">
        <f>+VLOOKUP($E6810,IPC_2018!$B$8:$T$347,7,0)</f>
        <v>Alto</v>
      </c>
    </row>
    <row r="6811" spans="1:13" x14ac:dyDescent="0.3">
      <c r="A6811" s="139">
        <f t="shared" si="6931"/>
        <v>180</v>
      </c>
      <c r="B6811" s="148">
        <f t="shared" si="6933"/>
        <v>3</v>
      </c>
      <c r="D6811" s="149" t="str">
        <f>+VLOOKUP($A6811,mUNICIPIOS!$B$4:$F$343,2,0)</f>
        <v>San Marcos</v>
      </c>
      <c r="E6811" s="149">
        <f>+VLOOKUP($A6811,mUNICIPIOS!$B$4:$F$343,3,0)</f>
        <v>1214</v>
      </c>
      <c r="F6811" s="149" t="str">
        <f>+VLOOKUP($A6811,mUNICIPIOS!$B$4:$F$343,4,0)</f>
        <v>El Rodeo</v>
      </c>
      <c r="G6811" s="139" t="str">
        <f t="shared" ref="G6811:K6811" si="6979">+G6773</f>
        <v>01</v>
      </c>
      <c r="H6811" t="str">
        <f t="shared" si="6979"/>
        <v>IPC</v>
      </c>
      <c r="I6811" t="str">
        <f t="shared" si="6979"/>
        <v>Índice de Participación Ciudadana</v>
      </c>
      <c r="J6811" t="str">
        <f t="shared" si="6979"/>
        <v>01-03</v>
      </c>
      <c r="K6811" t="str">
        <f t="shared" si="6979"/>
        <v>Participación  de organizaciones de jóvenes, mujeres, pueblos mayas, xincas, garífunas, y otras organizaciones en el Comude</v>
      </c>
      <c r="L6811" s="150">
        <f>+VLOOKUP($E6811,IPC_2018!$B$8:$T$347,9,0)</f>
        <v>0</v>
      </c>
      <c r="M6811" s="142" t="str">
        <f>+VLOOKUP($E6811,IPC_2018!$B$8:$T$347,10,0)</f>
        <v>Bajo</v>
      </c>
    </row>
    <row r="6812" spans="1:13" x14ac:dyDescent="0.3">
      <c r="A6812" s="139">
        <f t="shared" si="6931"/>
        <v>180</v>
      </c>
      <c r="B6812" s="148">
        <f t="shared" si="6933"/>
        <v>4</v>
      </c>
      <c r="D6812" s="149" t="str">
        <f>+VLOOKUP($A6812,mUNICIPIOS!$B$4:$F$343,2,0)</f>
        <v>San Marcos</v>
      </c>
      <c r="E6812" s="149">
        <f>+VLOOKUP($A6812,mUNICIPIOS!$B$4:$F$343,3,0)</f>
        <v>1214</v>
      </c>
      <c r="F6812" s="149" t="str">
        <f>+VLOOKUP($A6812,mUNICIPIOS!$B$4:$F$343,4,0)</f>
        <v>El Rodeo</v>
      </c>
      <c r="G6812" s="139" t="str">
        <f t="shared" ref="G6812:K6812" si="6980">+G6774</f>
        <v>01</v>
      </c>
      <c r="H6812" t="str">
        <f t="shared" si="6980"/>
        <v>IPC</v>
      </c>
      <c r="I6812" t="str">
        <f t="shared" si="6980"/>
        <v>Índice de Participación Ciudadana</v>
      </c>
      <c r="J6812" t="str">
        <f t="shared" si="6980"/>
        <v>01-04</v>
      </c>
      <c r="K6812" t="str">
        <f t="shared" si="6980"/>
        <v>Representatividad territorial del Comude.</v>
      </c>
      <c r="L6812" s="150">
        <f>+VLOOKUP($E6812,IPC_2018!$B$8:$T$347,12,0)</f>
        <v>0.8545454545454545</v>
      </c>
      <c r="M6812" s="142" t="str">
        <f>+VLOOKUP($E6812,IPC_2018!$B$8:$T$347,13,0)</f>
        <v>Alto</v>
      </c>
    </row>
    <row r="6813" spans="1:13" x14ac:dyDescent="0.3">
      <c r="A6813" s="139">
        <f t="shared" si="6931"/>
        <v>180</v>
      </c>
      <c r="B6813" s="148">
        <f t="shared" si="6933"/>
        <v>5</v>
      </c>
      <c r="D6813" s="149" t="str">
        <f>+VLOOKUP($A6813,mUNICIPIOS!$B$4:$F$343,2,0)</f>
        <v>San Marcos</v>
      </c>
      <c r="E6813" s="149">
        <f>+VLOOKUP($A6813,mUNICIPIOS!$B$4:$F$343,3,0)</f>
        <v>1214</v>
      </c>
      <c r="F6813" s="149" t="str">
        <f>+VLOOKUP($A6813,mUNICIPIOS!$B$4:$F$343,4,0)</f>
        <v>El Rodeo</v>
      </c>
      <c r="G6813" s="139" t="str">
        <f t="shared" ref="G6813:K6813" si="6981">+G6775</f>
        <v>01</v>
      </c>
      <c r="H6813" t="str">
        <f t="shared" si="6981"/>
        <v>IPC</v>
      </c>
      <c r="I6813" t="str">
        <f t="shared" si="6981"/>
        <v>Índice de Participación Ciudadana</v>
      </c>
      <c r="J6813" t="str">
        <f t="shared" si="6981"/>
        <v>01-05</v>
      </c>
      <c r="K6813" t="str">
        <f t="shared" si="6981"/>
        <v>Funcionamiento del Comude</v>
      </c>
      <c r="L6813" s="150">
        <f>+VLOOKUP($E6813,IPC_2018!$B$8:$T$347,15,0)</f>
        <v>0.27352031811785166</v>
      </c>
      <c r="M6813" s="142" t="str">
        <f>+VLOOKUP($E6813,IPC_2018!$B$8:$T$347,16,0)</f>
        <v>Medio bajo</v>
      </c>
    </row>
    <row r="6814" spans="1:13" x14ac:dyDescent="0.3">
      <c r="A6814" s="139">
        <f t="shared" si="6931"/>
        <v>180</v>
      </c>
      <c r="B6814" s="148">
        <f t="shared" si="6933"/>
        <v>6</v>
      </c>
      <c r="D6814" s="149" t="str">
        <f>+VLOOKUP($A6814,mUNICIPIOS!$B$4:$F$343,2,0)</f>
        <v>San Marcos</v>
      </c>
      <c r="E6814" s="149">
        <f>+VLOOKUP($A6814,mUNICIPIOS!$B$4:$F$343,3,0)</f>
        <v>1214</v>
      </c>
      <c r="F6814" s="149" t="str">
        <f>+VLOOKUP($A6814,mUNICIPIOS!$B$4:$F$343,4,0)</f>
        <v>El Rodeo</v>
      </c>
      <c r="G6814" s="139" t="str">
        <f t="shared" ref="G6814:K6814" si="6982">+G6776</f>
        <v>01</v>
      </c>
      <c r="H6814" t="str">
        <f t="shared" si="6982"/>
        <v>IPC</v>
      </c>
      <c r="I6814" t="str">
        <f t="shared" si="6982"/>
        <v>Índice de Participación Ciudadana</v>
      </c>
      <c r="J6814" t="str">
        <f t="shared" si="6982"/>
        <v>INDICE</v>
      </c>
      <c r="K6814">
        <f t="shared" si="6982"/>
        <v>0</v>
      </c>
      <c r="L6814" s="150">
        <f>+VLOOKUP($E6814,IPC_2018!$B$8:$T$347,18,0)</f>
        <v>0.71660569923282924</v>
      </c>
      <c r="M6814" s="142" t="str">
        <f>+VLOOKUP($E6814,IPC_2018!$B$8:$T$347,19,0)</f>
        <v>Medio alto</v>
      </c>
    </row>
    <row r="6815" spans="1:13" x14ac:dyDescent="0.3">
      <c r="A6815" s="139">
        <f t="shared" si="6931"/>
        <v>180</v>
      </c>
      <c r="B6815" s="148">
        <f t="shared" si="6933"/>
        <v>7</v>
      </c>
      <c r="D6815" s="149" t="str">
        <f>+VLOOKUP($A6815,mUNICIPIOS!$B$4:$F$343,2,0)</f>
        <v>San Marcos</v>
      </c>
      <c r="E6815" s="149">
        <f>+VLOOKUP($A6815,mUNICIPIOS!$B$4:$F$343,3,0)</f>
        <v>1214</v>
      </c>
      <c r="F6815" s="149" t="str">
        <f>+VLOOKUP($A6815,mUNICIPIOS!$B$4:$F$343,4,0)</f>
        <v>El Rodeo</v>
      </c>
      <c r="G6815" s="139" t="str">
        <f t="shared" ref="G6815:K6815" si="6983">+G6777</f>
        <v>02</v>
      </c>
      <c r="H6815" t="str">
        <f t="shared" si="6983"/>
        <v>IIC</v>
      </c>
      <c r="I6815" t="str">
        <f t="shared" si="6983"/>
        <v>Índice de Información a la Ciudadanía</v>
      </c>
      <c r="J6815" t="str">
        <f t="shared" si="6983"/>
        <v>02-01</v>
      </c>
      <c r="K6815" t="str">
        <f t="shared" si="6983"/>
        <v>Rendición de cuentas cuatrimestral y anual al Comude enfocadas en resultados.</v>
      </c>
      <c r="L6815" s="150">
        <f>+VLOOKUP($E6815,IIC_2018!$B$8:$Q$347,3,0)</f>
        <v>0.4</v>
      </c>
      <c r="M6815" s="142" t="str">
        <f>+VLOOKUP($E6815,IIC_2018!$B$8:$Q$347,4,0)</f>
        <v>Medio bajo</v>
      </c>
    </row>
    <row r="6816" spans="1:13" x14ac:dyDescent="0.3">
      <c r="A6816" s="139">
        <f t="shared" si="6931"/>
        <v>180</v>
      </c>
      <c r="B6816" s="148">
        <f t="shared" si="6933"/>
        <v>8</v>
      </c>
      <c r="D6816" s="149" t="str">
        <f>+VLOOKUP($A6816,mUNICIPIOS!$B$4:$F$343,2,0)</f>
        <v>San Marcos</v>
      </c>
      <c r="E6816" s="149">
        <f>+VLOOKUP($A6816,mUNICIPIOS!$B$4:$F$343,3,0)</f>
        <v>1214</v>
      </c>
      <c r="F6816" s="149" t="str">
        <f>+VLOOKUP($A6816,mUNICIPIOS!$B$4:$F$343,4,0)</f>
        <v>El Rodeo</v>
      </c>
      <c r="G6816" s="139" t="str">
        <f t="shared" ref="G6816:K6816" si="6984">+G6778</f>
        <v>02</v>
      </c>
      <c r="H6816" t="str">
        <f t="shared" si="6984"/>
        <v>IIC</v>
      </c>
      <c r="I6816" t="str">
        <f t="shared" si="6984"/>
        <v>Índice de Información a la Ciudadanía</v>
      </c>
      <c r="J6816" t="str">
        <f t="shared" si="6984"/>
        <v>02-02</v>
      </c>
      <c r="K6816" t="str">
        <f t="shared" si="6984"/>
        <v>Información presupuestaria y otra información brindada a la ciudadanía disponible en medios locales de comunicación.</v>
      </c>
      <c r="L6816" s="150">
        <f>+VLOOKUP($E6816,IIC_2018!$B$8:$Q$347,6,0)</f>
        <v>0.75</v>
      </c>
      <c r="M6816" s="142" t="str">
        <f>+VLOOKUP($E6816,IIC_2018!$B$8:$Q$347,7,0)</f>
        <v>Medio alto</v>
      </c>
    </row>
    <row r="6817" spans="1:13" x14ac:dyDescent="0.3">
      <c r="A6817" s="139">
        <f t="shared" si="6931"/>
        <v>180</v>
      </c>
      <c r="B6817" s="148">
        <f t="shared" si="6933"/>
        <v>9</v>
      </c>
      <c r="D6817" s="149" t="str">
        <f>+VLOOKUP($A6817,mUNICIPIOS!$B$4:$F$343,2,0)</f>
        <v>San Marcos</v>
      </c>
      <c r="E6817" s="149">
        <f>+VLOOKUP($A6817,mUNICIPIOS!$B$4:$F$343,3,0)</f>
        <v>1214</v>
      </c>
      <c r="F6817" s="149" t="str">
        <f>+VLOOKUP($A6817,mUNICIPIOS!$B$4:$F$343,4,0)</f>
        <v>El Rodeo</v>
      </c>
      <c r="G6817" s="139" t="str">
        <f t="shared" ref="G6817:K6817" si="6985">+G6779</f>
        <v>02</v>
      </c>
      <c r="H6817" t="str">
        <f t="shared" si="6985"/>
        <v>IIC</v>
      </c>
      <c r="I6817" t="str">
        <f t="shared" si="6985"/>
        <v>Índice de Información a la Ciudadanía</v>
      </c>
      <c r="J6817" t="str">
        <f t="shared" si="6985"/>
        <v>02-03</v>
      </c>
      <c r="K6817" t="str">
        <f t="shared" si="6985"/>
        <v>Información pública de oficio actualizada y disponible de acuerdo a la LAIP y uso de internet.</v>
      </c>
      <c r="L6817" s="150">
        <f>+VLOOKUP($E6817,IIC_2018!$B$8:$Q$347,9,0)</f>
        <v>0.62</v>
      </c>
      <c r="M6817" s="142" t="str">
        <f>+VLOOKUP($E6817,IIC_2018!$B$8:$Q$347,10,0)</f>
        <v>Medio alto</v>
      </c>
    </row>
    <row r="6818" spans="1:13" x14ac:dyDescent="0.3">
      <c r="A6818" s="139">
        <f t="shared" si="6931"/>
        <v>180</v>
      </c>
      <c r="B6818" s="148">
        <f t="shared" si="6933"/>
        <v>10</v>
      </c>
      <c r="D6818" s="149" t="str">
        <f>+VLOOKUP($A6818,mUNICIPIOS!$B$4:$F$343,2,0)</f>
        <v>San Marcos</v>
      </c>
      <c r="E6818" s="149">
        <f>+VLOOKUP($A6818,mUNICIPIOS!$B$4:$F$343,3,0)</f>
        <v>1214</v>
      </c>
      <c r="F6818" s="149" t="str">
        <f>+VLOOKUP($A6818,mUNICIPIOS!$B$4:$F$343,4,0)</f>
        <v>El Rodeo</v>
      </c>
      <c r="G6818" s="139" t="str">
        <f t="shared" ref="G6818:K6818" si="6986">+G6780</f>
        <v>02</v>
      </c>
      <c r="H6818" t="str">
        <f t="shared" si="6986"/>
        <v>IIC</v>
      </c>
      <c r="I6818" t="str">
        <f t="shared" si="6986"/>
        <v>Índice de Información a la Ciudadanía</v>
      </c>
      <c r="J6818" t="str">
        <f t="shared" si="6986"/>
        <v>02-04</v>
      </c>
      <c r="K6818" t="str">
        <f t="shared" si="6986"/>
        <v>Relación del monto contratado por medio de Guate compras con el total del presupuesto de egresos vigente.</v>
      </c>
      <c r="L6818" s="150">
        <f>+VLOOKUP($E6818,IIC_2018!$B$8:$Q$347,12,0)</f>
        <v>0.42631037334549665</v>
      </c>
      <c r="M6818" s="142" t="str">
        <f>+VLOOKUP($E6818,IIC_2018!$B$8:$Q$347,13,0)</f>
        <v>Medio</v>
      </c>
    </row>
    <row r="6819" spans="1:13" x14ac:dyDescent="0.3">
      <c r="A6819" s="139">
        <f t="shared" si="6931"/>
        <v>180</v>
      </c>
      <c r="B6819" s="148">
        <f t="shared" si="6933"/>
        <v>11</v>
      </c>
      <c r="D6819" s="149" t="str">
        <f>+VLOOKUP($A6819,mUNICIPIOS!$B$4:$F$343,2,0)</f>
        <v>San Marcos</v>
      </c>
      <c r="E6819" s="149">
        <f>+VLOOKUP($A6819,mUNICIPIOS!$B$4:$F$343,3,0)</f>
        <v>1214</v>
      </c>
      <c r="F6819" s="149" t="str">
        <f>+VLOOKUP($A6819,mUNICIPIOS!$B$4:$F$343,4,0)</f>
        <v>El Rodeo</v>
      </c>
      <c r="G6819" s="139" t="str">
        <f t="shared" ref="G6819:K6819" si="6987">+G6781</f>
        <v>02</v>
      </c>
      <c r="H6819" t="str">
        <f t="shared" si="6987"/>
        <v>IIC</v>
      </c>
      <c r="I6819" t="str">
        <f t="shared" si="6987"/>
        <v>Índice de Información a la Ciudadanía</v>
      </c>
      <c r="J6819" t="str">
        <f t="shared" si="6987"/>
        <v>INDICE</v>
      </c>
      <c r="K6819">
        <f t="shared" si="6987"/>
        <v>0</v>
      </c>
      <c r="L6819" s="150">
        <f>+VLOOKUP($E6819,IIC_2018!$B$8:$Q$347,15,0)</f>
        <v>0.54907759333637418</v>
      </c>
      <c r="M6819" s="142" t="str">
        <f>+VLOOKUP($E6819,IIC_2018!$B$8:$Q$347,16,0)</f>
        <v>Medio</v>
      </c>
    </row>
    <row r="6820" spans="1:13" x14ac:dyDescent="0.3">
      <c r="A6820" s="139">
        <f t="shared" si="6931"/>
        <v>180</v>
      </c>
      <c r="B6820" s="148">
        <f t="shared" si="6933"/>
        <v>12</v>
      </c>
      <c r="D6820" s="149" t="str">
        <f>+VLOOKUP($A6820,mUNICIPIOS!$B$4:$F$343,2,0)</f>
        <v>San Marcos</v>
      </c>
      <c r="E6820" s="149">
        <f>+VLOOKUP($A6820,mUNICIPIOS!$B$4:$F$343,3,0)</f>
        <v>1214</v>
      </c>
      <c r="F6820" s="149" t="str">
        <f>+VLOOKUP($A6820,mUNICIPIOS!$B$4:$F$343,4,0)</f>
        <v>El Rodeo</v>
      </c>
      <c r="G6820" s="139" t="str">
        <f t="shared" ref="G6820:K6820" si="6988">+G6782</f>
        <v>03</v>
      </c>
      <c r="H6820" t="str">
        <f t="shared" si="6988"/>
        <v>ISP</v>
      </c>
      <c r="I6820" t="str">
        <f t="shared" si="6988"/>
        <v>Índice de Servicios Públicos</v>
      </c>
      <c r="J6820" t="str">
        <f t="shared" si="6988"/>
        <v>03-01</v>
      </c>
      <c r="K6820" t="str">
        <f t="shared" si="6988"/>
        <v>Cobertura del servicio público de agua</v>
      </c>
      <c r="L6820" s="150">
        <f>+VLOOKUP($E6820,ISP_2018!$B$8:$T$347,3,0)</f>
        <v>0</v>
      </c>
      <c r="M6820" s="142" t="str">
        <f>+VLOOKUP($E6820,ISP_2018!$B$8:$T$347,4,0)</f>
        <v>Bajo</v>
      </c>
    </row>
    <row r="6821" spans="1:13" x14ac:dyDescent="0.3">
      <c r="A6821" s="139">
        <f t="shared" si="6931"/>
        <v>180</v>
      </c>
      <c r="B6821" s="148">
        <f t="shared" si="6933"/>
        <v>13</v>
      </c>
      <c r="D6821" s="149" t="str">
        <f>+VLOOKUP($A6821,mUNICIPIOS!$B$4:$F$343,2,0)</f>
        <v>San Marcos</v>
      </c>
      <c r="E6821" s="149">
        <f>+VLOOKUP($A6821,mUNICIPIOS!$B$4:$F$343,3,0)</f>
        <v>1214</v>
      </c>
      <c r="F6821" s="149" t="str">
        <f>+VLOOKUP($A6821,mUNICIPIOS!$B$4:$F$343,4,0)</f>
        <v>El Rodeo</v>
      </c>
      <c r="G6821" s="139" t="str">
        <f t="shared" ref="G6821:K6821" si="6989">+G6783</f>
        <v>03</v>
      </c>
      <c r="H6821" t="str">
        <f t="shared" si="6989"/>
        <v>ISP</v>
      </c>
      <c r="I6821" t="str">
        <f t="shared" si="6989"/>
        <v>Índice de Servicios Públicos</v>
      </c>
      <c r="J6821" t="str">
        <f t="shared" si="6989"/>
        <v>03-02</v>
      </c>
      <c r="K6821" t="str">
        <f t="shared" si="6989"/>
        <v>Control de la calidad del servicio público de agua</v>
      </c>
      <c r="L6821" s="150">
        <f>+VLOOKUP($E6821,ISP_2018!$B$8:$T$347,6,0)</f>
        <v>0.47500000000000003</v>
      </c>
      <c r="M6821" s="142" t="str">
        <f>+VLOOKUP($E6821,ISP_2018!$B$8:$T$347,7,0)</f>
        <v>Medio</v>
      </c>
    </row>
    <row r="6822" spans="1:13" x14ac:dyDescent="0.3">
      <c r="A6822" s="139">
        <f t="shared" si="6931"/>
        <v>180</v>
      </c>
      <c r="B6822" s="148">
        <f t="shared" si="6933"/>
        <v>14</v>
      </c>
      <c r="D6822" s="149" t="str">
        <f>+VLOOKUP($A6822,mUNICIPIOS!$B$4:$F$343,2,0)</f>
        <v>San Marcos</v>
      </c>
      <c r="E6822" s="149">
        <f>+VLOOKUP($A6822,mUNICIPIOS!$B$4:$F$343,3,0)</f>
        <v>1214</v>
      </c>
      <c r="F6822" s="149" t="str">
        <f>+VLOOKUP($A6822,mUNICIPIOS!$B$4:$F$343,4,0)</f>
        <v>El Rodeo</v>
      </c>
      <c r="G6822" s="139" t="str">
        <f t="shared" ref="G6822:K6822" si="6990">+G6784</f>
        <v>03</v>
      </c>
      <c r="H6822" t="str">
        <f t="shared" si="6990"/>
        <v>ISP</v>
      </c>
      <c r="I6822" t="str">
        <f t="shared" si="6990"/>
        <v>Índice de Servicios Públicos</v>
      </c>
      <c r="J6822" t="str">
        <f t="shared" si="6990"/>
        <v>03-03</v>
      </c>
      <c r="K6822" t="str">
        <f t="shared" si="6990"/>
        <v>Disposición  y tratamiento  de aguas residuales</v>
      </c>
      <c r="L6822" s="150">
        <f>+VLOOKUP($E6822,ISP_2018!$B$8:$T$347,9,0)</f>
        <v>0</v>
      </c>
      <c r="M6822" s="142" t="str">
        <f>+VLOOKUP($E6822,ISP_2018!$B$8:$T$347,10,0)</f>
        <v>Bajo</v>
      </c>
    </row>
    <row r="6823" spans="1:13" x14ac:dyDescent="0.3">
      <c r="A6823" s="139">
        <f t="shared" si="6931"/>
        <v>180</v>
      </c>
      <c r="B6823" s="148">
        <f t="shared" si="6933"/>
        <v>15</v>
      </c>
      <c r="D6823" s="149" t="str">
        <f>+VLOOKUP($A6823,mUNICIPIOS!$B$4:$F$343,2,0)</f>
        <v>San Marcos</v>
      </c>
      <c r="E6823" s="149">
        <f>+VLOOKUP($A6823,mUNICIPIOS!$B$4:$F$343,3,0)</f>
        <v>1214</v>
      </c>
      <c r="F6823" s="149" t="str">
        <f>+VLOOKUP($A6823,mUNICIPIOS!$B$4:$F$343,4,0)</f>
        <v>El Rodeo</v>
      </c>
      <c r="G6823" s="139" t="str">
        <f t="shared" ref="G6823:K6823" si="6991">+G6785</f>
        <v>03</v>
      </c>
      <c r="H6823" t="str">
        <f t="shared" si="6991"/>
        <v>ISP</v>
      </c>
      <c r="I6823" t="str">
        <f t="shared" si="6991"/>
        <v>Índice de Servicios Públicos</v>
      </c>
      <c r="J6823" t="str">
        <f t="shared" si="6991"/>
        <v>03-04</v>
      </c>
      <c r="K6823" t="str">
        <f t="shared" si="6991"/>
        <v>Gestión y manejo de los residuos y desechos sólidos</v>
      </c>
      <c r="L6823" s="150">
        <f>+VLOOKUP($E6823,ISP_2018!$B$8:$T$347,12,0)</f>
        <v>0</v>
      </c>
      <c r="M6823" s="142" t="str">
        <f>+VLOOKUP($E6823,ISP_2018!$B$8:$T$347,13,0)</f>
        <v>Bajo</v>
      </c>
    </row>
    <row r="6824" spans="1:13" x14ac:dyDescent="0.3">
      <c r="A6824" s="139">
        <f t="shared" si="6931"/>
        <v>180</v>
      </c>
      <c r="B6824" s="148">
        <f t="shared" si="6933"/>
        <v>16</v>
      </c>
      <c r="D6824" s="149" t="str">
        <f>+VLOOKUP($A6824,mUNICIPIOS!$B$4:$F$343,2,0)</f>
        <v>San Marcos</v>
      </c>
      <c r="E6824" s="149">
        <f>+VLOOKUP($A6824,mUNICIPIOS!$B$4:$F$343,3,0)</f>
        <v>1214</v>
      </c>
      <c r="F6824" s="149" t="str">
        <f>+VLOOKUP($A6824,mUNICIPIOS!$B$4:$F$343,4,0)</f>
        <v>El Rodeo</v>
      </c>
      <c r="G6824" s="139" t="str">
        <f t="shared" ref="G6824:K6824" si="6992">+G6786</f>
        <v>03</v>
      </c>
      <c r="H6824" t="str">
        <f t="shared" si="6992"/>
        <v>ISP</v>
      </c>
      <c r="I6824" t="str">
        <f t="shared" si="6992"/>
        <v>Índice de Servicios Públicos</v>
      </c>
      <c r="J6824" t="str">
        <f t="shared" si="6992"/>
        <v>03-05</v>
      </c>
      <c r="K6824" t="str">
        <f t="shared" si="6992"/>
        <v>Gestión de servicios públicos municipales</v>
      </c>
      <c r="L6824" s="150">
        <f>+VLOOKUP($E6824,ISP_2018!$B$8:$T$347,15,0)</f>
        <v>0.19354838709677422</v>
      </c>
      <c r="M6824" s="142" t="str">
        <f>+VLOOKUP($E6824,ISP_2018!$B$8:$T$347,16,0)</f>
        <v>Bajo</v>
      </c>
    </row>
    <row r="6825" spans="1:13" x14ac:dyDescent="0.3">
      <c r="A6825" s="139">
        <f t="shared" si="6931"/>
        <v>180</v>
      </c>
      <c r="B6825" s="148">
        <f t="shared" si="6933"/>
        <v>17</v>
      </c>
      <c r="D6825" s="149" t="str">
        <f>+VLOOKUP($A6825,mUNICIPIOS!$B$4:$F$343,2,0)</f>
        <v>San Marcos</v>
      </c>
      <c r="E6825" s="149">
        <f>+VLOOKUP($A6825,mUNICIPIOS!$B$4:$F$343,3,0)</f>
        <v>1214</v>
      </c>
      <c r="F6825" s="149" t="str">
        <f>+VLOOKUP($A6825,mUNICIPIOS!$B$4:$F$343,4,0)</f>
        <v>El Rodeo</v>
      </c>
      <c r="G6825" s="139" t="str">
        <f t="shared" ref="G6825:K6825" si="6993">+G6787</f>
        <v>03</v>
      </c>
      <c r="H6825" t="str">
        <f t="shared" si="6993"/>
        <v>ISP</v>
      </c>
      <c r="I6825" t="str">
        <f t="shared" si="6993"/>
        <v>Índice de Servicios Públicos</v>
      </c>
      <c r="J6825" t="str">
        <f t="shared" si="6993"/>
        <v>INDICE</v>
      </c>
      <c r="K6825">
        <f t="shared" si="6993"/>
        <v>0</v>
      </c>
      <c r="L6825" s="150">
        <f>+VLOOKUP($E6825,ISP_2018!$B$8:$T$347,18,0)</f>
        <v>0.18120967741935487</v>
      </c>
      <c r="M6825" s="142" t="str">
        <f>+VLOOKUP($E6825,ISP_2018!$B$8:$T$347,19,0)</f>
        <v>Bajo</v>
      </c>
    </row>
    <row r="6826" spans="1:13" x14ac:dyDescent="0.3">
      <c r="A6826" s="139">
        <f t="shared" si="6931"/>
        <v>180</v>
      </c>
      <c r="B6826" s="148">
        <f t="shared" si="6933"/>
        <v>18</v>
      </c>
      <c r="D6826" s="149" t="str">
        <f>+VLOOKUP($A6826,mUNICIPIOS!$B$4:$F$343,2,0)</f>
        <v>San Marcos</v>
      </c>
      <c r="E6826" s="149">
        <f>+VLOOKUP($A6826,mUNICIPIOS!$B$4:$F$343,3,0)</f>
        <v>1214</v>
      </c>
      <c r="F6826" s="149" t="str">
        <f>+VLOOKUP($A6826,mUNICIPIOS!$B$4:$F$343,4,0)</f>
        <v>El Rodeo</v>
      </c>
      <c r="G6826" s="139" t="str">
        <f t="shared" ref="G6826:K6826" si="6994">+G6788</f>
        <v>04</v>
      </c>
      <c r="H6826" t="str">
        <f t="shared" si="6994"/>
        <v>IGA</v>
      </c>
      <c r="I6826" t="str">
        <f t="shared" si="6994"/>
        <v>Índice de Gestión Administrativa</v>
      </c>
      <c r="J6826" t="str">
        <f t="shared" si="6994"/>
        <v>04-01</v>
      </c>
      <c r="K6826" t="str">
        <f t="shared" si="6994"/>
        <v>Existencia de elementos de atención municipal orientada al vecino</v>
      </c>
      <c r="L6826" s="150">
        <f>+VLOOKUP($E6826,IGA_2018!$B$8:$N$347,3,0)</f>
        <v>0</v>
      </c>
      <c r="M6826" s="142" t="str">
        <f>+VLOOKUP($E6826,IGA_2018!$B$8:$N$347,4,0)</f>
        <v>Bajo</v>
      </c>
    </row>
    <row r="6827" spans="1:13" x14ac:dyDescent="0.3">
      <c r="A6827" s="139">
        <f t="shared" si="6931"/>
        <v>180</v>
      </c>
      <c r="B6827" s="148">
        <f t="shared" si="6933"/>
        <v>19</v>
      </c>
      <c r="D6827" s="149" t="str">
        <f>+VLOOKUP($A6827,mUNICIPIOS!$B$4:$F$343,2,0)</f>
        <v>San Marcos</v>
      </c>
      <c r="E6827" s="149">
        <f>+VLOOKUP($A6827,mUNICIPIOS!$B$4:$F$343,3,0)</f>
        <v>1214</v>
      </c>
      <c r="F6827" s="149" t="str">
        <f>+VLOOKUP($A6827,mUNICIPIOS!$B$4:$F$343,4,0)</f>
        <v>El Rodeo</v>
      </c>
      <c r="G6827" s="139" t="str">
        <f t="shared" ref="G6827:K6827" si="6995">+G6789</f>
        <v>04</v>
      </c>
      <c r="H6827" t="str">
        <f t="shared" si="6995"/>
        <v>IGA</v>
      </c>
      <c r="I6827" t="str">
        <f t="shared" si="6995"/>
        <v>Índice de Gestión Administrativa</v>
      </c>
      <c r="J6827" t="str">
        <f t="shared" si="6995"/>
        <v>04-02</v>
      </c>
      <c r="K6827" t="str">
        <f t="shared" si="6995"/>
        <v>Gestión del recurso humano.</v>
      </c>
      <c r="L6827" s="150">
        <f>+VLOOKUP($E6827,IGA_2018!$B$8:$N$347,6,0)</f>
        <v>0</v>
      </c>
      <c r="M6827" s="142" t="str">
        <f>+VLOOKUP($E6827,IGA_2018!$B$8:$N$347,7,0)</f>
        <v>Bajo</v>
      </c>
    </row>
    <row r="6828" spans="1:13" x14ac:dyDescent="0.3">
      <c r="A6828" s="139">
        <f t="shared" si="6931"/>
        <v>180</v>
      </c>
      <c r="B6828" s="148">
        <f t="shared" si="6933"/>
        <v>20</v>
      </c>
      <c r="D6828" s="149" t="str">
        <f>+VLOOKUP($A6828,mUNICIPIOS!$B$4:$F$343,2,0)</f>
        <v>San Marcos</v>
      </c>
      <c r="E6828" s="149">
        <f>+VLOOKUP($A6828,mUNICIPIOS!$B$4:$F$343,3,0)</f>
        <v>1214</v>
      </c>
      <c r="F6828" s="149" t="str">
        <f>+VLOOKUP($A6828,mUNICIPIOS!$B$4:$F$343,4,0)</f>
        <v>El Rodeo</v>
      </c>
      <c r="G6828" s="139" t="str">
        <f t="shared" ref="G6828:K6828" si="6996">+G6790</f>
        <v>04</v>
      </c>
      <c r="H6828" t="str">
        <f t="shared" si="6996"/>
        <v>IGA</v>
      </c>
      <c r="I6828" t="str">
        <f t="shared" si="6996"/>
        <v>Índice de Gestión Administrativa</v>
      </c>
      <c r="J6828" t="str">
        <f t="shared" si="6996"/>
        <v>04-03</v>
      </c>
      <c r="K6828" t="str">
        <f t="shared" si="6996"/>
        <v>Existencia de oficinas municipales con instrumentos de gestión.</v>
      </c>
      <c r="L6828" s="150">
        <f>+VLOOKUP($E6828,IGA_2018!$B$8:$N$347,9,0)</f>
        <v>0</v>
      </c>
      <c r="M6828" s="142" t="str">
        <f>+VLOOKUP($E6828,IGA_2018!$B$8:$N$347,10,0)</f>
        <v>Bajo</v>
      </c>
    </row>
    <row r="6829" spans="1:13" x14ac:dyDescent="0.3">
      <c r="A6829" s="139">
        <f t="shared" ref="A6829:A6892" si="6997">+IF(B6828=38,A6828+1,A6828)</f>
        <v>180</v>
      </c>
      <c r="B6829" s="148">
        <f t="shared" si="6933"/>
        <v>21</v>
      </c>
      <c r="D6829" s="149" t="str">
        <f>+VLOOKUP($A6829,mUNICIPIOS!$B$4:$F$343,2,0)</f>
        <v>San Marcos</v>
      </c>
      <c r="E6829" s="149">
        <f>+VLOOKUP($A6829,mUNICIPIOS!$B$4:$F$343,3,0)</f>
        <v>1214</v>
      </c>
      <c r="F6829" s="149" t="str">
        <f>+VLOOKUP($A6829,mUNICIPIOS!$B$4:$F$343,4,0)</f>
        <v>El Rodeo</v>
      </c>
      <c r="G6829" s="139" t="str">
        <f t="shared" ref="G6829:K6829" si="6998">+G6791</f>
        <v>04</v>
      </c>
      <c r="H6829" t="str">
        <f t="shared" si="6998"/>
        <v>IGA</v>
      </c>
      <c r="I6829" t="str">
        <f t="shared" si="6998"/>
        <v>Índice de Gestión Administrativa</v>
      </c>
      <c r="J6829" t="str">
        <f t="shared" si="6998"/>
        <v>INDICE</v>
      </c>
      <c r="K6829">
        <f t="shared" si="6998"/>
        <v>0</v>
      </c>
      <c r="L6829" s="150">
        <f>+VLOOKUP($E6829,IGA_2018!$B$8:$N$347,12,0)</f>
        <v>0</v>
      </c>
      <c r="M6829" s="142" t="str">
        <f>+VLOOKUP($E6829,IGA_2018!$B$8:$N$347,13,0)</f>
        <v>Bajo</v>
      </c>
    </row>
    <row r="6830" spans="1:13" x14ac:dyDescent="0.3">
      <c r="A6830" s="139">
        <f t="shared" si="6997"/>
        <v>180</v>
      </c>
      <c r="B6830" s="148">
        <f t="shared" ref="B6830:B6893" si="6999">+B6792</f>
        <v>22</v>
      </c>
      <c r="D6830" s="149" t="str">
        <f>+VLOOKUP($A6830,mUNICIPIOS!$B$4:$F$343,2,0)</f>
        <v>San Marcos</v>
      </c>
      <c r="E6830" s="149">
        <f>+VLOOKUP($A6830,mUNICIPIOS!$B$4:$F$343,3,0)</f>
        <v>1214</v>
      </c>
      <c r="F6830" s="149" t="str">
        <f>+VLOOKUP($A6830,mUNICIPIOS!$B$4:$F$343,4,0)</f>
        <v>El Rodeo</v>
      </c>
      <c r="G6830" s="139" t="str">
        <f t="shared" ref="G6830:K6830" si="7000">+G6792</f>
        <v>05</v>
      </c>
      <c r="H6830" t="str">
        <f t="shared" si="7000"/>
        <v>IGF</v>
      </c>
      <c r="I6830" t="str">
        <f t="shared" si="7000"/>
        <v>Índice de Gestión Financiera</v>
      </c>
      <c r="J6830" t="str">
        <f t="shared" si="7000"/>
        <v>05-01</v>
      </c>
      <c r="K6830" t="str">
        <f t="shared" si="7000"/>
        <v>Autonomía financiera municipal</v>
      </c>
      <c r="L6830" s="150">
        <f>+VLOOKUP($E6830,IGF_2018!$B$8:$Z$347,3,0)</f>
        <v>4.5154343963062733E-2</v>
      </c>
      <c r="M6830" s="142" t="str">
        <f>+VLOOKUP($E6830,IGF_2018!$B$8:$Z$347,4,0)</f>
        <v>Bajo</v>
      </c>
    </row>
    <row r="6831" spans="1:13" x14ac:dyDescent="0.3">
      <c r="A6831" s="139">
        <f t="shared" si="6997"/>
        <v>180</v>
      </c>
      <c r="B6831" s="148">
        <f t="shared" si="6999"/>
        <v>23</v>
      </c>
      <c r="D6831" s="149" t="str">
        <f>+VLOOKUP($A6831,mUNICIPIOS!$B$4:$F$343,2,0)</f>
        <v>San Marcos</v>
      </c>
      <c r="E6831" s="149">
        <f>+VLOOKUP($A6831,mUNICIPIOS!$B$4:$F$343,3,0)</f>
        <v>1214</v>
      </c>
      <c r="F6831" s="149" t="str">
        <f>+VLOOKUP($A6831,mUNICIPIOS!$B$4:$F$343,4,0)</f>
        <v>El Rodeo</v>
      </c>
      <c r="G6831" s="139" t="str">
        <f t="shared" ref="G6831:K6831" si="7001">+G6793</f>
        <v>05</v>
      </c>
      <c r="H6831" t="str">
        <f t="shared" si="7001"/>
        <v>IGF</v>
      </c>
      <c r="I6831" t="str">
        <f t="shared" si="7001"/>
        <v>Índice de Gestión Financiera</v>
      </c>
      <c r="J6831" t="str">
        <f t="shared" si="7001"/>
        <v>05-02</v>
      </c>
      <c r="K6831" t="str">
        <f t="shared" si="7001"/>
        <v xml:space="preserve">Ingresos propios por habitante -sin regalías- </v>
      </c>
      <c r="L6831" s="150">
        <f>+VLOOKUP($E6831,IGF_2018!$B$8:$Z$347,6,0)</f>
        <v>2.32290780990674E-2</v>
      </c>
      <c r="M6831" s="142" t="str">
        <f>+VLOOKUP($E6831,IGF_2018!$B$8:$Z$347,7,0)</f>
        <v>Bajo</v>
      </c>
    </row>
    <row r="6832" spans="1:13" x14ac:dyDescent="0.3">
      <c r="A6832" s="139">
        <f t="shared" si="6997"/>
        <v>180</v>
      </c>
      <c r="B6832" s="148">
        <f t="shared" si="6999"/>
        <v>24</v>
      </c>
      <c r="D6832" s="149" t="str">
        <f>+VLOOKUP($A6832,mUNICIPIOS!$B$4:$F$343,2,0)</f>
        <v>San Marcos</v>
      </c>
      <c r="E6832" s="149">
        <f>+VLOOKUP($A6832,mUNICIPIOS!$B$4:$F$343,3,0)</f>
        <v>1214</v>
      </c>
      <c r="F6832" s="149" t="str">
        <f>+VLOOKUP($A6832,mUNICIPIOS!$B$4:$F$343,4,0)</f>
        <v>El Rodeo</v>
      </c>
      <c r="G6832" s="139" t="str">
        <f t="shared" ref="G6832:K6832" si="7002">+G6794</f>
        <v>05</v>
      </c>
      <c r="H6832" t="str">
        <f t="shared" si="7002"/>
        <v>IGF</v>
      </c>
      <c r="I6832" t="str">
        <f t="shared" si="7002"/>
        <v>Índice de Gestión Financiera</v>
      </c>
      <c r="J6832" t="str">
        <f t="shared" si="7002"/>
        <v>05-03</v>
      </c>
      <c r="K6832" t="str">
        <f t="shared" si="7002"/>
        <v>Ingresos del IUSI en relación a los ingresos propios -sin regalías-</v>
      </c>
      <c r="L6832" s="150">
        <f>+VLOOKUP($E6832,IGF_2018!$B$8:$Z$347,9,0)</f>
        <v>7.2515649674737684E-2</v>
      </c>
      <c r="M6832" s="142" t="str">
        <f>+VLOOKUP($E6832,IGF_2018!$B$8:$Z$347,10,0)</f>
        <v>Bajo</v>
      </c>
    </row>
    <row r="6833" spans="1:13" x14ac:dyDescent="0.3">
      <c r="A6833" s="139">
        <f t="shared" si="6997"/>
        <v>180</v>
      </c>
      <c r="B6833" s="148">
        <f t="shared" si="6999"/>
        <v>25</v>
      </c>
      <c r="D6833" s="149" t="str">
        <f>+VLOOKUP($A6833,mUNICIPIOS!$B$4:$F$343,2,0)</f>
        <v>San Marcos</v>
      </c>
      <c r="E6833" s="149">
        <f>+VLOOKUP($A6833,mUNICIPIOS!$B$4:$F$343,3,0)</f>
        <v>1214</v>
      </c>
      <c r="F6833" s="149" t="str">
        <f>+VLOOKUP($A6833,mUNICIPIOS!$B$4:$F$343,4,0)</f>
        <v>El Rodeo</v>
      </c>
      <c r="G6833" s="139" t="str">
        <f t="shared" ref="G6833:K6833" si="7003">+G6795</f>
        <v>05</v>
      </c>
      <c r="H6833" t="str">
        <f t="shared" si="7003"/>
        <v>IGF</v>
      </c>
      <c r="I6833" t="str">
        <f t="shared" si="7003"/>
        <v>Índice de Gestión Financiera</v>
      </c>
      <c r="J6833" t="str">
        <f t="shared" si="7003"/>
        <v>05-04</v>
      </c>
      <c r="K6833" t="str">
        <f t="shared" si="7003"/>
        <v>Inversión anual en capital fijo por habitante</v>
      </c>
      <c r="L6833" s="150">
        <f>+VLOOKUP($E6833,IGF_2018!$B$8:$Z$347,12,0)</f>
        <v>3.2298703658940595E-2</v>
      </c>
      <c r="M6833" s="142" t="str">
        <f>+VLOOKUP($E6833,IGF_2018!$B$8:$Z$347,13,0)</f>
        <v>Bajo</v>
      </c>
    </row>
    <row r="6834" spans="1:13" x14ac:dyDescent="0.3">
      <c r="A6834" s="139">
        <f t="shared" si="6997"/>
        <v>180</v>
      </c>
      <c r="B6834" s="148">
        <f t="shared" si="6999"/>
        <v>26</v>
      </c>
      <c r="D6834" s="149" t="str">
        <f>+VLOOKUP($A6834,mUNICIPIOS!$B$4:$F$343,2,0)</f>
        <v>San Marcos</v>
      </c>
      <c r="E6834" s="149">
        <f>+VLOOKUP($A6834,mUNICIPIOS!$B$4:$F$343,3,0)</f>
        <v>1214</v>
      </c>
      <c r="F6834" s="149" t="str">
        <f>+VLOOKUP($A6834,mUNICIPIOS!$B$4:$F$343,4,0)</f>
        <v>El Rodeo</v>
      </c>
      <c r="G6834" s="139" t="str">
        <f t="shared" ref="G6834:K6834" si="7004">+G6796</f>
        <v>05</v>
      </c>
      <c r="H6834" t="str">
        <f t="shared" si="7004"/>
        <v>IGF</v>
      </c>
      <c r="I6834" t="str">
        <f t="shared" si="7004"/>
        <v>Índice de Gestión Financiera</v>
      </c>
      <c r="J6834" t="str">
        <f t="shared" si="7004"/>
        <v>05-05</v>
      </c>
      <c r="K6834" t="str">
        <f t="shared" si="7004"/>
        <v>Inversión anual en capital fijo con recursos percibidos por ingresos propios</v>
      </c>
      <c r="L6834" s="150">
        <f>+VLOOKUP($E6834,IGF_2018!$B$8:$Z$347,15,0)</f>
        <v>9.5845341065844428E-2</v>
      </c>
      <c r="M6834" s="142" t="str">
        <f>+VLOOKUP($E6834,IGF_2018!$B$8:$Z$347,16,0)</f>
        <v>Bajo</v>
      </c>
    </row>
    <row r="6835" spans="1:13" x14ac:dyDescent="0.3">
      <c r="A6835" s="139">
        <f t="shared" si="6997"/>
        <v>180</v>
      </c>
      <c r="B6835" s="148">
        <f t="shared" si="6999"/>
        <v>27</v>
      </c>
      <c r="D6835" s="149" t="str">
        <f>+VLOOKUP($A6835,mUNICIPIOS!$B$4:$F$343,2,0)</f>
        <v>San Marcos</v>
      </c>
      <c r="E6835" s="149">
        <f>+VLOOKUP($A6835,mUNICIPIOS!$B$4:$F$343,3,0)</f>
        <v>1214</v>
      </c>
      <c r="F6835" s="149" t="str">
        <f>+VLOOKUP($A6835,mUNICIPIOS!$B$4:$F$343,4,0)</f>
        <v>El Rodeo</v>
      </c>
      <c r="G6835" s="139" t="str">
        <f t="shared" ref="G6835:K6835" si="7005">+G6797</f>
        <v>05</v>
      </c>
      <c r="H6835" t="str">
        <f t="shared" si="7005"/>
        <v>IGF</v>
      </c>
      <c r="I6835" t="str">
        <f t="shared" si="7005"/>
        <v>Índice de Gestión Financiera</v>
      </c>
      <c r="J6835" t="str">
        <f t="shared" si="7005"/>
        <v>05-06</v>
      </c>
      <c r="K6835" t="str">
        <f t="shared" si="7005"/>
        <v xml:space="preserve">Inversión anual en capital fijo con recursos percibidos por transferencias del Gobierno Central </v>
      </c>
      <c r="L6835" s="150">
        <f>+VLOOKUP($E6835,IGF_2018!$B$8:$Z$347,18,0)</f>
        <v>4.5142449783683904E-2</v>
      </c>
      <c r="M6835" s="142" t="str">
        <f>+VLOOKUP($E6835,IGF_2018!$B$8:$Z$347,19,0)</f>
        <v>Bajo</v>
      </c>
    </row>
    <row r="6836" spans="1:13" x14ac:dyDescent="0.3">
      <c r="A6836" s="139">
        <f t="shared" si="6997"/>
        <v>180</v>
      </c>
      <c r="B6836" s="148">
        <f t="shared" si="6999"/>
        <v>28</v>
      </c>
      <c r="D6836" s="149" t="str">
        <f>+VLOOKUP($A6836,mUNICIPIOS!$B$4:$F$343,2,0)</f>
        <v>San Marcos</v>
      </c>
      <c r="E6836" s="149">
        <f>+VLOOKUP($A6836,mUNICIPIOS!$B$4:$F$343,3,0)</f>
        <v>1214</v>
      </c>
      <c r="F6836" s="149" t="str">
        <f>+VLOOKUP($A6836,mUNICIPIOS!$B$4:$F$343,4,0)</f>
        <v>El Rodeo</v>
      </c>
      <c r="G6836" s="139" t="str">
        <f t="shared" ref="G6836:K6836" si="7006">+G6798</f>
        <v>05</v>
      </c>
      <c r="H6836" t="str">
        <f t="shared" si="7006"/>
        <v>IGF</v>
      </c>
      <c r="I6836" t="str">
        <f t="shared" si="7006"/>
        <v>Índice de Gestión Financiera</v>
      </c>
      <c r="J6836" t="str">
        <f t="shared" si="7006"/>
        <v>05-07</v>
      </c>
      <c r="K6836" t="str">
        <f t="shared" si="7006"/>
        <v>Financiamiento por endeudamiento municipal</v>
      </c>
      <c r="L6836" s="150">
        <f>+VLOOKUP($E6836,IGF_2018!$B$8:$Z$347,21,0)</f>
        <v>1</v>
      </c>
      <c r="M6836" s="142" t="str">
        <f>+VLOOKUP($E6836,IGF_2018!$B$8:$Z$347,22,0)</f>
        <v>Alto</v>
      </c>
    </row>
    <row r="6837" spans="1:13" x14ac:dyDescent="0.3">
      <c r="A6837" s="139">
        <f t="shared" si="6997"/>
        <v>180</v>
      </c>
      <c r="B6837" s="148">
        <f t="shared" si="6999"/>
        <v>29</v>
      </c>
      <c r="D6837" s="149" t="str">
        <f>+VLOOKUP($A6837,mUNICIPIOS!$B$4:$F$343,2,0)</f>
        <v>San Marcos</v>
      </c>
      <c r="E6837" s="149">
        <f>+VLOOKUP($A6837,mUNICIPIOS!$B$4:$F$343,3,0)</f>
        <v>1214</v>
      </c>
      <c r="F6837" s="149" t="str">
        <f>+VLOOKUP($A6837,mUNICIPIOS!$B$4:$F$343,4,0)</f>
        <v>El Rodeo</v>
      </c>
      <c r="G6837" s="139" t="str">
        <f t="shared" ref="G6837:K6837" si="7007">+G6799</f>
        <v>05</v>
      </c>
      <c r="H6837" t="str">
        <f t="shared" si="7007"/>
        <v>IGF</v>
      </c>
      <c r="I6837" t="str">
        <f t="shared" si="7007"/>
        <v>Índice de Gestión Financiera</v>
      </c>
      <c r="J6837" t="str">
        <f t="shared" si="7007"/>
        <v>INDICE</v>
      </c>
      <c r="K6837">
        <f t="shared" si="7007"/>
        <v>0</v>
      </c>
      <c r="L6837" s="150">
        <f>+VLOOKUP($E6837,IGF_2018!$B$8:$Z$347,24,0)</f>
        <v>0.23825689883074669</v>
      </c>
      <c r="M6837" s="142" t="str">
        <f>+VLOOKUP($E6837,IGF_2018!$B$8:$Z$347,25,0)</f>
        <v>Medio bajo</v>
      </c>
    </row>
    <row r="6838" spans="1:13" x14ac:dyDescent="0.3">
      <c r="A6838" s="139">
        <f t="shared" si="6997"/>
        <v>180</v>
      </c>
      <c r="B6838" s="148">
        <f t="shared" si="6999"/>
        <v>30</v>
      </c>
      <c r="D6838" s="149" t="str">
        <f>+VLOOKUP($A6838,mUNICIPIOS!$B$4:$F$343,2,0)</f>
        <v>San Marcos</v>
      </c>
      <c r="E6838" s="149">
        <f>+VLOOKUP($A6838,mUNICIPIOS!$B$4:$F$343,3,0)</f>
        <v>1214</v>
      </c>
      <c r="F6838" s="149" t="str">
        <f>+VLOOKUP($A6838,mUNICIPIOS!$B$4:$F$343,4,0)</f>
        <v>El Rodeo</v>
      </c>
      <c r="G6838" s="139" t="str">
        <f t="shared" ref="G6838:K6838" si="7008">+G6800</f>
        <v>06</v>
      </c>
      <c r="H6838" t="str">
        <f t="shared" si="7008"/>
        <v>IGE</v>
      </c>
      <c r="I6838" t="str">
        <f t="shared" si="7008"/>
        <v>Índice de Gestión Estratégica</v>
      </c>
      <c r="J6838" t="str">
        <f t="shared" si="7008"/>
        <v>06-01</v>
      </c>
      <c r="K6838" t="str">
        <f t="shared" si="7008"/>
        <v>Ejecución del Plan Operativo Anual  (POA)</v>
      </c>
      <c r="L6838" s="150">
        <f>+VLOOKUP($E6838,IGE_2018!$B$8:$Z$347,3,0)</f>
        <v>0</v>
      </c>
      <c r="M6838" s="142" t="str">
        <f>+VLOOKUP($E6838,IGE_2018!$B$8:$Z$347,4,0)</f>
        <v>Bajo</v>
      </c>
    </row>
    <row r="6839" spans="1:13" x14ac:dyDescent="0.3">
      <c r="A6839" s="139">
        <f t="shared" si="6997"/>
        <v>180</v>
      </c>
      <c r="B6839" s="148">
        <f t="shared" si="6999"/>
        <v>31</v>
      </c>
      <c r="D6839" s="149" t="str">
        <f>+VLOOKUP($A6839,mUNICIPIOS!$B$4:$F$343,2,0)</f>
        <v>San Marcos</v>
      </c>
      <c r="E6839" s="149">
        <f>+VLOOKUP($A6839,mUNICIPIOS!$B$4:$F$343,3,0)</f>
        <v>1214</v>
      </c>
      <c r="F6839" s="149" t="str">
        <f>+VLOOKUP($A6839,mUNICIPIOS!$B$4:$F$343,4,0)</f>
        <v>El Rodeo</v>
      </c>
      <c r="G6839" s="139" t="str">
        <f t="shared" ref="G6839:K6839" si="7009">+G6801</f>
        <v>06</v>
      </c>
      <c r="H6839" t="str">
        <f t="shared" si="7009"/>
        <v>IGE</v>
      </c>
      <c r="I6839" t="str">
        <f t="shared" si="7009"/>
        <v>Índice de Gestión Estratégica</v>
      </c>
      <c r="J6839" t="str">
        <f t="shared" si="7009"/>
        <v>06-02</v>
      </c>
      <c r="K6839" t="str">
        <f t="shared" si="7009"/>
        <v>Relación Plan de Desarrollo Municipal y Ordenamiento Territorial (PDM-OT) - Plan Estratégico Institucional (PEI) - Plan Operativo Multianual (POM) - Plan Operativo Anual (POA)</v>
      </c>
      <c r="L6839" s="150">
        <f>+VLOOKUP($E6839,IGE_2018!$B$8:$Z$347,6,0)</f>
        <v>0</v>
      </c>
      <c r="M6839" s="142" t="str">
        <f>+VLOOKUP($E6839,IGE_2018!$B$8:$Z$347,7,0)</f>
        <v>Bajo</v>
      </c>
    </row>
    <row r="6840" spans="1:13" x14ac:dyDescent="0.3">
      <c r="A6840" s="139">
        <f t="shared" si="6997"/>
        <v>180</v>
      </c>
      <c r="B6840" s="148">
        <f t="shared" si="6999"/>
        <v>32</v>
      </c>
      <c r="D6840" s="149" t="str">
        <f>+VLOOKUP($A6840,mUNICIPIOS!$B$4:$F$343,2,0)</f>
        <v>San Marcos</v>
      </c>
      <c r="E6840" s="149">
        <f>+VLOOKUP($A6840,mUNICIPIOS!$B$4:$F$343,3,0)</f>
        <v>1214</v>
      </c>
      <c r="F6840" s="149" t="str">
        <f>+VLOOKUP($A6840,mUNICIPIOS!$B$4:$F$343,4,0)</f>
        <v>El Rodeo</v>
      </c>
      <c r="G6840" s="139" t="str">
        <f t="shared" ref="G6840:K6840" si="7010">+G6802</f>
        <v>06</v>
      </c>
      <c r="H6840" t="str">
        <f t="shared" si="7010"/>
        <v>IGE</v>
      </c>
      <c r="I6840" t="str">
        <f t="shared" si="7010"/>
        <v>Índice de Gestión Estratégica</v>
      </c>
      <c r="J6840" t="str">
        <f t="shared" si="7010"/>
        <v>06-03</v>
      </c>
      <c r="K6840" t="str">
        <f t="shared" si="7010"/>
        <v>Presupuesto de egresos relacionado a competencias municipales que responden a prioridades nacionales de desarrollo.</v>
      </c>
      <c r="L6840" s="150">
        <f>+VLOOKUP($E6840,IGE_2018!$B$8:$Z$347,9,0)</f>
        <v>0.22352589311347484</v>
      </c>
      <c r="M6840" s="142" t="str">
        <f>+VLOOKUP($E6840,IGE_2018!$B$8:$Z$347,10,0)</f>
        <v>Medio bajo</v>
      </c>
    </row>
    <row r="6841" spans="1:13" x14ac:dyDescent="0.3">
      <c r="A6841" s="139">
        <f t="shared" si="6997"/>
        <v>180</v>
      </c>
      <c r="B6841" s="148">
        <f t="shared" si="6999"/>
        <v>33</v>
      </c>
      <c r="D6841" s="149" t="str">
        <f>+VLOOKUP($A6841,mUNICIPIOS!$B$4:$F$343,2,0)</f>
        <v>San Marcos</v>
      </c>
      <c r="E6841" s="149">
        <f>+VLOOKUP($A6841,mUNICIPIOS!$B$4:$F$343,3,0)</f>
        <v>1214</v>
      </c>
      <c r="F6841" s="149" t="str">
        <f>+VLOOKUP($A6841,mUNICIPIOS!$B$4:$F$343,4,0)</f>
        <v>El Rodeo</v>
      </c>
      <c r="G6841" s="139" t="str">
        <f t="shared" ref="G6841:K6841" si="7011">+G6803</f>
        <v>06</v>
      </c>
      <c r="H6841" t="str">
        <f t="shared" si="7011"/>
        <v>IGE</v>
      </c>
      <c r="I6841" t="str">
        <f t="shared" si="7011"/>
        <v>Índice de Gestión Estratégica</v>
      </c>
      <c r="J6841" t="str">
        <f t="shared" si="7011"/>
        <v>06-04</v>
      </c>
      <c r="K6841" t="str">
        <f t="shared" si="7011"/>
        <v>Institucionalización de la gestión ordenada del territorio</v>
      </c>
      <c r="L6841" s="150">
        <f>+VLOOKUP($E6841,IGE_2018!$B$8:$Z$347,12,0)</f>
        <v>0</v>
      </c>
      <c r="M6841" s="142" t="str">
        <f>+VLOOKUP($E6841,IGE_2018!$B$8:$Z$347,13,0)</f>
        <v>Bajo</v>
      </c>
    </row>
    <row r="6842" spans="1:13" x14ac:dyDescent="0.3">
      <c r="A6842" s="139">
        <f t="shared" si="6997"/>
        <v>180</v>
      </c>
      <c r="B6842" s="148">
        <f t="shared" si="6999"/>
        <v>34</v>
      </c>
      <c r="D6842" s="149" t="str">
        <f>+VLOOKUP($A6842,mUNICIPIOS!$B$4:$F$343,2,0)</f>
        <v>San Marcos</v>
      </c>
      <c r="E6842" s="149">
        <f>+VLOOKUP($A6842,mUNICIPIOS!$B$4:$F$343,3,0)</f>
        <v>1214</v>
      </c>
      <c r="F6842" s="149" t="str">
        <f>+VLOOKUP($A6842,mUNICIPIOS!$B$4:$F$343,4,0)</f>
        <v>El Rodeo</v>
      </c>
      <c r="G6842" s="139" t="str">
        <f t="shared" ref="G6842:K6842" si="7012">+G6804</f>
        <v>06</v>
      </c>
      <c r="H6842" t="str">
        <f t="shared" si="7012"/>
        <v>IGE</v>
      </c>
      <c r="I6842" t="str">
        <f t="shared" si="7012"/>
        <v>Índice de Gestión Estratégica</v>
      </c>
      <c r="J6842" t="str">
        <f t="shared" si="7012"/>
        <v>06-05</v>
      </c>
      <c r="K6842" t="str">
        <f t="shared" si="7012"/>
        <v>Acciones para la gestión ordenada del territorio</v>
      </c>
      <c r="L6842" s="150">
        <f>+VLOOKUP($E6842,IGE_2018!$B$8:$Z$347,15,0)</f>
        <v>0</v>
      </c>
      <c r="M6842" s="142" t="str">
        <f>+VLOOKUP($E6842,IGE_2018!$B$8:$Z$347,16,0)</f>
        <v>Bajo</v>
      </c>
    </row>
    <row r="6843" spans="1:13" x14ac:dyDescent="0.3">
      <c r="A6843" s="139">
        <f t="shared" si="6997"/>
        <v>180</v>
      </c>
      <c r="B6843" s="148">
        <f t="shared" si="6999"/>
        <v>35</v>
      </c>
      <c r="D6843" s="149" t="str">
        <f>+VLOOKUP($A6843,mUNICIPIOS!$B$4:$F$343,2,0)</f>
        <v>San Marcos</v>
      </c>
      <c r="E6843" s="149">
        <f>+VLOOKUP($A6843,mUNICIPIOS!$B$4:$F$343,3,0)</f>
        <v>1214</v>
      </c>
      <c r="F6843" s="149" t="str">
        <f>+VLOOKUP($A6843,mUNICIPIOS!$B$4:$F$343,4,0)</f>
        <v>El Rodeo</v>
      </c>
      <c r="G6843" s="139" t="str">
        <f t="shared" ref="G6843:K6843" si="7013">+G6805</f>
        <v>06</v>
      </c>
      <c r="H6843" t="str">
        <f t="shared" si="7013"/>
        <v>IGE</v>
      </c>
      <c r="I6843" t="str">
        <f t="shared" si="7013"/>
        <v>Índice de Gestión Estratégica</v>
      </c>
      <c r="J6843" t="str">
        <f t="shared" si="7013"/>
        <v>06-06</v>
      </c>
      <c r="K6843" t="str">
        <f t="shared" si="7013"/>
        <v>Gestión de riesgo en la formulación de proyectos derivados de la planificación operativa anual</v>
      </c>
      <c r="L6843" s="150">
        <f>+VLOOKUP($E6843,IGE_2018!$B$8:$Z$347,18,0)</f>
        <v>0</v>
      </c>
      <c r="M6843" s="142" t="str">
        <f>+VLOOKUP($E6843,IGE_2018!$B$8:$Z$347,19,0)</f>
        <v>Bajo</v>
      </c>
    </row>
    <row r="6844" spans="1:13" x14ac:dyDescent="0.3">
      <c r="A6844" s="139">
        <f t="shared" si="6997"/>
        <v>180</v>
      </c>
      <c r="B6844" s="148">
        <f t="shared" si="6999"/>
        <v>36</v>
      </c>
      <c r="D6844" s="149" t="str">
        <f>+VLOOKUP($A6844,mUNICIPIOS!$B$4:$F$343,2,0)</f>
        <v>San Marcos</v>
      </c>
      <c r="E6844" s="149">
        <f>+VLOOKUP($A6844,mUNICIPIOS!$B$4:$F$343,3,0)</f>
        <v>1214</v>
      </c>
      <c r="F6844" s="149" t="str">
        <f>+VLOOKUP($A6844,mUNICIPIOS!$B$4:$F$343,4,0)</f>
        <v>El Rodeo</v>
      </c>
      <c r="G6844" s="139" t="str">
        <f t="shared" ref="G6844:K6844" si="7014">+G6806</f>
        <v>06</v>
      </c>
      <c r="H6844" t="str">
        <f t="shared" si="7014"/>
        <v>IGE</v>
      </c>
      <c r="I6844" t="str">
        <f t="shared" si="7014"/>
        <v>Índice de Gestión Estratégica</v>
      </c>
      <c r="J6844" t="str">
        <f t="shared" si="7014"/>
        <v>06-07</v>
      </c>
      <c r="K6844" t="str">
        <f t="shared" si="7014"/>
        <v>Ingresos por servicios ambientales en relación a los ingresos propios sin regalías</v>
      </c>
      <c r="L6844" s="150">
        <f>+VLOOKUP($E6844,IGE_2018!$B$8:$Z$347,21,0)</f>
        <v>2.3828043838546229E-2</v>
      </c>
      <c r="M6844" s="142" t="str">
        <f>+VLOOKUP($E6844,IGE_2018!$B$8:$Z$347,22,0)</f>
        <v>Bajo</v>
      </c>
    </row>
    <row r="6845" spans="1:13" x14ac:dyDescent="0.3">
      <c r="A6845" s="139">
        <f t="shared" si="6997"/>
        <v>180</v>
      </c>
      <c r="B6845" s="148">
        <f t="shared" si="6999"/>
        <v>37</v>
      </c>
      <c r="D6845" s="149" t="str">
        <f>+VLOOKUP($A6845,mUNICIPIOS!$B$4:$F$343,2,0)</f>
        <v>San Marcos</v>
      </c>
      <c r="E6845" s="149">
        <f>+VLOOKUP($A6845,mUNICIPIOS!$B$4:$F$343,3,0)</f>
        <v>1214</v>
      </c>
      <c r="F6845" s="149" t="str">
        <f>+VLOOKUP($A6845,mUNICIPIOS!$B$4:$F$343,4,0)</f>
        <v>El Rodeo</v>
      </c>
      <c r="G6845" s="139" t="str">
        <f t="shared" ref="G6845:K6845" si="7015">+G6807</f>
        <v>06</v>
      </c>
      <c r="H6845" t="str">
        <f t="shared" si="7015"/>
        <v>IGE</v>
      </c>
      <c r="I6845" t="str">
        <f t="shared" si="7015"/>
        <v>Índice de Gestión Estratégica</v>
      </c>
      <c r="J6845" t="str">
        <f t="shared" si="7015"/>
        <v>INDICE</v>
      </c>
      <c r="K6845">
        <f t="shared" si="7015"/>
        <v>0</v>
      </c>
      <c r="L6845" s="150">
        <f>+VLOOKUP($E6845,IGE_2018!$B$8:$Z$347,24,0)</f>
        <v>5.8264277662223335E-2</v>
      </c>
      <c r="M6845" s="142" t="str">
        <f>+VLOOKUP($E6845,IGE_2018!$B$8:$Z$347,25,0)</f>
        <v>Bajo</v>
      </c>
    </row>
    <row r="6846" spans="1:13" x14ac:dyDescent="0.3">
      <c r="A6846" s="139">
        <f t="shared" si="6997"/>
        <v>180</v>
      </c>
      <c r="B6846" s="148">
        <f t="shared" si="6999"/>
        <v>38</v>
      </c>
      <c r="D6846" s="149" t="str">
        <f>+VLOOKUP($A6846,mUNICIPIOS!$B$4:$F$343,2,0)</f>
        <v>San Marcos</v>
      </c>
      <c r="E6846" s="149">
        <f>+VLOOKUP($A6846,mUNICIPIOS!$B$4:$F$343,3,0)</f>
        <v>1214</v>
      </c>
      <c r="F6846" s="149" t="str">
        <f>+VLOOKUP($A6846,mUNICIPIOS!$B$4:$F$343,4,0)</f>
        <v>El Rodeo</v>
      </c>
      <c r="G6846" s="139" t="str">
        <f t="shared" ref="G6846:K6846" si="7016">+G6808</f>
        <v>RANKING</v>
      </c>
      <c r="H6846" t="str">
        <f t="shared" si="7016"/>
        <v>RGM</v>
      </c>
      <c r="I6846" t="str">
        <f t="shared" si="7016"/>
        <v>Ranking de la Gestión Municipal 2018</v>
      </c>
      <c r="J6846" t="str">
        <f t="shared" si="7016"/>
        <v>RANKING</v>
      </c>
      <c r="K6846">
        <f t="shared" si="7016"/>
        <v>0</v>
      </c>
      <c r="L6846" s="151">
        <f>+VLOOKUP($E6846,Resultados_generales!$C$8:$AE$347,27,0)</f>
        <v>0.28261404813087737</v>
      </c>
      <c r="M6846" t="str">
        <f>+VLOOKUP($E6846,Resultados_generales!$C$8:$AE$347,28,0)</f>
        <v>Medio bajo</v>
      </c>
    </row>
    <row r="6847" spans="1:13" x14ac:dyDescent="0.3">
      <c r="A6847" s="139">
        <f t="shared" si="6997"/>
        <v>181</v>
      </c>
      <c r="B6847" s="148">
        <f t="shared" si="6999"/>
        <v>1</v>
      </c>
      <c r="D6847" s="149" t="str">
        <f>+VLOOKUP($A6847,mUNICIPIOS!$B$4:$F$343,2,0)</f>
        <v>San Marcos</v>
      </c>
      <c r="E6847" s="149">
        <f>+VLOOKUP($A6847,mUNICIPIOS!$B$4:$F$343,3,0)</f>
        <v>1215</v>
      </c>
      <c r="F6847" s="149" t="str">
        <f>+VLOOKUP($A6847,mUNICIPIOS!$B$4:$F$343,4,0)</f>
        <v>Malacatán</v>
      </c>
      <c r="G6847" s="139" t="str">
        <f t="shared" ref="G6847:K6847" si="7017">+G6809</f>
        <v>01</v>
      </c>
      <c r="H6847" t="str">
        <f t="shared" si="7017"/>
        <v>IPC</v>
      </c>
      <c r="I6847" t="str">
        <f t="shared" si="7017"/>
        <v>Índice de Participación Ciudadana</v>
      </c>
      <c r="J6847" t="str">
        <f t="shared" si="7017"/>
        <v>01-01</v>
      </c>
      <c r="K6847" t="str">
        <f t="shared" si="7017"/>
        <v>Número de reuniones del COMUDE en el año de la medición.</v>
      </c>
      <c r="L6847" s="150">
        <f>+VLOOKUP($E6847,IPC_2018!$B$8:$T$347,3,0)</f>
        <v>8.3333333333333329E-2</v>
      </c>
      <c r="M6847" s="142" t="str">
        <f>+VLOOKUP($E6847,IPC_2018!$B$8:$T$347,4,0)</f>
        <v>Bajo</v>
      </c>
    </row>
    <row r="6848" spans="1:13" x14ac:dyDescent="0.3">
      <c r="A6848" s="139">
        <f t="shared" si="6997"/>
        <v>181</v>
      </c>
      <c r="B6848" s="148">
        <f t="shared" si="6999"/>
        <v>2</v>
      </c>
      <c r="D6848" s="149" t="str">
        <f>+VLOOKUP($A6848,mUNICIPIOS!$B$4:$F$343,2,0)</f>
        <v>San Marcos</v>
      </c>
      <c r="E6848" s="149">
        <f>+VLOOKUP($A6848,mUNICIPIOS!$B$4:$F$343,3,0)</f>
        <v>1215</v>
      </c>
      <c r="F6848" s="149" t="str">
        <f>+VLOOKUP($A6848,mUNICIPIOS!$B$4:$F$343,4,0)</f>
        <v>Malacatán</v>
      </c>
      <c r="G6848" s="139" t="str">
        <f t="shared" ref="G6848:K6848" si="7018">+G6810</f>
        <v>01</v>
      </c>
      <c r="H6848" t="str">
        <f t="shared" si="7018"/>
        <v>IPC</v>
      </c>
      <c r="I6848" t="str">
        <f t="shared" si="7018"/>
        <v>Índice de Participación Ciudadana</v>
      </c>
      <c r="J6848" t="str">
        <f t="shared" si="7018"/>
        <v>01-02</v>
      </c>
      <c r="K6848" t="str">
        <f t="shared" si="7018"/>
        <v>Participación de Alcaldes, Concejales y Síndicos determinados o designados en el COMUDE</v>
      </c>
      <c r="L6848" s="150">
        <f>+VLOOKUP($E6848,IPC_2018!$B$8:$T$347,6,0)</f>
        <v>0.5</v>
      </c>
      <c r="M6848" s="142" t="str">
        <f>+VLOOKUP($E6848,IPC_2018!$B$8:$T$347,7,0)</f>
        <v>Medio</v>
      </c>
    </row>
    <row r="6849" spans="1:13" x14ac:dyDescent="0.3">
      <c r="A6849" s="139">
        <f t="shared" si="6997"/>
        <v>181</v>
      </c>
      <c r="B6849" s="148">
        <f t="shared" si="6999"/>
        <v>3</v>
      </c>
      <c r="D6849" s="149" t="str">
        <f>+VLOOKUP($A6849,mUNICIPIOS!$B$4:$F$343,2,0)</f>
        <v>San Marcos</v>
      </c>
      <c r="E6849" s="149">
        <f>+VLOOKUP($A6849,mUNICIPIOS!$B$4:$F$343,3,0)</f>
        <v>1215</v>
      </c>
      <c r="F6849" s="149" t="str">
        <f>+VLOOKUP($A6849,mUNICIPIOS!$B$4:$F$343,4,0)</f>
        <v>Malacatán</v>
      </c>
      <c r="G6849" s="139" t="str">
        <f t="shared" ref="G6849:K6849" si="7019">+G6811</f>
        <v>01</v>
      </c>
      <c r="H6849" t="str">
        <f t="shared" si="7019"/>
        <v>IPC</v>
      </c>
      <c r="I6849" t="str">
        <f t="shared" si="7019"/>
        <v>Índice de Participación Ciudadana</v>
      </c>
      <c r="J6849" t="str">
        <f t="shared" si="7019"/>
        <v>01-03</v>
      </c>
      <c r="K6849" t="str">
        <f t="shared" si="7019"/>
        <v>Participación  de organizaciones de jóvenes, mujeres, pueblos mayas, xincas, garífunas, y otras organizaciones en el Comude</v>
      </c>
      <c r="L6849" s="150">
        <f>+VLOOKUP($E6849,IPC_2018!$B$8:$T$347,9,0)</f>
        <v>0</v>
      </c>
      <c r="M6849" s="142" t="str">
        <f>+VLOOKUP($E6849,IPC_2018!$B$8:$T$347,10,0)</f>
        <v>Bajo</v>
      </c>
    </row>
    <row r="6850" spans="1:13" x14ac:dyDescent="0.3">
      <c r="A6850" s="139">
        <f t="shared" si="6997"/>
        <v>181</v>
      </c>
      <c r="B6850" s="148">
        <f t="shared" si="6999"/>
        <v>4</v>
      </c>
      <c r="D6850" s="149" t="str">
        <f>+VLOOKUP($A6850,mUNICIPIOS!$B$4:$F$343,2,0)</f>
        <v>San Marcos</v>
      </c>
      <c r="E6850" s="149">
        <f>+VLOOKUP($A6850,mUNICIPIOS!$B$4:$F$343,3,0)</f>
        <v>1215</v>
      </c>
      <c r="F6850" s="149" t="str">
        <f>+VLOOKUP($A6850,mUNICIPIOS!$B$4:$F$343,4,0)</f>
        <v>Malacatán</v>
      </c>
      <c r="G6850" s="139" t="str">
        <f t="shared" ref="G6850:K6850" si="7020">+G6812</f>
        <v>01</v>
      </c>
      <c r="H6850" t="str">
        <f t="shared" si="7020"/>
        <v>IPC</v>
      </c>
      <c r="I6850" t="str">
        <f t="shared" si="7020"/>
        <v>Índice de Participación Ciudadana</v>
      </c>
      <c r="J6850" t="str">
        <f t="shared" si="7020"/>
        <v>01-04</v>
      </c>
      <c r="K6850" t="str">
        <f t="shared" si="7020"/>
        <v>Representatividad territorial del Comude.</v>
      </c>
      <c r="L6850" s="150">
        <f>+VLOOKUP($E6850,IPC_2018!$B$8:$T$347,12,0)</f>
        <v>0</v>
      </c>
      <c r="M6850" s="142" t="str">
        <f>+VLOOKUP($E6850,IPC_2018!$B$8:$T$347,13,0)</f>
        <v>Bajo</v>
      </c>
    </row>
    <row r="6851" spans="1:13" x14ac:dyDescent="0.3">
      <c r="A6851" s="139">
        <f t="shared" si="6997"/>
        <v>181</v>
      </c>
      <c r="B6851" s="148">
        <f t="shared" si="6999"/>
        <v>5</v>
      </c>
      <c r="D6851" s="149" t="str">
        <f>+VLOOKUP($A6851,mUNICIPIOS!$B$4:$F$343,2,0)</f>
        <v>San Marcos</v>
      </c>
      <c r="E6851" s="149">
        <f>+VLOOKUP($A6851,mUNICIPIOS!$B$4:$F$343,3,0)</f>
        <v>1215</v>
      </c>
      <c r="F6851" s="149" t="str">
        <f>+VLOOKUP($A6851,mUNICIPIOS!$B$4:$F$343,4,0)</f>
        <v>Malacatán</v>
      </c>
      <c r="G6851" s="139" t="str">
        <f t="shared" ref="G6851:K6851" si="7021">+G6813</f>
        <v>01</v>
      </c>
      <c r="H6851" t="str">
        <f t="shared" si="7021"/>
        <v>IPC</v>
      </c>
      <c r="I6851" t="str">
        <f t="shared" si="7021"/>
        <v>Índice de Participación Ciudadana</v>
      </c>
      <c r="J6851" t="str">
        <f t="shared" si="7021"/>
        <v>01-05</v>
      </c>
      <c r="K6851" t="str">
        <f t="shared" si="7021"/>
        <v>Funcionamiento del Comude</v>
      </c>
      <c r="L6851" s="150">
        <f>+VLOOKUP($E6851,IPC_2018!$B$8:$T$347,15,0)</f>
        <v>0.15901060076290127</v>
      </c>
      <c r="M6851" s="142" t="str">
        <f>+VLOOKUP($E6851,IPC_2018!$B$8:$T$347,16,0)</f>
        <v>Bajo</v>
      </c>
    </row>
    <row r="6852" spans="1:13" x14ac:dyDescent="0.3">
      <c r="A6852" s="139">
        <f t="shared" si="6997"/>
        <v>181</v>
      </c>
      <c r="B6852" s="148">
        <f t="shared" si="6999"/>
        <v>6</v>
      </c>
      <c r="D6852" s="149" t="str">
        <f>+VLOOKUP($A6852,mUNICIPIOS!$B$4:$F$343,2,0)</f>
        <v>San Marcos</v>
      </c>
      <c r="E6852" s="149">
        <f>+VLOOKUP($A6852,mUNICIPIOS!$B$4:$F$343,3,0)</f>
        <v>1215</v>
      </c>
      <c r="F6852" s="149" t="str">
        <f>+VLOOKUP($A6852,mUNICIPIOS!$B$4:$F$343,4,0)</f>
        <v>Malacatán</v>
      </c>
      <c r="G6852" s="139" t="str">
        <f t="shared" ref="G6852:K6852" si="7022">+G6814</f>
        <v>01</v>
      </c>
      <c r="H6852" t="str">
        <f t="shared" si="7022"/>
        <v>IPC</v>
      </c>
      <c r="I6852" t="str">
        <f t="shared" si="7022"/>
        <v>Índice de Participación Ciudadana</v>
      </c>
      <c r="J6852" t="str">
        <f t="shared" si="7022"/>
        <v>INDICE</v>
      </c>
      <c r="K6852">
        <f t="shared" si="7022"/>
        <v>0</v>
      </c>
      <c r="L6852" s="150">
        <f>+VLOOKUP($E6852,IPC_2018!$B$8:$T$347,18,0)</f>
        <v>0.12176825678110186</v>
      </c>
      <c r="M6852" s="142" t="str">
        <f>+VLOOKUP($E6852,IPC_2018!$B$8:$T$347,19,0)</f>
        <v>Bajo</v>
      </c>
    </row>
    <row r="6853" spans="1:13" x14ac:dyDescent="0.3">
      <c r="A6853" s="139">
        <f t="shared" si="6997"/>
        <v>181</v>
      </c>
      <c r="B6853" s="148">
        <f t="shared" si="6999"/>
        <v>7</v>
      </c>
      <c r="D6853" s="149" t="str">
        <f>+VLOOKUP($A6853,mUNICIPIOS!$B$4:$F$343,2,0)</f>
        <v>San Marcos</v>
      </c>
      <c r="E6853" s="149">
        <f>+VLOOKUP($A6853,mUNICIPIOS!$B$4:$F$343,3,0)</f>
        <v>1215</v>
      </c>
      <c r="F6853" s="149" t="str">
        <f>+VLOOKUP($A6853,mUNICIPIOS!$B$4:$F$343,4,0)</f>
        <v>Malacatán</v>
      </c>
      <c r="G6853" s="139" t="str">
        <f t="shared" ref="G6853:K6853" si="7023">+G6815</f>
        <v>02</v>
      </c>
      <c r="H6853" t="str">
        <f t="shared" si="7023"/>
        <v>IIC</v>
      </c>
      <c r="I6853" t="str">
        <f t="shared" si="7023"/>
        <v>Índice de Información a la Ciudadanía</v>
      </c>
      <c r="J6853" t="str">
        <f t="shared" si="7023"/>
        <v>02-01</v>
      </c>
      <c r="K6853" t="str">
        <f t="shared" si="7023"/>
        <v>Rendición de cuentas cuatrimestral y anual al Comude enfocadas en resultados.</v>
      </c>
      <c r="L6853" s="150">
        <f>+VLOOKUP($E6853,IIC_2018!$B$8:$Q$347,3,0)</f>
        <v>0.4</v>
      </c>
      <c r="M6853" s="142" t="str">
        <f>+VLOOKUP($E6853,IIC_2018!$B$8:$Q$347,4,0)</f>
        <v>Medio bajo</v>
      </c>
    </row>
    <row r="6854" spans="1:13" x14ac:dyDescent="0.3">
      <c r="A6854" s="139">
        <f t="shared" si="6997"/>
        <v>181</v>
      </c>
      <c r="B6854" s="148">
        <f t="shared" si="6999"/>
        <v>8</v>
      </c>
      <c r="D6854" s="149" t="str">
        <f>+VLOOKUP($A6854,mUNICIPIOS!$B$4:$F$343,2,0)</f>
        <v>San Marcos</v>
      </c>
      <c r="E6854" s="149">
        <f>+VLOOKUP($A6854,mUNICIPIOS!$B$4:$F$343,3,0)</f>
        <v>1215</v>
      </c>
      <c r="F6854" s="149" t="str">
        <f>+VLOOKUP($A6854,mUNICIPIOS!$B$4:$F$343,4,0)</f>
        <v>Malacatán</v>
      </c>
      <c r="G6854" s="139" t="str">
        <f t="shared" ref="G6854:K6854" si="7024">+G6816</f>
        <v>02</v>
      </c>
      <c r="H6854" t="str">
        <f t="shared" si="7024"/>
        <v>IIC</v>
      </c>
      <c r="I6854" t="str">
        <f t="shared" si="7024"/>
        <v>Índice de Información a la Ciudadanía</v>
      </c>
      <c r="J6854" t="str">
        <f t="shared" si="7024"/>
        <v>02-02</v>
      </c>
      <c r="K6854" t="str">
        <f t="shared" si="7024"/>
        <v>Información presupuestaria y otra información brindada a la ciudadanía disponible en medios locales de comunicación.</v>
      </c>
      <c r="L6854" s="150">
        <f>+VLOOKUP($E6854,IIC_2018!$B$8:$Q$347,6,0)</f>
        <v>1</v>
      </c>
      <c r="M6854" s="142" t="str">
        <f>+VLOOKUP($E6854,IIC_2018!$B$8:$Q$347,7,0)</f>
        <v>Alto</v>
      </c>
    </row>
    <row r="6855" spans="1:13" x14ac:dyDescent="0.3">
      <c r="A6855" s="139">
        <f t="shared" si="6997"/>
        <v>181</v>
      </c>
      <c r="B6855" s="148">
        <f t="shared" si="6999"/>
        <v>9</v>
      </c>
      <c r="D6855" s="149" t="str">
        <f>+VLOOKUP($A6855,mUNICIPIOS!$B$4:$F$343,2,0)</f>
        <v>San Marcos</v>
      </c>
      <c r="E6855" s="149">
        <f>+VLOOKUP($A6855,mUNICIPIOS!$B$4:$F$343,3,0)</f>
        <v>1215</v>
      </c>
      <c r="F6855" s="149" t="str">
        <f>+VLOOKUP($A6855,mUNICIPIOS!$B$4:$F$343,4,0)</f>
        <v>Malacatán</v>
      </c>
      <c r="G6855" s="139" t="str">
        <f t="shared" ref="G6855:K6855" si="7025">+G6817</f>
        <v>02</v>
      </c>
      <c r="H6855" t="str">
        <f t="shared" si="7025"/>
        <v>IIC</v>
      </c>
      <c r="I6855" t="str">
        <f t="shared" si="7025"/>
        <v>Índice de Información a la Ciudadanía</v>
      </c>
      <c r="J6855" t="str">
        <f t="shared" si="7025"/>
        <v>02-03</v>
      </c>
      <c r="K6855" t="str">
        <f t="shared" si="7025"/>
        <v>Información pública de oficio actualizada y disponible de acuerdo a la LAIP y uso de internet.</v>
      </c>
      <c r="L6855" s="150">
        <f>+VLOOKUP($E6855,IIC_2018!$B$8:$Q$347,9,0)</f>
        <v>0.99999999999999989</v>
      </c>
      <c r="M6855" s="142" t="str">
        <f>+VLOOKUP($E6855,IIC_2018!$B$8:$Q$347,10,0)</f>
        <v>Alto</v>
      </c>
    </row>
    <row r="6856" spans="1:13" x14ac:dyDescent="0.3">
      <c r="A6856" s="139">
        <f t="shared" si="6997"/>
        <v>181</v>
      </c>
      <c r="B6856" s="148">
        <f t="shared" si="6999"/>
        <v>10</v>
      </c>
      <c r="D6856" s="149" t="str">
        <f>+VLOOKUP($A6856,mUNICIPIOS!$B$4:$F$343,2,0)</f>
        <v>San Marcos</v>
      </c>
      <c r="E6856" s="149">
        <f>+VLOOKUP($A6856,mUNICIPIOS!$B$4:$F$343,3,0)</f>
        <v>1215</v>
      </c>
      <c r="F6856" s="149" t="str">
        <f>+VLOOKUP($A6856,mUNICIPIOS!$B$4:$F$343,4,0)</f>
        <v>Malacatán</v>
      </c>
      <c r="G6856" s="139" t="str">
        <f t="shared" ref="G6856:K6856" si="7026">+G6818</f>
        <v>02</v>
      </c>
      <c r="H6856" t="str">
        <f t="shared" si="7026"/>
        <v>IIC</v>
      </c>
      <c r="I6856" t="str">
        <f t="shared" si="7026"/>
        <v>Índice de Información a la Ciudadanía</v>
      </c>
      <c r="J6856" t="str">
        <f t="shared" si="7026"/>
        <v>02-04</v>
      </c>
      <c r="K6856" t="str">
        <f t="shared" si="7026"/>
        <v>Relación del monto contratado por medio de Guate compras con el total del presupuesto de egresos vigente.</v>
      </c>
      <c r="L6856" s="150">
        <f>+VLOOKUP($E6856,IIC_2018!$B$8:$Q$347,12,0)</f>
        <v>0.25009199472872934</v>
      </c>
      <c r="M6856" s="142" t="str">
        <f>+VLOOKUP($E6856,IIC_2018!$B$8:$Q$347,13,0)</f>
        <v>Medio bajo</v>
      </c>
    </row>
    <row r="6857" spans="1:13" x14ac:dyDescent="0.3">
      <c r="A6857" s="139">
        <f t="shared" si="6997"/>
        <v>181</v>
      </c>
      <c r="B6857" s="148">
        <f t="shared" si="6999"/>
        <v>11</v>
      </c>
      <c r="D6857" s="149" t="str">
        <f>+VLOOKUP($A6857,mUNICIPIOS!$B$4:$F$343,2,0)</f>
        <v>San Marcos</v>
      </c>
      <c r="E6857" s="149">
        <f>+VLOOKUP($A6857,mUNICIPIOS!$B$4:$F$343,3,0)</f>
        <v>1215</v>
      </c>
      <c r="F6857" s="149" t="str">
        <f>+VLOOKUP($A6857,mUNICIPIOS!$B$4:$F$343,4,0)</f>
        <v>Malacatán</v>
      </c>
      <c r="G6857" s="139" t="str">
        <f t="shared" ref="G6857:K6857" si="7027">+G6819</f>
        <v>02</v>
      </c>
      <c r="H6857" t="str">
        <f t="shared" si="7027"/>
        <v>IIC</v>
      </c>
      <c r="I6857" t="str">
        <f t="shared" si="7027"/>
        <v>Índice de Información a la Ciudadanía</v>
      </c>
      <c r="J6857" t="str">
        <f t="shared" si="7027"/>
        <v>INDICE</v>
      </c>
      <c r="K6857">
        <f t="shared" si="7027"/>
        <v>0</v>
      </c>
      <c r="L6857" s="150">
        <f>+VLOOKUP($E6857,IIC_2018!$B$8:$Q$347,15,0)</f>
        <v>0.66252299868218234</v>
      </c>
      <c r="M6857" s="142" t="str">
        <f>+VLOOKUP($E6857,IIC_2018!$B$8:$Q$347,16,0)</f>
        <v>Medio alto</v>
      </c>
    </row>
    <row r="6858" spans="1:13" x14ac:dyDescent="0.3">
      <c r="A6858" s="139">
        <f t="shared" si="6997"/>
        <v>181</v>
      </c>
      <c r="B6858" s="148">
        <f t="shared" si="6999"/>
        <v>12</v>
      </c>
      <c r="D6858" s="149" t="str">
        <f>+VLOOKUP($A6858,mUNICIPIOS!$B$4:$F$343,2,0)</f>
        <v>San Marcos</v>
      </c>
      <c r="E6858" s="149">
        <f>+VLOOKUP($A6858,mUNICIPIOS!$B$4:$F$343,3,0)</f>
        <v>1215</v>
      </c>
      <c r="F6858" s="149" t="str">
        <f>+VLOOKUP($A6858,mUNICIPIOS!$B$4:$F$343,4,0)</f>
        <v>Malacatán</v>
      </c>
      <c r="G6858" s="139" t="str">
        <f t="shared" ref="G6858:K6858" si="7028">+G6820</f>
        <v>03</v>
      </c>
      <c r="H6858" t="str">
        <f t="shared" si="7028"/>
        <v>ISP</v>
      </c>
      <c r="I6858" t="str">
        <f t="shared" si="7028"/>
        <v>Índice de Servicios Públicos</v>
      </c>
      <c r="J6858" t="str">
        <f t="shared" si="7028"/>
        <v>03-01</v>
      </c>
      <c r="K6858" t="str">
        <f t="shared" si="7028"/>
        <v>Cobertura del servicio público de agua</v>
      </c>
      <c r="L6858" s="150">
        <f>+VLOOKUP($E6858,ISP_2018!$B$8:$T$347,3,0)</f>
        <v>0</v>
      </c>
      <c r="M6858" s="142" t="str">
        <f>+VLOOKUP($E6858,ISP_2018!$B$8:$T$347,4,0)</f>
        <v>Bajo</v>
      </c>
    </row>
    <row r="6859" spans="1:13" x14ac:dyDescent="0.3">
      <c r="A6859" s="139">
        <f t="shared" si="6997"/>
        <v>181</v>
      </c>
      <c r="B6859" s="148">
        <f t="shared" si="6999"/>
        <v>13</v>
      </c>
      <c r="D6859" s="149" t="str">
        <f>+VLOOKUP($A6859,mUNICIPIOS!$B$4:$F$343,2,0)</f>
        <v>San Marcos</v>
      </c>
      <c r="E6859" s="149">
        <f>+VLOOKUP($A6859,mUNICIPIOS!$B$4:$F$343,3,0)</f>
        <v>1215</v>
      </c>
      <c r="F6859" s="149" t="str">
        <f>+VLOOKUP($A6859,mUNICIPIOS!$B$4:$F$343,4,0)</f>
        <v>Malacatán</v>
      </c>
      <c r="G6859" s="139" t="str">
        <f t="shared" ref="G6859:K6859" si="7029">+G6821</f>
        <v>03</v>
      </c>
      <c r="H6859" t="str">
        <f t="shared" si="7029"/>
        <v>ISP</v>
      </c>
      <c r="I6859" t="str">
        <f t="shared" si="7029"/>
        <v>Índice de Servicios Públicos</v>
      </c>
      <c r="J6859" t="str">
        <f t="shared" si="7029"/>
        <v>03-02</v>
      </c>
      <c r="K6859" t="str">
        <f t="shared" si="7029"/>
        <v>Control de la calidad del servicio público de agua</v>
      </c>
      <c r="L6859" s="150">
        <f>+VLOOKUP($E6859,ISP_2018!$B$8:$T$347,6,0)</f>
        <v>0</v>
      </c>
      <c r="M6859" s="142" t="str">
        <f>+VLOOKUP($E6859,ISP_2018!$B$8:$T$347,7,0)</f>
        <v>Bajo</v>
      </c>
    </row>
    <row r="6860" spans="1:13" x14ac:dyDescent="0.3">
      <c r="A6860" s="139">
        <f t="shared" si="6997"/>
        <v>181</v>
      </c>
      <c r="B6860" s="148">
        <f t="shared" si="6999"/>
        <v>14</v>
      </c>
      <c r="D6860" s="149" t="str">
        <f>+VLOOKUP($A6860,mUNICIPIOS!$B$4:$F$343,2,0)</f>
        <v>San Marcos</v>
      </c>
      <c r="E6860" s="149">
        <f>+VLOOKUP($A6860,mUNICIPIOS!$B$4:$F$343,3,0)</f>
        <v>1215</v>
      </c>
      <c r="F6860" s="149" t="str">
        <f>+VLOOKUP($A6860,mUNICIPIOS!$B$4:$F$343,4,0)</f>
        <v>Malacatán</v>
      </c>
      <c r="G6860" s="139" t="str">
        <f t="shared" ref="G6860:K6860" si="7030">+G6822</f>
        <v>03</v>
      </c>
      <c r="H6860" t="str">
        <f t="shared" si="7030"/>
        <v>ISP</v>
      </c>
      <c r="I6860" t="str">
        <f t="shared" si="7030"/>
        <v>Índice de Servicios Públicos</v>
      </c>
      <c r="J6860" t="str">
        <f t="shared" si="7030"/>
        <v>03-03</v>
      </c>
      <c r="K6860" t="str">
        <f t="shared" si="7030"/>
        <v>Disposición  y tratamiento  de aguas residuales</v>
      </c>
      <c r="L6860" s="150">
        <f>+VLOOKUP($E6860,ISP_2018!$B$8:$T$347,9,0)</f>
        <v>0.63747814004263004</v>
      </c>
      <c r="M6860" s="142" t="str">
        <f>+VLOOKUP($E6860,ISP_2018!$B$8:$T$347,10,0)</f>
        <v>Medio alto</v>
      </c>
    </row>
    <row r="6861" spans="1:13" x14ac:dyDescent="0.3">
      <c r="A6861" s="139">
        <f t="shared" si="6997"/>
        <v>181</v>
      </c>
      <c r="B6861" s="148">
        <f t="shared" si="6999"/>
        <v>15</v>
      </c>
      <c r="D6861" s="149" t="str">
        <f>+VLOOKUP($A6861,mUNICIPIOS!$B$4:$F$343,2,0)</f>
        <v>San Marcos</v>
      </c>
      <c r="E6861" s="149">
        <f>+VLOOKUP($A6861,mUNICIPIOS!$B$4:$F$343,3,0)</f>
        <v>1215</v>
      </c>
      <c r="F6861" s="149" t="str">
        <f>+VLOOKUP($A6861,mUNICIPIOS!$B$4:$F$343,4,0)</f>
        <v>Malacatán</v>
      </c>
      <c r="G6861" s="139" t="str">
        <f t="shared" ref="G6861:K6861" si="7031">+G6823</f>
        <v>03</v>
      </c>
      <c r="H6861" t="str">
        <f t="shared" si="7031"/>
        <v>ISP</v>
      </c>
      <c r="I6861" t="str">
        <f t="shared" si="7031"/>
        <v>Índice de Servicios Públicos</v>
      </c>
      <c r="J6861" t="str">
        <f t="shared" si="7031"/>
        <v>03-04</v>
      </c>
      <c r="K6861" t="str">
        <f t="shared" si="7031"/>
        <v>Gestión y manejo de los residuos y desechos sólidos</v>
      </c>
      <c r="L6861" s="150">
        <f>+VLOOKUP($E6861,ISP_2018!$B$8:$T$347,12,0)</f>
        <v>6.4431234447969304E-2</v>
      </c>
      <c r="M6861" s="142" t="str">
        <f>+VLOOKUP($E6861,ISP_2018!$B$8:$T$347,13,0)</f>
        <v>Bajo</v>
      </c>
    </row>
    <row r="6862" spans="1:13" x14ac:dyDescent="0.3">
      <c r="A6862" s="139">
        <f t="shared" si="6997"/>
        <v>181</v>
      </c>
      <c r="B6862" s="148">
        <f t="shared" si="6999"/>
        <v>16</v>
      </c>
      <c r="D6862" s="149" t="str">
        <f>+VLOOKUP($A6862,mUNICIPIOS!$B$4:$F$343,2,0)</f>
        <v>San Marcos</v>
      </c>
      <c r="E6862" s="149">
        <f>+VLOOKUP($A6862,mUNICIPIOS!$B$4:$F$343,3,0)</f>
        <v>1215</v>
      </c>
      <c r="F6862" s="149" t="str">
        <f>+VLOOKUP($A6862,mUNICIPIOS!$B$4:$F$343,4,0)</f>
        <v>Malacatán</v>
      </c>
      <c r="G6862" s="139" t="str">
        <f t="shared" ref="G6862:K6862" si="7032">+G6824</f>
        <v>03</v>
      </c>
      <c r="H6862" t="str">
        <f t="shared" si="7032"/>
        <v>ISP</v>
      </c>
      <c r="I6862" t="str">
        <f t="shared" si="7032"/>
        <v>Índice de Servicios Públicos</v>
      </c>
      <c r="J6862" t="str">
        <f t="shared" si="7032"/>
        <v>03-05</v>
      </c>
      <c r="K6862" t="str">
        <f t="shared" si="7032"/>
        <v>Gestión de servicios públicos municipales</v>
      </c>
      <c r="L6862" s="150">
        <f>+VLOOKUP($E6862,ISP_2018!$B$8:$T$347,15,0)</f>
        <v>0.81720430107526887</v>
      </c>
      <c r="M6862" s="142" t="str">
        <f>+VLOOKUP($E6862,ISP_2018!$B$8:$T$347,16,0)</f>
        <v>Alto</v>
      </c>
    </row>
    <row r="6863" spans="1:13" x14ac:dyDescent="0.3">
      <c r="A6863" s="139">
        <f t="shared" si="6997"/>
        <v>181</v>
      </c>
      <c r="B6863" s="148">
        <f t="shared" si="6999"/>
        <v>17</v>
      </c>
      <c r="D6863" s="149" t="str">
        <f>+VLOOKUP($A6863,mUNICIPIOS!$B$4:$F$343,2,0)</f>
        <v>San Marcos</v>
      </c>
      <c r="E6863" s="149">
        <f>+VLOOKUP($A6863,mUNICIPIOS!$B$4:$F$343,3,0)</f>
        <v>1215</v>
      </c>
      <c r="F6863" s="149" t="str">
        <f>+VLOOKUP($A6863,mUNICIPIOS!$B$4:$F$343,4,0)</f>
        <v>Malacatán</v>
      </c>
      <c r="G6863" s="139" t="str">
        <f t="shared" ref="G6863:K6863" si="7033">+G6825</f>
        <v>03</v>
      </c>
      <c r="H6863" t="str">
        <f t="shared" si="7033"/>
        <v>ISP</v>
      </c>
      <c r="I6863" t="str">
        <f t="shared" si="7033"/>
        <v>Índice de Servicios Públicos</v>
      </c>
      <c r="J6863" t="str">
        <f t="shared" si="7033"/>
        <v>INDICE</v>
      </c>
      <c r="K6863">
        <f t="shared" si="7033"/>
        <v>0</v>
      </c>
      <c r="L6863" s="150">
        <f>+VLOOKUP($E6863,ISP_2018!$B$8:$T$347,18,0)</f>
        <v>0.30382273511317365</v>
      </c>
      <c r="M6863" s="142" t="str">
        <f>+VLOOKUP($E6863,ISP_2018!$B$8:$T$347,19,0)</f>
        <v>Medio bajo</v>
      </c>
    </row>
    <row r="6864" spans="1:13" x14ac:dyDescent="0.3">
      <c r="A6864" s="139">
        <f t="shared" si="6997"/>
        <v>181</v>
      </c>
      <c r="B6864" s="148">
        <f t="shared" si="6999"/>
        <v>18</v>
      </c>
      <c r="D6864" s="149" t="str">
        <f>+VLOOKUP($A6864,mUNICIPIOS!$B$4:$F$343,2,0)</f>
        <v>San Marcos</v>
      </c>
      <c r="E6864" s="149">
        <f>+VLOOKUP($A6864,mUNICIPIOS!$B$4:$F$343,3,0)</f>
        <v>1215</v>
      </c>
      <c r="F6864" s="149" t="str">
        <f>+VLOOKUP($A6864,mUNICIPIOS!$B$4:$F$343,4,0)</f>
        <v>Malacatán</v>
      </c>
      <c r="G6864" s="139" t="str">
        <f t="shared" ref="G6864:K6864" si="7034">+G6826</f>
        <v>04</v>
      </c>
      <c r="H6864" t="str">
        <f t="shared" si="7034"/>
        <v>IGA</v>
      </c>
      <c r="I6864" t="str">
        <f t="shared" si="7034"/>
        <v>Índice de Gestión Administrativa</v>
      </c>
      <c r="J6864" t="str">
        <f t="shared" si="7034"/>
        <v>04-01</v>
      </c>
      <c r="K6864" t="str">
        <f t="shared" si="7034"/>
        <v>Existencia de elementos de atención municipal orientada al vecino</v>
      </c>
      <c r="L6864" s="150">
        <f>+VLOOKUP($E6864,IGA_2018!$B$8:$N$347,3,0)</f>
        <v>1</v>
      </c>
      <c r="M6864" s="142" t="str">
        <f>+VLOOKUP($E6864,IGA_2018!$B$8:$N$347,4,0)</f>
        <v>Alto</v>
      </c>
    </row>
    <row r="6865" spans="1:13" x14ac:dyDescent="0.3">
      <c r="A6865" s="139">
        <f t="shared" si="6997"/>
        <v>181</v>
      </c>
      <c r="B6865" s="148">
        <f t="shared" si="6999"/>
        <v>19</v>
      </c>
      <c r="D6865" s="149" t="str">
        <f>+VLOOKUP($A6865,mUNICIPIOS!$B$4:$F$343,2,0)</f>
        <v>San Marcos</v>
      </c>
      <c r="E6865" s="149">
        <f>+VLOOKUP($A6865,mUNICIPIOS!$B$4:$F$343,3,0)</f>
        <v>1215</v>
      </c>
      <c r="F6865" s="149" t="str">
        <f>+VLOOKUP($A6865,mUNICIPIOS!$B$4:$F$343,4,0)</f>
        <v>Malacatán</v>
      </c>
      <c r="G6865" s="139" t="str">
        <f t="shared" ref="G6865:K6865" si="7035">+G6827</f>
        <v>04</v>
      </c>
      <c r="H6865" t="str">
        <f t="shared" si="7035"/>
        <v>IGA</v>
      </c>
      <c r="I6865" t="str">
        <f t="shared" si="7035"/>
        <v>Índice de Gestión Administrativa</v>
      </c>
      <c r="J6865" t="str">
        <f t="shared" si="7035"/>
        <v>04-02</v>
      </c>
      <c r="K6865" t="str">
        <f t="shared" si="7035"/>
        <v>Gestión del recurso humano.</v>
      </c>
      <c r="L6865" s="150">
        <f>+VLOOKUP($E6865,IGA_2018!$B$8:$N$347,6,0)</f>
        <v>0</v>
      </c>
      <c r="M6865" s="142" t="str">
        <f>+VLOOKUP($E6865,IGA_2018!$B$8:$N$347,7,0)</f>
        <v>Bajo</v>
      </c>
    </row>
    <row r="6866" spans="1:13" x14ac:dyDescent="0.3">
      <c r="A6866" s="139">
        <f t="shared" si="6997"/>
        <v>181</v>
      </c>
      <c r="B6866" s="148">
        <f t="shared" si="6999"/>
        <v>20</v>
      </c>
      <c r="D6866" s="149" t="str">
        <f>+VLOOKUP($A6866,mUNICIPIOS!$B$4:$F$343,2,0)</f>
        <v>San Marcos</v>
      </c>
      <c r="E6866" s="149">
        <f>+VLOOKUP($A6866,mUNICIPIOS!$B$4:$F$343,3,0)</f>
        <v>1215</v>
      </c>
      <c r="F6866" s="149" t="str">
        <f>+VLOOKUP($A6866,mUNICIPIOS!$B$4:$F$343,4,0)</f>
        <v>Malacatán</v>
      </c>
      <c r="G6866" s="139" t="str">
        <f t="shared" ref="G6866:K6866" si="7036">+G6828</f>
        <v>04</v>
      </c>
      <c r="H6866" t="str">
        <f t="shared" si="7036"/>
        <v>IGA</v>
      </c>
      <c r="I6866" t="str">
        <f t="shared" si="7036"/>
        <v>Índice de Gestión Administrativa</v>
      </c>
      <c r="J6866" t="str">
        <f t="shared" si="7036"/>
        <v>04-03</v>
      </c>
      <c r="K6866" t="str">
        <f t="shared" si="7036"/>
        <v>Existencia de oficinas municipales con instrumentos de gestión.</v>
      </c>
      <c r="L6866" s="150">
        <f>+VLOOKUP($E6866,IGA_2018!$B$8:$N$347,9,0)</f>
        <v>0.84285714285714297</v>
      </c>
      <c r="M6866" s="142" t="str">
        <f>+VLOOKUP($E6866,IGA_2018!$B$8:$N$347,10,0)</f>
        <v>Alto</v>
      </c>
    </row>
    <row r="6867" spans="1:13" x14ac:dyDescent="0.3">
      <c r="A6867" s="139">
        <f t="shared" si="6997"/>
        <v>181</v>
      </c>
      <c r="B6867" s="148">
        <f t="shared" si="6999"/>
        <v>21</v>
      </c>
      <c r="D6867" s="149" t="str">
        <f>+VLOOKUP($A6867,mUNICIPIOS!$B$4:$F$343,2,0)</f>
        <v>San Marcos</v>
      </c>
      <c r="E6867" s="149">
        <f>+VLOOKUP($A6867,mUNICIPIOS!$B$4:$F$343,3,0)</f>
        <v>1215</v>
      </c>
      <c r="F6867" s="149" t="str">
        <f>+VLOOKUP($A6867,mUNICIPIOS!$B$4:$F$343,4,0)</f>
        <v>Malacatán</v>
      </c>
      <c r="G6867" s="139" t="str">
        <f t="shared" ref="G6867:K6867" si="7037">+G6829</f>
        <v>04</v>
      </c>
      <c r="H6867" t="str">
        <f t="shared" si="7037"/>
        <v>IGA</v>
      </c>
      <c r="I6867" t="str">
        <f t="shared" si="7037"/>
        <v>Índice de Gestión Administrativa</v>
      </c>
      <c r="J6867" t="str">
        <f t="shared" si="7037"/>
        <v>INDICE</v>
      </c>
      <c r="K6867">
        <f t="shared" si="7037"/>
        <v>0</v>
      </c>
      <c r="L6867" s="150">
        <f>+VLOOKUP($E6867,IGA_2018!$B$8:$N$347,12,0)</f>
        <v>0.59499999999999997</v>
      </c>
      <c r="M6867" s="142" t="str">
        <f>+VLOOKUP($E6867,IGA_2018!$B$8:$N$347,13,0)</f>
        <v>Medio</v>
      </c>
    </row>
    <row r="6868" spans="1:13" x14ac:dyDescent="0.3">
      <c r="A6868" s="139">
        <f t="shared" si="6997"/>
        <v>181</v>
      </c>
      <c r="B6868" s="148">
        <f t="shared" si="6999"/>
        <v>22</v>
      </c>
      <c r="D6868" s="149" t="str">
        <f>+VLOOKUP($A6868,mUNICIPIOS!$B$4:$F$343,2,0)</f>
        <v>San Marcos</v>
      </c>
      <c r="E6868" s="149">
        <f>+VLOOKUP($A6868,mUNICIPIOS!$B$4:$F$343,3,0)</f>
        <v>1215</v>
      </c>
      <c r="F6868" s="149" t="str">
        <f>+VLOOKUP($A6868,mUNICIPIOS!$B$4:$F$343,4,0)</f>
        <v>Malacatán</v>
      </c>
      <c r="G6868" s="139" t="str">
        <f t="shared" ref="G6868:K6868" si="7038">+G6830</f>
        <v>05</v>
      </c>
      <c r="H6868" t="str">
        <f t="shared" si="7038"/>
        <v>IGF</v>
      </c>
      <c r="I6868" t="str">
        <f t="shared" si="7038"/>
        <v>Índice de Gestión Financiera</v>
      </c>
      <c r="J6868" t="str">
        <f t="shared" si="7038"/>
        <v>05-01</v>
      </c>
      <c r="K6868" t="str">
        <f t="shared" si="7038"/>
        <v>Autonomía financiera municipal</v>
      </c>
      <c r="L6868" s="150">
        <f>+VLOOKUP($E6868,IGF_2018!$B$8:$Z$347,3,0)</f>
        <v>0.21658237702756916</v>
      </c>
      <c r="M6868" s="142" t="str">
        <f>+VLOOKUP($E6868,IGF_2018!$B$8:$Z$347,4,0)</f>
        <v>Medio bajo</v>
      </c>
    </row>
    <row r="6869" spans="1:13" x14ac:dyDescent="0.3">
      <c r="A6869" s="139">
        <f t="shared" si="6997"/>
        <v>181</v>
      </c>
      <c r="B6869" s="148">
        <f t="shared" si="6999"/>
        <v>23</v>
      </c>
      <c r="D6869" s="149" t="str">
        <f>+VLOOKUP($A6869,mUNICIPIOS!$B$4:$F$343,2,0)</f>
        <v>San Marcos</v>
      </c>
      <c r="E6869" s="149">
        <f>+VLOOKUP($A6869,mUNICIPIOS!$B$4:$F$343,3,0)</f>
        <v>1215</v>
      </c>
      <c r="F6869" s="149" t="str">
        <f>+VLOOKUP($A6869,mUNICIPIOS!$B$4:$F$343,4,0)</f>
        <v>Malacatán</v>
      </c>
      <c r="G6869" s="139" t="str">
        <f t="shared" ref="G6869:K6869" si="7039">+G6831</f>
        <v>05</v>
      </c>
      <c r="H6869" t="str">
        <f t="shared" si="7039"/>
        <v>IGF</v>
      </c>
      <c r="I6869" t="str">
        <f t="shared" si="7039"/>
        <v>Índice de Gestión Financiera</v>
      </c>
      <c r="J6869" t="str">
        <f t="shared" si="7039"/>
        <v>05-02</v>
      </c>
      <c r="K6869" t="str">
        <f t="shared" si="7039"/>
        <v xml:space="preserve">Ingresos propios por habitante -sin regalías- </v>
      </c>
      <c r="L6869" s="150">
        <f>+VLOOKUP($E6869,IGF_2018!$B$8:$Z$347,6,0)</f>
        <v>4.1682352827738134E-2</v>
      </c>
      <c r="M6869" s="142" t="str">
        <f>+VLOOKUP($E6869,IGF_2018!$B$8:$Z$347,7,0)</f>
        <v>Bajo</v>
      </c>
    </row>
    <row r="6870" spans="1:13" x14ac:dyDescent="0.3">
      <c r="A6870" s="139">
        <f t="shared" si="6997"/>
        <v>181</v>
      </c>
      <c r="B6870" s="148">
        <f t="shared" si="6999"/>
        <v>24</v>
      </c>
      <c r="D6870" s="149" t="str">
        <f>+VLOOKUP($A6870,mUNICIPIOS!$B$4:$F$343,2,0)</f>
        <v>San Marcos</v>
      </c>
      <c r="E6870" s="149">
        <f>+VLOOKUP($A6870,mUNICIPIOS!$B$4:$F$343,3,0)</f>
        <v>1215</v>
      </c>
      <c r="F6870" s="149" t="str">
        <f>+VLOOKUP($A6870,mUNICIPIOS!$B$4:$F$343,4,0)</f>
        <v>Malacatán</v>
      </c>
      <c r="G6870" s="139" t="str">
        <f t="shared" ref="G6870:K6870" si="7040">+G6832</f>
        <v>05</v>
      </c>
      <c r="H6870" t="str">
        <f t="shared" si="7040"/>
        <v>IGF</v>
      </c>
      <c r="I6870" t="str">
        <f t="shared" si="7040"/>
        <v>Índice de Gestión Financiera</v>
      </c>
      <c r="J6870" t="str">
        <f t="shared" si="7040"/>
        <v>05-03</v>
      </c>
      <c r="K6870" t="str">
        <f t="shared" si="7040"/>
        <v>Ingresos del IUSI en relación a los ingresos propios -sin regalías-</v>
      </c>
      <c r="L6870" s="150">
        <f>+VLOOKUP($E6870,IGF_2018!$B$8:$Z$347,9,0)</f>
        <v>2.834933524803299E-2</v>
      </c>
      <c r="M6870" s="142" t="str">
        <f>+VLOOKUP($E6870,IGF_2018!$B$8:$Z$347,10,0)</f>
        <v>Bajo</v>
      </c>
    </row>
    <row r="6871" spans="1:13" x14ac:dyDescent="0.3">
      <c r="A6871" s="139">
        <f t="shared" si="6997"/>
        <v>181</v>
      </c>
      <c r="B6871" s="148">
        <f t="shared" si="6999"/>
        <v>25</v>
      </c>
      <c r="D6871" s="149" t="str">
        <f>+VLOOKUP($A6871,mUNICIPIOS!$B$4:$F$343,2,0)</f>
        <v>San Marcos</v>
      </c>
      <c r="E6871" s="149">
        <f>+VLOOKUP($A6871,mUNICIPIOS!$B$4:$F$343,3,0)</f>
        <v>1215</v>
      </c>
      <c r="F6871" s="149" t="str">
        <f>+VLOOKUP($A6871,mUNICIPIOS!$B$4:$F$343,4,0)</f>
        <v>Malacatán</v>
      </c>
      <c r="G6871" s="139" t="str">
        <f t="shared" ref="G6871:K6871" si="7041">+G6833</f>
        <v>05</v>
      </c>
      <c r="H6871" t="str">
        <f t="shared" si="7041"/>
        <v>IGF</v>
      </c>
      <c r="I6871" t="str">
        <f t="shared" si="7041"/>
        <v>Índice de Gestión Financiera</v>
      </c>
      <c r="J6871" t="str">
        <f t="shared" si="7041"/>
        <v>05-04</v>
      </c>
      <c r="K6871" t="str">
        <f t="shared" si="7041"/>
        <v>Inversión anual en capital fijo por habitante</v>
      </c>
      <c r="L6871" s="150">
        <f>+VLOOKUP($E6871,IGF_2018!$B$8:$Z$347,12,0)</f>
        <v>1.1678453432138289E-2</v>
      </c>
      <c r="M6871" s="142" t="str">
        <f>+VLOOKUP($E6871,IGF_2018!$B$8:$Z$347,13,0)</f>
        <v>Bajo</v>
      </c>
    </row>
    <row r="6872" spans="1:13" x14ac:dyDescent="0.3">
      <c r="A6872" s="139">
        <f t="shared" si="6997"/>
        <v>181</v>
      </c>
      <c r="B6872" s="148">
        <f t="shared" si="6999"/>
        <v>26</v>
      </c>
      <c r="D6872" s="149" t="str">
        <f>+VLOOKUP($A6872,mUNICIPIOS!$B$4:$F$343,2,0)</f>
        <v>San Marcos</v>
      </c>
      <c r="E6872" s="149">
        <f>+VLOOKUP($A6872,mUNICIPIOS!$B$4:$F$343,3,0)</f>
        <v>1215</v>
      </c>
      <c r="F6872" s="149" t="str">
        <f>+VLOOKUP($A6872,mUNICIPIOS!$B$4:$F$343,4,0)</f>
        <v>Malacatán</v>
      </c>
      <c r="G6872" s="139" t="str">
        <f t="shared" ref="G6872:K6872" si="7042">+G6834</f>
        <v>05</v>
      </c>
      <c r="H6872" t="str">
        <f t="shared" si="7042"/>
        <v>IGF</v>
      </c>
      <c r="I6872" t="str">
        <f t="shared" si="7042"/>
        <v>Índice de Gestión Financiera</v>
      </c>
      <c r="J6872" t="str">
        <f t="shared" si="7042"/>
        <v>05-05</v>
      </c>
      <c r="K6872" t="str">
        <f t="shared" si="7042"/>
        <v>Inversión anual en capital fijo con recursos percibidos por ingresos propios</v>
      </c>
      <c r="L6872" s="150">
        <f>+VLOOKUP($E6872,IGF_2018!$B$8:$Z$347,15,0)</f>
        <v>0.22007522933780099</v>
      </c>
      <c r="M6872" s="142" t="str">
        <f>+VLOOKUP($E6872,IGF_2018!$B$8:$Z$347,16,0)</f>
        <v>Medio bajo</v>
      </c>
    </row>
    <row r="6873" spans="1:13" x14ac:dyDescent="0.3">
      <c r="A6873" s="139">
        <f t="shared" si="6997"/>
        <v>181</v>
      </c>
      <c r="B6873" s="148">
        <f t="shared" si="6999"/>
        <v>27</v>
      </c>
      <c r="D6873" s="149" t="str">
        <f>+VLOOKUP($A6873,mUNICIPIOS!$B$4:$F$343,2,0)</f>
        <v>San Marcos</v>
      </c>
      <c r="E6873" s="149">
        <f>+VLOOKUP($A6873,mUNICIPIOS!$B$4:$F$343,3,0)</f>
        <v>1215</v>
      </c>
      <c r="F6873" s="149" t="str">
        <f>+VLOOKUP($A6873,mUNICIPIOS!$B$4:$F$343,4,0)</f>
        <v>Malacatán</v>
      </c>
      <c r="G6873" s="139" t="str">
        <f t="shared" ref="G6873:K6873" si="7043">+G6835</f>
        <v>05</v>
      </c>
      <c r="H6873" t="str">
        <f t="shared" si="7043"/>
        <v>IGF</v>
      </c>
      <c r="I6873" t="str">
        <f t="shared" si="7043"/>
        <v>Índice de Gestión Financiera</v>
      </c>
      <c r="J6873" t="str">
        <f t="shared" si="7043"/>
        <v>05-06</v>
      </c>
      <c r="K6873" t="str">
        <f t="shared" si="7043"/>
        <v xml:space="preserve">Inversión anual en capital fijo con recursos percibidos por transferencias del Gobierno Central </v>
      </c>
      <c r="L6873" s="150">
        <f>+VLOOKUP($E6873,IGF_2018!$B$8:$Z$347,18,0)</f>
        <v>0.14786308386030164</v>
      </c>
      <c r="M6873" s="142" t="str">
        <f>+VLOOKUP($E6873,IGF_2018!$B$8:$Z$347,19,0)</f>
        <v>Bajo</v>
      </c>
    </row>
    <row r="6874" spans="1:13" x14ac:dyDescent="0.3">
      <c r="A6874" s="139">
        <f t="shared" si="6997"/>
        <v>181</v>
      </c>
      <c r="B6874" s="148">
        <f t="shared" si="6999"/>
        <v>28</v>
      </c>
      <c r="D6874" s="149" t="str">
        <f>+VLOOKUP($A6874,mUNICIPIOS!$B$4:$F$343,2,0)</f>
        <v>San Marcos</v>
      </c>
      <c r="E6874" s="149">
        <f>+VLOOKUP($A6874,mUNICIPIOS!$B$4:$F$343,3,0)</f>
        <v>1215</v>
      </c>
      <c r="F6874" s="149" t="str">
        <f>+VLOOKUP($A6874,mUNICIPIOS!$B$4:$F$343,4,0)</f>
        <v>Malacatán</v>
      </c>
      <c r="G6874" s="139" t="str">
        <f t="shared" ref="G6874:K6874" si="7044">+G6836</f>
        <v>05</v>
      </c>
      <c r="H6874" t="str">
        <f t="shared" si="7044"/>
        <v>IGF</v>
      </c>
      <c r="I6874" t="str">
        <f t="shared" si="7044"/>
        <v>Índice de Gestión Financiera</v>
      </c>
      <c r="J6874" t="str">
        <f t="shared" si="7044"/>
        <v>05-07</v>
      </c>
      <c r="K6874" t="str">
        <f t="shared" si="7044"/>
        <v>Financiamiento por endeudamiento municipal</v>
      </c>
      <c r="L6874" s="150">
        <f>+VLOOKUP($E6874,IGF_2018!$B$8:$Z$347,21,0)</f>
        <v>1</v>
      </c>
      <c r="M6874" s="142" t="str">
        <f>+VLOOKUP($E6874,IGF_2018!$B$8:$Z$347,22,0)</f>
        <v>Alto</v>
      </c>
    </row>
    <row r="6875" spans="1:13" x14ac:dyDescent="0.3">
      <c r="A6875" s="139">
        <f t="shared" si="6997"/>
        <v>181</v>
      </c>
      <c r="B6875" s="148">
        <f t="shared" si="6999"/>
        <v>29</v>
      </c>
      <c r="D6875" s="149" t="str">
        <f>+VLOOKUP($A6875,mUNICIPIOS!$B$4:$F$343,2,0)</f>
        <v>San Marcos</v>
      </c>
      <c r="E6875" s="149">
        <f>+VLOOKUP($A6875,mUNICIPIOS!$B$4:$F$343,3,0)</f>
        <v>1215</v>
      </c>
      <c r="F6875" s="149" t="str">
        <f>+VLOOKUP($A6875,mUNICIPIOS!$B$4:$F$343,4,0)</f>
        <v>Malacatán</v>
      </c>
      <c r="G6875" s="139" t="str">
        <f t="shared" ref="G6875:K6875" si="7045">+G6837</f>
        <v>05</v>
      </c>
      <c r="H6875" t="str">
        <f t="shared" si="7045"/>
        <v>IGF</v>
      </c>
      <c r="I6875" t="str">
        <f t="shared" si="7045"/>
        <v>Índice de Gestión Financiera</v>
      </c>
      <c r="J6875" t="str">
        <f t="shared" si="7045"/>
        <v>INDICE</v>
      </c>
      <c r="K6875">
        <f t="shared" si="7045"/>
        <v>0</v>
      </c>
      <c r="L6875" s="150">
        <f>+VLOOKUP($E6875,IGF_2018!$B$8:$Z$347,24,0)</f>
        <v>0.2924495561588889</v>
      </c>
      <c r="M6875" s="142" t="str">
        <f>+VLOOKUP($E6875,IGF_2018!$B$8:$Z$347,25,0)</f>
        <v>Medio bajo</v>
      </c>
    </row>
    <row r="6876" spans="1:13" x14ac:dyDescent="0.3">
      <c r="A6876" s="139">
        <f t="shared" si="6997"/>
        <v>181</v>
      </c>
      <c r="B6876" s="148">
        <f t="shared" si="6999"/>
        <v>30</v>
      </c>
      <c r="D6876" s="149" t="str">
        <f>+VLOOKUP($A6876,mUNICIPIOS!$B$4:$F$343,2,0)</f>
        <v>San Marcos</v>
      </c>
      <c r="E6876" s="149">
        <f>+VLOOKUP($A6876,mUNICIPIOS!$B$4:$F$343,3,0)</f>
        <v>1215</v>
      </c>
      <c r="F6876" s="149" t="str">
        <f>+VLOOKUP($A6876,mUNICIPIOS!$B$4:$F$343,4,0)</f>
        <v>Malacatán</v>
      </c>
      <c r="G6876" s="139" t="str">
        <f t="shared" ref="G6876:K6876" si="7046">+G6838</f>
        <v>06</v>
      </c>
      <c r="H6876" t="str">
        <f t="shared" si="7046"/>
        <v>IGE</v>
      </c>
      <c r="I6876" t="str">
        <f t="shared" si="7046"/>
        <v>Índice de Gestión Estratégica</v>
      </c>
      <c r="J6876" t="str">
        <f t="shared" si="7046"/>
        <v>06-01</v>
      </c>
      <c r="K6876" t="str">
        <f t="shared" si="7046"/>
        <v>Ejecución del Plan Operativo Anual  (POA)</v>
      </c>
      <c r="L6876" s="150">
        <f>+VLOOKUP($E6876,IGE_2018!$B$8:$Z$347,3,0)</f>
        <v>0.51397328921817753</v>
      </c>
      <c r="M6876" s="142" t="str">
        <f>+VLOOKUP($E6876,IGE_2018!$B$8:$Z$347,4,0)</f>
        <v>Medio</v>
      </c>
    </row>
    <row r="6877" spans="1:13" x14ac:dyDescent="0.3">
      <c r="A6877" s="139">
        <f t="shared" si="6997"/>
        <v>181</v>
      </c>
      <c r="B6877" s="148">
        <f t="shared" si="6999"/>
        <v>31</v>
      </c>
      <c r="D6877" s="149" t="str">
        <f>+VLOOKUP($A6877,mUNICIPIOS!$B$4:$F$343,2,0)</f>
        <v>San Marcos</v>
      </c>
      <c r="E6877" s="149">
        <f>+VLOOKUP($A6877,mUNICIPIOS!$B$4:$F$343,3,0)</f>
        <v>1215</v>
      </c>
      <c r="F6877" s="149" t="str">
        <f>+VLOOKUP($A6877,mUNICIPIOS!$B$4:$F$343,4,0)</f>
        <v>Malacatán</v>
      </c>
      <c r="G6877" s="139" t="str">
        <f t="shared" ref="G6877:K6877" si="7047">+G6839</f>
        <v>06</v>
      </c>
      <c r="H6877" t="str">
        <f t="shared" si="7047"/>
        <v>IGE</v>
      </c>
      <c r="I6877" t="str">
        <f t="shared" si="7047"/>
        <v>Índice de Gestión Estratégica</v>
      </c>
      <c r="J6877" t="str">
        <f t="shared" si="7047"/>
        <v>06-02</v>
      </c>
      <c r="K6877" t="str">
        <f t="shared" si="7047"/>
        <v>Relación Plan de Desarrollo Municipal y Ordenamiento Territorial (PDM-OT) - Plan Estratégico Institucional (PEI) - Plan Operativo Multianual (POM) - Plan Operativo Anual (POA)</v>
      </c>
      <c r="L6877" s="150">
        <f>+VLOOKUP($E6877,IGE_2018!$B$8:$Z$347,6,0)</f>
        <v>0.3571428571428571</v>
      </c>
      <c r="M6877" s="142" t="str">
        <f>+VLOOKUP($E6877,IGE_2018!$B$8:$Z$347,7,0)</f>
        <v>Medio bajo</v>
      </c>
    </row>
    <row r="6878" spans="1:13" x14ac:dyDescent="0.3">
      <c r="A6878" s="139">
        <f t="shared" si="6997"/>
        <v>181</v>
      </c>
      <c r="B6878" s="148">
        <f t="shared" si="6999"/>
        <v>32</v>
      </c>
      <c r="D6878" s="149" t="str">
        <f>+VLOOKUP($A6878,mUNICIPIOS!$B$4:$F$343,2,0)</f>
        <v>San Marcos</v>
      </c>
      <c r="E6878" s="149">
        <f>+VLOOKUP($A6878,mUNICIPIOS!$B$4:$F$343,3,0)</f>
        <v>1215</v>
      </c>
      <c r="F6878" s="149" t="str">
        <f>+VLOOKUP($A6878,mUNICIPIOS!$B$4:$F$343,4,0)</f>
        <v>Malacatán</v>
      </c>
      <c r="G6878" s="139" t="str">
        <f t="shared" ref="G6878:K6878" si="7048">+G6840</f>
        <v>06</v>
      </c>
      <c r="H6878" t="str">
        <f t="shared" si="7048"/>
        <v>IGE</v>
      </c>
      <c r="I6878" t="str">
        <f t="shared" si="7048"/>
        <v>Índice de Gestión Estratégica</v>
      </c>
      <c r="J6878" t="str">
        <f t="shared" si="7048"/>
        <v>06-03</v>
      </c>
      <c r="K6878" t="str">
        <f t="shared" si="7048"/>
        <v>Presupuesto de egresos relacionado a competencias municipales que responden a prioridades nacionales de desarrollo.</v>
      </c>
      <c r="L6878" s="150">
        <f>+VLOOKUP($E6878,IGE_2018!$B$8:$Z$347,9,0)</f>
        <v>0.11510668570302644</v>
      </c>
      <c r="M6878" s="142" t="str">
        <f>+VLOOKUP($E6878,IGE_2018!$B$8:$Z$347,10,0)</f>
        <v>Bajo</v>
      </c>
    </row>
    <row r="6879" spans="1:13" x14ac:dyDescent="0.3">
      <c r="A6879" s="139">
        <f t="shared" si="6997"/>
        <v>181</v>
      </c>
      <c r="B6879" s="148">
        <f t="shared" si="6999"/>
        <v>33</v>
      </c>
      <c r="D6879" s="149" t="str">
        <f>+VLOOKUP($A6879,mUNICIPIOS!$B$4:$F$343,2,0)</f>
        <v>San Marcos</v>
      </c>
      <c r="E6879" s="149">
        <f>+VLOOKUP($A6879,mUNICIPIOS!$B$4:$F$343,3,0)</f>
        <v>1215</v>
      </c>
      <c r="F6879" s="149" t="str">
        <f>+VLOOKUP($A6879,mUNICIPIOS!$B$4:$F$343,4,0)</f>
        <v>Malacatán</v>
      </c>
      <c r="G6879" s="139" t="str">
        <f t="shared" ref="G6879:K6879" si="7049">+G6841</f>
        <v>06</v>
      </c>
      <c r="H6879" t="str">
        <f t="shared" si="7049"/>
        <v>IGE</v>
      </c>
      <c r="I6879" t="str">
        <f t="shared" si="7049"/>
        <v>Índice de Gestión Estratégica</v>
      </c>
      <c r="J6879" t="str">
        <f t="shared" si="7049"/>
        <v>06-04</v>
      </c>
      <c r="K6879" t="str">
        <f t="shared" si="7049"/>
        <v>Institucionalización de la gestión ordenada del territorio</v>
      </c>
      <c r="L6879" s="150">
        <f>+VLOOKUP($E6879,IGE_2018!$B$8:$Z$347,12,0)</f>
        <v>0.75</v>
      </c>
      <c r="M6879" s="142" t="str">
        <f>+VLOOKUP($E6879,IGE_2018!$B$8:$Z$347,13,0)</f>
        <v>Medio alto</v>
      </c>
    </row>
    <row r="6880" spans="1:13" x14ac:dyDescent="0.3">
      <c r="A6880" s="139">
        <f t="shared" si="6997"/>
        <v>181</v>
      </c>
      <c r="B6880" s="148">
        <f t="shared" si="6999"/>
        <v>34</v>
      </c>
      <c r="D6880" s="149" t="str">
        <f>+VLOOKUP($A6880,mUNICIPIOS!$B$4:$F$343,2,0)</f>
        <v>San Marcos</v>
      </c>
      <c r="E6880" s="149">
        <f>+VLOOKUP($A6880,mUNICIPIOS!$B$4:$F$343,3,0)</f>
        <v>1215</v>
      </c>
      <c r="F6880" s="149" t="str">
        <f>+VLOOKUP($A6880,mUNICIPIOS!$B$4:$F$343,4,0)</f>
        <v>Malacatán</v>
      </c>
      <c r="G6880" s="139" t="str">
        <f t="shared" ref="G6880:K6880" si="7050">+G6842</f>
        <v>06</v>
      </c>
      <c r="H6880" t="str">
        <f t="shared" si="7050"/>
        <v>IGE</v>
      </c>
      <c r="I6880" t="str">
        <f t="shared" si="7050"/>
        <v>Índice de Gestión Estratégica</v>
      </c>
      <c r="J6880" t="str">
        <f t="shared" si="7050"/>
        <v>06-05</v>
      </c>
      <c r="K6880" t="str">
        <f t="shared" si="7050"/>
        <v>Acciones para la gestión ordenada del territorio</v>
      </c>
      <c r="L6880" s="150">
        <f>+VLOOKUP($E6880,IGE_2018!$B$8:$Z$347,15,0)</f>
        <v>0.16000000000000006</v>
      </c>
      <c r="M6880" s="142" t="str">
        <f>+VLOOKUP($E6880,IGE_2018!$B$8:$Z$347,16,0)</f>
        <v>Bajo</v>
      </c>
    </row>
    <row r="6881" spans="1:13" x14ac:dyDescent="0.3">
      <c r="A6881" s="139">
        <f t="shared" si="6997"/>
        <v>181</v>
      </c>
      <c r="B6881" s="148">
        <f t="shared" si="6999"/>
        <v>35</v>
      </c>
      <c r="D6881" s="149" t="str">
        <f>+VLOOKUP($A6881,mUNICIPIOS!$B$4:$F$343,2,0)</f>
        <v>San Marcos</v>
      </c>
      <c r="E6881" s="149">
        <f>+VLOOKUP($A6881,mUNICIPIOS!$B$4:$F$343,3,0)</f>
        <v>1215</v>
      </c>
      <c r="F6881" s="149" t="str">
        <f>+VLOOKUP($A6881,mUNICIPIOS!$B$4:$F$343,4,0)</f>
        <v>Malacatán</v>
      </c>
      <c r="G6881" s="139" t="str">
        <f t="shared" ref="G6881:K6881" si="7051">+G6843</f>
        <v>06</v>
      </c>
      <c r="H6881" t="str">
        <f t="shared" si="7051"/>
        <v>IGE</v>
      </c>
      <c r="I6881" t="str">
        <f t="shared" si="7051"/>
        <v>Índice de Gestión Estratégica</v>
      </c>
      <c r="J6881" t="str">
        <f t="shared" si="7051"/>
        <v>06-06</v>
      </c>
      <c r="K6881" t="str">
        <f t="shared" si="7051"/>
        <v>Gestión de riesgo en la formulación de proyectos derivados de la planificación operativa anual</v>
      </c>
      <c r="L6881" s="150">
        <f>+VLOOKUP($E6881,IGE_2018!$B$8:$Z$347,18,0)</f>
        <v>0.1</v>
      </c>
      <c r="M6881" s="142" t="str">
        <f>+VLOOKUP($E6881,IGE_2018!$B$8:$Z$347,19,0)</f>
        <v>Bajo</v>
      </c>
    </row>
    <row r="6882" spans="1:13" x14ac:dyDescent="0.3">
      <c r="A6882" s="139">
        <f t="shared" si="6997"/>
        <v>181</v>
      </c>
      <c r="B6882" s="148">
        <f t="shared" si="6999"/>
        <v>36</v>
      </c>
      <c r="D6882" s="149" t="str">
        <f>+VLOOKUP($A6882,mUNICIPIOS!$B$4:$F$343,2,0)</f>
        <v>San Marcos</v>
      </c>
      <c r="E6882" s="149">
        <f>+VLOOKUP($A6882,mUNICIPIOS!$B$4:$F$343,3,0)</f>
        <v>1215</v>
      </c>
      <c r="F6882" s="149" t="str">
        <f>+VLOOKUP($A6882,mUNICIPIOS!$B$4:$F$343,4,0)</f>
        <v>Malacatán</v>
      </c>
      <c r="G6882" s="139" t="str">
        <f t="shared" ref="G6882:K6882" si="7052">+G6844</f>
        <v>06</v>
      </c>
      <c r="H6882" t="str">
        <f t="shared" si="7052"/>
        <v>IGE</v>
      </c>
      <c r="I6882" t="str">
        <f t="shared" si="7052"/>
        <v>Índice de Gestión Estratégica</v>
      </c>
      <c r="J6882" t="str">
        <f t="shared" si="7052"/>
        <v>06-07</v>
      </c>
      <c r="K6882" t="str">
        <f t="shared" si="7052"/>
        <v>Ingresos por servicios ambientales en relación a los ingresos propios sin regalías</v>
      </c>
      <c r="L6882" s="150">
        <f>+VLOOKUP($E6882,IGE_2018!$B$8:$Z$347,21,0)</f>
        <v>0</v>
      </c>
      <c r="M6882" s="142" t="str">
        <f>+VLOOKUP($E6882,IGE_2018!$B$8:$Z$347,22,0)</f>
        <v>Bajo</v>
      </c>
    </row>
    <row r="6883" spans="1:13" x14ac:dyDescent="0.3">
      <c r="A6883" s="139">
        <f t="shared" si="6997"/>
        <v>181</v>
      </c>
      <c r="B6883" s="148">
        <f t="shared" si="6999"/>
        <v>37</v>
      </c>
      <c r="D6883" s="149" t="str">
        <f>+VLOOKUP($A6883,mUNICIPIOS!$B$4:$F$343,2,0)</f>
        <v>San Marcos</v>
      </c>
      <c r="E6883" s="149">
        <f>+VLOOKUP($A6883,mUNICIPIOS!$B$4:$F$343,3,0)</f>
        <v>1215</v>
      </c>
      <c r="F6883" s="149" t="str">
        <f>+VLOOKUP($A6883,mUNICIPIOS!$B$4:$F$343,4,0)</f>
        <v>Malacatán</v>
      </c>
      <c r="G6883" s="139" t="str">
        <f t="shared" ref="G6883:K6883" si="7053">+G6845</f>
        <v>06</v>
      </c>
      <c r="H6883" t="str">
        <f t="shared" si="7053"/>
        <v>IGE</v>
      </c>
      <c r="I6883" t="str">
        <f t="shared" si="7053"/>
        <v>Índice de Gestión Estratégica</v>
      </c>
      <c r="J6883" t="str">
        <f t="shared" si="7053"/>
        <v>INDICE</v>
      </c>
      <c r="K6883">
        <f t="shared" si="7053"/>
        <v>0</v>
      </c>
      <c r="L6883" s="150">
        <f>+VLOOKUP($E6883,IGE_2018!$B$8:$Z$347,24,0)</f>
        <v>0.26844409337991182</v>
      </c>
      <c r="M6883" s="142" t="str">
        <f>+VLOOKUP($E6883,IGE_2018!$B$8:$Z$347,25,0)</f>
        <v>Medio bajo</v>
      </c>
    </row>
    <row r="6884" spans="1:13" x14ac:dyDescent="0.3">
      <c r="A6884" s="139">
        <f t="shared" si="6997"/>
        <v>181</v>
      </c>
      <c r="B6884" s="148">
        <f t="shared" si="6999"/>
        <v>38</v>
      </c>
      <c r="D6884" s="149" t="str">
        <f>+VLOOKUP($A6884,mUNICIPIOS!$B$4:$F$343,2,0)</f>
        <v>San Marcos</v>
      </c>
      <c r="E6884" s="149">
        <f>+VLOOKUP($A6884,mUNICIPIOS!$B$4:$F$343,3,0)</f>
        <v>1215</v>
      </c>
      <c r="F6884" s="149" t="str">
        <f>+VLOOKUP($A6884,mUNICIPIOS!$B$4:$F$343,4,0)</f>
        <v>Malacatán</v>
      </c>
      <c r="G6884" s="139" t="str">
        <f t="shared" ref="G6884:K6884" si="7054">+G6846</f>
        <v>RANKING</v>
      </c>
      <c r="H6884" t="str">
        <f t="shared" si="7054"/>
        <v>RGM</v>
      </c>
      <c r="I6884" t="str">
        <f t="shared" si="7054"/>
        <v>Ranking de la Gestión Municipal 2018</v>
      </c>
      <c r="J6884" t="str">
        <f t="shared" si="7054"/>
        <v>RANKING</v>
      </c>
      <c r="K6884">
        <f t="shared" si="7054"/>
        <v>0</v>
      </c>
      <c r="L6884" s="151">
        <f>+VLOOKUP($E6884,Resultados_generales!$C$8:$AE$347,27,0)</f>
        <v>0.33836459680553876</v>
      </c>
      <c r="M6884" t="str">
        <f>+VLOOKUP($E6884,Resultados_generales!$C$8:$AE$347,28,0)</f>
        <v>Medio bajo</v>
      </c>
    </row>
    <row r="6885" spans="1:13" x14ac:dyDescent="0.3">
      <c r="A6885" s="139">
        <f t="shared" si="6997"/>
        <v>182</v>
      </c>
      <c r="B6885" s="148">
        <f t="shared" si="6999"/>
        <v>1</v>
      </c>
      <c r="D6885" s="149" t="str">
        <f>+VLOOKUP($A6885,mUNICIPIOS!$B$4:$F$343,2,0)</f>
        <v>San Marcos</v>
      </c>
      <c r="E6885" s="149">
        <f>+VLOOKUP($A6885,mUNICIPIOS!$B$4:$F$343,3,0)</f>
        <v>1216</v>
      </c>
      <c r="F6885" s="149" t="str">
        <f>+VLOOKUP($A6885,mUNICIPIOS!$B$4:$F$343,4,0)</f>
        <v>Catarina</v>
      </c>
      <c r="G6885" s="139" t="str">
        <f t="shared" ref="G6885:K6885" si="7055">+G6847</f>
        <v>01</v>
      </c>
      <c r="H6885" t="str">
        <f t="shared" si="7055"/>
        <v>IPC</v>
      </c>
      <c r="I6885" t="str">
        <f t="shared" si="7055"/>
        <v>Índice de Participación Ciudadana</v>
      </c>
      <c r="J6885" t="str">
        <f t="shared" si="7055"/>
        <v>01-01</v>
      </c>
      <c r="K6885" t="str">
        <f t="shared" si="7055"/>
        <v>Número de reuniones del COMUDE en el año de la medición.</v>
      </c>
      <c r="L6885" s="150">
        <f>+VLOOKUP($E6885,IPC_2018!$B$8:$T$347,3,0)</f>
        <v>0.33333333333333331</v>
      </c>
      <c r="M6885" s="142" t="str">
        <f>+VLOOKUP($E6885,IPC_2018!$B$8:$T$347,4,0)</f>
        <v>Medio bajo</v>
      </c>
    </row>
    <row r="6886" spans="1:13" x14ac:dyDescent="0.3">
      <c r="A6886" s="139">
        <f t="shared" si="6997"/>
        <v>182</v>
      </c>
      <c r="B6886" s="148">
        <f t="shared" si="6999"/>
        <v>2</v>
      </c>
      <c r="D6886" s="149" t="str">
        <f>+VLOOKUP($A6886,mUNICIPIOS!$B$4:$F$343,2,0)</f>
        <v>San Marcos</v>
      </c>
      <c r="E6886" s="149">
        <f>+VLOOKUP($A6886,mUNICIPIOS!$B$4:$F$343,3,0)</f>
        <v>1216</v>
      </c>
      <c r="F6886" s="149" t="str">
        <f>+VLOOKUP($A6886,mUNICIPIOS!$B$4:$F$343,4,0)</f>
        <v>Catarina</v>
      </c>
      <c r="G6886" s="139" t="str">
        <f t="shared" ref="G6886:K6886" si="7056">+G6848</f>
        <v>01</v>
      </c>
      <c r="H6886" t="str">
        <f t="shared" si="7056"/>
        <v>IPC</v>
      </c>
      <c r="I6886" t="str">
        <f t="shared" si="7056"/>
        <v>Índice de Participación Ciudadana</v>
      </c>
      <c r="J6886" t="str">
        <f t="shared" si="7056"/>
        <v>01-02</v>
      </c>
      <c r="K6886" t="str">
        <f t="shared" si="7056"/>
        <v>Participación de Alcaldes, Concejales y Síndicos determinados o designados en el COMUDE</v>
      </c>
      <c r="L6886" s="150">
        <f>+VLOOKUP($E6886,IPC_2018!$B$8:$T$347,6,0)</f>
        <v>0.5</v>
      </c>
      <c r="M6886" s="142" t="str">
        <f>+VLOOKUP($E6886,IPC_2018!$B$8:$T$347,7,0)</f>
        <v>Medio</v>
      </c>
    </row>
    <row r="6887" spans="1:13" x14ac:dyDescent="0.3">
      <c r="A6887" s="139">
        <f t="shared" si="6997"/>
        <v>182</v>
      </c>
      <c r="B6887" s="148">
        <f t="shared" si="6999"/>
        <v>3</v>
      </c>
      <c r="D6887" s="149" t="str">
        <f>+VLOOKUP($A6887,mUNICIPIOS!$B$4:$F$343,2,0)</f>
        <v>San Marcos</v>
      </c>
      <c r="E6887" s="149">
        <f>+VLOOKUP($A6887,mUNICIPIOS!$B$4:$F$343,3,0)</f>
        <v>1216</v>
      </c>
      <c r="F6887" s="149" t="str">
        <f>+VLOOKUP($A6887,mUNICIPIOS!$B$4:$F$343,4,0)</f>
        <v>Catarina</v>
      </c>
      <c r="G6887" s="139" t="str">
        <f t="shared" ref="G6887:K6887" si="7057">+G6849</f>
        <v>01</v>
      </c>
      <c r="H6887" t="str">
        <f t="shared" si="7057"/>
        <v>IPC</v>
      </c>
      <c r="I6887" t="str">
        <f t="shared" si="7057"/>
        <v>Índice de Participación Ciudadana</v>
      </c>
      <c r="J6887" t="str">
        <f t="shared" si="7057"/>
        <v>01-03</v>
      </c>
      <c r="K6887" t="str">
        <f t="shared" si="7057"/>
        <v>Participación  de organizaciones de jóvenes, mujeres, pueblos mayas, xincas, garífunas, y otras organizaciones en el Comude</v>
      </c>
      <c r="L6887" s="150">
        <f>+VLOOKUP($E6887,IPC_2018!$B$8:$T$347,9,0)</f>
        <v>0</v>
      </c>
      <c r="M6887" s="142" t="str">
        <f>+VLOOKUP($E6887,IPC_2018!$B$8:$T$347,10,0)</f>
        <v>Bajo</v>
      </c>
    </row>
    <row r="6888" spans="1:13" x14ac:dyDescent="0.3">
      <c r="A6888" s="139">
        <f t="shared" si="6997"/>
        <v>182</v>
      </c>
      <c r="B6888" s="148">
        <f t="shared" si="6999"/>
        <v>4</v>
      </c>
      <c r="D6888" s="149" t="str">
        <f>+VLOOKUP($A6888,mUNICIPIOS!$B$4:$F$343,2,0)</f>
        <v>San Marcos</v>
      </c>
      <c r="E6888" s="149">
        <f>+VLOOKUP($A6888,mUNICIPIOS!$B$4:$F$343,3,0)</f>
        <v>1216</v>
      </c>
      <c r="F6888" s="149" t="str">
        <f>+VLOOKUP($A6888,mUNICIPIOS!$B$4:$F$343,4,0)</f>
        <v>Catarina</v>
      </c>
      <c r="G6888" s="139" t="str">
        <f t="shared" ref="G6888:K6888" si="7058">+G6850</f>
        <v>01</v>
      </c>
      <c r="H6888" t="str">
        <f t="shared" si="7058"/>
        <v>IPC</v>
      </c>
      <c r="I6888" t="str">
        <f t="shared" si="7058"/>
        <v>Índice de Participación Ciudadana</v>
      </c>
      <c r="J6888" t="str">
        <f t="shared" si="7058"/>
        <v>01-04</v>
      </c>
      <c r="K6888" t="str">
        <f t="shared" si="7058"/>
        <v>Representatividad territorial del Comude.</v>
      </c>
      <c r="L6888" s="150">
        <f>+VLOOKUP($E6888,IPC_2018!$B$8:$T$347,12,0)</f>
        <v>0</v>
      </c>
      <c r="M6888" s="142" t="str">
        <f>+VLOOKUP($E6888,IPC_2018!$B$8:$T$347,13,0)</f>
        <v>Bajo</v>
      </c>
    </row>
    <row r="6889" spans="1:13" x14ac:dyDescent="0.3">
      <c r="A6889" s="139">
        <f t="shared" si="6997"/>
        <v>182</v>
      </c>
      <c r="B6889" s="148">
        <f t="shared" si="6999"/>
        <v>5</v>
      </c>
      <c r="D6889" s="149" t="str">
        <f>+VLOOKUP($A6889,mUNICIPIOS!$B$4:$F$343,2,0)</f>
        <v>San Marcos</v>
      </c>
      <c r="E6889" s="149">
        <f>+VLOOKUP($A6889,mUNICIPIOS!$B$4:$F$343,3,0)</f>
        <v>1216</v>
      </c>
      <c r="F6889" s="149" t="str">
        <f>+VLOOKUP($A6889,mUNICIPIOS!$B$4:$F$343,4,0)</f>
        <v>Catarina</v>
      </c>
      <c r="G6889" s="139" t="str">
        <f t="shared" ref="G6889:K6889" si="7059">+G6851</f>
        <v>01</v>
      </c>
      <c r="H6889" t="str">
        <f t="shared" si="7059"/>
        <v>IPC</v>
      </c>
      <c r="I6889" t="str">
        <f t="shared" si="7059"/>
        <v>Índice de Participación Ciudadana</v>
      </c>
      <c r="J6889" t="str">
        <f t="shared" si="7059"/>
        <v>01-05</v>
      </c>
      <c r="K6889" t="str">
        <f t="shared" si="7059"/>
        <v>Funcionamiento del Comude</v>
      </c>
      <c r="L6889" s="150">
        <f>+VLOOKUP($E6889,IPC_2018!$B$8:$T$347,15,0)</f>
        <v>0.15901060076290127</v>
      </c>
      <c r="M6889" s="142" t="str">
        <f>+VLOOKUP($E6889,IPC_2018!$B$8:$T$347,16,0)</f>
        <v>Bajo</v>
      </c>
    </row>
    <row r="6890" spans="1:13" x14ac:dyDescent="0.3">
      <c r="A6890" s="139">
        <f t="shared" si="6997"/>
        <v>182</v>
      </c>
      <c r="B6890" s="148">
        <f t="shared" si="6999"/>
        <v>6</v>
      </c>
      <c r="D6890" s="149" t="str">
        <f>+VLOOKUP($A6890,mUNICIPIOS!$B$4:$F$343,2,0)</f>
        <v>San Marcos</v>
      </c>
      <c r="E6890" s="149">
        <f>+VLOOKUP($A6890,mUNICIPIOS!$B$4:$F$343,3,0)</f>
        <v>1216</v>
      </c>
      <c r="F6890" s="149" t="str">
        <f>+VLOOKUP($A6890,mUNICIPIOS!$B$4:$F$343,4,0)</f>
        <v>Catarina</v>
      </c>
      <c r="G6890" s="139" t="str">
        <f t="shared" ref="G6890:K6890" si="7060">+G6852</f>
        <v>01</v>
      </c>
      <c r="H6890" t="str">
        <f t="shared" si="7060"/>
        <v>IPC</v>
      </c>
      <c r="I6890" t="str">
        <f t="shared" si="7060"/>
        <v>Índice de Participación Ciudadana</v>
      </c>
      <c r="J6890" t="str">
        <f t="shared" si="7060"/>
        <v>INDICE</v>
      </c>
      <c r="K6890">
        <f t="shared" si="7060"/>
        <v>0</v>
      </c>
      <c r="L6890" s="150">
        <f>+VLOOKUP($E6890,IPC_2018!$B$8:$T$347,18,0)</f>
        <v>0.22801825678110185</v>
      </c>
      <c r="M6890" s="142" t="str">
        <f>+VLOOKUP($E6890,IPC_2018!$B$8:$T$347,19,0)</f>
        <v>Medio bajo</v>
      </c>
    </row>
    <row r="6891" spans="1:13" x14ac:dyDescent="0.3">
      <c r="A6891" s="139">
        <f t="shared" si="6997"/>
        <v>182</v>
      </c>
      <c r="B6891" s="148">
        <f t="shared" si="6999"/>
        <v>7</v>
      </c>
      <c r="D6891" s="149" t="str">
        <f>+VLOOKUP($A6891,mUNICIPIOS!$B$4:$F$343,2,0)</f>
        <v>San Marcos</v>
      </c>
      <c r="E6891" s="149">
        <f>+VLOOKUP($A6891,mUNICIPIOS!$B$4:$F$343,3,0)</f>
        <v>1216</v>
      </c>
      <c r="F6891" s="149" t="str">
        <f>+VLOOKUP($A6891,mUNICIPIOS!$B$4:$F$343,4,0)</f>
        <v>Catarina</v>
      </c>
      <c r="G6891" s="139" t="str">
        <f t="shared" ref="G6891:K6891" si="7061">+G6853</f>
        <v>02</v>
      </c>
      <c r="H6891" t="str">
        <f t="shared" si="7061"/>
        <v>IIC</v>
      </c>
      <c r="I6891" t="str">
        <f t="shared" si="7061"/>
        <v>Índice de Información a la Ciudadanía</v>
      </c>
      <c r="J6891" t="str">
        <f t="shared" si="7061"/>
        <v>02-01</v>
      </c>
      <c r="K6891" t="str">
        <f t="shared" si="7061"/>
        <v>Rendición de cuentas cuatrimestral y anual al Comude enfocadas en resultados.</v>
      </c>
      <c r="L6891" s="150">
        <f>+VLOOKUP($E6891,IIC_2018!$B$8:$Q$347,3,0)</f>
        <v>1</v>
      </c>
      <c r="M6891" s="142" t="str">
        <f>+VLOOKUP($E6891,IIC_2018!$B$8:$Q$347,4,0)</f>
        <v>Alto</v>
      </c>
    </row>
    <row r="6892" spans="1:13" x14ac:dyDescent="0.3">
      <c r="A6892" s="139">
        <f t="shared" si="6997"/>
        <v>182</v>
      </c>
      <c r="B6892" s="148">
        <f t="shared" si="6999"/>
        <v>8</v>
      </c>
      <c r="D6892" s="149" t="str">
        <f>+VLOOKUP($A6892,mUNICIPIOS!$B$4:$F$343,2,0)</f>
        <v>San Marcos</v>
      </c>
      <c r="E6892" s="149">
        <f>+VLOOKUP($A6892,mUNICIPIOS!$B$4:$F$343,3,0)</f>
        <v>1216</v>
      </c>
      <c r="F6892" s="149" t="str">
        <f>+VLOOKUP($A6892,mUNICIPIOS!$B$4:$F$343,4,0)</f>
        <v>Catarina</v>
      </c>
      <c r="G6892" s="139" t="str">
        <f t="shared" ref="G6892:K6892" si="7062">+G6854</f>
        <v>02</v>
      </c>
      <c r="H6892" t="str">
        <f t="shared" si="7062"/>
        <v>IIC</v>
      </c>
      <c r="I6892" t="str">
        <f t="shared" si="7062"/>
        <v>Índice de Información a la Ciudadanía</v>
      </c>
      <c r="J6892" t="str">
        <f t="shared" si="7062"/>
        <v>02-02</v>
      </c>
      <c r="K6892" t="str">
        <f t="shared" si="7062"/>
        <v>Información presupuestaria y otra información brindada a la ciudadanía disponible en medios locales de comunicación.</v>
      </c>
      <c r="L6892" s="150">
        <f>+VLOOKUP($E6892,IIC_2018!$B$8:$Q$347,6,0)</f>
        <v>0</v>
      </c>
      <c r="M6892" s="142" t="str">
        <f>+VLOOKUP($E6892,IIC_2018!$B$8:$Q$347,7,0)</f>
        <v>Bajo</v>
      </c>
    </row>
    <row r="6893" spans="1:13" x14ac:dyDescent="0.3">
      <c r="A6893" s="139">
        <f t="shared" ref="A6893:A6956" si="7063">+IF(B6892=38,A6892+1,A6892)</f>
        <v>182</v>
      </c>
      <c r="B6893" s="148">
        <f t="shared" si="6999"/>
        <v>9</v>
      </c>
      <c r="D6893" s="149" t="str">
        <f>+VLOOKUP($A6893,mUNICIPIOS!$B$4:$F$343,2,0)</f>
        <v>San Marcos</v>
      </c>
      <c r="E6893" s="149">
        <f>+VLOOKUP($A6893,mUNICIPIOS!$B$4:$F$343,3,0)</f>
        <v>1216</v>
      </c>
      <c r="F6893" s="149" t="str">
        <f>+VLOOKUP($A6893,mUNICIPIOS!$B$4:$F$343,4,0)</f>
        <v>Catarina</v>
      </c>
      <c r="G6893" s="139" t="str">
        <f t="shared" ref="G6893:K6893" si="7064">+G6855</f>
        <v>02</v>
      </c>
      <c r="H6893" t="str">
        <f t="shared" si="7064"/>
        <v>IIC</v>
      </c>
      <c r="I6893" t="str">
        <f t="shared" si="7064"/>
        <v>Índice de Información a la Ciudadanía</v>
      </c>
      <c r="J6893" t="str">
        <f t="shared" si="7064"/>
        <v>02-03</v>
      </c>
      <c r="K6893" t="str">
        <f t="shared" si="7064"/>
        <v>Información pública de oficio actualizada y disponible de acuerdo a la LAIP y uso de internet.</v>
      </c>
      <c r="L6893" s="150">
        <f>+VLOOKUP($E6893,IIC_2018!$B$8:$Q$347,9,0)</f>
        <v>0.95999999999999985</v>
      </c>
      <c r="M6893" s="142" t="str">
        <f>+VLOOKUP($E6893,IIC_2018!$B$8:$Q$347,10,0)</f>
        <v>Alto</v>
      </c>
    </row>
    <row r="6894" spans="1:13" x14ac:dyDescent="0.3">
      <c r="A6894" s="139">
        <f t="shared" si="7063"/>
        <v>182</v>
      </c>
      <c r="B6894" s="148">
        <f t="shared" ref="B6894:B6957" si="7065">+B6856</f>
        <v>10</v>
      </c>
      <c r="D6894" s="149" t="str">
        <f>+VLOOKUP($A6894,mUNICIPIOS!$B$4:$F$343,2,0)</f>
        <v>San Marcos</v>
      </c>
      <c r="E6894" s="149">
        <f>+VLOOKUP($A6894,mUNICIPIOS!$B$4:$F$343,3,0)</f>
        <v>1216</v>
      </c>
      <c r="F6894" s="149" t="str">
        <f>+VLOOKUP($A6894,mUNICIPIOS!$B$4:$F$343,4,0)</f>
        <v>Catarina</v>
      </c>
      <c r="G6894" s="139" t="str">
        <f t="shared" ref="G6894:K6894" si="7066">+G6856</f>
        <v>02</v>
      </c>
      <c r="H6894" t="str">
        <f t="shared" si="7066"/>
        <v>IIC</v>
      </c>
      <c r="I6894" t="str">
        <f t="shared" si="7066"/>
        <v>Índice de Información a la Ciudadanía</v>
      </c>
      <c r="J6894" t="str">
        <f t="shared" si="7066"/>
        <v>02-04</v>
      </c>
      <c r="K6894" t="str">
        <f t="shared" si="7066"/>
        <v>Relación del monto contratado por medio de Guate compras con el total del presupuesto de egresos vigente.</v>
      </c>
      <c r="L6894" s="150">
        <f>+VLOOKUP($E6894,IIC_2018!$B$8:$Q$347,12,0)</f>
        <v>0.34231940910729797</v>
      </c>
      <c r="M6894" s="142" t="str">
        <f>+VLOOKUP($E6894,IIC_2018!$B$8:$Q$347,13,0)</f>
        <v>Medio bajo</v>
      </c>
    </row>
    <row r="6895" spans="1:13" x14ac:dyDescent="0.3">
      <c r="A6895" s="139">
        <f t="shared" si="7063"/>
        <v>182</v>
      </c>
      <c r="B6895" s="148">
        <f t="shared" si="7065"/>
        <v>11</v>
      </c>
      <c r="D6895" s="149" t="str">
        <f>+VLOOKUP($A6895,mUNICIPIOS!$B$4:$F$343,2,0)</f>
        <v>San Marcos</v>
      </c>
      <c r="E6895" s="149">
        <f>+VLOOKUP($A6895,mUNICIPIOS!$B$4:$F$343,3,0)</f>
        <v>1216</v>
      </c>
      <c r="F6895" s="149" t="str">
        <f>+VLOOKUP($A6895,mUNICIPIOS!$B$4:$F$343,4,0)</f>
        <v>Catarina</v>
      </c>
      <c r="G6895" s="139" t="str">
        <f t="shared" ref="G6895:K6895" si="7067">+G6857</f>
        <v>02</v>
      </c>
      <c r="H6895" t="str">
        <f t="shared" si="7067"/>
        <v>IIC</v>
      </c>
      <c r="I6895" t="str">
        <f t="shared" si="7067"/>
        <v>Índice de Información a la Ciudadanía</v>
      </c>
      <c r="J6895" t="str">
        <f t="shared" si="7067"/>
        <v>INDICE</v>
      </c>
      <c r="K6895">
        <f t="shared" si="7067"/>
        <v>0</v>
      </c>
      <c r="L6895" s="150">
        <f>+VLOOKUP($E6895,IIC_2018!$B$8:$Q$347,15,0)</f>
        <v>0.57557985227682451</v>
      </c>
      <c r="M6895" s="142" t="str">
        <f>+VLOOKUP($E6895,IIC_2018!$B$8:$Q$347,16,0)</f>
        <v>Medio</v>
      </c>
    </row>
    <row r="6896" spans="1:13" x14ac:dyDescent="0.3">
      <c r="A6896" s="139">
        <f t="shared" si="7063"/>
        <v>182</v>
      </c>
      <c r="B6896" s="148">
        <f t="shared" si="7065"/>
        <v>12</v>
      </c>
      <c r="D6896" s="149" t="str">
        <f>+VLOOKUP($A6896,mUNICIPIOS!$B$4:$F$343,2,0)</f>
        <v>San Marcos</v>
      </c>
      <c r="E6896" s="149">
        <f>+VLOOKUP($A6896,mUNICIPIOS!$B$4:$F$343,3,0)</f>
        <v>1216</v>
      </c>
      <c r="F6896" s="149" t="str">
        <f>+VLOOKUP($A6896,mUNICIPIOS!$B$4:$F$343,4,0)</f>
        <v>Catarina</v>
      </c>
      <c r="G6896" s="139" t="str">
        <f t="shared" ref="G6896:K6896" si="7068">+G6858</f>
        <v>03</v>
      </c>
      <c r="H6896" t="str">
        <f t="shared" si="7068"/>
        <v>ISP</v>
      </c>
      <c r="I6896" t="str">
        <f t="shared" si="7068"/>
        <v>Índice de Servicios Públicos</v>
      </c>
      <c r="J6896" t="str">
        <f t="shared" si="7068"/>
        <v>03-01</v>
      </c>
      <c r="K6896" t="str">
        <f t="shared" si="7068"/>
        <v>Cobertura del servicio público de agua</v>
      </c>
      <c r="L6896" s="150">
        <f>+VLOOKUP($E6896,ISP_2018!$B$8:$T$347,3,0)</f>
        <v>8.5545050689144544E-2</v>
      </c>
      <c r="M6896" s="142" t="str">
        <f>+VLOOKUP($E6896,ISP_2018!$B$8:$T$347,4,0)</f>
        <v>Bajo</v>
      </c>
    </row>
    <row r="6897" spans="1:13" x14ac:dyDescent="0.3">
      <c r="A6897" s="139">
        <f t="shared" si="7063"/>
        <v>182</v>
      </c>
      <c r="B6897" s="148">
        <f t="shared" si="7065"/>
        <v>13</v>
      </c>
      <c r="D6897" s="149" t="str">
        <f>+VLOOKUP($A6897,mUNICIPIOS!$B$4:$F$343,2,0)</f>
        <v>San Marcos</v>
      </c>
      <c r="E6897" s="149">
        <f>+VLOOKUP($A6897,mUNICIPIOS!$B$4:$F$343,3,0)</f>
        <v>1216</v>
      </c>
      <c r="F6897" s="149" t="str">
        <f>+VLOOKUP($A6897,mUNICIPIOS!$B$4:$F$343,4,0)</f>
        <v>Catarina</v>
      </c>
      <c r="G6897" s="139" t="str">
        <f t="shared" ref="G6897:K6897" si="7069">+G6859</f>
        <v>03</v>
      </c>
      <c r="H6897" t="str">
        <f t="shared" si="7069"/>
        <v>ISP</v>
      </c>
      <c r="I6897" t="str">
        <f t="shared" si="7069"/>
        <v>Índice de Servicios Públicos</v>
      </c>
      <c r="J6897" t="str">
        <f t="shared" si="7069"/>
        <v>03-02</v>
      </c>
      <c r="K6897" t="str">
        <f t="shared" si="7069"/>
        <v>Control de la calidad del servicio público de agua</v>
      </c>
      <c r="L6897" s="150">
        <f>+VLOOKUP($E6897,ISP_2018!$B$8:$T$347,6,0)</f>
        <v>1</v>
      </c>
      <c r="M6897" s="142" t="str">
        <f>+VLOOKUP($E6897,ISP_2018!$B$8:$T$347,7,0)</f>
        <v>Alto</v>
      </c>
    </row>
    <row r="6898" spans="1:13" x14ac:dyDescent="0.3">
      <c r="A6898" s="139">
        <f t="shared" si="7063"/>
        <v>182</v>
      </c>
      <c r="B6898" s="148">
        <f t="shared" si="7065"/>
        <v>14</v>
      </c>
      <c r="D6898" s="149" t="str">
        <f>+VLOOKUP($A6898,mUNICIPIOS!$B$4:$F$343,2,0)</f>
        <v>San Marcos</v>
      </c>
      <c r="E6898" s="149">
        <f>+VLOOKUP($A6898,mUNICIPIOS!$B$4:$F$343,3,0)</f>
        <v>1216</v>
      </c>
      <c r="F6898" s="149" t="str">
        <f>+VLOOKUP($A6898,mUNICIPIOS!$B$4:$F$343,4,0)</f>
        <v>Catarina</v>
      </c>
      <c r="G6898" s="139" t="str">
        <f t="shared" ref="G6898:K6898" si="7070">+G6860</f>
        <v>03</v>
      </c>
      <c r="H6898" t="str">
        <f t="shared" si="7070"/>
        <v>ISP</v>
      </c>
      <c r="I6898" t="str">
        <f t="shared" si="7070"/>
        <v>Índice de Servicios Públicos</v>
      </c>
      <c r="J6898" t="str">
        <f t="shared" si="7070"/>
        <v>03-03</v>
      </c>
      <c r="K6898" t="str">
        <f t="shared" si="7070"/>
        <v>Disposición  y tratamiento  de aguas residuales</v>
      </c>
      <c r="L6898" s="150">
        <f>+VLOOKUP($E6898,ISP_2018!$B$8:$T$347,9,0)</f>
        <v>0.81646067845599302</v>
      </c>
      <c r="M6898" s="142" t="str">
        <f>+VLOOKUP($E6898,ISP_2018!$B$8:$T$347,10,0)</f>
        <v>Alto</v>
      </c>
    </row>
    <row r="6899" spans="1:13" x14ac:dyDescent="0.3">
      <c r="A6899" s="139">
        <f t="shared" si="7063"/>
        <v>182</v>
      </c>
      <c r="B6899" s="148">
        <f t="shared" si="7065"/>
        <v>15</v>
      </c>
      <c r="D6899" s="149" t="str">
        <f>+VLOOKUP($A6899,mUNICIPIOS!$B$4:$F$343,2,0)</f>
        <v>San Marcos</v>
      </c>
      <c r="E6899" s="149">
        <f>+VLOOKUP($A6899,mUNICIPIOS!$B$4:$F$343,3,0)</f>
        <v>1216</v>
      </c>
      <c r="F6899" s="149" t="str">
        <f>+VLOOKUP($A6899,mUNICIPIOS!$B$4:$F$343,4,0)</f>
        <v>Catarina</v>
      </c>
      <c r="G6899" s="139" t="str">
        <f t="shared" ref="G6899:K6899" si="7071">+G6861</f>
        <v>03</v>
      </c>
      <c r="H6899" t="str">
        <f t="shared" si="7071"/>
        <v>ISP</v>
      </c>
      <c r="I6899" t="str">
        <f t="shared" si="7071"/>
        <v>Índice de Servicios Públicos</v>
      </c>
      <c r="J6899" t="str">
        <f t="shared" si="7071"/>
        <v>03-04</v>
      </c>
      <c r="K6899" t="str">
        <f t="shared" si="7071"/>
        <v>Gestión y manejo de los residuos y desechos sólidos</v>
      </c>
      <c r="L6899" s="150">
        <f>+VLOOKUP($E6899,ISP_2018!$B$8:$T$347,12,0)</f>
        <v>7.2137442008097769E-2</v>
      </c>
      <c r="M6899" s="142" t="str">
        <f>+VLOOKUP($E6899,ISP_2018!$B$8:$T$347,13,0)</f>
        <v>Bajo</v>
      </c>
    </row>
    <row r="6900" spans="1:13" x14ac:dyDescent="0.3">
      <c r="A6900" s="139">
        <f t="shared" si="7063"/>
        <v>182</v>
      </c>
      <c r="B6900" s="148">
        <f t="shared" si="7065"/>
        <v>16</v>
      </c>
      <c r="D6900" s="149" t="str">
        <f>+VLOOKUP($A6900,mUNICIPIOS!$B$4:$F$343,2,0)</f>
        <v>San Marcos</v>
      </c>
      <c r="E6900" s="149">
        <f>+VLOOKUP($A6900,mUNICIPIOS!$B$4:$F$343,3,0)</f>
        <v>1216</v>
      </c>
      <c r="F6900" s="149" t="str">
        <f>+VLOOKUP($A6900,mUNICIPIOS!$B$4:$F$343,4,0)</f>
        <v>Catarina</v>
      </c>
      <c r="G6900" s="139" t="str">
        <f t="shared" ref="G6900:K6900" si="7072">+G6862</f>
        <v>03</v>
      </c>
      <c r="H6900" t="str">
        <f t="shared" si="7072"/>
        <v>ISP</v>
      </c>
      <c r="I6900" t="str">
        <f t="shared" si="7072"/>
        <v>Índice de Servicios Públicos</v>
      </c>
      <c r="J6900" t="str">
        <f t="shared" si="7072"/>
        <v>03-05</v>
      </c>
      <c r="K6900" t="str">
        <f t="shared" si="7072"/>
        <v>Gestión de servicios públicos municipales</v>
      </c>
      <c r="L6900" s="150">
        <f>+VLOOKUP($E6900,ISP_2018!$B$8:$T$347,15,0)</f>
        <v>0.5161290322580645</v>
      </c>
      <c r="M6900" s="142" t="str">
        <f>+VLOOKUP($E6900,ISP_2018!$B$8:$T$347,16,0)</f>
        <v>Medio</v>
      </c>
    </row>
    <row r="6901" spans="1:13" x14ac:dyDescent="0.3">
      <c r="A6901" s="139">
        <f t="shared" si="7063"/>
        <v>182</v>
      </c>
      <c r="B6901" s="148">
        <f t="shared" si="7065"/>
        <v>17</v>
      </c>
      <c r="D6901" s="149" t="str">
        <f>+VLOOKUP($A6901,mUNICIPIOS!$B$4:$F$343,2,0)</f>
        <v>San Marcos</v>
      </c>
      <c r="E6901" s="149">
        <f>+VLOOKUP($A6901,mUNICIPIOS!$B$4:$F$343,3,0)</f>
        <v>1216</v>
      </c>
      <c r="F6901" s="149" t="str">
        <f>+VLOOKUP($A6901,mUNICIPIOS!$B$4:$F$343,4,0)</f>
        <v>Catarina</v>
      </c>
      <c r="G6901" s="139" t="str">
        <f t="shared" ref="G6901:K6901" si="7073">+G6863</f>
        <v>03</v>
      </c>
      <c r="H6901" t="str">
        <f t="shared" si="7073"/>
        <v>ISP</v>
      </c>
      <c r="I6901" t="str">
        <f t="shared" si="7073"/>
        <v>Índice de Servicios Públicos</v>
      </c>
      <c r="J6901" t="str">
        <f t="shared" si="7073"/>
        <v>INDICE</v>
      </c>
      <c r="K6901">
        <f t="shared" si="7073"/>
        <v>0</v>
      </c>
      <c r="L6901" s="150">
        <f>+VLOOKUP($E6901,ISP_2018!$B$8:$T$347,18,0)</f>
        <v>0.58949993561334557</v>
      </c>
      <c r="M6901" s="142" t="str">
        <f>+VLOOKUP($E6901,ISP_2018!$B$8:$T$347,19,0)</f>
        <v>Medio</v>
      </c>
    </row>
    <row r="6902" spans="1:13" x14ac:dyDescent="0.3">
      <c r="A6902" s="139">
        <f t="shared" si="7063"/>
        <v>182</v>
      </c>
      <c r="B6902" s="148">
        <f t="shared" si="7065"/>
        <v>18</v>
      </c>
      <c r="D6902" s="149" t="str">
        <f>+VLOOKUP($A6902,mUNICIPIOS!$B$4:$F$343,2,0)</f>
        <v>San Marcos</v>
      </c>
      <c r="E6902" s="149">
        <f>+VLOOKUP($A6902,mUNICIPIOS!$B$4:$F$343,3,0)</f>
        <v>1216</v>
      </c>
      <c r="F6902" s="149" t="str">
        <f>+VLOOKUP($A6902,mUNICIPIOS!$B$4:$F$343,4,0)</f>
        <v>Catarina</v>
      </c>
      <c r="G6902" s="139" t="str">
        <f t="shared" ref="G6902:K6902" si="7074">+G6864</f>
        <v>04</v>
      </c>
      <c r="H6902" t="str">
        <f t="shared" si="7074"/>
        <v>IGA</v>
      </c>
      <c r="I6902" t="str">
        <f t="shared" si="7074"/>
        <v>Índice de Gestión Administrativa</v>
      </c>
      <c r="J6902" t="str">
        <f t="shared" si="7074"/>
        <v>04-01</v>
      </c>
      <c r="K6902" t="str">
        <f t="shared" si="7074"/>
        <v>Existencia de elementos de atención municipal orientada al vecino</v>
      </c>
      <c r="L6902" s="150">
        <f>+VLOOKUP($E6902,IGA_2018!$B$8:$N$347,3,0)</f>
        <v>1</v>
      </c>
      <c r="M6902" s="142" t="str">
        <f>+VLOOKUP($E6902,IGA_2018!$B$8:$N$347,4,0)</f>
        <v>Alto</v>
      </c>
    </row>
    <row r="6903" spans="1:13" x14ac:dyDescent="0.3">
      <c r="A6903" s="139">
        <f t="shared" si="7063"/>
        <v>182</v>
      </c>
      <c r="B6903" s="148">
        <f t="shared" si="7065"/>
        <v>19</v>
      </c>
      <c r="D6903" s="149" t="str">
        <f>+VLOOKUP($A6903,mUNICIPIOS!$B$4:$F$343,2,0)</f>
        <v>San Marcos</v>
      </c>
      <c r="E6903" s="149">
        <f>+VLOOKUP($A6903,mUNICIPIOS!$B$4:$F$343,3,0)</f>
        <v>1216</v>
      </c>
      <c r="F6903" s="149" t="str">
        <f>+VLOOKUP($A6903,mUNICIPIOS!$B$4:$F$343,4,0)</f>
        <v>Catarina</v>
      </c>
      <c r="G6903" s="139" t="str">
        <f t="shared" ref="G6903:K6903" si="7075">+G6865</f>
        <v>04</v>
      </c>
      <c r="H6903" t="str">
        <f t="shared" si="7075"/>
        <v>IGA</v>
      </c>
      <c r="I6903" t="str">
        <f t="shared" si="7075"/>
        <v>Índice de Gestión Administrativa</v>
      </c>
      <c r="J6903" t="str">
        <f t="shared" si="7075"/>
        <v>04-02</v>
      </c>
      <c r="K6903" t="str">
        <f t="shared" si="7075"/>
        <v>Gestión del recurso humano.</v>
      </c>
      <c r="L6903" s="150">
        <f>+VLOOKUP($E6903,IGA_2018!$B$8:$N$347,6,0)</f>
        <v>0.71969823211282991</v>
      </c>
      <c r="M6903" s="142" t="str">
        <f>+VLOOKUP($E6903,IGA_2018!$B$8:$N$347,7,0)</f>
        <v>Medio alto</v>
      </c>
    </row>
    <row r="6904" spans="1:13" x14ac:dyDescent="0.3">
      <c r="A6904" s="139">
        <f t="shared" si="7063"/>
        <v>182</v>
      </c>
      <c r="B6904" s="148">
        <f t="shared" si="7065"/>
        <v>20</v>
      </c>
      <c r="D6904" s="149" t="str">
        <f>+VLOOKUP($A6904,mUNICIPIOS!$B$4:$F$343,2,0)</f>
        <v>San Marcos</v>
      </c>
      <c r="E6904" s="149">
        <f>+VLOOKUP($A6904,mUNICIPIOS!$B$4:$F$343,3,0)</f>
        <v>1216</v>
      </c>
      <c r="F6904" s="149" t="str">
        <f>+VLOOKUP($A6904,mUNICIPIOS!$B$4:$F$343,4,0)</f>
        <v>Catarina</v>
      </c>
      <c r="G6904" s="139" t="str">
        <f t="shared" ref="G6904:K6904" si="7076">+G6866</f>
        <v>04</v>
      </c>
      <c r="H6904" t="str">
        <f t="shared" si="7076"/>
        <v>IGA</v>
      </c>
      <c r="I6904" t="str">
        <f t="shared" si="7076"/>
        <v>Índice de Gestión Administrativa</v>
      </c>
      <c r="J6904" t="str">
        <f t="shared" si="7076"/>
        <v>04-03</v>
      </c>
      <c r="K6904" t="str">
        <f t="shared" si="7076"/>
        <v>Existencia de oficinas municipales con instrumentos de gestión.</v>
      </c>
      <c r="L6904" s="150">
        <f>+VLOOKUP($E6904,IGA_2018!$B$8:$N$347,9,0)</f>
        <v>0.48214285714285721</v>
      </c>
      <c r="M6904" s="142" t="str">
        <f>+VLOOKUP($E6904,IGA_2018!$B$8:$N$347,10,0)</f>
        <v>Medio</v>
      </c>
    </row>
    <row r="6905" spans="1:13" x14ac:dyDescent="0.3">
      <c r="A6905" s="139">
        <f t="shared" si="7063"/>
        <v>182</v>
      </c>
      <c r="B6905" s="148">
        <f t="shared" si="7065"/>
        <v>21</v>
      </c>
      <c r="D6905" s="149" t="str">
        <f>+VLOOKUP($A6905,mUNICIPIOS!$B$4:$F$343,2,0)</f>
        <v>San Marcos</v>
      </c>
      <c r="E6905" s="149">
        <f>+VLOOKUP($A6905,mUNICIPIOS!$B$4:$F$343,3,0)</f>
        <v>1216</v>
      </c>
      <c r="F6905" s="149" t="str">
        <f>+VLOOKUP($A6905,mUNICIPIOS!$B$4:$F$343,4,0)</f>
        <v>Catarina</v>
      </c>
      <c r="G6905" s="139" t="str">
        <f t="shared" ref="G6905:K6905" si="7077">+G6867</f>
        <v>04</v>
      </c>
      <c r="H6905" t="str">
        <f t="shared" si="7077"/>
        <v>IGA</v>
      </c>
      <c r="I6905" t="str">
        <f t="shared" si="7077"/>
        <v>Índice de Gestión Administrativa</v>
      </c>
      <c r="J6905" t="str">
        <f t="shared" si="7077"/>
        <v>INDICE</v>
      </c>
      <c r="K6905">
        <f t="shared" si="7077"/>
        <v>0</v>
      </c>
      <c r="L6905" s="150">
        <f>+VLOOKUP($E6905,IGA_2018!$B$8:$N$347,12,0)</f>
        <v>0.72064438123949048</v>
      </c>
      <c r="M6905" s="142" t="str">
        <f>+VLOOKUP($E6905,IGA_2018!$B$8:$N$347,13,0)</f>
        <v>Medio alto</v>
      </c>
    </row>
    <row r="6906" spans="1:13" x14ac:dyDescent="0.3">
      <c r="A6906" s="139">
        <f t="shared" si="7063"/>
        <v>182</v>
      </c>
      <c r="B6906" s="148">
        <f t="shared" si="7065"/>
        <v>22</v>
      </c>
      <c r="D6906" s="149" t="str">
        <f>+VLOOKUP($A6906,mUNICIPIOS!$B$4:$F$343,2,0)</f>
        <v>San Marcos</v>
      </c>
      <c r="E6906" s="149">
        <f>+VLOOKUP($A6906,mUNICIPIOS!$B$4:$F$343,3,0)</f>
        <v>1216</v>
      </c>
      <c r="F6906" s="149" t="str">
        <f>+VLOOKUP($A6906,mUNICIPIOS!$B$4:$F$343,4,0)</f>
        <v>Catarina</v>
      </c>
      <c r="G6906" s="139" t="str">
        <f t="shared" ref="G6906:K6906" si="7078">+G6868</f>
        <v>05</v>
      </c>
      <c r="H6906" t="str">
        <f t="shared" si="7078"/>
        <v>IGF</v>
      </c>
      <c r="I6906" t="str">
        <f t="shared" si="7078"/>
        <v>Índice de Gestión Financiera</v>
      </c>
      <c r="J6906" t="str">
        <f t="shared" si="7078"/>
        <v>05-01</v>
      </c>
      <c r="K6906" t="str">
        <f t="shared" si="7078"/>
        <v>Autonomía financiera municipal</v>
      </c>
      <c r="L6906" s="150">
        <f>+VLOOKUP($E6906,IGF_2018!$B$8:$Z$347,3,0)</f>
        <v>8.6903134355787615E-2</v>
      </c>
      <c r="M6906" s="142" t="str">
        <f>+VLOOKUP($E6906,IGF_2018!$B$8:$Z$347,4,0)</f>
        <v>Bajo</v>
      </c>
    </row>
    <row r="6907" spans="1:13" x14ac:dyDescent="0.3">
      <c r="A6907" s="139">
        <f t="shared" si="7063"/>
        <v>182</v>
      </c>
      <c r="B6907" s="148">
        <f t="shared" si="7065"/>
        <v>23</v>
      </c>
      <c r="D6907" s="149" t="str">
        <f>+VLOOKUP($A6907,mUNICIPIOS!$B$4:$F$343,2,0)</f>
        <v>San Marcos</v>
      </c>
      <c r="E6907" s="149">
        <f>+VLOOKUP($A6907,mUNICIPIOS!$B$4:$F$343,3,0)</f>
        <v>1216</v>
      </c>
      <c r="F6907" s="149" t="str">
        <f>+VLOOKUP($A6907,mUNICIPIOS!$B$4:$F$343,4,0)</f>
        <v>Catarina</v>
      </c>
      <c r="G6907" s="139" t="str">
        <f t="shared" ref="G6907:K6907" si="7079">+G6869</f>
        <v>05</v>
      </c>
      <c r="H6907" t="str">
        <f t="shared" si="7079"/>
        <v>IGF</v>
      </c>
      <c r="I6907" t="str">
        <f t="shared" si="7079"/>
        <v>Índice de Gestión Financiera</v>
      </c>
      <c r="J6907" t="str">
        <f t="shared" si="7079"/>
        <v>05-02</v>
      </c>
      <c r="K6907" t="str">
        <f t="shared" si="7079"/>
        <v xml:space="preserve">Ingresos propios por habitante -sin regalías- </v>
      </c>
      <c r="L6907" s="150">
        <f>+VLOOKUP($E6907,IGF_2018!$B$8:$Z$347,6,0)</f>
        <v>3.0164321507238891E-2</v>
      </c>
      <c r="M6907" s="142" t="str">
        <f>+VLOOKUP($E6907,IGF_2018!$B$8:$Z$347,7,0)</f>
        <v>Bajo</v>
      </c>
    </row>
    <row r="6908" spans="1:13" x14ac:dyDescent="0.3">
      <c r="A6908" s="139">
        <f t="shared" si="7063"/>
        <v>182</v>
      </c>
      <c r="B6908" s="148">
        <f t="shared" si="7065"/>
        <v>24</v>
      </c>
      <c r="D6908" s="149" t="str">
        <f>+VLOOKUP($A6908,mUNICIPIOS!$B$4:$F$343,2,0)</f>
        <v>San Marcos</v>
      </c>
      <c r="E6908" s="149">
        <f>+VLOOKUP($A6908,mUNICIPIOS!$B$4:$F$343,3,0)</f>
        <v>1216</v>
      </c>
      <c r="F6908" s="149" t="str">
        <f>+VLOOKUP($A6908,mUNICIPIOS!$B$4:$F$343,4,0)</f>
        <v>Catarina</v>
      </c>
      <c r="G6908" s="139" t="str">
        <f t="shared" ref="G6908:K6908" si="7080">+G6870</f>
        <v>05</v>
      </c>
      <c r="H6908" t="str">
        <f t="shared" si="7080"/>
        <v>IGF</v>
      </c>
      <c r="I6908" t="str">
        <f t="shared" si="7080"/>
        <v>Índice de Gestión Financiera</v>
      </c>
      <c r="J6908" t="str">
        <f t="shared" si="7080"/>
        <v>05-03</v>
      </c>
      <c r="K6908" t="str">
        <f t="shared" si="7080"/>
        <v>Ingresos del IUSI en relación a los ingresos propios -sin regalías-</v>
      </c>
      <c r="L6908" s="150">
        <f>+VLOOKUP($E6908,IGF_2018!$B$8:$Z$347,9,0)</f>
        <v>1.2058406873702429E-2</v>
      </c>
      <c r="M6908" s="142" t="str">
        <f>+VLOOKUP($E6908,IGF_2018!$B$8:$Z$347,10,0)</f>
        <v>Bajo</v>
      </c>
    </row>
    <row r="6909" spans="1:13" x14ac:dyDescent="0.3">
      <c r="A6909" s="139">
        <f t="shared" si="7063"/>
        <v>182</v>
      </c>
      <c r="B6909" s="148">
        <f t="shared" si="7065"/>
        <v>25</v>
      </c>
      <c r="D6909" s="149" t="str">
        <f>+VLOOKUP($A6909,mUNICIPIOS!$B$4:$F$343,2,0)</f>
        <v>San Marcos</v>
      </c>
      <c r="E6909" s="149">
        <f>+VLOOKUP($A6909,mUNICIPIOS!$B$4:$F$343,3,0)</f>
        <v>1216</v>
      </c>
      <c r="F6909" s="149" t="str">
        <f>+VLOOKUP($A6909,mUNICIPIOS!$B$4:$F$343,4,0)</f>
        <v>Catarina</v>
      </c>
      <c r="G6909" s="139" t="str">
        <f t="shared" ref="G6909:K6909" si="7081">+G6871</f>
        <v>05</v>
      </c>
      <c r="H6909" t="str">
        <f t="shared" si="7081"/>
        <v>IGF</v>
      </c>
      <c r="I6909" t="str">
        <f t="shared" si="7081"/>
        <v>Índice de Gestión Financiera</v>
      </c>
      <c r="J6909" t="str">
        <f t="shared" si="7081"/>
        <v>05-04</v>
      </c>
      <c r="K6909" t="str">
        <f t="shared" si="7081"/>
        <v>Inversión anual en capital fijo por habitante</v>
      </c>
      <c r="L6909" s="150">
        <f>+VLOOKUP($E6909,IGF_2018!$B$8:$Z$347,12,0)</f>
        <v>3.8512222388841139E-2</v>
      </c>
      <c r="M6909" s="142" t="str">
        <f>+VLOOKUP($E6909,IGF_2018!$B$8:$Z$347,13,0)</f>
        <v>Bajo</v>
      </c>
    </row>
    <row r="6910" spans="1:13" x14ac:dyDescent="0.3">
      <c r="A6910" s="139">
        <f t="shared" si="7063"/>
        <v>182</v>
      </c>
      <c r="B6910" s="148">
        <f t="shared" si="7065"/>
        <v>26</v>
      </c>
      <c r="D6910" s="149" t="str">
        <f>+VLOOKUP($A6910,mUNICIPIOS!$B$4:$F$343,2,0)</f>
        <v>San Marcos</v>
      </c>
      <c r="E6910" s="149">
        <f>+VLOOKUP($A6910,mUNICIPIOS!$B$4:$F$343,3,0)</f>
        <v>1216</v>
      </c>
      <c r="F6910" s="149" t="str">
        <f>+VLOOKUP($A6910,mUNICIPIOS!$B$4:$F$343,4,0)</f>
        <v>Catarina</v>
      </c>
      <c r="G6910" s="139" t="str">
        <f t="shared" ref="G6910:K6910" si="7082">+G6872</f>
        <v>05</v>
      </c>
      <c r="H6910" t="str">
        <f t="shared" si="7082"/>
        <v>IGF</v>
      </c>
      <c r="I6910" t="str">
        <f t="shared" si="7082"/>
        <v>Índice de Gestión Financiera</v>
      </c>
      <c r="J6910" t="str">
        <f t="shared" si="7082"/>
        <v>05-05</v>
      </c>
      <c r="K6910" t="str">
        <f t="shared" si="7082"/>
        <v>Inversión anual en capital fijo con recursos percibidos por ingresos propios</v>
      </c>
      <c r="L6910" s="150">
        <f>+VLOOKUP($E6910,IGF_2018!$B$8:$Z$347,15,0)</f>
        <v>0</v>
      </c>
      <c r="M6910" s="142" t="str">
        <f>+VLOOKUP($E6910,IGF_2018!$B$8:$Z$347,16,0)</f>
        <v>Bajo</v>
      </c>
    </row>
    <row r="6911" spans="1:13" x14ac:dyDescent="0.3">
      <c r="A6911" s="139">
        <f t="shared" si="7063"/>
        <v>182</v>
      </c>
      <c r="B6911" s="148">
        <f t="shared" si="7065"/>
        <v>27</v>
      </c>
      <c r="D6911" s="149" t="str">
        <f>+VLOOKUP($A6911,mUNICIPIOS!$B$4:$F$343,2,0)</f>
        <v>San Marcos</v>
      </c>
      <c r="E6911" s="149">
        <f>+VLOOKUP($A6911,mUNICIPIOS!$B$4:$F$343,3,0)</f>
        <v>1216</v>
      </c>
      <c r="F6911" s="149" t="str">
        <f>+VLOOKUP($A6911,mUNICIPIOS!$B$4:$F$343,4,0)</f>
        <v>Catarina</v>
      </c>
      <c r="G6911" s="139" t="str">
        <f t="shared" ref="G6911:K6911" si="7083">+G6873</f>
        <v>05</v>
      </c>
      <c r="H6911" t="str">
        <f t="shared" si="7083"/>
        <v>IGF</v>
      </c>
      <c r="I6911" t="str">
        <f t="shared" si="7083"/>
        <v>Índice de Gestión Financiera</v>
      </c>
      <c r="J6911" t="str">
        <f t="shared" si="7083"/>
        <v>05-06</v>
      </c>
      <c r="K6911" t="str">
        <f t="shared" si="7083"/>
        <v xml:space="preserve">Inversión anual en capital fijo con recursos percibidos por transferencias del Gobierno Central </v>
      </c>
      <c r="L6911" s="150">
        <f>+VLOOKUP($E6911,IGF_2018!$B$8:$Z$347,18,0)</f>
        <v>4.6043780985580395E-2</v>
      </c>
      <c r="M6911" s="142" t="str">
        <f>+VLOOKUP($E6911,IGF_2018!$B$8:$Z$347,19,0)</f>
        <v>Bajo</v>
      </c>
    </row>
    <row r="6912" spans="1:13" x14ac:dyDescent="0.3">
      <c r="A6912" s="139">
        <f t="shared" si="7063"/>
        <v>182</v>
      </c>
      <c r="B6912" s="148">
        <f t="shared" si="7065"/>
        <v>28</v>
      </c>
      <c r="D6912" s="149" t="str">
        <f>+VLOOKUP($A6912,mUNICIPIOS!$B$4:$F$343,2,0)</f>
        <v>San Marcos</v>
      </c>
      <c r="E6912" s="149">
        <f>+VLOOKUP($A6912,mUNICIPIOS!$B$4:$F$343,3,0)</f>
        <v>1216</v>
      </c>
      <c r="F6912" s="149" t="str">
        <f>+VLOOKUP($A6912,mUNICIPIOS!$B$4:$F$343,4,0)</f>
        <v>Catarina</v>
      </c>
      <c r="G6912" s="139" t="str">
        <f t="shared" ref="G6912:K6912" si="7084">+G6874</f>
        <v>05</v>
      </c>
      <c r="H6912" t="str">
        <f t="shared" si="7084"/>
        <v>IGF</v>
      </c>
      <c r="I6912" t="str">
        <f t="shared" si="7084"/>
        <v>Índice de Gestión Financiera</v>
      </c>
      <c r="J6912" t="str">
        <f t="shared" si="7084"/>
        <v>05-07</v>
      </c>
      <c r="K6912" t="str">
        <f t="shared" si="7084"/>
        <v>Financiamiento por endeudamiento municipal</v>
      </c>
      <c r="L6912" s="150">
        <f>+VLOOKUP($E6912,IGF_2018!$B$8:$Z$347,21,0)</f>
        <v>1</v>
      </c>
      <c r="M6912" s="142" t="str">
        <f>+VLOOKUP($E6912,IGF_2018!$B$8:$Z$347,22,0)</f>
        <v>Alto</v>
      </c>
    </row>
    <row r="6913" spans="1:13" x14ac:dyDescent="0.3">
      <c r="A6913" s="139">
        <f t="shared" si="7063"/>
        <v>182</v>
      </c>
      <c r="B6913" s="148">
        <f t="shared" si="7065"/>
        <v>29</v>
      </c>
      <c r="D6913" s="149" t="str">
        <f>+VLOOKUP($A6913,mUNICIPIOS!$B$4:$F$343,2,0)</f>
        <v>San Marcos</v>
      </c>
      <c r="E6913" s="149">
        <f>+VLOOKUP($A6913,mUNICIPIOS!$B$4:$F$343,3,0)</f>
        <v>1216</v>
      </c>
      <c r="F6913" s="149" t="str">
        <f>+VLOOKUP($A6913,mUNICIPIOS!$B$4:$F$343,4,0)</f>
        <v>Catarina</v>
      </c>
      <c r="G6913" s="139" t="str">
        <f t="shared" ref="G6913:K6913" si="7085">+G6875</f>
        <v>05</v>
      </c>
      <c r="H6913" t="str">
        <f t="shared" si="7085"/>
        <v>IGF</v>
      </c>
      <c r="I6913" t="str">
        <f t="shared" si="7085"/>
        <v>Índice de Gestión Financiera</v>
      </c>
      <c r="J6913" t="str">
        <f t="shared" si="7085"/>
        <v>INDICE</v>
      </c>
      <c r="K6913">
        <f t="shared" si="7085"/>
        <v>0</v>
      </c>
      <c r="L6913" s="150">
        <f>+VLOOKUP($E6913,IGF_2018!$B$8:$Z$347,24,0)</f>
        <v>0.23307493219741771</v>
      </c>
      <c r="M6913" s="142" t="str">
        <f>+VLOOKUP($E6913,IGF_2018!$B$8:$Z$347,25,0)</f>
        <v>Medio bajo</v>
      </c>
    </row>
    <row r="6914" spans="1:13" x14ac:dyDescent="0.3">
      <c r="A6914" s="139">
        <f t="shared" si="7063"/>
        <v>182</v>
      </c>
      <c r="B6914" s="148">
        <f t="shared" si="7065"/>
        <v>30</v>
      </c>
      <c r="D6914" s="149" t="str">
        <f>+VLOOKUP($A6914,mUNICIPIOS!$B$4:$F$343,2,0)</f>
        <v>San Marcos</v>
      </c>
      <c r="E6914" s="149">
        <f>+VLOOKUP($A6914,mUNICIPIOS!$B$4:$F$343,3,0)</f>
        <v>1216</v>
      </c>
      <c r="F6914" s="149" t="str">
        <f>+VLOOKUP($A6914,mUNICIPIOS!$B$4:$F$343,4,0)</f>
        <v>Catarina</v>
      </c>
      <c r="G6914" s="139" t="str">
        <f t="shared" ref="G6914:K6914" si="7086">+G6876</f>
        <v>06</v>
      </c>
      <c r="H6914" t="str">
        <f t="shared" si="7086"/>
        <v>IGE</v>
      </c>
      <c r="I6914" t="str">
        <f t="shared" si="7086"/>
        <v>Índice de Gestión Estratégica</v>
      </c>
      <c r="J6914" t="str">
        <f t="shared" si="7086"/>
        <v>06-01</v>
      </c>
      <c r="K6914" t="str">
        <f t="shared" si="7086"/>
        <v>Ejecución del Plan Operativo Anual  (POA)</v>
      </c>
      <c r="L6914" s="150">
        <f>+VLOOKUP($E6914,IGE_2018!$B$8:$Z$347,3,0)</f>
        <v>0</v>
      </c>
      <c r="M6914" s="142" t="str">
        <f>+VLOOKUP($E6914,IGE_2018!$B$8:$Z$347,4,0)</f>
        <v>Bajo</v>
      </c>
    </row>
    <row r="6915" spans="1:13" x14ac:dyDescent="0.3">
      <c r="A6915" s="139">
        <f t="shared" si="7063"/>
        <v>182</v>
      </c>
      <c r="B6915" s="148">
        <f t="shared" si="7065"/>
        <v>31</v>
      </c>
      <c r="D6915" s="149" t="str">
        <f>+VLOOKUP($A6915,mUNICIPIOS!$B$4:$F$343,2,0)</f>
        <v>San Marcos</v>
      </c>
      <c r="E6915" s="149">
        <f>+VLOOKUP($A6915,mUNICIPIOS!$B$4:$F$343,3,0)</f>
        <v>1216</v>
      </c>
      <c r="F6915" s="149" t="str">
        <f>+VLOOKUP($A6915,mUNICIPIOS!$B$4:$F$343,4,0)</f>
        <v>Catarina</v>
      </c>
      <c r="G6915" s="139" t="str">
        <f t="shared" ref="G6915:K6915" si="7087">+G6877</f>
        <v>06</v>
      </c>
      <c r="H6915" t="str">
        <f t="shared" si="7087"/>
        <v>IGE</v>
      </c>
      <c r="I6915" t="str">
        <f t="shared" si="7087"/>
        <v>Índice de Gestión Estratégica</v>
      </c>
      <c r="J6915" t="str">
        <f t="shared" si="7087"/>
        <v>06-02</v>
      </c>
      <c r="K6915" t="str">
        <f t="shared" si="7087"/>
        <v>Relación Plan de Desarrollo Municipal y Ordenamiento Territorial (PDM-OT) - Plan Estratégico Institucional (PEI) - Plan Operativo Multianual (POM) - Plan Operativo Anual (POA)</v>
      </c>
      <c r="L6915" s="150">
        <f>+VLOOKUP($E6915,IGE_2018!$B$8:$Z$347,6,0)</f>
        <v>0.1</v>
      </c>
      <c r="M6915" s="142" t="str">
        <f>+VLOOKUP($E6915,IGE_2018!$B$8:$Z$347,7,0)</f>
        <v>Bajo</v>
      </c>
    </row>
    <row r="6916" spans="1:13" x14ac:dyDescent="0.3">
      <c r="A6916" s="139">
        <f t="shared" si="7063"/>
        <v>182</v>
      </c>
      <c r="B6916" s="148">
        <f t="shared" si="7065"/>
        <v>32</v>
      </c>
      <c r="D6916" s="149" t="str">
        <f>+VLOOKUP($A6916,mUNICIPIOS!$B$4:$F$343,2,0)</f>
        <v>San Marcos</v>
      </c>
      <c r="E6916" s="149">
        <f>+VLOOKUP($A6916,mUNICIPIOS!$B$4:$F$343,3,0)</f>
        <v>1216</v>
      </c>
      <c r="F6916" s="149" t="str">
        <f>+VLOOKUP($A6916,mUNICIPIOS!$B$4:$F$343,4,0)</f>
        <v>Catarina</v>
      </c>
      <c r="G6916" s="139" t="str">
        <f t="shared" ref="G6916:K6916" si="7088">+G6878</f>
        <v>06</v>
      </c>
      <c r="H6916" t="str">
        <f t="shared" si="7088"/>
        <v>IGE</v>
      </c>
      <c r="I6916" t="str">
        <f t="shared" si="7088"/>
        <v>Índice de Gestión Estratégica</v>
      </c>
      <c r="J6916" t="str">
        <f t="shared" si="7088"/>
        <v>06-03</v>
      </c>
      <c r="K6916" t="str">
        <f t="shared" si="7088"/>
        <v>Presupuesto de egresos relacionado a competencias municipales que responden a prioridades nacionales de desarrollo.</v>
      </c>
      <c r="L6916" s="150">
        <f>+VLOOKUP($E6916,IGE_2018!$B$8:$Z$347,9,0)</f>
        <v>0.21023822606958101</v>
      </c>
      <c r="M6916" s="142" t="str">
        <f>+VLOOKUP($E6916,IGE_2018!$B$8:$Z$347,10,0)</f>
        <v>Medio bajo</v>
      </c>
    </row>
    <row r="6917" spans="1:13" x14ac:dyDescent="0.3">
      <c r="A6917" s="139">
        <f t="shared" si="7063"/>
        <v>182</v>
      </c>
      <c r="B6917" s="148">
        <f t="shared" si="7065"/>
        <v>33</v>
      </c>
      <c r="D6917" s="149" t="str">
        <f>+VLOOKUP($A6917,mUNICIPIOS!$B$4:$F$343,2,0)</f>
        <v>San Marcos</v>
      </c>
      <c r="E6917" s="149">
        <f>+VLOOKUP($A6917,mUNICIPIOS!$B$4:$F$343,3,0)</f>
        <v>1216</v>
      </c>
      <c r="F6917" s="149" t="str">
        <f>+VLOOKUP($A6917,mUNICIPIOS!$B$4:$F$343,4,0)</f>
        <v>Catarina</v>
      </c>
      <c r="G6917" s="139" t="str">
        <f t="shared" ref="G6917:K6917" si="7089">+G6879</f>
        <v>06</v>
      </c>
      <c r="H6917" t="str">
        <f t="shared" si="7089"/>
        <v>IGE</v>
      </c>
      <c r="I6917" t="str">
        <f t="shared" si="7089"/>
        <v>Índice de Gestión Estratégica</v>
      </c>
      <c r="J6917" t="str">
        <f t="shared" si="7089"/>
        <v>06-04</v>
      </c>
      <c r="K6917" t="str">
        <f t="shared" si="7089"/>
        <v>Institucionalización de la gestión ordenada del territorio</v>
      </c>
      <c r="L6917" s="150">
        <f>+VLOOKUP($E6917,IGE_2018!$B$8:$Z$347,12,0)</f>
        <v>0.44999999999999996</v>
      </c>
      <c r="M6917" s="142" t="str">
        <f>+VLOOKUP($E6917,IGE_2018!$B$8:$Z$347,13,0)</f>
        <v>Medio</v>
      </c>
    </row>
    <row r="6918" spans="1:13" x14ac:dyDescent="0.3">
      <c r="A6918" s="139">
        <f t="shared" si="7063"/>
        <v>182</v>
      </c>
      <c r="B6918" s="148">
        <f t="shared" si="7065"/>
        <v>34</v>
      </c>
      <c r="D6918" s="149" t="str">
        <f>+VLOOKUP($A6918,mUNICIPIOS!$B$4:$F$343,2,0)</f>
        <v>San Marcos</v>
      </c>
      <c r="E6918" s="149">
        <f>+VLOOKUP($A6918,mUNICIPIOS!$B$4:$F$343,3,0)</f>
        <v>1216</v>
      </c>
      <c r="F6918" s="149" t="str">
        <f>+VLOOKUP($A6918,mUNICIPIOS!$B$4:$F$343,4,0)</f>
        <v>Catarina</v>
      </c>
      <c r="G6918" s="139" t="str">
        <f t="shared" ref="G6918:K6918" si="7090">+G6880</f>
        <v>06</v>
      </c>
      <c r="H6918" t="str">
        <f t="shared" si="7090"/>
        <v>IGE</v>
      </c>
      <c r="I6918" t="str">
        <f t="shared" si="7090"/>
        <v>Índice de Gestión Estratégica</v>
      </c>
      <c r="J6918" t="str">
        <f t="shared" si="7090"/>
        <v>06-05</v>
      </c>
      <c r="K6918" t="str">
        <f t="shared" si="7090"/>
        <v>Acciones para la gestión ordenada del territorio</v>
      </c>
      <c r="L6918" s="150">
        <f>+VLOOKUP($E6918,IGE_2018!$B$8:$Z$347,15,0)</f>
        <v>0</v>
      </c>
      <c r="M6918" s="142" t="str">
        <f>+VLOOKUP($E6918,IGE_2018!$B$8:$Z$347,16,0)</f>
        <v>Bajo</v>
      </c>
    </row>
    <row r="6919" spans="1:13" x14ac:dyDescent="0.3">
      <c r="A6919" s="139">
        <f t="shared" si="7063"/>
        <v>182</v>
      </c>
      <c r="B6919" s="148">
        <f t="shared" si="7065"/>
        <v>35</v>
      </c>
      <c r="D6919" s="149" t="str">
        <f>+VLOOKUP($A6919,mUNICIPIOS!$B$4:$F$343,2,0)</f>
        <v>San Marcos</v>
      </c>
      <c r="E6919" s="149">
        <f>+VLOOKUP($A6919,mUNICIPIOS!$B$4:$F$343,3,0)</f>
        <v>1216</v>
      </c>
      <c r="F6919" s="149" t="str">
        <f>+VLOOKUP($A6919,mUNICIPIOS!$B$4:$F$343,4,0)</f>
        <v>Catarina</v>
      </c>
      <c r="G6919" s="139" t="str">
        <f t="shared" ref="G6919:K6919" si="7091">+G6881</f>
        <v>06</v>
      </c>
      <c r="H6919" t="str">
        <f t="shared" si="7091"/>
        <v>IGE</v>
      </c>
      <c r="I6919" t="str">
        <f t="shared" si="7091"/>
        <v>Índice de Gestión Estratégica</v>
      </c>
      <c r="J6919" t="str">
        <f t="shared" si="7091"/>
        <v>06-06</v>
      </c>
      <c r="K6919" t="str">
        <f t="shared" si="7091"/>
        <v>Gestión de riesgo en la formulación de proyectos derivados de la planificación operativa anual</v>
      </c>
      <c r="L6919" s="150">
        <f>+VLOOKUP($E6919,IGE_2018!$B$8:$Z$347,18,0)</f>
        <v>0</v>
      </c>
      <c r="M6919" s="142" t="str">
        <f>+VLOOKUP($E6919,IGE_2018!$B$8:$Z$347,19,0)</f>
        <v>Bajo</v>
      </c>
    </row>
    <row r="6920" spans="1:13" x14ac:dyDescent="0.3">
      <c r="A6920" s="139">
        <f t="shared" si="7063"/>
        <v>182</v>
      </c>
      <c r="B6920" s="148">
        <f t="shared" si="7065"/>
        <v>36</v>
      </c>
      <c r="D6920" s="149" t="str">
        <f>+VLOOKUP($A6920,mUNICIPIOS!$B$4:$F$343,2,0)</f>
        <v>San Marcos</v>
      </c>
      <c r="E6920" s="149">
        <f>+VLOOKUP($A6920,mUNICIPIOS!$B$4:$F$343,3,0)</f>
        <v>1216</v>
      </c>
      <c r="F6920" s="149" t="str">
        <f>+VLOOKUP($A6920,mUNICIPIOS!$B$4:$F$343,4,0)</f>
        <v>Catarina</v>
      </c>
      <c r="G6920" s="139" t="str">
        <f t="shared" ref="G6920:K6920" si="7092">+G6882</f>
        <v>06</v>
      </c>
      <c r="H6920" t="str">
        <f t="shared" si="7092"/>
        <v>IGE</v>
      </c>
      <c r="I6920" t="str">
        <f t="shared" si="7092"/>
        <v>Índice de Gestión Estratégica</v>
      </c>
      <c r="J6920" t="str">
        <f t="shared" si="7092"/>
        <v>06-07</v>
      </c>
      <c r="K6920" t="str">
        <f t="shared" si="7092"/>
        <v>Ingresos por servicios ambientales en relación a los ingresos propios sin regalías</v>
      </c>
      <c r="L6920" s="150">
        <f>+VLOOKUP($E6920,IGE_2018!$B$8:$Z$347,21,0)</f>
        <v>0</v>
      </c>
      <c r="M6920" s="142" t="str">
        <f>+VLOOKUP($E6920,IGE_2018!$B$8:$Z$347,22,0)</f>
        <v>Bajo</v>
      </c>
    </row>
    <row r="6921" spans="1:13" x14ac:dyDescent="0.3">
      <c r="A6921" s="139">
        <f t="shared" si="7063"/>
        <v>182</v>
      </c>
      <c r="B6921" s="148">
        <f t="shared" si="7065"/>
        <v>37</v>
      </c>
      <c r="D6921" s="149" t="str">
        <f>+VLOOKUP($A6921,mUNICIPIOS!$B$4:$F$343,2,0)</f>
        <v>San Marcos</v>
      </c>
      <c r="E6921" s="149">
        <f>+VLOOKUP($A6921,mUNICIPIOS!$B$4:$F$343,3,0)</f>
        <v>1216</v>
      </c>
      <c r="F6921" s="149" t="str">
        <f>+VLOOKUP($A6921,mUNICIPIOS!$B$4:$F$343,4,0)</f>
        <v>Catarina</v>
      </c>
      <c r="G6921" s="139" t="str">
        <f t="shared" ref="G6921:K6921" si="7093">+G6883</f>
        <v>06</v>
      </c>
      <c r="H6921" t="str">
        <f t="shared" si="7093"/>
        <v>IGE</v>
      </c>
      <c r="I6921" t="str">
        <f t="shared" si="7093"/>
        <v>Índice de Gestión Estratégica</v>
      </c>
      <c r="J6921" t="str">
        <f t="shared" si="7093"/>
        <v>INDICE</v>
      </c>
      <c r="K6921">
        <f t="shared" si="7093"/>
        <v>0</v>
      </c>
      <c r="L6921" s="150">
        <f>+VLOOKUP($E6921,IGE_2018!$B$8:$Z$347,24,0)</f>
        <v>0.11255955651739526</v>
      </c>
      <c r="M6921" s="142" t="str">
        <f>+VLOOKUP($E6921,IGE_2018!$B$8:$Z$347,25,0)</f>
        <v>Bajo</v>
      </c>
    </row>
    <row r="6922" spans="1:13" x14ac:dyDescent="0.3">
      <c r="A6922" s="139">
        <f t="shared" si="7063"/>
        <v>182</v>
      </c>
      <c r="B6922" s="148">
        <f t="shared" si="7065"/>
        <v>38</v>
      </c>
      <c r="D6922" s="149" t="str">
        <f>+VLOOKUP($A6922,mUNICIPIOS!$B$4:$F$343,2,0)</f>
        <v>San Marcos</v>
      </c>
      <c r="E6922" s="149">
        <f>+VLOOKUP($A6922,mUNICIPIOS!$B$4:$F$343,3,0)</f>
        <v>1216</v>
      </c>
      <c r="F6922" s="149" t="str">
        <f>+VLOOKUP($A6922,mUNICIPIOS!$B$4:$F$343,4,0)</f>
        <v>Catarina</v>
      </c>
      <c r="G6922" s="139" t="str">
        <f t="shared" ref="G6922:K6922" si="7094">+G6884</f>
        <v>RANKING</v>
      </c>
      <c r="H6922" t="str">
        <f t="shared" si="7094"/>
        <v>RGM</v>
      </c>
      <c r="I6922" t="str">
        <f t="shared" si="7094"/>
        <v>Ranking de la Gestión Municipal 2018</v>
      </c>
      <c r="J6922" t="str">
        <f t="shared" si="7094"/>
        <v>RANKING</v>
      </c>
      <c r="K6922">
        <f t="shared" si="7094"/>
        <v>0</v>
      </c>
      <c r="L6922" s="151">
        <f>+VLOOKUP($E6922,Resultados_generales!$C$8:$AE$347,27,0)</f>
        <v>0.35391241728392542</v>
      </c>
      <c r="M6922" t="str">
        <f>+VLOOKUP($E6922,Resultados_generales!$C$8:$AE$347,28,0)</f>
        <v>Medio bajo</v>
      </c>
    </row>
    <row r="6923" spans="1:13" x14ac:dyDescent="0.3">
      <c r="A6923" s="139">
        <f t="shared" si="7063"/>
        <v>183</v>
      </c>
      <c r="B6923" s="148">
        <f t="shared" si="7065"/>
        <v>1</v>
      </c>
      <c r="D6923" s="149" t="str">
        <f>+VLOOKUP($A6923,mUNICIPIOS!$B$4:$F$343,2,0)</f>
        <v>San Marcos</v>
      </c>
      <c r="E6923" s="149">
        <f>+VLOOKUP($A6923,mUNICIPIOS!$B$4:$F$343,3,0)</f>
        <v>1217</v>
      </c>
      <c r="F6923" s="149" t="str">
        <f>+VLOOKUP($A6923,mUNICIPIOS!$B$4:$F$343,4,0)</f>
        <v>Ayutla</v>
      </c>
      <c r="G6923" s="139" t="str">
        <f t="shared" ref="G6923:K6923" si="7095">+G6885</f>
        <v>01</v>
      </c>
      <c r="H6923" t="str">
        <f t="shared" si="7095"/>
        <v>IPC</v>
      </c>
      <c r="I6923" t="str">
        <f t="shared" si="7095"/>
        <v>Índice de Participación Ciudadana</v>
      </c>
      <c r="J6923" t="str">
        <f t="shared" si="7095"/>
        <v>01-01</v>
      </c>
      <c r="K6923" t="str">
        <f t="shared" si="7095"/>
        <v>Número de reuniones del COMUDE en el año de la medición.</v>
      </c>
      <c r="L6923" s="150">
        <f>+VLOOKUP($E6923,IPC_2018!$B$8:$T$347,3,0)</f>
        <v>0.33333333333333331</v>
      </c>
      <c r="M6923" s="142" t="str">
        <f>+VLOOKUP($E6923,IPC_2018!$B$8:$T$347,4,0)</f>
        <v>Medio bajo</v>
      </c>
    </row>
    <row r="6924" spans="1:13" x14ac:dyDescent="0.3">
      <c r="A6924" s="139">
        <f t="shared" si="7063"/>
        <v>183</v>
      </c>
      <c r="B6924" s="148">
        <f t="shared" si="7065"/>
        <v>2</v>
      </c>
      <c r="D6924" s="149" t="str">
        <f>+VLOOKUP($A6924,mUNICIPIOS!$B$4:$F$343,2,0)</f>
        <v>San Marcos</v>
      </c>
      <c r="E6924" s="149">
        <f>+VLOOKUP($A6924,mUNICIPIOS!$B$4:$F$343,3,0)</f>
        <v>1217</v>
      </c>
      <c r="F6924" s="149" t="str">
        <f>+VLOOKUP($A6924,mUNICIPIOS!$B$4:$F$343,4,0)</f>
        <v>Ayutla</v>
      </c>
      <c r="G6924" s="139" t="str">
        <f t="shared" ref="G6924:K6924" si="7096">+G6886</f>
        <v>01</v>
      </c>
      <c r="H6924" t="str">
        <f t="shared" si="7096"/>
        <v>IPC</v>
      </c>
      <c r="I6924" t="str">
        <f t="shared" si="7096"/>
        <v>Índice de Participación Ciudadana</v>
      </c>
      <c r="J6924" t="str">
        <f t="shared" si="7096"/>
        <v>01-02</v>
      </c>
      <c r="K6924" t="str">
        <f t="shared" si="7096"/>
        <v>Participación de Alcaldes, Concejales y Síndicos determinados o designados en el COMUDE</v>
      </c>
      <c r="L6924" s="150">
        <f>+VLOOKUP($E6924,IPC_2018!$B$8:$T$347,6,0)</f>
        <v>0.5</v>
      </c>
      <c r="M6924" s="142" t="str">
        <f>+VLOOKUP($E6924,IPC_2018!$B$8:$T$347,7,0)</f>
        <v>Medio</v>
      </c>
    </row>
    <row r="6925" spans="1:13" x14ac:dyDescent="0.3">
      <c r="A6925" s="139">
        <f t="shared" si="7063"/>
        <v>183</v>
      </c>
      <c r="B6925" s="148">
        <f t="shared" si="7065"/>
        <v>3</v>
      </c>
      <c r="D6925" s="149" t="str">
        <f>+VLOOKUP($A6925,mUNICIPIOS!$B$4:$F$343,2,0)</f>
        <v>San Marcos</v>
      </c>
      <c r="E6925" s="149">
        <f>+VLOOKUP($A6925,mUNICIPIOS!$B$4:$F$343,3,0)</f>
        <v>1217</v>
      </c>
      <c r="F6925" s="149" t="str">
        <f>+VLOOKUP($A6925,mUNICIPIOS!$B$4:$F$343,4,0)</f>
        <v>Ayutla</v>
      </c>
      <c r="G6925" s="139" t="str">
        <f t="shared" ref="G6925:K6925" si="7097">+G6887</f>
        <v>01</v>
      </c>
      <c r="H6925" t="str">
        <f t="shared" si="7097"/>
        <v>IPC</v>
      </c>
      <c r="I6925" t="str">
        <f t="shared" si="7097"/>
        <v>Índice de Participación Ciudadana</v>
      </c>
      <c r="J6925" t="str">
        <f t="shared" si="7097"/>
        <v>01-03</v>
      </c>
      <c r="K6925" t="str">
        <f t="shared" si="7097"/>
        <v>Participación  de organizaciones de jóvenes, mujeres, pueblos mayas, xincas, garífunas, y otras organizaciones en el Comude</v>
      </c>
      <c r="L6925" s="150">
        <f>+VLOOKUP($E6925,IPC_2018!$B$8:$T$347,9,0)</f>
        <v>0</v>
      </c>
      <c r="M6925" s="142" t="str">
        <f>+VLOOKUP($E6925,IPC_2018!$B$8:$T$347,10,0)</f>
        <v>Bajo</v>
      </c>
    </row>
    <row r="6926" spans="1:13" x14ac:dyDescent="0.3">
      <c r="A6926" s="139">
        <f t="shared" si="7063"/>
        <v>183</v>
      </c>
      <c r="B6926" s="148">
        <f t="shared" si="7065"/>
        <v>4</v>
      </c>
      <c r="D6926" s="149" t="str">
        <f>+VLOOKUP($A6926,mUNICIPIOS!$B$4:$F$343,2,0)</f>
        <v>San Marcos</v>
      </c>
      <c r="E6926" s="149">
        <f>+VLOOKUP($A6926,mUNICIPIOS!$B$4:$F$343,3,0)</f>
        <v>1217</v>
      </c>
      <c r="F6926" s="149" t="str">
        <f>+VLOOKUP($A6926,mUNICIPIOS!$B$4:$F$343,4,0)</f>
        <v>Ayutla</v>
      </c>
      <c r="G6926" s="139" t="str">
        <f t="shared" ref="G6926:K6926" si="7098">+G6888</f>
        <v>01</v>
      </c>
      <c r="H6926" t="str">
        <f t="shared" si="7098"/>
        <v>IPC</v>
      </c>
      <c r="I6926" t="str">
        <f t="shared" si="7098"/>
        <v>Índice de Participación Ciudadana</v>
      </c>
      <c r="J6926" t="str">
        <f t="shared" si="7098"/>
        <v>01-04</v>
      </c>
      <c r="K6926" t="str">
        <f t="shared" si="7098"/>
        <v>Representatividad territorial del Comude.</v>
      </c>
      <c r="L6926" s="150">
        <f>+VLOOKUP($E6926,IPC_2018!$B$8:$T$347,12,0)</f>
        <v>0</v>
      </c>
      <c r="M6926" s="142" t="str">
        <f>+VLOOKUP($E6926,IPC_2018!$B$8:$T$347,13,0)</f>
        <v>Bajo</v>
      </c>
    </row>
    <row r="6927" spans="1:13" x14ac:dyDescent="0.3">
      <c r="A6927" s="139">
        <f t="shared" si="7063"/>
        <v>183</v>
      </c>
      <c r="B6927" s="148">
        <f t="shared" si="7065"/>
        <v>5</v>
      </c>
      <c r="D6927" s="149" t="str">
        <f>+VLOOKUP($A6927,mUNICIPIOS!$B$4:$F$343,2,0)</f>
        <v>San Marcos</v>
      </c>
      <c r="E6927" s="149">
        <f>+VLOOKUP($A6927,mUNICIPIOS!$B$4:$F$343,3,0)</f>
        <v>1217</v>
      </c>
      <c r="F6927" s="149" t="str">
        <f>+VLOOKUP($A6927,mUNICIPIOS!$B$4:$F$343,4,0)</f>
        <v>Ayutla</v>
      </c>
      <c r="G6927" s="139" t="str">
        <f t="shared" ref="G6927:K6927" si="7099">+G6889</f>
        <v>01</v>
      </c>
      <c r="H6927" t="str">
        <f t="shared" si="7099"/>
        <v>IPC</v>
      </c>
      <c r="I6927" t="str">
        <f t="shared" si="7099"/>
        <v>Índice de Participación Ciudadana</v>
      </c>
      <c r="J6927" t="str">
        <f t="shared" si="7099"/>
        <v>01-05</v>
      </c>
      <c r="K6927" t="str">
        <f t="shared" si="7099"/>
        <v>Funcionamiento del Comude</v>
      </c>
      <c r="L6927" s="150">
        <f>+VLOOKUP($E6927,IPC_2018!$B$8:$T$347,15,0)</f>
        <v>0.15901060076290127</v>
      </c>
      <c r="M6927" s="142" t="str">
        <f>+VLOOKUP($E6927,IPC_2018!$B$8:$T$347,16,0)</f>
        <v>Bajo</v>
      </c>
    </row>
    <row r="6928" spans="1:13" x14ac:dyDescent="0.3">
      <c r="A6928" s="139">
        <f t="shared" si="7063"/>
        <v>183</v>
      </c>
      <c r="B6928" s="148">
        <f t="shared" si="7065"/>
        <v>6</v>
      </c>
      <c r="D6928" s="149" t="str">
        <f>+VLOOKUP($A6928,mUNICIPIOS!$B$4:$F$343,2,0)</f>
        <v>San Marcos</v>
      </c>
      <c r="E6928" s="149">
        <f>+VLOOKUP($A6928,mUNICIPIOS!$B$4:$F$343,3,0)</f>
        <v>1217</v>
      </c>
      <c r="F6928" s="149" t="str">
        <f>+VLOOKUP($A6928,mUNICIPIOS!$B$4:$F$343,4,0)</f>
        <v>Ayutla</v>
      </c>
      <c r="G6928" s="139" t="str">
        <f t="shared" ref="G6928:K6928" si="7100">+G6890</f>
        <v>01</v>
      </c>
      <c r="H6928" t="str">
        <f t="shared" si="7100"/>
        <v>IPC</v>
      </c>
      <c r="I6928" t="str">
        <f t="shared" si="7100"/>
        <v>Índice de Participación Ciudadana</v>
      </c>
      <c r="J6928" t="str">
        <f t="shared" si="7100"/>
        <v>INDICE</v>
      </c>
      <c r="K6928">
        <f t="shared" si="7100"/>
        <v>0</v>
      </c>
      <c r="L6928" s="150">
        <f>+VLOOKUP($E6928,IPC_2018!$B$8:$T$347,18,0)</f>
        <v>0.22801825678110185</v>
      </c>
      <c r="M6928" s="142" t="str">
        <f>+VLOOKUP($E6928,IPC_2018!$B$8:$T$347,19,0)</f>
        <v>Medio bajo</v>
      </c>
    </row>
    <row r="6929" spans="1:13" x14ac:dyDescent="0.3">
      <c r="A6929" s="139">
        <f t="shared" si="7063"/>
        <v>183</v>
      </c>
      <c r="B6929" s="148">
        <f t="shared" si="7065"/>
        <v>7</v>
      </c>
      <c r="D6929" s="149" t="str">
        <f>+VLOOKUP($A6929,mUNICIPIOS!$B$4:$F$343,2,0)</f>
        <v>San Marcos</v>
      </c>
      <c r="E6929" s="149">
        <f>+VLOOKUP($A6929,mUNICIPIOS!$B$4:$F$343,3,0)</f>
        <v>1217</v>
      </c>
      <c r="F6929" s="149" t="str">
        <f>+VLOOKUP($A6929,mUNICIPIOS!$B$4:$F$343,4,0)</f>
        <v>Ayutla</v>
      </c>
      <c r="G6929" s="139" t="str">
        <f t="shared" ref="G6929:K6929" si="7101">+G6891</f>
        <v>02</v>
      </c>
      <c r="H6929" t="str">
        <f t="shared" si="7101"/>
        <v>IIC</v>
      </c>
      <c r="I6929" t="str">
        <f t="shared" si="7101"/>
        <v>Índice de Información a la Ciudadanía</v>
      </c>
      <c r="J6929" t="str">
        <f t="shared" si="7101"/>
        <v>02-01</v>
      </c>
      <c r="K6929" t="str">
        <f t="shared" si="7101"/>
        <v>Rendición de cuentas cuatrimestral y anual al Comude enfocadas en resultados.</v>
      </c>
      <c r="L6929" s="150">
        <f>+VLOOKUP($E6929,IIC_2018!$B$8:$Q$347,3,0)</f>
        <v>1</v>
      </c>
      <c r="M6929" s="142" t="str">
        <f>+VLOOKUP($E6929,IIC_2018!$B$8:$Q$347,4,0)</f>
        <v>Alto</v>
      </c>
    </row>
    <row r="6930" spans="1:13" x14ac:dyDescent="0.3">
      <c r="A6930" s="139">
        <f t="shared" si="7063"/>
        <v>183</v>
      </c>
      <c r="B6930" s="148">
        <f t="shared" si="7065"/>
        <v>8</v>
      </c>
      <c r="D6930" s="149" t="str">
        <f>+VLOOKUP($A6930,mUNICIPIOS!$B$4:$F$343,2,0)</f>
        <v>San Marcos</v>
      </c>
      <c r="E6930" s="149">
        <f>+VLOOKUP($A6930,mUNICIPIOS!$B$4:$F$343,3,0)</f>
        <v>1217</v>
      </c>
      <c r="F6930" s="149" t="str">
        <f>+VLOOKUP($A6930,mUNICIPIOS!$B$4:$F$343,4,0)</f>
        <v>Ayutla</v>
      </c>
      <c r="G6930" s="139" t="str">
        <f t="shared" ref="G6930:K6930" si="7102">+G6892</f>
        <v>02</v>
      </c>
      <c r="H6930" t="str">
        <f t="shared" si="7102"/>
        <v>IIC</v>
      </c>
      <c r="I6930" t="str">
        <f t="shared" si="7102"/>
        <v>Índice de Información a la Ciudadanía</v>
      </c>
      <c r="J6930" t="str">
        <f t="shared" si="7102"/>
        <v>02-02</v>
      </c>
      <c r="K6930" t="str">
        <f t="shared" si="7102"/>
        <v>Información presupuestaria y otra información brindada a la ciudadanía disponible en medios locales de comunicación.</v>
      </c>
      <c r="L6930" s="150">
        <f>+VLOOKUP($E6930,IIC_2018!$B$8:$Q$347,6,0)</f>
        <v>1</v>
      </c>
      <c r="M6930" s="142" t="str">
        <f>+VLOOKUP($E6930,IIC_2018!$B$8:$Q$347,7,0)</f>
        <v>Alto</v>
      </c>
    </row>
    <row r="6931" spans="1:13" x14ac:dyDescent="0.3">
      <c r="A6931" s="139">
        <f t="shared" si="7063"/>
        <v>183</v>
      </c>
      <c r="B6931" s="148">
        <f t="shared" si="7065"/>
        <v>9</v>
      </c>
      <c r="D6931" s="149" t="str">
        <f>+VLOOKUP($A6931,mUNICIPIOS!$B$4:$F$343,2,0)</f>
        <v>San Marcos</v>
      </c>
      <c r="E6931" s="149">
        <f>+VLOOKUP($A6931,mUNICIPIOS!$B$4:$F$343,3,0)</f>
        <v>1217</v>
      </c>
      <c r="F6931" s="149" t="str">
        <f>+VLOOKUP($A6931,mUNICIPIOS!$B$4:$F$343,4,0)</f>
        <v>Ayutla</v>
      </c>
      <c r="G6931" s="139" t="str">
        <f t="shared" ref="G6931:K6931" si="7103">+G6893</f>
        <v>02</v>
      </c>
      <c r="H6931" t="str">
        <f t="shared" si="7103"/>
        <v>IIC</v>
      </c>
      <c r="I6931" t="str">
        <f t="shared" si="7103"/>
        <v>Índice de Información a la Ciudadanía</v>
      </c>
      <c r="J6931" t="str">
        <f t="shared" si="7103"/>
        <v>02-03</v>
      </c>
      <c r="K6931" t="str">
        <f t="shared" si="7103"/>
        <v>Información pública de oficio actualizada y disponible de acuerdo a la LAIP y uso de internet.</v>
      </c>
      <c r="L6931" s="150">
        <f>+VLOOKUP($E6931,IIC_2018!$B$8:$Q$347,9,0)</f>
        <v>0.95999999999999985</v>
      </c>
      <c r="M6931" s="142" t="str">
        <f>+VLOOKUP($E6931,IIC_2018!$B$8:$Q$347,10,0)</f>
        <v>Alto</v>
      </c>
    </row>
    <row r="6932" spans="1:13" x14ac:dyDescent="0.3">
      <c r="A6932" s="139">
        <f t="shared" si="7063"/>
        <v>183</v>
      </c>
      <c r="B6932" s="148">
        <f t="shared" si="7065"/>
        <v>10</v>
      </c>
      <c r="D6932" s="149" t="str">
        <f>+VLOOKUP($A6932,mUNICIPIOS!$B$4:$F$343,2,0)</f>
        <v>San Marcos</v>
      </c>
      <c r="E6932" s="149">
        <f>+VLOOKUP($A6932,mUNICIPIOS!$B$4:$F$343,3,0)</f>
        <v>1217</v>
      </c>
      <c r="F6932" s="149" t="str">
        <f>+VLOOKUP($A6932,mUNICIPIOS!$B$4:$F$343,4,0)</f>
        <v>Ayutla</v>
      </c>
      <c r="G6932" s="139" t="str">
        <f t="shared" ref="G6932:K6932" si="7104">+G6894</f>
        <v>02</v>
      </c>
      <c r="H6932" t="str">
        <f t="shared" si="7104"/>
        <v>IIC</v>
      </c>
      <c r="I6932" t="str">
        <f t="shared" si="7104"/>
        <v>Índice de Información a la Ciudadanía</v>
      </c>
      <c r="J6932" t="str">
        <f t="shared" si="7104"/>
        <v>02-04</v>
      </c>
      <c r="K6932" t="str">
        <f t="shared" si="7104"/>
        <v>Relación del monto contratado por medio de Guate compras con el total del presupuesto de egresos vigente.</v>
      </c>
      <c r="L6932" s="150">
        <f>+VLOOKUP($E6932,IIC_2018!$B$8:$Q$347,12,0)</f>
        <v>0.22599592579803057</v>
      </c>
      <c r="M6932" s="142" t="str">
        <f>+VLOOKUP($E6932,IIC_2018!$B$8:$Q$347,13,0)</f>
        <v>Medio bajo</v>
      </c>
    </row>
    <row r="6933" spans="1:13" x14ac:dyDescent="0.3">
      <c r="A6933" s="139">
        <f t="shared" si="7063"/>
        <v>183</v>
      </c>
      <c r="B6933" s="148">
        <f t="shared" si="7065"/>
        <v>11</v>
      </c>
      <c r="D6933" s="149" t="str">
        <f>+VLOOKUP($A6933,mUNICIPIOS!$B$4:$F$343,2,0)</f>
        <v>San Marcos</v>
      </c>
      <c r="E6933" s="149">
        <f>+VLOOKUP($A6933,mUNICIPIOS!$B$4:$F$343,3,0)</f>
        <v>1217</v>
      </c>
      <c r="F6933" s="149" t="str">
        <f>+VLOOKUP($A6933,mUNICIPIOS!$B$4:$F$343,4,0)</f>
        <v>Ayutla</v>
      </c>
      <c r="G6933" s="139" t="str">
        <f t="shared" ref="G6933:K6933" si="7105">+G6895</f>
        <v>02</v>
      </c>
      <c r="H6933" t="str">
        <f t="shared" si="7105"/>
        <v>IIC</v>
      </c>
      <c r="I6933" t="str">
        <f t="shared" si="7105"/>
        <v>Índice de Información a la Ciudadanía</v>
      </c>
      <c r="J6933" t="str">
        <f t="shared" si="7105"/>
        <v>INDICE</v>
      </c>
      <c r="K6933">
        <f t="shared" si="7105"/>
        <v>0</v>
      </c>
      <c r="L6933" s="150">
        <f>+VLOOKUP($E6933,IIC_2018!$B$8:$Q$347,15,0)</f>
        <v>0.79649898144950759</v>
      </c>
      <c r="M6933" s="142" t="str">
        <f>+VLOOKUP($E6933,IIC_2018!$B$8:$Q$347,16,0)</f>
        <v>Medio alto</v>
      </c>
    </row>
    <row r="6934" spans="1:13" x14ac:dyDescent="0.3">
      <c r="A6934" s="139">
        <f t="shared" si="7063"/>
        <v>183</v>
      </c>
      <c r="B6934" s="148">
        <f t="shared" si="7065"/>
        <v>12</v>
      </c>
      <c r="D6934" s="149" t="str">
        <f>+VLOOKUP($A6934,mUNICIPIOS!$B$4:$F$343,2,0)</f>
        <v>San Marcos</v>
      </c>
      <c r="E6934" s="149">
        <f>+VLOOKUP($A6934,mUNICIPIOS!$B$4:$F$343,3,0)</f>
        <v>1217</v>
      </c>
      <c r="F6934" s="149" t="str">
        <f>+VLOOKUP($A6934,mUNICIPIOS!$B$4:$F$343,4,0)</f>
        <v>Ayutla</v>
      </c>
      <c r="G6934" s="139" t="str">
        <f t="shared" ref="G6934:K6934" si="7106">+G6896</f>
        <v>03</v>
      </c>
      <c r="H6934" t="str">
        <f t="shared" si="7106"/>
        <v>ISP</v>
      </c>
      <c r="I6934" t="str">
        <f t="shared" si="7106"/>
        <v>Índice de Servicios Públicos</v>
      </c>
      <c r="J6934" t="str">
        <f t="shared" si="7106"/>
        <v>03-01</v>
      </c>
      <c r="K6934" t="str">
        <f t="shared" si="7106"/>
        <v>Cobertura del servicio público de agua</v>
      </c>
      <c r="L6934" s="150">
        <f>+VLOOKUP($E6934,ISP_2018!$B$8:$T$347,3,0)</f>
        <v>0</v>
      </c>
      <c r="M6934" s="142" t="str">
        <f>+VLOOKUP($E6934,ISP_2018!$B$8:$T$347,4,0)</f>
        <v>Bajo</v>
      </c>
    </row>
    <row r="6935" spans="1:13" x14ac:dyDescent="0.3">
      <c r="A6935" s="139">
        <f t="shared" si="7063"/>
        <v>183</v>
      </c>
      <c r="B6935" s="148">
        <f t="shared" si="7065"/>
        <v>13</v>
      </c>
      <c r="D6935" s="149" t="str">
        <f>+VLOOKUP($A6935,mUNICIPIOS!$B$4:$F$343,2,0)</f>
        <v>San Marcos</v>
      </c>
      <c r="E6935" s="149">
        <f>+VLOOKUP($A6935,mUNICIPIOS!$B$4:$F$343,3,0)</f>
        <v>1217</v>
      </c>
      <c r="F6935" s="149" t="str">
        <f>+VLOOKUP($A6935,mUNICIPIOS!$B$4:$F$343,4,0)</f>
        <v>Ayutla</v>
      </c>
      <c r="G6935" s="139" t="str">
        <f t="shared" ref="G6935:K6935" si="7107">+G6897</f>
        <v>03</v>
      </c>
      <c r="H6935" t="str">
        <f t="shared" si="7107"/>
        <v>ISP</v>
      </c>
      <c r="I6935" t="str">
        <f t="shared" si="7107"/>
        <v>Índice de Servicios Públicos</v>
      </c>
      <c r="J6935" t="str">
        <f t="shared" si="7107"/>
        <v>03-02</v>
      </c>
      <c r="K6935" t="str">
        <f t="shared" si="7107"/>
        <v>Control de la calidad del servicio público de agua</v>
      </c>
      <c r="L6935" s="150">
        <f>+VLOOKUP($E6935,ISP_2018!$B$8:$T$347,6,0)</f>
        <v>1</v>
      </c>
      <c r="M6935" s="142" t="str">
        <f>+VLOOKUP($E6935,ISP_2018!$B$8:$T$347,7,0)</f>
        <v>Alto</v>
      </c>
    </row>
    <row r="6936" spans="1:13" x14ac:dyDescent="0.3">
      <c r="A6936" s="139">
        <f t="shared" si="7063"/>
        <v>183</v>
      </c>
      <c r="B6936" s="148">
        <f t="shared" si="7065"/>
        <v>14</v>
      </c>
      <c r="D6936" s="149" t="str">
        <f>+VLOOKUP($A6936,mUNICIPIOS!$B$4:$F$343,2,0)</f>
        <v>San Marcos</v>
      </c>
      <c r="E6936" s="149">
        <f>+VLOOKUP($A6936,mUNICIPIOS!$B$4:$F$343,3,0)</f>
        <v>1217</v>
      </c>
      <c r="F6936" s="149" t="str">
        <f>+VLOOKUP($A6936,mUNICIPIOS!$B$4:$F$343,4,0)</f>
        <v>Ayutla</v>
      </c>
      <c r="G6936" s="139" t="str">
        <f t="shared" ref="G6936:K6936" si="7108">+G6898</f>
        <v>03</v>
      </c>
      <c r="H6936" t="str">
        <f t="shared" si="7108"/>
        <v>ISP</v>
      </c>
      <c r="I6936" t="str">
        <f t="shared" si="7108"/>
        <v>Índice de Servicios Públicos</v>
      </c>
      <c r="J6936" t="str">
        <f t="shared" si="7108"/>
        <v>03-03</v>
      </c>
      <c r="K6936" t="str">
        <f t="shared" si="7108"/>
        <v>Disposición  y tratamiento  de aguas residuales</v>
      </c>
      <c r="L6936" s="150">
        <f>+VLOOKUP($E6936,ISP_2018!$B$8:$T$347,9,0)</f>
        <v>0.2276707643009393</v>
      </c>
      <c r="M6936" s="142" t="str">
        <f>+VLOOKUP($E6936,ISP_2018!$B$8:$T$347,10,0)</f>
        <v>Medio bajo</v>
      </c>
    </row>
    <row r="6937" spans="1:13" x14ac:dyDescent="0.3">
      <c r="A6937" s="139">
        <f t="shared" si="7063"/>
        <v>183</v>
      </c>
      <c r="B6937" s="148">
        <f t="shared" si="7065"/>
        <v>15</v>
      </c>
      <c r="D6937" s="149" t="str">
        <f>+VLOOKUP($A6937,mUNICIPIOS!$B$4:$F$343,2,0)</f>
        <v>San Marcos</v>
      </c>
      <c r="E6937" s="149">
        <f>+VLOOKUP($A6937,mUNICIPIOS!$B$4:$F$343,3,0)</f>
        <v>1217</v>
      </c>
      <c r="F6937" s="149" t="str">
        <f>+VLOOKUP($A6937,mUNICIPIOS!$B$4:$F$343,4,0)</f>
        <v>Ayutla</v>
      </c>
      <c r="G6937" s="139" t="str">
        <f t="shared" ref="G6937:K6937" si="7109">+G6899</f>
        <v>03</v>
      </c>
      <c r="H6937" t="str">
        <f t="shared" si="7109"/>
        <v>ISP</v>
      </c>
      <c r="I6937" t="str">
        <f t="shared" si="7109"/>
        <v>Índice de Servicios Públicos</v>
      </c>
      <c r="J6937" t="str">
        <f t="shared" si="7109"/>
        <v>03-04</v>
      </c>
      <c r="K6937" t="str">
        <f t="shared" si="7109"/>
        <v>Gestión y manejo de los residuos y desechos sólidos</v>
      </c>
      <c r="L6937" s="150">
        <f>+VLOOKUP($E6937,ISP_2018!$B$8:$T$347,12,0)</f>
        <v>0.12886246889593861</v>
      </c>
      <c r="M6937" s="142" t="str">
        <f>+VLOOKUP($E6937,ISP_2018!$B$8:$T$347,13,0)</f>
        <v>Bajo</v>
      </c>
    </row>
    <row r="6938" spans="1:13" x14ac:dyDescent="0.3">
      <c r="A6938" s="139">
        <f t="shared" si="7063"/>
        <v>183</v>
      </c>
      <c r="B6938" s="148">
        <f t="shared" si="7065"/>
        <v>16</v>
      </c>
      <c r="D6938" s="149" t="str">
        <f>+VLOOKUP($A6938,mUNICIPIOS!$B$4:$F$343,2,0)</f>
        <v>San Marcos</v>
      </c>
      <c r="E6938" s="149">
        <f>+VLOOKUP($A6938,mUNICIPIOS!$B$4:$F$343,3,0)</f>
        <v>1217</v>
      </c>
      <c r="F6938" s="149" t="str">
        <f>+VLOOKUP($A6938,mUNICIPIOS!$B$4:$F$343,4,0)</f>
        <v>Ayutla</v>
      </c>
      <c r="G6938" s="139" t="str">
        <f t="shared" ref="G6938:K6938" si="7110">+G6900</f>
        <v>03</v>
      </c>
      <c r="H6938" t="str">
        <f t="shared" si="7110"/>
        <v>ISP</v>
      </c>
      <c r="I6938" t="str">
        <f t="shared" si="7110"/>
        <v>Índice de Servicios Públicos</v>
      </c>
      <c r="J6938" t="str">
        <f t="shared" si="7110"/>
        <v>03-05</v>
      </c>
      <c r="K6938" t="str">
        <f t="shared" si="7110"/>
        <v>Gestión de servicios públicos municipales</v>
      </c>
      <c r="L6938" s="150">
        <f>+VLOOKUP($E6938,ISP_2018!$B$8:$T$347,15,0)</f>
        <v>0.38709677419354843</v>
      </c>
      <c r="M6938" s="142" t="str">
        <f>+VLOOKUP($E6938,ISP_2018!$B$8:$T$347,16,0)</f>
        <v>Medio bajo</v>
      </c>
    </row>
    <row r="6939" spans="1:13" x14ac:dyDescent="0.3">
      <c r="A6939" s="139">
        <f t="shared" si="7063"/>
        <v>183</v>
      </c>
      <c r="B6939" s="148">
        <f t="shared" si="7065"/>
        <v>17</v>
      </c>
      <c r="D6939" s="149" t="str">
        <f>+VLOOKUP($A6939,mUNICIPIOS!$B$4:$F$343,2,0)</f>
        <v>San Marcos</v>
      </c>
      <c r="E6939" s="149">
        <f>+VLOOKUP($A6939,mUNICIPIOS!$B$4:$F$343,3,0)</f>
        <v>1217</v>
      </c>
      <c r="F6939" s="149" t="str">
        <f>+VLOOKUP($A6939,mUNICIPIOS!$B$4:$F$343,4,0)</f>
        <v>Ayutla</v>
      </c>
      <c r="G6939" s="139" t="str">
        <f t="shared" ref="G6939:K6939" si="7111">+G6901</f>
        <v>03</v>
      </c>
      <c r="H6939" t="str">
        <f t="shared" si="7111"/>
        <v>ISP</v>
      </c>
      <c r="I6939" t="str">
        <f t="shared" si="7111"/>
        <v>Índice de Servicios Públicos</v>
      </c>
      <c r="J6939" t="str">
        <f t="shared" si="7111"/>
        <v>INDICE</v>
      </c>
      <c r="K6939">
        <f t="shared" si="7111"/>
        <v>0</v>
      </c>
      <c r="L6939" s="150">
        <f>+VLOOKUP($E6939,ISP_2018!$B$8:$T$347,18,0)</f>
        <v>0.44872600147808528</v>
      </c>
      <c r="M6939" s="142" t="str">
        <f>+VLOOKUP($E6939,ISP_2018!$B$8:$T$347,19,0)</f>
        <v>Medio</v>
      </c>
    </row>
    <row r="6940" spans="1:13" x14ac:dyDescent="0.3">
      <c r="A6940" s="139">
        <f t="shared" si="7063"/>
        <v>183</v>
      </c>
      <c r="B6940" s="148">
        <f t="shared" si="7065"/>
        <v>18</v>
      </c>
      <c r="D6940" s="149" t="str">
        <f>+VLOOKUP($A6940,mUNICIPIOS!$B$4:$F$343,2,0)</f>
        <v>San Marcos</v>
      </c>
      <c r="E6940" s="149">
        <f>+VLOOKUP($A6940,mUNICIPIOS!$B$4:$F$343,3,0)</f>
        <v>1217</v>
      </c>
      <c r="F6940" s="149" t="str">
        <f>+VLOOKUP($A6940,mUNICIPIOS!$B$4:$F$343,4,0)</f>
        <v>Ayutla</v>
      </c>
      <c r="G6940" s="139" t="str">
        <f t="shared" ref="G6940:K6940" si="7112">+G6902</f>
        <v>04</v>
      </c>
      <c r="H6940" t="str">
        <f t="shared" si="7112"/>
        <v>IGA</v>
      </c>
      <c r="I6940" t="str">
        <f t="shared" si="7112"/>
        <v>Índice de Gestión Administrativa</v>
      </c>
      <c r="J6940" t="str">
        <f t="shared" si="7112"/>
        <v>04-01</v>
      </c>
      <c r="K6940" t="str">
        <f t="shared" si="7112"/>
        <v>Existencia de elementos de atención municipal orientada al vecino</v>
      </c>
      <c r="L6940" s="150">
        <f>+VLOOKUP($E6940,IGA_2018!$B$8:$N$347,3,0)</f>
        <v>0.5</v>
      </c>
      <c r="M6940" s="142" t="str">
        <f>+VLOOKUP($E6940,IGA_2018!$B$8:$N$347,4,0)</f>
        <v>Medio</v>
      </c>
    </row>
    <row r="6941" spans="1:13" x14ac:dyDescent="0.3">
      <c r="A6941" s="139">
        <f t="shared" si="7063"/>
        <v>183</v>
      </c>
      <c r="B6941" s="148">
        <f t="shared" si="7065"/>
        <v>19</v>
      </c>
      <c r="D6941" s="149" t="str">
        <f>+VLOOKUP($A6941,mUNICIPIOS!$B$4:$F$343,2,0)</f>
        <v>San Marcos</v>
      </c>
      <c r="E6941" s="149">
        <f>+VLOOKUP($A6941,mUNICIPIOS!$B$4:$F$343,3,0)</f>
        <v>1217</v>
      </c>
      <c r="F6941" s="149" t="str">
        <f>+VLOOKUP($A6941,mUNICIPIOS!$B$4:$F$343,4,0)</f>
        <v>Ayutla</v>
      </c>
      <c r="G6941" s="139" t="str">
        <f t="shared" ref="G6941:K6941" si="7113">+G6903</f>
        <v>04</v>
      </c>
      <c r="H6941" t="str">
        <f t="shared" si="7113"/>
        <v>IGA</v>
      </c>
      <c r="I6941" t="str">
        <f t="shared" si="7113"/>
        <v>Índice de Gestión Administrativa</v>
      </c>
      <c r="J6941" t="str">
        <f t="shared" si="7113"/>
        <v>04-02</v>
      </c>
      <c r="K6941" t="str">
        <f t="shared" si="7113"/>
        <v>Gestión del recurso humano.</v>
      </c>
      <c r="L6941" s="150">
        <f>+VLOOKUP($E6941,IGA_2018!$B$8:$N$347,6,0)</f>
        <v>0.75851373255972521</v>
      </c>
      <c r="M6941" s="142" t="str">
        <f>+VLOOKUP($E6941,IGA_2018!$B$8:$N$347,7,0)</f>
        <v>Medio alto</v>
      </c>
    </row>
    <row r="6942" spans="1:13" x14ac:dyDescent="0.3">
      <c r="A6942" s="139">
        <f t="shared" si="7063"/>
        <v>183</v>
      </c>
      <c r="B6942" s="148">
        <f t="shared" si="7065"/>
        <v>20</v>
      </c>
      <c r="D6942" s="149" t="str">
        <f>+VLOOKUP($A6942,mUNICIPIOS!$B$4:$F$343,2,0)</f>
        <v>San Marcos</v>
      </c>
      <c r="E6942" s="149">
        <f>+VLOOKUP($A6942,mUNICIPIOS!$B$4:$F$343,3,0)</f>
        <v>1217</v>
      </c>
      <c r="F6942" s="149" t="str">
        <f>+VLOOKUP($A6942,mUNICIPIOS!$B$4:$F$343,4,0)</f>
        <v>Ayutla</v>
      </c>
      <c r="G6942" s="139" t="str">
        <f t="shared" ref="G6942:K6942" si="7114">+G6904</f>
        <v>04</v>
      </c>
      <c r="H6942" t="str">
        <f t="shared" si="7114"/>
        <v>IGA</v>
      </c>
      <c r="I6942" t="str">
        <f t="shared" si="7114"/>
        <v>Índice de Gestión Administrativa</v>
      </c>
      <c r="J6942" t="str">
        <f t="shared" si="7114"/>
        <v>04-03</v>
      </c>
      <c r="K6942" t="str">
        <f t="shared" si="7114"/>
        <v>Existencia de oficinas municipales con instrumentos de gestión.</v>
      </c>
      <c r="L6942" s="150">
        <f>+VLOOKUP($E6942,IGA_2018!$B$8:$N$347,9,0)</f>
        <v>0.6063492063492063</v>
      </c>
      <c r="M6942" s="142" t="str">
        <f>+VLOOKUP($E6942,IGA_2018!$B$8:$N$347,10,0)</f>
        <v>Medio alto</v>
      </c>
    </row>
    <row r="6943" spans="1:13" x14ac:dyDescent="0.3">
      <c r="A6943" s="139">
        <f t="shared" si="7063"/>
        <v>183</v>
      </c>
      <c r="B6943" s="148">
        <f t="shared" si="7065"/>
        <v>21</v>
      </c>
      <c r="D6943" s="149" t="str">
        <f>+VLOOKUP($A6943,mUNICIPIOS!$B$4:$F$343,2,0)</f>
        <v>San Marcos</v>
      </c>
      <c r="E6943" s="149">
        <f>+VLOOKUP($A6943,mUNICIPIOS!$B$4:$F$343,3,0)</f>
        <v>1217</v>
      </c>
      <c r="F6943" s="149" t="str">
        <f>+VLOOKUP($A6943,mUNICIPIOS!$B$4:$F$343,4,0)</f>
        <v>Ayutla</v>
      </c>
      <c r="G6943" s="139" t="str">
        <f t="shared" ref="G6943:K6943" si="7115">+G6905</f>
        <v>04</v>
      </c>
      <c r="H6943" t="str">
        <f t="shared" si="7115"/>
        <v>IGA</v>
      </c>
      <c r="I6943" t="str">
        <f t="shared" si="7115"/>
        <v>Índice de Gestión Administrativa</v>
      </c>
      <c r="J6943" t="str">
        <f t="shared" si="7115"/>
        <v>INDICE</v>
      </c>
      <c r="K6943">
        <f t="shared" si="7115"/>
        <v>0</v>
      </c>
      <c r="L6943" s="150">
        <f>+VLOOKUP($E6943,IGA_2018!$B$8:$N$347,12,0)</f>
        <v>0.62770202861812596</v>
      </c>
      <c r="M6943" s="142" t="str">
        <f>+VLOOKUP($E6943,IGA_2018!$B$8:$N$347,13,0)</f>
        <v>Medio alto</v>
      </c>
    </row>
    <row r="6944" spans="1:13" x14ac:dyDescent="0.3">
      <c r="A6944" s="139">
        <f t="shared" si="7063"/>
        <v>183</v>
      </c>
      <c r="B6944" s="148">
        <f t="shared" si="7065"/>
        <v>22</v>
      </c>
      <c r="D6944" s="149" t="str">
        <f>+VLOOKUP($A6944,mUNICIPIOS!$B$4:$F$343,2,0)</f>
        <v>San Marcos</v>
      </c>
      <c r="E6944" s="149">
        <f>+VLOOKUP($A6944,mUNICIPIOS!$B$4:$F$343,3,0)</f>
        <v>1217</v>
      </c>
      <c r="F6944" s="149" t="str">
        <f>+VLOOKUP($A6944,mUNICIPIOS!$B$4:$F$343,4,0)</f>
        <v>Ayutla</v>
      </c>
      <c r="G6944" s="139" t="str">
        <f t="shared" ref="G6944:K6944" si="7116">+G6906</f>
        <v>05</v>
      </c>
      <c r="H6944" t="str">
        <f t="shared" si="7116"/>
        <v>IGF</v>
      </c>
      <c r="I6944" t="str">
        <f t="shared" si="7116"/>
        <v>Índice de Gestión Financiera</v>
      </c>
      <c r="J6944" t="str">
        <f t="shared" si="7116"/>
        <v>05-01</v>
      </c>
      <c r="K6944" t="str">
        <f t="shared" si="7116"/>
        <v>Autonomía financiera municipal</v>
      </c>
      <c r="L6944" s="150">
        <f>+VLOOKUP($E6944,IGF_2018!$B$8:$Z$347,3,0)</f>
        <v>0.40667575118681881</v>
      </c>
      <c r="M6944" s="142" t="str">
        <f>+VLOOKUP($E6944,IGF_2018!$B$8:$Z$347,4,0)</f>
        <v>Medio</v>
      </c>
    </row>
    <row r="6945" spans="1:13" x14ac:dyDescent="0.3">
      <c r="A6945" s="139">
        <f t="shared" si="7063"/>
        <v>183</v>
      </c>
      <c r="B6945" s="148">
        <f t="shared" si="7065"/>
        <v>23</v>
      </c>
      <c r="D6945" s="149" t="str">
        <f>+VLOOKUP($A6945,mUNICIPIOS!$B$4:$F$343,2,0)</f>
        <v>San Marcos</v>
      </c>
      <c r="E6945" s="149">
        <f>+VLOOKUP($A6945,mUNICIPIOS!$B$4:$F$343,3,0)</f>
        <v>1217</v>
      </c>
      <c r="F6945" s="149" t="str">
        <f>+VLOOKUP($A6945,mUNICIPIOS!$B$4:$F$343,4,0)</f>
        <v>Ayutla</v>
      </c>
      <c r="G6945" s="139" t="str">
        <f t="shared" ref="G6945:K6945" si="7117">+G6907</f>
        <v>05</v>
      </c>
      <c r="H6945" t="str">
        <f t="shared" si="7117"/>
        <v>IGF</v>
      </c>
      <c r="I6945" t="str">
        <f t="shared" si="7117"/>
        <v>Índice de Gestión Financiera</v>
      </c>
      <c r="J6945" t="str">
        <f t="shared" si="7117"/>
        <v>05-02</v>
      </c>
      <c r="K6945" t="str">
        <f t="shared" si="7117"/>
        <v xml:space="preserve">Ingresos propios por habitante -sin regalías- </v>
      </c>
      <c r="L6945" s="150">
        <f>+VLOOKUP($E6945,IGF_2018!$B$8:$Z$347,6,0)</f>
        <v>0.25953614276816922</v>
      </c>
      <c r="M6945" s="142" t="str">
        <f>+VLOOKUP($E6945,IGF_2018!$B$8:$Z$347,7,0)</f>
        <v>Medio bajo</v>
      </c>
    </row>
    <row r="6946" spans="1:13" x14ac:dyDescent="0.3">
      <c r="A6946" s="139">
        <f t="shared" si="7063"/>
        <v>183</v>
      </c>
      <c r="B6946" s="148">
        <f t="shared" si="7065"/>
        <v>24</v>
      </c>
      <c r="D6946" s="149" t="str">
        <f>+VLOOKUP($A6946,mUNICIPIOS!$B$4:$F$343,2,0)</f>
        <v>San Marcos</v>
      </c>
      <c r="E6946" s="149">
        <f>+VLOOKUP($A6946,mUNICIPIOS!$B$4:$F$343,3,0)</f>
        <v>1217</v>
      </c>
      <c r="F6946" s="149" t="str">
        <f>+VLOOKUP($A6946,mUNICIPIOS!$B$4:$F$343,4,0)</f>
        <v>Ayutla</v>
      </c>
      <c r="G6946" s="139" t="str">
        <f t="shared" ref="G6946:K6946" si="7118">+G6908</f>
        <v>05</v>
      </c>
      <c r="H6946" t="str">
        <f t="shared" si="7118"/>
        <v>IGF</v>
      </c>
      <c r="I6946" t="str">
        <f t="shared" si="7118"/>
        <v>Índice de Gestión Financiera</v>
      </c>
      <c r="J6946" t="str">
        <f t="shared" si="7118"/>
        <v>05-03</v>
      </c>
      <c r="K6946" t="str">
        <f t="shared" si="7118"/>
        <v>Ingresos del IUSI en relación a los ingresos propios -sin regalías-</v>
      </c>
      <c r="L6946" s="150">
        <f>+VLOOKUP($E6946,IGF_2018!$B$8:$Z$347,9,0)</f>
        <v>0.10458367724727634</v>
      </c>
      <c r="M6946" s="142" t="str">
        <f>+VLOOKUP($E6946,IGF_2018!$B$8:$Z$347,10,0)</f>
        <v>Bajo</v>
      </c>
    </row>
    <row r="6947" spans="1:13" x14ac:dyDescent="0.3">
      <c r="A6947" s="139">
        <f t="shared" si="7063"/>
        <v>183</v>
      </c>
      <c r="B6947" s="148">
        <f t="shared" si="7065"/>
        <v>25</v>
      </c>
      <c r="D6947" s="149" t="str">
        <f>+VLOOKUP($A6947,mUNICIPIOS!$B$4:$F$343,2,0)</f>
        <v>San Marcos</v>
      </c>
      <c r="E6947" s="149">
        <f>+VLOOKUP($A6947,mUNICIPIOS!$B$4:$F$343,3,0)</f>
        <v>1217</v>
      </c>
      <c r="F6947" s="149" t="str">
        <f>+VLOOKUP($A6947,mUNICIPIOS!$B$4:$F$343,4,0)</f>
        <v>Ayutla</v>
      </c>
      <c r="G6947" s="139" t="str">
        <f t="shared" ref="G6947:K6947" si="7119">+G6909</f>
        <v>05</v>
      </c>
      <c r="H6947" t="str">
        <f t="shared" si="7119"/>
        <v>IGF</v>
      </c>
      <c r="I6947" t="str">
        <f t="shared" si="7119"/>
        <v>Índice de Gestión Financiera</v>
      </c>
      <c r="J6947" t="str">
        <f t="shared" si="7119"/>
        <v>05-04</v>
      </c>
      <c r="K6947" t="str">
        <f t="shared" si="7119"/>
        <v>Inversión anual en capital fijo por habitante</v>
      </c>
      <c r="L6947" s="150">
        <f>+VLOOKUP($E6947,IGF_2018!$B$8:$Z$347,12,0)</f>
        <v>6.0410543361632686E-2</v>
      </c>
      <c r="M6947" s="142" t="str">
        <f>+VLOOKUP($E6947,IGF_2018!$B$8:$Z$347,13,0)</f>
        <v>Bajo</v>
      </c>
    </row>
    <row r="6948" spans="1:13" x14ac:dyDescent="0.3">
      <c r="A6948" s="139">
        <f t="shared" si="7063"/>
        <v>183</v>
      </c>
      <c r="B6948" s="148">
        <f t="shared" si="7065"/>
        <v>26</v>
      </c>
      <c r="D6948" s="149" t="str">
        <f>+VLOOKUP($A6948,mUNICIPIOS!$B$4:$F$343,2,0)</f>
        <v>San Marcos</v>
      </c>
      <c r="E6948" s="149">
        <f>+VLOOKUP($A6948,mUNICIPIOS!$B$4:$F$343,3,0)</f>
        <v>1217</v>
      </c>
      <c r="F6948" s="149" t="str">
        <f>+VLOOKUP($A6948,mUNICIPIOS!$B$4:$F$343,4,0)</f>
        <v>Ayutla</v>
      </c>
      <c r="G6948" s="139" t="str">
        <f t="shared" ref="G6948:K6948" si="7120">+G6910</f>
        <v>05</v>
      </c>
      <c r="H6948" t="str">
        <f t="shared" si="7120"/>
        <v>IGF</v>
      </c>
      <c r="I6948" t="str">
        <f t="shared" si="7120"/>
        <v>Índice de Gestión Financiera</v>
      </c>
      <c r="J6948" t="str">
        <f t="shared" si="7120"/>
        <v>05-05</v>
      </c>
      <c r="K6948" t="str">
        <f t="shared" si="7120"/>
        <v>Inversión anual en capital fijo con recursos percibidos por ingresos propios</v>
      </c>
      <c r="L6948" s="150">
        <f>+VLOOKUP($E6948,IGF_2018!$B$8:$Z$347,15,0)</f>
        <v>1.351056429101263E-2</v>
      </c>
      <c r="M6948" s="142" t="str">
        <f>+VLOOKUP($E6948,IGF_2018!$B$8:$Z$347,16,0)</f>
        <v>Bajo</v>
      </c>
    </row>
    <row r="6949" spans="1:13" x14ac:dyDescent="0.3">
      <c r="A6949" s="139">
        <f t="shared" si="7063"/>
        <v>183</v>
      </c>
      <c r="B6949" s="148">
        <f t="shared" si="7065"/>
        <v>27</v>
      </c>
      <c r="D6949" s="149" t="str">
        <f>+VLOOKUP($A6949,mUNICIPIOS!$B$4:$F$343,2,0)</f>
        <v>San Marcos</v>
      </c>
      <c r="E6949" s="149">
        <f>+VLOOKUP($A6949,mUNICIPIOS!$B$4:$F$343,3,0)</f>
        <v>1217</v>
      </c>
      <c r="F6949" s="149" t="str">
        <f>+VLOOKUP($A6949,mUNICIPIOS!$B$4:$F$343,4,0)</f>
        <v>Ayutla</v>
      </c>
      <c r="G6949" s="139" t="str">
        <f t="shared" ref="G6949:K6949" si="7121">+G6911</f>
        <v>05</v>
      </c>
      <c r="H6949" t="str">
        <f t="shared" si="7121"/>
        <v>IGF</v>
      </c>
      <c r="I6949" t="str">
        <f t="shared" si="7121"/>
        <v>Índice de Gestión Financiera</v>
      </c>
      <c r="J6949" t="str">
        <f t="shared" si="7121"/>
        <v>05-06</v>
      </c>
      <c r="K6949" t="str">
        <f t="shared" si="7121"/>
        <v xml:space="preserve">Inversión anual en capital fijo con recursos percibidos por transferencias del Gobierno Central </v>
      </c>
      <c r="L6949" s="150">
        <f>+VLOOKUP($E6949,IGF_2018!$B$8:$Z$347,18,0)</f>
        <v>0.42528104390962967</v>
      </c>
      <c r="M6949" s="142" t="str">
        <f>+VLOOKUP($E6949,IGF_2018!$B$8:$Z$347,19,0)</f>
        <v>Medio</v>
      </c>
    </row>
    <row r="6950" spans="1:13" x14ac:dyDescent="0.3">
      <c r="A6950" s="139">
        <f t="shared" si="7063"/>
        <v>183</v>
      </c>
      <c r="B6950" s="148">
        <f t="shared" si="7065"/>
        <v>28</v>
      </c>
      <c r="D6950" s="149" t="str">
        <f>+VLOOKUP($A6950,mUNICIPIOS!$B$4:$F$343,2,0)</f>
        <v>San Marcos</v>
      </c>
      <c r="E6950" s="149">
        <f>+VLOOKUP($A6950,mUNICIPIOS!$B$4:$F$343,3,0)</f>
        <v>1217</v>
      </c>
      <c r="F6950" s="149" t="str">
        <f>+VLOOKUP($A6950,mUNICIPIOS!$B$4:$F$343,4,0)</f>
        <v>Ayutla</v>
      </c>
      <c r="G6950" s="139" t="str">
        <f t="shared" ref="G6950:K6950" si="7122">+G6912</f>
        <v>05</v>
      </c>
      <c r="H6950" t="str">
        <f t="shared" si="7122"/>
        <v>IGF</v>
      </c>
      <c r="I6950" t="str">
        <f t="shared" si="7122"/>
        <v>Índice de Gestión Financiera</v>
      </c>
      <c r="J6950" t="str">
        <f t="shared" si="7122"/>
        <v>05-07</v>
      </c>
      <c r="K6950" t="str">
        <f t="shared" si="7122"/>
        <v>Financiamiento por endeudamiento municipal</v>
      </c>
      <c r="L6950" s="150">
        <f>+VLOOKUP($E6950,IGF_2018!$B$8:$Z$347,21,0)</f>
        <v>1</v>
      </c>
      <c r="M6950" s="142" t="str">
        <f>+VLOOKUP($E6950,IGF_2018!$B$8:$Z$347,22,0)</f>
        <v>Alto</v>
      </c>
    </row>
    <row r="6951" spans="1:13" x14ac:dyDescent="0.3">
      <c r="A6951" s="139">
        <f t="shared" si="7063"/>
        <v>183</v>
      </c>
      <c r="B6951" s="148">
        <f t="shared" si="7065"/>
        <v>29</v>
      </c>
      <c r="D6951" s="149" t="str">
        <f>+VLOOKUP($A6951,mUNICIPIOS!$B$4:$F$343,2,0)</f>
        <v>San Marcos</v>
      </c>
      <c r="E6951" s="149">
        <f>+VLOOKUP($A6951,mUNICIPIOS!$B$4:$F$343,3,0)</f>
        <v>1217</v>
      </c>
      <c r="F6951" s="149" t="str">
        <f>+VLOOKUP($A6951,mUNICIPIOS!$B$4:$F$343,4,0)</f>
        <v>Ayutla</v>
      </c>
      <c r="G6951" s="139" t="str">
        <f t="shared" ref="G6951:K6951" si="7123">+G6913</f>
        <v>05</v>
      </c>
      <c r="H6951" t="str">
        <f t="shared" si="7123"/>
        <v>IGF</v>
      </c>
      <c r="I6951" t="str">
        <f t="shared" si="7123"/>
        <v>Índice de Gestión Financiera</v>
      </c>
      <c r="J6951" t="str">
        <f t="shared" si="7123"/>
        <v>INDICE</v>
      </c>
      <c r="K6951">
        <f t="shared" si="7123"/>
        <v>0</v>
      </c>
      <c r="L6951" s="150">
        <f>+VLOOKUP($E6951,IGF_2018!$B$8:$Z$347,24,0)</f>
        <v>0.39362096167195276</v>
      </c>
      <c r="M6951" s="142" t="str">
        <f>+VLOOKUP($E6951,IGF_2018!$B$8:$Z$347,25,0)</f>
        <v>Medio bajo</v>
      </c>
    </row>
    <row r="6952" spans="1:13" x14ac:dyDescent="0.3">
      <c r="A6952" s="139">
        <f t="shared" si="7063"/>
        <v>183</v>
      </c>
      <c r="B6952" s="148">
        <f t="shared" si="7065"/>
        <v>30</v>
      </c>
      <c r="D6952" s="149" t="str">
        <f>+VLOOKUP($A6952,mUNICIPIOS!$B$4:$F$343,2,0)</f>
        <v>San Marcos</v>
      </c>
      <c r="E6952" s="149">
        <f>+VLOOKUP($A6952,mUNICIPIOS!$B$4:$F$343,3,0)</f>
        <v>1217</v>
      </c>
      <c r="F6952" s="149" t="str">
        <f>+VLOOKUP($A6952,mUNICIPIOS!$B$4:$F$343,4,0)</f>
        <v>Ayutla</v>
      </c>
      <c r="G6952" s="139" t="str">
        <f t="shared" ref="G6952:K6952" si="7124">+G6914</f>
        <v>06</v>
      </c>
      <c r="H6952" t="str">
        <f t="shared" si="7124"/>
        <v>IGE</v>
      </c>
      <c r="I6952" t="str">
        <f t="shared" si="7124"/>
        <v>Índice de Gestión Estratégica</v>
      </c>
      <c r="J6952" t="str">
        <f t="shared" si="7124"/>
        <v>06-01</v>
      </c>
      <c r="K6952" t="str">
        <f t="shared" si="7124"/>
        <v>Ejecución del Plan Operativo Anual  (POA)</v>
      </c>
      <c r="L6952" s="150">
        <f>+VLOOKUP($E6952,IGE_2018!$B$8:$Z$347,3,0)</f>
        <v>0</v>
      </c>
      <c r="M6952" s="142" t="str">
        <f>+VLOOKUP($E6952,IGE_2018!$B$8:$Z$347,4,0)</f>
        <v>Bajo</v>
      </c>
    </row>
    <row r="6953" spans="1:13" x14ac:dyDescent="0.3">
      <c r="A6953" s="139">
        <f t="shared" si="7063"/>
        <v>183</v>
      </c>
      <c r="B6953" s="148">
        <f t="shared" si="7065"/>
        <v>31</v>
      </c>
      <c r="D6953" s="149" t="str">
        <f>+VLOOKUP($A6953,mUNICIPIOS!$B$4:$F$343,2,0)</f>
        <v>San Marcos</v>
      </c>
      <c r="E6953" s="149">
        <f>+VLOOKUP($A6953,mUNICIPIOS!$B$4:$F$343,3,0)</f>
        <v>1217</v>
      </c>
      <c r="F6953" s="149" t="str">
        <f>+VLOOKUP($A6953,mUNICIPIOS!$B$4:$F$343,4,0)</f>
        <v>Ayutla</v>
      </c>
      <c r="G6953" s="139" t="str">
        <f t="shared" ref="G6953:K6953" si="7125">+G6915</f>
        <v>06</v>
      </c>
      <c r="H6953" t="str">
        <f t="shared" si="7125"/>
        <v>IGE</v>
      </c>
      <c r="I6953" t="str">
        <f t="shared" si="7125"/>
        <v>Índice de Gestión Estratégica</v>
      </c>
      <c r="J6953" t="str">
        <f t="shared" si="7125"/>
        <v>06-02</v>
      </c>
      <c r="K6953" t="str">
        <f t="shared" si="7125"/>
        <v>Relación Plan de Desarrollo Municipal y Ordenamiento Territorial (PDM-OT) - Plan Estratégico Institucional (PEI) - Plan Operativo Multianual (POM) - Plan Operativo Anual (POA)</v>
      </c>
      <c r="L6953" s="150">
        <f>+VLOOKUP($E6953,IGE_2018!$B$8:$Z$347,6,0)</f>
        <v>0.1</v>
      </c>
      <c r="M6953" s="142" t="str">
        <f>+VLOOKUP($E6953,IGE_2018!$B$8:$Z$347,7,0)</f>
        <v>Bajo</v>
      </c>
    </row>
    <row r="6954" spans="1:13" x14ac:dyDescent="0.3">
      <c r="A6954" s="139">
        <f t="shared" si="7063"/>
        <v>183</v>
      </c>
      <c r="B6954" s="148">
        <f t="shared" si="7065"/>
        <v>32</v>
      </c>
      <c r="D6954" s="149" t="str">
        <f>+VLOOKUP($A6954,mUNICIPIOS!$B$4:$F$343,2,0)</f>
        <v>San Marcos</v>
      </c>
      <c r="E6954" s="149">
        <f>+VLOOKUP($A6954,mUNICIPIOS!$B$4:$F$343,3,0)</f>
        <v>1217</v>
      </c>
      <c r="F6954" s="149" t="str">
        <f>+VLOOKUP($A6954,mUNICIPIOS!$B$4:$F$343,4,0)</f>
        <v>Ayutla</v>
      </c>
      <c r="G6954" s="139" t="str">
        <f t="shared" ref="G6954:K6954" si="7126">+G6916</f>
        <v>06</v>
      </c>
      <c r="H6954" t="str">
        <f t="shared" si="7126"/>
        <v>IGE</v>
      </c>
      <c r="I6954" t="str">
        <f t="shared" si="7126"/>
        <v>Índice de Gestión Estratégica</v>
      </c>
      <c r="J6954" t="str">
        <f t="shared" si="7126"/>
        <v>06-03</v>
      </c>
      <c r="K6954" t="str">
        <f t="shared" si="7126"/>
        <v>Presupuesto de egresos relacionado a competencias municipales que responden a prioridades nacionales de desarrollo.</v>
      </c>
      <c r="L6954" s="150">
        <f>+VLOOKUP($E6954,IGE_2018!$B$8:$Z$347,9,0)</f>
        <v>0.14632198453307127</v>
      </c>
      <c r="M6954" s="142" t="str">
        <f>+VLOOKUP($E6954,IGE_2018!$B$8:$Z$347,10,0)</f>
        <v>Bajo</v>
      </c>
    </row>
    <row r="6955" spans="1:13" x14ac:dyDescent="0.3">
      <c r="A6955" s="139">
        <f t="shared" si="7063"/>
        <v>183</v>
      </c>
      <c r="B6955" s="148">
        <f t="shared" si="7065"/>
        <v>33</v>
      </c>
      <c r="D6955" s="149" t="str">
        <f>+VLOOKUP($A6955,mUNICIPIOS!$B$4:$F$343,2,0)</f>
        <v>San Marcos</v>
      </c>
      <c r="E6955" s="149">
        <f>+VLOOKUP($A6955,mUNICIPIOS!$B$4:$F$343,3,0)</f>
        <v>1217</v>
      </c>
      <c r="F6955" s="149" t="str">
        <f>+VLOOKUP($A6955,mUNICIPIOS!$B$4:$F$343,4,0)</f>
        <v>Ayutla</v>
      </c>
      <c r="G6955" s="139" t="str">
        <f t="shared" ref="G6955:K6955" si="7127">+G6917</f>
        <v>06</v>
      </c>
      <c r="H6955" t="str">
        <f t="shared" si="7127"/>
        <v>IGE</v>
      </c>
      <c r="I6955" t="str">
        <f t="shared" si="7127"/>
        <v>Índice de Gestión Estratégica</v>
      </c>
      <c r="J6955" t="str">
        <f t="shared" si="7127"/>
        <v>06-04</v>
      </c>
      <c r="K6955" t="str">
        <f t="shared" si="7127"/>
        <v>Institucionalización de la gestión ordenada del territorio</v>
      </c>
      <c r="L6955" s="150">
        <f>+VLOOKUP($E6955,IGE_2018!$B$8:$Z$347,12,0)</f>
        <v>0.4</v>
      </c>
      <c r="M6955" s="142" t="str">
        <f>+VLOOKUP($E6955,IGE_2018!$B$8:$Z$347,13,0)</f>
        <v>Medio bajo</v>
      </c>
    </row>
    <row r="6956" spans="1:13" x14ac:dyDescent="0.3">
      <c r="A6956" s="139">
        <f t="shared" si="7063"/>
        <v>183</v>
      </c>
      <c r="B6956" s="148">
        <f t="shared" si="7065"/>
        <v>34</v>
      </c>
      <c r="D6956" s="149" t="str">
        <f>+VLOOKUP($A6956,mUNICIPIOS!$B$4:$F$343,2,0)</f>
        <v>San Marcos</v>
      </c>
      <c r="E6956" s="149">
        <f>+VLOOKUP($A6956,mUNICIPIOS!$B$4:$F$343,3,0)</f>
        <v>1217</v>
      </c>
      <c r="F6956" s="149" t="str">
        <f>+VLOOKUP($A6956,mUNICIPIOS!$B$4:$F$343,4,0)</f>
        <v>Ayutla</v>
      </c>
      <c r="G6956" s="139" t="str">
        <f t="shared" ref="G6956:K6956" si="7128">+G6918</f>
        <v>06</v>
      </c>
      <c r="H6956" t="str">
        <f t="shared" si="7128"/>
        <v>IGE</v>
      </c>
      <c r="I6956" t="str">
        <f t="shared" si="7128"/>
        <v>Índice de Gestión Estratégica</v>
      </c>
      <c r="J6956" t="str">
        <f t="shared" si="7128"/>
        <v>06-05</v>
      </c>
      <c r="K6956" t="str">
        <f t="shared" si="7128"/>
        <v>Acciones para la gestión ordenada del territorio</v>
      </c>
      <c r="L6956" s="150">
        <f>+VLOOKUP($E6956,IGE_2018!$B$8:$Z$347,15,0)</f>
        <v>0</v>
      </c>
      <c r="M6956" s="142" t="str">
        <f>+VLOOKUP($E6956,IGE_2018!$B$8:$Z$347,16,0)</f>
        <v>Bajo</v>
      </c>
    </row>
    <row r="6957" spans="1:13" x14ac:dyDescent="0.3">
      <c r="A6957" s="139">
        <f t="shared" ref="A6957:A7020" si="7129">+IF(B6956=38,A6956+1,A6956)</f>
        <v>183</v>
      </c>
      <c r="B6957" s="148">
        <f t="shared" si="7065"/>
        <v>35</v>
      </c>
      <c r="D6957" s="149" t="str">
        <f>+VLOOKUP($A6957,mUNICIPIOS!$B$4:$F$343,2,0)</f>
        <v>San Marcos</v>
      </c>
      <c r="E6957" s="149">
        <f>+VLOOKUP($A6957,mUNICIPIOS!$B$4:$F$343,3,0)</f>
        <v>1217</v>
      </c>
      <c r="F6957" s="149" t="str">
        <f>+VLOOKUP($A6957,mUNICIPIOS!$B$4:$F$343,4,0)</f>
        <v>Ayutla</v>
      </c>
      <c r="G6957" s="139" t="str">
        <f t="shared" ref="G6957:K6957" si="7130">+G6919</f>
        <v>06</v>
      </c>
      <c r="H6957" t="str">
        <f t="shared" si="7130"/>
        <v>IGE</v>
      </c>
      <c r="I6957" t="str">
        <f t="shared" si="7130"/>
        <v>Índice de Gestión Estratégica</v>
      </c>
      <c r="J6957" t="str">
        <f t="shared" si="7130"/>
        <v>06-06</v>
      </c>
      <c r="K6957" t="str">
        <f t="shared" si="7130"/>
        <v>Gestión de riesgo en la formulación de proyectos derivados de la planificación operativa anual</v>
      </c>
      <c r="L6957" s="150">
        <f>+VLOOKUP($E6957,IGE_2018!$B$8:$Z$347,18,0)</f>
        <v>0</v>
      </c>
      <c r="M6957" s="142" t="str">
        <f>+VLOOKUP($E6957,IGE_2018!$B$8:$Z$347,19,0)</f>
        <v>Bajo</v>
      </c>
    </row>
    <row r="6958" spans="1:13" x14ac:dyDescent="0.3">
      <c r="A6958" s="139">
        <f t="shared" si="7129"/>
        <v>183</v>
      </c>
      <c r="B6958" s="148">
        <f t="shared" ref="B6958:B7021" si="7131">+B6920</f>
        <v>36</v>
      </c>
      <c r="D6958" s="149" t="str">
        <f>+VLOOKUP($A6958,mUNICIPIOS!$B$4:$F$343,2,0)</f>
        <v>San Marcos</v>
      </c>
      <c r="E6958" s="149">
        <f>+VLOOKUP($A6958,mUNICIPIOS!$B$4:$F$343,3,0)</f>
        <v>1217</v>
      </c>
      <c r="F6958" s="149" t="str">
        <f>+VLOOKUP($A6958,mUNICIPIOS!$B$4:$F$343,4,0)</f>
        <v>Ayutla</v>
      </c>
      <c r="G6958" s="139" t="str">
        <f t="shared" ref="G6958:K6958" si="7132">+G6920</f>
        <v>06</v>
      </c>
      <c r="H6958" t="str">
        <f t="shared" si="7132"/>
        <v>IGE</v>
      </c>
      <c r="I6958" t="str">
        <f t="shared" si="7132"/>
        <v>Índice de Gestión Estratégica</v>
      </c>
      <c r="J6958" t="str">
        <f t="shared" si="7132"/>
        <v>06-07</v>
      </c>
      <c r="K6958" t="str">
        <f t="shared" si="7132"/>
        <v>Ingresos por servicios ambientales en relación a los ingresos propios sin regalías</v>
      </c>
      <c r="L6958" s="150">
        <f>+VLOOKUP($E6958,IGE_2018!$B$8:$Z$347,21,0)</f>
        <v>2.0214601702056927E-5</v>
      </c>
      <c r="M6958" s="142" t="str">
        <f>+VLOOKUP($E6958,IGE_2018!$B$8:$Z$347,22,0)</f>
        <v>Bajo</v>
      </c>
    </row>
    <row r="6959" spans="1:13" x14ac:dyDescent="0.3">
      <c r="A6959" s="139">
        <f t="shared" si="7129"/>
        <v>183</v>
      </c>
      <c r="B6959" s="148">
        <f t="shared" si="7131"/>
        <v>37</v>
      </c>
      <c r="D6959" s="149" t="str">
        <f>+VLOOKUP($A6959,mUNICIPIOS!$B$4:$F$343,2,0)</f>
        <v>San Marcos</v>
      </c>
      <c r="E6959" s="149">
        <f>+VLOOKUP($A6959,mUNICIPIOS!$B$4:$F$343,3,0)</f>
        <v>1217</v>
      </c>
      <c r="F6959" s="149" t="str">
        <f>+VLOOKUP($A6959,mUNICIPIOS!$B$4:$F$343,4,0)</f>
        <v>Ayutla</v>
      </c>
      <c r="G6959" s="139" t="str">
        <f t="shared" ref="G6959:K6959" si="7133">+G6921</f>
        <v>06</v>
      </c>
      <c r="H6959" t="str">
        <f t="shared" si="7133"/>
        <v>IGE</v>
      </c>
      <c r="I6959" t="str">
        <f t="shared" si="7133"/>
        <v>Índice de Gestión Estratégica</v>
      </c>
      <c r="J6959" t="str">
        <f t="shared" si="7133"/>
        <v>INDICE</v>
      </c>
      <c r="K6959">
        <f t="shared" si="7133"/>
        <v>0</v>
      </c>
      <c r="L6959" s="150">
        <f>+VLOOKUP($E6959,IGE_2018!$B$8:$Z$347,24,0)</f>
        <v>9.1582517593438037E-2</v>
      </c>
      <c r="M6959" s="142" t="str">
        <f>+VLOOKUP($E6959,IGE_2018!$B$8:$Z$347,25,0)</f>
        <v>Bajo</v>
      </c>
    </row>
    <row r="6960" spans="1:13" x14ac:dyDescent="0.3">
      <c r="A6960" s="139">
        <f t="shared" si="7129"/>
        <v>183</v>
      </c>
      <c r="B6960" s="148">
        <f t="shared" si="7131"/>
        <v>38</v>
      </c>
      <c r="D6960" s="149" t="str">
        <f>+VLOOKUP($A6960,mUNICIPIOS!$B$4:$F$343,2,0)</f>
        <v>San Marcos</v>
      </c>
      <c r="E6960" s="149">
        <f>+VLOOKUP($A6960,mUNICIPIOS!$B$4:$F$343,3,0)</f>
        <v>1217</v>
      </c>
      <c r="F6960" s="149" t="str">
        <f>+VLOOKUP($A6960,mUNICIPIOS!$B$4:$F$343,4,0)</f>
        <v>Ayutla</v>
      </c>
      <c r="G6960" s="139" t="str">
        <f t="shared" ref="G6960:K6960" si="7134">+G6922</f>
        <v>RANKING</v>
      </c>
      <c r="H6960" t="str">
        <f t="shared" si="7134"/>
        <v>RGM</v>
      </c>
      <c r="I6960" t="str">
        <f t="shared" si="7134"/>
        <v>Ranking de la Gestión Municipal 2018</v>
      </c>
      <c r="J6960" t="str">
        <f t="shared" si="7134"/>
        <v>RANKING</v>
      </c>
      <c r="K6960">
        <f t="shared" si="7134"/>
        <v>0</v>
      </c>
      <c r="L6960" s="151">
        <f>+VLOOKUP($E6960,Resultados_generales!$C$8:$AE$347,27,0)</f>
        <v>0.3822337954130991</v>
      </c>
      <c r="M6960" t="str">
        <f>+VLOOKUP($E6960,Resultados_generales!$C$8:$AE$347,28,0)</f>
        <v>Medio bajo</v>
      </c>
    </row>
    <row r="6961" spans="1:13" x14ac:dyDescent="0.3">
      <c r="A6961" s="139">
        <f t="shared" si="7129"/>
        <v>184</v>
      </c>
      <c r="B6961" s="148">
        <f t="shared" si="7131"/>
        <v>1</v>
      </c>
      <c r="D6961" s="149" t="str">
        <f>+VLOOKUP($A6961,mUNICIPIOS!$B$4:$F$343,2,0)</f>
        <v>San Marcos</v>
      </c>
      <c r="E6961" s="149">
        <f>+VLOOKUP($A6961,mUNICIPIOS!$B$4:$F$343,3,0)</f>
        <v>1218</v>
      </c>
      <c r="F6961" s="149" t="str">
        <f>+VLOOKUP($A6961,mUNICIPIOS!$B$4:$F$343,4,0)</f>
        <v>Ocós</v>
      </c>
      <c r="G6961" s="139" t="str">
        <f t="shared" ref="G6961:K6961" si="7135">+G6923</f>
        <v>01</v>
      </c>
      <c r="H6961" t="str">
        <f t="shared" si="7135"/>
        <v>IPC</v>
      </c>
      <c r="I6961" t="str">
        <f t="shared" si="7135"/>
        <v>Índice de Participación Ciudadana</v>
      </c>
      <c r="J6961" t="str">
        <f t="shared" si="7135"/>
        <v>01-01</v>
      </c>
      <c r="K6961" t="str">
        <f t="shared" si="7135"/>
        <v>Número de reuniones del COMUDE en el año de la medición.</v>
      </c>
      <c r="L6961" s="150">
        <f>+VLOOKUP($E6961,IPC_2018!$B$8:$T$347,3,0)</f>
        <v>0.58333333333333337</v>
      </c>
      <c r="M6961" s="142" t="str">
        <f>+VLOOKUP($E6961,IPC_2018!$B$8:$T$347,4,0)</f>
        <v>Medio</v>
      </c>
    </row>
    <row r="6962" spans="1:13" x14ac:dyDescent="0.3">
      <c r="A6962" s="139">
        <f t="shared" si="7129"/>
        <v>184</v>
      </c>
      <c r="B6962" s="148">
        <f t="shared" si="7131"/>
        <v>2</v>
      </c>
      <c r="D6962" s="149" t="str">
        <f>+VLOOKUP($A6962,mUNICIPIOS!$B$4:$F$343,2,0)</f>
        <v>San Marcos</v>
      </c>
      <c r="E6962" s="149">
        <f>+VLOOKUP($A6962,mUNICIPIOS!$B$4:$F$343,3,0)</f>
        <v>1218</v>
      </c>
      <c r="F6962" s="149" t="str">
        <f>+VLOOKUP($A6962,mUNICIPIOS!$B$4:$F$343,4,0)</f>
        <v>Ocós</v>
      </c>
      <c r="G6962" s="139" t="str">
        <f t="shared" ref="G6962:K6962" si="7136">+G6924</f>
        <v>01</v>
      </c>
      <c r="H6962" t="str">
        <f t="shared" si="7136"/>
        <v>IPC</v>
      </c>
      <c r="I6962" t="str">
        <f t="shared" si="7136"/>
        <v>Índice de Participación Ciudadana</v>
      </c>
      <c r="J6962" t="str">
        <f t="shared" si="7136"/>
        <v>01-02</v>
      </c>
      <c r="K6962" t="str">
        <f t="shared" si="7136"/>
        <v>Participación de Alcaldes, Concejales y Síndicos determinados o designados en el COMUDE</v>
      </c>
      <c r="L6962" s="150">
        <f>+VLOOKUP($E6962,IPC_2018!$B$8:$T$347,6,0)</f>
        <v>1</v>
      </c>
      <c r="M6962" s="142" t="str">
        <f>+VLOOKUP($E6962,IPC_2018!$B$8:$T$347,7,0)</f>
        <v>Alto</v>
      </c>
    </row>
    <row r="6963" spans="1:13" x14ac:dyDescent="0.3">
      <c r="A6963" s="139">
        <f t="shared" si="7129"/>
        <v>184</v>
      </c>
      <c r="B6963" s="148">
        <f t="shared" si="7131"/>
        <v>3</v>
      </c>
      <c r="D6963" s="149" t="str">
        <f>+VLOOKUP($A6963,mUNICIPIOS!$B$4:$F$343,2,0)</f>
        <v>San Marcos</v>
      </c>
      <c r="E6963" s="149">
        <f>+VLOOKUP($A6963,mUNICIPIOS!$B$4:$F$343,3,0)</f>
        <v>1218</v>
      </c>
      <c r="F6963" s="149" t="str">
        <f>+VLOOKUP($A6963,mUNICIPIOS!$B$4:$F$343,4,0)</f>
        <v>Ocós</v>
      </c>
      <c r="G6963" s="139" t="str">
        <f t="shared" ref="G6963:K6963" si="7137">+G6925</f>
        <v>01</v>
      </c>
      <c r="H6963" t="str">
        <f t="shared" si="7137"/>
        <v>IPC</v>
      </c>
      <c r="I6963" t="str">
        <f t="shared" si="7137"/>
        <v>Índice de Participación Ciudadana</v>
      </c>
      <c r="J6963" t="str">
        <f t="shared" si="7137"/>
        <v>01-03</v>
      </c>
      <c r="K6963" t="str">
        <f t="shared" si="7137"/>
        <v>Participación  de organizaciones de jóvenes, mujeres, pueblos mayas, xincas, garífunas, y otras organizaciones en el Comude</v>
      </c>
      <c r="L6963" s="150">
        <f>+VLOOKUP($E6963,IPC_2018!$B$8:$T$347,9,0)</f>
        <v>0.48010437051532945</v>
      </c>
      <c r="M6963" s="142" t="str">
        <f>+VLOOKUP($E6963,IPC_2018!$B$8:$T$347,10,0)</f>
        <v>Medio</v>
      </c>
    </row>
    <row r="6964" spans="1:13" x14ac:dyDescent="0.3">
      <c r="A6964" s="139">
        <f t="shared" si="7129"/>
        <v>184</v>
      </c>
      <c r="B6964" s="148">
        <f t="shared" si="7131"/>
        <v>4</v>
      </c>
      <c r="D6964" s="149" t="str">
        <f>+VLOOKUP($A6964,mUNICIPIOS!$B$4:$F$343,2,0)</f>
        <v>San Marcos</v>
      </c>
      <c r="E6964" s="149">
        <f>+VLOOKUP($A6964,mUNICIPIOS!$B$4:$F$343,3,0)</f>
        <v>1218</v>
      </c>
      <c r="F6964" s="149" t="str">
        <f>+VLOOKUP($A6964,mUNICIPIOS!$B$4:$F$343,4,0)</f>
        <v>Ocós</v>
      </c>
      <c r="G6964" s="139" t="str">
        <f t="shared" ref="G6964:K6964" si="7138">+G6926</f>
        <v>01</v>
      </c>
      <c r="H6964" t="str">
        <f t="shared" si="7138"/>
        <v>IPC</v>
      </c>
      <c r="I6964" t="str">
        <f t="shared" si="7138"/>
        <v>Índice de Participación Ciudadana</v>
      </c>
      <c r="J6964" t="str">
        <f t="shared" si="7138"/>
        <v>01-04</v>
      </c>
      <c r="K6964" t="str">
        <f t="shared" si="7138"/>
        <v>Representatividad territorial del Comude.</v>
      </c>
      <c r="L6964" s="150">
        <f>+VLOOKUP($E6964,IPC_2018!$B$8:$T$347,12,0)</f>
        <v>1</v>
      </c>
      <c r="M6964" s="142" t="str">
        <f>+VLOOKUP($E6964,IPC_2018!$B$8:$T$347,13,0)</f>
        <v>Alto</v>
      </c>
    </row>
    <row r="6965" spans="1:13" x14ac:dyDescent="0.3">
      <c r="A6965" s="139">
        <f t="shared" si="7129"/>
        <v>184</v>
      </c>
      <c r="B6965" s="148">
        <f t="shared" si="7131"/>
        <v>5</v>
      </c>
      <c r="D6965" s="149" t="str">
        <f>+VLOOKUP($A6965,mUNICIPIOS!$B$4:$F$343,2,0)</f>
        <v>San Marcos</v>
      </c>
      <c r="E6965" s="149">
        <f>+VLOOKUP($A6965,mUNICIPIOS!$B$4:$F$343,3,0)</f>
        <v>1218</v>
      </c>
      <c r="F6965" s="149" t="str">
        <f>+VLOOKUP($A6965,mUNICIPIOS!$B$4:$F$343,4,0)</f>
        <v>Ocós</v>
      </c>
      <c r="G6965" s="139" t="str">
        <f t="shared" ref="G6965:K6965" si="7139">+G6927</f>
        <v>01</v>
      </c>
      <c r="H6965" t="str">
        <f t="shared" si="7139"/>
        <v>IPC</v>
      </c>
      <c r="I6965" t="str">
        <f t="shared" si="7139"/>
        <v>Índice de Participación Ciudadana</v>
      </c>
      <c r="J6965" t="str">
        <f t="shared" si="7139"/>
        <v>01-05</v>
      </c>
      <c r="K6965" t="str">
        <f t="shared" si="7139"/>
        <v>Funcionamiento del Comude</v>
      </c>
      <c r="L6965" s="150">
        <f>+VLOOKUP($E6965,IPC_2018!$B$8:$T$347,15,0)</f>
        <v>0.83480565400523166</v>
      </c>
      <c r="M6965" s="142" t="str">
        <f>+VLOOKUP($E6965,IPC_2018!$B$8:$T$347,16,0)</f>
        <v>Alto</v>
      </c>
    </row>
    <row r="6966" spans="1:13" x14ac:dyDescent="0.3">
      <c r="A6966" s="139">
        <f t="shared" si="7129"/>
        <v>184</v>
      </c>
      <c r="B6966" s="148">
        <f t="shared" si="7131"/>
        <v>6</v>
      </c>
      <c r="D6966" s="149" t="str">
        <f>+VLOOKUP($A6966,mUNICIPIOS!$B$4:$F$343,2,0)</f>
        <v>San Marcos</v>
      </c>
      <c r="E6966" s="149">
        <f>+VLOOKUP($A6966,mUNICIPIOS!$B$4:$F$343,3,0)</f>
        <v>1218</v>
      </c>
      <c r="F6966" s="149" t="str">
        <f>+VLOOKUP($A6966,mUNICIPIOS!$B$4:$F$343,4,0)</f>
        <v>Ocós</v>
      </c>
      <c r="G6966" s="139" t="str">
        <f t="shared" ref="G6966:K6966" si="7140">+G6928</f>
        <v>01</v>
      </c>
      <c r="H6966" t="str">
        <f t="shared" si="7140"/>
        <v>IPC</v>
      </c>
      <c r="I6966" t="str">
        <f t="shared" si="7140"/>
        <v>Índice de Participación Ciudadana</v>
      </c>
      <c r="J6966" t="str">
        <f t="shared" si="7140"/>
        <v>INDICE</v>
      </c>
      <c r="K6966">
        <f t="shared" si="7140"/>
        <v>0</v>
      </c>
      <c r="L6966" s="150">
        <f>+VLOOKUP($E6966,IPC_2018!$B$8:$T$347,18,0)</f>
        <v>0.72015317034475079</v>
      </c>
      <c r="M6966" s="142" t="str">
        <f>+VLOOKUP($E6966,IPC_2018!$B$8:$T$347,19,0)</f>
        <v>Medio alto</v>
      </c>
    </row>
    <row r="6967" spans="1:13" x14ac:dyDescent="0.3">
      <c r="A6967" s="139">
        <f t="shared" si="7129"/>
        <v>184</v>
      </c>
      <c r="B6967" s="148">
        <f t="shared" si="7131"/>
        <v>7</v>
      </c>
      <c r="D6967" s="149" t="str">
        <f>+VLOOKUP($A6967,mUNICIPIOS!$B$4:$F$343,2,0)</f>
        <v>San Marcos</v>
      </c>
      <c r="E6967" s="149">
        <f>+VLOOKUP($A6967,mUNICIPIOS!$B$4:$F$343,3,0)</f>
        <v>1218</v>
      </c>
      <c r="F6967" s="149" t="str">
        <f>+VLOOKUP($A6967,mUNICIPIOS!$B$4:$F$343,4,0)</f>
        <v>Ocós</v>
      </c>
      <c r="G6967" s="139" t="str">
        <f t="shared" ref="G6967:K6967" si="7141">+G6929</f>
        <v>02</v>
      </c>
      <c r="H6967" t="str">
        <f t="shared" si="7141"/>
        <v>IIC</v>
      </c>
      <c r="I6967" t="str">
        <f t="shared" si="7141"/>
        <v>Índice de Información a la Ciudadanía</v>
      </c>
      <c r="J6967" t="str">
        <f t="shared" si="7141"/>
        <v>02-01</v>
      </c>
      <c r="K6967" t="str">
        <f t="shared" si="7141"/>
        <v>Rendición de cuentas cuatrimestral y anual al Comude enfocadas en resultados.</v>
      </c>
      <c r="L6967" s="150">
        <f>+VLOOKUP($E6967,IIC_2018!$B$8:$Q$347,3,0)</f>
        <v>1</v>
      </c>
      <c r="M6967" s="142" t="str">
        <f>+VLOOKUP($E6967,IIC_2018!$B$8:$Q$347,4,0)</f>
        <v>Alto</v>
      </c>
    </row>
    <row r="6968" spans="1:13" x14ac:dyDescent="0.3">
      <c r="A6968" s="139">
        <f t="shared" si="7129"/>
        <v>184</v>
      </c>
      <c r="B6968" s="148">
        <f t="shared" si="7131"/>
        <v>8</v>
      </c>
      <c r="D6968" s="149" t="str">
        <f>+VLOOKUP($A6968,mUNICIPIOS!$B$4:$F$343,2,0)</f>
        <v>San Marcos</v>
      </c>
      <c r="E6968" s="149">
        <f>+VLOOKUP($A6968,mUNICIPIOS!$B$4:$F$343,3,0)</f>
        <v>1218</v>
      </c>
      <c r="F6968" s="149" t="str">
        <f>+VLOOKUP($A6968,mUNICIPIOS!$B$4:$F$343,4,0)</f>
        <v>Ocós</v>
      </c>
      <c r="G6968" s="139" t="str">
        <f t="shared" ref="G6968:K6968" si="7142">+G6930</f>
        <v>02</v>
      </c>
      <c r="H6968" t="str">
        <f t="shared" si="7142"/>
        <v>IIC</v>
      </c>
      <c r="I6968" t="str">
        <f t="shared" si="7142"/>
        <v>Índice de Información a la Ciudadanía</v>
      </c>
      <c r="J6968" t="str">
        <f t="shared" si="7142"/>
        <v>02-02</v>
      </c>
      <c r="K6968" t="str">
        <f t="shared" si="7142"/>
        <v>Información presupuestaria y otra información brindada a la ciudadanía disponible en medios locales de comunicación.</v>
      </c>
      <c r="L6968" s="150">
        <f>+VLOOKUP($E6968,IIC_2018!$B$8:$Q$347,6,0)</f>
        <v>1</v>
      </c>
      <c r="M6968" s="142" t="str">
        <f>+VLOOKUP($E6968,IIC_2018!$B$8:$Q$347,7,0)</f>
        <v>Alto</v>
      </c>
    </row>
    <row r="6969" spans="1:13" x14ac:dyDescent="0.3">
      <c r="A6969" s="139">
        <f t="shared" si="7129"/>
        <v>184</v>
      </c>
      <c r="B6969" s="148">
        <f t="shared" si="7131"/>
        <v>9</v>
      </c>
      <c r="D6969" s="149" t="str">
        <f>+VLOOKUP($A6969,mUNICIPIOS!$B$4:$F$343,2,0)</f>
        <v>San Marcos</v>
      </c>
      <c r="E6969" s="149">
        <f>+VLOOKUP($A6969,mUNICIPIOS!$B$4:$F$343,3,0)</f>
        <v>1218</v>
      </c>
      <c r="F6969" s="149" t="str">
        <f>+VLOOKUP($A6969,mUNICIPIOS!$B$4:$F$343,4,0)</f>
        <v>Ocós</v>
      </c>
      <c r="G6969" s="139" t="str">
        <f t="shared" ref="G6969:K6969" si="7143">+G6931</f>
        <v>02</v>
      </c>
      <c r="H6969" t="str">
        <f t="shared" si="7143"/>
        <v>IIC</v>
      </c>
      <c r="I6969" t="str">
        <f t="shared" si="7143"/>
        <v>Índice de Información a la Ciudadanía</v>
      </c>
      <c r="J6969" t="str">
        <f t="shared" si="7143"/>
        <v>02-03</v>
      </c>
      <c r="K6969" t="str">
        <f t="shared" si="7143"/>
        <v>Información pública de oficio actualizada y disponible de acuerdo a la LAIP y uso de internet.</v>
      </c>
      <c r="L6969" s="150">
        <f>+VLOOKUP($E6969,IIC_2018!$B$8:$Q$347,9,0)</f>
        <v>0.92</v>
      </c>
      <c r="M6969" s="142" t="str">
        <f>+VLOOKUP($E6969,IIC_2018!$B$8:$Q$347,10,0)</f>
        <v>Alto</v>
      </c>
    </row>
    <row r="6970" spans="1:13" x14ac:dyDescent="0.3">
      <c r="A6970" s="139">
        <f t="shared" si="7129"/>
        <v>184</v>
      </c>
      <c r="B6970" s="148">
        <f t="shared" si="7131"/>
        <v>10</v>
      </c>
      <c r="D6970" s="149" t="str">
        <f>+VLOOKUP($A6970,mUNICIPIOS!$B$4:$F$343,2,0)</f>
        <v>San Marcos</v>
      </c>
      <c r="E6970" s="149">
        <f>+VLOOKUP($A6970,mUNICIPIOS!$B$4:$F$343,3,0)</f>
        <v>1218</v>
      </c>
      <c r="F6970" s="149" t="str">
        <f>+VLOOKUP($A6970,mUNICIPIOS!$B$4:$F$343,4,0)</f>
        <v>Ocós</v>
      </c>
      <c r="G6970" s="139" t="str">
        <f t="shared" ref="G6970:K6970" si="7144">+G6932</f>
        <v>02</v>
      </c>
      <c r="H6970" t="str">
        <f t="shared" si="7144"/>
        <v>IIC</v>
      </c>
      <c r="I6970" t="str">
        <f t="shared" si="7144"/>
        <v>Índice de Información a la Ciudadanía</v>
      </c>
      <c r="J6970" t="str">
        <f t="shared" si="7144"/>
        <v>02-04</v>
      </c>
      <c r="K6970" t="str">
        <f t="shared" si="7144"/>
        <v>Relación del monto contratado por medio de Guate compras con el total del presupuesto de egresos vigente.</v>
      </c>
      <c r="L6970" s="150">
        <f>+VLOOKUP($E6970,IIC_2018!$B$8:$Q$347,12,0)</f>
        <v>0.32722042589377542</v>
      </c>
      <c r="M6970" s="142" t="str">
        <f>+VLOOKUP($E6970,IIC_2018!$B$8:$Q$347,13,0)</f>
        <v>Medio bajo</v>
      </c>
    </row>
    <row r="6971" spans="1:13" x14ac:dyDescent="0.3">
      <c r="A6971" s="139">
        <f t="shared" si="7129"/>
        <v>184</v>
      </c>
      <c r="B6971" s="148">
        <f t="shared" si="7131"/>
        <v>11</v>
      </c>
      <c r="D6971" s="149" t="str">
        <f>+VLOOKUP($A6971,mUNICIPIOS!$B$4:$F$343,2,0)</f>
        <v>San Marcos</v>
      </c>
      <c r="E6971" s="149">
        <f>+VLOOKUP($A6971,mUNICIPIOS!$B$4:$F$343,3,0)</f>
        <v>1218</v>
      </c>
      <c r="F6971" s="149" t="str">
        <f>+VLOOKUP($A6971,mUNICIPIOS!$B$4:$F$343,4,0)</f>
        <v>Ocós</v>
      </c>
      <c r="G6971" s="139" t="str">
        <f t="shared" ref="G6971:K6971" si="7145">+G6933</f>
        <v>02</v>
      </c>
      <c r="H6971" t="str">
        <f t="shared" si="7145"/>
        <v>IIC</v>
      </c>
      <c r="I6971" t="str">
        <f t="shared" si="7145"/>
        <v>Índice de Información a la Ciudadanía</v>
      </c>
      <c r="J6971" t="str">
        <f t="shared" si="7145"/>
        <v>INDICE</v>
      </c>
      <c r="K6971">
        <f t="shared" si="7145"/>
        <v>0</v>
      </c>
      <c r="L6971" s="150">
        <f>+VLOOKUP($E6971,IIC_2018!$B$8:$Q$347,15,0)</f>
        <v>0.81180510647344384</v>
      </c>
      <c r="M6971" s="142" t="str">
        <f>+VLOOKUP($E6971,IIC_2018!$B$8:$Q$347,16,0)</f>
        <v>Alto</v>
      </c>
    </row>
    <row r="6972" spans="1:13" x14ac:dyDescent="0.3">
      <c r="A6972" s="139">
        <f t="shared" si="7129"/>
        <v>184</v>
      </c>
      <c r="B6972" s="148">
        <f t="shared" si="7131"/>
        <v>12</v>
      </c>
      <c r="D6972" s="149" t="str">
        <f>+VLOOKUP($A6972,mUNICIPIOS!$B$4:$F$343,2,0)</f>
        <v>San Marcos</v>
      </c>
      <c r="E6972" s="149">
        <f>+VLOOKUP($A6972,mUNICIPIOS!$B$4:$F$343,3,0)</f>
        <v>1218</v>
      </c>
      <c r="F6972" s="149" t="str">
        <f>+VLOOKUP($A6972,mUNICIPIOS!$B$4:$F$343,4,0)</f>
        <v>Ocós</v>
      </c>
      <c r="G6972" s="139" t="str">
        <f t="shared" ref="G6972:K6972" si="7146">+G6934</f>
        <v>03</v>
      </c>
      <c r="H6972" t="str">
        <f t="shared" si="7146"/>
        <v>ISP</v>
      </c>
      <c r="I6972" t="str">
        <f t="shared" si="7146"/>
        <v>Índice de Servicios Públicos</v>
      </c>
      <c r="J6972" t="str">
        <f t="shared" si="7146"/>
        <v>03-01</v>
      </c>
      <c r="K6972" t="str">
        <f t="shared" si="7146"/>
        <v>Cobertura del servicio público de agua</v>
      </c>
      <c r="L6972" s="150">
        <f>+VLOOKUP($E6972,ISP_2018!$B$8:$T$347,3,0)</f>
        <v>4.9566294919454773E-2</v>
      </c>
      <c r="M6972" s="142" t="str">
        <f>+VLOOKUP($E6972,ISP_2018!$B$8:$T$347,4,0)</f>
        <v>Bajo</v>
      </c>
    </row>
    <row r="6973" spans="1:13" x14ac:dyDescent="0.3">
      <c r="A6973" s="139">
        <f t="shared" si="7129"/>
        <v>184</v>
      </c>
      <c r="B6973" s="148">
        <f t="shared" si="7131"/>
        <v>13</v>
      </c>
      <c r="D6973" s="149" t="str">
        <f>+VLOOKUP($A6973,mUNICIPIOS!$B$4:$F$343,2,0)</f>
        <v>San Marcos</v>
      </c>
      <c r="E6973" s="149">
        <f>+VLOOKUP($A6973,mUNICIPIOS!$B$4:$F$343,3,0)</f>
        <v>1218</v>
      </c>
      <c r="F6973" s="149" t="str">
        <f>+VLOOKUP($A6973,mUNICIPIOS!$B$4:$F$343,4,0)</f>
        <v>Ocós</v>
      </c>
      <c r="G6973" s="139" t="str">
        <f t="shared" ref="G6973:K6973" si="7147">+G6935</f>
        <v>03</v>
      </c>
      <c r="H6973" t="str">
        <f t="shared" si="7147"/>
        <v>ISP</v>
      </c>
      <c r="I6973" t="str">
        <f t="shared" si="7147"/>
        <v>Índice de Servicios Públicos</v>
      </c>
      <c r="J6973" t="str">
        <f t="shared" si="7147"/>
        <v>03-02</v>
      </c>
      <c r="K6973" t="str">
        <f t="shared" si="7147"/>
        <v>Control de la calidad del servicio público de agua</v>
      </c>
      <c r="L6973" s="150">
        <f>+VLOOKUP($E6973,ISP_2018!$B$8:$T$347,6,0)</f>
        <v>0</v>
      </c>
      <c r="M6973" s="142" t="str">
        <f>+VLOOKUP($E6973,ISP_2018!$B$8:$T$347,7,0)</f>
        <v>Bajo</v>
      </c>
    </row>
    <row r="6974" spans="1:13" x14ac:dyDescent="0.3">
      <c r="A6974" s="139">
        <f t="shared" si="7129"/>
        <v>184</v>
      </c>
      <c r="B6974" s="148">
        <f t="shared" si="7131"/>
        <v>14</v>
      </c>
      <c r="D6974" s="149" t="str">
        <f>+VLOOKUP($A6974,mUNICIPIOS!$B$4:$F$343,2,0)</f>
        <v>San Marcos</v>
      </c>
      <c r="E6974" s="149">
        <f>+VLOOKUP($A6974,mUNICIPIOS!$B$4:$F$343,3,0)</f>
        <v>1218</v>
      </c>
      <c r="F6974" s="149" t="str">
        <f>+VLOOKUP($A6974,mUNICIPIOS!$B$4:$F$343,4,0)</f>
        <v>Ocós</v>
      </c>
      <c r="G6974" s="139" t="str">
        <f t="shared" ref="G6974:K6974" si="7148">+G6936</f>
        <v>03</v>
      </c>
      <c r="H6974" t="str">
        <f t="shared" si="7148"/>
        <v>ISP</v>
      </c>
      <c r="I6974" t="str">
        <f t="shared" si="7148"/>
        <v>Índice de Servicios Públicos</v>
      </c>
      <c r="J6974" t="str">
        <f t="shared" si="7148"/>
        <v>03-03</v>
      </c>
      <c r="K6974" t="str">
        <f t="shared" si="7148"/>
        <v>Disposición  y tratamiento  de aguas residuales</v>
      </c>
      <c r="L6974" s="150">
        <f>+VLOOKUP($E6974,ISP_2018!$B$8:$T$347,9,0)</f>
        <v>0.43257445217178464</v>
      </c>
      <c r="M6974" s="142" t="str">
        <f>+VLOOKUP($E6974,ISP_2018!$B$8:$T$347,10,0)</f>
        <v>Medio</v>
      </c>
    </row>
    <row r="6975" spans="1:13" x14ac:dyDescent="0.3">
      <c r="A6975" s="139">
        <f t="shared" si="7129"/>
        <v>184</v>
      </c>
      <c r="B6975" s="148">
        <f t="shared" si="7131"/>
        <v>15</v>
      </c>
      <c r="D6975" s="149" t="str">
        <f>+VLOOKUP($A6975,mUNICIPIOS!$B$4:$F$343,2,0)</f>
        <v>San Marcos</v>
      </c>
      <c r="E6975" s="149">
        <f>+VLOOKUP($A6975,mUNICIPIOS!$B$4:$F$343,3,0)</f>
        <v>1218</v>
      </c>
      <c r="F6975" s="149" t="str">
        <f>+VLOOKUP($A6975,mUNICIPIOS!$B$4:$F$343,4,0)</f>
        <v>Ocós</v>
      </c>
      <c r="G6975" s="139" t="str">
        <f t="shared" ref="G6975:K6975" si="7149">+G6937</f>
        <v>03</v>
      </c>
      <c r="H6975" t="str">
        <f t="shared" si="7149"/>
        <v>ISP</v>
      </c>
      <c r="I6975" t="str">
        <f t="shared" si="7149"/>
        <v>Índice de Servicios Públicos</v>
      </c>
      <c r="J6975" t="str">
        <f t="shared" si="7149"/>
        <v>03-04</v>
      </c>
      <c r="K6975" t="str">
        <f t="shared" si="7149"/>
        <v>Gestión y manejo de los residuos y desechos sólidos</v>
      </c>
      <c r="L6975" s="150">
        <f>+VLOOKUP($E6975,ISP_2018!$B$8:$T$347,12,0)</f>
        <v>6.4431234447969304E-2</v>
      </c>
      <c r="M6975" s="142" t="str">
        <f>+VLOOKUP($E6975,ISP_2018!$B$8:$T$347,13,0)</f>
        <v>Bajo</v>
      </c>
    </row>
    <row r="6976" spans="1:13" x14ac:dyDescent="0.3">
      <c r="A6976" s="139">
        <f t="shared" si="7129"/>
        <v>184</v>
      </c>
      <c r="B6976" s="148">
        <f t="shared" si="7131"/>
        <v>16</v>
      </c>
      <c r="D6976" s="149" t="str">
        <f>+VLOOKUP($A6976,mUNICIPIOS!$B$4:$F$343,2,0)</f>
        <v>San Marcos</v>
      </c>
      <c r="E6976" s="149">
        <f>+VLOOKUP($A6976,mUNICIPIOS!$B$4:$F$343,3,0)</f>
        <v>1218</v>
      </c>
      <c r="F6976" s="149" t="str">
        <f>+VLOOKUP($A6976,mUNICIPIOS!$B$4:$F$343,4,0)</f>
        <v>Ocós</v>
      </c>
      <c r="G6976" s="139" t="str">
        <f t="shared" ref="G6976:K6976" si="7150">+G6938</f>
        <v>03</v>
      </c>
      <c r="H6976" t="str">
        <f t="shared" si="7150"/>
        <v>ISP</v>
      </c>
      <c r="I6976" t="str">
        <f t="shared" si="7150"/>
        <v>Índice de Servicios Públicos</v>
      </c>
      <c r="J6976" t="str">
        <f t="shared" si="7150"/>
        <v>03-05</v>
      </c>
      <c r="K6976" t="str">
        <f t="shared" si="7150"/>
        <v>Gestión de servicios públicos municipales</v>
      </c>
      <c r="L6976" s="150">
        <f>+VLOOKUP($E6976,ISP_2018!$B$8:$T$347,15,0)</f>
        <v>3.2258064516129031E-2</v>
      </c>
      <c r="M6976" s="142" t="str">
        <f>+VLOOKUP($E6976,ISP_2018!$B$8:$T$347,16,0)</f>
        <v>Bajo</v>
      </c>
    </row>
    <row r="6977" spans="1:13" x14ac:dyDescent="0.3">
      <c r="A6977" s="139">
        <f t="shared" si="7129"/>
        <v>184</v>
      </c>
      <c r="B6977" s="148">
        <f t="shared" si="7131"/>
        <v>17</v>
      </c>
      <c r="D6977" s="149" t="str">
        <f>+VLOOKUP($A6977,mUNICIPIOS!$B$4:$F$343,2,0)</f>
        <v>San Marcos</v>
      </c>
      <c r="E6977" s="149">
        <f>+VLOOKUP($A6977,mUNICIPIOS!$B$4:$F$343,3,0)</f>
        <v>1218</v>
      </c>
      <c r="F6977" s="149" t="str">
        <f>+VLOOKUP($A6977,mUNICIPIOS!$B$4:$F$343,4,0)</f>
        <v>Ocós</v>
      </c>
      <c r="G6977" s="139" t="str">
        <f t="shared" ref="G6977:K6977" si="7151">+G6939</f>
        <v>03</v>
      </c>
      <c r="H6977" t="str">
        <f t="shared" si="7151"/>
        <v>ISP</v>
      </c>
      <c r="I6977" t="str">
        <f t="shared" si="7151"/>
        <v>Índice de Servicios Públicos</v>
      </c>
      <c r="J6977" t="str">
        <f t="shared" si="7151"/>
        <v>INDICE</v>
      </c>
      <c r="K6977">
        <f t="shared" si="7151"/>
        <v>0</v>
      </c>
      <c r="L6977" s="150">
        <f>+VLOOKUP($E6977,ISP_2018!$B$8:$T$347,18,0)</f>
        <v>0.11080937971912208</v>
      </c>
      <c r="M6977" s="142" t="str">
        <f>+VLOOKUP($E6977,ISP_2018!$B$8:$T$347,19,0)</f>
        <v>Bajo</v>
      </c>
    </row>
    <row r="6978" spans="1:13" x14ac:dyDescent="0.3">
      <c r="A6978" s="139">
        <f t="shared" si="7129"/>
        <v>184</v>
      </c>
      <c r="B6978" s="148">
        <f t="shared" si="7131"/>
        <v>18</v>
      </c>
      <c r="D6978" s="149" t="str">
        <f>+VLOOKUP($A6978,mUNICIPIOS!$B$4:$F$343,2,0)</f>
        <v>San Marcos</v>
      </c>
      <c r="E6978" s="149">
        <f>+VLOOKUP($A6978,mUNICIPIOS!$B$4:$F$343,3,0)</f>
        <v>1218</v>
      </c>
      <c r="F6978" s="149" t="str">
        <f>+VLOOKUP($A6978,mUNICIPIOS!$B$4:$F$343,4,0)</f>
        <v>Ocós</v>
      </c>
      <c r="G6978" s="139" t="str">
        <f t="shared" ref="G6978:K6978" si="7152">+G6940</f>
        <v>04</v>
      </c>
      <c r="H6978" t="str">
        <f t="shared" si="7152"/>
        <v>IGA</v>
      </c>
      <c r="I6978" t="str">
        <f t="shared" si="7152"/>
        <v>Índice de Gestión Administrativa</v>
      </c>
      <c r="J6978" t="str">
        <f t="shared" si="7152"/>
        <v>04-01</v>
      </c>
      <c r="K6978" t="str">
        <f t="shared" si="7152"/>
        <v>Existencia de elementos de atención municipal orientada al vecino</v>
      </c>
      <c r="L6978" s="150">
        <f>+VLOOKUP($E6978,IGA_2018!$B$8:$N$347,3,0)</f>
        <v>0.5</v>
      </c>
      <c r="M6978" s="142" t="str">
        <f>+VLOOKUP($E6978,IGA_2018!$B$8:$N$347,4,0)</f>
        <v>Medio</v>
      </c>
    </row>
    <row r="6979" spans="1:13" x14ac:dyDescent="0.3">
      <c r="A6979" s="139">
        <f t="shared" si="7129"/>
        <v>184</v>
      </c>
      <c r="B6979" s="148">
        <f t="shared" si="7131"/>
        <v>19</v>
      </c>
      <c r="D6979" s="149" t="str">
        <f>+VLOOKUP($A6979,mUNICIPIOS!$B$4:$F$343,2,0)</f>
        <v>San Marcos</v>
      </c>
      <c r="E6979" s="149">
        <f>+VLOOKUP($A6979,mUNICIPIOS!$B$4:$F$343,3,0)</f>
        <v>1218</v>
      </c>
      <c r="F6979" s="149" t="str">
        <f>+VLOOKUP($A6979,mUNICIPIOS!$B$4:$F$343,4,0)</f>
        <v>Ocós</v>
      </c>
      <c r="G6979" s="139" t="str">
        <f t="shared" ref="G6979:K6979" si="7153">+G6941</f>
        <v>04</v>
      </c>
      <c r="H6979" t="str">
        <f t="shared" si="7153"/>
        <v>IGA</v>
      </c>
      <c r="I6979" t="str">
        <f t="shared" si="7153"/>
        <v>Índice de Gestión Administrativa</v>
      </c>
      <c r="J6979" t="str">
        <f t="shared" si="7153"/>
        <v>04-02</v>
      </c>
      <c r="K6979" t="str">
        <f t="shared" si="7153"/>
        <v>Gestión del recurso humano.</v>
      </c>
      <c r="L6979" s="150">
        <f>+VLOOKUP($E6979,IGA_2018!$B$8:$N$347,6,0)</f>
        <v>0.78717772627121096</v>
      </c>
      <c r="M6979" s="142" t="str">
        <f>+VLOOKUP($E6979,IGA_2018!$B$8:$N$347,7,0)</f>
        <v>Medio alto</v>
      </c>
    </row>
    <row r="6980" spans="1:13" x14ac:dyDescent="0.3">
      <c r="A6980" s="139">
        <f t="shared" si="7129"/>
        <v>184</v>
      </c>
      <c r="B6980" s="148">
        <f t="shared" si="7131"/>
        <v>20</v>
      </c>
      <c r="D6980" s="149" t="str">
        <f>+VLOOKUP($A6980,mUNICIPIOS!$B$4:$F$343,2,0)</f>
        <v>San Marcos</v>
      </c>
      <c r="E6980" s="149">
        <f>+VLOOKUP($A6980,mUNICIPIOS!$B$4:$F$343,3,0)</f>
        <v>1218</v>
      </c>
      <c r="F6980" s="149" t="str">
        <f>+VLOOKUP($A6980,mUNICIPIOS!$B$4:$F$343,4,0)</f>
        <v>Ocós</v>
      </c>
      <c r="G6980" s="139" t="str">
        <f t="shared" ref="G6980:K6980" si="7154">+G6942</f>
        <v>04</v>
      </c>
      <c r="H6980" t="str">
        <f t="shared" si="7154"/>
        <v>IGA</v>
      </c>
      <c r="I6980" t="str">
        <f t="shared" si="7154"/>
        <v>Índice de Gestión Administrativa</v>
      </c>
      <c r="J6980" t="str">
        <f t="shared" si="7154"/>
        <v>04-03</v>
      </c>
      <c r="K6980" t="str">
        <f t="shared" si="7154"/>
        <v>Existencia de oficinas municipales con instrumentos de gestión.</v>
      </c>
      <c r="L6980" s="150">
        <f>+VLOOKUP($E6980,IGA_2018!$B$8:$N$347,9,0)</f>
        <v>0.96249999999999991</v>
      </c>
      <c r="M6980" s="142" t="str">
        <f>+VLOOKUP($E6980,IGA_2018!$B$8:$N$347,10,0)</f>
        <v>Alto</v>
      </c>
    </row>
    <row r="6981" spans="1:13" x14ac:dyDescent="0.3">
      <c r="A6981" s="139">
        <f t="shared" si="7129"/>
        <v>184</v>
      </c>
      <c r="B6981" s="148">
        <f t="shared" si="7131"/>
        <v>21</v>
      </c>
      <c r="D6981" s="149" t="str">
        <f>+VLOOKUP($A6981,mUNICIPIOS!$B$4:$F$343,2,0)</f>
        <v>San Marcos</v>
      </c>
      <c r="E6981" s="149">
        <f>+VLOOKUP($A6981,mUNICIPIOS!$B$4:$F$343,3,0)</f>
        <v>1218</v>
      </c>
      <c r="F6981" s="149" t="str">
        <f>+VLOOKUP($A6981,mUNICIPIOS!$B$4:$F$343,4,0)</f>
        <v>Ocós</v>
      </c>
      <c r="G6981" s="139" t="str">
        <f t="shared" ref="G6981:K6981" si="7155">+G6943</f>
        <v>04</v>
      </c>
      <c r="H6981" t="str">
        <f t="shared" si="7155"/>
        <v>IGA</v>
      </c>
      <c r="I6981" t="str">
        <f t="shared" si="7155"/>
        <v>Índice de Gestión Administrativa</v>
      </c>
      <c r="J6981" t="str">
        <f t="shared" si="7155"/>
        <v>INDICE</v>
      </c>
      <c r="K6981">
        <f t="shared" si="7155"/>
        <v>0</v>
      </c>
      <c r="L6981" s="150">
        <f>+VLOOKUP($E6981,IGA_2018!$B$8:$N$347,12,0)</f>
        <v>0.76238720419492378</v>
      </c>
      <c r="M6981" s="142" t="str">
        <f>+VLOOKUP($E6981,IGA_2018!$B$8:$N$347,13,0)</f>
        <v>Medio alto</v>
      </c>
    </row>
    <row r="6982" spans="1:13" x14ac:dyDescent="0.3">
      <c r="A6982" s="139">
        <f t="shared" si="7129"/>
        <v>184</v>
      </c>
      <c r="B6982" s="148">
        <f t="shared" si="7131"/>
        <v>22</v>
      </c>
      <c r="D6982" s="149" t="str">
        <f>+VLOOKUP($A6982,mUNICIPIOS!$B$4:$F$343,2,0)</f>
        <v>San Marcos</v>
      </c>
      <c r="E6982" s="149">
        <f>+VLOOKUP($A6982,mUNICIPIOS!$B$4:$F$343,3,0)</f>
        <v>1218</v>
      </c>
      <c r="F6982" s="149" t="str">
        <f>+VLOOKUP($A6982,mUNICIPIOS!$B$4:$F$343,4,0)</f>
        <v>Ocós</v>
      </c>
      <c r="G6982" s="139" t="str">
        <f t="shared" ref="G6982:K6982" si="7156">+G6944</f>
        <v>05</v>
      </c>
      <c r="H6982" t="str">
        <f t="shared" si="7156"/>
        <v>IGF</v>
      </c>
      <c r="I6982" t="str">
        <f t="shared" si="7156"/>
        <v>Índice de Gestión Financiera</v>
      </c>
      <c r="J6982" t="str">
        <f t="shared" si="7156"/>
        <v>05-01</v>
      </c>
      <c r="K6982" t="str">
        <f t="shared" si="7156"/>
        <v>Autonomía financiera municipal</v>
      </c>
      <c r="L6982" s="150">
        <f>+VLOOKUP($E6982,IGF_2018!$B$8:$Z$347,3,0)</f>
        <v>9.9196717448143512E-2</v>
      </c>
      <c r="M6982" s="142" t="str">
        <f>+VLOOKUP($E6982,IGF_2018!$B$8:$Z$347,4,0)</f>
        <v>Bajo</v>
      </c>
    </row>
    <row r="6983" spans="1:13" x14ac:dyDescent="0.3">
      <c r="A6983" s="139">
        <f t="shared" si="7129"/>
        <v>184</v>
      </c>
      <c r="B6983" s="148">
        <f t="shared" si="7131"/>
        <v>23</v>
      </c>
      <c r="D6983" s="149" t="str">
        <f>+VLOOKUP($A6983,mUNICIPIOS!$B$4:$F$343,2,0)</f>
        <v>San Marcos</v>
      </c>
      <c r="E6983" s="149">
        <f>+VLOOKUP($A6983,mUNICIPIOS!$B$4:$F$343,3,0)</f>
        <v>1218</v>
      </c>
      <c r="F6983" s="149" t="str">
        <f>+VLOOKUP($A6983,mUNICIPIOS!$B$4:$F$343,4,0)</f>
        <v>Ocós</v>
      </c>
      <c r="G6983" s="139" t="str">
        <f t="shared" ref="G6983:K6983" si="7157">+G6945</f>
        <v>05</v>
      </c>
      <c r="H6983" t="str">
        <f t="shared" si="7157"/>
        <v>IGF</v>
      </c>
      <c r="I6983" t="str">
        <f t="shared" si="7157"/>
        <v>Índice de Gestión Financiera</v>
      </c>
      <c r="J6983" t="str">
        <f t="shared" si="7157"/>
        <v>05-02</v>
      </c>
      <c r="K6983" t="str">
        <f t="shared" si="7157"/>
        <v xml:space="preserve">Ingresos propios por habitante -sin regalías- </v>
      </c>
      <c r="L6983" s="150">
        <f>+VLOOKUP($E6983,IGF_2018!$B$8:$Z$347,6,0)</f>
        <v>4.9895317327428378E-2</v>
      </c>
      <c r="M6983" s="142" t="str">
        <f>+VLOOKUP($E6983,IGF_2018!$B$8:$Z$347,7,0)</f>
        <v>Bajo</v>
      </c>
    </row>
    <row r="6984" spans="1:13" x14ac:dyDescent="0.3">
      <c r="A6984" s="139">
        <f t="shared" si="7129"/>
        <v>184</v>
      </c>
      <c r="B6984" s="148">
        <f t="shared" si="7131"/>
        <v>24</v>
      </c>
      <c r="D6984" s="149" t="str">
        <f>+VLOOKUP($A6984,mUNICIPIOS!$B$4:$F$343,2,0)</f>
        <v>San Marcos</v>
      </c>
      <c r="E6984" s="149">
        <f>+VLOOKUP($A6984,mUNICIPIOS!$B$4:$F$343,3,0)</f>
        <v>1218</v>
      </c>
      <c r="F6984" s="149" t="str">
        <f>+VLOOKUP($A6984,mUNICIPIOS!$B$4:$F$343,4,0)</f>
        <v>Ocós</v>
      </c>
      <c r="G6984" s="139" t="str">
        <f t="shared" ref="G6984:K6984" si="7158">+G6946</f>
        <v>05</v>
      </c>
      <c r="H6984" t="str">
        <f t="shared" si="7158"/>
        <v>IGF</v>
      </c>
      <c r="I6984" t="str">
        <f t="shared" si="7158"/>
        <v>Índice de Gestión Financiera</v>
      </c>
      <c r="J6984" t="str">
        <f t="shared" si="7158"/>
        <v>05-03</v>
      </c>
      <c r="K6984" t="str">
        <f t="shared" si="7158"/>
        <v>Ingresos del IUSI en relación a los ingresos propios -sin regalías-</v>
      </c>
      <c r="L6984" s="150">
        <f>+VLOOKUP($E6984,IGF_2018!$B$8:$Z$347,9,0)</f>
        <v>6.2291775689118742E-2</v>
      </c>
      <c r="M6984" s="142" t="str">
        <f>+VLOOKUP($E6984,IGF_2018!$B$8:$Z$347,10,0)</f>
        <v>Bajo</v>
      </c>
    </row>
    <row r="6985" spans="1:13" x14ac:dyDescent="0.3">
      <c r="A6985" s="139">
        <f t="shared" si="7129"/>
        <v>184</v>
      </c>
      <c r="B6985" s="148">
        <f t="shared" si="7131"/>
        <v>25</v>
      </c>
      <c r="D6985" s="149" t="str">
        <f>+VLOOKUP($A6985,mUNICIPIOS!$B$4:$F$343,2,0)</f>
        <v>San Marcos</v>
      </c>
      <c r="E6985" s="149">
        <f>+VLOOKUP($A6985,mUNICIPIOS!$B$4:$F$343,3,0)</f>
        <v>1218</v>
      </c>
      <c r="F6985" s="149" t="str">
        <f>+VLOOKUP($A6985,mUNICIPIOS!$B$4:$F$343,4,0)</f>
        <v>Ocós</v>
      </c>
      <c r="G6985" s="139" t="str">
        <f t="shared" ref="G6985:K6985" si="7159">+G6947</f>
        <v>05</v>
      </c>
      <c r="H6985" t="str">
        <f t="shared" si="7159"/>
        <v>IGF</v>
      </c>
      <c r="I6985" t="str">
        <f t="shared" si="7159"/>
        <v>Índice de Gestión Financiera</v>
      </c>
      <c r="J6985" t="str">
        <f t="shared" si="7159"/>
        <v>05-04</v>
      </c>
      <c r="K6985" t="str">
        <f t="shared" si="7159"/>
        <v>Inversión anual en capital fijo por habitante</v>
      </c>
      <c r="L6985" s="150">
        <f>+VLOOKUP($E6985,IGF_2018!$B$8:$Z$347,12,0)</f>
        <v>7.2017187687884482E-2</v>
      </c>
      <c r="M6985" s="142" t="str">
        <f>+VLOOKUP($E6985,IGF_2018!$B$8:$Z$347,13,0)</f>
        <v>Bajo</v>
      </c>
    </row>
    <row r="6986" spans="1:13" x14ac:dyDescent="0.3">
      <c r="A6986" s="139">
        <f t="shared" si="7129"/>
        <v>184</v>
      </c>
      <c r="B6986" s="148">
        <f t="shared" si="7131"/>
        <v>26</v>
      </c>
      <c r="D6986" s="149" t="str">
        <f>+VLOOKUP($A6986,mUNICIPIOS!$B$4:$F$343,2,0)</f>
        <v>San Marcos</v>
      </c>
      <c r="E6986" s="149">
        <f>+VLOOKUP($A6986,mUNICIPIOS!$B$4:$F$343,3,0)</f>
        <v>1218</v>
      </c>
      <c r="F6986" s="149" t="str">
        <f>+VLOOKUP($A6986,mUNICIPIOS!$B$4:$F$343,4,0)</f>
        <v>Ocós</v>
      </c>
      <c r="G6986" s="139" t="str">
        <f t="shared" ref="G6986:K6986" si="7160">+G6948</f>
        <v>05</v>
      </c>
      <c r="H6986" t="str">
        <f t="shared" si="7160"/>
        <v>IGF</v>
      </c>
      <c r="I6986" t="str">
        <f t="shared" si="7160"/>
        <v>Índice de Gestión Financiera</v>
      </c>
      <c r="J6986" t="str">
        <f t="shared" si="7160"/>
        <v>05-05</v>
      </c>
      <c r="K6986" t="str">
        <f t="shared" si="7160"/>
        <v>Inversión anual en capital fijo con recursos percibidos por ingresos propios</v>
      </c>
      <c r="L6986" s="150">
        <f>+VLOOKUP($E6986,IGF_2018!$B$8:$Z$347,15,0)</f>
        <v>0</v>
      </c>
      <c r="M6986" s="142" t="str">
        <f>+VLOOKUP($E6986,IGF_2018!$B$8:$Z$347,16,0)</f>
        <v>Bajo</v>
      </c>
    </row>
    <row r="6987" spans="1:13" x14ac:dyDescent="0.3">
      <c r="A6987" s="139">
        <f t="shared" si="7129"/>
        <v>184</v>
      </c>
      <c r="B6987" s="148">
        <f t="shared" si="7131"/>
        <v>27</v>
      </c>
      <c r="D6987" s="149" t="str">
        <f>+VLOOKUP($A6987,mUNICIPIOS!$B$4:$F$343,2,0)</f>
        <v>San Marcos</v>
      </c>
      <c r="E6987" s="149">
        <f>+VLOOKUP($A6987,mUNICIPIOS!$B$4:$F$343,3,0)</f>
        <v>1218</v>
      </c>
      <c r="F6987" s="149" t="str">
        <f>+VLOOKUP($A6987,mUNICIPIOS!$B$4:$F$343,4,0)</f>
        <v>Ocós</v>
      </c>
      <c r="G6987" s="139" t="str">
        <f t="shared" ref="G6987:K6987" si="7161">+G6949</f>
        <v>05</v>
      </c>
      <c r="H6987" t="str">
        <f t="shared" si="7161"/>
        <v>IGF</v>
      </c>
      <c r="I6987" t="str">
        <f t="shared" si="7161"/>
        <v>Índice de Gestión Financiera</v>
      </c>
      <c r="J6987" t="str">
        <f t="shared" si="7161"/>
        <v>05-06</v>
      </c>
      <c r="K6987" t="str">
        <f t="shared" si="7161"/>
        <v xml:space="preserve">Inversión anual en capital fijo con recursos percibidos por transferencias del Gobierno Central </v>
      </c>
      <c r="L6987" s="150">
        <f>+VLOOKUP($E6987,IGF_2018!$B$8:$Z$347,18,0)</f>
        <v>0.46898671967235106</v>
      </c>
      <c r="M6987" s="142" t="str">
        <f>+VLOOKUP($E6987,IGF_2018!$B$8:$Z$347,19,0)</f>
        <v>Medio</v>
      </c>
    </row>
    <row r="6988" spans="1:13" x14ac:dyDescent="0.3">
      <c r="A6988" s="139">
        <f t="shared" si="7129"/>
        <v>184</v>
      </c>
      <c r="B6988" s="148">
        <f t="shared" si="7131"/>
        <v>28</v>
      </c>
      <c r="D6988" s="149" t="str">
        <f>+VLOOKUP($A6988,mUNICIPIOS!$B$4:$F$343,2,0)</f>
        <v>San Marcos</v>
      </c>
      <c r="E6988" s="149">
        <f>+VLOOKUP($A6988,mUNICIPIOS!$B$4:$F$343,3,0)</f>
        <v>1218</v>
      </c>
      <c r="F6988" s="149" t="str">
        <f>+VLOOKUP($A6988,mUNICIPIOS!$B$4:$F$343,4,0)</f>
        <v>Ocós</v>
      </c>
      <c r="G6988" s="139" t="str">
        <f t="shared" ref="G6988:K6988" si="7162">+G6950</f>
        <v>05</v>
      </c>
      <c r="H6988" t="str">
        <f t="shared" si="7162"/>
        <v>IGF</v>
      </c>
      <c r="I6988" t="str">
        <f t="shared" si="7162"/>
        <v>Índice de Gestión Financiera</v>
      </c>
      <c r="J6988" t="str">
        <f t="shared" si="7162"/>
        <v>05-07</v>
      </c>
      <c r="K6988" t="str">
        <f t="shared" si="7162"/>
        <v>Financiamiento por endeudamiento municipal</v>
      </c>
      <c r="L6988" s="150">
        <f>+VLOOKUP($E6988,IGF_2018!$B$8:$Z$347,21,0)</f>
        <v>1</v>
      </c>
      <c r="M6988" s="142" t="str">
        <f>+VLOOKUP($E6988,IGF_2018!$B$8:$Z$347,22,0)</f>
        <v>Alto</v>
      </c>
    </row>
    <row r="6989" spans="1:13" x14ac:dyDescent="0.3">
      <c r="A6989" s="139">
        <f t="shared" si="7129"/>
        <v>184</v>
      </c>
      <c r="B6989" s="148">
        <f t="shared" si="7131"/>
        <v>29</v>
      </c>
      <c r="D6989" s="149" t="str">
        <f>+VLOOKUP($A6989,mUNICIPIOS!$B$4:$F$343,2,0)</f>
        <v>San Marcos</v>
      </c>
      <c r="E6989" s="149">
        <f>+VLOOKUP($A6989,mUNICIPIOS!$B$4:$F$343,3,0)</f>
        <v>1218</v>
      </c>
      <c r="F6989" s="149" t="str">
        <f>+VLOOKUP($A6989,mUNICIPIOS!$B$4:$F$343,4,0)</f>
        <v>Ocós</v>
      </c>
      <c r="G6989" s="139" t="str">
        <f t="shared" ref="G6989:K6989" si="7163">+G6951</f>
        <v>05</v>
      </c>
      <c r="H6989" t="str">
        <f t="shared" si="7163"/>
        <v>IGF</v>
      </c>
      <c r="I6989" t="str">
        <f t="shared" si="7163"/>
        <v>Índice de Gestión Financiera</v>
      </c>
      <c r="J6989" t="str">
        <f t="shared" si="7163"/>
        <v>INDICE</v>
      </c>
      <c r="K6989">
        <f t="shared" si="7163"/>
        <v>0</v>
      </c>
      <c r="L6989" s="150">
        <f>+VLOOKUP($E6989,IGF_2018!$B$8:$Z$347,24,0)</f>
        <v>0.29014797526004982</v>
      </c>
      <c r="M6989" s="142" t="str">
        <f>+VLOOKUP($E6989,IGF_2018!$B$8:$Z$347,25,0)</f>
        <v>Medio bajo</v>
      </c>
    </row>
    <row r="6990" spans="1:13" x14ac:dyDescent="0.3">
      <c r="A6990" s="139">
        <f t="shared" si="7129"/>
        <v>184</v>
      </c>
      <c r="B6990" s="148">
        <f t="shared" si="7131"/>
        <v>30</v>
      </c>
      <c r="D6990" s="149" t="str">
        <f>+VLOOKUP($A6990,mUNICIPIOS!$B$4:$F$343,2,0)</f>
        <v>San Marcos</v>
      </c>
      <c r="E6990" s="149">
        <f>+VLOOKUP($A6990,mUNICIPIOS!$B$4:$F$343,3,0)</f>
        <v>1218</v>
      </c>
      <c r="F6990" s="149" t="str">
        <f>+VLOOKUP($A6990,mUNICIPIOS!$B$4:$F$343,4,0)</f>
        <v>Ocós</v>
      </c>
      <c r="G6990" s="139" t="str">
        <f t="shared" ref="G6990:K6990" si="7164">+G6952</f>
        <v>06</v>
      </c>
      <c r="H6990" t="str">
        <f t="shared" si="7164"/>
        <v>IGE</v>
      </c>
      <c r="I6990" t="str">
        <f t="shared" si="7164"/>
        <v>Índice de Gestión Estratégica</v>
      </c>
      <c r="J6990" t="str">
        <f t="shared" si="7164"/>
        <v>06-01</v>
      </c>
      <c r="K6990" t="str">
        <f t="shared" si="7164"/>
        <v>Ejecución del Plan Operativo Anual  (POA)</v>
      </c>
      <c r="L6990" s="150">
        <f>+VLOOKUP($E6990,IGE_2018!$B$8:$Z$347,3,0)</f>
        <v>0.31388888888888888</v>
      </c>
      <c r="M6990" s="142" t="str">
        <f>+VLOOKUP($E6990,IGE_2018!$B$8:$Z$347,4,0)</f>
        <v>Medio bajo</v>
      </c>
    </row>
    <row r="6991" spans="1:13" x14ac:dyDescent="0.3">
      <c r="A6991" s="139">
        <f t="shared" si="7129"/>
        <v>184</v>
      </c>
      <c r="B6991" s="148">
        <f t="shared" si="7131"/>
        <v>31</v>
      </c>
      <c r="D6991" s="149" t="str">
        <f>+VLOOKUP($A6991,mUNICIPIOS!$B$4:$F$343,2,0)</f>
        <v>San Marcos</v>
      </c>
      <c r="E6991" s="149">
        <f>+VLOOKUP($A6991,mUNICIPIOS!$B$4:$F$343,3,0)</f>
        <v>1218</v>
      </c>
      <c r="F6991" s="149" t="str">
        <f>+VLOOKUP($A6991,mUNICIPIOS!$B$4:$F$343,4,0)</f>
        <v>Ocós</v>
      </c>
      <c r="G6991" s="139" t="str">
        <f t="shared" ref="G6991:K6991" si="7165">+G6953</f>
        <v>06</v>
      </c>
      <c r="H6991" t="str">
        <f t="shared" si="7165"/>
        <v>IGE</v>
      </c>
      <c r="I6991" t="str">
        <f t="shared" si="7165"/>
        <v>Índice de Gestión Estratégica</v>
      </c>
      <c r="J6991" t="str">
        <f t="shared" si="7165"/>
        <v>06-02</v>
      </c>
      <c r="K6991" t="str">
        <f t="shared" si="7165"/>
        <v>Relación Plan de Desarrollo Municipal y Ordenamiento Territorial (PDM-OT) - Plan Estratégico Institucional (PEI) - Plan Operativo Multianual (POM) - Plan Operativo Anual (POA)</v>
      </c>
      <c r="L6991" s="150">
        <f>+VLOOKUP($E6991,IGE_2018!$B$8:$Z$347,6,0)</f>
        <v>0.54999999999999993</v>
      </c>
      <c r="M6991" s="142" t="str">
        <f>+VLOOKUP($E6991,IGE_2018!$B$8:$Z$347,7,0)</f>
        <v>Medio</v>
      </c>
    </row>
    <row r="6992" spans="1:13" x14ac:dyDescent="0.3">
      <c r="A6992" s="139">
        <f t="shared" si="7129"/>
        <v>184</v>
      </c>
      <c r="B6992" s="148">
        <f t="shared" si="7131"/>
        <v>32</v>
      </c>
      <c r="D6992" s="149" t="str">
        <f>+VLOOKUP($A6992,mUNICIPIOS!$B$4:$F$343,2,0)</f>
        <v>San Marcos</v>
      </c>
      <c r="E6992" s="149">
        <f>+VLOOKUP($A6992,mUNICIPIOS!$B$4:$F$343,3,0)</f>
        <v>1218</v>
      </c>
      <c r="F6992" s="149" t="str">
        <f>+VLOOKUP($A6992,mUNICIPIOS!$B$4:$F$343,4,0)</f>
        <v>Ocós</v>
      </c>
      <c r="G6992" s="139" t="str">
        <f t="shared" ref="G6992:K6992" si="7166">+G6954</f>
        <v>06</v>
      </c>
      <c r="H6992" t="str">
        <f t="shared" si="7166"/>
        <v>IGE</v>
      </c>
      <c r="I6992" t="str">
        <f t="shared" si="7166"/>
        <v>Índice de Gestión Estratégica</v>
      </c>
      <c r="J6992" t="str">
        <f t="shared" si="7166"/>
        <v>06-03</v>
      </c>
      <c r="K6992" t="str">
        <f t="shared" si="7166"/>
        <v>Presupuesto de egresos relacionado a competencias municipales que responden a prioridades nacionales de desarrollo.</v>
      </c>
      <c r="L6992" s="150">
        <f>+VLOOKUP($E6992,IGE_2018!$B$8:$Z$347,9,0)</f>
        <v>0.1141521436307044</v>
      </c>
      <c r="M6992" s="142" t="str">
        <f>+VLOOKUP($E6992,IGE_2018!$B$8:$Z$347,10,0)</f>
        <v>Bajo</v>
      </c>
    </row>
    <row r="6993" spans="1:13" x14ac:dyDescent="0.3">
      <c r="A6993" s="139">
        <f t="shared" si="7129"/>
        <v>184</v>
      </c>
      <c r="B6993" s="148">
        <f t="shared" si="7131"/>
        <v>33</v>
      </c>
      <c r="D6993" s="149" t="str">
        <f>+VLOOKUP($A6993,mUNICIPIOS!$B$4:$F$343,2,0)</f>
        <v>San Marcos</v>
      </c>
      <c r="E6993" s="149">
        <f>+VLOOKUP($A6993,mUNICIPIOS!$B$4:$F$343,3,0)</f>
        <v>1218</v>
      </c>
      <c r="F6993" s="149" t="str">
        <f>+VLOOKUP($A6993,mUNICIPIOS!$B$4:$F$343,4,0)</f>
        <v>Ocós</v>
      </c>
      <c r="G6993" s="139" t="str">
        <f t="shared" ref="G6993:K6993" si="7167">+G6955</f>
        <v>06</v>
      </c>
      <c r="H6993" t="str">
        <f t="shared" si="7167"/>
        <v>IGE</v>
      </c>
      <c r="I6993" t="str">
        <f t="shared" si="7167"/>
        <v>Índice de Gestión Estratégica</v>
      </c>
      <c r="J6993" t="str">
        <f t="shared" si="7167"/>
        <v>06-04</v>
      </c>
      <c r="K6993" t="str">
        <f t="shared" si="7167"/>
        <v>Institucionalización de la gestión ordenada del territorio</v>
      </c>
      <c r="L6993" s="150">
        <f>+VLOOKUP($E6993,IGE_2018!$B$8:$Z$347,12,0)</f>
        <v>0.4</v>
      </c>
      <c r="M6993" s="142" t="str">
        <f>+VLOOKUP($E6993,IGE_2018!$B$8:$Z$347,13,0)</f>
        <v>Medio bajo</v>
      </c>
    </row>
    <row r="6994" spans="1:13" x14ac:dyDescent="0.3">
      <c r="A6994" s="139">
        <f t="shared" si="7129"/>
        <v>184</v>
      </c>
      <c r="B6994" s="148">
        <f t="shared" si="7131"/>
        <v>34</v>
      </c>
      <c r="D6994" s="149" t="str">
        <f>+VLOOKUP($A6994,mUNICIPIOS!$B$4:$F$343,2,0)</f>
        <v>San Marcos</v>
      </c>
      <c r="E6994" s="149">
        <f>+VLOOKUP($A6994,mUNICIPIOS!$B$4:$F$343,3,0)</f>
        <v>1218</v>
      </c>
      <c r="F6994" s="149" t="str">
        <f>+VLOOKUP($A6994,mUNICIPIOS!$B$4:$F$343,4,0)</f>
        <v>Ocós</v>
      </c>
      <c r="G6994" s="139" t="str">
        <f t="shared" ref="G6994:K6994" si="7168">+G6956</f>
        <v>06</v>
      </c>
      <c r="H6994" t="str">
        <f t="shared" si="7168"/>
        <v>IGE</v>
      </c>
      <c r="I6994" t="str">
        <f t="shared" si="7168"/>
        <v>Índice de Gestión Estratégica</v>
      </c>
      <c r="J6994" t="str">
        <f t="shared" si="7168"/>
        <v>06-05</v>
      </c>
      <c r="K6994" t="str">
        <f t="shared" si="7168"/>
        <v>Acciones para la gestión ordenada del territorio</v>
      </c>
      <c r="L6994" s="150">
        <f>+VLOOKUP($E6994,IGE_2018!$B$8:$Z$347,15,0)</f>
        <v>0</v>
      </c>
      <c r="M6994" s="142" t="str">
        <f>+VLOOKUP($E6994,IGE_2018!$B$8:$Z$347,16,0)</f>
        <v>Bajo</v>
      </c>
    </row>
    <row r="6995" spans="1:13" x14ac:dyDescent="0.3">
      <c r="A6995" s="139">
        <f t="shared" si="7129"/>
        <v>184</v>
      </c>
      <c r="B6995" s="148">
        <f t="shared" si="7131"/>
        <v>35</v>
      </c>
      <c r="D6995" s="149" t="str">
        <f>+VLOOKUP($A6995,mUNICIPIOS!$B$4:$F$343,2,0)</f>
        <v>San Marcos</v>
      </c>
      <c r="E6995" s="149">
        <f>+VLOOKUP($A6995,mUNICIPIOS!$B$4:$F$343,3,0)</f>
        <v>1218</v>
      </c>
      <c r="F6995" s="149" t="str">
        <f>+VLOOKUP($A6995,mUNICIPIOS!$B$4:$F$343,4,0)</f>
        <v>Ocós</v>
      </c>
      <c r="G6995" s="139" t="str">
        <f t="shared" ref="G6995:K6995" si="7169">+G6957</f>
        <v>06</v>
      </c>
      <c r="H6995" t="str">
        <f t="shared" si="7169"/>
        <v>IGE</v>
      </c>
      <c r="I6995" t="str">
        <f t="shared" si="7169"/>
        <v>Índice de Gestión Estratégica</v>
      </c>
      <c r="J6995" t="str">
        <f t="shared" si="7169"/>
        <v>06-06</v>
      </c>
      <c r="K6995" t="str">
        <f t="shared" si="7169"/>
        <v>Gestión de riesgo en la formulación de proyectos derivados de la planificación operativa anual</v>
      </c>
      <c r="L6995" s="150">
        <f>+VLOOKUP($E6995,IGE_2018!$B$8:$Z$347,18,0)</f>
        <v>0.56680161943319829</v>
      </c>
      <c r="M6995" s="142" t="str">
        <f>+VLOOKUP($E6995,IGE_2018!$B$8:$Z$347,19,0)</f>
        <v>Medio</v>
      </c>
    </row>
    <row r="6996" spans="1:13" x14ac:dyDescent="0.3">
      <c r="A6996" s="139">
        <f t="shared" si="7129"/>
        <v>184</v>
      </c>
      <c r="B6996" s="148">
        <f t="shared" si="7131"/>
        <v>36</v>
      </c>
      <c r="D6996" s="149" t="str">
        <f>+VLOOKUP($A6996,mUNICIPIOS!$B$4:$F$343,2,0)</f>
        <v>San Marcos</v>
      </c>
      <c r="E6996" s="149">
        <f>+VLOOKUP($A6996,mUNICIPIOS!$B$4:$F$343,3,0)</f>
        <v>1218</v>
      </c>
      <c r="F6996" s="149" t="str">
        <f>+VLOOKUP($A6996,mUNICIPIOS!$B$4:$F$343,4,0)</f>
        <v>Ocós</v>
      </c>
      <c r="G6996" s="139" t="str">
        <f t="shared" ref="G6996:K6996" si="7170">+G6958</f>
        <v>06</v>
      </c>
      <c r="H6996" t="str">
        <f t="shared" si="7170"/>
        <v>IGE</v>
      </c>
      <c r="I6996" t="str">
        <f t="shared" si="7170"/>
        <v>Índice de Gestión Estratégica</v>
      </c>
      <c r="J6996" t="str">
        <f t="shared" si="7170"/>
        <v>06-07</v>
      </c>
      <c r="K6996" t="str">
        <f t="shared" si="7170"/>
        <v>Ingresos por servicios ambientales en relación a los ingresos propios sin regalías</v>
      </c>
      <c r="L6996" s="150">
        <f>+VLOOKUP($E6996,IGE_2018!$B$8:$Z$347,21,0)</f>
        <v>0</v>
      </c>
      <c r="M6996" s="142" t="str">
        <f>+VLOOKUP($E6996,IGE_2018!$B$8:$Z$347,22,0)</f>
        <v>Bajo</v>
      </c>
    </row>
    <row r="6997" spans="1:13" x14ac:dyDescent="0.3">
      <c r="A6997" s="139">
        <f t="shared" si="7129"/>
        <v>184</v>
      </c>
      <c r="B6997" s="148">
        <f t="shared" si="7131"/>
        <v>37</v>
      </c>
      <c r="D6997" s="149" t="str">
        <f>+VLOOKUP($A6997,mUNICIPIOS!$B$4:$F$343,2,0)</f>
        <v>San Marcos</v>
      </c>
      <c r="E6997" s="149">
        <f>+VLOOKUP($A6997,mUNICIPIOS!$B$4:$F$343,3,0)</f>
        <v>1218</v>
      </c>
      <c r="F6997" s="149" t="str">
        <f>+VLOOKUP($A6997,mUNICIPIOS!$B$4:$F$343,4,0)</f>
        <v>Ocós</v>
      </c>
      <c r="G6997" s="139" t="str">
        <f t="shared" ref="G6997:K6997" si="7171">+G6959</f>
        <v>06</v>
      </c>
      <c r="H6997" t="str">
        <f t="shared" si="7171"/>
        <v>IGE</v>
      </c>
      <c r="I6997" t="str">
        <f t="shared" si="7171"/>
        <v>Índice de Gestión Estratégica</v>
      </c>
      <c r="J6997" t="str">
        <f t="shared" si="7171"/>
        <v>INDICE</v>
      </c>
      <c r="K6997">
        <f t="shared" si="7171"/>
        <v>0</v>
      </c>
      <c r="L6997" s="150">
        <f>+VLOOKUP($E6997,IGE_2018!$B$8:$Z$347,24,0)</f>
        <v>0.25480153118432924</v>
      </c>
      <c r="M6997" s="142" t="str">
        <f>+VLOOKUP($E6997,IGE_2018!$B$8:$Z$347,25,0)</f>
        <v>Medio bajo</v>
      </c>
    </row>
    <row r="6998" spans="1:13" x14ac:dyDescent="0.3">
      <c r="A6998" s="139">
        <f t="shared" si="7129"/>
        <v>184</v>
      </c>
      <c r="B6998" s="148">
        <f t="shared" si="7131"/>
        <v>38</v>
      </c>
      <c r="D6998" s="149" t="str">
        <f>+VLOOKUP($A6998,mUNICIPIOS!$B$4:$F$343,2,0)</f>
        <v>San Marcos</v>
      </c>
      <c r="E6998" s="149">
        <f>+VLOOKUP($A6998,mUNICIPIOS!$B$4:$F$343,3,0)</f>
        <v>1218</v>
      </c>
      <c r="F6998" s="149" t="str">
        <f>+VLOOKUP($A6998,mUNICIPIOS!$B$4:$F$343,4,0)</f>
        <v>Ocós</v>
      </c>
      <c r="G6998" s="139" t="str">
        <f t="shared" ref="G6998:K6998" si="7172">+G6960</f>
        <v>RANKING</v>
      </c>
      <c r="H6998" t="str">
        <f t="shared" si="7172"/>
        <v>RGM</v>
      </c>
      <c r="I6998" t="str">
        <f t="shared" si="7172"/>
        <v>Ranking de la Gestión Municipal 2018</v>
      </c>
      <c r="J6998" t="str">
        <f t="shared" si="7172"/>
        <v>RANKING</v>
      </c>
      <c r="K6998">
        <f t="shared" si="7172"/>
        <v>0</v>
      </c>
      <c r="L6998" s="151">
        <f>+VLOOKUP($E6998,Resultados_generales!$C$8:$AE$347,27,0)</f>
        <v>0.43560778496479202</v>
      </c>
      <c r="M6998" t="str">
        <f>+VLOOKUP($E6998,Resultados_generales!$C$8:$AE$347,28,0)</f>
        <v>Medio</v>
      </c>
    </row>
    <row r="6999" spans="1:13" x14ac:dyDescent="0.3">
      <c r="A6999" s="139">
        <f t="shared" si="7129"/>
        <v>185</v>
      </c>
      <c r="B6999" s="148">
        <f t="shared" si="7131"/>
        <v>1</v>
      </c>
      <c r="D6999" s="149" t="str">
        <f>+VLOOKUP($A6999,mUNICIPIOS!$B$4:$F$343,2,0)</f>
        <v>San Marcos</v>
      </c>
      <c r="E6999" s="149">
        <f>+VLOOKUP($A6999,mUNICIPIOS!$B$4:$F$343,3,0)</f>
        <v>1219</v>
      </c>
      <c r="F6999" s="149" t="str">
        <f>+VLOOKUP($A6999,mUNICIPIOS!$B$4:$F$343,4,0)</f>
        <v>San Pablo</v>
      </c>
      <c r="G6999" s="139" t="str">
        <f t="shared" ref="G6999:K6999" si="7173">+G6961</f>
        <v>01</v>
      </c>
      <c r="H6999" t="str">
        <f t="shared" si="7173"/>
        <v>IPC</v>
      </c>
      <c r="I6999" t="str">
        <f t="shared" si="7173"/>
        <v>Índice de Participación Ciudadana</v>
      </c>
      <c r="J6999" t="str">
        <f t="shared" si="7173"/>
        <v>01-01</v>
      </c>
      <c r="K6999" t="str">
        <f t="shared" si="7173"/>
        <v>Número de reuniones del COMUDE en el año de la medición.</v>
      </c>
      <c r="L6999" s="150">
        <f>+VLOOKUP($E6999,IPC_2018!$B$8:$T$347,3,0)</f>
        <v>0.91666666666666663</v>
      </c>
      <c r="M6999" s="142" t="str">
        <f>+VLOOKUP($E6999,IPC_2018!$B$8:$T$347,4,0)</f>
        <v>Alto</v>
      </c>
    </row>
    <row r="7000" spans="1:13" x14ac:dyDescent="0.3">
      <c r="A7000" s="139">
        <f t="shared" si="7129"/>
        <v>185</v>
      </c>
      <c r="B7000" s="148">
        <f t="shared" si="7131"/>
        <v>2</v>
      </c>
      <c r="D7000" s="149" t="str">
        <f>+VLOOKUP($A7000,mUNICIPIOS!$B$4:$F$343,2,0)</f>
        <v>San Marcos</v>
      </c>
      <c r="E7000" s="149">
        <f>+VLOOKUP($A7000,mUNICIPIOS!$B$4:$F$343,3,0)</f>
        <v>1219</v>
      </c>
      <c r="F7000" s="149" t="str">
        <f>+VLOOKUP($A7000,mUNICIPIOS!$B$4:$F$343,4,0)</f>
        <v>San Pablo</v>
      </c>
      <c r="G7000" s="139" t="str">
        <f t="shared" ref="G7000:K7000" si="7174">+G6962</f>
        <v>01</v>
      </c>
      <c r="H7000" t="str">
        <f t="shared" si="7174"/>
        <v>IPC</v>
      </c>
      <c r="I7000" t="str">
        <f t="shared" si="7174"/>
        <v>Índice de Participación Ciudadana</v>
      </c>
      <c r="J7000" t="str">
        <f t="shared" si="7174"/>
        <v>01-02</v>
      </c>
      <c r="K7000" t="str">
        <f t="shared" si="7174"/>
        <v>Participación de Alcaldes, Concejales y Síndicos determinados o designados en el COMUDE</v>
      </c>
      <c r="L7000" s="150">
        <f>+VLOOKUP($E7000,IPC_2018!$B$8:$T$347,6,0)</f>
        <v>0.93636363636363629</v>
      </c>
      <c r="M7000" s="142" t="str">
        <f>+VLOOKUP($E7000,IPC_2018!$B$8:$T$347,7,0)</f>
        <v>Alto</v>
      </c>
    </row>
    <row r="7001" spans="1:13" x14ac:dyDescent="0.3">
      <c r="A7001" s="139">
        <f t="shared" si="7129"/>
        <v>185</v>
      </c>
      <c r="B7001" s="148">
        <f t="shared" si="7131"/>
        <v>3</v>
      </c>
      <c r="D7001" s="149" t="str">
        <f>+VLOOKUP($A7001,mUNICIPIOS!$B$4:$F$343,2,0)</f>
        <v>San Marcos</v>
      </c>
      <c r="E7001" s="149">
        <f>+VLOOKUP($A7001,mUNICIPIOS!$B$4:$F$343,3,0)</f>
        <v>1219</v>
      </c>
      <c r="F7001" s="149" t="str">
        <f>+VLOOKUP($A7001,mUNICIPIOS!$B$4:$F$343,4,0)</f>
        <v>San Pablo</v>
      </c>
      <c r="G7001" s="139" t="str">
        <f t="shared" ref="G7001:K7001" si="7175">+G6963</f>
        <v>01</v>
      </c>
      <c r="H7001" t="str">
        <f t="shared" si="7175"/>
        <v>IPC</v>
      </c>
      <c r="I7001" t="str">
        <f t="shared" si="7175"/>
        <v>Índice de Participación Ciudadana</v>
      </c>
      <c r="J7001" t="str">
        <f t="shared" si="7175"/>
        <v>01-03</v>
      </c>
      <c r="K7001" t="str">
        <f t="shared" si="7175"/>
        <v>Participación  de organizaciones de jóvenes, mujeres, pueblos mayas, xincas, garífunas, y otras organizaciones en el Comude</v>
      </c>
      <c r="L7001" s="150">
        <f>+VLOOKUP($E7001,IPC_2018!$B$8:$T$347,9,0)</f>
        <v>0.27155310442981678</v>
      </c>
      <c r="M7001" s="142" t="str">
        <f>+VLOOKUP($E7001,IPC_2018!$B$8:$T$347,10,0)</f>
        <v>Medio bajo</v>
      </c>
    </row>
    <row r="7002" spans="1:13" x14ac:dyDescent="0.3">
      <c r="A7002" s="139">
        <f t="shared" si="7129"/>
        <v>185</v>
      </c>
      <c r="B7002" s="148">
        <f t="shared" si="7131"/>
        <v>4</v>
      </c>
      <c r="D7002" s="149" t="str">
        <f>+VLOOKUP($A7002,mUNICIPIOS!$B$4:$F$343,2,0)</f>
        <v>San Marcos</v>
      </c>
      <c r="E7002" s="149">
        <f>+VLOOKUP($A7002,mUNICIPIOS!$B$4:$F$343,3,0)</f>
        <v>1219</v>
      </c>
      <c r="F7002" s="149" t="str">
        <f>+VLOOKUP($A7002,mUNICIPIOS!$B$4:$F$343,4,0)</f>
        <v>San Pablo</v>
      </c>
      <c r="G7002" s="139" t="str">
        <f t="shared" ref="G7002:K7002" si="7176">+G6964</f>
        <v>01</v>
      </c>
      <c r="H7002" t="str">
        <f t="shared" si="7176"/>
        <v>IPC</v>
      </c>
      <c r="I7002" t="str">
        <f t="shared" si="7176"/>
        <v>Índice de Participación Ciudadana</v>
      </c>
      <c r="J7002" t="str">
        <f t="shared" si="7176"/>
        <v>01-04</v>
      </c>
      <c r="K7002" t="str">
        <f t="shared" si="7176"/>
        <v>Representatividad territorial del Comude.</v>
      </c>
      <c r="L7002" s="150">
        <f>+VLOOKUP($E7002,IPC_2018!$B$8:$T$347,12,0)</f>
        <v>0.77909090909090906</v>
      </c>
      <c r="M7002" s="142" t="str">
        <f>+VLOOKUP($E7002,IPC_2018!$B$8:$T$347,13,0)</f>
        <v>Medio alto</v>
      </c>
    </row>
    <row r="7003" spans="1:13" x14ac:dyDescent="0.3">
      <c r="A7003" s="139">
        <f t="shared" si="7129"/>
        <v>185</v>
      </c>
      <c r="B7003" s="148">
        <f t="shared" si="7131"/>
        <v>5</v>
      </c>
      <c r="D7003" s="149" t="str">
        <f>+VLOOKUP($A7003,mUNICIPIOS!$B$4:$F$343,2,0)</f>
        <v>San Marcos</v>
      </c>
      <c r="E7003" s="149">
        <f>+VLOOKUP($A7003,mUNICIPIOS!$B$4:$F$343,3,0)</f>
        <v>1219</v>
      </c>
      <c r="F7003" s="149" t="str">
        <f>+VLOOKUP($A7003,mUNICIPIOS!$B$4:$F$343,4,0)</f>
        <v>San Pablo</v>
      </c>
      <c r="G7003" s="139" t="str">
        <f t="shared" ref="G7003:K7003" si="7177">+G6965</f>
        <v>01</v>
      </c>
      <c r="H7003" t="str">
        <f t="shared" si="7177"/>
        <v>IPC</v>
      </c>
      <c r="I7003" t="str">
        <f t="shared" si="7177"/>
        <v>Índice de Participación Ciudadana</v>
      </c>
      <c r="J7003" t="str">
        <f t="shared" si="7177"/>
        <v>01-05</v>
      </c>
      <c r="K7003" t="str">
        <f t="shared" si="7177"/>
        <v>Funcionamiento del Comude</v>
      </c>
      <c r="L7003" s="150">
        <f>+VLOOKUP($E7003,IPC_2018!$B$8:$T$347,15,0)</f>
        <v>0.38427561851034475</v>
      </c>
      <c r="M7003" s="142" t="str">
        <f>+VLOOKUP($E7003,IPC_2018!$B$8:$T$347,16,0)</f>
        <v>Medio bajo</v>
      </c>
    </row>
    <row r="7004" spans="1:13" x14ac:dyDescent="0.3">
      <c r="A7004" s="139">
        <f t="shared" si="7129"/>
        <v>185</v>
      </c>
      <c r="B7004" s="148">
        <f t="shared" si="7131"/>
        <v>6</v>
      </c>
      <c r="D7004" s="149" t="str">
        <f>+VLOOKUP($A7004,mUNICIPIOS!$B$4:$F$343,2,0)</f>
        <v>San Marcos</v>
      </c>
      <c r="E7004" s="149">
        <f>+VLOOKUP($A7004,mUNICIPIOS!$B$4:$F$343,3,0)</f>
        <v>1219</v>
      </c>
      <c r="F7004" s="149" t="str">
        <f>+VLOOKUP($A7004,mUNICIPIOS!$B$4:$F$343,4,0)</f>
        <v>San Pablo</v>
      </c>
      <c r="G7004" s="139" t="str">
        <f t="shared" ref="G7004:K7004" si="7178">+G6966</f>
        <v>01</v>
      </c>
      <c r="H7004" t="str">
        <f t="shared" si="7178"/>
        <v>IPC</v>
      </c>
      <c r="I7004" t="str">
        <f t="shared" si="7178"/>
        <v>Índice de Participación Ciudadana</v>
      </c>
      <c r="J7004" t="str">
        <f t="shared" si="7178"/>
        <v>INDICE</v>
      </c>
      <c r="K7004">
        <f t="shared" si="7178"/>
        <v>0</v>
      </c>
      <c r="L7004" s="150">
        <f>+VLOOKUP($E7004,IPC_2018!$B$8:$T$347,18,0)</f>
        <v>0.72186673268344848</v>
      </c>
      <c r="M7004" s="142" t="str">
        <f>+VLOOKUP($E7004,IPC_2018!$B$8:$T$347,19,0)</f>
        <v>Medio alto</v>
      </c>
    </row>
    <row r="7005" spans="1:13" x14ac:dyDescent="0.3">
      <c r="A7005" s="139">
        <f t="shared" si="7129"/>
        <v>185</v>
      </c>
      <c r="B7005" s="148">
        <f t="shared" si="7131"/>
        <v>7</v>
      </c>
      <c r="D7005" s="149" t="str">
        <f>+VLOOKUP($A7005,mUNICIPIOS!$B$4:$F$343,2,0)</f>
        <v>San Marcos</v>
      </c>
      <c r="E7005" s="149">
        <f>+VLOOKUP($A7005,mUNICIPIOS!$B$4:$F$343,3,0)</f>
        <v>1219</v>
      </c>
      <c r="F7005" s="149" t="str">
        <f>+VLOOKUP($A7005,mUNICIPIOS!$B$4:$F$343,4,0)</f>
        <v>San Pablo</v>
      </c>
      <c r="G7005" s="139" t="str">
        <f t="shared" ref="G7005:K7005" si="7179">+G6967</f>
        <v>02</v>
      </c>
      <c r="H7005" t="str">
        <f t="shared" si="7179"/>
        <v>IIC</v>
      </c>
      <c r="I7005" t="str">
        <f t="shared" si="7179"/>
        <v>Índice de Información a la Ciudadanía</v>
      </c>
      <c r="J7005" t="str">
        <f t="shared" si="7179"/>
        <v>02-01</v>
      </c>
      <c r="K7005" t="str">
        <f t="shared" si="7179"/>
        <v>Rendición de cuentas cuatrimestral y anual al Comude enfocadas en resultados.</v>
      </c>
      <c r="L7005" s="150">
        <f>+VLOOKUP($E7005,IIC_2018!$B$8:$Q$347,3,0)</f>
        <v>0.8</v>
      </c>
      <c r="M7005" s="142" t="str">
        <f>+VLOOKUP($E7005,IIC_2018!$B$8:$Q$347,4,0)</f>
        <v>Medio alto</v>
      </c>
    </row>
    <row r="7006" spans="1:13" x14ac:dyDescent="0.3">
      <c r="A7006" s="139">
        <f t="shared" si="7129"/>
        <v>185</v>
      </c>
      <c r="B7006" s="148">
        <f t="shared" si="7131"/>
        <v>8</v>
      </c>
      <c r="D7006" s="149" t="str">
        <f>+VLOOKUP($A7006,mUNICIPIOS!$B$4:$F$343,2,0)</f>
        <v>San Marcos</v>
      </c>
      <c r="E7006" s="149">
        <f>+VLOOKUP($A7006,mUNICIPIOS!$B$4:$F$343,3,0)</f>
        <v>1219</v>
      </c>
      <c r="F7006" s="149" t="str">
        <f>+VLOOKUP($A7006,mUNICIPIOS!$B$4:$F$343,4,0)</f>
        <v>San Pablo</v>
      </c>
      <c r="G7006" s="139" t="str">
        <f t="shared" ref="G7006:K7006" si="7180">+G6968</f>
        <v>02</v>
      </c>
      <c r="H7006" t="str">
        <f t="shared" si="7180"/>
        <v>IIC</v>
      </c>
      <c r="I7006" t="str">
        <f t="shared" si="7180"/>
        <v>Índice de Información a la Ciudadanía</v>
      </c>
      <c r="J7006" t="str">
        <f t="shared" si="7180"/>
        <v>02-02</v>
      </c>
      <c r="K7006" t="str">
        <f t="shared" si="7180"/>
        <v>Información presupuestaria y otra información brindada a la ciudadanía disponible en medios locales de comunicación.</v>
      </c>
      <c r="L7006" s="150">
        <f>+VLOOKUP($E7006,IIC_2018!$B$8:$Q$347,6,0)</f>
        <v>0.25</v>
      </c>
      <c r="M7006" s="142" t="str">
        <f>+VLOOKUP($E7006,IIC_2018!$B$8:$Q$347,7,0)</f>
        <v>Medio bajo</v>
      </c>
    </row>
    <row r="7007" spans="1:13" x14ac:dyDescent="0.3">
      <c r="A7007" s="139">
        <f t="shared" si="7129"/>
        <v>185</v>
      </c>
      <c r="B7007" s="148">
        <f t="shared" si="7131"/>
        <v>9</v>
      </c>
      <c r="D7007" s="149" t="str">
        <f>+VLOOKUP($A7007,mUNICIPIOS!$B$4:$F$343,2,0)</f>
        <v>San Marcos</v>
      </c>
      <c r="E7007" s="149">
        <f>+VLOOKUP($A7007,mUNICIPIOS!$B$4:$F$343,3,0)</f>
        <v>1219</v>
      </c>
      <c r="F7007" s="149" t="str">
        <f>+VLOOKUP($A7007,mUNICIPIOS!$B$4:$F$343,4,0)</f>
        <v>San Pablo</v>
      </c>
      <c r="G7007" s="139" t="str">
        <f t="shared" ref="G7007:K7007" si="7181">+G6969</f>
        <v>02</v>
      </c>
      <c r="H7007" t="str">
        <f t="shared" si="7181"/>
        <v>IIC</v>
      </c>
      <c r="I7007" t="str">
        <f t="shared" si="7181"/>
        <v>Índice de Información a la Ciudadanía</v>
      </c>
      <c r="J7007" t="str">
        <f t="shared" si="7181"/>
        <v>02-03</v>
      </c>
      <c r="K7007" t="str">
        <f t="shared" si="7181"/>
        <v>Información pública de oficio actualizada y disponible de acuerdo a la LAIP y uso de internet.</v>
      </c>
      <c r="L7007" s="150">
        <f>+VLOOKUP($E7007,IIC_2018!$B$8:$Q$347,9,0)</f>
        <v>0.92</v>
      </c>
      <c r="M7007" s="142" t="str">
        <f>+VLOOKUP($E7007,IIC_2018!$B$8:$Q$347,10,0)</f>
        <v>Alto</v>
      </c>
    </row>
    <row r="7008" spans="1:13" x14ac:dyDescent="0.3">
      <c r="A7008" s="139">
        <f t="shared" si="7129"/>
        <v>185</v>
      </c>
      <c r="B7008" s="148">
        <f t="shared" si="7131"/>
        <v>10</v>
      </c>
      <c r="D7008" s="149" t="str">
        <f>+VLOOKUP($A7008,mUNICIPIOS!$B$4:$F$343,2,0)</f>
        <v>San Marcos</v>
      </c>
      <c r="E7008" s="149">
        <f>+VLOOKUP($A7008,mUNICIPIOS!$B$4:$F$343,3,0)</f>
        <v>1219</v>
      </c>
      <c r="F7008" s="149" t="str">
        <f>+VLOOKUP($A7008,mUNICIPIOS!$B$4:$F$343,4,0)</f>
        <v>San Pablo</v>
      </c>
      <c r="G7008" s="139" t="str">
        <f t="shared" ref="G7008:K7008" si="7182">+G6970</f>
        <v>02</v>
      </c>
      <c r="H7008" t="str">
        <f t="shared" si="7182"/>
        <v>IIC</v>
      </c>
      <c r="I7008" t="str">
        <f t="shared" si="7182"/>
        <v>Índice de Información a la Ciudadanía</v>
      </c>
      <c r="J7008" t="str">
        <f t="shared" si="7182"/>
        <v>02-04</v>
      </c>
      <c r="K7008" t="str">
        <f t="shared" si="7182"/>
        <v>Relación del monto contratado por medio de Guate compras con el total del presupuesto de egresos vigente.</v>
      </c>
      <c r="L7008" s="150">
        <f>+VLOOKUP($E7008,IIC_2018!$B$8:$Q$347,12,0)</f>
        <v>0.50408967666918536</v>
      </c>
      <c r="M7008" s="142" t="str">
        <f>+VLOOKUP($E7008,IIC_2018!$B$8:$Q$347,13,0)</f>
        <v>Medio</v>
      </c>
    </row>
    <row r="7009" spans="1:13" x14ac:dyDescent="0.3">
      <c r="A7009" s="139">
        <f t="shared" si="7129"/>
        <v>185</v>
      </c>
      <c r="B7009" s="148">
        <f t="shared" si="7131"/>
        <v>11</v>
      </c>
      <c r="D7009" s="149" t="str">
        <f>+VLOOKUP($A7009,mUNICIPIOS!$B$4:$F$343,2,0)</f>
        <v>San Marcos</v>
      </c>
      <c r="E7009" s="149">
        <f>+VLOOKUP($A7009,mUNICIPIOS!$B$4:$F$343,3,0)</f>
        <v>1219</v>
      </c>
      <c r="F7009" s="149" t="str">
        <f>+VLOOKUP($A7009,mUNICIPIOS!$B$4:$F$343,4,0)</f>
        <v>San Pablo</v>
      </c>
      <c r="G7009" s="139" t="str">
        <f t="shared" ref="G7009:K7009" si="7183">+G6971</f>
        <v>02</v>
      </c>
      <c r="H7009" t="str">
        <f t="shared" si="7183"/>
        <v>IIC</v>
      </c>
      <c r="I7009" t="str">
        <f t="shared" si="7183"/>
        <v>Índice de Información a la Ciudadanía</v>
      </c>
      <c r="J7009" t="str">
        <f t="shared" si="7183"/>
        <v>INDICE</v>
      </c>
      <c r="K7009">
        <f t="shared" si="7183"/>
        <v>0</v>
      </c>
      <c r="L7009" s="150">
        <f>+VLOOKUP($E7009,IIC_2018!$B$8:$Q$347,15,0)</f>
        <v>0.61852241916729644</v>
      </c>
      <c r="M7009" s="142" t="str">
        <f>+VLOOKUP($E7009,IIC_2018!$B$8:$Q$347,16,0)</f>
        <v>Medio alto</v>
      </c>
    </row>
    <row r="7010" spans="1:13" x14ac:dyDescent="0.3">
      <c r="A7010" s="139">
        <f t="shared" si="7129"/>
        <v>185</v>
      </c>
      <c r="B7010" s="148">
        <f t="shared" si="7131"/>
        <v>12</v>
      </c>
      <c r="D7010" s="149" t="str">
        <f>+VLOOKUP($A7010,mUNICIPIOS!$B$4:$F$343,2,0)</f>
        <v>San Marcos</v>
      </c>
      <c r="E7010" s="149">
        <f>+VLOOKUP($A7010,mUNICIPIOS!$B$4:$F$343,3,0)</f>
        <v>1219</v>
      </c>
      <c r="F7010" s="149" t="str">
        <f>+VLOOKUP($A7010,mUNICIPIOS!$B$4:$F$343,4,0)</f>
        <v>San Pablo</v>
      </c>
      <c r="G7010" s="139" t="str">
        <f t="shared" ref="G7010:K7010" si="7184">+G6972</f>
        <v>03</v>
      </c>
      <c r="H7010" t="str">
        <f t="shared" si="7184"/>
        <v>ISP</v>
      </c>
      <c r="I7010" t="str">
        <f t="shared" si="7184"/>
        <v>Índice de Servicios Públicos</v>
      </c>
      <c r="J7010" t="str">
        <f t="shared" si="7184"/>
        <v>03-01</v>
      </c>
      <c r="K7010" t="str">
        <f t="shared" si="7184"/>
        <v>Cobertura del servicio público de agua</v>
      </c>
      <c r="L7010" s="150">
        <f>+VLOOKUP($E7010,ISP_2018!$B$8:$T$347,3,0)</f>
        <v>0</v>
      </c>
      <c r="M7010" s="142" t="str">
        <f>+VLOOKUP($E7010,ISP_2018!$B$8:$T$347,4,0)</f>
        <v>Bajo</v>
      </c>
    </row>
    <row r="7011" spans="1:13" x14ac:dyDescent="0.3">
      <c r="A7011" s="139">
        <f t="shared" si="7129"/>
        <v>185</v>
      </c>
      <c r="B7011" s="148">
        <f t="shared" si="7131"/>
        <v>13</v>
      </c>
      <c r="D7011" s="149" t="str">
        <f>+VLOOKUP($A7011,mUNICIPIOS!$B$4:$F$343,2,0)</f>
        <v>San Marcos</v>
      </c>
      <c r="E7011" s="149">
        <f>+VLOOKUP($A7011,mUNICIPIOS!$B$4:$F$343,3,0)</f>
        <v>1219</v>
      </c>
      <c r="F7011" s="149" t="str">
        <f>+VLOOKUP($A7011,mUNICIPIOS!$B$4:$F$343,4,0)</f>
        <v>San Pablo</v>
      </c>
      <c r="G7011" s="139" t="str">
        <f t="shared" ref="G7011:K7011" si="7185">+G6973</f>
        <v>03</v>
      </c>
      <c r="H7011" t="str">
        <f t="shared" si="7185"/>
        <v>ISP</v>
      </c>
      <c r="I7011" t="str">
        <f t="shared" si="7185"/>
        <v>Índice de Servicios Públicos</v>
      </c>
      <c r="J7011" t="str">
        <f t="shared" si="7185"/>
        <v>03-02</v>
      </c>
      <c r="K7011" t="str">
        <f t="shared" si="7185"/>
        <v>Control de la calidad del servicio público de agua</v>
      </c>
      <c r="L7011" s="150">
        <f>+VLOOKUP($E7011,ISP_2018!$B$8:$T$347,6,0)</f>
        <v>0</v>
      </c>
      <c r="M7011" s="142" t="str">
        <f>+VLOOKUP($E7011,ISP_2018!$B$8:$T$347,7,0)</f>
        <v>Bajo</v>
      </c>
    </row>
    <row r="7012" spans="1:13" x14ac:dyDescent="0.3">
      <c r="A7012" s="139">
        <f t="shared" si="7129"/>
        <v>185</v>
      </c>
      <c r="B7012" s="148">
        <f t="shared" si="7131"/>
        <v>14</v>
      </c>
      <c r="D7012" s="149" t="str">
        <f>+VLOOKUP($A7012,mUNICIPIOS!$B$4:$F$343,2,0)</f>
        <v>San Marcos</v>
      </c>
      <c r="E7012" s="149">
        <f>+VLOOKUP($A7012,mUNICIPIOS!$B$4:$F$343,3,0)</f>
        <v>1219</v>
      </c>
      <c r="F7012" s="149" t="str">
        <f>+VLOOKUP($A7012,mUNICIPIOS!$B$4:$F$343,4,0)</f>
        <v>San Pablo</v>
      </c>
      <c r="G7012" s="139" t="str">
        <f t="shared" ref="G7012:K7012" si="7186">+G6974</f>
        <v>03</v>
      </c>
      <c r="H7012" t="str">
        <f t="shared" si="7186"/>
        <v>ISP</v>
      </c>
      <c r="I7012" t="str">
        <f t="shared" si="7186"/>
        <v>Índice de Servicios Públicos</v>
      </c>
      <c r="J7012" t="str">
        <f t="shared" si="7186"/>
        <v>03-03</v>
      </c>
      <c r="K7012" t="str">
        <f t="shared" si="7186"/>
        <v>Disposición  y tratamiento  de aguas residuales</v>
      </c>
      <c r="L7012" s="150">
        <f>+VLOOKUP($E7012,ISP_2018!$B$8:$T$347,9,0)</f>
        <v>0</v>
      </c>
      <c r="M7012" s="142" t="str">
        <f>+VLOOKUP($E7012,ISP_2018!$B$8:$T$347,10,0)</f>
        <v>Bajo</v>
      </c>
    </row>
    <row r="7013" spans="1:13" x14ac:dyDescent="0.3">
      <c r="A7013" s="139">
        <f t="shared" si="7129"/>
        <v>185</v>
      </c>
      <c r="B7013" s="148">
        <f t="shared" si="7131"/>
        <v>15</v>
      </c>
      <c r="D7013" s="149" t="str">
        <f>+VLOOKUP($A7013,mUNICIPIOS!$B$4:$F$343,2,0)</f>
        <v>San Marcos</v>
      </c>
      <c r="E7013" s="149">
        <f>+VLOOKUP($A7013,mUNICIPIOS!$B$4:$F$343,3,0)</f>
        <v>1219</v>
      </c>
      <c r="F7013" s="149" t="str">
        <f>+VLOOKUP($A7013,mUNICIPIOS!$B$4:$F$343,4,0)</f>
        <v>San Pablo</v>
      </c>
      <c r="G7013" s="139" t="str">
        <f t="shared" ref="G7013:K7013" si="7187">+G6975</f>
        <v>03</v>
      </c>
      <c r="H7013" t="str">
        <f t="shared" si="7187"/>
        <v>ISP</v>
      </c>
      <c r="I7013" t="str">
        <f t="shared" si="7187"/>
        <v>Índice de Servicios Públicos</v>
      </c>
      <c r="J7013" t="str">
        <f t="shared" si="7187"/>
        <v>03-04</v>
      </c>
      <c r="K7013" t="str">
        <f t="shared" si="7187"/>
        <v>Gestión y manejo de los residuos y desechos sólidos</v>
      </c>
      <c r="L7013" s="150">
        <f>+VLOOKUP($E7013,ISP_2018!$B$8:$T$347,12,0)</f>
        <v>6.9017087433589891E-2</v>
      </c>
      <c r="M7013" s="142" t="str">
        <f>+VLOOKUP($E7013,ISP_2018!$B$8:$T$347,13,0)</f>
        <v>Bajo</v>
      </c>
    </row>
    <row r="7014" spans="1:13" x14ac:dyDescent="0.3">
      <c r="A7014" s="139">
        <f t="shared" si="7129"/>
        <v>185</v>
      </c>
      <c r="B7014" s="148">
        <f t="shared" si="7131"/>
        <v>16</v>
      </c>
      <c r="D7014" s="149" t="str">
        <f>+VLOOKUP($A7014,mUNICIPIOS!$B$4:$F$343,2,0)</f>
        <v>San Marcos</v>
      </c>
      <c r="E7014" s="149">
        <f>+VLOOKUP($A7014,mUNICIPIOS!$B$4:$F$343,3,0)</f>
        <v>1219</v>
      </c>
      <c r="F7014" s="149" t="str">
        <f>+VLOOKUP($A7014,mUNICIPIOS!$B$4:$F$343,4,0)</f>
        <v>San Pablo</v>
      </c>
      <c r="G7014" s="139" t="str">
        <f t="shared" ref="G7014:K7014" si="7188">+G6976</f>
        <v>03</v>
      </c>
      <c r="H7014" t="str">
        <f t="shared" si="7188"/>
        <v>ISP</v>
      </c>
      <c r="I7014" t="str">
        <f t="shared" si="7188"/>
        <v>Índice de Servicios Públicos</v>
      </c>
      <c r="J7014" t="str">
        <f t="shared" si="7188"/>
        <v>03-05</v>
      </c>
      <c r="K7014" t="str">
        <f t="shared" si="7188"/>
        <v>Gestión de servicios públicos municipales</v>
      </c>
      <c r="L7014" s="150">
        <f>+VLOOKUP($E7014,ISP_2018!$B$8:$T$347,15,0)</f>
        <v>0.467741935483871</v>
      </c>
      <c r="M7014" s="142" t="str">
        <f>+VLOOKUP($E7014,ISP_2018!$B$8:$T$347,16,0)</f>
        <v>Medio</v>
      </c>
    </row>
    <row r="7015" spans="1:13" x14ac:dyDescent="0.3">
      <c r="A7015" s="139">
        <f t="shared" si="7129"/>
        <v>185</v>
      </c>
      <c r="B7015" s="148">
        <f t="shared" si="7131"/>
        <v>17</v>
      </c>
      <c r="D7015" s="149" t="str">
        <f>+VLOOKUP($A7015,mUNICIPIOS!$B$4:$F$343,2,0)</f>
        <v>San Marcos</v>
      </c>
      <c r="E7015" s="149">
        <f>+VLOOKUP($A7015,mUNICIPIOS!$B$4:$F$343,3,0)</f>
        <v>1219</v>
      </c>
      <c r="F7015" s="149" t="str">
        <f>+VLOOKUP($A7015,mUNICIPIOS!$B$4:$F$343,4,0)</f>
        <v>San Pablo</v>
      </c>
      <c r="G7015" s="139" t="str">
        <f t="shared" ref="G7015:K7015" si="7189">+G6977</f>
        <v>03</v>
      </c>
      <c r="H7015" t="str">
        <f t="shared" si="7189"/>
        <v>ISP</v>
      </c>
      <c r="I7015" t="str">
        <f t="shared" si="7189"/>
        <v>Índice de Servicios Públicos</v>
      </c>
      <c r="J7015" t="str">
        <f t="shared" si="7189"/>
        <v>INDICE</v>
      </c>
      <c r="K7015">
        <f t="shared" si="7189"/>
        <v>0</v>
      </c>
      <c r="L7015" s="150">
        <f>+VLOOKUP($E7015,ISP_2018!$B$8:$T$347,18,0)</f>
        <v>0.10735180458349219</v>
      </c>
      <c r="M7015" s="142" t="str">
        <f>+VLOOKUP($E7015,ISP_2018!$B$8:$T$347,19,0)</f>
        <v>Bajo</v>
      </c>
    </row>
    <row r="7016" spans="1:13" x14ac:dyDescent="0.3">
      <c r="A7016" s="139">
        <f t="shared" si="7129"/>
        <v>185</v>
      </c>
      <c r="B7016" s="148">
        <f t="shared" si="7131"/>
        <v>18</v>
      </c>
      <c r="D7016" s="149" t="str">
        <f>+VLOOKUP($A7016,mUNICIPIOS!$B$4:$F$343,2,0)</f>
        <v>San Marcos</v>
      </c>
      <c r="E7016" s="149">
        <f>+VLOOKUP($A7016,mUNICIPIOS!$B$4:$F$343,3,0)</f>
        <v>1219</v>
      </c>
      <c r="F7016" s="149" t="str">
        <f>+VLOOKUP($A7016,mUNICIPIOS!$B$4:$F$343,4,0)</f>
        <v>San Pablo</v>
      </c>
      <c r="G7016" s="139" t="str">
        <f t="shared" ref="G7016:K7016" si="7190">+G6978</f>
        <v>04</v>
      </c>
      <c r="H7016" t="str">
        <f t="shared" si="7190"/>
        <v>IGA</v>
      </c>
      <c r="I7016" t="str">
        <f t="shared" si="7190"/>
        <v>Índice de Gestión Administrativa</v>
      </c>
      <c r="J7016" t="str">
        <f t="shared" si="7190"/>
        <v>04-01</v>
      </c>
      <c r="K7016" t="str">
        <f t="shared" si="7190"/>
        <v>Existencia de elementos de atención municipal orientada al vecino</v>
      </c>
      <c r="L7016" s="150">
        <f>+VLOOKUP($E7016,IGA_2018!$B$8:$N$347,3,0)</f>
        <v>0.5</v>
      </c>
      <c r="M7016" s="142" t="str">
        <f>+VLOOKUP($E7016,IGA_2018!$B$8:$N$347,4,0)</f>
        <v>Medio</v>
      </c>
    </row>
    <row r="7017" spans="1:13" x14ac:dyDescent="0.3">
      <c r="A7017" s="139">
        <f t="shared" si="7129"/>
        <v>185</v>
      </c>
      <c r="B7017" s="148">
        <f t="shared" si="7131"/>
        <v>19</v>
      </c>
      <c r="D7017" s="149" t="str">
        <f>+VLOOKUP($A7017,mUNICIPIOS!$B$4:$F$343,2,0)</f>
        <v>San Marcos</v>
      </c>
      <c r="E7017" s="149">
        <f>+VLOOKUP($A7017,mUNICIPIOS!$B$4:$F$343,3,0)</f>
        <v>1219</v>
      </c>
      <c r="F7017" s="149" t="str">
        <f>+VLOOKUP($A7017,mUNICIPIOS!$B$4:$F$343,4,0)</f>
        <v>San Pablo</v>
      </c>
      <c r="G7017" s="139" t="str">
        <f t="shared" ref="G7017:K7017" si="7191">+G6979</f>
        <v>04</v>
      </c>
      <c r="H7017" t="str">
        <f t="shared" si="7191"/>
        <v>IGA</v>
      </c>
      <c r="I7017" t="str">
        <f t="shared" si="7191"/>
        <v>Índice de Gestión Administrativa</v>
      </c>
      <c r="J7017" t="str">
        <f t="shared" si="7191"/>
        <v>04-02</v>
      </c>
      <c r="K7017" t="str">
        <f t="shared" si="7191"/>
        <v>Gestión del recurso humano.</v>
      </c>
      <c r="L7017" s="150">
        <f>+VLOOKUP($E7017,IGA_2018!$B$8:$N$347,6,0)</f>
        <v>0.76296198695566275</v>
      </c>
      <c r="M7017" s="142" t="str">
        <f>+VLOOKUP($E7017,IGA_2018!$B$8:$N$347,7,0)</f>
        <v>Medio alto</v>
      </c>
    </row>
    <row r="7018" spans="1:13" x14ac:dyDescent="0.3">
      <c r="A7018" s="139">
        <f t="shared" si="7129"/>
        <v>185</v>
      </c>
      <c r="B7018" s="148">
        <f t="shared" si="7131"/>
        <v>20</v>
      </c>
      <c r="D7018" s="149" t="str">
        <f>+VLOOKUP($A7018,mUNICIPIOS!$B$4:$F$343,2,0)</f>
        <v>San Marcos</v>
      </c>
      <c r="E7018" s="149">
        <f>+VLOOKUP($A7018,mUNICIPIOS!$B$4:$F$343,3,0)</f>
        <v>1219</v>
      </c>
      <c r="F7018" s="149" t="str">
        <f>+VLOOKUP($A7018,mUNICIPIOS!$B$4:$F$343,4,0)</f>
        <v>San Pablo</v>
      </c>
      <c r="G7018" s="139" t="str">
        <f t="shared" ref="G7018:K7018" si="7192">+G6980</f>
        <v>04</v>
      </c>
      <c r="H7018" t="str">
        <f t="shared" si="7192"/>
        <v>IGA</v>
      </c>
      <c r="I7018" t="str">
        <f t="shared" si="7192"/>
        <v>Índice de Gestión Administrativa</v>
      </c>
      <c r="J7018" t="str">
        <f t="shared" si="7192"/>
        <v>04-03</v>
      </c>
      <c r="K7018" t="str">
        <f t="shared" si="7192"/>
        <v>Existencia de oficinas municipales con instrumentos de gestión.</v>
      </c>
      <c r="L7018" s="150">
        <f>+VLOOKUP($E7018,IGA_2018!$B$8:$N$347,9,0)</f>
        <v>0.29027777777777775</v>
      </c>
      <c r="M7018" s="142" t="str">
        <f>+VLOOKUP($E7018,IGA_2018!$B$8:$N$347,10,0)</f>
        <v>Medio bajo</v>
      </c>
    </row>
    <row r="7019" spans="1:13" x14ac:dyDescent="0.3">
      <c r="A7019" s="139">
        <f t="shared" si="7129"/>
        <v>185</v>
      </c>
      <c r="B7019" s="148">
        <f t="shared" si="7131"/>
        <v>21</v>
      </c>
      <c r="D7019" s="149" t="str">
        <f>+VLOOKUP($A7019,mUNICIPIOS!$B$4:$F$343,2,0)</f>
        <v>San Marcos</v>
      </c>
      <c r="E7019" s="149">
        <f>+VLOOKUP($A7019,mUNICIPIOS!$B$4:$F$343,3,0)</f>
        <v>1219</v>
      </c>
      <c r="F7019" s="149" t="str">
        <f>+VLOOKUP($A7019,mUNICIPIOS!$B$4:$F$343,4,0)</f>
        <v>San Pablo</v>
      </c>
      <c r="G7019" s="139" t="str">
        <f t="shared" ref="G7019:K7019" si="7193">+G6981</f>
        <v>04</v>
      </c>
      <c r="H7019" t="str">
        <f t="shared" si="7193"/>
        <v>IGA</v>
      </c>
      <c r="I7019" t="str">
        <f t="shared" si="7193"/>
        <v>Índice de Gestión Administrativa</v>
      </c>
      <c r="J7019" t="str">
        <f t="shared" si="7193"/>
        <v>INDICE</v>
      </c>
      <c r="K7019">
        <f t="shared" si="7193"/>
        <v>0</v>
      </c>
      <c r="L7019" s="150">
        <f>+VLOOKUP($E7019,IGA_2018!$B$8:$N$347,12,0)</f>
        <v>0.51863391765670419</v>
      </c>
      <c r="M7019" s="142" t="str">
        <f>+VLOOKUP($E7019,IGA_2018!$B$8:$N$347,13,0)</f>
        <v>Medio</v>
      </c>
    </row>
    <row r="7020" spans="1:13" x14ac:dyDescent="0.3">
      <c r="A7020" s="139">
        <f t="shared" si="7129"/>
        <v>185</v>
      </c>
      <c r="B7020" s="148">
        <f t="shared" si="7131"/>
        <v>22</v>
      </c>
      <c r="D7020" s="149" t="str">
        <f>+VLOOKUP($A7020,mUNICIPIOS!$B$4:$F$343,2,0)</f>
        <v>San Marcos</v>
      </c>
      <c r="E7020" s="149">
        <f>+VLOOKUP($A7020,mUNICIPIOS!$B$4:$F$343,3,0)</f>
        <v>1219</v>
      </c>
      <c r="F7020" s="149" t="str">
        <f>+VLOOKUP($A7020,mUNICIPIOS!$B$4:$F$343,4,0)</f>
        <v>San Pablo</v>
      </c>
      <c r="G7020" s="139" t="str">
        <f t="shared" ref="G7020:K7020" si="7194">+G6982</f>
        <v>05</v>
      </c>
      <c r="H7020" t="str">
        <f t="shared" si="7194"/>
        <v>IGF</v>
      </c>
      <c r="I7020" t="str">
        <f t="shared" si="7194"/>
        <v>Índice de Gestión Financiera</v>
      </c>
      <c r="J7020" t="str">
        <f t="shared" si="7194"/>
        <v>05-01</v>
      </c>
      <c r="K7020" t="str">
        <f t="shared" si="7194"/>
        <v>Autonomía financiera municipal</v>
      </c>
      <c r="L7020" s="150">
        <f>+VLOOKUP($E7020,IGF_2018!$B$8:$Z$347,3,0)</f>
        <v>8.4148851554368784E-2</v>
      </c>
      <c r="M7020" s="142" t="str">
        <f>+VLOOKUP($E7020,IGF_2018!$B$8:$Z$347,4,0)</f>
        <v>Bajo</v>
      </c>
    </row>
    <row r="7021" spans="1:13" x14ac:dyDescent="0.3">
      <c r="A7021" s="139">
        <f t="shared" ref="A7021:A7084" si="7195">+IF(B7020=38,A7020+1,A7020)</f>
        <v>185</v>
      </c>
      <c r="B7021" s="148">
        <f t="shared" si="7131"/>
        <v>23</v>
      </c>
      <c r="D7021" s="149" t="str">
        <f>+VLOOKUP($A7021,mUNICIPIOS!$B$4:$F$343,2,0)</f>
        <v>San Marcos</v>
      </c>
      <c r="E7021" s="149">
        <f>+VLOOKUP($A7021,mUNICIPIOS!$B$4:$F$343,3,0)</f>
        <v>1219</v>
      </c>
      <c r="F7021" s="149" t="str">
        <f>+VLOOKUP($A7021,mUNICIPIOS!$B$4:$F$343,4,0)</f>
        <v>San Pablo</v>
      </c>
      <c r="G7021" s="139" t="str">
        <f t="shared" ref="G7021:K7021" si="7196">+G6983</f>
        <v>05</v>
      </c>
      <c r="H7021" t="str">
        <f t="shared" si="7196"/>
        <v>IGF</v>
      </c>
      <c r="I7021" t="str">
        <f t="shared" si="7196"/>
        <v>Índice de Gestión Financiera</v>
      </c>
      <c r="J7021" t="str">
        <f t="shared" si="7196"/>
        <v>05-02</v>
      </c>
      <c r="K7021" t="str">
        <f t="shared" si="7196"/>
        <v xml:space="preserve">Ingresos propios por habitante -sin regalías- </v>
      </c>
      <c r="L7021" s="150">
        <f>+VLOOKUP($E7021,IGF_2018!$B$8:$Z$347,6,0)</f>
        <v>1.9734264841076349E-2</v>
      </c>
      <c r="M7021" s="142" t="str">
        <f>+VLOOKUP($E7021,IGF_2018!$B$8:$Z$347,7,0)</f>
        <v>Bajo</v>
      </c>
    </row>
    <row r="7022" spans="1:13" x14ac:dyDescent="0.3">
      <c r="A7022" s="139">
        <f t="shared" si="7195"/>
        <v>185</v>
      </c>
      <c r="B7022" s="148">
        <f t="shared" ref="B7022:B7085" si="7197">+B6984</f>
        <v>24</v>
      </c>
      <c r="D7022" s="149" t="str">
        <f>+VLOOKUP($A7022,mUNICIPIOS!$B$4:$F$343,2,0)</f>
        <v>San Marcos</v>
      </c>
      <c r="E7022" s="149">
        <f>+VLOOKUP($A7022,mUNICIPIOS!$B$4:$F$343,3,0)</f>
        <v>1219</v>
      </c>
      <c r="F7022" s="149" t="str">
        <f>+VLOOKUP($A7022,mUNICIPIOS!$B$4:$F$343,4,0)</f>
        <v>San Pablo</v>
      </c>
      <c r="G7022" s="139" t="str">
        <f t="shared" ref="G7022:K7022" si="7198">+G6984</f>
        <v>05</v>
      </c>
      <c r="H7022" t="str">
        <f t="shared" si="7198"/>
        <v>IGF</v>
      </c>
      <c r="I7022" t="str">
        <f t="shared" si="7198"/>
        <v>Índice de Gestión Financiera</v>
      </c>
      <c r="J7022" t="str">
        <f t="shared" si="7198"/>
        <v>05-03</v>
      </c>
      <c r="K7022" t="str">
        <f t="shared" si="7198"/>
        <v>Ingresos del IUSI en relación a los ingresos propios -sin regalías-</v>
      </c>
      <c r="L7022" s="150">
        <f>+VLOOKUP($E7022,IGF_2018!$B$8:$Z$347,9,0)</f>
        <v>5.1833299034678294E-2</v>
      </c>
      <c r="M7022" s="142" t="str">
        <f>+VLOOKUP($E7022,IGF_2018!$B$8:$Z$347,10,0)</f>
        <v>Bajo</v>
      </c>
    </row>
    <row r="7023" spans="1:13" x14ac:dyDescent="0.3">
      <c r="A7023" s="139">
        <f t="shared" si="7195"/>
        <v>185</v>
      </c>
      <c r="B7023" s="148">
        <f t="shared" si="7197"/>
        <v>25</v>
      </c>
      <c r="D7023" s="149" t="str">
        <f>+VLOOKUP($A7023,mUNICIPIOS!$B$4:$F$343,2,0)</f>
        <v>San Marcos</v>
      </c>
      <c r="E7023" s="149">
        <f>+VLOOKUP($A7023,mUNICIPIOS!$B$4:$F$343,3,0)</f>
        <v>1219</v>
      </c>
      <c r="F7023" s="149" t="str">
        <f>+VLOOKUP($A7023,mUNICIPIOS!$B$4:$F$343,4,0)</f>
        <v>San Pablo</v>
      </c>
      <c r="G7023" s="139" t="str">
        <f t="shared" ref="G7023:K7023" si="7199">+G6985</f>
        <v>05</v>
      </c>
      <c r="H7023" t="str">
        <f t="shared" si="7199"/>
        <v>IGF</v>
      </c>
      <c r="I7023" t="str">
        <f t="shared" si="7199"/>
        <v>Índice de Gestión Financiera</v>
      </c>
      <c r="J7023" t="str">
        <f t="shared" si="7199"/>
        <v>05-04</v>
      </c>
      <c r="K7023" t="str">
        <f t="shared" si="7199"/>
        <v>Inversión anual en capital fijo por habitante</v>
      </c>
      <c r="L7023" s="150">
        <f>+VLOOKUP($E7023,IGF_2018!$B$8:$Z$347,12,0)</f>
        <v>4.0487843901623854E-2</v>
      </c>
      <c r="M7023" s="142" t="str">
        <f>+VLOOKUP($E7023,IGF_2018!$B$8:$Z$347,13,0)</f>
        <v>Bajo</v>
      </c>
    </row>
    <row r="7024" spans="1:13" x14ac:dyDescent="0.3">
      <c r="A7024" s="139">
        <f t="shared" si="7195"/>
        <v>185</v>
      </c>
      <c r="B7024" s="148">
        <f t="shared" si="7197"/>
        <v>26</v>
      </c>
      <c r="D7024" s="149" t="str">
        <f>+VLOOKUP($A7024,mUNICIPIOS!$B$4:$F$343,2,0)</f>
        <v>San Marcos</v>
      </c>
      <c r="E7024" s="149">
        <f>+VLOOKUP($A7024,mUNICIPIOS!$B$4:$F$343,3,0)</f>
        <v>1219</v>
      </c>
      <c r="F7024" s="149" t="str">
        <f>+VLOOKUP($A7024,mUNICIPIOS!$B$4:$F$343,4,0)</f>
        <v>San Pablo</v>
      </c>
      <c r="G7024" s="139" t="str">
        <f t="shared" ref="G7024:K7024" si="7200">+G6986</f>
        <v>05</v>
      </c>
      <c r="H7024" t="str">
        <f t="shared" si="7200"/>
        <v>IGF</v>
      </c>
      <c r="I7024" t="str">
        <f t="shared" si="7200"/>
        <v>Índice de Gestión Financiera</v>
      </c>
      <c r="J7024" t="str">
        <f t="shared" si="7200"/>
        <v>05-05</v>
      </c>
      <c r="K7024" t="str">
        <f t="shared" si="7200"/>
        <v>Inversión anual en capital fijo con recursos percibidos por ingresos propios</v>
      </c>
      <c r="L7024" s="150">
        <f>+VLOOKUP($E7024,IGF_2018!$B$8:$Z$347,15,0)</f>
        <v>2.8164147985519705E-2</v>
      </c>
      <c r="M7024" s="142" t="str">
        <f>+VLOOKUP($E7024,IGF_2018!$B$8:$Z$347,16,0)</f>
        <v>Bajo</v>
      </c>
    </row>
    <row r="7025" spans="1:13" x14ac:dyDescent="0.3">
      <c r="A7025" s="139">
        <f t="shared" si="7195"/>
        <v>185</v>
      </c>
      <c r="B7025" s="148">
        <f t="shared" si="7197"/>
        <v>27</v>
      </c>
      <c r="D7025" s="149" t="str">
        <f>+VLOOKUP($A7025,mUNICIPIOS!$B$4:$F$343,2,0)</f>
        <v>San Marcos</v>
      </c>
      <c r="E7025" s="149">
        <f>+VLOOKUP($A7025,mUNICIPIOS!$B$4:$F$343,3,0)</f>
        <v>1219</v>
      </c>
      <c r="F7025" s="149" t="str">
        <f>+VLOOKUP($A7025,mUNICIPIOS!$B$4:$F$343,4,0)</f>
        <v>San Pablo</v>
      </c>
      <c r="G7025" s="139" t="str">
        <f t="shared" ref="G7025:K7025" si="7201">+G6987</f>
        <v>05</v>
      </c>
      <c r="H7025" t="str">
        <f t="shared" si="7201"/>
        <v>IGF</v>
      </c>
      <c r="I7025" t="str">
        <f t="shared" si="7201"/>
        <v>Índice de Gestión Financiera</v>
      </c>
      <c r="J7025" t="str">
        <f t="shared" si="7201"/>
        <v>05-06</v>
      </c>
      <c r="K7025" t="str">
        <f t="shared" si="7201"/>
        <v xml:space="preserve">Inversión anual en capital fijo con recursos percibidos por transferencias del Gobierno Central </v>
      </c>
      <c r="L7025" s="150">
        <f>+VLOOKUP($E7025,IGF_2018!$B$8:$Z$347,18,0)</f>
        <v>0.43163224258063626</v>
      </c>
      <c r="M7025" s="142" t="str">
        <f>+VLOOKUP($E7025,IGF_2018!$B$8:$Z$347,19,0)</f>
        <v>Medio</v>
      </c>
    </row>
    <row r="7026" spans="1:13" x14ac:dyDescent="0.3">
      <c r="A7026" s="139">
        <f t="shared" si="7195"/>
        <v>185</v>
      </c>
      <c r="B7026" s="148">
        <f t="shared" si="7197"/>
        <v>28</v>
      </c>
      <c r="D7026" s="149" t="str">
        <f>+VLOOKUP($A7026,mUNICIPIOS!$B$4:$F$343,2,0)</f>
        <v>San Marcos</v>
      </c>
      <c r="E7026" s="149">
        <f>+VLOOKUP($A7026,mUNICIPIOS!$B$4:$F$343,3,0)</f>
        <v>1219</v>
      </c>
      <c r="F7026" s="149" t="str">
        <f>+VLOOKUP($A7026,mUNICIPIOS!$B$4:$F$343,4,0)</f>
        <v>San Pablo</v>
      </c>
      <c r="G7026" s="139" t="str">
        <f t="shared" ref="G7026:K7026" si="7202">+G6988</f>
        <v>05</v>
      </c>
      <c r="H7026" t="str">
        <f t="shared" si="7202"/>
        <v>IGF</v>
      </c>
      <c r="I7026" t="str">
        <f t="shared" si="7202"/>
        <v>Índice de Gestión Financiera</v>
      </c>
      <c r="J7026" t="str">
        <f t="shared" si="7202"/>
        <v>05-07</v>
      </c>
      <c r="K7026" t="str">
        <f t="shared" si="7202"/>
        <v>Financiamiento por endeudamiento municipal</v>
      </c>
      <c r="L7026" s="150">
        <f>+VLOOKUP($E7026,IGF_2018!$B$8:$Z$347,21,0)</f>
        <v>1</v>
      </c>
      <c r="M7026" s="142" t="str">
        <f>+VLOOKUP($E7026,IGF_2018!$B$8:$Z$347,22,0)</f>
        <v>Alto</v>
      </c>
    </row>
    <row r="7027" spans="1:13" x14ac:dyDescent="0.3">
      <c r="A7027" s="139">
        <f t="shared" si="7195"/>
        <v>185</v>
      </c>
      <c r="B7027" s="148">
        <f t="shared" si="7197"/>
        <v>29</v>
      </c>
      <c r="D7027" s="149" t="str">
        <f>+VLOOKUP($A7027,mUNICIPIOS!$B$4:$F$343,2,0)</f>
        <v>San Marcos</v>
      </c>
      <c r="E7027" s="149">
        <f>+VLOOKUP($A7027,mUNICIPIOS!$B$4:$F$343,3,0)</f>
        <v>1219</v>
      </c>
      <c r="F7027" s="149" t="str">
        <f>+VLOOKUP($A7027,mUNICIPIOS!$B$4:$F$343,4,0)</f>
        <v>San Pablo</v>
      </c>
      <c r="G7027" s="139" t="str">
        <f t="shared" ref="G7027:K7027" si="7203">+G6989</f>
        <v>05</v>
      </c>
      <c r="H7027" t="str">
        <f t="shared" si="7203"/>
        <v>IGF</v>
      </c>
      <c r="I7027" t="str">
        <f t="shared" si="7203"/>
        <v>Índice de Gestión Financiera</v>
      </c>
      <c r="J7027" t="str">
        <f t="shared" si="7203"/>
        <v>INDICE</v>
      </c>
      <c r="K7027">
        <f t="shared" si="7203"/>
        <v>0</v>
      </c>
      <c r="L7027" s="150">
        <f>+VLOOKUP($E7027,IGF_2018!$B$8:$Z$347,24,0)</f>
        <v>0.27598837662933484</v>
      </c>
      <c r="M7027" s="142" t="str">
        <f>+VLOOKUP($E7027,IGF_2018!$B$8:$Z$347,25,0)</f>
        <v>Medio bajo</v>
      </c>
    </row>
    <row r="7028" spans="1:13" x14ac:dyDescent="0.3">
      <c r="A7028" s="139">
        <f t="shared" si="7195"/>
        <v>185</v>
      </c>
      <c r="B7028" s="148">
        <f t="shared" si="7197"/>
        <v>30</v>
      </c>
      <c r="D7028" s="149" t="str">
        <f>+VLOOKUP($A7028,mUNICIPIOS!$B$4:$F$343,2,0)</f>
        <v>San Marcos</v>
      </c>
      <c r="E7028" s="149">
        <f>+VLOOKUP($A7028,mUNICIPIOS!$B$4:$F$343,3,0)</f>
        <v>1219</v>
      </c>
      <c r="F7028" s="149" t="str">
        <f>+VLOOKUP($A7028,mUNICIPIOS!$B$4:$F$343,4,0)</f>
        <v>San Pablo</v>
      </c>
      <c r="G7028" s="139" t="str">
        <f t="shared" ref="G7028:K7028" si="7204">+G6990</f>
        <v>06</v>
      </c>
      <c r="H7028" t="str">
        <f t="shared" si="7204"/>
        <v>IGE</v>
      </c>
      <c r="I7028" t="str">
        <f t="shared" si="7204"/>
        <v>Índice de Gestión Estratégica</v>
      </c>
      <c r="J7028" t="str">
        <f t="shared" si="7204"/>
        <v>06-01</v>
      </c>
      <c r="K7028" t="str">
        <f t="shared" si="7204"/>
        <v>Ejecución del Plan Operativo Anual  (POA)</v>
      </c>
      <c r="L7028" s="150">
        <f>+VLOOKUP($E7028,IGE_2018!$B$8:$Z$347,3,0)</f>
        <v>0</v>
      </c>
      <c r="M7028" s="142" t="str">
        <f>+VLOOKUP($E7028,IGE_2018!$B$8:$Z$347,4,0)</f>
        <v>Bajo</v>
      </c>
    </row>
    <row r="7029" spans="1:13" x14ac:dyDescent="0.3">
      <c r="A7029" s="139">
        <f t="shared" si="7195"/>
        <v>185</v>
      </c>
      <c r="B7029" s="148">
        <f t="shared" si="7197"/>
        <v>31</v>
      </c>
      <c r="D7029" s="149" t="str">
        <f>+VLOOKUP($A7029,mUNICIPIOS!$B$4:$F$343,2,0)</f>
        <v>San Marcos</v>
      </c>
      <c r="E7029" s="149">
        <f>+VLOOKUP($A7029,mUNICIPIOS!$B$4:$F$343,3,0)</f>
        <v>1219</v>
      </c>
      <c r="F7029" s="149" t="str">
        <f>+VLOOKUP($A7029,mUNICIPIOS!$B$4:$F$343,4,0)</f>
        <v>San Pablo</v>
      </c>
      <c r="G7029" s="139" t="str">
        <f t="shared" ref="G7029:K7029" si="7205">+G6991</f>
        <v>06</v>
      </c>
      <c r="H7029" t="str">
        <f t="shared" si="7205"/>
        <v>IGE</v>
      </c>
      <c r="I7029" t="str">
        <f t="shared" si="7205"/>
        <v>Índice de Gestión Estratégica</v>
      </c>
      <c r="J7029" t="str">
        <f t="shared" si="7205"/>
        <v>06-02</v>
      </c>
      <c r="K7029" t="str">
        <f t="shared" si="7205"/>
        <v>Relación Plan de Desarrollo Municipal y Ordenamiento Territorial (PDM-OT) - Plan Estratégico Institucional (PEI) - Plan Operativo Multianual (POM) - Plan Operativo Anual (POA)</v>
      </c>
      <c r="L7029" s="150">
        <f>+VLOOKUP($E7029,IGE_2018!$B$8:$Z$347,6,0)</f>
        <v>6.6666666666666666E-2</v>
      </c>
      <c r="M7029" s="142" t="str">
        <f>+VLOOKUP($E7029,IGE_2018!$B$8:$Z$347,7,0)</f>
        <v>Bajo</v>
      </c>
    </row>
    <row r="7030" spans="1:13" x14ac:dyDescent="0.3">
      <c r="A7030" s="139">
        <f t="shared" si="7195"/>
        <v>185</v>
      </c>
      <c r="B7030" s="148">
        <f t="shared" si="7197"/>
        <v>32</v>
      </c>
      <c r="D7030" s="149" t="str">
        <f>+VLOOKUP($A7030,mUNICIPIOS!$B$4:$F$343,2,0)</f>
        <v>San Marcos</v>
      </c>
      <c r="E7030" s="149">
        <f>+VLOOKUP($A7030,mUNICIPIOS!$B$4:$F$343,3,0)</f>
        <v>1219</v>
      </c>
      <c r="F7030" s="149" t="str">
        <f>+VLOOKUP($A7030,mUNICIPIOS!$B$4:$F$343,4,0)</f>
        <v>San Pablo</v>
      </c>
      <c r="G7030" s="139" t="str">
        <f t="shared" ref="G7030:K7030" si="7206">+G6992</f>
        <v>06</v>
      </c>
      <c r="H7030" t="str">
        <f t="shared" si="7206"/>
        <v>IGE</v>
      </c>
      <c r="I7030" t="str">
        <f t="shared" si="7206"/>
        <v>Índice de Gestión Estratégica</v>
      </c>
      <c r="J7030" t="str">
        <f t="shared" si="7206"/>
        <v>06-03</v>
      </c>
      <c r="K7030" t="str">
        <f t="shared" si="7206"/>
        <v>Presupuesto de egresos relacionado a competencias municipales que responden a prioridades nacionales de desarrollo.</v>
      </c>
      <c r="L7030" s="150">
        <f>+VLOOKUP($E7030,IGE_2018!$B$8:$Z$347,9,0)</f>
        <v>0.32955590542508295</v>
      </c>
      <c r="M7030" s="142" t="str">
        <f>+VLOOKUP($E7030,IGE_2018!$B$8:$Z$347,10,0)</f>
        <v>Medio bajo</v>
      </c>
    </row>
    <row r="7031" spans="1:13" x14ac:dyDescent="0.3">
      <c r="A7031" s="139">
        <f t="shared" si="7195"/>
        <v>185</v>
      </c>
      <c r="B7031" s="148">
        <f t="shared" si="7197"/>
        <v>33</v>
      </c>
      <c r="D7031" s="149" t="str">
        <f>+VLOOKUP($A7031,mUNICIPIOS!$B$4:$F$343,2,0)</f>
        <v>San Marcos</v>
      </c>
      <c r="E7031" s="149">
        <f>+VLOOKUP($A7031,mUNICIPIOS!$B$4:$F$343,3,0)</f>
        <v>1219</v>
      </c>
      <c r="F7031" s="149" t="str">
        <f>+VLOOKUP($A7031,mUNICIPIOS!$B$4:$F$343,4,0)</f>
        <v>San Pablo</v>
      </c>
      <c r="G7031" s="139" t="str">
        <f t="shared" ref="G7031:K7031" si="7207">+G6993</f>
        <v>06</v>
      </c>
      <c r="H7031" t="str">
        <f t="shared" si="7207"/>
        <v>IGE</v>
      </c>
      <c r="I7031" t="str">
        <f t="shared" si="7207"/>
        <v>Índice de Gestión Estratégica</v>
      </c>
      <c r="J7031" t="str">
        <f t="shared" si="7207"/>
        <v>06-04</v>
      </c>
      <c r="K7031" t="str">
        <f t="shared" si="7207"/>
        <v>Institucionalización de la gestión ordenada del territorio</v>
      </c>
      <c r="L7031" s="150">
        <f>+VLOOKUP($E7031,IGE_2018!$B$8:$Z$347,12,0)</f>
        <v>0.6</v>
      </c>
      <c r="M7031" s="142" t="str">
        <f>+VLOOKUP($E7031,IGE_2018!$B$8:$Z$347,13,0)</f>
        <v>Medio</v>
      </c>
    </row>
    <row r="7032" spans="1:13" x14ac:dyDescent="0.3">
      <c r="A7032" s="139">
        <f t="shared" si="7195"/>
        <v>185</v>
      </c>
      <c r="B7032" s="148">
        <f t="shared" si="7197"/>
        <v>34</v>
      </c>
      <c r="D7032" s="149" t="str">
        <f>+VLOOKUP($A7032,mUNICIPIOS!$B$4:$F$343,2,0)</f>
        <v>San Marcos</v>
      </c>
      <c r="E7032" s="149">
        <f>+VLOOKUP($A7032,mUNICIPIOS!$B$4:$F$343,3,0)</f>
        <v>1219</v>
      </c>
      <c r="F7032" s="149" t="str">
        <f>+VLOOKUP($A7032,mUNICIPIOS!$B$4:$F$343,4,0)</f>
        <v>San Pablo</v>
      </c>
      <c r="G7032" s="139" t="str">
        <f t="shared" ref="G7032:K7032" si="7208">+G6994</f>
        <v>06</v>
      </c>
      <c r="H7032" t="str">
        <f t="shared" si="7208"/>
        <v>IGE</v>
      </c>
      <c r="I7032" t="str">
        <f t="shared" si="7208"/>
        <v>Índice de Gestión Estratégica</v>
      </c>
      <c r="J7032" t="str">
        <f t="shared" si="7208"/>
        <v>06-05</v>
      </c>
      <c r="K7032" t="str">
        <f t="shared" si="7208"/>
        <v>Acciones para la gestión ordenada del territorio</v>
      </c>
      <c r="L7032" s="150">
        <f>+VLOOKUP($E7032,IGE_2018!$B$8:$Z$347,15,0)</f>
        <v>0</v>
      </c>
      <c r="M7032" s="142" t="str">
        <f>+VLOOKUP($E7032,IGE_2018!$B$8:$Z$347,16,0)</f>
        <v>Bajo</v>
      </c>
    </row>
    <row r="7033" spans="1:13" x14ac:dyDescent="0.3">
      <c r="A7033" s="139">
        <f t="shared" si="7195"/>
        <v>185</v>
      </c>
      <c r="B7033" s="148">
        <f t="shared" si="7197"/>
        <v>35</v>
      </c>
      <c r="D7033" s="149" t="str">
        <f>+VLOOKUP($A7033,mUNICIPIOS!$B$4:$F$343,2,0)</f>
        <v>San Marcos</v>
      </c>
      <c r="E7033" s="149">
        <f>+VLOOKUP($A7033,mUNICIPIOS!$B$4:$F$343,3,0)</f>
        <v>1219</v>
      </c>
      <c r="F7033" s="149" t="str">
        <f>+VLOOKUP($A7033,mUNICIPIOS!$B$4:$F$343,4,0)</f>
        <v>San Pablo</v>
      </c>
      <c r="G7033" s="139" t="str">
        <f t="shared" ref="G7033:K7033" si="7209">+G6995</f>
        <v>06</v>
      </c>
      <c r="H7033" t="str">
        <f t="shared" si="7209"/>
        <v>IGE</v>
      </c>
      <c r="I7033" t="str">
        <f t="shared" si="7209"/>
        <v>Índice de Gestión Estratégica</v>
      </c>
      <c r="J7033" t="str">
        <f t="shared" si="7209"/>
        <v>06-06</v>
      </c>
      <c r="K7033" t="str">
        <f t="shared" si="7209"/>
        <v>Gestión de riesgo en la formulación de proyectos derivados de la planificación operativa anual</v>
      </c>
      <c r="L7033" s="150">
        <f>+VLOOKUP($E7033,IGE_2018!$B$8:$Z$347,18,0)</f>
        <v>0</v>
      </c>
      <c r="M7033" s="142" t="str">
        <f>+VLOOKUP($E7033,IGE_2018!$B$8:$Z$347,19,0)</f>
        <v>Bajo</v>
      </c>
    </row>
    <row r="7034" spans="1:13" x14ac:dyDescent="0.3">
      <c r="A7034" s="139">
        <f t="shared" si="7195"/>
        <v>185</v>
      </c>
      <c r="B7034" s="148">
        <f t="shared" si="7197"/>
        <v>36</v>
      </c>
      <c r="D7034" s="149" t="str">
        <f>+VLOOKUP($A7034,mUNICIPIOS!$B$4:$F$343,2,0)</f>
        <v>San Marcos</v>
      </c>
      <c r="E7034" s="149">
        <f>+VLOOKUP($A7034,mUNICIPIOS!$B$4:$F$343,3,0)</f>
        <v>1219</v>
      </c>
      <c r="F7034" s="149" t="str">
        <f>+VLOOKUP($A7034,mUNICIPIOS!$B$4:$F$343,4,0)</f>
        <v>San Pablo</v>
      </c>
      <c r="G7034" s="139" t="str">
        <f t="shared" ref="G7034:K7034" si="7210">+G6996</f>
        <v>06</v>
      </c>
      <c r="H7034" t="str">
        <f t="shared" si="7210"/>
        <v>IGE</v>
      </c>
      <c r="I7034" t="str">
        <f t="shared" si="7210"/>
        <v>Índice de Gestión Estratégica</v>
      </c>
      <c r="J7034" t="str">
        <f t="shared" si="7210"/>
        <v>06-07</v>
      </c>
      <c r="K7034" t="str">
        <f t="shared" si="7210"/>
        <v>Ingresos por servicios ambientales en relación a los ingresos propios sin regalías</v>
      </c>
      <c r="L7034" s="150">
        <f>+VLOOKUP($E7034,IGE_2018!$B$8:$Z$347,21,0)</f>
        <v>3.2538211641543802E-2</v>
      </c>
      <c r="M7034" s="142" t="str">
        <f>+VLOOKUP($E7034,IGE_2018!$B$8:$Z$347,22,0)</f>
        <v>Bajo</v>
      </c>
    </row>
    <row r="7035" spans="1:13" x14ac:dyDescent="0.3">
      <c r="A7035" s="139">
        <f t="shared" si="7195"/>
        <v>185</v>
      </c>
      <c r="B7035" s="148">
        <f t="shared" si="7197"/>
        <v>37</v>
      </c>
      <c r="D7035" s="149" t="str">
        <f>+VLOOKUP($A7035,mUNICIPIOS!$B$4:$F$343,2,0)</f>
        <v>San Marcos</v>
      </c>
      <c r="E7035" s="149">
        <f>+VLOOKUP($A7035,mUNICIPIOS!$B$4:$F$343,3,0)</f>
        <v>1219</v>
      </c>
      <c r="F7035" s="149" t="str">
        <f>+VLOOKUP($A7035,mUNICIPIOS!$B$4:$F$343,4,0)</f>
        <v>San Pablo</v>
      </c>
      <c r="G7035" s="139" t="str">
        <f t="shared" ref="G7035:K7035" si="7211">+G6997</f>
        <v>06</v>
      </c>
      <c r="H7035" t="str">
        <f t="shared" si="7211"/>
        <v>IGE</v>
      </c>
      <c r="I7035" t="str">
        <f t="shared" si="7211"/>
        <v>Índice de Gestión Estratégica</v>
      </c>
      <c r="J7035" t="str">
        <f t="shared" si="7211"/>
        <v>INDICE</v>
      </c>
      <c r="K7035">
        <f t="shared" si="7211"/>
        <v>0</v>
      </c>
      <c r="L7035" s="150">
        <f>+VLOOKUP($E7035,IGE_2018!$B$8:$Z$347,24,0)</f>
        <v>0.15564279752042512</v>
      </c>
      <c r="M7035" s="142" t="str">
        <f>+VLOOKUP($E7035,IGE_2018!$B$8:$Z$347,25,0)</f>
        <v>Bajo</v>
      </c>
    </row>
    <row r="7036" spans="1:13" x14ac:dyDescent="0.3">
      <c r="A7036" s="139">
        <f t="shared" si="7195"/>
        <v>185</v>
      </c>
      <c r="B7036" s="148">
        <f t="shared" si="7197"/>
        <v>38</v>
      </c>
      <c r="D7036" s="149" t="str">
        <f>+VLOOKUP($A7036,mUNICIPIOS!$B$4:$F$343,2,0)</f>
        <v>San Marcos</v>
      </c>
      <c r="E7036" s="149">
        <f>+VLOOKUP($A7036,mUNICIPIOS!$B$4:$F$343,3,0)</f>
        <v>1219</v>
      </c>
      <c r="F7036" s="149" t="str">
        <f>+VLOOKUP($A7036,mUNICIPIOS!$B$4:$F$343,4,0)</f>
        <v>San Pablo</v>
      </c>
      <c r="G7036" s="139" t="str">
        <f t="shared" ref="G7036:K7036" si="7212">+G6998</f>
        <v>RANKING</v>
      </c>
      <c r="H7036" t="str">
        <f t="shared" si="7212"/>
        <v>RGM</v>
      </c>
      <c r="I7036" t="str">
        <f t="shared" si="7212"/>
        <v>Ranking de la Gestión Municipal 2018</v>
      </c>
      <c r="J7036" t="str">
        <f t="shared" si="7212"/>
        <v>RANKING</v>
      </c>
      <c r="K7036">
        <f t="shared" si="7212"/>
        <v>0</v>
      </c>
      <c r="L7036" s="151">
        <f>+VLOOKUP($E7036,Resultados_generales!$C$8:$AE$347,27,0)</f>
        <v>0.36120975274265521</v>
      </c>
      <c r="M7036" t="str">
        <f>+VLOOKUP($E7036,Resultados_generales!$C$8:$AE$347,28,0)</f>
        <v>Medio bajo</v>
      </c>
    </row>
    <row r="7037" spans="1:13" x14ac:dyDescent="0.3">
      <c r="A7037" s="139">
        <f t="shared" si="7195"/>
        <v>186</v>
      </c>
      <c r="B7037" s="148">
        <f t="shared" si="7197"/>
        <v>1</v>
      </c>
      <c r="D7037" s="149" t="str">
        <f>+VLOOKUP($A7037,mUNICIPIOS!$B$4:$F$343,2,0)</f>
        <v>San Marcos</v>
      </c>
      <c r="E7037" s="149">
        <f>+VLOOKUP($A7037,mUNICIPIOS!$B$4:$F$343,3,0)</f>
        <v>1220</v>
      </c>
      <c r="F7037" s="149" t="str">
        <f>+VLOOKUP($A7037,mUNICIPIOS!$B$4:$F$343,4,0)</f>
        <v>El Quetzal</v>
      </c>
      <c r="G7037" s="139" t="str">
        <f t="shared" ref="G7037:K7037" si="7213">+G6999</f>
        <v>01</v>
      </c>
      <c r="H7037" t="str">
        <f t="shared" si="7213"/>
        <v>IPC</v>
      </c>
      <c r="I7037" t="str">
        <f t="shared" si="7213"/>
        <v>Índice de Participación Ciudadana</v>
      </c>
      <c r="J7037" t="str">
        <f t="shared" si="7213"/>
        <v>01-01</v>
      </c>
      <c r="K7037" t="str">
        <f t="shared" si="7213"/>
        <v>Número de reuniones del COMUDE en el año de la medición.</v>
      </c>
      <c r="L7037" s="150">
        <f>+VLOOKUP($E7037,IPC_2018!$B$8:$T$347,3,0)</f>
        <v>0</v>
      </c>
      <c r="M7037" s="142" t="str">
        <f>+VLOOKUP($E7037,IPC_2018!$B$8:$T$347,4,0)</f>
        <v>Bajo</v>
      </c>
    </row>
    <row r="7038" spans="1:13" x14ac:dyDescent="0.3">
      <c r="A7038" s="139">
        <f t="shared" si="7195"/>
        <v>186</v>
      </c>
      <c r="B7038" s="148">
        <f t="shared" si="7197"/>
        <v>2</v>
      </c>
      <c r="D7038" s="149" t="str">
        <f>+VLOOKUP($A7038,mUNICIPIOS!$B$4:$F$343,2,0)</f>
        <v>San Marcos</v>
      </c>
      <c r="E7038" s="149">
        <f>+VLOOKUP($A7038,mUNICIPIOS!$B$4:$F$343,3,0)</f>
        <v>1220</v>
      </c>
      <c r="F7038" s="149" t="str">
        <f>+VLOOKUP($A7038,mUNICIPIOS!$B$4:$F$343,4,0)</f>
        <v>El Quetzal</v>
      </c>
      <c r="G7038" s="139" t="str">
        <f t="shared" ref="G7038:K7038" si="7214">+G7000</f>
        <v>01</v>
      </c>
      <c r="H7038" t="str">
        <f t="shared" si="7214"/>
        <v>IPC</v>
      </c>
      <c r="I7038" t="str">
        <f t="shared" si="7214"/>
        <v>Índice de Participación Ciudadana</v>
      </c>
      <c r="J7038" t="str">
        <f t="shared" si="7214"/>
        <v>01-02</v>
      </c>
      <c r="K7038" t="str">
        <f t="shared" si="7214"/>
        <v>Participación de Alcaldes, Concejales y Síndicos determinados o designados en el COMUDE</v>
      </c>
      <c r="L7038" s="150">
        <f>+VLOOKUP($E7038,IPC_2018!$B$8:$T$347,6,0)</f>
        <v>0</v>
      </c>
      <c r="M7038" s="142" t="str">
        <f>+VLOOKUP($E7038,IPC_2018!$B$8:$T$347,7,0)</f>
        <v>Bajo</v>
      </c>
    </row>
    <row r="7039" spans="1:13" x14ac:dyDescent="0.3">
      <c r="A7039" s="139">
        <f t="shared" si="7195"/>
        <v>186</v>
      </c>
      <c r="B7039" s="148">
        <f t="shared" si="7197"/>
        <v>3</v>
      </c>
      <c r="D7039" s="149" t="str">
        <f>+VLOOKUP($A7039,mUNICIPIOS!$B$4:$F$343,2,0)</f>
        <v>San Marcos</v>
      </c>
      <c r="E7039" s="149">
        <f>+VLOOKUP($A7039,mUNICIPIOS!$B$4:$F$343,3,0)</f>
        <v>1220</v>
      </c>
      <c r="F7039" s="149" t="str">
        <f>+VLOOKUP($A7039,mUNICIPIOS!$B$4:$F$343,4,0)</f>
        <v>El Quetzal</v>
      </c>
      <c r="G7039" s="139" t="str">
        <f t="shared" ref="G7039:K7039" si="7215">+G7001</f>
        <v>01</v>
      </c>
      <c r="H7039" t="str">
        <f t="shared" si="7215"/>
        <v>IPC</v>
      </c>
      <c r="I7039" t="str">
        <f t="shared" si="7215"/>
        <v>Índice de Participación Ciudadana</v>
      </c>
      <c r="J7039" t="str">
        <f t="shared" si="7215"/>
        <v>01-03</v>
      </c>
      <c r="K7039" t="str">
        <f t="shared" si="7215"/>
        <v>Participación  de organizaciones de jóvenes, mujeres, pueblos mayas, xincas, garífunas, y otras organizaciones en el Comude</v>
      </c>
      <c r="L7039" s="150">
        <f>+VLOOKUP($E7039,IPC_2018!$B$8:$T$347,9,0)</f>
        <v>0</v>
      </c>
      <c r="M7039" s="142" t="str">
        <f>+VLOOKUP($E7039,IPC_2018!$B$8:$T$347,10,0)</f>
        <v>Bajo</v>
      </c>
    </row>
    <row r="7040" spans="1:13" x14ac:dyDescent="0.3">
      <c r="A7040" s="139">
        <f t="shared" si="7195"/>
        <v>186</v>
      </c>
      <c r="B7040" s="148">
        <f t="shared" si="7197"/>
        <v>4</v>
      </c>
      <c r="D7040" s="149" t="str">
        <f>+VLOOKUP($A7040,mUNICIPIOS!$B$4:$F$343,2,0)</f>
        <v>San Marcos</v>
      </c>
      <c r="E7040" s="149">
        <f>+VLOOKUP($A7040,mUNICIPIOS!$B$4:$F$343,3,0)</f>
        <v>1220</v>
      </c>
      <c r="F7040" s="149" t="str">
        <f>+VLOOKUP($A7040,mUNICIPIOS!$B$4:$F$343,4,0)</f>
        <v>El Quetzal</v>
      </c>
      <c r="G7040" s="139" t="str">
        <f t="shared" ref="G7040:K7040" si="7216">+G7002</f>
        <v>01</v>
      </c>
      <c r="H7040" t="str">
        <f t="shared" si="7216"/>
        <v>IPC</v>
      </c>
      <c r="I7040" t="str">
        <f t="shared" si="7216"/>
        <v>Índice de Participación Ciudadana</v>
      </c>
      <c r="J7040" t="str">
        <f t="shared" si="7216"/>
        <v>01-04</v>
      </c>
      <c r="K7040" t="str">
        <f t="shared" si="7216"/>
        <v>Representatividad territorial del Comude.</v>
      </c>
      <c r="L7040" s="150">
        <f>+VLOOKUP($E7040,IPC_2018!$B$8:$T$347,12,0)</f>
        <v>0</v>
      </c>
      <c r="M7040" s="142" t="str">
        <f>+VLOOKUP($E7040,IPC_2018!$B$8:$T$347,13,0)</f>
        <v>Bajo</v>
      </c>
    </row>
    <row r="7041" spans="1:13" x14ac:dyDescent="0.3">
      <c r="A7041" s="139">
        <f t="shared" si="7195"/>
        <v>186</v>
      </c>
      <c r="B7041" s="148">
        <f t="shared" si="7197"/>
        <v>5</v>
      </c>
      <c r="D7041" s="149" t="str">
        <f>+VLOOKUP($A7041,mUNICIPIOS!$B$4:$F$343,2,0)</f>
        <v>San Marcos</v>
      </c>
      <c r="E7041" s="149">
        <f>+VLOOKUP($A7041,mUNICIPIOS!$B$4:$F$343,3,0)</f>
        <v>1220</v>
      </c>
      <c r="F7041" s="149" t="str">
        <f>+VLOOKUP($A7041,mUNICIPIOS!$B$4:$F$343,4,0)</f>
        <v>El Quetzal</v>
      </c>
      <c r="G7041" s="139" t="str">
        <f t="shared" ref="G7041:K7041" si="7217">+G7003</f>
        <v>01</v>
      </c>
      <c r="H7041" t="str">
        <f t="shared" si="7217"/>
        <v>IPC</v>
      </c>
      <c r="I7041" t="str">
        <f t="shared" si="7217"/>
        <v>Índice de Participación Ciudadana</v>
      </c>
      <c r="J7041" t="str">
        <f t="shared" si="7217"/>
        <v>01-05</v>
      </c>
      <c r="K7041" t="str">
        <f t="shared" si="7217"/>
        <v>Funcionamiento del Comude</v>
      </c>
      <c r="L7041" s="150">
        <f>+VLOOKUP($E7041,IPC_2018!$B$8:$T$347,15,0)</f>
        <v>0</v>
      </c>
      <c r="M7041" s="142" t="str">
        <f>+VLOOKUP($E7041,IPC_2018!$B$8:$T$347,16,0)</f>
        <v>Bajo</v>
      </c>
    </row>
    <row r="7042" spans="1:13" x14ac:dyDescent="0.3">
      <c r="A7042" s="139">
        <f t="shared" si="7195"/>
        <v>186</v>
      </c>
      <c r="B7042" s="148">
        <f t="shared" si="7197"/>
        <v>6</v>
      </c>
      <c r="D7042" s="149" t="str">
        <f>+VLOOKUP($A7042,mUNICIPIOS!$B$4:$F$343,2,0)</f>
        <v>San Marcos</v>
      </c>
      <c r="E7042" s="149">
        <f>+VLOOKUP($A7042,mUNICIPIOS!$B$4:$F$343,3,0)</f>
        <v>1220</v>
      </c>
      <c r="F7042" s="149" t="str">
        <f>+VLOOKUP($A7042,mUNICIPIOS!$B$4:$F$343,4,0)</f>
        <v>El Quetzal</v>
      </c>
      <c r="G7042" s="139" t="str">
        <f t="shared" ref="G7042:K7042" si="7218">+G7004</f>
        <v>01</v>
      </c>
      <c r="H7042" t="str">
        <f t="shared" si="7218"/>
        <v>IPC</v>
      </c>
      <c r="I7042" t="str">
        <f t="shared" si="7218"/>
        <v>Índice de Participación Ciudadana</v>
      </c>
      <c r="J7042" t="str">
        <f t="shared" si="7218"/>
        <v>INDICE</v>
      </c>
      <c r="K7042">
        <f t="shared" si="7218"/>
        <v>0</v>
      </c>
      <c r="L7042" s="150">
        <f>+VLOOKUP($E7042,IPC_2018!$B$8:$T$347,18,0)</f>
        <v>0</v>
      </c>
      <c r="M7042" s="142" t="str">
        <f>+VLOOKUP($E7042,IPC_2018!$B$8:$T$347,19,0)</f>
        <v>Bajo</v>
      </c>
    </row>
    <row r="7043" spans="1:13" x14ac:dyDescent="0.3">
      <c r="A7043" s="139">
        <f t="shared" si="7195"/>
        <v>186</v>
      </c>
      <c r="B7043" s="148">
        <f t="shared" si="7197"/>
        <v>7</v>
      </c>
      <c r="D7043" s="149" t="str">
        <f>+VLOOKUP($A7043,mUNICIPIOS!$B$4:$F$343,2,0)</f>
        <v>San Marcos</v>
      </c>
      <c r="E7043" s="149">
        <f>+VLOOKUP($A7043,mUNICIPIOS!$B$4:$F$343,3,0)</f>
        <v>1220</v>
      </c>
      <c r="F7043" s="149" t="str">
        <f>+VLOOKUP($A7043,mUNICIPIOS!$B$4:$F$343,4,0)</f>
        <v>El Quetzal</v>
      </c>
      <c r="G7043" s="139" t="str">
        <f t="shared" ref="G7043:K7043" si="7219">+G7005</f>
        <v>02</v>
      </c>
      <c r="H7043" t="str">
        <f t="shared" si="7219"/>
        <v>IIC</v>
      </c>
      <c r="I7043" t="str">
        <f t="shared" si="7219"/>
        <v>Índice de Información a la Ciudadanía</v>
      </c>
      <c r="J7043" t="str">
        <f t="shared" si="7219"/>
        <v>02-01</v>
      </c>
      <c r="K7043" t="str">
        <f t="shared" si="7219"/>
        <v>Rendición de cuentas cuatrimestral y anual al Comude enfocadas en resultados.</v>
      </c>
      <c r="L7043" s="150">
        <f>+VLOOKUP($E7043,IIC_2018!$B$8:$Q$347,3,0)</f>
        <v>1</v>
      </c>
      <c r="M7043" s="142" t="str">
        <f>+VLOOKUP($E7043,IIC_2018!$B$8:$Q$347,4,0)</f>
        <v>Alto</v>
      </c>
    </row>
    <row r="7044" spans="1:13" x14ac:dyDescent="0.3">
      <c r="A7044" s="139">
        <f t="shared" si="7195"/>
        <v>186</v>
      </c>
      <c r="B7044" s="148">
        <f t="shared" si="7197"/>
        <v>8</v>
      </c>
      <c r="D7044" s="149" t="str">
        <f>+VLOOKUP($A7044,mUNICIPIOS!$B$4:$F$343,2,0)</f>
        <v>San Marcos</v>
      </c>
      <c r="E7044" s="149">
        <f>+VLOOKUP($A7044,mUNICIPIOS!$B$4:$F$343,3,0)</f>
        <v>1220</v>
      </c>
      <c r="F7044" s="149" t="str">
        <f>+VLOOKUP($A7044,mUNICIPIOS!$B$4:$F$343,4,0)</f>
        <v>El Quetzal</v>
      </c>
      <c r="G7044" s="139" t="str">
        <f t="shared" ref="G7044:K7044" si="7220">+G7006</f>
        <v>02</v>
      </c>
      <c r="H7044" t="str">
        <f t="shared" si="7220"/>
        <v>IIC</v>
      </c>
      <c r="I7044" t="str">
        <f t="shared" si="7220"/>
        <v>Índice de Información a la Ciudadanía</v>
      </c>
      <c r="J7044" t="str">
        <f t="shared" si="7220"/>
        <v>02-02</v>
      </c>
      <c r="K7044" t="str">
        <f t="shared" si="7220"/>
        <v>Información presupuestaria y otra información brindada a la ciudadanía disponible en medios locales de comunicación.</v>
      </c>
      <c r="L7044" s="150">
        <f>+VLOOKUP($E7044,IIC_2018!$B$8:$Q$347,6,0)</f>
        <v>1</v>
      </c>
      <c r="M7044" s="142" t="str">
        <f>+VLOOKUP($E7044,IIC_2018!$B$8:$Q$347,7,0)</f>
        <v>Alto</v>
      </c>
    </row>
    <row r="7045" spans="1:13" x14ac:dyDescent="0.3">
      <c r="A7045" s="139">
        <f t="shared" si="7195"/>
        <v>186</v>
      </c>
      <c r="B7045" s="148">
        <f t="shared" si="7197"/>
        <v>9</v>
      </c>
      <c r="D7045" s="149" t="str">
        <f>+VLOOKUP($A7045,mUNICIPIOS!$B$4:$F$343,2,0)</f>
        <v>San Marcos</v>
      </c>
      <c r="E7045" s="149">
        <f>+VLOOKUP($A7045,mUNICIPIOS!$B$4:$F$343,3,0)</f>
        <v>1220</v>
      </c>
      <c r="F7045" s="149" t="str">
        <f>+VLOOKUP($A7045,mUNICIPIOS!$B$4:$F$343,4,0)</f>
        <v>El Quetzal</v>
      </c>
      <c r="G7045" s="139" t="str">
        <f t="shared" ref="G7045:K7045" si="7221">+G7007</f>
        <v>02</v>
      </c>
      <c r="H7045" t="str">
        <f t="shared" si="7221"/>
        <v>IIC</v>
      </c>
      <c r="I7045" t="str">
        <f t="shared" si="7221"/>
        <v>Índice de Información a la Ciudadanía</v>
      </c>
      <c r="J7045" t="str">
        <f t="shared" si="7221"/>
        <v>02-03</v>
      </c>
      <c r="K7045" t="str">
        <f t="shared" si="7221"/>
        <v>Información pública de oficio actualizada y disponible de acuerdo a la LAIP y uso de internet.</v>
      </c>
      <c r="L7045" s="150">
        <f>+VLOOKUP($E7045,IIC_2018!$B$8:$Q$347,9,0)</f>
        <v>0.99999999999999989</v>
      </c>
      <c r="M7045" s="142" t="str">
        <f>+VLOOKUP($E7045,IIC_2018!$B$8:$Q$347,10,0)</f>
        <v>Alto</v>
      </c>
    </row>
    <row r="7046" spans="1:13" x14ac:dyDescent="0.3">
      <c r="A7046" s="139">
        <f t="shared" si="7195"/>
        <v>186</v>
      </c>
      <c r="B7046" s="148">
        <f t="shared" si="7197"/>
        <v>10</v>
      </c>
      <c r="D7046" s="149" t="str">
        <f>+VLOOKUP($A7046,mUNICIPIOS!$B$4:$F$343,2,0)</f>
        <v>San Marcos</v>
      </c>
      <c r="E7046" s="149">
        <f>+VLOOKUP($A7046,mUNICIPIOS!$B$4:$F$343,3,0)</f>
        <v>1220</v>
      </c>
      <c r="F7046" s="149" t="str">
        <f>+VLOOKUP($A7046,mUNICIPIOS!$B$4:$F$343,4,0)</f>
        <v>El Quetzal</v>
      </c>
      <c r="G7046" s="139" t="str">
        <f t="shared" ref="G7046:K7046" si="7222">+G7008</f>
        <v>02</v>
      </c>
      <c r="H7046" t="str">
        <f t="shared" si="7222"/>
        <v>IIC</v>
      </c>
      <c r="I7046" t="str">
        <f t="shared" si="7222"/>
        <v>Índice de Información a la Ciudadanía</v>
      </c>
      <c r="J7046" t="str">
        <f t="shared" si="7222"/>
        <v>02-04</v>
      </c>
      <c r="K7046" t="str">
        <f t="shared" si="7222"/>
        <v>Relación del monto contratado por medio de Guate compras con el total del presupuesto de egresos vigente.</v>
      </c>
      <c r="L7046" s="150">
        <f>+VLOOKUP($E7046,IIC_2018!$B$8:$Q$347,12,0)</f>
        <v>0.33486067491319621</v>
      </c>
      <c r="M7046" s="142" t="str">
        <f>+VLOOKUP($E7046,IIC_2018!$B$8:$Q$347,13,0)</f>
        <v>Medio bajo</v>
      </c>
    </row>
    <row r="7047" spans="1:13" x14ac:dyDescent="0.3">
      <c r="A7047" s="139">
        <f t="shared" si="7195"/>
        <v>186</v>
      </c>
      <c r="B7047" s="148">
        <f t="shared" si="7197"/>
        <v>11</v>
      </c>
      <c r="D7047" s="149" t="str">
        <f>+VLOOKUP($A7047,mUNICIPIOS!$B$4:$F$343,2,0)</f>
        <v>San Marcos</v>
      </c>
      <c r="E7047" s="149">
        <f>+VLOOKUP($A7047,mUNICIPIOS!$B$4:$F$343,3,0)</f>
        <v>1220</v>
      </c>
      <c r="F7047" s="149" t="str">
        <f>+VLOOKUP($A7047,mUNICIPIOS!$B$4:$F$343,4,0)</f>
        <v>El Quetzal</v>
      </c>
      <c r="G7047" s="139" t="str">
        <f t="shared" ref="G7047:K7047" si="7223">+G7009</f>
        <v>02</v>
      </c>
      <c r="H7047" t="str">
        <f t="shared" si="7223"/>
        <v>IIC</v>
      </c>
      <c r="I7047" t="str">
        <f t="shared" si="7223"/>
        <v>Índice de Información a la Ciudadanía</v>
      </c>
      <c r="J7047" t="str">
        <f t="shared" si="7223"/>
        <v>INDICE</v>
      </c>
      <c r="K7047">
        <f t="shared" si="7223"/>
        <v>0</v>
      </c>
      <c r="L7047" s="150">
        <f>+VLOOKUP($E7047,IIC_2018!$B$8:$Q$347,15,0)</f>
        <v>0.83371516872829909</v>
      </c>
      <c r="M7047" s="142" t="str">
        <f>+VLOOKUP($E7047,IIC_2018!$B$8:$Q$347,16,0)</f>
        <v>Alto</v>
      </c>
    </row>
    <row r="7048" spans="1:13" x14ac:dyDescent="0.3">
      <c r="A7048" s="139">
        <f t="shared" si="7195"/>
        <v>186</v>
      </c>
      <c r="B7048" s="148">
        <f t="shared" si="7197"/>
        <v>12</v>
      </c>
      <c r="D7048" s="149" t="str">
        <f>+VLOOKUP($A7048,mUNICIPIOS!$B$4:$F$343,2,0)</f>
        <v>San Marcos</v>
      </c>
      <c r="E7048" s="149">
        <f>+VLOOKUP($A7048,mUNICIPIOS!$B$4:$F$343,3,0)</f>
        <v>1220</v>
      </c>
      <c r="F7048" s="149" t="str">
        <f>+VLOOKUP($A7048,mUNICIPIOS!$B$4:$F$343,4,0)</f>
        <v>El Quetzal</v>
      </c>
      <c r="G7048" s="139" t="str">
        <f t="shared" ref="G7048:K7048" si="7224">+G7010</f>
        <v>03</v>
      </c>
      <c r="H7048" t="str">
        <f t="shared" si="7224"/>
        <v>ISP</v>
      </c>
      <c r="I7048" t="str">
        <f t="shared" si="7224"/>
        <v>Índice de Servicios Públicos</v>
      </c>
      <c r="J7048" t="str">
        <f t="shared" si="7224"/>
        <v>03-01</v>
      </c>
      <c r="K7048" t="str">
        <f t="shared" si="7224"/>
        <v>Cobertura del servicio público de agua</v>
      </c>
      <c r="L7048" s="150">
        <f>+VLOOKUP($E7048,ISP_2018!$B$8:$T$347,3,0)</f>
        <v>6.6655416807289911E-2</v>
      </c>
      <c r="M7048" s="142" t="str">
        <f>+VLOOKUP($E7048,ISP_2018!$B$8:$T$347,4,0)</f>
        <v>Bajo</v>
      </c>
    </row>
    <row r="7049" spans="1:13" x14ac:dyDescent="0.3">
      <c r="A7049" s="139">
        <f t="shared" si="7195"/>
        <v>186</v>
      </c>
      <c r="B7049" s="148">
        <f t="shared" si="7197"/>
        <v>13</v>
      </c>
      <c r="D7049" s="149" t="str">
        <f>+VLOOKUP($A7049,mUNICIPIOS!$B$4:$F$343,2,0)</f>
        <v>San Marcos</v>
      </c>
      <c r="E7049" s="149">
        <f>+VLOOKUP($A7049,mUNICIPIOS!$B$4:$F$343,3,0)</f>
        <v>1220</v>
      </c>
      <c r="F7049" s="149" t="str">
        <f>+VLOOKUP($A7049,mUNICIPIOS!$B$4:$F$343,4,0)</f>
        <v>El Quetzal</v>
      </c>
      <c r="G7049" s="139" t="str">
        <f t="shared" ref="G7049:K7049" si="7225">+G7011</f>
        <v>03</v>
      </c>
      <c r="H7049" t="str">
        <f t="shared" si="7225"/>
        <v>ISP</v>
      </c>
      <c r="I7049" t="str">
        <f t="shared" si="7225"/>
        <v>Índice de Servicios Públicos</v>
      </c>
      <c r="J7049" t="str">
        <f t="shared" si="7225"/>
        <v>03-02</v>
      </c>
      <c r="K7049" t="str">
        <f t="shared" si="7225"/>
        <v>Control de la calidad del servicio público de agua</v>
      </c>
      <c r="L7049" s="150">
        <f>+VLOOKUP($E7049,ISP_2018!$B$8:$T$347,6,0)</f>
        <v>9.4696969696969696E-2</v>
      </c>
      <c r="M7049" s="142" t="str">
        <f>+VLOOKUP($E7049,ISP_2018!$B$8:$T$347,7,0)</f>
        <v>Bajo</v>
      </c>
    </row>
    <row r="7050" spans="1:13" x14ac:dyDescent="0.3">
      <c r="A7050" s="139">
        <f t="shared" si="7195"/>
        <v>186</v>
      </c>
      <c r="B7050" s="148">
        <f t="shared" si="7197"/>
        <v>14</v>
      </c>
      <c r="D7050" s="149" t="str">
        <f>+VLOOKUP($A7050,mUNICIPIOS!$B$4:$F$343,2,0)</f>
        <v>San Marcos</v>
      </c>
      <c r="E7050" s="149">
        <f>+VLOOKUP($A7050,mUNICIPIOS!$B$4:$F$343,3,0)</f>
        <v>1220</v>
      </c>
      <c r="F7050" s="149" t="str">
        <f>+VLOOKUP($A7050,mUNICIPIOS!$B$4:$F$343,4,0)</f>
        <v>El Quetzal</v>
      </c>
      <c r="G7050" s="139" t="str">
        <f t="shared" ref="G7050:K7050" si="7226">+G7012</f>
        <v>03</v>
      </c>
      <c r="H7050" t="str">
        <f t="shared" si="7226"/>
        <v>ISP</v>
      </c>
      <c r="I7050" t="str">
        <f t="shared" si="7226"/>
        <v>Índice de Servicios Públicos</v>
      </c>
      <c r="J7050" t="str">
        <f t="shared" si="7226"/>
        <v>03-03</v>
      </c>
      <c r="K7050" t="str">
        <f t="shared" si="7226"/>
        <v>Disposición  y tratamiento  de aguas residuales</v>
      </c>
      <c r="L7050" s="150">
        <f>+VLOOKUP($E7050,ISP_2018!$B$8:$T$347,9,0)</f>
        <v>0.25516176984893196</v>
      </c>
      <c r="M7050" s="142" t="str">
        <f>+VLOOKUP($E7050,ISP_2018!$B$8:$T$347,10,0)</f>
        <v>Medio bajo</v>
      </c>
    </row>
    <row r="7051" spans="1:13" x14ac:dyDescent="0.3">
      <c r="A7051" s="139">
        <f t="shared" si="7195"/>
        <v>186</v>
      </c>
      <c r="B7051" s="148">
        <f t="shared" si="7197"/>
        <v>15</v>
      </c>
      <c r="D7051" s="149" t="str">
        <f>+VLOOKUP($A7051,mUNICIPIOS!$B$4:$F$343,2,0)</f>
        <v>San Marcos</v>
      </c>
      <c r="E7051" s="149">
        <f>+VLOOKUP($A7051,mUNICIPIOS!$B$4:$F$343,3,0)</f>
        <v>1220</v>
      </c>
      <c r="F7051" s="149" t="str">
        <f>+VLOOKUP($A7051,mUNICIPIOS!$B$4:$F$343,4,0)</f>
        <v>El Quetzal</v>
      </c>
      <c r="G7051" s="139" t="str">
        <f t="shared" ref="G7051:K7051" si="7227">+G7013</f>
        <v>03</v>
      </c>
      <c r="H7051" t="str">
        <f t="shared" si="7227"/>
        <v>ISP</v>
      </c>
      <c r="I7051" t="str">
        <f t="shared" si="7227"/>
        <v>Índice de Servicios Públicos</v>
      </c>
      <c r="J7051" t="str">
        <f t="shared" si="7227"/>
        <v>03-04</v>
      </c>
      <c r="K7051" t="str">
        <f t="shared" si="7227"/>
        <v>Gestión y manejo de los residuos y desechos sólidos</v>
      </c>
      <c r="L7051" s="150">
        <f>+VLOOKUP($E7051,ISP_2018!$B$8:$T$347,12,0)</f>
        <v>0.90525666946698746</v>
      </c>
      <c r="M7051" s="142" t="str">
        <f>+VLOOKUP($E7051,ISP_2018!$B$8:$T$347,13,0)</f>
        <v>Alto</v>
      </c>
    </row>
    <row r="7052" spans="1:13" x14ac:dyDescent="0.3">
      <c r="A7052" s="139">
        <f t="shared" si="7195"/>
        <v>186</v>
      </c>
      <c r="B7052" s="148">
        <f t="shared" si="7197"/>
        <v>16</v>
      </c>
      <c r="D7052" s="149" t="str">
        <f>+VLOOKUP($A7052,mUNICIPIOS!$B$4:$F$343,2,0)</f>
        <v>San Marcos</v>
      </c>
      <c r="E7052" s="149">
        <f>+VLOOKUP($A7052,mUNICIPIOS!$B$4:$F$343,3,0)</f>
        <v>1220</v>
      </c>
      <c r="F7052" s="149" t="str">
        <f>+VLOOKUP($A7052,mUNICIPIOS!$B$4:$F$343,4,0)</f>
        <v>El Quetzal</v>
      </c>
      <c r="G7052" s="139" t="str">
        <f t="shared" ref="G7052:K7052" si="7228">+G7014</f>
        <v>03</v>
      </c>
      <c r="H7052" t="str">
        <f t="shared" si="7228"/>
        <v>ISP</v>
      </c>
      <c r="I7052" t="str">
        <f t="shared" si="7228"/>
        <v>Índice de Servicios Públicos</v>
      </c>
      <c r="J7052" t="str">
        <f t="shared" si="7228"/>
        <v>03-05</v>
      </c>
      <c r="K7052" t="str">
        <f t="shared" si="7228"/>
        <v>Gestión de servicios públicos municipales</v>
      </c>
      <c r="L7052" s="150">
        <f>+VLOOKUP($E7052,ISP_2018!$B$8:$T$347,15,0)</f>
        <v>0.48387096774193544</v>
      </c>
      <c r="M7052" s="142" t="str">
        <f>+VLOOKUP($E7052,ISP_2018!$B$8:$T$347,16,0)</f>
        <v>Medio</v>
      </c>
    </row>
    <row r="7053" spans="1:13" x14ac:dyDescent="0.3">
      <c r="A7053" s="139">
        <f t="shared" si="7195"/>
        <v>186</v>
      </c>
      <c r="B7053" s="148">
        <f t="shared" si="7197"/>
        <v>17</v>
      </c>
      <c r="D7053" s="149" t="str">
        <f>+VLOOKUP($A7053,mUNICIPIOS!$B$4:$F$343,2,0)</f>
        <v>San Marcos</v>
      </c>
      <c r="E7053" s="149">
        <f>+VLOOKUP($A7053,mUNICIPIOS!$B$4:$F$343,3,0)</f>
        <v>1220</v>
      </c>
      <c r="F7053" s="149" t="str">
        <f>+VLOOKUP($A7053,mUNICIPIOS!$B$4:$F$343,4,0)</f>
        <v>El Quetzal</v>
      </c>
      <c r="G7053" s="139" t="str">
        <f t="shared" ref="G7053:K7053" si="7229">+G7015</f>
        <v>03</v>
      </c>
      <c r="H7053" t="str">
        <f t="shared" si="7229"/>
        <v>ISP</v>
      </c>
      <c r="I7053" t="str">
        <f t="shared" si="7229"/>
        <v>Índice de Servicios Públicos</v>
      </c>
      <c r="J7053" t="str">
        <f t="shared" si="7229"/>
        <v>INDICE</v>
      </c>
      <c r="K7053">
        <f t="shared" si="7229"/>
        <v>0</v>
      </c>
      <c r="L7053" s="150">
        <f>+VLOOKUP($E7053,ISP_2018!$B$8:$T$347,18,0)</f>
        <v>0.36393251400139093</v>
      </c>
      <c r="M7053" s="142" t="str">
        <f>+VLOOKUP($E7053,ISP_2018!$B$8:$T$347,19,0)</f>
        <v>Medio bajo</v>
      </c>
    </row>
    <row r="7054" spans="1:13" x14ac:dyDescent="0.3">
      <c r="A7054" s="139">
        <f t="shared" si="7195"/>
        <v>186</v>
      </c>
      <c r="B7054" s="148">
        <f t="shared" si="7197"/>
        <v>18</v>
      </c>
      <c r="D7054" s="149" t="str">
        <f>+VLOOKUP($A7054,mUNICIPIOS!$B$4:$F$343,2,0)</f>
        <v>San Marcos</v>
      </c>
      <c r="E7054" s="149">
        <f>+VLOOKUP($A7054,mUNICIPIOS!$B$4:$F$343,3,0)</f>
        <v>1220</v>
      </c>
      <c r="F7054" s="149" t="str">
        <f>+VLOOKUP($A7054,mUNICIPIOS!$B$4:$F$343,4,0)</f>
        <v>El Quetzal</v>
      </c>
      <c r="G7054" s="139" t="str">
        <f t="shared" ref="G7054:K7054" si="7230">+G7016</f>
        <v>04</v>
      </c>
      <c r="H7054" t="str">
        <f t="shared" si="7230"/>
        <v>IGA</v>
      </c>
      <c r="I7054" t="str">
        <f t="shared" si="7230"/>
        <v>Índice de Gestión Administrativa</v>
      </c>
      <c r="J7054" t="str">
        <f t="shared" si="7230"/>
        <v>04-01</v>
      </c>
      <c r="K7054" t="str">
        <f t="shared" si="7230"/>
        <v>Existencia de elementos de atención municipal orientada al vecino</v>
      </c>
      <c r="L7054" s="150">
        <f>+VLOOKUP($E7054,IGA_2018!$B$8:$N$347,3,0)</f>
        <v>1</v>
      </c>
      <c r="M7054" s="142" t="str">
        <f>+VLOOKUP($E7054,IGA_2018!$B$8:$N$347,4,0)</f>
        <v>Alto</v>
      </c>
    </row>
    <row r="7055" spans="1:13" x14ac:dyDescent="0.3">
      <c r="A7055" s="139">
        <f t="shared" si="7195"/>
        <v>186</v>
      </c>
      <c r="B7055" s="148">
        <f t="shared" si="7197"/>
        <v>19</v>
      </c>
      <c r="D7055" s="149" t="str">
        <f>+VLOOKUP($A7055,mUNICIPIOS!$B$4:$F$343,2,0)</f>
        <v>San Marcos</v>
      </c>
      <c r="E7055" s="149">
        <f>+VLOOKUP($A7055,mUNICIPIOS!$B$4:$F$343,3,0)</f>
        <v>1220</v>
      </c>
      <c r="F7055" s="149" t="str">
        <f>+VLOOKUP($A7055,mUNICIPIOS!$B$4:$F$343,4,0)</f>
        <v>El Quetzal</v>
      </c>
      <c r="G7055" s="139" t="str">
        <f t="shared" ref="G7055:K7055" si="7231">+G7017</f>
        <v>04</v>
      </c>
      <c r="H7055" t="str">
        <f t="shared" si="7231"/>
        <v>IGA</v>
      </c>
      <c r="I7055" t="str">
        <f t="shared" si="7231"/>
        <v>Índice de Gestión Administrativa</v>
      </c>
      <c r="J7055" t="str">
        <f t="shared" si="7231"/>
        <v>04-02</v>
      </c>
      <c r="K7055" t="str">
        <f t="shared" si="7231"/>
        <v>Gestión del recurso humano.</v>
      </c>
      <c r="L7055" s="150">
        <f>+VLOOKUP($E7055,IGA_2018!$B$8:$N$347,6,0)</f>
        <v>0.49549317537986109</v>
      </c>
      <c r="M7055" s="142" t="str">
        <f>+VLOOKUP($E7055,IGA_2018!$B$8:$N$347,7,0)</f>
        <v>Medio</v>
      </c>
    </row>
    <row r="7056" spans="1:13" x14ac:dyDescent="0.3">
      <c r="A7056" s="139">
        <f t="shared" si="7195"/>
        <v>186</v>
      </c>
      <c r="B7056" s="148">
        <f t="shared" si="7197"/>
        <v>20</v>
      </c>
      <c r="D7056" s="149" t="str">
        <f>+VLOOKUP($A7056,mUNICIPIOS!$B$4:$F$343,2,0)</f>
        <v>San Marcos</v>
      </c>
      <c r="E7056" s="149">
        <f>+VLOOKUP($A7056,mUNICIPIOS!$B$4:$F$343,3,0)</f>
        <v>1220</v>
      </c>
      <c r="F7056" s="149" t="str">
        <f>+VLOOKUP($A7056,mUNICIPIOS!$B$4:$F$343,4,0)</f>
        <v>El Quetzal</v>
      </c>
      <c r="G7056" s="139" t="str">
        <f t="shared" ref="G7056:K7056" si="7232">+G7018</f>
        <v>04</v>
      </c>
      <c r="H7056" t="str">
        <f t="shared" si="7232"/>
        <v>IGA</v>
      </c>
      <c r="I7056" t="str">
        <f t="shared" si="7232"/>
        <v>Índice de Gestión Administrativa</v>
      </c>
      <c r="J7056" t="str">
        <f t="shared" si="7232"/>
        <v>04-03</v>
      </c>
      <c r="K7056" t="str">
        <f t="shared" si="7232"/>
        <v>Existencia de oficinas municipales con instrumentos de gestión.</v>
      </c>
      <c r="L7056" s="150">
        <f>+VLOOKUP($E7056,IGA_2018!$B$8:$N$347,9,0)</f>
        <v>0.96249999999999991</v>
      </c>
      <c r="M7056" s="142" t="str">
        <f>+VLOOKUP($E7056,IGA_2018!$B$8:$N$347,10,0)</f>
        <v>Alto</v>
      </c>
    </row>
    <row r="7057" spans="1:13" x14ac:dyDescent="0.3">
      <c r="A7057" s="139">
        <f t="shared" si="7195"/>
        <v>186</v>
      </c>
      <c r="B7057" s="148">
        <f t="shared" si="7197"/>
        <v>21</v>
      </c>
      <c r="D7057" s="149" t="str">
        <f>+VLOOKUP($A7057,mUNICIPIOS!$B$4:$F$343,2,0)</f>
        <v>San Marcos</v>
      </c>
      <c r="E7057" s="149">
        <f>+VLOOKUP($A7057,mUNICIPIOS!$B$4:$F$343,3,0)</f>
        <v>1220</v>
      </c>
      <c r="F7057" s="149" t="str">
        <f>+VLOOKUP($A7057,mUNICIPIOS!$B$4:$F$343,4,0)</f>
        <v>El Quetzal</v>
      </c>
      <c r="G7057" s="139" t="str">
        <f t="shared" ref="G7057:K7057" si="7233">+G7019</f>
        <v>04</v>
      </c>
      <c r="H7057" t="str">
        <f t="shared" si="7233"/>
        <v>IGA</v>
      </c>
      <c r="I7057" t="str">
        <f t="shared" si="7233"/>
        <v>Índice de Gestión Administrativa</v>
      </c>
      <c r="J7057" t="str">
        <f t="shared" si="7233"/>
        <v>INDICE</v>
      </c>
      <c r="K7057">
        <f t="shared" si="7233"/>
        <v>0</v>
      </c>
      <c r="L7057" s="150">
        <f>+VLOOKUP($E7057,IGA_2018!$B$8:$N$347,12,0)</f>
        <v>0.81029761138295131</v>
      </c>
      <c r="M7057" s="142" t="str">
        <f>+VLOOKUP($E7057,IGA_2018!$B$8:$N$347,13,0)</f>
        <v>Alto</v>
      </c>
    </row>
    <row r="7058" spans="1:13" x14ac:dyDescent="0.3">
      <c r="A7058" s="139">
        <f t="shared" si="7195"/>
        <v>186</v>
      </c>
      <c r="B7058" s="148">
        <f t="shared" si="7197"/>
        <v>22</v>
      </c>
      <c r="D7058" s="149" t="str">
        <f>+VLOOKUP($A7058,mUNICIPIOS!$B$4:$F$343,2,0)</f>
        <v>San Marcos</v>
      </c>
      <c r="E7058" s="149">
        <f>+VLOOKUP($A7058,mUNICIPIOS!$B$4:$F$343,3,0)</f>
        <v>1220</v>
      </c>
      <c r="F7058" s="149" t="str">
        <f>+VLOOKUP($A7058,mUNICIPIOS!$B$4:$F$343,4,0)</f>
        <v>El Quetzal</v>
      </c>
      <c r="G7058" s="139" t="str">
        <f t="shared" ref="G7058:K7058" si="7234">+G7020</f>
        <v>05</v>
      </c>
      <c r="H7058" t="str">
        <f t="shared" si="7234"/>
        <v>IGF</v>
      </c>
      <c r="I7058" t="str">
        <f t="shared" si="7234"/>
        <v>Índice de Gestión Financiera</v>
      </c>
      <c r="J7058" t="str">
        <f t="shared" si="7234"/>
        <v>05-01</v>
      </c>
      <c r="K7058" t="str">
        <f t="shared" si="7234"/>
        <v>Autonomía financiera municipal</v>
      </c>
      <c r="L7058" s="150">
        <f>+VLOOKUP($E7058,IGF_2018!$B$8:$Z$347,3,0)</f>
        <v>2.4278762214689831E-2</v>
      </c>
      <c r="M7058" s="142" t="str">
        <f>+VLOOKUP($E7058,IGF_2018!$B$8:$Z$347,4,0)</f>
        <v>Bajo</v>
      </c>
    </row>
    <row r="7059" spans="1:13" x14ac:dyDescent="0.3">
      <c r="A7059" s="139">
        <f t="shared" si="7195"/>
        <v>186</v>
      </c>
      <c r="B7059" s="148">
        <f t="shared" si="7197"/>
        <v>23</v>
      </c>
      <c r="D7059" s="149" t="str">
        <f>+VLOOKUP($A7059,mUNICIPIOS!$B$4:$F$343,2,0)</f>
        <v>San Marcos</v>
      </c>
      <c r="E7059" s="149">
        <f>+VLOOKUP($A7059,mUNICIPIOS!$B$4:$F$343,3,0)</f>
        <v>1220</v>
      </c>
      <c r="F7059" s="149" t="str">
        <f>+VLOOKUP($A7059,mUNICIPIOS!$B$4:$F$343,4,0)</f>
        <v>El Quetzal</v>
      </c>
      <c r="G7059" s="139" t="str">
        <f t="shared" ref="G7059:K7059" si="7235">+G7021</f>
        <v>05</v>
      </c>
      <c r="H7059" t="str">
        <f t="shared" si="7235"/>
        <v>IGF</v>
      </c>
      <c r="I7059" t="str">
        <f t="shared" si="7235"/>
        <v>Índice de Gestión Financiera</v>
      </c>
      <c r="J7059" t="str">
        <f t="shared" si="7235"/>
        <v>05-02</v>
      </c>
      <c r="K7059" t="str">
        <f t="shared" si="7235"/>
        <v xml:space="preserve">Ingresos propios por habitante -sin regalías- </v>
      </c>
      <c r="L7059" s="150">
        <f>+VLOOKUP($E7059,IGF_2018!$B$8:$Z$347,6,0)</f>
        <v>9.975575262876837E-3</v>
      </c>
      <c r="M7059" s="142" t="str">
        <f>+VLOOKUP($E7059,IGF_2018!$B$8:$Z$347,7,0)</f>
        <v>Bajo</v>
      </c>
    </row>
    <row r="7060" spans="1:13" x14ac:dyDescent="0.3">
      <c r="A7060" s="139">
        <f t="shared" si="7195"/>
        <v>186</v>
      </c>
      <c r="B7060" s="148">
        <f t="shared" si="7197"/>
        <v>24</v>
      </c>
      <c r="D7060" s="149" t="str">
        <f>+VLOOKUP($A7060,mUNICIPIOS!$B$4:$F$343,2,0)</f>
        <v>San Marcos</v>
      </c>
      <c r="E7060" s="149">
        <f>+VLOOKUP($A7060,mUNICIPIOS!$B$4:$F$343,3,0)</f>
        <v>1220</v>
      </c>
      <c r="F7060" s="149" t="str">
        <f>+VLOOKUP($A7060,mUNICIPIOS!$B$4:$F$343,4,0)</f>
        <v>El Quetzal</v>
      </c>
      <c r="G7060" s="139" t="str">
        <f t="shared" ref="G7060:K7060" si="7236">+G7022</f>
        <v>05</v>
      </c>
      <c r="H7060" t="str">
        <f t="shared" si="7236"/>
        <v>IGF</v>
      </c>
      <c r="I7060" t="str">
        <f t="shared" si="7236"/>
        <v>Índice de Gestión Financiera</v>
      </c>
      <c r="J7060" t="str">
        <f t="shared" si="7236"/>
        <v>05-03</v>
      </c>
      <c r="K7060" t="str">
        <f t="shared" si="7236"/>
        <v>Ingresos del IUSI en relación a los ingresos propios -sin regalías-</v>
      </c>
      <c r="L7060" s="150">
        <f>+VLOOKUP($E7060,IGF_2018!$B$8:$Z$347,9,0)</f>
        <v>0.27174636245366357</v>
      </c>
      <c r="M7060" s="142" t="str">
        <f>+VLOOKUP($E7060,IGF_2018!$B$8:$Z$347,10,0)</f>
        <v>Medio bajo</v>
      </c>
    </row>
    <row r="7061" spans="1:13" x14ac:dyDescent="0.3">
      <c r="A7061" s="139">
        <f t="shared" si="7195"/>
        <v>186</v>
      </c>
      <c r="B7061" s="148">
        <f t="shared" si="7197"/>
        <v>25</v>
      </c>
      <c r="D7061" s="149" t="str">
        <f>+VLOOKUP($A7061,mUNICIPIOS!$B$4:$F$343,2,0)</f>
        <v>San Marcos</v>
      </c>
      <c r="E7061" s="149">
        <f>+VLOOKUP($A7061,mUNICIPIOS!$B$4:$F$343,3,0)</f>
        <v>1220</v>
      </c>
      <c r="F7061" s="149" t="str">
        <f>+VLOOKUP($A7061,mUNICIPIOS!$B$4:$F$343,4,0)</f>
        <v>El Quetzal</v>
      </c>
      <c r="G7061" s="139" t="str">
        <f t="shared" ref="G7061:K7061" si="7237">+G7023</f>
        <v>05</v>
      </c>
      <c r="H7061" t="str">
        <f t="shared" si="7237"/>
        <v>IGF</v>
      </c>
      <c r="I7061" t="str">
        <f t="shared" si="7237"/>
        <v>Índice de Gestión Financiera</v>
      </c>
      <c r="J7061" t="str">
        <f t="shared" si="7237"/>
        <v>05-04</v>
      </c>
      <c r="K7061" t="str">
        <f t="shared" si="7237"/>
        <v>Inversión anual en capital fijo por habitante</v>
      </c>
      <c r="L7061" s="150">
        <f>+VLOOKUP($E7061,IGF_2018!$B$8:$Z$347,12,0)</f>
        <v>5.3913802881778258E-2</v>
      </c>
      <c r="M7061" s="142" t="str">
        <f>+VLOOKUP($E7061,IGF_2018!$B$8:$Z$347,13,0)</f>
        <v>Bajo</v>
      </c>
    </row>
    <row r="7062" spans="1:13" x14ac:dyDescent="0.3">
      <c r="A7062" s="139">
        <f t="shared" si="7195"/>
        <v>186</v>
      </c>
      <c r="B7062" s="148">
        <f t="shared" si="7197"/>
        <v>26</v>
      </c>
      <c r="D7062" s="149" t="str">
        <f>+VLOOKUP($A7062,mUNICIPIOS!$B$4:$F$343,2,0)</f>
        <v>San Marcos</v>
      </c>
      <c r="E7062" s="149">
        <f>+VLOOKUP($A7062,mUNICIPIOS!$B$4:$F$343,3,0)</f>
        <v>1220</v>
      </c>
      <c r="F7062" s="149" t="str">
        <f>+VLOOKUP($A7062,mUNICIPIOS!$B$4:$F$343,4,0)</f>
        <v>El Quetzal</v>
      </c>
      <c r="G7062" s="139" t="str">
        <f t="shared" ref="G7062:K7062" si="7238">+G7024</f>
        <v>05</v>
      </c>
      <c r="H7062" t="str">
        <f t="shared" si="7238"/>
        <v>IGF</v>
      </c>
      <c r="I7062" t="str">
        <f t="shared" si="7238"/>
        <v>Índice de Gestión Financiera</v>
      </c>
      <c r="J7062" t="str">
        <f t="shared" si="7238"/>
        <v>05-05</v>
      </c>
      <c r="K7062" t="str">
        <f t="shared" si="7238"/>
        <v>Inversión anual en capital fijo con recursos percibidos por ingresos propios</v>
      </c>
      <c r="L7062" s="150">
        <f>+VLOOKUP($E7062,IGF_2018!$B$8:$Z$347,15,0)</f>
        <v>0.54255105632430234</v>
      </c>
      <c r="M7062" s="142" t="str">
        <f>+VLOOKUP($E7062,IGF_2018!$B$8:$Z$347,16,0)</f>
        <v>Medio</v>
      </c>
    </row>
    <row r="7063" spans="1:13" x14ac:dyDescent="0.3">
      <c r="A7063" s="139">
        <f t="shared" si="7195"/>
        <v>186</v>
      </c>
      <c r="B7063" s="148">
        <f t="shared" si="7197"/>
        <v>27</v>
      </c>
      <c r="D7063" s="149" t="str">
        <f>+VLOOKUP($A7063,mUNICIPIOS!$B$4:$F$343,2,0)</f>
        <v>San Marcos</v>
      </c>
      <c r="E7063" s="149">
        <f>+VLOOKUP($A7063,mUNICIPIOS!$B$4:$F$343,3,0)</f>
        <v>1220</v>
      </c>
      <c r="F7063" s="149" t="str">
        <f>+VLOOKUP($A7063,mUNICIPIOS!$B$4:$F$343,4,0)</f>
        <v>El Quetzal</v>
      </c>
      <c r="G7063" s="139" t="str">
        <f t="shared" ref="G7063:K7063" si="7239">+G7025</f>
        <v>05</v>
      </c>
      <c r="H7063" t="str">
        <f t="shared" si="7239"/>
        <v>IGF</v>
      </c>
      <c r="I7063" t="str">
        <f t="shared" si="7239"/>
        <v>Índice de Gestión Financiera</v>
      </c>
      <c r="J7063" t="str">
        <f t="shared" si="7239"/>
        <v>05-06</v>
      </c>
      <c r="K7063" t="str">
        <f t="shared" si="7239"/>
        <v xml:space="preserve">Inversión anual en capital fijo con recursos percibidos por transferencias del Gobierno Central </v>
      </c>
      <c r="L7063" s="150">
        <f>+VLOOKUP($E7063,IGF_2018!$B$8:$Z$347,18,0)</f>
        <v>0.17956065299929991</v>
      </c>
      <c r="M7063" s="142" t="str">
        <f>+VLOOKUP($E7063,IGF_2018!$B$8:$Z$347,19,0)</f>
        <v>Bajo</v>
      </c>
    </row>
    <row r="7064" spans="1:13" x14ac:dyDescent="0.3">
      <c r="A7064" s="139">
        <f t="shared" si="7195"/>
        <v>186</v>
      </c>
      <c r="B7064" s="148">
        <f t="shared" si="7197"/>
        <v>28</v>
      </c>
      <c r="D7064" s="149" t="str">
        <f>+VLOOKUP($A7064,mUNICIPIOS!$B$4:$F$343,2,0)</f>
        <v>San Marcos</v>
      </c>
      <c r="E7064" s="149">
        <f>+VLOOKUP($A7064,mUNICIPIOS!$B$4:$F$343,3,0)</f>
        <v>1220</v>
      </c>
      <c r="F7064" s="149" t="str">
        <f>+VLOOKUP($A7064,mUNICIPIOS!$B$4:$F$343,4,0)</f>
        <v>El Quetzal</v>
      </c>
      <c r="G7064" s="139" t="str">
        <f t="shared" ref="G7064:K7064" si="7240">+G7026</f>
        <v>05</v>
      </c>
      <c r="H7064" t="str">
        <f t="shared" si="7240"/>
        <v>IGF</v>
      </c>
      <c r="I7064" t="str">
        <f t="shared" si="7240"/>
        <v>Índice de Gestión Financiera</v>
      </c>
      <c r="J7064" t="str">
        <f t="shared" si="7240"/>
        <v>05-07</v>
      </c>
      <c r="K7064" t="str">
        <f t="shared" si="7240"/>
        <v>Financiamiento por endeudamiento municipal</v>
      </c>
      <c r="L7064" s="150">
        <f>+VLOOKUP($E7064,IGF_2018!$B$8:$Z$347,21,0)</f>
        <v>1</v>
      </c>
      <c r="M7064" s="142" t="str">
        <f>+VLOOKUP($E7064,IGF_2018!$B$8:$Z$347,22,0)</f>
        <v>Alto</v>
      </c>
    </row>
    <row r="7065" spans="1:13" x14ac:dyDescent="0.3">
      <c r="A7065" s="139">
        <f t="shared" si="7195"/>
        <v>186</v>
      </c>
      <c r="B7065" s="148">
        <f t="shared" si="7197"/>
        <v>29</v>
      </c>
      <c r="D7065" s="149" t="str">
        <f>+VLOOKUP($A7065,mUNICIPIOS!$B$4:$F$343,2,0)</f>
        <v>San Marcos</v>
      </c>
      <c r="E7065" s="149">
        <f>+VLOOKUP($A7065,mUNICIPIOS!$B$4:$F$343,3,0)</f>
        <v>1220</v>
      </c>
      <c r="F7065" s="149" t="str">
        <f>+VLOOKUP($A7065,mUNICIPIOS!$B$4:$F$343,4,0)</f>
        <v>El Quetzal</v>
      </c>
      <c r="G7065" s="139" t="str">
        <f t="shared" ref="G7065:K7065" si="7241">+G7027</f>
        <v>05</v>
      </c>
      <c r="H7065" t="str">
        <f t="shared" si="7241"/>
        <v>IGF</v>
      </c>
      <c r="I7065" t="str">
        <f t="shared" si="7241"/>
        <v>Índice de Gestión Financiera</v>
      </c>
      <c r="J7065" t="str">
        <f t="shared" si="7241"/>
        <v>INDICE</v>
      </c>
      <c r="K7065">
        <f t="shared" si="7241"/>
        <v>0</v>
      </c>
      <c r="L7065" s="150">
        <f>+VLOOKUP($E7065,IGF_2018!$B$8:$Z$347,24,0)</f>
        <v>0.31162805496141777</v>
      </c>
      <c r="M7065" s="142" t="str">
        <f>+VLOOKUP($E7065,IGF_2018!$B$8:$Z$347,25,0)</f>
        <v>Medio bajo</v>
      </c>
    </row>
    <row r="7066" spans="1:13" x14ac:dyDescent="0.3">
      <c r="A7066" s="139">
        <f t="shared" si="7195"/>
        <v>186</v>
      </c>
      <c r="B7066" s="148">
        <f t="shared" si="7197"/>
        <v>30</v>
      </c>
      <c r="D7066" s="149" t="str">
        <f>+VLOOKUP($A7066,mUNICIPIOS!$B$4:$F$343,2,0)</f>
        <v>San Marcos</v>
      </c>
      <c r="E7066" s="149">
        <f>+VLOOKUP($A7066,mUNICIPIOS!$B$4:$F$343,3,0)</f>
        <v>1220</v>
      </c>
      <c r="F7066" s="149" t="str">
        <f>+VLOOKUP($A7066,mUNICIPIOS!$B$4:$F$343,4,0)</f>
        <v>El Quetzal</v>
      </c>
      <c r="G7066" s="139" t="str">
        <f t="shared" ref="G7066:K7066" si="7242">+G7028</f>
        <v>06</v>
      </c>
      <c r="H7066" t="str">
        <f t="shared" si="7242"/>
        <v>IGE</v>
      </c>
      <c r="I7066" t="str">
        <f t="shared" si="7242"/>
        <v>Índice de Gestión Estratégica</v>
      </c>
      <c r="J7066" t="str">
        <f t="shared" si="7242"/>
        <v>06-01</v>
      </c>
      <c r="K7066" t="str">
        <f t="shared" si="7242"/>
        <v>Ejecución del Plan Operativo Anual  (POA)</v>
      </c>
      <c r="L7066" s="150">
        <f>+VLOOKUP($E7066,IGE_2018!$B$8:$Z$347,3,0)</f>
        <v>0</v>
      </c>
      <c r="M7066" s="142" t="str">
        <f>+VLOOKUP($E7066,IGE_2018!$B$8:$Z$347,4,0)</f>
        <v>Bajo</v>
      </c>
    </row>
    <row r="7067" spans="1:13" x14ac:dyDescent="0.3">
      <c r="A7067" s="139">
        <f t="shared" si="7195"/>
        <v>186</v>
      </c>
      <c r="B7067" s="148">
        <f t="shared" si="7197"/>
        <v>31</v>
      </c>
      <c r="D7067" s="149" t="str">
        <f>+VLOOKUP($A7067,mUNICIPIOS!$B$4:$F$343,2,0)</f>
        <v>San Marcos</v>
      </c>
      <c r="E7067" s="149">
        <f>+VLOOKUP($A7067,mUNICIPIOS!$B$4:$F$343,3,0)</f>
        <v>1220</v>
      </c>
      <c r="F7067" s="149" t="str">
        <f>+VLOOKUP($A7067,mUNICIPIOS!$B$4:$F$343,4,0)</f>
        <v>El Quetzal</v>
      </c>
      <c r="G7067" s="139" t="str">
        <f t="shared" ref="G7067:K7067" si="7243">+G7029</f>
        <v>06</v>
      </c>
      <c r="H7067" t="str">
        <f t="shared" si="7243"/>
        <v>IGE</v>
      </c>
      <c r="I7067" t="str">
        <f t="shared" si="7243"/>
        <v>Índice de Gestión Estratégica</v>
      </c>
      <c r="J7067" t="str">
        <f t="shared" si="7243"/>
        <v>06-02</v>
      </c>
      <c r="K7067" t="str">
        <f t="shared" si="7243"/>
        <v>Relación Plan de Desarrollo Municipal y Ordenamiento Territorial (PDM-OT) - Plan Estratégico Institucional (PEI) - Plan Operativo Multianual (POM) - Plan Operativo Anual (POA)</v>
      </c>
      <c r="L7067" s="150">
        <f>+VLOOKUP($E7067,IGE_2018!$B$8:$Z$347,6,0)</f>
        <v>0.53749999999999998</v>
      </c>
      <c r="M7067" s="142" t="str">
        <f>+VLOOKUP($E7067,IGE_2018!$B$8:$Z$347,7,0)</f>
        <v>Medio</v>
      </c>
    </row>
    <row r="7068" spans="1:13" x14ac:dyDescent="0.3">
      <c r="A7068" s="139">
        <f t="shared" si="7195"/>
        <v>186</v>
      </c>
      <c r="B7068" s="148">
        <f t="shared" si="7197"/>
        <v>32</v>
      </c>
      <c r="D7068" s="149" t="str">
        <f>+VLOOKUP($A7068,mUNICIPIOS!$B$4:$F$343,2,0)</f>
        <v>San Marcos</v>
      </c>
      <c r="E7068" s="149">
        <f>+VLOOKUP($A7068,mUNICIPIOS!$B$4:$F$343,3,0)</f>
        <v>1220</v>
      </c>
      <c r="F7068" s="149" t="str">
        <f>+VLOOKUP($A7068,mUNICIPIOS!$B$4:$F$343,4,0)</f>
        <v>El Quetzal</v>
      </c>
      <c r="G7068" s="139" t="str">
        <f t="shared" ref="G7068:K7068" si="7244">+G7030</f>
        <v>06</v>
      </c>
      <c r="H7068" t="str">
        <f t="shared" si="7244"/>
        <v>IGE</v>
      </c>
      <c r="I7068" t="str">
        <f t="shared" si="7244"/>
        <v>Índice de Gestión Estratégica</v>
      </c>
      <c r="J7068" t="str">
        <f t="shared" si="7244"/>
        <v>06-03</v>
      </c>
      <c r="K7068" t="str">
        <f t="shared" si="7244"/>
        <v>Presupuesto de egresos relacionado a competencias municipales que responden a prioridades nacionales de desarrollo.</v>
      </c>
      <c r="L7068" s="150">
        <f>+VLOOKUP($E7068,IGE_2018!$B$8:$Z$347,9,0)</f>
        <v>0.27923844353393801</v>
      </c>
      <c r="M7068" s="142" t="str">
        <f>+VLOOKUP($E7068,IGE_2018!$B$8:$Z$347,10,0)</f>
        <v>Medio bajo</v>
      </c>
    </row>
    <row r="7069" spans="1:13" x14ac:dyDescent="0.3">
      <c r="A7069" s="139">
        <f t="shared" si="7195"/>
        <v>186</v>
      </c>
      <c r="B7069" s="148">
        <f t="shared" si="7197"/>
        <v>33</v>
      </c>
      <c r="D7069" s="149" t="str">
        <f>+VLOOKUP($A7069,mUNICIPIOS!$B$4:$F$343,2,0)</f>
        <v>San Marcos</v>
      </c>
      <c r="E7069" s="149">
        <f>+VLOOKUP($A7069,mUNICIPIOS!$B$4:$F$343,3,0)</f>
        <v>1220</v>
      </c>
      <c r="F7069" s="149" t="str">
        <f>+VLOOKUP($A7069,mUNICIPIOS!$B$4:$F$343,4,0)</f>
        <v>El Quetzal</v>
      </c>
      <c r="G7069" s="139" t="str">
        <f t="shared" ref="G7069:K7069" si="7245">+G7031</f>
        <v>06</v>
      </c>
      <c r="H7069" t="str">
        <f t="shared" si="7245"/>
        <v>IGE</v>
      </c>
      <c r="I7069" t="str">
        <f t="shared" si="7245"/>
        <v>Índice de Gestión Estratégica</v>
      </c>
      <c r="J7069" t="str">
        <f t="shared" si="7245"/>
        <v>06-04</v>
      </c>
      <c r="K7069" t="str">
        <f t="shared" si="7245"/>
        <v>Institucionalización de la gestión ordenada del territorio</v>
      </c>
      <c r="L7069" s="150">
        <f>+VLOOKUP($E7069,IGE_2018!$B$8:$Z$347,12,0)</f>
        <v>0.95000000000000007</v>
      </c>
      <c r="M7069" s="142" t="str">
        <f>+VLOOKUP($E7069,IGE_2018!$B$8:$Z$347,13,0)</f>
        <v>Alto</v>
      </c>
    </row>
    <row r="7070" spans="1:13" x14ac:dyDescent="0.3">
      <c r="A7070" s="139">
        <f t="shared" si="7195"/>
        <v>186</v>
      </c>
      <c r="B7070" s="148">
        <f t="shared" si="7197"/>
        <v>34</v>
      </c>
      <c r="D7070" s="149" t="str">
        <f>+VLOOKUP($A7070,mUNICIPIOS!$B$4:$F$343,2,0)</f>
        <v>San Marcos</v>
      </c>
      <c r="E7070" s="149">
        <f>+VLOOKUP($A7070,mUNICIPIOS!$B$4:$F$343,3,0)</f>
        <v>1220</v>
      </c>
      <c r="F7070" s="149" t="str">
        <f>+VLOOKUP($A7070,mUNICIPIOS!$B$4:$F$343,4,0)</f>
        <v>El Quetzal</v>
      </c>
      <c r="G7070" s="139" t="str">
        <f t="shared" ref="G7070:K7070" si="7246">+G7032</f>
        <v>06</v>
      </c>
      <c r="H7070" t="str">
        <f t="shared" si="7246"/>
        <v>IGE</v>
      </c>
      <c r="I7070" t="str">
        <f t="shared" si="7246"/>
        <v>Índice de Gestión Estratégica</v>
      </c>
      <c r="J7070" t="str">
        <f t="shared" si="7246"/>
        <v>06-05</v>
      </c>
      <c r="K7070" t="str">
        <f t="shared" si="7246"/>
        <v>Acciones para la gestión ordenada del territorio</v>
      </c>
      <c r="L7070" s="150">
        <f>+VLOOKUP($E7070,IGE_2018!$B$8:$Z$347,15,0)</f>
        <v>0.2400000000000001</v>
      </c>
      <c r="M7070" s="142" t="str">
        <f>+VLOOKUP($E7070,IGE_2018!$B$8:$Z$347,16,0)</f>
        <v>Medio bajo</v>
      </c>
    </row>
    <row r="7071" spans="1:13" x14ac:dyDescent="0.3">
      <c r="A7071" s="139">
        <f t="shared" si="7195"/>
        <v>186</v>
      </c>
      <c r="B7071" s="148">
        <f t="shared" si="7197"/>
        <v>35</v>
      </c>
      <c r="D7071" s="149" t="str">
        <f>+VLOOKUP($A7071,mUNICIPIOS!$B$4:$F$343,2,0)</f>
        <v>San Marcos</v>
      </c>
      <c r="E7071" s="149">
        <f>+VLOOKUP($A7071,mUNICIPIOS!$B$4:$F$343,3,0)</f>
        <v>1220</v>
      </c>
      <c r="F7071" s="149" t="str">
        <f>+VLOOKUP($A7071,mUNICIPIOS!$B$4:$F$343,4,0)</f>
        <v>El Quetzal</v>
      </c>
      <c r="G7071" s="139" t="str">
        <f t="shared" ref="G7071:K7071" si="7247">+G7033</f>
        <v>06</v>
      </c>
      <c r="H7071" t="str">
        <f t="shared" si="7247"/>
        <v>IGE</v>
      </c>
      <c r="I7071" t="str">
        <f t="shared" si="7247"/>
        <v>Índice de Gestión Estratégica</v>
      </c>
      <c r="J7071" t="str">
        <f t="shared" si="7247"/>
        <v>06-06</v>
      </c>
      <c r="K7071" t="str">
        <f t="shared" si="7247"/>
        <v>Gestión de riesgo en la formulación de proyectos derivados de la planificación operativa anual</v>
      </c>
      <c r="L7071" s="150">
        <f>+VLOOKUP($E7071,IGE_2018!$B$8:$Z$347,18,0)</f>
        <v>0.18421052631578946</v>
      </c>
      <c r="M7071" s="142" t="str">
        <f>+VLOOKUP($E7071,IGE_2018!$B$8:$Z$347,19,0)</f>
        <v>Bajo</v>
      </c>
    </row>
    <row r="7072" spans="1:13" x14ac:dyDescent="0.3">
      <c r="A7072" s="139">
        <f t="shared" si="7195"/>
        <v>186</v>
      </c>
      <c r="B7072" s="148">
        <f t="shared" si="7197"/>
        <v>36</v>
      </c>
      <c r="D7072" s="149" t="str">
        <f>+VLOOKUP($A7072,mUNICIPIOS!$B$4:$F$343,2,0)</f>
        <v>San Marcos</v>
      </c>
      <c r="E7072" s="149">
        <f>+VLOOKUP($A7072,mUNICIPIOS!$B$4:$F$343,3,0)</f>
        <v>1220</v>
      </c>
      <c r="F7072" s="149" t="str">
        <f>+VLOOKUP($A7072,mUNICIPIOS!$B$4:$F$343,4,0)</f>
        <v>El Quetzal</v>
      </c>
      <c r="G7072" s="139" t="str">
        <f t="shared" ref="G7072:K7072" si="7248">+G7034</f>
        <v>06</v>
      </c>
      <c r="H7072" t="str">
        <f t="shared" si="7248"/>
        <v>IGE</v>
      </c>
      <c r="I7072" t="str">
        <f t="shared" si="7248"/>
        <v>Índice de Gestión Estratégica</v>
      </c>
      <c r="J7072" t="str">
        <f t="shared" si="7248"/>
        <v>06-07</v>
      </c>
      <c r="K7072" t="str">
        <f t="shared" si="7248"/>
        <v>Ingresos por servicios ambientales en relación a los ingresos propios sin regalías</v>
      </c>
      <c r="L7072" s="150">
        <f>+VLOOKUP($E7072,IGE_2018!$B$8:$Z$347,21,0)</f>
        <v>6.4251359967103294E-2</v>
      </c>
      <c r="M7072" s="142" t="str">
        <f>+VLOOKUP($E7072,IGE_2018!$B$8:$Z$347,22,0)</f>
        <v>Bajo</v>
      </c>
    </row>
    <row r="7073" spans="1:13" x14ac:dyDescent="0.3">
      <c r="A7073" s="139">
        <f t="shared" si="7195"/>
        <v>186</v>
      </c>
      <c r="B7073" s="148">
        <f t="shared" si="7197"/>
        <v>37</v>
      </c>
      <c r="D7073" s="149" t="str">
        <f>+VLOOKUP($A7073,mUNICIPIOS!$B$4:$F$343,2,0)</f>
        <v>San Marcos</v>
      </c>
      <c r="E7073" s="149">
        <f>+VLOOKUP($A7073,mUNICIPIOS!$B$4:$F$343,3,0)</f>
        <v>1220</v>
      </c>
      <c r="F7073" s="149" t="str">
        <f>+VLOOKUP($A7073,mUNICIPIOS!$B$4:$F$343,4,0)</f>
        <v>El Quetzal</v>
      </c>
      <c r="G7073" s="139" t="str">
        <f t="shared" ref="G7073:K7073" si="7249">+G7035</f>
        <v>06</v>
      </c>
      <c r="H7073" t="str">
        <f t="shared" si="7249"/>
        <v>IGE</v>
      </c>
      <c r="I7073" t="str">
        <f t="shared" si="7249"/>
        <v>Índice de Gestión Estratégica</v>
      </c>
      <c r="J7073" t="str">
        <f t="shared" si="7249"/>
        <v>INDICE</v>
      </c>
      <c r="K7073">
        <f t="shared" si="7249"/>
        <v>0</v>
      </c>
      <c r="L7073" s="150">
        <f>+VLOOKUP($E7073,IGE_2018!$B$8:$Z$347,24,0)</f>
        <v>0.30628079951177384</v>
      </c>
      <c r="M7073" s="142" t="str">
        <f>+VLOOKUP($E7073,IGE_2018!$B$8:$Z$347,25,0)</f>
        <v>Medio bajo</v>
      </c>
    </row>
    <row r="7074" spans="1:13" x14ac:dyDescent="0.3">
      <c r="A7074" s="139">
        <f t="shared" si="7195"/>
        <v>186</v>
      </c>
      <c r="B7074" s="148">
        <f t="shared" si="7197"/>
        <v>38</v>
      </c>
      <c r="D7074" s="149" t="str">
        <f>+VLOOKUP($A7074,mUNICIPIOS!$B$4:$F$343,2,0)</f>
        <v>San Marcos</v>
      </c>
      <c r="E7074" s="149">
        <f>+VLOOKUP($A7074,mUNICIPIOS!$B$4:$F$343,3,0)</f>
        <v>1220</v>
      </c>
      <c r="F7074" s="149" t="str">
        <f>+VLOOKUP($A7074,mUNICIPIOS!$B$4:$F$343,4,0)</f>
        <v>El Quetzal</v>
      </c>
      <c r="G7074" s="139" t="str">
        <f t="shared" ref="G7074:K7074" si="7250">+G7036</f>
        <v>RANKING</v>
      </c>
      <c r="H7074" t="str">
        <f t="shared" si="7250"/>
        <v>RGM</v>
      </c>
      <c r="I7074" t="str">
        <f t="shared" si="7250"/>
        <v>Ranking de la Gestión Municipal 2018</v>
      </c>
      <c r="J7074" t="str">
        <f t="shared" si="7250"/>
        <v>RANKING</v>
      </c>
      <c r="K7074">
        <f t="shared" si="7250"/>
        <v>0</v>
      </c>
      <c r="L7074" s="151">
        <f>+VLOOKUP($E7074,Resultados_generales!$C$8:$AE$347,27,0)</f>
        <v>0.38421864710907538</v>
      </c>
      <c r="M7074" t="str">
        <f>+VLOOKUP($E7074,Resultados_generales!$C$8:$AE$347,28,0)</f>
        <v>Medio bajo</v>
      </c>
    </row>
    <row r="7075" spans="1:13" x14ac:dyDescent="0.3">
      <c r="A7075" s="139">
        <f t="shared" si="7195"/>
        <v>187</v>
      </c>
      <c r="B7075" s="148">
        <f t="shared" si="7197"/>
        <v>1</v>
      </c>
      <c r="D7075" s="149" t="str">
        <f>+VLOOKUP($A7075,mUNICIPIOS!$B$4:$F$343,2,0)</f>
        <v>San Marcos</v>
      </c>
      <c r="E7075" s="149">
        <f>+VLOOKUP($A7075,mUNICIPIOS!$B$4:$F$343,3,0)</f>
        <v>1221</v>
      </c>
      <c r="F7075" s="149" t="str">
        <f>+VLOOKUP($A7075,mUNICIPIOS!$B$4:$F$343,4,0)</f>
        <v>La Reforma</v>
      </c>
      <c r="G7075" s="139" t="str">
        <f t="shared" ref="G7075:K7075" si="7251">+G7037</f>
        <v>01</v>
      </c>
      <c r="H7075" t="str">
        <f t="shared" si="7251"/>
        <v>IPC</v>
      </c>
      <c r="I7075" t="str">
        <f t="shared" si="7251"/>
        <v>Índice de Participación Ciudadana</v>
      </c>
      <c r="J7075" t="str">
        <f t="shared" si="7251"/>
        <v>01-01</v>
      </c>
      <c r="K7075" t="str">
        <f t="shared" si="7251"/>
        <v>Número de reuniones del COMUDE en el año de la medición.</v>
      </c>
      <c r="L7075" s="150">
        <f>+VLOOKUP($E7075,IPC_2018!$B$8:$T$347,3,0)</f>
        <v>0.66666666666666663</v>
      </c>
      <c r="M7075" s="142" t="str">
        <f>+VLOOKUP($E7075,IPC_2018!$B$8:$T$347,4,0)</f>
        <v>Medio alto</v>
      </c>
    </row>
    <row r="7076" spans="1:13" x14ac:dyDescent="0.3">
      <c r="A7076" s="139">
        <f t="shared" si="7195"/>
        <v>187</v>
      </c>
      <c r="B7076" s="148">
        <f t="shared" si="7197"/>
        <v>2</v>
      </c>
      <c r="D7076" s="149" t="str">
        <f>+VLOOKUP($A7076,mUNICIPIOS!$B$4:$F$343,2,0)</f>
        <v>San Marcos</v>
      </c>
      <c r="E7076" s="149">
        <f>+VLOOKUP($A7076,mUNICIPIOS!$B$4:$F$343,3,0)</f>
        <v>1221</v>
      </c>
      <c r="F7076" s="149" t="str">
        <f>+VLOOKUP($A7076,mUNICIPIOS!$B$4:$F$343,4,0)</f>
        <v>La Reforma</v>
      </c>
      <c r="G7076" s="139" t="str">
        <f t="shared" ref="G7076:K7076" si="7252">+G7038</f>
        <v>01</v>
      </c>
      <c r="H7076" t="str">
        <f t="shared" si="7252"/>
        <v>IPC</v>
      </c>
      <c r="I7076" t="str">
        <f t="shared" si="7252"/>
        <v>Índice de Participación Ciudadana</v>
      </c>
      <c r="J7076" t="str">
        <f t="shared" si="7252"/>
        <v>01-02</v>
      </c>
      <c r="K7076" t="str">
        <f t="shared" si="7252"/>
        <v>Participación de Alcaldes, Concejales y Síndicos determinados o designados en el COMUDE</v>
      </c>
      <c r="L7076" s="150">
        <f>+VLOOKUP($E7076,IPC_2018!$B$8:$T$347,6,0)</f>
        <v>0.8984375</v>
      </c>
      <c r="M7076" s="142" t="str">
        <f>+VLOOKUP($E7076,IPC_2018!$B$8:$T$347,7,0)</f>
        <v>Alto</v>
      </c>
    </row>
    <row r="7077" spans="1:13" x14ac:dyDescent="0.3">
      <c r="A7077" s="139">
        <f t="shared" si="7195"/>
        <v>187</v>
      </c>
      <c r="B7077" s="148">
        <f t="shared" si="7197"/>
        <v>3</v>
      </c>
      <c r="D7077" s="149" t="str">
        <f>+VLOOKUP($A7077,mUNICIPIOS!$B$4:$F$343,2,0)</f>
        <v>San Marcos</v>
      </c>
      <c r="E7077" s="149">
        <f>+VLOOKUP($A7077,mUNICIPIOS!$B$4:$F$343,3,0)</f>
        <v>1221</v>
      </c>
      <c r="F7077" s="149" t="str">
        <f>+VLOOKUP($A7077,mUNICIPIOS!$B$4:$F$343,4,0)</f>
        <v>La Reforma</v>
      </c>
      <c r="G7077" s="139" t="str">
        <f t="shared" ref="G7077:K7077" si="7253">+G7039</f>
        <v>01</v>
      </c>
      <c r="H7077" t="str">
        <f t="shared" si="7253"/>
        <v>IPC</v>
      </c>
      <c r="I7077" t="str">
        <f t="shared" si="7253"/>
        <v>Índice de Participación Ciudadana</v>
      </c>
      <c r="J7077" t="str">
        <f t="shared" si="7253"/>
        <v>01-03</v>
      </c>
      <c r="K7077" t="str">
        <f t="shared" si="7253"/>
        <v>Participación  de organizaciones de jóvenes, mujeres, pueblos mayas, xincas, garífunas, y otras organizaciones en el Comude</v>
      </c>
      <c r="L7077" s="150">
        <f>+VLOOKUP($E7077,IPC_2018!$B$8:$T$347,9,0)</f>
        <v>0</v>
      </c>
      <c r="M7077" s="142" t="str">
        <f>+VLOOKUP($E7077,IPC_2018!$B$8:$T$347,10,0)</f>
        <v>Bajo</v>
      </c>
    </row>
    <row r="7078" spans="1:13" x14ac:dyDescent="0.3">
      <c r="A7078" s="139">
        <f t="shared" si="7195"/>
        <v>187</v>
      </c>
      <c r="B7078" s="148">
        <f t="shared" si="7197"/>
        <v>4</v>
      </c>
      <c r="D7078" s="149" t="str">
        <f>+VLOOKUP($A7078,mUNICIPIOS!$B$4:$F$343,2,0)</f>
        <v>San Marcos</v>
      </c>
      <c r="E7078" s="149">
        <f>+VLOOKUP($A7078,mUNICIPIOS!$B$4:$F$343,3,0)</f>
        <v>1221</v>
      </c>
      <c r="F7078" s="149" t="str">
        <f>+VLOOKUP($A7078,mUNICIPIOS!$B$4:$F$343,4,0)</f>
        <v>La Reforma</v>
      </c>
      <c r="G7078" s="139" t="str">
        <f t="shared" ref="G7078:K7078" si="7254">+G7040</f>
        <v>01</v>
      </c>
      <c r="H7078" t="str">
        <f t="shared" si="7254"/>
        <v>IPC</v>
      </c>
      <c r="I7078" t="str">
        <f t="shared" si="7254"/>
        <v>Índice de Participación Ciudadana</v>
      </c>
      <c r="J7078" t="str">
        <f t="shared" si="7254"/>
        <v>01-04</v>
      </c>
      <c r="K7078" t="str">
        <f t="shared" si="7254"/>
        <v>Representatividad territorial del Comude.</v>
      </c>
      <c r="L7078" s="150">
        <f>+VLOOKUP($E7078,IPC_2018!$B$8:$T$347,12,0)</f>
        <v>0.79749999999999999</v>
      </c>
      <c r="M7078" s="142" t="str">
        <f>+VLOOKUP($E7078,IPC_2018!$B$8:$T$347,13,0)</f>
        <v>Medio alto</v>
      </c>
    </row>
    <row r="7079" spans="1:13" x14ac:dyDescent="0.3">
      <c r="A7079" s="139">
        <f t="shared" si="7195"/>
        <v>187</v>
      </c>
      <c r="B7079" s="148">
        <f t="shared" si="7197"/>
        <v>5</v>
      </c>
      <c r="D7079" s="149" t="str">
        <f>+VLOOKUP($A7079,mUNICIPIOS!$B$4:$F$343,2,0)</f>
        <v>San Marcos</v>
      </c>
      <c r="E7079" s="149">
        <f>+VLOOKUP($A7079,mUNICIPIOS!$B$4:$F$343,3,0)</f>
        <v>1221</v>
      </c>
      <c r="F7079" s="149" t="str">
        <f>+VLOOKUP($A7079,mUNICIPIOS!$B$4:$F$343,4,0)</f>
        <v>La Reforma</v>
      </c>
      <c r="G7079" s="139" t="str">
        <f t="shared" ref="G7079:K7079" si="7255">+G7041</f>
        <v>01</v>
      </c>
      <c r="H7079" t="str">
        <f t="shared" si="7255"/>
        <v>IPC</v>
      </c>
      <c r="I7079" t="str">
        <f t="shared" si="7255"/>
        <v>Índice de Participación Ciudadana</v>
      </c>
      <c r="J7079" t="str">
        <f t="shared" si="7255"/>
        <v>01-05</v>
      </c>
      <c r="K7079" t="str">
        <f t="shared" si="7255"/>
        <v>Funcionamiento del Comude</v>
      </c>
      <c r="L7079" s="150">
        <f>+VLOOKUP($E7079,IPC_2018!$B$8:$T$347,15,0)</f>
        <v>0.15901060076290127</v>
      </c>
      <c r="M7079" s="142" t="str">
        <f>+VLOOKUP($E7079,IPC_2018!$B$8:$T$347,16,0)</f>
        <v>Bajo</v>
      </c>
    </row>
    <row r="7080" spans="1:13" x14ac:dyDescent="0.3">
      <c r="A7080" s="139">
        <f t="shared" si="7195"/>
        <v>187</v>
      </c>
      <c r="B7080" s="148">
        <f t="shared" si="7197"/>
        <v>6</v>
      </c>
      <c r="D7080" s="149" t="str">
        <f>+VLOOKUP($A7080,mUNICIPIOS!$B$4:$F$343,2,0)</f>
        <v>San Marcos</v>
      </c>
      <c r="E7080" s="149">
        <f>+VLOOKUP($A7080,mUNICIPIOS!$B$4:$F$343,3,0)</f>
        <v>1221</v>
      </c>
      <c r="F7080" s="149" t="str">
        <f>+VLOOKUP($A7080,mUNICIPIOS!$B$4:$F$343,4,0)</f>
        <v>La Reforma</v>
      </c>
      <c r="G7080" s="139" t="str">
        <f t="shared" ref="G7080:K7080" si="7256">+G7042</f>
        <v>01</v>
      </c>
      <c r="H7080" t="str">
        <f t="shared" si="7256"/>
        <v>IPC</v>
      </c>
      <c r="I7080" t="str">
        <f t="shared" si="7256"/>
        <v>Índice de Participación Ciudadana</v>
      </c>
      <c r="J7080" t="str">
        <f t="shared" si="7256"/>
        <v>INDICE</v>
      </c>
      <c r="K7080">
        <f t="shared" si="7256"/>
        <v>0</v>
      </c>
      <c r="L7080" s="150">
        <f>+VLOOKUP($E7080,IPC_2018!$B$8:$T$347,18,0)</f>
        <v>0.53911461094776847</v>
      </c>
      <c r="M7080" s="142" t="str">
        <f>+VLOOKUP($E7080,IPC_2018!$B$8:$T$347,19,0)</f>
        <v>Medio</v>
      </c>
    </row>
    <row r="7081" spans="1:13" x14ac:dyDescent="0.3">
      <c r="A7081" s="139">
        <f t="shared" si="7195"/>
        <v>187</v>
      </c>
      <c r="B7081" s="148">
        <f t="shared" si="7197"/>
        <v>7</v>
      </c>
      <c r="D7081" s="149" t="str">
        <f>+VLOOKUP($A7081,mUNICIPIOS!$B$4:$F$343,2,0)</f>
        <v>San Marcos</v>
      </c>
      <c r="E7081" s="149">
        <f>+VLOOKUP($A7081,mUNICIPIOS!$B$4:$F$343,3,0)</f>
        <v>1221</v>
      </c>
      <c r="F7081" s="149" t="str">
        <f>+VLOOKUP($A7081,mUNICIPIOS!$B$4:$F$343,4,0)</f>
        <v>La Reforma</v>
      </c>
      <c r="G7081" s="139" t="str">
        <f t="shared" ref="G7081:K7081" si="7257">+G7043</f>
        <v>02</v>
      </c>
      <c r="H7081" t="str">
        <f t="shared" si="7257"/>
        <v>IIC</v>
      </c>
      <c r="I7081" t="str">
        <f t="shared" si="7257"/>
        <v>Índice de Información a la Ciudadanía</v>
      </c>
      <c r="J7081" t="str">
        <f t="shared" si="7257"/>
        <v>02-01</v>
      </c>
      <c r="K7081" t="str">
        <f t="shared" si="7257"/>
        <v>Rendición de cuentas cuatrimestral y anual al Comude enfocadas en resultados.</v>
      </c>
      <c r="L7081" s="150">
        <f>+VLOOKUP($E7081,IIC_2018!$B$8:$Q$347,3,0)</f>
        <v>0</v>
      </c>
      <c r="M7081" s="142" t="str">
        <f>+VLOOKUP($E7081,IIC_2018!$B$8:$Q$347,4,0)</f>
        <v>Bajo</v>
      </c>
    </row>
    <row r="7082" spans="1:13" x14ac:dyDescent="0.3">
      <c r="A7082" s="139">
        <f t="shared" si="7195"/>
        <v>187</v>
      </c>
      <c r="B7082" s="148">
        <f t="shared" si="7197"/>
        <v>8</v>
      </c>
      <c r="D7082" s="149" t="str">
        <f>+VLOOKUP($A7082,mUNICIPIOS!$B$4:$F$343,2,0)</f>
        <v>San Marcos</v>
      </c>
      <c r="E7082" s="149">
        <f>+VLOOKUP($A7082,mUNICIPIOS!$B$4:$F$343,3,0)</f>
        <v>1221</v>
      </c>
      <c r="F7082" s="149" t="str">
        <f>+VLOOKUP($A7082,mUNICIPIOS!$B$4:$F$343,4,0)</f>
        <v>La Reforma</v>
      </c>
      <c r="G7082" s="139" t="str">
        <f t="shared" ref="G7082:K7082" si="7258">+G7044</f>
        <v>02</v>
      </c>
      <c r="H7082" t="str">
        <f t="shared" si="7258"/>
        <v>IIC</v>
      </c>
      <c r="I7082" t="str">
        <f t="shared" si="7258"/>
        <v>Índice de Información a la Ciudadanía</v>
      </c>
      <c r="J7082" t="str">
        <f t="shared" si="7258"/>
        <v>02-02</v>
      </c>
      <c r="K7082" t="str">
        <f t="shared" si="7258"/>
        <v>Información presupuestaria y otra información brindada a la ciudadanía disponible en medios locales de comunicación.</v>
      </c>
      <c r="L7082" s="150">
        <f>+VLOOKUP($E7082,IIC_2018!$B$8:$Q$347,6,0)</f>
        <v>0</v>
      </c>
      <c r="M7082" s="142" t="str">
        <f>+VLOOKUP($E7082,IIC_2018!$B$8:$Q$347,7,0)</f>
        <v>Bajo</v>
      </c>
    </row>
    <row r="7083" spans="1:13" x14ac:dyDescent="0.3">
      <c r="A7083" s="139">
        <f t="shared" si="7195"/>
        <v>187</v>
      </c>
      <c r="B7083" s="148">
        <f t="shared" si="7197"/>
        <v>9</v>
      </c>
      <c r="D7083" s="149" t="str">
        <f>+VLOOKUP($A7083,mUNICIPIOS!$B$4:$F$343,2,0)</f>
        <v>San Marcos</v>
      </c>
      <c r="E7083" s="149">
        <f>+VLOOKUP($A7083,mUNICIPIOS!$B$4:$F$343,3,0)</f>
        <v>1221</v>
      </c>
      <c r="F7083" s="149" t="str">
        <f>+VLOOKUP($A7083,mUNICIPIOS!$B$4:$F$343,4,0)</f>
        <v>La Reforma</v>
      </c>
      <c r="G7083" s="139" t="str">
        <f t="shared" ref="G7083:K7083" si="7259">+G7045</f>
        <v>02</v>
      </c>
      <c r="H7083" t="str">
        <f t="shared" si="7259"/>
        <v>IIC</v>
      </c>
      <c r="I7083" t="str">
        <f t="shared" si="7259"/>
        <v>Índice de Información a la Ciudadanía</v>
      </c>
      <c r="J7083" t="str">
        <f t="shared" si="7259"/>
        <v>02-03</v>
      </c>
      <c r="K7083" t="str">
        <f t="shared" si="7259"/>
        <v>Información pública de oficio actualizada y disponible de acuerdo a la LAIP y uso de internet.</v>
      </c>
      <c r="L7083" s="150">
        <f>+VLOOKUP($E7083,IIC_2018!$B$8:$Q$347,9,0)</f>
        <v>0.84</v>
      </c>
      <c r="M7083" s="142" t="str">
        <f>+VLOOKUP($E7083,IIC_2018!$B$8:$Q$347,10,0)</f>
        <v>Alto</v>
      </c>
    </row>
    <row r="7084" spans="1:13" x14ac:dyDescent="0.3">
      <c r="A7084" s="139">
        <f t="shared" si="7195"/>
        <v>187</v>
      </c>
      <c r="B7084" s="148">
        <f t="shared" si="7197"/>
        <v>10</v>
      </c>
      <c r="D7084" s="149" t="str">
        <f>+VLOOKUP($A7084,mUNICIPIOS!$B$4:$F$343,2,0)</f>
        <v>San Marcos</v>
      </c>
      <c r="E7084" s="149">
        <f>+VLOOKUP($A7084,mUNICIPIOS!$B$4:$F$343,3,0)</f>
        <v>1221</v>
      </c>
      <c r="F7084" s="149" t="str">
        <f>+VLOOKUP($A7084,mUNICIPIOS!$B$4:$F$343,4,0)</f>
        <v>La Reforma</v>
      </c>
      <c r="G7084" s="139" t="str">
        <f t="shared" ref="G7084:K7084" si="7260">+G7046</f>
        <v>02</v>
      </c>
      <c r="H7084" t="str">
        <f t="shared" si="7260"/>
        <v>IIC</v>
      </c>
      <c r="I7084" t="str">
        <f t="shared" si="7260"/>
        <v>Índice de Información a la Ciudadanía</v>
      </c>
      <c r="J7084" t="str">
        <f t="shared" si="7260"/>
        <v>02-04</v>
      </c>
      <c r="K7084" t="str">
        <f t="shared" si="7260"/>
        <v>Relación del monto contratado por medio de Guate compras con el total del presupuesto de egresos vigente.</v>
      </c>
      <c r="L7084" s="150">
        <f>+VLOOKUP($E7084,IIC_2018!$B$8:$Q$347,12,0)</f>
        <v>0.25551192209192219</v>
      </c>
      <c r="M7084" s="142" t="str">
        <f>+VLOOKUP($E7084,IIC_2018!$B$8:$Q$347,13,0)</f>
        <v>Medio bajo</v>
      </c>
    </row>
    <row r="7085" spans="1:13" x14ac:dyDescent="0.3">
      <c r="A7085" s="139">
        <f t="shared" ref="A7085:A7148" si="7261">+IF(B7084=38,A7084+1,A7084)</f>
        <v>187</v>
      </c>
      <c r="B7085" s="148">
        <f t="shared" si="7197"/>
        <v>11</v>
      </c>
      <c r="D7085" s="149" t="str">
        <f>+VLOOKUP($A7085,mUNICIPIOS!$B$4:$F$343,2,0)</f>
        <v>San Marcos</v>
      </c>
      <c r="E7085" s="149">
        <f>+VLOOKUP($A7085,mUNICIPIOS!$B$4:$F$343,3,0)</f>
        <v>1221</v>
      </c>
      <c r="F7085" s="149" t="str">
        <f>+VLOOKUP($A7085,mUNICIPIOS!$B$4:$F$343,4,0)</f>
        <v>La Reforma</v>
      </c>
      <c r="G7085" s="139" t="str">
        <f t="shared" ref="G7085:K7085" si="7262">+G7047</f>
        <v>02</v>
      </c>
      <c r="H7085" t="str">
        <f t="shared" si="7262"/>
        <v>IIC</v>
      </c>
      <c r="I7085" t="str">
        <f t="shared" si="7262"/>
        <v>Índice de Información a la Ciudadanía</v>
      </c>
      <c r="J7085" t="str">
        <f t="shared" si="7262"/>
        <v>INDICE</v>
      </c>
      <c r="K7085">
        <f t="shared" si="7262"/>
        <v>0</v>
      </c>
      <c r="L7085" s="150">
        <f>+VLOOKUP($E7085,IIC_2018!$B$8:$Q$347,15,0)</f>
        <v>0.27387798052298051</v>
      </c>
      <c r="M7085" s="142" t="str">
        <f>+VLOOKUP($E7085,IIC_2018!$B$8:$Q$347,16,0)</f>
        <v>Medio bajo</v>
      </c>
    </row>
    <row r="7086" spans="1:13" x14ac:dyDescent="0.3">
      <c r="A7086" s="139">
        <f t="shared" si="7261"/>
        <v>187</v>
      </c>
      <c r="B7086" s="148">
        <f t="shared" ref="B7086:B7149" si="7263">+B7048</f>
        <v>12</v>
      </c>
      <c r="D7086" s="149" t="str">
        <f>+VLOOKUP($A7086,mUNICIPIOS!$B$4:$F$343,2,0)</f>
        <v>San Marcos</v>
      </c>
      <c r="E7086" s="149">
        <f>+VLOOKUP($A7086,mUNICIPIOS!$B$4:$F$343,3,0)</f>
        <v>1221</v>
      </c>
      <c r="F7086" s="149" t="str">
        <f>+VLOOKUP($A7086,mUNICIPIOS!$B$4:$F$343,4,0)</f>
        <v>La Reforma</v>
      </c>
      <c r="G7086" s="139" t="str">
        <f t="shared" ref="G7086:K7086" si="7264">+G7048</f>
        <v>03</v>
      </c>
      <c r="H7086" t="str">
        <f t="shared" si="7264"/>
        <v>ISP</v>
      </c>
      <c r="I7086" t="str">
        <f t="shared" si="7264"/>
        <v>Índice de Servicios Públicos</v>
      </c>
      <c r="J7086" t="str">
        <f t="shared" si="7264"/>
        <v>03-01</v>
      </c>
      <c r="K7086" t="str">
        <f t="shared" si="7264"/>
        <v>Cobertura del servicio público de agua</v>
      </c>
      <c r="L7086" s="150">
        <f>+VLOOKUP($E7086,ISP_2018!$B$8:$T$347,3,0)</f>
        <v>0</v>
      </c>
      <c r="M7086" s="142" t="str">
        <f>+VLOOKUP($E7086,ISP_2018!$B$8:$T$347,4,0)</f>
        <v>Bajo</v>
      </c>
    </row>
    <row r="7087" spans="1:13" x14ac:dyDescent="0.3">
      <c r="A7087" s="139">
        <f t="shared" si="7261"/>
        <v>187</v>
      </c>
      <c r="B7087" s="148">
        <f t="shared" si="7263"/>
        <v>13</v>
      </c>
      <c r="D7087" s="149" t="str">
        <f>+VLOOKUP($A7087,mUNICIPIOS!$B$4:$F$343,2,0)</f>
        <v>San Marcos</v>
      </c>
      <c r="E7087" s="149">
        <f>+VLOOKUP($A7087,mUNICIPIOS!$B$4:$F$343,3,0)</f>
        <v>1221</v>
      </c>
      <c r="F7087" s="149" t="str">
        <f>+VLOOKUP($A7087,mUNICIPIOS!$B$4:$F$343,4,0)</f>
        <v>La Reforma</v>
      </c>
      <c r="G7087" s="139" t="str">
        <f t="shared" ref="G7087:K7087" si="7265">+G7049</f>
        <v>03</v>
      </c>
      <c r="H7087" t="str">
        <f t="shared" si="7265"/>
        <v>ISP</v>
      </c>
      <c r="I7087" t="str">
        <f t="shared" si="7265"/>
        <v>Índice de Servicios Públicos</v>
      </c>
      <c r="J7087" t="str">
        <f t="shared" si="7265"/>
        <v>03-02</v>
      </c>
      <c r="K7087" t="str">
        <f t="shared" si="7265"/>
        <v>Control de la calidad del servicio público de agua</v>
      </c>
      <c r="L7087" s="150">
        <f>+VLOOKUP($E7087,ISP_2018!$B$8:$T$347,6,0)</f>
        <v>0</v>
      </c>
      <c r="M7087" s="142" t="str">
        <f>+VLOOKUP($E7087,ISP_2018!$B$8:$T$347,7,0)</f>
        <v>Bajo</v>
      </c>
    </row>
    <row r="7088" spans="1:13" x14ac:dyDescent="0.3">
      <c r="A7088" s="139">
        <f t="shared" si="7261"/>
        <v>187</v>
      </c>
      <c r="B7088" s="148">
        <f t="shared" si="7263"/>
        <v>14</v>
      </c>
      <c r="D7088" s="149" t="str">
        <f>+VLOOKUP($A7088,mUNICIPIOS!$B$4:$F$343,2,0)</f>
        <v>San Marcos</v>
      </c>
      <c r="E7088" s="149">
        <f>+VLOOKUP($A7088,mUNICIPIOS!$B$4:$F$343,3,0)</f>
        <v>1221</v>
      </c>
      <c r="F7088" s="149" t="str">
        <f>+VLOOKUP($A7088,mUNICIPIOS!$B$4:$F$343,4,0)</f>
        <v>La Reforma</v>
      </c>
      <c r="G7088" s="139" t="str">
        <f t="shared" ref="G7088:K7088" si="7266">+G7050</f>
        <v>03</v>
      </c>
      <c r="H7088" t="str">
        <f t="shared" si="7266"/>
        <v>ISP</v>
      </c>
      <c r="I7088" t="str">
        <f t="shared" si="7266"/>
        <v>Índice de Servicios Públicos</v>
      </c>
      <c r="J7088" t="str">
        <f t="shared" si="7266"/>
        <v>03-03</v>
      </c>
      <c r="K7088" t="str">
        <f t="shared" si="7266"/>
        <v>Disposición  y tratamiento  de aguas residuales</v>
      </c>
      <c r="L7088" s="150">
        <f>+VLOOKUP($E7088,ISP_2018!$B$8:$T$347,9,0)</f>
        <v>0.2276707643009393</v>
      </c>
      <c r="M7088" s="142" t="str">
        <f>+VLOOKUP($E7088,ISP_2018!$B$8:$T$347,10,0)</f>
        <v>Medio bajo</v>
      </c>
    </row>
    <row r="7089" spans="1:13" x14ac:dyDescent="0.3">
      <c r="A7089" s="139">
        <f t="shared" si="7261"/>
        <v>187</v>
      </c>
      <c r="B7089" s="148">
        <f t="shared" si="7263"/>
        <v>15</v>
      </c>
      <c r="D7089" s="149" t="str">
        <f>+VLOOKUP($A7089,mUNICIPIOS!$B$4:$F$343,2,0)</f>
        <v>San Marcos</v>
      </c>
      <c r="E7089" s="149">
        <f>+VLOOKUP($A7089,mUNICIPIOS!$B$4:$F$343,3,0)</f>
        <v>1221</v>
      </c>
      <c r="F7089" s="149" t="str">
        <f>+VLOOKUP($A7089,mUNICIPIOS!$B$4:$F$343,4,0)</f>
        <v>La Reforma</v>
      </c>
      <c r="G7089" s="139" t="str">
        <f t="shared" ref="G7089:K7089" si="7267">+G7051</f>
        <v>03</v>
      </c>
      <c r="H7089" t="str">
        <f t="shared" si="7267"/>
        <v>ISP</v>
      </c>
      <c r="I7089" t="str">
        <f t="shared" si="7267"/>
        <v>Índice de Servicios Públicos</v>
      </c>
      <c r="J7089" t="str">
        <f t="shared" si="7267"/>
        <v>03-04</v>
      </c>
      <c r="K7089" t="str">
        <f t="shared" si="7267"/>
        <v>Gestión y manejo de los residuos y desechos sólidos</v>
      </c>
      <c r="L7089" s="150">
        <f>+VLOOKUP($E7089,ISP_2018!$B$8:$T$347,12,0)</f>
        <v>0</v>
      </c>
      <c r="M7089" s="142" t="str">
        <f>+VLOOKUP($E7089,ISP_2018!$B$8:$T$347,13,0)</f>
        <v>Bajo</v>
      </c>
    </row>
    <row r="7090" spans="1:13" x14ac:dyDescent="0.3">
      <c r="A7090" s="139">
        <f t="shared" si="7261"/>
        <v>187</v>
      </c>
      <c r="B7090" s="148">
        <f t="shared" si="7263"/>
        <v>16</v>
      </c>
      <c r="D7090" s="149" t="str">
        <f>+VLOOKUP($A7090,mUNICIPIOS!$B$4:$F$343,2,0)</f>
        <v>San Marcos</v>
      </c>
      <c r="E7090" s="149">
        <f>+VLOOKUP($A7090,mUNICIPIOS!$B$4:$F$343,3,0)</f>
        <v>1221</v>
      </c>
      <c r="F7090" s="149" t="str">
        <f>+VLOOKUP($A7090,mUNICIPIOS!$B$4:$F$343,4,0)</f>
        <v>La Reforma</v>
      </c>
      <c r="G7090" s="139" t="str">
        <f t="shared" ref="G7090:K7090" si="7268">+G7052</f>
        <v>03</v>
      </c>
      <c r="H7090" t="str">
        <f t="shared" si="7268"/>
        <v>ISP</v>
      </c>
      <c r="I7090" t="str">
        <f t="shared" si="7268"/>
        <v>Índice de Servicios Públicos</v>
      </c>
      <c r="J7090" t="str">
        <f t="shared" si="7268"/>
        <v>03-05</v>
      </c>
      <c r="K7090" t="str">
        <f t="shared" si="7268"/>
        <v>Gestión de servicios públicos municipales</v>
      </c>
      <c r="L7090" s="150">
        <f>+VLOOKUP($E7090,ISP_2018!$B$8:$T$347,15,0)</f>
        <v>3.2258064516129031E-2</v>
      </c>
      <c r="M7090" s="142" t="str">
        <f>+VLOOKUP($E7090,ISP_2018!$B$8:$T$347,16,0)</f>
        <v>Bajo</v>
      </c>
    </row>
    <row r="7091" spans="1:13" x14ac:dyDescent="0.3">
      <c r="A7091" s="139">
        <f t="shared" si="7261"/>
        <v>187</v>
      </c>
      <c r="B7091" s="148">
        <f t="shared" si="7263"/>
        <v>17</v>
      </c>
      <c r="D7091" s="149" t="str">
        <f>+VLOOKUP($A7091,mUNICIPIOS!$B$4:$F$343,2,0)</f>
        <v>San Marcos</v>
      </c>
      <c r="E7091" s="149">
        <f>+VLOOKUP($A7091,mUNICIPIOS!$B$4:$F$343,3,0)</f>
        <v>1221</v>
      </c>
      <c r="F7091" s="149" t="str">
        <f>+VLOOKUP($A7091,mUNICIPIOS!$B$4:$F$343,4,0)</f>
        <v>La Reforma</v>
      </c>
      <c r="G7091" s="139" t="str">
        <f t="shared" ref="G7091:K7091" si="7269">+G7053</f>
        <v>03</v>
      </c>
      <c r="H7091" t="str">
        <f t="shared" si="7269"/>
        <v>ISP</v>
      </c>
      <c r="I7091" t="str">
        <f t="shared" si="7269"/>
        <v>Índice de Servicios Públicos</v>
      </c>
      <c r="J7091" t="str">
        <f t="shared" si="7269"/>
        <v>INDICE</v>
      </c>
      <c r="K7091">
        <f t="shared" si="7269"/>
        <v>0</v>
      </c>
      <c r="L7091" s="150">
        <f>+VLOOKUP($E7091,ISP_2018!$B$8:$T$347,18,0)</f>
        <v>5.1985765763413669E-2</v>
      </c>
      <c r="M7091" s="142" t="str">
        <f>+VLOOKUP($E7091,ISP_2018!$B$8:$T$347,19,0)</f>
        <v>Bajo</v>
      </c>
    </row>
    <row r="7092" spans="1:13" x14ac:dyDescent="0.3">
      <c r="A7092" s="139">
        <f t="shared" si="7261"/>
        <v>187</v>
      </c>
      <c r="B7092" s="148">
        <f t="shared" si="7263"/>
        <v>18</v>
      </c>
      <c r="D7092" s="149" t="str">
        <f>+VLOOKUP($A7092,mUNICIPIOS!$B$4:$F$343,2,0)</f>
        <v>San Marcos</v>
      </c>
      <c r="E7092" s="149">
        <f>+VLOOKUP($A7092,mUNICIPIOS!$B$4:$F$343,3,0)</f>
        <v>1221</v>
      </c>
      <c r="F7092" s="149" t="str">
        <f>+VLOOKUP($A7092,mUNICIPIOS!$B$4:$F$343,4,0)</f>
        <v>La Reforma</v>
      </c>
      <c r="G7092" s="139" t="str">
        <f t="shared" ref="G7092:K7092" si="7270">+G7054</f>
        <v>04</v>
      </c>
      <c r="H7092" t="str">
        <f t="shared" si="7270"/>
        <v>IGA</v>
      </c>
      <c r="I7092" t="str">
        <f t="shared" si="7270"/>
        <v>Índice de Gestión Administrativa</v>
      </c>
      <c r="J7092" t="str">
        <f t="shared" si="7270"/>
        <v>04-01</v>
      </c>
      <c r="K7092" t="str">
        <f t="shared" si="7270"/>
        <v>Existencia de elementos de atención municipal orientada al vecino</v>
      </c>
      <c r="L7092" s="150">
        <f>+VLOOKUP($E7092,IGA_2018!$B$8:$N$347,3,0)</f>
        <v>0</v>
      </c>
      <c r="M7092" s="142" t="str">
        <f>+VLOOKUP($E7092,IGA_2018!$B$8:$N$347,4,0)</f>
        <v>Bajo</v>
      </c>
    </row>
    <row r="7093" spans="1:13" x14ac:dyDescent="0.3">
      <c r="A7093" s="139">
        <f t="shared" si="7261"/>
        <v>187</v>
      </c>
      <c r="B7093" s="148">
        <f t="shared" si="7263"/>
        <v>19</v>
      </c>
      <c r="D7093" s="149" t="str">
        <f>+VLOOKUP($A7093,mUNICIPIOS!$B$4:$F$343,2,0)</f>
        <v>San Marcos</v>
      </c>
      <c r="E7093" s="149">
        <f>+VLOOKUP($A7093,mUNICIPIOS!$B$4:$F$343,3,0)</f>
        <v>1221</v>
      </c>
      <c r="F7093" s="149" t="str">
        <f>+VLOOKUP($A7093,mUNICIPIOS!$B$4:$F$343,4,0)</f>
        <v>La Reforma</v>
      </c>
      <c r="G7093" s="139" t="str">
        <f t="shared" ref="G7093:K7093" si="7271">+G7055</f>
        <v>04</v>
      </c>
      <c r="H7093" t="str">
        <f t="shared" si="7271"/>
        <v>IGA</v>
      </c>
      <c r="I7093" t="str">
        <f t="shared" si="7271"/>
        <v>Índice de Gestión Administrativa</v>
      </c>
      <c r="J7093" t="str">
        <f t="shared" si="7271"/>
        <v>04-02</v>
      </c>
      <c r="K7093" t="str">
        <f t="shared" si="7271"/>
        <v>Gestión del recurso humano.</v>
      </c>
      <c r="L7093" s="150">
        <f>+VLOOKUP($E7093,IGA_2018!$B$8:$N$347,6,0)</f>
        <v>0</v>
      </c>
      <c r="M7093" s="142" t="str">
        <f>+VLOOKUP($E7093,IGA_2018!$B$8:$N$347,7,0)</f>
        <v>Bajo</v>
      </c>
    </row>
    <row r="7094" spans="1:13" x14ac:dyDescent="0.3">
      <c r="A7094" s="139">
        <f t="shared" si="7261"/>
        <v>187</v>
      </c>
      <c r="B7094" s="148">
        <f t="shared" si="7263"/>
        <v>20</v>
      </c>
      <c r="D7094" s="149" t="str">
        <f>+VLOOKUP($A7094,mUNICIPIOS!$B$4:$F$343,2,0)</f>
        <v>San Marcos</v>
      </c>
      <c r="E7094" s="149">
        <f>+VLOOKUP($A7094,mUNICIPIOS!$B$4:$F$343,3,0)</f>
        <v>1221</v>
      </c>
      <c r="F7094" s="149" t="str">
        <f>+VLOOKUP($A7094,mUNICIPIOS!$B$4:$F$343,4,0)</f>
        <v>La Reforma</v>
      </c>
      <c r="G7094" s="139" t="str">
        <f t="shared" ref="G7094:K7094" si="7272">+G7056</f>
        <v>04</v>
      </c>
      <c r="H7094" t="str">
        <f t="shared" si="7272"/>
        <v>IGA</v>
      </c>
      <c r="I7094" t="str">
        <f t="shared" si="7272"/>
        <v>Índice de Gestión Administrativa</v>
      </c>
      <c r="J7094" t="str">
        <f t="shared" si="7272"/>
        <v>04-03</v>
      </c>
      <c r="K7094" t="str">
        <f t="shared" si="7272"/>
        <v>Existencia de oficinas municipales con instrumentos de gestión.</v>
      </c>
      <c r="L7094" s="150">
        <f>+VLOOKUP($E7094,IGA_2018!$B$8:$N$347,9,0)</f>
        <v>0.1607142857142857</v>
      </c>
      <c r="M7094" s="142" t="str">
        <f>+VLOOKUP($E7094,IGA_2018!$B$8:$N$347,10,0)</f>
        <v>Bajo</v>
      </c>
    </row>
    <row r="7095" spans="1:13" x14ac:dyDescent="0.3">
      <c r="A7095" s="139">
        <f t="shared" si="7261"/>
        <v>187</v>
      </c>
      <c r="B7095" s="148">
        <f t="shared" si="7263"/>
        <v>21</v>
      </c>
      <c r="D7095" s="149" t="str">
        <f>+VLOOKUP($A7095,mUNICIPIOS!$B$4:$F$343,2,0)</f>
        <v>San Marcos</v>
      </c>
      <c r="E7095" s="149">
        <f>+VLOOKUP($A7095,mUNICIPIOS!$B$4:$F$343,3,0)</f>
        <v>1221</v>
      </c>
      <c r="F7095" s="149" t="str">
        <f>+VLOOKUP($A7095,mUNICIPIOS!$B$4:$F$343,4,0)</f>
        <v>La Reforma</v>
      </c>
      <c r="G7095" s="139" t="str">
        <f t="shared" ref="G7095:K7095" si="7273">+G7057</f>
        <v>04</v>
      </c>
      <c r="H7095" t="str">
        <f t="shared" si="7273"/>
        <v>IGA</v>
      </c>
      <c r="I7095" t="str">
        <f t="shared" si="7273"/>
        <v>Índice de Gestión Administrativa</v>
      </c>
      <c r="J7095" t="str">
        <f t="shared" si="7273"/>
        <v>INDICE</v>
      </c>
      <c r="K7095">
        <f t="shared" si="7273"/>
        <v>0</v>
      </c>
      <c r="L7095" s="150">
        <f>+VLOOKUP($E7095,IGA_2018!$B$8:$N$347,12,0)</f>
        <v>5.6249999999999988E-2</v>
      </c>
      <c r="M7095" s="142" t="str">
        <f>+VLOOKUP($E7095,IGA_2018!$B$8:$N$347,13,0)</f>
        <v>Bajo</v>
      </c>
    </row>
    <row r="7096" spans="1:13" x14ac:dyDescent="0.3">
      <c r="A7096" s="139">
        <f t="shared" si="7261"/>
        <v>187</v>
      </c>
      <c r="B7096" s="148">
        <f t="shared" si="7263"/>
        <v>22</v>
      </c>
      <c r="D7096" s="149" t="str">
        <f>+VLOOKUP($A7096,mUNICIPIOS!$B$4:$F$343,2,0)</f>
        <v>San Marcos</v>
      </c>
      <c r="E7096" s="149">
        <f>+VLOOKUP($A7096,mUNICIPIOS!$B$4:$F$343,3,0)</f>
        <v>1221</v>
      </c>
      <c r="F7096" s="149" t="str">
        <f>+VLOOKUP($A7096,mUNICIPIOS!$B$4:$F$343,4,0)</f>
        <v>La Reforma</v>
      </c>
      <c r="G7096" s="139" t="str">
        <f t="shared" ref="G7096:K7096" si="7274">+G7058</f>
        <v>05</v>
      </c>
      <c r="H7096" t="str">
        <f t="shared" si="7274"/>
        <v>IGF</v>
      </c>
      <c r="I7096" t="str">
        <f t="shared" si="7274"/>
        <v>Índice de Gestión Financiera</v>
      </c>
      <c r="J7096" t="str">
        <f t="shared" si="7274"/>
        <v>05-01</v>
      </c>
      <c r="K7096" t="str">
        <f t="shared" si="7274"/>
        <v>Autonomía financiera municipal</v>
      </c>
      <c r="L7096" s="150">
        <f>+VLOOKUP($E7096,IGF_2018!$B$8:$Z$347,3,0)</f>
        <v>4.532121250052306E-2</v>
      </c>
      <c r="M7096" s="142" t="str">
        <f>+VLOOKUP($E7096,IGF_2018!$B$8:$Z$347,4,0)</f>
        <v>Bajo</v>
      </c>
    </row>
    <row r="7097" spans="1:13" x14ac:dyDescent="0.3">
      <c r="A7097" s="139">
        <f t="shared" si="7261"/>
        <v>187</v>
      </c>
      <c r="B7097" s="148">
        <f t="shared" si="7263"/>
        <v>23</v>
      </c>
      <c r="D7097" s="149" t="str">
        <f>+VLOOKUP($A7097,mUNICIPIOS!$B$4:$F$343,2,0)</f>
        <v>San Marcos</v>
      </c>
      <c r="E7097" s="149">
        <f>+VLOOKUP($A7097,mUNICIPIOS!$B$4:$F$343,3,0)</f>
        <v>1221</v>
      </c>
      <c r="F7097" s="149" t="str">
        <f>+VLOOKUP($A7097,mUNICIPIOS!$B$4:$F$343,4,0)</f>
        <v>La Reforma</v>
      </c>
      <c r="G7097" s="139" t="str">
        <f t="shared" ref="G7097:K7097" si="7275">+G7059</f>
        <v>05</v>
      </c>
      <c r="H7097" t="str">
        <f t="shared" si="7275"/>
        <v>IGF</v>
      </c>
      <c r="I7097" t="str">
        <f t="shared" si="7275"/>
        <v>Índice de Gestión Financiera</v>
      </c>
      <c r="J7097" t="str">
        <f t="shared" si="7275"/>
        <v>05-02</v>
      </c>
      <c r="K7097" t="str">
        <f t="shared" si="7275"/>
        <v xml:space="preserve">Ingresos propios por habitante -sin regalías- </v>
      </c>
      <c r="L7097" s="150">
        <f>+VLOOKUP($E7097,IGF_2018!$B$8:$Z$347,6,0)</f>
        <v>2.6895247355823961E-2</v>
      </c>
      <c r="M7097" s="142" t="str">
        <f>+VLOOKUP($E7097,IGF_2018!$B$8:$Z$347,7,0)</f>
        <v>Bajo</v>
      </c>
    </row>
    <row r="7098" spans="1:13" x14ac:dyDescent="0.3">
      <c r="A7098" s="139">
        <f t="shared" si="7261"/>
        <v>187</v>
      </c>
      <c r="B7098" s="148">
        <f t="shared" si="7263"/>
        <v>24</v>
      </c>
      <c r="D7098" s="149" t="str">
        <f>+VLOOKUP($A7098,mUNICIPIOS!$B$4:$F$343,2,0)</f>
        <v>San Marcos</v>
      </c>
      <c r="E7098" s="149">
        <f>+VLOOKUP($A7098,mUNICIPIOS!$B$4:$F$343,3,0)</f>
        <v>1221</v>
      </c>
      <c r="F7098" s="149" t="str">
        <f>+VLOOKUP($A7098,mUNICIPIOS!$B$4:$F$343,4,0)</f>
        <v>La Reforma</v>
      </c>
      <c r="G7098" s="139" t="str">
        <f t="shared" ref="G7098:K7098" si="7276">+G7060</f>
        <v>05</v>
      </c>
      <c r="H7098" t="str">
        <f t="shared" si="7276"/>
        <v>IGF</v>
      </c>
      <c r="I7098" t="str">
        <f t="shared" si="7276"/>
        <v>Índice de Gestión Financiera</v>
      </c>
      <c r="J7098" t="str">
        <f t="shared" si="7276"/>
        <v>05-03</v>
      </c>
      <c r="K7098" t="str">
        <f t="shared" si="7276"/>
        <v>Ingresos del IUSI en relación a los ingresos propios -sin regalías-</v>
      </c>
      <c r="L7098" s="150">
        <f>+VLOOKUP($E7098,IGF_2018!$B$8:$Z$347,9,0)</f>
        <v>0.11602607874800484</v>
      </c>
      <c r="M7098" s="142" t="str">
        <f>+VLOOKUP($E7098,IGF_2018!$B$8:$Z$347,10,0)</f>
        <v>Bajo</v>
      </c>
    </row>
    <row r="7099" spans="1:13" x14ac:dyDescent="0.3">
      <c r="A7099" s="139">
        <f t="shared" si="7261"/>
        <v>187</v>
      </c>
      <c r="B7099" s="148">
        <f t="shared" si="7263"/>
        <v>25</v>
      </c>
      <c r="D7099" s="149" t="str">
        <f>+VLOOKUP($A7099,mUNICIPIOS!$B$4:$F$343,2,0)</f>
        <v>San Marcos</v>
      </c>
      <c r="E7099" s="149">
        <f>+VLOOKUP($A7099,mUNICIPIOS!$B$4:$F$343,3,0)</f>
        <v>1221</v>
      </c>
      <c r="F7099" s="149" t="str">
        <f>+VLOOKUP($A7099,mUNICIPIOS!$B$4:$F$343,4,0)</f>
        <v>La Reforma</v>
      </c>
      <c r="G7099" s="139" t="str">
        <f t="shared" ref="G7099:K7099" si="7277">+G7061</f>
        <v>05</v>
      </c>
      <c r="H7099" t="str">
        <f t="shared" si="7277"/>
        <v>IGF</v>
      </c>
      <c r="I7099" t="str">
        <f t="shared" si="7277"/>
        <v>Índice de Gestión Financiera</v>
      </c>
      <c r="J7099" t="str">
        <f t="shared" si="7277"/>
        <v>05-04</v>
      </c>
      <c r="K7099" t="str">
        <f t="shared" si="7277"/>
        <v>Inversión anual en capital fijo por habitante</v>
      </c>
      <c r="L7099" s="150">
        <f>+VLOOKUP($E7099,IGF_2018!$B$8:$Z$347,12,0)</f>
        <v>6.1161072186077609E-2</v>
      </c>
      <c r="M7099" s="142" t="str">
        <f>+VLOOKUP($E7099,IGF_2018!$B$8:$Z$347,13,0)</f>
        <v>Bajo</v>
      </c>
    </row>
    <row r="7100" spans="1:13" x14ac:dyDescent="0.3">
      <c r="A7100" s="139">
        <f t="shared" si="7261"/>
        <v>187</v>
      </c>
      <c r="B7100" s="148">
        <f t="shared" si="7263"/>
        <v>26</v>
      </c>
      <c r="D7100" s="149" t="str">
        <f>+VLOOKUP($A7100,mUNICIPIOS!$B$4:$F$343,2,0)</f>
        <v>San Marcos</v>
      </c>
      <c r="E7100" s="149">
        <f>+VLOOKUP($A7100,mUNICIPIOS!$B$4:$F$343,3,0)</f>
        <v>1221</v>
      </c>
      <c r="F7100" s="149" t="str">
        <f>+VLOOKUP($A7100,mUNICIPIOS!$B$4:$F$343,4,0)</f>
        <v>La Reforma</v>
      </c>
      <c r="G7100" s="139" t="str">
        <f t="shared" ref="G7100:K7100" si="7278">+G7062</f>
        <v>05</v>
      </c>
      <c r="H7100" t="str">
        <f t="shared" si="7278"/>
        <v>IGF</v>
      </c>
      <c r="I7100" t="str">
        <f t="shared" si="7278"/>
        <v>Índice de Gestión Financiera</v>
      </c>
      <c r="J7100" t="str">
        <f t="shared" si="7278"/>
        <v>05-05</v>
      </c>
      <c r="K7100" t="str">
        <f t="shared" si="7278"/>
        <v>Inversión anual en capital fijo con recursos percibidos por ingresos propios</v>
      </c>
      <c r="L7100" s="150">
        <f>+VLOOKUP($E7100,IGF_2018!$B$8:$Z$347,15,0)</f>
        <v>7.6092234942618672E-2</v>
      </c>
      <c r="M7100" s="142" t="str">
        <f>+VLOOKUP($E7100,IGF_2018!$B$8:$Z$347,16,0)</f>
        <v>Bajo</v>
      </c>
    </row>
    <row r="7101" spans="1:13" x14ac:dyDescent="0.3">
      <c r="A7101" s="139">
        <f t="shared" si="7261"/>
        <v>187</v>
      </c>
      <c r="B7101" s="148">
        <f t="shared" si="7263"/>
        <v>27</v>
      </c>
      <c r="D7101" s="149" t="str">
        <f>+VLOOKUP($A7101,mUNICIPIOS!$B$4:$F$343,2,0)</f>
        <v>San Marcos</v>
      </c>
      <c r="E7101" s="149">
        <f>+VLOOKUP($A7101,mUNICIPIOS!$B$4:$F$343,3,0)</f>
        <v>1221</v>
      </c>
      <c r="F7101" s="149" t="str">
        <f>+VLOOKUP($A7101,mUNICIPIOS!$B$4:$F$343,4,0)</f>
        <v>La Reforma</v>
      </c>
      <c r="G7101" s="139" t="str">
        <f t="shared" ref="G7101:K7101" si="7279">+G7063</f>
        <v>05</v>
      </c>
      <c r="H7101" t="str">
        <f t="shared" si="7279"/>
        <v>IGF</v>
      </c>
      <c r="I7101" t="str">
        <f t="shared" si="7279"/>
        <v>Índice de Gestión Financiera</v>
      </c>
      <c r="J7101" t="str">
        <f t="shared" si="7279"/>
        <v>05-06</v>
      </c>
      <c r="K7101" t="str">
        <f t="shared" si="7279"/>
        <v xml:space="preserve">Inversión anual en capital fijo con recursos percibidos por transferencias del Gobierno Central </v>
      </c>
      <c r="L7101" s="150">
        <f>+VLOOKUP($E7101,IGF_2018!$B$8:$Z$347,18,0)</f>
        <v>7.522917493134397E-2</v>
      </c>
      <c r="M7101" s="142" t="str">
        <f>+VLOOKUP($E7101,IGF_2018!$B$8:$Z$347,19,0)</f>
        <v>Bajo</v>
      </c>
    </row>
    <row r="7102" spans="1:13" x14ac:dyDescent="0.3">
      <c r="A7102" s="139">
        <f t="shared" si="7261"/>
        <v>187</v>
      </c>
      <c r="B7102" s="148">
        <f t="shared" si="7263"/>
        <v>28</v>
      </c>
      <c r="D7102" s="149" t="str">
        <f>+VLOOKUP($A7102,mUNICIPIOS!$B$4:$F$343,2,0)</f>
        <v>San Marcos</v>
      </c>
      <c r="E7102" s="149">
        <f>+VLOOKUP($A7102,mUNICIPIOS!$B$4:$F$343,3,0)</f>
        <v>1221</v>
      </c>
      <c r="F7102" s="149" t="str">
        <f>+VLOOKUP($A7102,mUNICIPIOS!$B$4:$F$343,4,0)</f>
        <v>La Reforma</v>
      </c>
      <c r="G7102" s="139" t="str">
        <f t="shared" ref="G7102:K7102" si="7280">+G7064</f>
        <v>05</v>
      </c>
      <c r="H7102" t="str">
        <f t="shared" si="7280"/>
        <v>IGF</v>
      </c>
      <c r="I7102" t="str">
        <f t="shared" si="7280"/>
        <v>Índice de Gestión Financiera</v>
      </c>
      <c r="J7102" t="str">
        <f t="shared" si="7280"/>
        <v>05-07</v>
      </c>
      <c r="K7102" t="str">
        <f t="shared" si="7280"/>
        <v>Financiamiento por endeudamiento municipal</v>
      </c>
      <c r="L7102" s="150">
        <f>+VLOOKUP($E7102,IGF_2018!$B$8:$Z$347,21,0)</f>
        <v>1</v>
      </c>
      <c r="M7102" s="142" t="str">
        <f>+VLOOKUP($E7102,IGF_2018!$B$8:$Z$347,22,0)</f>
        <v>Alto</v>
      </c>
    </row>
    <row r="7103" spans="1:13" x14ac:dyDescent="0.3">
      <c r="A7103" s="139">
        <f t="shared" si="7261"/>
        <v>187</v>
      </c>
      <c r="B7103" s="148">
        <f t="shared" si="7263"/>
        <v>29</v>
      </c>
      <c r="D7103" s="149" t="str">
        <f>+VLOOKUP($A7103,mUNICIPIOS!$B$4:$F$343,2,0)</f>
        <v>San Marcos</v>
      </c>
      <c r="E7103" s="149">
        <f>+VLOOKUP($A7103,mUNICIPIOS!$B$4:$F$343,3,0)</f>
        <v>1221</v>
      </c>
      <c r="F7103" s="149" t="str">
        <f>+VLOOKUP($A7103,mUNICIPIOS!$B$4:$F$343,4,0)</f>
        <v>La Reforma</v>
      </c>
      <c r="G7103" s="139" t="str">
        <f t="shared" ref="G7103:K7103" si="7281">+G7065</f>
        <v>05</v>
      </c>
      <c r="H7103" t="str">
        <f t="shared" si="7281"/>
        <v>IGF</v>
      </c>
      <c r="I7103" t="str">
        <f t="shared" si="7281"/>
        <v>Índice de Gestión Financiera</v>
      </c>
      <c r="J7103" t="str">
        <f t="shared" si="7281"/>
        <v>INDICE</v>
      </c>
      <c r="K7103">
        <f t="shared" si="7281"/>
        <v>0</v>
      </c>
      <c r="L7103" s="150">
        <f>+VLOOKUP($E7103,IGF_2018!$B$8:$Z$347,24,0)</f>
        <v>0.24729414805207392</v>
      </c>
      <c r="M7103" s="142" t="str">
        <f>+VLOOKUP($E7103,IGF_2018!$B$8:$Z$347,25,0)</f>
        <v>Medio bajo</v>
      </c>
    </row>
    <row r="7104" spans="1:13" x14ac:dyDescent="0.3">
      <c r="A7104" s="139">
        <f t="shared" si="7261"/>
        <v>187</v>
      </c>
      <c r="B7104" s="148">
        <f t="shared" si="7263"/>
        <v>30</v>
      </c>
      <c r="D7104" s="149" t="str">
        <f>+VLOOKUP($A7104,mUNICIPIOS!$B$4:$F$343,2,0)</f>
        <v>San Marcos</v>
      </c>
      <c r="E7104" s="149">
        <f>+VLOOKUP($A7104,mUNICIPIOS!$B$4:$F$343,3,0)</f>
        <v>1221</v>
      </c>
      <c r="F7104" s="149" t="str">
        <f>+VLOOKUP($A7104,mUNICIPIOS!$B$4:$F$343,4,0)</f>
        <v>La Reforma</v>
      </c>
      <c r="G7104" s="139" t="str">
        <f t="shared" ref="G7104:K7104" si="7282">+G7066</f>
        <v>06</v>
      </c>
      <c r="H7104" t="str">
        <f t="shared" si="7282"/>
        <v>IGE</v>
      </c>
      <c r="I7104" t="str">
        <f t="shared" si="7282"/>
        <v>Índice de Gestión Estratégica</v>
      </c>
      <c r="J7104" t="str">
        <f t="shared" si="7282"/>
        <v>06-01</v>
      </c>
      <c r="K7104" t="str">
        <f t="shared" si="7282"/>
        <v>Ejecución del Plan Operativo Anual  (POA)</v>
      </c>
      <c r="L7104" s="150">
        <f>+VLOOKUP($E7104,IGE_2018!$B$8:$Z$347,3,0)</f>
        <v>0</v>
      </c>
      <c r="M7104" s="142" t="str">
        <f>+VLOOKUP($E7104,IGE_2018!$B$8:$Z$347,4,0)</f>
        <v>Bajo</v>
      </c>
    </row>
    <row r="7105" spans="1:13" x14ac:dyDescent="0.3">
      <c r="A7105" s="139">
        <f t="shared" si="7261"/>
        <v>187</v>
      </c>
      <c r="B7105" s="148">
        <f t="shared" si="7263"/>
        <v>31</v>
      </c>
      <c r="D7105" s="149" t="str">
        <f>+VLOOKUP($A7105,mUNICIPIOS!$B$4:$F$343,2,0)</f>
        <v>San Marcos</v>
      </c>
      <c r="E7105" s="149">
        <f>+VLOOKUP($A7105,mUNICIPIOS!$B$4:$F$343,3,0)</f>
        <v>1221</v>
      </c>
      <c r="F7105" s="149" t="str">
        <f>+VLOOKUP($A7105,mUNICIPIOS!$B$4:$F$343,4,0)</f>
        <v>La Reforma</v>
      </c>
      <c r="G7105" s="139" t="str">
        <f t="shared" ref="G7105:K7105" si="7283">+G7067</f>
        <v>06</v>
      </c>
      <c r="H7105" t="str">
        <f t="shared" si="7283"/>
        <v>IGE</v>
      </c>
      <c r="I7105" t="str">
        <f t="shared" si="7283"/>
        <v>Índice de Gestión Estratégica</v>
      </c>
      <c r="J7105" t="str">
        <f t="shared" si="7283"/>
        <v>06-02</v>
      </c>
      <c r="K7105" t="str">
        <f t="shared" si="7283"/>
        <v>Relación Plan de Desarrollo Municipal y Ordenamiento Territorial (PDM-OT) - Plan Estratégico Institucional (PEI) - Plan Operativo Multianual (POM) - Plan Operativo Anual (POA)</v>
      </c>
      <c r="L7105" s="150">
        <f>+VLOOKUP($E7105,IGE_2018!$B$8:$Z$347,6,0)</f>
        <v>0</v>
      </c>
      <c r="M7105" s="142" t="str">
        <f>+VLOOKUP($E7105,IGE_2018!$B$8:$Z$347,7,0)</f>
        <v>Bajo</v>
      </c>
    </row>
    <row r="7106" spans="1:13" x14ac:dyDescent="0.3">
      <c r="A7106" s="139">
        <f t="shared" si="7261"/>
        <v>187</v>
      </c>
      <c r="B7106" s="148">
        <f t="shared" si="7263"/>
        <v>32</v>
      </c>
      <c r="D7106" s="149" t="str">
        <f>+VLOOKUP($A7106,mUNICIPIOS!$B$4:$F$343,2,0)</f>
        <v>San Marcos</v>
      </c>
      <c r="E7106" s="149">
        <f>+VLOOKUP($A7106,mUNICIPIOS!$B$4:$F$343,3,0)</f>
        <v>1221</v>
      </c>
      <c r="F7106" s="149" t="str">
        <f>+VLOOKUP($A7106,mUNICIPIOS!$B$4:$F$343,4,0)</f>
        <v>La Reforma</v>
      </c>
      <c r="G7106" s="139" t="str">
        <f t="shared" ref="G7106:K7106" si="7284">+G7068</f>
        <v>06</v>
      </c>
      <c r="H7106" t="str">
        <f t="shared" si="7284"/>
        <v>IGE</v>
      </c>
      <c r="I7106" t="str">
        <f t="shared" si="7284"/>
        <v>Índice de Gestión Estratégica</v>
      </c>
      <c r="J7106" t="str">
        <f t="shared" si="7284"/>
        <v>06-03</v>
      </c>
      <c r="K7106" t="str">
        <f t="shared" si="7284"/>
        <v>Presupuesto de egresos relacionado a competencias municipales que responden a prioridades nacionales de desarrollo.</v>
      </c>
      <c r="L7106" s="150">
        <f>+VLOOKUP($E7106,IGE_2018!$B$8:$Z$347,9,0)</f>
        <v>1.6908916687854852E-3</v>
      </c>
      <c r="M7106" s="142" t="str">
        <f>+VLOOKUP($E7106,IGE_2018!$B$8:$Z$347,10,0)</f>
        <v>Bajo</v>
      </c>
    </row>
    <row r="7107" spans="1:13" x14ac:dyDescent="0.3">
      <c r="A7107" s="139">
        <f t="shared" si="7261"/>
        <v>187</v>
      </c>
      <c r="B7107" s="148">
        <f t="shared" si="7263"/>
        <v>33</v>
      </c>
      <c r="D7107" s="149" t="str">
        <f>+VLOOKUP($A7107,mUNICIPIOS!$B$4:$F$343,2,0)</f>
        <v>San Marcos</v>
      </c>
      <c r="E7107" s="149">
        <f>+VLOOKUP($A7107,mUNICIPIOS!$B$4:$F$343,3,0)</f>
        <v>1221</v>
      </c>
      <c r="F7107" s="149" t="str">
        <f>+VLOOKUP($A7107,mUNICIPIOS!$B$4:$F$343,4,0)</f>
        <v>La Reforma</v>
      </c>
      <c r="G7107" s="139" t="str">
        <f t="shared" ref="G7107:K7107" si="7285">+G7069</f>
        <v>06</v>
      </c>
      <c r="H7107" t="str">
        <f t="shared" si="7285"/>
        <v>IGE</v>
      </c>
      <c r="I7107" t="str">
        <f t="shared" si="7285"/>
        <v>Índice de Gestión Estratégica</v>
      </c>
      <c r="J7107" t="str">
        <f t="shared" si="7285"/>
        <v>06-04</v>
      </c>
      <c r="K7107" t="str">
        <f t="shared" si="7285"/>
        <v>Institucionalización de la gestión ordenada del territorio</v>
      </c>
      <c r="L7107" s="150">
        <f>+VLOOKUP($E7107,IGE_2018!$B$8:$Z$347,12,0)</f>
        <v>0</v>
      </c>
      <c r="M7107" s="142" t="str">
        <f>+VLOOKUP($E7107,IGE_2018!$B$8:$Z$347,13,0)</f>
        <v>Bajo</v>
      </c>
    </row>
    <row r="7108" spans="1:13" x14ac:dyDescent="0.3">
      <c r="A7108" s="139">
        <f t="shared" si="7261"/>
        <v>187</v>
      </c>
      <c r="B7108" s="148">
        <f t="shared" si="7263"/>
        <v>34</v>
      </c>
      <c r="D7108" s="149" t="str">
        <f>+VLOOKUP($A7108,mUNICIPIOS!$B$4:$F$343,2,0)</f>
        <v>San Marcos</v>
      </c>
      <c r="E7108" s="149">
        <f>+VLOOKUP($A7108,mUNICIPIOS!$B$4:$F$343,3,0)</f>
        <v>1221</v>
      </c>
      <c r="F7108" s="149" t="str">
        <f>+VLOOKUP($A7108,mUNICIPIOS!$B$4:$F$343,4,0)</f>
        <v>La Reforma</v>
      </c>
      <c r="G7108" s="139" t="str">
        <f t="shared" ref="G7108:K7108" si="7286">+G7070</f>
        <v>06</v>
      </c>
      <c r="H7108" t="str">
        <f t="shared" si="7286"/>
        <v>IGE</v>
      </c>
      <c r="I7108" t="str">
        <f t="shared" si="7286"/>
        <v>Índice de Gestión Estratégica</v>
      </c>
      <c r="J7108" t="str">
        <f t="shared" si="7286"/>
        <v>06-05</v>
      </c>
      <c r="K7108" t="str">
        <f t="shared" si="7286"/>
        <v>Acciones para la gestión ordenada del territorio</v>
      </c>
      <c r="L7108" s="150">
        <f>+VLOOKUP($E7108,IGE_2018!$B$8:$Z$347,15,0)</f>
        <v>0</v>
      </c>
      <c r="M7108" s="142" t="str">
        <f>+VLOOKUP($E7108,IGE_2018!$B$8:$Z$347,16,0)</f>
        <v>Bajo</v>
      </c>
    </row>
    <row r="7109" spans="1:13" x14ac:dyDescent="0.3">
      <c r="A7109" s="139">
        <f t="shared" si="7261"/>
        <v>187</v>
      </c>
      <c r="B7109" s="148">
        <f t="shared" si="7263"/>
        <v>35</v>
      </c>
      <c r="D7109" s="149" t="str">
        <f>+VLOOKUP($A7109,mUNICIPIOS!$B$4:$F$343,2,0)</f>
        <v>San Marcos</v>
      </c>
      <c r="E7109" s="149">
        <f>+VLOOKUP($A7109,mUNICIPIOS!$B$4:$F$343,3,0)</f>
        <v>1221</v>
      </c>
      <c r="F7109" s="149" t="str">
        <f>+VLOOKUP($A7109,mUNICIPIOS!$B$4:$F$343,4,0)</f>
        <v>La Reforma</v>
      </c>
      <c r="G7109" s="139" t="str">
        <f t="shared" ref="G7109:K7109" si="7287">+G7071</f>
        <v>06</v>
      </c>
      <c r="H7109" t="str">
        <f t="shared" si="7287"/>
        <v>IGE</v>
      </c>
      <c r="I7109" t="str">
        <f t="shared" si="7287"/>
        <v>Índice de Gestión Estratégica</v>
      </c>
      <c r="J7109" t="str">
        <f t="shared" si="7287"/>
        <v>06-06</v>
      </c>
      <c r="K7109" t="str">
        <f t="shared" si="7287"/>
        <v>Gestión de riesgo en la formulación de proyectos derivados de la planificación operativa anual</v>
      </c>
      <c r="L7109" s="150">
        <f>+VLOOKUP($E7109,IGE_2018!$B$8:$Z$347,18,0)</f>
        <v>0</v>
      </c>
      <c r="M7109" s="142" t="str">
        <f>+VLOOKUP($E7109,IGE_2018!$B$8:$Z$347,19,0)</f>
        <v>Bajo</v>
      </c>
    </row>
    <row r="7110" spans="1:13" x14ac:dyDescent="0.3">
      <c r="A7110" s="139">
        <f t="shared" si="7261"/>
        <v>187</v>
      </c>
      <c r="B7110" s="148">
        <f t="shared" si="7263"/>
        <v>36</v>
      </c>
      <c r="D7110" s="149" t="str">
        <f>+VLOOKUP($A7110,mUNICIPIOS!$B$4:$F$343,2,0)</f>
        <v>San Marcos</v>
      </c>
      <c r="E7110" s="149">
        <f>+VLOOKUP($A7110,mUNICIPIOS!$B$4:$F$343,3,0)</f>
        <v>1221</v>
      </c>
      <c r="F7110" s="149" t="str">
        <f>+VLOOKUP($A7110,mUNICIPIOS!$B$4:$F$343,4,0)</f>
        <v>La Reforma</v>
      </c>
      <c r="G7110" s="139" t="str">
        <f t="shared" ref="G7110:K7110" si="7288">+G7072</f>
        <v>06</v>
      </c>
      <c r="H7110" t="str">
        <f t="shared" si="7288"/>
        <v>IGE</v>
      </c>
      <c r="I7110" t="str">
        <f t="shared" si="7288"/>
        <v>Índice de Gestión Estratégica</v>
      </c>
      <c r="J7110" t="str">
        <f t="shared" si="7288"/>
        <v>06-07</v>
      </c>
      <c r="K7110" t="str">
        <f t="shared" si="7288"/>
        <v>Ingresos por servicios ambientales en relación a los ingresos propios sin regalías</v>
      </c>
      <c r="L7110" s="150">
        <f>+VLOOKUP($E7110,IGE_2018!$B$8:$Z$347,21,0)</f>
        <v>0</v>
      </c>
      <c r="M7110" s="142" t="str">
        <f>+VLOOKUP($E7110,IGE_2018!$B$8:$Z$347,22,0)</f>
        <v>Bajo</v>
      </c>
    </row>
    <row r="7111" spans="1:13" x14ac:dyDescent="0.3">
      <c r="A7111" s="139">
        <f t="shared" si="7261"/>
        <v>187</v>
      </c>
      <c r="B7111" s="148">
        <f t="shared" si="7263"/>
        <v>37</v>
      </c>
      <c r="D7111" s="149" t="str">
        <f>+VLOOKUP($A7111,mUNICIPIOS!$B$4:$F$343,2,0)</f>
        <v>San Marcos</v>
      </c>
      <c r="E7111" s="149">
        <f>+VLOOKUP($A7111,mUNICIPIOS!$B$4:$F$343,3,0)</f>
        <v>1221</v>
      </c>
      <c r="F7111" s="149" t="str">
        <f>+VLOOKUP($A7111,mUNICIPIOS!$B$4:$F$343,4,0)</f>
        <v>La Reforma</v>
      </c>
      <c r="G7111" s="139" t="str">
        <f t="shared" ref="G7111:K7111" si="7289">+G7073</f>
        <v>06</v>
      </c>
      <c r="H7111" t="str">
        <f t="shared" si="7289"/>
        <v>IGE</v>
      </c>
      <c r="I7111" t="str">
        <f t="shared" si="7289"/>
        <v>Índice de Gestión Estratégica</v>
      </c>
      <c r="J7111" t="str">
        <f t="shared" si="7289"/>
        <v>INDICE</v>
      </c>
      <c r="K7111">
        <f t="shared" si="7289"/>
        <v>0</v>
      </c>
      <c r="L7111" s="150">
        <f>+VLOOKUP($E7111,IGE_2018!$B$8:$Z$347,24,0)</f>
        <v>4.2272291719637131E-4</v>
      </c>
      <c r="M7111" s="142" t="str">
        <f>+VLOOKUP($E7111,IGE_2018!$B$8:$Z$347,25,0)</f>
        <v>Bajo</v>
      </c>
    </row>
    <row r="7112" spans="1:13" x14ac:dyDescent="0.3">
      <c r="A7112" s="139">
        <f t="shared" si="7261"/>
        <v>187</v>
      </c>
      <c r="B7112" s="148">
        <f t="shared" si="7263"/>
        <v>38</v>
      </c>
      <c r="D7112" s="149" t="str">
        <f>+VLOOKUP($A7112,mUNICIPIOS!$B$4:$F$343,2,0)</f>
        <v>San Marcos</v>
      </c>
      <c r="E7112" s="149">
        <f>+VLOOKUP($A7112,mUNICIPIOS!$B$4:$F$343,3,0)</f>
        <v>1221</v>
      </c>
      <c r="F7112" s="149" t="str">
        <f>+VLOOKUP($A7112,mUNICIPIOS!$B$4:$F$343,4,0)</f>
        <v>La Reforma</v>
      </c>
      <c r="G7112" s="139" t="str">
        <f t="shared" ref="G7112:K7112" si="7290">+G7074</f>
        <v>RANKING</v>
      </c>
      <c r="H7112" t="str">
        <f t="shared" si="7290"/>
        <v>RGM</v>
      </c>
      <c r="I7112" t="str">
        <f t="shared" si="7290"/>
        <v>Ranking de la Gestión Municipal 2018</v>
      </c>
      <c r="J7112" t="str">
        <f t="shared" si="7290"/>
        <v>RANKING</v>
      </c>
      <c r="K7112">
        <f t="shared" si="7290"/>
        <v>0</v>
      </c>
      <c r="L7112" s="151">
        <f>+VLOOKUP($E7112,Resultados_generales!$C$8:$AE$347,27,0)</f>
        <v>0.19205748072363607</v>
      </c>
      <c r="M7112" t="str">
        <f>+VLOOKUP($E7112,Resultados_generales!$C$8:$AE$347,28,0)</f>
        <v>Bajo</v>
      </c>
    </row>
    <row r="7113" spans="1:13" x14ac:dyDescent="0.3">
      <c r="A7113" s="139">
        <f t="shared" si="7261"/>
        <v>188</v>
      </c>
      <c r="B7113" s="148">
        <f t="shared" si="7263"/>
        <v>1</v>
      </c>
      <c r="D7113" s="149" t="str">
        <f>+VLOOKUP($A7113,mUNICIPIOS!$B$4:$F$343,2,0)</f>
        <v>San Marcos</v>
      </c>
      <c r="E7113" s="149">
        <f>+VLOOKUP($A7113,mUNICIPIOS!$B$4:$F$343,3,0)</f>
        <v>1222</v>
      </c>
      <c r="F7113" s="149" t="str">
        <f>+VLOOKUP($A7113,mUNICIPIOS!$B$4:$F$343,4,0)</f>
        <v>Pajapita</v>
      </c>
      <c r="G7113" s="139" t="str">
        <f t="shared" ref="G7113:K7113" si="7291">+G7075</f>
        <v>01</v>
      </c>
      <c r="H7113" t="str">
        <f t="shared" si="7291"/>
        <v>IPC</v>
      </c>
      <c r="I7113" t="str">
        <f t="shared" si="7291"/>
        <v>Índice de Participación Ciudadana</v>
      </c>
      <c r="J7113" t="str">
        <f t="shared" si="7291"/>
        <v>01-01</v>
      </c>
      <c r="K7113" t="str">
        <f t="shared" si="7291"/>
        <v>Número de reuniones del COMUDE en el año de la medición.</v>
      </c>
      <c r="L7113" s="150">
        <f>+VLOOKUP($E7113,IPC_2018!$B$8:$T$347,3,0)</f>
        <v>0</v>
      </c>
      <c r="M7113" s="142" t="str">
        <f>+VLOOKUP($E7113,IPC_2018!$B$8:$T$347,4,0)</f>
        <v>Bajo</v>
      </c>
    </row>
    <row r="7114" spans="1:13" x14ac:dyDescent="0.3">
      <c r="A7114" s="139">
        <f t="shared" si="7261"/>
        <v>188</v>
      </c>
      <c r="B7114" s="148">
        <f t="shared" si="7263"/>
        <v>2</v>
      </c>
      <c r="D7114" s="149" t="str">
        <f>+VLOOKUP($A7114,mUNICIPIOS!$B$4:$F$343,2,0)</f>
        <v>San Marcos</v>
      </c>
      <c r="E7114" s="149">
        <f>+VLOOKUP($A7114,mUNICIPIOS!$B$4:$F$343,3,0)</f>
        <v>1222</v>
      </c>
      <c r="F7114" s="149" t="str">
        <f>+VLOOKUP($A7114,mUNICIPIOS!$B$4:$F$343,4,0)</f>
        <v>Pajapita</v>
      </c>
      <c r="G7114" s="139" t="str">
        <f t="shared" ref="G7114:K7114" si="7292">+G7076</f>
        <v>01</v>
      </c>
      <c r="H7114" t="str">
        <f t="shared" si="7292"/>
        <v>IPC</v>
      </c>
      <c r="I7114" t="str">
        <f t="shared" si="7292"/>
        <v>Índice de Participación Ciudadana</v>
      </c>
      <c r="J7114" t="str">
        <f t="shared" si="7292"/>
        <v>01-02</v>
      </c>
      <c r="K7114" t="str">
        <f t="shared" si="7292"/>
        <v>Participación de Alcaldes, Concejales y Síndicos determinados o designados en el COMUDE</v>
      </c>
      <c r="L7114" s="150">
        <f>+VLOOKUP($E7114,IPC_2018!$B$8:$T$347,6,0)</f>
        <v>0</v>
      </c>
      <c r="M7114" s="142" t="str">
        <f>+VLOOKUP($E7114,IPC_2018!$B$8:$T$347,7,0)</f>
        <v>Bajo</v>
      </c>
    </row>
    <row r="7115" spans="1:13" x14ac:dyDescent="0.3">
      <c r="A7115" s="139">
        <f t="shared" si="7261"/>
        <v>188</v>
      </c>
      <c r="B7115" s="148">
        <f t="shared" si="7263"/>
        <v>3</v>
      </c>
      <c r="D7115" s="149" t="str">
        <f>+VLOOKUP($A7115,mUNICIPIOS!$B$4:$F$343,2,0)</f>
        <v>San Marcos</v>
      </c>
      <c r="E7115" s="149">
        <f>+VLOOKUP($A7115,mUNICIPIOS!$B$4:$F$343,3,0)</f>
        <v>1222</v>
      </c>
      <c r="F7115" s="149" t="str">
        <f>+VLOOKUP($A7115,mUNICIPIOS!$B$4:$F$343,4,0)</f>
        <v>Pajapita</v>
      </c>
      <c r="G7115" s="139" t="str">
        <f t="shared" ref="G7115:K7115" si="7293">+G7077</f>
        <v>01</v>
      </c>
      <c r="H7115" t="str">
        <f t="shared" si="7293"/>
        <v>IPC</v>
      </c>
      <c r="I7115" t="str">
        <f t="shared" si="7293"/>
        <v>Índice de Participación Ciudadana</v>
      </c>
      <c r="J7115" t="str">
        <f t="shared" si="7293"/>
        <v>01-03</v>
      </c>
      <c r="K7115" t="str">
        <f t="shared" si="7293"/>
        <v>Participación  de organizaciones de jóvenes, mujeres, pueblos mayas, xincas, garífunas, y otras organizaciones en el Comude</v>
      </c>
      <c r="L7115" s="150">
        <f>+VLOOKUP($E7115,IPC_2018!$B$8:$T$347,9,0)</f>
        <v>0</v>
      </c>
      <c r="M7115" s="142" t="str">
        <f>+VLOOKUP($E7115,IPC_2018!$B$8:$T$347,10,0)</f>
        <v>Bajo</v>
      </c>
    </row>
    <row r="7116" spans="1:13" x14ac:dyDescent="0.3">
      <c r="A7116" s="139">
        <f t="shared" si="7261"/>
        <v>188</v>
      </c>
      <c r="B7116" s="148">
        <f t="shared" si="7263"/>
        <v>4</v>
      </c>
      <c r="D7116" s="149" t="str">
        <f>+VLOOKUP($A7116,mUNICIPIOS!$B$4:$F$343,2,0)</f>
        <v>San Marcos</v>
      </c>
      <c r="E7116" s="149">
        <f>+VLOOKUP($A7116,mUNICIPIOS!$B$4:$F$343,3,0)</f>
        <v>1222</v>
      </c>
      <c r="F7116" s="149" t="str">
        <f>+VLOOKUP($A7116,mUNICIPIOS!$B$4:$F$343,4,0)</f>
        <v>Pajapita</v>
      </c>
      <c r="G7116" s="139" t="str">
        <f t="shared" ref="G7116:K7116" si="7294">+G7078</f>
        <v>01</v>
      </c>
      <c r="H7116" t="str">
        <f t="shared" si="7294"/>
        <v>IPC</v>
      </c>
      <c r="I7116" t="str">
        <f t="shared" si="7294"/>
        <v>Índice de Participación Ciudadana</v>
      </c>
      <c r="J7116" t="str">
        <f t="shared" si="7294"/>
        <v>01-04</v>
      </c>
      <c r="K7116" t="str">
        <f t="shared" si="7294"/>
        <v>Representatividad territorial del Comude.</v>
      </c>
      <c r="L7116" s="150">
        <f>+VLOOKUP($E7116,IPC_2018!$B$8:$T$347,12,0)</f>
        <v>0</v>
      </c>
      <c r="M7116" s="142" t="str">
        <f>+VLOOKUP($E7116,IPC_2018!$B$8:$T$347,13,0)</f>
        <v>Bajo</v>
      </c>
    </row>
    <row r="7117" spans="1:13" x14ac:dyDescent="0.3">
      <c r="A7117" s="139">
        <f t="shared" si="7261"/>
        <v>188</v>
      </c>
      <c r="B7117" s="148">
        <f t="shared" si="7263"/>
        <v>5</v>
      </c>
      <c r="D7117" s="149" t="str">
        <f>+VLOOKUP($A7117,mUNICIPIOS!$B$4:$F$343,2,0)</f>
        <v>San Marcos</v>
      </c>
      <c r="E7117" s="149">
        <f>+VLOOKUP($A7117,mUNICIPIOS!$B$4:$F$343,3,0)</f>
        <v>1222</v>
      </c>
      <c r="F7117" s="149" t="str">
        <f>+VLOOKUP($A7117,mUNICIPIOS!$B$4:$F$343,4,0)</f>
        <v>Pajapita</v>
      </c>
      <c r="G7117" s="139" t="str">
        <f t="shared" ref="G7117:K7117" si="7295">+G7079</f>
        <v>01</v>
      </c>
      <c r="H7117" t="str">
        <f t="shared" si="7295"/>
        <v>IPC</v>
      </c>
      <c r="I7117" t="str">
        <f t="shared" si="7295"/>
        <v>Índice de Participación Ciudadana</v>
      </c>
      <c r="J7117" t="str">
        <f t="shared" si="7295"/>
        <v>01-05</v>
      </c>
      <c r="K7117" t="str">
        <f t="shared" si="7295"/>
        <v>Funcionamiento del Comude</v>
      </c>
      <c r="L7117" s="150">
        <f>+VLOOKUP($E7117,IPC_2018!$B$8:$T$347,15,0)</f>
        <v>0</v>
      </c>
      <c r="M7117" s="142" t="str">
        <f>+VLOOKUP($E7117,IPC_2018!$B$8:$T$347,16,0)</f>
        <v>Bajo</v>
      </c>
    </row>
    <row r="7118" spans="1:13" x14ac:dyDescent="0.3">
      <c r="A7118" s="139">
        <f t="shared" si="7261"/>
        <v>188</v>
      </c>
      <c r="B7118" s="148">
        <f t="shared" si="7263"/>
        <v>6</v>
      </c>
      <c r="D7118" s="149" t="str">
        <f>+VLOOKUP($A7118,mUNICIPIOS!$B$4:$F$343,2,0)</f>
        <v>San Marcos</v>
      </c>
      <c r="E7118" s="149">
        <f>+VLOOKUP($A7118,mUNICIPIOS!$B$4:$F$343,3,0)</f>
        <v>1222</v>
      </c>
      <c r="F7118" s="149" t="str">
        <f>+VLOOKUP($A7118,mUNICIPIOS!$B$4:$F$343,4,0)</f>
        <v>Pajapita</v>
      </c>
      <c r="G7118" s="139" t="str">
        <f t="shared" ref="G7118:K7118" si="7296">+G7080</f>
        <v>01</v>
      </c>
      <c r="H7118" t="str">
        <f t="shared" si="7296"/>
        <v>IPC</v>
      </c>
      <c r="I7118" t="str">
        <f t="shared" si="7296"/>
        <v>Índice de Participación Ciudadana</v>
      </c>
      <c r="J7118" t="str">
        <f t="shared" si="7296"/>
        <v>INDICE</v>
      </c>
      <c r="K7118">
        <f t="shared" si="7296"/>
        <v>0</v>
      </c>
      <c r="L7118" s="150">
        <f>+VLOOKUP($E7118,IPC_2018!$B$8:$T$347,18,0)</f>
        <v>0</v>
      </c>
      <c r="M7118" s="142" t="str">
        <f>+VLOOKUP($E7118,IPC_2018!$B$8:$T$347,19,0)</f>
        <v>Bajo</v>
      </c>
    </row>
    <row r="7119" spans="1:13" x14ac:dyDescent="0.3">
      <c r="A7119" s="139">
        <f t="shared" si="7261"/>
        <v>188</v>
      </c>
      <c r="B7119" s="148">
        <f t="shared" si="7263"/>
        <v>7</v>
      </c>
      <c r="D7119" s="149" t="str">
        <f>+VLOOKUP($A7119,mUNICIPIOS!$B$4:$F$343,2,0)</f>
        <v>San Marcos</v>
      </c>
      <c r="E7119" s="149">
        <f>+VLOOKUP($A7119,mUNICIPIOS!$B$4:$F$343,3,0)</f>
        <v>1222</v>
      </c>
      <c r="F7119" s="149" t="str">
        <f>+VLOOKUP($A7119,mUNICIPIOS!$B$4:$F$343,4,0)</f>
        <v>Pajapita</v>
      </c>
      <c r="G7119" s="139" t="str">
        <f t="shared" ref="G7119:K7119" si="7297">+G7081</f>
        <v>02</v>
      </c>
      <c r="H7119" t="str">
        <f t="shared" si="7297"/>
        <v>IIC</v>
      </c>
      <c r="I7119" t="str">
        <f t="shared" si="7297"/>
        <v>Índice de Información a la Ciudadanía</v>
      </c>
      <c r="J7119" t="str">
        <f t="shared" si="7297"/>
        <v>02-01</v>
      </c>
      <c r="K7119" t="str">
        <f t="shared" si="7297"/>
        <v>Rendición de cuentas cuatrimestral y anual al Comude enfocadas en resultados.</v>
      </c>
      <c r="L7119" s="150">
        <f>+VLOOKUP($E7119,IIC_2018!$B$8:$Q$347,3,0)</f>
        <v>0.26666666666666666</v>
      </c>
      <c r="M7119" s="142" t="str">
        <f>+VLOOKUP($E7119,IIC_2018!$B$8:$Q$347,4,0)</f>
        <v>Medio bajo</v>
      </c>
    </row>
    <row r="7120" spans="1:13" x14ac:dyDescent="0.3">
      <c r="A7120" s="139">
        <f t="shared" si="7261"/>
        <v>188</v>
      </c>
      <c r="B7120" s="148">
        <f t="shared" si="7263"/>
        <v>8</v>
      </c>
      <c r="D7120" s="149" t="str">
        <f>+VLOOKUP($A7120,mUNICIPIOS!$B$4:$F$343,2,0)</f>
        <v>San Marcos</v>
      </c>
      <c r="E7120" s="149">
        <f>+VLOOKUP($A7120,mUNICIPIOS!$B$4:$F$343,3,0)</f>
        <v>1222</v>
      </c>
      <c r="F7120" s="149" t="str">
        <f>+VLOOKUP($A7120,mUNICIPIOS!$B$4:$F$343,4,0)</f>
        <v>Pajapita</v>
      </c>
      <c r="G7120" s="139" t="str">
        <f t="shared" ref="G7120:K7120" si="7298">+G7082</f>
        <v>02</v>
      </c>
      <c r="H7120" t="str">
        <f t="shared" si="7298"/>
        <v>IIC</v>
      </c>
      <c r="I7120" t="str">
        <f t="shared" si="7298"/>
        <v>Índice de Información a la Ciudadanía</v>
      </c>
      <c r="J7120" t="str">
        <f t="shared" si="7298"/>
        <v>02-02</v>
      </c>
      <c r="K7120" t="str">
        <f t="shared" si="7298"/>
        <v>Información presupuestaria y otra información brindada a la ciudadanía disponible en medios locales de comunicación.</v>
      </c>
      <c r="L7120" s="150">
        <f>+VLOOKUP($E7120,IIC_2018!$B$8:$Q$347,6,0)</f>
        <v>0</v>
      </c>
      <c r="M7120" s="142" t="str">
        <f>+VLOOKUP($E7120,IIC_2018!$B$8:$Q$347,7,0)</f>
        <v>Bajo</v>
      </c>
    </row>
    <row r="7121" spans="1:13" x14ac:dyDescent="0.3">
      <c r="A7121" s="139">
        <f t="shared" si="7261"/>
        <v>188</v>
      </c>
      <c r="B7121" s="148">
        <f t="shared" si="7263"/>
        <v>9</v>
      </c>
      <c r="D7121" s="149" t="str">
        <f>+VLOOKUP($A7121,mUNICIPIOS!$B$4:$F$343,2,0)</f>
        <v>San Marcos</v>
      </c>
      <c r="E7121" s="149">
        <f>+VLOOKUP($A7121,mUNICIPIOS!$B$4:$F$343,3,0)</f>
        <v>1222</v>
      </c>
      <c r="F7121" s="149" t="str">
        <f>+VLOOKUP($A7121,mUNICIPIOS!$B$4:$F$343,4,0)</f>
        <v>Pajapita</v>
      </c>
      <c r="G7121" s="139" t="str">
        <f t="shared" ref="G7121:K7121" si="7299">+G7083</f>
        <v>02</v>
      </c>
      <c r="H7121" t="str">
        <f t="shared" si="7299"/>
        <v>IIC</v>
      </c>
      <c r="I7121" t="str">
        <f t="shared" si="7299"/>
        <v>Índice de Información a la Ciudadanía</v>
      </c>
      <c r="J7121" t="str">
        <f t="shared" si="7299"/>
        <v>02-03</v>
      </c>
      <c r="K7121" t="str">
        <f t="shared" si="7299"/>
        <v>Información pública de oficio actualizada y disponible de acuerdo a la LAIP y uso de internet.</v>
      </c>
      <c r="L7121" s="150">
        <f>+VLOOKUP($E7121,IIC_2018!$B$8:$Q$347,9,0)</f>
        <v>0.62</v>
      </c>
      <c r="M7121" s="142" t="str">
        <f>+VLOOKUP($E7121,IIC_2018!$B$8:$Q$347,10,0)</f>
        <v>Medio alto</v>
      </c>
    </row>
    <row r="7122" spans="1:13" x14ac:dyDescent="0.3">
      <c r="A7122" s="139">
        <f t="shared" si="7261"/>
        <v>188</v>
      </c>
      <c r="B7122" s="148">
        <f t="shared" si="7263"/>
        <v>10</v>
      </c>
      <c r="D7122" s="149" t="str">
        <f>+VLOOKUP($A7122,mUNICIPIOS!$B$4:$F$343,2,0)</f>
        <v>San Marcos</v>
      </c>
      <c r="E7122" s="149">
        <f>+VLOOKUP($A7122,mUNICIPIOS!$B$4:$F$343,3,0)</f>
        <v>1222</v>
      </c>
      <c r="F7122" s="149" t="str">
        <f>+VLOOKUP($A7122,mUNICIPIOS!$B$4:$F$343,4,0)</f>
        <v>Pajapita</v>
      </c>
      <c r="G7122" s="139" t="str">
        <f t="shared" ref="G7122:K7122" si="7300">+G7084</f>
        <v>02</v>
      </c>
      <c r="H7122" t="str">
        <f t="shared" si="7300"/>
        <v>IIC</v>
      </c>
      <c r="I7122" t="str">
        <f t="shared" si="7300"/>
        <v>Índice de Información a la Ciudadanía</v>
      </c>
      <c r="J7122" t="str">
        <f t="shared" si="7300"/>
        <v>02-04</v>
      </c>
      <c r="K7122" t="str">
        <f t="shared" si="7300"/>
        <v>Relación del monto contratado por medio de Guate compras con el total del presupuesto de egresos vigente.</v>
      </c>
      <c r="L7122" s="150">
        <f>+VLOOKUP($E7122,IIC_2018!$B$8:$Q$347,12,0)</f>
        <v>0.35526418532482024</v>
      </c>
      <c r="M7122" s="142" t="str">
        <f>+VLOOKUP($E7122,IIC_2018!$B$8:$Q$347,13,0)</f>
        <v>Medio bajo</v>
      </c>
    </row>
    <row r="7123" spans="1:13" x14ac:dyDescent="0.3">
      <c r="A7123" s="139">
        <f t="shared" si="7261"/>
        <v>188</v>
      </c>
      <c r="B7123" s="148">
        <f t="shared" si="7263"/>
        <v>11</v>
      </c>
      <c r="D7123" s="149" t="str">
        <f>+VLOOKUP($A7123,mUNICIPIOS!$B$4:$F$343,2,0)</f>
        <v>San Marcos</v>
      </c>
      <c r="E7123" s="149">
        <f>+VLOOKUP($A7123,mUNICIPIOS!$B$4:$F$343,3,0)</f>
        <v>1222</v>
      </c>
      <c r="F7123" s="149" t="str">
        <f>+VLOOKUP($A7123,mUNICIPIOS!$B$4:$F$343,4,0)</f>
        <v>Pajapita</v>
      </c>
      <c r="G7123" s="139" t="str">
        <f t="shared" ref="G7123:K7123" si="7301">+G7085</f>
        <v>02</v>
      </c>
      <c r="H7123" t="str">
        <f t="shared" si="7301"/>
        <v>IIC</v>
      </c>
      <c r="I7123" t="str">
        <f t="shared" si="7301"/>
        <v>Índice de Información a la Ciudadanía</v>
      </c>
      <c r="J7123" t="str">
        <f t="shared" si="7301"/>
        <v>INDICE</v>
      </c>
      <c r="K7123">
        <f t="shared" si="7301"/>
        <v>0</v>
      </c>
      <c r="L7123" s="150">
        <f>+VLOOKUP($E7123,IIC_2018!$B$8:$Q$347,15,0)</f>
        <v>0.31048271299787172</v>
      </c>
      <c r="M7123" s="142" t="str">
        <f>+VLOOKUP($E7123,IIC_2018!$B$8:$Q$347,16,0)</f>
        <v>Medio bajo</v>
      </c>
    </row>
    <row r="7124" spans="1:13" x14ac:dyDescent="0.3">
      <c r="A7124" s="139">
        <f t="shared" si="7261"/>
        <v>188</v>
      </c>
      <c r="B7124" s="148">
        <f t="shared" si="7263"/>
        <v>12</v>
      </c>
      <c r="D7124" s="149" t="str">
        <f>+VLOOKUP($A7124,mUNICIPIOS!$B$4:$F$343,2,0)</f>
        <v>San Marcos</v>
      </c>
      <c r="E7124" s="149">
        <f>+VLOOKUP($A7124,mUNICIPIOS!$B$4:$F$343,3,0)</f>
        <v>1222</v>
      </c>
      <c r="F7124" s="149" t="str">
        <f>+VLOOKUP($A7124,mUNICIPIOS!$B$4:$F$343,4,0)</f>
        <v>Pajapita</v>
      </c>
      <c r="G7124" s="139" t="str">
        <f t="shared" ref="G7124:K7124" si="7302">+G7086</f>
        <v>03</v>
      </c>
      <c r="H7124" t="str">
        <f t="shared" si="7302"/>
        <v>ISP</v>
      </c>
      <c r="I7124" t="str">
        <f t="shared" si="7302"/>
        <v>Índice de Servicios Públicos</v>
      </c>
      <c r="J7124" t="str">
        <f t="shared" si="7302"/>
        <v>03-01</v>
      </c>
      <c r="K7124" t="str">
        <f t="shared" si="7302"/>
        <v>Cobertura del servicio público de agua</v>
      </c>
      <c r="L7124" s="150">
        <f>+VLOOKUP($E7124,ISP_2018!$B$8:$T$347,3,0)</f>
        <v>0</v>
      </c>
      <c r="M7124" s="142" t="str">
        <f>+VLOOKUP($E7124,ISP_2018!$B$8:$T$347,4,0)</f>
        <v>Bajo</v>
      </c>
    </row>
    <row r="7125" spans="1:13" x14ac:dyDescent="0.3">
      <c r="A7125" s="139">
        <f t="shared" si="7261"/>
        <v>188</v>
      </c>
      <c r="B7125" s="148">
        <f t="shared" si="7263"/>
        <v>13</v>
      </c>
      <c r="D7125" s="149" t="str">
        <f>+VLOOKUP($A7125,mUNICIPIOS!$B$4:$F$343,2,0)</f>
        <v>San Marcos</v>
      </c>
      <c r="E7125" s="149">
        <f>+VLOOKUP($A7125,mUNICIPIOS!$B$4:$F$343,3,0)</f>
        <v>1222</v>
      </c>
      <c r="F7125" s="149" t="str">
        <f>+VLOOKUP($A7125,mUNICIPIOS!$B$4:$F$343,4,0)</f>
        <v>Pajapita</v>
      </c>
      <c r="G7125" s="139" t="str">
        <f t="shared" ref="G7125:K7125" si="7303">+G7087</f>
        <v>03</v>
      </c>
      <c r="H7125" t="str">
        <f t="shared" si="7303"/>
        <v>ISP</v>
      </c>
      <c r="I7125" t="str">
        <f t="shared" si="7303"/>
        <v>Índice de Servicios Públicos</v>
      </c>
      <c r="J7125" t="str">
        <f t="shared" si="7303"/>
        <v>03-02</v>
      </c>
      <c r="K7125" t="str">
        <f t="shared" si="7303"/>
        <v>Control de la calidad del servicio público de agua</v>
      </c>
      <c r="L7125" s="150">
        <f>+VLOOKUP($E7125,ISP_2018!$B$8:$T$347,6,0)</f>
        <v>0.4</v>
      </c>
      <c r="M7125" s="142" t="str">
        <f>+VLOOKUP($E7125,ISP_2018!$B$8:$T$347,7,0)</f>
        <v>Medio bajo</v>
      </c>
    </row>
    <row r="7126" spans="1:13" x14ac:dyDescent="0.3">
      <c r="A7126" s="139">
        <f t="shared" si="7261"/>
        <v>188</v>
      </c>
      <c r="B7126" s="148">
        <f t="shared" si="7263"/>
        <v>14</v>
      </c>
      <c r="D7126" s="149" t="str">
        <f>+VLOOKUP($A7126,mUNICIPIOS!$B$4:$F$343,2,0)</f>
        <v>San Marcos</v>
      </c>
      <c r="E7126" s="149">
        <f>+VLOOKUP($A7126,mUNICIPIOS!$B$4:$F$343,3,0)</f>
        <v>1222</v>
      </c>
      <c r="F7126" s="149" t="str">
        <f>+VLOOKUP($A7126,mUNICIPIOS!$B$4:$F$343,4,0)</f>
        <v>Pajapita</v>
      </c>
      <c r="G7126" s="139" t="str">
        <f t="shared" ref="G7126:K7126" si="7304">+G7088</f>
        <v>03</v>
      </c>
      <c r="H7126" t="str">
        <f t="shared" si="7304"/>
        <v>ISP</v>
      </c>
      <c r="I7126" t="str">
        <f t="shared" si="7304"/>
        <v>Índice de Servicios Públicos</v>
      </c>
      <c r="J7126" t="str">
        <f t="shared" si="7304"/>
        <v>03-03</v>
      </c>
      <c r="K7126" t="str">
        <f t="shared" si="7304"/>
        <v>Disposición  y tratamiento  de aguas residuales</v>
      </c>
      <c r="L7126" s="150">
        <f>+VLOOKUP($E7126,ISP_2018!$B$8:$T$347,9,0)</f>
        <v>0.2276707643009393</v>
      </c>
      <c r="M7126" s="142" t="str">
        <f>+VLOOKUP($E7126,ISP_2018!$B$8:$T$347,10,0)</f>
        <v>Medio bajo</v>
      </c>
    </row>
    <row r="7127" spans="1:13" x14ac:dyDescent="0.3">
      <c r="A7127" s="139">
        <f t="shared" si="7261"/>
        <v>188</v>
      </c>
      <c r="B7127" s="148">
        <f t="shared" si="7263"/>
        <v>15</v>
      </c>
      <c r="D7127" s="149" t="str">
        <f>+VLOOKUP($A7127,mUNICIPIOS!$B$4:$F$343,2,0)</f>
        <v>San Marcos</v>
      </c>
      <c r="E7127" s="149">
        <f>+VLOOKUP($A7127,mUNICIPIOS!$B$4:$F$343,3,0)</f>
        <v>1222</v>
      </c>
      <c r="F7127" s="149" t="str">
        <f>+VLOOKUP($A7127,mUNICIPIOS!$B$4:$F$343,4,0)</f>
        <v>Pajapita</v>
      </c>
      <c r="G7127" s="139" t="str">
        <f t="shared" ref="G7127:K7127" si="7305">+G7089</f>
        <v>03</v>
      </c>
      <c r="H7127" t="str">
        <f t="shared" si="7305"/>
        <v>ISP</v>
      </c>
      <c r="I7127" t="str">
        <f t="shared" si="7305"/>
        <v>Índice de Servicios Públicos</v>
      </c>
      <c r="J7127" t="str">
        <f t="shared" si="7305"/>
        <v>03-04</v>
      </c>
      <c r="K7127" t="str">
        <f t="shared" si="7305"/>
        <v>Gestión y manejo de los residuos y desechos sólidos</v>
      </c>
      <c r="L7127" s="150">
        <f>+VLOOKUP($E7127,ISP_2018!$B$8:$T$347,12,0)</f>
        <v>0</v>
      </c>
      <c r="M7127" s="142" t="str">
        <f>+VLOOKUP($E7127,ISP_2018!$B$8:$T$347,13,0)</f>
        <v>Bajo</v>
      </c>
    </row>
    <row r="7128" spans="1:13" x14ac:dyDescent="0.3">
      <c r="A7128" s="139">
        <f t="shared" si="7261"/>
        <v>188</v>
      </c>
      <c r="B7128" s="148">
        <f t="shared" si="7263"/>
        <v>16</v>
      </c>
      <c r="D7128" s="149" t="str">
        <f>+VLOOKUP($A7128,mUNICIPIOS!$B$4:$F$343,2,0)</f>
        <v>San Marcos</v>
      </c>
      <c r="E7128" s="149">
        <f>+VLOOKUP($A7128,mUNICIPIOS!$B$4:$F$343,3,0)</f>
        <v>1222</v>
      </c>
      <c r="F7128" s="149" t="str">
        <f>+VLOOKUP($A7128,mUNICIPIOS!$B$4:$F$343,4,0)</f>
        <v>Pajapita</v>
      </c>
      <c r="G7128" s="139" t="str">
        <f t="shared" ref="G7128:K7128" si="7306">+G7090</f>
        <v>03</v>
      </c>
      <c r="H7128" t="str">
        <f t="shared" si="7306"/>
        <v>ISP</v>
      </c>
      <c r="I7128" t="str">
        <f t="shared" si="7306"/>
        <v>Índice de Servicios Públicos</v>
      </c>
      <c r="J7128" t="str">
        <f t="shared" si="7306"/>
        <v>03-05</v>
      </c>
      <c r="K7128" t="str">
        <f t="shared" si="7306"/>
        <v>Gestión de servicios públicos municipales</v>
      </c>
      <c r="L7128" s="150">
        <f>+VLOOKUP($E7128,ISP_2018!$B$8:$T$347,15,0)</f>
        <v>4.8387096774193547E-2</v>
      </c>
      <c r="M7128" s="142" t="str">
        <f>+VLOOKUP($E7128,ISP_2018!$B$8:$T$347,16,0)</f>
        <v>Bajo</v>
      </c>
    </row>
    <row r="7129" spans="1:13" x14ac:dyDescent="0.3">
      <c r="A7129" s="139">
        <f t="shared" si="7261"/>
        <v>188</v>
      </c>
      <c r="B7129" s="148">
        <f t="shared" si="7263"/>
        <v>17</v>
      </c>
      <c r="D7129" s="149" t="str">
        <f>+VLOOKUP($A7129,mUNICIPIOS!$B$4:$F$343,2,0)</f>
        <v>San Marcos</v>
      </c>
      <c r="E7129" s="149">
        <f>+VLOOKUP($A7129,mUNICIPIOS!$B$4:$F$343,3,0)</f>
        <v>1222</v>
      </c>
      <c r="F7129" s="149" t="str">
        <f>+VLOOKUP($A7129,mUNICIPIOS!$B$4:$F$343,4,0)</f>
        <v>Pajapita</v>
      </c>
      <c r="G7129" s="139" t="str">
        <f t="shared" ref="G7129:K7129" si="7307">+G7091</f>
        <v>03</v>
      </c>
      <c r="H7129" t="str">
        <f t="shared" si="7307"/>
        <v>ISP</v>
      </c>
      <c r="I7129" t="str">
        <f t="shared" si="7307"/>
        <v>Índice de Servicios Públicos</v>
      </c>
      <c r="J7129" t="str">
        <f t="shared" si="7307"/>
        <v>INDICE</v>
      </c>
      <c r="K7129">
        <f t="shared" si="7307"/>
        <v>0</v>
      </c>
      <c r="L7129" s="150">
        <f>+VLOOKUP($E7129,ISP_2018!$B$8:$T$347,18,0)</f>
        <v>0.17521157221502656</v>
      </c>
      <c r="M7129" s="142" t="str">
        <f>+VLOOKUP($E7129,ISP_2018!$B$8:$T$347,19,0)</f>
        <v>Bajo</v>
      </c>
    </row>
    <row r="7130" spans="1:13" x14ac:dyDescent="0.3">
      <c r="A7130" s="139">
        <f t="shared" si="7261"/>
        <v>188</v>
      </c>
      <c r="B7130" s="148">
        <f t="shared" si="7263"/>
        <v>18</v>
      </c>
      <c r="D7130" s="149" t="str">
        <f>+VLOOKUP($A7130,mUNICIPIOS!$B$4:$F$343,2,0)</f>
        <v>San Marcos</v>
      </c>
      <c r="E7130" s="149">
        <f>+VLOOKUP($A7130,mUNICIPIOS!$B$4:$F$343,3,0)</f>
        <v>1222</v>
      </c>
      <c r="F7130" s="149" t="str">
        <f>+VLOOKUP($A7130,mUNICIPIOS!$B$4:$F$343,4,0)</f>
        <v>Pajapita</v>
      </c>
      <c r="G7130" s="139" t="str">
        <f t="shared" ref="G7130:K7130" si="7308">+G7092</f>
        <v>04</v>
      </c>
      <c r="H7130" t="str">
        <f t="shared" si="7308"/>
        <v>IGA</v>
      </c>
      <c r="I7130" t="str">
        <f t="shared" si="7308"/>
        <v>Índice de Gestión Administrativa</v>
      </c>
      <c r="J7130" t="str">
        <f t="shared" si="7308"/>
        <v>04-01</v>
      </c>
      <c r="K7130" t="str">
        <f t="shared" si="7308"/>
        <v>Existencia de elementos de atención municipal orientada al vecino</v>
      </c>
      <c r="L7130" s="150">
        <f>+VLOOKUP($E7130,IGA_2018!$B$8:$N$347,3,0)</f>
        <v>0</v>
      </c>
      <c r="M7130" s="142" t="str">
        <f>+VLOOKUP($E7130,IGA_2018!$B$8:$N$347,4,0)</f>
        <v>Bajo</v>
      </c>
    </row>
    <row r="7131" spans="1:13" x14ac:dyDescent="0.3">
      <c r="A7131" s="139">
        <f t="shared" si="7261"/>
        <v>188</v>
      </c>
      <c r="B7131" s="148">
        <f t="shared" si="7263"/>
        <v>19</v>
      </c>
      <c r="D7131" s="149" t="str">
        <f>+VLOOKUP($A7131,mUNICIPIOS!$B$4:$F$343,2,0)</f>
        <v>San Marcos</v>
      </c>
      <c r="E7131" s="149">
        <f>+VLOOKUP($A7131,mUNICIPIOS!$B$4:$F$343,3,0)</f>
        <v>1222</v>
      </c>
      <c r="F7131" s="149" t="str">
        <f>+VLOOKUP($A7131,mUNICIPIOS!$B$4:$F$343,4,0)</f>
        <v>Pajapita</v>
      </c>
      <c r="G7131" s="139" t="str">
        <f t="shared" ref="G7131:K7131" si="7309">+G7093</f>
        <v>04</v>
      </c>
      <c r="H7131" t="str">
        <f t="shared" si="7309"/>
        <v>IGA</v>
      </c>
      <c r="I7131" t="str">
        <f t="shared" si="7309"/>
        <v>Índice de Gestión Administrativa</v>
      </c>
      <c r="J7131" t="str">
        <f t="shared" si="7309"/>
        <v>04-02</v>
      </c>
      <c r="K7131" t="str">
        <f t="shared" si="7309"/>
        <v>Gestión del recurso humano.</v>
      </c>
      <c r="L7131" s="150">
        <f>+VLOOKUP($E7131,IGA_2018!$B$8:$N$347,6,0)</f>
        <v>0.38114859644604698</v>
      </c>
      <c r="M7131" s="142" t="str">
        <f>+VLOOKUP($E7131,IGA_2018!$B$8:$N$347,7,0)</f>
        <v>Medio bajo</v>
      </c>
    </row>
    <row r="7132" spans="1:13" x14ac:dyDescent="0.3">
      <c r="A7132" s="139">
        <f t="shared" si="7261"/>
        <v>188</v>
      </c>
      <c r="B7132" s="148">
        <f t="shared" si="7263"/>
        <v>20</v>
      </c>
      <c r="D7132" s="149" t="str">
        <f>+VLOOKUP($A7132,mUNICIPIOS!$B$4:$F$343,2,0)</f>
        <v>San Marcos</v>
      </c>
      <c r="E7132" s="149">
        <f>+VLOOKUP($A7132,mUNICIPIOS!$B$4:$F$343,3,0)</f>
        <v>1222</v>
      </c>
      <c r="F7132" s="149" t="str">
        <f>+VLOOKUP($A7132,mUNICIPIOS!$B$4:$F$343,4,0)</f>
        <v>Pajapita</v>
      </c>
      <c r="G7132" s="139" t="str">
        <f t="shared" ref="G7132:K7132" si="7310">+G7094</f>
        <v>04</v>
      </c>
      <c r="H7132" t="str">
        <f t="shared" si="7310"/>
        <v>IGA</v>
      </c>
      <c r="I7132" t="str">
        <f t="shared" si="7310"/>
        <v>Índice de Gestión Administrativa</v>
      </c>
      <c r="J7132" t="str">
        <f t="shared" si="7310"/>
        <v>04-03</v>
      </c>
      <c r="K7132" t="str">
        <f t="shared" si="7310"/>
        <v>Existencia de oficinas municipales con instrumentos de gestión.</v>
      </c>
      <c r="L7132" s="150">
        <f>+VLOOKUP($E7132,IGA_2018!$B$8:$N$347,9,0)</f>
        <v>0.26785714285714285</v>
      </c>
      <c r="M7132" s="142" t="str">
        <f>+VLOOKUP($E7132,IGA_2018!$B$8:$N$347,10,0)</f>
        <v>Medio bajo</v>
      </c>
    </row>
    <row r="7133" spans="1:13" x14ac:dyDescent="0.3">
      <c r="A7133" s="139">
        <f t="shared" si="7261"/>
        <v>188</v>
      </c>
      <c r="B7133" s="148">
        <f t="shared" si="7263"/>
        <v>21</v>
      </c>
      <c r="D7133" s="149" t="str">
        <f>+VLOOKUP($A7133,mUNICIPIOS!$B$4:$F$343,2,0)</f>
        <v>San Marcos</v>
      </c>
      <c r="E7133" s="149">
        <f>+VLOOKUP($A7133,mUNICIPIOS!$B$4:$F$343,3,0)</f>
        <v>1222</v>
      </c>
      <c r="F7133" s="149" t="str">
        <f>+VLOOKUP($A7133,mUNICIPIOS!$B$4:$F$343,4,0)</f>
        <v>Pajapita</v>
      </c>
      <c r="G7133" s="139" t="str">
        <f t="shared" ref="G7133:K7133" si="7311">+G7095</f>
        <v>04</v>
      </c>
      <c r="H7133" t="str">
        <f t="shared" si="7311"/>
        <v>IGA</v>
      </c>
      <c r="I7133" t="str">
        <f t="shared" si="7311"/>
        <v>Índice de Gestión Administrativa</v>
      </c>
      <c r="J7133" t="str">
        <f t="shared" si="7311"/>
        <v>INDICE</v>
      </c>
      <c r="K7133">
        <f t="shared" si="7311"/>
        <v>0</v>
      </c>
      <c r="L7133" s="150">
        <f>+VLOOKUP($E7133,IGA_2018!$B$8:$N$347,12,0)</f>
        <v>0.22715200875611641</v>
      </c>
      <c r="M7133" s="142" t="str">
        <f>+VLOOKUP($E7133,IGA_2018!$B$8:$N$347,13,0)</f>
        <v>Medio bajo</v>
      </c>
    </row>
    <row r="7134" spans="1:13" x14ac:dyDescent="0.3">
      <c r="A7134" s="139">
        <f t="shared" si="7261"/>
        <v>188</v>
      </c>
      <c r="B7134" s="148">
        <f t="shared" si="7263"/>
        <v>22</v>
      </c>
      <c r="D7134" s="149" t="str">
        <f>+VLOOKUP($A7134,mUNICIPIOS!$B$4:$F$343,2,0)</f>
        <v>San Marcos</v>
      </c>
      <c r="E7134" s="149">
        <f>+VLOOKUP($A7134,mUNICIPIOS!$B$4:$F$343,3,0)</f>
        <v>1222</v>
      </c>
      <c r="F7134" s="149" t="str">
        <f>+VLOOKUP($A7134,mUNICIPIOS!$B$4:$F$343,4,0)</f>
        <v>Pajapita</v>
      </c>
      <c r="G7134" s="139" t="str">
        <f t="shared" ref="G7134:K7134" si="7312">+G7096</f>
        <v>05</v>
      </c>
      <c r="H7134" t="str">
        <f t="shared" si="7312"/>
        <v>IGF</v>
      </c>
      <c r="I7134" t="str">
        <f t="shared" si="7312"/>
        <v>Índice de Gestión Financiera</v>
      </c>
      <c r="J7134" t="str">
        <f t="shared" si="7312"/>
        <v>05-01</v>
      </c>
      <c r="K7134" t="str">
        <f t="shared" si="7312"/>
        <v>Autonomía financiera municipal</v>
      </c>
      <c r="L7134" s="150">
        <f>+VLOOKUP($E7134,IGF_2018!$B$8:$Z$347,3,0)</f>
        <v>0.18955122151451984</v>
      </c>
      <c r="M7134" s="142" t="str">
        <f>+VLOOKUP($E7134,IGF_2018!$B$8:$Z$347,4,0)</f>
        <v>Bajo</v>
      </c>
    </row>
    <row r="7135" spans="1:13" x14ac:dyDescent="0.3">
      <c r="A7135" s="139">
        <f t="shared" si="7261"/>
        <v>188</v>
      </c>
      <c r="B7135" s="148">
        <f t="shared" si="7263"/>
        <v>23</v>
      </c>
      <c r="D7135" s="149" t="str">
        <f>+VLOOKUP($A7135,mUNICIPIOS!$B$4:$F$343,2,0)</f>
        <v>San Marcos</v>
      </c>
      <c r="E7135" s="149">
        <f>+VLOOKUP($A7135,mUNICIPIOS!$B$4:$F$343,3,0)</f>
        <v>1222</v>
      </c>
      <c r="F7135" s="149" t="str">
        <f>+VLOOKUP($A7135,mUNICIPIOS!$B$4:$F$343,4,0)</f>
        <v>Pajapita</v>
      </c>
      <c r="G7135" s="139" t="str">
        <f t="shared" ref="G7135:K7135" si="7313">+G7097</f>
        <v>05</v>
      </c>
      <c r="H7135" t="str">
        <f t="shared" si="7313"/>
        <v>IGF</v>
      </c>
      <c r="I7135" t="str">
        <f t="shared" si="7313"/>
        <v>Índice de Gestión Financiera</v>
      </c>
      <c r="J7135" t="str">
        <f t="shared" si="7313"/>
        <v>05-02</v>
      </c>
      <c r="K7135" t="str">
        <f t="shared" si="7313"/>
        <v xml:space="preserve">Ingresos propios por habitante -sin regalías- </v>
      </c>
      <c r="L7135" s="150">
        <f>+VLOOKUP($E7135,IGF_2018!$B$8:$Z$347,6,0)</f>
        <v>9.1342533047024457E-2</v>
      </c>
      <c r="M7135" s="142" t="str">
        <f>+VLOOKUP($E7135,IGF_2018!$B$8:$Z$347,7,0)</f>
        <v>Bajo</v>
      </c>
    </row>
    <row r="7136" spans="1:13" x14ac:dyDescent="0.3">
      <c r="A7136" s="139">
        <f t="shared" si="7261"/>
        <v>188</v>
      </c>
      <c r="B7136" s="148">
        <f t="shared" si="7263"/>
        <v>24</v>
      </c>
      <c r="D7136" s="149" t="str">
        <f>+VLOOKUP($A7136,mUNICIPIOS!$B$4:$F$343,2,0)</f>
        <v>San Marcos</v>
      </c>
      <c r="E7136" s="149">
        <f>+VLOOKUP($A7136,mUNICIPIOS!$B$4:$F$343,3,0)</f>
        <v>1222</v>
      </c>
      <c r="F7136" s="149" t="str">
        <f>+VLOOKUP($A7136,mUNICIPIOS!$B$4:$F$343,4,0)</f>
        <v>Pajapita</v>
      </c>
      <c r="G7136" s="139" t="str">
        <f t="shared" ref="G7136:K7136" si="7314">+G7098</f>
        <v>05</v>
      </c>
      <c r="H7136" t="str">
        <f t="shared" si="7314"/>
        <v>IGF</v>
      </c>
      <c r="I7136" t="str">
        <f t="shared" si="7314"/>
        <v>Índice de Gestión Financiera</v>
      </c>
      <c r="J7136" t="str">
        <f t="shared" si="7314"/>
        <v>05-03</v>
      </c>
      <c r="K7136" t="str">
        <f t="shared" si="7314"/>
        <v>Ingresos del IUSI en relación a los ingresos propios -sin regalías-</v>
      </c>
      <c r="L7136" s="150">
        <f>+VLOOKUP($E7136,IGF_2018!$B$8:$Z$347,9,0)</f>
        <v>8.5937919406341892E-2</v>
      </c>
      <c r="M7136" s="142" t="str">
        <f>+VLOOKUP($E7136,IGF_2018!$B$8:$Z$347,10,0)</f>
        <v>Bajo</v>
      </c>
    </row>
    <row r="7137" spans="1:13" x14ac:dyDescent="0.3">
      <c r="A7137" s="139">
        <f t="shared" si="7261"/>
        <v>188</v>
      </c>
      <c r="B7137" s="148">
        <f t="shared" si="7263"/>
        <v>25</v>
      </c>
      <c r="D7137" s="149" t="str">
        <f>+VLOOKUP($A7137,mUNICIPIOS!$B$4:$F$343,2,0)</f>
        <v>San Marcos</v>
      </c>
      <c r="E7137" s="149">
        <f>+VLOOKUP($A7137,mUNICIPIOS!$B$4:$F$343,3,0)</f>
        <v>1222</v>
      </c>
      <c r="F7137" s="149" t="str">
        <f>+VLOOKUP($A7137,mUNICIPIOS!$B$4:$F$343,4,0)</f>
        <v>Pajapita</v>
      </c>
      <c r="G7137" s="139" t="str">
        <f t="shared" ref="G7137:K7137" si="7315">+G7099</f>
        <v>05</v>
      </c>
      <c r="H7137" t="str">
        <f t="shared" si="7315"/>
        <v>IGF</v>
      </c>
      <c r="I7137" t="str">
        <f t="shared" si="7315"/>
        <v>Índice de Gestión Financiera</v>
      </c>
      <c r="J7137" t="str">
        <f t="shared" si="7315"/>
        <v>05-04</v>
      </c>
      <c r="K7137" t="str">
        <f t="shared" si="7315"/>
        <v>Inversión anual en capital fijo por habitante</v>
      </c>
      <c r="L7137" s="150">
        <f>+VLOOKUP($E7137,IGF_2018!$B$8:$Z$347,12,0)</f>
        <v>4.1745088972254131E-2</v>
      </c>
      <c r="M7137" s="142" t="str">
        <f>+VLOOKUP($E7137,IGF_2018!$B$8:$Z$347,13,0)</f>
        <v>Bajo</v>
      </c>
    </row>
    <row r="7138" spans="1:13" x14ac:dyDescent="0.3">
      <c r="A7138" s="139">
        <f t="shared" si="7261"/>
        <v>188</v>
      </c>
      <c r="B7138" s="148">
        <f t="shared" si="7263"/>
        <v>26</v>
      </c>
      <c r="D7138" s="149" t="str">
        <f>+VLOOKUP($A7138,mUNICIPIOS!$B$4:$F$343,2,0)</f>
        <v>San Marcos</v>
      </c>
      <c r="E7138" s="149">
        <f>+VLOOKUP($A7138,mUNICIPIOS!$B$4:$F$343,3,0)</f>
        <v>1222</v>
      </c>
      <c r="F7138" s="149" t="str">
        <f>+VLOOKUP($A7138,mUNICIPIOS!$B$4:$F$343,4,0)</f>
        <v>Pajapita</v>
      </c>
      <c r="G7138" s="139" t="str">
        <f t="shared" ref="G7138:K7138" si="7316">+G7100</f>
        <v>05</v>
      </c>
      <c r="H7138" t="str">
        <f t="shared" si="7316"/>
        <v>IGF</v>
      </c>
      <c r="I7138" t="str">
        <f t="shared" si="7316"/>
        <v>Índice de Gestión Financiera</v>
      </c>
      <c r="J7138" t="str">
        <f t="shared" si="7316"/>
        <v>05-05</v>
      </c>
      <c r="K7138" t="str">
        <f t="shared" si="7316"/>
        <v>Inversión anual en capital fijo con recursos percibidos por ingresos propios</v>
      </c>
      <c r="L7138" s="150">
        <f>+VLOOKUP($E7138,IGF_2018!$B$8:$Z$347,15,0)</f>
        <v>0</v>
      </c>
      <c r="M7138" s="142" t="str">
        <f>+VLOOKUP($E7138,IGF_2018!$B$8:$Z$347,16,0)</f>
        <v>Bajo</v>
      </c>
    </row>
    <row r="7139" spans="1:13" x14ac:dyDescent="0.3">
      <c r="A7139" s="139">
        <f t="shared" si="7261"/>
        <v>188</v>
      </c>
      <c r="B7139" s="148">
        <f t="shared" si="7263"/>
        <v>27</v>
      </c>
      <c r="D7139" s="149" t="str">
        <f>+VLOOKUP($A7139,mUNICIPIOS!$B$4:$F$343,2,0)</f>
        <v>San Marcos</v>
      </c>
      <c r="E7139" s="149">
        <f>+VLOOKUP($A7139,mUNICIPIOS!$B$4:$F$343,3,0)</f>
        <v>1222</v>
      </c>
      <c r="F7139" s="149" t="str">
        <f>+VLOOKUP($A7139,mUNICIPIOS!$B$4:$F$343,4,0)</f>
        <v>Pajapita</v>
      </c>
      <c r="G7139" s="139" t="str">
        <f t="shared" ref="G7139:K7139" si="7317">+G7101</f>
        <v>05</v>
      </c>
      <c r="H7139" t="str">
        <f t="shared" si="7317"/>
        <v>IGF</v>
      </c>
      <c r="I7139" t="str">
        <f t="shared" si="7317"/>
        <v>Índice de Gestión Financiera</v>
      </c>
      <c r="J7139" t="str">
        <f t="shared" si="7317"/>
        <v>05-06</v>
      </c>
      <c r="K7139" t="str">
        <f t="shared" si="7317"/>
        <v xml:space="preserve">Inversión anual en capital fijo con recursos percibidos por transferencias del Gobierno Central </v>
      </c>
      <c r="L7139" s="150">
        <f>+VLOOKUP($E7139,IGF_2018!$B$8:$Z$347,18,0)</f>
        <v>8.0787866445929016E-2</v>
      </c>
      <c r="M7139" s="142" t="str">
        <f>+VLOOKUP($E7139,IGF_2018!$B$8:$Z$347,19,0)</f>
        <v>Bajo</v>
      </c>
    </row>
    <row r="7140" spans="1:13" x14ac:dyDescent="0.3">
      <c r="A7140" s="139">
        <f t="shared" si="7261"/>
        <v>188</v>
      </c>
      <c r="B7140" s="148">
        <f t="shared" si="7263"/>
        <v>28</v>
      </c>
      <c r="D7140" s="149" t="str">
        <f>+VLOOKUP($A7140,mUNICIPIOS!$B$4:$F$343,2,0)</f>
        <v>San Marcos</v>
      </c>
      <c r="E7140" s="149">
        <f>+VLOOKUP($A7140,mUNICIPIOS!$B$4:$F$343,3,0)</f>
        <v>1222</v>
      </c>
      <c r="F7140" s="149" t="str">
        <f>+VLOOKUP($A7140,mUNICIPIOS!$B$4:$F$343,4,0)</f>
        <v>Pajapita</v>
      </c>
      <c r="G7140" s="139" t="str">
        <f t="shared" ref="G7140:K7140" si="7318">+G7102</f>
        <v>05</v>
      </c>
      <c r="H7140" t="str">
        <f t="shared" si="7318"/>
        <v>IGF</v>
      </c>
      <c r="I7140" t="str">
        <f t="shared" si="7318"/>
        <v>Índice de Gestión Financiera</v>
      </c>
      <c r="J7140" t="str">
        <f t="shared" si="7318"/>
        <v>05-07</v>
      </c>
      <c r="K7140" t="str">
        <f t="shared" si="7318"/>
        <v>Financiamiento por endeudamiento municipal</v>
      </c>
      <c r="L7140" s="150">
        <f>+VLOOKUP($E7140,IGF_2018!$B$8:$Z$347,21,0)</f>
        <v>1</v>
      </c>
      <c r="M7140" s="142" t="str">
        <f>+VLOOKUP($E7140,IGF_2018!$B$8:$Z$347,22,0)</f>
        <v>Alto</v>
      </c>
    </row>
    <row r="7141" spans="1:13" x14ac:dyDescent="0.3">
      <c r="A7141" s="139">
        <f t="shared" si="7261"/>
        <v>188</v>
      </c>
      <c r="B7141" s="148">
        <f t="shared" si="7263"/>
        <v>29</v>
      </c>
      <c r="D7141" s="149" t="str">
        <f>+VLOOKUP($A7141,mUNICIPIOS!$B$4:$F$343,2,0)</f>
        <v>San Marcos</v>
      </c>
      <c r="E7141" s="149">
        <f>+VLOOKUP($A7141,mUNICIPIOS!$B$4:$F$343,3,0)</f>
        <v>1222</v>
      </c>
      <c r="F7141" s="149" t="str">
        <f>+VLOOKUP($A7141,mUNICIPIOS!$B$4:$F$343,4,0)</f>
        <v>Pajapita</v>
      </c>
      <c r="G7141" s="139" t="str">
        <f t="shared" ref="G7141:K7141" si="7319">+G7103</f>
        <v>05</v>
      </c>
      <c r="H7141" t="str">
        <f t="shared" si="7319"/>
        <v>IGF</v>
      </c>
      <c r="I7141" t="str">
        <f t="shared" si="7319"/>
        <v>Índice de Gestión Financiera</v>
      </c>
      <c r="J7141" t="str">
        <f t="shared" si="7319"/>
        <v>INDICE</v>
      </c>
      <c r="K7141">
        <f t="shared" si="7319"/>
        <v>0</v>
      </c>
      <c r="L7141" s="150">
        <f>+VLOOKUP($E7141,IGF_2018!$B$8:$Z$347,24,0)</f>
        <v>0.27702583839476136</v>
      </c>
      <c r="M7141" s="142" t="str">
        <f>+VLOOKUP($E7141,IGF_2018!$B$8:$Z$347,25,0)</f>
        <v>Medio bajo</v>
      </c>
    </row>
    <row r="7142" spans="1:13" x14ac:dyDescent="0.3">
      <c r="A7142" s="139">
        <f t="shared" si="7261"/>
        <v>188</v>
      </c>
      <c r="B7142" s="148">
        <f t="shared" si="7263"/>
        <v>30</v>
      </c>
      <c r="D7142" s="149" t="str">
        <f>+VLOOKUP($A7142,mUNICIPIOS!$B$4:$F$343,2,0)</f>
        <v>San Marcos</v>
      </c>
      <c r="E7142" s="149">
        <f>+VLOOKUP($A7142,mUNICIPIOS!$B$4:$F$343,3,0)</f>
        <v>1222</v>
      </c>
      <c r="F7142" s="149" t="str">
        <f>+VLOOKUP($A7142,mUNICIPIOS!$B$4:$F$343,4,0)</f>
        <v>Pajapita</v>
      </c>
      <c r="G7142" s="139" t="str">
        <f t="shared" ref="G7142:K7142" si="7320">+G7104</f>
        <v>06</v>
      </c>
      <c r="H7142" t="str">
        <f t="shared" si="7320"/>
        <v>IGE</v>
      </c>
      <c r="I7142" t="str">
        <f t="shared" si="7320"/>
        <v>Índice de Gestión Estratégica</v>
      </c>
      <c r="J7142" t="str">
        <f t="shared" si="7320"/>
        <v>06-01</v>
      </c>
      <c r="K7142" t="str">
        <f t="shared" si="7320"/>
        <v>Ejecución del Plan Operativo Anual  (POA)</v>
      </c>
      <c r="L7142" s="150">
        <f>+VLOOKUP($E7142,IGE_2018!$B$8:$Z$347,3,0)</f>
        <v>0</v>
      </c>
      <c r="M7142" s="142" t="str">
        <f>+VLOOKUP($E7142,IGE_2018!$B$8:$Z$347,4,0)</f>
        <v>Bajo</v>
      </c>
    </row>
    <row r="7143" spans="1:13" x14ac:dyDescent="0.3">
      <c r="A7143" s="139">
        <f t="shared" si="7261"/>
        <v>188</v>
      </c>
      <c r="B7143" s="148">
        <f t="shared" si="7263"/>
        <v>31</v>
      </c>
      <c r="D7143" s="149" t="str">
        <f>+VLOOKUP($A7143,mUNICIPIOS!$B$4:$F$343,2,0)</f>
        <v>San Marcos</v>
      </c>
      <c r="E7143" s="149">
        <f>+VLOOKUP($A7143,mUNICIPIOS!$B$4:$F$343,3,0)</f>
        <v>1222</v>
      </c>
      <c r="F7143" s="149" t="str">
        <f>+VLOOKUP($A7143,mUNICIPIOS!$B$4:$F$343,4,0)</f>
        <v>Pajapita</v>
      </c>
      <c r="G7143" s="139" t="str">
        <f t="shared" ref="G7143:K7143" si="7321">+G7105</f>
        <v>06</v>
      </c>
      <c r="H7143" t="str">
        <f t="shared" si="7321"/>
        <v>IGE</v>
      </c>
      <c r="I7143" t="str">
        <f t="shared" si="7321"/>
        <v>Índice de Gestión Estratégica</v>
      </c>
      <c r="J7143" t="str">
        <f t="shared" si="7321"/>
        <v>06-02</v>
      </c>
      <c r="K7143" t="str">
        <f t="shared" si="7321"/>
        <v>Relación Plan de Desarrollo Municipal y Ordenamiento Territorial (PDM-OT) - Plan Estratégico Institucional (PEI) - Plan Operativo Multianual (POM) - Plan Operativo Anual (POA)</v>
      </c>
      <c r="L7143" s="150">
        <f>+VLOOKUP($E7143,IGE_2018!$B$8:$Z$347,6,0)</f>
        <v>0</v>
      </c>
      <c r="M7143" s="142" t="str">
        <f>+VLOOKUP($E7143,IGE_2018!$B$8:$Z$347,7,0)</f>
        <v>Bajo</v>
      </c>
    </row>
    <row r="7144" spans="1:13" x14ac:dyDescent="0.3">
      <c r="A7144" s="139">
        <f t="shared" si="7261"/>
        <v>188</v>
      </c>
      <c r="B7144" s="148">
        <f t="shared" si="7263"/>
        <v>32</v>
      </c>
      <c r="D7144" s="149" t="str">
        <f>+VLOOKUP($A7144,mUNICIPIOS!$B$4:$F$343,2,0)</f>
        <v>San Marcos</v>
      </c>
      <c r="E7144" s="149">
        <f>+VLOOKUP($A7144,mUNICIPIOS!$B$4:$F$343,3,0)</f>
        <v>1222</v>
      </c>
      <c r="F7144" s="149" t="str">
        <f>+VLOOKUP($A7144,mUNICIPIOS!$B$4:$F$343,4,0)</f>
        <v>Pajapita</v>
      </c>
      <c r="G7144" s="139" t="str">
        <f t="shared" ref="G7144:K7144" si="7322">+G7106</f>
        <v>06</v>
      </c>
      <c r="H7144" t="str">
        <f t="shared" si="7322"/>
        <v>IGE</v>
      </c>
      <c r="I7144" t="str">
        <f t="shared" si="7322"/>
        <v>Índice de Gestión Estratégica</v>
      </c>
      <c r="J7144" t="str">
        <f t="shared" si="7322"/>
        <v>06-03</v>
      </c>
      <c r="K7144" t="str">
        <f t="shared" si="7322"/>
        <v>Presupuesto de egresos relacionado a competencias municipales que responden a prioridades nacionales de desarrollo.</v>
      </c>
      <c r="L7144" s="150">
        <f>+VLOOKUP($E7144,IGE_2018!$B$8:$Z$347,9,0)</f>
        <v>2.174691107245065E-2</v>
      </c>
      <c r="M7144" s="142" t="str">
        <f>+VLOOKUP($E7144,IGE_2018!$B$8:$Z$347,10,0)</f>
        <v>Bajo</v>
      </c>
    </row>
    <row r="7145" spans="1:13" x14ac:dyDescent="0.3">
      <c r="A7145" s="139">
        <f t="shared" si="7261"/>
        <v>188</v>
      </c>
      <c r="B7145" s="148">
        <f t="shared" si="7263"/>
        <v>33</v>
      </c>
      <c r="D7145" s="149" t="str">
        <f>+VLOOKUP($A7145,mUNICIPIOS!$B$4:$F$343,2,0)</f>
        <v>San Marcos</v>
      </c>
      <c r="E7145" s="149">
        <f>+VLOOKUP($A7145,mUNICIPIOS!$B$4:$F$343,3,0)</f>
        <v>1222</v>
      </c>
      <c r="F7145" s="149" t="str">
        <f>+VLOOKUP($A7145,mUNICIPIOS!$B$4:$F$343,4,0)</f>
        <v>Pajapita</v>
      </c>
      <c r="G7145" s="139" t="str">
        <f t="shared" ref="G7145:K7145" si="7323">+G7107</f>
        <v>06</v>
      </c>
      <c r="H7145" t="str">
        <f t="shared" si="7323"/>
        <v>IGE</v>
      </c>
      <c r="I7145" t="str">
        <f t="shared" si="7323"/>
        <v>Índice de Gestión Estratégica</v>
      </c>
      <c r="J7145" t="str">
        <f t="shared" si="7323"/>
        <v>06-04</v>
      </c>
      <c r="K7145" t="str">
        <f t="shared" si="7323"/>
        <v>Institucionalización de la gestión ordenada del territorio</v>
      </c>
      <c r="L7145" s="150">
        <f>+VLOOKUP($E7145,IGE_2018!$B$8:$Z$347,12,0)</f>
        <v>0</v>
      </c>
      <c r="M7145" s="142" t="str">
        <f>+VLOOKUP($E7145,IGE_2018!$B$8:$Z$347,13,0)</f>
        <v>Bajo</v>
      </c>
    </row>
    <row r="7146" spans="1:13" x14ac:dyDescent="0.3">
      <c r="A7146" s="139">
        <f t="shared" si="7261"/>
        <v>188</v>
      </c>
      <c r="B7146" s="148">
        <f t="shared" si="7263"/>
        <v>34</v>
      </c>
      <c r="D7146" s="149" t="str">
        <f>+VLOOKUP($A7146,mUNICIPIOS!$B$4:$F$343,2,0)</f>
        <v>San Marcos</v>
      </c>
      <c r="E7146" s="149">
        <f>+VLOOKUP($A7146,mUNICIPIOS!$B$4:$F$343,3,0)</f>
        <v>1222</v>
      </c>
      <c r="F7146" s="149" t="str">
        <f>+VLOOKUP($A7146,mUNICIPIOS!$B$4:$F$343,4,0)</f>
        <v>Pajapita</v>
      </c>
      <c r="G7146" s="139" t="str">
        <f t="shared" ref="G7146:K7146" si="7324">+G7108</f>
        <v>06</v>
      </c>
      <c r="H7146" t="str">
        <f t="shared" si="7324"/>
        <v>IGE</v>
      </c>
      <c r="I7146" t="str">
        <f t="shared" si="7324"/>
        <v>Índice de Gestión Estratégica</v>
      </c>
      <c r="J7146" t="str">
        <f t="shared" si="7324"/>
        <v>06-05</v>
      </c>
      <c r="K7146" t="str">
        <f t="shared" si="7324"/>
        <v>Acciones para la gestión ordenada del territorio</v>
      </c>
      <c r="L7146" s="150">
        <f>+VLOOKUP($E7146,IGE_2018!$B$8:$Z$347,15,0)</f>
        <v>0</v>
      </c>
      <c r="M7146" s="142" t="str">
        <f>+VLOOKUP($E7146,IGE_2018!$B$8:$Z$347,16,0)</f>
        <v>Bajo</v>
      </c>
    </row>
    <row r="7147" spans="1:13" x14ac:dyDescent="0.3">
      <c r="A7147" s="139">
        <f t="shared" si="7261"/>
        <v>188</v>
      </c>
      <c r="B7147" s="148">
        <f t="shared" si="7263"/>
        <v>35</v>
      </c>
      <c r="D7147" s="149" t="str">
        <f>+VLOOKUP($A7147,mUNICIPIOS!$B$4:$F$343,2,0)</f>
        <v>San Marcos</v>
      </c>
      <c r="E7147" s="149">
        <f>+VLOOKUP($A7147,mUNICIPIOS!$B$4:$F$343,3,0)</f>
        <v>1222</v>
      </c>
      <c r="F7147" s="149" t="str">
        <f>+VLOOKUP($A7147,mUNICIPIOS!$B$4:$F$343,4,0)</f>
        <v>Pajapita</v>
      </c>
      <c r="G7147" s="139" t="str">
        <f t="shared" ref="G7147:K7147" si="7325">+G7109</f>
        <v>06</v>
      </c>
      <c r="H7147" t="str">
        <f t="shared" si="7325"/>
        <v>IGE</v>
      </c>
      <c r="I7147" t="str">
        <f t="shared" si="7325"/>
        <v>Índice de Gestión Estratégica</v>
      </c>
      <c r="J7147" t="str">
        <f t="shared" si="7325"/>
        <v>06-06</v>
      </c>
      <c r="K7147" t="str">
        <f t="shared" si="7325"/>
        <v>Gestión de riesgo en la formulación de proyectos derivados de la planificación operativa anual</v>
      </c>
      <c r="L7147" s="150">
        <f>+VLOOKUP($E7147,IGE_2018!$B$8:$Z$347,18,0)</f>
        <v>0</v>
      </c>
      <c r="M7147" s="142" t="str">
        <f>+VLOOKUP($E7147,IGE_2018!$B$8:$Z$347,19,0)</f>
        <v>Bajo</v>
      </c>
    </row>
    <row r="7148" spans="1:13" x14ac:dyDescent="0.3">
      <c r="A7148" s="139">
        <f t="shared" si="7261"/>
        <v>188</v>
      </c>
      <c r="B7148" s="148">
        <f t="shared" si="7263"/>
        <v>36</v>
      </c>
      <c r="D7148" s="149" t="str">
        <f>+VLOOKUP($A7148,mUNICIPIOS!$B$4:$F$343,2,0)</f>
        <v>San Marcos</v>
      </c>
      <c r="E7148" s="149">
        <f>+VLOOKUP($A7148,mUNICIPIOS!$B$4:$F$343,3,0)</f>
        <v>1222</v>
      </c>
      <c r="F7148" s="149" t="str">
        <f>+VLOOKUP($A7148,mUNICIPIOS!$B$4:$F$343,4,0)</f>
        <v>Pajapita</v>
      </c>
      <c r="G7148" s="139" t="str">
        <f t="shared" ref="G7148:K7148" si="7326">+G7110</f>
        <v>06</v>
      </c>
      <c r="H7148" t="str">
        <f t="shared" si="7326"/>
        <v>IGE</v>
      </c>
      <c r="I7148" t="str">
        <f t="shared" si="7326"/>
        <v>Índice de Gestión Estratégica</v>
      </c>
      <c r="J7148" t="str">
        <f t="shared" si="7326"/>
        <v>06-07</v>
      </c>
      <c r="K7148" t="str">
        <f t="shared" si="7326"/>
        <v>Ingresos por servicios ambientales en relación a los ingresos propios sin regalías</v>
      </c>
      <c r="L7148" s="150">
        <f>+VLOOKUP($E7148,IGE_2018!$B$8:$Z$347,21,0)</f>
        <v>3.4932365772784784E-4</v>
      </c>
      <c r="M7148" s="142" t="str">
        <f>+VLOOKUP($E7148,IGE_2018!$B$8:$Z$347,22,0)</f>
        <v>Bajo</v>
      </c>
    </row>
    <row r="7149" spans="1:13" x14ac:dyDescent="0.3">
      <c r="A7149" s="139">
        <f t="shared" ref="A7149:A7212" si="7327">+IF(B7148=38,A7148+1,A7148)</f>
        <v>188</v>
      </c>
      <c r="B7149" s="148">
        <f t="shared" si="7263"/>
        <v>37</v>
      </c>
      <c r="D7149" s="149" t="str">
        <f>+VLOOKUP($A7149,mUNICIPIOS!$B$4:$F$343,2,0)</f>
        <v>San Marcos</v>
      </c>
      <c r="E7149" s="149">
        <f>+VLOOKUP($A7149,mUNICIPIOS!$B$4:$F$343,3,0)</f>
        <v>1222</v>
      </c>
      <c r="F7149" s="149" t="str">
        <f>+VLOOKUP($A7149,mUNICIPIOS!$B$4:$F$343,4,0)</f>
        <v>Pajapita</v>
      </c>
      <c r="G7149" s="139" t="str">
        <f t="shared" ref="G7149:K7149" si="7328">+G7111</f>
        <v>06</v>
      </c>
      <c r="H7149" t="str">
        <f t="shared" si="7328"/>
        <v>IGE</v>
      </c>
      <c r="I7149" t="str">
        <f t="shared" si="7328"/>
        <v>Índice de Gestión Estratégica</v>
      </c>
      <c r="J7149" t="str">
        <f t="shared" si="7328"/>
        <v>INDICE</v>
      </c>
      <c r="K7149">
        <f t="shared" si="7328"/>
        <v>0</v>
      </c>
      <c r="L7149" s="150">
        <f>+VLOOKUP($E7149,IGE_2018!$B$8:$Z$347,24,0)</f>
        <v>5.4716601338854476E-3</v>
      </c>
      <c r="M7149" s="142" t="str">
        <f>+VLOOKUP($E7149,IGE_2018!$B$8:$Z$347,25,0)</f>
        <v>Bajo</v>
      </c>
    </row>
    <row r="7150" spans="1:13" x14ac:dyDescent="0.3">
      <c r="A7150" s="139">
        <f t="shared" si="7327"/>
        <v>188</v>
      </c>
      <c r="B7150" s="148">
        <f t="shared" ref="B7150:B7213" si="7329">+B7112</f>
        <v>38</v>
      </c>
      <c r="D7150" s="149" t="str">
        <f>+VLOOKUP($A7150,mUNICIPIOS!$B$4:$F$343,2,0)</f>
        <v>San Marcos</v>
      </c>
      <c r="E7150" s="149">
        <f>+VLOOKUP($A7150,mUNICIPIOS!$B$4:$F$343,3,0)</f>
        <v>1222</v>
      </c>
      <c r="F7150" s="149" t="str">
        <f>+VLOOKUP($A7150,mUNICIPIOS!$B$4:$F$343,4,0)</f>
        <v>Pajapita</v>
      </c>
      <c r="G7150" s="139" t="str">
        <f t="shared" ref="G7150:K7150" si="7330">+G7112</f>
        <v>RANKING</v>
      </c>
      <c r="H7150" t="str">
        <f t="shared" si="7330"/>
        <v>RGM</v>
      </c>
      <c r="I7150" t="str">
        <f t="shared" si="7330"/>
        <v>Ranking de la Gestión Municipal 2018</v>
      </c>
      <c r="J7150" t="str">
        <f t="shared" si="7330"/>
        <v>RANKING</v>
      </c>
      <c r="K7150">
        <f t="shared" si="7330"/>
        <v>0</v>
      </c>
      <c r="L7150" s="151">
        <f>+VLOOKUP($E7150,Resultados_generales!$C$8:$AE$347,27,0)</f>
        <v>0.15409442674308035</v>
      </c>
      <c r="M7150" t="str">
        <f>+VLOOKUP($E7150,Resultados_generales!$C$8:$AE$347,28,0)</f>
        <v>Bajo</v>
      </c>
    </row>
    <row r="7151" spans="1:13" x14ac:dyDescent="0.3">
      <c r="A7151" s="139">
        <f t="shared" si="7327"/>
        <v>189</v>
      </c>
      <c r="B7151" s="148">
        <f t="shared" si="7329"/>
        <v>1</v>
      </c>
      <c r="D7151" s="149" t="str">
        <f>+VLOOKUP($A7151,mUNICIPIOS!$B$4:$F$343,2,0)</f>
        <v>San Marcos</v>
      </c>
      <c r="E7151" s="149">
        <f>+VLOOKUP($A7151,mUNICIPIOS!$B$4:$F$343,3,0)</f>
        <v>1223</v>
      </c>
      <c r="F7151" s="149" t="str">
        <f>+VLOOKUP($A7151,mUNICIPIOS!$B$4:$F$343,4,0)</f>
        <v>Ixchiguán</v>
      </c>
      <c r="G7151" s="139" t="str">
        <f t="shared" ref="G7151:K7151" si="7331">+G7113</f>
        <v>01</v>
      </c>
      <c r="H7151" t="str">
        <f t="shared" si="7331"/>
        <v>IPC</v>
      </c>
      <c r="I7151" t="str">
        <f t="shared" si="7331"/>
        <v>Índice de Participación Ciudadana</v>
      </c>
      <c r="J7151" t="str">
        <f t="shared" si="7331"/>
        <v>01-01</v>
      </c>
      <c r="K7151" t="str">
        <f t="shared" si="7331"/>
        <v>Número de reuniones del COMUDE en el año de la medición.</v>
      </c>
      <c r="L7151" s="150">
        <f>+VLOOKUP($E7151,IPC_2018!$B$8:$T$347,3,0)</f>
        <v>0.91666666666666663</v>
      </c>
      <c r="M7151" s="142" t="str">
        <f>+VLOOKUP($E7151,IPC_2018!$B$8:$T$347,4,0)</f>
        <v>Alto</v>
      </c>
    </row>
    <row r="7152" spans="1:13" x14ac:dyDescent="0.3">
      <c r="A7152" s="139">
        <f t="shared" si="7327"/>
        <v>189</v>
      </c>
      <c r="B7152" s="148">
        <f t="shared" si="7329"/>
        <v>2</v>
      </c>
      <c r="D7152" s="149" t="str">
        <f>+VLOOKUP($A7152,mUNICIPIOS!$B$4:$F$343,2,0)</f>
        <v>San Marcos</v>
      </c>
      <c r="E7152" s="149">
        <f>+VLOOKUP($A7152,mUNICIPIOS!$B$4:$F$343,3,0)</f>
        <v>1223</v>
      </c>
      <c r="F7152" s="149" t="str">
        <f>+VLOOKUP($A7152,mUNICIPIOS!$B$4:$F$343,4,0)</f>
        <v>Ixchiguán</v>
      </c>
      <c r="G7152" s="139" t="str">
        <f t="shared" ref="G7152:K7152" si="7332">+G7114</f>
        <v>01</v>
      </c>
      <c r="H7152" t="str">
        <f t="shared" si="7332"/>
        <v>IPC</v>
      </c>
      <c r="I7152" t="str">
        <f t="shared" si="7332"/>
        <v>Índice de Participación Ciudadana</v>
      </c>
      <c r="J7152" t="str">
        <f t="shared" si="7332"/>
        <v>01-02</v>
      </c>
      <c r="K7152" t="str">
        <f t="shared" si="7332"/>
        <v>Participación de Alcaldes, Concejales y Síndicos determinados o designados en el COMUDE</v>
      </c>
      <c r="L7152" s="150">
        <f>+VLOOKUP($E7152,IPC_2018!$B$8:$T$347,6,0)</f>
        <v>1</v>
      </c>
      <c r="M7152" s="142" t="str">
        <f>+VLOOKUP($E7152,IPC_2018!$B$8:$T$347,7,0)</f>
        <v>Alto</v>
      </c>
    </row>
    <row r="7153" spans="1:13" x14ac:dyDescent="0.3">
      <c r="A7153" s="139">
        <f t="shared" si="7327"/>
        <v>189</v>
      </c>
      <c r="B7153" s="148">
        <f t="shared" si="7329"/>
        <v>3</v>
      </c>
      <c r="D7153" s="149" t="str">
        <f>+VLOOKUP($A7153,mUNICIPIOS!$B$4:$F$343,2,0)</f>
        <v>San Marcos</v>
      </c>
      <c r="E7153" s="149">
        <f>+VLOOKUP($A7153,mUNICIPIOS!$B$4:$F$343,3,0)</f>
        <v>1223</v>
      </c>
      <c r="F7153" s="149" t="str">
        <f>+VLOOKUP($A7153,mUNICIPIOS!$B$4:$F$343,4,0)</f>
        <v>Ixchiguán</v>
      </c>
      <c r="G7153" s="139" t="str">
        <f t="shared" ref="G7153:K7153" si="7333">+G7115</f>
        <v>01</v>
      </c>
      <c r="H7153" t="str">
        <f t="shared" si="7333"/>
        <v>IPC</v>
      </c>
      <c r="I7153" t="str">
        <f t="shared" si="7333"/>
        <v>Índice de Participación Ciudadana</v>
      </c>
      <c r="J7153" t="str">
        <f t="shared" si="7333"/>
        <v>01-03</v>
      </c>
      <c r="K7153" t="str">
        <f t="shared" si="7333"/>
        <v>Participación  de organizaciones de jóvenes, mujeres, pueblos mayas, xincas, garífunas, y otras organizaciones en el Comude</v>
      </c>
      <c r="L7153" s="150">
        <f>+VLOOKUP($E7153,IPC_2018!$B$8:$T$347,9,0)</f>
        <v>0.70734744707347441</v>
      </c>
      <c r="M7153" s="142" t="str">
        <f>+VLOOKUP($E7153,IPC_2018!$B$8:$T$347,10,0)</f>
        <v>Medio alto</v>
      </c>
    </row>
    <row r="7154" spans="1:13" x14ac:dyDescent="0.3">
      <c r="A7154" s="139">
        <f t="shared" si="7327"/>
        <v>189</v>
      </c>
      <c r="B7154" s="148">
        <f t="shared" si="7329"/>
        <v>4</v>
      </c>
      <c r="D7154" s="149" t="str">
        <f>+VLOOKUP($A7154,mUNICIPIOS!$B$4:$F$343,2,0)</f>
        <v>San Marcos</v>
      </c>
      <c r="E7154" s="149">
        <f>+VLOOKUP($A7154,mUNICIPIOS!$B$4:$F$343,3,0)</f>
        <v>1223</v>
      </c>
      <c r="F7154" s="149" t="str">
        <f>+VLOOKUP($A7154,mUNICIPIOS!$B$4:$F$343,4,0)</f>
        <v>Ixchiguán</v>
      </c>
      <c r="G7154" s="139" t="str">
        <f t="shared" ref="G7154:K7154" si="7334">+G7116</f>
        <v>01</v>
      </c>
      <c r="H7154" t="str">
        <f t="shared" si="7334"/>
        <v>IPC</v>
      </c>
      <c r="I7154" t="str">
        <f t="shared" si="7334"/>
        <v>Índice de Participación Ciudadana</v>
      </c>
      <c r="J7154" t="str">
        <f t="shared" si="7334"/>
        <v>01-04</v>
      </c>
      <c r="K7154" t="str">
        <f t="shared" si="7334"/>
        <v>Representatividad territorial del Comude.</v>
      </c>
      <c r="L7154" s="150">
        <f>+VLOOKUP($E7154,IPC_2018!$B$8:$T$347,12,0)</f>
        <v>0.6916512059369202</v>
      </c>
      <c r="M7154" s="142" t="str">
        <f>+VLOOKUP($E7154,IPC_2018!$B$8:$T$347,13,0)</f>
        <v>Medio alto</v>
      </c>
    </row>
    <row r="7155" spans="1:13" x14ac:dyDescent="0.3">
      <c r="A7155" s="139">
        <f t="shared" si="7327"/>
        <v>189</v>
      </c>
      <c r="B7155" s="148">
        <f t="shared" si="7329"/>
        <v>5</v>
      </c>
      <c r="D7155" s="149" t="str">
        <f>+VLOOKUP($A7155,mUNICIPIOS!$B$4:$F$343,2,0)</f>
        <v>San Marcos</v>
      </c>
      <c r="E7155" s="149">
        <f>+VLOOKUP($A7155,mUNICIPIOS!$B$4:$F$343,3,0)</f>
        <v>1223</v>
      </c>
      <c r="F7155" s="149" t="str">
        <f>+VLOOKUP($A7155,mUNICIPIOS!$B$4:$F$343,4,0)</f>
        <v>Ixchiguán</v>
      </c>
      <c r="G7155" s="139" t="str">
        <f t="shared" ref="G7155:K7155" si="7335">+G7117</f>
        <v>01</v>
      </c>
      <c r="H7155" t="str">
        <f t="shared" si="7335"/>
        <v>IPC</v>
      </c>
      <c r="I7155" t="str">
        <f t="shared" si="7335"/>
        <v>Índice de Participación Ciudadana</v>
      </c>
      <c r="J7155" t="str">
        <f t="shared" si="7335"/>
        <v>01-05</v>
      </c>
      <c r="K7155" t="str">
        <f t="shared" si="7335"/>
        <v>Funcionamiento del Comude</v>
      </c>
      <c r="L7155" s="150">
        <f>+VLOOKUP($E7155,IPC_2018!$B$8:$T$347,15,0)</f>
        <v>0.45083119193572579</v>
      </c>
      <c r="M7155" s="142" t="str">
        <f>+VLOOKUP($E7155,IPC_2018!$B$8:$T$347,16,0)</f>
        <v>Medio</v>
      </c>
    </row>
    <row r="7156" spans="1:13" x14ac:dyDescent="0.3">
      <c r="A7156" s="139">
        <f t="shared" si="7327"/>
        <v>189</v>
      </c>
      <c r="B7156" s="148">
        <f t="shared" si="7329"/>
        <v>6</v>
      </c>
      <c r="D7156" s="149" t="str">
        <f>+VLOOKUP($A7156,mUNICIPIOS!$B$4:$F$343,2,0)</f>
        <v>San Marcos</v>
      </c>
      <c r="E7156" s="149">
        <f>+VLOOKUP($A7156,mUNICIPIOS!$B$4:$F$343,3,0)</f>
        <v>1223</v>
      </c>
      <c r="F7156" s="149" t="str">
        <f>+VLOOKUP($A7156,mUNICIPIOS!$B$4:$F$343,4,0)</f>
        <v>Ixchiguán</v>
      </c>
      <c r="G7156" s="139" t="str">
        <f t="shared" ref="G7156:K7156" si="7336">+G7118</f>
        <v>01</v>
      </c>
      <c r="H7156" t="str">
        <f t="shared" si="7336"/>
        <v>IPC</v>
      </c>
      <c r="I7156" t="str">
        <f t="shared" si="7336"/>
        <v>Índice de Participación Ciudadana</v>
      </c>
      <c r="J7156" t="str">
        <f t="shared" si="7336"/>
        <v>INDICE</v>
      </c>
      <c r="K7156">
        <f t="shared" si="7336"/>
        <v>0</v>
      </c>
      <c r="L7156" s="150">
        <f>+VLOOKUP($E7156,IPC_2018!$B$8:$T$347,18,0)</f>
        <v>0.79205781007525122</v>
      </c>
      <c r="M7156" s="142" t="str">
        <f>+VLOOKUP($E7156,IPC_2018!$B$8:$T$347,19,0)</f>
        <v>Medio alto</v>
      </c>
    </row>
    <row r="7157" spans="1:13" x14ac:dyDescent="0.3">
      <c r="A7157" s="139">
        <f t="shared" si="7327"/>
        <v>189</v>
      </c>
      <c r="B7157" s="148">
        <f t="shared" si="7329"/>
        <v>7</v>
      </c>
      <c r="D7157" s="149" t="str">
        <f>+VLOOKUP($A7157,mUNICIPIOS!$B$4:$F$343,2,0)</f>
        <v>San Marcos</v>
      </c>
      <c r="E7157" s="149">
        <f>+VLOOKUP($A7157,mUNICIPIOS!$B$4:$F$343,3,0)</f>
        <v>1223</v>
      </c>
      <c r="F7157" s="149" t="str">
        <f>+VLOOKUP($A7157,mUNICIPIOS!$B$4:$F$343,4,0)</f>
        <v>Ixchiguán</v>
      </c>
      <c r="G7157" s="139" t="str">
        <f t="shared" ref="G7157:K7157" si="7337">+G7119</f>
        <v>02</v>
      </c>
      <c r="H7157" t="str">
        <f t="shared" si="7337"/>
        <v>IIC</v>
      </c>
      <c r="I7157" t="str">
        <f t="shared" si="7337"/>
        <v>Índice de Información a la Ciudadanía</v>
      </c>
      <c r="J7157" t="str">
        <f t="shared" si="7337"/>
        <v>02-01</v>
      </c>
      <c r="K7157" t="str">
        <f t="shared" si="7337"/>
        <v>Rendición de cuentas cuatrimestral y anual al Comude enfocadas en resultados.</v>
      </c>
      <c r="L7157" s="150">
        <f>+VLOOKUP($E7157,IIC_2018!$B$8:$Q$347,3,0)</f>
        <v>1</v>
      </c>
      <c r="M7157" s="142" t="str">
        <f>+VLOOKUP($E7157,IIC_2018!$B$8:$Q$347,4,0)</f>
        <v>Alto</v>
      </c>
    </row>
    <row r="7158" spans="1:13" x14ac:dyDescent="0.3">
      <c r="A7158" s="139">
        <f t="shared" si="7327"/>
        <v>189</v>
      </c>
      <c r="B7158" s="148">
        <f t="shared" si="7329"/>
        <v>8</v>
      </c>
      <c r="D7158" s="149" t="str">
        <f>+VLOOKUP($A7158,mUNICIPIOS!$B$4:$F$343,2,0)</f>
        <v>San Marcos</v>
      </c>
      <c r="E7158" s="149">
        <f>+VLOOKUP($A7158,mUNICIPIOS!$B$4:$F$343,3,0)</f>
        <v>1223</v>
      </c>
      <c r="F7158" s="149" t="str">
        <f>+VLOOKUP($A7158,mUNICIPIOS!$B$4:$F$343,4,0)</f>
        <v>Ixchiguán</v>
      </c>
      <c r="G7158" s="139" t="str">
        <f t="shared" ref="G7158:K7158" si="7338">+G7120</f>
        <v>02</v>
      </c>
      <c r="H7158" t="str">
        <f t="shared" si="7338"/>
        <v>IIC</v>
      </c>
      <c r="I7158" t="str">
        <f t="shared" si="7338"/>
        <v>Índice de Información a la Ciudadanía</v>
      </c>
      <c r="J7158" t="str">
        <f t="shared" si="7338"/>
        <v>02-02</v>
      </c>
      <c r="K7158" t="str">
        <f t="shared" si="7338"/>
        <v>Información presupuestaria y otra información brindada a la ciudadanía disponible en medios locales de comunicación.</v>
      </c>
      <c r="L7158" s="150">
        <f>+VLOOKUP($E7158,IIC_2018!$B$8:$Q$347,6,0)</f>
        <v>0.75</v>
      </c>
      <c r="M7158" s="142" t="str">
        <f>+VLOOKUP($E7158,IIC_2018!$B$8:$Q$347,7,0)</f>
        <v>Medio alto</v>
      </c>
    </row>
    <row r="7159" spans="1:13" x14ac:dyDescent="0.3">
      <c r="A7159" s="139">
        <f t="shared" si="7327"/>
        <v>189</v>
      </c>
      <c r="B7159" s="148">
        <f t="shared" si="7329"/>
        <v>9</v>
      </c>
      <c r="D7159" s="149" t="str">
        <f>+VLOOKUP($A7159,mUNICIPIOS!$B$4:$F$343,2,0)</f>
        <v>San Marcos</v>
      </c>
      <c r="E7159" s="149">
        <f>+VLOOKUP($A7159,mUNICIPIOS!$B$4:$F$343,3,0)</f>
        <v>1223</v>
      </c>
      <c r="F7159" s="149" t="str">
        <f>+VLOOKUP($A7159,mUNICIPIOS!$B$4:$F$343,4,0)</f>
        <v>Ixchiguán</v>
      </c>
      <c r="G7159" s="139" t="str">
        <f t="shared" ref="G7159:K7159" si="7339">+G7121</f>
        <v>02</v>
      </c>
      <c r="H7159" t="str">
        <f t="shared" si="7339"/>
        <v>IIC</v>
      </c>
      <c r="I7159" t="str">
        <f t="shared" si="7339"/>
        <v>Índice de Información a la Ciudadanía</v>
      </c>
      <c r="J7159" t="str">
        <f t="shared" si="7339"/>
        <v>02-03</v>
      </c>
      <c r="K7159" t="str">
        <f t="shared" si="7339"/>
        <v>Información pública de oficio actualizada y disponible de acuerdo a la LAIP y uso de internet.</v>
      </c>
      <c r="L7159" s="150">
        <f>+VLOOKUP($E7159,IIC_2018!$B$8:$Q$347,9,0)</f>
        <v>0.92</v>
      </c>
      <c r="M7159" s="142" t="str">
        <f>+VLOOKUP($E7159,IIC_2018!$B$8:$Q$347,10,0)</f>
        <v>Alto</v>
      </c>
    </row>
    <row r="7160" spans="1:13" x14ac:dyDescent="0.3">
      <c r="A7160" s="139">
        <f t="shared" si="7327"/>
        <v>189</v>
      </c>
      <c r="B7160" s="148">
        <f t="shared" si="7329"/>
        <v>10</v>
      </c>
      <c r="D7160" s="149" t="str">
        <f>+VLOOKUP($A7160,mUNICIPIOS!$B$4:$F$343,2,0)</f>
        <v>San Marcos</v>
      </c>
      <c r="E7160" s="149">
        <f>+VLOOKUP($A7160,mUNICIPIOS!$B$4:$F$343,3,0)</f>
        <v>1223</v>
      </c>
      <c r="F7160" s="149" t="str">
        <f>+VLOOKUP($A7160,mUNICIPIOS!$B$4:$F$343,4,0)</f>
        <v>Ixchiguán</v>
      </c>
      <c r="G7160" s="139" t="str">
        <f t="shared" ref="G7160:K7160" si="7340">+G7122</f>
        <v>02</v>
      </c>
      <c r="H7160" t="str">
        <f t="shared" si="7340"/>
        <v>IIC</v>
      </c>
      <c r="I7160" t="str">
        <f t="shared" si="7340"/>
        <v>Índice de Información a la Ciudadanía</v>
      </c>
      <c r="J7160" t="str">
        <f t="shared" si="7340"/>
        <v>02-04</v>
      </c>
      <c r="K7160" t="str">
        <f t="shared" si="7340"/>
        <v>Relación del monto contratado por medio de Guate compras con el total del presupuesto de egresos vigente.</v>
      </c>
      <c r="L7160" s="150">
        <f>+VLOOKUP($E7160,IIC_2018!$B$8:$Q$347,12,0)</f>
        <v>0.60307946769451359</v>
      </c>
      <c r="M7160" s="142" t="str">
        <f>+VLOOKUP($E7160,IIC_2018!$B$8:$Q$347,13,0)</f>
        <v>Medio alto</v>
      </c>
    </row>
    <row r="7161" spans="1:13" x14ac:dyDescent="0.3">
      <c r="A7161" s="139">
        <f t="shared" si="7327"/>
        <v>189</v>
      </c>
      <c r="B7161" s="148">
        <f t="shared" si="7329"/>
        <v>11</v>
      </c>
      <c r="D7161" s="149" t="str">
        <f>+VLOOKUP($A7161,mUNICIPIOS!$B$4:$F$343,2,0)</f>
        <v>San Marcos</v>
      </c>
      <c r="E7161" s="149">
        <f>+VLOOKUP($A7161,mUNICIPIOS!$B$4:$F$343,3,0)</f>
        <v>1223</v>
      </c>
      <c r="F7161" s="149" t="str">
        <f>+VLOOKUP($A7161,mUNICIPIOS!$B$4:$F$343,4,0)</f>
        <v>Ixchiguán</v>
      </c>
      <c r="G7161" s="139" t="str">
        <f t="shared" ref="G7161:K7161" si="7341">+G7123</f>
        <v>02</v>
      </c>
      <c r="H7161" t="str">
        <f t="shared" si="7341"/>
        <v>IIC</v>
      </c>
      <c r="I7161" t="str">
        <f t="shared" si="7341"/>
        <v>Índice de Información a la Ciudadanía</v>
      </c>
      <c r="J7161" t="str">
        <f t="shared" si="7341"/>
        <v>INDICE</v>
      </c>
      <c r="K7161">
        <f t="shared" si="7341"/>
        <v>0</v>
      </c>
      <c r="L7161" s="150">
        <f>+VLOOKUP($E7161,IIC_2018!$B$8:$Q$347,15,0)</f>
        <v>0.81826986692362835</v>
      </c>
      <c r="M7161" s="142" t="str">
        <f>+VLOOKUP($E7161,IIC_2018!$B$8:$Q$347,16,0)</f>
        <v>Alto</v>
      </c>
    </row>
    <row r="7162" spans="1:13" x14ac:dyDescent="0.3">
      <c r="A7162" s="139">
        <f t="shared" si="7327"/>
        <v>189</v>
      </c>
      <c r="B7162" s="148">
        <f t="shared" si="7329"/>
        <v>12</v>
      </c>
      <c r="D7162" s="149" t="str">
        <f>+VLOOKUP($A7162,mUNICIPIOS!$B$4:$F$343,2,0)</f>
        <v>San Marcos</v>
      </c>
      <c r="E7162" s="149">
        <f>+VLOOKUP($A7162,mUNICIPIOS!$B$4:$F$343,3,0)</f>
        <v>1223</v>
      </c>
      <c r="F7162" s="149" t="str">
        <f>+VLOOKUP($A7162,mUNICIPIOS!$B$4:$F$343,4,0)</f>
        <v>Ixchiguán</v>
      </c>
      <c r="G7162" s="139" t="str">
        <f t="shared" ref="G7162:K7162" si="7342">+G7124</f>
        <v>03</v>
      </c>
      <c r="H7162" t="str">
        <f t="shared" si="7342"/>
        <v>ISP</v>
      </c>
      <c r="I7162" t="str">
        <f t="shared" si="7342"/>
        <v>Índice de Servicios Públicos</v>
      </c>
      <c r="J7162" t="str">
        <f t="shared" si="7342"/>
        <v>03-01</v>
      </c>
      <c r="K7162" t="str">
        <f t="shared" si="7342"/>
        <v>Cobertura del servicio público de agua</v>
      </c>
      <c r="L7162" s="150">
        <f>+VLOOKUP($E7162,ISP_2018!$B$8:$T$347,3,0)</f>
        <v>8.9598185353208043E-2</v>
      </c>
      <c r="M7162" s="142" t="str">
        <f>+VLOOKUP($E7162,ISP_2018!$B$8:$T$347,4,0)</f>
        <v>Bajo</v>
      </c>
    </row>
    <row r="7163" spans="1:13" x14ac:dyDescent="0.3">
      <c r="A7163" s="139">
        <f t="shared" si="7327"/>
        <v>189</v>
      </c>
      <c r="B7163" s="148">
        <f t="shared" si="7329"/>
        <v>13</v>
      </c>
      <c r="D7163" s="149" t="str">
        <f>+VLOOKUP($A7163,mUNICIPIOS!$B$4:$F$343,2,0)</f>
        <v>San Marcos</v>
      </c>
      <c r="E7163" s="149">
        <f>+VLOOKUP($A7163,mUNICIPIOS!$B$4:$F$343,3,0)</f>
        <v>1223</v>
      </c>
      <c r="F7163" s="149" t="str">
        <f>+VLOOKUP($A7163,mUNICIPIOS!$B$4:$F$343,4,0)</f>
        <v>Ixchiguán</v>
      </c>
      <c r="G7163" s="139" t="str">
        <f t="shared" ref="G7163:K7163" si="7343">+G7125</f>
        <v>03</v>
      </c>
      <c r="H7163" t="str">
        <f t="shared" si="7343"/>
        <v>ISP</v>
      </c>
      <c r="I7163" t="str">
        <f t="shared" si="7343"/>
        <v>Índice de Servicios Públicos</v>
      </c>
      <c r="J7163" t="str">
        <f t="shared" si="7343"/>
        <v>03-02</v>
      </c>
      <c r="K7163" t="str">
        <f t="shared" si="7343"/>
        <v>Control de la calidad del servicio público de agua</v>
      </c>
      <c r="L7163" s="150">
        <f>+VLOOKUP($E7163,ISP_2018!$B$8:$T$347,6,0)</f>
        <v>0</v>
      </c>
      <c r="M7163" s="142" t="str">
        <f>+VLOOKUP($E7163,ISP_2018!$B$8:$T$347,7,0)</f>
        <v>Bajo</v>
      </c>
    </row>
    <row r="7164" spans="1:13" x14ac:dyDescent="0.3">
      <c r="A7164" s="139">
        <f t="shared" si="7327"/>
        <v>189</v>
      </c>
      <c r="B7164" s="148">
        <f t="shared" si="7329"/>
        <v>14</v>
      </c>
      <c r="D7164" s="149" t="str">
        <f>+VLOOKUP($A7164,mUNICIPIOS!$B$4:$F$343,2,0)</f>
        <v>San Marcos</v>
      </c>
      <c r="E7164" s="149">
        <f>+VLOOKUP($A7164,mUNICIPIOS!$B$4:$F$343,3,0)</f>
        <v>1223</v>
      </c>
      <c r="F7164" s="149" t="str">
        <f>+VLOOKUP($A7164,mUNICIPIOS!$B$4:$F$343,4,0)</f>
        <v>Ixchiguán</v>
      </c>
      <c r="G7164" s="139" t="str">
        <f t="shared" ref="G7164:K7164" si="7344">+G7126</f>
        <v>03</v>
      </c>
      <c r="H7164" t="str">
        <f t="shared" si="7344"/>
        <v>ISP</v>
      </c>
      <c r="I7164" t="str">
        <f t="shared" si="7344"/>
        <v>Índice de Servicios Públicos</v>
      </c>
      <c r="J7164" t="str">
        <f t="shared" si="7344"/>
        <v>03-03</v>
      </c>
      <c r="K7164" t="str">
        <f t="shared" si="7344"/>
        <v>Disposición  y tratamiento  de aguas residuales</v>
      </c>
      <c r="L7164" s="150">
        <f>+VLOOKUP($E7164,ISP_2018!$B$8:$T$347,9,0)</f>
        <v>0.2732049171611271</v>
      </c>
      <c r="M7164" s="142" t="str">
        <f>+VLOOKUP($E7164,ISP_2018!$B$8:$T$347,10,0)</f>
        <v>Medio bajo</v>
      </c>
    </row>
    <row r="7165" spans="1:13" x14ac:dyDescent="0.3">
      <c r="A7165" s="139">
        <f t="shared" si="7327"/>
        <v>189</v>
      </c>
      <c r="B7165" s="148">
        <f t="shared" si="7329"/>
        <v>15</v>
      </c>
      <c r="D7165" s="149" t="str">
        <f>+VLOOKUP($A7165,mUNICIPIOS!$B$4:$F$343,2,0)</f>
        <v>San Marcos</v>
      </c>
      <c r="E7165" s="149">
        <f>+VLOOKUP($A7165,mUNICIPIOS!$B$4:$F$343,3,0)</f>
        <v>1223</v>
      </c>
      <c r="F7165" s="149" t="str">
        <f>+VLOOKUP($A7165,mUNICIPIOS!$B$4:$F$343,4,0)</f>
        <v>Ixchiguán</v>
      </c>
      <c r="G7165" s="139" t="str">
        <f t="shared" ref="G7165:K7165" si="7345">+G7127</f>
        <v>03</v>
      </c>
      <c r="H7165" t="str">
        <f t="shared" si="7345"/>
        <v>ISP</v>
      </c>
      <c r="I7165" t="str">
        <f t="shared" si="7345"/>
        <v>Índice de Servicios Públicos</v>
      </c>
      <c r="J7165" t="str">
        <f t="shared" si="7345"/>
        <v>03-04</v>
      </c>
      <c r="K7165" t="str">
        <f t="shared" si="7345"/>
        <v>Gestión y manejo de los residuos y desechos sólidos</v>
      </c>
      <c r="L7165" s="150">
        <f>+VLOOKUP($E7165,ISP_2018!$B$8:$T$347,12,0)</f>
        <v>6.4431234447969304E-2</v>
      </c>
      <c r="M7165" s="142" t="str">
        <f>+VLOOKUP($E7165,ISP_2018!$B$8:$T$347,13,0)</f>
        <v>Bajo</v>
      </c>
    </row>
    <row r="7166" spans="1:13" x14ac:dyDescent="0.3">
      <c r="A7166" s="139">
        <f t="shared" si="7327"/>
        <v>189</v>
      </c>
      <c r="B7166" s="148">
        <f t="shared" si="7329"/>
        <v>16</v>
      </c>
      <c r="D7166" s="149" t="str">
        <f>+VLOOKUP($A7166,mUNICIPIOS!$B$4:$F$343,2,0)</f>
        <v>San Marcos</v>
      </c>
      <c r="E7166" s="149">
        <f>+VLOOKUP($A7166,mUNICIPIOS!$B$4:$F$343,3,0)</f>
        <v>1223</v>
      </c>
      <c r="F7166" s="149" t="str">
        <f>+VLOOKUP($A7166,mUNICIPIOS!$B$4:$F$343,4,0)</f>
        <v>Ixchiguán</v>
      </c>
      <c r="G7166" s="139" t="str">
        <f t="shared" ref="G7166:K7166" si="7346">+G7128</f>
        <v>03</v>
      </c>
      <c r="H7166" t="str">
        <f t="shared" si="7346"/>
        <v>ISP</v>
      </c>
      <c r="I7166" t="str">
        <f t="shared" si="7346"/>
        <v>Índice de Servicios Públicos</v>
      </c>
      <c r="J7166" t="str">
        <f t="shared" si="7346"/>
        <v>03-05</v>
      </c>
      <c r="K7166" t="str">
        <f t="shared" si="7346"/>
        <v>Gestión de servicios públicos municipales</v>
      </c>
      <c r="L7166" s="150">
        <f>+VLOOKUP($E7166,ISP_2018!$B$8:$T$347,15,0)</f>
        <v>0.50000000000000011</v>
      </c>
      <c r="M7166" s="142" t="str">
        <f>+VLOOKUP($E7166,ISP_2018!$B$8:$T$347,16,0)</f>
        <v>Medio</v>
      </c>
    </row>
    <row r="7167" spans="1:13" x14ac:dyDescent="0.3">
      <c r="A7167" s="139">
        <f t="shared" si="7327"/>
        <v>189</v>
      </c>
      <c r="B7167" s="148">
        <f t="shared" si="7329"/>
        <v>17</v>
      </c>
      <c r="D7167" s="149" t="str">
        <f>+VLOOKUP($A7167,mUNICIPIOS!$B$4:$F$343,2,0)</f>
        <v>San Marcos</v>
      </c>
      <c r="E7167" s="149">
        <f>+VLOOKUP($A7167,mUNICIPIOS!$B$4:$F$343,3,0)</f>
        <v>1223</v>
      </c>
      <c r="F7167" s="149" t="str">
        <f>+VLOOKUP($A7167,mUNICIPIOS!$B$4:$F$343,4,0)</f>
        <v>Ixchiguán</v>
      </c>
      <c r="G7167" s="139" t="str">
        <f t="shared" ref="G7167:K7167" si="7347">+G7129</f>
        <v>03</v>
      </c>
      <c r="H7167" t="str">
        <f t="shared" si="7347"/>
        <v>ISP</v>
      </c>
      <c r="I7167" t="str">
        <f t="shared" si="7347"/>
        <v>Índice de Servicios Públicos</v>
      </c>
      <c r="J7167" t="str">
        <f t="shared" si="7347"/>
        <v>INDICE</v>
      </c>
      <c r="K7167">
        <f t="shared" si="7347"/>
        <v>0</v>
      </c>
      <c r="L7167" s="150">
        <f>+VLOOKUP($E7167,ISP_2018!$B$8:$T$347,18,0)</f>
        <v>0.17648704885714012</v>
      </c>
      <c r="M7167" s="142" t="str">
        <f>+VLOOKUP($E7167,ISP_2018!$B$8:$T$347,19,0)</f>
        <v>Bajo</v>
      </c>
    </row>
    <row r="7168" spans="1:13" x14ac:dyDescent="0.3">
      <c r="A7168" s="139">
        <f t="shared" si="7327"/>
        <v>189</v>
      </c>
      <c r="B7168" s="148">
        <f t="shared" si="7329"/>
        <v>18</v>
      </c>
      <c r="D7168" s="149" t="str">
        <f>+VLOOKUP($A7168,mUNICIPIOS!$B$4:$F$343,2,0)</f>
        <v>San Marcos</v>
      </c>
      <c r="E7168" s="149">
        <f>+VLOOKUP($A7168,mUNICIPIOS!$B$4:$F$343,3,0)</f>
        <v>1223</v>
      </c>
      <c r="F7168" s="149" t="str">
        <f>+VLOOKUP($A7168,mUNICIPIOS!$B$4:$F$343,4,0)</f>
        <v>Ixchiguán</v>
      </c>
      <c r="G7168" s="139" t="str">
        <f t="shared" ref="G7168:K7168" si="7348">+G7130</f>
        <v>04</v>
      </c>
      <c r="H7168" t="str">
        <f t="shared" si="7348"/>
        <v>IGA</v>
      </c>
      <c r="I7168" t="str">
        <f t="shared" si="7348"/>
        <v>Índice de Gestión Administrativa</v>
      </c>
      <c r="J7168" t="str">
        <f t="shared" si="7348"/>
        <v>04-01</v>
      </c>
      <c r="K7168" t="str">
        <f t="shared" si="7348"/>
        <v>Existencia de elementos de atención municipal orientada al vecino</v>
      </c>
      <c r="L7168" s="150">
        <f>+VLOOKUP($E7168,IGA_2018!$B$8:$N$347,3,0)</f>
        <v>0.5</v>
      </c>
      <c r="M7168" s="142" t="str">
        <f>+VLOOKUP($E7168,IGA_2018!$B$8:$N$347,4,0)</f>
        <v>Medio</v>
      </c>
    </row>
    <row r="7169" spans="1:13" x14ac:dyDescent="0.3">
      <c r="A7169" s="139">
        <f t="shared" si="7327"/>
        <v>189</v>
      </c>
      <c r="B7169" s="148">
        <f t="shared" si="7329"/>
        <v>19</v>
      </c>
      <c r="D7169" s="149" t="str">
        <f>+VLOOKUP($A7169,mUNICIPIOS!$B$4:$F$343,2,0)</f>
        <v>San Marcos</v>
      </c>
      <c r="E7169" s="149">
        <f>+VLOOKUP($A7169,mUNICIPIOS!$B$4:$F$343,3,0)</f>
        <v>1223</v>
      </c>
      <c r="F7169" s="149" t="str">
        <f>+VLOOKUP($A7169,mUNICIPIOS!$B$4:$F$343,4,0)</f>
        <v>Ixchiguán</v>
      </c>
      <c r="G7169" s="139" t="str">
        <f t="shared" ref="G7169:K7169" si="7349">+G7131</f>
        <v>04</v>
      </c>
      <c r="H7169" t="str">
        <f t="shared" si="7349"/>
        <v>IGA</v>
      </c>
      <c r="I7169" t="str">
        <f t="shared" si="7349"/>
        <v>Índice de Gestión Administrativa</v>
      </c>
      <c r="J7169" t="str">
        <f t="shared" si="7349"/>
        <v>04-02</v>
      </c>
      <c r="K7169" t="str">
        <f t="shared" si="7349"/>
        <v>Gestión del recurso humano.</v>
      </c>
      <c r="L7169" s="150">
        <f>+VLOOKUP($E7169,IGA_2018!$B$8:$N$347,6,0)</f>
        <v>0.38114859644604698</v>
      </c>
      <c r="M7169" s="142" t="str">
        <f>+VLOOKUP($E7169,IGA_2018!$B$8:$N$347,7,0)</f>
        <v>Medio bajo</v>
      </c>
    </row>
    <row r="7170" spans="1:13" x14ac:dyDescent="0.3">
      <c r="A7170" s="139">
        <f t="shared" si="7327"/>
        <v>189</v>
      </c>
      <c r="B7170" s="148">
        <f t="shared" si="7329"/>
        <v>20</v>
      </c>
      <c r="D7170" s="149" t="str">
        <f>+VLOOKUP($A7170,mUNICIPIOS!$B$4:$F$343,2,0)</f>
        <v>San Marcos</v>
      </c>
      <c r="E7170" s="149">
        <f>+VLOOKUP($A7170,mUNICIPIOS!$B$4:$F$343,3,0)</f>
        <v>1223</v>
      </c>
      <c r="F7170" s="149" t="str">
        <f>+VLOOKUP($A7170,mUNICIPIOS!$B$4:$F$343,4,0)</f>
        <v>Ixchiguán</v>
      </c>
      <c r="G7170" s="139" t="str">
        <f t="shared" ref="G7170:K7170" si="7350">+G7132</f>
        <v>04</v>
      </c>
      <c r="H7170" t="str">
        <f t="shared" si="7350"/>
        <v>IGA</v>
      </c>
      <c r="I7170" t="str">
        <f t="shared" si="7350"/>
        <v>Índice de Gestión Administrativa</v>
      </c>
      <c r="J7170" t="str">
        <f t="shared" si="7350"/>
        <v>04-03</v>
      </c>
      <c r="K7170" t="str">
        <f t="shared" si="7350"/>
        <v>Existencia de oficinas municipales con instrumentos de gestión.</v>
      </c>
      <c r="L7170" s="150">
        <f>+VLOOKUP($E7170,IGA_2018!$B$8:$N$347,9,0)</f>
        <v>1</v>
      </c>
      <c r="M7170" s="142" t="str">
        <f>+VLOOKUP($E7170,IGA_2018!$B$8:$N$347,10,0)</f>
        <v>Alto</v>
      </c>
    </row>
    <row r="7171" spans="1:13" x14ac:dyDescent="0.3">
      <c r="A7171" s="139">
        <f t="shared" si="7327"/>
        <v>189</v>
      </c>
      <c r="B7171" s="148">
        <f t="shared" si="7329"/>
        <v>21</v>
      </c>
      <c r="D7171" s="149" t="str">
        <f>+VLOOKUP($A7171,mUNICIPIOS!$B$4:$F$343,2,0)</f>
        <v>San Marcos</v>
      </c>
      <c r="E7171" s="149">
        <f>+VLOOKUP($A7171,mUNICIPIOS!$B$4:$F$343,3,0)</f>
        <v>1223</v>
      </c>
      <c r="F7171" s="149" t="str">
        <f>+VLOOKUP($A7171,mUNICIPIOS!$B$4:$F$343,4,0)</f>
        <v>Ixchiguán</v>
      </c>
      <c r="G7171" s="139" t="str">
        <f t="shared" ref="G7171:K7171" si="7351">+G7133</f>
        <v>04</v>
      </c>
      <c r="H7171" t="str">
        <f t="shared" si="7351"/>
        <v>IGA</v>
      </c>
      <c r="I7171" t="str">
        <f t="shared" si="7351"/>
        <v>Índice de Gestión Administrativa</v>
      </c>
      <c r="J7171" t="str">
        <f t="shared" si="7351"/>
        <v>INDICE</v>
      </c>
      <c r="K7171">
        <f t="shared" si="7351"/>
        <v>0</v>
      </c>
      <c r="L7171" s="150">
        <f>+VLOOKUP($E7171,IGA_2018!$B$8:$N$347,12,0)</f>
        <v>0.63340200875611641</v>
      </c>
      <c r="M7171" s="142" t="str">
        <f>+VLOOKUP($E7171,IGA_2018!$B$8:$N$347,13,0)</f>
        <v>Medio alto</v>
      </c>
    </row>
    <row r="7172" spans="1:13" x14ac:dyDescent="0.3">
      <c r="A7172" s="139">
        <f t="shared" si="7327"/>
        <v>189</v>
      </c>
      <c r="B7172" s="148">
        <f t="shared" si="7329"/>
        <v>22</v>
      </c>
      <c r="D7172" s="149" t="str">
        <f>+VLOOKUP($A7172,mUNICIPIOS!$B$4:$F$343,2,0)</f>
        <v>San Marcos</v>
      </c>
      <c r="E7172" s="149">
        <f>+VLOOKUP($A7172,mUNICIPIOS!$B$4:$F$343,3,0)</f>
        <v>1223</v>
      </c>
      <c r="F7172" s="149" t="str">
        <f>+VLOOKUP($A7172,mUNICIPIOS!$B$4:$F$343,4,0)</f>
        <v>Ixchiguán</v>
      </c>
      <c r="G7172" s="139" t="str">
        <f t="shared" ref="G7172:K7172" si="7352">+G7134</f>
        <v>05</v>
      </c>
      <c r="H7172" t="str">
        <f t="shared" si="7352"/>
        <v>IGF</v>
      </c>
      <c r="I7172" t="str">
        <f t="shared" si="7352"/>
        <v>Índice de Gestión Financiera</v>
      </c>
      <c r="J7172" t="str">
        <f t="shared" si="7352"/>
        <v>05-01</v>
      </c>
      <c r="K7172" t="str">
        <f t="shared" si="7352"/>
        <v>Autonomía financiera municipal</v>
      </c>
      <c r="L7172" s="150">
        <f>+VLOOKUP($E7172,IGF_2018!$B$8:$Z$347,3,0)</f>
        <v>7.8919451344516889E-2</v>
      </c>
      <c r="M7172" s="142" t="str">
        <f>+VLOOKUP($E7172,IGF_2018!$B$8:$Z$347,4,0)</f>
        <v>Bajo</v>
      </c>
    </row>
    <row r="7173" spans="1:13" x14ac:dyDescent="0.3">
      <c r="A7173" s="139">
        <f t="shared" si="7327"/>
        <v>189</v>
      </c>
      <c r="B7173" s="148">
        <f t="shared" si="7329"/>
        <v>23</v>
      </c>
      <c r="D7173" s="149" t="str">
        <f>+VLOOKUP($A7173,mUNICIPIOS!$B$4:$F$343,2,0)</f>
        <v>San Marcos</v>
      </c>
      <c r="E7173" s="149">
        <f>+VLOOKUP($A7173,mUNICIPIOS!$B$4:$F$343,3,0)</f>
        <v>1223</v>
      </c>
      <c r="F7173" s="149" t="str">
        <f>+VLOOKUP($A7173,mUNICIPIOS!$B$4:$F$343,4,0)</f>
        <v>Ixchiguán</v>
      </c>
      <c r="G7173" s="139" t="str">
        <f t="shared" ref="G7173:K7173" si="7353">+G7135</f>
        <v>05</v>
      </c>
      <c r="H7173" t="str">
        <f t="shared" si="7353"/>
        <v>IGF</v>
      </c>
      <c r="I7173" t="str">
        <f t="shared" si="7353"/>
        <v>Índice de Gestión Financiera</v>
      </c>
      <c r="J7173" t="str">
        <f t="shared" si="7353"/>
        <v>05-02</v>
      </c>
      <c r="K7173" t="str">
        <f t="shared" si="7353"/>
        <v xml:space="preserve">Ingresos propios por habitante -sin regalías- </v>
      </c>
      <c r="L7173" s="150">
        <f>+VLOOKUP($E7173,IGF_2018!$B$8:$Z$347,6,0)</f>
        <v>2.9214107743991195E-2</v>
      </c>
      <c r="M7173" s="142" t="str">
        <f>+VLOOKUP($E7173,IGF_2018!$B$8:$Z$347,7,0)</f>
        <v>Bajo</v>
      </c>
    </row>
    <row r="7174" spans="1:13" x14ac:dyDescent="0.3">
      <c r="A7174" s="139">
        <f t="shared" si="7327"/>
        <v>189</v>
      </c>
      <c r="B7174" s="148">
        <f t="shared" si="7329"/>
        <v>24</v>
      </c>
      <c r="D7174" s="149" t="str">
        <f>+VLOOKUP($A7174,mUNICIPIOS!$B$4:$F$343,2,0)</f>
        <v>San Marcos</v>
      </c>
      <c r="E7174" s="149">
        <f>+VLOOKUP($A7174,mUNICIPIOS!$B$4:$F$343,3,0)</f>
        <v>1223</v>
      </c>
      <c r="F7174" s="149" t="str">
        <f>+VLOOKUP($A7174,mUNICIPIOS!$B$4:$F$343,4,0)</f>
        <v>Ixchiguán</v>
      </c>
      <c r="G7174" s="139" t="str">
        <f t="shared" ref="G7174:K7174" si="7354">+G7136</f>
        <v>05</v>
      </c>
      <c r="H7174" t="str">
        <f t="shared" si="7354"/>
        <v>IGF</v>
      </c>
      <c r="I7174" t="str">
        <f t="shared" si="7354"/>
        <v>Índice de Gestión Financiera</v>
      </c>
      <c r="J7174" t="str">
        <f t="shared" si="7354"/>
        <v>05-03</v>
      </c>
      <c r="K7174" t="str">
        <f t="shared" si="7354"/>
        <v>Ingresos del IUSI en relación a los ingresos propios -sin regalías-</v>
      </c>
      <c r="L7174" s="150">
        <f>+VLOOKUP($E7174,IGF_2018!$B$8:$Z$347,9,0)</f>
        <v>0</v>
      </c>
      <c r="M7174" s="142" t="str">
        <f>+VLOOKUP($E7174,IGF_2018!$B$8:$Z$347,10,0)</f>
        <v>Bajo</v>
      </c>
    </row>
    <row r="7175" spans="1:13" x14ac:dyDescent="0.3">
      <c r="A7175" s="139">
        <f t="shared" si="7327"/>
        <v>189</v>
      </c>
      <c r="B7175" s="148">
        <f t="shared" si="7329"/>
        <v>25</v>
      </c>
      <c r="D7175" s="149" t="str">
        <f>+VLOOKUP($A7175,mUNICIPIOS!$B$4:$F$343,2,0)</f>
        <v>San Marcos</v>
      </c>
      <c r="E7175" s="149">
        <f>+VLOOKUP($A7175,mUNICIPIOS!$B$4:$F$343,3,0)</f>
        <v>1223</v>
      </c>
      <c r="F7175" s="149" t="str">
        <f>+VLOOKUP($A7175,mUNICIPIOS!$B$4:$F$343,4,0)</f>
        <v>Ixchiguán</v>
      </c>
      <c r="G7175" s="139" t="str">
        <f t="shared" ref="G7175:K7175" si="7355">+G7137</f>
        <v>05</v>
      </c>
      <c r="H7175" t="str">
        <f t="shared" si="7355"/>
        <v>IGF</v>
      </c>
      <c r="I7175" t="str">
        <f t="shared" si="7355"/>
        <v>Índice de Gestión Financiera</v>
      </c>
      <c r="J7175" t="str">
        <f t="shared" si="7355"/>
        <v>05-04</v>
      </c>
      <c r="K7175" t="str">
        <f t="shared" si="7355"/>
        <v>Inversión anual en capital fijo por habitante</v>
      </c>
      <c r="L7175" s="150">
        <f>+VLOOKUP($E7175,IGF_2018!$B$8:$Z$347,12,0)</f>
        <v>6.2390676650214957E-2</v>
      </c>
      <c r="M7175" s="142" t="str">
        <f>+VLOOKUP($E7175,IGF_2018!$B$8:$Z$347,13,0)</f>
        <v>Bajo</v>
      </c>
    </row>
    <row r="7176" spans="1:13" x14ac:dyDescent="0.3">
      <c r="A7176" s="139">
        <f t="shared" si="7327"/>
        <v>189</v>
      </c>
      <c r="B7176" s="148">
        <f t="shared" si="7329"/>
        <v>26</v>
      </c>
      <c r="D7176" s="149" t="str">
        <f>+VLOOKUP($A7176,mUNICIPIOS!$B$4:$F$343,2,0)</f>
        <v>San Marcos</v>
      </c>
      <c r="E7176" s="149">
        <f>+VLOOKUP($A7176,mUNICIPIOS!$B$4:$F$343,3,0)</f>
        <v>1223</v>
      </c>
      <c r="F7176" s="149" t="str">
        <f>+VLOOKUP($A7176,mUNICIPIOS!$B$4:$F$343,4,0)</f>
        <v>Ixchiguán</v>
      </c>
      <c r="G7176" s="139" t="str">
        <f t="shared" ref="G7176:K7176" si="7356">+G7138</f>
        <v>05</v>
      </c>
      <c r="H7176" t="str">
        <f t="shared" si="7356"/>
        <v>IGF</v>
      </c>
      <c r="I7176" t="str">
        <f t="shared" si="7356"/>
        <v>Índice de Gestión Financiera</v>
      </c>
      <c r="J7176" t="str">
        <f t="shared" si="7356"/>
        <v>05-05</v>
      </c>
      <c r="K7176" t="str">
        <f t="shared" si="7356"/>
        <v>Inversión anual en capital fijo con recursos percibidos por ingresos propios</v>
      </c>
      <c r="L7176" s="150">
        <f>+VLOOKUP($E7176,IGF_2018!$B$8:$Z$347,15,0)</f>
        <v>4.5722436397512077E-2</v>
      </c>
      <c r="M7176" s="142" t="str">
        <f>+VLOOKUP($E7176,IGF_2018!$B$8:$Z$347,16,0)</f>
        <v>Bajo</v>
      </c>
    </row>
    <row r="7177" spans="1:13" x14ac:dyDescent="0.3">
      <c r="A7177" s="139">
        <f t="shared" si="7327"/>
        <v>189</v>
      </c>
      <c r="B7177" s="148">
        <f t="shared" si="7329"/>
        <v>27</v>
      </c>
      <c r="D7177" s="149" t="str">
        <f>+VLOOKUP($A7177,mUNICIPIOS!$B$4:$F$343,2,0)</f>
        <v>San Marcos</v>
      </c>
      <c r="E7177" s="149">
        <f>+VLOOKUP($A7177,mUNICIPIOS!$B$4:$F$343,3,0)</f>
        <v>1223</v>
      </c>
      <c r="F7177" s="149" t="str">
        <f>+VLOOKUP($A7177,mUNICIPIOS!$B$4:$F$343,4,0)</f>
        <v>Ixchiguán</v>
      </c>
      <c r="G7177" s="139" t="str">
        <f t="shared" ref="G7177:K7177" si="7357">+G7139</f>
        <v>05</v>
      </c>
      <c r="H7177" t="str">
        <f t="shared" si="7357"/>
        <v>IGF</v>
      </c>
      <c r="I7177" t="str">
        <f t="shared" si="7357"/>
        <v>Índice de Gestión Financiera</v>
      </c>
      <c r="J7177" t="str">
        <f t="shared" si="7357"/>
        <v>05-06</v>
      </c>
      <c r="K7177" t="str">
        <f t="shared" si="7357"/>
        <v xml:space="preserve">Inversión anual en capital fijo con recursos percibidos por transferencias del Gobierno Central </v>
      </c>
      <c r="L7177" s="150">
        <f>+VLOOKUP($E7177,IGF_2018!$B$8:$Z$347,18,0)</f>
        <v>0.4501718031460073</v>
      </c>
      <c r="M7177" s="142" t="str">
        <f>+VLOOKUP($E7177,IGF_2018!$B$8:$Z$347,19,0)</f>
        <v>Medio</v>
      </c>
    </row>
    <row r="7178" spans="1:13" x14ac:dyDescent="0.3">
      <c r="A7178" s="139">
        <f t="shared" si="7327"/>
        <v>189</v>
      </c>
      <c r="B7178" s="148">
        <f t="shared" si="7329"/>
        <v>28</v>
      </c>
      <c r="D7178" s="149" t="str">
        <f>+VLOOKUP($A7178,mUNICIPIOS!$B$4:$F$343,2,0)</f>
        <v>San Marcos</v>
      </c>
      <c r="E7178" s="149">
        <f>+VLOOKUP($A7178,mUNICIPIOS!$B$4:$F$343,3,0)</f>
        <v>1223</v>
      </c>
      <c r="F7178" s="149" t="str">
        <f>+VLOOKUP($A7178,mUNICIPIOS!$B$4:$F$343,4,0)</f>
        <v>Ixchiguán</v>
      </c>
      <c r="G7178" s="139" t="str">
        <f t="shared" ref="G7178:K7178" si="7358">+G7140</f>
        <v>05</v>
      </c>
      <c r="H7178" t="str">
        <f t="shared" si="7358"/>
        <v>IGF</v>
      </c>
      <c r="I7178" t="str">
        <f t="shared" si="7358"/>
        <v>Índice de Gestión Financiera</v>
      </c>
      <c r="J7178" t="str">
        <f t="shared" si="7358"/>
        <v>05-07</v>
      </c>
      <c r="K7178" t="str">
        <f t="shared" si="7358"/>
        <v>Financiamiento por endeudamiento municipal</v>
      </c>
      <c r="L7178" s="150">
        <f>+VLOOKUP($E7178,IGF_2018!$B$8:$Z$347,21,0)</f>
        <v>1</v>
      </c>
      <c r="M7178" s="142" t="str">
        <f>+VLOOKUP($E7178,IGF_2018!$B$8:$Z$347,22,0)</f>
        <v>Alto</v>
      </c>
    </row>
    <row r="7179" spans="1:13" x14ac:dyDescent="0.3">
      <c r="A7179" s="139">
        <f t="shared" si="7327"/>
        <v>189</v>
      </c>
      <c r="B7179" s="148">
        <f t="shared" si="7329"/>
        <v>29</v>
      </c>
      <c r="D7179" s="149" t="str">
        <f>+VLOOKUP($A7179,mUNICIPIOS!$B$4:$F$343,2,0)</f>
        <v>San Marcos</v>
      </c>
      <c r="E7179" s="149">
        <f>+VLOOKUP($A7179,mUNICIPIOS!$B$4:$F$343,3,0)</f>
        <v>1223</v>
      </c>
      <c r="F7179" s="149" t="str">
        <f>+VLOOKUP($A7179,mUNICIPIOS!$B$4:$F$343,4,0)</f>
        <v>Ixchiguán</v>
      </c>
      <c r="G7179" s="139" t="str">
        <f t="shared" ref="G7179:K7179" si="7359">+G7141</f>
        <v>05</v>
      </c>
      <c r="H7179" t="str">
        <f t="shared" si="7359"/>
        <v>IGF</v>
      </c>
      <c r="I7179" t="str">
        <f t="shared" si="7359"/>
        <v>Índice de Gestión Financiera</v>
      </c>
      <c r="J7179" t="str">
        <f t="shared" si="7359"/>
        <v>INDICE</v>
      </c>
      <c r="K7179">
        <f t="shared" si="7359"/>
        <v>0</v>
      </c>
      <c r="L7179" s="150">
        <f>+VLOOKUP($E7179,IGF_2018!$B$8:$Z$347,24,0)</f>
        <v>0.27745520343707508</v>
      </c>
      <c r="M7179" s="142" t="str">
        <f>+VLOOKUP($E7179,IGF_2018!$B$8:$Z$347,25,0)</f>
        <v>Medio bajo</v>
      </c>
    </row>
    <row r="7180" spans="1:13" x14ac:dyDescent="0.3">
      <c r="A7180" s="139">
        <f t="shared" si="7327"/>
        <v>189</v>
      </c>
      <c r="B7180" s="148">
        <f t="shared" si="7329"/>
        <v>30</v>
      </c>
      <c r="D7180" s="149" t="str">
        <f>+VLOOKUP($A7180,mUNICIPIOS!$B$4:$F$343,2,0)</f>
        <v>San Marcos</v>
      </c>
      <c r="E7180" s="149">
        <f>+VLOOKUP($A7180,mUNICIPIOS!$B$4:$F$343,3,0)</f>
        <v>1223</v>
      </c>
      <c r="F7180" s="149" t="str">
        <f>+VLOOKUP($A7180,mUNICIPIOS!$B$4:$F$343,4,0)</f>
        <v>Ixchiguán</v>
      </c>
      <c r="G7180" s="139" t="str">
        <f t="shared" ref="G7180:K7180" si="7360">+G7142</f>
        <v>06</v>
      </c>
      <c r="H7180" t="str">
        <f t="shared" si="7360"/>
        <v>IGE</v>
      </c>
      <c r="I7180" t="str">
        <f t="shared" si="7360"/>
        <v>Índice de Gestión Estratégica</v>
      </c>
      <c r="J7180" t="str">
        <f t="shared" si="7360"/>
        <v>06-01</v>
      </c>
      <c r="K7180" t="str">
        <f t="shared" si="7360"/>
        <v>Ejecución del Plan Operativo Anual  (POA)</v>
      </c>
      <c r="L7180" s="150">
        <f>+VLOOKUP($E7180,IGE_2018!$B$8:$Z$347,3,0)</f>
        <v>0.54868421052631577</v>
      </c>
      <c r="M7180" s="142" t="str">
        <f>+VLOOKUP($E7180,IGE_2018!$B$8:$Z$347,4,0)</f>
        <v>Medio</v>
      </c>
    </row>
    <row r="7181" spans="1:13" x14ac:dyDescent="0.3">
      <c r="A7181" s="139">
        <f t="shared" si="7327"/>
        <v>189</v>
      </c>
      <c r="B7181" s="148">
        <f t="shared" si="7329"/>
        <v>31</v>
      </c>
      <c r="D7181" s="149" t="str">
        <f>+VLOOKUP($A7181,mUNICIPIOS!$B$4:$F$343,2,0)</f>
        <v>San Marcos</v>
      </c>
      <c r="E7181" s="149">
        <f>+VLOOKUP($A7181,mUNICIPIOS!$B$4:$F$343,3,0)</f>
        <v>1223</v>
      </c>
      <c r="F7181" s="149" t="str">
        <f>+VLOOKUP($A7181,mUNICIPIOS!$B$4:$F$343,4,0)</f>
        <v>Ixchiguán</v>
      </c>
      <c r="G7181" s="139" t="str">
        <f t="shared" ref="G7181:K7181" si="7361">+G7143</f>
        <v>06</v>
      </c>
      <c r="H7181" t="str">
        <f t="shared" si="7361"/>
        <v>IGE</v>
      </c>
      <c r="I7181" t="str">
        <f t="shared" si="7361"/>
        <v>Índice de Gestión Estratégica</v>
      </c>
      <c r="J7181" t="str">
        <f t="shared" si="7361"/>
        <v>06-02</v>
      </c>
      <c r="K7181" t="str">
        <f t="shared" si="7361"/>
        <v>Relación Plan de Desarrollo Municipal y Ordenamiento Territorial (PDM-OT) - Plan Estratégico Institucional (PEI) - Plan Operativo Multianual (POM) - Plan Operativo Anual (POA)</v>
      </c>
      <c r="L7181" s="150">
        <f>+VLOOKUP($E7181,IGE_2018!$B$8:$Z$347,6,0)</f>
        <v>3.3333333333333333E-2</v>
      </c>
      <c r="M7181" s="142" t="str">
        <f>+VLOOKUP($E7181,IGE_2018!$B$8:$Z$347,7,0)</f>
        <v>Bajo</v>
      </c>
    </row>
    <row r="7182" spans="1:13" x14ac:dyDescent="0.3">
      <c r="A7182" s="139">
        <f t="shared" si="7327"/>
        <v>189</v>
      </c>
      <c r="B7182" s="148">
        <f t="shared" si="7329"/>
        <v>32</v>
      </c>
      <c r="D7182" s="149" t="str">
        <f>+VLOOKUP($A7182,mUNICIPIOS!$B$4:$F$343,2,0)</f>
        <v>San Marcos</v>
      </c>
      <c r="E7182" s="149">
        <f>+VLOOKUP($A7182,mUNICIPIOS!$B$4:$F$343,3,0)</f>
        <v>1223</v>
      </c>
      <c r="F7182" s="149" t="str">
        <f>+VLOOKUP($A7182,mUNICIPIOS!$B$4:$F$343,4,0)</f>
        <v>Ixchiguán</v>
      </c>
      <c r="G7182" s="139" t="str">
        <f t="shared" ref="G7182:K7182" si="7362">+G7144</f>
        <v>06</v>
      </c>
      <c r="H7182" t="str">
        <f t="shared" si="7362"/>
        <v>IGE</v>
      </c>
      <c r="I7182" t="str">
        <f t="shared" si="7362"/>
        <v>Índice de Gestión Estratégica</v>
      </c>
      <c r="J7182" t="str">
        <f t="shared" si="7362"/>
        <v>06-03</v>
      </c>
      <c r="K7182" t="str">
        <f t="shared" si="7362"/>
        <v>Presupuesto de egresos relacionado a competencias municipales que responden a prioridades nacionales de desarrollo.</v>
      </c>
      <c r="L7182" s="150">
        <f>+VLOOKUP($E7182,IGE_2018!$B$8:$Z$347,9,0)</f>
        <v>0.27355068885129158</v>
      </c>
      <c r="M7182" s="142" t="str">
        <f>+VLOOKUP($E7182,IGE_2018!$B$8:$Z$347,10,0)</f>
        <v>Medio bajo</v>
      </c>
    </row>
    <row r="7183" spans="1:13" x14ac:dyDescent="0.3">
      <c r="A7183" s="139">
        <f t="shared" si="7327"/>
        <v>189</v>
      </c>
      <c r="B7183" s="148">
        <f t="shared" si="7329"/>
        <v>33</v>
      </c>
      <c r="D7183" s="149" t="str">
        <f>+VLOOKUP($A7183,mUNICIPIOS!$B$4:$F$343,2,0)</f>
        <v>San Marcos</v>
      </c>
      <c r="E7183" s="149">
        <f>+VLOOKUP($A7183,mUNICIPIOS!$B$4:$F$343,3,0)</f>
        <v>1223</v>
      </c>
      <c r="F7183" s="149" t="str">
        <f>+VLOOKUP($A7183,mUNICIPIOS!$B$4:$F$343,4,0)</f>
        <v>Ixchiguán</v>
      </c>
      <c r="G7183" s="139" t="str">
        <f t="shared" ref="G7183:K7183" si="7363">+G7145</f>
        <v>06</v>
      </c>
      <c r="H7183" t="str">
        <f t="shared" si="7363"/>
        <v>IGE</v>
      </c>
      <c r="I7183" t="str">
        <f t="shared" si="7363"/>
        <v>Índice de Gestión Estratégica</v>
      </c>
      <c r="J7183" t="str">
        <f t="shared" si="7363"/>
        <v>06-04</v>
      </c>
      <c r="K7183" t="str">
        <f t="shared" si="7363"/>
        <v>Institucionalización de la gestión ordenada del territorio</v>
      </c>
      <c r="L7183" s="150">
        <f>+VLOOKUP($E7183,IGE_2018!$B$8:$Z$347,12,0)</f>
        <v>0.2</v>
      </c>
      <c r="M7183" s="142" t="str">
        <f>+VLOOKUP($E7183,IGE_2018!$B$8:$Z$347,13,0)</f>
        <v>Bajo</v>
      </c>
    </row>
    <row r="7184" spans="1:13" x14ac:dyDescent="0.3">
      <c r="A7184" s="139">
        <f t="shared" si="7327"/>
        <v>189</v>
      </c>
      <c r="B7184" s="148">
        <f t="shared" si="7329"/>
        <v>34</v>
      </c>
      <c r="D7184" s="149" t="str">
        <f>+VLOOKUP($A7184,mUNICIPIOS!$B$4:$F$343,2,0)</f>
        <v>San Marcos</v>
      </c>
      <c r="E7184" s="149">
        <f>+VLOOKUP($A7184,mUNICIPIOS!$B$4:$F$343,3,0)</f>
        <v>1223</v>
      </c>
      <c r="F7184" s="149" t="str">
        <f>+VLOOKUP($A7184,mUNICIPIOS!$B$4:$F$343,4,0)</f>
        <v>Ixchiguán</v>
      </c>
      <c r="G7184" s="139" t="str">
        <f t="shared" ref="G7184:K7184" si="7364">+G7146</f>
        <v>06</v>
      </c>
      <c r="H7184" t="str">
        <f t="shared" si="7364"/>
        <v>IGE</v>
      </c>
      <c r="I7184" t="str">
        <f t="shared" si="7364"/>
        <v>Índice de Gestión Estratégica</v>
      </c>
      <c r="J7184" t="str">
        <f t="shared" si="7364"/>
        <v>06-05</v>
      </c>
      <c r="K7184" t="str">
        <f t="shared" si="7364"/>
        <v>Acciones para la gestión ordenada del territorio</v>
      </c>
      <c r="L7184" s="150">
        <f>+VLOOKUP($E7184,IGE_2018!$B$8:$Z$347,15,0)</f>
        <v>0.54000000000000026</v>
      </c>
      <c r="M7184" s="142" t="str">
        <f>+VLOOKUP($E7184,IGE_2018!$B$8:$Z$347,16,0)</f>
        <v>Medio</v>
      </c>
    </row>
    <row r="7185" spans="1:13" x14ac:dyDescent="0.3">
      <c r="A7185" s="139">
        <f t="shared" si="7327"/>
        <v>189</v>
      </c>
      <c r="B7185" s="148">
        <f t="shared" si="7329"/>
        <v>35</v>
      </c>
      <c r="D7185" s="149" t="str">
        <f>+VLOOKUP($A7185,mUNICIPIOS!$B$4:$F$343,2,0)</f>
        <v>San Marcos</v>
      </c>
      <c r="E7185" s="149">
        <f>+VLOOKUP($A7185,mUNICIPIOS!$B$4:$F$343,3,0)</f>
        <v>1223</v>
      </c>
      <c r="F7185" s="149" t="str">
        <f>+VLOOKUP($A7185,mUNICIPIOS!$B$4:$F$343,4,0)</f>
        <v>Ixchiguán</v>
      </c>
      <c r="G7185" s="139" t="str">
        <f t="shared" ref="G7185:K7185" si="7365">+G7147</f>
        <v>06</v>
      </c>
      <c r="H7185" t="str">
        <f t="shared" si="7365"/>
        <v>IGE</v>
      </c>
      <c r="I7185" t="str">
        <f t="shared" si="7365"/>
        <v>Índice de Gestión Estratégica</v>
      </c>
      <c r="J7185" t="str">
        <f t="shared" si="7365"/>
        <v>06-06</v>
      </c>
      <c r="K7185" t="str">
        <f t="shared" si="7365"/>
        <v>Gestión de riesgo en la formulación de proyectos derivados de la planificación operativa anual</v>
      </c>
      <c r="L7185" s="150">
        <f>+VLOOKUP($E7185,IGE_2018!$B$8:$Z$347,18,0)</f>
        <v>0.3</v>
      </c>
      <c r="M7185" s="142" t="str">
        <f>+VLOOKUP($E7185,IGE_2018!$B$8:$Z$347,19,0)</f>
        <v>Medio bajo</v>
      </c>
    </row>
    <row r="7186" spans="1:13" x14ac:dyDescent="0.3">
      <c r="A7186" s="139">
        <f t="shared" si="7327"/>
        <v>189</v>
      </c>
      <c r="B7186" s="148">
        <f t="shared" si="7329"/>
        <v>36</v>
      </c>
      <c r="D7186" s="149" t="str">
        <f>+VLOOKUP($A7186,mUNICIPIOS!$B$4:$F$343,2,0)</f>
        <v>San Marcos</v>
      </c>
      <c r="E7186" s="149">
        <f>+VLOOKUP($A7186,mUNICIPIOS!$B$4:$F$343,3,0)</f>
        <v>1223</v>
      </c>
      <c r="F7186" s="149" t="str">
        <f>+VLOOKUP($A7186,mUNICIPIOS!$B$4:$F$343,4,0)</f>
        <v>Ixchiguán</v>
      </c>
      <c r="G7186" s="139" t="str">
        <f t="shared" ref="G7186:K7186" si="7366">+G7148</f>
        <v>06</v>
      </c>
      <c r="H7186" t="str">
        <f t="shared" si="7366"/>
        <v>IGE</v>
      </c>
      <c r="I7186" t="str">
        <f t="shared" si="7366"/>
        <v>Índice de Gestión Estratégica</v>
      </c>
      <c r="J7186" t="str">
        <f t="shared" si="7366"/>
        <v>06-07</v>
      </c>
      <c r="K7186" t="str">
        <f t="shared" si="7366"/>
        <v>Ingresos por servicios ambientales en relación a los ingresos propios sin regalías</v>
      </c>
      <c r="L7186" s="150">
        <f>+VLOOKUP($E7186,IGE_2018!$B$8:$Z$347,21,0)</f>
        <v>0.38000664808672507</v>
      </c>
      <c r="M7186" s="142" t="str">
        <f>+VLOOKUP($E7186,IGE_2018!$B$8:$Z$347,22,0)</f>
        <v>Medio bajo</v>
      </c>
    </row>
    <row r="7187" spans="1:13" x14ac:dyDescent="0.3">
      <c r="A7187" s="139">
        <f t="shared" si="7327"/>
        <v>189</v>
      </c>
      <c r="B7187" s="148">
        <f t="shared" si="7329"/>
        <v>37</v>
      </c>
      <c r="D7187" s="149" t="str">
        <f>+VLOOKUP($A7187,mUNICIPIOS!$B$4:$F$343,2,0)</f>
        <v>San Marcos</v>
      </c>
      <c r="E7187" s="149">
        <f>+VLOOKUP($A7187,mUNICIPIOS!$B$4:$F$343,3,0)</f>
        <v>1223</v>
      </c>
      <c r="F7187" s="149" t="str">
        <f>+VLOOKUP($A7187,mUNICIPIOS!$B$4:$F$343,4,0)</f>
        <v>Ixchiguán</v>
      </c>
      <c r="G7187" s="139" t="str">
        <f t="shared" ref="G7187:K7187" si="7367">+G7149</f>
        <v>06</v>
      </c>
      <c r="H7187" t="str">
        <f t="shared" si="7367"/>
        <v>IGE</v>
      </c>
      <c r="I7187" t="str">
        <f t="shared" si="7367"/>
        <v>Índice de Gestión Estratégica</v>
      </c>
      <c r="J7187" t="str">
        <f t="shared" si="7367"/>
        <v>INDICE</v>
      </c>
      <c r="K7187">
        <f t="shared" si="7367"/>
        <v>0</v>
      </c>
      <c r="L7187" s="150">
        <f>+VLOOKUP($E7187,IGE_2018!$B$8:$Z$347,24,0)</f>
        <v>0.32469096860044278</v>
      </c>
      <c r="M7187" s="142" t="str">
        <f>+VLOOKUP($E7187,IGE_2018!$B$8:$Z$347,25,0)</f>
        <v>Medio bajo</v>
      </c>
    </row>
    <row r="7188" spans="1:13" x14ac:dyDescent="0.3">
      <c r="A7188" s="139">
        <f t="shared" si="7327"/>
        <v>189</v>
      </c>
      <c r="B7188" s="148">
        <f t="shared" si="7329"/>
        <v>38</v>
      </c>
      <c r="D7188" s="149" t="str">
        <f>+VLOOKUP($A7188,mUNICIPIOS!$B$4:$F$343,2,0)</f>
        <v>San Marcos</v>
      </c>
      <c r="E7188" s="149">
        <f>+VLOOKUP($A7188,mUNICIPIOS!$B$4:$F$343,3,0)</f>
        <v>1223</v>
      </c>
      <c r="F7188" s="149" t="str">
        <f>+VLOOKUP($A7188,mUNICIPIOS!$B$4:$F$343,4,0)</f>
        <v>Ixchiguán</v>
      </c>
      <c r="G7188" s="139" t="str">
        <f t="shared" ref="G7188:K7188" si="7368">+G7150</f>
        <v>RANKING</v>
      </c>
      <c r="H7188" t="str">
        <f t="shared" si="7368"/>
        <v>RGM</v>
      </c>
      <c r="I7188" t="str">
        <f t="shared" si="7368"/>
        <v>Ranking de la Gestión Municipal 2018</v>
      </c>
      <c r="J7188" t="str">
        <f t="shared" si="7368"/>
        <v>RANKING</v>
      </c>
      <c r="K7188">
        <f t="shared" si="7368"/>
        <v>0</v>
      </c>
      <c r="L7188" s="151">
        <f>+VLOOKUP($E7188,Resultados_generales!$C$8:$AE$347,27,0)</f>
        <v>0.45906558041572354</v>
      </c>
      <c r="M7188" t="str">
        <f>+VLOOKUP($E7188,Resultados_generales!$C$8:$AE$347,28,0)</f>
        <v>Medio</v>
      </c>
    </row>
    <row r="7189" spans="1:13" x14ac:dyDescent="0.3">
      <c r="A7189" s="139">
        <f t="shared" si="7327"/>
        <v>190</v>
      </c>
      <c r="B7189" s="148">
        <f t="shared" si="7329"/>
        <v>1</v>
      </c>
      <c r="D7189" s="149" t="str">
        <f>+VLOOKUP($A7189,mUNICIPIOS!$B$4:$F$343,2,0)</f>
        <v>San Marcos</v>
      </c>
      <c r="E7189" s="149">
        <f>+VLOOKUP($A7189,mUNICIPIOS!$B$4:$F$343,3,0)</f>
        <v>1224</v>
      </c>
      <c r="F7189" s="149" t="str">
        <f>+VLOOKUP($A7189,mUNICIPIOS!$B$4:$F$343,4,0)</f>
        <v>San José Ojetenam</v>
      </c>
      <c r="G7189" s="139" t="str">
        <f t="shared" ref="G7189:K7189" si="7369">+G7151</f>
        <v>01</v>
      </c>
      <c r="H7189" t="str">
        <f t="shared" si="7369"/>
        <v>IPC</v>
      </c>
      <c r="I7189" t="str">
        <f t="shared" si="7369"/>
        <v>Índice de Participación Ciudadana</v>
      </c>
      <c r="J7189" t="str">
        <f t="shared" si="7369"/>
        <v>01-01</v>
      </c>
      <c r="K7189" t="str">
        <f t="shared" si="7369"/>
        <v>Número de reuniones del COMUDE en el año de la medición.</v>
      </c>
      <c r="L7189" s="150">
        <f>+VLOOKUP($E7189,IPC_2018!$B$8:$T$347,3,0)</f>
        <v>0</v>
      </c>
      <c r="M7189" s="142" t="str">
        <f>+VLOOKUP($E7189,IPC_2018!$B$8:$T$347,4,0)</f>
        <v>Bajo</v>
      </c>
    </row>
    <row r="7190" spans="1:13" x14ac:dyDescent="0.3">
      <c r="A7190" s="139">
        <f t="shared" si="7327"/>
        <v>190</v>
      </c>
      <c r="B7190" s="148">
        <f t="shared" si="7329"/>
        <v>2</v>
      </c>
      <c r="D7190" s="149" t="str">
        <f>+VLOOKUP($A7190,mUNICIPIOS!$B$4:$F$343,2,0)</f>
        <v>San Marcos</v>
      </c>
      <c r="E7190" s="149">
        <f>+VLOOKUP($A7190,mUNICIPIOS!$B$4:$F$343,3,0)</f>
        <v>1224</v>
      </c>
      <c r="F7190" s="149" t="str">
        <f>+VLOOKUP($A7190,mUNICIPIOS!$B$4:$F$343,4,0)</f>
        <v>San José Ojetenam</v>
      </c>
      <c r="G7190" s="139" t="str">
        <f t="shared" ref="G7190:K7190" si="7370">+G7152</f>
        <v>01</v>
      </c>
      <c r="H7190" t="str">
        <f t="shared" si="7370"/>
        <v>IPC</v>
      </c>
      <c r="I7190" t="str">
        <f t="shared" si="7370"/>
        <v>Índice de Participación Ciudadana</v>
      </c>
      <c r="J7190" t="str">
        <f t="shared" si="7370"/>
        <v>01-02</v>
      </c>
      <c r="K7190" t="str">
        <f t="shared" si="7370"/>
        <v>Participación de Alcaldes, Concejales y Síndicos determinados o designados en el COMUDE</v>
      </c>
      <c r="L7190" s="150">
        <f>+VLOOKUP($E7190,IPC_2018!$B$8:$T$347,6,0)</f>
        <v>0</v>
      </c>
      <c r="M7190" s="142" t="str">
        <f>+VLOOKUP($E7190,IPC_2018!$B$8:$T$347,7,0)</f>
        <v>Bajo</v>
      </c>
    </row>
    <row r="7191" spans="1:13" x14ac:dyDescent="0.3">
      <c r="A7191" s="139">
        <f t="shared" si="7327"/>
        <v>190</v>
      </c>
      <c r="B7191" s="148">
        <f t="shared" si="7329"/>
        <v>3</v>
      </c>
      <c r="D7191" s="149" t="str">
        <f>+VLOOKUP($A7191,mUNICIPIOS!$B$4:$F$343,2,0)</f>
        <v>San Marcos</v>
      </c>
      <c r="E7191" s="149">
        <f>+VLOOKUP($A7191,mUNICIPIOS!$B$4:$F$343,3,0)</f>
        <v>1224</v>
      </c>
      <c r="F7191" s="149" t="str">
        <f>+VLOOKUP($A7191,mUNICIPIOS!$B$4:$F$343,4,0)</f>
        <v>San José Ojetenam</v>
      </c>
      <c r="G7191" s="139" t="str">
        <f t="shared" ref="G7191:K7191" si="7371">+G7153</f>
        <v>01</v>
      </c>
      <c r="H7191" t="str">
        <f t="shared" si="7371"/>
        <v>IPC</v>
      </c>
      <c r="I7191" t="str">
        <f t="shared" si="7371"/>
        <v>Índice de Participación Ciudadana</v>
      </c>
      <c r="J7191" t="str">
        <f t="shared" si="7371"/>
        <v>01-03</v>
      </c>
      <c r="K7191" t="str">
        <f t="shared" si="7371"/>
        <v>Participación  de organizaciones de jóvenes, mujeres, pueblos mayas, xincas, garífunas, y otras organizaciones en el Comude</v>
      </c>
      <c r="L7191" s="150">
        <f>+VLOOKUP($E7191,IPC_2018!$B$8:$T$347,9,0)</f>
        <v>0</v>
      </c>
      <c r="M7191" s="142" t="str">
        <f>+VLOOKUP($E7191,IPC_2018!$B$8:$T$347,10,0)</f>
        <v>Bajo</v>
      </c>
    </row>
    <row r="7192" spans="1:13" x14ac:dyDescent="0.3">
      <c r="A7192" s="139">
        <f t="shared" si="7327"/>
        <v>190</v>
      </c>
      <c r="B7192" s="148">
        <f t="shared" si="7329"/>
        <v>4</v>
      </c>
      <c r="D7192" s="149" t="str">
        <f>+VLOOKUP($A7192,mUNICIPIOS!$B$4:$F$343,2,0)</f>
        <v>San Marcos</v>
      </c>
      <c r="E7192" s="149">
        <f>+VLOOKUP($A7192,mUNICIPIOS!$B$4:$F$343,3,0)</f>
        <v>1224</v>
      </c>
      <c r="F7192" s="149" t="str">
        <f>+VLOOKUP($A7192,mUNICIPIOS!$B$4:$F$343,4,0)</f>
        <v>San José Ojetenam</v>
      </c>
      <c r="G7192" s="139" t="str">
        <f t="shared" ref="G7192:K7192" si="7372">+G7154</f>
        <v>01</v>
      </c>
      <c r="H7192" t="str">
        <f t="shared" si="7372"/>
        <v>IPC</v>
      </c>
      <c r="I7192" t="str">
        <f t="shared" si="7372"/>
        <v>Índice de Participación Ciudadana</v>
      </c>
      <c r="J7192" t="str">
        <f t="shared" si="7372"/>
        <v>01-04</v>
      </c>
      <c r="K7192" t="str">
        <f t="shared" si="7372"/>
        <v>Representatividad territorial del Comude.</v>
      </c>
      <c r="L7192" s="150">
        <f>+VLOOKUP($E7192,IPC_2018!$B$8:$T$347,12,0)</f>
        <v>0</v>
      </c>
      <c r="M7192" s="142" t="str">
        <f>+VLOOKUP($E7192,IPC_2018!$B$8:$T$347,13,0)</f>
        <v>Bajo</v>
      </c>
    </row>
    <row r="7193" spans="1:13" x14ac:dyDescent="0.3">
      <c r="A7193" s="139">
        <f t="shared" si="7327"/>
        <v>190</v>
      </c>
      <c r="B7193" s="148">
        <f t="shared" si="7329"/>
        <v>5</v>
      </c>
      <c r="D7193" s="149" t="str">
        <f>+VLOOKUP($A7193,mUNICIPIOS!$B$4:$F$343,2,0)</f>
        <v>San Marcos</v>
      </c>
      <c r="E7193" s="149">
        <f>+VLOOKUP($A7193,mUNICIPIOS!$B$4:$F$343,3,0)</f>
        <v>1224</v>
      </c>
      <c r="F7193" s="149" t="str">
        <f>+VLOOKUP($A7193,mUNICIPIOS!$B$4:$F$343,4,0)</f>
        <v>San José Ojetenam</v>
      </c>
      <c r="G7193" s="139" t="str">
        <f t="shared" ref="G7193:K7193" si="7373">+G7155</f>
        <v>01</v>
      </c>
      <c r="H7193" t="str">
        <f t="shared" si="7373"/>
        <v>IPC</v>
      </c>
      <c r="I7193" t="str">
        <f t="shared" si="7373"/>
        <v>Índice de Participación Ciudadana</v>
      </c>
      <c r="J7193" t="str">
        <f t="shared" si="7373"/>
        <v>01-05</v>
      </c>
      <c r="K7193" t="str">
        <f t="shared" si="7373"/>
        <v>Funcionamiento del Comude</v>
      </c>
      <c r="L7193" s="150">
        <f>+VLOOKUP($E7193,IPC_2018!$B$8:$T$347,15,0)</f>
        <v>0</v>
      </c>
      <c r="M7193" s="142" t="str">
        <f>+VLOOKUP($E7193,IPC_2018!$B$8:$T$347,16,0)</f>
        <v>Bajo</v>
      </c>
    </row>
    <row r="7194" spans="1:13" x14ac:dyDescent="0.3">
      <c r="A7194" s="139">
        <f t="shared" si="7327"/>
        <v>190</v>
      </c>
      <c r="B7194" s="148">
        <f t="shared" si="7329"/>
        <v>6</v>
      </c>
      <c r="D7194" s="149" t="str">
        <f>+VLOOKUP($A7194,mUNICIPIOS!$B$4:$F$343,2,0)</f>
        <v>San Marcos</v>
      </c>
      <c r="E7194" s="149">
        <f>+VLOOKUP($A7194,mUNICIPIOS!$B$4:$F$343,3,0)</f>
        <v>1224</v>
      </c>
      <c r="F7194" s="149" t="str">
        <f>+VLOOKUP($A7194,mUNICIPIOS!$B$4:$F$343,4,0)</f>
        <v>San José Ojetenam</v>
      </c>
      <c r="G7194" s="139" t="str">
        <f t="shared" ref="G7194:K7194" si="7374">+G7156</f>
        <v>01</v>
      </c>
      <c r="H7194" t="str">
        <f t="shared" si="7374"/>
        <v>IPC</v>
      </c>
      <c r="I7194" t="str">
        <f t="shared" si="7374"/>
        <v>Índice de Participación Ciudadana</v>
      </c>
      <c r="J7194" t="str">
        <f t="shared" si="7374"/>
        <v>INDICE</v>
      </c>
      <c r="K7194">
        <f t="shared" si="7374"/>
        <v>0</v>
      </c>
      <c r="L7194" s="150">
        <f>+VLOOKUP($E7194,IPC_2018!$B$8:$T$347,18,0)</f>
        <v>0</v>
      </c>
      <c r="M7194" s="142" t="str">
        <f>+VLOOKUP($E7194,IPC_2018!$B$8:$T$347,19,0)</f>
        <v>Bajo</v>
      </c>
    </row>
    <row r="7195" spans="1:13" x14ac:dyDescent="0.3">
      <c r="A7195" s="139">
        <f t="shared" si="7327"/>
        <v>190</v>
      </c>
      <c r="B7195" s="148">
        <f t="shared" si="7329"/>
        <v>7</v>
      </c>
      <c r="D7195" s="149" t="str">
        <f>+VLOOKUP($A7195,mUNICIPIOS!$B$4:$F$343,2,0)</f>
        <v>San Marcos</v>
      </c>
      <c r="E7195" s="149">
        <f>+VLOOKUP($A7195,mUNICIPIOS!$B$4:$F$343,3,0)</f>
        <v>1224</v>
      </c>
      <c r="F7195" s="149" t="str">
        <f>+VLOOKUP($A7195,mUNICIPIOS!$B$4:$F$343,4,0)</f>
        <v>San José Ojetenam</v>
      </c>
      <c r="G7195" s="139" t="str">
        <f t="shared" ref="G7195:K7195" si="7375">+G7157</f>
        <v>02</v>
      </c>
      <c r="H7195" t="str">
        <f t="shared" si="7375"/>
        <v>IIC</v>
      </c>
      <c r="I7195" t="str">
        <f t="shared" si="7375"/>
        <v>Índice de Información a la Ciudadanía</v>
      </c>
      <c r="J7195" t="str">
        <f t="shared" si="7375"/>
        <v>02-01</v>
      </c>
      <c r="K7195" t="str">
        <f t="shared" si="7375"/>
        <v>Rendición de cuentas cuatrimestral y anual al Comude enfocadas en resultados.</v>
      </c>
      <c r="L7195" s="150">
        <f>+VLOOKUP($E7195,IIC_2018!$B$8:$Q$347,3,0)</f>
        <v>0</v>
      </c>
      <c r="M7195" s="142" t="str">
        <f>+VLOOKUP($E7195,IIC_2018!$B$8:$Q$347,4,0)</f>
        <v>Bajo</v>
      </c>
    </row>
    <row r="7196" spans="1:13" x14ac:dyDescent="0.3">
      <c r="A7196" s="139">
        <f t="shared" si="7327"/>
        <v>190</v>
      </c>
      <c r="B7196" s="148">
        <f t="shared" si="7329"/>
        <v>8</v>
      </c>
      <c r="D7196" s="149" t="str">
        <f>+VLOOKUP($A7196,mUNICIPIOS!$B$4:$F$343,2,0)</f>
        <v>San Marcos</v>
      </c>
      <c r="E7196" s="149">
        <f>+VLOOKUP($A7196,mUNICIPIOS!$B$4:$F$343,3,0)</f>
        <v>1224</v>
      </c>
      <c r="F7196" s="149" t="str">
        <f>+VLOOKUP($A7196,mUNICIPIOS!$B$4:$F$343,4,0)</f>
        <v>San José Ojetenam</v>
      </c>
      <c r="G7196" s="139" t="str">
        <f t="shared" ref="G7196:K7196" si="7376">+G7158</f>
        <v>02</v>
      </c>
      <c r="H7196" t="str">
        <f t="shared" si="7376"/>
        <v>IIC</v>
      </c>
      <c r="I7196" t="str">
        <f t="shared" si="7376"/>
        <v>Índice de Información a la Ciudadanía</v>
      </c>
      <c r="J7196" t="str">
        <f t="shared" si="7376"/>
        <v>02-02</v>
      </c>
      <c r="K7196" t="str">
        <f t="shared" si="7376"/>
        <v>Información presupuestaria y otra información brindada a la ciudadanía disponible en medios locales de comunicación.</v>
      </c>
      <c r="L7196" s="150">
        <f>+VLOOKUP($E7196,IIC_2018!$B$8:$Q$347,6,0)</f>
        <v>0</v>
      </c>
      <c r="M7196" s="142" t="str">
        <f>+VLOOKUP($E7196,IIC_2018!$B$8:$Q$347,7,0)</f>
        <v>Bajo</v>
      </c>
    </row>
    <row r="7197" spans="1:13" x14ac:dyDescent="0.3">
      <c r="A7197" s="139">
        <f t="shared" si="7327"/>
        <v>190</v>
      </c>
      <c r="B7197" s="148">
        <f t="shared" si="7329"/>
        <v>9</v>
      </c>
      <c r="D7197" s="149" t="str">
        <f>+VLOOKUP($A7197,mUNICIPIOS!$B$4:$F$343,2,0)</f>
        <v>San Marcos</v>
      </c>
      <c r="E7197" s="149">
        <f>+VLOOKUP($A7197,mUNICIPIOS!$B$4:$F$343,3,0)</f>
        <v>1224</v>
      </c>
      <c r="F7197" s="149" t="str">
        <f>+VLOOKUP($A7197,mUNICIPIOS!$B$4:$F$343,4,0)</f>
        <v>San José Ojetenam</v>
      </c>
      <c r="G7197" s="139" t="str">
        <f t="shared" ref="G7197:K7197" si="7377">+G7159</f>
        <v>02</v>
      </c>
      <c r="H7197" t="str">
        <f t="shared" si="7377"/>
        <v>IIC</v>
      </c>
      <c r="I7197" t="str">
        <f t="shared" si="7377"/>
        <v>Índice de Información a la Ciudadanía</v>
      </c>
      <c r="J7197" t="str">
        <f t="shared" si="7377"/>
        <v>02-03</v>
      </c>
      <c r="K7197" t="str">
        <f t="shared" si="7377"/>
        <v>Información pública de oficio actualizada y disponible de acuerdo a la LAIP y uso de internet.</v>
      </c>
      <c r="L7197" s="150">
        <f>+VLOOKUP($E7197,IIC_2018!$B$8:$Q$347,9,0)</f>
        <v>0.3</v>
      </c>
      <c r="M7197" s="142" t="str">
        <f>+VLOOKUP($E7197,IIC_2018!$B$8:$Q$347,10,0)</f>
        <v>Medio bajo</v>
      </c>
    </row>
    <row r="7198" spans="1:13" x14ac:dyDescent="0.3">
      <c r="A7198" s="139">
        <f t="shared" si="7327"/>
        <v>190</v>
      </c>
      <c r="B7198" s="148">
        <f t="shared" si="7329"/>
        <v>10</v>
      </c>
      <c r="D7198" s="149" t="str">
        <f>+VLOOKUP($A7198,mUNICIPIOS!$B$4:$F$343,2,0)</f>
        <v>San Marcos</v>
      </c>
      <c r="E7198" s="149">
        <f>+VLOOKUP($A7198,mUNICIPIOS!$B$4:$F$343,3,0)</f>
        <v>1224</v>
      </c>
      <c r="F7198" s="149" t="str">
        <f>+VLOOKUP($A7198,mUNICIPIOS!$B$4:$F$343,4,0)</f>
        <v>San José Ojetenam</v>
      </c>
      <c r="G7198" s="139" t="str">
        <f t="shared" ref="G7198:K7198" si="7378">+G7160</f>
        <v>02</v>
      </c>
      <c r="H7198" t="str">
        <f t="shared" si="7378"/>
        <v>IIC</v>
      </c>
      <c r="I7198" t="str">
        <f t="shared" si="7378"/>
        <v>Índice de Información a la Ciudadanía</v>
      </c>
      <c r="J7198" t="str">
        <f t="shared" si="7378"/>
        <v>02-04</v>
      </c>
      <c r="K7198" t="str">
        <f t="shared" si="7378"/>
        <v>Relación del monto contratado por medio de Guate compras con el total del presupuesto de egresos vigente.</v>
      </c>
      <c r="L7198" s="150">
        <f>+VLOOKUP($E7198,IIC_2018!$B$8:$Q$347,12,0)</f>
        <v>0.81557693449304014</v>
      </c>
      <c r="M7198" s="142" t="str">
        <f>+VLOOKUP($E7198,IIC_2018!$B$8:$Q$347,13,0)</f>
        <v>Alto</v>
      </c>
    </row>
    <row r="7199" spans="1:13" x14ac:dyDescent="0.3">
      <c r="A7199" s="139">
        <f t="shared" si="7327"/>
        <v>190</v>
      </c>
      <c r="B7199" s="148">
        <f t="shared" si="7329"/>
        <v>11</v>
      </c>
      <c r="D7199" s="149" t="str">
        <f>+VLOOKUP($A7199,mUNICIPIOS!$B$4:$F$343,2,0)</f>
        <v>San Marcos</v>
      </c>
      <c r="E7199" s="149">
        <f>+VLOOKUP($A7199,mUNICIPIOS!$B$4:$F$343,3,0)</f>
        <v>1224</v>
      </c>
      <c r="F7199" s="149" t="str">
        <f>+VLOOKUP($A7199,mUNICIPIOS!$B$4:$F$343,4,0)</f>
        <v>San José Ojetenam</v>
      </c>
      <c r="G7199" s="139" t="str">
        <f t="shared" ref="G7199:K7199" si="7379">+G7161</f>
        <v>02</v>
      </c>
      <c r="H7199" t="str">
        <f t="shared" si="7379"/>
        <v>IIC</v>
      </c>
      <c r="I7199" t="str">
        <f t="shared" si="7379"/>
        <v>Índice de Información a la Ciudadanía</v>
      </c>
      <c r="J7199" t="str">
        <f t="shared" si="7379"/>
        <v>INDICE</v>
      </c>
      <c r="K7199">
        <f t="shared" si="7379"/>
        <v>0</v>
      </c>
      <c r="L7199" s="150">
        <f>+VLOOKUP($E7199,IIC_2018!$B$8:$Q$347,15,0)</f>
        <v>0.27889423362326005</v>
      </c>
      <c r="M7199" s="142" t="str">
        <f>+VLOOKUP($E7199,IIC_2018!$B$8:$Q$347,16,0)</f>
        <v>Medio bajo</v>
      </c>
    </row>
    <row r="7200" spans="1:13" x14ac:dyDescent="0.3">
      <c r="A7200" s="139">
        <f t="shared" si="7327"/>
        <v>190</v>
      </c>
      <c r="B7200" s="148">
        <f t="shared" si="7329"/>
        <v>12</v>
      </c>
      <c r="D7200" s="149" t="str">
        <f>+VLOOKUP($A7200,mUNICIPIOS!$B$4:$F$343,2,0)</f>
        <v>San Marcos</v>
      </c>
      <c r="E7200" s="149">
        <f>+VLOOKUP($A7200,mUNICIPIOS!$B$4:$F$343,3,0)</f>
        <v>1224</v>
      </c>
      <c r="F7200" s="149" t="str">
        <f>+VLOOKUP($A7200,mUNICIPIOS!$B$4:$F$343,4,0)</f>
        <v>San José Ojetenam</v>
      </c>
      <c r="G7200" s="139" t="str">
        <f t="shared" ref="G7200:K7200" si="7380">+G7162</f>
        <v>03</v>
      </c>
      <c r="H7200" t="str">
        <f t="shared" si="7380"/>
        <v>ISP</v>
      </c>
      <c r="I7200" t="str">
        <f t="shared" si="7380"/>
        <v>Índice de Servicios Públicos</v>
      </c>
      <c r="J7200" t="str">
        <f t="shared" si="7380"/>
        <v>03-01</v>
      </c>
      <c r="K7200" t="str">
        <f t="shared" si="7380"/>
        <v>Cobertura del servicio público de agua</v>
      </c>
      <c r="L7200" s="150">
        <f>+VLOOKUP($E7200,ISP_2018!$B$8:$T$347,3,0)</f>
        <v>0</v>
      </c>
      <c r="M7200" s="142" t="str">
        <f>+VLOOKUP($E7200,ISP_2018!$B$8:$T$347,4,0)</f>
        <v>Bajo</v>
      </c>
    </row>
    <row r="7201" spans="1:13" x14ac:dyDescent="0.3">
      <c r="A7201" s="139">
        <f t="shared" si="7327"/>
        <v>190</v>
      </c>
      <c r="B7201" s="148">
        <f t="shared" si="7329"/>
        <v>13</v>
      </c>
      <c r="D7201" s="149" t="str">
        <f>+VLOOKUP($A7201,mUNICIPIOS!$B$4:$F$343,2,0)</f>
        <v>San Marcos</v>
      </c>
      <c r="E7201" s="149">
        <f>+VLOOKUP($A7201,mUNICIPIOS!$B$4:$F$343,3,0)</f>
        <v>1224</v>
      </c>
      <c r="F7201" s="149" t="str">
        <f>+VLOOKUP($A7201,mUNICIPIOS!$B$4:$F$343,4,0)</f>
        <v>San José Ojetenam</v>
      </c>
      <c r="G7201" s="139" t="str">
        <f t="shared" ref="G7201:K7201" si="7381">+G7163</f>
        <v>03</v>
      </c>
      <c r="H7201" t="str">
        <f t="shared" si="7381"/>
        <v>ISP</v>
      </c>
      <c r="I7201" t="str">
        <f t="shared" si="7381"/>
        <v>Índice de Servicios Públicos</v>
      </c>
      <c r="J7201" t="str">
        <f t="shared" si="7381"/>
        <v>03-02</v>
      </c>
      <c r="K7201" t="str">
        <f t="shared" si="7381"/>
        <v>Control de la calidad del servicio público de agua</v>
      </c>
      <c r="L7201" s="150">
        <f>+VLOOKUP($E7201,ISP_2018!$B$8:$T$347,6,0)</f>
        <v>0</v>
      </c>
      <c r="M7201" s="142" t="str">
        <f>+VLOOKUP($E7201,ISP_2018!$B$8:$T$347,7,0)</f>
        <v>Bajo</v>
      </c>
    </row>
    <row r="7202" spans="1:13" x14ac:dyDescent="0.3">
      <c r="A7202" s="139">
        <f t="shared" si="7327"/>
        <v>190</v>
      </c>
      <c r="B7202" s="148">
        <f t="shared" si="7329"/>
        <v>14</v>
      </c>
      <c r="D7202" s="149" t="str">
        <f>+VLOOKUP($A7202,mUNICIPIOS!$B$4:$F$343,2,0)</f>
        <v>San Marcos</v>
      </c>
      <c r="E7202" s="149">
        <f>+VLOOKUP($A7202,mUNICIPIOS!$B$4:$F$343,3,0)</f>
        <v>1224</v>
      </c>
      <c r="F7202" s="149" t="str">
        <f>+VLOOKUP($A7202,mUNICIPIOS!$B$4:$F$343,4,0)</f>
        <v>San José Ojetenam</v>
      </c>
      <c r="G7202" s="139" t="str">
        <f t="shared" ref="G7202:K7202" si="7382">+G7164</f>
        <v>03</v>
      </c>
      <c r="H7202" t="str">
        <f t="shared" si="7382"/>
        <v>ISP</v>
      </c>
      <c r="I7202" t="str">
        <f t="shared" si="7382"/>
        <v>Índice de Servicios Públicos</v>
      </c>
      <c r="J7202" t="str">
        <f t="shared" si="7382"/>
        <v>03-03</v>
      </c>
      <c r="K7202" t="str">
        <f t="shared" si="7382"/>
        <v>Disposición  y tratamiento  de aguas residuales</v>
      </c>
      <c r="L7202" s="150">
        <f>+VLOOKUP($E7202,ISP_2018!$B$8:$T$347,9,0)</f>
        <v>0</v>
      </c>
      <c r="M7202" s="142" t="str">
        <f>+VLOOKUP($E7202,ISP_2018!$B$8:$T$347,10,0)</f>
        <v>Bajo</v>
      </c>
    </row>
    <row r="7203" spans="1:13" x14ac:dyDescent="0.3">
      <c r="A7203" s="139">
        <f t="shared" si="7327"/>
        <v>190</v>
      </c>
      <c r="B7203" s="148">
        <f t="shared" si="7329"/>
        <v>15</v>
      </c>
      <c r="D7203" s="149" t="str">
        <f>+VLOOKUP($A7203,mUNICIPIOS!$B$4:$F$343,2,0)</f>
        <v>San Marcos</v>
      </c>
      <c r="E7203" s="149">
        <f>+VLOOKUP($A7203,mUNICIPIOS!$B$4:$F$343,3,0)</f>
        <v>1224</v>
      </c>
      <c r="F7203" s="149" t="str">
        <f>+VLOOKUP($A7203,mUNICIPIOS!$B$4:$F$343,4,0)</f>
        <v>San José Ojetenam</v>
      </c>
      <c r="G7203" s="139" t="str">
        <f t="shared" ref="G7203:K7203" si="7383">+G7165</f>
        <v>03</v>
      </c>
      <c r="H7203" t="str">
        <f t="shared" si="7383"/>
        <v>ISP</v>
      </c>
      <c r="I7203" t="str">
        <f t="shared" si="7383"/>
        <v>Índice de Servicios Públicos</v>
      </c>
      <c r="J7203" t="str">
        <f t="shared" si="7383"/>
        <v>03-04</v>
      </c>
      <c r="K7203" t="str">
        <f t="shared" si="7383"/>
        <v>Gestión y manejo de los residuos y desechos sólidos</v>
      </c>
      <c r="L7203" s="150">
        <f>+VLOOKUP($E7203,ISP_2018!$B$8:$T$347,12,0)</f>
        <v>0</v>
      </c>
      <c r="M7203" s="142" t="str">
        <f>+VLOOKUP($E7203,ISP_2018!$B$8:$T$347,13,0)</f>
        <v>Bajo</v>
      </c>
    </row>
    <row r="7204" spans="1:13" x14ac:dyDescent="0.3">
      <c r="A7204" s="139">
        <f t="shared" si="7327"/>
        <v>190</v>
      </c>
      <c r="B7204" s="148">
        <f t="shared" si="7329"/>
        <v>16</v>
      </c>
      <c r="D7204" s="149" t="str">
        <f>+VLOOKUP($A7204,mUNICIPIOS!$B$4:$F$343,2,0)</f>
        <v>San Marcos</v>
      </c>
      <c r="E7204" s="149">
        <f>+VLOOKUP($A7204,mUNICIPIOS!$B$4:$F$343,3,0)</f>
        <v>1224</v>
      </c>
      <c r="F7204" s="149" t="str">
        <f>+VLOOKUP($A7204,mUNICIPIOS!$B$4:$F$343,4,0)</f>
        <v>San José Ojetenam</v>
      </c>
      <c r="G7204" s="139" t="str">
        <f t="shared" ref="G7204:K7204" si="7384">+G7166</f>
        <v>03</v>
      </c>
      <c r="H7204" t="str">
        <f t="shared" si="7384"/>
        <v>ISP</v>
      </c>
      <c r="I7204" t="str">
        <f t="shared" si="7384"/>
        <v>Índice de Servicios Públicos</v>
      </c>
      <c r="J7204" t="str">
        <f t="shared" si="7384"/>
        <v>03-05</v>
      </c>
      <c r="K7204" t="str">
        <f t="shared" si="7384"/>
        <v>Gestión de servicios públicos municipales</v>
      </c>
      <c r="L7204" s="150">
        <f>+VLOOKUP($E7204,ISP_2018!$B$8:$T$347,15,0)</f>
        <v>0</v>
      </c>
      <c r="M7204" s="142" t="str">
        <f>+VLOOKUP($E7204,ISP_2018!$B$8:$T$347,16,0)</f>
        <v>Bajo</v>
      </c>
    </row>
    <row r="7205" spans="1:13" x14ac:dyDescent="0.3">
      <c r="A7205" s="139">
        <f t="shared" si="7327"/>
        <v>190</v>
      </c>
      <c r="B7205" s="148">
        <f t="shared" si="7329"/>
        <v>17</v>
      </c>
      <c r="D7205" s="149" t="str">
        <f>+VLOOKUP($A7205,mUNICIPIOS!$B$4:$F$343,2,0)</f>
        <v>San Marcos</v>
      </c>
      <c r="E7205" s="149">
        <f>+VLOOKUP($A7205,mUNICIPIOS!$B$4:$F$343,3,0)</f>
        <v>1224</v>
      </c>
      <c r="F7205" s="149" t="str">
        <f>+VLOOKUP($A7205,mUNICIPIOS!$B$4:$F$343,4,0)</f>
        <v>San José Ojetenam</v>
      </c>
      <c r="G7205" s="139" t="str">
        <f t="shared" ref="G7205:K7205" si="7385">+G7167</f>
        <v>03</v>
      </c>
      <c r="H7205" t="str">
        <f t="shared" si="7385"/>
        <v>ISP</v>
      </c>
      <c r="I7205" t="str">
        <f t="shared" si="7385"/>
        <v>Índice de Servicios Públicos</v>
      </c>
      <c r="J7205" t="str">
        <f t="shared" si="7385"/>
        <v>INDICE</v>
      </c>
      <c r="K7205">
        <f t="shared" si="7385"/>
        <v>0</v>
      </c>
      <c r="L7205" s="150">
        <f>+VLOOKUP($E7205,ISP_2018!$B$8:$T$347,18,0)</f>
        <v>0</v>
      </c>
      <c r="M7205" s="142" t="str">
        <f>+VLOOKUP($E7205,ISP_2018!$B$8:$T$347,19,0)</f>
        <v>Bajo</v>
      </c>
    </row>
    <row r="7206" spans="1:13" x14ac:dyDescent="0.3">
      <c r="A7206" s="139">
        <f t="shared" si="7327"/>
        <v>190</v>
      </c>
      <c r="B7206" s="148">
        <f t="shared" si="7329"/>
        <v>18</v>
      </c>
      <c r="D7206" s="149" t="str">
        <f>+VLOOKUP($A7206,mUNICIPIOS!$B$4:$F$343,2,0)</f>
        <v>San Marcos</v>
      </c>
      <c r="E7206" s="149">
        <f>+VLOOKUP($A7206,mUNICIPIOS!$B$4:$F$343,3,0)</f>
        <v>1224</v>
      </c>
      <c r="F7206" s="149" t="str">
        <f>+VLOOKUP($A7206,mUNICIPIOS!$B$4:$F$343,4,0)</f>
        <v>San José Ojetenam</v>
      </c>
      <c r="G7206" s="139" t="str">
        <f t="shared" ref="G7206:K7206" si="7386">+G7168</f>
        <v>04</v>
      </c>
      <c r="H7206" t="str">
        <f t="shared" si="7386"/>
        <v>IGA</v>
      </c>
      <c r="I7206" t="str">
        <f t="shared" si="7386"/>
        <v>Índice de Gestión Administrativa</v>
      </c>
      <c r="J7206" t="str">
        <f t="shared" si="7386"/>
        <v>04-01</v>
      </c>
      <c r="K7206" t="str">
        <f t="shared" si="7386"/>
        <v>Existencia de elementos de atención municipal orientada al vecino</v>
      </c>
      <c r="L7206" s="150">
        <f>+VLOOKUP($E7206,IGA_2018!$B$8:$N$347,3,0)</f>
        <v>0</v>
      </c>
      <c r="M7206" s="142" t="str">
        <f>+VLOOKUP($E7206,IGA_2018!$B$8:$N$347,4,0)</f>
        <v>Bajo</v>
      </c>
    </row>
    <row r="7207" spans="1:13" x14ac:dyDescent="0.3">
      <c r="A7207" s="139">
        <f t="shared" si="7327"/>
        <v>190</v>
      </c>
      <c r="B7207" s="148">
        <f t="shared" si="7329"/>
        <v>19</v>
      </c>
      <c r="D7207" s="149" t="str">
        <f>+VLOOKUP($A7207,mUNICIPIOS!$B$4:$F$343,2,0)</f>
        <v>San Marcos</v>
      </c>
      <c r="E7207" s="149">
        <f>+VLOOKUP($A7207,mUNICIPIOS!$B$4:$F$343,3,0)</f>
        <v>1224</v>
      </c>
      <c r="F7207" s="149" t="str">
        <f>+VLOOKUP($A7207,mUNICIPIOS!$B$4:$F$343,4,0)</f>
        <v>San José Ojetenam</v>
      </c>
      <c r="G7207" s="139" t="str">
        <f t="shared" ref="G7207:K7207" si="7387">+G7169</f>
        <v>04</v>
      </c>
      <c r="H7207" t="str">
        <f t="shared" si="7387"/>
        <v>IGA</v>
      </c>
      <c r="I7207" t="str">
        <f t="shared" si="7387"/>
        <v>Índice de Gestión Administrativa</v>
      </c>
      <c r="J7207" t="str">
        <f t="shared" si="7387"/>
        <v>04-02</v>
      </c>
      <c r="K7207" t="str">
        <f t="shared" si="7387"/>
        <v>Gestión del recurso humano.</v>
      </c>
      <c r="L7207" s="150">
        <f>+VLOOKUP($E7207,IGA_2018!$B$8:$N$347,6,0)</f>
        <v>0</v>
      </c>
      <c r="M7207" s="142" t="str">
        <f>+VLOOKUP($E7207,IGA_2018!$B$8:$N$347,7,0)</f>
        <v>Bajo</v>
      </c>
    </row>
    <row r="7208" spans="1:13" x14ac:dyDescent="0.3">
      <c r="A7208" s="139">
        <f t="shared" si="7327"/>
        <v>190</v>
      </c>
      <c r="B7208" s="148">
        <f t="shared" si="7329"/>
        <v>20</v>
      </c>
      <c r="D7208" s="149" t="str">
        <f>+VLOOKUP($A7208,mUNICIPIOS!$B$4:$F$343,2,0)</f>
        <v>San Marcos</v>
      </c>
      <c r="E7208" s="149">
        <f>+VLOOKUP($A7208,mUNICIPIOS!$B$4:$F$343,3,0)</f>
        <v>1224</v>
      </c>
      <c r="F7208" s="149" t="str">
        <f>+VLOOKUP($A7208,mUNICIPIOS!$B$4:$F$343,4,0)</f>
        <v>San José Ojetenam</v>
      </c>
      <c r="G7208" s="139" t="str">
        <f t="shared" ref="G7208:K7208" si="7388">+G7170</f>
        <v>04</v>
      </c>
      <c r="H7208" t="str">
        <f t="shared" si="7388"/>
        <v>IGA</v>
      </c>
      <c r="I7208" t="str">
        <f t="shared" si="7388"/>
        <v>Índice de Gestión Administrativa</v>
      </c>
      <c r="J7208" t="str">
        <f t="shared" si="7388"/>
        <v>04-03</v>
      </c>
      <c r="K7208" t="str">
        <f t="shared" si="7388"/>
        <v>Existencia de oficinas municipales con instrumentos de gestión.</v>
      </c>
      <c r="L7208" s="150">
        <f>+VLOOKUP($E7208,IGA_2018!$B$8:$N$347,9,0)</f>
        <v>0.1919642857142857</v>
      </c>
      <c r="M7208" s="142" t="str">
        <f>+VLOOKUP($E7208,IGA_2018!$B$8:$N$347,10,0)</f>
        <v>Bajo</v>
      </c>
    </row>
    <row r="7209" spans="1:13" x14ac:dyDescent="0.3">
      <c r="A7209" s="139">
        <f t="shared" si="7327"/>
        <v>190</v>
      </c>
      <c r="B7209" s="148">
        <f t="shared" si="7329"/>
        <v>21</v>
      </c>
      <c r="D7209" s="149" t="str">
        <f>+VLOOKUP($A7209,mUNICIPIOS!$B$4:$F$343,2,0)</f>
        <v>San Marcos</v>
      </c>
      <c r="E7209" s="149">
        <f>+VLOOKUP($A7209,mUNICIPIOS!$B$4:$F$343,3,0)</f>
        <v>1224</v>
      </c>
      <c r="F7209" s="149" t="str">
        <f>+VLOOKUP($A7209,mUNICIPIOS!$B$4:$F$343,4,0)</f>
        <v>San José Ojetenam</v>
      </c>
      <c r="G7209" s="139" t="str">
        <f t="shared" ref="G7209:K7209" si="7389">+G7171</f>
        <v>04</v>
      </c>
      <c r="H7209" t="str">
        <f t="shared" si="7389"/>
        <v>IGA</v>
      </c>
      <c r="I7209" t="str">
        <f t="shared" si="7389"/>
        <v>Índice de Gestión Administrativa</v>
      </c>
      <c r="J7209" t="str">
        <f t="shared" si="7389"/>
        <v>INDICE</v>
      </c>
      <c r="K7209">
        <f t="shared" si="7389"/>
        <v>0</v>
      </c>
      <c r="L7209" s="150">
        <f>+VLOOKUP($E7209,IGA_2018!$B$8:$N$347,12,0)</f>
        <v>6.7187499999999983E-2</v>
      </c>
      <c r="M7209" s="142" t="str">
        <f>+VLOOKUP($E7209,IGA_2018!$B$8:$N$347,13,0)</f>
        <v>Bajo</v>
      </c>
    </row>
    <row r="7210" spans="1:13" x14ac:dyDescent="0.3">
      <c r="A7210" s="139">
        <f t="shared" si="7327"/>
        <v>190</v>
      </c>
      <c r="B7210" s="148">
        <f t="shared" si="7329"/>
        <v>22</v>
      </c>
      <c r="D7210" s="149" t="str">
        <f>+VLOOKUP($A7210,mUNICIPIOS!$B$4:$F$343,2,0)</f>
        <v>San Marcos</v>
      </c>
      <c r="E7210" s="149">
        <f>+VLOOKUP($A7210,mUNICIPIOS!$B$4:$F$343,3,0)</f>
        <v>1224</v>
      </c>
      <c r="F7210" s="149" t="str">
        <f>+VLOOKUP($A7210,mUNICIPIOS!$B$4:$F$343,4,0)</f>
        <v>San José Ojetenam</v>
      </c>
      <c r="G7210" s="139" t="str">
        <f t="shared" ref="G7210:K7210" si="7390">+G7172</f>
        <v>05</v>
      </c>
      <c r="H7210" t="str">
        <f t="shared" si="7390"/>
        <v>IGF</v>
      </c>
      <c r="I7210" t="str">
        <f t="shared" si="7390"/>
        <v>Índice de Gestión Financiera</v>
      </c>
      <c r="J7210" t="str">
        <f t="shared" si="7390"/>
        <v>05-01</v>
      </c>
      <c r="K7210" t="str">
        <f t="shared" si="7390"/>
        <v>Autonomía financiera municipal</v>
      </c>
      <c r="L7210" s="150">
        <f>+VLOOKUP($E7210,IGF_2018!$B$8:$Z$347,3,0)</f>
        <v>3.5460508388451245E-2</v>
      </c>
      <c r="M7210" s="142" t="str">
        <f>+VLOOKUP($E7210,IGF_2018!$B$8:$Z$347,4,0)</f>
        <v>Bajo</v>
      </c>
    </row>
    <row r="7211" spans="1:13" x14ac:dyDescent="0.3">
      <c r="A7211" s="139">
        <f t="shared" si="7327"/>
        <v>190</v>
      </c>
      <c r="B7211" s="148">
        <f t="shared" si="7329"/>
        <v>23</v>
      </c>
      <c r="D7211" s="149" t="str">
        <f>+VLOOKUP($A7211,mUNICIPIOS!$B$4:$F$343,2,0)</f>
        <v>San Marcos</v>
      </c>
      <c r="E7211" s="149">
        <f>+VLOOKUP($A7211,mUNICIPIOS!$B$4:$F$343,3,0)</f>
        <v>1224</v>
      </c>
      <c r="F7211" s="149" t="str">
        <f>+VLOOKUP($A7211,mUNICIPIOS!$B$4:$F$343,4,0)</f>
        <v>San José Ojetenam</v>
      </c>
      <c r="G7211" s="139" t="str">
        <f t="shared" ref="G7211:K7211" si="7391">+G7173</f>
        <v>05</v>
      </c>
      <c r="H7211" t="str">
        <f t="shared" si="7391"/>
        <v>IGF</v>
      </c>
      <c r="I7211" t="str">
        <f t="shared" si="7391"/>
        <v>Índice de Gestión Financiera</v>
      </c>
      <c r="J7211" t="str">
        <f t="shared" si="7391"/>
        <v>05-02</v>
      </c>
      <c r="K7211" t="str">
        <f t="shared" si="7391"/>
        <v xml:space="preserve">Ingresos propios por habitante -sin regalías- </v>
      </c>
      <c r="L7211" s="150">
        <f>+VLOOKUP($E7211,IGF_2018!$B$8:$Z$347,6,0)</f>
        <v>2.0890591531131691E-2</v>
      </c>
      <c r="M7211" s="142" t="str">
        <f>+VLOOKUP($E7211,IGF_2018!$B$8:$Z$347,7,0)</f>
        <v>Bajo</v>
      </c>
    </row>
    <row r="7212" spans="1:13" x14ac:dyDescent="0.3">
      <c r="A7212" s="139">
        <f t="shared" si="7327"/>
        <v>190</v>
      </c>
      <c r="B7212" s="148">
        <f t="shared" si="7329"/>
        <v>24</v>
      </c>
      <c r="D7212" s="149" t="str">
        <f>+VLOOKUP($A7212,mUNICIPIOS!$B$4:$F$343,2,0)</f>
        <v>San Marcos</v>
      </c>
      <c r="E7212" s="149">
        <f>+VLOOKUP($A7212,mUNICIPIOS!$B$4:$F$343,3,0)</f>
        <v>1224</v>
      </c>
      <c r="F7212" s="149" t="str">
        <f>+VLOOKUP($A7212,mUNICIPIOS!$B$4:$F$343,4,0)</f>
        <v>San José Ojetenam</v>
      </c>
      <c r="G7212" s="139" t="str">
        <f t="shared" ref="G7212:K7212" si="7392">+G7174</f>
        <v>05</v>
      </c>
      <c r="H7212" t="str">
        <f t="shared" si="7392"/>
        <v>IGF</v>
      </c>
      <c r="I7212" t="str">
        <f t="shared" si="7392"/>
        <v>Índice de Gestión Financiera</v>
      </c>
      <c r="J7212" t="str">
        <f t="shared" si="7392"/>
        <v>05-03</v>
      </c>
      <c r="K7212" t="str">
        <f t="shared" si="7392"/>
        <v>Ingresos del IUSI en relación a los ingresos propios -sin regalías-</v>
      </c>
      <c r="L7212" s="150">
        <f>+VLOOKUP($E7212,IGF_2018!$B$8:$Z$347,9,0)</f>
        <v>0</v>
      </c>
      <c r="M7212" s="142" t="str">
        <f>+VLOOKUP($E7212,IGF_2018!$B$8:$Z$347,10,0)</f>
        <v>Bajo</v>
      </c>
    </row>
    <row r="7213" spans="1:13" x14ac:dyDescent="0.3">
      <c r="A7213" s="139">
        <f t="shared" ref="A7213:A7276" si="7393">+IF(B7212=38,A7212+1,A7212)</f>
        <v>190</v>
      </c>
      <c r="B7213" s="148">
        <f t="shared" si="7329"/>
        <v>25</v>
      </c>
      <c r="D7213" s="149" t="str">
        <f>+VLOOKUP($A7213,mUNICIPIOS!$B$4:$F$343,2,0)</f>
        <v>San Marcos</v>
      </c>
      <c r="E7213" s="149">
        <f>+VLOOKUP($A7213,mUNICIPIOS!$B$4:$F$343,3,0)</f>
        <v>1224</v>
      </c>
      <c r="F7213" s="149" t="str">
        <f>+VLOOKUP($A7213,mUNICIPIOS!$B$4:$F$343,4,0)</f>
        <v>San José Ojetenam</v>
      </c>
      <c r="G7213" s="139" t="str">
        <f t="shared" ref="G7213:K7213" si="7394">+G7175</f>
        <v>05</v>
      </c>
      <c r="H7213" t="str">
        <f t="shared" si="7394"/>
        <v>IGF</v>
      </c>
      <c r="I7213" t="str">
        <f t="shared" si="7394"/>
        <v>Índice de Gestión Financiera</v>
      </c>
      <c r="J7213" t="str">
        <f t="shared" si="7394"/>
        <v>05-04</v>
      </c>
      <c r="K7213" t="str">
        <f t="shared" si="7394"/>
        <v>Inversión anual en capital fijo por habitante</v>
      </c>
      <c r="L7213" s="150">
        <f>+VLOOKUP($E7213,IGF_2018!$B$8:$Z$347,12,0)</f>
        <v>0.1123099925785447</v>
      </c>
      <c r="M7213" s="142" t="str">
        <f>+VLOOKUP($E7213,IGF_2018!$B$8:$Z$347,13,0)</f>
        <v>Bajo</v>
      </c>
    </row>
    <row r="7214" spans="1:13" x14ac:dyDescent="0.3">
      <c r="A7214" s="139">
        <f t="shared" si="7393"/>
        <v>190</v>
      </c>
      <c r="B7214" s="148">
        <f t="shared" ref="B7214:B7277" si="7395">+B7176</f>
        <v>26</v>
      </c>
      <c r="D7214" s="149" t="str">
        <f>+VLOOKUP($A7214,mUNICIPIOS!$B$4:$F$343,2,0)</f>
        <v>San Marcos</v>
      </c>
      <c r="E7214" s="149">
        <f>+VLOOKUP($A7214,mUNICIPIOS!$B$4:$F$343,3,0)</f>
        <v>1224</v>
      </c>
      <c r="F7214" s="149" t="str">
        <f>+VLOOKUP($A7214,mUNICIPIOS!$B$4:$F$343,4,0)</f>
        <v>San José Ojetenam</v>
      </c>
      <c r="G7214" s="139" t="str">
        <f t="shared" ref="G7214:K7214" si="7396">+G7176</f>
        <v>05</v>
      </c>
      <c r="H7214" t="str">
        <f t="shared" si="7396"/>
        <v>IGF</v>
      </c>
      <c r="I7214" t="str">
        <f t="shared" si="7396"/>
        <v>Índice de Gestión Financiera</v>
      </c>
      <c r="J7214" t="str">
        <f t="shared" si="7396"/>
        <v>05-05</v>
      </c>
      <c r="K7214" t="str">
        <f t="shared" si="7396"/>
        <v>Inversión anual en capital fijo con recursos percibidos por ingresos propios</v>
      </c>
      <c r="L7214" s="150">
        <f>+VLOOKUP($E7214,IGF_2018!$B$8:$Z$347,15,0)</f>
        <v>0.11627600006854424</v>
      </c>
      <c r="M7214" s="142" t="str">
        <f>+VLOOKUP($E7214,IGF_2018!$B$8:$Z$347,16,0)</f>
        <v>Bajo</v>
      </c>
    </row>
    <row r="7215" spans="1:13" x14ac:dyDescent="0.3">
      <c r="A7215" s="139">
        <f t="shared" si="7393"/>
        <v>190</v>
      </c>
      <c r="B7215" s="148">
        <f t="shared" si="7395"/>
        <v>27</v>
      </c>
      <c r="D7215" s="149" t="str">
        <f>+VLOOKUP($A7215,mUNICIPIOS!$B$4:$F$343,2,0)</f>
        <v>San Marcos</v>
      </c>
      <c r="E7215" s="149">
        <f>+VLOOKUP($A7215,mUNICIPIOS!$B$4:$F$343,3,0)</f>
        <v>1224</v>
      </c>
      <c r="F7215" s="149" t="str">
        <f>+VLOOKUP($A7215,mUNICIPIOS!$B$4:$F$343,4,0)</f>
        <v>San José Ojetenam</v>
      </c>
      <c r="G7215" s="139" t="str">
        <f t="shared" ref="G7215:K7215" si="7397">+G7177</f>
        <v>05</v>
      </c>
      <c r="H7215" t="str">
        <f t="shared" si="7397"/>
        <v>IGF</v>
      </c>
      <c r="I7215" t="str">
        <f t="shared" si="7397"/>
        <v>Índice de Gestión Financiera</v>
      </c>
      <c r="J7215" t="str">
        <f t="shared" si="7397"/>
        <v>05-06</v>
      </c>
      <c r="K7215" t="str">
        <f t="shared" si="7397"/>
        <v xml:space="preserve">Inversión anual en capital fijo con recursos percibidos por transferencias del Gobierno Central </v>
      </c>
      <c r="L7215" s="150">
        <f>+VLOOKUP($E7215,IGF_2018!$B$8:$Z$347,18,0)</f>
        <v>0.29984887706920021</v>
      </c>
      <c r="M7215" s="142" t="str">
        <f>+VLOOKUP($E7215,IGF_2018!$B$8:$Z$347,19,0)</f>
        <v>Medio bajo</v>
      </c>
    </row>
    <row r="7216" spans="1:13" x14ac:dyDescent="0.3">
      <c r="A7216" s="139">
        <f t="shared" si="7393"/>
        <v>190</v>
      </c>
      <c r="B7216" s="148">
        <f t="shared" si="7395"/>
        <v>28</v>
      </c>
      <c r="D7216" s="149" t="str">
        <f>+VLOOKUP($A7216,mUNICIPIOS!$B$4:$F$343,2,0)</f>
        <v>San Marcos</v>
      </c>
      <c r="E7216" s="149">
        <f>+VLOOKUP($A7216,mUNICIPIOS!$B$4:$F$343,3,0)</f>
        <v>1224</v>
      </c>
      <c r="F7216" s="149" t="str">
        <f>+VLOOKUP($A7216,mUNICIPIOS!$B$4:$F$343,4,0)</f>
        <v>San José Ojetenam</v>
      </c>
      <c r="G7216" s="139" t="str">
        <f t="shared" ref="G7216:K7216" si="7398">+G7178</f>
        <v>05</v>
      </c>
      <c r="H7216" t="str">
        <f t="shared" si="7398"/>
        <v>IGF</v>
      </c>
      <c r="I7216" t="str">
        <f t="shared" si="7398"/>
        <v>Índice de Gestión Financiera</v>
      </c>
      <c r="J7216" t="str">
        <f t="shared" si="7398"/>
        <v>05-07</v>
      </c>
      <c r="K7216" t="str">
        <f t="shared" si="7398"/>
        <v>Financiamiento por endeudamiento municipal</v>
      </c>
      <c r="L7216" s="150">
        <f>+VLOOKUP($E7216,IGF_2018!$B$8:$Z$347,21,0)</f>
        <v>1</v>
      </c>
      <c r="M7216" s="142" t="str">
        <f>+VLOOKUP($E7216,IGF_2018!$B$8:$Z$347,22,0)</f>
        <v>Alto</v>
      </c>
    </row>
    <row r="7217" spans="1:13" x14ac:dyDescent="0.3">
      <c r="A7217" s="139">
        <f t="shared" si="7393"/>
        <v>190</v>
      </c>
      <c r="B7217" s="148">
        <f t="shared" si="7395"/>
        <v>29</v>
      </c>
      <c r="D7217" s="149" t="str">
        <f>+VLOOKUP($A7217,mUNICIPIOS!$B$4:$F$343,2,0)</f>
        <v>San Marcos</v>
      </c>
      <c r="E7217" s="149">
        <f>+VLOOKUP($A7217,mUNICIPIOS!$B$4:$F$343,3,0)</f>
        <v>1224</v>
      </c>
      <c r="F7217" s="149" t="str">
        <f>+VLOOKUP($A7217,mUNICIPIOS!$B$4:$F$343,4,0)</f>
        <v>San José Ojetenam</v>
      </c>
      <c r="G7217" s="139" t="str">
        <f t="shared" ref="G7217:K7217" si="7399">+G7179</f>
        <v>05</v>
      </c>
      <c r="H7217" t="str">
        <f t="shared" si="7399"/>
        <v>IGF</v>
      </c>
      <c r="I7217" t="str">
        <f t="shared" si="7399"/>
        <v>Índice de Gestión Financiera</v>
      </c>
      <c r="J7217" t="str">
        <f t="shared" si="7399"/>
        <v>INDICE</v>
      </c>
      <c r="K7217">
        <f t="shared" si="7399"/>
        <v>0</v>
      </c>
      <c r="L7217" s="150">
        <f>+VLOOKUP($E7217,IGF_2018!$B$8:$Z$347,24,0)</f>
        <v>0.26411370695554554</v>
      </c>
      <c r="M7217" s="142" t="str">
        <f>+VLOOKUP($E7217,IGF_2018!$B$8:$Z$347,25,0)</f>
        <v>Medio bajo</v>
      </c>
    </row>
    <row r="7218" spans="1:13" x14ac:dyDescent="0.3">
      <c r="A7218" s="139">
        <f t="shared" si="7393"/>
        <v>190</v>
      </c>
      <c r="B7218" s="148">
        <f t="shared" si="7395"/>
        <v>30</v>
      </c>
      <c r="D7218" s="149" t="str">
        <f>+VLOOKUP($A7218,mUNICIPIOS!$B$4:$F$343,2,0)</f>
        <v>San Marcos</v>
      </c>
      <c r="E7218" s="149">
        <f>+VLOOKUP($A7218,mUNICIPIOS!$B$4:$F$343,3,0)</f>
        <v>1224</v>
      </c>
      <c r="F7218" s="149" t="str">
        <f>+VLOOKUP($A7218,mUNICIPIOS!$B$4:$F$343,4,0)</f>
        <v>San José Ojetenam</v>
      </c>
      <c r="G7218" s="139" t="str">
        <f t="shared" ref="G7218:K7218" si="7400">+G7180</f>
        <v>06</v>
      </c>
      <c r="H7218" t="str">
        <f t="shared" si="7400"/>
        <v>IGE</v>
      </c>
      <c r="I7218" t="str">
        <f t="shared" si="7400"/>
        <v>Índice de Gestión Estratégica</v>
      </c>
      <c r="J7218" t="str">
        <f t="shared" si="7400"/>
        <v>06-01</v>
      </c>
      <c r="K7218" t="str">
        <f t="shared" si="7400"/>
        <v>Ejecución del Plan Operativo Anual  (POA)</v>
      </c>
      <c r="L7218" s="150">
        <f>+VLOOKUP($E7218,IGE_2018!$B$8:$Z$347,3,0)</f>
        <v>0</v>
      </c>
      <c r="M7218" s="142" t="str">
        <f>+VLOOKUP($E7218,IGE_2018!$B$8:$Z$347,4,0)</f>
        <v>Bajo</v>
      </c>
    </row>
    <row r="7219" spans="1:13" x14ac:dyDescent="0.3">
      <c r="A7219" s="139">
        <f t="shared" si="7393"/>
        <v>190</v>
      </c>
      <c r="B7219" s="148">
        <f t="shared" si="7395"/>
        <v>31</v>
      </c>
      <c r="D7219" s="149" t="str">
        <f>+VLOOKUP($A7219,mUNICIPIOS!$B$4:$F$343,2,0)</f>
        <v>San Marcos</v>
      </c>
      <c r="E7219" s="149">
        <f>+VLOOKUP($A7219,mUNICIPIOS!$B$4:$F$343,3,0)</f>
        <v>1224</v>
      </c>
      <c r="F7219" s="149" t="str">
        <f>+VLOOKUP($A7219,mUNICIPIOS!$B$4:$F$343,4,0)</f>
        <v>San José Ojetenam</v>
      </c>
      <c r="G7219" s="139" t="str">
        <f t="shared" ref="G7219:K7219" si="7401">+G7181</f>
        <v>06</v>
      </c>
      <c r="H7219" t="str">
        <f t="shared" si="7401"/>
        <v>IGE</v>
      </c>
      <c r="I7219" t="str">
        <f t="shared" si="7401"/>
        <v>Índice de Gestión Estratégica</v>
      </c>
      <c r="J7219" t="str">
        <f t="shared" si="7401"/>
        <v>06-02</v>
      </c>
      <c r="K7219" t="str">
        <f t="shared" si="7401"/>
        <v>Relación Plan de Desarrollo Municipal y Ordenamiento Territorial (PDM-OT) - Plan Estratégico Institucional (PEI) - Plan Operativo Multianual (POM) - Plan Operativo Anual (POA)</v>
      </c>
      <c r="L7219" s="150">
        <f>+VLOOKUP($E7219,IGE_2018!$B$8:$Z$347,6,0)</f>
        <v>0</v>
      </c>
      <c r="M7219" s="142" t="str">
        <f>+VLOOKUP($E7219,IGE_2018!$B$8:$Z$347,7,0)</f>
        <v>Bajo</v>
      </c>
    </row>
    <row r="7220" spans="1:13" x14ac:dyDescent="0.3">
      <c r="A7220" s="139">
        <f t="shared" si="7393"/>
        <v>190</v>
      </c>
      <c r="B7220" s="148">
        <f t="shared" si="7395"/>
        <v>32</v>
      </c>
      <c r="D7220" s="149" t="str">
        <f>+VLOOKUP($A7220,mUNICIPIOS!$B$4:$F$343,2,0)</f>
        <v>San Marcos</v>
      </c>
      <c r="E7220" s="149">
        <f>+VLOOKUP($A7220,mUNICIPIOS!$B$4:$F$343,3,0)</f>
        <v>1224</v>
      </c>
      <c r="F7220" s="149" t="str">
        <f>+VLOOKUP($A7220,mUNICIPIOS!$B$4:$F$343,4,0)</f>
        <v>San José Ojetenam</v>
      </c>
      <c r="G7220" s="139" t="str">
        <f t="shared" ref="G7220:K7220" si="7402">+G7182</f>
        <v>06</v>
      </c>
      <c r="H7220" t="str">
        <f t="shared" si="7402"/>
        <v>IGE</v>
      </c>
      <c r="I7220" t="str">
        <f t="shared" si="7402"/>
        <v>Índice de Gestión Estratégica</v>
      </c>
      <c r="J7220" t="str">
        <f t="shared" si="7402"/>
        <v>06-03</v>
      </c>
      <c r="K7220" t="str">
        <f t="shared" si="7402"/>
        <v>Presupuesto de egresos relacionado a competencias municipales que responden a prioridades nacionales de desarrollo.</v>
      </c>
      <c r="L7220" s="150">
        <f>+VLOOKUP($E7220,IGE_2018!$B$8:$Z$347,9,0)</f>
        <v>0.24281801483691612</v>
      </c>
      <c r="M7220" s="142" t="str">
        <f>+VLOOKUP($E7220,IGE_2018!$B$8:$Z$347,10,0)</f>
        <v>Medio bajo</v>
      </c>
    </row>
    <row r="7221" spans="1:13" x14ac:dyDescent="0.3">
      <c r="A7221" s="139">
        <f t="shared" si="7393"/>
        <v>190</v>
      </c>
      <c r="B7221" s="148">
        <f t="shared" si="7395"/>
        <v>33</v>
      </c>
      <c r="D7221" s="149" t="str">
        <f>+VLOOKUP($A7221,mUNICIPIOS!$B$4:$F$343,2,0)</f>
        <v>San Marcos</v>
      </c>
      <c r="E7221" s="149">
        <f>+VLOOKUP($A7221,mUNICIPIOS!$B$4:$F$343,3,0)</f>
        <v>1224</v>
      </c>
      <c r="F7221" s="149" t="str">
        <f>+VLOOKUP($A7221,mUNICIPIOS!$B$4:$F$343,4,0)</f>
        <v>San José Ojetenam</v>
      </c>
      <c r="G7221" s="139" t="str">
        <f t="shared" ref="G7221:K7221" si="7403">+G7183</f>
        <v>06</v>
      </c>
      <c r="H7221" t="str">
        <f t="shared" si="7403"/>
        <v>IGE</v>
      </c>
      <c r="I7221" t="str">
        <f t="shared" si="7403"/>
        <v>Índice de Gestión Estratégica</v>
      </c>
      <c r="J7221" t="str">
        <f t="shared" si="7403"/>
        <v>06-04</v>
      </c>
      <c r="K7221" t="str">
        <f t="shared" si="7403"/>
        <v>Institucionalización de la gestión ordenada del territorio</v>
      </c>
      <c r="L7221" s="150">
        <f>+VLOOKUP($E7221,IGE_2018!$B$8:$Z$347,12,0)</f>
        <v>0.15000000000000002</v>
      </c>
      <c r="M7221" s="142" t="str">
        <f>+VLOOKUP($E7221,IGE_2018!$B$8:$Z$347,13,0)</f>
        <v>Bajo</v>
      </c>
    </row>
    <row r="7222" spans="1:13" x14ac:dyDescent="0.3">
      <c r="A7222" s="139">
        <f t="shared" si="7393"/>
        <v>190</v>
      </c>
      <c r="B7222" s="148">
        <f t="shared" si="7395"/>
        <v>34</v>
      </c>
      <c r="D7222" s="149" t="str">
        <f>+VLOOKUP($A7222,mUNICIPIOS!$B$4:$F$343,2,0)</f>
        <v>San Marcos</v>
      </c>
      <c r="E7222" s="149">
        <f>+VLOOKUP($A7222,mUNICIPIOS!$B$4:$F$343,3,0)</f>
        <v>1224</v>
      </c>
      <c r="F7222" s="149" t="str">
        <f>+VLOOKUP($A7222,mUNICIPIOS!$B$4:$F$343,4,0)</f>
        <v>San José Ojetenam</v>
      </c>
      <c r="G7222" s="139" t="str">
        <f t="shared" ref="G7222:K7222" si="7404">+G7184</f>
        <v>06</v>
      </c>
      <c r="H7222" t="str">
        <f t="shared" si="7404"/>
        <v>IGE</v>
      </c>
      <c r="I7222" t="str">
        <f t="shared" si="7404"/>
        <v>Índice de Gestión Estratégica</v>
      </c>
      <c r="J7222" t="str">
        <f t="shared" si="7404"/>
        <v>06-05</v>
      </c>
      <c r="K7222" t="str">
        <f t="shared" si="7404"/>
        <v>Acciones para la gestión ordenada del territorio</v>
      </c>
      <c r="L7222" s="150">
        <f>+VLOOKUP($E7222,IGE_2018!$B$8:$Z$347,15,0)</f>
        <v>0</v>
      </c>
      <c r="M7222" s="142" t="str">
        <f>+VLOOKUP($E7222,IGE_2018!$B$8:$Z$347,16,0)</f>
        <v>Bajo</v>
      </c>
    </row>
    <row r="7223" spans="1:13" x14ac:dyDescent="0.3">
      <c r="A7223" s="139">
        <f t="shared" si="7393"/>
        <v>190</v>
      </c>
      <c r="B7223" s="148">
        <f t="shared" si="7395"/>
        <v>35</v>
      </c>
      <c r="D7223" s="149" t="str">
        <f>+VLOOKUP($A7223,mUNICIPIOS!$B$4:$F$343,2,0)</f>
        <v>San Marcos</v>
      </c>
      <c r="E7223" s="149">
        <f>+VLOOKUP($A7223,mUNICIPIOS!$B$4:$F$343,3,0)</f>
        <v>1224</v>
      </c>
      <c r="F7223" s="149" t="str">
        <f>+VLOOKUP($A7223,mUNICIPIOS!$B$4:$F$343,4,0)</f>
        <v>San José Ojetenam</v>
      </c>
      <c r="G7223" s="139" t="str">
        <f t="shared" ref="G7223:K7223" si="7405">+G7185</f>
        <v>06</v>
      </c>
      <c r="H7223" t="str">
        <f t="shared" si="7405"/>
        <v>IGE</v>
      </c>
      <c r="I7223" t="str">
        <f t="shared" si="7405"/>
        <v>Índice de Gestión Estratégica</v>
      </c>
      <c r="J7223" t="str">
        <f t="shared" si="7405"/>
        <v>06-06</v>
      </c>
      <c r="K7223" t="str">
        <f t="shared" si="7405"/>
        <v>Gestión de riesgo en la formulación de proyectos derivados de la planificación operativa anual</v>
      </c>
      <c r="L7223" s="150">
        <f>+VLOOKUP($E7223,IGE_2018!$B$8:$Z$347,18,0)</f>
        <v>0</v>
      </c>
      <c r="M7223" s="142" t="str">
        <f>+VLOOKUP($E7223,IGE_2018!$B$8:$Z$347,19,0)</f>
        <v>Bajo</v>
      </c>
    </row>
    <row r="7224" spans="1:13" x14ac:dyDescent="0.3">
      <c r="A7224" s="139">
        <f t="shared" si="7393"/>
        <v>190</v>
      </c>
      <c r="B7224" s="148">
        <f t="shared" si="7395"/>
        <v>36</v>
      </c>
      <c r="D7224" s="149" t="str">
        <f>+VLOOKUP($A7224,mUNICIPIOS!$B$4:$F$343,2,0)</f>
        <v>San Marcos</v>
      </c>
      <c r="E7224" s="149">
        <f>+VLOOKUP($A7224,mUNICIPIOS!$B$4:$F$343,3,0)</f>
        <v>1224</v>
      </c>
      <c r="F7224" s="149" t="str">
        <f>+VLOOKUP($A7224,mUNICIPIOS!$B$4:$F$343,4,0)</f>
        <v>San José Ojetenam</v>
      </c>
      <c r="G7224" s="139" t="str">
        <f t="shared" ref="G7224:K7224" si="7406">+G7186</f>
        <v>06</v>
      </c>
      <c r="H7224" t="str">
        <f t="shared" si="7406"/>
        <v>IGE</v>
      </c>
      <c r="I7224" t="str">
        <f t="shared" si="7406"/>
        <v>Índice de Gestión Estratégica</v>
      </c>
      <c r="J7224" t="str">
        <f t="shared" si="7406"/>
        <v>06-07</v>
      </c>
      <c r="K7224" t="str">
        <f t="shared" si="7406"/>
        <v>Ingresos por servicios ambientales en relación a los ingresos propios sin regalías</v>
      </c>
      <c r="L7224" s="150">
        <f>+VLOOKUP($E7224,IGE_2018!$B$8:$Z$347,21,0)</f>
        <v>0.14759431112487198</v>
      </c>
      <c r="M7224" s="142" t="str">
        <f>+VLOOKUP($E7224,IGE_2018!$B$8:$Z$347,22,0)</f>
        <v>Bajo</v>
      </c>
    </row>
    <row r="7225" spans="1:13" x14ac:dyDescent="0.3">
      <c r="A7225" s="139">
        <f t="shared" si="7393"/>
        <v>190</v>
      </c>
      <c r="B7225" s="148">
        <f t="shared" si="7395"/>
        <v>37</v>
      </c>
      <c r="D7225" s="149" t="str">
        <f>+VLOOKUP($A7225,mUNICIPIOS!$B$4:$F$343,2,0)</f>
        <v>San Marcos</v>
      </c>
      <c r="E7225" s="149">
        <f>+VLOOKUP($A7225,mUNICIPIOS!$B$4:$F$343,3,0)</f>
        <v>1224</v>
      </c>
      <c r="F7225" s="149" t="str">
        <f>+VLOOKUP($A7225,mUNICIPIOS!$B$4:$F$343,4,0)</f>
        <v>San José Ojetenam</v>
      </c>
      <c r="G7225" s="139" t="str">
        <f t="shared" ref="G7225:K7225" si="7407">+G7187</f>
        <v>06</v>
      </c>
      <c r="H7225" t="str">
        <f t="shared" si="7407"/>
        <v>IGE</v>
      </c>
      <c r="I7225" t="str">
        <f t="shared" si="7407"/>
        <v>Índice de Gestión Estratégica</v>
      </c>
      <c r="J7225" t="str">
        <f t="shared" si="7407"/>
        <v>INDICE</v>
      </c>
      <c r="K7225">
        <f t="shared" si="7407"/>
        <v>0</v>
      </c>
      <c r="L7225" s="150">
        <f>+VLOOKUP($E7225,IGE_2018!$B$8:$Z$347,24,0)</f>
        <v>9.0463934821716233E-2</v>
      </c>
      <c r="M7225" s="142" t="str">
        <f>+VLOOKUP($E7225,IGE_2018!$B$8:$Z$347,25,0)</f>
        <v>Bajo</v>
      </c>
    </row>
    <row r="7226" spans="1:13" x14ac:dyDescent="0.3">
      <c r="A7226" s="139">
        <f t="shared" si="7393"/>
        <v>190</v>
      </c>
      <c r="B7226" s="148">
        <f t="shared" si="7395"/>
        <v>38</v>
      </c>
      <c r="D7226" s="149" t="str">
        <f>+VLOOKUP($A7226,mUNICIPIOS!$B$4:$F$343,2,0)</f>
        <v>San Marcos</v>
      </c>
      <c r="E7226" s="149">
        <f>+VLOOKUP($A7226,mUNICIPIOS!$B$4:$F$343,3,0)</f>
        <v>1224</v>
      </c>
      <c r="F7226" s="149" t="str">
        <f>+VLOOKUP($A7226,mUNICIPIOS!$B$4:$F$343,4,0)</f>
        <v>San José Ojetenam</v>
      </c>
      <c r="G7226" s="139" t="str">
        <f t="shared" ref="G7226:K7226" si="7408">+G7188</f>
        <v>RANKING</v>
      </c>
      <c r="H7226" t="str">
        <f t="shared" si="7408"/>
        <v>RGM</v>
      </c>
      <c r="I7226" t="str">
        <f t="shared" si="7408"/>
        <v>Ranking de la Gestión Municipal 2018</v>
      </c>
      <c r="J7226" t="str">
        <f t="shared" si="7408"/>
        <v>RANKING</v>
      </c>
      <c r="K7226">
        <f t="shared" si="7408"/>
        <v>0</v>
      </c>
      <c r="L7226" s="151">
        <f>+VLOOKUP($E7226,Resultados_generales!$C$8:$AE$347,27,0)</f>
        <v>0.12255428796560866</v>
      </c>
      <c r="M7226" t="str">
        <f>+VLOOKUP($E7226,Resultados_generales!$C$8:$AE$347,28,0)</f>
        <v>Bajo</v>
      </c>
    </row>
    <row r="7227" spans="1:13" x14ac:dyDescent="0.3">
      <c r="A7227" s="139">
        <f t="shared" si="7393"/>
        <v>191</v>
      </c>
      <c r="B7227" s="148">
        <f t="shared" si="7395"/>
        <v>1</v>
      </c>
      <c r="D7227" s="149" t="str">
        <f>+VLOOKUP($A7227,mUNICIPIOS!$B$4:$F$343,2,0)</f>
        <v>San Marcos</v>
      </c>
      <c r="E7227" s="149">
        <f>+VLOOKUP($A7227,mUNICIPIOS!$B$4:$F$343,3,0)</f>
        <v>1225</v>
      </c>
      <c r="F7227" s="149" t="str">
        <f>+VLOOKUP($A7227,mUNICIPIOS!$B$4:$F$343,4,0)</f>
        <v>San Cristóbal Cucho</v>
      </c>
      <c r="G7227" s="139" t="str">
        <f t="shared" ref="G7227:K7227" si="7409">+G7189</f>
        <v>01</v>
      </c>
      <c r="H7227" t="str">
        <f t="shared" si="7409"/>
        <v>IPC</v>
      </c>
      <c r="I7227" t="str">
        <f t="shared" si="7409"/>
        <v>Índice de Participación Ciudadana</v>
      </c>
      <c r="J7227" t="str">
        <f t="shared" si="7409"/>
        <v>01-01</v>
      </c>
      <c r="K7227" t="str">
        <f t="shared" si="7409"/>
        <v>Número de reuniones del COMUDE en el año de la medición.</v>
      </c>
      <c r="L7227" s="150">
        <f>+VLOOKUP($E7227,IPC_2018!$B$8:$T$347,3,0)</f>
        <v>0.83333333333333337</v>
      </c>
      <c r="M7227" s="142" t="str">
        <f>+VLOOKUP($E7227,IPC_2018!$B$8:$T$347,4,0)</f>
        <v>Alto</v>
      </c>
    </row>
    <row r="7228" spans="1:13" x14ac:dyDescent="0.3">
      <c r="A7228" s="139">
        <f t="shared" si="7393"/>
        <v>191</v>
      </c>
      <c r="B7228" s="148">
        <f t="shared" si="7395"/>
        <v>2</v>
      </c>
      <c r="D7228" s="149" t="str">
        <f>+VLOOKUP($A7228,mUNICIPIOS!$B$4:$F$343,2,0)</f>
        <v>San Marcos</v>
      </c>
      <c r="E7228" s="149">
        <f>+VLOOKUP($A7228,mUNICIPIOS!$B$4:$F$343,3,0)</f>
        <v>1225</v>
      </c>
      <c r="F7228" s="149" t="str">
        <f>+VLOOKUP($A7228,mUNICIPIOS!$B$4:$F$343,4,0)</f>
        <v>San Cristóbal Cucho</v>
      </c>
      <c r="G7228" s="139" t="str">
        <f t="shared" ref="G7228:K7228" si="7410">+G7190</f>
        <v>01</v>
      </c>
      <c r="H7228" t="str">
        <f t="shared" si="7410"/>
        <v>IPC</v>
      </c>
      <c r="I7228" t="str">
        <f t="shared" si="7410"/>
        <v>Índice de Participación Ciudadana</v>
      </c>
      <c r="J7228" t="str">
        <f t="shared" si="7410"/>
        <v>01-02</v>
      </c>
      <c r="K7228" t="str">
        <f t="shared" si="7410"/>
        <v>Participación de Alcaldes, Concejales y Síndicos determinados o designados en el COMUDE</v>
      </c>
      <c r="L7228" s="150">
        <f>+VLOOKUP($E7228,IPC_2018!$B$8:$T$347,6,0)</f>
        <v>0.9</v>
      </c>
      <c r="M7228" s="142" t="str">
        <f>+VLOOKUP($E7228,IPC_2018!$B$8:$T$347,7,0)</f>
        <v>Alto</v>
      </c>
    </row>
    <row r="7229" spans="1:13" x14ac:dyDescent="0.3">
      <c r="A7229" s="139">
        <f t="shared" si="7393"/>
        <v>191</v>
      </c>
      <c r="B7229" s="148">
        <f t="shared" si="7395"/>
        <v>3</v>
      </c>
      <c r="D7229" s="149" t="str">
        <f>+VLOOKUP($A7229,mUNICIPIOS!$B$4:$F$343,2,0)</f>
        <v>San Marcos</v>
      </c>
      <c r="E7229" s="149">
        <f>+VLOOKUP($A7229,mUNICIPIOS!$B$4:$F$343,3,0)</f>
        <v>1225</v>
      </c>
      <c r="F7229" s="149" t="str">
        <f>+VLOOKUP($A7229,mUNICIPIOS!$B$4:$F$343,4,0)</f>
        <v>San Cristóbal Cucho</v>
      </c>
      <c r="G7229" s="139" t="str">
        <f t="shared" ref="G7229:K7229" si="7411">+G7191</f>
        <v>01</v>
      </c>
      <c r="H7229" t="str">
        <f t="shared" si="7411"/>
        <v>IPC</v>
      </c>
      <c r="I7229" t="str">
        <f t="shared" si="7411"/>
        <v>Índice de Participación Ciudadana</v>
      </c>
      <c r="J7229" t="str">
        <f t="shared" si="7411"/>
        <v>01-03</v>
      </c>
      <c r="K7229" t="str">
        <f t="shared" si="7411"/>
        <v>Participación  de organizaciones de jóvenes, mujeres, pueblos mayas, xincas, garífunas, y otras organizaciones en el Comude</v>
      </c>
      <c r="L7229" s="150">
        <f>+VLOOKUP($E7229,IPC_2018!$B$8:$T$347,9,0)</f>
        <v>0.39452054794520547</v>
      </c>
      <c r="M7229" s="142" t="str">
        <f>+VLOOKUP($E7229,IPC_2018!$B$8:$T$347,10,0)</f>
        <v>Medio bajo</v>
      </c>
    </row>
    <row r="7230" spans="1:13" x14ac:dyDescent="0.3">
      <c r="A7230" s="139">
        <f t="shared" si="7393"/>
        <v>191</v>
      </c>
      <c r="B7230" s="148">
        <f t="shared" si="7395"/>
        <v>4</v>
      </c>
      <c r="D7230" s="149" t="str">
        <f>+VLOOKUP($A7230,mUNICIPIOS!$B$4:$F$343,2,0)</f>
        <v>San Marcos</v>
      </c>
      <c r="E7230" s="149">
        <f>+VLOOKUP($A7230,mUNICIPIOS!$B$4:$F$343,3,0)</f>
        <v>1225</v>
      </c>
      <c r="F7230" s="149" t="str">
        <f>+VLOOKUP($A7230,mUNICIPIOS!$B$4:$F$343,4,0)</f>
        <v>San Cristóbal Cucho</v>
      </c>
      <c r="G7230" s="139" t="str">
        <f t="shared" ref="G7230:K7230" si="7412">+G7192</f>
        <v>01</v>
      </c>
      <c r="H7230" t="str">
        <f t="shared" si="7412"/>
        <v>IPC</v>
      </c>
      <c r="I7230" t="str">
        <f t="shared" si="7412"/>
        <v>Índice de Participación Ciudadana</v>
      </c>
      <c r="J7230" t="str">
        <f t="shared" si="7412"/>
        <v>01-04</v>
      </c>
      <c r="K7230" t="str">
        <f t="shared" si="7412"/>
        <v>Representatividad territorial del Comude.</v>
      </c>
      <c r="L7230" s="150">
        <f>+VLOOKUP($E7230,IPC_2018!$B$8:$T$347,12,0)</f>
        <v>0.88666666666666671</v>
      </c>
      <c r="M7230" s="142" t="str">
        <f>+VLOOKUP($E7230,IPC_2018!$B$8:$T$347,13,0)</f>
        <v>Alto</v>
      </c>
    </row>
    <row r="7231" spans="1:13" x14ac:dyDescent="0.3">
      <c r="A7231" s="139">
        <f t="shared" si="7393"/>
        <v>191</v>
      </c>
      <c r="B7231" s="148">
        <f t="shared" si="7395"/>
        <v>5</v>
      </c>
      <c r="D7231" s="149" t="str">
        <f>+VLOOKUP($A7231,mUNICIPIOS!$B$4:$F$343,2,0)</f>
        <v>San Marcos</v>
      </c>
      <c r="E7231" s="149">
        <f>+VLOOKUP($A7231,mUNICIPIOS!$B$4:$F$343,3,0)</f>
        <v>1225</v>
      </c>
      <c r="F7231" s="149" t="str">
        <f>+VLOOKUP($A7231,mUNICIPIOS!$B$4:$F$343,4,0)</f>
        <v>San Cristóbal Cucho</v>
      </c>
      <c r="G7231" s="139" t="str">
        <f t="shared" ref="G7231:K7231" si="7413">+G7193</f>
        <v>01</v>
      </c>
      <c r="H7231" t="str">
        <f t="shared" si="7413"/>
        <v>IPC</v>
      </c>
      <c r="I7231" t="str">
        <f t="shared" si="7413"/>
        <v>Índice de Participación Ciudadana</v>
      </c>
      <c r="J7231" t="str">
        <f t="shared" si="7413"/>
        <v>01-05</v>
      </c>
      <c r="K7231" t="str">
        <f t="shared" si="7413"/>
        <v>Funcionamiento del Comude</v>
      </c>
      <c r="L7231" s="150">
        <f>+VLOOKUP($E7231,IPC_2018!$B$8:$T$347,15,0)</f>
        <v>0.38427561851034475</v>
      </c>
      <c r="M7231" s="142" t="str">
        <f>+VLOOKUP($E7231,IPC_2018!$B$8:$T$347,16,0)</f>
        <v>Medio bajo</v>
      </c>
    </row>
    <row r="7232" spans="1:13" x14ac:dyDescent="0.3">
      <c r="A7232" s="139">
        <f t="shared" si="7393"/>
        <v>191</v>
      </c>
      <c r="B7232" s="148">
        <f t="shared" si="7395"/>
        <v>6</v>
      </c>
      <c r="D7232" s="149" t="str">
        <f>+VLOOKUP($A7232,mUNICIPIOS!$B$4:$F$343,2,0)</f>
        <v>San Marcos</v>
      </c>
      <c r="E7232" s="149">
        <f>+VLOOKUP($A7232,mUNICIPIOS!$B$4:$F$343,3,0)</f>
        <v>1225</v>
      </c>
      <c r="F7232" s="149" t="str">
        <f>+VLOOKUP($A7232,mUNICIPIOS!$B$4:$F$343,4,0)</f>
        <v>San Cristóbal Cucho</v>
      </c>
      <c r="G7232" s="139" t="str">
        <f t="shared" ref="G7232:K7232" si="7414">+G7194</f>
        <v>01</v>
      </c>
      <c r="H7232" t="str">
        <f t="shared" si="7414"/>
        <v>IPC</v>
      </c>
      <c r="I7232" t="str">
        <f t="shared" si="7414"/>
        <v>Índice de Participación Ciudadana</v>
      </c>
      <c r="J7232" t="str">
        <f t="shared" si="7414"/>
        <v>INDICE</v>
      </c>
      <c r="K7232">
        <f t="shared" si="7414"/>
        <v>0</v>
      </c>
      <c r="L7232" s="150">
        <f>+VLOOKUP($E7232,IPC_2018!$B$8:$T$347,18,0)</f>
        <v>0.71648609163499921</v>
      </c>
      <c r="M7232" s="142" t="str">
        <f>+VLOOKUP($E7232,IPC_2018!$B$8:$T$347,19,0)</f>
        <v>Medio alto</v>
      </c>
    </row>
    <row r="7233" spans="1:13" x14ac:dyDescent="0.3">
      <c r="A7233" s="139">
        <f t="shared" si="7393"/>
        <v>191</v>
      </c>
      <c r="B7233" s="148">
        <f t="shared" si="7395"/>
        <v>7</v>
      </c>
      <c r="D7233" s="149" t="str">
        <f>+VLOOKUP($A7233,mUNICIPIOS!$B$4:$F$343,2,0)</f>
        <v>San Marcos</v>
      </c>
      <c r="E7233" s="149">
        <f>+VLOOKUP($A7233,mUNICIPIOS!$B$4:$F$343,3,0)</f>
        <v>1225</v>
      </c>
      <c r="F7233" s="149" t="str">
        <f>+VLOOKUP($A7233,mUNICIPIOS!$B$4:$F$343,4,0)</f>
        <v>San Cristóbal Cucho</v>
      </c>
      <c r="G7233" s="139" t="str">
        <f t="shared" ref="G7233:K7233" si="7415">+G7195</f>
        <v>02</v>
      </c>
      <c r="H7233" t="str">
        <f t="shared" si="7415"/>
        <v>IIC</v>
      </c>
      <c r="I7233" t="str">
        <f t="shared" si="7415"/>
        <v>Índice de Información a la Ciudadanía</v>
      </c>
      <c r="J7233" t="str">
        <f t="shared" si="7415"/>
        <v>02-01</v>
      </c>
      <c r="K7233" t="str">
        <f t="shared" si="7415"/>
        <v>Rendición de cuentas cuatrimestral y anual al Comude enfocadas en resultados.</v>
      </c>
      <c r="L7233" s="150">
        <f>+VLOOKUP($E7233,IIC_2018!$B$8:$Q$347,3,0)</f>
        <v>1</v>
      </c>
      <c r="M7233" s="142" t="str">
        <f>+VLOOKUP($E7233,IIC_2018!$B$8:$Q$347,4,0)</f>
        <v>Alto</v>
      </c>
    </row>
    <row r="7234" spans="1:13" x14ac:dyDescent="0.3">
      <c r="A7234" s="139">
        <f t="shared" si="7393"/>
        <v>191</v>
      </c>
      <c r="B7234" s="148">
        <f t="shared" si="7395"/>
        <v>8</v>
      </c>
      <c r="D7234" s="149" t="str">
        <f>+VLOOKUP($A7234,mUNICIPIOS!$B$4:$F$343,2,0)</f>
        <v>San Marcos</v>
      </c>
      <c r="E7234" s="149">
        <f>+VLOOKUP($A7234,mUNICIPIOS!$B$4:$F$343,3,0)</f>
        <v>1225</v>
      </c>
      <c r="F7234" s="149" t="str">
        <f>+VLOOKUP($A7234,mUNICIPIOS!$B$4:$F$343,4,0)</f>
        <v>San Cristóbal Cucho</v>
      </c>
      <c r="G7234" s="139" t="str">
        <f t="shared" ref="G7234:K7234" si="7416">+G7196</f>
        <v>02</v>
      </c>
      <c r="H7234" t="str">
        <f t="shared" si="7416"/>
        <v>IIC</v>
      </c>
      <c r="I7234" t="str">
        <f t="shared" si="7416"/>
        <v>Índice de Información a la Ciudadanía</v>
      </c>
      <c r="J7234" t="str">
        <f t="shared" si="7416"/>
        <v>02-02</v>
      </c>
      <c r="K7234" t="str">
        <f t="shared" si="7416"/>
        <v>Información presupuestaria y otra información brindada a la ciudadanía disponible en medios locales de comunicación.</v>
      </c>
      <c r="L7234" s="150">
        <f>+VLOOKUP($E7234,IIC_2018!$B$8:$Q$347,6,0)</f>
        <v>0.75</v>
      </c>
      <c r="M7234" s="142" t="str">
        <f>+VLOOKUP($E7234,IIC_2018!$B$8:$Q$347,7,0)</f>
        <v>Medio alto</v>
      </c>
    </row>
    <row r="7235" spans="1:13" x14ac:dyDescent="0.3">
      <c r="A7235" s="139">
        <f t="shared" si="7393"/>
        <v>191</v>
      </c>
      <c r="B7235" s="148">
        <f t="shared" si="7395"/>
        <v>9</v>
      </c>
      <c r="D7235" s="149" t="str">
        <f>+VLOOKUP($A7235,mUNICIPIOS!$B$4:$F$343,2,0)</f>
        <v>San Marcos</v>
      </c>
      <c r="E7235" s="149">
        <f>+VLOOKUP($A7235,mUNICIPIOS!$B$4:$F$343,3,0)</f>
        <v>1225</v>
      </c>
      <c r="F7235" s="149" t="str">
        <f>+VLOOKUP($A7235,mUNICIPIOS!$B$4:$F$343,4,0)</f>
        <v>San Cristóbal Cucho</v>
      </c>
      <c r="G7235" s="139" t="str">
        <f t="shared" ref="G7235:K7235" si="7417">+G7197</f>
        <v>02</v>
      </c>
      <c r="H7235" t="str">
        <f t="shared" si="7417"/>
        <v>IIC</v>
      </c>
      <c r="I7235" t="str">
        <f t="shared" si="7417"/>
        <v>Índice de Información a la Ciudadanía</v>
      </c>
      <c r="J7235" t="str">
        <f t="shared" si="7417"/>
        <v>02-03</v>
      </c>
      <c r="K7235" t="str">
        <f t="shared" si="7417"/>
        <v>Información pública de oficio actualizada y disponible de acuerdo a la LAIP y uso de internet.</v>
      </c>
      <c r="L7235" s="150">
        <f>+VLOOKUP($E7235,IIC_2018!$B$8:$Q$347,9,0)</f>
        <v>0.95999999999999985</v>
      </c>
      <c r="M7235" s="142" t="str">
        <f>+VLOOKUP($E7235,IIC_2018!$B$8:$Q$347,10,0)</f>
        <v>Alto</v>
      </c>
    </row>
    <row r="7236" spans="1:13" x14ac:dyDescent="0.3">
      <c r="A7236" s="139">
        <f t="shared" si="7393"/>
        <v>191</v>
      </c>
      <c r="B7236" s="148">
        <f t="shared" si="7395"/>
        <v>10</v>
      </c>
      <c r="D7236" s="149" t="str">
        <f>+VLOOKUP($A7236,mUNICIPIOS!$B$4:$F$343,2,0)</f>
        <v>San Marcos</v>
      </c>
      <c r="E7236" s="149">
        <f>+VLOOKUP($A7236,mUNICIPIOS!$B$4:$F$343,3,0)</f>
        <v>1225</v>
      </c>
      <c r="F7236" s="149" t="str">
        <f>+VLOOKUP($A7236,mUNICIPIOS!$B$4:$F$343,4,0)</f>
        <v>San Cristóbal Cucho</v>
      </c>
      <c r="G7236" s="139" t="str">
        <f t="shared" ref="G7236:K7236" si="7418">+G7198</f>
        <v>02</v>
      </c>
      <c r="H7236" t="str">
        <f t="shared" si="7418"/>
        <v>IIC</v>
      </c>
      <c r="I7236" t="str">
        <f t="shared" si="7418"/>
        <v>Índice de Información a la Ciudadanía</v>
      </c>
      <c r="J7236" t="str">
        <f t="shared" si="7418"/>
        <v>02-04</v>
      </c>
      <c r="K7236" t="str">
        <f t="shared" si="7418"/>
        <v>Relación del monto contratado por medio de Guate compras con el total del presupuesto de egresos vigente.</v>
      </c>
      <c r="L7236" s="150">
        <f>+VLOOKUP($E7236,IIC_2018!$B$8:$Q$347,12,0)</f>
        <v>0.42408292390702984</v>
      </c>
      <c r="M7236" s="142" t="str">
        <f>+VLOOKUP($E7236,IIC_2018!$B$8:$Q$347,13,0)</f>
        <v>Medio</v>
      </c>
    </row>
    <row r="7237" spans="1:13" x14ac:dyDescent="0.3">
      <c r="A7237" s="139">
        <f t="shared" si="7393"/>
        <v>191</v>
      </c>
      <c r="B7237" s="148">
        <f t="shared" si="7395"/>
        <v>11</v>
      </c>
      <c r="D7237" s="149" t="str">
        <f>+VLOOKUP($A7237,mUNICIPIOS!$B$4:$F$343,2,0)</f>
        <v>San Marcos</v>
      </c>
      <c r="E7237" s="149">
        <f>+VLOOKUP($A7237,mUNICIPIOS!$B$4:$F$343,3,0)</f>
        <v>1225</v>
      </c>
      <c r="F7237" s="149" t="str">
        <f>+VLOOKUP($A7237,mUNICIPIOS!$B$4:$F$343,4,0)</f>
        <v>San Cristóbal Cucho</v>
      </c>
      <c r="G7237" s="139" t="str">
        <f t="shared" ref="G7237:K7237" si="7419">+G7199</f>
        <v>02</v>
      </c>
      <c r="H7237" t="str">
        <f t="shared" si="7419"/>
        <v>IIC</v>
      </c>
      <c r="I7237" t="str">
        <f t="shared" si="7419"/>
        <v>Índice de Información a la Ciudadanía</v>
      </c>
      <c r="J7237" t="str">
        <f t="shared" si="7419"/>
        <v>INDICE</v>
      </c>
      <c r="K7237">
        <f t="shared" si="7419"/>
        <v>0</v>
      </c>
      <c r="L7237" s="150">
        <f>+VLOOKUP($E7237,IIC_2018!$B$8:$Q$347,15,0)</f>
        <v>0.78352073097675745</v>
      </c>
      <c r="M7237" s="142" t="str">
        <f>+VLOOKUP($E7237,IIC_2018!$B$8:$Q$347,16,0)</f>
        <v>Medio alto</v>
      </c>
    </row>
    <row r="7238" spans="1:13" x14ac:dyDescent="0.3">
      <c r="A7238" s="139">
        <f t="shared" si="7393"/>
        <v>191</v>
      </c>
      <c r="B7238" s="148">
        <f t="shared" si="7395"/>
        <v>12</v>
      </c>
      <c r="D7238" s="149" t="str">
        <f>+VLOOKUP($A7238,mUNICIPIOS!$B$4:$F$343,2,0)</f>
        <v>San Marcos</v>
      </c>
      <c r="E7238" s="149">
        <f>+VLOOKUP($A7238,mUNICIPIOS!$B$4:$F$343,3,0)</f>
        <v>1225</v>
      </c>
      <c r="F7238" s="149" t="str">
        <f>+VLOOKUP($A7238,mUNICIPIOS!$B$4:$F$343,4,0)</f>
        <v>San Cristóbal Cucho</v>
      </c>
      <c r="G7238" s="139" t="str">
        <f t="shared" ref="G7238:K7238" si="7420">+G7200</f>
        <v>03</v>
      </c>
      <c r="H7238" t="str">
        <f t="shared" si="7420"/>
        <v>ISP</v>
      </c>
      <c r="I7238" t="str">
        <f t="shared" si="7420"/>
        <v>Índice de Servicios Públicos</v>
      </c>
      <c r="J7238" t="str">
        <f t="shared" si="7420"/>
        <v>03-01</v>
      </c>
      <c r="K7238" t="str">
        <f t="shared" si="7420"/>
        <v>Cobertura del servicio público de agua</v>
      </c>
      <c r="L7238" s="150">
        <f>+VLOOKUP($E7238,ISP_2018!$B$8:$T$347,3,0)</f>
        <v>0.22593969434118133</v>
      </c>
      <c r="M7238" s="142" t="str">
        <f>+VLOOKUP($E7238,ISP_2018!$B$8:$T$347,4,0)</f>
        <v>Medio bajo</v>
      </c>
    </row>
    <row r="7239" spans="1:13" x14ac:dyDescent="0.3">
      <c r="A7239" s="139">
        <f t="shared" si="7393"/>
        <v>191</v>
      </c>
      <c r="B7239" s="148">
        <f t="shared" si="7395"/>
        <v>13</v>
      </c>
      <c r="D7239" s="149" t="str">
        <f>+VLOOKUP($A7239,mUNICIPIOS!$B$4:$F$343,2,0)</f>
        <v>San Marcos</v>
      </c>
      <c r="E7239" s="149">
        <f>+VLOOKUP($A7239,mUNICIPIOS!$B$4:$F$343,3,0)</f>
        <v>1225</v>
      </c>
      <c r="F7239" s="149" t="str">
        <f>+VLOOKUP($A7239,mUNICIPIOS!$B$4:$F$343,4,0)</f>
        <v>San Cristóbal Cucho</v>
      </c>
      <c r="G7239" s="139" t="str">
        <f t="shared" ref="G7239:K7239" si="7421">+G7201</f>
        <v>03</v>
      </c>
      <c r="H7239" t="str">
        <f t="shared" si="7421"/>
        <v>ISP</v>
      </c>
      <c r="I7239" t="str">
        <f t="shared" si="7421"/>
        <v>Índice de Servicios Públicos</v>
      </c>
      <c r="J7239" t="str">
        <f t="shared" si="7421"/>
        <v>03-02</v>
      </c>
      <c r="K7239" t="str">
        <f t="shared" si="7421"/>
        <v>Control de la calidad del servicio público de agua</v>
      </c>
      <c r="L7239" s="150">
        <f>+VLOOKUP($E7239,ISP_2018!$B$8:$T$347,6,0)</f>
        <v>0.3666666666666667</v>
      </c>
      <c r="M7239" s="142" t="str">
        <f>+VLOOKUP($E7239,ISP_2018!$B$8:$T$347,7,0)</f>
        <v>Medio bajo</v>
      </c>
    </row>
    <row r="7240" spans="1:13" x14ac:dyDescent="0.3">
      <c r="A7240" s="139">
        <f t="shared" si="7393"/>
        <v>191</v>
      </c>
      <c r="B7240" s="148">
        <f t="shared" si="7395"/>
        <v>14</v>
      </c>
      <c r="D7240" s="149" t="str">
        <f>+VLOOKUP($A7240,mUNICIPIOS!$B$4:$F$343,2,0)</f>
        <v>San Marcos</v>
      </c>
      <c r="E7240" s="149">
        <f>+VLOOKUP($A7240,mUNICIPIOS!$B$4:$F$343,3,0)</f>
        <v>1225</v>
      </c>
      <c r="F7240" s="149" t="str">
        <f>+VLOOKUP($A7240,mUNICIPIOS!$B$4:$F$343,4,0)</f>
        <v>San Cristóbal Cucho</v>
      </c>
      <c r="G7240" s="139" t="str">
        <f t="shared" ref="G7240:K7240" si="7422">+G7202</f>
        <v>03</v>
      </c>
      <c r="H7240" t="str">
        <f t="shared" si="7422"/>
        <v>ISP</v>
      </c>
      <c r="I7240" t="str">
        <f t="shared" si="7422"/>
        <v>Índice de Servicios Públicos</v>
      </c>
      <c r="J7240" t="str">
        <f t="shared" si="7422"/>
        <v>03-03</v>
      </c>
      <c r="K7240" t="str">
        <f t="shared" si="7422"/>
        <v>Disposición  y tratamiento  de aguas residuales</v>
      </c>
      <c r="L7240" s="150">
        <f>+VLOOKUP($E7240,ISP_2018!$B$8:$T$347,9,0)</f>
        <v>0</v>
      </c>
      <c r="M7240" s="142" t="str">
        <f>+VLOOKUP($E7240,ISP_2018!$B$8:$T$347,10,0)</f>
        <v>Bajo</v>
      </c>
    </row>
    <row r="7241" spans="1:13" x14ac:dyDescent="0.3">
      <c r="A7241" s="139">
        <f t="shared" si="7393"/>
        <v>191</v>
      </c>
      <c r="B7241" s="148">
        <f t="shared" si="7395"/>
        <v>15</v>
      </c>
      <c r="D7241" s="149" t="str">
        <f>+VLOOKUP($A7241,mUNICIPIOS!$B$4:$F$343,2,0)</f>
        <v>San Marcos</v>
      </c>
      <c r="E7241" s="149">
        <f>+VLOOKUP($A7241,mUNICIPIOS!$B$4:$F$343,3,0)</f>
        <v>1225</v>
      </c>
      <c r="F7241" s="149" t="str">
        <f>+VLOOKUP($A7241,mUNICIPIOS!$B$4:$F$343,4,0)</f>
        <v>San Cristóbal Cucho</v>
      </c>
      <c r="G7241" s="139" t="str">
        <f t="shared" ref="G7241:K7241" si="7423">+G7203</f>
        <v>03</v>
      </c>
      <c r="H7241" t="str">
        <f t="shared" si="7423"/>
        <v>ISP</v>
      </c>
      <c r="I7241" t="str">
        <f t="shared" si="7423"/>
        <v>Índice de Servicios Públicos</v>
      </c>
      <c r="J7241" t="str">
        <f t="shared" si="7423"/>
        <v>03-04</v>
      </c>
      <c r="K7241" t="str">
        <f t="shared" si="7423"/>
        <v>Gestión y manejo de los residuos y desechos sólidos</v>
      </c>
      <c r="L7241" s="150">
        <f>+VLOOKUP($E7241,ISP_2018!$B$8:$T$347,12,0)</f>
        <v>0.79807704636735577</v>
      </c>
      <c r="M7241" s="142" t="str">
        <f>+VLOOKUP($E7241,ISP_2018!$B$8:$T$347,13,0)</f>
        <v>Medio alto</v>
      </c>
    </row>
    <row r="7242" spans="1:13" x14ac:dyDescent="0.3">
      <c r="A7242" s="139">
        <f t="shared" si="7393"/>
        <v>191</v>
      </c>
      <c r="B7242" s="148">
        <f t="shared" si="7395"/>
        <v>16</v>
      </c>
      <c r="D7242" s="149" t="str">
        <f>+VLOOKUP($A7242,mUNICIPIOS!$B$4:$F$343,2,0)</f>
        <v>San Marcos</v>
      </c>
      <c r="E7242" s="149">
        <f>+VLOOKUP($A7242,mUNICIPIOS!$B$4:$F$343,3,0)</f>
        <v>1225</v>
      </c>
      <c r="F7242" s="149" t="str">
        <f>+VLOOKUP($A7242,mUNICIPIOS!$B$4:$F$343,4,0)</f>
        <v>San Cristóbal Cucho</v>
      </c>
      <c r="G7242" s="139" t="str">
        <f t="shared" ref="G7242:K7242" si="7424">+G7204</f>
        <v>03</v>
      </c>
      <c r="H7242" t="str">
        <f t="shared" si="7424"/>
        <v>ISP</v>
      </c>
      <c r="I7242" t="str">
        <f t="shared" si="7424"/>
        <v>Índice de Servicios Públicos</v>
      </c>
      <c r="J7242" t="str">
        <f t="shared" si="7424"/>
        <v>03-05</v>
      </c>
      <c r="K7242" t="str">
        <f t="shared" si="7424"/>
        <v>Gestión de servicios públicos municipales</v>
      </c>
      <c r="L7242" s="150">
        <f>+VLOOKUP($E7242,ISP_2018!$B$8:$T$347,15,0)</f>
        <v>0.58064516129032262</v>
      </c>
      <c r="M7242" s="142" t="str">
        <f>+VLOOKUP($E7242,ISP_2018!$B$8:$T$347,16,0)</f>
        <v>Medio</v>
      </c>
    </row>
    <row r="7243" spans="1:13" x14ac:dyDescent="0.3">
      <c r="A7243" s="139">
        <f t="shared" si="7393"/>
        <v>191</v>
      </c>
      <c r="B7243" s="148">
        <f t="shared" si="7395"/>
        <v>17</v>
      </c>
      <c r="D7243" s="149" t="str">
        <f>+VLOOKUP($A7243,mUNICIPIOS!$B$4:$F$343,2,0)</f>
        <v>San Marcos</v>
      </c>
      <c r="E7243" s="149">
        <f>+VLOOKUP($A7243,mUNICIPIOS!$B$4:$F$343,3,0)</f>
        <v>1225</v>
      </c>
      <c r="F7243" s="149" t="str">
        <f>+VLOOKUP($A7243,mUNICIPIOS!$B$4:$F$343,4,0)</f>
        <v>San Cristóbal Cucho</v>
      </c>
      <c r="G7243" s="139" t="str">
        <f t="shared" ref="G7243:K7243" si="7425">+G7205</f>
        <v>03</v>
      </c>
      <c r="H7243" t="str">
        <f t="shared" si="7425"/>
        <v>ISP</v>
      </c>
      <c r="I7243" t="str">
        <f t="shared" si="7425"/>
        <v>Índice de Servicios Públicos</v>
      </c>
      <c r="J7243" t="str">
        <f t="shared" si="7425"/>
        <v>INDICE</v>
      </c>
      <c r="K7243">
        <f t="shared" si="7425"/>
        <v>0</v>
      </c>
      <c r="L7243" s="150">
        <f>+VLOOKUP($E7243,ISP_2018!$B$8:$T$347,18,0)</f>
        <v>0.40833841096565388</v>
      </c>
      <c r="M7243" s="142" t="str">
        <f>+VLOOKUP($E7243,ISP_2018!$B$8:$T$347,19,0)</f>
        <v>Medio</v>
      </c>
    </row>
    <row r="7244" spans="1:13" x14ac:dyDescent="0.3">
      <c r="A7244" s="139">
        <f t="shared" si="7393"/>
        <v>191</v>
      </c>
      <c r="B7244" s="148">
        <f t="shared" si="7395"/>
        <v>18</v>
      </c>
      <c r="D7244" s="149" t="str">
        <f>+VLOOKUP($A7244,mUNICIPIOS!$B$4:$F$343,2,0)</f>
        <v>San Marcos</v>
      </c>
      <c r="E7244" s="149">
        <f>+VLOOKUP($A7244,mUNICIPIOS!$B$4:$F$343,3,0)</f>
        <v>1225</v>
      </c>
      <c r="F7244" s="149" t="str">
        <f>+VLOOKUP($A7244,mUNICIPIOS!$B$4:$F$343,4,0)</f>
        <v>San Cristóbal Cucho</v>
      </c>
      <c r="G7244" s="139" t="str">
        <f t="shared" ref="G7244:K7244" si="7426">+G7206</f>
        <v>04</v>
      </c>
      <c r="H7244" t="str">
        <f t="shared" si="7426"/>
        <v>IGA</v>
      </c>
      <c r="I7244" t="str">
        <f t="shared" si="7426"/>
        <v>Índice de Gestión Administrativa</v>
      </c>
      <c r="J7244" t="str">
        <f t="shared" si="7426"/>
        <v>04-01</v>
      </c>
      <c r="K7244" t="str">
        <f t="shared" si="7426"/>
        <v>Existencia de elementos de atención municipal orientada al vecino</v>
      </c>
      <c r="L7244" s="150">
        <f>+VLOOKUP($E7244,IGA_2018!$B$8:$N$347,3,0)</f>
        <v>0</v>
      </c>
      <c r="M7244" s="142" t="str">
        <f>+VLOOKUP($E7244,IGA_2018!$B$8:$N$347,4,0)</f>
        <v>Bajo</v>
      </c>
    </row>
    <row r="7245" spans="1:13" x14ac:dyDescent="0.3">
      <c r="A7245" s="139">
        <f t="shared" si="7393"/>
        <v>191</v>
      </c>
      <c r="B7245" s="148">
        <f t="shared" si="7395"/>
        <v>19</v>
      </c>
      <c r="D7245" s="149" t="str">
        <f>+VLOOKUP($A7245,mUNICIPIOS!$B$4:$F$343,2,0)</f>
        <v>San Marcos</v>
      </c>
      <c r="E7245" s="149">
        <f>+VLOOKUP($A7245,mUNICIPIOS!$B$4:$F$343,3,0)</f>
        <v>1225</v>
      </c>
      <c r="F7245" s="149" t="str">
        <f>+VLOOKUP($A7245,mUNICIPIOS!$B$4:$F$343,4,0)</f>
        <v>San Cristóbal Cucho</v>
      </c>
      <c r="G7245" s="139" t="str">
        <f t="shared" ref="G7245:K7245" si="7427">+G7207</f>
        <v>04</v>
      </c>
      <c r="H7245" t="str">
        <f t="shared" si="7427"/>
        <v>IGA</v>
      </c>
      <c r="I7245" t="str">
        <f t="shared" si="7427"/>
        <v>Índice de Gestión Administrativa</v>
      </c>
      <c r="J7245" t="str">
        <f t="shared" si="7427"/>
        <v>04-02</v>
      </c>
      <c r="K7245" t="str">
        <f t="shared" si="7427"/>
        <v>Gestión del recurso humano.</v>
      </c>
      <c r="L7245" s="150">
        <f>+VLOOKUP($E7245,IGA_2018!$B$8:$N$347,6,0)</f>
        <v>0.38114859644604698</v>
      </c>
      <c r="M7245" s="142" t="str">
        <f>+VLOOKUP($E7245,IGA_2018!$B$8:$N$347,7,0)</f>
        <v>Medio bajo</v>
      </c>
    </row>
    <row r="7246" spans="1:13" x14ac:dyDescent="0.3">
      <c r="A7246" s="139">
        <f t="shared" si="7393"/>
        <v>191</v>
      </c>
      <c r="B7246" s="148">
        <f t="shared" si="7395"/>
        <v>20</v>
      </c>
      <c r="D7246" s="149" t="str">
        <f>+VLOOKUP($A7246,mUNICIPIOS!$B$4:$F$343,2,0)</f>
        <v>San Marcos</v>
      </c>
      <c r="E7246" s="149">
        <f>+VLOOKUP($A7246,mUNICIPIOS!$B$4:$F$343,3,0)</f>
        <v>1225</v>
      </c>
      <c r="F7246" s="149" t="str">
        <f>+VLOOKUP($A7246,mUNICIPIOS!$B$4:$F$343,4,0)</f>
        <v>San Cristóbal Cucho</v>
      </c>
      <c r="G7246" s="139" t="str">
        <f t="shared" ref="G7246:K7246" si="7428">+G7208</f>
        <v>04</v>
      </c>
      <c r="H7246" t="str">
        <f t="shared" si="7428"/>
        <v>IGA</v>
      </c>
      <c r="I7246" t="str">
        <f t="shared" si="7428"/>
        <v>Índice de Gestión Administrativa</v>
      </c>
      <c r="J7246" t="str">
        <f t="shared" si="7428"/>
        <v>04-03</v>
      </c>
      <c r="K7246" t="str">
        <f t="shared" si="7428"/>
        <v>Existencia de oficinas municipales con instrumentos de gestión.</v>
      </c>
      <c r="L7246" s="150">
        <f>+VLOOKUP($E7246,IGA_2018!$B$8:$N$347,9,0)</f>
        <v>0.1607142857142857</v>
      </c>
      <c r="M7246" s="142" t="str">
        <f>+VLOOKUP($E7246,IGA_2018!$B$8:$N$347,10,0)</f>
        <v>Bajo</v>
      </c>
    </row>
    <row r="7247" spans="1:13" x14ac:dyDescent="0.3">
      <c r="A7247" s="139">
        <f t="shared" si="7393"/>
        <v>191</v>
      </c>
      <c r="B7247" s="148">
        <f t="shared" si="7395"/>
        <v>21</v>
      </c>
      <c r="D7247" s="149" t="str">
        <f>+VLOOKUP($A7247,mUNICIPIOS!$B$4:$F$343,2,0)</f>
        <v>San Marcos</v>
      </c>
      <c r="E7247" s="149">
        <f>+VLOOKUP($A7247,mUNICIPIOS!$B$4:$F$343,3,0)</f>
        <v>1225</v>
      </c>
      <c r="F7247" s="149" t="str">
        <f>+VLOOKUP($A7247,mUNICIPIOS!$B$4:$F$343,4,0)</f>
        <v>San Cristóbal Cucho</v>
      </c>
      <c r="G7247" s="139" t="str">
        <f t="shared" ref="G7247:K7247" si="7429">+G7209</f>
        <v>04</v>
      </c>
      <c r="H7247" t="str">
        <f t="shared" si="7429"/>
        <v>IGA</v>
      </c>
      <c r="I7247" t="str">
        <f t="shared" si="7429"/>
        <v>Índice de Gestión Administrativa</v>
      </c>
      <c r="J7247" t="str">
        <f t="shared" si="7429"/>
        <v>INDICE</v>
      </c>
      <c r="K7247">
        <f t="shared" si="7429"/>
        <v>0</v>
      </c>
      <c r="L7247" s="150">
        <f>+VLOOKUP($E7247,IGA_2018!$B$8:$N$347,12,0)</f>
        <v>0.18965200875611643</v>
      </c>
      <c r="M7247" s="142" t="str">
        <f>+VLOOKUP($E7247,IGA_2018!$B$8:$N$347,13,0)</f>
        <v>Bajo</v>
      </c>
    </row>
    <row r="7248" spans="1:13" x14ac:dyDescent="0.3">
      <c r="A7248" s="139">
        <f t="shared" si="7393"/>
        <v>191</v>
      </c>
      <c r="B7248" s="148">
        <f t="shared" si="7395"/>
        <v>22</v>
      </c>
      <c r="D7248" s="149" t="str">
        <f>+VLOOKUP($A7248,mUNICIPIOS!$B$4:$F$343,2,0)</f>
        <v>San Marcos</v>
      </c>
      <c r="E7248" s="149">
        <f>+VLOOKUP($A7248,mUNICIPIOS!$B$4:$F$343,3,0)</f>
        <v>1225</v>
      </c>
      <c r="F7248" s="149" t="str">
        <f>+VLOOKUP($A7248,mUNICIPIOS!$B$4:$F$343,4,0)</f>
        <v>San Cristóbal Cucho</v>
      </c>
      <c r="G7248" s="139" t="str">
        <f t="shared" ref="G7248:K7248" si="7430">+G7210</f>
        <v>05</v>
      </c>
      <c r="H7248" t="str">
        <f t="shared" si="7430"/>
        <v>IGF</v>
      </c>
      <c r="I7248" t="str">
        <f t="shared" si="7430"/>
        <v>Índice de Gestión Financiera</v>
      </c>
      <c r="J7248" t="str">
        <f t="shared" si="7430"/>
        <v>05-01</v>
      </c>
      <c r="K7248" t="str">
        <f t="shared" si="7430"/>
        <v>Autonomía financiera municipal</v>
      </c>
      <c r="L7248" s="150">
        <f>+VLOOKUP($E7248,IGF_2018!$B$8:$Z$347,3,0)</f>
        <v>5.8439569524443943E-2</v>
      </c>
      <c r="M7248" s="142" t="str">
        <f>+VLOOKUP($E7248,IGF_2018!$B$8:$Z$347,4,0)</f>
        <v>Bajo</v>
      </c>
    </row>
    <row r="7249" spans="1:13" x14ac:dyDescent="0.3">
      <c r="A7249" s="139">
        <f t="shared" si="7393"/>
        <v>191</v>
      </c>
      <c r="B7249" s="148">
        <f t="shared" si="7395"/>
        <v>23</v>
      </c>
      <c r="D7249" s="149" t="str">
        <f>+VLOOKUP($A7249,mUNICIPIOS!$B$4:$F$343,2,0)</f>
        <v>San Marcos</v>
      </c>
      <c r="E7249" s="149">
        <f>+VLOOKUP($A7249,mUNICIPIOS!$B$4:$F$343,3,0)</f>
        <v>1225</v>
      </c>
      <c r="F7249" s="149" t="str">
        <f>+VLOOKUP($A7249,mUNICIPIOS!$B$4:$F$343,4,0)</f>
        <v>San Cristóbal Cucho</v>
      </c>
      <c r="G7249" s="139" t="str">
        <f t="shared" ref="G7249:K7249" si="7431">+G7211</f>
        <v>05</v>
      </c>
      <c r="H7249" t="str">
        <f t="shared" si="7431"/>
        <v>IGF</v>
      </c>
      <c r="I7249" t="str">
        <f t="shared" si="7431"/>
        <v>Índice de Gestión Financiera</v>
      </c>
      <c r="J7249" t="str">
        <f t="shared" si="7431"/>
        <v>05-02</v>
      </c>
      <c r="K7249" t="str">
        <f t="shared" si="7431"/>
        <v xml:space="preserve">Ingresos propios por habitante -sin regalías- </v>
      </c>
      <c r="L7249" s="150">
        <f>+VLOOKUP($E7249,IGF_2018!$B$8:$Z$347,6,0)</f>
        <v>3.7415882625915386E-2</v>
      </c>
      <c r="M7249" s="142" t="str">
        <f>+VLOOKUP($E7249,IGF_2018!$B$8:$Z$347,7,0)</f>
        <v>Bajo</v>
      </c>
    </row>
    <row r="7250" spans="1:13" x14ac:dyDescent="0.3">
      <c r="A7250" s="139">
        <f t="shared" si="7393"/>
        <v>191</v>
      </c>
      <c r="B7250" s="148">
        <f t="shared" si="7395"/>
        <v>24</v>
      </c>
      <c r="D7250" s="149" t="str">
        <f>+VLOOKUP($A7250,mUNICIPIOS!$B$4:$F$343,2,0)</f>
        <v>San Marcos</v>
      </c>
      <c r="E7250" s="149">
        <f>+VLOOKUP($A7250,mUNICIPIOS!$B$4:$F$343,3,0)</f>
        <v>1225</v>
      </c>
      <c r="F7250" s="149" t="str">
        <f>+VLOOKUP($A7250,mUNICIPIOS!$B$4:$F$343,4,0)</f>
        <v>San Cristóbal Cucho</v>
      </c>
      <c r="G7250" s="139" t="str">
        <f t="shared" ref="G7250:K7250" si="7432">+G7212</f>
        <v>05</v>
      </c>
      <c r="H7250" t="str">
        <f t="shared" si="7432"/>
        <v>IGF</v>
      </c>
      <c r="I7250" t="str">
        <f t="shared" si="7432"/>
        <v>Índice de Gestión Financiera</v>
      </c>
      <c r="J7250" t="str">
        <f t="shared" si="7432"/>
        <v>05-03</v>
      </c>
      <c r="K7250" t="str">
        <f t="shared" si="7432"/>
        <v>Ingresos del IUSI en relación a los ingresos propios -sin regalías-</v>
      </c>
      <c r="L7250" s="150">
        <f>+VLOOKUP($E7250,IGF_2018!$B$8:$Z$347,9,0)</f>
        <v>4.7498006027072012E-3</v>
      </c>
      <c r="M7250" s="142" t="str">
        <f>+VLOOKUP($E7250,IGF_2018!$B$8:$Z$347,10,0)</f>
        <v>Bajo</v>
      </c>
    </row>
    <row r="7251" spans="1:13" x14ac:dyDescent="0.3">
      <c r="A7251" s="139">
        <f t="shared" si="7393"/>
        <v>191</v>
      </c>
      <c r="B7251" s="148">
        <f t="shared" si="7395"/>
        <v>25</v>
      </c>
      <c r="D7251" s="149" t="str">
        <f>+VLOOKUP($A7251,mUNICIPIOS!$B$4:$F$343,2,0)</f>
        <v>San Marcos</v>
      </c>
      <c r="E7251" s="149">
        <f>+VLOOKUP($A7251,mUNICIPIOS!$B$4:$F$343,3,0)</f>
        <v>1225</v>
      </c>
      <c r="F7251" s="149" t="str">
        <f>+VLOOKUP($A7251,mUNICIPIOS!$B$4:$F$343,4,0)</f>
        <v>San Cristóbal Cucho</v>
      </c>
      <c r="G7251" s="139" t="str">
        <f t="shared" ref="G7251:K7251" si="7433">+G7213</f>
        <v>05</v>
      </c>
      <c r="H7251" t="str">
        <f t="shared" si="7433"/>
        <v>IGF</v>
      </c>
      <c r="I7251" t="str">
        <f t="shared" si="7433"/>
        <v>Índice de Gestión Financiera</v>
      </c>
      <c r="J7251" t="str">
        <f t="shared" si="7433"/>
        <v>05-04</v>
      </c>
      <c r="K7251" t="str">
        <f t="shared" si="7433"/>
        <v>Inversión anual en capital fijo por habitante</v>
      </c>
      <c r="L7251" s="150">
        <f>+VLOOKUP($E7251,IGF_2018!$B$8:$Z$347,12,0)</f>
        <v>0.11529386491920346</v>
      </c>
      <c r="M7251" s="142" t="str">
        <f>+VLOOKUP($E7251,IGF_2018!$B$8:$Z$347,13,0)</f>
        <v>Bajo</v>
      </c>
    </row>
    <row r="7252" spans="1:13" x14ac:dyDescent="0.3">
      <c r="A7252" s="139">
        <f t="shared" si="7393"/>
        <v>191</v>
      </c>
      <c r="B7252" s="148">
        <f t="shared" si="7395"/>
        <v>26</v>
      </c>
      <c r="D7252" s="149" t="str">
        <f>+VLOOKUP($A7252,mUNICIPIOS!$B$4:$F$343,2,0)</f>
        <v>San Marcos</v>
      </c>
      <c r="E7252" s="149">
        <f>+VLOOKUP($A7252,mUNICIPIOS!$B$4:$F$343,3,0)</f>
        <v>1225</v>
      </c>
      <c r="F7252" s="149" t="str">
        <f>+VLOOKUP($A7252,mUNICIPIOS!$B$4:$F$343,4,0)</f>
        <v>San Cristóbal Cucho</v>
      </c>
      <c r="G7252" s="139" t="str">
        <f t="shared" ref="G7252:K7252" si="7434">+G7214</f>
        <v>05</v>
      </c>
      <c r="H7252" t="str">
        <f t="shared" si="7434"/>
        <v>IGF</v>
      </c>
      <c r="I7252" t="str">
        <f t="shared" si="7434"/>
        <v>Índice de Gestión Financiera</v>
      </c>
      <c r="J7252" t="str">
        <f t="shared" si="7434"/>
        <v>05-05</v>
      </c>
      <c r="K7252" t="str">
        <f t="shared" si="7434"/>
        <v>Inversión anual en capital fijo con recursos percibidos por ingresos propios</v>
      </c>
      <c r="L7252" s="150">
        <f>+VLOOKUP($E7252,IGF_2018!$B$8:$Z$347,15,0)</f>
        <v>0</v>
      </c>
      <c r="M7252" s="142" t="str">
        <f>+VLOOKUP($E7252,IGF_2018!$B$8:$Z$347,16,0)</f>
        <v>Bajo</v>
      </c>
    </row>
    <row r="7253" spans="1:13" x14ac:dyDescent="0.3">
      <c r="A7253" s="139">
        <f t="shared" si="7393"/>
        <v>191</v>
      </c>
      <c r="B7253" s="148">
        <f t="shared" si="7395"/>
        <v>27</v>
      </c>
      <c r="D7253" s="149" t="str">
        <f>+VLOOKUP($A7253,mUNICIPIOS!$B$4:$F$343,2,0)</f>
        <v>San Marcos</v>
      </c>
      <c r="E7253" s="149">
        <f>+VLOOKUP($A7253,mUNICIPIOS!$B$4:$F$343,3,0)</f>
        <v>1225</v>
      </c>
      <c r="F7253" s="149" t="str">
        <f>+VLOOKUP($A7253,mUNICIPIOS!$B$4:$F$343,4,0)</f>
        <v>San Cristóbal Cucho</v>
      </c>
      <c r="G7253" s="139" t="str">
        <f t="shared" ref="G7253:K7253" si="7435">+G7215</f>
        <v>05</v>
      </c>
      <c r="H7253" t="str">
        <f t="shared" si="7435"/>
        <v>IGF</v>
      </c>
      <c r="I7253" t="str">
        <f t="shared" si="7435"/>
        <v>Índice de Gestión Financiera</v>
      </c>
      <c r="J7253" t="str">
        <f t="shared" si="7435"/>
        <v>05-06</v>
      </c>
      <c r="K7253" t="str">
        <f t="shared" si="7435"/>
        <v xml:space="preserve">Inversión anual en capital fijo con recursos percibidos por transferencias del Gobierno Central </v>
      </c>
      <c r="L7253" s="150">
        <f>+VLOOKUP($E7253,IGF_2018!$B$8:$Z$347,18,0)</f>
        <v>0.44632265454161818</v>
      </c>
      <c r="M7253" s="142" t="str">
        <f>+VLOOKUP($E7253,IGF_2018!$B$8:$Z$347,19,0)</f>
        <v>Medio</v>
      </c>
    </row>
    <row r="7254" spans="1:13" x14ac:dyDescent="0.3">
      <c r="A7254" s="139">
        <f t="shared" si="7393"/>
        <v>191</v>
      </c>
      <c r="B7254" s="148">
        <f t="shared" si="7395"/>
        <v>28</v>
      </c>
      <c r="D7254" s="149" t="str">
        <f>+VLOOKUP($A7254,mUNICIPIOS!$B$4:$F$343,2,0)</f>
        <v>San Marcos</v>
      </c>
      <c r="E7254" s="149">
        <f>+VLOOKUP($A7254,mUNICIPIOS!$B$4:$F$343,3,0)</f>
        <v>1225</v>
      </c>
      <c r="F7254" s="149" t="str">
        <f>+VLOOKUP($A7254,mUNICIPIOS!$B$4:$F$343,4,0)</f>
        <v>San Cristóbal Cucho</v>
      </c>
      <c r="G7254" s="139" t="str">
        <f t="shared" ref="G7254:K7254" si="7436">+G7216</f>
        <v>05</v>
      </c>
      <c r="H7254" t="str">
        <f t="shared" si="7436"/>
        <v>IGF</v>
      </c>
      <c r="I7254" t="str">
        <f t="shared" si="7436"/>
        <v>Índice de Gestión Financiera</v>
      </c>
      <c r="J7254" t="str">
        <f t="shared" si="7436"/>
        <v>05-07</v>
      </c>
      <c r="K7254" t="str">
        <f t="shared" si="7436"/>
        <v>Financiamiento por endeudamiento municipal</v>
      </c>
      <c r="L7254" s="150">
        <f>+VLOOKUP($E7254,IGF_2018!$B$8:$Z$347,21,0)</f>
        <v>1</v>
      </c>
      <c r="M7254" s="142" t="str">
        <f>+VLOOKUP($E7254,IGF_2018!$B$8:$Z$347,22,0)</f>
        <v>Alto</v>
      </c>
    </row>
    <row r="7255" spans="1:13" x14ac:dyDescent="0.3">
      <c r="A7255" s="139">
        <f t="shared" si="7393"/>
        <v>191</v>
      </c>
      <c r="B7255" s="148">
        <f t="shared" si="7395"/>
        <v>29</v>
      </c>
      <c r="D7255" s="149" t="str">
        <f>+VLOOKUP($A7255,mUNICIPIOS!$B$4:$F$343,2,0)</f>
        <v>San Marcos</v>
      </c>
      <c r="E7255" s="149">
        <f>+VLOOKUP($A7255,mUNICIPIOS!$B$4:$F$343,3,0)</f>
        <v>1225</v>
      </c>
      <c r="F7255" s="149" t="str">
        <f>+VLOOKUP($A7255,mUNICIPIOS!$B$4:$F$343,4,0)</f>
        <v>San Cristóbal Cucho</v>
      </c>
      <c r="G7255" s="139" t="str">
        <f t="shared" ref="G7255:K7255" si="7437">+G7217</f>
        <v>05</v>
      </c>
      <c r="H7255" t="str">
        <f t="shared" si="7437"/>
        <v>IGF</v>
      </c>
      <c r="I7255" t="str">
        <f t="shared" si="7437"/>
        <v>Índice de Gestión Financiera</v>
      </c>
      <c r="J7255" t="str">
        <f t="shared" si="7437"/>
        <v>INDICE</v>
      </c>
      <c r="K7255">
        <f t="shared" si="7437"/>
        <v>0</v>
      </c>
      <c r="L7255" s="150">
        <f>+VLOOKUP($E7255,IGF_2018!$B$8:$Z$347,24,0)</f>
        <v>0.27580772243642476</v>
      </c>
      <c r="M7255" s="142" t="str">
        <f>+VLOOKUP($E7255,IGF_2018!$B$8:$Z$347,25,0)</f>
        <v>Medio bajo</v>
      </c>
    </row>
    <row r="7256" spans="1:13" x14ac:dyDescent="0.3">
      <c r="A7256" s="139">
        <f t="shared" si="7393"/>
        <v>191</v>
      </c>
      <c r="B7256" s="148">
        <f t="shared" si="7395"/>
        <v>30</v>
      </c>
      <c r="D7256" s="149" t="str">
        <f>+VLOOKUP($A7256,mUNICIPIOS!$B$4:$F$343,2,0)</f>
        <v>San Marcos</v>
      </c>
      <c r="E7256" s="149">
        <f>+VLOOKUP($A7256,mUNICIPIOS!$B$4:$F$343,3,0)</f>
        <v>1225</v>
      </c>
      <c r="F7256" s="149" t="str">
        <f>+VLOOKUP($A7256,mUNICIPIOS!$B$4:$F$343,4,0)</f>
        <v>San Cristóbal Cucho</v>
      </c>
      <c r="G7256" s="139" t="str">
        <f t="shared" ref="G7256:K7256" si="7438">+G7218</f>
        <v>06</v>
      </c>
      <c r="H7256" t="str">
        <f t="shared" si="7438"/>
        <v>IGE</v>
      </c>
      <c r="I7256" t="str">
        <f t="shared" si="7438"/>
        <v>Índice de Gestión Estratégica</v>
      </c>
      <c r="J7256" t="str">
        <f t="shared" si="7438"/>
        <v>06-01</v>
      </c>
      <c r="K7256" t="str">
        <f t="shared" si="7438"/>
        <v>Ejecución del Plan Operativo Anual  (POA)</v>
      </c>
      <c r="L7256" s="150">
        <f>+VLOOKUP($E7256,IGE_2018!$B$8:$Z$347,3,0)</f>
        <v>0.25555555555555554</v>
      </c>
      <c r="M7256" s="142" t="str">
        <f>+VLOOKUP($E7256,IGE_2018!$B$8:$Z$347,4,0)</f>
        <v>Medio bajo</v>
      </c>
    </row>
    <row r="7257" spans="1:13" x14ac:dyDescent="0.3">
      <c r="A7257" s="139">
        <f t="shared" si="7393"/>
        <v>191</v>
      </c>
      <c r="B7257" s="148">
        <f t="shared" si="7395"/>
        <v>31</v>
      </c>
      <c r="D7257" s="149" t="str">
        <f>+VLOOKUP($A7257,mUNICIPIOS!$B$4:$F$343,2,0)</f>
        <v>San Marcos</v>
      </c>
      <c r="E7257" s="149">
        <f>+VLOOKUP($A7257,mUNICIPIOS!$B$4:$F$343,3,0)</f>
        <v>1225</v>
      </c>
      <c r="F7257" s="149" t="str">
        <f>+VLOOKUP($A7257,mUNICIPIOS!$B$4:$F$343,4,0)</f>
        <v>San Cristóbal Cucho</v>
      </c>
      <c r="G7257" s="139" t="str">
        <f t="shared" ref="G7257:K7257" si="7439">+G7219</f>
        <v>06</v>
      </c>
      <c r="H7257" t="str">
        <f t="shared" si="7439"/>
        <v>IGE</v>
      </c>
      <c r="I7257" t="str">
        <f t="shared" si="7439"/>
        <v>Índice de Gestión Estratégica</v>
      </c>
      <c r="J7257" t="str">
        <f t="shared" si="7439"/>
        <v>06-02</v>
      </c>
      <c r="K7257" t="str">
        <f t="shared" si="7439"/>
        <v>Relación Plan de Desarrollo Municipal y Ordenamiento Territorial (PDM-OT) - Plan Estratégico Institucional (PEI) - Plan Operativo Multianual (POM) - Plan Operativo Anual (POA)</v>
      </c>
      <c r="L7257" s="150">
        <f>+VLOOKUP($E7257,IGE_2018!$B$8:$Z$347,6,0)</f>
        <v>0.77500000000000002</v>
      </c>
      <c r="M7257" s="142" t="str">
        <f>+VLOOKUP($E7257,IGE_2018!$B$8:$Z$347,7,0)</f>
        <v>Medio alto</v>
      </c>
    </row>
    <row r="7258" spans="1:13" x14ac:dyDescent="0.3">
      <c r="A7258" s="139">
        <f t="shared" si="7393"/>
        <v>191</v>
      </c>
      <c r="B7258" s="148">
        <f t="shared" si="7395"/>
        <v>32</v>
      </c>
      <c r="D7258" s="149" t="str">
        <f>+VLOOKUP($A7258,mUNICIPIOS!$B$4:$F$343,2,0)</f>
        <v>San Marcos</v>
      </c>
      <c r="E7258" s="149">
        <f>+VLOOKUP($A7258,mUNICIPIOS!$B$4:$F$343,3,0)</f>
        <v>1225</v>
      </c>
      <c r="F7258" s="149" t="str">
        <f>+VLOOKUP($A7258,mUNICIPIOS!$B$4:$F$343,4,0)</f>
        <v>San Cristóbal Cucho</v>
      </c>
      <c r="G7258" s="139" t="str">
        <f t="shared" ref="G7258:K7258" si="7440">+G7220</f>
        <v>06</v>
      </c>
      <c r="H7258" t="str">
        <f t="shared" si="7440"/>
        <v>IGE</v>
      </c>
      <c r="I7258" t="str">
        <f t="shared" si="7440"/>
        <v>Índice de Gestión Estratégica</v>
      </c>
      <c r="J7258" t="str">
        <f t="shared" si="7440"/>
        <v>06-03</v>
      </c>
      <c r="K7258" t="str">
        <f t="shared" si="7440"/>
        <v>Presupuesto de egresos relacionado a competencias municipales que responden a prioridades nacionales de desarrollo.</v>
      </c>
      <c r="L7258" s="150">
        <f>+VLOOKUP($E7258,IGE_2018!$B$8:$Z$347,9,0)</f>
        <v>0.14097590864133405</v>
      </c>
      <c r="M7258" s="142" t="str">
        <f>+VLOOKUP($E7258,IGE_2018!$B$8:$Z$347,10,0)</f>
        <v>Bajo</v>
      </c>
    </row>
    <row r="7259" spans="1:13" x14ac:dyDescent="0.3">
      <c r="A7259" s="139">
        <f t="shared" si="7393"/>
        <v>191</v>
      </c>
      <c r="B7259" s="148">
        <f t="shared" si="7395"/>
        <v>33</v>
      </c>
      <c r="D7259" s="149" t="str">
        <f>+VLOOKUP($A7259,mUNICIPIOS!$B$4:$F$343,2,0)</f>
        <v>San Marcos</v>
      </c>
      <c r="E7259" s="149">
        <f>+VLOOKUP($A7259,mUNICIPIOS!$B$4:$F$343,3,0)</f>
        <v>1225</v>
      </c>
      <c r="F7259" s="149" t="str">
        <f>+VLOOKUP($A7259,mUNICIPIOS!$B$4:$F$343,4,0)</f>
        <v>San Cristóbal Cucho</v>
      </c>
      <c r="G7259" s="139" t="str">
        <f t="shared" ref="G7259:K7259" si="7441">+G7221</f>
        <v>06</v>
      </c>
      <c r="H7259" t="str">
        <f t="shared" si="7441"/>
        <v>IGE</v>
      </c>
      <c r="I7259" t="str">
        <f t="shared" si="7441"/>
        <v>Índice de Gestión Estratégica</v>
      </c>
      <c r="J7259" t="str">
        <f t="shared" si="7441"/>
        <v>06-04</v>
      </c>
      <c r="K7259" t="str">
        <f t="shared" si="7441"/>
        <v>Institucionalización de la gestión ordenada del territorio</v>
      </c>
      <c r="L7259" s="150">
        <f>+VLOOKUP($E7259,IGE_2018!$B$8:$Z$347,12,0)</f>
        <v>0.4</v>
      </c>
      <c r="M7259" s="142" t="str">
        <f>+VLOOKUP($E7259,IGE_2018!$B$8:$Z$347,13,0)</f>
        <v>Medio bajo</v>
      </c>
    </row>
    <row r="7260" spans="1:13" x14ac:dyDescent="0.3">
      <c r="A7260" s="139">
        <f t="shared" si="7393"/>
        <v>191</v>
      </c>
      <c r="B7260" s="148">
        <f t="shared" si="7395"/>
        <v>34</v>
      </c>
      <c r="D7260" s="149" t="str">
        <f>+VLOOKUP($A7260,mUNICIPIOS!$B$4:$F$343,2,0)</f>
        <v>San Marcos</v>
      </c>
      <c r="E7260" s="149">
        <f>+VLOOKUP($A7260,mUNICIPIOS!$B$4:$F$343,3,0)</f>
        <v>1225</v>
      </c>
      <c r="F7260" s="149" t="str">
        <f>+VLOOKUP($A7260,mUNICIPIOS!$B$4:$F$343,4,0)</f>
        <v>San Cristóbal Cucho</v>
      </c>
      <c r="G7260" s="139" t="str">
        <f t="shared" ref="G7260:K7260" si="7442">+G7222</f>
        <v>06</v>
      </c>
      <c r="H7260" t="str">
        <f t="shared" si="7442"/>
        <v>IGE</v>
      </c>
      <c r="I7260" t="str">
        <f t="shared" si="7442"/>
        <v>Índice de Gestión Estratégica</v>
      </c>
      <c r="J7260" t="str">
        <f t="shared" si="7442"/>
        <v>06-05</v>
      </c>
      <c r="K7260" t="str">
        <f t="shared" si="7442"/>
        <v>Acciones para la gestión ordenada del territorio</v>
      </c>
      <c r="L7260" s="150">
        <f>+VLOOKUP($E7260,IGE_2018!$B$8:$Z$347,15,0)</f>
        <v>0</v>
      </c>
      <c r="M7260" s="142" t="str">
        <f>+VLOOKUP($E7260,IGE_2018!$B$8:$Z$347,16,0)</f>
        <v>Bajo</v>
      </c>
    </row>
    <row r="7261" spans="1:13" x14ac:dyDescent="0.3">
      <c r="A7261" s="139">
        <f t="shared" si="7393"/>
        <v>191</v>
      </c>
      <c r="B7261" s="148">
        <f t="shared" si="7395"/>
        <v>35</v>
      </c>
      <c r="D7261" s="149" t="str">
        <f>+VLOOKUP($A7261,mUNICIPIOS!$B$4:$F$343,2,0)</f>
        <v>San Marcos</v>
      </c>
      <c r="E7261" s="149">
        <f>+VLOOKUP($A7261,mUNICIPIOS!$B$4:$F$343,3,0)</f>
        <v>1225</v>
      </c>
      <c r="F7261" s="149" t="str">
        <f>+VLOOKUP($A7261,mUNICIPIOS!$B$4:$F$343,4,0)</f>
        <v>San Cristóbal Cucho</v>
      </c>
      <c r="G7261" s="139" t="str">
        <f t="shared" ref="G7261:K7261" si="7443">+G7223</f>
        <v>06</v>
      </c>
      <c r="H7261" t="str">
        <f t="shared" si="7443"/>
        <v>IGE</v>
      </c>
      <c r="I7261" t="str">
        <f t="shared" si="7443"/>
        <v>Índice de Gestión Estratégica</v>
      </c>
      <c r="J7261" t="str">
        <f t="shared" si="7443"/>
        <v>06-06</v>
      </c>
      <c r="K7261" t="str">
        <f t="shared" si="7443"/>
        <v>Gestión de riesgo en la formulación de proyectos derivados de la planificación operativa anual</v>
      </c>
      <c r="L7261" s="150">
        <f>+VLOOKUP($E7261,IGE_2018!$B$8:$Z$347,18,0)</f>
        <v>0.3203661327231121</v>
      </c>
      <c r="M7261" s="142" t="str">
        <f>+VLOOKUP($E7261,IGE_2018!$B$8:$Z$347,19,0)</f>
        <v>Medio bajo</v>
      </c>
    </row>
    <row r="7262" spans="1:13" x14ac:dyDescent="0.3">
      <c r="A7262" s="139">
        <f t="shared" si="7393"/>
        <v>191</v>
      </c>
      <c r="B7262" s="148">
        <f t="shared" si="7395"/>
        <v>36</v>
      </c>
      <c r="D7262" s="149" t="str">
        <f>+VLOOKUP($A7262,mUNICIPIOS!$B$4:$F$343,2,0)</f>
        <v>San Marcos</v>
      </c>
      <c r="E7262" s="149">
        <f>+VLOOKUP($A7262,mUNICIPIOS!$B$4:$F$343,3,0)</f>
        <v>1225</v>
      </c>
      <c r="F7262" s="149" t="str">
        <f>+VLOOKUP($A7262,mUNICIPIOS!$B$4:$F$343,4,0)</f>
        <v>San Cristóbal Cucho</v>
      </c>
      <c r="G7262" s="139" t="str">
        <f t="shared" ref="G7262:K7262" si="7444">+G7224</f>
        <v>06</v>
      </c>
      <c r="H7262" t="str">
        <f t="shared" si="7444"/>
        <v>IGE</v>
      </c>
      <c r="I7262" t="str">
        <f t="shared" si="7444"/>
        <v>Índice de Gestión Estratégica</v>
      </c>
      <c r="J7262" t="str">
        <f t="shared" si="7444"/>
        <v>06-07</v>
      </c>
      <c r="K7262" t="str">
        <f t="shared" si="7444"/>
        <v>Ingresos por servicios ambientales en relación a los ingresos propios sin regalías</v>
      </c>
      <c r="L7262" s="150">
        <f>+VLOOKUP($E7262,IGE_2018!$B$8:$Z$347,21,0)</f>
        <v>1</v>
      </c>
      <c r="M7262" s="142" t="str">
        <f>+VLOOKUP($E7262,IGE_2018!$B$8:$Z$347,22,0)</f>
        <v>Alto</v>
      </c>
    </row>
    <row r="7263" spans="1:13" x14ac:dyDescent="0.3">
      <c r="A7263" s="139">
        <f t="shared" si="7393"/>
        <v>191</v>
      </c>
      <c r="B7263" s="148">
        <f t="shared" si="7395"/>
        <v>37</v>
      </c>
      <c r="D7263" s="149" t="str">
        <f>+VLOOKUP($A7263,mUNICIPIOS!$B$4:$F$343,2,0)</f>
        <v>San Marcos</v>
      </c>
      <c r="E7263" s="149">
        <f>+VLOOKUP($A7263,mUNICIPIOS!$B$4:$F$343,3,0)</f>
        <v>1225</v>
      </c>
      <c r="F7263" s="149" t="str">
        <f>+VLOOKUP($A7263,mUNICIPIOS!$B$4:$F$343,4,0)</f>
        <v>San Cristóbal Cucho</v>
      </c>
      <c r="G7263" s="139" t="str">
        <f t="shared" ref="G7263:K7263" si="7445">+G7225</f>
        <v>06</v>
      </c>
      <c r="H7263" t="str">
        <f t="shared" si="7445"/>
        <v>IGE</v>
      </c>
      <c r="I7263" t="str">
        <f t="shared" si="7445"/>
        <v>Índice de Gestión Estratégica</v>
      </c>
      <c r="J7263" t="str">
        <f t="shared" si="7445"/>
        <v>INDICE</v>
      </c>
      <c r="K7263">
        <f t="shared" si="7445"/>
        <v>0</v>
      </c>
      <c r="L7263" s="150">
        <f>+VLOOKUP($E7263,IGE_2018!$B$8:$Z$347,24,0)</f>
        <v>0.36186392376597809</v>
      </c>
      <c r="M7263" s="142" t="str">
        <f>+VLOOKUP($E7263,IGE_2018!$B$8:$Z$347,25,0)</f>
        <v>Medio bajo</v>
      </c>
    </row>
    <row r="7264" spans="1:13" x14ac:dyDescent="0.3">
      <c r="A7264" s="139">
        <f t="shared" si="7393"/>
        <v>191</v>
      </c>
      <c r="B7264" s="148">
        <f t="shared" si="7395"/>
        <v>38</v>
      </c>
      <c r="D7264" s="149" t="str">
        <f>+VLOOKUP($A7264,mUNICIPIOS!$B$4:$F$343,2,0)</f>
        <v>San Marcos</v>
      </c>
      <c r="E7264" s="149">
        <f>+VLOOKUP($A7264,mUNICIPIOS!$B$4:$F$343,3,0)</f>
        <v>1225</v>
      </c>
      <c r="F7264" s="149" t="str">
        <f>+VLOOKUP($A7264,mUNICIPIOS!$B$4:$F$343,4,0)</f>
        <v>San Cristóbal Cucho</v>
      </c>
      <c r="G7264" s="139" t="str">
        <f t="shared" ref="G7264:K7264" si="7446">+G7226</f>
        <v>RANKING</v>
      </c>
      <c r="H7264" t="str">
        <f t="shared" si="7446"/>
        <v>RGM</v>
      </c>
      <c r="I7264" t="str">
        <f t="shared" si="7446"/>
        <v>Ranking de la Gestión Municipal 2018</v>
      </c>
      <c r="J7264" t="str">
        <f t="shared" si="7446"/>
        <v>RANKING</v>
      </c>
      <c r="K7264">
        <f t="shared" si="7446"/>
        <v>0</v>
      </c>
      <c r="L7264" s="151">
        <f>+VLOOKUP($E7264,Resultados_generales!$C$8:$AE$347,27,0)</f>
        <v>0.44486654795469199</v>
      </c>
      <c r="M7264" t="str">
        <f>+VLOOKUP($E7264,Resultados_generales!$C$8:$AE$347,28,0)</f>
        <v>Medio</v>
      </c>
    </row>
    <row r="7265" spans="1:13" x14ac:dyDescent="0.3">
      <c r="A7265" s="139">
        <f t="shared" si="7393"/>
        <v>192</v>
      </c>
      <c r="B7265" s="148">
        <f t="shared" si="7395"/>
        <v>1</v>
      </c>
      <c r="D7265" s="149" t="str">
        <f>+VLOOKUP($A7265,mUNICIPIOS!$B$4:$F$343,2,0)</f>
        <v>San Marcos</v>
      </c>
      <c r="E7265" s="149">
        <f>+VLOOKUP($A7265,mUNICIPIOS!$B$4:$F$343,3,0)</f>
        <v>1226</v>
      </c>
      <c r="F7265" s="149" t="str">
        <f>+VLOOKUP($A7265,mUNICIPIOS!$B$4:$F$343,4,0)</f>
        <v>Sipacapa</v>
      </c>
      <c r="G7265" s="139" t="str">
        <f t="shared" ref="G7265:K7265" si="7447">+G7227</f>
        <v>01</v>
      </c>
      <c r="H7265" t="str">
        <f t="shared" si="7447"/>
        <v>IPC</v>
      </c>
      <c r="I7265" t="str">
        <f t="shared" si="7447"/>
        <v>Índice de Participación Ciudadana</v>
      </c>
      <c r="J7265" t="str">
        <f t="shared" si="7447"/>
        <v>01-01</v>
      </c>
      <c r="K7265" t="str">
        <f t="shared" si="7447"/>
        <v>Número de reuniones del COMUDE en el año de la medición.</v>
      </c>
      <c r="L7265" s="150">
        <f>+VLOOKUP($E7265,IPC_2018!$B$8:$T$347,3,0)</f>
        <v>0</v>
      </c>
      <c r="M7265" s="142" t="str">
        <f>+VLOOKUP($E7265,IPC_2018!$B$8:$T$347,4,0)</f>
        <v>Bajo</v>
      </c>
    </row>
    <row r="7266" spans="1:13" x14ac:dyDescent="0.3">
      <c r="A7266" s="139">
        <f t="shared" si="7393"/>
        <v>192</v>
      </c>
      <c r="B7266" s="148">
        <f t="shared" si="7395"/>
        <v>2</v>
      </c>
      <c r="D7266" s="149" t="str">
        <f>+VLOOKUP($A7266,mUNICIPIOS!$B$4:$F$343,2,0)</f>
        <v>San Marcos</v>
      </c>
      <c r="E7266" s="149">
        <f>+VLOOKUP($A7266,mUNICIPIOS!$B$4:$F$343,3,0)</f>
        <v>1226</v>
      </c>
      <c r="F7266" s="149" t="str">
        <f>+VLOOKUP($A7266,mUNICIPIOS!$B$4:$F$343,4,0)</f>
        <v>Sipacapa</v>
      </c>
      <c r="G7266" s="139" t="str">
        <f t="shared" ref="G7266:K7266" si="7448">+G7228</f>
        <v>01</v>
      </c>
      <c r="H7266" t="str">
        <f t="shared" si="7448"/>
        <v>IPC</v>
      </c>
      <c r="I7266" t="str">
        <f t="shared" si="7448"/>
        <v>Índice de Participación Ciudadana</v>
      </c>
      <c r="J7266" t="str">
        <f t="shared" si="7448"/>
        <v>01-02</v>
      </c>
      <c r="K7266" t="str">
        <f t="shared" si="7448"/>
        <v>Participación de Alcaldes, Concejales y Síndicos determinados o designados en el COMUDE</v>
      </c>
      <c r="L7266" s="150">
        <f>+VLOOKUP($E7266,IPC_2018!$B$8:$T$347,6,0)</f>
        <v>0</v>
      </c>
      <c r="M7266" s="142" t="str">
        <f>+VLOOKUP($E7266,IPC_2018!$B$8:$T$347,7,0)</f>
        <v>Bajo</v>
      </c>
    </row>
    <row r="7267" spans="1:13" x14ac:dyDescent="0.3">
      <c r="A7267" s="139">
        <f t="shared" si="7393"/>
        <v>192</v>
      </c>
      <c r="B7267" s="148">
        <f t="shared" si="7395"/>
        <v>3</v>
      </c>
      <c r="D7267" s="149" t="str">
        <f>+VLOOKUP($A7267,mUNICIPIOS!$B$4:$F$343,2,0)</f>
        <v>San Marcos</v>
      </c>
      <c r="E7267" s="149">
        <f>+VLOOKUP($A7267,mUNICIPIOS!$B$4:$F$343,3,0)</f>
        <v>1226</v>
      </c>
      <c r="F7267" s="149" t="str">
        <f>+VLOOKUP($A7267,mUNICIPIOS!$B$4:$F$343,4,0)</f>
        <v>Sipacapa</v>
      </c>
      <c r="G7267" s="139" t="str">
        <f t="shared" ref="G7267:K7267" si="7449">+G7229</f>
        <v>01</v>
      </c>
      <c r="H7267" t="str">
        <f t="shared" si="7449"/>
        <v>IPC</v>
      </c>
      <c r="I7267" t="str">
        <f t="shared" si="7449"/>
        <v>Índice de Participación Ciudadana</v>
      </c>
      <c r="J7267" t="str">
        <f t="shared" si="7449"/>
        <v>01-03</v>
      </c>
      <c r="K7267" t="str">
        <f t="shared" si="7449"/>
        <v>Participación  de organizaciones de jóvenes, mujeres, pueblos mayas, xincas, garífunas, y otras organizaciones en el Comude</v>
      </c>
      <c r="L7267" s="150">
        <f>+VLOOKUP($E7267,IPC_2018!$B$8:$T$347,9,0)</f>
        <v>0</v>
      </c>
      <c r="M7267" s="142" t="str">
        <f>+VLOOKUP($E7267,IPC_2018!$B$8:$T$347,10,0)</f>
        <v>Bajo</v>
      </c>
    </row>
    <row r="7268" spans="1:13" x14ac:dyDescent="0.3">
      <c r="A7268" s="139">
        <f t="shared" si="7393"/>
        <v>192</v>
      </c>
      <c r="B7268" s="148">
        <f t="shared" si="7395"/>
        <v>4</v>
      </c>
      <c r="D7268" s="149" t="str">
        <f>+VLOOKUP($A7268,mUNICIPIOS!$B$4:$F$343,2,0)</f>
        <v>San Marcos</v>
      </c>
      <c r="E7268" s="149">
        <f>+VLOOKUP($A7268,mUNICIPIOS!$B$4:$F$343,3,0)</f>
        <v>1226</v>
      </c>
      <c r="F7268" s="149" t="str">
        <f>+VLOOKUP($A7268,mUNICIPIOS!$B$4:$F$343,4,0)</f>
        <v>Sipacapa</v>
      </c>
      <c r="G7268" s="139" t="str">
        <f t="shared" ref="G7268:K7268" si="7450">+G7230</f>
        <v>01</v>
      </c>
      <c r="H7268" t="str">
        <f t="shared" si="7450"/>
        <v>IPC</v>
      </c>
      <c r="I7268" t="str">
        <f t="shared" si="7450"/>
        <v>Índice de Participación Ciudadana</v>
      </c>
      <c r="J7268" t="str">
        <f t="shared" si="7450"/>
        <v>01-04</v>
      </c>
      <c r="K7268" t="str">
        <f t="shared" si="7450"/>
        <v>Representatividad territorial del Comude.</v>
      </c>
      <c r="L7268" s="150">
        <f>+VLOOKUP($E7268,IPC_2018!$B$8:$T$347,12,0)</f>
        <v>0</v>
      </c>
      <c r="M7268" s="142" t="str">
        <f>+VLOOKUP($E7268,IPC_2018!$B$8:$T$347,13,0)</f>
        <v>Bajo</v>
      </c>
    </row>
    <row r="7269" spans="1:13" x14ac:dyDescent="0.3">
      <c r="A7269" s="139">
        <f t="shared" si="7393"/>
        <v>192</v>
      </c>
      <c r="B7269" s="148">
        <f t="shared" si="7395"/>
        <v>5</v>
      </c>
      <c r="D7269" s="149" t="str">
        <f>+VLOOKUP($A7269,mUNICIPIOS!$B$4:$F$343,2,0)</f>
        <v>San Marcos</v>
      </c>
      <c r="E7269" s="149">
        <f>+VLOOKUP($A7269,mUNICIPIOS!$B$4:$F$343,3,0)</f>
        <v>1226</v>
      </c>
      <c r="F7269" s="149" t="str">
        <f>+VLOOKUP($A7269,mUNICIPIOS!$B$4:$F$343,4,0)</f>
        <v>Sipacapa</v>
      </c>
      <c r="G7269" s="139" t="str">
        <f t="shared" ref="G7269:K7269" si="7451">+G7231</f>
        <v>01</v>
      </c>
      <c r="H7269" t="str">
        <f t="shared" si="7451"/>
        <v>IPC</v>
      </c>
      <c r="I7269" t="str">
        <f t="shared" si="7451"/>
        <v>Índice de Participación Ciudadana</v>
      </c>
      <c r="J7269" t="str">
        <f t="shared" si="7451"/>
        <v>01-05</v>
      </c>
      <c r="K7269" t="str">
        <f t="shared" si="7451"/>
        <v>Funcionamiento del Comude</v>
      </c>
      <c r="L7269" s="150">
        <f>+VLOOKUP($E7269,IPC_2018!$B$8:$T$347,15,0)</f>
        <v>0</v>
      </c>
      <c r="M7269" s="142" t="str">
        <f>+VLOOKUP($E7269,IPC_2018!$B$8:$T$347,16,0)</f>
        <v>Bajo</v>
      </c>
    </row>
    <row r="7270" spans="1:13" x14ac:dyDescent="0.3">
      <c r="A7270" s="139">
        <f t="shared" si="7393"/>
        <v>192</v>
      </c>
      <c r="B7270" s="148">
        <f t="shared" si="7395"/>
        <v>6</v>
      </c>
      <c r="D7270" s="149" t="str">
        <f>+VLOOKUP($A7270,mUNICIPIOS!$B$4:$F$343,2,0)</f>
        <v>San Marcos</v>
      </c>
      <c r="E7270" s="149">
        <f>+VLOOKUP($A7270,mUNICIPIOS!$B$4:$F$343,3,0)</f>
        <v>1226</v>
      </c>
      <c r="F7270" s="149" t="str">
        <f>+VLOOKUP($A7270,mUNICIPIOS!$B$4:$F$343,4,0)</f>
        <v>Sipacapa</v>
      </c>
      <c r="G7270" s="139" t="str">
        <f t="shared" ref="G7270:K7270" si="7452">+G7232</f>
        <v>01</v>
      </c>
      <c r="H7270" t="str">
        <f t="shared" si="7452"/>
        <v>IPC</v>
      </c>
      <c r="I7270" t="str">
        <f t="shared" si="7452"/>
        <v>Índice de Participación Ciudadana</v>
      </c>
      <c r="J7270" t="str">
        <f t="shared" si="7452"/>
        <v>INDICE</v>
      </c>
      <c r="K7270">
        <f t="shared" si="7452"/>
        <v>0</v>
      </c>
      <c r="L7270" s="150">
        <f>+VLOOKUP($E7270,IPC_2018!$B$8:$T$347,18,0)</f>
        <v>0</v>
      </c>
      <c r="M7270" s="142" t="str">
        <f>+VLOOKUP($E7270,IPC_2018!$B$8:$T$347,19,0)</f>
        <v>Bajo</v>
      </c>
    </row>
    <row r="7271" spans="1:13" x14ac:dyDescent="0.3">
      <c r="A7271" s="139">
        <f t="shared" si="7393"/>
        <v>192</v>
      </c>
      <c r="B7271" s="148">
        <f t="shared" si="7395"/>
        <v>7</v>
      </c>
      <c r="D7271" s="149" t="str">
        <f>+VLOOKUP($A7271,mUNICIPIOS!$B$4:$F$343,2,0)</f>
        <v>San Marcos</v>
      </c>
      <c r="E7271" s="149">
        <f>+VLOOKUP($A7271,mUNICIPIOS!$B$4:$F$343,3,0)</f>
        <v>1226</v>
      </c>
      <c r="F7271" s="149" t="str">
        <f>+VLOOKUP($A7271,mUNICIPIOS!$B$4:$F$343,4,0)</f>
        <v>Sipacapa</v>
      </c>
      <c r="G7271" s="139" t="str">
        <f t="shared" ref="G7271:K7271" si="7453">+G7233</f>
        <v>02</v>
      </c>
      <c r="H7271" t="str">
        <f t="shared" si="7453"/>
        <v>IIC</v>
      </c>
      <c r="I7271" t="str">
        <f t="shared" si="7453"/>
        <v>Índice de Información a la Ciudadanía</v>
      </c>
      <c r="J7271" t="str">
        <f t="shared" si="7453"/>
        <v>02-01</v>
      </c>
      <c r="K7271" t="str">
        <f t="shared" si="7453"/>
        <v>Rendición de cuentas cuatrimestral y anual al Comude enfocadas en resultados.</v>
      </c>
      <c r="L7271" s="150">
        <f>+VLOOKUP($E7271,IIC_2018!$B$8:$Q$347,3,0)</f>
        <v>0.60000000000000009</v>
      </c>
      <c r="M7271" s="142" t="str">
        <f>+VLOOKUP($E7271,IIC_2018!$B$8:$Q$347,4,0)</f>
        <v>Medio</v>
      </c>
    </row>
    <row r="7272" spans="1:13" x14ac:dyDescent="0.3">
      <c r="A7272" s="139">
        <f t="shared" si="7393"/>
        <v>192</v>
      </c>
      <c r="B7272" s="148">
        <f t="shared" si="7395"/>
        <v>8</v>
      </c>
      <c r="D7272" s="149" t="str">
        <f>+VLOOKUP($A7272,mUNICIPIOS!$B$4:$F$343,2,0)</f>
        <v>San Marcos</v>
      </c>
      <c r="E7272" s="149">
        <f>+VLOOKUP($A7272,mUNICIPIOS!$B$4:$F$343,3,0)</f>
        <v>1226</v>
      </c>
      <c r="F7272" s="149" t="str">
        <f>+VLOOKUP($A7272,mUNICIPIOS!$B$4:$F$343,4,0)</f>
        <v>Sipacapa</v>
      </c>
      <c r="G7272" s="139" t="str">
        <f t="shared" ref="G7272:K7272" si="7454">+G7234</f>
        <v>02</v>
      </c>
      <c r="H7272" t="str">
        <f t="shared" si="7454"/>
        <v>IIC</v>
      </c>
      <c r="I7272" t="str">
        <f t="shared" si="7454"/>
        <v>Índice de Información a la Ciudadanía</v>
      </c>
      <c r="J7272" t="str">
        <f t="shared" si="7454"/>
        <v>02-02</v>
      </c>
      <c r="K7272" t="str">
        <f t="shared" si="7454"/>
        <v>Información presupuestaria y otra información brindada a la ciudadanía disponible en medios locales de comunicación.</v>
      </c>
      <c r="L7272" s="150">
        <f>+VLOOKUP($E7272,IIC_2018!$B$8:$Q$347,6,0)</f>
        <v>0</v>
      </c>
      <c r="M7272" s="142" t="str">
        <f>+VLOOKUP($E7272,IIC_2018!$B$8:$Q$347,7,0)</f>
        <v>Bajo</v>
      </c>
    </row>
    <row r="7273" spans="1:13" x14ac:dyDescent="0.3">
      <c r="A7273" s="139">
        <f t="shared" si="7393"/>
        <v>192</v>
      </c>
      <c r="B7273" s="148">
        <f t="shared" si="7395"/>
        <v>9</v>
      </c>
      <c r="D7273" s="149" t="str">
        <f>+VLOOKUP($A7273,mUNICIPIOS!$B$4:$F$343,2,0)</f>
        <v>San Marcos</v>
      </c>
      <c r="E7273" s="149">
        <f>+VLOOKUP($A7273,mUNICIPIOS!$B$4:$F$343,3,0)</f>
        <v>1226</v>
      </c>
      <c r="F7273" s="149" t="str">
        <f>+VLOOKUP($A7273,mUNICIPIOS!$B$4:$F$343,4,0)</f>
        <v>Sipacapa</v>
      </c>
      <c r="G7273" s="139" t="str">
        <f t="shared" ref="G7273:K7273" si="7455">+G7235</f>
        <v>02</v>
      </c>
      <c r="H7273" t="str">
        <f t="shared" si="7455"/>
        <v>IIC</v>
      </c>
      <c r="I7273" t="str">
        <f t="shared" si="7455"/>
        <v>Índice de Información a la Ciudadanía</v>
      </c>
      <c r="J7273" t="str">
        <f t="shared" si="7455"/>
        <v>02-03</v>
      </c>
      <c r="K7273" t="str">
        <f t="shared" si="7455"/>
        <v>Información pública de oficio actualizada y disponible de acuerdo a la LAIP y uso de internet.</v>
      </c>
      <c r="L7273" s="150">
        <f>+VLOOKUP($E7273,IIC_2018!$B$8:$Q$347,9,0)</f>
        <v>0.54</v>
      </c>
      <c r="M7273" s="142" t="str">
        <f>+VLOOKUP($E7273,IIC_2018!$B$8:$Q$347,10,0)</f>
        <v>Medio</v>
      </c>
    </row>
    <row r="7274" spans="1:13" x14ac:dyDescent="0.3">
      <c r="A7274" s="139">
        <f t="shared" si="7393"/>
        <v>192</v>
      </c>
      <c r="B7274" s="148">
        <f t="shared" si="7395"/>
        <v>10</v>
      </c>
      <c r="D7274" s="149" t="str">
        <f>+VLOOKUP($A7274,mUNICIPIOS!$B$4:$F$343,2,0)</f>
        <v>San Marcos</v>
      </c>
      <c r="E7274" s="149">
        <f>+VLOOKUP($A7274,mUNICIPIOS!$B$4:$F$343,3,0)</f>
        <v>1226</v>
      </c>
      <c r="F7274" s="149" t="str">
        <f>+VLOOKUP($A7274,mUNICIPIOS!$B$4:$F$343,4,0)</f>
        <v>Sipacapa</v>
      </c>
      <c r="G7274" s="139" t="str">
        <f t="shared" ref="G7274:K7274" si="7456">+G7236</f>
        <v>02</v>
      </c>
      <c r="H7274" t="str">
        <f t="shared" si="7456"/>
        <v>IIC</v>
      </c>
      <c r="I7274" t="str">
        <f t="shared" si="7456"/>
        <v>Índice de Información a la Ciudadanía</v>
      </c>
      <c r="J7274" t="str">
        <f t="shared" si="7456"/>
        <v>02-04</v>
      </c>
      <c r="K7274" t="str">
        <f t="shared" si="7456"/>
        <v>Relación del monto contratado por medio de Guate compras con el total del presupuesto de egresos vigente.</v>
      </c>
      <c r="L7274" s="150">
        <f>+VLOOKUP($E7274,IIC_2018!$B$8:$Q$347,12,0)</f>
        <v>0.48791494751357506</v>
      </c>
      <c r="M7274" s="142" t="str">
        <f>+VLOOKUP($E7274,IIC_2018!$B$8:$Q$347,13,0)</f>
        <v>Medio</v>
      </c>
    </row>
    <row r="7275" spans="1:13" x14ac:dyDescent="0.3">
      <c r="A7275" s="139">
        <f t="shared" si="7393"/>
        <v>192</v>
      </c>
      <c r="B7275" s="148">
        <f t="shared" si="7395"/>
        <v>11</v>
      </c>
      <c r="D7275" s="149" t="str">
        <f>+VLOOKUP($A7275,mUNICIPIOS!$B$4:$F$343,2,0)</f>
        <v>San Marcos</v>
      </c>
      <c r="E7275" s="149">
        <f>+VLOOKUP($A7275,mUNICIPIOS!$B$4:$F$343,3,0)</f>
        <v>1226</v>
      </c>
      <c r="F7275" s="149" t="str">
        <f>+VLOOKUP($A7275,mUNICIPIOS!$B$4:$F$343,4,0)</f>
        <v>Sipacapa</v>
      </c>
      <c r="G7275" s="139" t="str">
        <f t="shared" ref="G7275:K7275" si="7457">+G7237</f>
        <v>02</v>
      </c>
      <c r="H7275" t="str">
        <f t="shared" si="7457"/>
        <v>IIC</v>
      </c>
      <c r="I7275" t="str">
        <f t="shared" si="7457"/>
        <v>Índice de Información a la Ciudadanía</v>
      </c>
      <c r="J7275" t="str">
        <f t="shared" si="7457"/>
        <v>INDICE</v>
      </c>
      <c r="K7275">
        <f t="shared" si="7457"/>
        <v>0</v>
      </c>
      <c r="L7275" s="150">
        <f>+VLOOKUP($E7275,IIC_2018!$B$8:$Q$347,15,0)</f>
        <v>0.40697873687839381</v>
      </c>
      <c r="M7275" s="142" t="str">
        <f>+VLOOKUP($E7275,IIC_2018!$B$8:$Q$347,16,0)</f>
        <v>Medio</v>
      </c>
    </row>
    <row r="7276" spans="1:13" x14ac:dyDescent="0.3">
      <c r="A7276" s="139">
        <f t="shared" si="7393"/>
        <v>192</v>
      </c>
      <c r="B7276" s="148">
        <f t="shared" si="7395"/>
        <v>12</v>
      </c>
      <c r="D7276" s="149" t="str">
        <f>+VLOOKUP($A7276,mUNICIPIOS!$B$4:$F$343,2,0)</f>
        <v>San Marcos</v>
      </c>
      <c r="E7276" s="149">
        <f>+VLOOKUP($A7276,mUNICIPIOS!$B$4:$F$343,3,0)</f>
        <v>1226</v>
      </c>
      <c r="F7276" s="149" t="str">
        <f>+VLOOKUP($A7276,mUNICIPIOS!$B$4:$F$343,4,0)</f>
        <v>Sipacapa</v>
      </c>
      <c r="G7276" s="139" t="str">
        <f t="shared" ref="G7276:K7276" si="7458">+G7238</f>
        <v>03</v>
      </c>
      <c r="H7276" t="str">
        <f t="shared" si="7458"/>
        <v>ISP</v>
      </c>
      <c r="I7276" t="str">
        <f t="shared" si="7458"/>
        <v>Índice de Servicios Públicos</v>
      </c>
      <c r="J7276" t="str">
        <f t="shared" si="7458"/>
        <v>03-01</v>
      </c>
      <c r="K7276" t="str">
        <f t="shared" si="7458"/>
        <v>Cobertura del servicio público de agua</v>
      </c>
      <c r="L7276" s="150">
        <f>+VLOOKUP($E7276,ISP_2018!$B$8:$T$347,3,0)</f>
        <v>0</v>
      </c>
      <c r="M7276" s="142" t="str">
        <f>+VLOOKUP($E7276,ISP_2018!$B$8:$T$347,4,0)</f>
        <v>Bajo</v>
      </c>
    </row>
    <row r="7277" spans="1:13" x14ac:dyDescent="0.3">
      <c r="A7277" s="139">
        <f t="shared" ref="A7277:A7340" si="7459">+IF(B7276=38,A7276+1,A7276)</f>
        <v>192</v>
      </c>
      <c r="B7277" s="148">
        <f t="shared" si="7395"/>
        <v>13</v>
      </c>
      <c r="D7277" s="149" t="str">
        <f>+VLOOKUP($A7277,mUNICIPIOS!$B$4:$F$343,2,0)</f>
        <v>San Marcos</v>
      </c>
      <c r="E7277" s="149">
        <f>+VLOOKUP($A7277,mUNICIPIOS!$B$4:$F$343,3,0)</f>
        <v>1226</v>
      </c>
      <c r="F7277" s="149" t="str">
        <f>+VLOOKUP($A7277,mUNICIPIOS!$B$4:$F$343,4,0)</f>
        <v>Sipacapa</v>
      </c>
      <c r="G7277" s="139" t="str">
        <f t="shared" ref="G7277:K7277" si="7460">+G7239</f>
        <v>03</v>
      </c>
      <c r="H7277" t="str">
        <f t="shared" si="7460"/>
        <v>ISP</v>
      </c>
      <c r="I7277" t="str">
        <f t="shared" si="7460"/>
        <v>Índice de Servicios Públicos</v>
      </c>
      <c r="J7277" t="str">
        <f t="shared" si="7460"/>
        <v>03-02</v>
      </c>
      <c r="K7277" t="str">
        <f t="shared" si="7460"/>
        <v>Control de la calidad del servicio público de agua</v>
      </c>
      <c r="L7277" s="150">
        <f>+VLOOKUP($E7277,ISP_2018!$B$8:$T$347,6,0)</f>
        <v>0</v>
      </c>
      <c r="M7277" s="142" t="str">
        <f>+VLOOKUP($E7277,ISP_2018!$B$8:$T$347,7,0)</f>
        <v>Bajo</v>
      </c>
    </row>
    <row r="7278" spans="1:13" x14ac:dyDescent="0.3">
      <c r="A7278" s="139">
        <f t="shared" si="7459"/>
        <v>192</v>
      </c>
      <c r="B7278" s="148">
        <f t="shared" ref="B7278:B7341" si="7461">+B7240</f>
        <v>14</v>
      </c>
      <c r="D7278" s="149" t="str">
        <f>+VLOOKUP($A7278,mUNICIPIOS!$B$4:$F$343,2,0)</f>
        <v>San Marcos</v>
      </c>
      <c r="E7278" s="149">
        <f>+VLOOKUP($A7278,mUNICIPIOS!$B$4:$F$343,3,0)</f>
        <v>1226</v>
      </c>
      <c r="F7278" s="149" t="str">
        <f>+VLOOKUP($A7278,mUNICIPIOS!$B$4:$F$343,4,0)</f>
        <v>Sipacapa</v>
      </c>
      <c r="G7278" s="139" t="str">
        <f t="shared" ref="G7278:K7278" si="7462">+G7240</f>
        <v>03</v>
      </c>
      <c r="H7278" t="str">
        <f t="shared" si="7462"/>
        <v>ISP</v>
      </c>
      <c r="I7278" t="str">
        <f t="shared" si="7462"/>
        <v>Índice de Servicios Públicos</v>
      </c>
      <c r="J7278" t="str">
        <f t="shared" si="7462"/>
        <v>03-03</v>
      </c>
      <c r="K7278" t="str">
        <f t="shared" si="7462"/>
        <v>Disposición  y tratamiento  de aguas residuales</v>
      </c>
      <c r="L7278" s="150">
        <f>+VLOOKUP($E7278,ISP_2018!$B$8:$T$347,9,0)</f>
        <v>0</v>
      </c>
      <c r="M7278" s="142" t="str">
        <f>+VLOOKUP($E7278,ISP_2018!$B$8:$T$347,10,0)</f>
        <v>Bajo</v>
      </c>
    </row>
    <row r="7279" spans="1:13" x14ac:dyDescent="0.3">
      <c r="A7279" s="139">
        <f t="shared" si="7459"/>
        <v>192</v>
      </c>
      <c r="B7279" s="148">
        <f t="shared" si="7461"/>
        <v>15</v>
      </c>
      <c r="D7279" s="149" t="str">
        <f>+VLOOKUP($A7279,mUNICIPIOS!$B$4:$F$343,2,0)</f>
        <v>San Marcos</v>
      </c>
      <c r="E7279" s="149">
        <f>+VLOOKUP($A7279,mUNICIPIOS!$B$4:$F$343,3,0)</f>
        <v>1226</v>
      </c>
      <c r="F7279" s="149" t="str">
        <f>+VLOOKUP($A7279,mUNICIPIOS!$B$4:$F$343,4,0)</f>
        <v>Sipacapa</v>
      </c>
      <c r="G7279" s="139" t="str">
        <f t="shared" ref="G7279:K7279" si="7463">+G7241</f>
        <v>03</v>
      </c>
      <c r="H7279" t="str">
        <f t="shared" si="7463"/>
        <v>ISP</v>
      </c>
      <c r="I7279" t="str">
        <f t="shared" si="7463"/>
        <v>Índice de Servicios Públicos</v>
      </c>
      <c r="J7279" t="str">
        <f t="shared" si="7463"/>
        <v>03-04</v>
      </c>
      <c r="K7279" t="str">
        <f t="shared" si="7463"/>
        <v>Gestión y manejo de los residuos y desechos sólidos</v>
      </c>
      <c r="L7279" s="150">
        <f>+VLOOKUP($E7279,ISP_2018!$B$8:$T$347,12,0)</f>
        <v>0</v>
      </c>
      <c r="M7279" s="142" t="str">
        <f>+VLOOKUP($E7279,ISP_2018!$B$8:$T$347,13,0)</f>
        <v>Bajo</v>
      </c>
    </row>
    <row r="7280" spans="1:13" x14ac:dyDescent="0.3">
      <c r="A7280" s="139">
        <f t="shared" si="7459"/>
        <v>192</v>
      </c>
      <c r="B7280" s="148">
        <f t="shared" si="7461"/>
        <v>16</v>
      </c>
      <c r="D7280" s="149" t="str">
        <f>+VLOOKUP($A7280,mUNICIPIOS!$B$4:$F$343,2,0)</f>
        <v>San Marcos</v>
      </c>
      <c r="E7280" s="149">
        <f>+VLOOKUP($A7280,mUNICIPIOS!$B$4:$F$343,3,0)</f>
        <v>1226</v>
      </c>
      <c r="F7280" s="149" t="str">
        <f>+VLOOKUP($A7280,mUNICIPIOS!$B$4:$F$343,4,0)</f>
        <v>Sipacapa</v>
      </c>
      <c r="G7280" s="139" t="str">
        <f t="shared" ref="G7280:K7280" si="7464">+G7242</f>
        <v>03</v>
      </c>
      <c r="H7280" t="str">
        <f t="shared" si="7464"/>
        <v>ISP</v>
      </c>
      <c r="I7280" t="str">
        <f t="shared" si="7464"/>
        <v>Índice de Servicios Públicos</v>
      </c>
      <c r="J7280" t="str">
        <f t="shared" si="7464"/>
        <v>03-05</v>
      </c>
      <c r="K7280" t="str">
        <f t="shared" si="7464"/>
        <v>Gestión de servicios públicos municipales</v>
      </c>
      <c r="L7280" s="150">
        <f>+VLOOKUP($E7280,ISP_2018!$B$8:$T$347,15,0)</f>
        <v>0.48387096774193555</v>
      </c>
      <c r="M7280" s="142" t="str">
        <f>+VLOOKUP($E7280,ISP_2018!$B$8:$T$347,16,0)</f>
        <v>Medio</v>
      </c>
    </row>
    <row r="7281" spans="1:13" x14ac:dyDescent="0.3">
      <c r="A7281" s="139">
        <f t="shared" si="7459"/>
        <v>192</v>
      </c>
      <c r="B7281" s="148">
        <f t="shared" si="7461"/>
        <v>17</v>
      </c>
      <c r="D7281" s="149" t="str">
        <f>+VLOOKUP($A7281,mUNICIPIOS!$B$4:$F$343,2,0)</f>
        <v>San Marcos</v>
      </c>
      <c r="E7281" s="149">
        <f>+VLOOKUP($A7281,mUNICIPIOS!$B$4:$F$343,3,0)</f>
        <v>1226</v>
      </c>
      <c r="F7281" s="149" t="str">
        <f>+VLOOKUP($A7281,mUNICIPIOS!$B$4:$F$343,4,0)</f>
        <v>Sipacapa</v>
      </c>
      <c r="G7281" s="139" t="str">
        <f t="shared" ref="G7281:K7281" si="7465">+G7243</f>
        <v>03</v>
      </c>
      <c r="H7281" t="str">
        <f t="shared" si="7465"/>
        <v>ISP</v>
      </c>
      <c r="I7281" t="str">
        <f t="shared" si="7465"/>
        <v>Índice de Servicios Públicos</v>
      </c>
      <c r="J7281" t="str">
        <f t="shared" si="7465"/>
        <v>INDICE</v>
      </c>
      <c r="K7281">
        <f t="shared" si="7465"/>
        <v>0</v>
      </c>
      <c r="L7281" s="150">
        <f>+VLOOKUP($E7281,ISP_2018!$B$8:$T$347,18,0)</f>
        <v>9.6774193548387122E-2</v>
      </c>
      <c r="M7281" s="142" t="str">
        <f>+VLOOKUP($E7281,ISP_2018!$B$8:$T$347,19,0)</f>
        <v>Bajo</v>
      </c>
    </row>
    <row r="7282" spans="1:13" x14ac:dyDescent="0.3">
      <c r="A7282" s="139">
        <f t="shared" si="7459"/>
        <v>192</v>
      </c>
      <c r="B7282" s="148">
        <f t="shared" si="7461"/>
        <v>18</v>
      </c>
      <c r="D7282" s="149" t="str">
        <f>+VLOOKUP($A7282,mUNICIPIOS!$B$4:$F$343,2,0)</f>
        <v>San Marcos</v>
      </c>
      <c r="E7282" s="149">
        <f>+VLOOKUP($A7282,mUNICIPIOS!$B$4:$F$343,3,0)</f>
        <v>1226</v>
      </c>
      <c r="F7282" s="149" t="str">
        <f>+VLOOKUP($A7282,mUNICIPIOS!$B$4:$F$343,4,0)</f>
        <v>Sipacapa</v>
      </c>
      <c r="G7282" s="139" t="str">
        <f t="shared" ref="G7282:K7282" si="7466">+G7244</f>
        <v>04</v>
      </c>
      <c r="H7282" t="str">
        <f t="shared" si="7466"/>
        <v>IGA</v>
      </c>
      <c r="I7282" t="str">
        <f t="shared" si="7466"/>
        <v>Índice de Gestión Administrativa</v>
      </c>
      <c r="J7282" t="str">
        <f t="shared" si="7466"/>
        <v>04-01</v>
      </c>
      <c r="K7282" t="str">
        <f t="shared" si="7466"/>
        <v>Existencia de elementos de atención municipal orientada al vecino</v>
      </c>
      <c r="L7282" s="150">
        <f>+VLOOKUP($E7282,IGA_2018!$B$8:$N$347,3,0)</f>
        <v>0.25</v>
      </c>
      <c r="M7282" s="142" t="str">
        <f>+VLOOKUP($E7282,IGA_2018!$B$8:$N$347,4,0)</f>
        <v>Medio bajo</v>
      </c>
    </row>
    <row r="7283" spans="1:13" x14ac:dyDescent="0.3">
      <c r="A7283" s="139">
        <f t="shared" si="7459"/>
        <v>192</v>
      </c>
      <c r="B7283" s="148">
        <f t="shared" si="7461"/>
        <v>19</v>
      </c>
      <c r="D7283" s="149" t="str">
        <f>+VLOOKUP($A7283,mUNICIPIOS!$B$4:$F$343,2,0)</f>
        <v>San Marcos</v>
      </c>
      <c r="E7283" s="149">
        <f>+VLOOKUP($A7283,mUNICIPIOS!$B$4:$F$343,3,0)</f>
        <v>1226</v>
      </c>
      <c r="F7283" s="149" t="str">
        <f>+VLOOKUP($A7283,mUNICIPIOS!$B$4:$F$343,4,0)</f>
        <v>Sipacapa</v>
      </c>
      <c r="G7283" s="139" t="str">
        <f t="shared" ref="G7283:K7283" si="7467">+G7245</f>
        <v>04</v>
      </c>
      <c r="H7283" t="str">
        <f t="shared" si="7467"/>
        <v>IGA</v>
      </c>
      <c r="I7283" t="str">
        <f t="shared" si="7467"/>
        <v>Índice de Gestión Administrativa</v>
      </c>
      <c r="J7283" t="str">
        <f t="shared" si="7467"/>
        <v>04-02</v>
      </c>
      <c r="K7283" t="str">
        <f t="shared" si="7467"/>
        <v>Gestión del recurso humano.</v>
      </c>
      <c r="L7283" s="150">
        <f>+VLOOKUP($E7283,IGA_2018!$B$8:$N$347,6,0)</f>
        <v>7.6229719289209394E-2</v>
      </c>
      <c r="M7283" s="142" t="str">
        <f>+VLOOKUP($E7283,IGA_2018!$B$8:$N$347,7,0)</f>
        <v>Bajo</v>
      </c>
    </row>
    <row r="7284" spans="1:13" x14ac:dyDescent="0.3">
      <c r="A7284" s="139">
        <f t="shared" si="7459"/>
        <v>192</v>
      </c>
      <c r="B7284" s="148">
        <f t="shared" si="7461"/>
        <v>20</v>
      </c>
      <c r="D7284" s="149" t="str">
        <f>+VLOOKUP($A7284,mUNICIPIOS!$B$4:$F$343,2,0)</f>
        <v>San Marcos</v>
      </c>
      <c r="E7284" s="149">
        <f>+VLOOKUP($A7284,mUNICIPIOS!$B$4:$F$343,3,0)</f>
        <v>1226</v>
      </c>
      <c r="F7284" s="149" t="str">
        <f>+VLOOKUP($A7284,mUNICIPIOS!$B$4:$F$343,4,0)</f>
        <v>Sipacapa</v>
      </c>
      <c r="G7284" s="139" t="str">
        <f t="shared" ref="G7284:K7284" si="7468">+G7246</f>
        <v>04</v>
      </c>
      <c r="H7284" t="str">
        <f t="shared" si="7468"/>
        <v>IGA</v>
      </c>
      <c r="I7284" t="str">
        <f t="shared" si="7468"/>
        <v>Índice de Gestión Administrativa</v>
      </c>
      <c r="J7284" t="str">
        <f t="shared" si="7468"/>
        <v>04-03</v>
      </c>
      <c r="K7284" t="str">
        <f t="shared" si="7468"/>
        <v>Existencia de oficinas municipales con instrumentos de gestión.</v>
      </c>
      <c r="L7284" s="150">
        <f>+VLOOKUP($E7284,IGA_2018!$B$8:$N$347,9,0)</f>
        <v>0.41666666666666669</v>
      </c>
      <c r="M7284" s="142" t="str">
        <f>+VLOOKUP($E7284,IGA_2018!$B$8:$N$347,10,0)</f>
        <v>Medio</v>
      </c>
    </row>
    <row r="7285" spans="1:13" x14ac:dyDescent="0.3">
      <c r="A7285" s="139">
        <f t="shared" si="7459"/>
        <v>192</v>
      </c>
      <c r="B7285" s="148">
        <f t="shared" si="7461"/>
        <v>21</v>
      </c>
      <c r="D7285" s="149" t="str">
        <f>+VLOOKUP($A7285,mUNICIPIOS!$B$4:$F$343,2,0)</f>
        <v>San Marcos</v>
      </c>
      <c r="E7285" s="149">
        <f>+VLOOKUP($A7285,mUNICIPIOS!$B$4:$F$343,3,0)</f>
        <v>1226</v>
      </c>
      <c r="F7285" s="149" t="str">
        <f>+VLOOKUP($A7285,mUNICIPIOS!$B$4:$F$343,4,0)</f>
        <v>Sipacapa</v>
      </c>
      <c r="G7285" s="139" t="str">
        <f t="shared" ref="G7285:K7285" si="7469">+G7247</f>
        <v>04</v>
      </c>
      <c r="H7285" t="str">
        <f t="shared" si="7469"/>
        <v>IGA</v>
      </c>
      <c r="I7285" t="str">
        <f t="shared" si="7469"/>
        <v>Índice de Gestión Administrativa</v>
      </c>
      <c r="J7285" t="str">
        <f t="shared" si="7469"/>
        <v>INDICE</v>
      </c>
      <c r="K7285">
        <f t="shared" si="7469"/>
        <v>0</v>
      </c>
      <c r="L7285" s="150">
        <f>+VLOOKUP($E7285,IGA_2018!$B$8:$N$347,12,0)</f>
        <v>0.24751373508455662</v>
      </c>
      <c r="M7285" s="142" t="str">
        <f>+VLOOKUP($E7285,IGA_2018!$B$8:$N$347,13,0)</f>
        <v>Medio bajo</v>
      </c>
    </row>
    <row r="7286" spans="1:13" x14ac:dyDescent="0.3">
      <c r="A7286" s="139">
        <f t="shared" si="7459"/>
        <v>192</v>
      </c>
      <c r="B7286" s="148">
        <f t="shared" si="7461"/>
        <v>22</v>
      </c>
      <c r="D7286" s="149" t="str">
        <f>+VLOOKUP($A7286,mUNICIPIOS!$B$4:$F$343,2,0)</f>
        <v>San Marcos</v>
      </c>
      <c r="E7286" s="149">
        <f>+VLOOKUP($A7286,mUNICIPIOS!$B$4:$F$343,3,0)</f>
        <v>1226</v>
      </c>
      <c r="F7286" s="149" t="str">
        <f>+VLOOKUP($A7286,mUNICIPIOS!$B$4:$F$343,4,0)</f>
        <v>Sipacapa</v>
      </c>
      <c r="G7286" s="139" t="str">
        <f t="shared" ref="G7286:K7286" si="7470">+G7248</f>
        <v>05</v>
      </c>
      <c r="H7286" t="str">
        <f t="shared" si="7470"/>
        <v>IGF</v>
      </c>
      <c r="I7286" t="str">
        <f t="shared" si="7470"/>
        <v>Índice de Gestión Financiera</v>
      </c>
      <c r="J7286" t="str">
        <f t="shared" si="7470"/>
        <v>05-01</v>
      </c>
      <c r="K7286" t="str">
        <f t="shared" si="7470"/>
        <v>Autonomía financiera municipal</v>
      </c>
      <c r="L7286" s="150">
        <f>+VLOOKUP($E7286,IGF_2018!$B$8:$Z$347,3,0)</f>
        <v>0.18895368604955881</v>
      </c>
      <c r="M7286" s="142" t="str">
        <f>+VLOOKUP($E7286,IGF_2018!$B$8:$Z$347,4,0)</f>
        <v>Bajo</v>
      </c>
    </row>
    <row r="7287" spans="1:13" x14ac:dyDescent="0.3">
      <c r="A7287" s="139">
        <f t="shared" si="7459"/>
        <v>192</v>
      </c>
      <c r="B7287" s="148">
        <f t="shared" si="7461"/>
        <v>23</v>
      </c>
      <c r="D7287" s="149" t="str">
        <f>+VLOOKUP($A7287,mUNICIPIOS!$B$4:$F$343,2,0)</f>
        <v>San Marcos</v>
      </c>
      <c r="E7287" s="149">
        <f>+VLOOKUP($A7287,mUNICIPIOS!$B$4:$F$343,3,0)</f>
        <v>1226</v>
      </c>
      <c r="F7287" s="149" t="str">
        <f>+VLOOKUP($A7287,mUNICIPIOS!$B$4:$F$343,4,0)</f>
        <v>Sipacapa</v>
      </c>
      <c r="G7287" s="139" t="str">
        <f t="shared" ref="G7287:K7287" si="7471">+G7249</f>
        <v>05</v>
      </c>
      <c r="H7287" t="str">
        <f t="shared" si="7471"/>
        <v>IGF</v>
      </c>
      <c r="I7287" t="str">
        <f t="shared" si="7471"/>
        <v>Índice de Gestión Financiera</v>
      </c>
      <c r="J7287" t="str">
        <f t="shared" si="7471"/>
        <v>05-02</v>
      </c>
      <c r="K7287" t="str">
        <f t="shared" si="7471"/>
        <v xml:space="preserve">Ingresos propios por habitante -sin regalías- </v>
      </c>
      <c r="L7287" s="150">
        <f>+VLOOKUP($E7287,IGF_2018!$B$8:$Z$347,6,0)</f>
        <v>3.527623312979674E-2</v>
      </c>
      <c r="M7287" s="142" t="str">
        <f>+VLOOKUP($E7287,IGF_2018!$B$8:$Z$347,7,0)</f>
        <v>Bajo</v>
      </c>
    </row>
    <row r="7288" spans="1:13" x14ac:dyDescent="0.3">
      <c r="A7288" s="139">
        <f t="shared" si="7459"/>
        <v>192</v>
      </c>
      <c r="B7288" s="148">
        <f t="shared" si="7461"/>
        <v>24</v>
      </c>
      <c r="D7288" s="149" t="str">
        <f>+VLOOKUP($A7288,mUNICIPIOS!$B$4:$F$343,2,0)</f>
        <v>San Marcos</v>
      </c>
      <c r="E7288" s="149">
        <f>+VLOOKUP($A7288,mUNICIPIOS!$B$4:$F$343,3,0)</f>
        <v>1226</v>
      </c>
      <c r="F7288" s="149" t="str">
        <f>+VLOOKUP($A7288,mUNICIPIOS!$B$4:$F$343,4,0)</f>
        <v>Sipacapa</v>
      </c>
      <c r="G7288" s="139" t="str">
        <f t="shared" ref="G7288:K7288" si="7472">+G7250</f>
        <v>05</v>
      </c>
      <c r="H7288" t="str">
        <f t="shared" si="7472"/>
        <v>IGF</v>
      </c>
      <c r="I7288" t="str">
        <f t="shared" si="7472"/>
        <v>Índice de Gestión Financiera</v>
      </c>
      <c r="J7288" t="str">
        <f t="shared" si="7472"/>
        <v>05-03</v>
      </c>
      <c r="K7288" t="str">
        <f t="shared" si="7472"/>
        <v>Ingresos del IUSI en relación a los ingresos propios -sin regalías-</v>
      </c>
      <c r="L7288" s="150">
        <f>+VLOOKUP($E7288,IGF_2018!$B$8:$Z$347,9,0)</f>
        <v>0</v>
      </c>
      <c r="M7288" s="142" t="str">
        <f>+VLOOKUP($E7288,IGF_2018!$B$8:$Z$347,10,0)</f>
        <v>Bajo</v>
      </c>
    </row>
    <row r="7289" spans="1:13" x14ac:dyDescent="0.3">
      <c r="A7289" s="139">
        <f t="shared" si="7459"/>
        <v>192</v>
      </c>
      <c r="B7289" s="148">
        <f t="shared" si="7461"/>
        <v>25</v>
      </c>
      <c r="D7289" s="149" t="str">
        <f>+VLOOKUP($A7289,mUNICIPIOS!$B$4:$F$343,2,0)</f>
        <v>San Marcos</v>
      </c>
      <c r="E7289" s="149">
        <f>+VLOOKUP($A7289,mUNICIPIOS!$B$4:$F$343,3,0)</f>
        <v>1226</v>
      </c>
      <c r="F7289" s="149" t="str">
        <f>+VLOOKUP($A7289,mUNICIPIOS!$B$4:$F$343,4,0)</f>
        <v>Sipacapa</v>
      </c>
      <c r="G7289" s="139" t="str">
        <f t="shared" ref="G7289:K7289" si="7473">+G7251</f>
        <v>05</v>
      </c>
      <c r="H7289" t="str">
        <f t="shared" si="7473"/>
        <v>IGF</v>
      </c>
      <c r="I7289" t="str">
        <f t="shared" si="7473"/>
        <v>Índice de Gestión Financiera</v>
      </c>
      <c r="J7289" t="str">
        <f t="shared" si="7473"/>
        <v>05-04</v>
      </c>
      <c r="K7289" t="str">
        <f t="shared" si="7473"/>
        <v>Inversión anual en capital fijo por habitante</v>
      </c>
      <c r="L7289" s="150">
        <f>+VLOOKUP($E7289,IGF_2018!$B$8:$Z$347,12,0)</f>
        <v>0.15087696996234901</v>
      </c>
      <c r="M7289" s="142" t="str">
        <f>+VLOOKUP($E7289,IGF_2018!$B$8:$Z$347,13,0)</f>
        <v>Bajo</v>
      </c>
    </row>
    <row r="7290" spans="1:13" x14ac:dyDescent="0.3">
      <c r="A7290" s="139">
        <f t="shared" si="7459"/>
        <v>192</v>
      </c>
      <c r="B7290" s="148">
        <f t="shared" si="7461"/>
        <v>26</v>
      </c>
      <c r="D7290" s="149" t="str">
        <f>+VLOOKUP($A7290,mUNICIPIOS!$B$4:$F$343,2,0)</f>
        <v>San Marcos</v>
      </c>
      <c r="E7290" s="149">
        <f>+VLOOKUP($A7290,mUNICIPIOS!$B$4:$F$343,3,0)</f>
        <v>1226</v>
      </c>
      <c r="F7290" s="149" t="str">
        <f>+VLOOKUP($A7290,mUNICIPIOS!$B$4:$F$343,4,0)</f>
        <v>Sipacapa</v>
      </c>
      <c r="G7290" s="139" t="str">
        <f t="shared" ref="G7290:K7290" si="7474">+G7252</f>
        <v>05</v>
      </c>
      <c r="H7290" t="str">
        <f t="shared" si="7474"/>
        <v>IGF</v>
      </c>
      <c r="I7290" t="str">
        <f t="shared" si="7474"/>
        <v>Índice de Gestión Financiera</v>
      </c>
      <c r="J7290" t="str">
        <f t="shared" si="7474"/>
        <v>05-05</v>
      </c>
      <c r="K7290" t="str">
        <f t="shared" si="7474"/>
        <v>Inversión anual en capital fijo con recursos percibidos por ingresos propios</v>
      </c>
      <c r="L7290" s="150">
        <f>+VLOOKUP($E7290,IGF_2018!$B$8:$Z$347,15,0)</f>
        <v>3.5519345750519618E-4</v>
      </c>
      <c r="M7290" s="142" t="str">
        <f>+VLOOKUP($E7290,IGF_2018!$B$8:$Z$347,16,0)</f>
        <v>Bajo</v>
      </c>
    </row>
    <row r="7291" spans="1:13" x14ac:dyDescent="0.3">
      <c r="A7291" s="139">
        <f t="shared" si="7459"/>
        <v>192</v>
      </c>
      <c r="B7291" s="148">
        <f t="shared" si="7461"/>
        <v>27</v>
      </c>
      <c r="D7291" s="149" t="str">
        <f>+VLOOKUP($A7291,mUNICIPIOS!$B$4:$F$343,2,0)</f>
        <v>San Marcos</v>
      </c>
      <c r="E7291" s="149">
        <f>+VLOOKUP($A7291,mUNICIPIOS!$B$4:$F$343,3,0)</f>
        <v>1226</v>
      </c>
      <c r="F7291" s="149" t="str">
        <f>+VLOOKUP($A7291,mUNICIPIOS!$B$4:$F$343,4,0)</f>
        <v>Sipacapa</v>
      </c>
      <c r="G7291" s="139" t="str">
        <f t="shared" ref="G7291:K7291" si="7475">+G7253</f>
        <v>05</v>
      </c>
      <c r="H7291" t="str">
        <f t="shared" si="7475"/>
        <v>IGF</v>
      </c>
      <c r="I7291" t="str">
        <f t="shared" si="7475"/>
        <v>Índice de Gestión Financiera</v>
      </c>
      <c r="J7291" t="str">
        <f t="shared" si="7475"/>
        <v>05-06</v>
      </c>
      <c r="K7291" t="str">
        <f t="shared" si="7475"/>
        <v xml:space="preserve">Inversión anual en capital fijo con recursos percibidos por transferencias del Gobierno Central </v>
      </c>
      <c r="L7291" s="150">
        <f>+VLOOKUP($E7291,IGF_2018!$B$8:$Z$347,18,0)</f>
        <v>0.14345547008118856</v>
      </c>
      <c r="M7291" s="142" t="str">
        <f>+VLOOKUP($E7291,IGF_2018!$B$8:$Z$347,19,0)</f>
        <v>Bajo</v>
      </c>
    </row>
    <row r="7292" spans="1:13" x14ac:dyDescent="0.3">
      <c r="A7292" s="139">
        <f t="shared" si="7459"/>
        <v>192</v>
      </c>
      <c r="B7292" s="148">
        <f t="shared" si="7461"/>
        <v>28</v>
      </c>
      <c r="D7292" s="149" t="str">
        <f>+VLOOKUP($A7292,mUNICIPIOS!$B$4:$F$343,2,0)</f>
        <v>San Marcos</v>
      </c>
      <c r="E7292" s="149">
        <f>+VLOOKUP($A7292,mUNICIPIOS!$B$4:$F$343,3,0)</f>
        <v>1226</v>
      </c>
      <c r="F7292" s="149" t="str">
        <f>+VLOOKUP($A7292,mUNICIPIOS!$B$4:$F$343,4,0)</f>
        <v>Sipacapa</v>
      </c>
      <c r="G7292" s="139" t="str">
        <f t="shared" ref="G7292:K7292" si="7476">+G7254</f>
        <v>05</v>
      </c>
      <c r="H7292" t="str">
        <f t="shared" si="7476"/>
        <v>IGF</v>
      </c>
      <c r="I7292" t="str">
        <f t="shared" si="7476"/>
        <v>Índice de Gestión Financiera</v>
      </c>
      <c r="J7292" t="str">
        <f t="shared" si="7476"/>
        <v>05-07</v>
      </c>
      <c r="K7292" t="str">
        <f t="shared" si="7476"/>
        <v>Financiamiento por endeudamiento municipal</v>
      </c>
      <c r="L7292" s="150">
        <f>+VLOOKUP($E7292,IGF_2018!$B$8:$Z$347,21,0)</f>
        <v>1</v>
      </c>
      <c r="M7292" s="142" t="str">
        <f>+VLOOKUP($E7292,IGF_2018!$B$8:$Z$347,22,0)</f>
        <v>Alto</v>
      </c>
    </row>
    <row r="7293" spans="1:13" x14ac:dyDescent="0.3">
      <c r="A7293" s="139">
        <f t="shared" si="7459"/>
        <v>192</v>
      </c>
      <c r="B7293" s="148">
        <f t="shared" si="7461"/>
        <v>29</v>
      </c>
      <c r="D7293" s="149" t="str">
        <f>+VLOOKUP($A7293,mUNICIPIOS!$B$4:$F$343,2,0)</f>
        <v>San Marcos</v>
      </c>
      <c r="E7293" s="149">
        <f>+VLOOKUP($A7293,mUNICIPIOS!$B$4:$F$343,3,0)</f>
        <v>1226</v>
      </c>
      <c r="F7293" s="149" t="str">
        <f>+VLOOKUP($A7293,mUNICIPIOS!$B$4:$F$343,4,0)</f>
        <v>Sipacapa</v>
      </c>
      <c r="G7293" s="139" t="str">
        <f t="shared" ref="G7293:K7293" si="7477">+G7255</f>
        <v>05</v>
      </c>
      <c r="H7293" t="str">
        <f t="shared" si="7477"/>
        <v>IGF</v>
      </c>
      <c r="I7293" t="str">
        <f t="shared" si="7477"/>
        <v>Índice de Gestión Financiera</v>
      </c>
      <c r="J7293" t="str">
        <f t="shared" si="7477"/>
        <v>INDICE</v>
      </c>
      <c r="K7293">
        <f t="shared" si="7477"/>
        <v>0</v>
      </c>
      <c r="L7293" s="150">
        <f>+VLOOKUP($E7293,IGF_2018!$B$8:$Z$347,24,0)</f>
        <v>0.27431474718597537</v>
      </c>
      <c r="M7293" s="142" t="str">
        <f>+VLOOKUP($E7293,IGF_2018!$B$8:$Z$347,25,0)</f>
        <v>Medio bajo</v>
      </c>
    </row>
    <row r="7294" spans="1:13" x14ac:dyDescent="0.3">
      <c r="A7294" s="139">
        <f t="shared" si="7459"/>
        <v>192</v>
      </c>
      <c r="B7294" s="148">
        <f t="shared" si="7461"/>
        <v>30</v>
      </c>
      <c r="D7294" s="149" t="str">
        <f>+VLOOKUP($A7294,mUNICIPIOS!$B$4:$F$343,2,0)</f>
        <v>San Marcos</v>
      </c>
      <c r="E7294" s="149">
        <f>+VLOOKUP($A7294,mUNICIPIOS!$B$4:$F$343,3,0)</f>
        <v>1226</v>
      </c>
      <c r="F7294" s="149" t="str">
        <f>+VLOOKUP($A7294,mUNICIPIOS!$B$4:$F$343,4,0)</f>
        <v>Sipacapa</v>
      </c>
      <c r="G7294" s="139" t="str">
        <f t="shared" ref="G7294:K7294" si="7478">+G7256</f>
        <v>06</v>
      </c>
      <c r="H7294" t="str">
        <f t="shared" si="7478"/>
        <v>IGE</v>
      </c>
      <c r="I7294" t="str">
        <f t="shared" si="7478"/>
        <v>Índice de Gestión Estratégica</v>
      </c>
      <c r="J7294" t="str">
        <f t="shared" si="7478"/>
        <v>06-01</v>
      </c>
      <c r="K7294" t="str">
        <f t="shared" si="7478"/>
        <v>Ejecución del Plan Operativo Anual  (POA)</v>
      </c>
      <c r="L7294" s="150">
        <f>+VLOOKUP($E7294,IGE_2018!$B$8:$Z$347,3,0)</f>
        <v>0</v>
      </c>
      <c r="M7294" s="142" t="str">
        <f>+VLOOKUP($E7294,IGE_2018!$B$8:$Z$347,4,0)</f>
        <v>Bajo</v>
      </c>
    </row>
    <row r="7295" spans="1:13" x14ac:dyDescent="0.3">
      <c r="A7295" s="139">
        <f t="shared" si="7459"/>
        <v>192</v>
      </c>
      <c r="B7295" s="148">
        <f t="shared" si="7461"/>
        <v>31</v>
      </c>
      <c r="D7295" s="149" t="str">
        <f>+VLOOKUP($A7295,mUNICIPIOS!$B$4:$F$343,2,0)</f>
        <v>San Marcos</v>
      </c>
      <c r="E7295" s="149">
        <f>+VLOOKUP($A7295,mUNICIPIOS!$B$4:$F$343,3,0)</f>
        <v>1226</v>
      </c>
      <c r="F7295" s="149" t="str">
        <f>+VLOOKUP($A7295,mUNICIPIOS!$B$4:$F$343,4,0)</f>
        <v>Sipacapa</v>
      </c>
      <c r="G7295" s="139" t="str">
        <f t="shared" ref="G7295:K7295" si="7479">+G7257</f>
        <v>06</v>
      </c>
      <c r="H7295" t="str">
        <f t="shared" si="7479"/>
        <v>IGE</v>
      </c>
      <c r="I7295" t="str">
        <f t="shared" si="7479"/>
        <v>Índice de Gestión Estratégica</v>
      </c>
      <c r="J7295" t="str">
        <f t="shared" si="7479"/>
        <v>06-02</v>
      </c>
      <c r="K7295" t="str">
        <f t="shared" si="7479"/>
        <v>Relación Plan de Desarrollo Municipal y Ordenamiento Territorial (PDM-OT) - Plan Estratégico Institucional (PEI) - Plan Operativo Multianual (POM) - Plan Operativo Anual (POA)</v>
      </c>
      <c r="L7295" s="150">
        <f>+VLOOKUP($E7295,IGE_2018!$B$8:$Z$347,6,0)</f>
        <v>0.1</v>
      </c>
      <c r="M7295" s="142" t="str">
        <f>+VLOOKUP($E7295,IGE_2018!$B$8:$Z$347,7,0)</f>
        <v>Bajo</v>
      </c>
    </row>
    <row r="7296" spans="1:13" x14ac:dyDescent="0.3">
      <c r="A7296" s="139">
        <f t="shared" si="7459"/>
        <v>192</v>
      </c>
      <c r="B7296" s="148">
        <f t="shared" si="7461"/>
        <v>32</v>
      </c>
      <c r="D7296" s="149" t="str">
        <f>+VLOOKUP($A7296,mUNICIPIOS!$B$4:$F$343,2,0)</f>
        <v>San Marcos</v>
      </c>
      <c r="E7296" s="149">
        <f>+VLOOKUP($A7296,mUNICIPIOS!$B$4:$F$343,3,0)</f>
        <v>1226</v>
      </c>
      <c r="F7296" s="149" t="str">
        <f>+VLOOKUP($A7296,mUNICIPIOS!$B$4:$F$343,4,0)</f>
        <v>Sipacapa</v>
      </c>
      <c r="G7296" s="139" t="str">
        <f t="shared" ref="G7296:K7296" si="7480">+G7258</f>
        <v>06</v>
      </c>
      <c r="H7296" t="str">
        <f t="shared" si="7480"/>
        <v>IGE</v>
      </c>
      <c r="I7296" t="str">
        <f t="shared" si="7480"/>
        <v>Índice de Gestión Estratégica</v>
      </c>
      <c r="J7296" t="str">
        <f t="shared" si="7480"/>
        <v>06-03</v>
      </c>
      <c r="K7296" t="str">
        <f t="shared" si="7480"/>
        <v>Presupuesto de egresos relacionado a competencias municipales que responden a prioridades nacionales de desarrollo.</v>
      </c>
      <c r="L7296" s="150">
        <f>+VLOOKUP($E7296,IGE_2018!$B$8:$Z$347,9,0)</f>
        <v>0.16791049871147443</v>
      </c>
      <c r="M7296" s="142" t="str">
        <f>+VLOOKUP($E7296,IGE_2018!$B$8:$Z$347,10,0)</f>
        <v>Bajo</v>
      </c>
    </row>
    <row r="7297" spans="1:13" x14ac:dyDescent="0.3">
      <c r="A7297" s="139">
        <f t="shared" si="7459"/>
        <v>192</v>
      </c>
      <c r="B7297" s="148">
        <f t="shared" si="7461"/>
        <v>33</v>
      </c>
      <c r="D7297" s="149" t="str">
        <f>+VLOOKUP($A7297,mUNICIPIOS!$B$4:$F$343,2,0)</f>
        <v>San Marcos</v>
      </c>
      <c r="E7297" s="149">
        <f>+VLOOKUP($A7297,mUNICIPIOS!$B$4:$F$343,3,0)</f>
        <v>1226</v>
      </c>
      <c r="F7297" s="149" t="str">
        <f>+VLOOKUP($A7297,mUNICIPIOS!$B$4:$F$343,4,0)</f>
        <v>Sipacapa</v>
      </c>
      <c r="G7297" s="139" t="str">
        <f t="shared" ref="G7297:K7297" si="7481">+G7259</f>
        <v>06</v>
      </c>
      <c r="H7297" t="str">
        <f t="shared" si="7481"/>
        <v>IGE</v>
      </c>
      <c r="I7297" t="str">
        <f t="shared" si="7481"/>
        <v>Índice de Gestión Estratégica</v>
      </c>
      <c r="J7297" t="str">
        <f t="shared" si="7481"/>
        <v>06-04</v>
      </c>
      <c r="K7297" t="str">
        <f t="shared" si="7481"/>
        <v>Institucionalización de la gestión ordenada del territorio</v>
      </c>
      <c r="L7297" s="150">
        <f>+VLOOKUP($E7297,IGE_2018!$B$8:$Z$347,12,0)</f>
        <v>0.1</v>
      </c>
      <c r="M7297" s="142" t="str">
        <f>+VLOOKUP($E7297,IGE_2018!$B$8:$Z$347,13,0)</f>
        <v>Bajo</v>
      </c>
    </row>
    <row r="7298" spans="1:13" x14ac:dyDescent="0.3">
      <c r="A7298" s="139">
        <f t="shared" si="7459"/>
        <v>192</v>
      </c>
      <c r="B7298" s="148">
        <f t="shared" si="7461"/>
        <v>34</v>
      </c>
      <c r="D7298" s="149" t="str">
        <f>+VLOOKUP($A7298,mUNICIPIOS!$B$4:$F$343,2,0)</f>
        <v>San Marcos</v>
      </c>
      <c r="E7298" s="149">
        <f>+VLOOKUP($A7298,mUNICIPIOS!$B$4:$F$343,3,0)</f>
        <v>1226</v>
      </c>
      <c r="F7298" s="149" t="str">
        <f>+VLOOKUP($A7298,mUNICIPIOS!$B$4:$F$343,4,0)</f>
        <v>Sipacapa</v>
      </c>
      <c r="G7298" s="139" t="str">
        <f t="shared" ref="G7298:K7298" si="7482">+G7260</f>
        <v>06</v>
      </c>
      <c r="H7298" t="str">
        <f t="shared" si="7482"/>
        <v>IGE</v>
      </c>
      <c r="I7298" t="str">
        <f t="shared" si="7482"/>
        <v>Índice de Gestión Estratégica</v>
      </c>
      <c r="J7298" t="str">
        <f t="shared" si="7482"/>
        <v>06-05</v>
      </c>
      <c r="K7298" t="str">
        <f t="shared" si="7482"/>
        <v>Acciones para la gestión ordenada del territorio</v>
      </c>
      <c r="L7298" s="150">
        <f>+VLOOKUP($E7298,IGE_2018!$B$8:$Z$347,15,0)</f>
        <v>0.20000000000000007</v>
      </c>
      <c r="M7298" s="142" t="str">
        <f>+VLOOKUP($E7298,IGE_2018!$B$8:$Z$347,16,0)</f>
        <v>Bajo</v>
      </c>
    </row>
    <row r="7299" spans="1:13" x14ac:dyDescent="0.3">
      <c r="A7299" s="139">
        <f t="shared" si="7459"/>
        <v>192</v>
      </c>
      <c r="B7299" s="148">
        <f t="shared" si="7461"/>
        <v>35</v>
      </c>
      <c r="D7299" s="149" t="str">
        <f>+VLOOKUP($A7299,mUNICIPIOS!$B$4:$F$343,2,0)</f>
        <v>San Marcos</v>
      </c>
      <c r="E7299" s="149">
        <f>+VLOOKUP($A7299,mUNICIPIOS!$B$4:$F$343,3,0)</f>
        <v>1226</v>
      </c>
      <c r="F7299" s="149" t="str">
        <f>+VLOOKUP($A7299,mUNICIPIOS!$B$4:$F$343,4,0)</f>
        <v>Sipacapa</v>
      </c>
      <c r="G7299" s="139" t="str">
        <f t="shared" ref="G7299:K7299" si="7483">+G7261</f>
        <v>06</v>
      </c>
      <c r="H7299" t="str">
        <f t="shared" si="7483"/>
        <v>IGE</v>
      </c>
      <c r="I7299" t="str">
        <f t="shared" si="7483"/>
        <v>Índice de Gestión Estratégica</v>
      </c>
      <c r="J7299" t="str">
        <f t="shared" si="7483"/>
        <v>06-06</v>
      </c>
      <c r="K7299" t="str">
        <f t="shared" si="7483"/>
        <v>Gestión de riesgo en la formulación de proyectos derivados de la planificación operativa anual</v>
      </c>
      <c r="L7299" s="150">
        <f>+VLOOKUP($E7299,IGE_2018!$B$8:$Z$347,18,0)</f>
        <v>0</v>
      </c>
      <c r="M7299" s="142" t="str">
        <f>+VLOOKUP($E7299,IGE_2018!$B$8:$Z$347,19,0)</f>
        <v>Bajo</v>
      </c>
    </row>
    <row r="7300" spans="1:13" x14ac:dyDescent="0.3">
      <c r="A7300" s="139">
        <f t="shared" si="7459"/>
        <v>192</v>
      </c>
      <c r="B7300" s="148">
        <f t="shared" si="7461"/>
        <v>36</v>
      </c>
      <c r="D7300" s="149" t="str">
        <f>+VLOOKUP($A7300,mUNICIPIOS!$B$4:$F$343,2,0)</f>
        <v>San Marcos</v>
      </c>
      <c r="E7300" s="149">
        <f>+VLOOKUP($A7300,mUNICIPIOS!$B$4:$F$343,3,0)</f>
        <v>1226</v>
      </c>
      <c r="F7300" s="149" t="str">
        <f>+VLOOKUP($A7300,mUNICIPIOS!$B$4:$F$343,4,0)</f>
        <v>Sipacapa</v>
      </c>
      <c r="G7300" s="139" t="str">
        <f t="shared" ref="G7300:K7300" si="7484">+G7262</f>
        <v>06</v>
      </c>
      <c r="H7300" t="str">
        <f t="shared" si="7484"/>
        <v>IGE</v>
      </c>
      <c r="I7300" t="str">
        <f t="shared" si="7484"/>
        <v>Índice de Gestión Estratégica</v>
      </c>
      <c r="J7300" t="str">
        <f t="shared" si="7484"/>
        <v>06-07</v>
      </c>
      <c r="K7300" t="str">
        <f t="shared" si="7484"/>
        <v>Ingresos por servicios ambientales en relación a los ingresos propios sin regalías</v>
      </c>
      <c r="L7300" s="150">
        <f>+VLOOKUP($E7300,IGE_2018!$B$8:$Z$347,21,0)</f>
        <v>1</v>
      </c>
      <c r="M7300" s="142" t="str">
        <f>+VLOOKUP($E7300,IGE_2018!$B$8:$Z$347,22,0)</f>
        <v>Alto</v>
      </c>
    </row>
    <row r="7301" spans="1:13" x14ac:dyDescent="0.3">
      <c r="A7301" s="139">
        <f t="shared" si="7459"/>
        <v>192</v>
      </c>
      <c r="B7301" s="148">
        <f t="shared" si="7461"/>
        <v>37</v>
      </c>
      <c r="D7301" s="149" t="str">
        <f>+VLOOKUP($A7301,mUNICIPIOS!$B$4:$F$343,2,0)</f>
        <v>San Marcos</v>
      </c>
      <c r="E7301" s="149">
        <f>+VLOOKUP($A7301,mUNICIPIOS!$B$4:$F$343,3,0)</f>
        <v>1226</v>
      </c>
      <c r="F7301" s="149" t="str">
        <f>+VLOOKUP($A7301,mUNICIPIOS!$B$4:$F$343,4,0)</f>
        <v>Sipacapa</v>
      </c>
      <c r="G7301" s="139" t="str">
        <f t="shared" ref="G7301:K7301" si="7485">+G7263</f>
        <v>06</v>
      </c>
      <c r="H7301" t="str">
        <f t="shared" si="7485"/>
        <v>IGE</v>
      </c>
      <c r="I7301" t="str">
        <f t="shared" si="7485"/>
        <v>Índice de Gestión Estratégica</v>
      </c>
      <c r="J7301" t="str">
        <f t="shared" si="7485"/>
        <v>INDICE</v>
      </c>
      <c r="K7301">
        <f t="shared" si="7485"/>
        <v>0</v>
      </c>
      <c r="L7301" s="150">
        <f>+VLOOKUP($E7301,IGE_2018!$B$8:$Z$347,24,0)</f>
        <v>0.19697762467786861</v>
      </c>
      <c r="M7301" s="142" t="str">
        <f>+VLOOKUP($E7301,IGE_2018!$B$8:$Z$347,25,0)</f>
        <v>Bajo</v>
      </c>
    </row>
    <row r="7302" spans="1:13" x14ac:dyDescent="0.3">
      <c r="A7302" s="139">
        <f t="shared" si="7459"/>
        <v>192</v>
      </c>
      <c r="B7302" s="148">
        <f t="shared" si="7461"/>
        <v>38</v>
      </c>
      <c r="D7302" s="149" t="str">
        <f>+VLOOKUP($A7302,mUNICIPIOS!$B$4:$F$343,2,0)</f>
        <v>San Marcos</v>
      </c>
      <c r="E7302" s="149">
        <f>+VLOOKUP($A7302,mUNICIPIOS!$B$4:$F$343,3,0)</f>
        <v>1226</v>
      </c>
      <c r="F7302" s="149" t="str">
        <f>+VLOOKUP($A7302,mUNICIPIOS!$B$4:$F$343,4,0)</f>
        <v>Sipacapa</v>
      </c>
      <c r="G7302" s="139" t="str">
        <f t="shared" ref="G7302:K7302" si="7486">+G7264</f>
        <v>RANKING</v>
      </c>
      <c r="H7302" t="str">
        <f t="shared" si="7486"/>
        <v>RGM</v>
      </c>
      <c r="I7302" t="str">
        <f t="shared" si="7486"/>
        <v>Ranking de la Gestión Municipal 2018</v>
      </c>
      <c r="J7302" t="str">
        <f t="shared" si="7486"/>
        <v>RANKING</v>
      </c>
      <c r="K7302">
        <f t="shared" si="7486"/>
        <v>0</v>
      </c>
      <c r="L7302" s="151">
        <f>+VLOOKUP($E7302,Resultados_generales!$C$8:$AE$347,27,0)</f>
        <v>0.19849592656632525</v>
      </c>
      <c r="M7302" t="str">
        <f>+VLOOKUP($E7302,Resultados_generales!$C$8:$AE$347,28,0)</f>
        <v>Bajo</v>
      </c>
    </row>
    <row r="7303" spans="1:13" x14ac:dyDescent="0.3">
      <c r="A7303" s="139">
        <f t="shared" si="7459"/>
        <v>193</v>
      </c>
      <c r="B7303" s="148">
        <f t="shared" si="7461"/>
        <v>1</v>
      </c>
      <c r="D7303" s="149" t="str">
        <f>+VLOOKUP($A7303,mUNICIPIOS!$B$4:$F$343,2,0)</f>
        <v>San Marcos</v>
      </c>
      <c r="E7303" s="149">
        <f>+VLOOKUP($A7303,mUNICIPIOS!$B$4:$F$343,3,0)</f>
        <v>1227</v>
      </c>
      <c r="F7303" s="149" t="str">
        <f>+VLOOKUP($A7303,mUNICIPIOS!$B$4:$F$343,4,0)</f>
        <v>Esquipulas Palo Gordo</v>
      </c>
      <c r="G7303" s="139" t="str">
        <f t="shared" ref="G7303:K7303" si="7487">+G7265</f>
        <v>01</v>
      </c>
      <c r="H7303" t="str">
        <f t="shared" si="7487"/>
        <v>IPC</v>
      </c>
      <c r="I7303" t="str">
        <f t="shared" si="7487"/>
        <v>Índice de Participación Ciudadana</v>
      </c>
      <c r="J7303" t="str">
        <f t="shared" si="7487"/>
        <v>01-01</v>
      </c>
      <c r="K7303" t="str">
        <f t="shared" si="7487"/>
        <v>Número de reuniones del COMUDE en el año de la medición.</v>
      </c>
      <c r="L7303" s="150">
        <f>+VLOOKUP($E7303,IPC_2018!$B$8:$T$347,3,0)</f>
        <v>0.91666666666666663</v>
      </c>
      <c r="M7303" s="142" t="str">
        <f>+VLOOKUP($E7303,IPC_2018!$B$8:$T$347,4,0)</f>
        <v>Alto</v>
      </c>
    </row>
    <row r="7304" spans="1:13" x14ac:dyDescent="0.3">
      <c r="A7304" s="139">
        <f t="shared" si="7459"/>
        <v>193</v>
      </c>
      <c r="B7304" s="148">
        <f t="shared" si="7461"/>
        <v>2</v>
      </c>
      <c r="D7304" s="149" t="str">
        <f>+VLOOKUP($A7304,mUNICIPIOS!$B$4:$F$343,2,0)</f>
        <v>San Marcos</v>
      </c>
      <c r="E7304" s="149">
        <f>+VLOOKUP($A7304,mUNICIPIOS!$B$4:$F$343,3,0)</f>
        <v>1227</v>
      </c>
      <c r="F7304" s="149" t="str">
        <f>+VLOOKUP($A7304,mUNICIPIOS!$B$4:$F$343,4,0)</f>
        <v>Esquipulas Palo Gordo</v>
      </c>
      <c r="G7304" s="139" t="str">
        <f t="shared" ref="G7304:K7304" si="7488">+G7266</f>
        <v>01</v>
      </c>
      <c r="H7304" t="str">
        <f t="shared" si="7488"/>
        <v>IPC</v>
      </c>
      <c r="I7304" t="str">
        <f t="shared" si="7488"/>
        <v>Índice de Participación Ciudadana</v>
      </c>
      <c r="J7304" t="str">
        <f t="shared" si="7488"/>
        <v>01-02</v>
      </c>
      <c r="K7304" t="str">
        <f t="shared" si="7488"/>
        <v>Participación de Alcaldes, Concejales y Síndicos determinados o designados en el COMUDE</v>
      </c>
      <c r="L7304" s="150">
        <f>+VLOOKUP($E7304,IPC_2018!$B$8:$T$347,6,0)</f>
        <v>1</v>
      </c>
      <c r="M7304" s="142" t="str">
        <f>+VLOOKUP($E7304,IPC_2018!$B$8:$T$347,7,0)</f>
        <v>Alto</v>
      </c>
    </row>
    <row r="7305" spans="1:13" x14ac:dyDescent="0.3">
      <c r="A7305" s="139">
        <f t="shared" si="7459"/>
        <v>193</v>
      </c>
      <c r="B7305" s="148">
        <f t="shared" si="7461"/>
        <v>3</v>
      </c>
      <c r="D7305" s="149" t="str">
        <f>+VLOOKUP($A7305,mUNICIPIOS!$B$4:$F$343,2,0)</f>
        <v>San Marcos</v>
      </c>
      <c r="E7305" s="149">
        <f>+VLOOKUP($A7305,mUNICIPIOS!$B$4:$F$343,3,0)</f>
        <v>1227</v>
      </c>
      <c r="F7305" s="149" t="str">
        <f>+VLOOKUP($A7305,mUNICIPIOS!$B$4:$F$343,4,0)</f>
        <v>Esquipulas Palo Gordo</v>
      </c>
      <c r="G7305" s="139" t="str">
        <f t="shared" ref="G7305:K7305" si="7489">+G7267</f>
        <v>01</v>
      </c>
      <c r="H7305" t="str">
        <f t="shared" si="7489"/>
        <v>IPC</v>
      </c>
      <c r="I7305" t="str">
        <f t="shared" si="7489"/>
        <v>Índice de Participación Ciudadana</v>
      </c>
      <c r="J7305" t="str">
        <f t="shared" si="7489"/>
        <v>01-03</v>
      </c>
      <c r="K7305" t="str">
        <f t="shared" si="7489"/>
        <v>Participación  de organizaciones de jóvenes, mujeres, pueblos mayas, xincas, garífunas, y otras organizaciones en el Comude</v>
      </c>
      <c r="L7305" s="150">
        <f>+VLOOKUP($E7305,IPC_2018!$B$8:$T$347,9,0)</f>
        <v>0.11290992112909921</v>
      </c>
      <c r="M7305" s="142" t="str">
        <f>+VLOOKUP($E7305,IPC_2018!$B$8:$T$347,10,0)</f>
        <v>Bajo</v>
      </c>
    </row>
    <row r="7306" spans="1:13" x14ac:dyDescent="0.3">
      <c r="A7306" s="139">
        <f t="shared" si="7459"/>
        <v>193</v>
      </c>
      <c r="B7306" s="148">
        <f t="shared" si="7461"/>
        <v>4</v>
      </c>
      <c r="D7306" s="149" t="str">
        <f>+VLOOKUP($A7306,mUNICIPIOS!$B$4:$F$343,2,0)</f>
        <v>San Marcos</v>
      </c>
      <c r="E7306" s="149">
        <f>+VLOOKUP($A7306,mUNICIPIOS!$B$4:$F$343,3,0)</f>
        <v>1227</v>
      </c>
      <c r="F7306" s="149" t="str">
        <f>+VLOOKUP($A7306,mUNICIPIOS!$B$4:$F$343,4,0)</f>
        <v>Esquipulas Palo Gordo</v>
      </c>
      <c r="G7306" s="139" t="str">
        <f t="shared" ref="G7306:K7306" si="7490">+G7268</f>
        <v>01</v>
      </c>
      <c r="H7306" t="str">
        <f t="shared" si="7490"/>
        <v>IPC</v>
      </c>
      <c r="I7306" t="str">
        <f t="shared" si="7490"/>
        <v>Índice de Participación Ciudadana</v>
      </c>
      <c r="J7306" t="str">
        <f t="shared" si="7490"/>
        <v>01-04</v>
      </c>
      <c r="K7306" t="str">
        <f t="shared" si="7490"/>
        <v>Representatividad territorial del Comude.</v>
      </c>
      <c r="L7306" s="150">
        <f>+VLOOKUP($E7306,IPC_2018!$B$8:$T$347,12,0)</f>
        <v>0.75384615384615383</v>
      </c>
      <c r="M7306" s="142" t="str">
        <f>+VLOOKUP($E7306,IPC_2018!$B$8:$T$347,13,0)</f>
        <v>Medio alto</v>
      </c>
    </row>
    <row r="7307" spans="1:13" x14ac:dyDescent="0.3">
      <c r="A7307" s="139">
        <f t="shared" si="7459"/>
        <v>193</v>
      </c>
      <c r="B7307" s="148">
        <f t="shared" si="7461"/>
        <v>5</v>
      </c>
      <c r="D7307" s="149" t="str">
        <f>+VLOOKUP($A7307,mUNICIPIOS!$B$4:$F$343,2,0)</f>
        <v>San Marcos</v>
      </c>
      <c r="E7307" s="149">
        <f>+VLOOKUP($A7307,mUNICIPIOS!$B$4:$F$343,3,0)</f>
        <v>1227</v>
      </c>
      <c r="F7307" s="149" t="str">
        <f>+VLOOKUP($A7307,mUNICIPIOS!$B$4:$F$343,4,0)</f>
        <v>Esquipulas Palo Gordo</v>
      </c>
      <c r="G7307" s="139" t="str">
        <f t="shared" ref="G7307:K7307" si="7491">+G7269</f>
        <v>01</v>
      </c>
      <c r="H7307" t="str">
        <f t="shared" si="7491"/>
        <v>IPC</v>
      </c>
      <c r="I7307" t="str">
        <f t="shared" si="7491"/>
        <v>Índice de Participación Ciudadana</v>
      </c>
      <c r="J7307" t="str">
        <f t="shared" si="7491"/>
        <v>01-05</v>
      </c>
      <c r="K7307" t="str">
        <f t="shared" si="7491"/>
        <v>Funcionamiento del Comude</v>
      </c>
      <c r="L7307" s="150">
        <f>+VLOOKUP($E7307,IPC_2018!$B$8:$T$347,15,0)</f>
        <v>0.50407565067603055</v>
      </c>
      <c r="M7307" s="142" t="str">
        <f>+VLOOKUP($E7307,IPC_2018!$B$8:$T$347,16,0)</f>
        <v>Medio</v>
      </c>
    </row>
    <row r="7308" spans="1:13" x14ac:dyDescent="0.3">
      <c r="A7308" s="139">
        <f t="shared" si="7459"/>
        <v>193</v>
      </c>
      <c r="B7308" s="148">
        <f t="shared" si="7461"/>
        <v>6</v>
      </c>
      <c r="D7308" s="149" t="str">
        <f>+VLOOKUP($A7308,mUNICIPIOS!$B$4:$F$343,2,0)</f>
        <v>San Marcos</v>
      </c>
      <c r="E7308" s="149">
        <f>+VLOOKUP($A7308,mUNICIPIOS!$B$4:$F$343,3,0)</f>
        <v>1227</v>
      </c>
      <c r="F7308" s="149" t="str">
        <f>+VLOOKUP($A7308,mUNICIPIOS!$B$4:$F$343,4,0)</f>
        <v>Esquipulas Palo Gordo</v>
      </c>
      <c r="G7308" s="139" t="str">
        <f t="shared" ref="G7308:K7308" si="7492">+G7270</f>
        <v>01</v>
      </c>
      <c r="H7308" t="str">
        <f t="shared" si="7492"/>
        <v>IPC</v>
      </c>
      <c r="I7308" t="str">
        <f t="shared" si="7492"/>
        <v>Índice de Participación Ciudadana</v>
      </c>
      <c r="J7308" t="str">
        <f t="shared" si="7492"/>
        <v>INDICE</v>
      </c>
      <c r="K7308">
        <f t="shared" si="7492"/>
        <v>0</v>
      </c>
      <c r="L7308" s="150">
        <f>+VLOOKUP($E7308,IPC_2018!$B$8:$T$347,18,0)</f>
        <v>0.72020809218102577</v>
      </c>
      <c r="M7308" s="142" t="str">
        <f>+VLOOKUP($E7308,IPC_2018!$B$8:$T$347,19,0)</f>
        <v>Medio alto</v>
      </c>
    </row>
    <row r="7309" spans="1:13" x14ac:dyDescent="0.3">
      <c r="A7309" s="139">
        <f t="shared" si="7459"/>
        <v>193</v>
      </c>
      <c r="B7309" s="148">
        <f t="shared" si="7461"/>
        <v>7</v>
      </c>
      <c r="D7309" s="149" t="str">
        <f>+VLOOKUP($A7309,mUNICIPIOS!$B$4:$F$343,2,0)</f>
        <v>San Marcos</v>
      </c>
      <c r="E7309" s="149">
        <f>+VLOOKUP($A7309,mUNICIPIOS!$B$4:$F$343,3,0)</f>
        <v>1227</v>
      </c>
      <c r="F7309" s="149" t="str">
        <f>+VLOOKUP($A7309,mUNICIPIOS!$B$4:$F$343,4,0)</f>
        <v>Esquipulas Palo Gordo</v>
      </c>
      <c r="G7309" s="139" t="str">
        <f t="shared" ref="G7309:K7309" si="7493">+G7271</f>
        <v>02</v>
      </c>
      <c r="H7309" t="str">
        <f t="shared" si="7493"/>
        <v>IIC</v>
      </c>
      <c r="I7309" t="str">
        <f t="shared" si="7493"/>
        <v>Índice de Información a la Ciudadanía</v>
      </c>
      <c r="J7309" t="str">
        <f t="shared" si="7493"/>
        <v>02-01</v>
      </c>
      <c r="K7309" t="str">
        <f t="shared" si="7493"/>
        <v>Rendición de cuentas cuatrimestral y anual al Comude enfocadas en resultados.</v>
      </c>
      <c r="L7309" s="150">
        <f>+VLOOKUP($E7309,IIC_2018!$B$8:$Q$347,3,0)</f>
        <v>0.60000000000000009</v>
      </c>
      <c r="M7309" s="142" t="str">
        <f>+VLOOKUP($E7309,IIC_2018!$B$8:$Q$347,4,0)</f>
        <v>Medio</v>
      </c>
    </row>
    <row r="7310" spans="1:13" x14ac:dyDescent="0.3">
      <c r="A7310" s="139">
        <f t="shared" si="7459"/>
        <v>193</v>
      </c>
      <c r="B7310" s="148">
        <f t="shared" si="7461"/>
        <v>8</v>
      </c>
      <c r="D7310" s="149" t="str">
        <f>+VLOOKUP($A7310,mUNICIPIOS!$B$4:$F$343,2,0)</f>
        <v>San Marcos</v>
      </c>
      <c r="E7310" s="149">
        <f>+VLOOKUP($A7310,mUNICIPIOS!$B$4:$F$343,3,0)</f>
        <v>1227</v>
      </c>
      <c r="F7310" s="149" t="str">
        <f>+VLOOKUP($A7310,mUNICIPIOS!$B$4:$F$343,4,0)</f>
        <v>Esquipulas Palo Gordo</v>
      </c>
      <c r="G7310" s="139" t="str">
        <f t="shared" ref="G7310:K7310" si="7494">+G7272</f>
        <v>02</v>
      </c>
      <c r="H7310" t="str">
        <f t="shared" si="7494"/>
        <v>IIC</v>
      </c>
      <c r="I7310" t="str">
        <f t="shared" si="7494"/>
        <v>Índice de Información a la Ciudadanía</v>
      </c>
      <c r="J7310" t="str">
        <f t="shared" si="7494"/>
        <v>02-02</v>
      </c>
      <c r="K7310" t="str">
        <f t="shared" si="7494"/>
        <v>Información presupuestaria y otra información brindada a la ciudadanía disponible en medios locales de comunicación.</v>
      </c>
      <c r="L7310" s="150">
        <f>+VLOOKUP($E7310,IIC_2018!$B$8:$Q$347,6,0)</f>
        <v>1</v>
      </c>
      <c r="M7310" s="142" t="str">
        <f>+VLOOKUP($E7310,IIC_2018!$B$8:$Q$347,7,0)</f>
        <v>Alto</v>
      </c>
    </row>
    <row r="7311" spans="1:13" x14ac:dyDescent="0.3">
      <c r="A7311" s="139">
        <f t="shared" si="7459"/>
        <v>193</v>
      </c>
      <c r="B7311" s="148">
        <f t="shared" si="7461"/>
        <v>9</v>
      </c>
      <c r="D7311" s="149" t="str">
        <f>+VLOOKUP($A7311,mUNICIPIOS!$B$4:$F$343,2,0)</f>
        <v>San Marcos</v>
      </c>
      <c r="E7311" s="149">
        <f>+VLOOKUP($A7311,mUNICIPIOS!$B$4:$F$343,3,0)</f>
        <v>1227</v>
      </c>
      <c r="F7311" s="149" t="str">
        <f>+VLOOKUP($A7311,mUNICIPIOS!$B$4:$F$343,4,0)</f>
        <v>Esquipulas Palo Gordo</v>
      </c>
      <c r="G7311" s="139" t="str">
        <f t="shared" ref="G7311:K7311" si="7495">+G7273</f>
        <v>02</v>
      </c>
      <c r="H7311" t="str">
        <f t="shared" si="7495"/>
        <v>IIC</v>
      </c>
      <c r="I7311" t="str">
        <f t="shared" si="7495"/>
        <v>Índice de Información a la Ciudadanía</v>
      </c>
      <c r="J7311" t="str">
        <f t="shared" si="7495"/>
        <v>02-03</v>
      </c>
      <c r="K7311" t="str">
        <f t="shared" si="7495"/>
        <v>Información pública de oficio actualizada y disponible de acuerdo a la LAIP y uso de internet.</v>
      </c>
      <c r="L7311" s="150">
        <f>+VLOOKUP($E7311,IIC_2018!$B$8:$Q$347,9,0)</f>
        <v>0.79999999999999993</v>
      </c>
      <c r="M7311" s="142" t="str">
        <f>+VLOOKUP($E7311,IIC_2018!$B$8:$Q$347,10,0)</f>
        <v>Medio alto</v>
      </c>
    </row>
    <row r="7312" spans="1:13" x14ac:dyDescent="0.3">
      <c r="A7312" s="139">
        <f t="shared" si="7459"/>
        <v>193</v>
      </c>
      <c r="B7312" s="148">
        <f t="shared" si="7461"/>
        <v>10</v>
      </c>
      <c r="D7312" s="149" t="str">
        <f>+VLOOKUP($A7312,mUNICIPIOS!$B$4:$F$343,2,0)</f>
        <v>San Marcos</v>
      </c>
      <c r="E7312" s="149">
        <f>+VLOOKUP($A7312,mUNICIPIOS!$B$4:$F$343,3,0)</f>
        <v>1227</v>
      </c>
      <c r="F7312" s="149" t="str">
        <f>+VLOOKUP($A7312,mUNICIPIOS!$B$4:$F$343,4,0)</f>
        <v>Esquipulas Palo Gordo</v>
      </c>
      <c r="G7312" s="139" t="str">
        <f t="shared" ref="G7312:K7312" si="7496">+G7274</f>
        <v>02</v>
      </c>
      <c r="H7312" t="str">
        <f t="shared" si="7496"/>
        <v>IIC</v>
      </c>
      <c r="I7312" t="str">
        <f t="shared" si="7496"/>
        <v>Índice de Información a la Ciudadanía</v>
      </c>
      <c r="J7312" t="str">
        <f t="shared" si="7496"/>
        <v>02-04</v>
      </c>
      <c r="K7312" t="str">
        <f t="shared" si="7496"/>
        <v>Relación del monto contratado por medio de Guate compras con el total del presupuesto de egresos vigente.</v>
      </c>
      <c r="L7312" s="150">
        <f>+VLOOKUP($E7312,IIC_2018!$B$8:$Q$347,12,0)</f>
        <v>0.37675752712669652</v>
      </c>
      <c r="M7312" s="142" t="str">
        <f>+VLOOKUP($E7312,IIC_2018!$B$8:$Q$347,13,0)</f>
        <v>Medio bajo</v>
      </c>
    </row>
    <row r="7313" spans="1:13" x14ac:dyDescent="0.3">
      <c r="A7313" s="139">
        <f t="shared" si="7459"/>
        <v>193</v>
      </c>
      <c r="B7313" s="148">
        <f t="shared" si="7461"/>
        <v>11</v>
      </c>
      <c r="D7313" s="149" t="str">
        <f>+VLOOKUP($A7313,mUNICIPIOS!$B$4:$F$343,2,0)</f>
        <v>San Marcos</v>
      </c>
      <c r="E7313" s="149">
        <f>+VLOOKUP($A7313,mUNICIPIOS!$B$4:$F$343,3,0)</f>
        <v>1227</v>
      </c>
      <c r="F7313" s="149" t="str">
        <f>+VLOOKUP($A7313,mUNICIPIOS!$B$4:$F$343,4,0)</f>
        <v>Esquipulas Palo Gordo</v>
      </c>
      <c r="G7313" s="139" t="str">
        <f t="shared" ref="G7313:K7313" si="7497">+G7275</f>
        <v>02</v>
      </c>
      <c r="H7313" t="str">
        <f t="shared" si="7497"/>
        <v>IIC</v>
      </c>
      <c r="I7313" t="str">
        <f t="shared" si="7497"/>
        <v>Índice de Información a la Ciudadanía</v>
      </c>
      <c r="J7313" t="str">
        <f t="shared" si="7497"/>
        <v>INDICE</v>
      </c>
      <c r="K7313">
        <f t="shared" si="7497"/>
        <v>0</v>
      </c>
      <c r="L7313" s="150">
        <f>+VLOOKUP($E7313,IIC_2018!$B$8:$Q$347,15,0)</f>
        <v>0.69418938178167411</v>
      </c>
      <c r="M7313" s="142" t="str">
        <f>+VLOOKUP($E7313,IIC_2018!$B$8:$Q$347,16,0)</f>
        <v>Medio alto</v>
      </c>
    </row>
    <row r="7314" spans="1:13" x14ac:dyDescent="0.3">
      <c r="A7314" s="139">
        <f t="shared" si="7459"/>
        <v>193</v>
      </c>
      <c r="B7314" s="148">
        <f t="shared" si="7461"/>
        <v>12</v>
      </c>
      <c r="D7314" s="149" t="str">
        <f>+VLOOKUP($A7314,mUNICIPIOS!$B$4:$F$343,2,0)</f>
        <v>San Marcos</v>
      </c>
      <c r="E7314" s="149">
        <f>+VLOOKUP($A7314,mUNICIPIOS!$B$4:$F$343,3,0)</f>
        <v>1227</v>
      </c>
      <c r="F7314" s="149" t="str">
        <f>+VLOOKUP($A7314,mUNICIPIOS!$B$4:$F$343,4,0)</f>
        <v>Esquipulas Palo Gordo</v>
      </c>
      <c r="G7314" s="139" t="str">
        <f t="shared" ref="G7314:K7314" si="7498">+G7276</f>
        <v>03</v>
      </c>
      <c r="H7314" t="str">
        <f t="shared" si="7498"/>
        <v>ISP</v>
      </c>
      <c r="I7314" t="str">
        <f t="shared" si="7498"/>
        <v>Índice de Servicios Públicos</v>
      </c>
      <c r="J7314" t="str">
        <f t="shared" si="7498"/>
        <v>03-01</v>
      </c>
      <c r="K7314" t="str">
        <f t="shared" si="7498"/>
        <v>Cobertura del servicio público de agua</v>
      </c>
      <c r="L7314" s="150">
        <f>+VLOOKUP($E7314,ISP_2018!$B$8:$T$347,3,0)</f>
        <v>0.23275096239265619</v>
      </c>
      <c r="M7314" s="142" t="str">
        <f>+VLOOKUP($E7314,ISP_2018!$B$8:$T$347,4,0)</f>
        <v>Medio bajo</v>
      </c>
    </row>
    <row r="7315" spans="1:13" x14ac:dyDescent="0.3">
      <c r="A7315" s="139">
        <f t="shared" si="7459"/>
        <v>193</v>
      </c>
      <c r="B7315" s="148">
        <f t="shared" si="7461"/>
        <v>13</v>
      </c>
      <c r="D7315" s="149" t="str">
        <f>+VLOOKUP($A7315,mUNICIPIOS!$B$4:$F$343,2,0)</f>
        <v>San Marcos</v>
      </c>
      <c r="E7315" s="149">
        <f>+VLOOKUP($A7315,mUNICIPIOS!$B$4:$F$343,3,0)</f>
        <v>1227</v>
      </c>
      <c r="F7315" s="149" t="str">
        <f>+VLOOKUP($A7315,mUNICIPIOS!$B$4:$F$343,4,0)</f>
        <v>Esquipulas Palo Gordo</v>
      </c>
      <c r="G7315" s="139" t="str">
        <f t="shared" ref="G7315:K7315" si="7499">+G7277</f>
        <v>03</v>
      </c>
      <c r="H7315" t="str">
        <f t="shared" si="7499"/>
        <v>ISP</v>
      </c>
      <c r="I7315" t="str">
        <f t="shared" si="7499"/>
        <v>Índice de Servicios Públicos</v>
      </c>
      <c r="J7315" t="str">
        <f t="shared" si="7499"/>
        <v>03-02</v>
      </c>
      <c r="K7315" t="str">
        <f t="shared" si="7499"/>
        <v>Control de la calidad del servicio público de agua</v>
      </c>
      <c r="L7315" s="150">
        <f>+VLOOKUP($E7315,ISP_2018!$B$8:$T$347,6,0)</f>
        <v>0.47333333333333333</v>
      </c>
      <c r="M7315" s="142" t="str">
        <f>+VLOOKUP($E7315,ISP_2018!$B$8:$T$347,7,0)</f>
        <v>Medio</v>
      </c>
    </row>
    <row r="7316" spans="1:13" x14ac:dyDescent="0.3">
      <c r="A7316" s="139">
        <f t="shared" si="7459"/>
        <v>193</v>
      </c>
      <c r="B7316" s="148">
        <f t="shared" si="7461"/>
        <v>14</v>
      </c>
      <c r="D7316" s="149" t="str">
        <f>+VLOOKUP($A7316,mUNICIPIOS!$B$4:$F$343,2,0)</f>
        <v>San Marcos</v>
      </c>
      <c r="E7316" s="149">
        <f>+VLOOKUP($A7316,mUNICIPIOS!$B$4:$F$343,3,0)</f>
        <v>1227</v>
      </c>
      <c r="F7316" s="149" t="str">
        <f>+VLOOKUP($A7316,mUNICIPIOS!$B$4:$F$343,4,0)</f>
        <v>Esquipulas Palo Gordo</v>
      </c>
      <c r="G7316" s="139" t="str">
        <f t="shared" ref="G7316:K7316" si="7500">+G7278</f>
        <v>03</v>
      </c>
      <c r="H7316" t="str">
        <f t="shared" si="7500"/>
        <v>ISP</v>
      </c>
      <c r="I7316" t="str">
        <f t="shared" si="7500"/>
        <v>Índice de Servicios Públicos</v>
      </c>
      <c r="J7316" t="str">
        <f t="shared" si="7500"/>
        <v>03-03</v>
      </c>
      <c r="K7316" t="str">
        <f t="shared" si="7500"/>
        <v>Disposición  y tratamiento  de aguas residuales</v>
      </c>
      <c r="L7316" s="150">
        <f>+VLOOKUP($E7316,ISP_2018!$B$8:$T$347,9,0)</f>
        <v>0.35616959067753373</v>
      </c>
      <c r="M7316" s="142" t="str">
        <f>+VLOOKUP($E7316,ISP_2018!$B$8:$T$347,10,0)</f>
        <v>Medio bajo</v>
      </c>
    </row>
    <row r="7317" spans="1:13" x14ac:dyDescent="0.3">
      <c r="A7317" s="139">
        <f t="shared" si="7459"/>
        <v>193</v>
      </c>
      <c r="B7317" s="148">
        <f t="shared" si="7461"/>
        <v>15</v>
      </c>
      <c r="D7317" s="149" t="str">
        <f>+VLOOKUP($A7317,mUNICIPIOS!$B$4:$F$343,2,0)</f>
        <v>San Marcos</v>
      </c>
      <c r="E7317" s="149">
        <f>+VLOOKUP($A7317,mUNICIPIOS!$B$4:$F$343,3,0)</f>
        <v>1227</v>
      </c>
      <c r="F7317" s="149" t="str">
        <f>+VLOOKUP($A7317,mUNICIPIOS!$B$4:$F$343,4,0)</f>
        <v>Esquipulas Palo Gordo</v>
      </c>
      <c r="G7317" s="139" t="str">
        <f t="shared" ref="G7317:K7317" si="7501">+G7279</f>
        <v>03</v>
      </c>
      <c r="H7317" t="str">
        <f t="shared" si="7501"/>
        <v>ISP</v>
      </c>
      <c r="I7317" t="str">
        <f t="shared" si="7501"/>
        <v>Índice de Servicios Públicos</v>
      </c>
      <c r="J7317" t="str">
        <f t="shared" si="7501"/>
        <v>03-04</v>
      </c>
      <c r="K7317" t="str">
        <f t="shared" si="7501"/>
        <v>Gestión y manejo de los residuos y desechos sólidos</v>
      </c>
      <c r="L7317" s="150">
        <f>+VLOOKUP($E7317,ISP_2018!$B$8:$T$347,12,0)</f>
        <v>0.7925537902275126</v>
      </c>
      <c r="M7317" s="142" t="str">
        <f>+VLOOKUP($E7317,ISP_2018!$B$8:$T$347,13,0)</f>
        <v>Medio alto</v>
      </c>
    </row>
    <row r="7318" spans="1:13" x14ac:dyDescent="0.3">
      <c r="A7318" s="139">
        <f t="shared" si="7459"/>
        <v>193</v>
      </c>
      <c r="B7318" s="148">
        <f t="shared" si="7461"/>
        <v>16</v>
      </c>
      <c r="D7318" s="149" t="str">
        <f>+VLOOKUP($A7318,mUNICIPIOS!$B$4:$F$343,2,0)</f>
        <v>San Marcos</v>
      </c>
      <c r="E7318" s="149">
        <f>+VLOOKUP($A7318,mUNICIPIOS!$B$4:$F$343,3,0)</f>
        <v>1227</v>
      </c>
      <c r="F7318" s="149" t="str">
        <f>+VLOOKUP($A7318,mUNICIPIOS!$B$4:$F$343,4,0)</f>
        <v>Esquipulas Palo Gordo</v>
      </c>
      <c r="G7318" s="139" t="str">
        <f t="shared" ref="G7318:K7318" si="7502">+G7280</f>
        <v>03</v>
      </c>
      <c r="H7318" t="str">
        <f t="shared" si="7502"/>
        <v>ISP</v>
      </c>
      <c r="I7318" t="str">
        <f t="shared" si="7502"/>
        <v>Índice de Servicios Públicos</v>
      </c>
      <c r="J7318" t="str">
        <f t="shared" si="7502"/>
        <v>03-05</v>
      </c>
      <c r="K7318" t="str">
        <f t="shared" si="7502"/>
        <v>Gestión de servicios públicos municipales</v>
      </c>
      <c r="L7318" s="150">
        <f>+VLOOKUP($E7318,ISP_2018!$B$8:$T$347,15,0)</f>
        <v>0.50000000000000011</v>
      </c>
      <c r="M7318" s="142" t="str">
        <f>+VLOOKUP($E7318,ISP_2018!$B$8:$T$347,16,0)</f>
        <v>Medio</v>
      </c>
    </row>
    <row r="7319" spans="1:13" x14ac:dyDescent="0.3">
      <c r="A7319" s="139">
        <f t="shared" si="7459"/>
        <v>193</v>
      </c>
      <c r="B7319" s="148">
        <f t="shared" si="7461"/>
        <v>17</v>
      </c>
      <c r="D7319" s="149" t="str">
        <f>+VLOOKUP($A7319,mUNICIPIOS!$B$4:$F$343,2,0)</f>
        <v>San Marcos</v>
      </c>
      <c r="E7319" s="149">
        <f>+VLOOKUP($A7319,mUNICIPIOS!$B$4:$F$343,3,0)</f>
        <v>1227</v>
      </c>
      <c r="F7319" s="149" t="str">
        <f>+VLOOKUP($A7319,mUNICIPIOS!$B$4:$F$343,4,0)</f>
        <v>Esquipulas Palo Gordo</v>
      </c>
      <c r="G7319" s="139" t="str">
        <f t="shared" ref="G7319:K7319" si="7503">+G7281</f>
        <v>03</v>
      </c>
      <c r="H7319" t="str">
        <f t="shared" si="7503"/>
        <v>ISP</v>
      </c>
      <c r="I7319" t="str">
        <f t="shared" si="7503"/>
        <v>Índice de Servicios Públicos</v>
      </c>
      <c r="J7319" t="str">
        <f t="shared" si="7503"/>
        <v>INDICE</v>
      </c>
      <c r="K7319">
        <f t="shared" si="7503"/>
        <v>0</v>
      </c>
      <c r="L7319" s="150">
        <f>+VLOOKUP($E7319,ISP_2018!$B$8:$T$347,18,0)</f>
        <v>0.4950197724202749</v>
      </c>
      <c r="M7319" s="142" t="str">
        <f>+VLOOKUP($E7319,ISP_2018!$B$8:$T$347,19,0)</f>
        <v>Medio</v>
      </c>
    </row>
    <row r="7320" spans="1:13" x14ac:dyDescent="0.3">
      <c r="A7320" s="139">
        <f t="shared" si="7459"/>
        <v>193</v>
      </c>
      <c r="B7320" s="148">
        <f t="shared" si="7461"/>
        <v>18</v>
      </c>
      <c r="D7320" s="149" t="str">
        <f>+VLOOKUP($A7320,mUNICIPIOS!$B$4:$F$343,2,0)</f>
        <v>San Marcos</v>
      </c>
      <c r="E7320" s="149">
        <f>+VLOOKUP($A7320,mUNICIPIOS!$B$4:$F$343,3,0)</f>
        <v>1227</v>
      </c>
      <c r="F7320" s="149" t="str">
        <f>+VLOOKUP($A7320,mUNICIPIOS!$B$4:$F$343,4,0)</f>
        <v>Esquipulas Palo Gordo</v>
      </c>
      <c r="G7320" s="139" t="str">
        <f t="shared" ref="G7320:K7320" si="7504">+G7282</f>
        <v>04</v>
      </c>
      <c r="H7320" t="str">
        <f t="shared" si="7504"/>
        <v>IGA</v>
      </c>
      <c r="I7320" t="str">
        <f t="shared" si="7504"/>
        <v>Índice de Gestión Administrativa</v>
      </c>
      <c r="J7320" t="str">
        <f t="shared" si="7504"/>
        <v>04-01</v>
      </c>
      <c r="K7320" t="str">
        <f t="shared" si="7504"/>
        <v>Existencia de elementos de atención municipal orientada al vecino</v>
      </c>
      <c r="L7320" s="150">
        <f>+VLOOKUP($E7320,IGA_2018!$B$8:$N$347,3,0)</f>
        <v>0.5</v>
      </c>
      <c r="M7320" s="142" t="str">
        <f>+VLOOKUP($E7320,IGA_2018!$B$8:$N$347,4,0)</f>
        <v>Medio</v>
      </c>
    </row>
    <row r="7321" spans="1:13" x14ac:dyDescent="0.3">
      <c r="A7321" s="139">
        <f t="shared" si="7459"/>
        <v>193</v>
      </c>
      <c r="B7321" s="148">
        <f t="shared" si="7461"/>
        <v>19</v>
      </c>
      <c r="D7321" s="149" t="str">
        <f>+VLOOKUP($A7321,mUNICIPIOS!$B$4:$F$343,2,0)</f>
        <v>San Marcos</v>
      </c>
      <c r="E7321" s="149">
        <f>+VLOOKUP($A7321,mUNICIPIOS!$B$4:$F$343,3,0)</f>
        <v>1227</v>
      </c>
      <c r="F7321" s="149" t="str">
        <f>+VLOOKUP($A7321,mUNICIPIOS!$B$4:$F$343,4,0)</f>
        <v>Esquipulas Palo Gordo</v>
      </c>
      <c r="G7321" s="139" t="str">
        <f t="shared" ref="G7321:K7321" si="7505">+G7283</f>
        <v>04</v>
      </c>
      <c r="H7321" t="str">
        <f t="shared" si="7505"/>
        <v>IGA</v>
      </c>
      <c r="I7321" t="str">
        <f t="shared" si="7505"/>
        <v>Índice de Gestión Administrativa</v>
      </c>
      <c r="J7321" t="str">
        <f t="shared" si="7505"/>
        <v>04-02</v>
      </c>
      <c r="K7321" t="str">
        <f t="shared" si="7505"/>
        <v>Gestión del recurso humano.</v>
      </c>
      <c r="L7321" s="150">
        <f>+VLOOKUP($E7321,IGA_2018!$B$8:$N$347,6,0)</f>
        <v>0.49549317537986109</v>
      </c>
      <c r="M7321" s="142" t="str">
        <f>+VLOOKUP($E7321,IGA_2018!$B$8:$N$347,7,0)</f>
        <v>Medio</v>
      </c>
    </row>
    <row r="7322" spans="1:13" x14ac:dyDescent="0.3">
      <c r="A7322" s="139">
        <f t="shared" si="7459"/>
        <v>193</v>
      </c>
      <c r="B7322" s="148">
        <f t="shared" si="7461"/>
        <v>20</v>
      </c>
      <c r="D7322" s="149" t="str">
        <f>+VLOOKUP($A7322,mUNICIPIOS!$B$4:$F$343,2,0)</f>
        <v>San Marcos</v>
      </c>
      <c r="E7322" s="149">
        <f>+VLOOKUP($A7322,mUNICIPIOS!$B$4:$F$343,3,0)</f>
        <v>1227</v>
      </c>
      <c r="F7322" s="149" t="str">
        <f>+VLOOKUP($A7322,mUNICIPIOS!$B$4:$F$343,4,0)</f>
        <v>Esquipulas Palo Gordo</v>
      </c>
      <c r="G7322" s="139" t="str">
        <f t="shared" ref="G7322:K7322" si="7506">+G7284</f>
        <v>04</v>
      </c>
      <c r="H7322" t="str">
        <f t="shared" si="7506"/>
        <v>IGA</v>
      </c>
      <c r="I7322" t="str">
        <f t="shared" si="7506"/>
        <v>Índice de Gestión Administrativa</v>
      </c>
      <c r="J7322" t="str">
        <f t="shared" si="7506"/>
        <v>04-03</v>
      </c>
      <c r="K7322" t="str">
        <f t="shared" si="7506"/>
        <v>Existencia de oficinas municipales con instrumentos de gestión.</v>
      </c>
      <c r="L7322" s="150">
        <f>+VLOOKUP($E7322,IGA_2018!$B$8:$N$347,9,0)</f>
        <v>0.86071428571428577</v>
      </c>
      <c r="M7322" s="142" t="str">
        <f>+VLOOKUP($E7322,IGA_2018!$B$8:$N$347,10,0)</f>
        <v>Alto</v>
      </c>
    </row>
    <row r="7323" spans="1:13" x14ac:dyDescent="0.3">
      <c r="A7323" s="139">
        <f t="shared" si="7459"/>
        <v>193</v>
      </c>
      <c r="B7323" s="148">
        <f t="shared" si="7461"/>
        <v>21</v>
      </c>
      <c r="D7323" s="149" t="str">
        <f>+VLOOKUP($A7323,mUNICIPIOS!$B$4:$F$343,2,0)</f>
        <v>San Marcos</v>
      </c>
      <c r="E7323" s="149">
        <f>+VLOOKUP($A7323,mUNICIPIOS!$B$4:$F$343,3,0)</f>
        <v>1227</v>
      </c>
      <c r="F7323" s="149" t="str">
        <f>+VLOOKUP($A7323,mUNICIPIOS!$B$4:$F$343,4,0)</f>
        <v>Esquipulas Palo Gordo</v>
      </c>
      <c r="G7323" s="139" t="str">
        <f t="shared" ref="G7323:K7323" si="7507">+G7285</f>
        <v>04</v>
      </c>
      <c r="H7323" t="str">
        <f t="shared" si="7507"/>
        <v>IGA</v>
      </c>
      <c r="I7323" t="str">
        <f t="shared" si="7507"/>
        <v>Índice de Gestión Administrativa</v>
      </c>
      <c r="J7323" t="str">
        <f t="shared" si="7507"/>
        <v>INDICE</v>
      </c>
      <c r="K7323">
        <f t="shared" si="7507"/>
        <v>0</v>
      </c>
      <c r="L7323" s="150">
        <f>+VLOOKUP($E7323,IGA_2018!$B$8:$N$347,12,0)</f>
        <v>0.62467261138295138</v>
      </c>
      <c r="M7323" s="142" t="str">
        <f>+VLOOKUP($E7323,IGA_2018!$B$8:$N$347,13,0)</f>
        <v>Medio alto</v>
      </c>
    </row>
    <row r="7324" spans="1:13" x14ac:dyDescent="0.3">
      <c r="A7324" s="139">
        <f t="shared" si="7459"/>
        <v>193</v>
      </c>
      <c r="B7324" s="148">
        <f t="shared" si="7461"/>
        <v>22</v>
      </c>
      <c r="D7324" s="149" t="str">
        <f>+VLOOKUP($A7324,mUNICIPIOS!$B$4:$F$343,2,0)</f>
        <v>San Marcos</v>
      </c>
      <c r="E7324" s="149">
        <f>+VLOOKUP($A7324,mUNICIPIOS!$B$4:$F$343,3,0)</f>
        <v>1227</v>
      </c>
      <c r="F7324" s="149" t="str">
        <f>+VLOOKUP($A7324,mUNICIPIOS!$B$4:$F$343,4,0)</f>
        <v>Esquipulas Palo Gordo</v>
      </c>
      <c r="G7324" s="139" t="str">
        <f t="shared" ref="G7324:K7324" si="7508">+G7286</f>
        <v>05</v>
      </c>
      <c r="H7324" t="str">
        <f t="shared" si="7508"/>
        <v>IGF</v>
      </c>
      <c r="I7324" t="str">
        <f t="shared" si="7508"/>
        <v>Índice de Gestión Financiera</v>
      </c>
      <c r="J7324" t="str">
        <f t="shared" si="7508"/>
        <v>05-01</v>
      </c>
      <c r="K7324" t="str">
        <f t="shared" si="7508"/>
        <v>Autonomía financiera municipal</v>
      </c>
      <c r="L7324" s="150">
        <f>+VLOOKUP($E7324,IGF_2018!$B$8:$Z$347,3,0)</f>
        <v>9.568375035786425E-2</v>
      </c>
      <c r="M7324" s="142" t="str">
        <f>+VLOOKUP($E7324,IGF_2018!$B$8:$Z$347,4,0)</f>
        <v>Bajo</v>
      </c>
    </row>
    <row r="7325" spans="1:13" x14ac:dyDescent="0.3">
      <c r="A7325" s="139">
        <f t="shared" si="7459"/>
        <v>193</v>
      </c>
      <c r="B7325" s="148">
        <f t="shared" si="7461"/>
        <v>23</v>
      </c>
      <c r="D7325" s="149" t="str">
        <f>+VLOOKUP($A7325,mUNICIPIOS!$B$4:$F$343,2,0)</f>
        <v>San Marcos</v>
      </c>
      <c r="E7325" s="149">
        <f>+VLOOKUP($A7325,mUNICIPIOS!$B$4:$F$343,3,0)</f>
        <v>1227</v>
      </c>
      <c r="F7325" s="149" t="str">
        <f>+VLOOKUP($A7325,mUNICIPIOS!$B$4:$F$343,4,0)</f>
        <v>Esquipulas Palo Gordo</v>
      </c>
      <c r="G7325" s="139" t="str">
        <f t="shared" ref="G7325:K7325" si="7509">+G7287</f>
        <v>05</v>
      </c>
      <c r="H7325" t="str">
        <f t="shared" si="7509"/>
        <v>IGF</v>
      </c>
      <c r="I7325" t="str">
        <f t="shared" si="7509"/>
        <v>Índice de Gestión Financiera</v>
      </c>
      <c r="J7325" t="str">
        <f t="shared" si="7509"/>
        <v>05-02</v>
      </c>
      <c r="K7325" t="str">
        <f t="shared" si="7509"/>
        <v xml:space="preserve">Ingresos propios por habitante -sin regalías- </v>
      </c>
      <c r="L7325" s="150">
        <f>+VLOOKUP($E7325,IGF_2018!$B$8:$Z$347,6,0)</f>
        <v>6.9311625401313304E-2</v>
      </c>
      <c r="M7325" s="142" t="str">
        <f>+VLOOKUP($E7325,IGF_2018!$B$8:$Z$347,7,0)</f>
        <v>Bajo</v>
      </c>
    </row>
    <row r="7326" spans="1:13" x14ac:dyDescent="0.3">
      <c r="A7326" s="139">
        <f t="shared" si="7459"/>
        <v>193</v>
      </c>
      <c r="B7326" s="148">
        <f t="shared" si="7461"/>
        <v>24</v>
      </c>
      <c r="D7326" s="149" t="str">
        <f>+VLOOKUP($A7326,mUNICIPIOS!$B$4:$F$343,2,0)</f>
        <v>San Marcos</v>
      </c>
      <c r="E7326" s="149">
        <f>+VLOOKUP($A7326,mUNICIPIOS!$B$4:$F$343,3,0)</f>
        <v>1227</v>
      </c>
      <c r="F7326" s="149" t="str">
        <f>+VLOOKUP($A7326,mUNICIPIOS!$B$4:$F$343,4,0)</f>
        <v>Esquipulas Palo Gordo</v>
      </c>
      <c r="G7326" s="139" t="str">
        <f t="shared" ref="G7326:K7326" si="7510">+G7288</f>
        <v>05</v>
      </c>
      <c r="H7326" t="str">
        <f t="shared" si="7510"/>
        <v>IGF</v>
      </c>
      <c r="I7326" t="str">
        <f t="shared" si="7510"/>
        <v>Índice de Gestión Financiera</v>
      </c>
      <c r="J7326" t="str">
        <f t="shared" si="7510"/>
        <v>05-03</v>
      </c>
      <c r="K7326" t="str">
        <f t="shared" si="7510"/>
        <v>Ingresos del IUSI en relación a los ingresos propios -sin regalías-</v>
      </c>
      <c r="L7326" s="150">
        <f>+VLOOKUP($E7326,IGF_2018!$B$8:$Z$347,9,0)</f>
        <v>0</v>
      </c>
      <c r="M7326" s="142" t="str">
        <f>+VLOOKUP($E7326,IGF_2018!$B$8:$Z$347,10,0)</f>
        <v>Bajo</v>
      </c>
    </row>
    <row r="7327" spans="1:13" x14ac:dyDescent="0.3">
      <c r="A7327" s="139">
        <f t="shared" si="7459"/>
        <v>193</v>
      </c>
      <c r="B7327" s="148">
        <f t="shared" si="7461"/>
        <v>25</v>
      </c>
      <c r="D7327" s="149" t="str">
        <f>+VLOOKUP($A7327,mUNICIPIOS!$B$4:$F$343,2,0)</f>
        <v>San Marcos</v>
      </c>
      <c r="E7327" s="149">
        <f>+VLOOKUP($A7327,mUNICIPIOS!$B$4:$F$343,3,0)</f>
        <v>1227</v>
      </c>
      <c r="F7327" s="149" t="str">
        <f>+VLOOKUP($A7327,mUNICIPIOS!$B$4:$F$343,4,0)</f>
        <v>Esquipulas Palo Gordo</v>
      </c>
      <c r="G7327" s="139" t="str">
        <f t="shared" ref="G7327:K7327" si="7511">+G7289</f>
        <v>05</v>
      </c>
      <c r="H7327" t="str">
        <f t="shared" si="7511"/>
        <v>IGF</v>
      </c>
      <c r="I7327" t="str">
        <f t="shared" si="7511"/>
        <v>Índice de Gestión Financiera</v>
      </c>
      <c r="J7327" t="str">
        <f t="shared" si="7511"/>
        <v>05-04</v>
      </c>
      <c r="K7327" t="str">
        <f t="shared" si="7511"/>
        <v>Inversión anual en capital fijo por habitante</v>
      </c>
      <c r="L7327" s="150">
        <f>+VLOOKUP($E7327,IGF_2018!$B$8:$Z$347,12,0)</f>
        <v>7.2019360222612142E-2</v>
      </c>
      <c r="M7327" s="142" t="str">
        <f>+VLOOKUP($E7327,IGF_2018!$B$8:$Z$347,13,0)</f>
        <v>Bajo</v>
      </c>
    </row>
    <row r="7328" spans="1:13" x14ac:dyDescent="0.3">
      <c r="A7328" s="139">
        <f t="shared" si="7459"/>
        <v>193</v>
      </c>
      <c r="B7328" s="148">
        <f t="shared" si="7461"/>
        <v>26</v>
      </c>
      <c r="D7328" s="149" t="str">
        <f>+VLOOKUP($A7328,mUNICIPIOS!$B$4:$F$343,2,0)</f>
        <v>San Marcos</v>
      </c>
      <c r="E7328" s="149">
        <f>+VLOOKUP($A7328,mUNICIPIOS!$B$4:$F$343,3,0)</f>
        <v>1227</v>
      </c>
      <c r="F7328" s="149" t="str">
        <f>+VLOOKUP($A7328,mUNICIPIOS!$B$4:$F$343,4,0)</f>
        <v>Esquipulas Palo Gordo</v>
      </c>
      <c r="G7328" s="139" t="str">
        <f t="shared" ref="G7328:K7328" si="7512">+G7290</f>
        <v>05</v>
      </c>
      <c r="H7328" t="str">
        <f t="shared" si="7512"/>
        <v>IGF</v>
      </c>
      <c r="I7328" t="str">
        <f t="shared" si="7512"/>
        <v>Índice de Gestión Financiera</v>
      </c>
      <c r="J7328" t="str">
        <f t="shared" si="7512"/>
        <v>05-05</v>
      </c>
      <c r="K7328" t="str">
        <f t="shared" si="7512"/>
        <v>Inversión anual en capital fijo con recursos percibidos por ingresos propios</v>
      </c>
      <c r="L7328" s="150">
        <f>+VLOOKUP($E7328,IGF_2018!$B$8:$Z$347,15,0)</f>
        <v>0</v>
      </c>
      <c r="M7328" s="142" t="str">
        <f>+VLOOKUP($E7328,IGF_2018!$B$8:$Z$347,16,0)</f>
        <v>Bajo</v>
      </c>
    </row>
    <row r="7329" spans="1:13" x14ac:dyDescent="0.3">
      <c r="A7329" s="139">
        <f t="shared" si="7459"/>
        <v>193</v>
      </c>
      <c r="B7329" s="148">
        <f t="shared" si="7461"/>
        <v>27</v>
      </c>
      <c r="D7329" s="149" t="str">
        <f>+VLOOKUP($A7329,mUNICIPIOS!$B$4:$F$343,2,0)</f>
        <v>San Marcos</v>
      </c>
      <c r="E7329" s="149">
        <f>+VLOOKUP($A7329,mUNICIPIOS!$B$4:$F$343,3,0)</f>
        <v>1227</v>
      </c>
      <c r="F7329" s="149" t="str">
        <f>+VLOOKUP($A7329,mUNICIPIOS!$B$4:$F$343,4,0)</f>
        <v>Esquipulas Palo Gordo</v>
      </c>
      <c r="G7329" s="139" t="str">
        <f t="shared" ref="G7329:K7329" si="7513">+G7291</f>
        <v>05</v>
      </c>
      <c r="H7329" t="str">
        <f t="shared" si="7513"/>
        <v>IGF</v>
      </c>
      <c r="I7329" t="str">
        <f t="shared" si="7513"/>
        <v>Índice de Gestión Financiera</v>
      </c>
      <c r="J7329" t="str">
        <f t="shared" si="7513"/>
        <v>05-06</v>
      </c>
      <c r="K7329" t="str">
        <f t="shared" si="7513"/>
        <v xml:space="preserve">Inversión anual en capital fijo con recursos percibidos por transferencias del Gobierno Central </v>
      </c>
      <c r="L7329" s="150">
        <f>+VLOOKUP($E7329,IGF_2018!$B$8:$Z$347,18,0)</f>
        <v>0.251738355443548</v>
      </c>
      <c r="M7329" s="142" t="str">
        <f>+VLOOKUP($E7329,IGF_2018!$B$8:$Z$347,19,0)</f>
        <v>Medio bajo</v>
      </c>
    </row>
    <row r="7330" spans="1:13" x14ac:dyDescent="0.3">
      <c r="A7330" s="139">
        <f t="shared" si="7459"/>
        <v>193</v>
      </c>
      <c r="B7330" s="148">
        <f t="shared" si="7461"/>
        <v>28</v>
      </c>
      <c r="D7330" s="149" t="str">
        <f>+VLOOKUP($A7330,mUNICIPIOS!$B$4:$F$343,2,0)</f>
        <v>San Marcos</v>
      </c>
      <c r="E7330" s="149">
        <f>+VLOOKUP($A7330,mUNICIPIOS!$B$4:$F$343,3,0)</f>
        <v>1227</v>
      </c>
      <c r="F7330" s="149" t="str">
        <f>+VLOOKUP($A7330,mUNICIPIOS!$B$4:$F$343,4,0)</f>
        <v>Esquipulas Palo Gordo</v>
      </c>
      <c r="G7330" s="139" t="str">
        <f t="shared" ref="G7330:K7330" si="7514">+G7292</f>
        <v>05</v>
      </c>
      <c r="H7330" t="str">
        <f t="shared" si="7514"/>
        <v>IGF</v>
      </c>
      <c r="I7330" t="str">
        <f t="shared" si="7514"/>
        <v>Índice de Gestión Financiera</v>
      </c>
      <c r="J7330" t="str">
        <f t="shared" si="7514"/>
        <v>05-07</v>
      </c>
      <c r="K7330" t="str">
        <f t="shared" si="7514"/>
        <v>Financiamiento por endeudamiento municipal</v>
      </c>
      <c r="L7330" s="150">
        <f>+VLOOKUP($E7330,IGF_2018!$B$8:$Z$347,21,0)</f>
        <v>1</v>
      </c>
      <c r="M7330" s="142" t="str">
        <f>+VLOOKUP($E7330,IGF_2018!$B$8:$Z$347,22,0)</f>
        <v>Alto</v>
      </c>
    </row>
    <row r="7331" spans="1:13" x14ac:dyDescent="0.3">
      <c r="A7331" s="139">
        <f t="shared" si="7459"/>
        <v>193</v>
      </c>
      <c r="B7331" s="148">
        <f t="shared" si="7461"/>
        <v>29</v>
      </c>
      <c r="D7331" s="149" t="str">
        <f>+VLOOKUP($A7331,mUNICIPIOS!$B$4:$F$343,2,0)</f>
        <v>San Marcos</v>
      </c>
      <c r="E7331" s="149">
        <f>+VLOOKUP($A7331,mUNICIPIOS!$B$4:$F$343,3,0)</f>
        <v>1227</v>
      </c>
      <c r="F7331" s="149" t="str">
        <f>+VLOOKUP($A7331,mUNICIPIOS!$B$4:$F$343,4,0)</f>
        <v>Esquipulas Palo Gordo</v>
      </c>
      <c r="G7331" s="139" t="str">
        <f t="shared" ref="G7331:K7331" si="7515">+G7293</f>
        <v>05</v>
      </c>
      <c r="H7331" t="str">
        <f t="shared" si="7515"/>
        <v>IGF</v>
      </c>
      <c r="I7331" t="str">
        <f t="shared" si="7515"/>
        <v>Índice de Gestión Financiera</v>
      </c>
      <c r="J7331" t="str">
        <f t="shared" si="7515"/>
        <v>INDICE</v>
      </c>
      <c r="K7331">
        <f t="shared" si="7515"/>
        <v>0</v>
      </c>
      <c r="L7331" s="150">
        <f>+VLOOKUP($E7331,IGF_2018!$B$8:$Z$347,24,0)</f>
        <v>0.26537484671845157</v>
      </c>
      <c r="M7331" s="142" t="str">
        <f>+VLOOKUP($E7331,IGF_2018!$B$8:$Z$347,25,0)</f>
        <v>Medio bajo</v>
      </c>
    </row>
    <row r="7332" spans="1:13" x14ac:dyDescent="0.3">
      <c r="A7332" s="139">
        <f t="shared" si="7459"/>
        <v>193</v>
      </c>
      <c r="B7332" s="148">
        <f t="shared" si="7461"/>
        <v>30</v>
      </c>
      <c r="D7332" s="149" t="str">
        <f>+VLOOKUP($A7332,mUNICIPIOS!$B$4:$F$343,2,0)</f>
        <v>San Marcos</v>
      </c>
      <c r="E7332" s="149">
        <f>+VLOOKUP($A7332,mUNICIPIOS!$B$4:$F$343,3,0)</f>
        <v>1227</v>
      </c>
      <c r="F7332" s="149" t="str">
        <f>+VLOOKUP($A7332,mUNICIPIOS!$B$4:$F$343,4,0)</f>
        <v>Esquipulas Palo Gordo</v>
      </c>
      <c r="G7332" s="139" t="str">
        <f t="shared" ref="G7332:K7332" si="7516">+G7294</f>
        <v>06</v>
      </c>
      <c r="H7332" t="str">
        <f t="shared" si="7516"/>
        <v>IGE</v>
      </c>
      <c r="I7332" t="str">
        <f t="shared" si="7516"/>
        <v>Índice de Gestión Estratégica</v>
      </c>
      <c r="J7332" t="str">
        <f t="shared" si="7516"/>
        <v>06-01</v>
      </c>
      <c r="K7332" t="str">
        <f t="shared" si="7516"/>
        <v>Ejecución del Plan Operativo Anual  (POA)</v>
      </c>
      <c r="L7332" s="150">
        <f>+VLOOKUP($E7332,IGE_2018!$B$8:$Z$347,3,0)</f>
        <v>0.16874999999999998</v>
      </c>
      <c r="M7332" s="142" t="str">
        <f>+VLOOKUP($E7332,IGE_2018!$B$8:$Z$347,4,0)</f>
        <v>Bajo</v>
      </c>
    </row>
    <row r="7333" spans="1:13" x14ac:dyDescent="0.3">
      <c r="A7333" s="139">
        <f t="shared" si="7459"/>
        <v>193</v>
      </c>
      <c r="B7333" s="148">
        <f t="shared" si="7461"/>
        <v>31</v>
      </c>
      <c r="D7333" s="149" t="str">
        <f>+VLOOKUP($A7333,mUNICIPIOS!$B$4:$F$343,2,0)</f>
        <v>San Marcos</v>
      </c>
      <c r="E7333" s="149">
        <f>+VLOOKUP($A7333,mUNICIPIOS!$B$4:$F$343,3,0)</f>
        <v>1227</v>
      </c>
      <c r="F7333" s="149" t="str">
        <f>+VLOOKUP($A7333,mUNICIPIOS!$B$4:$F$343,4,0)</f>
        <v>Esquipulas Palo Gordo</v>
      </c>
      <c r="G7333" s="139" t="str">
        <f t="shared" ref="G7333:K7333" si="7517">+G7295</f>
        <v>06</v>
      </c>
      <c r="H7333" t="str">
        <f t="shared" si="7517"/>
        <v>IGE</v>
      </c>
      <c r="I7333" t="str">
        <f t="shared" si="7517"/>
        <v>Índice de Gestión Estratégica</v>
      </c>
      <c r="J7333" t="str">
        <f t="shared" si="7517"/>
        <v>06-02</v>
      </c>
      <c r="K7333" t="str">
        <f t="shared" si="7517"/>
        <v>Relación Plan de Desarrollo Municipal y Ordenamiento Territorial (PDM-OT) - Plan Estratégico Institucional (PEI) - Plan Operativo Multianual (POM) - Plan Operativo Anual (POA)</v>
      </c>
      <c r="L7333" s="150">
        <f>+VLOOKUP($E7333,IGE_2018!$B$8:$Z$347,6,0)</f>
        <v>0.57344827586206892</v>
      </c>
      <c r="M7333" s="142" t="str">
        <f>+VLOOKUP($E7333,IGE_2018!$B$8:$Z$347,7,0)</f>
        <v>Medio</v>
      </c>
    </row>
    <row r="7334" spans="1:13" x14ac:dyDescent="0.3">
      <c r="A7334" s="139">
        <f t="shared" si="7459"/>
        <v>193</v>
      </c>
      <c r="B7334" s="148">
        <f t="shared" si="7461"/>
        <v>32</v>
      </c>
      <c r="D7334" s="149" t="str">
        <f>+VLOOKUP($A7334,mUNICIPIOS!$B$4:$F$343,2,0)</f>
        <v>San Marcos</v>
      </c>
      <c r="E7334" s="149">
        <f>+VLOOKUP($A7334,mUNICIPIOS!$B$4:$F$343,3,0)</f>
        <v>1227</v>
      </c>
      <c r="F7334" s="149" t="str">
        <f>+VLOOKUP($A7334,mUNICIPIOS!$B$4:$F$343,4,0)</f>
        <v>Esquipulas Palo Gordo</v>
      </c>
      <c r="G7334" s="139" t="str">
        <f t="shared" ref="G7334:K7334" si="7518">+G7296</f>
        <v>06</v>
      </c>
      <c r="H7334" t="str">
        <f t="shared" si="7518"/>
        <v>IGE</v>
      </c>
      <c r="I7334" t="str">
        <f t="shared" si="7518"/>
        <v>Índice de Gestión Estratégica</v>
      </c>
      <c r="J7334" t="str">
        <f t="shared" si="7518"/>
        <v>06-03</v>
      </c>
      <c r="K7334" t="str">
        <f t="shared" si="7518"/>
        <v>Presupuesto de egresos relacionado a competencias municipales que responden a prioridades nacionales de desarrollo.</v>
      </c>
      <c r="L7334" s="150">
        <f>+VLOOKUP($E7334,IGE_2018!$B$8:$Z$347,9,0)</f>
        <v>0.19820022011261679</v>
      </c>
      <c r="M7334" s="142" t="str">
        <f>+VLOOKUP($E7334,IGE_2018!$B$8:$Z$347,10,0)</f>
        <v>Bajo</v>
      </c>
    </row>
    <row r="7335" spans="1:13" x14ac:dyDescent="0.3">
      <c r="A7335" s="139">
        <f t="shared" si="7459"/>
        <v>193</v>
      </c>
      <c r="B7335" s="148">
        <f t="shared" si="7461"/>
        <v>33</v>
      </c>
      <c r="D7335" s="149" t="str">
        <f>+VLOOKUP($A7335,mUNICIPIOS!$B$4:$F$343,2,0)</f>
        <v>San Marcos</v>
      </c>
      <c r="E7335" s="149">
        <f>+VLOOKUP($A7335,mUNICIPIOS!$B$4:$F$343,3,0)</f>
        <v>1227</v>
      </c>
      <c r="F7335" s="149" t="str">
        <f>+VLOOKUP($A7335,mUNICIPIOS!$B$4:$F$343,4,0)</f>
        <v>Esquipulas Palo Gordo</v>
      </c>
      <c r="G7335" s="139" t="str">
        <f t="shared" ref="G7335:K7335" si="7519">+G7297</f>
        <v>06</v>
      </c>
      <c r="H7335" t="str">
        <f t="shared" si="7519"/>
        <v>IGE</v>
      </c>
      <c r="I7335" t="str">
        <f t="shared" si="7519"/>
        <v>Índice de Gestión Estratégica</v>
      </c>
      <c r="J7335" t="str">
        <f t="shared" si="7519"/>
        <v>06-04</v>
      </c>
      <c r="K7335" t="str">
        <f t="shared" si="7519"/>
        <v>Institucionalización de la gestión ordenada del territorio</v>
      </c>
      <c r="L7335" s="150">
        <f>+VLOOKUP($E7335,IGE_2018!$B$8:$Z$347,12,0)</f>
        <v>0.60000000000000009</v>
      </c>
      <c r="M7335" s="142" t="str">
        <f>+VLOOKUP($E7335,IGE_2018!$B$8:$Z$347,13,0)</f>
        <v>Medio</v>
      </c>
    </row>
    <row r="7336" spans="1:13" x14ac:dyDescent="0.3">
      <c r="A7336" s="139">
        <f t="shared" si="7459"/>
        <v>193</v>
      </c>
      <c r="B7336" s="148">
        <f t="shared" si="7461"/>
        <v>34</v>
      </c>
      <c r="D7336" s="149" t="str">
        <f>+VLOOKUP($A7336,mUNICIPIOS!$B$4:$F$343,2,0)</f>
        <v>San Marcos</v>
      </c>
      <c r="E7336" s="149">
        <f>+VLOOKUP($A7336,mUNICIPIOS!$B$4:$F$343,3,0)</f>
        <v>1227</v>
      </c>
      <c r="F7336" s="149" t="str">
        <f>+VLOOKUP($A7336,mUNICIPIOS!$B$4:$F$343,4,0)</f>
        <v>Esquipulas Palo Gordo</v>
      </c>
      <c r="G7336" s="139" t="str">
        <f t="shared" ref="G7336:K7336" si="7520">+G7298</f>
        <v>06</v>
      </c>
      <c r="H7336" t="str">
        <f t="shared" si="7520"/>
        <v>IGE</v>
      </c>
      <c r="I7336" t="str">
        <f t="shared" si="7520"/>
        <v>Índice de Gestión Estratégica</v>
      </c>
      <c r="J7336" t="str">
        <f t="shared" si="7520"/>
        <v>06-05</v>
      </c>
      <c r="K7336" t="str">
        <f t="shared" si="7520"/>
        <v>Acciones para la gestión ordenada del territorio</v>
      </c>
      <c r="L7336" s="150">
        <f>+VLOOKUP($E7336,IGE_2018!$B$8:$Z$347,15,0)</f>
        <v>0.22000000000000006</v>
      </c>
      <c r="M7336" s="142" t="str">
        <f>+VLOOKUP($E7336,IGE_2018!$B$8:$Z$347,16,0)</f>
        <v>Medio bajo</v>
      </c>
    </row>
    <row r="7337" spans="1:13" x14ac:dyDescent="0.3">
      <c r="A7337" s="139">
        <f t="shared" si="7459"/>
        <v>193</v>
      </c>
      <c r="B7337" s="148">
        <f t="shared" si="7461"/>
        <v>35</v>
      </c>
      <c r="D7337" s="149" t="str">
        <f>+VLOOKUP($A7337,mUNICIPIOS!$B$4:$F$343,2,0)</f>
        <v>San Marcos</v>
      </c>
      <c r="E7337" s="149">
        <f>+VLOOKUP($A7337,mUNICIPIOS!$B$4:$F$343,3,0)</f>
        <v>1227</v>
      </c>
      <c r="F7337" s="149" t="str">
        <f>+VLOOKUP($A7337,mUNICIPIOS!$B$4:$F$343,4,0)</f>
        <v>Esquipulas Palo Gordo</v>
      </c>
      <c r="G7337" s="139" t="str">
        <f t="shared" ref="G7337:K7337" si="7521">+G7299</f>
        <v>06</v>
      </c>
      <c r="H7337" t="str">
        <f t="shared" si="7521"/>
        <v>IGE</v>
      </c>
      <c r="I7337" t="str">
        <f t="shared" si="7521"/>
        <v>Índice de Gestión Estratégica</v>
      </c>
      <c r="J7337" t="str">
        <f t="shared" si="7521"/>
        <v>06-06</v>
      </c>
      <c r="K7337" t="str">
        <f t="shared" si="7521"/>
        <v>Gestión de riesgo en la formulación de proyectos derivados de la planificación operativa anual</v>
      </c>
      <c r="L7337" s="150">
        <f>+VLOOKUP($E7337,IGE_2018!$B$8:$Z$347,18,0)</f>
        <v>0</v>
      </c>
      <c r="M7337" s="142" t="str">
        <f>+VLOOKUP($E7337,IGE_2018!$B$8:$Z$347,19,0)</f>
        <v>Bajo</v>
      </c>
    </row>
    <row r="7338" spans="1:13" x14ac:dyDescent="0.3">
      <c r="A7338" s="139">
        <f t="shared" si="7459"/>
        <v>193</v>
      </c>
      <c r="B7338" s="148">
        <f t="shared" si="7461"/>
        <v>36</v>
      </c>
      <c r="D7338" s="149" t="str">
        <f>+VLOOKUP($A7338,mUNICIPIOS!$B$4:$F$343,2,0)</f>
        <v>San Marcos</v>
      </c>
      <c r="E7338" s="149">
        <f>+VLOOKUP($A7338,mUNICIPIOS!$B$4:$F$343,3,0)</f>
        <v>1227</v>
      </c>
      <c r="F7338" s="149" t="str">
        <f>+VLOOKUP($A7338,mUNICIPIOS!$B$4:$F$343,4,0)</f>
        <v>Esquipulas Palo Gordo</v>
      </c>
      <c r="G7338" s="139" t="str">
        <f t="shared" ref="G7338:K7338" si="7522">+G7300</f>
        <v>06</v>
      </c>
      <c r="H7338" t="str">
        <f t="shared" si="7522"/>
        <v>IGE</v>
      </c>
      <c r="I7338" t="str">
        <f t="shared" si="7522"/>
        <v>Índice de Gestión Estratégica</v>
      </c>
      <c r="J7338" t="str">
        <f t="shared" si="7522"/>
        <v>06-07</v>
      </c>
      <c r="K7338" t="str">
        <f t="shared" si="7522"/>
        <v>Ingresos por servicios ambientales en relación a los ingresos propios sin regalías</v>
      </c>
      <c r="L7338" s="150">
        <f>+VLOOKUP($E7338,IGE_2018!$B$8:$Z$347,21,0)</f>
        <v>1</v>
      </c>
      <c r="M7338" s="142" t="str">
        <f>+VLOOKUP($E7338,IGE_2018!$B$8:$Z$347,22,0)</f>
        <v>Alto</v>
      </c>
    </row>
    <row r="7339" spans="1:13" x14ac:dyDescent="0.3">
      <c r="A7339" s="139">
        <f t="shared" si="7459"/>
        <v>193</v>
      </c>
      <c r="B7339" s="148">
        <f t="shared" si="7461"/>
        <v>37</v>
      </c>
      <c r="D7339" s="149" t="str">
        <f>+VLOOKUP($A7339,mUNICIPIOS!$B$4:$F$343,2,0)</f>
        <v>San Marcos</v>
      </c>
      <c r="E7339" s="149">
        <f>+VLOOKUP($A7339,mUNICIPIOS!$B$4:$F$343,3,0)</f>
        <v>1227</v>
      </c>
      <c r="F7339" s="149" t="str">
        <f>+VLOOKUP($A7339,mUNICIPIOS!$B$4:$F$343,4,0)</f>
        <v>Esquipulas Palo Gordo</v>
      </c>
      <c r="G7339" s="139" t="str">
        <f t="shared" ref="G7339:K7339" si="7523">+G7301</f>
        <v>06</v>
      </c>
      <c r="H7339" t="str">
        <f t="shared" si="7523"/>
        <v>IGE</v>
      </c>
      <c r="I7339" t="str">
        <f t="shared" si="7523"/>
        <v>Índice de Gestión Estratégica</v>
      </c>
      <c r="J7339" t="str">
        <f t="shared" si="7523"/>
        <v>INDICE</v>
      </c>
      <c r="K7339">
        <f t="shared" si="7523"/>
        <v>0</v>
      </c>
      <c r="L7339" s="150">
        <f>+VLOOKUP($E7339,IGE_2018!$B$8:$Z$347,24,0)</f>
        <v>0.35387979640746459</v>
      </c>
      <c r="M7339" s="142" t="str">
        <f>+VLOOKUP($E7339,IGE_2018!$B$8:$Z$347,25,0)</f>
        <v>Medio bajo</v>
      </c>
    </row>
    <row r="7340" spans="1:13" x14ac:dyDescent="0.3">
      <c r="A7340" s="139">
        <f t="shared" si="7459"/>
        <v>193</v>
      </c>
      <c r="B7340" s="148">
        <f t="shared" si="7461"/>
        <v>38</v>
      </c>
      <c r="D7340" s="149" t="str">
        <f>+VLOOKUP($A7340,mUNICIPIOS!$B$4:$F$343,2,0)</f>
        <v>San Marcos</v>
      </c>
      <c r="E7340" s="149">
        <f>+VLOOKUP($A7340,mUNICIPIOS!$B$4:$F$343,3,0)</f>
        <v>1227</v>
      </c>
      <c r="F7340" s="149" t="str">
        <f>+VLOOKUP($A7340,mUNICIPIOS!$B$4:$F$343,4,0)</f>
        <v>Esquipulas Palo Gordo</v>
      </c>
      <c r="G7340" s="139" t="str">
        <f t="shared" ref="G7340:K7340" si="7524">+G7302</f>
        <v>RANKING</v>
      </c>
      <c r="H7340" t="str">
        <f t="shared" si="7524"/>
        <v>RGM</v>
      </c>
      <c r="I7340" t="str">
        <f t="shared" si="7524"/>
        <v>Ranking de la Gestión Municipal 2018</v>
      </c>
      <c r="J7340" t="str">
        <f t="shared" si="7524"/>
        <v>RANKING</v>
      </c>
      <c r="K7340">
        <f t="shared" si="7524"/>
        <v>0</v>
      </c>
      <c r="L7340" s="151">
        <f>+VLOOKUP($E7340,Resultados_generales!$C$8:$AE$347,27,0)</f>
        <v>0.48586119955365981</v>
      </c>
      <c r="M7340" t="str">
        <f>+VLOOKUP($E7340,Resultados_generales!$C$8:$AE$347,28,0)</f>
        <v>Medio</v>
      </c>
    </row>
    <row r="7341" spans="1:13" x14ac:dyDescent="0.3">
      <c r="A7341" s="139">
        <f t="shared" ref="A7341:A7404" si="7525">+IF(B7340=38,A7340+1,A7340)</f>
        <v>194</v>
      </c>
      <c r="B7341" s="148">
        <f t="shared" si="7461"/>
        <v>1</v>
      </c>
      <c r="D7341" s="149" t="str">
        <f>+VLOOKUP($A7341,mUNICIPIOS!$B$4:$F$343,2,0)</f>
        <v>San Marcos</v>
      </c>
      <c r="E7341" s="149">
        <f>+VLOOKUP($A7341,mUNICIPIOS!$B$4:$F$343,3,0)</f>
        <v>1228</v>
      </c>
      <c r="F7341" s="149" t="str">
        <f>+VLOOKUP($A7341,mUNICIPIOS!$B$4:$F$343,4,0)</f>
        <v>Río Blanco</v>
      </c>
      <c r="G7341" s="139" t="str">
        <f t="shared" ref="G7341:K7341" si="7526">+G7303</f>
        <v>01</v>
      </c>
      <c r="H7341" t="str">
        <f t="shared" si="7526"/>
        <v>IPC</v>
      </c>
      <c r="I7341" t="str">
        <f t="shared" si="7526"/>
        <v>Índice de Participación Ciudadana</v>
      </c>
      <c r="J7341" t="str">
        <f t="shared" si="7526"/>
        <v>01-01</v>
      </c>
      <c r="K7341" t="str">
        <f t="shared" si="7526"/>
        <v>Número de reuniones del COMUDE en el año de la medición.</v>
      </c>
      <c r="L7341" s="150">
        <f>+VLOOKUP($E7341,IPC_2018!$B$8:$T$347,3,0)</f>
        <v>0.83333333333333337</v>
      </c>
      <c r="M7341" s="142" t="str">
        <f>+VLOOKUP($E7341,IPC_2018!$B$8:$T$347,4,0)</f>
        <v>Alto</v>
      </c>
    </row>
    <row r="7342" spans="1:13" x14ac:dyDescent="0.3">
      <c r="A7342" s="139">
        <f t="shared" si="7525"/>
        <v>194</v>
      </c>
      <c r="B7342" s="148">
        <f t="shared" ref="B7342:B7405" si="7527">+B7304</f>
        <v>2</v>
      </c>
      <c r="D7342" s="149" t="str">
        <f>+VLOOKUP($A7342,mUNICIPIOS!$B$4:$F$343,2,0)</f>
        <v>San Marcos</v>
      </c>
      <c r="E7342" s="149">
        <f>+VLOOKUP($A7342,mUNICIPIOS!$B$4:$F$343,3,0)</f>
        <v>1228</v>
      </c>
      <c r="F7342" s="149" t="str">
        <f>+VLOOKUP($A7342,mUNICIPIOS!$B$4:$F$343,4,0)</f>
        <v>Río Blanco</v>
      </c>
      <c r="G7342" s="139" t="str">
        <f t="shared" ref="G7342:K7342" si="7528">+G7304</f>
        <v>01</v>
      </c>
      <c r="H7342" t="str">
        <f t="shared" si="7528"/>
        <v>IPC</v>
      </c>
      <c r="I7342" t="str">
        <f t="shared" si="7528"/>
        <v>Índice de Participación Ciudadana</v>
      </c>
      <c r="J7342" t="str">
        <f t="shared" si="7528"/>
        <v>01-02</v>
      </c>
      <c r="K7342" t="str">
        <f t="shared" si="7528"/>
        <v>Participación de Alcaldes, Concejales y Síndicos determinados o designados en el COMUDE</v>
      </c>
      <c r="L7342" s="150">
        <f>+VLOOKUP($E7342,IPC_2018!$B$8:$T$347,6,0)</f>
        <v>0.5</v>
      </c>
      <c r="M7342" s="142" t="str">
        <f>+VLOOKUP($E7342,IPC_2018!$B$8:$T$347,7,0)</f>
        <v>Medio</v>
      </c>
    </row>
    <row r="7343" spans="1:13" x14ac:dyDescent="0.3">
      <c r="A7343" s="139">
        <f t="shared" si="7525"/>
        <v>194</v>
      </c>
      <c r="B7343" s="148">
        <f t="shared" si="7527"/>
        <v>3</v>
      </c>
      <c r="D7343" s="149" t="str">
        <f>+VLOOKUP($A7343,mUNICIPIOS!$B$4:$F$343,2,0)</f>
        <v>San Marcos</v>
      </c>
      <c r="E7343" s="149">
        <f>+VLOOKUP($A7343,mUNICIPIOS!$B$4:$F$343,3,0)</f>
        <v>1228</v>
      </c>
      <c r="F7343" s="149" t="str">
        <f>+VLOOKUP($A7343,mUNICIPIOS!$B$4:$F$343,4,0)</f>
        <v>Río Blanco</v>
      </c>
      <c r="G7343" s="139" t="str">
        <f t="shared" ref="G7343:K7343" si="7529">+G7305</f>
        <v>01</v>
      </c>
      <c r="H7343" t="str">
        <f t="shared" si="7529"/>
        <v>IPC</v>
      </c>
      <c r="I7343" t="str">
        <f t="shared" si="7529"/>
        <v>Índice de Participación Ciudadana</v>
      </c>
      <c r="J7343" t="str">
        <f t="shared" si="7529"/>
        <v>01-03</v>
      </c>
      <c r="K7343" t="str">
        <f t="shared" si="7529"/>
        <v>Participación  de organizaciones de jóvenes, mujeres, pueblos mayas, xincas, garífunas, y otras organizaciones en el Comude</v>
      </c>
      <c r="L7343" s="150">
        <f>+VLOOKUP($E7343,IPC_2018!$B$8:$T$347,9,0)</f>
        <v>0</v>
      </c>
      <c r="M7343" s="142" t="str">
        <f>+VLOOKUP($E7343,IPC_2018!$B$8:$T$347,10,0)</f>
        <v>Bajo</v>
      </c>
    </row>
    <row r="7344" spans="1:13" x14ac:dyDescent="0.3">
      <c r="A7344" s="139">
        <f t="shared" si="7525"/>
        <v>194</v>
      </c>
      <c r="B7344" s="148">
        <f t="shared" si="7527"/>
        <v>4</v>
      </c>
      <c r="D7344" s="149" t="str">
        <f>+VLOOKUP($A7344,mUNICIPIOS!$B$4:$F$343,2,0)</f>
        <v>San Marcos</v>
      </c>
      <c r="E7344" s="149">
        <f>+VLOOKUP($A7344,mUNICIPIOS!$B$4:$F$343,3,0)</f>
        <v>1228</v>
      </c>
      <c r="F7344" s="149" t="str">
        <f>+VLOOKUP($A7344,mUNICIPIOS!$B$4:$F$343,4,0)</f>
        <v>Río Blanco</v>
      </c>
      <c r="G7344" s="139" t="str">
        <f t="shared" ref="G7344:K7344" si="7530">+G7306</f>
        <v>01</v>
      </c>
      <c r="H7344" t="str">
        <f t="shared" si="7530"/>
        <v>IPC</v>
      </c>
      <c r="I7344" t="str">
        <f t="shared" si="7530"/>
        <v>Índice de Participación Ciudadana</v>
      </c>
      <c r="J7344" t="str">
        <f t="shared" si="7530"/>
        <v>01-04</v>
      </c>
      <c r="K7344" t="str">
        <f t="shared" si="7530"/>
        <v>Representatividad territorial del Comude.</v>
      </c>
      <c r="L7344" s="150">
        <f>+VLOOKUP($E7344,IPC_2018!$B$8:$T$347,12,0)</f>
        <v>0</v>
      </c>
      <c r="M7344" s="142" t="str">
        <f>+VLOOKUP($E7344,IPC_2018!$B$8:$T$347,13,0)</f>
        <v>Bajo</v>
      </c>
    </row>
    <row r="7345" spans="1:13" x14ac:dyDescent="0.3">
      <c r="A7345" s="139">
        <f t="shared" si="7525"/>
        <v>194</v>
      </c>
      <c r="B7345" s="148">
        <f t="shared" si="7527"/>
        <v>5</v>
      </c>
      <c r="D7345" s="149" t="str">
        <f>+VLOOKUP($A7345,mUNICIPIOS!$B$4:$F$343,2,0)</f>
        <v>San Marcos</v>
      </c>
      <c r="E7345" s="149">
        <f>+VLOOKUP($A7345,mUNICIPIOS!$B$4:$F$343,3,0)</f>
        <v>1228</v>
      </c>
      <c r="F7345" s="149" t="str">
        <f>+VLOOKUP($A7345,mUNICIPIOS!$B$4:$F$343,4,0)</f>
        <v>Río Blanco</v>
      </c>
      <c r="G7345" s="139" t="str">
        <f t="shared" ref="G7345:K7345" si="7531">+G7307</f>
        <v>01</v>
      </c>
      <c r="H7345" t="str">
        <f t="shared" si="7531"/>
        <v>IPC</v>
      </c>
      <c r="I7345" t="str">
        <f t="shared" si="7531"/>
        <v>Índice de Participación Ciudadana</v>
      </c>
      <c r="J7345" t="str">
        <f t="shared" si="7531"/>
        <v>01-05</v>
      </c>
      <c r="K7345" t="str">
        <f t="shared" si="7531"/>
        <v>Funcionamiento del Comude</v>
      </c>
      <c r="L7345" s="150">
        <f>+VLOOKUP($E7345,IPC_2018!$B$8:$T$347,15,0)</f>
        <v>0.15901060076290127</v>
      </c>
      <c r="M7345" s="142" t="str">
        <f>+VLOOKUP($E7345,IPC_2018!$B$8:$T$347,16,0)</f>
        <v>Bajo</v>
      </c>
    </row>
    <row r="7346" spans="1:13" x14ac:dyDescent="0.3">
      <c r="A7346" s="139">
        <f t="shared" si="7525"/>
        <v>194</v>
      </c>
      <c r="B7346" s="148">
        <f t="shared" si="7527"/>
        <v>6</v>
      </c>
      <c r="D7346" s="149" t="str">
        <f>+VLOOKUP($A7346,mUNICIPIOS!$B$4:$F$343,2,0)</f>
        <v>San Marcos</v>
      </c>
      <c r="E7346" s="149">
        <f>+VLOOKUP($A7346,mUNICIPIOS!$B$4:$F$343,3,0)</f>
        <v>1228</v>
      </c>
      <c r="F7346" s="149" t="str">
        <f>+VLOOKUP($A7346,mUNICIPIOS!$B$4:$F$343,4,0)</f>
        <v>Río Blanco</v>
      </c>
      <c r="G7346" s="139" t="str">
        <f t="shared" ref="G7346:K7346" si="7532">+G7308</f>
        <v>01</v>
      </c>
      <c r="H7346" t="str">
        <f t="shared" si="7532"/>
        <v>IPC</v>
      </c>
      <c r="I7346" t="str">
        <f t="shared" si="7532"/>
        <v>Índice de Participación Ciudadana</v>
      </c>
      <c r="J7346" t="str">
        <f t="shared" si="7532"/>
        <v>INDICE</v>
      </c>
      <c r="K7346">
        <f t="shared" si="7532"/>
        <v>0</v>
      </c>
      <c r="L7346" s="150">
        <f>+VLOOKUP($E7346,IPC_2018!$B$8:$T$347,18,0)</f>
        <v>0.4405182567811019</v>
      </c>
      <c r="M7346" s="142" t="str">
        <f>+VLOOKUP($E7346,IPC_2018!$B$8:$T$347,19,0)</f>
        <v>Medio</v>
      </c>
    </row>
    <row r="7347" spans="1:13" x14ac:dyDescent="0.3">
      <c r="A7347" s="139">
        <f t="shared" si="7525"/>
        <v>194</v>
      </c>
      <c r="B7347" s="148">
        <f t="shared" si="7527"/>
        <v>7</v>
      </c>
      <c r="D7347" s="149" t="str">
        <f>+VLOOKUP($A7347,mUNICIPIOS!$B$4:$F$343,2,0)</f>
        <v>San Marcos</v>
      </c>
      <c r="E7347" s="149">
        <f>+VLOOKUP($A7347,mUNICIPIOS!$B$4:$F$343,3,0)</f>
        <v>1228</v>
      </c>
      <c r="F7347" s="149" t="str">
        <f>+VLOOKUP($A7347,mUNICIPIOS!$B$4:$F$343,4,0)</f>
        <v>Río Blanco</v>
      </c>
      <c r="G7347" s="139" t="str">
        <f t="shared" ref="G7347:K7347" si="7533">+G7309</f>
        <v>02</v>
      </c>
      <c r="H7347" t="str">
        <f t="shared" si="7533"/>
        <v>IIC</v>
      </c>
      <c r="I7347" t="str">
        <f t="shared" si="7533"/>
        <v>Índice de Información a la Ciudadanía</v>
      </c>
      <c r="J7347" t="str">
        <f t="shared" si="7533"/>
        <v>02-01</v>
      </c>
      <c r="K7347" t="str">
        <f t="shared" si="7533"/>
        <v>Rendición de cuentas cuatrimestral y anual al Comude enfocadas en resultados.</v>
      </c>
      <c r="L7347" s="150">
        <f>+VLOOKUP($E7347,IIC_2018!$B$8:$Q$347,3,0)</f>
        <v>0</v>
      </c>
      <c r="M7347" s="142" t="str">
        <f>+VLOOKUP($E7347,IIC_2018!$B$8:$Q$347,4,0)</f>
        <v>Bajo</v>
      </c>
    </row>
    <row r="7348" spans="1:13" x14ac:dyDescent="0.3">
      <c r="A7348" s="139">
        <f t="shared" si="7525"/>
        <v>194</v>
      </c>
      <c r="B7348" s="148">
        <f t="shared" si="7527"/>
        <v>8</v>
      </c>
      <c r="D7348" s="149" t="str">
        <f>+VLOOKUP($A7348,mUNICIPIOS!$B$4:$F$343,2,0)</f>
        <v>San Marcos</v>
      </c>
      <c r="E7348" s="149">
        <f>+VLOOKUP($A7348,mUNICIPIOS!$B$4:$F$343,3,0)</f>
        <v>1228</v>
      </c>
      <c r="F7348" s="149" t="str">
        <f>+VLOOKUP($A7348,mUNICIPIOS!$B$4:$F$343,4,0)</f>
        <v>Río Blanco</v>
      </c>
      <c r="G7348" s="139" t="str">
        <f t="shared" ref="G7348:K7348" si="7534">+G7310</f>
        <v>02</v>
      </c>
      <c r="H7348" t="str">
        <f t="shared" si="7534"/>
        <v>IIC</v>
      </c>
      <c r="I7348" t="str">
        <f t="shared" si="7534"/>
        <v>Índice de Información a la Ciudadanía</v>
      </c>
      <c r="J7348" t="str">
        <f t="shared" si="7534"/>
        <v>02-02</v>
      </c>
      <c r="K7348" t="str">
        <f t="shared" si="7534"/>
        <v>Información presupuestaria y otra información brindada a la ciudadanía disponible en medios locales de comunicación.</v>
      </c>
      <c r="L7348" s="150">
        <f>+VLOOKUP($E7348,IIC_2018!$B$8:$Q$347,6,0)</f>
        <v>0</v>
      </c>
      <c r="M7348" s="142" t="str">
        <f>+VLOOKUP($E7348,IIC_2018!$B$8:$Q$347,7,0)</f>
        <v>Bajo</v>
      </c>
    </row>
    <row r="7349" spans="1:13" x14ac:dyDescent="0.3">
      <c r="A7349" s="139">
        <f t="shared" si="7525"/>
        <v>194</v>
      </c>
      <c r="B7349" s="148">
        <f t="shared" si="7527"/>
        <v>9</v>
      </c>
      <c r="D7349" s="149" t="str">
        <f>+VLOOKUP($A7349,mUNICIPIOS!$B$4:$F$343,2,0)</f>
        <v>San Marcos</v>
      </c>
      <c r="E7349" s="149">
        <f>+VLOOKUP($A7349,mUNICIPIOS!$B$4:$F$343,3,0)</f>
        <v>1228</v>
      </c>
      <c r="F7349" s="149" t="str">
        <f>+VLOOKUP($A7349,mUNICIPIOS!$B$4:$F$343,4,0)</f>
        <v>Río Blanco</v>
      </c>
      <c r="G7349" s="139" t="str">
        <f t="shared" ref="G7349:K7349" si="7535">+G7311</f>
        <v>02</v>
      </c>
      <c r="H7349" t="str">
        <f t="shared" si="7535"/>
        <v>IIC</v>
      </c>
      <c r="I7349" t="str">
        <f t="shared" si="7535"/>
        <v>Índice de Información a la Ciudadanía</v>
      </c>
      <c r="J7349" t="str">
        <f t="shared" si="7535"/>
        <v>02-03</v>
      </c>
      <c r="K7349" t="str">
        <f t="shared" si="7535"/>
        <v>Información pública de oficio actualizada y disponible de acuerdo a la LAIP y uso de internet.</v>
      </c>
      <c r="L7349" s="150">
        <f>+VLOOKUP($E7349,IIC_2018!$B$8:$Q$347,9,0)</f>
        <v>0.1</v>
      </c>
      <c r="M7349" s="142" t="str">
        <f>+VLOOKUP($E7349,IIC_2018!$B$8:$Q$347,10,0)</f>
        <v>Bajo</v>
      </c>
    </row>
    <row r="7350" spans="1:13" x14ac:dyDescent="0.3">
      <c r="A7350" s="139">
        <f t="shared" si="7525"/>
        <v>194</v>
      </c>
      <c r="B7350" s="148">
        <f t="shared" si="7527"/>
        <v>10</v>
      </c>
      <c r="D7350" s="149" t="str">
        <f>+VLOOKUP($A7350,mUNICIPIOS!$B$4:$F$343,2,0)</f>
        <v>San Marcos</v>
      </c>
      <c r="E7350" s="149">
        <f>+VLOOKUP($A7350,mUNICIPIOS!$B$4:$F$343,3,0)</f>
        <v>1228</v>
      </c>
      <c r="F7350" s="149" t="str">
        <f>+VLOOKUP($A7350,mUNICIPIOS!$B$4:$F$343,4,0)</f>
        <v>Río Blanco</v>
      </c>
      <c r="G7350" s="139" t="str">
        <f t="shared" ref="G7350:K7350" si="7536">+G7312</f>
        <v>02</v>
      </c>
      <c r="H7350" t="str">
        <f t="shared" si="7536"/>
        <v>IIC</v>
      </c>
      <c r="I7350" t="str">
        <f t="shared" si="7536"/>
        <v>Índice de Información a la Ciudadanía</v>
      </c>
      <c r="J7350" t="str">
        <f t="shared" si="7536"/>
        <v>02-04</v>
      </c>
      <c r="K7350" t="str">
        <f t="shared" si="7536"/>
        <v>Relación del monto contratado por medio de Guate compras con el total del presupuesto de egresos vigente.</v>
      </c>
      <c r="L7350" s="150">
        <f>+VLOOKUP($E7350,IIC_2018!$B$8:$Q$347,12,0)</f>
        <v>0.9586810096492</v>
      </c>
      <c r="M7350" s="142" t="str">
        <f>+VLOOKUP($E7350,IIC_2018!$B$8:$Q$347,13,0)</f>
        <v>Alto</v>
      </c>
    </row>
    <row r="7351" spans="1:13" x14ac:dyDescent="0.3">
      <c r="A7351" s="139">
        <f t="shared" si="7525"/>
        <v>194</v>
      </c>
      <c r="B7351" s="148">
        <f t="shared" si="7527"/>
        <v>11</v>
      </c>
      <c r="D7351" s="149" t="str">
        <f>+VLOOKUP($A7351,mUNICIPIOS!$B$4:$F$343,2,0)</f>
        <v>San Marcos</v>
      </c>
      <c r="E7351" s="149">
        <f>+VLOOKUP($A7351,mUNICIPIOS!$B$4:$F$343,3,0)</f>
        <v>1228</v>
      </c>
      <c r="F7351" s="149" t="str">
        <f>+VLOOKUP($A7351,mUNICIPIOS!$B$4:$F$343,4,0)</f>
        <v>Río Blanco</v>
      </c>
      <c r="G7351" s="139" t="str">
        <f t="shared" ref="G7351:K7351" si="7537">+G7313</f>
        <v>02</v>
      </c>
      <c r="H7351" t="str">
        <f t="shared" si="7537"/>
        <v>IIC</v>
      </c>
      <c r="I7351" t="str">
        <f t="shared" si="7537"/>
        <v>Índice de Información a la Ciudadanía</v>
      </c>
      <c r="J7351" t="str">
        <f t="shared" si="7537"/>
        <v>INDICE</v>
      </c>
      <c r="K7351">
        <f t="shared" si="7537"/>
        <v>0</v>
      </c>
      <c r="L7351" s="150">
        <f>+VLOOKUP($E7351,IIC_2018!$B$8:$Q$347,15,0)</f>
        <v>0.26467025241230002</v>
      </c>
      <c r="M7351" s="142" t="str">
        <f>+VLOOKUP($E7351,IIC_2018!$B$8:$Q$347,16,0)</f>
        <v>Medio bajo</v>
      </c>
    </row>
    <row r="7352" spans="1:13" x14ac:dyDescent="0.3">
      <c r="A7352" s="139">
        <f t="shared" si="7525"/>
        <v>194</v>
      </c>
      <c r="B7352" s="148">
        <f t="shared" si="7527"/>
        <v>12</v>
      </c>
      <c r="D7352" s="149" t="str">
        <f>+VLOOKUP($A7352,mUNICIPIOS!$B$4:$F$343,2,0)</f>
        <v>San Marcos</v>
      </c>
      <c r="E7352" s="149">
        <f>+VLOOKUP($A7352,mUNICIPIOS!$B$4:$F$343,3,0)</f>
        <v>1228</v>
      </c>
      <c r="F7352" s="149" t="str">
        <f>+VLOOKUP($A7352,mUNICIPIOS!$B$4:$F$343,4,0)</f>
        <v>Río Blanco</v>
      </c>
      <c r="G7352" s="139" t="str">
        <f t="shared" ref="G7352:K7352" si="7538">+G7314</f>
        <v>03</v>
      </c>
      <c r="H7352" t="str">
        <f t="shared" si="7538"/>
        <v>ISP</v>
      </c>
      <c r="I7352" t="str">
        <f t="shared" si="7538"/>
        <v>Índice de Servicios Públicos</v>
      </c>
      <c r="J7352" t="str">
        <f t="shared" si="7538"/>
        <v>03-01</v>
      </c>
      <c r="K7352" t="str">
        <f t="shared" si="7538"/>
        <v>Cobertura del servicio público de agua</v>
      </c>
      <c r="L7352" s="150">
        <f>+VLOOKUP($E7352,ISP_2018!$B$8:$T$347,3,0)</f>
        <v>0</v>
      </c>
      <c r="M7352" s="142" t="str">
        <f>+VLOOKUP($E7352,ISP_2018!$B$8:$T$347,4,0)</f>
        <v>Bajo</v>
      </c>
    </row>
    <row r="7353" spans="1:13" x14ac:dyDescent="0.3">
      <c r="A7353" s="139">
        <f t="shared" si="7525"/>
        <v>194</v>
      </c>
      <c r="B7353" s="148">
        <f t="shared" si="7527"/>
        <v>13</v>
      </c>
      <c r="D7353" s="149" t="str">
        <f>+VLOOKUP($A7353,mUNICIPIOS!$B$4:$F$343,2,0)</f>
        <v>San Marcos</v>
      </c>
      <c r="E7353" s="149">
        <f>+VLOOKUP($A7353,mUNICIPIOS!$B$4:$F$343,3,0)</f>
        <v>1228</v>
      </c>
      <c r="F7353" s="149" t="str">
        <f>+VLOOKUP($A7353,mUNICIPIOS!$B$4:$F$343,4,0)</f>
        <v>Río Blanco</v>
      </c>
      <c r="G7353" s="139" t="str">
        <f t="shared" ref="G7353:K7353" si="7539">+G7315</f>
        <v>03</v>
      </c>
      <c r="H7353" t="str">
        <f t="shared" si="7539"/>
        <v>ISP</v>
      </c>
      <c r="I7353" t="str">
        <f t="shared" si="7539"/>
        <v>Índice de Servicios Públicos</v>
      </c>
      <c r="J7353" t="str">
        <f t="shared" si="7539"/>
        <v>03-02</v>
      </c>
      <c r="K7353" t="str">
        <f t="shared" si="7539"/>
        <v>Control de la calidad del servicio público de agua</v>
      </c>
      <c r="L7353" s="150">
        <f>+VLOOKUP($E7353,ISP_2018!$B$8:$T$347,6,0)</f>
        <v>0</v>
      </c>
      <c r="M7353" s="142" t="str">
        <f>+VLOOKUP($E7353,ISP_2018!$B$8:$T$347,7,0)</f>
        <v>Bajo</v>
      </c>
    </row>
    <row r="7354" spans="1:13" x14ac:dyDescent="0.3">
      <c r="A7354" s="139">
        <f t="shared" si="7525"/>
        <v>194</v>
      </c>
      <c r="B7354" s="148">
        <f t="shared" si="7527"/>
        <v>14</v>
      </c>
      <c r="D7354" s="149" t="str">
        <f>+VLOOKUP($A7354,mUNICIPIOS!$B$4:$F$343,2,0)</f>
        <v>San Marcos</v>
      </c>
      <c r="E7354" s="149">
        <f>+VLOOKUP($A7354,mUNICIPIOS!$B$4:$F$343,3,0)</f>
        <v>1228</v>
      </c>
      <c r="F7354" s="149" t="str">
        <f>+VLOOKUP($A7354,mUNICIPIOS!$B$4:$F$343,4,0)</f>
        <v>Río Blanco</v>
      </c>
      <c r="G7354" s="139" t="str">
        <f t="shared" ref="G7354:K7354" si="7540">+G7316</f>
        <v>03</v>
      </c>
      <c r="H7354" t="str">
        <f t="shared" si="7540"/>
        <v>ISP</v>
      </c>
      <c r="I7354" t="str">
        <f t="shared" si="7540"/>
        <v>Índice de Servicios Públicos</v>
      </c>
      <c r="J7354" t="str">
        <f t="shared" si="7540"/>
        <v>03-03</v>
      </c>
      <c r="K7354" t="str">
        <f t="shared" si="7540"/>
        <v>Disposición  y tratamiento  de aguas residuales</v>
      </c>
      <c r="L7354" s="150">
        <f>+VLOOKUP($E7354,ISP_2018!$B$8:$T$347,9,0)</f>
        <v>0</v>
      </c>
      <c r="M7354" s="142" t="str">
        <f>+VLOOKUP($E7354,ISP_2018!$B$8:$T$347,10,0)</f>
        <v>Bajo</v>
      </c>
    </row>
    <row r="7355" spans="1:13" x14ac:dyDescent="0.3">
      <c r="A7355" s="139">
        <f t="shared" si="7525"/>
        <v>194</v>
      </c>
      <c r="B7355" s="148">
        <f t="shared" si="7527"/>
        <v>15</v>
      </c>
      <c r="D7355" s="149" t="str">
        <f>+VLOOKUP($A7355,mUNICIPIOS!$B$4:$F$343,2,0)</f>
        <v>San Marcos</v>
      </c>
      <c r="E7355" s="149">
        <f>+VLOOKUP($A7355,mUNICIPIOS!$B$4:$F$343,3,0)</f>
        <v>1228</v>
      </c>
      <c r="F7355" s="149" t="str">
        <f>+VLOOKUP($A7355,mUNICIPIOS!$B$4:$F$343,4,0)</f>
        <v>Río Blanco</v>
      </c>
      <c r="G7355" s="139" t="str">
        <f t="shared" ref="G7355:K7355" si="7541">+G7317</f>
        <v>03</v>
      </c>
      <c r="H7355" t="str">
        <f t="shared" si="7541"/>
        <v>ISP</v>
      </c>
      <c r="I7355" t="str">
        <f t="shared" si="7541"/>
        <v>Índice de Servicios Públicos</v>
      </c>
      <c r="J7355" t="str">
        <f t="shared" si="7541"/>
        <v>03-04</v>
      </c>
      <c r="K7355" t="str">
        <f t="shared" si="7541"/>
        <v>Gestión y manejo de los residuos y desechos sólidos</v>
      </c>
      <c r="L7355" s="150">
        <f>+VLOOKUP($E7355,ISP_2018!$B$8:$T$347,12,0)</f>
        <v>0</v>
      </c>
      <c r="M7355" s="142" t="str">
        <f>+VLOOKUP($E7355,ISP_2018!$B$8:$T$347,13,0)</f>
        <v>Bajo</v>
      </c>
    </row>
    <row r="7356" spans="1:13" x14ac:dyDescent="0.3">
      <c r="A7356" s="139">
        <f t="shared" si="7525"/>
        <v>194</v>
      </c>
      <c r="B7356" s="148">
        <f t="shared" si="7527"/>
        <v>16</v>
      </c>
      <c r="D7356" s="149" t="str">
        <f>+VLOOKUP($A7356,mUNICIPIOS!$B$4:$F$343,2,0)</f>
        <v>San Marcos</v>
      </c>
      <c r="E7356" s="149">
        <f>+VLOOKUP($A7356,mUNICIPIOS!$B$4:$F$343,3,0)</f>
        <v>1228</v>
      </c>
      <c r="F7356" s="149" t="str">
        <f>+VLOOKUP($A7356,mUNICIPIOS!$B$4:$F$343,4,0)</f>
        <v>Río Blanco</v>
      </c>
      <c r="G7356" s="139" t="str">
        <f t="shared" ref="G7356:K7356" si="7542">+G7318</f>
        <v>03</v>
      </c>
      <c r="H7356" t="str">
        <f t="shared" si="7542"/>
        <v>ISP</v>
      </c>
      <c r="I7356" t="str">
        <f t="shared" si="7542"/>
        <v>Índice de Servicios Públicos</v>
      </c>
      <c r="J7356" t="str">
        <f t="shared" si="7542"/>
        <v>03-05</v>
      </c>
      <c r="K7356" t="str">
        <f t="shared" si="7542"/>
        <v>Gestión de servicios públicos municipales</v>
      </c>
      <c r="L7356" s="150">
        <f>+VLOOKUP($E7356,ISP_2018!$B$8:$T$347,15,0)</f>
        <v>6.4516129032258063E-2</v>
      </c>
      <c r="M7356" s="142" t="str">
        <f>+VLOOKUP($E7356,ISP_2018!$B$8:$T$347,16,0)</f>
        <v>Bajo</v>
      </c>
    </row>
    <row r="7357" spans="1:13" x14ac:dyDescent="0.3">
      <c r="A7357" s="139">
        <f t="shared" si="7525"/>
        <v>194</v>
      </c>
      <c r="B7357" s="148">
        <f t="shared" si="7527"/>
        <v>17</v>
      </c>
      <c r="D7357" s="149" t="str">
        <f>+VLOOKUP($A7357,mUNICIPIOS!$B$4:$F$343,2,0)</f>
        <v>San Marcos</v>
      </c>
      <c r="E7357" s="149">
        <f>+VLOOKUP($A7357,mUNICIPIOS!$B$4:$F$343,3,0)</f>
        <v>1228</v>
      </c>
      <c r="F7357" s="149" t="str">
        <f>+VLOOKUP($A7357,mUNICIPIOS!$B$4:$F$343,4,0)</f>
        <v>Río Blanco</v>
      </c>
      <c r="G7357" s="139" t="str">
        <f t="shared" ref="G7357:K7357" si="7543">+G7319</f>
        <v>03</v>
      </c>
      <c r="H7357" t="str">
        <f t="shared" si="7543"/>
        <v>ISP</v>
      </c>
      <c r="I7357" t="str">
        <f t="shared" si="7543"/>
        <v>Índice de Servicios Públicos</v>
      </c>
      <c r="J7357" t="str">
        <f t="shared" si="7543"/>
        <v>INDICE</v>
      </c>
      <c r="K7357">
        <f t="shared" si="7543"/>
        <v>0</v>
      </c>
      <c r="L7357" s="150">
        <f>+VLOOKUP($E7357,ISP_2018!$B$8:$T$347,18,0)</f>
        <v>1.2903225806451613E-2</v>
      </c>
      <c r="M7357" s="142" t="str">
        <f>+VLOOKUP($E7357,ISP_2018!$B$8:$T$347,19,0)</f>
        <v>Bajo</v>
      </c>
    </row>
    <row r="7358" spans="1:13" x14ac:dyDescent="0.3">
      <c r="A7358" s="139">
        <f t="shared" si="7525"/>
        <v>194</v>
      </c>
      <c r="B7358" s="148">
        <f t="shared" si="7527"/>
        <v>18</v>
      </c>
      <c r="D7358" s="149" t="str">
        <f>+VLOOKUP($A7358,mUNICIPIOS!$B$4:$F$343,2,0)</f>
        <v>San Marcos</v>
      </c>
      <c r="E7358" s="149">
        <f>+VLOOKUP($A7358,mUNICIPIOS!$B$4:$F$343,3,0)</f>
        <v>1228</v>
      </c>
      <c r="F7358" s="149" t="str">
        <f>+VLOOKUP($A7358,mUNICIPIOS!$B$4:$F$343,4,0)</f>
        <v>Río Blanco</v>
      </c>
      <c r="G7358" s="139" t="str">
        <f t="shared" ref="G7358:K7358" si="7544">+G7320</f>
        <v>04</v>
      </c>
      <c r="H7358" t="str">
        <f t="shared" si="7544"/>
        <v>IGA</v>
      </c>
      <c r="I7358" t="str">
        <f t="shared" si="7544"/>
        <v>Índice de Gestión Administrativa</v>
      </c>
      <c r="J7358" t="str">
        <f t="shared" si="7544"/>
        <v>04-01</v>
      </c>
      <c r="K7358" t="str">
        <f t="shared" si="7544"/>
        <v>Existencia de elementos de atención municipal orientada al vecino</v>
      </c>
      <c r="L7358" s="150">
        <f>+VLOOKUP($E7358,IGA_2018!$B$8:$N$347,3,0)</f>
        <v>0</v>
      </c>
      <c r="M7358" s="142" t="str">
        <f>+VLOOKUP($E7358,IGA_2018!$B$8:$N$347,4,0)</f>
        <v>Bajo</v>
      </c>
    </row>
    <row r="7359" spans="1:13" x14ac:dyDescent="0.3">
      <c r="A7359" s="139">
        <f t="shared" si="7525"/>
        <v>194</v>
      </c>
      <c r="B7359" s="148">
        <f t="shared" si="7527"/>
        <v>19</v>
      </c>
      <c r="D7359" s="149" t="str">
        <f>+VLOOKUP($A7359,mUNICIPIOS!$B$4:$F$343,2,0)</f>
        <v>San Marcos</v>
      </c>
      <c r="E7359" s="149">
        <f>+VLOOKUP($A7359,mUNICIPIOS!$B$4:$F$343,3,0)</f>
        <v>1228</v>
      </c>
      <c r="F7359" s="149" t="str">
        <f>+VLOOKUP($A7359,mUNICIPIOS!$B$4:$F$343,4,0)</f>
        <v>Río Blanco</v>
      </c>
      <c r="G7359" s="139" t="str">
        <f t="shared" ref="G7359:K7359" si="7545">+G7321</f>
        <v>04</v>
      </c>
      <c r="H7359" t="str">
        <f t="shared" si="7545"/>
        <v>IGA</v>
      </c>
      <c r="I7359" t="str">
        <f t="shared" si="7545"/>
        <v>Índice de Gestión Administrativa</v>
      </c>
      <c r="J7359" t="str">
        <f t="shared" si="7545"/>
        <v>04-02</v>
      </c>
      <c r="K7359" t="str">
        <f t="shared" si="7545"/>
        <v>Gestión del recurso humano.</v>
      </c>
      <c r="L7359" s="150">
        <f>+VLOOKUP($E7359,IGA_2018!$B$8:$N$347,6,0)</f>
        <v>0</v>
      </c>
      <c r="M7359" s="142" t="str">
        <f>+VLOOKUP($E7359,IGA_2018!$B$8:$N$347,7,0)</f>
        <v>Bajo</v>
      </c>
    </row>
    <row r="7360" spans="1:13" x14ac:dyDescent="0.3">
      <c r="A7360" s="139">
        <f t="shared" si="7525"/>
        <v>194</v>
      </c>
      <c r="B7360" s="148">
        <f t="shared" si="7527"/>
        <v>20</v>
      </c>
      <c r="D7360" s="149" t="str">
        <f>+VLOOKUP($A7360,mUNICIPIOS!$B$4:$F$343,2,0)</f>
        <v>San Marcos</v>
      </c>
      <c r="E7360" s="149">
        <f>+VLOOKUP($A7360,mUNICIPIOS!$B$4:$F$343,3,0)</f>
        <v>1228</v>
      </c>
      <c r="F7360" s="149" t="str">
        <f>+VLOOKUP($A7360,mUNICIPIOS!$B$4:$F$343,4,0)</f>
        <v>Río Blanco</v>
      </c>
      <c r="G7360" s="139" t="str">
        <f t="shared" ref="G7360:K7360" si="7546">+G7322</f>
        <v>04</v>
      </c>
      <c r="H7360" t="str">
        <f t="shared" si="7546"/>
        <v>IGA</v>
      </c>
      <c r="I7360" t="str">
        <f t="shared" si="7546"/>
        <v>Índice de Gestión Administrativa</v>
      </c>
      <c r="J7360" t="str">
        <f t="shared" si="7546"/>
        <v>04-03</v>
      </c>
      <c r="K7360" t="str">
        <f t="shared" si="7546"/>
        <v>Existencia de oficinas municipales con instrumentos de gestión.</v>
      </c>
      <c r="L7360" s="150">
        <f>+VLOOKUP($E7360,IGA_2018!$B$8:$N$347,9,0)</f>
        <v>0</v>
      </c>
      <c r="M7360" s="142" t="str">
        <f>+VLOOKUP($E7360,IGA_2018!$B$8:$N$347,10,0)</f>
        <v>Bajo</v>
      </c>
    </row>
    <row r="7361" spans="1:13" x14ac:dyDescent="0.3">
      <c r="A7361" s="139">
        <f t="shared" si="7525"/>
        <v>194</v>
      </c>
      <c r="B7361" s="148">
        <f t="shared" si="7527"/>
        <v>21</v>
      </c>
      <c r="D7361" s="149" t="str">
        <f>+VLOOKUP($A7361,mUNICIPIOS!$B$4:$F$343,2,0)</f>
        <v>San Marcos</v>
      </c>
      <c r="E7361" s="149">
        <f>+VLOOKUP($A7361,mUNICIPIOS!$B$4:$F$343,3,0)</f>
        <v>1228</v>
      </c>
      <c r="F7361" s="149" t="str">
        <f>+VLOOKUP($A7361,mUNICIPIOS!$B$4:$F$343,4,0)</f>
        <v>Río Blanco</v>
      </c>
      <c r="G7361" s="139" t="str">
        <f t="shared" ref="G7361:K7361" si="7547">+G7323</f>
        <v>04</v>
      </c>
      <c r="H7361" t="str">
        <f t="shared" si="7547"/>
        <v>IGA</v>
      </c>
      <c r="I7361" t="str">
        <f t="shared" si="7547"/>
        <v>Índice de Gestión Administrativa</v>
      </c>
      <c r="J7361" t="str">
        <f t="shared" si="7547"/>
        <v>INDICE</v>
      </c>
      <c r="K7361">
        <f t="shared" si="7547"/>
        <v>0</v>
      </c>
      <c r="L7361" s="150">
        <f>+VLOOKUP($E7361,IGA_2018!$B$8:$N$347,12,0)</f>
        <v>0</v>
      </c>
      <c r="M7361" s="142" t="str">
        <f>+VLOOKUP($E7361,IGA_2018!$B$8:$N$347,13,0)</f>
        <v>Bajo</v>
      </c>
    </row>
    <row r="7362" spans="1:13" x14ac:dyDescent="0.3">
      <c r="A7362" s="139">
        <f t="shared" si="7525"/>
        <v>194</v>
      </c>
      <c r="B7362" s="148">
        <f t="shared" si="7527"/>
        <v>22</v>
      </c>
      <c r="D7362" s="149" t="str">
        <f>+VLOOKUP($A7362,mUNICIPIOS!$B$4:$F$343,2,0)</f>
        <v>San Marcos</v>
      </c>
      <c r="E7362" s="149">
        <f>+VLOOKUP($A7362,mUNICIPIOS!$B$4:$F$343,3,0)</f>
        <v>1228</v>
      </c>
      <c r="F7362" s="149" t="str">
        <f>+VLOOKUP($A7362,mUNICIPIOS!$B$4:$F$343,4,0)</f>
        <v>Río Blanco</v>
      </c>
      <c r="G7362" s="139" t="str">
        <f t="shared" ref="G7362:K7362" si="7548">+G7324</f>
        <v>05</v>
      </c>
      <c r="H7362" t="str">
        <f t="shared" si="7548"/>
        <v>IGF</v>
      </c>
      <c r="I7362" t="str">
        <f t="shared" si="7548"/>
        <v>Índice de Gestión Financiera</v>
      </c>
      <c r="J7362" t="str">
        <f t="shared" si="7548"/>
        <v>05-01</v>
      </c>
      <c r="K7362" t="str">
        <f t="shared" si="7548"/>
        <v>Autonomía financiera municipal</v>
      </c>
      <c r="L7362" s="150">
        <f>+VLOOKUP($E7362,IGF_2018!$B$8:$Z$347,3,0)</f>
        <v>7.7981528479983034E-2</v>
      </c>
      <c r="M7362" s="142" t="str">
        <f>+VLOOKUP($E7362,IGF_2018!$B$8:$Z$347,4,0)</f>
        <v>Bajo</v>
      </c>
    </row>
    <row r="7363" spans="1:13" x14ac:dyDescent="0.3">
      <c r="A7363" s="139">
        <f t="shared" si="7525"/>
        <v>194</v>
      </c>
      <c r="B7363" s="148">
        <f t="shared" si="7527"/>
        <v>23</v>
      </c>
      <c r="D7363" s="149" t="str">
        <f>+VLOOKUP($A7363,mUNICIPIOS!$B$4:$F$343,2,0)</f>
        <v>San Marcos</v>
      </c>
      <c r="E7363" s="149">
        <f>+VLOOKUP($A7363,mUNICIPIOS!$B$4:$F$343,3,0)</f>
        <v>1228</v>
      </c>
      <c r="F7363" s="149" t="str">
        <f>+VLOOKUP($A7363,mUNICIPIOS!$B$4:$F$343,4,0)</f>
        <v>Río Blanco</v>
      </c>
      <c r="G7363" s="139" t="str">
        <f t="shared" ref="G7363:K7363" si="7549">+G7325</f>
        <v>05</v>
      </c>
      <c r="H7363" t="str">
        <f t="shared" si="7549"/>
        <v>IGF</v>
      </c>
      <c r="I7363" t="str">
        <f t="shared" si="7549"/>
        <v>Índice de Gestión Financiera</v>
      </c>
      <c r="J7363" t="str">
        <f t="shared" si="7549"/>
        <v>05-02</v>
      </c>
      <c r="K7363" t="str">
        <f t="shared" si="7549"/>
        <v xml:space="preserve">Ingresos propios por habitante -sin regalías- </v>
      </c>
      <c r="L7363" s="150">
        <f>+VLOOKUP($E7363,IGF_2018!$B$8:$Z$347,6,0)</f>
        <v>0.12714699207863467</v>
      </c>
      <c r="M7363" s="142" t="str">
        <f>+VLOOKUP($E7363,IGF_2018!$B$8:$Z$347,7,0)</f>
        <v>Bajo</v>
      </c>
    </row>
    <row r="7364" spans="1:13" x14ac:dyDescent="0.3">
      <c r="A7364" s="139">
        <f t="shared" si="7525"/>
        <v>194</v>
      </c>
      <c r="B7364" s="148">
        <f t="shared" si="7527"/>
        <v>24</v>
      </c>
      <c r="D7364" s="149" t="str">
        <f>+VLOOKUP($A7364,mUNICIPIOS!$B$4:$F$343,2,0)</f>
        <v>San Marcos</v>
      </c>
      <c r="E7364" s="149">
        <f>+VLOOKUP($A7364,mUNICIPIOS!$B$4:$F$343,3,0)</f>
        <v>1228</v>
      </c>
      <c r="F7364" s="149" t="str">
        <f>+VLOOKUP($A7364,mUNICIPIOS!$B$4:$F$343,4,0)</f>
        <v>Río Blanco</v>
      </c>
      <c r="G7364" s="139" t="str">
        <f t="shared" ref="G7364:K7364" si="7550">+G7326</f>
        <v>05</v>
      </c>
      <c r="H7364" t="str">
        <f t="shared" si="7550"/>
        <v>IGF</v>
      </c>
      <c r="I7364" t="str">
        <f t="shared" si="7550"/>
        <v>Índice de Gestión Financiera</v>
      </c>
      <c r="J7364" t="str">
        <f t="shared" si="7550"/>
        <v>05-03</v>
      </c>
      <c r="K7364" t="str">
        <f t="shared" si="7550"/>
        <v>Ingresos del IUSI en relación a los ingresos propios -sin regalías-</v>
      </c>
      <c r="L7364" s="150">
        <f>+VLOOKUP($E7364,IGF_2018!$B$8:$Z$347,9,0)</f>
        <v>0</v>
      </c>
      <c r="M7364" s="142" t="str">
        <f>+VLOOKUP($E7364,IGF_2018!$B$8:$Z$347,10,0)</f>
        <v>Bajo</v>
      </c>
    </row>
    <row r="7365" spans="1:13" x14ac:dyDescent="0.3">
      <c r="A7365" s="139">
        <f t="shared" si="7525"/>
        <v>194</v>
      </c>
      <c r="B7365" s="148">
        <f t="shared" si="7527"/>
        <v>25</v>
      </c>
      <c r="D7365" s="149" t="str">
        <f>+VLOOKUP($A7365,mUNICIPIOS!$B$4:$F$343,2,0)</f>
        <v>San Marcos</v>
      </c>
      <c r="E7365" s="149">
        <f>+VLOOKUP($A7365,mUNICIPIOS!$B$4:$F$343,3,0)</f>
        <v>1228</v>
      </c>
      <c r="F7365" s="149" t="str">
        <f>+VLOOKUP($A7365,mUNICIPIOS!$B$4:$F$343,4,0)</f>
        <v>Río Blanco</v>
      </c>
      <c r="G7365" s="139" t="str">
        <f t="shared" ref="G7365:K7365" si="7551">+G7327</f>
        <v>05</v>
      </c>
      <c r="H7365" t="str">
        <f t="shared" si="7551"/>
        <v>IGF</v>
      </c>
      <c r="I7365" t="str">
        <f t="shared" si="7551"/>
        <v>Índice de Gestión Financiera</v>
      </c>
      <c r="J7365" t="str">
        <f t="shared" si="7551"/>
        <v>05-04</v>
      </c>
      <c r="K7365" t="str">
        <f t="shared" si="7551"/>
        <v>Inversión anual en capital fijo por habitante</v>
      </c>
      <c r="L7365" s="150">
        <f>+VLOOKUP($E7365,IGF_2018!$B$8:$Z$347,12,0)</f>
        <v>0.17868288483178832</v>
      </c>
      <c r="M7365" s="142" t="str">
        <f>+VLOOKUP($E7365,IGF_2018!$B$8:$Z$347,13,0)</f>
        <v>Bajo</v>
      </c>
    </row>
    <row r="7366" spans="1:13" x14ac:dyDescent="0.3">
      <c r="A7366" s="139">
        <f t="shared" si="7525"/>
        <v>194</v>
      </c>
      <c r="B7366" s="148">
        <f t="shared" si="7527"/>
        <v>26</v>
      </c>
      <c r="D7366" s="149" t="str">
        <f>+VLOOKUP($A7366,mUNICIPIOS!$B$4:$F$343,2,0)</f>
        <v>San Marcos</v>
      </c>
      <c r="E7366" s="149">
        <f>+VLOOKUP($A7366,mUNICIPIOS!$B$4:$F$343,3,0)</f>
        <v>1228</v>
      </c>
      <c r="F7366" s="149" t="str">
        <f>+VLOOKUP($A7366,mUNICIPIOS!$B$4:$F$343,4,0)</f>
        <v>Río Blanco</v>
      </c>
      <c r="G7366" s="139" t="str">
        <f t="shared" ref="G7366:K7366" si="7552">+G7328</f>
        <v>05</v>
      </c>
      <c r="H7366" t="str">
        <f t="shared" si="7552"/>
        <v>IGF</v>
      </c>
      <c r="I7366" t="str">
        <f t="shared" si="7552"/>
        <v>Índice de Gestión Financiera</v>
      </c>
      <c r="J7366" t="str">
        <f t="shared" si="7552"/>
        <v>05-05</v>
      </c>
      <c r="K7366" t="str">
        <f t="shared" si="7552"/>
        <v>Inversión anual en capital fijo con recursos percibidos por ingresos propios</v>
      </c>
      <c r="L7366" s="150">
        <f>+VLOOKUP($E7366,IGF_2018!$B$8:$Z$347,15,0)</f>
        <v>0</v>
      </c>
      <c r="M7366" s="142" t="str">
        <f>+VLOOKUP($E7366,IGF_2018!$B$8:$Z$347,16,0)</f>
        <v>Bajo</v>
      </c>
    </row>
    <row r="7367" spans="1:13" x14ac:dyDescent="0.3">
      <c r="A7367" s="139">
        <f t="shared" si="7525"/>
        <v>194</v>
      </c>
      <c r="B7367" s="148">
        <f t="shared" si="7527"/>
        <v>27</v>
      </c>
      <c r="D7367" s="149" t="str">
        <f>+VLOOKUP($A7367,mUNICIPIOS!$B$4:$F$343,2,0)</f>
        <v>San Marcos</v>
      </c>
      <c r="E7367" s="149">
        <f>+VLOOKUP($A7367,mUNICIPIOS!$B$4:$F$343,3,0)</f>
        <v>1228</v>
      </c>
      <c r="F7367" s="149" t="str">
        <f>+VLOOKUP($A7367,mUNICIPIOS!$B$4:$F$343,4,0)</f>
        <v>Río Blanco</v>
      </c>
      <c r="G7367" s="139" t="str">
        <f t="shared" ref="G7367:K7367" si="7553">+G7329</f>
        <v>05</v>
      </c>
      <c r="H7367" t="str">
        <f t="shared" si="7553"/>
        <v>IGF</v>
      </c>
      <c r="I7367" t="str">
        <f t="shared" si="7553"/>
        <v>Índice de Gestión Financiera</v>
      </c>
      <c r="J7367" t="str">
        <f t="shared" si="7553"/>
        <v>05-06</v>
      </c>
      <c r="K7367" t="str">
        <f t="shared" si="7553"/>
        <v xml:space="preserve">Inversión anual en capital fijo con recursos percibidos por transferencias del Gobierno Central </v>
      </c>
      <c r="L7367" s="150">
        <f>+VLOOKUP($E7367,IGF_2018!$B$8:$Z$347,18,0)</f>
        <v>0.17422730849187776</v>
      </c>
      <c r="M7367" s="142" t="str">
        <f>+VLOOKUP($E7367,IGF_2018!$B$8:$Z$347,19,0)</f>
        <v>Bajo</v>
      </c>
    </row>
    <row r="7368" spans="1:13" x14ac:dyDescent="0.3">
      <c r="A7368" s="139">
        <f t="shared" si="7525"/>
        <v>194</v>
      </c>
      <c r="B7368" s="148">
        <f t="shared" si="7527"/>
        <v>28</v>
      </c>
      <c r="D7368" s="149" t="str">
        <f>+VLOOKUP($A7368,mUNICIPIOS!$B$4:$F$343,2,0)</f>
        <v>San Marcos</v>
      </c>
      <c r="E7368" s="149">
        <f>+VLOOKUP($A7368,mUNICIPIOS!$B$4:$F$343,3,0)</f>
        <v>1228</v>
      </c>
      <c r="F7368" s="149" t="str">
        <f>+VLOOKUP($A7368,mUNICIPIOS!$B$4:$F$343,4,0)</f>
        <v>Río Blanco</v>
      </c>
      <c r="G7368" s="139" t="str">
        <f t="shared" ref="G7368:K7368" si="7554">+G7330</f>
        <v>05</v>
      </c>
      <c r="H7368" t="str">
        <f t="shared" si="7554"/>
        <v>IGF</v>
      </c>
      <c r="I7368" t="str">
        <f t="shared" si="7554"/>
        <v>Índice de Gestión Financiera</v>
      </c>
      <c r="J7368" t="str">
        <f t="shared" si="7554"/>
        <v>05-07</v>
      </c>
      <c r="K7368" t="str">
        <f t="shared" si="7554"/>
        <v>Financiamiento por endeudamiento municipal</v>
      </c>
      <c r="L7368" s="150">
        <f>+VLOOKUP($E7368,IGF_2018!$B$8:$Z$347,21,0)</f>
        <v>1</v>
      </c>
      <c r="M7368" s="142" t="str">
        <f>+VLOOKUP($E7368,IGF_2018!$B$8:$Z$347,22,0)</f>
        <v>Alto</v>
      </c>
    </row>
    <row r="7369" spans="1:13" x14ac:dyDescent="0.3">
      <c r="A7369" s="139">
        <f t="shared" si="7525"/>
        <v>194</v>
      </c>
      <c r="B7369" s="148">
        <f t="shared" si="7527"/>
        <v>29</v>
      </c>
      <c r="D7369" s="149" t="str">
        <f>+VLOOKUP($A7369,mUNICIPIOS!$B$4:$F$343,2,0)</f>
        <v>San Marcos</v>
      </c>
      <c r="E7369" s="149">
        <f>+VLOOKUP($A7369,mUNICIPIOS!$B$4:$F$343,3,0)</f>
        <v>1228</v>
      </c>
      <c r="F7369" s="149" t="str">
        <f>+VLOOKUP($A7369,mUNICIPIOS!$B$4:$F$343,4,0)</f>
        <v>Río Blanco</v>
      </c>
      <c r="G7369" s="139" t="str">
        <f t="shared" ref="G7369:K7369" si="7555">+G7331</f>
        <v>05</v>
      </c>
      <c r="H7369" t="str">
        <f t="shared" si="7555"/>
        <v>IGF</v>
      </c>
      <c r="I7369" t="str">
        <f t="shared" si="7555"/>
        <v>Índice de Gestión Financiera</v>
      </c>
      <c r="J7369" t="str">
        <f t="shared" si="7555"/>
        <v>INDICE</v>
      </c>
      <c r="K7369">
        <f t="shared" si="7555"/>
        <v>0</v>
      </c>
      <c r="L7369" s="150">
        <f>+VLOOKUP($E7369,IGF_2018!$B$8:$Z$347,24,0)</f>
        <v>0.2763167234440902</v>
      </c>
      <c r="M7369" s="142" t="str">
        <f>+VLOOKUP($E7369,IGF_2018!$B$8:$Z$347,25,0)</f>
        <v>Medio bajo</v>
      </c>
    </row>
    <row r="7370" spans="1:13" x14ac:dyDescent="0.3">
      <c r="A7370" s="139">
        <f t="shared" si="7525"/>
        <v>194</v>
      </c>
      <c r="B7370" s="148">
        <f t="shared" si="7527"/>
        <v>30</v>
      </c>
      <c r="D7370" s="149" t="str">
        <f>+VLOOKUP($A7370,mUNICIPIOS!$B$4:$F$343,2,0)</f>
        <v>San Marcos</v>
      </c>
      <c r="E7370" s="149">
        <f>+VLOOKUP($A7370,mUNICIPIOS!$B$4:$F$343,3,0)</f>
        <v>1228</v>
      </c>
      <c r="F7370" s="149" t="str">
        <f>+VLOOKUP($A7370,mUNICIPIOS!$B$4:$F$343,4,0)</f>
        <v>Río Blanco</v>
      </c>
      <c r="G7370" s="139" t="str">
        <f t="shared" ref="G7370:K7370" si="7556">+G7332</f>
        <v>06</v>
      </c>
      <c r="H7370" t="str">
        <f t="shared" si="7556"/>
        <v>IGE</v>
      </c>
      <c r="I7370" t="str">
        <f t="shared" si="7556"/>
        <v>Índice de Gestión Estratégica</v>
      </c>
      <c r="J7370" t="str">
        <f t="shared" si="7556"/>
        <v>06-01</v>
      </c>
      <c r="K7370" t="str">
        <f t="shared" si="7556"/>
        <v>Ejecución del Plan Operativo Anual  (POA)</v>
      </c>
      <c r="L7370" s="150">
        <f>+VLOOKUP($E7370,IGE_2018!$B$8:$Z$347,3,0)</f>
        <v>0</v>
      </c>
      <c r="M7370" s="142" t="str">
        <f>+VLOOKUP($E7370,IGE_2018!$B$8:$Z$347,4,0)</f>
        <v>Bajo</v>
      </c>
    </row>
    <row r="7371" spans="1:13" x14ac:dyDescent="0.3">
      <c r="A7371" s="139">
        <f t="shared" si="7525"/>
        <v>194</v>
      </c>
      <c r="B7371" s="148">
        <f t="shared" si="7527"/>
        <v>31</v>
      </c>
      <c r="D7371" s="149" t="str">
        <f>+VLOOKUP($A7371,mUNICIPIOS!$B$4:$F$343,2,0)</f>
        <v>San Marcos</v>
      </c>
      <c r="E7371" s="149">
        <f>+VLOOKUP($A7371,mUNICIPIOS!$B$4:$F$343,3,0)</f>
        <v>1228</v>
      </c>
      <c r="F7371" s="149" t="str">
        <f>+VLOOKUP($A7371,mUNICIPIOS!$B$4:$F$343,4,0)</f>
        <v>Río Blanco</v>
      </c>
      <c r="G7371" s="139" t="str">
        <f t="shared" ref="G7371:K7371" si="7557">+G7333</f>
        <v>06</v>
      </c>
      <c r="H7371" t="str">
        <f t="shared" si="7557"/>
        <v>IGE</v>
      </c>
      <c r="I7371" t="str">
        <f t="shared" si="7557"/>
        <v>Índice de Gestión Estratégica</v>
      </c>
      <c r="J7371" t="str">
        <f t="shared" si="7557"/>
        <v>06-02</v>
      </c>
      <c r="K7371" t="str">
        <f t="shared" si="7557"/>
        <v>Relación Plan de Desarrollo Municipal y Ordenamiento Territorial (PDM-OT) - Plan Estratégico Institucional (PEI) - Plan Operativo Multianual (POM) - Plan Operativo Anual (POA)</v>
      </c>
      <c r="L7371" s="150">
        <f>+VLOOKUP($E7371,IGE_2018!$B$8:$Z$347,6,0)</f>
        <v>0</v>
      </c>
      <c r="M7371" s="142" t="str">
        <f>+VLOOKUP($E7371,IGE_2018!$B$8:$Z$347,7,0)</f>
        <v>Bajo</v>
      </c>
    </row>
    <row r="7372" spans="1:13" x14ac:dyDescent="0.3">
      <c r="A7372" s="139">
        <f t="shared" si="7525"/>
        <v>194</v>
      </c>
      <c r="B7372" s="148">
        <f t="shared" si="7527"/>
        <v>32</v>
      </c>
      <c r="D7372" s="149" t="str">
        <f>+VLOOKUP($A7372,mUNICIPIOS!$B$4:$F$343,2,0)</f>
        <v>San Marcos</v>
      </c>
      <c r="E7372" s="149">
        <f>+VLOOKUP($A7372,mUNICIPIOS!$B$4:$F$343,3,0)</f>
        <v>1228</v>
      </c>
      <c r="F7372" s="149" t="str">
        <f>+VLOOKUP($A7372,mUNICIPIOS!$B$4:$F$343,4,0)</f>
        <v>Río Blanco</v>
      </c>
      <c r="G7372" s="139" t="str">
        <f t="shared" ref="G7372:K7372" si="7558">+G7334</f>
        <v>06</v>
      </c>
      <c r="H7372" t="str">
        <f t="shared" si="7558"/>
        <v>IGE</v>
      </c>
      <c r="I7372" t="str">
        <f t="shared" si="7558"/>
        <v>Índice de Gestión Estratégica</v>
      </c>
      <c r="J7372" t="str">
        <f t="shared" si="7558"/>
        <v>06-03</v>
      </c>
      <c r="K7372" t="str">
        <f t="shared" si="7558"/>
        <v>Presupuesto de egresos relacionado a competencias municipales que responden a prioridades nacionales de desarrollo.</v>
      </c>
      <c r="L7372" s="150">
        <f>+VLOOKUP($E7372,IGE_2018!$B$8:$Z$347,9,0)</f>
        <v>9.4184083184181075E-2</v>
      </c>
      <c r="M7372" s="142" t="str">
        <f>+VLOOKUP($E7372,IGE_2018!$B$8:$Z$347,10,0)</f>
        <v>Bajo</v>
      </c>
    </row>
    <row r="7373" spans="1:13" x14ac:dyDescent="0.3">
      <c r="A7373" s="139">
        <f t="shared" si="7525"/>
        <v>194</v>
      </c>
      <c r="B7373" s="148">
        <f t="shared" si="7527"/>
        <v>33</v>
      </c>
      <c r="D7373" s="149" t="str">
        <f>+VLOOKUP($A7373,mUNICIPIOS!$B$4:$F$343,2,0)</f>
        <v>San Marcos</v>
      </c>
      <c r="E7373" s="149">
        <f>+VLOOKUP($A7373,mUNICIPIOS!$B$4:$F$343,3,0)</f>
        <v>1228</v>
      </c>
      <c r="F7373" s="149" t="str">
        <f>+VLOOKUP($A7373,mUNICIPIOS!$B$4:$F$343,4,0)</f>
        <v>Río Blanco</v>
      </c>
      <c r="G7373" s="139" t="str">
        <f t="shared" ref="G7373:K7373" si="7559">+G7335</f>
        <v>06</v>
      </c>
      <c r="H7373" t="str">
        <f t="shared" si="7559"/>
        <v>IGE</v>
      </c>
      <c r="I7373" t="str">
        <f t="shared" si="7559"/>
        <v>Índice de Gestión Estratégica</v>
      </c>
      <c r="J7373" t="str">
        <f t="shared" si="7559"/>
        <v>06-04</v>
      </c>
      <c r="K7373" t="str">
        <f t="shared" si="7559"/>
        <v>Institucionalización de la gestión ordenada del territorio</v>
      </c>
      <c r="L7373" s="150">
        <f>+VLOOKUP($E7373,IGE_2018!$B$8:$Z$347,12,0)</f>
        <v>0</v>
      </c>
      <c r="M7373" s="142" t="str">
        <f>+VLOOKUP($E7373,IGE_2018!$B$8:$Z$347,13,0)</f>
        <v>Bajo</v>
      </c>
    </row>
    <row r="7374" spans="1:13" x14ac:dyDescent="0.3">
      <c r="A7374" s="139">
        <f t="shared" si="7525"/>
        <v>194</v>
      </c>
      <c r="B7374" s="148">
        <f t="shared" si="7527"/>
        <v>34</v>
      </c>
      <c r="D7374" s="149" t="str">
        <f>+VLOOKUP($A7374,mUNICIPIOS!$B$4:$F$343,2,0)</f>
        <v>San Marcos</v>
      </c>
      <c r="E7374" s="149">
        <f>+VLOOKUP($A7374,mUNICIPIOS!$B$4:$F$343,3,0)</f>
        <v>1228</v>
      </c>
      <c r="F7374" s="149" t="str">
        <f>+VLOOKUP($A7374,mUNICIPIOS!$B$4:$F$343,4,0)</f>
        <v>Río Blanco</v>
      </c>
      <c r="G7374" s="139" t="str">
        <f t="shared" ref="G7374:K7374" si="7560">+G7336</f>
        <v>06</v>
      </c>
      <c r="H7374" t="str">
        <f t="shared" si="7560"/>
        <v>IGE</v>
      </c>
      <c r="I7374" t="str">
        <f t="shared" si="7560"/>
        <v>Índice de Gestión Estratégica</v>
      </c>
      <c r="J7374" t="str">
        <f t="shared" si="7560"/>
        <v>06-05</v>
      </c>
      <c r="K7374" t="str">
        <f t="shared" si="7560"/>
        <v>Acciones para la gestión ordenada del territorio</v>
      </c>
      <c r="L7374" s="150">
        <f>+VLOOKUP($E7374,IGE_2018!$B$8:$Z$347,15,0)</f>
        <v>0</v>
      </c>
      <c r="M7374" s="142" t="str">
        <f>+VLOOKUP($E7374,IGE_2018!$B$8:$Z$347,16,0)</f>
        <v>Bajo</v>
      </c>
    </row>
    <row r="7375" spans="1:13" x14ac:dyDescent="0.3">
      <c r="A7375" s="139">
        <f t="shared" si="7525"/>
        <v>194</v>
      </c>
      <c r="B7375" s="148">
        <f t="shared" si="7527"/>
        <v>35</v>
      </c>
      <c r="D7375" s="149" t="str">
        <f>+VLOOKUP($A7375,mUNICIPIOS!$B$4:$F$343,2,0)</f>
        <v>San Marcos</v>
      </c>
      <c r="E7375" s="149">
        <f>+VLOOKUP($A7375,mUNICIPIOS!$B$4:$F$343,3,0)</f>
        <v>1228</v>
      </c>
      <c r="F7375" s="149" t="str">
        <f>+VLOOKUP($A7375,mUNICIPIOS!$B$4:$F$343,4,0)</f>
        <v>Río Blanco</v>
      </c>
      <c r="G7375" s="139" t="str">
        <f t="shared" ref="G7375:K7375" si="7561">+G7337</f>
        <v>06</v>
      </c>
      <c r="H7375" t="str">
        <f t="shared" si="7561"/>
        <v>IGE</v>
      </c>
      <c r="I7375" t="str">
        <f t="shared" si="7561"/>
        <v>Índice de Gestión Estratégica</v>
      </c>
      <c r="J7375" t="str">
        <f t="shared" si="7561"/>
        <v>06-06</v>
      </c>
      <c r="K7375" t="str">
        <f t="shared" si="7561"/>
        <v>Gestión de riesgo en la formulación de proyectos derivados de la planificación operativa anual</v>
      </c>
      <c r="L7375" s="150">
        <f>+VLOOKUP($E7375,IGE_2018!$B$8:$Z$347,18,0)</f>
        <v>0</v>
      </c>
      <c r="M7375" s="142" t="str">
        <f>+VLOOKUP($E7375,IGE_2018!$B$8:$Z$347,19,0)</f>
        <v>Bajo</v>
      </c>
    </row>
    <row r="7376" spans="1:13" x14ac:dyDescent="0.3">
      <c r="A7376" s="139">
        <f t="shared" si="7525"/>
        <v>194</v>
      </c>
      <c r="B7376" s="148">
        <f t="shared" si="7527"/>
        <v>36</v>
      </c>
      <c r="D7376" s="149" t="str">
        <f>+VLOOKUP($A7376,mUNICIPIOS!$B$4:$F$343,2,0)</f>
        <v>San Marcos</v>
      </c>
      <c r="E7376" s="149">
        <f>+VLOOKUP($A7376,mUNICIPIOS!$B$4:$F$343,3,0)</f>
        <v>1228</v>
      </c>
      <c r="F7376" s="149" t="str">
        <f>+VLOOKUP($A7376,mUNICIPIOS!$B$4:$F$343,4,0)</f>
        <v>Río Blanco</v>
      </c>
      <c r="G7376" s="139" t="str">
        <f t="shared" ref="G7376:K7376" si="7562">+G7338</f>
        <v>06</v>
      </c>
      <c r="H7376" t="str">
        <f t="shared" si="7562"/>
        <v>IGE</v>
      </c>
      <c r="I7376" t="str">
        <f t="shared" si="7562"/>
        <v>Índice de Gestión Estratégica</v>
      </c>
      <c r="J7376" t="str">
        <f t="shared" si="7562"/>
        <v>06-07</v>
      </c>
      <c r="K7376" t="str">
        <f t="shared" si="7562"/>
        <v>Ingresos por servicios ambientales en relación a los ingresos propios sin regalías</v>
      </c>
      <c r="L7376" s="150">
        <f>+VLOOKUP($E7376,IGE_2018!$B$8:$Z$347,21,0)</f>
        <v>0.14033267318232709</v>
      </c>
      <c r="M7376" s="142" t="str">
        <f>+VLOOKUP($E7376,IGE_2018!$B$8:$Z$347,22,0)</f>
        <v>Bajo</v>
      </c>
    </row>
    <row r="7377" spans="1:13" x14ac:dyDescent="0.3">
      <c r="A7377" s="139">
        <f t="shared" si="7525"/>
        <v>194</v>
      </c>
      <c r="B7377" s="148">
        <f t="shared" si="7527"/>
        <v>37</v>
      </c>
      <c r="D7377" s="149" t="str">
        <f>+VLOOKUP($A7377,mUNICIPIOS!$B$4:$F$343,2,0)</f>
        <v>San Marcos</v>
      </c>
      <c r="E7377" s="149">
        <f>+VLOOKUP($A7377,mUNICIPIOS!$B$4:$F$343,3,0)</f>
        <v>1228</v>
      </c>
      <c r="F7377" s="149" t="str">
        <f>+VLOOKUP($A7377,mUNICIPIOS!$B$4:$F$343,4,0)</f>
        <v>Río Blanco</v>
      </c>
      <c r="G7377" s="139" t="str">
        <f t="shared" ref="G7377:K7377" si="7563">+G7339</f>
        <v>06</v>
      </c>
      <c r="H7377" t="str">
        <f t="shared" si="7563"/>
        <v>IGE</v>
      </c>
      <c r="I7377" t="str">
        <f t="shared" si="7563"/>
        <v>Índice de Gestión Estratégica</v>
      </c>
      <c r="J7377" t="str">
        <f t="shared" si="7563"/>
        <v>INDICE</v>
      </c>
      <c r="K7377">
        <f t="shared" si="7563"/>
        <v>0</v>
      </c>
      <c r="L7377" s="150">
        <f>+VLOOKUP($E7377,IGE_2018!$B$8:$Z$347,24,0)</f>
        <v>3.7579288114277978E-2</v>
      </c>
      <c r="M7377" s="142" t="str">
        <f>+VLOOKUP($E7377,IGE_2018!$B$8:$Z$347,25,0)</f>
        <v>Bajo</v>
      </c>
    </row>
    <row r="7378" spans="1:13" x14ac:dyDescent="0.3">
      <c r="A7378" s="139">
        <f t="shared" si="7525"/>
        <v>194</v>
      </c>
      <c r="B7378" s="148">
        <f t="shared" si="7527"/>
        <v>38</v>
      </c>
      <c r="D7378" s="149" t="str">
        <f>+VLOOKUP($A7378,mUNICIPIOS!$B$4:$F$343,2,0)</f>
        <v>San Marcos</v>
      </c>
      <c r="E7378" s="149">
        <f>+VLOOKUP($A7378,mUNICIPIOS!$B$4:$F$343,3,0)</f>
        <v>1228</v>
      </c>
      <c r="F7378" s="149" t="str">
        <f>+VLOOKUP($A7378,mUNICIPIOS!$B$4:$F$343,4,0)</f>
        <v>Río Blanco</v>
      </c>
      <c r="G7378" s="139" t="str">
        <f t="shared" ref="G7378:K7378" si="7564">+G7340</f>
        <v>RANKING</v>
      </c>
      <c r="H7378" t="str">
        <f t="shared" si="7564"/>
        <v>RGM</v>
      </c>
      <c r="I7378" t="str">
        <f t="shared" si="7564"/>
        <v>Ranking de la Gestión Municipal 2018</v>
      </c>
      <c r="J7378" t="str">
        <f t="shared" si="7564"/>
        <v>RANKING</v>
      </c>
      <c r="K7378">
        <f t="shared" si="7564"/>
        <v>0</v>
      </c>
      <c r="L7378" s="151">
        <f>+VLOOKUP($E7378,Resultados_generales!$C$8:$AE$347,27,0)</f>
        <v>0.17816324204824319</v>
      </c>
      <c r="M7378" t="str">
        <f>+VLOOKUP($E7378,Resultados_generales!$C$8:$AE$347,28,0)</f>
        <v>Bajo</v>
      </c>
    </row>
    <row r="7379" spans="1:13" x14ac:dyDescent="0.3">
      <c r="A7379" s="139">
        <f t="shared" si="7525"/>
        <v>195</v>
      </c>
      <c r="B7379" s="148">
        <f t="shared" si="7527"/>
        <v>1</v>
      </c>
      <c r="D7379" s="149" t="str">
        <f>+VLOOKUP($A7379,mUNICIPIOS!$B$4:$F$343,2,0)</f>
        <v>San Marcos</v>
      </c>
      <c r="E7379" s="149">
        <f>+VLOOKUP($A7379,mUNICIPIOS!$B$4:$F$343,3,0)</f>
        <v>1229</v>
      </c>
      <c r="F7379" s="149" t="str">
        <f>+VLOOKUP($A7379,mUNICIPIOS!$B$4:$F$343,4,0)</f>
        <v>San Lorenzo</v>
      </c>
      <c r="G7379" s="139" t="str">
        <f t="shared" ref="G7379:K7379" si="7565">+G7341</f>
        <v>01</v>
      </c>
      <c r="H7379" t="str">
        <f t="shared" si="7565"/>
        <v>IPC</v>
      </c>
      <c r="I7379" t="str">
        <f t="shared" si="7565"/>
        <v>Índice de Participación Ciudadana</v>
      </c>
      <c r="J7379" t="str">
        <f t="shared" si="7565"/>
        <v>01-01</v>
      </c>
      <c r="K7379" t="str">
        <f t="shared" si="7565"/>
        <v>Número de reuniones del COMUDE en el año de la medición.</v>
      </c>
      <c r="L7379" s="150">
        <f>+VLOOKUP($E7379,IPC_2018!$B$8:$T$347,3,0)</f>
        <v>0.75</v>
      </c>
      <c r="M7379" s="142" t="str">
        <f>+VLOOKUP($E7379,IPC_2018!$B$8:$T$347,4,0)</f>
        <v>Medio alto</v>
      </c>
    </row>
    <row r="7380" spans="1:13" x14ac:dyDescent="0.3">
      <c r="A7380" s="139">
        <f t="shared" si="7525"/>
        <v>195</v>
      </c>
      <c r="B7380" s="148">
        <f t="shared" si="7527"/>
        <v>2</v>
      </c>
      <c r="D7380" s="149" t="str">
        <f>+VLOOKUP($A7380,mUNICIPIOS!$B$4:$F$343,2,0)</f>
        <v>San Marcos</v>
      </c>
      <c r="E7380" s="149">
        <f>+VLOOKUP($A7380,mUNICIPIOS!$B$4:$F$343,3,0)</f>
        <v>1229</v>
      </c>
      <c r="F7380" s="149" t="str">
        <f>+VLOOKUP($A7380,mUNICIPIOS!$B$4:$F$343,4,0)</f>
        <v>San Lorenzo</v>
      </c>
      <c r="G7380" s="139" t="str">
        <f t="shared" ref="G7380:K7380" si="7566">+G7342</f>
        <v>01</v>
      </c>
      <c r="H7380" t="str">
        <f t="shared" si="7566"/>
        <v>IPC</v>
      </c>
      <c r="I7380" t="str">
        <f t="shared" si="7566"/>
        <v>Índice de Participación Ciudadana</v>
      </c>
      <c r="J7380" t="str">
        <f t="shared" si="7566"/>
        <v>01-02</v>
      </c>
      <c r="K7380" t="str">
        <f t="shared" si="7566"/>
        <v>Participación de Alcaldes, Concejales y Síndicos determinados o designados en el COMUDE</v>
      </c>
      <c r="L7380" s="150">
        <f>+VLOOKUP($E7380,IPC_2018!$B$8:$T$347,6,0)</f>
        <v>0.89814814814814814</v>
      </c>
      <c r="M7380" s="142" t="str">
        <f>+VLOOKUP($E7380,IPC_2018!$B$8:$T$347,7,0)</f>
        <v>Alto</v>
      </c>
    </row>
    <row r="7381" spans="1:13" x14ac:dyDescent="0.3">
      <c r="A7381" s="139">
        <f t="shared" si="7525"/>
        <v>195</v>
      </c>
      <c r="B7381" s="148">
        <f t="shared" si="7527"/>
        <v>3</v>
      </c>
      <c r="D7381" s="149" t="str">
        <f>+VLOOKUP($A7381,mUNICIPIOS!$B$4:$F$343,2,0)</f>
        <v>San Marcos</v>
      </c>
      <c r="E7381" s="149">
        <f>+VLOOKUP($A7381,mUNICIPIOS!$B$4:$F$343,3,0)</f>
        <v>1229</v>
      </c>
      <c r="F7381" s="149" t="str">
        <f>+VLOOKUP($A7381,mUNICIPIOS!$B$4:$F$343,4,0)</f>
        <v>San Lorenzo</v>
      </c>
      <c r="G7381" s="139" t="str">
        <f t="shared" ref="G7381:K7381" si="7567">+G7343</f>
        <v>01</v>
      </c>
      <c r="H7381" t="str">
        <f t="shared" si="7567"/>
        <v>IPC</v>
      </c>
      <c r="I7381" t="str">
        <f t="shared" si="7567"/>
        <v>Índice de Participación Ciudadana</v>
      </c>
      <c r="J7381" t="str">
        <f t="shared" si="7567"/>
        <v>01-03</v>
      </c>
      <c r="K7381" t="str">
        <f t="shared" si="7567"/>
        <v>Participación  de organizaciones de jóvenes, mujeres, pueblos mayas, xincas, garífunas, y otras organizaciones en el Comude</v>
      </c>
      <c r="L7381" s="150">
        <f>+VLOOKUP($E7381,IPC_2018!$B$8:$T$347,9,0)</f>
        <v>0</v>
      </c>
      <c r="M7381" s="142" t="str">
        <f>+VLOOKUP($E7381,IPC_2018!$B$8:$T$347,10,0)</f>
        <v>Bajo</v>
      </c>
    </row>
    <row r="7382" spans="1:13" x14ac:dyDescent="0.3">
      <c r="A7382" s="139">
        <f t="shared" si="7525"/>
        <v>195</v>
      </c>
      <c r="B7382" s="148">
        <f t="shared" si="7527"/>
        <v>4</v>
      </c>
      <c r="D7382" s="149" t="str">
        <f>+VLOOKUP($A7382,mUNICIPIOS!$B$4:$F$343,2,0)</f>
        <v>San Marcos</v>
      </c>
      <c r="E7382" s="149">
        <f>+VLOOKUP($A7382,mUNICIPIOS!$B$4:$F$343,3,0)</f>
        <v>1229</v>
      </c>
      <c r="F7382" s="149" t="str">
        <f>+VLOOKUP($A7382,mUNICIPIOS!$B$4:$F$343,4,0)</f>
        <v>San Lorenzo</v>
      </c>
      <c r="G7382" s="139" t="str">
        <f t="shared" ref="G7382:K7382" si="7568">+G7344</f>
        <v>01</v>
      </c>
      <c r="H7382" t="str">
        <f t="shared" si="7568"/>
        <v>IPC</v>
      </c>
      <c r="I7382" t="str">
        <f t="shared" si="7568"/>
        <v>Índice de Participación Ciudadana</v>
      </c>
      <c r="J7382" t="str">
        <f t="shared" si="7568"/>
        <v>01-04</v>
      </c>
      <c r="K7382" t="str">
        <f t="shared" si="7568"/>
        <v>Representatividad territorial del Comude.</v>
      </c>
      <c r="L7382" s="150">
        <f>+VLOOKUP($E7382,IPC_2018!$B$8:$T$347,12,0)</f>
        <v>0.90303030303030296</v>
      </c>
      <c r="M7382" s="142" t="str">
        <f>+VLOOKUP($E7382,IPC_2018!$B$8:$T$347,13,0)</f>
        <v>Alto</v>
      </c>
    </row>
    <row r="7383" spans="1:13" x14ac:dyDescent="0.3">
      <c r="A7383" s="139">
        <f t="shared" si="7525"/>
        <v>195</v>
      </c>
      <c r="B7383" s="148">
        <f t="shared" si="7527"/>
        <v>5</v>
      </c>
      <c r="D7383" s="149" t="str">
        <f>+VLOOKUP($A7383,mUNICIPIOS!$B$4:$F$343,2,0)</f>
        <v>San Marcos</v>
      </c>
      <c r="E7383" s="149">
        <f>+VLOOKUP($A7383,mUNICIPIOS!$B$4:$F$343,3,0)</f>
        <v>1229</v>
      </c>
      <c r="F7383" s="149" t="str">
        <f>+VLOOKUP($A7383,mUNICIPIOS!$B$4:$F$343,4,0)</f>
        <v>San Lorenzo</v>
      </c>
      <c r="G7383" s="139" t="str">
        <f t="shared" ref="G7383:K7383" si="7569">+G7345</f>
        <v>01</v>
      </c>
      <c r="H7383" t="str">
        <f t="shared" si="7569"/>
        <v>IPC</v>
      </c>
      <c r="I7383" t="str">
        <f t="shared" si="7569"/>
        <v>Índice de Participación Ciudadana</v>
      </c>
      <c r="J7383" t="str">
        <f t="shared" si="7569"/>
        <v>01-05</v>
      </c>
      <c r="K7383" t="str">
        <f t="shared" si="7569"/>
        <v>Funcionamiento del Comude</v>
      </c>
      <c r="L7383" s="150">
        <f>+VLOOKUP($E7383,IPC_2018!$B$8:$T$347,15,0)</f>
        <v>0.31419316854447343</v>
      </c>
      <c r="M7383" s="142" t="str">
        <f>+VLOOKUP($E7383,IPC_2018!$B$8:$T$347,16,0)</f>
        <v>Medio bajo</v>
      </c>
    </row>
    <row r="7384" spans="1:13" x14ac:dyDescent="0.3">
      <c r="A7384" s="139">
        <f t="shared" si="7525"/>
        <v>195</v>
      </c>
      <c r="B7384" s="148">
        <f t="shared" si="7527"/>
        <v>6</v>
      </c>
      <c r="D7384" s="149" t="str">
        <f>+VLOOKUP($A7384,mUNICIPIOS!$B$4:$F$343,2,0)</f>
        <v>San Marcos</v>
      </c>
      <c r="E7384" s="149">
        <f>+VLOOKUP($A7384,mUNICIPIOS!$B$4:$F$343,3,0)</f>
        <v>1229</v>
      </c>
      <c r="F7384" s="149" t="str">
        <f>+VLOOKUP($A7384,mUNICIPIOS!$B$4:$F$343,4,0)</f>
        <v>San Lorenzo</v>
      </c>
      <c r="G7384" s="139" t="str">
        <f t="shared" ref="G7384:K7384" si="7570">+G7346</f>
        <v>01</v>
      </c>
      <c r="H7384" t="str">
        <f t="shared" si="7570"/>
        <v>IPC</v>
      </c>
      <c r="I7384" t="str">
        <f t="shared" si="7570"/>
        <v>Índice de Participación Ciudadana</v>
      </c>
      <c r="J7384" t="str">
        <f t="shared" si="7570"/>
        <v>INDICE</v>
      </c>
      <c r="K7384">
        <f t="shared" si="7570"/>
        <v>0</v>
      </c>
      <c r="L7384" s="150">
        <f>+VLOOKUP($E7384,IPC_2018!$B$8:$T$347,18,0)</f>
        <v>0.613602039254735</v>
      </c>
      <c r="M7384" s="142" t="str">
        <f>+VLOOKUP($E7384,IPC_2018!$B$8:$T$347,19,0)</f>
        <v>Medio alto</v>
      </c>
    </row>
    <row r="7385" spans="1:13" x14ac:dyDescent="0.3">
      <c r="A7385" s="139">
        <f t="shared" si="7525"/>
        <v>195</v>
      </c>
      <c r="B7385" s="148">
        <f t="shared" si="7527"/>
        <v>7</v>
      </c>
      <c r="D7385" s="149" t="str">
        <f>+VLOOKUP($A7385,mUNICIPIOS!$B$4:$F$343,2,0)</f>
        <v>San Marcos</v>
      </c>
      <c r="E7385" s="149">
        <f>+VLOOKUP($A7385,mUNICIPIOS!$B$4:$F$343,3,0)</f>
        <v>1229</v>
      </c>
      <c r="F7385" s="149" t="str">
        <f>+VLOOKUP($A7385,mUNICIPIOS!$B$4:$F$343,4,0)</f>
        <v>San Lorenzo</v>
      </c>
      <c r="G7385" s="139" t="str">
        <f t="shared" ref="G7385:K7385" si="7571">+G7347</f>
        <v>02</v>
      </c>
      <c r="H7385" t="str">
        <f t="shared" si="7571"/>
        <v>IIC</v>
      </c>
      <c r="I7385" t="str">
        <f t="shared" si="7571"/>
        <v>Índice de Información a la Ciudadanía</v>
      </c>
      <c r="J7385" t="str">
        <f t="shared" si="7571"/>
        <v>02-01</v>
      </c>
      <c r="K7385" t="str">
        <f t="shared" si="7571"/>
        <v>Rendición de cuentas cuatrimestral y anual al Comude enfocadas en resultados.</v>
      </c>
      <c r="L7385" s="150">
        <f>+VLOOKUP($E7385,IIC_2018!$B$8:$Q$347,3,0)</f>
        <v>0.26666666666666666</v>
      </c>
      <c r="M7385" s="142" t="str">
        <f>+VLOOKUP($E7385,IIC_2018!$B$8:$Q$347,4,0)</f>
        <v>Medio bajo</v>
      </c>
    </row>
    <row r="7386" spans="1:13" x14ac:dyDescent="0.3">
      <c r="A7386" s="139">
        <f t="shared" si="7525"/>
        <v>195</v>
      </c>
      <c r="B7386" s="148">
        <f t="shared" si="7527"/>
        <v>8</v>
      </c>
      <c r="D7386" s="149" t="str">
        <f>+VLOOKUP($A7386,mUNICIPIOS!$B$4:$F$343,2,0)</f>
        <v>San Marcos</v>
      </c>
      <c r="E7386" s="149">
        <f>+VLOOKUP($A7386,mUNICIPIOS!$B$4:$F$343,3,0)</f>
        <v>1229</v>
      </c>
      <c r="F7386" s="149" t="str">
        <f>+VLOOKUP($A7386,mUNICIPIOS!$B$4:$F$343,4,0)</f>
        <v>San Lorenzo</v>
      </c>
      <c r="G7386" s="139" t="str">
        <f t="shared" ref="G7386:K7386" si="7572">+G7348</f>
        <v>02</v>
      </c>
      <c r="H7386" t="str">
        <f t="shared" si="7572"/>
        <v>IIC</v>
      </c>
      <c r="I7386" t="str">
        <f t="shared" si="7572"/>
        <v>Índice de Información a la Ciudadanía</v>
      </c>
      <c r="J7386" t="str">
        <f t="shared" si="7572"/>
        <v>02-02</v>
      </c>
      <c r="K7386" t="str">
        <f t="shared" si="7572"/>
        <v>Información presupuestaria y otra información brindada a la ciudadanía disponible en medios locales de comunicación.</v>
      </c>
      <c r="L7386" s="150">
        <f>+VLOOKUP($E7386,IIC_2018!$B$8:$Q$347,6,0)</f>
        <v>0.75</v>
      </c>
      <c r="M7386" s="142" t="str">
        <f>+VLOOKUP($E7386,IIC_2018!$B$8:$Q$347,7,0)</f>
        <v>Medio alto</v>
      </c>
    </row>
    <row r="7387" spans="1:13" x14ac:dyDescent="0.3">
      <c r="A7387" s="139">
        <f t="shared" si="7525"/>
        <v>195</v>
      </c>
      <c r="B7387" s="148">
        <f t="shared" si="7527"/>
        <v>9</v>
      </c>
      <c r="D7387" s="149" t="str">
        <f>+VLOOKUP($A7387,mUNICIPIOS!$B$4:$F$343,2,0)</f>
        <v>San Marcos</v>
      </c>
      <c r="E7387" s="149">
        <f>+VLOOKUP($A7387,mUNICIPIOS!$B$4:$F$343,3,0)</f>
        <v>1229</v>
      </c>
      <c r="F7387" s="149" t="str">
        <f>+VLOOKUP($A7387,mUNICIPIOS!$B$4:$F$343,4,0)</f>
        <v>San Lorenzo</v>
      </c>
      <c r="G7387" s="139" t="str">
        <f t="shared" ref="G7387:K7387" si="7573">+G7349</f>
        <v>02</v>
      </c>
      <c r="H7387" t="str">
        <f t="shared" si="7573"/>
        <v>IIC</v>
      </c>
      <c r="I7387" t="str">
        <f t="shared" si="7573"/>
        <v>Índice de Información a la Ciudadanía</v>
      </c>
      <c r="J7387" t="str">
        <f t="shared" si="7573"/>
        <v>02-03</v>
      </c>
      <c r="K7387" t="str">
        <f t="shared" si="7573"/>
        <v>Información pública de oficio actualizada y disponible de acuerdo a la LAIP y uso de internet.</v>
      </c>
      <c r="L7387" s="150">
        <f>+VLOOKUP($E7387,IIC_2018!$B$8:$Q$347,9,0)</f>
        <v>0.99999999999999989</v>
      </c>
      <c r="M7387" s="142" t="str">
        <f>+VLOOKUP($E7387,IIC_2018!$B$8:$Q$347,10,0)</f>
        <v>Alto</v>
      </c>
    </row>
    <row r="7388" spans="1:13" x14ac:dyDescent="0.3">
      <c r="A7388" s="139">
        <f t="shared" si="7525"/>
        <v>195</v>
      </c>
      <c r="B7388" s="148">
        <f t="shared" si="7527"/>
        <v>10</v>
      </c>
      <c r="D7388" s="149" t="str">
        <f>+VLOOKUP($A7388,mUNICIPIOS!$B$4:$F$343,2,0)</f>
        <v>San Marcos</v>
      </c>
      <c r="E7388" s="149">
        <f>+VLOOKUP($A7388,mUNICIPIOS!$B$4:$F$343,3,0)</f>
        <v>1229</v>
      </c>
      <c r="F7388" s="149" t="str">
        <f>+VLOOKUP($A7388,mUNICIPIOS!$B$4:$F$343,4,0)</f>
        <v>San Lorenzo</v>
      </c>
      <c r="G7388" s="139" t="str">
        <f t="shared" ref="G7388:K7388" si="7574">+G7350</f>
        <v>02</v>
      </c>
      <c r="H7388" t="str">
        <f t="shared" si="7574"/>
        <v>IIC</v>
      </c>
      <c r="I7388" t="str">
        <f t="shared" si="7574"/>
        <v>Índice de Información a la Ciudadanía</v>
      </c>
      <c r="J7388" t="str">
        <f t="shared" si="7574"/>
        <v>02-04</v>
      </c>
      <c r="K7388" t="str">
        <f t="shared" si="7574"/>
        <v>Relación del monto contratado por medio de Guate compras con el total del presupuesto de egresos vigente.</v>
      </c>
      <c r="L7388" s="150">
        <f>+VLOOKUP($E7388,IIC_2018!$B$8:$Q$347,12,0)</f>
        <v>0.47272889153234898</v>
      </c>
      <c r="M7388" s="142" t="str">
        <f>+VLOOKUP($E7388,IIC_2018!$B$8:$Q$347,13,0)</f>
        <v>Medio</v>
      </c>
    </row>
    <row r="7389" spans="1:13" x14ac:dyDescent="0.3">
      <c r="A7389" s="139">
        <f t="shared" si="7525"/>
        <v>195</v>
      </c>
      <c r="B7389" s="148">
        <f t="shared" si="7527"/>
        <v>11</v>
      </c>
      <c r="D7389" s="149" t="str">
        <f>+VLOOKUP($A7389,mUNICIPIOS!$B$4:$F$343,2,0)</f>
        <v>San Marcos</v>
      </c>
      <c r="E7389" s="149">
        <f>+VLOOKUP($A7389,mUNICIPIOS!$B$4:$F$343,3,0)</f>
        <v>1229</v>
      </c>
      <c r="F7389" s="149" t="str">
        <f>+VLOOKUP($A7389,mUNICIPIOS!$B$4:$F$343,4,0)</f>
        <v>San Lorenzo</v>
      </c>
      <c r="G7389" s="139" t="str">
        <f t="shared" ref="G7389:K7389" si="7575">+G7351</f>
        <v>02</v>
      </c>
      <c r="H7389" t="str">
        <f t="shared" si="7575"/>
        <v>IIC</v>
      </c>
      <c r="I7389" t="str">
        <f t="shared" si="7575"/>
        <v>Índice de Información a la Ciudadanía</v>
      </c>
      <c r="J7389" t="str">
        <f t="shared" si="7575"/>
        <v>INDICE</v>
      </c>
      <c r="K7389">
        <f t="shared" si="7575"/>
        <v>0</v>
      </c>
      <c r="L7389" s="150">
        <f>+VLOOKUP($E7389,IIC_2018!$B$8:$Q$347,15,0)</f>
        <v>0.62234888954975387</v>
      </c>
      <c r="M7389" s="142" t="str">
        <f>+VLOOKUP($E7389,IIC_2018!$B$8:$Q$347,16,0)</f>
        <v>Medio alto</v>
      </c>
    </row>
    <row r="7390" spans="1:13" x14ac:dyDescent="0.3">
      <c r="A7390" s="139">
        <f t="shared" si="7525"/>
        <v>195</v>
      </c>
      <c r="B7390" s="148">
        <f t="shared" si="7527"/>
        <v>12</v>
      </c>
      <c r="D7390" s="149" t="str">
        <f>+VLOOKUP($A7390,mUNICIPIOS!$B$4:$F$343,2,0)</f>
        <v>San Marcos</v>
      </c>
      <c r="E7390" s="149">
        <f>+VLOOKUP($A7390,mUNICIPIOS!$B$4:$F$343,3,0)</f>
        <v>1229</v>
      </c>
      <c r="F7390" s="149" t="str">
        <f>+VLOOKUP($A7390,mUNICIPIOS!$B$4:$F$343,4,0)</f>
        <v>San Lorenzo</v>
      </c>
      <c r="G7390" s="139" t="str">
        <f t="shared" ref="G7390:K7390" si="7576">+G7352</f>
        <v>03</v>
      </c>
      <c r="H7390" t="str">
        <f t="shared" si="7576"/>
        <v>ISP</v>
      </c>
      <c r="I7390" t="str">
        <f t="shared" si="7576"/>
        <v>Índice de Servicios Públicos</v>
      </c>
      <c r="J7390" t="str">
        <f t="shared" si="7576"/>
        <v>03-01</v>
      </c>
      <c r="K7390" t="str">
        <f t="shared" si="7576"/>
        <v>Cobertura del servicio público de agua</v>
      </c>
      <c r="L7390" s="150">
        <f>+VLOOKUP($E7390,ISP_2018!$B$8:$T$347,3,0)</f>
        <v>0.12080141426045964</v>
      </c>
      <c r="M7390" s="142" t="str">
        <f>+VLOOKUP($E7390,ISP_2018!$B$8:$T$347,4,0)</f>
        <v>Bajo</v>
      </c>
    </row>
    <row r="7391" spans="1:13" x14ac:dyDescent="0.3">
      <c r="A7391" s="139">
        <f t="shared" si="7525"/>
        <v>195</v>
      </c>
      <c r="B7391" s="148">
        <f t="shared" si="7527"/>
        <v>13</v>
      </c>
      <c r="D7391" s="149" t="str">
        <f>+VLOOKUP($A7391,mUNICIPIOS!$B$4:$F$343,2,0)</f>
        <v>San Marcos</v>
      </c>
      <c r="E7391" s="149">
        <f>+VLOOKUP($A7391,mUNICIPIOS!$B$4:$F$343,3,0)</f>
        <v>1229</v>
      </c>
      <c r="F7391" s="149" t="str">
        <f>+VLOOKUP($A7391,mUNICIPIOS!$B$4:$F$343,4,0)</f>
        <v>San Lorenzo</v>
      </c>
      <c r="G7391" s="139" t="str">
        <f t="shared" ref="G7391:K7391" si="7577">+G7353</f>
        <v>03</v>
      </c>
      <c r="H7391" t="str">
        <f t="shared" si="7577"/>
        <v>ISP</v>
      </c>
      <c r="I7391" t="str">
        <f t="shared" si="7577"/>
        <v>Índice de Servicios Públicos</v>
      </c>
      <c r="J7391" t="str">
        <f t="shared" si="7577"/>
        <v>03-02</v>
      </c>
      <c r="K7391" t="str">
        <f t="shared" si="7577"/>
        <v>Control de la calidad del servicio público de agua</v>
      </c>
      <c r="L7391" s="150">
        <f>+VLOOKUP($E7391,ISP_2018!$B$8:$T$347,6,0)</f>
        <v>0.37916666666666671</v>
      </c>
      <c r="M7391" s="142" t="str">
        <f>+VLOOKUP($E7391,ISP_2018!$B$8:$T$347,7,0)</f>
        <v>Medio bajo</v>
      </c>
    </row>
    <row r="7392" spans="1:13" x14ac:dyDescent="0.3">
      <c r="A7392" s="139">
        <f t="shared" si="7525"/>
        <v>195</v>
      </c>
      <c r="B7392" s="148">
        <f t="shared" si="7527"/>
        <v>14</v>
      </c>
      <c r="D7392" s="149" t="str">
        <f>+VLOOKUP($A7392,mUNICIPIOS!$B$4:$F$343,2,0)</f>
        <v>San Marcos</v>
      </c>
      <c r="E7392" s="149">
        <f>+VLOOKUP($A7392,mUNICIPIOS!$B$4:$F$343,3,0)</f>
        <v>1229</v>
      </c>
      <c r="F7392" s="149" t="str">
        <f>+VLOOKUP($A7392,mUNICIPIOS!$B$4:$F$343,4,0)</f>
        <v>San Lorenzo</v>
      </c>
      <c r="G7392" s="139" t="str">
        <f t="shared" ref="G7392:K7392" si="7578">+G7354</f>
        <v>03</v>
      </c>
      <c r="H7392" t="str">
        <f t="shared" si="7578"/>
        <v>ISP</v>
      </c>
      <c r="I7392" t="str">
        <f t="shared" si="7578"/>
        <v>Índice de Servicios Públicos</v>
      </c>
      <c r="J7392" t="str">
        <f t="shared" si="7578"/>
        <v>03-03</v>
      </c>
      <c r="K7392" t="str">
        <f t="shared" si="7578"/>
        <v>Disposición  y tratamiento  de aguas residuales</v>
      </c>
      <c r="L7392" s="150">
        <f>+VLOOKUP($E7392,ISP_2018!$B$8:$T$347,9,0)</f>
        <v>0.2276707643009393</v>
      </c>
      <c r="M7392" s="142" t="str">
        <f>+VLOOKUP($E7392,ISP_2018!$B$8:$T$347,10,0)</f>
        <v>Medio bajo</v>
      </c>
    </row>
    <row r="7393" spans="1:13" x14ac:dyDescent="0.3">
      <c r="A7393" s="139">
        <f t="shared" si="7525"/>
        <v>195</v>
      </c>
      <c r="B7393" s="148">
        <f t="shared" si="7527"/>
        <v>15</v>
      </c>
      <c r="D7393" s="149" t="str">
        <f>+VLOOKUP($A7393,mUNICIPIOS!$B$4:$F$343,2,0)</f>
        <v>San Marcos</v>
      </c>
      <c r="E7393" s="149">
        <f>+VLOOKUP($A7393,mUNICIPIOS!$B$4:$F$343,3,0)</f>
        <v>1229</v>
      </c>
      <c r="F7393" s="149" t="str">
        <f>+VLOOKUP($A7393,mUNICIPIOS!$B$4:$F$343,4,0)</f>
        <v>San Lorenzo</v>
      </c>
      <c r="G7393" s="139" t="str">
        <f t="shared" ref="G7393:K7393" si="7579">+G7355</f>
        <v>03</v>
      </c>
      <c r="H7393" t="str">
        <f t="shared" si="7579"/>
        <v>ISP</v>
      </c>
      <c r="I7393" t="str">
        <f t="shared" si="7579"/>
        <v>Índice de Servicios Públicos</v>
      </c>
      <c r="J7393" t="str">
        <f t="shared" si="7579"/>
        <v>03-04</v>
      </c>
      <c r="K7393" t="str">
        <f t="shared" si="7579"/>
        <v>Gestión y manejo de los residuos y desechos sólidos</v>
      </c>
      <c r="L7393" s="150">
        <f>+VLOOKUP($E7393,ISP_2018!$B$8:$T$347,12,0)</f>
        <v>3.2215617223984652E-2</v>
      </c>
      <c r="M7393" s="142" t="str">
        <f>+VLOOKUP($E7393,ISP_2018!$B$8:$T$347,13,0)</f>
        <v>Bajo</v>
      </c>
    </row>
    <row r="7394" spans="1:13" x14ac:dyDescent="0.3">
      <c r="A7394" s="139">
        <f t="shared" si="7525"/>
        <v>195</v>
      </c>
      <c r="B7394" s="148">
        <f t="shared" si="7527"/>
        <v>16</v>
      </c>
      <c r="D7394" s="149" t="str">
        <f>+VLOOKUP($A7394,mUNICIPIOS!$B$4:$F$343,2,0)</f>
        <v>San Marcos</v>
      </c>
      <c r="E7394" s="149">
        <f>+VLOOKUP($A7394,mUNICIPIOS!$B$4:$F$343,3,0)</f>
        <v>1229</v>
      </c>
      <c r="F7394" s="149" t="str">
        <f>+VLOOKUP($A7394,mUNICIPIOS!$B$4:$F$343,4,0)</f>
        <v>San Lorenzo</v>
      </c>
      <c r="G7394" s="139" t="str">
        <f t="shared" ref="G7394:K7394" si="7580">+G7356</f>
        <v>03</v>
      </c>
      <c r="H7394" t="str">
        <f t="shared" si="7580"/>
        <v>ISP</v>
      </c>
      <c r="I7394" t="str">
        <f t="shared" si="7580"/>
        <v>Índice de Servicios Públicos</v>
      </c>
      <c r="J7394" t="str">
        <f t="shared" si="7580"/>
        <v>03-05</v>
      </c>
      <c r="K7394" t="str">
        <f t="shared" si="7580"/>
        <v>Gestión de servicios públicos municipales</v>
      </c>
      <c r="L7394" s="150">
        <f>+VLOOKUP($E7394,ISP_2018!$B$8:$T$347,15,0)</f>
        <v>0.37096774193548382</v>
      </c>
      <c r="M7394" s="142" t="str">
        <f>+VLOOKUP($E7394,ISP_2018!$B$8:$T$347,16,0)</f>
        <v>Medio bajo</v>
      </c>
    </row>
    <row r="7395" spans="1:13" x14ac:dyDescent="0.3">
      <c r="A7395" s="139">
        <f t="shared" si="7525"/>
        <v>195</v>
      </c>
      <c r="B7395" s="148">
        <f t="shared" si="7527"/>
        <v>17</v>
      </c>
      <c r="D7395" s="149" t="str">
        <f>+VLOOKUP($A7395,mUNICIPIOS!$B$4:$F$343,2,0)</f>
        <v>San Marcos</v>
      </c>
      <c r="E7395" s="149">
        <f>+VLOOKUP($A7395,mUNICIPIOS!$B$4:$F$343,3,0)</f>
        <v>1229</v>
      </c>
      <c r="F7395" s="149" t="str">
        <f>+VLOOKUP($A7395,mUNICIPIOS!$B$4:$F$343,4,0)</f>
        <v>San Lorenzo</v>
      </c>
      <c r="G7395" s="139" t="str">
        <f t="shared" ref="G7395:K7395" si="7581">+G7357</f>
        <v>03</v>
      </c>
      <c r="H7395" t="str">
        <f t="shared" si="7581"/>
        <v>ISP</v>
      </c>
      <c r="I7395" t="str">
        <f t="shared" si="7581"/>
        <v>Índice de Servicios Públicos</v>
      </c>
      <c r="J7395" t="str">
        <f t="shared" si="7581"/>
        <v>INDICE</v>
      </c>
      <c r="K7395">
        <f t="shared" si="7581"/>
        <v>0</v>
      </c>
      <c r="L7395" s="150">
        <f>+VLOOKUP($E7395,ISP_2018!$B$8:$T$347,18,0)</f>
        <v>0.2520009661181275</v>
      </c>
      <c r="M7395" s="142" t="str">
        <f>+VLOOKUP($E7395,ISP_2018!$B$8:$T$347,19,0)</f>
        <v>Medio bajo</v>
      </c>
    </row>
    <row r="7396" spans="1:13" x14ac:dyDescent="0.3">
      <c r="A7396" s="139">
        <f t="shared" si="7525"/>
        <v>195</v>
      </c>
      <c r="B7396" s="148">
        <f t="shared" si="7527"/>
        <v>18</v>
      </c>
      <c r="D7396" s="149" t="str">
        <f>+VLOOKUP($A7396,mUNICIPIOS!$B$4:$F$343,2,0)</f>
        <v>San Marcos</v>
      </c>
      <c r="E7396" s="149">
        <f>+VLOOKUP($A7396,mUNICIPIOS!$B$4:$F$343,3,0)</f>
        <v>1229</v>
      </c>
      <c r="F7396" s="149" t="str">
        <f>+VLOOKUP($A7396,mUNICIPIOS!$B$4:$F$343,4,0)</f>
        <v>San Lorenzo</v>
      </c>
      <c r="G7396" s="139" t="str">
        <f t="shared" ref="G7396:K7396" si="7582">+G7358</f>
        <v>04</v>
      </c>
      <c r="H7396" t="str">
        <f t="shared" si="7582"/>
        <v>IGA</v>
      </c>
      <c r="I7396" t="str">
        <f t="shared" si="7582"/>
        <v>Índice de Gestión Administrativa</v>
      </c>
      <c r="J7396" t="str">
        <f t="shared" si="7582"/>
        <v>04-01</v>
      </c>
      <c r="K7396" t="str">
        <f t="shared" si="7582"/>
        <v>Existencia de elementos de atención municipal orientada al vecino</v>
      </c>
      <c r="L7396" s="150">
        <f>+VLOOKUP($E7396,IGA_2018!$B$8:$N$347,3,0)</f>
        <v>0.75</v>
      </c>
      <c r="M7396" s="142" t="str">
        <f>+VLOOKUP($E7396,IGA_2018!$B$8:$N$347,4,0)</f>
        <v>Medio alto</v>
      </c>
    </row>
    <row r="7397" spans="1:13" x14ac:dyDescent="0.3">
      <c r="A7397" s="139">
        <f t="shared" si="7525"/>
        <v>195</v>
      </c>
      <c r="B7397" s="148">
        <f t="shared" si="7527"/>
        <v>19</v>
      </c>
      <c r="D7397" s="149" t="str">
        <f>+VLOOKUP($A7397,mUNICIPIOS!$B$4:$F$343,2,0)</f>
        <v>San Marcos</v>
      </c>
      <c r="E7397" s="149">
        <f>+VLOOKUP($A7397,mUNICIPIOS!$B$4:$F$343,3,0)</f>
        <v>1229</v>
      </c>
      <c r="F7397" s="149" t="str">
        <f>+VLOOKUP($A7397,mUNICIPIOS!$B$4:$F$343,4,0)</f>
        <v>San Lorenzo</v>
      </c>
      <c r="G7397" s="139" t="str">
        <f t="shared" ref="G7397:K7397" si="7583">+G7359</f>
        <v>04</v>
      </c>
      <c r="H7397" t="str">
        <f t="shared" si="7583"/>
        <v>IGA</v>
      </c>
      <c r="I7397" t="str">
        <f t="shared" si="7583"/>
        <v>Índice de Gestión Administrativa</v>
      </c>
      <c r="J7397" t="str">
        <f t="shared" si="7583"/>
        <v>04-02</v>
      </c>
      <c r="K7397" t="str">
        <f t="shared" si="7583"/>
        <v>Gestión del recurso humano.</v>
      </c>
      <c r="L7397" s="150">
        <f>+VLOOKUP($E7397,IGA_2018!$B$8:$N$347,6,0)</f>
        <v>0</v>
      </c>
      <c r="M7397" s="142" t="str">
        <f>+VLOOKUP($E7397,IGA_2018!$B$8:$N$347,7,0)</f>
        <v>Bajo</v>
      </c>
    </row>
    <row r="7398" spans="1:13" x14ac:dyDescent="0.3">
      <c r="A7398" s="139">
        <f t="shared" si="7525"/>
        <v>195</v>
      </c>
      <c r="B7398" s="148">
        <f t="shared" si="7527"/>
        <v>20</v>
      </c>
      <c r="D7398" s="149" t="str">
        <f>+VLOOKUP($A7398,mUNICIPIOS!$B$4:$F$343,2,0)</f>
        <v>San Marcos</v>
      </c>
      <c r="E7398" s="149">
        <f>+VLOOKUP($A7398,mUNICIPIOS!$B$4:$F$343,3,0)</f>
        <v>1229</v>
      </c>
      <c r="F7398" s="149" t="str">
        <f>+VLOOKUP($A7398,mUNICIPIOS!$B$4:$F$343,4,0)</f>
        <v>San Lorenzo</v>
      </c>
      <c r="G7398" s="139" t="str">
        <f t="shared" ref="G7398:K7398" si="7584">+G7360</f>
        <v>04</v>
      </c>
      <c r="H7398" t="str">
        <f t="shared" si="7584"/>
        <v>IGA</v>
      </c>
      <c r="I7398" t="str">
        <f t="shared" si="7584"/>
        <v>Índice de Gestión Administrativa</v>
      </c>
      <c r="J7398" t="str">
        <f t="shared" si="7584"/>
        <v>04-03</v>
      </c>
      <c r="K7398" t="str">
        <f t="shared" si="7584"/>
        <v>Existencia de oficinas municipales con instrumentos de gestión.</v>
      </c>
      <c r="L7398" s="150">
        <f>+VLOOKUP($E7398,IGA_2018!$B$8:$N$347,9,0)</f>
        <v>0.1875</v>
      </c>
      <c r="M7398" s="142" t="str">
        <f>+VLOOKUP($E7398,IGA_2018!$B$8:$N$347,10,0)</f>
        <v>Bajo</v>
      </c>
    </row>
    <row r="7399" spans="1:13" x14ac:dyDescent="0.3">
      <c r="A7399" s="139">
        <f t="shared" si="7525"/>
        <v>195</v>
      </c>
      <c r="B7399" s="148">
        <f t="shared" si="7527"/>
        <v>21</v>
      </c>
      <c r="D7399" s="149" t="str">
        <f>+VLOOKUP($A7399,mUNICIPIOS!$B$4:$F$343,2,0)</f>
        <v>San Marcos</v>
      </c>
      <c r="E7399" s="149">
        <f>+VLOOKUP($A7399,mUNICIPIOS!$B$4:$F$343,3,0)</f>
        <v>1229</v>
      </c>
      <c r="F7399" s="149" t="str">
        <f>+VLOOKUP($A7399,mUNICIPIOS!$B$4:$F$343,4,0)</f>
        <v>San Lorenzo</v>
      </c>
      <c r="G7399" s="139" t="str">
        <f t="shared" ref="G7399:K7399" si="7585">+G7361</f>
        <v>04</v>
      </c>
      <c r="H7399" t="str">
        <f t="shared" si="7585"/>
        <v>IGA</v>
      </c>
      <c r="I7399" t="str">
        <f t="shared" si="7585"/>
        <v>Índice de Gestión Administrativa</v>
      </c>
      <c r="J7399" t="str">
        <f t="shared" si="7585"/>
        <v>INDICE</v>
      </c>
      <c r="K7399">
        <f t="shared" si="7585"/>
        <v>0</v>
      </c>
      <c r="L7399" s="150">
        <f>+VLOOKUP($E7399,IGA_2018!$B$8:$N$347,12,0)</f>
        <v>0.29062499999999997</v>
      </c>
      <c r="M7399" s="142" t="str">
        <f>+VLOOKUP($E7399,IGA_2018!$B$8:$N$347,13,0)</f>
        <v>Medio bajo</v>
      </c>
    </row>
    <row r="7400" spans="1:13" x14ac:dyDescent="0.3">
      <c r="A7400" s="139">
        <f t="shared" si="7525"/>
        <v>195</v>
      </c>
      <c r="B7400" s="148">
        <f t="shared" si="7527"/>
        <v>22</v>
      </c>
      <c r="D7400" s="149" t="str">
        <f>+VLOOKUP($A7400,mUNICIPIOS!$B$4:$F$343,2,0)</f>
        <v>San Marcos</v>
      </c>
      <c r="E7400" s="149">
        <f>+VLOOKUP($A7400,mUNICIPIOS!$B$4:$F$343,3,0)</f>
        <v>1229</v>
      </c>
      <c r="F7400" s="149" t="str">
        <f>+VLOOKUP($A7400,mUNICIPIOS!$B$4:$F$343,4,0)</f>
        <v>San Lorenzo</v>
      </c>
      <c r="G7400" s="139" t="str">
        <f t="shared" ref="G7400:K7400" si="7586">+G7362</f>
        <v>05</v>
      </c>
      <c r="H7400" t="str">
        <f t="shared" si="7586"/>
        <v>IGF</v>
      </c>
      <c r="I7400" t="str">
        <f t="shared" si="7586"/>
        <v>Índice de Gestión Financiera</v>
      </c>
      <c r="J7400" t="str">
        <f t="shared" si="7586"/>
        <v>05-01</v>
      </c>
      <c r="K7400" t="str">
        <f t="shared" si="7586"/>
        <v>Autonomía financiera municipal</v>
      </c>
      <c r="L7400" s="150">
        <f>+VLOOKUP($E7400,IGF_2018!$B$8:$Z$347,3,0)</f>
        <v>9.1354522436367352E-2</v>
      </c>
      <c r="M7400" s="142" t="str">
        <f>+VLOOKUP($E7400,IGF_2018!$B$8:$Z$347,4,0)</f>
        <v>Bajo</v>
      </c>
    </row>
    <row r="7401" spans="1:13" x14ac:dyDescent="0.3">
      <c r="A7401" s="139">
        <f t="shared" si="7525"/>
        <v>195</v>
      </c>
      <c r="B7401" s="148">
        <f t="shared" si="7527"/>
        <v>23</v>
      </c>
      <c r="D7401" s="149" t="str">
        <f>+VLOOKUP($A7401,mUNICIPIOS!$B$4:$F$343,2,0)</f>
        <v>San Marcos</v>
      </c>
      <c r="E7401" s="149">
        <f>+VLOOKUP($A7401,mUNICIPIOS!$B$4:$F$343,3,0)</f>
        <v>1229</v>
      </c>
      <c r="F7401" s="149" t="str">
        <f>+VLOOKUP($A7401,mUNICIPIOS!$B$4:$F$343,4,0)</f>
        <v>San Lorenzo</v>
      </c>
      <c r="G7401" s="139" t="str">
        <f t="shared" ref="G7401:K7401" si="7587">+G7363</f>
        <v>05</v>
      </c>
      <c r="H7401" t="str">
        <f t="shared" si="7587"/>
        <v>IGF</v>
      </c>
      <c r="I7401" t="str">
        <f t="shared" si="7587"/>
        <v>Índice de Gestión Financiera</v>
      </c>
      <c r="J7401" t="str">
        <f t="shared" si="7587"/>
        <v>05-02</v>
      </c>
      <c r="K7401" t="str">
        <f t="shared" si="7587"/>
        <v xml:space="preserve">Ingresos propios por habitante -sin regalías- </v>
      </c>
      <c r="L7401" s="150">
        <f>+VLOOKUP($E7401,IGF_2018!$B$8:$Z$347,6,0)</f>
        <v>8.4101929190171634E-2</v>
      </c>
      <c r="M7401" s="142" t="str">
        <f>+VLOOKUP($E7401,IGF_2018!$B$8:$Z$347,7,0)</f>
        <v>Bajo</v>
      </c>
    </row>
    <row r="7402" spans="1:13" x14ac:dyDescent="0.3">
      <c r="A7402" s="139">
        <f t="shared" si="7525"/>
        <v>195</v>
      </c>
      <c r="B7402" s="148">
        <f t="shared" si="7527"/>
        <v>24</v>
      </c>
      <c r="D7402" s="149" t="str">
        <f>+VLOOKUP($A7402,mUNICIPIOS!$B$4:$F$343,2,0)</f>
        <v>San Marcos</v>
      </c>
      <c r="E7402" s="149">
        <f>+VLOOKUP($A7402,mUNICIPIOS!$B$4:$F$343,3,0)</f>
        <v>1229</v>
      </c>
      <c r="F7402" s="149" t="str">
        <f>+VLOOKUP($A7402,mUNICIPIOS!$B$4:$F$343,4,0)</f>
        <v>San Lorenzo</v>
      </c>
      <c r="G7402" s="139" t="str">
        <f t="shared" ref="G7402:K7402" si="7588">+G7364</f>
        <v>05</v>
      </c>
      <c r="H7402" t="str">
        <f t="shared" si="7588"/>
        <v>IGF</v>
      </c>
      <c r="I7402" t="str">
        <f t="shared" si="7588"/>
        <v>Índice de Gestión Financiera</v>
      </c>
      <c r="J7402" t="str">
        <f t="shared" si="7588"/>
        <v>05-03</v>
      </c>
      <c r="K7402" t="str">
        <f t="shared" si="7588"/>
        <v>Ingresos del IUSI en relación a los ingresos propios -sin regalías-</v>
      </c>
      <c r="L7402" s="150">
        <f>+VLOOKUP($E7402,IGF_2018!$B$8:$Z$347,9,0)</f>
        <v>2.2674033241546689E-2</v>
      </c>
      <c r="M7402" s="142" t="str">
        <f>+VLOOKUP($E7402,IGF_2018!$B$8:$Z$347,10,0)</f>
        <v>Bajo</v>
      </c>
    </row>
    <row r="7403" spans="1:13" x14ac:dyDescent="0.3">
      <c r="A7403" s="139">
        <f t="shared" si="7525"/>
        <v>195</v>
      </c>
      <c r="B7403" s="148">
        <f t="shared" si="7527"/>
        <v>25</v>
      </c>
      <c r="D7403" s="149" t="str">
        <f>+VLOOKUP($A7403,mUNICIPIOS!$B$4:$F$343,2,0)</f>
        <v>San Marcos</v>
      </c>
      <c r="E7403" s="149">
        <f>+VLOOKUP($A7403,mUNICIPIOS!$B$4:$F$343,3,0)</f>
        <v>1229</v>
      </c>
      <c r="F7403" s="149" t="str">
        <f>+VLOOKUP($A7403,mUNICIPIOS!$B$4:$F$343,4,0)</f>
        <v>San Lorenzo</v>
      </c>
      <c r="G7403" s="139" t="str">
        <f t="shared" ref="G7403:K7403" si="7589">+G7365</f>
        <v>05</v>
      </c>
      <c r="H7403" t="str">
        <f t="shared" si="7589"/>
        <v>IGF</v>
      </c>
      <c r="I7403" t="str">
        <f t="shared" si="7589"/>
        <v>Índice de Gestión Financiera</v>
      </c>
      <c r="J7403" t="str">
        <f t="shared" si="7589"/>
        <v>05-04</v>
      </c>
      <c r="K7403" t="str">
        <f t="shared" si="7589"/>
        <v>Inversión anual en capital fijo por habitante</v>
      </c>
      <c r="L7403" s="150">
        <f>+VLOOKUP($E7403,IGF_2018!$B$8:$Z$347,12,0)</f>
        <v>0.18310158933032283</v>
      </c>
      <c r="M7403" s="142" t="str">
        <f>+VLOOKUP($E7403,IGF_2018!$B$8:$Z$347,13,0)</f>
        <v>Bajo</v>
      </c>
    </row>
    <row r="7404" spans="1:13" x14ac:dyDescent="0.3">
      <c r="A7404" s="139">
        <f t="shared" si="7525"/>
        <v>195</v>
      </c>
      <c r="B7404" s="148">
        <f t="shared" si="7527"/>
        <v>26</v>
      </c>
      <c r="D7404" s="149" t="str">
        <f>+VLOOKUP($A7404,mUNICIPIOS!$B$4:$F$343,2,0)</f>
        <v>San Marcos</v>
      </c>
      <c r="E7404" s="149">
        <f>+VLOOKUP($A7404,mUNICIPIOS!$B$4:$F$343,3,0)</f>
        <v>1229</v>
      </c>
      <c r="F7404" s="149" t="str">
        <f>+VLOOKUP($A7404,mUNICIPIOS!$B$4:$F$343,4,0)</f>
        <v>San Lorenzo</v>
      </c>
      <c r="G7404" s="139" t="str">
        <f t="shared" ref="G7404:K7404" si="7590">+G7366</f>
        <v>05</v>
      </c>
      <c r="H7404" t="str">
        <f t="shared" si="7590"/>
        <v>IGF</v>
      </c>
      <c r="I7404" t="str">
        <f t="shared" si="7590"/>
        <v>Índice de Gestión Financiera</v>
      </c>
      <c r="J7404" t="str">
        <f t="shared" si="7590"/>
        <v>05-05</v>
      </c>
      <c r="K7404" t="str">
        <f t="shared" si="7590"/>
        <v>Inversión anual en capital fijo con recursos percibidos por ingresos propios</v>
      </c>
      <c r="L7404" s="150">
        <f>+VLOOKUP($E7404,IGF_2018!$B$8:$Z$347,15,0)</f>
        <v>0.28561737407335547</v>
      </c>
      <c r="M7404" s="142" t="str">
        <f>+VLOOKUP($E7404,IGF_2018!$B$8:$Z$347,16,0)</f>
        <v>Medio bajo</v>
      </c>
    </row>
    <row r="7405" spans="1:13" x14ac:dyDescent="0.3">
      <c r="A7405" s="139">
        <f t="shared" ref="A7405:A7468" si="7591">+IF(B7404=38,A7404+1,A7404)</f>
        <v>195</v>
      </c>
      <c r="B7405" s="148">
        <f t="shared" si="7527"/>
        <v>27</v>
      </c>
      <c r="D7405" s="149" t="str">
        <f>+VLOOKUP($A7405,mUNICIPIOS!$B$4:$F$343,2,0)</f>
        <v>San Marcos</v>
      </c>
      <c r="E7405" s="149">
        <f>+VLOOKUP($A7405,mUNICIPIOS!$B$4:$F$343,3,0)</f>
        <v>1229</v>
      </c>
      <c r="F7405" s="149" t="str">
        <f>+VLOOKUP($A7405,mUNICIPIOS!$B$4:$F$343,4,0)</f>
        <v>San Lorenzo</v>
      </c>
      <c r="G7405" s="139" t="str">
        <f t="shared" ref="G7405:K7405" si="7592">+G7367</f>
        <v>05</v>
      </c>
      <c r="H7405" t="str">
        <f t="shared" si="7592"/>
        <v>IGF</v>
      </c>
      <c r="I7405" t="str">
        <f t="shared" si="7592"/>
        <v>Índice de Gestión Financiera</v>
      </c>
      <c r="J7405" t="str">
        <f t="shared" si="7592"/>
        <v>05-06</v>
      </c>
      <c r="K7405" t="str">
        <f t="shared" si="7592"/>
        <v xml:space="preserve">Inversión anual en capital fijo con recursos percibidos por transferencias del Gobierno Central </v>
      </c>
      <c r="L7405" s="150">
        <f>+VLOOKUP($E7405,IGF_2018!$B$8:$Z$347,18,0)</f>
        <v>0.68398364341392426</v>
      </c>
      <c r="M7405" s="142" t="str">
        <f>+VLOOKUP($E7405,IGF_2018!$B$8:$Z$347,19,0)</f>
        <v>Medio alto</v>
      </c>
    </row>
    <row r="7406" spans="1:13" x14ac:dyDescent="0.3">
      <c r="A7406" s="139">
        <f t="shared" si="7591"/>
        <v>195</v>
      </c>
      <c r="B7406" s="148">
        <f t="shared" ref="B7406:B7469" si="7593">+B7368</f>
        <v>28</v>
      </c>
      <c r="D7406" s="149" t="str">
        <f>+VLOOKUP($A7406,mUNICIPIOS!$B$4:$F$343,2,0)</f>
        <v>San Marcos</v>
      </c>
      <c r="E7406" s="149">
        <f>+VLOOKUP($A7406,mUNICIPIOS!$B$4:$F$343,3,0)</f>
        <v>1229</v>
      </c>
      <c r="F7406" s="149" t="str">
        <f>+VLOOKUP($A7406,mUNICIPIOS!$B$4:$F$343,4,0)</f>
        <v>San Lorenzo</v>
      </c>
      <c r="G7406" s="139" t="str">
        <f t="shared" ref="G7406:K7406" si="7594">+G7368</f>
        <v>05</v>
      </c>
      <c r="H7406" t="str">
        <f t="shared" si="7594"/>
        <v>IGF</v>
      </c>
      <c r="I7406" t="str">
        <f t="shared" si="7594"/>
        <v>Índice de Gestión Financiera</v>
      </c>
      <c r="J7406" t="str">
        <f t="shared" si="7594"/>
        <v>05-07</v>
      </c>
      <c r="K7406" t="str">
        <f t="shared" si="7594"/>
        <v>Financiamiento por endeudamiento municipal</v>
      </c>
      <c r="L7406" s="150">
        <f>+VLOOKUP($E7406,IGF_2018!$B$8:$Z$347,21,0)</f>
        <v>1</v>
      </c>
      <c r="M7406" s="142" t="str">
        <f>+VLOOKUP($E7406,IGF_2018!$B$8:$Z$347,22,0)</f>
        <v>Alto</v>
      </c>
    </row>
    <row r="7407" spans="1:13" x14ac:dyDescent="0.3">
      <c r="A7407" s="139">
        <f t="shared" si="7591"/>
        <v>195</v>
      </c>
      <c r="B7407" s="148">
        <f t="shared" si="7593"/>
        <v>29</v>
      </c>
      <c r="D7407" s="149" t="str">
        <f>+VLOOKUP($A7407,mUNICIPIOS!$B$4:$F$343,2,0)</f>
        <v>San Marcos</v>
      </c>
      <c r="E7407" s="149">
        <f>+VLOOKUP($A7407,mUNICIPIOS!$B$4:$F$343,3,0)</f>
        <v>1229</v>
      </c>
      <c r="F7407" s="149" t="str">
        <f>+VLOOKUP($A7407,mUNICIPIOS!$B$4:$F$343,4,0)</f>
        <v>San Lorenzo</v>
      </c>
      <c r="G7407" s="139" t="str">
        <f t="shared" ref="G7407:K7407" si="7595">+G7369</f>
        <v>05</v>
      </c>
      <c r="H7407" t="str">
        <f t="shared" si="7595"/>
        <v>IGF</v>
      </c>
      <c r="I7407" t="str">
        <f t="shared" si="7595"/>
        <v>Índice de Gestión Financiera</v>
      </c>
      <c r="J7407" t="str">
        <f t="shared" si="7595"/>
        <v>INDICE</v>
      </c>
      <c r="K7407">
        <f t="shared" si="7595"/>
        <v>0</v>
      </c>
      <c r="L7407" s="150">
        <f>+VLOOKUP($E7407,IGF_2018!$B$8:$Z$347,24,0)</f>
        <v>0.35262895433122277</v>
      </c>
      <c r="M7407" s="142" t="str">
        <f>+VLOOKUP($E7407,IGF_2018!$B$8:$Z$347,25,0)</f>
        <v>Medio bajo</v>
      </c>
    </row>
    <row r="7408" spans="1:13" x14ac:dyDescent="0.3">
      <c r="A7408" s="139">
        <f t="shared" si="7591"/>
        <v>195</v>
      </c>
      <c r="B7408" s="148">
        <f t="shared" si="7593"/>
        <v>30</v>
      </c>
      <c r="D7408" s="149" t="str">
        <f>+VLOOKUP($A7408,mUNICIPIOS!$B$4:$F$343,2,0)</f>
        <v>San Marcos</v>
      </c>
      <c r="E7408" s="149">
        <f>+VLOOKUP($A7408,mUNICIPIOS!$B$4:$F$343,3,0)</f>
        <v>1229</v>
      </c>
      <c r="F7408" s="149" t="str">
        <f>+VLOOKUP($A7408,mUNICIPIOS!$B$4:$F$343,4,0)</f>
        <v>San Lorenzo</v>
      </c>
      <c r="G7408" s="139" t="str">
        <f t="shared" ref="G7408:K7408" si="7596">+G7370</f>
        <v>06</v>
      </c>
      <c r="H7408" t="str">
        <f t="shared" si="7596"/>
        <v>IGE</v>
      </c>
      <c r="I7408" t="str">
        <f t="shared" si="7596"/>
        <v>Índice de Gestión Estratégica</v>
      </c>
      <c r="J7408" t="str">
        <f t="shared" si="7596"/>
        <v>06-01</v>
      </c>
      <c r="K7408" t="str">
        <f t="shared" si="7596"/>
        <v>Ejecución del Plan Operativo Anual  (POA)</v>
      </c>
      <c r="L7408" s="150">
        <f>+VLOOKUP($E7408,IGE_2018!$B$8:$Z$347,3,0)</f>
        <v>0</v>
      </c>
      <c r="M7408" s="142" t="str">
        <f>+VLOOKUP($E7408,IGE_2018!$B$8:$Z$347,4,0)</f>
        <v>Bajo</v>
      </c>
    </row>
    <row r="7409" spans="1:13" x14ac:dyDescent="0.3">
      <c r="A7409" s="139">
        <f t="shared" si="7591"/>
        <v>195</v>
      </c>
      <c r="B7409" s="148">
        <f t="shared" si="7593"/>
        <v>31</v>
      </c>
      <c r="D7409" s="149" t="str">
        <f>+VLOOKUP($A7409,mUNICIPIOS!$B$4:$F$343,2,0)</f>
        <v>San Marcos</v>
      </c>
      <c r="E7409" s="149">
        <f>+VLOOKUP($A7409,mUNICIPIOS!$B$4:$F$343,3,0)</f>
        <v>1229</v>
      </c>
      <c r="F7409" s="149" t="str">
        <f>+VLOOKUP($A7409,mUNICIPIOS!$B$4:$F$343,4,0)</f>
        <v>San Lorenzo</v>
      </c>
      <c r="G7409" s="139" t="str">
        <f t="shared" ref="G7409:K7409" si="7597">+G7371</f>
        <v>06</v>
      </c>
      <c r="H7409" t="str">
        <f t="shared" si="7597"/>
        <v>IGE</v>
      </c>
      <c r="I7409" t="str">
        <f t="shared" si="7597"/>
        <v>Índice de Gestión Estratégica</v>
      </c>
      <c r="J7409" t="str">
        <f t="shared" si="7597"/>
        <v>06-02</v>
      </c>
      <c r="K7409" t="str">
        <f t="shared" si="7597"/>
        <v>Relación Plan de Desarrollo Municipal y Ordenamiento Territorial (PDM-OT) - Plan Estratégico Institucional (PEI) - Plan Operativo Multianual (POM) - Plan Operativo Anual (POA)</v>
      </c>
      <c r="L7409" s="150">
        <f>+VLOOKUP($E7409,IGE_2018!$B$8:$Z$347,6,0)</f>
        <v>0</v>
      </c>
      <c r="M7409" s="142" t="str">
        <f>+VLOOKUP($E7409,IGE_2018!$B$8:$Z$347,7,0)</f>
        <v>Bajo</v>
      </c>
    </row>
    <row r="7410" spans="1:13" x14ac:dyDescent="0.3">
      <c r="A7410" s="139">
        <f t="shared" si="7591"/>
        <v>195</v>
      </c>
      <c r="B7410" s="148">
        <f t="shared" si="7593"/>
        <v>32</v>
      </c>
      <c r="D7410" s="149" t="str">
        <f>+VLOOKUP($A7410,mUNICIPIOS!$B$4:$F$343,2,0)</f>
        <v>San Marcos</v>
      </c>
      <c r="E7410" s="149">
        <f>+VLOOKUP($A7410,mUNICIPIOS!$B$4:$F$343,3,0)</f>
        <v>1229</v>
      </c>
      <c r="F7410" s="149" t="str">
        <f>+VLOOKUP($A7410,mUNICIPIOS!$B$4:$F$343,4,0)</f>
        <v>San Lorenzo</v>
      </c>
      <c r="G7410" s="139" t="str">
        <f t="shared" ref="G7410:K7410" si="7598">+G7372</f>
        <v>06</v>
      </c>
      <c r="H7410" t="str">
        <f t="shared" si="7598"/>
        <v>IGE</v>
      </c>
      <c r="I7410" t="str">
        <f t="shared" si="7598"/>
        <v>Índice de Gestión Estratégica</v>
      </c>
      <c r="J7410" t="str">
        <f t="shared" si="7598"/>
        <v>06-03</v>
      </c>
      <c r="K7410" t="str">
        <f t="shared" si="7598"/>
        <v>Presupuesto de egresos relacionado a competencias municipales que responden a prioridades nacionales de desarrollo.</v>
      </c>
      <c r="L7410" s="150">
        <f>+VLOOKUP($E7410,IGE_2018!$B$8:$Z$347,9,0)</f>
        <v>0.14942070618952749</v>
      </c>
      <c r="M7410" s="142" t="str">
        <f>+VLOOKUP($E7410,IGE_2018!$B$8:$Z$347,10,0)</f>
        <v>Bajo</v>
      </c>
    </row>
    <row r="7411" spans="1:13" x14ac:dyDescent="0.3">
      <c r="A7411" s="139">
        <f t="shared" si="7591"/>
        <v>195</v>
      </c>
      <c r="B7411" s="148">
        <f t="shared" si="7593"/>
        <v>33</v>
      </c>
      <c r="D7411" s="149" t="str">
        <f>+VLOOKUP($A7411,mUNICIPIOS!$B$4:$F$343,2,0)</f>
        <v>San Marcos</v>
      </c>
      <c r="E7411" s="149">
        <f>+VLOOKUP($A7411,mUNICIPIOS!$B$4:$F$343,3,0)</f>
        <v>1229</v>
      </c>
      <c r="F7411" s="149" t="str">
        <f>+VLOOKUP($A7411,mUNICIPIOS!$B$4:$F$343,4,0)</f>
        <v>San Lorenzo</v>
      </c>
      <c r="G7411" s="139" t="str">
        <f t="shared" ref="G7411:K7411" si="7599">+G7373</f>
        <v>06</v>
      </c>
      <c r="H7411" t="str">
        <f t="shared" si="7599"/>
        <v>IGE</v>
      </c>
      <c r="I7411" t="str">
        <f t="shared" si="7599"/>
        <v>Índice de Gestión Estratégica</v>
      </c>
      <c r="J7411" t="str">
        <f t="shared" si="7599"/>
        <v>06-04</v>
      </c>
      <c r="K7411" t="str">
        <f t="shared" si="7599"/>
        <v>Institucionalización de la gestión ordenada del territorio</v>
      </c>
      <c r="L7411" s="150">
        <f>+VLOOKUP($E7411,IGE_2018!$B$8:$Z$347,12,0)</f>
        <v>0.25</v>
      </c>
      <c r="M7411" s="142" t="str">
        <f>+VLOOKUP($E7411,IGE_2018!$B$8:$Z$347,13,0)</f>
        <v>Medio bajo</v>
      </c>
    </row>
    <row r="7412" spans="1:13" x14ac:dyDescent="0.3">
      <c r="A7412" s="139">
        <f t="shared" si="7591"/>
        <v>195</v>
      </c>
      <c r="B7412" s="148">
        <f t="shared" si="7593"/>
        <v>34</v>
      </c>
      <c r="D7412" s="149" t="str">
        <f>+VLOOKUP($A7412,mUNICIPIOS!$B$4:$F$343,2,0)</f>
        <v>San Marcos</v>
      </c>
      <c r="E7412" s="149">
        <f>+VLOOKUP($A7412,mUNICIPIOS!$B$4:$F$343,3,0)</f>
        <v>1229</v>
      </c>
      <c r="F7412" s="149" t="str">
        <f>+VLOOKUP($A7412,mUNICIPIOS!$B$4:$F$343,4,0)</f>
        <v>San Lorenzo</v>
      </c>
      <c r="G7412" s="139" t="str">
        <f t="shared" ref="G7412:K7412" si="7600">+G7374</f>
        <v>06</v>
      </c>
      <c r="H7412" t="str">
        <f t="shared" si="7600"/>
        <v>IGE</v>
      </c>
      <c r="I7412" t="str">
        <f t="shared" si="7600"/>
        <v>Índice de Gestión Estratégica</v>
      </c>
      <c r="J7412" t="str">
        <f t="shared" si="7600"/>
        <v>06-05</v>
      </c>
      <c r="K7412" t="str">
        <f t="shared" si="7600"/>
        <v>Acciones para la gestión ordenada del territorio</v>
      </c>
      <c r="L7412" s="150">
        <f>+VLOOKUP($E7412,IGE_2018!$B$8:$Z$347,15,0)</f>
        <v>0</v>
      </c>
      <c r="M7412" s="142" t="str">
        <f>+VLOOKUP($E7412,IGE_2018!$B$8:$Z$347,16,0)</f>
        <v>Bajo</v>
      </c>
    </row>
    <row r="7413" spans="1:13" x14ac:dyDescent="0.3">
      <c r="A7413" s="139">
        <f t="shared" si="7591"/>
        <v>195</v>
      </c>
      <c r="B7413" s="148">
        <f t="shared" si="7593"/>
        <v>35</v>
      </c>
      <c r="D7413" s="149" t="str">
        <f>+VLOOKUP($A7413,mUNICIPIOS!$B$4:$F$343,2,0)</f>
        <v>San Marcos</v>
      </c>
      <c r="E7413" s="149">
        <f>+VLOOKUP($A7413,mUNICIPIOS!$B$4:$F$343,3,0)</f>
        <v>1229</v>
      </c>
      <c r="F7413" s="149" t="str">
        <f>+VLOOKUP($A7413,mUNICIPIOS!$B$4:$F$343,4,0)</f>
        <v>San Lorenzo</v>
      </c>
      <c r="G7413" s="139" t="str">
        <f t="shared" ref="G7413:K7413" si="7601">+G7375</f>
        <v>06</v>
      </c>
      <c r="H7413" t="str">
        <f t="shared" si="7601"/>
        <v>IGE</v>
      </c>
      <c r="I7413" t="str">
        <f t="shared" si="7601"/>
        <v>Índice de Gestión Estratégica</v>
      </c>
      <c r="J7413" t="str">
        <f t="shared" si="7601"/>
        <v>06-06</v>
      </c>
      <c r="K7413" t="str">
        <f t="shared" si="7601"/>
        <v>Gestión de riesgo en la formulación de proyectos derivados de la planificación operativa anual</v>
      </c>
      <c r="L7413" s="150">
        <f>+VLOOKUP($E7413,IGE_2018!$B$8:$Z$347,18,0)</f>
        <v>0</v>
      </c>
      <c r="M7413" s="142" t="str">
        <f>+VLOOKUP($E7413,IGE_2018!$B$8:$Z$347,19,0)</f>
        <v>Bajo</v>
      </c>
    </row>
    <row r="7414" spans="1:13" x14ac:dyDescent="0.3">
      <c r="A7414" s="139">
        <f t="shared" si="7591"/>
        <v>195</v>
      </c>
      <c r="B7414" s="148">
        <f t="shared" si="7593"/>
        <v>36</v>
      </c>
      <c r="D7414" s="149" t="str">
        <f>+VLOOKUP($A7414,mUNICIPIOS!$B$4:$F$343,2,0)</f>
        <v>San Marcos</v>
      </c>
      <c r="E7414" s="149">
        <f>+VLOOKUP($A7414,mUNICIPIOS!$B$4:$F$343,3,0)</f>
        <v>1229</v>
      </c>
      <c r="F7414" s="149" t="str">
        <f>+VLOOKUP($A7414,mUNICIPIOS!$B$4:$F$343,4,0)</f>
        <v>San Lorenzo</v>
      </c>
      <c r="G7414" s="139" t="str">
        <f t="shared" ref="G7414:K7414" si="7602">+G7376</f>
        <v>06</v>
      </c>
      <c r="H7414" t="str">
        <f t="shared" si="7602"/>
        <v>IGE</v>
      </c>
      <c r="I7414" t="str">
        <f t="shared" si="7602"/>
        <v>Índice de Gestión Estratégica</v>
      </c>
      <c r="J7414" t="str">
        <f t="shared" si="7602"/>
        <v>06-07</v>
      </c>
      <c r="K7414" t="str">
        <f t="shared" si="7602"/>
        <v>Ingresos por servicios ambientales en relación a los ingresos propios sin regalías</v>
      </c>
      <c r="L7414" s="150">
        <f>+VLOOKUP($E7414,IGE_2018!$B$8:$Z$347,21,0)</f>
        <v>8.8938024297263663E-2</v>
      </c>
      <c r="M7414" s="142" t="str">
        <f>+VLOOKUP($E7414,IGE_2018!$B$8:$Z$347,22,0)</f>
        <v>Bajo</v>
      </c>
    </row>
    <row r="7415" spans="1:13" x14ac:dyDescent="0.3">
      <c r="A7415" s="139">
        <f t="shared" si="7591"/>
        <v>195</v>
      </c>
      <c r="B7415" s="148">
        <f t="shared" si="7593"/>
        <v>37</v>
      </c>
      <c r="D7415" s="149" t="str">
        <f>+VLOOKUP($A7415,mUNICIPIOS!$B$4:$F$343,2,0)</f>
        <v>San Marcos</v>
      </c>
      <c r="E7415" s="149">
        <f>+VLOOKUP($A7415,mUNICIPIOS!$B$4:$F$343,3,0)</f>
        <v>1229</v>
      </c>
      <c r="F7415" s="149" t="str">
        <f>+VLOOKUP($A7415,mUNICIPIOS!$B$4:$F$343,4,0)</f>
        <v>San Lorenzo</v>
      </c>
      <c r="G7415" s="139" t="str">
        <f t="shared" ref="G7415:K7415" si="7603">+G7377</f>
        <v>06</v>
      </c>
      <c r="H7415" t="str">
        <f t="shared" si="7603"/>
        <v>IGE</v>
      </c>
      <c r="I7415" t="str">
        <f t="shared" si="7603"/>
        <v>Índice de Gestión Estratégica</v>
      </c>
      <c r="J7415" t="str">
        <f t="shared" si="7603"/>
        <v>INDICE</v>
      </c>
      <c r="K7415">
        <f t="shared" si="7603"/>
        <v>0</v>
      </c>
      <c r="L7415" s="150">
        <f>+VLOOKUP($E7415,IGE_2018!$B$8:$Z$347,24,0)</f>
        <v>7.1248978977108246E-2</v>
      </c>
      <c r="M7415" s="142" t="str">
        <f>+VLOOKUP($E7415,IGE_2018!$B$8:$Z$347,25,0)</f>
        <v>Bajo</v>
      </c>
    </row>
    <row r="7416" spans="1:13" x14ac:dyDescent="0.3">
      <c r="A7416" s="139">
        <f t="shared" si="7591"/>
        <v>195</v>
      </c>
      <c r="B7416" s="148">
        <f t="shared" si="7593"/>
        <v>38</v>
      </c>
      <c r="D7416" s="149" t="str">
        <f>+VLOOKUP($A7416,mUNICIPIOS!$B$4:$F$343,2,0)</f>
        <v>San Marcos</v>
      </c>
      <c r="E7416" s="149">
        <f>+VLOOKUP($A7416,mUNICIPIOS!$B$4:$F$343,3,0)</f>
        <v>1229</v>
      </c>
      <c r="F7416" s="149" t="str">
        <f>+VLOOKUP($A7416,mUNICIPIOS!$B$4:$F$343,4,0)</f>
        <v>San Lorenzo</v>
      </c>
      <c r="G7416" s="139" t="str">
        <f t="shared" ref="G7416:K7416" si="7604">+G7378</f>
        <v>RANKING</v>
      </c>
      <c r="H7416" t="str">
        <f t="shared" si="7604"/>
        <v>RGM</v>
      </c>
      <c r="I7416" t="str">
        <f t="shared" si="7604"/>
        <v>Ranking de la Gestión Municipal 2018</v>
      </c>
      <c r="J7416" t="str">
        <f t="shared" si="7604"/>
        <v>RANKING</v>
      </c>
      <c r="K7416">
        <f t="shared" si="7604"/>
        <v>0</v>
      </c>
      <c r="L7416" s="151">
        <f>+VLOOKUP($E7416,Resultados_generales!$C$8:$AE$347,27,0)</f>
        <v>0.34375584252327851</v>
      </c>
      <c r="M7416" t="str">
        <f>+VLOOKUP($E7416,Resultados_generales!$C$8:$AE$347,28,0)</f>
        <v>Medio bajo</v>
      </c>
    </row>
    <row r="7417" spans="1:13" x14ac:dyDescent="0.3">
      <c r="A7417" s="139">
        <f t="shared" si="7591"/>
        <v>196</v>
      </c>
      <c r="B7417" s="148">
        <f t="shared" si="7593"/>
        <v>1</v>
      </c>
      <c r="D7417" s="149" t="str">
        <f>+VLOOKUP($A7417,mUNICIPIOS!$B$4:$F$343,2,0)</f>
        <v>San Marcos</v>
      </c>
      <c r="E7417" s="149">
        <f>+VLOOKUP($A7417,mUNICIPIOS!$B$4:$F$343,3,0)</f>
        <v>1230</v>
      </c>
      <c r="F7417" s="149" t="str">
        <f>+VLOOKUP($A7417,mUNICIPIOS!$B$4:$F$343,4,0)</f>
        <v>La Blanca</v>
      </c>
      <c r="G7417" s="139" t="str">
        <f t="shared" ref="G7417:K7417" si="7605">+G7379</f>
        <v>01</v>
      </c>
      <c r="H7417" t="str">
        <f t="shared" si="7605"/>
        <v>IPC</v>
      </c>
      <c r="I7417" t="str">
        <f t="shared" si="7605"/>
        <v>Índice de Participación Ciudadana</v>
      </c>
      <c r="J7417" t="str">
        <f t="shared" si="7605"/>
        <v>01-01</v>
      </c>
      <c r="K7417" t="str">
        <f t="shared" si="7605"/>
        <v>Número de reuniones del COMUDE en el año de la medición.</v>
      </c>
      <c r="L7417" s="150">
        <f>+VLOOKUP($E7417,IPC_2018!$B$8:$T$347,3,0)</f>
        <v>0.83333333333333337</v>
      </c>
      <c r="M7417" s="142" t="str">
        <f>+VLOOKUP($E7417,IPC_2018!$B$8:$T$347,4,0)</f>
        <v>Alto</v>
      </c>
    </row>
    <row r="7418" spans="1:13" x14ac:dyDescent="0.3">
      <c r="A7418" s="139">
        <f t="shared" si="7591"/>
        <v>196</v>
      </c>
      <c r="B7418" s="148">
        <f t="shared" si="7593"/>
        <v>2</v>
      </c>
      <c r="D7418" s="149" t="str">
        <f>+VLOOKUP($A7418,mUNICIPIOS!$B$4:$F$343,2,0)</f>
        <v>San Marcos</v>
      </c>
      <c r="E7418" s="149">
        <f>+VLOOKUP($A7418,mUNICIPIOS!$B$4:$F$343,3,0)</f>
        <v>1230</v>
      </c>
      <c r="F7418" s="149" t="str">
        <f>+VLOOKUP($A7418,mUNICIPIOS!$B$4:$F$343,4,0)</f>
        <v>La Blanca</v>
      </c>
      <c r="G7418" s="139" t="str">
        <f t="shared" ref="G7418:K7418" si="7606">+G7380</f>
        <v>01</v>
      </c>
      <c r="H7418" t="str">
        <f t="shared" si="7606"/>
        <v>IPC</v>
      </c>
      <c r="I7418" t="str">
        <f t="shared" si="7606"/>
        <v>Índice de Participación Ciudadana</v>
      </c>
      <c r="J7418" t="str">
        <f t="shared" si="7606"/>
        <v>01-02</v>
      </c>
      <c r="K7418" t="str">
        <f t="shared" si="7606"/>
        <v>Participación de Alcaldes, Concejales y Síndicos determinados o designados en el COMUDE</v>
      </c>
      <c r="L7418" s="150">
        <f>+VLOOKUP($E7418,IPC_2018!$B$8:$T$347,6,0)</f>
        <v>1</v>
      </c>
      <c r="M7418" s="142" t="str">
        <f>+VLOOKUP($E7418,IPC_2018!$B$8:$T$347,7,0)</f>
        <v>Alto</v>
      </c>
    </row>
    <row r="7419" spans="1:13" x14ac:dyDescent="0.3">
      <c r="A7419" s="139">
        <f t="shared" si="7591"/>
        <v>196</v>
      </c>
      <c r="B7419" s="148">
        <f t="shared" si="7593"/>
        <v>3</v>
      </c>
      <c r="D7419" s="149" t="str">
        <f>+VLOOKUP($A7419,mUNICIPIOS!$B$4:$F$343,2,0)</f>
        <v>San Marcos</v>
      </c>
      <c r="E7419" s="149">
        <f>+VLOOKUP($A7419,mUNICIPIOS!$B$4:$F$343,3,0)</f>
        <v>1230</v>
      </c>
      <c r="F7419" s="149" t="str">
        <f>+VLOOKUP($A7419,mUNICIPIOS!$B$4:$F$343,4,0)</f>
        <v>La Blanca</v>
      </c>
      <c r="G7419" s="139" t="str">
        <f t="shared" ref="G7419:K7419" si="7607">+G7381</f>
        <v>01</v>
      </c>
      <c r="H7419" t="str">
        <f t="shared" si="7607"/>
        <v>IPC</v>
      </c>
      <c r="I7419" t="str">
        <f t="shared" si="7607"/>
        <v>Índice de Participación Ciudadana</v>
      </c>
      <c r="J7419" t="str">
        <f t="shared" si="7607"/>
        <v>01-03</v>
      </c>
      <c r="K7419" t="str">
        <f t="shared" si="7607"/>
        <v>Participación  de organizaciones de jóvenes, mujeres, pueblos mayas, xincas, garífunas, y otras organizaciones en el Comude</v>
      </c>
      <c r="L7419" s="150">
        <f>+VLOOKUP($E7419,IPC_2018!$B$8:$T$347,9,0)</f>
        <v>0.34755381604696678</v>
      </c>
      <c r="M7419" s="142" t="str">
        <f>+VLOOKUP($E7419,IPC_2018!$B$8:$T$347,10,0)</f>
        <v>Medio bajo</v>
      </c>
    </row>
    <row r="7420" spans="1:13" x14ac:dyDescent="0.3">
      <c r="A7420" s="139">
        <f t="shared" si="7591"/>
        <v>196</v>
      </c>
      <c r="B7420" s="148">
        <f t="shared" si="7593"/>
        <v>4</v>
      </c>
      <c r="D7420" s="149" t="str">
        <f>+VLOOKUP($A7420,mUNICIPIOS!$B$4:$F$343,2,0)</f>
        <v>San Marcos</v>
      </c>
      <c r="E7420" s="149">
        <f>+VLOOKUP($A7420,mUNICIPIOS!$B$4:$F$343,3,0)</f>
        <v>1230</v>
      </c>
      <c r="F7420" s="149" t="str">
        <f>+VLOOKUP($A7420,mUNICIPIOS!$B$4:$F$343,4,0)</f>
        <v>La Blanca</v>
      </c>
      <c r="G7420" s="139" t="str">
        <f t="shared" ref="G7420:K7420" si="7608">+G7382</f>
        <v>01</v>
      </c>
      <c r="H7420" t="str">
        <f t="shared" si="7608"/>
        <v>IPC</v>
      </c>
      <c r="I7420" t="str">
        <f t="shared" si="7608"/>
        <v>Índice de Participación Ciudadana</v>
      </c>
      <c r="J7420" t="str">
        <f t="shared" si="7608"/>
        <v>01-04</v>
      </c>
      <c r="K7420" t="str">
        <f t="shared" si="7608"/>
        <v>Representatividad territorial del Comude.</v>
      </c>
      <c r="L7420" s="150">
        <f>+VLOOKUP($E7420,IPC_2018!$B$8:$T$347,12,0)</f>
        <v>1</v>
      </c>
      <c r="M7420" s="142" t="str">
        <f>+VLOOKUP($E7420,IPC_2018!$B$8:$T$347,13,0)</f>
        <v>Alto</v>
      </c>
    </row>
    <row r="7421" spans="1:13" x14ac:dyDescent="0.3">
      <c r="A7421" s="139">
        <f t="shared" si="7591"/>
        <v>196</v>
      </c>
      <c r="B7421" s="148">
        <f t="shared" si="7593"/>
        <v>5</v>
      </c>
      <c r="D7421" s="149" t="str">
        <f>+VLOOKUP($A7421,mUNICIPIOS!$B$4:$F$343,2,0)</f>
        <v>San Marcos</v>
      </c>
      <c r="E7421" s="149">
        <f>+VLOOKUP($A7421,mUNICIPIOS!$B$4:$F$343,3,0)</f>
        <v>1230</v>
      </c>
      <c r="F7421" s="149" t="str">
        <f>+VLOOKUP($A7421,mUNICIPIOS!$B$4:$F$343,4,0)</f>
        <v>La Blanca</v>
      </c>
      <c r="G7421" s="139" t="str">
        <f t="shared" ref="G7421:K7421" si="7609">+G7383</f>
        <v>01</v>
      </c>
      <c r="H7421" t="str">
        <f t="shared" si="7609"/>
        <v>IPC</v>
      </c>
      <c r="I7421" t="str">
        <f t="shared" si="7609"/>
        <v>Índice de Participación Ciudadana</v>
      </c>
      <c r="J7421" t="str">
        <f t="shared" si="7609"/>
        <v>01-05</v>
      </c>
      <c r="K7421" t="str">
        <f t="shared" si="7609"/>
        <v>Funcionamiento del Comude</v>
      </c>
      <c r="L7421" s="150">
        <f>+VLOOKUP($E7421,IPC_2018!$B$8:$T$347,15,0)</f>
        <v>0.96996466465369779</v>
      </c>
      <c r="M7421" s="142" t="str">
        <f>+VLOOKUP($E7421,IPC_2018!$B$8:$T$347,16,0)</f>
        <v>Alto</v>
      </c>
    </row>
    <row r="7422" spans="1:13" x14ac:dyDescent="0.3">
      <c r="A7422" s="139">
        <f t="shared" si="7591"/>
        <v>196</v>
      </c>
      <c r="B7422" s="148">
        <f t="shared" si="7593"/>
        <v>6</v>
      </c>
      <c r="D7422" s="149" t="str">
        <f>+VLOOKUP($A7422,mUNICIPIOS!$B$4:$F$343,2,0)</f>
        <v>San Marcos</v>
      </c>
      <c r="E7422" s="149">
        <f>+VLOOKUP($A7422,mUNICIPIOS!$B$4:$F$343,3,0)</f>
        <v>1230</v>
      </c>
      <c r="F7422" s="149" t="str">
        <f>+VLOOKUP($A7422,mUNICIPIOS!$B$4:$F$343,4,0)</f>
        <v>La Blanca</v>
      </c>
      <c r="G7422" s="139" t="str">
        <f t="shared" ref="G7422:K7422" si="7610">+G7384</f>
        <v>01</v>
      </c>
      <c r="H7422" t="str">
        <f t="shared" si="7610"/>
        <v>IPC</v>
      </c>
      <c r="I7422" t="str">
        <f t="shared" si="7610"/>
        <v>Índice de Participación Ciudadana</v>
      </c>
      <c r="J7422" t="str">
        <f t="shared" si="7610"/>
        <v>INDICE</v>
      </c>
      <c r="K7422">
        <f t="shared" si="7610"/>
        <v>0</v>
      </c>
      <c r="L7422" s="150">
        <f>+VLOOKUP($E7422,IPC_2018!$B$8:$T$347,18,0)</f>
        <v>0.8267944387717665</v>
      </c>
      <c r="M7422" s="142" t="str">
        <f>+VLOOKUP($E7422,IPC_2018!$B$8:$T$347,19,0)</f>
        <v>Alto</v>
      </c>
    </row>
    <row r="7423" spans="1:13" x14ac:dyDescent="0.3">
      <c r="A7423" s="139">
        <f t="shared" si="7591"/>
        <v>196</v>
      </c>
      <c r="B7423" s="148">
        <f t="shared" si="7593"/>
        <v>7</v>
      </c>
      <c r="D7423" s="149" t="str">
        <f>+VLOOKUP($A7423,mUNICIPIOS!$B$4:$F$343,2,0)</f>
        <v>San Marcos</v>
      </c>
      <c r="E7423" s="149">
        <f>+VLOOKUP($A7423,mUNICIPIOS!$B$4:$F$343,3,0)</f>
        <v>1230</v>
      </c>
      <c r="F7423" s="149" t="str">
        <f>+VLOOKUP($A7423,mUNICIPIOS!$B$4:$F$343,4,0)</f>
        <v>La Blanca</v>
      </c>
      <c r="G7423" s="139" t="str">
        <f t="shared" ref="G7423:K7423" si="7611">+G7385</f>
        <v>02</v>
      </c>
      <c r="H7423" t="str">
        <f t="shared" si="7611"/>
        <v>IIC</v>
      </c>
      <c r="I7423" t="str">
        <f t="shared" si="7611"/>
        <v>Índice de Información a la Ciudadanía</v>
      </c>
      <c r="J7423" t="str">
        <f t="shared" si="7611"/>
        <v>02-01</v>
      </c>
      <c r="K7423" t="str">
        <f t="shared" si="7611"/>
        <v>Rendición de cuentas cuatrimestral y anual al Comude enfocadas en resultados.</v>
      </c>
      <c r="L7423" s="150">
        <f>+VLOOKUP($E7423,IIC_2018!$B$8:$Q$347,3,0)</f>
        <v>0.60000000000000009</v>
      </c>
      <c r="M7423" s="142" t="str">
        <f>+VLOOKUP($E7423,IIC_2018!$B$8:$Q$347,4,0)</f>
        <v>Medio</v>
      </c>
    </row>
    <row r="7424" spans="1:13" x14ac:dyDescent="0.3">
      <c r="A7424" s="139">
        <f t="shared" si="7591"/>
        <v>196</v>
      </c>
      <c r="B7424" s="148">
        <f t="shared" si="7593"/>
        <v>8</v>
      </c>
      <c r="D7424" s="149" t="str">
        <f>+VLOOKUP($A7424,mUNICIPIOS!$B$4:$F$343,2,0)</f>
        <v>San Marcos</v>
      </c>
      <c r="E7424" s="149">
        <f>+VLOOKUP($A7424,mUNICIPIOS!$B$4:$F$343,3,0)</f>
        <v>1230</v>
      </c>
      <c r="F7424" s="149" t="str">
        <f>+VLOOKUP($A7424,mUNICIPIOS!$B$4:$F$343,4,0)</f>
        <v>La Blanca</v>
      </c>
      <c r="G7424" s="139" t="str">
        <f t="shared" ref="G7424:K7424" si="7612">+G7386</f>
        <v>02</v>
      </c>
      <c r="H7424" t="str">
        <f t="shared" si="7612"/>
        <v>IIC</v>
      </c>
      <c r="I7424" t="str">
        <f t="shared" si="7612"/>
        <v>Índice de Información a la Ciudadanía</v>
      </c>
      <c r="J7424" t="str">
        <f t="shared" si="7612"/>
        <v>02-02</v>
      </c>
      <c r="K7424" t="str">
        <f t="shared" si="7612"/>
        <v>Información presupuestaria y otra información brindada a la ciudadanía disponible en medios locales de comunicación.</v>
      </c>
      <c r="L7424" s="150">
        <f>+VLOOKUP($E7424,IIC_2018!$B$8:$Q$347,6,0)</f>
        <v>0.75</v>
      </c>
      <c r="M7424" s="142" t="str">
        <f>+VLOOKUP($E7424,IIC_2018!$B$8:$Q$347,7,0)</f>
        <v>Medio alto</v>
      </c>
    </row>
    <row r="7425" spans="1:13" x14ac:dyDescent="0.3">
      <c r="A7425" s="139">
        <f t="shared" si="7591"/>
        <v>196</v>
      </c>
      <c r="B7425" s="148">
        <f t="shared" si="7593"/>
        <v>9</v>
      </c>
      <c r="D7425" s="149" t="str">
        <f>+VLOOKUP($A7425,mUNICIPIOS!$B$4:$F$343,2,0)</f>
        <v>San Marcos</v>
      </c>
      <c r="E7425" s="149">
        <f>+VLOOKUP($A7425,mUNICIPIOS!$B$4:$F$343,3,0)</f>
        <v>1230</v>
      </c>
      <c r="F7425" s="149" t="str">
        <f>+VLOOKUP($A7425,mUNICIPIOS!$B$4:$F$343,4,0)</f>
        <v>La Blanca</v>
      </c>
      <c r="G7425" s="139" t="str">
        <f t="shared" ref="G7425:K7425" si="7613">+G7387</f>
        <v>02</v>
      </c>
      <c r="H7425" t="str">
        <f t="shared" si="7613"/>
        <v>IIC</v>
      </c>
      <c r="I7425" t="str">
        <f t="shared" si="7613"/>
        <v>Índice de Información a la Ciudadanía</v>
      </c>
      <c r="J7425" t="str">
        <f t="shared" si="7613"/>
        <v>02-03</v>
      </c>
      <c r="K7425" t="str">
        <f t="shared" si="7613"/>
        <v>Información pública de oficio actualizada y disponible de acuerdo a la LAIP y uso de internet.</v>
      </c>
      <c r="L7425" s="150">
        <f>+VLOOKUP($E7425,IIC_2018!$B$8:$Q$347,9,0)</f>
        <v>0.95999999999999985</v>
      </c>
      <c r="M7425" s="142" t="str">
        <f>+VLOOKUP($E7425,IIC_2018!$B$8:$Q$347,10,0)</f>
        <v>Alto</v>
      </c>
    </row>
    <row r="7426" spans="1:13" x14ac:dyDescent="0.3">
      <c r="A7426" s="139">
        <f t="shared" si="7591"/>
        <v>196</v>
      </c>
      <c r="B7426" s="148">
        <f t="shared" si="7593"/>
        <v>10</v>
      </c>
      <c r="D7426" s="149" t="str">
        <f>+VLOOKUP($A7426,mUNICIPIOS!$B$4:$F$343,2,0)</f>
        <v>San Marcos</v>
      </c>
      <c r="E7426" s="149">
        <f>+VLOOKUP($A7426,mUNICIPIOS!$B$4:$F$343,3,0)</f>
        <v>1230</v>
      </c>
      <c r="F7426" s="149" t="str">
        <f>+VLOOKUP($A7426,mUNICIPIOS!$B$4:$F$343,4,0)</f>
        <v>La Blanca</v>
      </c>
      <c r="G7426" s="139" t="str">
        <f t="shared" ref="G7426:K7426" si="7614">+G7388</f>
        <v>02</v>
      </c>
      <c r="H7426" t="str">
        <f t="shared" si="7614"/>
        <v>IIC</v>
      </c>
      <c r="I7426" t="str">
        <f t="shared" si="7614"/>
        <v>Índice de Información a la Ciudadanía</v>
      </c>
      <c r="J7426" t="str">
        <f t="shared" si="7614"/>
        <v>02-04</v>
      </c>
      <c r="K7426" t="str">
        <f t="shared" si="7614"/>
        <v>Relación del monto contratado por medio de Guate compras con el total del presupuesto de egresos vigente.</v>
      </c>
      <c r="L7426" s="150">
        <f>+VLOOKUP($E7426,IIC_2018!$B$8:$Q$347,12,0)</f>
        <v>0.64475515286056984</v>
      </c>
      <c r="M7426" s="142" t="str">
        <f>+VLOOKUP($E7426,IIC_2018!$B$8:$Q$347,13,0)</f>
        <v>Medio alto</v>
      </c>
    </row>
    <row r="7427" spans="1:13" x14ac:dyDescent="0.3">
      <c r="A7427" s="139">
        <f t="shared" si="7591"/>
        <v>196</v>
      </c>
      <c r="B7427" s="148">
        <f t="shared" si="7593"/>
        <v>11</v>
      </c>
      <c r="D7427" s="149" t="str">
        <f>+VLOOKUP($A7427,mUNICIPIOS!$B$4:$F$343,2,0)</f>
        <v>San Marcos</v>
      </c>
      <c r="E7427" s="149">
        <f>+VLOOKUP($A7427,mUNICIPIOS!$B$4:$F$343,3,0)</f>
        <v>1230</v>
      </c>
      <c r="F7427" s="149" t="str">
        <f>+VLOOKUP($A7427,mUNICIPIOS!$B$4:$F$343,4,0)</f>
        <v>La Blanca</v>
      </c>
      <c r="G7427" s="139" t="str">
        <f t="shared" ref="G7427:K7427" si="7615">+G7389</f>
        <v>02</v>
      </c>
      <c r="H7427" t="str">
        <f t="shared" si="7615"/>
        <v>IIC</v>
      </c>
      <c r="I7427" t="str">
        <f t="shared" si="7615"/>
        <v>Índice de Información a la Ciudadanía</v>
      </c>
      <c r="J7427" t="str">
        <f t="shared" si="7615"/>
        <v>INDICE</v>
      </c>
      <c r="K7427">
        <f t="shared" si="7615"/>
        <v>0</v>
      </c>
      <c r="L7427" s="150">
        <f>+VLOOKUP($E7427,IIC_2018!$B$8:$Q$347,15,0)</f>
        <v>0.7386887882151425</v>
      </c>
      <c r="M7427" s="142" t="str">
        <f>+VLOOKUP($E7427,IIC_2018!$B$8:$Q$347,16,0)</f>
        <v>Medio alto</v>
      </c>
    </row>
    <row r="7428" spans="1:13" x14ac:dyDescent="0.3">
      <c r="A7428" s="139">
        <f t="shared" si="7591"/>
        <v>196</v>
      </c>
      <c r="B7428" s="148">
        <f t="shared" si="7593"/>
        <v>12</v>
      </c>
      <c r="D7428" s="149" t="str">
        <f>+VLOOKUP($A7428,mUNICIPIOS!$B$4:$F$343,2,0)</f>
        <v>San Marcos</v>
      </c>
      <c r="E7428" s="149">
        <f>+VLOOKUP($A7428,mUNICIPIOS!$B$4:$F$343,3,0)</f>
        <v>1230</v>
      </c>
      <c r="F7428" s="149" t="str">
        <f>+VLOOKUP($A7428,mUNICIPIOS!$B$4:$F$343,4,0)</f>
        <v>La Blanca</v>
      </c>
      <c r="G7428" s="139" t="str">
        <f t="shared" ref="G7428:K7428" si="7616">+G7390</f>
        <v>03</v>
      </c>
      <c r="H7428" t="str">
        <f t="shared" si="7616"/>
        <v>ISP</v>
      </c>
      <c r="I7428" t="str">
        <f t="shared" si="7616"/>
        <v>Índice de Servicios Públicos</v>
      </c>
      <c r="J7428" t="str">
        <f t="shared" si="7616"/>
        <v>03-01</v>
      </c>
      <c r="K7428" t="str">
        <f t="shared" si="7616"/>
        <v>Cobertura del servicio público de agua</v>
      </c>
      <c r="L7428" s="150">
        <f>+VLOOKUP($E7428,ISP_2018!$B$8:$T$347,3,0)</f>
        <v>0.35133457479826197</v>
      </c>
      <c r="M7428" s="142" t="str">
        <f>+VLOOKUP($E7428,ISP_2018!$B$8:$T$347,4,0)</f>
        <v>Medio bajo</v>
      </c>
    </row>
    <row r="7429" spans="1:13" x14ac:dyDescent="0.3">
      <c r="A7429" s="139">
        <f t="shared" si="7591"/>
        <v>196</v>
      </c>
      <c r="B7429" s="148">
        <f t="shared" si="7593"/>
        <v>13</v>
      </c>
      <c r="D7429" s="149" t="str">
        <f>+VLOOKUP($A7429,mUNICIPIOS!$B$4:$F$343,2,0)</f>
        <v>San Marcos</v>
      </c>
      <c r="E7429" s="149">
        <f>+VLOOKUP($A7429,mUNICIPIOS!$B$4:$F$343,3,0)</f>
        <v>1230</v>
      </c>
      <c r="F7429" s="149" t="str">
        <f>+VLOOKUP($A7429,mUNICIPIOS!$B$4:$F$343,4,0)</f>
        <v>La Blanca</v>
      </c>
      <c r="G7429" s="139" t="str">
        <f t="shared" ref="G7429:K7429" si="7617">+G7391</f>
        <v>03</v>
      </c>
      <c r="H7429" t="str">
        <f t="shared" si="7617"/>
        <v>ISP</v>
      </c>
      <c r="I7429" t="str">
        <f t="shared" si="7617"/>
        <v>Índice de Servicios Públicos</v>
      </c>
      <c r="J7429" t="str">
        <f t="shared" si="7617"/>
        <v>03-02</v>
      </c>
      <c r="K7429" t="str">
        <f t="shared" si="7617"/>
        <v>Control de la calidad del servicio público de agua</v>
      </c>
      <c r="L7429" s="150">
        <f>+VLOOKUP($E7429,ISP_2018!$B$8:$T$347,6,0)</f>
        <v>0</v>
      </c>
      <c r="M7429" s="142" t="str">
        <f>+VLOOKUP($E7429,ISP_2018!$B$8:$T$347,7,0)</f>
        <v>Bajo</v>
      </c>
    </row>
    <row r="7430" spans="1:13" x14ac:dyDescent="0.3">
      <c r="A7430" s="139">
        <f t="shared" si="7591"/>
        <v>196</v>
      </c>
      <c r="B7430" s="148">
        <f t="shared" si="7593"/>
        <v>14</v>
      </c>
      <c r="D7430" s="149" t="str">
        <f>+VLOOKUP($A7430,mUNICIPIOS!$B$4:$F$343,2,0)</f>
        <v>San Marcos</v>
      </c>
      <c r="E7430" s="149">
        <f>+VLOOKUP($A7430,mUNICIPIOS!$B$4:$F$343,3,0)</f>
        <v>1230</v>
      </c>
      <c r="F7430" s="149" t="str">
        <f>+VLOOKUP($A7430,mUNICIPIOS!$B$4:$F$343,4,0)</f>
        <v>La Blanca</v>
      </c>
      <c r="G7430" s="139" t="str">
        <f t="shared" ref="G7430:K7430" si="7618">+G7392</f>
        <v>03</v>
      </c>
      <c r="H7430" t="str">
        <f t="shared" si="7618"/>
        <v>ISP</v>
      </c>
      <c r="I7430" t="str">
        <f t="shared" si="7618"/>
        <v>Índice de Servicios Públicos</v>
      </c>
      <c r="J7430" t="str">
        <f t="shared" si="7618"/>
        <v>03-03</v>
      </c>
      <c r="K7430" t="str">
        <f t="shared" si="7618"/>
        <v>Disposición  y tratamiento  de aguas residuales</v>
      </c>
      <c r="L7430" s="150">
        <f>+VLOOKUP($E7430,ISP_2018!$B$8:$T$347,9,0)</f>
        <v>0.2276707643009393</v>
      </c>
      <c r="M7430" s="142" t="str">
        <f>+VLOOKUP($E7430,ISP_2018!$B$8:$T$347,10,0)</f>
        <v>Medio bajo</v>
      </c>
    </row>
    <row r="7431" spans="1:13" x14ac:dyDescent="0.3">
      <c r="A7431" s="139">
        <f t="shared" si="7591"/>
        <v>196</v>
      </c>
      <c r="B7431" s="148">
        <f t="shared" si="7593"/>
        <v>15</v>
      </c>
      <c r="D7431" s="149" t="str">
        <f>+VLOOKUP($A7431,mUNICIPIOS!$B$4:$F$343,2,0)</f>
        <v>San Marcos</v>
      </c>
      <c r="E7431" s="149">
        <f>+VLOOKUP($A7431,mUNICIPIOS!$B$4:$F$343,3,0)</f>
        <v>1230</v>
      </c>
      <c r="F7431" s="149" t="str">
        <f>+VLOOKUP($A7431,mUNICIPIOS!$B$4:$F$343,4,0)</f>
        <v>La Blanca</v>
      </c>
      <c r="G7431" s="139" t="str">
        <f t="shared" ref="G7431:K7431" si="7619">+G7393</f>
        <v>03</v>
      </c>
      <c r="H7431" t="str">
        <f t="shared" si="7619"/>
        <v>ISP</v>
      </c>
      <c r="I7431" t="str">
        <f t="shared" si="7619"/>
        <v>Índice de Servicios Públicos</v>
      </c>
      <c r="J7431" t="str">
        <f t="shared" si="7619"/>
        <v>03-04</v>
      </c>
      <c r="K7431" t="str">
        <f t="shared" si="7619"/>
        <v>Gestión y manejo de los residuos y desechos sólidos</v>
      </c>
      <c r="L7431" s="150">
        <f>+VLOOKUP($E7431,ISP_2018!$B$8:$T$347,12,0)</f>
        <v>6.4431234447969304E-2</v>
      </c>
      <c r="M7431" s="142" t="str">
        <f>+VLOOKUP($E7431,ISP_2018!$B$8:$T$347,13,0)</f>
        <v>Bajo</v>
      </c>
    </row>
    <row r="7432" spans="1:13" x14ac:dyDescent="0.3">
      <c r="A7432" s="139">
        <f t="shared" si="7591"/>
        <v>196</v>
      </c>
      <c r="B7432" s="148">
        <f t="shared" si="7593"/>
        <v>16</v>
      </c>
      <c r="D7432" s="149" t="str">
        <f>+VLOOKUP($A7432,mUNICIPIOS!$B$4:$F$343,2,0)</f>
        <v>San Marcos</v>
      </c>
      <c r="E7432" s="149">
        <f>+VLOOKUP($A7432,mUNICIPIOS!$B$4:$F$343,3,0)</f>
        <v>1230</v>
      </c>
      <c r="F7432" s="149" t="str">
        <f>+VLOOKUP($A7432,mUNICIPIOS!$B$4:$F$343,4,0)</f>
        <v>La Blanca</v>
      </c>
      <c r="G7432" s="139" t="str">
        <f t="shared" ref="G7432:K7432" si="7620">+G7394</f>
        <v>03</v>
      </c>
      <c r="H7432" t="str">
        <f t="shared" si="7620"/>
        <v>ISP</v>
      </c>
      <c r="I7432" t="str">
        <f t="shared" si="7620"/>
        <v>Índice de Servicios Públicos</v>
      </c>
      <c r="J7432" t="str">
        <f t="shared" si="7620"/>
        <v>03-05</v>
      </c>
      <c r="K7432" t="str">
        <f t="shared" si="7620"/>
        <v>Gestión de servicios públicos municipales</v>
      </c>
      <c r="L7432" s="150">
        <f>+VLOOKUP($E7432,ISP_2018!$B$8:$T$347,15,0)</f>
        <v>0.64516129032258063</v>
      </c>
      <c r="M7432" s="142" t="str">
        <f>+VLOOKUP($E7432,ISP_2018!$B$8:$T$347,16,0)</f>
        <v>Medio alto</v>
      </c>
    </row>
    <row r="7433" spans="1:13" x14ac:dyDescent="0.3">
      <c r="A7433" s="139">
        <f t="shared" si="7591"/>
        <v>196</v>
      </c>
      <c r="B7433" s="148">
        <f t="shared" si="7593"/>
        <v>17</v>
      </c>
      <c r="D7433" s="149" t="str">
        <f>+VLOOKUP($A7433,mUNICIPIOS!$B$4:$F$343,2,0)</f>
        <v>San Marcos</v>
      </c>
      <c r="E7433" s="149">
        <f>+VLOOKUP($A7433,mUNICIPIOS!$B$4:$F$343,3,0)</f>
        <v>1230</v>
      </c>
      <c r="F7433" s="149" t="str">
        <f>+VLOOKUP($A7433,mUNICIPIOS!$B$4:$F$343,4,0)</f>
        <v>La Blanca</v>
      </c>
      <c r="G7433" s="139" t="str">
        <f t="shared" ref="G7433:K7433" si="7621">+G7395</f>
        <v>03</v>
      </c>
      <c r="H7433" t="str">
        <f t="shared" si="7621"/>
        <v>ISP</v>
      </c>
      <c r="I7433" t="str">
        <f t="shared" si="7621"/>
        <v>Índice de Servicios Públicos</v>
      </c>
      <c r="J7433" t="str">
        <f t="shared" si="7621"/>
        <v>INDICE</v>
      </c>
      <c r="K7433">
        <f t="shared" si="7621"/>
        <v>0</v>
      </c>
      <c r="L7433" s="150">
        <f>+VLOOKUP($E7433,ISP_2018!$B$8:$T$347,18,0)</f>
        <v>0.22258611529412403</v>
      </c>
      <c r="M7433" s="142" t="str">
        <f>+VLOOKUP($E7433,ISP_2018!$B$8:$T$347,19,0)</f>
        <v>Medio bajo</v>
      </c>
    </row>
    <row r="7434" spans="1:13" x14ac:dyDescent="0.3">
      <c r="A7434" s="139">
        <f t="shared" si="7591"/>
        <v>196</v>
      </c>
      <c r="B7434" s="148">
        <f t="shared" si="7593"/>
        <v>18</v>
      </c>
      <c r="D7434" s="149" t="str">
        <f>+VLOOKUP($A7434,mUNICIPIOS!$B$4:$F$343,2,0)</f>
        <v>San Marcos</v>
      </c>
      <c r="E7434" s="149">
        <f>+VLOOKUP($A7434,mUNICIPIOS!$B$4:$F$343,3,0)</f>
        <v>1230</v>
      </c>
      <c r="F7434" s="149" t="str">
        <f>+VLOOKUP($A7434,mUNICIPIOS!$B$4:$F$343,4,0)</f>
        <v>La Blanca</v>
      </c>
      <c r="G7434" s="139" t="str">
        <f t="shared" ref="G7434:K7434" si="7622">+G7396</f>
        <v>04</v>
      </c>
      <c r="H7434" t="str">
        <f t="shared" si="7622"/>
        <v>IGA</v>
      </c>
      <c r="I7434" t="str">
        <f t="shared" si="7622"/>
        <v>Índice de Gestión Administrativa</v>
      </c>
      <c r="J7434" t="str">
        <f t="shared" si="7622"/>
        <v>04-01</v>
      </c>
      <c r="K7434" t="str">
        <f t="shared" si="7622"/>
        <v>Existencia de elementos de atención municipal orientada al vecino</v>
      </c>
      <c r="L7434" s="150">
        <f>+VLOOKUP($E7434,IGA_2018!$B$8:$N$347,3,0)</f>
        <v>0.75</v>
      </c>
      <c r="M7434" s="142" t="str">
        <f>+VLOOKUP($E7434,IGA_2018!$B$8:$N$347,4,0)</f>
        <v>Medio alto</v>
      </c>
    </row>
    <row r="7435" spans="1:13" x14ac:dyDescent="0.3">
      <c r="A7435" s="139">
        <f t="shared" si="7591"/>
        <v>196</v>
      </c>
      <c r="B7435" s="148">
        <f t="shared" si="7593"/>
        <v>19</v>
      </c>
      <c r="D7435" s="149" t="str">
        <f>+VLOOKUP($A7435,mUNICIPIOS!$B$4:$F$343,2,0)</f>
        <v>San Marcos</v>
      </c>
      <c r="E7435" s="149">
        <f>+VLOOKUP($A7435,mUNICIPIOS!$B$4:$F$343,3,0)</f>
        <v>1230</v>
      </c>
      <c r="F7435" s="149" t="str">
        <f>+VLOOKUP($A7435,mUNICIPIOS!$B$4:$F$343,4,0)</f>
        <v>La Blanca</v>
      </c>
      <c r="G7435" s="139" t="str">
        <f t="shared" ref="G7435:K7435" si="7623">+G7397</f>
        <v>04</v>
      </c>
      <c r="H7435" t="str">
        <f t="shared" si="7623"/>
        <v>IGA</v>
      </c>
      <c r="I7435" t="str">
        <f t="shared" si="7623"/>
        <v>Índice de Gestión Administrativa</v>
      </c>
      <c r="J7435" t="str">
        <f t="shared" si="7623"/>
        <v>04-02</v>
      </c>
      <c r="K7435" t="str">
        <f t="shared" si="7623"/>
        <v>Gestión del recurso humano.</v>
      </c>
      <c r="L7435" s="150">
        <f>+VLOOKUP($E7435,IGA_2018!$B$8:$N$347,6,0)</f>
        <v>0.72418233324748926</v>
      </c>
      <c r="M7435" s="142" t="str">
        <f>+VLOOKUP($E7435,IGA_2018!$B$8:$N$347,7,0)</f>
        <v>Medio alto</v>
      </c>
    </row>
    <row r="7436" spans="1:13" x14ac:dyDescent="0.3">
      <c r="A7436" s="139">
        <f t="shared" si="7591"/>
        <v>196</v>
      </c>
      <c r="B7436" s="148">
        <f t="shared" si="7593"/>
        <v>20</v>
      </c>
      <c r="D7436" s="149" t="str">
        <f>+VLOOKUP($A7436,mUNICIPIOS!$B$4:$F$343,2,0)</f>
        <v>San Marcos</v>
      </c>
      <c r="E7436" s="149">
        <f>+VLOOKUP($A7436,mUNICIPIOS!$B$4:$F$343,3,0)</f>
        <v>1230</v>
      </c>
      <c r="F7436" s="149" t="str">
        <f>+VLOOKUP($A7436,mUNICIPIOS!$B$4:$F$343,4,0)</f>
        <v>La Blanca</v>
      </c>
      <c r="G7436" s="139" t="str">
        <f t="shared" ref="G7436:K7436" si="7624">+G7398</f>
        <v>04</v>
      </c>
      <c r="H7436" t="str">
        <f t="shared" si="7624"/>
        <v>IGA</v>
      </c>
      <c r="I7436" t="str">
        <f t="shared" si="7624"/>
        <v>Índice de Gestión Administrativa</v>
      </c>
      <c r="J7436" t="str">
        <f t="shared" si="7624"/>
        <v>04-03</v>
      </c>
      <c r="K7436" t="str">
        <f t="shared" si="7624"/>
        <v>Existencia de oficinas municipales con instrumentos de gestión.</v>
      </c>
      <c r="L7436" s="150">
        <f>+VLOOKUP($E7436,IGA_2018!$B$8:$N$347,9,0)</f>
        <v>0.85000000000000009</v>
      </c>
      <c r="M7436" s="142" t="str">
        <f>+VLOOKUP($E7436,IGA_2018!$B$8:$N$347,10,0)</f>
        <v>Alto</v>
      </c>
    </row>
    <row r="7437" spans="1:13" x14ac:dyDescent="0.3">
      <c r="A7437" s="139">
        <f t="shared" si="7591"/>
        <v>196</v>
      </c>
      <c r="B7437" s="148">
        <f t="shared" si="7593"/>
        <v>21</v>
      </c>
      <c r="D7437" s="149" t="str">
        <f>+VLOOKUP($A7437,mUNICIPIOS!$B$4:$F$343,2,0)</f>
        <v>San Marcos</v>
      </c>
      <c r="E7437" s="149">
        <f>+VLOOKUP($A7437,mUNICIPIOS!$B$4:$F$343,3,0)</f>
        <v>1230</v>
      </c>
      <c r="F7437" s="149" t="str">
        <f>+VLOOKUP($A7437,mUNICIPIOS!$B$4:$F$343,4,0)</f>
        <v>La Blanca</v>
      </c>
      <c r="G7437" s="139" t="str">
        <f t="shared" ref="G7437:K7437" si="7625">+G7399</f>
        <v>04</v>
      </c>
      <c r="H7437" t="str">
        <f t="shared" si="7625"/>
        <v>IGA</v>
      </c>
      <c r="I7437" t="str">
        <f t="shared" si="7625"/>
        <v>Índice de Gestión Administrativa</v>
      </c>
      <c r="J7437" t="str">
        <f t="shared" si="7625"/>
        <v>INDICE</v>
      </c>
      <c r="K7437">
        <f t="shared" si="7625"/>
        <v>0</v>
      </c>
      <c r="L7437" s="150">
        <f>+VLOOKUP($E7437,IGA_2018!$B$8:$N$347,12,0)</f>
        <v>0.77596381663662117</v>
      </c>
      <c r="M7437" s="142" t="str">
        <f>+VLOOKUP($E7437,IGA_2018!$B$8:$N$347,13,0)</f>
        <v>Medio alto</v>
      </c>
    </row>
    <row r="7438" spans="1:13" x14ac:dyDescent="0.3">
      <c r="A7438" s="139">
        <f t="shared" si="7591"/>
        <v>196</v>
      </c>
      <c r="B7438" s="148">
        <f t="shared" si="7593"/>
        <v>22</v>
      </c>
      <c r="D7438" s="149" t="str">
        <f>+VLOOKUP($A7438,mUNICIPIOS!$B$4:$F$343,2,0)</f>
        <v>San Marcos</v>
      </c>
      <c r="E7438" s="149">
        <f>+VLOOKUP($A7438,mUNICIPIOS!$B$4:$F$343,3,0)</f>
        <v>1230</v>
      </c>
      <c r="F7438" s="149" t="str">
        <f>+VLOOKUP($A7438,mUNICIPIOS!$B$4:$F$343,4,0)</f>
        <v>La Blanca</v>
      </c>
      <c r="G7438" s="139" t="str">
        <f t="shared" ref="G7438:K7438" si="7626">+G7400</f>
        <v>05</v>
      </c>
      <c r="H7438" t="str">
        <f t="shared" si="7626"/>
        <v>IGF</v>
      </c>
      <c r="I7438" t="str">
        <f t="shared" si="7626"/>
        <v>Índice de Gestión Financiera</v>
      </c>
      <c r="J7438" t="str">
        <f t="shared" si="7626"/>
        <v>05-01</v>
      </c>
      <c r="K7438" t="str">
        <f t="shared" si="7626"/>
        <v>Autonomía financiera municipal</v>
      </c>
      <c r="L7438" s="150">
        <f>+VLOOKUP($E7438,IGF_2018!$B$8:$Z$347,3,0)</f>
        <v>0.16920110708026395</v>
      </c>
      <c r="M7438" s="142" t="str">
        <f>+VLOOKUP($E7438,IGF_2018!$B$8:$Z$347,4,0)</f>
        <v>Bajo</v>
      </c>
    </row>
    <row r="7439" spans="1:13" x14ac:dyDescent="0.3">
      <c r="A7439" s="139">
        <f t="shared" si="7591"/>
        <v>196</v>
      </c>
      <c r="B7439" s="148">
        <f t="shared" si="7593"/>
        <v>23</v>
      </c>
      <c r="D7439" s="149" t="str">
        <f>+VLOOKUP($A7439,mUNICIPIOS!$B$4:$F$343,2,0)</f>
        <v>San Marcos</v>
      </c>
      <c r="E7439" s="149">
        <f>+VLOOKUP($A7439,mUNICIPIOS!$B$4:$F$343,3,0)</f>
        <v>1230</v>
      </c>
      <c r="F7439" s="149" t="str">
        <f>+VLOOKUP($A7439,mUNICIPIOS!$B$4:$F$343,4,0)</f>
        <v>La Blanca</v>
      </c>
      <c r="G7439" s="139" t="str">
        <f t="shared" ref="G7439:K7439" si="7627">+G7401</f>
        <v>05</v>
      </c>
      <c r="H7439" t="str">
        <f t="shared" si="7627"/>
        <v>IGF</v>
      </c>
      <c r="I7439" t="str">
        <f t="shared" si="7627"/>
        <v>Índice de Gestión Financiera</v>
      </c>
      <c r="J7439" t="str">
        <f t="shared" si="7627"/>
        <v>05-02</v>
      </c>
      <c r="K7439" t="str">
        <f t="shared" si="7627"/>
        <v xml:space="preserve">Ingresos propios por habitante -sin regalías- </v>
      </c>
      <c r="L7439" s="150">
        <f>+VLOOKUP($E7439,IGF_2018!$B$8:$Z$347,6,0)</f>
        <v>6.1840277299026934E-2</v>
      </c>
      <c r="M7439" s="142" t="str">
        <f>+VLOOKUP($E7439,IGF_2018!$B$8:$Z$347,7,0)</f>
        <v>Bajo</v>
      </c>
    </row>
    <row r="7440" spans="1:13" x14ac:dyDescent="0.3">
      <c r="A7440" s="139">
        <f t="shared" si="7591"/>
        <v>196</v>
      </c>
      <c r="B7440" s="148">
        <f t="shared" si="7593"/>
        <v>24</v>
      </c>
      <c r="D7440" s="149" t="str">
        <f>+VLOOKUP($A7440,mUNICIPIOS!$B$4:$F$343,2,0)</f>
        <v>San Marcos</v>
      </c>
      <c r="E7440" s="149">
        <f>+VLOOKUP($A7440,mUNICIPIOS!$B$4:$F$343,3,0)</f>
        <v>1230</v>
      </c>
      <c r="F7440" s="149" t="str">
        <f>+VLOOKUP($A7440,mUNICIPIOS!$B$4:$F$343,4,0)</f>
        <v>La Blanca</v>
      </c>
      <c r="G7440" s="139" t="str">
        <f t="shared" ref="G7440:K7440" si="7628">+G7402</f>
        <v>05</v>
      </c>
      <c r="H7440" t="str">
        <f t="shared" si="7628"/>
        <v>IGF</v>
      </c>
      <c r="I7440" t="str">
        <f t="shared" si="7628"/>
        <v>Índice de Gestión Financiera</v>
      </c>
      <c r="J7440" t="str">
        <f t="shared" si="7628"/>
        <v>05-03</v>
      </c>
      <c r="K7440" t="str">
        <f t="shared" si="7628"/>
        <v>Ingresos del IUSI en relación a los ingresos propios -sin regalías-</v>
      </c>
      <c r="L7440" s="150">
        <f>+VLOOKUP($E7440,IGF_2018!$B$8:$Z$347,9,0)</f>
        <v>5.419463200406216E-2</v>
      </c>
      <c r="M7440" s="142" t="str">
        <f>+VLOOKUP($E7440,IGF_2018!$B$8:$Z$347,10,0)</f>
        <v>Bajo</v>
      </c>
    </row>
    <row r="7441" spans="1:13" x14ac:dyDescent="0.3">
      <c r="A7441" s="139">
        <f t="shared" si="7591"/>
        <v>196</v>
      </c>
      <c r="B7441" s="148">
        <f t="shared" si="7593"/>
        <v>25</v>
      </c>
      <c r="D7441" s="149" t="str">
        <f>+VLOOKUP($A7441,mUNICIPIOS!$B$4:$F$343,2,0)</f>
        <v>San Marcos</v>
      </c>
      <c r="E7441" s="149">
        <f>+VLOOKUP($A7441,mUNICIPIOS!$B$4:$F$343,3,0)</f>
        <v>1230</v>
      </c>
      <c r="F7441" s="149" t="str">
        <f>+VLOOKUP($A7441,mUNICIPIOS!$B$4:$F$343,4,0)</f>
        <v>La Blanca</v>
      </c>
      <c r="G7441" s="139" t="str">
        <f t="shared" ref="G7441:K7441" si="7629">+G7403</f>
        <v>05</v>
      </c>
      <c r="H7441" t="str">
        <f t="shared" si="7629"/>
        <v>IGF</v>
      </c>
      <c r="I7441" t="str">
        <f t="shared" si="7629"/>
        <v>Índice de Gestión Financiera</v>
      </c>
      <c r="J7441" t="str">
        <f t="shared" si="7629"/>
        <v>05-04</v>
      </c>
      <c r="K7441" t="str">
        <f t="shared" si="7629"/>
        <v>Inversión anual en capital fijo por habitante</v>
      </c>
      <c r="L7441" s="150">
        <f>+VLOOKUP($E7441,IGF_2018!$B$8:$Z$347,12,0)</f>
        <v>5.0417744441919966E-2</v>
      </c>
      <c r="M7441" s="142" t="str">
        <f>+VLOOKUP($E7441,IGF_2018!$B$8:$Z$347,13,0)</f>
        <v>Bajo</v>
      </c>
    </row>
    <row r="7442" spans="1:13" x14ac:dyDescent="0.3">
      <c r="A7442" s="139">
        <f t="shared" si="7591"/>
        <v>196</v>
      </c>
      <c r="B7442" s="148">
        <f t="shared" si="7593"/>
        <v>26</v>
      </c>
      <c r="D7442" s="149" t="str">
        <f>+VLOOKUP($A7442,mUNICIPIOS!$B$4:$F$343,2,0)</f>
        <v>San Marcos</v>
      </c>
      <c r="E7442" s="149">
        <f>+VLOOKUP($A7442,mUNICIPIOS!$B$4:$F$343,3,0)</f>
        <v>1230</v>
      </c>
      <c r="F7442" s="149" t="str">
        <f>+VLOOKUP($A7442,mUNICIPIOS!$B$4:$F$343,4,0)</f>
        <v>La Blanca</v>
      </c>
      <c r="G7442" s="139" t="str">
        <f t="shared" ref="G7442:K7442" si="7630">+G7404</f>
        <v>05</v>
      </c>
      <c r="H7442" t="str">
        <f t="shared" si="7630"/>
        <v>IGF</v>
      </c>
      <c r="I7442" t="str">
        <f t="shared" si="7630"/>
        <v>Índice de Gestión Financiera</v>
      </c>
      <c r="J7442" t="str">
        <f t="shared" si="7630"/>
        <v>05-05</v>
      </c>
      <c r="K7442" t="str">
        <f t="shared" si="7630"/>
        <v>Inversión anual en capital fijo con recursos percibidos por ingresos propios</v>
      </c>
      <c r="L7442" s="150">
        <f>+VLOOKUP($E7442,IGF_2018!$B$8:$Z$347,15,0)</f>
        <v>0</v>
      </c>
      <c r="M7442" s="142" t="str">
        <f>+VLOOKUP($E7442,IGF_2018!$B$8:$Z$347,16,0)</f>
        <v>Bajo</v>
      </c>
    </row>
    <row r="7443" spans="1:13" x14ac:dyDescent="0.3">
      <c r="A7443" s="139">
        <f t="shared" si="7591"/>
        <v>196</v>
      </c>
      <c r="B7443" s="148">
        <f t="shared" si="7593"/>
        <v>27</v>
      </c>
      <c r="D7443" s="149" t="str">
        <f>+VLOOKUP($A7443,mUNICIPIOS!$B$4:$F$343,2,0)</f>
        <v>San Marcos</v>
      </c>
      <c r="E7443" s="149">
        <f>+VLOOKUP($A7443,mUNICIPIOS!$B$4:$F$343,3,0)</f>
        <v>1230</v>
      </c>
      <c r="F7443" s="149" t="str">
        <f>+VLOOKUP($A7443,mUNICIPIOS!$B$4:$F$343,4,0)</f>
        <v>La Blanca</v>
      </c>
      <c r="G7443" s="139" t="str">
        <f t="shared" ref="G7443:K7443" si="7631">+G7405</f>
        <v>05</v>
      </c>
      <c r="H7443" t="str">
        <f t="shared" si="7631"/>
        <v>IGF</v>
      </c>
      <c r="I7443" t="str">
        <f t="shared" si="7631"/>
        <v>Índice de Gestión Financiera</v>
      </c>
      <c r="J7443" t="str">
        <f t="shared" si="7631"/>
        <v>05-06</v>
      </c>
      <c r="K7443" t="str">
        <f t="shared" si="7631"/>
        <v xml:space="preserve">Inversión anual en capital fijo con recursos percibidos por transferencias del Gobierno Central </v>
      </c>
      <c r="L7443" s="150">
        <f>+VLOOKUP($E7443,IGF_2018!$B$8:$Z$347,18,0)</f>
        <v>0.54141579508911308</v>
      </c>
      <c r="M7443" s="142" t="str">
        <f>+VLOOKUP($E7443,IGF_2018!$B$8:$Z$347,19,0)</f>
        <v>Medio</v>
      </c>
    </row>
    <row r="7444" spans="1:13" x14ac:dyDescent="0.3">
      <c r="A7444" s="139">
        <f t="shared" si="7591"/>
        <v>196</v>
      </c>
      <c r="B7444" s="148">
        <f t="shared" si="7593"/>
        <v>28</v>
      </c>
      <c r="D7444" s="149" t="str">
        <f>+VLOOKUP($A7444,mUNICIPIOS!$B$4:$F$343,2,0)</f>
        <v>San Marcos</v>
      </c>
      <c r="E7444" s="149">
        <f>+VLOOKUP($A7444,mUNICIPIOS!$B$4:$F$343,3,0)</f>
        <v>1230</v>
      </c>
      <c r="F7444" s="149" t="str">
        <f>+VLOOKUP($A7444,mUNICIPIOS!$B$4:$F$343,4,0)</f>
        <v>La Blanca</v>
      </c>
      <c r="G7444" s="139" t="str">
        <f t="shared" ref="G7444:K7444" si="7632">+G7406</f>
        <v>05</v>
      </c>
      <c r="H7444" t="str">
        <f t="shared" si="7632"/>
        <v>IGF</v>
      </c>
      <c r="I7444" t="str">
        <f t="shared" si="7632"/>
        <v>Índice de Gestión Financiera</v>
      </c>
      <c r="J7444" t="str">
        <f t="shared" si="7632"/>
        <v>05-07</v>
      </c>
      <c r="K7444" t="str">
        <f t="shared" si="7632"/>
        <v>Financiamiento por endeudamiento municipal</v>
      </c>
      <c r="L7444" s="150">
        <f>+VLOOKUP($E7444,IGF_2018!$B$8:$Z$347,21,0)</f>
        <v>1</v>
      </c>
      <c r="M7444" s="142" t="str">
        <f>+VLOOKUP($E7444,IGF_2018!$B$8:$Z$347,22,0)</f>
        <v>Alto</v>
      </c>
    </row>
    <row r="7445" spans="1:13" x14ac:dyDescent="0.3">
      <c r="A7445" s="139">
        <f t="shared" si="7591"/>
        <v>196</v>
      </c>
      <c r="B7445" s="148">
        <f t="shared" si="7593"/>
        <v>29</v>
      </c>
      <c r="D7445" s="149" t="str">
        <f>+VLOOKUP($A7445,mUNICIPIOS!$B$4:$F$343,2,0)</f>
        <v>San Marcos</v>
      </c>
      <c r="E7445" s="149">
        <f>+VLOOKUP($A7445,mUNICIPIOS!$B$4:$F$343,3,0)</f>
        <v>1230</v>
      </c>
      <c r="F7445" s="149" t="str">
        <f>+VLOOKUP($A7445,mUNICIPIOS!$B$4:$F$343,4,0)</f>
        <v>La Blanca</v>
      </c>
      <c r="G7445" s="139" t="str">
        <f t="shared" ref="G7445:K7445" si="7633">+G7407</f>
        <v>05</v>
      </c>
      <c r="H7445" t="str">
        <f t="shared" si="7633"/>
        <v>IGF</v>
      </c>
      <c r="I7445" t="str">
        <f t="shared" si="7633"/>
        <v>Índice de Gestión Financiera</v>
      </c>
      <c r="J7445" t="str">
        <f t="shared" si="7633"/>
        <v>INDICE</v>
      </c>
      <c r="K7445">
        <f t="shared" si="7633"/>
        <v>0</v>
      </c>
      <c r="L7445" s="150">
        <f>+VLOOKUP($E7445,IGF_2018!$B$8:$Z$347,24,0)</f>
        <v>0.31081109402936768</v>
      </c>
      <c r="M7445" s="142" t="str">
        <f>+VLOOKUP($E7445,IGF_2018!$B$8:$Z$347,25,0)</f>
        <v>Medio bajo</v>
      </c>
    </row>
    <row r="7446" spans="1:13" x14ac:dyDescent="0.3">
      <c r="A7446" s="139">
        <f t="shared" si="7591"/>
        <v>196</v>
      </c>
      <c r="B7446" s="148">
        <f t="shared" si="7593"/>
        <v>30</v>
      </c>
      <c r="D7446" s="149" t="str">
        <f>+VLOOKUP($A7446,mUNICIPIOS!$B$4:$F$343,2,0)</f>
        <v>San Marcos</v>
      </c>
      <c r="E7446" s="149">
        <f>+VLOOKUP($A7446,mUNICIPIOS!$B$4:$F$343,3,0)</f>
        <v>1230</v>
      </c>
      <c r="F7446" s="149" t="str">
        <f>+VLOOKUP($A7446,mUNICIPIOS!$B$4:$F$343,4,0)</f>
        <v>La Blanca</v>
      </c>
      <c r="G7446" s="139" t="str">
        <f t="shared" ref="G7446:K7446" si="7634">+G7408</f>
        <v>06</v>
      </c>
      <c r="H7446" t="str">
        <f t="shared" si="7634"/>
        <v>IGE</v>
      </c>
      <c r="I7446" t="str">
        <f t="shared" si="7634"/>
        <v>Índice de Gestión Estratégica</v>
      </c>
      <c r="J7446" t="str">
        <f t="shared" si="7634"/>
        <v>06-01</v>
      </c>
      <c r="K7446" t="str">
        <f t="shared" si="7634"/>
        <v>Ejecución del Plan Operativo Anual  (POA)</v>
      </c>
      <c r="L7446" s="150">
        <f>+VLOOKUP($E7446,IGE_2018!$B$8:$Z$347,3,0)</f>
        <v>0.93478260869565211</v>
      </c>
      <c r="M7446" s="142" t="str">
        <f>+VLOOKUP($E7446,IGE_2018!$B$8:$Z$347,4,0)</f>
        <v>Alto</v>
      </c>
    </row>
    <row r="7447" spans="1:13" x14ac:dyDescent="0.3">
      <c r="A7447" s="139">
        <f t="shared" si="7591"/>
        <v>196</v>
      </c>
      <c r="B7447" s="148">
        <f t="shared" si="7593"/>
        <v>31</v>
      </c>
      <c r="D7447" s="149" t="str">
        <f>+VLOOKUP($A7447,mUNICIPIOS!$B$4:$F$343,2,0)</f>
        <v>San Marcos</v>
      </c>
      <c r="E7447" s="149">
        <f>+VLOOKUP($A7447,mUNICIPIOS!$B$4:$F$343,3,0)</f>
        <v>1230</v>
      </c>
      <c r="F7447" s="149" t="str">
        <f>+VLOOKUP($A7447,mUNICIPIOS!$B$4:$F$343,4,0)</f>
        <v>La Blanca</v>
      </c>
      <c r="G7447" s="139" t="str">
        <f t="shared" ref="G7447:K7447" si="7635">+G7409</f>
        <v>06</v>
      </c>
      <c r="H7447" t="str">
        <f t="shared" si="7635"/>
        <v>IGE</v>
      </c>
      <c r="I7447" t="str">
        <f t="shared" si="7635"/>
        <v>Índice de Gestión Estratégica</v>
      </c>
      <c r="J7447" t="str">
        <f t="shared" si="7635"/>
        <v>06-02</v>
      </c>
      <c r="K7447" t="str">
        <f t="shared" si="7635"/>
        <v>Relación Plan de Desarrollo Municipal y Ordenamiento Territorial (PDM-OT) - Plan Estratégico Institucional (PEI) - Plan Operativo Multianual (POM) - Plan Operativo Anual (POA)</v>
      </c>
      <c r="L7447" s="150">
        <f>+VLOOKUP($E7447,IGE_2018!$B$8:$Z$347,6,0)</f>
        <v>0.7</v>
      </c>
      <c r="M7447" s="142" t="str">
        <f>+VLOOKUP($E7447,IGE_2018!$B$8:$Z$347,7,0)</f>
        <v>Medio alto</v>
      </c>
    </row>
    <row r="7448" spans="1:13" x14ac:dyDescent="0.3">
      <c r="A7448" s="139">
        <f t="shared" si="7591"/>
        <v>196</v>
      </c>
      <c r="B7448" s="148">
        <f t="shared" si="7593"/>
        <v>32</v>
      </c>
      <c r="D7448" s="149" t="str">
        <f>+VLOOKUP($A7448,mUNICIPIOS!$B$4:$F$343,2,0)</f>
        <v>San Marcos</v>
      </c>
      <c r="E7448" s="149">
        <f>+VLOOKUP($A7448,mUNICIPIOS!$B$4:$F$343,3,0)</f>
        <v>1230</v>
      </c>
      <c r="F7448" s="149" t="str">
        <f>+VLOOKUP($A7448,mUNICIPIOS!$B$4:$F$343,4,0)</f>
        <v>La Blanca</v>
      </c>
      <c r="G7448" s="139" t="str">
        <f t="shared" ref="G7448:K7448" si="7636">+G7410</f>
        <v>06</v>
      </c>
      <c r="H7448" t="str">
        <f t="shared" si="7636"/>
        <v>IGE</v>
      </c>
      <c r="I7448" t="str">
        <f t="shared" si="7636"/>
        <v>Índice de Gestión Estratégica</v>
      </c>
      <c r="J7448" t="str">
        <f t="shared" si="7636"/>
        <v>06-03</v>
      </c>
      <c r="K7448" t="str">
        <f t="shared" si="7636"/>
        <v>Presupuesto de egresos relacionado a competencias municipales que responden a prioridades nacionales de desarrollo.</v>
      </c>
      <c r="L7448" s="150">
        <f>+VLOOKUP($E7448,IGE_2018!$B$8:$Z$347,9,0)</f>
        <v>0.19509165054834149</v>
      </c>
      <c r="M7448" s="142" t="str">
        <f>+VLOOKUP($E7448,IGE_2018!$B$8:$Z$347,10,0)</f>
        <v>Bajo</v>
      </c>
    </row>
    <row r="7449" spans="1:13" x14ac:dyDescent="0.3">
      <c r="A7449" s="139">
        <f t="shared" si="7591"/>
        <v>196</v>
      </c>
      <c r="B7449" s="148">
        <f t="shared" si="7593"/>
        <v>33</v>
      </c>
      <c r="D7449" s="149" t="str">
        <f>+VLOOKUP($A7449,mUNICIPIOS!$B$4:$F$343,2,0)</f>
        <v>San Marcos</v>
      </c>
      <c r="E7449" s="149">
        <f>+VLOOKUP($A7449,mUNICIPIOS!$B$4:$F$343,3,0)</f>
        <v>1230</v>
      </c>
      <c r="F7449" s="149" t="str">
        <f>+VLOOKUP($A7449,mUNICIPIOS!$B$4:$F$343,4,0)</f>
        <v>La Blanca</v>
      </c>
      <c r="G7449" s="139" t="str">
        <f t="shared" ref="G7449:K7449" si="7637">+G7411</f>
        <v>06</v>
      </c>
      <c r="H7449" t="str">
        <f t="shared" si="7637"/>
        <v>IGE</v>
      </c>
      <c r="I7449" t="str">
        <f t="shared" si="7637"/>
        <v>Índice de Gestión Estratégica</v>
      </c>
      <c r="J7449" t="str">
        <f t="shared" si="7637"/>
        <v>06-04</v>
      </c>
      <c r="K7449" t="str">
        <f t="shared" si="7637"/>
        <v>Institucionalización de la gestión ordenada del territorio</v>
      </c>
      <c r="L7449" s="150">
        <f>+VLOOKUP($E7449,IGE_2018!$B$8:$Z$347,12,0)</f>
        <v>0.54999999999999993</v>
      </c>
      <c r="M7449" s="142" t="str">
        <f>+VLOOKUP($E7449,IGE_2018!$B$8:$Z$347,13,0)</f>
        <v>Medio</v>
      </c>
    </row>
    <row r="7450" spans="1:13" x14ac:dyDescent="0.3">
      <c r="A7450" s="139">
        <f t="shared" si="7591"/>
        <v>196</v>
      </c>
      <c r="B7450" s="148">
        <f t="shared" si="7593"/>
        <v>34</v>
      </c>
      <c r="D7450" s="149" t="str">
        <f>+VLOOKUP($A7450,mUNICIPIOS!$B$4:$F$343,2,0)</f>
        <v>San Marcos</v>
      </c>
      <c r="E7450" s="149">
        <f>+VLOOKUP($A7450,mUNICIPIOS!$B$4:$F$343,3,0)</f>
        <v>1230</v>
      </c>
      <c r="F7450" s="149" t="str">
        <f>+VLOOKUP($A7450,mUNICIPIOS!$B$4:$F$343,4,0)</f>
        <v>La Blanca</v>
      </c>
      <c r="G7450" s="139" t="str">
        <f t="shared" ref="G7450:K7450" si="7638">+G7412</f>
        <v>06</v>
      </c>
      <c r="H7450" t="str">
        <f t="shared" si="7638"/>
        <v>IGE</v>
      </c>
      <c r="I7450" t="str">
        <f t="shared" si="7638"/>
        <v>Índice de Gestión Estratégica</v>
      </c>
      <c r="J7450" t="str">
        <f t="shared" si="7638"/>
        <v>06-05</v>
      </c>
      <c r="K7450" t="str">
        <f t="shared" si="7638"/>
        <v>Acciones para la gestión ordenada del territorio</v>
      </c>
      <c r="L7450" s="150">
        <f>+VLOOKUP($E7450,IGE_2018!$B$8:$Z$347,15,0)</f>
        <v>0.6000000000000002</v>
      </c>
      <c r="M7450" s="142" t="str">
        <f>+VLOOKUP($E7450,IGE_2018!$B$8:$Z$347,16,0)</f>
        <v>Medio</v>
      </c>
    </row>
    <row r="7451" spans="1:13" x14ac:dyDescent="0.3">
      <c r="A7451" s="139">
        <f t="shared" si="7591"/>
        <v>196</v>
      </c>
      <c r="B7451" s="148">
        <f t="shared" si="7593"/>
        <v>35</v>
      </c>
      <c r="D7451" s="149" t="str">
        <f>+VLOOKUP($A7451,mUNICIPIOS!$B$4:$F$343,2,0)</f>
        <v>San Marcos</v>
      </c>
      <c r="E7451" s="149">
        <f>+VLOOKUP($A7451,mUNICIPIOS!$B$4:$F$343,3,0)</f>
        <v>1230</v>
      </c>
      <c r="F7451" s="149" t="str">
        <f>+VLOOKUP($A7451,mUNICIPIOS!$B$4:$F$343,4,0)</f>
        <v>La Blanca</v>
      </c>
      <c r="G7451" s="139" t="str">
        <f t="shared" ref="G7451:K7451" si="7639">+G7413</f>
        <v>06</v>
      </c>
      <c r="H7451" t="str">
        <f t="shared" si="7639"/>
        <v>IGE</v>
      </c>
      <c r="I7451" t="str">
        <f t="shared" si="7639"/>
        <v>Índice de Gestión Estratégica</v>
      </c>
      <c r="J7451" t="str">
        <f t="shared" si="7639"/>
        <v>06-06</v>
      </c>
      <c r="K7451" t="str">
        <f t="shared" si="7639"/>
        <v>Gestión de riesgo en la formulación de proyectos derivados de la planificación operativa anual</v>
      </c>
      <c r="L7451" s="150">
        <f>+VLOOKUP($E7451,IGE_2018!$B$8:$Z$347,18,0)</f>
        <v>0</v>
      </c>
      <c r="M7451" s="142" t="str">
        <f>+VLOOKUP($E7451,IGE_2018!$B$8:$Z$347,19,0)</f>
        <v>Bajo</v>
      </c>
    </row>
    <row r="7452" spans="1:13" x14ac:dyDescent="0.3">
      <c r="A7452" s="139">
        <f t="shared" si="7591"/>
        <v>196</v>
      </c>
      <c r="B7452" s="148">
        <f t="shared" si="7593"/>
        <v>36</v>
      </c>
      <c r="D7452" s="149" t="str">
        <f>+VLOOKUP($A7452,mUNICIPIOS!$B$4:$F$343,2,0)</f>
        <v>San Marcos</v>
      </c>
      <c r="E7452" s="149">
        <f>+VLOOKUP($A7452,mUNICIPIOS!$B$4:$F$343,3,0)</f>
        <v>1230</v>
      </c>
      <c r="F7452" s="149" t="str">
        <f>+VLOOKUP($A7452,mUNICIPIOS!$B$4:$F$343,4,0)</f>
        <v>La Blanca</v>
      </c>
      <c r="G7452" s="139" t="str">
        <f t="shared" ref="G7452:K7452" si="7640">+G7414</f>
        <v>06</v>
      </c>
      <c r="H7452" t="str">
        <f t="shared" si="7640"/>
        <v>IGE</v>
      </c>
      <c r="I7452" t="str">
        <f t="shared" si="7640"/>
        <v>Índice de Gestión Estratégica</v>
      </c>
      <c r="J7452" t="str">
        <f t="shared" si="7640"/>
        <v>06-07</v>
      </c>
      <c r="K7452" t="str">
        <f t="shared" si="7640"/>
        <v>Ingresos por servicios ambientales en relación a los ingresos propios sin regalías</v>
      </c>
      <c r="L7452" s="150">
        <f>+VLOOKUP($E7452,IGE_2018!$B$8:$Z$347,21,0)</f>
        <v>0</v>
      </c>
      <c r="M7452" s="142" t="str">
        <f>+VLOOKUP($E7452,IGE_2018!$B$8:$Z$347,22,0)</f>
        <v>Bajo</v>
      </c>
    </row>
    <row r="7453" spans="1:13" x14ac:dyDescent="0.3">
      <c r="A7453" s="139">
        <f t="shared" si="7591"/>
        <v>196</v>
      </c>
      <c r="B7453" s="148">
        <f t="shared" si="7593"/>
        <v>37</v>
      </c>
      <c r="D7453" s="149" t="str">
        <f>+VLOOKUP($A7453,mUNICIPIOS!$B$4:$F$343,2,0)</f>
        <v>San Marcos</v>
      </c>
      <c r="E7453" s="149">
        <f>+VLOOKUP($A7453,mUNICIPIOS!$B$4:$F$343,3,0)</f>
        <v>1230</v>
      </c>
      <c r="F7453" s="149" t="str">
        <f>+VLOOKUP($A7453,mUNICIPIOS!$B$4:$F$343,4,0)</f>
        <v>La Blanca</v>
      </c>
      <c r="G7453" s="139" t="str">
        <f t="shared" ref="G7453:K7453" si="7641">+G7415</f>
        <v>06</v>
      </c>
      <c r="H7453" t="str">
        <f t="shared" si="7641"/>
        <v>IGE</v>
      </c>
      <c r="I7453" t="str">
        <f t="shared" si="7641"/>
        <v>Índice de Gestión Estratégica</v>
      </c>
      <c r="J7453" t="str">
        <f t="shared" si="7641"/>
        <v>INDICE</v>
      </c>
      <c r="K7453">
        <f t="shared" si="7641"/>
        <v>0</v>
      </c>
      <c r="L7453" s="150">
        <f>+VLOOKUP($E7453,IGE_2018!$B$8:$Z$347,24,0)</f>
        <v>0.43899030394143324</v>
      </c>
      <c r="M7453" s="142" t="str">
        <f>+VLOOKUP($E7453,IGE_2018!$B$8:$Z$347,25,0)</f>
        <v>Medio</v>
      </c>
    </row>
    <row r="7454" spans="1:13" x14ac:dyDescent="0.3">
      <c r="A7454" s="139">
        <f t="shared" si="7591"/>
        <v>196</v>
      </c>
      <c r="B7454" s="148">
        <f t="shared" si="7593"/>
        <v>38</v>
      </c>
      <c r="D7454" s="149" t="str">
        <f>+VLOOKUP($A7454,mUNICIPIOS!$B$4:$F$343,2,0)</f>
        <v>San Marcos</v>
      </c>
      <c r="E7454" s="149">
        <f>+VLOOKUP($A7454,mUNICIPIOS!$B$4:$F$343,3,0)</f>
        <v>1230</v>
      </c>
      <c r="F7454" s="149" t="str">
        <f>+VLOOKUP($A7454,mUNICIPIOS!$B$4:$F$343,4,0)</f>
        <v>La Blanca</v>
      </c>
      <c r="G7454" s="139" t="str">
        <f t="shared" ref="G7454:K7454" si="7642">+G7416</f>
        <v>RANKING</v>
      </c>
      <c r="H7454" t="str">
        <f t="shared" si="7642"/>
        <v>RGM</v>
      </c>
      <c r="I7454" t="str">
        <f t="shared" si="7642"/>
        <v>Ranking de la Gestión Municipal 2018</v>
      </c>
      <c r="J7454" t="str">
        <f t="shared" si="7642"/>
        <v>RANKING</v>
      </c>
      <c r="K7454">
        <f t="shared" si="7642"/>
        <v>0</v>
      </c>
      <c r="L7454" s="151">
        <f>+VLOOKUP($E7454,Resultados_generales!$C$8:$AE$347,27,0)</f>
        <v>0.50897287609340247</v>
      </c>
      <c r="M7454" t="str">
        <f>+VLOOKUP($E7454,Resultados_generales!$C$8:$AE$347,28,0)</f>
        <v>Medio</v>
      </c>
    </row>
    <row r="7455" spans="1:13" x14ac:dyDescent="0.3">
      <c r="A7455" s="139">
        <f t="shared" si="7591"/>
        <v>197</v>
      </c>
      <c r="B7455" s="148">
        <f t="shared" si="7593"/>
        <v>1</v>
      </c>
      <c r="D7455" s="149" t="str">
        <f>+VLOOKUP($A7455,mUNICIPIOS!$B$4:$F$343,2,0)</f>
        <v>Huehuetenango</v>
      </c>
      <c r="E7455" s="149">
        <f>+VLOOKUP($A7455,mUNICIPIOS!$B$4:$F$343,3,0)</f>
        <v>1301</v>
      </c>
      <c r="F7455" s="149" t="str">
        <f>+VLOOKUP($A7455,mUNICIPIOS!$B$4:$F$343,4,0)</f>
        <v>Huehuetenango</v>
      </c>
      <c r="G7455" s="139" t="str">
        <f t="shared" ref="G7455:K7455" si="7643">+G7417</f>
        <v>01</v>
      </c>
      <c r="H7455" t="str">
        <f t="shared" si="7643"/>
        <v>IPC</v>
      </c>
      <c r="I7455" t="str">
        <f t="shared" si="7643"/>
        <v>Índice de Participación Ciudadana</v>
      </c>
      <c r="J7455" t="str">
        <f t="shared" si="7643"/>
        <v>01-01</v>
      </c>
      <c r="K7455" t="str">
        <f t="shared" si="7643"/>
        <v>Número de reuniones del COMUDE en el año de la medición.</v>
      </c>
      <c r="L7455" s="150">
        <f>+VLOOKUP($E7455,IPC_2018!$B$8:$T$347,3,0)</f>
        <v>8.3333333333333329E-2</v>
      </c>
      <c r="M7455" s="142" t="str">
        <f>+VLOOKUP($E7455,IPC_2018!$B$8:$T$347,4,0)</f>
        <v>Bajo</v>
      </c>
    </row>
    <row r="7456" spans="1:13" x14ac:dyDescent="0.3">
      <c r="A7456" s="139">
        <f t="shared" si="7591"/>
        <v>197</v>
      </c>
      <c r="B7456" s="148">
        <f t="shared" si="7593"/>
        <v>2</v>
      </c>
      <c r="D7456" s="149" t="str">
        <f>+VLOOKUP($A7456,mUNICIPIOS!$B$4:$F$343,2,0)</f>
        <v>Huehuetenango</v>
      </c>
      <c r="E7456" s="149">
        <f>+VLOOKUP($A7456,mUNICIPIOS!$B$4:$F$343,3,0)</f>
        <v>1301</v>
      </c>
      <c r="F7456" s="149" t="str">
        <f>+VLOOKUP($A7456,mUNICIPIOS!$B$4:$F$343,4,0)</f>
        <v>Huehuetenango</v>
      </c>
      <c r="G7456" s="139" t="str">
        <f t="shared" ref="G7456:K7456" si="7644">+G7418</f>
        <v>01</v>
      </c>
      <c r="H7456" t="str">
        <f t="shared" si="7644"/>
        <v>IPC</v>
      </c>
      <c r="I7456" t="str">
        <f t="shared" si="7644"/>
        <v>Índice de Participación Ciudadana</v>
      </c>
      <c r="J7456" t="str">
        <f t="shared" si="7644"/>
        <v>01-02</v>
      </c>
      <c r="K7456" t="str">
        <f t="shared" si="7644"/>
        <v>Participación de Alcaldes, Concejales y Síndicos determinados o designados en el COMUDE</v>
      </c>
      <c r="L7456" s="150">
        <f>+VLOOKUP($E7456,IPC_2018!$B$8:$T$347,6,0)</f>
        <v>0.5357142857142857</v>
      </c>
      <c r="M7456" s="142" t="str">
        <f>+VLOOKUP($E7456,IPC_2018!$B$8:$T$347,7,0)</f>
        <v>Medio</v>
      </c>
    </row>
    <row r="7457" spans="1:13" x14ac:dyDescent="0.3">
      <c r="A7457" s="139">
        <f t="shared" si="7591"/>
        <v>197</v>
      </c>
      <c r="B7457" s="148">
        <f t="shared" si="7593"/>
        <v>3</v>
      </c>
      <c r="D7457" s="149" t="str">
        <f>+VLOOKUP($A7457,mUNICIPIOS!$B$4:$F$343,2,0)</f>
        <v>Huehuetenango</v>
      </c>
      <c r="E7457" s="149">
        <f>+VLOOKUP($A7457,mUNICIPIOS!$B$4:$F$343,3,0)</f>
        <v>1301</v>
      </c>
      <c r="F7457" s="149" t="str">
        <f>+VLOOKUP($A7457,mUNICIPIOS!$B$4:$F$343,4,0)</f>
        <v>Huehuetenango</v>
      </c>
      <c r="G7457" s="139" t="str">
        <f t="shared" ref="G7457:K7457" si="7645">+G7419</f>
        <v>01</v>
      </c>
      <c r="H7457" t="str">
        <f t="shared" si="7645"/>
        <v>IPC</v>
      </c>
      <c r="I7457" t="str">
        <f t="shared" si="7645"/>
        <v>Índice de Participación Ciudadana</v>
      </c>
      <c r="J7457" t="str">
        <f t="shared" si="7645"/>
        <v>01-03</v>
      </c>
      <c r="K7457" t="str">
        <f t="shared" si="7645"/>
        <v>Participación  de organizaciones de jóvenes, mujeres, pueblos mayas, xincas, garífunas, y otras organizaciones en el Comude</v>
      </c>
      <c r="L7457" s="150">
        <f>+VLOOKUP($E7457,IPC_2018!$B$8:$T$347,9,0)</f>
        <v>0.43835616438356162</v>
      </c>
      <c r="M7457" s="142" t="str">
        <f>+VLOOKUP($E7457,IPC_2018!$B$8:$T$347,10,0)</f>
        <v>Medio</v>
      </c>
    </row>
    <row r="7458" spans="1:13" x14ac:dyDescent="0.3">
      <c r="A7458" s="139">
        <f t="shared" si="7591"/>
        <v>197</v>
      </c>
      <c r="B7458" s="148">
        <f t="shared" si="7593"/>
        <v>4</v>
      </c>
      <c r="D7458" s="149" t="str">
        <f>+VLOOKUP($A7458,mUNICIPIOS!$B$4:$F$343,2,0)</f>
        <v>Huehuetenango</v>
      </c>
      <c r="E7458" s="149">
        <f>+VLOOKUP($A7458,mUNICIPIOS!$B$4:$F$343,3,0)</f>
        <v>1301</v>
      </c>
      <c r="F7458" s="149" t="str">
        <f>+VLOOKUP($A7458,mUNICIPIOS!$B$4:$F$343,4,0)</f>
        <v>Huehuetenango</v>
      </c>
      <c r="G7458" s="139" t="str">
        <f t="shared" ref="G7458:K7458" si="7646">+G7420</f>
        <v>01</v>
      </c>
      <c r="H7458" t="str">
        <f t="shared" si="7646"/>
        <v>IPC</v>
      </c>
      <c r="I7458" t="str">
        <f t="shared" si="7646"/>
        <v>Índice de Participación Ciudadana</v>
      </c>
      <c r="J7458" t="str">
        <f t="shared" si="7646"/>
        <v>01-04</v>
      </c>
      <c r="K7458" t="str">
        <f t="shared" si="7646"/>
        <v>Representatividad territorial del Comude.</v>
      </c>
      <c r="L7458" s="150">
        <f>+VLOOKUP($E7458,IPC_2018!$B$8:$T$347,12,0)</f>
        <v>0.26666666666666666</v>
      </c>
      <c r="M7458" s="142" t="str">
        <f>+VLOOKUP($E7458,IPC_2018!$B$8:$T$347,13,0)</f>
        <v>Medio bajo</v>
      </c>
    </row>
    <row r="7459" spans="1:13" x14ac:dyDescent="0.3">
      <c r="A7459" s="139">
        <f t="shared" si="7591"/>
        <v>197</v>
      </c>
      <c r="B7459" s="148">
        <f t="shared" si="7593"/>
        <v>5</v>
      </c>
      <c r="D7459" s="149" t="str">
        <f>+VLOOKUP($A7459,mUNICIPIOS!$B$4:$F$343,2,0)</f>
        <v>Huehuetenango</v>
      </c>
      <c r="E7459" s="149">
        <f>+VLOOKUP($A7459,mUNICIPIOS!$B$4:$F$343,3,0)</f>
        <v>1301</v>
      </c>
      <c r="F7459" s="149" t="str">
        <f>+VLOOKUP($A7459,mUNICIPIOS!$B$4:$F$343,4,0)</f>
        <v>Huehuetenango</v>
      </c>
      <c r="G7459" s="139" t="str">
        <f t="shared" ref="G7459:K7459" si="7647">+G7421</f>
        <v>01</v>
      </c>
      <c r="H7459" t="str">
        <f t="shared" si="7647"/>
        <v>IPC</v>
      </c>
      <c r="I7459" t="str">
        <f t="shared" si="7647"/>
        <v>Índice de Participación Ciudadana</v>
      </c>
      <c r="J7459" t="str">
        <f t="shared" si="7647"/>
        <v>01-05</v>
      </c>
      <c r="K7459" t="str">
        <f t="shared" si="7647"/>
        <v>Funcionamiento del Comude</v>
      </c>
      <c r="L7459" s="150">
        <f>+VLOOKUP($E7459,IPC_2018!$B$8:$T$347,15,0)</f>
        <v>0.38427561851034475</v>
      </c>
      <c r="M7459" s="142" t="str">
        <f>+VLOOKUP($E7459,IPC_2018!$B$8:$T$347,16,0)</f>
        <v>Medio bajo</v>
      </c>
    </row>
    <row r="7460" spans="1:13" x14ac:dyDescent="0.3">
      <c r="A7460" s="139">
        <f t="shared" si="7591"/>
        <v>197</v>
      </c>
      <c r="B7460" s="148">
        <f t="shared" si="7593"/>
        <v>6</v>
      </c>
      <c r="D7460" s="149" t="str">
        <f>+VLOOKUP($A7460,mUNICIPIOS!$B$4:$F$343,2,0)</f>
        <v>Huehuetenango</v>
      </c>
      <c r="E7460" s="149">
        <f>+VLOOKUP($A7460,mUNICIPIOS!$B$4:$F$343,3,0)</f>
        <v>1301</v>
      </c>
      <c r="F7460" s="149" t="str">
        <f>+VLOOKUP($A7460,mUNICIPIOS!$B$4:$F$343,4,0)</f>
        <v>Huehuetenango</v>
      </c>
      <c r="G7460" s="139" t="str">
        <f t="shared" ref="G7460:K7460" si="7648">+G7422</f>
        <v>01</v>
      </c>
      <c r="H7460" t="str">
        <f t="shared" si="7648"/>
        <v>IPC</v>
      </c>
      <c r="I7460" t="str">
        <f t="shared" si="7648"/>
        <v>Índice de Participación Ciudadana</v>
      </c>
      <c r="J7460" t="str">
        <f t="shared" si="7648"/>
        <v>INDICE</v>
      </c>
      <c r="K7460">
        <f t="shared" si="7648"/>
        <v>0</v>
      </c>
      <c r="L7460" s="150">
        <f>+VLOOKUP($E7460,IPC_2018!$B$8:$T$347,18,0)</f>
        <v>0.26577571981503834</v>
      </c>
      <c r="M7460" s="142" t="str">
        <f>+VLOOKUP($E7460,IPC_2018!$B$8:$T$347,19,0)</f>
        <v>Medio bajo</v>
      </c>
    </row>
    <row r="7461" spans="1:13" x14ac:dyDescent="0.3">
      <c r="A7461" s="139">
        <f t="shared" si="7591"/>
        <v>197</v>
      </c>
      <c r="B7461" s="148">
        <f t="shared" si="7593"/>
        <v>7</v>
      </c>
      <c r="D7461" s="149" t="str">
        <f>+VLOOKUP($A7461,mUNICIPIOS!$B$4:$F$343,2,0)</f>
        <v>Huehuetenango</v>
      </c>
      <c r="E7461" s="149">
        <f>+VLOOKUP($A7461,mUNICIPIOS!$B$4:$F$343,3,0)</f>
        <v>1301</v>
      </c>
      <c r="F7461" s="149" t="str">
        <f>+VLOOKUP($A7461,mUNICIPIOS!$B$4:$F$343,4,0)</f>
        <v>Huehuetenango</v>
      </c>
      <c r="G7461" s="139" t="str">
        <f t="shared" ref="G7461:K7461" si="7649">+G7423</f>
        <v>02</v>
      </c>
      <c r="H7461" t="str">
        <f t="shared" si="7649"/>
        <v>IIC</v>
      </c>
      <c r="I7461" t="str">
        <f t="shared" si="7649"/>
        <v>Índice de Información a la Ciudadanía</v>
      </c>
      <c r="J7461" t="str">
        <f t="shared" si="7649"/>
        <v>02-01</v>
      </c>
      <c r="K7461" t="str">
        <f t="shared" si="7649"/>
        <v>Rendición de cuentas cuatrimestral y anual al Comude enfocadas en resultados.</v>
      </c>
      <c r="L7461" s="150">
        <f>+VLOOKUP($E7461,IIC_2018!$B$8:$Q$347,3,0)</f>
        <v>0</v>
      </c>
      <c r="M7461" s="142" t="str">
        <f>+VLOOKUP($E7461,IIC_2018!$B$8:$Q$347,4,0)</f>
        <v>Bajo</v>
      </c>
    </row>
    <row r="7462" spans="1:13" x14ac:dyDescent="0.3">
      <c r="A7462" s="139">
        <f t="shared" si="7591"/>
        <v>197</v>
      </c>
      <c r="B7462" s="148">
        <f t="shared" si="7593"/>
        <v>8</v>
      </c>
      <c r="D7462" s="149" t="str">
        <f>+VLOOKUP($A7462,mUNICIPIOS!$B$4:$F$343,2,0)</f>
        <v>Huehuetenango</v>
      </c>
      <c r="E7462" s="149">
        <f>+VLOOKUP($A7462,mUNICIPIOS!$B$4:$F$343,3,0)</f>
        <v>1301</v>
      </c>
      <c r="F7462" s="149" t="str">
        <f>+VLOOKUP($A7462,mUNICIPIOS!$B$4:$F$343,4,0)</f>
        <v>Huehuetenango</v>
      </c>
      <c r="G7462" s="139" t="str">
        <f t="shared" ref="G7462:K7462" si="7650">+G7424</f>
        <v>02</v>
      </c>
      <c r="H7462" t="str">
        <f t="shared" si="7650"/>
        <v>IIC</v>
      </c>
      <c r="I7462" t="str">
        <f t="shared" si="7650"/>
        <v>Índice de Información a la Ciudadanía</v>
      </c>
      <c r="J7462" t="str">
        <f t="shared" si="7650"/>
        <v>02-02</v>
      </c>
      <c r="K7462" t="str">
        <f t="shared" si="7650"/>
        <v>Información presupuestaria y otra información brindada a la ciudadanía disponible en medios locales de comunicación.</v>
      </c>
      <c r="L7462" s="150">
        <f>+VLOOKUP($E7462,IIC_2018!$B$8:$Q$347,6,0)</f>
        <v>0.75</v>
      </c>
      <c r="M7462" s="142" t="str">
        <f>+VLOOKUP($E7462,IIC_2018!$B$8:$Q$347,7,0)</f>
        <v>Medio alto</v>
      </c>
    </row>
    <row r="7463" spans="1:13" x14ac:dyDescent="0.3">
      <c r="A7463" s="139">
        <f t="shared" si="7591"/>
        <v>197</v>
      </c>
      <c r="B7463" s="148">
        <f t="shared" si="7593"/>
        <v>9</v>
      </c>
      <c r="D7463" s="149" t="str">
        <f>+VLOOKUP($A7463,mUNICIPIOS!$B$4:$F$343,2,0)</f>
        <v>Huehuetenango</v>
      </c>
      <c r="E7463" s="149">
        <f>+VLOOKUP($A7463,mUNICIPIOS!$B$4:$F$343,3,0)</f>
        <v>1301</v>
      </c>
      <c r="F7463" s="149" t="str">
        <f>+VLOOKUP($A7463,mUNICIPIOS!$B$4:$F$343,4,0)</f>
        <v>Huehuetenango</v>
      </c>
      <c r="G7463" s="139" t="str">
        <f t="shared" ref="G7463:K7463" si="7651">+G7425</f>
        <v>02</v>
      </c>
      <c r="H7463" t="str">
        <f t="shared" si="7651"/>
        <v>IIC</v>
      </c>
      <c r="I7463" t="str">
        <f t="shared" si="7651"/>
        <v>Índice de Información a la Ciudadanía</v>
      </c>
      <c r="J7463" t="str">
        <f t="shared" si="7651"/>
        <v>02-03</v>
      </c>
      <c r="K7463" t="str">
        <f t="shared" si="7651"/>
        <v>Información pública de oficio actualizada y disponible de acuerdo a la LAIP y uso de internet.</v>
      </c>
      <c r="L7463" s="150">
        <f>+VLOOKUP($E7463,IIC_2018!$B$8:$Q$347,9,0)</f>
        <v>0.43999999999999995</v>
      </c>
      <c r="M7463" s="142" t="str">
        <f>+VLOOKUP($E7463,IIC_2018!$B$8:$Q$347,10,0)</f>
        <v>Medio</v>
      </c>
    </row>
    <row r="7464" spans="1:13" x14ac:dyDescent="0.3">
      <c r="A7464" s="139">
        <f t="shared" si="7591"/>
        <v>197</v>
      </c>
      <c r="B7464" s="148">
        <f t="shared" si="7593"/>
        <v>10</v>
      </c>
      <c r="D7464" s="149" t="str">
        <f>+VLOOKUP($A7464,mUNICIPIOS!$B$4:$F$343,2,0)</f>
        <v>Huehuetenango</v>
      </c>
      <c r="E7464" s="149">
        <f>+VLOOKUP($A7464,mUNICIPIOS!$B$4:$F$343,3,0)</f>
        <v>1301</v>
      </c>
      <c r="F7464" s="149" t="str">
        <f>+VLOOKUP($A7464,mUNICIPIOS!$B$4:$F$343,4,0)</f>
        <v>Huehuetenango</v>
      </c>
      <c r="G7464" s="139" t="str">
        <f t="shared" ref="G7464:K7464" si="7652">+G7426</f>
        <v>02</v>
      </c>
      <c r="H7464" t="str">
        <f t="shared" si="7652"/>
        <v>IIC</v>
      </c>
      <c r="I7464" t="str">
        <f t="shared" si="7652"/>
        <v>Índice de Información a la Ciudadanía</v>
      </c>
      <c r="J7464" t="str">
        <f t="shared" si="7652"/>
        <v>02-04</v>
      </c>
      <c r="K7464" t="str">
        <f t="shared" si="7652"/>
        <v>Relación del monto contratado por medio de Guate compras con el total del presupuesto de egresos vigente.</v>
      </c>
      <c r="L7464" s="150">
        <f>+VLOOKUP($E7464,IIC_2018!$B$8:$Q$347,12,0)</f>
        <v>0.727445861139977</v>
      </c>
      <c r="M7464" s="142" t="str">
        <f>+VLOOKUP($E7464,IIC_2018!$B$8:$Q$347,13,0)</f>
        <v>Medio alto</v>
      </c>
    </row>
    <row r="7465" spans="1:13" x14ac:dyDescent="0.3">
      <c r="A7465" s="139">
        <f t="shared" si="7591"/>
        <v>197</v>
      </c>
      <c r="B7465" s="148">
        <f t="shared" si="7593"/>
        <v>11</v>
      </c>
      <c r="D7465" s="149" t="str">
        <f>+VLOOKUP($A7465,mUNICIPIOS!$B$4:$F$343,2,0)</f>
        <v>Huehuetenango</v>
      </c>
      <c r="E7465" s="149">
        <f>+VLOOKUP($A7465,mUNICIPIOS!$B$4:$F$343,3,0)</f>
        <v>1301</v>
      </c>
      <c r="F7465" s="149" t="str">
        <f>+VLOOKUP($A7465,mUNICIPIOS!$B$4:$F$343,4,0)</f>
        <v>Huehuetenango</v>
      </c>
      <c r="G7465" s="139" t="str">
        <f t="shared" ref="G7465:K7465" si="7653">+G7427</f>
        <v>02</v>
      </c>
      <c r="H7465" t="str">
        <f t="shared" si="7653"/>
        <v>IIC</v>
      </c>
      <c r="I7465" t="str">
        <f t="shared" si="7653"/>
        <v>Índice de Información a la Ciudadanía</v>
      </c>
      <c r="J7465" t="str">
        <f t="shared" si="7653"/>
        <v>INDICE</v>
      </c>
      <c r="K7465">
        <f t="shared" si="7653"/>
        <v>0</v>
      </c>
      <c r="L7465" s="150">
        <f>+VLOOKUP($E7465,IIC_2018!$B$8:$Q$347,15,0)</f>
        <v>0.47936146528499424</v>
      </c>
      <c r="M7465" s="142" t="str">
        <f>+VLOOKUP($E7465,IIC_2018!$B$8:$Q$347,16,0)</f>
        <v>Medio</v>
      </c>
    </row>
    <row r="7466" spans="1:13" x14ac:dyDescent="0.3">
      <c r="A7466" s="139">
        <f t="shared" si="7591"/>
        <v>197</v>
      </c>
      <c r="B7466" s="148">
        <f t="shared" si="7593"/>
        <v>12</v>
      </c>
      <c r="D7466" s="149" t="str">
        <f>+VLOOKUP($A7466,mUNICIPIOS!$B$4:$F$343,2,0)</f>
        <v>Huehuetenango</v>
      </c>
      <c r="E7466" s="149">
        <f>+VLOOKUP($A7466,mUNICIPIOS!$B$4:$F$343,3,0)</f>
        <v>1301</v>
      </c>
      <c r="F7466" s="149" t="str">
        <f>+VLOOKUP($A7466,mUNICIPIOS!$B$4:$F$343,4,0)</f>
        <v>Huehuetenango</v>
      </c>
      <c r="G7466" s="139" t="str">
        <f t="shared" ref="G7466:K7466" si="7654">+G7428</f>
        <v>03</v>
      </c>
      <c r="H7466" t="str">
        <f t="shared" si="7654"/>
        <v>ISP</v>
      </c>
      <c r="I7466" t="str">
        <f t="shared" si="7654"/>
        <v>Índice de Servicios Públicos</v>
      </c>
      <c r="J7466" t="str">
        <f t="shared" si="7654"/>
        <v>03-01</v>
      </c>
      <c r="K7466" t="str">
        <f t="shared" si="7654"/>
        <v>Cobertura del servicio público de agua</v>
      </c>
      <c r="L7466" s="150">
        <f>+VLOOKUP($E7466,ISP_2018!$B$8:$T$347,3,0)</f>
        <v>0</v>
      </c>
      <c r="M7466" s="142" t="str">
        <f>+VLOOKUP($E7466,ISP_2018!$B$8:$T$347,4,0)</f>
        <v>Bajo</v>
      </c>
    </row>
    <row r="7467" spans="1:13" x14ac:dyDescent="0.3">
      <c r="A7467" s="139">
        <f t="shared" si="7591"/>
        <v>197</v>
      </c>
      <c r="B7467" s="148">
        <f t="shared" si="7593"/>
        <v>13</v>
      </c>
      <c r="D7467" s="149" t="str">
        <f>+VLOOKUP($A7467,mUNICIPIOS!$B$4:$F$343,2,0)</f>
        <v>Huehuetenango</v>
      </c>
      <c r="E7467" s="149">
        <f>+VLOOKUP($A7467,mUNICIPIOS!$B$4:$F$343,3,0)</f>
        <v>1301</v>
      </c>
      <c r="F7467" s="149" t="str">
        <f>+VLOOKUP($A7467,mUNICIPIOS!$B$4:$F$343,4,0)</f>
        <v>Huehuetenango</v>
      </c>
      <c r="G7467" s="139" t="str">
        <f t="shared" ref="G7467:K7467" si="7655">+G7429</f>
        <v>03</v>
      </c>
      <c r="H7467" t="str">
        <f t="shared" si="7655"/>
        <v>ISP</v>
      </c>
      <c r="I7467" t="str">
        <f t="shared" si="7655"/>
        <v>Índice de Servicios Públicos</v>
      </c>
      <c r="J7467" t="str">
        <f t="shared" si="7655"/>
        <v>03-02</v>
      </c>
      <c r="K7467" t="str">
        <f t="shared" si="7655"/>
        <v>Control de la calidad del servicio público de agua</v>
      </c>
      <c r="L7467" s="150">
        <f>+VLOOKUP($E7467,ISP_2018!$B$8:$T$347,6,0)</f>
        <v>0</v>
      </c>
      <c r="M7467" s="142" t="str">
        <f>+VLOOKUP($E7467,ISP_2018!$B$8:$T$347,7,0)</f>
        <v>Bajo</v>
      </c>
    </row>
    <row r="7468" spans="1:13" x14ac:dyDescent="0.3">
      <c r="A7468" s="139">
        <f t="shared" si="7591"/>
        <v>197</v>
      </c>
      <c r="B7468" s="148">
        <f t="shared" si="7593"/>
        <v>14</v>
      </c>
      <c r="D7468" s="149" t="str">
        <f>+VLOOKUP($A7468,mUNICIPIOS!$B$4:$F$343,2,0)</f>
        <v>Huehuetenango</v>
      </c>
      <c r="E7468" s="149">
        <f>+VLOOKUP($A7468,mUNICIPIOS!$B$4:$F$343,3,0)</f>
        <v>1301</v>
      </c>
      <c r="F7468" s="149" t="str">
        <f>+VLOOKUP($A7468,mUNICIPIOS!$B$4:$F$343,4,0)</f>
        <v>Huehuetenango</v>
      </c>
      <c r="G7468" s="139" t="str">
        <f t="shared" ref="G7468:K7468" si="7656">+G7430</f>
        <v>03</v>
      </c>
      <c r="H7468" t="str">
        <f t="shared" si="7656"/>
        <v>ISP</v>
      </c>
      <c r="I7468" t="str">
        <f t="shared" si="7656"/>
        <v>Índice de Servicios Públicos</v>
      </c>
      <c r="J7468" t="str">
        <f t="shared" si="7656"/>
        <v>03-03</v>
      </c>
      <c r="K7468" t="str">
        <f t="shared" si="7656"/>
        <v>Disposición  y tratamiento  de aguas residuales</v>
      </c>
      <c r="L7468" s="150">
        <f>+VLOOKUP($E7468,ISP_2018!$B$8:$T$347,9,0)</f>
        <v>0</v>
      </c>
      <c r="M7468" s="142" t="str">
        <f>+VLOOKUP($E7468,ISP_2018!$B$8:$T$347,10,0)</f>
        <v>Bajo</v>
      </c>
    </row>
    <row r="7469" spans="1:13" x14ac:dyDescent="0.3">
      <c r="A7469" s="139">
        <f t="shared" ref="A7469:A7532" si="7657">+IF(B7468=38,A7468+1,A7468)</f>
        <v>197</v>
      </c>
      <c r="B7469" s="148">
        <f t="shared" si="7593"/>
        <v>15</v>
      </c>
      <c r="D7469" s="149" t="str">
        <f>+VLOOKUP($A7469,mUNICIPIOS!$B$4:$F$343,2,0)</f>
        <v>Huehuetenango</v>
      </c>
      <c r="E7469" s="149">
        <f>+VLOOKUP($A7469,mUNICIPIOS!$B$4:$F$343,3,0)</f>
        <v>1301</v>
      </c>
      <c r="F7469" s="149" t="str">
        <f>+VLOOKUP($A7469,mUNICIPIOS!$B$4:$F$343,4,0)</f>
        <v>Huehuetenango</v>
      </c>
      <c r="G7469" s="139" t="str">
        <f t="shared" ref="G7469:K7469" si="7658">+G7431</f>
        <v>03</v>
      </c>
      <c r="H7469" t="str">
        <f t="shared" si="7658"/>
        <v>ISP</v>
      </c>
      <c r="I7469" t="str">
        <f t="shared" si="7658"/>
        <v>Índice de Servicios Públicos</v>
      </c>
      <c r="J7469" t="str">
        <f t="shared" si="7658"/>
        <v>03-04</v>
      </c>
      <c r="K7469" t="str">
        <f t="shared" si="7658"/>
        <v>Gestión y manejo de los residuos y desechos sólidos</v>
      </c>
      <c r="L7469" s="150">
        <f>+VLOOKUP($E7469,ISP_2018!$B$8:$T$347,12,0)</f>
        <v>0</v>
      </c>
      <c r="M7469" s="142" t="str">
        <f>+VLOOKUP($E7469,ISP_2018!$B$8:$T$347,13,0)</f>
        <v>Bajo</v>
      </c>
    </row>
    <row r="7470" spans="1:13" x14ac:dyDescent="0.3">
      <c r="A7470" s="139">
        <f t="shared" si="7657"/>
        <v>197</v>
      </c>
      <c r="B7470" s="148">
        <f t="shared" ref="B7470:B7533" si="7659">+B7432</f>
        <v>16</v>
      </c>
      <c r="D7470" s="149" t="str">
        <f>+VLOOKUP($A7470,mUNICIPIOS!$B$4:$F$343,2,0)</f>
        <v>Huehuetenango</v>
      </c>
      <c r="E7470" s="149">
        <f>+VLOOKUP($A7470,mUNICIPIOS!$B$4:$F$343,3,0)</f>
        <v>1301</v>
      </c>
      <c r="F7470" s="149" t="str">
        <f>+VLOOKUP($A7470,mUNICIPIOS!$B$4:$F$343,4,0)</f>
        <v>Huehuetenango</v>
      </c>
      <c r="G7470" s="139" t="str">
        <f t="shared" ref="G7470:K7470" si="7660">+G7432</f>
        <v>03</v>
      </c>
      <c r="H7470" t="str">
        <f t="shared" si="7660"/>
        <v>ISP</v>
      </c>
      <c r="I7470" t="str">
        <f t="shared" si="7660"/>
        <v>Índice de Servicios Públicos</v>
      </c>
      <c r="J7470" t="str">
        <f t="shared" si="7660"/>
        <v>03-05</v>
      </c>
      <c r="K7470" t="str">
        <f t="shared" si="7660"/>
        <v>Gestión de servicios públicos municipales</v>
      </c>
      <c r="L7470" s="150">
        <f>+VLOOKUP($E7470,ISP_2018!$B$8:$T$347,15,0)</f>
        <v>3.2258064516129031E-2</v>
      </c>
      <c r="M7470" s="142" t="str">
        <f>+VLOOKUP($E7470,ISP_2018!$B$8:$T$347,16,0)</f>
        <v>Bajo</v>
      </c>
    </row>
    <row r="7471" spans="1:13" x14ac:dyDescent="0.3">
      <c r="A7471" s="139">
        <f t="shared" si="7657"/>
        <v>197</v>
      </c>
      <c r="B7471" s="148">
        <f t="shared" si="7659"/>
        <v>17</v>
      </c>
      <c r="D7471" s="149" t="str">
        <f>+VLOOKUP($A7471,mUNICIPIOS!$B$4:$F$343,2,0)</f>
        <v>Huehuetenango</v>
      </c>
      <c r="E7471" s="149">
        <f>+VLOOKUP($A7471,mUNICIPIOS!$B$4:$F$343,3,0)</f>
        <v>1301</v>
      </c>
      <c r="F7471" s="149" t="str">
        <f>+VLOOKUP($A7471,mUNICIPIOS!$B$4:$F$343,4,0)</f>
        <v>Huehuetenango</v>
      </c>
      <c r="G7471" s="139" t="str">
        <f t="shared" ref="G7471:K7471" si="7661">+G7433</f>
        <v>03</v>
      </c>
      <c r="H7471" t="str">
        <f t="shared" si="7661"/>
        <v>ISP</v>
      </c>
      <c r="I7471" t="str">
        <f t="shared" si="7661"/>
        <v>Índice de Servicios Públicos</v>
      </c>
      <c r="J7471" t="str">
        <f t="shared" si="7661"/>
        <v>INDICE</v>
      </c>
      <c r="K7471">
        <f t="shared" si="7661"/>
        <v>0</v>
      </c>
      <c r="L7471" s="150">
        <f>+VLOOKUP($E7471,ISP_2018!$B$8:$T$347,18,0)</f>
        <v>6.4516129032258064E-3</v>
      </c>
      <c r="M7471" s="142" t="str">
        <f>+VLOOKUP($E7471,ISP_2018!$B$8:$T$347,19,0)</f>
        <v>Bajo</v>
      </c>
    </row>
    <row r="7472" spans="1:13" x14ac:dyDescent="0.3">
      <c r="A7472" s="139">
        <f t="shared" si="7657"/>
        <v>197</v>
      </c>
      <c r="B7472" s="148">
        <f t="shared" si="7659"/>
        <v>18</v>
      </c>
      <c r="D7472" s="149" t="str">
        <f>+VLOOKUP($A7472,mUNICIPIOS!$B$4:$F$343,2,0)</f>
        <v>Huehuetenango</v>
      </c>
      <c r="E7472" s="149">
        <f>+VLOOKUP($A7472,mUNICIPIOS!$B$4:$F$343,3,0)</f>
        <v>1301</v>
      </c>
      <c r="F7472" s="149" t="str">
        <f>+VLOOKUP($A7472,mUNICIPIOS!$B$4:$F$343,4,0)</f>
        <v>Huehuetenango</v>
      </c>
      <c r="G7472" s="139" t="str">
        <f t="shared" ref="G7472:K7472" si="7662">+G7434</f>
        <v>04</v>
      </c>
      <c r="H7472" t="str">
        <f t="shared" si="7662"/>
        <v>IGA</v>
      </c>
      <c r="I7472" t="str">
        <f t="shared" si="7662"/>
        <v>Índice de Gestión Administrativa</v>
      </c>
      <c r="J7472" t="str">
        <f t="shared" si="7662"/>
        <v>04-01</v>
      </c>
      <c r="K7472" t="str">
        <f t="shared" si="7662"/>
        <v>Existencia de elementos de atención municipal orientada al vecino</v>
      </c>
      <c r="L7472" s="150">
        <f>+VLOOKUP($E7472,IGA_2018!$B$8:$N$347,3,0)</f>
        <v>0</v>
      </c>
      <c r="M7472" s="142" t="str">
        <f>+VLOOKUP($E7472,IGA_2018!$B$8:$N$347,4,0)</f>
        <v>Bajo</v>
      </c>
    </row>
    <row r="7473" spans="1:13" x14ac:dyDescent="0.3">
      <c r="A7473" s="139">
        <f t="shared" si="7657"/>
        <v>197</v>
      </c>
      <c r="B7473" s="148">
        <f t="shared" si="7659"/>
        <v>19</v>
      </c>
      <c r="D7473" s="149" t="str">
        <f>+VLOOKUP($A7473,mUNICIPIOS!$B$4:$F$343,2,0)</f>
        <v>Huehuetenango</v>
      </c>
      <c r="E7473" s="149">
        <f>+VLOOKUP($A7473,mUNICIPIOS!$B$4:$F$343,3,0)</f>
        <v>1301</v>
      </c>
      <c r="F7473" s="149" t="str">
        <f>+VLOOKUP($A7473,mUNICIPIOS!$B$4:$F$343,4,0)</f>
        <v>Huehuetenango</v>
      </c>
      <c r="G7473" s="139" t="str">
        <f t="shared" ref="G7473:K7473" si="7663">+G7435</f>
        <v>04</v>
      </c>
      <c r="H7473" t="str">
        <f t="shared" si="7663"/>
        <v>IGA</v>
      </c>
      <c r="I7473" t="str">
        <f t="shared" si="7663"/>
        <v>Índice de Gestión Administrativa</v>
      </c>
      <c r="J7473" t="str">
        <f t="shared" si="7663"/>
        <v>04-02</v>
      </c>
      <c r="K7473" t="str">
        <f t="shared" si="7663"/>
        <v>Gestión del recurso humano.</v>
      </c>
      <c r="L7473" s="150">
        <f>+VLOOKUP($E7473,IGA_2018!$B$8:$N$347,6,0)</f>
        <v>0</v>
      </c>
      <c r="M7473" s="142" t="str">
        <f>+VLOOKUP($E7473,IGA_2018!$B$8:$N$347,7,0)</f>
        <v>Bajo</v>
      </c>
    </row>
    <row r="7474" spans="1:13" x14ac:dyDescent="0.3">
      <c r="A7474" s="139">
        <f t="shared" si="7657"/>
        <v>197</v>
      </c>
      <c r="B7474" s="148">
        <f t="shared" si="7659"/>
        <v>20</v>
      </c>
      <c r="D7474" s="149" t="str">
        <f>+VLOOKUP($A7474,mUNICIPIOS!$B$4:$F$343,2,0)</f>
        <v>Huehuetenango</v>
      </c>
      <c r="E7474" s="149">
        <f>+VLOOKUP($A7474,mUNICIPIOS!$B$4:$F$343,3,0)</f>
        <v>1301</v>
      </c>
      <c r="F7474" s="149" t="str">
        <f>+VLOOKUP($A7474,mUNICIPIOS!$B$4:$F$343,4,0)</f>
        <v>Huehuetenango</v>
      </c>
      <c r="G7474" s="139" t="str">
        <f t="shared" ref="G7474:K7474" si="7664">+G7436</f>
        <v>04</v>
      </c>
      <c r="H7474" t="str">
        <f t="shared" si="7664"/>
        <v>IGA</v>
      </c>
      <c r="I7474" t="str">
        <f t="shared" si="7664"/>
        <v>Índice de Gestión Administrativa</v>
      </c>
      <c r="J7474" t="str">
        <f t="shared" si="7664"/>
        <v>04-03</v>
      </c>
      <c r="K7474" t="str">
        <f t="shared" si="7664"/>
        <v>Existencia de oficinas municipales con instrumentos de gestión.</v>
      </c>
      <c r="L7474" s="150">
        <f>+VLOOKUP($E7474,IGA_2018!$B$8:$N$347,9,0)</f>
        <v>0.1875</v>
      </c>
      <c r="M7474" s="142" t="str">
        <f>+VLOOKUP($E7474,IGA_2018!$B$8:$N$347,10,0)</f>
        <v>Bajo</v>
      </c>
    </row>
    <row r="7475" spans="1:13" x14ac:dyDescent="0.3">
      <c r="A7475" s="139">
        <f t="shared" si="7657"/>
        <v>197</v>
      </c>
      <c r="B7475" s="148">
        <f t="shared" si="7659"/>
        <v>21</v>
      </c>
      <c r="D7475" s="149" t="str">
        <f>+VLOOKUP($A7475,mUNICIPIOS!$B$4:$F$343,2,0)</f>
        <v>Huehuetenango</v>
      </c>
      <c r="E7475" s="149">
        <f>+VLOOKUP($A7475,mUNICIPIOS!$B$4:$F$343,3,0)</f>
        <v>1301</v>
      </c>
      <c r="F7475" s="149" t="str">
        <f>+VLOOKUP($A7475,mUNICIPIOS!$B$4:$F$343,4,0)</f>
        <v>Huehuetenango</v>
      </c>
      <c r="G7475" s="139" t="str">
        <f t="shared" ref="G7475:K7475" si="7665">+G7437</f>
        <v>04</v>
      </c>
      <c r="H7475" t="str">
        <f t="shared" si="7665"/>
        <v>IGA</v>
      </c>
      <c r="I7475" t="str">
        <f t="shared" si="7665"/>
        <v>Índice de Gestión Administrativa</v>
      </c>
      <c r="J7475" t="str">
        <f t="shared" si="7665"/>
        <v>INDICE</v>
      </c>
      <c r="K7475">
        <f t="shared" si="7665"/>
        <v>0</v>
      </c>
      <c r="L7475" s="150">
        <f>+VLOOKUP($E7475,IGA_2018!$B$8:$N$347,12,0)</f>
        <v>6.5624999999999989E-2</v>
      </c>
      <c r="M7475" s="142" t="str">
        <f>+VLOOKUP($E7475,IGA_2018!$B$8:$N$347,13,0)</f>
        <v>Bajo</v>
      </c>
    </row>
    <row r="7476" spans="1:13" x14ac:dyDescent="0.3">
      <c r="A7476" s="139">
        <f t="shared" si="7657"/>
        <v>197</v>
      </c>
      <c r="B7476" s="148">
        <f t="shared" si="7659"/>
        <v>22</v>
      </c>
      <c r="D7476" s="149" t="str">
        <f>+VLOOKUP($A7476,mUNICIPIOS!$B$4:$F$343,2,0)</f>
        <v>Huehuetenango</v>
      </c>
      <c r="E7476" s="149">
        <f>+VLOOKUP($A7476,mUNICIPIOS!$B$4:$F$343,3,0)</f>
        <v>1301</v>
      </c>
      <c r="F7476" s="149" t="str">
        <f>+VLOOKUP($A7476,mUNICIPIOS!$B$4:$F$343,4,0)</f>
        <v>Huehuetenango</v>
      </c>
      <c r="G7476" s="139" t="str">
        <f t="shared" ref="G7476:K7476" si="7666">+G7438</f>
        <v>05</v>
      </c>
      <c r="H7476" t="str">
        <f t="shared" si="7666"/>
        <v>IGF</v>
      </c>
      <c r="I7476" t="str">
        <f t="shared" si="7666"/>
        <v>Índice de Gestión Financiera</v>
      </c>
      <c r="J7476" t="str">
        <f t="shared" si="7666"/>
        <v>05-01</v>
      </c>
      <c r="K7476" t="str">
        <f t="shared" si="7666"/>
        <v>Autonomía financiera municipal</v>
      </c>
      <c r="L7476" s="150">
        <f>+VLOOKUP($E7476,IGF_2018!$B$8:$Z$347,3,0)</f>
        <v>0.34739841315464381</v>
      </c>
      <c r="M7476" s="142" t="str">
        <f>+VLOOKUP($E7476,IGF_2018!$B$8:$Z$347,4,0)</f>
        <v>Medio bajo</v>
      </c>
    </row>
    <row r="7477" spans="1:13" x14ac:dyDescent="0.3">
      <c r="A7477" s="139">
        <f t="shared" si="7657"/>
        <v>197</v>
      </c>
      <c r="B7477" s="148">
        <f t="shared" si="7659"/>
        <v>23</v>
      </c>
      <c r="D7477" s="149" t="str">
        <f>+VLOOKUP($A7477,mUNICIPIOS!$B$4:$F$343,2,0)</f>
        <v>Huehuetenango</v>
      </c>
      <c r="E7477" s="149">
        <f>+VLOOKUP($A7477,mUNICIPIOS!$B$4:$F$343,3,0)</f>
        <v>1301</v>
      </c>
      <c r="F7477" s="149" t="str">
        <f>+VLOOKUP($A7477,mUNICIPIOS!$B$4:$F$343,4,0)</f>
        <v>Huehuetenango</v>
      </c>
      <c r="G7477" s="139" t="str">
        <f t="shared" ref="G7477:K7477" si="7667">+G7439</f>
        <v>05</v>
      </c>
      <c r="H7477" t="str">
        <f t="shared" si="7667"/>
        <v>IGF</v>
      </c>
      <c r="I7477" t="str">
        <f t="shared" si="7667"/>
        <v>Índice de Gestión Financiera</v>
      </c>
      <c r="J7477" t="str">
        <f t="shared" si="7667"/>
        <v>05-02</v>
      </c>
      <c r="K7477" t="str">
        <f t="shared" si="7667"/>
        <v xml:space="preserve">Ingresos propios por habitante -sin regalías- </v>
      </c>
      <c r="L7477" s="150">
        <f>+VLOOKUP($E7477,IGF_2018!$B$8:$Z$347,6,0)</f>
        <v>0.12464638443543304</v>
      </c>
      <c r="M7477" s="142" t="str">
        <f>+VLOOKUP($E7477,IGF_2018!$B$8:$Z$347,7,0)</f>
        <v>Bajo</v>
      </c>
    </row>
    <row r="7478" spans="1:13" x14ac:dyDescent="0.3">
      <c r="A7478" s="139">
        <f t="shared" si="7657"/>
        <v>197</v>
      </c>
      <c r="B7478" s="148">
        <f t="shared" si="7659"/>
        <v>24</v>
      </c>
      <c r="D7478" s="149" t="str">
        <f>+VLOOKUP($A7478,mUNICIPIOS!$B$4:$F$343,2,0)</f>
        <v>Huehuetenango</v>
      </c>
      <c r="E7478" s="149">
        <f>+VLOOKUP($A7478,mUNICIPIOS!$B$4:$F$343,3,0)</f>
        <v>1301</v>
      </c>
      <c r="F7478" s="149" t="str">
        <f>+VLOOKUP($A7478,mUNICIPIOS!$B$4:$F$343,4,0)</f>
        <v>Huehuetenango</v>
      </c>
      <c r="G7478" s="139" t="str">
        <f t="shared" ref="G7478:K7478" si="7668">+G7440</f>
        <v>05</v>
      </c>
      <c r="H7478" t="str">
        <f t="shared" si="7668"/>
        <v>IGF</v>
      </c>
      <c r="I7478" t="str">
        <f t="shared" si="7668"/>
        <v>Índice de Gestión Financiera</v>
      </c>
      <c r="J7478" t="str">
        <f t="shared" si="7668"/>
        <v>05-03</v>
      </c>
      <c r="K7478" t="str">
        <f t="shared" si="7668"/>
        <v>Ingresos del IUSI en relación a los ingresos propios -sin regalías-</v>
      </c>
      <c r="L7478" s="150">
        <f>+VLOOKUP($E7478,IGF_2018!$B$8:$Z$347,9,0)</f>
        <v>0.33635741924920542</v>
      </c>
      <c r="M7478" s="142" t="str">
        <f>+VLOOKUP($E7478,IGF_2018!$B$8:$Z$347,10,0)</f>
        <v>Medio bajo</v>
      </c>
    </row>
    <row r="7479" spans="1:13" x14ac:dyDescent="0.3">
      <c r="A7479" s="139">
        <f t="shared" si="7657"/>
        <v>197</v>
      </c>
      <c r="B7479" s="148">
        <f t="shared" si="7659"/>
        <v>25</v>
      </c>
      <c r="D7479" s="149" t="str">
        <f>+VLOOKUP($A7479,mUNICIPIOS!$B$4:$F$343,2,0)</f>
        <v>Huehuetenango</v>
      </c>
      <c r="E7479" s="149">
        <f>+VLOOKUP($A7479,mUNICIPIOS!$B$4:$F$343,3,0)</f>
        <v>1301</v>
      </c>
      <c r="F7479" s="149" t="str">
        <f>+VLOOKUP($A7479,mUNICIPIOS!$B$4:$F$343,4,0)</f>
        <v>Huehuetenango</v>
      </c>
      <c r="G7479" s="139" t="str">
        <f t="shared" ref="G7479:K7479" si="7669">+G7441</f>
        <v>05</v>
      </c>
      <c r="H7479" t="str">
        <f t="shared" si="7669"/>
        <v>IGF</v>
      </c>
      <c r="I7479" t="str">
        <f t="shared" si="7669"/>
        <v>Índice de Gestión Financiera</v>
      </c>
      <c r="J7479" t="str">
        <f t="shared" si="7669"/>
        <v>05-04</v>
      </c>
      <c r="K7479" t="str">
        <f t="shared" si="7669"/>
        <v>Inversión anual en capital fijo por habitante</v>
      </c>
      <c r="L7479" s="150">
        <f>+VLOOKUP($E7479,IGF_2018!$B$8:$Z$347,12,0)</f>
        <v>2.4348954012523318E-2</v>
      </c>
      <c r="M7479" s="142" t="str">
        <f>+VLOOKUP($E7479,IGF_2018!$B$8:$Z$347,13,0)</f>
        <v>Bajo</v>
      </c>
    </row>
    <row r="7480" spans="1:13" x14ac:dyDescent="0.3">
      <c r="A7480" s="139">
        <f t="shared" si="7657"/>
        <v>197</v>
      </c>
      <c r="B7480" s="148">
        <f t="shared" si="7659"/>
        <v>26</v>
      </c>
      <c r="D7480" s="149" t="str">
        <f>+VLOOKUP($A7480,mUNICIPIOS!$B$4:$F$343,2,0)</f>
        <v>Huehuetenango</v>
      </c>
      <c r="E7480" s="149">
        <f>+VLOOKUP($A7480,mUNICIPIOS!$B$4:$F$343,3,0)</f>
        <v>1301</v>
      </c>
      <c r="F7480" s="149" t="str">
        <f>+VLOOKUP($A7480,mUNICIPIOS!$B$4:$F$343,4,0)</f>
        <v>Huehuetenango</v>
      </c>
      <c r="G7480" s="139" t="str">
        <f t="shared" ref="G7480:K7480" si="7670">+G7442</f>
        <v>05</v>
      </c>
      <c r="H7480" t="str">
        <f t="shared" si="7670"/>
        <v>IGF</v>
      </c>
      <c r="I7480" t="str">
        <f t="shared" si="7670"/>
        <v>Índice de Gestión Financiera</v>
      </c>
      <c r="J7480" t="str">
        <f t="shared" si="7670"/>
        <v>05-05</v>
      </c>
      <c r="K7480" t="str">
        <f t="shared" si="7670"/>
        <v>Inversión anual en capital fijo con recursos percibidos por ingresos propios</v>
      </c>
      <c r="L7480" s="150">
        <f>+VLOOKUP($E7480,IGF_2018!$B$8:$Z$347,15,0)</f>
        <v>0.52653388444013172</v>
      </c>
      <c r="M7480" s="142" t="str">
        <f>+VLOOKUP($E7480,IGF_2018!$B$8:$Z$347,16,0)</f>
        <v>Medio</v>
      </c>
    </row>
    <row r="7481" spans="1:13" x14ac:dyDescent="0.3">
      <c r="A7481" s="139">
        <f t="shared" si="7657"/>
        <v>197</v>
      </c>
      <c r="B7481" s="148">
        <f t="shared" si="7659"/>
        <v>27</v>
      </c>
      <c r="D7481" s="149" t="str">
        <f>+VLOOKUP($A7481,mUNICIPIOS!$B$4:$F$343,2,0)</f>
        <v>Huehuetenango</v>
      </c>
      <c r="E7481" s="149">
        <f>+VLOOKUP($A7481,mUNICIPIOS!$B$4:$F$343,3,0)</f>
        <v>1301</v>
      </c>
      <c r="F7481" s="149" t="str">
        <f>+VLOOKUP($A7481,mUNICIPIOS!$B$4:$F$343,4,0)</f>
        <v>Huehuetenango</v>
      </c>
      <c r="G7481" s="139" t="str">
        <f t="shared" ref="G7481:K7481" si="7671">+G7443</f>
        <v>05</v>
      </c>
      <c r="H7481" t="str">
        <f t="shared" si="7671"/>
        <v>IGF</v>
      </c>
      <c r="I7481" t="str">
        <f t="shared" si="7671"/>
        <v>Índice de Gestión Financiera</v>
      </c>
      <c r="J7481" t="str">
        <f t="shared" si="7671"/>
        <v>05-06</v>
      </c>
      <c r="K7481" t="str">
        <f t="shared" si="7671"/>
        <v xml:space="preserve">Inversión anual en capital fijo con recursos percibidos por transferencias del Gobierno Central </v>
      </c>
      <c r="L7481" s="150">
        <f>+VLOOKUP($E7481,IGF_2018!$B$8:$Z$347,18,0)</f>
        <v>0.22948151014758711</v>
      </c>
      <c r="M7481" s="142" t="str">
        <f>+VLOOKUP($E7481,IGF_2018!$B$8:$Z$347,19,0)</f>
        <v>Medio bajo</v>
      </c>
    </row>
    <row r="7482" spans="1:13" x14ac:dyDescent="0.3">
      <c r="A7482" s="139">
        <f t="shared" si="7657"/>
        <v>197</v>
      </c>
      <c r="B7482" s="148">
        <f t="shared" si="7659"/>
        <v>28</v>
      </c>
      <c r="D7482" s="149" t="str">
        <f>+VLOOKUP($A7482,mUNICIPIOS!$B$4:$F$343,2,0)</f>
        <v>Huehuetenango</v>
      </c>
      <c r="E7482" s="149">
        <f>+VLOOKUP($A7482,mUNICIPIOS!$B$4:$F$343,3,0)</f>
        <v>1301</v>
      </c>
      <c r="F7482" s="149" t="str">
        <f>+VLOOKUP($A7482,mUNICIPIOS!$B$4:$F$343,4,0)</f>
        <v>Huehuetenango</v>
      </c>
      <c r="G7482" s="139" t="str">
        <f t="shared" ref="G7482:K7482" si="7672">+G7444</f>
        <v>05</v>
      </c>
      <c r="H7482" t="str">
        <f t="shared" si="7672"/>
        <v>IGF</v>
      </c>
      <c r="I7482" t="str">
        <f t="shared" si="7672"/>
        <v>Índice de Gestión Financiera</v>
      </c>
      <c r="J7482" t="str">
        <f t="shared" si="7672"/>
        <v>05-07</v>
      </c>
      <c r="K7482" t="str">
        <f t="shared" si="7672"/>
        <v>Financiamiento por endeudamiento municipal</v>
      </c>
      <c r="L7482" s="150">
        <f>+VLOOKUP($E7482,IGF_2018!$B$8:$Z$347,21,0)</f>
        <v>1</v>
      </c>
      <c r="M7482" s="142" t="str">
        <f>+VLOOKUP($E7482,IGF_2018!$B$8:$Z$347,22,0)</f>
        <v>Alto</v>
      </c>
    </row>
    <row r="7483" spans="1:13" x14ac:dyDescent="0.3">
      <c r="A7483" s="139">
        <f t="shared" si="7657"/>
        <v>197</v>
      </c>
      <c r="B7483" s="148">
        <f t="shared" si="7659"/>
        <v>29</v>
      </c>
      <c r="D7483" s="149" t="str">
        <f>+VLOOKUP($A7483,mUNICIPIOS!$B$4:$F$343,2,0)</f>
        <v>Huehuetenango</v>
      </c>
      <c r="E7483" s="149">
        <f>+VLOOKUP($A7483,mUNICIPIOS!$B$4:$F$343,3,0)</f>
        <v>1301</v>
      </c>
      <c r="F7483" s="149" t="str">
        <f>+VLOOKUP($A7483,mUNICIPIOS!$B$4:$F$343,4,0)</f>
        <v>Huehuetenango</v>
      </c>
      <c r="G7483" s="139" t="str">
        <f t="shared" ref="G7483:K7483" si="7673">+G7445</f>
        <v>05</v>
      </c>
      <c r="H7483" t="str">
        <f t="shared" si="7673"/>
        <v>IGF</v>
      </c>
      <c r="I7483" t="str">
        <f t="shared" si="7673"/>
        <v>Índice de Gestión Financiera</v>
      </c>
      <c r="J7483" t="str">
        <f t="shared" si="7673"/>
        <v>INDICE</v>
      </c>
      <c r="K7483">
        <f t="shared" si="7673"/>
        <v>0</v>
      </c>
      <c r="L7483" s="150">
        <f>+VLOOKUP($E7483,IGF_2018!$B$8:$Z$347,24,0)</f>
        <v>0.40608113630296017</v>
      </c>
      <c r="M7483" s="142" t="str">
        <f>+VLOOKUP($E7483,IGF_2018!$B$8:$Z$347,25,0)</f>
        <v>Medio</v>
      </c>
    </row>
    <row r="7484" spans="1:13" x14ac:dyDescent="0.3">
      <c r="A7484" s="139">
        <f t="shared" si="7657"/>
        <v>197</v>
      </c>
      <c r="B7484" s="148">
        <f t="shared" si="7659"/>
        <v>30</v>
      </c>
      <c r="D7484" s="149" t="str">
        <f>+VLOOKUP($A7484,mUNICIPIOS!$B$4:$F$343,2,0)</f>
        <v>Huehuetenango</v>
      </c>
      <c r="E7484" s="149">
        <f>+VLOOKUP($A7484,mUNICIPIOS!$B$4:$F$343,3,0)</f>
        <v>1301</v>
      </c>
      <c r="F7484" s="149" t="str">
        <f>+VLOOKUP($A7484,mUNICIPIOS!$B$4:$F$343,4,0)</f>
        <v>Huehuetenango</v>
      </c>
      <c r="G7484" s="139" t="str">
        <f t="shared" ref="G7484:K7484" si="7674">+G7446</f>
        <v>06</v>
      </c>
      <c r="H7484" t="str">
        <f t="shared" si="7674"/>
        <v>IGE</v>
      </c>
      <c r="I7484" t="str">
        <f t="shared" si="7674"/>
        <v>Índice de Gestión Estratégica</v>
      </c>
      <c r="J7484" t="str">
        <f t="shared" si="7674"/>
        <v>06-01</v>
      </c>
      <c r="K7484" t="str">
        <f t="shared" si="7674"/>
        <v>Ejecución del Plan Operativo Anual  (POA)</v>
      </c>
      <c r="L7484" s="150">
        <f>+VLOOKUP($E7484,IGE_2018!$B$8:$Z$347,3,0)</f>
        <v>0</v>
      </c>
      <c r="M7484" s="142" t="str">
        <f>+VLOOKUP($E7484,IGE_2018!$B$8:$Z$347,4,0)</f>
        <v>Bajo</v>
      </c>
    </row>
    <row r="7485" spans="1:13" x14ac:dyDescent="0.3">
      <c r="A7485" s="139">
        <f t="shared" si="7657"/>
        <v>197</v>
      </c>
      <c r="B7485" s="148">
        <f t="shared" si="7659"/>
        <v>31</v>
      </c>
      <c r="D7485" s="149" t="str">
        <f>+VLOOKUP($A7485,mUNICIPIOS!$B$4:$F$343,2,0)</f>
        <v>Huehuetenango</v>
      </c>
      <c r="E7485" s="149">
        <f>+VLOOKUP($A7485,mUNICIPIOS!$B$4:$F$343,3,0)</f>
        <v>1301</v>
      </c>
      <c r="F7485" s="149" t="str">
        <f>+VLOOKUP($A7485,mUNICIPIOS!$B$4:$F$343,4,0)</f>
        <v>Huehuetenango</v>
      </c>
      <c r="G7485" s="139" t="str">
        <f t="shared" ref="G7485:K7485" si="7675">+G7447</f>
        <v>06</v>
      </c>
      <c r="H7485" t="str">
        <f t="shared" si="7675"/>
        <v>IGE</v>
      </c>
      <c r="I7485" t="str">
        <f t="shared" si="7675"/>
        <v>Índice de Gestión Estratégica</v>
      </c>
      <c r="J7485" t="str">
        <f t="shared" si="7675"/>
        <v>06-02</v>
      </c>
      <c r="K7485" t="str">
        <f t="shared" si="7675"/>
        <v>Relación Plan de Desarrollo Municipal y Ordenamiento Territorial (PDM-OT) - Plan Estratégico Institucional (PEI) - Plan Operativo Multianual (POM) - Plan Operativo Anual (POA)</v>
      </c>
      <c r="L7485" s="150">
        <f>+VLOOKUP($E7485,IGE_2018!$B$8:$Z$347,6,0)</f>
        <v>0</v>
      </c>
      <c r="M7485" s="142" t="str">
        <f>+VLOOKUP($E7485,IGE_2018!$B$8:$Z$347,7,0)</f>
        <v>Bajo</v>
      </c>
    </row>
    <row r="7486" spans="1:13" x14ac:dyDescent="0.3">
      <c r="A7486" s="139">
        <f t="shared" si="7657"/>
        <v>197</v>
      </c>
      <c r="B7486" s="148">
        <f t="shared" si="7659"/>
        <v>32</v>
      </c>
      <c r="D7486" s="149" t="str">
        <f>+VLOOKUP($A7486,mUNICIPIOS!$B$4:$F$343,2,0)</f>
        <v>Huehuetenango</v>
      </c>
      <c r="E7486" s="149">
        <f>+VLOOKUP($A7486,mUNICIPIOS!$B$4:$F$343,3,0)</f>
        <v>1301</v>
      </c>
      <c r="F7486" s="149" t="str">
        <f>+VLOOKUP($A7486,mUNICIPIOS!$B$4:$F$343,4,0)</f>
        <v>Huehuetenango</v>
      </c>
      <c r="G7486" s="139" t="str">
        <f t="shared" ref="G7486:K7486" si="7676">+G7448</f>
        <v>06</v>
      </c>
      <c r="H7486" t="str">
        <f t="shared" si="7676"/>
        <v>IGE</v>
      </c>
      <c r="I7486" t="str">
        <f t="shared" si="7676"/>
        <v>Índice de Gestión Estratégica</v>
      </c>
      <c r="J7486" t="str">
        <f t="shared" si="7676"/>
        <v>06-03</v>
      </c>
      <c r="K7486" t="str">
        <f t="shared" si="7676"/>
        <v>Presupuesto de egresos relacionado a competencias municipales que responden a prioridades nacionales de desarrollo.</v>
      </c>
      <c r="L7486" s="150">
        <f>+VLOOKUP($E7486,IGE_2018!$B$8:$Z$347,9,0)</f>
        <v>0.43909402707292322</v>
      </c>
      <c r="M7486" s="142" t="str">
        <f>+VLOOKUP($E7486,IGE_2018!$B$8:$Z$347,10,0)</f>
        <v>Medio</v>
      </c>
    </row>
    <row r="7487" spans="1:13" x14ac:dyDescent="0.3">
      <c r="A7487" s="139">
        <f t="shared" si="7657"/>
        <v>197</v>
      </c>
      <c r="B7487" s="148">
        <f t="shared" si="7659"/>
        <v>33</v>
      </c>
      <c r="D7487" s="149" t="str">
        <f>+VLOOKUP($A7487,mUNICIPIOS!$B$4:$F$343,2,0)</f>
        <v>Huehuetenango</v>
      </c>
      <c r="E7487" s="149">
        <f>+VLOOKUP($A7487,mUNICIPIOS!$B$4:$F$343,3,0)</f>
        <v>1301</v>
      </c>
      <c r="F7487" s="149" t="str">
        <f>+VLOOKUP($A7487,mUNICIPIOS!$B$4:$F$343,4,0)</f>
        <v>Huehuetenango</v>
      </c>
      <c r="G7487" s="139" t="str">
        <f t="shared" ref="G7487:K7487" si="7677">+G7449</f>
        <v>06</v>
      </c>
      <c r="H7487" t="str">
        <f t="shared" si="7677"/>
        <v>IGE</v>
      </c>
      <c r="I7487" t="str">
        <f t="shared" si="7677"/>
        <v>Índice de Gestión Estratégica</v>
      </c>
      <c r="J7487" t="str">
        <f t="shared" si="7677"/>
        <v>06-04</v>
      </c>
      <c r="K7487" t="str">
        <f t="shared" si="7677"/>
        <v>Institucionalización de la gestión ordenada del territorio</v>
      </c>
      <c r="L7487" s="150">
        <f>+VLOOKUP($E7487,IGE_2018!$B$8:$Z$347,12,0)</f>
        <v>0.3</v>
      </c>
      <c r="M7487" s="142" t="str">
        <f>+VLOOKUP($E7487,IGE_2018!$B$8:$Z$347,13,0)</f>
        <v>Medio bajo</v>
      </c>
    </row>
    <row r="7488" spans="1:13" x14ac:dyDescent="0.3">
      <c r="A7488" s="139">
        <f t="shared" si="7657"/>
        <v>197</v>
      </c>
      <c r="B7488" s="148">
        <f t="shared" si="7659"/>
        <v>34</v>
      </c>
      <c r="D7488" s="149" t="str">
        <f>+VLOOKUP($A7488,mUNICIPIOS!$B$4:$F$343,2,0)</f>
        <v>Huehuetenango</v>
      </c>
      <c r="E7488" s="149">
        <f>+VLOOKUP($A7488,mUNICIPIOS!$B$4:$F$343,3,0)</f>
        <v>1301</v>
      </c>
      <c r="F7488" s="149" t="str">
        <f>+VLOOKUP($A7488,mUNICIPIOS!$B$4:$F$343,4,0)</f>
        <v>Huehuetenango</v>
      </c>
      <c r="G7488" s="139" t="str">
        <f t="shared" ref="G7488:K7488" si="7678">+G7450</f>
        <v>06</v>
      </c>
      <c r="H7488" t="str">
        <f t="shared" si="7678"/>
        <v>IGE</v>
      </c>
      <c r="I7488" t="str">
        <f t="shared" si="7678"/>
        <v>Índice de Gestión Estratégica</v>
      </c>
      <c r="J7488" t="str">
        <f t="shared" si="7678"/>
        <v>06-05</v>
      </c>
      <c r="K7488" t="str">
        <f t="shared" si="7678"/>
        <v>Acciones para la gestión ordenada del territorio</v>
      </c>
      <c r="L7488" s="150">
        <f>+VLOOKUP($E7488,IGE_2018!$B$8:$Z$347,15,0)</f>
        <v>0</v>
      </c>
      <c r="M7488" s="142" t="str">
        <f>+VLOOKUP($E7488,IGE_2018!$B$8:$Z$347,16,0)</f>
        <v>Bajo</v>
      </c>
    </row>
    <row r="7489" spans="1:13" x14ac:dyDescent="0.3">
      <c r="A7489" s="139">
        <f t="shared" si="7657"/>
        <v>197</v>
      </c>
      <c r="B7489" s="148">
        <f t="shared" si="7659"/>
        <v>35</v>
      </c>
      <c r="D7489" s="149" t="str">
        <f>+VLOOKUP($A7489,mUNICIPIOS!$B$4:$F$343,2,0)</f>
        <v>Huehuetenango</v>
      </c>
      <c r="E7489" s="149">
        <f>+VLOOKUP($A7489,mUNICIPIOS!$B$4:$F$343,3,0)</f>
        <v>1301</v>
      </c>
      <c r="F7489" s="149" t="str">
        <f>+VLOOKUP($A7489,mUNICIPIOS!$B$4:$F$343,4,0)</f>
        <v>Huehuetenango</v>
      </c>
      <c r="G7489" s="139" t="str">
        <f t="shared" ref="G7489:K7489" si="7679">+G7451</f>
        <v>06</v>
      </c>
      <c r="H7489" t="str">
        <f t="shared" si="7679"/>
        <v>IGE</v>
      </c>
      <c r="I7489" t="str">
        <f t="shared" si="7679"/>
        <v>Índice de Gestión Estratégica</v>
      </c>
      <c r="J7489" t="str">
        <f t="shared" si="7679"/>
        <v>06-06</v>
      </c>
      <c r="K7489" t="str">
        <f t="shared" si="7679"/>
        <v>Gestión de riesgo en la formulación de proyectos derivados de la planificación operativa anual</v>
      </c>
      <c r="L7489" s="150">
        <f>+VLOOKUP($E7489,IGE_2018!$B$8:$Z$347,18,0)</f>
        <v>0</v>
      </c>
      <c r="M7489" s="142" t="str">
        <f>+VLOOKUP($E7489,IGE_2018!$B$8:$Z$347,19,0)</f>
        <v>Bajo</v>
      </c>
    </row>
    <row r="7490" spans="1:13" x14ac:dyDescent="0.3">
      <c r="A7490" s="139">
        <f t="shared" si="7657"/>
        <v>197</v>
      </c>
      <c r="B7490" s="148">
        <f t="shared" si="7659"/>
        <v>36</v>
      </c>
      <c r="D7490" s="149" t="str">
        <f>+VLOOKUP($A7490,mUNICIPIOS!$B$4:$F$343,2,0)</f>
        <v>Huehuetenango</v>
      </c>
      <c r="E7490" s="149">
        <f>+VLOOKUP($A7490,mUNICIPIOS!$B$4:$F$343,3,0)</f>
        <v>1301</v>
      </c>
      <c r="F7490" s="149" t="str">
        <f>+VLOOKUP($A7490,mUNICIPIOS!$B$4:$F$343,4,0)</f>
        <v>Huehuetenango</v>
      </c>
      <c r="G7490" s="139" t="str">
        <f t="shared" ref="G7490:K7490" si="7680">+G7452</f>
        <v>06</v>
      </c>
      <c r="H7490" t="str">
        <f t="shared" si="7680"/>
        <v>IGE</v>
      </c>
      <c r="I7490" t="str">
        <f t="shared" si="7680"/>
        <v>Índice de Gestión Estratégica</v>
      </c>
      <c r="J7490" t="str">
        <f t="shared" si="7680"/>
        <v>06-07</v>
      </c>
      <c r="K7490" t="str">
        <f t="shared" si="7680"/>
        <v>Ingresos por servicios ambientales en relación a los ingresos propios sin regalías</v>
      </c>
      <c r="L7490" s="150">
        <f>+VLOOKUP($E7490,IGE_2018!$B$8:$Z$347,21,0)</f>
        <v>1.0070611801232974E-2</v>
      </c>
      <c r="M7490" s="142" t="str">
        <f>+VLOOKUP($E7490,IGE_2018!$B$8:$Z$347,22,0)</f>
        <v>Bajo</v>
      </c>
    </row>
    <row r="7491" spans="1:13" x14ac:dyDescent="0.3">
      <c r="A7491" s="139">
        <f t="shared" si="7657"/>
        <v>197</v>
      </c>
      <c r="B7491" s="148">
        <f t="shared" si="7659"/>
        <v>37</v>
      </c>
      <c r="D7491" s="149" t="str">
        <f>+VLOOKUP($A7491,mUNICIPIOS!$B$4:$F$343,2,0)</f>
        <v>Huehuetenango</v>
      </c>
      <c r="E7491" s="149">
        <f>+VLOOKUP($A7491,mUNICIPIOS!$B$4:$F$343,3,0)</f>
        <v>1301</v>
      </c>
      <c r="F7491" s="149" t="str">
        <f>+VLOOKUP($A7491,mUNICIPIOS!$B$4:$F$343,4,0)</f>
        <v>Huehuetenango</v>
      </c>
      <c r="G7491" s="139" t="str">
        <f t="shared" ref="G7491:K7491" si="7681">+G7453</f>
        <v>06</v>
      </c>
      <c r="H7491" t="str">
        <f t="shared" si="7681"/>
        <v>IGE</v>
      </c>
      <c r="I7491" t="str">
        <f t="shared" si="7681"/>
        <v>Índice de Gestión Estratégica</v>
      </c>
      <c r="J7491" t="str">
        <f t="shared" si="7681"/>
        <v>INDICE</v>
      </c>
      <c r="K7491">
        <f t="shared" si="7681"/>
        <v>0</v>
      </c>
      <c r="L7491" s="150">
        <f>+VLOOKUP($E7491,IGE_2018!$B$8:$Z$347,24,0)</f>
        <v>0.14078056794835411</v>
      </c>
      <c r="M7491" s="142" t="str">
        <f>+VLOOKUP($E7491,IGE_2018!$B$8:$Z$347,25,0)</f>
        <v>Bajo</v>
      </c>
    </row>
    <row r="7492" spans="1:13" x14ac:dyDescent="0.3">
      <c r="A7492" s="139">
        <f t="shared" si="7657"/>
        <v>197</v>
      </c>
      <c r="B7492" s="148">
        <f t="shared" si="7659"/>
        <v>38</v>
      </c>
      <c r="D7492" s="149" t="str">
        <f>+VLOOKUP($A7492,mUNICIPIOS!$B$4:$F$343,2,0)</f>
        <v>Huehuetenango</v>
      </c>
      <c r="E7492" s="149">
        <f>+VLOOKUP($A7492,mUNICIPIOS!$B$4:$F$343,3,0)</f>
        <v>1301</v>
      </c>
      <c r="F7492" s="149" t="str">
        <f>+VLOOKUP($A7492,mUNICIPIOS!$B$4:$F$343,4,0)</f>
        <v>Huehuetenango</v>
      </c>
      <c r="G7492" s="139" t="str">
        <f t="shared" ref="G7492:K7492" si="7682">+G7454</f>
        <v>RANKING</v>
      </c>
      <c r="H7492" t="str">
        <f t="shared" si="7682"/>
        <v>RGM</v>
      </c>
      <c r="I7492" t="str">
        <f t="shared" si="7682"/>
        <v>Ranking de la Gestión Municipal 2018</v>
      </c>
      <c r="J7492" t="str">
        <f t="shared" si="7682"/>
        <v>RANKING</v>
      </c>
      <c r="K7492">
        <f t="shared" si="7682"/>
        <v>0</v>
      </c>
      <c r="L7492" s="151">
        <f>+VLOOKUP($E7492,Resultados_generales!$C$8:$AE$347,27,0)</f>
        <v>0.23559643401582228</v>
      </c>
      <c r="M7492" t="str">
        <f>+VLOOKUP($E7492,Resultados_generales!$C$8:$AE$347,28,0)</f>
        <v>Medio bajo</v>
      </c>
    </row>
    <row r="7493" spans="1:13" x14ac:dyDescent="0.3">
      <c r="A7493" s="139">
        <f t="shared" si="7657"/>
        <v>198</v>
      </c>
      <c r="B7493" s="148">
        <f t="shared" si="7659"/>
        <v>1</v>
      </c>
      <c r="D7493" s="149" t="str">
        <f>+VLOOKUP($A7493,mUNICIPIOS!$B$4:$F$343,2,0)</f>
        <v>Huehuetenango</v>
      </c>
      <c r="E7493" s="149">
        <f>+VLOOKUP($A7493,mUNICIPIOS!$B$4:$F$343,3,0)</f>
        <v>1302</v>
      </c>
      <c r="F7493" s="149" t="str">
        <f>+VLOOKUP($A7493,mUNICIPIOS!$B$4:$F$343,4,0)</f>
        <v>Chiantla</v>
      </c>
      <c r="G7493" s="139" t="str">
        <f t="shared" ref="G7493:K7493" si="7683">+G7455</f>
        <v>01</v>
      </c>
      <c r="H7493" t="str">
        <f t="shared" si="7683"/>
        <v>IPC</v>
      </c>
      <c r="I7493" t="str">
        <f t="shared" si="7683"/>
        <v>Índice de Participación Ciudadana</v>
      </c>
      <c r="J7493" t="str">
        <f t="shared" si="7683"/>
        <v>01-01</v>
      </c>
      <c r="K7493" t="str">
        <f t="shared" si="7683"/>
        <v>Número de reuniones del COMUDE en el año de la medición.</v>
      </c>
      <c r="L7493" s="150">
        <f>+VLOOKUP($E7493,IPC_2018!$B$8:$T$347,3,0)</f>
        <v>1</v>
      </c>
      <c r="M7493" s="142" t="str">
        <f>+VLOOKUP($E7493,IPC_2018!$B$8:$T$347,4,0)</f>
        <v>Alto</v>
      </c>
    </row>
    <row r="7494" spans="1:13" x14ac:dyDescent="0.3">
      <c r="A7494" s="139">
        <f t="shared" si="7657"/>
        <v>198</v>
      </c>
      <c r="B7494" s="148">
        <f t="shared" si="7659"/>
        <v>2</v>
      </c>
      <c r="D7494" s="149" t="str">
        <f>+VLOOKUP($A7494,mUNICIPIOS!$B$4:$F$343,2,0)</f>
        <v>Huehuetenango</v>
      </c>
      <c r="E7494" s="149">
        <f>+VLOOKUP($A7494,mUNICIPIOS!$B$4:$F$343,3,0)</f>
        <v>1302</v>
      </c>
      <c r="F7494" s="149" t="str">
        <f>+VLOOKUP($A7494,mUNICIPIOS!$B$4:$F$343,4,0)</f>
        <v>Chiantla</v>
      </c>
      <c r="G7494" s="139" t="str">
        <f t="shared" ref="G7494:K7494" si="7684">+G7456</f>
        <v>01</v>
      </c>
      <c r="H7494" t="str">
        <f t="shared" si="7684"/>
        <v>IPC</v>
      </c>
      <c r="I7494" t="str">
        <f t="shared" si="7684"/>
        <v>Índice de Participación Ciudadana</v>
      </c>
      <c r="J7494" t="str">
        <f t="shared" si="7684"/>
        <v>01-02</v>
      </c>
      <c r="K7494" t="str">
        <f t="shared" si="7684"/>
        <v>Participación de Alcaldes, Concejales y Síndicos determinados o designados en el COMUDE</v>
      </c>
      <c r="L7494" s="150">
        <f>+VLOOKUP($E7494,IPC_2018!$B$8:$T$347,6,0)</f>
        <v>0.74652777777777779</v>
      </c>
      <c r="M7494" s="142" t="str">
        <f>+VLOOKUP($E7494,IPC_2018!$B$8:$T$347,7,0)</f>
        <v>Medio alto</v>
      </c>
    </row>
    <row r="7495" spans="1:13" x14ac:dyDescent="0.3">
      <c r="A7495" s="139">
        <f t="shared" si="7657"/>
        <v>198</v>
      </c>
      <c r="B7495" s="148">
        <f t="shared" si="7659"/>
        <v>3</v>
      </c>
      <c r="D7495" s="149" t="str">
        <f>+VLOOKUP($A7495,mUNICIPIOS!$B$4:$F$343,2,0)</f>
        <v>Huehuetenango</v>
      </c>
      <c r="E7495" s="149">
        <f>+VLOOKUP($A7495,mUNICIPIOS!$B$4:$F$343,3,0)</f>
        <v>1302</v>
      </c>
      <c r="F7495" s="149" t="str">
        <f>+VLOOKUP($A7495,mUNICIPIOS!$B$4:$F$343,4,0)</f>
        <v>Chiantla</v>
      </c>
      <c r="G7495" s="139" t="str">
        <f t="shared" ref="G7495:K7495" si="7685">+G7457</f>
        <v>01</v>
      </c>
      <c r="H7495" t="str">
        <f t="shared" si="7685"/>
        <v>IPC</v>
      </c>
      <c r="I7495" t="str">
        <f t="shared" si="7685"/>
        <v>Índice de Participación Ciudadana</v>
      </c>
      <c r="J7495" t="str">
        <f t="shared" si="7685"/>
        <v>01-03</v>
      </c>
      <c r="K7495" t="str">
        <f t="shared" si="7685"/>
        <v>Participación  de organizaciones de jóvenes, mujeres, pueblos mayas, xincas, garífunas, y otras organizaciones en el Comude</v>
      </c>
      <c r="L7495" s="150">
        <f>+VLOOKUP($E7495,IPC_2018!$B$8:$T$347,9,0)</f>
        <v>0.55403348554033482</v>
      </c>
      <c r="M7495" s="142" t="str">
        <f>+VLOOKUP($E7495,IPC_2018!$B$8:$T$347,10,0)</f>
        <v>Medio</v>
      </c>
    </row>
    <row r="7496" spans="1:13" x14ac:dyDescent="0.3">
      <c r="A7496" s="139">
        <f t="shared" si="7657"/>
        <v>198</v>
      </c>
      <c r="B7496" s="148">
        <f t="shared" si="7659"/>
        <v>4</v>
      </c>
      <c r="D7496" s="149" t="str">
        <f>+VLOOKUP($A7496,mUNICIPIOS!$B$4:$F$343,2,0)</f>
        <v>Huehuetenango</v>
      </c>
      <c r="E7496" s="149">
        <f>+VLOOKUP($A7496,mUNICIPIOS!$B$4:$F$343,3,0)</f>
        <v>1302</v>
      </c>
      <c r="F7496" s="149" t="str">
        <f>+VLOOKUP($A7496,mUNICIPIOS!$B$4:$F$343,4,0)</f>
        <v>Chiantla</v>
      </c>
      <c r="G7496" s="139" t="str">
        <f t="shared" ref="G7496:K7496" si="7686">+G7458</f>
        <v>01</v>
      </c>
      <c r="H7496" t="str">
        <f t="shared" si="7686"/>
        <v>IPC</v>
      </c>
      <c r="I7496" t="str">
        <f t="shared" si="7686"/>
        <v>Índice de Participación Ciudadana</v>
      </c>
      <c r="J7496" t="str">
        <f t="shared" si="7686"/>
        <v>01-04</v>
      </c>
      <c r="K7496" t="str">
        <f t="shared" si="7686"/>
        <v>Representatividad territorial del Comude.</v>
      </c>
      <c r="L7496" s="150">
        <f>+VLOOKUP($E7496,IPC_2018!$B$8:$T$347,12,0)</f>
        <v>0.36132352941176471</v>
      </c>
      <c r="M7496" s="142" t="str">
        <f>+VLOOKUP($E7496,IPC_2018!$B$8:$T$347,13,0)</f>
        <v>Medio bajo</v>
      </c>
    </row>
    <row r="7497" spans="1:13" x14ac:dyDescent="0.3">
      <c r="A7497" s="139">
        <f t="shared" si="7657"/>
        <v>198</v>
      </c>
      <c r="B7497" s="148">
        <f t="shared" si="7659"/>
        <v>5</v>
      </c>
      <c r="D7497" s="149" t="str">
        <f>+VLOOKUP($A7497,mUNICIPIOS!$B$4:$F$343,2,0)</f>
        <v>Huehuetenango</v>
      </c>
      <c r="E7497" s="149">
        <f>+VLOOKUP($A7497,mUNICIPIOS!$B$4:$F$343,3,0)</f>
        <v>1302</v>
      </c>
      <c r="F7497" s="149" t="str">
        <f>+VLOOKUP($A7497,mUNICIPIOS!$B$4:$F$343,4,0)</f>
        <v>Chiantla</v>
      </c>
      <c r="G7497" s="139" t="str">
        <f t="shared" ref="G7497:K7497" si="7687">+G7459</f>
        <v>01</v>
      </c>
      <c r="H7497" t="str">
        <f t="shared" si="7687"/>
        <v>IPC</v>
      </c>
      <c r="I7497" t="str">
        <f t="shared" si="7687"/>
        <v>Índice de Participación Ciudadana</v>
      </c>
      <c r="J7497" t="str">
        <f t="shared" si="7687"/>
        <v>01-05</v>
      </c>
      <c r="K7497" t="str">
        <f t="shared" si="7687"/>
        <v>Funcionamiento del Comude</v>
      </c>
      <c r="L7497" s="150">
        <f>+VLOOKUP($E7497,IPC_2018!$B$8:$T$347,15,0)</f>
        <v>0.96996466465369779</v>
      </c>
      <c r="M7497" s="142" t="str">
        <f>+VLOOKUP($E7497,IPC_2018!$B$8:$T$347,16,0)</f>
        <v>Alto</v>
      </c>
    </row>
    <row r="7498" spans="1:13" x14ac:dyDescent="0.3">
      <c r="A7498" s="139">
        <f t="shared" si="7657"/>
        <v>198</v>
      </c>
      <c r="B7498" s="148">
        <f t="shared" si="7659"/>
        <v>6</v>
      </c>
      <c r="D7498" s="149" t="str">
        <f>+VLOOKUP($A7498,mUNICIPIOS!$B$4:$F$343,2,0)</f>
        <v>Huehuetenango</v>
      </c>
      <c r="E7498" s="149">
        <f>+VLOOKUP($A7498,mUNICIPIOS!$B$4:$F$343,3,0)</f>
        <v>1302</v>
      </c>
      <c r="F7498" s="149" t="str">
        <f>+VLOOKUP($A7498,mUNICIPIOS!$B$4:$F$343,4,0)</f>
        <v>Chiantla</v>
      </c>
      <c r="G7498" s="139" t="str">
        <f t="shared" ref="G7498:K7498" si="7688">+G7460</f>
        <v>01</v>
      </c>
      <c r="H7498" t="str">
        <f t="shared" si="7688"/>
        <v>IPC</v>
      </c>
      <c r="I7498" t="str">
        <f t="shared" si="7688"/>
        <v>Índice de Participación Ciudadana</v>
      </c>
      <c r="J7498" t="str">
        <f t="shared" si="7688"/>
        <v>INDICE</v>
      </c>
      <c r="K7498">
        <f t="shared" si="7688"/>
        <v>0</v>
      </c>
      <c r="L7498" s="150">
        <f>+VLOOKUP($E7498,IPC_2018!$B$8:$T$347,18,0)</f>
        <v>0.80111422416309197</v>
      </c>
      <c r="M7498" s="142" t="str">
        <f>+VLOOKUP($E7498,IPC_2018!$B$8:$T$347,19,0)</f>
        <v>Alto</v>
      </c>
    </row>
    <row r="7499" spans="1:13" x14ac:dyDescent="0.3">
      <c r="A7499" s="139">
        <f t="shared" si="7657"/>
        <v>198</v>
      </c>
      <c r="B7499" s="148">
        <f t="shared" si="7659"/>
        <v>7</v>
      </c>
      <c r="D7499" s="149" t="str">
        <f>+VLOOKUP($A7499,mUNICIPIOS!$B$4:$F$343,2,0)</f>
        <v>Huehuetenango</v>
      </c>
      <c r="E7499" s="149">
        <f>+VLOOKUP($A7499,mUNICIPIOS!$B$4:$F$343,3,0)</f>
        <v>1302</v>
      </c>
      <c r="F7499" s="149" t="str">
        <f>+VLOOKUP($A7499,mUNICIPIOS!$B$4:$F$343,4,0)</f>
        <v>Chiantla</v>
      </c>
      <c r="G7499" s="139" t="str">
        <f t="shared" ref="G7499:K7499" si="7689">+G7461</f>
        <v>02</v>
      </c>
      <c r="H7499" t="str">
        <f t="shared" si="7689"/>
        <v>IIC</v>
      </c>
      <c r="I7499" t="str">
        <f t="shared" si="7689"/>
        <v>Índice de Información a la Ciudadanía</v>
      </c>
      <c r="J7499" t="str">
        <f t="shared" si="7689"/>
        <v>02-01</v>
      </c>
      <c r="K7499" t="str">
        <f t="shared" si="7689"/>
        <v>Rendición de cuentas cuatrimestral y anual al Comude enfocadas en resultados.</v>
      </c>
      <c r="L7499" s="150">
        <f>+VLOOKUP($E7499,IIC_2018!$B$8:$Q$347,3,0)</f>
        <v>0.4</v>
      </c>
      <c r="M7499" s="142" t="str">
        <f>+VLOOKUP($E7499,IIC_2018!$B$8:$Q$347,4,0)</f>
        <v>Medio bajo</v>
      </c>
    </row>
    <row r="7500" spans="1:13" x14ac:dyDescent="0.3">
      <c r="A7500" s="139">
        <f t="shared" si="7657"/>
        <v>198</v>
      </c>
      <c r="B7500" s="148">
        <f t="shared" si="7659"/>
        <v>8</v>
      </c>
      <c r="D7500" s="149" t="str">
        <f>+VLOOKUP($A7500,mUNICIPIOS!$B$4:$F$343,2,0)</f>
        <v>Huehuetenango</v>
      </c>
      <c r="E7500" s="149">
        <f>+VLOOKUP($A7500,mUNICIPIOS!$B$4:$F$343,3,0)</f>
        <v>1302</v>
      </c>
      <c r="F7500" s="149" t="str">
        <f>+VLOOKUP($A7500,mUNICIPIOS!$B$4:$F$343,4,0)</f>
        <v>Chiantla</v>
      </c>
      <c r="G7500" s="139" t="str">
        <f t="shared" ref="G7500:K7500" si="7690">+G7462</f>
        <v>02</v>
      </c>
      <c r="H7500" t="str">
        <f t="shared" si="7690"/>
        <v>IIC</v>
      </c>
      <c r="I7500" t="str">
        <f t="shared" si="7690"/>
        <v>Índice de Información a la Ciudadanía</v>
      </c>
      <c r="J7500" t="str">
        <f t="shared" si="7690"/>
        <v>02-02</v>
      </c>
      <c r="K7500" t="str">
        <f t="shared" si="7690"/>
        <v>Información presupuestaria y otra información brindada a la ciudadanía disponible en medios locales de comunicación.</v>
      </c>
      <c r="L7500" s="150">
        <f>+VLOOKUP($E7500,IIC_2018!$B$8:$Q$347,6,0)</f>
        <v>0</v>
      </c>
      <c r="M7500" s="142" t="str">
        <f>+VLOOKUP($E7500,IIC_2018!$B$8:$Q$347,7,0)</f>
        <v>Bajo</v>
      </c>
    </row>
    <row r="7501" spans="1:13" x14ac:dyDescent="0.3">
      <c r="A7501" s="139">
        <f t="shared" si="7657"/>
        <v>198</v>
      </c>
      <c r="B7501" s="148">
        <f t="shared" si="7659"/>
        <v>9</v>
      </c>
      <c r="D7501" s="149" t="str">
        <f>+VLOOKUP($A7501,mUNICIPIOS!$B$4:$F$343,2,0)</f>
        <v>Huehuetenango</v>
      </c>
      <c r="E7501" s="149">
        <f>+VLOOKUP($A7501,mUNICIPIOS!$B$4:$F$343,3,0)</f>
        <v>1302</v>
      </c>
      <c r="F7501" s="149" t="str">
        <f>+VLOOKUP($A7501,mUNICIPIOS!$B$4:$F$343,4,0)</f>
        <v>Chiantla</v>
      </c>
      <c r="G7501" s="139" t="str">
        <f t="shared" ref="G7501:K7501" si="7691">+G7463</f>
        <v>02</v>
      </c>
      <c r="H7501" t="str">
        <f t="shared" si="7691"/>
        <v>IIC</v>
      </c>
      <c r="I7501" t="str">
        <f t="shared" si="7691"/>
        <v>Índice de Información a la Ciudadanía</v>
      </c>
      <c r="J7501" t="str">
        <f t="shared" si="7691"/>
        <v>02-03</v>
      </c>
      <c r="K7501" t="str">
        <f t="shared" si="7691"/>
        <v>Información pública de oficio actualizada y disponible de acuerdo a la LAIP y uso de internet.</v>
      </c>
      <c r="L7501" s="150">
        <f>+VLOOKUP($E7501,IIC_2018!$B$8:$Q$347,9,0)</f>
        <v>0.99999999999999989</v>
      </c>
      <c r="M7501" s="142" t="str">
        <f>+VLOOKUP($E7501,IIC_2018!$B$8:$Q$347,10,0)</f>
        <v>Alto</v>
      </c>
    </row>
    <row r="7502" spans="1:13" x14ac:dyDescent="0.3">
      <c r="A7502" s="139">
        <f t="shared" si="7657"/>
        <v>198</v>
      </c>
      <c r="B7502" s="148">
        <f t="shared" si="7659"/>
        <v>10</v>
      </c>
      <c r="D7502" s="149" t="str">
        <f>+VLOOKUP($A7502,mUNICIPIOS!$B$4:$F$343,2,0)</f>
        <v>Huehuetenango</v>
      </c>
      <c r="E7502" s="149">
        <f>+VLOOKUP($A7502,mUNICIPIOS!$B$4:$F$343,3,0)</f>
        <v>1302</v>
      </c>
      <c r="F7502" s="149" t="str">
        <f>+VLOOKUP($A7502,mUNICIPIOS!$B$4:$F$343,4,0)</f>
        <v>Chiantla</v>
      </c>
      <c r="G7502" s="139" t="str">
        <f t="shared" ref="G7502:K7502" si="7692">+G7464</f>
        <v>02</v>
      </c>
      <c r="H7502" t="str">
        <f t="shared" si="7692"/>
        <v>IIC</v>
      </c>
      <c r="I7502" t="str">
        <f t="shared" si="7692"/>
        <v>Índice de Información a la Ciudadanía</v>
      </c>
      <c r="J7502" t="str">
        <f t="shared" si="7692"/>
        <v>02-04</v>
      </c>
      <c r="K7502" t="str">
        <f t="shared" si="7692"/>
        <v>Relación del monto contratado por medio de Guate compras con el total del presupuesto de egresos vigente.</v>
      </c>
      <c r="L7502" s="150">
        <f>+VLOOKUP($E7502,IIC_2018!$B$8:$Q$347,12,0)</f>
        <v>0.68199982139589843</v>
      </c>
      <c r="M7502" s="142" t="str">
        <f>+VLOOKUP($E7502,IIC_2018!$B$8:$Q$347,13,0)</f>
        <v>Medio alto</v>
      </c>
    </row>
    <row r="7503" spans="1:13" x14ac:dyDescent="0.3">
      <c r="A7503" s="139">
        <f t="shared" si="7657"/>
        <v>198</v>
      </c>
      <c r="B7503" s="148">
        <f t="shared" si="7659"/>
        <v>11</v>
      </c>
      <c r="D7503" s="149" t="str">
        <f>+VLOOKUP($A7503,mUNICIPIOS!$B$4:$F$343,2,0)</f>
        <v>Huehuetenango</v>
      </c>
      <c r="E7503" s="149">
        <f>+VLOOKUP($A7503,mUNICIPIOS!$B$4:$F$343,3,0)</f>
        <v>1302</v>
      </c>
      <c r="F7503" s="149" t="str">
        <f>+VLOOKUP($A7503,mUNICIPIOS!$B$4:$F$343,4,0)</f>
        <v>Chiantla</v>
      </c>
      <c r="G7503" s="139" t="str">
        <f t="shared" ref="G7503:K7503" si="7693">+G7465</f>
        <v>02</v>
      </c>
      <c r="H7503" t="str">
        <f t="shared" si="7693"/>
        <v>IIC</v>
      </c>
      <c r="I7503" t="str">
        <f t="shared" si="7693"/>
        <v>Índice de Información a la Ciudadanía</v>
      </c>
      <c r="J7503" t="str">
        <f t="shared" si="7693"/>
        <v>INDICE</v>
      </c>
      <c r="K7503">
        <f t="shared" si="7693"/>
        <v>0</v>
      </c>
      <c r="L7503" s="150">
        <f>+VLOOKUP($E7503,IIC_2018!$B$8:$Q$347,15,0)</f>
        <v>0.52049995534897464</v>
      </c>
      <c r="M7503" s="142" t="str">
        <f>+VLOOKUP($E7503,IIC_2018!$B$8:$Q$347,16,0)</f>
        <v>Medio</v>
      </c>
    </row>
    <row r="7504" spans="1:13" x14ac:dyDescent="0.3">
      <c r="A7504" s="139">
        <f t="shared" si="7657"/>
        <v>198</v>
      </c>
      <c r="B7504" s="148">
        <f t="shared" si="7659"/>
        <v>12</v>
      </c>
      <c r="D7504" s="149" t="str">
        <f>+VLOOKUP($A7504,mUNICIPIOS!$B$4:$F$343,2,0)</f>
        <v>Huehuetenango</v>
      </c>
      <c r="E7504" s="149">
        <f>+VLOOKUP($A7504,mUNICIPIOS!$B$4:$F$343,3,0)</f>
        <v>1302</v>
      </c>
      <c r="F7504" s="149" t="str">
        <f>+VLOOKUP($A7504,mUNICIPIOS!$B$4:$F$343,4,0)</f>
        <v>Chiantla</v>
      </c>
      <c r="G7504" s="139" t="str">
        <f t="shared" ref="G7504:K7504" si="7694">+G7466</f>
        <v>03</v>
      </c>
      <c r="H7504" t="str">
        <f t="shared" si="7694"/>
        <v>ISP</v>
      </c>
      <c r="I7504" t="str">
        <f t="shared" si="7694"/>
        <v>Índice de Servicios Públicos</v>
      </c>
      <c r="J7504" t="str">
        <f t="shared" si="7694"/>
        <v>03-01</v>
      </c>
      <c r="K7504" t="str">
        <f t="shared" si="7694"/>
        <v>Cobertura del servicio público de agua</v>
      </c>
      <c r="L7504" s="150">
        <f>+VLOOKUP($E7504,ISP_2018!$B$8:$T$347,3,0)</f>
        <v>0.22724972163174412</v>
      </c>
      <c r="M7504" s="142" t="str">
        <f>+VLOOKUP($E7504,ISP_2018!$B$8:$T$347,4,0)</f>
        <v>Medio bajo</v>
      </c>
    </row>
    <row r="7505" spans="1:13" x14ac:dyDescent="0.3">
      <c r="A7505" s="139">
        <f t="shared" si="7657"/>
        <v>198</v>
      </c>
      <c r="B7505" s="148">
        <f t="shared" si="7659"/>
        <v>13</v>
      </c>
      <c r="D7505" s="149" t="str">
        <f>+VLOOKUP($A7505,mUNICIPIOS!$B$4:$F$343,2,0)</f>
        <v>Huehuetenango</v>
      </c>
      <c r="E7505" s="149">
        <f>+VLOOKUP($A7505,mUNICIPIOS!$B$4:$F$343,3,0)</f>
        <v>1302</v>
      </c>
      <c r="F7505" s="149" t="str">
        <f>+VLOOKUP($A7505,mUNICIPIOS!$B$4:$F$343,4,0)</f>
        <v>Chiantla</v>
      </c>
      <c r="G7505" s="139" t="str">
        <f t="shared" ref="G7505:K7505" si="7695">+G7467</f>
        <v>03</v>
      </c>
      <c r="H7505" t="str">
        <f t="shared" si="7695"/>
        <v>ISP</v>
      </c>
      <c r="I7505" t="str">
        <f t="shared" si="7695"/>
        <v>Índice de Servicios Públicos</v>
      </c>
      <c r="J7505" t="str">
        <f t="shared" si="7695"/>
        <v>03-02</v>
      </c>
      <c r="K7505" t="str">
        <f t="shared" si="7695"/>
        <v>Control de la calidad del servicio público de agua</v>
      </c>
      <c r="L7505" s="150">
        <f>+VLOOKUP($E7505,ISP_2018!$B$8:$T$347,6,0)</f>
        <v>0</v>
      </c>
      <c r="M7505" s="142" t="str">
        <f>+VLOOKUP($E7505,ISP_2018!$B$8:$T$347,7,0)</f>
        <v>Bajo</v>
      </c>
    </row>
    <row r="7506" spans="1:13" x14ac:dyDescent="0.3">
      <c r="A7506" s="139">
        <f t="shared" si="7657"/>
        <v>198</v>
      </c>
      <c r="B7506" s="148">
        <f t="shared" si="7659"/>
        <v>14</v>
      </c>
      <c r="D7506" s="149" t="str">
        <f>+VLOOKUP($A7506,mUNICIPIOS!$B$4:$F$343,2,0)</f>
        <v>Huehuetenango</v>
      </c>
      <c r="E7506" s="149">
        <f>+VLOOKUP($A7506,mUNICIPIOS!$B$4:$F$343,3,0)</f>
        <v>1302</v>
      </c>
      <c r="F7506" s="149" t="str">
        <f>+VLOOKUP($A7506,mUNICIPIOS!$B$4:$F$343,4,0)</f>
        <v>Chiantla</v>
      </c>
      <c r="G7506" s="139" t="str">
        <f t="shared" ref="G7506:K7506" si="7696">+G7468</f>
        <v>03</v>
      </c>
      <c r="H7506" t="str">
        <f t="shared" si="7696"/>
        <v>ISP</v>
      </c>
      <c r="I7506" t="str">
        <f t="shared" si="7696"/>
        <v>Índice de Servicios Públicos</v>
      </c>
      <c r="J7506" t="str">
        <f t="shared" si="7696"/>
        <v>03-03</v>
      </c>
      <c r="K7506" t="str">
        <f t="shared" si="7696"/>
        <v>Disposición  y tratamiento  de aguas residuales</v>
      </c>
      <c r="L7506" s="150">
        <f>+VLOOKUP($E7506,ISP_2018!$B$8:$T$347,9,0)</f>
        <v>0</v>
      </c>
      <c r="M7506" s="142" t="str">
        <f>+VLOOKUP($E7506,ISP_2018!$B$8:$T$347,10,0)</f>
        <v>Bajo</v>
      </c>
    </row>
    <row r="7507" spans="1:13" x14ac:dyDescent="0.3">
      <c r="A7507" s="139">
        <f t="shared" si="7657"/>
        <v>198</v>
      </c>
      <c r="B7507" s="148">
        <f t="shared" si="7659"/>
        <v>15</v>
      </c>
      <c r="D7507" s="149" t="str">
        <f>+VLOOKUP($A7507,mUNICIPIOS!$B$4:$F$343,2,0)</f>
        <v>Huehuetenango</v>
      </c>
      <c r="E7507" s="149">
        <f>+VLOOKUP($A7507,mUNICIPIOS!$B$4:$F$343,3,0)</f>
        <v>1302</v>
      </c>
      <c r="F7507" s="149" t="str">
        <f>+VLOOKUP($A7507,mUNICIPIOS!$B$4:$F$343,4,0)</f>
        <v>Chiantla</v>
      </c>
      <c r="G7507" s="139" t="str">
        <f t="shared" ref="G7507:K7507" si="7697">+G7469</f>
        <v>03</v>
      </c>
      <c r="H7507" t="str">
        <f t="shared" si="7697"/>
        <v>ISP</v>
      </c>
      <c r="I7507" t="str">
        <f t="shared" si="7697"/>
        <v>Índice de Servicios Públicos</v>
      </c>
      <c r="J7507" t="str">
        <f t="shared" si="7697"/>
        <v>03-04</v>
      </c>
      <c r="K7507" t="str">
        <f t="shared" si="7697"/>
        <v>Gestión y manejo de los residuos y desechos sólidos</v>
      </c>
      <c r="L7507" s="150">
        <f>+VLOOKUP($E7507,ISP_2018!$B$8:$T$347,12,0)</f>
        <v>0</v>
      </c>
      <c r="M7507" s="142" t="str">
        <f>+VLOOKUP($E7507,ISP_2018!$B$8:$T$347,13,0)</f>
        <v>Bajo</v>
      </c>
    </row>
    <row r="7508" spans="1:13" x14ac:dyDescent="0.3">
      <c r="A7508" s="139">
        <f t="shared" si="7657"/>
        <v>198</v>
      </c>
      <c r="B7508" s="148">
        <f t="shared" si="7659"/>
        <v>16</v>
      </c>
      <c r="D7508" s="149" t="str">
        <f>+VLOOKUP($A7508,mUNICIPIOS!$B$4:$F$343,2,0)</f>
        <v>Huehuetenango</v>
      </c>
      <c r="E7508" s="149">
        <f>+VLOOKUP($A7508,mUNICIPIOS!$B$4:$F$343,3,0)</f>
        <v>1302</v>
      </c>
      <c r="F7508" s="149" t="str">
        <f>+VLOOKUP($A7508,mUNICIPIOS!$B$4:$F$343,4,0)</f>
        <v>Chiantla</v>
      </c>
      <c r="G7508" s="139" t="str">
        <f t="shared" ref="G7508:K7508" si="7698">+G7470</f>
        <v>03</v>
      </c>
      <c r="H7508" t="str">
        <f t="shared" si="7698"/>
        <v>ISP</v>
      </c>
      <c r="I7508" t="str">
        <f t="shared" si="7698"/>
        <v>Índice de Servicios Públicos</v>
      </c>
      <c r="J7508" t="str">
        <f t="shared" si="7698"/>
        <v>03-05</v>
      </c>
      <c r="K7508" t="str">
        <f t="shared" si="7698"/>
        <v>Gestión de servicios públicos municipales</v>
      </c>
      <c r="L7508" s="150">
        <f>+VLOOKUP($E7508,ISP_2018!$B$8:$T$347,15,0)</f>
        <v>0.49462365591397844</v>
      </c>
      <c r="M7508" s="142" t="str">
        <f>+VLOOKUP($E7508,ISP_2018!$B$8:$T$347,16,0)</f>
        <v>Medio</v>
      </c>
    </row>
    <row r="7509" spans="1:13" x14ac:dyDescent="0.3">
      <c r="A7509" s="139">
        <f t="shared" si="7657"/>
        <v>198</v>
      </c>
      <c r="B7509" s="148">
        <f t="shared" si="7659"/>
        <v>17</v>
      </c>
      <c r="D7509" s="149" t="str">
        <f>+VLOOKUP($A7509,mUNICIPIOS!$B$4:$F$343,2,0)</f>
        <v>Huehuetenango</v>
      </c>
      <c r="E7509" s="149">
        <f>+VLOOKUP($A7509,mUNICIPIOS!$B$4:$F$343,3,0)</f>
        <v>1302</v>
      </c>
      <c r="F7509" s="149" t="str">
        <f>+VLOOKUP($A7509,mUNICIPIOS!$B$4:$F$343,4,0)</f>
        <v>Chiantla</v>
      </c>
      <c r="G7509" s="139" t="str">
        <f t="shared" ref="G7509:K7509" si="7699">+G7471</f>
        <v>03</v>
      </c>
      <c r="H7509" t="str">
        <f t="shared" si="7699"/>
        <v>ISP</v>
      </c>
      <c r="I7509" t="str">
        <f t="shared" si="7699"/>
        <v>Índice de Servicios Públicos</v>
      </c>
      <c r="J7509" t="str">
        <f t="shared" si="7699"/>
        <v>INDICE</v>
      </c>
      <c r="K7509">
        <f t="shared" si="7699"/>
        <v>0</v>
      </c>
      <c r="L7509" s="150">
        <f>+VLOOKUP($E7509,ISP_2018!$B$8:$T$347,18,0)</f>
        <v>0.12164970334597011</v>
      </c>
      <c r="M7509" s="142" t="str">
        <f>+VLOOKUP($E7509,ISP_2018!$B$8:$T$347,19,0)</f>
        <v>Bajo</v>
      </c>
    </row>
    <row r="7510" spans="1:13" x14ac:dyDescent="0.3">
      <c r="A7510" s="139">
        <f t="shared" si="7657"/>
        <v>198</v>
      </c>
      <c r="B7510" s="148">
        <f t="shared" si="7659"/>
        <v>18</v>
      </c>
      <c r="D7510" s="149" t="str">
        <f>+VLOOKUP($A7510,mUNICIPIOS!$B$4:$F$343,2,0)</f>
        <v>Huehuetenango</v>
      </c>
      <c r="E7510" s="149">
        <f>+VLOOKUP($A7510,mUNICIPIOS!$B$4:$F$343,3,0)</f>
        <v>1302</v>
      </c>
      <c r="F7510" s="149" t="str">
        <f>+VLOOKUP($A7510,mUNICIPIOS!$B$4:$F$343,4,0)</f>
        <v>Chiantla</v>
      </c>
      <c r="G7510" s="139" t="str">
        <f t="shared" ref="G7510:K7510" si="7700">+G7472</f>
        <v>04</v>
      </c>
      <c r="H7510" t="str">
        <f t="shared" si="7700"/>
        <v>IGA</v>
      </c>
      <c r="I7510" t="str">
        <f t="shared" si="7700"/>
        <v>Índice de Gestión Administrativa</v>
      </c>
      <c r="J7510" t="str">
        <f t="shared" si="7700"/>
        <v>04-01</v>
      </c>
      <c r="K7510" t="str">
        <f t="shared" si="7700"/>
        <v>Existencia de elementos de atención municipal orientada al vecino</v>
      </c>
      <c r="L7510" s="150">
        <f>+VLOOKUP($E7510,IGA_2018!$B$8:$N$347,3,0)</f>
        <v>0.5</v>
      </c>
      <c r="M7510" s="142" t="str">
        <f>+VLOOKUP($E7510,IGA_2018!$B$8:$N$347,4,0)</f>
        <v>Medio</v>
      </c>
    </row>
    <row r="7511" spans="1:13" x14ac:dyDescent="0.3">
      <c r="A7511" s="139">
        <f t="shared" si="7657"/>
        <v>198</v>
      </c>
      <c r="B7511" s="148">
        <f t="shared" si="7659"/>
        <v>19</v>
      </c>
      <c r="D7511" s="149" t="str">
        <f>+VLOOKUP($A7511,mUNICIPIOS!$B$4:$F$343,2,0)</f>
        <v>Huehuetenango</v>
      </c>
      <c r="E7511" s="149">
        <f>+VLOOKUP($A7511,mUNICIPIOS!$B$4:$F$343,3,0)</f>
        <v>1302</v>
      </c>
      <c r="F7511" s="149" t="str">
        <f>+VLOOKUP($A7511,mUNICIPIOS!$B$4:$F$343,4,0)</f>
        <v>Chiantla</v>
      </c>
      <c r="G7511" s="139" t="str">
        <f t="shared" ref="G7511:K7511" si="7701">+G7473</f>
        <v>04</v>
      </c>
      <c r="H7511" t="str">
        <f t="shared" si="7701"/>
        <v>IGA</v>
      </c>
      <c r="I7511" t="str">
        <f t="shared" si="7701"/>
        <v>Índice de Gestión Administrativa</v>
      </c>
      <c r="J7511" t="str">
        <f t="shared" si="7701"/>
        <v>04-02</v>
      </c>
      <c r="K7511" t="str">
        <f t="shared" si="7701"/>
        <v>Gestión del recurso humano.</v>
      </c>
      <c r="L7511" s="150">
        <f>+VLOOKUP($E7511,IGA_2018!$B$8:$N$347,6,0)</f>
        <v>0.49549317537986109</v>
      </c>
      <c r="M7511" s="142" t="str">
        <f>+VLOOKUP($E7511,IGA_2018!$B$8:$N$347,7,0)</f>
        <v>Medio</v>
      </c>
    </row>
    <row r="7512" spans="1:13" x14ac:dyDescent="0.3">
      <c r="A7512" s="139">
        <f t="shared" si="7657"/>
        <v>198</v>
      </c>
      <c r="B7512" s="148">
        <f t="shared" si="7659"/>
        <v>20</v>
      </c>
      <c r="D7512" s="149" t="str">
        <f>+VLOOKUP($A7512,mUNICIPIOS!$B$4:$F$343,2,0)</f>
        <v>Huehuetenango</v>
      </c>
      <c r="E7512" s="149">
        <f>+VLOOKUP($A7512,mUNICIPIOS!$B$4:$F$343,3,0)</f>
        <v>1302</v>
      </c>
      <c r="F7512" s="149" t="str">
        <f>+VLOOKUP($A7512,mUNICIPIOS!$B$4:$F$343,4,0)</f>
        <v>Chiantla</v>
      </c>
      <c r="G7512" s="139" t="str">
        <f t="shared" ref="G7512:K7512" si="7702">+G7474</f>
        <v>04</v>
      </c>
      <c r="H7512" t="str">
        <f t="shared" si="7702"/>
        <v>IGA</v>
      </c>
      <c r="I7512" t="str">
        <f t="shared" si="7702"/>
        <v>Índice de Gestión Administrativa</v>
      </c>
      <c r="J7512" t="str">
        <f t="shared" si="7702"/>
        <v>04-03</v>
      </c>
      <c r="K7512" t="str">
        <f t="shared" si="7702"/>
        <v>Existencia de oficinas municipales con instrumentos de gestión.</v>
      </c>
      <c r="L7512" s="150">
        <f>+VLOOKUP($E7512,IGA_2018!$B$8:$N$347,9,0)</f>
        <v>0.52499999999999991</v>
      </c>
      <c r="M7512" s="142" t="str">
        <f>+VLOOKUP($E7512,IGA_2018!$B$8:$N$347,10,0)</f>
        <v>Medio</v>
      </c>
    </row>
    <row r="7513" spans="1:13" x14ac:dyDescent="0.3">
      <c r="A7513" s="139">
        <f t="shared" si="7657"/>
        <v>198</v>
      </c>
      <c r="B7513" s="148">
        <f t="shared" si="7659"/>
        <v>21</v>
      </c>
      <c r="D7513" s="149" t="str">
        <f>+VLOOKUP($A7513,mUNICIPIOS!$B$4:$F$343,2,0)</f>
        <v>Huehuetenango</v>
      </c>
      <c r="E7513" s="149">
        <f>+VLOOKUP($A7513,mUNICIPIOS!$B$4:$F$343,3,0)</f>
        <v>1302</v>
      </c>
      <c r="F7513" s="149" t="str">
        <f>+VLOOKUP($A7513,mUNICIPIOS!$B$4:$F$343,4,0)</f>
        <v>Chiantla</v>
      </c>
      <c r="G7513" s="139" t="str">
        <f t="shared" ref="G7513:K7513" si="7703">+G7475</f>
        <v>04</v>
      </c>
      <c r="H7513" t="str">
        <f t="shared" si="7703"/>
        <v>IGA</v>
      </c>
      <c r="I7513" t="str">
        <f t="shared" si="7703"/>
        <v>Índice de Gestión Administrativa</v>
      </c>
      <c r="J7513" t="str">
        <f t="shared" si="7703"/>
        <v>INDICE</v>
      </c>
      <c r="K7513">
        <f t="shared" si="7703"/>
        <v>0</v>
      </c>
      <c r="L7513" s="150">
        <f>+VLOOKUP($E7513,IGA_2018!$B$8:$N$347,12,0)</f>
        <v>0.50717261138295133</v>
      </c>
      <c r="M7513" s="142" t="str">
        <f>+VLOOKUP($E7513,IGA_2018!$B$8:$N$347,13,0)</f>
        <v>Medio</v>
      </c>
    </row>
    <row r="7514" spans="1:13" x14ac:dyDescent="0.3">
      <c r="A7514" s="139">
        <f t="shared" si="7657"/>
        <v>198</v>
      </c>
      <c r="B7514" s="148">
        <f t="shared" si="7659"/>
        <v>22</v>
      </c>
      <c r="D7514" s="149" t="str">
        <f>+VLOOKUP($A7514,mUNICIPIOS!$B$4:$F$343,2,0)</f>
        <v>Huehuetenango</v>
      </c>
      <c r="E7514" s="149">
        <f>+VLOOKUP($A7514,mUNICIPIOS!$B$4:$F$343,3,0)</f>
        <v>1302</v>
      </c>
      <c r="F7514" s="149" t="str">
        <f>+VLOOKUP($A7514,mUNICIPIOS!$B$4:$F$343,4,0)</f>
        <v>Chiantla</v>
      </c>
      <c r="G7514" s="139" t="str">
        <f t="shared" ref="G7514:K7514" si="7704">+G7476</f>
        <v>05</v>
      </c>
      <c r="H7514" t="str">
        <f t="shared" si="7704"/>
        <v>IGF</v>
      </c>
      <c r="I7514" t="str">
        <f t="shared" si="7704"/>
        <v>Índice de Gestión Financiera</v>
      </c>
      <c r="J7514" t="str">
        <f t="shared" si="7704"/>
        <v>05-01</v>
      </c>
      <c r="K7514" t="str">
        <f t="shared" si="7704"/>
        <v>Autonomía financiera municipal</v>
      </c>
      <c r="L7514" s="150">
        <f>+VLOOKUP($E7514,IGF_2018!$B$8:$Z$347,3,0)</f>
        <v>0.23511720375420037</v>
      </c>
      <c r="M7514" s="142" t="str">
        <f>+VLOOKUP($E7514,IGF_2018!$B$8:$Z$347,4,0)</f>
        <v>Medio bajo</v>
      </c>
    </row>
    <row r="7515" spans="1:13" x14ac:dyDescent="0.3">
      <c r="A7515" s="139">
        <f t="shared" si="7657"/>
        <v>198</v>
      </c>
      <c r="B7515" s="148">
        <f t="shared" si="7659"/>
        <v>23</v>
      </c>
      <c r="D7515" s="149" t="str">
        <f>+VLOOKUP($A7515,mUNICIPIOS!$B$4:$F$343,2,0)</f>
        <v>Huehuetenango</v>
      </c>
      <c r="E7515" s="149">
        <f>+VLOOKUP($A7515,mUNICIPIOS!$B$4:$F$343,3,0)</f>
        <v>1302</v>
      </c>
      <c r="F7515" s="149" t="str">
        <f>+VLOOKUP($A7515,mUNICIPIOS!$B$4:$F$343,4,0)</f>
        <v>Chiantla</v>
      </c>
      <c r="G7515" s="139" t="str">
        <f t="shared" ref="G7515:K7515" si="7705">+G7477</f>
        <v>05</v>
      </c>
      <c r="H7515" t="str">
        <f t="shared" si="7705"/>
        <v>IGF</v>
      </c>
      <c r="I7515" t="str">
        <f t="shared" si="7705"/>
        <v>Índice de Gestión Financiera</v>
      </c>
      <c r="J7515" t="str">
        <f t="shared" si="7705"/>
        <v>05-02</v>
      </c>
      <c r="K7515" t="str">
        <f t="shared" si="7705"/>
        <v xml:space="preserve">Ingresos propios por habitante -sin regalías- </v>
      </c>
      <c r="L7515" s="150">
        <f>+VLOOKUP($E7515,IGF_2018!$B$8:$Z$347,6,0)</f>
        <v>5.5864831280640063E-2</v>
      </c>
      <c r="M7515" s="142" t="str">
        <f>+VLOOKUP($E7515,IGF_2018!$B$8:$Z$347,7,0)</f>
        <v>Bajo</v>
      </c>
    </row>
    <row r="7516" spans="1:13" x14ac:dyDescent="0.3">
      <c r="A7516" s="139">
        <f t="shared" si="7657"/>
        <v>198</v>
      </c>
      <c r="B7516" s="148">
        <f t="shared" si="7659"/>
        <v>24</v>
      </c>
      <c r="D7516" s="149" t="str">
        <f>+VLOOKUP($A7516,mUNICIPIOS!$B$4:$F$343,2,0)</f>
        <v>Huehuetenango</v>
      </c>
      <c r="E7516" s="149">
        <f>+VLOOKUP($A7516,mUNICIPIOS!$B$4:$F$343,3,0)</f>
        <v>1302</v>
      </c>
      <c r="F7516" s="149" t="str">
        <f>+VLOOKUP($A7516,mUNICIPIOS!$B$4:$F$343,4,0)</f>
        <v>Chiantla</v>
      </c>
      <c r="G7516" s="139" t="str">
        <f t="shared" ref="G7516:K7516" si="7706">+G7478</f>
        <v>05</v>
      </c>
      <c r="H7516" t="str">
        <f t="shared" si="7706"/>
        <v>IGF</v>
      </c>
      <c r="I7516" t="str">
        <f t="shared" si="7706"/>
        <v>Índice de Gestión Financiera</v>
      </c>
      <c r="J7516" t="str">
        <f t="shared" si="7706"/>
        <v>05-03</v>
      </c>
      <c r="K7516" t="str">
        <f t="shared" si="7706"/>
        <v>Ingresos del IUSI en relación a los ingresos propios -sin regalías-</v>
      </c>
      <c r="L7516" s="150">
        <f>+VLOOKUP($E7516,IGF_2018!$B$8:$Z$347,9,0)</f>
        <v>2.585381428342446E-2</v>
      </c>
      <c r="M7516" s="142" t="str">
        <f>+VLOOKUP($E7516,IGF_2018!$B$8:$Z$347,10,0)</f>
        <v>Bajo</v>
      </c>
    </row>
    <row r="7517" spans="1:13" x14ac:dyDescent="0.3">
      <c r="A7517" s="139">
        <f t="shared" si="7657"/>
        <v>198</v>
      </c>
      <c r="B7517" s="148">
        <f t="shared" si="7659"/>
        <v>25</v>
      </c>
      <c r="D7517" s="149" t="str">
        <f>+VLOOKUP($A7517,mUNICIPIOS!$B$4:$F$343,2,0)</f>
        <v>Huehuetenango</v>
      </c>
      <c r="E7517" s="149">
        <f>+VLOOKUP($A7517,mUNICIPIOS!$B$4:$F$343,3,0)</f>
        <v>1302</v>
      </c>
      <c r="F7517" s="149" t="str">
        <f>+VLOOKUP($A7517,mUNICIPIOS!$B$4:$F$343,4,0)</f>
        <v>Chiantla</v>
      </c>
      <c r="G7517" s="139" t="str">
        <f t="shared" ref="G7517:K7517" si="7707">+G7479</f>
        <v>05</v>
      </c>
      <c r="H7517" t="str">
        <f t="shared" si="7707"/>
        <v>IGF</v>
      </c>
      <c r="I7517" t="str">
        <f t="shared" si="7707"/>
        <v>Índice de Gestión Financiera</v>
      </c>
      <c r="J7517" t="str">
        <f t="shared" si="7707"/>
        <v>05-04</v>
      </c>
      <c r="K7517" t="str">
        <f t="shared" si="7707"/>
        <v>Inversión anual en capital fijo por habitante</v>
      </c>
      <c r="L7517" s="150">
        <f>+VLOOKUP($E7517,IGF_2018!$B$8:$Z$347,12,0)</f>
        <v>3.0084755517946656E-2</v>
      </c>
      <c r="M7517" s="142" t="str">
        <f>+VLOOKUP($E7517,IGF_2018!$B$8:$Z$347,13,0)</f>
        <v>Bajo</v>
      </c>
    </row>
    <row r="7518" spans="1:13" x14ac:dyDescent="0.3">
      <c r="A7518" s="139">
        <f t="shared" si="7657"/>
        <v>198</v>
      </c>
      <c r="B7518" s="148">
        <f t="shared" si="7659"/>
        <v>26</v>
      </c>
      <c r="D7518" s="149" t="str">
        <f>+VLOOKUP($A7518,mUNICIPIOS!$B$4:$F$343,2,0)</f>
        <v>Huehuetenango</v>
      </c>
      <c r="E7518" s="149">
        <f>+VLOOKUP($A7518,mUNICIPIOS!$B$4:$F$343,3,0)</f>
        <v>1302</v>
      </c>
      <c r="F7518" s="149" t="str">
        <f>+VLOOKUP($A7518,mUNICIPIOS!$B$4:$F$343,4,0)</f>
        <v>Chiantla</v>
      </c>
      <c r="G7518" s="139" t="str">
        <f t="shared" ref="G7518:K7518" si="7708">+G7480</f>
        <v>05</v>
      </c>
      <c r="H7518" t="str">
        <f t="shared" si="7708"/>
        <v>IGF</v>
      </c>
      <c r="I7518" t="str">
        <f t="shared" si="7708"/>
        <v>Índice de Gestión Financiera</v>
      </c>
      <c r="J7518" t="str">
        <f t="shared" si="7708"/>
        <v>05-05</v>
      </c>
      <c r="K7518" t="str">
        <f t="shared" si="7708"/>
        <v>Inversión anual en capital fijo con recursos percibidos por ingresos propios</v>
      </c>
      <c r="L7518" s="150">
        <f>+VLOOKUP($E7518,IGF_2018!$B$8:$Z$347,15,0)</f>
        <v>2.1349331461334293E-2</v>
      </c>
      <c r="M7518" s="142" t="str">
        <f>+VLOOKUP($E7518,IGF_2018!$B$8:$Z$347,16,0)</f>
        <v>Bajo</v>
      </c>
    </row>
    <row r="7519" spans="1:13" x14ac:dyDescent="0.3">
      <c r="A7519" s="139">
        <f t="shared" si="7657"/>
        <v>198</v>
      </c>
      <c r="B7519" s="148">
        <f t="shared" si="7659"/>
        <v>27</v>
      </c>
      <c r="D7519" s="149" t="str">
        <f>+VLOOKUP($A7519,mUNICIPIOS!$B$4:$F$343,2,0)</f>
        <v>Huehuetenango</v>
      </c>
      <c r="E7519" s="149">
        <f>+VLOOKUP($A7519,mUNICIPIOS!$B$4:$F$343,3,0)</f>
        <v>1302</v>
      </c>
      <c r="F7519" s="149" t="str">
        <f>+VLOOKUP($A7519,mUNICIPIOS!$B$4:$F$343,4,0)</f>
        <v>Chiantla</v>
      </c>
      <c r="G7519" s="139" t="str">
        <f t="shared" ref="G7519:K7519" si="7709">+G7481</f>
        <v>05</v>
      </c>
      <c r="H7519" t="str">
        <f t="shared" si="7709"/>
        <v>IGF</v>
      </c>
      <c r="I7519" t="str">
        <f t="shared" si="7709"/>
        <v>Índice de Gestión Financiera</v>
      </c>
      <c r="J7519" t="str">
        <f t="shared" si="7709"/>
        <v>05-06</v>
      </c>
      <c r="K7519" t="str">
        <f t="shared" si="7709"/>
        <v xml:space="preserve">Inversión anual en capital fijo con recursos percibidos por transferencias del Gobierno Central </v>
      </c>
      <c r="L7519" s="150">
        <f>+VLOOKUP($E7519,IGF_2018!$B$8:$Z$347,18,0)</f>
        <v>0.20029800175700449</v>
      </c>
      <c r="M7519" s="142" t="str">
        <f>+VLOOKUP($E7519,IGF_2018!$B$8:$Z$347,19,0)</f>
        <v>Medio bajo</v>
      </c>
    </row>
    <row r="7520" spans="1:13" x14ac:dyDescent="0.3">
      <c r="A7520" s="139">
        <f t="shared" si="7657"/>
        <v>198</v>
      </c>
      <c r="B7520" s="148">
        <f t="shared" si="7659"/>
        <v>28</v>
      </c>
      <c r="D7520" s="149" t="str">
        <f>+VLOOKUP($A7520,mUNICIPIOS!$B$4:$F$343,2,0)</f>
        <v>Huehuetenango</v>
      </c>
      <c r="E7520" s="149">
        <f>+VLOOKUP($A7520,mUNICIPIOS!$B$4:$F$343,3,0)</f>
        <v>1302</v>
      </c>
      <c r="F7520" s="149" t="str">
        <f>+VLOOKUP($A7520,mUNICIPIOS!$B$4:$F$343,4,0)</f>
        <v>Chiantla</v>
      </c>
      <c r="G7520" s="139" t="str">
        <f t="shared" ref="G7520:K7520" si="7710">+G7482</f>
        <v>05</v>
      </c>
      <c r="H7520" t="str">
        <f t="shared" si="7710"/>
        <v>IGF</v>
      </c>
      <c r="I7520" t="str">
        <f t="shared" si="7710"/>
        <v>Índice de Gestión Financiera</v>
      </c>
      <c r="J7520" t="str">
        <f t="shared" si="7710"/>
        <v>05-07</v>
      </c>
      <c r="K7520" t="str">
        <f t="shared" si="7710"/>
        <v>Financiamiento por endeudamiento municipal</v>
      </c>
      <c r="L7520" s="150">
        <f>+VLOOKUP($E7520,IGF_2018!$B$8:$Z$347,21,0)</f>
        <v>1</v>
      </c>
      <c r="M7520" s="142" t="str">
        <f>+VLOOKUP($E7520,IGF_2018!$B$8:$Z$347,22,0)</f>
        <v>Alto</v>
      </c>
    </row>
    <row r="7521" spans="1:13" x14ac:dyDescent="0.3">
      <c r="A7521" s="139">
        <f t="shared" si="7657"/>
        <v>198</v>
      </c>
      <c r="B7521" s="148">
        <f t="shared" si="7659"/>
        <v>29</v>
      </c>
      <c r="D7521" s="149" t="str">
        <f>+VLOOKUP($A7521,mUNICIPIOS!$B$4:$F$343,2,0)</f>
        <v>Huehuetenango</v>
      </c>
      <c r="E7521" s="149">
        <f>+VLOOKUP($A7521,mUNICIPIOS!$B$4:$F$343,3,0)</f>
        <v>1302</v>
      </c>
      <c r="F7521" s="149" t="str">
        <f>+VLOOKUP($A7521,mUNICIPIOS!$B$4:$F$343,4,0)</f>
        <v>Chiantla</v>
      </c>
      <c r="G7521" s="139" t="str">
        <f t="shared" ref="G7521:K7521" si="7711">+G7483</f>
        <v>05</v>
      </c>
      <c r="H7521" t="str">
        <f t="shared" si="7711"/>
        <v>IGF</v>
      </c>
      <c r="I7521" t="str">
        <f t="shared" si="7711"/>
        <v>Índice de Gestión Financiera</v>
      </c>
      <c r="J7521" t="str">
        <f t="shared" si="7711"/>
        <v>INDICE</v>
      </c>
      <c r="K7521">
        <f t="shared" si="7711"/>
        <v>0</v>
      </c>
      <c r="L7521" s="150">
        <f>+VLOOKUP($E7521,IGF_2018!$B$8:$Z$347,24,0)</f>
        <v>0.28595499730893909</v>
      </c>
      <c r="M7521" s="142" t="str">
        <f>+VLOOKUP($E7521,IGF_2018!$B$8:$Z$347,25,0)</f>
        <v>Medio bajo</v>
      </c>
    </row>
    <row r="7522" spans="1:13" x14ac:dyDescent="0.3">
      <c r="A7522" s="139">
        <f t="shared" si="7657"/>
        <v>198</v>
      </c>
      <c r="B7522" s="148">
        <f t="shared" si="7659"/>
        <v>30</v>
      </c>
      <c r="D7522" s="149" t="str">
        <f>+VLOOKUP($A7522,mUNICIPIOS!$B$4:$F$343,2,0)</f>
        <v>Huehuetenango</v>
      </c>
      <c r="E7522" s="149">
        <f>+VLOOKUP($A7522,mUNICIPIOS!$B$4:$F$343,3,0)</f>
        <v>1302</v>
      </c>
      <c r="F7522" s="149" t="str">
        <f>+VLOOKUP($A7522,mUNICIPIOS!$B$4:$F$343,4,0)</f>
        <v>Chiantla</v>
      </c>
      <c r="G7522" s="139" t="str">
        <f t="shared" ref="G7522:K7522" si="7712">+G7484</f>
        <v>06</v>
      </c>
      <c r="H7522" t="str">
        <f t="shared" si="7712"/>
        <v>IGE</v>
      </c>
      <c r="I7522" t="str">
        <f t="shared" si="7712"/>
        <v>Índice de Gestión Estratégica</v>
      </c>
      <c r="J7522" t="str">
        <f t="shared" si="7712"/>
        <v>06-01</v>
      </c>
      <c r="K7522" t="str">
        <f t="shared" si="7712"/>
        <v>Ejecución del Plan Operativo Anual  (POA)</v>
      </c>
      <c r="L7522" s="150">
        <f>+VLOOKUP($E7522,IGE_2018!$B$8:$Z$347,3,0)</f>
        <v>0.91355932203389822</v>
      </c>
      <c r="M7522" s="142" t="str">
        <f>+VLOOKUP($E7522,IGE_2018!$B$8:$Z$347,4,0)</f>
        <v>Alto</v>
      </c>
    </row>
    <row r="7523" spans="1:13" x14ac:dyDescent="0.3">
      <c r="A7523" s="139">
        <f t="shared" si="7657"/>
        <v>198</v>
      </c>
      <c r="B7523" s="148">
        <f t="shared" si="7659"/>
        <v>31</v>
      </c>
      <c r="D7523" s="149" t="str">
        <f>+VLOOKUP($A7523,mUNICIPIOS!$B$4:$F$343,2,0)</f>
        <v>Huehuetenango</v>
      </c>
      <c r="E7523" s="149">
        <f>+VLOOKUP($A7523,mUNICIPIOS!$B$4:$F$343,3,0)</f>
        <v>1302</v>
      </c>
      <c r="F7523" s="149" t="str">
        <f>+VLOOKUP($A7523,mUNICIPIOS!$B$4:$F$343,4,0)</f>
        <v>Chiantla</v>
      </c>
      <c r="G7523" s="139" t="str">
        <f t="shared" ref="G7523:K7523" si="7713">+G7485</f>
        <v>06</v>
      </c>
      <c r="H7523" t="str">
        <f t="shared" si="7713"/>
        <v>IGE</v>
      </c>
      <c r="I7523" t="str">
        <f t="shared" si="7713"/>
        <v>Índice de Gestión Estratégica</v>
      </c>
      <c r="J7523" t="str">
        <f t="shared" si="7713"/>
        <v>06-02</v>
      </c>
      <c r="K7523" t="str">
        <f t="shared" si="7713"/>
        <v>Relación Plan de Desarrollo Municipal y Ordenamiento Territorial (PDM-OT) - Plan Estratégico Institucional (PEI) - Plan Operativo Multianual (POM) - Plan Operativo Anual (POA)</v>
      </c>
      <c r="L7523" s="150">
        <f>+VLOOKUP($E7523,IGE_2018!$B$8:$Z$347,6,0)</f>
        <v>0.40096513371419895</v>
      </c>
      <c r="M7523" s="142" t="str">
        <f>+VLOOKUP($E7523,IGE_2018!$B$8:$Z$347,7,0)</f>
        <v>Medio</v>
      </c>
    </row>
    <row r="7524" spans="1:13" x14ac:dyDescent="0.3">
      <c r="A7524" s="139">
        <f t="shared" si="7657"/>
        <v>198</v>
      </c>
      <c r="B7524" s="148">
        <f t="shared" si="7659"/>
        <v>32</v>
      </c>
      <c r="D7524" s="149" t="str">
        <f>+VLOOKUP($A7524,mUNICIPIOS!$B$4:$F$343,2,0)</f>
        <v>Huehuetenango</v>
      </c>
      <c r="E7524" s="149">
        <f>+VLOOKUP($A7524,mUNICIPIOS!$B$4:$F$343,3,0)</f>
        <v>1302</v>
      </c>
      <c r="F7524" s="149" t="str">
        <f>+VLOOKUP($A7524,mUNICIPIOS!$B$4:$F$343,4,0)</f>
        <v>Chiantla</v>
      </c>
      <c r="G7524" s="139" t="str">
        <f t="shared" ref="G7524:K7524" si="7714">+G7486</f>
        <v>06</v>
      </c>
      <c r="H7524" t="str">
        <f t="shared" si="7714"/>
        <v>IGE</v>
      </c>
      <c r="I7524" t="str">
        <f t="shared" si="7714"/>
        <v>Índice de Gestión Estratégica</v>
      </c>
      <c r="J7524" t="str">
        <f t="shared" si="7714"/>
        <v>06-03</v>
      </c>
      <c r="K7524" t="str">
        <f t="shared" si="7714"/>
        <v>Presupuesto de egresos relacionado a competencias municipales que responden a prioridades nacionales de desarrollo.</v>
      </c>
      <c r="L7524" s="150">
        <f>+VLOOKUP($E7524,IGE_2018!$B$8:$Z$347,9,0)</f>
        <v>0.32313070636575397</v>
      </c>
      <c r="M7524" s="142" t="str">
        <f>+VLOOKUP($E7524,IGE_2018!$B$8:$Z$347,10,0)</f>
        <v>Medio bajo</v>
      </c>
    </row>
    <row r="7525" spans="1:13" x14ac:dyDescent="0.3">
      <c r="A7525" s="139">
        <f t="shared" si="7657"/>
        <v>198</v>
      </c>
      <c r="B7525" s="148">
        <f t="shared" si="7659"/>
        <v>33</v>
      </c>
      <c r="D7525" s="149" t="str">
        <f>+VLOOKUP($A7525,mUNICIPIOS!$B$4:$F$343,2,0)</f>
        <v>Huehuetenango</v>
      </c>
      <c r="E7525" s="149">
        <f>+VLOOKUP($A7525,mUNICIPIOS!$B$4:$F$343,3,0)</f>
        <v>1302</v>
      </c>
      <c r="F7525" s="149" t="str">
        <f>+VLOOKUP($A7525,mUNICIPIOS!$B$4:$F$343,4,0)</f>
        <v>Chiantla</v>
      </c>
      <c r="G7525" s="139" t="str">
        <f t="shared" ref="G7525:K7525" si="7715">+G7487</f>
        <v>06</v>
      </c>
      <c r="H7525" t="str">
        <f t="shared" si="7715"/>
        <v>IGE</v>
      </c>
      <c r="I7525" t="str">
        <f t="shared" si="7715"/>
        <v>Índice de Gestión Estratégica</v>
      </c>
      <c r="J7525" t="str">
        <f t="shared" si="7715"/>
        <v>06-04</v>
      </c>
      <c r="K7525" t="str">
        <f t="shared" si="7715"/>
        <v>Institucionalización de la gestión ordenada del territorio</v>
      </c>
      <c r="L7525" s="150">
        <f>+VLOOKUP($E7525,IGE_2018!$B$8:$Z$347,12,0)</f>
        <v>0.7</v>
      </c>
      <c r="M7525" s="142" t="str">
        <f>+VLOOKUP($E7525,IGE_2018!$B$8:$Z$347,13,0)</f>
        <v>Medio alto</v>
      </c>
    </row>
    <row r="7526" spans="1:13" x14ac:dyDescent="0.3">
      <c r="A7526" s="139">
        <f t="shared" si="7657"/>
        <v>198</v>
      </c>
      <c r="B7526" s="148">
        <f t="shared" si="7659"/>
        <v>34</v>
      </c>
      <c r="D7526" s="149" t="str">
        <f>+VLOOKUP($A7526,mUNICIPIOS!$B$4:$F$343,2,0)</f>
        <v>Huehuetenango</v>
      </c>
      <c r="E7526" s="149">
        <f>+VLOOKUP($A7526,mUNICIPIOS!$B$4:$F$343,3,0)</f>
        <v>1302</v>
      </c>
      <c r="F7526" s="149" t="str">
        <f>+VLOOKUP($A7526,mUNICIPIOS!$B$4:$F$343,4,0)</f>
        <v>Chiantla</v>
      </c>
      <c r="G7526" s="139" t="str">
        <f t="shared" ref="G7526:K7526" si="7716">+G7488</f>
        <v>06</v>
      </c>
      <c r="H7526" t="str">
        <f t="shared" si="7716"/>
        <v>IGE</v>
      </c>
      <c r="I7526" t="str">
        <f t="shared" si="7716"/>
        <v>Índice de Gestión Estratégica</v>
      </c>
      <c r="J7526" t="str">
        <f t="shared" si="7716"/>
        <v>06-05</v>
      </c>
      <c r="K7526" t="str">
        <f t="shared" si="7716"/>
        <v>Acciones para la gestión ordenada del territorio</v>
      </c>
      <c r="L7526" s="150">
        <f>+VLOOKUP($E7526,IGE_2018!$B$8:$Z$347,15,0)</f>
        <v>0.54000000000000026</v>
      </c>
      <c r="M7526" s="142" t="str">
        <f>+VLOOKUP($E7526,IGE_2018!$B$8:$Z$347,16,0)</f>
        <v>Medio</v>
      </c>
    </row>
    <row r="7527" spans="1:13" x14ac:dyDescent="0.3">
      <c r="A7527" s="139">
        <f t="shared" si="7657"/>
        <v>198</v>
      </c>
      <c r="B7527" s="148">
        <f t="shared" si="7659"/>
        <v>35</v>
      </c>
      <c r="D7527" s="149" t="str">
        <f>+VLOOKUP($A7527,mUNICIPIOS!$B$4:$F$343,2,0)</f>
        <v>Huehuetenango</v>
      </c>
      <c r="E7527" s="149">
        <f>+VLOOKUP($A7527,mUNICIPIOS!$B$4:$F$343,3,0)</f>
        <v>1302</v>
      </c>
      <c r="F7527" s="149" t="str">
        <f>+VLOOKUP($A7527,mUNICIPIOS!$B$4:$F$343,4,0)</f>
        <v>Chiantla</v>
      </c>
      <c r="G7527" s="139" t="str">
        <f t="shared" ref="G7527:K7527" si="7717">+G7489</f>
        <v>06</v>
      </c>
      <c r="H7527" t="str">
        <f t="shared" si="7717"/>
        <v>IGE</v>
      </c>
      <c r="I7527" t="str">
        <f t="shared" si="7717"/>
        <v>Índice de Gestión Estratégica</v>
      </c>
      <c r="J7527" t="str">
        <f t="shared" si="7717"/>
        <v>06-06</v>
      </c>
      <c r="K7527" t="str">
        <f t="shared" si="7717"/>
        <v>Gestión de riesgo en la formulación de proyectos derivados de la planificación operativa anual</v>
      </c>
      <c r="L7527" s="150">
        <f>+VLOOKUP($E7527,IGE_2018!$B$8:$Z$347,18,0)</f>
        <v>0</v>
      </c>
      <c r="M7527" s="142" t="str">
        <f>+VLOOKUP($E7527,IGE_2018!$B$8:$Z$347,19,0)</f>
        <v>Bajo</v>
      </c>
    </row>
    <row r="7528" spans="1:13" x14ac:dyDescent="0.3">
      <c r="A7528" s="139">
        <f t="shared" si="7657"/>
        <v>198</v>
      </c>
      <c r="B7528" s="148">
        <f t="shared" si="7659"/>
        <v>36</v>
      </c>
      <c r="D7528" s="149" t="str">
        <f>+VLOOKUP($A7528,mUNICIPIOS!$B$4:$F$343,2,0)</f>
        <v>Huehuetenango</v>
      </c>
      <c r="E7528" s="149">
        <f>+VLOOKUP($A7528,mUNICIPIOS!$B$4:$F$343,3,0)</f>
        <v>1302</v>
      </c>
      <c r="F7528" s="149" t="str">
        <f>+VLOOKUP($A7528,mUNICIPIOS!$B$4:$F$343,4,0)</f>
        <v>Chiantla</v>
      </c>
      <c r="G7528" s="139" t="str">
        <f t="shared" ref="G7528:K7528" si="7718">+G7490</f>
        <v>06</v>
      </c>
      <c r="H7528" t="str">
        <f t="shared" si="7718"/>
        <v>IGE</v>
      </c>
      <c r="I7528" t="str">
        <f t="shared" si="7718"/>
        <v>Índice de Gestión Estratégica</v>
      </c>
      <c r="J7528" t="str">
        <f t="shared" si="7718"/>
        <v>06-07</v>
      </c>
      <c r="K7528" t="str">
        <f t="shared" si="7718"/>
        <v>Ingresos por servicios ambientales en relación a los ingresos propios sin regalías</v>
      </c>
      <c r="L7528" s="150">
        <f>+VLOOKUP($E7528,IGE_2018!$B$8:$Z$347,21,0)</f>
        <v>1</v>
      </c>
      <c r="M7528" s="142" t="str">
        <f>+VLOOKUP($E7528,IGE_2018!$B$8:$Z$347,22,0)</f>
        <v>Alto</v>
      </c>
    </row>
    <row r="7529" spans="1:13" x14ac:dyDescent="0.3">
      <c r="A7529" s="139">
        <f t="shared" si="7657"/>
        <v>198</v>
      </c>
      <c r="B7529" s="148">
        <f t="shared" si="7659"/>
        <v>37</v>
      </c>
      <c r="D7529" s="149" t="str">
        <f>+VLOOKUP($A7529,mUNICIPIOS!$B$4:$F$343,2,0)</f>
        <v>Huehuetenango</v>
      </c>
      <c r="E7529" s="149">
        <f>+VLOOKUP($A7529,mUNICIPIOS!$B$4:$F$343,3,0)</f>
        <v>1302</v>
      </c>
      <c r="F7529" s="149" t="str">
        <f>+VLOOKUP($A7529,mUNICIPIOS!$B$4:$F$343,4,0)</f>
        <v>Chiantla</v>
      </c>
      <c r="G7529" s="139" t="str">
        <f t="shared" ref="G7529:K7529" si="7719">+G7491</f>
        <v>06</v>
      </c>
      <c r="H7529" t="str">
        <f t="shared" si="7719"/>
        <v>IGE</v>
      </c>
      <c r="I7529" t="str">
        <f t="shared" si="7719"/>
        <v>Índice de Gestión Estratégica</v>
      </c>
      <c r="J7529" t="str">
        <f t="shared" si="7719"/>
        <v>INDICE</v>
      </c>
      <c r="K7529">
        <f t="shared" si="7719"/>
        <v>0</v>
      </c>
      <c r="L7529" s="150">
        <f>+VLOOKUP($E7529,IGE_2018!$B$8:$Z$347,24,0)</f>
        <v>0.5289613449536531</v>
      </c>
      <c r="M7529" s="142" t="str">
        <f>+VLOOKUP($E7529,IGE_2018!$B$8:$Z$347,25,0)</f>
        <v>Medio</v>
      </c>
    </row>
    <row r="7530" spans="1:13" x14ac:dyDescent="0.3">
      <c r="A7530" s="139">
        <f t="shared" si="7657"/>
        <v>198</v>
      </c>
      <c r="B7530" s="148">
        <f t="shared" si="7659"/>
        <v>38</v>
      </c>
      <c r="D7530" s="149" t="str">
        <f>+VLOOKUP($A7530,mUNICIPIOS!$B$4:$F$343,2,0)</f>
        <v>Huehuetenango</v>
      </c>
      <c r="E7530" s="149">
        <f>+VLOOKUP($A7530,mUNICIPIOS!$B$4:$F$343,3,0)</f>
        <v>1302</v>
      </c>
      <c r="F7530" s="149" t="str">
        <f>+VLOOKUP($A7530,mUNICIPIOS!$B$4:$F$343,4,0)</f>
        <v>Chiantla</v>
      </c>
      <c r="G7530" s="139" t="str">
        <f t="shared" ref="G7530:K7530" si="7720">+G7492</f>
        <v>RANKING</v>
      </c>
      <c r="H7530" t="str">
        <f t="shared" si="7720"/>
        <v>RGM</v>
      </c>
      <c r="I7530" t="str">
        <f t="shared" si="7720"/>
        <v>Ranking de la Gestión Municipal 2018</v>
      </c>
      <c r="J7530" t="str">
        <f t="shared" si="7720"/>
        <v>RANKING</v>
      </c>
      <c r="K7530">
        <f t="shared" si="7720"/>
        <v>0</v>
      </c>
      <c r="L7530" s="151">
        <f>+VLOOKUP($E7530,Resultados_generales!$C$8:$AE$347,27,0)</f>
        <v>0.44908876415897409</v>
      </c>
      <c r="M7530" t="str">
        <f>+VLOOKUP($E7530,Resultados_generales!$C$8:$AE$347,28,0)</f>
        <v>Medio</v>
      </c>
    </row>
    <row r="7531" spans="1:13" x14ac:dyDescent="0.3">
      <c r="A7531" s="139">
        <f t="shared" si="7657"/>
        <v>199</v>
      </c>
      <c r="B7531" s="148">
        <f t="shared" si="7659"/>
        <v>1</v>
      </c>
      <c r="D7531" s="149" t="str">
        <f>+VLOOKUP($A7531,mUNICIPIOS!$B$4:$F$343,2,0)</f>
        <v>Huehuetenango</v>
      </c>
      <c r="E7531" s="149">
        <f>+VLOOKUP($A7531,mUNICIPIOS!$B$4:$F$343,3,0)</f>
        <v>1303</v>
      </c>
      <c r="F7531" s="149" t="str">
        <f>+VLOOKUP($A7531,mUNICIPIOS!$B$4:$F$343,4,0)</f>
        <v>Malacatancito</v>
      </c>
      <c r="G7531" s="139" t="str">
        <f t="shared" ref="G7531:K7531" si="7721">+G7493</f>
        <v>01</v>
      </c>
      <c r="H7531" t="str">
        <f t="shared" si="7721"/>
        <v>IPC</v>
      </c>
      <c r="I7531" t="str">
        <f t="shared" si="7721"/>
        <v>Índice de Participación Ciudadana</v>
      </c>
      <c r="J7531" t="str">
        <f t="shared" si="7721"/>
        <v>01-01</v>
      </c>
      <c r="K7531" t="str">
        <f t="shared" si="7721"/>
        <v>Número de reuniones del COMUDE en el año de la medición.</v>
      </c>
      <c r="L7531" s="150">
        <f>+VLOOKUP($E7531,IPC_2018!$B$8:$T$347,3,0)</f>
        <v>1</v>
      </c>
      <c r="M7531" s="142" t="str">
        <f>+VLOOKUP($E7531,IPC_2018!$B$8:$T$347,4,0)</f>
        <v>Alto</v>
      </c>
    </row>
    <row r="7532" spans="1:13" x14ac:dyDescent="0.3">
      <c r="A7532" s="139">
        <f t="shared" si="7657"/>
        <v>199</v>
      </c>
      <c r="B7532" s="148">
        <f t="shared" si="7659"/>
        <v>2</v>
      </c>
      <c r="D7532" s="149" t="str">
        <f>+VLOOKUP($A7532,mUNICIPIOS!$B$4:$F$343,2,0)</f>
        <v>Huehuetenango</v>
      </c>
      <c r="E7532" s="149">
        <f>+VLOOKUP($A7532,mUNICIPIOS!$B$4:$F$343,3,0)</f>
        <v>1303</v>
      </c>
      <c r="F7532" s="149" t="str">
        <f>+VLOOKUP($A7532,mUNICIPIOS!$B$4:$F$343,4,0)</f>
        <v>Malacatancito</v>
      </c>
      <c r="G7532" s="139" t="str">
        <f t="shared" ref="G7532:K7532" si="7722">+G7494</f>
        <v>01</v>
      </c>
      <c r="H7532" t="str">
        <f t="shared" si="7722"/>
        <v>IPC</v>
      </c>
      <c r="I7532" t="str">
        <f t="shared" si="7722"/>
        <v>Índice de Participación Ciudadana</v>
      </c>
      <c r="J7532" t="str">
        <f t="shared" si="7722"/>
        <v>01-02</v>
      </c>
      <c r="K7532" t="str">
        <f t="shared" si="7722"/>
        <v>Participación de Alcaldes, Concejales y Síndicos determinados o designados en el COMUDE</v>
      </c>
      <c r="L7532" s="150">
        <f>+VLOOKUP($E7532,IPC_2018!$B$8:$T$347,6,0)</f>
        <v>0.99479166666666663</v>
      </c>
      <c r="M7532" s="142" t="str">
        <f>+VLOOKUP($E7532,IPC_2018!$B$8:$T$347,7,0)</f>
        <v>Alto</v>
      </c>
    </row>
    <row r="7533" spans="1:13" x14ac:dyDescent="0.3">
      <c r="A7533" s="139">
        <f t="shared" ref="A7533:A7596" si="7723">+IF(B7532=38,A7532+1,A7532)</f>
        <v>199</v>
      </c>
      <c r="B7533" s="148">
        <f t="shared" si="7659"/>
        <v>3</v>
      </c>
      <c r="D7533" s="149" t="str">
        <f>+VLOOKUP($A7533,mUNICIPIOS!$B$4:$F$343,2,0)</f>
        <v>Huehuetenango</v>
      </c>
      <c r="E7533" s="149">
        <f>+VLOOKUP($A7533,mUNICIPIOS!$B$4:$F$343,3,0)</f>
        <v>1303</v>
      </c>
      <c r="F7533" s="149" t="str">
        <f>+VLOOKUP($A7533,mUNICIPIOS!$B$4:$F$343,4,0)</f>
        <v>Malacatancito</v>
      </c>
      <c r="G7533" s="139" t="str">
        <f t="shared" ref="G7533:K7533" si="7724">+G7495</f>
        <v>01</v>
      </c>
      <c r="H7533" t="str">
        <f t="shared" si="7724"/>
        <v>IPC</v>
      </c>
      <c r="I7533" t="str">
        <f t="shared" si="7724"/>
        <v>Índice de Participación Ciudadana</v>
      </c>
      <c r="J7533" t="str">
        <f t="shared" si="7724"/>
        <v>01-03</v>
      </c>
      <c r="K7533" t="str">
        <f t="shared" si="7724"/>
        <v>Participación  de organizaciones de jóvenes, mujeres, pueblos mayas, xincas, garífunas, y otras organizaciones en el Comude</v>
      </c>
      <c r="L7533" s="150">
        <f>+VLOOKUP($E7533,IPC_2018!$B$8:$T$347,9,0)</f>
        <v>0.39573820395738202</v>
      </c>
      <c r="M7533" s="142" t="str">
        <f>+VLOOKUP($E7533,IPC_2018!$B$8:$T$347,10,0)</f>
        <v>Medio bajo</v>
      </c>
    </row>
    <row r="7534" spans="1:13" x14ac:dyDescent="0.3">
      <c r="A7534" s="139">
        <f t="shared" si="7723"/>
        <v>199</v>
      </c>
      <c r="B7534" s="148">
        <f t="shared" ref="B7534:B7597" si="7725">+B7496</f>
        <v>4</v>
      </c>
      <c r="D7534" s="149" t="str">
        <f>+VLOOKUP($A7534,mUNICIPIOS!$B$4:$F$343,2,0)</f>
        <v>Huehuetenango</v>
      </c>
      <c r="E7534" s="149">
        <f>+VLOOKUP($A7534,mUNICIPIOS!$B$4:$F$343,3,0)</f>
        <v>1303</v>
      </c>
      <c r="F7534" s="149" t="str">
        <f>+VLOOKUP($A7534,mUNICIPIOS!$B$4:$F$343,4,0)</f>
        <v>Malacatancito</v>
      </c>
      <c r="G7534" s="139" t="str">
        <f t="shared" ref="G7534:K7534" si="7726">+G7496</f>
        <v>01</v>
      </c>
      <c r="H7534" t="str">
        <f t="shared" si="7726"/>
        <v>IPC</v>
      </c>
      <c r="I7534" t="str">
        <f t="shared" si="7726"/>
        <v>Índice de Participación Ciudadana</v>
      </c>
      <c r="J7534" t="str">
        <f t="shared" si="7726"/>
        <v>01-04</v>
      </c>
      <c r="K7534" t="str">
        <f t="shared" si="7726"/>
        <v>Representatividad territorial del Comude.</v>
      </c>
      <c r="L7534" s="150">
        <f>+VLOOKUP($E7534,IPC_2018!$B$8:$T$347,12,0)</f>
        <v>0.75944444444444437</v>
      </c>
      <c r="M7534" s="142" t="str">
        <f>+VLOOKUP($E7534,IPC_2018!$B$8:$T$347,13,0)</f>
        <v>Medio alto</v>
      </c>
    </row>
    <row r="7535" spans="1:13" x14ac:dyDescent="0.3">
      <c r="A7535" s="139">
        <f t="shared" si="7723"/>
        <v>199</v>
      </c>
      <c r="B7535" s="148">
        <f t="shared" si="7725"/>
        <v>5</v>
      </c>
      <c r="D7535" s="149" t="str">
        <f>+VLOOKUP($A7535,mUNICIPIOS!$B$4:$F$343,2,0)</f>
        <v>Huehuetenango</v>
      </c>
      <c r="E7535" s="149">
        <f>+VLOOKUP($A7535,mUNICIPIOS!$B$4:$F$343,3,0)</f>
        <v>1303</v>
      </c>
      <c r="F7535" s="149" t="str">
        <f>+VLOOKUP($A7535,mUNICIPIOS!$B$4:$F$343,4,0)</f>
        <v>Malacatancito</v>
      </c>
      <c r="G7535" s="139" t="str">
        <f t="shared" ref="G7535:K7535" si="7727">+G7497</f>
        <v>01</v>
      </c>
      <c r="H7535" t="str">
        <f t="shared" si="7727"/>
        <v>IPC</v>
      </c>
      <c r="I7535" t="str">
        <f t="shared" si="7727"/>
        <v>Índice de Participación Ciudadana</v>
      </c>
      <c r="J7535" t="str">
        <f t="shared" si="7727"/>
        <v>01-05</v>
      </c>
      <c r="K7535" t="str">
        <f t="shared" si="7727"/>
        <v>Funcionamiento del Comude</v>
      </c>
      <c r="L7535" s="150">
        <f>+VLOOKUP($E7535,IPC_2018!$B$8:$T$347,15,0)</f>
        <v>0.96996466465369779</v>
      </c>
      <c r="M7535" s="142" t="str">
        <f>+VLOOKUP($E7535,IPC_2018!$B$8:$T$347,16,0)</f>
        <v>Alto</v>
      </c>
    </row>
    <row r="7536" spans="1:13" x14ac:dyDescent="0.3">
      <c r="A7536" s="139">
        <f t="shared" si="7723"/>
        <v>199</v>
      </c>
      <c r="B7536" s="148">
        <f t="shared" si="7725"/>
        <v>6</v>
      </c>
      <c r="D7536" s="149" t="str">
        <f>+VLOOKUP($A7536,mUNICIPIOS!$B$4:$F$343,2,0)</f>
        <v>Huehuetenango</v>
      </c>
      <c r="E7536" s="149">
        <f>+VLOOKUP($A7536,mUNICIPIOS!$B$4:$F$343,3,0)</f>
        <v>1303</v>
      </c>
      <c r="F7536" s="149" t="str">
        <f>+VLOOKUP($A7536,mUNICIPIOS!$B$4:$F$343,4,0)</f>
        <v>Malacatancito</v>
      </c>
      <c r="G7536" s="139" t="str">
        <f t="shared" ref="G7536:K7536" si="7728">+G7498</f>
        <v>01</v>
      </c>
      <c r="H7536" t="str">
        <f t="shared" si="7728"/>
        <v>IPC</v>
      </c>
      <c r="I7536" t="str">
        <f t="shared" si="7728"/>
        <v>Índice de Participación Ciudadana</v>
      </c>
      <c r="J7536" t="str">
        <f t="shared" si="7728"/>
        <v>INDICE</v>
      </c>
      <c r="K7536">
        <f t="shared" si="7728"/>
        <v>0</v>
      </c>
      <c r="L7536" s="150">
        <f>+VLOOKUP($E7536,IPC_2018!$B$8:$T$347,18,0)</f>
        <v>0.86812105529166184</v>
      </c>
      <c r="M7536" s="142" t="str">
        <f>+VLOOKUP($E7536,IPC_2018!$B$8:$T$347,19,0)</f>
        <v>Alto</v>
      </c>
    </row>
    <row r="7537" spans="1:13" x14ac:dyDescent="0.3">
      <c r="A7537" s="139">
        <f t="shared" si="7723"/>
        <v>199</v>
      </c>
      <c r="B7537" s="148">
        <f t="shared" si="7725"/>
        <v>7</v>
      </c>
      <c r="D7537" s="149" t="str">
        <f>+VLOOKUP($A7537,mUNICIPIOS!$B$4:$F$343,2,0)</f>
        <v>Huehuetenango</v>
      </c>
      <c r="E7537" s="149">
        <f>+VLOOKUP($A7537,mUNICIPIOS!$B$4:$F$343,3,0)</f>
        <v>1303</v>
      </c>
      <c r="F7537" s="149" t="str">
        <f>+VLOOKUP($A7537,mUNICIPIOS!$B$4:$F$343,4,0)</f>
        <v>Malacatancito</v>
      </c>
      <c r="G7537" s="139" t="str">
        <f t="shared" ref="G7537:K7537" si="7729">+G7499</f>
        <v>02</v>
      </c>
      <c r="H7537" t="str">
        <f t="shared" si="7729"/>
        <v>IIC</v>
      </c>
      <c r="I7537" t="str">
        <f t="shared" si="7729"/>
        <v>Índice de Información a la Ciudadanía</v>
      </c>
      <c r="J7537" t="str">
        <f t="shared" si="7729"/>
        <v>02-01</v>
      </c>
      <c r="K7537" t="str">
        <f t="shared" si="7729"/>
        <v>Rendición de cuentas cuatrimestral y anual al Comude enfocadas en resultados.</v>
      </c>
      <c r="L7537" s="150">
        <f>+VLOOKUP($E7537,IIC_2018!$B$8:$Q$347,3,0)</f>
        <v>1</v>
      </c>
      <c r="M7537" s="142" t="str">
        <f>+VLOOKUP($E7537,IIC_2018!$B$8:$Q$347,4,0)</f>
        <v>Alto</v>
      </c>
    </row>
    <row r="7538" spans="1:13" x14ac:dyDescent="0.3">
      <c r="A7538" s="139">
        <f t="shared" si="7723"/>
        <v>199</v>
      </c>
      <c r="B7538" s="148">
        <f t="shared" si="7725"/>
        <v>8</v>
      </c>
      <c r="D7538" s="149" t="str">
        <f>+VLOOKUP($A7538,mUNICIPIOS!$B$4:$F$343,2,0)</f>
        <v>Huehuetenango</v>
      </c>
      <c r="E7538" s="149">
        <f>+VLOOKUP($A7538,mUNICIPIOS!$B$4:$F$343,3,0)</f>
        <v>1303</v>
      </c>
      <c r="F7538" s="149" t="str">
        <f>+VLOOKUP($A7538,mUNICIPIOS!$B$4:$F$343,4,0)</f>
        <v>Malacatancito</v>
      </c>
      <c r="G7538" s="139" t="str">
        <f t="shared" ref="G7538:K7538" si="7730">+G7500</f>
        <v>02</v>
      </c>
      <c r="H7538" t="str">
        <f t="shared" si="7730"/>
        <v>IIC</v>
      </c>
      <c r="I7538" t="str">
        <f t="shared" si="7730"/>
        <v>Índice de Información a la Ciudadanía</v>
      </c>
      <c r="J7538" t="str">
        <f t="shared" si="7730"/>
        <v>02-02</v>
      </c>
      <c r="K7538" t="str">
        <f t="shared" si="7730"/>
        <v>Información presupuestaria y otra información brindada a la ciudadanía disponible en medios locales de comunicación.</v>
      </c>
      <c r="L7538" s="150">
        <f>+VLOOKUP($E7538,IIC_2018!$B$8:$Q$347,6,0)</f>
        <v>1</v>
      </c>
      <c r="M7538" s="142" t="str">
        <f>+VLOOKUP($E7538,IIC_2018!$B$8:$Q$347,7,0)</f>
        <v>Alto</v>
      </c>
    </row>
    <row r="7539" spans="1:13" x14ac:dyDescent="0.3">
      <c r="A7539" s="139">
        <f t="shared" si="7723"/>
        <v>199</v>
      </c>
      <c r="B7539" s="148">
        <f t="shared" si="7725"/>
        <v>9</v>
      </c>
      <c r="D7539" s="149" t="str">
        <f>+VLOOKUP($A7539,mUNICIPIOS!$B$4:$F$343,2,0)</f>
        <v>Huehuetenango</v>
      </c>
      <c r="E7539" s="149">
        <f>+VLOOKUP($A7539,mUNICIPIOS!$B$4:$F$343,3,0)</f>
        <v>1303</v>
      </c>
      <c r="F7539" s="149" t="str">
        <f>+VLOOKUP($A7539,mUNICIPIOS!$B$4:$F$343,4,0)</f>
        <v>Malacatancito</v>
      </c>
      <c r="G7539" s="139" t="str">
        <f t="shared" ref="G7539:K7539" si="7731">+G7501</f>
        <v>02</v>
      </c>
      <c r="H7539" t="str">
        <f t="shared" si="7731"/>
        <v>IIC</v>
      </c>
      <c r="I7539" t="str">
        <f t="shared" si="7731"/>
        <v>Índice de Información a la Ciudadanía</v>
      </c>
      <c r="J7539" t="str">
        <f t="shared" si="7731"/>
        <v>02-03</v>
      </c>
      <c r="K7539" t="str">
        <f t="shared" si="7731"/>
        <v>Información pública de oficio actualizada y disponible de acuerdo a la LAIP y uso de internet.</v>
      </c>
      <c r="L7539" s="150">
        <f>+VLOOKUP($E7539,IIC_2018!$B$8:$Q$347,9,0)</f>
        <v>0.95999999999999985</v>
      </c>
      <c r="M7539" s="142" t="str">
        <f>+VLOOKUP($E7539,IIC_2018!$B$8:$Q$347,10,0)</f>
        <v>Alto</v>
      </c>
    </row>
    <row r="7540" spans="1:13" x14ac:dyDescent="0.3">
      <c r="A7540" s="139">
        <f t="shared" si="7723"/>
        <v>199</v>
      </c>
      <c r="B7540" s="148">
        <f t="shared" si="7725"/>
        <v>10</v>
      </c>
      <c r="D7540" s="149" t="str">
        <f>+VLOOKUP($A7540,mUNICIPIOS!$B$4:$F$343,2,0)</f>
        <v>Huehuetenango</v>
      </c>
      <c r="E7540" s="149">
        <f>+VLOOKUP($A7540,mUNICIPIOS!$B$4:$F$343,3,0)</f>
        <v>1303</v>
      </c>
      <c r="F7540" s="149" t="str">
        <f>+VLOOKUP($A7540,mUNICIPIOS!$B$4:$F$343,4,0)</f>
        <v>Malacatancito</v>
      </c>
      <c r="G7540" s="139" t="str">
        <f t="shared" ref="G7540:K7540" si="7732">+G7502</f>
        <v>02</v>
      </c>
      <c r="H7540" t="str">
        <f t="shared" si="7732"/>
        <v>IIC</v>
      </c>
      <c r="I7540" t="str">
        <f t="shared" si="7732"/>
        <v>Índice de Información a la Ciudadanía</v>
      </c>
      <c r="J7540" t="str">
        <f t="shared" si="7732"/>
        <v>02-04</v>
      </c>
      <c r="K7540" t="str">
        <f t="shared" si="7732"/>
        <v>Relación del monto contratado por medio de Guate compras con el total del presupuesto de egresos vigente.</v>
      </c>
      <c r="L7540" s="150">
        <f>+VLOOKUP($E7540,IIC_2018!$B$8:$Q$347,12,0)</f>
        <v>0.25911964393889003</v>
      </c>
      <c r="M7540" s="142" t="str">
        <f>+VLOOKUP($E7540,IIC_2018!$B$8:$Q$347,13,0)</f>
        <v>Medio bajo</v>
      </c>
    </row>
    <row r="7541" spans="1:13" x14ac:dyDescent="0.3">
      <c r="A7541" s="139">
        <f t="shared" si="7723"/>
        <v>199</v>
      </c>
      <c r="B7541" s="148">
        <f t="shared" si="7725"/>
        <v>11</v>
      </c>
      <c r="D7541" s="149" t="str">
        <f>+VLOOKUP($A7541,mUNICIPIOS!$B$4:$F$343,2,0)</f>
        <v>Huehuetenango</v>
      </c>
      <c r="E7541" s="149">
        <f>+VLOOKUP($A7541,mUNICIPIOS!$B$4:$F$343,3,0)</f>
        <v>1303</v>
      </c>
      <c r="F7541" s="149" t="str">
        <f>+VLOOKUP($A7541,mUNICIPIOS!$B$4:$F$343,4,0)</f>
        <v>Malacatancito</v>
      </c>
      <c r="G7541" s="139" t="str">
        <f t="shared" ref="G7541:K7541" si="7733">+G7503</f>
        <v>02</v>
      </c>
      <c r="H7541" t="str">
        <f t="shared" si="7733"/>
        <v>IIC</v>
      </c>
      <c r="I7541" t="str">
        <f t="shared" si="7733"/>
        <v>Índice de Información a la Ciudadanía</v>
      </c>
      <c r="J7541" t="str">
        <f t="shared" si="7733"/>
        <v>INDICE</v>
      </c>
      <c r="K7541">
        <f t="shared" si="7733"/>
        <v>0</v>
      </c>
      <c r="L7541" s="150">
        <f>+VLOOKUP($E7541,IIC_2018!$B$8:$Q$347,15,0)</f>
        <v>0.80477991098472246</v>
      </c>
      <c r="M7541" s="142" t="str">
        <f>+VLOOKUP($E7541,IIC_2018!$B$8:$Q$347,16,0)</f>
        <v>Alto</v>
      </c>
    </row>
    <row r="7542" spans="1:13" x14ac:dyDescent="0.3">
      <c r="A7542" s="139">
        <f t="shared" si="7723"/>
        <v>199</v>
      </c>
      <c r="B7542" s="148">
        <f t="shared" si="7725"/>
        <v>12</v>
      </c>
      <c r="D7542" s="149" t="str">
        <f>+VLOOKUP($A7542,mUNICIPIOS!$B$4:$F$343,2,0)</f>
        <v>Huehuetenango</v>
      </c>
      <c r="E7542" s="149">
        <f>+VLOOKUP($A7542,mUNICIPIOS!$B$4:$F$343,3,0)</f>
        <v>1303</v>
      </c>
      <c r="F7542" s="149" t="str">
        <f>+VLOOKUP($A7542,mUNICIPIOS!$B$4:$F$343,4,0)</f>
        <v>Malacatancito</v>
      </c>
      <c r="G7542" s="139" t="str">
        <f t="shared" ref="G7542:K7542" si="7734">+G7504</f>
        <v>03</v>
      </c>
      <c r="H7542" t="str">
        <f t="shared" si="7734"/>
        <v>ISP</v>
      </c>
      <c r="I7542" t="str">
        <f t="shared" si="7734"/>
        <v>Índice de Servicios Públicos</v>
      </c>
      <c r="J7542" t="str">
        <f t="shared" si="7734"/>
        <v>03-01</v>
      </c>
      <c r="K7542" t="str">
        <f t="shared" si="7734"/>
        <v>Cobertura del servicio público de agua</v>
      </c>
      <c r="L7542" s="150">
        <f>+VLOOKUP($E7542,ISP_2018!$B$8:$T$347,3,0)</f>
        <v>0.11051816147357549</v>
      </c>
      <c r="M7542" s="142" t="str">
        <f>+VLOOKUP($E7542,ISP_2018!$B$8:$T$347,4,0)</f>
        <v>Bajo</v>
      </c>
    </row>
    <row r="7543" spans="1:13" x14ac:dyDescent="0.3">
      <c r="A7543" s="139">
        <f t="shared" si="7723"/>
        <v>199</v>
      </c>
      <c r="B7543" s="148">
        <f t="shared" si="7725"/>
        <v>13</v>
      </c>
      <c r="D7543" s="149" t="str">
        <f>+VLOOKUP($A7543,mUNICIPIOS!$B$4:$F$343,2,0)</f>
        <v>Huehuetenango</v>
      </c>
      <c r="E7543" s="149">
        <f>+VLOOKUP($A7543,mUNICIPIOS!$B$4:$F$343,3,0)</f>
        <v>1303</v>
      </c>
      <c r="F7543" s="149" t="str">
        <f>+VLOOKUP($A7543,mUNICIPIOS!$B$4:$F$343,4,0)</f>
        <v>Malacatancito</v>
      </c>
      <c r="G7543" s="139" t="str">
        <f t="shared" ref="G7543:K7543" si="7735">+G7505</f>
        <v>03</v>
      </c>
      <c r="H7543" t="str">
        <f t="shared" si="7735"/>
        <v>ISP</v>
      </c>
      <c r="I7543" t="str">
        <f t="shared" si="7735"/>
        <v>Índice de Servicios Públicos</v>
      </c>
      <c r="J7543" t="str">
        <f t="shared" si="7735"/>
        <v>03-02</v>
      </c>
      <c r="K7543" t="str">
        <f t="shared" si="7735"/>
        <v>Control de la calidad del servicio público de agua</v>
      </c>
      <c r="L7543" s="150">
        <f>+VLOOKUP($E7543,ISP_2018!$B$8:$T$347,6,0)</f>
        <v>0.48333333333333334</v>
      </c>
      <c r="M7543" s="142" t="str">
        <f>+VLOOKUP($E7543,ISP_2018!$B$8:$T$347,7,0)</f>
        <v>Medio</v>
      </c>
    </row>
    <row r="7544" spans="1:13" x14ac:dyDescent="0.3">
      <c r="A7544" s="139">
        <f t="shared" si="7723"/>
        <v>199</v>
      </c>
      <c r="B7544" s="148">
        <f t="shared" si="7725"/>
        <v>14</v>
      </c>
      <c r="D7544" s="149" t="str">
        <f>+VLOOKUP($A7544,mUNICIPIOS!$B$4:$F$343,2,0)</f>
        <v>Huehuetenango</v>
      </c>
      <c r="E7544" s="149">
        <f>+VLOOKUP($A7544,mUNICIPIOS!$B$4:$F$343,3,0)</f>
        <v>1303</v>
      </c>
      <c r="F7544" s="149" t="str">
        <f>+VLOOKUP($A7544,mUNICIPIOS!$B$4:$F$343,4,0)</f>
        <v>Malacatancito</v>
      </c>
      <c r="G7544" s="139" t="str">
        <f t="shared" ref="G7544:K7544" si="7736">+G7506</f>
        <v>03</v>
      </c>
      <c r="H7544" t="str">
        <f t="shared" si="7736"/>
        <v>ISP</v>
      </c>
      <c r="I7544" t="str">
        <f t="shared" si="7736"/>
        <v>Índice de Servicios Públicos</v>
      </c>
      <c r="J7544" t="str">
        <f t="shared" si="7736"/>
        <v>03-03</v>
      </c>
      <c r="K7544" t="str">
        <f t="shared" si="7736"/>
        <v>Disposición  y tratamiento  de aguas residuales</v>
      </c>
      <c r="L7544" s="150">
        <f>+VLOOKUP($E7544,ISP_2018!$B$8:$T$347,9,0)</f>
        <v>0.4325744521717847</v>
      </c>
      <c r="M7544" s="142" t="str">
        <f>+VLOOKUP($E7544,ISP_2018!$B$8:$T$347,10,0)</f>
        <v>Medio</v>
      </c>
    </row>
    <row r="7545" spans="1:13" x14ac:dyDescent="0.3">
      <c r="A7545" s="139">
        <f t="shared" si="7723"/>
        <v>199</v>
      </c>
      <c r="B7545" s="148">
        <f t="shared" si="7725"/>
        <v>15</v>
      </c>
      <c r="D7545" s="149" t="str">
        <f>+VLOOKUP($A7545,mUNICIPIOS!$B$4:$F$343,2,0)</f>
        <v>Huehuetenango</v>
      </c>
      <c r="E7545" s="149">
        <f>+VLOOKUP($A7545,mUNICIPIOS!$B$4:$F$343,3,0)</f>
        <v>1303</v>
      </c>
      <c r="F7545" s="149" t="str">
        <f>+VLOOKUP($A7545,mUNICIPIOS!$B$4:$F$343,4,0)</f>
        <v>Malacatancito</v>
      </c>
      <c r="G7545" s="139" t="str">
        <f t="shared" ref="G7545:K7545" si="7737">+G7507</f>
        <v>03</v>
      </c>
      <c r="H7545" t="str">
        <f t="shared" si="7737"/>
        <v>ISP</v>
      </c>
      <c r="I7545" t="str">
        <f t="shared" si="7737"/>
        <v>Índice de Servicios Públicos</v>
      </c>
      <c r="J7545" t="str">
        <f t="shared" si="7737"/>
        <v>03-04</v>
      </c>
      <c r="K7545" t="str">
        <f t="shared" si="7737"/>
        <v>Gestión y manejo de los residuos y desechos sólidos</v>
      </c>
      <c r="L7545" s="150">
        <f>+VLOOKUP($E7545,ISP_2018!$B$8:$T$347,12,0)</f>
        <v>0.53838513235626451</v>
      </c>
      <c r="M7545" s="142" t="str">
        <f>+VLOOKUP($E7545,ISP_2018!$B$8:$T$347,13,0)</f>
        <v>Medio</v>
      </c>
    </row>
    <row r="7546" spans="1:13" x14ac:dyDescent="0.3">
      <c r="A7546" s="139">
        <f t="shared" si="7723"/>
        <v>199</v>
      </c>
      <c r="B7546" s="148">
        <f t="shared" si="7725"/>
        <v>16</v>
      </c>
      <c r="D7546" s="149" t="str">
        <f>+VLOOKUP($A7546,mUNICIPIOS!$B$4:$F$343,2,0)</f>
        <v>Huehuetenango</v>
      </c>
      <c r="E7546" s="149">
        <f>+VLOOKUP($A7546,mUNICIPIOS!$B$4:$F$343,3,0)</f>
        <v>1303</v>
      </c>
      <c r="F7546" s="149" t="str">
        <f>+VLOOKUP($A7546,mUNICIPIOS!$B$4:$F$343,4,0)</f>
        <v>Malacatancito</v>
      </c>
      <c r="G7546" s="139" t="str">
        <f t="shared" ref="G7546:K7546" si="7738">+G7508</f>
        <v>03</v>
      </c>
      <c r="H7546" t="str">
        <f t="shared" si="7738"/>
        <v>ISP</v>
      </c>
      <c r="I7546" t="str">
        <f t="shared" si="7738"/>
        <v>Índice de Servicios Públicos</v>
      </c>
      <c r="J7546" t="str">
        <f t="shared" si="7738"/>
        <v>03-05</v>
      </c>
      <c r="K7546" t="str">
        <f t="shared" si="7738"/>
        <v>Gestión de servicios públicos municipales</v>
      </c>
      <c r="L7546" s="150">
        <f>+VLOOKUP($E7546,ISP_2018!$B$8:$T$347,15,0)</f>
        <v>0.38709677419354838</v>
      </c>
      <c r="M7546" s="142" t="str">
        <f>+VLOOKUP($E7546,ISP_2018!$B$8:$T$347,16,0)</f>
        <v>Medio bajo</v>
      </c>
    </row>
    <row r="7547" spans="1:13" x14ac:dyDescent="0.3">
      <c r="A7547" s="139">
        <f t="shared" si="7723"/>
        <v>199</v>
      </c>
      <c r="B7547" s="148">
        <f t="shared" si="7725"/>
        <v>17</v>
      </c>
      <c r="D7547" s="149" t="str">
        <f>+VLOOKUP($A7547,mUNICIPIOS!$B$4:$F$343,2,0)</f>
        <v>Huehuetenango</v>
      </c>
      <c r="E7547" s="149">
        <f>+VLOOKUP($A7547,mUNICIPIOS!$B$4:$F$343,3,0)</f>
        <v>1303</v>
      </c>
      <c r="F7547" s="149" t="str">
        <f>+VLOOKUP($A7547,mUNICIPIOS!$B$4:$F$343,4,0)</f>
        <v>Malacatancito</v>
      </c>
      <c r="G7547" s="139" t="str">
        <f t="shared" ref="G7547:K7547" si="7739">+G7509</f>
        <v>03</v>
      </c>
      <c r="H7547" t="str">
        <f t="shared" si="7739"/>
        <v>ISP</v>
      </c>
      <c r="I7547" t="str">
        <f t="shared" si="7739"/>
        <v>Índice de Servicios Públicos</v>
      </c>
      <c r="J7547" t="str">
        <f t="shared" si="7739"/>
        <v>INDICE</v>
      </c>
      <c r="K7547">
        <f t="shared" si="7739"/>
        <v>0</v>
      </c>
      <c r="L7547" s="150">
        <f>+VLOOKUP($E7547,ISP_2018!$B$8:$T$347,18,0)</f>
        <v>0.42766308789167706</v>
      </c>
      <c r="M7547" s="142" t="str">
        <f>+VLOOKUP($E7547,ISP_2018!$B$8:$T$347,19,0)</f>
        <v>Medio</v>
      </c>
    </row>
    <row r="7548" spans="1:13" x14ac:dyDescent="0.3">
      <c r="A7548" s="139">
        <f t="shared" si="7723"/>
        <v>199</v>
      </c>
      <c r="B7548" s="148">
        <f t="shared" si="7725"/>
        <v>18</v>
      </c>
      <c r="D7548" s="149" t="str">
        <f>+VLOOKUP($A7548,mUNICIPIOS!$B$4:$F$343,2,0)</f>
        <v>Huehuetenango</v>
      </c>
      <c r="E7548" s="149">
        <f>+VLOOKUP($A7548,mUNICIPIOS!$B$4:$F$343,3,0)</f>
        <v>1303</v>
      </c>
      <c r="F7548" s="149" t="str">
        <f>+VLOOKUP($A7548,mUNICIPIOS!$B$4:$F$343,4,0)</f>
        <v>Malacatancito</v>
      </c>
      <c r="G7548" s="139" t="str">
        <f t="shared" ref="G7548:K7548" si="7740">+G7510</f>
        <v>04</v>
      </c>
      <c r="H7548" t="str">
        <f t="shared" si="7740"/>
        <v>IGA</v>
      </c>
      <c r="I7548" t="str">
        <f t="shared" si="7740"/>
        <v>Índice de Gestión Administrativa</v>
      </c>
      <c r="J7548" t="str">
        <f t="shared" si="7740"/>
        <v>04-01</v>
      </c>
      <c r="K7548" t="str">
        <f t="shared" si="7740"/>
        <v>Existencia de elementos de atención municipal orientada al vecino</v>
      </c>
      <c r="L7548" s="150">
        <f>+VLOOKUP($E7548,IGA_2018!$B$8:$N$347,3,0)</f>
        <v>0.25</v>
      </c>
      <c r="M7548" s="142" t="str">
        <f>+VLOOKUP($E7548,IGA_2018!$B$8:$N$347,4,0)</f>
        <v>Medio bajo</v>
      </c>
    </row>
    <row r="7549" spans="1:13" x14ac:dyDescent="0.3">
      <c r="A7549" s="139">
        <f t="shared" si="7723"/>
        <v>199</v>
      </c>
      <c r="B7549" s="148">
        <f t="shared" si="7725"/>
        <v>19</v>
      </c>
      <c r="D7549" s="149" t="str">
        <f>+VLOOKUP($A7549,mUNICIPIOS!$B$4:$F$343,2,0)</f>
        <v>Huehuetenango</v>
      </c>
      <c r="E7549" s="149">
        <f>+VLOOKUP($A7549,mUNICIPIOS!$B$4:$F$343,3,0)</f>
        <v>1303</v>
      </c>
      <c r="F7549" s="149" t="str">
        <f>+VLOOKUP($A7549,mUNICIPIOS!$B$4:$F$343,4,0)</f>
        <v>Malacatancito</v>
      </c>
      <c r="G7549" s="139" t="str">
        <f t="shared" ref="G7549:K7549" si="7741">+G7511</f>
        <v>04</v>
      </c>
      <c r="H7549" t="str">
        <f t="shared" si="7741"/>
        <v>IGA</v>
      </c>
      <c r="I7549" t="str">
        <f t="shared" si="7741"/>
        <v>Índice de Gestión Administrativa</v>
      </c>
      <c r="J7549" t="str">
        <f t="shared" si="7741"/>
        <v>04-02</v>
      </c>
      <c r="K7549" t="str">
        <f t="shared" si="7741"/>
        <v>Gestión del recurso humano.</v>
      </c>
      <c r="L7549" s="150">
        <f>+VLOOKUP($E7549,IGA_2018!$B$8:$N$347,6,0)</f>
        <v>0.49549317537986109</v>
      </c>
      <c r="M7549" s="142" t="str">
        <f>+VLOOKUP($E7549,IGA_2018!$B$8:$N$347,7,0)</f>
        <v>Medio</v>
      </c>
    </row>
    <row r="7550" spans="1:13" x14ac:dyDescent="0.3">
      <c r="A7550" s="139">
        <f t="shared" si="7723"/>
        <v>199</v>
      </c>
      <c r="B7550" s="148">
        <f t="shared" si="7725"/>
        <v>20</v>
      </c>
      <c r="D7550" s="149" t="str">
        <f>+VLOOKUP($A7550,mUNICIPIOS!$B$4:$F$343,2,0)</f>
        <v>Huehuetenango</v>
      </c>
      <c r="E7550" s="149">
        <f>+VLOOKUP($A7550,mUNICIPIOS!$B$4:$F$343,3,0)</f>
        <v>1303</v>
      </c>
      <c r="F7550" s="149" t="str">
        <f>+VLOOKUP($A7550,mUNICIPIOS!$B$4:$F$343,4,0)</f>
        <v>Malacatancito</v>
      </c>
      <c r="G7550" s="139" t="str">
        <f t="shared" ref="G7550:K7550" si="7742">+G7512</f>
        <v>04</v>
      </c>
      <c r="H7550" t="str">
        <f t="shared" si="7742"/>
        <v>IGA</v>
      </c>
      <c r="I7550" t="str">
        <f t="shared" si="7742"/>
        <v>Índice de Gestión Administrativa</v>
      </c>
      <c r="J7550" t="str">
        <f t="shared" si="7742"/>
        <v>04-03</v>
      </c>
      <c r="K7550" t="str">
        <f t="shared" si="7742"/>
        <v>Existencia de oficinas municipales con instrumentos de gestión.</v>
      </c>
      <c r="L7550" s="150">
        <f>+VLOOKUP($E7550,IGA_2018!$B$8:$N$347,9,0)</f>
        <v>0.26249999999999996</v>
      </c>
      <c r="M7550" s="142" t="str">
        <f>+VLOOKUP($E7550,IGA_2018!$B$8:$N$347,10,0)</f>
        <v>Medio bajo</v>
      </c>
    </row>
    <row r="7551" spans="1:13" x14ac:dyDescent="0.3">
      <c r="A7551" s="139">
        <f t="shared" si="7723"/>
        <v>199</v>
      </c>
      <c r="B7551" s="148">
        <f t="shared" si="7725"/>
        <v>21</v>
      </c>
      <c r="D7551" s="149" t="str">
        <f>+VLOOKUP($A7551,mUNICIPIOS!$B$4:$F$343,2,0)</f>
        <v>Huehuetenango</v>
      </c>
      <c r="E7551" s="149">
        <f>+VLOOKUP($A7551,mUNICIPIOS!$B$4:$F$343,3,0)</f>
        <v>1303</v>
      </c>
      <c r="F7551" s="149" t="str">
        <f>+VLOOKUP($A7551,mUNICIPIOS!$B$4:$F$343,4,0)</f>
        <v>Malacatancito</v>
      </c>
      <c r="G7551" s="139" t="str">
        <f t="shared" ref="G7551:K7551" si="7743">+G7513</f>
        <v>04</v>
      </c>
      <c r="H7551" t="str">
        <f t="shared" si="7743"/>
        <v>IGA</v>
      </c>
      <c r="I7551" t="str">
        <f t="shared" si="7743"/>
        <v>Índice de Gestión Administrativa</v>
      </c>
      <c r="J7551" t="str">
        <f t="shared" si="7743"/>
        <v>INDICE</v>
      </c>
      <c r="K7551">
        <f t="shared" si="7743"/>
        <v>0</v>
      </c>
      <c r="L7551" s="150">
        <f>+VLOOKUP($E7551,IGA_2018!$B$8:$N$347,12,0)</f>
        <v>0.34029761138295134</v>
      </c>
      <c r="M7551" s="142" t="str">
        <f>+VLOOKUP($E7551,IGA_2018!$B$8:$N$347,13,0)</f>
        <v>Medio bajo</v>
      </c>
    </row>
    <row r="7552" spans="1:13" x14ac:dyDescent="0.3">
      <c r="A7552" s="139">
        <f t="shared" si="7723"/>
        <v>199</v>
      </c>
      <c r="B7552" s="148">
        <f t="shared" si="7725"/>
        <v>22</v>
      </c>
      <c r="D7552" s="149" t="str">
        <f>+VLOOKUP($A7552,mUNICIPIOS!$B$4:$F$343,2,0)</f>
        <v>Huehuetenango</v>
      </c>
      <c r="E7552" s="149">
        <f>+VLOOKUP($A7552,mUNICIPIOS!$B$4:$F$343,3,0)</f>
        <v>1303</v>
      </c>
      <c r="F7552" s="149" t="str">
        <f>+VLOOKUP($A7552,mUNICIPIOS!$B$4:$F$343,4,0)</f>
        <v>Malacatancito</v>
      </c>
      <c r="G7552" s="139" t="str">
        <f t="shared" ref="G7552:K7552" si="7744">+G7514</f>
        <v>05</v>
      </c>
      <c r="H7552" t="str">
        <f t="shared" si="7744"/>
        <v>IGF</v>
      </c>
      <c r="I7552" t="str">
        <f t="shared" si="7744"/>
        <v>Índice de Gestión Financiera</v>
      </c>
      <c r="J7552" t="str">
        <f t="shared" si="7744"/>
        <v>05-01</v>
      </c>
      <c r="K7552" t="str">
        <f t="shared" si="7744"/>
        <v>Autonomía financiera municipal</v>
      </c>
      <c r="L7552" s="150">
        <f>+VLOOKUP($E7552,IGF_2018!$B$8:$Z$347,3,0)</f>
        <v>8.8913163121661004E-2</v>
      </c>
      <c r="M7552" s="142" t="str">
        <f>+VLOOKUP($E7552,IGF_2018!$B$8:$Z$347,4,0)</f>
        <v>Bajo</v>
      </c>
    </row>
    <row r="7553" spans="1:13" x14ac:dyDescent="0.3">
      <c r="A7553" s="139">
        <f t="shared" si="7723"/>
        <v>199</v>
      </c>
      <c r="B7553" s="148">
        <f t="shared" si="7725"/>
        <v>23</v>
      </c>
      <c r="D7553" s="149" t="str">
        <f>+VLOOKUP($A7553,mUNICIPIOS!$B$4:$F$343,2,0)</f>
        <v>Huehuetenango</v>
      </c>
      <c r="E7553" s="149">
        <f>+VLOOKUP($A7553,mUNICIPIOS!$B$4:$F$343,3,0)</f>
        <v>1303</v>
      </c>
      <c r="F7553" s="149" t="str">
        <f>+VLOOKUP($A7553,mUNICIPIOS!$B$4:$F$343,4,0)</f>
        <v>Malacatancito</v>
      </c>
      <c r="G7553" s="139" t="str">
        <f t="shared" ref="G7553:K7553" si="7745">+G7515</f>
        <v>05</v>
      </c>
      <c r="H7553" t="str">
        <f t="shared" si="7745"/>
        <v>IGF</v>
      </c>
      <c r="I7553" t="str">
        <f t="shared" si="7745"/>
        <v>Índice de Gestión Financiera</v>
      </c>
      <c r="J7553" t="str">
        <f t="shared" si="7745"/>
        <v>05-02</v>
      </c>
      <c r="K7553" t="str">
        <f t="shared" si="7745"/>
        <v xml:space="preserve">Ingresos propios por habitante -sin regalías- </v>
      </c>
      <c r="L7553" s="150">
        <f>+VLOOKUP($E7553,IGF_2018!$B$8:$Z$347,6,0)</f>
        <v>4.7200709311842927E-2</v>
      </c>
      <c r="M7553" s="142" t="str">
        <f>+VLOOKUP($E7553,IGF_2018!$B$8:$Z$347,7,0)</f>
        <v>Bajo</v>
      </c>
    </row>
    <row r="7554" spans="1:13" x14ac:dyDescent="0.3">
      <c r="A7554" s="139">
        <f t="shared" si="7723"/>
        <v>199</v>
      </c>
      <c r="B7554" s="148">
        <f t="shared" si="7725"/>
        <v>24</v>
      </c>
      <c r="D7554" s="149" t="str">
        <f>+VLOOKUP($A7554,mUNICIPIOS!$B$4:$F$343,2,0)</f>
        <v>Huehuetenango</v>
      </c>
      <c r="E7554" s="149">
        <f>+VLOOKUP($A7554,mUNICIPIOS!$B$4:$F$343,3,0)</f>
        <v>1303</v>
      </c>
      <c r="F7554" s="149" t="str">
        <f>+VLOOKUP($A7554,mUNICIPIOS!$B$4:$F$343,4,0)</f>
        <v>Malacatancito</v>
      </c>
      <c r="G7554" s="139" t="str">
        <f t="shared" ref="G7554:K7554" si="7746">+G7516</f>
        <v>05</v>
      </c>
      <c r="H7554" t="str">
        <f t="shared" si="7746"/>
        <v>IGF</v>
      </c>
      <c r="I7554" t="str">
        <f t="shared" si="7746"/>
        <v>Índice de Gestión Financiera</v>
      </c>
      <c r="J7554" t="str">
        <f t="shared" si="7746"/>
        <v>05-03</v>
      </c>
      <c r="K7554" t="str">
        <f t="shared" si="7746"/>
        <v>Ingresos del IUSI en relación a los ingresos propios -sin regalías-</v>
      </c>
      <c r="L7554" s="150">
        <f>+VLOOKUP($E7554,IGF_2018!$B$8:$Z$347,9,0)</f>
        <v>1.310208496949561E-2</v>
      </c>
      <c r="M7554" s="142" t="str">
        <f>+VLOOKUP($E7554,IGF_2018!$B$8:$Z$347,10,0)</f>
        <v>Bajo</v>
      </c>
    </row>
    <row r="7555" spans="1:13" x14ac:dyDescent="0.3">
      <c r="A7555" s="139">
        <f t="shared" si="7723"/>
        <v>199</v>
      </c>
      <c r="B7555" s="148">
        <f t="shared" si="7725"/>
        <v>25</v>
      </c>
      <c r="D7555" s="149" t="str">
        <f>+VLOOKUP($A7555,mUNICIPIOS!$B$4:$F$343,2,0)</f>
        <v>Huehuetenango</v>
      </c>
      <c r="E7555" s="149">
        <f>+VLOOKUP($A7555,mUNICIPIOS!$B$4:$F$343,3,0)</f>
        <v>1303</v>
      </c>
      <c r="F7555" s="149" t="str">
        <f>+VLOOKUP($A7555,mUNICIPIOS!$B$4:$F$343,4,0)</f>
        <v>Malacatancito</v>
      </c>
      <c r="G7555" s="139" t="str">
        <f t="shared" ref="G7555:K7555" si="7747">+G7517</f>
        <v>05</v>
      </c>
      <c r="H7555" t="str">
        <f t="shared" si="7747"/>
        <v>IGF</v>
      </c>
      <c r="I7555" t="str">
        <f t="shared" si="7747"/>
        <v>Índice de Gestión Financiera</v>
      </c>
      <c r="J7555" t="str">
        <f t="shared" si="7747"/>
        <v>05-04</v>
      </c>
      <c r="K7555" t="str">
        <f t="shared" si="7747"/>
        <v>Inversión anual en capital fijo por habitante</v>
      </c>
      <c r="L7555" s="150">
        <f>+VLOOKUP($E7555,IGF_2018!$B$8:$Z$347,12,0)</f>
        <v>6.2784812761375888E-2</v>
      </c>
      <c r="M7555" s="142" t="str">
        <f>+VLOOKUP($E7555,IGF_2018!$B$8:$Z$347,13,0)</f>
        <v>Bajo</v>
      </c>
    </row>
    <row r="7556" spans="1:13" x14ac:dyDescent="0.3">
      <c r="A7556" s="139">
        <f t="shared" si="7723"/>
        <v>199</v>
      </c>
      <c r="B7556" s="148">
        <f t="shared" si="7725"/>
        <v>26</v>
      </c>
      <c r="D7556" s="149" t="str">
        <f>+VLOOKUP($A7556,mUNICIPIOS!$B$4:$F$343,2,0)</f>
        <v>Huehuetenango</v>
      </c>
      <c r="E7556" s="149">
        <f>+VLOOKUP($A7556,mUNICIPIOS!$B$4:$F$343,3,0)</f>
        <v>1303</v>
      </c>
      <c r="F7556" s="149" t="str">
        <f>+VLOOKUP($A7556,mUNICIPIOS!$B$4:$F$343,4,0)</f>
        <v>Malacatancito</v>
      </c>
      <c r="G7556" s="139" t="str">
        <f t="shared" ref="G7556:K7556" si="7748">+G7518</f>
        <v>05</v>
      </c>
      <c r="H7556" t="str">
        <f t="shared" si="7748"/>
        <v>IGF</v>
      </c>
      <c r="I7556" t="str">
        <f t="shared" si="7748"/>
        <v>Índice de Gestión Financiera</v>
      </c>
      <c r="J7556" t="str">
        <f t="shared" si="7748"/>
        <v>05-05</v>
      </c>
      <c r="K7556" t="str">
        <f t="shared" si="7748"/>
        <v>Inversión anual en capital fijo con recursos percibidos por ingresos propios</v>
      </c>
      <c r="L7556" s="150">
        <f>+VLOOKUP($E7556,IGF_2018!$B$8:$Z$347,15,0)</f>
        <v>0</v>
      </c>
      <c r="M7556" s="142" t="str">
        <f>+VLOOKUP($E7556,IGF_2018!$B$8:$Z$347,16,0)</f>
        <v>Bajo</v>
      </c>
    </row>
    <row r="7557" spans="1:13" x14ac:dyDescent="0.3">
      <c r="A7557" s="139">
        <f t="shared" si="7723"/>
        <v>199</v>
      </c>
      <c r="B7557" s="148">
        <f t="shared" si="7725"/>
        <v>27</v>
      </c>
      <c r="D7557" s="149" t="str">
        <f>+VLOOKUP($A7557,mUNICIPIOS!$B$4:$F$343,2,0)</f>
        <v>Huehuetenango</v>
      </c>
      <c r="E7557" s="149">
        <f>+VLOOKUP($A7557,mUNICIPIOS!$B$4:$F$343,3,0)</f>
        <v>1303</v>
      </c>
      <c r="F7557" s="149" t="str">
        <f>+VLOOKUP($A7557,mUNICIPIOS!$B$4:$F$343,4,0)</f>
        <v>Malacatancito</v>
      </c>
      <c r="G7557" s="139" t="str">
        <f t="shared" ref="G7557:K7557" si="7749">+G7519</f>
        <v>05</v>
      </c>
      <c r="H7557" t="str">
        <f t="shared" si="7749"/>
        <v>IGF</v>
      </c>
      <c r="I7557" t="str">
        <f t="shared" si="7749"/>
        <v>Índice de Gestión Financiera</v>
      </c>
      <c r="J7557" t="str">
        <f t="shared" si="7749"/>
        <v>05-06</v>
      </c>
      <c r="K7557" t="str">
        <f t="shared" si="7749"/>
        <v xml:space="preserve">Inversión anual en capital fijo con recursos percibidos por transferencias del Gobierno Central </v>
      </c>
      <c r="L7557" s="150">
        <f>+VLOOKUP($E7557,IGF_2018!$B$8:$Z$347,18,0)</f>
        <v>0.12867836119562148</v>
      </c>
      <c r="M7557" s="142" t="str">
        <f>+VLOOKUP($E7557,IGF_2018!$B$8:$Z$347,19,0)</f>
        <v>Bajo</v>
      </c>
    </row>
    <row r="7558" spans="1:13" x14ac:dyDescent="0.3">
      <c r="A7558" s="139">
        <f t="shared" si="7723"/>
        <v>199</v>
      </c>
      <c r="B7558" s="148">
        <f t="shared" si="7725"/>
        <v>28</v>
      </c>
      <c r="D7558" s="149" t="str">
        <f>+VLOOKUP($A7558,mUNICIPIOS!$B$4:$F$343,2,0)</f>
        <v>Huehuetenango</v>
      </c>
      <c r="E7558" s="149">
        <f>+VLOOKUP($A7558,mUNICIPIOS!$B$4:$F$343,3,0)</f>
        <v>1303</v>
      </c>
      <c r="F7558" s="149" t="str">
        <f>+VLOOKUP($A7558,mUNICIPIOS!$B$4:$F$343,4,0)</f>
        <v>Malacatancito</v>
      </c>
      <c r="G7558" s="139" t="str">
        <f t="shared" ref="G7558:K7558" si="7750">+G7520</f>
        <v>05</v>
      </c>
      <c r="H7558" t="str">
        <f t="shared" si="7750"/>
        <v>IGF</v>
      </c>
      <c r="I7558" t="str">
        <f t="shared" si="7750"/>
        <v>Índice de Gestión Financiera</v>
      </c>
      <c r="J7558" t="str">
        <f t="shared" si="7750"/>
        <v>05-07</v>
      </c>
      <c r="K7558" t="str">
        <f t="shared" si="7750"/>
        <v>Financiamiento por endeudamiento municipal</v>
      </c>
      <c r="L7558" s="150">
        <f>+VLOOKUP($E7558,IGF_2018!$B$8:$Z$347,21,0)</f>
        <v>1</v>
      </c>
      <c r="M7558" s="142" t="str">
        <f>+VLOOKUP($E7558,IGF_2018!$B$8:$Z$347,22,0)</f>
        <v>Alto</v>
      </c>
    </row>
    <row r="7559" spans="1:13" x14ac:dyDescent="0.3">
      <c r="A7559" s="139">
        <f t="shared" si="7723"/>
        <v>199</v>
      </c>
      <c r="B7559" s="148">
        <f t="shared" si="7725"/>
        <v>29</v>
      </c>
      <c r="D7559" s="149" t="str">
        <f>+VLOOKUP($A7559,mUNICIPIOS!$B$4:$F$343,2,0)</f>
        <v>Huehuetenango</v>
      </c>
      <c r="E7559" s="149">
        <f>+VLOOKUP($A7559,mUNICIPIOS!$B$4:$F$343,3,0)</f>
        <v>1303</v>
      </c>
      <c r="F7559" s="149" t="str">
        <f>+VLOOKUP($A7559,mUNICIPIOS!$B$4:$F$343,4,0)</f>
        <v>Malacatancito</v>
      </c>
      <c r="G7559" s="139" t="str">
        <f t="shared" ref="G7559:K7559" si="7751">+G7521</f>
        <v>05</v>
      </c>
      <c r="H7559" t="str">
        <f t="shared" si="7751"/>
        <v>IGF</v>
      </c>
      <c r="I7559" t="str">
        <f t="shared" si="7751"/>
        <v>Índice de Gestión Financiera</v>
      </c>
      <c r="J7559" t="str">
        <f t="shared" si="7751"/>
        <v>INDICE</v>
      </c>
      <c r="K7559">
        <f t="shared" si="7751"/>
        <v>0</v>
      </c>
      <c r="L7559" s="150">
        <f>+VLOOKUP($E7559,IGF_2018!$B$8:$Z$347,24,0)</f>
        <v>0.2476793003793501</v>
      </c>
      <c r="M7559" s="142" t="str">
        <f>+VLOOKUP($E7559,IGF_2018!$B$8:$Z$347,25,0)</f>
        <v>Medio bajo</v>
      </c>
    </row>
    <row r="7560" spans="1:13" x14ac:dyDescent="0.3">
      <c r="A7560" s="139">
        <f t="shared" si="7723"/>
        <v>199</v>
      </c>
      <c r="B7560" s="148">
        <f t="shared" si="7725"/>
        <v>30</v>
      </c>
      <c r="D7560" s="149" t="str">
        <f>+VLOOKUP($A7560,mUNICIPIOS!$B$4:$F$343,2,0)</f>
        <v>Huehuetenango</v>
      </c>
      <c r="E7560" s="149">
        <f>+VLOOKUP($A7560,mUNICIPIOS!$B$4:$F$343,3,0)</f>
        <v>1303</v>
      </c>
      <c r="F7560" s="149" t="str">
        <f>+VLOOKUP($A7560,mUNICIPIOS!$B$4:$F$343,4,0)</f>
        <v>Malacatancito</v>
      </c>
      <c r="G7560" s="139" t="str">
        <f t="shared" ref="G7560:K7560" si="7752">+G7522</f>
        <v>06</v>
      </c>
      <c r="H7560" t="str">
        <f t="shared" si="7752"/>
        <v>IGE</v>
      </c>
      <c r="I7560" t="str">
        <f t="shared" si="7752"/>
        <v>Índice de Gestión Estratégica</v>
      </c>
      <c r="J7560" t="str">
        <f t="shared" si="7752"/>
        <v>06-01</v>
      </c>
      <c r="K7560" t="str">
        <f t="shared" si="7752"/>
        <v>Ejecución del Plan Operativo Anual  (POA)</v>
      </c>
      <c r="L7560" s="150">
        <f>+VLOOKUP($E7560,IGE_2018!$B$8:$Z$347,3,0)</f>
        <v>0.85476190476190472</v>
      </c>
      <c r="M7560" s="142" t="str">
        <f>+VLOOKUP($E7560,IGE_2018!$B$8:$Z$347,4,0)</f>
        <v>Alto</v>
      </c>
    </row>
    <row r="7561" spans="1:13" x14ac:dyDescent="0.3">
      <c r="A7561" s="139">
        <f t="shared" si="7723"/>
        <v>199</v>
      </c>
      <c r="B7561" s="148">
        <f t="shared" si="7725"/>
        <v>31</v>
      </c>
      <c r="D7561" s="149" t="str">
        <f>+VLOOKUP($A7561,mUNICIPIOS!$B$4:$F$343,2,0)</f>
        <v>Huehuetenango</v>
      </c>
      <c r="E7561" s="149">
        <f>+VLOOKUP($A7561,mUNICIPIOS!$B$4:$F$343,3,0)</f>
        <v>1303</v>
      </c>
      <c r="F7561" s="149" t="str">
        <f>+VLOOKUP($A7561,mUNICIPIOS!$B$4:$F$343,4,0)</f>
        <v>Malacatancito</v>
      </c>
      <c r="G7561" s="139" t="str">
        <f t="shared" ref="G7561:K7561" si="7753">+G7523</f>
        <v>06</v>
      </c>
      <c r="H7561" t="str">
        <f t="shared" si="7753"/>
        <v>IGE</v>
      </c>
      <c r="I7561" t="str">
        <f t="shared" si="7753"/>
        <v>Índice de Gestión Estratégica</v>
      </c>
      <c r="J7561" t="str">
        <f t="shared" si="7753"/>
        <v>06-02</v>
      </c>
      <c r="K7561" t="str">
        <f t="shared" si="7753"/>
        <v>Relación Plan de Desarrollo Municipal y Ordenamiento Territorial (PDM-OT) - Plan Estratégico Institucional (PEI) - Plan Operativo Multianual (POM) - Plan Operativo Anual (POA)</v>
      </c>
      <c r="L7561" s="150">
        <f>+VLOOKUP($E7561,IGE_2018!$B$8:$Z$347,6,0)</f>
        <v>0.85</v>
      </c>
      <c r="M7561" s="142" t="str">
        <f>+VLOOKUP($E7561,IGE_2018!$B$8:$Z$347,7,0)</f>
        <v>Alto</v>
      </c>
    </row>
    <row r="7562" spans="1:13" x14ac:dyDescent="0.3">
      <c r="A7562" s="139">
        <f t="shared" si="7723"/>
        <v>199</v>
      </c>
      <c r="B7562" s="148">
        <f t="shared" si="7725"/>
        <v>32</v>
      </c>
      <c r="D7562" s="149" t="str">
        <f>+VLOOKUP($A7562,mUNICIPIOS!$B$4:$F$343,2,0)</f>
        <v>Huehuetenango</v>
      </c>
      <c r="E7562" s="149">
        <f>+VLOOKUP($A7562,mUNICIPIOS!$B$4:$F$343,3,0)</f>
        <v>1303</v>
      </c>
      <c r="F7562" s="149" t="str">
        <f>+VLOOKUP($A7562,mUNICIPIOS!$B$4:$F$343,4,0)</f>
        <v>Malacatancito</v>
      </c>
      <c r="G7562" s="139" t="str">
        <f t="shared" ref="G7562:K7562" si="7754">+G7524</f>
        <v>06</v>
      </c>
      <c r="H7562" t="str">
        <f t="shared" si="7754"/>
        <v>IGE</v>
      </c>
      <c r="I7562" t="str">
        <f t="shared" si="7754"/>
        <v>Índice de Gestión Estratégica</v>
      </c>
      <c r="J7562" t="str">
        <f t="shared" si="7754"/>
        <v>06-03</v>
      </c>
      <c r="K7562" t="str">
        <f t="shared" si="7754"/>
        <v>Presupuesto de egresos relacionado a competencias municipales que responden a prioridades nacionales de desarrollo.</v>
      </c>
      <c r="L7562" s="150">
        <f>+VLOOKUP($E7562,IGE_2018!$B$8:$Z$347,9,0)</f>
        <v>0.2646983463321636</v>
      </c>
      <c r="M7562" s="142" t="str">
        <f>+VLOOKUP($E7562,IGE_2018!$B$8:$Z$347,10,0)</f>
        <v>Medio bajo</v>
      </c>
    </row>
    <row r="7563" spans="1:13" x14ac:dyDescent="0.3">
      <c r="A7563" s="139">
        <f t="shared" si="7723"/>
        <v>199</v>
      </c>
      <c r="B7563" s="148">
        <f t="shared" si="7725"/>
        <v>33</v>
      </c>
      <c r="D7563" s="149" t="str">
        <f>+VLOOKUP($A7563,mUNICIPIOS!$B$4:$F$343,2,0)</f>
        <v>Huehuetenango</v>
      </c>
      <c r="E7563" s="149">
        <f>+VLOOKUP($A7563,mUNICIPIOS!$B$4:$F$343,3,0)</f>
        <v>1303</v>
      </c>
      <c r="F7563" s="149" t="str">
        <f>+VLOOKUP($A7563,mUNICIPIOS!$B$4:$F$343,4,0)</f>
        <v>Malacatancito</v>
      </c>
      <c r="G7563" s="139" t="str">
        <f t="shared" ref="G7563:K7563" si="7755">+G7525</f>
        <v>06</v>
      </c>
      <c r="H7563" t="str">
        <f t="shared" si="7755"/>
        <v>IGE</v>
      </c>
      <c r="I7563" t="str">
        <f t="shared" si="7755"/>
        <v>Índice de Gestión Estratégica</v>
      </c>
      <c r="J7563" t="str">
        <f t="shared" si="7755"/>
        <v>06-04</v>
      </c>
      <c r="K7563" t="str">
        <f t="shared" si="7755"/>
        <v>Institucionalización de la gestión ordenada del territorio</v>
      </c>
      <c r="L7563" s="150">
        <f>+VLOOKUP($E7563,IGE_2018!$B$8:$Z$347,12,0)</f>
        <v>0.4</v>
      </c>
      <c r="M7563" s="142" t="str">
        <f>+VLOOKUP($E7563,IGE_2018!$B$8:$Z$347,13,0)</f>
        <v>Medio bajo</v>
      </c>
    </row>
    <row r="7564" spans="1:13" x14ac:dyDescent="0.3">
      <c r="A7564" s="139">
        <f t="shared" si="7723"/>
        <v>199</v>
      </c>
      <c r="B7564" s="148">
        <f t="shared" si="7725"/>
        <v>34</v>
      </c>
      <c r="D7564" s="149" t="str">
        <f>+VLOOKUP($A7564,mUNICIPIOS!$B$4:$F$343,2,0)</f>
        <v>Huehuetenango</v>
      </c>
      <c r="E7564" s="149">
        <f>+VLOOKUP($A7564,mUNICIPIOS!$B$4:$F$343,3,0)</f>
        <v>1303</v>
      </c>
      <c r="F7564" s="149" t="str">
        <f>+VLOOKUP($A7564,mUNICIPIOS!$B$4:$F$343,4,0)</f>
        <v>Malacatancito</v>
      </c>
      <c r="G7564" s="139" t="str">
        <f t="shared" ref="G7564:K7564" si="7756">+G7526</f>
        <v>06</v>
      </c>
      <c r="H7564" t="str">
        <f t="shared" si="7756"/>
        <v>IGE</v>
      </c>
      <c r="I7564" t="str">
        <f t="shared" si="7756"/>
        <v>Índice de Gestión Estratégica</v>
      </c>
      <c r="J7564" t="str">
        <f t="shared" si="7756"/>
        <v>06-05</v>
      </c>
      <c r="K7564" t="str">
        <f t="shared" si="7756"/>
        <v>Acciones para la gestión ordenada del territorio</v>
      </c>
      <c r="L7564" s="150">
        <f>+VLOOKUP($E7564,IGE_2018!$B$8:$Z$347,15,0)</f>
        <v>0.2400000000000001</v>
      </c>
      <c r="M7564" s="142" t="str">
        <f>+VLOOKUP($E7564,IGE_2018!$B$8:$Z$347,16,0)</f>
        <v>Medio bajo</v>
      </c>
    </row>
    <row r="7565" spans="1:13" x14ac:dyDescent="0.3">
      <c r="A7565" s="139">
        <f t="shared" si="7723"/>
        <v>199</v>
      </c>
      <c r="B7565" s="148">
        <f t="shared" si="7725"/>
        <v>35</v>
      </c>
      <c r="D7565" s="149" t="str">
        <f>+VLOOKUP($A7565,mUNICIPIOS!$B$4:$F$343,2,0)</f>
        <v>Huehuetenango</v>
      </c>
      <c r="E7565" s="149">
        <f>+VLOOKUP($A7565,mUNICIPIOS!$B$4:$F$343,3,0)</f>
        <v>1303</v>
      </c>
      <c r="F7565" s="149" t="str">
        <f>+VLOOKUP($A7565,mUNICIPIOS!$B$4:$F$343,4,0)</f>
        <v>Malacatancito</v>
      </c>
      <c r="G7565" s="139" t="str">
        <f t="shared" ref="G7565:K7565" si="7757">+G7527</f>
        <v>06</v>
      </c>
      <c r="H7565" t="str">
        <f t="shared" si="7757"/>
        <v>IGE</v>
      </c>
      <c r="I7565" t="str">
        <f t="shared" si="7757"/>
        <v>Índice de Gestión Estratégica</v>
      </c>
      <c r="J7565" t="str">
        <f t="shared" si="7757"/>
        <v>06-06</v>
      </c>
      <c r="K7565" t="str">
        <f t="shared" si="7757"/>
        <v>Gestión de riesgo en la formulación de proyectos derivados de la planificación operativa anual</v>
      </c>
      <c r="L7565" s="150">
        <f>+VLOOKUP($E7565,IGE_2018!$B$8:$Z$347,18,0)</f>
        <v>0.61403508771929816</v>
      </c>
      <c r="M7565" s="142" t="str">
        <f>+VLOOKUP($E7565,IGE_2018!$B$8:$Z$347,19,0)</f>
        <v>Medio alto</v>
      </c>
    </row>
    <row r="7566" spans="1:13" x14ac:dyDescent="0.3">
      <c r="A7566" s="139">
        <f t="shared" si="7723"/>
        <v>199</v>
      </c>
      <c r="B7566" s="148">
        <f t="shared" si="7725"/>
        <v>36</v>
      </c>
      <c r="D7566" s="149" t="str">
        <f>+VLOOKUP($A7566,mUNICIPIOS!$B$4:$F$343,2,0)</f>
        <v>Huehuetenango</v>
      </c>
      <c r="E7566" s="149">
        <f>+VLOOKUP($A7566,mUNICIPIOS!$B$4:$F$343,3,0)</f>
        <v>1303</v>
      </c>
      <c r="F7566" s="149" t="str">
        <f>+VLOOKUP($A7566,mUNICIPIOS!$B$4:$F$343,4,0)</f>
        <v>Malacatancito</v>
      </c>
      <c r="G7566" s="139" t="str">
        <f t="shared" ref="G7566:K7566" si="7758">+G7528</f>
        <v>06</v>
      </c>
      <c r="H7566" t="str">
        <f t="shared" si="7758"/>
        <v>IGE</v>
      </c>
      <c r="I7566" t="str">
        <f t="shared" si="7758"/>
        <v>Índice de Gestión Estratégica</v>
      </c>
      <c r="J7566" t="str">
        <f t="shared" si="7758"/>
        <v>06-07</v>
      </c>
      <c r="K7566" t="str">
        <f t="shared" si="7758"/>
        <v>Ingresos por servicios ambientales en relación a los ingresos propios sin regalías</v>
      </c>
      <c r="L7566" s="150">
        <f>+VLOOKUP($E7566,IGE_2018!$B$8:$Z$347,21,0)</f>
        <v>0.88058069058937272</v>
      </c>
      <c r="M7566" s="142" t="str">
        <f>+VLOOKUP($E7566,IGE_2018!$B$8:$Z$347,22,0)</f>
        <v>Alto</v>
      </c>
    </row>
    <row r="7567" spans="1:13" x14ac:dyDescent="0.3">
      <c r="A7567" s="139">
        <f t="shared" si="7723"/>
        <v>199</v>
      </c>
      <c r="B7567" s="148">
        <f t="shared" si="7725"/>
        <v>37</v>
      </c>
      <c r="D7567" s="149" t="str">
        <f>+VLOOKUP($A7567,mUNICIPIOS!$B$4:$F$343,2,0)</f>
        <v>Huehuetenango</v>
      </c>
      <c r="E7567" s="149">
        <f>+VLOOKUP($A7567,mUNICIPIOS!$B$4:$F$343,3,0)</f>
        <v>1303</v>
      </c>
      <c r="F7567" s="149" t="str">
        <f>+VLOOKUP($A7567,mUNICIPIOS!$B$4:$F$343,4,0)</f>
        <v>Malacatancito</v>
      </c>
      <c r="G7567" s="139" t="str">
        <f t="shared" ref="G7567:K7567" si="7759">+G7529</f>
        <v>06</v>
      </c>
      <c r="H7567" t="str">
        <f t="shared" si="7759"/>
        <v>IGE</v>
      </c>
      <c r="I7567" t="str">
        <f t="shared" si="7759"/>
        <v>Índice de Gestión Estratégica</v>
      </c>
      <c r="J7567" t="str">
        <f t="shared" si="7759"/>
        <v>INDICE</v>
      </c>
      <c r="K7567">
        <f t="shared" si="7759"/>
        <v>0</v>
      </c>
      <c r="L7567" s="150">
        <f>+VLOOKUP($E7567,IGE_2018!$B$8:$Z$347,24,0)</f>
        <v>0.54735045012819372</v>
      </c>
      <c r="M7567" s="142" t="str">
        <f>+VLOOKUP($E7567,IGE_2018!$B$8:$Z$347,25,0)</f>
        <v>Medio</v>
      </c>
    </row>
    <row r="7568" spans="1:13" x14ac:dyDescent="0.3">
      <c r="A7568" s="139">
        <f t="shared" si="7723"/>
        <v>199</v>
      </c>
      <c r="B7568" s="148">
        <f t="shared" si="7725"/>
        <v>38</v>
      </c>
      <c r="D7568" s="149" t="str">
        <f>+VLOOKUP($A7568,mUNICIPIOS!$B$4:$F$343,2,0)</f>
        <v>Huehuetenango</v>
      </c>
      <c r="E7568" s="149">
        <f>+VLOOKUP($A7568,mUNICIPIOS!$B$4:$F$343,3,0)</f>
        <v>1303</v>
      </c>
      <c r="F7568" s="149" t="str">
        <f>+VLOOKUP($A7568,mUNICIPIOS!$B$4:$F$343,4,0)</f>
        <v>Malacatancito</v>
      </c>
      <c r="G7568" s="139" t="str">
        <f t="shared" ref="G7568:K7568" si="7760">+G7530</f>
        <v>RANKING</v>
      </c>
      <c r="H7568" t="str">
        <f t="shared" si="7760"/>
        <v>RGM</v>
      </c>
      <c r="I7568" t="str">
        <f t="shared" si="7760"/>
        <v>Ranking de la Gestión Municipal 2018</v>
      </c>
      <c r="J7568" t="str">
        <f t="shared" si="7760"/>
        <v>RANKING</v>
      </c>
      <c r="K7568">
        <f t="shared" si="7760"/>
        <v>0</v>
      </c>
      <c r="L7568" s="151">
        <f>+VLOOKUP($E7568,Resultados_generales!$C$8:$AE$347,27,0)</f>
        <v>0.52529488540507185</v>
      </c>
      <c r="M7568" t="str">
        <f>+VLOOKUP($E7568,Resultados_generales!$C$8:$AE$347,28,0)</f>
        <v>Medio</v>
      </c>
    </row>
    <row r="7569" spans="1:13" x14ac:dyDescent="0.3">
      <c r="A7569" s="139">
        <f t="shared" si="7723"/>
        <v>200</v>
      </c>
      <c r="B7569" s="148">
        <f t="shared" si="7725"/>
        <v>1</v>
      </c>
      <c r="D7569" s="149" t="str">
        <f>+VLOOKUP($A7569,mUNICIPIOS!$B$4:$F$343,2,0)</f>
        <v>Huehuetenango</v>
      </c>
      <c r="E7569" s="149">
        <f>+VLOOKUP($A7569,mUNICIPIOS!$B$4:$F$343,3,0)</f>
        <v>1304</v>
      </c>
      <c r="F7569" s="149" t="str">
        <f>+VLOOKUP($A7569,mUNICIPIOS!$B$4:$F$343,4,0)</f>
        <v>Cuilco</v>
      </c>
      <c r="G7569" s="139" t="str">
        <f t="shared" ref="G7569:K7569" si="7761">+G7531</f>
        <v>01</v>
      </c>
      <c r="H7569" t="str">
        <f t="shared" si="7761"/>
        <v>IPC</v>
      </c>
      <c r="I7569" t="str">
        <f t="shared" si="7761"/>
        <v>Índice de Participación Ciudadana</v>
      </c>
      <c r="J7569" t="str">
        <f t="shared" si="7761"/>
        <v>01-01</v>
      </c>
      <c r="K7569" t="str">
        <f t="shared" si="7761"/>
        <v>Número de reuniones del COMUDE en el año de la medición.</v>
      </c>
      <c r="L7569" s="150">
        <f>+VLOOKUP($E7569,IPC_2018!$B$8:$T$347,3,0)</f>
        <v>0.91666666666666663</v>
      </c>
      <c r="M7569" s="142" t="str">
        <f>+VLOOKUP($E7569,IPC_2018!$B$8:$T$347,4,0)</f>
        <v>Alto</v>
      </c>
    </row>
    <row r="7570" spans="1:13" x14ac:dyDescent="0.3">
      <c r="A7570" s="139">
        <f t="shared" si="7723"/>
        <v>200</v>
      </c>
      <c r="B7570" s="148">
        <f t="shared" si="7725"/>
        <v>2</v>
      </c>
      <c r="D7570" s="149" t="str">
        <f>+VLOOKUP($A7570,mUNICIPIOS!$B$4:$F$343,2,0)</f>
        <v>Huehuetenango</v>
      </c>
      <c r="E7570" s="149">
        <f>+VLOOKUP($A7570,mUNICIPIOS!$B$4:$F$343,3,0)</f>
        <v>1304</v>
      </c>
      <c r="F7570" s="149" t="str">
        <f>+VLOOKUP($A7570,mUNICIPIOS!$B$4:$F$343,4,0)</f>
        <v>Cuilco</v>
      </c>
      <c r="G7570" s="139" t="str">
        <f t="shared" ref="G7570:K7570" si="7762">+G7532</f>
        <v>01</v>
      </c>
      <c r="H7570" t="str">
        <f t="shared" si="7762"/>
        <v>IPC</v>
      </c>
      <c r="I7570" t="str">
        <f t="shared" si="7762"/>
        <v>Índice de Participación Ciudadana</v>
      </c>
      <c r="J7570" t="str">
        <f t="shared" si="7762"/>
        <v>01-02</v>
      </c>
      <c r="K7570" t="str">
        <f t="shared" si="7762"/>
        <v>Participación de Alcaldes, Concejales y Síndicos determinados o designados en el COMUDE</v>
      </c>
      <c r="L7570" s="150">
        <f>+VLOOKUP($E7570,IPC_2018!$B$8:$T$347,6,0)</f>
        <v>0.90454545454545454</v>
      </c>
      <c r="M7570" s="142" t="str">
        <f>+VLOOKUP($E7570,IPC_2018!$B$8:$T$347,7,0)</f>
        <v>Alto</v>
      </c>
    </row>
    <row r="7571" spans="1:13" x14ac:dyDescent="0.3">
      <c r="A7571" s="139">
        <f t="shared" si="7723"/>
        <v>200</v>
      </c>
      <c r="B7571" s="148">
        <f t="shared" si="7725"/>
        <v>3</v>
      </c>
      <c r="D7571" s="149" t="str">
        <f>+VLOOKUP($A7571,mUNICIPIOS!$B$4:$F$343,2,0)</f>
        <v>Huehuetenango</v>
      </c>
      <c r="E7571" s="149">
        <f>+VLOOKUP($A7571,mUNICIPIOS!$B$4:$F$343,3,0)</f>
        <v>1304</v>
      </c>
      <c r="F7571" s="149" t="str">
        <f>+VLOOKUP($A7571,mUNICIPIOS!$B$4:$F$343,4,0)</f>
        <v>Cuilco</v>
      </c>
      <c r="G7571" s="139" t="str">
        <f t="shared" ref="G7571:K7571" si="7763">+G7533</f>
        <v>01</v>
      </c>
      <c r="H7571" t="str">
        <f t="shared" si="7763"/>
        <v>IPC</v>
      </c>
      <c r="I7571" t="str">
        <f t="shared" si="7763"/>
        <v>Índice de Participación Ciudadana</v>
      </c>
      <c r="J7571" t="str">
        <f t="shared" si="7763"/>
        <v>01-03</v>
      </c>
      <c r="K7571" t="str">
        <f t="shared" si="7763"/>
        <v>Participación  de organizaciones de jóvenes, mujeres, pueblos mayas, xincas, garífunas, y otras organizaciones en el Comude</v>
      </c>
      <c r="L7571" s="150">
        <f>+VLOOKUP($E7571,IPC_2018!$B$8:$T$347,9,0)</f>
        <v>0.14611872146118721</v>
      </c>
      <c r="M7571" s="142" t="str">
        <f>+VLOOKUP($E7571,IPC_2018!$B$8:$T$347,10,0)</f>
        <v>Bajo</v>
      </c>
    </row>
    <row r="7572" spans="1:13" x14ac:dyDescent="0.3">
      <c r="A7572" s="139">
        <f t="shared" si="7723"/>
        <v>200</v>
      </c>
      <c r="B7572" s="148">
        <f t="shared" si="7725"/>
        <v>4</v>
      </c>
      <c r="D7572" s="149" t="str">
        <f>+VLOOKUP($A7572,mUNICIPIOS!$B$4:$F$343,2,0)</f>
        <v>Huehuetenango</v>
      </c>
      <c r="E7572" s="149">
        <f>+VLOOKUP($A7572,mUNICIPIOS!$B$4:$F$343,3,0)</f>
        <v>1304</v>
      </c>
      <c r="F7572" s="149" t="str">
        <f>+VLOOKUP($A7572,mUNICIPIOS!$B$4:$F$343,4,0)</f>
        <v>Cuilco</v>
      </c>
      <c r="G7572" s="139" t="str">
        <f t="shared" ref="G7572:K7572" si="7764">+G7534</f>
        <v>01</v>
      </c>
      <c r="H7572" t="str">
        <f t="shared" si="7764"/>
        <v>IPC</v>
      </c>
      <c r="I7572" t="str">
        <f t="shared" si="7764"/>
        <v>Índice de Participación Ciudadana</v>
      </c>
      <c r="J7572" t="str">
        <f t="shared" si="7764"/>
        <v>01-04</v>
      </c>
      <c r="K7572" t="str">
        <f t="shared" si="7764"/>
        <v>Representatividad territorial del Comude.</v>
      </c>
      <c r="L7572" s="150">
        <f>+VLOOKUP($E7572,IPC_2018!$B$8:$T$347,12,0)</f>
        <v>0.40374739764052742</v>
      </c>
      <c r="M7572" s="142" t="str">
        <f>+VLOOKUP($E7572,IPC_2018!$B$8:$T$347,13,0)</f>
        <v>Medio</v>
      </c>
    </row>
    <row r="7573" spans="1:13" x14ac:dyDescent="0.3">
      <c r="A7573" s="139">
        <f t="shared" si="7723"/>
        <v>200</v>
      </c>
      <c r="B7573" s="148">
        <f t="shared" si="7725"/>
        <v>5</v>
      </c>
      <c r="D7573" s="149" t="str">
        <f>+VLOOKUP($A7573,mUNICIPIOS!$B$4:$F$343,2,0)</f>
        <v>Huehuetenango</v>
      </c>
      <c r="E7573" s="149">
        <f>+VLOOKUP($A7573,mUNICIPIOS!$B$4:$F$343,3,0)</f>
        <v>1304</v>
      </c>
      <c r="F7573" s="149" t="str">
        <f>+VLOOKUP($A7573,mUNICIPIOS!$B$4:$F$343,4,0)</f>
        <v>Cuilco</v>
      </c>
      <c r="G7573" s="139" t="str">
        <f t="shared" ref="G7573:K7573" si="7765">+G7535</f>
        <v>01</v>
      </c>
      <c r="H7573" t="str">
        <f t="shared" si="7765"/>
        <v>IPC</v>
      </c>
      <c r="I7573" t="str">
        <f t="shared" si="7765"/>
        <v>Índice de Participación Ciudadana</v>
      </c>
      <c r="J7573" t="str">
        <f t="shared" si="7765"/>
        <v>01-05</v>
      </c>
      <c r="K7573" t="str">
        <f t="shared" si="7765"/>
        <v>Funcionamiento del Comude</v>
      </c>
      <c r="L7573" s="150">
        <f>+VLOOKUP($E7573,IPC_2018!$B$8:$T$347,15,0)</f>
        <v>0.62387568284171646</v>
      </c>
      <c r="M7573" s="142" t="str">
        <f>+VLOOKUP($E7573,IPC_2018!$B$8:$T$347,16,0)</f>
        <v>Medio alto</v>
      </c>
    </row>
    <row r="7574" spans="1:13" x14ac:dyDescent="0.3">
      <c r="A7574" s="139">
        <f t="shared" si="7723"/>
        <v>200</v>
      </c>
      <c r="B7574" s="148">
        <f t="shared" si="7725"/>
        <v>6</v>
      </c>
      <c r="D7574" s="149" t="str">
        <f>+VLOOKUP($A7574,mUNICIPIOS!$B$4:$F$343,2,0)</f>
        <v>Huehuetenango</v>
      </c>
      <c r="E7574" s="149">
        <f>+VLOOKUP($A7574,mUNICIPIOS!$B$4:$F$343,3,0)</f>
        <v>1304</v>
      </c>
      <c r="F7574" s="149" t="str">
        <f>+VLOOKUP($A7574,mUNICIPIOS!$B$4:$F$343,4,0)</f>
        <v>Cuilco</v>
      </c>
      <c r="G7574" s="139" t="str">
        <f t="shared" ref="G7574:K7574" si="7766">+G7536</f>
        <v>01</v>
      </c>
      <c r="H7574" t="str">
        <f t="shared" si="7766"/>
        <v>IPC</v>
      </c>
      <c r="I7574" t="str">
        <f t="shared" si="7766"/>
        <v>Índice de Participación Ciudadana</v>
      </c>
      <c r="J7574" t="str">
        <f t="shared" si="7766"/>
        <v>INDICE</v>
      </c>
      <c r="K7574">
        <f t="shared" si="7766"/>
        <v>0</v>
      </c>
      <c r="L7574" s="150">
        <f>+VLOOKUP($E7574,IPC_2018!$B$8:$T$347,18,0)</f>
        <v>0.67871278544302971</v>
      </c>
      <c r="M7574" s="142" t="str">
        <f>+VLOOKUP($E7574,IPC_2018!$B$8:$T$347,19,0)</f>
        <v>Medio alto</v>
      </c>
    </row>
    <row r="7575" spans="1:13" x14ac:dyDescent="0.3">
      <c r="A7575" s="139">
        <f t="shared" si="7723"/>
        <v>200</v>
      </c>
      <c r="B7575" s="148">
        <f t="shared" si="7725"/>
        <v>7</v>
      </c>
      <c r="D7575" s="149" t="str">
        <f>+VLOOKUP($A7575,mUNICIPIOS!$B$4:$F$343,2,0)</f>
        <v>Huehuetenango</v>
      </c>
      <c r="E7575" s="149">
        <f>+VLOOKUP($A7575,mUNICIPIOS!$B$4:$F$343,3,0)</f>
        <v>1304</v>
      </c>
      <c r="F7575" s="149" t="str">
        <f>+VLOOKUP($A7575,mUNICIPIOS!$B$4:$F$343,4,0)</f>
        <v>Cuilco</v>
      </c>
      <c r="G7575" s="139" t="str">
        <f t="shared" ref="G7575:K7575" si="7767">+G7537</f>
        <v>02</v>
      </c>
      <c r="H7575" t="str">
        <f t="shared" si="7767"/>
        <v>IIC</v>
      </c>
      <c r="I7575" t="str">
        <f t="shared" si="7767"/>
        <v>Índice de Información a la Ciudadanía</v>
      </c>
      <c r="J7575" t="str">
        <f t="shared" si="7767"/>
        <v>02-01</v>
      </c>
      <c r="K7575" t="str">
        <f t="shared" si="7767"/>
        <v>Rendición de cuentas cuatrimestral y anual al Comude enfocadas en resultados.</v>
      </c>
      <c r="L7575" s="150">
        <f>+VLOOKUP($E7575,IIC_2018!$B$8:$Q$347,3,0)</f>
        <v>1</v>
      </c>
      <c r="M7575" s="142" t="str">
        <f>+VLOOKUP($E7575,IIC_2018!$B$8:$Q$347,4,0)</f>
        <v>Alto</v>
      </c>
    </row>
    <row r="7576" spans="1:13" x14ac:dyDescent="0.3">
      <c r="A7576" s="139">
        <f t="shared" si="7723"/>
        <v>200</v>
      </c>
      <c r="B7576" s="148">
        <f t="shared" si="7725"/>
        <v>8</v>
      </c>
      <c r="D7576" s="149" t="str">
        <f>+VLOOKUP($A7576,mUNICIPIOS!$B$4:$F$343,2,0)</f>
        <v>Huehuetenango</v>
      </c>
      <c r="E7576" s="149">
        <f>+VLOOKUP($A7576,mUNICIPIOS!$B$4:$F$343,3,0)</f>
        <v>1304</v>
      </c>
      <c r="F7576" s="149" t="str">
        <f>+VLOOKUP($A7576,mUNICIPIOS!$B$4:$F$343,4,0)</f>
        <v>Cuilco</v>
      </c>
      <c r="G7576" s="139" t="str">
        <f t="shared" ref="G7576:K7576" si="7768">+G7538</f>
        <v>02</v>
      </c>
      <c r="H7576" t="str">
        <f t="shared" si="7768"/>
        <v>IIC</v>
      </c>
      <c r="I7576" t="str">
        <f t="shared" si="7768"/>
        <v>Índice de Información a la Ciudadanía</v>
      </c>
      <c r="J7576" t="str">
        <f t="shared" si="7768"/>
        <v>02-02</v>
      </c>
      <c r="K7576" t="str">
        <f t="shared" si="7768"/>
        <v>Información presupuestaria y otra información brindada a la ciudadanía disponible en medios locales de comunicación.</v>
      </c>
      <c r="L7576" s="150">
        <f>+VLOOKUP($E7576,IIC_2018!$B$8:$Q$347,6,0)</f>
        <v>0</v>
      </c>
      <c r="M7576" s="142" t="str">
        <f>+VLOOKUP($E7576,IIC_2018!$B$8:$Q$347,7,0)</f>
        <v>Bajo</v>
      </c>
    </row>
    <row r="7577" spans="1:13" x14ac:dyDescent="0.3">
      <c r="A7577" s="139">
        <f t="shared" si="7723"/>
        <v>200</v>
      </c>
      <c r="B7577" s="148">
        <f t="shared" si="7725"/>
        <v>9</v>
      </c>
      <c r="D7577" s="149" t="str">
        <f>+VLOOKUP($A7577,mUNICIPIOS!$B$4:$F$343,2,0)</f>
        <v>Huehuetenango</v>
      </c>
      <c r="E7577" s="149">
        <f>+VLOOKUP($A7577,mUNICIPIOS!$B$4:$F$343,3,0)</f>
        <v>1304</v>
      </c>
      <c r="F7577" s="149" t="str">
        <f>+VLOOKUP($A7577,mUNICIPIOS!$B$4:$F$343,4,0)</f>
        <v>Cuilco</v>
      </c>
      <c r="G7577" s="139" t="str">
        <f t="shared" ref="G7577:K7577" si="7769">+G7539</f>
        <v>02</v>
      </c>
      <c r="H7577" t="str">
        <f t="shared" si="7769"/>
        <v>IIC</v>
      </c>
      <c r="I7577" t="str">
        <f t="shared" si="7769"/>
        <v>Índice de Información a la Ciudadanía</v>
      </c>
      <c r="J7577" t="str">
        <f t="shared" si="7769"/>
        <v>02-03</v>
      </c>
      <c r="K7577" t="str">
        <f t="shared" si="7769"/>
        <v>Información pública de oficio actualizada y disponible de acuerdo a la LAIP y uso de internet.</v>
      </c>
      <c r="L7577" s="150">
        <f>+VLOOKUP($E7577,IIC_2018!$B$8:$Q$347,9,0)</f>
        <v>0.89999999999999991</v>
      </c>
      <c r="M7577" s="142" t="str">
        <f>+VLOOKUP($E7577,IIC_2018!$B$8:$Q$347,10,0)</f>
        <v>Alto</v>
      </c>
    </row>
    <row r="7578" spans="1:13" x14ac:dyDescent="0.3">
      <c r="A7578" s="139">
        <f t="shared" si="7723"/>
        <v>200</v>
      </c>
      <c r="B7578" s="148">
        <f t="shared" si="7725"/>
        <v>10</v>
      </c>
      <c r="D7578" s="149" t="str">
        <f>+VLOOKUP($A7578,mUNICIPIOS!$B$4:$F$343,2,0)</f>
        <v>Huehuetenango</v>
      </c>
      <c r="E7578" s="149">
        <f>+VLOOKUP($A7578,mUNICIPIOS!$B$4:$F$343,3,0)</f>
        <v>1304</v>
      </c>
      <c r="F7578" s="149" t="str">
        <f>+VLOOKUP($A7578,mUNICIPIOS!$B$4:$F$343,4,0)</f>
        <v>Cuilco</v>
      </c>
      <c r="G7578" s="139" t="str">
        <f t="shared" ref="G7578:K7578" si="7770">+G7540</f>
        <v>02</v>
      </c>
      <c r="H7578" t="str">
        <f t="shared" si="7770"/>
        <v>IIC</v>
      </c>
      <c r="I7578" t="str">
        <f t="shared" si="7770"/>
        <v>Índice de Información a la Ciudadanía</v>
      </c>
      <c r="J7578" t="str">
        <f t="shared" si="7770"/>
        <v>02-04</v>
      </c>
      <c r="K7578" t="str">
        <f t="shared" si="7770"/>
        <v>Relación del monto contratado por medio de Guate compras con el total del presupuesto de egresos vigente.</v>
      </c>
      <c r="L7578" s="150">
        <f>+VLOOKUP($E7578,IIC_2018!$B$8:$Q$347,12,0)</f>
        <v>0.70461309288407958</v>
      </c>
      <c r="M7578" s="142" t="str">
        <f>+VLOOKUP($E7578,IIC_2018!$B$8:$Q$347,13,0)</f>
        <v>Medio alto</v>
      </c>
    </row>
    <row r="7579" spans="1:13" x14ac:dyDescent="0.3">
      <c r="A7579" s="139">
        <f t="shared" si="7723"/>
        <v>200</v>
      </c>
      <c r="B7579" s="148">
        <f t="shared" si="7725"/>
        <v>11</v>
      </c>
      <c r="D7579" s="149" t="str">
        <f>+VLOOKUP($A7579,mUNICIPIOS!$B$4:$F$343,2,0)</f>
        <v>Huehuetenango</v>
      </c>
      <c r="E7579" s="149">
        <f>+VLOOKUP($A7579,mUNICIPIOS!$B$4:$F$343,3,0)</f>
        <v>1304</v>
      </c>
      <c r="F7579" s="149" t="str">
        <f>+VLOOKUP($A7579,mUNICIPIOS!$B$4:$F$343,4,0)</f>
        <v>Cuilco</v>
      </c>
      <c r="G7579" s="139" t="str">
        <f t="shared" ref="G7579:K7579" si="7771">+G7541</f>
        <v>02</v>
      </c>
      <c r="H7579" t="str">
        <f t="shared" si="7771"/>
        <v>IIC</v>
      </c>
      <c r="I7579" t="str">
        <f t="shared" si="7771"/>
        <v>Índice de Información a la Ciudadanía</v>
      </c>
      <c r="J7579" t="str">
        <f t="shared" si="7771"/>
        <v>INDICE</v>
      </c>
      <c r="K7579">
        <f t="shared" si="7771"/>
        <v>0</v>
      </c>
      <c r="L7579" s="150">
        <f>+VLOOKUP($E7579,IIC_2018!$B$8:$Q$347,15,0)</f>
        <v>0.6511532732210199</v>
      </c>
      <c r="M7579" s="142" t="str">
        <f>+VLOOKUP($E7579,IIC_2018!$B$8:$Q$347,16,0)</f>
        <v>Medio alto</v>
      </c>
    </row>
    <row r="7580" spans="1:13" x14ac:dyDescent="0.3">
      <c r="A7580" s="139">
        <f t="shared" si="7723"/>
        <v>200</v>
      </c>
      <c r="B7580" s="148">
        <f t="shared" si="7725"/>
        <v>12</v>
      </c>
      <c r="D7580" s="149" t="str">
        <f>+VLOOKUP($A7580,mUNICIPIOS!$B$4:$F$343,2,0)</f>
        <v>Huehuetenango</v>
      </c>
      <c r="E7580" s="149">
        <f>+VLOOKUP($A7580,mUNICIPIOS!$B$4:$F$343,3,0)</f>
        <v>1304</v>
      </c>
      <c r="F7580" s="149" t="str">
        <f>+VLOOKUP($A7580,mUNICIPIOS!$B$4:$F$343,4,0)</f>
        <v>Cuilco</v>
      </c>
      <c r="G7580" s="139" t="str">
        <f t="shared" ref="G7580:K7580" si="7772">+G7542</f>
        <v>03</v>
      </c>
      <c r="H7580" t="str">
        <f t="shared" si="7772"/>
        <v>ISP</v>
      </c>
      <c r="I7580" t="str">
        <f t="shared" si="7772"/>
        <v>Índice de Servicios Públicos</v>
      </c>
      <c r="J7580" t="str">
        <f t="shared" si="7772"/>
        <v>03-01</v>
      </c>
      <c r="K7580" t="str">
        <f t="shared" si="7772"/>
        <v>Cobertura del servicio público de agua</v>
      </c>
      <c r="L7580" s="150">
        <f>+VLOOKUP($E7580,ISP_2018!$B$8:$T$347,3,0)</f>
        <v>3.2616025994727488E-2</v>
      </c>
      <c r="M7580" s="142" t="str">
        <f>+VLOOKUP($E7580,ISP_2018!$B$8:$T$347,4,0)</f>
        <v>Bajo</v>
      </c>
    </row>
    <row r="7581" spans="1:13" x14ac:dyDescent="0.3">
      <c r="A7581" s="139">
        <f t="shared" si="7723"/>
        <v>200</v>
      </c>
      <c r="B7581" s="148">
        <f t="shared" si="7725"/>
        <v>13</v>
      </c>
      <c r="D7581" s="149" t="str">
        <f>+VLOOKUP($A7581,mUNICIPIOS!$B$4:$F$343,2,0)</f>
        <v>Huehuetenango</v>
      </c>
      <c r="E7581" s="149">
        <f>+VLOOKUP($A7581,mUNICIPIOS!$B$4:$F$343,3,0)</f>
        <v>1304</v>
      </c>
      <c r="F7581" s="149" t="str">
        <f>+VLOOKUP($A7581,mUNICIPIOS!$B$4:$F$343,4,0)</f>
        <v>Cuilco</v>
      </c>
      <c r="G7581" s="139" t="str">
        <f t="shared" ref="G7581:K7581" si="7773">+G7543</f>
        <v>03</v>
      </c>
      <c r="H7581" t="str">
        <f t="shared" si="7773"/>
        <v>ISP</v>
      </c>
      <c r="I7581" t="str">
        <f t="shared" si="7773"/>
        <v>Índice de Servicios Públicos</v>
      </c>
      <c r="J7581" t="str">
        <f t="shared" si="7773"/>
        <v>03-02</v>
      </c>
      <c r="K7581" t="str">
        <f t="shared" si="7773"/>
        <v>Control de la calidad del servicio público de agua</v>
      </c>
      <c r="L7581" s="150">
        <f>+VLOOKUP($E7581,ISP_2018!$B$8:$T$347,6,0)</f>
        <v>0.50315126050420167</v>
      </c>
      <c r="M7581" s="142" t="str">
        <f>+VLOOKUP($E7581,ISP_2018!$B$8:$T$347,7,0)</f>
        <v>Medio</v>
      </c>
    </row>
    <row r="7582" spans="1:13" x14ac:dyDescent="0.3">
      <c r="A7582" s="139">
        <f t="shared" si="7723"/>
        <v>200</v>
      </c>
      <c r="B7582" s="148">
        <f t="shared" si="7725"/>
        <v>14</v>
      </c>
      <c r="D7582" s="149" t="str">
        <f>+VLOOKUP($A7582,mUNICIPIOS!$B$4:$F$343,2,0)</f>
        <v>Huehuetenango</v>
      </c>
      <c r="E7582" s="149">
        <f>+VLOOKUP($A7582,mUNICIPIOS!$B$4:$F$343,3,0)</f>
        <v>1304</v>
      </c>
      <c r="F7582" s="149" t="str">
        <f>+VLOOKUP($A7582,mUNICIPIOS!$B$4:$F$343,4,0)</f>
        <v>Cuilco</v>
      </c>
      <c r="G7582" s="139" t="str">
        <f t="shared" ref="G7582:K7582" si="7774">+G7544</f>
        <v>03</v>
      </c>
      <c r="H7582" t="str">
        <f t="shared" si="7774"/>
        <v>ISP</v>
      </c>
      <c r="I7582" t="str">
        <f t="shared" si="7774"/>
        <v>Índice de Servicios Públicos</v>
      </c>
      <c r="J7582" t="str">
        <f t="shared" si="7774"/>
        <v>03-03</v>
      </c>
      <c r="K7582" t="str">
        <f t="shared" si="7774"/>
        <v>Disposición  y tratamiento  de aguas residuales</v>
      </c>
      <c r="L7582" s="150">
        <f>+VLOOKUP($E7582,ISP_2018!$B$8:$T$347,9,0)</f>
        <v>1.5077534059664856E-3</v>
      </c>
      <c r="M7582" s="142" t="str">
        <f>+VLOOKUP($E7582,ISP_2018!$B$8:$T$347,10,0)</f>
        <v>Bajo</v>
      </c>
    </row>
    <row r="7583" spans="1:13" x14ac:dyDescent="0.3">
      <c r="A7583" s="139">
        <f t="shared" si="7723"/>
        <v>200</v>
      </c>
      <c r="B7583" s="148">
        <f t="shared" si="7725"/>
        <v>15</v>
      </c>
      <c r="D7583" s="149" t="str">
        <f>+VLOOKUP($A7583,mUNICIPIOS!$B$4:$F$343,2,0)</f>
        <v>Huehuetenango</v>
      </c>
      <c r="E7583" s="149">
        <f>+VLOOKUP($A7583,mUNICIPIOS!$B$4:$F$343,3,0)</f>
        <v>1304</v>
      </c>
      <c r="F7583" s="149" t="str">
        <f>+VLOOKUP($A7583,mUNICIPIOS!$B$4:$F$343,4,0)</f>
        <v>Cuilco</v>
      </c>
      <c r="G7583" s="139" t="str">
        <f t="shared" ref="G7583:K7583" si="7775">+G7545</f>
        <v>03</v>
      </c>
      <c r="H7583" t="str">
        <f t="shared" si="7775"/>
        <v>ISP</v>
      </c>
      <c r="I7583" t="str">
        <f t="shared" si="7775"/>
        <v>Índice de Servicios Públicos</v>
      </c>
      <c r="J7583" t="str">
        <f t="shared" si="7775"/>
        <v>03-04</v>
      </c>
      <c r="K7583" t="str">
        <f t="shared" si="7775"/>
        <v>Gestión y manejo de los residuos y desechos sólidos</v>
      </c>
      <c r="L7583" s="150">
        <f>+VLOOKUP($E7583,ISP_2018!$B$8:$T$347,12,0)</f>
        <v>6.4431234447969304E-2</v>
      </c>
      <c r="M7583" s="142" t="str">
        <f>+VLOOKUP($E7583,ISP_2018!$B$8:$T$347,13,0)</f>
        <v>Bajo</v>
      </c>
    </row>
    <row r="7584" spans="1:13" x14ac:dyDescent="0.3">
      <c r="A7584" s="139">
        <f t="shared" si="7723"/>
        <v>200</v>
      </c>
      <c r="B7584" s="148">
        <f t="shared" si="7725"/>
        <v>16</v>
      </c>
      <c r="D7584" s="149" t="str">
        <f>+VLOOKUP($A7584,mUNICIPIOS!$B$4:$F$343,2,0)</f>
        <v>Huehuetenango</v>
      </c>
      <c r="E7584" s="149">
        <f>+VLOOKUP($A7584,mUNICIPIOS!$B$4:$F$343,3,0)</f>
        <v>1304</v>
      </c>
      <c r="F7584" s="149" t="str">
        <f>+VLOOKUP($A7584,mUNICIPIOS!$B$4:$F$343,4,0)</f>
        <v>Cuilco</v>
      </c>
      <c r="G7584" s="139" t="str">
        <f t="shared" ref="G7584:K7584" si="7776">+G7546</f>
        <v>03</v>
      </c>
      <c r="H7584" t="str">
        <f t="shared" si="7776"/>
        <v>ISP</v>
      </c>
      <c r="I7584" t="str">
        <f t="shared" si="7776"/>
        <v>Índice de Servicios Públicos</v>
      </c>
      <c r="J7584" t="str">
        <f t="shared" si="7776"/>
        <v>03-05</v>
      </c>
      <c r="K7584" t="str">
        <f t="shared" si="7776"/>
        <v>Gestión de servicios públicos municipales</v>
      </c>
      <c r="L7584" s="150">
        <f>+VLOOKUP($E7584,ISP_2018!$B$8:$T$347,15,0)</f>
        <v>0.38709677419354843</v>
      </c>
      <c r="M7584" s="142" t="str">
        <f>+VLOOKUP($E7584,ISP_2018!$B$8:$T$347,16,0)</f>
        <v>Medio bajo</v>
      </c>
    </row>
    <row r="7585" spans="1:13" x14ac:dyDescent="0.3">
      <c r="A7585" s="139">
        <f t="shared" si="7723"/>
        <v>200</v>
      </c>
      <c r="B7585" s="148">
        <f t="shared" si="7725"/>
        <v>17</v>
      </c>
      <c r="D7585" s="149" t="str">
        <f>+VLOOKUP($A7585,mUNICIPIOS!$B$4:$F$343,2,0)</f>
        <v>Huehuetenango</v>
      </c>
      <c r="E7585" s="149">
        <f>+VLOOKUP($A7585,mUNICIPIOS!$B$4:$F$343,3,0)</f>
        <v>1304</v>
      </c>
      <c r="F7585" s="149" t="str">
        <f>+VLOOKUP($A7585,mUNICIPIOS!$B$4:$F$343,4,0)</f>
        <v>Cuilco</v>
      </c>
      <c r="G7585" s="139" t="str">
        <f t="shared" ref="G7585:K7585" si="7777">+G7547</f>
        <v>03</v>
      </c>
      <c r="H7585" t="str">
        <f t="shared" si="7777"/>
        <v>ISP</v>
      </c>
      <c r="I7585" t="str">
        <f t="shared" si="7777"/>
        <v>Índice de Servicios Públicos</v>
      </c>
      <c r="J7585" t="str">
        <f t="shared" si="7777"/>
        <v>INDICE</v>
      </c>
      <c r="K7585">
        <f t="shared" si="7777"/>
        <v>0</v>
      </c>
      <c r="L7585" s="150">
        <f>+VLOOKUP($E7585,ISP_2018!$B$8:$T$347,18,0)</f>
        <v>0.2448141331602301</v>
      </c>
      <c r="M7585" s="142" t="str">
        <f>+VLOOKUP($E7585,ISP_2018!$B$8:$T$347,19,0)</f>
        <v>Medio bajo</v>
      </c>
    </row>
    <row r="7586" spans="1:13" x14ac:dyDescent="0.3">
      <c r="A7586" s="139">
        <f t="shared" si="7723"/>
        <v>200</v>
      </c>
      <c r="B7586" s="148">
        <f t="shared" si="7725"/>
        <v>18</v>
      </c>
      <c r="D7586" s="149" t="str">
        <f>+VLOOKUP($A7586,mUNICIPIOS!$B$4:$F$343,2,0)</f>
        <v>Huehuetenango</v>
      </c>
      <c r="E7586" s="149">
        <f>+VLOOKUP($A7586,mUNICIPIOS!$B$4:$F$343,3,0)</f>
        <v>1304</v>
      </c>
      <c r="F7586" s="149" t="str">
        <f>+VLOOKUP($A7586,mUNICIPIOS!$B$4:$F$343,4,0)</f>
        <v>Cuilco</v>
      </c>
      <c r="G7586" s="139" t="str">
        <f t="shared" ref="G7586:K7586" si="7778">+G7548</f>
        <v>04</v>
      </c>
      <c r="H7586" t="str">
        <f t="shared" si="7778"/>
        <v>IGA</v>
      </c>
      <c r="I7586" t="str">
        <f t="shared" si="7778"/>
        <v>Índice de Gestión Administrativa</v>
      </c>
      <c r="J7586" t="str">
        <f t="shared" si="7778"/>
        <v>04-01</v>
      </c>
      <c r="K7586" t="str">
        <f t="shared" si="7778"/>
        <v>Existencia de elementos de atención municipal orientada al vecino</v>
      </c>
      <c r="L7586" s="150">
        <f>+VLOOKUP($E7586,IGA_2018!$B$8:$N$347,3,0)</f>
        <v>0.25</v>
      </c>
      <c r="M7586" s="142" t="str">
        <f>+VLOOKUP($E7586,IGA_2018!$B$8:$N$347,4,0)</f>
        <v>Medio bajo</v>
      </c>
    </row>
    <row r="7587" spans="1:13" x14ac:dyDescent="0.3">
      <c r="A7587" s="139">
        <f t="shared" si="7723"/>
        <v>200</v>
      </c>
      <c r="B7587" s="148">
        <f t="shared" si="7725"/>
        <v>19</v>
      </c>
      <c r="D7587" s="149" t="str">
        <f>+VLOOKUP($A7587,mUNICIPIOS!$B$4:$F$343,2,0)</f>
        <v>Huehuetenango</v>
      </c>
      <c r="E7587" s="149">
        <f>+VLOOKUP($A7587,mUNICIPIOS!$B$4:$F$343,3,0)</f>
        <v>1304</v>
      </c>
      <c r="F7587" s="149" t="str">
        <f>+VLOOKUP($A7587,mUNICIPIOS!$B$4:$F$343,4,0)</f>
        <v>Cuilco</v>
      </c>
      <c r="G7587" s="139" t="str">
        <f t="shared" ref="G7587:K7587" si="7779">+G7549</f>
        <v>04</v>
      </c>
      <c r="H7587" t="str">
        <f t="shared" si="7779"/>
        <v>IGA</v>
      </c>
      <c r="I7587" t="str">
        <f t="shared" si="7779"/>
        <v>Índice de Gestión Administrativa</v>
      </c>
      <c r="J7587" t="str">
        <f t="shared" si="7779"/>
        <v>04-02</v>
      </c>
      <c r="K7587" t="str">
        <f t="shared" si="7779"/>
        <v>Gestión del recurso humano.</v>
      </c>
      <c r="L7587" s="150">
        <f>+VLOOKUP($E7587,IGA_2018!$B$8:$N$347,6,0)</f>
        <v>0.38114859644604698</v>
      </c>
      <c r="M7587" s="142" t="str">
        <f>+VLOOKUP($E7587,IGA_2018!$B$8:$N$347,7,0)</f>
        <v>Medio bajo</v>
      </c>
    </row>
    <row r="7588" spans="1:13" x14ac:dyDescent="0.3">
      <c r="A7588" s="139">
        <f t="shared" si="7723"/>
        <v>200</v>
      </c>
      <c r="B7588" s="148">
        <f t="shared" si="7725"/>
        <v>20</v>
      </c>
      <c r="D7588" s="149" t="str">
        <f>+VLOOKUP($A7588,mUNICIPIOS!$B$4:$F$343,2,0)</f>
        <v>Huehuetenango</v>
      </c>
      <c r="E7588" s="149">
        <f>+VLOOKUP($A7588,mUNICIPIOS!$B$4:$F$343,3,0)</f>
        <v>1304</v>
      </c>
      <c r="F7588" s="149" t="str">
        <f>+VLOOKUP($A7588,mUNICIPIOS!$B$4:$F$343,4,0)</f>
        <v>Cuilco</v>
      </c>
      <c r="G7588" s="139" t="str">
        <f t="shared" ref="G7588:K7588" si="7780">+G7550</f>
        <v>04</v>
      </c>
      <c r="H7588" t="str">
        <f t="shared" si="7780"/>
        <v>IGA</v>
      </c>
      <c r="I7588" t="str">
        <f t="shared" si="7780"/>
        <v>Índice de Gestión Administrativa</v>
      </c>
      <c r="J7588" t="str">
        <f t="shared" si="7780"/>
        <v>04-03</v>
      </c>
      <c r="K7588" t="str">
        <f t="shared" si="7780"/>
        <v>Existencia de oficinas municipales con instrumentos de gestión.</v>
      </c>
      <c r="L7588" s="150">
        <f>+VLOOKUP($E7588,IGA_2018!$B$8:$N$347,9,0)</f>
        <v>0.1875</v>
      </c>
      <c r="M7588" s="142" t="str">
        <f>+VLOOKUP($E7588,IGA_2018!$B$8:$N$347,10,0)</f>
        <v>Bajo</v>
      </c>
    </row>
    <row r="7589" spans="1:13" x14ac:dyDescent="0.3">
      <c r="A7589" s="139">
        <f t="shared" si="7723"/>
        <v>200</v>
      </c>
      <c r="B7589" s="148">
        <f t="shared" si="7725"/>
        <v>21</v>
      </c>
      <c r="D7589" s="149" t="str">
        <f>+VLOOKUP($A7589,mUNICIPIOS!$B$4:$F$343,2,0)</f>
        <v>Huehuetenango</v>
      </c>
      <c r="E7589" s="149">
        <f>+VLOOKUP($A7589,mUNICIPIOS!$B$4:$F$343,3,0)</f>
        <v>1304</v>
      </c>
      <c r="F7589" s="149" t="str">
        <f>+VLOOKUP($A7589,mUNICIPIOS!$B$4:$F$343,4,0)</f>
        <v>Cuilco</v>
      </c>
      <c r="G7589" s="139" t="str">
        <f t="shared" ref="G7589:K7589" si="7781">+G7551</f>
        <v>04</v>
      </c>
      <c r="H7589" t="str">
        <f t="shared" si="7781"/>
        <v>IGA</v>
      </c>
      <c r="I7589" t="str">
        <f t="shared" si="7781"/>
        <v>Índice de Gestión Administrativa</v>
      </c>
      <c r="J7589" t="str">
        <f t="shared" si="7781"/>
        <v>INDICE</v>
      </c>
      <c r="K7589">
        <f t="shared" si="7781"/>
        <v>0</v>
      </c>
      <c r="L7589" s="150">
        <f>+VLOOKUP($E7589,IGA_2018!$B$8:$N$347,12,0)</f>
        <v>0.27402700875611641</v>
      </c>
      <c r="M7589" s="142" t="str">
        <f>+VLOOKUP($E7589,IGA_2018!$B$8:$N$347,13,0)</f>
        <v>Medio bajo</v>
      </c>
    </row>
    <row r="7590" spans="1:13" x14ac:dyDescent="0.3">
      <c r="A7590" s="139">
        <f t="shared" si="7723"/>
        <v>200</v>
      </c>
      <c r="B7590" s="148">
        <f t="shared" si="7725"/>
        <v>22</v>
      </c>
      <c r="D7590" s="149" t="str">
        <f>+VLOOKUP($A7590,mUNICIPIOS!$B$4:$F$343,2,0)</f>
        <v>Huehuetenango</v>
      </c>
      <c r="E7590" s="149">
        <f>+VLOOKUP($A7590,mUNICIPIOS!$B$4:$F$343,3,0)</f>
        <v>1304</v>
      </c>
      <c r="F7590" s="149" t="str">
        <f>+VLOOKUP($A7590,mUNICIPIOS!$B$4:$F$343,4,0)</f>
        <v>Cuilco</v>
      </c>
      <c r="G7590" s="139" t="str">
        <f t="shared" ref="G7590:K7590" si="7782">+G7552</f>
        <v>05</v>
      </c>
      <c r="H7590" t="str">
        <f t="shared" si="7782"/>
        <v>IGF</v>
      </c>
      <c r="I7590" t="str">
        <f t="shared" si="7782"/>
        <v>Índice de Gestión Financiera</v>
      </c>
      <c r="J7590" t="str">
        <f t="shared" si="7782"/>
        <v>05-01</v>
      </c>
      <c r="K7590" t="str">
        <f t="shared" si="7782"/>
        <v>Autonomía financiera municipal</v>
      </c>
      <c r="L7590" s="150">
        <f>+VLOOKUP($E7590,IGF_2018!$B$8:$Z$347,3,0)</f>
        <v>0.10815259454360444</v>
      </c>
      <c r="M7590" s="142" t="str">
        <f>+VLOOKUP($E7590,IGF_2018!$B$8:$Z$347,4,0)</f>
        <v>Bajo</v>
      </c>
    </row>
    <row r="7591" spans="1:13" x14ac:dyDescent="0.3">
      <c r="A7591" s="139">
        <f t="shared" si="7723"/>
        <v>200</v>
      </c>
      <c r="B7591" s="148">
        <f t="shared" si="7725"/>
        <v>23</v>
      </c>
      <c r="D7591" s="149" t="str">
        <f>+VLOOKUP($A7591,mUNICIPIOS!$B$4:$F$343,2,0)</f>
        <v>Huehuetenango</v>
      </c>
      <c r="E7591" s="149">
        <f>+VLOOKUP($A7591,mUNICIPIOS!$B$4:$F$343,3,0)</f>
        <v>1304</v>
      </c>
      <c r="F7591" s="149" t="str">
        <f>+VLOOKUP($A7591,mUNICIPIOS!$B$4:$F$343,4,0)</f>
        <v>Cuilco</v>
      </c>
      <c r="G7591" s="139" t="str">
        <f t="shared" ref="G7591:K7591" si="7783">+G7553</f>
        <v>05</v>
      </c>
      <c r="H7591" t="str">
        <f t="shared" si="7783"/>
        <v>IGF</v>
      </c>
      <c r="I7591" t="str">
        <f t="shared" si="7783"/>
        <v>Índice de Gestión Financiera</v>
      </c>
      <c r="J7591" t="str">
        <f t="shared" si="7783"/>
        <v>05-02</v>
      </c>
      <c r="K7591" t="str">
        <f t="shared" si="7783"/>
        <v xml:space="preserve">Ingresos propios por habitante -sin regalías- </v>
      </c>
      <c r="L7591" s="150">
        <f>+VLOOKUP($E7591,IGF_2018!$B$8:$Z$347,6,0)</f>
        <v>2.9035535132676562E-2</v>
      </c>
      <c r="M7591" s="142" t="str">
        <f>+VLOOKUP($E7591,IGF_2018!$B$8:$Z$347,7,0)</f>
        <v>Bajo</v>
      </c>
    </row>
    <row r="7592" spans="1:13" x14ac:dyDescent="0.3">
      <c r="A7592" s="139">
        <f t="shared" si="7723"/>
        <v>200</v>
      </c>
      <c r="B7592" s="148">
        <f t="shared" si="7725"/>
        <v>24</v>
      </c>
      <c r="D7592" s="149" t="str">
        <f>+VLOOKUP($A7592,mUNICIPIOS!$B$4:$F$343,2,0)</f>
        <v>Huehuetenango</v>
      </c>
      <c r="E7592" s="149">
        <f>+VLOOKUP($A7592,mUNICIPIOS!$B$4:$F$343,3,0)</f>
        <v>1304</v>
      </c>
      <c r="F7592" s="149" t="str">
        <f>+VLOOKUP($A7592,mUNICIPIOS!$B$4:$F$343,4,0)</f>
        <v>Cuilco</v>
      </c>
      <c r="G7592" s="139" t="str">
        <f t="shared" ref="G7592:K7592" si="7784">+G7554</f>
        <v>05</v>
      </c>
      <c r="H7592" t="str">
        <f t="shared" si="7784"/>
        <v>IGF</v>
      </c>
      <c r="I7592" t="str">
        <f t="shared" si="7784"/>
        <v>Índice de Gestión Financiera</v>
      </c>
      <c r="J7592" t="str">
        <f t="shared" si="7784"/>
        <v>05-03</v>
      </c>
      <c r="K7592" t="str">
        <f t="shared" si="7784"/>
        <v>Ingresos del IUSI en relación a los ingresos propios -sin regalías-</v>
      </c>
      <c r="L7592" s="150">
        <f>+VLOOKUP($E7592,IGF_2018!$B$8:$Z$347,9,0)</f>
        <v>3.6773070621125926E-2</v>
      </c>
      <c r="M7592" s="142" t="str">
        <f>+VLOOKUP($E7592,IGF_2018!$B$8:$Z$347,10,0)</f>
        <v>Bajo</v>
      </c>
    </row>
    <row r="7593" spans="1:13" x14ac:dyDescent="0.3">
      <c r="A7593" s="139">
        <f t="shared" si="7723"/>
        <v>200</v>
      </c>
      <c r="B7593" s="148">
        <f t="shared" si="7725"/>
        <v>25</v>
      </c>
      <c r="D7593" s="149" t="str">
        <f>+VLOOKUP($A7593,mUNICIPIOS!$B$4:$F$343,2,0)</f>
        <v>Huehuetenango</v>
      </c>
      <c r="E7593" s="149">
        <f>+VLOOKUP($A7593,mUNICIPIOS!$B$4:$F$343,3,0)</f>
        <v>1304</v>
      </c>
      <c r="F7593" s="149" t="str">
        <f>+VLOOKUP($A7593,mUNICIPIOS!$B$4:$F$343,4,0)</f>
        <v>Cuilco</v>
      </c>
      <c r="G7593" s="139" t="str">
        <f t="shared" ref="G7593:K7593" si="7785">+G7555</f>
        <v>05</v>
      </c>
      <c r="H7593" t="str">
        <f t="shared" si="7785"/>
        <v>IGF</v>
      </c>
      <c r="I7593" t="str">
        <f t="shared" si="7785"/>
        <v>Índice de Gestión Financiera</v>
      </c>
      <c r="J7593" t="str">
        <f t="shared" si="7785"/>
        <v>05-04</v>
      </c>
      <c r="K7593" t="str">
        <f t="shared" si="7785"/>
        <v>Inversión anual en capital fijo por habitante</v>
      </c>
      <c r="L7593" s="150">
        <f>+VLOOKUP($E7593,IGF_2018!$B$8:$Z$347,12,0)</f>
        <v>4.7435502315273777E-2</v>
      </c>
      <c r="M7593" s="142" t="str">
        <f>+VLOOKUP($E7593,IGF_2018!$B$8:$Z$347,13,0)</f>
        <v>Bajo</v>
      </c>
    </row>
    <row r="7594" spans="1:13" x14ac:dyDescent="0.3">
      <c r="A7594" s="139">
        <f t="shared" si="7723"/>
        <v>200</v>
      </c>
      <c r="B7594" s="148">
        <f t="shared" si="7725"/>
        <v>26</v>
      </c>
      <c r="D7594" s="149" t="str">
        <f>+VLOOKUP($A7594,mUNICIPIOS!$B$4:$F$343,2,0)</f>
        <v>Huehuetenango</v>
      </c>
      <c r="E7594" s="149">
        <f>+VLOOKUP($A7594,mUNICIPIOS!$B$4:$F$343,3,0)</f>
        <v>1304</v>
      </c>
      <c r="F7594" s="149" t="str">
        <f>+VLOOKUP($A7594,mUNICIPIOS!$B$4:$F$343,4,0)</f>
        <v>Cuilco</v>
      </c>
      <c r="G7594" s="139" t="str">
        <f t="shared" ref="G7594:K7594" si="7786">+G7556</f>
        <v>05</v>
      </c>
      <c r="H7594" t="str">
        <f t="shared" si="7786"/>
        <v>IGF</v>
      </c>
      <c r="I7594" t="str">
        <f t="shared" si="7786"/>
        <v>Índice de Gestión Financiera</v>
      </c>
      <c r="J7594" t="str">
        <f t="shared" si="7786"/>
        <v>05-05</v>
      </c>
      <c r="K7594" t="str">
        <f t="shared" si="7786"/>
        <v>Inversión anual en capital fijo con recursos percibidos por ingresos propios</v>
      </c>
      <c r="L7594" s="150">
        <f>+VLOOKUP($E7594,IGF_2018!$B$8:$Z$347,15,0)</f>
        <v>0</v>
      </c>
      <c r="M7594" s="142" t="str">
        <f>+VLOOKUP($E7594,IGF_2018!$B$8:$Z$347,16,0)</f>
        <v>Bajo</v>
      </c>
    </row>
    <row r="7595" spans="1:13" x14ac:dyDescent="0.3">
      <c r="A7595" s="139">
        <f t="shared" si="7723"/>
        <v>200</v>
      </c>
      <c r="B7595" s="148">
        <f t="shared" si="7725"/>
        <v>27</v>
      </c>
      <c r="D7595" s="149" t="str">
        <f>+VLOOKUP($A7595,mUNICIPIOS!$B$4:$F$343,2,0)</f>
        <v>Huehuetenango</v>
      </c>
      <c r="E7595" s="149">
        <f>+VLOOKUP($A7595,mUNICIPIOS!$B$4:$F$343,3,0)</f>
        <v>1304</v>
      </c>
      <c r="F7595" s="149" t="str">
        <f>+VLOOKUP($A7595,mUNICIPIOS!$B$4:$F$343,4,0)</f>
        <v>Cuilco</v>
      </c>
      <c r="G7595" s="139" t="str">
        <f t="shared" ref="G7595:K7595" si="7787">+G7557</f>
        <v>05</v>
      </c>
      <c r="H7595" t="str">
        <f t="shared" si="7787"/>
        <v>IGF</v>
      </c>
      <c r="I7595" t="str">
        <f t="shared" si="7787"/>
        <v>Índice de Gestión Financiera</v>
      </c>
      <c r="J7595" t="str">
        <f t="shared" si="7787"/>
        <v>05-06</v>
      </c>
      <c r="K7595" t="str">
        <f t="shared" si="7787"/>
        <v xml:space="preserve">Inversión anual en capital fijo con recursos percibidos por transferencias del Gobierno Central </v>
      </c>
      <c r="L7595" s="150">
        <f>+VLOOKUP($E7595,IGF_2018!$B$8:$Z$347,18,0)</f>
        <v>0.30467371259769049</v>
      </c>
      <c r="M7595" s="142" t="str">
        <f>+VLOOKUP($E7595,IGF_2018!$B$8:$Z$347,19,0)</f>
        <v>Medio bajo</v>
      </c>
    </row>
    <row r="7596" spans="1:13" x14ac:dyDescent="0.3">
      <c r="A7596" s="139">
        <f t="shared" si="7723"/>
        <v>200</v>
      </c>
      <c r="B7596" s="148">
        <f t="shared" si="7725"/>
        <v>28</v>
      </c>
      <c r="D7596" s="149" t="str">
        <f>+VLOOKUP($A7596,mUNICIPIOS!$B$4:$F$343,2,0)</f>
        <v>Huehuetenango</v>
      </c>
      <c r="E7596" s="149">
        <f>+VLOOKUP($A7596,mUNICIPIOS!$B$4:$F$343,3,0)</f>
        <v>1304</v>
      </c>
      <c r="F7596" s="149" t="str">
        <f>+VLOOKUP($A7596,mUNICIPIOS!$B$4:$F$343,4,0)</f>
        <v>Cuilco</v>
      </c>
      <c r="G7596" s="139" t="str">
        <f t="shared" ref="G7596:K7596" si="7788">+G7558</f>
        <v>05</v>
      </c>
      <c r="H7596" t="str">
        <f t="shared" si="7788"/>
        <v>IGF</v>
      </c>
      <c r="I7596" t="str">
        <f t="shared" si="7788"/>
        <v>Índice de Gestión Financiera</v>
      </c>
      <c r="J7596" t="str">
        <f t="shared" si="7788"/>
        <v>05-07</v>
      </c>
      <c r="K7596" t="str">
        <f t="shared" si="7788"/>
        <v>Financiamiento por endeudamiento municipal</v>
      </c>
      <c r="L7596" s="150">
        <f>+VLOOKUP($E7596,IGF_2018!$B$8:$Z$347,21,0)</f>
        <v>0.67696883770474447</v>
      </c>
      <c r="M7596" s="142" t="str">
        <f>+VLOOKUP($E7596,IGF_2018!$B$8:$Z$347,22,0)</f>
        <v>Medio alto</v>
      </c>
    </row>
    <row r="7597" spans="1:13" x14ac:dyDescent="0.3">
      <c r="A7597" s="139">
        <f t="shared" ref="A7597:A7660" si="7789">+IF(B7596=38,A7596+1,A7596)</f>
        <v>200</v>
      </c>
      <c r="B7597" s="148">
        <f t="shared" si="7725"/>
        <v>29</v>
      </c>
      <c r="D7597" s="149" t="str">
        <f>+VLOOKUP($A7597,mUNICIPIOS!$B$4:$F$343,2,0)</f>
        <v>Huehuetenango</v>
      </c>
      <c r="E7597" s="149">
        <f>+VLOOKUP($A7597,mUNICIPIOS!$B$4:$F$343,3,0)</f>
        <v>1304</v>
      </c>
      <c r="F7597" s="149" t="str">
        <f>+VLOOKUP($A7597,mUNICIPIOS!$B$4:$F$343,4,0)</f>
        <v>Cuilco</v>
      </c>
      <c r="G7597" s="139" t="str">
        <f t="shared" ref="G7597:K7597" si="7790">+G7559</f>
        <v>05</v>
      </c>
      <c r="H7597" t="str">
        <f t="shared" si="7790"/>
        <v>IGF</v>
      </c>
      <c r="I7597" t="str">
        <f t="shared" si="7790"/>
        <v>Índice de Gestión Financiera</v>
      </c>
      <c r="J7597" t="str">
        <f t="shared" si="7790"/>
        <v>INDICE</v>
      </c>
      <c r="K7597">
        <f t="shared" si="7790"/>
        <v>0</v>
      </c>
      <c r="L7597" s="150">
        <f>+VLOOKUP($E7597,IGF_2018!$B$8:$Z$347,24,0)</f>
        <v>0.20171962202961413</v>
      </c>
      <c r="M7597" s="142" t="str">
        <f>+VLOOKUP($E7597,IGF_2018!$B$8:$Z$347,25,0)</f>
        <v>Medio bajo</v>
      </c>
    </row>
    <row r="7598" spans="1:13" x14ac:dyDescent="0.3">
      <c r="A7598" s="139">
        <f t="shared" si="7789"/>
        <v>200</v>
      </c>
      <c r="B7598" s="148">
        <f t="shared" ref="B7598:B7661" si="7791">+B7560</f>
        <v>30</v>
      </c>
      <c r="D7598" s="149" t="str">
        <f>+VLOOKUP($A7598,mUNICIPIOS!$B$4:$F$343,2,0)</f>
        <v>Huehuetenango</v>
      </c>
      <c r="E7598" s="149">
        <f>+VLOOKUP($A7598,mUNICIPIOS!$B$4:$F$343,3,0)</f>
        <v>1304</v>
      </c>
      <c r="F7598" s="149" t="str">
        <f>+VLOOKUP($A7598,mUNICIPIOS!$B$4:$F$343,4,0)</f>
        <v>Cuilco</v>
      </c>
      <c r="G7598" s="139" t="str">
        <f t="shared" ref="G7598:K7598" si="7792">+G7560</f>
        <v>06</v>
      </c>
      <c r="H7598" t="str">
        <f t="shared" si="7792"/>
        <v>IGE</v>
      </c>
      <c r="I7598" t="str">
        <f t="shared" si="7792"/>
        <v>Índice de Gestión Estratégica</v>
      </c>
      <c r="J7598" t="str">
        <f t="shared" si="7792"/>
        <v>06-01</v>
      </c>
      <c r="K7598" t="str">
        <f t="shared" si="7792"/>
        <v>Ejecución del Plan Operativo Anual  (POA)</v>
      </c>
      <c r="L7598" s="150">
        <f>+VLOOKUP($E7598,IGE_2018!$B$8:$Z$347,3,0)</f>
        <v>0.81061178832431136</v>
      </c>
      <c r="M7598" s="142" t="str">
        <f>+VLOOKUP($E7598,IGE_2018!$B$8:$Z$347,4,0)</f>
        <v>Alto</v>
      </c>
    </row>
    <row r="7599" spans="1:13" x14ac:dyDescent="0.3">
      <c r="A7599" s="139">
        <f t="shared" si="7789"/>
        <v>200</v>
      </c>
      <c r="B7599" s="148">
        <f t="shared" si="7791"/>
        <v>31</v>
      </c>
      <c r="D7599" s="149" t="str">
        <f>+VLOOKUP($A7599,mUNICIPIOS!$B$4:$F$343,2,0)</f>
        <v>Huehuetenango</v>
      </c>
      <c r="E7599" s="149">
        <f>+VLOOKUP($A7599,mUNICIPIOS!$B$4:$F$343,3,0)</f>
        <v>1304</v>
      </c>
      <c r="F7599" s="149" t="str">
        <f>+VLOOKUP($A7599,mUNICIPIOS!$B$4:$F$343,4,0)</f>
        <v>Cuilco</v>
      </c>
      <c r="G7599" s="139" t="str">
        <f t="shared" ref="G7599:K7599" si="7793">+G7561</f>
        <v>06</v>
      </c>
      <c r="H7599" t="str">
        <f t="shared" si="7793"/>
        <v>IGE</v>
      </c>
      <c r="I7599" t="str">
        <f t="shared" si="7793"/>
        <v>Índice de Gestión Estratégica</v>
      </c>
      <c r="J7599" t="str">
        <f t="shared" si="7793"/>
        <v>06-02</v>
      </c>
      <c r="K7599" t="str">
        <f t="shared" si="7793"/>
        <v>Relación Plan de Desarrollo Municipal y Ordenamiento Territorial (PDM-OT) - Plan Estratégico Institucional (PEI) - Plan Operativo Multianual (POM) - Plan Operativo Anual (POA)</v>
      </c>
      <c r="L7599" s="150">
        <f>+VLOOKUP($E7599,IGE_2018!$B$8:$Z$347,6,0)</f>
        <v>0.57708333333333328</v>
      </c>
      <c r="M7599" s="142" t="str">
        <f>+VLOOKUP($E7599,IGE_2018!$B$8:$Z$347,7,0)</f>
        <v>Medio</v>
      </c>
    </row>
    <row r="7600" spans="1:13" x14ac:dyDescent="0.3">
      <c r="A7600" s="139">
        <f t="shared" si="7789"/>
        <v>200</v>
      </c>
      <c r="B7600" s="148">
        <f t="shared" si="7791"/>
        <v>32</v>
      </c>
      <c r="D7600" s="149" t="str">
        <f>+VLOOKUP($A7600,mUNICIPIOS!$B$4:$F$343,2,0)</f>
        <v>Huehuetenango</v>
      </c>
      <c r="E7600" s="149">
        <f>+VLOOKUP($A7600,mUNICIPIOS!$B$4:$F$343,3,0)</f>
        <v>1304</v>
      </c>
      <c r="F7600" s="149" t="str">
        <f>+VLOOKUP($A7600,mUNICIPIOS!$B$4:$F$343,4,0)</f>
        <v>Cuilco</v>
      </c>
      <c r="G7600" s="139" t="str">
        <f t="shared" ref="G7600:K7600" si="7794">+G7562</f>
        <v>06</v>
      </c>
      <c r="H7600" t="str">
        <f t="shared" si="7794"/>
        <v>IGE</v>
      </c>
      <c r="I7600" t="str">
        <f t="shared" si="7794"/>
        <v>Índice de Gestión Estratégica</v>
      </c>
      <c r="J7600" t="str">
        <f t="shared" si="7794"/>
        <v>06-03</v>
      </c>
      <c r="K7600" t="str">
        <f t="shared" si="7794"/>
        <v>Presupuesto de egresos relacionado a competencias municipales que responden a prioridades nacionales de desarrollo.</v>
      </c>
      <c r="L7600" s="150">
        <f>+VLOOKUP($E7600,IGE_2018!$B$8:$Z$347,9,0)</f>
        <v>0.55241071508814021</v>
      </c>
      <c r="M7600" s="142" t="str">
        <f>+VLOOKUP($E7600,IGE_2018!$B$8:$Z$347,10,0)</f>
        <v>Medio</v>
      </c>
    </row>
    <row r="7601" spans="1:13" x14ac:dyDescent="0.3">
      <c r="A7601" s="139">
        <f t="shared" si="7789"/>
        <v>200</v>
      </c>
      <c r="B7601" s="148">
        <f t="shared" si="7791"/>
        <v>33</v>
      </c>
      <c r="D7601" s="149" t="str">
        <f>+VLOOKUP($A7601,mUNICIPIOS!$B$4:$F$343,2,0)</f>
        <v>Huehuetenango</v>
      </c>
      <c r="E7601" s="149">
        <f>+VLOOKUP($A7601,mUNICIPIOS!$B$4:$F$343,3,0)</f>
        <v>1304</v>
      </c>
      <c r="F7601" s="149" t="str">
        <f>+VLOOKUP($A7601,mUNICIPIOS!$B$4:$F$343,4,0)</f>
        <v>Cuilco</v>
      </c>
      <c r="G7601" s="139" t="str">
        <f t="shared" ref="G7601:K7601" si="7795">+G7563</f>
        <v>06</v>
      </c>
      <c r="H7601" t="str">
        <f t="shared" si="7795"/>
        <v>IGE</v>
      </c>
      <c r="I7601" t="str">
        <f t="shared" si="7795"/>
        <v>Índice de Gestión Estratégica</v>
      </c>
      <c r="J7601" t="str">
        <f t="shared" si="7795"/>
        <v>06-04</v>
      </c>
      <c r="K7601" t="str">
        <f t="shared" si="7795"/>
        <v>Institucionalización de la gestión ordenada del territorio</v>
      </c>
      <c r="L7601" s="150">
        <f>+VLOOKUP($E7601,IGE_2018!$B$8:$Z$347,12,0)</f>
        <v>0.55000000000000004</v>
      </c>
      <c r="M7601" s="142" t="str">
        <f>+VLOOKUP($E7601,IGE_2018!$B$8:$Z$347,13,0)</f>
        <v>Medio</v>
      </c>
    </row>
    <row r="7602" spans="1:13" x14ac:dyDescent="0.3">
      <c r="A7602" s="139">
        <f t="shared" si="7789"/>
        <v>200</v>
      </c>
      <c r="B7602" s="148">
        <f t="shared" si="7791"/>
        <v>34</v>
      </c>
      <c r="D7602" s="149" t="str">
        <f>+VLOOKUP($A7602,mUNICIPIOS!$B$4:$F$343,2,0)</f>
        <v>Huehuetenango</v>
      </c>
      <c r="E7602" s="149">
        <f>+VLOOKUP($A7602,mUNICIPIOS!$B$4:$F$343,3,0)</f>
        <v>1304</v>
      </c>
      <c r="F7602" s="149" t="str">
        <f>+VLOOKUP($A7602,mUNICIPIOS!$B$4:$F$343,4,0)</f>
        <v>Cuilco</v>
      </c>
      <c r="G7602" s="139" t="str">
        <f t="shared" ref="G7602:K7602" si="7796">+G7564</f>
        <v>06</v>
      </c>
      <c r="H7602" t="str">
        <f t="shared" si="7796"/>
        <v>IGE</v>
      </c>
      <c r="I7602" t="str">
        <f t="shared" si="7796"/>
        <v>Índice de Gestión Estratégica</v>
      </c>
      <c r="J7602" t="str">
        <f t="shared" si="7796"/>
        <v>06-05</v>
      </c>
      <c r="K7602" t="str">
        <f t="shared" si="7796"/>
        <v>Acciones para la gestión ordenada del territorio</v>
      </c>
      <c r="L7602" s="150">
        <f>+VLOOKUP($E7602,IGE_2018!$B$8:$Z$347,15,0)</f>
        <v>0</v>
      </c>
      <c r="M7602" s="142" t="str">
        <f>+VLOOKUP($E7602,IGE_2018!$B$8:$Z$347,16,0)</f>
        <v>Bajo</v>
      </c>
    </row>
    <row r="7603" spans="1:13" x14ac:dyDescent="0.3">
      <c r="A7603" s="139">
        <f t="shared" si="7789"/>
        <v>200</v>
      </c>
      <c r="B7603" s="148">
        <f t="shared" si="7791"/>
        <v>35</v>
      </c>
      <c r="D7603" s="149" t="str">
        <f>+VLOOKUP($A7603,mUNICIPIOS!$B$4:$F$343,2,0)</f>
        <v>Huehuetenango</v>
      </c>
      <c r="E7603" s="149">
        <f>+VLOOKUP($A7603,mUNICIPIOS!$B$4:$F$343,3,0)</f>
        <v>1304</v>
      </c>
      <c r="F7603" s="149" t="str">
        <f>+VLOOKUP($A7603,mUNICIPIOS!$B$4:$F$343,4,0)</f>
        <v>Cuilco</v>
      </c>
      <c r="G7603" s="139" t="str">
        <f t="shared" ref="G7603:K7603" si="7797">+G7565</f>
        <v>06</v>
      </c>
      <c r="H7603" t="str">
        <f t="shared" si="7797"/>
        <v>IGE</v>
      </c>
      <c r="I7603" t="str">
        <f t="shared" si="7797"/>
        <v>Índice de Gestión Estratégica</v>
      </c>
      <c r="J7603" t="str">
        <f t="shared" si="7797"/>
        <v>06-06</v>
      </c>
      <c r="K7603" t="str">
        <f t="shared" si="7797"/>
        <v>Gestión de riesgo en la formulación de proyectos derivados de la planificación operativa anual</v>
      </c>
      <c r="L7603" s="150">
        <f>+VLOOKUP($E7603,IGE_2018!$B$8:$Z$347,18,0)</f>
        <v>0</v>
      </c>
      <c r="M7603" s="142" t="str">
        <f>+VLOOKUP($E7603,IGE_2018!$B$8:$Z$347,19,0)</f>
        <v>Bajo</v>
      </c>
    </row>
    <row r="7604" spans="1:13" x14ac:dyDescent="0.3">
      <c r="A7604" s="139">
        <f t="shared" si="7789"/>
        <v>200</v>
      </c>
      <c r="B7604" s="148">
        <f t="shared" si="7791"/>
        <v>36</v>
      </c>
      <c r="D7604" s="149" t="str">
        <f>+VLOOKUP($A7604,mUNICIPIOS!$B$4:$F$343,2,0)</f>
        <v>Huehuetenango</v>
      </c>
      <c r="E7604" s="149">
        <f>+VLOOKUP($A7604,mUNICIPIOS!$B$4:$F$343,3,0)</f>
        <v>1304</v>
      </c>
      <c r="F7604" s="149" t="str">
        <f>+VLOOKUP($A7604,mUNICIPIOS!$B$4:$F$343,4,0)</f>
        <v>Cuilco</v>
      </c>
      <c r="G7604" s="139" t="str">
        <f t="shared" ref="G7604:K7604" si="7798">+G7566</f>
        <v>06</v>
      </c>
      <c r="H7604" t="str">
        <f t="shared" si="7798"/>
        <v>IGE</v>
      </c>
      <c r="I7604" t="str">
        <f t="shared" si="7798"/>
        <v>Índice de Gestión Estratégica</v>
      </c>
      <c r="J7604" t="str">
        <f t="shared" si="7798"/>
        <v>06-07</v>
      </c>
      <c r="K7604" t="str">
        <f t="shared" si="7798"/>
        <v>Ingresos por servicios ambientales en relación a los ingresos propios sin regalías</v>
      </c>
      <c r="L7604" s="150">
        <f>+VLOOKUP($E7604,IGE_2018!$B$8:$Z$347,21,0)</f>
        <v>0.25104335861654253</v>
      </c>
      <c r="M7604" s="142" t="str">
        <f>+VLOOKUP($E7604,IGE_2018!$B$8:$Z$347,22,0)</f>
        <v>Medio bajo</v>
      </c>
    </row>
    <row r="7605" spans="1:13" x14ac:dyDescent="0.3">
      <c r="A7605" s="139">
        <f t="shared" si="7789"/>
        <v>200</v>
      </c>
      <c r="B7605" s="148">
        <f t="shared" si="7791"/>
        <v>37</v>
      </c>
      <c r="D7605" s="149" t="str">
        <f>+VLOOKUP($A7605,mUNICIPIOS!$B$4:$F$343,2,0)</f>
        <v>Huehuetenango</v>
      </c>
      <c r="E7605" s="149">
        <f>+VLOOKUP($A7605,mUNICIPIOS!$B$4:$F$343,3,0)</f>
        <v>1304</v>
      </c>
      <c r="F7605" s="149" t="str">
        <f>+VLOOKUP($A7605,mUNICIPIOS!$B$4:$F$343,4,0)</f>
        <v>Cuilco</v>
      </c>
      <c r="G7605" s="139" t="str">
        <f t="shared" ref="G7605:K7605" si="7799">+G7567</f>
        <v>06</v>
      </c>
      <c r="H7605" t="str">
        <f t="shared" si="7799"/>
        <v>IGE</v>
      </c>
      <c r="I7605" t="str">
        <f t="shared" si="7799"/>
        <v>Índice de Gestión Estratégica</v>
      </c>
      <c r="J7605" t="str">
        <f t="shared" si="7799"/>
        <v>INDICE</v>
      </c>
      <c r="K7605">
        <f t="shared" si="7799"/>
        <v>0</v>
      </c>
      <c r="L7605" s="150">
        <f>+VLOOKUP($E7605,IGE_2018!$B$8:$Z$347,24,0)</f>
        <v>0.42636128288233599</v>
      </c>
      <c r="M7605" s="142" t="str">
        <f>+VLOOKUP($E7605,IGE_2018!$B$8:$Z$347,25,0)</f>
        <v>Medio</v>
      </c>
    </row>
    <row r="7606" spans="1:13" x14ac:dyDescent="0.3">
      <c r="A7606" s="139">
        <f t="shared" si="7789"/>
        <v>200</v>
      </c>
      <c r="B7606" s="148">
        <f t="shared" si="7791"/>
        <v>38</v>
      </c>
      <c r="D7606" s="149" t="str">
        <f>+VLOOKUP($A7606,mUNICIPIOS!$B$4:$F$343,2,0)</f>
        <v>Huehuetenango</v>
      </c>
      <c r="E7606" s="149">
        <f>+VLOOKUP($A7606,mUNICIPIOS!$B$4:$F$343,3,0)</f>
        <v>1304</v>
      </c>
      <c r="F7606" s="149" t="str">
        <f>+VLOOKUP($A7606,mUNICIPIOS!$B$4:$F$343,4,0)</f>
        <v>Cuilco</v>
      </c>
      <c r="G7606" s="139" t="str">
        <f t="shared" ref="G7606:K7606" si="7800">+G7568</f>
        <v>RANKING</v>
      </c>
      <c r="H7606" t="str">
        <f t="shared" si="7800"/>
        <v>RGM</v>
      </c>
      <c r="I7606" t="str">
        <f t="shared" si="7800"/>
        <v>Ranking de la Gestión Municipal 2018</v>
      </c>
      <c r="J7606" t="str">
        <f t="shared" si="7800"/>
        <v>RANKING</v>
      </c>
      <c r="K7606">
        <f t="shared" si="7800"/>
        <v>0</v>
      </c>
      <c r="L7606" s="151">
        <f>+VLOOKUP($E7606,Resultados_generales!$C$8:$AE$347,27,0)</f>
        <v>0.40131919505007635</v>
      </c>
      <c r="M7606" t="str">
        <f>+VLOOKUP($E7606,Resultados_generales!$C$8:$AE$347,28,0)</f>
        <v>Medio</v>
      </c>
    </row>
    <row r="7607" spans="1:13" x14ac:dyDescent="0.3">
      <c r="A7607" s="139">
        <f t="shared" si="7789"/>
        <v>201</v>
      </c>
      <c r="B7607" s="148">
        <f t="shared" si="7791"/>
        <v>1</v>
      </c>
      <c r="D7607" s="149" t="str">
        <f>+VLOOKUP($A7607,mUNICIPIOS!$B$4:$F$343,2,0)</f>
        <v>Huehuetenango</v>
      </c>
      <c r="E7607" s="149">
        <f>+VLOOKUP($A7607,mUNICIPIOS!$B$4:$F$343,3,0)</f>
        <v>1305</v>
      </c>
      <c r="F7607" s="149" t="str">
        <f>+VLOOKUP($A7607,mUNICIPIOS!$B$4:$F$343,4,0)</f>
        <v>Nentón</v>
      </c>
      <c r="G7607" s="139" t="str">
        <f t="shared" ref="G7607:K7607" si="7801">+G7569</f>
        <v>01</v>
      </c>
      <c r="H7607" t="str">
        <f t="shared" si="7801"/>
        <v>IPC</v>
      </c>
      <c r="I7607" t="str">
        <f t="shared" si="7801"/>
        <v>Índice de Participación Ciudadana</v>
      </c>
      <c r="J7607" t="str">
        <f t="shared" si="7801"/>
        <v>01-01</v>
      </c>
      <c r="K7607" t="str">
        <f t="shared" si="7801"/>
        <v>Número de reuniones del COMUDE en el año de la medición.</v>
      </c>
      <c r="L7607" s="150">
        <f>+VLOOKUP($E7607,IPC_2018!$B$8:$T$347,3,0)</f>
        <v>1</v>
      </c>
      <c r="M7607" s="142" t="str">
        <f>+VLOOKUP($E7607,IPC_2018!$B$8:$T$347,4,0)</f>
        <v>Alto</v>
      </c>
    </row>
    <row r="7608" spans="1:13" x14ac:dyDescent="0.3">
      <c r="A7608" s="139">
        <f t="shared" si="7789"/>
        <v>201</v>
      </c>
      <c r="B7608" s="148">
        <f t="shared" si="7791"/>
        <v>2</v>
      </c>
      <c r="D7608" s="149" t="str">
        <f>+VLOOKUP($A7608,mUNICIPIOS!$B$4:$F$343,2,0)</f>
        <v>Huehuetenango</v>
      </c>
      <c r="E7608" s="149">
        <f>+VLOOKUP($A7608,mUNICIPIOS!$B$4:$F$343,3,0)</f>
        <v>1305</v>
      </c>
      <c r="F7608" s="149" t="str">
        <f>+VLOOKUP($A7608,mUNICIPIOS!$B$4:$F$343,4,0)</f>
        <v>Nentón</v>
      </c>
      <c r="G7608" s="139" t="str">
        <f t="shared" ref="G7608:K7608" si="7802">+G7570</f>
        <v>01</v>
      </c>
      <c r="H7608" t="str">
        <f t="shared" si="7802"/>
        <v>IPC</v>
      </c>
      <c r="I7608" t="str">
        <f t="shared" si="7802"/>
        <v>Índice de Participación Ciudadana</v>
      </c>
      <c r="J7608" t="str">
        <f t="shared" si="7802"/>
        <v>01-02</v>
      </c>
      <c r="K7608" t="str">
        <f t="shared" si="7802"/>
        <v>Participación de Alcaldes, Concejales y Síndicos determinados o designados en el COMUDE</v>
      </c>
      <c r="L7608" s="150">
        <f>+VLOOKUP($E7608,IPC_2018!$B$8:$T$347,6,0)</f>
        <v>0.75</v>
      </c>
      <c r="M7608" s="142" t="str">
        <f>+VLOOKUP($E7608,IPC_2018!$B$8:$T$347,7,0)</f>
        <v>Medio alto</v>
      </c>
    </row>
    <row r="7609" spans="1:13" x14ac:dyDescent="0.3">
      <c r="A7609" s="139">
        <f t="shared" si="7789"/>
        <v>201</v>
      </c>
      <c r="B7609" s="148">
        <f t="shared" si="7791"/>
        <v>3</v>
      </c>
      <c r="D7609" s="149" t="str">
        <f>+VLOOKUP($A7609,mUNICIPIOS!$B$4:$F$343,2,0)</f>
        <v>Huehuetenango</v>
      </c>
      <c r="E7609" s="149">
        <f>+VLOOKUP($A7609,mUNICIPIOS!$B$4:$F$343,3,0)</f>
        <v>1305</v>
      </c>
      <c r="F7609" s="149" t="str">
        <f>+VLOOKUP($A7609,mUNICIPIOS!$B$4:$F$343,4,0)</f>
        <v>Nentón</v>
      </c>
      <c r="G7609" s="139" t="str">
        <f t="shared" ref="G7609:K7609" si="7803">+G7571</f>
        <v>01</v>
      </c>
      <c r="H7609" t="str">
        <f t="shared" si="7803"/>
        <v>IPC</v>
      </c>
      <c r="I7609" t="str">
        <f t="shared" si="7803"/>
        <v>Índice de Participación Ciudadana</v>
      </c>
      <c r="J7609" t="str">
        <f t="shared" si="7803"/>
        <v>01-03</v>
      </c>
      <c r="K7609" t="str">
        <f t="shared" si="7803"/>
        <v>Participación  de organizaciones de jóvenes, mujeres, pueblos mayas, xincas, garífunas, y otras organizaciones en el Comude</v>
      </c>
      <c r="L7609" s="150">
        <f>+VLOOKUP($E7609,IPC_2018!$B$8:$T$347,9,0)</f>
        <v>0</v>
      </c>
      <c r="M7609" s="142" t="str">
        <f>+VLOOKUP($E7609,IPC_2018!$B$8:$T$347,10,0)</f>
        <v>Bajo</v>
      </c>
    </row>
    <row r="7610" spans="1:13" x14ac:dyDescent="0.3">
      <c r="A7610" s="139">
        <f t="shared" si="7789"/>
        <v>201</v>
      </c>
      <c r="B7610" s="148">
        <f t="shared" si="7791"/>
        <v>4</v>
      </c>
      <c r="D7610" s="149" t="str">
        <f>+VLOOKUP($A7610,mUNICIPIOS!$B$4:$F$343,2,0)</f>
        <v>Huehuetenango</v>
      </c>
      <c r="E7610" s="149">
        <f>+VLOOKUP($A7610,mUNICIPIOS!$B$4:$F$343,3,0)</f>
        <v>1305</v>
      </c>
      <c r="F7610" s="149" t="str">
        <f>+VLOOKUP($A7610,mUNICIPIOS!$B$4:$F$343,4,0)</f>
        <v>Nentón</v>
      </c>
      <c r="G7610" s="139" t="str">
        <f t="shared" ref="G7610:K7610" si="7804">+G7572</f>
        <v>01</v>
      </c>
      <c r="H7610" t="str">
        <f t="shared" si="7804"/>
        <v>IPC</v>
      </c>
      <c r="I7610" t="str">
        <f t="shared" si="7804"/>
        <v>Índice de Participación Ciudadana</v>
      </c>
      <c r="J7610" t="str">
        <f t="shared" si="7804"/>
        <v>01-04</v>
      </c>
      <c r="K7610" t="str">
        <f t="shared" si="7804"/>
        <v>Representatividad territorial del Comude.</v>
      </c>
      <c r="L7610" s="150">
        <f>+VLOOKUP($E7610,IPC_2018!$B$8:$T$347,12,0)</f>
        <v>0.3892241379310345</v>
      </c>
      <c r="M7610" s="142" t="str">
        <f>+VLOOKUP($E7610,IPC_2018!$B$8:$T$347,13,0)</f>
        <v>Medio bajo</v>
      </c>
    </row>
    <row r="7611" spans="1:13" x14ac:dyDescent="0.3">
      <c r="A7611" s="139">
        <f t="shared" si="7789"/>
        <v>201</v>
      </c>
      <c r="B7611" s="148">
        <f t="shared" si="7791"/>
        <v>5</v>
      </c>
      <c r="D7611" s="149" t="str">
        <f>+VLOOKUP($A7611,mUNICIPIOS!$B$4:$F$343,2,0)</f>
        <v>Huehuetenango</v>
      </c>
      <c r="E7611" s="149">
        <f>+VLOOKUP($A7611,mUNICIPIOS!$B$4:$F$343,3,0)</f>
        <v>1305</v>
      </c>
      <c r="F7611" s="149" t="str">
        <f>+VLOOKUP($A7611,mUNICIPIOS!$B$4:$F$343,4,0)</f>
        <v>Nentón</v>
      </c>
      <c r="G7611" s="139" t="str">
        <f t="shared" ref="G7611:K7611" si="7805">+G7573</f>
        <v>01</v>
      </c>
      <c r="H7611" t="str">
        <f t="shared" si="7805"/>
        <v>IPC</v>
      </c>
      <c r="I7611" t="str">
        <f t="shared" si="7805"/>
        <v>Índice de Participación Ciudadana</v>
      </c>
      <c r="J7611" t="str">
        <f t="shared" si="7805"/>
        <v>01-05</v>
      </c>
      <c r="K7611" t="str">
        <f t="shared" si="7805"/>
        <v>Funcionamiento del Comude</v>
      </c>
      <c r="L7611" s="150">
        <f>+VLOOKUP($E7611,IPC_2018!$B$8:$T$347,15,0)</f>
        <v>0.17121245589088779</v>
      </c>
      <c r="M7611" s="142" t="str">
        <f>+VLOOKUP($E7611,IPC_2018!$B$8:$T$347,16,0)</f>
        <v>Bajo</v>
      </c>
    </row>
    <row r="7612" spans="1:13" x14ac:dyDescent="0.3">
      <c r="A7612" s="139">
        <f t="shared" si="7789"/>
        <v>201</v>
      </c>
      <c r="B7612" s="148">
        <f t="shared" si="7791"/>
        <v>6</v>
      </c>
      <c r="D7612" s="149" t="str">
        <f>+VLOOKUP($A7612,mUNICIPIOS!$B$4:$F$343,2,0)</f>
        <v>Huehuetenango</v>
      </c>
      <c r="E7612" s="149">
        <f>+VLOOKUP($A7612,mUNICIPIOS!$B$4:$F$343,3,0)</f>
        <v>1305</v>
      </c>
      <c r="F7612" s="149" t="str">
        <f>+VLOOKUP($A7612,mUNICIPIOS!$B$4:$F$343,4,0)</f>
        <v>Nentón</v>
      </c>
      <c r="G7612" s="139" t="str">
        <f t="shared" ref="G7612:K7612" si="7806">+G7574</f>
        <v>01</v>
      </c>
      <c r="H7612" t="str">
        <f t="shared" si="7806"/>
        <v>IPC</v>
      </c>
      <c r="I7612" t="str">
        <f t="shared" si="7806"/>
        <v>Índice de Participación Ciudadana</v>
      </c>
      <c r="J7612" t="str">
        <f t="shared" si="7806"/>
        <v>INDICE</v>
      </c>
      <c r="K7612">
        <f t="shared" si="7806"/>
        <v>0</v>
      </c>
      <c r="L7612" s="150">
        <f>+VLOOKUP($E7612,IPC_2018!$B$8:$T$347,18,0)</f>
        <v>0.60281548907328841</v>
      </c>
      <c r="M7612" s="142" t="str">
        <f>+VLOOKUP($E7612,IPC_2018!$B$8:$T$347,19,0)</f>
        <v>Medio alto</v>
      </c>
    </row>
    <row r="7613" spans="1:13" x14ac:dyDescent="0.3">
      <c r="A7613" s="139">
        <f t="shared" si="7789"/>
        <v>201</v>
      </c>
      <c r="B7613" s="148">
        <f t="shared" si="7791"/>
        <v>7</v>
      </c>
      <c r="D7613" s="149" t="str">
        <f>+VLOOKUP($A7613,mUNICIPIOS!$B$4:$F$343,2,0)</f>
        <v>Huehuetenango</v>
      </c>
      <c r="E7613" s="149">
        <f>+VLOOKUP($A7613,mUNICIPIOS!$B$4:$F$343,3,0)</f>
        <v>1305</v>
      </c>
      <c r="F7613" s="149" t="str">
        <f>+VLOOKUP($A7613,mUNICIPIOS!$B$4:$F$343,4,0)</f>
        <v>Nentón</v>
      </c>
      <c r="G7613" s="139" t="str">
        <f t="shared" ref="G7613:K7613" si="7807">+G7575</f>
        <v>02</v>
      </c>
      <c r="H7613" t="str">
        <f t="shared" si="7807"/>
        <v>IIC</v>
      </c>
      <c r="I7613" t="str">
        <f t="shared" si="7807"/>
        <v>Índice de Información a la Ciudadanía</v>
      </c>
      <c r="J7613" t="str">
        <f t="shared" si="7807"/>
        <v>02-01</v>
      </c>
      <c r="K7613" t="str">
        <f t="shared" si="7807"/>
        <v>Rendición de cuentas cuatrimestral y anual al Comude enfocadas en resultados.</v>
      </c>
      <c r="L7613" s="150">
        <f>+VLOOKUP($E7613,IIC_2018!$B$8:$Q$347,3,0)</f>
        <v>0.66666666666666674</v>
      </c>
      <c r="M7613" s="142" t="str">
        <f>+VLOOKUP($E7613,IIC_2018!$B$8:$Q$347,4,0)</f>
        <v>Medio alto</v>
      </c>
    </row>
    <row r="7614" spans="1:13" x14ac:dyDescent="0.3">
      <c r="A7614" s="139">
        <f t="shared" si="7789"/>
        <v>201</v>
      </c>
      <c r="B7614" s="148">
        <f t="shared" si="7791"/>
        <v>8</v>
      </c>
      <c r="D7614" s="149" t="str">
        <f>+VLOOKUP($A7614,mUNICIPIOS!$B$4:$F$343,2,0)</f>
        <v>Huehuetenango</v>
      </c>
      <c r="E7614" s="149">
        <f>+VLOOKUP($A7614,mUNICIPIOS!$B$4:$F$343,3,0)</f>
        <v>1305</v>
      </c>
      <c r="F7614" s="149" t="str">
        <f>+VLOOKUP($A7614,mUNICIPIOS!$B$4:$F$343,4,0)</f>
        <v>Nentón</v>
      </c>
      <c r="G7614" s="139" t="str">
        <f t="shared" ref="G7614:K7614" si="7808">+G7576</f>
        <v>02</v>
      </c>
      <c r="H7614" t="str">
        <f t="shared" si="7808"/>
        <v>IIC</v>
      </c>
      <c r="I7614" t="str">
        <f t="shared" si="7808"/>
        <v>Índice de Información a la Ciudadanía</v>
      </c>
      <c r="J7614" t="str">
        <f t="shared" si="7808"/>
        <v>02-02</v>
      </c>
      <c r="K7614" t="str">
        <f t="shared" si="7808"/>
        <v>Información presupuestaria y otra información brindada a la ciudadanía disponible en medios locales de comunicación.</v>
      </c>
      <c r="L7614" s="150">
        <f>+VLOOKUP($E7614,IIC_2018!$B$8:$Q$347,6,0)</f>
        <v>1</v>
      </c>
      <c r="M7614" s="142" t="str">
        <f>+VLOOKUP($E7614,IIC_2018!$B$8:$Q$347,7,0)</f>
        <v>Alto</v>
      </c>
    </row>
    <row r="7615" spans="1:13" x14ac:dyDescent="0.3">
      <c r="A7615" s="139">
        <f t="shared" si="7789"/>
        <v>201</v>
      </c>
      <c r="B7615" s="148">
        <f t="shared" si="7791"/>
        <v>9</v>
      </c>
      <c r="D7615" s="149" t="str">
        <f>+VLOOKUP($A7615,mUNICIPIOS!$B$4:$F$343,2,0)</f>
        <v>Huehuetenango</v>
      </c>
      <c r="E7615" s="149">
        <f>+VLOOKUP($A7615,mUNICIPIOS!$B$4:$F$343,3,0)</f>
        <v>1305</v>
      </c>
      <c r="F7615" s="149" t="str">
        <f>+VLOOKUP($A7615,mUNICIPIOS!$B$4:$F$343,4,0)</f>
        <v>Nentón</v>
      </c>
      <c r="G7615" s="139" t="str">
        <f t="shared" ref="G7615:K7615" si="7809">+G7577</f>
        <v>02</v>
      </c>
      <c r="H7615" t="str">
        <f t="shared" si="7809"/>
        <v>IIC</v>
      </c>
      <c r="I7615" t="str">
        <f t="shared" si="7809"/>
        <v>Índice de Información a la Ciudadanía</v>
      </c>
      <c r="J7615" t="str">
        <f t="shared" si="7809"/>
        <v>02-03</v>
      </c>
      <c r="K7615" t="str">
        <f t="shared" si="7809"/>
        <v>Información pública de oficio actualizada y disponible de acuerdo a la LAIP y uso de internet.</v>
      </c>
      <c r="L7615" s="150">
        <f>+VLOOKUP($E7615,IIC_2018!$B$8:$Q$347,9,0)</f>
        <v>0.92</v>
      </c>
      <c r="M7615" s="142" t="str">
        <f>+VLOOKUP($E7615,IIC_2018!$B$8:$Q$347,10,0)</f>
        <v>Alto</v>
      </c>
    </row>
    <row r="7616" spans="1:13" x14ac:dyDescent="0.3">
      <c r="A7616" s="139">
        <f t="shared" si="7789"/>
        <v>201</v>
      </c>
      <c r="B7616" s="148">
        <f t="shared" si="7791"/>
        <v>10</v>
      </c>
      <c r="D7616" s="149" t="str">
        <f>+VLOOKUP($A7616,mUNICIPIOS!$B$4:$F$343,2,0)</f>
        <v>Huehuetenango</v>
      </c>
      <c r="E7616" s="149">
        <f>+VLOOKUP($A7616,mUNICIPIOS!$B$4:$F$343,3,0)</f>
        <v>1305</v>
      </c>
      <c r="F7616" s="149" t="str">
        <f>+VLOOKUP($A7616,mUNICIPIOS!$B$4:$F$343,4,0)</f>
        <v>Nentón</v>
      </c>
      <c r="G7616" s="139" t="str">
        <f t="shared" ref="G7616:K7616" si="7810">+G7578</f>
        <v>02</v>
      </c>
      <c r="H7616" t="str">
        <f t="shared" si="7810"/>
        <v>IIC</v>
      </c>
      <c r="I7616" t="str">
        <f t="shared" si="7810"/>
        <v>Índice de Información a la Ciudadanía</v>
      </c>
      <c r="J7616" t="str">
        <f t="shared" si="7810"/>
        <v>02-04</v>
      </c>
      <c r="K7616" t="str">
        <f t="shared" si="7810"/>
        <v>Relación del monto contratado por medio de Guate compras con el total del presupuesto de egresos vigente.</v>
      </c>
      <c r="L7616" s="150">
        <f>+VLOOKUP($E7616,IIC_2018!$B$8:$Q$347,12,0)</f>
        <v>0.6886939905430528</v>
      </c>
      <c r="M7616" s="142" t="str">
        <f>+VLOOKUP($E7616,IIC_2018!$B$8:$Q$347,13,0)</f>
        <v>Medio alto</v>
      </c>
    </row>
    <row r="7617" spans="1:13" x14ac:dyDescent="0.3">
      <c r="A7617" s="139">
        <f t="shared" si="7789"/>
        <v>201</v>
      </c>
      <c r="B7617" s="148">
        <f t="shared" si="7791"/>
        <v>11</v>
      </c>
      <c r="D7617" s="149" t="str">
        <f>+VLOOKUP($A7617,mUNICIPIOS!$B$4:$F$343,2,0)</f>
        <v>Huehuetenango</v>
      </c>
      <c r="E7617" s="149">
        <f>+VLOOKUP($A7617,mUNICIPIOS!$B$4:$F$343,3,0)</f>
        <v>1305</v>
      </c>
      <c r="F7617" s="149" t="str">
        <f>+VLOOKUP($A7617,mUNICIPIOS!$B$4:$F$343,4,0)</f>
        <v>Nentón</v>
      </c>
      <c r="G7617" s="139" t="str">
        <f t="shared" ref="G7617:K7617" si="7811">+G7579</f>
        <v>02</v>
      </c>
      <c r="H7617" t="str">
        <f t="shared" si="7811"/>
        <v>IIC</v>
      </c>
      <c r="I7617" t="str">
        <f t="shared" si="7811"/>
        <v>Índice de Información a la Ciudadanía</v>
      </c>
      <c r="J7617" t="str">
        <f t="shared" si="7811"/>
        <v>INDICE</v>
      </c>
      <c r="K7617">
        <f t="shared" si="7811"/>
        <v>0</v>
      </c>
      <c r="L7617" s="150">
        <f>+VLOOKUP($E7617,IIC_2018!$B$8:$Q$347,15,0)</f>
        <v>0.8188401643024299</v>
      </c>
      <c r="M7617" s="142" t="str">
        <f>+VLOOKUP($E7617,IIC_2018!$B$8:$Q$347,16,0)</f>
        <v>Alto</v>
      </c>
    </row>
    <row r="7618" spans="1:13" x14ac:dyDescent="0.3">
      <c r="A7618" s="139">
        <f t="shared" si="7789"/>
        <v>201</v>
      </c>
      <c r="B7618" s="148">
        <f t="shared" si="7791"/>
        <v>12</v>
      </c>
      <c r="D7618" s="149" t="str">
        <f>+VLOOKUP($A7618,mUNICIPIOS!$B$4:$F$343,2,0)</f>
        <v>Huehuetenango</v>
      </c>
      <c r="E7618" s="149">
        <f>+VLOOKUP($A7618,mUNICIPIOS!$B$4:$F$343,3,0)</f>
        <v>1305</v>
      </c>
      <c r="F7618" s="149" t="str">
        <f>+VLOOKUP($A7618,mUNICIPIOS!$B$4:$F$343,4,0)</f>
        <v>Nentón</v>
      </c>
      <c r="G7618" s="139" t="str">
        <f t="shared" ref="G7618:K7618" si="7812">+G7580</f>
        <v>03</v>
      </c>
      <c r="H7618" t="str">
        <f t="shared" si="7812"/>
        <v>ISP</v>
      </c>
      <c r="I7618" t="str">
        <f t="shared" si="7812"/>
        <v>Índice de Servicios Públicos</v>
      </c>
      <c r="J7618" t="str">
        <f t="shared" si="7812"/>
        <v>03-01</v>
      </c>
      <c r="K7618" t="str">
        <f t="shared" si="7812"/>
        <v>Cobertura del servicio público de agua</v>
      </c>
      <c r="L7618" s="150">
        <f>+VLOOKUP($E7618,ISP_2018!$B$8:$T$347,3,0)</f>
        <v>6.6262159298853901E-2</v>
      </c>
      <c r="M7618" s="142" t="str">
        <f>+VLOOKUP($E7618,ISP_2018!$B$8:$T$347,4,0)</f>
        <v>Bajo</v>
      </c>
    </row>
    <row r="7619" spans="1:13" x14ac:dyDescent="0.3">
      <c r="A7619" s="139">
        <f t="shared" si="7789"/>
        <v>201</v>
      </c>
      <c r="B7619" s="148">
        <f t="shared" si="7791"/>
        <v>13</v>
      </c>
      <c r="D7619" s="149" t="str">
        <f>+VLOOKUP($A7619,mUNICIPIOS!$B$4:$F$343,2,0)</f>
        <v>Huehuetenango</v>
      </c>
      <c r="E7619" s="149">
        <f>+VLOOKUP($A7619,mUNICIPIOS!$B$4:$F$343,3,0)</f>
        <v>1305</v>
      </c>
      <c r="F7619" s="149" t="str">
        <f>+VLOOKUP($A7619,mUNICIPIOS!$B$4:$F$343,4,0)</f>
        <v>Nentón</v>
      </c>
      <c r="G7619" s="139" t="str">
        <f t="shared" ref="G7619:K7619" si="7813">+G7581</f>
        <v>03</v>
      </c>
      <c r="H7619" t="str">
        <f t="shared" si="7813"/>
        <v>ISP</v>
      </c>
      <c r="I7619" t="str">
        <f t="shared" si="7813"/>
        <v>Índice de Servicios Públicos</v>
      </c>
      <c r="J7619" t="str">
        <f t="shared" si="7813"/>
        <v>03-02</v>
      </c>
      <c r="K7619" t="str">
        <f t="shared" si="7813"/>
        <v>Control de la calidad del servicio público de agua</v>
      </c>
      <c r="L7619" s="150">
        <f>+VLOOKUP($E7619,ISP_2018!$B$8:$T$347,6,0)</f>
        <v>8.3333333333333329E-2</v>
      </c>
      <c r="M7619" s="142" t="str">
        <f>+VLOOKUP($E7619,ISP_2018!$B$8:$T$347,7,0)</f>
        <v>Bajo</v>
      </c>
    </row>
    <row r="7620" spans="1:13" x14ac:dyDescent="0.3">
      <c r="A7620" s="139">
        <f t="shared" si="7789"/>
        <v>201</v>
      </c>
      <c r="B7620" s="148">
        <f t="shared" si="7791"/>
        <v>14</v>
      </c>
      <c r="D7620" s="149" t="str">
        <f>+VLOOKUP($A7620,mUNICIPIOS!$B$4:$F$343,2,0)</f>
        <v>Huehuetenango</v>
      </c>
      <c r="E7620" s="149">
        <f>+VLOOKUP($A7620,mUNICIPIOS!$B$4:$F$343,3,0)</f>
        <v>1305</v>
      </c>
      <c r="F7620" s="149" t="str">
        <f>+VLOOKUP($A7620,mUNICIPIOS!$B$4:$F$343,4,0)</f>
        <v>Nentón</v>
      </c>
      <c r="G7620" s="139" t="str">
        <f t="shared" ref="G7620:K7620" si="7814">+G7582</f>
        <v>03</v>
      </c>
      <c r="H7620" t="str">
        <f t="shared" si="7814"/>
        <v>ISP</v>
      </c>
      <c r="I7620" t="str">
        <f t="shared" si="7814"/>
        <v>Índice de Servicios Públicos</v>
      </c>
      <c r="J7620" t="str">
        <f t="shared" si="7814"/>
        <v>03-03</v>
      </c>
      <c r="K7620" t="str">
        <f t="shared" si="7814"/>
        <v>Disposición  y tratamiento  de aguas residuales</v>
      </c>
      <c r="L7620" s="150">
        <f>+VLOOKUP($E7620,ISP_2018!$B$8:$T$347,9,0)</f>
        <v>0</v>
      </c>
      <c r="M7620" s="142" t="str">
        <f>+VLOOKUP($E7620,ISP_2018!$B$8:$T$347,10,0)</f>
        <v>Bajo</v>
      </c>
    </row>
    <row r="7621" spans="1:13" x14ac:dyDescent="0.3">
      <c r="A7621" s="139">
        <f t="shared" si="7789"/>
        <v>201</v>
      </c>
      <c r="B7621" s="148">
        <f t="shared" si="7791"/>
        <v>15</v>
      </c>
      <c r="D7621" s="149" t="str">
        <f>+VLOOKUP($A7621,mUNICIPIOS!$B$4:$F$343,2,0)</f>
        <v>Huehuetenango</v>
      </c>
      <c r="E7621" s="149">
        <f>+VLOOKUP($A7621,mUNICIPIOS!$B$4:$F$343,3,0)</f>
        <v>1305</v>
      </c>
      <c r="F7621" s="149" t="str">
        <f>+VLOOKUP($A7621,mUNICIPIOS!$B$4:$F$343,4,0)</f>
        <v>Nentón</v>
      </c>
      <c r="G7621" s="139" t="str">
        <f t="shared" ref="G7621:K7621" si="7815">+G7583</f>
        <v>03</v>
      </c>
      <c r="H7621" t="str">
        <f t="shared" si="7815"/>
        <v>ISP</v>
      </c>
      <c r="I7621" t="str">
        <f t="shared" si="7815"/>
        <v>Índice de Servicios Públicos</v>
      </c>
      <c r="J7621" t="str">
        <f t="shared" si="7815"/>
        <v>03-04</v>
      </c>
      <c r="K7621" t="str">
        <f t="shared" si="7815"/>
        <v>Gestión y manejo de los residuos y desechos sólidos</v>
      </c>
      <c r="L7621" s="150">
        <f>+VLOOKUP($E7621,ISP_2018!$B$8:$T$347,12,0)</f>
        <v>6.4431234447969304E-2</v>
      </c>
      <c r="M7621" s="142" t="str">
        <f>+VLOOKUP($E7621,ISP_2018!$B$8:$T$347,13,0)</f>
        <v>Bajo</v>
      </c>
    </row>
    <row r="7622" spans="1:13" x14ac:dyDescent="0.3">
      <c r="A7622" s="139">
        <f t="shared" si="7789"/>
        <v>201</v>
      </c>
      <c r="B7622" s="148">
        <f t="shared" si="7791"/>
        <v>16</v>
      </c>
      <c r="D7622" s="149" t="str">
        <f>+VLOOKUP($A7622,mUNICIPIOS!$B$4:$F$343,2,0)</f>
        <v>Huehuetenango</v>
      </c>
      <c r="E7622" s="149">
        <f>+VLOOKUP($A7622,mUNICIPIOS!$B$4:$F$343,3,0)</f>
        <v>1305</v>
      </c>
      <c r="F7622" s="149" t="str">
        <f>+VLOOKUP($A7622,mUNICIPIOS!$B$4:$F$343,4,0)</f>
        <v>Nentón</v>
      </c>
      <c r="G7622" s="139" t="str">
        <f t="shared" ref="G7622:K7622" si="7816">+G7584</f>
        <v>03</v>
      </c>
      <c r="H7622" t="str">
        <f t="shared" si="7816"/>
        <v>ISP</v>
      </c>
      <c r="I7622" t="str">
        <f t="shared" si="7816"/>
        <v>Índice de Servicios Públicos</v>
      </c>
      <c r="J7622" t="str">
        <f t="shared" si="7816"/>
        <v>03-05</v>
      </c>
      <c r="K7622" t="str">
        <f t="shared" si="7816"/>
        <v>Gestión de servicios públicos municipales</v>
      </c>
      <c r="L7622" s="150">
        <f>+VLOOKUP($E7622,ISP_2018!$B$8:$T$347,15,0)</f>
        <v>0.12903225806451613</v>
      </c>
      <c r="M7622" s="142" t="str">
        <f>+VLOOKUP($E7622,ISP_2018!$B$8:$T$347,16,0)</f>
        <v>Bajo</v>
      </c>
    </row>
    <row r="7623" spans="1:13" x14ac:dyDescent="0.3">
      <c r="A7623" s="139">
        <f t="shared" si="7789"/>
        <v>201</v>
      </c>
      <c r="B7623" s="148">
        <f t="shared" si="7791"/>
        <v>17</v>
      </c>
      <c r="D7623" s="149" t="str">
        <f>+VLOOKUP($A7623,mUNICIPIOS!$B$4:$F$343,2,0)</f>
        <v>Huehuetenango</v>
      </c>
      <c r="E7623" s="149">
        <f>+VLOOKUP($A7623,mUNICIPIOS!$B$4:$F$343,3,0)</f>
        <v>1305</v>
      </c>
      <c r="F7623" s="149" t="str">
        <f>+VLOOKUP($A7623,mUNICIPIOS!$B$4:$F$343,4,0)</f>
        <v>Nentón</v>
      </c>
      <c r="G7623" s="139" t="str">
        <f t="shared" ref="G7623:K7623" si="7817">+G7585</f>
        <v>03</v>
      </c>
      <c r="H7623" t="str">
        <f t="shared" si="7817"/>
        <v>ISP</v>
      </c>
      <c r="I7623" t="str">
        <f t="shared" si="7817"/>
        <v>Índice de Servicios Públicos</v>
      </c>
      <c r="J7623" t="str">
        <f t="shared" si="7817"/>
        <v>INDICE</v>
      </c>
      <c r="K7623">
        <f t="shared" si="7817"/>
        <v>0</v>
      </c>
      <c r="L7623" s="150">
        <f>+VLOOKUP($E7623,ISP_2018!$B$8:$T$347,18,0)</f>
        <v>7.0318914432382473E-2</v>
      </c>
      <c r="M7623" s="142" t="str">
        <f>+VLOOKUP($E7623,ISP_2018!$B$8:$T$347,19,0)</f>
        <v>Bajo</v>
      </c>
    </row>
    <row r="7624" spans="1:13" x14ac:dyDescent="0.3">
      <c r="A7624" s="139">
        <f t="shared" si="7789"/>
        <v>201</v>
      </c>
      <c r="B7624" s="148">
        <f t="shared" si="7791"/>
        <v>18</v>
      </c>
      <c r="D7624" s="149" t="str">
        <f>+VLOOKUP($A7624,mUNICIPIOS!$B$4:$F$343,2,0)</f>
        <v>Huehuetenango</v>
      </c>
      <c r="E7624" s="149">
        <f>+VLOOKUP($A7624,mUNICIPIOS!$B$4:$F$343,3,0)</f>
        <v>1305</v>
      </c>
      <c r="F7624" s="149" t="str">
        <f>+VLOOKUP($A7624,mUNICIPIOS!$B$4:$F$343,4,0)</f>
        <v>Nentón</v>
      </c>
      <c r="G7624" s="139" t="str">
        <f t="shared" ref="G7624:K7624" si="7818">+G7586</f>
        <v>04</v>
      </c>
      <c r="H7624" t="str">
        <f t="shared" si="7818"/>
        <v>IGA</v>
      </c>
      <c r="I7624" t="str">
        <f t="shared" si="7818"/>
        <v>Índice de Gestión Administrativa</v>
      </c>
      <c r="J7624" t="str">
        <f t="shared" si="7818"/>
        <v>04-01</v>
      </c>
      <c r="K7624" t="str">
        <f t="shared" si="7818"/>
        <v>Existencia de elementos de atención municipal orientada al vecino</v>
      </c>
      <c r="L7624" s="150">
        <f>+VLOOKUP($E7624,IGA_2018!$B$8:$N$347,3,0)</f>
        <v>0</v>
      </c>
      <c r="M7624" s="142" t="str">
        <f>+VLOOKUP($E7624,IGA_2018!$B$8:$N$347,4,0)</f>
        <v>Bajo</v>
      </c>
    </row>
    <row r="7625" spans="1:13" x14ac:dyDescent="0.3">
      <c r="A7625" s="139">
        <f t="shared" si="7789"/>
        <v>201</v>
      </c>
      <c r="B7625" s="148">
        <f t="shared" si="7791"/>
        <v>19</v>
      </c>
      <c r="D7625" s="149" t="str">
        <f>+VLOOKUP($A7625,mUNICIPIOS!$B$4:$F$343,2,0)</f>
        <v>Huehuetenango</v>
      </c>
      <c r="E7625" s="149">
        <f>+VLOOKUP($A7625,mUNICIPIOS!$B$4:$F$343,3,0)</f>
        <v>1305</v>
      </c>
      <c r="F7625" s="149" t="str">
        <f>+VLOOKUP($A7625,mUNICIPIOS!$B$4:$F$343,4,0)</f>
        <v>Nentón</v>
      </c>
      <c r="G7625" s="139" t="str">
        <f t="shared" ref="G7625:K7625" si="7819">+G7587</f>
        <v>04</v>
      </c>
      <c r="H7625" t="str">
        <f t="shared" si="7819"/>
        <v>IGA</v>
      </c>
      <c r="I7625" t="str">
        <f t="shared" si="7819"/>
        <v>Índice de Gestión Administrativa</v>
      </c>
      <c r="J7625" t="str">
        <f t="shared" si="7819"/>
        <v>04-02</v>
      </c>
      <c r="K7625" t="str">
        <f t="shared" si="7819"/>
        <v>Gestión del recurso humano.</v>
      </c>
      <c r="L7625" s="150">
        <f>+VLOOKUP($E7625,IGA_2018!$B$8:$N$347,6,0)</f>
        <v>0</v>
      </c>
      <c r="M7625" s="142" t="str">
        <f>+VLOOKUP($E7625,IGA_2018!$B$8:$N$347,7,0)</f>
        <v>Bajo</v>
      </c>
    </row>
    <row r="7626" spans="1:13" x14ac:dyDescent="0.3">
      <c r="A7626" s="139">
        <f t="shared" si="7789"/>
        <v>201</v>
      </c>
      <c r="B7626" s="148">
        <f t="shared" si="7791"/>
        <v>20</v>
      </c>
      <c r="D7626" s="149" t="str">
        <f>+VLOOKUP($A7626,mUNICIPIOS!$B$4:$F$343,2,0)</f>
        <v>Huehuetenango</v>
      </c>
      <c r="E7626" s="149">
        <f>+VLOOKUP($A7626,mUNICIPIOS!$B$4:$F$343,3,0)</f>
        <v>1305</v>
      </c>
      <c r="F7626" s="149" t="str">
        <f>+VLOOKUP($A7626,mUNICIPIOS!$B$4:$F$343,4,0)</f>
        <v>Nentón</v>
      </c>
      <c r="G7626" s="139" t="str">
        <f t="shared" ref="G7626:K7626" si="7820">+G7588</f>
        <v>04</v>
      </c>
      <c r="H7626" t="str">
        <f t="shared" si="7820"/>
        <v>IGA</v>
      </c>
      <c r="I7626" t="str">
        <f t="shared" si="7820"/>
        <v>Índice de Gestión Administrativa</v>
      </c>
      <c r="J7626" t="str">
        <f t="shared" si="7820"/>
        <v>04-03</v>
      </c>
      <c r="K7626" t="str">
        <f t="shared" si="7820"/>
        <v>Existencia de oficinas municipales con instrumentos de gestión.</v>
      </c>
      <c r="L7626" s="150">
        <f>+VLOOKUP($E7626,IGA_2018!$B$8:$N$347,9,0)</f>
        <v>0.41250000000000003</v>
      </c>
      <c r="M7626" s="142" t="str">
        <f>+VLOOKUP($E7626,IGA_2018!$B$8:$N$347,10,0)</f>
        <v>Medio</v>
      </c>
    </row>
    <row r="7627" spans="1:13" x14ac:dyDescent="0.3">
      <c r="A7627" s="139">
        <f t="shared" si="7789"/>
        <v>201</v>
      </c>
      <c r="B7627" s="148">
        <f t="shared" si="7791"/>
        <v>21</v>
      </c>
      <c r="D7627" s="149" t="str">
        <f>+VLOOKUP($A7627,mUNICIPIOS!$B$4:$F$343,2,0)</f>
        <v>Huehuetenango</v>
      </c>
      <c r="E7627" s="149">
        <f>+VLOOKUP($A7627,mUNICIPIOS!$B$4:$F$343,3,0)</f>
        <v>1305</v>
      </c>
      <c r="F7627" s="149" t="str">
        <f>+VLOOKUP($A7627,mUNICIPIOS!$B$4:$F$343,4,0)</f>
        <v>Nentón</v>
      </c>
      <c r="G7627" s="139" t="str">
        <f t="shared" ref="G7627:K7627" si="7821">+G7589</f>
        <v>04</v>
      </c>
      <c r="H7627" t="str">
        <f t="shared" si="7821"/>
        <v>IGA</v>
      </c>
      <c r="I7627" t="str">
        <f t="shared" si="7821"/>
        <v>Índice de Gestión Administrativa</v>
      </c>
      <c r="J7627" t="str">
        <f t="shared" si="7821"/>
        <v>INDICE</v>
      </c>
      <c r="K7627">
        <f t="shared" si="7821"/>
        <v>0</v>
      </c>
      <c r="L7627" s="150">
        <f>+VLOOKUP($E7627,IGA_2018!$B$8:$N$347,12,0)</f>
        <v>0.144375</v>
      </c>
      <c r="M7627" s="142" t="str">
        <f>+VLOOKUP($E7627,IGA_2018!$B$8:$N$347,13,0)</f>
        <v>Bajo</v>
      </c>
    </row>
    <row r="7628" spans="1:13" x14ac:dyDescent="0.3">
      <c r="A7628" s="139">
        <f t="shared" si="7789"/>
        <v>201</v>
      </c>
      <c r="B7628" s="148">
        <f t="shared" si="7791"/>
        <v>22</v>
      </c>
      <c r="D7628" s="149" t="str">
        <f>+VLOOKUP($A7628,mUNICIPIOS!$B$4:$F$343,2,0)</f>
        <v>Huehuetenango</v>
      </c>
      <c r="E7628" s="149">
        <f>+VLOOKUP($A7628,mUNICIPIOS!$B$4:$F$343,3,0)</f>
        <v>1305</v>
      </c>
      <c r="F7628" s="149" t="str">
        <f>+VLOOKUP($A7628,mUNICIPIOS!$B$4:$F$343,4,0)</f>
        <v>Nentón</v>
      </c>
      <c r="G7628" s="139" t="str">
        <f t="shared" ref="G7628:K7628" si="7822">+G7590</f>
        <v>05</v>
      </c>
      <c r="H7628" t="str">
        <f t="shared" si="7822"/>
        <v>IGF</v>
      </c>
      <c r="I7628" t="str">
        <f t="shared" si="7822"/>
        <v>Índice de Gestión Financiera</v>
      </c>
      <c r="J7628" t="str">
        <f t="shared" si="7822"/>
        <v>05-01</v>
      </c>
      <c r="K7628" t="str">
        <f t="shared" si="7822"/>
        <v>Autonomía financiera municipal</v>
      </c>
      <c r="L7628" s="150">
        <f>+VLOOKUP($E7628,IGF_2018!$B$8:$Z$347,3,0)</f>
        <v>5.9025559504781444E-2</v>
      </c>
      <c r="M7628" s="142" t="str">
        <f>+VLOOKUP($E7628,IGF_2018!$B$8:$Z$347,4,0)</f>
        <v>Bajo</v>
      </c>
    </row>
    <row r="7629" spans="1:13" x14ac:dyDescent="0.3">
      <c r="A7629" s="139">
        <f t="shared" si="7789"/>
        <v>201</v>
      </c>
      <c r="B7629" s="148">
        <f t="shared" si="7791"/>
        <v>23</v>
      </c>
      <c r="D7629" s="149" t="str">
        <f>+VLOOKUP($A7629,mUNICIPIOS!$B$4:$F$343,2,0)</f>
        <v>Huehuetenango</v>
      </c>
      <c r="E7629" s="149">
        <f>+VLOOKUP($A7629,mUNICIPIOS!$B$4:$F$343,3,0)</f>
        <v>1305</v>
      </c>
      <c r="F7629" s="149" t="str">
        <f>+VLOOKUP($A7629,mUNICIPIOS!$B$4:$F$343,4,0)</f>
        <v>Nentón</v>
      </c>
      <c r="G7629" s="139" t="str">
        <f t="shared" ref="G7629:K7629" si="7823">+G7591</f>
        <v>05</v>
      </c>
      <c r="H7629" t="str">
        <f t="shared" si="7823"/>
        <v>IGF</v>
      </c>
      <c r="I7629" t="str">
        <f t="shared" si="7823"/>
        <v>Índice de Gestión Financiera</v>
      </c>
      <c r="J7629" t="str">
        <f t="shared" si="7823"/>
        <v>05-02</v>
      </c>
      <c r="K7629" t="str">
        <f t="shared" si="7823"/>
        <v xml:space="preserve">Ingresos propios por habitante -sin regalías- </v>
      </c>
      <c r="L7629" s="150">
        <f>+VLOOKUP($E7629,IGF_2018!$B$8:$Z$347,6,0)</f>
        <v>1.54191381914004E-2</v>
      </c>
      <c r="M7629" s="142" t="str">
        <f>+VLOOKUP($E7629,IGF_2018!$B$8:$Z$347,7,0)</f>
        <v>Bajo</v>
      </c>
    </row>
    <row r="7630" spans="1:13" x14ac:dyDescent="0.3">
      <c r="A7630" s="139">
        <f t="shared" si="7789"/>
        <v>201</v>
      </c>
      <c r="B7630" s="148">
        <f t="shared" si="7791"/>
        <v>24</v>
      </c>
      <c r="D7630" s="149" t="str">
        <f>+VLOOKUP($A7630,mUNICIPIOS!$B$4:$F$343,2,0)</f>
        <v>Huehuetenango</v>
      </c>
      <c r="E7630" s="149">
        <f>+VLOOKUP($A7630,mUNICIPIOS!$B$4:$F$343,3,0)</f>
        <v>1305</v>
      </c>
      <c r="F7630" s="149" t="str">
        <f>+VLOOKUP($A7630,mUNICIPIOS!$B$4:$F$343,4,0)</f>
        <v>Nentón</v>
      </c>
      <c r="G7630" s="139" t="str">
        <f t="shared" ref="G7630:K7630" si="7824">+G7592</f>
        <v>05</v>
      </c>
      <c r="H7630" t="str">
        <f t="shared" si="7824"/>
        <v>IGF</v>
      </c>
      <c r="I7630" t="str">
        <f t="shared" si="7824"/>
        <v>Índice de Gestión Financiera</v>
      </c>
      <c r="J7630" t="str">
        <f t="shared" si="7824"/>
        <v>05-03</v>
      </c>
      <c r="K7630" t="str">
        <f t="shared" si="7824"/>
        <v>Ingresos del IUSI en relación a los ingresos propios -sin regalías-</v>
      </c>
      <c r="L7630" s="150">
        <f>+VLOOKUP($E7630,IGF_2018!$B$8:$Z$347,9,0)</f>
        <v>2.2273215355426829E-2</v>
      </c>
      <c r="M7630" s="142" t="str">
        <f>+VLOOKUP($E7630,IGF_2018!$B$8:$Z$347,10,0)</f>
        <v>Bajo</v>
      </c>
    </row>
    <row r="7631" spans="1:13" x14ac:dyDescent="0.3">
      <c r="A7631" s="139">
        <f t="shared" si="7789"/>
        <v>201</v>
      </c>
      <c r="B7631" s="148">
        <f t="shared" si="7791"/>
        <v>25</v>
      </c>
      <c r="D7631" s="149" t="str">
        <f>+VLOOKUP($A7631,mUNICIPIOS!$B$4:$F$343,2,0)</f>
        <v>Huehuetenango</v>
      </c>
      <c r="E7631" s="149">
        <f>+VLOOKUP($A7631,mUNICIPIOS!$B$4:$F$343,3,0)</f>
        <v>1305</v>
      </c>
      <c r="F7631" s="149" t="str">
        <f>+VLOOKUP($A7631,mUNICIPIOS!$B$4:$F$343,4,0)</f>
        <v>Nentón</v>
      </c>
      <c r="G7631" s="139" t="str">
        <f t="shared" ref="G7631:K7631" si="7825">+G7593</f>
        <v>05</v>
      </c>
      <c r="H7631" t="str">
        <f t="shared" si="7825"/>
        <v>IGF</v>
      </c>
      <c r="I7631" t="str">
        <f t="shared" si="7825"/>
        <v>Índice de Gestión Financiera</v>
      </c>
      <c r="J7631" t="str">
        <f t="shared" si="7825"/>
        <v>05-04</v>
      </c>
      <c r="K7631" t="str">
        <f t="shared" si="7825"/>
        <v>Inversión anual en capital fijo por habitante</v>
      </c>
      <c r="L7631" s="150">
        <f>+VLOOKUP($E7631,IGF_2018!$B$8:$Z$347,12,0)</f>
        <v>4.9270492559491764E-2</v>
      </c>
      <c r="M7631" s="142" t="str">
        <f>+VLOOKUP($E7631,IGF_2018!$B$8:$Z$347,13,0)</f>
        <v>Bajo</v>
      </c>
    </row>
    <row r="7632" spans="1:13" x14ac:dyDescent="0.3">
      <c r="A7632" s="139">
        <f t="shared" si="7789"/>
        <v>201</v>
      </c>
      <c r="B7632" s="148">
        <f t="shared" si="7791"/>
        <v>26</v>
      </c>
      <c r="D7632" s="149" t="str">
        <f>+VLOOKUP($A7632,mUNICIPIOS!$B$4:$F$343,2,0)</f>
        <v>Huehuetenango</v>
      </c>
      <c r="E7632" s="149">
        <f>+VLOOKUP($A7632,mUNICIPIOS!$B$4:$F$343,3,0)</f>
        <v>1305</v>
      </c>
      <c r="F7632" s="149" t="str">
        <f>+VLOOKUP($A7632,mUNICIPIOS!$B$4:$F$343,4,0)</f>
        <v>Nentón</v>
      </c>
      <c r="G7632" s="139" t="str">
        <f t="shared" ref="G7632:K7632" si="7826">+G7594</f>
        <v>05</v>
      </c>
      <c r="H7632" t="str">
        <f t="shared" si="7826"/>
        <v>IGF</v>
      </c>
      <c r="I7632" t="str">
        <f t="shared" si="7826"/>
        <v>Índice de Gestión Financiera</v>
      </c>
      <c r="J7632" t="str">
        <f t="shared" si="7826"/>
        <v>05-05</v>
      </c>
      <c r="K7632" t="str">
        <f t="shared" si="7826"/>
        <v>Inversión anual en capital fijo con recursos percibidos por ingresos propios</v>
      </c>
      <c r="L7632" s="150">
        <f>+VLOOKUP($E7632,IGF_2018!$B$8:$Z$347,15,0)</f>
        <v>2.1042943318297723E-2</v>
      </c>
      <c r="M7632" s="142" t="str">
        <f>+VLOOKUP($E7632,IGF_2018!$B$8:$Z$347,16,0)</f>
        <v>Bajo</v>
      </c>
    </row>
    <row r="7633" spans="1:13" x14ac:dyDescent="0.3">
      <c r="A7633" s="139">
        <f t="shared" si="7789"/>
        <v>201</v>
      </c>
      <c r="B7633" s="148">
        <f t="shared" si="7791"/>
        <v>27</v>
      </c>
      <c r="D7633" s="149" t="str">
        <f>+VLOOKUP($A7633,mUNICIPIOS!$B$4:$F$343,2,0)</f>
        <v>Huehuetenango</v>
      </c>
      <c r="E7633" s="149">
        <f>+VLOOKUP($A7633,mUNICIPIOS!$B$4:$F$343,3,0)</f>
        <v>1305</v>
      </c>
      <c r="F7633" s="149" t="str">
        <f>+VLOOKUP($A7633,mUNICIPIOS!$B$4:$F$343,4,0)</f>
        <v>Nentón</v>
      </c>
      <c r="G7633" s="139" t="str">
        <f t="shared" ref="G7633:K7633" si="7827">+G7595</f>
        <v>05</v>
      </c>
      <c r="H7633" t="str">
        <f t="shared" si="7827"/>
        <v>IGF</v>
      </c>
      <c r="I7633" t="str">
        <f t="shared" si="7827"/>
        <v>Índice de Gestión Financiera</v>
      </c>
      <c r="J7633" t="str">
        <f t="shared" si="7827"/>
        <v>05-06</v>
      </c>
      <c r="K7633" t="str">
        <f t="shared" si="7827"/>
        <v xml:space="preserve">Inversión anual en capital fijo con recursos percibidos por transferencias del Gobierno Central </v>
      </c>
      <c r="L7633" s="150">
        <f>+VLOOKUP($E7633,IGF_2018!$B$8:$Z$347,18,0)</f>
        <v>0.36915421916696589</v>
      </c>
      <c r="M7633" s="142" t="str">
        <f>+VLOOKUP($E7633,IGF_2018!$B$8:$Z$347,19,0)</f>
        <v>Medio bajo</v>
      </c>
    </row>
    <row r="7634" spans="1:13" x14ac:dyDescent="0.3">
      <c r="A7634" s="139">
        <f t="shared" si="7789"/>
        <v>201</v>
      </c>
      <c r="B7634" s="148">
        <f t="shared" si="7791"/>
        <v>28</v>
      </c>
      <c r="D7634" s="149" t="str">
        <f>+VLOOKUP($A7634,mUNICIPIOS!$B$4:$F$343,2,0)</f>
        <v>Huehuetenango</v>
      </c>
      <c r="E7634" s="149">
        <f>+VLOOKUP($A7634,mUNICIPIOS!$B$4:$F$343,3,0)</f>
        <v>1305</v>
      </c>
      <c r="F7634" s="149" t="str">
        <f>+VLOOKUP($A7634,mUNICIPIOS!$B$4:$F$343,4,0)</f>
        <v>Nentón</v>
      </c>
      <c r="G7634" s="139" t="str">
        <f t="shared" ref="G7634:K7634" si="7828">+G7596</f>
        <v>05</v>
      </c>
      <c r="H7634" t="str">
        <f t="shared" si="7828"/>
        <v>IGF</v>
      </c>
      <c r="I7634" t="str">
        <f t="shared" si="7828"/>
        <v>Índice de Gestión Financiera</v>
      </c>
      <c r="J7634" t="str">
        <f t="shared" si="7828"/>
        <v>05-07</v>
      </c>
      <c r="K7634" t="str">
        <f t="shared" si="7828"/>
        <v>Financiamiento por endeudamiento municipal</v>
      </c>
      <c r="L7634" s="150">
        <f>+VLOOKUP($E7634,IGF_2018!$B$8:$Z$347,21,0)</f>
        <v>1</v>
      </c>
      <c r="M7634" s="142" t="str">
        <f>+VLOOKUP($E7634,IGF_2018!$B$8:$Z$347,22,0)</f>
        <v>Alto</v>
      </c>
    </row>
    <row r="7635" spans="1:13" x14ac:dyDescent="0.3">
      <c r="A7635" s="139">
        <f t="shared" si="7789"/>
        <v>201</v>
      </c>
      <c r="B7635" s="148">
        <f t="shared" si="7791"/>
        <v>29</v>
      </c>
      <c r="D7635" s="149" t="str">
        <f>+VLOOKUP($A7635,mUNICIPIOS!$B$4:$F$343,2,0)</f>
        <v>Huehuetenango</v>
      </c>
      <c r="E7635" s="149">
        <f>+VLOOKUP($A7635,mUNICIPIOS!$B$4:$F$343,3,0)</f>
        <v>1305</v>
      </c>
      <c r="F7635" s="149" t="str">
        <f>+VLOOKUP($A7635,mUNICIPIOS!$B$4:$F$343,4,0)</f>
        <v>Nentón</v>
      </c>
      <c r="G7635" s="139" t="str">
        <f t="shared" ref="G7635:K7635" si="7829">+G7597</f>
        <v>05</v>
      </c>
      <c r="H7635" t="str">
        <f t="shared" si="7829"/>
        <v>IGF</v>
      </c>
      <c r="I7635" t="str">
        <f t="shared" si="7829"/>
        <v>Índice de Gestión Financiera</v>
      </c>
      <c r="J7635" t="str">
        <f t="shared" si="7829"/>
        <v>INDICE</v>
      </c>
      <c r="K7635">
        <f t="shared" si="7829"/>
        <v>0</v>
      </c>
      <c r="L7635" s="150">
        <f>+VLOOKUP($E7635,IGF_2018!$B$8:$Z$347,24,0)</f>
        <v>0.26106302657925462</v>
      </c>
      <c r="M7635" s="142" t="str">
        <f>+VLOOKUP($E7635,IGF_2018!$B$8:$Z$347,25,0)</f>
        <v>Medio bajo</v>
      </c>
    </row>
    <row r="7636" spans="1:13" x14ac:dyDescent="0.3">
      <c r="A7636" s="139">
        <f t="shared" si="7789"/>
        <v>201</v>
      </c>
      <c r="B7636" s="148">
        <f t="shared" si="7791"/>
        <v>30</v>
      </c>
      <c r="D7636" s="149" t="str">
        <f>+VLOOKUP($A7636,mUNICIPIOS!$B$4:$F$343,2,0)</f>
        <v>Huehuetenango</v>
      </c>
      <c r="E7636" s="149">
        <f>+VLOOKUP($A7636,mUNICIPIOS!$B$4:$F$343,3,0)</f>
        <v>1305</v>
      </c>
      <c r="F7636" s="149" t="str">
        <f>+VLOOKUP($A7636,mUNICIPIOS!$B$4:$F$343,4,0)</f>
        <v>Nentón</v>
      </c>
      <c r="G7636" s="139" t="str">
        <f t="shared" ref="G7636:K7636" si="7830">+G7598</f>
        <v>06</v>
      </c>
      <c r="H7636" t="str">
        <f t="shared" si="7830"/>
        <v>IGE</v>
      </c>
      <c r="I7636" t="str">
        <f t="shared" si="7830"/>
        <v>Índice de Gestión Estratégica</v>
      </c>
      <c r="J7636" t="str">
        <f t="shared" si="7830"/>
        <v>06-01</v>
      </c>
      <c r="K7636" t="str">
        <f t="shared" si="7830"/>
        <v>Ejecución del Plan Operativo Anual  (POA)</v>
      </c>
      <c r="L7636" s="150">
        <f>+VLOOKUP($E7636,IGE_2018!$B$8:$Z$347,3,0)</f>
        <v>1</v>
      </c>
      <c r="M7636" s="142" t="str">
        <f>+VLOOKUP($E7636,IGE_2018!$B$8:$Z$347,4,0)</f>
        <v>Alto</v>
      </c>
    </row>
    <row r="7637" spans="1:13" x14ac:dyDescent="0.3">
      <c r="A7637" s="139">
        <f t="shared" si="7789"/>
        <v>201</v>
      </c>
      <c r="B7637" s="148">
        <f t="shared" si="7791"/>
        <v>31</v>
      </c>
      <c r="D7637" s="149" t="str">
        <f>+VLOOKUP($A7637,mUNICIPIOS!$B$4:$F$343,2,0)</f>
        <v>Huehuetenango</v>
      </c>
      <c r="E7637" s="149">
        <f>+VLOOKUP($A7637,mUNICIPIOS!$B$4:$F$343,3,0)</f>
        <v>1305</v>
      </c>
      <c r="F7637" s="149" t="str">
        <f>+VLOOKUP($A7637,mUNICIPIOS!$B$4:$F$343,4,0)</f>
        <v>Nentón</v>
      </c>
      <c r="G7637" s="139" t="str">
        <f t="shared" ref="G7637:K7637" si="7831">+G7599</f>
        <v>06</v>
      </c>
      <c r="H7637" t="str">
        <f t="shared" si="7831"/>
        <v>IGE</v>
      </c>
      <c r="I7637" t="str">
        <f t="shared" si="7831"/>
        <v>Índice de Gestión Estratégica</v>
      </c>
      <c r="J7637" t="str">
        <f t="shared" si="7831"/>
        <v>06-02</v>
      </c>
      <c r="K7637" t="str">
        <f t="shared" si="7831"/>
        <v>Relación Plan de Desarrollo Municipal y Ordenamiento Territorial (PDM-OT) - Plan Estratégico Institucional (PEI) - Plan Operativo Multianual (POM) - Plan Operativo Anual (POA)</v>
      </c>
      <c r="L7637" s="150">
        <f>+VLOOKUP($E7637,IGE_2018!$B$8:$Z$347,6,0)</f>
        <v>3.3333333333333333E-2</v>
      </c>
      <c r="M7637" s="142" t="str">
        <f>+VLOOKUP($E7637,IGE_2018!$B$8:$Z$347,7,0)</f>
        <v>Bajo</v>
      </c>
    </row>
    <row r="7638" spans="1:13" x14ac:dyDescent="0.3">
      <c r="A7638" s="139">
        <f t="shared" si="7789"/>
        <v>201</v>
      </c>
      <c r="B7638" s="148">
        <f t="shared" si="7791"/>
        <v>32</v>
      </c>
      <c r="D7638" s="149" t="str">
        <f>+VLOOKUP($A7638,mUNICIPIOS!$B$4:$F$343,2,0)</f>
        <v>Huehuetenango</v>
      </c>
      <c r="E7638" s="149">
        <f>+VLOOKUP($A7638,mUNICIPIOS!$B$4:$F$343,3,0)</f>
        <v>1305</v>
      </c>
      <c r="F7638" s="149" t="str">
        <f>+VLOOKUP($A7638,mUNICIPIOS!$B$4:$F$343,4,0)</f>
        <v>Nentón</v>
      </c>
      <c r="G7638" s="139" t="str">
        <f t="shared" ref="G7638:K7638" si="7832">+G7600</f>
        <v>06</v>
      </c>
      <c r="H7638" t="str">
        <f t="shared" si="7832"/>
        <v>IGE</v>
      </c>
      <c r="I7638" t="str">
        <f t="shared" si="7832"/>
        <v>Índice de Gestión Estratégica</v>
      </c>
      <c r="J7638" t="str">
        <f t="shared" si="7832"/>
        <v>06-03</v>
      </c>
      <c r="K7638" t="str">
        <f t="shared" si="7832"/>
        <v>Presupuesto de egresos relacionado a competencias municipales que responden a prioridades nacionales de desarrollo.</v>
      </c>
      <c r="L7638" s="150">
        <f>+VLOOKUP($E7638,IGE_2018!$B$8:$Z$347,9,0)</f>
        <v>0.42801706363482489</v>
      </c>
      <c r="M7638" s="142" t="str">
        <f>+VLOOKUP($E7638,IGE_2018!$B$8:$Z$347,10,0)</f>
        <v>Medio</v>
      </c>
    </row>
    <row r="7639" spans="1:13" x14ac:dyDescent="0.3">
      <c r="A7639" s="139">
        <f t="shared" si="7789"/>
        <v>201</v>
      </c>
      <c r="B7639" s="148">
        <f t="shared" si="7791"/>
        <v>33</v>
      </c>
      <c r="D7639" s="149" t="str">
        <f>+VLOOKUP($A7639,mUNICIPIOS!$B$4:$F$343,2,0)</f>
        <v>Huehuetenango</v>
      </c>
      <c r="E7639" s="149">
        <f>+VLOOKUP($A7639,mUNICIPIOS!$B$4:$F$343,3,0)</f>
        <v>1305</v>
      </c>
      <c r="F7639" s="149" t="str">
        <f>+VLOOKUP($A7639,mUNICIPIOS!$B$4:$F$343,4,0)</f>
        <v>Nentón</v>
      </c>
      <c r="G7639" s="139" t="str">
        <f t="shared" ref="G7639:K7639" si="7833">+G7601</f>
        <v>06</v>
      </c>
      <c r="H7639" t="str">
        <f t="shared" si="7833"/>
        <v>IGE</v>
      </c>
      <c r="I7639" t="str">
        <f t="shared" si="7833"/>
        <v>Índice de Gestión Estratégica</v>
      </c>
      <c r="J7639" t="str">
        <f t="shared" si="7833"/>
        <v>06-04</v>
      </c>
      <c r="K7639" t="str">
        <f t="shared" si="7833"/>
        <v>Institucionalización de la gestión ordenada del territorio</v>
      </c>
      <c r="L7639" s="150">
        <f>+VLOOKUP($E7639,IGE_2018!$B$8:$Z$347,12,0)</f>
        <v>0.1</v>
      </c>
      <c r="M7639" s="142" t="str">
        <f>+VLOOKUP($E7639,IGE_2018!$B$8:$Z$347,13,0)</f>
        <v>Bajo</v>
      </c>
    </row>
    <row r="7640" spans="1:13" x14ac:dyDescent="0.3">
      <c r="A7640" s="139">
        <f t="shared" si="7789"/>
        <v>201</v>
      </c>
      <c r="B7640" s="148">
        <f t="shared" si="7791"/>
        <v>34</v>
      </c>
      <c r="D7640" s="149" t="str">
        <f>+VLOOKUP($A7640,mUNICIPIOS!$B$4:$F$343,2,0)</f>
        <v>Huehuetenango</v>
      </c>
      <c r="E7640" s="149">
        <f>+VLOOKUP($A7640,mUNICIPIOS!$B$4:$F$343,3,0)</f>
        <v>1305</v>
      </c>
      <c r="F7640" s="149" t="str">
        <f>+VLOOKUP($A7640,mUNICIPIOS!$B$4:$F$343,4,0)</f>
        <v>Nentón</v>
      </c>
      <c r="G7640" s="139" t="str">
        <f t="shared" ref="G7640:K7640" si="7834">+G7602</f>
        <v>06</v>
      </c>
      <c r="H7640" t="str">
        <f t="shared" si="7834"/>
        <v>IGE</v>
      </c>
      <c r="I7640" t="str">
        <f t="shared" si="7834"/>
        <v>Índice de Gestión Estratégica</v>
      </c>
      <c r="J7640" t="str">
        <f t="shared" si="7834"/>
        <v>06-05</v>
      </c>
      <c r="K7640" t="str">
        <f t="shared" si="7834"/>
        <v>Acciones para la gestión ordenada del territorio</v>
      </c>
      <c r="L7640" s="150">
        <f>+VLOOKUP($E7640,IGE_2018!$B$8:$Z$347,15,0)</f>
        <v>2.0000000000000007E-2</v>
      </c>
      <c r="M7640" s="142" t="str">
        <f>+VLOOKUP($E7640,IGE_2018!$B$8:$Z$347,16,0)</f>
        <v>Bajo</v>
      </c>
    </row>
    <row r="7641" spans="1:13" x14ac:dyDescent="0.3">
      <c r="A7641" s="139">
        <f t="shared" si="7789"/>
        <v>201</v>
      </c>
      <c r="B7641" s="148">
        <f t="shared" si="7791"/>
        <v>35</v>
      </c>
      <c r="D7641" s="149" t="str">
        <f>+VLOOKUP($A7641,mUNICIPIOS!$B$4:$F$343,2,0)</f>
        <v>Huehuetenango</v>
      </c>
      <c r="E7641" s="149">
        <f>+VLOOKUP($A7641,mUNICIPIOS!$B$4:$F$343,3,0)</f>
        <v>1305</v>
      </c>
      <c r="F7641" s="149" t="str">
        <f>+VLOOKUP($A7641,mUNICIPIOS!$B$4:$F$343,4,0)</f>
        <v>Nentón</v>
      </c>
      <c r="G7641" s="139" t="str">
        <f t="shared" ref="G7641:K7641" si="7835">+G7603</f>
        <v>06</v>
      </c>
      <c r="H7641" t="str">
        <f t="shared" si="7835"/>
        <v>IGE</v>
      </c>
      <c r="I7641" t="str">
        <f t="shared" si="7835"/>
        <v>Índice de Gestión Estratégica</v>
      </c>
      <c r="J7641" t="str">
        <f t="shared" si="7835"/>
        <v>06-06</v>
      </c>
      <c r="K7641" t="str">
        <f t="shared" si="7835"/>
        <v>Gestión de riesgo en la formulación de proyectos derivados de la planificación operativa anual</v>
      </c>
      <c r="L7641" s="150">
        <f>+VLOOKUP($E7641,IGE_2018!$B$8:$Z$347,18,0)</f>
        <v>0</v>
      </c>
      <c r="M7641" s="142" t="str">
        <f>+VLOOKUP($E7641,IGE_2018!$B$8:$Z$347,19,0)</f>
        <v>Bajo</v>
      </c>
    </row>
    <row r="7642" spans="1:13" x14ac:dyDescent="0.3">
      <c r="A7642" s="139">
        <f t="shared" si="7789"/>
        <v>201</v>
      </c>
      <c r="B7642" s="148">
        <f t="shared" si="7791"/>
        <v>36</v>
      </c>
      <c r="D7642" s="149" t="str">
        <f>+VLOOKUP($A7642,mUNICIPIOS!$B$4:$F$343,2,0)</f>
        <v>Huehuetenango</v>
      </c>
      <c r="E7642" s="149">
        <f>+VLOOKUP($A7642,mUNICIPIOS!$B$4:$F$343,3,0)</f>
        <v>1305</v>
      </c>
      <c r="F7642" s="149" t="str">
        <f>+VLOOKUP($A7642,mUNICIPIOS!$B$4:$F$343,4,0)</f>
        <v>Nentón</v>
      </c>
      <c r="G7642" s="139" t="str">
        <f t="shared" ref="G7642:K7642" si="7836">+G7604</f>
        <v>06</v>
      </c>
      <c r="H7642" t="str">
        <f t="shared" si="7836"/>
        <v>IGE</v>
      </c>
      <c r="I7642" t="str">
        <f t="shared" si="7836"/>
        <v>Índice de Gestión Estratégica</v>
      </c>
      <c r="J7642" t="str">
        <f t="shared" si="7836"/>
        <v>06-07</v>
      </c>
      <c r="K7642" t="str">
        <f t="shared" si="7836"/>
        <v>Ingresos por servicios ambientales en relación a los ingresos propios sin regalías</v>
      </c>
      <c r="L7642" s="150">
        <f>+VLOOKUP($E7642,IGE_2018!$B$8:$Z$347,21,0)</f>
        <v>4.6326578839351856E-3</v>
      </c>
      <c r="M7642" s="142" t="str">
        <f>+VLOOKUP($E7642,IGE_2018!$B$8:$Z$347,22,0)</f>
        <v>Bajo</v>
      </c>
    </row>
    <row r="7643" spans="1:13" x14ac:dyDescent="0.3">
      <c r="A7643" s="139">
        <f t="shared" si="7789"/>
        <v>201</v>
      </c>
      <c r="B7643" s="148">
        <f t="shared" si="7791"/>
        <v>37</v>
      </c>
      <c r="D7643" s="149" t="str">
        <f>+VLOOKUP($A7643,mUNICIPIOS!$B$4:$F$343,2,0)</f>
        <v>Huehuetenango</v>
      </c>
      <c r="E7643" s="149">
        <f>+VLOOKUP($A7643,mUNICIPIOS!$B$4:$F$343,3,0)</f>
        <v>1305</v>
      </c>
      <c r="F7643" s="149" t="str">
        <f>+VLOOKUP($A7643,mUNICIPIOS!$B$4:$F$343,4,0)</f>
        <v>Nentón</v>
      </c>
      <c r="G7643" s="139" t="str">
        <f t="shared" ref="G7643:K7643" si="7837">+G7605</f>
        <v>06</v>
      </c>
      <c r="H7643" t="str">
        <f t="shared" si="7837"/>
        <v>IGE</v>
      </c>
      <c r="I7643" t="str">
        <f t="shared" si="7837"/>
        <v>Índice de Gestión Estratégica</v>
      </c>
      <c r="J7643" t="str">
        <f t="shared" si="7837"/>
        <v>INDICE</v>
      </c>
      <c r="K7643">
        <f t="shared" si="7837"/>
        <v>0</v>
      </c>
      <c r="L7643" s="150">
        <f>+VLOOKUP($E7643,IGE_2018!$B$8:$Z$347,24,0)</f>
        <v>0.27546753169709975</v>
      </c>
      <c r="M7643" s="142" t="str">
        <f>+VLOOKUP($E7643,IGE_2018!$B$8:$Z$347,25,0)</f>
        <v>Medio bajo</v>
      </c>
    </row>
    <row r="7644" spans="1:13" x14ac:dyDescent="0.3">
      <c r="A7644" s="139">
        <f t="shared" si="7789"/>
        <v>201</v>
      </c>
      <c r="B7644" s="148">
        <f t="shared" si="7791"/>
        <v>38</v>
      </c>
      <c r="D7644" s="149" t="str">
        <f>+VLOOKUP($A7644,mUNICIPIOS!$B$4:$F$343,2,0)</f>
        <v>Huehuetenango</v>
      </c>
      <c r="E7644" s="149">
        <f>+VLOOKUP($A7644,mUNICIPIOS!$B$4:$F$343,3,0)</f>
        <v>1305</v>
      </c>
      <c r="F7644" s="149" t="str">
        <f>+VLOOKUP($A7644,mUNICIPIOS!$B$4:$F$343,4,0)</f>
        <v>Nentón</v>
      </c>
      <c r="G7644" s="139" t="str">
        <f t="shared" ref="G7644:K7644" si="7838">+G7606</f>
        <v>RANKING</v>
      </c>
      <c r="H7644" t="str">
        <f t="shared" si="7838"/>
        <v>RGM</v>
      </c>
      <c r="I7644" t="str">
        <f t="shared" si="7838"/>
        <v>Ranking de la Gestión Municipal 2018</v>
      </c>
      <c r="J7644" t="str">
        <f t="shared" si="7838"/>
        <v>RANKING</v>
      </c>
      <c r="K7644">
        <f t="shared" si="7838"/>
        <v>0</v>
      </c>
      <c r="L7644" s="151">
        <f>+VLOOKUP($E7644,Resultados_generales!$C$8:$AE$347,27,0)</f>
        <v>0.34935069621524328</v>
      </c>
      <c r="M7644" t="str">
        <f>+VLOOKUP($E7644,Resultados_generales!$C$8:$AE$347,28,0)</f>
        <v>Medio bajo</v>
      </c>
    </row>
    <row r="7645" spans="1:13" x14ac:dyDescent="0.3">
      <c r="A7645" s="139">
        <f t="shared" si="7789"/>
        <v>202</v>
      </c>
      <c r="B7645" s="148">
        <f t="shared" si="7791"/>
        <v>1</v>
      </c>
      <c r="D7645" s="149" t="str">
        <f>+VLOOKUP($A7645,mUNICIPIOS!$B$4:$F$343,2,0)</f>
        <v>Huehuetenango</v>
      </c>
      <c r="E7645" s="149">
        <f>+VLOOKUP($A7645,mUNICIPIOS!$B$4:$F$343,3,0)</f>
        <v>1306</v>
      </c>
      <c r="F7645" s="149" t="str">
        <f>+VLOOKUP($A7645,mUNICIPIOS!$B$4:$F$343,4,0)</f>
        <v>San Pedro Necta</v>
      </c>
      <c r="G7645" s="139" t="str">
        <f t="shared" ref="G7645:K7645" si="7839">+G7607</f>
        <v>01</v>
      </c>
      <c r="H7645" t="str">
        <f t="shared" si="7839"/>
        <v>IPC</v>
      </c>
      <c r="I7645" t="str">
        <f t="shared" si="7839"/>
        <v>Índice de Participación Ciudadana</v>
      </c>
      <c r="J7645" t="str">
        <f t="shared" si="7839"/>
        <v>01-01</v>
      </c>
      <c r="K7645" t="str">
        <f t="shared" si="7839"/>
        <v>Número de reuniones del COMUDE en el año de la medición.</v>
      </c>
      <c r="L7645" s="150">
        <f>+VLOOKUP($E7645,IPC_2018!$B$8:$T$347,3,0)</f>
        <v>1</v>
      </c>
      <c r="M7645" s="142" t="str">
        <f>+VLOOKUP($E7645,IPC_2018!$B$8:$T$347,4,0)</f>
        <v>Alto</v>
      </c>
    </row>
    <row r="7646" spans="1:13" x14ac:dyDescent="0.3">
      <c r="A7646" s="139">
        <f t="shared" si="7789"/>
        <v>202</v>
      </c>
      <c r="B7646" s="148">
        <f t="shared" si="7791"/>
        <v>2</v>
      </c>
      <c r="D7646" s="149" t="str">
        <f>+VLOOKUP($A7646,mUNICIPIOS!$B$4:$F$343,2,0)</f>
        <v>Huehuetenango</v>
      </c>
      <c r="E7646" s="149">
        <f>+VLOOKUP($A7646,mUNICIPIOS!$B$4:$F$343,3,0)</f>
        <v>1306</v>
      </c>
      <c r="F7646" s="149" t="str">
        <f>+VLOOKUP($A7646,mUNICIPIOS!$B$4:$F$343,4,0)</f>
        <v>San Pedro Necta</v>
      </c>
      <c r="G7646" s="139" t="str">
        <f t="shared" ref="G7646:K7646" si="7840">+G7608</f>
        <v>01</v>
      </c>
      <c r="H7646" t="str">
        <f t="shared" si="7840"/>
        <v>IPC</v>
      </c>
      <c r="I7646" t="str">
        <f t="shared" si="7840"/>
        <v>Índice de Participación Ciudadana</v>
      </c>
      <c r="J7646" t="str">
        <f t="shared" si="7840"/>
        <v>01-02</v>
      </c>
      <c r="K7646" t="str">
        <f t="shared" si="7840"/>
        <v>Participación de Alcaldes, Concejales y Síndicos determinados o designados en el COMUDE</v>
      </c>
      <c r="L7646" s="150">
        <f>+VLOOKUP($E7646,IPC_2018!$B$8:$T$347,6,0)</f>
        <v>0.96875</v>
      </c>
      <c r="M7646" s="142" t="str">
        <f>+VLOOKUP($E7646,IPC_2018!$B$8:$T$347,7,0)</f>
        <v>Alto</v>
      </c>
    </row>
    <row r="7647" spans="1:13" x14ac:dyDescent="0.3">
      <c r="A7647" s="139">
        <f t="shared" si="7789"/>
        <v>202</v>
      </c>
      <c r="B7647" s="148">
        <f t="shared" si="7791"/>
        <v>3</v>
      </c>
      <c r="D7647" s="149" t="str">
        <f>+VLOOKUP($A7647,mUNICIPIOS!$B$4:$F$343,2,0)</f>
        <v>Huehuetenango</v>
      </c>
      <c r="E7647" s="149">
        <f>+VLOOKUP($A7647,mUNICIPIOS!$B$4:$F$343,3,0)</f>
        <v>1306</v>
      </c>
      <c r="F7647" s="149" t="str">
        <f>+VLOOKUP($A7647,mUNICIPIOS!$B$4:$F$343,4,0)</f>
        <v>San Pedro Necta</v>
      </c>
      <c r="G7647" s="139" t="str">
        <f t="shared" ref="G7647:K7647" si="7841">+G7609</f>
        <v>01</v>
      </c>
      <c r="H7647" t="str">
        <f t="shared" si="7841"/>
        <v>IPC</v>
      </c>
      <c r="I7647" t="str">
        <f t="shared" si="7841"/>
        <v>Índice de Participación Ciudadana</v>
      </c>
      <c r="J7647" t="str">
        <f t="shared" si="7841"/>
        <v>01-03</v>
      </c>
      <c r="K7647" t="str">
        <f t="shared" si="7841"/>
        <v>Participación  de organizaciones de jóvenes, mujeres, pueblos mayas, xincas, garífunas, y otras organizaciones en el Comude</v>
      </c>
      <c r="L7647" s="150">
        <f>+VLOOKUP($E7647,IPC_2018!$B$8:$T$347,9,0)</f>
        <v>0.32876712328767121</v>
      </c>
      <c r="M7647" s="142" t="str">
        <f>+VLOOKUP($E7647,IPC_2018!$B$8:$T$347,10,0)</f>
        <v>Medio bajo</v>
      </c>
    </row>
    <row r="7648" spans="1:13" x14ac:dyDescent="0.3">
      <c r="A7648" s="139">
        <f t="shared" si="7789"/>
        <v>202</v>
      </c>
      <c r="B7648" s="148">
        <f t="shared" si="7791"/>
        <v>4</v>
      </c>
      <c r="D7648" s="149" t="str">
        <f>+VLOOKUP($A7648,mUNICIPIOS!$B$4:$F$343,2,0)</f>
        <v>Huehuetenango</v>
      </c>
      <c r="E7648" s="149">
        <f>+VLOOKUP($A7648,mUNICIPIOS!$B$4:$F$343,3,0)</f>
        <v>1306</v>
      </c>
      <c r="F7648" s="149" t="str">
        <f>+VLOOKUP($A7648,mUNICIPIOS!$B$4:$F$343,4,0)</f>
        <v>San Pedro Necta</v>
      </c>
      <c r="G7648" s="139" t="str">
        <f t="shared" ref="G7648:K7648" si="7842">+G7610</f>
        <v>01</v>
      </c>
      <c r="H7648" t="str">
        <f t="shared" si="7842"/>
        <v>IPC</v>
      </c>
      <c r="I7648" t="str">
        <f t="shared" si="7842"/>
        <v>Índice de Participación Ciudadana</v>
      </c>
      <c r="J7648" t="str">
        <f t="shared" si="7842"/>
        <v>01-04</v>
      </c>
      <c r="K7648" t="str">
        <f t="shared" si="7842"/>
        <v>Representatividad territorial del Comude.</v>
      </c>
      <c r="L7648" s="150">
        <f>+VLOOKUP($E7648,IPC_2018!$B$8:$T$347,12,0)</f>
        <v>0.64500000000000002</v>
      </c>
      <c r="M7648" s="142" t="str">
        <f>+VLOOKUP($E7648,IPC_2018!$B$8:$T$347,13,0)</f>
        <v>Medio alto</v>
      </c>
    </row>
    <row r="7649" spans="1:13" x14ac:dyDescent="0.3">
      <c r="A7649" s="139">
        <f t="shared" si="7789"/>
        <v>202</v>
      </c>
      <c r="B7649" s="148">
        <f t="shared" si="7791"/>
        <v>5</v>
      </c>
      <c r="D7649" s="149" t="str">
        <f>+VLOOKUP($A7649,mUNICIPIOS!$B$4:$F$343,2,0)</f>
        <v>Huehuetenango</v>
      </c>
      <c r="E7649" s="149">
        <f>+VLOOKUP($A7649,mUNICIPIOS!$B$4:$F$343,3,0)</f>
        <v>1306</v>
      </c>
      <c r="F7649" s="149" t="str">
        <f>+VLOOKUP($A7649,mUNICIPIOS!$B$4:$F$343,4,0)</f>
        <v>San Pedro Necta</v>
      </c>
      <c r="G7649" s="139" t="str">
        <f t="shared" ref="G7649:K7649" si="7843">+G7611</f>
        <v>01</v>
      </c>
      <c r="H7649" t="str">
        <f t="shared" si="7843"/>
        <v>IPC</v>
      </c>
      <c r="I7649" t="str">
        <f t="shared" si="7843"/>
        <v>Índice de Participación Ciudadana</v>
      </c>
      <c r="J7649" t="str">
        <f t="shared" si="7843"/>
        <v>01-05</v>
      </c>
      <c r="K7649" t="str">
        <f t="shared" si="7843"/>
        <v>Funcionamiento del Comude</v>
      </c>
      <c r="L7649" s="150">
        <f>+VLOOKUP($E7649,IPC_2018!$B$8:$T$347,15,0)</f>
        <v>0.31345700835575629</v>
      </c>
      <c r="M7649" s="142" t="str">
        <f>+VLOOKUP($E7649,IPC_2018!$B$8:$T$347,16,0)</f>
        <v>Medio bajo</v>
      </c>
    </row>
    <row r="7650" spans="1:13" x14ac:dyDescent="0.3">
      <c r="A7650" s="139">
        <f t="shared" si="7789"/>
        <v>202</v>
      </c>
      <c r="B7650" s="148">
        <f t="shared" si="7791"/>
        <v>6</v>
      </c>
      <c r="D7650" s="149" t="str">
        <f>+VLOOKUP($A7650,mUNICIPIOS!$B$4:$F$343,2,0)</f>
        <v>Huehuetenango</v>
      </c>
      <c r="E7650" s="149">
        <f>+VLOOKUP($A7650,mUNICIPIOS!$B$4:$F$343,3,0)</f>
        <v>1306</v>
      </c>
      <c r="F7650" s="149" t="str">
        <f>+VLOOKUP($A7650,mUNICIPIOS!$B$4:$F$343,4,0)</f>
        <v>San Pedro Necta</v>
      </c>
      <c r="G7650" s="139" t="str">
        <f t="shared" ref="G7650:K7650" si="7844">+G7612</f>
        <v>01</v>
      </c>
      <c r="H7650" t="str">
        <f t="shared" si="7844"/>
        <v>IPC</v>
      </c>
      <c r="I7650" t="str">
        <f t="shared" si="7844"/>
        <v>Índice de Participación Ciudadana</v>
      </c>
      <c r="J7650" t="str">
        <f t="shared" si="7844"/>
        <v>INDICE</v>
      </c>
      <c r="K7650">
        <f t="shared" si="7844"/>
        <v>0</v>
      </c>
      <c r="L7650" s="150">
        <f>+VLOOKUP($E7650,IPC_2018!$B$8:$T$347,18,0)</f>
        <v>0.73917736974651416</v>
      </c>
      <c r="M7650" s="142" t="str">
        <f>+VLOOKUP($E7650,IPC_2018!$B$8:$T$347,19,0)</f>
        <v>Medio alto</v>
      </c>
    </row>
    <row r="7651" spans="1:13" x14ac:dyDescent="0.3">
      <c r="A7651" s="139">
        <f t="shared" si="7789"/>
        <v>202</v>
      </c>
      <c r="B7651" s="148">
        <f t="shared" si="7791"/>
        <v>7</v>
      </c>
      <c r="D7651" s="149" t="str">
        <f>+VLOOKUP($A7651,mUNICIPIOS!$B$4:$F$343,2,0)</f>
        <v>Huehuetenango</v>
      </c>
      <c r="E7651" s="149">
        <f>+VLOOKUP($A7651,mUNICIPIOS!$B$4:$F$343,3,0)</f>
        <v>1306</v>
      </c>
      <c r="F7651" s="149" t="str">
        <f>+VLOOKUP($A7651,mUNICIPIOS!$B$4:$F$343,4,0)</f>
        <v>San Pedro Necta</v>
      </c>
      <c r="G7651" s="139" t="str">
        <f t="shared" ref="G7651:K7651" si="7845">+G7613</f>
        <v>02</v>
      </c>
      <c r="H7651" t="str">
        <f t="shared" si="7845"/>
        <v>IIC</v>
      </c>
      <c r="I7651" t="str">
        <f t="shared" si="7845"/>
        <v>Índice de Información a la Ciudadanía</v>
      </c>
      <c r="J7651" t="str">
        <f t="shared" si="7845"/>
        <v>02-01</v>
      </c>
      <c r="K7651" t="str">
        <f t="shared" si="7845"/>
        <v>Rendición de cuentas cuatrimestral y anual al Comude enfocadas en resultados.</v>
      </c>
      <c r="L7651" s="150">
        <f>+VLOOKUP($E7651,IIC_2018!$B$8:$Q$347,3,0)</f>
        <v>0.4</v>
      </c>
      <c r="M7651" s="142" t="str">
        <f>+VLOOKUP($E7651,IIC_2018!$B$8:$Q$347,4,0)</f>
        <v>Medio bajo</v>
      </c>
    </row>
    <row r="7652" spans="1:13" x14ac:dyDescent="0.3">
      <c r="A7652" s="139">
        <f t="shared" si="7789"/>
        <v>202</v>
      </c>
      <c r="B7652" s="148">
        <f t="shared" si="7791"/>
        <v>8</v>
      </c>
      <c r="D7652" s="149" t="str">
        <f>+VLOOKUP($A7652,mUNICIPIOS!$B$4:$F$343,2,0)</f>
        <v>Huehuetenango</v>
      </c>
      <c r="E7652" s="149">
        <f>+VLOOKUP($A7652,mUNICIPIOS!$B$4:$F$343,3,0)</f>
        <v>1306</v>
      </c>
      <c r="F7652" s="149" t="str">
        <f>+VLOOKUP($A7652,mUNICIPIOS!$B$4:$F$343,4,0)</f>
        <v>San Pedro Necta</v>
      </c>
      <c r="G7652" s="139" t="str">
        <f t="shared" ref="G7652:K7652" si="7846">+G7614</f>
        <v>02</v>
      </c>
      <c r="H7652" t="str">
        <f t="shared" si="7846"/>
        <v>IIC</v>
      </c>
      <c r="I7652" t="str">
        <f t="shared" si="7846"/>
        <v>Índice de Información a la Ciudadanía</v>
      </c>
      <c r="J7652" t="str">
        <f t="shared" si="7846"/>
        <v>02-02</v>
      </c>
      <c r="K7652" t="str">
        <f t="shared" si="7846"/>
        <v>Información presupuestaria y otra información brindada a la ciudadanía disponible en medios locales de comunicación.</v>
      </c>
      <c r="L7652" s="150">
        <f>+VLOOKUP($E7652,IIC_2018!$B$8:$Q$347,6,0)</f>
        <v>0.25</v>
      </c>
      <c r="M7652" s="142" t="str">
        <f>+VLOOKUP($E7652,IIC_2018!$B$8:$Q$347,7,0)</f>
        <v>Medio bajo</v>
      </c>
    </row>
    <row r="7653" spans="1:13" x14ac:dyDescent="0.3">
      <c r="A7653" s="139">
        <f t="shared" si="7789"/>
        <v>202</v>
      </c>
      <c r="B7653" s="148">
        <f t="shared" si="7791"/>
        <v>9</v>
      </c>
      <c r="D7653" s="149" t="str">
        <f>+VLOOKUP($A7653,mUNICIPIOS!$B$4:$F$343,2,0)</f>
        <v>Huehuetenango</v>
      </c>
      <c r="E7653" s="149">
        <f>+VLOOKUP($A7653,mUNICIPIOS!$B$4:$F$343,3,0)</f>
        <v>1306</v>
      </c>
      <c r="F7653" s="149" t="str">
        <f>+VLOOKUP($A7653,mUNICIPIOS!$B$4:$F$343,4,0)</f>
        <v>San Pedro Necta</v>
      </c>
      <c r="G7653" s="139" t="str">
        <f t="shared" ref="G7653:K7653" si="7847">+G7615</f>
        <v>02</v>
      </c>
      <c r="H7653" t="str">
        <f t="shared" si="7847"/>
        <v>IIC</v>
      </c>
      <c r="I7653" t="str">
        <f t="shared" si="7847"/>
        <v>Índice de Información a la Ciudadanía</v>
      </c>
      <c r="J7653" t="str">
        <f t="shared" si="7847"/>
        <v>02-03</v>
      </c>
      <c r="K7653" t="str">
        <f t="shared" si="7847"/>
        <v>Información pública de oficio actualizada y disponible de acuerdo a la LAIP y uso de internet.</v>
      </c>
      <c r="L7653" s="150">
        <f>+VLOOKUP($E7653,IIC_2018!$B$8:$Q$347,9,0)</f>
        <v>0.65999999999999992</v>
      </c>
      <c r="M7653" s="142" t="str">
        <f>+VLOOKUP($E7653,IIC_2018!$B$8:$Q$347,10,0)</f>
        <v>Medio alto</v>
      </c>
    </row>
    <row r="7654" spans="1:13" x14ac:dyDescent="0.3">
      <c r="A7654" s="139">
        <f t="shared" si="7789"/>
        <v>202</v>
      </c>
      <c r="B7654" s="148">
        <f t="shared" si="7791"/>
        <v>10</v>
      </c>
      <c r="D7654" s="149" t="str">
        <f>+VLOOKUP($A7654,mUNICIPIOS!$B$4:$F$343,2,0)</f>
        <v>Huehuetenango</v>
      </c>
      <c r="E7654" s="149">
        <f>+VLOOKUP($A7654,mUNICIPIOS!$B$4:$F$343,3,0)</f>
        <v>1306</v>
      </c>
      <c r="F7654" s="149" t="str">
        <f>+VLOOKUP($A7654,mUNICIPIOS!$B$4:$F$343,4,0)</f>
        <v>San Pedro Necta</v>
      </c>
      <c r="G7654" s="139" t="str">
        <f t="shared" ref="G7654:K7654" si="7848">+G7616</f>
        <v>02</v>
      </c>
      <c r="H7654" t="str">
        <f t="shared" si="7848"/>
        <v>IIC</v>
      </c>
      <c r="I7654" t="str">
        <f t="shared" si="7848"/>
        <v>Índice de Información a la Ciudadanía</v>
      </c>
      <c r="J7654" t="str">
        <f t="shared" si="7848"/>
        <v>02-04</v>
      </c>
      <c r="K7654" t="str">
        <f t="shared" si="7848"/>
        <v>Relación del monto contratado por medio de Guate compras con el total del presupuesto de egresos vigente.</v>
      </c>
      <c r="L7654" s="150">
        <f>+VLOOKUP($E7654,IIC_2018!$B$8:$Q$347,12,0)</f>
        <v>0.49019196423704064</v>
      </c>
      <c r="M7654" s="142" t="str">
        <f>+VLOOKUP($E7654,IIC_2018!$B$8:$Q$347,13,0)</f>
        <v>Medio</v>
      </c>
    </row>
    <row r="7655" spans="1:13" x14ac:dyDescent="0.3">
      <c r="A7655" s="139">
        <f t="shared" si="7789"/>
        <v>202</v>
      </c>
      <c r="B7655" s="148">
        <f t="shared" si="7791"/>
        <v>11</v>
      </c>
      <c r="D7655" s="149" t="str">
        <f>+VLOOKUP($A7655,mUNICIPIOS!$B$4:$F$343,2,0)</f>
        <v>Huehuetenango</v>
      </c>
      <c r="E7655" s="149">
        <f>+VLOOKUP($A7655,mUNICIPIOS!$B$4:$F$343,3,0)</f>
        <v>1306</v>
      </c>
      <c r="F7655" s="149" t="str">
        <f>+VLOOKUP($A7655,mUNICIPIOS!$B$4:$F$343,4,0)</f>
        <v>San Pedro Necta</v>
      </c>
      <c r="G7655" s="139" t="str">
        <f t="shared" ref="G7655:K7655" si="7849">+G7617</f>
        <v>02</v>
      </c>
      <c r="H7655" t="str">
        <f t="shared" si="7849"/>
        <v>IIC</v>
      </c>
      <c r="I7655" t="str">
        <f t="shared" si="7849"/>
        <v>Índice de Información a la Ciudadanía</v>
      </c>
      <c r="J7655" t="str">
        <f t="shared" si="7849"/>
        <v>INDICE</v>
      </c>
      <c r="K7655">
        <f t="shared" si="7849"/>
        <v>0</v>
      </c>
      <c r="L7655" s="150">
        <f>+VLOOKUP($E7655,IIC_2018!$B$8:$Q$347,15,0)</f>
        <v>0.45004799105926019</v>
      </c>
      <c r="M7655" s="142" t="str">
        <f>+VLOOKUP($E7655,IIC_2018!$B$8:$Q$347,16,0)</f>
        <v>Medio</v>
      </c>
    </row>
    <row r="7656" spans="1:13" x14ac:dyDescent="0.3">
      <c r="A7656" s="139">
        <f t="shared" si="7789"/>
        <v>202</v>
      </c>
      <c r="B7656" s="148">
        <f t="shared" si="7791"/>
        <v>12</v>
      </c>
      <c r="D7656" s="149" t="str">
        <f>+VLOOKUP($A7656,mUNICIPIOS!$B$4:$F$343,2,0)</f>
        <v>Huehuetenango</v>
      </c>
      <c r="E7656" s="149">
        <f>+VLOOKUP($A7656,mUNICIPIOS!$B$4:$F$343,3,0)</f>
        <v>1306</v>
      </c>
      <c r="F7656" s="149" t="str">
        <f>+VLOOKUP($A7656,mUNICIPIOS!$B$4:$F$343,4,0)</f>
        <v>San Pedro Necta</v>
      </c>
      <c r="G7656" s="139" t="str">
        <f t="shared" ref="G7656:K7656" si="7850">+G7618</f>
        <v>03</v>
      </c>
      <c r="H7656" t="str">
        <f t="shared" si="7850"/>
        <v>ISP</v>
      </c>
      <c r="I7656" t="str">
        <f t="shared" si="7850"/>
        <v>Índice de Servicios Públicos</v>
      </c>
      <c r="J7656" t="str">
        <f t="shared" si="7850"/>
        <v>03-01</v>
      </c>
      <c r="K7656" t="str">
        <f t="shared" si="7850"/>
        <v>Cobertura del servicio público de agua</v>
      </c>
      <c r="L7656" s="150">
        <f>+VLOOKUP($E7656,ISP_2018!$B$8:$T$347,3,0)</f>
        <v>8.6855697269948351E-2</v>
      </c>
      <c r="M7656" s="142" t="str">
        <f>+VLOOKUP($E7656,ISP_2018!$B$8:$T$347,4,0)</f>
        <v>Bajo</v>
      </c>
    </row>
    <row r="7657" spans="1:13" x14ac:dyDescent="0.3">
      <c r="A7657" s="139">
        <f t="shared" si="7789"/>
        <v>202</v>
      </c>
      <c r="B7657" s="148">
        <f t="shared" si="7791"/>
        <v>13</v>
      </c>
      <c r="D7657" s="149" t="str">
        <f>+VLOOKUP($A7657,mUNICIPIOS!$B$4:$F$343,2,0)</f>
        <v>Huehuetenango</v>
      </c>
      <c r="E7657" s="149">
        <f>+VLOOKUP($A7657,mUNICIPIOS!$B$4:$F$343,3,0)</f>
        <v>1306</v>
      </c>
      <c r="F7657" s="149" t="str">
        <f>+VLOOKUP($A7657,mUNICIPIOS!$B$4:$F$343,4,0)</f>
        <v>San Pedro Necta</v>
      </c>
      <c r="G7657" s="139" t="str">
        <f t="shared" ref="G7657:K7657" si="7851">+G7619</f>
        <v>03</v>
      </c>
      <c r="H7657" t="str">
        <f t="shared" si="7851"/>
        <v>ISP</v>
      </c>
      <c r="I7657" t="str">
        <f t="shared" si="7851"/>
        <v>Índice de Servicios Públicos</v>
      </c>
      <c r="J7657" t="str">
        <f t="shared" si="7851"/>
        <v>03-02</v>
      </c>
      <c r="K7657" t="str">
        <f t="shared" si="7851"/>
        <v>Control de la calidad del servicio público de agua</v>
      </c>
      <c r="L7657" s="150">
        <f>+VLOOKUP($E7657,ISP_2018!$B$8:$T$347,6,0)</f>
        <v>0</v>
      </c>
      <c r="M7657" s="142" t="str">
        <f>+VLOOKUP($E7657,ISP_2018!$B$8:$T$347,7,0)</f>
        <v>Bajo</v>
      </c>
    </row>
    <row r="7658" spans="1:13" x14ac:dyDescent="0.3">
      <c r="A7658" s="139">
        <f t="shared" si="7789"/>
        <v>202</v>
      </c>
      <c r="B7658" s="148">
        <f t="shared" si="7791"/>
        <v>14</v>
      </c>
      <c r="D7658" s="149" t="str">
        <f>+VLOOKUP($A7658,mUNICIPIOS!$B$4:$F$343,2,0)</f>
        <v>Huehuetenango</v>
      </c>
      <c r="E7658" s="149">
        <f>+VLOOKUP($A7658,mUNICIPIOS!$B$4:$F$343,3,0)</f>
        <v>1306</v>
      </c>
      <c r="F7658" s="149" t="str">
        <f>+VLOOKUP($A7658,mUNICIPIOS!$B$4:$F$343,4,0)</f>
        <v>San Pedro Necta</v>
      </c>
      <c r="G7658" s="139" t="str">
        <f t="shared" ref="G7658:K7658" si="7852">+G7620</f>
        <v>03</v>
      </c>
      <c r="H7658" t="str">
        <f t="shared" si="7852"/>
        <v>ISP</v>
      </c>
      <c r="I7658" t="str">
        <f t="shared" si="7852"/>
        <v>Índice de Servicios Públicos</v>
      </c>
      <c r="J7658" t="str">
        <f t="shared" si="7852"/>
        <v>03-03</v>
      </c>
      <c r="K7658" t="str">
        <f t="shared" si="7852"/>
        <v>Disposición  y tratamiento  de aguas residuales</v>
      </c>
      <c r="L7658" s="150">
        <f>+VLOOKUP($E7658,ISP_2018!$B$8:$T$347,9,0)</f>
        <v>0</v>
      </c>
      <c r="M7658" s="142" t="str">
        <f>+VLOOKUP($E7658,ISP_2018!$B$8:$T$347,10,0)</f>
        <v>Bajo</v>
      </c>
    </row>
    <row r="7659" spans="1:13" x14ac:dyDescent="0.3">
      <c r="A7659" s="139">
        <f t="shared" si="7789"/>
        <v>202</v>
      </c>
      <c r="B7659" s="148">
        <f t="shared" si="7791"/>
        <v>15</v>
      </c>
      <c r="D7659" s="149" t="str">
        <f>+VLOOKUP($A7659,mUNICIPIOS!$B$4:$F$343,2,0)</f>
        <v>Huehuetenango</v>
      </c>
      <c r="E7659" s="149">
        <f>+VLOOKUP($A7659,mUNICIPIOS!$B$4:$F$343,3,0)</f>
        <v>1306</v>
      </c>
      <c r="F7659" s="149" t="str">
        <f>+VLOOKUP($A7659,mUNICIPIOS!$B$4:$F$343,4,0)</f>
        <v>San Pedro Necta</v>
      </c>
      <c r="G7659" s="139" t="str">
        <f t="shared" ref="G7659:K7659" si="7853">+G7621</f>
        <v>03</v>
      </c>
      <c r="H7659" t="str">
        <f t="shared" si="7853"/>
        <v>ISP</v>
      </c>
      <c r="I7659" t="str">
        <f t="shared" si="7853"/>
        <v>Índice de Servicios Públicos</v>
      </c>
      <c r="J7659" t="str">
        <f t="shared" si="7853"/>
        <v>03-04</v>
      </c>
      <c r="K7659" t="str">
        <f t="shared" si="7853"/>
        <v>Gestión y manejo de los residuos y desechos sólidos</v>
      </c>
      <c r="L7659" s="150">
        <f>+VLOOKUP($E7659,ISP_2018!$B$8:$T$347,12,0)</f>
        <v>9.6646851671953957E-2</v>
      </c>
      <c r="M7659" s="142" t="str">
        <f>+VLOOKUP($E7659,ISP_2018!$B$8:$T$347,13,0)</f>
        <v>Bajo</v>
      </c>
    </row>
    <row r="7660" spans="1:13" x14ac:dyDescent="0.3">
      <c r="A7660" s="139">
        <f t="shared" si="7789"/>
        <v>202</v>
      </c>
      <c r="B7660" s="148">
        <f t="shared" si="7791"/>
        <v>16</v>
      </c>
      <c r="D7660" s="149" t="str">
        <f>+VLOOKUP($A7660,mUNICIPIOS!$B$4:$F$343,2,0)</f>
        <v>Huehuetenango</v>
      </c>
      <c r="E7660" s="149">
        <f>+VLOOKUP($A7660,mUNICIPIOS!$B$4:$F$343,3,0)</f>
        <v>1306</v>
      </c>
      <c r="F7660" s="149" t="str">
        <f>+VLOOKUP($A7660,mUNICIPIOS!$B$4:$F$343,4,0)</f>
        <v>San Pedro Necta</v>
      </c>
      <c r="G7660" s="139" t="str">
        <f t="shared" ref="G7660:K7660" si="7854">+G7622</f>
        <v>03</v>
      </c>
      <c r="H7660" t="str">
        <f t="shared" si="7854"/>
        <v>ISP</v>
      </c>
      <c r="I7660" t="str">
        <f t="shared" si="7854"/>
        <v>Índice de Servicios Públicos</v>
      </c>
      <c r="J7660" t="str">
        <f t="shared" si="7854"/>
        <v>03-05</v>
      </c>
      <c r="K7660" t="str">
        <f t="shared" si="7854"/>
        <v>Gestión de servicios públicos municipales</v>
      </c>
      <c r="L7660" s="150">
        <f>+VLOOKUP($E7660,ISP_2018!$B$8:$T$347,15,0)</f>
        <v>0.32258064516129031</v>
      </c>
      <c r="M7660" s="142" t="str">
        <f>+VLOOKUP($E7660,ISP_2018!$B$8:$T$347,16,0)</f>
        <v>Medio bajo</v>
      </c>
    </row>
    <row r="7661" spans="1:13" x14ac:dyDescent="0.3">
      <c r="A7661" s="139">
        <f t="shared" ref="A7661:A7724" si="7855">+IF(B7660=38,A7660+1,A7660)</f>
        <v>202</v>
      </c>
      <c r="B7661" s="148">
        <f t="shared" si="7791"/>
        <v>17</v>
      </c>
      <c r="D7661" s="149" t="str">
        <f>+VLOOKUP($A7661,mUNICIPIOS!$B$4:$F$343,2,0)</f>
        <v>Huehuetenango</v>
      </c>
      <c r="E7661" s="149">
        <f>+VLOOKUP($A7661,mUNICIPIOS!$B$4:$F$343,3,0)</f>
        <v>1306</v>
      </c>
      <c r="F7661" s="149" t="str">
        <f>+VLOOKUP($A7661,mUNICIPIOS!$B$4:$F$343,4,0)</f>
        <v>San Pedro Necta</v>
      </c>
      <c r="G7661" s="139" t="str">
        <f t="shared" ref="G7661:K7661" si="7856">+G7623</f>
        <v>03</v>
      </c>
      <c r="H7661" t="str">
        <f t="shared" si="7856"/>
        <v>ISP</v>
      </c>
      <c r="I7661" t="str">
        <f t="shared" si="7856"/>
        <v>Índice de Servicios Públicos</v>
      </c>
      <c r="J7661" t="str">
        <f t="shared" si="7856"/>
        <v>INDICE</v>
      </c>
      <c r="K7661">
        <f t="shared" si="7856"/>
        <v>0</v>
      </c>
      <c r="L7661" s="150">
        <f>+VLOOKUP($E7661,ISP_2018!$B$8:$T$347,18,0)</f>
        <v>9.2531069093643697E-2</v>
      </c>
      <c r="M7661" s="142" t="str">
        <f>+VLOOKUP($E7661,ISP_2018!$B$8:$T$347,19,0)</f>
        <v>Bajo</v>
      </c>
    </row>
    <row r="7662" spans="1:13" x14ac:dyDescent="0.3">
      <c r="A7662" s="139">
        <f t="shared" si="7855"/>
        <v>202</v>
      </c>
      <c r="B7662" s="148">
        <f t="shared" ref="B7662:B7725" si="7857">+B7624</f>
        <v>18</v>
      </c>
      <c r="D7662" s="149" t="str">
        <f>+VLOOKUP($A7662,mUNICIPIOS!$B$4:$F$343,2,0)</f>
        <v>Huehuetenango</v>
      </c>
      <c r="E7662" s="149">
        <f>+VLOOKUP($A7662,mUNICIPIOS!$B$4:$F$343,3,0)</f>
        <v>1306</v>
      </c>
      <c r="F7662" s="149" t="str">
        <f>+VLOOKUP($A7662,mUNICIPIOS!$B$4:$F$343,4,0)</f>
        <v>San Pedro Necta</v>
      </c>
      <c r="G7662" s="139" t="str">
        <f t="shared" ref="G7662:K7662" si="7858">+G7624</f>
        <v>04</v>
      </c>
      <c r="H7662" t="str">
        <f t="shared" si="7858"/>
        <v>IGA</v>
      </c>
      <c r="I7662" t="str">
        <f t="shared" si="7858"/>
        <v>Índice de Gestión Administrativa</v>
      </c>
      <c r="J7662" t="str">
        <f t="shared" si="7858"/>
        <v>04-01</v>
      </c>
      <c r="K7662" t="str">
        <f t="shared" si="7858"/>
        <v>Existencia de elementos de atención municipal orientada al vecino</v>
      </c>
      <c r="L7662" s="150">
        <f>+VLOOKUP($E7662,IGA_2018!$B$8:$N$347,3,0)</f>
        <v>0.25</v>
      </c>
      <c r="M7662" s="142" t="str">
        <f>+VLOOKUP($E7662,IGA_2018!$B$8:$N$347,4,0)</f>
        <v>Medio bajo</v>
      </c>
    </row>
    <row r="7663" spans="1:13" x14ac:dyDescent="0.3">
      <c r="A7663" s="139">
        <f t="shared" si="7855"/>
        <v>202</v>
      </c>
      <c r="B7663" s="148">
        <f t="shared" si="7857"/>
        <v>19</v>
      </c>
      <c r="D7663" s="149" t="str">
        <f>+VLOOKUP($A7663,mUNICIPIOS!$B$4:$F$343,2,0)</f>
        <v>Huehuetenango</v>
      </c>
      <c r="E7663" s="149">
        <f>+VLOOKUP($A7663,mUNICIPIOS!$B$4:$F$343,3,0)</f>
        <v>1306</v>
      </c>
      <c r="F7663" s="149" t="str">
        <f>+VLOOKUP($A7663,mUNICIPIOS!$B$4:$F$343,4,0)</f>
        <v>San Pedro Necta</v>
      </c>
      <c r="G7663" s="139" t="str">
        <f t="shared" ref="G7663:K7663" si="7859">+G7625</f>
        <v>04</v>
      </c>
      <c r="H7663" t="str">
        <f t="shared" si="7859"/>
        <v>IGA</v>
      </c>
      <c r="I7663" t="str">
        <f t="shared" si="7859"/>
        <v>Índice de Gestión Administrativa</v>
      </c>
      <c r="J7663" t="str">
        <f t="shared" si="7859"/>
        <v>04-02</v>
      </c>
      <c r="K7663" t="str">
        <f t="shared" si="7859"/>
        <v>Gestión del recurso humano.</v>
      </c>
      <c r="L7663" s="150">
        <f>+VLOOKUP($E7663,IGA_2018!$B$8:$N$347,6,0)</f>
        <v>0.11434457893381408</v>
      </c>
      <c r="M7663" s="142" t="str">
        <f>+VLOOKUP($E7663,IGA_2018!$B$8:$N$347,7,0)</f>
        <v>Bajo</v>
      </c>
    </row>
    <row r="7664" spans="1:13" x14ac:dyDescent="0.3">
      <c r="A7664" s="139">
        <f t="shared" si="7855"/>
        <v>202</v>
      </c>
      <c r="B7664" s="148">
        <f t="shared" si="7857"/>
        <v>20</v>
      </c>
      <c r="D7664" s="149" t="str">
        <f>+VLOOKUP($A7664,mUNICIPIOS!$B$4:$F$343,2,0)</f>
        <v>Huehuetenango</v>
      </c>
      <c r="E7664" s="149">
        <f>+VLOOKUP($A7664,mUNICIPIOS!$B$4:$F$343,3,0)</f>
        <v>1306</v>
      </c>
      <c r="F7664" s="149" t="str">
        <f>+VLOOKUP($A7664,mUNICIPIOS!$B$4:$F$343,4,0)</f>
        <v>San Pedro Necta</v>
      </c>
      <c r="G7664" s="139" t="str">
        <f t="shared" ref="G7664:K7664" si="7860">+G7626</f>
        <v>04</v>
      </c>
      <c r="H7664" t="str">
        <f t="shared" si="7860"/>
        <v>IGA</v>
      </c>
      <c r="I7664" t="str">
        <f t="shared" si="7860"/>
        <v>Índice de Gestión Administrativa</v>
      </c>
      <c r="J7664" t="str">
        <f t="shared" si="7860"/>
        <v>04-03</v>
      </c>
      <c r="K7664" t="str">
        <f t="shared" si="7860"/>
        <v>Existencia de oficinas municipales con instrumentos de gestión.</v>
      </c>
      <c r="L7664" s="150">
        <f>+VLOOKUP($E7664,IGA_2018!$B$8:$N$347,9,0)</f>
        <v>0.85000000000000009</v>
      </c>
      <c r="M7664" s="142" t="str">
        <f>+VLOOKUP($E7664,IGA_2018!$B$8:$N$347,10,0)</f>
        <v>Alto</v>
      </c>
    </row>
    <row r="7665" spans="1:13" x14ac:dyDescent="0.3">
      <c r="A7665" s="139">
        <f t="shared" si="7855"/>
        <v>202</v>
      </c>
      <c r="B7665" s="148">
        <f t="shared" si="7857"/>
        <v>21</v>
      </c>
      <c r="D7665" s="149" t="str">
        <f>+VLOOKUP($A7665,mUNICIPIOS!$B$4:$F$343,2,0)</f>
        <v>Huehuetenango</v>
      </c>
      <c r="E7665" s="149">
        <f>+VLOOKUP($A7665,mUNICIPIOS!$B$4:$F$343,3,0)</f>
        <v>1306</v>
      </c>
      <c r="F7665" s="149" t="str">
        <f>+VLOOKUP($A7665,mUNICIPIOS!$B$4:$F$343,4,0)</f>
        <v>San Pedro Necta</v>
      </c>
      <c r="G7665" s="139" t="str">
        <f t="shared" ref="G7665:K7665" si="7861">+G7627</f>
        <v>04</v>
      </c>
      <c r="H7665" t="str">
        <f t="shared" si="7861"/>
        <v>IGA</v>
      </c>
      <c r="I7665" t="str">
        <f t="shared" si="7861"/>
        <v>Índice de Gestión Administrativa</v>
      </c>
      <c r="J7665" t="str">
        <f t="shared" si="7861"/>
        <v>INDICE</v>
      </c>
      <c r="K7665">
        <f t="shared" si="7861"/>
        <v>0</v>
      </c>
      <c r="L7665" s="150">
        <f>+VLOOKUP($E7665,IGA_2018!$B$8:$N$347,12,0)</f>
        <v>0.41252060262683488</v>
      </c>
      <c r="M7665" s="142" t="str">
        <f>+VLOOKUP($E7665,IGA_2018!$B$8:$N$347,13,0)</f>
        <v>Medio</v>
      </c>
    </row>
    <row r="7666" spans="1:13" x14ac:dyDescent="0.3">
      <c r="A7666" s="139">
        <f t="shared" si="7855"/>
        <v>202</v>
      </c>
      <c r="B7666" s="148">
        <f t="shared" si="7857"/>
        <v>22</v>
      </c>
      <c r="D7666" s="149" t="str">
        <f>+VLOOKUP($A7666,mUNICIPIOS!$B$4:$F$343,2,0)</f>
        <v>Huehuetenango</v>
      </c>
      <c r="E7666" s="149">
        <f>+VLOOKUP($A7666,mUNICIPIOS!$B$4:$F$343,3,0)</f>
        <v>1306</v>
      </c>
      <c r="F7666" s="149" t="str">
        <f>+VLOOKUP($A7666,mUNICIPIOS!$B$4:$F$343,4,0)</f>
        <v>San Pedro Necta</v>
      </c>
      <c r="G7666" s="139" t="str">
        <f t="shared" ref="G7666:K7666" si="7862">+G7628</f>
        <v>05</v>
      </c>
      <c r="H7666" t="str">
        <f t="shared" si="7862"/>
        <v>IGF</v>
      </c>
      <c r="I7666" t="str">
        <f t="shared" si="7862"/>
        <v>Índice de Gestión Financiera</v>
      </c>
      <c r="J7666" t="str">
        <f t="shared" si="7862"/>
        <v>05-01</v>
      </c>
      <c r="K7666" t="str">
        <f t="shared" si="7862"/>
        <v>Autonomía financiera municipal</v>
      </c>
      <c r="L7666" s="150">
        <f>+VLOOKUP($E7666,IGF_2018!$B$8:$Z$347,3,0)</f>
        <v>0.10046309875423128</v>
      </c>
      <c r="M7666" s="142" t="str">
        <f>+VLOOKUP($E7666,IGF_2018!$B$8:$Z$347,4,0)</f>
        <v>Bajo</v>
      </c>
    </row>
    <row r="7667" spans="1:13" x14ac:dyDescent="0.3">
      <c r="A7667" s="139">
        <f t="shared" si="7855"/>
        <v>202</v>
      </c>
      <c r="B7667" s="148">
        <f t="shared" si="7857"/>
        <v>23</v>
      </c>
      <c r="D7667" s="149" t="str">
        <f>+VLOOKUP($A7667,mUNICIPIOS!$B$4:$F$343,2,0)</f>
        <v>Huehuetenango</v>
      </c>
      <c r="E7667" s="149">
        <f>+VLOOKUP($A7667,mUNICIPIOS!$B$4:$F$343,3,0)</f>
        <v>1306</v>
      </c>
      <c r="F7667" s="149" t="str">
        <f>+VLOOKUP($A7667,mUNICIPIOS!$B$4:$F$343,4,0)</f>
        <v>San Pedro Necta</v>
      </c>
      <c r="G7667" s="139" t="str">
        <f t="shared" ref="G7667:K7667" si="7863">+G7629</f>
        <v>05</v>
      </c>
      <c r="H7667" t="str">
        <f t="shared" si="7863"/>
        <v>IGF</v>
      </c>
      <c r="I7667" t="str">
        <f t="shared" si="7863"/>
        <v>Índice de Gestión Financiera</v>
      </c>
      <c r="J7667" t="str">
        <f t="shared" si="7863"/>
        <v>05-02</v>
      </c>
      <c r="K7667" t="str">
        <f t="shared" si="7863"/>
        <v xml:space="preserve">Ingresos propios por habitante -sin regalías- </v>
      </c>
      <c r="L7667" s="150">
        <f>+VLOOKUP($E7667,IGF_2018!$B$8:$Z$347,6,0)</f>
        <v>3.6232523791141905E-2</v>
      </c>
      <c r="M7667" s="142" t="str">
        <f>+VLOOKUP($E7667,IGF_2018!$B$8:$Z$347,7,0)</f>
        <v>Bajo</v>
      </c>
    </row>
    <row r="7668" spans="1:13" x14ac:dyDescent="0.3">
      <c r="A7668" s="139">
        <f t="shared" si="7855"/>
        <v>202</v>
      </c>
      <c r="B7668" s="148">
        <f t="shared" si="7857"/>
        <v>24</v>
      </c>
      <c r="D7668" s="149" t="str">
        <f>+VLOOKUP($A7668,mUNICIPIOS!$B$4:$F$343,2,0)</f>
        <v>Huehuetenango</v>
      </c>
      <c r="E7668" s="149">
        <f>+VLOOKUP($A7668,mUNICIPIOS!$B$4:$F$343,3,0)</f>
        <v>1306</v>
      </c>
      <c r="F7668" s="149" t="str">
        <f>+VLOOKUP($A7668,mUNICIPIOS!$B$4:$F$343,4,0)</f>
        <v>San Pedro Necta</v>
      </c>
      <c r="G7668" s="139" t="str">
        <f t="shared" ref="G7668:K7668" si="7864">+G7630</f>
        <v>05</v>
      </c>
      <c r="H7668" t="str">
        <f t="shared" si="7864"/>
        <v>IGF</v>
      </c>
      <c r="I7668" t="str">
        <f t="shared" si="7864"/>
        <v>Índice de Gestión Financiera</v>
      </c>
      <c r="J7668" t="str">
        <f t="shared" si="7864"/>
        <v>05-03</v>
      </c>
      <c r="K7668" t="str">
        <f t="shared" si="7864"/>
        <v>Ingresos del IUSI en relación a los ingresos propios -sin regalías-</v>
      </c>
      <c r="L7668" s="150">
        <f>+VLOOKUP($E7668,IGF_2018!$B$8:$Z$347,9,0)</f>
        <v>4.7129861899075495E-3</v>
      </c>
      <c r="M7668" s="142" t="str">
        <f>+VLOOKUP($E7668,IGF_2018!$B$8:$Z$347,10,0)</f>
        <v>Bajo</v>
      </c>
    </row>
    <row r="7669" spans="1:13" x14ac:dyDescent="0.3">
      <c r="A7669" s="139">
        <f t="shared" si="7855"/>
        <v>202</v>
      </c>
      <c r="B7669" s="148">
        <f t="shared" si="7857"/>
        <v>25</v>
      </c>
      <c r="D7669" s="149" t="str">
        <f>+VLOOKUP($A7669,mUNICIPIOS!$B$4:$F$343,2,0)</f>
        <v>Huehuetenango</v>
      </c>
      <c r="E7669" s="149">
        <f>+VLOOKUP($A7669,mUNICIPIOS!$B$4:$F$343,3,0)</f>
        <v>1306</v>
      </c>
      <c r="F7669" s="149" t="str">
        <f>+VLOOKUP($A7669,mUNICIPIOS!$B$4:$F$343,4,0)</f>
        <v>San Pedro Necta</v>
      </c>
      <c r="G7669" s="139" t="str">
        <f t="shared" ref="G7669:K7669" si="7865">+G7631</f>
        <v>05</v>
      </c>
      <c r="H7669" t="str">
        <f t="shared" si="7865"/>
        <v>IGF</v>
      </c>
      <c r="I7669" t="str">
        <f t="shared" si="7865"/>
        <v>Índice de Gestión Financiera</v>
      </c>
      <c r="J7669" t="str">
        <f t="shared" si="7865"/>
        <v>05-04</v>
      </c>
      <c r="K7669" t="str">
        <f t="shared" si="7865"/>
        <v>Inversión anual en capital fijo por habitante</v>
      </c>
      <c r="L7669" s="150">
        <f>+VLOOKUP($E7669,IGF_2018!$B$8:$Z$347,12,0)</f>
        <v>4.5982569196284219E-2</v>
      </c>
      <c r="M7669" s="142" t="str">
        <f>+VLOOKUP($E7669,IGF_2018!$B$8:$Z$347,13,0)</f>
        <v>Bajo</v>
      </c>
    </row>
    <row r="7670" spans="1:13" x14ac:dyDescent="0.3">
      <c r="A7670" s="139">
        <f t="shared" si="7855"/>
        <v>202</v>
      </c>
      <c r="B7670" s="148">
        <f t="shared" si="7857"/>
        <v>26</v>
      </c>
      <c r="D7670" s="149" t="str">
        <f>+VLOOKUP($A7670,mUNICIPIOS!$B$4:$F$343,2,0)</f>
        <v>Huehuetenango</v>
      </c>
      <c r="E7670" s="149">
        <f>+VLOOKUP($A7670,mUNICIPIOS!$B$4:$F$343,3,0)</f>
        <v>1306</v>
      </c>
      <c r="F7670" s="149" t="str">
        <f>+VLOOKUP($A7670,mUNICIPIOS!$B$4:$F$343,4,0)</f>
        <v>San Pedro Necta</v>
      </c>
      <c r="G7670" s="139" t="str">
        <f t="shared" ref="G7670:K7670" si="7866">+G7632</f>
        <v>05</v>
      </c>
      <c r="H7670" t="str">
        <f t="shared" si="7866"/>
        <v>IGF</v>
      </c>
      <c r="I7670" t="str">
        <f t="shared" si="7866"/>
        <v>Índice de Gestión Financiera</v>
      </c>
      <c r="J7670" t="str">
        <f t="shared" si="7866"/>
        <v>05-05</v>
      </c>
      <c r="K7670" t="str">
        <f t="shared" si="7866"/>
        <v>Inversión anual en capital fijo con recursos percibidos por ingresos propios</v>
      </c>
      <c r="L7670" s="150">
        <f>+VLOOKUP($E7670,IGF_2018!$B$8:$Z$347,15,0)</f>
        <v>5.5764850249369934E-3</v>
      </c>
      <c r="M7670" s="142" t="str">
        <f>+VLOOKUP($E7670,IGF_2018!$B$8:$Z$347,16,0)</f>
        <v>Bajo</v>
      </c>
    </row>
    <row r="7671" spans="1:13" x14ac:dyDescent="0.3">
      <c r="A7671" s="139">
        <f t="shared" si="7855"/>
        <v>202</v>
      </c>
      <c r="B7671" s="148">
        <f t="shared" si="7857"/>
        <v>27</v>
      </c>
      <c r="D7671" s="149" t="str">
        <f>+VLOOKUP($A7671,mUNICIPIOS!$B$4:$F$343,2,0)</f>
        <v>Huehuetenango</v>
      </c>
      <c r="E7671" s="149">
        <f>+VLOOKUP($A7671,mUNICIPIOS!$B$4:$F$343,3,0)</f>
        <v>1306</v>
      </c>
      <c r="F7671" s="149" t="str">
        <f>+VLOOKUP($A7671,mUNICIPIOS!$B$4:$F$343,4,0)</f>
        <v>San Pedro Necta</v>
      </c>
      <c r="G7671" s="139" t="str">
        <f t="shared" ref="G7671:K7671" si="7867">+G7633</f>
        <v>05</v>
      </c>
      <c r="H7671" t="str">
        <f t="shared" si="7867"/>
        <v>IGF</v>
      </c>
      <c r="I7671" t="str">
        <f t="shared" si="7867"/>
        <v>Índice de Gestión Financiera</v>
      </c>
      <c r="J7671" t="str">
        <f t="shared" si="7867"/>
        <v>05-06</v>
      </c>
      <c r="K7671" t="str">
        <f t="shared" si="7867"/>
        <v xml:space="preserve">Inversión anual en capital fijo con recursos percibidos por transferencias del Gobierno Central </v>
      </c>
      <c r="L7671" s="150">
        <f>+VLOOKUP($E7671,IGF_2018!$B$8:$Z$347,18,0)</f>
        <v>0.12676881697575754</v>
      </c>
      <c r="M7671" s="142" t="str">
        <f>+VLOOKUP($E7671,IGF_2018!$B$8:$Z$347,19,0)</f>
        <v>Bajo</v>
      </c>
    </row>
    <row r="7672" spans="1:13" x14ac:dyDescent="0.3">
      <c r="A7672" s="139">
        <f t="shared" si="7855"/>
        <v>202</v>
      </c>
      <c r="B7672" s="148">
        <f t="shared" si="7857"/>
        <v>28</v>
      </c>
      <c r="D7672" s="149" t="str">
        <f>+VLOOKUP($A7672,mUNICIPIOS!$B$4:$F$343,2,0)</f>
        <v>Huehuetenango</v>
      </c>
      <c r="E7672" s="149">
        <f>+VLOOKUP($A7672,mUNICIPIOS!$B$4:$F$343,3,0)</f>
        <v>1306</v>
      </c>
      <c r="F7672" s="149" t="str">
        <f>+VLOOKUP($A7672,mUNICIPIOS!$B$4:$F$343,4,0)</f>
        <v>San Pedro Necta</v>
      </c>
      <c r="G7672" s="139" t="str">
        <f t="shared" ref="G7672:K7672" si="7868">+G7634</f>
        <v>05</v>
      </c>
      <c r="H7672" t="str">
        <f t="shared" si="7868"/>
        <v>IGF</v>
      </c>
      <c r="I7672" t="str">
        <f t="shared" si="7868"/>
        <v>Índice de Gestión Financiera</v>
      </c>
      <c r="J7672" t="str">
        <f t="shared" si="7868"/>
        <v>05-07</v>
      </c>
      <c r="K7672" t="str">
        <f t="shared" si="7868"/>
        <v>Financiamiento por endeudamiento municipal</v>
      </c>
      <c r="L7672" s="150">
        <f>+VLOOKUP($E7672,IGF_2018!$B$8:$Z$347,21,0)</f>
        <v>0.83843392562856978</v>
      </c>
      <c r="M7672" s="142" t="str">
        <f>+VLOOKUP($E7672,IGF_2018!$B$8:$Z$347,22,0)</f>
        <v>Alto</v>
      </c>
    </row>
    <row r="7673" spans="1:13" x14ac:dyDescent="0.3">
      <c r="A7673" s="139">
        <f t="shared" si="7855"/>
        <v>202</v>
      </c>
      <c r="B7673" s="148">
        <f t="shared" si="7857"/>
        <v>29</v>
      </c>
      <c r="D7673" s="149" t="str">
        <f>+VLOOKUP($A7673,mUNICIPIOS!$B$4:$F$343,2,0)</f>
        <v>Huehuetenango</v>
      </c>
      <c r="E7673" s="149">
        <f>+VLOOKUP($A7673,mUNICIPIOS!$B$4:$F$343,3,0)</f>
        <v>1306</v>
      </c>
      <c r="F7673" s="149" t="str">
        <f>+VLOOKUP($A7673,mUNICIPIOS!$B$4:$F$343,4,0)</f>
        <v>San Pedro Necta</v>
      </c>
      <c r="G7673" s="139" t="str">
        <f t="shared" ref="G7673:K7673" si="7869">+G7635</f>
        <v>05</v>
      </c>
      <c r="H7673" t="str">
        <f t="shared" si="7869"/>
        <v>IGF</v>
      </c>
      <c r="I7673" t="str">
        <f t="shared" si="7869"/>
        <v>Índice de Gestión Financiera</v>
      </c>
      <c r="J7673" t="str">
        <f t="shared" si="7869"/>
        <v>INDICE</v>
      </c>
      <c r="K7673">
        <f t="shared" si="7869"/>
        <v>0</v>
      </c>
      <c r="L7673" s="150">
        <f>+VLOOKUP($E7673,IGF_2018!$B$8:$Z$347,24,0)</f>
        <v>0.21332999537347724</v>
      </c>
      <c r="M7673" s="142" t="str">
        <f>+VLOOKUP($E7673,IGF_2018!$B$8:$Z$347,25,0)</f>
        <v>Medio bajo</v>
      </c>
    </row>
    <row r="7674" spans="1:13" x14ac:dyDescent="0.3">
      <c r="A7674" s="139">
        <f t="shared" si="7855"/>
        <v>202</v>
      </c>
      <c r="B7674" s="148">
        <f t="shared" si="7857"/>
        <v>30</v>
      </c>
      <c r="D7674" s="149" t="str">
        <f>+VLOOKUP($A7674,mUNICIPIOS!$B$4:$F$343,2,0)</f>
        <v>Huehuetenango</v>
      </c>
      <c r="E7674" s="149">
        <f>+VLOOKUP($A7674,mUNICIPIOS!$B$4:$F$343,3,0)</f>
        <v>1306</v>
      </c>
      <c r="F7674" s="149" t="str">
        <f>+VLOOKUP($A7674,mUNICIPIOS!$B$4:$F$343,4,0)</f>
        <v>San Pedro Necta</v>
      </c>
      <c r="G7674" s="139" t="str">
        <f t="shared" ref="G7674:K7674" si="7870">+G7636</f>
        <v>06</v>
      </c>
      <c r="H7674" t="str">
        <f t="shared" si="7870"/>
        <v>IGE</v>
      </c>
      <c r="I7674" t="str">
        <f t="shared" si="7870"/>
        <v>Índice de Gestión Estratégica</v>
      </c>
      <c r="J7674" t="str">
        <f t="shared" si="7870"/>
        <v>06-01</v>
      </c>
      <c r="K7674" t="str">
        <f t="shared" si="7870"/>
        <v>Ejecución del Plan Operativo Anual  (POA)</v>
      </c>
      <c r="L7674" s="150">
        <f>+VLOOKUP($E7674,IGE_2018!$B$8:$Z$347,3,0)</f>
        <v>0.3</v>
      </c>
      <c r="M7674" s="142" t="str">
        <f>+VLOOKUP($E7674,IGE_2018!$B$8:$Z$347,4,0)</f>
        <v>Medio bajo</v>
      </c>
    </row>
    <row r="7675" spans="1:13" x14ac:dyDescent="0.3">
      <c r="A7675" s="139">
        <f t="shared" si="7855"/>
        <v>202</v>
      </c>
      <c r="B7675" s="148">
        <f t="shared" si="7857"/>
        <v>31</v>
      </c>
      <c r="D7675" s="149" t="str">
        <f>+VLOOKUP($A7675,mUNICIPIOS!$B$4:$F$343,2,0)</f>
        <v>Huehuetenango</v>
      </c>
      <c r="E7675" s="149">
        <f>+VLOOKUP($A7675,mUNICIPIOS!$B$4:$F$343,3,0)</f>
        <v>1306</v>
      </c>
      <c r="F7675" s="149" t="str">
        <f>+VLOOKUP($A7675,mUNICIPIOS!$B$4:$F$343,4,0)</f>
        <v>San Pedro Necta</v>
      </c>
      <c r="G7675" s="139" t="str">
        <f t="shared" ref="G7675:K7675" si="7871">+G7637</f>
        <v>06</v>
      </c>
      <c r="H7675" t="str">
        <f t="shared" si="7871"/>
        <v>IGE</v>
      </c>
      <c r="I7675" t="str">
        <f t="shared" si="7871"/>
        <v>Índice de Gestión Estratégica</v>
      </c>
      <c r="J7675" t="str">
        <f t="shared" si="7871"/>
        <v>06-02</v>
      </c>
      <c r="K7675" t="str">
        <f t="shared" si="7871"/>
        <v>Relación Plan de Desarrollo Municipal y Ordenamiento Territorial (PDM-OT) - Plan Estratégico Institucional (PEI) - Plan Operativo Multianual (POM) - Plan Operativo Anual (POA)</v>
      </c>
      <c r="L7675" s="150">
        <f>+VLOOKUP($E7675,IGE_2018!$B$8:$Z$347,6,0)</f>
        <v>3.3333333333333333E-2</v>
      </c>
      <c r="M7675" s="142" t="str">
        <f>+VLOOKUP($E7675,IGE_2018!$B$8:$Z$347,7,0)</f>
        <v>Bajo</v>
      </c>
    </row>
    <row r="7676" spans="1:13" x14ac:dyDescent="0.3">
      <c r="A7676" s="139">
        <f t="shared" si="7855"/>
        <v>202</v>
      </c>
      <c r="B7676" s="148">
        <f t="shared" si="7857"/>
        <v>32</v>
      </c>
      <c r="D7676" s="149" t="str">
        <f>+VLOOKUP($A7676,mUNICIPIOS!$B$4:$F$343,2,0)</f>
        <v>Huehuetenango</v>
      </c>
      <c r="E7676" s="149">
        <f>+VLOOKUP($A7676,mUNICIPIOS!$B$4:$F$343,3,0)</f>
        <v>1306</v>
      </c>
      <c r="F7676" s="149" t="str">
        <f>+VLOOKUP($A7676,mUNICIPIOS!$B$4:$F$343,4,0)</f>
        <v>San Pedro Necta</v>
      </c>
      <c r="G7676" s="139" t="str">
        <f t="shared" ref="G7676:K7676" si="7872">+G7638</f>
        <v>06</v>
      </c>
      <c r="H7676" t="str">
        <f t="shared" si="7872"/>
        <v>IGE</v>
      </c>
      <c r="I7676" t="str">
        <f t="shared" si="7872"/>
        <v>Índice de Gestión Estratégica</v>
      </c>
      <c r="J7676" t="str">
        <f t="shared" si="7872"/>
        <v>06-03</v>
      </c>
      <c r="K7676" t="str">
        <f t="shared" si="7872"/>
        <v>Presupuesto de egresos relacionado a competencias municipales que responden a prioridades nacionales de desarrollo.</v>
      </c>
      <c r="L7676" s="150">
        <f>+VLOOKUP($E7676,IGE_2018!$B$8:$Z$347,9,0)</f>
        <v>6.8483349392585713E-2</v>
      </c>
      <c r="M7676" s="142" t="str">
        <f>+VLOOKUP($E7676,IGE_2018!$B$8:$Z$347,10,0)</f>
        <v>Bajo</v>
      </c>
    </row>
    <row r="7677" spans="1:13" x14ac:dyDescent="0.3">
      <c r="A7677" s="139">
        <f t="shared" si="7855"/>
        <v>202</v>
      </c>
      <c r="B7677" s="148">
        <f t="shared" si="7857"/>
        <v>33</v>
      </c>
      <c r="D7677" s="149" t="str">
        <f>+VLOOKUP($A7677,mUNICIPIOS!$B$4:$F$343,2,0)</f>
        <v>Huehuetenango</v>
      </c>
      <c r="E7677" s="149">
        <f>+VLOOKUP($A7677,mUNICIPIOS!$B$4:$F$343,3,0)</f>
        <v>1306</v>
      </c>
      <c r="F7677" s="149" t="str">
        <f>+VLOOKUP($A7677,mUNICIPIOS!$B$4:$F$343,4,0)</f>
        <v>San Pedro Necta</v>
      </c>
      <c r="G7677" s="139" t="str">
        <f t="shared" ref="G7677:K7677" si="7873">+G7639</f>
        <v>06</v>
      </c>
      <c r="H7677" t="str">
        <f t="shared" si="7873"/>
        <v>IGE</v>
      </c>
      <c r="I7677" t="str">
        <f t="shared" si="7873"/>
        <v>Índice de Gestión Estratégica</v>
      </c>
      <c r="J7677" t="str">
        <f t="shared" si="7873"/>
        <v>06-04</v>
      </c>
      <c r="K7677" t="str">
        <f t="shared" si="7873"/>
        <v>Institucionalización de la gestión ordenada del territorio</v>
      </c>
      <c r="L7677" s="150">
        <f>+VLOOKUP($E7677,IGE_2018!$B$8:$Z$347,12,0)</f>
        <v>0.1</v>
      </c>
      <c r="M7677" s="142" t="str">
        <f>+VLOOKUP($E7677,IGE_2018!$B$8:$Z$347,13,0)</f>
        <v>Bajo</v>
      </c>
    </row>
    <row r="7678" spans="1:13" x14ac:dyDescent="0.3">
      <c r="A7678" s="139">
        <f t="shared" si="7855"/>
        <v>202</v>
      </c>
      <c r="B7678" s="148">
        <f t="shared" si="7857"/>
        <v>34</v>
      </c>
      <c r="D7678" s="149" t="str">
        <f>+VLOOKUP($A7678,mUNICIPIOS!$B$4:$F$343,2,0)</f>
        <v>Huehuetenango</v>
      </c>
      <c r="E7678" s="149">
        <f>+VLOOKUP($A7678,mUNICIPIOS!$B$4:$F$343,3,0)</f>
        <v>1306</v>
      </c>
      <c r="F7678" s="149" t="str">
        <f>+VLOOKUP($A7678,mUNICIPIOS!$B$4:$F$343,4,0)</f>
        <v>San Pedro Necta</v>
      </c>
      <c r="G7678" s="139" t="str">
        <f t="shared" ref="G7678:K7678" si="7874">+G7640</f>
        <v>06</v>
      </c>
      <c r="H7678" t="str">
        <f t="shared" si="7874"/>
        <v>IGE</v>
      </c>
      <c r="I7678" t="str">
        <f t="shared" si="7874"/>
        <v>Índice de Gestión Estratégica</v>
      </c>
      <c r="J7678" t="str">
        <f t="shared" si="7874"/>
        <v>06-05</v>
      </c>
      <c r="K7678" t="str">
        <f t="shared" si="7874"/>
        <v>Acciones para la gestión ordenada del territorio</v>
      </c>
      <c r="L7678" s="150">
        <f>+VLOOKUP($E7678,IGE_2018!$B$8:$Z$347,15,0)</f>
        <v>0</v>
      </c>
      <c r="M7678" s="142" t="str">
        <f>+VLOOKUP($E7678,IGE_2018!$B$8:$Z$347,16,0)</f>
        <v>Bajo</v>
      </c>
    </row>
    <row r="7679" spans="1:13" x14ac:dyDescent="0.3">
      <c r="A7679" s="139">
        <f t="shared" si="7855"/>
        <v>202</v>
      </c>
      <c r="B7679" s="148">
        <f t="shared" si="7857"/>
        <v>35</v>
      </c>
      <c r="D7679" s="149" t="str">
        <f>+VLOOKUP($A7679,mUNICIPIOS!$B$4:$F$343,2,0)</f>
        <v>Huehuetenango</v>
      </c>
      <c r="E7679" s="149">
        <f>+VLOOKUP($A7679,mUNICIPIOS!$B$4:$F$343,3,0)</f>
        <v>1306</v>
      </c>
      <c r="F7679" s="149" t="str">
        <f>+VLOOKUP($A7679,mUNICIPIOS!$B$4:$F$343,4,0)</f>
        <v>San Pedro Necta</v>
      </c>
      <c r="G7679" s="139" t="str">
        <f t="shared" ref="G7679:K7679" si="7875">+G7641</f>
        <v>06</v>
      </c>
      <c r="H7679" t="str">
        <f t="shared" si="7875"/>
        <v>IGE</v>
      </c>
      <c r="I7679" t="str">
        <f t="shared" si="7875"/>
        <v>Índice de Gestión Estratégica</v>
      </c>
      <c r="J7679" t="str">
        <f t="shared" si="7875"/>
        <v>06-06</v>
      </c>
      <c r="K7679" t="str">
        <f t="shared" si="7875"/>
        <v>Gestión de riesgo en la formulación de proyectos derivados de la planificación operativa anual</v>
      </c>
      <c r="L7679" s="150">
        <f>+VLOOKUP($E7679,IGE_2018!$B$8:$Z$347,18,0)</f>
        <v>0</v>
      </c>
      <c r="M7679" s="142" t="str">
        <f>+VLOOKUP($E7679,IGE_2018!$B$8:$Z$347,19,0)</f>
        <v>Bajo</v>
      </c>
    </row>
    <row r="7680" spans="1:13" x14ac:dyDescent="0.3">
      <c r="A7680" s="139">
        <f t="shared" si="7855"/>
        <v>202</v>
      </c>
      <c r="B7680" s="148">
        <f t="shared" si="7857"/>
        <v>36</v>
      </c>
      <c r="D7680" s="149" t="str">
        <f>+VLOOKUP($A7680,mUNICIPIOS!$B$4:$F$343,2,0)</f>
        <v>Huehuetenango</v>
      </c>
      <c r="E7680" s="149">
        <f>+VLOOKUP($A7680,mUNICIPIOS!$B$4:$F$343,3,0)</f>
        <v>1306</v>
      </c>
      <c r="F7680" s="149" t="str">
        <f>+VLOOKUP($A7680,mUNICIPIOS!$B$4:$F$343,4,0)</f>
        <v>San Pedro Necta</v>
      </c>
      <c r="G7680" s="139" t="str">
        <f t="shared" ref="G7680:K7680" si="7876">+G7642</f>
        <v>06</v>
      </c>
      <c r="H7680" t="str">
        <f t="shared" si="7876"/>
        <v>IGE</v>
      </c>
      <c r="I7680" t="str">
        <f t="shared" si="7876"/>
        <v>Índice de Gestión Estratégica</v>
      </c>
      <c r="J7680" t="str">
        <f t="shared" si="7876"/>
        <v>06-07</v>
      </c>
      <c r="K7680" t="str">
        <f t="shared" si="7876"/>
        <v>Ingresos por servicios ambientales en relación a los ingresos propios sin regalías</v>
      </c>
      <c r="L7680" s="150">
        <f>+VLOOKUP($E7680,IGE_2018!$B$8:$Z$347,21,0)</f>
        <v>0.25701674331561147</v>
      </c>
      <c r="M7680" s="142" t="str">
        <f>+VLOOKUP($E7680,IGE_2018!$B$8:$Z$347,22,0)</f>
        <v>Medio bajo</v>
      </c>
    </row>
    <row r="7681" spans="1:13" x14ac:dyDescent="0.3">
      <c r="A7681" s="139">
        <f t="shared" si="7855"/>
        <v>202</v>
      </c>
      <c r="B7681" s="148">
        <f t="shared" si="7857"/>
        <v>37</v>
      </c>
      <c r="D7681" s="149" t="str">
        <f>+VLOOKUP($A7681,mUNICIPIOS!$B$4:$F$343,2,0)</f>
        <v>Huehuetenango</v>
      </c>
      <c r="E7681" s="149">
        <f>+VLOOKUP($A7681,mUNICIPIOS!$B$4:$F$343,3,0)</f>
        <v>1306</v>
      </c>
      <c r="F7681" s="149" t="str">
        <f>+VLOOKUP($A7681,mUNICIPIOS!$B$4:$F$343,4,0)</f>
        <v>San Pedro Necta</v>
      </c>
      <c r="G7681" s="139" t="str">
        <f t="shared" ref="G7681:K7681" si="7877">+G7643</f>
        <v>06</v>
      </c>
      <c r="H7681" t="str">
        <f t="shared" si="7877"/>
        <v>IGE</v>
      </c>
      <c r="I7681" t="str">
        <f t="shared" si="7877"/>
        <v>Índice de Gestión Estratégica</v>
      </c>
      <c r="J7681" t="str">
        <f t="shared" si="7877"/>
        <v>INDICE</v>
      </c>
      <c r="K7681">
        <f t="shared" si="7877"/>
        <v>0</v>
      </c>
      <c r="L7681" s="150">
        <f>+VLOOKUP($E7681,IGE_2018!$B$8:$Z$347,24,0)</f>
        <v>0.10282251167970757</v>
      </c>
      <c r="M7681" s="142" t="str">
        <f>+VLOOKUP($E7681,IGE_2018!$B$8:$Z$347,25,0)</f>
        <v>Bajo</v>
      </c>
    </row>
    <row r="7682" spans="1:13" x14ac:dyDescent="0.3">
      <c r="A7682" s="139">
        <f t="shared" si="7855"/>
        <v>202</v>
      </c>
      <c r="B7682" s="148">
        <f t="shared" si="7857"/>
        <v>38</v>
      </c>
      <c r="D7682" s="149" t="str">
        <f>+VLOOKUP($A7682,mUNICIPIOS!$B$4:$F$343,2,0)</f>
        <v>Huehuetenango</v>
      </c>
      <c r="E7682" s="149">
        <f>+VLOOKUP($A7682,mUNICIPIOS!$B$4:$F$343,3,0)</f>
        <v>1306</v>
      </c>
      <c r="F7682" s="149" t="str">
        <f>+VLOOKUP($A7682,mUNICIPIOS!$B$4:$F$343,4,0)</f>
        <v>San Pedro Necta</v>
      </c>
      <c r="G7682" s="139" t="str">
        <f t="shared" ref="G7682:K7682" si="7878">+G7644</f>
        <v>RANKING</v>
      </c>
      <c r="H7682" t="str">
        <f t="shared" si="7878"/>
        <v>RGM</v>
      </c>
      <c r="I7682" t="str">
        <f t="shared" si="7878"/>
        <v>Ranking de la Gestión Municipal 2018</v>
      </c>
      <c r="J7682" t="str">
        <f t="shared" si="7878"/>
        <v>RANKING</v>
      </c>
      <c r="K7682">
        <f t="shared" si="7878"/>
        <v>0</v>
      </c>
      <c r="L7682" s="151">
        <f>+VLOOKUP($E7682,Resultados_generales!$C$8:$AE$347,27,0)</f>
        <v>0.30352785534485865</v>
      </c>
      <c r="M7682" t="str">
        <f>+VLOOKUP($E7682,Resultados_generales!$C$8:$AE$347,28,0)</f>
        <v>Medio bajo</v>
      </c>
    </row>
    <row r="7683" spans="1:13" x14ac:dyDescent="0.3">
      <c r="A7683" s="139">
        <f t="shared" si="7855"/>
        <v>203</v>
      </c>
      <c r="B7683" s="148">
        <f t="shared" si="7857"/>
        <v>1</v>
      </c>
      <c r="D7683" s="149" t="str">
        <f>+VLOOKUP($A7683,mUNICIPIOS!$B$4:$F$343,2,0)</f>
        <v>Huehuetenango</v>
      </c>
      <c r="E7683" s="149">
        <f>+VLOOKUP($A7683,mUNICIPIOS!$B$4:$F$343,3,0)</f>
        <v>1307</v>
      </c>
      <c r="F7683" s="149" t="str">
        <f>+VLOOKUP($A7683,mUNICIPIOS!$B$4:$F$343,4,0)</f>
        <v>Jacaltenango</v>
      </c>
      <c r="G7683" s="139" t="str">
        <f t="shared" ref="G7683:K7683" si="7879">+G7645</f>
        <v>01</v>
      </c>
      <c r="H7683" t="str">
        <f t="shared" si="7879"/>
        <v>IPC</v>
      </c>
      <c r="I7683" t="str">
        <f t="shared" si="7879"/>
        <v>Índice de Participación Ciudadana</v>
      </c>
      <c r="J7683" t="str">
        <f t="shared" si="7879"/>
        <v>01-01</v>
      </c>
      <c r="K7683" t="str">
        <f t="shared" si="7879"/>
        <v>Número de reuniones del COMUDE en el año de la medición.</v>
      </c>
      <c r="L7683" s="150">
        <f>+VLOOKUP($E7683,IPC_2018!$B$8:$T$347,3,0)</f>
        <v>0.58333333333333337</v>
      </c>
      <c r="M7683" s="142" t="str">
        <f>+VLOOKUP($E7683,IPC_2018!$B$8:$T$347,4,0)</f>
        <v>Medio</v>
      </c>
    </row>
    <row r="7684" spans="1:13" x14ac:dyDescent="0.3">
      <c r="A7684" s="139">
        <f t="shared" si="7855"/>
        <v>203</v>
      </c>
      <c r="B7684" s="148">
        <f t="shared" si="7857"/>
        <v>2</v>
      </c>
      <c r="D7684" s="149" t="str">
        <f>+VLOOKUP($A7684,mUNICIPIOS!$B$4:$F$343,2,0)</f>
        <v>Huehuetenango</v>
      </c>
      <c r="E7684" s="149">
        <f>+VLOOKUP($A7684,mUNICIPIOS!$B$4:$F$343,3,0)</f>
        <v>1307</v>
      </c>
      <c r="F7684" s="149" t="str">
        <f>+VLOOKUP($A7684,mUNICIPIOS!$B$4:$F$343,4,0)</f>
        <v>Jacaltenango</v>
      </c>
      <c r="G7684" s="139" t="str">
        <f t="shared" ref="G7684:K7684" si="7880">+G7646</f>
        <v>01</v>
      </c>
      <c r="H7684" t="str">
        <f t="shared" si="7880"/>
        <v>IPC</v>
      </c>
      <c r="I7684" t="str">
        <f t="shared" si="7880"/>
        <v>Índice de Participación Ciudadana</v>
      </c>
      <c r="J7684" t="str">
        <f t="shared" si="7880"/>
        <v>01-02</v>
      </c>
      <c r="K7684" t="str">
        <f t="shared" si="7880"/>
        <v>Participación de Alcaldes, Concejales y Síndicos determinados o designados en el COMUDE</v>
      </c>
      <c r="L7684" s="150">
        <f>+VLOOKUP($E7684,IPC_2018!$B$8:$T$347,6,0)</f>
        <v>0.8214285714285714</v>
      </c>
      <c r="M7684" s="142" t="str">
        <f>+VLOOKUP($E7684,IPC_2018!$B$8:$T$347,7,0)</f>
        <v>Alto</v>
      </c>
    </row>
    <row r="7685" spans="1:13" x14ac:dyDescent="0.3">
      <c r="A7685" s="139">
        <f t="shared" si="7855"/>
        <v>203</v>
      </c>
      <c r="B7685" s="148">
        <f t="shared" si="7857"/>
        <v>3</v>
      </c>
      <c r="D7685" s="149" t="str">
        <f>+VLOOKUP($A7685,mUNICIPIOS!$B$4:$F$343,2,0)</f>
        <v>Huehuetenango</v>
      </c>
      <c r="E7685" s="149">
        <f>+VLOOKUP($A7685,mUNICIPIOS!$B$4:$F$343,3,0)</f>
        <v>1307</v>
      </c>
      <c r="F7685" s="149" t="str">
        <f>+VLOOKUP($A7685,mUNICIPIOS!$B$4:$F$343,4,0)</f>
        <v>Jacaltenango</v>
      </c>
      <c r="G7685" s="139" t="str">
        <f t="shared" ref="G7685:K7685" si="7881">+G7647</f>
        <v>01</v>
      </c>
      <c r="H7685" t="str">
        <f t="shared" si="7881"/>
        <v>IPC</v>
      </c>
      <c r="I7685" t="str">
        <f t="shared" si="7881"/>
        <v>Índice de Participación Ciudadana</v>
      </c>
      <c r="J7685" t="str">
        <f t="shared" si="7881"/>
        <v>01-03</v>
      </c>
      <c r="K7685" t="str">
        <f t="shared" si="7881"/>
        <v>Participación  de organizaciones de jóvenes, mujeres, pueblos mayas, xincas, garífunas, y otras organizaciones en el Comude</v>
      </c>
      <c r="L7685" s="150">
        <f>+VLOOKUP($E7685,IPC_2018!$B$8:$T$347,9,0)</f>
        <v>0.13776908023483367</v>
      </c>
      <c r="M7685" s="142" t="str">
        <f>+VLOOKUP($E7685,IPC_2018!$B$8:$T$347,10,0)</f>
        <v>Bajo</v>
      </c>
    </row>
    <row r="7686" spans="1:13" x14ac:dyDescent="0.3">
      <c r="A7686" s="139">
        <f t="shared" si="7855"/>
        <v>203</v>
      </c>
      <c r="B7686" s="148">
        <f t="shared" si="7857"/>
        <v>4</v>
      </c>
      <c r="D7686" s="149" t="str">
        <f>+VLOOKUP($A7686,mUNICIPIOS!$B$4:$F$343,2,0)</f>
        <v>Huehuetenango</v>
      </c>
      <c r="E7686" s="149">
        <f>+VLOOKUP($A7686,mUNICIPIOS!$B$4:$F$343,3,0)</f>
        <v>1307</v>
      </c>
      <c r="F7686" s="149" t="str">
        <f>+VLOOKUP($A7686,mUNICIPIOS!$B$4:$F$343,4,0)</f>
        <v>Jacaltenango</v>
      </c>
      <c r="G7686" s="139" t="str">
        <f t="shared" ref="G7686:K7686" si="7882">+G7648</f>
        <v>01</v>
      </c>
      <c r="H7686" t="str">
        <f t="shared" si="7882"/>
        <v>IPC</v>
      </c>
      <c r="I7686" t="str">
        <f t="shared" si="7882"/>
        <v>Índice de Participación Ciudadana</v>
      </c>
      <c r="J7686" t="str">
        <f t="shared" si="7882"/>
        <v>01-04</v>
      </c>
      <c r="K7686" t="str">
        <f t="shared" si="7882"/>
        <v>Representatividad territorial del Comude.</v>
      </c>
      <c r="L7686" s="150">
        <f>+VLOOKUP($E7686,IPC_2018!$B$8:$T$347,12,0)</f>
        <v>0.86428571428571432</v>
      </c>
      <c r="M7686" s="142" t="str">
        <f>+VLOOKUP($E7686,IPC_2018!$B$8:$T$347,13,0)</f>
        <v>Alto</v>
      </c>
    </row>
    <row r="7687" spans="1:13" x14ac:dyDescent="0.3">
      <c r="A7687" s="139">
        <f t="shared" si="7855"/>
        <v>203</v>
      </c>
      <c r="B7687" s="148">
        <f t="shared" si="7857"/>
        <v>5</v>
      </c>
      <c r="D7687" s="149" t="str">
        <f>+VLOOKUP($A7687,mUNICIPIOS!$B$4:$F$343,2,0)</f>
        <v>Huehuetenango</v>
      </c>
      <c r="E7687" s="149">
        <f>+VLOOKUP($A7687,mUNICIPIOS!$B$4:$F$343,3,0)</f>
        <v>1307</v>
      </c>
      <c r="F7687" s="149" t="str">
        <f>+VLOOKUP($A7687,mUNICIPIOS!$B$4:$F$343,4,0)</f>
        <v>Jacaltenango</v>
      </c>
      <c r="G7687" s="139" t="str">
        <f t="shared" ref="G7687:K7687" si="7883">+G7649</f>
        <v>01</v>
      </c>
      <c r="H7687" t="str">
        <f t="shared" si="7883"/>
        <v>IPC</v>
      </c>
      <c r="I7687" t="str">
        <f t="shared" si="7883"/>
        <v>Índice de Participación Ciudadana</v>
      </c>
      <c r="J7687" t="str">
        <f t="shared" si="7883"/>
        <v>01-05</v>
      </c>
      <c r="K7687" t="str">
        <f t="shared" si="7883"/>
        <v>Funcionamiento del Comude</v>
      </c>
      <c r="L7687" s="150">
        <f>+VLOOKUP($E7687,IPC_2018!$B$8:$T$347,15,0)</f>
        <v>0.54517920261566155</v>
      </c>
      <c r="M7687" s="142" t="str">
        <f>+VLOOKUP($E7687,IPC_2018!$B$8:$T$347,16,0)</f>
        <v>Medio</v>
      </c>
    </row>
    <row r="7688" spans="1:13" x14ac:dyDescent="0.3">
      <c r="A7688" s="139">
        <f t="shared" si="7855"/>
        <v>203</v>
      </c>
      <c r="B7688" s="148">
        <f t="shared" si="7857"/>
        <v>6</v>
      </c>
      <c r="D7688" s="149" t="str">
        <f>+VLOOKUP($A7688,mUNICIPIOS!$B$4:$F$343,2,0)</f>
        <v>Huehuetenango</v>
      </c>
      <c r="E7688" s="149">
        <f>+VLOOKUP($A7688,mUNICIPIOS!$B$4:$F$343,3,0)</f>
        <v>1307</v>
      </c>
      <c r="F7688" s="149" t="str">
        <f>+VLOOKUP($A7688,mUNICIPIOS!$B$4:$F$343,4,0)</f>
        <v>Jacaltenango</v>
      </c>
      <c r="G7688" s="139" t="str">
        <f t="shared" ref="G7688:K7688" si="7884">+G7650</f>
        <v>01</v>
      </c>
      <c r="H7688" t="str">
        <f t="shared" si="7884"/>
        <v>IPC</v>
      </c>
      <c r="I7688" t="str">
        <f t="shared" si="7884"/>
        <v>Índice de Participación Ciudadana</v>
      </c>
      <c r="J7688" t="str">
        <f t="shared" si="7884"/>
        <v>INDICE</v>
      </c>
      <c r="K7688">
        <f t="shared" si="7884"/>
        <v>0</v>
      </c>
      <c r="L7688" s="150">
        <f>+VLOOKUP($E7688,IPC_2018!$B$8:$T$347,18,0)</f>
        <v>0.58268033766566951</v>
      </c>
      <c r="M7688" s="142" t="str">
        <f>+VLOOKUP($E7688,IPC_2018!$B$8:$T$347,19,0)</f>
        <v>Medio</v>
      </c>
    </row>
    <row r="7689" spans="1:13" x14ac:dyDescent="0.3">
      <c r="A7689" s="139">
        <f t="shared" si="7855"/>
        <v>203</v>
      </c>
      <c r="B7689" s="148">
        <f t="shared" si="7857"/>
        <v>7</v>
      </c>
      <c r="D7689" s="149" t="str">
        <f>+VLOOKUP($A7689,mUNICIPIOS!$B$4:$F$343,2,0)</f>
        <v>Huehuetenango</v>
      </c>
      <c r="E7689" s="149">
        <f>+VLOOKUP($A7689,mUNICIPIOS!$B$4:$F$343,3,0)</f>
        <v>1307</v>
      </c>
      <c r="F7689" s="149" t="str">
        <f>+VLOOKUP($A7689,mUNICIPIOS!$B$4:$F$343,4,0)</f>
        <v>Jacaltenango</v>
      </c>
      <c r="G7689" s="139" t="str">
        <f t="shared" ref="G7689:K7689" si="7885">+G7651</f>
        <v>02</v>
      </c>
      <c r="H7689" t="str">
        <f t="shared" si="7885"/>
        <v>IIC</v>
      </c>
      <c r="I7689" t="str">
        <f t="shared" si="7885"/>
        <v>Índice de Información a la Ciudadanía</v>
      </c>
      <c r="J7689" t="str">
        <f t="shared" si="7885"/>
        <v>02-01</v>
      </c>
      <c r="K7689" t="str">
        <f t="shared" si="7885"/>
        <v>Rendición de cuentas cuatrimestral y anual al Comude enfocadas en resultados.</v>
      </c>
      <c r="L7689" s="150">
        <f>+VLOOKUP($E7689,IIC_2018!$B$8:$Q$347,3,0)</f>
        <v>0.53333333333333333</v>
      </c>
      <c r="M7689" s="142" t="str">
        <f>+VLOOKUP($E7689,IIC_2018!$B$8:$Q$347,4,0)</f>
        <v>Medio</v>
      </c>
    </row>
    <row r="7690" spans="1:13" x14ac:dyDescent="0.3">
      <c r="A7690" s="139">
        <f t="shared" si="7855"/>
        <v>203</v>
      </c>
      <c r="B7690" s="148">
        <f t="shared" si="7857"/>
        <v>8</v>
      </c>
      <c r="D7690" s="149" t="str">
        <f>+VLOOKUP($A7690,mUNICIPIOS!$B$4:$F$343,2,0)</f>
        <v>Huehuetenango</v>
      </c>
      <c r="E7690" s="149">
        <f>+VLOOKUP($A7690,mUNICIPIOS!$B$4:$F$343,3,0)</f>
        <v>1307</v>
      </c>
      <c r="F7690" s="149" t="str">
        <f>+VLOOKUP($A7690,mUNICIPIOS!$B$4:$F$343,4,0)</f>
        <v>Jacaltenango</v>
      </c>
      <c r="G7690" s="139" t="str">
        <f t="shared" ref="G7690:K7690" si="7886">+G7652</f>
        <v>02</v>
      </c>
      <c r="H7690" t="str">
        <f t="shared" si="7886"/>
        <v>IIC</v>
      </c>
      <c r="I7690" t="str">
        <f t="shared" si="7886"/>
        <v>Índice de Información a la Ciudadanía</v>
      </c>
      <c r="J7690" t="str">
        <f t="shared" si="7886"/>
        <v>02-02</v>
      </c>
      <c r="K7690" t="str">
        <f t="shared" si="7886"/>
        <v>Información presupuestaria y otra información brindada a la ciudadanía disponible en medios locales de comunicación.</v>
      </c>
      <c r="L7690" s="150">
        <f>+VLOOKUP($E7690,IIC_2018!$B$8:$Q$347,6,0)</f>
        <v>1</v>
      </c>
      <c r="M7690" s="142" t="str">
        <f>+VLOOKUP($E7690,IIC_2018!$B$8:$Q$347,7,0)</f>
        <v>Alto</v>
      </c>
    </row>
    <row r="7691" spans="1:13" x14ac:dyDescent="0.3">
      <c r="A7691" s="139">
        <f t="shared" si="7855"/>
        <v>203</v>
      </c>
      <c r="B7691" s="148">
        <f t="shared" si="7857"/>
        <v>9</v>
      </c>
      <c r="D7691" s="149" t="str">
        <f>+VLOOKUP($A7691,mUNICIPIOS!$B$4:$F$343,2,0)</f>
        <v>Huehuetenango</v>
      </c>
      <c r="E7691" s="149">
        <f>+VLOOKUP($A7691,mUNICIPIOS!$B$4:$F$343,3,0)</f>
        <v>1307</v>
      </c>
      <c r="F7691" s="149" t="str">
        <f>+VLOOKUP($A7691,mUNICIPIOS!$B$4:$F$343,4,0)</f>
        <v>Jacaltenango</v>
      </c>
      <c r="G7691" s="139" t="str">
        <f t="shared" ref="G7691:K7691" si="7887">+G7653</f>
        <v>02</v>
      </c>
      <c r="H7691" t="str">
        <f t="shared" si="7887"/>
        <v>IIC</v>
      </c>
      <c r="I7691" t="str">
        <f t="shared" si="7887"/>
        <v>Índice de Información a la Ciudadanía</v>
      </c>
      <c r="J7691" t="str">
        <f t="shared" si="7887"/>
        <v>02-03</v>
      </c>
      <c r="K7691" t="str">
        <f t="shared" si="7887"/>
        <v>Información pública de oficio actualizada y disponible de acuerdo a la LAIP y uso de internet.</v>
      </c>
      <c r="L7691" s="150">
        <f>+VLOOKUP($E7691,IIC_2018!$B$8:$Q$347,9,0)</f>
        <v>0.95999999999999985</v>
      </c>
      <c r="M7691" s="142" t="str">
        <f>+VLOOKUP($E7691,IIC_2018!$B$8:$Q$347,10,0)</f>
        <v>Alto</v>
      </c>
    </row>
    <row r="7692" spans="1:13" x14ac:dyDescent="0.3">
      <c r="A7692" s="139">
        <f t="shared" si="7855"/>
        <v>203</v>
      </c>
      <c r="B7692" s="148">
        <f t="shared" si="7857"/>
        <v>10</v>
      </c>
      <c r="D7692" s="149" t="str">
        <f>+VLOOKUP($A7692,mUNICIPIOS!$B$4:$F$343,2,0)</f>
        <v>Huehuetenango</v>
      </c>
      <c r="E7692" s="149">
        <f>+VLOOKUP($A7692,mUNICIPIOS!$B$4:$F$343,3,0)</f>
        <v>1307</v>
      </c>
      <c r="F7692" s="149" t="str">
        <f>+VLOOKUP($A7692,mUNICIPIOS!$B$4:$F$343,4,0)</f>
        <v>Jacaltenango</v>
      </c>
      <c r="G7692" s="139" t="str">
        <f t="shared" ref="G7692:K7692" si="7888">+G7654</f>
        <v>02</v>
      </c>
      <c r="H7692" t="str">
        <f t="shared" si="7888"/>
        <v>IIC</v>
      </c>
      <c r="I7692" t="str">
        <f t="shared" si="7888"/>
        <v>Índice de Información a la Ciudadanía</v>
      </c>
      <c r="J7692" t="str">
        <f t="shared" si="7888"/>
        <v>02-04</v>
      </c>
      <c r="K7692" t="str">
        <f t="shared" si="7888"/>
        <v>Relación del monto contratado por medio de Guate compras con el total del presupuesto de egresos vigente.</v>
      </c>
      <c r="L7692" s="150">
        <f>+VLOOKUP($E7692,IIC_2018!$B$8:$Q$347,12,0)</f>
        <v>0.39568651851734743</v>
      </c>
      <c r="M7692" s="142" t="str">
        <f>+VLOOKUP($E7692,IIC_2018!$B$8:$Q$347,13,0)</f>
        <v>Medio bajo</v>
      </c>
    </row>
    <row r="7693" spans="1:13" x14ac:dyDescent="0.3">
      <c r="A7693" s="139">
        <f t="shared" si="7855"/>
        <v>203</v>
      </c>
      <c r="B7693" s="148">
        <f t="shared" si="7857"/>
        <v>11</v>
      </c>
      <c r="D7693" s="149" t="str">
        <f>+VLOOKUP($A7693,mUNICIPIOS!$B$4:$F$343,2,0)</f>
        <v>Huehuetenango</v>
      </c>
      <c r="E7693" s="149">
        <f>+VLOOKUP($A7693,mUNICIPIOS!$B$4:$F$343,3,0)</f>
        <v>1307</v>
      </c>
      <c r="F7693" s="149" t="str">
        <f>+VLOOKUP($A7693,mUNICIPIOS!$B$4:$F$343,4,0)</f>
        <v>Jacaltenango</v>
      </c>
      <c r="G7693" s="139" t="str">
        <f t="shared" ref="G7693:K7693" si="7889">+G7655</f>
        <v>02</v>
      </c>
      <c r="H7693" t="str">
        <f t="shared" si="7889"/>
        <v>IIC</v>
      </c>
      <c r="I7693" t="str">
        <f t="shared" si="7889"/>
        <v>Índice de Información a la Ciudadanía</v>
      </c>
      <c r="J7693" t="str">
        <f t="shared" si="7889"/>
        <v>INDICE</v>
      </c>
      <c r="K7693">
        <f t="shared" si="7889"/>
        <v>0</v>
      </c>
      <c r="L7693" s="150">
        <f>+VLOOKUP($E7693,IIC_2018!$B$8:$Q$347,15,0)</f>
        <v>0.72225496296267011</v>
      </c>
      <c r="M7693" s="142" t="str">
        <f>+VLOOKUP($E7693,IIC_2018!$B$8:$Q$347,16,0)</f>
        <v>Medio alto</v>
      </c>
    </row>
    <row r="7694" spans="1:13" x14ac:dyDescent="0.3">
      <c r="A7694" s="139">
        <f t="shared" si="7855"/>
        <v>203</v>
      </c>
      <c r="B7694" s="148">
        <f t="shared" si="7857"/>
        <v>12</v>
      </c>
      <c r="D7694" s="149" t="str">
        <f>+VLOOKUP($A7694,mUNICIPIOS!$B$4:$F$343,2,0)</f>
        <v>Huehuetenango</v>
      </c>
      <c r="E7694" s="149">
        <f>+VLOOKUP($A7694,mUNICIPIOS!$B$4:$F$343,3,0)</f>
        <v>1307</v>
      </c>
      <c r="F7694" s="149" t="str">
        <f>+VLOOKUP($A7694,mUNICIPIOS!$B$4:$F$343,4,0)</f>
        <v>Jacaltenango</v>
      </c>
      <c r="G7694" s="139" t="str">
        <f t="shared" ref="G7694:K7694" si="7890">+G7656</f>
        <v>03</v>
      </c>
      <c r="H7694" t="str">
        <f t="shared" si="7890"/>
        <v>ISP</v>
      </c>
      <c r="I7694" t="str">
        <f t="shared" si="7890"/>
        <v>Índice de Servicios Públicos</v>
      </c>
      <c r="J7694" t="str">
        <f t="shared" si="7890"/>
        <v>03-01</v>
      </c>
      <c r="K7694" t="str">
        <f t="shared" si="7890"/>
        <v>Cobertura del servicio público de agua</v>
      </c>
      <c r="L7694" s="150">
        <f>+VLOOKUP($E7694,ISP_2018!$B$8:$T$347,3,0)</f>
        <v>0.40921385568449525</v>
      </c>
      <c r="M7694" s="142" t="str">
        <f>+VLOOKUP($E7694,ISP_2018!$B$8:$T$347,4,0)</f>
        <v>Medio</v>
      </c>
    </row>
    <row r="7695" spans="1:13" x14ac:dyDescent="0.3">
      <c r="A7695" s="139">
        <f t="shared" si="7855"/>
        <v>203</v>
      </c>
      <c r="B7695" s="148">
        <f t="shared" si="7857"/>
        <v>13</v>
      </c>
      <c r="D7695" s="149" t="str">
        <f>+VLOOKUP($A7695,mUNICIPIOS!$B$4:$F$343,2,0)</f>
        <v>Huehuetenango</v>
      </c>
      <c r="E7695" s="149">
        <f>+VLOOKUP($A7695,mUNICIPIOS!$B$4:$F$343,3,0)</f>
        <v>1307</v>
      </c>
      <c r="F7695" s="149" t="str">
        <f>+VLOOKUP($A7695,mUNICIPIOS!$B$4:$F$343,4,0)</f>
        <v>Jacaltenango</v>
      </c>
      <c r="G7695" s="139" t="str">
        <f t="shared" ref="G7695:K7695" si="7891">+G7657</f>
        <v>03</v>
      </c>
      <c r="H7695" t="str">
        <f t="shared" si="7891"/>
        <v>ISP</v>
      </c>
      <c r="I7695" t="str">
        <f t="shared" si="7891"/>
        <v>Índice de Servicios Públicos</v>
      </c>
      <c r="J7695" t="str">
        <f t="shared" si="7891"/>
        <v>03-02</v>
      </c>
      <c r="K7695" t="str">
        <f t="shared" si="7891"/>
        <v>Control de la calidad del servicio público de agua</v>
      </c>
      <c r="L7695" s="150">
        <f>+VLOOKUP($E7695,ISP_2018!$B$8:$T$347,6,0)</f>
        <v>0.7</v>
      </c>
      <c r="M7695" s="142" t="str">
        <f>+VLOOKUP($E7695,ISP_2018!$B$8:$T$347,7,0)</f>
        <v>Medio alto</v>
      </c>
    </row>
    <row r="7696" spans="1:13" x14ac:dyDescent="0.3">
      <c r="A7696" s="139">
        <f t="shared" si="7855"/>
        <v>203</v>
      </c>
      <c r="B7696" s="148">
        <f t="shared" si="7857"/>
        <v>14</v>
      </c>
      <c r="D7696" s="149" t="str">
        <f>+VLOOKUP($A7696,mUNICIPIOS!$B$4:$F$343,2,0)</f>
        <v>Huehuetenango</v>
      </c>
      <c r="E7696" s="149">
        <f>+VLOOKUP($A7696,mUNICIPIOS!$B$4:$F$343,3,0)</f>
        <v>1307</v>
      </c>
      <c r="F7696" s="149" t="str">
        <f>+VLOOKUP($A7696,mUNICIPIOS!$B$4:$F$343,4,0)</f>
        <v>Jacaltenango</v>
      </c>
      <c r="G7696" s="139" t="str">
        <f t="shared" ref="G7696:K7696" si="7892">+G7658</f>
        <v>03</v>
      </c>
      <c r="H7696" t="str">
        <f t="shared" si="7892"/>
        <v>ISP</v>
      </c>
      <c r="I7696" t="str">
        <f t="shared" si="7892"/>
        <v>Índice de Servicios Públicos</v>
      </c>
      <c r="J7696" t="str">
        <f t="shared" si="7892"/>
        <v>03-03</v>
      </c>
      <c r="K7696" t="str">
        <f t="shared" si="7892"/>
        <v>Disposición  y tratamiento  de aguas residuales</v>
      </c>
      <c r="L7696" s="150">
        <f>+VLOOKUP($E7696,ISP_2018!$B$8:$T$347,9,0)</f>
        <v>4.0630882616221178E-2</v>
      </c>
      <c r="M7696" s="142" t="str">
        <f>+VLOOKUP($E7696,ISP_2018!$B$8:$T$347,10,0)</f>
        <v>Bajo</v>
      </c>
    </row>
    <row r="7697" spans="1:13" x14ac:dyDescent="0.3">
      <c r="A7697" s="139">
        <f t="shared" si="7855"/>
        <v>203</v>
      </c>
      <c r="B7697" s="148">
        <f t="shared" si="7857"/>
        <v>15</v>
      </c>
      <c r="D7697" s="149" t="str">
        <f>+VLOOKUP($A7697,mUNICIPIOS!$B$4:$F$343,2,0)</f>
        <v>Huehuetenango</v>
      </c>
      <c r="E7697" s="149">
        <f>+VLOOKUP($A7697,mUNICIPIOS!$B$4:$F$343,3,0)</f>
        <v>1307</v>
      </c>
      <c r="F7697" s="149" t="str">
        <f>+VLOOKUP($A7697,mUNICIPIOS!$B$4:$F$343,4,0)</f>
        <v>Jacaltenango</v>
      </c>
      <c r="G7697" s="139" t="str">
        <f t="shared" ref="G7697:K7697" si="7893">+G7659</f>
        <v>03</v>
      </c>
      <c r="H7697" t="str">
        <f t="shared" si="7893"/>
        <v>ISP</v>
      </c>
      <c r="I7697" t="str">
        <f t="shared" si="7893"/>
        <v>Índice de Servicios Públicos</v>
      </c>
      <c r="J7697" t="str">
        <f t="shared" si="7893"/>
        <v>03-04</v>
      </c>
      <c r="K7697" t="str">
        <f t="shared" si="7893"/>
        <v>Gestión y manejo de los residuos y desechos sólidos</v>
      </c>
      <c r="L7697" s="150">
        <f>+VLOOKUP($E7697,ISP_2018!$B$8:$T$347,12,0)</f>
        <v>7.5039535591265527E-2</v>
      </c>
      <c r="M7697" s="142" t="str">
        <f>+VLOOKUP($E7697,ISP_2018!$B$8:$T$347,13,0)</f>
        <v>Bajo</v>
      </c>
    </row>
    <row r="7698" spans="1:13" x14ac:dyDescent="0.3">
      <c r="A7698" s="139">
        <f t="shared" si="7855"/>
        <v>203</v>
      </c>
      <c r="B7698" s="148">
        <f t="shared" si="7857"/>
        <v>16</v>
      </c>
      <c r="D7698" s="149" t="str">
        <f>+VLOOKUP($A7698,mUNICIPIOS!$B$4:$F$343,2,0)</f>
        <v>Huehuetenango</v>
      </c>
      <c r="E7698" s="149">
        <f>+VLOOKUP($A7698,mUNICIPIOS!$B$4:$F$343,3,0)</f>
        <v>1307</v>
      </c>
      <c r="F7698" s="149" t="str">
        <f>+VLOOKUP($A7698,mUNICIPIOS!$B$4:$F$343,4,0)</f>
        <v>Jacaltenango</v>
      </c>
      <c r="G7698" s="139" t="str">
        <f t="shared" ref="G7698:K7698" si="7894">+G7660</f>
        <v>03</v>
      </c>
      <c r="H7698" t="str">
        <f t="shared" si="7894"/>
        <v>ISP</v>
      </c>
      <c r="I7698" t="str">
        <f t="shared" si="7894"/>
        <v>Índice de Servicios Públicos</v>
      </c>
      <c r="J7698" t="str">
        <f t="shared" si="7894"/>
        <v>03-05</v>
      </c>
      <c r="K7698" t="str">
        <f t="shared" si="7894"/>
        <v>Gestión de servicios públicos municipales</v>
      </c>
      <c r="L7698" s="150">
        <f>+VLOOKUP($E7698,ISP_2018!$B$8:$T$347,15,0)</f>
        <v>0.54838709677419362</v>
      </c>
      <c r="M7698" s="142" t="str">
        <f>+VLOOKUP($E7698,ISP_2018!$B$8:$T$347,16,0)</f>
        <v>Medio</v>
      </c>
    </row>
    <row r="7699" spans="1:13" x14ac:dyDescent="0.3">
      <c r="A7699" s="139">
        <f t="shared" si="7855"/>
        <v>203</v>
      </c>
      <c r="B7699" s="148">
        <f t="shared" si="7857"/>
        <v>17</v>
      </c>
      <c r="D7699" s="149" t="str">
        <f>+VLOOKUP($A7699,mUNICIPIOS!$B$4:$F$343,2,0)</f>
        <v>Huehuetenango</v>
      </c>
      <c r="E7699" s="149">
        <f>+VLOOKUP($A7699,mUNICIPIOS!$B$4:$F$343,3,0)</f>
        <v>1307</v>
      </c>
      <c r="F7699" s="149" t="str">
        <f>+VLOOKUP($A7699,mUNICIPIOS!$B$4:$F$343,4,0)</f>
        <v>Jacaltenango</v>
      </c>
      <c r="G7699" s="139" t="str">
        <f t="shared" ref="G7699:K7699" si="7895">+G7661</f>
        <v>03</v>
      </c>
      <c r="H7699" t="str">
        <f t="shared" si="7895"/>
        <v>ISP</v>
      </c>
      <c r="I7699" t="str">
        <f t="shared" si="7895"/>
        <v>Índice de Servicios Públicos</v>
      </c>
      <c r="J7699" t="str">
        <f t="shared" si="7895"/>
        <v>INDICE</v>
      </c>
      <c r="K7699">
        <f t="shared" si="7895"/>
        <v>0</v>
      </c>
      <c r="L7699" s="150">
        <f>+VLOOKUP($E7699,ISP_2018!$B$8:$T$347,18,0)</f>
        <v>0.38373288856478555</v>
      </c>
      <c r="M7699" s="142" t="str">
        <f>+VLOOKUP($E7699,ISP_2018!$B$8:$T$347,19,0)</f>
        <v>Medio bajo</v>
      </c>
    </row>
    <row r="7700" spans="1:13" x14ac:dyDescent="0.3">
      <c r="A7700" s="139">
        <f t="shared" si="7855"/>
        <v>203</v>
      </c>
      <c r="B7700" s="148">
        <f t="shared" si="7857"/>
        <v>18</v>
      </c>
      <c r="D7700" s="149" t="str">
        <f>+VLOOKUP($A7700,mUNICIPIOS!$B$4:$F$343,2,0)</f>
        <v>Huehuetenango</v>
      </c>
      <c r="E7700" s="149">
        <f>+VLOOKUP($A7700,mUNICIPIOS!$B$4:$F$343,3,0)</f>
        <v>1307</v>
      </c>
      <c r="F7700" s="149" t="str">
        <f>+VLOOKUP($A7700,mUNICIPIOS!$B$4:$F$343,4,0)</f>
        <v>Jacaltenango</v>
      </c>
      <c r="G7700" s="139" t="str">
        <f t="shared" ref="G7700:K7700" si="7896">+G7662</f>
        <v>04</v>
      </c>
      <c r="H7700" t="str">
        <f t="shared" si="7896"/>
        <v>IGA</v>
      </c>
      <c r="I7700" t="str">
        <f t="shared" si="7896"/>
        <v>Índice de Gestión Administrativa</v>
      </c>
      <c r="J7700" t="str">
        <f t="shared" si="7896"/>
        <v>04-01</v>
      </c>
      <c r="K7700" t="str">
        <f t="shared" si="7896"/>
        <v>Existencia de elementos de atención municipal orientada al vecino</v>
      </c>
      <c r="L7700" s="150">
        <f>+VLOOKUP($E7700,IGA_2018!$B$8:$N$347,3,0)</f>
        <v>0</v>
      </c>
      <c r="M7700" s="142" t="str">
        <f>+VLOOKUP($E7700,IGA_2018!$B$8:$N$347,4,0)</f>
        <v>Bajo</v>
      </c>
    </row>
    <row r="7701" spans="1:13" x14ac:dyDescent="0.3">
      <c r="A7701" s="139">
        <f t="shared" si="7855"/>
        <v>203</v>
      </c>
      <c r="B7701" s="148">
        <f t="shared" si="7857"/>
        <v>19</v>
      </c>
      <c r="D7701" s="149" t="str">
        <f>+VLOOKUP($A7701,mUNICIPIOS!$B$4:$F$343,2,0)</f>
        <v>Huehuetenango</v>
      </c>
      <c r="E7701" s="149">
        <f>+VLOOKUP($A7701,mUNICIPIOS!$B$4:$F$343,3,0)</f>
        <v>1307</v>
      </c>
      <c r="F7701" s="149" t="str">
        <f>+VLOOKUP($A7701,mUNICIPIOS!$B$4:$F$343,4,0)</f>
        <v>Jacaltenango</v>
      </c>
      <c r="G7701" s="139" t="str">
        <f t="shared" ref="G7701:K7701" si="7897">+G7663</f>
        <v>04</v>
      </c>
      <c r="H7701" t="str">
        <f t="shared" si="7897"/>
        <v>IGA</v>
      </c>
      <c r="I7701" t="str">
        <f t="shared" si="7897"/>
        <v>Índice de Gestión Administrativa</v>
      </c>
      <c r="J7701" t="str">
        <f t="shared" si="7897"/>
        <v>04-02</v>
      </c>
      <c r="K7701" t="str">
        <f t="shared" si="7897"/>
        <v>Gestión del recurso humano.</v>
      </c>
      <c r="L7701" s="150">
        <f>+VLOOKUP($E7701,IGA_2018!$B$8:$N$347,6,0)</f>
        <v>0.11434457893381408</v>
      </c>
      <c r="M7701" s="142" t="str">
        <f>+VLOOKUP($E7701,IGA_2018!$B$8:$N$347,7,0)</f>
        <v>Bajo</v>
      </c>
    </row>
    <row r="7702" spans="1:13" x14ac:dyDescent="0.3">
      <c r="A7702" s="139">
        <f t="shared" si="7855"/>
        <v>203</v>
      </c>
      <c r="B7702" s="148">
        <f t="shared" si="7857"/>
        <v>20</v>
      </c>
      <c r="D7702" s="149" t="str">
        <f>+VLOOKUP($A7702,mUNICIPIOS!$B$4:$F$343,2,0)</f>
        <v>Huehuetenango</v>
      </c>
      <c r="E7702" s="149">
        <f>+VLOOKUP($A7702,mUNICIPIOS!$B$4:$F$343,3,0)</f>
        <v>1307</v>
      </c>
      <c r="F7702" s="149" t="str">
        <f>+VLOOKUP($A7702,mUNICIPIOS!$B$4:$F$343,4,0)</f>
        <v>Jacaltenango</v>
      </c>
      <c r="G7702" s="139" t="str">
        <f t="shared" ref="G7702:K7702" si="7898">+G7664</f>
        <v>04</v>
      </c>
      <c r="H7702" t="str">
        <f t="shared" si="7898"/>
        <v>IGA</v>
      </c>
      <c r="I7702" t="str">
        <f t="shared" si="7898"/>
        <v>Índice de Gestión Administrativa</v>
      </c>
      <c r="J7702" t="str">
        <f t="shared" si="7898"/>
        <v>04-03</v>
      </c>
      <c r="K7702" t="str">
        <f t="shared" si="7898"/>
        <v>Existencia de oficinas municipales con instrumentos de gestión.</v>
      </c>
      <c r="L7702" s="150">
        <f>+VLOOKUP($E7702,IGA_2018!$B$8:$N$347,9,0)</f>
        <v>0.41250000000000003</v>
      </c>
      <c r="M7702" s="142" t="str">
        <f>+VLOOKUP($E7702,IGA_2018!$B$8:$N$347,10,0)</f>
        <v>Medio</v>
      </c>
    </row>
    <row r="7703" spans="1:13" x14ac:dyDescent="0.3">
      <c r="A7703" s="139">
        <f t="shared" si="7855"/>
        <v>203</v>
      </c>
      <c r="B7703" s="148">
        <f t="shared" si="7857"/>
        <v>21</v>
      </c>
      <c r="D7703" s="149" t="str">
        <f>+VLOOKUP($A7703,mUNICIPIOS!$B$4:$F$343,2,0)</f>
        <v>Huehuetenango</v>
      </c>
      <c r="E7703" s="149">
        <f>+VLOOKUP($A7703,mUNICIPIOS!$B$4:$F$343,3,0)</f>
        <v>1307</v>
      </c>
      <c r="F7703" s="149" t="str">
        <f>+VLOOKUP($A7703,mUNICIPIOS!$B$4:$F$343,4,0)</f>
        <v>Jacaltenango</v>
      </c>
      <c r="G7703" s="139" t="str">
        <f t="shared" ref="G7703:K7703" si="7899">+G7665</f>
        <v>04</v>
      </c>
      <c r="H7703" t="str">
        <f t="shared" si="7899"/>
        <v>IGA</v>
      </c>
      <c r="I7703" t="str">
        <f t="shared" si="7899"/>
        <v>Índice de Gestión Administrativa</v>
      </c>
      <c r="J7703" t="str">
        <f t="shared" si="7899"/>
        <v>INDICE</v>
      </c>
      <c r="K7703">
        <f t="shared" si="7899"/>
        <v>0</v>
      </c>
      <c r="L7703" s="150">
        <f>+VLOOKUP($E7703,IGA_2018!$B$8:$N$347,12,0)</f>
        <v>0.18439560262683494</v>
      </c>
      <c r="M7703" s="142" t="str">
        <f>+VLOOKUP($E7703,IGA_2018!$B$8:$N$347,13,0)</f>
        <v>Bajo</v>
      </c>
    </row>
    <row r="7704" spans="1:13" x14ac:dyDescent="0.3">
      <c r="A7704" s="139">
        <f t="shared" si="7855"/>
        <v>203</v>
      </c>
      <c r="B7704" s="148">
        <f t="shared" si="7857"/>
        <v>22</v>
      </c>
      <c r="D7704" s="149" t="str">
        <f>+VLOOKUP($A7704,mUNICIPIOS!$B$4:$F$343,2,0)</f>
        <v>Huehuetenango</v>
      </c>
      <c r="E7704" s="149">
        <f>+VLOOKUP($A7704,mUNICIPIOS!$B$4:$F$343,3,0)</f>
        <v>1307</v>
      </c>
      <c r="F7704" s="149" t="str">
        <f>+VLOOKUP($A7704,mUNICIPIOS!$B$4:$F$343,4,0)</f>
        <v>Jacaltenango</v>
      </c>
      <c r="G7704" s="139" t="str">
        <f t="shared" ref="G7704:K7704" si="7900">+G7666</f>
        <v>05</v>
      </c>
      <c r="H7704" t="str">
        <f t="shared" si="7900"/>
        <v>IGF</v>
      </c>
      <c r="I7704" t="str">
        <f t="shared" si="7900"/>
        <v>Índice de Gestión Financiera</v>
      </c>
      <c r="J7704" t="str">
        <f t="shared" si="7900"/>
        <v>05-01</v>
      </c>
      <c r="K7704" t="str">
        <f t="shared" si="7900"/>
        <v>Autonomía financiera municipal</v>
      </c>
      <c r="L7704" s="150">
        <f>+VLOOKUP($E7704,IGF_2018!$B$8:$Z$347,3,0)</f>
        <v>0.24861040978020943</v>
      </c>
      <c r="M7704" s="142" t="str">
        <f>+VLOOKUP($E7704,IGF_2018!$B$8:$Z$347,4,0)</f>
        <v>Medio bajo</v>
      </c>
    </row>
    <row r="7705" spans="1:13" x14ac:dyDescent="0.3">
      <c r="A7705" s="139">
        <f t="shared" si="7855"/>
        <v>203</v>
      </c>
      <c r="B7705" s="148">
        <f t="shared" si="7857"/>
        <v>23</v>
      </c>
      <c r="D7705" s="149" t="str">
        <f>+VLOOKUP($A7705,mUNICIPIOS!$B$4:$F$343,2,0)</f>
        <v>Huehuetenango</v>
      </c>
      <c r="E7705" s="149">
        <f>+VLOOKUP($A7705,mUNICIPIOS!$B$4:$F$343,3,0)</f>
        <v>1307</v>
      </c>
      <c r="F7705" s="149" t="str">
        <f>+VLOOKUP($A7705,mUNICIPIOS!$B$4:$F$343,4,0)</f>
        <v>Jacaltenango</v>
      </c>
      <c r="G7705" s="139" t="str">
        <f t="shared" ref="G7705:K7705" si="7901">+G7667</f>
        <v>05</v>
      </c>
      <c r="H7705" t="str">
        <f t="shared" si="7901"/>
        <v>IGF</v>
      </c>
      <c r="I7705" t="str">
        <f t="shared" si="7901"/>
        <v>Índice de Gestión Financiera</v>
      </c>
      <c r="J7705" t="str">
        <f t="shared" si="7901"/>
        <v>05-02</v>
      </c>
      <c r="K7705" t="str">
        <f t="shared" si="7901"/>
        <v xml:space="preserve">Ingresos propios por habitante -sin regalías- </v>
      </c>
      <c r="L7705" s="150">
        <f>+VLOOKUP($E7705,IGF_2018!$B$8:$Z$347,6,0)</f>
        <v>8.3746031383751487E-2</v>
      </c>
      <c r="M7705" s="142" t="str">
        <f>+VLOOKUP($E7705,IGF_2018!$B$8:$Z$347,7,0)</f>
        <v>Bajo</v>
      </c>
    </row>
    <row r="7706" spans="1:13" x14ac:dyDescent="0.3">
      <c r="A7706" s="139">
        <f t="shared" si="7855"/>
        <v>203</v>
      </c>
      <c r="B7706" s="148">
        <f t="shared" si="7857"/>
        <v>24</v>
      </c>
      <c r="D7706" s="149" t="str">
        <f>+VLOOKUP($A7706,mUNICIPIOS!$B$4:$F$343,2,0)</f>
        <v>Huehuetenango</v>
      </c>
      <c r="E7706" s="149">
        <f>+VLOOKUP($A7706,mUNICIPIOS!$B$4:$F$343,3,0)</f>
        <v>1307</v>
      </c>
      <c r="F7706" s="149" t="str">
        <f>+VLOOKUP($A7706,mUNICIPIOS!$B$4:$F$343,4,0)</f>
        <v>Jacaltenango</v>
      </c>
      <c r="G7706" s="139" t="str">
        <f t="shared" ref="G7706:K7706" si="7902">+G7668</f>
        <v>05</v>
      </c>
      <c r="H7706" t="str">
        <f t="shared" si="7902"/>
        <v>IGF</v>
      </c>
      <c r="I7706" t="str">
        <f t="shared" si="7902"/>
        <v>Índice de Gestión Financiera</v>
      </c>
      <c r="J7706" t="str">
        <f t="shared" si="7902"/>
        <v>05-03</v>
      </c>
      <c r="K7706" t="str">
        <f t="shared" si="7902"/>
        <v>Ingresos del IUSI en relación a los ingresos propios -sin regalías-</v>
      </c>
      <c r="L7706" s="150">
        <f>+VLOOKUP($E7706,IGF_2018!$B$8:$Z$347,9,0)</f>
        <v>0</v>
      </c>
      <c r="M7706" s="142" t="str">
        <f>+VLOOKUP($E7706,IGF_2018!$B$8:$Z$347,10,0)</f>
        <v>Bajo</v>
      </c>
    </row>
    <row r="7707" spans="1:13" x14ac:dyDescent="0.3">
      <c r="A7707" s="139">
        <f t="shared" si="7855"/>
        <v>203</v>
      </c>
      <c r="B7707" s="148">
        <f t="shared" si="7857"/>
        <v>25</v>
      </c>
      <c r="D7707" s="149" t="str">
        <f>+VLOOKUP($A7707,mUNICIPIOS!$B$4:$F$343,2,0)</f>
        <v>Huehuetenango</v>
      </c>
      <c r="E7707" s="149">
        <f>+VLOOKUP($A7707,mUNICIPIOS!$B$4:$F$343,3,0)</f>
        <v>1307</v>
      </c>
      <c r="F7707" s="149" t="str">
        <f>+VLOOKUP($A7707,mUNICIPIOS!$B$4:$F$343,4,0)</f>
        <v>Jacaltenango</v>
      </c>
      <c r="G7707" s="139" t="str">
        <f t="shared" ref="G7707:K7707" si="7903">+G7669</f>
        <v>05</v>
      </c>
      <c r="H7707" t="str">
        <f t="shared" si="7903"/>
        <v>IGF</v>
      </c>
      <c r="I7707" t="str">
        <f t="shared" si="7903"/>
        <v>Índice de Gestión Financiera</v>
      </c>
      <c r="J7707" t="str">
        <f t="shared" si="7903"/>
        <v>05-04</v>
      </c>
      <c r="K7707" t="str">
        <f t="shared" si="7903"/>
        <v>Inversión anual en capital fijo por habitante</v>
      </c>
      <c r="L7707" s="150">
        <f>+VLOOKUP($E7707,IGF_2018!$B$8:$Z$347,12,0)</f>
        <v>2.8808099324720556E-2</v>
      </c>
      <c r="M7707" s="142" t="str">
        <f>+VLOOKUP($E7707,IGF_2018!$B$8:$Z$347,13,0)</f>
        <v>Bajo</v>
      </c>
    </row>
    <row r="7708" spans="1:13" x14ac:dyDescent="0.3">
      <c r="A7708" s="139">
        <f t="shared" si="7855"/>
        <v>203</v>
      </c>
      <c r="B7708" s="148">
        <f t="shared" si="7857"/>
        <v>26</v>
      </c>
      <c r="D7708" s="149" t="str">
        <f>+VLOOKUP($A7708,mUNICIPIOS!$B$4:$F$343,2,0)</f>
        <v>Huehuetenango</v>
      </c>
      <c r="E7708" s="149">
        <f>+VLOOKUP($A7708,mUNICIPIOS!$B$4:$F$343,3,0)</f>
        <v>1307</v>
      </c>
      <c r="F7708" s="149" t="str">
        <f>+VLOOKUP($A7708,mUNICIPIOS!$B$4:$F$343,4,0)</f>
        <v>Jacaltenango</v>
      </c>
      <c r="G7708" s="139" t="str">
        <f t="shared" ref="G7708:K7708" si="7904">+G7670</f>
        <v>05</v>
      </c>
      <c r="H7708" t="str">
        <f t="shared" si="7904"/>
        <v>IGF</v>
      </c>
      <c r="I7708" t="str">
        <f t="shared" si="7904"/>
        <v>Índice de Gestión Financiera</v>
      </c>
      <c r="J7708" t="str">
        <f t="shared" si="7904"/>
        <v>05-05</v>
      </c>
      <c r="K7708" t="str">
        <f t="shared" si="7904"/>
        <v>Inversión anual en capital fijo con recursos percibidos por ingresos propios</v>
      </c>
      <c r="L7708" s="150">
        <f>+VLOOKUP($E7708,IGF_2018!$B$8:$Z$347,15,0)</f>
        <v>0</v>
      </c>
      <c r="M7708" s="142" t="str">
        <f>+VLOOKUP($E7708,IGF_2018!$B$8:$Z$347,16,0)</f>
        <v>Bajo</v>
      </c>
    </row>
    <row r="7709" spans="1:13" x14ac:dyDescent="0.3">
      <c r="A7709" s="139">
        <f t="shared" si="7855"/>
        <v>203</v>
      </c>
      <c r="B7709" s="148">
        <f t="shared" si="7857"/>
        <v>27</v>
      </c>
      <c r="D7709" s="149" t="str">
        <f>+VLOOKUP($A7709,mUNICIPIOS!$B$4:$F$343,2,0)</f>
        <v>Huehuetenango</v>
      </c>
      <c r="E7709" s="149">
        <f>+VLOOKUP($A7709,mUNICIPIOS!$B$4:$F$343,3,0)</f>
        <v>1307</v>
      </c>
      <c r="F7709" s="149" t="str">
        <f>+VLOOKUP($A7709,mUNICIPIOS!$B$4:$F$343,4,0)</f>
        <v>Jacaltenango</v>
      </c>
      <c r="G7709" s="139" t="str">
        <f t="shared" ref="G7709:K7709" si="7905">+G7671</f>
        <v>05</v>
      </c>
      <c r="H7709" t="str">
        <f t="shared" si="7905"/>
        <v>IGF</v>
      </c>
      <c r="I7709" t="str">
        <f t="shared" si="7905"/>
        <v>Índice de Gestión Financiera</v>
      </c>
      <c r="J7709" t="str">
        <f t="shared" si="7905"/>
        <v>05-06</v>
      </c>
      <c r="K7709" t="str">
        <f t="shared" si="7905"/>
        <v xml:space="preserve">Inversión anual en capital fijo con recursos percibidos por transferencias del Gobierno Central </v>
      </c>
      <c r="L7709" s="150">
        <f>+VLOOKUP($E7709,IGF_2018!$B$8:$Z$347,18,0)</f>
        <v>5.9592436309598908E-2</v>
      </c>
      <c r="M7709" s="142" t="str">
        <f>+VLOOKUP($E7709,IGF_2018!$B$8:$Z$347,19,0)</f>
        <v>Bajo</v>
      </c>
    </row>
    <row r="7710" spans="1:13" x14ac:dyDescent="0.3">
      <c r="A7710" s="139">
        <f t="shared" si="7855"/>
        <v>203</v>
      </c>
      <c r="B7710" s="148">
        <f t="shared" si="7857"/>
        <v>28</v>
      </c>
      <c r="D7710" s="149" t="str">
        <f>+VLOOKUP($A7710,mUNICIPIOS!$B$4:$F$343,2,0)</f>
        <v>Huehuetenango</v>
      </c>
      <c r="E7710" s="149">
        <f>+VLOOKUP($A7710,mUNICIPIOS!$B$4:$F$343,3,0)</f>
        <v>1307</v>
      </c>
      <c r="F7710" s="149" t="str">
        <f>+VLOOKUP($A7710,mUNICIPIOS!$B$4:$F$343,4,0)</f>
        <v>Jacaltenango</v>
      </c>
      <c r="G7710" s="139" t="str">
        <f t="shared" ref="G7710:K7710" si="7906">+G7672</f>
        <v>05</v>
      </c>
      <c r="H7710" t="str">
        <f t="shared" si="7906"/>
        <v>IGF</v>
      </c>
      <c r="I7710" t="str">
        <f t="shared" si="7906"/>
        <v>Índice de Gestión Financiera</v>
      </c>
      <c r="J7710" t="str">
        <f t="shared" si="7906"/>
        <v>05-07</v>
      </c>
      <c r="K7710" t="str">
        <f t="shared" si="7906"/>
        <v>Financiamiento por endeudamiento municipal</v>
      </c>
      <c r="L7710" s="150">
        <f>+VLOOKUP($E7710,IGF_2018!$B$8:$Z$347,21,0)</f>
        <v>1</v>
      </c>
      <c r="M7710" s="142" t="str">
        <f>+VLOOKUP($E7710,IGF_2018!$B$8:$Z$347,22,0)</f>
        <v>Alto</v>
      </c>
    </row>
    <row r="7711" spans="1:13" x14ac:dyDescent="0.3">
      <c r="A7711" s="139">
        <f t="shared" si="7855"/>
        <v>203</v>
      </c>
      <c r="B7711" s="148">
        <f t="shared" si="7857"/>
        <v>29</v>
      </c>
      <c r="D7711" s="149" t="str">
        <f>+VLOOKUP($A7711,mUNICIPIOS!$B$4:$F$343,2,0)</f>
        <v>Huehuetenango</v>
      </c>
      <c r="E7711" s="149">
        <f>+VLOOKUP($A7711,mUNICIPIOS!$B$4:$F$343,3,0)</f>
        <v>1307</v>
      </c>
      <c r="F7711" s="149" t="str">
        <f>+VLOOKUP($A7711,mUNICIPIOS!$B$4:$F$343,4,0)</f>
        <v>Jacaltenango</v>
      </c>
      <c r="G7711" s="139" t="str">
        <f t="shared" ref="G7711:K7711" si="7907">+G7673</f>
        <v>05</v>
      </c>
      <c r="H7711" t="str">
        <f t="shared" si="7907"/>
        <v>IGF</v>
      </c>
      <c r="I7711" t="str">
        <f t="shared" si="7907"/>
        <v>Índice de Gestión Financiera</v>
      </c>
      <c r="J7711" t="str">
        <f t="shared" si="7907"/>
        <v>INDICE</v>
      </c>
      <c r="K7711">
        <f t="shared" si="7907"/>
        <v>0</v>
      </c>
      <c r="L7711" s="150">
        <f>+VLOOKUP($E7711,IGF_2018!$B$8:$Z$347,24,0)</f>
        <v>0.27531134179622418</v>
      </c>
      <c r="M7711" s="142" t="str">
        <f>+VLOOKUP($E7711,IGF_2018!$B$8:$Z$347,25,0)</f>
        <v>Medio bajo</v>
      </c>
    </row>
    <row r="7712" spans="1:13" x14ac:dyDescent="0.3">
      <c r="A7712" s="139">
        <f t="shared" si="7855"/>
        <v>203</v>
      </c>
      <c r="B7712" s="148">
        <f t="shared" si="7857"/>
        <v>30</v>
      </c>
      <c r="D7712" s="149" t="str">
        <f>+VLOOKUP($A7712,mUNICIPIOS!$B$4:$F$343,2,0)</f>
        <v>Huehuetenango</v>
      </c>
      <c r="E7712" s="149">
        <f>+VLOOKUP($A7712,mUNICIPIOS!$B$4:$F$343,3,0)</f>
        <v>1307</v>
      </c>
      <c r="F7712" s="149" t="str">
        <f>+VLOOKUP($A7712,mUNICIPIOS!$B$4:$F$343,4,0)</f>
        <v>Jacaltenango</v>
      </c>
      <c r="G7712" s="139" t="str">
        <f t="shared" ref="G7712:K7712" si="7908">+G7674</f>
        <v>06</v>
      </c>
      <c r="H7712" t="str">
        <f t="shared" si="7908"/>
        <v>IGE</v>
      </c>
      <c r="I7712" t="str">
        <f t="shared" si="7908"/>
        <v>Índice de Gestión Estratégica</v>
      </c>
      <c r="J7712" t="str">
        <f t="shared" si="7908"/>
        <v>06-01</v>
      </c>
      <c r="K7712" t="str">
        <f t="shared" si="7908"/>
        <v>Ejecución del Plan Operativo Anual  (POA)</v>
      </c>
      <c r="L7712" s="150">
        <f>+VLOOKUP($E7712,IGE_2018!$B$8:$Z$347,3,0)</f>
        <v>0.63613591639383382</v>
      </c>
      <c r="M7712" s="142" t="str">
        <f>+VLOOKUP($E7712,IGE_2018!$B$8:$Z$347,4,0)</f>
        <v>Medio alto</v>
      </c>
    </row>
    <row r="7713" spans="1:13" x14ac:dyDescent="0.3">
      <c r="A7713" s="139">
        <f t="shared" si="7855"/>
        <v>203</v>
      </c>
      <c r="B7713" s="148">
        <f t="shared" si="7857"/>
        <v>31</v>
      </c>
      <c r="D7713" s="149" t="str">
        <f>+VLOOKUP($A7713,mUNICIPIOS!$B$4:$F$343,2,0)</f>
        <v>Huehuetenango</v>
      </c>
      <c r="E7713" s="149">
        <f>+VLOOKUP($A7713,mUNICIPIOS!$B$4:$F$343,3,0)</f>
        <v>1307</v>
      </c>
      <c r="F7713" s="149" t="str">
        <f>+VLOOKUP($A7713,mUNICIPIOS!$B$4:$F$343,4,0)</f>
        <v>Jacaltenango</v>
      </c>
      <c r="G7713" s="139" t="str">
        <f t="shared" ref="G7713:K7713" si="7909">+G7675</f>
        <v>06</v>
      </c>
      <c r="H7713" t="str">
        <f t="shared" si="7909"/>
        <v>IGE</v>
      </c>
      <c r="I7713" t="str">
        <f t="shared" si="7909"/>
        <v>Índice de Gestión Estratégica</v>
      </c>
      <c r="J7713" t="str">
        <f t="shared" si="7909"/>
        <v>06-02</v>
      </c>
      <c r="K7713" t="str">
        <f t="shared" si="7909"/>
        <v>Relación Plan de Desarrollo Municipal y Ordenamiento Territorial (PDM-OT) - Plan Estratégico Institucional (PEI) - Plan Operativo Multianual (POM) - Plan Operativo Anual (POA)</v>
      </c>
      <c r="L7713" s="150">
        <f>+VLOOKUP($E7713,IGE_2018!$B$8:$Z$347,6,0)</f>
        <v>0.55979797979797974</v>
      </c>
      <c r="M7713" s="142" t="str">
        <f>+VLOOKUP($E7713,IGE_2018!$B$8:$Z$347,7,0)</f>
        <v>Medio</v>
      </c>
    </row>
    <row r="7714" spans="1:13" x14ac:dyDescent="0.3">
      <c r="A7714" s="139">
        <f t="shared" si="7855"/>
        <v>203</v>
      </c>
      <c r="B7714" s="148">
        <f t="shared" si="7857"/>
        <v>32</v>
      </c>
      <c r="D7714" s="149" t="str">
        <f>+VLOOKUP($A7714,mUNICIPIOS!$B$4:$F$343,2,0)</f>
        <v>Huehuetenango</v>
      </c>
      <c r="E7714" s="149">
        <f>+VLOOKUP($A7714,mUNICIPIOS!$B$4:$F$343,3,0)</f>
        <v>1307</v>
      </c>
      <c r="F7714" s="149" t="str">
        <f>+VLOOKUP($A7714,mUNICIPIOS!$B$4:$F$343,4,0)</f>
        <v>Jacaltenango</v>
      </c>
      <c r="G7714" s="139" t="str">
        <f t="shared" ref="G7714:K7714" si="7910">+G7676</f>
        <v>06</v>
      </c>
      <c r="H7714" t="str">
        <f t="shared" si="7910"/>
        <v>IGE</v>
      </c>
      <c r="I7714" t="str">
        <f t="shared" si="7910"/>
        <v>Índice de Gestión Estratégica</v>
      </c>
      <c r="J7714" t="str">
        <f t="shared" si="7910"/>
        <v>06-03</v>
      </c>
      <c r="K7714" t="str">
        <f t="shared" si="7910"/>
        <v>Presupuesto de egresos relacionado a competencias municipales que responden a prioridades nacionales de desarrollo.</v>
      </c>
      <c r="L7714" s="150">
        <f>+VLOOKUP($E7714,IGE_2018!$B$8:$Z$347,9,0)</f>
        <v>0.3800871925256562</v>
      </c>
      <c r="M7714" s="142" t="str">
        <f>+VLOOKUP($E7714,IGE_2018!$B$8:$Z$347,10,0)</f>
        <v>Medio bajo</v>
      </c>
    </row>
    <row r="7715" spans="1:13" x14ac:dyDescent="0.3">
      <c r="A7715" s="139">
        <f t="shared" si="7855"/>
        <v>203</v>
      </c>
      <c r="B7715" s="148">
        <f t="shared" si="7857"/>
        <v>33</v>
      </c>
      <c r="D7715" s="149" t="str">
        <f>+VLOOKUP($A7715,mUNICIPIOS!$B$4:$F$343,2,0)</f>
        <v>Huehuetenango</v>
      </c>
      <c r="E7715" s="149">
        <f>+VLOOKUP($A7715,mUNICIPIOS!$B$4:$F$343,3,0)</f>
        <v>1307</v>
      </c>
      <c r="F7715" s="149" t="str">
        <f>+VLOOKUP($A7715,mUNICIPIOS!$B$4:$F$343,4,0)</f>
        <v>Jacaltenango</v>
      </c>
      <c r="G7715" s="139" t="str">
        <f t="shared" ref="G7715:K7715" si="7911">+G7677</f>
        <v>06</v>
      </c>
      <c r="H7715" t="str">
        <f t="shared" si="7911"/>
        <v>IGE</v>
      </c>
      <c r="I7715" t="str">
        <f t="shared" si="7911"/>
        <v>Índice de Gestión Estratégica</v>
      </c>
      <c r="J7715" t="str">
        <f t="shared" si="7911"/>
        <v>06-04</v>
      </c>
      <c r="K7715" t="str">
        <f t="shared" si="7911"/>
        <v>Institucionalización de la gestión ordenada del territorio</v>
      </c>
      <c r="L7715" s="150">
        <f>+VLOOKUP($E7715,IGE_2018!$B$8:$Z$347,12,0)</f>
        <v>0.15</v>
      </c>
      <c r="M7715" s="142" t="str">
        <f>+VLOOKUP($E7715,IGE_2018!$B$8:$Z$347,13,0)</f>
        <v>Bajo</v>
      </c>
    </row>
    <row r="7716" spans="1:13" x14ac:dyDescent="0.3">
      <c r="A7716" s="139">
        <f t="shared" si="7855"/>
        <v>203</v>
      </c>
      <c r="B7716" s="148">
        <f t="shared" si="7857"/>
        <v>34</v>
      </c>
      <c r="D7716" s="149" t="str">
        <f>+VLOOKUP($A7716,mUNICIPIOS!$B$4:$F$343,2,0)</f>
        <v>Huehuetenango</v>
      </c>
      <c r="E7716" s="149">
        <f>+VLOOKUP($A7716,mUNICIPIOS!$B$4:$F$343,3,0)</f>
        <v>1307</v>
      </c>
      <c r="F7716" s="149" t="str">
        <f>+VLOOKUP($A7716,mUNICIPIOS!$B$4:$F$343,4,0)</f>
        <v>Jacaltenango</v>
      </c>
      <c r="G7716" s="139" t="str">
        <f t="shared" ref="G7716:K7716" si="7912">+G7678</f>
        <v>06</v>
      </c>
      <c r="H7716" t="str">
        <f t="shared" si="7912"/>
        <v>IGE</v>
      </c>
      <c r="I7716" t="str">
        <f t="shared" si="7912"/>
        <v>Índice de Gestión Estratégica</v>
      </c>
      <c r="J7716" t="str">
        <f t="shared" si="7912"/>
        <v>06-05</v>
      </c>
      <c r="K7716" t="str">
        <f t="shared" si="7912"/>
        <v>Acciones para la gestión ordenada del territorio</v>
      </c>
      <c r="L7716" s="150">
        <f>+VLOOKUP($E7716,IGE_2018!$B$8:$Z$347,15,0)</f>
        <v>0.3000000000000001</v>
      </c>
      <c r="M7716" s="142" t="str">
        <f>+VLOOKUP($E7716,IGE_2018!$B$8:$Z$347,16,0)</f>
        <v>Medio bajo</v>
      </c>
    </row>
    <row r="7717" spans="1:13" x14ac:dyDescent="0.3">
      <c r="A7717" s="139">
        <f t="shared" si="7855"/>
        <v>203</v>
      </c>
      <c r="B7717" s="148">
        <f t="shared" si="7857"/>
        <v>35</v>
      </c>
      <c r="D7717" s="149" t="str">
        <f>+VLOOKUP($A7717,mUNICIPIOS!$B$4:$F$343,2,0)</f>
        <v>Huehuetenango</v>
      </c>
      <c r="E7717" s="149">
        <f>+VLOOKUP($A7717,mUNICIPIOS!$B$4:$F$343,3,0)</f>
        <v>1307</v>
      </c>
      <c r="F7717" s="149" t="str">
        <f>+VLOOKUP($A7717,mUNICIPIOS!$B$4:$F$343,4,0)</f>
        <v>Jacaltenango</v>
      </c>
      <c r="G7717" s="139" t="str">
        <f t="shared" ref="G7717:K7717" si="7913">+G7679</f>
        <v>06</v>
      </c>
      <c r="H7717" t="str">
        <f t="shared" si="7913"/>
        <v>IGE</v>
      </c>
      <c r="I7717" t="str">
        <f t="shared" si="7913"/>
        <v>Índice de Gestión Estratégica</v>
      </c>
      <c r="J7717" t="str">
        <f t="shared" si="7913"/>
        <v>06-06</v>
      </c>
      <c r="K7717" t="str">
        <f t="shared" si="7913"/>
        <v>Gestión de riesgo en la formulación de proyectos derivados de la planificación operativa anual</v>
      </c>
      <c r="L7717" s="150">
        <f>+VLOOKUP($E7717,IGE_2018!$B$8:$Z$347,18,0)</f>
        <v>0</v>
      </c>
      <c r="M7717" s="142" t="str">
        <f>+VLOOKUP($E7717,IGE_2018!$B$8:$Z$347,19,0)</f>
        <v>Bajo</v>
      </c>
    </row>
    <row r="7718" spans="1:13" x14ac:dyDescent="0.3">
      <c r="A7718" s="139">
        <f t="shared" si="7855"/>
        <v>203</v>
      </c>
      <c r="B7718" s="148">
        <f t="shared" si="7857"/>
        <v>36</v>
      </c>
      <c r="D7718" s="149" t="str">
        <f>+VLOOKUP($A7718,mUNICIPIOS!$B$4:$F$343,2,0)</f>
        <v>Huehuetenango</v>
      </c>
      <c r="E7718" s="149">
        <f>+VLOOKUP($A7718,mUNICIPIOS!$B$4:$F$343,3,0)</f>
        <v>1307</v>
      </c>
      <c r="F7718" s="149" t="str">
        <f>+VLOOKUP($A7718,mUNICIPIOS!$B$4:$F$343,4,0)</f>
        <v>Jacaltenango</v>
      </c>
      <c r="G7718" s="139" t="str">
        <f t="shared" ref="G7718:K7718" si="7914">+G7680</f>
        <v>06</v>
      </c>
      <c r="H7718" t="str">
        <f t="shared" si="7914"/>
        <v>IGE</v>
      </c>
      <c r="I7718" t="str">
        <f t="shared" si="7914"/>
        <v>Índice de Gestión Estratégica</v>
      </c>
      <c r="J7718" t="str">
        <f t="shared" si="7914"/>
        <v>06-07</v>
      </c>
      <c r="K7718" t="str">
        <f t="shared" si="7914"/>
        <v>Ingresos por servicios ambientales en relación a los ingresos propios sin regalías</v>
      </c>
      <c r="L7718" s="150">
        <f>+VLOOKUP($E7718,IGE_2018!$B$8:$Z$347,21,0)</f>
        <v>1.0022511506363244E-2</v>
      </c>
      <c r="M7718" s="142" t="str">
        <f>+VLOOKUP($E7718,IGE_2018!$B$8:$Z$347,22,0)</f>
        <v>Bajo</v>
      </c>
    </row>
    <row r="7719" spans="1:13" x14ac:dyDescent="0.3">
      <c r="A7719" s="139">
        <f t="shared" si="7855"/>
        <v>203</v>
      </c>
      <c r="B7719" s="148">
        <f t="shared" si="7857"/>
        <v>37</v>
      </c>
      <c r="D7719" s="149" t="str">
        <f>+VLOOKUP($A7719,mUNICIPIOS!$B$4:$F$343,2,0)</f>
        <v>Huehuetenango</v>
      </c>
      <c r="E7719" s="149">
        <f>+VLOOKUP($A7719,mUNICIPIOS!$B$4:$F$343,3,0)</f>
        <v>1307</v>
      </c>
      <c r="F7719" s="149" t="str">
        <f>+VLOOKUP($A7719,mUNICIPIOS!$B$4:$F$343,4,0)</f>
        <v>Jacaltenango</v>
      </c>
      <c r="G7719" s="139" t="str">
        <f t="shared" ref="G7719:K7719" si="7915">+G7681</f>
        <v>06</v>
      </c>
      <c r="H7719" t="str">
        <f t="shared" si="7915"/>
        <v>IGE</v>
      </c>
      <c r="I7719" t="str">
        <f t="shared" si="7915"/>
        <v>Índice de Gestión Estratégica</v>
      </c>
      <c r="J7719" t="str">
        <f t="shared" si="7915"/>
        <v>INDICE</v>
      </c>
      <c r="K7719">
        <f t="shared" si="7915"/>
        <v>0</v>
      </c>
      <c r="L7719" s="150">
        <f>+VLOOKUP($E7719,IGE_2018!$B$8:$Z$347,24,0)</f>
        <v>0.3354141337108224</v>
      </c>
      <c r="M7719" s="142" t="str">
        <f>+VLOOKUP($E7719,IGE_2018!$B$8:$Z$347,25,0)</f>
        <v>Medio bajo</v>
      </c>
    </row>
    <row r="7720" spans="1:13" x14ac:dyDescent="0.3">
      <c r="A7720" s="139">
        <f t="shared" si="7855"/>
        <v>203</v>
      </c>
      <c r="B7720" s="148">
        <f t="shared" si="7857"/>
        <v>38</v>
      </c>
      <c r="D7720" s="149" t="str">
        <f>+VLOOKUP($A7720,mUNICIPIOS!$B$4:$F$343,2,0)</f>
        <v>Huehuetenango</v>
      </c>
      <c r="E7720" s="149">
        <f>+VLOOKUP($A7720,mUNICIPIOS!$B$4:$F$343,3,0)</f>
        <v>1307</v>
      </c>
      <c r="F7720" s="149" t="str">
        <f>+VLOOKUP($A7720,mUNICIPIOS!$B$4:$F$343,4,0)</f>
        <v>Jacaltenango</v>
      </c>
      <c r="G7720" s="139" t="str">
        <f t="shared" ref="G7720:K7720" si="7916">+G7682</f>
        <v>RANKING</v>
      </c>
      <c r="H7720" t="str">
        <f t="shared" si="7916"/>
        <v>RGM</v>
      </c>
      <c r="I7720" t="str">
        <f t="shared" si="7916"/>
        <v>Ranking de la Gestión Municipal 2018</v>
      </c>
      <c r="J7720" t="str">
        <f t="shared" si="7916"/>
        <v>RANKING</v>
      </c>
      <c r="K7720">
        <f t="shared" si="7916"/>
        <v>0</v>
      </c>
      <c r="L7720" s="151">
        <f>+VLOOKUP($E7720,Resultados_generales!$C$8:$AE$347,27,0)</f>
        <v>0.40481777804621849</v>
      </c>
      <c r="M7720" t="str">
        <f>+VLOOKUP($E7720,Resultados_generales!$C$8:$AE$347,28,0)</f>
        <v>Medio</v>
      </c>
    </row>
    <row r="7721" spans="1:13" x14ac:dyDescent="0.3">
      <c r="A7721" s="139">
        <f t="shared" si="7855"/>
        <v>204</v>
      </c>
      <c r="B7721" s="148">
        <f t="shared" si="7857"/>
        <v>1</v>
      </c>
      <c r="D7721" s="149" t="str">
        <f>+VLOOKUP($A7721,mUNICIPIOS!$B$4:$F$343,2,0)</f>
        <v>Huehuetenango</v>
      </c>
      <c r="E7721" s="149">
        <f>+VLOOKUP($A7721,mUNICIPIOS!$B$4:$F$343,3,0)</f>
        <v>1308</v>
      </c>
      <c r="F7721" s="149" t="str">
        <f>+VLOOKUP($A7721,mUNICIPIOS!$B$4:$F$343,4,0)</f>
        <v>San Pedro Soloma</v>
      </c>
      <c r="G7721" s="139" t="str">
        <f t="shared" ref="G7721:K7721" si="7917">+G7683</f>
        <v>01</v>
      </c>
      <c r="H7721" t="str">
        <f t="shared" si="7917"/>
        <v>IPC</v>
      </c>
      <c r="I7721" t="str">
        <f t="shared" si="7917"/>
        <v>Índice de Participación Ciudadana</v>
      </c>
      <c r="J7721" t="str">
        <f t="shared" si="7917"/>
        <v>01-01</v>
      </c>
      <c r="K7721" t="str">
        <f t="shared" si="7917"/>
        <v>Número de reuniones del COMUDE en el año de la medición.</v>
      </c>
      <c r="L7721" s="150">
        <f>+VLOOKUP($E7721,IPC_2018!$B$8:$T$347,3,0)</f>
        <v>0.91666666666666663</v>
      </c>
      <c r="M7721" s="142" t="str">
        <f>+VLOOKUP($E7721,IPC_2018!$B$8:$T$347,4,0)</f>
        <v>Alto</v>
      </c>
    </row>
    <row r="7722" spans="1:13" x14ac:dyDescent="0.3">
      <c r="A7722" s="139">
        <f t="shared" si="7855"/>
        <v>204</v>
      </c>
      <c r="B7722" s="148">
        <f t="shared" si="7857"/>
        <v>2</v>
      </c>
      <c r="D7722" s="149" t="str">
        <f>+VLOOKUP($A7722,mUNICIPIOS!$B$4:$F$343,2,0)</f>
        <v>Huehuetenango</v>
      </c>
      <c r="E7722" s="149">
        <f>+VLOOKUP($A7722,mUNICIPIOS!$B$4:$F$343,3,0)</f>
        <v>1308</v>
      </c>
      <c r="F7722" s="149" t="str">
        <f>+VLOOKUP($A7722,mUNICIPIOS!$B$4:$F$343,4,0)</f>
        <v>San Pedro Soloma</v>
      </c>
      <c r="G7722" s="139" t="str">
        <f t="shared" ref="G7722:K7722" si="7918">+G7684</f>
        <v>01</v>
      </c>
      <c r="H7722" t="str">
        <f t="shared" si="7918"/>
        <v>IPC</v>
      </c>
      <c r="I7722" t="str">
        <f t="shared" si="7918"/>
        <v>Índice de Participación Ciudadana</v>
      </c>
      <c r="J7722" t="str">
        <f t="shared" si="7918"/>
        <v>01-02</v>
      </c>
      <c r="K7722" t="str">
        <f t="shared" si="7918"/>
        <v>Participación de Alcaldes, Concejales y Síndicos determinados o designados en el COMUDE</v>
      </c>
      <c r="L7722" s="150">
        <f>+VLOOKUP($E7722,IPC_2018!$B$8:$T$347,6,0)</f>
        <v>0.80113636363636365</v>
      </c>
      <c r="M7722" s="142" t="str">
        <f>+VLOOKUP($E7722,IPC_2018!$B$8:$T$347,7,0)</f>
        <v>Alto</v>
      </c>
    </row>
    <row r="7723" spans="1:13" x14ac:dyDescent="0.3">
      <c r="A7723" s="139">
        <f t="shared" si="7855"/>
        <v>204</v>
      </c>
      <c r="B7723" s="148">
        <f t="shared" si="7857"/>
        <v>3</v>
      </c>
      <c r="D7723" s="149" t="str">
        <f>+VLOOKUP($A7723,mUNICIPIOS!$B$4:$F$343,2,0)</f>
        <v>Huehuetenango</v>
      </c>
      <c r="E7723" s="149">
        <f>+VLOOKUP($A7723,mUNICIPIOS!$B$4:$F$343,3,0)</f>
        <v>1308</v>
      </c>
      <c r="F7723" s="149" t="str">
        <f>+VLOOKUP($A7723,mUNICIPIOS!$B$4:$F$343,4,0)</f>
        <v>San Pedro Soloma</v>
      </c>
      <c r="G7723" s="139" t="str">
        <f t="shared" ref="G7723:K7723" si="7919">+G7685</f>
        <v>01</v>
      </c>
      <c r="H7723" t="str">
        <f t="shared" si="7919"/>
        <v>IPC</v>
      </c>
      <c r="I7723" t="str">
        <f t="shared" si="7919"/>
        <v>Índice de Participación Ciudadana</v>
      </c>
      <c r="J7723" t="str">
        <f t="shared" si="7919"/>
        <v>01-03</v>
      </c>
      <c r="K7723" t="str">
        <f t="shared" si="7919"/>
        <v>Participación  de organizaciones de jóvenes, mujeres, pueblos mayas, xincas, garífunas, y otras organizaciones en el Comude</v>
      </c>
      <c r="L7723" s="150">
        <f>+VLOOKUP($E7723,IPC_2018!$B$8:$T$347,9,0)</f>
        <v>0.15143212951432131</v>
      </c>
      <c r="M7723" s="142" t="str">
        <f>+VLOOKUP($E7723,IPC_2018!$B$8:$T$347,10,0)</f>
        <v>Bajo</v>
      </c>
    </row>
    <row r="7724" spans="1:13" x14ac:dyDescent="0.3">
      <c r="A7724" s="139">
        <f t="shared" si="7855"/>
        <v>204</v>
      </c>
      <c r="B7724" s="148">
        <f t="shared" si="7857"/>
        <v>4</v>
      </c>
      <c r="D7724" s="149" t="str">
        <f>+VLOOKUP($A7724,mUNICIPIOS!$B$4:$F$343,2,0)</f>
        <v>Huehuetenango</v>
      </c>
      <c r="E7724" s="149">
        <f>+VLOOKUP($A7724,mUNICIPIOS!$B$4:$F$343,3,0)</f>
        <v>1308</v>
      </c>
      <c r="F7724" s="149" t="str">
        <f>+VLOOKUP($A7724,mUNICIPIOS!$B$4:$F$343,4,0)</f>
        <v>San Pedro Soloma</v>
      </c>
      <c r="G7724" s="139" t="str">
        <f t="shared" ref="G7724:K7724" si="7920">+G7686</f>
        <v>01</v>
      </c>
      <c r="H7724" t="str">
        <f t="shared" si="7920"/>
        <v>IPC</v>
      </c>
      <c r="I7724" t="str">
        <f t="shared" si="7920"/>
        <v>Índice de Participación Ciudadana</v>
      </c>
      <c r="J7724" t="str">
        <f t="shared" si="7920"/>
        <v>01-04</v>
      </c>
      <c r="K7724" t="str">
        <f t="shared" si="7920"/>
        <v>Representatividad territorial del Comude.</v>
      </c>
      <c r="L7724" s="150">
        <f>+VLOOKUP($E7724,IPC_2018!$B$8:$T$347,12,0)</f>
        <v>0.4</v>
      </c>
      <c r="M7724" s="142" t="str">
        <f>+VLOOKUP($E7724,IPC_2018!$B$8:$T$347,13,0)</f>
        <v>Medio bajo</v>
      </c>
    </row>
    <row r="7725" spans="1:13" x14ac:dyDescent="0.3">
      <c r="A7725" s="139">
        <f t="shared" ref="A7725:A7788" si="7921">+IF(B7724=38,A7724+1,A7724)</f>
        <v>204</v>
      </c>
      <c r="B7725" s="148">
        <f t="shared" si="7857"/>
        <v>5</v>
      </c>
      <c r="D7725" s="149" t="str">
        <f>+VLOOKUP($A7725,mUNICIPIOS!$B$4:$F$343,2,0)</f>
        <v>Huehuetenango</v>
      </c>
      <c r="E7725" s="149">
        <f>+VLOOKUP($A7725,mUNICIPIOS!$B$4:$F$343,3,0)</f>
        <v>1308</v>
      </c>
      <c r="F7725" s="149" t="str">
        <f>+VLOOKUP($A7725,mUNICIPIOS!$B$4:$F$343,4,0)</f>
        <v>San Pedro Soloma</v>
      </c>
      <c r="G7725" s="139" t="str">
        <f t="shared" ref="G7725:K7725" si="7922">+G7687</f>
        <v>01</v>
      </c>
      <c r="H7725" t="str">
        <f t="shared" si="7922"/>
        <v>IPC</v>
      </c>
      <c r="I7725" t="str">
        <f t="shared" si="7922"/>
        <v>Índice de Participación Ciudadana</v>
      </c>
      <c r="J7725" t="str">
        <f t="shared" si="7922"/>
        <v>01-05</v>
      </c>
      <c r="K7725" t="str">
        <f t="shared" si="7922"/>
        <v>Funcionamiento del Comude</v>
      </c>
      <c r="L7725" s="150">
        <f>+VLOOKUP($E7725,IPC_2018!$B$8:$T$347,15,0)</f>
        <v>0.31874397698381574</v>
      </c>
      <c r="M7725" s="142" t="str">
        <f>+VLOOKUP($E7725,IPC_2018!$B$8:$T$347,16,0)</f>
        <v>Medio bajo</v>
      </c>
    </row>
    <row r="7726" spans="1:13" x14ac:dyDescent="0.3">
      <c r="A7726" s="139">
        <f t="shared" si="7921"/>
        <v>204</v>
      </c>
      <c r="B7726" s="148">
        <f t="shared" ref="B7726:B7789" si="7923">+B7688</f>
        <v>6</v>
      </c>
      <c r="D7726" s="149" t="str">
        <f>+VLOOKUP($A7726,mUNICIPIOS!$B$4:$F$343,2,0)</f>
        <v>Huehuetenango</v>
      </c>
      <c r="E7726" s="149">
        <f>+VLOOKUP($A7726,mUNICIPIOS!$B$4:$F$343,3,0)</f>
        <v>1308</v>
      </c>
      <c r="F7726" s="149" t="str">
        <f>+VLOOKUP($A7726,mUNICIPIOS!$B$4:$F$343,4,0)</f>
        <v>San Pedro Soloma</v>
      </c>
      <c r="G7726" s="139" t="str">
        <f t="shared" ref="G7726:K7726" si="7924">+G7688</f>
        <v>01</v>
      </c>
      <c r="H7726" t="str">
        <f t="shared" si="7924"/>
        <v>IPC</v>
      </c>
      <c r="I7726" t="str">
        <f t="shared" si="7924"/>
        <v>Índice de Participación Ciudadana</v>
      </c>
      <c r="J7726" t="str">
        <f t="shared" si="7924"/>
        <v>INDICE</v>
      </c>
      <c r="K7726">
        <f t="shared" si="7924"/>
        <v>0</v>
      </c>
      <c r="L7726" s="150">
        <f>+VLOOKUP($E7726,IPC_2018!$B$8:$T$347,18,0)</f>
        <v>0.62025179476259928</v>
      </c>
      <c r="M7726" s="142" t="str">
        <f>+VLOOKUP($E7726,IPC_2018!$B$8:$T$347,19,0)</f>
        <v>Medio alto</v>
      </c>
    </row>
    <row r="7727" spans="1:13" x14ac:dyDescent="0.3">
      <c r="A7727" s="139">
        <f t="shared" si="7921"/>
        <v>204</v>
      </c>
      <c r="B7727" s="148">
        <f t="shared" si="7923"/>
        <v>7</v>
      </c>
      <c r="D7727" s="149" t="str">
        <f>+VLOOKUP($A7727,mUNICIPIOS!$B$4:$F$343,2,0)</f>
        <v>Huehuetenango</v>
      </c>
      <c r="E7727" s="149">
        <f>+VLOOKUP($A7727,mUNICIPIOS!$B$4:$F$343,3,0)</f>
        <v>1308</v>
      </c>
      <c r="F7727" s="149" t="str">
        <f>+VLOOKUP($A7727,mUNICIPIOS!$B$4:$F$343,4,0)</f>
        <v>San Pedro Soloma</v>
      </c>
      <c r="G7727" s="139" t="str">
        <f t="shared" ref="G7727:K7727" si="7925">+G7689</f>
        <v>02</v>
      </c>
      <c r="H7727" t="str">
        <f t="shared" si="7925"/>
        <v>IIC</v>
      </c>
      <c r="I7727" t="str">
        <f t="shared" si="7925"/>
        <v>Índice de Información a la Ciudadanía</v>
      </c>
      <c r="J7727" t="str">
        <f t="shared" si="7925"/>
        <v>02-01</v>
      </c>
      <c r="K7727" t="str">
        <f t="shared" si="7925"/>
        <v>Rendición de cuentas cuatrimestral y anual al Comude enfocadas en resultados.</v>
      </c>
      <c r="L7727" s="150">
        <f>+VLOOKUP($E7727,IIC_2018!$B$8:$Q$347,3,0)</f>
        <v>0.4</v>
      </c>
      <c r="M7727" s="142" t="str">
        <f>+VLOOKUP($E7727,IIC_2018!$B$8:$Q$347,4,0)</f>
        <v>Medio bajo</v>
      </c>
    </row>
    <row r="7728" spans="1:13" x14ac:dyDescent="0.3">
      <c r="A7728" s="139">
        <f t="shared" si="7921"/>
        <v>204</v>
      </c>
      <c r="B7728" s="148">
        <f t="shared" si="7923"/>
        <v>8</v>
      </c>
      <c r="D7728" s="149" t="str">
        <f>+VLOOKUP($A7728,mUNICIPIOS!$B$4:$F$343,2,0)</f>
        <v>Huehuetenango</v>
      </c>
      <c r="E7728" s="149">
        <f>+VLOOKUP($A7728,mUNICIPIOS!$B$4:$F$343,3,0)</f>
        <v>1308</v>
      </c>
      <c r="F7728" s="149" t="str">
        <f>+VLOOKUP($A7728,mUNICIPIOS!$B$4:$F$343,4,0)</f>
        <v>San Pedro Soloma</v>
      </c>
      <c r="G7728" s="139" t="str">
        <f t="shared" ref="G7728:K7728" si="7926">+G7690</f>
        <v>02</v>
      </c>
      <c r="H7728" t="str">
        <f t="shared" si="7926"/>
        <v>IIC</v>
      </c>
      <c r="I7728" t="str">
        <f t="shared" si="7926"/>
        <v>Índice de Información a la Ciudadanía</v>
      </c>
      <c r="J7728" t="str">
        <f t="shared" si="7926"/>
        <v>02-02</v>
      </c>
      <c r="K7728" t="str">
        <f t="shared" si="7926"/>
        <v>Información presupuestaria y otra información brindada a la ciudadanía disponible en medios locales de comunicación.</v>
      </c>
      <c r="L7728" s="150">
        <f>+VLOOKUP($E7728,IIC_2018!$B$8:$Q$347,6,0)</f>
        <v>0.75</v>
      </c>
      <c r="M7728" s="142" t="str">
        <f>+VLOOKUP($E7728,IIC_2018!$B$8:$Q$347,7,0)</f>
        <v>Medio alto</v>
      </c>
    </row>
    <row r="7729" spans="1:13" x14ac:dyDescent="0.3">
      <c r="A7729" s="139">
        <f t="shared" si="7921"/>
        <v>204</v>
      </c>
      <c r="B7729" s="148">
        <f t="shared" si="7923"/>
        <v>9</v>
      </c>
      <c r="D7729" s="149" t="str">
        <f>+VLOOKUP($A7729,mUNICIPIOS!$B$4:$F$343,2,0)</f>
        <v>Huehuetenango</v>
      </c>
      <c r="E7729" s="149">
        <f>+VLOOKUP($A7729,mUNICIPIOS!$B$4:$F$343,3,0)</f>
        <v>1308</v>
      </c>
      <c r="F7729" s="149" t="str">
        <f>+VLOOKUP($A7729,mUNICIPIOS!$B$4:$F$343,4,0)</f>
        <v>San Pedro Soloma</v>
      </c>
      <c r="G7729" s="139" t="str">
        <f t="shared" ref="G7729:K7729" si="7927">+G7691</f>
        <v>02</v>
      </c>
      <c r="H7729" t="str">
        <f t="shared" si="7927"/>
        <v>IIC</v>
      </c>
      <c r="I7729" t="str">
        <f t="shared" si="7927"/>
        <v>Índice de Información a la Ciudadanía</v>
      </c>
      <c r="J7729" t="str">
        <f t="shared" si="7927"/>
        <v>02-03</v>
      </c>
      <c r="K7729" t="str">
        <f t="shared" si="7927"/>
        <v>Información pública de oficio actualizada y disponible de acuerdo a la LAIP y uso de internet.</v>
      </c>
      <c r="L7729" s="150">
        <f>+VLOOKUP($E7729,IIC_2018!$B$8:$Q$347,9,0)</f>
        <v>0.92</v>
      </c>
      <c r="M7729" s="142" t="str">
        <f>+VLOOKUP($E7729,IIC_2018!$B$8:$Q$347,10,0)</f>
        <v>Alto</v>
      </c>
    </row>
    <row r="7730" spans="1:13" x14ac:dyDescent="0.3">
      <c r="A7730" s="139">
        <f t="shared" si="7921"/>
        <v>204</v>
      </c>
      <c r="B7730" s="148">
        <f t="shared" si="7923"/>
        <v>10</v>
      </c>
      <c r="D7730" s="149" t="str">
        <f>+VLOOKUP($A7730,mUNICIPIOS!$B$4:$F$343,2,0)</f>
        <v>Huehuetenango</v>
      </c>
      <c r="E7730" s="149">
        <f>+VLOOKUP($A7730,mUNICIPIOS!$B$4:$F$343,3,0)</f>
        <v>1308</v>
      </c>
      <c r="F7730" s="149" t="str">
        <f>+VLOOKUP($A7730,mUNICIPIOS!$B$4:$F$343,4,0)</f>
        <v>San Pedro Soloma</v>
      </c>
      <c r="G7730" s="139" t="str">
        <f t="shared" ref="G7730:K7730" si="7928">+G7692</f>
        <v>02</v>
      </c>
      <c r="H7730" t="str">
        <f t="shared" si="7928"/>
        <v>IIC</v>
      </c>
      <c r="I7730" t="str">
        <f t="shared" si="7928"/>
        <v>Índice de Información a la Ciudadanía</v>
      </c>
      <c r="J7730" t="str">
        <f t="shared" si="7928"/>
        <v>02-04</v>
      </c>
      <c r="K7730" t="str">
        <f t="shared" si="7928"/>
        <v>Relación del monto contratado por medio de Guate compras con el total del presupuesto de egresos vigente.</v>
      </c>
      <c r="L7730" s="150">
        <f>+VLOOKUP($E7730,IIC_2018!$B$8:$Q$347,12,0)</f>
        <v>0.61416774875865932</v>
      </c>
      <c r="M7730" s="142" t="str">
        <f>+VLOOKUP($E7730,IIC_2018!$B$8:$Q$347,13,0)</f>
        <v>Medio alto</v>
      </c>
    </row>
    <row r="7731" spans="1:13" x14ac:dyDescent="0.3">
      <c r="A7731" s="139">
        <f t="shared" si="7921"/>
        <v>204</v>
      </c>
      <c r="B7731" s="148">
        <f t="shared" si="7923"/>
        <v>11</v>
      </c>
      <c r="D7731" s="149" t="str">
        <f>+VLOOKUP($A7731,mUNICIPIOS!$B$4:$F$343,2,0)</f>
        <v>Huehuetenango</v>
      </c>
      <c r="E7731" s="149">
        <f>+VLOOKUP($A7731,mUNICIPIOS!$B$4:$F$343,3,0)</f>
        <v>1308</v>
      </c>
      <c r="F7731" s="149" t="str">
        <f>+VLOOKUP($A7731,mUNICIPIOS!$B$4:$F$343,4,0)</f>
        <v>San Pedro Soloma</v>
      </c>
      <c r="G7731" s="139" t="str">
        <f t="shared" ref="G7731:K7731" si="7929">+G7693</f>
        <v>02</v>
      </c>
      <c r="H7731" t="str">
        <f t="shared" si="7929"/>
        <v>IIC</v>
      </c>
      <c r="I7731" t="str">
        <f t="shared" si="7929"/>
        <v>Índice de Información a la Ciudadanía</v>
      </c>
      <c r="J7731" t="str">
        <f t="shared" si="7929"/>
        <v>INDICE</v>
      </c>
      <c r="K7731">
        <f t="shared" si="7929"/>
        <v>0</v>
      </c>
      <c r="L7731" s="150">
        <f>+VLOOKUP($E7731,IIC_2018!$B$8:$Q$347,15,0)</f>
        <v>0.67104193718966476</v>
      </c>
      <c r="M7731" s="142" t="str">
        <f>+VLOOKUP($E7731,IIC_2018!$B$8:$Q$347,16,0)</f>
        <v>Medio alto</v>
      </c>
    </row>
    <row r="7732" spans="1:13" x14ac:dyDescent="0.3">
      <c r="A7732" s="139">
        <f t="shared" si="7921"/>
        <v>204</v>
      </c>
      <c r="B7732" s="148">
        <f t="shared" si="7923"/>
        <v>12</v>
      </c>
      <c r="D7732" s="149" t="str">
        <f>+VLOOKUP($A7732,mUNICIPIOS!$B$4:$F$343,2,0)</f>
        <v>Huehuetenango</v>
      </c>
      <c r="E7732" s="149">
        <f>+VLOOKUP($A7732,mUNICIPIOS!$B$4:$F$343,3,0)</f>
        <v>1308</v>
      </c>
      <c r="F7732" s="149" t="str">
        <f>+VLOOKUP($A7732,mUNICIPIOS!$B$4:$F$343,4,0)</f>
        <v>San Pedro Soloma</v>
      </c>
      <c r="G7732" s="139" t="str">
        <f t="shared" ref="G7732:K7732" si="7930">+G7694</f>
        <v>03</v>
      </c>
      <c r="H7732" t="str">
        <f t="shared" si="7930"/>
        <v>ISP</v>
      </c>
      <c r="I7732" t="str">
        <f t="shared" si="7930"/>
        <v>Índice de Servicios Públicos</v>
      </c>
      <c r="J7732" t="str">
        <f t="shared" si="7930"/>
        <v>03-01</v>
      </c>
      <c r="K7732" t="str">
        <f t="shared" si="7930"/>
        <v>Cobertura del servicio público de agua</v>
      </c>
      <c r="L7732" s="150">
        <f>+VLOOKUP($E7732,ISP_2018!$B$8:$T$347,3,0)</f>
        <v>0.20549450549450549</v>
      </c>
      <c r="M7732" s="142" t="str">
        <f>+VLOOKUP($E7732,ISP_2018!$B$8:$T$347,4,0)</f>
        <v>Medio bajo</v>
      </c>
    </row>
    <row r="7733" spans="1:13" x14ac:dyDescent="0.3">
      <c r="A7733" s="139">
        <f t="shared" si="7921"/>
        <v>204</v>
      </c>
      <c r="B7733" s="148">
        <f t="shared" si="7923"/>
        <v>13</v>
      </c>
      <c r="D7733" s="149" t="str">
        <f>+VLOOKUP($A7733,mUNICIPIOS!$B$4:$F$343,2,0)</f>
        <v>Huehuetenango</v>
      </c>
      <c r="E7733" s="149">
        <f>+VLOOKUP($A7733,mUNICIPIOS!$B$4:$F$343,3,0)</f>
        <v>1308</v>
      </c>
      <c r="F7733" s="149" t="str">
        <f>+VLOOKUP($A7733,mUNICIPIOS!$B$4:$F$343,4,0)</f>
        <v>San Pedro Soloma</v>
      </c>
      <c r="G7733" s="139" t="str">
        <f t="shared" ref="G7733:K7733" si="7931">+G7695</f>
        <v>03</v>
      </c>
      <c r="H7733" t="str">
        <f t="shared" si="7931"/>
        <v>ISP</v>
      </c>
      <c r="I7733" t="str">
        <f t="shared" si="7931"/>
        <v>Índice de Servicios Públicos</v>
      </c>
      <c r="J7733" t="str">
        <f t="shared" si="7931"/>
        <v>03-02</v>
      </c>
      <c r="K7733" t="str">
        <f t="shared" si="7931"/>
        <v>Control de la calidad del servicio público de agua</v>
      </c>
      <c r="L7733" s="150">
        <f>+VLOOKUP($E7733,ISP_2018!$B$8:$T$347,6,0)</f>
        <v>0.4</v>
      </c>
      <c r="M7733" s="142" t="str">
        <f>+VLOOKUP($E7733,ISP_2018!$B$8:$T$347,7,0)</f>
        <v>Medio bajo</v>
      </c>
    </row>
    <row r="7734" spans="1:13" x14ac:dyDescent="0.3">
      <c r="A7734" s="139">
        <f t="shared" si="7921"/>
        <v>204</v>
      </c>
      <c r="B7734" s="148">
        <f t="shared" si="7923"/>
        <v>14</v>
      </c>
      <c r="D7734" s="149" t="str">
        <f>+VLOOKUP($A7734,mUNICIPIOS!$B$4:$F$343,2,0)</f>
        <v>Huehuetenango</v>
      </c>
      <c r="E7734" s="149">
        <f>+VLOOKUP($A7734,mUNICIPIOS!$B$4:$F$343,3,0)</f>
        <v>1308</v>
      </c>
      <c r="F7734" s="149" t="str">
        <f>+VLOOKUP($A7734,mUNICIPIOS!$B$4:$F$343,4,0)</f>
        <v>San Pedro Soloma</v>
      </c>
      <c r="G7734" s="139" t="str">
        <f t="shared" ref="G7734:K7734" si="7932">+G7696</f>
        <v>03</v>
      </c>
      <c r="H7734" t="str">
        <f t="shared" si="7932"/>
        <v>ISP</v>
      </c>
      <c r="I7734" t="str">
        <f t="shared" si="7932"/>
        <v>Índice de Servicios Públicos</v>
      </c>
      <c r="J7734" t="str">
        <f t="shared" si="7932"/>
        <v>03-03</v>
      </c>
      <c r="K7734" t="str">
        <f t="shared" si="7932"/>
        <v>Disposición  y tratamiento  de aguas residuales</v>
      </c>
      <c r="L7734" s="150">
        <f>+VLOOKUP($E7734,ISP_2018!$B$8:$T$347,9,0)</f>
        <v>0</v>
      </c>
      <c r="M7734" s="142" t="str">
        <f>+VLOOKUP($E7734,ISP_2018!$B$8:$T$347,10,0)</f>
        <v>Bajo</v>
      </c>
    </row>
    <row r="7735" spans="1:13" x14ac:dyDescent="0.3">
      <c r="A7735" s="139">
        <f t="shared" si="7921"/>
        <v>204</v>
      </c>
      <c r="B7735" s="148">
        <f t="shared" si="7923"/>
        <v>15</v>
      </c>
      <c r="D7735" s="149" t="str">
        <f>+VLOOKUP($A7735,mUNICIPIOS!$B$4:$F$343,2,0)</f>
        <v>Huehuetenango</v>
      </c>
      <c r="E7735" s="149">
        <f>+VLOOKUP($A7735,mUNICIPIOS!$B$4:$F$343,3,0)</f>
        <v>1308</v>
      </c>
      <c r="F7735" s="149" t="str">
        <f>+VLOOKUP($A7735,mUNICIPIOS!$B$4:$F$343,4,0)</f>
        <v>San Pedro Soloma</v>
      </c>
      <c r="G7735" s="139" t="str">
        <f t="shared" ref="G7735:K7735" si="7933">+G7697</f>
        <v>03</v>
      </c>
      <c r="H7735" t="str">
        <f t="shared" si="7933"/>
        <v>ISP</v>
      </c>
      <c r="I7735" t="str">
        <f t="shared" si="7933"/>
        <v>Índice de Servicios Públicos</v>
      </c>
      <c r="J7735" t="str">
        <f t="shared" si="7933"/>
        <v>03-04</v>
      </c>
      <c r="K7735" t="str">
        <f t="shared" si="7933"/>
        <v>Gestión y manejo de los residuos y desechos sólidos</v>
      </c>
      <c r="L7735" s="150">
        <f>+VLOOKUP($E7735,ISP_2018!$B$8:$T$347,12,0)</f>
        <v>0.76351012820843622</v>
      </c>
      <c r="M7735" s="142" t="str">
        <f>+VLOOKUP($E7735,ISP_2018!$B$8:$T$347,13,0)</f>
        <v>Medio alto</v>
      </c>
    </row>
    <row r="7736" spans="1:13" x14ac:dyDescent="0.3">
      <c r="A7736" s="139">
        <f t="shared" si="7921"/>
        <v>204</v>
      </c>
      <c r="B7736" s="148">
        <f t="shared" si="7923"/>
        <v>16</v>
      </c>
      <c r="D7736" s="149" t="str">
        <f>+VLOOKUP($A7736,mUNICIPIOS!$B$4:$F$343,2,0)</f>
        <v>Huehuetenango</v>
      </c>
      <c r="E7736" s="149">
        <f>+VLOOKUP($A7736,mUNICIPIOS!$B$4:$F$343,3,0)</f>
        <v>1308</v>
      </c>
      <c r="F7736" s="149" t="str">
        <f>+VLOOKUP($A7736,mUNICIPIOS!$B$4:$F$343,4,0)</f>
        <v>San Pedro Soloma</v>
      </c>
      <c r="G7736" s="139" t="str">
        <f t="shared" ref="G7736:K7736" si="7934">+G7698</f>
        <v>03</v>
      </c>
      <c r="H7736" t="str">
        <f t="shared" si="7934"/>
        <v>ISP</v>
      </c>
      <c r="I7736" t="str">
        <f t="shared" si="7934"/>
        <v>Índice de Servicios Públicos</v>
      </c>
      <c r="J7736" t="str">
        <f t="shared" si="7934"/>
        <v>03-05</v>
      </c>
      <c r="K7736" t="str">
        <f t="shared" si="7934"/>
        <v>Gestión de servicios públicos municipales</v>
      </c>
      <c r="L7736" s="150">
        <f>+VLOOKUP($E7736,ISP_2018!$B$8:$T$347,15,0)</f>
        <v>0.32258064516129031</v>
      </c>
      <c r="M7736" s="142" t="str">
        <f>+VLOOKUP($E7736,ISP_2018!$B$8:$T$347,16,0)</f>
        <v>Medio bajo</v>
      </c>
    </row>
    <row r="7737" spans="1:13" x14ac:dyDescent="0.3">
      <c r="A7737" s="139">
        <f t="shared" si="7921"/>
        <v>204</v>
      </c>
      <c r="B7737" s="148">
        <f t="shared" si="7923"/>
        <v>17</v>
      </c>
      <c r="D7737" s="149" t="str">
        <f>+VLOOKUP($A7737,mUNICIPIOS!$B$4:$F$343,2,0)</f>
        <v>Huehuetenango</v>
      </c>
      <c r="E7737" s="149">
        <f>+VLOOKUP($A7737,mUNICIPIOS!$B$4:$F$343,3,0)</f>
        <v>1308</v>
      </c>
      <c r="F7737" s="149" t="str">
        <f>+VLOOKUP($A7737,mUNICIPIOS!$B$4:$F$343,4,0)</f>
        <v>San Pedro Soloma</v>
      </c>
      <c r="G7737" s="139" t="str">
        <f t="shared" ref="G7737:K7737" si="7935">+G7699</f>
        <v>03</v>
      </c>
      <c r="H7737" t="str">
        <f t="shared" si="7935"/>
        <v>ISP</v>
      </c>
      <c r="I7737" t="str">
        <f t="shared" si="7935"/>
        <v>Índice de Servicios Públicos</v>
      </c>
      <c r="J7737" t="str">
        <f t="shared" si="7935"/>
        <v>INDICE</v>
      </c>
      <c r="K7737">
        <f t="shared" si="7935"/>
        <v>0</v>
      </c>
      <c r="L7737" s="150">
        <f>+VLOOKUP($E7737,ISP_2018!$B$8:$T$347,18,0)</f>
        <v>0.35776760522339585</v>
      </c>
      <c r="M7737" s="142" t="str">
        <f>+VLOOKUP($E7737,ISP_2018!$B$8:$T$347,19,0)</f>
        <v>Medio bajo</v>
      </c>
    </row>
    <row r="7738" spans="1:13" x14ac:dyDescent="0.3">
      <c r="A7738" s="139">
        <f t="shared" si="7921"/>
        <v>204</v>
      </c>
      <c r="B7738" s="148">
        <f t="shared" si="7923"/>
        <v>18</v>
      </c>
      <c r="D7738" s="149" t="str">
        <f>+VLOOKUP($A7738,mUNICIPIOS!$B$4:$F$343,2,0)</f>
        <v>Huehuetenango</v>
      </c>
      <c r="E7738" s="149">
        <f>+VLOOKUP($A7738,mUNICIPIOS!$B$4:$F$343,3,0)</f>
        <v>1308</v>
      </c>
      <c r="F7738" s="149" t="str">
        <f>+VLOOKUP($A7738,mUNICIPIOS!$B$4:$F$343,4,0)</f>
        <v>San Pedro Soloma</v>
      </c>
      <c r="G7738" s="139" t="str">
        <f t="shared" ref="G7738:K7738" si="7936">+G7700</f>
        <v>04</v>
      </c>
      <c r="H7738" t="str">
        <f t="shared" si="7936"/>
        <v>IGA</v>
      </c>
      <c r="I7738" t="str">
        <f t="shared" si="7936"/>
        <v>Índice de Gestión Administrativa</v>
      </c>
      <c r="J7738" t="str">
        <f t="shared" si="7936"/>
        <v>04-01</v>
      </c>
      <c r="K7738" t="str">
        <f t="shared" si="7936"/>
        <v>Existencia de elementos de atención municipal orientada al vecino</v>
      </c>
      <c r="L7738" s="150">
        <f>+VLOOKUP($E7738,IGA_2018!$B$8:$N$347,3,0)</f>
        <v>0.5</v>
      </c>
      <c r="M7738" s="142" t="str">
        <f>+VLOOKUP($E7738,IGA_2018!$B$8:$N$347,4,0)</f>
        <v>Medio</v>
      </c>
    </row>
    <row r="7739" spans="1:13" x14ac:dyDescent="0.3">
      <c r="A7739" s="139">
        <f t="shared" si="7921"/>
        <v>204</v>
      </c>
      <c r="B7739" s="148">
        <f t="shared" si="7923"/>
        <v>19</v>
      </c>
      <c r="D7739" s="149" t="str">
        <f>+VLOOKUP($A7739,mUNICIPIOS!$B$4:$F$343,2,0)</f>
        <v>Huehuetenango</v>
      </c>
      <c r="E7739" s="149">
        <f>+VLOOKUP($A7739,mUNICIPIOS!$B$4:$F$343,3,0)</f>
        <v>1308</v>
      </c>
      <c r="F7739" s="149" t="str">
        <f>+VLOOKUP($A7739,mUNICIPIOS!$B$4:$F$343,4,0)</f>
        <v>San Pedro Soloma</v>
      </c>
      <c r="G7739" s="139" t="str">
        <f t="shared" ref="G7739:K7739" si="7937">+G7701</f>
        <v>04</v>
      </c>
      <c r="H7739" t="str">
        <f t="shared" si="7937"/>
        <v>IGA</v>
      </c>
      <c r="I7739" t="str">
        <f t="shared" si="7937"/>
        <v>Índice de Gestión Administrativa</v>
      </c>
      <c r="J7739" t="str">
        <f t="shared" si="7937"/>
        <v>04-02</v>
      </c>
      <c r="K7739" t="str">
        <f t="shared" si="7937"/>
        <v>Gestión del recurso humano.</v>
      </c>
      <c r="L7739" s="150">
        <f>+VLOOKUP($E7739,IGA_2018!$B$8:$N$347,6,0)</f>
        <v>0.49549317537986109</v>
      </c>
      <c r="M7739" s="142" t="str">
        <f>+VLOOKUP($E7739,IGA_2018!$B$8:$N$347,7,0)</f>
        <v>Medio</v>
      </c>
    </row>
    <row r="7740" spans="1:13" x14ac:dyDescent="0.3">
      <c r="A7740" s="139">
        <f t="shared" si="7921"/>
        <v>204</v>
      </c>
      <c r="B7740" s="148">
        <f t="shared" si="7923"/>
        <v>20</v>
      </c>
      <c r="D7740" s="149" t="str">
        <f>+VLOOKUP($A7740,mUNICIPIOS!$B$4:$F$343,2,0)</f>
        <v>Huehuetenango</v>
      </c>
      <c r="E7740" s="149">
        <f>+VLOOKUP($A7740,mUNICIPIOS!$B$4:$F$343,3,0)</f>
        <v>1308</v>
      </c>
      <c r="F7740" s="149" t="str">
        <f>+VLOOKUP($A7740,mUNICIPIOS!$B$4:$F$343,4,0)</f>
        <v>San Pedro Soloma</v>
      </c>
      <c r="G7740" s="139" t="str">
        <f t="shared" ref="G7740:K7740" si="7938">+G7702</f>
        <v>04</v>
      </c>
      <c r="H7740" t="str">
        <f t="shared" si="7938"/>
        <v>IGA</v>
      </c>
      <c r="I7740" t="str">
        <f t="shared" si="7938"/>
        <v>Índice de Gestión Administrativa</v>
      </c>
      <c r="J7740" t="str">
        <f t="shared" si="7938"/>
        <v>04-03</v>
      </c>
      <c r="K7740" t="str">
        <f t="shared" si="7938"/>
        <v>Existencia de oficinas municipales con instrumentos de gestión.</v>
      </c>
      <c r="L7740" s="150">
        <f>+VLOOKUP($E7740,IGA_2018!$B$8:$N$347,9,0)</f>
        <v>0.65357142857142858</v>
      </c>
      <c r="M7740" s="142" t="str">
        <f>+VLOOKUP($E7740,IGA_2018!$B$8:$N$347,10,0)</f>
        <v>Medio alto</v>
      </c>
    </row>
    <row r="7741" spans="1:13" x14ac:dyDescent="0.3">
      <c r="A7741" s="139">
        <f t="shared" si="7921"/>
        <v>204</v>
      </c>
      <c r="B7741" s="148">
        <f t="shared" si="7923"/>
        <v>21</v>
      </c>
      <c r="D7741" s="149" t="str">
        <f>+VLOOKUP($A7741,mUNICIPIOS!$B$4:$F$343,2,0)</f>
        <v>Huehuetenango</v>
      </c>
      <c r="E7741" s="149">
        <f>+VLOOKUP($A7741,mUNICIPIOS!$B$4:$F$343,3,0)</f>
        <v>1308</v>
      </c>
      <c r="F7741" s="149" t="str">
        <f>+VLOOKUP($A7741,mUNICIPIOS!$B$4:$F$343,4,0)</f>
        <v>San Pedro Soloma</v>
      </c>
      <c r="G7741" s="139" t="str">
        <f t="shared" ref="G7741:K7741" si="7939">+G7703</f>
        <v>04</v>
      </c>
      <c r="H7741" t="str">
        <f t="shared" si="7939"/>
        <v>IGA</v>
      </c>
      <c r="I7741" t="str">
        <f t="shared" si="7939"/>
        <v>Índice de Gestión Administrativa</v>
      </c>
      <c r="J7741" t="str">
        <f t="shared" si="7939"/>
        <v>INDICE</v>
      </c>
      <c r="K7741">
        <f t="shared" si="7939"/>
        <v>0</v>
      </c>
      <c r="L7741" s="150">
        <f>+VLOOKUP($E7741,IGA_2018!$B$8:$N$347,12,0)</f>
        <v>0.55217261138295137</v>
      </c>
      <c r="M7741" s="142" t="str">
        <f>+VLOOKUP($E7741,IGA_2018!$B$8:$N$347,13,0)</f>
        <v>Medio</v>
      </c>
    </row>
    <row r="7742" spans="1:13" x14ac:dyDescent="0.3">
      <c r="A7742" s="139">
        <f t="shared" si="7921"/>
        <v>204</v>
      </c>
      <c r="B7742" s="148">
        <f t="shared" si="7923"/>
        <v>22</v>
      </c>
      <c r="D7742" s="149" t="str">
        <f>+VLOOKUP($A7742,mUNICIPIOS!$B$4:$F$343,2,0)</f>
        <v>Huehuetenango</v>
      </c>
      <c r="E7742" s="149">
        <f>+VLOOKUP($A7742,mUNICIPIOS!$B$4:$F$343,3,0)</f>
        <v>1308</v>
      </c>
      <c r="F7742" s="149" t="str">
        <f>+VLOOKUP($A7742,mUNICIPIOS!$B$4:$F$343,4,0)</f>
        <v>San Pedro Soloma</v>
      </c>
      <c r="G7742" s="139" t="str">
        <f t="shared" ref="G7742:K7742" si="7940">+G7704</f>
        <v>05</v>
      </c>
      <c r="H7742" t="str">
        <f t="shared" si="7940"/>
        <v>IGF</v>
      </c>
      <c r="I7742" t="str">
        <f t="shared" si="7940"/>
        <v>Índice de Gestión Financiera</v>
      </c>
      <c r="J7742" t="str">
        <f t="shared" si="7940"/>
        <v>05-01</v>
      </c>
      <c r="K7742" t="str">
        <f t="shared" si="7940"/>
        <v>Autonomía financiera municipal</v>
      </c>
      <c r="L7742" s="150">
        <f>+VLOOKUP($E7742,IGF_2018!$B$8:$Z$347,3,0)</f>
        <v>0.23457961358905813</v>
      </c>
      <c r="M7742" s="142" t="str">
        <f>+VLOOKUP($E7742,IGF_2018!$B$8:$Z$347,4,0)</f>
        <v>Medio bajo</v>
      </c>
    </row>
    <row r="7743" spans="1:13" x14ac:dyDescent="0.3">
      <c r="A7743" s="139">
        <f t="shared" si="7921"/>
        <v>204</v>
      </c>
      <c r="B7743" s="148">
        <f t="shared" si="7923"/>
        <v>23</v>
      </c>
      <c r="D7743" s="149" t="str">
        <f>+VLOOKUP($A7743,mUNICIPIOS!$B$4:$F$343,2,0)</f>
        <v>Huehuetenango</v>
      </c>
      <c r="E7743" s="149">
        <f>+VLOOKUP($A7743,mUNICIPIOS!$B$4:$F$343,3,0)</f>
        <v>1308</v>
      </c>
      <c r="F7743" s="149" t="str">
        <f>+VLOOKUP($A7743,mUNICIPIOS!$B$4:$F$343,4,0)</f>
        <v>San Pedro Soloma</v>
      </c>
      <c r="G7743" s="139" t="str">
        <f t="shared" ref="G7743:K7743" si="7941">+G7705</f>
        <v>05</v>
      </c>
      <c r="H7743" t="str">
        <f t="shared" si="7941"/>
        <v>IGF</v>
      </c>
      <c r="I7743" t="str">
        <f t="shared" si="7941"/>
        <v>Índice de Gestión Financiera</v>
      </c>
      <c r="J7743" t="str">
        <f t="shared" si="7941"/>
        <v>05-02</v>
      </c>
      <c r="K7743" t="str">
        <f t="shared" si="7941"/>
        <v xml:space="preserve">Ingresos propios por habitante -sin regalías- </v>
      </c>
      <c r="L7743" s="150">
        <f>+VLOOKUP($E7743,IGF_2018!$B$8:$Z$347,6,0)</f>
        <v>7.4734131783301461E-2</v>
      </c>
      <c r="M7743" s="142" t="str">
        <f>+VLOOKUP($E7743,IGF_2018!$B$8:$Z$347,7,0)</f>
        <v>Bajo</v>
      </c>
    </row>
    <row r="7744" spans="1:13" x14ac:dyDescent="0.3">
      <c r="A7744" s="139">
        <f t="shared" si="7921"/>
        <v>204</v>
      </c>
      <c r="B7744" s="148">
        <f t="shared" si="7923"/>
        <v>24</v>
      </c>
      <c r="D7744" s="149" t="str">
        <f>+VLOOKUP($A7744,mUNICIPIOS!$B$4:$F$343,2,0)</f>
        <v>Huehuetenango</v>
      </c>
      <c r="E7744" s="149">
        <f>+VLOOKUP($A7744,mUNICIPIOS!$B$4:$F$343,3,0)</f>
        <v>1308</v>
      </c>
      <c r="F7744" s="149" t="str">
        <f>+VLOOKUP($A7744,mUNICIPIOS!$B$4:$F$343,4,0)</f>
        <v>San Pedro Soloma</v>
      </c>
      <c r="G7744" s="139" t="str">
        <f t="shared" ref="G7744:K7744" si="7942">+G7706</f>
        <v>05</v>
      </c>
      <c r="H7744" t="str">
        <f t="shared" si="7942"/>
        <v>IGF</v>
      </c>
      <c r="I7744" t="str">
        <f t="shared" si="7942"/>
        <v>Índice de Gestión Financiera</v>
      </c>
      <c r="J7744" t="str">
        <f t="shared" si="7942"/>
        <v>05-03</v>
      </c>
      <c r="K7744" t="str">
        <f t="shared" si="7942"/>
        <v>Ingresos del IUSI en relación a los ingresos propios -sin regalías-</v>
      </c>
      <c r="L7744" s="150">
        <f>+VLOOKUP($E7744,IGF_2018!$B$8:$Z$347,9,0)</f>
        <v>0</v>
      </c>
      <c r="M7744" s="142" t="str">
        <f>+VLOOKUP($E7744,IGF_2018!$B$8:$Z$347,10,0)</f>
        <v>Bajo</v>
      </c>
    </row>
    <row r="7745" spans="1:13" x14ac:dyDescent="0.3">
      <c r="A7745" s="139">
        <f t="shared" si="7921"/>
        <v>204</v>
      </c>
      <c r="B7745" s="148">
        <f t="shared" si="7923"/>
        <v>25</v>
      </c>
      <c r="D7745" s="149" t="str">
        <f>+VLOOKUP($A7745,mUNICIPIOS!$B$4:$F$343,2,0)</f>
        <v>Huehuetenango</v>
      </c>
      <c r="E7745" s="149">
        <f>+VLOOKUP($A7745,mUNICIPIOS!$B$4:$F$343,3,0)</f>
        <v>1308</v>
      </c>
      <c r="F7745" s="149" t="str">
        <f>+VLOOKUP($A7745,mUNICIPIOS!$B$4:$F$343,4,0)</f>
        <v>San Pedro Soloma</v>
      </c>
      <c r="G7745" s="139" t="str">
        <f t="shared" ref="G7745:K7745" si="7943">+G7707</f>
        <v>05</v>
      </c>
      <c r="H7745" t="str">
        <f t="shared" si="7943"/>
        <v>IGF</v>
      </c>
      <c r="I7745" t="str">
        <f t="shared" si="7943"/>
        <v>Índice de Gestión Financiera</v>
      </c>
      <c r="J7745" t="str">
        <f t="shared" si="7943"/>
        <v>05-04</v>
      </c>
      <c r="K7745" t="str">
        <f t="shared" si="7943"/>
        <v>Inversión anual en capital fijo por habitante</v>
      </c>
      <c r="L7745" s="150">
        <f>+VLOOKUP($E7745,IGF_2018!$B$8:$Z$347,12,0)</f>
        <v>4.4603800528586313E-2</v>
      </c>
      <c r="M7745" s="142" t="str">
        <f>+VLOOKUP($E7745,IGF_2018!$B$8:$Z$347,13,0)</f>
        <v>Bajo</v>
      </c>
    </row>
    <row r="7746" spans="1:13" x14ac:dyDescent="0.3">
      <c r="A7746" s="139">
        <f t="shared" si="7921"/>
        <v>204</v>
      </c>
      <c r="B7746" s="148">
        <f t="shared" si="7923"/>
        <v>26</v>
      </c>
      <c r="D7746" s="149" t="str">
        <f>+VLOOKUP($A7746,mUNICIPIOS!$B$4:$F$343,2,0)</f>
        <v>Huehuetenango</v>
      </c>
      <c r="E7746" s="149">
        <f>+VLOOKUP($A7746,mUNICIPIOS!$B$4:$F$343,3,0)</f>
        <v>1308</v>
      </c>
      <c r="F7746" s="149" t="str">
        <f>+VLOOKUP($A7746,mUNICIPIOS!$B$4:$F$343,4,0)</f>
        <v>San Pedro Soloma</v>
      </c>
      <c r="G7746" s="139" t="str">
        <f t="shared" ref="G7746:K7746" si="7944">+G7708</f>
        <v>05</v>
      </c>
      <c r="H7746" t="str">
        <f t="shared" si="7944"/>
        <v>IGF</v>
      </c>
      <c r="I7746" t="str">
        <f t="shared" si="7944"/>
        <v>Índice de Gestión Financiera</v>
      </c>
      <c r="J7746" t="str">
        <f t="shared" si="7944"/>
        <v>05-05</v>
      </c>
      <c r="K7746" t="str">
        <f t="shared" si="7944"/>
        <v>Inversión anual en capital fijo con recursos percibidos por ingresos propios</v>
      </c>
      <c r="L7746" s="150">
        <f>+VLOOKUP($E7746,IGF_2018!$B$8:$Z$347,15,0)</f>
        <v>2.6697868486626669E-2</v>
      </c>
      <c r="M7746" s="142" t="str">
        <f>+VLOOKUP($E7746,IGF_2018!$B$8:$Z$347,16,0)</f>
        <v>Bajo</v>
      </c>
    </row>
    <row r="7747" spans="1:13" x14ac:dyDescent="0.3">
      <c r="A7747" s="139">
        <f t="shared" si="7921"/>
        <v>204</v>
      </c>
      <c r="B7747" s="148">
        <f t="shared" si="7923"/>
        <v>27</v>
      </c>
      <c r="D7747" s="149" t="str">
        <f>+VLOOKUP($A7747,mUNICIPIOS!$B$4:$F$343,2,0)</f>
        <v>Huehuetenango</v>
      </c>
      <c r="E7747" s="149">
        <f>+VLOOKUP($A7747,mUNICIPIOS!$B$4:$F$343,3,0)</f>
        <v>1308</v>
      </c>
      <c r="F7747" s="149" t="str">
        <f>+VLOOKUP($A7747,mUNICIPIOS!$B$4:$F$343,4,0)</f>
        <v>San Pedro Soloma</v>
      </c>
      <c r="G7747" s="139" t="str">
        <f t="shared" ref="G7747:K7747" si="7945">+G7709</f>
        <v>05</v>
      </c>
      <c r="H7747" t="str">
        <f t="shared" si="7945"/>
        <v>IGF</v>
      </c>
      <c r="I7747" t="str">
        <f t="shared" si="7945"/>
        <v>Índice de Gestión Financiera</v>
      </c>
      <c r="J7747" t="str">
        <f t="shared" si="7945"/>
        <v>05-06</v>
      </c>
      <c r="K7747" t="str">
        <f t="shared" si="7945"/>
        <v xml:space="preserve">Inversión anual en capital fijo con recursos percibidos por transferencias del Gobierno Central </v>
      </c>
      <c r="L7747" s="150">
        <f>+VLOOKUP($E7747,IGF_2018!$B$8:$Z$347,18,0)</f>
        <v>0.49259867984474648</v>
      </c>
      <c r="M7747" s="142" t="str">
        <f>+VLOOKUP($E7747,IGF_2018!$B$8:$Z$347,19,0)</f>
        <v>Medio</v>
      </c>
    </row>
    <row r="7748" spans="1:13" x14ac:dyDescent="0.3">
      <c r="A7748" s="139">
        <f t="shared" si="7921"/>
        <v>204</v>
      </c>
      <c r="B7748" s="148">
        <f t="shared" si="7923"/>
        <v>28</v>
      </c>
      <c r="D7748" s="149" t="str">
        <f>+VLOOKUP($A7748,mUNICIPIOS!$B$4:$F$343,2,0)</f>
        <v>Huehuetenango</v>
      </c>
      <c r="E7748" s="149">
        <f>+VLOOKUP($A7748,mUNICIPIOS!$B$4:$F$343,3,0)</f>
        <v>1308</v>
      </c>
      <c r="F7748" s="149" t="str">
        <f>+VLOOKUP($A7748,mUNICIPIOS!$B$4:$F$343,4,0)</f>
        <v>San Pedro Soloma</v>
      </c>
      <c r="G7748" s="139" t="str">
        <f t="shared" ref="G7748:K7748" si="7946">+G7710</f>
        <v>05</v>
      </c>
      <c r="H7748" t="str">
        <f t="shared" si="7946"/>
        <v>IGF</v>
      </c>
      <c r="I7748" t="str">
        <f t="shared" si="7946"/>
        <v>Índice de Gestión Financiera</v>
      </c>
      <c r="J7748" t="str">
        <f t="shared" si="7946"/>
        <v>05-07</v>
      </c>
      <c r="K7748" t="str">
        <f t="shared" si="7946"/>
        <v>Financiamiento por endeudamiento municipal</v>
      </c>
      <c r="L7748" s="150">
        <f>+VLOOKUP($E7748,IGF_2018!$B$8:$Z$347,21,0)</f>
        <v>1</v>
      </c>
      <c r="M7748" s="142" t="str">
        <f>+VLOOKUP($E7748,IGF_2018!$B$8:$Z$347,22,0)</f>
        <v>Alto</v>
      </c>
    </row>
    <row r="7749" spans="1:13" x14ac:dyDescent="0.3">
      <c r="A7749" s="139">
        <f t="shared" si="7921"/>
        <v>204</v>
      </c>
      <c r="B7749" s="148">
        <f t="shared" si="7923"/>
        <v>29</v>
      </c>
      <c r="D7749" s="149" t="str">
        <f>+VLOOKUP($A7749,mUNICIPIOS!$B$4:$F$343,2,0)</f>
        <v>Huehuetenango</v>
      </c>
      <c r="E7749" s="149">
        <f>+VLOOKUP($A7749,mUNICIPIOS!$B$4:$F$343,3,0)</f>
        <v>1308</v>
      </c>
      <c r="F7749" s="149" t="str">
        <f>+VLOOKUP($A7749,mUNICIPIOS!$B$4:$F$343,4,0)</f>
        <v>San Pedro Soloma</v>
      </c>
      <c r="G7749" s="139" t="str">
        <f t="shared" ref="G7749:K7749" si="7947">+G7711</f>
        <v>05</v>
      </c>
      <c r="H7749" t="str">
        <f t="shared" si="7947"/>
        <v>IGF</v>
      </c>
      <c r="I7749" t="str">
        <f t="shared" si="7947"/>
        <v>Índice de Gestión Financiera</v>
      </c>
      <c r="J7749" t="str">
        <f t="shared" si="7947"/>
        <v>INDICE</v>
      </c>
      <c r="K7749">
        <f t="shared" si="7947"/>
        <v>0</v>
      </c>
      <c r="L7749" s="150">
        <f>+VLOOKUP($E7749,IGF_2018!$B$8:$Z$347,24,0)</f>
        <v>0.31825278396046786</v>
      </c>
      <c r="M7749" s="142" t="str">
        <f>+VLOOKUP($E7749,IGF_2018!$B$8:$Z$347,25,0)</f>
        <v>Medio bajo</v>
      </c>
    </row>
    <row r="7750" spans="1:13" x14ac:dyDescent="0.3">
      <c r="A7750" s="139">
        <f t="shared" si="7921"/>
        <v>204</v>
      </c>
      <c r="B7750" s="148">
        <f t="shared" si="7923"/>
        <v>30</v>
      </c>
      <c r="D7750" s="149" t="str">
        <f>+VLOOKUP($A7750,mUNICIPIOS!$B$4:$F$343,2,0)</f>
        <v>Huehuetenango</v>
      </c>
      <c r="E7750" s="149">
        <f>+VLOOKUP($A7750,mUNICIPIOS!$B$4:$F$343,3,0)</f>
        <v>1308</v>
      </c>
      <c r="F7750" s="149" t="str">
        <f>+VLOOKUP($A7750,mUNICIPIOS!$B$4:$F$343,4,0)</f>
        <v>San Pedro Soloma</v>
      </c>
      <c r="G7750" s="139" t="str">
        <f t="shared" ref="G7750:K7750" si="7948">+G7712</f>
        <v>06</v>
      </c>
      <c r="H7750" t="str">
        <f t="shared" si="7948"/>
        <v>IGE</v>
      </c>
      <c r="I7750" t="str">
        <f t="shared" si="7948"/>
        <v>Índice de Gestión Estratégica</v>
      </c>
      <c r="J7750" t="str">
        <f t="shared" si="7948"/>
        <v>06-01</v>
      </c>
      <c r="K7750" t="str">
        <f t="shared" si="7948"/>
        <v>Ejecución del Plan Operativo Anual  (POA)</v>
      </c>
      <c r="L7750" s="150">
        <f>+VLOOKUP($E7750,IGE_2018!$B$8:$Z$347,3,0)</f>
        <v>0.51354907701803099</v>
      </c>
      <c r="M7750" s="142" t="str">
        <f>+VLOOKUP($E7750,IGE_2018!$B$8:$Z$347,4,0)</f>
        <v>Medio</v>
      </c>
    </row>
    <row r="7751" spans="1:13" x14ac:dyDescent="0.3">
      <c r="A7751" s="139">
        <f t="shared" si="7921"/>
        <v>204</v>
      </c>
      <c r="B7751" s="148">
        <f t="shared" si="7923"/>
        <v>31</v>
      </c>
      <c r="D7751" s="149" t="str">
        <f>+VLOOKUP($A7751,mUNICIPIOS!$B$4:$F$343,2,0)</f>
        <v>Huehuetenango</v>
      </c>
      <c r="E7751" s="149">
        <f>+VLOOKUP($A7751,mUNICIPIOS!$B$4:$F$343,3,0)</f>
        <v>1308</v>
      </c>
      <c r="F7751" s="149" t="str">
        <f>+VLOOKUP($A7751,mUNICIPIOS!$B$4:$F$343,4,0)</f>
        <v>San Pedro Soloma</v>
      </c>
      <c r="G7751" s="139" t="str">
        <f t="shared" ref="G7751:K7751" si="7949">+G7713</f>
        <v>06</v>
      </c>
      <c r="H7751" t="str">
        <f t="shared" si="7949"/>
        <v>IGE</v>
      </c>
      <c r="I7751" t="str">
        <f t="shared" si="7949"/>
        <v>Índice de Gestión Estratégica</v>
      </c>
      <c r="J7751" t="str">
        <f t="shared" si="7949"/>
        <v>06-02</v>
      </c>
      <c r="K7751" t="str">
        <f t="shared" si="7949"/>
        <v>Relación Plan de Desarrollo Municipal y Ordenamiento Territorial (PDM-OT) - Plan Estratégico Institucional (PEI) - Plan Operativo Multianual (POM) - Plan Operativo Anual (POA)</v>
      </c>
      <c r="L7751" s="150">
        <f>+VLOOKUP($E7751,IGE_2018!$B$8:$Z$347,6,0)</f>
        <v>0.36666666666666664</v>
      </c>
      <c r="M7751" s="142" t="str">
        <f>+VLOOKUP($E7751,IGE_2018!$B$8:$Z$347,7,0)</f>
        <v>Medio bajo</v>
      </c>
    </row>
    <row r="7752" spans="1:13" x14ac:dyDescent="0.3">
      <c r="A7752" s="139">
        <f t="shared" si="7921"/>
        <v>204</v>
      </c>
      <c r="B7752" s="148">
        <f t="shared" si="7923"/>
        <v>32</v>
      </c>
      <c r="D7752" s="149" t="str">
        <f>+VLOOKUP($A7752,mUNICIPIOS!$B$4:$F$343,2,0)</f>
        <v>Huehuetenango</v>
      </c>
      <c r="E7752" s="149">
        <f>+VLOOKUP($A7752,mUNICIPIOS!$B$4:$F$343,3,0)</f>
        <v>1308</v>
      </c>
      <c r="F7752" s="149" t="str">
        <f>+VLOOKUP($A7752,mUNICIPIOS!$B$4:$F$343,4,0)</f>
        <v>San Pedro Soloma</v>
      </c>
      <c r="G7752" s="139" t="str">
        <f t="shared" ref="G7752:K7752" si="7950">+G7714</f>
        <v>06</v>
      </c>
      <c r="H7752" t="str">
        <f t="shared" si="7950"/>
        <v>IGE</v>
      </c>
      <c r="I7752" t="str">
        <f t="shared" si="7950"/>
        <v>Índice de Gestión Estratégica</v>
      </c>
      <c r="J7752" t="str">
        <f t="shared" si="7950"/>
        <v>06-03</v>
      </c>
      <c r="K7752" t="str">
        <f t="shared" si="7950"/>
        <v>Presupuesto de egresos relacionado a competencias municipales que responden a prioridades nacionales de desarrollo.</v>
      </c>
      <c r="L7752" s="150">
        <f>+VLOOKUP($E7752,IGE_2018!$B$8:$Z$347,9,0)</f>
        <v>6.2456336502956532E-2</v>
      </c>
      <c r="M7752" s="142" t="str">
        <f>+VLOOKUP($E7752,IGE_2018!$B$8:$Z$347,10,0)</f>
        <v>Bajo</v>
      </c>
    </row>
    <row r="7753" spans="1:13" x14ac:dyDescent="0.3">
      <c r="A7753" s="139">
        <f t="shared" si="7921"/>
        <v>204</v>
      </c>
      <c r="B7753" s="148">
        <f t="shared" si="7923"/>
        <v>33</v>
      </c>
      <c r="D7753" s="149" t="str">
        <f>+VLOOKUP($A7753,mUNICIPIOS!$B$4:$F$343,2,0)</f>
        <v>Huehuetenango</v>
      </c>
      <c r="E7753" s="149">
        <f>+VLOOKUP($A7753,mUNICIPIOS!$B$4:$F$343,3,0)</f>
        <v>1308</v>
      </c>
      <c r="F7753" s="149" t="str">
        <f>+VLOOKUP($A7753,mUNICIPIOS!$B$4:$F$343,4,0)</f>
        <v>San Pedro Soloma</v>
      </c>
      <c r="G7753" s="139" t="str">
        <f t="shared" ref="G7753:K7753" si="7951">+G7715</f>
        <v>06</v>
      </c>
      <c r="H7753" t="str">
        <f t="shared" si="7951"/>
        <v>IGE</v>
      </c>
      <c r="I7753" t="str">
        <f t="shared" si="7951"/>
        <v>Índice de Gestión Estratégica</v>
      </c>
      <c r="J7753" t="str">
        <f t="shared" si="7951"/>
        <v>06-04</v>
      </c>
      <c r="K7753" t="str">
        <f t="shared" si="7951"/>
        <v>Institucionalización de la gestión ordenada del territorio</v>
      </c>
      <c r="L7753" s="150">
        <f>+VLOOKUP($E7753,IGE_2018!$B$8:$Z$347,12,0)</f>
        <v>0.2</v>
      </c>
      <c r="M7753" s="142" t="str">
        <f>+VLOOKUP($E7753,IGE_2018!$B$8:$Z$347,13,0)</f>
        <v>Bajo</v>
      </c>
    </row>
    <row r="7754" spans="1:13" x14ac:dyDescent="0.3">
      <c r="A7754" s="139">
        <f t="shared" si="7921"/>
        <v>204</v>
      </c>
      <c r="B7754" s="148">
        <f t="shared" si="7923"/>
        <v>34</v>
      </c>
      <c r="D7754" s="149" t="str">
        <f>+VLOOKUP($A7754,mUNICIPIOS!$B$4:$F$343,2,0)</f>
        <v>Huehuetenango</v>
      </c>
      <c r="E7754" s="149">
        <f>+VLOOKUP($A7754,mUNICIPIOS!$B$4:$F$343,3,0)</f>
        <v>1308</v>
      </c>
      <c r="F7754" s="149" t="str">
        <f>+VLOOKUP($A7754,mUNICIPIOS!$B$4:$F$343,4,0)</f>
        <v>San Pedro Soloma</v>
      </c>
      <c r="G7754" s="139" t="str">
        <f t="shared" ref="G7754:K7754" si="7952">+G7716</f>
        <v>06</v>
      </c>
      <c r="H7754" t="str">
        <f t="shared" si="7952"/>
        <v>IGE</v>
      </c>
      <c r="I7754" t="str">
        <f t="shared" si="7952"/>
        <v>Índice de Gestión Estratégica</v>
      </c>
      <c r="J7754" t="str">
        <f t="shared" si="7952"/>
        <v>06-05</v>
      </c>
      <c r="K7754" t="str">
        <f t="shared" si="7952"/>
        <v>Acciones para la gestión ordenada del territorio</v>
      </c>
      <c r="L7754" s="150">
        <f>+VLOOKUP($E7754,IGE_2018!$B$8:$Z$347,15,0)</f>
        <v>0.18000000000000005</v>
      </c>
      <c r="M7754" s="142" t="str">
        <f>+VLOOKUP($E7754,IGE_2018!$B$8:$Z$347,16,0)</f>
        <v>Bajo</v>
      </c>
    </row>
    <row r="7755" spans="1:13" x14ac:dyDescent="0.3">
      <c r="A7755" s="139">
        <f t="shared" si="7921"/>
        <v>204</v>
      </c>
      <c r="B7755" s="148">
        <f t="shared" si="7923"/>
        <v>35</v>
      </c>
      <c r="D7755" s="149" t="str">
        <f>+VLOOKUP($A7755,mUNICIPIOS!$B$4:$F$343,2,0)</f>
        <v>Huehuetenango</v>
      </c>
      <c r="E7755" s="149">
        <f>+VLOOKUP($A7755,mUNICIPIOS!$B$4:$F$343,3,0)</f>
        <v>1308</v>
      </c>
      <c r="F7755" s="149" t="str">
        <f>+VLOOKUP($A7755,mUNICIPIOS!$B$4:$F$343,4,0)</f>
        <v>San Pedro Soloma</v>
      </c>
      <c r="G7755" s="139" t="str">
        <f t="shared" ref="G7755:K7755" si="7953">+G7717</f>
        <v>06</v>
      </c>
      <c r="H7755" t="str">
        <f t="shared" si="7953"/>
        <v>IGE</v>
      </c>
      <c r="I7755" t="str">
        <f t="shared" si="7953"/>
        <v>Índice de Gestión Estratégica</v>
      </c>
      <c r="J7755" t="str">
        <f t="shared" si="7953"/>
        <v>06-06</v>
      </c>
      <c r="K7755" t="str">
        <f t="shared" si="7953"/>
        <v>Gestión de riesgo en la formulación de proyectos derivados de la planificación operativa anual</v>
      </c>
      <c r="L7755" s="150">
        <f>+VLOOKUP($E7755,IGE_2018!$B$8:$Z$347,18,0)</f>
        <v>0</v>
      </c>
      <c r="M7755" s="142" t="str">
        <f>+VLOOKUP($E7755,IGE_2018!$B$8:$Z$347,19,0)</f>
        <v>Bajo</v>
      </c>
    </row>
    <row r="7756" spans="1:13" x14ac:dyDescent="0.3">
      <c r="A7756" s="139">
        <f t="shared" si="7921"/>
        <v>204</v>
      </c>
      <c r="B7756" s="148">
        <f t="shared" si="7923"/>
        <v>36</v>
      </c>
      <c r="D7756" s="149" t="str">
        <f>+VLOOKUP($A7756,mUNICIPIOS!$B$4:$F$343,2,0)</f>
        <v>Huehuetenango</v>
      </c>
      <c r="E7756" s="149">
        <f>+VLOOKUP($A7756,mUNICIPIOS!$B$4:$F$343,3,0)</f>
        <v>1308</v>
      </c>
      <c r="F7756" s="149" t="str">
        <f>+VLOOKUP($A7756,mUNICIPIOS!$B$4:$F$343,4,0)</f>
        <v>San Pedro Soloma</v>
      </c>
      <c r="G7756" s="139" t="str">
        <f t="shared" ref="G7756:K7756" si="7954">+G7718</f>
        <v>06</v>
      </c>
      <c r="H7756" t="str">
        <f t="shared" si="7954"/>
        <v>IGE</v>
      </c>
      <c r="I7756" t="str">
        <f t="shared" si="7954"/>
        <v>Índice de Gestión Estratégica</v>
      </c>
      <c r="J7756" t="str">
        <f t="shared" si="7954"/>
        <v>06-07</v>
      </c>
      <c r="K7756" t="str">
        <f t="shared" si="7954"/>
        <v>Ingresos por servicios ambientales en relación a los ingresos propios sin regalías</v>
      </c>
      <c r="L7756" s="150">
        <f>+VLOOKUP($E7756,IGE_2018!$B$8:$Z$347,21,0)</f>
        <v>7.4879893003637083E-3</v>
      </c>
      <c r="M7756" s="142" t="str">
        <f>+VLOOKUP($E7756,IGE_2018!$B$8:$Z$347,22,0)</f>
        <v>Bajo</v>
      </c>
    </row>
    <row r="7757" spans="1:13" x14ac:dyDescent="0.3">
      <c r="A7757" s="139">
        <f t="shared" si="7921"/>
        <v>204</v>
      </c>
      <c r="B7757" s="148">
        <f t="shared" si="7923"/>
        <v>37</v>
      </c>
      <c r="D7757" s="149" t="str">
        <f>+VLOOKUP($A7757,mUNICIPIOS!$B$4:$F$343,2,0)</f>
        <v>Huehuetenango</v>
      </c>
      <c r="E7757" s="149">
        <f>+VLOOKUP($A7757,mUNICIPIOS!$B$4:$F$343,3,0)</f>
        <v>1308</v>
      </c>
      <c r="F7757" s="149" t="str">
        <f>+VLOOKUP($A7757,mUNICIPIOS!$B$4:$F$343,4,0)</f>
        <v>San Pedro Soloma</v>
      </c>
      <c r="G7757" s="139" t="str">
        <f t="shared" ref="G7757:K7757" si="7955">+G7719</f>
        <v>06</v>
      </c>
      <c r="H7757" t="str">
        <f t="shared" si="7955"/>
        <v>IGE</v>
      </c>
      <c r="I7757" t="str">
        <f t="shared" si="7955"/>
        <v>Índice de Gestión Estratégica</v>
      </c>
      <c r="J7757" t="str">
        <f t="shared" si="7955"/>
        <v>INDICE</v>
      </c>
      <c r="K7757">
        <f t="shared" si="7955"/>
        <v>0</v>
      </c>
      <c r="L7757" s="150">
        <f>+VLOOKUP($E7757,IGE_2018!$B$8:$Z$347,24,0)</f>
        <v>0.19539524460848015</v>
      </c>
      <c r="M7757" s="142" t="str">
        <f>+VLOOKUP($E7757,IGE_2018!$B$8:$Z$347,25,0)</f>
        <v>Bajo</v>
      </c>
    </row>
    <row r="7758" spans="1:13" x14ac:dyDescent="0.3">
      <c r="A7758" s="139">
        <f t="shared" si="7921"/>
        <v>204</v>
      </c>
      <c r="B7758" s="148">
        <f t="shared" si="7923"/>
        <v>38</v>
      </c>
      <c r="D7758" s="149" t="str">
        <f>+VLOOKUP($A7758,mUNICIPIOS!$B$4:$F$343,2,0)</f>
        <v>Huehuetenango</v>
      </c>
      <c r="E7758" s="149">
        <f>+VLOOKUP($A7758,mUNICIPIOS!$B$4:$F$343,3,0)</f>
        <v>1308</v>
      </c>
      <c r="F7758" s="149" t="str">
        <f>+VLOOKUP($A7758,mUNICIPIOS!$B$4:$F$343,4,0)</f>
        <v>San Pedro Soloma</v>
      </c>
      <c r="G7758" s="139" t="str">
        <f t="shared" ref="G7758:K7758" si="7956">+G7720</f>
        <v>RANKING</v>
      </c>
      <c r="H7758" t="str">
        <f t="shared" si="7956"/>
        <v>RGM</v>
      </c>
      <c r="I7758" t="str">
        <f t="shared" si="7956"/>
        <v>Ranking de la Gestión Municipal 2018</v>
      </c>
      <c r="J7758" t="str">
        <f t="shared" si="7956"/>
        <v>RANKING</v>
      </c>
      <c r="K7758">
        <f t="shared" si="7956"/>
        <v>0</v>
      </c>
      <c r="L7758" s="151">
        <f>+VLOOKUP($E7758,Resultados_generales!$C$8:$AE$347,27,0)</f>
        <v>0.41375221880064877</v>
      </c>
      <c r="M7758" t="str">
        <f>+VLOOKUP($E7758,Resultados_generales!$C$8:$AE$347,28,0)</f>
        <v>Medio</v>
      </c>
    </row>
    <row r="7759" spans="1:13" x14ac:dyDescent="0.3">
      <c r="A7759" s="139">
        <f t="shared" si="7921"/>
        <v>205</v>
      </c>
      <c r="B7759" s="148">
        <f t="shared" si="7923"/>
        <v>1</v>
      </c>
      <c r="D7759" s="149" t="str">
        <f>+VLOOKUP($A7759,mUNICIPIOS!$B$4:$F$343,2,0)</f>
        <v>Huehuetenango</v>
      </c>
      <c r="E7759" s="149">
        <f>+VLOOKUP($A7759,mUNICIPIOS!$B$4:$F$343,3,0)</f>
        <v>1309</v>
      </c>
      <c r="F7759" s="149" t="str">
        <f>+VLOOKUP($A7759,mUNICIPIOS!$B$4:$F$343,4,0)</f>
        <v>San Idelfonso Ixtahuacán</v>
      </c>
      <c r="G7759" s="139" t="str">
        <f t="shared" ref="G7759:K7759" si="7957">+G7721</f>
        <v>01</v>
      </c>
      <c r="H7759" t="str">
        <f t="shared" si="7957"/>
        <v>IPC</v>
      </c>
      <c r="I7759" t="str">
        <f t="shared" si="7957"/>
        <v>Índice de Participación Ciudadana</v>
      </c>
      <c r="J7759" t="str">
        <f t="shared" si="7957"/>
        <v>01-01</v>
      </c>
      <c r="K7759" t="str">
        <f t="shared" si="7957"/>
        <v>Número de reuniones del COMUDE en el año de la medición.</v>
      </c>
      <c r="L7759" s="150">
        <f>+VLOOKUP($E7759,IPC_2018!$B$8:$T$347,3,0)</f>
        <v>0.91666666666666663</v>
      </c>
      <c r="M7759" s="142" t="str">
        <f>+VLOOKUP($E7759,IPC_2018!$B$8:$T$347,4,0)</f>
        <v>Alto</v>
      </c>
    </row>
    <row r="7760" spans="1:13" x14ac:dyDescent="0.3">
      <c r="A7760" s="139">
        <f t="shared" si="7921"/>
        <v>205</v>
      </c>
      <c r="B7760" s="148">
        <f t="shared" si="7923"/>
        <v>2</v>
      </c>
      <c r="D7760" s="149" t="str">
        <f>+VLOOKUP($A7760,mUNICIPIOS!$B$4:$F$343,2,0)</f>
        <v>Huehuetenango</v>
      </c>
      <c r="E7760" s="149">
        <f>+VLOOKUP($A7760,mUNICIPIOS!$B$4:$F$343,3,0)</f>
        <v>1309</v>
      </c>
      <c r="F7760" s="149" t="str">
        <f>+VLOOKUP($A7760,mUNICIPIOS!$B$4:$F$343,4,0)</f>
        <v>San Idelfonso Ixtahuacán</v>
      </c>
      <c r="G7760" s="139" t="str">
        <f t="shared" ref="G7760:K7760" si="7958">+G7722</f>
        <v>01</v>
      </c>
      <c r="H7760" t="str">
        <f t="shared" si="7958"/>
        <v>IPC</v>
      </c>
      <c r="I7760" t="str">
        <f t="shared" si="7958"/>
        <v>Índice de Participación Ciudadana</v>
      </c>
      <c r="J7760" t="str">
        <f t="shared" si="7958"/>
        <v>01-02</v>
      </c>
      <c r="K7760" t="str">
        <f t="shared" si="7958"/>
        <v>Participación de Alcaldes, Concejales y Síndicos determinados o designados en el COMUDE</v>
      </c>
      <c r="L7760" s="150">
        <f>+VLOOKUP($E7760,IPC_2018!$B$8:$T$347,6,0)</f>
        <v>0.90056818181818188</v>
      </c>
      <c r="M7760" s="142" t="str">
        <f>+VLOOKUP($E7760,IPC_2018!$B$8:$T$347,7,0)</f>
        <v>Alto</v>
      </c>
    </row>
    <row r="7761" spans="1:13" x14ac:dyDescent="0.3">
      <c r="A7761" s="139">
        <f t="shared" si="7921"/>
        <v>205</v>
      </c>
      <c r="B7761" s="148">
        <f t="shared" si="7923"/>
        <v>3</v>
      </c>
      <c r="D7761" s="149" t="str">
        <f>+VLOOKUP($A7761,mUNICIPIOS!$B$4:$F$343,2,0)</f>
        <v>Huehuetenango</v>
      </c>
      <c r="E7761" s="149">
        <f>+VLOOKUP($A7761,mUNICIPIOS!$B$4:$F$343,3,0)</f>
        <v>1309</v>
      </c>
      <c r="F7761" s="149" t="str">
        <f>+VLOOKUP($A7761,mUNICIPIOS!$B$4:$F$343,4,0)</f>
        <v>San Idelfonso Ixtahuacán</v>
      </c>
      <c r="G7761" s="139" t="str">
        <f t="shared" ref="G7761:K7761" si="7959">+G7723</f>
        <v>01</v>
      </c>
      <c r="H7761" t="str">
        <f t="shared" si="7959"/>
        <v>IPC</v>
      </c>
      <c r="I7761" t="str">
        <f t="shared" si="7959"/>
        <v>Índice de Participación Ciudadana</v>
      </c>
      <c r="J7761" t="str">
        <f t="shared" si="7959"/>
        <v>01-03</v>
      </c>
      <c r="K7761" t="str">
        <f t="shared" si="7959"/>
        <v>Participación  de organizaciones de jóvenes, mujeres, pueblos mayas, xincas, garífunas, y otras organizaciones en el Comude</v>
      </c>
      <c r="L7761" s="150">
        <f>+VLOOKUP($E7761,IPC_2018!$B$8:$T$347,9,0)</f>
        <v>0.53134080531340799</v>
      </c>
      <c r="M7761" s="142" t="str">
        <f>+VLOOKUP($E7761,IPC_2018!$B$8:$T$347,10,0)</f>
        <v>Medio</v>
      </c>
    </row>
    <row r="7762" spans="1:13" x14ac:dyDescent="0.3">
      <c r="A7762" s="139">
        <f t="shared" si="7921"/>
        <v>205</v>
      </c>
      <c r="B7762" s="148">
        <f t="shared" si="7923"/>
        <v>4</v>
      </c>
      <c r="D7762" s="149" t="str">
        <f>+VLOOKUP($A7762,mUNICIPIOS!$B$4:$F$343,2,0)</f>
        <v>Huehuetenango</v>
      </c>
      <c r="E7762" s="149">
        <f>+VLOOKUP($A7762,mUNICIPIOS!$B$4:$F$343,3,0)</f>
        <v>1309</v>
      </c>
      <c r="F7762" s="149" t="str">
        <f>+VLOOKUP($A7762,mUNICIPIOS!$B$4:$F$343,4,0)</f>
        <v>San Idelfonso Ixtahuacán</v>
      </c>
      <c r="G7762" s="139" t="str">
        <f t="shared" ref="G7762:K7762" si="7960">+G7724</f>
        <v>01</v>
      </c>
      <c r="H7762" t="str">
        <f t="shared" si="7960"/>
        <v>IPC</v>
      </c>
      <c r="I7762" t="str">
        <f t="shared" si="7960"/>
        <v>Índice de Participación Ciudadana</v>
      </c>
      <c r="J7762" t="str">
        <f t="shared" si="7960"/>
        <v>01-04</v>
      </c>
      <c r="K7762" t="str">
        <f t="shared" si="7960"/>
        <v>Representatividad territorial del Comude.</v>
      </c>
      <c r="L7762" s="150">
        <f>+VLOOKUP($E7762,IPC_2018!$B$8:$T$347,12,0)</f>
        <v>0.84444444444444444</v>
      </c>
      <c r="M7762" s="142" t="str">
        <f>+VLOOKUP($E7762,IPC_2018!$B$8:$T$347,13,0)</f>
        <v>Alto</v>
      </c>
    </row>
    <row r="7763" spans="1:13" x14ac:dyDescent="0.3">
      <c r="A7763" s="139">
        <f t="shared" si="7921"/>
        <v>205</v>
      </c>
      <c r="B7763" s="148">
        <f t="shared" si="7923"/>
        <v>5</v>
      </c>
      <c r="D7763" s="149" t="str">
        <f>+VLOOKUP($A7763,mUNICIPIOS!$B$4:$F$343,2,0)</f>
        <v>Huehuetenango</v>
      </c>
      <c r="E7763" s="149">
        <f>+VLOOKUP($A7763,mUNICIPIOS!$B$4:$F$343,3,0)</f>
        <v>1309</v>
      </c>
      <c r="F7763" s="149" t="str">
        <f>+VLOOKUP($A7763,mUNICIPIOS!$B$4:$F$343,4,0)</f>
        <v>San Idelfonso Ixtahuacán</v>
      </c>
      <c r="G7763" s="139" t="str">
        <f t="shared" ref="G7763:K7763" si="7961">+G7725</f>
        <v>01</v>
      </c>
      <c r="H7763" t="str">
        <f t="shared" si="7961"/>
        <v>IPC</v>
      </c>
      <c r="I7763" t="str">
        <f t="shared" si="7961"/>
        <v>Índice de Participación Ciudadana</v>
      </c>
      <c r="J7763" t="str">
        <f t="shared" si="7961"/>
        <v>01-05</v>
      </c>
      <c r="K7763" t="str">
        <f t="shared" si="7961"/>
        <v>Funcionamiento del Comude</v>
      </c>
      <c r="L7763" s="150">
        <f>+VLOOKUP($E7763,IPC_2018!$B$8:$T$347,15,0)</f>
        <v>0.15901060076290127</v>
      </c>
      <c r="M7763" s="142" t="str">
        <f>+VLOOKUP($E7763,IPC_2018!$B$8:$T$347,16,0)</f>
        <v>Bajo</v>
      </c>
    </row>
    <row r="7764" spans="1:13" x14ac:dyDescent="0.3">
      <c r="A7764" s="139">
        <f t="shared" si="7921"/>
        <v>205</v>
      </c>
      <c r="B7764" s="148">
        <f t="shared" si="7923"/>
        <v>6</v>
      </c>
      <c r="D7764" s="149" t="str">
        <f>+VLOOKUP($A7764,mUNICIPIOS!$B$4:$F$343,2,0)</f>
        <v>Huehuetenango</v>
      </c>
      <c r="E7764" s="149">
        <f>+VLOOKUP($A7764,mUNICIPIOS!$B$4:$F$343,3,0)</f>
        <v>1309</v>
      </c>
      <c r="F7764" s="149" t="str">
        <f>+VLOOKUP($A7764,mUNICIPIOS!$B$4:$F$343,4,0)</f>
        <v>San Idelfonso Ixtahuacán</v>
      </c>
      <c r="G7764" s="139" t="str">
        <f t="shared" ref="G7764:K7764" si="7962">+G7726</f>
        <v>01</v>
      </c>
      <c r="H7764" t="str">
        <f t="shared" si="7962"/>
        <v>IPC</v>
      </c>
      <c r="I7764" t="str">
        <f t="shared" si="7962"/>
        <v>Índice de Participación Ciudadana</v>
      </c>
      <c r="J7764" t="str">
        <f t="shared" si="7962"/>
        <v>INDICE</v>
      </c>
      <c r="K7764">
        <f t="shared" si="7962"/>
        <v>0</v>
      </c>
      <c r="L7764" s="150">
        <f>+VLOOKUP($E7764,IPC_2018!$B$8:$T$347,18,0)</f>
        <v>0.73237373363871905</v>
      </c>
      <c r="M7764" s="142" t="str">
        <f>+VLOOKUP($E7764,IPC_2018!$B$8:$T$347,19,0)</f>
        <v>Medio alto</v>
      </c>
    </row>
    <row r="7765" spans="1:13" x14ac:dyDescent="0.3">
      <c r="A7765" s="139">
        <f t="shared" si="7921"/>
        <v>205</v>
      </c>
      <c r="B7765" s="148">
        <f t="shared" si="7923"/>
        <v>7</v>
      </c>
      <c r="D7765" s="149" t="str">
        <f>+VLOOKUP($A7765,mUNICIPIOS!$B$4:$F$343,2,0)</f>
        <v>Huehuetenango</v>
      </c>
      <c r="E7765" s="149">
        <f>+VLOOKUP($A7765,mUNICIPIOS!$B$4:$F$343,3,0)</f>
        <v>1309</v>
      </c>
      <c r="F7765" s="149" t="str">
        <f>+VLOOKUP($A7765,mUNICIPIOS!$B$4:$F$343,4,0)</f>
        <v>San Idelfonso Ixtahuacán</v>
      </c>
      <c r="G7765" s="139" t="str">
        <f t="shared" ref="G7765:K7765" si="7963">+G7727</f>
        <v>02</v>
      </c>
      <c r="H7765" t="str">
        <f t="shared" si="7963"/>
        <v>IIC</v>
      </c>
      <c r="I7765" t="str">
        <f t="shared" si="7963"/>
        <v>Índice de Información a la Ciudadanía</v>
      </c>
      <c r="J7765" t="str">
        <f t="shared" si="7963"/>
        <v>02-01</v>
      </c>
      <c r="K7765" t="str">
        <f t="shared" si="7963"/>
        <v>Rendición de cuentas cuatrimestral y anual al Comude enfocadas en resultados.</v>
      </c>
      <c r="L7765" s="150">
        <f>+VLOOKUP($E7765,IIC_2018!$B$8:$Q$347,3,0)</f>
        <v>0.4</v>
      </c>
      <c r="M7765" s="142" t="str">
        <f>+VLOOKUP($E7765,IIC_2018!$B$8:$Q$347,4,0)</f>
        <v>Medio bajo</v>
      </c>
    </row>
    <row r="7766" spans="1:13" x14ac:dyDescent="0.3">
      <c r="A7766" s="139">
        <f t="shared" si="7921"/>
        <v>205</v>
      </c>
      <c r="B7766" s="148">
        <f t="shared" si="7923"/>
        <v>8</v>
      </c>
      <c r="D7766" s="149" t="str">
        <f>+VLOOKUP($A7766,mUNICIPIOS!$B$4:$F$343,2,0)</f>
        <v>Huehuetenango</v>
      </c>
      <c r="E7766" s="149">
        <f>+VLOOKUP($A7766,mUNICIPIOS!$B$4:$F$343,3,0)</f>
        <v>1309</v>
      </c>
      <c r="F7766" s="149" t="str">
        <f>+VLOOKUP($A7766,mUNICIPIOS!$B$4:$F$343,4,0)</f>
        <v>San Idelfonso Ixtahuacán</v>
      </c>
      <c r="G7766" s="139" t="str">
        <f t="shared" ref="G7766:K7766" si="7964">+G7728</f>
        <v>02</v>
      </c>
      <c r="H7766" t="str">
        <f t="shared" si="7964"/>
        <v>IIC</v>
      </c>
      <c r="I7766" t="str">
        <f t="shared" si="7964"/>
        <v>Índice de Información a la Ciudadanía</v>
      </c>
      <c r="J7766" t="str">
        <f t="shared" si="7964"/>
        <v>02-02</v>
      </c>
      <c r="K7766" t="str">
        <f t="shared" si="7964"/>
        <v>Información presupuestaria y otra información brindada a la ciudadanía disponible en medios locales de comunicación.</v>
      </c>
      <c r="L7766" s="150">
        <f>+VLOOKUP($E7766,IIC_2018!$B$8:$Q$347,6,0)</f>
        <v>1</v>
      </c>
      <c r="M7766" s="142" t="str">
        <f>+VLOOKUP($E7766,IIC_2018!$B$8:$Q$347,7,0)</f>
        <v>Alto</v>
      </c>
    </row>
    <row r="7767" spans="1:13" x14ac:dyDescent="0.3">
      <c r="A7767" s="139">
        <f t="shared" si="7921"/>
        <v>205</v>
      </c>
      <c r="B7767" s="148">
        <f t="shared" si="7923"/>
        <v>9</v>
      </c>
      <c r="D7767" s="149" t="str">
        <f>+VLOOKUP($A7767,mUNICIPIOS!$B$4:$F$343,2,0)</f>
        <v>Huehuetenango</v>
      </c>
      <c r="E7767" s="149">
        <f>+VLOOKUP($A7767,mUNICIPIOS!$B$4:$F$343,3,0)</f>
        <v>1309</v>
      </c>
      <c r="F7767" s="149" t="str">
        <f>+VLOOKUP($A7767,mUNICIPIOS!$B$4:$F$343,4,0)</f>
        <v>San Idelfonso Ixtahuacán</v>
      </c>
      <c r="G7767" s="139" t="str">
        <f t="shared" ref="G7767:K7767" si="7965">+G7729</f>
        <v>02</v>
      </c>
      <c r="H7767" t="str">
        <f t="shared" si="7965"/>
        <v>IIC</v>
      </c>
      <c r="I7767" t="str">
        <f t="shared" si="7965"/>
        <v>Índice de Información a la Ciudadanía</v>
      </c>
      <c r="J7767" t="str">
        <f t="shared" si="7965"/>
        <v>02-03</v>
      </c>
      <c r="K7767" t="str">
        <f t="shared" si="7965"/>
        <v>Información pública de oficio actualizada y disponible de acuerdo a la LAIP y uso de internet.</v>
      </c>
      <c r="L7767" s="150">
        <f>+VLOOKUP($E7767,IIC_2018!$B$8:$Q$347,9,0)</f>
        <v>0.95999999999999985</v>
      </c>
      <c r="M7767" s="142" t="str">
        <f>+VLOOKUP($E7767,IIC_2018!$B$8:$Q$347,10,0)</f>
        <v>Alto</v>
      </c>
    </row>
    <row r="7768" spans="1:13" x14ac:dyDescent="0.3">
      <c r="A7768" s="139">
        <f t="shared" si="7921"/>
        <v>205</v>
      </c>
      <c r="B7768" s="148">
        <f t="shared" si="7923"/>
        <v>10</v>
      </c>
      <c r="D7768" s="149" t="str">
        <f>+VLOOKUP($A7768,mUNICIPIOS!$B$4:$F$343,2,0)</f>
        <v>Huehuetenango</v>
      </c>
      <c r="E7768" s="149">
        <f>+VLOOKUP($A7768,mUNICIPIOS!$B$4:$F$343,3,0)</f>
        <v>1309</v>
      </c>
      <c r="F7768" s="149" t="str">
        <f>+VLOOKUP($A7768,mUNICIPIOS!$B$4:$F$343,4,0)</f>
        <v>San Idelfonso Ixtahuacán</v>
      </c>
      <c r="G7768" s="139" t="str">
        <f t="shared" ref="G7768:K7768" si="7966">+G7730</f>
        <v>02</v>
      </c>
      <c r="H7768" t="str">
        <f t="shared" si="7966"/>
        <v>IIC</v>
      </c>
      <c r="I7768" t="str">
        <f t="shared" si="7966"/>
        <v>Índice de Información a la Ciudadanía</v>
      </c>
      <c r="J7768" t="str">
        <f t="shared" si="7966"/>
        <v>02-04</v>
      </c>
      <c r="K7768" t="str">
        <f t="shared" si="7966"/>
        <v>Relación del monto contratado por medio de Guate compras con el total del presupuesto de egresos vigente.</v>
      </c>
      <c r="L7768" s="150">
        <f>+VLOOKUP($E7768,IIC_2018!$B$8:$Q$347,12,0)</f>
        <v>0.76375701060450474</v>
      </c>
      <c r="M7768" s="142" t="str">
        <f>+VLOOKUP($E7768,IIC_2018!$B$8:$Q$347,13,0)</f>
        <v>Medio alto</v>
      </c>
    </row>
    <row r="7769" spans="1:13" x14ac:dyDescent="0.3">
      <c r="A7769" s="139">
        <f t="shared" si="7921"/>
        <v>205</v>
      </c>
      <c r="B7769" s="148">
        <f t="shared" si="7923"/>
        <v>11</v>
      </c>
      <c r="D7769" s="149" t="str">
        <f>+VLOOKUP($A7769,mUNICIPIOS!$B$4:$F$343,2,0)</f>
        <v>Huehuetenango</v>
      </c>
      <c r="E7769" s="149">
        <f>+VLOOKUP($A7769,mUNICIPIOS!$B$4:$F$343,3,0)</f>
        <v>1309</v>
      </c>
      <c r="F7769" s="149" t="str">
        <f>+VLOOKUP($A7769,mUNICIPIOS!$B$4:$F$343,4,0)</f>
        <v>San Idelfonso Ixtahuacán</v>
      </c>
      <c r="G7769" s="139" t="str">
        <f t="shared" ref="G7769:K7769" si="7967">+G7731</f>
        <v>02</v>
      </c>
      <c r="H7769" t="str">
        <f t="shared" si="7967"/>
        <v>IIC</v>
      </c>
      <c r="I7769" t="str">
        <f t="shared" si="7967"/>
        <v>Índice de Información a la Ciudadanía</v>
      </c>
      <c r="J7769" t="str">
        <f t="shared" si="7967"/>
        <v>INDICE</v>
      </c>
      <c r="K7769">
        <f t="shared" si="7967"/>
        <v>0</v>
      </c>
      <c r="L7769" s="150">
        <f>+VLOOKUP($E7769,IIC_2018!$B$8:$Q$347,15,0)</f>
        <v>0.78093925265112618</v>
      </c>
      <c r="M7769" s="142" t="str">
        <f>+VLOOKUP($E7769,IIC_2018!$B$8:$Q$347,16,0)</f>
        <v>Medio alto</v>
      </c>
    </row>
    <row r="7770" spans="1:13" x14ac:dyDescent="0.3">
      <c r="A7770" s="139">
        <f t="shared" si="7921"/>
        <v>205</v>
      </c>
      <c r="B7770" s="148">
        <f t="shared" si="7923"/>
        <v>12</v>
      </c>
      <c r="D7770" s="149" t="str">
        <f>+VLOOKUP($A7770,mUNICIPIOS!$B$4:$F$343,2,0)</f>
        <v>Huehuetenango</v>
      </c>
      <c r="E7770" s="149">
        <f>+VLOOKUP($A7770,mUNICIPIOS!$B$4:$F$343,3,0)</f>
        <v>1309</v>
      </c>
      <c r="F7770" s="149" t="str">
        <f>+VLOOKUP($A7770,mUNICIPIOS!$B$4:$F$343,4,0)</f>
        <v>San Idelfonso Ixtahuacán</v>
      </c>
      <c r="G7770" s="139" t="str">
        <f t="shared" ref="G7770:K7770" si="7968">+G7732</f>
        <v>03</v>
      </c>
      <c r="H7770" t="str">
        <f t="shared" si="7968"/>
        <v>ISP</v>
      </c>
      <c r="I7770" t="str">
        <f t="shared" si="7968"/>
        <v>Índice de Servicios Públicos</v>
      </c>
      <c r="J7770" t="str">
        <f t="shared" si="7968"/>
        <v>03-01</v>
      </c>
      <c r="K7770" t="str">
        <f t="shared" si="7968"/>
        <v>Cobertura del servicio público de agua</v>
      </c>
      <c r="L7770" s="150">
        <f>+VLOOKUP($E7770,ISP_2018!$B$8:$T$347,3,0)</f>
        <v>6.7785298884545708E-2</v>
      </c>
      <c r="M7770" s="142" t="str">
        <f>+VLOOKUP($E7770,ISP_2018!$B$8:$T$347,4,0)</f>
        <v>Bajo</v>
      </c>
    </row>
    <row r="7771" spans="1:13" x14ac:dyDescent="0.3">
      <c r="A7771" s="139">
        <f t="shared" si="7921"/>
        <v>205</v>
      </c>
      <c r="B7771" s="148">
        <f t="shared" si="7923"/>
        <v>13</v>
      </c>
      <c r="D7771" s="149" t="str">
        <f>+VLOOKUP($A7771,mUNICIPIOS!$B$4:$F$343,2,0)</f>
        <v>Huehuetenango</v>
      </c>
      <c r="E7771" s="149">
        <f>+VLOOKUP($A7771,mUNICIPIOS!$B$4:$F$343,3,0)</f>
        <v>1309</v>
      </c>
      <c r="F7771" s="149" t="str">
        <f>+VLOOKUP($A7771,mUNICIPIOS!$B$4:$F$343,4,0)</f>
        <v>San Idelfonso Ixtahuacán</v>
      </c>
      <c r="G7771" s="139" t="str">
        <f t="shared" ref="G7771:K7771" si="7969">+G7733</f>
        <v>03</v>
      </c>
      <c r="H7771" t="str">
        <f t="shared" si="7969"/>
        <v>ISP</v>
      </c>
      <c r="I7771" t="str">
        <f t="shared" si="7969"/>
        <v>Índice de Servicios Públicos</v>
      </c>
      <c r="J7771" t="str">
        <f t="shared" si="7969"/>
        <v>03-02</v>
      </c>
      <c r="K7771" t="str">
        <f t="shared" si="7969"/>
        <v>Control de la calidad del servicio público de agua</v>
      </c>
      <c r="L7771" s="150">
        <f>+VLOOKUP($E7771,ISP_2018!$B$8:$T$347,6,0)</f>
        <v>0</v>
      </c>
      <c r="M7771" s="142" t="str">
        <f>+VLOOKUP($E7771,ISP_2018!$B$8:$T$347,7,0)</f>
        <v>Bajo</v>
      </c>
    </row>
    <row r="7772" spans="1:13" x14ac:dyDescent="0.3">
      <c r="A7772" s="139">
        <f t="shared" si="7921"/>
        <v>205</v>
      </c>
      <c r="B7772" s="148">
        <f t="shared" si="7923"/>
        <v>14</v>
      </c>
      <c r="D7772" s="149" t="str">
        <f>+VLOOKUP($A7772,mUNICIPIOS!$B$4:$F$343,2,0)</f>
        <v>Huehuetenango</v>
      </c>
      <c r="E7772" s="149">
        <f>+VLOOKUP($A7772,mUNICIPIOS!$B$4:$F$343,3,0)</f>
        <v>1309</v>
      </c>
      <c r="F7772" s="149" t="str">
        <f>+VLOOKUP($A7772,mUNICIPIOS!$B$4:$F$343,4,0)</f>
        <v>San Idelfonso Ixtahuacán</v>
      </c>
      <c r="G7772" s="139" t="str">
        <f t="shared" ref="G7772:K7772" si="7970">+G7734</f>
        <v>03</v>
      </c>
      <c r="H7772" t="str">
        <f t="shared" si="7970"/>
        <v>ISP</v>
      </c>
      <c r="I7772" t="str">
        <f t="shared" si="7970"/>
        <v>Índice de Servicios Públicos</v>
      </c>
      <c r="J7772" t="str">
        <f t="shared" si="7970"/>
        <v>03-03</v>
      </c>
      <c r="K7772" t="str">
        <f t="shared" si="7970"/>
        <v>Disposición  y tratamiento  de aguas residuales</v>
      </c>
      <c r="L7772" s="150">
        <f>+VLOOKUP($E7772,ISP_2018!$B$8:$T$347,9,0)</f>
        <v>0.2276707643009393</v>
      </c>
      <c r="M7772" s="142" t="str">
        <f>+VLOOKUP($E7772,ISP_2018!$B$8:$T$347,10,0)</f>
        <v>Medio bajo</v>
      </c>
    </row>
    <row r="7773" spans="1:13" x14ac:dyDescent="0.3">
      <c r="A7773" s="139">
        <f t="shared" si="7921"/>
        <v>205</v>
      </c>
      <c r="B7773" s="148">
        <f t="shared" si="7923"/>
        <v>15</v>
      </c>
      <c r="D7773" s="149" t="str">
        <f>+VLOOKUP($A7773,mUNICIPIOS!$B$4:$F$343,2,0)</f>
        <v>Huehuetenango</v>
      </c>
      <c r="E7773" s="149">
        <f>+VLOOKUP($A7773,mUNICIPIOS!$B$4:$F$343,3,0)</f>
        <v>1309</v>
      </c>
      <c r="F7773" s="149" t="str">
        <f>+VLOOKUP($A7773,mUNICIPIOS!$B$4:$F$343,4,0)</f>
        <v>San Idelfonso Ixtahuacán</v>
      </c>
      <c r="G7773" s="139" t="str">
        <f t="shared" ref="G7773:K7773" si="7971">+G7735</f>
        <v>03</v>
      </c>
      <c r="H7773" t="str">
        <f t="shared" si="7971"/>
        <v>ISP</v>
      </c>
      <c r="I7773" t="str">
        <f t="shared" si="7971"/>
        <v>Índice de Servicios Públicos</v>
      </c>
      <c r="J7773" t="str">
        <f t="shared" si="7971"/>
        <v>03-04</v>
      </c>
      <c r="K7773" t="str">
        <f t="shared" si="7971"/>
        <v>Gestión y manejo de los residuos y desechos sólidos</v>
      </c>
      <c r="L7773" s="150">
        <f>+VLOOKUP($E7773,ISP_2018!$B$8:$T$347,12,0)</f>
        <v>0</v>
      </c>
      <c r="M7773" s="142" t="str">
        <f>+VLOOKUP($E7773,ISP_2018!$B$8:$T$347,13,0)</f>
        <v>Bajo</v>
      </c>
    </row>
    <row r="7774" spans="1:13" x14ac:dyDescent="0.3">
      <c r="A7774" s="139">
        <f t="shared" si="7921"/>
        <v>205</v>
      </c>
      <c r="B7774" s="148">
        <f t="shared" si="7923"/>
        <v>16</v>
      </c>
      <c r="D7774" s="149" t="str">
        <f>+VLOOKUP($A7774,mUNICIPIOS!$B$4:$F$343,2,0)</f>
        <v>Huehuetenango</v>
      </c>
      <c r="E7774" s="149">
        <f>+VLOOKUP($A7774,mUNICIPIOS!$B$4:$F$343,3,0)</f>
        <v>1309</v>
      </c>
      <c r="F7774" s="149" t="str">
        <f>+VLOOKUP($A7774,mUNICIPIOS!$B$4:$F$343,4,0)</f>
        <v>San Idelfonso Ixtahuacán</v>
      </c>
      <c r="G7774" s="139" t="str">
        <f t="shared" ref="G7774:K7774" si="7972">+G7736</f>
        <v>03</v>
      </c>
      <c r="H7774" t="str">
        <f t="shared" si="7972"/>
        <v>ISP</v>
      </c>
      <c r="I7774" t="str">
        <f t="shared" si="7972"/>
        <v>Índice de Servicios Públicos</v>
      </c>
      <c r="J7774" t="str">
        <f t="shared" si="7972"/>
        <v>03-05</v>
      </c>
      <c r="K7774" t="str">
        <f t="shared" si="7972"/>
        <v>Gestión de servicios públicos municipales</v>
      </c>
      <c r="L7774" s="150">
        <f>+VLOOKUP($E7774,ISP_2018!$B$8:$T$347,15,0)</f>
        <v>0.54838709677419362</v>
      </c>
      <c r="M7774" s="142" t="str">
        <f>+VLOOKUP($E7774,ISP_2018!$B$8:$T$347,16,0)</f>
        <v>Medio</v>
      </c>
    </row>
    <row r="7775" spans="1:13" x14ac:dyDescent="0.3">
      <c r="A7775" s="139">
        <f t="shared" si="7921"/>
        <v>205</v>
      </c>
      <c r="B7775" s="148">
        <f t="shared" si="7923"/>
        <v>17</v>
      </c>
      <c r="D7775" s="149" t="str">
        <f>+VLOOKUP($A7775,mUNICIPIOS!$B$4:$F$343,2,0)</f>
        <v>Huehuetenango</v>
      </c>
      <c r="E7775" s="149">
        <f>+VLOOKUP($A7775,mUNICIPIOS!$B$4:$F$343,3,0)</f>
        <v>1309</v>
      </c>
      <c r="F7775" s="149" t="str">
        <f>+VLOOKUP($A7775,mUNICIPIOS!$B$4:$F$343,4,0)</f>
        <v>San Idelfonso Ixtahuacán</v>
      </c>
      <c r="G7775" s="139" t="str">
        <f t="shared" ref="G7775:K7775" si="7973">+G7737</f>
        <v>03</v>
      </c>
      <c r="H7775" t="str">
        <f t="shared" si="7973"/>
        <v>ISP</v>
      </c>
      <c r="I7775" t="str">
        <f t="shared" si="7973"/>
        <v>Índice de Servicios Públicos</v>
      </c>
      <c r="J7775" t="str">
        <f t="shared" si="7973"/>
        <v>INDICE</v>
      </c>
      <c r="K7775">
        <f t="shared" si="7973"/>
        <v>0</v>
      </c>
      <c r="L7775" s="150">
        <f>+VLOOKUP($E7775,ISP_2018!$B$8:$T$347,18,0)</f>
        <v>0.16199010210348117</v>
      </c>
      <c r="M7775" s="142" t="str">
        <f>+VLOOKUP($E7775,ISP_2018!$B$8:$T$347,19,0)</f>
        <v>Bajo</v>
      </c>
    </row>
    <row r="7776" spans="1:13" x14ac:dyDescent="0.3">
      <c r="A7776" s="139">
        <f t="shared" si="7921"/>
        <v>205</v>
      </c>
      <c r="B7776" s="148">
        <f t="shared" si="7923"/>
        <v>18</v>
      </c>
      <c r="D7776" s="149" t="str">
        <f>+VLOOKUP($A7776,mUNICIPIOS!$B$4:$F$343,2,0)</f>
        <v>Huehuetenango</v>
      </c>
      <c r="E7776" s="149">
        <f>+VLOOKUP($A7776,mUNICIPIOS!$B$4:$F$343,3,0)</f>
        <v>1309</v>
      </c>
      <c r="F7776" s="149" t="str">
        <f>+VLOOKUP($A7776,mUNICIPIOS!$B$4:$F$343,4,0)</f>
        <v>San Idelfonso Ixtahuacán</v>
      </c>
      <c r="G7776" s="139" t="str">
        <f t="shared" ref="G7776:K7776" si="7974">+G7738</f>
        <v>04</v>
      </c>
      <c r="H7776" t="str">
        <f t="shared" si="7974"/>
        <v>IGA</v>
      </c>
      <c r="I7776" t="str">
        <f t="shared" si="7974"/>
        <v>Índice de Gestión Administrativa</v>
      </c>
      <c r="J7776" t="str">
        <f t="shared" si="7974"/>
        <v>04-01</v>
      </c>
      <c r="K7776" t="str">
        <f t="shared" si="7974"/>
        <v>Existencia de elementos de atención municipal orientada al vecino</v>
      </c>
      <c r="L7776" s="150">
        <f>+VLOOKUP($E7776,IGA_2018!$B$8:$N$347,3,0)</f>
        <v>0.5</v>
      </c>
      <c r="M7776" s="142" t="str">
        <f>+VLOOKUP($E7776,IGA_2018!$B$8:$N$347,4,0)</f>
        <v>Medio</v>
      </c>
    </row>
    <row r="7777" spans="1:13" x14ac:dyDescent="0.3">
      <c r="A7777" s="139">
        <f t="shared" si="7921"/>
        <v>205</v>
      </c>
      <c r="B7777" s="148">
        <f t="shared" si="7923"/>
        <v>19</v>
      </c>
      <c r="D7777" s="149" t="str">
        <f>+VLOOKUP($A7777,mUNICIPIOS!$B$4:$F$343,2,0)</f>
        <v>Huehuetenango</v>
      </c>
      <c r="E7777" s="149">
        <f>+VLOOKUP($A7777,mUNICIPIOS!$B$4:$F$343,3,0)</f>
        <v>1309</v>
      </c>
      <c r="F7777" s="149" t="str">
        <f>+VLOOKUP($A7777,mUNICIPIOS!$B$4:$F$343,4,0)</f>
        <v>San Idelfonso Ixtahuacán</v>
      </c>
      <c r="G7777" s="139" t="str">
        <f t="shared" ref="G7777:K7777" si="7975">+G7739</f>
        <v>04</v>
      </c>
      <c r="H7777" t="str">
        <f t="shared" si="7975"/>
        <v>IGA</v>
      </c>
      <c r="I7777" t="str">
        <f t="shared" si="7975"/>
        <v>Índice de Gestión Administrativa</v>
      </c>
      <c r="J7777" t="str">
        <f t="shared" si="7975"/>
        <v>04-02</v>
      </c>
      <c r="K7777" t="str">
        <f t="shared" si="7975"/>
        <v>Gestión del recurso humano.</v>
      </c>
      <c r="L7777" s="150">
        <f>+VLOOKUP($E7777,IGA_2018!$B$8:$N$347,6,0)</f>
        <v>0.49549317537986109</v>
      </c>
      <c r="M7777" s="142" t="str">
        <f>+VLOOKUP($E7777,IGA_2018!$B$8:$N$347,7,0)</f>
        <v>Medio</v>
      </c>
    </row>
    <row r="7778" spans="1:13" x14ac:dyDescent="0.3">
      <c r="A7778" s="139">
        <f t="shared" si="7921"/>
        <v>205</v>
      </c>
      <c r="B7778" s="148">
        <f t="shared" si="7923"/>
        <v>20</v>
      </c>
      <c r="D7778" s="149" t="str">
        <f>+VLOOKUP($A7778,mUNICIPIOS!$B$4:$F$343,2,0)</f>
        <v>Huehuetenango</v>
      </c>
      <c r="E7778" s="149">
        <f>+VLOOKUP($A7778,mUNICIPIOS!$B$4:$F$343,3,0)</f>
        <v>1309</v>
      </c>
      <c r="F7778" s="149" t="str">
        <f>+VLOOKUP($A7778,mUNICIPIOS!$B$4:$F$343,4,0)</f>
        <v>San Idelfonso Ixtahuacán</v>
      </c>
      <c r="G7778" s="139" t="str">
        <f t="shared" ref="G7778:K7778" si="7976">+G7740</f>
        <v>04</v>
      </c>
      <c r="H7778" t="str">
        <f t="shared" si="7976"/>
        <v>IGA</v>
      </c>
      <c r="I7778" t="str">
        <f t="shared" si="7976"/>
        <v>Índice de Gestión Administrativa</v>
      </c>
      <c r="J7778" t="str">
        <f t="shared" si="7976"/>
        <v>04-03</v>
      </c>
      <c r="K7778" t="str">
        <f t="shared" si="7976"/>
        <v>Existencia de oficinas municipales con instrumentos de gestión.</v>
      </c>
      <c r="L7778" s="150">
        <f>+VLOOKUP($E7778,IGA_2018!$B$8:$N$347,9,0)</f>
        <v>0.16071428571428573</v>
      </c>
      <c r="M7778" s="142" t="str">
        <f>+VLOOKUP($E7778,IGA_2018!$B$8:$N$347,10,0)</f>
        <v>Bajo</v>
      </c>
    </row>
    <row r="7779" spans="1:13" x14ac:dyDescent="0.3">
      <c r="A7779" s="139">
        <f t="shared" si="7921"/>
        <v>205</v>
      </c>
      <c r="B7779" s="148">
        <f t="shared" si="7923"/>
        <v>21</v>
      </c>
      <c r="D7779" s="149" t="str">
        <f>+VLOOKUP($A7779,mUNICIPIOS!$B$4:$F$343,2,0)</f>
        <v>Huehuetenango</v>
      </c>
      <c r="E7779" s="149">
        <f>+VLOOKUP($A7779,mUNICIPIOS!$B$4:$F$343,3,0)</f>
        <v>1309</v>
      </c>
      <c r="F7779" s="149" t="str">
        <f>+VLOOKUP($A7779,mUNICIPIOS!$B$4:$F$343,4,0)</f>
        <v>San Idelfonso Ixtahuacán</v>
      </c>
      <c r="G7779" s="139" t="str">
        <f t="shared" ref="G7779:K7779" si="7977">+G7741</f>
        <v>04</v>
      </c>
      <c r="H7779" t="str">
        <f t="shared" si="7977"/>
        <v>IGA</v>
      </c>
      <c r="I7779" t="str">
        <f t="shared" si="7977"/>
        <v>Índice de Gestión Administrativa</v>
      </c>
      <c r="J7779" t="str">
        <f t="shared" si="7977"/>
        <v>INDICE</v>
      </c>
      <c r="K7779">
        <f t="shared" si="7977"/>
        <v>0</v>
      </c>
      <c r="L7779" s="150">
        <f>+VLOOKUP($E7779,IGA_2018!$B$8:$N$347,12,0)</f>
        <v>0.37967261138295139</v>
      </c>
      <c r="M7779" s="142" t="str">
        <f>+VLOOKUP($E7779,IGA_2018!$B$8:$N$347,13,0)</f>
        <v>Medio bajo</v>
      </c>
    </row>
    <row r="7780" spans="1:13" x14ac:dyDescent="0.3">
      <c r="A7780" s="139">
        <f t="shared" si="7921"/>
        <v>205</v>
      </c>
      <c r="B7780" s="148">
        <f t="shared" si="7923"/>
        <v>22</v>
      </c>
      <c r="D7780" s="149" t="str">
        <f>+VLOOKUP($A7780,mUNICIPIOS!$B$4:$F$343,2,0)</f>
        <v>Huehuetenango</v>
      </c>
      <c r="E7780" s="149">
        <f>+VLOOKUP($A7780,mUNICIPIOS!$B$4:$F$343,3,0)</f>
        <v>1309</v>
      </c>
      <c r="F7780" s="149" t="str">
        <f>+VLOOKUP($A7780,mUNICIPIOS!$B$4:$F$343,4,0)</f>
        <v>San Idelfonso Ixtahuacán</v>
      </c>
      <c r="G7780" s="139" t="str">
        <f t="shared" ref="G7780:K7780" si="7978">+G7742</f>
        <v>05</v>
      </c>
      <c r="H7780" t="str">
        <f t="shared" si="7978"/>
        <v>IGF</v>
      </c>
      <c r="I7780" t="str">
        <f t="shared" si="7978"/>
        <v>Índice de Gestión Financiera</v>
      </c>
      <c r="J7780" t="str">
        <f t="shared" si="7978"/>
        <v>05-01</v>
      </c>
      <c r="K7780" t="str">
        <f t="shared" si="7978"/>
        <v>Autonomía financiera municipal</v>
      </c>
      <c r="L7780" s="150">
        <f>+VLOOKUP($E7780,IGF_2018!$B$8:$Z$347,3,0)</f>
        <v>4.2813150425550471E-2</v>
      </c>
      <c r="M7780" s="142" t="str">
        <f>+VLOOKUP($E7780,IGF_2018!$B$8:$Z$347,4,0)</f>
        <v>Bajo</v>
      </c>
    </row>
    <row r="7781" spans="1:13" x14ac:dyDescent="0.3">
      <c r="A7781" s="139">
        <f t="shared" si="7921"/>
        <v>205</v>
      </c>
      <c r="B7781" s="148">
        <f t="shared" si="7923"/>
        <v>23</v>
      </c>
      <c r="D7781" s="149" t="str">
        <f>+VLOOKUP($A7781,mUNICIPIOS!$B$4:$F$343,2,0)</f>
        <v>Huehuetenango</v>
      </c>
      <c r="E7781" s="149">
        <f>+VLOOKUP($A7781,mUNICIPIOS!$B$4:$F$343,3,0)</f>
        <v>1309</v>
      </c>
      <c r="F7781" s="149" t="str">
        <f>+VLOOKUP($A7781,mUNICIPIOS!$B$4:$F$343,4,0)</f>
        <v>San Idelfonso Ixtahuacán</v>
      </c>
      <c r="G7781" s="139" t="str">
        <f t="shared" ref="G7781:K7781" si="7979">+G7743</f>
        <v>05</v>
      </c>
      <c r="H7781" t="str">
        <f t="shared" si="7979"/>
        <v>IGF</v>
      </c>
      <c r="I7781" t="str">
        <f t="shared" si="7979"/>
        <v>Índice de Gestión Financiera</v>
      </c>
      <c r="J7781" t="str">
        <f t="shared" si="7979"/>
        <v>05-02</v>
      </c>
      <c r="K7781" t="str">
        <f t="shared" si="7979"/>
        <v xml:space="preserve">Ingresos propios por habitante -sin regalías- </v>
      </c>
      <c r="L7781" s="150">
        <f>+VLOOKUP($E7781,IGF_2018!$B$8:$Z$347,6,0)</f>
        <v>1.1165202430248218E-2</v>
      </c>
      <c r="M7781" s="142" t="str">
        <f>+VLOOKUP($E7781,IGF_2018!$B$8:$Z$347,7,0)</f>
        <v>Bajo</v>
      </c>
    </row>
    <row r="7782" spans="1:13" x14ac:dyDescent="0.3">
      <c r="A7782" s="139">
        <f t="shared" si="7921"/>
        <v>205</v>
      </c>
      <c r="B7782" s="148">
        <f t="shared" si="7923"/>
        <v>24</v>
      </c>
      <c r="D7782" s="149" t="str">
        <f>+VLOOKUP($A7782,mUNICIPIOS!$B$4:$F$343,2,0)</f>
        <v>Huehuetenango</v>
      </c>
      <c r="E7782" s="149">
        <f>+VLOOKUP($A7782,mUNICIPIOS!$B$4:$F$343,3,0)</f>
        <v>1309</v>
      </c>
      <c r="F7782" s="149" t="str">
        <f>+VLOOKUP($A7782,mUNICIPIOS!$B$4:$F$343,4,0)</f>
        <v>San Idelfonso Ixtahuacán</v>
      </c>
      <c r="G7782" s="139" t="str">
        <f t="shared" ref="G7782:K7782" si="7980">+G7744</f>
        <v>05</v>
      </c>
      <c r="H7782" t="str">
        <f t="shared" si="7980"/>
        <v>IGF</v>
      </c>
      <c r="I7782" t="str">
        <f t="shared" si="7980"/>
        <v>Índice de Gestión Financiera</v>
      </c>
      <c r="J7782" t="str">
        <f t="shared" si="7980"/>
        <v>05-03</v>
      </c>
      <c r="K7782" t="str">
        <f t="shared" si="7980"/>
        <v>Ingresos del IUSI en relación a los ingresos propios -sin regalías-</v>
      </c>
      <c r="L7782" s="150">
        <f>+VLOOKUP($E7782,IGF_2018!$B$8:$Z$347,9,0)</f>
        <v>0</v>
      </c>
      <c r="M7782" s="142" t="str">
        <f>+VLOOKUP($E7782,IGF_2018!$B$8:$Z$347,10,0)</f>
        <v>Bajo</v>
      </c>
    </row>
    <row r="7783" spans="1:13" x14ac:dyDescent="0.3">
      <c r="A7783" s="139">
        <f t="shared" si="7921"/>
        <v>205</v>
      </c>
      <c r="B7783" s="148">
        <f t="shared" si="7923"/>
        <v>25</v>
      </c>
      <c r="D7783" s="149" t="str">
        <f>+VLOOKUP($A7783,mUNICIPIOS!$B$4:$F$343,2,0)</f>
        <v>Huehuetenango</v>
      </c>
      <c r="E7783" s="149">
        <f>+VLOOKUP($A7783,mUNICIPIOS!$B$4:$F$343,3,0)</f>
        <v>1309</v>
      </c>
      <c r="F7783" s="149" t="str">
        <f>+VLOOKUP($A7783,mUNICIPIOS!$B$4:$F$343,4,0)</f>
        <v>San Idelfonso Ixtahuacán</v>
      </c>
      <c r="G7783" s="139" t="str">
        <f t="shared" ref="G7783:K7783" si="7981">+G7745</f>
        <v>05</v>
      </c>
      <c r="H7783" t="str">
        <f t="shared" si="7981"/>
        <v>IGF</v>
      </c>
      <c r="I7783" t="str">
        <f t="shared" si="7981"/>
        <v>Índice de Gestión Financiera</v>
      </c>
      <c r="J7783" t="str">
        <f t="shared" si="7981"/>
        <v>05-04</v>
      </c>
      <c r="K7783" t="str">
        <f t="shared" si="7981"/>
        <v>Inversión anual en capital fijo por habitante</v>
      </c>
      <c r="L7783" s="150">
        <f>+VLOOKUP($E7783,IGF_2018!$B$8:$Z$347,12,0)</f>
        <v>4.2938958777183338E-2</v>
      </c>
      <c r="M7783" s="142" t="str">
        <f>+VLOOKUP($E7783,IGF_2018!$B$8:$Z$347,13,0)</f>
        <v>Bajo</v>
      </c>
    </row>
    <row r="7784" spans="1:13" x14ac:dyDescent="0.3">
      <c r="A7784" s="139">
        <f t="shared" si="7921"/>
        <v>205</v>
      </c>
      <c r="B7784" s="148">
        <f t="shared" si="7923"/>
        <v>26</v>
      </c>
      <c r="D7784" s="149" t="str">
        <f>+VLOOKUP($A7784,mUNICIPIOS!$B$4:$F$343,2,0)</f>
        <v>Huehuetenango</v>
      </c>
      <c r="E7784" s="149">
        <f>+VLOOKUP($A7784,mUNICIPIOS!$B$4:$F$343,3,0)</f>
        <v>1309</v>
      </c>
      <c r="F7784" s="149" t="str">
        <f>+VLOOKUP($A7784,mUNICIPIOS!$B$4:$F$343,4,0)</f>
        <v>San Idelfonso Ixtahuacán</v>
      </c>
      <c r="G7784" s="139" t="str">
        <f t="shared" ref="G7784:K7784" si="7982">+G7746</f>
        <v>05</v>
      </c>
      <c r="H7784" t="str">
        <f t="shared" si="7982"/>
        <v>IGF</v>
      </c>
      <c r="I7784" t="str">
        <f t="shared" si="7982"/>
        <v>Índice de Gestión Financiera</v>
      </c>
      <c r="J7784" t="str">
        <f t="shared" si="7982"/>
        <v>05-05</v>
      </c>
      <c r="K7784" t="str">
        <f t="shared" si="7982"/>
        <v>Inversión anual en capital fijo con recursos percibidos por ingresos propios</v>
      </c>
      <c r="L7784" s="150">
        <f>+VLOOKUP($E7784,IGF_2018!$B$8:$Z$347,15,0)</f>
        <v>0</v>
      </c>
      <c r="M7784" s="142" t="str">
        <f>+VLOOKUP($E7784,IGF_2018!$B$8:$Z$347,16,0)</f>
        <v>Bajo</v>
      </c>
    </row>
    <row r="7785" spans="1:13" x14ac:dyDescent="0.3">
      <c r="A7785" s="139">
        <f t="shared" si="7921"/>
        <v>205</v>
      </c>
      <c r="B7785" s="148">
        <f t="shared" si="7923"/>
        <v>27</v>
      </c>
      <c r="D7785" s="149" t="str">
        <f>+VLOOKUP($A7785,mUNICIPIOS!$B$4:$F$343,2,0)</f>
        <v>Huehuetenango</v>
      </c>
      <c r="E7785" s="149">
        <f>+VLOOKUP($A7785,mUNICIPIOS!$B$4:$F$343,3,0)</f>
        <v>1309</v>
      </c>
      <c r="F7785" s="149" t="str">
        <f>+VLOOKUP($A7785,mUNICIPIOS!$B$4:$F$343,4,0)</f>
        <v>San Idelfonso Ixtahuacán</v>
      </c>
      <c r="G7785" s="139" t="str">
        <f t="shared" ref="G7785:K7785" si="7983">+G7747</f>
        <v>05</v>
      </c>
      <c r="H7785" t="str">
        <f t="shared" si="7983"/>
        <v>IGF</v>
      </c>
      <c r="I7785" t="str">
        <f t="shared" si="7983"/>
        <v>Índice de Gestión Financiera</v>
      </c>
      <c r="J7785" t="str">
        <f t="shared" si="7983"/>
        <v>05-06</v>
      </c>
      <c r="K7785" t="str">
        <f t="shared" si="7983"/>
        <v xml:space="preserve">Inversión anual en capital fijo con recursos percibidos por transferencias del Gobierno Central </v>
      </c>
      <c r="L7785" s="150">
        <f>+VLOOKUP($E7785,IGF_2018!$B$8:$Z$347,18,0)</f>
        <v>0.27762167543317556</v>
      </c>
      <c r="M7785" s="142" t="str">
        <f>+VLOOKUP($E7785,IGF_2018!$B$8:$Z$347,19,0)</f>
        <v>Medio bajo</v>
      </c>
    </row>
    <row r="7786" spans="1:13" x14ac:dyDescent="0.3">
      <c r="A7786" s="139">
        <f t="shared" si="7921"/>
        <v>205</v>
      </c>
      <c r="B7786" s="148">
        <f t="shared" si="7923"/>
        <v>28</v>
      </c>
      <c r="D7786" s="149" t="str">
        <f>+VLOOKUP($A7786,mUNICIPIOS!$B$4:$F$343,2,0)</f>
        <v>Huehuetenango</v>
      </c>
      <c r="E7786" s="149">
        <f>+VLOOKUP($A7786,mUNICIPIOS!$B$4:$F$343,3,0)</f>
        <v>1309</v>
      </c>
      <c r="F7786" s="149" t="str">
        <f>+VLOOKUP($A7786,mUNICIPIOS!$B$4:$F$343,4,0)</f>
        <v>San Idelfonso Ixtahuacán</v>
      </c>
      <c r="G7786" s="139" t="str">
        <f t="shared" ref="G7786:K7786" si="7984">+G7748</f>
        <v>05</v>
      </c>
      <c r="H7786" t="str">
        <f t="shared" si="7984"/>
        <v>IGF</v>
      </c>
      <c r="I7786" t="str">
        <f t="shared" si="7984"/>
        <v>Índice de Gestión Financiera</v>
      </c>
      <c r="J7786" t="str">
        <f t="shared" si="7984"/>
        <v>05-07</v>
      </c>
      <c r="K7786" t="str">
        <f t="shared" si="7984"/>
        <v>Financiamiento por endeudamiento municipal</v>
      </c>
      <c r="L7786" s="150">
        <f>+VLOOKUP($E7786,IGF_2018!$B$8:$Z$347,21,0)</f>
        <v>1</v>
      </c>
      <c r="M7786" s="142" t="str">
        <f>+VLOOKUP($E7786,IGF_2018!$B$8:$Z$347,22,0)</f>
        <v>Alto</v>
      </c>
    </row>
    <row r="7787" spans="1:13" x14ac:dyDescent="0.3">
      <c r="A7787" s="139">
        <f t="shared" si="7921"/>
        <v>205</v>
      </c>
      <c r="B7787" s="148">
        <f t="shared" si="7923"/>
        <v>29</v>
      </c>
      <c r="D7787" s="149" t="str">
        <f>+VLOOKUP($A7787,mUNICIPIOS!$B$4:$F$343,2,0)</f>
        <v>Huehuetenango</v>
      </c>
      <c r="E7787" s="149">
        <f>+VLOOKUP($A7787,mUNICIPIOS!$B$4:$F$343,3,0)</f>
        <v>1309</v>
      </c>
      <c r="F7787" s="149" t="str">
        <f>+VLOOKUP($A7787,mUNICIPIOS!$B$4:$F$343,4,0)</f>
        <v>San Idelfonso Ixtahuacán</v>
      </c>
      <c r="G7787" s="139" t="str">
        <f t="shared" ref="G7787:K7787" si="7985">+G7749</f>
        <v>05</v>
      </c>
      <c r="H7787" t="str">
        <f t="shared" si="7985"/>
        <v>IGF</v>
      </c>
      <c r="I7787" t="str">
        <f t="shared" si="7985"/>
        <v>Índice de Gestión Financiera</v>
      </c>
      <c r="J7787" t="str">
        <f t="shared" si="7985"/>
        <v>INDICE</v>
      </c>
      <c r="K7787">
        <f t="shared" si="7985"/>
        <v>0</v>
      </c>
      <c r="L7787" s="150">
        <f>+VLOOKUP($E7787,IGF_2018!$B$8:$Z$347,24,0)</f>
        <v>0.24285173399219565</v>
      </c>
      <c r="M7787" s="142" t="str">
        <f>+VLOOKUP($E7787,IGF_2018!$B$8:$Z$347,25,0)</f>
        <v>Medio bajo</v>
      </c>
    </row>
    <row r="7788" spans="1:13" x14ac:dyDescent="0.3">
      <c r="A7788" s="139">
        <f t="shared" si="7921"/>
        <v>205</v>
      </c>
      <c r="B7788" s="148">
        <f t="shared" si="7923"/>
        <v>30</v>
      </c>
      <c r="D7788" s="149" t="str">
        <f>+VLOOKUP($A7788,mUNICIPIOS!$B$4:$F$343,2,0)</f>
        <v>Huehuetenango</v>
      </c>
      <c r="E7788" s="149">
        <f>+VLOOKUP($A7788,mUNICIPIOS!$B$4:$F$343,3,0)</f>
        <v>1309</v>
      </c>
      <c r="F7788" s="149" t="str">
        <f>+VLOOKUP($A7788,mUNICIPIOS!$B$4:$F$343,4,0)</f>
        <v>San Idelfonso Ixtahuacán</v>
      </c>
      <c r="G7788" s="139" t="str">
        <f t="shared" ref="G7788:K7788" si="7986">+G7750</f>
        <v>06</v>
      </c>
      <c r="H7788" t="str">
        <f t="shared" si="7986"/>
        <v>IGE</v>
      </c>
      <c r="I7788" t="str">
        <f t="shared" si="7986"/>
        <v>Índice de Gestión Estratégica</v>
      </c>
      <c r="J7788" t="str">
        <f t="shared" si="7986"/>
        <v>06-01</v>
      </c>
      <c r="K7788" t="str">
        <f t="shared" si="7986"/>
        <v>Ejecución del Plan Operativo Anual  (POA)</v>
      </c>
      <c r="L7788" s="150">
        <f>+VLOOKUP($E7788,IGE_2018!$B$8:$Z$347,3,0)</f>
        <v>0</v>
      </c>
      <c r="M7788" s="142" t="str">
        <f>+VLOOKUP($E7788,IGE_2018!$B$8:$Z$347,4,0)</f>
        <v>Bajo</v>
      </c>
    </row>
    <row r="7789" spans="1:13" x14ac:dyDescent="0.3">
      <c r="A7789" s="139">
        <f t="shared" ref="A7789:A7852" si="7987">+IF(B7788=38,A7788+1,A7788)</f>
        <v>205</v>
      </c>
      <c r="B7789" s="148">
        <f t="shared" si="7923"/>
        <v>31</v>
      </c>
      <c r="D7789" s="149" t="str">
        <f>+VLOOKUP($A7789,mUNICIPIOS!$B$4:$F$343,2,0)</f>
        <v>Huehuetenango</v>
      </c>
      <c r="E7789" s="149">
        <f>+VLOOKUP($A7789,mUNICIPIOS!$B$4:$F$343,3,0)</f>
        <v>1309</v>
      </c>
      <c r="F7789" s="149" t="str">
        <f>+VLOOKUP($A7789,mUNICIPIOS!$B$4:$F$343,4,0)</f>
        <v>San Idelfonso Ixtahuacán</v>
      </c>
      <c r="G7789" s="139" t="str">
        <f t="shared" ref="G7789:K7789" si="7988">+G7751</f>
        <v>06</v>
      </c>
      <c r="H7789" t="str">
        <f t="shared" si="7988"/>
        <v>IGE</v>
      </c>
      <c r="I7789" t="str">
        <f t="shared" si="7988"/>
        <v>Índice de Gestión Estratégica</v>
      </c>
      <c r="J7789" t="str">
        <f t="shared" si="7988"/>
        <v>06-02</v>
      </c>
      <c r="K7789" t="str">
        <f t="shared" si="7988"/>
        <v>Relación Plan de Desarrollo Municipal y Ordenamiento Territorial (PDM-OT) - Plan Estratégico Institucional (PEI) - Plan Operativo Multianual (POM) - Plan Operativo Anual (POA)</v>
      </c>
      <c r="L7789" s="150">
        <f>+VLOOKUP($E7789,IGE_2018!$B$8:$Z$347,6,0)</f>
        <v>0.26666666666666666</v>
      </c>
      <c r="M7789" s="142" t="str">
        <f>+VLOOKUP($E7789,IGE_2018!$B$8:$Z$347,7,0)</f>
        <v>Medio bajo</v>
      </c>
    </row>
    <row r="7790" spans="1:13" x14ac:dyDescent="0.3">
      <c r="A7790" s="139">
        <f t="shared" si="7987"/>
        <v>205</v>
      </c>
      <c r="B7790" s="148">
        <f t="shared" ref="B7790:B7853" si="7989">+B7752</f>
        <v>32</v>
      </c>
      <c r="D7790" s="149" t="str">
        <f>+VLOOKUP($A7790,mUNICIPIOS!$B$4:$F$343,2,0)</f>
        <v>Huehuetenango</v>
      </c>
      <c r="E7790" s="149">
        <f>+VLOOKUP($A7790,mUNICIPIOS!$B$4:$F$343,3,0)</f>
        <v>1309</v>
      </c>
      <c r="F7790" s="149" t="str">
        <f>+VLOOKUP($A7790,mUNICIPIOS!$B$4:$F$343,4,0)</f>
        <v>San Idelfonso Ixtahuacán</v>
      </c>
      <c r="G7790" s="139" t="str">
        <f t="shared" ref="G7790:K7790" si="7990">+G7752</f>
        <v>06</v>
      </c>
      <c r="H7790" t="str">
        <f t="shared" si="7990"/>
        <v>IGE</v>
      </c>
      <c r="I7790" t="str">
        <f t="shared" si="7990"/>
        <v>Índice de Gestión Estratégica</v>
      </c>
      <c r="J7790" t="str">
        <f t="shared" si="7990"/>
        <v>06-03</v>
      </c>
      <c r="K7790" t="str">
        <f t="shared" si="7990"/>
        <v>Presupuesto de egresos relacionado a competencias municipales que responden a prioridades nacionales de desarrollo.</v>
      </c>
      <c r="L7790" s="150">
        <f>+VLOOKUP($E7790,IGE_2018!$B$8:$Z$347,9,0)</f>
        <v>2.2141015299156218E-3</v>
      </c>
      <c r="M7790" s="142" t="str">
        <f>+VLOOKUP($E7790,IGE_2018!$B$8:$Z$347,10,0)</f>
        <v>Bajo</v>
      </c>
    </row>
    <row r="7791" spans="1:13" x14ac:dyDescent="0.3">
      <c r="A7791" s="139">
        <f t="shared" si="7987"/>
        <v>205</v>
      </c>
      <c r="B7791" s="148">
        <f t="shared" si="7989"/>
        <v>33</v>
      </c>
      <c r="D7791" s="149" t="str">
        <f>+VLOOKUP($A7791,mUNICIPIOS!$B$4:$F$343,2,0)</f>
        <v>Huehuetenango</v>
      </c>
      <c r="E7791" s="149">
        <f>+VLOOKUP($A7791,mUNICIPIOS!$B$4:$F$343,3,0)</f>
        <v>1309</v>
      </c>
      <c r="F7791" s="149" t="str">
        <f>+VLOOKUP($A7791,mUNICIPIOS!$B$4:$F$343,4,0)</f>
        <v>San Idelfonso Ixtahuacán</v>
      </c>
      <c r="G7791" s="139" t="str">
        <f t="shared" ref="G7791:K7791" si="7991">+G7753</f>
        <v>06</v>
      </c>
      <c r="H7791" t="str">
        <f t="shared" si="7991"/>
        <v>IGE</v>
      </c>
      <c r="I7791" t="str">
        <f t="shared" si="7991"/>
        <v>Índice de Gestión Estratégica</v>
      </c>
      <c r="J7791" t="str">
        <f t="shared" si="7991"/>
        <v>06-04</v>
      </c>
      <c r="K7791" t="str">
        <f t="shared" si="7991"/>
        <v>Institucionalización de la gestión ordenada del territorio</v>
      </c>
      <c r="L7791" s="150">
        <f>+VLOOKUP($E7791,IGE_2018!$B$8:$Z$347,12,0)</f>
        <v>0</v>
      </c>
      <c r="M7791" s="142" t="str">
        <f>+VLOOKUP($E7791,IGE_2018!$B$8:$Z$347,13,0)</f>
        <v>Bajo</v>
      </c>
    </row>
    <row r="7792" spans="1:13" x14ac:dyDescent="0.3">
      <c r="A7792" s="139">
        <f t="shared" si="7987"/>
        <v>205</v>
      </c>
      <c r="B7792" s="148">
        <f t="shared" si="7989"/>
        <v>34</v>
      </c>
      <c r="D7792" s="149" t="str">
        <f>+VLOOKUP($A7792,mUNICIPIOS!$B$4:$F$343,2,0)</f>
        <v>Huehuetenango</v>
      </c>
      <c r="E7792" s="149">
        <f>+VLOOKUP($A7792,mUNICIPIOS!$B$4:$F$343,3,0)</f>
        <v>1309</v>
      </c>
      <c r="F7792" s="149" t="str">
        <f>+VLOOKUP($A7792,mUNICIPIOS!$B$4:$F$343,4,0)</f>
        <v>San Idelfonso Ixtahuacán</v>
      </c>
      <c r="G7792" s="139" t="str">
        <f t="shared" ref="G7792:K7792" si="7992">+G7754</f>
        <v>06</v>
      </c>
      <c r="H7792" t="str">
        <f t="shared" si="7992"/>
        <v>IGE</v>
      </c>
      <c r="I7792" t="str">
        <f t="shared" si="7992"/>
        <v>Índice de Gestión Estratégica</v>
      </c>
      <c r="J7792" t="str">
        <f t="shared" si="7992"/>
        <v>06-05</v>
      </c>
      <c r="K7792" t="str">
        <f t="shared" si="7992"/>
        <v>Acciones para la gestión ordenada del territorio</v>
      </c>
      <c r="L7792" s="150">
        <f>+VLOOKUP($E7792,IGE_2018!$B$8:$Z$347,15,0)</f>
        <v>0.40800000000000008</v>
      </c>
      <c r="M7792" s="142" t="str">
        <f>+VLOOKUP($E7792,IGE_2018!$B$8:$Z$347,16,0)</f>
        <v>Medio</v>
      </c>
    </row>
    <row r="7793" spans="1:13" x14ac:dyDescent="0.3">
      <c r="A7793" s="139">
        <f t="shared" si="7987"/>
        <v>205</v>
      </c>
      <c r="B7793" s="148">
        <f t="shared" si="7989"/>
        <v>35</v>
      </c>
      <c r="D7793" s="149" t="str">
        <f>+VLOOKUP($A7793,mUNICIPIOS!$B$4:$F$343,2,0)</f>
        <v>Huehuetenango</v>
      </c>
      <c r="E7793" s="149">
        <f>+VLOOKUP($A7793,mUNICIPIOS!$B$4:$F$343,3,0)</f>
        <v>1309</v>
      </c>
      <c r="F7793" s="149" t="str">
        <f>+VLOOKUP($A7793,mUNICIPIOS!$B$4:$F$343,4,0)</f>
        <v>San Idelfonso Ixtahuacán</v>
      </c>
      <c r="G7793" s="139" t="str">
        <f t="shared" ref="G7793:K7793" si="7993">+G7755</f>
        <v>06</v>
      </c>
      <c r="H7793" t="str">
        <f t="shared" si="7993"/>
        <v>IGE</v>
      </c>
      <c r="I7793" t="str">
        <f t="shared" si="7993"/>
        <v>Índice de Gestión Estratégica</v>
      </c>
      <c r="J7793" t="str">
        <f t="shared" si="7993"/>
        <v>06-06</v>
      </c>
      <c r="K7793" t="str">
        <f t="shared" si="7993"/>
        <v>Gestión de riesgo en la formulación de proyectos derivados de la planificación operativa anual</v>
      </c>
      <c r="L7793" s="150">
        <f>+VLOOKUP($E7793,IGE_2018!$B$8:$Z$347,18,0)</f>
        <v>0</v>
      </c>
      <c r="M7793" s="142" t="str">
        <f>+VLOOKUP($E7793,IGE_2018!$B$8:$Z$347,19,0)</f>
        <v>Bajo</v>
      </c>
    </row>
    <row r="7794" spans="1:13" x14ac:dyDescent="0.3">
      <c r="A7794" s="139">
        <f t="shared" si="7987"/>
        <v>205</v>
      </c>
      <c r="B7794" s="148">
        <f t="shared" si="7989"/>
        <v>36</v>
      </c>
      <c r="D7794" s="149" t="str">
        <f>+VLOOKUP($A7794,mUNICIPIOS!$B$4:$F$343,2,0)</f>
        <v>Huehuetenango</v>
      </c>
      <c r="E7794" s="149">
        <f>+VLOOKUP($A7794,mUNICIPIOS!$B$4:$F$343,3,0)</f>
        <v>1309</v>
      </c>
      <c r="F7794" s="149" t="str">
        <f>+VLOOKUP($A7794,mUNICIPIOS!$B$4:$F$343,4,0)</f>
        <v>San Idelfonso Ixtahuacán</v>
      </c>
      <c r="G7794" s="139" t="str">
        <f t="shared" ref="G7794:K7794" si="7994">+G7756</f>
        <v>06</v>
      </c>
      <c r="H7794" t="str">
        <f t="shared" si="7994"/>
        <v>IGE</v>
      </c>
      <c r="I7794" t="str">
        <f t="shared" si="7994"/>
        <v>Índice de Gestión Estratégica</v>
      </c>
      <c r="J7794" t="str">
        <f t="shared" si="7994"/>
        <v>06-07</v>
      </c>
      <c r="K7794" t="str">
        <f t="shared" si="7994"/>
        <v>Ingresos por servicios ambientales en relación a los ingresos propios sin regalías</v>
      </c>
      <c r="L7794" s="150">
        <f>+VLOOKUP($E7794,IGE_2018!$B$8:$Z$347,21,0)</f>
        <v>0</v>
      </c>
      <c r="M7794" s="142" t="str">
        <f>+VLOOKUP($E7794,IGE_2018!$B$8:$Z$347,22,0)</f>
        <v>Bajo</v>
      </c>
    </row>
    <row r="7795" spans="1:13" x14ac:dyDescent="0.3">
      <c r="A7795" s="139">
        <f t="shared" si="7987"/>
        <v>205</v>
      </c>
      <c r="B7795" s="148">
        <f t="shared" si="7989"/>
        <v>37</v>
      </c>
      <c r="D7795" s="149" t="str">
        <f>+VLOOKUP($A7795,mUNICIPIOS!$B$4:$F$343,2,0)</f>
        <v>Huehuetenango</v>
      </c>
      <c r="E7795" s="149">
        <f>+VLOOKUP($A7795,mUNICIPIOS!$B$4:$F$343,3,0)</f>
        <v>1309</v>
      </c>
      <c r="F7795" s="149" t="str">
        <f>+VLOOKUP($A7795,mUNICIPIOS!$B$4:$F$343,4,0)</f>
        <v>San Idelfonso Ixtahuacán</v>
      </c>
      <c r="G7795" s="139" t="str">
        <f t="shared" ref="G7795:K7795" si="7995">+G7757</f>
        <v>06</v>
      </c>
      <c r="H7795" t="str">
        <f t="shared" si="7995"/>
        <v>IGE</v>
      </c>
      <c r="I7795" t="str">
        <f t="shared" si="7995"/>
        <v>Índice de Gestión Estratégica</v>
      </c>
      <c r="J7795" t="str">
        <f t="shared" si="7995"/>
        <v>INDICE</v>
      </c>
      <c r="K7795">
        <f t="shared" si="7995"/>
        <v>0</v>
      </c>
      <c r="L7795" s="150">
        <f>+VLOOKUP($E7795,IGE_2018!$B$8:$Z$347,24,0)</f>
        <v>0.10175352538247892</v>
      </c>
      <c r="M7795" s="142" t="str">
        <f>+VLOOKUP($E7795,IGE_2018!$B$8:$Z$347,25,0)</f>
        <v>Bajo</v>
      </c>
    </row>
    <row r="7796" spans="1:13" x14ac:dyDescent="0.3">
      <c r="A7796" s="139">
        <f t="shared" si="7987"/>
        <v>205</v>
      </c>
      <c r="B7796" s="148">
        <f t="shared" si="7989"/>
        <v>38</v>
      </c>
      <c r="D7796" s="149" t="str">
        <f>+VLOOKUP($A7796,mUNICIPIOS!$B$4:$F$343,2,0)</f>
        <v>Huehuetenango</v>
      </c>
      <c r="E7796" s="149">
        <f>+VLOOKUP($A7796,mUNICIPIOS!$B$4:$F$343,3,0)</f>
        <v>1309</v>
      </c>
      <c r="F7796" s="149" t="str">
        <f>+VLOOKUP($A7796,mUNICIPIOS!$B$4:$F$343,4,0)</f>
        <v>San Idelfonso Ixtahuacán</v>
      </c>
      <c r="G7796" s="139" t="str">
        <f t="shared" ref="G7796:K7796" si="7996">+G7758</f>
        <v>RANKING</v>
      </c>
      <c r="H7796" t="str">
        <f t="shared" si="7996"/>
        <v>RGM</v>
      </c>
      <c r="I7796" t="str">
        <f t="shared" si="7996"/>
        <v>Ranking de la Gestión Municipal 2018</v>
      </c>
      <c r="J7796" t="str">
        <f t="shared" si="7996"/>
        <v>RANKING</v>
      </c>
      <c r="K7796">
        <f t="shared" si="7996"/>
        <v>0</v>
      </c>
      <c r="L7796" s="151">
        <f>+VLOOKUP($E7796,Resultados_generales!$C$8:$AE$347,27,0)</f>
        <v>0.35957518835764746</v>
      </c>
      <c r="M7796" t="str">
        <f>+VLOOKUP($E7796,Resultados_generales!$C$8:$AE$347,28,0)</f>
        <v>Medio bajo</v>
      </c>
    </row>
    <row r="7797" spans="1:13" x14ac:dyDescent="0.3">
      <c r="A7797" s="139">
        <f t="shared" si="7987"/>
        <v>206</v>
      </c>
      <c r="B7797" s="148">
        <f t="shared" si="7989"/>
        <v>1</v>
      </c>
      <c r="D7797" s="149" t="str">
        <f>+VLOOKUP($A7797,mUNICIPIOS!$B$4:$F$343,2,0)</f>
        <v>Huehuetenango</v>
      </c>
      <c r="E7797" s="149">
        <f>+VLOOKUP($A7797,mUNICIPIOS!$B$4:$F$343,3,0)</f>
        <v>1310</v>
      </c>
      <c r="F7797" s="149" t="str">
        <f>+VLOOKUP($A7797,mUNICIPIOS!$B$4:$F$343,4,0)</f>
        <v>Santa Bárbara</v>
      </c>
      <c r="G7797" s="139" t="str">
        <f t="shared" ref="G7797:K7797" si="7997">+G7759</f>
        <v>01</v>
      </c>
      <c r="H7797" t="str">
        <f t="shared" si="7997"/>
        <v>IPC</v>
      </c>
      <c r="I7797" t="str">
        <f t="shared" si="7997"/>
        <v>Índice de Participación Ciudadana</v>
      </c>
      <c r="J7797" t="str">
        <f t="shared" si="7997"/>
        <v>01-01</v>
      </c>
      <c r="K7797" t="str">
        <f t="shared" si="7997"/>
        <v>Número de reuniones del COMUDE en el año de la medición.</v>
      </c>
      <c r="L7797" s="150">
        <f>+VLOOKUP($E7797,IPC_2018!$B$8:$T$347,3,0)</f>
        <v>0.33333333333333331</v>
      </c>
      <c r="M7797" s="142" t="str">
        <f>+VLOOKUP($E7797,IPC_2018!$B$8:$T$347,4,0)</f>
        <v>Medio bajo</v>
      </c>
    </row>
    <row r="7798" spans="1:13" x14ac:dyDescent="0.3">
      <c r="A7798" s="139">
        <f t="shared" si="7987"/>
        <v>206</v>
      </c>
      <c r="B7798" s="148">
        <f t="shared" si="7989"/>
        <v>2</v>
      </c>
      <c r="D7798" s="149" t="str">
        <f>+VLOOKUP($A7798,mUNICIPIOS!$B$4:$F$343,2,0)</f>
        <v>Huehuetenango</v>
      </c>
      <c r="E7798" s="149">
        <f>+VLOOKUP($A7798,mUNICIPIOS!$B$4:$F$343,3,0)</f>
        <v>1310</v>
      </c>
      <c r="F7798" s="149" t="str">
        <f>+VLOOKUP($A7798,mUNICIPIOS!$B$4:$F$343,4,0)</f>
        <v>Santa Bárbara</v>
      </c>
      <c r="G7798" s="139" t="str">
        <f t="shared" ref="G7798:K7798" si="7998">+G7760</f>
        <v>01</v>
      </c>
      <c r="H7798" t="str">
        <f t="shared" si="7998"/>
        <v>IPC</v>
      </c>
      <c r="I7798" t="str">
        <f t="shared" si="7998"/>
        <v>Índice de Participación Ciudadana</v>
      </c>
      <c r="J7798" t="str">
        <f t="shared" si="7998"/>
        <v>01-02</v>
      </c>
      <c r="K7798" t="str">
        <f t="shared" si="7998"/>
        <v>Participación de Alcaldes, Concejales y Síndicos determinados o designados en el COMUDE</v>
      </c>
      <c r="L7798" s="150">
        <f>+VLOOKUP($E7798,IPC_2018!$B$8:$T$347,6,0)</f>
        <v>0.375</v>
      </c>
      <c r="M7798" s="142" t="str">
        <f>+VLOOKUP($E7798,IPC_2018!$B$8:$T$347,7,0)</f>
        <v>Medio bajo</v>
      </c>
    </row>
    <row r="7799" spans="1:13" x14ac:dyDescent="0.3">
      <c r="A7799" s="139">
        <f t="shared" si="7987"/>
        <v>206</v>
      </c>
      <c r="B7799" s="148">
        <f t="shared" si="7989"/>
        <v>3</v>
      </c>
      <c r="D7799" s="149" t="str">
        <f>+VLOOKUP($A7799,mUNICIPIOS!$B$4:$F$343,2,0)</f>
        <v>Huehuetenango</v>
      </c>
      <c r="E7799" s="149">
        <f>+VLOOKUP($A7799,mUNICIPIOS!$B$4:$F$343,3,0)</f>
        <v>1310</v>
      </c>
      <c r="F7799" s="149" t="str">
        <f>+VLOOKUP($A7799,mUNICIPIOS!$B$4:$F$343,4,0)</f>
        <v>Santa Bárbara</v>
      </c>
      <c r="G7799" s="139" t="str">
        <f t="shared" ref="G7799:K7799" si="7999">+G7761</f>
        <v>01</v>
      </c>
      <c r="H7799" t="str">
        <f t="shared" si="7999"/>
        <v>IPC</v>
      </c>
      <c r="I7799" t="str">
        <f t="shared" si="7999"/>
        <v>Índice de Participación Ciudadana</v>
      </c>
      <c r="J7799" t="str">
        <f t="shared" si="7999"/>
        <v>01-03</v>
      </c>
      <c r="K7799" t="str">
        <f t="shared" si="7999"/>
        <v>Participación  de organizaciones de jóvenes, mujeres, pueblos mayas, xincas, garífunas, y otras organizaciones en el Comude</v>
      </c>
      <c r="L7799" s="150">
        <f>+VLOOKUP($E7799,IPC_2018!$B$8:$T$347,9,0)</f>
        <v>0</v>
      </c>
      <c r="M7799" s="142" t="str">
        <f>+VLOOKUP($E7799,IPC_2018!$B$8:$T$347,10,0)</f>
        <v>Bajo</v>
      </c>
    </row>
    <row r="7800" spans="1:13" x14ac:dyDescent="0.3">
      <c r="A7800" s="139">
        <f t="shared" si="7987"/>
        <v>206</v>
      </c>
      <c r="B7800" s="148">
        <f t="shared" si="7989"/>
        <v>4</v>
      </c>
      <c r="D7800" s="149" t="str">
        <f>+VLOOKUP($A7800,mUNICIPIOS!$B$4:$F$343,2,0)</f>
        <v>Huehuetenango</v>
      </c>
      <c r="E7800" s="149">
        <f>+VLOOKUP($A7800,mUNICIPIOS!$B$4:$F$343,3,0)</f>
        <v>1310</v>
      </c>
      <c r="F7800" s="149" t="str">
        <f>+VLOOKUP($A7800,mUNICIPIOS!$B$4:$F$343,4,0)</f>
        <v>Santa Bárbara</v>
      </c>
      <c r="G7800" s="139" t="str">
        <f t="shared" ref="G7800:K7800" si="8000">+G7762</f>
        <v>01</v>
      </c>
      <c r="H7800" t="str">
        <f t="shared" si="8000"/>
        <v>IPC</v>
      </c>
      <c r="I7800" t="str">
        <f t="shared" si="8000"/>
        <v>Índice de Participación Ciudadana</v>
      </c>
      <c r="J7800" t="str">
        <f t="shared" si="8000"/>
        <v>01-04</v>
      </c>
      <c r="K7800" t="str">
        <f t="shared" si="8000"/>
        <v>Representatividad territorial del Comude.</v>
      </c>
      <c r="L7800" s="150">
        <f>+VLOOKUP($E7800,IPC_2018!$B$8:$T$347,12,0)</f>
        <v>0</v>
      </c>
      <c r="M7800" s="142" t="str">
        <f>+VLOOKUP($E7800,IPC_2018!$B$8:$T$347,13,0)</f>
        <v>Bajo</v>
      </c>
    </row>
    <row r="7801" spans="1:13" x14ac:dyDescent="0.3">
      <c r="A7801" s="139">
        <f t="shared" si="7987"/>
        <v>206</v>
      </c>
      <c r="B7801" s="148">
        <f t="shared" si="7989"/>
        <v>5</v>
      </c>
      <c r="D7801" s="149" t="str">
        <f>+VLOOKUP($A7801,mUNICIPIOS!$B$4:$F$343,2,0)</f>
        <v>Huehuetenango</v>
      </c>
      <c r="E7801" s="149">
        <f>+VLOOKUP($A7801,mUNICIPIOS!$B$4:$F$343,3,0)</f>
        <v>1310</v>
      </c>
      <c r="F7801" s="149" t="str">
        <f>+VLOOKUP($A7801,mUNICIPIOS!$B$4:$F$343,4,0)</f>
        <v>Santa Bárbara</v>
      </c>
      <c r="G7801" s="139" t="str">
        <f t="shared" ref="G7801:K7801" si="8001">+G7763</f>
        <v>01</v>
      </c>
      <c r="H7801" t="str">
        <f t="shared" si="8001"/>
        <v>IPC</v>
      </c>
      <c r="I7801" t="str">
        <f t="shared" si="8001"/>
        <v>Índice de Participación Ciudadana</v>
      </c>
      <c r="J7801" t="str">
        <f t="shared" si="8001"/>
        <v>01-05</v>
      </c>
      <c r="K7801" t="str">
        <f t="shared" si="8001"/>
        <v>Funcionamiento del Comude</v>
      </c>
      <c r="L7801" s="150">
        <f>+VLOOKUP($E7801,IPC_2018!$B$8:$T$347,15,0)</f>
        <v>0.15901060076290127</v>
      </c>
      <c r="M7801" s="142" t="str">
        <f>+VLOOKUP($E7801,IPC_2018!$B$8:$T$347,16,0)</f>
        <v>Bajo</v>
      </c>
    </row>
    <row r="7802" spans="1:13" x14ac:dyDescent="0.3">
      <c r="A7802" s="139">
        <f t="shared" si="7987"/>
        <v>206</v>
      </c>
      <c r="B7802" s="148">
        <f t="shared" si="7989"/>
        <v>6</v>
      </c>
      <c r="D7802" s="149" t="str">
        <f>+VLOOKUP($A7802,mUNICIPIOS!$B$4:$F$343,2,0)</f>
        <v>Huehuetenango</v>
      </c>
      <c r="E7802" s="149">
        <f>+VLOOKUP($A7802,mUNICIPIOS!$B$4:$F$343,3,0)</f>
        <v>1310</v>
      </c>
      <c r="F7802" s="149" t="str">
        <f>+VLOOKUP($A7802,mUNICIPIOS!$B$4:$F$343,4,0)</f>
        <v>Santa Bárbara</v>
      </c>
      <c r="G7802" s="139" t="str">
        <f t="shared" ref="G7802:K7802" si="8002">+G7764</f>
        <v>01</v>
      </c>
      <c r="H7802" t="str">
        <f t="shared" si="8002"/>
        <v>IPC</v>
      </c>
      <c r="I7802" t="str">
        <f t="shared" si="8002"/>
        <v>Índice de Participación Ciudadana</v>
      </c>
      <c r="J7802" t="str">
        <f t="shared" si="8002"/>
        <v>INDICE</v>
      </c>
      <c r="K7802">
        <f t="shared" si="8002"/>
        <v>0</v>
      </c>
      <c r="L7802" s="150">
        <f>+VLOOKUP($E7802,IPC_2018!$B$8:$T$347,18,0)</f>
        <v>0.21239325678110185</v>
      </c>
      <c r="M7802" s="142" t="str">
        <f>+VLOOKUP($E7802,IPC_2018!$B$8:$T$347,19,0)</f>
        <v>Medio bajo</v>
      </c>
    </row>
    <row r="7803" spans="1:13" x14ac:dyDescent="0.3">
      <c r="A7803" s="139">
        <f t="shared" si="7987"/>
        <v>206</v>
      </c>
      <c r="B7803" s="148">
        <f t="shared" si="7989"/>
        <v>7</v>
      </c>
      <c r="D7803" s="149" t="str">
        <f>+VLOOKUP($A7803,mUNICIPIOS!$B$4:$F$343,2,0)</f>
        <v>Huehuetenango</v>
      </c>
      <c r="E7803" s="149">
        <f>+VLOOKUP($A7803,mUNICIPIOS!$B$4:$F$343,3,0)</f>
        <v>1310</v>
      </c>
      <c r="F7803" s="149" t="str">
        <f>+VLOOKUP($A7803,mUNICIPIOS!$B$4:$F$343,4,0)</f>
        <v>Santa Bárbara</v>
      </c>
      <c r="G7803" s="139" t="str">
        <f t="shared" ref="G7803:K7803" si="8003">+G7765</f>
        <v>02</v>
      </c>
      <c r="H7803" t="str">
        <f t="shared" si="8003"/>
        <v>IIC</v>
      </c>
      <c r="I7803" t="str">
        <f t="shared" si="8003"/>
        <v>Índice de Información a la Ciudadanía</v>
      </c>
      <c r="J7803" t="str">
        <f t="shared" si="8003"/>
        <v>02-01</v>
      </c>
      <c r="K7803" t="str">
        <f t="shared" si="8003"/>
        <v>Rendición de cuentas cuatrimestral y anual al Comude enfocadas en resultados.</v>
      </c>
      <c r="L7803" s="150">
        <f>+VLOOKUP($E7803,IIC_2018!$B$8:$Q$347,3,0)</f>
        <v>0</v>
      </c>
      <c r="M7803" s="142" t="str">
        <f>+VLOOKUP($E7803,IIC_2018!$B$8:$Q$347,4,0)</f>
        <v>Bajo</v>
      </c>
    </row>
    <row r="7804" spans="1:13" x14ac:dyDescent="0.3">
      <c r="A7804" s="139">
        <f t="shared" si="7987"/>
        <v>206</v>
      </c>
      <c r="B7804" s="148">
        <f t="shared" si="7989"/>
        <v>8</v>
      </c>
      <c r="D7804" s="149" t="str">
        <f>+VLOOKUP($A7804,mUNICIPIOS!$B$4:$F$343,2,0)</f>
        <v>Huehuetenango</v>
      </c>
      <c r="E7804" s="149">
        <f>+VLOOKUP($A7804,mUNICIPIOS!$B$4:$F$343,3,0)</f>
        <v>1310</v>
      </c>
      <c r="F7804" s="149" t="str">
        <f>+VLOOKUP($A7804,mUNICIPIOS!$B$4:$F$343,4,0)</f>
        <v>Santa Bárbara</v>
      </c>
      <c r="G7804" s="139" t="str">
        <f t="shared" ref="G7804:K7804" si="8004">+G7766</f>
        <v>02</v>
      </c>
      <c r="H7804" t="str">
        <f t="shared" si="8004"/>
        <v>IIC</v>
      </c>
      <c r="I7804" t="str">
        <f t="shared" si="8004"/>
        <v>Índice de Información a la Ciudadanía</v>
      </c>
      <c r="J7804" t="str">
        <f t="shared" si="8004"/>
        <v>02-02</v>
      </c>
      <c r="K7804" t="str">
        <f t="shared" si="8004"/>
        <v>Información presupuestaria y otra información brindada a la ciudadanía disponible en medios locales de comunicación.</v>
      </c>
      <c r="L7804" s="150">
        <f>+VLOOKUP($E7804,IIC_2018!$B$8:$Q$347,6,0)</f>
        <v>0</v>
      </c>
      <c r="M7804" s="142" t="str">
        <f>+VLOOKUP($E7804,IIC_2018!$B$8:$Q$347,7,0)</f>
        <v>Bajo</v>
      </c>
    </row>
    <row r="7805" spans="1:13" x14ac:dyDescent="0.3">
      <c r="A7805" s="139">
        <f t="shared" si="7987"/>
        <v>206</v>
      </c>
      <c r="B7805" s="148">
        <f t="shared" si="7989"/>
        <v>9</v>
      </c>
      <c r="D7805" s="149" t="str">
        <f>+VLOOKUP($A7805,mUNICIPIOS!$B$4:$F$343,2,0)</f>
        <v>Huehuetenango</v>
      </c>
      <c r="E7805" s="149">
        <f>+VLOOKUP($A7805,mUNICIPIOS!$B$4:$F$343,3,0)</f>
        <v>1310</v>
      </c>
      <c r="F7805" s="149" t="str">
        <f>+VLOOKUP($A7805,mUNICIPIOS!$B$4:$F$343,4,0)</f>
        <v>Santa Bárbara</v>
      </c>
      <c r="G7805" s="139" t="str">
        <f t="shared" ref="G7805:K7805" si="8005">+G7767</f>
        <v>02</v>
      </c>
      <c r="H7805" t="str">
        <f t="shared" si="8005"/>
        <v>IIC</v>
      </c>
      <c r="I7805" t="str">
        <f t="shared" si="8005"/>
        <v>Índice de Información a la Ciudadanía</v>
      </c>
      <c r="J7805" t="str">
        <f t="shared" si="8005"/>
        <v>02-03</v>
      </c>
      <c r="K7805" t="str">
        <f t="shared" si="8005"/>
        <v>Información pública de oficio actualizada y disponible de acuerdo a la LAIP y uso de internet.</v>
      </c>
      <c r="L7805" s="150">
        <f>+VLOOKUP($E7805,IIC_2018!$B$8:$Q$347,9,0)</f>
        <v>0.3</v>
      </c>
      <c r="M7805" s="142" t="str">
        <f>+VLOOKUP($E7805,IIC_2018!$B$8:$Q$347,10,0)</f>
        <v>Medio bajo</v>
      </c>
    </row>
    <row r="7806" spans="1:13" x14ac:dyDescent="0.3">
      <c r="A7806" s="139">
        <f t="shared" si="7987"/>
        <v>206</v>
      </c>
      <c r="B7806" s="148">
        <f t="shared" si="7989"/>
        <v>10</v>
      </c>
      <c r="D7806" s="149" t="str">
        <f>+VLOOKUP($A7806,mUNICIPIOS!$B$4:$F$343,2,0)</f>
        <v>Huehuetenango</v>
      </c>
      <c r="E7806" s="149">
        <f>+VLOOKUP($A7806,mUNICIPIOS!$B$4:$F$343,3,0)</f>
        <v>1310</v>
      </c>
      <c r="F7806" s="149" t="str">
        <f>+VLOOKUP($A7806,mUNICIPIOS!$B$4:$F$343,4,0)</f>
        <v>Santa Bárbara</v>
      </c>
      <c r="G7806" s="139" t="str">
        <f t="shared" ref="G7806:K7806" si="8006">+G7768</f>
        <v>02</v>
      </c>
      <c r="H7806" t="str">
        <f t="shared" si="8006"/>
        <v>IIC</v>
      </c>
      <c r="I7806" t="str">
        <f t="shared" si="8006"/>
        <v>Índice de Información a la Ciudadanía</v>
      </c>
      <c r="J7806" t="str">
        <f t="shared" si="8006"/>
        <v>02-04</v>
      </c>
      <c r="K7806" t="str">
        <f t="shared" si="8006"/>
        <v>Relación del monto contratado por medio de Guate compras con el total del presupuesto de egresos vigente.</v>
      </c>
      <c r="L7806" s="150">
        <f>+VLOOKUP($E7806,IIC_2018!$B$8:$Q$347,12,0)</f>
        <v>0.59317733573337639</v>
      </c>
      <c r="M7806" s="142" t="str">
        <f>+VLOOKUP($E7806,IIC_2018!$B$8:$Q$347,13,0)</f>
        <v>Medio</v>
      </c>
    </row>
    <row r="7807" spans="1:13" x14ac:dyDescent="0.3">
      <c r="A7807" s="139">
        <f t="shared" si="7987"/>
        <v>206</v>
      </c>
      <c r="B7807" s="148">
        <f t="shared" si="7989"/>
        <v>11</v>
      </c>
      <c r="D7807" s="149" t="str">
        <f>+VLOOKUP($A7807,mUNICIPIOS!$B$4:$F$343,2,0)</f>
        <v>Huehuetenango</v>
      </c>
      <c r="E7807" s="149">
        <f>+VLOOKUP($A7807,mUNICIPIOS!$B$4:$F$343,3,0)</f>
        <v>1310</v>
      </c>
      <c r="F7807" s="149" t="str">
        <f>+VLOOKUP($A7807,mUNICIPIOS!$B$4:$F$343,4,0)</f>
        <v>Santa Bárbara</v>
      </c>
      <c r="G7807" s="139" t="str">
        <f t="shared" ref="G7807:K7807" si="8007">+G7769</f>
        <v>02</v>
      </c>
      <c r="H7807" t="str">
        <f t="shared" si="8007"/>
        <v>IIC</v>
      </c>
      <c r="I7807" t="str">
        <f t="shared" si="8007"/>
        <v>Índice de Información a la Ciudadanía</v>
      </c>
      <c r="J7807" t="str">
        <f t="shared" si="8007"/>
        <v>INDICE</v>
      </c>
      <c r="K7807">
        <f t="shared" si="8007"/>
        <v>0</v>
      </c>
      <c r="L7807" s="150">
        <f>+VLOOKUP($E7807,IIC_2018!$B$8:$Q$347,15,0)</f>
        <v>0.22329433393334408</v>
      </c>
      <c r="M7807" s="142" t="str">
        <f>+VLOOKUP($E7807,IIC_2018!$B$8:$Q$347,16,0)</f>
        <v>Medio bajo</v>
      </c>
    </row>
    <row r="7808" spans="1:13" x14ac:dyDescent="0.3">
      <c r="A7808" s="139">
        <f t="shared" si="7987"/>
        <v>206</v>
      </c>
      <c r="B7808" s="148">
        <f t="shared" si="7989"/>
        <v>12</v>
      </c>
      <c r="D7808" s="149" t="str">
        <f>+VLOOKUP($A7808,mUNICIPIOS!$B$4:$F$343,2,0)</f>
        <v>Huehuetenango</v>
      </c>
      <c r="E7808" s="149">
        <f>+VLOOKUP($A7808,mUNICIPIOS!$B$4:$F$343,3,0)</f>
        <v>1310</v>
      </c>
      <c r="F7808" s="149" t="str">
        <f>+VLOOKUP($A7808,mUNICIPIOS!$B$4:$F$343,4,0)</f>
        <v>Santa Bárbara</v>
      </c>
      <c r="G7808" s="139" t="str">
        <f t="shared" ref="G7808:K7808" si="8008">+G7770</f>
        <v>03</v>
      </c>
      <c r="H7808" t="str">
        <f t="shared" si="8008"/>
        <v>ISP</v>
      </c>
      <c r="I7808" t="str">
        <f t="shared" si="8008"/>
        <v>Índice de Servicios Públicos</v>
      </c>
      <c r="J7808" t="str">
        <f t="shared" si="8008"/>
        <v>03-01</v>
      </c>
      <c r="K7808" t="str">
        <f t="shared" si="8008"/>
        <v>Cobertura del servicio público de agua</v>
      </c>
      <c r="L7808" s="150">
        <f>+VLOOKUP($E7808,ISP_2018!$B$8:$T$347,3,0)</f>
        <v>0</v>
      </c>
      <c r="M7808" s="142" t="str">
        <f>+VLOOKUP($E7808,ISP_2018!$B$8:$T$347,4,0)</f>
        <v>Bajo</v>
      </c>
    </row>
    <row r="7809" spans="1:13" x14ac:dyDescent="0.3">
      <c r="A7809" s="139">
        <f t="shared" si="7987"/>
        <v>206</v>
      </c>
      <c r="B7809" s="148">
        <f t="shared" si="7989"/>
        <v>13</v>
      </c>
      <c r="D7809" s="149" t="str">
        <f>+VLOOKUP($A7809,mUNICIPIOS!$B$4:$F$343,2,0)</f>
        <v>Huehuetenango</v>
      </c>
      <c r="E7809" s="149">
        <f>+VLOOKUP($A7809,mUNICIPIOS!$B$4:$F$343,3,0)</f>
        <v>1310</v>
      </c>
      <c r="F7809" s="149" t="str">
        <f>+VLOOKUP($A7809,mUNICIPIOS!$B$4:$F$343,4,0)</f>
        <v>Santa Bárbara</v>
      </c>
      <c r="G7809" s="139" t="str">
        <f t="shared" ref="G7809:K7809" si="8009">+G7771</f>
        <v>03</v>
      </c>
      <c r="H7809" t="str">
        <f t="shared" si="8009"/>
        <v>ISP</v>
      </c>
      <c r="I7809" t="str">
        <f t="shared" si="8009"/>
        <v>Índice de Servicios Públicos</v>
      </c>
      <c r="J7809" t="str">
        <f t="shared" si="8009"/>
        <v>03-02</v>
      </c>
      <c r="K7809" t="str">
        <f t="shared" si="8009"/>
        <v>Control de la calidad del servicio público de agua</v>
      </c>
      <c r="L7809" s="150">
        <f>+VLOOKUP($E7809,ISP_2018!$B$8:$T$347,6,0)</f>
        <v>0</v>
      </c>
      <c r="M7809" s="142" t="str">
        <f>+VLOOKUP($E7809,ISP_2018!$B$8:$T$347,7,0)</f>
        <v>Bajo</v>
      </c>
    </row>
    <row r="7810" spans="1:13" x14ac:dyDescent="0.3">
      <c r="A7810" s="139">
        <f t="shared" si="7987"/>
        <v>206</v>
      </c>
      <c r="B7810" s="148">
        <f t="shared" si="7989"/>
        <v>14</v>
      </c>
      <c r="D7810" s="149" t="str">
        <f>+VLOOKUP($A7810,mUNICIPIOS!$B$4:$F$343,2,0)</f>
        <v>Huehuetenango</v>
      </c>
      <c r="E7810" s="149">
        <f>+VLOOKUP($A7810,mUNICIPIOS!$B$4:$F$343,3,0)</f>
        <v>1310</v>
      </c>
      <c r="F7810" s="149" t="str">
        <f>+VLOOKUP($A7810,mUNICIPIOS!$B$4:$F$343,4,0)</f>
        <v>Santa Bárbara</v>
      </c>
      <c r="G7810" s="139" t="str">
        <f t="shared" ref="G7810:K7810" si="8010">+G7772</f>
        <v>03</v>
      </c>
      <c r="H7810" t="str">
        <f t="shared" si="8010"/>
        <v>ISP</v>
      </c>
      <c r="I7810" t="str">
        <f t="shared" si="8010"/>
        <v>Índice de Servicios Públicos</v>
      </c>
      <c r="J7810" t="str">
        <f t="shared" si="8010"/>
        <v>03-03</v>
      </c>
      <c r="K7810" t="str">
        <f t="shared" si="8010"/>
        <v>Disposición  y tratamiento  de aguas residuales</v>
      </c>
      <c r="L7810" s="150">
        <f>+VLOOKUP($E7810,ISP_2018!$B$8:$T$347,9,0)</f>
        <v>0</v>
      </c>
      <c r="M7810" s="142" t="str">
        <f>+VLOOKUP($E7810,ISP_2018!$B$8:$T$347,10,0)</f>
        <v>Bajo</v>
      </c>
    </row>
    <row r="7811" spans="1:13" x14ac:dyDescent="0.3">
      <c r="A7811" s="139">
        <f t="shared" si="7987"/>
        <v>206</v>
      </c>
      <c r="B7811" s="148">
        <f t="shared" si="7989"/>
        <v>15</v>
      </c>
      <c r="D7811" s="149" t="str">
        <f>+VLOOKUP($A7811,mUNICIPIOS!$B$4:$F$343,2,0)</f>
        <v>Huehuetenango</v>
      </c>
      <c r="E7811" s="149">
        <f>+VLOOKUP($A7811,mUNICIPIOS!$B$4:$F$343,3,0)</f>
        <v>1310</v>
      </c>
      <c r="F7811" s="149" t="str">
        <f>+VLOOKUP($A7811,mUNICIPIOS!$B$4:$F$343,4,0)</f>
        <v>Santa Bárbara</v>
      </c>
      <c r="G7811" s="139" t="str">
        <f t="shared" ref="G7811:K7811" si="8011">+G7773</f>
        <v>03</v>
      </c>
      <c r="H7811" t="str">
        <f t="shared" si="8011"/>
        <v>ISP</v>
      </c>
      <c r="I7811" t="str">
        <f t="shared" si="8011"/>
        <v>Índice de Servicios Públicos</v>
      </c>
      <c r="J7811" t="str">
        <f t="shared" si="8011"/>
        <v>03-04</v>
      </c>
      <c r="K7811" t="str">
        <f t="shared" si="8011"/>
        <v>Gestión y manejo de los residuos y desechos sólidos</v>
      </c>
      <c r="L7811" s="150">
        <f>+VLOOKUP($E7811,ISP_2018!$B$8:$T$347,12,0)</f>
        <v>0</v>
      </c>
      <c r="M7811" s="142" t="str">
        <f>+VLOOKUP($E7811,ISP_2018!$B$8:$T$347,13,0)</f>
        <v>Bajo</v>
      </c>
    </row>
    <row r="7812" spans="1:13" x14ac:dyDescent="0.3">
      <c r="A7812" s="139">
        <f t="shared" si="7987"/>
        <v>206</v>
      </c>
      <c r="B7812" s="148">
        <f t="shared" si="7989"/>
        <v>16</v>
      </c>
      <c r="D7812" s="149" t="str">
        <f>+VLOOKUP($A7812,mUNICIPIOS!$B$4:$F$343,2,0)</f>
        <v>Huehuetenango</v>
      </c>
      <c r="E7812" s="149">
        <f>+VLOOKUP($A7812,mUNICIPIOS!$B$4:$F$343,3,0)</f>
        <v>1310</v>
      </c>
      <c r="F7812" s="149" t="str">
        <f>+VLOOKUP($A7812,mUNICIPIOS!$B$4:$F$343,4,0)</f>
        <v>Santa Bárbara</v>
      </c>
      <c r="G7812" s="139" t="str">
        <f t="shared" ref="G7812:K7812" si="8012">+G7774</f>
        <v>03</v>
      </c>
      <c r="H7812" t="str">
        <f t="shared" si="8012"/>
        <v>ISP</v>
      </c>
      <c r="I7812" t="str">
        <f t="shared" si="8012"/>
        <v>Índice de Servicios Públicos</v>
      </c>
      <c r="J7812" t="str">
        <f t="shared" si="8012"/>
        <v>03-05</v>
      </c>
      <c r="K7812" t="str">
        <f t="shared" si="8012"/>
        <v>Gestión de servicios públicos municipales</v>
      </c>
      <c r="L7812" s="150">
        <f>+VLOOKUP($E7812,ISP_2018!$B$8:$T$347,15,0)</f>
        <v>0</v>
      </c>
      <c r="M7812" s="142" t="str">
        <f>+VLOOKUP($E7812,ISP_2018!$B$8:$T$347,16,0)</f>
        <v>Bajo</v>
      </c>
    </row>
    <row r="7813" spans="1:13" x14ac:dyDescent="0.3">
      <c r="A7813" s="139">
        <f t="shared" si="7987"/>
        <v>206</v>
      </c>
      <c r="B7813" s="148">
        <f t="shared" si="7989"/>
        <v>17</v>
      </c>
      <c r="D7813" s="149" t="str">
        <f>+VLOOKUP($A7813,mUNICIPIOS!$B$4:$F$343,2,0)</f>
        <v>Huehuetenango</v>
      </c>
      <c r="E7813" s="149">
        <f>+VLOOKUP($A7813,mUNICIPIOS!$B$4:$F$343,3,0)</f>
        <v>1310</v>
      </c>
      <c r="F7813" s="149" t="str">
        <f>+VLOOKUP($A7813,mUNICIPIOS!$B$4:$F$343,4,0)</f>
        <v>Santa Bárbara</v>
      </c>
      <c r="G7813" s="139" t="str">
        <f t="shared" ref="G7813:K7813" si="8013">+G7775</f>
        <v>03</v>
      </c>
      <c r="H7813" t="str">
        <f t="shared" si="8013"/>
        <v>ISP</v>
      </c>
      <c r="I7813" t="str">
        <f t="shared" si="8013"/>
        <v>Índice de Servicios Públicos</v>
      </c>
      <c r="J7813" t="str">
        <f t="shared" si="8013"/>
        <v>INDICE</v>
      </c>
      <c r="K7813">
        <f t="shared" si="8013"/>
        <v>0</v>
      </c>
      <c r="L7813" s="150">
        <f>+VLOOKUP($E7813,ISP_2018!$B$8:$T$347,18,0)</f>
        <v>0</v>
      </c>
      <c r="M7813" s="142" t="str">
        <f>+VLOOKUP($E7813,ISP_2018!$B$8:$T$347,19,0)</f>
        <v>Bajo</v>
      </c>
    </row>
    <row r="7814" spans="1:13" x14ac:dyDescent="0.3">
      <c r="A7814" s="139">
        <f t="shared" si="7987"/>
        <v>206</v>
      </c>
      <c r="B7814" s="148">
        <f t="shared" si="7989"/>
        <v>18</v>
      </c>
      <c r="D7814" s="149" t="str">
        <f>+VLOOKUP($A7814,mUNICIPIOS!$B$4:$F$343,2,0)</f>
        <v>Huehuetenango</v>
      </c>
      <c r="E7814" s="149">
        <f>+VLOOKUP($A7814,mUNICIPIOS!$B$4:$F$343,3,0)</f>
        <v>1310</v>
      </c>
      <c r="F7814" s="149" t="str">
        <f>+VLOOKUP($A7814,mUNICIPIOS!$B$4:$F$343,4,0)</f>
        <v>Santa Bárbara</v>
      </c>
      <c r="G7814" s="139" t="str">
        <f t="shared" ref="G7814:K7814" si="8014">+G7776</f>
        <v>04</v>
      </c>
      <c r="H7814" t="str">
        <f t="shared" si="8014"/>
        <v>IGA</v>
      </c>
      <c r="I7814" t="str">
        <f t="shared" si="8014"/>
        <v>Índice de Gestión Administrativa</v>
      </c>
      <c r="J7814" t="str">
        <f t="shared" si="8014"/>
        <v>04-01</v>
      </c>
      <c r="K7814" t="str">
        <f t="shared" si="8014"/>
        <v>Existencia de elementos de atención municipal orientada al vecino</v>
      </c>
      <c r="L7814" s="150">
        <f>+VLOOKUP($E7814,IGA_2018!$B$8:$N$347,3,0)</f>
        <v>0</v>
      </c>
      <c r="M7814" s="142" t="str">
        <f>+VLOOKUP($E7814,IGA_2018!$B$8:$N$347,4,0)</f>
        <v>Bajo</v>
      </c>
    </row>
    <row r="7815" spans="1:13" x14ac:dyDescent="0.3">
      <c r="A7815" s="139">
        <f t="shared" si="7987"/>
        <v>206</v>
      </c>
      <c r="B7815" s="148">
        <f t="shared" si="7989"/>
        <v>19</v>
      </c>
      <c r="D7815" s="149" t="str">
        <f>+VLOOKUP($A7815,mUNICIPIOS!$B$4:$F$343,2,0)</f>
        <v>Huehuetenango</v>
      </c>
      <c r="E7815" s="149">
        <f>+VLOOKUP($A7815,mUNICIPIOS!$B$4:$F$343,3,0)</f>
        <v>1310</v>
      </c>
      <c r="F7815" s="149" t="str">
        <f>+VLOOKUP($A7815,mUNICIPIOS!$B$4:$F$343,4,0)</f>
        <v>Santa Bárbara</v>
      </c>
      <c r="G7815" s="139" t="str">
        <f t="shared" ref="G7815:K7815" si="8015">+G7777</f>
        <v>04</v>
      </c>
      <c r="H7815" t="str">
        <f t="shared" si="8015"/>
        <v>IGA</v>
      </c>
      <c r="I7815" t="str">
        <f t="shared" si="8015"/>
        <v>Índice de Gestión Administrativa</v>
      </c>
      <c r="J7815" t="str">
        <f t="shared" si="8015"/>
        <v>04-02</v>
      </c>
      <c r="K7815" t="str">
        <f t="shared" si="8015"/>
        <v>Gestión del recurso humano.</v>
      </c>
      <c r="L7815" s="150">
        <f>+VLOOKUP($E7815,IGA_2018!$B$8:$N$347,6,0)</f>
        <v>0</v>
      </c>
      <c r="M7815" s="142" t="str">
        <f>+VLOOKUP($E7815,IGA_2018!$B$8:$N$347,7,0)</f>
        <v>Bajo</v>
      </c>
    </row>
    <row r="7816" spans="1:13" x14ac:dyDescent="0.3">
      <c r="A7816" s="139">
        <f t="shared" si="7987"/>
        <v>206</v>
      </c>
      <c r="B7816" s="148">
        <f t="shared" si="7989"/>
        <v>20</v>
      </c>
      <c r="D7816" s="149" t="str">
        <f>+VLOOKUP($A7816,mUNICIPIOS!$B$4:$F$343,2,0)</f>
        <v>Huehuetenango</v>
      </c>
      <c r="E7816" s="149">
        <f>+VLOOKUP($A7816,mUNICIPIOS!$B$4:$F$343,3,0)</f>
        <v>1310</v>
      </c>
      <c r="F7816" s="149" t="str">
        <f>+VLOOKUP($A7816,mUNICIPIOS!$B$4:$F$343,4,0)</f>
        <v>Santa Bárbara</v>
      </c>
      <c r="G7816" s="139" t="str">
        <f t="shared" ref="G7816:K7816" si="8016">+G7778</f>
        <v>04</v>
      </c>
      <c r="H7816" t="str">
        <f t="shared" si="8016"/>
        <v>IGA</v>
      </c>
      <c r="I7816" t="str">
        <f t="shared" si="8016"/>
        <v>Índice de Gestión Administrativa</v>
      </c>
      <c r="J7816" t="str">
        <f t="shared" si="8016"/>
        <v>04-03</v>
      </c>
      <c r="K7816" t="str">
        <f t="shared" si="8016"/>
        <v>Existencia de oficinas municipales con instrumentos de gestión.</v>
      </c>
      <c r="L7816" s="150">
        <f>+VLOOKUP($E7816,IGA_2018!$B$8:$N$347,9,0)</f>
        <v>0.1607142857142857</v>
      </c>
      <c r="M7816" s="142" t="str">
        <f>+VLOOKUP($E7816,IGA_2018!$B$8:$N$347,10,0)</f>
        <v>Bajo</v>
      </c>
    </row>
    <row r="7817" spans="1:13" x14ac:dyDescent="0.3">
      <c r="A7817" s="139">
        <f t="shared" si="7987"/>
        <v>206</v>
      </c>
      <c r="B7817" s="148">
        <f t="shared" si="7989"/>
        <v>21</v>
      </c>
      <c r="D7817" s="149" t="str">
        <f>+VLOOKUP($A7817,mUNICIPIOS!$B$4:$F$343,2,0)</f>
        <v>Huehuetenango</v>
      </c>
      <c r="E7817" s="149">
        <f>+VLOOKUP($A7817,mUNICIPIOS!$B$4:$F$343,3,0)</f>
        <v>1310</v>
      </c>
      <c r="F7817" s="149" t="str">
        <f>+VLOOKUP($A7817,mUNICIPIOS!$B$4:$F$343,4,0)</f>
        <v>Santa Bárbara</v>
      </c>
      <c r="G7817" s="139" t="str">
        <f t="shared" ref="G7817:K7817" si="8017">+G7779</f>
        <v>04</v>
      </c>
      <c r="H7817" t="str">
        <f t="shared" si="8017"/>
        <v>IGA</v>
      </c>
      <c r="I7817" t="str">
        <f t="shared" si="8017"/>
        <v>Índice de Gestión Administrativa</v>
      </c>
      <c r="J7817" t="str">
        <f t="shared" si="8017"/>
        <v>INDICE</v>
      </c>
      <c r="K7817">
        <f t="shared" si="8017"/>
        <v>0</v>
      </c>
      <c r="L7817" s="150">
        <f>+VLOOKUP($E7817,IGA_2018!$B$8:$N$347,12,0)</f>
        <v>5.6249999999999988E-2</v>
      </c>
      <c r="M7817" s="142" t="str">
        <f>+VLOOKUP($E7817,IGA_2018!$B$8:$N$347,13,0)</f>
        <v>Bajo</v>
      </c>
    </row>
    <row r="7818" spans="1:13" x14ac:dyDescent="0.3">
      <c r="A7818" s="139">
        <f t="shared" si="7987"/>
        <v>206</v>
      </c>
      <c r="B7818" s="148">
        <f t="shared" si="7989"/>
        <v>22</v>
      </c>
      <c r="D7818" s="149" t="str">
        <f>+VLOOKUP($A7818,mUNICIPIOS!$B$4:$F$343,2,0)</f>
        <v>Huehuetenango</v>
      </c>
      <c r="E7818" s="149">
        <f>+VLOOKUP($A7818,mUNICIPIOS!$B$4:$F$343,3,0)</f>
        <v>1310</v>
      </c>
      <c r="F7818" s="149" t="str">
        <f>+VLOOKUP($A7818,mUNICIPIOS!$B$4:$F$343,4,0)</f>
        <v>Santa Bárbara</v>
      </c>
      <c r="G7818" s="139" t="str">
        <f t="shared" ref="G7818:K7818" si="8018">+G7780</f>
        <v>05</v>
      </c>
      <c r="H7818" t="str">
        <f t="shared" si="8018"/>
        <v>IGF</v>
      </c>
      <c r="I7818" t="str">
        <f t="shared" si="8018"/>
        <v>Índice de Gestión Financiera</v>
      </c>
      <c r="J7818" t="str">
        <f t="shared" si="8018"/>
        <v>05-01</v>
      </c>
      <c r="K7818" t="str">
        <f t="shared" si="8018"/>
        <v>Autonomía financiera municipal</v>
      </c>
      <c r="L7818" s="150">
        <f>+VLOOKUP($E7818,IGF_2018!$B$8:$Z$347,3,0)</f>
        <v>2.4970224696276872E-2</v>
      </c>
      <c r="M7818" s="142" t="str">
        <f>+VLOOKUP($E7818,IGF_2018!$B$8:$Z$347,4,0)</f>
        <v>Bajo</v>
      </c>
    </row>
    <row r="7819" spans="1:13" x14ac:dyDescent="0.3">
      <c r="A7819" s="139">
        <f t="shared" si="7987"/>
        <v>206</v>
      </c>
      <c r="B7819" s="148">
        <f t="shared" si="7989"/>
        <v>23</v>
      </c>
      <c r="D7819" s="149" t="str">
        <f>+VLOOKUP($A7819,mUNICIPIOS!$B$4:$F$343,2,0)</f>
        <v>Huehuetenango</v>
      </c>
      <c r="E7819" s="149">
        <f>+VLOOKUP($A7819,mUNICIPIOS!$B$4:$F$343,3,0)</f>
        <v>1310</v>
      </c>
      <c r="F7819" s="149" t="str">
        <f>+VLOOKUP($A7819,mUNICIPIOS!$B$4:$F$343,4,0)</f>
        <v>Santa Bárbara</v>
      </c>
      <c r="G7819" s="139" t="str">
        <f t="shared" ref="G7819:K7819" si="8019">+G7781</f>
        <v>05</v>
      </c>
      <c r="H7819" t="str">
        <f t="shared" si="8019"/>
        <v>IGF</v>
      </c>
      <c r="I7819" t="str">
        <f t="shared" si="8019"/>
        <v>Índice de Gestión Financiera</v>
      </c>
      <c r="J7819" t="str">
        <f t="shared" si="8019"/>
        <v>05-02</v>
      </c>
      <c r="K7819" t="str">
        <f t="shared" si="8019"/>
        <v xml:space="preserve">Ingresos propios por habitante -sin regalías- </v>
      </c>
      <c r="L7819" s="150">
        <f>+VLOOKUP($E7819,IGF_2018!$B$8:$Z$347,6,0)</f>
        <v>1.4484289660391017E-2</v>
      </c>
      <c r="M7819" s="142" t="str">
        <f>+VLOOKUP($E7819,IGF_2018!$B$8:$Z$347,7,0)</f>
        <v>Bajo</v>
      </c>
    </row>
    <row r="7820" spans="1:13" x14ac:dyDescent="0.3">
      <c r="A7820" s="139">
        <f t="shared" si="7987"/>
        <v>206</v>
      </c>
      <c r="B7820" s="148">
        <f t="shared" si="7989"/>
        <v>24</v>
      </c>
      <c r="D7820" s="149" t="str">
        <f>+VLOOKUP($A7820,mUNICIPIOS!$B$4:$F$343,2,0)</f>
        <v>Huehuetenango</v>
      </c>
      <c r="E7820" s="149">
        <f>+VLOOKUP($A7820,mUNICIPIOS!$B$4:$F$343,3,0)</f>
        <v>1310</v>
      </c>
      <c r="F7820" s="149" t="str">
        <f>+VLOOKUP($A7820,mUNICIPIOS!$B$4:$F$343,4,0)</f>
        <v>Santa Bárbara</v>
      </c>
      <c r="G7820" s="139" t="str">
        <f t="shared" ref="G7820:K7820" si="8020">+G7782</f>
        <v>05</v>
      </c>
      <c r="H7820" t="str">
        <f t="shared" si="8020"/>
        <v>IGF</v>
      </c>
      <c r="I7820" t="str">
        <f t="shared" si="8020"/>
        <v>Índice de Gestión Financiera</v>
      </c>
      <c r="J7820" t="str">
        <f t="shared" si="8020"/>
        <v>05-03</v>
      </c>
      <c r="K7820" t="str">
        <f t="shared" si="8020"/>
        <v>Ingresos del IUSI en relación a los ingresos propios -sin regalías-</v>
      </c>
      <c r="L7820" s="150">
        <f>+VLOOKUP($E7820,IGF_2018!$B$8:$Z$347,9,0)</f>
        <v>0</v>
      </c>
      <c r="M7820" s="142" t="str">
        <f>+VLOOKUP($E7820,IGF_2018!$B$8:$Z$347,10,0)</f>
        <v>Bajo</v>
      </c>
    </row>
    <row r="7821" spans="1:13" x14ac:dyDescent="0.3">
      <c r="A7821" s="139">
        <f t="shared" si="7987"/>
        <v>206</v>
      </c>
      <c r="B7821" s="148">
        <f t="shared" si="7989"/>
        <v>25</v>
      </c>
      <c r="D7821" s="149" t="str">
        <f>+VLOOKUP($A7821,mUNICIPIOS!$B$4:$F$343,2,0)</f>
        <v>Huehuetenango</v>
      </c>
      <c r="E7821" s="149">
        <f>+VLOOKUP($A7821,mUNICIPIOS!$B$4:$F$343,3,0)</f>
        <v>1310</v>
      </c>
      <c r="F7821" s="149" t="str">
        <f>+VLOOKUP($A7821,mUNICIPIOS!$B$4:$F$343,4,0)</f>
        <v>Santa Bárbara</v>
      </c>
      <c r="G7821" s="139" t="str">
        <f t="shared" ref="G7821:K7821" si="8021">+G7783</f>
        <v>05</v>
      </c>
      <c r="H7821" t="str">
        <f t="shared" si="8021"/>
        <v>IGF</v>
      </c>
      <c r="I7821" t="str">
        <f t="shared" si="8021"/>
        <v>Índice de Gestión Financiera</v>
      </c>
      <c r="J7821" t="str">
        <f t="shared" si="8021"/>
        <v>05-04</v>
      </c>
      <c r="K7821" t="str">
        <f t="shared" si="8021"/>
        <v>Inversión anual en capital fijo por habitante</v>
      </c>
      <c r="L7821" s="150">
        <f>+VLOOKUP($E7821,IGF_2018!$B$8:$Z$347,12,0)</f>
        <v>9.5826618466322788E-2</v>
      </c>
      <c r="M7821" s="142" t="str">
        <f>+VLOOKUP($E7821,IGF_2018!$B$8:$Z$347,13,0)</f>
        <v>Bajo</v>
      </c>
    </row>
    <row r="7822" spans="1:13" x14ac:dyDescent="0.3">
      <c r="A7822" s="139">
        <f t="shared" si="7987"/>
        <v>206</v>
      </c>
      <c r="B7822" s="148">
        <f t="shared" si="7989"/>
        <v>26</v>
      </c>
      <c r="D7822" s="149" t="str">
        <f>+VLOOKUP($A7822,mUNICIPIOS!$B$4:$F$343,2,0)</f>
        <v>Huehuetenango</v>
      </c>
      <c r="E7822" s="149">
        <f>+VLOOKUP($A7822,mUNICIPIOS!$B$4:$F$343,3,0)</f>
        <v>1310</v>
      </c>
      <c r="F7822" s="149" t="str">
        <f>+VLOOKUP($A7822,mUNICIPIOS!$B$4:$F$343,4,0)</f>
        <v>Santa Bárbara</v>
      </c>
      <c r="G7822" s="139" t="str">
        <f t="shared" ref="G7822:K7822" si="8022">+G7784</f>
        <v>05</v>
      </c>
      <c r="H7822" t="str">
        <f t="shared" si="8022"/>
        <v>IGF</v>
      </c>
      <c r="I7822" t="str">
        <f t="shared" si="8022"/>
        <v>Índice de Gestión Financiera</v>
      </c>
      <c r="J7822" t="str">
        <f t="shared" si="8022"/>
        <v>05-05</v>
      </c>
      <c r="K7822" t="str">
        <f t="shared" si="8022"/>
        <v>Inversión anual en capital fijo con recursos percibidos por ingresos propios</v>
      </c>
      <c r="L7822" s="150">
        <f>+VLOOKUP($E7822,IGF_2018!$B$8:$Z$347,15,0)</f>
        <v>0</v>
      </c>
      <c r="M7822" s="142" t="str">
        <f>+VLOOKUP($E7822,IGF_2018!$B$8:$Z$347,16,0)</f>
        <v>Bajo</v>
      </c>
    </row>
    <row r="7823" spans="1:13" x14ac:dyDescent="0.3">
      <c r="A7823" s="139">
        <f t="shared" si="7987"/>
        <v>206</v>
      </c>
      <c r="B7823" s="148">
        <f t="shared" si="7989"/>
        <v>27</v>
      </c>
      <c r="D7823" s="149" t="str">
        <f>+VLOOKUP($A7823,mUNICIPIOS!$B$4:$F$343,2,0)</f>
        <v>Huehuetenango</v>
      </c>
      <c r="E7823" s="149">
        <f>+VLOOKUP($A7823,mUNICIPIOS!$B$4:$F$343,3,0)</f>
        <v>1310</v>
      </c>
      <c r="F7823" s="149" t="str">
        <f>+VLOOKUP($A7823,mUNICIPIOS!$B$4:$F$343,4,0)</f>
        <v>Santa Bárbara</v>
      </c>
      <c r="G7823" s="139" t="str">
        <f t="shared" ref="G7823:K7823" si="8023">+G7785</f>
        <v>05</v>
      </c>
      <c r="H7823" t="str">
        <f t="shared" si="8023"/>
        <v>IGF</v>
      </c>
      <c r="I7823" t="str">
        <f t="shared" si="8023"/>
        <v>Índice de Gestión Financiera</v>
      </c>
      <c r="J7823" t="str">
        <f t="shared" si="8023"/>
        <v>05-06</v>
      </c>
      <c r="K7823" t="str">
        <f t="shared" si="8023"/>
        <v xml:space="preserve">Inversión anual en capital fijo con recursos percibidos por transferencias del Gobierno Central </v>
      </c>
      <c r="L7823" s="150">
        <f>+VLOOKUP($E7823,IGF_2018!$B$8:$Z$347,18,0)</f>
        <v>0.47042119571923885</v>
      </c>
      <c r="M7823" s="142" t="str">
        <f>+VLOOKUP($E7823,IGF_2018!$B$8:$Z$347,19,0)</f>
        <v>Medio</v>
      </c>
    </row>
    <row r="7824" spans="1:13" x14ac:dyDescent="0.3">
      <c r="A7824" s="139">
        <f t="shared" si="7987"/>
        <v>206</v>
      </c>
      <c r="B7824" s="148">
        <f t="shared" si="7989"/>
        <v>28</v>
      </c>
      <c r="D7824" s="149" t="str">
        <f>+VLOOKUP($A7824,mUNICIPIOS!$B$4:$F$343,2,0)</f>
        <v>Huehuetenango</v>
      </c>
      <c r="E7824" s="149">
        <f>+VLOOKUP($A7824,mUNICIPIOS!$B$4:$F$343,3,0)</f>
        <v>1310</v>
      </c>
      <c r="F7824" s="149" t="str">
        <f>+VLOOKUP($A7824,mUNICIPIOS!$B$4:$F$343,4,0)</f>
        <v>Santa Bárbara</v>
      </c>
      <c r="G7824" s="139" t="str">
        <f t="shared" ref="G7824:K7824" si="8024">+G7786</f>
        <v>05</v>
      </c>
      <c r="H7824" t="str">
        <f t="shared" si="8024"/>
        <v>IGF</v>
      </c>
      <c r="I7824" t="str">
        <f t="shared" si="8024"/>
        <v>Índice de Gestión Financiera</v>
      </c>
      <c r="J7824" t="str">
        <f t="shared" si="8024"/>
        <v>05-07</v>
      </c>
      <c r="K7824" t="str">
        <f t="shared" si="8024"/>
        <v>Financiamiento por endeudamiento municipal</v>
      </c>
      <c r="L7824" s="150">
        <f>+VLOOKUP($E7824,IGF_2018!$B$8:$Z$347,21,0)</f>
        <v>1</v>
      </c>
      <c r="M7824" s="142" t="str">
        <f>+VLOOKUP($E7824,IGF_2018!$B$8:$Z$347,22,0)</f>
        <v>Alto</v>
      </c>
    </row>
    <row r="7825" spans="1:13" x14ac:dyDescent="0.3">
      <c r="A7825" s="139">
        <f t="shared" si="7987"/>
        <v>206</v>
      </c>
      <c r="B7825" s="148">
        <f t="shared" si="7989"/>
        <v>29</v>
      </c>
      <c r="D7825" s="149" t="str">
        <f>+VLOOKUP($A7825,mUNICIPIOS!$B$4:$F$343,2,0)</f>
        <v>Huehuetenango</v>
      </c>
      <c r="E7825" s="149">
        <f>+VLOOKUP($A7825,mUNICIPIOS!$B$4:$F$343,3,0)</f>
        <v>1310</v>
      </c>
      <c r="F7825" s="149" t="str">
        <f>+VLOOKUP($A7825,mUNICIPIOS!$B$4:$F$343,4,0)</f>
        <v>Santa Bárbara</v>
      </c>
      <c r="G7825" s="139" t="str">
        <f t="shared" ref="G7825:K7825" si="8025">+G7787</f>
        <v>05</v>
      </c>
      <c r="H7825" t="str">
        <f t="shared" si="8025"/>
        <v>IGF</v>
      </c>
      <c r="I7825" t="str">
        <f t="shared" si="8025"/>
        <v>Índice de Gestión Financiera</v>
      </c>
      <c r="J7825" t="str">
        <f t="shared" si="8025"/>
        <v>INDICE</v>
      </c>
      <c r="K7825">
        <f t="shared" si="8025"/>
        <v>0</v>
      </c>
      <c r="L7825" s="150">
        <f>+VLOOKUP($E7825,IGF_2018!$B$8:$Z$347,24,0)</f>
        <v>0.26451568428988975</v>
      </c>
      <c r="M7825" s="142" t="str">
        <f>+VLOOKUP($E7825,IGF_2018!$B$8:$Z$347,25,0)</f>
        <v>Medio bajo</v>
      </c>
    </row>
    <row r="7826" spans="1:13" x14ac:dyDescent="0.3">
      <c r="A7826" s="139">
        <f t="shared" si="7987"/>
        <v>206</v>
      </c>
      <c r="B7826" s="148">
        <f t="shared" si="7989"/>
        <v>30</v>
      </c>
      <c r="D7826" s="149" t="str">
        <f>+VLOOKUP($A7826,mUNICIPIOS!$B$4:$F$343,2,0)</f>
        <v>Huehuetenango</v>
      </c>
      <c r="E7826" s="149">
        <f>+VLOOKUP($A7826,mUNICIPIOS!$B$4:$F$343,3,0)</f>
        <v>1310</v>
      </c>
      <c r="F7826" s="149" t="str">
        <f>+VLOOKUP($A7826,mUNICIPIOS!$B$4:$F$343,4,0)</f>
        <v>Santa Bárbara</v>
      </c>
      <c r="G7826" s="139" t="str">
        <f t="shared" ref="G7826:K7826" si="8026">+G7788</f>
        <v>06</v>
      </c>
      <c r="H7826" t="str">
        <f t="shared" si="8026"/>
        <v>IGE</v>
      </c>
      <c r="I7826" t="str">
        <f t="shared" si="8026"/>
        <v>Índice de Gestión Estratégica</v>
      </c>
      <c r="J7826" t="str">
        <f t="shared" si="8026"/>
        <v>06-01</v>
      </c>
      <c r="K7826" t="str">
        <f t="shared" si="8026"/>
        <v>Ejecución del Plan Operativo Anual  (POA)</v>
      </c>
      <c r="L7826" s="150">
        <f>+VLOOKUP($E7826,IGE_2018!$B$8:$Z$347,3,0)</f>
        <v>0</v>
      </c>
      <c r="M7826" s="142" t="str">
        <f>+VLOOKUP($E7826,IGE_2018!$B$8:$Z$347,4,0)</f>
        <v>Bajo</v>
      </c>
    </row>
    <row r="7827" spans="1:13" x14ac:dyDescent="0.3">
      <c r="A7827" s="139">
        <f t="shared" si="7987"/>
        <v>206</v>
      </c>
      <c r="B7827" s="148">
        <f t="shared" si="7989"/>
        <v>31</v>
      </c>
      <c r="D7827" s="149" t="str">
        <f>+VLOOKUP($A7827,mUNICIPIOS!$B$4:$F$343,2,0)</f>
        <v>Huehuetenango</v>
      </c>
      <c r="E7827" s="149">
        <f>+VLOOKUP($A7827,mUNICIPIOS!$B$4:$F$343,3,0)</f>
        <v>1310</v>
      </c>
      <c r="F7827" s="149" t="str">
        <f>+VLOOKUP($A7827,mUNICIPIOS!$B$4:$F$343,4,0)</f>
        <v>Santa Bárbara</v>
      </c>
      <c r="G7827" s="139" t="str">
        <f t="shared" ref="G7827:K7827" si="8027">+G7789</f>
        <v>06</v>
      </c>
      <c r="H7827" t="str">
        <f t="shared" si="8027"/>
        <v>IGE</v>
      </c>
      <c r="I7827" t="str">
        <f t="shared" si="8027"/>
        <v>Índice de Gestión Estratégica</v>
      </c>
      <c r="J7827" t="str">
        <f t="shared" si="8027"/>
        <v>06-02</v>
      </c>
      <c r="K7827" t="str">
        <f t="shared" si="8027"/>
        <v>Relación Plan de Desarrollo Municipal y Ordenamiento Territorial (PDM-OT) - Plan Estratégico Institucional (PEI) - Plan Operativo Multianual (POM) - Plan Operativo Anual (POA)</v>
      </c>
      <c r="L7827" s="150">
        <f>+VLOOKUP($E7827,IGE_2018!$B$8:$Z$347,6,0)</f>
        <v>0.36086956521739127</v>
      </c>
      <c r="M7827" s="142" t="str">
        <f>+VLOOKUP($E7827,IGE_2018!$B$8:$Z$347,7,0)</f>
        <v>Medio bajo</v>
      </c>
    </row>
    <row r="7828" spans="1:13" x14ac:dyDescent="0.3">
      <c r="A7828" s="139">
        <f t="shared" si="7987"/>
        <v>206</v>
      </c>
      <c r="B7828" s="148">
        <f t="shared" si="7989"/>
        <v>32</v>
      </c>
      <c r="D7828" s="149" t="str">
        <f>+VLOOKUP($A7828,mUNICIPIOS!$B$4:$F$343,2,0)</f>
        <v>Huehuetenango</v>
      </c>
      <c r="E7828" s="149">
        <f>+VLOOKUP($A7828,mUNICIPIOS!$B$4:$F$343,3,0)</f>
        <v>1310</v>
      </c>
      <c r="F7828" s="149" t="str">
        <f>+VLOOKUP($A7828,mUNICIPIOS!$B$4:$F$343,4,0)</f>
        <v>Santa Bárbara</v>
      </c>
      <c r="G7828" s="139" t="str">
        <f t="shared" ref="G7828:K7828" si="8028">+G7790</f>
        <v>06</v>
      </c>
      <c r="H7828" t="str">
        <f t="shared" si="8028"/>
        <v>IGE</v>
      </c>
      <c r="I7828" t="str">
        <f t="shared" si="8028"/>
        <v>Índice de Gestión Estratégica</v>
      </c>
      <c r="J7828" t="str">
        <f t="shared" si="8028"/>
        <v>06-03</v>
      </c>
      <c r="K7828" t="str">
        <f t="shared" si="8028"/>
        <v>Presupuesto de egresos relacionado a competencias municipales que responden a prioridades nacionales de desarrollo.</v>
      </c>
      <c r="L7828" s="150">
        <f>+VLOOKUP($E7828,IGE_2018!$B$8:$Z$347,9,0)</f>
        <v>0.26120814649437107</v>
      </c>
      <c r="M7828" s="142" t="str">
        <f>+VLOOKUP($E7828,IGE_2018!$B$8:$Z$347,10,0)</f>
        <v>Medio bajo</v>
      </c>
    </row>
    <row r="7829" spans="1:13" x14ac:dyDescent="0.3">
      <c r="A7829" s="139">
        <f t="shared" si="7987"/>
        <v>206</v>
      </c>
      <c r="B7829" s="148">
        <f t="shared" si="7989"/>
        <v>33</v>
      </c>
      <c r="D7829" s="149" t="str">
        <f>+VLOOKUP($A7829,mUNICIPIOS!$B$4:$F$343,2,0)</f>
        <v>Huehuetenango</v>
      </c>
      <c r="E7829" s="149">
        <f>+VLOOKUP($A7829,mUNICIPIOS!$B$4:$F$343,3,0)</f>
        <v>1310</v>
      </c>
      <c r="F7829" s="149" t="str">
        <f>+VLOOKUP($A7829,mUNICIPIOS!$B$4:$F$343,4,0)</f>
        <v>Santa Bárbara</v>
      </c>
      <c r="G7829" s="139" t="str">
        <f t="shared" ref="G7829:K7829" si="8029">+G7791</f>
        <v>06</v>
      </c>
      <c r="H7829" t="str">
        <f t="shared" si="8029"/>
        <v>IGE</v>
      </c>
      <c r="I7829" t="str">
        <f t="shared" si="8029"/>
        <v>Índice de Gestión Estratégica</v>
      </c>
      <c r="J7829" t="str">
        <f t="shared" si="8029"/>
        <v>06-04</v>
      </c>
      <c r="K7829" t="str">
        <f t="shared" si="8029"/>
        <v>Institucionalización de la gestión ordenada del territorio</v>
      </c>
      <c r="L7829" s="150">
        <f>+VLOOKUP($E7829,IGE_2018!$B$8:$Z$347,12,0)</f>
        <v>0</v>
      </c>
      <c r="M7829" s="142" t="str">
        <f>+VLOOKUP($E7829,IGE_2018!$B$8:$Z$347,13,0)</f>
        <v>Bajo</v>
      </c>
    </row>
    <row r="7830" spans="1:13" x14ac:dyDescent="0.3">
      <c r="A7830" s="139">
        <f t="shared" si="7987"/>
        <v>206</v>
      </c>
      <c r="B7830" s="148">
        <f t="shared" si="7989"/>
        <v>34</v>
      </c>
      <c r="D7830" s="149" t="str">
        <f>+VLOOKUP($A7830,mUNICIPIOS!$B$4:$F$343,2,0)</f>
        <v>Huehuetenango</v>
      </c>
      <c r="E7830" s="149">
        <f>+VLOOKUP($A7830,mUNICIPIOS!$B$4:$F$343,3,0)</f>
        <v>1310</v>
      </c>
      <c r="F7830" s="149" t="str">
        <f>+VLOOKUP($A7830,mUNICIPIOS!$B$4:$F$343,4,0)</f>
        <v>Santa Bárbara</v>
      </c>
      <c r="G7830" s="139" t="str">
        <f t="shared" ref="G7830:K7830" si="8030">+G7792</f>
        <v>06</v>
      </c>
      <c r="H7830" t="str">
        <f t="shared" si="8030"/>
        <v>IGE</v>
      </c>
      <c r="I7830" t="str">
        <f t="shared" si="8030"/>
        <v>Índice de Gestión Estratégica</v>
      </c>
      <c r="J7830" t="str">
        <f t="shared" si="8030"/>
        <v>06-05</v>
      </c>
      <c r="K7830" t="str">
        <f t="shared" si="8030"/>
        <v>Acciones para la gestión ordenada del territorio</v>
      </c>
      <c r="L7830" s="150">
        <f>+VLOOKUP($E7830,IGE_2018!$B$8:$Z$347,15,0)</f>
        <v>0</v>
      </c>
      <c r="M7830" s="142" t="str">
        <f>+VLOOKUP($E7830,IGE_2018!$B$8:$Z$347,16,0)</f>
        <v>Bajo</v>
      </c>
    </row>
    <row r="7831" spans="1:13" x14ac:dyDescent="0.3">
      <c r="A7831" s="139">
        <f t="shared" si="7987"/>
        <v>206</v>
      </c>
      <c r="B7831" s="148">
        <f t="shared" si="7989"/>
        <v>35</v>
      </c>
      <c r="D7831" s="149" t="str">
        <f>+VLOOKUP($A7831,mUNICIPIOS!$B$4:$F$343,2,0)</f>
        <v>Huehuetenango</v>
      </c>
      <c r="E7831" s="149">
        <f>+VLOOKUP($A7831,mUNICIPIOS!$B$4:$F$343,3,0)</f>
        <v>1310</v>
      </c>
      <c r="F7831" s="149" t="str">
        <f>+VLOOKUP($A7831,mUNICIPIOS!$B$4:$F$343,4,0)</f>
        <v>Santa Bárbara</v>
      </c>
      <c r="G7831" s="139" t="str">
        <f t="shared" ref="G7831:K7831" si="8031">+G7793</f>
        <v>06</v>
      </c>
      <c r="H7831" t="str">
        <f t="shared" si="8031"/>
        <v>IGE</v>
      </c>
      <c r="I7831" t="str">
        <f t="shared" si="8031"/>
        <v>Índice de Gestión Estratégica</v>
      </c>
      <c r="J7831" t="str">
        <f t="shared" si="8031"/>
        <v>06-06</v>
      </c>
      <c r="K7831" t="str">
        <f t="shared" si="8031"/>
        <v>Gestión de riesgo en la formulación de proyectos derivados de la planificación operativa anual</v>
      </c>
      <c r="L7831" s="150">
        <f>+VLOOKUP($E7831,IGE_2018!$B$8:$Z$347,18,0)</f>
        <v>0</v>
      </c>
      <c r="M7831" s="142" t="str">
        <f>+VLOOKUP($E7831,IGE_2018!$B$8:$Z$347,19,0)</f>
        <v>Bajo</v>
      </c>
    </row>
    <row r="7832" spans="1:13" x14ac:dyDescent="0.3">
      <c r="A7832" s="139">
        <f t="shared" si="7987"/>
        <v>206</v>
      </c>
      <c r="B7832" s="148">
        <f t="shared" si="7989"/>
        <v>36</v>
      </c>
      <c r="D7832" s="149" t="str">
        <f>+VLOOKUP($A7832,mUNICIPIOS!$B$4:$F$343,2,0)</f>
        <v>Huehuetenango</v>
      </c>
      <c r="E7832" s="149">
        <f>+VLOOKUP($A7832,mUNICIPIOS!$B$4:$F$343,3,0)</f>
        <v>1310</v>
      </c>
      <c r="F7832" s="149" t="str">
        <f>+VLOOKUP($A7832,mUNICIPIOS!$B$4:$F$343,4,0)</f>
        <v>Santa Bárbara</v>
      </c>
      <c r="G7832" s="139" t="str">
        <f t="shared" ref="G7832:K7832" si="8032">+G7794</f>
        <v>06</v>
      </c>
      <c r="H7832" t="str">
        <f t="shared" si="8032"/>
        <v>IGE</v>
      </c>
      <c r="I7832" t="str">
        <f t="shared" si="8032"/>
        <v>Índice de Gestión Estratégica</v>
      </c>
      <c r="J7832" t="str">
        <f t="shared" si="8032"/>
        <v>06-07</v>
      </c>
      <c r="K7832" t="str">
        <f t="shared" si="8032"/>
        <v>Ingresos por servicios ambientales en relación a los ingresos propios sin regalías</v>
      </c>
      <c r="L7832" s="150">
        <f>+VLOOKUP($E7832,IGE_2018!$B$8:$Z$347,21,0)</f>
        <v>0</v>
      </c>
      <c r="M7832" s="142" t="str">
        <f>+VLOOKUP($E7832,IGE_2018!$B$8:$Z$347,22,0)</f>
        <v>Bajo</v>
      </c>
    </row>
    <row r="7833" spans="1:13" x14ac:dyDescent="0.3">
      <c r="A7833" s="139">
        <f t="shared" si="7987"/>
        <v>206</v>
      </c>
      <c r="B7833" s="148">
        <f t="shared" si="7989"/>
        <v>37</v>
      </c>
      <c r="D7833" s="149" t="str">
        <f>+VLOOKUP($A7833,mUNICIPIOS!$B$4:$F$343,2,0)</f>
        <v>Huehuetenango</v>
      </c>
      <c r="E7833" s="149">
        <f>+VLOOKUP($A7833,mUNICIPIOS!$B$4:$F$343,3,0)</f>
        <v>1310</v>
      </c>
      <c r="F7833" s="149" t="str">
        <f>+VLOOKUP($A7833,mUNICIPIOS!$B$4:$F$343,4,0)</f>
        <v>Santa Bárbara</v>
      </c>
      <c r="G7833" s="139" t="str">
        <f t="shared" ref="G7833:K7833" si="8033">+G7795</f>
        <v>06</v>
      </c>
      <c r="H7833" t="str">
        <f t="shared" si="8033"/>
        <v>IGE</v>
      </c>
      <c r="I7833" t="str">
        <f t="shared" si="8033"/>
        <v>Índice de Gestión Estratégica</v>
      </c>
      <c r="J7833" t="str">
        <f t="shared" si="8033"/>
        <v>INDICE</v>
      </c>
      <c r="K7833">
        <f t="shared" si="8033"/>
        <v>0</v>
      </c>
      <c r="L7833" s="150">
        <f>+VLOOKUP($E7833,IGE_2018!$B$8:$Z$347,24,0)</f>
        <v>0.11943247140620146</v>
      </c>
      <c r="M7833" s="142" t="str">
        <f>+VLOOKUP($E7833,IGE_2018!$B$8:$Z$347,25,0)</f>
        <v>Bajo</v>
      </c>
    </row>
    <row r="7834" spans="1:13" x14ac:dyDescent="0.3">
      <c r="A7834" s="139">
        <f t="shared" si="7987"/>
        <v>206</v>
      </c>
      <c r="B7834" s="148">
        <f t="shared" si="7989"/>
        <v>38</v>
      </c>
      <c r="D7834" s="149" t="str">
        <f>+VLOOKUP($A7834,mUNICIPIOS!$B$4:$F$343,2,0)</f>
        <v>Huehuetenango</v>
      </c>
      <c r="E7834" s="149">
        <f>+VLOOKUP($A7834,mUNICIPIOS!$B$4:$F$343,3,0)</f>
        <v>1310</v>
      </c>
      <c r="F7834" s="149" t="str">
        <f>+VLOOKUP($A7834,mUNICIPIOS!$B$4:$F$343,4,0)</f>
        <v>Santa Bárbara</v>
      </c>
      <c r="G7834" s="139" t="str">
        <f t="shared" ref="G7834:K7834" si="8034">+G7796</f>
        <v>RANKING</v>
      </c>
      <c r="H7834" t="str">
        <f t="shared" si="8034"/>
        <v>RGM</v>
      </c>
      <c r="I7834" t="str">
        <f t="shared" si="8034"/>
        <v>Ranking de la Gestión Municipal 2018</v>
      </c>
      <c r="J7834" t="str">
        <f t="shared" si="8034"/>
        <v>RANKING</v>
      </c>
      <c r="K7834">
        <f t="shared" si="8034"/>
        <v>0</v>
      </c>
      <c r="L7834" s="151">
        <f>+VLOOKUP($E7834,Resultados_generales!$C$8:$AE$347,27,0)</f>
        <v>0.15521066804875869</v>
      </c>
      <c r="M7834" t="str">
        <f>+VLOOKUP($E7834,Resultados_generales!$C$8:$AE$347,28,0)</f>
        <v>Bajo</v>
      </c>
    </row>
    <row r="7835" spans="1:13" x14ac:dyDescent="0.3">
      <c r="A7835" s="139">
        <f t="shared" si="7987"/>
        <v>207</v>
      </c>
      <c r="B7835" s="148">
        <f t="shared" si="7989"/>
        <v>1</v>
      </c>
      <c r="D7835" s="149" t="str">
        <f>+VLOOKUP($A7835,mUNICIPIOS!$B$4:$F$343,2,0)</f>
        <v>Huehuetenango</v>
      </c>
      <c r="E7835" s="149">
        <f>+VLOOKUP($A7835,mUNICIPIOS!$B$4:$F$343,3,0)</f>
        <v>1311</v>
      </c>
      <c r="F7835" s="149" t="str">
        <f>+VLOOKUP($A7835,mUNICIPIOS!$B$4:$F$343,4,0)</f>
        <v>La Libertad</v>
      </c>
      <c r="G7835" s="139" t="str">
        <f t="shared" ref="G7835:K7835" si="8035">+G7797</f>
        <v>01</v>
      </c>
      <c r="H7835" t="str">
        <f t="shared" si="8035"/>
        <v>IPC</v>
      </c>
      <c r="I7835" t="str">
        <f t="shared" si="8035"/>
        <v>Índice de Participación Ciudadana</v>
      </c>
      <c r="J7835" t="str">
        <f t="shared" si="8035"/>
        <v>01-01</v>
      </c>
      <c r="K7835" t="str">
        <f t="shared" si="8035"/>
        <v>Número de reuniones del COMUDE en el año de la medición.</v>
      </c>
      <c r="L7835" s="150">
        <f>+VLOOKUP($E7835,IPC_2018!$B$8:$T$347,3,0)</f>
        <v>0.66666666666666663</v>
      </c>
      <c r="M7835" s="142" t="str">
        <f>+VLOOKUP($E7835,IPC_2018!$B$8:$T$347,4,0)</f>
        <v>Medio alto</v>
      </c>
    </row>
    <row r="7836" spans="1:13" x14ac:dyDescent="0.3">
      <c r="A7836" s="139">
        <f t="shared" si="7987"/>
        <v>207</v>
      </c>
      <c r="B7836" s="148">
        <f t="shared" si="7989"/>
        <v>2</v>
      </c>
      <c r="D7836" s="149" t="str">
        <f>+VLOOKUP($A7836,mUNICIPIOS!$B$4:$F$343,2,0)</f>
        <v>Huehuetenango</v>
      </c>
      <c r="E7836" s="149">
        <f>+VLOOKUP($A7836,mUNICIPIOS!$B$4:$F$343,3,0)</f>
        <v>1311</v>
      </c>
      <c r="F7836" s="149" t="str">
        <f>+VLOOKUP($A7836,mUNICIPIOS!$B$4:$F$343,4,0)</f>
        <v>La Libertad</v>
      </c>
      <c r="G7836" s="139" t="str">
        <f t="shared" ref="G7836:K7836" si="8036">+G7798</f>
        <v>01</v>
      </c>
      <c r="H7836" t="str">
        <f t="shared" si="8036"/>
        <v>IPC</v>
      </c>
      <c r="I7836" t="str">
        <f t="shared" si="8036"/>
        <v>Índice de Participación Ciudadana</v>
      </c>
      <c r="J7836" t="str">
        <f t="shared" si="8036"/>
        <v>01-02</v>
      </c>
      <c r="K7836" t="str">
        <f t="shared" si="8036"/>
        <v>Participación de Alcaldes, Concejales y Síndicos determinados o designados en el COMUDE</v>
      </c>
      <c r="L7836" s="150">
        <f>+VLOOKUP($E7836,IPC_2018!$B$8:$T$347,6,0)</f>
        <v>0.4375</v>
      </c>
      <c r="M7836" s="142" t="str">
        <f>+VLOOKUP($E7836,IPC_2018!$B$8:$T$347,7,0)</f>
        <v>Medio</v>
      </c>
    </row>
    <row r="7837" spans="1:13" x14ac:dyDescent="0.3">
      <c r="A7837" s="139">
        <f t="shared" si="7987"/>
        <v>207</v>
      </c>
      <c r="B7837" s="148">
        <f t="shared" si="7989"/>
        <v>3</v>
      </c>
      <c r="D7837" s="149" t="str">
        <f>+VLOOKUP($A7837,mUNICIPIOS!$B$4:$F$343,2,0)</f>
        <v>Huehuetenango</v>
      </c>
      <c r="E7837" s="149">
        <f>+VLOOKUP($A7837,mUNICIPIOS!$B$4:$F$343,3,0)</f>
        <v>1311</v>
      </c>
      <c r="F7837" s="149" t="str">
        <f>+VLOOKUP($A7837,mUNICIPIOS!$B$4:$F$343,4,0)</f>
        <v>La Libertad</v>
      </c>
      <c r="G7837" s="139" t="str">
        <f t="shared" ref="G7837:K7837" si="8037">+G7799</f>
        <v>01</v>
      </c>
      <c r="H7837" t="str">
        <f t="shared" si="8037"/>
        <v>IPC</v>
      </c>
      <c r="I7837" t="str">
        <f t="shared" si="8037"/>
        <v>Índice de Participación Ciudadana</v>
      </c>
      <c r="J7837" t="str">
        <f t="shared" si="8037"/>
        <v>01-03</v>
      </c>
      <c r="K7837" t="str">
        <f t="shared" si="8037"/>
        <v>Participación  de organizaciones de jóvenes, mujeres, pueblos mayas, xincas, garífunas, y otras organizaciones en el Comude</v>
      </c>
      <c r="L7837" s="150">
        <f>+VLOOKUP($E7837,IPC_2018!$B$8:$T$347,9,0)</f>
        <v>0</v>
      </c>
      <c r="M7837" s="142" t="str">
        <f>+VLOOKUP($E7837,IPC_2018!$B$8:$T$347,10,0)</f>
        <v>Bajo</v>
      </c>
    </row>
    <row r="7838" spans="1:13" x14ac:dyDescent="0.3">
      <c r="A7838" s="139">
        <f t="shared" si="7987"/>
        <v>207</v>
      </c>
      <c r="B7838" s="148">
        <f t="shared" si="7989"/>
        <v>4</v>
      </c>
      <c r="D7838" s="149" t="str">
        <f>+VLOOKUP($A7838,mUNICIPIOS!$B$4:$F$343,2,0)</f>
        <v>Huehuetenango</v>
      </c>
      <c r="E7838" s="149">
        <f>+VLOOKUP($A7838,mUNICIPIOS!$B$4:$F$343,3,0)</f>
        <v>1311</v>
      </c>
      <c r="F7838" s="149" t="str">
        <f>+VLOOKUP($A7838,mUNICIPIOS!$B$4:$F$343,4,0)</f>
        <v>La Libertad</v>
      </c>
      <c r="G7838" s="139" t="str">
        <f t="shared" ref="G7838:K7838" si="8038">+G7800</f>
        <v>01</v>
      </c>
      <c r="H7838" t="str">
        <f t="shared" si="8038"/>
        <v>IPC</v>
      </c>
      <c r="I7838" t="str">
        <f t="shared" si="8038"/>
        <v>Índice de Participación Ciudadana</v>
      </c>
      <c r="J7838" t="str">
        <f t="shared" si="8038"/>
        <v>01-04</v>
      </c>
      <c r="K7838" t="str">
        <f t="shared" si="8038"/>
        <v>Representatividad territorial del Comude.</v>
      </c>
      <c r="L7838" s="150">
        <f>+VLOOKUP($E7838,IPC_2018!$B$8:$T$347,12,0)</f>
        <v>0</v>
      </c>
      <c r="M7838" s="142" t="str">
        <f>+VLOOKUP($E7838,IPC_2018!$B$8:$T$347,13,0)</f>
        <v>Bajo</v>
      </c>
    </row>
    <row r="7839" spans="1:13" x14ac:dyDescent="0.3">
      <c r="A7839" s="139">
        <f t="shared" si="7987"/>
        <v>207</v>
      </c>
      <c r="B7839" s="148">
        <f t="shared" si="7989"/>
        <v>5</v>
      </c>
      <c r="D7839" s="149" t="str">
        <f>+VLOOKUP($A7839,mUNICIPIOS!$B$4:$F$343,2,0)</f>
        <v>Huehuetenango</v>
      </c>
      <c r="E7839" s="149">
        <f>+VLOOKUP($A7839,mUNICIPIOS!$B$4:$F$343,3,0)</f>
        <v>1311</v>
      </c>
      <c r="F7839" s="149" t="str">
        <f>+VLOOKUP($A7839,mUNICIPIOS!$B$4:$F$343,4,0)</f>
        <v>La Libertad</v>
      </c>
      <c r="G7839" s="139" t="str">
        <f t="shared" ref="G7839:K7839" si="8039">+G7801</f>
        <v>01</v>
      </c>
      <c r="H7839" t="str">
        <f t="shared" si="8039"/>
        <v>IPC</v>
      </c>
      <c r="I7839" t="str">
        <f t="shared" si="8039"/>
        <v>Índice de Participación Ciudadana</v>
      </c>
      <c r="J7839" t="str">
        <f t="shared" si="8039"/>
        <v>01-05</v>
      </c>
      <c r="K7839" t="str">
        <f t="shared" si="8039"/>
        <v>Funcionamiento del Comude</v>
      </c>
      <c r="L7839" s="150">
        <f>+VLOOKUP($E7839,IPC_2018!$B$8:$T$347,15,0)</f>
        <v>0.15901060076290127</v>
      </c>
      <c r="M7839" s="142" t="str">
        <f>+VLOOKUP($E7839,IPC_2018!$B$8:$T$347,16,0)</f>
        <v>Bajo</v>
      </c>
    </row>
    <row r="7840" spans="1:13" x14ac:dyDescent="0.3">
      <c r="A7840" s="139">
        <f t="shared" si="7987"/>
        <v>207</v>
      </c>
      <c r="B7840" s="148">
        <f t="shared" si="7989"/>
        <v>6</v>
      </c>
      <c r="D7840" s="149" t="str">
        <f>+VLOOKUP($A7840,mUNICIPIOS!$B$4:$F$343,2,0)</f>
        <v>Huehuetenango</v>
      </c>
      <c r="E7840" s="149">
        <f>+VLOOKUP($A7840,mUNICIPIOS!$B$4:$F$343,3,0)</f>
        <v>1311</v>
      </c>
      <c r="F7840" s="149" t="str">
        <f>+VLOOKUP($A7840,mUNICIPIOS!$B$4:$F$343,4,0)</f>
        <v>La Libertad</v>
      </c>
      <c r="G7840" s="139" t="str">
        <f t="shared" ref="G7840:K7840" si="8040">+G7802</f>
        <v>01</v>
      </c>
      <c r="H7840" t="str">
        <f t="shared" si="8040"/>
        <v>IPC</v>
      </c>
      <c r="I7840" t="str">
        <f t="shared" si="8040"/>
        <v>Índice de Participación Ciudadana</v>
      </c>
      <c r="J7840" t="str">
        <f t="shared" si="8040"/>
        <v>INDICE</v>
      </c>
      <c r="K7840">
        <f t="shared" si="8040"/>
        <v>0</v>
      </c>
      <c r="L7840" s="150">
        <f>+VLOOKUP($E7840,IPC_2018!$B$8:$T$347,18,0)</f>
        <v>0.36187242344776849</v>
      </c>
      <c r="M7840" s="142" t="str">
        <f>+VLOOKUP($E7840,IPC_2018!$B$8:$T$347,19,0)</f>
        <v>Medio bajo</v>
      </c>
    </row>
    <row r="7841" spans="1:13" x14ac:dyDescent="0.3">
      <c r="A7841" s="139">
        <f t="shared" si="7987"/>
        <v>207</v>
      </c>
      <c r="B7841" s="148">
        <f t="shared" si="7989"/>
        <v>7</v>
      </c>
      <c r="D7841" s="149" t="str">
        <f>+VLOOKUP($A7841,mUNICIPIOS!$B$4:$F$343,2,0)</f>
        <v>Huehuetenango</v>
      </c>
      <c r="E7841" s="149">
        <f>+VLOOKUP($A7841,mUNICIPIOS!$B$4:$F$343,3,0)</f>
        <v>1311</v>
      </c>
      <c r="F7841" s="149" t="str">
        <f>+VLOOKUP($A7841,mUNICIPIOS!$B$4:$F$343,4,0)</f>
        <v>La Libertad</v>
      </c>
      <c r="G7841" s="139" t="str">
        <f t="shared" ref="G7841:K7841" si="8041">+G7803</f>
        <v>02</v>
      </c>
      <c r="H7841" t="str">
        <f t="shared" si="8041"/>
        <v>IIC</v>
      </c>
      <c r="I7841" t="str">
        <f t="shared" si="8041"/>
        <v>Índice de Información a la Ciudadanía</v>
      </c>
      <c r="J7841" t="str">
        <f t="shared" si="8041"/>
        <v>02-01</v>
      </c>
      <c r="K7841" t="str">
        <f t="shared" si="8041"/>
        <v>Rendición de cuentas cuatrimestral y anual al Comude enfocadas en resultados.</v>
      </c>
      <c r="L7841" s="150">
        <f>+VLOOKUP($E7841,IIC_2018!$B$8:$Q$347,3,0)</f>
        <v>0.4</v>
      </c>
      <c r="M7841" s="142" t="str">
        <f>+VLOOKUP($E7841,IIC_2018!$B$8:$Q$347,4,0)</f>
        <v>Medio bajo</v>
      </c>
    </row>
    <row r="7842" spans="1:13" x14ac:dyDescent="0.3">
      <c r="A7842" s="139">
        <f t="shared" si="7987"/>
        <v>207</v>
      </c>
      <c r="B7842" s="148">
        <f t="shared" si="7989"/>
        <v>8</v>
      </c>
      <c r="D7842" s="149" t="str">
        <f>+VLOOKUP($A7842,mUNICIPIOS!$B$4:$F$343,2,0)</f>
        <v>Huehuetenango</v>
      </c>
      <c r="E7842" s="149">
        <f>+VLOOKUP($A7842,mUNICIPIOS!$B$4:$F$343,3,0)</f>
        <v>1311</v>
      </c>
      <c r="F7842" s="149" t="str">
        <f>+VLOOKUP($A7842,mUNICIPIOS!$B$4:$F$343,4,0)</f>
        <v>La Libertad</v>
      </c>
      <c r="G7842" s="139" t="str">
        <f t="shared" ref="G7842:K7842" si="8042">+G7804</f>
        <v>02</v>
      </c>
      <c r="H7842" t="str">
        <f t="shared" si="8042"/>
        <v>IIC</v>
      </c>
      <c r="I7842" t="str">
        <f t="shared" si="8042"/>
        <v>Índice de Información a la Ciudadanía</v>
      </c>
      <c r="J7842" t="str">
        <f t="shared" si="8042"/>
        <v>02-02</v>
      </c>
      <c r="K7842" t="str">
        <f t="shared" si="8042"/>
        <v>Información presupuestaria y otra información brindada a la ciudadanía disponible en medios locales de comunicación.</v>
      </c>
      <c r="L7842" s="150">
        <f>+VLOOKUP($E7842,IIC_2018!$B$8:$Q$347,6,0)</f>
        <v>0</v>
      </c>
      <c r="M7842" s="142" t="str">
        <f>+VLOOKUP($E7842,IIC_2018!$B$8:$Q$347,7,0)</f>
        <v>Bajo</v>
      </c>
    </row>
    <row r="7843" spans="1:13" x14ac:dyDescent="0.3">
      <c r="A7843" s="139">
        <f t="shared" si="7987"/>
        <v>207</v>
      </c>
      <c r="B7843" s="148">
        <f t="shared" si="7989"/>
        <v>9</v>
      </c>
      <c r="D7843" s="149" t="str">
        <f>+VLOOKUP($A7843,mUNICIPIOS!$B$4:$F$343,2,0)</f>
        <v>Huehuetenango</v>
      </c>
      <c r="E7843" s="149">
        <f>+VLOOKUP($A7843,mUNICIPIOS!$B$4:$F$343,3,0)</f>
        <v>1311</v>
      </c>
      <c r="F7843" s="149" t="str">
        <f>+VLOOKUP($A7843,mUNICIPIOS!$B$4:$F$343,4,0)</f>
        <v>La Libertad</v>
      </c>
      <c r="G7843" s="139" t="str">
        <f t="shared" ref="G7843:K7843" si="8043">+G7805</f>
        <v>02</v>
      </c>
      <c r="H7843" t="str">
        <f t="shared" si="8043"/>
        <v>IIC</v>
      </c>
      <c r="I7843" t="str">
        <f t="shared" si="8043"/>
        <v>Índice de Información a la Ciudadanía</v>
      </c>
      <c r="J7843" t="str">
        <f t="shared" si="8043"/>
        <v>02-03</v>
      </c>
      <c r="K7843" t="str">
        <f t="shared" si="8043"/>
        <v>Información pública de oficio actualizada y disponible de acuerdo a la LAIP y uso de internet.</v>
      </c>
      <c r="L7843" s="150">
        <f>+VLOOKUP($E7843,IIC_2018!$B$8:$Q$347,9,0)</f>
        <v>0.99999999999999989</v>
      </c>
      <c r="M7843" s="142" t="str">
        <f>+VLOOKUP($E7843,IIC_2018!$B$8:$Q$347,10,0)</f>
        <v>Alto</v>
      </c>
    </row>
    <row r="7844" spans="1:13" x14ac:dyDescent="0.3">
      <c r="A7844" s="139">
        <f t="shared" si="7987"/>
        <v>207</v>
      </c>
      <c r="B7844" s="148">
        <f t="shared" si="7989"/>
        <v>10</v>
      </c>
      <c r="D7844" s="149" t="str">
        <f>+VLOOKUP($A7844,mUNICIPIOS!$B$4:$F$343,2,0)</f>
        <v>Huehuetenango</v>
      </c>
      <c r="E7844" s="149">
        <f>+VLOOKUP($A7844,mUNICIPIOS!$B$4:$F$343,3,0)</f>
        <v>1311</v>
      </c>
      <c r="F7844" s="149" t="str">
        <f>+VLOOKUP($A7844,mUNICIPIOS!$B$4:$F$343,4,0)</f>
        <v>La Libertad</v>
      </c>
      <c r="G7844" s="139" t="str">
        <f t="shared" ref="G7844:K7844" si="8044">+G7806</f>
        <v>02</v>
      </c>
      <c r="H7844" t="str">
        <f t="shared" si="8044"/>
        <v>IIC</v>
      </c>
      <c r="I7844" t="str">
        <f t="shared" si="8044"/>
        <v>Índice de Información a la Ciudadanía</v>
      </c>
      <c r="J7844" t="str">
        <f t="shared" si="8044"/>
        <v>02-04</v>
      </c>
      <c r="K7844" t="str">
        <f t="shared" si="8044"/>
        <v>Relación del monto contratado por medio de Guate compras con el total del presupuesto de egresos vigente.</v>
      </c>
      <c r="L7844" s="150">
        <f>+VLOOKUP($E7844,IIC_2018!$B$8:$Q$347,12,0)</f>
        <v>0.44731411393187914</v>
      </c>
      <c r="M7844" s="142" t="str">
        <f>+VLOOKUP($E7844,IIC_2018!$B$8:$Q$347,13,0)</f>
        <v>Medio</v>
      </c>
    </row>
    <row r="7845" spans="1:13" x14ac:dyDescent="0.3">
      <c r="A7845" s="139">
        <f t="shared" si="7987"/>
        <v>207</v>
      </c>
      <c r="B7845" s="148">
        <f t="shared" si="7989"/>
        <v>11</v>
      </c>
      <c r="D7845" s="149" t="str">
        <f>+VLOOKUP($A7845,mUNICIPIOS!$B$4:$F$343,2,0)</f>
        <v>Huehuetenango</v>
      </c>
      <c r="E7845" s="149">
        <f>+VLOOKUP($A7845,mUNICIPIOS!$B$4:$F$343,3,0)</f>
        <v>1311</v>
      </c>
      <c r="F7845" s="149" t="str">
        <f>+VLOOKUP($A7845,mUNICIPIOS!$B$4:$F$343,4,0)</f>
        <v>La Libertad</v>
      </c>
      <c r="G7845" s="139" t="str">
        <f t="shared" ref="G7845:K7845" si="8045">+G7807</f>
        <v>02</v>
      </c>
      <c r="H7845" t="str">
        <f t="shared" si="8045"/>
        <v>IIC</v>
      </c>
      <c r="I7845" t="str">
        <f t="shared" si="8045"/>
        <v>Índice de Información a la Ciudadanía</v>
      </c>
      <c r="J7845" t="str">
        <f t="shared" si="8045"/>
        <v>INDICE</v>
      </c>
      <c r="K7845">
        <f t="shared" si="8045"/>
        <v>0</v>
      </c>
      <c r="L7845" s="150">
        <f>+VLOOKUP($E7845,IIC_2018!$B$8:$Q$347,15,0)</f>
        <v>0.46182852848296974</v>
      </c>
      <c r="M7845" s="142" t="str">
        <f>+VLOOKUP($E7845,IIC_2018!$B$8:$Q$347,16,0)</f>
        <v>Medio</v>
      </c>
    </row>
    <row r="7846" spans="1:13" x14ac:dyDescent="0.3">
      <c r="A7846" s="139">
        <f t="shared" si="7987"/>
        <v>207</v>
      </c>
      <c r="B7846" s="148">
        <f t="shared" si="7989"/>
        <v>12</v>
      </c>
      <c r="D7846" s="149" t="str">
        <f>+VLOOKUP($A7846,mUNICIPIOS!$B$4:$F$343,2,0)</f>
        <v>Huehuetenango</v>
      </c>
      <c r="E7846" s="149">
        <f>+VLOOKUP($A7846,mUNICIPIOS!$B$4:$F$343,3,0)</f>
        <v>1311</v>
      </c>
      <c r="F7846" s="149" t="str">
        <f>+VLOOKUP($A7846,mUNICIPIOS!$B$4:$F$343,4,0)</f>
        <v>La Libertad</v>
      </c>
      <c r="G7846" s="139" t="str">
        <f t="shared" ref="G7846:K7846" si="8046">+G7808</f>
        <v>03</v>
      </c>
      <c r="H7846" t="str">
        <f t="shared" si="8046"/>
        <v>ISP</v>
      </c>
      <c r="I7846" t="str">
        <f t="shared" si="8046"/>
        <v>Índice de Servicios Públicos</v>
      </c>
      <c r="J7846" t="str">
        <f t="shared" si="8046"/>
        <v>03-01</v>
      </c>
      <c r="K7846" t="str">
        <f t="shared" si="8046"/>
        <v>Cobertura del servicio público de agua</v>
      </c>
      <c r="L7846" s="150">
        <f>+VLOOKUP($E7846,ISP_2018!$B$8:$T$347,3,0)</f>
        <v>0</v>
      </c>
      <c r="M7846" s="142" t="str">
        <f>+VLOOKUP($E7846,ISP_2018!$B$8:$T$347,4,0)</f>
        <v>Bajo</v>
      </c>
    </row>
    <row r="7847" spans="1:13" x14ac:dyDescent="0.3">
      <c r="A7847" s="139">
        <f t="shared" si="7987"/>
        <v>207</v>
      </c>
      <c r="B7847" s="148">
        <f t="shared" si="7989"/>
        <v>13</v>
      </c>
      <c r="D7847" s="149" t="str">
        <f>+VLOOKUP($A7847,mUNICIPIOS!$B$4:$F$343,2,0)</f>
        <v>Huehuetenango</v>
      </c>
      <c r="E7847" s="149">
        <f>+VLOOKUP($A7847,mUNICIPIOS!$B$4:$F$343,3,0)</f>
        <v>1311</v>
      </c>
      <c r="F7847" s="149" t="str">
        <f>+VLOOKUP($A7847,mUNICIPIOS!$B$4:$F$343,4,0)</f>
        <v>La Libertad</v>
      </c>
      <c r="G7847" s="139" t="str">
        <f t="shared" ref="G7847:K7847" si="8047">+G7809</f>
        <v>03</v>
      </c>
      <c r="H7847" t="str">
        <f t="shared" si="8047"/>
        <v>ISP</v>
      </c>
      <c r="I7847" t="str">
        <f t="shared" si="8047"/>
        <v>Índice de Servicios Públicos</v>
      </c>
      <c r="J7847" t="str">
        <f t="shared" si="8047"/>
        <v>03-02</v>
      </c>
      <c r="K7847" t="str">
        <f t="shared" si="8047"/>
        <v>Control de la calidad del servicio público de agua</v>
      </c>
      <c r="L7847" s="150">
        <f>+VLOOKUP($E7847,ISP_2018!$B$8:$T$347,6,0)</f>
        <v>0</v>
      </c>
      <c r="M7847" s="142" t="str">
        <f>+VLOOKUP($E7847,ISP_2018!$B$8:$T$347,7,0)</f>
        <v>Bajo</v>
      </c>
    </row>
    <row r="7848" spans="1:13" x14ac:dyDescent="0.3">
      <c r="A7848" s="139">
        <f t="shared" si="7987"/>
        <v>207</v>
      </c>
      <c r="B7848" s="148">
        <f t="shared" si="7989"/>
        <v>14</v>
      </c>
      <c r="D7848" s="149" t="str">
        <f>+VLOOKUP($A7848,mUNICIPIOS!$B$4:$F$343,2,0)</f>
        <v>Huehuetenango</v>
      </c>
      <c r="E7848" s="149">
        <f>+VLOOKUP($A7848,mUNICIPIOS!$B$4:$F$343,3,0)</f>
        <v>1311</v>
      </c>
      <c r="F7848" s="149" t="str">
        <f>+VLOOKUP($A7848,mUNICIPIOS!$B$4:$F$343,4,0)</f>
        <v>La Libertad</v>
      </c>
      <c r="G7848" s="139" t="str">
        <f t="shared" ref="G7848:K7848" si="8048">+G7810</f>
        <v>03</v>
      </c>
      <c r="H7848" t="str">
        <f t="shared" si="8048"/>
        <v>ISP</v>
      </c>
      <c r="I7848" t="str">
        <f t="shared" si="8048"/>
        <v>Índice de Servicios Públicos</v>
      </c>
      <c r="J7848" t="str">
        <f t="shared" si="8048"/>
        <v>03-03</v>
      </c>
      <c r="K7848" t="str">
        <f t="shared" si="8048"/>
        <v>Disposición  y tratamiento  de aguas residuales</v>
      </c>
      <c r="L7848" s="150">
        <f>+VLOOKUP($E7848,ISP_2018!$B$8:$T$347,9,0)</f>
        <v>0</v>
      </c>
      <c r="M7848" s="142" t="str">
        <f>+VLOOKUP($E7848,ISP_2018!$B$8:$T$347,10,0)</f>
        <v>Bajo</v>
      </c>
    </row>
    <row r="7849" spans="1:13" x14ac:dyDescent="0.3">
      <c r="A7849" s="139">
        <f t="shared" si="7987"/>
        <v>207</v>
      </c>
      <c r="B7849" s="148">
        <f t="shared" si="7989"/>
        <v>15</v>
      </c>
      <c r="D7849" s="149" t="str">
        <f>+VLOOKUP($A7849,mUNICIPIOS!$B$4:$F$343,2,0)</f>
        <v>Huehuetenango</v>
      </c>
      <c r="E7849" s="149">
        <f>+VLOOKUP($A7849,mUNICIPIOS!$B$4:$F$343,3,0)</f>
        <v>1311</v>
      </c>
      <c r="F7849" s="149" t="str">
        <f>+VLOOKUP($A7849,mUNICIPIOS!$B$4:$F$343,4,0)</f>
        <v>La Libertad</v>
      </c>
      <c r="G7849" s="139" t="str">
        <f t="shared" ref="G7849:K7849" si="8049">+G7811</f>
        <v>03</v>
      </c>
      <c r="H7849" t="str">
        <f t="shared" si="8049"/>
        <v>ISP</v>
      </c>
      <c r="I7849" t="str">
        <f t="shared" si="8049"/>
        <v>Índice de Servicios Públicos</v>
      </c>
      <c r="J7849" t="str">
        <f t="shared" si="8049"/>
        <v>03-04</v>
      </c>
      <c r="K7849" t="str">
        <f t="shared" si="8049"/>
        <v>Gestión y manejo de los residuos y desechos sólidos</v>
      </c>
      <c r="L7849" s="150">
        <f>+VLOOKUP($E7849,ISP_2018!$B$8:$T$347,12,0)</f>
        <v>0</v>
      </c>
      <c r="M7849" s="142" t="str">
        <f>+VLOOKUP($E7849,ISP_2018!$B$8:$T$347,13,0)</f>
        <v>Bajo</v>
      </c>
    </row>
    <row r="7850" spans="1:13" x14ac:dyDescent="0.3">
      <c r="A7850" s="139">
        <f t="shared" si="7987"/>
        <v>207</v>
      </c>
      <c r="B7850" s="148">
        <f t="shared" si="7989"/>
        <v>16</v>
      </c>
      <c r="D7850" s="149" t="str">
        <f>+VLOOKUP($A7850,mUNICIPIOS!$B$4:$F$343,2,0)</f>
        <v>Huehuetenango</v>
      </c>
      <c r="E7850" s="149">
        <f>+VLOOKUP($A7850,mUNICIPIOS!$B$4:$F$343,3,0)</f>
        <v>1311</v>
      </c>
      <c r="F7850" s="149" t="str">
        <f>+VLOOKUP($A7850,mUNICIPIOS!$B$4:$F$343,4,0)</f>
        <v>La Libertad</v>
      </c>
      <c r="G7850" s="139" t="str">
        <f t="shared" ref="G7850:K7850" si="8050">+G7812</f>
        <v>03</v>
      </c>
      <c r="H7850" t="str">
        <f t="shared" si="8050"/>
        <v>ISP</v>
      </c>
      <c r="I7850" t="str">
        <f t="shared" si="8050"/>
        <v>Índice de Servicios Públicos</v>
      </c>
      <c r="J7850" t="str">
        <f t="shared" si="8050"/>
        <v>03-05</v>
      </c>
      <c r="K7850" t="str">
        <f t="shared" si="8050"/>
        <v>Gestión de servicios públicos municipales</v>
      </c>
      <c r="L7850" s="150">
        <f>+VLOOKUP($E7850,ISP_2018!$B$8:$T$347,15,0)</f>
        <v>0</v>
      </c>
      <c r="M7850" s="142" t="str">
        <f>+VLOOKUP($E7850,ISP_2018!$B$8:$T$347,16,0)</f>
        <v>Bajo</v>
      </c>
    </row>
    <row r="7851" spans="1:13" x14ac:dyDescent="0.3">
      <c r="A7851" s="139">
        <f t="shared" si="7987"/>
        <v>207</v>
      </c>
      <c r="B7851" s="148">
        <f t="shared" si="7989"/>
        <v>17</v>
      </c>
      <c r="D7851" s="149" t="str">
        <f>+VLOOKUP($A7851,mUNICIPIOS!$B$4:$F$343,2,0)</f>
        <v>Huehuetenango</v>
      </c>
      <c r="E7851" s="149">
        <f>+VLOOKUP($A7851,mUNICIPIOS!$B$4:$F$343,3,0)</f>
        <v>1311</v>
      </c>
      <c r="F7851" s="149" t="str">
        <f>+VLOOKUP($A7851,mUNICIPIOS!$B$4:$F$343,4,0)</f>
        <v>La Libertad</v>
      </c>
      <c r="G7851" s="139" t="str">
        <f t="shared" ref="G7851:K7851" si="8051">+G7813</f>
        <v>03</v>
      </c>
      <c r="H7851" t="str">
        <f t="shared" si="8051"/>
        <v>ISP</v>
      </c>
      <c r="I7851" t="str">
        <f t="shared" si="8051"/>
        <v>Índice de Servicios Públicos</v>
      </c>
      <c r="J7851" t="str">
        <f t="shared" si="8051"/>
        <v>INDICE</v>
      </c>
      <c r="K7851">
        <f t="shared" si="8051"/>
        <v>0</v>
      </c>
      <c r="L7851" s="150">
        <f>+VLOOKUP($E7851,ISP_2018!$B$8:$T$347,18,0)</f>
        <v>0</v>
      </c>
      <c r="M7851" s="142" t="str">
        <f>+VLOOKUP($E7851,ISP_2018!$B$8:$T$347,19,0)</f>
        <v>Bajo</v>
      </c>
    </row>
    <row r="7852" spans="1:13" x14ac:dyDescent="0.3">
      <c r="A7852" s="139">
        <f t="shared" si="7987"/>
        <v>207</v>
      </c>
      <c r="B7852" s="148">
        <f t="shared" si="7989"/>
        <v>18</v>
      </c>
      <c r="D7852" s="149" t="str">
        <f>+VLOOKUP($A7852,mUNICIPIOS!$B$4:$F$343,2,0)</f>
        <v>Huehuetenango</v>
      </c>
      <c r="E7852" s="149">
        <f>+VLOOKUP($A7852,mUNICIPIOS!$B$4:$F$343,3,0)</f>
        <v>1311</v>
      </c>
      <c r="F7852" s="149" t="str">
        <f>+VLOOKUP($A7852,mUNICIPIOS!$B$4:$F$343,4,0)</f>
        <v>La Libertad</v>
      </c>
      <c r="G7852" s="139" t="str">
        <f t="shared" ref="G7852:K7852" si="8052">+G7814</f>
        <v>04</v>
      </c>
      <c r="H7852" t="str">
        <f t="shared" si="8052"/>
        <v>IGA</v>
      </c>
      <c r="I7852" t="str">
        <f t="shared" si="8052"/>
        <v>Índice de Gestión Administrativa</v>
      </c>
      <c r="J7852" t="str">
        <f t="shared" si="8052"/>
        <v>04-01</v>
      </c>
      <c r="K7852" t="str">
        <f t="shared" si="8052"/>
        <v>Existencia de elementos de atención municipal orientada al vecino</v>
      </c>
      <c r="L7852" s="150">
        <f>+VLOOKUP($E7852,IGA_2018!$B$8:$N$347,3,0)</f>
        <v>0</v>
      </c>
      <c r="M7852" s="142" t="str">
        <f>+VLOOKUP($E7852,IGA_2018!$B$8:$N$347,4,0)</f>
        <v>Bajo</v>
      </c>
    </row>
    <row r="7853" spans="1:13" x14ac:dyDescent="0.3">
      <c r="A7853" s="139">
        <f t="shared" ref="A7853:A7916" si="8053">+IF(B7852=38,A7852+1,A7852)</f>
        <v>207</v>
      </c>
      <c r="B7853" s="148">
        <f t="shared" si="7989"/>
        <v>19</v>
      </c>
      <c r="D7853" s="149" t="str">
        <f>+VLOOKUP($A7853,mUNICIPIOS!$B$4:$F$343,2,0)</f>
        <v>Huehuetenango</v>
      </c>
      <c r="E7853" s="149">
        <f>+VLOOKUP($A7853,mUNICIPIOS!$B$4:$F$343,3,0)</f>
        <v>1311</v>
      </c>
      <c r="F7853" s="149" t="str">
        <f>+VLOOKUP($A7853,mUNICIPIOS!$B$4:$F$343,4,0)</f>
        <v>La Libertad</v>
      </c>
      <c r="G7853" s="139" t="str">
        <f t="shared" ref="G7853:K7853" si="8054">+G7815</f>
        <v>04</v>
      </c>
      <c r="H7853" t="str">
        <f t="shared" si="8054"/>
        <v>IGA</v>
      </c>
      <c r="I7853" t="str">
        <f t="shared" si="8054"/>
        <v>Índice de Gestión Administrativa</v>
      </c>
      <c r="J7853" t="str">
        <f t="shared" si="8054"/>
        <v>04-02</v>
      </c>
      <c r="K7853" t="str">
        <f t="shared" si="8054"/>
        <v>Gestión del recurso humano.</v>
      </c>
      <c r="L7853" s="150">
        <f>+VLOOKUP($E7853,IGA_2018!$B$8:$N$347,6,0)</f>
        <v>0</v>
      </c>
      <c r="M7853" s="142" t="str">
        <f>+VLOOKUP($E7853,IGA_2018!$B$8:$N$347,7,0)</f>
        <v>Bajo</v>
      </c>
    </row>
    <row r="7854" spans="1:13" x14ac:dyDescent="0.3">
      <c r="A7854" s="139">
        <f t="shared" si="8053"/>
        <v>207</v>
      </c>
      <c r="B7854" s="148">
        <f t="shared" ref="B7854:B7917" si="8055">+B7816</f>
        <v>20</v>
      </c>
      <c r="D7854" s="149" t="str">
        <f>+VLOOKUP($A7854,mUNICIPIOS!$B$4:$F$343,2,0)</f>
        <v>Huehuetenango</v>
      </c>
      <c r="E7854" s="149">
        <f>+VLOOKUP($A7854,mUNICIPIOS!$B$4:$F$343,3,0)</f>
        <v>1311</v>
      </c>
      <c r="F7854" s="149" t="str">
        <f>+VLOOKUP($A7854,mUNICIPIOS!$B$4:$F$343,4,0)</f>
        <v>La Libertad</v>
      </c>
      <c r="G7854" s="139" t="str">
        <f t="shared" ref="G7854:K7854" si="8056">+G7816</f>
        <v>04</v>
      </c>
      <c r="H7854" t="str">
        <f t="shared" si="8056"/>
        <v>IGA</v>
      </c>
      <c r="I7854" t="str">
        <f t="shared" si="8056"/>
        <v>Índice de Gestión Administrativa</v>
      </c>
      <c r="J7854" t="str">
        <f t="shared" si="8056"/>
        <v>04-03</v>
      </c>
      <c r="K7854" t="str">
        <f t="shared" si="8056"/>
        <v>Existencia de oficinas municipales con instrumentos de gestión.</v>
      </c>
      <c r="L7854" s="150">
        <f>+VLOOKUP($E7854,IGA_2018!$B$8:$N$347,9,0)</f>
        <v>0.8125</v>
      </c>
      <c r="M7854" s="142" t="str">
        <f>+VLOOKUP($E7854,IGA_2018!$B$8:$N$347,10,0)</f>
        <v>Alto</v>
      </c>
    </row>
    <row r="7855" spans="1:13" x14ac:dyDescent="0.3">
      <c r="A7855" s="139">
        <f t="shared" si="8053"/>
        <v>207</v>
      </c>
      <c r="B7855" s="148">
        <f t="shared" si="8055"/>
        <v>21</v>
      </c>
      <c r="D7855" s="149" t="str">
        <f>+VLOOKUP($A7855,mUNICIPIOS!$B$4:$F$343,2,0)</f>
        <v>Huehuetenango</v>
      </c>
      <c r="E7855" s="149">
        <f>+VLOOKUP($A7855,mUNICIPIOS!$B$4:$F$343,3,0)</f>
        <v>1311</v>
      </c>
      <c r="F7855" s="149" t="str">
        <f>+VLOOKUP($A7855,mUNICIPIOS!$B$4:$F$343,4,0)</f>
        <v>La Libertad</v>
      </c>
      <c r="G7855" s="139" t="str">
        <f t="shared" ref="G7855:K7855" si="8057">+G7817</f>
        <v>04</v>
      </c>
      <c r="H7855" t="str">
        <f t="shared" si="8057"/>
        <v>IGA</v>
      </c>
      <c r="I7855" t="str">
        <f t="shared" si="8057"/>
        <v>Índice de Gestión Administrativa</v>
      </c>
      <c r="J7855" t="str">
        <f t="shared" si="8057"/>
        <v>INDICE</v>
      </c>
      <c r="K7855">
        <f t="shared" si="8057"/>
        <v>0</v>
      </c>
      <c r="L7855" s="150">
        <f>+VLOOKUP($E7855,IGA_2018!$B$8:$N$347,12,0)</f>
        <v>0.28437499999999999</v>
      </c>
      <c r="M7855" s="142" t="str">
        <f>+VLOOKUP($E7855,IGA_2018!$B$8:$N$347,13,0)</f>
        <v>Medio bajo</v>
      </c>
    </row>
    <row r="7856" spans="1:13" x14ac:dyDescent="0.3">
      <c r="A7856" s="139">
        <f t="shared" si="8053"/>
        <v>207</v>
      </c>
      <c r="B7856" s="148">
        <f t="shared" si="8055"/>
        <v>22</v>
      </c>
      <c r="D7856" s="149" t="str">
        <f>+VLOOKUP($A7856,mUNICIPIOS!$B$4:$F$343,2,0)</f>
        <v>Huehuetenango</v>
      </c>
      <c r="E7856" s="149">
        <f>+VLOOKUP($A7856,mUNICIPIOS!$B$4:$F$343,3,0)</f>
        <v>1311</v>
      </c>
      <c r="F7856" s="149" t="str">
        <f>+VLOOKUP($A7856,mUNICIPIOS!$B$4:$F$343,4,0)</f>
        <v>La Libertad</v>
      </c>
      <c r="G7856" s="139" t="str">
        <f t="shared" ref="G7856:K7856" si="8058">+G7818</f>
        <v>05</v>
      </c>
      <c r="H7856" t="str">
        <f t="shared" si="8058"/>
        <v>IGF</v>
      </c>
      <c r="I7856" t="str">
        <f t="shared" si="8058"/>
        <v>Índice de Gestión Financiera</v>
      </c>
      <c r="J7856" t="str">
        <f t="shared" si="8058"/>
        <v>05-01</v>
      </c>
      <c r="K7856" t="str">
        <f t="shared" si="8058"/>
        <v>Autonomía financiera municipal</v>
      </c>
      <c r="L7856" s="150">
        <f>+VLOOKUP($E7856,IGF_2018!$B$8:$Z$347,3,0)</f>
        <v>4.398638588205156E-2</v>
      </c>
      <c r="M7856" s="142" t="str">
        <f>+VLOOKUP($E7856,IGF_2018!$B$8:$Z$347,4,0)</f>
        <v>Bajo</v>
      </c>
    </row>
    <row r="7857" spans="1:13" x14ac:dyDescent="0.3">
      <c r="A7857" s="139">
        <f t="shared" si="8053"/>
        <v>207</v>
      </c>
      <c r="B7857" s="148">
        <f t="shared" si="8055"/>
        <v>23</v>
      </c>
      <c r="D7857" s="149" t="str">
        <f>+VLOOKUP($A7857,mUNICIPIOS!$B$4:$F$343,2,0)</f>
        <v>Huehuetenango</v>
      </c>
      <c r="E7857" s="149">
        <f>+VLOOKUP($A7857,mUNICIPIOS!$B$4:$F$343,3,0)</f>
        <v>1311</v>
      </c>
      <c r="F7857" s="149" t="str">
        <f>+VLOOKUP($A7857,mUNICIPIOS!$B$4:$F$343,4,0)</f>
        <v>La Libertad</v>
      </c>
      <c r="G7857" s="139" t="str">
        <f t="shared" ref="G7857:K7857" si="8059">+G7819</f>
        <v>05</v>
      </c>
      <c r="H7857" t="str">
        <f t="shared" si="8059"/>
        <v>IGF</v>
      </c>
      <c r="I7857" t="str">
        <f t="shared" si="8059"/>
        <v>Índice de Gestión Financiera</v>
      </c>
      <c r="J7857" t="str">
        <f t="shared" si="8059"/>
        <v>05-02</v>
      </c>
      <c r="K7857" t="str">
        <f t="shared" si="8059"/>
        <v xml:space="preserve">Ingresos propios por habitante -sin regalías- </v>
      </c>
      <c r="L7857" s="150">
        <f>+VLOOKUP($E7857,IGF_2018!$B$8:$Z$347,6,0)</f>
        <v>1.1340387324386195E-2</v>
      </c>
      <c r="M7857" s="142" t="str">
        <f>+VLOOKUP($E7857,IGF_2018!$B$8:$Z$347,7,0)</f>
        <v>Bajo</v>
      </c>
    </row>
    <row r="7858" spans="1:13" x14ac:dyDescent="0.3">
      <c r="A7858" s="139">
        <f t="shared" si="8053"/>
        <v>207</v>
      </c>
      <c r="B7858" s="148">
        <f t="shared" si="8055"/>
        <v>24</v>
      </c>
      <c r="D7858" s="149" t="str">
        <f>+VLOOKUP($A7858,mUNICIPIOS!$B$4:$F$343,2,0)</f>
        <v>Huehuetenango</v>
      </c>
      <c r="E7858" s="149">
        <f>+VLOOKUP($A7858,mUNICIPIOS!$B$4:$F$343,3,0)</f>
        <v>1311</v>
      </c>
      <c r="F7858" s="149" t="str">
        <f>+VLOOKUP($A7858,mUNICIPIOS!$B$4:$F$343,4,0)</f>
        <v>La Libertad</v>
      </c>
      <c r="G7858" s="139" t="str">
        <f t="shared" ref="G7858:K7858" si="8060">+G7820</f>
        <v>05</v>
      </c>
      <c r="H7858" t="str">
        <f t="shared" si="8060"/>
        <v>IGF</v>
      </c>
      <c r="I7858" t="str">
        <f t="shared" si="8060"/>
        <v>Índice de Gestión Financiera</v>
      </c>
      <c r="J7858" t="str">
        <f t="shared" si="8060"/>
        <v>05-03</v>
      </c>
      <c r="K7858" t="str">
        <f t="shared" si="8060"/>
        <v>Ingresos del IUSI en relación a los ingresos propios -sin regalías-</v>
      </c>
      <c r="L7858" s="150">
        <f>+VLOOKUP($E7858,IGF_2018!$B$8:$Z$347,9,0)</f>
        <v>3.4017631104775507E-2</v>
      </c>
      <c r="M7858" s="142" t="str">
        <f>+VLOOKUP($E7858,IGF_2018!$B$8:$Z$347,10,0)</f>
        <v>Bajo</v>
      </c>
    </row>
    <row r="7859" spans="1:13" x14ac:dyDescent="0.3">
      <c r="A7859" s="139">
        <f t="shared" si="8053"/>
        <v>207</v>
      </c>
      <c r="B7859" s="148">
        <f t="shared" si="8055"/>
        <v>25</v>
      </c>
      <c r="D7859" s="149" t="str">
        <f>+VLOOKUP($A7859,mUNICIPIOS!$B$4:$F$343,2,0)</f>
        <v>Huehuetenango</v>
      </c>
      <c r="E7859" s="149">
        <f>+VLOOKUP($A7859,mUNICIPIOS!$B$4:$F$343,3,0)</f>
        <v>1311</v>
      </c>
      <c r="F7859" s="149" t="str">
        <f>+VLOOKUP($A7859,mUNICIPIOS!$B$4:$F$343,4,0)</f>
        <v>La Libertad</v>
      </c>
      <c r="G7859" s="139" t="str">
        <f t="shared" ref="G7859:K7859" si="8061">+G7821</f>
        <v>05</v>
      </c>
      <c r="H7859" t="str">
        <f t="shared" si="8061"/>
        <v>IGF</v>
      </c>
      <c r="I7859" t="str">
        <f t="shared" si="8061"/>
        <v>Índice de Gestión Financiera</v>
      </c>
      <c r="J7859" t="str">
        <f t="shared" si="8061"/>
        <v>05-04</v>
      </c>
      <c r="K7859" t="str">
        <f t="shared" si="8061"/>
        <v>Inversión anual en capital fijo por habitante</v>
      </c>
      <c r="L7859" s="150">
        <f>+VLOOKUP($E7859,IGF_2018!$B$8:$Z$347,12,0)</f>
        <v>4.3149506512469023E-2</v>
      </c>
      <c r="M7859" s="142" t="str">
        <f>+VLOOKUP($E7859,IGF_2018!$B$8:$Z$347,13,0)</f>
        <v>Bajo</v>
      </c>
    </row>
    <row r="7860" spans="1:13" x14ac:dyDescent="0.3">
      <c r="A7860" s="139">
        <f t="shared" si="8053"/>
        <v>207</v>
      </c>
      <c r="B7860" s="148">
        <f t="shared" si="8055"/>
        <v>26</v>
      </c>
      <c r="D7860" s="149" t="str">
        <f>+VLOOKUP($A7860,mUNICIPIOS!$B$4:$F$343,2,0)</f>
        <v>Huehuetenango</v>
      </c>
      <c r="E7860" s="149">
        <f>+VLOOKUP($A7860,mUNICIPIOS!$B$4:$F$343,3,0)</f>
        <v>1311</v>
      </c>
      <c r="F7860" s="149" t="str">
        <f>+VLOOKUP($A7860,mUNICIPIOS!$B$4:$F$343,4,0)</f>
        <v>La Libertad</v>
      </c>
      <c r="G7860" s="139" t="str">
        <f t="shared" ref="G7860:K7860" si="8062">+G7822</f>
        <v>05</v>
      </c>
      <c r="H7860" t="str">
        <f t="shared" si="8062"/>
        <v>IGF</v>
      </c>
      <c r="I7860" t="str">
        <f t="shared" si="8062"/>
        <v>Índice de Gestión Financiera</v>
      </c>
      <c r="J7860" t="str">
        <f t="shared" si="8062"/>
        <v>05-05</v>
      </c>
      <c r="K7860" t="str">
        <f t="shared" si="8062"/>
        <v>Inversión anual en capital fijo con recursos percibidos por ingresos propios</v>
      </c>
      <c r="L7860" s="150">
        <f>+VLOOKUP($E7860,IGF_2018!$B$8:$Z$347,15,0)</f>
        <v>0</v>
      </c>
      <c r="M7860" s="142" t="str">
        <f>+VLOOKUP($E7860,IGF_2018!$B$8:$Z$347,16,0)</f>
        <v>Bajo</v>
      </c>
    </row>
    <row r="7861" spans="1:13" x14ac:dyDescent="0.3">
      <c r="A7861" s="139">
        <f t="shared" si="8053"/>
        <v>207</v>
      </c>
      <c r="B7861" s="148">
        <f t="shared" si="8055"/>
        <v>27</v>
      </c>
      <c r="D7861" s="149" t="str">
        <f>+VLOOKUP($A7861,mUNICIPIOS!$B$4:$F$343,2,0)</f>
        <v>Huehuetenango</v>
      </c>
      <c r="E7861" s="149">
        <f>+VLOOKUP($A7861,mUNICIPIOS!$B$4:$F$343,3,0)</f>
        <v>1311</v>
      </c>
      <c r="F7861" s="149" t="str">
        <f>+VLOOKUP($A7861,mUNICIPIOS!$B$4:$F$343,4,0)</f>
        <v>La Libertad</v>
      </c>
      <c r="G7861" s="139" t="str">
        <f t="shared" ref="G7861:K7861" si="8063">+G7823</f>
        <v>05</v>
      </c>
      <c r="H7861" t="str">
        <f t="shared" si="8063"/>
        <v>IGF</v>
      </c>
      <c r="I7861" t="str">
        <f t="shared" si="8063"/>
        <v>Índice de Gestión Financiera</v>
      </c>
      <c r="J7861" t="str">
        <f t="shared" si="8063"/>
        <v>05-06</v>
      </c>
      <c r="K7861" t="str">
        <f t="shared" si="8063"/>
        <v xml:space="preserve">Inversión anual en capital fijo con recursos percibidos por transferencias del Gobierno Central </v>
      </c>
      <c r="L7861" s="150">
        <f>+VLOOKUP($E7861,IGF_2018!$B$8:$Z$347,18,0)</f>
        <v>0.34101935356130297</v>
      </c>
      <c r="M7861" s="142" t="str">
        <f>+VLOOKUP($E7861,IGF_2018!$B$8:$Z$347,19,0)</f>
        <v>Medio bajo</v>
      </c>
    </row>
    <row r="7862" spans="1:13" x14ac:dyDescent="0.3">
      <c r="A7862" s="139">
        <f t="shared" si="8053"/>
        <v>207</v>
      </c>
      <c r="B7862" s="148">
        <f t="shared" si="8055"/>
        <v>28</v>
      </c>
      <c r="D7862" s="149" t="str">
        <f>+VLOOKUP($A7862,mUNICIPIOS!$B$4:$F$343,2,0)</f>
        <v>Huehuetenango</v>
      </c>
      <c r="E7862" s="149">
        <f>+VLOOKUP($A7862,mUNICIPIOS!$B$4:$F$343,3,0)</f>
        <v>1311</v>
      </c>
      <c r="F7862" s="149" t="str">
        <f>+VLOOKUP($A7862,mUNICIPIOS!$B$4:$F$343,4,0)</f>
        <v>La Libertad</v>
      </c>
      <c r="G7862" s="139" t="str">
        <f t="shared" ref="G7862:K7862" si="8064">+G7824</f>
        <v>05</v>
      </c>
      <c r="H7862" t="str">
        <f t="shared" si="8064"/>
        <v>IGF</v>
      </c>
      <c r="I7862" t="str">
        <f t="shared" si="8064"/>
        <v>Índice de Gestión Financiera</v>
      </c>
      <c r="J7862" t="str">
        <f t="shared" si="8064"/>
        <v>05-07</v>
      </c>
      <c r="K7862" t="str">
        <f t="shared" si="8064"/>
        <v>Financiamiento por endeudamiento municipal</v>
      </c>
      <c r="L7862" s="150">
        <f>+VLOOKUP($E7862,IGF_2018!$B$8:$Z$347,21,0)</f>
        <v>1</v>
      </c>
      <c r="M7862" s="142" t="str">
        <f>+VLOOKUP($E7862,IGF_2018!$B$8:$Z$347,22,0)</f>
        <v>Alto</v>
      </c>
    </row>
    <row r="7863" spans="1:13" x14ac:dyDescent="0.3">
      <c r="A7863" s="139">
        <f t="shared" si="8053"/>
        <v>207</v>
      </c>
      <c r="B7863" s="148">
        <f t="shared" si="8055"/>
        <v>29</v>
      </c>
      <c r="D7863" s="149" t="str">
        <f>+VLOOKUP($A7863,mUNICIPIOS!$B$4:$F$343,2,0)</f>
        <v>Huehuetenango</v>
      </c>
      <c r="E7863" s="149">
        <f>+VLOOKUP($A7863,mUNICIPIOS!$B$4:$F$343,3,0)</f>
        <v>1311</v>
      </c>
      <c r="F7863" s="149" t="str">
        <f>+VLOOKUP($A7863,mUNICIPIOS!$B$4:$F$343,4,0)</f>
        <v>La Libertad</v>
      </c>
      <c r="G7863" s="139" t="str">
        <f t="shared" ref="G7863:K7863" si="8065">+G7825</f>
        <v>05</v>
      </c>
      <c r="H7863" t="str">
        <f t="shared" si="8065"/>
        <v>IGF</v>
      </c>
      <c r="I7863" t="str">
        <f t="shared" si="8065"/>
        <v>Índice de Gestión Financiera</v>
      </c>
      <c r="J7863" t="str">
        <f t="shared" si="8065"/>
        <v>INDICE</v>
      </c>
      <c r="K7863">
        <f t="shared" si="8065"/>
        <v>0</v>
      </c>
      <c r="L7863" s="150">
        <f>+VLOOKUP($E7863,IGF_2018!$B$8:$Z$347,24,0)</f>
        <v>0.25288400375914233</v>
      </c>
      <c r="M7863" s="142" t="str">
        <f>+VLOOKUP($E7863,IGF_2018!$B$8:$Z$347,25,0)</f>
        <v>Medio bajo</v>
      </c>
    </row>
    <row r="7864" spans="1:13" x14ac:dyDescent="0.3">
      <c r="A7864" s="139">
        <f t="shared" si="8053"/>
        <v>207</v>
      </c>
      <c r="B7864" s="148">
        <f t="shared" si="8055"/>
        <v>30</v>
      </c>
      <c r="D7864" s="149" t="str">
        <f>+VLOOKUP($A7864,mUNICIPIOS!$B$4:$F$343,2,0)</f>
        <v>Huehuetenango</v>
      </c>
      <c r="E7864" s="149">
        <f>+VLOOKUP($A7864,mUNICIPIOS!$B$4:$F$343,3,0)</f>
        <v>1311</v>
      </c>
      <c r="F7864" s="149" t="str">
        <f>+VLOOKUP($A7864,mUNICIPIOS!$B$4:$F$343,4,0)</f>
        <v>La Libertad</v>
      </c>
      <c r="G7864" s="139" t="str">
        <f t="shared" ref="G7864:K7864" si="8066">+G7826</f>
        <v>06</v>
      </c>
      <c r="H7864" t="str">
        <f t="shared" si="8066"/>
        <v>IGE</v>
      </c>
      <c r="I7864" t="str">
        <f t="shared" si="8066"/>
        <v>Índice de Gestión Estratégica</v>
      </c>
      <c r="J7864" t="str">
        <f t="shared" si="8066"/>
        <v>06-01</v>
      </c>
      <c r="K7864" t="str">
        <f t="shared" si="8066"/>
        <v>Ejecución del Plan Operativo Anual  (POA)</v>
      </c>
      <c r="L7864" s="150">
        <f>+VLOOKUP($E7864,IGE_2018!$B$8:$Z$347,3,0)</f>
        <v>0</v>
      </c>
      <c r="M7864" s="142" t="str">
        <f>+VLOOKUP($E7864,IGE_2018!$B$8:$Z$347,4,0)</f>
        <v>Bajo</v>
      </c>
    </row>
    <row r="7865" spans="1:13" x14ac:dyDescent="0.3">
      <c r="A7865" s="139">
        <f t="shared" si="8053"/>
        <v>207</v>
      </c>
      <c r="B7865" s="148">
        <f t="shared" si="8055"/>
        <v>31</v>
      </c>
      <c r="D7865" s="149" t="str">
        <f>+VLOOKUP($A7865,mUNICIPIOS!$B$4:$F$343,2,0)</f>
        <v>Huehuetenango</v>
      </c>
      <c r="E7865" s="149">
        <f>+VLOOKUP($A7865,mUNICIPIOS!$B$4:$F$343,3,0)</f>
        <v>1311</v>
      </c>
      <c r="F7865" s="149" t="str">
        <f>+VLOOKUP($A7865,mUNICIPIOS!$B$4:$F$343,4,0)</f>
        <v>La Libertad</v>
      </c>
      <c r="G7865" s="139" t="str">
        <f t="shared" ref="G7865:K7865" si="8067">+G7827</f>
        <v>06</v>
      </c>
      <c r="H7865" t="str">
        <f t="shared" si="8067"/>
        <v>IGE</v>
      </c>
      <c r="I7865" t="str">
        <f t="shared" si="8067"/>
        <v>Índice de Gestión Estratégica</v>
      </c>
      <c r="J7865" t="str">
        <f t="shared" si="8067"/>
        <v>06-02</v>
      </c>
      <c r="K7865" t="str">
        <f t="shared" si="8067"/>
        <v>Relación Plan de Desarrollo Municipal y Ordenamiento Territorial (PDM-OT) - Plan Estratégico Institucional (PEI) - Plan Operativo Multianual (POM) - Plan Operativo Anual (POA)</v>
      </c>
      <c r="L7865" s="150">
        <f>+VLOOKUP($E7865,IGE_2018!$B$8:$Z$347,6,0)</f>
        <v>0</v>
      </c>
      <c r="M7865" s="142" t="str">
        <f>+VLOOKUP($E7865,IGE_2018!$B$8:$Z$347,7,0)</f>
        <v>Bajo</v>
      </c>
    </row>
    <row r="7866" spans="1:13" x14ac:dyDescent="0.3">
      <c r="A7866" s="139">
        <f t="shared" si="8053"/>
        <v>207</v>
      </c>
      <c r="B7866" s="148">
        <f t="shared" si="8055"/>
        <v>32</v>
      </c>
      <c r="D7866" s="149" t="str">
        <f>+VLOOKUP($A7866,mUNICIPIOS!$B$4:$F$343,2,0)</f>
        <v>Huehuetenango</v>
      </c>
      <c r="E7866" s="149">
        <f>+VLOOKUP($A7866,mUNICIPIOS!$B$4:$F$343,3,0)</f>
        <v>1311</v>
      </c>
      <c r="F7866" s="149" t="str">
        <f>+VLOOKUP($A7866,mUNICIPIOS!$B$4:$F$343,4,0)</f>
        <v>La Libertad</v>
      </c>
      <c r="G7866" s="139" t="str">
        <f t="shared" ref="G7866:K7866" si="8068">+G7828</f>
        <v>06</v>
      </c>
      <c r="H7866" t="str">
        <f t="shared" si="8068"/>
        <v>IGE</v>
      </c>
      <c r="I7866" t="str">
        <f t="shared" si="8068"/>
        <v>Índice de Gestión Estratégica</v>
      </c>
      <c r="J7866" t="str">
        <f t="shared" si="8068"/>
        <v>06-03</v>
      </c>
      <c r="K7866" t="str">
        <f t="shared" si="8068"/>
        <v>Presupuesto de egresos relacionado a competencias municipales que responden a prioridades nacionales de desarrollo.</v>
      </c>
      <c r="L7866" s="150">
        <f>+VLOOKUP($E7866,IGE_2018!$B$8:$Z$347,9,0)</f>
        <v>0.18190597335668748</v>
      </c>
      <c r="M7866" s="142" t="str">
        <f>+VLOOKUP($E7866,IGE_2018!$B$8:$Z$347,10,0)</f>
        <v>Bajo</v>
      </c>
    </row>
    <row r="7867" spans="1:13" x14ac:dyDescent="0.3">
      <c r="A7867" s="139">
        <f t="shared" si="8053"/>
        <v>207</v>
      </c>
      <c r="B7867" s="148">
        <f t="shared" si="8055"/>
        <v>33</v>
      </c>
      <c r="D7867" s="149" t="str">
        <f>+VLOOKUP($A7867,mUNICIPIOS!$B$4:$F$343,2,0)</f>
        <v>Huehuetenango</v>
      </c>
      <c r="E7867" s="149">
        <f>+VLOOKUP($A7867,mUNICIPIOS!$B$4:$F$343,3,0)</f>
        <v>1311</v>
      </c>
      <c r="F7867" s="149" t="str">
        <f>+VLOOKUP($A7867,mUNICIPIOS!$B$4:$F$343,4,0)</f>
        <v>La Libertad</v>
      </c>
      <c r="G7867" s="139" t="str">
        <f t="shared" ref="G7867:K7867" si="8069">+G7829</f>
        <v>06</v>
      </c>
      <c r="H7867" t="str">
        <f t="shared" si="8069"/>
        <v>IGE</v>
      </c>
      <c r="I7867" t="str">
        <f t="shared" si="8069"/>
        <v>Índice de Gestión Estratégica</v>
      </c>
      <c r="J7867" t="str">
        <f t="shared" si="8069"/>
        <v>06-04</v>
      </c>
      <c r="K7867" t="str">
        <f t="shared" si="8069"/>
        <v>Institucionalización de la gestión ordenada del territorio</v>
      </c>
      <c r="L7867" s="150">
        <f>+VLOOKUP($E7867,IGE_2018!$B$8:$Z$347,12,0)</f>
        <v>0</v>
      </c>
      <c r="M7867" s="142" t="str">
        <f>+VLOOKUP($E7867,IGE_2018!$B$8:$Z$347,13,0)</f>
        <v>Bajo</v>
      </c>
    </row>
    <row r="7868" spans="1:13" x14ac:dyDescent="0.3">
      <c r="A7868" s="139">
        <f t="shared" si="8053"/>
        <v>207</v>
      </c>
      <c r="B7868" s="148">
        <f t="shared" si="8055"/>
        <v>34</v>
      </c>
      <c r="D7868" s="149" t="str">
        <f>+VLOOKUP($A7868,mUNICIPIOS!$B$4:$F$343,2,0)</f>
        <v>Huehuetenango</v>
      </c>
      <c r="E7868" s="149">
        <f>+VLOOKUP($A7868,mUNICIPIOS!$B$4:$F$343,3,0)</f>
        <v>1311</v>
      </c>
      <c r="F7868" s="149" t="str">
        <f>+VLOOKUP($A7868,mUNICIPIOS!$B$4:$F$343,4,0)</f>
        <v>La Libertad</v>
      </c>
      <c r="G7868" s="139" t="str">
        <f t="shared" ref="G7868:K7868" si="8070">+G7830</f>
        <v>06</v>
      </c>
      <c r="H7868" t="str">
        <f t="shared" si="8070"/>
        <v>IGE</v>
      </c>
      <c r="I7868" t="str">
        <f t="shared" si="8070"/>
        <v>Índice de Gestión Estratégica</v>
      </c>
      <c r="J7868" t="str">
        <f t="shared" si="8070"/>
        <v>06-05</v>
      </c>
      <c r="K7868" t="str">
        <f t="shared" si="8070"/>
        <v>Acciones para la gestión ordenada del territorio</v>
      </c>
      <c r="L7868" s="150">
        <f>+VLOOKUP($E7868,IGE_2018!$B$8:$Z$347,15,0)</f>
        <v>0</v>
      </c>
      <c r="M7868" s="142" t="str">
        <f>+VLOOKUP($E7868,IGE_2018!$B$8:$Z$347,16,0)</f>
        <v>Bajo</v>
      </c>
    </row>
    <row r="7869" spans="1:13" x14ac:dyDescent="0.3">
      <c r="A7869" s="139">
        <f t="shared" si="8053"/>
        <v>207</v>
      </c>
      <c r="B7869" s="148">
        <f t="shared" si="8055"/>
        <v>35</v>
      </c>
      <c r="D7869" s="149" t="str">
        <f>+VLOOKUP($A7869,mUNICIPIOS!$B$4:$F$343,2,0)</f>
        <v>Huehuetenango</v>
      </c>
      <c r="E7869" s="149">
        <f>+VLOOKUP($A7869,mUNICIPIOS!$B$4:$F$343,3,0)</f>
        <v>1311</v>
      </c>
      <c r="F7869" s="149" t="str">
        <f>+VLOOKUP($A7869,mUNICIPIOS!$B$4:$F$343,4,0)</f>
        <v>La Libertad</v>
      </c>
      <c r="G7869" s="139" t="str">
        <f t="shared" ref="G7869:K7869" si="8071">+G7831</f>
        <v>06</v>
      </c>
      <c r="H7869" t="str">
        <f t="shared" si="8071"/>
        <v>IGE</v>
      </c>
      <c r="I7869" t="str">
        <f t="shared" si="8071"/>
        <v>Índice de Gestión Estratégica</v>
      </c>
      <c r="J7869" t="str">
        <f t="shared" si="8071"/>
        <v>06-06</v>
      </c>
      <c r="K7869" t="str">
        <f t="shared" si="8071"/>
        <v>Gestión de riesgo en la formulación de proyectos derivados de la planificación operativa anual</v>
      </c>
      <c r="L7869" s="150">
        <f>+VLOOKUP($E7869,IGE_2018!$B$8:$Z$347,18,0)</f>
        <v>0</v>
      </c>
      <c r="M7869" s="142" t="str">
        <f>+VLOOKUP($E7869,IGE_2018!$B$8:$Z$347,19,0)</f>
        <v>Bajo</v>
      </c>
    </row>
    <row r="7870" spans="1:13" x14ac:dyDescent="0.3">
      <c r="A7870" s="139">
        <f t="shared" si="8053"/>
        <v>207</v>
      </c>
      <c r="B7870" s="148">
        <f t="shared" si="8055"/>
        <v>36</v>
      </c>
      <c r="D7870" s="149" t="str">
        <f>+VLOOKUP($A7870,mUNICIPIOS!$B$4:$F$343,2,0)</f>
        <v>Huehuetenango</v>
      </c>
      <c r="E7870" s="149">
        <f>+VLOOKUP($A7870,mUNICIPIOS!$B$4:$F$343,3,0)</f>
        <v>1311</v>
      </c>
      <c r="F7870" s="149" t="str">
        <f>+VLOOKUP($A7870,mUNICIPIOS!$B$4:$F$343,4,0)</f>
        <v>La Libertad</v>
      </c>
      <c r="G7870" s="139" t="str">
        <f t="shared" ref="G7870:K7870" si="8072">+G7832</f>
        <v>06</v>
      </c>
      <c r="H7870" t="str">
        <f t="shared" si="8072"/>
        <v>IGE</v>
      </c>
      <c r="I7870" t="str">
        <f t="shared" si="8072"/>
        <v>Índice de Gestión Estratégica</v>
      </c>
      <c r="J7870" t="str">
        <f t="shared" si="8072"/>
        <v>06-07</v>
      </c>
      <c r="K7870" t="str">
        <f t="shared" si="8072"/>
        <v>Ingresos por servicios ambientales en relación a los ingresos propios sin regalías</v>
      </c>
      <c r="L7870" s="150">
        <f>+VLOOKUP($E7870,IGE_2018!$B$8:$Z$347,21,0)</f>
        <v>5.6527030296610423E-2</v>
      </c>
      <c r="M7870" s="142" t="str">
        <f>+VLOOKUP($E7870,IGE_2018!$B$8:$Z$347,22,0)</f>
        <v>Bajo</v>
      </c>
    </row>
    <row r="7871" spans="1:13" x14ac:dyDescent="0.3">
      <c r="A7871" s="139">
        <f t="shared" si="8053"/>
        <v>207</v>
      </c>
      <c r="B7871" s="148">
        <f t="shared" si="8055"/>
        <v>37</v>
      </c>
      <c r="D7871" s="149" t="str">
        <f>+VLOOKUP($A7871,mUNICIPIOS!$B$4:$F$343,2,0)</f>
        <v>Huehuetenango</v>
      </c>
      <c r="E7871" s="149">
        <f>+VLOOKUP($A7871,mUNICIPIOS!$B$4:$F$343,3,0)</f>
        <v>1311</v>
      </c>
      <c r="F7871" s="149" t="str">
        <f>+VLOOKUP($A7871,mUNICIPIOS!$B$4:$F$343,4,0)</f>
        <v>La Libertad</v>
      </c>
      <c r="G7871" s="139" t="str">
        <f t="shared" ref="G7871:K7871" si="8073">+G7833</f>
        <v>06</v>
      </c>
      <c r="H7871" t="str">
        <f t="shared" si="8073"/>
        <v>IGE</v>
      </c>
      <c r="I7871" t="str">
        <f t="shared" si="8073"/>
        <v>Índice de Gestión Estratégica</v>
      </c>
      <c r="J7871" t="str">
        <f t="shared" si="8073"/>
        <v>INDICE</v>
      </c>
      <c r="K7871">
        <f t="shared" si="8073"/>
        <v>0</v>
      </c>
      <c r="L7871" s="150">
        <f>+VLOOKUP($E7871,IGE_2018!$B$8:$Z$347,24,0)</f>
        <v>5.112919636883291E-2</v>
      </c>
      <c r="M7871" s="142" t="str">
        <f>+VLOOKUP($E7871,IGE_2018!$B$8:$Z$347,25,0)</f>
        <v>Bajo</v>
      </c>
    </row>
    <row r="7872" spans="1:13" x14ac:dyDescent="0.3">
      <c r="A7872" s="139">
        <f t="shared" si="8053"/>
        <v>207</v>
      </c>
      <c r="B7872" s="148">
        <f t="shared" si="8055"/>
        <v>38</v>
      </c>
      <c r="D7872" s="149" t="str">
        <f>+VLOOKUP($A7872,mUNICIPIOS!$B$4:$F$343,2,0)</f>
        <v>Huehuetenango</v>
      </c>
      <c r="E7872" s="149">
        <f>+VLOOKUP($A7872,mUNICIPIOS!$B$4:$F$343,3,0)</f>
        <v>1311</v>
      </c>
      <c r="F7872" s="149" t="str">
        <f>+VLOOKUP($A7872,mUNICIPIOS!$B$4:$F$343,4,0)</f>
        <v>La Libertad</v>
      </c>
      <c r="G7872" s="139" t="str">
        <f t="shared" ref="G7872:K7872" si="8074">+G7834</f>
        <v>RANKING</v>
      </c>
      <c r="H7872" t="str">
        <f t="shared" si="8074"/>
        <v>RGM</v>
      </c>
      <c r="I7872" t="str">
        <f t="shared" si="8074"/>
        <v>Ranking de la Gestión Municipal 2018</v>
      </c>
      <c r="J7872" t="str">
        <f t="shared" si="8074"/>
        <v>RANKING</v>
      </c>
      <c r="K7872">
        <f t="shared" si="8074"/>
        <v>0</v>
      </c>
      <c r="L7872" s="151">
        <f>+VLOOKUP($E7872,Resultados_generales!$C$8:$AE$347,27,0)</f>
        <v>0.21412560103440456</v>
      </c>
      <c r="M7872" t="str">
        <f>+VLOOKUP($E7872,Resultados_generales!$C$8:$AE$347,28,0)</f>
        <v>Medio bajo</v>
      </c>
    </row>
    <row r="7873" spans="1:13" x14ac:dyDescent="0.3">
      <c r="A7873" s="139">
        <f t="shared" si="8053"/>
        <v>208</v>
      </c>
      <c r="B7873" s="148">
        <f t="shared" si="8055"/>
        <v>1</v>
      </c>
      <c r="D7873" s="149" t="str">
        <f>+VLOOKUP($A7873,mUNICIPIOS!$B$4:$F$343,2,0)</f>
        <v>Huehuetenango</v>
      </c>
      <c r="E7873" s="149">
        <f>+VLOOKUP($A7873,mUNICIPIOS!$B$4:$F$343,3,0)</f>
        <v>1312</v>
      </c>
      <c r="F7873" s="149" t="str">
        <f>+VLOOKUP($A7873,mUNICIPIOS!$B$4:$F$343,4,0)</f>
        <v>La Democracia</v>
      </c>
      <c r="G7873" s="139" t="str">
        <f t="shared" ref="G7873:K7873" si="8075">+G7835</f>
        <v>01</v>
      </c>
      <c r="H7873" t="str">
        <f t="shared" si="8075"/>
        <v>IPC</v>
      </c>
      <c r="I7873" t="str">
        <f t="shared" si="8075"/>
        <v>Índice de Participación Ciudadana</v>
      </c>
      <c r="J7873" t="str">
        <f t="shared" si="8075"/>
        <v>01-01</v>
      </c>
      <c r="K7873" t="str">
        <f t="shared" si="8075"/>
        <v>Número de reuniones del COMUDE en el año de la medición.</v>
      </c>
      <c r="L7873" s="150">
        <f>+VLOOKUP($E7873,IPC_2018!$B$8:$T$347,3,0)</f>
        <v>1</v>
      </c>
      <c r="M7873" s="142" t="str">
        <f>+VLOOKUP($E7873,IPC_2018!$B$8:$T$347,4,0)</f>
        <v>Alto</v>
      </c>
    </row>
    <row r="7874" spans="1:13" x14ac:dyDescent="0.3">
      <c r="A7874" s="139">
        <f t="shared" si="8053"/>
        <v>208</v>
      </c>
      <c r="B7874" s="148">
        <f t="shared" si="8055"/>
        <v>2</v>
      </c>
      <c r="D7874" s="149" t="str">
        <f>+VLOOKUP($A7874,mUNICIPIOS!$B$4:$F$343,2,0)</f>
        <v>Huehuetenango</v>
      </c>
      <c r="E7874" s="149">
        <f>+VLOOKUP($A7874,mUNICIPIOS!$B$4:$F$343,3,0)</f>
        <v>1312</v>
      </c>
      <c r="F7874" s="149" t="str">
        <f>+VLOOKUP($A7874,mUNICIPIOS!$B$4:$F$343,4,0)</f>
        <v>La Democracia</v>
      </c>
      <c r="G7874" s="139" t="str">
        <f t="shared" ref="G7874:K7874" si="8076">+G7836</f>
        <v>01</v>
      </c>
      <c r="H7874" t="str">
        <f t="shared" si="8076"/>
        <v>IPC</v>
      </c>
      <c r="I7874" t="str">
        <f t="shared" si="8076"/>
        <v>Índice de Participación Ciudadana</v>
      </c>
      <c r="J7874" t="str">
        <f t="shared" si="8076"/>
        <v>01-02</v>
      </c>
      <c r="K7874" t="str">
        <f t="shared" si="8076"/>
        <v>Participación de Alcaldes, Concejales y Síndicos determinados o designados en el COMUDE</v>
      </c>
      <c r="L7874" s="150">
        <f>+VLOOKUP($E7874,IPC_2018!$B$8:$T$347,6,0)</f>
        <v>0.85833333333333339</v>
      </c>
      <c r="M7874" s="142" t="str">
        <f>+VLOOKUP($E7874,IPC_2018!$B$8:$T$347,7,0)</f>
        <v>Alto</v>
      </c>
    </row>
    <row r="7875" spans="1:13" x14ac:dyDescent="0.3">
      <c r="A7875" s="139">
        <f t="shared" si="8053"/>
        <v>208</v>
      </c>
      <c r="B7875" s="148">
        <f t="shared" si="8055"/>
        <v>3</v>
      </c>
      <c r="D7875" s="149" t="str">
        <f>+VLOOKUP($A7875,mUNICIPIOS!$B$4:$F$343,2,0)</f>
        <v>Huehuetenango</v>
      </c>
      <c r="E7875" s="149">
        <f>+VLOOKUP($A7875,mUNICIPIOS!$B$4:$F$343,3,0)</f>
        <v>1312</v>
      </c>
      <c r="F7875" s="149" t="str">
        <f>+VLOOKUP($A7875,mUNICIPIOS!$B$4:$F$343,4,0)</f>
        <v>La Democracia</v>
      </c>
      <c r="G7875" s="139" t="str">
        <f t="shared" ref="G7875:K7875" si="8077">+G7837</f>
        <v>01</v>
      </c>
      <c r="H7875" t="str">
        <f t="shared" si="8077"/>
        <v>IPC</v>
      </c>
      <c r="I7875" t="str">
        <f t="shared" si="8077"/>
        <v>Índice de Participación Ciudadana</v>
      </c>
      <c r="J7875" t="str">
        <f t="shared" si="8077"/>
        <v>01-03</v>
      </c>
      <c r="K7875" t="str">
        <f t="shared" si="8077"/>
        <v>Participación  de organizaciones de jóvenes, mujeres, pueblos mayas, xincas, garífunas, y otras organizaciones en el Comude</v>
      </c>
      <c r="L7875" s="150">
        <f>+VLOOKUP($E7875,IPC_2018!$B$8:$T$347,9,0)</f>
        <v>0.18873668188736684</v>
      </c>
      <c r="M7875" s="142" t="str">
        <f>+VLOOKUP($E7875,IPC_2018!$B$8:$T$347,10,0)</f>
        <v>Bajo</v>
      </c>
    </row>
    <row r="7876" spans="1:13" x14ac:dyDescent="0.3">
      <c r="A7876" s="139">
        <f t="shared" si="8053"/>
        <v>208</v>
      </c>
      <c r="B7876" s="148">
        <f t="shared" si="8055"/>
        <v>4</v>
      </c>
      <c r="D7876" s="149" t="str">
        <f>+VLOOKUP($A7876,mUNICIPIOS!$B$4:$F$343,2,0)</f>
        <v>Huehuetenango</v>
      </c>
      <c r="E7876" s="149">
        <f>+VLOOKUP($A7876,mUNICIPIOS!$B$4:$F$343,3,0)</f>
        <v>1312</v>
      </c>
      <c r="F7876" s="149" t="str">
        <f>+VLOOKUP($A7876,mUNICIPIOS!$B$4:$F$343,4,0)</f>
        <v>La Democracia</v>
      </c>
      <c r="G7876" s="139" t="str">
        <f t="shared" ref="G7876:K7876" si="8078">+G7838</f>
        <v>01</v>
      </c>
      <c r="H7876" t="str">
        <f t="shared" si="8078"/>
        <v>IPC</v>
      </c>
      <c r="I7876" t="str">
        <f t="shared" si="8078"/>
        <v>Índice de Participación Ciudadana</v>
      </c>
      <c r="J7876" t="str">
        <f t="shared" si="8078"/>
        <v>01-04</v>
      </c>
      <c r="K7876" t="str">
        <f t="shared" si="8078"/>
        <v>Representatividad territorial del Comude.</v>
      </c>
      <c r="L7876" s="150">
        <f>+VLOOKUP($E7876,IPC_2018!$B$8:$T$347,12,0)</f>
        <v>0.81388888888888888</v>
      </c>
      <c r="M7876" s="142" t="str">
        <f>+VLOOKUP($E7876,IPC_2018!$B$8:$T$347,13,0)</f>
        <v>Alto</v>
      </c>
    </row>
    <row r="7877" spans="1:13" x14ac:dyDescent="0.3">
      <c r="A7877" s="139">
        <f t="shared" si="8053"/>
        <v>208</v>
      </c>
      <c r="B7877" s="148">
        <f t="shared" si="8055"/>
        <v>5</v>
      </c>
      <c r="D7877" s="149" t="str">
        <f>+VLOOKUP($A7877,mUNICIPIOS!$B$4:$F$343,2,0)</f>
        <v>Huehuetenango</v>
      </c>
      <c r="E7877" s="149">
        <f>+VLOOKUP($A7877,mUNICIPIOS!$B$4:$F$343,3,0)</f>
        <v>1312</v>
      </c>
      <c r="F7877" s="149" t="str">
        <f>+VLOOKUP($A7877,mUNICIPIOS!$B$4:$F$343,4,0)</f>
        <v>La Democracia</v>
      </c>
      <c r="G7877" s="139" t="str">
        <f t="shared" ref="G7877:K7877" si="8079">+G7839</f>
        <v>01</v>
      </c>
      <c r="H7877" t="str">
        <f t="shared" si="8079"/>
        <v>IPC</v>
      </c>
      <c r="I7877" t="str">
        <f t="shared" si="8079"/>
        <v>Índice de Participación Ciudadana</v>
      </c>
      <c r="J7877" t="str">
        <f t="shared" si="8079"/>
        <v>01-05</v>
      </c>
      <c r="K7877" t="str">
        <f t="shared" si="8079"/>
        <v>Funcionamiento del Comude</v>
      </c>
      <c r="L7877" s="150">
        <f>+VLOOKUP($E7877,IPC_2018!$B$8:$T$347,15,0)</f>
        <v>0.67513250907248501</v>
      </c>
      <c r="M7877" s="142" t="str">
        <f>+VLOOKUP($E7877,IPC_2018!$B$8:$T$347,16,0)</f>
        <v>Medio alto</v>
      </c>
    </row>
    <row r="7878" spans="1:13" x14ac:dyDescent="0.3">
      <c r="A7878" s="139">
        <f t="shared" si="8053"/>
        <v>208</v>
      </c>
      <c r="B7878" s="148">
        <f t="shared" si="8055"/>
        <v>6</v>
      </c>
      <c r="D7878" s="149" t="str">
        <f>+VLOOKUP($A7878,mUNICIPIOS!$B$4:$F$343,2,0)</f>
        <v>Huehuetenango</v>
      </c>
      <c r="E7878" s="149">
        <f>+VLOOKUP($A7878,mUNICIPIOS!$B$4:$F$343,3,0)</f>
        <v>1312</v>
      </c>
      <c r="F7878" s="149" t="str">
        <f>+VLOOKUP($A7878,mUNICIPIOS!$B$4:$F$343,4,0)</f>
        <v>La Democracia</v>
      </c>
      <c r="G7878" s="139" t="str">
        <f t="shared" ref="G7878:K7878" si="8080">+G7840</f>
        <v>01</v>
      </c>
      <c r="H7878" t="str">
        <f t="shared" si="8080"/>
        <v>IPC</v>
      </c>
      <c r="I7878" t="str">
        <f t="shared" si="8080"/>
        <v>Índice de Participación Ciudadana</v>
      </c>
      <c r="J7878" t="str">
        <f t="shared" si="8080"/>
        <v>INDICE</v>
      </c>
      <c r="K7878">
        <f t="shared" si="8080"/>
        <v>0</v>
      </c>
      <c r="L7878" s="150">
        <f>+VLOOKUP($E7878,IPC_2018!$B$8:$T$347,18,0)</f>
        <v>0.78395537864397769</v>
      </c>
      <c r="M7878" s="142" t="str">
        <f>+VLOOKUP($E7878,IPC_2018!$B$8:$T$347,19,0)</f>
        <v>Medio alto</v>
      </c>
    </row>
    <row r="7879" spans="1:13" x14ac:dyDescent="0.3">
      <c r="A7879" s="139">
        <f t="shared" si="8053"/>
        <v>208</v>
      </c>
      <c r="B7879" s="148">
        <f t="shared" si="8055"/>
        <v>7</v>
      </c>
      <c r="D7879" s="149" t="str">
        <f>+VLOOKUP($A7879,mUNICIPIOS!$B$4:$F$343,2,0)</f>
        <v>Huehuetenango</v>
      </c>
      <c r="E7879" s="149">
        <f>+VLOOKUP($A7879,mUNICIPIOS!$B$4:$F$343,3,0)</f>
        <v>1312</v>
      </c>
      <c r="F7879" s="149" t="str">
        <f>+VLOOKUP($A7879,mUNICIPIOS!$B$4:$F$343,4,0)</f>
        <v>La Democracia</v>
      </c>
      <c r="G7879" s="139" t="str">
        <f t="shared" ref="G7879:K7879" si="8081">+G7841</f>
        <v>02</v>
      </c>
      <c r="H7879" t="str">
        <f t="shared" si="8081"/>
        <v>IIC</v>
      </c>
      <c r="I7879" t="str">
        <f t="shared" si="8081"/>
        <v>Índice de Información a la Ciudadanía</v>
      </c>
      <c r="J7879" t="str">
        <f t="shared" si="8081"/>
        <v>02-01</v>
      </c>
      <c r="K7879" t="str">
        <f t="shared" si="8081"/>
        <v>Rendición de cuentas cuatrimestral y anual al Comude enfocadas en resultados.</v>
      </c>
      <c r="L7879" s="150">
        <f>+VLOOKUP($E7879,IIC_2018!$B$8:$Q$347,3,0)</f>
        <v>0.26666666666666666</v>
      </c>
      <c r="M7879" s="142" t="str">
        <f>+VLOOKUP($E7879,IIC_2018!$B$8:$Q$347,4,0)</f>
        <v>Medio bajo</v>
      </c>
    </row>
    <row r="7880" spans="1:13" x14ac:dyDescent="0.3">
      <c r="A7880" s="139">
        <f t="shared" si="8053"/>
        <v>208</v>
      </c>
      <c r="B7880" s="148">
        <f t="shared" si="8055"/>
        <v>8</v>
      </c>
      <c r="D7880" s="149" t="str">
        <f>+VLOOKUP($A7880,mUNICIPIOS!$B$4:$F$343,2,0)</f>
        <v>Huehuetenango</v>
      </c>
      <c r="E7880" s="149">
        <f>+VLOOKUP($A7880,mUNICIPIOS!$B$4:$F$343,3,0)</f>
        <v>1312</v>
      </c>
      <c r="F7880" s="149" t="str">
        <f>+VLOOKUP($A7880,mUNICIPIOS!$B$4:$F$343,4,0)</f>
        <v>La Democracia</v>
      </c>
      <c r="G7880" s="139" t="str">
        <f t="shared" ref="G7880:K7880" si="8082">+G7842</f>
        <v>02</v>
      </c>
      <c r="H7880" t="str">
        <f t="shared" si="8082"/>
        <v>IIC</v>
      </c>
      <c r="I7880" t="str">
        <f t="shared" si="8082"/>
        <v>Índice de Información a la Ciudadanía</v>
      </c>
      <c r="J7880" t="str">
        <f t="shared" si="8082"/>
        <v>02-02</v>
      </c>
      <c r="K7880" t="str">
        <f t="shared" si="8082"/>
        <v>Información presupuestaria y otra información brindada a la ciudadanía disponible en medios locales de comunicación.</v>
      </c>
      <c r="L7880" s="150">
        <f>+VLOOKUP($E7880,IIC_2018!$B$8:$Q$347,6,0)</f>
        <v>0.25</v>
      </c>
      <c r="M7880" s="142" t="str">
        <f>+VLOOKUP($E7880,IIC_2018!$B$8:$Q$347,7,0)</f>
        <v>Medio bajo</v>
      </c>
    </row>
    <row r="7881" spans="1:13" x14ac:dyDescent="0.3">
      <c r="A7881" s="139">
        <f t="shared" si="8053"/>
        <v>208</v>
      </c>
      <c r="B7881" s="148">
        <f t="shared" si="8055"/>
        <v>9</v>
      </c>
      <c r="D7881" s="149" t="str">
        <f>+VLOOKUP($A7881,mUNICIPIOS!$B$4:$F$343,2,0)</f>
        <v>Huehuetenango</v>
      </c>
      <c r="E7881" s="149">
        <f>+VLOOKUP($A7881,mUNICIPIOS!$B$4:$F$343,3,0)</f>
        <v>1312</v>
      </c>
      <c r="F7881" s="149" t="str">
        <f>+VLOOKUP($A7881,mUNICIPIOS!$B$4:$F$343,4,0)</f>
        <v>La Democracia</v>
      </c>
      <c r="G7881" s="139" t="str">
        <f t="shared" ref="G7881:K7881" si="8083">+G7843</f>
        <v>02</v>
      </c>
      <c r="H7881" t="str">
        <f t="shared" si="8083"/>
        <v>IIC</v>
      </c>
      <c r="I7881" t="str">
        <f t="shared" si="8083"/>
        <v>Índice de Información a la Ciudadanía</v>
      </c>
      <c r="J7881" t="str">
        <f t="shared" si="8083"/>
        <v>02-03</v>
      </c>
      <c r="K7881" t="str">
        <f t="shared" si="8083"/>
        <v>Información pública de oficio actualizada y disponible de acuerdo a la LAIP y uso de internet.</v>
      </c>
      <c r="L7881" s="150">
        <f>+VLOOKUP($E7881,IIC_2018!$B$8:$Q$347,9,0)</f>
        <v>0.92</v>
      </c>
      <c r="M7881" s="142" t="str">
        <f>+VLOOKUP($E7881,IIC_2018!$B$8:$Q$347,10,0)</f>
        <v>Alto</v>
      </c>
    </row>
    <row r="7882" spans="1:13" x14ac:dyDescent="0.3">
      <c r="A7882" s="139">
        <f t="shared" si="8053"/>
        <v>208</v>
      </c>
      <c r="B7882" s="148">
        <f t="shared" si="8055"/>
        <v>10</v>
      </c>
      <c r="D7882" s="149" t="str">
        <f>+VLOOKUP($A7882,mUNICIPIOS!$B$4:$F$343,2,0)</f>
        <v>Huehuetenango</v>
      </c>
      <c r="E7882" s="149">
        <f>+VLOOKUP($A7882,mUNICIPIOS!$B$4:$F$343,3,0)</f>
        <v>1312</v>
      </c>
      <c r="F7882" s="149" t="str">
        <f>+VLOOKUP($A7882,mUNICIPIOS!$B$4:$F$343,4,0)</f>
        <v>La Democracia</v>
      </c>
      <c r="G7882" s="139" t="str">
        <f t="shared" ref="G7882:K7882" si="8084">+G7844</f>
        <v>02</v>
      </c>
      <c r="H7882" t="str">
        <f t="shared" si="8084"/>
        <v>IIC</v>
      </c>
      <c r="I7882" t="str">
        <f t="shared" si="8084"/>
        <v>Índice de Información a la Ciudadanía</v>
      </c>
      <c r="J7882" t="str">
        <f t="shared" si="8084"/>
        <v>02-04</v>
      </c>
      <c r="K7882" t="str">
        <f t="shared" si="8084"/>
        <v>Relación del monto contratado por medio de Guate compras con el total del presupuesto de egresos vigente.</v>
      </c>
      <c r="L7882" s="150">
        <f>+VLOOKUP($E7882,IIC_2018!$B$8:$Q$347,12,0)</f>
        <v>0.4101037257422333</v>
      </c>
      <c r="M7882" s="142" t="str">
        <f>+VLOOKUP($E7882,IIC_2018!$B$8:$Q$347,13,0)</f>
        <v>Medio</v>
      </c>
    </row>
    <row r="7883" spans="1:13" x14ac:dyDescent="0.3">
      <c r="A7883" s="139">
        <f t="shared" si="8053"/>
        <v>208</v>
      </c>
      <c r="B7883" s="148">
        <f t="shared" si="8055"/>
        <v>11</v>
      </c>
      <c r="D7883" s="149" t="str">
        <f>+VLOOKUP($A7883,mUNICIPIOS!$B$4:$F$343,2,0)</f>
        <v>Huehuetenango</v>
      </c>
      <c r="E7883" s="149">
        <f>+VLOOKUP($A7883,mUNICIPIOS!$B$4:$F$343,3,0)</f>
        <v>1312</v>
      </c>
      <c r="F7883" s="149" t="str">
        <f>+VLOOKUP($A7883,mUNICIPIOS!$B$4:$F$343,4,0)</f>
        <v>La Democracia</v>
      </c>
      <c r="G7883" s="139" t="str">
        <f t="shared" ref="G7883:K7883" si="8085">+G7845</f>
        <v>02</v>
      </c>
      <c r="H7883" t="str">
        <f t="shared" si="8085"/>
        <v>IIC</v>
      </c>
      <c r="I7883" t="str">
        <f t="shared" si="8085"/>
        <v>Índice de Información a la Ciudadanía</v>
      </c>
      <c r="J7883" t="str">
        <f t="shared" si="8085"/>
        <v>INDICE</v>
      </c>
      <c r="K7883">
        <f t="shared" si="8085"/>
        <v>0</v>
      </c>
      <c r="L7883" s="150">
        <f>+VLOOKUP($E7883,IIC_2018!$B$8:$Q$347,15,0)</f>
        <v>0.46169259810222496</v>
      </c>
      <c r="M7883" s="142" t="str">
        <f>+VLOOKUP($E7883,IIC_2018!$B$8:$Q$347,16,0)</f>
        <v>Medio</v>
      </c>
    </row>
    <row r="7884" spans="1:13" x14ac:dyDescent="0.3">
      <c r="A7884" s="139">
        <f t="shared" si="8053"/>
        <v>208</v>
      </c>
      <c r="B7884" s="148">
        <f t="shared" si="8055"/>
        <v>12</v>
      </c>
      <c r="D7884" s="149" t="str">
        <f>+VLOOKUP($A7884,mUNICIPIOS!$B$4:$F$343,2,0)</f>
        <v>Huehuetenango</v>
      </c>
      <c r="E7884" s="149">
        <f>+VLOOKUP($A7884,mUNICIPIOS!$B$4:$F$343,3,0)</f>
        <v>1312</v>
      </c>
      <c r="F7884" s="149" t="str">
        <f>+VLOOKUP($A7884,mUNICIPIOS!$B$4:$F$343,4,0)</f>
        <v>La Democracia</v>
      </c>
      <c r="G7884" s="139" t="str">
        <f t="shared" ref="G7884:K7884" si="8086">+G7846</f>
        <v>03</v>
      </c>
      <c r="H7884" t="str">
        <f t="shared" si="8086"/>
        <v>ISP</v>
      </c>
      <c r="I7884" t="str">
        <f t="shared" si="8086"/>
        <v>Índice de Servicios Públicos</v>
      </c>
      <c r="J7884" t="str">
        <f t="shared" si="8086"/>
        <v>03-01</v>
      </c>
      <c r="K7884" t="str">
        <f t="shared" si="8086"/>
        <v>Cobertura del servicio público de agua</v>
      </c>
      <c r="L7884" s="150">
        <f>+VLOOKUP($E7884,ISP_2018!$B$8:$T$347,3,0)</f>
        <v>2.9303305676280787E-2</v>
      </c>
      <c r="M7884" s="142" t="str">
        <f>+VLOOKUP($E7884,ISP_2018!$B$8:$T$347,4,0)</f>
        <v>Bajo</v>
      </c>
    </row>
    <row r="7885" spans="1:13" x14ac:dyDescent="0.3">
      <c r="A7885" s="139">
        <f t="shared" si="8053"/>
        <v>208</v>
      </c>
      <c r="B7885" s="148">
        <f t="shared" si="8055"/>
        <v>13</v>
      </c>
      <c r="D7885" s="149" t="str">
        <f>+VLOOKUP($A7885,mUNICIPIOS!$B$4:$F$343,2,0)</f>
        <v>Huehuetenango</v>
      </c>
      <c r="E7885" s="149">
        <f>+VLOOKUP($A7885,mUNICIPIOS!$B$4:$F$343,3,0)</f>
        <v>1312</v>
      </c>
      <c r="F7885" s="149" t="str">
        <f>+VLOOKUP($A7885,mUNICIPIOS!$B$4:$F$343,4,0)</f>
        <v>La Democracia</v>
      </c>
      <c r="G7885" s="139" t="str">
        <f t="shared" ref="G7885:K7885" si="8087">+G7847</f>
        <v>03</v>
      </c>
      <c r="H7885" t="str">
        <f t="shared" si="8087"/>
        <v>ISP</v>
      </c>
      <c r="I7885" t="str">
        <f t="shared" si="8087"/>
        <v>Índice de Servicios Públicos</v>
      </c>
      <c r="J7885" t="str">
        <f t="shared" si="8087"/>
        <v>03-02</v>
      </c>
      <c r="K7885" t="str">
        <f t="shared" si="8087"/>
        <v>Control de la calidad del servicio público de agua</v>
      </c>
      <c r="L7885" s="150">
        <f>+VLOOKUP($E7885,ISP_2018!$B$8:$T$347,6,0)</f>
        <v>0</v>
      </c>
      <c r="M7885" s="142" t="str">
        <f>+VLOOKUP($E7885,ISP_2018!$B$8:$T$347,7,0)</f>
        <v>Bajo</v>
      </c>
    </row>
    <row r="7886" spans="1:13" x14ac:dyDescent="0.3">
      <c r="A7886" s="139">
        <f t="shared" si="8053"/>
        <v>208</v>
      </c>
      <c r="B7886" s="148">
        <f t="shared" si="8055"/>
        <v>14</v>
      </c>
      <c r="D7886" s="149" t="str">
        <f>+VLOOKUP($A7886,mUNICIPIOS!$B$4:$F$343,2,0)</f>
        <v>Huehuetenango</v>
      </c>
      <c r="E7886" s="149">
        <f>+VLOOKUP($A7886,mUNICIPIOS!$B$4:$F$343,3,0)</f>
        <v>1312</v>
      </c>
      <c r="F7886" s="149" t="str">
        <f>+VLOOKUP($A7886,mUNICIPIOS!$B$4:$F$343,4,0)</f>
        <v>La Democracia</v>
      </c>
      <c r="G7886" s="139" t="str">
        <f t="shared" ref="G7886:K7886" si="8088">+G7848</f>
        <v>03</v>
      </c>
      <c r="H7886" t="str">
        <f t="shared" si="8088"/>
        <v>ISP</v>
      </c>
      <c r="I7886" t="str">
        <f t="shared" si="8088"/>
        <v>Índice de Servicios Públicos</v>
      </c>
      <c r="J7886" t="str">
        <f t="shared" si="8088"/>
        <v>03-03</v>
      </c>
      <c r="K7886" t="str">
        <f t="shared" si="8088"/>
        <v>Disposición  y tratamiento  de aguas residuales</v>
      </c>
      <c r="L7886" s="150">
        <f>+VLOOKUP($E7886,ISP_2018!$B$8:$T$347,9,0)</f>
        <v>0</v>
      </c>
      <c r="M7886" s="142" t="str">
        <f>+VLOOKUP($E7886,ISP_2018!$B$8:$T$347,10,0)</f>
        <v>Bajo</v>
      </c>
    </row>
    <row r="7887" spans="1:13" x14ac:dyDescent="0.3">
      <c r="A7887" s="139">
        <f t="shared" si="8053"/>
        <v>208</v>
      </c>
      <c r="B7887" s="148">
        <f t="shared" si="8055"/>
        <v>15</v>
      </c>
      <c r="D7887" s="149" t="str">
        <f>+VLOOKUP($A7887,mUNICIPIOS!$B$4:$F$343,2,0)</f>
        <v>Huehuetenango</v>
      </c>
      <c r="E7887" s="149">
        <f>+VLOOKUP($A7887,mUNICIPIOS!$B$4:$F$343,3,0)</f>
        <v>1312</v>
      </c>
      <c r="F7887" s="149" t="str">
        <f>+VLOOKUP($A7887,mUNICIPIOS!$B$4:$F$343,4,0)</f>
        <v>La Democracia</v>
      </c>
      <c r="G7887" s="139" t="str">
        <f t="shared" ref="G7887:K7887" si="8089">+G7849</f>
        <v>03</v>
      </c>
      <c r="H7887" t="str">
        <f t="shared" si="8089"/>
        <v>ISP</v>
      </c>
      <c r="I7887" t="str">
        <f t="shared" si="8089"/>
        <v>Índice de Servicios Públicos</v>
      </c>
      <c r="J7887" t="str">
        <f t="shared" si="8089"/>
        <v>03-04</v>
      </c>
      <c r="K7887" t="str">
        <f t="shared" si="8089"/>
        <v>Gestión y manejo de los residuos y desechos sólidos</v>
      </c>
      <c r="L7887" s="150">
        <f>+VLOOKUP($E7887,ISP_2018!$B$8:$T$347,12,0)</f>
        <v>0</v>
      </c>
      <c r="M7887" s="142" t="str">
        <f>+VLOOKUP($E7887,ISP_2018!$B$8:$T$347,13,0)</f>
        <v>Bajo</v>
      </c>
    </row>
    <row r="7888" spans="1:13" x14ac:dyDescent="0.3">
      <c r="A7888" s="139">
        <f t="shared" si="8053"/>
        <v>208</v>
      </c>
      <c r="B7888" s="148">
        <f t="shared" si="8055"/>
        <v>16</v>
      </c>
      <c r="D7888" s="149" t="str">
        <f>+VLOOKUP($A7888,mUNICIPIOS!$B$4:$F$343,2,0)</f>
        <v>Huehuetenango</v>
      </c>
      <c r="E7888" s="149">
        <f>+VLOOKUP($A7888,mUNICIPIOS!$B$4:$F$343,3,0)</f>
        <v>1312</v>
      </c>
      <c r="F7888" s="149" t="str">
        <f>+VLOOKUP($A7888,mUNICIPIOS!$B$4:$F$343,4,0)</f>
        <v>La Democracia</v>
      </c>
      <c r="G7888" s="139" t="str">
        <f t="shared" ref="G7888:K7888" si="8090">+G7850</f>
        <v>03</v>
      </c>
      <c r="H7888" t="str">
        <f t="shared" si="8090"/>
        <v>ISP</v>
      </c>
      <c r="I7888" t="str">
        <f t="shared" si="8090"/>
        <v>Índice de Servicios Públicos</v>
      </c>
      <c r="J7888" t="str">
        <f t="shared" si="8090"/>
        <v>03-05</v>
      </c>
      <c r="K7888" t="str">
        <f t="shared" si="8090"/>
        <v>Gestión de servicios públicos municipales</v>
      </c>
      <c r="L7888" s="150">
        <f>+VLOOKUP($E7888,ISP_2018!$B$8:$T$347,15,0)</f>
        <v>0.25806451612903225</v>
      </c>
      <c r="M7888" s="142" t="str">
        <f>+VLOOKUP($E7888,ISP_2018!$B$8:$T$347,16,0)</f>
        <v>Medio bajo</v>
      </c>
    </row>
    <row r="7889" spans="1:13" x14ac:dyDescent="0.3">
      <c r="A7889" s="139">
        <f t="shared" si="8053"/>
        <v>208</v>
      </c>
      <c r="B7889" s="148">
        <f t="shared" si="8055"/>
        <v>17</v>
      </c>
      <c r="D7889" s="149" t="str">
        <f>+VLOOKUP($A7889,mUNICIPIOS!$B$4:$F$343,2,0)</f>
        <v>Huehuetenango</v>
      </c>
      <c r="E7889" s="149">
        <f>+VLOOKUP($A7889,mUNICIPIOS!$B$4:$F$343,3,0)</f>
        <v>1312</v>
      </c>
      <c r="F7889" s="149" t="str">
        <f>+VLOOKUP($A7889,mUNICIPIOS!$B$4:$F$343,4,0)</f>
        <v>La Democracia</v>
      </c>
      <c r="G7889" s="139" t="str">
        <f t="shared" ref="G7889:K7889" si="8091">+G7851</f>
        <v>03</v>
      </c>
      <c r="H7889" t="str">
        <f t="shared" si="8091"/>
        <v>ISP</v>
      </c>
      <c r="I7889" t="str">
        <f t="shared" si="8091"/>
        <v>Índice de Servicios Públicos</v>
      </c>
      <c r="J7889" t="str">
        <f t="shared" si="8091"/>
        <v>INDICE</v>
      </c>
      <c r="K7889">
        <f t="shared" si="8091"/>
        <v>0</v>
      </c>
      <c r="L7889" s="150">
        <f>+VLOOKUP($E7889,ISP_2018!$B$8:$T$347,18,0)</f>
        <v>5.454323379343453E-2</v>
      </c>
      <c r="M7889" s="142" t="str">
        <f>+VLOOKUP($E7889,ISP_2018!$B$8:$T$347,19,0)</f>
        <v>Bajo</v>
      </c>
    </row>
    <row r="7890" spans="1:13" x14ac:dyDescent="0.3">
      <c r="A7890" s="139">
        <f t="shared" si="8053"/>
        <v>208</v>
      </c>
      <c r="B7890" s="148">
        <f t="shared" si="8055"/>
        <v>18</v>
      </c>
      <c r="D7890" s="149" t="str">
        <f>+VLOOKUP($A7890,mUNICIPIOS!$B$4:$F$343,2,0)</f>
        <v>Huehuetenango</v>
      </c>
      <c r="E7890" s="149">
        <f>+VLOOKUP($A7890,mUNICIPIOS!$B$4:$F$343,3,0)</f>
        <v>1312</v>
      </c>
      <c r="F7890" s="149" t="str">
        <f>+VLOOKUP($A7890,mUNICIPIOS!$B$4:$F$343,4,0)</f>
        <v>La Democracia</v>
      </c>
      <c r="G7890" s="139" t="str">
        <f t="shared" ref="G7890:K7890" si="8092">+G7852</f>
        <v>04</v>
      </c>
      <c r="H7890" t="str">
        <f t="shared" si="8092"/>
        <v>IGA</v>
      </c>
      <c r="I7890" t="str">
        <f t="shared" si="8092"/>
        <v>Índice de Gestión Administrativa</v>
      </c>
      <c r="J7890" t="str">
        <f t="shared" si="8092"/>
        <v>04-01</v>
      </c>
      <c r="K7890" t="str">
        <f t="shared" si="8092"/>
        <v>Existencia de elementos de atención municipal orientada al vecino</v>
      </c>
      <c r="L7890" s="150">
        <f>+VLOOKUP($E7890,IGA_2018!$B$8:$N$347,3,0)</f>
        <v>0</v>
      </c>
      <c r="M7890" s="142" t="str">
        <f>+VLOOKUP($E7890,IGA_2018!$B$8:$N$347,4,0)</f>
        <v>Bajo</v>
      </c>
    </row>
    <row r="7891" spans="1:13" x14ac:dyDescent="0.3">
      <c r="A7891" s="139">
        <f t="shared" si="8053"/>
        <v>208</v>
      </c>
      <c r="B7891" s="148">
        <f t="shared" si="8055"/>
        <v>19</v>
      </c>
      <c r="D7891" s="149" t="str">
        <f>+VLOOKUP($A7891,mUNICIPIOS!$B$4:$F$343,2,0)</f>
        <v>Huehuetenango</v>
      </c>
      <c r="E7891" s="149">
        <f>+VLOOKUP($A7891,mUNICIPIOS!$B$4:$F$343,3,0)</f>
        <v>1312</v>
      </c>
      <c r="F7891" s="149" t="str">
        <f>+VLOOKUP($A7891,mUNICIPIOS!$B$4:$F$343,4,0)</f>
        <v>La Democracia</v>
      </c>
      <c r="G7891" s="139" t="str">
        <f t="shared" ref="G7891:K7891" si="8093">+G7853</f>
        <v>04</v>
      </c>
      <c r="H7891" t="str">
        <f t="shared" si="8093"/>
        <v>IGA</v>
      </c>
      <c r="I7891" t="str">
        <f t="shared" si="8093"/>
        <v>Índice de Gestión Administrativa</v>
      </c>
      <c r="J7891" t="str">
        <f t="shared" si="8093"/>
        <v>04-02</v>
      </c>
      <c r="K7891" t="str">
        <f t="shared" si="8093"/>
        <v>Gestión del recurso humano.</v>
      </c>
      <c r="L7891" s="150">
        <f>+VLOOKUP($E7891,IGA_2018!$B$8:$N$347,6,0)</f>
        <v>0.63112713537642728</v>
      </c>
      <c r="M7891" s="142" t="str">
        <f>+VLOOKUP($E7891,IGA_2018!$B$8:$N$347,7,0)</f>
        <v>Medio alto</v>
      </c>
    </row>
    <row r="7892" spans="1:13" x14ac:dyDescent="0.3">
      <c r="A7892" s="139">
        <f t="shared" si="8053"/>
        <v>208</v>
      </c>
      <c r="B7892" s="148">
        <f t="shared" si="8055"/>
        <v>20</v>
      </c>
      <c r="D7892" s="149" t="str">
        <f>+VLOOKUP($A7892,mUNICIPIOS!$B$4:$F$343,2,0)</f>
        <v>Huehuetenango</v>
      </c>
      <c r="E7892" s="149">
        <f>+VLOOKUP($A7892,mUNICIPIOS!$B$4:$F$343,3,0)</f>
        <v>1312</v>
      </c>
      <c r="F7892" s="149" t="str">
        <f>+VLOOKUP($A7892,mUNICIPIOS!$B$4:$F$343,4,0)</f>
        <v>La Democracia</v>
      </c>
      <c r="G7892" s="139" t="str">
        <f t="shared" ref="G7892:K7892" si="8094">+G7854</f>
        <v>04</v>
      </c>
      <c r="H7892" t="str">
        <f t="shared" si="8094"/>
        <v>IGA</v>
      </c>
      <c r="I7892" t="str">
        <f t="shared" si="8094"/>
        <v>Índice de Gestión Administrativa</v>
      </c>
      <c r="J7892" t="str">
        <f t="shared" si="8094"/>
        <v>04-03</v>
      </c>
      <c r="K7892" t="str">
        <f t="shared" si="8094"/>
        <v>Existencia de oficinas municipales con instrumentos de gestión.</v>
      </c>
      <c r="L7892" s="150">
        <f>+VLOOKUP($E7892,IGA_2018!$B$8:$N$347,9,0)</f>
        <v>0.59424603174603186</v>
      </c>
      <c r="M7892" s="142" t="str">
        <f>+VLOOKUP($E7892,IGA_2018!$B$8:$N$347,10,0)</f>
        <v>Medio</v>
      </c>
    </row>
    <row r="7893" spans="1:13" x14ac:dyDescent="0.3">
      <c r="A7893" s="139">
        <f t="shared" si="8053"/>
        <v>208</v>
      </c>
      <c r="B7893" s="148">
        <f t="shared" si="8055"/>
        <v>21</v>
      </c>
      <c r="D7893" s="149" t="str">
        <f>+VLOOKUP($A7893,mUNICIPIOS!$B$4:$F$343,2,0)</f>
        <v>Huehuetenango</v>
      </c>
      <c r="E7893" s="149">
        <f>+VLOOKUP($A7893,mUNICIPIOS!$B$4:$F$343,3,0)</f>
        <v>1312</v>
      </c>
      <c r="F7893" s="149" t="str">
        <f>+VLOOKUP($A7893,mUNICIPIOS!$B$4:$F$343,4,0)</f>
        <v>La Democracia</v>
      </c>
      <c r="G7893" s="139" t="str">
        <f t="shared" ref="G7893:K7893" si="8095">+G7855</f>
        <v>04</v>
      </c>
      <c r="H7893" t="str">
        <f t="shared" si="8095"/>
        <v>IGA</v>
      </c>
      <c r="I7893" t="str">
        <f t="shared" si="8095"/>
        <v>Índice de Gestión Administrativa</v>
      </c>
      <c r="J7893" t="str">
        <f t="shared" si="8095"/>
        <v>INDICE</v>
      </c>
      <c r="K7893">
        <f t="shared" si="8095"/>
        <v>0</v>
      </c>
      <c r="L7893" s="150">
        <f>+VLOOKUP($E7893,IGA_2018!$B$8:$N$347,12,0)</f>
        <v>0.42888060849286069</v>
      </c>
      <c r="M7893" s="142" t="str">
        <f>+VLOOKUP($E7893,IGA_2018!$B$8:$N$347,13,0)</f>
        <v>Medio</v>
      </c>
    </row>
    <row r="7894" spans="1:13" x14ac:dyDescent="0.3">
      <c r="A7894" s="139">
        <f t="shared" si="8053"/>
        <v>208</v>
      </c>
      <c r="B7894" s="148">
        <f t="shared" si="8055"/>
        <v>22</v>
      </c>
      <c r="D7894" s="149" t="str">
        <f>+VLOOKUP($A7894,mUNICIPIOS!$B$4:$F$343,2,0)</f>
        <v>Huehuetenango</v>
      </c>
      <c r="E7894" s="149">
        <f>+VLOOKUP($A7894,mUNICIPIOS!$B$4:$F$343,3,0)</f>
        <v>1312</v>
      </c>
      <c r="F7894" s="149" t="str">
        <f>+VLOOKUP($A7894,mUNICIPIOS!$B$4:$F$343,4,0)</f>
        <v>La Democracia</v>
      </c>
      <c r="G7894" s="139" t="str">
        <f t="shared" ref="G7894:K7894" si="8096">+G7856</f>
        <v>05</v>
      </c>
      <c r="H7894" t="str">
        <f t="shared" si="8096"/>
        <v>IGF</v>
      </c>
      <c r="I7894" t="str">
        <f t="shared" si="8096"/>
        <v>Índice de Gestión Financiera</v>
      </c>
      <c r="J7894" t="str">
        <f t="shared" si="8096"/>
        <v>05-01</v>
      </c>
      <c r="K7894" t="str">
        <f t="shared" si="8096"/>
        <v>Autonomía financiera municipal</v>
      </c>
      <c r="L7894" s="150">
        <f>+VLOOKUP($E7894,IGF_2018!$B$8:$Z$347,3,0)</f>
        <v>0.13671063424049595</v>
      </c>
      <c r="M7894" s="142" t="str">
        <f>+VLOOKUP($E7894,IGF_2018!$B$8:$Z$347,4,0)</f>
        <v>Bajo</v>
      </c>
    </row>
    <row r="7895" spans="1:13" x14ac:dyDescent="0.3">
      <c r="A7895" s="139">
        <f t="shared" si="8053"/>
        <v>208</v>
      </c>
      <c r="B7895" s="148">
        <f t="shared" si="8055"/>
        <v>23</v>
      </c>
      <c r="D7895" s="149" t="str">
        <f>+VLOOKUP($A7895,mUNICIPIOS!$B$4:$F$343,2,0)</f>
        <v>Huehuetenango</v>
      </c>
      <c r="E7895" s="149">
        <f>+VLOOKUP($A7895,mUNICIPIOS!$B$4:$F$343,3,0)</f>
        <v>1312</v>
      </c>
      <c r="F7895" s="149" t="str">
        <f>+VLOOKUP($A7895,mUNICIPIOS!$B$4:$F$343,4,0)</f>
        <v>La Democracia</v>
      </c>
      <c r="G7895" s="139" t="str">
        <f t="shared" ref="G7895:K7895" si="8097">+G7857</f>
        <v>05</v>
      </c>
      <c r="H7895" t="str">
        <f t="shared" si="8097"/>
        <v>IGF</v>
      </c>
      <c r="I7895" t="str">
        <f t="shared" si="8097"/>
        <v>Índice de Gestión Financiera</v>
      </c>
      <c r="J7895" t="str">
        <f t="shared" si="8097"/>
        <v>05-02</v>
      </c>
      <c r="K7895" t="str">
        <f t="shared" si="8097"/>
        <v xml:space="preserve">Ingresos propios por habitante -sin regalías- </v>
      </c>
      <c r="L7895" s="150">
        <f>+VLOOKUP($E7895,IGF_2018!$B$8:$Z$347,6,0)</f>
        <v>4.1908237565952376E-2</v>
      </c>
      <c r="M7895" s="142" t="str">
        <f>+VLOOKUP($E7895,IGF_2018!$B$8:$Z$347,7,0)</f>
        <v>Bajo</v>
      </c>
    </row>
    <row r="7896" spans="1:13" x14ac:dyDescent="0.3">
      <c r="A7896" s="139">
        <f t="shared" si="8053"/>
        <v>208</v>
      </c>
      <c r="B7896" s="148">
        <f t="shared" si="8055"/>
        <v>24</v>
      </c>
      <c r="D7896" s="149" t="str">
        <f>+VLOOKUP($A7896,mUNICIPIOS!$B$4:$F$343,2,0)</f>
        <v>Huehuetenango</v>
      </c>
      <c r="E7896" s="149">
        <f>+VLOOKUP($A7896,mUNICIPIOS!$B$4:$F$343,3,0)</f>
        <v>1312</v>
      </c>
      <c r="F7896" s="149" t="str">
        <f>+VLOOKUP($A7896,mUNICIPIOS!$B$4:$F$343,4,0)</f>
        <v>La Democracia</v>
      </c>
      <c r="G7896" s="139" t="str">
        <f t="shared" ref="G7896:K7896" si="8098">+G7858</f>
        <v>05</v>
      </c>
      <c r="H7896" t="str">
        <f t="shared" si="8098"/>
        <v>IGF</v>
      </c>
      <c r="I7896" t="str">
        <f t="shared" si="8098"/>
        <v>Índice de Gestión Financiera</v>
      </c>
      <c r="J7896" t="str">
        <f t="shared" si="8098"/>
        <v>05-03</v>
      </c>
      <c r="K7896" t="str">
        <f t="shared" si="8098"/>
        <v>Ingresos del IUSI en relación a los ingresos propios -sin regalías-</v>
      </c>
      <c r="L7896" s="150">
        <f>+VLOOKUP($E7896,IGF_2018!$B$8:$Z$347,9,0)</f>
        <v>3.4885062998512253E-2</v>
      </c>
      <c r="M7896" s="142" t="str">
        <f>+VLOOKUP($E7896,IGF_2018!$B$8:$Z$347,10,0)</f>
        <v>Bajo</v>
      </c>
    </row>
    <row r="7897" spans="1:13" x14ac:dyDescent="0.3">
      <c r="A7897" s="139">
        <f t="shared" si="8053"/>
        <v>208</v>
      </c>
      <c r="B7897" s="148">
        <f t="shared" si="8055"/>
        <v>25</v>
      </c>
      <c r="D7897" s="149" t="str">
        <f>+VLOOKUP($A7897,mUNICIPIOS!$B$4:$F$343,2,0)</f>
        <v>Huehuetenango</v>
      </c>
      <c r="E7897" s="149">
        <f>+VLOOKUP($A7897,mUNICIPIOS!$B$4:$F$343,3,0)</f>
        <v>1312</v>
      </c>
      <c r="F7897" s="149" t="str">
        <f>+VLOOKUP($A7897,mUNICIPIOS!$B$4:$F$343,4,0)</f>
        <v>La Democracia</v>
      </c>
      <c r="G7897" s="139" t="str">
        <f t="shared" ref="G7897:K7897" si="8099">+G7859</f>
        <v>05</v>
      </c>
      <c r="H7897" t="str">
        <f t="shared" si="8099"/>
        <v>IGF</v>
      </c>
      <c r="I7897" t="str">
        <f t="shared" si="8099"/>
        <v>Índice de Gestión Financiera</v>
      </c>
      <c r="J7897" t="str">
        <f t="shared" si="8099"/>
        <v>05-04</v>
      </c>
      <c r="K7897" t="str">
        <f t="shared" si="8099"/>
        <v>Inversión anual en capital fijo por habitante</v>
      </c>
      <c r="L7897" s="150">
        <f>+VLOOKUP($E7897,IGF_2018!$B$8:$Z$347,12,0)</f>
        <v>6.7440056143121513E-2</v>
      </c>
      <c r="M7897" s="142" t="str">
        <f>+VLOOKUP($E7897,IGF_2018!$B$8:$Z$347,13,0)</f>
        <v>Bajo</v>
      </c>
    </row>
    <row r="7898" spans="1:13" x14ac:dyDescent="0.3">
      <c r="A7898" s="139">
        <f t="shared" si="8053"/>
        <v>208</v>
      </c>
      <c r="B7898" s="148">
        <f t="shared" si="8055"/>
        <v>26</v>
      </c>
      <c r="D7898" s="149" t="str">
        <f>+VLOOKUP($A7898,mUNICIPIOS!$B$4:$F$343,2,0)</f>
        <v>Huehuetenango</v>
      </c>
      <c r="E7898" s="149">
        <f>+VLOOKUP($A7898,mUNICIPIOS!$B$4:$F$343,3,0)</f>
        <v>1312</v>
      </c>
      <c r="F7898" s="149" t="str">
        <f>+VLOOKUP($A7898,mUNICIPIOS!$B$4:$F$343,4,0)</f>
        <v>La Democracia</v>
      </c>
      <c r="G7898" s="139" t="str">
        <f t="shared" ref="G7898:K7898" si="8100">+G7860</f>
        <v>05</v>
      </c>
      <c r="H7898" t="str">
        <f t="shared" si="8100"/>
        <v>IGF</v>
      </c>
      <c r="I7898" t="str">
        <f t="shared" si="8100"/>
        <v>Índice de Gestión Financiera</v>
      </c>
      <c r="J7898" t="str">
        <f t="shared" si="8100"/>
        <v>05-05</v>
      </c>
      <c r="K7898" t="str">
        <f t="shared" si="8100"/>
        <v>Inversión anual en capital fijo con recursos percibidos por ingresos propios</v>
      </c>
      <c r="L7898" s="150">
        <f>+VLOOKUP($E7898,IGF_2018!$B$8:$Z$347,15,0)</f>
        <v>0</v>
      </c>
      <c r="M7898" s="142" t="str">
        <f>+VLOOKUP($E7898,IGF_2018!$B$8:$Z$347,16,0)</f>
        <v>Bajo</v>
      </c>
    </row>
    <row r="7899" spans="1:13" x14ac:dyDescent="0.3">
      <c r="A7899" s="139">
        <f t="shared" si="8053"/>
        <v>208</v>
      </c>
      <c r="B7899" s="148">
        <f t="shared" si="8055"/>
        <v>27</v>
      </c>
      <c r="D7899" s="149" t="str">
        <f>+VLOOKUP($A7899,mUNICIPIOS!$B$4:$F$343,2,0)</f>
        <v>Huehuetenango</v>
      </c>
      <c r="E7899" s="149">
        <f>+VLOOKUP($A7899,mUNICIPIOS!$B$4:$F$343,3,0)</f>
        <v>1312</v>
      </c>
      <c r="F7899" s="149" t="str">
        <f>+VLOOKUP($A7899,mUNICIPIOS!$B$4:$F$343,4,0)</f>
        <v>La Democracia</v>
      </c>
      <c r="G7899" s="139" t="str">
        <f t="shared" ref="G7899:K7899" si="8101">+G7861</f>
        <v>05</v>
      </c>
      <c r="H7899" t="str">
        <f t="shared" si="8101"/>
        <v>IGF</v>
      </c>
      <c r="I7899" t="str">
        <f t="shared" si="8101"/>
        <v>Índice de Gestión Financiera</v>
      </c>
      <c r="J7899" t="str">
        <f t="shared" si="8101"/>
        <v>05-06</v>
      </c>
      <c r="K7899" t="str">
        <f t="shared" si="8101"/>
        <v xml:space="preserve">Inversión anual en capital fijo con recursos percibidos por transferencias del Gobierno Central </v>
      </c>
      <c r="L7899" s="150">
        <f>+VLOOKUP($E7899,IGF_2018!$B$8:$Z$347,18,0)</f>
        <v>0.53155505524829338</v>
      </c>
      <c r="M7899" s="142" t="str">
        <f>+VLOOKUP($E7899,IGF_2018!$B$8:$Z$347,19,0)</f>
        <v>Medio</v>
      </c>
    </row>
    <row r="7900" spans="1:13" x14ac:dyDescent="0.3">
      <c r="A7900" s="139">
        <f t="shared" si="8053"/>
        <v>208</v>
      </c>
      <c r="B7900" s="148">
        <f t="shared" si="8055"/>
        <v>28</v>
      </c>
      <c r="D7900" s="149" t="str">
        <f>+VLOOKUP($A7900,mUNICIPIOS!$B$4:$F$343,2,0)</f>
        <v>Huehuetenango</v>
      </c>
      <c r="E7900" s="149">
        <f>+VLOOKUP($A7900,mUNICIPIOS!$B$4:$F$343,3,0)</f>
        <v>1312</v>
      </c>
      <c r="F7900" s="149" t="str">
        <f>+VLOOKUP($A7900,mUNICIPIOS!$B$4:$F$343,4,0)</f>
        <v>La Democracia</v>
      </c>
      <c r="G7900" s="139" t="str">
        <f t="shared" ref="G7900:K7900" si="8102">+G7862</f>
        <v>05</v>
      </c>
      <c r="H7900" t="str">
        <f t="shared" si="8102"/>
        <v>IGF</v>
      </c>
      <c r="I7900" t="str">
        <f t="shared" si="8102"/>
        <v>Índice de Gestión Financiera</v>
      </c>
      <c r="J7900" t="str">
        <f t="shared" si="8102"/>
        <v>05-07</v>
      </c>
      <c r="K7900" t="str">
        <f t="shared" si="8102"/>
        <v>Financiamiento por endeudamiento municipal</v>
      </c>
      <c r="L7900" s="150">
        <f>+VLOOKUP($E7900,IGF_2018!$B$8:$Z$347,21,0)</f>
        <v>1</v>
      </c>
      <c r="M7900" s="142" t="str">
        <f>+VLOOKUP($E7900,IGF_2018!$B$8:$Z$347,22,0)</f>
        <v>Alto</v>
      </c>
    </row>
    <row r="7901" spans="1:13" x14ac:dyDescent="0.3">
      <c r="A7901" s="139">
        <f t="shared" si="8053"/>
        <v>208</v>
      </c>
      <c r="B7901" s="148">
        <f t="shared" si="8055"/>
        <v>29</v>
      </c>
      <c r="D7901" s="149" t="str">
        <f>+VLOOKUP($A7901,mUNICIPIOS!$B$4:$F$343,2,0)</f>
        <v>Huehuetenango</v>
      </c>
      <c r="E7901" s="149">
        <f>+VLOOKUP($A7901,mUNICIPIOS!$B$4:$F$343,3,0)</f>
        <v>1312</v>
      </c>
      <c r="F7901" s="149" t="str">
        <f>+VLOOKUP($A7901,mUNICIPIOS!$B$4:$F$343,4,0)</f>
        <v>La Democracia</v>
      </c>
      <c r="G7901" s="139" t="str">
        <f t="shared" ref="G7901:K7901" si="8103">+G7863</f>
        <v>05</v>
      </c>
      <c r="H7901" t="str">
        <f t="shared" si="8103"/>
        <v>IGF</v>
      </c>
      <c r="I7901" t="str">
        <f t="shared" si="8103"/>
        <v>Índice de Gestión Financiera</v>
      </c>
      <c r="J7901" t="str">
        <f t="shared" si="8103"/>
        <v>INDICE</v>
      </c>
      <c r="K7901">
        <f t="shared" si="8103"/>
        <v>0</v>
      </c>
      <c r="L7901" s="150">
        <f>+VLOOKUP($E7901,IGF_2018!$B$8:$Z$347,24,0)</f>
        <v>0.29911179180028236</v>
      </c>
      <c r="M7901" s="142" t="str">
        <f>+VLOOKUP($E7901,IGF_2018!$B$8:$Z$347,25,0)</f>
        <v>Medio bajo</v>
      </c>
    </row>
    <row r="7902" spans="1:13" x14ac:dyDescent="0.3">
      <c r="A7902" s="139">
        <f t="shared" si="8053"/>
        <v>208</v>
      </c>
      <c r="B7902" s="148">
        <f t="shared" si="8055"/>
        <v>30</v>
      </c>
      <c r="D7902" s="149" t="str">
        <f>+VLOOKUP($A7902,mUNICIPIOS!$B$4:$F$343,2,0)</f>
        <v>Huehuetenango</v>
      </c>
      <c r="E7902" s="149">
        <f>+VLOOKUP($A7902,mUNICIPIOS!$B$4:$F$343,3,0)</f>
        <v>1312</v>
      </c>
      <c r="F7902" s="149" t="str">
        <f>+VLOOKUP($A7902,mUNICIPIOS!$B$4:$F$343,4,0)</f>
        <v>La Democracia</v>
      </c>
      <c r="G7902" s="139" t="str">
        <f t="shared" ref="G7902:K7902" si="8104">+G7864</f>
        <v>06</v>
      </c>
      <c r="H7902" t="str">
        <f t="shared" si="8104"/>
        <v>IGE</v>
      </c>
      <c r="I7902" t="str">
        <f t="shared" si="8104"/>
        <v>Índice de Gestión Estratégica</v>
      </c>
      <c r="J7902" t="str">
        <f t="shared" si="8104"/>
        <v>06-01</v>
      </c>
      <c r="K7902" t="str">
        <f t="shared" si="8104"/>
        <v>Ejecución del Plan Operativo Anual  (POA)</v>
      </c>
      <c r="L7902" s="150">
        <f>+VLOOKUP($E7902,IGE_2018!$B$8:$Z$347,3,0)</f>
        <v>0</v>
      </c>
      <c r="M7902" s="142" t="str">
        <f>+VLOOKUP($E7902,IGE_2018!$B$8:$Z$347,4,0)</f>
        <v>Bajo</v>
      </c>
    </row>
    <row r="7903" spans="1:13" x14ac:dyDescent="0.3">
      <c r="A7903" s="139">
        <f t="shared" si="8053"/>
        <v>208</v>
      </c>
      <c r="B7903" s="148">
        <f t="shared" si="8055"/>
        <v>31</v>
      </c>
      <c r="D7903" s="149" t="str">
        <f>+VLOOKUP($A7903,mUNICIPIOS!$B$4:$F$343,2,0)</f>
        <v>Huehuetenango</v>
      </c>
      <c r="E7903" s="149">
        <f>+VLOOKUP($A7903,mUNICIPIOS!$B$4:$F$343,3,0)</f>
        <v>1312</v>
      </c>
      <c r="F7903" s="149" t="str">
        <f>+VLOOKUP($A7903,mUNICIPIOS!$B$4:$F$343,4,0)</f>
        <v>La Democracia</v>
      </c>
      <c r="G7903" s="139" t="str">
        <f t="shared" ref="G7903:K7903" si="8105">+G7865</f>
        <v>06</v>
      </c>
      <c r="H7903" t="str">
        <f t="shared" si="8105"/>
        <v>IGE</v>
      </c>
      <c r="I7903" t="str">
        <f t="shared" si="8105"/>
        <v>Índice de Gestión Estratégica</v>
      </c>
      <c r="J7903" t="str">
        <f t="shared" si="8105"/>
        <v>06-02</v>
      </c>
      <c r="K7903" t="str">
        <f t="shared" si="8105"/>
        <v>Relación Plan de Desarrollo Municipal y Ordenamiento Territorial (PDM-OT) - Plan Estratégico Institucional (PEI) - Plan Operativo Multianual (POM) - Plan Operativo Anual (POA)</v>
      </c>
      <c r="L7903" s="150">
        <f>+VLOOKUP($E7903,IGE_2018!$B$8:$Z$347,6,0)</f>
        <v>0</v>
      </c>
      <c r="M7903" s="142" t="str">
        <f>+VLOOKUP($E7903,IGE_2018!$B$8:$Z$347,7,0)</f>
        <v>Bajo</v>
      </c>
    </row>
    <row r="7904" spans="1:13" x14ac:dyDescent="0.3">
      <c r="A7904" s="139">
        <f t="shared" si="8053"/>
        <v>208</v>
      </c>
      <c r="B7904" s="148">
        <f t="shared" si="8055"/>
        <v>32</v>
      </c>
      <c r="D7904" s="149" t="str">
        <f>+VLOOKUP($A7904,mUNICIPIOS!$B$4:$F$343,2,0)</f>
        <v>Huehuetenango</v>
      </c>
      <c r="E7904" s="149">
        <f>+VLOOKUP($A7904,mUNICIPIOS!$B$4:$F$343,3,0)</f>
        <v>1312</v>
      </c>
      <c r="F7904" s="149" t="str">
        <f>+VLOOKUP($A7904,mUNICIPIOS!$B$4:$F$343,4,0)</f>
        <v>La Democracia</v>
      </c>
      <c r="G7904" s="139" t="str">
        <f t="shared" ref="G7904:K7904" si="8106">+G7866</f>
        <v>06</v>
      </c>
      <c r="H7904" t="str">
        <f t="shared" si="8106"/>
        <v>IGE</v>
      </c>
      <c r="I7904" t="str">
        <f t="shared" si="8106"/>
        <v>Índice de Gestión Estratégica</v>
      </c>
      <c r="J7904" t="str">
        <f t="shared" si="8106"/>
        <v>06-03</v>
      </c>
      <c r="K7904" t="str">
        <f t="shared" si="8106"/>
        <v>Presupuesto de egresos relacionado a competencias municipales que responden a prioridades nacionales de desarrollo.</v>
      </c>
      <c r="L7904" s="150">
        <f>+VLOOKUP($E7904,IGE_2018!$B$8:$Z$347,9,0)</f>
        <v>0.11587736553324872</v>
      </c>
      <c r="M7904" s="142" t="str">
        <f>+VLOOKUP($E7904,IGE_2018!$B$8:$Z$347,10,0)</f>
        <v>Bajo</v>
      </c>
    </row>
    <row r="7905" spans="1:13" x14ac:dyDescent="0.3">
      <c r="A7905" s="139">
        <f t="shared" si="8053"/>
        <v>208</v>
      </c>
      <c r="B7905" s="148">
        <f t="shared" si="8055"/>
        <v>33</v>
      </c>
      <c r="D7905" s="149" t="str">
        <f>+VLOOKUP($A7905,mUNICIPIOS!$B$4:$F$343,2,0)</f>
        <v>Huehuetenango</v>
      </c>
      <c r="E7905" s="149">
        <f>+VLOOKUP($A7905,mUNICIPIOS!$B$4:$F$343,3,0)</f>
        <v>1312</v>
      </c>
      <c r="F7905" s="149" t="str">
        <f>+VLOOKUP($A7905,mUNICIPIOS!$B$4:$F$343,4,0)</f>
        <v>La Democracia</v>
      </c>
      <c r="G7905" s="139" t="str">
        <f t="shared" ref="G7905:K7905" si="8107">+G7867</f>
        <v>06</v>
      </c>
      <c r="H7905" t="str">
        <f t="shared" si="8107"/>
        <v>IGE</v>
      </c>
      <c r="I7905" t="str">
        <f t="shared" si="8107"/>
        <v>Índice de Gestión Estratégica</v>
      </c>
      <c r="J7905" t="str">
        <f t="shared" si="8107"/>
        <v>06-04</v>
      </c>
      <c r="K7905" t="str">
        <f t="shared" si="8107"/>
        <v>Institucionalización de la gestión ordenada del territorio</v>
      </c>
      <c r="L7905" s="150">
        <f>+VLOOKUP($E7905,IGE_2018!$B$8:$Z$347,12,0)</f>
        <v>0.6</v>
      </c>
      <c r="M7905" s="142" t="str">
        <f>+VLOOKUP($E7905,IGE_2018!$B$8:$Z$347,13,0)</f>
        <v>Medio</v>
      </c>
    </row>
    <row r="7906" spans="1:13" x14ac:dyDescent="0.3">
      <c r="A7906" s="139">
        <f t="shared" si="8053"/>
        <v>208</v>
      </c>
      <c r="B7906" s="148">
        <f t="shared" si="8055"/>
        <v>34</v>
      </c>
      <c r="D7906" s="149" t="str">
        <f>+VLOOKUP($A7906,mUNICIPIOS!$B$4:$F$343,2,0)</f>
        <v>Huehuetenango</v>
      </c>
      <c r="E7906" s="149">
        <f>+VLOOKUP($A7906,mUNICIPIOS!$B$4:$F$343,3,0)</f>
        <v>1312</v>
      </c>
      <c r="F7906" s="149" t="str">
        <f>+VLOOKUP($A7906,mUNICIPIOS!$B$4:$F$343,4,0)</f>
        <v>La Democracia</v>
      </c>
      <c r="G7906" s="139" t="str">
        <f t="shared" ref="G7906:K7906" si="8108">+G7868</f>
        <v>06</v>
      </c>
      <c r="H7906" t="str">
        <f t="shared" si="8108"/>
        <v>IGE</v>
      </c>
      <c r="I7906" t="str">
        <f t="shared" si="8108"/>
        <v>Índice de Gestión Estratégica</v>
      </c>
      <c r="J7906" t="str">
        <f t="shared" si="8108"/>
        <v>06-05</v>
      </c>
      <c r="K7906" t="str">
        <f t="shared" si="8108"/>
        <v>Acciones para la gestión ordenada del territorio</v>
      </c>
      <c r="L7906" s="150">
        <f>+VLOOKUP($E7906,IGE_2018!$B$8:$Z$347,15,0)</f>
        <v>0</v>
      </c>
      <c r="M7906" s="142" t="str">
        <f>+VLOOKUP($E7906,IGE_2018!$B$8:$Z$347,16,0)</f>
        <v>Bajo</v>
      </c>
    </row>
    <row r="7907" spans="1:13" x14ac:dyDescent="0.3">
      <c r="A7907" s="139">
        <f t="shared" si="8053"/>
        <v>208</v>
      </c>
      <c r="B7907" s="148">
        <f t="shared" si="8055"/>
        <v>35</v>
      </c>
      <c r="D7907" s="149" t="str">
        <f>+VLOOKUP($A7907,mUNICIPIOS!$B$4:$F$343,2,0)</f>
        <v>Huehuetenango</v>
      </c>
      <c r="E7907" s="149">
        <f>+VLOOKUP($A7907,mUNICIPIOS!$B$4:$F$343,3,0)</f>
        <v>1312</v>
      </c>
      <c r="F7907" s="149" t="str">
        <f>+VLOOKUP($A7907,mUNICIPIOS!$B$4:$F$343,4,0)</f>
        <v>La Democracia</v>
      </c>
      <c r="G7907" s="139" t="str">
        <f t="shared" ref="G7907:K7907" si="8109">+G7869</f>
        <v>06</v>
      </c>
      <c r="H7907" t="str">
        <f t="shared" si="8109"/>
        <v>IGE</v>
      </c>
      <c r="I7907" t="str">
        <f t="shared" si="8109"/>
        <v>Índice de Gestión Estratégica</v>
      </c>
      <c r="J7907" t="str">
        <f t="shared" si="8109"/>
        <v>06-06</v>
      </c>
      <c r="K7907" t="str">
        <f t="shared" si="8109"/>
        <v>Gestión de riesgo en la formulación de proyectos derivados de la planificación operativa anual</v>
      </c>
      <c r="L7907" s="150">
        <f>+VLOOKUP($E7907,IGE_2018!$B$8:$Z$347,18,0)</f>
        <v>0</v>
      </c>
      <c r="M7907" s="142" t="str">
        <f>+VLOOKUP($E7907,IGE_2018!$B$8:$Z$347,19,0)</f>
        <v>Bajo</v>
      </c>
    </row>
    <row r="7908" spans="1:13" x14ac:dyDescent="0.3">
      <c r="A7908" s="139">
        <f t="shared" si="8053"/>
        <v>208</v>
      </c>
      <c r="B7908" s="148">
        <f t="shared" si="8055"/>
        <v>36</v>
      </c>
      <c r="D7908" s="149" t="str">
        <f>+VLOOKUP($A7908,mUNICIPIOS!$B$4:$F$343,2,0)</f>
        <v>Huehuetenango</v>
      </c>
      <c r="E7908" s="149">
        <f>+VLOOKUP($A7908,mUNICIPIOS!$B$4:$F$343,3,0)</f>
        <v>1312</v>
      </c>
      <c r="F7908" s="149" t="str">
        <f>+VLOOKUP($A7908,mUNICIPIOS!$B$4:$F$343,4,0)</f>
        <v>La Democracia</v>
      </c>
      <c r="G7908" s="139" t="str">
        <f t="shared" ref="G7908:K7908" si="8110">+G7870</f>
        <v>06</v>
      </c>
      <c r="H7908" t="str">
        <f t="shared" si="8110"/>
        <v>IGE</v>
      </c>
      <c r="I7908" t="str">
        <f t="shared" si="8110"/>
        <v>Índice de Gestión Estratégica</v>
      </c>
      <c r="J7908" t="str">
        <f t="shared" si="8110"/>
        <v>06-07</v>
      </c>
      <c r="K7908" t="str">
        <f t="shared" si="8110"/>
        <v>Ingresos por servicios ambientales en relación a los ingresos propios sin regalías</v>
      </c>
      <c r="L7908" s="150">
        <f>+VLOOKUP($E7908,IGE_2018!$B$8:$Z$347,21,0)</f>
        <v>0</v>
      </c>
      <c r="M7908" s="142" t="str">
        <f>+VLOOKUP($E7908,IGE_2018!$B$8:$Z$347,22,0)</f>
        <v>Bajo</v>
      </c>
    </row>
    <row r="7909" spans="1:13" x14ac:dyDescent="0.3">
      <c r="A7909" s="139">
        <f t="shared" si="8053"/>
        <v>208</v>
      </c>
      <c r="B7909" s="148">
        <f t="shared" si="8055"/>
        <v>37</v>
      </c>
      <c r="D7909" s="149" t="str">
        <f>+VLOOKUP($A7909,mUNICIPIOS!$B$4:$F$343,2,0)</f>
        <v>Huehuetenango</v>
      </c>
      <c r="E7909" s="149">
        <f>+VLOOKUP($A7909,mUNICIPIOS!$B$4:$F$343,3,0)</f>
        <v>1312</v>
      </c>
      <c r="F7909" s="149" t="str">
        <f>+VLOOKUP($A7909,mUNICIPIOS!$B$4:$F$343,4,0)</f>
        <v>La Democracia</v>
      </c>
      <c r="G7909" s="139" t="str">
        <f t="shared" ref="G7909:K7909" si="8111">+G7871</f>
        <v>06</v>
      </c>
      <c r="H7909" t="str">
        <f t="shared" si="8111"/>
        <v>IGE</v>
      </c>
      <c r="I7909" t="str">
        <f t="shared" si="8111"/>
        <v>Índice de Gestión Estratégica</v>
      </c>
      <c r="J7909" t="str">
        <f t="shared" si="8111"/>
        <v>INDICE</v>
      </c>
      <c r="K7909">
        <f t="shared" si="8111"/>
        <v>0</v>
      </c>
      <c r="L7909" s="150">
        <f>+VLOOKUP($E7909,IGE_2018!$B$8:$Z$347,24,0)</f>
        <v>8.8969341383312181E-2</v>
      </c>
      <c r="M7909" s="142" t="str">
        <f>+VLOOKUP($E7909,IGE_2018!$B$8:$Z$347,25,0)</f>
        <v>Bajo</v>
      </c>
    </row>
    <row r="7910" spans="1:13" x14ac:dyDescent="0.3">
      <c r="A7910" s="139">
        <f t="shared" si="8053"/>
        <v>208</v>
      </c>
      <c r="B7910" s="148">
        <f t="shared" si="8055"/>
        <v>38</v>
      </c>
      <c r="D7910" s="149" t="str">
        <f>+VLOOKUP($A7910,mUNICIPIOS!$B$4:$F$343,2,0)</f>
        <v>Huehuetenango</v>
      </c>
      <c r="E7910" s="149">
        <f>+VLOOKUP($A7910,mUNICIPIOS!$B$4:$F$343,3,0)</f>
        <v>1312</v>
      </c>
      <c r="F7910" s="149" t="str">
        <f>+VLOOKUP($A7910,mUNICIPIOS!$B$4:$F$343,4,0)</f>
        <v>La Democracia</v>
      </c>
      <c r="G7910" s="139" t="str">
        <f t="shared" ref="G7910:K7910" si="8112">+G7872</f>
        <v>RANKING</v>
      </c>
      <c r="H7910" t="str">
        <f t="shared" si="8112"/>
        <v>RGM</v>
      </c>
      <c r="I7910" t="str">
        <f t="shared" si="8112"/>
        <v>Ranking de la Gestión Municipal 2018</v>
      </c>
      <c r="J7910" t="str">
        <f t="shared" si="8112"/>
        <v>RANKING</v>
      </c>
      <c r="K7910">
        <f t="shared" si="8112"/>
        <v>0</v>
      </c>
      <c r="L7910" s="151">
        <f>+VLOOKUP($E7910,Resultados_generales!$C$8:$AE$347,27,0)</f>
        <v>0.32395074878579661</v>
      </c>
      <c r="M7910" t="str">
        <f>+VLOOKUP($E7910,Resultados_generales!$C$8:$AE$347,28,0)</f>
        <v>Medio bajo</v>
      </c>
    </row>
    <row r="7911" spans="1:13" x14ac:dyDescent="0.3">
      <c r="A7911" s="139">
        <f t="shared" si="8053"/>
        <v>209</v>
      </c>
      <c r="B7911" s="148">
        <f t="shared" si="8055"/>
        <v>1</v>
      </c>
      <c r="D7911" s="149" t="str">
        <f>+VLOOKUP($A7911,mUNICIPIOS!$B$4:$F$343,2,0)</f>
        <v>Huehuetenango</v>
      </c>
      <c r="E7911" s="149">
        <f>+VLOOKUP($A7911,mUNICIPIOS!$B$4:$F$343,3,0)</f>
        <v>1313</v>
      </c>
      <c r="F7911" s="149" t="str">
        <f>+VLOOKUP($A7911,mUNICIPIOS!$B$4:$F$343,4,0)</f>
        <v>San Miguel Acatán</v>
      </c>
      <c r="G7911" s="139" t="str">
        <f t="shared" ref="G7911:K7911" si="8113">+G7873</f>
        <v>01</v>
      </c>
      <c r="H7911" t="str">
        <f t="shared" si="8113"/>
        <v>IPC</v>
      </c>
      <c r="I7911" t="str">
        <f t="shared" si="8113"/>
        <v>Índice de Participación Ciudadana</v>
      </c>
      <c r="J7911" t="str">
        <f t="shared" si="8113"/>
        <v>01-01</v>
      </c>
      <c r="K7911" t="str">
        <f t="shared" si="8113"/>
        <v>Número de reuniones del COMUDE en el año de la medición.</v>
      </c>
      <c r="L7911" s="150">
        <f>+VLOOKUP($E7911,IPC_2018!$B$8:$T$347,3,0)</f>
        <v>0.91666666666666663</v>
      </c>
      <c r="M7911" s="142" t="str">
        <f>+VLOOKUP($E7911,IPC_2018!$B$8:$T$347,4,0)</f>
        <v>Alto</v>
      </c>
    </row>
    <row r="7912" spans="1:13" x14ac:dyDescent="0.3">
      <c r="A7912" s="139">
        <f t="shared" si="8053"/>
        <v>209</v>
      </c>
      <c r="B7912" s="148">
        <f t="shared" si="8055"/>
        <v>2</v>
      </c>
      <c r="D7912" s="149" t="str">
        <f>+VLOOKUP($A7912,mUNICIPIOS!$B$4:$F$343,2,0)</f>
        <v>Huehuetenango</v>
      </c>
      <c r="E7912" s="149">
        <f>+VLOOKUP($A7912,mUNICIPIOS!$B$4:$F$343,3,0)</f>
        <v>1313</v>
      </c>
      <c r="F7912" s="149" t="str">
        <f>+VLOOKUP($A7912,mUNICIPIOS!$B$4:$F$343,4,0)</f>
        <v>San Miguel Acatán</v>
      </c>
      <c r="G7912" s="139" t="str">
        <f t="shared" ref="G7912:K7912" si="8114">+G7874</f>
        <v>01</v>
      </c>
      <c r="H7912" t="str">
        <f t="shared" si="8114"/>
        <v>IPC</v>
      </c>
      <c r="I7912" t="str">
        <f t="shared" si="8114"/>
        <v>Índice de Participación Ciudadana</v>
      </c>
      <c r="J7912" t="str">
        <f t="shared" si="8114"/>
        <v>01-02</v>
      </c>
      <c r="K7912" t="str">
        <f t="shared" si="8114"/>
        <v>Participación de Alcaldes, Concejales y Síndicos determinados o designados en el COMUDE</v>
      </c>
      <c r="L7912" s="150">
        <f>+VLOOKUP($E7912,IPC_2018!$B$8:$T$347,6,0)</f>
        <v>0.95454545454545459</v>
      </c>
      <c r="M7912" s="142" t="str">
        <f>+VLOOKUP($E7912,IPC_2018!$B$8:$T$347,7,0)</f>
        <v>Alto</v>
      </c>
    </row>
    <row r="7913" spans="1:13" x14ac:dyDescent="0.3">
      <c r="A7913" s="139">
        <f t="shared" si="8053"/>
        <v>209</v>
      </c>
      <c r="B7913" s="148">
        <f t="shared" si="8055"/>
        <v>3</v>
      </c>
      <c r="D7913" s="149" t="str">
        <f>+VLOOKUP($A7913,mUNICIPIOS!$B$4:$F$343,2,0)</f>
        <v>Huehuetenango</v>
      </c>
      <c r="E7913" s="149">
        <f>+VLOOKUP($A7913,mUNICIPIOS!$B$4:$F$343,3,0)</f>
        <v>1313</v>
      </c>
      <c r="F7913" s="149" t="str">
        <f>+VLOOKUP($A7913,mUNICIPIOS!$B$4:$F$343,4,0)</f>
        <v>San Miguel Acatán</v>
      </c>
      <c r="G7913" s="139" t="str">
        <f t="shared" ref="G7913:K7913" si="8115">+G7875</f>
        <v>01</v>
      </c>
      <c r="H7913" t="str">
        <f t="shared" si="8115"/>
        <v>IPC</v>
      </c>
      <c r="I7913" t="str">
        <f t="shared" si="8115"/>
        <v>Índice de Participación Ciudadana</v>
      </c>
      <c r="J7913" t="str">
        <f t="shared" si="8115"/>
        <v>01-03</v>
      </c>
      <c r="K7913" t="str">
        <f t="shared" si="8115"/>
        <v>Participación  de organizaciones de jóvenes, mujeres, pueblos mayas, xincas, garífunas, y otras organizaciones en el Comude</v>
      </c>
      <c r="L7913" s="150">
        <f>+VLOOKUP($E7913,IPC_2018!$B$8:$T$347,9,0)</f>
        <v>0.19073772498430036</v>
      </c>
      <c r="M7913" s="142" t="str">
        <f>+VLOOKUP($E7913,IPC_2018!$B$8:$T$347,10,0)</f>
        <v>Bajo</v>
      </c>
    </row>
    <row r="7914" spans="1:13" x14ac:dyDescent="0.3">
      <c r="A7914" s="139">
        <f t="shared" si="8053"/>
        <v>209</v>
      </c>
      <c r="B7914" s="148">
        <f t="shared" si="8055"/>
        <v>4</v>
      </c>
      <c r="D7914" s="149" t="str">
        <f>+VLOOKUP($A7914,mUNICIPIOS!$B$4:$F$343,2,0)</f>
        <v>Huehuetenango</v>
      </c>
      <c r="E7914" s="149">
        <f>+VLOOKUP($A7914,mUNICIPIOS!$B$4:$F$343,3,0)</f>
        <v>1313</v>
      </c>
      <c r="F7914" s="149" t="str">
        <f>+VLOOKUP($A7914,mUNICIPIOS!$B$4:$F$343,4,0)</f>
        <v>San Miguel Acatán</v>
      </c>
      <c r="G7914" s="139" t="str">
        <f t="shared" ref="G7914:K7914" si="8116">+G7876</f>
        <v>01</v>
      </c>
      <c r="H7914" t="str">
        <f t="shared" si="8116"/>
        <v>IPC</v>
      </c>
      <c r="I7914" t="str">
        <f t="shared" si="8116"/>
        <v>Índice de Participación Ciudadana</v>
      </c>
      <c r="J7914" t="str">
        <f t="shared" si="8116"/>
        <v>01-04</v>
      </c>
      <c r="K7914" t="str">
        <f t="shared" si="8116"/>
        <v>Representatividad territorial del Comude.</v>
      </c>
      <c r="L7914" s="150">
        <f>+VLOOKUP($E7914,IPC_2018!$B$8:$T$347,12,0)</f>
        <v>0.4</v>
      </c>
      <c r="M7914" s="142" t="str">
        <f>+VLOOKUP($E7914,IPC_2018!$B$8:$T$347,13,0)</f>
        <v>Medio bajo</v>
      </c>
    </row>
    <row r="7915" spans="1:13" x14ac:dyDescent="0.3">
      <c r="A7915" s="139">
        <f t="shared" si="8053"/>
        <v>209</v>
      </c>
      <c r="B7915" s="148">
        <f t="shared" si="8055"/>
        <v>5</v>
      </c>
      <c r="D7915" s="149" t="str">
        <f>+VLOOKUP($A7915,mUNICIPIOS!$B$4:$F$343,2,0)</f>
        <v>Huehuetenango</v>
      </c>
      <c r="E7915" s="149">
        <f>+VLOOKUP($A7915,mUNICIPIOS!$B$4:$F$343,3,0)</f>
        <v>1313</v>
      </c>
      <c r="F7915" s="149" t="str">
        <f>+VLOOKUP($A7915,mUNICIPIOS!$B$4:$F$343,4,0)</f>
        <v>San Miguel Acatán</v>
      </c>
      <c r="G7915" s="139" t="str">
        <f t="shared" ref="G7915:K7915" si="8117">+G7877</f>
        <v>01</v>
      </c>
      <c r="H7915" t="str">
        <f t="shared" si="8117"/>
        <v>IPC</v>
      </c>
      <c r="I7915" t="str">
        <f t="shared" si="8117"/>
        <v>Índice de Participación Ciudadana</v>
      </c>
      <c r="J7915" t="str">
        <f t="shared" si="8117"/>
        <v>01-05</v>
      </c>
      <c r="K7915" t="str">
        <f t="shared" si="8117"/>
        <v>Funcionamiento del Comude</v>
      </c>
      <c r="L7915" s="150">
        <f>+VLOOKUP($E7915,IPC_2018!$B$8:$T$347,15,0)</f>
        <v>0.38427561851034475</v>
      </c>
      <c r="M7915" s="142" t="str">
        <f>+VLOOKUP($E7915,IPC_2018!$B$8:$T$347,16,0)</f>
        <v>Medio bajo</v>
      </c>
    </row>
    <row r="7916" spans="1:13" x14ac:dyDescent="0.3">
      <c r="A7916" s="139">
        <f t="shared" si="8053"/>
        <v>209</v>
      </c>
      <c r="B7916" s="148">
        <f t="shared" si="8055"/>
        <v>6</v>
      </c>
      <c r="D7916" s="149" t="str">
        <f>+VLOOKUP($A7916,mUNICIPIOS!$B$4:$F$343,2,0)</f>
        <v>Huehuetenango</v>
      </c>
      <c r="E7916" s="149">
        <f>+VLOOKUP($A7916,mUNICIPIOS!$B$4:$F$343,3,0)</f>
        <v>1313</v>
      </c>
      <c r="F7916" s="149" t="str">
        <f>+VLOOKUP($A7916,mUNICIPIOS!$B$4:$F$343,4,0)</f>
        <v>San Miguel Acatán</v>
      </c>
      <c r="G7916" s="139" t="str">
        <f t="shared" ref="G7916:K7916" si="8118">+G7878</f>
        <v>01</v>
      </c>
      <c r="H7916" t="str">
        <f t="shared" si="8118"/>
        <v>IPC</v>
      </c>
      <c r="I7916" t="str">
        <f t="shared" si="8118"/>
        <v>Índice de Participación Ciudadana</v>
      </c>
      <c r="J7916" t="str">
        <f t="shared" si="8118"/>
        <v>INDICE</v>
      </c>
      <c r="K7916">
        <f t="shared" si="8118"/>
        <v>0</v>
      </c>
      <c r="L7916" s="150">
        <f>+VLOOKUP($E7916,IPC_2018!$B$8:$T$347,18,0)</f>
        <v>0.65515351667571176</v>
      </c>
      <c r="M7916" s="142" t="str">
        <f>+VLOOKUP($E7916,IPC_2018!$B$8:$T$347,19,0)</f>
        <v>Medio alto</v>
      </c>
    </row>
    <row r="7917" spans="1:13" x14ac:dyDescent="0.3">
      <c r="A7917" s="139">
        <f t="shared" ref="A7917:A7980" si="8119">+IF(B7916=38,A7916+1,A7916)</f>
        <v>209</v>
      </c>
      <c r="B7917" s="148">
        <f t="shared" si="8055"/>
        <v>7</v>
      </c>
      <c r="D7917" s="149" t="str">
        <f>+VLOOKUP($A7917,mUNICIPIOS!$B$4:$F$343,2,0)</f>
        <v>Huehuetenango</v>
      </c>
      <c r="E7917" s="149">
        <f>+VLOOKUP($A7917,mUNICIPIOS!$B$4:$F$343,3,0)</f>
        <v>1313</v>
      </c>
      <c r="F7917" s="149" t="str">
        <f>+VLOOKUP($A7917,mUNICIPIOS!$B$4:$F$343,4,0)</f>
        <v>San Miguel Acatán</v>
      </c>
      <c r="G7917" s="139" t="str">
        <f t="shared" ref="G7917:K7917" si="8120">+G7879</f>
        <v>02</v>
      </c>
      <c r="H7917" t="str">
        <f t="shared" si="8120"/>
        <v>IIC</v>
      </c>
      <c r="I7917" t="str">
        <f t="shared" si="8120"/>
        <v>Índice de Información a la Ciudadanía</v>
      </c>
      <c r="J7917" t="str">
        <f t="shared" si="8120"/>
        <v>02-01</v>
      </c>
      <c r="K7917" t="str">
        <f t="shared" si="8120"/>
        <v>Rendición de cuentas cuatrimestral y anual al Comude enfocadas en resultados.</v>
      </c>
      <c r="L7917" s="150">
        <f>+VLOOKUP($E7917,IIC_2018!$B$8:$Q$347,3,0)</f>
        <v>0</v>
      </c>
      <c r="M7917" s="142" t="str">
        <f>+VLOOKUP($E7917,IIC_2018!$B$8:$Q$347,4,0)</f>
        <v>Bajo</v>
      </c>
    </row>
    <row r="7918" spans="1:13" x14ac:dyDescent="0.3">
      <c r="A7918" s="139">
        <f t="shared" si="8119"/>
        <v>209</v>
      </c>
      <c r="B7918" s="148">
        <f t="shared" ref="B7918:B7981" si="8121">+B7880</f>
        <v>8</v>
      </c>
      <c r="D7918" s="149" t="str">
        <f>+VLOOKUP($A7918,mUNICIPIOS!$B$4:$F$343,2,0)</f>
        <v>Huehuetenango</v>
      </c>
      <c r="E7918" s="149">
        <f>+VLOOKUP($A7918,mUNICIPIOS!$B$4:$F$343,3,0)</f>
        <v>1313</v>
      </c>
      <c r="F7918" s="149" t="str">
        <f>+VLOOKUP($A7918,mUNICIPIOS!$B$4:$F$343,4,0)</f>
        <v>San Miguel Acatán</v>
      </c>
      <c r="G7918" s="139" t="str">
        <f t="shared" ref="G7918:K7918" si="8122">+G7880</f>
        <v>02</v>
      </c>
      <c r="H7918" t="str">
        <f t="shared" si="8122"/>
        <v>IIC</v>
      </c>
      <c r="I7918" t="str">
        <f t="shared" si="8122"/>
        <v>Índice de Información a la Ciudadanía</v>
      </c>
      <c r="J7918" t="str">
        <f t="shared" si="8122"/>
        <v>02-02</v>
      </c>
      <c r="K7918" t="str">
        <f t="shared" si="8122"/>
        <v>Información presupuestaria y otra información brindada a la ciudadanía disponible en medios locales de comunicación.</v>
      </c>
      <c r="L7918" s="150">
        <f>+VLOOKUP($E7918,IIC_2018!$B$8:$Q$347,6,0)</f>
        <v>0.75</v>
      </c>
      <c r="M7918" s="142" t="str">
        <f>+VLOOKUP($E7918,IIC_2018!$B$8:$Q$347,7,0)</f>
        <v>Medio alto</v>
      </c>
    </row>
    <row r="7919" spans="1:13" x14ac:dyDescent="0.3">
      <c r="A7919" s="139">
        <f t="shared" si="8119"/>
        <v>209</v>
      </c>
      <c r="B7919" s="148">
        <f t="shared" si="8121"/>
        <v>9</v>
      </c>
      <c r="D7919" s="149" t="str">
        <f>+VLOOKUP($A7919,mUNICIPIOS!$B$4:$F$343,2,0)</f>
        <v>Huehuetenango</v>
      </c>
      <c r="E7919" s="149">
        <f>+VLOOKUP($A7919,mUNICIPIOS!$B$4:$F$343,3,0)</f>
        <v>1313</v>
      </c>
      <c r="F7919" s="149" t="str">
        <f>+VLOOKUP($A7919,mUNICIPIOS!$B$4:$F$343,4,0)</f>
        <v>San Miguel Acatán</v>
      </c>
      <c r="G7919" s="139" t="str">
        <f t="shared" ref="G7919:K7919" si="8123">+G7881</f>
        <v>02</v>
      </c>
      <c r="H7919" t="str">
        <f t="shared" si="8123"/>
        <v>IIC</v>
      </c>
      <c r="I7919" t="str">
        <f t="shared" si="8123"/>
        <v>Índice de Información a la Ciudadanía</v>
      </c>
      <c r="J7919" t="str">
        <f t="shared" si="8123"/>
        <v>02-03</v>
      </c>
      <c r="K7919" t="str">
        <f t="shared" si="8123"/>
        <v>Información pública de oficio actualizada y disponible de acuerdo a la LAIP y uso de internet.</v>
      </c>
      <c r="L7919" s="150">
        <f>+VLOOKUP($E7919,IIC_2018!$B$8:$Q$347,9,0)</f>
        <v>0.1</v>
      </c>
      <c r="M7919" s="142" t="str">
        <f>+VLOOKUP($E7919,IIC_2018!$B$8:$Q$347,10,0)</f>
        <v>Bajo</v>
      </c>
    </row>
    <row r="7920" spans="1:13" x14ac:dyDescent="0.3">
      <c r="A7920" s="139">
        <f t="shared" si="8119"/>
        <v>209</v>
      </c>
      <c r="B7920" s="148">
        <f t="shared" si="8121"/>
        <v>10</v>
      </c>
      <c r="D7920" s="149" t="str">
        <f>+VLOOKUP($A7920,mUNICIPIOS!$B$4:$F$343,2,0)</f>
        <v>Huehuetenango</v>
      </c>
      <c r="E7920" s="149">
        <f>+VLOOKUP($A7920,mUNICIPIOS!$B$4:$F$343,3,0)</f>
        <v>1313</v>
      </c>
      <c r="F7920" s="149" t="str">
        <f>+VLOOKUP($A7920,mUNICIPIOS!$B$4:$F$343,4,0)</f>
        <v>San Miguel Acatán</v>
      </c>
      <c r="G7920" s="139" t="str">
        <f t="shared" ref="G7920:K7920" si="8124">+G7882</f>
        <v>02</v>
      </c>
      <c r="H7920" t="str">
        <f t="shared" si="8124"/>
        <v>IIC</v>
      </c>
      <c r="I7920" t="str">
        <f t="shared" si="8124"/>
        <v>Índice de Información a la Ciudadanía</v>
      </c>
      <c r="J7920" t="str">
        <f t="shared" si="8124"/>
        <v>02-04</v>
      </c>
      <c r="K7920" t="str">
        <f t="shared" si="8124"/>
        <v>Relación del monto contratado por medio de Guate compras con el total del presupuesto de egresos vigente.</v>
      </c>
      <c r="L7920" s="150">
        <f>+VLOOKUP($E7920,IIC_2018!$B$8:$Q$347,12,0)</f>
        <v>0.76388492532882624</v>
      </c>
      <c r="M7920" s="142" t="str">
        <f>+VLOOKUP($E7920,IIC_2018!$B$8:$Q$347,13,0)</f>
        <v>Medio alto</v>
      </c>
    </row>
    <row r="7921" spans="1:13" x14ac:dyDescent="0.3">
      <c r="A7921" s="139">
        <f t="shared" si="8119"/>
        <v>209</v>
      </c>
      <c r="B7921" s="148">
        <f t="shared" si="8121"/>
        <v>11</v>
      </c>
      <c r="D7921" s="149" t="str">
        <f>+VLOOKUP($A7921,mUNICIPIOS!$B$4:$F$343,2,0)</f>
        <v>Huehuetenango</v>
      </c>
      <c r="E7921" s="149">
        <f>+VLOOKUP($A7921,mUNICIPIOS!$B$4:$F$343,3,0)</f>
        <v>1313</v>
      </c>
      <c r="F7921" s="149" t="str">
        <f>+VLOOKUP($A7921,mUNICIPIOS!$B$4:$F$343,4,0)</f>
        <v>San Miguel Acatán</v>
      </c>
      <c r="G7921" s="139" t="str">
        <f t="shared" ref="G7921:K7921" si="8125">+G7883</f>
        <v>02</v>
      </c>
      <c r="H7921" t="str">
        <f t="shared" si="8125"/>
        <v>IIC</v>
      </c>
      <c r="I7921" t="str">
        <f t="shared" si="8125"/>
        <v>Índice de Información a la Ciudadanía</v>
      </c>
      <c r="J7921" t="str">
        <f t="shared" si="8125"/>
        <v>INDICE</v>
      </c>
      <c r="K7921">
        <f t="shared" si="8125"/>
        <v>0</v>
      </c>
      <c r="L7921" s="150">
        <f>+VLOOKUP($E7921,IIC_2018!$B$8:$Q$347,15,0)</f>
        <v>0.40347123133220653</v>
      </c>
      <c r="M7921" s="142" t="str">
        <f>+VLOOKUP($E7921,IIC_2018!$B$8:$Q$347,16,0)</f>
        <v>Medio</v>
      </c>
    </row>
    <row r="7922" spans="1:13" x14ac:dyDescent="0.3">
      <c r="A7922" s="139">
        <f t="shared" si="8119"/>
        <v>209</v>
      </c>
      <c r="B7922" s="148">
        <f t="shared" si="8121"/>
        <v>12</v>
      </c>
      <c r="D7922" s="149" t="str">
        <f>+VLOOKUP($A7922,mUNICIPIOS!$B$4:$F$343,2,0)</f>
        <v>Huehuetenango</v>
      </c>
      <c r="E7922" s="149">
        <f>+VLOOKUP($A7922,mUNICIPIOS!$B$4:$F$343,3,0)</f>
        <v>1313</v>
      </c>
      <c r="F7922" s="149" t="str">
        <f>+VLOOKUP($A7922,mUNICIPIOS!$B$4:$F$343,4,0)</f>
        <v>San Miguel Acatán</v>
      </c>
      <c r="G7922" s="139" t="str">
        <f t="shared" ref="G7922:K7922" si="8126">+G7884</f>
        <v>03</v>
      </c>
      <c r="H7922" t="str">
        <f t="shared" si="8126"/>
        <v>ISP</v>
      </c>
      <c r="I7922" t="str">
        <f t="shared" si="8126"/>
        <v>Índice de Servicios Públicos</v>
      </c>
      <c r="J7922" t="str">
        <f t="shared" si="8126"/>
        <v>03-01</v>
      </c>
      <c r="K7922" t="str">
        <f t="shared" si="8126"/>
        <v>Cobertura del servicio público de agua</v>
      </c>
      <c r="L7922" s="150">
        <f>+VLOOKUP($E7922,ISP_2018!$B$8:$T$347,3,0)</f>
        <v>0</v>
      </c>
      <c r="M7922" s="142" t="str">
        <f>+VLOOKUP($E7922,ISP_2018!$B$8:$T$347,4,0)</f>
        <v>Bajo</v>
      </c>
    </row>
    <row r="7923" spans="1:13" x14ac:dyDescent="0.3">
      <c r="A7923" s="139">
        <f t="shared" si="8119"/>
        <v>209</v>
      </c>
      <c r="B7923" s="148">
        <f t="shared" si="8121"/>
        <v>13</v>
      </c>
      <c r="D7923" s="149" t="str">
        <f>+VLOOKUP($A7923,mUNICIPIOS!$B$4:$F$343,2,0)</f>
        <v>Huehuetenango</v>
      </c>
      <c r="E7923" s="149">
        <f>+VLOOKUP($A7923,mUNICIPIOS!$B$4:$F$343,3,0)</f>
        <v>1313</v>
      </c>
      <c r="F7923" s="149" t="str">
        <f>+VLOOKUP($A7923,mUNICIPIOS!$B$4:$F$343,4,0)</f>
        <v>San Miguel Acatán</v>
      </c>
      <c r="G7923" s="139" t="str">
        <f t="shared" ref="G7923:K7923" si="8127">+G7885</f>
        <v>03</v>
      </c>
      <c r="H7923" t="str">
        <f t="shared" si="8127"/>
        <v>ISP</v>
      </c>
      <c r="I7923" t="str">
        <f t="shared" si="8127"/>
        <v>Índice de Servicios Públicos</v>
      </c>
      <c r="J7923" t="str">
        <f t="shared" si="8127"/>
        <v>03-02</v>
      </c>
      <c r="K7923" t="str">
        <f t="shared" si="8127"/>
        <v>Control de la calidad del servicio público de agua</v>
      </c>
      <c r="L7923" s="150">
        <f>+VLOOKUP($E7923,ISP_2018!$B$8:$T$347,6,0)</f>
        <v>0</v>
      </c>
      <c r="M7923" s="142" t="str">
        <f>+VLOOKUP($E7923,ISP_2018!$B$8:$T$347,7,0)</f>
        <v>Bajo</v>
      </c>
    </row>
    <row r="7924" spans="1:13" x14ac:dyDescent="0.3">
      <c r="A7924" s="139">
        <f t="shared" si="8119"/>
        <v>209</v>
      </c>
      <c r="B7924" s="148">
        <f t="shared" si="8121"/>
        <v>14</v>
      </c>
      <c r="D7924" s="149" t="str">
        <f>+VLOOKUP($A7924,mUNICIPIOS!$B$4:$F$343,2,0)</f>
        <v>Huehuetenango</v>
      </c>
      <c r="E7924" s="149">
        <f>+VLOOKUP($A7924,mUNICIPIOS!$B$4:$F$343,3,0)</f>
        <v>1313</v>
      </c>
      <c r="F7924" s="149" t="str">
        <f>+VLOOKUP($A7924,mUNICIPIOS!$B$4:$F$343,4,0)</f>
        <v>San Miguel Acatán</v>
      </c>
      <c r="G7924" s="139" t="str">
        <f t="shared" ref="G7924:K7924" si="8128">+G7886</f>
        <v>03</v>
      </c>
      <c r="H7924" t="str">
        <f t="shared" si="8128"/>
        <v>ISP</v>
      </c>
      <c r="I7924" t="str">
        <f t="shared" si="8128"/>
        <v>Índice de Servicios Públicos</v>
      </c>
      <c r="J7924" t="str">
        <f t="shared" si="8128"/>
        <v>03-03</v>
      </c>
      <c r="K7924" t="str">
        <f t="shared" si="8128"/>
        <v>Disposición  y tratamiento  de aguas residuales</v>
      </c>
      <c r="L7924" s="150">
        <f>+VLOOKUP($E7924,ISP_2018!$B$8:$T$347,9,0)</f>
        <v>0</v>
      </c>
      <c r="M7924" s="142" t="str">
        <f>+VLOOKUP($E7924,ISP_2018!$B$8:$T$347,10,0)</f>
        <v>Bajo</v>
      </c>
    </row>
    <row r="7925" spans="1:13" x14ac:dyDescent="0.3">
      <c r="A7925" s="139">
        <f t="shared" si="8119"/>
        <v>209</v>
      </c>
      <c r="B7925" s="148">
        <f t="shared" si="8121"/>
        <v>15</v>
      </c>
      <c r="D7925" s="149" t="str">
        <f>+VLOOKUP($A7925,mUNICIPIOS!$B$4:$F$343,2,0)</f>
        <v>Huehuetenango</v>
      </c>
      <c r="E7925" s="149">
        <f>+VLOOKUP($A7925,mUNICIPIOS!$B$4:$F$343,3,0)</f>
        <v>1313</v>
      </c>
      <c r="F7925" s="149" t="str">
        <f>+VLOOKUP($A7925,mUNICIPIOS!$B$4:$F$343,4,0)</f>
        <v>San Miguel Acatán</v>
      </c>
      <c r="G7925" s="139" t="str">
        <f t="shared" ref="G7925:K7925" si="8129">+G7887</f>
        <v>03</v>
      </c>
      <c r="H7925" t="str">
        <f t="shared" si="8129"/>
        <v>ISP</v>
      </c>
      <c r="I7925" t="str">
        <f t="shared" si="8129"/>
        <v>Índice de Servicios Públicos</v>
      </c>
      <c r="J7925" t="str">
        <f t="shared" si="8129"/>
        <v>03-04</v>
      </c>
      <c r="K7925" t="str">
        <f t="shared" si="8129"/>
        <v>Gestión y manejo de los residuos y desechos sólidos</v>
      </c>
      <c r="L7925" s="150">
        <f>+VLOOKUP($E7925,ISP_2018!$B$8:$T$347,12,0)</f>
        <v>0</v>
      </c>
      <c r="M7925" s="142" t="str">
        <f>+VLOOKUP($E7925,ISP_2018!$B$8:$T$347,13,0)</f>
        <v>Bajo</v>
      </c>
    </row>
    <row r="7926" spans="1:13" x14ac:dyDescent="0.3">
      <c r="A7926" s="139">
        <f t="shared" si="8119"/>
        <v>209</v>
      </c>
      <c r="B7926" s="148">
        <f t="shared" si="8121"/>
        <v>16</v>
      </c>
      <c r="D7926" s="149" t="str">
        <f>+VLOOKUP($A7926,mUNICIPIOS!$B$4:$F$343,2,0)</f>
        <v>Huehuetenango</v>
      </c>
      <c r="E7926" s="149">
        <f>+VLOOKUP($A7926,mUNICIPIOS!$B$4:$F$343,3,0)</f>
        <v>1313</v>
      </c>
      <c r="F7926" s="149" t="str">
        <f>+VLOOKUP($A7926,mUNICIPIOS!$B$4:$F$343,4,0)</f>
        <v>San Miguel Acatán</v>
      </c>
      <c r="G7926" s="139" t="str">
        <f t="shared" ref="G7926:K7926" si="8130">+G7888</f>
        <v>03</v>
      </c>
      <c r="H7926" t="str">
        <f t="shared" si="8130"/>
        <v>ISP</v>
      </c>
      <c r="I7926" t="str">
        <f t="shared" si="8130"/>
        <v>Índice de Servicios Públicos</v>
      </c>
      <c r="J7926" t="str">
        <f t="shared" si="8130"/>
        <v>03-05</v>
      </c>
      <c r="K7926" t="str">
        <f t="shared" si="8130"/>
        <v>Gestión de servicios públicos municipales</v>
      </c>
      <c r="L7926" s="150">
        <f>+VLOOKUP($E7926,ISP_2018!$B$8:$T$347,15,0)</f>
        <v>0</v>
      </c>
      <c r="M7926" s="142" t="str">
        <f>+VLOOKUP($E7926,ISP_2018!$B$8:$T$347,16,0)</f>
        <v>Bajo</v>
      </c>
    </row>
    <row r="7927" spans="1:13" x14ac:dyDescent="0.3">
      <c r="A7927" s="139">
        <f t="shared" si="8119"/>
        <v>209</v>
      </c>
      <c r="B7927" s="148">
        <f t="shared" si="8121"/>
        <v>17</v>
      </c>
      <c r="D7927" s="149" t="str">
        <f>+VLOOKUP($A7927,mUNICIPIOS!$B$4:$F$343,2,0)</f>
        <v>Huehuetenango</v>
      </c>
      <c r="E7927" s="149">
        <f>+VLOOKUP($A7927,mUNICIPIOS!$B$4:$F$343,3,0)</f>
        <v>1313</v>
      </c>
      <c r="F7927" s="149" t="str">
        <f>+VLOOKUP($A7927,mUNICIPIOS!$B$4:$F$343,4,0)</f>
        <v>San Miguel Acatán</v>
      </c>
      <c r="G7927" s="139" t="str">
        <f t="shared" ref="G7927:K7927" si="8131">+G7889</f>
        <v>03</v>
      </c>
      <c r="H7927" t="str">
        <f t="shared" si="8131"/>
        <v>ISP</v>
      </c>
      <c r="I7927" t="str">
        <f t="shared" si="8131"/>
        <v>Índice de Servicios Públicos</v>
      </c>
      <c r="J7927" t="str">
        <f t="shared" si="8131"/>
        <v>INDICE</v>
      </c>
      <c r="K7927">
        <f t="shared" si="8131"/>
        <v>0</v>
      </c>
      <c r="L7927" s="150">
        <f>+VLOOKUP($E7927,ISP_2018!$B$8:$T$347,18,0)</f>
        <v>0</v>
      </c>
      <c r="M7927" s="142" t="str">
        <f>+VLOOKUP($E7927,ISP_2018!$B$8:$T$347,19,0)</f>
        <v>Bajo</v>
      </c>
    </row>
    <row r="7928" spans="1:13" x14ac:dyDescent="0.3">
      <c r="A7928" s="139">
        <f t="shared" si="8119"/>
        <v>209</v>
      </c>
      <c r="B7928" s="148">
        <f t="shared" si="8121"/>
        <v>18</v>
      </c>
      <c r="D7928" s="149" t="str">
        <f>+VLOOKUP($A7928,mUNICIPIOS!$B$4:$F$343,2,0)</f>
        <v>Huehuetenango</v>
      </c>
      <c r="E7928" s="149">
        <f>+VLOOKUP($A7928,mUNICIPIOS!$B$4:$F$343,3,0)</f>
        <v>1313</v>
      </c>
      <c r="F7928" s="149" t="str">
        <f>+VLOOKUP($A7928,mUNICIPIOS!$B$4:$F$343,4,0)</f>
        <v>San Miguel Acatán</v>
      </c>
      <c r="G7928" s="139" t="str">
        <f t="shared" ref="G7928:K7928" si="8132">+G7890</f>
        <v>04</v>
      </c>
      <c r="H7928" t="str">
        <f t="shared" si="8132"/>
        <v>IGA</v>
      </c>
      <c r="I7928" t="str">
        <f t="shared" si="8132"/>
        <v>Índice de Gestión Administrativa</v>
      </c>
      <c r="J7928" t="str">
        <f t="shared" si="8132"/>
        <v>04-01</v>
      </c>
      <c r="K7928" t="str">
        <f t="shared" si="8132"/>
        <v>Existencia de elementos de atención municipal orientada al vecino</v>
      </c>
      <c r="L7928" s="150">
        <f>+VLOOKUP($E7928,IGA_2018!$B$8:$N$347,3,0)</f>
        <v>0</v>
      </c>
      <c r="M7928" s="142" t="str">
        <f>+VLOOKUP($E7928,IGA_2018!$B$8:$N$347,4,0)</f>
        <v>Bajo</v>
      </c>
    </row>
    <row r="7929" spans="1:13" x14ac:dyDescent="0.3">
      <c r="A7929" s="139">
        <f t="shared" si="8119"/>
        <v>209</v>
      </c>
      <c r="B7929" s="148">
        <f t="shared" si="8121"/>
        <v>19</v>
      </c>
      <c r="D7929" s="149" t="str">
        <f>+VLOOKUP($A7929,mUNICIPIOS!$B$4:$F$343,2,0)</f>
        <v>Huehuetenango</v>
      </c>
      <c r="E7929" s="149">
        <f>+VLOOKUP($A7929,mUNICIPIOS!$B$4:$F$343,3,0)</f>
        <v>1313</v>
      </c>
      <c r="F7929" s="149" t="str">
        <f>+VLOOKUP($A7929,mUNICIPIOS!$B$4:$F$343,4,0)</f>
        <v>San Miguel Acatán</v>
      </c>
      <c r="G7929" s="139" t="str">
        <f t="shared" ref="G7929:K7929" si="8133">+G7891</f>
        <v>04</v>
      </c>
      <c r="H7929" t="str">
        <f t="shared" si="8133"/>
        <v>IGA</v>
      </c>
      <c r="I7929" t="str">
        <f t="shared" si="8133"/>
        <v>Índice de Gestión Administrativa</v>
      </c>
      <c r="J7929" t="str">
        <f t="shared" si="8133"/>
        <v>04-02</v>
      </c>
      <c r="K7929" t="str">
        <f t="shared" si="8133"/>
        <v>Gestión del recurso humano.</v>
      </c>
      <c r="L7929" s="150">
        <f>+VLOOKUP($E7929,IGA_2018!$B$8:$N$347,6,0)</f>
        <v>0</v>
      </c>
      <c r="M7929" s="142" t="str">
        <f>+VLOOKUP($E7929,IGA_2018!$B$8:$N$347,7,0)</f>
        <v>Bajo</v>
      </c>
    </row>
    <row r="7930" spans="1:13" x14ac:dyDescent="0.3">
      <c r="A7930" s="139">
        <f t="shared" si="8119"/>
        <v>209</v>
      </c>
      <c r="B7930" s="148">
        <f t="shared" si="8121"/>
        <v>20</v>
      </c>
      <c r="D7930" s="149" t="str">
        <f>+VLOOKUP($A7930,mUNICIPIOS!$B$4:$F$343,2,0)</f>
        <v>Huehuetenango</v>
      </c>
      <c r="E7930" s="149">
        <f>+VLOOKUP($A7930,mUNICIPIOS!$B$4:$F$343,3,0)</f>
        <v>1313</v>
      </c>
      <c r="F7930" s="149" t="str">
        <f>+VLOOKUP($A7930,mUNICIPIOS!$B$4:$F$343,4,0)</f>
        <v>San Miguel Acatán</v>
      </c>
      <c r="G7930" s="139" t="str">
        <f t="shared" ref="G7930:K7930" si="8134">+G7892</f>
        <v>04</v>
      </c>
      <c r="H7930" t="str">
        <f t="shared" si="8134"/>
        <v>IGA</v>
      </c>
      <c r="I7930" t="str">
        <f t="shared" si="8134"/>
        <v>Índice de Gestión Administrativa</v>
      </c>
      <c r="J7930" t="str">
        <f t="shared" si="8134"/>
        <v>04-03</v>
      </c>
      <c r="K7930" t="str">
        <f t="shared" si="8134"/>
        <v>Existencia de oficinas municipales con instrumentos de gestión.</v>
      </c>
      <c r="L7930" s="150">
        <f>+VLOOKUP($E7930,IGA_2018!$B$8:$N$347,9,0)</f>
        <v>0</v>
      </c>
      <c r="M7930" s="142" t="str">
        <f>+VLOOKUP($E7930,IGA_2018!$B$8:$N$347,10,0)</f>
        <v>Bajo</v>
      </c>
    </row>
    <row r="7931" spans="1:13" x14ac:dyDescent="0.3">
      <c r="A7931" s="139">
        <f t="shared" si="8119"/>
        <v>209</v>
      </c>
      <c r="B7931" s="148">
        <f t="shared" si="8121"/>
        <v>21</v>
      </c>
      <c r="D7931" s="149" t="str">
        <f>+VLOOKUP($A7931,mUNICIPIOS!$B$4:$F$343,2,0)</f>
        <v>Huehuetenango</v>
      </c>
      <c r="E7931" s="149">
        <f>+VLOOKUP($A7931,mUNICIPIOS!$B$4:$F$343,3,0)</f>
        <v>1313</v>
      </c>
      <c r="F7931" s="149" t="str">
        <f>+VLOOKUP($A7931,mUNICIPIOS!$B$4:$F$343,4,0)</f>
        <v>San Miguel Acatán</v>
      </c>
      <c r="G7931" s="139" t="str">
        <f t="shared" ref="G7931:K7931" si="8135">+G7893</f>
        <v>04</v>
      </c>
      <c r="H7931" t="str">
        <f t="shared" si="8135"/>
        <v>IGA</v>
      </c>
      <c r="I7931" t="str">
        <f t="shared" si="8135"/>
        <v>Índice de Gestión Administrativa</v>
      </c>
      <c r="J7931" t="str">
        <f t="shared" si="8135"/>
        <v>INDICE</v>
      </c>
      <c r="K7931">
        <f t="shared" si="8135"/>
        <v>0</v>
      </c>
      <c r="L7931" s="150">
        <f>+VLOOKUP($E7931,IGA_2018!$B$8:$N$347,12,0)</f>
        <v>0</v>
      </c>
      <c r="M7931" s="142" t="str">
        <f>+VLOOKUP($E7931,IGA_2018!$B$8:$N$347,13,0)</f>
        <v>Bajo</v>
      </c>
    </row>
    <row r="7932" spans="1:13" x14ac:dyDescent="0.3">
      <c r="A7932" s="139">
        <f t="shared" si="8119"/>
        <v>209</v>
      </c>
      <c r="B7932" s="148">
        <f t="shared" si="8121"/>
        <v>22</v>
      </c>
      <c r="D7932" s="149" t="str">
        <f>+VLOOKUP($A7932,mUNICIPIOS!$B$4:$F$343,2,0)</f>
        <v>Huehuetenango</v>
      </c>
      <c r="E7932" s="149">
        <f>+VLOOKUP($A7932,mUNICIPIOS!$B$4:$F$343,3,0)</f>
        <v>1313</v>
      </c>
      <c r="F7932" s="149" t="str">
        <f>+VLOOKUP($A7932,mUNICIPIOS!$B$4:$F$343,4,0)</f>
        <v>San Miguel Acatán</v>
      </c>
      <c r="G7932" s="139" t="str">
        <f t="shared" ref="G7932:K7932" si="8136">+G7894</f>
        <v>05</v>
      </c>
      <c r="H7932" t="str">
        <f t="shared" si="8136"/>
        <v>IGF</v>
      </c>
      <c r="I7932" t="str">
        <f t="shared" si="8136"/>
        <v>Índice de Gestión Financiera</v>
      </c>
      <c r="J7932" t="str">
        <f t="shared" si="8136"/>
        <v>05-01</v>
      </c>
      <c r="K7932" t="str">
        <f t="shared" si="8136"/>
        <v>Autonomía financiera municipal</v>
      </c>
      <c r="L7932" s="150">
        <f>+VLOOKUP($E7932,IGF_2018!$B$8:$Z$347,3,0)</f>
        <v>8.4271015803553256E-2</v>
      </c>
      <c r="M7932" s="142" t="str">
        <f>+VLOOKUP($E7932,IGF_2018!$B$8:$Z$347,4,0)</f>
        <v>Bajo</v>
      </c>
    </row>
    <row r="7933" spans="1:13" x14ac:dyDescent="0.3">
      <c r="A7933" s="139">
        <f t="shared" si="8119"/>
        <v>209</v>
      </c>
      <c r="B7933" s="148">
        <f t="shared" si="8121"/>
        <v>23</v>
      </c>
      <c r="D7933" s="149" t="str">
        <f>+VLOOKUP($A7933,mUNICIPIOS!$B$4:$F$343,2,0)</f>
        <v>Huehuetenango</v>
      </c>
      <c r="E7933" s="149">
        <f>+VLOOKUP($A7933,mUNICIPIOS!$B$4:$F$343,3,0)</f>
        <v>1313</v>
      </c>
      <c r="F7933" s="149" t="str">
        <f>+VLOOKUP($A7933,mUNICIPIOS!$B$4:$F$343,4,0)</f>
        <v>San Miguel Acatán</v>
      </c>
      <c r="G7933" s="139" t="str">
        <f t="shared" ref="G7933:K7933" si="8137">+G7895</f>
        <v>05</v>
      </c>
      <c r="H7933" t="str">
        <f t="shared" si="8137"/>
        <v>IGF</v>
      </c>
      <c r="I7933" t="str">
        <f t="shared" si="8137"/>
        <v>Índice de Gestión Financiera</v>
      </c>
      <c r="J7933" t="str">
        <f t="shared" si="8137"/>
        <v>05-02</v>
      </c>
      <c r="K7933" t="str">
        <f t="shared" si="8137"/>
        <v xml:space="preserve">Ingresos propios por habitante -sin regalías- </v>
      </c>
      <c r="L7933" s="150">
        <f>+VLOOKUP($E7933,IGF_2018!$B$8:$Z$347,6,0)</f>
        <v>3.8140708085305425E-2</v>
      </c>
      <c r="M7933" s="142" t="str">
        <f>+VLOOKUP($E7933,IGF_2018!$B$8:$Z$347,7,0)</f>
        <v>Bajo</v>
      </c>
    </row>
    <row r="7934" spans="1:13" x14ac:dyDescent="0.3">
      <c r="A7934" s="139">
        <f t="shared" si="8119"/>
        <v>209</v>
      </c>
      <c r="B7934" s="148">
        <f t="shared" si="8121"/>
        <v>24</v>
      </c>
      <c r="D7934" s="149" t="str">
        <f>+VLOOKUP($A7934,mUNICIPIOS!$B$4:$F$343,2,0)</f>
        <v>Huehuetenango</v>
      </c>
      <c r="E7934" s="149">
        <f>+VLOOKUP($A7934,mUNICIPIOS!$B$4:$F$343,3,0)</f>
        <v>1313</v>
      </c>
      <c r="F7934" s="149" t="str">
        <f>+VLOOKUP($A7934,mUNICIPIOS!$B$4:$F$343,4,0)</f>
        <v>San Miguel Acatán</v>
      </c>
      <c r="G7934" s="139" t="str">
        <f t="shared" ref="G7934:K7934" si="8138">+G7896</f>
        <v>05</v>
      </c>
      <c r="H7934" t="str">
        <f t="shared" si="8138"/>
        <v>IGF</v>
      </c>
      <c r="I7934" t="str">
        <f t="shared" si="8138"/>
        <v>Índice de Gestión Financiera</v>
      </c>
      <c r="J7934" t="str">
        <f t="shared" si="8138"/>
        <v>05-03</v>
      </c>
      <c r="K7934" t="str">
        <f t="shared" si="8138"/>
        <v>Ingresos del IUSI en relación a los ingresos propios -sin regalías-</v>
      </c>
      <c r="L7934" s="150">
        <f>+VLOOKUP($E7934,IGF_2018!$B$8:$Z$347,9,0)</f>
        <v>1.0535613541907192E-2</v>
      </c>
      <c r="M7934" s="142" t="str">
        <f>+VLOOKUP($E7934,IGF_2018!$B$8:$Z$347,10,0)</f>
        <v>Bajo</v>
      </c>
    </row>
    <row r="7935" spans="1:13" x14ac:dyDescent="0.3">
      <c r="A7935" s="139">
        <f t="shared" si="8119"/>
        <v>209</v>
      </c>
      <c r="B7935" s="148">
        <f t="shared" si="8121"/>
        <v>25</v>
      </c>
      <c r="D7935" s="149" t="str">
        <f>+VLOOKUP($A7935,mUNICIPIOS!$B$4:$F$343,2,0)</f>
        <v>Huehuetenango</v>
      </c>
      <c r="E7935" s="149">
        <f>+VLOOKUP($A7935,mUNICIPIOS!$B$4:$F$343,3,0)</f>
        <v>1313</v>
      </c>
      <c r="F7935" s="149" t="str">
        <f>+VLOOKUP($A7935,mUNICIPIOS!$B$4:$F$343,4,0)</f>
        <v>San Miguel Acatán</v>
      </c>
      <c r="G7935" s="139" t="str">
        <f t="shared" ref="G7935:K7935" si="8139">+G7897</f>
        <v>05</v>
      </c>
      <c r="H7935" t="str">
        <f t="shared" si="8139"/>
        <v>IGF</v>
      </c>
      <c r="I7935" t="str">
        <f t="shared" si="8139"/>
        <v>Índice de Gestión Financiera</v>
      </c>
      <c r="J7935" t="str">
        <f t="shared" si="8139"/>
        <v>05-04</v>
      </c>
      <c r="K7935" t="str">
        <f t="shared" si="8139"/>
        <v>Inversión anual en capital fijo por habitante</v>
      </c>
      <c r="L7935" s="150">
        <f>+VLOOKUP($E7935,IGF_2018!$B$8:$Z$347,12,0)</f>
        <v>7.7491355240580095E-2</v>
      </c>
      <c r="M7935" s="142" t="str">
        <f>+VLOOKUP($E7935,IGF_2018!$B$8:$Z$347,13,0)</f>
        <v>Bajo</v>
      </c>
    </row>
    <row r="7936" spans="1:13" x14ac:dyDescent="0.3">
      <c r="A7936" s="139">
        <f t="shared" si="8119"/>
        <v>209</v>
      </c>
      <c r="B7936" s="148">
        <f t="shared" si="8121"/>
        <v>26</v>
      </c>
      <c r="D7936" s="149" t="str">
        <f>+VLOOKUP($A7936,mUNICIPIOS!$B$4:$F$343,2,0)</f>
        <v>Huehuetenango</v>
      </c>
      <c r="E7936" s="149">
        <f>+VLOOKUP($A7936,mUNICIPIOS!$B$4:$F$343,3,0)</f>
        <v>1313</v>
      </c>
      <c r="F7936" s="149" t="str">
        <f>+VLOOKUP($A7936,mUNICIPIOS!$B$4:$F$343,4,0)</f>
        <v>San Miguel Acatán</v>
      </c>
      <c r="G7936" s="139" t="str">
        <f t="shared" ref="G7936:K7936" si="8140">+G7898</f>
        <v>05</v>
      </c>
      <c r="H7936" t="str">
        <f t="shared" si="8140"/>
        <v>IGF</v>
      </c>
      <c r="I7936" t="str">
        <f t="shared" si="8140"/>
        <v>Índice de Gestión Financiera</v>
      </c>
      <c r="J7936" t="str">
        <f t="shared" si="8140"/>
        <v>05-05</v>
      </c>
      <c r="K7936" t="str">
        <f t="shared" si="8140"/>
        <v>Inversión anual en capital fijo con recursos percibidos por ingresos propios</v>
      </c>
      <c r="L7936" s="150">
        <f>+VLOOKUP($E7936,IGF_2018!$B$8:$Z$347,15,0)</f>
        <v>5.5276362601795706E-2</v>
      </c>
      <c r="M7936" s="142" t="str">
        <f>+VLOOKUP($E7936,IGF_2018!$B$8:$Z$347,16,0)</f>
        <v>Bajo</v>
      </c>
    </row>
    <row r="7937" spans="1:13" x14ac:dyDescent="0.3">
      <c r="A7937" s="139">
        <f t="shared" si="8119"/>
        <v>209</v>
      </c>
      <c r="B7937" s="148">
        <f t="shared" si="8121"/>
        <v>27</v>
      </c>
      <c r="D7937" s="149" t="str">
        <f>+VLOOKUP($A7937,mUNICIPIOS!$B$4:$F$343,2,0)</f>
        <v>Huehuetenango</v>
      </c>
      <c r="E7937" s="149">
        <f>+VLOOKUP($A7937,mUNICIPIOS!$B$4:$F$343,3,0)</f>
        <v>1313</v>
      </c>
      <c r="F7937" s="149" t="str">
        <f>+VLOOKUP($A7937,mUNICIPIOS!$B$4:$F$343,4,0)</f>
        <v>San Miguel Acatán</v>
      </c>
      <c r="G7937" s="139" t="str">
        <f t="shared" ref="G7937:K7937" si="8141">+G7899</f>
        <v>05</v>
      </c>
      <c r="H7937" t="str">
        <f t="shared" si="8141"/>
        <v>IGF</v>
      </c>
      <c r="I7937" t="str">
        <f t="shared" si="8141"/>
        <v>Índice de Gestión Financiera</v>
      </c>
      <c r="J7937" t="str">
        <f t="shared" si="8141"/>
        <v>05-06</v>
      </c>
      <c r="K7937" t="str">
        <f t="shared" si="8141"/>
        <v xml:space="preserve">Inversión anual en capital fijo con recursos percibidos por transferencias del Gobierno Central </v>
      </c>
      <c r="L7937" s="150">
        <f>+VLOOKUP($E7937,IGF_2018!$B$8:$Z$347,18,0)</f>
        <v>0.27085009211372346</v>
      </c>
      <c r="M7937" s="142" t="str">
        <f>+VLOOKUP($E7937,IGF_2018!$B$8:$Z$347,19,0)</f>
        <v>Medio bajo</v>
      </c>
    </row>
    <row r="7938" spans="1:13" x14ac:dyDescent="0.3">
      <c r="A7938" s="139">
        <f t="shared" si="8119"/>
        <v>209</v>
      </c>
      <c r="B7938" s="148">
        <f t="shared" si="8121"/>
        <v>28</v>
      </c>
      <c r="D7938" s="149" t="str">
        <f>+VLOOKUP($A7938,mUNICIPIOS!$B$4:$F$343,2,0)</f>
        <v>Huehuetenango</v>
      </c>
      <c r="E7938" s="149">
        <f>+VLOOKUP($A7938,mUNICIPIOS!$B$4:$F$343,3,0)</f>
        <v>1313</v>
      </c>
      <c r="F7938" s="149" t="str">
        <f>+VLOOKUP($A7938,mUNICIPIOS!$B$4:$F$343,4,0)</f>
        <v>San Miguel Acatán</v>
      </c>
      <c r="G7938" s="139" t="str">
        <f t="shared" ref="G7938:K7938" si="8142">+G7900</f>
        <v>05</v>
      </c>
      <c r="H7938" t="str">
        <f t="shared" si="8142"/>
        <v>IGF</v>
      </c>
      <c r="I7938" t="str">
        <f t="shared" si="8142"/>
        <v>Índice de Gestión Financiera</v>
      </c>
      <c r="J7938" t="str">
        <f t="shared" si="8142"/>
        <v>05-07</v>
      </c>
      <c r="K7938" t="str">
        <f t="shared" si="8142"/>
        <v>Financiamiento por endeudamiento municipal</v>
      </c>
      <c r="L7938" s="150">
        <f>+VLOOKUP($E7938,IGF_2018!$B$8:$Z$347,21,0)</f>
        <v>1</v>
      </c>
      <c r="M7938" s="142" t="str">
        <f>+VLOOKUP($E7938,IGF_2018!$B$8:$Z$347,22,0)</f>
        <v>Alto</v>
      </c>
    </row>
    <row r="7939" spans="1:13" x14ac:dyDescent="0.3">
      <c r="A7939" s="139">
        <f t="shared" si="8119"/>
        <v>209</v>
      </c>
      <c r="B7939" s="148">
        <f t="shared" si="8121"/>
        <v>29</v>
      </c>
      <c r="D7939" s="149" t="str">
        <f>+VLOOKUP($A7939,mUNICIPIOS!$B$4:$F$343,2,0)</f>
        <v>Huehuetenango</v>
      </c>
      <c r="E7939" s="149">
        <f>+VLOOKUP($A7939,mUNICIPIOS!$B$4:$F$343,3,0)</f>
        <v>1313</v>
      </c>
      <c r="F7939" s="149" t="str">
        <f>+VLOOKUP($A7939,mUNICIPIOS!$B$4:$F$343,4,0)</f>
        <v>San Miguel Acatán</v>
      </c>
      <c r="G7939" s="139" t="str">
        <f t="shared" ref="G7939:K7939" si="8143">+G7901</f>
        <v>05</v>
      </c>
      <c r="H7939" t="str">
        <f t="shared" si="8143"/>
        <v>IGF</v>
      </c>
      <c r="I7939" t="str">
        <f t="shared" si="8143"/>
        <v>Índice de Gestión Financiera</v>
      </c>
      <c r="J7939" t="str">
        <f t="shared" si="8143"/>
        <v>INDICE</v>
      </c>
      <c r="K7939">
        <f t="shared" si="8143"/>
        <v>0</v>
      </c>
      <c r="L7939" s="150">
        <f>+VLOOKUP($E7939,IGF_2018!$B$8:$Z$347,24,0)</f>
        <v>0.26589768712757239</v>
      </c>
      <c r="M7939" s="142" t="str">
        <f>+VLOOKUP($E7939,IGF_2018!$B$8:$Z$347,25,0)</f>
        <v>Medio bajo</v>
      </c>
    </row>
    <row r="7940" spans="1:13" x14ac:dyDescent="0.3">
      <c r="A7940" s="139">
        <f t="shared" si="8119"/>
        <v>209</v>
      </c>
      <c r="B7940" s="148">
        <f t="shared" si="8121"/>
        <v>30</v>
      </c>
      <c r="D7940" s="149" t="str">
        <f>+VLOOKUP($A7940,mUNICIPIOS!$B$4:$F$343,2,0)</f>
        <v>Huehuetenango</v>
      </c>
      <c r="E7940" s="149">
        <f>+VLOOKUP($A7940,mUNICIPIOS!$B$4:$F$343,3,0)</f>
        <v>1313</v>
      </c>
      <c r="F7940" s="149" t="str">
        <f>+VLOOKUP($A7940,mUNICIPIOS!$B$4:$F$343,4,0)</f>
        <v>San Miguel Acatán</v>
      </c>
      <c r="G7940" s="139" t="str">
        <f t="shared" ref="G7940:K7940" si="8144">+G7902</f>
        <v>06</v>
      </c>
      <c r="H7940" t="str">
        <f t="shared" si="8144"/>
        <v>IGE</v>
      </c>
      <c r="I7940" t="str">
        <f t="shared" si="8144"/>
        <v>Índice de Gestión Estratégica</v>
      </c>
      <c r="J7940" t="str">
        <f t="shared" si="8144"/>
        <v>06-01</v>
      </c>
      <c r="K7940" t="str">
        <f t="shared" si="8144"/>
        <v>Ejecución del Plan Operativo Anual  (POA)</v>
      </c>
      <c r="L7940" s="150">
        <f>+VLOOKUP($E7940,IGE_2018!$B$8:$Z$347,3,0)</f>
        <v>0</v>
      </c>
      <c r="M7940" s="142" t="str">
        <f>+VLOOKUP($E7940,IGE_2018!$B$8:$Z$347,4,0)</f>
        <v>Bajo</v>
      </c>
    </row>
    <row r="7941" spans="1:13" x14ac:dyDescent="0.3">
      <c r="A7941" s="139">
        <f t="shared" si="8119"/>
        <v>209</v>
      </c>
      <c r="B7941" s="148">
        <f t="shared" si="8121"/>
        <v>31</v>
      </c>
      <c r="D7941" s="149" t="str">
        <f>+VLOOKUP($A7941,mUNICIPIOS!$B$4:$F$343,2,0)</f>
        <v>Huehuetenango</v>
      </c>
      <c r="E7941" s="149">
        <f>+VLOOKUP($A7941,mUNICIPIOS!$B$4:$F$343,3,0)</f>
        <v>1313</v>
      </c>
      <c r="F7941" s="149" t="str">
        <f>+VLOOKUP($A7941,mUNICIPIOS!$B$4:$F$343,4,0)</f>
        <v>San Miguel Acatán</v>
      </c>
      <c r="G7941" s="139" t="str">
        <f t="shared" ref="G7941:K7941" si="8145">+G7903</f>
        <v>06</v>
      </c>
      <c r="H7941" t="str">
        <f t="shared" si="8145"/>
        <v>IGE</v>
      </c>
      <c r="I7941" t="str">
        <f t="shared" si="8145"/>
        <v>Índice de Gestión Estratégica</v>
      </c>
      <c r="J7941" t="str">
        <f t="shared" si="8145"/>
        <v>06-02</v>
      </c>
      <c r="K7941" t="str">
        <f t="shared" si="8145"/>
        <v>Relación Plan de Desarrollo Municipal y Ordenamiento Territorial (PDM-OT) - Plan Estratégico Institucional (PEI) - Plan Operativo Multianual (POM) - Plan Operativo Anual (POA)</v>
      </c>
      <c r="L7941" s="150">
        <f>+VLOOKUP($E7941,IGE_2018!$B$8:$Z$347,6,0)</f>
        <v>0</v>
      </c>
      <c r="M7941" s="142" t="str">
        <f>+VLOOKUP($E7941,IGE_2018!$B$8:$Z$347,7,0)</f>
        <v>Bajo</v>
      </c>
    </row>
    <row r="7942" spans="1:13" x14ac:dyDescent="0.3">
      <c r="A7942" s="139">
        <f t="shared" si="8119"/>
        <v>209</v>
      </c>
      <c r="B7942" s="148">
        <f t="shared" si="8121"/>
        <v>32</v>
      </c>
      <c r="D7942" s="149" t="str">
        <f>+VLOOKUP($A7942,mUNICIPIOS!$B$4:$F$343,2,0)</f>
        <v>Huehuetenango</v>
      </c>
      <c r="E7942" s="149">
        <f>+VLOOKUP($A7942,mUNICIPIOS!$B$4:$F$343,3,0)</f>
        <v>1313</v>
      </c>
      <c r="F7942" s="149" t="str">
        <f>+VLOOKUP($A7942,mUNICIPIOS!$B$4:$F$343,4,0)</f>
        <v>San Miguel Acatán</v>
      </c>
      <c r="G7942" s="139" t="str">
        <f t="shared" ref="G7942:K7942" si="8146">+G7904</f>
        <v>06</v>
      </c>
      <c r="H7942" t="str">
        <f t="shared" si="8146"/>
        <v>IGE</v>
      </c>
      <c r="I7942" t="str">
        <f t="shared" si="8146"/>
        <v>Índice de Gestión Estratégica</v>
      </c>
      <c r="J7942" t="str">
        <f t="shared" si="8146"/>
        <v>06-03</v>
      </c>
      <c r="K7942" t="str">
        <f t="shared" si="8146"/>
        <v>Presupuesto de egresos relacionado a competencias municipales que responden a prioridades nacionales de desarrollo.</v>
      </c>
      <c r="L7942" s="150">
        <f>+VLOOKUP($E7942,IGE_2018!$B$8:$Z$347,9,0)</f>
        <v>0.37796033116985794</v>
      </c>
      <c r="M7942" s="142" t="str">
        <f>+VLOOKUP($E7942,IGE_2018!$B$8:$Z$347,10,0)</f>
        <v>Medio bajo</v>
      </c>
    </row>
    <row r="7943" spans="1:13" x14ac:dyDescent="0.3">
      <c r="A7943" s="139">
        <f t="shared" si="8119"/>
        <v>209</v>
      </c>
      <c r="B7943" s="148">
        <f t="shared" si="8121"/>
        <v>33</v>
      </c>
      <c r="D7943" s="149" t="str">
        <f>+VLOOKUP($A7943,mUNICIPIOS!$B$4:$F$343,2,0)</f>
        <v>Huehuetenango</v>
      </c>
      <c r="E7943" s="149">
        <f>+VLOOKUP($A7943,mUNICIPIOS!$B$4:$F$343,3,0)</f>
        <v>1313</v>
      </c>
      <c r="F7943" s="149" t="str">
        <f>+VLOOKUP($A7943,mUNICIPIOS!$B$4:$F$343,4,0)</f>
        <v>San Miguel Acatán</v>
      </c>
      <c r="G7943" s="139" t="str">
        <f t="shared" ref="G7943:K7943" si="8147">+G7905</f>
        <v>06</v>
      </c>
      <c r="H7943" t="str">
        <f t="shared" si="8147"/>
        <v>IGE</v>
      </c>
      <c r="I7943" t="str">
        <f t="shared" si="8147"/>
        <v>Índice de Gestión Estratégica</v>
      </c>
      <c r="J7943" t="str">
        <f t="shared" si="8147"/>
        <v>06-04</v>
      </c>
      <c r="K7943" t="str">
        <f t="shared" si="8147"/>
        <v>Institucionalización de la gestión ordenada del territorio</v>
      </c>
      <c r="L7943" s="150">
        <f>+VLOOKUP($E7943,IGE_2018!$B$8:$Z$347,12,0)</f>
        <v>0</v>
      </c>
      <c r="M7943" s="142" t="str">
        <f>+VLOOKUP($E7943,IGE_2018!$B$8:$Z$347,13,0)</f>
        <v>Bajo</v>
      </c>
    </row>
    <row r="7944" spans="1:13" x14ac:dyDescent="0.3">
      <c r="A7944" s="139">
        <f t="shared" si="8119"/>
        <v>209</v>
      </c>
      <c r="B7944" s="148">
        <f t="shared" si="8121"/>
        <v>34</v>
      </c>
      <c r="D7944" s="149" t="str">
        <f>+VLOOKUP($A7944,mUNICIPIOS!$B$4:$F$343,2,0)</f>
        <v>Huehuetenango</v>
      </c>
      <c r="E7944" s="149">
        <f>+VLOOKUP($A7944,mUNICIPIOS!$B$4:$F$343,3,0)</f>
        <v>1313</v>
      </c>
      <c r="F7944" s="149" t="str">
        <f>+VLOOKUP($A7944,mUNICIPIOS!$B$4:$F$343,4,0)</f>
        <v>San Miguel Acatán</v>
      </c>
      <c r="G7944" s="139" t="str">
        <f t="shared" ref="G7944:K7944" si="8148">+G7906</f>
        <v>06</v>
      </c>
      <c r="H7944" t="str">
        <f t="shared" si="8148"/>
        <v>IGE</v>
      </c>
      <c r="I7944" t="str">
        <f t="shared" si="8148"/>
        <v>Índice de Gestión Estratégica</v>
      </c>
      <c r="J7944" t="str">
        <f t="shared" si="8148"/>
        <v>06-05</v>
      </c>
      <c r="K7944" t="str">
        <f t="shared" si="8148"/>
        <v>Acciones para la gestión ordenada del territorio</v>
      </c>
      <c r="L7944" s="150">
        <f>+VLOOKUP($E7944,IGE_2018!$B$8:$Z$347,15,0)</f>
        <v>0</v>
      </c>
      <c r="M7944" s="142" t="str">
        <f>+VLOOKUP($E7944,IGE_2018!$B$8:$Z$347,16,0)</f>
        <v>Bajo</v>
      </c>
    </row>
    <row r="7945" spans="1:13" x14ac:dyDescent="0.3">
      <c r="A7945" s="139">
        <f t="shared" si="8119"/>
        <v>209</v>
      </c>
      <c r="B7945" s="148">
        <f t="shared" si="8121"/>
        <v>35</v>
      </c>
      <c r="D7945" s="149" t="str">
        <f>+VLOOKUP($A7945,mUNICIPIOS!$B$4:$F$343,2,0)</f>
        <v>Huehuetenango</v>
      </c>
      <c r="E7945" s="149">
        <f>+VLOOKUP($A7945,mUNICIPIOS!$B$4:$F$343,3,0)</f>
        <v>1313</v>
      </c>
      <c r="F7945" s="149" t="str">
        <f>+VLOOKUP($A7945,mUNICIPIOS!$B$4:$F$343,4,0)</f>
        <v>San Miguel Acatán</v>
      </c>
      <c r="G7945" s="139" t="str">
        <f t="shared" ref="G7945:K7945" si="8149">+G7907</f>
        <v>06</v>
      </c>
      <c r="H7945" t="str">
        <f t="shared" si="8149"/>
        <v>IGE</v>
      </c>
      <c r="I7945" t="str">
        <f t="shared" si="8149"/>
        <v>Índice de Gestión Estratégica</v>
      </c>
      <c r="J7945" t="str">
        <f t="shared" si="8149"/>
        <v>06-06</v>
      </c>
      <c r="K7945" t="str">
        <f t="shared" si="8149"/>
        <v>Gestión de riesgo en la formulación de proyectos derivados de la planificación operativa anual</v>
      </c>
      <c r="L7945" s="150">
        <f>+VLOOKUP($E7945,IGE_2018!$B$8:$Z$347,18,0)</f>
        <v>0</v>
      </c>
      <c r="M7945" s="142" t="str">
        <f>+VLOOKUP($E7945,IGE_2018!$B$8:$Z$347,19,0)</f>
        <v>Bajo</v>
      </c>
    </row>
    <row r="7946" spans="1:13" x14ac:dyDescent="0.3">
      <c r="A7946" s="139">
        <f t="shared" si="8119"/>
        <v>209</v>
      </c>
      <c r="B7946" s="148">
        <f t="shared" si="8121"/>
        <v>36</v>
      </c>
      <c r="D7946" s="149" t="str">
        <f>+VLOOKUP($A7946,mUNICIPIOS!$B$4:$F$343,2,0)</f>
        <v>Huehuetenango</v>
      </c>
      <c r="E7946" s="149">
        <f>+VLOOKUP($A7946,mUNICIPIOS!$B$4:$F$343,3,0)</f>
        <v>1313</v>
      </c>
      <c r="F7946" s="149" t="str">
        <f>+VLOOKUP($A7946,mUNICIPIOS!$B$4:$F$343,4,0)</f>
        <v>San Miguel Acatán</v>
      </c>
      <c r="G7946" s="139" t="str">
        <f t="shared" ref="G7946:K7946" si="8150">+G7908</f>
        <v>06</v>
      </c>
      <c r="H7946" t="str">
        <f t="shared" si="8150"/>
        <v>IGE</v>
      </c>
      <c r="I7946" t="str">
        <f t="shared" si="8150"/>
        <v>Índice de Gestión Estratégica</v>
      </c>
      <c r="J7946" t="str">
        <f t="shared" si="8150"/>
        <v>06-07</v>
      </c>
      <c r="K7946" t="str">
        <f t="shared" si="8150"/>
        <v>Ingresos por servicios ambientales en relación a los ingresos propios sin regalías</v>
      </c>
      <c r="L7946" s="150">
        <f>+VLOOKUP($E7946,IGE_2018!$B$8:$Z$347,21,0)</f>
        <v>0.72378292204499195</v>
      </c>
      <c r="M7946" s="142" t="str">
        <f>+VLOOKUP($E7946,IGE_2018!$B$8:$Z$347,22,0)</f>
        <v>Medio alto</v>
      </c>
    </row>
    <row r="7947" spans="1:13" x14ac:dyDescent="0.3">
      <c r="A7947" s="139">
        <f t="shared" si="8119"/>
        <v>209</v>
      </c>
      <c r="B7947" s="148">
        <f t="shared" si="8121"/>
        <v>37</v>
      </c>
      <c r="D7947" s="149" t="str">
        <f>+VLOOKUP($A7947,mUNICIPIOS!$B$4:$F$343,2,0)</f>
        <v>Huehuetenango</v>
      </c>
      <c r="E7947" s="149">
        <f>+VLOOKUP($A7947,mUNICIPIOS!$B$4:$F$343,3,0)</f>
        <v>1313</v>
      </c>
      <c r="F7947" s="149" t="str">
        <f>+VLOOKUP($A7947,mUNICIPIOS!$B$4:$F$343,4,0)</f>
        <v>San Miguel Acatán</v>
      </c>
      <c r="G7947" s="139" t="str">
        <f t="shared" ref="G7947:K7947" si="8151">+G7909</f>
        <v>06</v>
      </c>
      <c r="H7947" t="str">
        <f t="shared" si="8151"/>
        <v>IGE</v>
      </c>
      <c r="I7947" t="str">
        <f t="shared" si="8151"/>
        <v>Índice de Gestión Estratégica</v>
      </c>
      <c r="J7947" t="str">
        <f t="shared" si="8151"/>
        <v>INDICE</v>
      </c>
      <c r="K7947">
        <f t="shared" si="8151"/>
        <v>0</v>
      </c>
      <c r="L7947" s="150">
        <f>+VLOOKUP($E7947,IGE_2018!$B$8:$Z$347,24,0)</f>
        <v>0.16686837499696366</v>
      </c>
      <c r="M7947" s="142" t="str">
        <f>+VLOOKUP($E7947,IGE_2018!$B$8:$Z$347,25,0)</f>
        <v>Bajo</v>
      </c>
    </row>
    <row r="7948" spans="1:13" x14ac:dyDescent="0.3">
      <c r="A7948" s="139">
        <f t="shared" si="8119"/>
        <v>209</v>
      </c>
      <c r="B7948" s="148">
        <f t="shared" si="8121"/>
        <v>38</v>
      </c>
      <c r="D7948" s="149" t="str">
        <f>+VLOOKUP($A7948,mUNICIPIOS!$B$4:$F$343,2,0)</f>
        <v>Huehuetenango</v>
      </c>
      <c r="E7948" s="149">
        <f>+VLOOKUP($A7948,mUNICIPIOS!$B$4:$F$343,3,0)</f>
        <v>1313</v>
      </c>
      <c r="F7948" s="149" t="str">
        <f>+VLOOKUP($A7948,mUNICIPIOS!$B$4:$F$343,4,0)</f>
        <v>San Miguel Acatán</v>
      </c>
      <c r="G7948" s="139" t="str">
        <f t="shared" ref="G7948:K7948" si="8152">+G7910</f>
        <v>RANKING</v>
      </c>
      <c r="H7948" t="str">
        <f t="shared" si="8152"/>
        <v>RGM</v>
      </c>
      <c r="I7948" t="str">
        <f t="shared" si="8152"/>
        <v>Ranking de la Gestión Municipal 2018</v>
      </c>
      <c r="J7948" t="str">
        <f t="shared" si="8152"/>
        <v>RANKING</v>
      </c>
      <c r="K7948">
        <f t="shared" si="8152"/>
        <v>0</v>
      </c>
      <c r="L7948" s="151">
        <f>+VLOOKUP($E7948,Resultados_generales!$C$8:$AE$347,27,0)</f>
        <v>0.25545209495416543</v>
      </c>
      <c r="M7948" t="str">
        <f>+VLOOKUP($E7948,Resultados_generales!$C$8:$AE$347,28,0)</f>
        <v>Medio bajo</v>
      </c>
    </row>
    <row r="7949" spans="1:13" x14ac:dyDescent="0.3">
      <c r="A7949" s="139">
        <f t="shared" si="8119"/>
        <v>210</v>
      </c>
      <c r="B7949" s="148">
        <f t="shared" si="8121"/>
        <v>1</v>
      </c>
      <c r="D7949" s="149" t="str">
        <f>+VLOOKUP($A7949,mUNICIPIOS!$B$4:$F$343,2,0)</f>
        <v>Huehuetenango</v>
      </c>
      <c r="E7949" s="149">
        <f>+VLOOKUP($A7949,mUNICIPIOS!$B$4:$F$343,3,0)</f>
        <v>1314</v>
      </c>
      <c r="F7949" s="149" t="str">
        <f>+VLOOKUP($A7949,mUNICIPIOS!$B$4:$F$343,4,0)</f>
        <v>San Rafael La Independencia</v>
      </c>
      <c r="G7949" s="139" t="str">
        <f t="shared" ref="G7949:K7949" si="8153">+G7911</f>
        <v>01</v>
      </c>
      <c r="H7949" t="str">
        <f t="shared" si="8153"/>
        <v>IPC</v>
      </c>
      <c r="I7949" t="str">
        <f t="shared" si="8153"/>
        <v>Índice de Participación Ciudadana</v>
      </c>
      <c r="J7949" t="str">
        <f t="shared" si="8153"/>
        <v>01-01</v>
      </c>
      <c r="K7949" t="str">
        <f t="shared" si="8153"/>
        <v>Número de reuniones del COMUDE en el año de la medición.</v>
      </c>
      <c r="L7949" s="150">
        <f>+VLOOKUP($E7949,IPC_2018!$B$8:$T$347,3,0)</f>
        <v>0.25</v>
      </c>
      <c r="M7949" s="142" t="str">
        <f>+VLOOKUP($E7949,IPC_2018!$B$8:$T$347,4,0)</f>
        <v>Medio bajo</v>
      </c>
    </row>
    <row r="7950" spans="1:13" x14ac:dyDescent="0.3">
      <c r="A7950" s="139">
        <f t="shared" si="8119"/>
        <v>210</v>
      </c>
      <c r="B7950" s="148">
        <f t="shared" si="8121"/>
        <v>2</v>
      </c>
      <c r="D7950" s="149" t="str">
        <f>+VLOOKUP($A7950,mUNICIPIOS!$B$4:$F$343,2,0)</f>
        <v>Huehuetenango</v>
      </c>
      <c r="E7950" s="149">
        <f>+VLOOKUP($A7950,mUNICIPIOS!$B$4:$F$343,3,0)</f>
        <v>1314</v>
      </c>
      <c r="F7950" s="149" t="str">
        <f>+VLOOKUP($A7950,mUNICIPIOS!$B$4:$F$343,4,0)</f>
        <v>San Rafael La Independencia</v>
      </c>
      <c r="G7950" s="139" t="str">
        <f t="shared" ref="G7950:K7950" si="8154">+G7912</f>
        <v>01</v>
      </c>
      <c r="H7950" t="str">
        <f t="shared" si="8154"/>
        <v>IPC</v>
      </c>
      <c r="I7950" t="str">
        <f t="shared" si="8154"/>
        <v>Índice de Participación Ciudadana</v>
      </c>
      <c r="J7950" t="str">
        <f t="shared" si="8154"/>
        <v>01-02</v>
      </c>
      <c r="K7950" t="str">
        <f t="shared" si="8154"/>
        <v>Participación de Alcaldes, Concejales y Síndicos determinados o designados en el COMUDE</v>
      </c>
      <c r="L7950" s="150">
        <f>+VLOOKUP($E7950,IPC_2018!$B$8:$T$347,6,0)</f>
        <v>0.33333333333333331</v>
      </c>
      <c r="M7950" s="142" t="str">
        <f>+VLOOKUP($E7950,IPC_2018!$B$8:$T$347,7,0)</f>
        <v>Medio bajo</v>
      </c>
    </row>
    <row r="7951" spans="1:13" x14ac:dyDescent="0.3">
      <c r="A7951" s="139">
        <f t="shared" si="8119"/>
        <v>210</v>
      </c>
      <c r="B7951" s="148">
        <f t="shared" si="8121"/>
        <v>3</v>
      </c>
      <c r="D7951" s="149" t="str">
        <f>+VLOOKUP($A7951,mUNICIPIOS!$B$4:$F$343,2,0)</f>
        <v>Huehuetenango</v>
      </c>
      <c r="E7951" s="149">
        <f>+VLOOKUP($A7951,mUNICIPIOS!$B$4:$F$343,3,0)</f>
        <v>1314</v>
      </c>
      <c r="F7951" s="149" t="str">
        <f>+VLOOKUP($A7951,mUNICIPIOS!$B$4:$F$343,4,0)</f>
        <v>San Rafael La Independencia</v>
      </c>
      <c r="G7951" s="139" t="str">
        <f t="shared" ref="G7951:K7951" si="8155">+G7913</f>
        <v>01</v>
      </c>
      <c r="H7951" t="str">
        <f t="shared" si="8155"/>
        <v>IPC</v>
      </c>
      <c r="I7951" t="str">
        <f t="shared" si="8155"/>
        <v>Índice de Participación Ciudadana</v>
      </c>
      <c r="J7951" t="str">
        <f t="shared" si="8155"/>
        <v>01-03</v>
      </c>
      <c r="K7951" t="str">
        <f t="shared" si="8155"/>
        <v>Participación  de organizaciones de jóvenes, mujeres, pueblos mayas, xincas, garífunas, y otras organizaciones en el Comude</v>
      </c>
      <c r="L7951" s="150">
        <f>+VLOOKUP($E7951,IPC_2018!$B$8:$T$347,9,0)</f>
        <v>0</v>
      </c>
      <c r="M7951" s="142" t="str">
        <f>+VLOOKUP($E7951,IPC_2018!$B$8:$T$347,10,0)</f>
        <v>Bajo</v>
      </c>
    </row>
    <row r="7952" spans="1:13" x14ac:dyDescent="0.3">
      <c r="A7952" s="139">
        <f t="shared" si="8119"/>
        <v>210</v>
      </c>
      <c r="B7952" s="148">
        <f t="shared" si="8121"/>
        <v>4</v>
      </c>
      <c r="D7952" s="149" t="str">
        <f>+VLOOKUP($A7952,mUNICIPIOS!$B$4:$F$343,2,0)</f>
        <v>Huehuetenango</v>
      </c>
      <c r="E7952" s="149">
        <f>+VLOOKUP($A7952,mUNICIPIOS!$B$4:$F$343,3,0)</f>
        <v>1314</v>
      </c>
      <c r="F7952" s="149" t="str">
        <f>+VLOOKUP($A7952,mUNICIPIOS!$B$4:$F$343,4,0)</f>
        <v>San Rafael La Independencia</v>
      </c>
      <c r="G7952" s="139" t="str">
        <f t="shared" ref="G7952:K7952" si="8156">+G7914</f>
        <v>01</v>
      </c>
      <c r="H7952" t="str">
        <f t="shared" si="8156"/>
        <v>IPC</v>
      </c>
      <c r="I7952" t="str">
        <f t="shared" si="8156"/>
        <v>Índice de Participación Ciudadana</v>
      </c>
      <c r="J7952" t="str">
        <f t="shared" si="8156"/>
        <v>01-04</v>
      </c>
      <c r="K7952" t="str">
        <f t="shared" si="8156"/>
        <v>Representatividad territorial del Comude.</v>
      </c>
      <c r="L7952" s="150">
        <f>+VLOOKUP($E7952,IPC_2018!$B$8:$T$347,12,0)</f>
        <v>0</v>
      </c>
      <c r="M7952" s="142" t="str">
        <f>+VLOOKUP($E7952,IPC_2018!$B$8:$T$347,13,0)</f>
        <v>Bajo</v>
      </c>
    </row>
    <row r="7953" spans="1:13" x14ac:dyDescent="0.3">
      <c r="A7953" s="139">
        <f t="shared" si="8119"/>
        <v>210</v>
      </c>
      <c r="B7953" s="148">
        <f t="shared" si="8121"/>
        <v>5</v>
      </c>
      <c r="D7953" s="149" t="str">
        <f>+VLOOKUP($A7953,mUNICIPIOS!$B$4:$F$343,2,0)</f>
        <v>Huehuetenango</v>
      </c>
      <c r="E7953" s="149">
        <f>+VLOOKUP($A7953,mUNICIPIOS!$B$4:$F$343,3,0)</f>
        <v>1314</v>
      </c>
      <c r="F7953" s="149" t="str">
        <f>+VLOOKUP($A7953,mUNICIPIOS!$B$4:$F$343,4,0)</f>
        <v>San Rafael La Independencia</v>
      </c>
      <c r="G7953" s="139" t="str">
        <f t="shared" ref="G7953:K7953" si="8157">+G7915</f>
        <v>01</v>
      </c>
      <c r="H7953" t="str">
        <f t="shared" si="8157"/>
        <v>IPC</v>
      </c>
      <c r="I7953" t="str">
        <f t="shared" si="8157"/>
        <v>Índice de Participación Ciudadana</v>
      </c>
      <c r="J7953" t="str">
        <f t="shared" si="8157"/>
        <v>01-05</v>
      </c>
      <c r="K7953" t="str">
        <f t="shared" si="8157"/>
        <v>Funcionamiento del Comude</v>
      </c>
      <c r="L7953" s="150">
        <f>+VLOOKUP($E7953,IPC_2018!$B$8:$T$347,15,0)</f>
        <v>7.9505300381450636E-2</v>
      </c>
      <c r="M7953" s="142" t="str">
        <f>+VLOOKUP($E7953,IPC_2018!$B$8:$T$347,16,0)</f>
        <v>Bajo</v>
      </c>
    </row>
    <row r="7954" spans="1:13" x14ac:dyDescent="0.3">
      <c r="A7954" s="139">
        <f t="shared" si="8119"/>
        <v>210</v>
      </c>
      <c r="B7954" s="148">
        <f t="shared" si="8121"/>
        <v>6</v>
      </c>
      <c r="D7954" s="149" t="str">
        <f>+VLOOKUP($A7954,mUNICIPIOS!$B$4:$F$343,2,0)</f>
        <v>Huehuetenango</v>
      </c>
      <c r="E7954" s="149">
        <f>+VLOOKUP($A7954,mUNICIPIOS!$B$4:$F$343,3,0)</f>
        <v>1314</v>
      </c>
      <c r="F7954" s="149" t="str">
        <f>+VLOOKUP($A7954,mUNICIPIOS!$B$4:$F$343,4,0)</f>
        <v>San Rafael La Independencia</v>
      </c>
      <c r="G7954" s="139" t="str">
        <f t="shared" ref="G7954:K7954" si="8158">+G7916</f>
        <v>01</v>
      </c>
      <c r="H7954" t="str">
        <f t="shared" si="8158"/>
        <v>IPC</v>
      </c>
      <c r="I7954" t="str">
        <f t="shared" si="8158"/>
        <v>Índice de Participación Ciudadana</v>
      </c>
      <c r="J7954" t="str">
        <f t="shared" si="8158"/>
        <v>INDICE</v>
      </c>
      <c r="K7954">
        <f t="shared" si="8158"/>
        <v>0</v>
      </c>
      <c r="L7954" s="150">
        <f>+VLOOKUP($E7954,IPC_2018!$B$8:$T$347,18,0)</f>
        <v>0.15984246172388428</v>
      </c>
      <c r="M7954" s="142" t="str">
        <f>+VLOOKUP($E7954,IPC_2018!$B$8:$T$347,19,0)</f>
        <v>Bajo</v>
      </c>
    </row>
    <row r="7955" spans="1:13" x14ac:dyDescent="0.3">
      <c r="A7955" s="139">
        <f t="shared" si="8119"/>
        <v>210</v>
      </c>
      <c r="B7955" s="148">
        <f t="shared" si="8121"/>
        <v>7</v>
      </c>
      <c r="D7955" s="149" t="str">
        <f>+VLOOKUP($A7955,mUNICIPIOS!$B$4:$F$343,2,0)</f>
        <v>Huehuetenango</v>
      </c>
      <c r="E7955" s="149">
        <f>+VLOOKUP($A7955,mUNICIPIOS!$B$4:$F$343,3,0)</f>
        <v>1314</v>
      </c>
      <c r="F7955" s="149" t="str">
        <f>+VLOOKUP($A7955,mUNICIPIOS!$B$4:$F$343,4,0)</f>
        <v>San Rafael La Independencia</v>
      </c>
      <c r="G7955" s="139" t="str">
        <f t="shared" ref="G7955:K7955" si="8159">+G7917</f>
        <v>02</v>
      </c>
      <c r="H7955" t="str">
        <f t="shared" si="8159"/>
        <v>IIC</v>
      </c>
      <c r="I7955" t="str">
        <f t="shared" si="8159"/>
        <v>Índice de Información a la Ciudadanía</v>
      </c>
      <c r="J7955" t="str">
        <f t="shared" si="8159"/>
        <v>02-01</v>
      </c>
      <c r="K7955" t="str">
        <f t="shared" si="8159"/>
        <v>Rendición de cuentas cuatrimestral y anual al Comude enfocadas en resultados.</v>
      </c>
      <c r="L7955" s="150">
        <f>+VLOOKUP($E7955,IIC_2018!$B$8:$Q$347,3,0)</f>
        <v>0.4</v>
      </c>
      <c r="M7955" s="142" t="str">
        <f>+VLOOKUP($E7955,IIC_2018!$B$8:$Q$347,4,0)</f>
        <v>Medio bajo</v>
      </c>
    </row>
    <row r="7956" spans="1:13" x14ac:dyDescent="0.3">
      <c r="A7956" s="139">
        <f t="shared" si="8119"/>
        <v>210</v>
      </c>
      <c r="B7956" s="148">
        <f t="shared" si="8121"/>
        <v>8</v>
      </c>
      <c r="D7956" s="149" t="str">
        <f>+VLOOKUP($A7956,mUNICIPIOS!$B$4:$F$343,2,0)</f>
        <v>Huehuetenango</v>
      </c>
      <c r="E7956" s="149">
        <f>+VLOOKUP($A7956,mUNICIPIOS!$B$4:$F$343,3,0)</f>
        <v>1314</v>
      </c>
      <c r="F7956" s="149" t="str">
        <f>+VLOOKUP($A7956,mUNICIPIOS!$B$4:$F$343,4,0)</f>
        <v>San Rafael La Independencia</v>
      </c>
      <c r="G7956" s="139" t="str">
        <f t="shared" ref="G7956:K7956" si="8160">+G7918</f>
        <v>02</v>
      </c>
      <c r="H7956" t="str">
        <f t="shared" si="8160"/>
        <v>IIC</v>
      </c>
      <c r="I7956" t="str">
        <f t="shared" si="8160"/>
        <v>Índice de Información a la Ciudadanía</v>
      </c>
      <c r="J7956" t="str">
        <f t="shared" si="8160"/>
        <v>02-02</v>
      </c>
      <c r="K7956" t="str">
        <f t="shared" si="8160"/>
        <v>Información presupuestaria y otra información brindada a la ciudadanía disponible en medios locales de comunicación.</v>
      </c>
      <c r="L7956" s="150">
        <f>+VLOOKUP($E7956,IIC_2018!$B$8:$Q$347,6,0)</f>
        <v>0.75</v>
      </c>
      <c r="M7956" s="142" t="str">
        <f>+VLOOKUP($E7956,IIC_2018!$B$8:$Q$347,7,0)</f>
        <v>Medio alto</v>
      </c>
    </row>
    <row r="7957" spans="1:13" x14ac:dyDescent="0.3">
      <c r="A7957" s="139">
        <f t="shared" si="8119"/>
        <v>210</v>
      </c>
      <c r="B7957" s="148">
        <f t="shared" si="8121"/>
        <v>9</v>
      </c>
      <c r="D7957" s="149" t="str">
        <f>+VLOOKUP($A7957,mUNICIPIOS!$B$4:$F$343,2,0)</f>
        <v>Huehuetenango</v>
      </c>
      <c r="E7957" s="149">
        <f>+VLOOKUP($A7957,mUNICIPIOS!$B$4:$F$343,3,0)</f>
        <v>1314</v>
      </c>
      <c r="F7957" s="149" t="str">
        <f>+VLOOKUP($A7957,mUNICIPIOS!$B$4:$F$343,4,0)</f>
        <v>San Rafael La Independencia</v>
      </c>
      <c r="G7957" s="139" t="str">
        <f t="shared" ref="G7957:K7957" si="8161">+G7919</f>
        <v>02</v>
      </c>
      <c r="H7957" t="str">
        <f t="shared" si="8161"/>
        <v>IIC</v>
      </c>
      <c r="I7957" t="str">
        <f t="shared" si="8161"/>
        <v>Índice de Información a la Ciudadanía</v>
      </c>
      <c r="J7957" t="str">
        <f t="shared" si="8161"/>
        <v>02-03</v>
      </c>
      <c r="K7957" t="str">
        <f t="shared" si="8161"/>
        <v>Información pública de oficio actualizada y disponible de acuerdo a la LAIP y uso de internet.</v>
      </c>
      <c r="L7957" s="150">
        <f>+VLOOKUP($E7957,IIC_2018!$B$8:$Q$347,9,0)</f>
        <v>0.92</v>
      </c>
      <c r="M7957" s="142" t="str">
        <f>+VLOOKUP($E7957,IIC_2018!$B$8:$Q$347,10,0)</f>
        <v>Alto</v>
      </c>
    </row>
    <row r="7958" spans="1:13" x14ac:dyDescent="0.3">
      <c r="A7958" s="139">
        <f t="shared" si="8119"/>
        <v>210</v>
      </c>
      <c r="B7958" s="148">
        <f t="shared" si="8121"/>
        <v>10</v>
      </c>
      <c r="D7958" s="149" t="str">
        <f>+VLOOKUP($A7958,mUNICIPIOS!$B$4:$F$343,2,0)</f>
        <v>Huehuetenango</v>
      </c>
      <c r="E7958" s="149">
        <f>+VLOOKUP($A7958,mUNICIPIOS!$B$4:$F$343,3,0)</f>
        <v>1314</v>
      </c>
      <c r="F7958" s="149" t="str">
        <f>+VLOOKUP($A7958,mUNICIPIOS!$B$4:$F$343,4,0)</f>
        <v>San Rafael La Independencia</v>
      </c>
      <c r="G7958" s="139" t="str">
        <f t="shared" ref="G7958:K7958" si="8162">+G7920</f>
        <v>02</v>
      </c>
      <c r="H7958" t="str">
        <f t="shared" si="8162"/>
        <v>IIC</v>
      </c>
      <c r="I7958" t="str">
        <f t="shared" si="8162"/>
        <v>Índice de Información a la Ciudadanía</v>
      </c>
      <c r="J7958" t="str">
        <f t="shared" si="8162"/>
        <v>02-04</v>
      </c>
      <c r="K7958" t="str">
        <f t="shared" si="8162"/>
        <v>Relación del monto contratado por medio de Guate compras con el total del presupuesto de egresos vigente.</v>
      </c>
      <c r="L7958" s="150">
        <f>+VLOOKUP($E7958,IIC_2018!$B$8:$Q$347,12,0)</f>
        <v>0.38238755022211174</v>
      </c>
      <c r="M7958" s="142" t="str">
        <f>+VLOOKUP($E7958,IIC_2018!$B$8:$Q$347,13,0)</f>
        <v>Medio bajo</v>
      </c>
    </row>
    <row r="7959" spans="1:13" x14ac:dyDescent="0.3">
      <c r="A7959" s="139">
        <f t="shared" si="8119"/>
        <v>210</v>
      </c>
      <c r="B7959" s="148">
        <f t="shared" si="8121"/>
        <v>11</v>
      </c>
      <c r="D7959" s="149" t="str">
        <f>+VLOOKUP($A7959,mUNICIPIOS!$B$4:$F$343,2,0)</f>
        <v>Huehuetenango</v>
      </c>
      <c r="E7959" s="149">
        <f>+VLOOKUP($A7959,mUNICIPIOS!$B$4:$F$343,3,0)</f>
        <v>1314</v>
      </c>
      <c r="F7959" s="149" t="str">
        <f>+VLOOKUP($A7959,mUNICIPIOS!$B$4:$F$343,4,0)</f>
        <v>San Rafael La Independencia</v>
      </c>
      <c r="G7959" s="139" t="str">
        <f t="shared" ref="G7959:K7959" si="8163">+G7921</f>
        <v>02</v>
      </c>
      <c r="H7959" t="str">
        <f t="shared" si="8163"/>
        <v>IIC</v>
      </c>
      <c r="I7959" t="str">
        <f t="shared" si="8163"/>
        <v>Índice de Información a la Ciudadanía</v>
      </c>
      <c r="J7959" t="str">
        <f t="shared" si="8163"/>
        <v>INDICE</v>
      </c>
      <c r="K7959">
        <f t="shared" si="8163"/>
        <v>0</v>
      </c>
      <c r="L7959" s="150">
        <f>+VLOOKUP($E7959,IIC_2018!$B$8:$Q$347,15,0)</f>
        <v>0.61309688755552794</v>
      </c>
      <c r="M7959" s="142" t="str">
        <f>+VLOOKUP($E7959,IIC_2018!$B$8:$Q$347,16,0)</f>
        <v>Medio alto</v>
      </c>
    </row>
    <row r="7960" spans="1:13" x14ac:dyDescent="0.3">
      <c r="A7960" s="139">
        <f t="shared" si="8119"/>
        <v>210</v>
      </c>
      <c r="B7960" s="148">
        <f t="shared" si="8121"/>
        <v>12</v>
      </c>
      <c r="D7960" s="149" t="str">
        <f>+VLOOKUP($A7960,mUNICIPIOS!$B$4:$F$343,2,0)</f>
        <v>Huehuetenango</v>
      </c>
      <c r="E7960" s="149">
        <f>+VLOOKUP($A7960,mUNICIPIOS!$B$4:$F$343,3,0)</f>
        <v>1314</v>
      </c>
      <c r="F7960" s="149" t="str">
        <f>+VLOOKUP($A7960,mUNICIPIOS!$B$4:$F$343,4,0)</f>
        <v>San Rafael La Independencia</v>
      </c>
      <c r="G7960" s="139" t="str">
        <f t="shared" ref="G7960:K7960" si="8164">+G7922</f>
        <v>03</v>
      </c>
      <c r="H7960" t="str">
        <f t="shared" si="8164"/>
        <v>ISP</v>
      </c>
      <c r="I7960" t="str">
        <f t="shared" si="8164"/>
        <v>Índice de Servicios Públicos</v>
      </c>
      <c r="J7960" t="str">
        <f t="shared" si="8164"/>
        <v>03-01</v>
      </c>
      <c r="K7960" t="str">
        <f t="shared" si="8164"/>
        <v>Cobertura del servicio público de agua</v>
      </c>
      <c r="L7960" s="150">
        <f>+VLOOKUP($E7960,ISP_2018!$B$8:$T$347,3,0)</f>
        <v>0</v>
      </c>
      <c r="M7960" s="142" t="str">
        <f>+VLOOKUP($E7960,ISP_2018!$B$8:$T$347,4,0)</f>
        <v>Bajo</v>
      </c>
    </row>
    <row r="7961" spans="1:13" x14ac:dyDescent="0.3">
      <c r="A7961" s="139">
        <f t="shared" si="8119"/>
        <v>210</v>
      </c>
      <c r="B7961" s="148">
        <f t="shared" si="8121"/>
        <v>13</v>
      </c>
      <c r="D7961" s="149" t="str">
        <f>+VLOOKUP($A7961,mUNICIPIOS!$B$4:$F$343,2,0)</f>
        <v>Huehuetenango</v>
      </c>
      <c r="E7961" s="149">
        <f>+VLOOKUP($A7961,mUNICIPIOS!$B$4:$F$343,3,0)</f>
        <v>1314</v>
      </c>
      <c r="F7961" s="149" t="str">
        <f>+VLOOKUP($A7961,mUNICIPIOS!$B$4:$F$343,4,0)</f>
        <v>San Rafael La Independencia</v>
      </c>
      <c r="G7961" s="139" t="str">
        <f t="shared" ref="G7961:K7961" si="8165">+G7923</f>
        <v>03</v>
      </c>
      <c r="H7961" t="str">
        <f t="shared" si="8165"/>
        <v>ISP</v>
      </c>
      <c r="I7961" t="str">
        <f t="shared" si="8165"/>
        <v>Índice de Servicios Públicos</v>
      </c>
      <c r="J7961" t="str">
        <f t="shared" si="8165"/>
        <v>03-02</v>
      </c>
      <c r="K7961" t="str">
        <f t="shared" si="8165"/>
        <v>Control de la calidad del servicio público de agua</v>
      </c>
      <c r="L7961" s="150">
        <f>+VLOOKUP($E7961,ISP_2018!$B$8:$T$347,6,0)</f>
        <v>0</v>
      </c>
      <c r="M7961" s="142" t="str">
        <f>+VLOOKUP($E7961,ISP_2018!$B$8:$T$347,7,0)</f>
        <v>Bajo</v>
      </c>
    </row>
    <row r="7962" spans="1:13" x14ac:dyDescent="0.3">
      <c r="A7962" s="139">
        <f t="shared" si="8119"/>
        <v>210</v>
      </c>
      <c r="B7962" s="148">
        <f t="shared" si="8121"/>
        <v>14</v>
      </c>
      <c r="D7962" s="149" t="str">
        <f>+VLOOKUP($A7962,mUNICIPIOS!$B$4:$F$343,2,0)</f>
        <v>Huehuetenango</v>
      </c>
      <c r="E7962" s="149">
        <f>+VLOOKUP($A7962,mUNICIPIOS!$B$4:$F$343,3,0)</f>
        <v>1314</v>
      </c>
      <c r="F7962" s="149" t="str">
        <f>+VLOOKUP($A7962,mUNICIPIOS!$B$4:$F$343,4,0)</f>
        <v>San Rafael La Independencia</v>
      </c>
      <c r="G7962" s="139" t="str">
        <f t="shared" ref="G7962:K7962" si="8166">+G7924</f>
        <v>03</v>
      </c>
      <c r="H7962" t="str">
        <f t="shared" si="8166"/>
        <v>ISP</v>
      </c>
      <c r="I7962" t="str">
        <f t="shared" si="8166"/>
        <v>Índice de Servicios Públicos</v>
      </c>
      <c r="J7962" t="str">
        <f t="shared" si="8166"/>
        <v>03-03</v>
      </c>
      <c r="K7962" t="str">
        <f t="shared" si="8166"/>
        <v>Disposición  y tratamiento  de aguas residuales</v>
      </c>
      <c r="L7962" s="150">
        <f>+VLOOKUP($E7962,ISP_2018!$B$8:$T$347,9,0)</f>
        <v>0</v>
      </c>
      <c r="M7962" s="142" t="str">
        <f>+VLOOKUP($E7962,ISP_2018!$B$8:$T$347,10,0)</f>
        <v>Bajo</v>
      </c>
    </row>
    <row r="7963" spans="1:13" x14ac:dyDescent="0.3">
      <c r="A7963" s="139">
        <f t="shared" si="8119"/>
        <v>210</v>
      </c>
      <c r="B7963" s="148">
        <f t="shared" si="8121"/>
        <v>15</v>
      </c>
      <c r="D7963" s="149" t="str">
        <f>+VLOOKUP($A7963,mUNICIPIOS!$B$4:$F$343,2,0)</f>
        <v>Huehuetenango</v>
      </c>
      <c r="E7963" s="149">
        <f>+VLOOKUP($A7963,mUNICIPIOS!$B$4:$F$343,3,0)</f>
        <v>1314</v>
      </c>
      <c r="F7963" s="149" t="str">
        <f>+VLOOKUP($A7963,mUNICIPIOS!$B$4:$F$343,4,0)</f>
        <v>San Rafael La Independencia</v>
      </c>
      <c r="G7963" s="139" t="str">
        <f t="shared" ref="G7963:K7963" si="8167">+G7925</f>
        <v>03</v>
      </c>
      <c r="H7963" t="str">
        <f t="shared" si="8167"/>
        <v>ISP</v>
      </c>
      <c r="I7963" t="str">
        <f t="shared" si="8167"/>
        <v>Índice de Servicios Públicos</v>
      </c>
      <c r="J7963" t="str">
        <f t="shared" si="8167"/>
        <v>03-04</v>
      </c>
      <c r="K7963" t="str">
        <f t="shared" si="8167"/>
        <v>Gestión y manejo de los residuos y desechos sólidos</v>
      </c>
      <c r="L7963" s="150">
        <f>+VLOOKUP($E7963,ISP_2018!$B$8:$T$347,12,0)</f>
        <v>0</v>
      </c>
      <c r="M7963" s="142" t="str">
        <f>+VLOOKUP($E7963,ISP_2018!$B$8:$T$347,13,0)</f>
        <v>Bajo</v>
      </c>
    </row>
    <row r="7964" spans="1:13" x14ac:dyDescent="0.3">
      <c r="A7964" s="139">
        <f t="shared" si="8119"/>
        <v>210</v>
      </c>
      <c r="B7964" s="148">
        <f t="shared" si="8121"/>
        <v>16</v>
      </c>
      <c r="D7964" s="149" t="str">
        <f>+VLOOKUP($A7964,mUNICIPIOS!$B$4:$F$343,2,0)</f>
        <v>Huehuetenango</v>
      </c>
      <c r="E7964" s="149">
        <f>+VLOOKUP($A7964,mUNICIPIOS!$B$4:$F$343,3,0)</f>
        <v>1314</v>
      </c>
      <c r="F7964" s="149" t="str">
        <f>+VLOOKUP($A7964,mUNICIPIOS!$B$4:$F$343,4,0)</f>
        <v>San Rafael La Independencia</v>
      </c>
      <c r="G7964" s="139" t="str">
        <f t="shared" ref="G7964:K7964" si="8168">+G7926</f>
        <v>03</v>
      </c>
      <c r="H7964" t="str">
        <f t="shared" si="8168"/>
        <v>ISP</v>
      </c>
      <c r="I7964" t="str">
        <f t="shared" si="8168"/>
        <v>Índice de Servicios Públicos</v>
      </c>
      <c r="J7964" t="str">
        <f t="shared" si="8168"/>
        <v>03-05</v>
      </c>
      <c r="K7964" t="str">
        <f t="shared" si="8168"/>
        <v>Gestión de servicios públicos municipales</v>
      </c>
      <c r="L7964" s="150">
        <f>+VLOOKUP($E7964,ISP_2018!$B$8:$T$347,15,0)</f>
        <v>0.19354838709677419</v>
      </c>
      <c r="M7964" s="142" t="str">
        <f>+VLOOKUP($E7964,ISP_2018!$B$8:$T$347,16,0)</f>
        <v>Bajo</v>
      </c>
    </row>
    <row r="7965" spans="1:13" x14ac:dyDescent="0.3">
      <c r="A7965" s="139">
        <f t="shared" si="8119"/>
        <v>210</v>
      </c>
      <c r="B7965" s="148">
        <f t="shared" si="8121"/>
        <v>17</v>
      </c>
      <c r="D7965" s="149" t="str">
        <f>+VLOOKUP($A7965,mUNICIPIOS!$B$4:$F$343,2,0)</f>
        <v>Huehuetenango</v>
      </c>
      <c r="E7965" s="149">
        <f>+VLOOKUP($A7965,mUNICIPIOS!$B$4:$F$343,3,0)</f>
        <v>1314</v>
      </c>
      <c r="F7965" s="149" t="str">
        <f>+VLOOKUP($A7965,mUNICIPIOS!$B$4:$F$343,4,0)</f>
        <v>San Rafael La Independencia</v>
      </c>
      <c r="G7965" s="139" t="str">
        <f t="shared" ref="G7965:K7965" si="8169">+G7927</f>
        <v>03</v>
      </c>
      <c r="H7965" t="str">
        <f t="shared" si="8169"/>
        <v>ISP</v>
      </c>
      <c r="I7965" t="str">
        <f t="shared" si="8169"/>
        <v>Índice de Servicios Públicos</v>
      </c>
      <c r="J7965" t="str">
        <f t="shared" si="8169"/>
        <v>INDICE</v>
      </c>
      <c r="K7965">
        <f t="shared" si="8169"/>
        <v>0</v>
      </c>
      <c r="L7965" s="150">
        <f>+VLOOKUP($E7965,ISP_2018!$B$8:$T$347,18,0)</f>
        <v>3.870967741935484E-2</v>
      </c>
      <c r="M7965" s="142" t="str">
        <f>+VLOOKUP($E7965,ISP_2018!$B$8:$T$347,19,0)</f>
        <v>Bajo</v>
      </c>
    </row>
    <row r="7966" spans="1:13" x14ac:dyDescent="0.3">
      <c r="A7966" s="139">
        <f t="shared" si="8119"/>
        <v>210</v>
      </c>
      <c r="B7966" s="148">
        <f t="shared" si="8121"/>
        <v>18</v>
      </c>
      <c r="D7966" s="149" t="str">
        <f>+VLOOKUP($A7966,mUNICIPIOS!$B$4:$F$343,2,0)</f>
        <v>Huehuetenango</v>
      </c>
      <c r="E7966" s="149">
        <f>+VLOOKUP($A7966,mUNICIPIOS!$B$4:$F$343,3,0)</f>
        <v>1314</v>
      </c>
      <c r="F7966" s="149" t="str">
        <f>+VLOOKUP($A7966,mUNICIPIOS!$B$4:$F$343,4,0)</f>
        <v>San Rafael La Independencia</v>
      </c>
      <c r="G7966" s="139" t="str">
        <f t="shared" ref="G7966:K7966" si="8170">+G7928</f>
        <v>04</v>
      </c>
      <c r="H7966" t="str">
        <f t="shared" si="8170"/>
        <v>IGA</v>
      </c>
      <c r="I7966" t="str">
        <f t="shared" si="8170"/>
        <v>Índice de Gestión Administrativa</v>
      </c>
      <c r="J7966" t="str">
        <f t="shared" si="8170"/>
        <v>04-01</v>
      </c>
      <c r="K7966" t="str">
        <f t="shared" si="8170"/>
        <v>Existencia de elementos de atención municipal orientada al vecino</v>
      </c>
      <c r="L7966" s="150">
        <f>+VLOOKUP($E7966,IGA_2018!$B$8:$N$347,3,0)</f>
        <v>0</v>
      </c>
      <c r="M7966" s="142" t="str">
        <f>+VLOOKUP($E7966,IGA_2018!$B$8:$N$347,4,0)</f>
        <v>Bajo</v>
      </c>
    </row>
    <row r="7967" spans="1:13" x14ac:dyDescent="0.3">
      <c r="A7967" s="139">
        <f t="shared" si="8119"/>
        <v>210</v>
      </c>
      <c r="B7967" s="148">
        <f t="shared" si="8121"/>
        <v>19</v>
      </c>
      <c r="D7967" s="149" t="str">
        <f>+VLOOKUP($A7967,mUNICIPIOS!$B$4:$F$343,2,0)</f>
        <v>Huehuetenango</v>
      </c>
      <c r="E7967" s="149">
        <f>+VLOOKUP($A7967,mUNICIPIOS!$B$4:$F$343,3,0)</f>
        <v>1314</v>
      </c>
      <c r="F7967" s="149" t="str">
        <f>+VLOOKUP($A7967,mUNICIPIOS!$B$4:$F$343,4,0)</f>
        <v>San Rafael La Independencia</v>
      </c>
      <c r="G7967" s="139" t="str">
        <f t="shared" ref="G7967:K7967" si="8171">+G7929</f>
        <v>04</v>
      </c>
      <c r="H7967" t="str">
        <f t="shared" si="8171"/>
        <v>IGA</v>
      </c>
      <c r="I7967" t="str">
        <f t="shared" si="8171"/>
        <v>Índice de Gestión Administrativa</v>
      </c>
      <c r="J7967" t="str">
        <f t="shared" si="8171"/>
        <v>04-02</v>
      </c>
      <c r="K7967" t="str">
        <f t="shared" si="8171"/>
        <v>Gestión del recurso humano.</v>
      </c>
      <c r="L7967" s="150">
        <f>+VLOOKUP($E7967,IGA_2018!$B$8:$N$347,6,0)</f>
        <v>0.38114859644604698</v>
      </c>
      <c r="M7967" s="142" t="str">
        <f>+VLOOKUP($E7967,IGA_2018!$B$8:$N$347,7,0)</f>
        <v>Medio bajo</v>
      </c>
    </row>
    <row r="7968" spans="1:13" x14ac:dyDescent="0.3">
      <c r="A7968" s="139">
        <f t="shared" si="8119"/>
        <v>210</v>
      </c>
      <c r="B7968" s="148">
        <f t="shared" si="8121"/>
        <v>20</v>
      </c>
      <c r="D7968" s="149" t="str">
        <f>+VLOOKUP($A7968,mUNICIPIOS!$B$4:$F$343,2,0)</f>
        <v>Huehuetenango</v>
      </c>
      <c r="E7968" s="149">
        <f>+VLOOKUP($A7968,mUNICIPIOS!$B$4:$F$343,3,0)</f>
        <v>1314</v>
      </c>
      <c r="F7968" s="149" t="str">
        <f>+VLOOKUP($A7968,mUNICIPIOS!$B$4:$F$343,4,0)</f>
        <v>San Rafael La Independencia</v>
      </c>
      <c r="G7968" s="139" t="str">
        <f t="shared" ref="G7968:K7968" si="8172">+G7930</f>
        <v>04</v>
      </c>
      <c r="H7968" t="str">
        <f t="shared" si="8172"/>
        <v>IGA</v>
      </c>
      <c r="I7968" t="str">
        <f t="shared" si="8172"/>
        <v>Índice de Gestión Administrativa</v>
      </c>
      <c r="J7968" t="str">
        <f t="shared" si="8172"/>
        <v>04-03</v>
      </c>
      <c r="K7968" t="str">
        <f t="shared" si="8172"/>
        <v>Existencia de oficinas municipales con instrumentos de gestión.</v>
      </c>
      <c r="L7968" s="150">
        <f>+VLOOKUP($E7968,IGA_2018!$B$8:$N$347,9,0)</f>
        <v>0.16071428571428573</v>
      </c>
      <c r="M7968" s="142" t="str">
        <f>+VLOOKUP($E7968,IGA_2018!$B$8:$N$347,10,0)</f>
        <v>Bajo</v>
      </c>
    </row>
    <row r="7969" spans="1:13" x14ac:dyDescent="0.3">
      <c r="A7969" s="139">
        <f t="shared" si="8119"/>
        <v>210</v>
      </c>
      <c r="B7969" s="148">
        <f t="shared" si="8121"/>
        <v>21</v>
      </c>
      <c r="D7969" s="149" t="str">
        <f>+VLOOKUP($A7969,mUNICIPIOS!$B$4:$F$343,2,0)</f>
        <v>Huehuetenango</v>
      </c>
      <c r="E7969" s="149">
        <f>+VLOOKUP($A7969,mUNICIPIOS!$B$4:$F$343,3,0)</f>
        <v>1314</v>
      </c>
      <c r="F7969" s="149" t="str">
        <f>+VLOOKUP($A7969,mUNICIPIOS!$B$4:$F$343,4,0)</f>
        <v>San Rafael La Independencia</v>
      </c>
      <c r="G7969" s="139" t="str">
        <f t="shared" ref="G7969:K7969" si="8173">+G7931</f>
        <v>04</v>
      </c>
      <c r="H7969" t="str">
        <f t="shared" si="8173"/>
        <v>IGA</v>
      </c>
      <c r="I7969" t="str">
        <f t="shared" si="8173"/>
        <v>Índice de Gestión Administrativa</v>
      </c>
      <c r="J7969" t="str">
        <f t="shared" si="8173"/>
        <v>INDICE</v>
      </c>
      <c r="K7969">
        <f t="shared" si="8173"/>
        <v>0</v>
      </c>
      <c r="L7969" s="150">
        <f>+VLOOKUP($E7969,IGA_2018!$B$8:$N$347,12,0)</f>
        <v>0.18965200875611643</v>
      </c>
      <c r="M7969" s="142" t="str">
        <f>+VLOOKUP($E7969,IGA_2018!$B$8:$N$347,13,0)</f>
        <v>Bajo</v>
      </c>
    </row>
    <row r="7970" spans="1:13" x14ac:dyDescent="0.3">
      <c r="A7970" s="139">
        <f t="shared" si="8119"/>
        <v>210</v>
      </c>
      <c r="B7970" s="148">
        <f t="shared" si="8121"/>
        <v>22</v>
      </c>
      <c r="D7970" s="149" t="str">
        <f>+VLOOKUP($A7970,mUNICIPIOS!$B$4:$F$343,2,0)</f>
        <v>Huehuetenango</v>
      </c>
      <c r="E7970" s="149">
        <f>+VLOOKUP($A7970,mUNICIPIOS!$B$4:$F$343,3,0)</f>
        <v>1314</v>
      </c>
      <c r="F7970" s="149" t="str">
        <f>+VLOOKUP($A7970,mUNICIPIOS!$B$4:$F$343,4,0)</f>
        <v>San Rafael La Independencia</v>
      </c>
      <c r="G7970" s="139" t="str">
        <f t="shared" ref="G7970:K7970" si="8174">+G7932</f>
        <v>05</v>
      </c>
      <c r="H7970" t="str">
        <f t="shared" si="8174"/>
        <v>IGF</v>
      </c>
      <c r="I7970" t="str">
        <f t="shared" si="8174"/>
        <v>Índice de Gestión Financiera</v>
      </c>
      <c r="J7970" t="str">
        <f t="shared" si="8174"/>
        <v>05-01</v>
      </c>
      <c r="K7970" t="str">
        <f t="shared" si="8174"/>
        <v>Autonomía financiera municipal</v>
      </c>
      <c r="L7970" s="150">
        <f>+VLOOKUP($E7970,IGF_2018!$B$8:$Z$347,3,0)</f>
        <v>2.7364342568896569E-2</v>
      </c>
      <c r="M7970" s="142" t="str">
        <f>+VLOOKUP($E7970,IGF_2018!$B$8:$Z$347,4,0)</f>
        <v>Bajo</v>
      </c>
    </row>
    <row r="7971" spans="1:13" x14ac:dyDescent="0.3">
      <c r="A7971" s="139">
        <f t="shared" si="8119"/>
        <v>210</v>
      </c>
      <c r="B7971" s="148">
        <f t="shared" si="8121"/>
        <v>23</v>
      </c>
      <c r="D7971" s="149" t="str">
        <f>+VLOOKUP($A7971,mUNICIPIOS!$B$4:$F$343,2,0)</f>
        <v>Huehuetenango</v>
      </c>
      <c r="E7971" s="149">
        <f>+VLOOKUP($A7971,mUNICIPIOS!$B$4:$F$343,3,0)</f>
        <v>1314</v>
      </c>
      <c r="F7971" s="149" t="str">
        <f>+VLOOKUP($A7971,mUNICIPIOS!$B$4:$F$343,4,0)</f>
        <v>San Rafael La Independencia</v>
      </c>
      <c r="G7971" s="139" t="str">
        <f t="shared" ref="G7971:K7971" si="8175">+G7933</f>
        <v>05</v>
      </c>
      <c r="H7971" t="str">
        <f t="shared" si="8175"/>
        <v>IGF</v>
      </c>
      <c r="I7971" t="str">
        <f t="shared" si="8175"/>
        <v>Índice de Gestión Financiera</v>
      </c>
      <c r="J7971" t="str">
        <f t="shared" si="8175"/>
        <v>05-02</v>
      </c>
      <c r="K7971" t="str">
        <f t="shared" si="8175"/>
        <v xml:space="preserve">Ingresos propios por habitante -sin regalías- </v>
      </c>
      <c r="L7971" s="150">
        <f>+VLOOKUP($E7971,IGF_2018!$B$8:$Z$347,6,0)</f>
        <v>2.2921541762794206E-2</v>
      </c>
      <c r="M7971" s="142" t="str">
        <f>+VLOOKUP($E7971,IGF_2018!$B$8:$Z$347,7,0)</f>
        <v>Bajo</v>
      </c>
    </row>
    <row r="7972" spans="1:13" x14ac:dyDescent="0.3">
      <c r="A7972" s="139">
        <f t="shared" si="8119"/>
        <v>210</v>
      </c>
      <c r="B7972" s="148">
        <f t="shared" si="8121"/>
        <v>24</v>
      </c>
      <c r="D7972" s="149" t="str">
        <f>+VLOOKUP($A7972,mUNICIPIOS!$B$4:$F$343,2,0)</f>
        <v>Huehuetenango</v>
      </c>
      <c r="E7972" s="149">
        <f>+VLOOKUP($A7972,mUNICIPIOS!$B$4:$F$343,3,0)</f>
        <v>1314</v>
      </c>
      <c r="F7972" s="149" t="str">
        <f>+VLOOKUP($A7972,mUNICIPIOS!$B$4:$F$343,4,0)</f>
        <v>San Rafael La Independencia</v>
      </c>
      <c r="G7972" s="139" t="str">
        <f t="shared" ref="G7972:K7972" si="8176">+G7934</f>
        <v>05</v>
      </c>
      <c r="H7972" t="str">
        <f t="shared" si="8176"/>
        <v>IGF</v>
      </c>
      <c r="I7972" t="str">
        <f t="shared" si="8176"/>
        <v>Índice de Gestión Financiera</v>
      </c>
      <c r="J7972" t="str">
        <f t="shared" si="8176"/>
        <v>05-03</v>
      </c>
      <c r="K7972" t="str">
        <f t="shared" si="8176"/>
        <v>Ingresos del IUSI en relación a los ingresos propios -sin regalías-</v>
      </c>
      <c r="L7972" s="150">
        <f>+VLOOKUP($E7972,IGF_2018!$B$8:$Z$347,9,0)</f>
        <v>0</v>
      </c>
      <c r="M7972" s="142" t="str">
        <f>+VLOOKUP($E7972,IGF_2018!$B$8:$Z$347,10,0)</f>
        <v>Bajo</v>
      </c>
    </row>
    <row r="7973" spans="1:13" x14ac:dyDescent="0.3">
      <c r="A7973" s="139">
        <f t="shared" si="8119"/>
        <v>210</v>
      </c>
      <c r="B7973" s="148">
        <f t="shared" si="8121"/>
        <v>25</v>
      </c>
      <c r="D7973" s="149" t="str">
        <f>+VLOOKUP($A7973,mUNICIPIOS!$B$4:$F$343,2,0)</f>
        <v>Huehuetenango</v>
      </c>
      <c r="E7973" s="149">
        <f>+VLOOKUP($A7973,mUNICIPIOS!$B$4:$F$343,3,0)</f>
        <v>1314</v>
      </c>
      <c r="F7973" s="149" t="str">
        <f>+VLOOKUP($A7973,mUNICIPIOS!$B$4:$F$343,4,0)</f>
        <v>San Rafael La Independencia</v>
      </c>
      <c r="G7973" s="139" t="str">
        <f t="shared" ref="G7973:K7973" si="8177">+G7935</f>
        <v>05</v>
      </c>
      <c r="H7973" t="str">
        <f t="shared" si="8177"/>
        <v>IGF</v>
      </c>
      <c r="I7973" t="str">
        <f t="shared" si="8177"/>
        <v>Índice de Gestión Financiera</v>
      </c>
      <c r="J7973" t="str">
        <f t="shared" si="8177"/>
        <v>05-04</v>
      </c>
      <c r="K7973" t="str">
        <f t="shared" si="8177"/>
        <v>Inversión anual en capital fijo por habitante</v>
      </c>
      <c r="L7973" s="150">
        <f>+VLOOKUP($E7973,IGF_2018!$B$8:$Z$347,12,0)</f>
        <v>0.29213380398472655</v>
      </c>
      <c r="M7973" s="142" t="str">
        <f>+VLOOKUP($E7973,IGF_2018!$B$8:$Z$347,13,0)</f>
        <v>Medio bajo</v>
      </c>
    </row>
    <row r="7974" spans="1:13" x14ac:dyDescent="0.3">
      <c r="A7974" s="139">
        <f t="shared" si="8119"/>
        <v>210</v>
      </c>
      <c r="B7974" s="148">
        <f t="shared" si="8121"/>
        <v>26</v>
      </c>
      <c r="D7974" s="149" t="str">
        <f>+VLOOKUP($A7974,mUNICIPIOS!$B$4:$F$343,2,0)</f>
        <v>Huehuetenango</v>
      </c>
      <c r="E7974" s="149">
        <f>+VLOOKUP($A7974,mUNICIPIOS!$B$4:$F$343,3,0)</f>
        <v>1314</v>
      </c>
      <c r="F7974" s="149" t="str">
        <f>+VLOOKUP($A7974,mUNICIPIOS!$B$4:$F$343,4,0)</f>
        <v>San Rafael La Independencia</v>
      </c>
      <c r="G7974" s="139" t="str">
        <f t="shared" ref="G7974:K7974" si="8178">+G7936</f>
        <v>05</v>
      </c>
      <c r="H7974" t="str">
        <f t="shared" si="8178"/>
        <v>IGF</v>
      </c>
      <c r="I7974" t="str">
        <f t="shared" si="8178"/>
        <v>Índice de Gestión Financiera</v>
      </c>
      <c r="J7974" t="str">
        <f t="shared" si="8178"/>
        <v>05-05</v>
      </c>
      <c r="K7974" t="str">
        <f t="shared" si="8178"/>
        <v>Inversión anual en capital fijo con recursos percibidos por ingresos propios</v>
      </c>
      <c r="L7974" s="150">
        <f>+VLOOKUP($E7974,IGF_2018!$B$8:$Z$347,15,0)</f>
        <v>0</v>
      </c>
      <c r="M7974" s="142" t="str">
        <f>+VLOOKUP($E7974,IGF_2018!$B$8:$Z$347,16,0)</f>
        <v>Bajo</v>
      </c>
    </row>
    <row r="7975" spans="1:13" x14ac:dyDescent="0.3">
      <c r="A7975" s="139">
        <f t="shared" si="8119"/>
        <v>210</v>
      </c>
      <c r="B7975" s="148">
        <f t="shared" si="8121"/>
        <v>27</v>
      </c>
      <c r="D7975" s="149" t="str">
        <f>+VLOOKUP($A7975,mUNICIPIOS!$B$4:$F$343,2,0)</f>
        <v>Huehuetenango</v>
      </c>
      <c r="E7975" s="149">
        <f>+VLOOKUP($A7975,mUNICIPIOS!$B$4:$F$343,3,0)</f>
        <v>1314</v>
      </c>
      <c r="F7975" s="149" t="str">
        <f>+VLOOKUP($A7975,mUNICIPIOS!$B$4:$F$343,4,0)</f>
        <v>San Rafael La Independencia</v>
      </c>
      <c r="G7975" s="139" t="str">
        <f t="shared" ref="G7975:K7975" si="8179">+G7937</f>
        <v>05</v>
      </c>
      <c r="H7975" t="str">
        <f t="shared" si="8179"/>
        <v>IGF</v>
      </c>
      <c r="I7975" t="str">
        <f t="shared" si="8179"/>
        <v>Índice de Gestión Financiera</v>
      </c>
      <c r="J7975" t="str">
        <f t="shared" si="8179"/>
        <v>05-06</v>
      </c>
      <c r="K7975" t="str">
        <f t="shared" si="8179"/>
        <v xml:space="preserve">Inversión anual en capital fijo con recursos percibidos por transferencias del Gobierno Central </v>
      </c>
      <c r="L7975" s="150">
        <f>+VLOOKUP($E7975,IGF_2018!$B$8:$Z$347,18,0)</f>
        <v>0.98477047367873227</v>
      </c>
      <c r="M7975" s="142" t="str">
        <f>+VLOOKUP($E7975,IGF_2018!$B$8:$Z$347,19,0)</f>
        <v>Alto</v>
      </c>
    </row>
    <row r="7976" spans="1:13" x14ac:dyDescent="0.3">
      <c r="A7976" s="139">
        <f t="shared" si="8119"/>
        <v>210</v>
      </c>
      <c r="B7976" s="148">
        <f t="shared" si="8121"/>
        <v>28</v>
      </c>
      <c r="D7976" s="149" t="str">
        <f>+VLOOKUP($A7976,mUNICIPIOS!$B$4:$F$343,2,0)</f>
        <v>Huehuetenango</v>
      </c>
      <c r="E7976" s="149">
        <f>+VLOOKUP($A7976,mUNICIPIOS!$B$4:$F$343,3,0)</f>
        <v>1314</v>
      </c>
      <c r="F7976" s="149" t="str">
        <f>+VLOOKUP($A7976,mUNICIPIOS!$B$4:$F$343,4,0)</f>
        <v>San Rafael La Independencia</v>
      </c>
      <c r="G7976" s="139" t="str">
        <f t="shared" ref="G7976:K7976" si="8180">+G7938</f>
        <v>05</v>
      </c>
      <c r="H7976" t="str">
        <f t="shared" si="8180"/>
        <v>IGF</v>
      </c>
      <c r="I7976" t="str">
        <f t="shared" si="8180"/>
        <v>Índice de Gestión Financiera</v>
      </c>
      <c r="J7976" t="str">
        <f t="shared" si="8180"/>
        <v>05-07</v>
      </c>
      <c r="K7976" t="str">
        <f t="shared" si="8180"/>
        <v>Financiamiento por endeudamiento municipal</v>
      </c>
      <c r="L7976" s="150">
        <f>+VLOOKUP($E7976,IGF_2018!$B$8:$Z$347,21,0)</f>
        <v>1</v>
      </c>
      <c r="M7976" s="142" t="str">
        <f>+VLOOKUP($E7976,IGF_2018!$B$8:$Z$347,22,0)</f>
        <v>Alto</v>
      </c>
    </row>
    <row r="7977" spans="1:13" x14ac:dyDescent="0.3">
      <c r="A7977" s="139">
        <f t="shared" si="8119"/>
        <v>210</v>
      </c>
      <c r="B7977" s="148">
        <f t="shared" si="8121"/>
        <v>29</v>
      </c>
      <c r="D7977" s="149" t="str">
        <f>+VLOOKUP($A7977,mUNICIPIOS!$B$4:$F$343,2,0)</f>
        <v>Huehuetenango</v>
      </c>
      <c r="E7977" s="149">
        <f>+VLOOKUP($A7977,mUNICIPIOS!$B$4:$F$343,3,0)</f>
        <v>1314</v>
      </c>
      <c r="F7977" s="149" t="str">
        <f>+VLOOKUP($A7977,mUNICIPIOS!$B$4:$F$343,4,0)</f>
        <v>San Rafael La Independencia</v>
      </c>
      <c r="G7977" s="139" t="str">
        <f t="shared" ref="G7977:K7977" si="8181">+G7939</f>
        <v>05</v>
      </c>
      <c r="H7977" t="str">
        <f t="shared" si="8181"/>
        <v>IGF</v>
      </c>
      <c r="I7977" t="str">
        <f t="shared" si="8181"/>
        <v>Índice de Gestión Financiera</v>
      </c>
      <c r="J7977" t="str">
        <f t="shared" si="8181"/>
        <v>INDICE</v>
      </c>
      <c r="K7977">
        <f t="shared" si="8181"/>
        <v>0</v>
      </c>
      <c r="L7977" s="150">
        <f>+VLOOKUP($E7977,IGF_2018!$B$8:$Z$347,24,0)</f>
        <v>0.33774760463268405</v>
      </c>
      <c r="M7977" s="142" t="str">
        <f>+VLOOKUP($E7977,IGF_2018!$B$8:$Z$347,25,0)</f>
        <v>Medio bajo</v>
      </c>
    </row>
    <row r="7978" spans="1:13" x14ac:dyDescent="0.3">
      <c r="A7978" s="139">
        <f t="shared" si="8119"/>
        <v>210</v>
      </c>
      <c r="B7978" s="148">
        <f t="shared" si="8121"/>
        <v>30</v>
      </c>
      <c r="D7978" s="149" t="str">
        <f>+VLOOKUP($A7978,mUNICIPIOS!$B$4:$F$343,2,0)</f>
        <v>Huehuetenango</v>
      </c>
      <c r="E7978" s="149">
        <f>+VLOOKUP($A7978,mUNICIPIOS!$B$4:$F$343,3,0)</f>
        <v>1314</v>
      </c>
      <c r="F7978" s="149" t="str">
        <f>+VLOOKUP($A7978,mUNICIPIOS!$B$4:$F$343,4,0)</f>
        <v>San Rafael La Independencia</v>
      </c>
      <c r="G7978" s="139" t="str">
        <f t="shared" ref="G7978:K7978" si="8182">+G7940</f>
        <v>06</v>
      </c>
      <c r="H7978" t="str">
        <f t="shared" si="8182"/>
        <v>IGE</v>
      </c>
      <c r="I7978" t="str">
        <f t="shared" si="8182"/>
        <v>Índice de Gestión Estratégica</v>
      </c>
      <c r="J7978" t="str">
        <f t="shared" si="8182"/>
        <v>06-01</v>
      </c>
      <c r="K7978" t="str">
        <f t="shared" si="8182"/>
        <v>Ejecución del Plan Operativo Anual  (POA)</v>
      </c>
      <c r="L7978" s="150">
        <f>+VLOOKUP($E7978,IGE_2018!$B$8:$Z$347,3,0)</f>
        <v>0</v>
      </c>
      <c r="M7978" s="142" t="str">
        <f>+VLOOKUP($E7978,IGE_2018!$B$8:$Z$347,4,0)</f>
        <v>Bajo</v>
      </c>
    </row>
    <row r="7979" spans="1:13" x14ac:dyDescent="0.3">
      <c r="A7979" s="139">
        <f t="shared" si="8119"/>
        <v>210</v>
      </c>
      <c r="B7979" s="148">
        <f t="shared" si="8121"/>
        <v>31</v>
      </c>
      <c r="D7979" s="149" t="str">
        <f>+VLOOKUP($A7979,mUNICIPIOS!$B$4:$F$343,2,0)</f>
        <v>Huehuetenango</v>
      </c>
      <c r="E7979" s="149">
        <f>+VLOOKUP($A7979,mUNICIPIOS!$B$4:$F$343,3,0)</f>
        <v>1314</v>
      </c>
      <c r="F7979" s="149" t="str">
        <f>+VLOOKUP($A7979,mUNICIPIOS!$B$4:$F$343,4,0)</f>
        <v>San Rafael La Independencia</v>
      </c>
      <c r="G7979" s="139" t="str">
        <f t="shared" ref="G7979:K7979" si="8183">+G7941</f>
        <v>06</v>
      </c>
      <c r="H7979" t="str">
        <f t="shared" si="8183"/>
        <v>IGE</v>
      </c>
      <c r="I7979" t="str">
        <f t="shared" si="8183"/>
        <v>Índice de Gestión Estratégica</v>
      </c>
      <c r="J7979" t="str">
        <f t="shared" si="8183"/>
        <v>06-02</v>
      </c>
      <c r="K7979" t="str">
        <f t="shared" si="8183"/>
        <v>Relación Plan de Desarrollo Municipal y Ordenamiento Territorial (PDM-OT) - Plan Estratégico Institucional (PEI) - Plan Operativo Multianual (POM) - Plan Operativo Anual (POA)</v>
      </c>
      <c r="L7979" s="150">
        <f>+VLOOKUP($E7979,IGE_2018!$B$8:$Z$347,6,0)</f>
        <v>0</v>
      </c>
      <c r="M7979" s="142" t="str">
        <f>+VLOOKUP($E7979,IGE_2018!$B$8:$Z$347,7,0)</f>
        <v>Bajo</v>
      </c>
    </row>
    <row r="7980" spans="1:13" x14ac:dyDescent="0.3">
      <c r="A7980" s="139">
        <f t="shared" si="8119"/>
        <v>210</v>
      </c>
      <c r="B7980" s="148">
        <f t="shared" si="8121"/>
        <v>32</v>
      </c>
      <c r="D7980" s="149" t="str">
        <f>+VLOOKUP($A7980,mUNICIPIOS!$B$4:$F$343,2,0)</f>
        <v>Huehuetenango</v>
      </c>
      <c r="E7980" s="149">
        <f>+VLOOKUP($A7980,mUNICIPIOS!$B$4:$F$343,3,0)</f>
        <v>1314</v>
      </c>
      <c r="F7980" s="149" t="str">
        <f>+VLOOKUP($A7980,mUNICIPIOS!$B$4:$F$343,4,0)</f>
        <v>San Rafael La Independencia</v>
      </c>
      <c r="G7980" s="139" t="str">
        <f t="shared" ref="G7980:K7980" si="8184">+G7942</f>
        <v>06</v>
      </c>
      <c r="H7980" t="str">
        <f t="shared" si="8184"/>
        <v>IGE</v>
      </c>
      <c r="I7980" t="str">
        <f t="shared" si="8184"/>
        <v>Índice de Gestión Estratégica</v>
      </c>
      <c r="J7980" t="str">
        <f t="shared" si="8184"/>
        <v>06-03</v>
      </c>
      <c r="K7980" t="str">
        <f t="shared" si="8184"/>
        <v>Presupuesto de egresos relacionado a competencias municipales que responden a prioridades nacionales de desarrollo.</v>
      </c>
      <c r="L7980" s="150">
        <f>+VLOOKUP($E7980,IGE_2018!$B$8:$Z$347,9,0)</f>
        <v>0.3872845111752426</v>
      </c>
      <c r="M7980" s="142" t="str">
        <f>+VLOOKUP($E7980,IGE_2018!$B$8:$Z$347,10,0)</f>
        <v>Medio bajo</v>
      </c>
    </row>
    <row r="7981" spans="1:13" x14ac:dyDescent="0.3">
      <c r="A7981" s="139">
        <f t="shared" ref="A7981:A8044" si="8185">+IF(B7980=38,A7980+1,A7980)</f>
        <v>210</v>
      </c>
      <c r="B7981" s="148">
        <f t="shared" si="8121"/>
        <v>33</v>
      </c>
      <c r="D7981" s="149" t="str">
        <f>+VLOOKUP($A7981,mUNICIPIOS!$B$4:$F$343,2,0)</f>
        <v>Huehuetenango</v>
      </c>
      <c r="E7981" s="149">
        <f>+VLOOKUP($A7981,mUNICIPIOS!$B$4:$F$343,3,0)</f>
        <v>1314</v>
      </c>
      <c r="F7981" s="149" t="str">
        <f>+VLOOKUP($A7981,mUNICIPIOS!$B$4:$F$343,4,0)</f>
        <v>San Rafael La Independencia</v>
      </c>
      <c r="G7981" s="139" t="str">
        <f t="shared" ref="G7981:K7981" si="8186">+G7943</f>
        <v>06</v>
      </c>
      <c r="H7981" t="str">
        <f t="shared" si="8186"/>
        <v>IGE</v>
      </c>
      <c r="I7981" t="str">
        <f t="shared" si="8186"/>
        <v>Índice de Gestión Estratégica</v>
      </c>
      <c r="J7981" t="str">
        <f t="shared" si="8186"/>
        <v>06-04</v>
      </c>
      <c r="K7981" t="str">
        <f t="shared" si="8186"/>
        <v>Institucionalización de la gestión ordenada del territorio</v>
      </c>
      <c r="L7981" s="150">
        <f>+VLOOKUP($E7981,IGE_2018!$B$8:$Z$347,12,0)</f>
        <v>0.2</v>
      </c>
      <c r="M7981" s="142" t="str">
        <f>+VLOOKUP($E7981,IGE_2018!$B$8:$Z$347,13,0)</f>
        <v>Bajo</v>
      </c>
    </row>
    <row r="7982" spans="1:13" x14ac:dyDescent="0.3">
      <c r="A7982" s="139">
        <f t="shared" si="8185"/>
        <v>210</v>
      </c>
      <c r="B7982" s="148">
        <f t="shared" ref="B7982:B8045" si="8187">+B7944</f>
        <v>34</v>
      </c>
      <c r="D7982" s="149" t="str">
        <f>+VLOOKUP($A7982,mUNICIPIOS!$B$4:$F$343,2,0)</f>
        <v>Huehuetenango</v>
      </c>
      <c r="E7982" s="149">
        <f>+VLOOKUP($A7982,mUNICIPIOS!$B$4:$F$343,3,0)</f>
        <v>1314</v>
      </c>
      <c r="F7982" s="149" t="str">
        <f>+VLOOKUP($A7982,mUNICIPIOS!$B$4:$F$343,4,0)</f>
        <v>San Rafael La Independencia</v>
      </c>
      <c r="G7982" s="139" t="str">
        <f t="shared" ref="G7982:K7982" si="8188">+G7944</f>
        <v>06</v>
      </c>
      <c r="H7982" t="str">
        <f t="shared" si="8188"/>
        <v>IGE</v>
      </c>
      <c r="I7982" t="str">
        <f t="shared" si="8188"/>
        <v>Índice de Gestión Estratégica</v>
      </c>
      <c r="J7982" t="str">
        <f t="shared" si="8188"/>
        <v>06-05</v>
      </c>
      <c r="K7982" t="str">
        <f t="shared" si="8188"/>
        <v>Acciones para la gestión ordenada del territorio</v>
      </c>
      <c r="L7982" s="150">
        <f>+VLOOKUP($E7982,IGE_2018!$B$8:$Z$347,15,0)</f>
        <v>0</v>
      </c>
      <c r="M7982" s="142" t="str">
        <f>+VLOOKUP($E7982,IGE_2018!$B$8:$Z$347,16,0)</f>
        <v>Bajo</v>
      </c>
    </row>
    <row r="7983" spans="1:13" x14ac:dyDescent="0.3">
      <c r="A7983" s="139">
        <f t="shared" si="8185"/>
        <v>210</v>
      </c>
      <c r="B7983" s="148">
        <f t="shared" si="8187"/>
        <v>35</v>
      </c>
      <c r="D7983" s="149" t="str">
        <f>+VLOOKUP($A7983,mUNICIPIOS!$B$4:$F$343,2,0)</f>
        <v>Huehuetenango</v>
      </c>
      <c r="E7983" s="149">
        <f>+VLOOKUP($A7983,mUNICIPIOS!$B$4:$F$343,3,0)</f>
        <v>1314</v>
      </c>
      <c r="F7983" s="149" t="str">
        <f>+VLOOKUP($A7983,mUNICIPIOS!$B$4:$F$343,4,0)</f>
        <v>San Rafael La Independencia</v>
      </c>
      <c r="G7983" s="139" t="str">
        <f t="shared" ref="G7983:K7983" si="8189">+G7945</f>
        <v>06</v>
      </c>
      <c r="H7983" t="str">
        <f t="shared" si="8189"/>
        <v>IGE</v>
      </c>
      <c r="I7983" t="str">
        <f t="shared" si="8189"/>
        <v>Índice de Gestión Estratégica</v>
      </c>
      <c r="J7983" t="str">
        <f t="shared" si="8189"/>
        <v>06-06</v>
      </c>
      <c r="K7983" t="str">
        <f t="shared" si="8189"/>
        <v>Gestión de riesgo en la formulación de proyectos derivados de la planificación operativa anual</v>
      </c>
      <c r="L7983" s="150">
        <f>+VLOOKUP($E7983,IGE_2018!$B$8:$Z$347,18,0)</f>
        <v>0</v>
      </c>
      <c r="M7983" s="142" t="str">
        <f>+VLOOKUP($E7983,IGE_2018!$B$8:$Z$347,19,0)</f>
        <v>Bajo</v>
      </c>
    </row>
    <row r="7984" spans="1:13" x14ac:dyDescent="0.3">
      <c r="A7984" s="139">
        <f t="shared" si="8185"/>
        <v>210</v>
      </c>
      <c r="B7984" s="148">
        <f t="shared" si="8187"/>
        <v>36</v>
      </c>
      <c r="D7984" s="149" t="str">
        <f>+VLOOKUP($A7984,mUNICIPIOS!$B$4:$F$343,2,0)</f>
        <v>Huehuetenango</v>
      </c>
      <c r="E7984" s="149">
        <f>+VLOOKUP($A7984,mUNICIPIOS!$B$4:$F$343,3,0)</f>
        <v>1314</v>
      </c>
      <c r="F7984" s="149" t="str">
        <f>+VLOOKUP($A7984,mUNICIPIOS!$B$4:$F$343,4,0)</f>
        <v>San Rafael La Independencia</v>
      </c>
      <c r="G7984" s="139" t="str">
        <f t="shared" ref="G7984:K7984" si="8190">+G7946</f>
        <v>06</v>
      </c>
      <c r="H7984" t="str">
        <f t="shared" si="8190"/>
        <v>IGE</v>
      </c>
      <c r="I7984" t="str">
        <f t="shared" si="8190"/>
        <v>Índice de Gestión Estratégica</v>
      </c>
      <c r="J7984" t="str">
        <f t="shared" si="8190"/>
        <v>06-07</v>
      </c>
      <c r="K7984" t="str">
        <f t="shared" si="8190"/>
        <v>Ingresos por servicios ambientales en relación a los ingresos propios sin regalías</v>
      </c>
      <c r="L7984" s="150">
        <f>+VLOOKUP($E7984,IGE_2018!$B$8:$Z$347,21,0)</f>
        <v>1</v>
      </c>
      <c r="M7984" s="142" t="str">
        <f>+VLOOKUP($E7984,IGE_2018!$B$8:$Z$347,22,0)</f>
        <v>Alto</v>
      </c>
    </row>
    <row r="7985" spans="1:13" x14ac:dyDescent="0.3">
      <c r="A7985" s="139">
        <f t="shared" si="8185"/>
        <v>210</v>
      </c>
      <c r="B7985" s="148">
        <f t="shared" si="8187"/>
        <v>37</v>
      </c>
      <c r="D7985" s="149" t="str">
        <f>+VLOOKUP($A7985,mUNICIPIOS!$B$4:$F$343,2,0)</f>
        <v>Huehuetenango</v>
      </c>
      <c r="E7985" s="149">
        <f>+VLOOKUP($A7985,mUNICIPIOS!$B$4:$F$343,3,0)</f>
        <v>1314</v>
      </c>
      <c r="F7985" s="149" t="str">
        <f>+VLOOKUP($A7985,mUNICIPIOS!$B$4:$F$343,4,0)</f>
        <v>San Rafael La Independencia</v>
      </c>
      <c r="G7985" s="139" t="str">
        <f t="shared" ref="G7985:K7985" si="8191">+G7947</f>
        <v>06</v>
      </c>
      <c r="H7985" t="str">
        <f t="shared" si="8191"/>
        <v>IGE</v>
      </c>
      <c r="I7985" t="str">
        <f t="shared" si="8191"/>
        <v>Índice de Gestión Estratégica</v>
      </c>
      <c r="J7985" t="str">
        <f t="shared" si="8191"/>
        <v>INDICE</v>
      </c>
      <c r="K7985">
        <f t="shared" si="8191"/>
        <v>0</v>
      </c>
      <c r="L7985" s="150">
        <f>+VLOOKUP($E7985,IGE_2018!$B$8:$Z$347,24,0)</f>
        <v>0.21682112779381066</v>
      </c>
      <c r="M7985" s="142" t="str">
        <f>+VLOOKUP($E7985,IGE_2018!$B$8:$Z$347,25,0)</f>
        <v>Medio bajo</v>
      </c>
    </row>
    <row r="7986" spans="1:13" x14ac:dyDescent="0.3">
      <c r="A7986" s="139">
        <f t="shared" si="8185"/>
        <v>210</v>
      </c>
      <c r="B7986" s="148">
        <f t="shared" si="8187"/>
        <v>38</v>
      </c>
      <c r="D7986" s="149" t="str">
        <f>+VLOOKUP($A7986,mUNICIPIOS!$B$4:$F$343,2,0)</f>
        <v>Huehuetenango</v>
      </c>
      <c r="E7986" s="149">
        <f>+VLOOKUP($A7986,mUNICIPIOS!$B$4:$F$343,3,0)</f>
        <v>1314</v>
      </c>
      <c r="F7986" s="149" t="str">
        <f>+VLOOKUP($A7986,mUNICIPIOS!$B$4:$F$343,4,0)</f>
        <v>San Rafael La Independencia</v>
      </c>
      <c r="G7986" s="139" t="str">
        <f t="shared" ref="G7986:K7986" si="8192">+G7948</f>
        <v>RANKING</v>
      </c>
      <c r="H7986" t="str">
        <f t="shared" si="8192"/>
        <v>RGM</v>
      </c>
      <c r="I7986" t="str">
        <f t="shared" si="8192"/>
        <v>Ranking de la Gestión Municipal 2018</v>
      </c>
      <c r="J7986" t="str">
        <f t="shared" si="8192"/>
        <v>RANKING</v>
      </c>
      <c r="K7986">
        <f t="shared" si="8192"/>
        <v>0</v>
      </c>
      <c r="L7986" s="151">
        <f>+VLOOKUP($E7986,Resultados_generales!$C$8:$AE$347,27,0)</f>
        <v>0.25471243223200357</v>
      </c>
      <c r="M7986" t="str">
        <f>+VLOOKUP($E7986,Resultados_generales!$C$8:$AE$347,28,0)</f>
        <v>Medio bajo</v>
      </c>
    </row>
    <row r="7987" spans="1:13" x14ac:dyDescent="0.3">
      <c r="A7987" s="139">
        <f t="shared" si="8185"/>
        <v>211</v>
      </c>
      <c r="B7987" s="148">
        <f t="shared" si="8187"/>
        <v>1</v>
      </c>
      <c r="D7987" s="149" t="str">
        <f>+VLOOKUP($A7987,mUNICIPIOS!$B$4:$F$343,2,0)</f>
        <v>Huehuetenango</v>
      </c>
      <c r="E7987" s="149">
        <f>+VLOOKUP($A7987,mUNICIPIOS!$B$4:$F$343,3,0)</f>
        <v>1315</v>
      </c>
      <c r="F7987" s="149" t="str">
        <f>+VLOOKUP($A7987,mUNICIPIOS!$B$4:$F$343,4,0)</f>
        <v>Todos Santos Cuchumatán</v>
      </c>
      <c r="G7987" s="139" t="str">
        <f t="shared" ref="G7987:K7987" si="8193">+G7949</f>
        <v>01</v>
      </c>
      <c r="H7987" t="str">
        <f t="shared" si="8193"/>
        <v>IPC</v>
      </c>
      <c r="I7987" t="str">
        <f t="shared" si="8193"/>
        <v>Índice de Participación Ciudadana</v>
      </c>
      <c r="J7987" t="str">
        <f t="shared" si="8193"/>
        <v>01-01</v>
      </c>
      <c r="K7987" t="str">
        <f t="shared" si="8193"/>
        <v>Número de reuniones del COMUDE en el año de la medición.</v>
      </c>
      <c r="L7987" s="150">
        <f>+VLOOKUP($E7987,IPC_2018!$B$8:$T$347,3,0)</f>
        <v>0.83333333333333337</v>
      </c>
      <c r="M7987" s="142" t="str">
        <f>+VLOOKUP($E7987,IPC_2018!$B$8:$T$347,4,0)</f>
        <v>Alto</v>
      </c>
    </row>
    <row r="7988" spans="1:13" x14ac:dyDescent="0.3">
      <c r="A7988" s="139">
        <f t="shared" si="8185"/>
        <v>211</v>
      </c>
      <c r="B7988" s="148">
        <f t="shared" si="8187"/>
        <v>2</v>
      </c>
      <c r="D7988" s="149" t="str">
        <f>+VLOOKUP($A7988,mUNICIPIOS!$B$4:$F$343,2,0)</f>
        <v>Huehuetenango</v>
      </c>
      <c r="E7988" s="149">
        <f>+VLOOKUP($A7988,mUNICIPIOS!$B$4:$F$343,3,0)</f>
        <v>1315</v>
      </c>
      <c r="F7988" s="149" t="str">
        <f>+VLOOKUP($A7988,mUNICIPIOS!$B$4:$F$343,4,0)</f>
        <v>Todos Santos Cuchumatán</v>
      </c>
      <c r="G7988" s="139" t="str">
        <f t="shared" ref="G7988:K7988" si="8194">+G7950</f>
        <v>01</v>
      </c>
      <c r="H7988" t="str">
        <f t="shared" si="8194"/>
        <v>IPC</v>
      </c>
      <c r="I7988" t="str">
        <f t="shared" si="8194"/>
        <v>Índice de Participación Ciudadana</v>
      </c>
      <c r="J7988" t="str">
        <f t="shared" si="8194"/>
        <v>01-02</v>
      </c>
      <c r="K7988" t="str">
        <f t="shared" si="8194"/>
        <v>Participación de Alcaldes, Concejales y Síndicos determinados o designados en el COMUDE</v>
      </c>
      <c r="L7988" s="150">
        <f>+VLOOKUP($E7988,IPC_2018!$B$8:$T$347,6,0)</f>
        <v>0.5</v>
      </c>
      <c r="M7988" s="142" t="str">
        <f>+VLOOKUP($E7988,IPC_2018!$B$8:$T$347,7,0)</f>
        <v>Medio</v>
      </c>
    </row>
    <row r="7989" spans="1:13" x14ac:dyDescent="0.3">
      <c r="A7989" s="139">
        <f t="shared" si="8185"/>
        <v>211</v>
      </c>
      <c r="B7989" s="148">
        <f t="shared" si="8187"/>
        <v>3</v>
      </c>
      <c r="D7989" s="149" t="str">
        <f>+VLOOKUP($A7989,mUNICIPIOS!$B$4:$F$343,2,0)</f>
        <v>Huehuetenango</v>
      </c>
      <c r="E7989" s="149">
        <f>+VLOOKUP($A7989,mUNICIPIOS!$B$4:$F$343,3,0)</f>
        <v>1315</v>
      </c>
      <c r="F7989" s="149" t="str">
        <f>+VLOOKUP($A7989,mUNICIPIOS!$B$4:$F$343,4,0)</f>
        <v>Todos Santos Cuchumatán</v>
      </c>
      <c r="G7989" s="139" t="str">
        <f t="shared" ref="G7989:K7989" si="8195">+G7951</f>
        <v>01</v>
      </c>
      <c r="H7989" t="str">
        <f t="shared" si="8195"/>
        <v>IPC</v>
      </c>
      <c r="I7989" t="str">
        <f t="shared" si="8195"/>
        <v>Índice de Participación Ciudadana</v>
      </c>
      <c r="J7989" t="str">
        <f t="shared" si="8195"/>
        <v>01-03</v>
      </c>
      <c r="K7989" t="str">
        <f t="shared" si="8195"/>
        <v>Participación  de organizaciones de jóvenes, mujeres, pueblos mayas, xincas, garífunas, y otras organizaciones en el Comude</v>
      </c>
      <c r="L7989" s="150">
        <f>+VLOOKUP($E7989,IPC_2018!$B$8:$T$347,9,0)</f>
        <v>0</v>
      </c>
      <c r="M7989" s="142" t="str">
        <f>+VLOOKUP($E7989,IPC_2018!$B$8:$T$347,10,0)</f>
        <v>Bajo</v>
      </c>
    </row>
    <row r="7990" spans="1:13" x14ac:dyDescent="0.3">
      <c r="A7990" s="139">
        <f t="shared" si="8185"/>
        <v>211</v>
      </c>
      <c r="B7990" s="148">
        <f t="shared" si="8187"/>
        <v>4</v>
      </c>
      <c r="D7990" s="149" t="str">
        <f>+VLOOKUP($A7990,mUNICIPIOS!$B$4:$F$343,2,0)</f>
        <v>Huehuetenango</v>
      </c>
      <c r="E7990" s="149">
        <f>+VLOOKUP($A7990,mUNICIPIOS!$B$4:$F$343,3,0)</f>
        <v>1315</v>
      </c>
      <c r="F7990" s="149" t="str">
        <f>+VLOOKUP($A7990,mUNICIPIOS!$B$4:$F$343,4,0)</f>
        <v>Todos Santos Cuchumatán</v>
      </c>
      <c r="G7990" s="139" t="str">
        <f t="shared" ref="G7990:K7990" si="8196">+G7952</f>
        <v>01</v>
      </c>
      <c r="H7990" t="str">
        <f t="shared" si="8196"/>
        <v>IPC</v>
      </c>
      <c r="I7990" t="str">
        <f t="shared" si="8196"/>
        <v>Índice de Participación Ciudadana</v>
      </c>
      <c r="J7990" t="str">
        <f t="shared" si="8196"/>
        <v>01-04</v>
      </c>
      <c r="K7990" t="str">
        <f t="shared" si="8196"/>
        <v>Representatividad territorial del Comude.</v>
      </c>
      <c r="L7990" s="150">
        <f>+VLOOKUP($E7990,IPC_2018!$B$8:$T$347,12,0)</f>
        <v>0</v>
      </c>
      <c r="M7990" s="142" t="str">
        <f>+VLOOKUP($E7990,IPC_2018!$B$8:$T$347,13,0)</f>
        <v>Bajo</v>
      </c>
    </row>
    <row r="7991" spans="1:13" x14ac:dyDescent="0.3">
      <c r="A7991" s="139">
        <f t="shared" si="8185"/>
        <v>211</v>
      </c>
      <c r="B7991" s="148">
        <f t="shared" si="8187"/>
        <v>5</v>
      </c>
      <c r="D7991" s="149" t="str">
        <f>+VLOOKUP($A7991,mUNICIPIOS!$B$4:$F$343,2,0)</f>
        <v>Huehuetenango</v>
      </c>
      <c r="E7991" s="149">
        <f>+VLOOKUP($A7991,mUNICIPIOS!$B$4:$F$343,3,0)</f>
        <v>1315</v>
      </c>
      <c r="F7991" s="149" t="str">
        <f>+VLOOKUP($A7991,mUNICIPIOS!$B$4:$F$343,4,0)</f>
        <v>Todos Santos Cuchumatán</v>
      </c>
      <c r="G7991" s="139" t="str">
        <f t="shared" ref="G7991:K7991" si="8197">+G7953</f>
        <v>01</v>
      </c>
      <c r="H7991" t="str">
        <f t="shared" si="8197"/>
        <v>IPC</v>
      </c>
      <c r="I7991" t="str">
        <f t="shared" si="8197"/>
        <v>Índice de Participación Ciudadana</v>
      </c>
      <c r="J7991" t="str">
        <f t="shared" si="8197"/>
        <v>01-05</v>
      </c>
      <c r="K7991" t="str">
        <f t="shared" si="8197"/>
        <v>Funcionamiento del Comude</v>
      </c>
      <c r="L7991" s="150">
        <f>+VLOOKUP($E7991,IPC_2018!$B$8:$T$347,15,0)</f>
        <v>0.15901060076290127</v>
      </c>
      <c r="M7991" s="142" t="str">
        <f>+VLOOKUP($E7991,IPC_2018!$B$8:$T$347,16,0)</f>
        <v>Bajo</v>
      </c>
    </row>
    <row r="7992" spans="1:13" x14ac:dyDescent="0.3">
      <c r="A7992" s="139">
        <f t="shared" si="8185"/>
        <v>211</v>
      </c>
      <c r="B7992" s="148">
        <f t="shared" si="8187"/>
        <v>6</v>
      </c>
      <c r="D7992" s="149" t="str">
        <f>+VLOOKUP($A7992,mUNICIPIOS!$B$4:$F$343,2,0)</f>
        <v>Huehuetenango</v>
      </c>
      <c r="E7992" s="149">
        <f>+VLOOKUP($A7992,mUNICIPIOS!$B$4:$F$343,3,0)</f>
        <v>1315</v>
      </c>
      <c r="F7992" s="149" t="str">
        <f>+VLOOKUP($A7992,mUNICIPIOS!$B$4:$F$343,4,0)</f>
        <v>Todos Santos Cuchumatán</v>
      </c>
      <c r="G7992" s="139" t="str">
        <f t="shared" ref="G7992:K7992" si="8198">+G7954</f>
        <v>01</v>
      </c>
      <c r="H7992" t="str">
        <f t="shared" si="8198"/>
        <v>IPC</v>
      </c>
      <c r="I7992" t="str">
        <f t="shared" si="8198"/>
        <v>Índice de Participación Ciudadana</v>
      </c>
      <c r="J7992" t="str">
        <f t="shared" si="8198"/>
        <v>INDICE</v>
      </c>
      <c r="K7992">
        <f t="shared" si="8198"/>
        <v>0</v>
      </c>
      <c r="L7992" s="150">
        <f>+VLOOKUP($E7992,IPC_2018!$B$8:$T$347,18,0)</f>
        <v>0.4405182567811019</v>
      </c>
      <c r="M7992" s="142" t="str">
        <f>+VLOOKUP($E7992,IPC_2018!$B$8:$T$347,19,0)</f>
        <v>Medio</v>
      </c>
    </row>
    <row r="7993" spans="1:13" x14ac:dyDescent="0.3">
      <c r="A7993" s="139">
        <f t="shared" si="8185"/>
        <v>211</v>
      </c>
      <c r="B7993" s="148">
        <f t="shared" si="8187"/>
        <v>7</v>
      </c>
      <c r="D7993" s="149" t="str">
        <f>+VLOOKUP($A7993,mUNICIPIOS!$B$4:$F$343,2,0)</f>
        <v>Huehuetenango</v>
      </c>
      <c r="E7993" s="149">
        <f>+VLOOKUP($A7993,mUNICIPIOS!$B$4:$F$343,3,0)</f>
        <v>1315</v>
      </c>
      <c r="F7993" s="149" t="str">
        <f>+VLOOKUP($A7993,mUNICIPIOS!$B$4:$F$343,4,0)</f>
        <v>Todos Santos Cuchumatán</v>
      </c>
      <c r="G7993" s="139" t="str">
        <f t="shared" ref="G7993:K7993" si="8199">+G7955</f>
        <v>02</v>
      </c>
      <c r="H7993" t="str">
        <f t="shared" si="8199"/>
        <v>IIC</v>
      </c>
      <c r="I7993" t="str">
        <f t="shared" si="8199"/>
        <v>Índice de Información a la Ciudadanía</v>
      </c>
      <c r="J7993" t="str">
        <f t="shared" si="8199"/>
        <v>02-01</v>
      </c>
      <c r="K7993" t="str">
        <f t="shared" si="8199"/>
        <v>Rendición de cuentas cuatrimestral y anual al Comude enfocadas en resultados.</v>
      </c>
      <c r="L7993" s="150">
        <f>+VLOOKUP($E7993,IIC_2018!$B$8:$Q$347,3,0)</f>
        <v>0</v>
      </c>
      <c r="M7993" s="142" t="str">
        <f>+VLOOKUP($E7993,IIC_2018!$B$8:$Q$347,4,0)</f>
        <v>Bajo</v>
      </c>
    </row>
    <row r="7994" spans="1:13" x14ac:dyDescent="0.3">
      <c r="A7994" s="139">
        <f t="shared" si="8185"/>
        <v>211</v>
      </c>
      <c r="B7994" s="148">
        <f t="shared" si="8187"/>
        <v>8</v>
      </c>
      <c r="D7994" s="149" t="str">
        <f>+VLOOKUP($A7994,mUNICIPIOS!$B$4:$F$343,2,0)</f>
        <v>Huehuetenango</v>
      </c>
      <c r="E7994" s="149">
        <f>+VLOOKUP($A7994,mUNICIPIOS!$B$4:$F$343,3,0)</f>
        <v>1315</v>
      </c>
      <c r="F7994" s="149" t="str">
        <f>+VLOOKUP($A7994,mUNICIPIOS!$B$4:$F$343,4,0)</f>
        <v>Todos Santos Cuchumatán</v>
      </c>
      <c r="G7994" s="139" t="str">
        <f t="shared" ref="G7994:K7994" si="8200">+G7956</f>
        <v>02</v>
      </c>
      <c r="H7994" t="str">
        <f t="shared" si="8200"/>
        <v>IIC</v>
      </c>
      <c r="I7994" t="str">
        <f t="shared" si="8200"/>
        <v>Índice de Información a la Ciudadanía</v>
      </c>
      <c r="J7994" t="str">
        <f t="shared" si="8200"/>
        <v>02-02</v>
      </c>
      <c r="K7994" t="str">
        <f t="shared" si="8200"/>
        <v>Información presupuestaria y otra información brindada a la ciudadanía disponible en medios locales de comunicación.</v>
      </c>
      <c r="L7994" s="150">
        <f>+VLOOKUP($E7994,IIC_2018!$B$8:$Q$347,6,0)</f>
        <v>0</v>
      </c>
      <c r="M7994" s="142" t="str">
        <f>+VLOOKUP($E7994,IIC_2018!$B$8:$Q$347,7,0)</f>
        <v>Bajo</v>
      </c>
    </row>
    <row r="7995" spans="1:13" x14ac:dyDescent="0.3">
      <c r="A7995" s="139">
        <f t="shared" si="8185"/>
        <v>211</v>
      </c>
      <c r="B7995" s="148">
        <f t="shared" si="8187"/>
        <v>9</v>
      </c>
      <c r="D7995" s="149" t="str">
        <f>+VLOOKUP($A7995,mUNICIPIOS!$B$4:$F$343,2,0)</f>
        <v>Huehuetenango</v>
      </c>
      <c r="E7995" s="149">
        <f>+VLOOKUP($A7995,mUNICIPIOS!$B$4:$F$343,3,0)</f>
        <v>1315</v>
      </c>
      <c r="F7995" s="149" t="str">
        <f>+VLOOKUP($A7995,mUNICIPIOS!$B$4:$F$343,4,0)</f>
        <v>Todos Santos Cuchumatán</v>
      </c>
      <c r="G7995" s="139" t="str">
        <f t="shared" ref="G7995:K7995" si="8201">+G7957</f>
        <v>02</v>
      </c>
      <c r="H7995" t="str">
        <f t="shared" si="8201"/>
        <v>IIC</v>
      </c>
      <c r="I7995" t="str">
        <f t="shared" si="8201"/>
        <v>Índice de Información a la Ciudadanía</v>
      </c>
      <c r="J7995" t="str">
        <f t="shared" si="8201"/>
        <v>02-03</v>
      </c>
      <c r="K7995" t="str">
        <f t="shared" si="8201"/>
        <v>Información pública de oficio actualizada y disponible de acuerdo a la LAIP y uso de internet.</v>
      </c>
      <c r="L7995" s="150">
        <f>+VLOOKUP($E7995,IIC_2018!$B$8:$Q$347,9,0)</f>
        <v>0.19999999999999998</v>
      </c>
      <c r="M7995" s="142" t="str">
        <f>+VLOOKUP($E7995,IIC_2018!$B$8:$Q$347,10,0)</f>
        <v>Bajo</v>
      </c>
    </row>
    <row r="7996" spans="1:13" x14ac:dyDescent="0.3">
      <c r="A7996" s="139">
        <f t="shared" si="8185"/>
        <v>211</v>
      </c>
      <c r="B7996" s="148">
        <f t="shared" si="8187"/>
        <v>10</v>
      </c>
      <c r="D7996" s="149" t="str">
        <f>+VLOOKUP($A7996,mUNICIPIOS!$B$4:$F$343,2,0)</f>
        <v>Huehuetenango</v>
      </c>
      <c r="E7996" s="149">
        <f>+VLOOKUP($A7996,mUNICIPIOS!$B$4:$F$343,3,0)</f>
        <v>1315</v>
      </c>
      <c r="F7996" s="149" t="str">
        <f>+VLOOKUP($A7996,mUNICIPIOS!$B$4:$F$343,4,0)</f>
        <v>Todos Santos Cuchumatán</v>
      </c>
      <c r="G7996" s="139" t="str">
        <f t="shared" ref="G7996:K7996" si="8202">+G7958</f>
        <v>02</v>
      </c>
      <c r="H7996" t="str">
        <f t="shared" si="8202"/>
        <v>IIC</v>
      </c>
      <c r="I7996" t="str">
        <f t="shared" si="8202"/>
        <v>Índice de Información a la Ciudadanía</v>
      </c>
      <c r="J7996" t="str">
        <f t="shared" si="8202"/>
        <v>02-04</v>
      </c>
      <c r="K7996" t="str">
        <f t="shared" si="8202"/>
        <v>Relación del monto contratado por medio de Guate compras con el total del presupuesto de egresos vigente.</v>
      </c>
      <c r="L7996" s="150">
        <f>+VLOOKUP($E7996,IIC_2018!$B$8:$Q$347,12,0)</f>
        <v>0.45807584692554759</v>
      </c>
      <c r="M7996" s="142" t="str">
        <f>+VLOOKUP($E7996,IIC_2018!$B$8:$Q$347,13,0)</f>
        <v>Medio</v>
      </c>
    </row>
    <row r="7997" spans="1:13" x14ac:dyDescent="0.3">
      <c r="A7997" s="139">
        <f t="shared" si="8185"/>
        <v>211</v>
      </c>
      <c r="B7997" s="148">
        <f t="shared" si="8187"/>
        <v>11</v>
      </c>
      <c r="D7997" s="149" t="str">
        <f>+VLOOKUP($A7997,mUNICIPIOS!$B$4:$F$343,2,0)</f>
        <v>Huehuetenango</v>
      </c>
      <c r="E7997" s="149">
        <f>+VLOOKUP($A7997,mUNICIPIOS!$B$4:$F$343,3,0)</f>
        <v>1315</v>
      </c>
      <c r="F7997" s="149" t="str">
        <f>+VLOOKUP($A7997,mUNICIPIOS!$B$4:$F$343,4,0)</f>
        <v>Todos Santos Cuchumatán</v>
      </c>
      <c r="G7997" s="139" t="str">
        <f t="shared" ref="G7997:K7997" si="8203">+G7959</f>
        <v>02</v>
      </c>
      <c r="H7997" t="str">
        <f t="shared" si="8203"/>
        <v>IIC</v>
      </c>
      <c r="I7997" t="str">
        <f t="shared" si="8203"/>
        <v>Índice de Información a la Ciudadanía</v>
      </c>
      <c r="J7997" t="str">
        <f t="shared" si="8203"/>
        <v>INDICE</v>
      </c>
      <c r="K7997">
        <f t="shared" si="8203"/>
        <v>0</v>
      </c>
      <c r="L7997" s="150">
        <f>+VLOOKUP($E7997,IIC_2018!$B$8:$Q$347,15,0)</f>
        <v>0.16451896173138689</v>
      </c>
      <c r="M7997" s="142" t="str">
        <f>+VLOOKUP($E7997,IIC_2018!$B$8:$Q$347,16,0)</f>
        <v>Bajo</v>
      </c>
    </row>
    <row r="7998" spans="1:13" x14ac:dyDescent="0.3">
      <c r="A7998" s="139">
        <f t="shared" si="8185"/>
        <v>211</v>
      </c>
      <c r="B7998" s="148">
        <f t="shared" si="8187"/>
        <v>12</v>
      </c>
      <c r="D7998" s="149" t="str">
        <f>+VLOOKUP($A7998,mUNICIPIOS!$B$4:$F$343,2,0)</f>
        <v>Huehuetenango</v>
      </c>
      <c r="E7998" s="149">
        <f>+VLOOKUP($A7998,mUNICIPIOS!$B$4:$F$343,3,0)</f>
        <v>1315</v>
      </c>
      <c r="F7998" s="149" t="str">
        <f>+VLOOKUP($A7998,mUNICIPIOS!$B$4:$F$343,4,0)</f>
        <v>Todos Santos Cuchumatán</v>
      </c>
      <c r="G7998" s="139" t="str">
        <f t="shared" ref="G7998:K7998" si="8204">+G7960</f>
        <v>03</v>
      </c>
      <c r="H7998" t="str">
        <f t="shared" si="8204"/>
        <v>ISP</v>
      </c>
      <c r="I7998" t="str">
        <f t="shared" si="8204"/>
        <v>Índice de Servicios Públicos</v>
      </c>
      <c r="J7998" t="str">
        <f t="shared" si="8204"/>
        <v>03-01</v>
      </c>
      <c r="K7998" t="str">
        <f t="shared" si="8204"/>
        <v>Cobertura del servicio público de agua</v>
      </c>
      <c r="L7998" s="150">
        <f>+VLOOKUP($E7998,ISP_2018!$B$8:$T$347,3,0)</f>
        <v>0</v>
      </c>
      <c r="M7998" s="142" t="str">
        <f>+VLOOKUP($E7998,ISP_2018!$B$8:$T$347,4,0)</f>
        <v>Bajo</v>
      </c>
    </row>
    <row r="7999" spans="1:13" x14ac:dyDescent="0.3">
      <c r="A7999" s="139">
        <f t="shared" si="8185"/>
        <v>211</v>
      </c>
      <c r="B7999" s="148">
        <f t="shared" si="8187"/>
        <v>13</v>
      </c>
      <c r="D7999" s="149" t="str">
        <f>+VLOOKUP($A7999,mUNICIPIOS!$B$4:$F$343,2,0)</f>
        <v>Huehuetenango</v>
      </c>
      <c r="E7999" s="149">
        <f>+VLOOKUP($A7999,mUNICIPIOS!$B$4:$F$343,3,0)</f>
        <v>1315</v>
      </c>
      <c r="F7999" s="149" t="str">
        <f>+VLOOKUP($A7999,mUNICIPIOS!$B$4:$F$343,4,0)</f>
        <v>Todos Santos Cuchumatán</v>
      </c>
      <c r="G7999" s="139" t="str">
        <f t="shared" ref="G7999:K7999" si="8205">+G7961</f>
        <v>03</v>
      </c>
      <c r="H7999" t="str">
        <f t="shared" si="8205"/>
        <v>ISP</v>
      </c>
      <c r="I7999" t="str">
        <f t="shared" si="8205"/>
        <v>Índice de Servicios Públicos</v>
      </c>
      <c r="J7999" t="str">
        <f t="shared" si="8205"/>
        <v>03-02</v>
      </c>
      <c r="K7999" t="str">
        <f t="shared" si="8205"/>
        <v>Control de la calidad del servicio público de agua</v>
      </c>
      <c r="L7999" s="150">
        <f>+VLOOKUP($E7999,ISP_2018!$B$8:$T$347,6,0)</f>
        <v>0</v>
      </c>
      <c r="M7999" s="142" t="str">
        <f>+VLOOKUP($E7999,ISP_2018!$B$8:$T$347,7,0)</f>
        <v>Bajo</v>
      </c>
    </row>
    <row r="8000" spans="1:13" x14ac:dyDescent="0.3">
      <c r="A8000" s="139">
        <f t="shared" si="8185"/>
        <v>211</v>
      </c>
      <c r="B8000" s="148">
        <f t="shared" si="8187"/>
        <v>14</v>
      </c>
      <c r="D8000" s="149" t="str">
        <f>+VLOOKUP($A8000,mUNICIPIOS!$B$4:$F$343,2,0)</f>
        <v>Huehuetenango</v>
      </c>
      <c r="E8000" s="149">
        <f>+VLOOKUP($A8000,mUNICIPIOS!$B$4:$F$343,3,0)</f>
        <v>1315</v>
      </c>
      <c r="F8000" s="149" t="str">
        <f>+VLOOKUP($A8000,mUNICIPIOS!$B$4:$F$343,4,0)</f>
        <v>Todos Santos Cuchumatán</v>
      </c>
      <c r="G8000" s="139" t="str">
        <f t="shared" ref="G8000:K8000" si="8206">+G7962</f>
        <v>03</v>
      </c>
      <c r="H8000" t="str">
        <f t="shared" si="8206"/>
        <v>ISP</v>
      </c>
      <c r="I8000" t="str">
        <f t="shared" si="8206"/>
        <v>Índice de Servicios Públicos</v>
      </c>
      <c r="J8000" t="str">
        <f t="shared" si="8206"/>
        <v>03-03</v>
      </c>
      <c r="K8000" t="str">
        <f t="shared" si="8206"/>
        <v>Disposición  y tratamiento  de aguas residuales</v>
      </c>
      <c r="L8000" s="150">
        <f>+VLOOKUP($E8000,ISP_2018!$B$8:$T$347,9,0)</f>
        <v>0</v>
      </c>
      <c r="M8000" s="142" t="str">
        <f>+VLOOKUP($E8000,ISP_2018!$B$8:$T$347,10,0)</f>
        <v>Bajo</v>
      </c>
    </row>
    <row r="8001" spans="1:13" x14ac:dyDescent="0.3">
      <c r="A8001" s="139">
        <f t="shared" si="8185"/>
        <v>211</v>
      </c>
      <c r="B8001" s="148">
        <f t="shared" si="8187"/>
        <v>15</v>
      </c>
      <c r="D8001" s="149" t="str">
        <f>+VLOOKUP($A8001,mUNICIPIOS!$B$4:$F$343,2,0)</f>
        <v>Huehuetenango</v>
      </c>
      <c r="E8001" s="149">
        <f>+VLOOKUP($A8001,mUNICIPIOS!$B$4:$F$343,3,0)</f>
        <v>1315</v>
      </c>
      <c r="F8001" s="149" t="str">
        <f>+VLOOKUP($A8001,mUNICIPIOS!$B$4:$F$343,4,0)</f>
        <v>Todos Santos Cuchumatán</v>
      </c>
      <c r="G8001" s="139" t="str">
        <f t="shared" ref="G8001:K8001" si="8207">+G7963</f>
        <v>03</v>
      </c>
      <c r="H8001" t="str">
        <f t="shared" si="8207"/>
        <v>ISP</v>
      </c>
      <c r="I8001" t="str">
        <f t="shared" si="8207"/>
        <v>Índice de Servicios Públicos</v>
      </c>
      <c r="J8001" t="str">
        <f t="shared" si="8207"/>
        <v>03-04</v>
      </c>
      <c r="K8001" t="str">
        <f t="shared" si="8207"/>
        <v>Gestión y manejo de los residuos y desechos sólidos</v>
      </c>
      <c r="L8001" s="150">
        <f>+VLOOKUP($E8001,ISP_2018!$B$8:$T$347,12,0)</f>
        <v>0</v>
      </c>
      <c r="M8001" s="142" t="str">
        <f>+VLOOKUP($E8001,ISP_2018!$B$8:$T$347,13,0)</f>
        <v>Bajo</v>
      </c>
    </row>
    <row r="8002" spans="1:13" x14ac:dyDescent="0.3">
      <c r="A8002" s="139">
        <f t="shared" si="8185"/>
        <v>211</v>
      </c>
      <c r="B8002" s="148">
        <f t="shared" si="8187"/>
        <v>16</v>
      </c>
      <c r="D8002" s="149" t="str">
        <f>+VLOOKUP($A8002,mUNICIPIOS!$B$4:$F$343,2,0)</f>
        <v>Huehuetenango</v>
      </c>
      <c r="E8002" s="149">
        <f>+VLOOKUP($A8002,mUNICIPIOS!$B$4:$F$343,3,0)</f>
        <v>1315</v>
      </c>
      <c r="F8002" s="149" t="str">
        <f>+VLOOKUP($A8002,mUNICIPIOS!$B$4:$F$343,4,0)</f>
        <v>Todos Santos Cuchumatán</v>
      </c>
      <c r="G8002" s="139" t="str">
        <f t="shared" ref="G8002:K8002" si="8208">+G7964</f>
        <v>03</v>
      </c>
      <c r="H8002" t="str">
        <f t="shared" si="8208"/>
        <v>ISP</v>
      </c>
      <c r="I8002" t="str">
        <f t="shared" si="8208"/>
        <v>Índice de Servicios Públicos</v>
      </c>
      <c r="J8002" t="str">
        <f t="shared" si="8208"/>
        <v>03-05</v>
      </c>
      <c r="K8002" t="str">
        <f t="shared" si="8208"/>
        <v>Gestión de servicios públicos municipales</v>
      </c>
      <c r="L8002" s="150">
        <f>+VLOOKUP($E8002,ISP_2018!$B$8:$T$347,15,0)</f>
        <v>0</v>
      </c>
      <c r="M8002" s="142" t="str">
        <f>+VLOOKUP($E8002,ISP_2018!$B$8:$T$347,16,0)</f>
        <v>Bajo</v>
      </c>
    </row>
    <row r="8003" spans="1:13" x14ac:dyDescent="0.3">
      <c r="A8003" s="139">
        <f t="shared" si="8185"/>
        <v>211</v>
      </c>
      <c r="B8003" s="148">
        <f t="shared" si="8187"/>
        <v>17</v>
      </c>
      <c r="D8003" s="149" t="str">
        <f>+VLOOKUP($A8003,mUNICIPIOS!$B$4:$F$343,2,0)</f>
        <v>Huehuetenango</v>
      </c>
      <c r="E8003" s="149">
        <f>+VLOOKUP($A8003,mUNICIPIOS!$B$4:$F$343,3,0)</f>
        <v>1315</v>
      </c>
      <c r="F8003" s="149" t="str">
        <f>+VLOOKUP($A8003,mUNICIPIOS!$B$4:$F$343,4,0)</f>
        <v>Todos Santos Cuchumatán</v>
      </c>
      <c r="G8003" s="139" t="str">
        <f t="shared" ref="G8003:K8003" si="8209">+G7965</f>
        <v>03</v>
      </c>
      <c r="H8003" t="str">
        <f t="shared" si="8209"/>
        <v>ISP</v>
      </c>
      <c r="I8003" t="str">
        <f t="shared" si="8209"/>
        <v>Índice de Servicios Públicos</v>
      </c>
      <c r="J8003" t="str">
        <f t="shared" si="8209"/>
        <v>INDICE</v>
      </c>
      <c r="K8003">
        <f t="shared" si="8209"/>
        <v>0</v>
      </c>
      <c r="L8003" s="150">
        <f>+VLOOKUP($E8003,ISP_2018!$B$8:$T$347,18,0)</f>
        <v>0</v>
      </c>
      <c r="M8003" s="142" t="str">
        <f>+VLOOKUP($E8003,ISP_2018!$B$8:$T$347,19,0)</f>
        <v>Bajo</v>
      </c>
    </row>
    <row r="8004" spans="1:13" x14ac:dyDescent="0.3">
      <c r="A8004" s="139">
        <f t="shared" si="8185"/>
        <v>211</v>
      </c>
      <c r="B8004" s="148">
        <f t="shared" si="8187"/>
        <v>18</v>
      </c>
      <c r="D8004" s="149" t="str">
        <f>+VLOOKUP($A8004,mUNICIPIOS!$B$4:$F$343,2,0)</f>
        <v>Huehuetenango</v>
      </c>
      <c r="E8004" s="149">
        <f>+VLOOKUP($A8004,mUNICIPIOS!$B$4:$F$343,3,0)</f>
        <v>1315</v>
      </c>
      <c r="F8004" s="149" t="str">
        <f>+VLOOKUP($A8004,mUNICIPIOS!$B$4:$F$343,4,0)</f>
        <v>Todos Santos Cuchumatán</v>
      </c>
      <c r="G8004" s="139" t="str">
        <f t="shared" ref="G8004:K8004" si="8210">+G7966</f>
        <v>04</v>
      </c>
      <c r="H8004" t="str">
        <f t="shared" si="8210"/>
        <v>IGA</v>
      </c>
      <c r="I8004" t="str">
        <f t="shared" si="8210"/>
        <v>Índice de Gestión Administrativa</v>
      </c>
      <c r="J8004" t="str">
        <f t="shared" si="8210"/>
        <v>04-01</v>
      </c>
      <c r="K8004" t="str">
        <f t="shared" si="8210"/>
        <v>Existencia de elementos de atención municipal orientada al vecino</v>
      </c>
      <c r="L8004" s="150">
        <f>+VLOOKUP($E8004,IGA_2018!$B$8:$N$347,3,0)</f>
        <v>0</v>
      </c>
      <c r="M8004" s="142" t="str">
        <f>+VLOOKUP($E8004,IGA_2018!$B$8:$N$347,4,0)</f>
        <v>Bajo</v>
      </c>
    </row>
    <row r="8005" spans="1:13" x14ac:dyDescent="0.3">
      <c r="A8005" s="139">
        <f t="shared" si="8185"/>
        <v>211</v>
      </c>
      <c r="B8005" s="148">
        <f t="shared" si="8187"/>
        <v>19</v>
      </c>
      <c r="D8005" s="149" t="str">
        <f>+VLOOKUP($A8005,mUNICIPIOS!$B$4:$F$343,2,0)</f>
        <v>Huehuetenango</v>
      </c>
      <c r="E8005" s="149">
        <f>+VLOOKUP($A8005,mUNICIPIOS!$B$4:$F$343,3,0)</f>
        <v>1315</v>
      </c>
      <c r="F8005" s="149" t="str">
        <f>+VLOOKUP($A8005,mUNICIPIOS!$B$4:$F$343,4,0)</f>
        <v>Todos Santos Cuchumatán</v>
      </c>
      <c r="G8005" s="139" t="str">
        <f t="shared" ref="G8005:K8005" si="8211">+G7967</f>
        <v>04</v>
      </c>
      <c r="H8005" t="str">
        <f t="shared" si="8211"/>
        <v>IGA</v>
      </c>
      <c r="I8005" t="str">
        <f t="shared" si="8211"/>
        <v>Índice de Gestión Administrativa</v>
      </c>
      <c r="J8005" t="str">
        <f t="shared" si="8211"/>
        <v>04-02</v>
      </c>
      <c r="K8005" t="str">
        <f t="shared" si="8211"/>
        <v>Gestión del recurso humano.</v>
      </c>
      <c r="L8005" s="150">
        <f>+VLOOKUP($E8005,IGA_2018!$B$8:$N$347,6,0)</f>
        <v>0</v>
      </c>
      <c r="M8005" s="142" t="str">
        <f>+VLOOKUP($E8005,IGA_2018!$B$8:$N$347,7,0)</f>
        <v>Bajo</v>
      </c>
    </row>
    <row r="8006" spans="1:13" x14ac:dyDescent="0.3">
      <c r="A8006" s="139">
        <f t="shared" si="8185"/>
        <v>211</v>
      </c>
      <c r="B8006" s="148">
        <f t="shared" si="8187"/>
        <v>20</v>
      </c>
      <c r="D8006" s="149" t="str">
        <f>+VLOOKUP($A8006,mUNICIPIOS!$B$4:$F$343,2,0)</f>
        <v>Huehuetenango</v>
      </c>
      <c r="E8006" s="149">
        <f>+VLOOKUP($A8006,mUNICIPIOS!$B$4:$F$343,3,0)</f>
        <v>1315</v>
      </c>
      <c r="F8006" s="149" t="str">
        <f>+VLOOKUP($A8006,mUNICIPIOS!$B$4:$F$343,4,0)</f>
        <v>Todos Santos Cuchumatán</v>
      </c>
      <c r="G8006" s="139" t="str">
        <f t="shared" ref="G8006:K8006" si="8212">+G7968</f>
        <v>04</v>
      </c>
      <c r="H8006" t="str">
        <f t="shared" si="8212"/>
        <v>IGA</v>
      </c>
      <c r="I8006" t="str">
        <f t="shared" si="8212"/>
        <v>Índice de Gestión Administrativa</v>
      </c>
      <c r="J8006" t="str">
        <f t="shared" si="8212"/>
        <v>04-03</v>
      </c>
      <c r="K8006" t="str">
        <f t="shared" si="8212"/>
        <v>Existencia de oficinas municipales con instrumentos de gestión.</v>
      </c>
      <c r="L8006" s="150">
        <f>+VLOOKUP($E8006,IGA_2018!$B$8:$N$347,9,0)</f>
        <v>0</v>
      </c>
      <c r="M8006" s="142" t="str">
        <f>+VLOOKUP($E8006,IGA_2018!$B$8:$N$347,10,0)</f>
        <v>Bajo</v>
      </c>
    </row>
    <row r="8007" spans="1:13" x14ac:dyDescent="0.3">
      <c r="A8007" s="139">
        <f t="shared" si="8185"/>
        <v>211</v>
      </c>
      <c r="B8007" s="148">
        <f t="shared" si="8187"/>
        <v>21</v>
      </c>
      <c r="D8007" s="149" t="str">
        <f>+VLOOKUP($A8007,mUNICIPIOS!$B$4:$F$343,2,0)</f>
        <v>Huehuetenango</v>
      </c>
      <c r="E8007" s="149">
        <f>+VLOOKUP($A8007,mUNICIPIOS!$B$4:$F$343,3,0)</f>
        <v>1315</v>
      </c>
      <c r="F8007" s="149" t="str">
        <f>+VLOOKUP($A8007,mUNICIPIOS!$B$4:$F$343,4,0)</f>
        <v>Todos Santos Cuchumatán</v>
      </c>
      <c r="G8007" s="139" t="str">
        <f t="shared" ref="G8007:K8007" si="8213">+G7969</f>
        <v>04</v>
      </c>
      <c r="H8007" t="str">
        <f t="shared" si="8213"/>
        <v>IGA</v>
      </c>
      <c r="I8007" t="str">
        <f t="shared" si="8213"/>
        <v>Índice de Gestión Administrativa</v>
      </c>
      <c r="J8007" t="str">
        <f t="shared" si="8213"/>
        <v>INDICE</v>
      </c>
      <c r="K8007">
        <f t="shared" si="8213"/>
        <v>0</v>
      </c>
      <c r="L8007" s="150">
        <f>+VLOOKUP($E8007,IGA_2018!$B$8:$N$347,12,0)</f>
        <v>0</v>
      </c>
      <c r="M8007" s="142" t="str">
        <f>+VLOOKUP($E8007,IGA_2018!$B$8:$N$347,13,0)</f>
        <v>Bajo</v>
      </c>
    </row>
    <row r="8008" spans="1:13" x14ac:dyDescent="0.3">
      <c r="A8008" s="139">
        <f t="shared" si="8185"/>
        <v>211</v>
      </c>
      <c r="B8008" s="148">
        <f t="shared" si="8187"/>
        <v>22</v>
      </c>
      <c r="D8008" s="149" t="str">
        <f>+VLOOKUP($A8008,mUNICIPIOS!$B$4:$F$343,2,0)</f>
        <v>Huehuetenango</v>
      </c>
      <c r="E8008" s="149">
        <f>+VLOOKUP($A8008,mUNICIPIOS!$B$4:$F$343,3,0)</f>
        <v>1315</v>
      </c>
      <c r="F8008" s="149" t="str">
        <f>+VLOOKUP($A8008,mUNICIPIOS!$B$4:$F$343,4,0)</f>
        <v>Todos Santos Cuchumatán</v>
      </c>
      <c r="G8008" s="139" t="str">
        <f t="shared" ref="G8008:K8008" si="8214">+G7970</f>
        <v>05</v>
      </c>
      <c r="H8008" t="str">
        <f t="shared" si="8214"/>
        <v>IGF</v>
      </c>
      <c r="I8008" t="str">
        <f t="shared" si="8214"/>
        <v>Índice de Gestión Financiera</v>
      </c>
      <c r="J8008" t="str">
        <f t="shared" si="8214"/>
        <v>05-01</v>
      </c>
      <c r="K8008" t="str">
        <f t="shared" si="8214"/>
        <v>Autonomía financiera municipal</v>
      </c>
      <c r="L8008" s="150">
        <f>+VLOOKUP($E8008,IGF_2018!$B$8:$Z$347,3,0)</f>
        <v>0.17636409246301471</v>
      </c>
      <c r="M8008" s="142" t="str">
        <f>+VLOOKUP($E8008,IGF_2018!$B$8:$Z$347,4,0)</f>
        <v>Bajo</v>
      </c>
    </row>
    <row r="8009" spans="1:13" x14ac:dyDescent="0.3">
      <c r="A8009" s="139">
        <f t="shared" si="8185"/>
        <v>211</v>
      </c>
      <c r="B8009" s="148">
        <f t="shared" si="8187"/>
        <v>23</v>
      </c>
      <c r="D8009" s="149" t="str">
        <f>+VLOOKUP($A8009,mUNICIPIOS!$B$4:$F$343,2,0)</f>
        <v>Huehuetenango</v>
      </c>
      <c r="E8009" s="149">
        <f>+VLOOKUP($A8009,mUNICIPIOS!$B$4:$F$343,3,0)</f>
        <v>1315</v>
      </c>
      <c r="F8009" s="149" t="str">
        <f>+VLOOKUP($A8009,mUNICIPIOS!$B$4:$F$343,4,0)</f>
        <v>Todos Santos Cuchumatán</v>
      </c>
      <c r="G8009" s="139" t="str">
        <f t="shared" ref="G8009:K8009" si="8215">+G7971</f>
        <v>05</v>
      </c>
      <c r="H8009" t="str">
        <f t="shared" si="8215"/>
        <v>IGF</v>
      </c>
      <c r="I8009" t="str">
        <f t="shared" si="8215"/>
        <v>Índice de Gestión Financiera</v>
      </c>
      <c r="J8009" t="str">
        <f t="shared" si="8215"/>
        <v>05-02</v>
      </c>
      <c r="K8009" t="str">
        <f t="shared" si="8215"/>
        <v xml:space="preserve">Ingresos propios por habitante -sin regalías- </v>
      </c>
      <c r="L8009" s="150">
        <f>+VLOOKUP($E8009,IGF_2018!$B$8:$Z$347,6,0)</f>
        <v>7.7484814726440684E-2</v>
      </c>
      <c r="M8009" s="142" t="str">
        <f>+VLOOKUP($E8009,IGF_2018!$B$8:$Z$347,7,0)</f>
        <v>Bajo</v>
      </c>
    </row>
    <row r="8010" spans="1:13" x14ac:dyDescent="0.3">
      <c r="A8010" s="139">
        <f t="shared" si="8185"/>
        <v>211</v>
      </c>
      <c r="B8010" s="148">
        <f t="shared" si="8187"/>
        <v>24</v>
      </c>
      <c r="D8010" s="149" t="str">
        <f>+VLOOKUP($A8010,mUNICIPIOS!$B$4:$F$343,2,0)</f>
        <v>Huehuetenango</v>
      </c>
      <c r="E8010" s="149">
        <f>+VLOOKUP($A8010,mUNICIPIOS!$B$4:$F$343,3,0)</f>
        <v>1315</v>
      </c>
      <c r="F8010" s="149" t="str">
        <f>+VLOOKUP($A8010,mUNICIPIOS!$B$4:$F$343,4,0)</f>
        <v>Todos Santos Cuchumatán</v>
      </c>
      <c r="G8010" s="139" t="str">
        <f t="shared" ref="G8010:K8010" si="8216">+G7972</f>
        <v>05</v>
      </c>
      <c r="H8010" t="str">
        <f t="shared" si="8216"/>
        <v>IGF</v>
      </c>
      <c r="I8010" t="str">
        <f t="shared" si="8216"/>
        <v>Índice de Gestión Financiera</v>
      </c>
      <c r="J8010" t="str">
        <f t="shared" si="8216"/>
        <v>05-03</v>
      </c>
      <c r="K8010" t="str">
        <f t="shared" si="8216"/>
        <v>Ingresos del IUSI en relación a los ingresos propios -sin regalías-</v>
      </c>
      <c r="L8010" s="150">
        <f>+VLOOKUP($E8010,IGF_2018!$B$8:$Z$347,9,0)</f>
        <v>0</v>
      </c>
      <c r="M8010" s="142" t="str">
        <f>+VLOOKUP($E8010,IGF_2018!$B$8:$Z$347,10,0)</f>
        <v>Bajo</v>
      </c>
    </row>
    <row r="8011" spans="1:13" x14ac:dyDescent="0.3">
      <c r="A8011" s="139">
        <f t="shared" si="8185"/>
        <v>211</v>
      </c>
      <c r="B8011" s="148">
        <f t="shared" si="8187"/>
        <v>25</v>
      </c>
      <c r="D8011" s="149" t="str">
        <f>+VLOOKUP($A8011,mUNICIPIOS!$B$4:$F$343,2,0)</f>
        <v>Huehuetenango</v>
      </c>
      <c r="E8011" s="149">
        <f>+VLOOKUP($A8011,mUNICIPIOS!$B$4:$F$343,3,0)</f>
        <v>1315</v>
      </c>
      <c r="F8011" s="149" t="str">
        <f>+VLOOKUP($A8011,mUNICIPIOS!$B$4:$F$343,4,0)</f>
        <v>Todos Santos Cuchumatán</v>
      </c>
      <c r="G8011" s="139" t="str">
        <f t="shared" ref="G8011:K8011" si="8217">+G7973</f>
        <v>05</v>
      </c>
      <c r="H8011" t="str">
        <f t="shared" si="8217"/>
        <v>IGF</v>
      </c>
      <c r="I8011" t="str">
        <f t="shared" si="8217"/>
        <v>Índice de Gestión Financiera</v>
      </c>
      <c r="J8011" t="str">
        <f t="shared" si="8217"/>
        <v>05-04</v>
      </c>
      <c r="K8011" t="str">
        <f t="shared" si="8217"/>
        <v>Inversión anual en capital fijo por habitante</v>
      </c>
      <c r="L8011" s="150">
        <f>+VLOOKUP($E8011,IGF_2018!$B$8:$Z$347,12,0)</f>
        <v>5.9641647560815324E-2</v>
      </c>
      <c r="M8011" s="142" t="str">
        <f>+VLOOKUP($E8011,IGF_2018!$B$8:$Z$347,13,0)</f>
        <v>Bajo</v>
      </c>
    </row>
    <row r="8012" spans="1:13" x14ac:dyDescent="0.3">
      <c r="A8012" s="139">
        <f t="shared" si="8185"/>
        <v>211</v>
      </c>
      <c r="B8012" s="148">
        <f t="shared" si="8187"/>
        <v>26</v>
      </c>
      <c r="D8012" s="149" t="str">
        <f>+VLOOKUP($A8012,mUNICIPIOS!$B$4:$F$343,2,0)</f>
        <v>Huehuetenango</v>
      </c>
      <c r="E8012" s="149">
        <f>+VLOOKUP($A8012,mUNICIPIOS!$B$4:$F$343,3,0)</f>
        <v>1315</v>
      </c>
      <c r="F8012" s="149" t="str">
        <f>+VLOOKUP($A8012,mUNICIPIOS!$B$4:$F$343,4,0)</f>
        <v>Todos Santos Cuchumatán</v>
      </c>
      <c r="G8012" s="139" t="str">
        <f t="shared" ref="G8012:K8012" si="8218">+G7974</f>
        <v>05</v>
      </c>
      <c r="H8012" t="str">
        <f t="shared" si="8218"/>
        <v>IGF</v>
      </c>
      <c r="I8012" t="str">
        <f t="shared" si="8218"/>
        <v>Índice de Gestión Financiera</v>
      </c>
      <c r="J8012" t="str">
        <f t="shared" si="8218"/>
        <v>05-05</v>
      </c>
      <c r="K8012" t="str">
        <f t="shared" si="8218"/>
        <v>Inversión anual en capital fijo con recursos percibidos por ingresos propios</v>
      </c>
      <c r="L8012" s="150">
        <f>+VLOOKUP($E8012,IGF_2018!$B$8:$Z$347,15,0)</f>
        <v>0.99999999999999922</v>
      </c>
      <c r="M8012" s="142" t="str">
        <f>+VLOOKUP($E8012,IGF_2018!$B$8:$Z$347,16,0)</f>
        <v>Alto</v>
      </c>
    </row>
    <row r="8013" spans="1:13" x14ac:dyDescent="0.3">
      <c r="A8013" s="139">
        <f t="shared" si="8185"/>
        <v>211</v>
      </c>
      <c r="B8013" s="148">
        <f t="shared" si="8187"/>
        <v>27</v>
      </c>
      <c r="D8013" s="149" t="str">
        <f>+VLOOKUP($A8013,mUNICIPIOS!$B$4:$F$343,2,0)</f>
        <v>Huehuetenango</v>
      </c>
      <c r="E8013" s="149">
        <f>+VLOOKUP($A8013,mUNICIPIOS!$B$4:$F$343,3,0)</f>
        <v>1315</v>
      </c>
      <c r="F8013" s="149" t="str">
        <f>+VLOOKUP($A8013,mUNICIPIOS!$B$4:$F$343,4,0)</f>
        <v>Todos Santos Cuchumatán</v>
      </c>
      <c r="G8013" s="139" t="str">
        <f t="shared" ref="G8013:K8013" si="8219">+G7975</f>
        <v>05</v>
      </c>
      <c r="H8013" t="str">
        <f t="shared" si="8219"/>
        <v>IGF</v>
      </c>
      <c r="I8013" t="str">
        <f t="shared" si="8219"/>
        <v>Índice de Gestión Financiera</v>
      </c>
      <c r="J8013" t="str">
        <f t="shared" si="8219"/>
        <v>05-06</v>
      </c>
      <c r="K8013" t="str">
        <f t="shared" si="8219"/>
        <v xml:space="preserve">Inversión anual en capital fijo con recursos percibidos por transferencias del Gobierno Central </v>
      </c>
      <c r="L8013" s="150">
        <f>+VLOOKUP($E8013,IGF_2018!$B$8:$Z$347,18,0)</f>
        <v>0.20835303418779855</v>
      </c>
      <c r="M8013" s="142" t="str">
        <f>+VLOOKUP($E8013,IGF_2018!$B$8:$Z$347,19,0)</f>
        <v>Medio bajo</v>
      </c>
    </row>
    <row r="8014" spans="1:13" x14ac:dyDescent="0.3">
      <c r="A8014" s="139">
        <f t="shared" si="8185"/>
        <v>211</v>
      </c>
      <c r="B8014" s="148">
        <f t="shared" si="8187"/>
        <v>28</v>
      </c>
      <c r="D8014" s="149" t="str">
        <f>+VLOOKUP($A8014,mUNICIPIOS!$B$4:$F$343,2,0)</f>
        <v>Huehuetenango</v>
      </c>
      <c r="E8014" s="149">
        <f>+VLOOKUP($A8014,mUNICIPIOS!$B$4:$F$343,3,0)</f>
        <v>1315</v>
      </c>
      <c r="F8014" s="149" t="str">
        <f>+VLOOKUP($A8014,mUNICIPIOS!$B$4:$F$343,4,0)</f>
        <v>Todos Santos Cuchumatán</v>
      </c>
      <c r="G8014" s="139" t="str">
        <f t="shared" ref="G8014:K8014" si="8220">+G7976</f>
        <v>05</v>
      </c>
      <c r="H8014" t="str">
        <f t="shared" si="8220"/>
        <v>IGF</v>
      </c>
      <c r="I8014" t="str">
        <f t="shared" si="8220"/>
        <v>Índice de Gestión Financiera</v>
      </c>
      <c r="J8014" t="str">
        <f t="shared" si="8220"/>
        <v>05-07</v>
      </c>
      <c r="K8014" t="str">
        <f t="shared" si="8220"/>
        <v>Financiamiento por endeudamiento municipal</v>
      </c>
      <c r="L8014" s="150">
        <f>+VLOOKUP($E8014,IGF_2018!$B$8:$Z$347,21,0)</f>
        <v>1</v>
      </c>
      <c r="M8014" s="142" t="str">
        <f>+VLOOKUP($E8014,IGF_2018!$B$8:$Z$347,22,0)</f>
        <v>Alto</v>
      </c>
    </row>
    <row r="8015" spans="1:13" x14ac:dyDescent="0.3">
      <c r="A8015" s="139">
        <f t="shared" si="8185"/>
        <v>211</v>
      </c>
      <c r="B8015" s="148">
        <f t="shared" si="8187"/>
        <v>29</v>
      </c>
      <c r="D8015" s="149" t="str">
        <f>+VLOOKUP($A8015,mUNICIPIOS!$B$4:$F$343,2,0)</f>
        <v>Huehuetenango</v>
      </c>
      <c r="E8015" s="149">
        <f>+VLOOKUP($A8015,mUNICIPIOS!$B$4:$F$343,3,0)</f>
        <v>1315</v>
      </c>
      <c r="F8015" s="149" t="str">
        <f>+VLOOKUP($A8015,mUNICIPIOS!$B$4:$F$343,4,0)</f>
        <v>Todos Santos Cuchumatán</v>
      </c>
      <c r="G8015" s="139" t="str">
        <f t="shared" ref="G8015:K8015" si="8221">+G7977</f>
        <v>05</v>
      </c>
      <c r="H8015" t="str">
        <f t="shared" si="8221"/>
        <v>IGF</v>
      </c>
      <c r="I8015" t="str">
        <f t="shared" si="8221"/>
        <v>Índice de Gestión Financiera</v>
      </c>
      <c r="J8015" t="str">
        <f t="shared" si="8221"/>
        <v>INDICE</v>
      </c>
      <c r="K8015">
        <f t="shared" si="8221"/>
        <v>0</v>
      </c>
      <c r="L8015" s="150">
        <f>+VLOOKUP($E8015,IGF_2018!$B$8:$Z$347,24,0)</f>
        <v>0.3775692496127524</v>
      </c>
      <c r="M8015" s="142" t="str">
        <f>+VLOOKUP($E8015,IGF_2018!$B$8:$Z$347,25,0)</f>
        <v>Medio bajo</v>
      </c>
    </row>
    <row r="8016" spans="1:13" x14ac:dyDescent="0.3">
      <c r="A8016" s="139">
        <f t="shared" si="8185"/>
        <v>211</v>
      </c>
      <c r="B8016" s="148">
        <f t="shared" si="8187"/>
        <v>30</v>
      </c>
      <c r="D8016" s="149" t="str">
        <f>+VLOOKUP($A8016,mUNICIPIOS!$B$4:$F$343,2,0)</f>
        <v>Huehuetenango</v>
      </c>
      <c r="E8016" s="149">
        <f>+VLOOKUP($A8016,mUNICIPIOS!$B$4:$F$343,3,0)</f>
        <v>1315</v>
      </c>
      <c r="F8016" s="149" t="str">
        <f>+VLOOKUP($A8016,mUNICIPIOS!$B$4:$F$343,4,0)</f>
        <v>Todos Santos Cuchumatán</v>
      </c>
      <c r="G8016" s="139" t="str">
        <f t="shared" ref="G8016:K8016" si="8222">+G7978</f>
        <v>06</v>
      </c>
      <c r="H8016" t="str">
        <f t="shared" si="8222"/>
        <v>IGE</v>
      </c>
      <c r="I8016" t="str">
        <f t="shared" si="8222"/>
        <v>Índice de Gestión Estratégica</v>
      </c>
      <c r="J8016" t="str">
        <f t="shared" si="8222"/>
        <v>06-01</v>
      </c>
      <c r="K8016" t="str">
        <f t="shared" si="8222"/>
        <v>Ejecución del Plan Operativo Anual  (POA)</v>
      </c>
      <c r="L8016" s="150">
        <f>+VLOOKUP($E8016,IGE_2018!$B$8:$Z$347,3,0)</f>
        <v>0</v>
      </c>
      <c r="M8016" s="142" t="str">
        <f>+VLOOKUP($E8016,IGE_2018!$B$8:$Z$347,4,0)</f>
        <v>Bajo</v>
      </c>
    </row>
    <row r="8017" spans="1:13" x14ac:dyDescent="0.3">
      <c r="A8017" s="139">
        <f t="shared" si="8185"/>
        <v>211</v>
      </c>
      <c r="B8017" s="148">
        <f t="shared" si="8187"/>
        <v>31</v>
      </c>
      <c r="D8017" s="149" t="str">
        <f>+VLOOKUP($A8017,mUNICIPIOS!$B$4:$F$343,2,0)</f>
        <v>Huehuetenango</v>
      </c>
      <c r="E8017" s="149">
        <f>+VLOOKUP($A8017,mUNICIPIOS!$B$4:$F$343,3,0)</f>
        <v>1315</v>
      </c>
      <c r="F8017" s="149" t="str">
        <f>+VLOOKUP($A8017,mUNICIPIOS!$B$4:$F$343,4,0)</f>
        <v>Todos Santos Cuchumatán</v>
      </c>
      <c r="G8017" s="139" t="str">
        <f t="shared" ref="G8017:K8017" si="8223">+G7979</f>
        <v>06</v>
      </c>
      <c r="H8017" t="str">
        <f t="shared" si="8223"/>
        <v>IGE</v>
      </c>
      <c r="I8017" t="str">
        <f t="shared" si="8223"/>
        <v>Índice de Gestión Estratégica</v>
      </c>
      <c r="J8017" t="str">
        <f t="shared" si="8223"/>
        <v>06-02</v>
      </c>
      <c r="K8017" t="str">
        <f t="shared" si="8223"/>
        <v>Relación Plan de Desarrollo Municipal y Ordenamiento Territorial (PDM-OT) - Plan Estratégico Institucional (PEI) - Plan Operativo Multianual (POM) - Plan Operativo Anual (POA)</v>
      </c>
      <c r="L8017" s="150">
        <f>+VLOOKUP($E8017,IGE_2018!$B$8:$Z$347,6,0)</f>
        <v>0</v>
      </c>
      <c r="M8017" s="142" t="str">
        <f>+VLOOKUP($E8017,IGE_2018!$B$8:$Z$347,7,0)</f>
        <v>Bajo</v>
      </c>
    </row>
    <row r="8018" spans="1:13" x14ac:dyDescent="0.3">
      <c r="A8018" s="139">
        <f t="shared" si="8185"/>
        <v>211</v>
      </c>
      <c r="B8018" s="148">
        <f t="shared" si="8187"/>
        <v>32</v>
      </c>
      <c r="D8018" s="149" t="str">
        <f>+VLOOKUP($A8018,mUNICIPIOS!$B$4:$F$343,2,0)</f>
        <v>Huehuetenango</v>
      </c>
      <c r="E8018" s="149">
        <f>+VLOOKUP($A8018,mUNICIPIOS!$B$4:$F$343,3,0)</f>
        <v>1315</v>
      </c>
      <c r="F8018" s="149" t="str">
        <f>+VLOOKUP($A8018,mUNICIPIOS!$B$4:$F$343,4,0)</f>
        <v>Todos Santos Cuchumatán</v>
      </c>
      <c r="G8018" s="139" t="str">
        <f t="shared" ref="G8018:K8018" si="8224">+G7980</f>
        <v>06</v>
      </c>
      <c r="H8018" t="str">
        <f t="shared" si="8224"/>
        <v>IGE</v>
      </c>
      <c r="I8018" t="str">
        <f t="shared" si="8224"/>
        <v>Índice de Gestión Estratégica</v>
      </c>
      <c r="J8018" t="str">
        <f t="shared" si="8224"/>
        <v>06-03</v>
      </c>
      <c r="K8018" t="str">
        <f t="shared" si="8224"/>
        <v>Presupuesto de egresos relacionado a competencias municipales que responden a prioridades nacionales de desarrollo.</v>
      </c>
      <c r="L8018" s="150">
        <f>+VLOOKUP($E8018,IGE_2018!$B$8:$Z$347,9,0)</f>
        <v>0.29304400080531223</v>
      </c>
      <c r="M8018" s="142" t="str">
        <f>+VLOOKUP($E8018,IGE_2018!$B$8:$Z$347,10,0)</f>
        <v>Medio bajo</v>
      </c>
    </row>
    <row r="8019" spans="1:13" x14ac:dyDescent="0.3">
      <c r="A8019" s="139">
        <f t="shared" si="8185"/>
        <v>211</v>
      </c>
      <c r="B8019" s="148">
        <f t="shared" si="8187"/>
        <v>33</v>
      </c>
      <c r="D8019" s="149" t="str">
        <f>+VLOOKUP($A8019,mUNICIPIOS!$B$4:$F$343,2,0)</f>
        <v>Huehuetenango</v>
      </c>
      <c r="E8019" s="149">
        <f>+VLOOKUP($A8019,mUNICIPIOS!$B$4:$F$343,3,0)</f>
        <v>1315</v>
      </c>
      <c r="F8019" s="149" t="str">
        <f>+VLOOKUP($A8019,mUNICIPIOS!$B$4:$F$343,4,0)</f>
        <v>Todos Santos Cuchumatán</v>
      </c>
      <c r="G8019" s="139" t="str">
        <f t="shared" ref="G8019:K8019" si="8225">+G7981</f>
        <v>06</v>
      </c>
      <c r="H8019" t="str">
        <f t="shared" si="8225"/>
        <v>IGE</v>
      </c>
      <c r="I8019" t="str">
        <f t="shared" si="8225"/>
        <v>Índice de Gestión Estratégica</v>
      </c>
      <c r="J8019" t="str">
        <f t="shared" si="8225"/>
        <v>06-04</v>
      </c>
      <c r="K8019" t="str">
        <f t="shared" si="8225"/>
        <v>Institucionalización de la gestión ordenada del territorio</v>
      </c>
      <c r="L8019" s="150">
        <f>+VLOOKUP($E8019,IGE_2018!$B$8:$Z$347,12,0)</f>
        <v>0</v>
      </c>
      <c r="M8019" s="142" t="str">
        <f>+VLOOKUP($E8019,IGE_2018!$B$8:$Z$347,13,0)</f>
        <v>Bajo</v>
      </c>
    </row>
    <row r="8020" spans="1:13" x14ac:dyDescent="0.3">
      <c r="A8020" s="139">
        <f t="shared" si="8185"/>
        <v>211</v>
      </c>
      <c r="B8020" s="148">
        <f t="shared" si="8187"/>
        <v>34</v>
      </c>
      <c r="D8020" s="149" t="str">
        <f>+VLOOKUP($A8020,mUNICIPIOS!$B$4:$F$343,2,0)</f>
        <v>Huehuetenango</v>
      </c>
      <c r="E8020" s="149">
        <f>+VLOOKUP($A8020,mUNICIPIOS!$B$4:$F$343,3,0)</f>
        <v>1315</v>
      </c>
      <c r="F8020" s="149" t="str">
        <f>+VLOOKUP($A8020,mUNICIPIOS!$B$4:$F$343,4,0)</f>
        <v>Todos Santos Cuchumatán</v>
      </c>
      <c r="G8020" s="139" t="str">
        <f t="shared" ref="G8020:K8020" si="8226">+G7982</f>
        <v>06</v>
      </c>
      <c r="H8020" t="str">
        <f t="shared" si="8226"/>
        <v>IGE</v>
      </c>
      <c r="I8020" t="str">
        <f t="shared" si="8226"/>
        <v>Índice de Gestión Estratégica</v>
      </c>
      <c r="J8020" t="str">
        <f t="shared" si="8226"/>
        <v>06-05</v>
      </c>
      <c r="K8020" t="str">
        <f t="shared" si="8226"/>
        <v>Acciones para la gestión ordenada del territorio</v>
      </c>
      <c r="L8020" s="150">
        <f>+VLOOKUP($E8020,IGE_2018!$B$8:$Z$347,15,0)</f>
        <v>0</v>
      </c>
      <c r="M8020" s="142" t="str">
        <f>+VLOOKUP($E8020,IGE_2018!$B$8:$Z$347,16,0)</f>
        <v>Bajo</v>
      </c>
    </row>
    <row r="8021" spans="1:13" x14ac:dyDescent="0.3">
      <c r="A8021" s="139">
        <f t="shared" si="8185"/>
        <v>211</v>
      </c>
      <c r="B8021" s="148">
        <f t="shared" si="8187"/>
        <v>35</v>
      </c>
      <c r="D8021" s="149" t="str">
        <f>+VLOOKUP($A8021,mUNICIPIOS!$B$4:$F$343,2,0)</f>
        <v>Huehuetenango</v>
      </c>
      <c r="E8021" s="149">
        <f>+VLOOKUP($A8021,mUNICIPIOS!$B$4:$F$343,3,0)</f>
        <v>1315</v>
      </c>
      <c r="F8021" s="149" t="str">
        <f>+VLOOKUP($A8021,mUNICIPIOS!$B$4:$F$343,4,0)</f>
        <v>Todos Santos Cuchumatán</v>
      </c>
      <c r="G8021" s="139" t="str">
        <f t="shared" ref="G8021:K8021" si="8227">+G7983</f>
        <v>06</v>
      </c>
      <c r="H8021" t="str">
        <f t="shared" si="8227"/>
        <v>IGE</v>
      </c>
      <c r="I8021" t="str">
        <f t="shared" si="8227"/>
        <v>Índice de Gestión Estratégica</v>
      </c>
      <c r="J8021" t="str">
        <f t="shared" si="8227"/>
        <v>06-06</v>
      </c>
      <c r="K8021" t="str">
        <f t="shared" si="8227"/>
        <v>Gestión de riesgo en la formulación de proyectos derivados de la planificación operativa anual</v>
      </c>
      <c r="L8021" s="150">
        <f>+VLOOKUP($E8021,IGE_2018!$B$8:$Z$347,18,0)</f>
        <v>0</v>
      </c>
      <c r="M8021" s="142" t="str">
        <f>+VLOOKUP($E8021,IGE_2018!$B$8:$Z$347,19,0)</f>
        <v>Bajo</v>
      </c>
    </row>
    <row r="8022" spans="1:13" x14ac:dyDescent="0.3">
      <c r="A8022" s="139">
        <f t="shared" si="8185"/>
        <v>211</v>
      </c>
      <c r="B8022" s="148">
        <f t="shared" si="8187"/>
        <v>36</v>
      </c>
      <c r="D8022" s="149" t="str">
        <f>+VLOOKUP($A8022,mUNICIPIOS!$B$4:$F$343,2,0)</f>
        <v>Huehuetenango</v>
      </c>
      <c r="E8022" s="149">
        <f>+VLOOKUP($A8022,mUNICIPIOS!$B$4:$F$343,3,0)</f>
        <v>1315</v>
      </c>
      <c r="F8022" s="149" t="str">
        <f>+VLOOKUP($A8022,mUNICIPIOS!$B$4:$F$343,4,0)</f>
        <v>Todos Santos Cuchumatán</v>
      </c>
      <c r="G8022" s="139" t="str">
        <f t="shared" ref="G8022:K8022" si="8228">+G7984</f>
        <v>06</v>
      </c>
      <c r="H8022" t="str">
        <f t="shared" si="8228"/>
        <v>IGE</v>
      </c>
      <c r="I8022" t="str">
        <f t="shared" si="8228"/>
        <v>Índice de Gestión Estratégica</v>
      </c>
      <c r="J8022" t="str">
        <f t="shared" si="8228"/>
        <v>06-07</v>
      </c>
      <c r="K8022" t="str">
        <f t="shared" si="8228"/>
        <v>Ingresos por servicios ambientales en relación a los ingresos propios sin regalías</v>
      </c>
      <c r="L8022" s="150">
        <f>+VLOOKUP($E8022,IGE_2018!$B$8:$Z$347,21,0)</f>
        <v>1</v>
      </c>
      <c r="M8022" s="142" t="str">
        <f>+VLOOKUP($E8022,IGE_2018!$B$8:$Z$347,22,0)</f>
        <v>Alto</v>
      </c>
    </row>
    <row r="8023" spans="1:13" x14ac:dyDescent="0.3">
      <c r="A8023" s="139">
        <f t="shared" si="8185"/>
        <v>211</v>
      </c>
      <c r="B8023" s="148">
        <f t="shared" si="8187"/>
        <v>37</v>
      </c>
      <c r="D8023" s="149" t="str">
        <f>+VLOOKUP($A8023,mUNICIPIOS!$B$4:$F$343,2,0)</f>
        <v>Huehuetenango</v>
      </c>
      <c r="E8023" s="149">
        <f>+VLOOKUP($A8023,mUNICIPIOS!$B$4:$F$343,3,0)</f>
        <v>1315</v>
      </c>
      <c r="F8023" s="149" t="str">
        <f>+VLOOKUP($A8023,mUNICIPIOS!$B$4:$F$343,4,0)</f>
        <v>Todos Santos Cuchumatán</v>
      </c>
      <c r="G8023" s="139" t="str">
        <f t="shared" ref="G8023:K8023" si="8229">+G7985</f>
        <v>06</v>
      </c>
      <c r="H8023" t="str">
        <f t="shared" si="8229"/>
        <v>IGE</v>
      </c>
      <c r="I8023" t="str">
        <f t="shared" si="8229"/>
        <v>Índice de Gestión Estratégica</v>
      </c>
      <c r="J8023" t="str">
        <f t="shared" si="8229"/>
        <v>INDICE</v>
      </c>
      <c r="K8023">
        <f t="shared" si="8229"/>
        <v>0</v>
      </c>
      <c r="L8023" s="150">
        <f>+VLOOKUP($E8023,IGE_2018!$B$8:$Z$347,24,0)</f>
        <v>0.17326100020132806</v>
      </c>
      <c r="M8023" s="142" t="str">
        <f>+VLOOKUP($E8023,IGE_2018!$B$8:$Z$347,25,0)</f>
        <v>Bajo</v>
      </c>
    </row>
    <row r="8024" spans="1:13" x14ac:dyDescent="0.3">
      <c r="A8024" s="139">
        <f t="shared" si="8185"/>
        <v>211</v>
      </c>
      <c r="B8024" s="148">
        <f t="shared" si="8187"/>
        <v>38</v>
      </c>
      <c r="D8024" s="149" t="str">
        <f>+VLOOKUP($A8024,mUNICIPIOS!$B$4:$F$343,2,0)</f>
        <v>Huehuetenango</v>
      </c>
      <c r="E8024" s="149">
        <f>+VLOOKUP($A8024,mUNICIPIOS!$B$4:$F$343,3,0)</f>
        <v>1315</v>
      </c>
      <c r="F8024" s="149" t="str">
        <f>+VLOOKUP($A8024,mUNICIPIOS!$B$4:$F$343,4,0)</f>
        <v>Todos Santos Cuchumatán</v>
      </c>
      <c r="G8024" s="139" t="str">
        <f t="shared" ref="G8024:K8024" si="8230">+G7986</f>
        <v>RANKING</v>
      </c>
      <c r="H8024" t="str">
        <f t="shared" si="8230"/>
        <v>RGM</v>
      </c>
      <c r="I8024" t="str">
        <f t="shared" si="8230"/>
        <v>Ranking de la Gestión Municipal 2018</v>
      </c>
      <c r="J8024" t="str">
        <f t="shared" si="8230"/>
        <v>RANKING</v>
      </c>
      <c r="K8024">
        <f t="shared" si="8230"/>
        <v>0</v>
      </c>
      <c r="L8024" s="151">
        <f>+VLOOKUP($E8024,Resultados_generales!$C$8:$AE$347,27,0)</f>
        <v>0.21666060901708431</v>
      </c>
      <c r="M8024" t="str">
        <f>+VLOOKUP($E8024,Resultados_generales!$C$8:$AE$347,28,0)</f>
        <v>Medio bajo</v>
      </c>
    </row>
    <row r="8025" spans="1:13" x14ac:dyDescent="0.3">
      <c r="A8025" s="139">
        <f t="shared" si="8185"/>
        <v>212</v>
      </c>
      <c r="B8025" s="148">
        <f t="shared" si="8187"/>
        <v>1</v>
      </c>
      <c r="D8025" s="149" t="str">
        <f>+VLOOKUP($A8025,mUNICIPIOS!$B$4:$F$343,2,0)</f>
        <v>Huehuetenango</v>
      </c>
      <c r="E8025" s="149">
        <f>+VLOOKUP($A8025,mUNICIPIOS!$B$4:$F$343,3,0)</f>
        <v>1316</v>
      </c>
      <c r="F8025" s="149" t="str">
        <f>+VLOOKUP($A8025,mUNICIPIOS!$B$4:$F$343,4,0)</f>
        <v>San Juan Atitán</v>
      </c>
      <c r="G8025" s="139" t="str">
        <f t="shared" ref="G8025:K8025" si="8231">+G7987</f>
        <v>01</v>
      </c>
      <c r="H8025" t="str">
        <f t="shared" si="8231"/>
        <v>IPC</v>
      </c>
      <c r="I8025" t="str">
        <f t="shared" si="8231"/>
        <v>Índice de Participación Ciudadana</v>
      </c>
      <c r="J8025" t="str">
        <f t="shared" si="8231"/>
        <v>01-01</v>
      </c>
      <c r="K8025" t="str">
        <f t="shared" si="8231"/>
        <v>Número de reuniones del COMUDE en el año de la medición.</v>
      </c>
      <c r="L8025" s="150">
        <f>+VLOOKUP($E8025,IPC_2018!$B$8:$T$347,3,0)</f>
        <v>1</v>
      </c>
      <c r="M8025" s="142" t="str">
        <f>+VLOOKUP($E8025,IPC_2018!$B$8:$T$347,4,0)</f>
        <v>Alto</v>
      </c>
    </row>
    <row r="8026" spans="1:13" x14ac:dyDescent="0.3">
      <c r="A8026" s="139">
        <f t="shared" si="8185"/>
        <v>212</v>
      </c>
      <c r="B8026" s="148">
        <f t="shared" si="8187"/>
        <v>2</v>
      </c>
      <c r="D8026" s="149" t="str">
        <f>+VLOOKUP($A8026,mUNICIPIOS!$B$4:$F$343,2,0)</f>
        <v>Huehuetenango</v>
      </c>
      <c r="E8026" s="149">
        <f>+VLOOKUP($A8026,mUNICIPIOS!$B$4:$F$343,3,0)</f>
        <v>1316</v>
      </c>
      <c r="F8026" s="149" t="str">
        <f>+VLOOKUP($A8026,mUNICIPIOS!$B$4:$F$343,4,0)</f>
        <v>San Juan Atitán</v>
      </c>
      <c r="G8026" s="139" t="str">
        <f t="shared" ref="G8026:K8026" si="8232">+G7988</f>
        <v>01</v>
      </c>
      <c r="H8026" t="str">
        <f t="shared" si="8232"/>
        <v>IPC</v>
      </c>
      <c r="I8026" t="str">
        <f t="shared" si="8232"/>
        <v>Índice de Participación Ciudadana</v>
      </c>
      <c r="J8026" t="str">
        <f t="shared" si="8232"/>
        <v>01-02</v>
      </c>
      <c r="K8026" t="str">
        <f t="shared" si="8232"/>
        <v>Participación de Alcaldes, Concejales y Síndicos determinados o designados en el COMUDE</v>
      </c>
      <c r="L8026" s="150">
        <f>+VLOOKUP($E8026,IPC_2018!$B$8:$T$347,6,0)</f>
        <v>0.68229166666666674</v>
      </c>
      <c r="M8026" s="142" t="str">
        <f>+VLOOKUP($E8026,IPC_2018!$B$8:$T$347,7,0)</f>
        <v>Medio alto</v>
      </c>
    </row>
    <row r="8027" spans="1:13" x14ac:dyDescent="0.3">
      <c r="A8027" s="139">
        <f t="shared" si="8185"/>
        <v>212</v>
      </c>
      <c r="B8027" s="148">
        <f t="shared" si="8187"/>
        <v>3</v>
      </c>
      <c r="D8027" s="149" t="str">
        <f>+VLOOKUP($A8027,mUNICIPIOS!$B$4:$F$343,2,0)</f>
        <v>Huehuetenango</v>
      </c>
      <c r="E8027" s="149">
        <f>+VLOOKUP($A8027,mUNICIPIOS!$B$4:$F$343,3,0)</f>
        <v>1316</v>
      </c>
      <c r="F8027" s="149" t="str">
        <f>+VLOOKUP($A8027,mUNICIPIOS!$B$4:$F$343,4,0)</f>
        <v>San Juan Atitán</v>
      </c>
      <c r="G8027" s="139" t="str">
        <f t="shared" ref="G8027:K8027" si="8233">+G7989</f>
        <v>01</v>
      </c>
      <c r="H8027" t="str">
        <f t="shared" si="8233"/>
        <v>IPC</v>
      </c>
      <c r="I8027" t="str">
        <f t="shared" si="8233"/>
        <v>Índice de Participación Ciudadana</v>
      </c>
      <c r="J8027" t="str">
        <f t="shared" si="8233"/>
        <v>01-03</v>
      </c>
      <c r="K8027" t="str">
        <f t="shared" si="8233"/>
        <v>Participación  de organizaciones de jóvenes, mujeres, pueblos mayas, xincas, garífunas, y otras organizaciones en el Comude</v>
      </c>
      <c r="L8027" s="150">
        <f>+VLOOKUP($E8027,IPC_2018!$B$8:$T$347,9,0)</f>
        <v>0.76712328767123283</v>
      </c>
      <c r="M8027" s="142" t="str">
        <f>+VLOOKUP($E8027,IPC_2018!$B$8:$T$347,10,0)</f>
        <v>Medio alto</v>
      </c>
    </row>
    <row r="8028" spans="1:13" x14ac:dyDescent="0.3">
      <c r="A8028" s="139">
        <f t="shared" si="8185"/>
        <v>212</v>
      </c>
      <c r="B8028" s="148">
        <f t="shared" si="8187"/>
        <v>4</v>
      </c>
      <c r="D8028" s="149" t="str">
        <f>+VLOOKUP($A8028,mUNICIPIOS!$B$4:$F$343,2,0)</f>
        <v>Huehuetenango</v>
      </c>
      <c r="E8028" s="149">
        <f>+VLOOKUP($A8028,mUNICIPIOS!$B$4:$F$343,3,0)</f>
        <v>1316</v>
      </c>
      <c r="F8028" s="149" t="str">
        <f>+VLOOKUP($A8028,mUNICIPIOS!$B$4:$F$343,4,0)</f>
        <v>San Juan Atitán</v>
      </c>
      <c r="G8028" s="139" t="str">
        <f t="shared" ref="G8028:K8028" si="8234">+G7990</f>
        <v>01</v>
      </c>
      <c r="H8028" t="str">
        <f t="shared" si="8234"/>
        <v>IPC</v>
      </c>
      <c r="I8028" t="str">
        <f t="shared" si="8234"/>
        <v>Índice de Participación Ciudadana</v>
      </c>
      <c r="J8028" t="str">
        <f t="shared" si="8234"/>
        <v>01-04</v>
      </c>
      <c r="K8028" t="str">
        <f t="shared" si="8234"/>
        <v>Representatividad territorial del Comude.</v>
      </c>
      <c r="L8028" s="150">
        <f>+VLOOKUP($E8028,IPC_2018!$B$8:$T$347,12,0)</f>
        <v>0.93947368421052635</v>
      </c>
      <c r="M8028" s="142" t="str">
        <f>+VLOOKUP($E8028,IPC_2018!$B$8:$T$347,13,0)</f>
        <v>Alto</v>
      </c>
    </row>
    <row r="8029" spans="1:13" x14ac:dyDescent="0.3">
      <c r="A8029" s="139">
        <f t="shared" si="8185"/>
        <v>212</v>
      </c>
      <c r="B8029" s="148">
        <f t="shared" si="8187"/>
        <v>5</v>
      </c>
      <c r="D8029" s="149" t="str">
        <f>+VLOOKUP($A8029,mUNICIPIOS!$B$4:$F$343,2,0)</f>
        <v>Huehuetenango</v>
      </c>
      <c r="E8029" s="149">
        <f>+VLOOKUP($A8029,mUNICIPIOS!$B$4:$F$343,3,0)</f>
        <v>1316</v>
      </c>
      <c r="F8029" s="149" t="str">
        <f>+VLOOKUP($A8029,mUNICIPIOS!$B$4:$F$343,4,0)</f>
        <v>San Juan Atitán</v>
      </c>
      <c r="G8029" s="139" t="str">
        <f t="shared" ref="G8029:K8029" si="8235">+G7991</f>
        <v>01</v>
      </c>
      <c r="H8029" t="str">
        <f t="shared" si="8235"/>
        <v>IPC</v>
      </c>
      <c r="I8029" t="str">
        <f t="shared" si="8235"/>
        <v>Índice de Participación Ciudadana</v>
      </c>
      <c r="J8029" t="str">
        <f t="shared" si="8235"/>
        <v>01-05</v>
      </c>
      <c r="K8029" t="str">
        <f t="shared" si="8235"/>
        <v>Funcionamiento del Comude</v>
      </c>
      <c r="L8029" s="150">
        <f>+VLOOKUP($E8029,IPC_2018!$B$8:$T$347,15,0)</f>
        <v>0.38427561851034475</v>
      </c>
      <c r="M8029" s="142" t="str">
        <f>+VLOOKUP($E8029,IPC_2018!$B$8:$T$347,16,0)</f>
        <v>Medio bajo</v>
      </c>
    </row>
    <row r="8030" spans="1:13" x14ac:dyDescent="0.3">
      <c r="A8030" s="139">
        <f t="shared" si="8185"/>
        <v>212</v>
      </c>
      <c r="B8030" s="148">
        <f t="shared" si="8187"/>
        <v>6</v>
      </c>
      <c r="D8030" s="149" t="str">
        <f>+VLOOKUP($A8030,mUNICIPIOS!$B$4:$F$343,2,0)</f>
        <v>Huehuetenango</v>
      </c>
      <c r="E8030" s="149">
        <f>+VLOOKUP($A8030,mUNICIPIOS!$B$4:$F$343,3,0)</f>
        <v>1316</v>
      </c>
      <c r="F8030" s="149" t="str">
        <f>+VLOOKUP($A8030,mUNICIPIOS!$B$4:$F$343,4,0)</f>
        <v>San Juan Atitán</v>
      </c>
      <c r="G8030" s="139" t="str">
        <f t="shared" ref="G8030:K8030" si="8236">+G7992</f>
        <v>01</v>
      </c>
      <c r="H8030" t="str">
        <f t="shared" si="8236"/>
        <v>IPC</v>
      </c>
      <c r="I8030" t="str">
        <f t="shared" si="8236"/>
        <v>Índice de Participación Ciudadana</v>
      </c>
      <c r="J8030" t="str">
        <f t="shared" si="8236"/>
        <v>INDICE</v>
      </c>
      <c r="K8030">
        <f t="shared" si="8236"/>
        <v>0</v>
      </c>
      <c r="L8030" s="150">
        <f>+VLOOKUP($E8030,IPC_2018!$B$8:$T$347,18,0)</f>
        <v>0.82391734689214891</v>
      </c>
      <c r="M8030" s="142" t="str">
        <f>+VLOOKUP($E8030,IPC_2018!$B$8:$T$347,19,0)</f>
        <v>Alto</v>
      </c>
    </row>
    <row r="8031" spans="1:13" x14ac:dyDescent="0.3">
      <c r="A8031" s="139">
        <f t="shared" si="8185"/>
        <v>212</v>
      </c>
      <c r="B8031" s="148">
        <f t="shared" si="8187"/>
        <v>7</v>
      </c>
      <c r="D8031" s="149" t="str">
        <f>+VLOOKUP($A8031,mUNICIPIOS!$B$4:$F$343,2,0)</f>
        <v>Huehuetenango</v>
      </c>
      <c r="E8031" s="149">
        <f>+VLOOKUP($A8031,mUNICIPIOS!$B$4:$F$343,3,0)</f>
        <v>1316</v>
      </c>
      <c r="F8031" s="149" t="str">
        <f>+VLOOKUP($A8031,mUNICIPIOS!$B$4:$F$343,4,0)</f>
        <v>San Juan Atitán</v>
      </c>
      <c r="G8031" s="139" t="str">
        <f t="shared" ref="G8031:K8031" si="8237">+G7993</f>
        <v>02</v>
      </c>
      <c r="H8031" t="str">
        <f t="shared" si="8237"/>
        <v>IIC</v>
      </c>
      <c r="I8031" t="str">
        <f t="shared" si="8237"/>
        <v>Índice de Información a la Ciudadanía</v>
      </c>
      <c r="J8031" t="str">
        <f t="shared" si="8237"/>
        <v>02-01</v>
      </c>
      <c r="K8031" t="str">
        <f t="shared" si="8237"/>
        <v>Rendición de cuentas cuatrimestral y anual al Comude enfocadas en resultados.</v>
      </c>
      <c r="L8031" s="150">
        <f>+VLOOKUP($E8031,IIC_2018!$B$8:$Q$347,3,0)</f>
        <v>0.4</v>
      </c>
      <c r="M8031" s="142" t="str">
        <f>+VLOOKUP($E8031,IIC_2018!$B$8:$Q$347,4,0)</f>
        <v>Medio bajo</v>
      </c>
    </row>
    <row r="8032" spans="1:13" x14ac:dyDescent="0.3">
      <c r="A8032" s="139">
        <f t="shared" si="8185"/>
        <v>212</v>
      </c>
      <c r="B8032" s="148">
        <f t="shared" si="8187"/>
        <v>8</v>
      </c>
      <c r="D8032" s="149" t="str">
        <f>+VLOOKUP($A8032,mUNICIPIOS!$B$4:$F$343,2,0)</f>
        <v>Huehuetenango</v>
      </c>
      <c r="E8032" s="149">
        <f>+VLOOKUP($A8032,mUNICIPIOS!$B$4:$F$343,3,0)</f>
        <v>1316</v>
      </c>
      <c r="F8032" s="149" t="str">
        <f>+VLOOKUP($A8032,mUNICIPIOS!$B$4:$F$343,4,0)</f>
        <v>San Juan Atitán</v>
      </c>
      <c r="G8032" s="139" t="str">
        <f t="shared" ref="G8032:K8032" si="8238">+G7994</f>
        <v>02</v>
      </c>
      <c r="H8032" t="str">
        <f t="shared" si="8238"/>
        <v>IIC</v>
      </c>
      <c r="I8032" t="str">
        <f t="shared" si="8238"/>
        <v>Índice de Información a la Ciudadanía</v>
      </c>
      <c r="J8032" t="str">
        <f t="shared" si="8238"/>
        <v>02-02</v>
      </c>
      <c r="K8032" t="str">
        <f t="shared" si="8238"/>
        <v>Información presupuestaria y otra información brindada a la ciudadanía disponible en medios locales de comunicación.</v>
      </c>
      <c r="L8032" s="150">
        <f>+VLOOKUP($E8032,IIC_2018!$B$8:$Q$347,6,0)</f>
        <v>0</v>
      </c>
      <c r="M8032" s="142" t="str">
        <f>+VLOOKUP($E8032,IIC_2018!$B$8:$Q$347,7,0)</f>
        <v>Bajo</v>
      </c>
    </row>
    <row r="8033" spans="1:13" x14ac:dyDescent="0.3">
      <c r="A8033" s="139">
        <f t="shared" si="8185"/>
        <v>212</v>
      </c>
      <c r="B8033" s="148">
        <f t="shared" si="8187"/>
        <v>9</v>
      </c>
      <c r="D8033" s="149" t="str">
        <f>+VLOOKUP($A8033,mUNICIPIOS!$B$4:$F$343,2,0)</f>
        <v>Huehuetenango</v>
      </c>
      <c r="E8033" s="149">
        <f>+VLOOKUP($A8033,mUNICIPIOS!$B$4:$F$343,3,0)</f>
        <v>1316</v>
      </c>
      <c r="F8033" s="149" t="str">
        <f>+VLOOKUP($A8033,mUNICIPIOS!$B$4:$F$343,4,0)</f>
        <v>San Juan Atitán</v>
      </c>
      <c r="G8033" s="139" t="str">
        <f t="shared" ref="G8033:K8033" si="8239">+G7995</f>
        <v>02</v>
      </c>
      <c r="H8033" t="str">
        <f t="shared" si="8239"/>
        <v>IIC</v>
      </c>
      <c r="I8033" t="str">
        <f t="shared" si="8239"/>
        <v>Índice de Información a la Ciudadanía</v>
      </c>
      <c r="J8033" t="str">
        <f t="shared" si="8239"/>
        <v>02-03</v>
      </c>
      <c r="K8033" t="str">
        <f t="shared" si="8239"/>
        <v>Información pública de oficio actualizada y disponible de acuerdo a la LAIP y uso de internet.</v>
      </c>
      <c r="L8033" s="150">
        <f>+VLOOKUP($E8033,IIC_2018!$B$8:$Q$347,9,0)</f>
        <v>0.84</v>
      </c>
      <c r="M8033" s="142" t="str">
        <f>+VLOOKUP($E8033,IIC_2018!$B$8:$Q$347,10,0)</f>
        <v>Alto</v>
      </c>
    </row>
    <row r="8034" spans="1:13" x14ac:dyDescent="0.3">
      <c r="A8034" s="139">
        <f t="shared" si="8185"/>
        <v>212</v>
      </c>
      <c r="B8034" s="148">
        <f t="shared" si="8187"/>
        <v>10</v>
      </c>
      <c r="D8034" s="149" t="str">
        <f>+VLOOKUP($A8034,mUNICIPIOS!$B$4:$F$343,2,0)</f>
        <v>Huehuetenango</v>
      </c>
      <c r="E8034" s="149">
        <f>+VLOOKUP($A8034,mUNICIPIOS!$B$4:$F$343,3,0)</f>
        <v>1316</v>
      </c>
      <c r="F8034" s="149" t="str">
        <f>+VLOOKUP($A8034,mUNICIPIOS!$B$4:$F$343,4,0)</f>
        <v>San Juan Atitán</v>
      </c>
      <c r="G8034" s="139" t="str">
        <f t="shared" ref="G8034:K8034" si="8240">+G7996</f>
        <v>02</v>
      </c>
      <c r="H8034" t="str">
        <f t="shared" si="8240"/>
        <v>IIC</v>
      </c>
      <c r="I8034" t="str">
        <f t="shared" si="8240"/>
        <v>Índice de Información a la Ciudadanía</v>
      </c>
      <c r="J8034" t="str">
        <f t="shared" si="8240"/>
        <v>02-04</v>
      </c>
      <c r="K8034" t="str">
        <f t="shared" si="8240"/>
        <v>Relación del monto contratado por medio de Guate compras con el total del presupuesto de egresos vigente.</v>
      </c>
      <c r="L8034" s="150">
        <f>+VLOOKUP($E8034,IIC_2018!$B$8:$Q$347,12,0)</f>
        <v>0.81419495098115513</v>
      </c>
      <c r="M8034" s="142" t="str">
        <f>+VLOOKUP($E8034,IIC_2018!$B$8:$Q$347,13,0)</f>
        <v>Alto</v>
      </c>
    </row>
    <row r="8035" spans="1:13" x14ac:dyDescent="0.3">
      <c r="A8035" s="139">
        <f t="shared" si="8185"/>
        <v>212</v>
      </c>
      <c r="B8035" s="148">
        <f t="shared" si="8187"/>
        <v>11</v>
      </c>
      <c r="D8035" s="149" t="str">
        <f>+VLOOKUP($A8035,mUNICIPIOS!$B$4:$F$343,2,0)</f>
        <v>Huehuetenango</v>
      </c>
      <c r="E8035" s="149">
        <f>+VLOOKUP($A8035,mUNICIPIOS!$B$4:$F$343,3,0)</f>
        <v>1316</v>
      </c>
      <c r="F8035" s="149" t="str">
        <f>+VLOOKUP($A8035,mUNICIPIOS!$B$4:$F$343,4,0)</f>
        <v>San Juan Atitán</v>
      </c>
      <c r="G8035" s="139" t="str">
        <f t="shared" ref="G8035:K8035" si="8241">+G7997</f>
        <v>02</v>
      </c>
      <c r="H8035" t="str">
        <f t="shared" si="8241"/>
        <v>IIC</v>
      </c>
      <c r="I8035" t="str">
        <f t="shared" si="8241"/>
        <v>Índice de Información a la Ciudadanía</v>
      </c>
      <c r="J8035" t="str">
        <f t="shared" si="8241"/>
        <v>INDICE</v>
      </c>
      <c r="K8035">
        <f t="shared" si="8241"/>
        <v>0</v>
      </c>
      <c r="L8035" s="150">
        <f>+VLOOKUP($E8035,IIC_2018!$B$8:$Q$347,15,0)</f>
        <v>0.51354873774528875</v>
      </c>
      <c r="M8035" s="142" t="str">
        <f>+VLOOKUP($E8035,IIC_2018!$B$8:$Q$347,16,0)</f>
        <v>Medio</v>
      </c>
    </row>
    <row r="8036" spans="1:13" x14ac:dyDescent="0.3">
      <c r="A8036" s="139">
        <f t="shared" si="8185"/>
        <v>212</v>
      </c>
      <c r="B8036" s="148">
        <f t="shared" si="8187"/>
        <v>12</v>
      </c>
      <c r="D8036" s="149" t="str">
        <f>+VLOOKUP($A8036,mUNICIPIOS!$B$4:$F$343,2,0)</f>
        <v>Huehuetenango</v>
      </c>
      <c r="E8036" s="149">
        <f>+VLOOKUP($A8036,mUNICIPIOS!$B$4:$F$343,3,0)</f>
        <v>1316</v>
      </c>
      <c r="F8036" s="149" t="str">
        <f>+VLOOKUP($A8036,mUNICIPIOS!$B$4:$F$343,4,0)</f>
        <v>San Juan Atitán</v>
      </c>
      <c r="G8036" s="139" t="str">
        <f t="shared" ref="G8036:K8036" si="8242">+G7998</f>
        <v>03</v>
      </c>
      <c r="H8036" t="str">
        <f t="shared" si="8242"/>
        <v>ISP</v>
      </c>
      <c r="I8036" t="str">
        <f t="shared" si="8242"/>
        <v>Índice de Servicios Públicos</v>
      </c>
      <c r="J8036" t="str">
        <f t="shared" si="8242"/>
        <v>03-01</v>
      </c>
      <c r="K8036" t="str">
        <f t="shared" si="8242"/>
        <v>Cobertura del servicio público de agua</v>
      </c>
      <c r="L8036" s="150">
        <f>+VLOOKUP($E8036,ISP_2018!$B$8:$T$347,3,0)</f>
        <v>0</v>
      </c>
      <c r="M8036" s="142" t="str">
        <f>+VLOOKUP($E8036,ISP_2018!$B$8:$T$347,4,0)</f>
        <v>Bajo</v>
      </c>
    </row>
    <row r="8037" spans="1:13" x14ac:dyDescent="0.3">
      <c r="A8037" s="139">
        <f t="shared" si="8185"/>
        <v>212</v>
      </c>
      <c r="B8037" s="148">
        <f t="shared" si="8187"/>
        <v>13</v>
      </c>
      <c r="D8037" s="149" t="str">
        <f>+VLOOKUP($A8037,mUNICIPIOS!$B$4:$F$343,2,0)</f>
        <v>Huehuetenango</v>
      </c>
      <c r="E8037" s="149">
        <f>+VLOOKUP($A8037,mUNICIPIOS!$B$4:$F$343,3,0)</f>
        <v>1316</v>
      </c>
      <c r="F8037" s="149" t="str">
        <f>+VLOOKUP($A8037,mUNICIPIOS!$B$4:$F$343,4,0)</f>
        <v>San Juan Atitán</v>
      </c>
      <c r="G8037" s="139" t="str">
        <f t="shared" ref="G8037:K8037" si="8243">+G7999</f>
        <v>03</v>
      </c>
      <c r="H8037" t="str">
        <f t="shared" si="8243"/>
        <v>ISP</v>
      </c>
      <c r="I8037" t="str">
        <f t="shared" si="8243"/>
        <v>Índice de Servicios Públicos</v>
      </c>
      <c r="J8037" t="str">
        <f t="shared" si="8243"/>
        <v>03-02</v>
      </c>
      <c r="K8037" t="str">
        <f t="shared" si="8243"/>
        <v>Control de la calidad del servicio público de agua</v>
      </c>
      <c r="L8037" s="150">
        <f>+VLOOKUP($E8037,ISP_2018!$B$8:$T$347,6,0)</f>
        <v>0</v>
      </c>
      <c r="M8037" s="142" t="str">
        <f>+VLOOKUP($E8037,ISP_2018!$B$8:$T$347,7,0)</f>
        <v>Bajo</v>
      </c>
    </row>
    <row r="8038" spans="1:13" x14ac:dyDescent="0.3">
      <c r="A8038" s="139">
        <f t="shared" si="8185"/>
        <v>212</v>
      </c>
      <c r="B8038" s="148">
        <f t="shared" si="8187"/>
        <v>14</v>
      </c>
      <c r="D8038" s="149" t="str">
        <f>+VLOOKUP($A8038,mUNICIPIOS!$B$4:$F$343,2,0)</f>
        <v>Huehuetenango</v>
      </c>
      <c r="E8038" s="149">
        <f>+VLOOKUP($A8038,mUNICIPIOS!$B$4:$F$343,3,0)</f>
        <v>1316</v>
      </c>
      <c r="F8038" s="149" t="str">
        <f>+VLOOKUP($A8038,mUNICIPIOS!$B$4:$F$343,4,0)</f>
        <v>San Juan Atitán</v>
      </c>
      <c r="G8038" s="139" t="str">
        <f t="shared" ref="G8038:K8038" si="8244">+G8000</f>
        <v>03</v>
      </c>
      <c r="H8038" t="str">
        <f t="shared" si="8244"/>
        <v>ISP</v>
      </c>
      <c r="I8038" t="str">
        <f t="shared" si="8244"/>
        <v>Índice de Servicios Públicos</v>
      </c>
      <c r="J8038" t="str">
        <f t="shared" si="8244"/>
        <v>03-03</v>
      </c>
      <c r="K8038" t="str">
        <f t="shared" si="8244"/>
        <v>Disposición  y tratamiento  de aguas residuales</v>
      </c>
      <c r="L8038" s="150">
        <f>+VLOOKUP($E8038,ISP_2018!$B$8:$T$347,9,0)</f>
        <v>0</v>
      </c>
      <c r="M8038" s="142" t="str">
        <f>+VLOOKUP($E8038,ISP_2018!$B$8:$T$347,10,0)</f>
        <v>Bajo</v>
      </c>
    </row>
    <row r="8039" spans="1:13" x14ac:dyDescent="0.3">
      <c r="A8039" s="139">
        <f t="shared" si="8185"/>
        <v>212</v>
      </c>
      <c r="B8039" s="148">
        <f t="shared" si="8187"/>
        <v>15</v>
      </c>
      <c r="D8039" s="149" t="str">
        <f>+VLOOKUP($A8039,mUNICIPIOS!$B$4:$F$343,2,0)</f>
        <v>Huehuetenango</v>
      </c>
      <c r="E8039" s="149">
        <f>+VLOOKUP($A8039,mUNICIPIOS!$B$4:$F$343,3,0)</f>
        <v>1316</v>
      </c>
      <c r="F8039" s="149" t="str">
        <f>+VLOOKUP($A8039,mUNICIPIOS!$B$4:$F$343,4,0)</f>
        <v>San Juan Atitán</v>
      </c>
      <c r="G8039" s="139" t="str">
        <f t="shared" ref="G8039:K8039" si="8245">+G8001</f>
        <v>03</v>
      </c>
      <c r="H8039" t="str">
        <f t="shared" si="8245"/>
        <v>ISP</v>
      </c>
      <c r="I8039" t="str">
        <f t="shared" si="8245"/>
        <v>Índice de Servicios Públicos</v>
      </c>
      <c r="J8039" t="str">
        <f t="shared" si="8245"/>
        <v>03-04</v>
      </c>
      <c r="K8039" t="str">
        <f t="shared" si="8245"/>
        <v>Gestión y manejo de los residuos y desechos sólidos</v>
      </c>
      <c r="L8039" s="150">
        <f>+VLOOKUP($E8039,ISP_2018!$B$8:$T$347,12,0)</f>
        <v>0</v>
      </c>
      <c r="M8039" s="142" t="str">
        <f>+VLOOKUP($E8039,ISP_2018!$B$8:$T$347,13,0)</f>
        <v>Bajo</v>
      </c>
    </row>
    <row r="8040" spans="1:13" x14ac:dyDescent="0.3">
      <c r="A8040" s="139">
        <f t="shared" si="8185"/>
        <v>212</v>
      </c>
      <c r="B8040" s="148">
        <f t="shared" si="8187"/>
        <v>16</v>
      </c>
      <c r="D8040" s="149" t="str">
        <f>+VLOOKUP($A8040,mUNICIPIOS!$B$4:$F$343,2,0)</f>
        <v>Huehuetenango</v>
      </c>
      <c r="E8040" s="149">
        <f>+VLOOKUP($A8040,mUNICIPIOS!$B$4:$F$343,3,0)</f>
        <v>1316</v>
      </c>
      <c r="F8040" s="149" t="str">
        <f>+VLOOKUP($A8040,mUNICIPIOS!$B$4:$F$343,4,0)</f>
        <v>San Juan Atitán</v>
      </c>
      <c r="G8040" s="139" t="str">
        <f t="shared" ref="G8040:K8040" si="8246">+G8002</f>
        <v>03</v>
      </c>
      <c r="H8040" t="str">
        <f t="shared" si="8246"/>
        <v>ISP</v>
      </c>
      <c r="I8040" t="str">
        <f t="shared" si="8246"/>
        <v>Índice de Servicios Públicos</v>
      </c>
      <c r="J8040" t="str">
        <f t="shared" si="8246"/>
        <v>03-05</v>
      </c>
      <c r="K8040" t="str">
        <f t="shared" si="8246"/>
        <v>Gestión de servicios públicos municipales</v>
      </c>
      <c r="L8040" s="150">
        <f>+VLOOKUP($E8040,ISP_2018!$B$8:$T$347,15,0)</f>
        <v>0.22580645161290319</v>
      </c>
      <c r="M8040" s="142" t="str">
        <f>+VLOOKUP($E8040,ISP_2018!$B$8:$T$347,16,0)</f>
        <v>Medio bajo</v>
      </c>
    </row>
    <row r="8041" spans="1:13" x14ac:dyDescent="0.3">
      <c r="A8041" s="139">
        <f t="shared" si="8185"/>
        <v>212</v>
      </c>
      <c r="B8041" s="148">
        <f t="shared" si="8187"/>
        <v>17</v>
      </c>
      <c r="D8041" s="149" t="str">
        <f>+VLOOKUP($A8041,mUNICIPIOS!$B$4:$F$343,2,0)</f>
        <v>Huehuetenango</v>
      </c>
      <c r="E8041" s="149">
        <f>+VLOOKUP($A8041,mUNICIPIOS!$B$4:$F$343,3,0)</f>
        <v>1316</v>
      </c>
      <c r="F8041" s="149" t="str">
        <f>+VLOOKUP($A8041,mUNICIPIOS!$B$4:$F$343,4,0)</f>
        <v>San Juan Atitán</v>
      </c>
      <c r="G8041" s="139" t="str">
        <f t="shared" ref="G8041:K8041" si="8247">+G8003</f>
        <v>03</v>
      </c>
      <c r="H8041" t="str">
        <f t="shared" si="8247"/>
        <v>ISP</v>
      </c>
      <c r="I8041" t="str">
        <f t="shared" si="8247"/>
        <v>Índice de Servicios Públicos</v>
      </c>
      <c r="J8041" t="str">
        <f t="shared" si="8247"/>
        <v>INDICE</v>
      </c>
      <c r="K8041">
        <f t="shared" si="8247"/>
        <v>0</v>
      </c>
      <c r="L8041" s="150">
        <f>+VLOOKUP($E8041,ISP_2018!$B$8:$T$347,18,0)</f>
        <v>4.5161290322580643E-2</v>
      </c>
      <c r="M8041" s="142" t="str">
        <f>+VLOOKUP($E8041,ISP_2018!$B$8:$T$347,19,0)</f>
        <v>Bajo</v>
      </c>
    </row>
    <row r="8042" spans="1:13" x14ac:dyDescent="0.3">
      <c r="A8042" s="139">
        <f t="shared" si="8185"/>
        <v>212</v>
      </c>
      <c r="B8042" s="148">
        <f t="shared" si="8187"/>
        <v>18</v>
      </c>
      <c r="D8042" s="149" t="str">
        <f>+VLOOKUP($A8042,mUNICIPIOS!$B$4:$F$343,2,0)</f>
        <v>Huehuetenango</v>
      </c>
      <c r="E8042" s="149">
        <f>+VLOOKUP($A8042,mUNICIPIOS!$B$4:$F$343,3,0)</f>
        <v>1316</v>
      </c>
      <c r="F8042" s="149" t="str">
        <f>+VLOOKUP($A8042,mUNICIPIOS!$B$4:$F$343,4,0)</f>
        <v>San Juan Atitán</v>
      </c>
      <c r="G8042" s="139" t="str">
        <f t="shared" ref="G8042:K8042" si="8248">+G8004</f>
        <v>04</v>
      </c>
      <c r="H8042" t="str">
        <f t="shared" si="8248"/>
        <v>IGA</v>
      </c>
      <c r="I8042" t="str">
        <f t="shared" si="8248"/>
        <v>Índice de Gestión Administrativa</v>
      </c>
      <c r="J8042" t="str">
        <f t="shared" si="8248"/>
        <v>04-01</v>
      </c>
      <c r="K8042" t="str">
        <f t="shared" si="8248"/>
        <v>Existencia de elementos de atención municipal orientada al vecino</v>
      </c>
      <c r="L8042" s="150">
        <f>+VLOOKUP($E8042,IGA_2018!$B$8:$N$347,3,0)</f>
        <v>0.25</v>
      </c>
      <c r="M8042" s="142" t="str">
        <f>+VLOOKUP($E8042,IGA_2018!$B$8:$N$347,4,0)</f>
        <v>Medio bajo</v>
      </c>
    </row>
    <row r="8043" spans="1:13" x14ac:dyDescent="0.3">
      <c r="A8043" s="139">
        <f t="shared" si="8185"/>
        <v>212</v>
      </c>
      <c r="B8043" s="148">
        <f t="shared" si="8187"/>
        <v>19</v>
      </c>
      <c r="D8043" s="149" t="str">
        <f>+VLOOKUP($A8043,mUNICIPIOS!$B$4:$F$343,2,0)</f>
        <v>Huehuetenango</v>
      </c>
      <c r="E8043" s="149">
        <f>+VLOOKUP($A8043,mUNICIPIOS!$B$4:$F$343,3,0)</f>
        <v>1316</v>
      </c>
      <c r="F8043" s="149" t="str">
        <f>+VLOOKUP($A8043,mUNICIPIOS!$B$4:$F$343,4,0)</f>
        <v>San Juan Atitán</v>
      </c>
      <c r="G8043" s="139" t="str">
        <f t="shared" ref="G8043:K8043" si="8249">+G8005</f>
        <v>04</v>
      </c>
      <c r="H8043" t="str">
        <f t="shared" si="8249"/>
        <v>IGA</v>
      </c>
      <c r="I8043" t="str">
        <f t="shared" si="8249"/>
        <v>Índice de Gestión Administrativa</v>
      </c>
      <c r="J8043" t="str">
        <f t="shared" si="8249"/>
        <v>04-02</v>
      </c>
      <c r="K8043" t="str">
        <f t="shared" si="8249"/>
        <v>Gestión del recurso humano.</v>
      </c>
      <c r="L8043" s="150">
        <f>+VLOOKUP($E8043,IGA_2018!$B$8:$N$347,6,0)</f>
        <v>0</v>
      </c>
      <c r="M8043" s="142" t="str">
        <f>+VLOOKUP($E8043,IGA_2018!$B$8:$N$347,7,0)</f>
        <v>Bajo</v>
      </c>
    </row>
    <row r="8044" spans="1:13" x14ac:dyDescent="0.3">
      <c r="A8044" s="139">
        <f t="shared" si="8185"/>
        <v>212</v>
      </c>
      <c r="B8044" s="148">
        <f t="shared" si="8187"/>
        <v>20</v>
      </c>
      <c r="D8044" s="149" t="str">
        <f>+VLOOKUP($A8044,mUNICIPIOS!$B$4:$F$343,2,0)</f>
        <v>Huehuetenango</v>
      </c>
      <c r="E8044" s="149">
        <f>+VLOOKUP($A8044,mUNICIPIOS!$B$4:$F$343,3,0)</f>
        <v>1316</v>
      </c>
      <c r="F8044" s="149" t="str">
        <f>+VLOOKUP($A8044,mUNICIPIOS!$B$4:$F$343,4,0)</f>
        <v>San Juan Atitán</v>
      </c>
      <c r="G8044" s="139" t="str">
        <f t="shared" ref="G8044:K8044" si="8250">+G8006</f>
        <v>04</v>
      </c>
      <c r="H8044" t="str">
        <f t="shared" si="8250"/>
        <v>IGA</v>
      </c>
      <c r="I8044" t="str">
        <f t="shared" si="8250"/>
        <v>Índice de Gestión Administrativa</v>
      </c>
      <c r="J8044" t="str">
        <f t="shared" si="8250"/>
        <v>04-03</v>
      </c>
      <c r="K8044" t="str">
        <f t="shared" si="8250"/>
        <v>Existencia de oficinas municipales con instrumentos de gestión.</v>
      </c>
      <c r="L8044" s="150">
        <f>+VLOOKUP($E8044,IGA_2018!$B$8:$N$347,9,0)</f>
        <v>0.7857142857142857</v>
      </c>
      <c r="M8044" s="142" t="str">
        <f>+VLOOKUP($E8044,IGA_2018!$B$8:$N$347,10,0)</f>
        <v>Medio alto</v>
      </c>
    </row>
    <row r="8045" spans="1:13" x14ac:dyDescent="0.3">
      <c r="A8045" s="139">
        <f t="shared" ref="A8045:A8108" si="8251">+IF(B8044=38,A8044+1,A8044)</f>
        <v>212</v>
      </c>
      <c r="B8045" s="148">
        <f t="shared" si="8187"/>
        <v>21</v>
      </c>
      <c r="D8045" s="149" t="str">
        <f>+VLOOKUP($A8045,mUNICIPIOS!$B$4:$F$343,2,0)</f>
        <v>Huehuetenango</v>
      </c>
      <c r="E8045" s="149">
        <f>+VLOOKUP($A8045,mUNICIPIOS!$B$4:$F$343,3,0)</f>
        <v>1316</v>
      </c>
      <c r="F8045" s="149" t="str">
        <f>+VLOOKUP($A8045,mUNICIPIOS!$B$4:$F$343,4,0)</f>
        <v>San Juan Atitán</v>
      </c>
      <c r="G8045" s="139" t="str">
        <f t="shared" ref="G8045:K8045" si="8252">+G8007</f>
        <v>04</v>
      </c>
      <c r="H8045" t="str">
        <f t="shared" si="8252"/>
        <v>IGA</v>
      </c>
      <c r="I8045" t="str">
        <f t="shared" si="8252"/>
        <v>Índice de Gestión Administrativa</v>
      </c>
      <c r="J8045" t="str">
        <f t="shared" si="8252"/>
        <v>INDICE</v>
      </c>
      <c r="K8045">
        <f t="shared" si="8252"/>
        <v>0</v>
      </c>
      <c r="L8045" s="150">
        <f>+VLOOKUP($E8045,IGA_2018!$B$8:$N$347,12,0)</f>
        <v>0.35</v>
      </c>
      <c r="M8045" s="142" t="str">
        <f>+VLOOKUP($E8045,IGA_2018!$B$8:$N$347,13,0)</f>
        <v>Medio bajo</v>
      </c>
    </row>
    <row r="8046" spans="1:13" x14ac:dyDescent="0.3">
      <c r="A8046" s="139">
        <f t="shared" si="8251"/>
        <v>212</v>
      </c>
      <c r="B8046" s="148">
        <f t="shared" ref="B8046:B8109" si="8253">+B8008</f>
        <v>22</v>
      </c>
      <c r="D8046" s="149" t="str">
        <f>+VLOOKUP($A8046,mUNICIPIOS!$B$4:$F$343,2,0)</f>
        <v>Huehuetenango</v>
      </c>
      <c r="E8046" s="149">
        <f>+VLOOKUP($A8046,mUNICIPIOS!$B$4:$F$343,3,0)</f>
        <v>1316</v>
      </c>
      <c r="F8046" s="149" t="str">
        <f>+VLOOKUP($A8046,mUNICIPIOS!$B$4:$F$343,4,0)</f>
        <v>San Juan Atitán</v>
      </c>
      <c r="G8046" s="139" t="str">
        <f t="shared" ref="G8046:K8046" si="8254">+G8008</f>
        <v>05</v>
      </c>
      <c r="H8046" t="str">
        <f t="shared" si="8254"/>
        <v>IGF</v>
      </c>
      <c r="I8046" t="str">
        <f t="shared" si="8254"/>
        <v>Índice de Gestión Financiera</v>
      </c>
      <c r="J8046" t="str">
        <f t="shared" si="8254"/>
        <v>05-01</v>
      </c>
      <c r="K8046" t="str">
        <f t="shared" si="8254"/>
        <v>Autonomía financiera municipal</v>
      </c>
      <c r="L8046" s="150">
        <f>+VLOOKUP($E8046,IGF_2018!$B$8:$Z$347,3,0)</f>
        <v>9.7596071560475103E-2</v>
      </c>
      <c r="M8046" s="142" t="str">
        <f>+VLOOKUP($E8046,IGF_2018!$B$8:$Z$347,4,0)</f>
        <v>Bajo</v>
      </c>
    </row>
    <row r="8047" spans="1:13" x14ac:dyDescent="0.3">
      <c r="A8047" s="139">
        <f t="shared" si="8251"/>
        <v>212</v>
      </c>
      <c r="B8047" s="148">
        <f t="shared" si="8253"/>
        <v>23</v>
      </c>
      <c r="D8047" s="149" t="str">
        <f>+VLOOKUP($A8047,mUNICIPIOS!$B$4:$F$343,2,0)</f>
        <v>Huehuetenango</v>
      </c>
      <c r="E8047" s="149">
        <f>+VLOOKUP($A8047,mUNICIPIOS!$B$4:$F$343,3,0)</f>
        <v>1316</v>
      </c>
      <c r="F8047" s="149" t="str">
        <f>+VLOOKUP($A8047,mUNICIPIOS!$B$4:$F$343,4,0)</f>
        <v>San Juan Atitán</v>
      </c>
      <c r="G8047" s="139" t="str">
        <f t="shared" ref="G8047:K8047" si="8255">+G8009</f>
        <v>05</v>
      </c>
      <c r="H8047" t="str">
        <f t="shared" si="8255"/>
        <v>IGF</v>
      </c>
      <c r="I8047" t="str">
        <f t="shared" si="8255"/>
        <v>Índice de Gestión Financiera</v>
      </c>
      <c r="J8047" t="str">
        <f t="shared" si="8255"/>
        <v>05-02</v>
      </c>
      <c r="K8047" t="str">
        <f t="shared" si="8255"/>
        <v xml:space="preserve">Ingresos propios por habitante -sin regalías- </v>
      </c>
      <c r="L8047" s="150">
        <f>+VLOOKUP($E8047,IGF_2018!$B$8:$Z$347,6,0)</f>
        <v>5.6770909004203923E-2</v>
      </c>
      <c r="M8047" s="142" t="str">
        <f>+VLOOKUP($E8047,IGF_2018!$B$8:$Z$347,7,0)</f>
        <v>Bajo</v>
      </c>
    </row>
    <row r="8048" spans="1:13" x14ac:dyDescent="0.3">
      <c r="A8048" s="139">
        <f t="shared" si="8251"/>
        <v>212</v>
      </c>
      <c r="B8048" s="148">
        <f t="shared" si="8253"/>
        <v>24</v>
      </c>
      <c r="D8048" s="149" t="str">
        <f>+VLOOKUP($A8048,mUNICIPIOS!$B$4:$F$343,2,0)</f>
        <v>Huehuetenango</v>
      </c>
      <c r="E8048" s="149">
        <f>+VLOOKUP($A8048,mUNICIPIOS!$B$4:$F$343,3,0)</f>
        <v>1316</v>
      </c>
      <c r="F8048" s="149" t="str">
        <f>+VLOOKUP($A8048,mUNICIPIOS!$B$4:$F$343,4,0)</f>
        <v>San Juan Atitán</v>
      </c>
      <c r="G8048" s="139" t="str">
        <f t="shared" ref="G8048:K8048" si="8256">+G8010</f>
        <v>05</v>
      </c>
      <c r="H8048" t="str">
        <f t="shared" si="8256"/>
        <v>IGF</v>
      </c>
      <c r="I8048" t="str">
        <f t="shared" si="8256"/>
        <v>Índice de Gestión Financiera</v>
      </c>
      <c r="J8048" t="str">
        <f t="shared" si="8256"/>
        <v>05-03</v>
      </c>
      <c r="K8048" t="str">
        <f t="shared" si="8256"/>
        <v>Ingresos del IUSI en relación a los ingresos propios -sin regalías-</v>
      </c>
      <c r="L8048" s="150">
        <f>+VLOOKUP($E8048,IGF_2018!$B$8:$Z$347,9,0)</f>
        <v>0</v>
      </c>
      <c r="M8048" s="142" t="str">
        <f>+VLOOKUP($E8048,IGF_2018!$B$8:$Z$347,10,0)</f>
        <v>Bajo</v>
      </c>
    </row>
    <row r="8049" spans="1:13" x14ac:dyDescent="0.3">
      <c r="A8049" s="139">
        <f t="shared" si="8251"/>
        <v>212</v>
      </c>
      <c r="B8049" s="148">
        <f t="shared" si="8253"/>
        <v>25</v>
      </c>
      <c r="D8049" s="149" t="str">
        <f>+VLOOKUP($A8049,mUNICIPIOS!$B$4:$F$343,2,0)</f>
        <v>Huehuetenango</v>
      </c>
      <c r="E8049" s="149">
        <f>+VLOOKUP($A8049,mUNICIPIOS!$B$4:$F$343,3,0)</f>
        <v>1316</v>
      </c>
      <c r="F8049" s="149" t="str">
        <f>+VLOOKUP($A8049,mUNICIPIOS!$B$4:$F$343,4,0)</f>
        <v>San Juan Atitán</v>
      </c>
      <c r="G8049" s="139" t="str">
        <f t="shared" ref="G8049:K8049" si="8257">+G8011</f>
        <v>05</v>
      </c>
      <c r="H8049" t="str">
        <f t="shared" si="8257"/>
        <v>IGF</v>
      </c>
      <c r="I8049" t="str">
        <f t="shared" si="8257"/>
        <v>Índice de Gestión Financiera</v>
      </c>
      <c r="J8049" t="str">
        <f t="shared" si="8257"/>
        <v>05-04</v>
      </c>
      <c r="K8049" t="str">
        <f t="shared" si="8257"/>
        <v>Inversión anual en capital fijo por habitante</v>
      </c>
      <c r="L8049" s="150">
        <f>+VLOOKUP($E8049,IGF_2018!$B$8:$Z$347,12,0)</f>
        <v>0.1312396046051926</v>
      </c>
      <c r="M8049" s="142" t="str">
        <f>+VLOOKUP($E8049,IGF_2018!$B$8:$Z$347,13,0)</f>
        <v>Bajo</v>
      </c>
    </row>
    <row r="8050" spans="1:13" x14ac:dyDescent="0.3">
      <c r="A8050" s="139">
        <f t="shared" si="8251"/>
        <v>212</v>
      </c>
      <c r="B8050" s="148">
        <f t="shared" si="8253"/>
        <v>26</v>
      </c>
      <c r="D8050" s="149" t="str">
        <f>+VLOOKUP($A8050,mUNICIPIOS!$B$4:$F$343,2,0)</f>
        <v>Huehuetenango</v>
      </c>
      <c r="E8050" s="149">
        <f>+VLOOKUP($A8050,mUNICIPIOS!$B$4:$F$343,3,0)</f>
        <v>1316</v>
      </c>
      <c r="F8050" s="149" t="str">
        <f>+VLOOKUP($A8050,mUNICIPIOS!$B$4:$F$343,4,0)</f>
        <v>San Juan Atitán</v>
      </c>
      <c r="G8050" s="139" t="str">
        <f t="shared" ref="G8050:K8050" si="8258">+G8012</f>
        <v>05</v>
      </c>
      <c r="H8050" t="str">
        <f t="shared" si="8258"/>
        <v>IGF</v>
      </c>
      <c r="I8050" t="str">
        <f t="shared" si="8258"/>
        <v>Índice de Gestión Financiera</v>
      </c>
      <c r="J8050" t="str">
        <f t="shared" si="8258"/>
        <v>05-05</v>
      </c>
      <c r="K8050" t="str">
        <f t="shared" si="8258"/>
        <v>Inversión anual en capital fijo con recursos percibidos por ingresos propios</v>
      </c>
      <c r="L8050" s="150">
        <f>+VLOOKUP($E8050,IGF_2018!$B$8:$Z$347,15,0)</f>
        <v>0</v>
      </c>
      <c r="M8050" s="142" t="str">
        <f>+VLOOKUP($E8050,IGF_2018!$B$8:$Z$347,16,0)</f>
        <v>Bajo</v>
      </c>
    </row>
    <row r="8051" spans="1:13" x14ac:dyDescent="0.3">
      <c r="A8051" s="139">
        <f t="shared" si="8251"/>
        <v>212</v>
      </c>
      <c r="B8051" s="148">
        <f t="shared" si="8253"/>
        <v>27</v>
      </c>
      <c r="D8051" s="149" t="str">
        <f>+VLOOKUP($A8051,mUNICIPIOS!$B$4:$F$343,2,0)</f>
        <v>Huehuetenango</v>
      </c>
      <c r="E8051" s="149">
        <f>+VLOOKUP($A8051,mUNICIPIOS!$B$4:$F$343,3,0)</f>
        <v>1316</v>
      </c>
      <c r="F8051" s="149" t="str">
        <f>+VLOOKUP($A8051,mUNICIPIOS!$B$4:$F$343,4,0)</f>
        <v>San Juan Atitán</v>
      </c>
      <c r="G8051" s="139" t="str">
        <f t="shared" ref="G8051:K8051" si="8259">+G8013</f>
        <v>05</v>
      </c>
      <c r="H8051" t="str">
        <f t="shared" si="8259"/>
        <v>IGF</v>
      </c>
      <c r="I8051" t="str">
        <f t="shared" si="8259"/>
        <v>Índice de Gestión Financiera</v>
      </c>
      <c r="J8051" t="str">
        <f t="shared" si="8259"/>
        <v>05-06</v>
      </c>
      <c r="K8051" t="str">
        <f t="shared" si="8259"/>
        <v xml:space="preserve">Inversión anual en capital fijo con recursos percibidos por transferencias del Gobierno Central </v>
      </c>
      <c r="L8051" s="150">
        <f>+VLOOKUP($E8051,IGF_2018!$B$8:$Z$347,18,0)</f>
        <v>0.21969931793101424</v>
      </c>
      <c r="M8051" s="142" t="str">
        <f>+VLOOKUP($E8051,IGF_2018!$B$8:$Z$347,19,0)</f>
        <v>Medio bajo</v>
      </c>
    </row>
    <row r="8052" spans="1:13" x14ac:dyDescent="0.3">
      <c r="A8052" s="139">
        <f t="shared" si="8251"/>
        <v>212</v>
      </c>
      <c r="B8052" s="148">
        <f t="shared" si="8253"/>
        <v>28</v>
      </c>
      <c r="D8052" s="149" t="str">
        <f>+VLOOKUP($A8052,mUNICIPIOS!$B$4:$F$343,2,0)</f>
        <v>Huehuetenango</v>
      </c>
      <c r="E8052" s="149">
        <f>+VLOOKUP($A8052,mUNICIPIOS!$B$4:$F$343,3,0)</f>
        <v>1316</v>
      </c>
      <c r="F8052" s="149" t="str">
        <f>+VLOOKUP($A8052,mUNICIPIOS!$B$4:$F$343,4,0)</f>
        <v>San Juan Atitán</v>
      </c>
      <c r="G8052" s="139" t="str">
        <f t="shared" ref="G8052:K8052" si="8260">+G8014</f>
        <v>05</v>
      </c>
      <c r="H8052" t="str">
        <f t="shared" si="8260"/>
        <v>IGF</v>
      </c>
      <c r="I8052" t="str">
        <f t="shared" si="8260"/>
        <v>Índice de Gestión Financiera</v>
      </c>
      <c r="J8052" t="str">
        <f t="shared" si="8260"/>
        <v>05-07</v>
      </c>
      <c r="K8052" t="str">
        <f t="shared" si="8260"/>
        <v>Financiamiento por endeudamiento municipal</v>
      </c>
      <c r="L8052" s="150">
        <f>+VLOOKUP($E8052,IGF_2018!$B$8:$Z$347,21,0)</f>
        <v>1</v>
      </c>
      <c r="M8052" s="142" t="str">
        <f>+VLOOKUP($E8052,IGF_2018!$B$8:$Z$347,22,0)</f>
        <v>Alto</v>
      </c>
    </row>
    <row r="8053" spans="1:13" x14ac:dyDescent="0.3">
      <c r="A8053" s="139">
        <f t="shared" si="8251"/>
        <v>212</v>
      </c>
      <c r="B8053" s="148">
        <f t="shared" si="8253"/>
        <v>29</v>
      </c>
      <c r="D8053" s="149" t="str">
        <f>+VLOOKUP($A8053,mUNICIPIOS!$B$4:$F$343,2,0)</f>
        <v>Huehuetenango</v>
      </c>
      <c r="E8053" s="149">
        <f>+VLOOKUP($A8053,mUNICIPIOS!$B$4:$F$343,3,0)</f>
        <v>1316</v>
      </c>
      <c r="F8053" s="149" t="str">
        <f>+VLOOKUP($A8053,mUNICIPIOS!$B$4:$F$343,4,0)</f>
        <v>San Juan Atitán</v>
      </c>
      <c r="G8053" s="139" t="str">
        <f t="shared" ref="G8053:K8053" si="8261">+G8015</f>
        <v>05</v>
      </c>
      <c r="H8053" t="str">
        <f t="shared" si="8261"/>
        <v>IGF</v>
      </c>
      <c r="I8053" t="str">
        <f t="shared" si="8261"/>
        <v>Índice de Gestión Financiera</v>
      </c>
      <c r="J8053" t="str">
        <f t="shared" si="8261"/>
        <v>INDICE</v>
      </c>
      <c r="K8053">
        <f t="shared" si="8261"/>
        <v>0</v>
      </c>
      <c r="L8053" s="150">
        <f>+VLOOKUP($E8053,IGF_2018!$B$8:$Z$347,24,0)</f>
        <v>0.26596728836655648</v>
      </c>
      <c r="M8053" s="142" t="str">
        <f>+VLOOKUP($E8053,IGF_2018!$B$8:$Z$347,25,0)</f>
        <v>Medio bajo</v>
      </c>
    </row>
    <row r="8054" spans="1:13" x14ac:dyDescent="0.3">
      <c r="A8054" s="139">
        <f t="shared" si="8251"/>
        <v>212</v>
      </c>
      <c r="B8054" s="148">
        <f t="shared" si="8253"/>
        <v>30</v>
      </c>
      <c r="D8054" s="149" t="str">
        <f>+VLOOKUP($A8054,mUNICIPIOS!$B$4:$F$343,2,0)</f>
        <v>Huehuetenango</v>
      </c>
      <c r="E8054" s="149">
        <f>+VLOOKUP($A8054,mUNICIPIOS!$B$4:$F$343,3,0)</f>
        <v>1316</v>
      </c>
      <c r="F8054" s="149" t="str">
        <f>+VLOOKUP($A8054,mUNICIPIOS!$B$4:$F$343,4,0)</f>
        <v>San Juan Atitán</v>
      </c>
      <c r="G8054" s="139" t="str">
        <f t="shared" ref="G8054:K8054" si="8262">+G8016</f>
        <v>06</v>
      </c>
      <c r="H8054" t="str">
        <f t="shared" si="8262"/>
        <v>IGE</v>
      </c>
      <c r="I8054" t="str">
        <f t="shared" si="8262"/>
        <v>Índice de Gestión Estratégica</v>
      </c>
      <c r="J8054" t="str">
        <f t="shared" si="8262"/>
        <v>06-01</v>
      </c>
      <c r="K8054" t="str">
        <f t="shared" si="8262"/>
        <v>Ejecución del Plan Operativo Anual  (POA)</v>
      </c>
      <c r="L8054" s="150">
        <f>+VLOOKUP($E8054,IGE_2018!$B$8:$Z$347,3,0)</f>
        <v>0</v>
      </c>
      <c r="M8054" s="142" t="str">
        <f>+VLOOKUP($E8054,IGE_2018!$B$8:$Z$347,4,0)</f>
        <v>Bajo</v>
      </c>
    </row>
    <row r="8055" spans="1:13" x14ac:dyDescent="0.3">
      <c r="A8055" s="139">
        <f t="shared" si="8251"/>
        <v>212</v>
      </c>
      <c r="B8055" s="148">
        <f t="shared" si="8253"/>
        <v>31</v>
      </c>
      <c r="D8055" s="149" t="str">
        <f>+VLOOKUP($A8055,mUNICIPIOS!$B$4:$F$343,2,0)</f>
        <v>Huehuetenango</v>
      </c>
      <c r="E8055" s="149">
        <f>+VLOOKUP($A8055,mUNICIPIOS!$B$4:$F$343,3,0)</f>
        <v>1316</v>
      </c>
      <c r="F8055" s="149" t="str">
        <f>+VLOOKUP($A8055,mUNICIPIOS!$B$4:$F$343,4,0)</f>
        <v>San Juan Atitán</v>
      </c>
      <c r="G8055" s="139" t="str">
        <f t="shared" ref="G8055:K8055" si="8263">+G8017</f>
        <v>06</v>
      </c>
      <c r="H8055" t="str">
        <f t="shared" si="8263"/>
        <v>IGE</v>
      </c>
      <c r="I8055" t="str">
        <f t="shared" si="8263"/>
        <v>Índice de Gestión Estratégica</v>
      </c>
      <c r="J8055" t="str">
        <f t="shared" si="8263"/>
        <v>06-02</v>
      </c>
      <c r="K8055" t="str">
        <f t="shared" si="8263"/>
        <v>Relación Plan de Desarrollo Municipal y Ordenamiento Territorial (PDM-OT) - Plan Estratégico Institucional (PEI) - Plan Operativo Multianual (POM) - Plan Operativo Anual (POA)</v>
      </c>
      <c r="L8055" s="150">
        <f>+VLOOKUP($E8055,IGE_2018!$B$8:$Z$347,6,0)</f>
        <v>0</v>
      </c>
      <c r="M8055" s="142" t="str">
        <f>+VLOOKUP($E8055,IGE_2018!$B$8:$Z$347,7,0)</f>
        <v>Bajo</v>
      </c>
    </row>
    <row r="8056" spans="1:13" x14ac:dyDescent="0.3">
      <c r="A8056" s="139">
        <f t="shared" si="8251"/>
        <v>212</v>
      </c>
      <c r="B8056" s="148">
        <f t="shared" si="8253"/>
        <v>32</v>
      </c>
      <c r="D8056" s="149" t="str">
        <f>+VLOOKUP($A8056,mUNICIPIOS!$B$4:$F$343,2,0)</f>
        <v>Huehuetenango</v>
      </c>
      <c r="E8056" s="149">
        <f>+VLOOKUP($A8056,mUNICIPIOS!$B$4:$F$343,3,0)</f>
        <v>1316</v>
      </c>
      <c r="F8056" s="149" t="str">
        <f>+VLOOKUP($A8056,mUNICIPIOS!$B$4:$F$343,4,0)</f>
        <v>San Juan Atitán</v>
      </c>
      <c r="G8056" s="139" t="str">
        <f t="shared" ref="G8056:K8056" si="8264">+G8018</f>
        <v>06</v>
      </c>
      <c r="H8056" t="str">
        <f t="shared" si="8264"/>
        <v>IGE</v>
      </c>
      <c r="I8056" t="str">
        <f t="shared" si="8264"/>
        <v>Índice de Gestión Estratégica</v>
      </c>
      <c r="J8056" t="str">
        <f t="shared" si="8264"/>
        <v>06-03</v>
      </c>
      <c r="K8056" t="str">
        <f t="shared" si="8264"/>
        <v>Presupuesto de egresos relacionado a competencias municipales que responden a prioridades nacionales de desarrollo.</v>
      </c>
      <c r="L8056" s="150">
        <f>+VLOOKUP($E8056,IGE_2018!$B$8:$Z$347,9,0)</f>
        <v>0.12927108075243612</v>
      </c>
      <c r="M8056" s="142" t="str">
        <f>+VLOOKUP($E8056,IGE_2018!$B$8:$Z$347,10,0)</f>
        <v>Bajo</v>
      </c>
    </row>
    <row r="8057" spans="1:13" x14ac:dyDescent="0.3">
      <c r="A8057" s="139">
        <f t="shared" si="8251"/>
        <v>212</v>
      </c>
      <c r="B8057" s="148">
        <f t="shared" si="8253"/>
        <v>33</v>
      </c>
      <c r="D8057" s="149" t="str">
        <f>+VLOOKUP($A8057,mUNICIPIOS!$B$4:$F$343,2,0)</f>
        <v>Huehuetenango</v>
      </c>
      <c r="E8057" s="149">
        <f>+VLOOKUP($A8057,mUNICIPIOS!$B$4:$F$343,3,0)</f>
        <v>1316</v>
      </c>
      <c r="F8057" s="149" t="str">
        <f>+VLOOKUP($A8057,mUNICIPIOS!$B$4:$F$343,4,0)</f>
        <v>San Juan Atitán</v>
      </c>
      <c r="G8057" s="139" t="str">
        <f t="shared" ref="G8057:K8057" si="8265">+G8019</f>
        <v>06</v>
      </c>
      <c r="H8057" t="str">
        <f t="shared" si="8265"/>
        <v>IGE</v>
      </c>
      <c r="I8057" t="str">
        <f t="shared" si="8265"/>
        <v>Índice de Gestión Estratégica</v>
      </c>
      <c r="J8057" t="str">
        <f t="shared" si="8265"/>
        <v>06-04</v>
      </c>
      <c r="K8057" t="str">
        <f t="shared" si="8265"/>
        <v>Institucionalización de la gestión ordenada del territorio</v>
      </c>
      <c r="L8057" s="150">
        <f>+VLOOKUP($E8057,IGE_2018!$B$8:$Z$347,12,0)</f>
        <v>0.1</v>
      </c>
      <c r="M8057" s="142" t="str">
        <f>+VLOOKUP($E8057,IGE_2018!$B$8:$Z$347,13,0)</f>
        <v>Bajo</v>
      </c>
    </row>
    <row r="8058" spans="1:13" x14ac:dyDescent="0.3">
      <c r="A8058" s="139">
        <f t="shared" si="8251"/>
        <v>212</v>
      </c>
      <c r="B8058" s="148">
        <f t="shared" si="8253"/>
        <v>34</v>
      </c>
      <c r="D8058" s="149" t="str">
        <f>+VLOOKUP($A8058,mUNICIPIOS!$B$4:$F$343,2,0)</f>
        <v>Huehuetenango</v>
      </c>
      <c r="E8058" s="149">
        <f>+VLOOKUP($A8058,mUNICIPIOS!$B$4:$F$343,3,0)</f>
        <v>1316</v>
      </c>
      <c r="F8058" s="149" t="str">
        <f>+VLOOKUP($A8058,mUNICIPIOS!$B$4:$F$343,4,0)</f>
        <v>San Juan Atitán</v>
      </c>
      <c r="G8058" s="139" t="str">
        <f t="shared" ref="G8058:K8058" si="8266">+G8020</f>
        <v>06</v>
      </c>
      <c r="H8058" t="str">
        <f t="shared" si="8266"/>
        <v>IGE</v>
      </c>
      <c r="I8058" t="str">
        <f t="shared" si="8266"/>
        <v>Índice de Gestión Estratégica</v>
      </c>
      <c r="J8058" t="str">
        <f t="shared" si="8266"/>
        <v>06-05</v>
      </c>
      <c r="K8058" t="str">
        <f t="shared" si="8266"/>
        <v>Acciones para la gestión ordenada del territorio</v>
      </c>
      <c r="L8058" s="150">
        <f>+VLOOKUP($E8058,IGE_2018!$B$8:$Z$347,15,0)</f>
        <v>0</v>
      </c>
      <c r="M8058" s="142" t="str">
        <f>+VLOOKUP($E8058,IGE_2018!$B$8:$Z$347,16,0)</f>
        <v>Bajo</v>
      </c>
    </row>
    <row r="8059" spans="1:13" x14ac:dyDescent="0.3">
      <c r="A8059" s="139">
        <f t="shared" si="8251"/>
        <v>212</v>
      </c>
      <c r="B8059" s="148">
        <f t="shared" si="8253"/>
        <v>35</v>
      </c>
      <c r="D8059" s="149" t="str">
        <f>+VLOOKUP($A8059,mUNICIPIOS!$B$4:$F$343,2,0)</f>
        <v>Huehuetenango</v>
      </c>
      <c r="E8059" s="149">
        <f>+VLOOKUP($A8059,mUNICIPIOS!$B$4:$F$343,3,0)</f>
        <v>1316</v>
      </c>
      <c r="F8059" s="149" t="str">
        <f>+VLOOKUP($A8059,mUNICIPIOS!$B$4:$F$343,4,0)</f>
        <v>San Juan Atitán</v>
      </c>
      <c r="G8059" s="139" t="str">
        <f t="shared" ref="G8059:K8059" si="8267">+G8021</f>
        <v>06</v>
      </c>
      <c r="H8059" t="str">
        <f t="shared" si="8267"/>
        <v>IGE</v>
      </c>
      <c r="I8059" t="str">
        <f t="shared" si="8267"/>
        <v>Índice de Gestión Estratégica</v>
      </c>
      <c r="J8059" t="str">
        <f t="shared" si="8267"/>
        <v>06-06</v>
      </c>
      <c r="K8059" t="str">
        <f t="shared" si="8267"/>
        <v>Gestión de riesgo en la formulación de proyectos derivados de la planificación operativa anual</v>
      </c>
      <c r="L8059" s="150">
        <f>+VLOOKUP($E8059,IGE_2018!$B$8:$Z$347,18,0)</f>
        <v>0</v>
      </c>
      <c r="M8059" s="142" t="str">
        <f>+VLOOKUP($E8059,IGE_2018!$B$8:$Z$347,19,0)</f>
        <v>Bajo</v>
      </c>
    </row>
    <row r="8060" spans="1:13" x14ac:dyDescent="0.3">
      <c r="A8060" s="139">
        <f t="shared" si="8251"/>
        <v>212</v>
      </c>
      <c r="B8060" s="148">
        <f t="shared" si="8253"/>
        <v>36</v>
      </c>
      <c r="D8060" s="149" t="str">
        <f>+VLOOKUP($A8060,mUNICIPIOS!$B$4:$F$343,2,0)</f>
        <v>Huehuetenango</v>
      </c>
      <c r="E8060" s="149">
        <f>+VLOOKUP($A8060,mUNICIPIOS!$B$4:$F$343,3,0)</f>
        <v>1316</v>
      </c>
      <c r="F8060" s="149" t="str">
        <f>+VLOOKUP($A8060,mUNICIPIOS!$B$4:$F$343,4,0)</f>
        <v>San Juan Atitán</v>
      </c>
      <c r="G8060" s="139" t="str">
        <f t="shared" ref="G8060:K8060" si="8268">+G8022</f>
        <v>06</v>
      </c>
      <c r="H8060" t="str">
        <f t="shared" si="8268"/>
        <v>IGE</v>
      </c>
      <c r="I8060" t="str">
        <f t="shared" si="8268"/>
        <v>Índice de Gestión Estratégica</v>
      </c>
      <c r="J8060" t="str">
        <f t="shared" si="8268"/>
        <v>06-07</v>
      </c>
      <c r="K8060" t="str">
        <f t="shared" si="8268"/>
        <v>Ingresos por servicios ambientales en relación a los ingresos propios sin regalías</v>
      </c>
      <c r="L8060" s="150">
        <f>+VLOOKUP($E8060,IGE_2018!$B$8:$Z$347,21,0)</f>
        <v>1</v>
      </c>
      <c r="M8060" s="142" t="str">
        <f>+VLOOKUP($E8060,IGE_2018!$B$8:$Z$347,22,0)</f>
        <v>Alto</v>
      </c>
    </row>
    <row r="8061" spans="1:13" x14ac:dyDescent="0.3">
      <c r="A8061" s="139">
        <f t="shared" si="8251"/>
        <v>212</v>
      </c>
      <c r="B8061" s="148">
        <f t="shared" si="8253"/>
        <v>37</v>
      </c>
      <c r="D8061" s="149" t="str">
        <f>+VLOOKUP($A8061,mUNICIPIOS!$B$4:$F$343,2,0)</f>
        <v>Huehuetenango</v>
      </c>
      <c r="E8061" s="149">
        <f>+VLOOKUP($A8061,mUNICIPIOS!$B$4:$F$343,3,0)</f>
        <v>1316</v>
      </c>
      <c r="F8061" s="149" t="str">
        <f>+VLOOKUP($A8061,mUNICIPIOS!$B$4:$F$343,4,0)</f>
        <v>San Juan Atitán</v>
      </c>
      <c r="G8061" s="139" t="str">
        <f t="shared" ref="G8061:K8061" si="8269">+G8023</f>
        <v>06</v>
      </c>
      <c r="H8061" t="str">
        <f t="shared" si="8269"/>
        <v>IGE</v>
      </c>
      <c r="I8061" t="str">
        <f t="shared" si="8269"/>
        <v>Índice de Gestión Estratégica</v>
      </c>
      <c r="J8061" t="str">
        <f t="shared" si="8269"/>
        <v>INDICE</v>
      </c>
      <c r="K8061">
        <f t="shared" si="8269"/>
        <v>0</v>
      </c>
      <c r="L8061" s="150">
        <f>+VLOOKUP($E8061,IGE_2018!$B$8:$Z$347,24,0)</f>
        <v>0.14231777018810904</v>
      </c>
      <c r="M8061" s="142" t="str">
        <f>+VLOOKUP($E8061,IGE_2018!$B$8:$Z$347,25,0)</f>
        <v>Bajo</v>
      </c>
    </row>
    <row r="8062" spans="1:13" x14ac:dyDescent="0.3">
      <c r="A8062" s="139">
        <f t="shared" si="8251"/>
        <v>212</v>
      </c>
      <c r="B8062" s="148">
        <f t="shared" si="8253"/>
        <v>38</v>
      </c>
      <c r="D8062" s="149" t="str">
        <f>+VLOOKUP($A8062,mUNICIPIOS!$B$4:$F$343,2,0)</f>
        <v>Huehuetenango</v>
      </c>
      <c r="E8062" s="149">
        <f>+VLOOKUP($A8062,mUNICIPIOS!$B$4:$F$343,3,0)</f>
        <v>1316</v>
      </c>
      <c r="F8062" s="149" t="str">
        <f>+VLOOKUP($A8062,mUNICIPIOS!$B$4:$F$343,4,0)</f>
        <v>San Juan Atitán</v>
      </c>
      <c r="G8062" s="139" t="str">
        <f t="shared" ref="G8062:K8062" si="8270">+G8024</f>
        <v>RANKING</v>
      </c>
      <c r="H8062" t="str">
        <f t="shared" si="8270"/>
        <v>RGM</v>
      </c>
      <c r="I8062" t="str">
        <f t="shared" si="8270"/>
        <v>Ranking de la Gestión Municipal 2018</v>
      </c>
      <c r="J8062" t="str">
        <f t="shared" si="8270"/>
        <v>RANKING</v>
      </c>
      <c r="K8062">
        <f t="shared" si="8270"/>
        <v>0</v>
      </c>
      <c r="L8062" s="151">
        <f>+VLOOKUP($E8062,Resultados_generales!$C$8:$AE$347,27,0)</f>
        <v>0.33250269506249841</v>
      </c>
      <c r="M8062" t="str">
        <f>+VLOOKUP($E8062,Resultados_generales!$C$8:$AE$347,28,0)</f>
        <v>Medio bajo</v>
      </c>
    </row>
    <row r="8063" spans="1:13" x14ac:dyDescent="0.3">
      <c r="A8063" s="139">
        <f t="shared" si="8251"/>
        <v>213</v>
      </c>
      <c r="B8063" s="148">
        <f t="shared" si="8253"/>
        <v>1</v>
      </c>
      <c r="D8063" s="149" t="str">
        <f>+VLOOKUP($A8063,mUNICIPIOS!$B$4:$F$343,2,0)</f>
        <v>Huehuetenango</v>
      </c>
      <c r="E8063" s="149">
        <f>+VLOOKUP($A8063,mUNICIPIOS!$B$4:$F$343,3,0)</f>
        <v>1317</v>
      </c>
      <c r="F8063" s="149" t="str">
        <f>+VLOOKUP($A8063,mUNICIPIOS!$B$4:$F$343,4,0)</f>
        <v>Santa Eulalia</v>
      </c>
      <c r="G8063" s="139" t="str">
        <f t="shared" ref="G8063:K8063" si="8271">+G8025</f>
        <v>01</v>
      </c>
      <c r="H8063" t="str">
        <f t="shared" si="8271"/>
        <v>IPC</v>
      </c>
      <c r="I8063" t="str">
        <f t="shared" si="8271"/>
        <v>Índice de Participación Ciudadana</v>
      </c>
      <c r="J8063" t="str">
        <f t="shared" si="8271"/>
        <v>01-01</v>
      </c>
      <c r="K8063" t="str">
        <f t="shared" si="8271"/>
        <v>Número de reuniones del COMUDE en el año de la medición.</v>
      </c>
      <c r="L8063" s="150">
        <f>+VLOOKUP($E8063,IPC_2018!$B$8:$T$347,3,0)</f>
        <v>0.58333333333333337</v>
      </c>
      <c r="M8063" s="142" t="str">
        <f>+VLOOKUP($E8063,IPC_2018!$B$8:$T$347,4,0)</f>
        <v>Medio</v>
      </c>
    </row>
    <row r="8064" spans="1:13" x14ac:dyDescent="0.3">
      <c r="A8064" s="139">
        <f t="shared" si="8251"/>
        <v>213</v>
      </c>
      <c r="B8064" s="148">
        <f t="shared" si="8253"/>
        <v>2</v>
      </c>
      <c r="D8064" s="149" t="str">
        <f>+VLOOKUP($A8064,mUNICIPIOS!$B$4:$F$343,2,0)</f>
        <v>Huehuetenango</v>
      </c>
      <c r="E8064" s="149">
        <f>+VLOOKUP($A8064,mUNICIPIOS!$B$4:$F$343,3,0)</f>
        <v>1317</v>
      </c>
      <c r="F8064" s="149" t="str">
        <f>+VLOOKUP($A8064,mUNICIPIOS!$B$4:$F$343,4,0)</f>
        <v>Santa Eulalia</v>
      </c>
      <c r="G8064" s="139" t="str">
        <f t="shared" ref="G8064:K8064" si="8272">+G8026</f>
        <v>01</v>
      </c>
      <c r="H8064" t="str">
        <f t="shared" si="8272"/>
        <v>IPC</v>
      </c>
      <c r="I8064" t="str">
        <f t="shared" si="8272"/>
        <v>Índice de Participación Ciudadana</v>
      </c>
      <c r="J8064" t="str">
        <f t="shared" si="8272"/>
        <v>01-02</v>
      </c>
      <c r="K8064" t="str">
        <f t="shared" si="8272"/>
        <v>Participación de Alcaldes, Concejales y Síndicos determinados o designados en el COMUDE</v>
      </c>
      <c r="L8064" s="150">
        <f>+VLOOKUP($E8064,IPC_2018!$B$8:$T$347,6,0)</f>
        <v>0.74642857142857144</v>
      </c>
      <c r="M8064" s="142" t="str">
        <f>+VLOOKUP($E8064,IPC_2018!$B$8:$T$347,7,0)</f>
        <v>Medio alto</v>
      </c>
    </row>
    <row r="8065" spans="1:13" x14ac:dyDescent="0.3">
      <c r="A8065" s="139">
        <f t="shared" si="8251"/>
        <v>213</v>
      </c>
      <c r="B8065" s="148">
        <f t="shared" si="8253"/>
        <v>3</v>
      </c>
      <c r="D8065" s="149" t="str">
        <f>+VLOOKUP($A8065,mUNICIPIOS!$B$4:$F$343,2,0)</f>
        <v>Huehuetenango</v>
      </c>
      <c r="E8065" s="149">
        <f>+VLOOKUP($A8065,mUNICIPIOS!$B$4:$F$343,3,0)</f>
        <v>1317</v>
      </c>
      <c r="F8065" s="149" t="str">
        <f>+VLOOKUP($A8065,mUNICIPIOS!$B$4:$F$343,4,0)</f>
        <v>Santa Eulalia</v>
      </c>
      <c r="G8065" s="139" t="str">
        <f t="shared" ref="G8065:K8065" si="8273">+G8027</f>
        <v>01</v>
      </c>
      <c r="H8065" t="str">
        <f t="shared" si="8273"/>
        <v>IPC</v>
      </c>
      <c r="I8065" t="str">
        <f t="shared" si="8273"/>
        <v>Índice de Participación Ciudadana</v>
      </c>
      <c r="J8065" t="str">
        <f t="shared" si="8273"/>
        <v>01-03</v>
      </c>
      <c r="K8065" t="str">
        <f t="shared" si="8273"/>
        <v>Participación  de organizaciones de jóvenes, mujeres, pueblos mayas, xincas, garífunas, y otras organizaciones en el Comude</v>
      </c>
      <c r="L8065" s="150">
        <f>+VLOOKUP($E8065,IPC_2018!$B$8:$T$347,9,0)</f>
        <v>0.59491193737769088</v>
      </c>
      <c r="M8065" s="142" t="str">
        <f>+VLOOKUP($E8065,IPC_2018!$B$8:$T$347,10,0)</f>
        <v>Medio</v>
      </c>
    </row>
    <row r="8066" spans="1:13" x14ac:dyDescent="0.3">
      <c r="A8066" s="139">
        <f t="shared" si="8251"/>
        <v>213</v>
      </c>
      <c r="B8066" s="148">
        <f t="shared" si="8253"/>
        <v>4</v>
      </c>
      <c r="D8066" s="149" t="str">
        <f>+VLOOKUP($A8066,mUNICIPIOS!$B$4:$F$343,2,0)</f>
        <v>Huehuetenango</v>
      </c>
      <c r="E8066" s="149">
        <f>+VLOOKUP($A8066,mUNICIPIOS!$B$4:$F$343,3,0)</f>
        <v>1317</v>
      </c>
      <c r="F8066" s="149" t="str">
        <f>+VLOOKUP($A8066,mUNICIPIOS!$B$4:$F$343,4,0)</f>
        <v>Santa Eulalia</v>
      </c>
      <c r="G8066" s="139" t="str">
        <f t="shared" ref="G8066:K8066" si="8274">+G8028</f>
        <v>01</v>
      </c>
      <c r="H8066" t="str">
        <f t="shared" si="8274"/>
        <v>IPC</v>
      </c>
      <c r="I8066" t="str">
        <f t="shared" si="8274"/>
        <v>Índice de Participación Ciudadana</v>
      </c>
      <c r="J8066" t="str">
        <f t="shared" si="8274"/>
        <v>01-04</v>
      </c>
      <c r="K8066" t="str">
        <f t="shared" si="8274"/>
        <v>Representatividad territorial del Comude.</v>
      </c>
      <c r="L8066" s="150">
        <f>+VLOOKUP($E8066,IPC_2018!$B$8:$T$347,12,0)</f>
        <v>0</v>
      </c>
      <c r="M8066" s="142" t="str">
        <f>+VLOOKUP($E8066,IPC_2018!$B$8:$T$347,13,0)</f>
        <v>Bajo</v>
      </c>
    </row>
    <row r="8067" spans="1:13" x14ac:dyDescent="0.3">
      <c r="A8067" s="139">
        <f t="shared" si="8251"/>
        <v>213</v>
      </c>
      <c r="B8067" s="148">
        <f t="shared" si="8253"/>
        <v>5</v>
      </c>
      <c r="D8067" s="149" t="str">
        <f>+VLOOKUP($A8067,mUNICIPIOS!$B$4:$F$343,2,0)</f>
        <v>Huehuetenango</v>
      </c>
      <c r="E8067" s="149">
        <f>+VLOOKUP($A8067,mUNICIPIOS!$B$4:$F$343,3,0)</f>
        <v>1317</v>
      </c>
      <c r="F8067" s="149" t="str">
        <f>+VLOOKUP($A8067,mUNICIPIOS!$B$4:$F$343,4,0)</f>
        <v>Santa Eulalia</v>
      </c>
      <c r="G8067" s="139" t="str">
        <f t="shared" ref="G8067:K8067" si="8275">+G8029</f>
        <v>01</v>
      </c>
      <c r="H8067" t="str">
        <f t="shared" si="8275"/>
        <v>IPC</v>
      </c>
      <c r="I8067" t="str">
        <f t="shared" si="8275"/>
        <v>Índice de Participación Ciudadana</v>
      </c>
      <c r="J8067" t="str">
        <f t="shared" si="8275"/>
        <v>01-05</v>
      </c>
      <c r="K8067" t="str">
        <f t="shared" si="8275"/>
        <v>Funcionamiento del Comude</v>
      </c>
      <c r="L8067" s="150">
        <f>+VLOOKUP($E8067,IPC_2018!$B$8:$T$347,15,0)</f>
        <v>0.24911660786187864</v>
      </c>
      <c r="M8067" s="142" t="str">
        <f>+VLOOKUP($E8067,IPC_2018!$B$8:$T$347,16,0)</f>
        <v>Medio bajo</v>
      </c>
    </row>
    <row r="8068" spans="1:13" x14ac:dyDescent="0.3">
      <c r="A8068" s="139">
        <f t="shared" si="8251"/>
        <v>213</v>
      </c>
      <c r="B8068" s="148">
        <f t="shared" si="8253"/>
        <v>6</v>
      </c>
      <c r="D8068" s="149" t="str">
        <f>+VLOOKUP($A8068,mUNICIPIOS!$B$4:$F$343,2,0)</f>
        <v>Huehuetenango</v>
      </c>
      <c r="E8068" s="149">
        <f>+VLOOKUP($A8068,mUNICIPIOS!$B$4:$F$343,3,0)</f>
        <v>1317</v>
      </c>
      <c r="F8068" s="149" t="str">
        <f>+VLOOKUP($A8068,mUNICIPIOS!$B$4:$F$343,4,0)</f>
        <v>Santa Eulalia</v>
      </c>
      <c r="G8068" s="139" t="str">
        <f t="shared" ref="G8068:K8068" si="8276">+G8030</f>
        <v>01</v>
      </c>
      <c r="H8068" t="str">
        <f t="shared" si="8276"/>
        <v>IPC</v>
      </c>
      <c r="I8068" t="str">
        <f t="shared" si="8276"/>
        <v>Índice de Participación Ciudadana</v>
      </c>
      <c r="J8068" t="str">
        <f t="shared" si="8276"/>
        <v>INDICE</v>
      </c>
      <c r="K8068">
        <f t="shared" si="8276"/>
        <v>0</v>
      </c>
      <c r="L8068" s="150">
        <f>+VLOOKUP($E8068,IPC_2018!$B$8:$T$347,18,0)</f>
        <v>0.46782451988117352</v>
      </c>
      <c r="M8068" s="142" t="str">
        <f>+VLOOKUP($E8068,IPC_2018!$B$8:$T$347,19,0)</f>
        <v>Medio</v>
      </c>
    </row>
    <row r="8069" spans="1:13" x14ac:dyDescent="0.3">
      <c r="A8069" s="139">
        <f t="shared" si="8251"/>
        <v>213</v>
      </c>
      <c r="B8069" s="148">
        <f t="shared" si="8253"/>
        <v>7</v>
      </c>
      <c r="D8069" s="149" t="str">
        <f>+VLOOKUP($A8069,mUNICIPIOS!$B$4:$F$343,2,0)</f>
        <v>Huehuetenango</v>
      </c>
      <c r="E8069" s="149">
        <f>+VLOOKUP($A8069,mUNICIPIOS!$B$4:$F$343,3,0)</f>
        <v>1317</v>
      </c>
      <c r="F8069" s="149" t="str">
        <f>+VLOOKUP($A8069,mUNICIPIOS!$B$4:$F$343,4,0)</f>
        <v>Santa Eulalia</v>
      </c>
      <c r="G8069" s="139" t="str">
        <f t="shared" ref="G8069:K8069" si="8277">+G8031</f>
        <v>02</v>
      </c>
      <c r="H8069" t="str">
        <f t="shared" si="8277"/>
        <v>IIC</v>
      </c>
      <c r="I8069" t="str">
        <f t="shared" si="8277"/>
        <v>Índice de Información a la Ciudadanía</v>
      </c>
      <c r="J8069" t="str">
        <f t="shared" si="8277"/>
        <v>02-01</v>
      </c>
      <c r="K8069" t="str">
        <f t="shared" si="8277"/>
        <v>Rendición de cuentas cuatrimestral y anual al Comude enfocadas en resultados.</v>
      </c>
      <c r="L8069" s="150">
        <f>+VLOOKUP($E8069,IIC_2018!$B$8:$Q$347,3,0)</f>
        <v>0</v>
      </c>
      <c r="M8069" s="142" t="str">
        <f>+VLOOKUP($E8069,IIC_2018!$B$8:$Q$347,4,0)</f>
        <v>Bajo</v>
      </c>
    </row>
    <row r="8070" spans="1:13" x14ac:dyDescent="0.3">
      <c r="A8070" s="139">
        <f t="shared" si="8251"/>
        <v>213</v>
      </c>
      <c r="B8070" s="148">
        <f t="shared" si="8253"/>
        <v>8</v>
      </c>
      <c r="D8070" s="149" t="str">
        <f>+VLOOKUP($A8070,mUNICIPIOS!$B$4:$F$343,2,0)</f>
        <v>Huehuetenango</v>
      </c>
      <c r="E8070" s="149">
        <f>+VLOOKUP($A8070,mUNICIPIOS!$B$4:$F$343,3,0)</f>
        <v>1317</v>
      </c>
      <c r="F8070" s="149" t="str">
        <f>+VLOOKUP($A8070,mUNICIPIOS!$B$4:$F$343,4,0)</f>
        <v>Santa Eulalia</v>
      </c>
      <c r="G8070" s="139" t="str">
        <f t="shared" ref="G8070:K8070" si="8278">+G8032</f>
        <v>02</v>
      </c>
      <c r="H8070" t="str">
        <f t="shared" si="8278"/>
        <v>IIC</v>
      </c>
      <c r="I8070" t="str">
        <f t="shared" si="8278"/>
        <v>Índice de Información a la Ciudadanía</v>
      </c>
      <c r="J8070" t="str">
        <f t="shared" si="8278"/>
        <v>02-02</v>
      </c>
      <c r="K8070" t="str">
        <f t="shared" si="8278"/>
        <v>Información presupuestaria y otra información brindada a la ciudadanía disponible en medios locales de comunicación.</v>
      </c>
      <c r="L8070" s="150">
        <f>+VLOOKUP($E8070,IIC_2018!$B$8:$Q$347,6,0)</f>
        <v>0.625</v>
      </c>
      <c r="M8070" s="142" t="str">
        <f>+VLOOKUP($E8070,IIC_2018!$B$8:$Q$347,7,0)</f>
        <v>Medio alto</v>
      </c>
    </row>
    <row r="8071" spans="1:13" x14ac:dyDescent="0.3">
      <c r="A8071" s="139">
        <f t="shared" si="8251"/>
        <v>213</v>
      </c>
      <c r="B8071" s="148">
        <f t="shared" si="8253"/>
        <v>9</v>
      </c>
      <c r="D8071" s="149" t="str">
        <f>+VLOOKUP($A8071,mUNICIPIOS!$B$4:$F$343,2,0)</f>
        <v>Huehuetenango</v>
      </c>
      <c r="E8071" s="149">
        <f>+VLOOKUP($A8071,mUNICIPIOS!$B$4:$F$343,3,0)</f>
        <v>1317</v>
      </c>
      <c r="F8071" s="149" t="str">
        <f>+VLOOKUP($A8071,mUNICIPIOS!$B$4:$F$343,4,0)</f>
        <v>Santa Eulalia</v>
      </c>
      <c r="G8071" s="139" t="str">
        <f t="shared" ref="G8071:K8071" si="8279">+G8033</f>
        <v>02</v>
      </c>
      <c r="H8071" t="str">
        <f t="shared" si="8279"/>
        <v>IIC</v>
      </c>
      <c r="I8071" t="str">
        <f t="shared" si="8279"/>
        <v>Índice de Información a la Ciudadanía</v>
      </c>
      <c r="J8071" t="str">
        <f t="shared" si="8279"/>
        <v>02-03</v>
      </c>
      <c r="K8071" t="str">
        <f t="shared" si="8279"/>
        <v>Información pública de oficio actualizada y disponible de acuerdo a la LAIP y uso de internet.</v>
      </c>
      <c r="L8071" s="150">
        <f>+VLOOKUP($E8071,IIC_2018!$B$8:$Q$347,9,0)</f>
        <v>0.72</v>
      </c>
      <c r="M8071" s="142" t="str">
        <f>+VLOOKUP($E8071,IIC_2018!$B$8:$Q$347,10,0)</f>
        <v>Medio alto</v>
      </c>
    </row>
    <row r="8072" spans="1:13" x14ac:dyDescent="0.3">
      <c r="A8072" s="139">
        <f t="shared" si="8251"/>
        <v>213</v>
      </c>
      <c r="B8072" s="148">
        <f t="shared" si="8253"/>
        <v>10</v>
      </c>
      <c r="D8072" s="149" t="str">
        <f>+VLOOKUP($A8072,mUNICIPIOS!$B$4:$F$343,2,0)</f>
        <v>Huehuetenango</v>
      </c>
      <c r="E8072" s="149">
        <f>+VLOOKUP($A8072,mUNICIPIOS!$B$4:$F$343,3,0)</f>
        <v>1317</v>
      </c>
      <c r="F8072" s="149" t="str">
        <f>+VLOOKUP($A8072,mUNICIPIOS!$B$4:$F$343,4,0)</f>
        <v>Santa Eulalia</v>
      </c>
      <c r="G8072" s="139" t="str">
        <f t="shared" ref="G8072:K8072" si="8280">+G8034</f>
        <v>02</v>
      </c>
      <c r="H8072" t="str">
        <f t="shared" si="8280"/>
        <v>IIC</v>
      </c>
      <c r="I8072" t="str">
        <f t="shared" si="8280"/>
        <v>Índice de Información a la Ciudadanía</v>
      </c>
      <c r="J8072" t="str">
        <f t="shared" si="8280"/>
        <v>02-04</v>
      </c>
      <c r="K8072" t="str">
        <f t="shared" si="8280"/>
        <v>Relación del monto contratado por medio de Guate compras con el total del presupuesto de egresos vigente.</v>
      </c>
      <c r="L8072" s="150">
        <f>+VLOOKUP($E8072,IIC_2018!$B$8:$Q$347,12,0)</f>
        <v>0.55576251589326542</v>
      </c>
      <c r="M8072" s="142" t="str">
        <f>+VLOOKUP($E8072,IIC_2018!$B$8:$Q$347,13,0)</f>
        <v>Medio</v>
      </c>
    </row>
    <row r="8073" spans="1:13" x14ac:dyDescent="0.3">
      <c r="A8073" s="139">
        <f t="shared" si="8251"/>
        <v>213</v>
      </c>
      <c r="B8073" s="148">
        <f t="shared" si="8253"/>
        <v>11</v>
      </c>
      <c r="D8073" s="149" t="str">
        <f>+VLOOKUP($A8073,mUNICIPIOS!$B$4:$F$343,2,0)</f>
        <v>Huehuetenango</v>
      </c>
      <c r="E8073" s="149">
        <f>+VLOOKUP($A8073,mUNICIPIOS!$B$4:$F$343,3,0)</f>
        <v>1317</v>
      </c>
      <c r="F8073" s="149" t="str">
        <f>+VLOOKUP($A8073,mUNICIPIOS!$B$4:$F$343,4,0)</f>
        <v>Santa Eulalia</v>
      </c>
      <c r="G8073" s="139" t="str">
        <f t="shared" ref="G8073:K8073" si="8281">+G8035</f>
        <v>02</v>
      </c>
      <c r="H8073" t="str">
        <f t="shared" si="8281"/>
        <v>IIC</v>
      </c>
      <c r="I8073" t="str">
        <f t="shared" si="8281"/>
        <v>Índice de Información a la Ciudadanía</v>
      </c>
      <c r="J8073" t="str">
        <f t="shared" si="8281"/>
        <v>INDICE</v>
      </c>
      <c r="K8073">
        <f t="shared" si="8281"/>
        <v>0</v>
      </c>
      <c r="L8073" s="150">
        <f>+VLOOKUP($E8073,IIC_2018!$B$8:$Q$347,15,0)</f>
        <v>0.47519062897331632</v>
      </c>
      <c r="M8073" s="142" t="str">
        <f>+VLOOKUP($E8073,IIC_2018!$B$8:$Q$347,16,0)</f>
        <v>Medio</v>
      </c>
    </row>
    <row r="8074" spans="1:13" x14ac:dyDescent="0.3">
      <c r="A8074" s="139">
        <f t="shared" si="8251"/>
        <v>213</v>
      </c>
      <c r="B8074" s="148">
        <f t="shared" si="8253"/>
        <v>12</v>
      </c>
      <c r="D8074" s="149" t="str">
        <f>+VLOOKUP($A8074,mUNICIPIOS!$B$4:$F$343,2,0)</f>
        <v>Huehuetenango</v>
      </c>
      <c r="E8074" s="149">
        <f>+VLOOKUP($A8074,mUNICIPIOS!$B$4:$F$343,3,0)</f>
        <v>1317</v>
      </c>
      <c r="F8074" s="149" t="str">
        <f>+VLOOKUP($A8074,mUNICIPIOS!$B$4:$F$343,4,0)</f>
        <v>Santa Eulalia</v>
      </c>
      <c r="G8074" s="139" t="str">
        <f t="shared" ref="G8074:K8074" si="8282">+G8036</f>
        <v>03</v>
      </c>
      <c r="H8074" t="str">
        <f t="shared" si="8282"/>
        <v>ISP</v>
      </c>
      <c r="I8074" t="str">
        <f t="shared" si="8282"/>
        <v>Índice de Servicios Públicos</v>
      </c>
      <c r="J8074" t="str">
        <f t="shared" si="8282"/>
        <v>03-01</v>
      </c>
      <c r="K8074" t="str">
        <f t="shared" si="8282"/>
        <v>Cobertura del servicio público de agua</v>
      </c>
      <c r="L8074" s="150">
        <f>+VLOOKUP($E8074,ISP_2018!$B$8:$T$347,3,0)</f>
        <v>0</v>
      </c>
      <c r="M8074" s="142" t="str">
        <f>+VLOOKUP($E8074,ISP_2018!$B$8:$T$347,4,0)</f>
        <v>Bajo</v>
      </c>
    </row>
    <row r="8075" spans="1:13" x14ac:dyDescent="0.3">
      <c r="A8075" s="139">
        <f t="shared" si="8251"/>
        <v>213</v>
      </c>
      <c r="B8075" s="148">
        <f t="shared" si="8253"/>
        <v>13</v>
      </c>
      <c r="D8075" s="149" t="str">
        <f>+VLOOKUP($A8075,mUNICIPIOS!$B$4:$F$343,2,0)</f>
        <v>Huehuetenango</v>
      </c>
      <c r="E8075" s="149">
        <f>+VLOOKUP($A8075,mUNICIPIOS!$B$4:$F$343,3,0)</f>
        <v>1317</v>
      </c>
      <c r="F8075" s="149" t="str">
        <f>+VLOOKUP($A8075,mUNICIPIOS!$B$4:$F$343,4,0)</f>
        <v>Santa Eulalia</v>
      </c>
      <c r="G8075" s="139" t="str">
        <f t="shared" ref="G8075:K8075" si="8283">+G8037</f>
        <v>03</v>
      </c>
      <c r="H8075" t="str">
        <f t="shared" si="8283"/>
        <v>ISP</v>
      </c>
      <c r="I8075" t="str">
        <f t="shared" si="8283"/>
        <v>Índice de Servicios Públicos</v>
      </c>
      <c r="J8075" t="str">
        <f t="shared" si="8283"/>
        <v>03-02</v>
      </c>
      <c r="K8075" t="str">
        <f t="shared" si="8283"/>
        <v>Control de la calidad del servicio público de agua</v>
      </c>
      <c r="L8075" s="150">
        <f>+VLOOKUP($E8075,ISP_2018!$B$8:$T$347,6,0)</f>
        <v>0</v>
      </c>
      <c r="M8075" s="142" t="str">
        <f>+VLOOKUP($E8075,ISP_2018!$B$8:$T$347,7,0)</f>
        <v>Bajo</v>
      </c>
    </row>
    <row r="8076" spans="1:13" x14ac:dyDescent="0.3">
      <c r="A8076" s="139">
        <f t="shared" si="8251"/>
        <v>213</v>
      </c>
      <c r="B8076" s="148">
        <f t="shared" si="8253"/>
        <v>14</v>
      </c>
      <c r="D8076" s="149" t="str">
        <f>+VLOOKUP($A8076,mUNICIPIOS!$B$4:$F$343,2,0)</f>
        <v>Huehuetenango</v>
      </c>
      <c r="E8076" s="149">
        <f>+VLOOKUP($A8076,mUNICIPIOS!$B$4:$F$343,3,0)</f>
        <v>1317</v>
      </c>
      <c r="F8076" s="149" t="str">
        <f>+VLOOKUP($A8076,mUNICIPIOS!$B$4:$F$343,4,0)</f>
        <v>Santa Eulalia</v>
      </c>
      <c r="G8076" s="139" t="str">
        <f t="shared" ref="G8076:K8076" si="8284">+G8038</f>
        <v>03</v>
      </c>
      <c r="H8076" t="str">
        <f t="shared" si="8284"/>
        <v>ISP</v>
      </c>
      <c r="I8076" t="str">
        <f t="shared" si="8284"/>
        <v>Índice de Servicios Públicos</v>
      </c>
      <c r="J8076" t="str">
        <f t="shared" si="8284"/>
        <v>03-03</v>
      </c>
      <c r="K8076" t="str">
        <f t="shared" si="8284"/>
        <v>Disposición  y tratamiento  de aguas residuales</v>
      </c>
      <c r="L8076" s="150">
        <f>+VLOOKUP($E8076,ISP_2018!$B$8:$T$347,9,0)</f>
        <v>0</v>
      </c>
      <c r="M8076" s="142" t="str">
        <f>+VLOOKUP($E8076,ISP_2018!$B$8:$T$347,10,0)</f>
        <v>Bajo</v>
      </c>
    </row>
    <row r="8077" spans="1:13" x14ac:dyDescent="0.3">
      <c r="A8077" s="139">
        <f t="shared" si="8251"/>
        <v>213</v>
      </c>
      <c r="B8077" s="148">
        <f t="shared" si="8253"/>
        <v>15</v>
      </c>
      <c r="D8077" s="149" t="str">
        <f>+VLOOKUP($A8077,mUNICIPIOS!$B$4:$F$343,2,0)</f>
        <v>Huehuetenango</v>
      </c>
      <c r="E8077" s="149">
        <f>+VLOOKUP($A8077,mUNICIPIOS!$B$4:$F$343,3,0)</f>
        <v>1317</v>
      </c>
      <c r="F8077" s="149" t="str">
        <f>+VLOOKUP($A8077,mUNICIPIOS!$B$4:$F$343,4,0)</f>
        <v>Santa Eulalia</v>
      </c>
      <c r="G8077" s="139" t="str">
        <f t="shared" ref="G8077:K8077" si="8285">+G8039</f>
        <v>03</v>
      </c>
      <c r="H8077" t="str">
        <f t="shared" si="8285"/>
        <v>ISP</v>
      </c>
      <c r="I8077" t="str">
        <f t="shared" si="8285"/>
        <v>Índice de Servicios Públicos</v>
      </c>
      <c r="J8077" t="str">
        <f t="shared" si="8285"/>
        <v>03-04</v>
      </c>
      <c r="K8077" t="str">
        <f t="shared" si="8285"/>
        <v>Gestión y manejo de los residuos y desechos sólidos</v>
      </c>
      <c r="L8077" s="150">
        <f>+VLOOKUP($E8077,ISP_2018!$B$8:$T$347,12,0)</f>
        <v>0</v>
      </c>
      <c r="M8077" s="142" t="str">
        <f>+VLOOKUP($E8077,ISP_2018!$B$8:$T$347,13,0)</f>
        <v>Bajo</v>
      </c>
    </row>
    <row r="8078" spans="1:13" x14ac:dyDescent="0.3">
      <c r="A8078" s="139">
        <f t="shared" si="8251"/>
        <v>213</v>
      </c>
      <c r="B8078" s="148">
        <f t="shared" si="8253"/>
        <v>16</v>
      </c>
      <c r="D8078" s="149" t="str">
        <f>+VLOOKUP($A8078,mUNICIPIOS!$B$4:$F$343,2,0)</f>
        <v>Huehuetenango</v>
      </c>
      <c r="E8078" s="149">
        <f>+VLOOKUP($A8078,mUNICIPIOS!$B$4:$F$343,3,0)</f>
        <v>1317</v>
      </c>
      <c r="F8078" s="149" t="str">
        <f>+VLOOKUP($A8078,mUNICIPIOS!$B$4:$F$343,4,0)</f>
        <v>Santa Eulalia</v>
      </c>
      <c r="G8078" s="139" t="str">
        <f t="shared" ref="G8078:K8078" si="8286">+G8040</f>
        <v>03</v>
      </c>
      <c r="H8078" t="str">
        <f t="shared" si="8286"/>
        <v>ISP</v>
      </c>
      <c r="I8078" t="str">
        <f t="shared" si="8286"/>
        <v>Índice de Servicios Públicos</v>
      </c>
      <c r="J8078" t="str">
        <f t="shared" si="8286"/>
        <v>03-05</v>
      </c>
      <c r="K8078" t="str">
        <f t="shared" si="8286"/>
        <v>Gestión de servicios públicos municipales</v>
      </c>
      <c r="L8078" s="150">
        <f>+VLOOKUP($E8078,ISP_2018!$B$8:$T$347,15,0)</f>
        <v>0</v>
      </c>
      <c r="M8078" s="142" t="str">
        <f>+VLOOKUP($E8078,ISP_2018!$B$8:$T$347,16,0)</f>
        <v>Bajo</v>
      </c>
    </row>
    <row r="8079" spans="1:13" x14ac:dyDescent="0.3">
      <c r="A8079" s="139">
        <f t="shared" si="8251"/>
        <v>213</v>
      </c>
      <c r="B8079" s="148">
        <f t="shared" si="8253"/>
        <v>17</v>
      </c>
      <c r="D8079" s="149" t="str">
        <f>+VLOOKUP($A8079,mUNICIPIOS!$B$4:$F$343,2,0)</f>
        <v>Huehuetenango</v>
      </c>
      <c r="E8079" s="149">
        <f>+VLOOKUP($A8079,mUNICIPIOS!$B$4:$F$343,3,0)</f>
        <v>1317</v>
      </c>
      <c r="F8079" s="149" t="str">
        <f>+VLOOKUP($A8079,mUNICIPIOS!$B$4:$F$343,4,0)</f>
        <v>Santa Eulalia</v>
      </c>
      <c r="G8079" s="139" t="str">
        <f t="shared" ref="G8079:K8079" si="8287">+G8041</f>
        <v>03</v>
      </c>
      <c r="H8079" t="str">
        <f t="shared" si="8287"/>
        <v>ISP</v>
      </c>
      <c r="I8079" t="str">
        <f t="shared" si="8287"/>
        <v>Índice de Servicios Públicos</v>
      </c>
      <c r="J8079" t="str">
        <f t="shared" si="8287"/>
        <v>INDICE</v>
      </c>
      <c r="K8079">
        <f t="shared" si="8287"/>
        <v>0</v>
      </c>
      <c r="L8079" s="150">
        <f>+VLOOKUP($E8079,ISP_2018!$B$8:$T$347,18,0)</f>
        <v>0</v>
      </c>
      <c r="M8079" s="142" t="str">
        <f>+VLOOKUP($E8079,ISP_2018!$B$8:$T$347,19,0)</f>
        <v>Bajo</v>
      </c>
    </row>
    <row r="8080" spans="1:13" x14ac:dyDescent="0.3">
      <c r="A8080" s="139">
        <f t="shared" si="8251"/>
        <v>213</v>
      </c>
      <c r="B8080" s="148">
        <f t="shared" si="8253"/>
        <v>18</v>
      </c>
      <c r="D8080" s="149" t="str">
        <f>+VLOOKUP($A8080,mUNICIPIOS!$B$4:$F$343,2,0)</f>
        <v>Huehuetenango</v>
      </c>
      <c r="E8080" s="149">
        <f>+VLOOKUP($A8080,mUNICIPIOS!$B$4:$F$343,3,0)</f>
        <v>1317</v>
      </c>
      <c r="F8080" s="149" t="str">
        <f>+VLOOKUP($A8080,mUNICIPIOS!$B$4:$F$343,4,0)</f>
        <v>Santa Eulalia</v>
      </c>
      <c r="G8080" s="139" t="str">
        <f t="shared" ref="G8080:K8080" si="8288">+G8042</f>
        <v>04</v>
      </c>
      <c r="H8080" t="str">
        <f t="shared" si="8288"/>
        <v>IGA</v>
      </c>
      <c r="I8080" t="str">
        <f t="shared" si="8288"/>
        <v>Índice de Gestión Administrativa</v>
      </c>
      <c r="J8080" t="str">
        <f t="shared" si="8288"/>
        <v>04-01</v>
      </c>
      <c r="K8080" t="str">
        <f t="shared" si="8288"/>
        <v>Existencia de elementos de atención municipal orientada al vecino</v>
      </c>
      <c r="L8080" s="150">
        <f>+VLOOKUP($E8080,IGA_2018!$B$8:$N$347,3,0)</f>
        <v>0.5</v>
      </c>
      <c r="M8080" s="142" t="str">
        <f>+VLOOKUP($E8080,IGA_2018!$B$8:$N$347,4,0)</f>
        <v>Medio</v>
      </c>
    </row>
    <row r="8081" spans="1:13" x14ac:dyDescent="0.3">
      <c r="A8081" s="139">
        <f t="shared" si="8251"/>
        <v>213</v>
      </c>
      <c r="B8081" s="148">
        <f t="shared" si="8253"/>
        <v>19</v>
      </c>
      <c r="D8081" s="149" t="str">
        <f>+VLOOKUP($A8081,mUNICIPIOS!$B$4:$F$343,2,0)</f>
        <v>Huehuetenango</v>
      </c>
      <c r="E8081" s="149">
        <f>+VLOOKUP($A8081,mUNICIPIOS!$B$4:$F$343,3,0)</f>
        <v>1317</v>
      </c>
      <c r="F8081" s="149" t="str">
        <f>+VLOOKUP($A8081,mUNICIPIOS!$B$4:$F$343,4,0)</f>
        <v>Santa Eulalia</v>
      </c>
      <c r="G8081" s="139" t="str">
        <f t="shared" ref="G8081:K8081" si="8289">+G8043</f>
        <v>04</v>
      </c>
      <c r="H8081" t="str">
        <f t="shared" si="8289"/>
        <v>IGA</v>
      </c>
      <c r="I8081" t="str">
        <f t="shared" si="8289"/>
        <v>Índice de Gestión Administrativa</v>
      </c>
      <c r="J8081" t="str">
        <f t="shared" si="8289"/>
        <v>04-02</v>
      </c>
      <c r="K8081" t="str">
        <f t="shared" si="8289"/>
        <v>Gestión del recurso humano.</v>
      </c>
      <c r="L8081" s="150">
        <f>+VLOOKUP($E8081,IGA_2018!$B$8:$N$347,6,0)</f>
        <v>0</v>
      </c>
      <c r="M8081" s="142" t="str">
        <f>+VLOOKUP($E8081,IGA_2018!$B$8:$N$347,7,0)</f>
        <v>Bajo</v>
      </c>
    </row>
    <row r="8082" spans="1:13" x14ac:dyDescent="0.3">
      <c r="A8082" s="139">
        <f t="shared" si="8251"/>
        <v>213</v>
      </c>
      <c r="B8082" s="148">
        <f t="shared" si="8253"/>
        <v>20</v>
      </c>
      <c r="D8082" s="149" t="str">
        <f>+VLOOKUP($A8082,mUNICIPIOS!$B$4:$F$343,2,0)</f>
        <v>Huehuetenango</v>
      </c>
      <c r="E8082" s="149">
        <f>+VLOOKUP($A8082,mUNICIPIOS!$B$4:$F$343,3,0)</f>
        <v>1317</v>
      </c>
      <c r="F8082" s="149" t="str">
        <f>+VLOOKUP($A8082,mUNICIPIOS!$B$4:$F$343,4,0)</f>
        <v>Santa Eulalia</v>
      </c>
      <c r="G8082" s="139" t="str">
        <f t="shared" ref="G8082:K8082" si="8290">+G8044</f>
        <v>04</v>
      </c>
      <c r="H8082" t="str">
        <f t="shared" si="8290"/>
        <v>IGA</v>
      </c>
      <c r="I8082" t="str">
        <f t="shared" si="8290"/>
        <v>Índice de Gestión Administrativa</v>
      </c>
      <c r="J8082" t="str">
        <f t="shared" si="8290"/>
        <v>04-03</v>
      </c>
      <c r="K8082" t="str">
        <f t="shared" si="8290"/>
        <v>Existencia de oficinas municipales con instrumentos de gestión.</v>
      </c>
      <c r="L8082" s="150">
        <f>+VLOOKUP($E8082,IGA_2018!$B$8:$N$347,9,0)</f>
        <v>0.19821428571428573</v>
      </c>
      <c r="M8082" s="142" t="str">
        <f>+VLOOKUP($E8082,IGA_2018!$B$8:$N$347,10,0)</f>
        <v>Bajo</v>
      </c>
    </row>
    <row r="8083" spans="1:13" x14ac:dyDescent="0.3">
      <c r="A8083" s="139">
        <f t="shared" si="8251"/>
        <v>213</v>
      </c>
      <c r="B8083" s="148">
        <f t="shared" si="8253"/>
        <v>21</v>
      </c>
      <c r="D8083" s="149" t="str">
        <f>+VLOOKUP($A8083,mUNICIPIOS!$B$4:$F$343,2,0)</f>
        <v>Huehuetenango</v>
      </c>
      <c r="E8083" s="149">
        <f>+VLOOKUP($A8083,mUNICIPIOS!$B$4:$F$343,3,0)</f>
        <v>1317</v>
      </c>
      <c r="F8083" s="149" t="str">
        <f>+VLOOKUP($A8083,mUNICIPIOS!$B$4:$F$343,4,0)</f>
        <v>Santa Eulalia</v>
      </c>
      <c r="G8083" s="139" t="str">
        <f t="shared" ref="G8083:K8083" si="8291">+G8045</f>
        <v>04</v>
      </c>
      <c r="H8083" t="str">
        <f t="shared" si="8291"/>
        <v>IGA</v>
      </c>
      <c r="I8083" t="str">
        <f t="shared" si="8291"/>
        <v>Índice de Gestión Administrativa</v>
      </c>
      <c r="J8083" t="str">
        <f t="shared" si="8291"/>
        <v>INDICE</v>
      </c>
      <c r="K8083">
        <f t="shared" si="8291"/>
        <v>0</v>
      </c>
      <c r="L8083" s="150">
        <f>+VLOOKUP($E8083,IGA_2018!$B$8:$N$347,12,0)</f>
        <v>0.21937499999999999</v>
      </c>
      <c r="M8083" s="142" t="str">
        <f>+VLOOKUP($E8083,IGA_2018!$B$8:$N$347,13,0)</f>
        <v>Medio bajo</v>
      </c>
    </row>
    <row r="8084" spans="1:13" x14ac:dyDescent="0.3">
      <c r="A8084" s="139">
        <f t="shared" si="8251"/>
        <v>213</v>
      </c>
      <c r="B8084" s="148">
        <f t="shared" si="8253"/>
        <v>22</v>
      </c>
      <c r="D8084" s="149" t="str">
        <f>+VLOOKUP($A8084,mUNICIPIOS!$B$4:$F$343,2,0)</f>
        <v>Huehuetenango</v>
      </c>
      <c r="E8084" s="149">
        <f>+VLOOKUP($A8084,mUNICIPIOS!$B$4:$F$343,3,0)</f>
        <v>1317</v>
      </c>
      <c r="F8084" s="149" t="str">
        <f>+VLOOKUP($A8084,mUNICIPIOS!$B$4:$F$343,4,0)</f>
        <v>Santa Eulalia</v>
      </c>
      <c r="G8084" s="139" t="str">
        <f t="shared" ref="G8084:K8084" si="8292">+G8046</f>
        <v>05</v>
      </c>
      <c r="H8084" t="str">
        <f t="shared" si="8292"/>
        <v>IGF</v>
      </c>
      <c r="I8084" t="str">
        <f t="shared" si="8292"/>
        <v>Índice de Gestión Financiera</v>
      </c>
      <c r="J8084" t="str">
        <f t="shared" si="8292"/>
        <v>05-01</v>
      </c>
      <c r="K8084" t="str">
        <f t="shared" si="8292"/>
        <v>Autonomía financiera municipal</v>
      </c>
      <c r="L8084" s="150">
        <f>+VLOOKUP($E8084,IGF_2018!$B$8:$Z$347,3,0)</f>
        <v>6.0544964946954376E-2</v>
      </c>
      <c r="M8084" s="142" t="str">
        <f>+VLOOKUP($E8084,IGF_2018!$B$8:$Z$347,4,0)</f>
        <v>Bajo</v>
      </c>
    </row>
    <row r="8085" spans="1:13" x14ac:dyDescent="0.3">
      <c r="A8085" s="139">
        <f t="shared" si="8251"/>
        <v>213</v>
      </c>
      <c r="B8085" s="148">
        <f t="shared" si="8253"/>
        <v>23</v>
      </c>
      <c r="D8085" s="149" t="str">
        <f>+VLOOKUP($A8085,mUNICIPIOS!$B$4:$F$343,2,0)</f>
        <v>Huehuetenango</v>
      </c>
      <c r="E8085" s="149">
        <f>+VLOOKUP($A8085,mUNICIPIOS!$B$4:$F$343,3,0)</f>
        <v>1317</v>
      </c>
      <c r="F8085" s="149" t="str">
        <f>+VLOOKUP($A8085,mUNICIPIOS!$B$4:$F$343,4,0)</f>
        <v>Santa Eulalia</v>
      </c>
      <c r="G8085" s="139" t="str">
        <f t="shared" ref="G8085:K8085" si="8293">+G8047</f>
        <v>05</v>
      </c>
      <c r="H8085" t="str">
        <f t="shared" si="8293"/>
        <v>IGF</v>
      </c>
      <c r="I8085" t="str">
        <f t="shared" si="8293"/>
        <v>Índice de Gestión Financiera</v>
      </c>
      <c r="J8085" t="str">
        <f t="shared" si="8293"/>
        <v>05-02</v>
      </c>
      <c r="K8085" t="str">
        <f t="shared" si="8293"/>
        <v xml:space="preserve">Ingresos propios por habitante -sin regalías- </v>
      </c>
      <c r="L8085" s="150">
        <f>+VLOOKUP($E8085,IGF_2018!$B$8:$Z$347,6,0)</f>
        <v>1.6174854275276596E-2</v>
      </c>
      <c r="M8085" s="142" t="str">
        <f>+VLOOKUP($E8085,IGF_2018!$B$8:$Z$347,7,0)</f>
        <v>Bajo</v>
      </c>
    </row>
    <row r="8086" spans="1:13" x14ac:dyDescent="0.3">
      <c r="A8086" s="139">
        <f t="shared" si="8251"/>
        <v>213</v>
      </c>
      <c r="B8086" s="148">
        <f t="shared" si="8253"/>
        <v>24</v>
      </c>
      <c r="D8086" s="149" t="str">
        <f>+VLOOKUP($A8086,mUNICIPIOS!$B$4:$F$343,2,0)</f>
        <v>Huehuetenango</v>
      </c>
      <c r="E8086" s="149">
        <f>+VLOOKUP($A8086,mUNICIPIOS!$B$4:$F$343,3,0)</f>
        <v>1317</v>
      </c>
      <c r="F8086" s="149" t="str">
        <f>+VLOOKUP($A8086,mUNICIPIOS!$B$4:$F$343,4,0)</f>
        <v>Santa Eulalia</v>
      </c>
      <c r="G8086" s="139" t="str">
        <f t="shared" ref="G8086:K8086" si="8294">+G8048</f>
        <v>05</v>
      </c>
      <c r="H8086" t="str">
        <f t="shared" si="8294"/>
        <v>IGF</v>
      </c>
      <c r="I8086" t="str">
        <f t="shared" si="8294"/>
        <v>Índice de Gestión Financiera</v>
      </c>
      <c r="J8086" t="str">
        <f t="shared" si="8294"/>
        <v>05-03</v>
      </c>
      <c r="K8086" t="str">
        <f t="shared" si="8294"/>
        <v>Ingresos del IUSI en relación a los ingresos propios -sin regalías-</v>
      </c>
      <c r="L8086" s="150">
        <f>+VLOOKUP($E8086,IGF_2018!$B$8:$Z$347,9,0)</f>
        <v>9.3871921269332911E-3</v>
      </c>
      <c r="M8086" s="142" t="str">
        <f>+VLOOKUP($E8086,IGF_2018!$B$8:$Z$347,10,0)</f>
        <v>Bajo</v>
      </c>
    </row>
    <row r="8087" spans="1:13" x14ac:dyDescent="0.3">
      <c r="A8087" s="139">
        <f t="shared" si="8251"/>
        <v>213</v>
      </c>
      <c r="B8087" s="148">
        <f t="shared" si="8253"/>
        <v>25</v>
      </c>
      <c r="D8087" s="149" t="str">
        <f>+VLOOKUP($A8087,mUNICIPIOS!$B$4:$F$343,2,0)</f>
        <v>Huehuetenango</v>
      </c>
      <c r="E8087" s="149">
        <f>+VLOOKUP($A8087,mUNICIPIOS!$B$4:$F$343,3,0)</f>
        <v>1317</v>
      </c>
      <c r="F8087" s="149" t="str">
        <f>+VLOOKUP($A8087,mUNICIPIOS!$B$4:$F$343,4,0)</f>
        <v>Santa Eulalia</v>
      </c>
      <c r="G8087" s="139" t="str">
        <f t="shared" ref="G8087:K8087" si="8295">+G8049</f>
        <v>05</v>
      </c>
      <c r="H8087" t="str">
        <f t="shared" si="8295"/>
        <v>IGF</v>
      </c>
      <c r="I8087" t="str">
        <f t="shared" si="8295"/>
        <v>Índice de Gestión Financiera</v>
      </c>
      <c r="J8087" t="str">
        <f t="shared" si="8295"/>
        <v>05-04</v>
      </c>
      <c r="K8087" t="str">
        <f t="shared" si="8295"/>
        <v>Inversión anual en capital fijo por habitante</v>
      </c>
      <c r="L8087" s="150">
        <f>+VLOOKUP($E8087,IGF_2018!$B$8:$Z$347,12,0)</f>
        <v>5.3875322944217104E-2</v>
      </c>
      <c r="M8087" s="142" t="str">
        <f>+VLOOKUP($E8087,IGF_2018!$B$8:$Z$347,13,0)</f>
        <v>Bajo</v>
      </c>
    </row>
    <row r="8088" spans="1:13" x14ac:dyDescent="0.3">
      <c r="A8088" s="139">
        <f t="shared" si="8251"/>
        <v>213</v>
      </c>
      <c r="B8088" s="148">
        <f t="shared" si="8253"/>
        <v>26</v>
      </c>
      <c r="D8088" s="149" t="str">
        <f>+VLOOKUP($A8088,mUNICIPIOS!$B$4:$F$343,2,0)</f>
        <v>Huehuetenango</v>
      </c>
      <c r="E8088" s="149">
        <f>+VLOOKUP($A8088,mUNICIPIOS!$B$4:$F$343,3,0)</f>
        <v>1317</v>
      </c>
      <c r="F8088" s="149" t="str">
        <f>+VLOOKUP($A8088,mUNICIPIOS!$B$4:$F$343,4,0)</f>
        <v>Santa Eulalia</v>
      </c>
      <c r="G8088" s="139" t="str">
        <f t="shared" ref="G8088:K8088" si="8296">+G8050</f>
        <v>05</v>
      </c>
      <c r="H8088" t="str">
        <f t="shared" si="8296"/>
        <v>IGF</v>
      </c>
      <c r="I8088" t="str">
        <f t="shared" si="8296"/>
        <v>Índice de Gestión Financiera</v>
      </c>
      <c r="J8088" t="str">
        <f t="shared" si="8296"/>
        <v>05-05</v>
      </c>
      <c r="K8088" t="str">
        <f t="shared" si="8296"/>
        <v>Inversión anual en capital fijo con recursos percibidos por ingresos propios</v>
      </c>
      <c r="L8088" s="150">
        <f>+VLOOKUP($E8088,IGF_2018!$B$8:$Z$347,15,0)</f>
        <v>0</v>
      </c>
      <c r="M8088" s="142" t="str">
        <f>+VLOOKUP($E8088,IGF_2018!$B$8:$Z$347,16,0)</f>
        <v>Bajo</v>
      </c>
    </row>
    <row r="8089" spans="1:13" x14ac:dyDescent="0.3">
      <c r="A8089" s="139">
        <f t="shared" si="8251"/>
        <v>213</v>
      </c>
      <c r="B8089" s="148">
        <f t="shared" si="8253"/>
        <v>27</v>
      </c>
      <c r="D8089" s="149" t="str">
        <f>+VLOOKUP($A8089,mUNICIPIOS!$B$4:$F$343,2,0)</f>
        <v>Huehuetenango</v>
      </c>
      <c r="E8089" s="149">
        <f>+VLOOKUP($A8089,mUNICIPIOS!$B$4:$F$343,3,0)</f>
        <v>1317</v>
      </c>
      <c r="F8089" s="149" t="str">
        <f>+VLOOKUP($A8089,mUNICIPIOS!$B$4:$F$343,4,0)</f>
        <v>Santa Eulalia</v>
      </c>
      <c r="G8089" s="139" t="str">
        <f t="shared" ref="G8089:K8089" si="8297">+G8051</f>
        <v>05</v>
      </c>
      <c r="H8089" t="str">
        <f t="shared" si="8297"/>
        <v>IGF</v>
      </c>
      <c r="I8089" t="str">
        <f t="shared" si="8297"/>
        <v>Índice de Gestión Financiera</v>
      </c>
      <c r="J8089" t="str">
        <f t="shared" si="8297"/>
        <v>05-06</v>
      </c>
      <c r="K8089" t="str">
        <f t="shared" si="8297"/>
        <v xml:space="preserve">Inversión anual en capital fijo con recursos percibidos por transferencias del Gobierno Central </v>
      </c>
      <c r="L8089" s="150">
        <f>+VLOOKUP($E8089,IGF_2018!$B$8:$Z$347,18,0)</f>
        <v>0.4668881071740773</v>
      </c>
      <c r="M8089" s="142" t="str">
        <f>+VLOOKUP($E8089,IGF_2018!$B$8:$Z$347,19,0)</f>
        <v>Medio</v>
      </c>
    </row>
    <row r="8090" spans="1:13" x14ac:dyDescent="0.3">
      <c r="A8090" s="139">
        <f t="shared" si="8251"/>
        <v>213</v>
      </c>
      <c r="B8090" s="148">
        <f t="shared" si="8253"/>
        <v>28</v>
      </c>
      <c r="D8090" s="149" t="str">
        <f>+VLOOKUP($A8090,mUNICIPIOS!$B$4:$F$343,2,0)</f>
        <v>Huehuetenango</v>
      </c>
      <c r="E8090" s="149">
        <f>+VLOOKUP($A8090,mUNICIPIOS!$B$4:$F$343,3,0)</f>
        <v>1317</v>
      </c>
      <c r="F8090" s="149" t="str">
        <f>+VLOOKUP($A8090,mUNICIPIOS!$B$4:$F$343,4,0)</f>
        <v>Santa Eulalia</v>
      </c>
      <c r="G8090" s="139" t="str">
        <f t="shared" ref="G8090:K8090" si="8298">+G8052</f>
        <v>05</v>
      </c>
      <c r="H8090" t="str">
        <f t="shared" si="8298"/>
        <v>IGF</v>
      </c>
      <c r="I8090" t="str">
        <f t="shared" si="8298"/>
        <v>Índice de Gestión Financiera</v>
      </c>
      <c r="J8090" t="str">
        <f t="shared" si="8298"/>
        <v>05-07</v>
      </c>
      <c r="K8090" t="str">
        <f t="shared" si="8298"/>
        <v>Financiamiento por endeudamiento municipal</v>
      </c>
      <c r="L8090" s="150">
        <f>+VLOOKUP($E8090,IGF_2018!$B$8:$Z$347,21,0)</f>
        <v>1</v>
      </c>
      <c r="M8090" s="142" t="str">
        <f>+VLOOKUP($E8090,IGF_2018!$B$8:$Z$347,22,0)</f>
        <v>Alto</v>
      </c>
    </row>
    <row r="8091" spans="1:13" x14ac:dyDescent="0.3">
      <c r="A8091" s="139">
        <f t="shared" si="8251"/>
        <v>213</v>
      </c>
      <c r="B8091" s="148">
        <f t="shared" si="8253"/>
        <v>29</v>
      </c>
      <c r="D8091" s="149" t="str">
        <f>+VLOOKUP($A8091,mUNICIPIOS!$B$4:$F$343,2,0)</f>
        <v>Huehuetenango</v>
      </c>
      <c r="E8091" s="149">
        <f>+VLOOKUP($A8091,mUNICIPIOS!$B$4:$F$343,3,0)</f>
        <v>1317</v>
      </c>
      <c r="F8091" s="149" t="str">
        <f>+VLOOKUP($A8091,mUNICIPIOS!$B$4:$F$343,4,0)</f>
        <v>Santa Eulalia</v>
      </c>
      <c r="G8091" s="139" t="str">
        <f t="shared" ref="G8091:K8091" si="8299">+G8053</f>
        <v>05</v>
      </c>
      <c r="H8091" t="str">
        <f t="shared" si="8299"/>
        <v>IGF</v>
      </c>
      <c r="I8091" t="str">
        <f t="shared" si="8299"/>
        <v>Índice de Gestión Financiera</v>
      </c>
      <c r="J8091" t="str">
        <f t="shared" si="8299"/>
        <v>INDICE</v>
      </c>
      <c r="K8091">
        <f t="shared" si="8299"/>
        <v>0</v>
      </c>
      <c r="L8091" s="150">
        <f>+VLOOKUP($E8091,IGF_2018!$B$8:$Z$347,24,0)</f>
        <v>0.268359026068969</v>
      </c>
      <c r="M8091" s="142" t="str">
        <f>+VLOOKUP($E8091,IGF_2018!$B$8:$Z$347,25,0)</f>
        <v>Medio bajo</v>
      </c>
    </row>
    <row r="8092" spans="1:13" x14ac:dyDescent="0.3">
      <c r="A8092" s="139">
        <f t="shared" si="8251"/>
        <v>213</v>
      </c>
      <c r="B8092" s="148">
        <f t="shared" si="8253"/>
        <v>30</v>
      </c>
      <c r="D8092" s="149" t="str">
        <f>+VLOOKUP($A8092,mUNICIPIOS!$B$4:$F$343,2,0)</f>
        <v>Huehuetenango</v>
      </c>
      <c r="E8092" s="149">
        <f>+VLOOKUP($A8092,mUNICIPIOS!$B$4:$F$343,3,0)</f>
        <v>1317</v>
      </c>
      <c r="F8092" s="149" t="str">
        <f>+VLOOKUP($A8092,mUNICIPIOS!$B$4:$F$343,4,0)</f>
        <v>Santa Eulalia</v>
      </c>
      <c r="G8092" s="139" t="str">
        <f t="shared" ref="G8092:K8092" si="8300">+G8054</f>
        <v>06</v>
      </c>
      <c r="H8092" t="str">
        <f t="shared" si="8300"/>
        <v>IGE</v>
      </c>
      <c r="I8092" t="str">
        <f t="shared" si="8300"/>
        <v>Índice de Gestión Estratégica</v>
      </c>
      <c r="J8092" t="str">
        <f t="shared" si="8300"/>
        <v>06-01</v>
      </c>
      <c r="K8092" t="str">
        <f t="shared" si="8300"/>
        <v>Ejecución del Plan Operativo Anual  (POA)</v>
      </c>
      <c r="L8092" s="150">
        <f>+VLOOKUP($E8092,IGE_2018!$B$8:$Z$347,3,0)</f>
        <v>0.35</v>
      </c>
      <c r="M8092" s="142" t="str">
        <f>+VLOOKUP($E8092,IGE_2018!$B$8:$Z$347,4,0)</f>
        <v>Medio bajo</v>
      </c>
    </row>
    <row r="8093" spans="1:13" x14ac:dyDescent="0.3">
      <c r="A8093" s="139">
        <f t="shared" si="8251"/>
        <v>213</v>
      </c>
      <c r="B8093" s="148">
        <f t="shared" si="8253"/>
        <v>31</v>
      </c>
      <c r="D8093" s="149" t="str">
        <f>+VLOOKUP($A8093,mUNICIPIOS!$B$4:$F$343,2,0)</f>
        <v>Huehuetenango</v>
      </c>
      <c r="E8093" s="149">
        <f>+VLOOKUP($A8093,mUNICIPIOS!$B$4:$F$343,3,0)</f>
        <v>1317</v>
      </c>
      <c r="F8093" s="149" t="str">
        <f>+VLOOKUP($A8093,mUNICIPIOS!$B$4:$F$343,4,0)</f>
        <v>Santa Eulalia</v>
      </c>
      <c r="G8093" s="139" t="str">
        <f t="shared" ref="G8093:K8093" si="8301">+G8055</f>
        <v>06</v>
      </c>
      <c r="H8093" t="str">
        <f t="shared" si="8301"/>
        <v>IGE</v>
      </c>
      <c r="I8093" t="str">
        <f t="shared" si="8301"/>
        <v>Índice de Gestión Estratégica</v>
      </c>
      <c r="J8093" t="str">
        <f t="shared" si="8301"/>
        <v>06-02</v>
      </c>
      <c r="K8093" t="str">
        <f t="shared" si="8301"/>
        <v>Relación Plan de Desarrollo Municipal y Ordenamiento Territorial (PDM-OT) - Plan Estratégico Institucional (PEI) - Plan Operativo Multianual (POM) - Plan Operativo Anual (POA)</v>
      </c>
      <c r="L8093" s="150">
        <f>+VLOOKUP($E8093,IGE_2018!$B$8:$Z$347,6,0)</f>
        <v>0</v>
      </c>
      <c r="M8093" s="142" t="str">
        <f>+VLOOKUP($E8093,IGE_2018!$B$8:$Z$347,7,0)</f>
        <v>Bajo</v>
      </c>
    </row>
    <row r="8094" spans="1:13" x14ac:dyDescent="0.3">
      <c r="A8094" s="139">
        <f t="shared" si="8251"/>
        <v>213</v>
      </c>
      <c r="B8094" s="148">
        <f t="shared" si="8253"/>
        <v>32</v>
      </c>
      <c r="D8094" s="149" t="str">
        <f>+VLOOKUP($A8094,mUNICIPIOS!$B$4:$F$343,2,0)</f>
        <v>Huehuetenango</v>
      </c>
      <c r="E8094" s="149">
        <f>+VLOOKUP($A8094,mUNICIPIOS!$B$4:$F$343,3,0)</f>
        <v>1317</v>
      </c>
      <c r="F8094" s="149" t="str">
        <f>+VLOOKUP($A8094,mUNICIPIOS!$B$4:$F$343,4,0)</f>
        <v>Santa Eulalia</v>
      </c>
      <c r="G8094" s="139" t="str">
        <f t="shared" ref="G8094:K8094" si="8302">+G8056</f>
        <v>06</v>
      </c>
      <c r="H8094" t="str">
        <f t="shared" si="8302"/>
        <v>IGE</v>
      </c>
      <c r="I8094" t="str">
        <f t="shared" si="8302"/>
        <v>Índice de Gestión Estratégica</v>
      </c>
      <c r="J8094" t="str">
        <f t="shared" si="8302"/>
        <v>06-03</v>
      </c>
      <c r="K8094" t="str">
        <f t="shared" si="8302"/>
        <v>Presupuesto de egresos relacionado a competencias municipales que responden a prioridades nacionales de desarrollo.</v>
      </c>
      <c r="L8094" s="150">
        <f>+VLOOKUP($E8094,IGE_2018!$B$8:$Z$347,9,0)</f>
        <v>0.12985218419588096</v>
      </c>
      <c r="M8094" s="142" t="str">
        <f>+VLOOKUP($E8094,IGE_2018!$B$8:$Z$347,10,0)</f>
        <v>Bajo</v>
      </c>
    </row>
    <row r="8095" spans="1:13" x14ac:dyDescent="0.3">
      <c r="A8095" s="139">
        <f t="shared" si="8251"/>
        <v>213</v>
      </c>
      <c r="B8095" s="148">
        <f t="shared" si="8253"/>
        <v>33</v>
      </c>
      <c r="D8095" s="149" t="str">
        <f>+VLOOKUP($A8095,mUNICIPIOS!$B$4:$F$343,2,0)</f>
        <v>Huehuetenango</v>
      </c>
      <c r="E8095" s="149">
        <f>+VLOOKUP($A8095,mUNICIPIOS!$B$4:$F$343,3,0)</f>
        <v>1317</v>
      </c>
      <c r="F8095" s="149" t="str">
        <f>+VLOOKUP($A8095,mUNICIPIOS!$B$4:$F$343,4,0)</f>
        <v>Santa Eulalia</v>
      </c>
      <c r="G8095" s="139" t="str">
        <f t="shared" ref="G8095:K8095" si="8303">+G8057</f>
        <v>06</v>
      </c>
      <c r="H8095" t="str">
        <f t="shared" si="8303"/>
        <v>IGE</v>
      </c>
      <c r="I8095" t="str">
        <f t="shared" si="8303"/>
        <v>Índice de Gestión Estratégica</v>
      </c>
      <c r="J8095" t="str">
        <f t="shared" si="8303"/>
        <v>06-04</v>
      </c>
      <c r="K8095" t="str">
        <f t="shared" si="8303"/>
        <v>Institucionalización de la gestión ordenada del territorio</v>
      </c>
      <c r="L8095" s="150">
        <f>+VLOOKUP($E8095,IGE_2018!$B$8:$Z$347,12,0)</f>
        <v>0</v>
      </c>
      <c r="M8095" s="142" t="str">
        <f>+VLOOKUP($E8095,IGE_2018!$B$8:$Z$347,13,0)</f>
        <v>Bajo</v>
      </c>
    </row>
    <row r="8096" spans="1:13" x14ac:dyDescent="0.3">
      <c r="A8096" s="139">
        <f t="shared" si="8251"/>
        <v>213</v>
      </c>
      <c r="B8096" s="148">
        <f t="shared" si="8253"/>
        <v>34</v>
      </c>
      <c r="D8096" s="149" t="str">
        <f>+VLOOKUP($A8096,mUNICIPIOS!$B$4:$F$343,2,0)</f>
        <v>Huehuetenango</v>
      </c>
      <c r="E8096" s="149">
        <f>+VLOOKUP($A8096,mUNICIPIOS!$B$4:$F$343,3,0)</f>
        <v>1317</v>
      </c>
      <c r="F8096" s="149" t="str">
        <f>+VLOOKUP($A8096,mUNICIPIOS!$B$4:$F$343,4,0)</f>
        <v>Santa Eulalia</v>
      </c>
      <c r="G8096" s="139" t="str">
        <f t="shared" ref="G8096:K8096" si="8304">+G8058</f>
        <v>06</v>
      </c>
      <c r="H8096" t="str">
        <f t="shared" si="8304"/>
        <v>IGE</v>
      </c>
      <c r="I8096" t="str">
        <f t="shared" si="8304"/>
        <v>Índice de Gestión Estratégica</v>
      </c>
      <c r="J8096" t="str">
        <f t="shared" si="8304"/>
        <v>06-05</v>
      </c>
      <c r="K8096" t="str">
        <f t="shared" si="8304"/>
        <v>Acciones para la gestión ordenada del territorio</v>
      </c>
      <c r="L8096" s="150">
        <f>+VLOOKUP($E8096,IGE_2018!$B$8:$Z$347,15,0)</f>
        <v>6.0000000000000026E-2</v>
      </c>
      <c r="M8096" s="142" t="str">
        <f>+VLOOKUP($E8096,IGE_2018!$B$8:$Z$347,16,0)</f>
        <v>Bajo</v>
      </c>
    </row>
    <row r="8097" spans="1:13" x14ac:dyDescent="0.3">
      <c r="A8097" s="139">
        <f t="shared" si="8251"/>
        <v>213</v>
      </c>
      <c r="B8097" s="148">
        <f t="shared" si="8253"/>
        <v>35</v>
      </c>
      <c r="D8097" s="149" t="str">
        <f>+VLOOKUP($A8097,mUNICIPIOS!$B$4:$F$343,2,0)</f>
        <v>Huehuetenango</v>
      </c>
      <c r="E8097" s="149">
        <f>+VLOOKUP($A8097,mUNICIPIOS!$B$4:$F$343,3,0)</f>
        <v>1317</v>
      </c>
      <c r="F8097" s="149" t="str">
        <f>+VLOOKUP($A8097,mUNICIPIOS!$B$4:$F$343,4,0)</f>
        <v>Santa Eulalia</v>
      </c>
      <c r="G8097" s="139" t="str">
        <f t="shared" ref="G8097:K8097" si="8305">+G8059</f>
        <v>06</v>
      </c>
      <c r="H8097" t="str">
        <f t="shared" si="8305"/>
        <v>IGE</v>
      </c>
      <c r="I8097" t="str">
        <f t="shared" si="8305"/>
        <v>Índice de Gestión Estratégica</v>
      </c>
      <c r="J8097" t="str">
        <f t="shared" si="8305"/>
        <v>06-06</v>
      </c>
      <c r="K8097" t="str">
        <f t="shared" si="8305"/>
        <v>Gestión de riesgo en la formulación de proyectos derivados de la planificación operativa anual</v>
      </c>
      <c r="L8097" s="150">
        <f>+VLOOKUP($E8097,IGE_2018!$B$8:$Z$347,18,0)</f>
        <v>0</v>
      </c>
      <c r="M8097" s="142" t="str">
        <f>+VLOOKUP($E8097,IGE_2018!$B$8:$Z$347,19,0)</f>
        <v>Bajo</v>
      </c>
    </row>
    <row r="8098" spans="1:13" x14ac:dyDescent="0.3">
      <c r="A8098" s="139">
        <f t="shared" si="8251"/>
        <v>213</v>
      </c>
      <c r="B8098" s="148">
        <f t="shared" si="8253"/>
        <v>36</v>
      </c>
      <c r="D8098" s="149" t="str">
        <f>+VLOOKUP($A8098,mUNICIPIOS!$B$4:$F$343,2,0)</f>
        <v>Huehuetenango</v>
      </c>
      <c r="E8098" s="149">
        <f>+VLOOKUP($A8098,mUNICIPIOS!$B$4:$F$343,3,0)</f>
        <v>1317</v>
      </c>
      <c r="F8098" s="149" t="str">
        <f>+VLOOKUP($A8098,mUNICIPIOS!$B$4:$F$343,4,0)</f>
        <v>Santa Eulalia</v>
      </c>
      <c r="G8098" s="139" t="str">
        <f t="shared" ref="G8098:K8098" si="8306">+G8060</f>
        <v>06</v>
      </c>
      <c r="H8098" t="str">
        <f t="shared" si="8306"/>
        <v>IGE</v>
      </c>
      <c r="I8098" t="str">
        <f t="shared" si="8306"/>
        <v>Índice de Gestión Estratégica</v>
      </c>
      <c r="J8098" t="str">
        <f t="shared" si="8306"/>
        <v>06-07</v>
      </c>
      <c r="K8098" t="str">
        <f t="shared" si="8306"/>
        <v>Ingresos por servicios ambientales en relación a los ingresos propios sin regalías</v>
      </c>
      <c r="L8098" s="150">
        <f>+VLOOKUP($E8098,IGE_2018!$B$8:$Z$347,21,0)</f>
        <v>1.2499889988213112E-2</v>
      </c>
      <c r="M8098" s="142" t="str">
        <f>+VLOOKUP($E8098,IGE_2018!$B$8:$Z$347,22,0)</f>
        <v>Bajo</v>
      </c>
    </row>
    <row r="8099" spans="1:13" x14ac:dyDescent="0.3">
      <c r="A8099" s="139">
        <f t="shared" si="8251"/>
        <v>213</v>
      </c>
      <c r="B8099" s="148">
        <f t="shared" si="8253"/>
        <v>37</v>
      </c>
      <c r="D8099" s="149" t="str">
        <f>+VLOOKUP($A8099,mUNICIPIOS!$B$4:$F$343,2,0)</f>
        <v>Huehuetenango</v>
      </c>
      <c r="E8099" s="149">
        <f>+VLOOKUP($A8099,mUNICIPIOS!$B$4:$F$343,3,0)</f>
        <v>1317</v>
      </c>
      <c r="F8099" s="149" t="str">
        <f>+VLOOKUP($A8099,mUNICIPIOS!$B$4:$F$343,4,0)</f>
        <v>Santa Eulalia</v>
      </c>
      <c r="G8099" s="139" t="str">
        <f t="shared" ref="G8099:K8099" si="8307">+G8061</f>
        <v>06</v>
      </c>
      <c r="H8099" t="str">
        <f t="shared" si="8307"/>
        <v>IGE</v>
      </c>
      <c r="I8099" t="str">
        <f t="shared" si="8307"/>
        <v>Índice de Gestión Estratégica</v>
      </c>
      <c r="J8099" t="str">
        <f t="shared" si="8307"/>
        <v>INDICE</v>
      </c>
      <c r="K8099">
        <f t="shared" si="8307"/>
        <v>0</v>
      </c>
      <c r="L8099" s="150">
        <f>+VLOOKUP($E8099,IGE_2018!$B$8:$Z$347,24,0)</f>
        <v>9.521303504779155E-2</v>
      </c>
      <c r="M8099" s="142" t="str">
        <f>+VLOOKUP($E8099,IGE_2018!$B$8:$Z$347,25,0)</f>
        <v>Bajo</v>
      </c>
    </row>
    <row r="8100" spans="1:13" x14ac:dyDescent="0.3">
      <c r="A8100" s="139">
        <f t="shared" si="8251"/>
        <v>213</v>
      </c>
      <c r="B8100" s="148">
        <f t="shared" si="8253"/>
        <v>38</v>
      </c>
      <c r="D8100" s="149" t="str">
        <f>+VLOOKUP($A8100,mUNICIPIOS!$B$4:$F$343,2,0)</f>
        <v>Huehuetenango</v>
      </c>
      <c r="E8100" s="149">
        <f>+VLOOKUP($A8100,mUNICIPIOS!$B$4:$F$343,3,0)</f>
        <v>1317</v>
      </c>
      <c r="F8100" s="149" t="str">
        <f>+VLOOKUP($A8100,mUNICIPIOS!$B$4:$F$343,4,0)</f>
        <v>Santa Eulalia</v>
      </c>
      <c r="G8100" s="139" t="str">
        <f t="shared" ref="G8100:K8100" si="8308">+G8062</f>
        <v>RANKING</v>
      </c>
      <c r="H8100" t="str">
        <f t="shared" si="8308"/>
        <v>RGM</v>
      </c>
      <c r="I8100" t="str">
        <f t="shared" si="8308"/>
        <v>Ranking de la Gestión Municipal 2018</v>
      </c>
      <c r="J8100" t="str">
        <f t="shared" si="8308"/>
        <v>RANKING</v>
      </c>
      <c r="K8100">
        <f t="shared" si="8308"/>
        <v>0</v>
      </c>
      <c r="L8100" s="151">
        <f>+VLOOKUP($E8100,Resultados_generales!$C$8:$AE$347,27,0)</f>
        <v>0.24009724332633711</v>
      </c>
      <c r="M8100" t="str">
        <f>+VLOOKUP($E8100,Resultados_generales!$C$8:$AE$347,28,0)</f>
        <v>Medio bajo</v>
      </c>
    </row>
    <row r="8101" spans="1:13" x14ac:dyDescent="0.3">
      <c r="A8101" s="139">
        <f t="shared" si="8251"/>
        <v>214</v>
      </c>
      <c r="B8101" s="148">
        <f t="shared" si="8253"/>
        <v>1</v>
      </c>
      <c r="D8101" s="149" t="str">
        <f>+VLOOKUP($A8101,mUNICIPIOS!$B$4:$F$343,2,0)</f>
        <v>Huehuetenango</v>
      </c>
      <c r="E8101" s="149">
        <f>+VLOOKUP($A8101,mUNICIPIOS!$B$4:$F$343,3,0)</f>
        <v>1318</v>
      </c>
      <c r="F8101" s="149" t="str">
        <f>+VLOOKUP($A8101,mUNICIPIOS!$B$4:$F$343,4,0)</f>
        <v>San Mateo Ixtatán</v>
      </c>
      <c r="G8101" s="139" t="str">
        <f t="shared" ref="G8101:K8101" si="8309">+G8063</f>
        <v>01</v>
      </c>
      <c r="H8101" t="str">
        <f t="shared" si="8309"/>
        <v>IPC</v>
      </c>
      <c r="I8101" t="str">
        <f t="shared" si="8309"/>
        <v>Índice de Participación Ciudadana</v>
      </c>
      <c r="J8101" t="str">
        <f t="shared" si="8309"/>
        <v>01-01</v>
      </c>
      <c r="K8101" t="str">
        <f t="shared" si="8309"/>
        <v>Número de reuniones del COMUDE en el año de la medición.</v>
      </c>
      <c r="L8101" s="150">
        <f>+VLOOKUP($E8101,IPC_2018!$B$8:$T$347,3,0)</f>
        <v>1</v>
      </c>
      <c r="M8101" s="142" t="str">
        <f>+VLOOKUP($E8101,IPC_2018!$B$8:$T$347,4,0)</f>
        <v>Alto</v>
      </c>
    </row>
    <row r="8102" spans="1:13" x14ac:dyDescent="0.3">
      <c r="A8102" s="139">
        <f t="shared" si="8251"/>
        <v>214</v>
      </c>
      <c r="B8102" s="148">
        <f t="shared" si="8253"/>
        <v>2</v>
      </c>
      <c r="D8102" s="149" t="str">
        <f>+VLOOKUP($A8102,mUNICIPIOS!$B$4:$F$343,2,0)</f>
        <v>Huehuetenango</v>
      </c>
      <c r="E8102" s="149">
        <f>+VLOOKUP($A8102,mUNICIPIOS!$B$4:$F$343,3,0)</f>
        <v>1318</v>
      </c>
      <c r="F8102" s="149" t="str">
        <f>+VLOOKUP($A8102,mUNICIPIOS!$B$4:$F$343,4,0)</f>
        <v>San Mateo Ixtatán</v>
      </c>
      <c r="G8102" s="139" t="str">
        <f t="shared" ref="G8102:K8102" si="8310">+G8064</f>
        <v>01</v>
      </c>
      <c r="H8102" t="str">
        <f t="shared" si="8310"/>
        <v>IPC</v>
      </c>
      <c r="I8102" t="str">
        <f t="shared" si="8310"/>
        <v>Índice de Participación Ciudadana</v>
      </c>
      <c r="J8102" t="str">
        <f t="shared" si="8310"/>
        <v>01-02</v>
      </c>
      <c r="K8102" t="str">
        <f t="shared" si="8310"/>
        <v>Participación de Alcaldes, Concejales y Síndicos determinados o designados en el COMUDE</v>
      </c>
      <c r="L8102" s="150">
        <f>+VLOOKUP($E8102,IPC_2018!$B$8:$T$347,6,0)</f>
        <v>0.95833333333333326</v>
      </c>
      <c r="M8102" s="142" t="str">
        <f>+VLOOKUP($E8102,IPC_2018!$B$8:$T$347,7,0)</f>
        <v>Alto</v>
      </c>
    </row>
    <row r="8103" spans="1:13" x14ac:dyDescent="0.3">
      <c r="A8103" s="139">
        <f t="shared" si="8251"/>
        <v>214</v>
      </c>
      <c r="B8103" s="148">
        <f t="shared" si="8253"/>
        <v>3</v>
      </c>
      <c r="D8103" s="149" t="str">
        <f>+VLOOKUP($A8103,mUNICIPIOS!$B$4:$F$343,2,0)</f>
        <v>Huehuetenango</v>
      </c>
      <c r="E8103" s="149">
        <f>+VLOOKUP($A8103,mUNICIPIOS!$B$4:$F$343,3,0)</f>
        <v>1318</v>
      </c>
      <c r="F8103" s="149" t="str">
        <f>+VLOOKUP($A8103,mUNICIPIOS!$B$4:$F$343,4,0)</f>
        <v>San Mateo Ixtatán</v>
      </c>
      <c r="G8103" s="139" t="str">
        <f t="shared" ref="G8103:K8103" si="8311">+G8065</f>
        <v>01</v>
      </c>
      <c r="H8103" t="str">
        <f t="shared" si="8311"/>
        <v>IPC</v>
      </c>
      <c r="I8103" t="str">
        <f t="shared" si="8311"/>
        <v>Índice de Participación Ciudadana</v>
      </c>
      <c r="J8103" t="str">
        <f t="shared" si="8311"/>
        <v>01-03</v>
      </c>
      <c r="K8103" t="str">
        <f t="shared" si="8311"/>
        <v>Participación  de organizaciones de jóvenes, mujeres, pueblos mayas, xincas, garífunas, y otras organizaciones en el Comude</v>
      </c>
      <c r="L8103" s="150">
        <f>+VLOOKUP($E8103,IPC_2018!$B$8:$T$347,9,0)</f>
        <v>0.43835616438356162</v>
      </c>
      <c r="M8103" s="142" t="str">
        <f>+VLOOKUP($E8103,IPC_2018!$B$8:$T$347,10,0)</f>
        <v>Medio</v>
      </c>
    </row>
    <row r="8104" spans="1:13" x14ac:dyDescent="0.3">
      <c r="A8104" s="139">
        <f t="shared" si="8251"/>
        <v>214</v>
      </c>
      <c r="B8104" s="148">
        <f t="shared" si="8253"/>
        <v>4</v>
      </c>
      <c r="D8104" s="149" t="str">
        <f>+VLOOKUP($A8104,mUNICIPIOS!$B$4:$F$343,2,0)</f>
        <v>Huehuetenango</v>
      </c>
      <c r="E8104" s="149">
        <f>+VLOOKUP($A8104,mUNICIPIOS!$B$4:$F$343,3,0)</f>
        <v>1318</v>
      </c>
      <c r="F8104" s="149" t="str">
        <f>+VLOOKUP($A8104,mUNICIPIOS!$B$4:$F$343,4,0)</f>
        <v>San Mateo Ixtatán</v>
      </c>
      <c r="G8104" s="139" t="str">
        <f t="shared" ref="G8104:K8104" si="8312">+G8066</f>
        <v>01</v>
      </c>
      <c r="H8104" t="str">
        <f t="shared" si="8312"/>
        <v>IPC</v>
      </c>
      <c r="I8104" t="str">
        <f t="shared" si="8312"/>
        <v>Índice de Participación Ciudadana</v>
      </c>
      <c r="J8104" t="str">
        <f t="shared" si="8312"/>
        <v>01-04</v>
      </c>
      <c r="K8104" t="str">
        <f t="shared" si="8312"/>
        <v>Representatividad territorial del Comude.</v>
      </c>
      <c r="L8104" s="150">
        <f>+VLOOKUP($E8104,IPC_2018!$B$8:$T$347,12,0)</f>
        <v>0.42258064516129035</v>
      </c>
      <c r="M8104" s="142" t="str">
        <f>+VLOOKUP($E8104,IPC_2018!$B$8:$T$347,13,0)</f>
        <v>Medio</v>
      </c>
    </row>
    <row r="8105" spans="1:13" x14ac:dyDescent="0.3">
      <c r="A8105" s="139">
        <f t="shared" si="8251"/>
        <v>214</v>
      </c>
      <c r="B8105" s="148">
        <f t="shared" si="8253"/>
        <v>5</v>
      </c>
      <c r="D8105" s="149" t="str">
        <f>+VLOOKUP($A8105,mUNICIPIOS!$B$4:$F$343,2,0)</f>
        <v>Huehuetenango</v>
      </c>
      <c r="E8105" s="149">
        <f>+VLOOKUP($A8105,mUNICIPIOS!$B$4:$F$343,3,0)</f>
        <v>1318</v>
      </c>
      <c r="F8105" s="149" t="str">
        <f>+VLOOKUP($A8105,mUNICIPIOS!$B$4:$F$343,4,0)</f>
        <v>San Mateo Ixtatán</v>
      </c>
      <c r="G8105" s="139" t="str">
        <f t="shared" ref="G8105:K8105" si="8313">+G8067</f>
        <v>01</v>
      </c>
      <c r="H8105" t="str">
        <f t="shared" si="8313"/>
        <v>IPC</v>
      </c>
      <c r="I8105" t="str">
        <f t="shared" si="8313"/>
        <v>Índice de Participación Ciudadana</v>
      </c>
      <c r="J8105" t="str">
        <f t="shared" si="8313"/>
        <v>01-05</v>
      </c>
      <c r="K8105" t="str">
        <f t="shared" si="8313"/>
        <v>Funcionamiento del Comude</v>
      </c>
      <c r="L8105" s="150">
        <f>+VLOOKUP($E8105,IPC_2018!$B$8:$T$347,15,0)</f>
        <v>0.24911660786187864</v>
      </c>
      <c r="M8105" s="142" t="str">
        <f>+VLOOKUP($E8105,IPC_2018!$B$8:$T$347,16,0)</f>
        <v>Medio bajo</v>
      </c>
    </row>
    <row r="8106" spans="1:13" x14ac:dyDescent="0.3">
      <c r="A8106" s="139">
        <f t="shared" si="8251"/>
        <v>214</v>
      </c>
      <c r="B8106" s="148">
        <f t="shared" si="8253"/>
        <v>6</v>
      </c>
      <c r="D8106" s="149" t="str">
        <f>+VLOOKUP($A8106,mUNICIPIOS!$B$4:$F$343,2,0)</f>
        <v>Huehuetenango</v>
      </c>
      <c r="E8106" s="149">
        <f>+VLOOKUP($A8106,mUNICIPIOS!$B$4:$F$343,3,0)</f>
        <v>1318</v>
      </c>
      <c r="F8106" s="149" t="str">
        <f>+VLOOKUP($A8106,mUNICIPIOS!$B$4:$F$343,4,0)</f>
        <v>San Mateo Ixtatán</v>
      </c>
      <c r="G8106" s="139" t="str">
        <f t="shared" ref="G8106:K8106" si="8314">+G8068</f>
        <v>01</v>
      </c>
      <c r="H8106" t="str">
        <f t="shared" si="8314"/>
        <v>IPC</v>
      </c>
      <c r="I8106" t="str">
        <f t="shared" si="8314"/>
        <v>Índice de Participación Ciudadana</v>
      </c>
      <c r="J8106" t="str">
        <f t="shared" si="8314"/>
        <v>INDICE</v>
      </c>
      <c r="K8106">
        <f t="shared" si="8314"/>
        <v>0</v>
      </c>
      <c r="L8106" s="150">
        <f>+VLOOKUP($E8106,IPC_2018!$B$8:$T$347,18,0)</f>
        <v>0.71129967927767623</v>
      </c>
      <c r="M8106" s="142" t="str">
        <f>+VLOOKUP($E8106,IPC_2018!$B$8:$T$347,19,0)</f>
        <v>Medio alto</v>
      </c>
    </row>
    <row r="8107" spans="1:13" x14ac:dyDescent="0.3">
      <c r="A8107" s="139">
        <f t="shared" si="8251"/>
        <v>214</v>
      </c>
      <c r="B8107" s="148">
        <f t="shared" si="8253"/>
        <v>7</v>
      </c>
      <c r="D8107" s="149" t="str">
        <f>+VLOOKUP($A8107,mUNICIPIOS!$B$4:$F$343,2,0)</f>
        <v>Huehuetenango</v>
      </c>
      <c r="E8107" s="149">
        <f>+VLOOKUP($A8107,mUNICIPIOS!$B$4:$F$343,3,0)</f>
        <v>1318</v>
      </c>
      <c r="F8107" s="149" t="str">
        <f>+VLOOKUP($A8107,mUNICIPIOS!$B$4:$F$343,4,0)</f>
        <v>San Mateo Ixtatán</v>
      </c>
      <c r="G8107" s="139" t="str">
        <f t="shared" ref="G8107:K8107" si="8315">+G8069</f>
        <v>02</v>
      </c>
      <c r="H8107" t="str">
        <f t="shared" si="8315"/>
        <v>IIC</v>
      </c>
      <c r="I8107" t="str">
        <f t="shared" si="8315"/>
        <v>Índice de Información a la Ciudadanía</v>
      </c>
      <c r="J8107" t="str">
        <f t="shared" si="8315"/>
        <v>02-01</v>
      </c>
      <c r="K8107" t="str">
        <f t="shared" si="8315"/>
        <v>Rendición de cuentas cuatrimestral y anual al Comude enfocadas en resultados.</v>
      </c>
      <c r="L8107" s="150">
        <f>+VLOOKUP($E8107,IIC_2018!$B$8:$Q$347,3,0)</f>
        <v>0</v>
      </c>
      <c r="M8107" s="142" t="str">
        <f>+VLOOKUP($E8107,IIC_2018!$B$8:$Q$347,4,0)</f>
        <v>Bajo</v>
      </c>
    </row>
    <row r="8108" spans="1:13" x14ac:dyDescent="0.3">
      <c r="A8108" s="139">
        <f t="shared" si="8251"/>
        <v>214</v>
      </c>
      <c r="B8108" s="148">
        <f t="shared" si="8253"/>
        <v>8</v>
      </c>
      <c r="D8108" s="149" t="str">
        <f>+VLOOKUP($A8108,mUNICIPIOS!$B$4:$F$343,2,0)</f>
        <v>Huehuetenango</v>
      </c>
      <c r="E8108" s="149">
        <f>+VLOOKUP($A8108,mUNICIPIOS!$B$4:$F$343,3,0)</f>
        <v>1318</v>
      </c>
      <c r="F8108" s="149" t="str">
        <f>+VLOOKUP($A8108,mUNICIPIOS!$B$4:$F$343,4,0)</f>
        <v>San Mateo Ixtatán</v>
      </c>
      <c r="G8108" s="139" t="str">
        <f t="shared" ref="G8108:K8108" si="8316">+G8070</f>
        <v>02</v>
      </c>
      <c r="H8108" t="str">
        <f t="shared" si="8316"/>
        <v>IIC</v>
      </c>
      <c r="I8108" t="str">
        <f t="shared" si="8316"/>
        <v>Índice de Información a la Ciudadanía</v>
      </c>
      <c r="J8108" t="str">
        <f t="shared" si="8316"/>
        <v>02-02</v>
      </c>
      <c r="K8108" t="str">
        <f t="shared" si="8316"/>
        <v>Información presupuestaria y otra información brindada a la ciudadanía disponible en medios locales de comunicación.</v>
      </c>
      <c r="L8108" s="150">
        <f>+VLOOKUP($E8108,IIC_2018!$B$8:$Q$347,6,0)</f>
        <v>0</v>
      </c>
      <c r="M8108" s="142" t="str">
        <f>+VLOOKUP($E8108,IIC_2018!$B$8:$Q$347,7,0)</f>
        <v>Bajo</v>
      </c>
    </row>
    <row r="8109" spans="1:13" x14ac:dyDescent="0.3">
      <c r="A8109" s="139">
        <f t="shared" ref="A8109:A8172" si="8317">+IF(B8108=38,A8108+1,A8108)</f>
        <v>214</v>
      </c>
      <c r="B8109" s="148">
        <f t="shared" si="8253"/>
        <v>9</v>
      </c>
      <c r="D8109" s="149" t="str">
        <f>+VLOOKUP($A8109,mUNICIPIOS!$B$4:$F$343,2,0)</f>
        <v>Huehuetenango</v>
      </c>
      <c r="E8109" s="149">
        <f>+VLOOKUP($A8109,mUNICIPIOS!$B$4:$F$343,3,0)</f>
        <v>1318</v>
      </c>
      <c r="F8109" s="149" t="str">
        <f>+VLOOKUP($A8109,mUNICIPIOS!$B$4:$F$343,4,0)</f>
        <v>San Mateo Ixtatán</v>
      </c>
      <c r="G8109" s="139" t="str">
        <f t="shared" ref="G8109:K8109" si="8318">+G8071</f>
        <v>02</v>
      </c>
      <c r="H8109" t="str">
        <f t="shared" si="8318"/>
        <v>IIC</v>
      </c>
      <c r="I8109" t="str">
        <f t="shared" si="8318"/>
        <v>Índice de Información a la Ciudadanía</v>
      </c>
      <c r="J8109" t="str">
        <f t="shared" si="8318"/>
        <v>02-03</v>
      </c>
      <c r="K8109" t="str">
        <f t="shared" si="8318"/>
        <v>Información pública de oficio actualizada y disponible de acuerdo a la LAIP y uso de internet.</v>
      </c>
      <c r="L8109" s="150">
        <f>+VLOOKUP($E8109,IIC_2018!$B$8:$Q$347,9,0)</f>
        <v>0.4</v>
      </c>
      <c r="M8109" s="142" t="str">
        <f>+VLOOKUP($E8109,IIC_2018!$B$8:$Q$347,10,0)</f>
        <v>Medio bajo</v>
      </c>
    </row>
    <row r="8110" spans="1:13" x14ac:dyDescent="0.3">
      <c r="A8110" s="139">
        <f t="shared" si="8317"/>
        <v>214</v>
      </c>
      <c r="B8110" s="148">
        <f t="shared" ref="B8110:B8173" si="8319">+B8072</f>
        <v>10</v>
      </c>
      <c r="D8110" s="149" t="str">
        <f>+VLOOKUP($A8110,mUNICIPIOS!$B$4:$F$343,2,0)</f>
        <v>Huehuetenango</v>
      </c>
      <c r="E8110" s="149">
        <f>+VLOOKUP($A8110,mUNICIPIOS!$B$4:$F$343,3,0)</f>
        <v>1318</v>
      </c>
      <c r="F8110" s="149" t="str">
        <f>+VLOOKUP($A8110,mUNICIPIOS!$B$4:$F$343,4,0)</f>
        <v>San Mateo Ixtatán</v>
      </c>
      <c r="G8110" s="139" t="str">
        <f t="shared" ref="G8110:K8110" si="8320">+G8072</f>
        <v>02</v>
      </c>
      <c r="H8110" t="str">
        <f t="shared" si="8320"/>
        <v>IIC</v>
      </c>
      <c r="I8110" t="str">
        <f t="shared" si="8320"/>
        <v>Índice de Información a la Ciudadanía</v>
      </c>
      <c r="J8110" t="str">
        <f t="shared" si="8320"/>
        <v>02-04</v>
      </c>
      <c r="K8110" t="str">
        <f t="shared" si="8320"/>
        <v>Relación del monto contratado por medio de Guate compras con el total del presupuesto de egresos vigente.</v>
      </c>
      <c r="L8110" s="150">
        <f>+VLOOKUP($E8110,IIC_2018!$B$8:$Q$347,12,0)</f>
        <v>0.47565608307770213</v>
      </c>
      <c r="M8110" s="142" t="str">
        <f>+VLOOKUP($E8110,IIC_2018!$B$8:$Q$347,13,0)</f>
        <v>Medio</v>
      </c>
    </row>
    <row r="8111" spans="1:13" x14ac:dyDescent="0.3">
      <c r="A8111" s="139">
        <f t="shared" si="8317"/>
        <v>214</v>
      </c>
      <c r="B8111" s="148">
        <f t="shared" si="8319"/>
        <v>11</v>
      </c>
      <c r="D8111" s="149" t="str">
        <f>+VLOOKUP($A8111,mUNICIPIOS!$B$4:$F$343,2,0)</f>
        <v>Huehuetenango</v>
      </c>
      <c r="E8111" s="149">
        <f>+VLOOKUP($A8111,mUNICIPIOS!$B$4:$F$343,3,0)</f>
        <v>1318</v>
      </c>
      <c r="F8111" s="149" t="str">
        <f>+VLOOKUP($A8111,mUNICIPIOS!$B$4:$F$343,4,0)</f>
        <v>San Mateo Ixtatán</v>
      </c>
      <c r="G8111" s="139" t="str">
        <f t="shared" ref="G8111:K8111" si="8321">+G8073</f>
        <v>02</v>
      </c>
      <c r="H8111" t="str">
        <f t="shared" si="8321"/>
        <v>IIC</v>
      </c>
      <c r="I8111" t="str">
        <f t="shared" si="8321"/>
        <v>Índice de Información a la Ciudadanía</v>
      </c>
      <c r="J8111" t="str">
        <f t="shared" si="8321"/>
        <v>INDICE</v>
      </c>
      <c r="K8111">
        <f t="shared" si="8321"/>
        <v>0</v>
      </c>
      <c r="L8111" s="150">
        <f>+VLOOKUP($E8111,IIC_2018!$B$8:$Q$347,15,0)</f>
        <v>0.21891402076942554</v>
      </c>
      <c r="M8111" s="142" t="str">
        <f>+VLOOKUP($E8111,IIC_2018!$B$8:$Q$347,16,0)</f>
        <v>Medio bajo</v>
      </c>
    </row>
    <row r="8112" spans="1:13" x14ac:dyDescent="0.3">
      <c r="A8112" s="139">
        <f t="shared" si="8317"/>
        <v>214</v>
      </c>
      <c r="B8112" s="148">
        <f t="shared" si="8319"/>
        <v>12</v>
      </c>
      <c r="D8112" s="149" t="str">
        <f>+VLOOKUP($A8112,mUNICIPIOS!$B$4:$F$343,2,0)</f>
        <v>Huehuetenango</v>
      </c>
      <c r="E8112" s="149">
        <f>+VLOOKUP($A8112,mUNICIPIOS!$B$4:$F$343,3,0)</f>
        <v>1318</v>
      </c>
      <c r="F8112" s="149" t="str">
        <f>+VLOOKUP($A8112,mUNICIPIOS!$B$4:$F$343,4,0)</f>
        <v>San Mateo Ixtatán</v>
      </c>
      <c r="G8112" s="139" t="str">
        <f t="shared" ref="G8112:K8112" si="8322">+G8074</f>
        <v>03</v>
      </c>
      <c r="H8112" t="str">
        <f t="shared" si="8322"/>
        <v>ISP</v>
      </c>
      <c r="I8112" t="str">
        <f t="shared" si="8322"/>
        <v>Índice de Servicios Públicos</v>
      </c>
      <c r="J8112" t="str">
        <f t="shared" si="8322"/>
        <v>03-01</v>
      </c>
      <c r="K8112" t="str">
        <f t="shared" si="8322"/>
        <v>Cobertura del servicio público de agua</v>
      </c>
      <c r="L8112" s="150">
        <f>+VLOOKUP($E8112,ISP_2018!$B$8:$T$347,3,0)</f>
        <v>0</v>
      </c>
      <c r="M8112" s="142" t="str">
        <f>+VLOOKUP($E8112,ISP_2018!$B$8:$T$347,4,0)</f>
        <v>Bajo</v>
      </c>
    </row>
    <row r="8113" spans="1:13" x14ac:dyDescent="0.3">
      <c r="A8113" s="139">
        <f t="shared" si="8317"/>
        <v>214</v>
      </c>
      <c r="B8113" s="148">
        <f t="shared" si="8319"/>
        <v>13</v>
      </c>
      <c r="D8113" s="149" t="str">
        <f>+VLOOKUP($A8113,mUNICIPIOS!$B$4:$F$343,2,0)</f>
        <v>Huehuetenango</v>
      </c>
      <c r="E8113" s="149">
        <f>+VLOOKUP($A8113,mUNICIPIOS!$B$4:$F$343,3,0)</f>
        <v>1318</v>
      </c>
      <c r="F8113" s="149" t="str">
        <f>+VLOOKUP($A8113,mUNICIPIOS!$B$4:$F$343,4,0)</f>
        <v>San Mateo Ixtatán</v>
      </c>
      <c r="G8113" s="139" t="str">
        <f t="shared" ref="G8113:K8113" si="8323">+G8075</f>
        <v>03</v>
      </c>
      <c r="H8113" t="str">
        <f t="shared" si="8323"/>
        <v>ISP</v>
      </c>
      <c r="I8113" t="str">
        <f t="shared" si="8323"/>
        <v>Índice de Servicios Públicos</v>
      </c>
      <c r="J8113" t="str">
        <f t="shared" si="8323"/>
        <v>03-02</v>
      </c>
      <c r="K8113" t="str">
        <f t="shared" si="8323"/>
        <v>Control de la calidad del servicio público de agua</v>
      </c>
      <c r="L8113" s="150">
        <f>+VLOOKUP($E8113,ISP_2018!$B$8:$T$347,6,0)</f>
        <v>0</v>
      </c>
      <c r="M8113" s="142" t="str">
        <f>+VLOOKUP($E8113,ISP_2018!$B$8:$T$347,7,0)</f>
        <v>Bajo</v>
      </c>
    </row>
    <row r="8114" spans="1:13" x14ac:dyDescent="0.3">
      <c r="A8114" s="139">
        <f t="shared" si="8317"/>
        <v>214</v>
      </c>
      <c r="B8114" s="148">
        <f t="shared" si="8319"/>
        <v>14</v>
      </c>
      <c r="D8114" s="149" t="str">
        <f>+VLOOKUP($A8114,mUNICIPIOS!$B$4:$F$343,2,0)</f>
        <v>Huehuetenango</v>
      </c>
      <c r="E8114" s="149">
        <f>+VLOOKUP($A8114,mUNICIPIOS!$B$4:$F$343,3,0)</f>
        <v>1318</v>
      </c>
      <c r="F8114" s="149" t="str">
        <f>+VLOOKUP($A8114,mUNICIPIOS!$B$4:$F$343,4,0)</f>
        <v>San Mateo Ixtatán</v>
      </c>
      <c r="G8114" s="139" t="str">
        <f t="shared" ref="G8114:K8114" si="8324">+G8076</f>
        <v>03</v>
      </c>
      <c r="H8114" t="str">
        <f t="shared" si="8324"/>
        <v>ISP</v>
      </c>
      <c r="I8114" t="str">
        <f t="shared" si="8324"/>
        <v>Índice de Servicios Públicos</v>
      </c>
      <c r="J8114" t="str">
        <f t="shared" si="8324"/>
        <v>03-03</v>
      </c>
      <c r="K8114" t="str">
        <f t="shared" si="8324"/>
        <v>Disposición  y tratamiento  de aguas residuales</v>
      </c>
      <c r="L8114" s="150">
        <f>+VLOOKUP($E8114,ISP_2018!$B$8:$T$347,9,0)</f>
        <v>0</v>
      </c>
      <c r="M8114" s="142" t="str">
        <f>+VLOOKUP($E8114,ISP_2018!$B$8:$T$347,10,0)</f>
        <v>Bajo</v>
      </c>
    </row>
    <row r="8115" spans="1:13" x14ac:dyDescent="0.3">
      <c r="A8115" s="139">
        <f t="shared" si="8317"/>
        <v>214</v>
      </c>
      <c r="B8115" s="148">
        <f t="shared" si="8319"/>
        <v>15</v>
      </c>
      <c r="D8115" s="149" t="str">
        <f>+VLOOKUP($A8115,mUNICIPIOS!$B$4:$F$343,2,0)</f>
        <v>Huehuetenango</v>
      </c>
      <c r="E8115" s="149">
        <f>+VLOOKUP($A8115,mUNICIPIOS!$B$4:$F$343,3,0)</f>
        <v>1318</v>
      </c>
      <c r="F8115" s="149" t="str">
        <f>+VLOOKUP($A8115,mUNICIPIOS!$B$4:$F$343,4,0)</f>
        <v>San Mateo Ixtatán</v>
      </c>
      <c r="G8115" s="139" t="str">
        <f t="shared" ref="G8115:K8115" si="8325">+G8077</f>
        <v>03</v>
      </c>
      <c r="H8115" t="str">
        <f t="shared" si="8325"/>
        <v>ISP</v>
      </c>
      <c r="I8115" t="str">
        <f t="shared" si="8325"/>
        <v>Índice de Servicios Públicos</v>
      </c>
      <c r="J8115" t="str">
        <f t="shared" si="8325"/>
        <v>03-04</v>
      </c>
      <c r="K8115" t="str">
        <f t="shared" si="8325"/>
        <v>Gestión y manejo de los residuos y desechos sólidos</v>
      </c>
      <c r="L8115" s="150">
        <f>+VLOOKUP($E8115,ISP_2018!$B$8:$T$347,12,0)</f>
        <v>0</v>
      </c>
      <c r="M8115" s="142" t="str">
        <f>+VLOOKUP($E8115,ISP_2018!$B$8:$T$347,13,0)</f>
        <v>Bajo</v>
      </c>
    </row>
    <row r="8116" spans="1:13" x14ac:dyDescent="0.3">
      <c r="A8116" s="139">
        <f t="shared" si="8317"/>
        <v>214</v>
      </c>
      <c r="B8116" s="148">
        <f t="shared" si="8319"/>
        <v>16</v>
      </c>
      <c r="D8116" s="149" t="str">
        <f>+VLOOKUP($A8116,mUNICIPIOS!$B$4:$F$343,2,0)</f>
        <v>Huehuetenango</v>
      </c>
      <c r="E8116" s="149">
        <f>+VLOOKUP($A8116,mUNICIPIOS!$B$4:$F$343,3,0)</f>
        <v>1318</v>
      </c>
      <c r="F8116" s="149" t="str">
        <f>+VLOOKUP($A8116,mUNICIPIOS!$B$4:$F$343,4,0)</f>
        <v>San Mateo Ixtatán</v>
      </c>
      <c r="G8116" s="139" t="str">
        <f t="shared" ref="G8116:K8116" si="8326">+G8078</f>
        <v>03</v>
      </c>
      <c r="H8116" t="str">
        <f t="shared" si="8326"/>
        <v>ISP</v>
      </c>
      <c r="I8116" t="str">
        <f t="shared" si="8326"/>
        <v>Índice de Servicios Públicos</v>
      </c>
      <c r="J8116" t="str">
        <f t="shared" si="8326"/>
        <v>03-05</v>
      </c>
      <c r="K8116" t="str">
        <f t="shared" si="8326"/>
        <v>Gestión de servicios públicos municipales</v>
      </c>
      <c r="L8116" s="150">
        <f>+VLOOKUP($E8116,ISP_2018!$B$8:$T$347,15,0)</f>
        <v>0.25806451612903225</v>
      </c>
      <c r="M8116" s="142" t="str">
        <f>+VLOOKUP($E8116,ISP_2018!$B$8:$T$347,16,0)</f>
        <v>Medio bajo</v>
      </c>
    </row>
    <row r="8117" spans="1:13" x14ac:dyDescent="0.3">
      <c r="A8117" s="139">
        <f t="shared" si="8317"/>
        <v>214</v>
      </c>
      <c r="B8117" s="148">
        <f t="shared" si="8319"/>
        <v>17</v>
      </c>
      <c r="D8117" s="149" t="str">
        <f>+VLOOKUP($A8117,mUNICIPIOS!$B$4:$F$343,2,0)</f>
        <v>Huehuetenango</v>
      </c>
      <c r="E8117" s="149">
        <f>+VLOOKUP($A8117,mUNICIPIOS!$B$4:$F$343,3,0)</f>
        <v>1318</v>
      </c>
      <c r="F8117" s="149" t="str">
        <f>+VLOOKUP($A8117,mUNICIPIOS!$B$4:$F$343,4,0)</f>
        <v>San Mateo Ixtatán</v>
      </c>
      <c r="G8117" s="139" t="str">
        <f t="shared" ref="G8117:K8117" si="8327">+G8079</f>
        <v>03</v>
      </c>
      <c r="H8117" t="str">
        <f t="shared" si="8327"/>
        <v>ISP</v>
      </c>
      <c r="I8117" t="str">
        <f t="shared" si="8327"/>
        <v>Índice de Servicios Públicos</v>
      </c>
      <c r="J8117" t="str">
        <f t="shared" si="8327"/>
        <v>INDICE</v>
      </c>
      <c r="K8117">
        <f t="shared" si="8327"/>
        <v>0</v>
      </c>
      <c r="L8117" s="150">
        <f>+VLOOKUP($E8117,ISP_2018!$B$8:$T$347,18,0)</f>
        <v>5.1612903225806452E-2</v>
      </c>
      <c r="M8117" s="142" t="str">
        <f>+VLOOKUP($E8117,ISP_2018!$B$8:$T$347,19,0)</f>
        <v>Bajo</v>
      </c>
    </row>
    <row r="8118" spans="1:13" x14ac:dyDescent="0.3">
      <c r="A8118" s="139">
        <f t="shared" si="8317"/>
        <v>214</v>
      </c>
      <c r="B8118" s="148">
        <f t="shared" si="8319"/>
        <v>18</v>
      </c>
      <c r="D8118" s="149" t="str">
        <f>+VLOOKUP($A8118,mUNICIPIOS!$B$4:$F$343,2,0)</f>
        <v>Huehuetenango</v>
      </c>
      <c r="E8118" s="149">
        <f>+VLOOKUP($A8118,mUNICIPIOS!$B$4:$F$343,3,0)</f>
        <v>1318</v>
      </c>
      <c r="F8118" s="149" t="str">
        <f>+VLOOKUP($A8118,mUNICIPIOS!$B$4:$F$343,4,0)</f>
        <v>San Mateo Ixtatán</v>
      </c>
      <c r="G8118" s="139" t="str">
        <f t="shared" ref="G8118:K8118" si="8328">+G8080</f>
        <v>04</v>
      </c>
      <c r="H8118" t="str">
        <f t="shared" si="8328"/>
        <v>IGA</v>
      </c>
      <c r="I8118" t="str">
        <f t="shared" si="8328"/>
        <v>Índice de Gestión Administrativa</v>
      </c>
      <c r="J8118" t="str">
        <f t="shared" si="8328"/>
        <v>04-01</v>
      </c>
      <c r="K8118" t="str">
        <f t="shared" si="8328"/>
        <v>Existencia de elementos de atención municipal orientada al vecino</v>
      </c>
      <c r="L8118" s="150">
        <f>+VLOOKUP($E8118,IGA_2018!$B$8:$N$347,3,0)</f>
        <v>0.25</v>
      </c>
      <c r="M8118" s="142" t="str">
        <f>+VLOOKUP($E8118,IGA_2018!$B$8:$N$347,4,0)</f>
        <v>Medio bajo</v>
      </c>
    </row>
    <row r="8119" spans="1:13" x14ac:dyDescent="0.3">
      <c r="A8119" s="139">
        <f t="shared" si="8317"/>
        <v>214</v>
      </c>
      <c r="B8119" s="148">
        <f t="shared" si="8319"/>
        <v>19</v>
      </c>
      <c r="D8119" s="149" t="str">
        <f>+VLOOKUP($A8119,mUNICIPIOS!$B$4:$F$343,2,0)</f>
        <v>Huehuetenango</v>
      </c>
      <c r="E8119" s="149">
        <f>+VLOOKUP($A8119,mUNICIPIOS!$B$4:$F$343,3,0)</f>
        <v>1318</v>
      </c>
      <c r="F8119" s="149" t="str">
        <f>+VLOOKUP($A8119,mUNICIPIOS!$B$4:$F$343,4,0)</f>
        <v>San Mateo Ixtatán</v>
      </c>
      <c r="G8119" s="139" t="str">
        <f t="shared" ref="G8119:K8119" si="8329">+G8081</f>
        <v>04</v>
      </c>
      <c r="H8119" t="str">
        <f t="shared" si="8329"/>
        <v>IGA</v>
      </c>
      <c r="I8119" t="str">
        <f t="shared" si="8329"/>
        <v>Índice de Gestión Administrativa</v>
      </c>
      <c r="J8119" t="str">
        <f t="shared" si="8329"/>
        <v>04-02</v>
      </c>
      <c r="K8119" t="str">
        <f t="shared" si="8329"/>
        <v>Gestión del recurso humano.</v>
      </c>
      <c r="L8119" s="150">
        <f>+VLOOKUP($E8119,IGA_2018!$B$8:$N$347,6,0)</f>
        <v>0.38114859644604698</v>
      </c>
      <c r="M8119" s="142" t="str">
        <f>+VLOOKUP($E8119,IGA_2018!$B$8:$N$347,7,0)</f>
        <v>Medio bajo</v>
      </c>
    </row>
    <row r="8120" spans="1:13" x14ac:dyDescent="0.3">
      <c r="A8120" s="139">
        <f t="shared" si="8317"/>
        <v>214</v>
      </c>
      <c r="B8120" s="148">
        <f t="shared" si="8319"/>
        <v>20</v>
      </c>
      <c r="D8120" s="149" t="str">
        <f>+VLOOKUP($A8120,mUNICIPIOS!$B$4:$F$343,2,0)</f>
        <v>Huehuetenango</v>
      </c>
      <c r="E8120" s="149">
        <f>+VLOOKUP($A8120,mUNICIPIOS!$B$4:$F$343,3,0)</f>
        <v>1318</v>
      </c>
      <c r="F8120" s="149" t="str">
        <f>+VLOOKUP($A8120,mUNICIPIOS!$B$4:$F$343,4,0)</f>
        <v>San Mateo Ixtatán</v>
      </c>
      <c r="G8120" s="139" t="str">
        <f t="shared" ref="G8120:K8120" si="8330">+G8082</f>
        <v>04</v>
      </c>
      <c r="H8120" t="str">
        <f t="shared" si="8330"/>
        <v>IGA</v>
      </c>
      <c r="I8120" t="str">
        <f t="shared" si="8330"/>
        <v>Índice de Gestión Administrativa</v>
      </c>
      <c r="J8120" t="str">
        <f t="shared" si="8330"/>
        <v>04-03</v>
      </c>
      <c r="K8120" t="str">
        <f t="shared" si="8330"/>
        <v>Existencia de oficinas municipales con instrumentos de gestión.</v>
      </c>
      <c r="L8120" s="150">
        <f>+VLOOKUP($E8120,IGA_2018!$B$8:$N$347,9,0)</f>
        <v>0.96249999999999991</v>
      </c>
      <c r="M8120" s="142" t="str">
        <f>+VLOOKUP($E8120,IGA_2018!$B$8:$N$347,10,0)</f>
        <v>Alto</v>
      </c>
    </row>
    <row r="8121" spans="1:13" x14ac:dyDescent="0.3">
      <c r="A8121" s="139">
        <f t="shared" si="8317"/>
        <v>214</v>
      </c>
      <c r="B8121" s="148">
        <f t="shared" si="8319"/>
        <v>21</v>
      </c>
      <c r="D8121" s="149" t="str">
        <f>+VLOOKUP($A8121,mUNICIPIOS!$B$4:$F$343,2,0)</f>
        <v>Huehuetenango</v>
      </c>
      <c r="E8121" s="149">
        <f>+VLOOKUP($A8121,mUNICIPIOS!$B$4:$F$343,3,0)</f>
        <v>1318</v>
      </c>
      <c r="F8121" s="149" t="str">
        <f>+VLOOKUP($A8121,mUNICIPIOS!$B$4:$F$343,4,0)</f>
        <v>San Mateo Ixtatán</v>
      </c>
      <c r="G8121" s="139" t="str">
        <f t="shared" ref="G8121:K8121" si="8331">+G8083</f>
        <v>04</v>
      </c>
      <c r="H8121" t="str">
        <f t="shared" si="8331"/>
        <v>IGA</v>
      </c>
      <c r="I8121" t="str">
        <f t="shared" si="8331"/>
        <v>Índice de Gestión Administrativa</v>
      </c>
      <c r="J8121" t="str">
        <f t="shared" si="8331"/>
        <v>INDICE</v>
      </c>
      <c r="K8121">
        <f t="shared" si="8331"/>
        <v>0</v>
      </c>
      <c r="L8121" s="150">
        <f>+VLOOKUP($E8121,IGA_2018!$B$8:$N$347,12,0)</f>
        <v>0.54527700875611629</v>
      </c>
      <c r="M8121" s="142" t="str">
        <f>+VLOOKUP($E8121,IGA_2018!$B$8:$N$347,13,0)</f>
        <v>Medio</v>
      </c>
    </row>
    <row r="8122" spans="1:13" x14ac:dyDescent="0.3">
      <c r="A8122" s="139">
        <f t="shared" si="8317"/>
        <v>214</v>
      </c>
      <c r="B8122" s="148">
        <f t="shared" si="8319"/>
        <v>22</v>
      </c>
      <c r="D8122" s="149" t="str">
        <f>+VLOOKUP($A8122,mUNICIPIOS!$B$4:$F$343,2,0)</f>
        <v>Huehuetenango</v>
      </c>
      <c r="E8122" s="149">
        <f>+VLOOKUP($A8122,mUNICIPIOS!$B$4:$F$343,3,0)</f>
        <v>1318</v>
      </c>
      <c r="F8122" s="149" t="str">
        <f>+VLOOKUP($A8122,mUNICIPIOS!$B$4:$F$343,4,0)</f>
        <v>San Mateo Ixtatán</v>
      </c>
      <c r="G8122" s="139" t="str">
        <f t="shared" ref="G8122:K8122" si="8332">+G8084</f>
        <v>05</v>
      </c>
      <c r="H8122" t="str">
        <f t="shared" si="8332"/>
        <v>IGF</v>
      </c>
      <c r="I8122" t="str">
        <f t="shared" si="8332"/>
        <v>Índice de Gestión Financiera</v>
      </c>
      <c r="J8122" t="str">
        <f t="shared" si="8332"/>
        <v>05-01</v>
      </c>
      <c r="K8122" t="str">
        <f t="shared" si="8332"/>
        <v>Autonomía financiera municipal</v>
      </c>
      <c r="L8122" s="150">
        <f>+VLOOKUP($E8122,IGF_2018!$B$8:$Z$347,3,0)</f>
        <v>2.5306291188226245E-2</v>
      </c>
      <c r="M8122" s="142" t="str">
        <f>+VLOOKUP($E8122,IGF_2018!$B$8:$Z$347,4,0)</f>
        <v>Bajo</v>
      </c>
    </row>
    <row r="8123" spans="1:13" x14ac:dyDescent="0.3">
      <c r="A8123" s="139">
        <f t="shared" si="8317"/>
        <v>214</v>
      </c>
      <c r="B8123" s="148">
        <f t="shared" si="8319"/>
        <v>23</v>
      </c>
      <c r="D8123" s="149" t="str">
        <f>+VLOOKUP($A8123,mUNICIPIOS!$B$4:$F$343,2,0)</f>
        <v>Huehuetenango</v>
      </c>
      <c r="E8123" s="149">
        <f>+VLOOKUP($A8123,mUNICIPIOS!$B$4:$F$343,3,0)</f>
        <v>1318</v>
      </c>
      <c r="F8123" s="149" t="str">
        <f>+VLOOKUP($A8123,mUNICIPIOS!$B$4:$F$343,4,0)</f>
        <v>San Mateo Ixtatán</v>
      </c>
      <c r="G8123" s="139" t="str">
        <f t="shared" ref="G8123:K8123" si="8333">+G8085</f>
        <v>05</v>
      </c>
      <c r="H8123" t="str">
        <f t="shared" si="8333"/>
        <v>IGF</v>
      </c>
      <c r="I8123" t="str">
        <f t="shared" si="8333"/>
        <v>Índice de Gestión Financiera</v>
      </c>
      <c r="J8123" t="str">
        <f t="shared" si="8333"/>
        <v>05-02</v>
      </c>
      <c r="K8123" t="str">
        <f t="shared" si="8333"/>
        <v xml:space="preserve">Ingresos propios por habitante -sin regalías- </v>
      </c>
      <c r="L8123" s="150">
        <f>+VLOOKUP($E8123,IGF_2018!$B$8:$Z$347,6,0)</f>
        <v>6.4690742320704046E-3</v>
      </c>
      <c r="M8123" s="142" t="str">
        <f>+VLOOKUP($E8123,IGF_2018!$B$8:$Z$347,7,0)</f>
        <v>Bajo</v>
      </c>
    </row>
    <row r="8124" spans="1:13" x14ac:dyDescent="0.3">
      <c r="A8124" s="139">
        <f t="shared" si="8317"/>
        <v>214</v>
      </c>
      <c r="B8124" s="148">
        <f t="shared" si="8319"/>
        <v>24</v>
      </c>
      <c r="D8124" s="149" t="str">
        <f>+VLOOKUP($A8124,mUNICIPIOS!$B$4:$F$343,2,0)</f>
        <v>Huehuetenango</v>
      </c>
      <c r="E8124" s="149">
        <f>+VLOOKUP($A8124,mUNICIPIOS!$B$4:$F$343,3,0)</f>
        <v>1318</v>
      </c>
      <c r="F8124" s="149" t="str">
        <f>+VLOOKUP($A8124,mUNICIPIOS!$B$4:$F$343,4,0)</f>
        <v>San Mateo Ixtatán</v>
      </c>
      <c r="G8124" s="139" t="str">
        <f t="shared" ref="G8124:K8124" si="8334">+G8086</f>
        <v>05</v>
      </c>
      <c r="H8124" t="str">
        <f t="shared" si="8334"/>
        <v>IGF</v>
      </c>
      <c r="I8124" t="str">
        <f t="shared" si="8334"/>
        <v>Índice de Gestión Financiera</v>
      </c>
      <c r="J8124" t="str">
        <f t="shared" si="8334"/>
        <v>05-03</v>
      </c>
      <c r="K8124" t="str">
        <f t="shared" si="8334"/>
        <v>Ingresos del IUSI en relación a los ingresos propios -sin regalías-</v>
      </c>
      <c r="L8124" s="150">
        <f>+VLOOKUP($E8124,IGF_2018!$B$8:$Z$347,9,0)</f>
        <v>1.6973678312134352E-2</v>
      </c>
      <c r="M8124" s="142" t="str">
        <f>+VLOOKUP($E8124,IGF_2018!$B$8:$Z$347,10,0)</f>
        <v>Bajo</v>
      </c>
    </row>
    <row r="8125" spans="1:13" x14ac:dyDescent="0.3">
      <c r="A8125" s="139">
        <f t="shared" si="8317"/>
        <v>214</v>
      </c>
      <c r="B8125" s="148">
        <f t="shared" si="8319"/>
        <v>25</v>
      </c>
      <c r="D8125" s="149" t="str">
        <f>+VLOOKUP($A8125,mUNICIPIOS!$B$4:$F$343,2,0)</f>
        <v>Huehuetenango</v>
      </c>
      <c r="E8125" s="149">
        <f>+VLOOKUP($A8125,mUNICIPIOS!$B$4:$F$343,3,0)</f>
        <v>1318</v>
      </c>
      <c r="F8125" s="149" t="str">
        <f>+VLOOKUP($A8125,mUNICIPIOS!$B$4:$F$343,4,0)</f>
        <v>San Mateo Ixtatán</v>
      </c>
      <c r="G8125" s="139" t="str">
        <f t="shared" ref="G8125:K8125" si="8335">+G8087</f>
        <v>05</v>
      </c>
      <c r="H8125" t="str">
        <f t="shared" si="8335"/>
        <v>IGF</v>
      </c>
      <c r="I8125" t="str">
        <f t="shared" si="8335"/>
        <v>Índice de Gestión Financiera</v>
      </c>
      <c r="J8125" t="str">
        <f t="shared" si="8335"/>
        <v>05-04</v>
      </c>
      <c r="K8125" t="str">
        <f t="shared" si="8335"/>
        <v>Inversión anual en capital fijo por habitante</v>
      </c>
      <c r="L8125" s="150">
        <f>+VLOOKUP($E8125,IGF_2018!$B$8:$Z$347,12,0)</f>
        <v>9.1520160552563679E-3</v>
      </c>
      <c r="M8125" s="142" t="str">
        <f>+VLOOKUP($E8125,IGF_2018!$B$8:$Z$347,13,0)</f>
        <v>Bajo</v>
      </c>
    </row>
    <row r="8126" spans="1:13" x14ac:dyDescent="0.3">
      <c r="A8126" s="139">
        <f t="shared" si="8317"/>
        <v>214</v>
      </c>
      <c r="B8126" s="148">
        <f t="shared" si="8319"/>
        <v>26</v>
      </c>
      <c r="D8126" s="149" t="str">
        <f>+VLOOKUP($A8126,mUNICIPIOS!$B$4:$F$343,2,0)</f>
        <v>Huehuetenango</v>
      </c>
      <c r="E8126" s="149">
        <f>+VLOOKUP($A8126,mUNICIPIOS!$B$4:$F$343,3,0)</f>
        <v>1318</v>
      </c>
      <c r="F8126" s="149" t="str">
        <f>+VLOOKUP($A8126,mUNICIPIOS!$B$4:$F$343,4,0)</f>
        <v>San Mateo Ixtatán</v>
      </c>
      <c r="G8126" s="139" t="str">
        <f t="shared" ref="G8126:K8126" si="8336">+G8088</f>
        <v>05</v>
      </c>
      <c r="H8126" t="str">
        <f t="shared" si="8336"/>
        <v>IGF</v>
      </c>
      <c r="I8126" t="str">
        <f t="shared" si="8336"/>
        <v>Índice de Gestión Financiera</v>
      </c>
      <c r="J8126" t="str">
        <f t="shared" si="8336"/>
        <v>05-05</v>
      </c>
      <c r="K8126" t="str">
        <f t="shared" si="8336"/>
        <v>Inversión anual en capital fijo con recursos percibidos por ingresos propios</v>
      </c>
      <c r="L8126" s="150">
        <f>+VLOOKUP($E8126,IGF_2018!$B$8:$Z$347,15,0)</f>
        <v>0</v>
      </c>
      <c r="M8126" s="142" t="str">
        <f>+VLOOKUP($E8126,IGF_2018!$B$8:$Z$347,16,0)</f>
        <v>Bajo</v>
      </c>
    </row>
    <row r="8127" spans="1:13" x14ac:dyDescent="0.3">
      <c r="A8127" s="139">
        <f t="shared" si="8317"/>
        <v>214</v>
      </c>
      <c r="B8127" s="148">
        <f t="shared" si="8319"/>
        <v>27</v>
      </c>
      <c r="D8127" s="149" t="str">
        <f>+VLOOKUP($A8127,mUNICIPIOS!$B$4:$F$343,2,0)</f>
        <v>Huehuetenango</v>
      </c>
      <c r="E8127" s="149">
        <f>+VLOOKUP($A8127,mUNICIPIOS!$B$4:$F$343,3,0)</f>
        <v>1318</v>
      </c>
      <c r="F8127" s="149" t="str">
        <f>+VLOOKUP($A8127,mUNICIPIOS!$B$4:$F$343,4,0)</f>
        <v>San Mateo Ixtatán</v>
      </c>
      <c r="G8127" s="139" t="str">
        <f t="shared" ref="G8127:K8127" si="8337">+G8089</f>
        <v>05</v>
      </c>
      <c r="H8127" t="str">
        <f t="shared" si="8337"/>
        <v>IGF</v>
      </c>
      <c r="I8127" t="str">
        <f t="shared" si="8337"/>
        <v>Índice de Gestión Financiera</v>
      </c>
      <c r="J8127" t="str">
        <f t="shared" si="8337"/>
        <v>05-06</v>
      </c>
      <c r="K8127" t="str">
        <f t="shared" si="8337"/>
        <v xml:space="preserve">Inversión anual en capital fijo con recursos percibidos por transferencias del Gobierno Central </v>
      </c>
      <c r="L8127" s="150">
        <f>+VLOOKUP($E8127,IGF_2018!$B$8:$Z$347,18,0)</f>
        <v>1.8342034632390609E-2</v>
      </c>
      <c r="M8127" s="142" t="str">
        <f>+VLOOKUP($E8127,IGF_2018!$B$8:$Z$347,19,0)</f>
        <v>Bajo</v>
      </c>
    </row>
    <row r="8128" spans="1:13" x14ac:dyDescent="0.3">
      <c r="A8128" s="139">
        <f t="shared" si="8317"/>
        <v>214</v>
      </c>
      <c r="B8128" s="148">
        <f t="shared" si="8319"/>
        <v>28</v>
      </c>
      <c r="D8128" s="149" t="str">
        <f>+VLOOKUP($A8128,mUNICIPIOS!$B$4:$F$343,2,0)</f>
        <v>Huehuetenango</v>
      </c>
      <c r="E8128" s="149">
        <f>+VLOOKUP($A8128,mUNICIPIOS!$B$4:$F$343,3,0)</f>
        <v>1318</v>
      </c>
      <c r="F8128" s="149" t="str">
        <f>+VLOOKUP($A8128,mUNICIPIOS!$B$4:$F$343,4,0)</f>
        <v>San Mateo Ixtatán</v>
      </c>
      <c r="G8128" s="139" t="str">
        <f t="shared" ref="G8128:K8128" si="8338">+G8090</f>
        <v>05</v>
      </c>
      <c r="H8128" t="str">
        <f t="shared" si="8338"/>
        <v>IGF</v>
      </c>
      <c r="I8128" t="str">
        <f t="shared" si="8338"/>
        <v>Índice de Gestión Financiera</v>
      </c>
      <c r="J8128" t="str">
        <f t="shared" si="8338"/>
        <v>05-07</v>
      </c>
      <c r="K8128" t="str">
        <f t="shared" si="8338"/>
        <v>Financiamiento por endeudamiento municipal</v>
      </c>
      <c r="L8128" s="150">
        <f>+VLOOKUP($E8128,IGF_2018!$B$8:$Z$347,21,0)</f>
        <v>1</v>
      </c>
      <c r="M8128" s="142" t="str">
        <f>+VLOOKUP($E8128,IGF_2018!$B$8:$Z$347,22,0)</f>
        <v>Alto</v>
      </c>
    </row>
    <row r="8129" spans="1:13" x14ac:dyDescent="0.3">
      <c r="A8129" s="139">
        <f t="shared" si="8317"/>
        <v>214</v>
      </c>
      <c r="B8129" s="148">
        <f t="shared" si="8319"/>
        <v>29</v>
      </c>
      <c r="D8129" s="149" t="str">
        <f>+VLOOKUP($A8129,mUNICIPIOS!$B$4:$F$343,2,0)</f>
        <v>Huehuetenango</v>
      </c>
      <c r="E8129" s="149">
        <f>+VLOOKUP($A8129,mUNICIPIOS!$B$4:$F$343,3,0)</f>
        <v>1318</v>
      </c>
      <c r="F8129" s="149" t="str">
        <f>+VLOOKUP($A8129,mUNICIPIOS!$B$4:$F$343,4,0)</f>
        <v>San Mateo Ixtatán</v>
      </c>
      <c r="G8129" s="139" t="str">
        <f t="shared" ref="G8129:K8129" si="8339">+G8091</f>
        <v>05</v>
      </c>
      <c r="H8129" t="str">
        <f t="shared" si="8339"/>
        <v>IGF</v>
      </c>
      <c r="I8129" t="str">
        <f t="shared" si="8339"/>
        <v>Índice de Gestión Financiera</v>
      </c>
      <c r="J8129" t="str">
        <f t="shared" si="8339"/>
        <v>INDICE</v>
      </c>
      <c r="K8129">
        <f t="shared" si="8339"/>
        <v>0</v>
      </c>
      <c r="L8129" s="150">
        <f>+VLOOKUP($E8129,IGF_2018!$B$8:$Z$347,24,0)</f>
        <v>0.21080184598403748</v>
      </c>
      <c r="M8129" s="142" t="str">
        <f>+VLOOKUP($E8129,IGF_2018!$B$8:$Z$347,25,0)</f>
        <v>Medio bajo</v>
      </c>
    </row>
    <row r="8130" spans="1:13" x14ac:dyDescent="0.3">
      <c r="A8130" s="139">
        <f t="shared" si="8317"/>
        <v>214</v>
      </c>
      <c r="B8130" s="148">
        <f t="shared" si="8319"/>
        <v>30</v>
      </c>
      <c r="D8130" s="149" t="str">
        <f>+VLOOKUP($A8130,mUNICIPIOS!$B$4:$F$343,2,0)</f>
        <v>Huehuetenango</v>
      </c>
      <c r="E8130" s="149">
        <f>+VLOOKUP($A8130,mUNICIPIOS!$B$4:$F$343,3,0)</f>
        <v>1318</v>
      </c>
      <c r="F8130" s="149" t="str">
        <f>+VLOOKUP($A8130,mUNICIPIOS!$B$4:$F$343,4,0)</f>
        <v>San Mateo Ixtatán</v>
      </c>
      <c r="G8130" s="139" t="str">
        <f t="shared" ref="G8130:K8130" si="8340">+G8092</f>
        <v>06</v>
      </c>
      <c r="H8130" t="str">
        <f t="shared" si="8340"/>
        <v>IGE</v>
      </c>
      <c r="I8130" t="str">
        <f t="shared" si="8340"/>
        <v>Índice de Gestión Estratégica</v>
      </c>
      <c r="J8130" t="str">
        <f t="shared" si="8340"/>
        <v>06-01</v>
      </c>
      <c r="K8130" t="str">
        <f t="shared" si="8340"/>
        <v>Ejecución del Plan Operativo Anual  (POA)</v>
      </c>
      <c r="L8130" s="150">
        <f>+VLOOKUP($E8130,IGE_2018!$B$8:$Z$347,3,0)</f>
        <v>0</v>
      </c>
      <c r="M8130" s="142" t="str">
        <f>+VLOOKUP($E8130,IGE_2018!$B$8:$Z$347,4,0)</f>
        <v>Bajo</v>
      </c>
    </row>
    <row r="8131" spans="1:13" x14ac:dyDescent="0.3">
      <c r="A8131" s="139">
        <f t="shared" si="8317"/>
        <v>214</v>
      </c>
      <c r="B8131" s="148">
        <f t="shared" si="8319"/>
        <v>31</v>
      </c>
      <c r="D8131" s="149" t="str">
        <f>+VLOOKUP($A8131,mUNICIPIOS!$B$4:$F$343,2,0)</f>
        <v>Huehuetenango</v>
      </c>
      <c r="E8131" s="149">
        <f>+VLOOKUP($A8131,mUNICIPIOS!$B$4:$F$343,3,0)</f>
        <v>1318</v>
      </c>
      <c r="F8131" s="149" t="str">
        <f>+VLOOKUP($A8131,mUNICIPIOS!$B$4:$F$343,4,0)</f>
        <v>San Mateo Ixtatán</v>
      </c>
      <c r="G8131" s="139" t="str">
        <f t="shared" ref="G8131:K8131" si="8341">+G8093</f>
        <v>06</v>
      </c>
      <c r="H8131" t="str">
        <f t="shared" si="8341"/>
        <v>IGE</v>
      </c>
      <c r="I8131" t="str">
        <f t="shared" si="8341"/>
        <v>Índice de Gestión Estratégica</v>
      </c>
      <c r="J8131" t="str">
        <f t="shared" si="8341"/>
        <v>06-02</v>
      </c>
      <c r="K8131" t="str">
        <f t="shared" si="8341"/>
        <v>Relación Plan de Desarrollo Municipal y Ordenamiento Territorial (PDM-OT) - Plan Estratégico Institucional (PEI) - Plan Operativo Multianual (POM) - Plan Operativo Anual (POA)</v>
      </c>
      <c r="L8131" s="150">
        <f>+VLOOKUP($E8131,IGE_2018!$B$8:$Z$347,6,0)</f>
        <v>0</v>
      </c>
      <c r="M8131" s="142" t="str">
        <f>+VLOOKUP($E8131,IGE_2018!$B$8:$Z$347,7,0)</f>
        <v>Bajo</v>
      </c>
    </row>
    <row r="8132" spans="1:13" x14ac:dyDescent="0.3">
      <c r="A8132" s="139">
        <f t="shared" si="8317"/>
        <v>214</v>
      </c>
      <c r="B8132" s="148">
        <f t="shared" si="8319"/>
        <v>32</v>
      </c>
      <c r="D8132" s="149" t="str">
        <f>+VLOOKUP($A8132,mUNICIPIOS!$B$4:$F$343,2,0)</f>
        <v>Huehuetenango</v>
      </c>
      <c r="E8132" s="149">
        <f>+VLOOKUP($A8132,mUNICIPIOS!$B$4:$F$343,3,0)</f>
        <v>1318</v>
      </c>
      <c r="F8132" s="149" t="str">
        <f>+VLOOKUP($A8132,mUNICIPIOS!$B$4:$F$343,4,0)</f>
        <v>San Mateo Ixtatán</v>
      </c>
      <c r="G8132" s="139" t="str">
        <f t="shared" ref="G8132:K8132" si="8342">+G8094</f>
        <v>06</v>
      </c>
      <c r="H8132" t="str">
        <f t="shared" si="8342"/>
        <v>IGE</v>
      </c>
      <c r="I8132" t="str">
        <f t="shared" si="8342"/>
        <v>Índice de Gestión Estratégica</v>
      </c>
      <c r="J8132" t="str">
        <f t="shared" si="8342"/>
        <v>06-03</v>
      </c>
      <c r="K8132" t="str">
        <f t="shared" si="8342"/>
        <v>Presupuesto de egresos relacionado a competencias municipales que responden a prioridades nacionales de desarrollo.</v>
      </c>
      <c r="L8132" s="150">
        <f>+VLOOKUP($E8132,IGE_2018!$B$8:$Z$347,9,0)</f>
        <v>0.11517872313800569</v>
      </c>
      <c r="M8132" s="142" t="str">
        <f>+VLOOKUP($E8132,IGE_2018!$B$8:$Z$347,10,0)</f>
        <v>Bajo</v>
      </c>
    </row>
    <row r="8133" spans="1:13" x14ac:dyDescent="0.3">
      <c r="A8133" s="139">
        <f t="shared" si="8317"/>
        <v>214</v>
      </c>
      <c r="B8133" s="148">
        <f t="shared" si="8319"/>
        <v>33</v>
      </c>
      <c r="D8133" s="149" t="str">
        <f>+VLOOKUP($A8133,mUNICIPIOS!$B$4:$F$343,2,0)</f>
        <v>Huehuetenango</v>
      </c>
      <c r="E8133" s="149">
        <f>+VLOOKUP($A8133,mUNICIPIOS!$B$4:$F$343,3,0)</f>
        <v>1318</v>
      </c>
      <c r="F8133" s="149" t="str">
        <f>+VLOOKUP($A8133,mUNICIPIOS!$B$4:$F$343,4,0)</f>
        <v>San Mateo Ixtatán</v>
      </c>
      <c r="G8133" s="139" t="str">
        <f t="shared" ref="G8133:K8133" si="8343">+G8095</f>
        <v>06</v>
      </c>
      <c r="H8133" t="str">
        <f t="shared" si="8343"/>
        <v>IGE</v>
      </c>
      <c r="I8133" t="str">
        <f t="shared" si="8343"/>
        <v>Índice de Gestión Estratégica</v>
      </c>
      <c r="J8133" t="str">
        <f t="shared" si="8343"/>
        <v>06-04</v>
      </c>
      <c r="K8133" t="str">
        <f t="shared" si="8343"/>
        <v>Institucionalización de la gestión ordenada del territorio</v>
      </c>
      <c r="L8133" s="150">
        <f>+VLOOKUP($E8133,IGE_2018!$B$8:$Z$347,12,0)</f>
        <v>0</v>
      </c>
      <c r="M8133" s="142" t="str">
        <f>+VLOOKUP($E8133,IGE_2018!$B$8:$Z$347,13,0)</f>
        <v>Bajo</v>
      </c>
    </row>
    <row r="8134" spans="1:13" x14ac:dyDescent="0.3">
      <c r="A8134" s="139">
        <f t="shared" si="8317"/>
        <v>214</v>
      </c>
      <c r="B8134" s="148">
        <f t="shared" si="8319"/>
        <v>34</v>
      </c>
      <c r="D8134" s="149" t="str">
        <f>+VLOOKUP($A8134,mUNICIPIOS!$B$4:$F$343,2,0)</f>
        <v>Huehuetenango</v>
      </c>
      <c r="E8134" s="149">
        <f>+VLOOKUP($A8134,mUNICIPIOS!$B$4:$F$343,3,0)</f>
        <v>1318</v>
      </c>
      <c r="F8134" s="149" t="str">
        <f>+VLOOKUP($A8134,mUNICIPIOS!$B$4:$F$343,4,0)</f>
        <v>San Mateo Ixtatán</v>
      </c>
      <c r="G8134" s="139" t="str">
        <f t="shared" ref="G8134:K8134" si="8344">+G8096</f>
        <v>06</v>
      </c>
      <c r="H8134" t="str">
        <f t="shared" si="8344"/>
        <v>IGE</v>
      </c>
      <c r="I8134" t="str">
        <f t="shared" si="8344"/>
        <v>Índice de Gestión Estratégica</v>
      </c>
      <c r="J8134" t="str">
        <f t="shared" si="8344"/>
        <v>06-05</v>
      </c>
      <c r="K8134" t="str">
        <f t="shared" si="8344"/>
        <v>Acciones para la gestión ordenada del territorio</v>
      </c>
      <c r="L8134" s="150">
        <f>+VLOOKUP($E8134,IGE_2018!$B$8:$Z$347,15,0)</f>
        <v>0</v>
      </c>
      <c r="M8134" s="142" t="str">
        <f>+VLOOKUP($E8134,IGE_2018!$B$8:$Z$347,16,0)</f>
        <v>Bajo</v>
      </c>
    </row>
    <row r="8135" spans="1:13" x14ac:dyDescent="0.3">
      <c r="A8135" s="139">
        <f t="shared" si="8317"/>
        <v>214</v>
      </c>
      <c r="B8135" s="148">
        <f t="shared" si="8319"/>
        <v>35</v>
      </c>
      <c r="D8135" s="149" t="str">
        <f>+VLOOKUP($A8135,mUNICIPIOS!$B$4:$F$343,2,0)</f>
        <v>Huehuetenango</v>
      </c>
      <c r="E8135" s="149">
        <f>+VLOOKUP($A8135,mUNICIPIOS!$B$4:$F$343,3,0)</f>
        <v>1318</v>
      </c>
      <c r="F8135" s="149" t="str">
        <f>+VLOOKUP($A8135,mUNICIPIOS!$B$4:$F$343,4,0)</f>
        <v>San Mateo Ixtatán</v>
      </c>
      <c r="G8135" s="139" t="str">
        <f t="shared" ref="G8135:K8135" si="8345">+G8097</f>
        <v>06</v>
      </c>
      <c r="H8135" t="str">
        <f t="shared" si="8345"/>
        <v>IGE</v>
      </c>
      <c r="I8135" t="str">
        <f t="shared" si="8345"/>
        <v>Índice de Gestión Estratégica</v>
      </c>
      <c r="J8135" t="str">
        <f t="shared" si="8345"/>
        <v>06-06</v>
      </c>
      <c r="K8135" t="str">
        <f t="shared" si="8345"/>
        <v>Gestión de riesgo en la formulación de proyectos derivados de la planificación operativa anual</v>
      </c>
      <c r="L8135" s="150">
        <f>+VLOOKUP($E8135,IGE_2018!$B$8:$Z$347,18,0)</f>
        <v>0</v>
      </c>
      <c r="M8135" s="142" t="str">
        <f>+VLOOKUP($E8135,IGE_2018!$B$8:$Z$347,19,0)</f>
        <v>Bajo</v>
      </c>
    </row>
    <row r="8136" spans="1:13" x14ac:dyDescent="0.3">
      <c r="A8136" s="139">
        <f t="shared" si="8317"/>
        <v>214</v>
      </c>
      <c r="B8136" s="148">
        <f t="shared" si="8319"/>
        <v>36</v>
      </c>
      <c r="D8136" s="149" t="str">
        <f>+VLOOKUP($A8136,mUNICIPIOS!$B$4:$F$343,2,0)</f>
        <v>Huehuetenango</v>
      </c>
      <c r="E8136" s="149">
        <f>+VLOOKUP($A8136,mUNICIPIOS!$B$4:$F$343,3,0)</f>
        <v>1318</v>
      </c>
      <c r="F8136" s="149" t="str">
        <f>+VLOOKUP($A8136,mUNICIPIOS!$B$4:$F$343,4,0)</f>
        <v>San Mateo Ixtatán</v>
      </c>
      <c r="G8136" s="139" t="str">
        <f t="shared" ref="G8136:K8136" si="8346">+G8098</f>
        <v>06</v>
      </c>
      <c r="H8136" t="str">
        <f t="shared" si="8346"/>
        <v>IGE</v>
      </c>
      <c r="I8136" t="str">
        <f t="shared" si="8346"/>
        <v>Índice de Gestión Estratégica</v>
      </c>
      <c r="J8136" t="str">
        <f t="shared" si="8346"/>
        <v>06-07</v>
      </c>
      <c r="K8136" t="str">
        <f t="shared" si="8346"/>
        <v>Ingresos por servicios ambientales en relación a los ingresos propios sin regalías</v>
      </c>
      <c r="L8136" s="150">
        <f>+VLOOKUP($E8136,IGE_2018!$B$8:$Z$347,21,0)</f>
        <v>7.0704307599457172E-2</v>
      </c>
      <c r="M8136" s="142" t="str">
        <f>+VLOOKUP($E8136,IGE_2018!$B$8:$Z$347,22,0)</f>
        <v>Bajo</v>
      </c>
    </row>
    <row r="8137" spans="1:13" x14ac:dyDescent="0.3">
      <c r="A8137" s="139">
        <f t="shared" si="8317"/>
        <v>214</v>
      </c>
      <c r="B8137" s="148">
        <f t="shared" si="8319"/>
        <v>37</v>
      </c>
      <c r="D8137" s="149" t="str">
        <f>+VLOOKUP($A8137,mUNICIPIOS!$B$4:$F$343,2,0)</f>
        <v>Huehuetenango</v>
      </c>
      <c r="E8137" s="149">
        <f>+VLOOKUP($A8137,mUNICIPIOS!$B$4:$F$343,3,0)</f>
        <v>1318</v>
      </c>
      <c r="F8137" s="149" t="str">
        <f>+VLOOKUP($A8137,mUNICIPIOS!$B$4:$F$343,4,0)</f>
        <v>San Mateo Ixtatán</v>
      </c>
      <c r="G8137" s="139" t="str">
        <f t="shared" ref="G8137:K8137" si="8347">+G8099</f>
        <v>06</v>
      </c>
      <c r="H8137" t="str">
        <f t="shared" si="8347"/>
        <v>IGE</v>
      </c>
      <c r="I8137" t="str">
        <f t="shared" si="8347"/>
        <v>Índice de Gestión Estratégica</v>
      </c>
      <c r="J8137" t="str">
        <f t="shared" si="8347"/>
        <v>INDICE</v>
      </c>
      <c r="K8137">
        <f t="shared" si="8347"/>
        <v>0</v>
      </c>
      <c r="L8137" s="150">
        <f>+VLOOKUP($E8137,IGE_2018!$B$8:$Z$347,24,0)</f>
        <v>3.5865111544447138E-2</v>
      </c>
      <c r="M8137" s="142" t="str">
        <f>+VLOOKUP($E8137,IGE_2018!$B$8:$Z$347,25,0)</f>
        <v>Bajo</v>
      </c>
    </row>
    <row r="8138" spans="1:13" x14ac:dyDescent="0.3">
      <c r="A8138" s="139">
        <f t="shared" si="8317"/>
        <v>214</v>
      </c>
      <c r="B8138" s="148">
        <f t="shared" si="8319"/>
        <v>38</v>
      </c>
      <c r="D8138" s="149" t="str">
        <f>+VLOOKUP($A8138,mUNICIPIOS!$B$4:$F$343,2,0)</f>
        <v>Huehuetenango</v>
      </c>
      <c r="E8138" s="149">
        <f>+VLOOKUP($A8138,mUNICIPIOS!$B$4:$F$343,3,0)</f>
        <v>1318</v>
      </c>
      <c r="F8138" s="149" t="str">
        <f>+VLOOKUP($A8138,mUNICIPIOS!$B$4:$F$343,4,0)</f>
        <v>San Mateo Ixtatán</v>
      </c>
      <c r="G8138" s="139" t="str">
        <f t="shared" ref="G8138:K8138" si="8348">+G8100</f>
        <v>RANKING</v>
      </c>
      <c r="H8138" t="str">
        <f t="shared" si="8348"/>
        <v>RGM</v>
      </c>
      <c r="I8138" t="str">
        <f t="shared" si="8348"/>
        <v>Ranking de la Gestión Municipal 2018</v>
      </c>
      <c r="J8138" t="str">
        <f t="shared" si="8348"/>
        <v>RANKING</v>
      </c>
      <c r="K8138">
        <f t="shared" si="8348"/>
        <v>0</v>
      </c>
      <c r="L8138" s="151">
        <f>+VLOOKUP($E8138,Resultados_generales!$C$8:$AE$347,27,0)</f>
        <v>0.25976512014718867</v>
      </c>
      <c r="M8138" t="str">
        <f>+VLOOKUP($E8138,Resultados_generales!$C$8:$AE$347,28,0)</f>
        <v>Medio bajo</v>
      </c>
    </row>
    <row r="8139" spans="1:13" x14ac:dyDescent="0.3">
      <c r="A8139" s="139">
        <f t="shared" si="8317"/>
        <v>215</v>
      </c>
      <c r="B8139" s="148">
        <f t="shared" si="8319"/>
        <v>1</v>
      </c>
      <c r="D8139" s="149" t="str">
        <f>+VLOOKUP($A8139,mUNICIPIOS!$B$4:$F$343,2,0)</f>
        <v>Huehuetenango</v>
      </c>
      <c r="E8139" s="149">
        <f>+VLOOKUP($A8139,mUNICIPIOS!$B$4:$F$343,3,0)</f>
        <v>1319</v>
      </c>
      <c r="F8139" s="149" t="str">
        <f>+VLOOKUP($A8139,mUNICIPIOS!$B$4:$F$343,4,0)</f>
        <v>Colotenango</v>
      </c>
      <c r="G8139" s="139" t="str">
        <f t="shared" ref="G8139:K8139" si="8349">+G8101</f>
        <v>01</v>
      </c>
      <c r="H8139" t="str">
        <f t="shared" si="8349"/>
        <v>IPC</v>
      </c>
      <c r="I8139" t="str">
        <f t="shared" si="8349"/>
        <v>Índice de Participación Ciudadana</v>
      </c>
      <c r="J8139" t="str">
        <f t="shared" si="8349"/>
        <v>01-01</v>
      </c>
      <c r="K8139" t="str">
        <f t="shared" si="8349"/>
        <v>Número de reuniones del COMUDE en el año de la medición.</v>
      </c>
      <c r="L8139" s="150">
        <f>+VLOOKUP($E8139,IPC_2018!$B$8:$T$347,3,0)</f>
        <v>0.75</v>
      </c>
      <c r="M8139" s="142" t="str">
        <f>+VLOOKUP($E8139,IPC_2018!$B$8:$T$347,4,0)</f>
        <v>Medio alto</v>
      </c>
    </row>
    <row r="8140" spans="1:13" x14ac:dyDescent="0.3">
      <c r="A8140" s="139">
        <f t="shared" si="8317"/>
        <v>215</v>
      </c>
      <c r="B8140" s="148">
        <f t="shared" si="8319"/>
        <v>2</v>
      </c>
      <c r="D8140" s="149" t="str">
        <f>+VLOOKUP($A8140,mUNICIPIOS!$B$4:$F$343,2,0)</f>
        <v>Huehuetenango</v>
      </c>
      <c r="E8140" s="149">
        <f>+VLOOKUP($A8140,mUNICIPIOS!$B$4:$F$343,3,0)</f>
        <v>1319</v>
      </c>
      <c r="F8140" s="149" t="str">
        <f>+VLOOKUP($A8140,mUNICIPIOS!$B$4:$F$343,4,0)</f>
        <v>Colotenango</v>
      </c>
      <c r="G8140" s="139" t="str">
        <f t="shared" ref="G8140:K8140" si="8350">+G8102</f>
        <v>01</v>
      </c>
      <c r="H8140" t="str">
        <f t="shared" si="8350"/>
        <v>IPC</v>
      </c>
      <c r="I8140" t="str">
        <f t="shared" si="8350"/>
        <v>Índice de Participación Ciudadana</v>
      </c>
      <c r="J8140" t="str">
        <f t="shared" si="8350"/>
        <v>01-02</v>
      </c>
      <c r="K8140" t="str">
        <f t="shared" si="8350"/>
        <v>Participación de Alcaldes, Concejales y Síndicos determinados o designados en el COMUDE</v>
      </c>
      <c r="L8140" s="150">
        <f>+VLOOKUP($E8140,IPC_2018!$B$8:$T$347,6,0)</f>
        <v>0.94444444444444442</v>
      </c>
      <c r="M8140" s="142" t="str">
        <f>+VLOOKUP($E8140,IPC_2018!$B$8:$T$347,7,0)</f>
        <v>Alto</v>
      </c>
    </row>
    <row r="8141" spans="1:13" x14ac:dyDescent="0.3">
      <c r="A8141" s="139">
        <f t="shared" si="8317"/>
        <v>215</v>
      </c>
      <c r="B8141" s="148">
        <f t="shared" si="8319"/>
        <v>3</v>
      </c>
      <c r="D8141" s="149" t="str">
        <f>+VLOOKUP($A8141,mUNICIPIOS!$B$4:$F$343,2,0)</f>
        <v>Huehuetenango</v>
      </c>
      <c r="E8141" s="149">
        <f>+VLOOKUP($A8141,mUNICIPIOS!$B$4:$F$343,3,0)</f>
        <v>1319</v>
      </c>
      <c r="F8141" s="149" t="str">
        <f>+VLOOKUP($A8141,mUNICIPIOS!$B$4:$F$343,4,0)</f>
        <v>Colotenango</v>
      </c>
      <c r="G8141" s="139" t="str">
        <f t="shared" ref="G8141:K8141" si="8351">+G8103</f>
        <v>01</v>
      </c>
      <c r="H8141" t="str">
        <f t="shared" si="8351"/>
        <v>IPC</v>
      </c>
      <c r="I8141" t="str">
        <f t="shared" si="8351"/>
        <v>Índice de Participación Ciudadana</v>
      </c>
      <c r="J8141" t="str">
        <f t="shared" si="8351"/>
        <v>01-03</v>
      </c>
      <c r="K8141" t="str">
        <f t="shared" si="8351"/>
        <v>Participación  de organizaciones de jóvenes, mujeres, pueblos mayas, xincas, garífunas, y otras organizaciones en el Comude</v>
      </c>
      <c r="L8141" s="150">
        <f>+VLOOKUP($E8141,IPC_2018!$B$8:$T$347,9,0)</f>
        <v>0.43835616438356162</v>
      </c>
      <c r="M8141" s="142" t="str">
        <f>+VLOOKUP($E8141,IPC_2018!$B$8:$T$347,10,0)</f>
        <v>Medio</v>
      </c>
    </row>
    <row r="8142" spans="1:13" x14ac:dyDescent="0.3">
      <c r="A8142" s="139">
        <f t="shared" si="8317"/>
        <v>215</v>
      </c>
      <c r="B8142" s="148">
        <f t="shared" si="8319"/>
        <v>4</v>
      </c>
      <c r="D8142" s="149" t="str">
        <f>+VLOOKUP($A8142,mUNICIPIOS!$B$4:$F$343,2,0)</f>
        <v>Huehuetenango</v>
      </c>
      <c r="E8142" s="149">
        <f>+VLOOKUP($A8142,mUNICIPIOS!$B$4:$F$343,3,0)</f>
        <v>1319</v>
      </c>
      <c r="F8142" s="149" t="str">
        <f>+VLOOKUP($A8142,mUNICIPIOS!$B$4:$F$343,4,0)</f>
        <v>Colotenango</v>
      </c>
      <c r="G8142" s="139" t="str">
        <f t="shared" ref="G8142:K8142" si="8352">+G8104</f>
        <v>01</v>
      </c>
      <c r="H8142" t="str">
        <f t="shared" si="8352"/>
        <v>IPC</v>
      </c>
      <c r="I8142" t="str">
        <f t="shared" si="8352"/>
        <v>Índice de Participación Ciudadana</v>
      </c>
      <c r="J8142" t="str">
        <f t="shared" si="8352"/>
        <v>01-04</v>
      </c>
      <c r="K8142" t="str">
        <f t="shared" si="8352"/>
        <v>Representatividad territorial del Comude.</v>
      </c>
      <c r="L8142" s="150">
        <f>+VLOOKUP($E8142,IPC_2018!$B$8:$T$347,12,0)</f>
        <v>0.86511627906976751</v>
      </c>
      <c r="M8142" s="142" t="str">
        <f>+VLOOKUP($E8142,IPC_2018!$B$8:$T$347,13,0)</f>
        <v>Alto</v>
      </c>
    </row>
    <row r="8143" spans="1:13" x14ac:dyDescent="0.3">
      <c r="A8143" s="139">
        <f t="shared" si="8317"/>
        <v>215</v>
      </c>
      <c r="B8143" s="148">
        <f t="shared" si="8319"/>
        <v>5</v>
      </c>
      <c r="D8143" s="149" t="str">
        <f>+VLOOKUP($A8143,mUNICIPIOS!$B$4:$F$343,2,0)</f>
        <v>Huehuetenango</v>
      </c>
      <c r="E8143" s="149">
        <f>+VLOOKUP($A8143,mUNICIPIOS!$B$4:$F$343,3,0)</f>
        <v>1319</v>
      </c>
      <c r="F8143" s="149" t="str">
        <f>+VLOOKUP($A8143,mUNICIPIOS!$B$4:$F$343,4,0)</f>
        <v>Colotenango</v>
      </c>
      <c r="G8143" s="139" t="str">
        <f t="shared" ref="G8143:K8143" si="8353">+G8105</f>
        <v>01</v>
      </c>
      <c r="H8143" t="str">
        <f t="shared" si="8353"/>
        <v>IPC</v>
      </c>
      <c r="I8143" t="str">
        <f t="shared" si="8353"/>
        <v>Índice de Participación Ciudadana</v>
      </c>
      <c r="J8143" t="str">
        <f t="shared" si="8353"/>
        <v>01-05</v>
      </c>
      <c r="K8143" t="str">
        <f t="shared" si="8353"/>
        <v>Funcionamiento del Comude</v>
      </c>
      <c r="L8143" s="150">
        <f>+VLOOKUP($E8143,IPC_2018!$B$8:$T$347,15,0)</f>
        <v>0.15901060076290127</v>
      </c>
      <c r="M8143" s="142" t="str">
        <f>+VLOOKUP($E8143,IPC_2018!$B$8:$T$347,16,0)</f>
        <v>Bajo</v>
      </c>
    </row>
    <row r="8144" spans="1:13" x14ac:dyDescent="0.3">
      <c r="A8144" s="139">
        <f t="shared" si="8317"/>
        <v>215</v>
      </c>
      <c r="B8144" s="148">
        <f t="shared" si="8319"/>
        <v>6</v>
      </c>
      <c r="D8144" s="149" t="str">
        <f>+VLOOKUP($A8144,mUNICIPIOS!$B$4:$F$343,2,0)</f>
        <v>Huehuetenango</v>
      </c>
      <c r="E8144" s="149">
        <f>+VLOOKUP($A8144,mUNICIPIOS!$B$4:$F$343,3,0)</f>
        <v>1319</v>
      </c>
      <c r="F8144" s="149" t="str">
        <f>+VLOOKUP($A8144,mUNICIPIOS!$B$4:$F$343,4,0)</f>
        <v>Colotenango</v>
      </c>
      <c r="G8144" s="139" t="str">
        <f t="shared" ref="G8144:K8144" si="8354">+G8106</f>
        <v>01</v>
      </c>
      <c r="H8144" t="str">
        <f t="shared" si="8354"/>
        <v>IPC</v>
      </c>
      <c r="I8144" t="str">
        <f t="shared" si="8354"/>
        <v>Índice de Participación Ciudadana</v>
      </c>
      <c r="J8144" t="str">
        <f t="shared" si="8354"/>
        <v>INDICE</v>
      </c>
      <c r="K8144">
        <f t="shared" si="8354"/>
        <v>0</v>
      </c>
      <c r="L8144" s="150">
        <f>+VLOOKUP($E8144,IPC_2018!$B$8:$T$347,18,0)</f>
        <v>0.6561780121879901</v>
      </c>
      <c r="M8144" s="142" t="str">
        <f>+VLOOKUP($E8144,IPC_2018!$B$8:$T$347,19,0)</f>
        <v>Medio alto</v>
      </c>
    </row>
    <row r="8145" spans="1:13" x14ac:dyDescent="0.3">
      <c r="A8145" s="139">
        <f t="shared" si="8317"/>
        <v>215</v>
      </c>
      <c r="B8145" s="148">
        <f t="shared" si="8319"/>
        <v>7</v>
      </c>
      <c r="D8145" s="149" t="str">
        <f>+VLOOKUP($A8145,mUNICIPIOS!$B$4:$F$343,2,0)</f>
        <v>Huehuetenango</v>
      </c>
      <c r="E8145" s="149">
        <f>+VLOOKUP($A8145,mUNICIPIOS!$B$4:$F$343,3,0)</f>
        <v>1319</v>
      </c>
      <c r="F8145" s="149" t="str">
        <f>+VLOOKUP($A8145,mUNICIPIOS!$B$4:$F$343,4,0)</f>
        <v>Colotenango</v>
      </c>
      <c r="G8145" s="139" t="str">
        <f t="shared" ref="G8145:K8145" si="8355">+G8107</f>
        <v>02</v>
      </c>
      <c r="H8145" t="str">
        <f t="shared" si="8355"/>
        <v>IIC</v>
      </c>
      <c r="I8145" t="str">
        <f t="shared" si="8355"/>
        <v>Índice de Información a la Ciudadanía</v>
      </c>
      <c r="J8145" t="str">
        <f t="shared" si="8355"/>
        <v>02-01</v>
      </c>
      <c r="K8145" t="str">
        <f t="shared" si="8355"/>
        <v>Rendición de cuentas cuatrimestral y anual al Comude enfocadas en resultados.</v>
      </c>
      <c r="L8145" s="150">
        <f>+VLOOKUP($E8145,IIC_2018!$B$8:$Q$347,3,0)</f>
        <v>0</v>
      </c>
      <c r="M8145" s="142" t="str">
        <f>+VLOOKUP($E8145,IIC_2018!$B$8:$Q$347,4,0)</f>
        <v>Bajo</v>
      </c>
    </row>
    <row r="8146" spans="1:13" x14ac:dyDescent="0.3">
      <c r="A8146" s="139">
        <f t="shared" si="8317"/>
        <v>215</v>
      </c>
      <c r="B8146" s="148">
        <f t="shared" si="8319"/>
        <v>8</v>
      </c>
      <c r="D8146" s="149" t="str">
        <f>+VLOOKUP($A8146,mUNICIPIOS!$B$4:$F$343,2,0)</f>
        <v>Huehuetenango</v>
      </c>
      <c r="E8146" s="149">
        <f>+VLOOKUP($A8146,mUNICIPIOS!$B$4:$F$343,3,0)</f>
        <v>1319</v>
      </c>
      <c r="F8146" s="149" t="str">
        <f>+VLOOKUP($A8146,mUNICIPIOS!$B$4:$F$343,4,0)</f>
        <v>Colotenango</v>
      </c>
      <c r="G8146" s="139" t="str">
        <f t="shared" ref="G8146:K8146" si="8356">+G8108</f>
        <v>02</v>
      </c>
      <c r="H8146" t="str">
        <f t="shared" si="8356"/>
        <v>IIC</v>
      </c>
      <c r="I8146" t="str">
        <f t="shared" si="8356"/>
        <v>Índice de Información a la Ciudadanía</v>
      </c>
      <c r="J8146" t="str">
        <f t="shared" si="8356"/>
        <v>02-02</v>
      </c>
      <c r="K8146" t="str">
        <f t="shared" si="8356"/>
        <v>Información presupuestaria y otra información brindada a la ciudadanía disponible en medios locales de comunicación.</v>
      </c>
      <c r="L8146" s="150">
        <f>+VLOOKUP($E8146,IIC_2018!$B$8:$Q$347,6,0)</f>
        <v>0.625</v>
      </c>
      <c r="M8146" s="142" t="str">
        <f>+VLOOKUP($E8146,IIC_2018!$B$8:$Q$347,7,0)</f>
        <v>Medio alto</v>
      </c>
    </row>
    <row r="8147" spans="1:13" x14ac:dyDescent="0.3">
      <c r="A8147" s="139">
        <f t="shared" si="8317"/>
        <v>215</v>
      </c>
      <c r="B8147" s="148">
        <f t="shared" si="8319"/>
        <v>9</v>
      </c>
      <c r="D8147" s="149" t="str">
        <f>+VLOOKUP($A8147,mUNICIPIOS!$B$4:$F$343,2,0)</f>
        <v>Huehuetenango</v>
      </c>
      <c r="E8147" s="149">
        <f>+VLOOKUP($A8147,mUNICIPIOS!$B$4:$F$343,3,0)</f>
        <v>1319</v>
      </c>
      <c r="F8147" s="149" t="str">
        <f>+VLOOKUP($A8147,mUNICIPIOS!$B$4:$F$343,4,0)</f>
        <v>Colotenango</v>
      </c>
      <c r="G8147" s="139" t="str">
        <f t="shared" ref="G8147:K8147" si="8357">+G8109</f>
        <v>02</v>
      </c>
      <c r="H8147" t="str">
        <f t="shared" si="8357"/>
        <v>IIC</v>
      </c>
      <c r="I8147" t="str">
        <f t="shared" si="8357"/>
        <v>Índice de Información a la Ciudadanía</v>
      </c>
      <c r="J8147" t="str">
        <f t="shared" si="8357"/>
        <v>02-03</v>
      </c>
      <c r="K8147" t="str">
        <f t="shared" si="8357"/>
        <v>Información pública de oficio actualizada y disponible de acuerdo a la LAIP y uso de internet.</v>
      </c>
      <c r="L8147" s="150">
        <f>+VLOOKUP($E8147,IIC_2018!$B$8:$Q$347,9,0)</f>
        <v>0.5</v>
      </c>
      <c r="M8147" s="142" t="str">
        <f>+VLOOKUP($E8147,IIC_2018!$B$8:$Q$347,10,0)</f>
        <v>Medio</v>
      </c>
    </row>
    <row r="8148" spans="1:13" x14ac:dyDescent="0.3">
      <c r="A8148" s="139">
        <f t="shared" si="8317"/>
        <v>215</v>
      </c>
      <c r="B8148" s="148">
        <f t="shared" si="8319"/>
        <v>10</v>
      </c>
      <c r="D8148" s="149" t="str">
        <f>+VLOOKUP($A8148,mUNICIPIOS!$B$4:$F$343,2,0)</f>
        <v>Huehuetenango</v>
      </c>
      <c r="E8148" s="149">
        <f>+VLOOKUP($A8148,mUNICIPIOS!$B$4:$F$343,3,0)</f>
        <v>1319</v>
      </c>
      <c r="F8148" s="149" t="str">
        <f>+VLOOKUP($A8148,mUNICIPIOS!$B$4:$F$343,4,0)</f>
        <v>Colotenango</v>
      </c>
      <c r="G8148" s="139" t="str">
        <f t="shared" ref="G8148:K8148" si="8358">+G8110</f>
        <v>02</v>
      </c>
      <c r="H8148" t="str">
        <f t="shared" si="8358"/>
        <v>IIC</v>
      </c>
      <c r="I8148" t="str">
        <f t="shared" si="8358"/>
        <v>Índice de Información a la Ciudadanía</v>
      </c>
      <c r="J8148" t="str">
        <f t="shared" si="8358"/>
        <v>02-04</v>
      </c>
      <c r="K8148" t="str">
        <f t="shared" si="8358"/>
        <v>Relación del monto contratado por medio de Guate compras con el total del presupuesto de egresos vigente.</v>
      </c>
      <c r="L8148" s="150">
        <f>+VLOOKUP($E8148,IIC_2018!$B$8:$Q$347,12,0)</f>
        <v>0.5681825240533207</v>
      </c>
      <c r="M8148" s="142" t="str">
        <f>+VLOOKUP($E8148,IIC_2018!$B$8:$Q$347,13,0)</f>
        <v>Medio</v>
      </c>
    </row>
    <row r="8149" spans="1:13" x14ac:dyDescent="0.3">
      <c r="A8149" s="139">
        <f t="shared" si="8317"/>
        <v>215</v>
      </c>
      <c r="B8149" s="148">
        <f t="shared" si="8319"/>
        <v>11</v>
      </c>
      <c r="D8149" s="149" t="str">
        <f>+VLOOKUP($A8149,mUNICIPIOS!$B$4:$F$343,2,0)</f>
        <v>Huehuetenango</v>
      </c>
      <c r="E8149" s="149">
        <f>+VLOOKUP($A8149,mUNICIPIOS!$B$4:$F$343,3,0)</f>
        <v>1319</v>
      </c>
      <c r="F8149" s="149" t="str">
        <f>+VLOOKUP($A8149,mUNICIPIOS!$B$4:$F$343,4,0)</f>
        <v>Colotenango</v>
      </c>
      <c r="G8149" s="139" t="str">
        <f t="shared" ref="G8149:K8149" si="8359">+G8111</f>
        <v>02</v>
      </c>
      <c r="H8149" t="str">
        <f t="shared" si="8359"/>
        <v>IIC</v>
      </c>
      <c r="I8149" t="str">
        <f t="shared" si="8359"/>
        <v>Índice de Información a la Ciudadanía</v>
      </c>
      <c r="J8149" t="str">
        <f t="shared" si="8359"/>
        <v>INDICE</v>
      </c>
      <c r="K8149">
        <f t="shared" si="8359"/>
        <v>0</v>
      </c>
      <c r="L8149" s="150">
        <f>+VLOOKUP($E8149,IIC_2018!$B$8:$Q$347,15,0)</f>
        <v>0.42329563101333018</v>
      </c>
      <c r="M8149" s="142" t="str">
        <f>+VLOOKUP($E8149,IIC_2018!$B$8:$Q$347,16,0)</f>
        <v>Medio</v>
      </c>
    </row>
    <row r="8150" spans="1:13" x14ac:dyDescent="0.3">
      <c r="A8150" s="139">
        <f t="shared" si="8317"/>
        <v>215</v>
      </c>
      <c r="B8150" s="148">
        <f t="shared" si="8319"/>
        <v>12</v>
      </c>
      <c r="D8150" s="149" t="str">
        <f>+VLOOKUP($A8150,mUNICIPIOS!$B$4:$F$343,2,0)</f>
        <v>Huehuetenango</v>
      </c>
      <c r="E8150" s="149">
        <f>+VLOOKUP($A8150,mUNICIPIOS!$B$4:$F$343,3,0)</f>
        <v>1319</v>
      </c>
      <c r="F8150" s="149" t="str">
        <f>+VLOOKUP($A8150,mUNICIPIOS!$B$4:$F$343,4,0)</f>
        <v>Colotenango</v>
      </c>
      <c r="G8150" s="139" t="str">
        <f t="shared" ref="G8150:K8150" si="8360">+G8112</f>
        <v>03</v>
      </c>
      <c r="H8150" t="str">
        <f t="shared" si="8360"/>
        <v>ISP</v>
      </c>
      <c r="I8150" t="str">
        <f t="shared" si="8360"/>
        <v>Índice de Servicios Públicos</v>
      </c>
      <c r="J8150" t="str">
        <f t="shared" si="8360"/>
        <v>03-01</v>
      </c>
      <c r="K8150" t="str">
        <f t="shared" si="8360"/>
        <v>Cobertura del servicio público de agua</v>
      </c>
      <c r="L8150" s="150">
        <f>+VLOOKUP($E8150,ISP_2018!$B$8:$T$347,3,0)</f>
        <v>0</v>
      </c>
      <c r="M8150" s="142" t="str">
        <f>+VLOOKUP($E8150,ISP_2018!$B$8:$T$347,4,0)</f>
        <v>Bajo</v>
      </c>
    </row>
    <row r="8151" spans="1:13" x14ac:dyDescent="0.3">
      <c r="A8151" s="139">
        <f t="shared" si="8317"/>
        <v>215</v>
      </c>
      <c r="B8151" s="148">
        <f t="shared" si="8319"/>
        <v>13</v>
      </c>
      <c r="D8151" s="149" t="str">
        <f>+VLOOKUP($A8151,mUNICIPIOS!$B$4:$F$343,2,0)</f>
        <v>Huehuetenango</v>
      </c>
      <c r="E8151" s="149">
        <f>+VLOOKUP($A8151,mUNICIPIOS!$B$4:$F$343,3,0)</f>
        <v>1319</v>
      </c>
      <c r="F8151" s="149" t="str">
        <f>+VLOOKUP($A8151,mUNICIPIOS!$B$4:$F$343,4,0)</f>
        <v>Colotenango</v>
      </c>
      <c r="G8151" s="139" t="str">
        <f t="shared" ref="G8151:K8151" si="8361">+G8113</f>
        <v>03</v>
      </c>
      <c r="H8151" t="str">
        <f t="shared" si="8361"/>
        <v>ISP</v>
      </c>
      <c r="I8151" t="str">
        <f t="shared" si="8361"/>
        <v>Índice de Servicios Públicos</v>
      </c>
      <c r="J8151" t="str">
        <f t="shared" si="8361"/>
        <v>03-02</v>
      </c>
      <c r="K8151" t="str">
        <f t="shared" si="8361"/>
        <v>Control de la calidad del servicio público de agua</v>
      </c>
      <c r="L8151" s="150">
        <f>+VLOOKUP($E8151,ISP_2018!$B$8:$T$347,6,0)</f>
        <v>0</v>
      </c>
      <c r="M8151" s="142" t="str">
        <f>+VLOOKUP($E8151,ISP_2018!$B$8:$T$347,7,0)</f>
        <v>Bajo</v>
      </c>
    </row>
    <row r="8152" spans="1:13" x14ac:dyDescent="0.3">
      <c r="A8152" s="139">
        <f t="shared" si="8317"/>
        <v>215</v>
      </c>
      <c r="B8152" s="148">
        <f t="shared" si="8319"/>
        <v>14</v>
      </c>
      <c r="D8152" s="149" t="str">
        <f>+VLOOKUP($A8152,mUNICIPIOS!$B$4:$F$343,2,0)</f>
        <v>Huehuetenango</v>
      </c>
      <c r="E8152" s="149">
        <f>+VLOOKUP($A8152,mUNICIPIOS!$B$4:$F$343,3,0)</f>
        <v>1319</v>
      </c>
      <c r="F8152" s="149" t="str">
        <f>+VLOOKUP($A8152,mUNICIPIOS!$B$4:$F$343,4,0)</f>
        <v>Colotenango</v>
      </c>
      <c r="G8152" s="139" t="str">
        <f t="shared" ref="G8152:K8152" si="8362">+G8114</f>
        <v>03</v>
      </c>
      <c r="H8152" t="str">
        <f t="shared" si="8362"/>
        <v>ISP</v>
      </c>
      <c r="I8152" t="str">
        <f t="shared" si="8362"/>
        <v>Índice de Servicios Públicos</v>
      </c>
      <c r="J8152" t="str">
        <f t="shared" si="8362"/>
        <v>03-03</v>
      </c>
      <c r="K8152" t="str">
        <f t="shared" si="8362"/>
        <v>Disposición  y tratamiento  de aguas residuales</v>
      </c>
      <c r="L8152" s="150">
        <f>+VLOOKUP($E8152,ISP_2018!$B$8:$T$347,9,0)</f>
        <v>0.2276707643009393</v>
      </c>
      <c r="M8152" s="142" t="str">
        <f>+VLOOKUP($E8152,ISP_2018!$B$8:$T$347,10,0)</f>
        <v>Medio bajo</v>
      </c>
    </row>
    <row r="8153" spans="1:13" x14ac:dyDescent="0.3">
      <c r="A8153" s="139">
        <f t="shared" si="8317"/>
        <v>215</v>
      </c>
      <c r="B8153" s="148">
        <f t="shared" si="8319"/>
        <v>15</v>
      </c>
      <c r="D8153" s="149" t="str">
        <f>+VLOOKUP($A8153,mUNICIPIOS!$B$4:$F$343,2,0)</f>
        <v>Huehuetenango</v>
      </c>
      <c r="E8153" s="149">
        <f>+VLOOKUP($A8153,mUNICIPIOS!$B$4:$F$343,3,0)</f>
        <v>1319</v>
      </c>
      <c r="F8153" s="149" t="str">
        <f>+VLOOKUP($A8153,mUNICIPIOS!$B$4:$F$343,4,0)</f>
        <v>Colotenango</v>
      </c>
      <c r="G8153" s="139" t="str">
        <f t="shared" ref="G8153:K8153" si="8363">+G8115</f>
        <v>03</v>
      </c>
      <c r="H8153" t="str">
        <f t="shared" si="8363"/>
        <v>ISP</v>
      </c>
      <c r="I8153" t="str">
        <f t="shared" si="8363"/>
        <v>Índice de Servicios Públicos</v>
      </c>
      <c r="J8153" t="str">
        <f t="shared" si="8363"/>
        <v>03-04</v>
      </c>
      <c r="K8153" t="str">
        <f t="shared" si="8363"/>
        <v>Gestión y manejo de los residuos y desechos sólidos</v>
      </c>
      <c r="L8153" s="150">
        <f>+VLOOKUP($E8153,ISP_2018!$B$8:$T$347,12,0)</f>
        <v>0</v>
      </c>
      <c r="M8153" s="142" t="str">
        <f>+VLOOKUP($E8153,ISP_2018!$B$8:$T$347,13,0)</f>
        <v>Bajo</v>
      </c>
    </row>
    <row r="8154" spans="1:13" x14ac:dyDescent="0.3">
      <c r="A8154" s="139">
        <f t="shared" si="8317"/>
        <v>215</v>
      </c>
      <c r="B8154" s="148">
        <f t="shared" si="8319"/>
        <v>16</v>
      </c>
      <c r="D8154" s="149" t="str">
        <f>+VLOOKUP($A8154,mUNICIPIOS!$B$4:$F$343,2,0)</f>
        <v>Huehuetenango</v>
      </c>
      <c r="E8154" s="149">
        <f>+VLOOKUP($A8154,mUNICIPIOS!$B$4:$F$343,3,0)</f>
        <v>1319</v>
      </c>
      <c r="F8154" s="149" t="str">
        <f>+VLOOKUP($A8154,mUNICIPIOS!$B$4:$F$343,4,0)</f>
        <v>Colotenango</v>
      </c>
      <c r="G8154" s="139" t="str">
        <f t="shared" ref="G8154:K8154" si="8364">+G8116</f>
        <v>03</v>
      </c>
      <c r="H8154" t="str">
        <f t="shared" si="8364"/>
        <v>ISP</v>
      </c>
      <c r="I8154" t="str">
        <f t="shared" si="8364"/>
        <v>Índice de Servicios Públicos</v>
      </c>
      <c r="J8154" t="str">
        <f t="shared" si="8364"/>
        <v>03-05</v>
      </c>
      <c r="K8154" t="str">
        <f t="shared" si="8364"/>
        <v>Gestión de servicios públicos municipales</v>
      </c>
      <c r="L8154" s="150">
        <f>+VLOOKUP($E8154,ISP_2018!$B$8:$T$347,15,0)</f>
        <v>3.2258064516129031E-2</v>
      </c>
      <c r="M8154" s="142" t="str">
        <f>+VLOOKUP($E8154,ISP_2018!$B$8:$T$347,16,0)</f>
        <v>Bajo</v>
      </c>
    </row>
    <row r="8155" spans="1:13" x14ac:dyDescent="0.3">
      <c r="A8155" s="139">
        <f t="shared" si="8317"/>
        <v>215</v>
      </c>
      <c r="B8155" s="148">
        <f t="shared" si="8319"/>
        <v>17</v>
      </c>
      <c r="D8155" s="149" t="str">
        <f>+VLOOKUP($A8155,mUNICIPIOS!$B$4:$F$343,2,0)</f>
        <v>Huehuetenango</v>
      </c>
      <c r="E8155" s="149">
        <f>+VLOOKUP($A8155,mUNICIPIOS!$B$4:$F$343,3,0)</f>
        <v>1319</v>
      </c>
      <c r="F8155" s="149" t="str">
        <f>+VLOOKUP($A8155,mUNICIPIOS!$B$4:$F$343,4,0)</f>
        <v>Colotenango</v>
      </c>
      <c r="G8155" s="139" t="str">
        <f t="shared" ref="G8155:K8155" si="8365">+G8117</f>
        <v>03</v>
      </c>
      <c r="H8155" t="str">
        <f t="shared" si="8365"/>
        <v>ISP</v>
      </c>
      <c r="I8155" t="str">
        <f t="shared" si="8365"/>
        <v>Índice de Servicios Públicos</v>
      </c>
      <c r="J8155" t="str">
        <f t="shared" si="8365"/>
        <v>INDICE</v>
      </c>
      <c r="K8155">
        <f t="shared" si="8365"/>
        <v>0</v>
      </c>
      <c r="L8155" s="150">
        <f>+VLOOKUP($E8155,ISP_2018!$B$8:$T$347,18,0)</f>
        <v>5.1985765763413669E-2</v>
      </c>
      <c r="M8155" s="142" t="str">
        <f>+VLOOKUP($E8155,ISP_2018!$B$8:$T$347,19,0)</f>
        <v>Bajo</v>
      </c>
    </row>
    <row r="8156" spans="1:13" x14ac:dyDescent="0.3">
      <c r="A8156" s="139">
        <f t="shared" si="8317"/>
        <v>215</v>
      </c>
      <c r="B8156" s="148">
        <f t="shared" si="8319"/>
        <v>18</v>
      </c>
      <c r="D8156" s="149" t="str">
        <f>+VLOOKUP($A8156,mUNICIPIOS!$B$4:$F$343,2,0)</f>
        <v>Huehuetenango</v>
      </c>
      <c r="E8156" s="149">
        <f>+VLOOKUP($A8156,mUNICIPIOS!$B$4:$F$343,3,0)</f>
        <v>1319</v>
      </c>
      <c r="F8156" s="149" t="str">
        <f>+VLOOKUP($A8156,mUNICIPIOS!$B$4:$F$343,4,0)</f>
        <v>Colotenango</v>
      </c>
      <c r="G8156" s="139" t="str">
        <f t="shared" ref="G8156:K8156" si="8366">+G8118</f>
        <v>04</v>
      </c>
      <c r="H8156" t="str">
        <f t="shared" si="8366"/>
        <v>IGA</v>
      </c>
      <c r="I8156" t="str">
        <f t="shared" si="8366"/>
        <v>Índice de Gestión Administrativa</v>
      </c>
      <c r="J8156" t="str">
        <f t="shared" si="8366"/>
        <v>04-01</v>
      </c>
      <c r="K8156" t="str">
        <f t="shared" si="8366"/>
        <v>Existencia de elementos de atención municipal orientada al vecino</v>
      </c>
      <c r="L8156" s="150">
        <f>+VLOOKUP($E8156,IGA_2018!$B$8:$N$347,3,0)</f>
        <v>0.25</v>
      </c>
      <c r="M8156" s="142" t="str">
        <f>+VLOOKUP($E8156,IGA_2018!$B$8:$N$347,4,0)</f>
        <v>Medio bajo</v>
      </c>
    </row>
    <row r="8157" spans="1:13" x14ac:dyDescent="0.3">
      <c r="A8157" s="139">
        <f t="shared" si="8317"/>
        <v>215</v>
      </c>
      <c r="B8157" s="148">
        <f t="shared" si="8319"/>
        <v>19</v>
      </c>
      <c r="D8157" s="149" t="str">
        <f>+VLOOKUP($A8157,mUNICIPIOS!$B$4:$F$343,2,0)</f>
        <v>Huehuetenango</v>
      </c>
      <c r="E8157" s="149">
        <f>+VLOOKUP($A8157,mUNICIPIOS!$B$4:$F$343,3,0)</f>
        <v>1319</v>
      </c>
      <c r="F8157" s="149" t="str">
        <f>+VLOOKUP($A8157,mUNICIPIOS!$B$4:$F$343,4,0)</f>
        <v>Colotenango</v>
      </c>
      <c r="G8157" s="139" t="str">
        <f t="shared" ref="G8157:K8157" si="8367">+G8119</f>
        <v>04</v>
      </c>
      <c r="H8157" t="str">
        <f t="shared" si="8367"/>
        <v>IGA</v>
      </c>
      <c r="I8157" t="str">
        <f t="shared" si="8367"/>
        <v>Índice de Gestión Administrativa</v>
      </c>
      <c r="J8157" t="str">
        <f t="shared" si="8367"/>
        <v>04-02</v>
      </c>
      <c r="K8157" t="str">
        <f t="shared" si="8367"/>
        <v>Gestión del recurso humano.</v>
      </c>
      <c r="L8157" s="150">
        <f>+VLOOKUP($E8157,IGA_2018!$B$8:$N$347,6,0)</f>
        <v>0.38114859644604698</v>
      </c>
      <c r="M8157" s="142" t="str">
        <f>+VLOOKUP($E8157,IGA_2018!$B$8:$N$347,7,0)</f>
        <v>Medio bajo</v>
      </c>
    </row>
    <row r="8158" spans="1:13" x14ac:dyDescent="0.3">
      <c r="A8158" s="139">
        <f t="shared" si="8317"/>
        <v>215</v>
      </c>
      <c r="B8158" s="148">
        <f t="shared" si="8319"/>
        <v>20</v>
      </c>
      <c r="D8158" s="149" t="str">
        <f>+VLOOKUP($A8158,mUNICIPIOS!$B$4:$F$343,2,0)</f>
        <v>Huehuetenango</v>
      </c>
      <c r="E8158" s="149">
        <f>+VLOOKUP($A8158,mUNICIPIOS!$B$4:$F$343,3,0)</f>
        <v>1319</v>
      </c>
      <c r="F8158" s="149" t="str">
        <f>+VLOOKUP($A8158,mUNICIPIOS!$B$4:$F$343,4,0)</f>
        <v>Colotenango</v>
      </c>
      <c r="G8158" s="139" t="str">
        <f t="shared" ref="G8158:K8158" si="8368">+G8120</f>
        <v>04</v>
      </c>
      <c r="H8158" t="str">
        <f t="shared" si="8368"/>
        <v>IGA</v>
      </c>
      <c r="I8158" t="str">
        <f t="shared" si="8368"/>
        <v>Índice de Gestión Administrativa</v>
      </c>
      <c r="J8158" t="str">
        <f t="shared" si="8368"/>
        <v>04-03</v>
      </c>
      <c r="K8158" t="str">
        <f t="shared" si="8368"/>
        <v>Existencia de oficinas municipales con instrumentos de gestión.</v>
      </c>
      <c r="L8158" s="150">
        <f>+VLOOKUP($E8158,IGA_2018!$B$8:$N$347,9,0)</f>
        <v>0.26428571428571429</v>
      </c>
      <c r="M8158" s="142" t="str">
        <f>+VLOOKUP($E8158,IGA_2018!$B$8:$N$347,10,0)</f>
        <v>Medio bajo</v>
      </c>
    </row>
    <row r="8159" spans="1:13" x14ac:dyDescent="0.3">
      <c r="A8159" s="139">
        <f t="shared" si="8317"/>
        <v>215</v>
      </c>
      <c r="B8159" s="148">
        <f t="shared" si="8319"/>
        <v>21</v>
      </c>
      <c r="D8159" s="149" t="str">
        <f>+VLOOKUP($A8159,mUNICIPIOS!$B$4:$F$343,2,0)</f>
        <v>Huehuetenango</v>
      </c>
      <c r="E8159" s="149">
        <f>+VLOOKUP($A8159,mUNICIPIOS!$B$4:$F$343,3,0)</f>
        <v>1319</v>
      </c>
      <c r="F8159" s="149" t="str">
        <f>+VLOOKUP($A8159,mUNICIPIOS!$B$4:$F$343,4,0)</f>
        <v>Colotenango</v>
      </c>
      <c r="G8159" s="139" t="str">
        <f t="shared" ref="G8159:K8159" si="8369">+G8121</f>
        <v>04</v>
      </c>
      <c r="H8159" t="str">
        <f t="shared" si="8369"/>
        <v>IGA</v>
      </c>
      <c r="I8159" t="str">
        <f t="shared" si="8369"/>
        <v>Índice de Gestión Administrativa</v>
      </c>
      <c r="J8159" t="str">
        <f t="shared" si="8369"/>
        <v>INDICE</v>
      </c>
      <c r="K8159">
        <f t="shared" si="8369"/>
        <v>0</v>
      </c>
      <c r="L8159" s="150">
        <f>+VLOOKUP($E8159,IGA_2018!$B$8:$N$347,12,0)</f>
        <v>0.30090200875611639</v>
      </c>
      <c r="M8159" s="142" t="str">
        <f>+VLOOKUP($E8159,IGA_2018!$B$8:$N$347,13,0)</f>
        <v>Medio bajo</v>
      </c>
    </row>
    <row r="8160" spans="1:13" x14ac:dyDescent="0.3">
      <c r="A8160" s="139">
        <f t="shared" si="8317"/>
        <v>215</v>
      </c>
      <c r="B8160" s="148">
        <f t="shared" si="8319"/>
        <v>22</v>
      </c>
      <c r="D8160" s="149" t="str">
        <f>+VLOOKUP($A8160,mUNICIPIOS!$B$4:$F$343,2,0)</f>
        <v>Huehuetenango</v>
      </c>
      <c r="E8160" s="149">
        <f>+VLOOKUP($A8160,mUNICIPIOS!$B$4:$F$343,3,0)</f>
        <v>1319</v>
      </c>
      <c r="F8160" s="149" t="str">
        <f>+VLOOKUP($A8160,mUNICIPIOS!$B$4:$F$343,4,0)</f>
        <v>Colotenango</v>
      </c>
      <c r="G8160" s="139" t="str">
        <f t="shared" ref="G8160:K8160" si="8370">+G8122</f>
        <v>05</v>
      </c>
      <c r="H8160" t="str">
        <f t="shared" si="8370"/>
        <v>IGF</v>
      </c>
      <c r="I8160" t="str">
        <f t="shared" si="8370"/>
        <v>Índice de Gestión Financiera</v>
      </c>
      <c r="J8160" t="str">
        <f t="shared" si="8370"/>
        <v>05-01</v>
      </c>
      <c r="K8160" t="str">
        <f t="shared" si="8370"/>
        <v>Autonomía financiera municipal</v>
      </c>
      <c r="L8160" s="150">
        <f>+VLOOKUP($E8160,IGF_2018!$B$8:$Z$347,3,0)</f>
        <v>8.2122442104452534E-2</v>
      </c>
      <c r="M8160" s="142" t="str">
        <f>+VLOOKUP($E8160,IGF_2018!$B$8:$Z$347,4,0)</f>
        <v>Bajo</v>
      </c>
    </row>
    <row r="8161" spans="1:13" x14ac:dyDescent="0.3">
      <c r="A8161" s="139">
        <f t="shared" si="8317"/>
        <v>215</v>
      </c>
      <c r="B8161" s="148">
        <f t="shared" si="8319"/>
        <v>23</v>
      </c>
      <c r="D8161" s="149" t="str">
        <f>+VLOOKUP($A8161,mUNICIPIOS!$B$4:$F$343,2,0)</f>
        <v>Huehuetenango</v>
      </c>
      <c r="E8161" s="149">
        <f>+VLOOKUP($A8161,mUNICIPIOS!$B$4:$F$343,3,0)</f>
        <v>1319</v>
      </c>
      <c r="F8161" s="149" t="str">
        <f>+VLOOKUP($A8161,mUNICIPIOS!$B$4:$F$343,4,0)</f>
        <v>Colotenango</v>
      </c>
      <c r="G8161" s="139" t="str">
        <f t="shared" ref="G8161:K8161" si="8371">+G8123</f>
        <v>05</v>
      </c>
      <c r="H8161" t="str">
        <f t="shared" si="8371"/>
        <v>IGF</v>
      </c>
      <c r="I8161" t="str">
        <f t="shared" si="8371"/>
        <v>Índice de Gestión Financiera</v>
      </c>
      <c r="J8161" t="str">
        <f t="shared" si="8371"/>
        <v>05-02</v>
      </c>
      <c r="K8161" t="str">
        <f t="shared" si="8371"/>
        <v xml:space="preserve">Ingresos propios por habitante -sin regalías- </v>
      </c>
      <c r="L8161" s="150">
        <f>+VLOOKUP($E8161,IGF_2018!$B$8:$Z$347,6,0)</f>
        <v>3.7559829358631017E-2</v>
      </c>
      <c r="M8161" s="142" t="str">
        <f>+VLOOKUP($E8161,IGF_2018!$B$8:$Z$347,7,0)</f>
        <v>Bajo</v>
      </c>
    </row>
    <row r="8162" spans="1:13" x14ac:dyDescent="0.3">
      <c r="A8162" s="139">
        <f t="shared" si="8317"/>
        <v>215</v>
      </c>
      <c r="B8162" s="148">
        <f t="shared" si="8319"/>
        <v>24</v>
      </c>
      <c r="D8162" s="149" t="str">
        <f>+VLOOKUP($A8162,mUNICIPIOS!$B$4:$F$343,2,0)</f>
        <v>Huehuetenango</v>
      </c>
      <c r="E8162" s="149">
        <f>+VLOOKUP($A8162,mUNICIPIOS!$B$4:$F$343,3,0)</f>
        <v>1319</v>
      </c>
      <c r="F8162" s="149" t="str">
        <f>+VLOOKUP($A8162,mUNICIPIOS!$B$4:$F$343,4,0)</f>
        <v>Colotenango</v>
      </c>
      <c r="G8162" s="139" t="str">
        <f t="shared" ref="G8162:K8162" si="8372">+G8124</f>
        <v>05</v>
      </c>
      <c r="H8162" t="str">
        <f t="shared" si="8372"/>
        <v>IGF</v>
      </c>
      <c r="I8162" t="str">
        <f t="shared" si="8372"/>
        <v>Índice de Gestión Financiera</v>
      </c>
      <c r="J8162" t="str">
        <f t="shared" si="8372"/>
        <v>05-03</v>
      </c>
      <c r="K8162" t="str">
        <f t="shared" si="8372"/>
        <v>Ingresos del IUSI en relación a los ingresos propios -sin regalías-</v>
      </c>
      <c r="L8162" s="150">
        <f>+VLOOKUP($E8162,IGF_2018!$B$8:$Z$347,9,0)</f>
        <v>0</v>
      </c>
      <c r="M8162" s="142" t="str">
        <f>+VLOOKUP($E8162,IGF_2018!$B$8:$Z$347,10,0)</f>
        <v>Bajo</v>
      </c>
    </row>
    <row r="8163" spans="1:13" x14ac:dyDescent="0.3">
      <c r="A8163" s="139">
        <f t="shared" si="8317"/>
        <v>215</v>
      </c>
      <c r="B8163" s="148">
        <f t="shared" si="8319"/>
        <v>25</v>
      </c>
      <c r="D8163" s="149" t="str">
        <f>+VLOOKUP($A8163,mUNICIPIOS!$B$4:$F$343,2,0)</f>
        <v>Huehuetenango</v>
      </c>
      <c r="E8163" s="149">
        <f>+VLOOKUP($A8163,mUNICIPIOS!$B$4:$F$343,3,0)</f>
        <v>1319</v>
      </c>
      <c r="F8163" s="149" t="str">
        <f>+VLOOKUP($A8163,mUNICIPIOS!$B$4:$F$343,4,0)</f>
        <v>Colotenango</v>
      </c>
      <c r="G8163" s="139" t="str">
        <f t="shared" ref="G8163:K8163" si="8373">+G8125</f>
        <v>05</v>
      </c>
      <c r="H8163" t="str">
        <f t="shared" si="8373"/>
        <v>IGF</v>
      </c>
      <c r="I8163" t="str">
        <f t="shared" si="8373"/>
        <v>Índice de Gestión Financiera</v>
      </c>
      <c r="J8163" t="str">
        <f t="shared" si="8373"/>
        <v>05-04</v>
      </c>
      <c r="K8163" t="str">
        <f t="shared" si="8373"/>
        <v>Inversión anual en capital fijo por habitante</v>
      </c>
      <c r="L8163" s="150">
        <f>+VLOOKUP($E8163,IGF_2018!$B$8:$Z$347,12,0)</f>
        <v>0.10389568469747273</v>
      </c>
      <c r="M8163" s="142" t="str">
        <f>+VLOOKUP($E8163,IGF_2018!$B$8:$Z$347,13,0)</f>
        <v>Bajo</v>
      </c>
    </row>
    <row r="8164" spans="1:13" x14ac:dyDescent="0.3">
      <c r="A8164" s="139">
        <f t="shared" si="8317"/>
        <v>215</v>
      </c>
      <c r="B8164" s="148">
        <f t="shared" si="8319"/>
        <v>26</v>
      </c>
      <c r="D8164" s="149" t="str">
        <f>+VLOOKUP($A8164,mUNICIPIOS!$B$4:$F$343,2,0)</f>
        <v>Huehuetenango</v>
      </c>
      <c r="E8164" s="149">
        <f>+VLOOKUP($A8164,mUNICIPIOS!$B$4:$F$343,3,0)</f>
        <v>1319</v>
      </c>
      <c r="F8164" s="149" t="str">
        <f>+VLOOKUP($A8164,mUNICIPIOS!$B$4:$F$343,4,0)</f>
        <v>Colotenango</v>
      </c>
      <c r="G8164" s="139" t="str">
        <f t="shared" ref="G8164:K8164" si="8374">+G8126</f>
        <v>05</v>
      </c>
      <c r="H8164" t="str">
        <f t="shared" si="8374"/>
        <v>IGF</v>
      </c>
      <c r="I8164" t="str">
        <f t="shared" si="8374"/>
        <v>Índice de Gestión Financiera</v>
      </c>
      <c r="J8164" t="str">
        <f t="shared" si="8374"/>
        <v>05-05</v>
      </c>
      <c r="K8164" t="str">
        <f t="shared" si="8374"/>
        <v>Inversión anual en capital fijo con recursos percibidos por ingresos propios</v>
      </c>
      <c r="L8164" s="150">
        <f>+VLOOKUP($E8164,IGF_2018!$B$8:$Z$347,15,0)</f>
        <v>6.372705086736373E-2</v>
      </c>
      <c r="M8164" s="142" t="str">
        <f>+VLOOKUP($E8164,IGF_2018!$B$8:$Z$347,16,0)</f>
        <v>Bajo</v>
      </c>
    </row>
    <row r="8165" spans="1:13" x14ac:dyDescent="0.3">
      <c r="A8165" s="139">
        <f t="shared" si="8317"/>
        <v>215</v>
      </c>
      <c r="B8165" s="148">
        <f t="shared" si="8319"/>
        <v>27</v>
      </c>
      <c r="D8165" s="149" t="str">
        <f>+VLOOKUP($A8165,mUNICIPIOS!$B$4:$F$343,2,0)</f>
        <v>Huehuetenango</v>
      </c>
      <c r="E8165" s="149">
        <f>+VLOOKUP($A8165,mUNICIPIOS!$B$4:$F$343,3,0)</f>
        <v>1319</v>
      </c>
      <c r="F8165" s="149" t="str">
        <f>+VLOOKUP($A8165,mUNICIPIOS!$B$4:$F$343,4,0)</f>
        <v>Colotenango</v>
      </c>
      <c r="G8165" s="139" t="str">
        <f t="shared" ref="G8165:K8165" si="8375">+G8127</f>
        <v>05</v>
      </c>
      <c r="H8165" t="str">
        <f t="shared" si="8375"/>
        <v>IGF</v>
      </c>
      <c r="I8165" t="str">
        <f t="shared" si="8375"/>
        <v>Índice de Gestión Financiera</v>
      </c>
      <c r="J8165" t="str">
        <f t="shared" si="8375"/>
        <v>05-06</v>
      </c>
      <c r="K8165" t="str">
        <f t="shared" si="8375"/>
        <v xml:space="preserve">Inversión anual en capital fijo con recursos percibidos por transferencias del Gobierno Central </v>
      </c>
      <c r="L8165" s="150">
        <f>+VLOOKUP($E8165,IGF_2018!$B$8:$Z$347,18,0)</f>
        <v>0.39707875090419725</v>
      </c>
      <c r="M8165" s="142" t="str">
        <f>+VLOOKUP($E8165,IGF_2018!$B$8:$Z$347,19,0)</f>
        <v>Medio bajo</v>
      </c>
    </row>
    <row r="8166" spans="1:13" x14ac:dyDescent="0.3">
      <c r="A8166" s="139">
        <f t="shared" si="8317"/>
        <v>215</v>
      </c>
      <c r="B8166" s="148">
        <f t="shared" si="8319"/>
        <v>28</v>
      </c>
      <c r="D8166" s="149" t="str">
        <f>+VLOOKUP($A8166,mUNICIPIOS!$B$4:$F$343,2,0)</f>
        <v>Huehuetenango</v>
      </c>
      <c r="E8166" s="149">
        <f>+VLOOKUP($A8166,mUNICIPIOS!$B$4:$F$343,3,0)</f>
        <v>1319</v>
      </c>
      <c r="F8166" s="149" t="str">
        <f>+VLOOKUP($A8166,mUNICIPIOS!$B$4:$F$343,4,0)</f>
        <v>Colotenango</v>
      </c>
      <c r="G8166" s="139" t="str">
        <f t="shared" ref="G8166:K8166" si="8376">+G8128</f>
        <v>05</v>
      </c>
      <c r="H8166" t="str">
        <f t="shared" si="8376"/>
        <v>IGF</v>
      </c>
      <c r="I8166" t="str">
        <f t="shared" si="8376"/>
        <v>Índice de Gestión Financiera</v>
      </c>
      <c r="J8166" t="str">
        <f t="shared" si="8376"/>
        <v>05-07</v>
      </c>
      <c r="K8166" t="str">
        <f t="shared" si="8376"/>
        <v>Financiamiento por endeudamiento municipal</v>
      </c>
      <c r="L8166" s="150">
        <f>+VLOOKUP($E8166,IGF_2018!$B$8:$Z$347,21,0)</f>
        <v>1</v>
      </c>
      <c r="M8166" s="142" t="str">
        <f>+VLOOKUP($E8166,IGF_2018!$B$8:$Z$347,22,0)</f>
        <v>Alto</v>
      </c>
    </row>
    <row r="8167" spans="1:13" x14ac:dyDescent="0.3">
      <c r="A8167" s="139">
        <f t="shared" si="8317"/>
        <v>215</v>
      </c>
      <c r="B8167" s="148">
        <f t="shared" si="8319"/>
        <v>29</v>
      </c>
      <c r="D8167" s="149" t="str">
        <f>+VLOOKUP($A8167,mUNICIPIOS!$B$4:$F$343,2,0)</f>
        <v>Huehuetenango</v>
      </c>
      <c r="E8167" s="149">
        <f>+VLOOKUP($A8167,mUNICIPIOS!$B$4:$F$343,3,0)</f>
        <v>1319</v>
      </c>
      <c r="F8167" s="149" t="str">
        <f>+VLOOKUP($A8167,mUNICIPIOS!$B$4:$F$343,4,0)</f>
        <v>Colotenango</v>
      </c>
      <c r="G8167" s="139" t="str">
        <f t="shared" ref="G8167:K8167" si="8377">+G8129</f>
        <v>05</v>
      </c>
      <c r="H8167" t="str">
        <f t="shared" si="8377"/>
        <v>IGF</v>
      </c>
      <c r="I8167" t="str">
        <f t="shared" si="8377"/>
        <v>Índice de Gestión Financiera</v>
      </c>
      <c r="J8167" t="str">
        <f t="shared" si="8377"/>
        <v>INDICE</v>
      </c>
      <c r="K8167">
        <f t="shared" si="8377"/>
        <v>0</v>
      </c>
      <c r="L8167" s="150">
        <f>+VLOOKUP($E8167,IGF_2018!$B$8:$Z$347,24,0)</f>
        <v>0.28040660293952013</v>
      </c>
      <c r="M8167" s="142" t="str">
        <f>+VLOOKUP($E8167,IGF_2018!$B$8:$Z$347,25,0)</f>
        <v>Medio bajo</v>
      </c>
    </row>
    <row r="8168" spans="1:13" x14ac:dyDescent="0.3">
      <c r="A8168" s="139">
        <f t="shared" si="8317"/>
        <v>215</v>
      </c>
      <c r="B8168" s="148">
        <f t="shared" si="8319"/>
        <v>30</v>
      </c>
      <c r="D8168" s="149" t="str">
        <f>+VLOOKUP($A8168,mUNICIPIOS!$B$4:$F$343,2,0)</f>
        <v>Huehuetenango</v>
      </c>
      <c r="E8168" s="149">
        <f>+VLOOKUP($A8168,mUNICIPIOS!$B$4:$F$343,3,0)</f>
        <v>1319</v>
      </c>
      <c r="F8168" s="149" t="str">
        <f>+VLOOKUP($A8168,mUNICIPIOS!$B$4:$F$343,4,0)</f>
        <v>Colotenango</v>
      </c>
      <c r="G8168" s="139" t="str">
        <f t="shared" ref="G8168:K8168" si="8378">+G8130</f>
        <v>06</v>
      </c>
      <c r="H8168" t="str">
        <f t="shared" si="8378"/>
        <v>IGE</v>
      </c>
      <c r="I8168" t="str">
        <f t="shared" si="8378"/>
        <v>Índice de Gestión Estratégica</v>
      </c>
      <c r="J8168" t="str">
        <f t="shared" si="8378"/>
        <v>06-01</v>
      </c>
      <c r="K8168" t="str">
        <f t="shared" si="8378"/>
        <v>Ejecución del Plan Operativo Anual  (POA)</v>
      </c>
      <c r="L8168" s="150">
        <f>+VLOOKUP($E8168,IGE_2018!$B$8:$Z$347,3,0)</f>
        <v>0</v>
      </c>
      <c r="M8168" s="142" t="str">
        <f>+VLOOKUP($E8168,IGE_2018!$B$8:$Z$347,4,0)</f>
        <v>Bajo</v>
      </c>
    </row>
    <row r="8169" spans="1:13" x14ac:dyDescent="0.3">
      <c r="A8169" s="139">
        <f t="shared" si="8317"/>
        <v>215</v>
      </c>
      <c r="B8169" s="148">
        <f t="shared" si="8319"/>
        <v>31</v>
      </c>
      <c r="D8169" s="149" t="str">
        <f>+VLOOKUP($A8169,mUNICIPIOS!$B$4:$F$343,2,0)</f>
        <v>Huehuetenango</v>
      </c>
      <c r="E8169" s="149">
        <f>+VLOOKUP($A8169,mUNICIPIOS!$B$4:$F$343,3,0)</f>
        <v>1319</v>
      </c>
      <c r="F8169" s="149" t="str">
        <f>+VLOOKUP($A8169,mUNICIPIOS!$B$4:$F$343,4,0)</f>
        <v>Colotenango</v>
      </c>
      <c r="G8169" s="139" t="str">
        <f t="shared" ref="G8169:K8169" si="8379">+G8131</f>
        <v>06</v>
      </c>
      <c r="H8169" t="str">
        <f t="shared" si="8379"/>
        <v>IGE</v>
      </c>
      <c r="I8169" t="str">
        <f t="shared" si="8379"/>
        <v>Índice de Gestión Estratégica</v>
      </c>
      <c r="J8169" t="str">
        <f t="shared" si="8379"/>
        <v>06-02</v>
      </c>
      <c r="K8169" t="str">
        <f t="shared" si="8379"/>
        <v>Relación Plan de Desarrollo Municipal y Ordenamiento Territorial (PDM-OT) - Plan Estratégico Institucional (PEI) - Plan Operativo Multianual (POM) - Plan Operativo Anual (POA)</v>
      </c>
      <c r="L8169" s="150">
        <f>+VLOOKUP($E8169,IGE_2018!$B$8:$Z$347,6,0)</f>
        <v>0</v>
      </c>
      <c r="M8169" s="142" t="str">
        <f>+VLOOKUP($E8169,IGE_2018!$B$8:$Z$347,7,0)</f>
        <v>Bajo</v>
      </c>
    </row>
    <row r="8170" spans="1:13" x14ac:dyDescent="0.3">
      <c r="A8170" s="139">
        <f t="shared" si="8317"/>
        <v>215</v>
      </c>
      <c r="B8170" s="148">
        <f t="shared" si="8319"/>
        <v>32</v>
      </c>
      <c r="D8170" s="149" t="str">
        <f>+VLOOKUP($A8170,mUNICIPIOS!$B$4:$F$343,2,0)</f>
        <v>Huehuetenango</v>
      </c>
      <c r="E8170" s="149">
        <f>+VLOOKUP($A8170,mUNICIPIOS!$B$4:$F$343,3,0)</f>
        <v>1319</v>
      </c>
      <c r="F8170" s="149" t="str">
        <f>+VLOOKUP($A8170,mUNICIPIOS!$B$4:$F$343,4,0)</f>
        <v>Colotenango</v>
      </c>
      <c r="G8170" s="139" t="str">
        <f t="shared" ref="G8170:K8170" si="8380">+G8132</f>
        <v>06</v>
      </c>
      <c r="H8170" t="str">
        <f t="shared" si="8380"/>
        <v>IGE</v>
      </c>
      <c r="I8170" t="str">
        <f t="shared" si="8380"/>
        <v>Índice de Gestión Estratégica</v>
      </c>
      <c r="J8170" t="str">
        <f t="shared" si="8380"/>
        <v>06-03</v>
      </c>
      <c r="K8170" t="str">
        <f t="shared" si="8380"/>
        <v>Presupuesto de egresos relacionado a competencias municipales que responden a prioridades nacionales de desarrollo.</v>
      </c>
      <c r="L8170" s="150">
        <f>+VLOOKUP($E8170,IGE_2018!$B$8:$Z$347,9,0)</f>
        <v>0.9110276868666064</v>
      </c>
      <c r="M8170" s="142" t="str">
        <f>+VLOOKUP($E8170,IGE_2018!$B$8:$Z$347,10,0)</f>
        <v>Alto</v>
      </c>
    </row>
    <row r="8171" spans="1:13" x14ac:dyDescent="0.3">
      <c r="A8171" s="139">
        <f t="shared" si="8317"/>
        <v>215</v>
      </c>
      <c r="B8171" s="148">
        <f t="shared" si="8319"/>
        <v>33</v>
      </c>
      <c r="D8171" s="149" t="str">
        <f>+VLOOKUP($A8171,mUNICIPIOS!$B$4:$F$343,2,0)</f>
        <v>Huehuetenango</v>
      </c>
      <c r="E8171" s="149">
        <f>+VLOOKUP($A8171,mUNICIPIOS!$B$4:$F$343,3,0)</f>
        <v>1319</v>
      </c>
      <c r="F8171" s="149" t="str">
        <f>+VLOOKUP($A8171,mUNICIPIOS!$B$4:$F$343,4,0)</f>
        <v>Colotenango</v>
      </c>
      <c r="G8171" s="139" t="str">
        <f t="shared" ref="G8171:K8171" si="8381">+G8133</f>
        <v>06</v>
      </c>
      <c r="H8171" t="str">
        <f t="shared" si="8381"/>
        <v>IGE</v>
      </c>
      <c r="I8171" t="str">
        <f t="shared" si="8381"/>
        <v>Índice de Gestión Estratégica</v>
      </c>
      <c r="J8171" t="str">
        <f t="shared" si="8381"/>
        <v>06-04</v>
      </c>
      <c r="K8171" t="str">
        <f t="shared" si="8381"/>
        <v>Institucionalización de la gestión ordenada del territorio</v>
      </c>
      <c r="L8171" s="150">
        <f>+VLOOKUP($E8171,IGE_2018!$B$8:$Z$347,12,0)</f>
        <v>0</v>
      </c>
      <c r="M8171" s="142" t="str">
        <f>+VLOOKUP($E8171,IGE_2018!$B$8:$Z$347,13,0)</f>
        <v>Bajo</v>
      </c>
    </row>
    <row r="8172" spans="1:13" x14ac:dyDescent="0.3">
      <c r="A8172" s="139">
        <f t="shared" si="8317"/>
        <v>215</v>
      </c>
      <c r="B8172" s="148">
        <f t="shared" si="8319"/>
        <v>34</v>
      </c>
      <c r="D8172" s="149" t="str">
        <f>+VLOOKUP($A8172,mUNICIPIOS!$B$4:$F$343,2,0)</f>
        <v>Huehuetenango</v>
      </c>
      <c r="E8172" s="149">
        <f>+VLOOKUP($A8172,mUNICIPIOS!$B$4:$F$343,3,0)</f>
        <v>1319</v>
      </c>
      <c r="F8172" s="149" t="str">
        <f>+VLOOKUP($A8172,mUNICIPIOS!$B$4:$F$343,4,0)</f>
        <v>Colotenango</v>
      </c>
      <c r="G8172" s="139" t="str">
        <f t="shared" ref="G8172:K8172" si="8382">+G8134</f>
        <v>06</v>
      </c>
      <c r="H8172" t="str">
        <f t="shared" si="8382"/>
        <v>IGE</v>
      </c>
      <c r="I8172" t="str">
        <f t="shared" si="8382"/>
        <v>Índice de Gestión Estratégica</v>
      </c>
      <c r="J8172" t="str">
        <f t="shared" si="8382"/>
        <v>06-05</v>
      </c>
      <c r="K8172" t="str">
        <f t="shared" si="8382"/>
        <v>Acciones para la gestión ordenada del territorio</v>
      </c>
      <c r="L8172" s="150">
        <f>+VLOOKUP($E8172,IGE_2018!$B$8:$Z$347,15,0)</f>
        <v>6.0000000000000026E-2</v>
      </c>
      <c r="M8172" s="142" t="str">
        <f>+VLOOKUP($E8172,IGE_2018!$B$8:$Z$347,16,0)</f>
        <v>Bajo</v>
      </c>
    </row>
    <row r="8173" spans="1:13" x14ac:dyDescent="0.3">
      <c r="A8173" s="139">
        <f t="shared" ref="A8173:A8236" si="8383">+IF(B8172=38,A8172+1,A8172)</f>
        <v>215</v>
      </c>
      <c r="B8173" s="148">
        <f t="shared" si="8319"/>
        <v>35</v>
      </c>
      <c r="D8173" s="149" t="str">
        <f>+VLOOKUP($A8173,mUNICIPIOS!$B$4:$F$343,2,0)</f>
        <v>Huehuetenango</v>
      </c>
      <c r="E8173" s="149">
        <f>+VLOOKUP($A8173,mUNICIPIOS!$B$4:$F$343,3,0)</f>
        <v>1319</v>
      </c>
      <c r="F8173" s="149" t="str">
        <f>+VLOOKUP($A8173,mUNICIPIOS!$B$4:$F$343,4,0)</f>
        <v>Colotenango</v>
      </c>
      <c r="G8173" s="139" t="str">
        <f t="shared" ref="G8173:K8173" si="8384">+G8135</f>
        <v>06</v>
      </c>
      <c r="H8173" t="str">
        <f t="shared" si="8384"/>
        <v>IGE</v>
      </c>
      <c r="I8173" t="str">
        <f t="shared" si="8384"/>
        <v>Índice de Gestión Estratégica</v>
      </c>
      <c r="J8173" t="str">
        <f t="shared" si="8384"/>
        <v>06-06</v>
      </c>
      <c r="K8173" t="str">
        <f t="shared" si="8384"/>
        <v>Gestión de riesgo en la formulación de proyectos derivados de la planificación operativa anual</v>
      </c>
      <c r="L8173" s="150">
        <f>+VLOOKUP($E8173,IGE_2018!$B$8:$Z$347,18,0)</f>
        <v>0</v>
      </c>
      <c r="M8173" s="142" t="str">
        <f>+VLOOKUP($E8173,IGE_2018!$B$8:$Z$347,19,0)</f>
        <v>Bajo</v>
      </c>
    </row>
    <row r="8174" spans="1:13" x14ac:dyDescent="0.3">
      <c r="A8174" s="139">
        <f t="shared" si="8383"/>
        <v>215</v>
      </c>
      <c r="B8174" s="148">
        <f t="shared" ref="B8174:B8237" si="8385">+B8136</f>
        <v>36</v>
      </c>
      <c r="D8174" s="149" t="str">
        <f>+VLOOKUP($A8174,mUNICIPIOS!$B$4:$F$343,2,0)</f>
        <v>Huehuetenango</v>
      </c>
      <c r="E8174" s="149">
        <f>+VLOOKUP($A8174,mUNICIPIOS!$B$4:$F$343,3,0)</f>
        <v>1319</v>
      </c>
      <c r="F8174" s="149" t="str">
        <f>+VLOOKUP($A8174,mUNICIPIOS!$B$4:$F$343,4,0)</f>
        <v>Colotenango</v>
      </c>
      <c r="G8174" s="139" t="str">
        <f t="shared" ref="G8174:K8174" si="8386">+G8136</f>
        <v>06</v>
      </c>
      <c r="H8174" t="str">
        <f t="shared" si="8386"/>
        <v>IGE</v>
      </c>
      <c r="I8174" t="str">
        <f t="shared" si="8386"/>
        <v>Índice de Gestión Estratégica</v>
      </c>
      <c r="J8174" t="str">
        <f t="shared" si="8386"/>
        <v>06-07</v>
      </c>
      <c r="K8174" t="str">
        <f t="shared" si="8386"/>
        <v>Ingresos por servicios ambientales en relación a los ingresos propios sin regalías</v>
      </c>
      <c r="L8174" s="150">
        <f>+VLOOKUP($E8174,IGE_2018!$B$8:$Z$347,21,0)</f>
        <v>1.5941619008653176E-3</v>
      </c>
      <c r="M8174" s="142" t="str">
        <f>+VLOOKUP($E8174,IGE_2018!$B$8:$Z$347,22,0)</f>
        <v>Bajo</v>
      </c>
    </row>
    <row r="8175" spans="1:13" x14ac:dyDescent="0.3">
      <c r="A8175" s="139">
        <f t="shared" si="8383"/>
        <v>215</v>
      </c>
      <c r="B8175" s="148">
        <f t="shared" si="8385"/>
        <v>37</v>
      </c>
      <c r="D8175" s="149" t="str">
        <f>+VLOOKUP($A8175,mUNICIPIOS!$B$4:$F$343,2,0)</f>
        <v>Huehuetenango</v>
      </c>
      <c r="E8175" s="149">
        <f>+VLOOKUP($A8175,mUNICIPIOS!$B$4:$F$343,3,0)</f>
        <v>1319</v>
      </c>
      <c r="F8175" s="149" t="str">
        <f>+VLOOKUP($A8175,mUNICIPIOS!$B$4:$F$343,4,0)</f>
        <v>Colotenango</v>
      </c>
      <c r="G8175" s="139" t="str">
        <f t="shared" ref="G8175:K8175" si="8387">+G8137</f>
        <v>06</v>
      </c>
      <c r="H8175" t="str">
        <f t="shared" si="8387"/>
        <v>IGE</v>
      </c>
      <c r="I8175" t="str">
        <f t="shared" si="8387"/>
        <v>Índice de Gestión Estratégica</v>
      </c>
      <c r="J8175" t="str">
        <f t="shared" si="8387"/>
        <v>INDICE</v>
      </c>
      <c r="K8175">
        <f t="shared" si="8387"/>
        <v>0</v>
      </c>
      <c r="L8175" s="150">
        <f>+VLOOKUP($E8175,IGE_2018!$B$8:$Z$347,24,0)</f>
        <v>0.23691633790673813</v>
      </c>
      <c r="M8175" s="142" t="str">
        <f>+VLOOKUP($E8175,IGE_2018!$B$8:$Z$347,25,0)</f>
        <v>Medio bajo</v>
      </c>
    </row>
    <row r="8176" spans="1:13" x14ac:dyDescent="0.3">
      <c r="A8176" s="139">
        <f t="shared" si="8383"/>
        <v>215</v>
      </c>
      <c r="B8176" s="148">
        <f t="shared" si="8385"/>
        <v>38</v>
      </c>
      <c r="D8176" s="149" t="str">
        <f>+VLOOKUP($A8176,mUNICIPIOS!$B$4:$F$343,2,0)</f>
        <v>Huehuetenango</v>
      </c>
      <c r="E8176" s="149">
        <f>+VLOOKUP($A8176,mUNICIPIOS!$B$4:$F$343,3,0)</f>
        <v>1319</v>
      </c>
      <c r="F8176" s="149" t="str">
        <f>+VLOOKUP($A8176,mUNICIPIOS!$B$4:$F$343,4,0)</f>
        <v>Colotenango</v>
      </c>
      <c r="G8176" s="139" t="str">
        <f t="shared" ref="G8176:K8176" si="8388">+G8138</f>
        <v>RANKING</v>
      </c>
      <c r="H8176" t="str">
        <f t="shared" si="8388"/>
        <v>RGM</v>
      </c>
      <c r="I8176" t="str">
        <f t="shared" si="8388"/>
        <v>Ranking de la Gestión Municipal 2018</v>
      </c>
      <c r="J8176" t="str">
        <f t="shared" si="8388"/>
        <v>RANKING</v>
      </c>
      <c r="K8176">
        <f t="shared" si="8388"/>
        <v>0</v>
      </c>
      <c r="L8176" s="151">
        <f>+VLOOKUP($E8176,Resultados_generales!$C$8:$AE$347,27,0)</f>
        <v>0.31477316212911249</v>
      </c>
      <c r="M8176" t="str">
        <f>+VLOOKUP($E8176,Resultados_generales!$C$8:$AE$347,28,0)</f>
        <v>Medio bajo</v>
      </c>
    </row>
    <row r="8177" spans="1:13" x14ac:dyDescent="0.3">
      <c r="A8177" s="139">
        <f t="shared" si="8383"/>
        <v>216</v>
      </c>
      <c r="B8177" s="148">
        <f t="shared" si="8385"/>
        <v>1</v>
      </c>
      <c r="D8177" s="149" t="str">
        <f>+VLOOKUP($A8177,mUNICIPIOS!$B$4:$F$343,2,0)</f>
        <v>Huehuetenango</v>
      </c>
      <c r="E8177" s="149">
        <f>+VLOOKUP($A8177,mUNICIPIOS!$B$4:$F$343,3,0)</f>
        <v>1320</v>
      </c>
      <c r="F8177" s="149" t="str">
        <f>+VLOOKUP($A8177,mUNICIPIOS!$B$4:$F$343,4,0)</f>
        <v>San Sebastián Huehuetenango</v>
      </c>
      <c r="G8177" s="139" t="str">
        <f t="shared" ref="G8177:K8177" si="8389">+G8139</f>
        <v>01</v>
      </c>
      <c r="H8177" t="str">
        <f t="shared" si="8389"/>
        <v>IPC</v>
      </c>
      <c r="I8177" t="str">
        <f t="shared" si="8389"/>
        <v>Índice de Participación Ciudadana</v>
      </c>
      <c r="J8177" t="str">
        <f t="shared" si="8389"/>
        <v>01-01</v>
      </c>
      <c r="K8177" t="str">
        <f t="shared" si="8389"/>
        <v>Número de reuniones del COMUDE en el año de la medición.</v>
      </c>
      <c r="L8177" s="150">
        <f>+VLOOKUP($E8177,IPC_2018!$B$8:$T$347,3,0)</f>
        <v>0.5</v>
      </c>
      <c r="M8177" s="142" t="str">
        <f>+VLOOKUP($E8177,IPC_2018!$B$8:$T$347,4,0)</f>
        <v>Medio</v>
      </c>
    </row>
    <row r="8178" spans="1:13" x14ac:dyDescent="0.3">
      <c r="A8178" s="139">
        <f t="shared" si="8383"/>
        <v>216</v>
      </c>
      <c r="B8178" s="148">
        <f t="shared" si="8385"/>
        <v>2</v>
      </c>
      <c r="D8178" s="149" t="str">
        <f>+VLOOKUP($A8178,mUNICIPIOS!$B$4:$F$343,2,0)</f>
        <v>Huehuetenango</v>
      </c>
      <c r="E8178" s="149">
        <f>+VLOOKUP($A8178,mUNICIPIOS!$B$4:$F$343,3,0)</f>
        <v>1320</v>
      </c>
      <c r="F8178" s="149" t="str">
        <f>+VLOOKUP($A8178,mUNICIPIOS!$B$4:$F$343,4,0)</f>
        <v>San Sebastián Huehuetenango</v>
      </c>
      <c r="G8178" s="139" t="str">
        <f t="shared" ref="G8178:K8178" si="8390">+G8140</f>
        <v>01</v>
      </c>
      <c r="H8178" t="str">
        <f t="shared" si="8390"/>
        <v>IPC</v>
      </c>
      <c r="I8178" t="str">
        <f t="shared" si="8390"/>
        <v>Índice de Participación Ciudadana</v>
      </c>
      <c r="J8178" t="str">
        <f t="shared" si="8390"/>
        <v>01-02</v>
      </c>
      <c r="K8178" t="str">
        <f t="shared" si="8390"/>
        <v>Participación de Alcaldes, Concejales y Síndicos determinados o designados en el COMUDE</v>
      </c>
      <c r="L8178" s="150">
        <f>+VLOOKUP($E8178,IPC_2018!$B$8:$T$347,6,0)</f>
        <v>0.41666666666666669</v>
      </c>
      <c r="M8178" s="142" t="str">
        <f>+VLOOKUP($E8178,IPC_2018!$B$8:$T$347,7,0)</f>
        <v>Medio</v>
      </c>
    </row>
    <row r="8179" spans="1:13" x14ac:dyDescent="0.3">
      <c r="A8179" s="139">
        <f t="shared" si="8383"/>
        <v>216</v>
      </c>
      <c r="B8179" s="148">
        <f t="shared" si="8385"/>
        <v>3</v>
      </c>
      <c r="D8179" s="149" t="str">
        <f>+VLOOKUP($A8179,mUNICIPIOS!$B$4:$F$343,2,0)</f>
        <v>Huehuetenango</v>
      </c>
      <c r="E8179" s="149">
        <f>+VLOOKUP($A8179,mUNICIPIOS!$B$4:$F$343,3,0)</f>
        <v>1320</v>
      </c>
      <c r="F8179" s="149" t="str">
        <f>+VLOOKUP($A8179,mUNICIPIOS!$B$4:$F$343,4,0)</f>
        <v>San Sebastián Huehuetenango</v>
      </c>
      <c r="G8179" s="139" t="str">
        <f t="shared" ref="G8179:K8179" si="8391">+G8141</f>
        <v>01</v>
      </c>
      <c r="H8179" t="str">
        <f t="shared" si="8391"/>
        <v>IPC</v>
      </c>
      <c r="I8179" t="str">
        <f t="shared" si="8391"/>
        <v>Índice de Participación Ciudadana</v>
      </c>
      <c r="J8179" t="str">
        <f t="shared" si="8391"/>
        <v>01-03</v>
      </c>
      <c r="K8179" t="str">
        <f t="shared" si="8391"/>
        <v>Participación  de organizaciones de jóvenes, mujeres, pueblos mayas, xincas, garífunas, y otras organizaciones en el Comude</v>
      </c>
      <c r="L8179" s="150">
        <f>+VLOOKUP($E8179,IPC_2018!$B$8:$T$347,9,0)</f>
        <v>0</v>
      </c>
      <c r="M8179" s="142" t="str">
        <f>+VLOOKUP($E8179,IPC_2018!$B$8:$T$347,10,0)</f>
        <v>Bajo</v>
      </c>
    </row>
    <row r="8180" spans="1:13" x14ac:dyDescent="0.3">
      <c r="A8180" s="139">
        <f t="shared" si="8383"/>
        <v>216</v>
      </c>
      <c r="B8180" s="148">
        <f t="shared" si="8385"/>
        <v>4</v>
      </c>
      <c r="D8180" s="149" t="str">
        <f>+VLOOKUP($A8180,mUNICIPIOS!$B$4:$F$343,2,0)</f>
        <v>Huehuetenango</v>
      </c>
      <c r="E8180" s="149">
        <f>+VLOOKUP($A8180,mUNICIPIOS!$B$4:$F$343,3,0)</f>
        <v>1320</v>
      </c>
      <c r="F8180" s="149" t="str">
        <f>+VLOOKUP($A8180,mUNICIPIOS!$B$4:$F$343,4,0)</f>
        <v>San Sebastián Huehuetenango</v>
      </c>
      <c r="G8180" s="139" t="str">
        <f t="shared" ref="G8180:K8180" si="8392">+G8142</f>
        <v>01</v>
      </c>
      <c r="H8180" t="str">
        <f t="shared" si="8392"/>
        <v>IPC</v>
      </c>
      <c r="I8180" t="str">
        <f t="shared" si="8392"/>
        <v>Índice de Participación Ciudadana</v>
      </c>
      <c r="J8180" t="str">
        <f t="shared" si="8392"/>
        <v>01-04</v>
      </c>
      <c r="K8180" t="str">
        <f t="shared" si="8392"/>
        <v>Representatividad territorial del Comude.</v>
      </c>
      <c r="L8180" s="150">
        <f>+VLOOKUP($E8180,IPC_2018!$B$8:$T$347,12,0)</f>
        <v>0</v>
      </c>
      <c r="M8180" s="142" t="str">
        <f>+VLOOKUP($E8180,IPC_2018!$B$8:$T$347,13,0)</f>
        <v>Bajo</v>
      </c>
    </row>
    <row r="8181" spans="1:13" x14ac:dyDescent="0.3">
      <c r="A8181" s="139">
        <f t="shared" si="8383"/>
        <v>216</v>
      </c>
      <c r="B8181" s="148">
        <f t="shared" si="8385"/>
        <v>5</v>
      </c>
      <c r="D8181" s="149" t="str">
        <f>+VLOOKUP($A8181,mUNICIPIOS!$B$4:$F$343,2,0)</f>
        <v>Huehuetenango</v>
      </c>
      <c r="E8181" s="149">
        <f>+VLOOKUP($A8181,mUNICIPIOS!$B$4:$F$343,3,0)</f>
        <v>1320</v>
      </c>
      <c r="F8181" s="149" t="str">
        <f>+VLOOKUP($A8181,mUNICIPIOS!$B$4:$F$343,4,0)</f>
        <v>San Sebastián Huehuetenango</v>
      </c>
      <c r="G8181" s="139" t="str">
        <f t="shared" ref="G8181:K8181" si="8393">+G8143</f>
        <v>01</v>
      </c>
      <c r="H8181" t="str">
        <f t="shared" si="8393"/>
        <v>IPC</v>
      </c>
      <c r="I8181" t="str">
        <f t="shared" si="8393"/>
        <v>Índice de Participación Ciudadana</v>
      </c>
      <c r="J8181" t="str">
        <f t="shared" si="8393"/>
        <v>01-05</v>
      </c>
      <c r="K8181" t="str">
        <f t="shared" si="8393"/>
        <v>Funcionamiento del Comude</v>
      </c>
      <c r="L8181" s="150">
        <f>+VLOOKUP($E8181,IPC_2018!$B$8:$T$347,15,0)</f>
        <v>0.15901060076290127</v>
      </c>
      <c r="M8181" s="142" t="str">
        <f>+VLOOKUP($E8181,IPC_2018!$B$8:$T$347,16,0)</f>
        <v>Bajo</v>
      </c>
    </row>
    <row r="8182" spans="1:13" x14ac:dyDescent="0.3">
      <c r="A8182" s="139">
        <f t="shared" si="8383"/>
        <v>216</v>
      </c>
      <c r="B8182" s="148">
        <f t="shared" si="8385"/>
        <v>6</v>
      </c>
      <c r="D8182" s="149" t="str">
        <f>+VLOOKUP($A8182,mUNICIPIOS!$B$4:$F$343,2,0)</f>
        <v>Huehuetenango</v>
      </c>
      <c r="E8182" s="149">
        <f>+VLOOKUP($A8182,mUNICIPIOS!$B$4:$F$343,3,0)</f>
        <v>1320</v>
      </c>
      <c r="F8182" s="149" t="str">
        <f>+VLOOKUP($A8182,mUNICIPIOS!$B$4:$F$343,4,0)</f>
        <v>San Sebastián Huehuetenango</v>
      </c>
      <c r="G8182" s="139" t="str">
        <f t="shared" ref="G8182:K8182" si="8394">+G8144</f>
        <v>01</v>
      </c>
      <c r="H8182" t="str">
        <f t="shared" si="8394"/>
        <v>IPC</v>
      </c>
      <c r="I8182" t="str">
        <f t="shared" si="8394"/>
        <v>Índice de Participación Ciudadana</v>
      </c>
      <c r="J8182" t="str">
        <f t="shared" si="8394"/>
        <v>INDICE</v>
      </c>
      <c r="K8182">
        <f t="shared" si="8394"/>
        <v>0</v>
      </c>
      <c r="L8182" s="150">
        <f>+VLOOKUP($E8182,IPC_2018!$B$8:$T$347,18,0)</f>
        <v>0.28843492344776855</v>
      </c>
      <c r="M8182" s="142" t="str">
        <f>+VLOOKUP($E8182,IPC_2018!$B$8:$T$347,19,0)</f>
        <v>Medio bajo</v>
      </c>
    </row>
    <row r="8183" spans="1:13" x14ac:dyDescent="0.3">
      <c r="A8183" s="139">
        <f t="shared" si="8383"/>
        <v>216</v>
      </c>
      <c r="B8183" s="148">
        <f t="shared" si="8385"/>
        <v>7</v>
      </c>
      <c r="D8183" s="149" t="str">
        <f>+VLOOKUP($A8183,mUNICIPIOS!$B$4:$F$343,2,0)</f>
        <v>Huehuetenango</v>
      </c>
      <c r="E8183" s="149">
        <f>+VLOOKUP($A8183,mUNICIPIOS!$B$4:$F$343,3,0)</f>
        <v>1320</v>
      </c>
      <c r="F8183" s="149" t="str">
        <f>+VLOOKUP($A8183,mUNICIPIOS!$B$4:$F$343,4,0)</f>
        <v>San Sebastián Huehuetenango</v>
      </c>
      <c r="G8183" s="139" t="str">
        <f t="shared" ref="G8183:K8183" si="8395">+G8145</f>
        <v>02</v>
      </c>
      <c r="H8183" t="str">
        <f t="shared" si="8395"/>
        <v>IIC</v>
      </c>
      <c r="I8183" t="str">
        <f t="shared" si="8395"/>
        <v>Índice de Información a la Ciudadanía</v>
      </c>
      <c r="J8183" t="str">
        <f t="shared" si="8395"/>
        <v>02-01</v>
      </c>
      <c r="K8183" t="str">
        <f t="shared" si="8395"/>
        <v>Rendición de cuentas cuatrimestral y anual al Comude enfocadas en resultados.</v>
      </c>
      <c r="L8183" s="150">
        <f>+VLOOKUP($E8183,IIC_2018!$B$8:$Q$347,3,0)</f>
        <v>0.4</v>
      </c>
      <c r="M8183" s="142" t="str">
        <f>+VLOOKUP($E8183,IIC_2018!$B$8:$Q$347,4,0)</f>
        <v>Medio bajo</v>
      </c>
    </row>
    <row r="8184" spans="1:13" x14ac:dyDescent="0.3">
      <c r="A8184" s="139">
        <f t="shared" si="8383"/>
        <v>216</v>
      </c>
      <c r="B8184" s="148">
        <f t="shared" si="8385"/>
        <v>8</v>
      </c>
      <c r="D8184" s="149" t="str">
        <f>+VLOOKUP($A8184,mUNICIPIOS!$B$4:$F$343,2,0)</f>
        <v>Huehuetenango</v>
      </c>
      <c r="E8184" s="149">
        <f>+VLOOKUP($A8184,mUNICIPIOS!$B$4:$F$343,3,0)</f>
        <v>1320</v>
      </c>
      <c r="F8184" s="149" t="str">
        <f>+VLOOKUP($A8184,mUNICIPIOS!$B$4:$F$343,4,0)</f>
        <v>San Sebastián Huehuetenango</v>
      </c>
      <c r="G8184" s="139" t="str">
        <f t="shared" ref="G8184:K8184" si="8396">+G8146</f>
        <v>02</v>
      </c>
      <c r="H8184" t="str">
        <f t="shared" si="8396"/>
        <v>IIC</v>
      </c>
      <c r="I8184" t="str">
        <f t="shared" si="8396"/>
        <v>Índice de Información a la Ciudadanía</v>
      </c>
      <c r="J8184" t="str">
        <f t="shared" si="8396"/>
        <v>02-02</v>
      </c>
      <c r="K8184" t="str">
        <f t="shared" si="8396"/>
        <v>Información presupuestaria y otra información brindada a la ciudadanía disponible en medios locales de comunicación.</v>
      </c>
      <c r="L8184" s="150">
        <f>+VLOOKUP($E8184,IIC_2018!$B$8:$Q$347,6,0)</f>
        <v>0</v>
      </c>
      <c r="M8184" s="142" t="str">
        <f>+VLOOKUP($E8184,IIC_2018!$B$8:$Q$347,7,0)</f>
        <v>Bajo</v>
      </c>
    </row>
    <row r="8185" spans="1:13" x14ac:dyDescent="0.3">
      <c r="A8185" s="139">
        <f t="shared" si="8383"/>
        <v>216</v>
      </c>
      <c r="B8185" s="148">
        <f t="shared" si="8385"/>
        <v>9</v>
      </c>
      <c r="D8185" s="149" t="str">
        <f>+VLOOKUP($A8185,mUNICIPIOS!$B$4:$F$343,2,0)</f>
        <v>Huehuetenango</v>
      </c>
      <c r="E8185" s="149">
        <f>+VLOOKUP($A8185,mUNICIPIOS!$B$4:$F$343,3,0)</f>
        <v>1320</v>
      </c>
      <c r="F8185" s="149" t="str">
        <f>+VLOOKUP($A8185,mUNICIPIOS!$B$4:$F$343,4,0)</f>
        <v>San Sebastián Huehuetenango</v>
      </c>
      <c r="G8185" s="139" t="str">
        <f t="shared" ref="G8185:K8185" si="8397">+G8147</f>
        <v>02</v>
      </c>
      <c r="H8185" t="str">
        <f t="shared" si="8397"/>
        <v>IIC</v>
      </c>
      <c r="I8185" t="str">
        <f t="shared" si="8397"/>
        <v>Índice de Información a la Ciudadanía</v>
      </c>
      <c r="J8185" t="str">
        <f t="shared" si="8397"/>
        <v>02-03</v>
      </c>
      <c r="K8185" t="str">
        <f t="shared" si="8397"/>
        <v>Información pública de oficio actualizada y disponible de acuerdo a la LAIP y uso de internet.</v>
      </c>
      <c r="L8185" s="150">
        <f>+VLOOKUP($E8185,IIC_2018!$B$8:$Q$347,9,0)</f>
        <v>0.79999999999999993</v>
      </c>
      <c r="M8185" s="142" t="str">
        <f>+VLOOKUP($E8185,IIC_2018!$B$8:$Q$347,10,0)</f>
        <v>Medio alto</v>
      </c>
    </row>
    <row r="8186" spans="1:13" x14ac:dyDescent="0.3">
      <c r="A8186" s="139">
        <f t="shared" si="8383"/>
        <v>216</v>
      </c>
      <c r="B8186" s="148">
        <f t="shared" si="8385"/>
        <v>10</v>
      </c>
      <c r="D8186" s="149" t="str">
        <f>+VLOOKUP($A8186,mUNICIPIOS!$B$4:$F$343,2,0)</f>
        <v>Huehuetenango</v>
      </c>
      <c r="E8186" s="149">
        <f>+VLOOKUP($A8186,mUNICIPIOS!$B$4:$F$343,3,0)</f>
        <v>1320</v>
      </c>
      <c r="F8186" s="149" t="str">
        <f>+VLOOKUP($A8186,mUNICIPIOS!$B$4:$F$343,4,0)</f>
        <v>San Sebastián Huehuetenango</v>
      </c>
      <c r="G8186" s="139" t="str">
        <f t="shared" ref="G8186:K8186" si="8398">+G8148</f>
        <v>02</v>
      </c>
      <c r="H8186" t="str">
        <f t="shared" si="8398"/>
        <v>IIC</v>
      </c>
      <c r="I8186" t="str">
        <f t="shared" si="8398"/>
        <v>Índice de Información a la Ciudadanía</v>
      </c>
      <c r="J8186" t="str">
        <f t="shared" si="8398"/>
        <v>02-04</v>
      </c>
      <c r="K8186" t="str">
        <f t="shared" si="8398"/>
        <v>Relación del monto contratado por medio de Guate compras con el total del presupuesto de egresos vigente.</v>
      </c>
      <c r="L8186" s="150">
        <f>+VLOOKUP($E8186,IIC_2018!$B$8:$Q$347,12,0)</f>
        <v>0.50509686231752327</v>
      </c>
      <c r="M8186" s="142" t="str">
        <f>+VLOOKUP($E8186,IIC_2018!$B$8:$Q$347,13,0)</f>
        <v>Medio</v>
      </c>
    </row>
    <row r="8187" spans="1:13" x14ac:dyDescent="0.3">
      <c r="A8187" s="139">
        <f t="shared" si="8383"/>
        <v>216</v>
      </c>
      <c r="B8187" s="148">
        <f t="shared" si="8385"/>
        <v>11</v>
      </c>
      <c r="D8187" s="149" t="str">
        <f>+VLOOKUP($A8187,mUNICIPIOS!$B$4:$F$343,2,0)</f>
        <v>Huehuetenango</v>
      </c>
      <c r="E8187" s="149">
        <f>+VLOOKUP($A8187,mUNICIPIOS!$B$4:$F$343,3,0)</f>
        <v>1320</v>
      </c>
      <c r="F8187" s="149" t="str">
        <f>+VLOOKUP($A8187,mUNICIPIOS!$B$4:$F$343,4,0)</f>
        <v>San Sebastián Huehuetenango</v>
      </c>
      <c r="G8187" s="139" t="str">
        <f t="shared" ref="G8187:K8187" si="8399">+G8149</f>
        <v>02</v>
      </c>
      <c r="H8187" t="str">
        <f t="shared" si="8399"/>
        <v>IIC</v>
      </c>
      <c r="I8187" t="str">
        <f t="shared" si="8399"/>
        <v>Índice de Información a la Ciudadanía</v>
      </c>
      <c r="J8187" t="str">
        <f t="shared" si="8399"/>
        <v>INDICE</v>
      </c>
      <c r="K8187">
        <f t="shared" si="8399"/>
        <v>0</v>
      </c>
      <c r="L8187" s="150">
        <f>+VLOOKUP($E8187,IIC_2018!$B$8:$Q$347,15,0)</f>
        <v>0.42627421557938083</v>
      </c>
      <c r="M8187" s="142" t="str">
        <f>+VLOOKUP($E8187,IIC_2018!$B$8:$Q$347,16,0)</f>
        <v>Medio</v>
      </c>
    </row>
    <row r="8188" spans="1:13" x14ac:dyDescent="0.3">
      <c r="A8188" s="139">
        <f t="shared" si="8383"/>
        <v>216</v>
      </c>
      <c r="B8188" s="148">
        <f t="shared" si="8385"/>
        <v>12</v>
      </c>
      <c r="D8188" s="149" t="str">
        <f>+VLOOKUP($A8188,mUNICIPIOS!$B$4:$F$343,2,0)</f>
        <v>Huehuetenango</v>
      </c>
      <c r="E8188" s="149">
        <f>+VLOOKUP($A8188,mUNICIPIOS!$B$4:$F$343,3,0)</f>
        <v>1320</v>
      </c>
      <c r="F8188" s="149" t="str">
        <f>+VLOOKUP($A8188,mUNICIPIOS!$B$4:$F$343,4,0)</f>
        <v>San Sebastián Huehuetenango</v>
      </c>
      <c r="G8188" s="139" t="str">
        <f t="shared" ref="G8188:K8188" si="8400">+G8150</f>
        <v>03</v>
      </c>
      <c r="H8188" t="str">
        <f t="shared" si="8400"/>
        <v>ISP</v>
      </c>
      <c r="I8188" t="str">
        <f t="shared" si="8400"/>
        <v>Índice de Servicios Públicos</v>
      </c>
      <c r="J8188" t="str">
        <f t="shared" si="8400"/>
        <v>03-01</v>
      </c>
      <c r="K8188" t="str">
        <f t="shared" si="8400"/>
        <v>Cobertura del servicio público de agua</v>
      </c>
      <c r="L8188" s="150">
        <f>+VLOOKUP($E8188,ISP_2018!$B$8:$T$347,3,0)</f>
        <v>0</v>
      </c>
      <c r="M8188" s="142" t="str">
        <f>+VLOOKUP($E8188,ISP_2018!$B$8:$T$347,4,0)</f>
        <v>Bajo</v>
      </c>
    </row>
    <row r="8189" spans="1:13" x14ac:dyDescent="0.3">
      <c r="A8189" s="139">
        <f t="shared" si="8383"/>
        <v>216</v>
      </c>
      <c r="B8189" s="148">
        <f t="shared" si="8385"/>
        <v>13</v>
      </c>
      <c r="D8189" s="149" t="str">
        <f>+VLOOKUP($A8189,mUNICIPIOS!$B$4:$F$343,2,0)</f>
        <v>Huehuetenango</v>
      </c>
      <c r="E8189" s="149">
        <f>+VLOOKUP($A8189,mUNICIPIOS!$B$4:$F$343,3,0)</f>
        <v>1320</v>
      </c>
      <c r="F8189" s="149" t="str">
        <f>+VLOOKUP($A8189,mUNICIPIOS!$B$4:$F$343,4,0)</f>
        <v>San Sebastián Huehuetenango</v>
      </c>
      <c r="G8189" s="139" t="str">
        <f t="shared" ref="G8189:K8189" si="8401">+G8151</f>
        <v>03</v>
      </c>
      <c r="H8189" t="str">
        <f t="shared" si="8401"/>
        <v>ISP</v>
      </c>
      <c r="I8189" t="str">
        <f t="shared" si="8401"/>
        <v>Índice de Servicios Públicos</v>
      </c>
      <c r="J8189" t="str">
        <f t="shared" si="8401"/>
        <v>03-02</v>
      </c>
      <c r="K8189" t="str">
        <f t="shared" si="8401"/>
        <v>Control de la calidad del servicio público de agua</v>
      </c>
      <c r="L8189" s="150">
        <f>+VLOOKUP($E8189,ISP_2018!$B$8:$T$347,6,0)</f>
        <v>0</v>
      </c>
      <c r="M8189" s="142" t="str">
        <f>+VLOOKUP($E8189,ISP_2018!$B$8:$T$347,7,0)</f>
        <v>Bajo</v>
      </c>
    </row>
    <row r="8190" spans="1:13" x14ac:dyDescent="0.3">
      <c r="A8190" s="139">
        <f t="shared" si="8383"/>
        <v>216</v>
      </c>
      <c r="B8190" s="148">
        <f t="shared" si="8385"/>
        <v>14</v>
      </c>
      <c r="D8190" s="149" t="str">
        <f>+VLOOKUP($A8190,mUNICIPIOS!$B$4:$F$343,2,0)</f>
        <v>Huehuetenango</v>
      </c>
      <c r="E8190" s="149">
        <f>+VLOOKUP($A8190,mUNICIPIOS!$B$4:$F$343,3,0)</f>
        <v>1320</v>
      </c>
      <c r="F8190" s="149" t="str">
        <f>+VLOOKUP($A8190,mUNICIPIOS!$B$4:$F$343,4,0)</f>
        <v>San Sebastián Huehuetenango</v>
      </c>
      <c r="G8190" s="139" t="str">
        <f t="shared" ref="G8190:K8190" si="8402">+G8152</f>
        <v>03</v>
      </c>
      <c r="H8190" t="str">
        <f t="shared" si="8402"/>
        <v>ISP</v>
      </c>
      <c r="I8190" t="str">
        <f t="shared" si="8402"/>
        <v>Índice de Servicios Públicos</v>
      </c>
      <c r="J8190" t="str">
        <f t="shared" si="8402"/>
        <v>03-03</v>
      </c>
      <c r="K8190" t="str">
        <f t="shared" si="8402"/>
        <v>Disposición  y tratamiento  de aguas residuales</v>
      </c>
      <c r="L8190" s="150">
        <f>+VLOOKUP($E8190,ISP_2018!$B$8:$T$347,9,0)</f>
        <v>0</v>
      </c>
      <c r="M8190" s="142" t="str">
        <f>+VLOOKUP($E8190,ISP_2018!$B$8:$T$347,10,0)</f>
        <v>Bajo</v>
      </c>
    </row>
    <row r="8191" spans="1:13" x14ac:dyDescent="0.3">
      <c r="A8191" s="139">
        <f t="shared" si="8383"/>
        <v>216</v>
      </c>
      <c r="B8191" s="148">
        <f t="shared" si="8385"/>
        <v>15</v>
      </c>
      <c r="D8191" s="149" t="str">
        <f>+VLOOKUP($A8191,mUNICIPIOS!$B$4:$F$343,2,0)</f>
        <v>Huehuetenango</v>
      </c>
      <c r="E8191" s="149">
        <f>+VLOOKUP($A8191,mUNICIPIOS!$B$4:$F$343,3,0)</f>
        <v>1320</v>
      </c>
      <c r="F8191" s="149" t="str">
        <f>+VLOOKUP($A8191,mUNICIPIOS!$B$4:$F$343,4,0)</f>
        <v>San Sebastián Huehuetenango</v>
      </c>
      <c r="G8191" s="139" t="str">
        <f t="shared" ref="G8191:K8191" si="8403">+G8153</f>
        <v>03</v>
      </c>
      <c r="H8191" t="str">
        <f t="shared" si="8403"/>
        <v>ISP</v>
      </c>
      <c r="I8191" t="str">
        <f t="shared" si="8403"/>
        <v>Índice de Servicios Públicos</v>
      </c>
      <c r="J8191" t="str">
        <f t="shared" si="8403"/>
        <v>03-04</v>
      </c>
      <c r="K8191" t="str">
        <f t="shared" si="8403"/>
        <v>Gestión y manejo de los residuos y desechos sólidos</v>
      </c>
      <c r="L8191" s="150">
        <f>+VLOOKUP($E8191,ISP_2018!$B$8:$T$347,12,0)</f>
        <v>0</v>
      </c>
      <c r="M8191" s="142" t="str">
        <f>+VLOOKUP($E8191,ISP_2018!$B$8:$T$347,13,0)</f>
        <v>Bajo</v>
      </c>
    </row>
    <row r="8192" spans="1:13" x14ac:dyDescent="0.3">
      <c r="A8192" s="139">
        <f t="shared" si="8383"/>
        <v>216</v>
      </c>
      <c r="B8192" s="148">
        <f t="shared" si="8385"/>
        <v>16</v>
      </c>
      <c r="D8192" s="149" t="str">
        <f>+VLOOKUP($A8192,mUNICIPIOS!$B$4:$F$343,2,0)</f>
        <v>Huehuetenango</v>
      </c>
      <c r="E8192" s="149">
        <f>+VLOOKUP($A8192,mUNICIPIOS!$B$4:$F$343,3,0)</f>
        <v>1320</v>
      </c>
      <c r="F8192" s="149" t="str">
        <f>+VLOOKUP($A8192,mUNICIPIOS!$B$4:$F$343,4,0)</f>
        <v>San Sebastián Huehuetenango</v>
      </c>
      <c r="G8192" s="139" t="str">
        <f t="shared" ref="G8192:K8192" si="8404">+G8154</f>
        <v>03</v>
      </c>
      <c r="H8192" t="str">
        <f t="shared" si="8404"/>
        <v>ISP</v>
      </c>
      <c r="I8192" t="str">
        <f t="shared" si="8404"/>
        <v>Índice de Servicios Públicos</v>
      </c>
      <c r="J8192" t="str">
        <f t="shared" si="8404"/>
        <v>03-05</v>
      </c>
      <c r="K8192" t="str">
        <f t="shared" si="8404"/>
        <v>Gestión de servicios públicos municipales</v>
      </c>
      <c r="L8192" s="150">
        <f>+VLOOKUP($E8192,ISP_2018!$B$8:$T$347,15,0)</f>
        <v>0.29032258064516131</v>
      </c>
      <c r="M8192" s="142" t="str">
        <f>+VLOOKUP($E8192,ISP_2018!$B$8:$T$347,16,0)</f>
        <v>Medio bajo</v>
      </c>
    </row>
    <row r="8193" spans="1:13" x14ac:dyDescent="0.3">
      <c r="A8193" s="139">
        <f t="shared" si="8383"/>
        <v>216</v>
      </c>
      <c r="B8193" s="148">
        <f t="shared" si="8385"/>
        <v>17</v>
      </c>
      <c r="D8193" s="149" t="str">
        <f>+VLOOKUP($A8193,mUNICIPIOS!$B$4:$F$343,2,0)</f>
        <v>Huehuetenango</v>
      </c>
      <c r="E8193" s="149">
        <f>+VLOOKUP($A8193,mUNICIPIOS!$B$4:$F$343,3,0)</f>
        <v>1320</v>
      </c>
      <c r="F8193" s="149" t="str">
        <f>+VLOOKUP($A8193,mUNICIPIOS!$B$4:$F$343,4,0)</f>
        <v>San Sebastián Huehuetenango</v>
      </c>
      <c r="G8193" s="139" t="str">
        <f t="shared" ref="G8193:K8193" si="8405">+G8155</f>
        <v>03</v>
      </c>
      <c r="H8193" t="str">
        <f t="shared" si="8405"/>
        <v>ISP</v>
      </c>
      <c r="I8193" t="str">
        <f t="shared" si="8405"/>
        <v>Índice de Servicios Públicos</v>
      </c>
      <c r="J8193" t="str">
        <f t="shared" si="8405"/>
        <v>INDICE</v>
      </c>
      <c r="K8193">
        <f t="shared" si="8405"/>
        <v>0</v>
      </c>
      <c r="L8193" s="150">
        <f>+VLOOKUP($E8193,ISP_2018!$B$8:$T$347,18,0)</f>
        <v>5.8064516129032268E-2</v>
      </c>
      <c r="M8193" s="142" t="str">
        <f>+VLOOKUP($E8193,ISP_2018!$B$8:$T$347,19,0)</f>
        <v>Bajo</v>
      </c>
    </row>
    <row r="8194" spans="1:13" x14ac:dyDescent="0.3">
      <c r="A8194" s="139">
        <f t="shared" si="8383"/>
        <v>216</v>
      </c>
      <c r="B8194" s="148">
        <f t="shared" si="8385"/>
        <v>18</v>
      </c>
      <c r="D8194" s="149" t="str">
        <f>+VLOOKUP($A8194,mUNICIPIOS!$B$4:$F$343,2,0)</f>
        <v>Huehuetenango</v>
      </c>
      <c r="E8194" s="149">
        <f>+VLOOKUP($A8194,mUNICIPIOS!$B$4:$F$343,3,0)</f>
        <v>1320</v>
      </c>
      <c r="F8194" s="149" t="str">
        <f>+VLOOKUP($A8194,mUNICIPIOS!$B$4:$F$343,4,0)</f>
        <v>San Sebastián Huehuetenango</v>
      </c>
      <c r="G8194" s="139" t="str">
        <f t="shared" ref="G8194:K8194" si="8406">+G8156</f>
        <v>04</v>
      </c>
      <c r="H8194" t="str">
        <f t="shared" si="8406"/>
        <v>IGA</v>
      </c>
      <c r="I8194" t="str">
        <f t="shared" si="8406"/>
        <v>Índice de Gestión Administrativa</v>
      </c>
      <c r="J8194" t="str">
        <f t="shared" si="8406"/>
        <v>04-01</v>
      </c>
      <c r="K8194" t="str">
        <f t="shared" si="8406"/>
        <v>Existencia de elementos de atención municipal orientada al vecino</v>
      </c>
      <c r="L8194" s="150">
        <f>+VLOOKUP($E8194,IGA_2018!$B$8:$N$347,3,0)</f>
        <v>0.5</v>
      </c>
      <c r="M8194" s="142" t="str">
        <f>+VLOOKUP($E8194,IGA_2018!$B$8:$N$347,4,0)</f>
        <v>Medio</v>
      </c>
    </row>
    <row r="8195" spans="1:13" x14ac:dyDescent="0.3">
      <c r="A8195" s="139">
        <f t="shared" si="8383"/>
        <v>216</v>
      </c>
      <c r="B8195" s="148">
        <f t="shared" si="8385"/>
        <v>19</v>
      </c>
      <c r="D8195" s="149" t="str">
        <f>+VLOOKUP($A8195,mUNICIPIOS!$B$4:$F$343,2,0)</f>
        <v>Huehuetenango</v>
      </c>
      <c r="E8195" s="149">
        <f>+VLOOKUP($A8195,mUNICIPIOS!$B$4:$F$343,3,0)</f>
        <v>1320</v>
      </c>
      <c r="F8195" s="149" t="str">
        <f>+VLOOKUP($A8195,mUNICIPIOS!$B$4:$F$343,4,0)</f>
        <v>San Sebastián Huehuetenango</v>
      </c>
      <c r="G8195" s="139" t="str">
        <f t="shared" ref="G8195:K8195" si="8407">+G8157</f>
        <v>04</v>
      </c>
      <c r="H8195" t="str">
        <f t="shared" si="8407"/>
        <v>IGA</v>
      </c>
      <c r="I8195" t="str">
        <f t="shared" si="8407"/>
        <v>Índice de Gestión Administrativa</v>
      </c>
      <c r="J8195" t="str">
        <f t="shared" si="8407"/>
        <v>04-02</v>
      </c>
      <c r="K8195" t="str">
        <f t="shared" si="8407"/>
        <v>Gestión del recurso humano.</v>
      </c>
      <c r="L8195" s="150">
        <f>+VLOOKUP($E8195,IGA_2018!$B$8:$N$347,6,0)</f>
        <v>0</v>
      </c>
      <c r="M8195" s="142" t="str">
        <f>+VLOOKUP($E8195,IGA_2018!$B$8:$N$347,7,0)</f>
        <v>Bajo</v>
      </c>
    </row>
    <row r="8196" spans="1:13" x14ac:dyDescent="0.3">
      <c r="A8196" s="139">
        <f t="shared" si="8383"/>
        <v>216</v>
      </c>
      <c r="B8196" s="148">
        <f t="shared" si="8385"/>
        <v>20</v>
      </c>
      <c r="D8196" s="149" t="str">
        <f>+VLOOKUP($A8196,mUNICIPIOS!$B$4:$F$343,2,0)</f>
        <v>Huehuetenango</v>
      </c>
      <c r="E8196" s="149">
        <f>+VLOOKUP($A8196,mUNICIPIOS!$B$4:$F$343,3,0)</f>
        <v>1320</v>
      </c>
      <c r="F8196" s="149" t="str">
        <f>+VLOOKUP($A8196,mUNICIPIOS!$B$4:$F$343,4,0)</f>
        <v>San Sebastián Huehuetenango</v>
      </c>
      <c r="G8196" s="139" t="str">
        <f t="shared" ref="G8196:K8196" si="8408">+G8158</f>
        <v>04</v>
      </c>
      <c r="H8196" t="str">
        <f t="shared" si="8408"/>
        <v>IGA</v>
      </c>
      <c r="I8196" t="str">
        <f t="shared" si="8408"/>
        <v>Índice de Gestión Administrativa</v>
      </c>
      <c r="J8196" t="str">
        <f t="shared" si="8408"/>
        <v>04-03</v>
      </c>
      <c r="K8196" t="str">
        <f t="shared" si="8408"/>
        <v>Existencia de oficinas municipales con instrumentos de gestión.</v>
      </c>
      <c r="L8196" s="150">
        <f>+VLOOKUP($E8196,IGA_2018!$B$8:$N$347,9,0)</f>
        <v>0.33392857142857141</v>
      </c>
      <c r="M8196" s="142" t="str">
        <f>+VLOOKUP($E8196,IGA_2018!$B$8:$N$347,10,0)</f>
        <v>Medio bajo</v>
      </c>
    </row>
    <row r="8197" spans="1:13" x14ac:dyDescent="0.3">
      <c r="A8197" s="139">
        <f t="shared" si="8383"/>
        <v>216</v>
      </c>
      <c r="B8197" s="148">
        <f t="shared" si="8385"/>
        <v>21</v>
      </c>
      <c r="D8197" s="149" t="str">
        <f>+VLOOKUP($A8197,mUNICIPIOS!$B$4:$F$343,2,0)</f>
        <v>Huehuetenango</v>
      </c>
      <c r="E8197" s="149">
        <f>+VLOOKUP($A8197,mUNICIPIOS!$B$4:$F$343,3,0)</f>
        <v>1320</v>
      </c>
      <c r="F8197" s="149" t="str">
        <f>+VLOOKUP($A8197,mUNICIPIOS!$B$4:$F$343,4,0)</f>
        <v>San Sebastián Huehuetenango</v>
      </c>
      <c r="G8197" s="139" t="str">
        <f t="shared" ref="G8197:K8197" si="8409">+G8159</f>
        <v>04</v>
      </c>
      <c r="H8197" t="str">
        <f t="shared" si="8409"/>
        <v>IGA</v>
      </c>
      <c r="I8197" t="str">
        <f t="shared" si="8409"/>
        <v>Índice de Gestión Administrativa</v>
      </c>
      <c r="J8197" t="str">
        <f t="shared" si="8409"/>
        <v>INDICE</v>
      </c>
      <c r="K8197">
        <f t="shared" si="8409"/>
        <v>0</v>
      </c>
      <c r="L8197" s="150">
        <f>+VLOOKUP($E8197,IGA_2018!$B$8:$N$347,12,0)</f>
        <v>0.26687499999999997</v>
      </c>
      <c r="M8197" s="142" t="str">
        <f>+VLOOKUP($E8197,IGA_2018!$B$8:$N$347,13,0)</f>
        <v>Medio bajo</v>
      </c>
    </row>
    <row r="8198" spans="1:13" x14ac:dyDescent="0.3">
      <c r="A8198" s="139">
        <f t="shared" si="8383"/>
        <v>216</v>
      </c>
      <c r="B8198" s="148">
        <f t="shared" si="8385"/>
        <v>22</v>
      </c>
      <c r="D8198" s="149" t="str">
        <f>+VLOOKUP($A8198,mUNICIPIOS!$B$4:$F$343,2,0)</f>
        <v>Huehuetenango</v>
      </c>
      <c r="E8198" s="149">
        <f>+VLOOKUP($A8198,mUNICIPIOS!$B$4:$F$343,3,0)</f>
        <v>1320</v>
      </c>
      <c r="F8198" s="149" t="str">
        <f>+VLOOKUP($A8198,mUNICIPIOS!$B$4:$F$343,4,0)</f>
        <v>San Sebastián Huehuetenango</v>
      </c>
      <c r="G8198" s="139" t="str">
        <f t="shared" ref="G8198:K8198" si="8410">+G8160</f>
        <v>05</v>
      </c>
      <c r="H8198" t="str">
        <f t="shared" si="8410"/>
        <v>IGF</v>
      </c>
      <c r="I8198" t="str">
        <f t="shared" si="8410"/>
        <v>Índice de Gestión Financiera</v>
      </c>
      <c r="J8198" t="str">
        <f t="shared" si="8410"/>
        <v>05-01</v>
      </c>
      <c r="K8198" t="str">
        <f t="shared" si="8410"/>
        <v>Autonomía financiera municipal</v>
      </c>
      <c r="L8198" s="150">
        <f>+VLOOKUP($E8198,IGF_2018!$B$8:$Z$347,3,0)</f>
        <v>7.6251473027052111E-2</v>
      </c>
      <c r="M8198" s="142" t="str">
        <f>+VLOOKUP($E8198,IGF_2018!$B$8:$Z$347,4,0)</f>
        <v>Bajo</v>
      </c>
    </row>
    <row r="8199" spans="1:13" x14ac:dyDescent="0.3">
      <c r="A8199" s="139">
        <f t="shared" si="8383"/>
        <v>216</v>
      </c>
      <c r="B8199" s="148">
        <f t="shared" si="8385"/>
        <v>23</v>
      </c>
      <c r="D8199" s="149" t="str">
        <f>+VLOOKUP($A8199,mUNICIPIOS!$B$4:$F$343,2,0)</f>
        <v>Huehuetenango</v>
      </c>
      <c r="E8199" s="149">
        <f>+VLOOKUP($A8199,mUNICIPIOS!$B$4:$F$343,3,0)</f>
        <v>1320</v>
      </c>
      <c r="F8199" s="149" t="str">
        <f>+VLOOKUP($A8199,mUNICIPIOS!$B$4:$F$343,4,0)</f>
        <v>San Sebastián Huehuetenango</v>
      </c>
      <c r="G8199" s="139" t="str">
        <f t="shared" ref="G8199:K8199" si="8411">+G8161</f>
        <v>05</v>
      </c>
      <c r="H8199" t="str">
        <f t="shared" si="8411"/>
        <v>IGF</v>
      </c>
      <c r="I8199" t="str">
        <f t="shared" si="8411"/>
        <v>Índice de Gestión Financiera</v>
      </c>
      <c r="J8199" t="str">
        <f t="shared" si="8411"/>
        <v>05-02</v>
      </c>
      <c r="K8199" t="str">
        <f t="shared" si="8411"/>
        <v xml:space="preserve">Ingresos propios por habitante -sin regalías- </v>
      </c>
      <c r="L8199" s="150">
        <f>+VLOOKUP($E8199,IGF_2018!$B$8:$Z$347,6,0)</f>
        <v>2.5103901713479263E-2</v>
      </c>
      <c r="M8199" s="142" t="str">
        <f>+VLOOKUP($E8199,IGF_2018!$B$8:$Z$347,7,0)</f>
        <v>Bajo</v>
      </c>
    </row>
    <row r="8200" spans="1:13" x14ac:dyDescent="0.3">
      <c r="A8200" s="139">
        <f t="shared" si="8383"/>
        <v>216</v>
      </c>
      <c r="B8200" s="148">
        <f t="shared" si="8385"/>
        <v>24</v>
      </c>
      <c r="D8200" s="149" t="str">
        <f>+VLOOKUP($A8200,mUNICIPIOS!$B$4:$F$343,2,0)</f>
        <v>Huehuetenango</v>
      </c>
      <c r="E8200" s="149">
        <f>+VLOOKUP($A8200,mUNICIPIOS!$B$4:$F$343,3,0)</f>
        <v>1320</v>
      </c>
      <c r="F8200" s="149" t="str">
        <f>+VLOOKUP($A8200,mUNICIPIOS!$B$4:$F$343,4,0)</f>
        <v>San Sebastián Huehuetenango</v>
      </c>
      <c r="G8200" s="139" t="str">
        <f t="shared" ref="G8200:K8200" si="8412">+G8162</f>
        <v>05</v>
      </c>
      <c r="H8200" t="str">
        <f t="shared" si="8412"/>
        <v>IGF</v>
      </c>
      <c r="I8200" t="str">
        <f t="shared" si="8412"/>
        <v>Índice de Gestión Financiera</v>
      </c>
      <c r="J8200" t="str">
        <f t="shared" si="8412"/>
        <v>05-03</v>
      </c>
      <c r="K8200" t="str">
        <f t="shared" si="8412"/>
        <v>Ingresos del IUSI en relación a los ingresos propios -sin regalías-</v>
      </c>
      <c r="L8200" s="150">
        <f>+VLOOKUP($E8200,IGF_2018!$B$8:$Z$347,9,0)</f>
        <v>0</v>
      </c>
      <c r="M8200" s="142" t="str">
        <f>+VLOOKUP($E8200,IGF_2018!$B$8:$Z$347,10,0)</f>
        <v>Bajo</v>
      </c>
    </row>
    <row r="8201" spans="1:13" x14ac:dyDescent="0.3">
      <c r="A8201" s="139">
        <f t="shared" si="8383"/>
        <v>216</v>
      </c>
      <c r="B8201" s="148">
        <f t="shared" si="8385"/>
        <v>25</v>
      </c>
      <c r="D8201" s="149" t="str">
        <f>+VLOOKUP($A8201,mUNICIPIOS!$B$4:$F$343,2,0)</f>
        <v>Huehuetenango</v>
      </c>
      <c r="E8201" s="149">
        <f>+VLOOKUP($A8201,mUNICIPIOS!$B$4:$F$343,3,0)</f>
        <v>1320</v>
      </c>
      <c r="F8201" s="149" t="str">
        <f>+VLOOKUP($A8201,mUNICIPIOS!$B$4:$F$343,4,0)</f>
        <v>San Sebastián Huehuetenango</v>
      </c>
      <c r="G8201" s="139" t="str">
        <f t="shared" ref="G8201:K8201" si="8413">+G8163</f>
        <v>05</v>
      </c>
      <c r="H8201" t="str">
        <f t="shared" si="8413"/>
        <v>IGF</v>
      </c>
      <c r="I8201" t="str">
        <f t="shared" si="8413"/>
        <v>Índice de Gestión Financiera</v>
      </c>
      <c r="J8201" t="str">
        <f t="shared" si="8413"/>
        <v>05-04</v>
      </c>
      <c r="K8201" t="str">
        <f t="shared" si="8413"/>
        <v>Inversión anual en capital fijo por habitante</v>
      </c>
      <c r="L8201" s="150">
        <f>+VLOOKUP($E8201,IGF_2018!$B$8:$Z$347,12,0)</f>
        <v>3.2666205172285016E-2</v>
      </c>
      <c r="M8201" s="142" t="str">
        <f>+VLOOKUP($E8201,IGF_2018!$B$8:$Z$347,13,0)</f>
        <v>Bajo</v>
      </c>
    </row>
    <row r="8202" spans="1:13" x14ac:dyDescent="0.3">
      <c r="A8202" s="139">
        <f t="shared" si="8383"/>
        <v>216</v>
      </c>
      <c r="B8202" s="148">
        <f t="shared" si="8385"/>
        <v>26</v>
      </c>
      <c r="D8202" s="149" t="str">
        <f>+VLOOKUP($A8202,mUNICIPIOS!$B$4:$F$343,2,0)</f>
        <v>Huehuetenango</v>
      </c>
      <c r="E8202" s="149">
        <f>+VLOOKUP($A8202,mUNICIPIOS!$B$4:$F$343,3,0)</f>
        <v>1320</v>
      </c>
      <c r="F8202" s="149" t="str">
        <f>+VLOOKUP($A8202,mUNICIPIOS!$B$4:$F$343,4,0)</f>
        <v>San Sebastián Huehuetenango</v>
      </c>
      <c r="G8202" s="139" t="str">
        <f t="shared" ref="G8202:K8202" si="8414">+G8164</f>
        <v>05</v>
      </c>
      <c r="H8202" t="str">
        <f t="shared" si="8414"/>
        <v>IGF</v>
      </c>
      <c r="I8202" t="str">
        <f t="shared" si="8414"/>
        <v>Índice de Gestión Financiera</v>
      </c>
      <c r="J8202" t="str">
        <f t="shared" si="8414"/>
        <v>05-05</v>
      </c>
      <c r="K8202" t="str">
        <f t="shared" si="8414"/>
        <v>Inversión anual en capital fijo con recursos percibidos por ingresos propios</v>
      </c>
      <c r="L8202" s="150">
        <f>+VLOOKUP($E8202,IGF_2018!$B$8:$Z$347,15,0)</f>
        <v>0</v>
      </c>
      <c r="M8202" s="142" t="str">
        <f>+VLOOKUP($E8202,IGF_2018!$B$8:$Z$347,16,0)</f>
        <v>Bajo</v>
      </c>
    </row>
    <row r="8203" spans="1:13" x14ac:dyDescent="0.3">
      <c r="A8203" s="139">
        <f t="shared" si="8383"/>
        <v>216</v>
      </c>
      <c r="B8203" s="148">
        <f t="shared" si="8385"/>
        <v>27</v>
      </c>
      <c r="D8203" s="149" t="str">
        <f>+VLOOKUP($A8203,mUNICIPIOS!$B$4:$F$343,2,0)</f>
        <v>Huehuetenango</v>
      </c>
      <c r="E8203" s="149">
        <f>+VLOOKUP($A8203,mUNICIPIOS!$B$4:$F$343,3,0)</f>
        <v>1320</v>
      </c>
      <c r="F8203" s="149" t="str">
        <f>+VLOOKUP($A8203,mUNICIPIOS!$B$4:$F$343,4,0)</f>
        <v>San Sebastián Huehuetenango</v>
      </c>
      <c r="G8203" s="139" t="str">
        <f t="shared" ref="G8203:K8203" si="8415">+G8165</f>
        <v>05</v>
      </c>
      <c r="H8203" t="str">
        <f t="shared" si="8415"/>
        <v>IGF</v>
      </c>
      <c r="I8203" t="str">
        <f t="shared" si="8415"/>
        <v>Índice de Gestión Financiera</v>
      </c>
      <c r="J8203" t="str">
        <f t="shared" si="8415"/>
        <v>05-06</v>
      </c>
      <c r="K8203" t="str">
        <f t="shared" si="8415"/>
        <v xml:space="preserve">Inversión anual en capital fijo con recursos percibidos por transferencias del Gobierno Central </v>
      </c>
      <c r="L8203" s="150">
        <f>+VLOOKUP($E8203,IGF_2018!$B$8:$Z$347,18,0)</f>
        <v>0.18490424875787928</v>
      </c>
      <c r="M8203" s="142" t="str">
        <f>+VLOOKUP($E8203,IGF_2018!$B$8:$Z$347,19,0)</f>
        <v>Bajo</v>
      </c>
    </row>
    <row r="8204" spans="1:13" x14ac:dyDescent="0.3">
      <c r="A8204" s="139">
        <f t="shared" si="8383"/>
        <v>216</v>
      </c>
      <c r="B8204" s="148">
        <f t="shared" si="8385"/>
        <v>28</v>
      </c>
      <c r="D8204" s="149" t="str">
        <f>+VLOOKUP($A8204,mUNICIPIOS!$B$4:$F$343,2,0)</f>
        <v>Huehuetenango</v>
      </c>
      <c r="E8204" s="149">
        <f>+VLOOKUP($A8204,mUNICIPIOS!$B$4:$F$343,3,0)</f>
        <v>1320</v>
      </c>
      <c r="F8204" s="149" t="str">
        <f>+VLOOKUP($A8204,mUNICIPIOS!$B$4:$F$343,4,0)</f>
        <v>San Sebastián Huehuetenango</v>
      </c>
      <c r="G8204" s="139" t="str">
        <f t="shared" ref="G8204:K8204" si="8416">+G8166</f>
        <v>05</v>
      </c>
      <c r="H8204" t="str">
        <f t="shared" si="8416"/>
        <v>IGF</v>
      </c>
      <c r="I8204" t="str">
        <f t="shared" si="8416"/>
        <v>Índice de Gestión Financiera</v>
      </c>
      <c r="J8204" t="str">
        <f t="shared" si="8416"/>
        <v>05-07</v>
      </c>
      <c r="K8204" t="str">
        <f t="shared" si="8416"/>
        <v>Financiamiento por endeudamiento municipal</v>
      </c>
      <c r="L8204" s="150">
        <f>+VLOOKUP($E8204,IGF_2018!$B$8:$Z$347,21,0)</f>
        <v>1</v>
      </c>
      <c r="M8204" s="142" t="str">
        <f>+VLOOKUP($E8204,IGF_2018!$B$8:$Z$347,22,0)</f>
        <v>Alto</v>
      </c>
    </row>
    <row r="8205" spans="1:13" x14ac:dyDescent="0.3">
      <c r="A8205" s="139">
        <f t="shared" si="8383"/>
        <v>216</v>
      </c>
      <c r="B8205" s="148">
        <f t="shared" si="8385"/>
        <v>29</v>
      </c>
      <c r="D8205" s="149" t="str">
        <f>+VLOOKUP($A8205,mUNICIPIOS!$B$4:$F$343,2,0)</f>
        <v>Huehuetenango</v>
      </c>
      <c r="E8205" s="149">
        <f>+VLOOKUP($A8205,mUNICIPIOS!$B$4:$F$343,3,0)</f>
        <v>1320</v>
      </c>
      <c r="F8205" s="149" t="str">
        <f>+VLOOKUP($A8205,mUNICIPIOS!$B$4:$F$343,4,0)</f>
        <v>San Sebastián Huehuetenango</v>
      </c>
      <c r="G8205" s="139" t="str">
        <f t="shared" ref="G8205:K8205" si="8417">+G8167</f>
        <v>05</v>
      </c>
      <c r="H8205" t="str">
        <f t="shared" si="8417"/>
        <v>IGF</v>
      </c>
      <c r="I8205" t="str">
        <f t="shared" si="8417"/>
        <v>Índice de Gestión Financiera</v>
      </c>
      <c r="J8205" t="str">
        <f t="shared" si="8417"/>
        <v>INDICE</v>
      </c>
      <c r="K8205">
        <f t="shared" si="8417"/>
        <v>0</v>
      </c>
      <c r="L8205" s="150">
        <f>+VLOOKUP($E8205,IGF_2018!$B$8:$Z$347,24,0)</f>
        <v>0.2420281203411227</v>
      </c>
      <c r="M8205" s="142" t="str">
        <f>+VLOOKUP($E8205,IGF_2018!$B$8:$Z$347,25,0)</f>
        <v>Medio bajo</v>
      </c>
    </row>
    <row r="8206" spans="1:13" x14ac:dyDescent="0.3">
      <c r="A8206" s="139">
        <f t="shared" si="8383"/>
        <v>216</v>
      </c>
      <c r="B8206" s="148">
        <f t="shared" si="8385"/>
        <v>30</v>
      </c>
      <c r="D8206" s="149" t="str">
        <f>+VLOOKUP($A8206,mUNICIPIOS!$B$4:$F$343,2,0)</f>
        <v>Huehuetenango</v>
      </c>
      <c r="E8206" s="149">
        <f>+VLOOKUP($A8206,mUNICIPIOS!$B$4:$F$343,3,0)</f>
        <v>1320</v>
      </c>
      <c r="F8206" s="149" t="str">
        <f>+VLOOKUP($A8206,mUNICIPIOS!$B$4:$F$343,4,0)</f>
        <v>San Sebastián Huehuetenango</v>
      </c>
      <c r="G8206" s="139" t="str">
        <f t="shared" ref="G8206:K8206" si="8418">+G8168</f>
        <v>06</v>
      </c>
      <c r="H8206" t="str">
        <f t="shared" si="8418"/>
        <v>IGE</v>
      </c>
      <c r="I8206" t="str">
        <f t="shared" si="8418"/>
        <v>Índice de Gestión Estratégica</v>
      </c>
      <c r="J8206" t="str">
        <f t="shared" si="8418"/>
        <v>06-01</v>
      </c>
      <c r="K8206" t="str">
        <f t="shared" si="8418"/>
        <v>Ejecución del Plan Operativo Anual  (POA)</v>
      </c>
      <c r="L8206" s="150">
        <f>+VLOOKUP($E8206,IGE_2018!$B$8:$Z$347,3,0)</f>
        <v>0</v>
      </c>
      <c r="M8206" s="142" t="str">
        <f>+VLOOKUP($E8206,IGE_2018!$B$8:$Z$347,4,0)</f>
        <v>Bajo</v>
      </c>
    </row>
    <row r="8207" spans="1:13" x14ac:dyDescent="0.3">
      <c r="A8207" s="139">
        <f t="shared" si="8383"/>
        <v>216</v>
      </c>
      <c r="B8207" s="148">
        <f t="shared" si="8385"/>
        <v>31</v>
      </c>
      <c r="D8207" s="149" t="str">
        <f>+VLOOKUP($A8207,mUNICIPIOS!$B$4:$F$343,2,0)</f>
        <v>Huehuetenango</v>
      </c>
      <c r="E8207" s="149">
        <f>+VLOOKUP($A8207,mUNICIPIOS!$B$4:$F$343,3,0)</f>
        <v>1320</v>
      </c>
      <c r="F8207" s="149" t="str">
        <f>+VLOOKUP($A8207,mUNICIPIOS!$B$4:$F$343,4,0)</f>
        <v>San Sebastián Huehuetenango</v>
      </c>
      <c r="G8207" s="139" t="str">
        <f t="shared" ref="G8207:K8207" si="8419">+G8169</f>
        <v>06</v>
      </c>
      <c r="H8207" t="str">
        <f t="shared" si="8419"/>
        <v>IGE</v>
      </c>
      <c r="I8207" t="str">
        <f t="shared" si="8419"/>
        <v>Índice de Gestión Estratégica</v>
      </c>
      <c r="J8207" t="str">
        <f t="shared" si="8419"/>
        <v>06-02</v>
      </c>
      <c r="K8207" t="str">
        <f t="shared" si="8419"/>
        <v>Relación Plan de Desarrollo Municipal y Ordenamiento Territorial (PDM-OT) - Plan Estratégico Institucional (PEI) - Plan Operativo Multianual (POM) - Plan Operativo Anual (POA)</v>
      </c>
      <c r="L8207" s="150">
        <f>+VLOOKUP($E8207,IGE_2018!$B$8:$Z$347,6,0)</f>
        <v>0</v>
      </c>
      <c r="M8207" s="142" t="str">
        <f>+VLOOKUP($E8207,IGE_2018!$B$8:$Z$347,7,0)</f>
        <v>Bajo</v>
      </c>
    </row>
    <row r="8208" spans="1:13" x14ac:dyDescent="0.3">
      <c r="A8208" s="139">
        <f t="shared" si="8383"/>
        <v>216</v>
      </c>
      <c r="B8208" s="148">
        <f t="shared" si="8385"/>
        <v>32</v>
      </c>
      <c r="D8208" s="149" t="str">
        <f>+VLOOKUP($A8208,mUNICIPIOS!$B$4:$F$343,2,0)</f>
        <v>Huehuetenango</v>
      </c>
      <c r="E8208" s="149">
        <f>+VLOOKUP($A8208,mUNICIPIOS!$B$4:$F$343,3,0)</f>
        <v>1320</v>
      </c>
      <c r="F8208" s="149" t="str">
        <f>+VLOOKUP($A8208,mUNICIPIOS!$B$4:$F$343,4,0)</f>
        <v>San Sebastián Huehuetenango</v>
      </c>
      <c r="G8208" s="139" t="str">
        <f t="shared" ref="G8208:K8208" si="8420">+G8170</f>
        <v>06</v>
      </c>
      <c r="H8208" t="str">
        <f t="shared" si="8420"/>
        <v>IGE</v>
      </c>
      <c r="I8208" t="str">
        <f t="shared" si="8420"/>
        <v>Índice de Gestión Estratégica</v>
      </c>
      <c r="J8208" t="str">
        <f t="shared" si="8420"/>
        <v>06-03</v>
      </c>
      <c r="K8208" t="str">
        <f t="shared" si="8420"/>
        <v>Presupuesto de egresos relacionado a competencias municipales que responden a prioridades nacionales de desarrollo.</v>
      </c>
      <c r="L8208" s="150">
        <f>+VLOOKUP($E8208,IGE_2018!$B$8:$Z$347,9,0)</f>
        <v>0.20993627431473116</v>
      </c>
      <c r="M8208" s="142" t="str">
        <f>+VLOOKUP($E8208,IGE_2018!$B$8:$Z$347,10,0)</f>
        <v>Medio bajo</v>
      </c>
    </row>
    <row r="8209" spans="1:13" x14ac:dyDescent="0.3">
      <c r="A8209" s="139">
        <f t="shared" si="8383"/>
        <v>216</v>
      </c>
      <c r="B8209" s="148">
        <f t="shared" si="8385"/>
        <v>33</v>
      </c>
      <c r="D8209" s="149" t="str">
        <f>+VLOOKUP($A8209,mUNICIPIOS!$B$4:$F$343,2,0)</f>
        <v>Huehuetenango</v>
      </c>
      <c r="E8209" s="149">
        <f>+VLOOKUP($A8209,mUNICIPIOS!$B$4:$F$343,3,0)</f>
        <v>1320</v>
      </c>
      <c r="F8209" s="149" t="str">
        <f>+VLOOKUP($A8209,mUNICIPIOS!$B$4:$F$343,4,0)</f>
        <v>San Sebastián Huehuetenango</v>
      </c>
      <c r="G8209" s="139" t="str">
        <f t="shared" ref="G8209:K8209" si="8421">+G8171</f>
        <v>06</v>
      </c>
      <c r="H8209" t="str">
        <f t="shared" si="8421"/>
        <v>IGE</v>
      </c>
      <c r="I8209" t="str">
        <f t="shared" si="8421"/>
        <v>Índice de Gestión Estratégica</v>
      </c>
      <c r="J8209" t="str">
        <f t="shared" si="8421"/>
        <v>06-04</v>
      </c>
      <c r="K8209" t="str">
        <f t="shared" si="8421"/>
        <v>Institucionalización de la gestión ordenada del territorio</v>
      </c>
      <c r="L8209" s="150">
        <f>+VLOOKUP($E8209,IGE_2018!$B$8:$Z$347,12,0)</f>
        <v>0.2</v>
      </c>
      <c r="M8209" s="142" t="str">
        <f>+VLOOKUP($E8209,IGE_2018!$B$8:$Z$347,13,0)</f>
        <v>Bajo</v>
      </c>
    </row>
    <row r="8210" spans="1:13" x14ac:dyDescent="0.3">
      <c r="A8210" s="139">
        <f t="shared" si="8383"/>
        <v>216</v>
      </c>
      <c r="B8210" s="148">
        <f t="shared" si="8385"/>
        <v>34</v>
      </c>
      <c r="D8210" s="149" t="str">
        <f>+VLOOKUP($A8210,mUNICIPIOS!$B$4:$F$343,2,0)</f>
        <v>Huehuetenango</v>
      </c>
      <c r="E8210" s="149">
        <f>+VLOOKUP($A8210,mUNICIPIOS!$B$4:$F$343,3,0)</f>
        <v>1320</v>
      </c>
      <c r="F8210" s="149" t="str">
        <f>+VLOOKUP($A8210,mUNICIPIOS!$B$4:$F$343,4,0)</f>
        <v>San Sebastián Huehuetenango</v>
      </c>
      <c r="G8210" s="139" t="str">
        <f t="shared" ref="G8210:K8210" si="8422">+G8172</f>
        <v>06</v>
      </c>
      <c r="H8210" t="str">
        <f t="shared" si="8422"/>
        <v>IGE</v>
      </c>
      <c r="I8210" t="str">
        <f t="shared" si="8422"/>
        <v>Índice de Gestión Estratégica</v>
      </c>
      <c r="J8210" t="str">
        <f t="shared" si="8422"/>
        <v>06-05</v>
      </c>
      <c r="K8210" t="str">
        <f t="shared" si="8422"/>
        <v>Acciones para la gestión ordenada del territorio</v>
      </c>
      <c r="L8210" s="150">
        <f>+VLOOKUP($E8210,IGE_2018!$B$8:$Z$347,15,0)</f>
        <v>0</v>
      </c>
      <c r="M8210" s="142" t="str">
        <f>+VLOOKUP($E8210,IGE_2018!$B$8:$Z$347,16,0)</f>
        <v>Bajo</v>
      </c>
    </row>
    <row r="8211" spans="1:13" x14ac:dyDescent="0.3">
      <c r="A8211" s="139">
        <f t="shared" si="8383"/>
        <v>216</v>
      </c>
      <c r="B8211" s="148">
        <f t="shared" si="8385"/>
        <v>35</v>
      </c>
      <c r="D8211" s="149" t="str">
        <f>+VLOOKUP($A8211,mUNICIPIOS!$B$4:$F$343,2,0)</f>
        <v>Huehuetenango</v>
      </c>
      <c r="E8211" s="149">
        <f>+VLOOKUP($A8211,mUNICIPIOS!$B$4:$F$343,3,0)</f>
        <v>1320</v>
      </c>
      <c r="F8211" s="149" t="str">
        <f>+VLOOKUP($A8211,mUNICIPIOS!$B$4:$F$343,4,0)</f>
        <v>San Sebastián Huehuetenango</v>
      </c>
      <c r="G8211" s="139" t="str">
        <f t="shared" ref="G8211:K8211" si="8423">+G8173</f>
        <v>06</v>
      </c>
      <c r="H8211" t="str">
        <f t="shared" si="8423"/>
        <v>IGE</v>
      </c>
      <c r="I8211" t="str">
        <f t="shared" si="8423"/>
        <v>Índice de Gestión Estratégica</v>
      </c>
      <c r="J8211" t="str">
        <f t="shared" si="8423"/>
        <v>06-06</v>
      </c>
      <c r="K8211" t="str">
        <f t="shared" si="8423"/>
        <v>Gestión de riesgo en la formulación de proyectos derivados de la planificación operativa anual</v>
      </c>
      <c r="L8211" s="150">
        <f>+VLOOKUP($E8211,IGE_2018!$B$8:$Z$347,18,0)</f>
        <v>0</v>
      </c>
      <c r="M8211" s="142" t="str">
        <f>+VLOOKUP($E8211,IGE_2018!$B$8:$Z$347,19,0)</f>
        <v>Bajo</v>
      </c>
    </row>
    <row r="8212" spans="1:13" x14ac:dyDescent="0.3">
      <c r="A8212" s="139">
        <f t="shared" si="8383"/>
        <v>216</v>
      </c>
      <c r="B8212" s="148">
        <f t="shared" si="8385"/>
        <v>36</v>
      </c>
      <c r="D8212" s="149" t="str">
        <f>+VLOOKUP($A8212,mUNICIPIOS!$B$4:$F$343,2,0)</f>
        <v>Huehuetenango</v>
      </c>
      <c r="E8212" s="149">
        <f>+VLOOKUP($A8212,mUNICIPIOS!$B$4:$F$343,3,0)</f>
        <v>1320</v>
      </c>
      <c r="F8212" s="149" t="str">
        <f>+VLOOKUP($A8212,mUNICIPIOS!$B$4:$F$343,4,0)</f>
        <v>San Sebastián Huehuetenango</v>
      </c>
      <c r="G8212" s="139" t="str">
        <f t="shared" ref="G8212:K8212" si="8424">+G8174</f>
        <v>06</v>
      </c>
      <c r="H8212" t="str">
        <f t="shared" si="8424"/>
        <v>IGE</v>
      </c>
      <c r="I8212" t="str">
        <f t="shared" si="8424"/>
        <v>Índice de Gestión Estratégica</v>
      </c>
      <c r="J8212" t="str">
        <f t="shared" si="8424"/>
        <v>06-07</v>
      </c>
      <c r="K8212" t="str">
        <f t="shared" si="8424"/>
        <v>Ingresos por servicios ambientales en relación a los ingresos propios sin regalías</v>
      </c>
      <c r="L8212" s="150">
        <f>+VLOOKUP($E8212,IGE_2018!$B$8:$Z$347,21,0)</f>
        <v>3.7375459013852064E-4</v>
      </c>
      <c r="M8212" s="142" t="str">
        <f>+VLOOKUP($E8212,IGE_2018!$B$8:$Z$347,22,0)</f>
        <v>Bajo</v>
      </c>
    </row>
    <row r="8213" spans="1:13" x14ac:dyDescent="0.3">
      <c r="A8213" s="139">
        <f t="shared" si="8383"/>
        <v>216</v>
      </c>
      <c r="B8213" s="148">
        <f t="shared" si="8385"/>
        <v>37</v>
      </c>
      <c r="D8213" s="149" t="str">
        <f>+VLOOKUP($A8213,mUNICIPIOS!$B$4:$F$343,2,0)</f>
        <v>Huehuetenango</v>
      </c>
      <c r="E8213" s="149">
        <f>+VLOOKUP($A8213,mUNICIPIOS!$B$4:$F$343,3,0)</f>
        <v>1320</v>
      </c>
      <c r="F8213" s="149" t="str">
        <f>+VLOOKUP($A8213,mUNICIPIOS!$B$4:$F$343,4,0)</f>
        <v>San Sebastián Huehuetenango</v>
      </c>
      <c r="G8213" s="139" t="str">
        <f t="shared" ref="G8213:K8213" si="8425">+G8175</f>
        <v>06</v>
      </c>
      <c r="H8213" t="str">
        <f t="shared" si="8425"/>
        <v>IGE</v>
      </c>
      <c r="I8213" t="str">
        <f t="shared" si="8425"/>
        <v>Índice de Gestión Estratégica</v>
      </c>
      <c r="J8213" t="str">
        <f t="shared" si="8425"/>
        <v>INDICE</v>
      </c>
      <c r="K8213">
        <f t="shared" si="8425"/>
        <v>0</v>
      </c>
      <c r="L8213" s="150">
        <f>+VLOOKUP($E8213,IGE_2018!$B$8:$Z$347,24,0)</f>
        <v>7.2521444037696642E-2</v>
      </c>
      <c r="M8213" s="142" t="str">
        <f>+VLOOKUP($E8213,IGE_2018!$B$8:$Z$347,25,0)</f>
        <v>Bajo</v>
      </c>
    </row>
    <row r="8214" spans="1:13" x14ac:dyDescent="0.3">
      <c r="A8214" s="139">
        <f t="shared" si="8383"/>
        <v>216</v>
      </c>
      <c r="B8214" s="148">
        <f t="shared" si="8385"/>
        <v>38</v>
      </c>
      <c r="D8214" s="149" t="str">
        <f>+VLOOKUP($A8214,mUNICIPIOS!$B$4:$F$343,2,0)</f>
        <v>Huehuetenango</v>
      </c>
      <c r="E8214" s="149">
        <f>+VLOOKUP($A8214,mUNICIPIOS!$B$4:$F$343,3,0)</f>
        <v>1320</v>
      </c>
      <c r="F8214" s="149" t="str">
        <f>+VLOOKUP($A8214,mUNICIPIOS!$B$4:$F$343,4,0)</f>
        <v>San Sebastián Huehuetenango</v>
      </c>
      <c r="G8214" s="139" t="str">
        <f t="shared" ref="G8214:K8214" si="8426">+G8176</f>
        <v>RANKING</v>
      </c>
      <c r="H8214" t="str">
        <f t="shared" si="8426"/>
        <v>RGM</v>
      </c>
      <c r="I8214" t="str">
        <f t="shared" si="8426"/>
        <v>Ranking de la Gestión Municipal 2018</v>
      </c>
      <c r="J8214" t="str">
        <f t="shared" si="8426"/>
        <v>RANKING</v>
      </c>
      <c r="K8214">
        <f t="shared" si="8426"/>
        <v>0</v>
      </c>
      <c r="L8214" s="151">
        <f>+VLOOKUP($E8214,Resultados_generales!$C$8:$AE$347,27,0)</f>
        <v>0.20774406486623412</v>
      </c>
      <c r="M8214" t="str">
        <f>+VLOOKUP($E8214,Resultados_generales!$C$8:$AE$347,28,0)</f>
        <v>Medio bajo</v>
      </c>
    </row>
    <row r="8215" spans="1:13" x14ac:dyDescent="0.3">
      <c r="A8215" s="139">
        <f t="shared" si="8383"/>
        <v>217</v>
      </c>
      <c r="B8215" s="148">
        <f t="shared" si="8385"/>
        <v>1</v>
      </c>
      <c r="D8215" s="149" t="str">
        <f>+VLOOKUP($A8215,mUNICIPIOS!$B$4:$F$343,2,0)</f>
        <v>Huehuetenango</v>
      </c>
      <c r="E8215" s="149">
        <f>+VLOOKUP($A8215,mUNICIPIOS!$B$4:$F$343,3,0)</f>
        <v>1321</v>
      </c>
      <c r="F8215" s="149" t="str">
        <f>+VLOOKUP($A8215,mUNICIPIOS!$B$4:$F$343,4,0)</f>
        <v>Tectitán</v>
      </c>
      <c r="G8215" s="139" t="str">
        <f t="shared" ref="G8215:K8215" si="8427">+G8177</f>
        <v>01</v>
      </c>
      <c r="H8215" t="str">
        <f t="shared" si="8427"/>
        <v>IPC</v>
      </c>
      <c r="I8215" t="str">
        <f t="shared" si="8427"/>
        <v>Índice de Participación Ciudadana</v>
      </c>
      <c r="J8215" t="str">
        <f t="shared" si="8427"/>
        <v>01-01</v>
      </c>
      <c r="K8215" t="str">
        <f t="shared" si="8427"/>
        <v>Número de reuniones del COMUDE en el año de la medición.</v>
      </c>
      <c r="L8215" s="150">
        <f>+VLOOKUP($E8215,IPC_2018!$B$8:$T$347,3,0)</f>
        <v>1</v>
      </c>
      <c r="M8215" s="142" t="str">
        <f>+VLOOKUP($E8215,IPC_2018!$B$8:$T$347,4,0)</f>
        <v>Alto</v>
      </c>
    </row>
    <row r="8216" spans="1:13" x14ac:dyDescent="0.3">
      <c r="A8216" s="139">
        <f t="shared" si="8383"/>
        <v>217</v>
      </c>
      <c r="B8216" s="148">
        <f t="shared" si="8385"/>
        <v>2</v>
      </c>
      <c r="D8216" s="149" t="str">
        <f>+VLOOKUP($A8216,mUNICIPIOS!$B$4:$F$343,2,0)</f>
        <v>Huehuetenango</v>
      </c>
      <c r="E8216" s="149">
        <f>+VLOOKUP($A8216,mUNICIPIOS!$B$4:$F$343,3,0)</f>
        <v>1321</v>
      </c>
      <c r="F8216" s="149" t="str">
        <f>+VLOOKUP($A8216,mUNICIPIOS!$B$4:$F$343,4,0)</f>
        <v>Tectitán</v>
      </c>
      <c r="G8216" s="139" t="str">
        <f t="shared" ref="G8216:K8216" si="8428">+G8178</f>
        <v>01</v>
      </c>
      <c r="H8216" t="str">
        <f t="shared" si="8428"/>
        <v>IPC</v>
      </c>
      <c r="I8216" t="str">
        <f t="shared" si="8428"/>
        <v>Índice de Participación Ciudadana</v>
      </c>
      <c r="J8216" t="str">
        <f t="shared" si="8428"/>
        <v>01-02</v>
      </c>
      <c r="K8216" t="str">
        <f t="shared" si="8428"/>
        <v>Participación de Alcaldes, Concejales y Síndicos determinados o designados en el COMUDE</v>
      </c>
      <c r="L8216" s="150">
        <f>+VLOOKUP($E8216,IPC_2018!$B$8:$T$347,6,0)</f>
        <v>1</v>
      </c>
      <c r="M8216" s="142" t="str">
        <f>+VLOOKUP($E8216,IPC_2018!$B$8:$T$347,7,0)</f>
        <v>Alto</v>
      </c>
    </row>
    <row r="8217" spans="1:13" x14ac:dyDescent="0.3">
      <c r="A8217" s="139">
        <f t="shared" si="8383"/>
        <v>217</v>
      </c>
      <c r="B8217" s="148">
        <f t="shared" si="8385"/>
        <v>3</v>
      </c>
      <c r="D8217" s="149" t="str">
        <f>+VLOOKUP($A8217,mUNICIPIOS!$B$4:$F$343,2,0)</f>
        <v>Huehuetenango</v>
      </c>
      <c r="E8217" s="149">
        <f>+VLOOKUP($A8217,mUNICIPIOS!$B$4:$F$343,3,0)</f>
        <v>1321</v>
      </c>
      <c r="F8217" s="149" t="str">
        <f>+VLOOKUP($A8217,mUNICIPIOS!$B$4:$F$343,4,0)</f>
        <v>Tectitán</v>
      </c>
      <c r="G8217" s="139" t="str">
        <f t="shared" ref="G8217:K8217" si="8429">+G8179</f>
        <v>01</v>
      </c>
      <c r="H8217" t="str">
        <f t="shared" si="8429"/>
        <v>IPC</v>
      </c>
      <c r="I8217" t="str">
        <f t="shared" si="8429"/>
        <v>Índice de Participación Ciudadana</v>
      </c>
      <c r="J8217" t="str">
        <f t="shared" si="8429"/>
        <v>01-03</v>
      </c>
      <c r="K8217" t="str">
        <f t="shared" si="8429"/>
        <v>Participación  de organizaciones de jóvenes, mujeres, pueblos mayas, xincas, garífunas, y otras organizaciones en el Comude</v>
      </c>
      <c r="L8217" s="150">
        <f>+VLOOKUP($E8217,IPC_2018!$B$8:$T$347,9,0)</f>
        <v>0.73059360730593614</v>
      </c>
      <c r="M8217" s="142" t="str">
        <f>+VLOOKUP($E8217,IPC_2018!$B$8:$T$347,10,0)</f>
        <v>Medio alto</v>
      </c>
    </row>
    <row r="8218" spans="1:13" x14ac:dyDescent="0.3">
      <c r="A8218" s="139">
        <f t="shared" si="8383"/>
        <v>217</v>
      </c>
      <c r="B8218" s="148">
        <f t="shared" si="8385"/>
        <v>4</v>
      </c>
      <c r="D8218" s="149" t="str">
        <f>+VLOOKUP($A8218,mUNICIPIOS!$B$4:$F$343,2,0)</f>
        <v>Huehuetenango</v>
      </c>
      <c r="E8218" s="149">
        <f>+VLOOKUP($A8218,mUNICIPIOS!$B$4:$F$343,3,0)</f>
        <v>1321</v>
      </c>
      <c r="F8218" s="149" t="str">
        <f>+VLOOKUP($A8218,mUNICIPIOS!$B$4:$F$343,4,0)</f>
        <v>Tectitán</v>
      </c>
      <c r="G8218" s="139" t="str">
        <f t="shared" ref="G8218:K8218" si="8430">+G8180</f>
        <v>01</v>
      </c>
      <c r="H8218" t="str">
        <f t="shared" si="8430"/>
        <v>IPC</v>
      </c>
      <c r="I8218" t="str">
        <f t="shared" si="8430"/>
        <v>Índice de Participación Ciudadana</v>
      </c>
      <c r="J8218" t="str">
        <f t="shared" si="8430"/>
        <v>01-04</v>
      </c>
      <c r="K8218" t="str">
        <f t="shared" si="8430"/>
        <v>Representatividad territorial del Comude.</v>
      </c>
      <c r="L8218" s="150">
        <f>+VLOOKUP($E8218,IPC_2018!$B$8:$T$347,12,0)</f>
        <v>0.92999999999999994</v>
      </c>
      <c r="M8218" s="142" t="str">
        <f>+VLOOKUP($E8218,IPC_2018!$B$8:$T$347,13,0)</f>
        <v>Alto</v>
      </c>
    </row>
    <row r="8219" spans="1:13" x14ac:dyDescent="0.3">
      <c r="A8219" s="139">
        <f t="shared" si="8383"/>
        <v>217</v>
      </c>
      <c r="B8219" s="148">
        <f t="shared" si="8385"/>
        <v>5</v>
      </c>
      <c r="D8219" s="149" t="str">
        <f>+VLOOKUP($A8219,mUNICIPIOS!$B$4:$F$343,2,0)</f>
        <v>Huehuetenango</v>
      </c>
      <c r="E8219" s="149">
        <f>+VLOOKUP($A8219,mUNICIPIOS!$B$4:$F$343,3,0)</f>
        <v>1321</v>
      </c>
      <c r="F8219" s="149" t="str">
        <f>+VLOOKUP($A8219,mUNICIPIOS!$B$4:$F$343,4,0)</f>
        <v>Tectitán</v>
      </c>
      <c r="G8219" s="139" t="str">
        <f t="shared" ref="G8219:K8219" si="8431">+G8181</f>
        <v>01</v>
      </c>
      <c r="H8219" t="str">
        <f t="shared" si="8431"/>
        <v>IPC</v>
      </c>
      <c r="I8219" t="str">
        <f t="shared" si="8431"/>
        <v>Índice de Participación Ciudadana</v>
      </c>
      <c r="J8219" t="str">
        <f t="shared" si="8431"/>
        <v>01-05</v>
      </c>
      <c r="K8219" t="str">
        <f t="shared" si="8431"/>
        <v>Funcionamiento del Comude</v>
      </c>
      <c r="L8219" s="150">
        <f>+VLOOKUP($E8219,IPC_2018!$B$8:$T$347,15,0)</f>
        <v>0.28572217324583821</v>
      </c>
      <c r="M8219" s="142" t="str">
        <f>+VLOOKUP($E8219,IPC_2018!$B$8:$T$347,16,0)</f>
        <v>Medio bajo</v>
      </c>
    </row>
    <row r="8220" spans="1:13" x14ac:dyDescent="0.3">
      <c r="A8220" s="139">
        <f t="shared" si="8383"/>
        <v>217</v>
      </c>
      <c r="B8220" s="148">
        <f t="shared" si="8385"/>
        <v>6</v>
      </c>
      <c r="D8220" s="149" t="str">
        <f>+VLOOKUP($A8220,mUNICIPIOS!$B$4:$F$343,2,0)</f>
        <v>Huehuetenango</v>
      </c>
      <c r="E8220" s="149">
        <f>+VLOOKUP($A8220,mUNICIPIOS!$B$4:$F$343,3,0)</f>
        <v>1321</v>
      </c>
      <c r="F8220" s="149" t="str">
        <f>+VLOOKUP($A8220,mUNICIPIOS!$B$4:$F$343,4,0)</f>
        <v>Tectitán</v>
      </c>
      <c r="G8220" s="139" t="str">
        <f t="shared" ref="G8220:K8220" si="8432">+G8182</f>
        <v>01</v>
      </c>
      <c r="H8220" t="str">
        <f t="shared" si="8432"/>
        <v>IPC</v>
      </c>
      <c r="I8220" t="str">
        <f t="shared" si="8432"/>
        <v>Índice de Participación Ciudadana</v>
      </c>
      <c r="J8220" t="str">
        <f t="shared" si="8432"/>
        <v>INDICE</v>
      </c>
      <c r="K8220">
        <f t="shared" si="8432"/>
        <v>0</v>
      </c>
      <c r="L8220" s="150">
        <f>+VLOOKUP($E8220,IPC_2018!$B$8:$T$347,18,0)</f>
        <v>0.84194736708276618</v>
      </c>
      <c r="M8220" s="142" t="str">
        <f>+VLOOKUP($E8220,IPC_2018!$B$8:$T$347,19,0)</f>
        <v>Alto</v>
      </c>
    </row>
    <row r="8221" spans="1:13" x14ac:dyDescent="0.3">
      <c r="A8221" s="139">
        <f t="shared" si="8383"/>
        <v>217</v>
      </c>
      <c r="B8221" s="148">
        <f t="shared" si="8385"/>
        <v>7</v>
      </c>
      <c r="D8221" s="149" t="str">
        <f>+VLOOKUP($A8221,mUNICIPIOS!$B$4:$F$343,2,0)</f>
        <v>Huehuetenango</v>
      </c>
      <c r="E8221" s="149">
        <f>+VLOOKUP($A8221,mUNICIPIOS!$B$4:$F$343,3,0)</f>
        <v>1321</v>
      </c>
      <c r="F8221" s="149" t="str">
        <f>+VLOOKUP($A8221,mUNICIPIOS!$B$4:$F$343,4,0)</f>
        <v>Tectitán</v>
      </c>
      <c r="G8221" s="139" t="str">
        <f t="shared" ref="G8221:K8221" si="8433">+G8183</f>
        <v>02</v>
      </c>
      <c r="H8221" t="str">
        <f t="shared" si="8433"/>
        <v>IIC</v>
      </c>
      <c r="I8221" t="str">
        <f t="shared" si="8433"/>
        <v>Índice de Información a la Ciudadanía</v>
      </c>
      <c r="J8221" t="str">
        <f t="shared" si="8433"/>
        <v>02-01</v>
      </c>
      <c r="K8221" t="str">
        <f t="shared" si="8433"/>
        <v>Rendición de cuentas cuatrimestral y anual al Comude enfocadas en resultados.</v>
      </c>
      <c r="L8221" s="150">
        <f>+VLOOKUP($E8221,IIC_2018!$B$8:$Q$347,3,0)</f>
        <v>0</v>
      </c>
      <c r="M8221" s="142" t="str">
        <f>+VLOOKUP($E8221,IIC_2018!$B$8:$Q$347,4,0)</f>
        <v>Bajo</v>
      </c>
    </row>
    <row r="8222" spans="1:13" x14ac:dyDescent="0.3">
      <c r="A8222" s="139">
        <f t="shared" si="8383"/>
        <v>217</v>
      </c>
      <c r="B8222" s="148">
        <f t="shared" si="8385"/>
        <v>8</v>
      </c>
      <c r="D8222" s="149" t="str">
        <f>+VLOOKUP($A8222,mUNICIPIOS!$B$4:$F$343,2,0)</f>
        <v>Huehuetenango</v>
      </c>
      <c r="E8222" s="149">
        <f>+VLOOKUP($A8222,mUNICIPIOS!$B$4:$F$343,3,0)</f>
        <v>1321</v>
      </c>
      <c r="F8222" s="149" t="str">
        <f>+VLOOKUP($A8222,mUNICIPIOS!$B$4:$F$343,4,0)</f>
        <v>Tectitán</v>
      </c>
      <c r="G8222" s="139" t="str">
        <f t="shared" ref="G8222:K8222" si="8434">+G8184</f>
        <v>02</v>
      </c>
      <c r="H8222" t="str">
        <f t="shared" si="8434"/>
        <v>IIC</v>
      </c>
      <c r="I8222" t="str">
        <f t="shared" si="8434"/>
        <v>Índice de Información a la Ciudadanía</v>
      </c>
      <c r="J8222" t="str">
        <f t="shared" si="8434"/>
        <v>02-02</v>
      </c>
      <c r="K8222" t="str">
        <f t="shared" si="8434"/>
        <v>Información presupuestaria y otra información brindada a la ciudadanía disponible en medios locales de comunicación.</v>
      </c>
      <c r="L8222" s="150">
        <f>+VLOOKUP($E8222,IIC_2018!$B$8:$Q$347,6,0)</f>
        <v>0</v>
      </c>
      <c r="M8222" s="142" t="str">
        <f>+VLOOKUP($E8222,IIC_2018!$B$8:$Q$347,7,0)</f>
        <v>Bajo</v>
      </c>
    </row>
    <row r="8223" spans="1:13" x14ac:dyDescent="0.3">
      <c r="A8223" s="139">
        <f t="shared" si="8383"/>
        <v>217</v>
      </c>
      <c r="B8223" s="148">
        <f t="shared" si="8385"/>
        <v>9</v>
      </c>
      <c r="D8223" s="149" t="str">
        <f>+VLOOKUP($A8223,mUNICIPIOS!$B$4:$F$343,2,0)</f>
        <v>Huehuetenango</v>
      </c>
      <c r="E8223" s="149">
        <f>+VLOOKUP($A8223,mUNICIPIOS!$B$4:$F$343,3,0)</f>
        <v>1321</v>
      </c>
      <c r="F8223" s="149" t="str">
        <f>+VLOOKUP($A8223,mUNICIPIOS!$B$4:$F$343,4,0)</f>
        <v>Tectitán</v>
      </c>
      <c r="G8223" s="139" t="str">
        <f t="shared" ref="G8223:K8223" si="8435">+G8185</f>
        <v>02</v>
      </c>
      <c r="H8223" t="str">
        <f t="shared" si="8435"/>
        <v>IIC</v>
      </c>
      <c r="I8223" t="str">
        <f t="shared" si="8435"/>
        <v>Índice de Información a la Ciudadanía</v>
      </c>
      <c r="J8223" t="str">
        <f t="shared" si="8435"/>
        <v>02-03</v>
      </c>
      <c r="K8223" t="str">
        <f t="shared" si="8435"/>
        <v>Información pública de oficio actualizada y disponible de acuerdo a la LAIP y uso de internet.</v>
      </c>
      <c r="L8223" s="150">
        <f>+VLOOKUP($E8223,IIC_2018!$B$8:$Q$347,9,0)</f>
        <v>0</v>
      </c>
      <c r="M8223" s="142" t="str">
        <f>+VLOOKUP($E8223,IIC_2018!$B$8:$Q$347,10,0)</f>
        <v>Bajo</v>
      </c>
    </row>
    <row r="8224" spans="1:13" x14ac:dyDescent="0.3">
      <c r="A8224" s="139">
        <f t="shared" si="8383"/>
        <v>217</v>
      </c>
      <c r="B8224" s="148">
        <f t="shared" si="8385"/>
        <v>10</v>
      </c>
      <c r="D8224" s="149" t="str">
        <f>+VLOOKUP($A8224,mUNICIPIOS!$B$4:$F$343,2,0)</f>
        <v>Huehuetenango</v>
      </c>
      <c r="E8224" s="149">
        <f>+VLOOKUP($A8224,mUNICIPIOS!$B$4:$F$343,3,0)</f>
        <v>1321</v>
      </c>
      <c r="F8224" s="149" t="str">
        <f>+VLOOKUP($A8224,mUNICIPIOS!$B$4:$F$343,4,0)</f>
        <v>Tectitán</v>
      </c>
      <c r="G8224" s="139" t="str">
        <f t="shared" ref="G8224:K8224" si="8436">+G8186</f>
        <v>02</v>
      </c>
      <c r="H8224" t="str">
        <f t="shared" si="8436"/>
        <v>IIC</v>
      </c>
      <c r="I8224" t="str">
        <f t="shared" si="8436"/>
        <v>Índice de Información a la Ciudadanía</v>
      </c>
      <c r="J8224" t="str">
        <f t="shared" si="8436"/>
        <v>02-04</v>
      </c>
      <c r="K8224" t="str">
        <f t="shared" si="8436"/>
        <v>Relación del monto contratado por medio de Guate compras con el total del presupuesto de egresos vigente.</v>
      </c>
      <c r="L8224" s="150">
        <f>+VLOOKUP($E8224,IIC_2018!$B$8:$Q$347,12,0)</f>
        <v>0.49198065147370296</v>
      </c>
      <c r="M8224" s="142" t="str">
        <f>+VLOOKUP($E8224,IIC_2018!$B$8:$Q$347,13,0)</f>
        <v>Medio</v>
      </c>
    </row>
    <row r="8225" spans="1:13" x14ac:dyDescent="0.3">
      <c r="A8225" s="139">
        <f t="shared" si="8383"/>
        <v>217</v>
      </c>
      <c r="B8225" s="148">
        <f t="shared" si="8385"/>
        <v>11</v>
      </c>
      <c r="D8225" s="149" t="str">
        <f>+VLOOKUP($A8225,mUNICIPIOS!$B$4:$F$343,2,0)</f>
        <v>Huehuetenango</v>
      </c>
      <c r="E8225" s="149">
        <f>+VLOOKUP($A8225,mUNICIPIOS!$B$4:$F$343,3,0)</f>
        <v>1321</v>
      </c>
      <c r="F8225" s="149" t="str">
        <f>+VLOOKUP($A8225,mUNICIPIOS!$B$4:$F$343,4,0)</f>
        <v>Tectitán</v>
      </c>
      <c r="G8225" s="139" t="str">
        <f t="shared" ref="G8225:K8225" si="8437">+G8187</f>
        <v>02</v>
      </c>
      <c r="H8225" t="str">
        <f t="shared" si="8437"/>
        <v>IIC</v>
      </c>
      <c r="I8225" t="str">
        <f t="shared" si="8437"/>
        <v>Índice de Información a la Ciudadanía</v>
      </c>
      <c r="J8225" t="str">
        <f t="shared" si="8437"/>
        <v>INDICE</v>
      </c>
      <c r="K8225">
        <f t="shared" si="8437"/>
        <v>0</v>
      </c>
      <c r="L8225" s="150">
        <f>+VLOOKUP($E8225,IIC_2018!$B$8:$Q$347,15,0)</f>
        <v>0.12299516286842574</v>
      </c>
      <c r="M8225" s="142" t="str">
        <f>+VLOOKUP($E8225,IIC_2018!$B$8:$Q$347,16,0)</f>
        <v>Bajo</v>
      </c>
    </row>
    <row r="8226" spans="1:13" x14ac:dyDescent="0.3">
      <c r="A8226" s="139">
        <f t="shared" si="8383"/>
        <v>217</v>
      </c>
      <c r="B8226" s="148">
        <f t="shared" si="8385"/>
        <v>12</v>
      </c>
      <c r="D8226" s="149" t="str">
        <f>+VLOOKUP($A8226,mUNICIPIOS!$B$4:$F$343,2,0)</f>
        <v>Huehuetenango</v>
      </c>
      <c r="E8226" s="149">
        <f>+VLOOKUP($A8226,mUNICIPIOS!$B$4:$F$343,3,0)</f>
        <v>1321</v>
      </c>
      <c r="F8226" s="149" t="str">
        <f>+VLOOKUP($A8226,mUNICIPIOS!$B$4:$F$343,4,0)</f>
        <v>Tectitán</v>
      </c>
      <c r="G8226" s="139" t="str">
        <f t="shared" ref="G8226:K8226" si="8438">+G8188</f>
        <v>03</v>
      </c>
      <c r="H8226" t="str">
        <f t="shared" si="8438"/>
        <v>ISP</v>
      </c>
      <c r="I8226" t="str">
        <f t="shared" si="8438"/>
        <v>Índice de Servicios Públicos</v>
      </c>
      <c r="J8226" t="str">
        <f t="shared" si="8438"/>
        <v>03-01</v>
      </c>
      <c r="K8226" t="str">
        <f t="shared" si="8438"/>
        <v>Cobertura del servicio público de agua</v>
      </c>
      <c r="L8226" s="150">
        <f>+VLOOKUP($E8226,ISP_2018!$B$8:$T$347,3,0)</f>
        <v>0</v>
      </c>
      <c r="M8226" s="142" t="str">
        <f>+VLOOKUP($E8226,ISP_2018!$B$8:$T$347,4,0)</f>
        <v>Bajo</v>
      </c>
    </row>
    <row r="8227" spans="1:13" x14ac:dyDescent="0.3">
      <c r="A8227" s="139">
        <f t="shared" si="8383"/>
        <v>217</v>
      </c>
      <c r="B8227" s="148">
        <f t="shared" si="8385"/>
        <v>13</v>
      </c>
      <c r="D8227" s="149" t="str">
        <f>+VLOOKUP($A8227,mUNICIPIOS!$B$4:$F$343,2,0)</f>
        <v>Huehuetenango</v>
      </c>
      <c r="E8227" s="149">
        <f>+VLOOKUP($A8227,mUNICIPIOS!$B$4:$F$343,3,0)</f>
        <v>1321</v>
      </c>
      <c r="F8227" s="149" t="str">
        <f>+VLOOKUP($A8227,mUNICIPIOS!$B$4:$F$343,4,0)</f>
        <v>Tectitán</v>
      </c>
      <c r="G8227" s="139" t="str">
        <f t="shared" ref="G8227:K8227" si="8439">+G8189</f>
        <v>03</v>
      </c>
      <c r="H8227" t="str">
        <f t="shared" si="8439"/>
        <v>ISP</v>
      </c>
      <c r="I8227" t="str">
        <f t="shared" si="8439"/>
        <v>Índice de Servicios Públicos</v>
      </c>
      <c r="J8227" t="str">
        <f t="shared" si="8439"/>
        <v>03-02</v>
      </c>
      <c r="K8227" t="str">
        <f t="shared" si="8439"/>
        <v>Control de la calidad del servicio público de agua</v>
      </c>
      <c r="L8227" s="150">
        <f>+VLOOKUP($E8227,ISP_2018!$B$8:$T$347,6,0)</f>
        <v>0</v>
      </c>
      <c r="M8227" s="142" t="str">
        <f>+VLOOKUP($E8227,ISP_2018!$B$8:$T$347,7,0)</f>
        <v>Bajo</v>
      </c>
    </row>
    <row r="8228" spans="1:13" x14ac:dyDescent="0.3">
      <c r="A8228" s="139">
        <f t="shared" si="8383"/>
        <v>217</v>
      </c>
      <c r="B8228" s="148">
        <f t="shared" si="8385"/>
        <v>14</v>
      </c>
      <c r="D8228" s="149" t="str">
        <f>+VLOOKUP($A8228,mUNICIPIOS!$B$4:$F$343,2,0)</f>
        <v>Huehuetenango</v>
      </c>
      <c r="E8228" s="149">
        <f>+VLOOKUP($A8228,mUNICIPIOS!$B$4:$F$343,3,0)</f>
        <v>1321</v>
      </c>
      <c r="F8228" s="149" t="str">
        <f>+VLOOKUP($A8228,mUNICIPIOS!$B$4:$F$343,4,0)</f>
        <v>Tectitán</v>
      </c>
      <c r="G8228" s="139" t="str">
        <f t="shared" ref="G8228:K8228" si="8440">+G8190</f>
        <v>03</v>
      </c>
      <c r="H8228" t="str">
        <f t="shared" si="8440"/>
        <v>ISP</v>
      </c>
      <c r="I8228" t="str">
        <f t="shared" si="8440"/>
        <v>Índice de Servicios Públicos</v>
      </c>
      <c r="J8228" t="str">
        <f t="shared" si="8440"/>
        <v>03-03</v>
      </c>
      <c r="K8228" t="str">
        <f t="shared" si="8440"/>
        <v>Disposición  y tratamiento  de aguas residuales</v>
      </c>
      <c r="L8228" s="150">
        <f>+VLOOKUP($E8228,ISP_2018!$B$8:$T$347,9,0)</f>
        <v>0</v>
      </c>
      <c r="M8228" s="142" t="str">
        <f>+VLOOKUP($E8228,ISP_2018!$B$8:$T$347,10,0)</f>
        <v>Bajo</v>
      </c>
    </row>
    <row r="8229" spans="1:13" x14ac:dyDescent="0.3">
      <c r="A8229" s="139">
        <f t="shared" si="8383"/>
        <v>217</v>
      </c>
      <c r="B8229" s="148">
        <f t="shared" si="8385"/>
        <v>15</v>
      </c>
      <c r="D8229" s="149" t="str">
        <f>+VLOOKUP($A8229,mUNICIPIOS!$B$4:$F$343,2,0)</f>
        <v>Huehuetenango</v>
      </c>
      <c r="E8229" s="149">
        <f>+VLOOKUP($A8229,mUNICIPIOS!$B$4:$F$343,3,0)</f>
        <v>1321</v>
      </c>
      <c r="F8229" s="149" t="str">
        <f>+VLOOKUP($A8229,mUNICIPIOS!$B$4:$F$343,4,0)</f>
        <v>Tectitán</v>
      </c>
      <c r="G8229" s="139" t="str">
        <f t="shared" ref="G8229:K8229" si="8441">+G8191</f>
        <v>03</v>
      </c>
      <c r="H8229" t="str">
        <f t="shared" si="8441"/>
        <v>ISP</v>
      </c>
      <c r="I8229" t="str">
        <f t="shared" si="8441"/>
        <v>Índice de Servicios Públicos</v>
      </c>
      <c r="J8229" t="str">
        <f t="shared" si="8441"/>
        <v>03-04</v>
      </c>
      <c r="K8229" t="str">
        <f t="shared" si="8441"/>
        <v>Gestión y manejo de los residuos y desechos sólidos</v>
      </c>
      <c r="L8229" s="150">
        <f>+VLOOKUP($E8229,ISP_2018!$B$8:$T$347,12,0)</f>
        <v>0</v>
      </c>
      <c r="M8229" s="142" t="str">
        <f>+VLOOKUP($E8229,ISP_2018!$B$8:$T$347,13,0)</f>
        <v>Bajo</v>
      </c>
    </row>
    <row r="8230" spans="1:13" x14ac:dyDescent="0.3">
      <c r="A8230" s="139">
        <f t="shared" si="8383"/>
        <v>217</v>
      </c>
      <c r="B8230" s="148">
        <f t="shared" si="8385"/>
        <v>16</v>
      </c>
      <c r="D8230" s="149" t="str">
        <f>+VLOOKUP($A8230,mUNICIPIOS!$B$4:$F$343,2,0)</f>
        <v>Huehuetenango</v>
      </c>
      <c r="E8230" s="149">
        <f>+VLOOKUP($A8230,mUNICIPIOS!$B$4:$F$343,3,0)</f>
        <v>1321</v>
      </c>
      <c r="F8230" s="149" t="str">
        <f>+VLOOKUP($A8230,mUNICIPIOS!$B$4:$F$343,4,0)</f>
        <v>Tectitán</v>
      </c>
      <c r="G8230" s="139" t="str">
        <f t="shared" ref="G8230:K8230" si="8442">+G8192</f>
        <v>03</v>
      </c>
      <c r="H8230" t="str">
        <f t="shared" si="8442"/>
        <v>ISP</v>
      </c>
      <c r="I8230" t="str">
        <f t="shared" si="8442"/>
        <v>Índice de Servicios Públicos</v>
      </c>
      <c r="J8230" t="str">
        <f t="shared" si="8442"/>
        <v>03-05</v>
      </c>
      <c r="K8230" t="str">
        <f t="shared" si="8442"/>
        <v>Gestión de servicios públicos municipales</v>
      </c>
      <c r="L8230" s="150">
        <f>+VLOOKUP($E8230,ISP_2018!$B$8:$T$347,15,0)</f>
        <v>0</v>
      </c>
      <c r="M8230" s="142" t="str">
        <f>+VLOOKUP($E8230,ISP_2018!$B$8:$T$347,16,0)</f>
        <v>Bajo</v>
      </c>
    </row>
    <row r="8231" spans="1:13" x14ac:dyDescent="0.3">
      <c r="A8231" s="139">
        <f t="shared" si="8383"/>
        <v>217</v>
      </c>
      <c r="B8231" s="148">
        <f t="shared" si="8385"/>
        <v>17</v>
      </c>
      <c r="D8231" s="149" t="str">
        <f>+VLOOKUP($A8231,mUNICIPIOS!$B$4:$F$343,2,0)</f>
        <v>Huehuetenango</v>
      </c>
      <c r="E8231" s="149">
        <f>+VLOOKUP($A8231,mUNICIPIOS!$B$4:$F$343,3,0)</f>
        <v>1321</v>
      </c>
      <c r="F8231" s="149" t="str">
        <f>+VLOOKUP($A8231,mUNICIPIOS!$B$4:$F$343,4,0)</f>
        <v>Tectitán</v>
      </c>
      <c r="G8231" s="139" t="str">
        <f t="shared" ref="G8231:K8231" si="8443">+G8193</f>
        <v>03</v>
      </c>
      <c r="H8231" t="str">
        <f t="shared" si="8443"/>
        <v>ISP</v>
      </c>
      <c r="I8231" t="str">
        <f t="shared" si="8443"/>
        <v>Índice de Servicios Públicos</v>
      </c>
      <c r="J8231" t="str">
        <f t="shared" si="8443"/>
        <v>INDICE</v>
      </c>
      <c r="K8231">
        <f t="shared" si="8443"/>
        <v>0</v>
      </c>
      <c r="L8231" s="150">
        <f>+VLOOKUP($E8231,ISP_2018!$B$8:$T$347,18,0)</f>
        <v>0</v>
      </c>
      <c r="M8231" s="142" t="str">
        <f>+VLOOKUP($E8231,ISP_2018!$B$8:$T$347,19,0)</f>
        <v>Bajo</v>
      </c>
    </row>
    <row r="8232" spans="1:13" x14ac:dyDescent="0.3">
      <c r="A8232" s="139">
        <f t="shared" si="8383"/>
        <v>217</v>
      </c>
      <c r="B8232" s="148">
        <f t="shared" si="8385"/>
        <v>18</v>
      </c>
      <c r="D8232" s="149" t="str">
        <f>+VLOOKUP($A8232,mUNICIPIOS!$B$4:$F$343,2,0)</f>
        <v>Huehuetenango</v>
      </c>
      <c r="E8232" s="149">
        <f>+VLOOKUP($A8232,mUNICIPIOS!$B$4:$F$343,3,0)</f>
        <v>1321</v>
      </c>
      <c r="F8232" s="149" t="str">
        <f>+VLOOKUP($A8232,mUNICIPIOS!$B$4:$F$343,4,0)</f>
        <v>Tectitán</v>
      </c>
      <c r="G8232" s="139" t="str">
        <f t="shared" ref="G8232:K8232" si="8444">+G8194</f>
        <v>04</v>
      </c>
      <c r="H8232" t="str">
        <f t="shared" si="8444"/>
        <v>IGA</v>
      </c>
      <c r="I8232" t="str">
        <f t="shared" si="8444"/>
        <v>Índice de Gestión Administrativa</v>
      </c>
      <c r="J8232" t="str">
        <f t="shared" si="8444"/>
        <v>04-01</v>
      </c>
      <c r="K8232" t="str">
        <f t="shared" si="8444"/>
        <v>Existencia de elementos de atención municipal orientada al vecino</v>
      </c>
      <c r="L8232" s="150">
        <f>+VLOOKUP($E8232,IGA_2018!$B$8:$N$347,3,0)</f>
        <v>0</v>
      </c>
      <c r="M8232" s="142" t="str">
        <f>+VLOOKUP($E8232,IGA_2018!$B$8:$N$347,4,0)</f>
        <v>Bajo</v>
      </c>
    </row>
    <row r="8233" spans="1:13" x14ac:dyDescent="0.3">
      <c r="A8233" s="139">
        <f t="shared" si="8383"/>
        <v>217</v>
      </c>
      <c r="B8233" s="148">
        <f t="shared" si="8385"/>
        <v>19</v>
      </c>
      <c r="D8233" s="149" t="str">
        <f>+VLOOKUP($A8233,mUNICIPIOS!$B$4:$F$343,2,0)</f>
        <v>Huehuetenango</v>
      </c>
      <c r="E8233" s="149">
        <f>+VLOOKUP($A8233,mUNICIPIOS!$B$4:$F$343,3,0)</f>
        <v>1321</v>
      </c>
      <c r="F8233" s="149" t="str">
        <f>+VLOOKUP($A8233,mUNICIPIOS!$B$4:$F$343,4,0)</f>
        <v>Tectitán</v>
      </c>
      <c r="G8233" s="139" t="str">
        <f t="shared" ref="G8233:K8233" si="8445">+G8195</f>
        <v>04</v>
      </c>
      <c r="H8233" t="str">
        <f t="shared" si="8445"/>
        <v>IGA</v>
      </c>
      <c r="I8233" t="str">
        <f t="shared" si="8445"/>
        <v>Índice de Gestión Administrativa</v>
      </c>
      <c r="J8233" t="str">
        <f t="shared" si="8445"/>
        <v>04-02</v>
      </c>
      <c r="K8233" t="str">
        <f t="shared" si="8445"/>
        <v>Gestión del recurso humano.</v>
      </c>
      <c r="L8233" s="150">
        <f>+VLOOKUP($E8233,IGA_2018!$B$8:$N$347,6,0)</f>
        <v>0</v>
      </c>
      <c r="M8233" s="142" t="str">
        <f>+VLOOKUP($E8233,IGA_2018!$B$8:$N$347,7,0)</f>
        <v>Bajo</v>
      </c>
    </row>
    <row r="8234" spans="1:13" x14ac:dyDescent="0.3">
      <c r="A8234" s="139">
        <f t="shared" si="8383"/>
        <v>217</v>
      </c>
      <c r="B8234" s="148">
        <f t="shared" si="8385"/>
        <v>20</v>
      </c>
      <c r="D8234" s="149" t="str">
        <f>+VLOOKUP($A8234,mUNICIPIOS!$B$4:$F$343,2,0)</f>
        <v>Huehuetenango</v>
      </c>
      <c r="E8234" s="149">
        <f>+VLOOKUP($A8234,mUNICIPIOS!$B$4:$F$343,3,0)</f>
        <v>1321</v>
      </c>
      <c r="F8234" s="149" t="str">
        <f>+VLOOKUP($A8234,mUNICIPIOS!$B$4:$F$343,4,0)</f>
        <v>Tectitán</v>
      </c>
      <c r="G8234" s="139" t="str">
        <f t="shared" ref="G8234:K8234" si="8446">+G8196</f>
        <v>04</v>
      </c>
      <c r="H8234" t="str">
        <f t="shared" si="8446"/>
        <v>IGA</v>
      </c>
      <c r="I8234" t="str">
        <f t="shared" si="8446"/>
        <v>Índice de Gestión Administrativa</v>
      </c>
      <c r="J8234" t="str">
        <f t="shared" si="8446"/>
        <v>04-03</v>
      </c>
      <c r="K8234" t="str">
        <f t="shared" si="8446"/>
        <v>Existencia de oficinas municipales con instrumentos de gestión.</v>
      </c>
      <c r="L8234" s="150">
        <f>+VLOOKUP($E8234,IGA_2018!$B$8:$N$347,9,0)</f>
        <v>0</v>
      </c>
      <c r="M8234" s="142" t="str">
        <f>+VLOOKUP($E8234,IGA_2018!$B$8:$N$347,10,0)</f>
        <v>Bajo</v>
      </c>
    </row>
    <row r="8235" spans="1:13" x14ac:dyDescent="0.3">
      <c r="A8235" s="139">
        <f t="shared" si="8383"/>
        <v>217</v>
      </c>
      <c r="B8235" s="148">
        <f t="shared" si="8385"/>
        <v>21</v>
      </c>
      <c r="D8235" s="149" t="str">
        <f>+VLOOKUP($A8235,mUNICIPIOS!$B$4:$F$343,2,0)</f>
        <v>Huehuetenango</v>
      </c>
      <c r="E8235" s="149">
        <f>+VLOOKUP($A8235,mUNICIPIOS!$B$4:$F$343,3,0)</f>
        <v>1321</v>
      </c>
      <c r="F8235" s="149" t="str">
        <f>+VLOOKUP($A8235,mUNICIPIOS!$B$4:$F$343,4,0)</f>
        <v>Tectitán</v>
      </c>
      <c r="G8235" s="139" t="str">
        <f t="shared" ref="G8235:K8235" si="8447">+G8197</f>
        <v>04</v>
      </c>
      <c r="H8235" t="str">
        <f t="shared" si="8447"/>
        <v>IGA</v>
      </c>
      <c r="I8235" t="str">
        <f t="shared" si="8447"/>
        <v>Índice de Gestión Administrativa</v>
      </c>
      <c r="J8235" t="str">
        <f t="shared" si="8447"/>
        <v>INDICE</v>
      </c>
      <c r="K8235">
        <f t="shared" si="8447"/>
        <v>0</v>
      </c>
      <c r="L8235" s="150">
        <f>+VLOOKUP($E8235,IGA_2018!$B$8:$N$347,12,0)</f>
        <v>0</v>
      </c>
      <c r="M8235" s="142" t="str">
        <f>+VLOOKUP($E8235,IGA_2018!$B$8:$N$347,13,0)</f>
        <v>Bajo</v>
      </c>
    </row>
    <row r="8236" spans="1:13" x14ac:dyDescent="0.3">
      <c r="A8236" s="139">
        <f t="shared" si="8383"/>
        <v>217</v>
      </c>
      <c r="B8236" s="148">
        <f t="shared" si="8385"/>
        <v>22</v>
      </c>
      <c r="D8236" s="149" t="str">
        <f>+VLOOKUP($A8236,mUNICIPIOS!$B$4:$F$343,2,0)</f>
        <v>Huehuetenango</v>
      </c>
      <c r="E8236" s="149">
        <f>+VLOOKUP($A8236,mUNICIPIOS!$B$4:$F$343,3,0)</f>
        <v>1321</v>
      </c>
      <c r="F8236" s="149" t="str">
        <f>+VLOOKUP($A8236,mUNICIPIOS!$B$4:$F$343,4,0)</f>
        <v>Tectitán</v>
      </c>
      <c r="G8236" s="139" t="str">
        <f t="shared" ref="G8236:K8236" si="8448">+G8198</f>
        <v>05</v>
      </c>
      <c r="H8236" t="str">
        <f t="shared" si="8448"/>
        <v>IGF</v>
      </c>
      <c r="I8236" t="str">
        <f t="shared" si="8448"/>
        <v>Índice de Gestión Financiera</v>
      </c>
      <c r="J8236" t="str">
        <f t="shared" si="8448"/>
        <v>05-01</v>
      </c>
      <c r="K8236" t="str">
        <f t="shared" si="8448"/>
        <v>Autonomía financiera municipal</v>
      </c>
      <c r="L8236" s="150">
        <f>+VLOOKUP($E8236,IGF_2018!$B$8:$Z$347,3,0)</f>
        <v>3.1796262932713391E-2</v>
      </c>
      <c r="M8236" s="142" t="str">
        <f>+VLOOKUP($E8236,IGF_2018!$B$8:$Z$347,4,0)</f>
        <v>Bajo</v>
      </c>
    </row>
    <row r="8237" spans="1:13" x14ac:dyDescent="0.3">
      <c r="A8237" s="139">
        <f t="shared" ref="A8237:A8300" si="8449">+IF(B8236=38,A8236+1,A8236)</f>
        <v>217</v>
      </c>
      <c r="B8237" s="148">
        <f t="shared" si="8385"/>
        <v>23</v>
      </c>
      <c r="D8237" s="149" t="str">
        <f>+VLOOKUP($A8237,mUNICIPIOS!$B$4:$F$343,2,0)</f>
        <v>Huehuetenango</v>
      </c>
      <c r="E8237" s="149">
        <f>+VLOOKUP($A8237,mUNICIPIOS!$B$4:$F$343,3,0)</f>
        <v>1321</v>
      </c>
      <c r="F8237" s="149" t="str">
        <f>+VLOOKUP($A8237,mUNICIPIOS!$B$4:$F$343,4,0)</f>
        <v>Tectitán</v>
      </c>
      <c r="G8237" s="139" t="str">
        <f t="shared" ref="G8237:K8237" si="8450">+G8199</f>
        <v>05</v>
      </c>
      <c r="H8237" t="str">
        <f t="shared" si="8450"/>
        <v>IGF</v>
      </c>
      <c r="I8237" t="str">
        <f t="shared" si="8450"/>
        <v>Índice de Gestión Financiera</v>
      </c>
      <c r="J8237" t="str">
        <f t="shared" si="8450"/>
        <v>05-02</v>
      </c>
      <c r="K8237" t="str">
        <f t="shared" si="8450"/>
        <v xml:space="preserve">Ingresos propios por habitante -sin regalías- </v>
      </c>
      <c r="L8237" s="150">
        <f>+VLOOKUP($E8237,IGF_2018!$B$8:$Z$347,6,0)</f>
        <v>3.2328793527383437E-2</v>
      </c>
      <c r="M8237" s="142" t="str">
        <f>+VLOOKUP($E8237,IGF_2018!$B$8:$Z$347,7,0)</f>
        <v>Bajo</v>
      </c>
    </row>
    <row r="8238" spans="1:13" x14ac:dyDescent="0.3">
      <c r="A8238" s="139">
        <f t="shared" si="8449"/>
        <v>217</v>
      </c>
      <c r="B8238" s="148">
        <f t="shared" ref="B8238:B8301" si="8451">+B8200</f>
        <v>24</v>
      </c>
      <c r="D8238" s="149" t="str">
        <f>+VLOOKUP($A8238,mUNICIPIOS!$B$4:$F$343,2,0)</f>
        <v>Huehuetenango</v>
      </c>
      <c r="E8238" s="149">
        <f>+VLOOKUP($A8238,mUNICIPIOS!$B$4:$F$343,3,0)</f>
        <v>1321</v>
      </c>
      <c r="F8238" s="149" t="str">
        <f>+VLOOKUP($A8238,mUNICIPIOS!$B$4:$F$343,4,0)</f>
        <v>Tectitán</v>
      </c>
      <c r="G8238" s="139" t="str">
        <f t="shared" ref="G8238:K8238" si="8452">+G8200</f>
        <v>05</v>
      </c>
      <c r="H8238" t="str">
        <f t="shared" si="8452"/>
        <v>IGF</v>
      </c>
      <c r="I8238" t="str">
        <f t="shared" si="8452"/>
        <v>Índice de Gestión Financiera</v>
      </c>
      <c r="J8238" t="str">
        <f t="shared" si="8452"/>
        <v>05-03</v>
      </c>
      <c r="K8238" t="str">
        <f t="shared" si="8452"/>
        <v>Ingresos del IUSI en relación a los ingresos propios -sin regalías-</v>
      </c>
      <c r="L8238" s="150">
        <f>+VLOOKUP($E8238,IGF_2018!$B$8:$Z$347,9,0)</f>
        <v>0</v>
      </c>
      <c r="M8238" s="142" t="str">
        <f>+VLOOKUP($E8238,IGF_2018!$B$8:$Z$347,10,0)</f>
        <v>Bajo</v>
      </c>
    </row>
    <row r="8239" spans="1:13" x14ac:dyDescent="0.3">
      <c r="A8239" s="139">
        <f t="shared" si="8449"/>
        <v>217</v>
      </c>
      <c r="B8239" s="148">
        <f t="shared" si="8451"/>
        <v>25</v>
      </c>
      <c r="D8239" s="149" t="str">
        <f>+VLOOKUP($A8239,mUNICIPIOS!$B$4:$F$343,2,0)</f>
        <v>Huehuetenango</v>
      </c>
      <c r="E8239" s="149">
        <f>+VLOOKUP($A8239,mUNICIPIOS!$B$4:$F$343,3,0)</f>
        <v>1321</v>
      </c>
      <c r="F8239" s="149" t="str">
        <f>+VLOOKUP($A8239,mUNICIPIOS!$B$4:$F$343,4,0)</f>
        <v>Tectitán</v>
      </c>
      <c r="G8239" s="139" t="str">
        <f t="shared" ref="G8239:K8239" si="8453">+G8201</f>
        <v>05</v>
      </c>
      <c r="H8239" t="str">
        <f t="shared" si="8453"/>
        <v>IGF</v>
      </c>
      <c r="I8239" t="str">
        <f t="shared" si="8453"/>
        <v>Índice de Gestión Financiera</v>
      </c>
      <c r="J8239" t="str">
        <f t="shared" si="8453"/>
        <v>05-04</v>
      </c>
      <c r="K8239" t="str">
        <f t="shared" si="8453"/>
        <v>Inversión anual en capital fijo por habitante</v>
      </c>
      <c r="L8239" s="150">
        <f>+VLOOKUP($E8239,IGF_2018!$B$8:$Z$347,12,0)</f>
        <v>0.20070761143243201</v>
      </c>
      <c r="M8239" s="142" t="str">
        <f>+VLOOKUP($E8239,IGF_2018!$B$8:$Z$347,13,0)</f>
        <v>Medio bajo</v>
      </c>
    </row>
    <row r="8240" spans="1:13" x14ac:dyDescent="0.3">
      <c r="A8240" s="139">
        <f t="shared" si="8449"/>
        <v>217</v>
      </c>
      <c r="B8240" s="148">
        <f t="shared" si="8451"/>
        <v>26</v>
      </c>
      <c r="D8240" s="149" t="str">
        <f>+VLOOKUP($A8240,mUNICIPIOS!$B$4:$F$343,2,0)</f>
        <v>Huehuetenango</v>
      </c>
      <c r="E8240" s="149">
        <f>+VLOOKUP($A8240,mUNICIPIOS!$B$4:$F$343,3,0)</f>
        <v>1321</v>
      </c>
      <c r="F8240" s="149" t="str">
        <f>+VLOOKUP($A8240,mUNICIPIOS!$B$4:$F$343,4,0)</f>
        <v>Tectitán</v>
      </c>
      <c r="G8240" s="139" t="str">
        <f t="shared" ref="G8240:K8240" si="8454">+G8202</f>
        <v>05</v>
      </c>
      <c r="H8240" t="str">
        <f t="shared" si="8454"/>
        <v>IGF</v>
      </c>
      <c r="I8240" t="str">
        <f t="shared" si="8454"/>
        <v>Índice de Gestión Financiera</v>
      </c>
      <c r="J8240" t="str">
        <f t="shared" si="8454"/>
        <v>05-05</v>
      </c>
      <c r="K8240" t="str">
        <f t="shared" si="8454"/>
        <v>Inversión anual en capital fijo con recursos percibidos por ingresos propios</v>
      </c>
      <c r="L8240" s="150">
        <f>+VLOOKUP($E8240,IGF_2018!$B$8:$Z$347,15,0)</f>
        <v>0</v>
      </c>
      <c r="M8240" s="142" t="str">
        <f>+VLOOKUP($E8240,IGF_2018!$B$8:$Z$347,16,0)</f>
        <v>Bajo</v>
      </c>
    </row>
    <row r="8241" spans="1:13" x14ac:dyDescent="0.3">
      <c r="A8241" s="139">
        <f t="shared" si="8449"/>
        <v>217</v>
      </c>
      <c r="B8241" s="148">
        <f t="shared" si="8451"/>
        <v>27</v>
      </c>
      <c r="D8241" s="149" t="str">
        <f>+VLOOKUP($A8241,mUNICIPIOS!$B$4:$F$343,2,0)</f>
        <v>Huehuetenango</v>
      </c>
      <c r="E8241" s="149">
        <f>+VLOOKUP($A8241,mUNICIPIOS!$B$4:$F$343,3,0)</f>
        <v>1321</v>
      </c>
      <c r="F8241" s="149" t="str">
        <f>+VLOOKUP($A8241,mUNICIPIOS!$B$4:$F$343,4,0)</f>
        <v>Tectitán</v>
      </c>
      <c r="G8241" s="139" t="str">
        <f t="shared" ref="G8241:K8241" si="8455">+G8203</f>
        <v>05</v>
      </c>
      <c r="H8241" t="str">
        <f t="shared" si="8455"/>
        <v>IGF</v>
      </c>
      <c r="I8241" t="str">
        <f t="shared" si="8455"/>
        <v>Índice de Gestión Financiera</v>
      </c>
      <c r="J8241" t="str">
        <f t="shared" si="8455"/>
        <v>05-06</v>
      </c>
      <c r="K8241" t="str">
        <f t="shared" si="8455"/>
        <v xml:space="preserve">Inversión anual en capital fijo con recursos percibidos por transferencias del Gobierno Central </v>
      </c>
      <c r="L8241" s="150">
        <f>+VLOOKUP($E8241,IGF_2018!$B$8:$Z$347,18,0)</f>
        <v>0.29869585573573521</v>
      </c>
      <c r="M8241" s="142" t="str">
        <f>+VLOOKUP($E8241,IGF_2018!$B$8:$Z$347,19,0)</f>
        <v>Medio bajo</v>
      </c>
    </row>
    <row r="8242" spans="1:13" x14ac:dyDescent="0.3">
      <c r="A8242" s="139">
        <f t="shared" si="8449"/>
        <v>217</v>
      </c>
      <c r="B8242" s="148">
        <f t="shared" si="8451"/>
        <v>28</v>
      </c>
      <c r="D8242" s="149" t="str">
        <f>+VLOOKUP($A8242,mUNICIPIOS!$B$4:$F$343,2,0)</f>
        <v>Huehuetenango</v>
      </c>
      <c r="E8242" s="149">
        <f>+VLOOKUP($A8242,mUNICIPIOS!$B$4:$F$343,3,0)</f>
        <v>1321</v>
      </c>
      <c r="F8242" s="149" t="str">
        <f>+VLOOKUP($A8242,mUNICIPIOS!$B$4:$F$343,4,0)</f>
        <v>Tectitán</v>
      </c>
      <c r="G8242" s="139" t="str">
        <f t="shared" ref="G8242:K8242" si="8456">+G8204</f>
        <v>05</v>
      </c>
      <c r="H8242" t="str">
        <f t="shared" si="8456"/>
        <v>IGF</v>
      </c>
      <c r="I8242" t="str">
        <f t="shared" si="8456"/>
        <v>Índice de Gestión Financiera</v>
      </c>
      <c r="J8242" t="str">
        <f t="shared" si="8456"/>
        <v>05-07</v>
      </c>
      <c r="K8242" t="str">
        <f t="shared" si="8456"/>
        <v>Financiamiento por endeudamiento municipal</v>
      </c>
      <c r="L8242" s="150">
        <f>+VLOOKUP($E8242,IGF_2018!$B$8:$Z$347,21,0)</f>
        <v>1</v>
      </c>
      <c r="M8242" s="142" t="str">
        <f>+VLOOKUP($E8242,IGF_2018!$B$8:$Z$347,22,0)</f>
        <v>Alto</v>
      </c>
    </row>
    <row r="8243" spans="1:13" x14ac:dyDescent="0.3">
      <c r="A8243" s="139">
        <f t="shared" si="8449"/>
        <v>217</v>
      </c>
      <c r="B8243" s="148">
        <f t="shared" si="8451"/>
        <v>29</v>
      </c>
      <c r="D8243" s="149" t="str">
        <f>+VLOOKUP($A8243,mUNICIPIOS!$B$4:$F$343,2,0)</f>
        <v>Huehuetenango</v>
      </c>
      <c r="E8243" s="149">
        <f>+VLOOKUP($A8243,mUNICIPIOS!$B$4:$F$343,3,0)</f>
        <v>1321</v>
      </c>
      <c r="F8243" s="149" t="str">
        <f>+VLOOKUP($A8243,mUNICIPIOS!$B$4:$F$343,4,0)</f>
        <v>Tectitán</v>
      </c>
      <c r="G8243" s="139" t="str">
        <f t="shared" ref="G8243:K8243" si="8457">+G8205</f>
        <v>05</v>
      </c>
      <c r="H8243" t="str">
        <f t="shared" si="8457"/>
        <v>IGF</v>
      </c>
      <c r="I8243" t="str">
        <f t="shared" si="8457"/>
        <v>Índice de Gestión Financiera</v>
      </c>
      <c r="J8243" t="str">
        <f t="shared" si="8457"/>
        <v>INDICE</v>
      </c>
      <c r="K8243">
        <f t="shared" si="8457"/>
        <v>0</v>
      </c>
      <c r="L8243" s="150">
        <f>+VLOOKUP($E8243,IGF_2018!$B$8:$Z$347,24,0)</f>
        <v>0.2627653580088361</v>
      </c>
      <c r="M8243" s="142" t="str">
        <f>+VLOOKUP($E8243,IGF_2018!$B$8:$Z$347,25,0)</f>
        <v>Medio bajo</v>
      </c>
    </row>
    <row r="8244" spans="1:13" x14ac:dyDescent="0.3">
      <c r="A8244" s="139">
        <f t="shared" si="8449"/>
        <v>217</v>
      </c>
      <c r="B8244" s="148">
        <f t="shared" si="8451"/>
        <v>30</v>
      </c>
      <c r="D8244" s="149" t="str">
        <f>+VLOOKUP($A8244,mUNICIPIOS!$B$4:$F$343,2,0)</f>
        <v>Huehuetenango</v>
      </c>
      <c r="E8244" s="149">
        <f>+VLOOKUP($A8244,mUNICIPIOS!$B$4:$F$343,3,0)</f>
        <v>1321</v>
      </c>
      <c r="F8244" s="149" t="str">
        <f>+VLOOKUP($A8244,mUNICIPIOS!$B$4:$F$343,4,0)</f>
        <v>Tectitán</v>
      </c>
      <c r="G8244" s="139" t="str">
        <f t="shared" ref="G8244:K8244" si="8458">+G8206</f>
        <v>06</v>
      </c>
      <c r="H8244" t="str">
        <f t="shared" si="8458"/>
        <v>IGE</v>
      </c>
      <c r="I8244" t="str">
        <f t="shared" si="8458"/>
        <v>Índice de Gestión Estratégica</v>
      </c>
      <c r="J8244" t="str">
        <f t="shared" si="8458"/>
        <v>06-01</v>
      </c>
      <c r="K8244" t="str">
        <f t="shared" si="8458"/>
        <v>Ejecución del Plan Operativo Anual  (POA)</v>
      </c>
      <c r="L8244" s="150">
        <f>+VLOOKUP($E8244,IGE_2018!$B$8:$Z$347,3,0)</f>
        <v>0</v>
      </c>
      <c r="M8244" s="142" t="str">
        <f>+VLOOKUP($E8244,IGE_2018!$B$8:$Z$347,4,0)</f>
        <v>Bajo</v>
      </c>
    </row>
    <row r="8245" spans="1:13" x14ac:dyDescent="0.3">
      <c r="A8245" s="139">
        <f t="shared" si="8449"/>
        <v>217</v>
      </c>
      <c r="B8245" s="148">
        <f t="shared" si="8451"/>
        <v>31</v>
      </c>
      <c r="D8245" s="149" t="str">
        <f>+VLOOKUP($A8245,mUNICIPIOS!$B$4:$F$343,2,0)</f>
        <v>Huehuetenango</v>
      </c>
      <c r="E8245" s="149">
        <f>+VLOOKUP($A8245,mUNICIPIOS!$B$4:$F$343,3,0)</f>
        <v>1321</v>
      </c>
      <c r="F8245" s="149" t="str">
        <f>+VLOOKUP($A8245,mUNICIPIOS!$B$4:$F$343,4,0)</f>
        <v>Tectitán</v>
      </c>
      <c r="G8245" s="139" t="str">
        <f t="shared" ref="G8245:K8245" si="8459">+G8207</f>
        <v>06</v>
      </c>
      <c r="H8245" t="str">
        <f t="shared" si="8459"/>
        <v>IGE</v>
      </c>
      <c r="I8245" t="str">
        <f t="shared" si="8459"/>
        <v>Índice de Gestión Estratégica</v>
      </c>
      <c r="J8245" t="str">
        <f t="shared" si="8459"/>
        <v>06-02</v>
      </c>
      <c r="K8245" t="str">
        <f t="shared" si="8459"/>
        <v>Relación Plan de Desarrollo Municipal y Ordenamiento Territorial (PDM-OT) - Plan Estratégico Institucional (PEI) - Plan Operativo Multianual (POM) - Plan Operativo Anual (POA)</v>
      </c>
      <c r="L8245" s="150">
        <f>+VLOOKUP($E8245,IGE_2018!$B$8:$Z$347,6,0)</f>
        <v>0</v>
      </c>
      <c r="M8245" s="142" t="str">
        <f>+VLOOKUP($E8245,IGE_2018!$B$8:$Z$347,7,0)</f>
        <v>Bajo</v>
      </c>
    </row>
    <row r="8246" spans="1:13" x14ac:dyDescent="0.3">
      <c r="A8246" s="139">
        <f t="shared" si="8449"/>
        <v>217</v>
      </c>
      <c r="B8246" s="148">
        <f t="shared" si="8451"/>
        <v>32</v>
      </c>
      <c r="D8246" s="149" t="str">
        <f>+VLOOKUP($A8246,mUNICIPIOS!$B$4:$F$343,2,0)</f>
        <v>Huehuetenango</v>
      </c>
      <c r="E8246" s="149">
        <f>+VLOOKUP($A8246,mUNICIPIOS!$B$4:$F$343,3,0)</f>
        <v>1321</v>
      </c>
      <c r="F8246" s="149" t="str">
        <f>+VLOOKUP($A8246,mUNICIPIOS!$B$4:$F$343,4,0)</f>
        <v>Tectitán</v>
      </c>
      <c r="G8246" s="139" t="str">
        <f t="shared" ref="G8246:K8246" si="8460">+G8208</f>
        <v>06</v>
      </c>
      <c r="H8246" t="str">
        <f t="shared" si="8460"/>
        <v>IGE</v>
      </c>
      <c r="I8246" t="str">
        <f t="shared" si="8460"/>
        <v>Índice de Gestión Estratégica</v>
      </c>
      <c r="J8246" t="str">
        <f t="shared" si="8460"/>
        <v>06-03</v>
      </c>
      <c r="K8246" t="str">
        <f t="shared" si="8460"/>
        <v>Presupuesto de egresos relacionado a competencias municipales que responden a prioridades nacionales de desarrollo.</v>
      </c>
      <c r="L8246" s="150">
        <f>+VLOOKUP($E8246,IGE_2018!$B$8:$Z$347,9,0)</f>
        <v>0.10724651436806275</v>
      </c>
      <c r="M8246" s="142" t="str">
        <f>+VLOOKUP($E8246,IGE_2018!$B$8:$Z$347,10,0)</f>
        <v>Bajo</v>
      </c>
    </row>
    <row r="8247" spans="1:13" x14ac:dyDescent="0.3">
      <c r="A8247" s="139">
        <f t="shared" si="8449"/>
        <v>217</v>
      </c>
      <c r="B8247" s="148">
        <f t="shared" si="8451"/>
        <v>33</v>
      </c>
      <c r="D8247" s="149" t="str">
        <f>+VLOOKUP($A8247,mUNICIPIOS!$B$4:$F$343,2,0)</f>
        <v>Huehuetenango</v>
      </c>
      <c r="E8247" s="149">
        <f>+VLOOKUP($A8247,mUNICIPIOS!$B$4:$F$343,3,0)</f>
        <v>1321</v>
      </c>
      <c r="F8247" s="149" t="str">
        <f>+VLOOKUP($A8247,mUNICIPIOS!$B$4:$F$343,4,0)</f>
        <v>Tectitán</v>
      </c>
      <c r="G8247" s="139" t="str">
        <f t="shared" ref="G8247:K8247" si="8461">+G8209</f>
        <v>06</v>
      </c>
      <c r="H8247" t="str">
        <f t="shared" si="8461"/>
        <v>IGE</v>
      </c>
      <c r="I8247" t="str">
        <f t="shared" si="8461"/>
        <v>Índice de Gestión Estratégica</v>
      </c>
      <c r="J8247" t="str">
        <f t="shared" si="8461"/>
        <v>06-04</v>
      </c>
      <c r="K8247" t="str">
        <f t="shared" si="8461"/>
        <v>Institucionalización de la gestión ordenada del territorio</v>
      </c>
      <c r="L8247" s="150">
        <f>+VLOOKUP($E8247,IGE_2018!$B$8:$Z$347,12,0)</f>
        <v>0</v>
      </c>
      <c r="M8247" s="142" t="str">
        <f>+VLOOKUP($E8247,IGE_2018!$B$8:$Z$347,13,0)</f>
        <v>Bajo</v>
      </c>
    </row>
    <row r="8248" spans="1:13" x14ac:dyDescent="0.3">
      <c r="A8248" s="139">
        <f t="shared" si="8449"/>
        <v>217</v>
      </c>
      <c r="B8248" s="148">
        <f t="shared" si="8451"/>
        <v>34</v>
      </c>
      <c r="D8248" s="149" t="str">
        <f>+VLOOKUP($A8248,mUNICIPIOS!$B$4:$F$343,2,0)</f>
        <v>Huehuetenango</v>
      </c>
      <c r="E8248" s="149">
        <f>+VLOOKUP($A8248,mUNICIPIOS!$B$4:$F$343,3,0)</f>
        <v>1321</v>
      </c>
      <c r="F8248" s="149" t="str">
        <f>+VLOOKUP($A8248,mUNICIPIOS!$B$4:$F$343,4,0)</f>
        <v>Tectitán</v>
      </c>
      <c r="G8248" s="139" t="str">
        <f t="shared" ref="G8248:K8248" si="8462">+G8210</f>
        <v>06</v>
      </c>
      <c r="H8248" t="str">
        <f t="shared" si="8462"/>
        <v>IGE</v>
      </c>
      <c r="I8248" t="str">
        <f t="shared" si="8462"/>
        <v>Índice de Gestión Estratégica</v>
      </c>
      <c r="J8248" t="str">
        <f t="shared" si="8462"/>
        <v>06-05</v>
      </c>
      <c r="K8248" t="str">
        <f t="shared" si="8462"/>
        <v>Acciones para la gestión ordenada del territorio</v>
      </c>
      <c r="L8248" s="150">
        <f>+VLOOKUP($E8248,IGE_2018!$B$8:$Z$347,15,0)</f>
        <v>0</v>
      </c>
      <c r="M8248" s="142" t="str">
        <f>+VLOOKUP($E8248,IGE_2018!$B$8:$Z$347,16,0)</f>
        <v>Bajo</v>
      </c>
    </row>
    <row r="8249" spans="1:13" x14ac:dyDescent="0.3">
      <c r="A8249" s="139">
        <f t="shared" si="8449"/>
        <v>217</v>
      </c>
      <c r="B8249" s="148">
        <f t="shared" si="8451"/>
        <v>35</v>
      </c>
      <c r="D8249" s="149" t="str">
        <f>+VLOOKUP($A8249,mUNICIPIOS!$B$4:$F$343,2,0)</f>
        <v>Huehuetenango</v>
      </c>
      <c r="E8249" s="149">
        <f>+VLOOKUP($A8249,mUNICIPIOS!$B$4:$F$343,3,0)</f>
        <v>1321</v>
      </c>
      <c r="F8249" s="149" t="str">
        <f>+VLOOKUP($A8249,mUNICIPIOS!$B$4:$F$343,4,0)</f>
        <v>Tectitán</v>
      </c>
      <c r="G8249" s="139" t="str">
        <f t="shared" ref="G8249:K8249" si="8463">+G8211</f>
        <v>06</v>
      </c>
      <c r="H8249" t="str">
        <f t="shared" si="8463"/>
        <v>IGE</v>
      </c>
      <c r="I8249" t="str">
        <f t="shared" si="8463"/>
        <v>Índice de Gestión Estratégica</v>
      </c>
      <c r="J8249" t="str">
        <f t="shared" si="8463"/>
        <v>06-06</v>
      </c>
      <c r="K8249" t="str">
        <f t="shared" si="8463"/>
        <v>Gestión de riesgo en la formulación de proyectos derivados de la planificación operativa anual</v>
      </c>
      <c r="L8249" s="150">
        <f>+VLOOKUP($E8249,IGE_2018!$B$8:$Z$347,18,0)</f>
        <v>0</v>
      </c>
      <c r="M8249" s="142" t="str">
        <f>+VLOOKUP($E8249,IGE_2018!$B$8:$Z$347,19,0)</f>
        <v>Bajo</v>
      </c>
    </row>
    <row r="8250" spans="1:13" x14ac:dyDescent="0.3">
      <c r="A8250" s="139">
        <f t="shared" si="8449"/>
        <v>217</v>
      </c>
      <c r="B8250" s="148">
        <f t="shared" si="8451"/>
        <v>36</v>
      </c>
      <c r="D8250" s="149" t="str">
        <f>+VLOOKUP($A8250,mUNICIPIOS!$B$4:$F$343,2,0)</f>
        <v>Huehuetenango</v>
      </c>
      <c r="E8250" s="149">
        <f>+VLOOKUP($A8250,mUNICIPIOS!$B$4:$F$343,3,0)</f>
        <v>1321</v>
      </c>
      <c r="F8250" s="149" t="str">
        <f>+VLOOKUP($A8250,mUNICIPIOS!$B$4:$F$343,4,0)</f>
        <v>Tectitán</v>
      </c>
      <c r="G8250" s="139" t="str">
        <f t="shared" ref="G8250:K8250" si="8464">+G8212</f>
        <v>06</v>
      </c>
      <c r="H8250" t="str">
        <f t="shared" si="8464"/>
        <v>IGE</v>
      </c>
      <c r="I8250" t="str">
        <f t="shared" si="8464"/>
        <v>Índice de Gestión Estratégica</v>
      </c>
      <c r="J8250" t="str">
        <f t="shared" si="8464"/>
        <v>06-07</v>
      </c>
      <c r="K8250" t="str">
        <f t="shared" si="8464"/>
        <v>Ingresos por servicios ambientales en relación a los ingresos propios sin regalías</v>
      </c>
      <c r="L8250" s="150">
        <f>+VLOOKUP($E8250,IGE_2018!$B$8:$Z$347,21,0)</f>
        <v>1</v>
      </c>
      <c r="M8250" s="142" t="str">
        <f>+VLOOKUP($E8250,IGE_2018!$B$8:$Z$347,22,0)</f>
        <v>Alto</v>
      </c>
    </row>
    <row r="8251" spans="1:13" x14ac:dyDescent="0.3">
      <c r="A8251" s="139">
        <f t="shared" si="8449"/>
        <v>217</v>
      </c>
      <c r="B8251" s="148">
        <f t="shared" si="8451"/>
        <v>37</v>
      </c>
      <c r="D8251" s="149" t="str">
        <f>+VLOOKUP($A8251,mUNICIPIOS!$B$4:$F$343,2,0)</f>
        <v>Huehuetenango</v>
      </c>
      <c r="E8251" s="149">
        <f>+VLOOKUP($A8251,mUNICIPIOS!$B$4:$F$343,3,0)</f>
        <v>1321</v>
      </c>
      <c r="F8251" s="149" t="str">
        <f>+VLOOKUP($A8251,mUNICIPIOS!$B$4:$F$343,4,0)</f>
        <v>Tectitán</v>
      </c>
      <c r="G8251" s="139" t="str">
        <f t="shared" ref="G8251:K8251" si="8465">+G8213</f>
        <v>06</v>
      </c>
      <c r="H8251" t="str">
        <f t="shared" si="8465"/>
        <v>IGE</v>
      </c>
      <c r="I8251" t="str">
        <f t="shared" si="8465"/>
        <v>Índice de Gestión Estratégica</v>
      </c>
      <c r="J8251" t="str">
        <f t="shared" si="8465"/>
        <v>INDICE</v>
      </c>
      <c r="K8251">
        <f t="shared" si="8465"/>
        <v>0</v>
      </c>
      <c r="L8251" s="150">
        <f>+VLOOKUP($E8251,IGE_2018!$B$8:$Z$347,24,0)</f>
        <v>0.1268116285920157</v>
      </c>
      <c r="M8251" s="142" t="str">
        <f>+VLOOKUP($E8251,IGE_2018!$B$8:$Z$347,25,0)</f>
        <v>Bajo</v>
      </c>
    </row>
    <row r="8252" spans="1:13" x14ac:dyDescent="0.3">
      <c r="A8252" s="139">
        <f t="shared" si="8449"/>
        <v>217</v>
      </c>
      <c r="B8252" s="148">
        <f t="shared" si="8451"/>
        <v>38</v>
      </c>
      <c r="D8252" s="149" t="str">
        <f>+VLOOKUP($A8252,mUNICIPIOS!$B$4:$F$343,2,0)</f>
        <v>Huehuetenango</v>
      </c>
      <c r="E8252" s="149">
        <f>+VLOOKUP($A8252,mUNICIPIOS!$B$4:$F$343,3,0)</f>
        <v>1321</v>
      </c>
      <c r="F8252" s="149" t="str">
        <f>+VLOOKUP($A8252,mUNICIPIOS!$B$4:$F$343,4,0)</f>
        <v>Tectitán</v>
      </c>
      <c r="G8252" s="139" t="str">
        <f t="shared" ref="G8252:K8252" si="8466">+G8214</f>
        <v>RANKING</v>
      </c>
      <c r="H8252" t="str">
        <f t="shared" si="8466"/>
        <v>RGM</v>
      </c>
      <c r="I8252" t="str">
        <f t="shared" si="8466"/>
        <v>Ranking de la Gestión Municipal 2018</v>
      </c>
      <c r="J8252" t="str">
        <f t="shared" si="8466"/>
        <v>RANKING</v>
      </c>
      <c r="K8252">
        <f t="shared" si="8466"/>
        <v>0</v>
      </c>
      <c r="L8252" s="151">
        <f>+VLOOKUP($E8252,Resultados_generales!$C$8:$AE$347,27,0)</f>
        <v>0.23963730300301575</v>
      </c>
      <c r="M8252" t="str">
        <f>+VLOOKUP($E8252,Resultados_generales!$C$8:$AE$347,28,0)</f>
        <v>Medio bajo</v>
      </c>
    </row>
    <row r="8253" spans="1:13" x14ac:dyDescent="0.3">
      <c r="A8253" s="139">
        <f t="shared" si="8449"/>
        <v>218</v>
      </c>
      <c r="B8253" s="148">
        <f t="shared" si="8451"/>
        <v>1</v>
      </c>
      <c r="D8253" s="149" t="str">
        <f>+VLOOKUP($A8253,mUNICIPIOS!$B$4:$F$343,2,0)</f>
        <v>Huehuetenango</v>
      </c>
      <c r="E8253" s="149">
        <f>+VLOOKUP($A8253,mUNICIPIOS!$B$4:$F$343,3,0)</f>
        <v>1322</v>
      </c>
      <c r="F8253" s="149" t="str">
        <f>+VLOOKUP($A8253,mUNICIPIOS!$B$4:$F$343,4,0)</f>
        <v>Concepción Huista</v>
      </c>
      <c r="G8253" s="139" t="str">
        <f t="shared" ref="G8253:K8253" si="8467">+G8215</f>
        <v>01</v>
      </c>
      <c r="H8253" t="str">
        <f t="shared" si="8467"/>
        <v>IPC</v>
      </c>
      <c r="I8253" t="str">
        <f t="shared" si="8467"/>
        <v>Índice de Participación Ciudadana</v>
      </c>
      <c r="J8253" t="str">
        <f t="shared" si="8467"/>
        <v>01-01</v>
      </c>
      <c r="K8253" t="str">
        <f t="shared" si="8467"/>
        <v>Número de reuniones del COMUDE en el año de la medición.</v>
      </c>
      <c r="L8253" s="150">
        <f>+VLOOKUP($E8253,IPC_2018!$B$8:$T$347,3,0)</f>
        <v>0.83333333333333337</v>
      </c>
      <c r="M8253" s="142" t="str">
        <f>+VLOOKUP($E8253,IPC_2018!$B$8:$T$347,4,0)</f>
        <v>Alto</v>
      </c>
    </row>
    <row r="8254" spans="1:13" x14ac:dyDescent="0.3">
      <c r="A8254" s="139">
        <f t="shared" si="8449"/>
        <v>218</v>
      </c>
      <c r="B8254" s="148">
        <f t="shared" si="8451"/>
        <v>2</v>
      </c>
      <c r="D8254" s="149" t="str">
        <f>+VLOOKUP($A8254,mUNICIPIOS!$B$4:$F$343,2,0)</f>
        <v>Huehuetenango</v>
      </c>
      <c r="E8254" s="149">
        <f>+VLOOKUP($A8254,mUNICIPIOS!$B$4:$F$343,3,0)</f>
        <v>1322</v>
      </c>
      <c r="F8254" s="149" t="str">
        <f>+VLOOKUP($A8254,mUNICIPIOS!$B$4:$F$343,4,0)</f>
        <v>Concepción Huista</v>
      </c>
      <c r="G8254" s="139" t="str">
        <f t="shared" ref="G8254:K8254" si="8468">+G8216</f>
        <v>01</v>
      </c>
      <c r="H8254" t="str">
        <f t="shared" si="8468"/>
        <v>IPC</v>
      </c>
      <c r="I8254" t="str">
        <f t="shared" si="8468"/>
        <v>Índice de Participación Ciudadana</v>
      </c>
      <c r="J8254" t="str">
        <f t="shared" si="8468"/>
        <v>01-02</v>
      </c>
      <c r="K8254" t="str">
        <f t="shared" si="8468"/>
        <v>Participación de Alcaldes, Concejales y Síndicos determinados o designados en el COMUDE</v>
      </c>
      <c r="L8254" s="150">
        <f>+VLOOKUP($E8254,IPC_2018!$B$8:$T$347,6,0)</f>
        <v>0.99375000000000002</v>
      </c>
      <c r="M8254" s="142" t="str">
        <f>+VLOOKUP($E8254,IPC_2018!$B$8:$T$347,7,0)</f>
        <v>Alto</v>
      </c>
    </row>
    <row r="8255" spans="1:13" x14ac:dyDescent="0.3">
      <c r="A8255" s="139">
        <f t="shared" si="8449"/>
        <v>218</v>
      </c>
      <c r="B8255" s="148">
        <f t="shared" si="8451"/>
        <v>3</v>
      </c>
      <c r="D8255" s="149" t="str">
        <f>+VLOOKUP($A8255,mUNICIPIOS!$B$4:$F$343,2,0)</f>
        <v>Huehuetenango</v>
      </c>
      <c r="E8255" s="149">
        <f>+VLOOKUP($A8255,mUNICIPIOS!$B$4:$F$343,3,0)</f>
        <v>1322</v>
      </c>
      <c r="F8255" s="149" t="str">
        <f>+VLOOKUP($A8255,mUNICIPIOS!$B$4:$F$343,4,0)</f>
        <v>Concepción Huista</v>
      </c>
      <c r="G8255" s="139" t="str">
        <f t="shared" ref="G8255:K8255" si="8469">+G8217</f>
        <v>01</v>
      </c>
      <c r="H8255" t="str">
        <f t="shared" si="8469"/>
        <v>IPC</v>
      </c>
      <c r="I8255" t="str">
        <f t="shared" si="8469"/>
        <v>Índice de Participación Ciudadana</v>
      </c>
      <c r="J8255" t="str">
        <f t="shared" si="8469"/>
        <v>01-03</v>
      </c>
      <c r="K8255" t="str">
        <f t="shared" si="8469"/>
        <v>Participación  de organizaciones de jóvenes, mujeres, pueblos mayas, xincas, garífunas, y otras organizaciones en el Comude</v>
      </c>
      <c r="L8255" s="150">
        <f>+VLOOKUP($E8255,IPC_2018!$B$8:$T$347,9,0)</f>
        <v>0.75616438356164384</v>
      </c>
      <c r="M8255" s="142" t="str">
        <f>+VLOOKUP($E8255,IPC_2018!$B$8:$T$347,10,0)</f>
        <v>Medio alto</v>
      </c>
    </row>
    <row r="8256" spans="1:13" x14ac:dyDescent="0.3">
      <c r="A8256" s="139">
        <f t="shared" si="8449"/>
        <v>218</v>
      </c>
      <c r="B8256" s="148">
        <f t="shared" si="8451"/>
        <v>4</v>
      </c>
      <c r="D8256" s="149" t="str">
        <f>+VLOOKUP($A8256,mUNICIPIOS!$B$4:$F$343,2,0)</f>
        <v>Huehuetenango</v>
      </c>
      <c r="E8256" s="149">
        <f>+VLOOKUP($A8256,mUNICIPIOS!$B$4:$F$343,3,0)</f>
        <v>1322</v>
      </c>
      <c r="F8256" s="149" t="str">
        <f>+VLOOKUP($A8256,mUNICIPIOS!$B$4:$F$343,4,0)</f>
        <v>Concepción Huista</v>
      </c>
      <c r="G8256" s="139" t="str">
        <f t="shared" ref="G8256:K8256" si="8470">+G8218</f>
        <v>01</v>
      </c>
      <c r="H8256" t="str">
        <f t="shared" si="8470"/>
        <v>IPC</v>
      </c>
      <c r="I8256" t="str">
        <f t="shared" si="8470"/>
        <v>Índice de Participación Ciudadana</v>
      </c>
      <c r="J8256" t="str">
        <f t="shared" si="8470"/>
        <v>01-04</v>
      </c>
      <c r="K8256" t="str">
        <f t="shared" si="8470"/>
        <v>Representatividad territorial del Comude.</v>
      </c>
      <c r="L8256" s="150">
        <f>+VLOOKUP($E8256,IPC_2018!$B$8:$T$347,12,0)</f>
        <v>0.70444444444444443</v>
      </c>
      <c r="M8256" s="142" t="str">
        <f>+VLOOKUP($E8256,IPC_2018!$B$8:$T$347,13,0)</f>
        <v>Medio alto</v>
      </c>
    </row>
    <row r="8257" spans="1:13" x14ac:dyDescent="0.3">
      <c r="A8257" s="139">
        <f t="shared" si="8449"/>
        <v>218</v>
      </c>
      <c r="B8257" s="148">
        <f t="shared" si="8451"/>
        <v>5</v>
      </c>
      <c r="D8257" s="149" t="str">
        <f>+VLOOKUP($A8257,mUNICIPIOS!$B$4:$F$343,2,0)</f>
        <v>Huehuetenango</v>
      </c>
      <c r="E8257" s="149">
        <f>+VLOOKUP($A8257,mUNICIPIOS!$B$4:$F$343,3,0)</f>
        <v>1322</v>
      </c>
      <c r="F8257" s="149" t="str">
        <f>+VLOOKUP($A8257,mUNICIPIOS!$B$4:$F$343,4,0)</f>
        <v>Concepción Huista</v>
      </c>
      <c r="G8257" s="139" t="str">
        <f t="shared" ref="G8257:K8257" si="8471">+G8219</f>
        <v>01</v>
      </c>
      <c r="H8257" t="str">
        <f t="shared" si="8471"/>
        <v>IPC</v>
      </c>
      <c r="I8257" t="str">
        <f t="shared" si="8471"/>
        <v>Índice de Participación Ciudadana</v>
      </c>
      <c r="J8257" t="str">
        <f t="shared" si="8471"/>
        <v>01-05</v>
      </c>
      <c r="K8257" t="str">
        <f t="shared" si="8471"/>
        <v>Funcionamiento del Comude</v>
      </c>
      <c r="L8257" s="150">
        <f>+VLOOKUP($E8257,IPC_2018!$B$8:$T$347,15,0)</f>
        <v>0.24911660786187864</v>
      </c>
      <c r="M8257" s="142" t="str">
        <f>+VLOOKUP($E8257,IPC_2018!$B$8:$T$347,16,0)</f>
        <v>Medio bajo</v>
      </c>
    </row>
    <row r="8258" spans="1:13" x14ac:dyDescent="0.3">
      <c r="A8258" s="139">
        <f t="shared" si="8449"/>
        <v>218</v>
      </c>
      <c r="B8258" s="148">
        <f t="shared" si="8451"/>
        <v>6</v>
      </c>
      <c r="D8258" s="149" t="str">
        <f>+VLOOKUP($A8258,mUNICIPIOS!$B$4:$F$343,2,0)</f>
        <v>Huehuetenango</v>
      </c>
      <c r="E8258" s="149">
        <f>+VLOOKUP($A8258,mUNICIPIOS!$B$4:$F$343,3,0)</f>
        <v>1322</v>
      </c>
      <c r="F8258" s="149" t="str">
        <f>+VLOOKUP($A8258,mUNICIPIOS!$B$4:$F$343,4,0)</f>
        <v>Concepción Huista</v>
      </c>
      <c r="G8258" s="139" t="str">
        <f t="shared" ref="G8258:K8258" si="8472">+G8220</f>
        <v>01</v>
      </c>
      <c r="H8258" t="str">
        <f t="shared" si="8472"/>
        <v>IPC</v>
      </c>
      <c r="I8258" t="str">
        <f t="shared" si="8472"/>
        <v>Índice de Participación Ciudadana</v>
      </c>
      <c r="J8258" t="str">
        <f t="shared" si="8472"/>
        <v>INDICE</v>
      </c>
      <c r="K8258">
        <f t="shared" si="8472"/>
        <v>0</v>
      </c>
      <c r="L8258" s="150">
        <f>+VLOOKUP($E8258,IPC_2018!$B$8:$T$347,18,0)</f>
        <v>0.73484423204686178</v>
      </c>
      <c r="M8258" s="142" t="str">
        <f>+VLOOKUP($E8258,IPC_2018!$B$8:$T$347,19,0)</f>
        <v>Medio alto</v>
      </c>
    </row>
    <row r="8259" spans="1:13" x14ac:dyDescent="0.3">
      <c r="A8259" s="139">
        <f t="shared" si="8449"/>
        <v>218</v>
      </c>
      <c r="B8259" s="148">
        <f t="shared" si="8451"/>
        <v>7</v>
      </c>
      <c r="D8259" s="149" t="str">
        <f>+VLOOKUP($A8259,mUNICIPIOS!$B$4:$F$343,2,0)</f>
        <v>Huehuetenango</v>
      </c>
      <c r="E8259" s="149">
        <f>+VLOOKUP($A8259,mUNICIPIOS!$B$4:$F$343,3,0)</f>
        <v>1322</v>
      </c>
      <c r="F8259" s="149" t="str">
        <f>+VLOOKUP($A8259,mUNICIPIOS!$B$4:$F$343,4,0)</f>
        <v>Concepción Huista</v>
      </c>
      <c r="G8259" s="139" t="str">
        <f t="shared" ref="G8259:K8259" si="8473">+G8221</f>
        <v>02</v>
      </c>
      <c r="H8259" t="str">
        <f t="shared" si="8473"/>
        <v>IIC</v>
      </c>
      <c r="I8259" t="str">
        <f t="shared" si="8473"/>
        <v>Índice de Información a la Ciudadanía</v>
      </c>
      <c r="J8259" t="str">
        <f t="shared" si="8473"/>
        <v>02-01</v>
      </c>
      <c r="K8259" t="str">
        <f t="shared" si="8473"/>
        <v>Rendición de cuentas cuatrimestral y anual al Comude enfocadas en resultados.</v>
      </c>
      <c r="L8259" s="150">
        <f>+VLOOKUP($E8259,IIC_2018!$B$8:$Q$347,3,0)</f>
        <v>0.26666666666666666</v>
      </c>
      <c r="M8259" s="142" t="str">
        <f>+VLOOKUP($E8259,IIC_2018!$B$8:$Q$347,4,0)</f>
        <v>Medio bajo</v>
      </c>
    </row>
    <row r="8260" spans="1:13" x14ac:dyDescent="0.3">
      <c r="A8260" s="139">
        <f t="shared" si="8449"/>
        <v>218</v>
      </c>
      <c r="B8260" s="148">
        <f t="shared" si="8451"/>
        <v>8</v>
      </c>
      <c r="D8260" s="149" t="str">
        <f>+VLOOKUP($A8260,mUNICIPIOS!$B$4:$F$343,2,0)</f>
        <v>Huehuetenango</v>
      </c>
      <c r="E8260" s="149">
        <f>+VLOOKUP($A8260,mUNICIPIOS!$B$4:$F$343,3,0)</f>
        <v>1322</v>
      </c>
      <c r="F8260" s="149" t="str">
        <f>+VLOOKUP($A8260,mUNICIPIOS!$B$4:$F$343,4,0)</f>
        <v>Concepción Huista</v>
      </c>
      <c r="G8260" s="139" t="str">
        <f t="shared" ref="G8260:K8260" si="8474">+G8222</f>
        <v>02</v>
      </c>
      <c r="H8260" t="str">
        <f t="shared" si="8474"/>
        <v>IIC</v>
      </c>
      <c r="I8260" t="str">
        <f t="shared" si="8474"/>
        <v>Índice de Información a la Ciudadanía</v>
      </c>
      <c r="J8260" t="str">
        <f t="shared" si="8474"/>
        <v>02-02</v>
      </c>
      <c r="K8260" t="str">
        <f t="shared" si="8474"/>
        <v>Información presupuestaria y otra información brindada a la ciudadanía disponible en medios locales de comunicación.</v>
      </c>
      <c r="L8260" s="150">
        <f>+VLOOKUP($E8260,IIC_2018!$B$8:$Q$347,6,0)</f>
        <v>0.25</v>
      </c>
      <c r="M8260" s="142" t="str">
        <f>+VLOOKUP($E8260,IIC_2018!$B$8:$Q$347,7,0)</f>
        <v>Medio bajo</v>
      </c>
    </row>
    <row r="8261" spans="1:13" x14ac:dyDescent="0.3">
      <c r="A8261" s="139">
        <f t="shared" si="8449"/>
        <v>218</v>
      </c>
      <c r="B8261" s="148">
        <f t="shared" si="8451"/>
        <v>9</v>
      </c>
      <c r="D8261" s="149" t="str">
        <f>+VLOOKUP($A8261,mUNICIPIOS!$B$4:$F$343,2,0)</f>
        <v>Huehuetenango</v>
      </c>
      <c r="E8261" s="149">
        <f>+VLOOKUP($A8261,mUNICIPIOS!$B$4:$F$343,3,0)</f>
        <v>1322</v>
      </c>
      <c r="F8261" s="149" t="str">
        <f>+VLOOKUP($A8261,mUNICIPIOS!$B$4:$F$343,4,0)</f>
        <v>Concepción Huista</v>
      </c>
      <c r="G8261" s="139" t="str">
        <f t="shared" ref="G8261:K8261" si="8475">+G8223</f>
        <v>02</v>
      </c>
      <c r="H8261" t="str">
        <f t="shared" si="8475"/>
        <v>IIC</v>
      </c>
      <c r="I8261" t="str">
        <f t="shared" si="8475"/>
        <v>Índice de Información a la Ciudadanía</v>
      </c>
      <c r="J8261" t="str">
        <f t="shared" si="8475"/>
        <v>02-03</v>
      </c>
      <c r="K8261" t="str">
        <f t="shared" si="8475"/>
        <v>Información pública de oficio actualizada y disponible de acuerdo a la LAIP y uso de internet.</v>
      </c>
      <c r="L8261" s="150">
        <f>+VLOOKUP($E8261,IIC_2018!$B$8:$Q$347,9,0)</f>
        <v>0.64</v>
      </c>
      <c r="M8261" s="142" t="str">
        <f>+VLOOKUP($E8261,IIC_2018!$B$8:$Q$347,10,0)</f>
        <v>Medio alto</v>
      </c>
    </row>
    <row r="8262" spans="1:13" x14ac:dyDescent="0.3">
      <c r="A8262" s="139">
        <f t="shared" si="8449"/>
        <v>218</v>
      </c>
      <c r="B8262" s="148">
        <f t="shared" si="8451"/>
        <v>10</v>
      </c>
      <c r="D8262" s="149" t="str">
        <f>+VLOOKUP($A8262,mUNICIPIOS!$B$4:$F$343,2,0)</f>
        <v>Huehuetenango</v>
      </c>
      <c r="E8262" s="149">
        <f>+VLOOKUP($A8262,mUNICIPIOS!$B$4:$F$343,3,0)</f>
        <v>1322</v>
      </c>
      <c r="F8262" s="149" t="str">
        <f>+VLOOKUP($A8262,mUNICIPIOS!$B$4:$F$343,4,0)</f>
        <v>Concepción Huista</v>
      </c>
      <c r="G8262" s="139" t="str">
        <f t="shared" ref="G8262:K8262" si="8476">+G8224</f>
        <v>02</v>
      </c>
      <c r="H8262" t="str">
        <f t="shared" si="8476"/>
        <v>IIC</v>
      </c>
      <c r="I8262" t="str">
        <f t="shared" si="8476"/>
        <v>Índice de Información a la Ciudadanía</v>
      </c>
      <c r="J8262" t="str">
        <f t="shared" si="8476"/>
        <v>02-04</v>
      </c>
      <c r="K8262" t="str">
        <f t="shared" si="8476"/>
        <v>Relación del monto contratado por medio de Guate compras con el total del presupuesto de egresos vigente.</v>
      </c>
      <c r="L8262" s="150">
        <f>+VLOOKUP($E8262,IIC_2018!$B$8:$Q$347,12,0)</f>
        <v>0.66135401572913477</v>
      </c>
      <c r="M8262" s="142" t="str">
        <f>+VLOOKUP($E8262,IIC_2018!$B$8:$Q$347,13,0)</f>
        <v>Medio alto</v>
      </c>
    </row>
    <row r="8263" spans="1:13" x14ac:dyDescent="0.3">
      <c r="A8263" s="139">
        <f t="shared" si="8449"/>
        <v>218</v>
      </c>
      <c r="B8263" s="148">
        <f t="shared" si="8451"/>
        <v>11</v>
      </c>
      <c r="D8263" s="149" t="str">
        <f>+VLOOKUP($A8263,mUNICIPIOS!$B$4:$F$343,2,0)</f>
        <v>Huehuetenango</v>
      </c>
      <c r="E8263" s="149">
        <f>+VLOOKUP($A8263,mUNICIPIOS!$B$4:$F$343,3,0)</f>
        <v>1322</v>
      </c>
      <c r="F8263" s="149" t="str">
        <f>+VLOOKUP($A8263,mUNICIPIOS!$B$4:$F$343,4,0)</f>
        <v>Concepción Huista</v>
      </c>
      <c r="G8263" s="139" t="str">
        <f t="shared" ref="G8263:K8263" si="8477">+G8225</f>
        <v>02</v>
      </c>
      <c r="H8263" t="str">
        <f t="shared" si="8477"/>
        <v>IIC</v>
      </c>
      <c r="I8263" t="str">
        <f t="shared" si="8477"/>
        <v>Índice de Información a la Ciudadanía</v>
      </c>
      <c r="J8263" t="str">
        <f t="shared" si="8477"/>
        <v>INDICE</v>
      </c>
      <c r="K8263">
        <f t="shared" si="8477"/>
        <v>0</v>
      </c>
      <c r="L8263" s="150">
        <f>+VLOOKUP($E8263,IIC_2018!$B$8:$Q$347,15,0)</f>
        <v>0.45450517059895035</v>
      </c>
      <c r="M8263" s="142" t="str">
        <f>+VLOOKUP($E8263,IIC_2018!$B$8:$Q$347,16,0)</f>
        <v>Medio</v>
      </c>
    </row>
    <row r="8264" spans="1:13" x14ac:dyDescent="0.3">
      <c r="A8264" s="139">
        <f t="shared" si="8449"/>
        <v>218</v>
      </c>
      <c r="B8264" s="148">
        <f t="shared" si="8451"/>
        <v>12</v>
      </c>
      <c r="D8264" s="149" t="str">
        <f>+VLOOKUP($A8264,mUNICIPIOS!$B$4:$F$343,2,0)</f>
        <v>Huehuetenango</v>
      </c>
      <c r="E8264" s="149">
        <f>+VLOOKUP($A8264,mUNICIPIOS!$B$4:$F$343,3,0)</f>
        <v>1322</v>
      </c>
      <c r="F8264" s="149" t="str">
        <f>+VLOOKUP($A8264,mUNICIPIOS!$B$4:$F$343,4,0)</f>
        <v>Concepción Huista</v>
      </c>
      <c r="G8264" s="139" t="str">
        <f t="shared" ref="G8264:K8264" si="8478">+G8226</f>
        <v>03</v>
      </c>
      <c r="H8264" t="str">
        <f t="shared" si="8478"/>
        <v>ISP</v>
      </c>
      <c r="I8264" t="str">
        <f t="shared" si="8478"/>
        <v>Índice de Servicios Públicos</v>
      </c>
      <c r="J8264" t="str">
        <f t="shared" si="8478"/>
        <v>03-01</v>
      </c>
      <c r="K8264" t="str">
        <f t="shared" si="8478"/>
        <v>Cobertura del servicio público de agua</v>
      </c>
      <c r="L8264" s="150">
        <f>+VLOOKUP($E8264,ISP_2018!$B$8:$T$347,3,0)</f>
        <v>0.71019108280254772</v>
      </c>
      <c r="M8264" s="142" t="str">
        <f>+VLOOKUP($E8264,ISP_2018!$B$8:$T$347,4,0)</f>
        <v>Medio alto</v>
      </c>
    </row>
    <row r="8265" spans="1:13" x14ac:dyDescent="0.3">
      <c r="A8265" s="139">
        <f t="shared" si="8449"/>
        <v>218</v>
      </c>
      <c r="B8265" s="148">
        <f t="shared" si="8451"/>
        <v>13</v>
      </c>
      <c r="D8265" s="149" t="str">
        <f>+VLOOKUP($A8265,mUNICIPIOS!$B$4:$F$343,2,0)</f>
        <v>Huehuetenango</v>
      </c>
      <c r="E8265" s="149">
        <f>+VLOOKUP($A8265,mUNICIPIOS!$B$4:$F$343,3,0)</f>
        <v>1322</v>
      </c>
      <c r="F8265" s="149" t="str">
        <f>+VLOOKUP($A8265,mUNICIPIOS!$B$4:$F$343,4,0)</f>
        <v>Concepción Huista</v>
      </c>
      <c r="G8265" s="139" t="str">
        <f t="shared" ref="G8265:K8265" si="8479">+G8227</f>
        <v>03</v>
      </c>
      <c r="H8265" t="str">
        <f t="shared" si="8479"/>
        <v>ISP</v>
      </c>
      <c r="I8265" t="str">
        <f t="shared" si="8479"/>
        <v>Índice de Servicios Públicos</v>
      </c>
      <c r="J8265" t="str">
        <f t="shared" si="8479"/>
        <v>03-02</v>
      </c>
      <c r="K8265" t="str">
        <f t="shared" si="8479"/>
        <v>Control de la calidad del servicio público de agua</v>
      </c>
      <c r="L8265" s="150">
        <f>+VLOOKUP($E8265,ISP_2018!$B$8:$T$347,6,0)</f>
        <v>0</v>
      </c>
      <c r="M8265" s="142" t="str">
        <f>+VLOOKUP($E8265,ISP_2018!$B$8:$T$347,7,0)</f>
        <v>Bajo</v>
      </c>
    </row>
    <row r="8266" spans="1:13" x14ac:dyDescent="0.3">
      <c r="A8266" s="139">
        <f t="shared" si="8449"/>
        <v>218</v>
      </c>
      <c r="B8266" s="148">
        <f t="shared" si="8451"/>
        <v>14</v>
      </c>
      <c r="D8266" s="149" t="str">
        <f>+VLOOKUP($A8266,mUNICIPIOS!$B$4:$F$343,2,0)</f>
        <v>Huehuetenango</v>
      </c>
      <c r="E8266" s="149">
        <f>+VLOOKUP($A8266,mUNICIPIOS!$B$4:$F$343,3,0)</f>
        <v>1322</v>
      </c>
      <c r="F8266" s="149" t="str">
        <f>+VLOOKUP($A8266,mUNICIPIOS!$B$4:$F$343,4,0)</f>
        <v>Concepción Huista</v>
      </c>
      <c r="G8266" s="139" t="str">
        <f t="shared" ref="G8266:K8266" si="8480">+G8228</f>
        <v>03</v>
      </c>
      <c r="H8266" t="str">
        <f t="shared" si="8480"/>
        <v>ISP</v>
      </c>
      <c r="I8266" t="str">
        <f t="shared" si="8480"/>
        <v>Índice de Servicios Públicos</v>
      </c>
      <c r="J8266" t="str">
        <f t="shared" si="8480"/>
        <v>03-03</v>
      </c>
      <c r="K8266" t="str">
        <f t="shared" si="8480"/>
        <v>Disposición  y tratamiento  de aguas residuales</v>
      </c>
      <c r="L8266" s="150">
        <f>+VLOOKUP($E8266,ISP_2018!$B$8:$T$347,9,0)</f>
        <v>0</v>
      </c>
      <c r="M8266" s="142" t="str">
        <f>+VLOOKUP($E8266,ISP_2018!$B$8:$T$347,10,0)</f>
        <v>Bajo</v>
      </c>
    </row>
    <row r="8267" spans="1:13" x14ac:dyDescent="0.3">
      <c r="A8267" s="139">
        <f t="shared" si="8449"/>
        <v>218</v>
      </c>
      <c r="B8267" s="148">
        <f t="shared" si="8451"/>
        <v>15</v>
      </c>
      <c r="D8267" s="149" t="str">
        <f>+VLOOKUP($A8267,mUNICIPIOS!$B$4:$F$343,2,0)</f>
        <v>Huehuetenango</v>
      </c>
      <c r="E8267" s="149">
        <f>+VLOOKUP($A8267,mUNICIPIOS!$B$4:$F$343,3,0)</f>
        <v>1322</v>
      </c>
      <c r="F8267" s="149" t="str">
        <f>+VLOOKUP($A8267,mUNICIPIOS!$B$4:$F$343,4,0)</f>
        <v>Concepción Huista</v>
      </c>
      <c r="G8267" s="139" t="str">
        <f t="shared" ref="G8267:K8267" si="8481">+G8229</f>
        <v>03</v>
      </c>
      <c r="H8267" t="str">
        <f t="shared" si="8481"/>
        <v>ISP</v>
      </c>
      <c r="I8267" t="str">
        <f t="shared" si="8481"/>
        <v>Índice de Servicios Públicos</v>
      </c>
      <c r="J8267" t="str">
        <f t="shared" si="8481"/>
        <v>03-04</v>
      </c>
      <c r="K8267" t="str">
        <f t="shared" si="8481"/>
        <v>Gestión y manejo de los residuos y desechos sólidos</v>
      </c>
      <c r="L8267" s="150">
        <f>+VLOOKUP($E8267,ISP_2018!$B$8:$T$347,12,0)</f>
        <v>0</v>
      </c>
      <c r="M8267" s="142" t="str">
        <f>+VLOOKUP($E8267,ISP_2018!$B$8:$T$347,13,0)</f>
        <v>Bajo</v>
      </c>
    </row>
    <row r="8268" spans="1:13" x14ac:dyDescent="0.3">
      <c r="A8268" s="139">
        <f t="shared" si="8449"/>
        <v>218</v>
      </c>
      <c r="B8268" s="148">
        <f t="shared" si="8451"/>
        <v>16</v>
      </c>
      <c r="D8268" s="149" t="str">
        <f>+VLOOKUP($A8268,mUNICIPIOS!$B$4:$F$343,2,0)</f>
        <v>Huehuetenango</v>
      </c>
      <c r="E8268" s="149">
        <f>+VLOOKUP($A8268,mUNICIPIOS!$B$4:$F$343,3,0)</f>
        <v>1322</v>
      </c>
      <c r="F8268" s="149" t="str">
        <f>+VLOOKUP($A8268,mUNICIPIOS!$B$4:$F$343,4,0)</f>
        <v>Concepción Huista</v>
      </c>
      <c r="G8268" s="139" t="str">
        <f t="shared" ref="G8268:K8268" si="8482">+G8230</f>
        <v>03</v>
      </c>
      <c r="H8268" t="str">
        <f t="shared" si="8482"/>
        <v>ISP</v>
      </c>
      <c r="I8268" t="str">
        <f t="shared" si="8482"/>
        <v>Índice de Servicios Públicos</v>
      </c>
      <c r="J8268" t="str">
        <f t="shared" si="8482"/>
        <v>03-05</v>
      </c>
      <c r="K8268" t="str">
        <f t="shared" si="8482"/>
        <v>Gestión de servicios públicos municipales</v>
      </c>
      <c r="L8268" s="150">
        <f>+VLOOKUP($E8268,ISP_2018!$B$8:$T$347,15,0)</f>
        <v>0.19354838709677419</v>
      </c>
      <c r="M8268" s="142" t="str">
        <f>+VLOOKUP($E8268,ISP_2018!$B$8:$T$347,16,0)</f>
        <v>Bajo</v>
      </c>
    </row>
    <row r="8269" spans="1:13" x14ac:dyDescent="0.3">
      <c r="A8269" s="139">
        <f t="shared" si="8449"/>
        <v>218</v>
      </c>
      <c r="B8269" s="148">
        <f t="shared" si="8451"/>
        <v>17</v>
      </c>
      <c r="D8269" s="149" t="str">
        <f>+VLOOKUP($A8269,mUNICIPIOS!$B$4:$F$343,2,0)</f>
        <v>Huehuetenango</v>
      </c>
      <c r="E8269" s="149">
        <f>+VLOOKUP($A8269,mUNICIPIOS!$B$4:$F$343,3,0)</f>
        <v>1322</v>
      </c>
      <c r="F8269" s="149" t="str">
        <f>+VLOOKUP($A8269,mUNICIPIOS!$B$4:$F$343,4,0)</f>
        <v>Concepción Huista</v>
      </c>
      <c r="G8269" s="139" t="str">
        <f t="shared" ref="G8269:K8269" si="8483">+G8231</f>
        <v>03</v>
      </c>
      <c r="H8269" t="str">
        <f t="shared" si="8483"/>
        <v>ISP</v>
      </c>
      <c r="I8269" t="str">
        <f t="shared" si="8483"/>
        <v>Índice de Servicios Públicos</v>
      </c>
      <c r="J8269" t="str">
        <f t="shared" si="8483"/>
        <v>INDICE</v>
      </c>
      <c r="K8269">
        <f t="shared" si="8483"/>
        <v>0</v>
      </c>
      <c r="L8269" s="150">
        <f>+VLOOKUP($E8269,ISP_2018!$B$8:$T$347,18,0)</f>
        <v>0.10972878569960962</v>
      </c>
      <c r="M8269" s="142" t="str">
        <f>+VLOOKUP($E8269,ISP_2018!$B$8:$T$347,19,0)</f>
        <v>Bajo</v>
      </c>
    </row>
    <row r="8270" spans="1:13" x14ac:dyDescent="0.3">
      <c r="A8270" s="139">
        <f t="shared" si="8449"/>
        <v>218</v>
      </c>
      <c r="B8270" s="148">
        <f t="shared" si="8451"/>
        <v>18</v>
      </c>
      <c r="D8270" s="149" t="str">
        <f>+VLOOKUP($A8270,mUNICIPIOS!$B$4:$F$343,2,0)</f>
        <v>Huehuetenango</v>
      </c>
      <c r="E8270" s="149">
        <f>+VLOOKUP($A8270,mUNICIPIOS!$B$4:$F$343,3,0)</f>
        <v>1322</v>
      </c>
      <c r="F8270" s="149" t="str">
        <f>+VLOOKUP($A8270,mUNICIPIOS!$B$4:$F$343,4,0)</f>
        <v>Concepción Huista</v>
      </c>
      <c r="G8270" s="139" t="str">
        <f t="shared" ref="G8270:K8270" si="8484">+G8232</f>
        <v>04</v>
      </c>
      <c r="H8270" t="str">
        <f t="shared" si="8484"/>
        <v>IGA</v>
      </c>
      <c r="I8270" t="str">
        <f t="shared" si="8484"/>
        <v>Índice de Gestión Administrativa</v>
      </c>
      <c r="J8270" t="str">
        <f t="shared" si="8484"/>
        <v>04-01</v>
      </c>
      <c r="K8270" t="str">
        <f t="shared" si="8484"/>
        <v>Existencia de elementos de atención municipal orientada al vecino</v>
      </c>
      <c r="L8270" s="150">
        <f>+VLOOKUP($E8270,IGA_2018!$B$8:$N$347,3,0)</f>
        <v>0</v>
      </c>
      <c r="M8270" s="142" t="str">
        <f>+VLOOKUP($E8270,IGA_2018!$B$8:$N$347,4,0)</f>
        <v>Bajo</v>
      </c>
    </row>
    <row r="8271" spans="1:13" x14ac:dyDescent="0.3">
      <c r="A8271" s="139">
        <f t="shared" si="8449"/>
        <v>218</v>
      </c>
      <c r="B8271" s="148">
        <f t="shared" si="8451"/>
        <v>19</v>
      </c>
      <c r="D8271" s="149" t="str">
        <f>+VLOOKUP($A8271,mUNICIPIOS!$B$4:$F$343,2,0)</f>
        <v>Huehuetenango</v>
      </c>
      <c r="E8271" s="149">
        <f>+VLOOKUP($A8271,mUNICIPIOS!$B$4:$F$343,3,0)</f>
        <v>1322</v>
      </c>
      <c r="F8271" s="149" t="str">
        <f>+VLOOKUP($A8271,mUNICIPIOS!$B$4:$F$343,4,0)</f>
        <v>Concepción Huista</v>
      </c>
      <c r="G8271" s="139" t="str">
        <f t="shared" ref="G8271:K8271" si="8485">+G8233</f>
        <v>04</v>
      </c>
      <c r="H8271" t="str">
        <f t="shared" si="8485"/>
        <v>IGA</v>
      </c>
      <c r="I8271" t="str">
        <f t="shared" si="8485"/>
        <v>Índice de Gestión Administrativa</v>
      </c>
      <c r="J8271" t="str">
        <f t="shared" si="8485"/>
        <v>04-02</v>
      </c>
      <c r="K8271" t="str">
        <f t="shared" si="8485"/>
        <v>Gestión del recurso humano.</v>
      </c>
      <c r="L8271" s="150">
        <f>+VLOOKUP($E8271,IGA_2018!$B$8:$N$347,6,0)</f>
        <v>0.49549317537986109</v>
      </c>
      <c r="M8271" s="142" t="str">
        <f>+VLOOKUP($E8271,IGA_2018!$B$8:$N$347,7,0)</f>
        <v>Medio</v>
      </c>
    </row>
    <row r="8272" spans="1:13" x14ac:dyDescent="0.3">
      <c r="A8272" s="139">
        <f t="shared" si="8449"/>
        <v>218</v>
      </c>
      <c r="B8272" s="148">
        <f t="shared" si="8451"/>
        <v>20</v>
      </c>
      <c r="D8272" s="149" t="str">
        <f>+VLOOKUP($A8272,mUNICIPIOS!$B$4:$F$343,2,0)</f>
        <v>Huehuetenango</v>
      </c>
      <c r="E8272" s="149">
        <f>+VLOOKUP($A8272,mUNICIPIOS!$B$4:$F$343,3,0)</f>
        <v>1322</v>
      </c>
      <c r="F8272" s="149" t="str">
        <f>+VLOOKUP($A8272,mUNICIPIOS!$B$4:$F$343,4,0)</f>
        <v>Concepción Huista</v>
      </c>
      <c r="G8272" s="139" t="str">
        <f t="shared" ref="G8272:K8272" si="8486">+G8234</f>
        <v>04</v>
      </c>
      <c r="H8272" t="str">
        <f t="shared" si="8486"/>
        <v>IGA</v>
      </c>
      <c r="I8272" t="str">
        <f t="shared" si="8486"/>
        <v>Índice de Gestión Administrativa</v>
      </c>
      <c r="J8272" t="str">
        <f t="shared" si="8486"/>
        <v>04-03</v>
      </c>
      <c r="K8272" t="str">
        <f t="shared" si="8486"/>
        <v>Existencia de oficinas municipales con instrumentos de gestión.</v>
      </c>
      <c r="L8272" s="150">
        <f>+VLOOKUP($E8272,IGA_2018!$B$8:$N$347,9,0)</f>
        <v>2.6785714285714284E-2</v>
      </c>
      <c r="M8272" s="142" t="str">
        <f>+VLOOKUP($E8272,IGA_2018!$B$8:$N$347,10,0)</f>
        <v>Bajo</v>
      </c>
    </row>
    <row r="8273" spans="1:13" x14ac:dyDescent="0.3">
      <c r="A8273" s="139">
        <f t="shared" si="8449"/>
        <v>218</v>
      </c>
      <c r="B8273" s="148">
        <f t="shared" si="8451"/>
        <v>21</v>
      </c>
      <c r="D8273" s="149" t="str">
        <f>+VLOOKUP($A8273,mUNICIPIOS!$B$4:$F$343,2,0)</f>
        <v>Huehuetenango</v>
      </c>
      <c r="E8273" s="149">
        <f>+VLOOKUP($A8273,mUNICIPIOS!$B$4:$F$343,3,0)</f>
        <v>1322</v>
      </c>
      <c r="F8273" s="149" t="str">
        <f>+VLOOKUP($A8273,mUNICIPIOS!$B$4:$F$343,4,0)</f>
        <v>Concepción Huista</v>
      </c>
      <c r="G8273" s="139" t="str">
        <f t="shared" ref="G8273:K8273" si="8487">+G8235</f>
        <v>04</v>
      </c>
      <c r="H8273" t="str">
        <f t="shared" si="8487"/>
        <v>IGA</v>
      </c>
      <c r="I8273" t="str">
        <f t="shared" si="8487"/>
        <v>Índice de Gestión Administrativa</v>
      </c>
      <c r="J8273" t="str">
        <f t="shared" si="8487"/>
        <v>INDICE</v>
      </c>
      <c r="K8273">
        <f t="shared" si="8487"/>
        <v>0</v>
      </c>
      <c r="L8273" s="150">
        <f>+VLOOKUP($E8273,IGA_2018!$B$8:$N$347,12,0)</f>
        <v>0.18279761138295136</v>
      </c>
      <c r="M8273" s="142" t="str">
        <f>+VLOOKUP($E8273,IGA_2018!$B$8:$N$347,13,0)</f>
        <v>Bajo</v>
      </c>
    </row>
    <row r="8274" spans="1:13" x14ac:dyDescent="0.3">
      <c r="A8274" s="139">
        <f t="shared" si="8449"/>
        <v>218</v>
      </c>
      <c r="B8274" s="148">
        <f t="shared" si="8451"/>
        <v>22</v>
      </c>
      <c r="D8274" s="149" t="str">
        <f>+VLOOKUP($A8274,mUNICIPIOS!$B$4:$F$343,2,0)</f>
        <v>Huehuetenango</v>
      </c>
      <c r="E8274" s="149">
        <f>+VLOOKUP($A8274,mUNICIPIOS!$B$4:$F$343,3,0)</f>
        <v>1322</v>
      </c>
      <c r="F8274" s="149" t="str">
        <f>+VLOOKUP($A8274,mUNICIPIOS!$B$4:$F$343,4,0)</f>
        <v>Concepción Huista</v>
      </c>
      <c r="G8274" s="139" t="str">
        <f t="shared" ref="G8274:K8274" si="8488">+G8236</f>
        <v>05</v>
      </c>
      <c r="H8274" t="str">
        <f t="shared" si="8488"/>
        <v>IGF</v>
      </c>
      <c r="I8274" t="str">
        <f t="shared" si="8488"/>
        <v>Índice de Gestión Financiera</v>
      </c>
      <c r="J8274" t="str">
        <f t="shared" si="8488"/>
        <v>05-01</v>
      </c>
      <c r="K8274" t="str">
        <f t="shared" si="8488"/>
        <v>Autonomía financiera municipal</v>
      </c>
      <c r="L8274" s="150">
        <f>+VLOOKUP($E8274,IGF_2018!$B$8:$Z$347,3,0)</f>
        <v>0.11655364601957936</v>
      </c>
      <c r="M8274" s="142" t="str">
        <f>+VLOOKUP($E8274,IGF_2018!$B$8:$Z$347,4,0)</f>
        <v>Bajo</v>
      </c>
    </row>
    <row r="8275" spans="1:13" x14ac:dyDescent="0.3">
      <c r="A8275" s="139">
        <f t="shared" si="8449"/>
        <v>218</v>
      </c>
      <c r="B8275" s="148">
        <f t="shared" si="8451"/>
        <v>23</v>
      </c>
      <c r="D8275" s="149" t="str">
        <f>+VLOOKUP($A8275,mUNICIPIOS!$B$4:$F$343,2,0)</f>
        <v>Huehuetenango</v>
      </c>
      <c r="E8275" s="149">
        <f>+VLOOKUP($A8275,mUNICIPIOS!$B$4:$F$343,3,0)</f>
        <v>1322</v>
      </c>
      <c r="F8275" s="149" t="str">
        <f>+VLOOKUP($A8275,mUNICIPIOS!$B$4:$F$343,4,0)</f>
        <v>Concepción Huista</v>
      </c>
      <c r="G8275" s="139" t="str">
        <f t="shared" ref="G8275:K8275" si="8489">+G8237</f>
        <v>05</v>
      </c>
      <c r="H8275" t="str">
        <f t="shared" si="8489"/>
        <v>IGF</v>
      </c>
      <c r="I8275" t="str">
        <f t="shared" si="8489"/>
        <v>Índice de Gestión Financiera</v>
      </c>
      <c r="J8275" t="str">
        <f t="shared" si="8489"/>
        <v>05-02</v>
      </c>
      <c r="K8275" t="str">
        <f t="shared" si="8489"/>
        <v xml:space="preserve">Ingresos propios por habitante -sin regalías- </v>
      </c>
      <c r="L8275" s="150">
        <f>+VLOOKUP($E8275,IGF_2018!$B$8:$Z$347,6,0)</f>
        <v>7.8537073206503077E-2</v>
      </c>
      <c r="M8275" s="142" t="str">
        <f>+VLOOKUP($E8275,IGF_2018!$B$8:$Z$347,7,0)</f>
        <v>Bajo</v>
      </c>
    </row>
    <row r="8276" spans="1:13" x14ac:dyDescent="0.3">
      <c r="A8276" s="139">
        <f t="shared" si="8449"/>
        <v>218</v>
      </c>
      <c r="B8276" s="148">
        <f t="shared" si="8451"/>
        <v>24</v>
      </c>
      <c r="D8276" s="149" t="str">
        <f>+VLOOKUP($A8276,mUNICIPIOS!$B$4:$F$343,2,0)</f>
        <v>Huehuetenango</v>
      </c>
      <c r="E8276" s="149">
        <f>+VLOOKUP($A8276,mUNICIPIOS!$B$4:$F$343,3,0)</f>
        <v>1322</v>
      </c>
      <c r="F8276" s="149" t="str">
        <f>+VLOOKUP($A8276,mUNICIPIOS!$B$4:$F$343,4,0)</f>
        <v>Concepción Huista</v>
      </c>
      <c r="G8276" s="139" t="str">
        <f t="shared" ref="G8276:K8276" si="8490">+G8238</f>
        <v>05</v>
      </c>
      <c r="H8276" t="str">
        <f t="shared" si="8490"/>
        <v>IGF</v>
      </c>
      <c r="I8276" t="str">
        <f t="shared" si="8490"/>
        <v>Índice de Gestión Financiera</v>
      </c>
      <c r="J8276" t="str">
        <f t="shared" si="8490"/>
        <v>05-03</v>
      </c>
      <c r="K8276" t="str">
        <f t="shared" si="8490"/>
        <v>Ingresos del IUSI en relación a los ingresos propios -sin regalías-</v>
      </c>
      <c r="L8276" s="150">
        <f>+VLOOKUP($E8276,IGF_2018!$B$8:$Z$347,9,0)</f>
        <v>0</v>
      </c>
      <c r="M8276" s="142" t="str">
        <f>+VLOOKUP($E8276,IGF_2018!$B$8:$Z$347,10,0)</f>
        <v>Bajo</v>
      </c>
    </row>
    <row r="8277" spans="1:13" x14ac:dyDescent="0.3">
      <c r="A8277" s="139">
        <f t="shared" si="8449"/>
        <v>218</v>
      </c>
      <c r="B8277" s="148">
        <f t="shared" si="8451"/>
        <v>25</v>
      </c>
      <c r="D8277" s="149" t="str">
        <f>+VLOOKUP($A8277,mUNICIPIOS!$B$4:$F$343,2,0)</f>
        <v>Huehuetenango</v>
      </c>
      <c r="E8277" s="149">
        <f>+VLOOKUP($A8277,mUNICIPIOS!$B$4:$F$343,3,0)</f>
        <v>1322</v>
      </c>
      <c r="F8277" s="149" t="str">
        <f>+VLOOKUP($A8277,mUNICIPIOS!$B$4:$F$343,4,0)</f>
        <v>Concepción Huista</v>
      </c>
      <c r="G8277" s="139" t="str">
        <f t="shared" ref="G8277:K8277" si="8491">+G8239</f>
        <v>05</v>
      </c>
      <c r="H8277" t="str">
        <f t="shared" si="8491"/>
        <v>IGF</v>
      </c>
      <c r="I8277" t="str">
        <f t="shared" si="8491"/>
        <v>Índice de Gestión Financiera</v>
      </c>
      <c r="J8277" t="str">
        <f t="shared" si="8491"/>
        <v>05-04</v>
      </c>
      <c r="K8277" t="str">
        <f t="shared" si="8491"/>
        <v>Inversión anual en capital fijo por habitante</v>
      </c>
      <c r="L8277" s="150">
        <f>+VLOOKUP($E8277,IGF_2018!$B$8:$Z$347,12,0)</f>
        <v>0.15972706465669953</v>
      </c>
      <c r="M8277" s="142" t="str">
        <f>+VLOOKUP($E8277,IGF_2018!$B$8:$Z$347,13,0)</f>
        <v>Bajo</v>
      </c>
    </row>
    <row r="8278" spans="1:13" x14ac:dyDescent="0.3">
      <c r="A8278" s="139">
        <f t="shared" si="8449"/>
        <v>218</v>
      </c>
      <c r="B8278" s="148">
        <f t="shared" si="8451"/>
        <v>26</v>
      </c>
      <c r="D8278" s="149" t="str">
        <f>+VLOOKUP($A8278,mUNICIPIOS!$B$4:$F$343,2,0)</f>
        <v>Huehuetenango</v>
      </c>
      <c r="E8278" s="149">
        <f>+VLOOKUP($A8278,mUNICIPIOS!$B$4:$F$343,3,0)</f>
        <v>1322</v>
      </c>
      <c r="F8278" s="149" t="str">
        <f>+VLOOKUP($A8278,mUNICIPIOS!$B$4:$F$343,4,0)</f>
        <v>Concepción Huista</v>
      </c>
      <c r="G8278" s="139" t="str">
        <f t="shared" ref="G8278:K8278" si="8492">+G8240</f>
        <v>05</v>
      </c>
      <c r="H8278" t="str">
        <f t="shared" si="8492"/>
        <v>IGF</v>
      </c>
      <c r="I8278" t="str">
        <f t="shared" si="8492"/>
        <v>Índice de Gestión Financiera</v>
      </c>
      <c r="J8278" t="str">
        <f t="shared" si="8492"/>
        <v>05-05</v>
      </c>
      <c r="K8278" t="str">
        <f t="shared" si="8492"/>
        <v>Inversión anual en capital fijo con recursos percibidos por ingresos propios</v>
      </c>
      <c r="L8278" s="150">
        <f>+VLOOKUP($E8278,IGF_2018!$B$8:$Z$347,15,0)</f>
        <v>0</v>
      </c>
      <c r="M8278" s="142" t="str">
        <f>+VLOOKUP($E8278,IGF_2018!$B$8:$Z$347,16,0)</f>
        <v>Bajo</v>
      </c>
    </row>
    <row r="8279" spans="1:13" x14ac:dyDescent="0.3">
      <c r="A8279" s="139">
        <f t="shared" si="8449"/>
        <v>218</v>
      </c>
      <c r="B8279" s="148">
        <f t="shared" si="8451"/>
        <v>27</v>
      </c>
      <c r="D8279" s="149" t="str">
        <f>+VLOOKUP($A8279,mUNICIPIOS!$B$4:$F$343,2,0)</f>
        <v>Huehuetenango</v>
      </c>
      <c r="E8279" s="149">
        <f>+VLOOKUP($A8279,mUNICIPIOS!$B$4:$F$343,3,0)</f>
        <v>1322</v>
      </c>
      <c r="F8279" s="149" t="str">
        <f>+VLOOKUP($A8279,mUNICIPIOS!$B$4:$F$343,4,0)</f>
        <v>Concepción Huista</v>
      </c>
      <c r="G8279" s="139" t="str">
        <f t="shared" ref="G8279:K8279" si="8493">+G8241</f>
        <v>05</v>
      </c>
      <c r="H8279" t="str">
        <f t="shared" si="8493"/>
        <v>IGF</v>
      </c>
      <c r="I8279" t="str">
        <f t="shared" si="8493"/>
        <v>Índice de Gestión Financiera</v>
      </c>
      <c r="J8279" t="str">
        <f t="shared" si="8493"/>
        <v>05-06</v>
      </c>
      <c r="K8279" t="str">
        <f t="shared" si="8493"/>
        <v xml:space="preserve">Inversión anual en capital fijo con recursos percibidos por transferencias del Gobierno Central </v>
      </c>
      <c r="L8279" s="150">
        <f>+VLOOKUP($E8279,IGF_2018!$B$8:$Z$347,18,0)</f>
        <v>0.75279337175001271</v>
      </c>
      <c r="M8279" s="142" t="str">
        <f>+VLOOKUP($E8279,IGF_2018!$B$8:$Z$347,19,0)</f>
        <v>Medio alto</v>
      </c>
    </row>
    <row r="8280" spans="1:13" x14ac:dyDescent="0.3">
      <c r="A8280" s="139">
        <f t="shared" si="8449"/>
        <v>218</v>
      </c>
      <c r="B8280" s="148">
        <f t="shared" si="8451"/>
        <v>28</v>
      </c>
      <c r="D8280" s="149" t="str">
        <f>+VLOOKUP($A8280,mUNICIPIOS!$B$4:$F$343,2,0)</f>
        <v>Huehuetenango</v>
      </c>
      <c r="E8280" s="149">
        <f>+VLOOKUP($A8280,mUNICIPIOS!$B$4:$F$343,3,0)</f>
        <v>1322</v>
      </c>
      <c r="F8280" s="149" t="str">
        <f>+VLOOKUP($A8280,mUNICIPIOS!$B$4:$F$343,4,0)</f>
        <v>Concepción Huista</v>
      </c>
      <c r="G8280" s="139" t="str">
        <f t="shared" ref="G8280:K8280" si="8494">+G8242</f>
        <v>05</v>
      </c>
      <c r="H8280" t="str">
        <f t="shared" si="8494"/>
        <v>IGF</v>
      </c>
      <c r="I8280" t="str">
        <f t="shared" si="8494"/>
        <v>Índice de Gestión Financiera</v>
      </c>
      <c r="J8280" t="str">
        <f t="shared" si="8494"/>
        <v>05-07</v>
      </c>
      <c r="K8280" t="str">
        <f t="shared" si="8494"/>
        <v>Financiamiento por endeudamiento municipal</v>
      </c>
      <c r="L8280" s="150">
        <f>+VLOOKUP($E8280,IGF_2018!$B$8:$Z$347,21,0)</f>
        <v>1</v>
      </c>
      <c r="M8280" s="142" t="str">
        <f>+VLOOKUP($E8280,IGF_2018!$B$8:$Z$347,22,0)</f>
        <v>Alto</v>
      </c>
    </row>
    <row r="8281" spans="1:13" x14ac:dyDescent="0.3">
      <c r="A8281" s="139">
        <f t="shared" si="8449"/>
        <v>218</v>
      </c>
      <c r="B8281" s="148">
        <f t="shared" si="8451"/>
        <v>29</v>
      </c>
      <c r="D8281" s="149" t="str">
        <f>+VLOOKUP($A8281,mUNICIPIOS!$B$4:$F$343,2,0)</f>
        <v>Huehuetenango</v>
      </c>
      <c r="E8281" s="149">
        <f>+VLOOKUP($A8281,mUNICIPIOS!$B$4:$F$343,3,0)</f>
        <v>1322</v>
      </c>
      <c r="F8281" s="149" t="str">
        <f>+VLOOKUP($A8281,mUNICIPIOS!$B$4:$F$343,4,0)</f>
        <v>Concepción Huista</v>
      </c>
      <c r="G8281" s="139" t="str">
        <f t="shared" ref="G8281:K8281" si="8495">+G8243</f>
        <v>05</v>
      </c>
      <c r="H8281" t="str">
        <f t="shared" si="8495"/>
        <v>IGF</v>
      </c>
      <c r="I8281" t="str">
        <f t="shared" si="8495"/>
        <v>Índice de Gestión Financiera</v>
      </c>
      <c r="J8281" t="str">
        <f t="shared" si="8495"/>
        <v>INDICE</v>
      </c>
      <c r="K8281">
        <f t="shared" si="8495"/>
        <v>0</v>
      </c>
      <c r="L8281" s="150">
        <f>+VLOOKUP($E8281,IGF_2018!$B$8:$Z$347,24,0)</f>
        <v>0.33027018748588771</v>
      </c>
      <c r="M8281" s="142" t="str">
        <f>+VLOOKUP($E8281,IGF_2018!$B$8:$Z$347,25,0)</f>
        <v>Medio bajo</v>
      </c>
    </row>
    <row r="8282" spans="1:13" x14ac:dyDescent="0.3">
      <c r="A8282" s="139">
        <f t="shared" si="8449"/>
        <v>218</v>
      </c>
      <c r="B8282" s="148">
        <f t="shared" si="8451"/>
        <v>30</v>
      </c>
      <c r="D8282" s="149" t="str">
        <f>+VLOOKUP($A8282,mUNICIPIOS!$B$4:$F$343,2,0)</f>
        <v>Huehuetenango</v>
      </c>
      <c r="E8282" s="149">
        <f>+VLOOKUP($A8282,mUNICIPIOS!$B$4:$F$343,3,0)</f>
        <v>1322</v>
      </c>
      <c r="F8282" s="149" t="str">
        <f>+VLOOKUP($A8282,mUNICIPIOS!$B$4:$F$343,4,0)</f>
        <v>Concepción Huista</v>
      </c>
      <c r="G8282" s="139" t="str">
        <f t="shared" ref="G8282:K8282" si="8496">+G8244</f>
        <v>06</v>
      </c>
      <c r="H8282" t="str">
        <f t="shared" si="8496"/>
        <v>IGE</v>
      </c>
      <c r="I8282" t="str">
        <f t="shared" si="8496"/>
        <v>Índice de Gestión Estratégica</v>
      </c>
      <c r="J8282" t="str">
        <f t="shared" si="8496"/>
        <v>06-01</v>
      </c>
      <c r="K8282" t="str">
        <f t="shared" si="8496"/>
        <v>Ejecución del Plan Operativo Anual  (POA)</v>
      </c>
      <c r="L8282" s="150">
        <f>+VLOOKUP($E8282,IGE_2018!$B$8:$Z$347,3,0)</f>
        <v>0</v>
      </c>
      <c r="M8282" s="142" t="str">
        <f>+VLOOKUP($E8282,IGE_2018!$B$8:$Z$347,4,0)</f>
        <v>Bajo</v>
      </c>
    </row>
    <row r="8283" spans="1:13" x14ac:dyDescent="0.3">
      <c r="A8283" s="139">
        <f t="shared" si="8449"/>
        <v>218</v>
      </c>
      <c r="B8283" s="148">
        <f t="shared" si="8451"/>
        <v>31</v>
      </c>
      <c r="D8283" s="149" t="str">
        <f>+VLOOKUP($A8283,mUNICIPIOS!$B$4:$F$343,2,0)</f>
        <v>Huehuetenango</v>
      </c>
      <c r="E8283" s="149">
        <f>+VLOOKUP($A8283,mUNICIPIOS!$B$4:$F$343,3,0)</f>
        <v>1322</v>
      </c>
      <c r="F8283" s="149" t="str">
        <f>+VLOOKUP($A8283,mUNICIPIOS!$B$4:$F$343,4,0)</f>
        <v>Concepción Huista</v>
      </c>
      <c r="G8283" s="139" t="str">
        <f t="shared" ref="G8283:K8283" si="8497">+G8245</f>
        <v>06</v>
      </c>
      <c r="H8283" t="str">
        <f t="shared" si="8497"/>
        <v>IGE</v>
      </c>
      <c r="I8283" t="str">
        <f t="shared" si="8497"/>
        <v>Índice de Gestión Estratégica</v>
      </c>
      <c r="J8283" t="str">
        <f t="shared" si="8497"/>
        <v>06-02</v>
      </c>
      <c r="K8283" t="str">
        <f t="shared" si="8497"/>
        <v>Relación Plan de Desarrollo Municipal y Ordenamiento Territorial (PDM-OT) - Plan Estratégico Institucional (PEI) - Plan Operativo Multianual (POM) - Plan Operativo Anual (POA)</v>
      </c>
      <c r="L8283" s="150">
        <f>+VLOOKUP($E8283,IGE_2018!$B$8:$Z$347,6,0)</f>
        <v>0</v>
      </c>
      <c r="M8283" s="142" t="str">
        <f>+VLOOKUP($E8283,IGE_2018!$B$8:$Z$347,7,0)</f>
        <v>Bajo</v>
      </c>
    </row>
    <row r="8284" spans="1:13" x14ac:dyDescent="0.3">
      <c r="A8284" s="139">
        <f t="shared" si="8449"/>
        <v>218</v>
      </c>
      <c r="B8284" s="148">
        <f t="shared" si="8451"/>
        <v>32</v>
      </c>
      <c r="D8284" s="149" t="str">
        <f>+VLOOKUP($A8284,mUNICIPIOS!$B$4:$F$343,2,0)</f>
        <v>Huehuetenango</v>
      </c>
      <c r="E8284" s="149">
        <f>+VLOOKUP($A8284,mUNICIPIOS!$B$4:$F$343,3,0)</f>
        <v>1322</v>
      </c>
      <c r="F8284" s="149" t="str">
        <f>+VLOOKUP($A8284,mUNICIPIOS!$B$4:$F$343,4,0)</f>
        <v>Concepción Huista</v>
      </c>
      <c r="G8284" s="139" t="str">
        <f t="shared" ref="G8284:K8284" si="8498">+G8246</f>
        <v>06</v>
      </c>
      <c r="H8284" t="str">
        <f t="shared" si="8498"/>
        <v>IGE</v>
      </c>
      <c r="I8284" t="str">
        <f t="shared" si="8498"/>
        <v>Índice de Gestión Estratégica</v>
      </c>
      <c r="J8284" t="str">
        <f t="shared" si="8498"/>
        <v>06-03</v>
      </c>
      <c r="K8284" t="str">
        <f t="shared" si="8498"/>
        <v>Presupuesto de egresos relacionado a competencias municipales que responden a prioridades nacionales de desarrollo.</v>
      </c>
      <c r="L8284" s="150">
        <f>+VLOOKUP($E8284,IGE_2018!$B$8:$Z$347,9,0)</f>
        <v>0.14795603775180285</v>
      </c>
      <c r="M8284" s="142" t="str">
        <f>+VLOOKUP($E8284,IGE_2018!$B$8:$Z$347,10,0)</f>
        <v>Bajo</v>
      </c>
    </row>
    <row r="8285" spans="1:13" x14ac:dyDescent="0.3">
      <c r="A8285" s="139">
        <f t="shared" si="8449"/>
        <v>218</v>
      </c>
      <c r="B8285" s="148">
        <f t="shared" si="8451"/>
        <v>33</v>
      </c>
      <c r="D8285" s="149" t="str">
        <f>+VLOOKUP($A8285,mUNICIPIOS!$B$4:$F$343,2,0)</f>
        <v>Huehuetenango</v>
      </c>
      <c r="E8285" s="149">
        <f>+VLOOKUP($A8285,mUNICIPIOS!$B$4:$F$343,3,0)</f>
        <v>1322</v>
      </c>
      <c r="F8285" s="149" t="str">
        <f>+VLOOKUP($A8285,mUNICIPIOS!$B$4:$F$343,4,0)</f>
        <v>Concepción Huista</v>
      </c>
      <c r="G8285" s="139" t="str">
        <f t="shared" ref="G8285:K8285" si="8499">+G8247</f>
        <v>06</v>
      </c>
      <c r="H8285" t="str">
        <f t="shared" si="8499"/>
        <v>IGE</v>
      </c>
      <c r="I8285" t="str">
        <f t="shared" si="8499"/>
        <v>Índice de Gestión Estratégica</v>
      </c>
      <c r="J8285" t="str">
        <f t="shared" si="8499"/>
        <v>06-04</v>
      </c>
      <c r="K8285" t="str">
        <f t="shared" si="8499"/>
        <v>Institucionalización de la gestión ordenada del territorio</v>
      </c>
      <c r="L8285" s="150">
        <f>+VLOOKUP($E8285,IGE_2018!$B$8:$Z$347,12,0)</f>
        <v>0</v>
      </c>
      <c r="M8285" s="142" t="str">
        <f>+VLOOKUP($E8285,IGE_2018!$B$8:$Z$347,13,0)</f>
        <v>Bajo</v>
      </c>
    </row>
    <row r="8286" spans="1:13" x14ac:dyDescent="0.3">
      <c r="A8286" s="139">
        <f t="shared" si="8449"/>
        <v>218</v>
      </c>
      <c r="B8286" s="148">
        <f t="shared" si="8451"/>
        <v>34</v>
      </c>
      <c r="D8286" s="149" t="str">
        <f>+VLOOKUP($A8286,mUNICIPIOS!$B$4:$F$343,2,0)</f>
        <v>Huehuetenango</v>
      </c>
      <c r="E8286" s="149">
        <f>+VLOOKUP($A8286,mUNICIPIOS!$B$4:$F$343,3,0)</f>
        <v>1322</v>
      </c>
      <c r="F8286" s="149" t="str">
        <f>+VLOOKUP($A8286,mUNICIPIOS!$B$4:$F$343,4,0)</f>
        <v>Concepción Huista</v>
      </c>
      <c r="G8286" s="139" t="str">
        <f t="shared" ref="G8286:K8286" si="8500">+G8248</f>
        <v>06</v>
      </c>
      <c r="H8286" t="str">
        <f t="shared" si="8500"/>
        <v>IGE</v>
      </c>
      <c r="I8286" t="str">
        <f t="shared" si="8500"/>
        <v>Índice de Gestión Estratégica</v>
      </c>
      <c r="J8286" t="str">
        <f t="shared" si="8500"/>
        <v>06-05</v>
      </c>
      <c r="K8286" t="str">
        <f t="shared" si="8500"/>
        <v>Acciones para la gestión ordenada del territorio</v>
      </c>
      <c r="L8286" s="150">
        <f>+VLOOKUP($E8286,IGE_2018!$B$8:$Z$347,15,0)</f>
        <v>0</v>
      </c>
      <c r="M8286" s="142" t="str">
        <f>+VLOOKUP($E8286,IGE_2018!$B$8:$Z$347,16,0)</f>
        <v>Bajo</v>
      </c>
    </row>
    <row r="8287" spans="1:13" x14ac:dyDescent="0.3">
      <c r="A8287" s="139">
        <f t="shared" si="8449"/>
        <v>218</v>
      </c>
      <c r="B8287" s="148">
        <f t="shared" si="8451"/>
        <v>35</v>
      </c>
      <c r="D8287" s="149" t="str">
        <f>+VLOOKUP($A8287,mUNICIPIOS!$B$4:$F$343,2,0)</f>
        <v>Huehuetenango</v>
      </c>
      <c r="E8287" s="149">
        <f>+VLOOKUP($A8287,mUNICIPIOS!$B$4:$F$343,3,0)</f>
        <v>1322</v>
      </c>
      <c r="F8287" s="149" t="str">
        <f>+VLOOKUP($A8287,mUNICIPIOS!$B$4:$F$343,4,0)</f>
        <v>Concepción Huista</v>
      </c>
      <c r="G8287" s="139" t="str">
        <f t="shared" ref="G8287:K8287" si="8501">+G8249</f>
        <v>06</v>
      </c>
      <c r="H8287" t="str">
        <f t="shared" si="8501"/>
        <v>IGE</v>
      </c>
      <c r="I8287" t="str">
        <f t="shared" si="8501"/>
        <v>Índice de Gestión Estratégica</v>
      </c>
      <c r="J8287" t="str">
        <f t="shared" si="8501"/>
        <v>06-06</v>
      </c>
      <c r="K8287" t="str">
        <f t="shared" si="8501"/>
        <v>Gestión de riesgo en la formulación de proyectos derivados de la planificación operativa anual</v>
      </c>
      <c r="L8287" s="150">
        <f>+VLOOKUP($E8287,IGE_2018!$B$8:$Z$347,18,0)</f>
        <v>0</v>
      </c>
      <c r="M8287" s="142" t="str">
        <f>+VLOOKUP($E8287,IGE_2018!$B$8:$Z$347,19,0)</f>
        <v>Bajo</v>
      </c>
    </row>
    <row r="8288" spans="1:13" x14ac:dyDescent="0.3">
      <c r="A8288" s="139">
        <f t="shared" si="8449"/>
        <v>218</v>
      </c>
      <c r="B8288" s="148">
        <f t="shared" si="8451"/>
        <v>36</v>
      </c>
      <c r="D8288" s="149" t="str">
        <f>+VLOOKUP($A8288,mUNICIPIOS!$B$4:$F$343,2,0)</f>
        <v>Huehuetenango</v>
      </c>
      <c r="E8288" s="149">
        <f>+VLOOKUP($A8288,mUNICIPIOS!$B$4:$F$343,3,0)</f>
        <v>1322</v>
      </c>
      <c r="F8288" s="149" t="str">
        <f>+VLOOKUP($A8288,mUNICIPIOS!$B$4:$F$343,4,0)</f>
        <v>Concepción Huista</v>
      </c>
      <c r="G8288" s="139" t="str">
        <f t="shared" ref="G8288:K8288" si="8502">+G8250</f>
        <v>06</v>
      </c>
      <c r="H8288" t="str">
        <f t="shared" si="8502"/>
        <v>IGE</v>
      </c>
      <c r="I8288" t="str">
        <f t="shared" si="8502"/>
        <v>Índice de Gestión Estratégica</v>
      </c>
      <c r="J8288" t="str">
        <f t="shared" si="8502"/>
        <v>06-07</v>
      </c>
      <c r="K8288" t="str">
        <f t="shared" si="8502"/>
        <v>Ingresos por servicios ambientales en relación a los ingresos propios sin regalías</v>
      </c>
      <c r="L8288" s="150">
        <f>+VLOOKUP($E8288,IGE_2018!$B$8:$Z$347,21,0)</f>
        <v>0.2624874793127267</v>
      </c>
      <c r="M8288" s="142" t="str">
        <f>+VLOOKUP($E8288,IGE_2018!$B$8:$Z$347,22,0)</f>
        <v>Medio bajo</v>
      </c>
    </row>
    <row r="8289" spans="1:13" x14ac:dyDescent="0.3">
      <c r="A8289" s="139">
        <f t="shared" si="8449"/>
        <v>218</v>
      </c>
      <c r="B8289" s="148">
        <f t="shared" si="8451"/>
        <v>37</v>
      </c>
      <c r="D8289" s="149" t="str">
        <f>+VLOOKUP($A8289,mUNICIPIOS!$B$4:$F$343,2,0)</f>
        <v>Huehuetenango</v>
      </c>
      <c r="E8289" s="149">
        <f>+VLOOKUP($A8289,mUNICIPIOS!$B$4:$F$343,3,0)</f>
        <v>1322</v>
      </c>
      <c r="F8289" s="149" t="str">
        <f>+VLOOKUP($A8289,mUNICIPIOS!$B$4:$F$343,4,0)</f>
        <v>Concepción Huista</v>
      </c>
      <c r="G8289" s="139" t="str">
        <f t="shared" ref="G8289:K8289" si="8503">+G8251</f>
        <v>06</v>
      </c>
      <c r="H8289" t="str">
        <f t="shared" si="8503"/>
        <v>IGE</v>
      </c>
      <c r="I8289" t="str">
        <f t="shared" si="8503"/>
        <v>Índice de Gestión Estratégica</v>
      </c>
      <c r="J8289" t="str">
        <f t="shared" si="8503"/>
        <v>INDICE</v>
      </c>
      <c r="K8289">
        <f t="shared" si="8503"/>
        <v>0</v>
      </c>
      <c r="L8289" s="150">
        <f>+VLOOKUP($E8289,IGE_2018!$B$8:$Z$347,24,0)</f>
        <v>6.323775736922338E-2</v>
      </c>
      <c r="M8289" s="142" t="str">
        <f>+VLOOKUP($E8289,IGE_2018!$B$8:$Z$347,25,0)</f>
        <v>Bajo</v>
      </c>
    </row>
    <row r="8290" spans="1:13" x14ac:dyDescent="0.3">
      <c r="A8290" s="139">
        <f t="shared" si="8449"/>
        <v>218</v>
      </c>
      <c r="B8290" s="148">
        <f t="shared" si="8451"/>
        <v>38</v>
      </c>
      <c r="D8290" s="149" t="str">
        <f>+VLOOKUP($A8290,mUNICIPIOS!$B$4:$F$343,2,0)</f>
        <v>Huehuetenango</v>
      </c>
      <c r="E8290" s="149">
        <f>+VLOOKUP($A8290,mUNICIPIOS!$B$4:$F$343,3,0)</f>
        <v>1322</v>
      </c>
      <c r="F8290" s="149" t="str">
        <f>+VLOOKUP($A8290,mUNICIPIOS!$B$4:$F$343,4,0)</f>
        <v>Concepción Huista</v>
      </c>
      <c r="G8290" s="139" t="str">
        <f t="shared" ref="G8290:K8290" si="8504">+G8252</f>
        <v>RANKING</v>
      </c>
      <c r="H8290" t="str">
        <f t="shared" si="8504"/>
        <v>RGM</v>
      </c>
      <c r="I8290" t="str">
        <f t="shared" si="8504"/>
        <v>Ranking de la Gestión Municipal 2018</v>
      </c>
      <c r="J8290" t="str">
        <f t="shared" si="8504"/>
        <v>RANKING</v>
      </c>
      <c r="K8290">
        <f t="shared" si="8504"/>
        <v>0</v>
      </c>
      <c r="L8290" s="151">
        <f>+VLOOKUP($E8290,Resultados_generales!$C$8:$AE$347,27,0)</f>
        <v>0.30141400707299293</v>
      </c>
      <c r="M8290" t="str">
        <f>+VLOOKUP($E8290,Resultados_generales!$C$8:$AE$347,28,0)</f>
        <v>Medio bajo</v>
      </c>
    </row>
    <row r="8291" spans="1:13" x14ac:dyDescent="0.3">
      <c r="A8291" s="139">
        <f t="shared" si="8449"/>
        <v>219</v>
      </c>
      <c r="B8291" s="148">
        <f t="shared" si="8451"/>
        <v>1</v>
      </c>
      <c r="D8291" s="149" t="str">
        <f>+VLOOKUP($A8291,mUNICIPIOS!$B$4:$F$343,2,0)</f>
        <v>Huehuetenango</v>
      </c>
      <c r="E8291" s="149">
        <f>+VLOOKUP($A8291,mUNICIPIOS!$B$4:$F$343,3,0)</f>
        <v>1323</v>
      </c>
      <c r="F8291" s="149" t="str">
        <f>+VLOOKUP($A8291,mUNICIPIOS!$B$4:$F$343,4,0)</f>
        <v>San Juan Ixcoy</v>
      </c>
      <c r="G8291" s="139" t="str">
        <f t="shared" ref="G8291:K8291" si="8505">+G8253</f>
        <v>01</v>
      </c>
      <c r="H8291" t="str">
        <f t="shared" si="8505"/>
        <v>IPC</v>
      </c>
      <c r="I8291" t="str">
        <f t="shared" si="8505"/>
        <v>Índice de Participación Ciudadana</v>
      </c>
      <c r="J8291" t="str">
        <f t="shared" si="8505"/>
        <v>01-01</v>
      </c>
      <c r="K8291" t="str">
        <f t="shared" si="8505"/>
        <v>Número de reuniones del COMUDE en el año de la medición.</v>
      </c>
      <c r="L8291" s="150">
        <f>+VLOOKUP($E8291,IPC_2018!$B$8:$T$347,3,0)</f>
        <v>0.58333333333333337</v>
      </c>
      <c r="M8291" s="142" t="str">
        <f>+VLOOKUP($E8291,IPC_2018!$B$8:$T$347,4,0)</f>
        <v>Medio</v>
      </c>
    </row>
    <row r="8292" spans="1:13" x14ac:dyDescent="0.3">
      <c r="A8292" s="139">
        <f t="shared" si="8449"/>
        <v>219</v>
      </c>
      <c r="B8292" s="148">
        <f t="shared" si="8451"/>
        <v>2</v>
      </c>
      <c r="D8292" s="149" t="str">
        <f>+VLOOKUP($A8292,mUNICIPIOS!$B$4:$F$343,2,0)</f>
        <v>Huehuetenango</v>
      </c>
      <c r="E8292" s="149">
        <f>+VLOOKUP($A8292,mUNICIPIOS!$B$4:$F$343,3,0)</f>
        <v>1323</v>
      </c>
      <c r="F8292" s="149" t="str">
        <f>+VLOOKUP($A8292,mUNICIPIOS!$B$4:$F$343,4,0)</f>
        <v>San Juan Ixcoy</v>
      </c>
      <c r="G8292" s="139" t="str">
        <f t="shared" ref="G8292:K8292" si="8506">+G8254</f>
        <v>01</v>
      </c>
      <c r="H8292" t="str">
        <f t="shared" si="8506"/>
        <v>IPC</v>
      </c>
      <c r="I8292" t="str">
        <f t="shared" si="8506"/>
        <v>Índice de Participación Ciudadana</v>
      </c>
      <c r="J8292" t="str">
        <f t="shared" si="8506"/>
        <v>01-02</v>
      </c>
      <c r="K8292" t="str">
        <f t="shared" si="8506"/>
        <v>Participación de Alcaldes, Concejales y Síndicos determinados o designados en el COMUDE</v>
      </c>
      <c r="L8292" s="150">
        <f>+VLOOKUP($E8292,IPC_2018!$B$8:$T$347,6,0)</f>
        <v>0.5</v>
      </c>
      <c r="M8292" s="142" t="str">
        <f>+VLOOKUP($E8292,IPC_2018!$B$8:$T$347,7,0)</f>
        <v>Medio</v>
      </c>
    </row>
    <row r="8293" spans="1:13" x14ac:dyDescent="0.3">
      <c r="A8293" s="139">
        <f t="shared" si="8449"/>
        <v>219</v>
      </c>
      <c r="B8293" s="148">
        <f t="shared" si="8451"/>
        <v>3</v>
      </c>
      <c r="D8293" s="149" t="str">
        <f>+VLOOKUP($A8293,mUNICIPIOS!$B$4:$F$343,2,0)</f>
        <v>Huehuetenango</v>
      </c>
      <c r="E8293" s="149">
        <f>+VLOOKUP($A8293,mUNICIPIOS!$B$4:$F$343,3,0)</f>
        <v>1323</v>
      </c>
      <c r="F8293" s="149" t="str">
        <f>+VLOOKUP($A8293,mUNICIPIOS!$B$4:$F$343,4,0)</f>
        <v>San Juan Ixcoy</v>
      </c>
      <c r="G8293" s="139" t="str">
        <f t="shared" ref="G8293:K8293" si="8507">+G8255</f>
        <v>01</v>
      </c>
      <c r="H8293" t="str">
        <f t="shared" si="8507"/>
        <v>IPC</v>
      </c>
      <c r="I8293" t="str">
        <f t="shared" si="8507"/>
        <v>Índice de Participación Ciudadana</v>
      </c>
      <c r="J8293" t="str">
        <f t="shared" si="8507"/>
        <v>01-03</v>
      </c>
      <c r="K8293" t="str">
        <f t="shared" si="8507"/>
        <v>Participación  de organizaciones de jóvenes, mujeres, pueblos mayas, xincas, garífunas, y otras organizaciones en el Comude</v>
      </c>
      <c r="L8293" s="150">
        <f>+VLOOKUP($E8293,IPC_2018!$B$8:$T$347,9,0)</f>
        <v>0</v>
      </c>
      <c r="M8293" s="142" t="str">
        <f>+VLOOKUP($E8293,IPC_2018!$B$8:$T$347,10,0)</f>
        <v>Bajo</v>
      </c>
    </row>
    <row r="8294" spans="1:13" x14ac:dyDescent="0.3">
      <c r="A8294" s="139">
        <f t="shared" si="8449"/>
        <v>219</v>
      </c>
      <c r="B8294" s="148">
        <f t="shared" si="8451"/>
        <v>4</v>
      </c>
      <c r="D8294" s="149" t="str">
        <f>+VLOOKUP($A8294,mUNICIPIOS!$B$4:$F$343,2,0)</f>
        <v>Huehuetenango</v>
      </c>
      <c r="E8294" s="149">
        <f>+VLOOKUP($A8294,mUNICIPIOS!$B$4:$F$343,3,0)</f>
        <v>1323</v>
      </c>
      <c r="F8294" s="149" t="str">
        <f>+VLOOKUP($A8294,mUNICIPIOS!$B$4:$F$343,4,0)</f>
        <v>San Juan Ixcoy</v>
      </c>
      <c r="G8294" s="139" t="str">
        <f t="shared" ref="G8294:K8294" si="8508">+G8256</f>
        <v>01</v>
      </c>
      <c r="H8294" t="str">
        <f t="shared" si="8508"/>
        <v>IPC</v>
      </c>
      <c r="I8294" t="str">
        <f t="shared" si="8508"/>
        <v>Índice de Participación Ciudadana</v>
      </c>
      <c r="J8294" t="str">
        <f t="shared" si="8508"/>
        <v>01-04</v>
      </c>
      <c r="K8294" t="str">
        <f t="shared" si="8508"/>
        <v>Representatividad territorial del Comude.</v>
      </c>
      <c r="L8294" s="150">
        <f>+VLOOKUP($E8294,IPC_2018!$B$8:$T$347,12,0)</f>
        <v>0</v>
      </c>
      <c r="M8294" s="142" t="str">
        <f>+VLOOKUP($E8294,IPC_2018!$B$8:$T$347,13,0)</f>
        <v>Bajo</v>
      </c>
    </row>
    <row r="8295" spans="1:13" x14ac:dyDescent="0.3">
      <c r="A8295" s="139">
        <f t="shared" si="8449"/>
        <v>219</v>
      </c>
      <c r="B8295" s="148">
        <f t="shared" si="8451"/>
        <v>5</v>
      </c>
      <c r="D8295" s="149" t="str">
        <f>+VLOOKUP($A8295,mUNICIPIOS!$B$4:$F$343,2,0)</f>
        <v>Huehuetenango</v>
      </c>
      <c r="E8295" s="149">
        <f>+VLOOKUP($A8295,mUNICIPIOS!$B$4:$F$343,3,0)</f>
        <v>1323</v>
      </c>
      <c r="F8295" s="149" t="str">
        <f>+VLOOKUP($A8295,mUNICIPIOS!$B$4:$F$343,4,0)</f>
        <v>San Juan Ixcoy</v>
      </c>
      <c r="G8295" s="139" t="str">
        <f t="shared" ref="G8295:K8295" si="8509">+G8257</f>
        <v>01</v>
      </c>
      <c r="H8295" t="str">
        <f t="shared" si="8509"/>
        <v>IPC</v>
      </c>
      <c r="I8295" t="str">
        <f t="shared" si="8509"/>
        <v>Índice de Participación Ciudadana</v>
      </c>
      <c r="J8295" t="str">
        <f t="shared" si="8509"/>
        <v>01-05</v>
      </c>
      <c r="K8295" t="str">
        <f t="shared" si="8509"/>
        <v>Funcionamiento del Comude</v>
      </c>
      <c r="L8295" s="150">
        <f>+VLOOKUP($E8295,IPC_2018!$B$8:$T$347,15,0)</f>
        <v>0.15901060076290127</v>
      </c>
      <c r="M8295" s="142" t="str">
        <f>+VLOOKUP($E8295,IPC_2018!$B$8:$T$347,16,0)</f>
        <v>Bajo</v>
      </c>
    </row>
    <row r="8296" spans="1:13" x14ac:dyDescent="0.3">
      <c r="A8296" s="139">
        <f t="shared" si="8449"/>
        <v>219</v>
      </c>
      <c r="B8296" s="148">
        <f t="shared" si="8451"/>
        <v>6</v>
      </c>
      <c r="D8296" s="149" t="str">
        <f>+VLOOKUP($A8296,mUNICIPIOS!$B$4:$F$343,2,0)</f>
        <v>Huehuetenango</v>
      </c>
      <c r="E8296" s="149">
        <f>+VLOOKUP($A8296,mUNICIPIOS!$B$4:$F$343,3,0)</f>
        <v>1323</v>
      </c>
      <c r="F8296" s="149" t="str">
        <f>+VLOOKUP($A8296,mUNICIPIOS!$B$4:$F$343,4,0)</f>
        <v>San Juan Ixcoy</v>
      </c>
      <c r="G8296" s="139" t="str">
        <f t="shared" ref="G8296:K8296" si="8510">+G8258</f>
        <v>01</v>
      </c>
      <c r="H8296" t="str">
        <f t="shared" si="8510"/>
        <v>IPC</v>
      </c>
      <c r="I8296" t="str">
        <f t="shared" si="8510"/>
        <v>Índice de Participación Ciudadana</v>
      </c>
      <c r="J8296" t="str">
        <f t="shared" si="8510"/>
        <v>INDICE</v>
      </c>
      <c r="K8296">
        <f t="shared" si="8510"/>
        <v>0</v>
      </c>
      <c r="L8296" s="150">
        <f>+VLOOKUP($E8296,IPC_2018!$B$8:$T$347,18,0)</f>
        <v>0.33426825678110184</v>
      </c>
      <c r="M8296" s="142" t="str">
        <f>+VLOOKUP($E8296,IPC_2018!$B$8:$T$347,19,0)</f>
        <v>Medio bajo</v>
      </c>
    </row>
    <row r="8297" spans="1:13" x14ac:dyDescent="0.3">
      <c r="A8297" s="139">
        <f t="shared" si="8449"/>
        <v>219</v>
      </c>
      <c r="B8297" s="148">
        <f t="shared" si="8451"/>
        <v>7</v>
      </c>
      <c r="D8297" s="149" t="str">
        <f>+VLOOKUP($A8297,mUNICIPIOS!$B$4:$F$343,2,0)</f>
        <v>Huehuetenango</v>
      </c>
      <c r="E8297" s="149">
        <f>+VLOOKUP($A8297,mUNICIPIOS!$B$4:$F$343,3,0)</f>
        <v>1323</v>
      </c>
      <c r="F8297" s="149" t="str">
        <f>+VLOOKUP($A8297,mUNICIPIOS!$B$4:$F$343,4,0)</f>
        <v>San Juan Ixcoy</v>
      </c>
      <c r="G8297" s="139" t="str">
        <f t="shared" ref="G8297:K8297" si="8511">+G8259</f>
        <v>02</v>
      </c>
      <c r="H8297" t="str">
        <f t="shared" si="8511"/>
        <v>IIC</v>
      </c>
      <c r="I8297" t="str">
        <f t="shared" si="8511"/>
        <v>Índice de Información a la Ciudadanía</v>
      </c>
      <c r="J8297" t="str">
        <f t="shared" si="8511"/>
        <v>02-01</v>
      </c>
      <c r="K8297" t="str">
        <f t="shared" si="8511"/>
        <v>Rendición de cuentas cuatrimestral y anual al Comude enfocadas en resultados.</v>
      </c>
      <c r="L8297" s="150">
        <f>+VLOOKUP($E8297,IIC_2018!$B$8:$Q$347,3,0)</f>
        <v>0</v>
      </c>
      <c r="M8297" s="142" t="str">
        <f>+VLOOKUP($E8297,IIC_2018!$B$8:$Q$347,4,0)</f>
        <v>Bajo</v>
      </c>
    </row>
    <row r="8298" spans="1:13" x14ac:dyDescent="0.3">
      <c r="A8298" s="139">
        <f t="shared" si="8449"/>
        <v>219</v>
      </c>
      <c r="B8298" s="148">
        <f t="shared" si="8451"/>
        <v>8</v>
      </c>
      <c r="D8298" s="149" t="str">
        <f>+VLOOKUP($A8298,mUNICIPIOS!$B$4:$F$343,2,0)</f>
        <v>Huehuetenango</v>
      </c>
      <c r="E8298" s="149">
        <f>+VLOOKUP($A8298,mUNICIPIOS!$B$4:$F$343,3,0)</f>
        <v>1323</v>
      </c>
      <c r="F8298" s="149" t="str">
        <f>+VLOOKUP($A8298,mUNICIPIOS!$B$4:$F$343,4,0)</f>
        <v>San Juan Ixcoy</v>
      </c>
      <c r="G8298" s="139" t="str">
        <f t="shared" ref="G8298:K8298" si="8512">+G8260</f>
        <v>02</v>
      </c>
      <c r="H8298" t="str">
        <f t="shared" si="8512"/>
        <v>IIC</v>
      </c>
      <c r="I8298" t="str">
        <f t="shared" si="8512"/>
        <v>Índice de Información a la Ciudadanía</v>
      </c>
      <c r="J8298" t="str">
        <f t="shared" si="8512"/>
        <v>02-02</v>
      </c>
      <c r="K8298" t="str">
        <f t="shared" si="8512"/>
        <v>Información presupuestaria y otra información brindada a la ciudadanía disponible en medios locales de comunicación.</v>
      </c>
      <c r="L8298" s="150">
        <f>+VLOOKUP($E8298,IIC_2018!$B$8:$Q$347,6,0)</f>
        <v>0</v>
      </c>
      <c r="M8298" s="142" t="str">
        <f>+VLOOKUP($E8298,IIC_2018!$B$8:$Q$347,7,0)</f>
        <v>Bajo</v>
      </c>
    </row>
    <row r="8299" spans="1:13" x14ac:dyDescent="0.3">
      <c r="A8299" s="139">
        <f t="shared" si="8449"/>
        <v>219</v>
      </c>
      <c r="B8299" s="148">
        <f t="shared" si="8451"/>
        <v>9</v>
      </c>
      <c r="D8299" s="149" t="str">
        <f>+VLOOKUP($A8299,mUNICIPIOS!$B$4:$F$343,2,0)</f>
        <v>Huehuetenango</v>
      </c>
      <c r="E8299" s="149">
        <f>+VLOOKUP($A8299,mUNICIPIOS!$B$4:$F$343,3,0)</f>
        <v>1323</v>
      </c>
      <c r="F8299" s="149" t="str">
        <f>+VLOOKUP($A8299,mUNICIPIOS!$B$4:$F$343,4,0)</f>
        <v>San Juan Ixcoy</v>
      </c>
      <c r="G8299" s="139" t="str">
        <f t="shared" ref="G8299:K8299" si="8513">+G8261</f>
        <v>02</v>
      </c>
      <c r="H8299" t="str">
        <f t="shared" si="8513"/>
        <v>IIC</v>
      </c>
      <c r="I8299" t="str">
        <f t="shared" si="8513"/>
        <v>Índice de Información a la Ciudadanía</v>
      </c>
      <c r="J8299" t="str">
        <f t="shared" si="8513"/>
        <v>02-03</v>
      </c>
      <c r="K8299" t="str">
        <f t="shared" si="8513"/>
        <v>Información pública de oficio actualizada y disponible de acuerdo a la LAIP y uso de internet.</v>
      </c>
      <c r="L8299" s="150">
        <f>+VLOOKUP($E8299,IIC_2018!$B$8:$Q$347,9,0)</f>
        <v>0</v>
      </c>
      <c r="M8299" s="142" t="str">
        <f>+VLOOKUP($E8299,IIC_2018!$B$8:$Q$347,10,0)</f>
        <v>Bajo</v>
      </c>
    </row>
    <row r="8300" spans="1:13" x14ac:dyDescent="0.3">
      <c r="A8300" s="139">
        <f t="shared" si="8449"/>
        <v>219</v>
      </c>
      <c r="B8300" s="148">
        <f t="shared" si="8451"/>
        <v>10</v>
      </c>
      <c r="D8300" s="149" t="str">
        <f>+VLOOKUP($A8300,mUNICIPIOS!$B$4:$F$343,2,0)</f>
        <v>Huehuetenango</v>
      </c>
      <c r="E8300" s="149">
        <f>+VLOOKUP($A8300,mUNICIPIOS!$B$4:$F$343,3,0)</f>
        <v>1323</v>
      </c>
      <c r="F8300" s="149" t="str">
        <f>+VLOOKUP($A8300,mUNICIPIOS!$B$4:$F$343,4,0)</f>
        <v>San Juan Ixcoy</v>
      </c>
      <c r="G8300" s="139" t="str">
        <f t="shared" ref="G8300:K8300" si="8514">+G8262</f>
        <v>02</v>
      </c>
      <c r="H8300" t="str">
        <f t="shared" si="8514"/>
        <v>IIC</v>
      </c>
      <c r="I8300" t="str">
        <f t="shared" si="8514"/>
        <v>Índice de Información a la Ciudadanía</v>
      </c>
      <c r="J8300" t="str">
        <f t="shared" si="8514"/>
        <v>02-04</v>
      </c>
      <c r="K8300" t="str">
        <f t="shared" si="8514"/>
        <v>Relación del monto contratado por medio de Guate compras con el total del presupuesto de egresos vigente.</v>
      </c>
      <c r="L8300" s="150">
        <f>+VLOOKUP($E8300,IIC_2018!$B$8:$Q$347,12,0)</f>
        <v>0.47930093083107111</v>
      </c>
      <c r="M8300" s="142" t="str">
        <f>+VLOOKUP($E8300,IIC_2018!$B$8:$Q$347,13,0)</f>
        <v>Medio</v>
      </c>
    </row>
    <row r="8301" spans="1:13" x14ac:dyDescent="0.3">
      <c r="A8301" s="139">
        <f t="shared" ref="A8301:A8364" si="8515">+IF(B8300=38,A8300+1,A8300)</f>
        <v>219</v>
      </c>
      <c r="B8301" s="148">
        <f t="shared" si="8451"/>
        <v>11</v>
      </c>
      <c r="D8301" s="149" t="str">
        <f>+VLOOKUP($A8301,mUNICIPIOS!$B$4:$F$343,2,0)</f>
        <v>Huehuetenango</v>
      </c>
      <c r="E8301" s="149">
        <f>+VLOOKUP($A8301,mUNICIPIOS!$B$4:$F$343,3,0)</f>
        <v>1323</v>
      </c>
      <c r="F8301" s="149" t="str">
        <f>+VLOOKUP($A8301,mUNICIPIOS!$B$4:$F$343,4,0)</f>
        <v>San Juan Ixcoy</v>
      </c>
      <c r="G8301" s="139" t="str">
        <f t="shared" ref="G8301:K8301" si="8516">+G8263</f>
        <v>02</v>
      </c>
      <c r="H8301" t="str">
        <f t="shared" si="8516"/>
        <v>IIC</v>
      </c>
      <c r="I8301" t="str">
        <f t="shared" si="8516"/>
        <v>Índice de Información a la Ciudadanía</v>
      </c>
      <c r="J8301" t="str">
        <f t="shared" si="8516"/>
        <v>INDICE</v>
      </c>
      <c r="K8301">
        <f t="shared" si="8516"/>
        <v>0</v>
      </c>
      <c r="L8301" s="150">
        <f>+VLOOKUP($E8301,IIC_2018!$B$8:$Q$347,15,0)</f>
        <v>0.11982523270776778</v>
      </c>
      <c r="M8301" s="142" t="str">
        <f>+VLOOKUP($E8301,IIC_2018!$B$8:$Q$347,16,0)</f>
        <v>Bajo</v>
      </c>
    </row>
    <row r="8302" spans="1:13" x14ac:dyDescent="0.3">
      <c r="A8302" s="139">
        <f t="shared" si="8515"/>
        <v>219</v>
      </c>
      <c r="B8302" s="148">
        <f t="shared" ref="B8302:B8365" si="8517">+B8264</f>
        <v>12</v>
      </c>
      <c r="D8302" s="149" t="str">
        <f>+VLOOKUP($A8302,mUNICIPIOS!$B$4:$F$343,2,0)</f>
        <v>Huehuetenango</v>
      </c>
      <c r="E8302" s="149">
        <f>+VLOOKUP($A8302,mUNICIPIOS!$B$4:$F$343,3,0)</f>
        <v>1323</v>
      </c>
      <c r="F8302" s="149" t="str">
        <f>+VLOOKUP($A8302,mUNICIPIOS!$B$4:$F$343,4,0)</f>
        <v>San Juan Ixcoy</v>
      </c>
      <c r="G8302" s="139" t="str">
        <f t="shared" ref="G8302:K8302" si="8518">+G8264</f>
        <v>03</v>
      </c>
      <c r="H8302" t="str">
        <f t="shared" si="8518"/>
        <v>ISP</v>
      </c>
      <c r="I8302" t="str">
        <f t="shared" si="8518"/>
        <v>Índice de Servicios Públicos</v>
      </c>
      <c r="J8302" t="str">
        <f t="shared" si="8518"/>
        <v>03-01</v>
      </c>
      <c r="K8302" t="str">
        <f t="shared" si="8518"/>
        <v>Cobertura del servicio público de agua</v>
      </c>
      <c r="L8302" s="150">
        <f>+VLOOKUP($E8302,ISP_2018!$B$8:$T$347,3,0)</f>
        <v>0</v>
      </c>
      <c r="M8302" s="142" t="str">
        <f>+VLOOKUP($E8302,ISP_2018!$B$8:$T$347,4,0)</f>
        <v>Bajo</v>
      </c>
    </row>
    <row r="8303" spans="1:13" x14ac:dyDescent="0.3">
      <c r="A8303" s="139">
        <f t="shared" si="8515"/>
        <v>219</v>
      </c>
      <c r="B8303" s="148">
        <f t="shared" si="8517"/>
        <v>13</v>
      </c>
      <c r="D8303" s="149" t="str">
        <f>+VLOOKUP($A8303,mUNICIPIOS!$B$4:$F$343,2,0)</f>
        <v>Huehuetenango</v>
      </c>
      <c r="E8303" s="149">
        <f>+VLOOKUP($A8303,mUNICIPIOS!$B$4:$F$343,3,0)</f>
        <v>1323</v>
      </c>
      <c r="F8303" s="149" t="str">
        <f>+VLOOKUP($A8303,mUNICIPIOS!$B$4:$F$343,4,0)</f>
        <v>San Juan Ixcoy</v>
      </c>
      <c r="G8303" s="139" t="str">
        <f t="shared" ref="G8303:K8303" si="8519">+G8265</f>
        <v>03</v>
      </c>
      <c r="H8303" t="str">
        <f t="shared" si="8519"/>
        <v>ISP</v>
      </c>
      <c r="I8303" t="str">
        <f t="shared" si="8519"/>
        <v>Índice de Servicios Públicos</v>
      </c>
      <c r="J8303" t="str">
        <f t="shared" si="8519"/>
        <v>03-02</v>
      </c>
      <c r="K8303" t="str">
        <f t="shared" si="8519"/>
        <v>Control de la calidad del servicio público de agua</v>
      </c>
      <c r="L8303" s="150">
        <f>+VLOOKUP($E8303,ISP_2018!$B$8:$T$347,6,0)</f>
        <v>0</v>
      </c>
      <c r="M8303" s="142" t="str">
        <f>+VLOOKUP($E8303,ISP_2018!$B$8:$T$347,7,0)</f>
        <v>Bajo</v>
      </c>
    </row>
    <row r="8304" spans="1:13" x14ac:dyDescent="0.3">
      <c r="A8304" s="139">
        <f t="shared" si="8515"/>
        <v>219</v>
      </c>
      <c r="B8304" s="148">
        <f t="shared" si="8517"/>
        <v>14</v>
      </c>
      <c r="D8304" s="149" t="str">
        <f>+VLOOKUP($A8304,mUNICIPIOS!$B$4:$F$343,2,0)</f>
        <v>Huehuetenango</v>
      </c>
      <c r="E8304" s="149">
        <f>+VLOOKUP($A8304,mUNICIPIOS!$B$4:$F$343,3,0)</f>
        <v>1323</v>
      </c>
      <c r="F8304" s="149" t="str">
        <f>+VLOOKUP($A8304,mUNICIPIOS!$B$4:$F$343,4,0)</f>
        <v>San Juan Ixcoy</v>
      </c>
      <c r="G8304" s="139" t="str">
        <f t="shared" ref="G8304:K8304" si="8520">+G8266</f>
        <v>03</v>
      </c>
      <c r="H8304" t="str">
        <f t="shared" si="8520"/>
        <v>ISP</v>
      </c>
      <c r="I8304" t="str">
        <f t="shared" si="8520"/>
        <v>Índice de Servicios Públicos</v>
      </c>
      <c r="J8304" t="str">
        <f t="shared" si="8520"/>
        <v>03-03</v>
      </c>
      <c r="K8304" t="str">
        <f t="shared" si="8520"/>
        <v>Disposición  y tratamiento  de aguas residuales</v>
      </c>
      <c r="L8304" s="150">
        <f>+VLOOKUP($E8304,ISP_2018!$B$8:$T$347,9,0)</f>
        <v>0</v>
      </c>
      <c r="M8304" s="142" t="str">
        <f>+VLOOKUP($E8304,ISP_2018!$B$8:$T$347,10,0)</f>
        <v>Bajo</v>
      </c>
    </row>
    <row r="8305" spans="1:13" x14ac:dyDescent="0.3">
      <c r="A8305" s="139">
        <f t="shared" si="8515"/>
        <v>219</v>
      </c>
      <c r="B8305" s="148">
        <f t="shared" si="8517"/>
        <v>15</v>
      </c>
      <c r="D8305" s="149" t="str">
        <f>+VLOOKUP($A8305,mUNICIPIOS!$B$4:$F$343,2,0)</f>
        <v>Huehuetenango</v>
      </c>
      <c r="E8305" s="149">
        <f>+VLOOKUP($A8305,mUNICIPIOS!$B$4:$F$343,3,0)</f>
        <v>1323</v>
      </c>
      <c r="F8305" s="149" t="str">
        <f>+VLOOKUP($A8305,mUNICIPIOS!$B$4:$F$343,4,0)</f>
        <v>San Juan Ixcoy</v>
      </c>
      <c r="G8305" s="139" t="str">
        <f t="shared" ref="G8305:K8305" si="8521">+G8267</f>
        <v>03</v>
      </c>
      <c r="H8305" t="str">
        <f t="shared" si="8521"/>
        <v>ISP</v>
      </c>
      <c r="I8305" t="str">
        <f t="shared" si="8521"/>
        <v>Índice de Servicios Públicos</v>
      </c>
      <c r="J8305" t="str">
        <f t="shared" si="8521"/>
        <v>03-04</v>
      </c>
      <c r="K8305" t="str">
        <f t="shared" si="8521"/>
        <v>Gestión y manejo de los residuos y desechos sólidos</v>
      </c>
      <c r="L8305" s="150">
        <f>+VLOOKUP($E8305,ISP_2018!$B$8:$T$347,12,0)</f>
        <v>0</v>
      </c>
      <c r="M8305" s="142" t="str">
        <f>+VLOOKUP($E8305,ISP_2018!$B$8:$T$347,13,0)</f>
        <v>Bajo</v>
      </c>
    </row>
    <row r="8306" spans="1:13" x14ac:dyDescent="0.3">
      <c r="A8306" s="139">
        <f t="shared" si="8515"/>
        <v>219</v>
      </c>
      <c r="B8306" s="148">
        <f t="shared" si="8517"/>
        <v>16</v>
      </c>
      <c r="D8306" s="149" t="str">
        <f>+VLOOKUP($A8306,mUNICIPIOS!$B$4:$F$343,2,0)</f>
        <v>Huehuetenango</v>
      </c>
      <c r="E8306" s="149">
        <f>+VLOOKUP($A8306,mUNICIPIOS!$B$4:$F$343,3,0)</f>
        <v>1323</v>
      </c>
      <c r="F8306" s="149" t="str">
        <f>+VLOOKUP($A8306,mUNICIPIOS!$B$4:$F$343,4,0)</f>
        <v>San Juan Ixcoy</v>
      </c>
      <c r="G8306" s="139" t="str">
        <f t="shared" ref="G8306:K8306" si="8522">+G8268</f>
        <v>03</v>
      </c>
      <c r="H8306" t="str">
        <f t="shared" si="8522"/>
        <v>ISP</v>
      </c>
      <c r="I8306" t="str">
        <f t="shared" si="8522"/>
        <v>Índice de Servicios Públicos</v>
      </c>
      <c r="J8306" t="str">
        <f t="shared" si="8522"/>
        <v>03-05</v>
      </c>
      <c r="K8306" t="str">
        <f t="shared" si="8522"/>
        <v>Gestión de servicios públicos municipales</v>
      </c>
      <c r="L8306" s="150">
        <f>+VLOOKUP($E8306,ISP_2018!$B$8:$T$347,15,0)</f>
        <v>0</v>
      </c>
      <c r="M8306" s="142" t="str">
        <f>+VLOOKUP($E8306,ISP_2018!$B$8:$T$347,16,0)</f>
        <v>Bajo</v>
      </c>
    </row>
    <row r="8307" spans="1:13" x14ac:dyDescent="0.3">
      <c r="A8307" s="139">
        <f t="shared" si="8515"/>
        <v>219</v>
      </c>
      <c r="B8307" s="148">
        <f t="shared" si="8517"/>
        <v>17</v>
      </c>
      <c r="D8307" s="149" t="str">
        <f>+VLOOKUP($A8307,mUNICIPIOS!$B$4:$F$343,2,0)</f>
        <v>Huehuetenango</v>
      </c>
      <c r="E8307" s="149">
        <f>+VLOOKUP($A8307,mUNICIPIOS!$B$4:$F$343,3,0)</f>
        <v>1323</v>
      </c>
      <c r="F8307" s="149" t="str">
        <f>+VLOOKUP($A8307,mUNICIPIOS!$B$4:$F$343,4,0)</f>
        <v>San Juan Ixcoy</v>
      </c>
      <c r="G8307" s="139" t="str">
        <f t="shared" ref="G8307:K8307" si="8523">+G8269</f>
        <v>03</v>
      </c>
      <c r="H8307" t="str">
        <f t="shared" si="8523"/>
        <v>ISP</v>
      </c>
      <c r="I8307" t="str">
        <f t="shared" si="8523"/>
        <v>Índice de Servicios Públicos</v>
      </c>
      <c r="J8307" t="str">
        <f t="shared" si="8523"/>
        <v>INDICE</v>
      </c>
      <c r="K8307">
        <f t="shared" si="8523"/>
        <v>0</v>
      </c>
      <c r="L8307" s="150">
        <f>+VLOOKUP($E8307,ISP_2018!$B$8:$T$347,18,0)</f>
        <v>0</v>
      </c>
      <c r="M8307" s="142" t="str">
        <f>+VLOOKUP($E8307,ISP_2018!$B$8:$T$347,19,0)</f>
        <v>Bajo</v>
      </c>
    </row>
    <row r="8308" spans="1:13" x14ac:dyDescent="0.3">
      <c r="A8308" s="139">
        <f t="shared" si="8515"/>
        <v>219</v>
      </c>
      <c r="B8308" s="148">
        <f t="shared" si="8517"/>
        <v>18</v>
      </c>
      <c r="D8308" s="149" t="str">
        <f>+VLOOKUP($A8308,mUNICIPIOS!$B$4:$F$343,2,0)</f>
        <v>Huehuetenango</v>
      </c>
      <c r="E8308" s="149">
        <f>+VLOOKUP($A8308,mUNICIPIOS!$B$4:$F$343,3,0)</f>
        <v>1323</v>
      </c>
      <c r="F8308" s="149" t="str">
        <f>+VLOOKUP($A8308,mUNICIPIOS!$B$4:$F$343,4,0)</f>
        <v>San Juan Ixcoy</v>
      </c>
      <c r="G8308" s="139" t="str">
        <f t="shared" ref="G8308:K8308" si="8524">+G8270</f>
        <v>04</v>
      </c>
      <c r="H8308" t="str">
        <f t="shared" si="8524"/>
        <v>IGA</v>
      </c>
      <c r="I8308" t="str">
        <f t="shared" si="8524"/>
        <v>Índice de Gestión Administrativa</v>
      </c>
      <c r="J8308" t="str">
        <f t="shared" si="8524"/>
        <v>04-01</v>
      </c>
      <c r="K8308" t="str">
        <f t="shared" si="8524"/>
        <v>Existencia de elementos de atención municipal orientada al vecino</v>
      </c>
      <c r="L8308" s="150">
        <f>+VLOOKUP($E8308,IGA_2018!$B$8:$N$347,3,0)</f>
        <v>0</v>
      </c>
      <c r="M8308" s="142" t="str">
        <f>+VLOOKUP($E8308,IGA_2018!$B$8:$N$347,4,0)</f>
        <v>Bajo</v>
      </c>
    </row>
    <row r="8309" spans="1:13" x14ac:dyDescent="0.3">
      <c r="A8309" s="139">
        <f t="shared" si="8515"/>
        <v>219</v>
      </c>
      <c r="B8309" s="148">
        <f t="shared" si="8517"/>
        <v>19</v>
      </c>
      <c r="D8309" s="149" t="str">
        <f>+VLOOKUP($A8309,mUNICIPIOS!$B$4:$F$343,2,0)</f>
        <v>Huehuetenango</v>
      </c>
      <c r="E8309" s="149">
        <f>+VLOOKUP($A8309,mUNICIPIOS!$B$4:$F$343,3,0)</f>
        <v>1323</v>
      </c>
      <c r="F8309" s="149" t="str">
        <f>+VLOOKUP($A8309,mUNICIPIOS!$B$4:$F$343,4,0)</f>
        <v>San Juan Ixcoy</v>
      </c>
      <c r="G8309" s="139" t="str">
        <f t="shared" ref="G8309:K8309" si="8525">+G8271</f>
        <v>04</v>
      </c>
      <c r="H8309" t="str">
        <f t="shared" si="8525"/>
        <v>IGA</v>
      </c>
      <c r="I8309" t="str">
        <f t="shared" si="8525"/>
        <v>Índice de Gestión Administrativa</v>
      </c>
      <c r="J8309" t="str">
        <f t="shared" si="8525"/>
        <v>04-02</v>
      </c>
      <c r="K8309" t="str">
        <f t="shared" si="8525"/>
        <v>Gestión del recurso humano.</v>
      </c>
      <c r="L8309" s="150">
        <f>+VLOOKUP($E8309,IGA_2018!$B$8:$N$347,6,0)</f>
        <v>0</v>
      </c>
      <c r="M8309" s="142" t="str">
        <f>+VLOOKUP($E8309,IGA_2018!$B$8:$N$347,7,0)</f>
        <v>Bajo</v>
      </c>
    </row>
    <row r="8310" spans="1:13" x14ac:dyDescent="0.3">
      <c r="A8310" s="139">
        <f t="shared" si="8515"/>
        <v>219</v>
      </c>
      <c r="B8310" s="148">
        <f t="shared" si="8517"/>
        <v>20</v>
      </c>
      <c r="D8310" s="149" t="str">
        <f>+VLOOKUP($A8310,mUNICIPIOS!$B$4:$F$343,2,0)</f>
        <v>Huehuetenango</v>
      </c>
      <c r="E8310" s="149">
        <f>+VLOOKUP($A8310,mUNICIPIOS!$B$4:$F$343,3,0)</f>
        <v>1323</v>
      </c>
      <c r="F8310" s="149" t="str">
        <f>+VLOOKUP($A8310,mUNICIPIOS!$B$4:$F$343,4,0)</f>
        <v>San Juan Ixcoy</v>
      </c>
      <c r="G8310" s="139" t="str">
        <f t="shared" ref="G8310:K8310" si="8526">+G8272</f>
        <v>04</v>
      </c>
      <c r="H8310" t="str">
        <f t="shared" si="8526"/>
        <v>IGA</v>
      </c>
      <c r="I8310" t="str">
        <f t="shared" si="8526"/>
        <v>Índice de Gestión Administrativa</v>
      </c>
      <c r="J8310" t="str">
        <f t="shared" si="8526"/>
        <v>04-03</v>
      </c>
      <c r="K8310" t="str">
        <f t="shared" si="8526"/>
        <v>Existencia de oficinas municipales con instrumentos de gestión.</v>
      </c>
      <c r="L8310" s="150">
        <f>+VLOOKUP($E8310,IGA_2018!$B$8:$N$347,9,0)</f>
        <v>0</v>
      </c>
      <c r="M8310" s="142" t="str">
        <f>+VLOOKUP($E8310,IGA_2018!$B$8:$N$347,10,0)</f>
        <v>Bajo</v>
      </c>
    </row>
    <row r="8311" spans="1:13" x14ac:dyDescent="0.3">
      <c r="A8311" s="139">
        <f t="shared" si="8515"/>
        <v>219</v>
      </c>
      <c r="B8311" s="148">
        <f t="shared" si="8517"/>
        <v>21</v>
      </c>
      <c r="D8311" s="149" t="str">
        <f>+VLOOKUP($A8311,mUNICIPIOS!$B$4:$F$343,2,0)</f>
        <v>Huehuetenango</v>
      </c>
      <c r="E8311" s="149">
        <f>+VLOOKUP($A8311,mUNICIPIOS!$B$4:$F$343,3,0)</f>
        <v>1323</v>
      </c>
      <c r="F8311" s="149" t="str">
        <f>+VLOOKUP($A8311,mUNICIPIOS!$B$4:$F$343,4,0)</f>
        <v>San Juan Ixcoy</v>
      </c>
      <c r="G8311" s="139" t="str">
        <f t="shared" ref="G8311:K8311" si="8527">+G8273</f>
        <v>04</v>
      </c>
      <c r="H8311" t="str">
        <f t="shared" si="8527"/>
        <v>IGA</v>
      </c>
      <c r="I8311" t="str">
        <f t="shared" si="8527"/>
        <v>Índice de Gestión Administrativa</v>
      </c>
      <c r="J8311" t="str">
        <f t="shared" si="8527"/>
        <v>INDICE</v>
      </c>
      <c r="K8311">
        <f t="shared" si="8527"/>
        <v>0</v>
      </c>
      <c r="L8311" s="150">
        <f>+VLOOKUP($E8311,IGA_2018!$B$8:$N$347,12,0)</f>
        <v>0</v>
      </c>
      <c r="M8311" s="142" t="str">
        <f>+VLOOKUP($E8311,IGA_2018!$B$8:$N$347,13,0)</f>
        <v>Bajo</v>
      </c>
    </row>
    <row r="8312" spans="1:13" x14ac:dyDescent="0.3">
      <c r="A8312" s="139">
        <f t="shared" si="8515"/>
        <v>219</v>
      </c>
      <c r="B8312" s="148">
        <f t="shared" si="8517"/>
        <v>22</v>
      </c>
      <c r="D8312" s="149" t="str">
        <f>+VLOOKUP($A8312,mUNICIPIOS!$B$4:$F$343,2,0)</f>
        <v>Huehuetenango</v>
      </c>
      <c r="E8312" s="149">
        <f>+VLOOKUP($A8312,mUNICIPIOS!$B$4:$F$343,3,0)</f>
        <v>1323</v>
      </c>
      <c r="F8312" s="149" t="str">
        <f>+VLOOKUP($A8312,mUNICIPIOS!$B$4:$F$343,4,0)</f>
        <v>San Juan Ixcoy</v>
      </c>
      <c r="G8312" s="139" t="str">
        <f t="shared" ref="G8312:K8312" si="8528">+G8274</f>
        <v>05</v>
      </c>
      <c r="H8312" t="str">
        <f t="shared" si="8528"/>
        <v>IGF</v>
      </c>
      <c r="I8312" t="str">
        <f t="shared" si="8528"/>
        <v>Índice de Gestión Financiera</v>
      </c>
      <c r="J8312" t="str">
        <f t="shared" si="8528"/>
        <v>05-01</v>
      </c>
      <c r="K8312" t="str">
        <f t="shared" si="8528"/>
        <v>Autonomía financiera municipal</v>
      </c>
      <c r="L8312" s="150">
        <f>+VLOOKUP($E8312,IGF_2018!$B$8:$Z$347,3,0)</f>
        <v>0.13938841952452813</v>
      </c>
      <c r="M8312" s="142" t="str">
        <f>+VLOOKUP($E8312,IGF_2018!$B$8:$Z$347,4,0)</f>
        <v>Bajo</v>
      </c>
    </row>
    <row r="8313" spans="1:13" x14ac:dyDescent="0.3">
      <c r="A8313" s="139">
        <f t="shared" si="8515"/>
        <v>219</v>
      </c>
      <c r="B8313" s="148">
        <f t="shared" si="8517"/>
        <v>23</v>
      </c>
      <c r="D8313" s="149" t="str">
        <f>+VLOOKUP($A8313,mUNICIPIOS!$B$4:$F$343,2,0)</f>
        <v>Huehuetenango</v>
      </c>
      <c r="E8313" s="149">
        <f>+VLOOKUP($A8313,mUNICIPIOS!$B$4:$F$343,3,0)</f>
        <v>1323</v>
      </c>
      <c r="F8313" s="149" t="str">
        <f>+VLOOKUP($A8313,mUNICIPIOS!$B$4:$F$343,4,0)</f>
        <v>San Juan Ixcoy</v>
      </c>
      <c r="G8313" s="139" t="str">
        <f t="shared" ref="G8313:K8313" si="8529">+G8275</f>
        <v>05</v>
      </c>
      <c r="H8313" t="str">
        <f t="shared" si="8529"/>
        <v>IGF</v>
      </c>
      <c r="I8313" t="str">
        <f t="shared" si="8529"/>
        <v>Índice de Gestión Financiera</v>
      </c>
      <c r="J8313" t="str">
        <f t="shared" si="8529"/>
        <v>05-02</v>
      </c>
      <c r="K8313" t="str">
        <f t="shared" si="8529"/>
        <v xml:space="preserve">Ingresos propios por habitante -sin regalías- </v>
      </c>
      <c r="L8313" s="150">
        <f>+VLOOKUP($E8313,IGF_2018!$B$8:$Z$347,6,0)</f>
        <v>5.953657227774567E-2</v>
      </c>
      <c r="M8313" s="142" t="str">
        <f>+VLOOKUP($E8313,IGF_2018!$B$8:$Z$347,7,0)</f>
        <v>Bajo</v>
      </c>
    </row>
    <row r="8314" spans="1:13" x14ac:dyDescent="0.3">
      <c r="A8314" s="139">
        <f t="shared" si="8515"/>
        <v>219</v>
      </c>
      <c r="B8314" s="148">
        <f t="shared" si="8517"/>
        <v>24</v>
      </c>
      <c r="D8314" s="149" t="str">
        <f>+VLOOKUP($A8314,mUNICIPIOS!$B$4:$F$343,2,0)</f>
        <v>Huehuetenango</v>
      </c>
      <c r="E8314" s="149">
        <f>+VLOOKUP($A8314,mUNICIPIOS!$B$4:$F$343,3,0)</f>
        <v>1323</v>
      </c>
      <c r="F8314" s="149" t="str">
        <f>+VLOOKUP($A8314,mUNICIPIOS!$B$4:$F$343,4,0)</f>
        <v>San Juan Ixcoy</v>
      </c>
      <c r="G8314" s="139" t="str">
        <f t="shared" ref="G8314:K8314" si="8530">+G8276</f>
        <v>05</v>
      </c>
      <c r="H8314" t="str">
        <f t="shared" si="8530"/>
        <v>IGF</v>
      </c>
      <c r="I8314" t="str">
        <f t="shared" si="8530"/>
        <v>Índice de Gestión Financiera</v>
      </c>
      <c r="J8314" t="str">
        <f t="shared" si="8530"/>
        <v>05-03</v>
      </c>
      <c r="K8314" t="str">
        <f t="shared" si="8530"/>
        <v>Ingresos del IUSI en relación a los ingresos propios -sin regalías-</v>
      </c>
      <c r="L8314" s="150">
        <f>+VLOOKUP($E8314,IGF_2018!$B$8:$Z$347,9,0)</f>
        <v>0</v>
      </c>
      <c r="M8314" s="142" t="str">
        <f>+VLOOKUP($E8314,IGF_2018!$B$8:$Z$347,10,0)</f>
        <v>Bajo</v>
      </c>
    </row>
    <row r="8315" spans="1:13" x14ac:dyDescent="0.3">
      <c r="A8315" s="139">
        <f t="shared" si="8515"/>
        <v>219</v>
      </c>
      <c r="B8315" s="148">
        <f t="shared" si="8517"/>
        <v>25</v>
      </c>
      <c r="D8315" s="149" t="str">
        <f>+VLOOKUP($A8315,mUNICIPIOS!$B$4:$F$343,2,0)</f>
        <v>Huehuetenango</v>
      </c>
      <c r="E8315" s="149">
        <f>+VLOOKUP($A8315,mUNICIPIOS!$B$4:$F$343,3,0)</f>
        <v>1323</v>
      </c>
      <c r="F8315" s="149" t="str">
        <f>+VLOOKUP($A8315,mUNICIPIOS!$B$4:$F$343,4,0)</f>
        <v>San Juan Ixcoy</v>
      </c>
      <c r="G8315" s="139" t="str">
        <f t="shared" ref="G8315:K8315" si="8531">+G8277</f>
        <v>05</v>
      </c>
      <c r="H8315" t="str">
        <f t="shared" si="8531"/>
        <v>IGF</v>
      </c>
      <c r="I8315" t="str">
        <f t="shared" si="8531"/>
        <v>Índice de Gestión Financiera</v>
      </c>
      <c r="J8315" t="str">
        <f t="shared" si="8531"/>
        <v>05-04</v>
      </c>
      <c r="K8315" t="str">
        <f t="shared" si="8531"/>
        <v>Inversión anual en capital fijo por habitante</v>
      </c>
      <c r="L8315" s="150">
        <f>+VLOOKUP($E8315,IGF_2018!$B$8:$Z$347,12,0)</f>
        <v>3.681931635745795E-2</v>
      </c>
      <c r="M8315" s="142" t="str">
        <f>+VLOOKUP($E8315,IGF_2018!$B$8:$Z$347,13,0)</f>
        <v>Bajo</v>
      </c>
    </row>
    <row r="8316" spans="1:13" x14ac:dyDescent="0.3">
      <c r="A8316" s="139">
        <f t="shared" si="8515"/>
        <v>219</v>
      </c>
      <c r="B8316" s="148">
        <f t="shared" si="8517"/>
        <v>26</v>
      </c>
      <c r="D8316" s="149" t="str">
        <f>+VLOOKUP($A8316,mUNICIPIOS!$B$4:$F$343,2,0)</f>
        <v>Huehuetenango</v>
      </c>
      <c r="E8316" s="149">
        <f>+VLOOKUP($A8316,mUNICIPIOS!$B$4:$F$343,3,0)</f>
        <v>1323</v>
      </c>
      <c r="F8316" s="149" t="str">
        <f>+VLOOKUP($A8316,mUNICIPIOS!$B$4:$F$343,4,0)</f>
        <v>San Juan Ixcoy</v>
      </c>
      <c r="G8316" s="139" t="str">
        <f t="shared" ref="G8316:K8316" si="8532">+G8278</f>
        <v>05</v>
      </c>
      <c r="H8316" t="str">
        <f t="shared" si="8532"/>
        <v>IGF</v>
      </c>
      <c r="I8316" t="str">
        <f t="shared" si="8532"/>
        <v>Índice de Gestión Financiera</v>
      </c>
      <c r="J8316" t="str">
        <f t="shared" si="8532"/>
        <v>05-05</v>
      </c>
      <c r="K8316" t="str">
        <f t="shared" si="8532"/>
        <v>Inversión anual en capital fijo con recursos percibidos por ingresos propios</v>
      </c>
      <c r="L8316" s="150">
        <f>+VLOOKUP($E8316,IGF_2018!$B$8:$Z$347,15,0)</f>
        <v>0.11812982686691394</v>
      </c>
      <c r="M8316" s="142" t="str">
        <f>+VLOOKUP($E8316,IGF_2018!$B$8:$Z$347,16,0)</f>
        <v>Bajo</v>
      </c>
    </row>
    <row r="8317" spans="1:13" x14ac:dyDescent="0.3">
      <c r="A8317" s="139">
        <f t="shared" si="8515"/>
        <v>219</v>
      </c>
      <c r="B8317" s="148">
        <f t="shared" si="8517"/>
        <v>27</v>
      </c>
      <c r="D8317" s="149" t="str">
        <f>+VLOOKUP($A8317,mUNICIPIOS!$B$4:$F$343,2,0)</f>
        <v>Huehuetenango</v>
      </c>
      <c r="E8317" s="149">
        <f>+VLOOKUP($A8317,mUNICIPIOS!$B$4:$F$343,3,0)</f>
        <v>1323</v>
      </c>
      <c r="F8317" s="149" t="str">
        <f>+VLOOKUP($A8317,mUNICIPIOS!$B$4:$F$343,4,0)</f>
        <v>San Juan Ixcoy</v>
      </c>
      <c r="G8317" s="139" t="str">
        <f t="shared" ref="G8317:K8317" si="8533">+G8279</f>
        <v>05</v>
      </c>
      <c r="H8317" t="str">
        <f t="shared" si="8533"/>
        <v>IGF</v>
      </c>
      <c r="I8317" t="str">
        <f t="shared" si="8533"/>
        <v>Índice de Gestión Financiera</v>
      </c>
      <c r="J8317" t="str">
        <f t="shared" si="8533"/>
        <v>05-06</v>
      </c>
      <c r="K8317" t="str">
        <f t="shared" si="8533"/>
        <v xml:space="preserve">Inversión anual en capital fijo con recursos percibidos por transferencias del Gobierno Central </v>
      </c>
      <c r="L8317" s="150">
        <f>+VLOOKUP($E8317,IGF_2018!$B$8:$Z$347,18,0)</f>
        <v>8.4647978951508634E-2</v>
      </c>
      <c r="M8317" s="142" t="str">
        <f>+VLOOKUP($E8317,IGF_2018!$B$8:$Z$347,19,0)</f>
        <v>Bajo</v>
      </c>
    </row>
    <row r="8318" spans="1:13" x14ac:dyDescent="0.3">
      <c r="A8318" s="139">
        <f t="shared" si="8515"/>
        <v>219</v>
      </c>
      <c r="B8318" s="148">
        <f t="shared" si="8517"/>
        <v>28</v>
      </c>
      <c r="D8318" s="149" t="str">
        <f>+VLOOKUP($A8318,mUNICIPIOS!$B$4:$F$343,2,0)</f>
        <v>Huehuetenango</v>
      </c>
      <c r="E8318" s="149">
        <f>+VLOOKUP($A8318,mUNICIPIOS!$B$4:$F$343,3,0)</f>
        <v>1323</v>
      </c>
      <c r="F8318" s="149" t="str">
        <f>+VLOOKUP($A8318,mUNICIPIOS!$B$4:$F$343,4,0)</f>
        <v>San Juan Ixcoy</v>
      </c>
      <c r="G8318" s="139" t="str">
        <f t="shared" ref="G8318:K8318" si="8534">+G8280</f>
        <v>05</v>
      </c>
      <c r="H8318" t="str">
        <f t="shared" si="8534"/>
        <v>IGF</v>
      </c>
      <c r="I8318" t="str">
        <f t="shared" si="8534"/>
        <v>Índice de Gestión Financiera</v>
      </c>
      <c r="J8318" t="str">
        <f t="shared" si="8534"/>
        <v>05-07</v>
      </c>
      <c r="K8318" t="str">
        <f t="shared" si="8534"/>
        <v>Financiamiento por endeudamiento municipal</v>
      </c>
      <c r="L8318" s="150">
        <f>+VLOOKUP($E8318,IGF_2018!$B$8:$Z$347,21,0)</f>
        <v>1</v>
      </c>
      <c r="M8318" s="142" t="str">
        <f>+VLOOKUP($E8318,IGF_2018!$B$8:$Z$347,22,0)</f>
        <v>Alto</v>
      </c>
    </row>
    <row r="8319" spans="1:13" x14ac:dyDescent="0.3">
      <c r="A8319" s="139">
        <f t="shared" si="8515"/>
        <v>219</v>
      </c>
      <c r="B8319" s="148">
        <f t="shared" si="8517"/>
        <v>29</v>
      </c>
      <c r="D8319" s="149" t="str">
        <f>+VLOOKUP($A8319,mUNICIPIOS!$B$4:$F$343,2,0)</f>
        <v>Huehuetenango</v>
      </c>
      <c r="E8319" s="149">
        <f>+VLOOKUP($A8319,mUNICIPIOS!$B$4:$F$343,3,0)</f>
        <v>1323</v>
      </c>
      <c r="F8319" s="149" t="str">
        <f>+VLOOKUP($A8319,mUNICIPIOS!$B$4:$F$343,4,0)</f>
        <v>San Juan Ixcoy</v>
      </c>
      <c r="G8319" s="139" t="str">
        <f t="shared" ref="G8319:K8319" si="8535">+G8281</f>
        <v>05</v>
      </c>
      <c r="H8319" t="str">
        <f t="shared" si="8535"/>
        <v>IGF</v>
      </c>
      <c r="I8319" t="str">
        <f t="shared" si="8535"/>
        <v>Índice de Gestión Financiera</v>
      </c>
      <c r="J8319" t="str">
        <f t="shared" si="8535"/>
        <v>INDICE</v>
      </c>
      <c r="K8319">
        <f t="shared" si="8535"/>
        <v>0</v>
      </c>
      <c r="L8319" s="150">
        <f>+VLOOKUP($E8319,IGF_2018!$B$8:$Z$347,24,0)</f>
        <v>0.26374471057804283</v>
      </c>
      <c r="M8319" s="142" t="str">
        <f>+VLOOKUP($E8319,IGF_2018!$B$8:$Z$347,25,0)</f>
        <v>Medio bajo</v>
      </c>
    </row>
    <row r="8320" spans="1:13" x14ac:dyDescent="0.3">
      <c r="A8320" s="139">
        <f t="shared" si="8515"/>
        <v>219</v>
      </c>
      <c r="B8320" s="148">
        <f t="shared" si="8517"/>
        <v>30</v>
      </c>
      <c r="D8320" s="149" t="str">
        <f>+VLOOKUP($A8320,mUNICIPIOS!$B$4:$F$343,2,0)</f>
        <v>Huehuetenango</v>
      </c>
      <c r="E8320" s="149">
        <f>+VLOOKUP($A8320,mUNICIPIOS!$B$4:$F$343,3,0)</f>
        <v>1323</v>
      </c>
      <c r="F8320" s="149" t="str">
        <f>+VLOOKUP($A8320,mUNICIPIOS!$B$4:$F$343,4,0)</f>
        <v>San Juan Ixcoy</v>
      </c>
      <c r="G8320" s="139" t="str">
        <f t="shared" ref="G8320:K8320" si="8536">+G8282</f>
        <v>06</v>
      </c>
      <c r="H8320" t="str">
        <f t="shared" si="8536"/>
        <v>IGE</v>
      </c>
      <c r="I8320" t="str">
        <f t="shared" si="8536"/>
        <v>Índice de Gestión Estratégica</v>
      </c>
      <c r="J8320" t="str">
        <f t="shared" si="8536"/>
        <v>06-01</v>
      </c>
      <c r="K8320" t="str">
        <f t="shared" si="8536"/>
        <v>Ejecución del Plan Operativo Anual  (POA)</v>
      </c>
      <c r="L8320" s="150">
        <f>+VLOOKUP($E8320,IGE_2018!$B$8:$Z$347,3,0)</f>
        <v>0</v>
      </c>
      <c r="M8320" s="142" t="str">
        <f>+VLOOKUP($E8320,IGE_2018!$B$8:$Z$347,4,0)</f>
        <v>Bajo</v>
      </c>
    </row>
    <row r="8321" spans="1:13" x14ac:dyDescent="0.3">
      <c r="A8321" s="139">
        <f t="shared" si="8515"/>
        <v>219</v>
      </c>
      <c r="B8321" s="148">
        <f t="shared" si="8517"/>
        <v>31</v>
      </c>
      <c r="D8321" s="149" t="str">
        <f>+VLOOKUP($A8321,mUNICIPIOS!$B$4:$F$343,2,0)</f>
        <v>Huehuetenango</v>
      </c>
      <c r="E8321" s="149">
        <f>+VLOOKUP($A8321,mUNICIPIOS!$B$4:$F$343,3,0)</f>
        <v>1323</v>
      </c>
      <c r="F8321" s="149" t="str">
        <f>+VLOOKUP($A8321,mUNICIPIOS!$B$4:$F$343,4,0)</f>
        <v>San Juan Ixcoy</v>
      </c>
      <c r="G8321" s="139" t="str">
        <f t="shared" ref="G8321:K8321" si="8537">+G8283</f>
        <v>06</v>
      </c>
      <c r="H8321" t="str">
        <f t="shared" si="8537"/>
        <v>IGE</v>
      </c>
      <c r="I8321" t="str">
        <f t="shared" si="8537"/>
        <v>Índice de Gestión Estratégica</v>
      </c>
      <c r="J8321" t="str">
        <f t="shared" si="8537"/>
        <v>06-02</v>
      </c>
      <c r="K8321" t="str">
        <f t="shared" si="8537"/>
        <v>Relación Plan de Desarrollo Municipal y Ordenamiento Territorial (PDM-OT) - Plan Estratégico Institucional (PEI) - Plan Operativo Multianual (POM) - Plan Operativo Anual (POA)</v>
      </c>
      <c r="L8321" s="150">
        <f>+VLOOKUP($E8321,IGE_2018!$B$8:$Z$347,6,0)</f>
        <v>0</v>
      </c>
      <c r="M8321" s="142" t="str">
        <f>+VLOOKUP($E8321,IGE_2018!$B$8:$Z$347,7,0)</f>
        <v>Bajo</v>
      </c>
    </row>
    <row r="8322" spans="1:13" x14ac:dyDescent="0.3">
      <c r="A8322" s="139">
        <f t="shared" si="8515"/>
        <v>219</v>
      </c>
      <c r="B8322" s="148">
        <f t="shared" si="8517"/>
        <v>32</v>
      </c>
      <c r="D8322" s="149" t="str">
        <f>+VLOOKUP($A8322,mUNICIPIOS!$B$4:$F$343,2,0)</f>
        <v>Huehuetenango</v>
      </c>
      <c r="E8322" s="149">
        <f>+VLOOKUP($A8322,mUNICIPIOS!$B$4:$F$343,3,0)</f>
        <v>1323</v>
      </c>
      <c r="F8322" s="149" t="str">
        <f>+VLOOKUP($A8322,mUNICIPIOS!$B$4:$F$343,4,0)</f>
        <v>San Juan Ixcoy</v>
      </c>
      <c r="G8322" s="139" t="str">
        <f t="shared" ref="G8322:K8322" si="8538">+G8284</f>
        <v>06</v>
      </c>
      <c r="H8322" t="str">
        <f t="shared" si="8538"/>
        <v>IGE</v>
      </c>
      <c r="I8322" t="str">
        <f t="shared" si="8538"/>
        <v>Índice de Gestión Estratégica</v>
      </c>
      <c r="J8322" t="str">
        <f t="shared" si="8538"/>
        <v>06-03</v>
      </c>
      <c r="K8322" t="str">
        <f t="shared" si="8538"/>
        <v>Presupuesto de egresos relacionado a competencias municipales que responden a prioridades nacionales de desarrollo.</v>
      </c>
      <c r="L8322" s="150">
        <f>+VLOOKUP($E8322,IGE_2018!$B$8:$Z$347,9,0)</f>
        <v>0.20653136848231218</v>
      </c>
      <c r="M8322" s="142" t="str">
        <f>+VLOOKUP($E8322,IGE_2018!$B$8:$Z$347,10,0)</f>
        <v>Medio bajo</v>
      </c>
    </row>
    <row r="8323" spans="1:13" x14ac:dyDescent="0.3">
      <c r="A8323" s="139">
        <f t="shared" si="8515"/>
        <v>219</v>
      </c>
      <c r="B8323" s="148">
        <f t="shared" si="8517"/>
        <v>33</v>
      </c>
      <c r="D8323" s="149" t="str">
        <f>+VLOOKUP($A8323,mUNICIPIOS!$B$4:$F$343,2,0)</f>
        <v>Huehuetenango</v>
      </c>
      <c r="E8323" s="149">
        <f>+VLOOKUP($A8323,mUNICIPIOS!$B$4:$F$343,3,0)</f>
        <v>1323</v>
      </c>
      <c r="F8323" s="149" t="str">
        <f>+VLOOKUP($A8323,mUNICIPIOS!$B$4:$F$343,4,0)</f>
        <v>San Juan Ixcoy</v>
      </c>
      <c r="G8323" s="139" t="str">
        <f t="shared" ref="G8323:K8323" si="8539">+G8285</f>
        <v>06</v>
      </c>
      <c r="H8323" t="str">
        <f t="shared" si="8539"/>
        <v>IGE</v>
      </c>
      <c r="I8323" t="str">
        <f t="shared" si="8539"/>
        <v>Índice de Gestión Estratégica</v>
      </c>
      <c r="J8323" t="str">
        <f t="shared" si="8539"/>
        <v>06-04</v>
      </c>
      <c r="K8323" t="str">
        <f t="shared" si="8539"/>
        <v>Institucionalización de la gestión ordenada del territorio</v>
      </c>
      <c r="L8323" s="150">
        <f>+VLOOKUP($E8323,IGE_2018!$B$8:$Z$347,12,0)</f>
        <v>0</v>
      </c>
      <c r="M8323" s="142" t="str">
        <f>+VLOOKUP($E8323,IGE_2018!$B$8:$Z$347,13,0)</f>
        <v>Bajo</v>
      </c>
    </row>
    <row r="8324" spans="1:13" x14ac:dyDescent="0.3">
      <c r="A8324" s="139">
        <f t="shared" si="8515"/>
        <v>219</v>
      </c>
      <c r="B8324" s="148">
        <f t="shared" si="8517"/>
        <v>34</v>
      </c>
      <c r="D8324" s="149" t="str">
        <f>+VLOOKUP($A8324,mUNICIPIOS!$B$4:$F$343,2,0)</f>
        <v>Huehuetenango</v>
      </c>
      <c r="E8324" s="149">
        <f>+VLOOKUP($A8324,mUNICIPIOS!$B$4:$F$343,3,0)</f>
        <v>1323</v>
      </c>
      <c r="F8324" s="149" t="str">
        <f>+VLOOKUP($A8324,mUNICIPIOS!$B$4:$F$343,4,0)</f>
        <v>San Juan Ixcoy</v>
      </c>
      <c r="G8324" s="139" t="str">
        <f t="shared" ref="G8324:K8324" si="8540">+G8286</f>
        <v>06</v>
      </c>
      <c r="H8324" t="str">
        <f t="shared" si="8540"/>
        <v>IGE</v>
      </c>
      <c r="I8324" t="str">
        <f t="shared" si="8540"/>
        <v>Índice de Gestión Estratégica</v>
      </c>
      <c r="J8324" t="str">
        <f t="shared" si="8540"/>
        <v>06-05</v>
      </c>
      <c r="K8324" t="str">
        <f t="shared" si="8540"/>
        <v>Acciones para la gestión ordenada del territorio</v>
      </c>
      <c r="L8324" s="150">
        <f>+VLOOKUP($E8324,IGE_2018!$B$8:$Z$347,15,0)</f>
        <v>0</v>
      </c>
      <c r="M8324" s="142" t="str">
        <f>+VLOOKUP($E8324,IGE_2018!$B$8:$Z$347,16,0)</f>
        <v>Bajo</v>
      </c>
    </row>
    <row r="8325" spans="1:13" x14ac:dyDescent="0.3">
      <c r="A8325" s="139">
        <f t="shared" si="8515"/>
        <v>219</v>
      </c>
      <c r="B8325" s="148">
        <f t="shared" si="8517"/>
        <v>35</v>
      </c>
      <c r="D8325" s="149" t="str">
        <f>+VLOOKUP($A8325,mUNICIPIOS!$B$4:$F$343,2,0)</f>
        <v>Huehuetenango</v>
      </c>
      <c r="E8325" s="149">
        <f>+VLOOKUP($A8325,mUNICIPIOS!$B$4:$F$343,3,0)</f>
        <v>1323</v>
      </c>
      <c r="F8325" s="149" t="str">
        <f>+VLOOKUP($A8325,mUNICIPIOS!$B$4:$F$343,4,0)</f>
        <v>San Juan Ixcoy</v>
      </c>
      <c r="G8325" s="139" t="str">
        <f t="shared" ref="G8325:K8325" si="8541">+G8287</f>
        <v>06</v>
      </c>
      <c r="H8325" t="str">
        <f t="shared" si="8541"/>
        <v>IGE</v>
      </c>
      <c r="I8325" t="str">
        <f t="shared" si="8541"/>
        <v>Índice de Gestión Estratégica</v>
      </c>
      <c r="J8325" t="str">
        <f t="shared" si="8541"/>
        <v>06-06</v>
      </c>
      <c r="K8325" t="str">
        <f t="shared" si="8541"/>
        <v>Gestión de riesgo en la formulación de proyectos derivados de la planificación operativa anual</v>
      </c>
      <c r="L8325" s="150">
        <f>+VLOOKUP($E8325,IGE_2018!$B$8:$Z$347,18,0)</f>
        <v>0</v>
      </c>
      <c r="M8325" s="142" t="str">
        <f>+VLOOKUP($E8325,IGE_2018!$B$8:$Z$347,19,0)</f>
        <v>Bajo</v>
      </c>
    </row>
    <row r="8326" spans="1:13" x14ac:dyDescent="0.3">
      <c r="A8326" s="139">
        <f t="shared" si="8515"/>
        <v>219</v>
      </c>
      <c r="B8326" s="148">
        <f t="shared" si="8517"/>
        <v>36</v>
      </c>
      <c r="D8326" s="149" t="str">
        <f>+VLOOKUP($A8326,mUNICIPIOS!$B$4:$F$343,2,0)</f>
        <v>Huehuetenango</v>
      </c>
      <c r="E8326" s="149">
        <f>+VLOOKUP($A8326,mUNICIPIOS!$B$4:$F$343,3,0)</f>
        <v>1323</v>
      </c>
      <c r="F8326" s="149" t="str">
        <f>+VLOOKUP($A8326,mUNICIPIOS!$B$4:$F$343,4,0)</f>
        <v>San Juan Ixcoy</v>
      </c>
      <c r="G8326" s="139" t="str">
        <f t="shared" ref="G8326:K8326" si="8542">+G8288</f>
        <v>06</v>
      </c>
      <c r="H8326" t="str">
        <f t="shared" si="8542"/>
        <v>IGE</v>
      </c>
      <c r="I8326" t="str">
        <f t="shared" si="8542"/>
        <v>Índice de Gestión Estratégica</v>
      </c>
      <c r="J8326" t="str">
        <f t="shared" si="8542"/>
        <v>06-07</v>
      </c>
      <c r="K8326" t="str">
        <f t="shared" si="8542"/>
        <v>Ingresos por servicios ambientales en relación a los ingresos propios sin regalías</v>
      </c>
      <c r="L8326" s="150">
        <f>+VLOOKUP($E8326,IGE_2018!$B$8:$Z$347,21,0)</f>
        <v>1</v>
      </c>
      <c r="M8326" s="142" t="str">
        <f>+VLOOKUP($E8326,IGE_2018!$B$8:$Z$347,22,0)</f>
        <v>Alto</v>
      </c>
    </row>
    <row r="8327" spans="1:13" x14ac:dyDescent="0.3">
      <c r="A8327" s="139">
        <f t="shared" si="8515"/>
        <v>219</v>
      </c>
      <c r="B8327" s="148">
        <f t="shared" si="8517"/>
        <v>37</v>
      </c>
      <c r="D8327" s="149" t="str">
        <f>+VLOOKUP($A8327,mUNICIPIOS!$B$4:$F$343,2,0)</f>
        <v>Huehuetenango</v>
      </c>
      <c r="E8327" s="149">
        <f>+VLOOKUP($A8327,mUNICIPIOS!$B$4:$F$343,3,0)</f>
        <v>1323</v>
      </c>
      <c r="F8327" s="149" t="str">
        <f>+VLOOKUP($A8327,mUNICIPIOS!$B$4:$F$343,4,0)</f>
        <v>San Juan Ixcoy</v>
      </c>
      <c r="G8327" s="139" t="str">
        <f t="shared" ref="G8327:K8327" si="8543">+G8289</f>
        <v>06</v>
      </c>
      <c r="H8327" t="str">
        <f t="shared" si="8543"/>
        <v>IGE</v>
      </c>
      <c r="I8327" t="str">
        <f t="shared" si="8543"/>
        <v>Índice de Gestión Estratégica</v>
      </c>
      <c r="J8327" t="str">
        <f t="shared" si="8543"/>
        <v>INDICE</v>
      </c>
      <c r="K8327">
        <f t="shared" si="8543"/>
        <v>0</v>
      </c>
      <c r="L8327" s="150">
        <f>+VLOOKUP($E8327,IGE_2018!$B$8:$Z$347,24,0)</f>
        <v>0.15163284212057804</v>
      </c>
      <c r="M8327" s="142" t="str">
        <f>+VLOOKUP($E8327,IGE_2018!$B$8:$Z$347,25,0)</f>
        <v>Bajo</v>
      </c>
    </row>
    <row r="8328" spans="1:13" x14ac:dyDescent="0.3">
      <c r="A8328" s="139">
        <f t="shared" si="8515"/>
        <v>219</v>
      </c>
      <c r="B8328" s="148">
        <f t="shared" si="8517"/>
        <v>38</v>
      </c>
      <c r="D8328" s="149" t="str">
        <f>+VLOOKUP($A8328,mUNICIPIOS!$B$4:$F$343,2,0)</f>
        <v>Huehuetenango</v>
      </c>
      <c r="E8328" s="149">
        <f>+VLOOKUP($A8328,mUNICIPIOS!$B$4:$F$343,3,0)</f>
        <v>1323</v>
      </c>
      <c r="F8328" s="149" t="str">
        <f>+VLOOKUP($A8328,mUNICIPIOS!$B$4:$F$343,4,0)</f>
        <v>San Juan Ixcoy</v>
      </c>
      <c r="G8328" s="139" t="str">
        <f t="shared" ref="G8328:K8328" si="8544">+G8290</f>
        <v>RANKING</v>
      </c>
      <c r="H8328" t="str">
        <f t="shared" si="8544"/>
        <v>RGM</v>
      </c>
      <c r="I8328" t="str">
        <f t="shared" si="8544"/>
        <v>Ranking de la Gestión Municipal 2018</v>
      </c>
      <c r="J8328" t="str">
        <f t="shared" si="8544"/>
        <v>RANKING</v>
      </c>
      <c r="K8328">
        <f t="shared" si="8544"/>
        <v>0</v>
      </c>
      <c r="L8328" s="151">
        <f>+VLOOKUP($E8328,Resultados_generales!$C$8:$AE$347,27,0)</f>
        <v>0.16317048656861038</v>
      </c>
      <c r="M8328" t="str">
        <f>+VLOOKUP($E8328,Resultados_generales!$C$8:$AE$347,28,0)</f>
        <v>Bajo</v>
      </c>
    </row>
    <row r="8329" spans="1:13" x14ac:dyDescent="0.3">
      <c r="A8329" s="139">
        <f t="shared" si="8515"/>
        <v>220</v>
      </c>
      <c r="B8329" s="148">
        <f t="shared" si="8517"/>
        <v>1</v>
      </c>
      <c r="D8329" s="149" t="str">
        <f>+VLOOKUP($A8329,mUNICIPIOS!$B$4:$F$343,2,0)</f>
        <v>Huehuetenango</v>
      </c>
      <c r="E8329" s="149">
        <f>+VLOOKUP($A8329,mUNICIPIOS!$B$4:$F$343,3,0)</f>
        <v>1324</v>
      </c>
      <c r="F8329" s="149" t="str">
        <f>+VLOOKUP($A8329,mUNICIPIOS!$B$4:$F$343,4,0)</f>
        <v>San Antonio Huista</v>
      </c>
      <c r="G8329" s="139" t="str">
        <f t="shared" ref="G8329:K8329" si="8545">+G8291</f>
        <v>01</v>
      </c>
      <c r="H8329" t="str">
        <f t="shared" si="8545"/>
        <v>IPC</v>
      </c>
      <c r="I8329" t="str">
        <f t="shared" si="8545"/>
        <v>Índice de Participación Ciudadana</v>
      </c>
      <c r="J8329" t="str">
        <f t="shared" si="8545"/>
        <v>01-01</v>
      </c>
      <c r="K8329" t="str">
        <f t="shared" si="8545"/>
        <v>Número de reuniones del COMUDE en el año de la medición.</v>
      </c>
      <c r="L8329" s="150">
        <f>+VLOOKUP($E8329,IPC_2018!$B$8:$T$347,3,0)</f>
        <v>0.83333333333333337</v>
      </c>
      <c r="M8329" s="142" t="str">
        <f>+VLOOKUP($E8329,IPC_2018!$B$8:$T$347,4,0)</f>
        <v>Alto</v>
      </c>
    </row>
    <row r="8330" spans="1:13" x14ac:dyDescent="0.3">
      <c r="A8330" s="139">
        <f t="shared" si="8515"/>
        <v>220</v>
      </c>
      <c r="B8330" s="148">
        <f t="shared" si="8517"/>
        <v>2</v>
      </c>
      <c r="D8330" s="149" t="str">
        <f>+VLOOKUP($A8330,mUNICIPIOS!$B$4:$F$343,2,0)</f>
        <v>Huehuetenango</v>
      </c>
      <c r="E8330" s="149">
        <f>+VLOOKUP($A8330,mUNICIPIOS!$B$4:$F$343,3,0)</f>
        <v>1324</v>
      </c>
      <c r="F8330" s="149" t="str">
        <f>+VLOOKUP($A8330,mUNICIPIOS!$B$4:$F$343,4,0)</f>
        <v>San Antonio Huista</v>
      </c>
      <c r="G8330" s="139" t="str">
        <f t="shared" ref="G8330:K8330" si="8546">+G8292</f>
        <v>01</v>
      </c>
      <c r="H8330" t="str">
        <f t="shared" si="8546"/>
        <v>IPC</v>
      </c>
      <c r="I8330" t="str">
        <f t="shared" si="8546"/>
        <v>Índice de Participación Ciudadana</v>
      </c>
      <c r="J8330" t="str">
        <f t="shared" si="8546"/>
        <v>01-02</v>
      </c>
      <c r="K8330" t="str">
        <f t="shared" si="8546"/>
        <v>Participación de Alcaldes, Concejales y Síndicos determinados o designados en el COMUDE</v>
      </c>
      <c r="L8330" s="150">
        <f>+VLOOKUP($E8330,IPC_2018!$B$8:$T$347,6,0)</f>
        <v>0.93125000000000002</v>
      </c>
      <c r="M8330" s="142" t="str">
        <f>+VLOOKUP($E8330,IPC_2018!$B$8:$T$347,7,0)</f>
        <v>Alto</v>
      </c>
    </row>
    <row r="8331" spans="1:13" x14ac:dyDescent="0.3">
      <c r="A8331" s="139">
        <f t="shared" si="8515"/>
        <v>220</v>
      </c>
      <c r="B8331" s="148">
        <f t="shared" si="8517"/>
        <v>3</v>
      </c>
      <c r="D8331" s="149" t="str">
        <f>+VLOOKUP($A8331,mUNICIPIOS!$B$4:$F$343,2,0)</f>
        <v>Huehuetenango</v>
      </c>
      <c r="E8331" s="149">
        <f>+VLOOKUP($A8331,mUNICIPIOS!$B$4:$F$343,3,0)</f>
        <v>1324</v>
      </c>
      <c r="F8331" s="149" t="str">
        <f>+VLOOKUP($A8331,mUNICIPIOS!$B$4:$F$343,4,0)</f>
        <v>San Antonio Huista</v>
      </c>
      <c r="G8331" s="139" t="str">
        <f t="shared" ref="G8331:K8331" si="8547">+G8293</f>
        <v>01</v>
      </c>
      <c r="H8331" t="str">
        <f t="shared" si="8547"/>
        <v>IPC</v>
      </c>
      <c r="I8331" t="str">
        <f t="shared" si="8547"/>
        <v>Índice de Participación Ciudadana</v>
      </c>
      <c r="J8331" t="str">
        <f t="shared" si="8547"/>
        <v>01-03</v>
      </c>
      <c r="K8331" t="str">
        <f t="shared" si="8547"/>
        <v>Participación  de organizaciones de jóvenes, mujeres, pueblos mayas, xincas, garífunas, y otras organizaciones en el Comude</v>
      </c>
      <c r="L8331" s="150">
        <f>+VLOOKUP($E8331,IPC_2018!$B$8:$T$347,9,0)</f>
        <v>0.28493150684931506</v>
      </c>
      <c r="M8331" s="142" t="str">
        <f>+VLOOKUP($E8331,IPC_2018!$B$8:$T$347,10,0)</f>
        <v>Medio bajo</v>
      </c>
    </row>
    <row r="8332" spans="1:13" x14ac:dyDescent="0.3">
      <c r="A8332" s="139">
        <f t="shared" si="8515"/>
        <v>220</v>
      </c>
      <c r="B8332" s="148">
        <f t="shared" si="8517"/>
        <v>4</v>
      </c>
      <c r="D8332" s="149" t="str">
        <f>+VLOOKUP($A8332,mUNICIPIOS!$B$4:$F$343,2,0)</f>
        <v>Huehuetenango</v>
      </c>
      <c r="E8332" s="149">
        <f>+VLOOKUP($A8332,mUNICIPIOS!$B$4:$F$343,3,0)</f>
        <v>1324</v>
      </c>
      <c r="F8332" s="149" t="str">
        <f>+VLOOKUP($A8332,mUNICIPIOS!$B$4:$F$343,4,0)</f>
        <v>San Antonio Huista</v>
      </c>
      <c r="G8332" s="139" t="str">
        <f t="shared" ref="G8332:K8332" si="8548">+G8294</f>
        <v>01</v>
      </c>
      <c r="H8332" t="str">
        <f t="shared" si="8548"/>
        <v>IPC</v>
      </c>
      <c r="I8332" t="str">
        <f t="shared" si="8548"/>
        <v>Índice de Participación Ciudadana</v>
      </c>
      <c r="J8332" t="str">
        <f t="shared" si="8548"/>
        <v>01-04</v>
      </c>
      <c r="K8332" t="str">
        <f t="shared" si="8548"/>
        <v>Representatividad territorial del Comude.</v>
      </c>
      <c r="L8332" s="150">
        <f>+VLOOKUP($E8332,IPC_2018!$B$8:$T$347,12,0)</f>
        <v>0.76642857142857146</v>
      </c>
      <c r="M8332" s="142" t="str">
        <f>+VLOOKUP($E8332,IPC_2018!$B$8:$T$347,13,0)</f>
        <v>Medio alto</v>
      </c>
    </row>
    <row r="8333" spans="1:13" x14ac:dyDescent="0.3">
      <c r="A8333" s="139">
        <f t="shared" si="8515"/>
        <v>220</v>
      </c>
      <c r="B8333" s="148">
        <f t="shared" si="8517"/>
        <v>5</v>
      </c>
      <c r="D8333" s="149" t="str">
        <f>+VLOOKUP($A8333,mUNICIPIOS!$B$4:$F$343,2,0)</f>
        <v>Huehuetenango</v>
      </c>
      <c r="E8333" s="149">
        <f>+VLOOKUP($A8333,mUNICIPIOS!$B$4:$F$343,3,0)</f>
        <v>1324</v>
      </c>
      <c r="F8333" s="149" t="str">
        <f>+VLOOKUP($A8333,mUNICIPIOS!$B$4:$F$343,4,0)</f>
        <v>San Antonio Huista</v>
      </c>
      <c r="G8333" s="139" t="str">
        <f t="shared" ref="G8333:K8333" si="8549">+G8295</f>
        <v>01</v>
      </c>
      <c r="H8333" t="str">
        <f t="shared" si="8549"/>
        <v>IPC</v>
      </c>
      <c r="I8333" t="str">
        <f t="shared" si="8549"/>
        <v>Índice de Participación Ciudadana</v>
      </c>
      <c r="J8333" t="str">
        <f t="shared" si="8549"/>
        <v>01-05</v>
      </c>
      <c r="K8333" t="str">
        <f t="shared" si="8549"/>
        <v>Funcionamiento del Comude</v>
      </c>
      <c r="L8333" s="150">
        <f>+VLOOKUP($E8333,IPC_2018!$B$8:$T$347,15,0)</f>
        <v>0.44284452312467998</v>
      </c>
      <c r="M8333" s="142" t="str">
        <f>+VLOOKUP($E8333,IPC_2018!$B$8:$T$347,16,0)</f>
        <v>Medio</v>
      </c>
    </row>
    <row r="8334" spans="1:13" x14ac:dyDescent="0.3">
      <c r="A8334" s="139">
        <f t="shared" si="8515"/>
        <v>220</v>
      </c>
      <c r="B8334" s="148">
        <f t="shared" si="8517"/>
        <v>6</v>
      </c>
      <c r="D8334" s="149" t="str">
        <f>+VLOOKUP($A8334,mUNICIPIOS!$B$4:$F$343,2,0)</f>
        <v>Huehuetenango</v>
      </c>
      <c r="E8334" s="149">
        <f>+VLOOKUP($A8334,mUNICIPIOS!$B$4:$F$343,3,0)</f>
        <v>1324</v>
      </c>
      <c r="F8334" s="149" t="str">
        <f>+VLOOKUP($A8334,mUNICIPIOS!$B$4:$F$343,4,0)</f>
        <v>San Antonio Huista</v>
      </c>
      <c r="G8334" s="139" t="str">
        <f t="shared" ref="G8334:K8334" si="8550">+G8296</f>
        <v>01</v>
      </c>
      <c r="H8334" t="str">
        <f t="shared" si="8550"/>
        <v>IPC</v>
      </c>
      <c r="I8334" t="str">
        <f t="shared" si="8550"/>
        <v>Índice de Participación Ciudadana</v>
      </c>
      <c r="J8334" t="str">
        <f t="shared" si="8550"/>
        <v>INDICE</v>
      </c>
      <c r="K8334">
        <f t="shared" si="8550"/>
        <v>0</v>
      </c>
      <c r="L8334" s="150">
        <f>+VLOOKUP($E8334,IPC_2018!$B$8:$T$347,18,0)</f>
        <v>0.69470360687705168</v>
      </c>
      <c r="M8334" s="142" t="str">
        <f>+VLOOKUP($E8334,IPC_2018!$B$8:$T$347,19,0)</f>
        <v>Medio alto</v>
      </c>
    </row>
    <row r="8335" spans="1:13" x14ac:dyDescent="0.3">
      <c r="A8335" s="139">
        <f t="shared" si="8515"/>
        <v>220</v>
      </c>
      <c r="B8335" s="148">
        <f t="shared" si="8517"/>
        <v>7</v>
      </c>
      <c r="D8335" s="149" t="str">
        <f>+VLOOKUP($A8335,mUNICIPIOS!$B$4:$F$343,2,0)</f>
        <v>Huehuetenango</v>
      </c>
      <c r="E8335" s="149">
        <f>+VLOOKUP($A8335,mUNICIPIOS!$B$4:$F$343,3,0)</f>
        <v>1324</v>
      </c>
      <c r="F8335" s="149" t="str">
        <f>+VLOOKUP($A8335,mUNICIPIOS!$B$4:$F$343,4,0)</f>
        <v>San Antonio Huista</v>
      </c>
      <c r="G8335" s="139" t="str">
        <f t="shared" ref="G8335:K8335" si="8551">+G8297</f>
        <v>02</v>
      </c>
      <c r="H8335" t="str">
        <f t="shared" si="8551"/>
        <v>IIC</v>
      </c>
      <c r="I8335" t="str">
        <f t="shared" si="8551"/>
        <v>Índice de Información a la Ciudadanía</v>
      </c>
      <c r="J8335" t="str">
        <f t="shared" si="8551"/>
        <v>02-01</v>
      </c>
      <c r="K8335" t="str">
        <f t="shared" si="8551"/>
        <v>Rendición de cuentas cuatrimestral y anual al Comude enfocadas en resultados.</v>
      </c>
      <c r="L8335" s="150">
        <f>+VLOOKUP($E8335,IIC_2018!$B$8:$Q$347,3,0)</f>
        <v>0.53333333333333333</v>
      </c>
      <c r="M8335" s="142" t="str">
        <f>+VLOOKUP($E8335,IIC_2018!$B$8:$Q$347,4,0)</f>
        <v>Medio</v>
      </c>
    </row>
    <row r="8336" spans="1:13" x14ac:dyDescent="0.3">
      <c r="A8336" s="139">
        <f t="shared" si="8515"/>
        <v>220</v>
      </c>
      <c r="B8336" s="148">
        <f t="shared" si="8517"/>
        <v>8</v>
      </c>
      <c r="D8336" s="149" t="str">
        <f>+VLOOKUP($A8336,mUNICIPIOS!$B$4:$F$343,2,0)</f>
        <v>Huehuetenango</v>
      </c>
      <c r="E8336" s="149">
        <f>+VLOOKUP($A8336,mUNICIPIOS!$B$4:$F$343,3,0)</f>
        <v>1324</v>
      </c>
      <c r="F8336" s="149" t="str">
        <f>+VLOOKUP($A8336,mUNICIPIOS!$B$4:$F$343,4,0)</f>
        <v>San Antonio Huista</v>
      </c>
      <c r="G8336" s="139" t="str">
        <f t="shared" ref="G8336:K8336" si="8552">+G8298</f>
        <v>02</v>
      </c>
      <c r="H8336" t="str">
        <f t="shared" si="8552"/>
        <v>IIC</v>
      </c>
      <c r="I8336" t="str">
        <f t="shared" si="8552"/>
        <v>Índice de Información a la Ciudadanía</v>
      </c>
      <c r="J8336" t="str">
        <f t="shared" si="8552"/>
        <v>02-02</v>
      </c>
      <c r="K8336" t="str">
        <f t="shared" si="8552"/>
        <v>Información presupuestaria y otra información brindada a la ciudadanía disponible en medios locales de comunicación.</v>
      </c>
      <c r="L8336" s="150">
        <f>+VLOOKUP($E8336,IIC_2018!$B$8:$Q$347,6,0)</f>
        <v>0</v>
      </c>
      <c r="M8336" s="142" t="str">
        <f>+VLOOKUP($E8336,IIC_2018!$B$8:$Q$347,7,0)</f>
        <v>Bajo</v>
      </c>
    </row>
    <row r="8337" spans="1:13" x14ac:dyDescent="0.3">
      <c r="A8337" s="139">
        <f t="shared" si="8515"/>
        <v>220</v>
      </c>
      <c r="B8337" s="148">
        <f t="shared" si="8517"/>
        <v>9</v>
      </c>
      <c r="D8337" s="149" t="str">
        <f>+VLOOKUP($A8337,mUNICIPIOS!$B$4:$F$343,2,0)</f>
        <v>Huehuetenango</v>
      </c>
      <c r="E8337" s="149">
        <f>+VLOOKUP($A8337,mUNICIPIOS!$B$4:$F$343,3,0)</f>
        <v>1324</v>
      </c>
      <c r="F8337" s="149" t="str">
        <f>+VLOOKUP($A8337,mUNICIPIOS!$B$4:$F$343,4,0)</f>
        <v>San Antonio Huista</v>
      </c>
      <c r="G8337" s="139" t="str">
        <f t="shared" ref="G8337:K8337" si="8553">+G8299</f>
        <v>02</v>
      </c>
      <c r="H8337" t="str">
        <f t="shared" si="8553"/>
        <v>IIC</v>
      </c>
      <c r="I8337" t="str">
        <f t="shared" si="8553"/>
        <v>Índice de Información a la Ciudadanía</v>
      </c>
      <c r="J8337" t="str">
        <f t="shared" si="8553"/>
        <v>02-03</v>
      </c>
      <c r="K8337" t="str">
        <f t="shared" si="8553"/>
        <v>Información pública de oficio actualizada y disponible de acuerdo a la LAIP y uso de internet.</v>
      </c>
      <c r="L8337" s="150">
        <f>+VLOOKUP($E8337,IIC_2018!$B$8:$Q$347,9,0)</f>
        <v>0.84</v>
      </c>
      <c r="M8337" s="142" t="str">
        <f>+VLOOKUP($E8337,IIC_2018!$B$8:$Q$347,10,0)</f>
        <v>Alto</v>
      </c>
    </row>
    <row r="8338" spans="1:13" x14ac:dyDescent="0.3">
      <c r="A8338" s="139">
        <f t="shared" si="8515"/>
        <v>220</v>
      </c>
      <c r="B8338" s="148">
        <f t="shared" si="8517"/>
        <v>10</v>
      </c>
      <c r="D8338" s="149" t="str">
        <f>+VLOOKUP($A8338,mUNICIPIOS!$B$4:$F$343,2,0)</f>
        <v>Huehuetenango</v>
      </c>
      <c r="E8338" s="149">
        <f>+VLOOKUP($A8338,mUNICIPIOS!$B$4:$F$343,3,0)</f>
        <v>1324</v>
      </c>
      <c r="F8338" s="149" t="str">
        <f>+VLOOKUP($A8338,mUNICIPIOS!$B$4:$F$343,4,0)</f>
        <v>San Antonio Huista</v>
      </c>
      <c r="G8338" s="139" t="str">
        <f t="shared" ref="G8338:K8338" si="8554">+G8300</f>
        <v>02</v>
      </c>
      <c r="H8338" t="str">
        <f t="shared" si="8554"/>
        <v>IIC</v>
      </c>
      <c r="I8338" t="str">
        <f t="shared" si="8554"/>
        <v>Índice de Información a la Ciudadanía</v>
      </c>
      <c r="J8338" t="str">
        <f t="shared" si="8554"/>
        <v>02-04</v>
      </c>
      <c r="K8338" t="str">
        <f t="shared" si="8554"/>
        <v>Relación del monto contratado por medio de Guate compras con el total del presupuesto de egresos vigente.</v>
      </c>
      <c r="L8338" s="150">
        <f>+VLOOKUP($E8338,IIC_2018!$B$8:$Q$347,12,0)</f>
        <v>0.73681433636838889</v>
      </c>
      <c r="M8338" s="142" t="str">
        <f>+VLOOKUP($E8338,IIC_2018!$B$8:$Q$347,13,0)</f>
        <v>Medio alto</v>
      </c>
    </row>
    <row r="8339" spans="1:13" x14ac:dyDescent="0.3">
      <c r="A8339" s="139">
        <f t="shared" si="8515"/>
        <v>220</v>
      </c>
      <c r="B8339" s="148">
        <f t="shared" si="8517"/>
        <v>11</v>
      </c>
      <c r="D8339" s="149" t="str">
        <f>+VLOOKUP($A8339,mUNICIPIOS!$B$4:$F$343,2,0)</f>
        <v>Huehuetenango</v>
      </c>
      <c r="E8339" s="149">
        <f>+VLOOKUP($A8339,mUNICIPIOS!$B$4:$F$343,3,0)</f>
        <v>1324</v>
      </c>
      <c r="F8339" s="149" t="str">
        <f>+VLOOKUP($A8339,mUNICIPIOS!$B$4:$F$343,4,0)</f>
        <v>San Antonio Huista</v>
      </c>
      <c r="G8339" s="139" t="str">
        <f t="shared" ref="G8339:K8339" si="8555">+G8301</f>
        <v>02</v>
      </c>
      <c r="H8339" t="str">
        <f t="shared" si="8555"/>
        <v>IIC</v>
      </c>
      <c r="I8339" t="str">
        <f t="shared" si="8555"/>
        <v>Índice de Información a la Ciudadanía</v>
      </c>
      <c r="J8339" t="str">
        <f t="shared" si="8555"/>
        <v>INDICE</v>
      </c>
      <c r="K8339">
        <f t="shared" si="8555"/>
        <v>0</v>
      </c>
      <c r="L8339" s="150">
        <f>+VLOOKUP($E8339,IIC_2018!$B$8:$Q$347,15,0)</f>
        <v>0.52753691742543052</v>
      </c>
      <c r="M8339" s="142" t="str">
        <f>+VLOOKUP($E8339,IIC_2018!$B$8:$Q$347,16,0)</f>
        <v>Medio</v>
      </c>
    </row>
    <row r="8340" spans="1:13" x14ac:dyDescent="0.3">
      <c r="A8340" s="139">
        <f t="shared" si="8515"/>
        <v>220</v>
      </c>
      <c r="B8340" s="148">
        <f t="shared" si="8517"/>
        <v>12</v>
      </c>
      <c r="D8340" s="149" t="str">
        <f>+VLOOKUP($A8340,mUNICIPIOS!$B$4:$F$343,2,0)</f>
        <v>Huehuetenango</v>
      </c>
      <c r="E8340" s="149">
        <f>+VLOOKUP($A8340,mUNICIPIOS!$B$4:$F$343,3,0)</f>
        <v>1324</v>
      </c>
      <c r="F8340" s="149" t="str">
        <f>+VLOOKUP($A8340,mUNICIPIOS!$B$4:$F$343,4,0)</f>
        <v>San Antonio Huista</v>
      </c>
      <c r="G8340" s="139" t="str">
        <f t="shared" ref="G8340:K8340" si="8556">+G8302</f>
        <v>03</v>
      </c>
      <c r="H8340" t="str">
        <f t="shared" si="8556"/>
        <v>ISP</v>
      </c>
      <c r="I8340" t="str">
        <f t="shared" si="8556"/>
        <v>Índice de Servicios Públicos</v>
      </c>
      <c r="J8340" t="str">
        <f t="shared" si="8556"/>
        <v>03-01</v>
      </c>
      <c r="K8340" t="str">
        <f t="shared" si="8556"/>
        <v>Cobertura del servicio público de agua</v>
      </c>
      <c r="L8340" s="150">
        <f>+VLOOKUP($E8340,ISP_2018!$B$8:$T$347,3,0)</f>
        <v>0</v>
      </c>
      <c r="M8340" s="142" t="str">
        <f>+VLOOKUP($E8340,ISP_2018!$B$8:$T$347,4,0)</f>
        <v>Bajo</v>
      </c>
    </row>
    <row r="8341" spans="1:13" x14ac:dyDescent="0.3">
      <c r="A8341" s="139">
        <f t="shared" si="8515"/>
        <v>220</v>
      </c>
      <c r="B8341" s="148">
        <f t="shared" si="8517"/>
        <v>13</v>
      </c>
      <c r="D8341" s="149" t="str">
        <f>+VLOOKUP($A8341,mUNICIPIOS!$B$4:$F$343,2,0)</f>
        <v>Huehuetenango</v>
      </c>
      <c r="E8341" s="149">
        <f>+VLOOKUP($A8341,mUNICIPIOS!$B$4:$F$343,3,0)</f>
        <v>1324</v>
      </c>
      <c r="F8341" s="149" t="str">
        <f>+VLOOKUP($A8341,mUNICIPIOS!$B$4:$F$343,4,0)</f>
        <v>San Antonio Huista</v>
      </c>
      <c r="G8341" s="139" t="str">
        <f t="shared" ref="G8341:K8341" si="8557">+G8303</f>
        <v>03</v>
      </c>
      <c r="H8341" t="str">
        <f t="shared" si="8557"/>
        <v>ISP</v>
      </c>
      <c r="I8341" t="str">
        <f t="shared" si="8557"/>
        <v>Índice de Servicios Públicos</v>
      </c>
      <c r="J8341" t="str">
        <f t="shared" si="8557"/>
        <v>03-02</v>
      </c>
      <c r="K8341" t="str">
        <f t="shared" si="8557"/>
        <v>Control de la calidad del servicio público de agua</v>
      </c>
      <c r="L8341" s="150">
        <f>+VLOOKUP($E8341,ISP_2018!$B$8:$T$347,6,0)</f>
        <v>0</v>
      </c>
      <c r="M8341" s="142" t="str">
        <f>+VLOOKUP($E8341,ISP_2018!$B$8:$T$347,7,0)</f>
        <v>Bajo</v>
      </c>
    </row>
    <row r="8342" spans="1:13" x14ac:dyDescent="0.3">
      <c r="A8342" s="139">
        <f t="shared" si="8515"/>
        <v>220</v>
      </c>
      <c r="B8342" s="148">
        <f t="shared" si="8517"/>
        <v>14</v>
      </c>
      <c r="D8342" s="149" t="str">
        <f>+VLOOKUP($A8342,mUNICIPIOS!$B$4:$F$343,2,0)</f>
        <v>Huehuetenango</v>
      </c>
      <c r="E8342" s="149">
        <f>+VLOOKUP($A8342,mUNICIPIOS!$B$4:$F$343,3,0)</f>
        <v>1324</v>
      </c>
      <c r="F8342" s="149" t="str">
        <f>+VLOOKUP($A8342,mUNICIPIOS!$B$4:$F$343,4,0)</f>
        <v>San Antonio Huista</v>
      </c>
      <c r="G8342" s="139" t="str">
        <f t="shared" ref="G8342:K8342" si="8558">+G8304</f>
        <v>03</v>
      </c>
      <c r="H8342" t="str">
        <f t="shared" si="8558"/>
        <v>ISP</v>
      </c>
      <c r="I8342" t="str">
        <f t="shared" si="8558"/>
        <v>Índice de Servicios Públicos</v>
      </c>
      <c r="J8342" t="str">
        <f t="shared" si="8558"/>
        <v>03-03</v>
      </c>
      <c r="K8342" t="str">
        <f t="shared" si="8558"/>
        <v>Disposición  y tratamiento  de aguas residuales</v>
      </c>
      <c r="L8342" s="150">
        <f>+VLOOKUP($E8342,ISP_2018!$B$8:$T$347,9,0)</f>
        <v>0</v>
      </c>
      <c r="M8342" s="142" t="str">
        <f>+VLOOKUP($E8342,ISP_2018!$B$8:$T$347,10,0)</f>
        <v>Bajo</v>
      </c>
    </row>
    <row r="8343" spans="1:13" x14ac:dyDescent="0.3">
      <c r="A8343" s="139">
        <f t="shared" si="8515"/>
        <v>220</v>
      </c>
      <c r="B8343" s="148">
        <f t="shared" si="8517"/>
        <v>15</v>
      </c>
      <c r="D8343" s="149" t="str">
        <f>+VLOOKUP($A8343,mUNICIPIOS!$B$4:$F$343,2,0)</f>
        <v>Huehuetenango</v>
      </c>
      <c r="E8343" s="149">
        <f>+VLOOKUP($A8343,mUNICIPIOS!$B$4:$F$343,3,0)</f>
        <v>1324</v>
      </c>
      <c r="F8343" s="149" t="str">
        <f>+VLOOKUP($A8343,mUNICIPIOS!$B$4:$F$343,4,0)</f>
        <v>San Antonio Huista</v>
      </c>
      <c r="G8343" s="139" t="str">
        <f t="shared" ref="G8343:K8343" si="8559">+G8305</f>
        <v>03</v>
      </c>
      <c r="H8343" t="str">
        <f t="shared" si="8559"/>
        <v>ISP</v>
      </c>
      <c r="I8343" t="str">
        <f t="shared" si="8559"/>
        <v>Índice de Servicios Públicos</v>
      </c>
      <c r="J8343" t="str">
        <f t="shared" si="8559"/>
        <v>03-04</v>
      </c>
      <c r="K8343" t="str">
        <f t="shared" si="8559"/>
        <v>Gestión y manejo de los residuos y desechos sólidos</v>
      </c>
      <c r="L8343" s="150">
        <f>+VLOOKUP($E8343,ISP_2018!$B$8:$T$347,12,0)</f>
        <v>0</v>
      </c>
      <c r="M8343" s="142" t="str">
        <f>+VLOOKUP($E8343,ISP_2018!$B$8:$T$347,13,0)</f>
        <v>Bajo</v>
      </c>
    </row>
    <row r="8344" spans="1:13" x14ac:dyDescent="0.3">
      <c r="A8344" s="139">
        <f t="shared" si="8515"/>
        <v>220</v>
      </c>
      <c r="B8344" s="148">
        <f t="shared" si="8517"/>
        <v>16</v>
      </c>
      <c r="D8344" s="149" t="str">
        <f>+VLOOKUP($A8344,mUNICIPIOS!$B$4:$F$343,2,0)</f>
        <v>Huehuetenango</v>
      </c>
      <c r="E8344" s="149">
        <f>+VLOOKUP($A8344,mUNICIPIOS!$B$4:$F$343,3,0)</f>
        <v>1324</v>
      </c>
      <c r="F8344" s="149" t="str">
        <f>+VLOOKUP($A8344,mUNICIPIOS!$B$4:$F$343,4,0)</f>
        <v>San Antonio Huista</v>
      </c>
      <c r="G8344" s="139" t="str">
        <f t="shared" ref="G8344:K8344" si="8560">+G8306</f>
        <v>03</v>
      </c>
      <c r="H8344" t="str">
        <f t="shared" si="8560"/>
        <v>ISP</v>
      </c>
      <c r="I8344" t="str">
        <f t="shared" si="8560"/>
        <v>Índice de Servicios Públicos</v>
      </c>
      <c r="J8344" t="str">
        <f t="shared" si="8560"/>
        <v>03-05</v>
      </c>
      <c r="K8344" t="str">
        <f t="shared" si="8560"/>
        <v>Gestión de servicios públicos municipales</v>
      </c>
      <c r="L8344" s="150">
        <f>+VLOOKUP($E8344,ISP_2018!$B$8:$T$347,15,0)</f>
        <v>0</v>
      </c>
      <c r="M8344" s="142" t="str">
        <f>+VLOOKUP($E8344,ISP_2018!$B$8:$T$347,16,0)</f>
        <v>Bajo</v>
      </c>
    </row>
    <row r="8345" spans="1:13" x14ac:dyDescent="0.3">
      <c r="A8345" s="139">
        <f t="shared" si="8515"/>
        <v>220</v>
      </c>
      <c r="B8345" s="148">
        <f t="shared" si="8517"/>
        <v>17</v>
      </c>
      <c r="D8345" s="149" t="str">
        <f>+VLOOKUP($A8345,mUNICIPIOS!$B$4:$F$343,2,0)</f>
        <v>Huehuetenango</v>
      </c>
      <c r="E8345" s="149">
        <f>+VLOOKUP($A8345,mUNICIPIOS!$B$4:$F$343,3,0)</f>
        <v>1324</v>
      </c>
      <c r="F8345" s="149" t="str">
        <f>+VLOOKUP($A8345,mUNICIPIOS!$B$4:$F$343,4,0)</f>
        <v>San Antonio Huista</v>
      </c>
      <c r="G8345" s="139" t="str">
        <f t="shared" ref="G8345:K8345" si="8561">+G8307</f>
        <v>03</v>
      </c>
      <c r="H8345" t="str">
        <f t="shared" si="8561"/>
        <v>ISP</v>
      </c>
      <c r="I8345" t="str">
        <f t="shared" si="8561"/>
        <v>Índice de Servicios Públicos</v>
      </c>
      <c r="J8345" t="str">
        <f t="shared" si="8561"/>
        <v>INDICE</v>
      </c>
      <c r="K8345">
        <f t="shared" si="8561"/>
        <v>0</v>
      </c>
      <c r="L8345" s="150">
        <f>+VLOOKUP($E8345,ISP_2018!$B$8:$T$347,18,0)</f>
        <v>0</v>
      </c>
      <c r="M8345" s="142" t="str">
        <f>+VLOOKUP($E8345,ISP_2018!$B$8:$T$347,19,0)</f>
        <v>Bajo</v>
      </c>
    </row>
    <row r="8346" spans="1:13" x14ac:dyDescent="0.3">
      <c r="A8346" s="139">
        <f t="shared" si="8515"/>
        <v>220</v>
      </c>
      <c r="B8346" s="148">
        <f t="shared" si="8517"/>
        <v>18</v>
      </c>
      <c r="D8346" s="149" t="str">
        <f>+VLOOKUP($A8346,mUNICIPIOS!$B$4:$F$343,2,0)</f>
        <v>Huehuetenango</v>
      </c>
      <c r="E8346" s="149">
        <f>+VLOOKUP($A8346,mUNICIPIOS!$B$4:$F$343,3,0)</f>
        <v>1324</v>
      </c>
      <c r="F8346" s="149" t="str">
        <f>+VLOOKUP($A8346,mUNICIPIOS!$B$4:$F$343,4,0)</f>
        <v>San Antonio Huista</v>
      </c>
      <c r="G8346" s="139" t="str">
        <f t="shared" ref="G8346:K8346" si="8562">+G8308</f>
        <v>04</v>
      </c>
      <c r="H8346" t="str">
        <f t="shared" si="8562"/>
        <v>IGA</v>
      </c>
      <c r="I8346" t="str">
        <f t="shared" si="8562"/>
        <v>Índice de Gestión Administrativa</v>
      </c>
      <c r="J8346" t="str">
        <f t="shared" si="8562"/>
        <v>04-01</v>
      </c>
      <c r="K8346" t="str">
        <f t="shared" si="8562"/>
        <v>Existencia de elementos de atención municipal orientada al vecino</v>
      </c>
      <c r="L8346" s="150">
        <f>+VLOOKUP($E8346,IGA_2018!$B$8:$N$347,3,0)</f>
        <v>0</v>
      </c>
      <c r="M8346" s="142" t="str">
        <f>+VLOOKUP($E8346,IGA_2018!$B$8:$N$347,4,0)</f>
        <v>Bajo</v>
      </c>
    </row>
    <row r="8347" spans="1:13" x14ac:dyDescent="0.3">
      <c r="A8347" s="139">
        <f t="shared" si="8515"/>
        <v>220</v>
      </c>
      <c r="B8347" s="148">
        <f t="shared" si="8517"/>
        <v>19</v>
      </c>
      <c r="D8347" s="149" t="str">
        <f>+VLOOKUP($A8347,mUNICIPIOS!$B$4:$F$343,2,0)</f>
        <v>Huehuetenango</v>
      </c>
      <c r="E8347" s="149">
        <f>+VLOOKUP($A8347,mUNICIPIOS!$B$4:$F$343,3,0)</f>
        <v>1324</v>
      </c>
      <c r="F8347" s="149" t="str">
        <f>+VLOOKUP($A8347,mUNICIPIOS!$B$4:$F$343,4,0)</f>
        <v>San Antonio Huista</v>
      </c>
      <c r="G8347" s="139" t="str">
        <f t="shared" ref="G8347:K8347" si="8563">+G8309</f>
        <v>04</v>
      </c>
      <c r="H8347" t="str">
        <f t="shared" si="8563"/>
        <v>IGA</v>
      </c>
      <c r="I8347" t="str">
        <f t="shared" si="8563"/>
        <v>Índice de Gestión Administrativa</v>
      </c>
      <c r="J8347" t="str">
        <f t="shared" si="8563"/>
        <v>04-02</v>
      </c>
      <c r="K8347" t="str">
        <f t="shared" si="8563"/>
        <v>Gestión del recurso humano.</v>
      </c>
      <c r="L8347" s="150">
        <f>+VLOOKUP($E8347,IGA_2018!$B$8:$N$347,6,0)</f>
        <v>0</v>
      </c>
      <c r="M8347" s="142" t="str">
        <f>+VLOOKUP($E8347,IGA_2018!$B$8:$N$347,7,0)</f>
        <v>Bajo</v>
      </c>
    </row>
    <row r="8348" spans="1:13" x14ac:dyDescent="0.3">
      <c r="A8348" s="139">
        <f t="shared" si="8515"/>
        <v>220</v>
      </c>
      <c r="B8348" s="148">
        <f t="shared" si="8517"/>
        <v>20</v>
      </c>
      <c r="D8348" s="149" t="str">
        <f>+VLOOKUP($A8348,mUNICIPIOS!$B$4:$F$343,2,0)</f>
        <v>Huehuetenango</v>
      </c>
      <c r="E8348" s="149">
        <f>+VLOOKUP($A8348,mUNICIPIOS!$B$4:$F$343,3,0)</f>
        <v>1324</v>
      </c>
      <c r="F8348" s="149" t="str">
        <f>+VLOOKUP($A8348,mUNICIPIOS!$B$4:$F$343,4,0)</f>
        <v>San Antonio Huista</v>
      </c>
      <c r="G8348" s="139" t="str">
        <f t="shared" ref="G8348:K8348" si="8564">+G8310</f>
        <v>04</v>
      </c>
      <c r="H8348" t="str">
        <f t="shared" si="8564"/>
        <v>IGA</v>
      </c>
      <c r="I8348" t="str">
        <f t="shared" si="8564"/>
        <v>Índice de Gestión Administrativa</v>
      </c>
      <c r="J8348" t="str">
        <f t="shared" si="8564"/>
        <v>04-03</v>
      </c>
      <c r="K8348" t="str">
        <f t="shared" si="8564"/>
        <v>Existencia de oficinas municipales con instrumentos de gestión.</v>
      </c>
      <c r="L8348" s="150">
        <f>+VLOOKUP($E8348,IGA_2018!$B$8:$N$347,9,0)</f>
        <v>0.86249999999999993</v>
      </c>
      <c r="M8348" s="142" t="str">
        <f>+VLOOKUP($E8348,IGA_2018!$B$8:$N$347,10,0)</f>
        <v>Alto</v>
      </c>
    </row>
    <row r="8349" spans="1:13" x14ac:dyDescent="0.3">
      <c r="A8349" s="139">
        <f t="shared" si="8515"/>
        <v>220</v>
      </c>
      <c r="B8349" s="148">
        <f t="shared" si="8517"/>
        <v>21</v>
      </c>
      <c r="D8349" s="149" t="str">
        <f>+VLOOKUP($A8349,mUNICIPIOS!$B$4:$F$343,2,0)</f>
        <v>Huehuetenango</v>
      </c>
      <c r="E8349" s="149">
        <f>+VLOOKUP($A8349,mUNICIPIOS!$B$4:$F$343,3,0)</f>
        <v>1324</v>
      </c>
      <c r="F8349" s="149" t="str">
        <f>+VLOOKUP($A8349,mUNICIPIOS!$B$4:$F$343,4,0)</f>
        <v>San Antonio Huista</v>
      </c>
      <c r="G8349" s="139" t="str">
        <f t="shared" ref="G8349:K8349" si="8565">+G8311</f>
        <v>04</v>
      </c>
      <c r="H8349" t="str">
        <f t="shared" si="8565"/>
        <v>IGA</v>
      </c>
      <c r="I8349" t="str">
        <f t="shared" si="8565"/>
        <v>Índice de Gestión Administrativa</v>
      </c>
      <c r="J8349" t="str">
        <f t="shared" si="8565"/>
        <v>INDICE</v>
      </c>
      <c r="K8349">
        <f t="shared" si="8565"/>
        <v>0</v>
      </c>
      <c r="L8349" s="150">
        <f>+VLOOKUP($E8349,IGA_2018!$B$8:$N$347,12,0)</f>
        <v>0.30187499999999995</v>
      </c>
      <c r="M8349" s="142" t="str">
        <f>+VLOOKUP($E8349,IGA_2018!$B$8:$N$347,13,0)</f>
        <v>Medio bajo</v>
      </c>
    </row>
    <row r="8350" spans="1:13" x14ac:dyDescent="0.3">
      <c r="A8350" s="139">
        <f t="shared" si="8515"/>
        <v>220</v>
      </c>
      <c r="B8350" s="148">
        <f t="shared" si="8517"/>
        <v>22</v>
      </c>
      <c r="D8350" s="149" t="str">
        <f>+VLOOKUP($A8350,mUNICIPIOS!$B$4:$F$343,2,0)</f>
        <v>Huehuetenango</v>
      </c>
      <c r="E8350" s="149">
        <f>+VLOOKUP($A8350,mUNICIPIOS!$B$4:$F$343,3,0)</f>
        <v>1324</v>
      </c>
      <c r="F8350" s="149" t="str">
        <f>+VLOOKUP($A8350,mUNICIPIOS!$B$4:$F$343,4,0)</f>
        <v>San Antonio Huista</v>
      </c>
      <c r="G8350" s="139" t="str">
        <f t="shared" ref="G8350:K8350" si="8566">+G8312</f>
        <v>05</v>
      </c>
      <c r="H8350" t="str">
        <f t="shared" si="8566"/>
        <v>IGF</v>
      </c>
      <c r="I8350" t="str">
        <f t="shared" si="8566"/>
        <v>Índice de Gestión Financiera</v>
      </c>
      <c r="J8350" t="str">
        <f t="shared" si="8566"/>
        <v>05-01</v>
      </c>
      <c r="K8350" t="str">
        <f t="shared" si="8566"/>
        <v>Autonomía financiera municipal</v>
      </c>
      <c r="L8350" s="150">
        <f>+VLOOKUP($E8350,IGF_2018!$B$8:$Z$347,3,0)</f>
        <v>9.1250042196755282E-2</v>
      </c>
      <c r="M8350" s="142" t="str">
        <f>+VLOOKUP($E8350,IGF_2018!$B$8:$Z$347,4,0)</f>
        <v>Bajo</v>
      </c>
    </row>
    <row r="8351" spans="1:13" x14ac:dyDescent="0.3">
      <c r="A8351" s="139">
        <f t="shared" si="8515"/>
        <v>220</v>
      </c>
      <c r="B8351" s="148">
        <f t="shared" si="8517"/>
        <v>23</v>
      </c>
      <c r="D8351" s="149" t="str">
        <f>+VLOOKUP($A8351,mUNICIPIOS!$B$4:$F$343,2,0)</f>
        <v>Huehuetenango</v>
      </c>
      <c r="E8351" s="149">
        <f>+VLOOKUP($A8351,mUNICIPIOS!$B$4:$F$343,3,0)</f>
        <v>1324</v>
      </c>
      <c r="F8351" s="149" t="str">
        <f>+VLOOKUP($A8351,mUNICIPIOS!$B$4:$F$343,4,0)</f>
        <v>San Antonio Huista</v>
      </c>
      <c r="G8351" s="139" t="str">
        <f t="shared" ref="G8351:K8351" si="8567">+G8313</f>
        <v>05</v>
      </c>
      <c r="H8351" t="str">
        <f t="shared" si="8567"/>
        <v>IGF</v>
      </c>
      <c r="I8351" t="str">
        <f t="shared" si="8567"/>
        <v>Índice de Gestión Financiera</v>
      </c>
      <c r="J8351" t="str">
        <f t="shared" si="8567"/>
        <v>05-02</v>
      </c>
      <c r="K8351" t="str">
        <f t="shared" si="8567"/>
        <v xml:space="preserve">Ingresos propios por habitante -sin regalías- </v>
      </c>
      <c r="L8351" s="150">
        <f>+VLOOKUP($E8351,IGF_2018!$B$8:$Z$347,6,0)</f>
        <v>4.2724333522446381E-2</v>
      </c>
      <c r="M8351" s="142" t="str">
        <f>+VLOOKUP($E8351,IGF_2018!$B$8:$Z$347,7,0)</f>
        <v>Bajo</v>
      </c>
    </row>
    <row r="8352" spans="1:13" x14ac:dyDescent="0.3">
      <c r="A8352" s="139">
        <f t="shared" si="8515"/>
        <v>220</v>
      </c>
      <c r="B8352" s="148">
        <f t="shared" si="8517"/>
        <v>24</v>
      </c>
      <c r="D8352" s="149" t="str">
        <f>+VLOOKUP($A8352,mUNICIPIOS!$B$4:$F$343,2,0)</f>
        <v>Huehuetenango</v>
      </c>
      <c r="E8352" s="149">
        <f>+VLOOKUP($A8352,mUNICIPIOS!$B$4:$F$343,3,0)</f>
        <v>1324</v>
      </c>
      <c r="F8352" s="149" t="str">
        <f>+VLOOKUP($A8352,mUNICIPIOS!$B$4:$F$343,4,0)</f>
        <v>San Antonio Huista</v>
      </c>
      <c r="G8352" s="139" t="str">
        <f t="shared" ref="G8352:K8352" si="8568">+G8314</f>
        <v>05</v>
      </c>
      <c r="H8352" t="str">
        <f t="shared" si="8568"/>
        <v>IGF</v>
      </c>
      <c r="I8352" t="str">
        <f t="shared" si="8568"/>
        <v>Índice de Gestión Financiera</v>
      </c>
      <c r="J8352" t="str">
        <f t="shared" si="8568"/>
        <v>05-03</v>
      </c>
      <c r="K8352" t="str">
        <f t="shared" si="8568"/>
        <v>Ingresos del IUSI en relación a los ingresos propios -sin regalías-</v>
      </c>
      <c r="L8352" s="150">
        <f>+VLOOKUP($E8352,IGF_2018!$B$8:$Z$347,9,0)</f>
        <v>0</v>
      </c>
      <c r="M8352" s="142" t="str">
        <f>+VLOOKUP($E8352,IGF_2018!$B$8:$Z$347,10,0)</f>
        <v>Bajo</v>
      </c>
    </row>
    <row r="8353" spans="1:13" x14ac:dyDescent="0.3">
      <c r="A8353" s="139">
        <f t="shared" si="8515"/>
        <v>220</v>
      </c>
      <c r="B8353" s="148">
        <f t="shared" si="8517"/>
        <v>25</v>
      </c>
      <c r="D8353" s="149" t="str">
        <f>+VLOOKUP($A8353,mUNICIPIOS!$B$4:$F$343,2,0)</f>
        <v>Huehuetenango</v>
      </c>
      <c r="E8353" s="149">
        <f>+VLOOKUP($A8353,mUNICIPIOS!$B$4:$F$343,3,0)</f>
        <v>1324</v>
      </c>
      <c r="F8353" s="149" t="str">
        <f>+VLOOKUP($A8353,mUNICIPIOS!$B$4:$F$343,4,0)</f>
        <v>San Antonio Huista</v>
      </c>
      <c r="G8353" s="139" t="str">
        <f t="shared" ref="G8353:K8353" si="8569">+G8315</f>
        <v>05</v>
      </c>
      <c r="H8353" t="str">
        <f t="shared" si="8569"/>
        <v>IGF</v>
      </c>
      <c r="I8353" t="str">
        <f t="shared" si="8569"/>
        <v>Índice de Gestión Financiera</v>
      </c>
      <c r="J8353" t="str">
        <f t="shared" si="8569"/>
        <v>05-04</v>
      </c>
      <c r="K8353" t="str">
        <f t="shared" si="8569"/>
        <v>Inversión anual en capital fijo por habitante</v>
      </c>
      <c r="L8353" s="150">
        <f>+VLOOKUP($E8353,IGF_2018!$B$8:$Z$347,12,0)</f>
        <v>8.2744730654220458E-2</v>
      </c>
      <c r="M8353" s="142" t="str">
        <f>+VLOOKUP($E8353,IGF_2018!$B$8:$Z$347,13,0)</f>
        <v>Bajo</v>
      </c>
    </row>
    <row r="8354" spans="1:13" x14ac:dyDescent="0.3">
      <c r="A8354" s="139">
        <f t="shared" si="8515"/>
        <v>220</v>
      </c>
      <c r="B8354" s="148">
        <f t="shared" si="8517"/>
        <v>26</v>
      </c>
      <c r="D8354" s="149" t="str">
        <f>+VLOOKUP($A8354,mUNICIPIOS!$B$4:$F$343,2,0)</f>
        <v>Huehuetenango</v>
      </c>
      <c r="E8354" s="149">
        <f>+VLOOKUP($A8354,mUNICIPIOS!$B$4:$F$343,3,0)</f>
        <v>1324</v>
      </c>
      <c r="F8354" s="149" t="str">
        <f>+VLOOKUP($A8354,mUNICIPIOS!$B$4:$F$343,4,0)</f>
        <v>San Antonio Huista</v>
      </c>
      <c r="G8354" s="139" t="str">
        <f t="shared" ref="G8354:K8354" si="8570">+G8316</f>
        <v>05</v>
      </c>
      <c r="H8354" t="str">
        <f t="shared" si="8570"/>
        <v>IGF</v>
      </c>
      <c r="I8354" t="str">
        <f t="shared" si="8570"/>
        <v>Índice de Gestión Financiera</v>
      </c>
      <c r="J8354" t="str">
        <f t="shared" si="8570"/>
        <v>05-05</v>
      </c>
      <c r="K8354" t="str">
        <f t="shared" si="8570"/>
        <v>Inversión anual en capital fijo con recursos percibidos por ingresos propios</v>
      </c>
      <c r="L8354" s="150">
        <f>+VLOOKUP($E8354,IGF_2018!$B$8:$Z$347,15,0)</f>
        <v>0</v>
      </c>
      <c r="M8354" s="142" t="str">
        <f>+VLOOKUP($E8354,IGF_2018!$B$8:$Z$347,16,0)</f>
        <v>Bajo</v>
      </c>
    </row>
    <row r="8355" spans="1:13" x14ac:dyDescent="0.3">
      <c r="A8355" s="139">
        <f t="shared" si="8515"/>
        <v>220</v>
      </c>
      <c r="B8355" s="148">
        <f t="shared" si="8517"/>
        <v>27</v>
      </c>
      <c r="D8355" s="149" t="str">
        <f>+VLOOKUP($A8355,mUNICIPIOS!$B$4:$F$343,2,0)</f>
        <v>Huehuetenango</v>
      </c>
      <c r="E8355" s="149">
        <f>+VLOOKUP($A8355,mUNICIPIOS!$B$4:$F$343,3,0)</f>
        <v>1324</v>
      </c>
      <c r="F8355" s="149" t="str">
        <f>+VLOOKUP($A8355,mUNICIPIOS!$B$4:$F$343,4,0)</f>
        <v>San Antonio Huista</v>
      </c>
      <c r="G8355" s="139" t="str">
        <f t="shared" ref="G8355:K8355" si="8571">+G8317</f>
        <v>05</v>
      </c>
      <c r="H8355" t="str">
        <f t="shared" si="8571"/>
        <v>IGF</v>
      </c>
      <c r="I8355" t="str">
        <f t="shared" si="8571"/>
        <v>Índice de Gestión Financiera</v>
      </c>
      <c r="J8355" t="str">
        <f t="shared" si="8571"/>
        <v>05-06</v>
      </c>
      <c r="K8355" t="str">
        <f t="shared" si="8571"/>
        <v xml:space="preserve">Inversión anual en capital fijo con recursos percibidos por transferencias del Gobierno Central </v>
      </c>
      <c r="L8355" s="150">
        <f>+VLOOKUP($E8355,IGF_2018!$B$8:$Z$347,18,0)</f>
        <v>0.25239615627403728</v>
      </c>
      <c r="M8355" s="142" t="str">
        <f>+VLOOKUP($E8355,IGF_2018!$B$8:$Z$347,19,0)</f>
        <v>Medio bajo</v>
      </c>
    </row>
    <row r="8356" spans="1:13" x14ac:dyDescent="0.3">
      <c r="A8356" s="139">
        <f t="shared" si="8515"/>
        <v>220</v>
      </c>
      <c r="B8356" s="148">
        <f t="shared" si="8517"/>
        <v>28</v>
      </c>
      <c r="D8356" s="149" t="str">
        <f>+VLOOKUP($A8356,mUNICIPIOS!$B$4:$F$343,2,0)</f>
        <v>Huehuetenango</v>
      </c>
      <c r="E8356" s="149">
        <f>+VLOOKUP($A8356,mUNICIPIOS!$B$4:$F$343,3,0)</f>
        <v>1324</v>
      </c>
      <c r="F8356" s="149" t="str">
        <f>+VLOOKUP($A8356,mUNICIPIOS!$B$4:$F$343,4,0)</f>
        <v>San Antonio Huista</v>
      </c>
      <c r="G8356" s="139" t="str">
        <f t="shared" ref="G8356:K8356" si="8572">+G8318</f>
        <v>05</v>
      </c>
      <c r="H8356" t="str">
        <f t="shared" si="8572"/>
        <v>IGF</v>
      </c>
      <c r="I8356" t="str">
        <f t="shared" si="8572"/>
        <v>Índice de Gestión Financiera</v>
      </c>
      <c r="J8356" t="str">
        <f t="shared" si="8572"/>
        <v>05-07</v>
      </c>
      <c r="K8356" t="str">
        <f t="shared" si="8572"/>
        <v>Financiamiento por endeudamiento municipal</v>
      </c>
      <c r="L8356" s="150">
        <f>+VLOOKUP($E8356,IGF_2018!$B$8:$Z$347,21,0)</f>
        <v>1</v>
      </c>
      <c r="M8356" s="142" t="str">
        <f>+VLOOKUP($E8356,IGF_2018!$B$8:$Z$347,22,0)</f>
        <v>Alto</v>
      </c>
    </row>
    <row r="8357" spans="1:13" x14ac:dyDescent="0.3">
      <c r="A8357" s="139">
        <f t="shared" si="8515"/>
        <v>220</v>
      </c>
      <c r="B8357" s="148">
        <f t="shared" si="8517"/>
        <v>29</v>
      </c>
      <c r="D8357" s="149" t="str">
        <f>+VLOOKUP($A8357,mUNICIPIOS!$B$4:$F$343,2,0)</f>
        <v>Huehuetenango</v>
      </c>
      <c r="E8357" s="149">
        <f>+VLOOKUP($A8357,mUNICIPIOS!$B$4:$F$343,3,0)</f>
        <v>1324</v>
      </c>
      <c r="F8357" s="149" t="str">
        <f>+VLOOKUP($A8357,mUNICIPIOS!$B$4:$F$343,4,0)</f>
        <v>San Antonio Huista</v>
      </c>
      <c r="G8357" s="139" t="str">
        <f t="shared" ref="G8357:K8357" si="8573">+G8319</f>
        <v>05</v>
      </c>
      <c r="H8357" t="str">
        <f t="shared" si="8573"/>
        <v>IGF</v>
      </c>
      <c r="I8357" t="str">
        <f t="shared" si="8573"/>
        <v>Índice de Gestión Financiera</v>
      </c>
      <c r="J8357" t="str">
        <f t="shared" si="8573"/>
        <v>INDICE</v>
      </c>
      <c r="K8357">
        <f t="shared" si="8573"/>
        <v>0</v>
      </c>
      <c r="L8357" s="150">
        <f>+VLOOKUP($E8357,IGF_2018!$B$8:$Z$347,24,0)</f>
        <v>0.26030896383666613</v>
      </c>
      <c r="M8357" s="142" t="str">
        <f>+VLOOKUP($E8357,IGF_2018!$B$8:$Z$347,25,0)</f>
        <v>Medio bajo</v>
      </c>
    </row>
    <row r="8358" spans="1:13" x14ac:dyDescent="0.3">
      <c r="A8358" s="139">
        <f t="shared" si="8515"/>
        <v>220</v>
      </c>
      <c r="B8358" s="148">
        <f t="shared" si="8517"/>
        <v>30</v>
      </c>
      <c r="D8358" s="149" t="str">
        <f>+VLOOKUP($A8358,mUNICIPIOS!$B$4:$F$343,2,0)</f>
        <v>Huehuetenango</v>
      </c>
      <c r="E8358" s="149">
        <f>+VLOOKUP($A8358,mUNICIPIOS!$B$4:$F$343,3,0)</f>
        <v>1324</v>
      </c>
      <c r="F8358" s="149" t="str">
        <f>+VLOOKUP($A8358,mUNICIPIOS!$B$4:$F$343,4,0)</f>
        <v>San Antonio Huista</v>
      </c>
      <c r="G8358" s="139" t="str">
        <f t="shared" ref="G8358:K8358" si="8574">+G8320</f>
        <v>06</v>
      </c>
      <c r="H8358" t="str">
        <f t="shared" si="8574"/>
        <v>IGE</v>
      </c>
      <c r="I8358" t="str">
        <f t="shared" si="8574"/>
        <v>Índice de Gestión Estratégica</v>
      </c>
      <c r="J8358" t="str">
        <f t="shared" si="8574"/>
        <v>06-01</v>
      </c>
      <c r="K8358" t="str">
        <f t="shared" si="8574"/>
        <v>Ejecución del Plan Operativo Anual  (POA)</v>
      </c>
      <c r="L8358" s="150">
        <f>+VLOOKUP($E8358,IGE_2018!$B$8:$Z$347,3,0)</f>
        <v>0</v>
      </c>
      <c r="M8358" s="142" t="str">
        <f>+VLOOKUP($E8358,IGE_2018!$B$8:$Z$347,4,0)</f>
        <v>Bajo</v>
      </c>
    </row>
    <row r="8359" spans="1:13" x14ac:dyDescent="0.3">
      <c r="A8359" s="139">
        <f t="shared" si="8515"/>
        <v>220</v>
      </c>
      <c r="B8359" s="148">
        <f t="shared" si="8517"/>
        <v>31</v>
      </c>
      <c r="D8359" s="149" t="str">
        <f>+VLOOKUP($A8359,mUNICIPIOS!$B$4:$F$343,2,0)</f>
        <v>Huehuetenango</v>
      </c>
      <c r="E8359" s="149">
        <f>+VLOOKUP($A8359,mUNICIPIOS!$B$4:$F$343,3,0)</f>
        <v>1324</v>
      </c>
      <c r="F8359" s="149" t="str">
        <f>+VLOOKUP($A8359,mUNICIPIOS!$B$4:$F$343,4,0)</f>
        <v>San Antonio Huista</v>
      </c>
      <c r="G8359" s="139" t="str">
        <f t="shared" ref="G8359:K8359" si="8575">+G8321</f>
        <v>06</v>
      </c>
      <c r="H8359" t="str">
        <f t="shared" si="8575"/>
        <v>IGE</v>
      </c>
      <c r="I8359" t="str">
        <f t="shared" si="8575"/>
        <v>Índice de Gestión Estratégica</v>
      </c>
      <c r="J8359" t="str">
        <f t="shared" si="8575"/>
        <v>06-02</v>
      </c>
      <c r="K8359" t="str">
        <f t="shared" si="8575"/>
        <v>Relación Plan de Desarrollo Municipal y Ordenamiento Territorial (PDM-OT) - Plan Estratégico Institucional (PEI) - Plan Operativo Multianual (POM) - Plan Operativo Anual (POA)</v>
      </c>
      <c r="L8359" s="150">
        <f>+VLOOKUP($E8359,IGE_2018!$B$8:$Z$347,6,0)</f>
        <v>0</v>
      </c>
      <c r="M8359" s="142" t="str">
        <f>+VLOOKUP($E8359,IGE_2018!$B$8:$Z$347,7,0)</f>
        <v>Bajo</v>
      </c>
    </row>
    <row r="8360" spans="1:13" x14ac:dyDescent="0.3">
      <c r="A8360" s="139">
        <f t="shared" si="8515"/>
        <v>220</v>
      </c>
      <c r="B8360" s="148">
        <f t="shared" si="8517"/>
        <v>32</v>
      </c>
      <c r="D8360" s="149" t="str">
        <f>+VLOOKUP($A8360,mUNICIPIOS!$B$4:$F$343,2,0)</f>
        <v>Huehuetenango</v>
      </c>
      <c r="E8360" s="149">
        <f>+VLOOKUP($A8360,mUNICIPIOS!$B$4:$F$343,3,0)</f>
        <v>1324</v>
      </c>
      <c r="F8360" s="149" t="str">
        <f>+VLOOKUP($A8360,mUNICIPIOS!$B$4:$F$343,4,0)</f>
        <v>San Antonio Huista</v>
      </c>
      <c r="G8360" s="139" t="str">
        <f t="shared" ref="G8360:K8360" si="8576">+G8322</f>
        <v>06</v>
      </c>
      <c r="H8360" t="str">
        <f t="shared" si="8576"/>
        <v>IGE</v>
      </c>
      <c r="I8360" t="str">
        <f t="shared" si="8576"/>
        <v>Índice de Gestión Estratégica</v>
      </c>
      <c r="J8360" t="str">
        <f t="shared" si="8576"/>
        <v>06-03</v>
      </c>
      <c r="K8360" t="str">
        <f t="shared" si="8576"/>
        <v>Presupuesto de egresos relacionado a competencias municipales que responden a prioridades nacionales de desarrollo.</v>
      </c>
      <c r="L8360" s="150">
        <f>+VLOOKUP($E8360,IGE_2018!$B$8:$Z$347,9,0)</f>
        <v>0.21926972446189513</v>
      </c>
      <c r="M8360" s="142" t="str">
        <f>+VLOOKUP($E8360,IGE_2018!$B$8:$Z$347,10,0)</f>
        <v>Medio bajo</v>
      </c>
    </row>
    <row r="8361" spans="1:13" x14ac:dyDescent="0.3">
      <c r="A8361" s="139">
        <f t="shared" si="8515"/>
        <v>220</v>
      </c>
      <c r="B8361" s="148">
        <f t="shared" si="8517"/>
        <v>33</v>
      </c>
      <c r="D8361" s="149" t="str">
        <f>+VLOOKUP($A8361,mUNICIPIOS!$B$4:$F$343,2,0)</f>
        <v>Huehuetenango</v>
      </c>
      <c r="E8361" s="149">
        <f>+VLOOKUP($A8361,mUNICIPIOS!$B$4:$F$343,3,0)</f>
        <v>1324</v>
      </c>
      <c r="F8361" s="149" t="str">
        <f>+VLOOKUP($A8361,mUNICIPIOS!$B$4:$F$343,4,0)</f>
        <v>San Antonio Huista</v>
      </c>
      <c r="G8361" s="139" t="str">
        <f t="shared" ref="G8361:K8361" si="8577">+G8323</f>
        <v>06</v>
      </c>
      <c r="H8361" t="str">
        <f t="shared" si="8577"/>
        <v>IGE</v>
      </c>
      <c r="I8361" t="str">
        <f t="shared" si="8577"/>
        <v>Índice de Gestión Estratégica</v>
      </c>
      <c r="J8361" t="str">
        <f t="shared" si="8577"/>
        <v>06-04</v>
      </c>
      <c r="K8361" t="str">
        <f t="shared" si="8577"/>
        <v>Institucionalización de la gestión ordenada del territorio</v>
      </c>
      <c r="L8361" s="150">
        <f>+VLOOKUP($E8361,IGE_2018!$B$8:$Z$347,12,0)</f>
        <v>0</v>
      </c>
      <c r="M8361" s="142" t="str">
        <f>+VLOOKUP($E8361,IGE_2018!$B$8:$Z$347,13,0)</f>
        <v>Bajo</v>
      </c>
    </row>
    <row r="8362" spans="1:13" x14ac:dyDescent="0.3">
      <c r="A8362" s="139">
        <f t="shared" si="8515"/>
        <v>220</v>
      </c>
      <c r="B8362" s="148">
        <f t="shared" si="8517"/>
        <v>34</v>
      </c>
      <c r="D8362" s="149" t="str">
        <f>+VLOOKUP($A8362,mUNICIPIOS!$B$4:$F$343,2,0)</f>
        <v>Huehuetenango</v>
      </c>
      <c r="E8362" s="149">
        <f>+VLOOKUP($A8362,mUNICIPIOS!$B$4:$F$343,3,0)</f>
        <v>1324</v>
      </c>
      <c r="F8362" s="149" t="str">
        <f>+VLOOKUP($A8362,mUNICIPIOS!$B$4:$F$343,4,0)</f>
        <v>San Antonio Huista</v>
      </c>
      <c r="G8362" s="139" t="str">
        <f t="shared" ref="G8362:K8362" si="8578">+G8324</f>
        <v>06</v>
      </c>
      <c r="H8362" t="str">
        <f t="shared" si="8578"/>
        <v>IGE</v>
      </c>
      <c r="I8362" t="str">
        <f t="shared" si="8578"/>
        <v>Índice de Gestión Estratégica</v>
      </c>
      <c r="J8362" t="str">
        <f t="shared" si="8578"/>
        <v>06-05</v>
      </c>
      <c r="K8362" t="str">
        <f t="shared" si="8578"/>
        <v>Acciones para la gestión ordenada del territorio</v>
      </c>
      <c r="L8362" s="150">
        <f>+VLOOKUP($E8362,IGE_2018!$B$8:$Z$347,15,0)</f>
        <v>0</v>
      </c>
      <c r="M8362" s="142" t="str">
        <f>+VLOOKUP($E8362,IGE_2018!$B$8:$Z$347,16,0)</f>
        <v>Bajo</v>
      </c>
    </row>
    <row r="8363" spans="1:13" x14ac:dyDescent="0.3">
      <c r="A8363" s="139">
        <f t="shared" si="8515"/>
        <v>220</v>
      </c>
      <c r="B8363" s="148">
        <f t="shared" si="8517"/>
        <v>35</v>
      </c>
      <c r="D8363" s="149" t="str">
        <f>+VLOOKUP($A8363,mUNICIPIOS!$B$4:$F$343,2,0)</f>
        <v>Huehuetenango</v>
      </c>
      <c r="E8363" s="149">
        <f>+VLOOKUP($A8363,mUNICIPIOS!$B$4:$F$343,3,0)</f>
        <v>1324</v>
      </c>
      <c r="F8363" s="149" t="str">
        <f>+VLOOKUP($A8363,mUNICIPIOS!$B$4:$F$343,4,0)</f>
        <v>San Antonio Huista</v>
      </c>
      <c r="G8363" s="139" t="str">
        <f t="shared" ref="G8363:K8363" si="8579">+G8325</f>
        <v>06</v>
      </c>
      <c r="H8363" t="str">
        <f t="shared" si="8579"/>
        <v>IGE</v>
      </c>
      <c r="I8363" t="str">
        <f t="shared" si="8579"/>
        <v>Índice de Gestión Estratégica</v>
      </c>
      <c r="J8363" t="str">
        <f t="shared" si="8579"/>
        <v>06-06</v>
      </c>
      <c r="K8363" t="str">
        <f t="shared" si="8579"/>
        <v>Gestión de riesgo en la formulación de proyectos derivados de la planificación operativa anual</v>
      </c>
      <c r="L8363" s="150">
        <f>+VLOOKUP($E8363,IGE_2018!$B$8:$Z$347,18,0)</f>
        <v>0</v>
      </c>
      <c r="M8363" s="142" t="str">
        <f>+VLOOKUP($E8363,IGE_2018!$B$8:$Z$347,19,0)</f>
        <v>Bajo</v>
      </c>
    </row>
    <row r="8364" spans="1:13" x14ac:dyDescent="0.3">
      <c r="A8364" s="139">
        <f t="shared" si="8515"/>
        <v>220</v>
      </c>
      <c r="B8364" s="148">
        <f t="shared" si="8517"/>
        <v>36</v>
      </c>
      <c r="D8364" s="149" t="str">
        <f>+VLOOKUP($A8364,mUNICIPIOS!$B$4:$F$343,2,0)</f>
        <v>Huehuetenango</v>
      </c>
      <c r="E8364" s="149">
        <f>+VLOOKUP($A8364,mUNICIPIOS!$B$4:$F$343,3,0)</f>
        <v>1324</v>
      </c>
      <c r="F8364" s="149" t="str">
        <f>+VLOOKUP($A8364,mUNICIPIOS!$B$4:$F$343,4,0)</f>
        <v>San Antonio Huista</v>
      </c>
      <c r="G8364" s="139" t="str">
        <f t="shared" ref="G8364:K8364" si="8580">+G8326</f>
        <v>06</v>
      </c>
      <c r="H8364" t="str">
        <f t="shared" si="8580"/>
        <v>IGE</v>
      </c>
      <c r="I8364" t="str">
        <f t="shared" si="8580"/>
        <v>Índice de Gestión Estratégica</v>
      </c>
      <c r="J8364" t="str">
        <f t="shared" si="8580"/>
        <v>06-07</v>
      </c>
      <c r="K8364" t="str">
        <f t="shared" si="8580"/>
        <v>Ingresos por servicios ambientales en relación a los ingresos propios sin regalías</v>
      </c>
      <c r="L8364" s="150">
        <f>+VLOOKUP($E8364,IGE_2018!$B$8:$Z$347,21,0)</f>
        <v>1</v>
      </c>
      <c r="M8364" s="142" t="str">
        <f>+VLOOKUP($E8364,IGE_2018!$B$8:$Z$347,22,0)</f>
        <v>Alto</v>
      </c>
    </row>
    <row r="8365" spans="1:13" x14ac:dyDescent="0.3">
      <c r="A8365" s="139">
        <f t="shared" ref="A8365:A8428" si="8581">+IF(B8364=38,A8364+1,A8364)</f>
        <v>220</v>
      </c>
      <c r="B8365" s="148">
        <f t="shared" si="8517"/>
        <v>37</v>
      </c>
      <c r="D8365" s="149" t="str">
        <f>+VLOOKUP($A8365,mUNICIPIOS!$B$4:$F$343,2,0)</f>
        <v>Huehuetenango</v>
      </c>
      <c r="E8365" s="149">
        <f>+VLOOKUP($A8365,mUNICIPIOS!$B$4:$F$343,3,0)</f>
        <v>1324</v>
      </c>
      <c r="F8365" s="149" t="str">
        <f>+VLOOKUP($A8365,mUNICIPIOS!$B$4:$F$343,4,0)</f>
        <v>San Antonio Huista</v>
      </c>
      <c r="G8365" s="139" t="str">
        <f t="shared" ref="G8365:K8365" si="8582">+G8327</f>
        <v>06</v>
      </c>
      <c r="H8365" t="str">
        <f t="shared" si="8582"/>
        <v>IGE</v>
      </c>
      <c r="I8365" t="str">
        <f t="shared" si="8582"/>
        <v>Índice de Gestión Estratégica</v>
      </c>
      <c r="J8365" t="str">
        <f t="shared" si="8582"/>
        <v>INDICE</v>
      </c>
      <c r="K8365">
        <f t="shared" si="8582"/>
        <v>0</v>
      </c>
      <c r="L8365" s="150">
        <f>+VLOOKUP($E8365,IGE_2018!$B$8:$Z$347,24,0)</f>
        <v>0.1548174311154738</v>
      </c>
      <c r="M8365" s="142" t="str">
        <f>+VLOOKUP($E8365,IGE_2018!$B$8:$Z$347,25,0)</f>
        <v>Bajo</v>
      </c>
    </row>
    <row r="8366" spans="1:13" x14ac:dyDescent="0.3">
      <c r="A8366" s="139">
        <f t="shared" si="8581"/>
        <v>220</v>
      </c>
      <c r="B8366" s="148">
        <f t="shared" ref="B8366:B8429" si="8583">+B8328</f>
        <v>38</v>
      </c>
      <c r="D8366" s="149" t="str">
        <f>+VLOOKUP($A8366,mUNICIPIOS!$B$4:$F$343,2,0)</f>
        <v>Huehuetenango</v>
      </c>
      <c r="E8366" s="149">
        <f>+VLOOKUP($A8366,mUNICIPIOS!$B$4:$F$343,3,0)</f>
        <v>1324</v>
      </c>
      <c r="F8366" s="149" t="str">
        <f>+VLOOKUP($A8366,mUNICIPIOS!$B$4:$F$343,4,0)</f>
        <v>San Antonio Huista</v>
      </c>
      <c r="G8366" s="139" t="str">
        <f t="shared" ref="G8366:K8366" si="8584">+G8328</f>
        <v>RANKING</v>
      </c>
      <c r="H8366" t="str">
        <f t="shared" si="8584"/>
        <v>RGM</v>
      </c>
      <c r="I8366" t="str">
        <f t="shared" si="8584"/>
        <v>Ranking de la Gestión Municipal 2018</v>
      </c>
      <c r="J8366" t="str">
        <f t="shared" si="8584"/>
        <v>RANKING</v>
      </c>
      <c r="K8366">
        <f t="shared" si="8584"/>
        <v>0</v>
      </c>
      <c r="L8366" s="151">
        <f>+VLOOKUP($E8366,Resultados_generales!$C$8:$AE$347,27,0)</f>
        <v>0.30307017641135325</v>
      </c>
      <c r="M8366" t="str">
        <f>+VLOOKUP($E8366,Resultados_generales!$C$8:$AE$347,28,0)</f>
        <v>Medio bajo</v>
      </c>
    </row>
    <row r="8367" spans="1:13" x14ac:dyDescent="0.3">
      <c r="A8367" s="139">
        <f t="shared" si="8581"/>
        <v>221</v>
      </c>
      <c r="B8367" s="148">
        <f t="shared" si="8583"/>
        <v>1</v>
      </c>
      <c r="D8367" s="149" t="str">
        <f>+VLOOKUP($A8367,mUNICIPIOS!$B$4:$F$343,2,0)</f>
        <v>Huehuetenango</v>
      </c>
      <c r="E8367" s="149">
        <f>+VLOOKUP($A8367,mUNICIPIOS!$B$4:$F$343,3,0)</f>
        <v>1325</v>
      </c>
      <c r="F8367" s="149" t="str">
        <f>+VLOOKUP($A8367,mUNICIPIOS!$B$4:$F$343,4,0)</f>
        <v>San Sebastián Coatán</v>
      </c>
      <c r="G8367" s="139" t="str">
        <f t="shared" ref="G8367:K8367" si="8585">+G8329</f>
        <v>01</v>
      </c>
      <c r="H8367" t="str">
        <f t="shared" si="8585"/>
        <v>IPC</v>
      </c>
      <c r="I8367" t="str">
        <f t="shared" si="8585"/>
        <v>Índice de Participación Ciudadana</v>
      </c>
      <c r="J8367" t="str">
        <f t="shared" si="8585"/>
        <v>01-01</v>
      </c>
      <c r="K8367" t="str">
        <f t="shared" si="8585"/>
        <v>Número de reuniones del COMUDE en el año de la medición.</v>
      </c>
      <c r="L8367" s="150">
        <f>+VLOOKUP($E8367,IPC_2018!$B$8:$T$347,3,0)</f>
        <v>0.91666666666666663</v>
      </c>
      <c r="M8367" s="142" t="str">
        <f>+VLOOKUP($E8367,IPC_2018!$B$8:$T$347,4,0)</f>
        <v>Alto</v>
      </c>
    </row>
    <row r="8368" spans="1:13" x14ac:dyDescent="0.3">
      <c r="A8368" s="139">
        <f t="shared" si="8581"/>
        <v>221</v>
      </c>
      <c r="B8368" s="148">
        <f t="shared" si="8583"/>
        <v>2</v>
      </c>
      <c r="D8368" s="149" t="str">
        <f>+VLOOKUP($A8368,mUNICIPIOS!$B$4:$F$343,2,0)</f>
        <v>Huehuetenango</v>
      </c>
      <c r="E8368" s="149">
        <f>+VLOOKUP($A8368,mUNICIPIOS!$B$4:$F$343,3,0)</f>
        <v>1325</v>
      </c>
      <c r="F8368" s="149" t="str">
        <f>+VLOOKUP($A8368,mUNICIPIOS!$B$4:$F$343,4,0)</f>
        <v>San Sebastián Coatán</v>
      </c>
      <c r="G8368" s="139" t="str">
        <f t="shared" ref="G8368:K8368" si="8586">+G8330</f>
        <v>01</v>
      </c>
      <c r="H8368" t="str">
        <f t="shared" si="8586"/>
        <v>IPC</v>
      </c>
      <c r="I8368" t="str">
        <f t="shared" si="8586"/>
        <v>Índice de Participación Ciudadana</v>
      </c>
      <c r="J8368" t="str">
        <f t="shared" si="8586"/>
        <v>01-02</v>
      </c>
      <c r="K8368" t="str">
        <f t="shared" si="8586"/>
        <v>Participación de Alcaldes, Concejales y Síndicos determinados o designados en el COMUDE</v>
      </c>
      <c r="L8368" s="150">
        <f>+VLOOKUP($E8368,IPC_2018!$B$8:$T$347,6,0)</f>
        <v>0.5</v>
      </c>
      <c r="M8368" s="142" t="str">
        <f>+VLOOKUP($E8368,IPC_2018!$B$8:$T$347,7,0)</f>
        <v>Medio</v>
      </c>
    </row>
    <row r="8369" spans="1:13" x14ac:dyDescent="0.3">
      <c r="A8369" s="139">
        <f t="shared" si="8581"/>
        <v>221</v>
      </c>
      <c r="B8369" s="148">
        <f t="shared" si="8583"/>
        <v>3</v>
      </c>
      <c r="D8369" s="149" t="str">
        <f>+VLOOKUP($A8369,mUNICIPIOS!$B$4:$F$343,2,0)</f>
        <v>Huehuetenango</v>
      </c>
      <c r="E8369" s="149">
        <f>+VLOOKUP($A8369,mUNICIPIOS!$B$4:$F$343,3,0)</f>
        <v>1325</v>
      </c>
      <c r="F8369" s="149" t="str">
        <f>+VLOOKUP($A8369,mUNICIPIOS!$B$4:$F$343,4,0)</f>
        <v>San Sebastián Coatán</v>
      </c>
      <c r="G8369" s="139" t="str">
        <f t="shared" ref="G8369:K8369" si="8587">+G8331</f>
        <v>01</v>
      </c>
      <c r="H8369" t="str">
        <f t="shared" si="8587"/>
        <v>IPC</v>
      </c>
      <c r="I8369" t="str">
        <f t="shared" si="8587"/>
        <v>Índice de Participación Ciudadana</v>
      </c>
      <c r="J8369" t="str">
        <f t="shared" si="8587"/>
        <v>01-03</v>
      </c>
      <c r="K8369" t="str">
        <f t="shared" si="8587"/>
        <v>Participación  de organizaciones de jóvenes, mujeres, pueblos mayas, xincas, garífunas, y otras organizaciones en el Comude</v>
      </c>
      <c r="L8369" s="150">
        <f>+VLOOKUP($E8369,IPC_2018!$B$8:$T$347,9,0)</f>
        <v>0.54794520547945202</v>
      </c>
      <c r="M8369" s="142" t="str">
        <f>+VLOOKUP($E8369,IPC_2018!$B$8:$T$347,10,0)</f>
        <v>Medio</v>
      </c>
    </row>
    <row r="8370" spans="1:13" x14ac:dyDescent="0.3">
      <c r="A8370" s="139">
        <f t="shared" si="8581"/>
        <v>221</v>
      </c>
      <c r="B8370" s="148">
        <f t="shared" si="8583"/>
        <v>4</v>
      </c>
      <c r="D8370" s="149" t="str">
        <f>+VLOOKUP($A8370,mUNICIPIOS!$B$4:$F$343,2,0)</f>
        <v>Huehuetenango</v>
      </c>
      <c r="E8370" s="149">
        <f>+VLOOKUP($A8370,mUNICIPIOS!$B$4:$F$343,3,0)</f>
        <v>1325</v>
      </c>
      <c r="F8370" s="149" t="str">
        <f>+VLOOKUP($A8370,mUNICIPIOS!$B$4:$F$343,4,0)</f>
        <v>San Sebastián Coatán</v>
      </c>
      <c r="G8370" s="139" t="str">
        <f t="shared" ref="G8370:K8370" si="8588">+G8332</f>
        <v>01</v>
      </c>
      <c r="H8370" t="str">
        <f t="shared" si="8588"/>
        <v>IPC</v>
      </c>
      <c r="I8370" t="str">
        <f t="shared" si="8588"/>
        <v>Índice de Participación Ciudadana</v>
      </c>
      <c r="J8370" t="str">
        <f t="shared" si="8588"/>
        <v>01-04</v>
      </c>
      <c r="K8370" t="str">
        <f t="shared" si="8588"/>
        <v>Representatividad territorial del Comude.</v>
      </c>
      <c r="L8370" s="150">
        <f>+VLOOKUP($E8370,IPC_2018!$B$8:$T$347,12,0)</f>
        <v>0.57511961722488047</v>
      </c>
      <c r="M8370" s="142" t="str">
        <f>+VLOOKUP($E8370,IPC_2018!$B$8:$T$347,13,0)</f>
        <v>Medio</v>
      </c>
    </row>
    <row r="8371" spans="1:13" x14ac:dyDescent="0.3">
      <c r="A8371" s="139">
        <f t="shared" si="8581"/>
        <v>221</v>
      </c>
      <c r="B8371" s="148">
        <f t="shared" si="8583"/>
        <v>5</v>
      </c>
      <c r="D8371" s="149" t="str">
        <f>+VLOOKUP($A8371,mUNICIPIOS!$B$4:$F$343,2,0)</f>
        <v>Huehuetenango</v>
      </c>
      <c r="E8371" s="149">
        <f>+VLOOKUP($A8371,mUNICIPIOS!$B$4:$F$343,3,0)</f>
        <v>1325</v>
      </c>
      <c r="F8371" s="149" t="str">
        <f>+VLOOKUP($A8371,mUNICIPIOS!$B$4:$F$343,4,0)</f>
        <v>San Sebastián Coatán</v>
      </c>
      <c r="G8371" s="139" t="str">
        <f t="shared" ref="G8371:K8371" si="8589">+G8333</f>
        <v>01</v>
      </c>
      <c r="H8371" t="str">
        <f t="shared" si="8589"/>
        <v>IPC</v>
      </c>
      <c r="I8371" t="str">
        <f t="shared" si="8589"/>
        <v>Índice de Participación Ciudadana</v>
      </c>
      <c r="J8371" t="str">
        <f t="shared" si="8589"/>
        <v>01-05</v>
      </c>
      <c r="K8371" t="str">
        <f t="shared" si="8589"/>
        <v>Funcionamiento del Comude</v>
      </c>
      <c r="L8371" s="150">
        <f>+VLOOKUP($E8371,IPC_2018!$B$8:$T$347,15,0)</f>
        <v>0.24911660786187864</v>
      </c>
      <c r="M8371" s="142" t="str">
        <f>+VLOOKUP($E8371,IPC_2018!$B$8:$T$347,16,0)</f>
        <v>Medio bajo</v>
      </c>
    </row>
    <row r="8372" spans="1:13" x14ac:dyDescent="0.3">
      <c r="A8372" s="139">
        <f t="shared" si="8581"/>
        <v>221</v>
      </c>
      <c r="B8372" s="148">
        <f t="shared" si="8583"/>
        <v>6</v>
      </c>
      <c r="D8372" s="149" t="str">
        <f>+VLOOKUP($A8372,mUNICIPIOS!$B$4:$F$343,2,0)</f>
        <v>Huehuetenango</v>
      </c>
      <c r="E8372" s="149">
        <f>+VLOOKUP($A8372,mUNICIPIOS!$B$4:$F$343,3,0)</f>
        <v>1325</v>
      </c>
      <c r="F8372" s="149" t="str">
        <f>+VLOOKUP($A8372,mUNICIPIOS!$B$4:$F$343,4,0)</f>
        <v>San Sebastián Coatán</v>
      </c>
      <c r="G8372" s="139" t="str">
        <f t="shared" ref="G8372:K8372" si="8590">+G8334</f>
        <v>01</v>
      </c>
      <c r="H8372" t="str">
        <f t="shared" si="8590"/>
        <v>IPC</v>
      </c>
      <c r="I8372" t="str">
        <f t="shared" si="8590"/>
        <v>Índice de Participación Ciudadana</v>
      </c>
      <c r="J8372" t="str">
        <f t="shared" si="8590"/>
        <v>INDICE</v>
      </c>
      <c r="K8372">
        <f t="shared" si="8590"/>
        <v>0</v>
      </c>
      <c r="L8372" s="150">
        <f>+VLOOKUP($E8372,IPC_2018!$B$8:$T$347,18,0)</f>
        <v>0.65791054791826498</v>
      </c>
      <c r="M8372" s="142" t="str">
        <f>+VLOOKUP($E8372,IPC_2018!$B$8:$T$347,19,0)</f>
        <v>Medio alto</v>
      </c>
    </row>
    <row r="8373" spans="1:13" x14ac:dyDescent="0.3">
      <c r="A8373" s="139">
        <f t="shared" si="8581"/>
        <v>221</v>
      </c>
      <c r="B8373" s="148">
        <f t="shared" si="8583"/>
        <v>7</v>
      </c>
      <c r="D8373" s="149" t="str">
        <f>+VLOOKUP($A8373,mUNICIPIOS!$B$4:$F$343,2,0)</f>
        <v>Huehuetenango</v>
      </c>
      <c r="E8373" s="149">
        <f>+VLOOKUP($A8373,mUNICIPIOS!$B$4:$F$343,3,0)</f>
        <v>1325</v>
      </c>
      <c r="F8373" s="149" t="str">
        <f>+VLOOKUP($A8373,mUNICIPIOS!$B$4:$F$343,4,0)</f>
        <v>San Sebastián Coatán</v>
      </c>
      <c r="G8373" s="139" t="str">
        <f t="shared" ref="G8373:K8373" si="8591">+G8335</f>
        <v>02</v>
      </c>
      <c r="H8373" t="str">
        <f t="shared" si="8591"/>
        <v>IIC</v>
      </c>
      <c r="I8373" t="str">
        <f t="shared" si="8591"/>
        <v>Índice de Información a la Ciudadanía</v>
      </c>
      <c r="J8373" t="str">
        <f t="shared" si="8591"/>
        <v>02-01</v>
      </c>
      <c r="K8373" t="str">
        <f t="shared" si="8591"/>
        <v>Rendición de cuentas cuatrimestral y anual al Comude enfocadas en resultados.</v>
      </c>
      <c r="L8373" s="150">
        <f>+VLOOKUP($E8373,IIC_2018!$B$8:$Q$347,3,0)</f>
        <v>0.4</v>
      </c>
      <c r="M8373" s="142" t="str">
        <f>+VLOOKUP($E8373,IIC_2018!$B$8:$Q$347,4,0)</f>
        <v>Medio bajo</v>
      </c>
    </row>
    <row r="8374" spans="1:13" x14ac:dyDescent="0.3">
      <c r="A8374" s="139">
        <f t="shared" si="8581"/>
        <v>221</v>
      </c>
      <c r="B8374" s="148">
        <f t="shared" si="8583"/>
        <v>8</v>
      </c>
      <c r="D8374" s="149" t="str">
        <f>+VLOOKUP($A8374,mUNICIPIOS!$B$4:$F$343,2,0)</f>
        <v>Huehuetenango</v>
      </c>
      <c r="E8374" s="149">
        <f>+VLOOKUP($A8374,mUNICIPIOS!$B$4:$F$343,3,0)</f>
        <v>1325</v>
      </c>
      <c r="F8374" s="149" t="str">
        <f>+VLOOKUP($A8374,mUNICIPIOS!$B$4:$F$343,4,0)</f>
        <v>San Sebastián Coatán</v>
      </c>
      <c r="G8374" s="139" t="str">
        <f t="shared" ref="G8374:K8374" si="8592">+G8336</f>
        <v>02</v>
      </c>
      <c r="H8374" t="str">
        <f t="shared" si="8592"/>
        <v>IIC</v>
      </c>
      <c r="I8374" t="str">
        <f t="shared" si="8592"/>
        <v>Índice de Información a la Ciudadanía</v>
      </c>
      <c r="J8374" t="str">
        <f t="shared" si="8592"/>
        <v>02-02</v>
      </c>
      <c r="K8374" t="str">
        <f t="shared" si="8592"/>
        <v>Información presupuestaria y otra información brindada a la ciudadanía disponible en medios locales de comunicación.</v>
      </c>
      <c r="L8374" s="150">
        <f>+VLOOKUP($E8374,IIC_2018!$B$8:$Q$347,6,0)</f>
        <v>1</v>
      </c>
      <c r="M8374" s="142" t="str">
        <f>+VLOOKUP($E8374,IIC_2018!$B$8:$Q$347,7,0)</f>
        <v>Alto</v>
      </c>
    </row>
    <row r="8375" spans="1:13" x14ac:dyDescent="0.3">
      <c r="A8375" s="139">
        <f t="shared" si="8581"/>
        <v>221</v>
      </c>
      <c r="B8375" s="148">
        <f t="shared" si="8583"/>
        <v>9</v>
      </c>
      <c r="D8375" s="149" t="str">
        <f>+VLOOKUP($A8375,mUNICIPIOS!$B$4:$F$343,2,0)</f>
        <v>Huehuetenango</v>
      </c>
      <c r="E8375" s="149">
        <f>+VLOOKUP($A8375,mUNICIPIOS!$B$4:$F$343,3,0)</f>
        <v>1325</v>
      </c>
      <c r="F8375" s="149" t="str">
        <f>+VLOOKUP($A8375,mUNICIPIOS!$B$4:$F$343,4,0)</f>
        <v>San Sebastián Coatán</v>
      </c>
      <c r="G8375" s="139" t="str">
        <f t="shared" ref="G8375:K8375" si="8593">+G8337</f>
        <v>02</v>
      </c>
      <c r="H8375" t="str">
        <f t="shared" si="8593"/>
        <v>IIC</v>
      </c>
      <c r="I8375" t="str">
        <f t="shared" si="8593"/>
        <v>Índice de Información a la Ciudadanía</v>
      </c>
      <c r="J8375" t="str">
        <f t="shared" si="8593"/>
        <v>02-03</v>
      </c>
      <c r="K8375" t="str">
        <f t="shared" si="8593"/>
        <v>Información pública de oficio actualizada y disponible de acuerdo a la LAIP y uso de internet.</v>
      </c>
      <c r="L8375" s="150">
        <f>+VLOOKUP($E8375,IIC_2018!$B$8:$Q$347,9,0)</f>
        <v>0.92</v>
      </c>
      <c r="M8375" s="142" t="str">
        <f>+VLOOKUP($E8375,IIC_2018!$B$8:$Q$347,10,0)</f>
        <v>Alto</v>
      </c>
    </row>
    <row r="8376" spans="1:13" x14ac:dyDescent="0.3">
      <c r="A8376" s="139">
        <f t="shared" si="8581"/>
        <v>221</v>
      </c>
      <c r="B8376" s="148">
        <f t="shared" si="8583"/>
        <v>10</v>
      </c>
      <c r="D8376" s="149" t="str">
        <f>+VLOOKUP($A8376,mUNICIPIOS!$B$4:$F$343,2,0)</f>
        <v>Huehuetenango</v>
      </c>
      <c r="E8376" s="149">
        <f>+VLOOKUP($A8376,mUNICIPIOS!$B$4:$F$343,3,0)</f>
        <v>1325</v>
      </c>
      <c r="F8376" s="149" t="str">
        <f>+VLOOKUP($A8376,mUNICIPIOS!$B$4:$F$343,4,0)</f>
        <v>San Sebastián Coatán</v>
      </c>
      <c r="G8376" s="139" t="str">
        <f t="shared" ref="G8376:K8376" si="8594">+G8338</f>
        <v>02</v>
      </c>
      <c r="H8376" t="str">
        <f t="shared" si="8594"/>
        <v>IIC</v>
      </c>
      <c r="I8376" t="str">
        <f t="shared" si="8594"/>
        <v>Índice de Información a la Ciudadanía</v>
      </c>
      <c r="J8376" t="str">
        <f t="shared" si="8594"/>
        <v>02-04</v>
      </c>
      <c r="K8376" t="str">
        <f t="shared" si="8594"/>
        <v>Relación del monto contratado por medio de Guate compras con el total del presupuesto de egresos vigente.</v>
      </c>
      <c r="L8376" s="150">
        <f>+VLOOKUP($E8376,IIC_2018!$B$8:$Q$347,12,0)</f>
        <v>0.76595664800009722</v>
      </c>
      <c r="M8376" s="142" t="str">
        <f>+VLOOKUP($E8376,IIC_2018!$B$8:$Q$347,13,0)</f>
        <v>Medio alto</v>
      </c>
    </row>
    <row r="8377" spans="1:13" x14ac:dyDescent="0.3">
      <c r="A8377" s="139">
        <f t="shared" si="8581"/>
        <v>221</v>
      </c>
      <c r="B8377" s="148">
        <f t="shared" si="8583"/>
        <v>11</v>
      </c>
      <c r="D8377" s="149" t="str">
        <f>+VLOOKUP($A8377,mUNICIPIOS!$B$4:$F$343,2,0)</f>
        <v>Huehuetenango</v>
      </c>
      <c r="E8377" s="149">
        <f>+VLOOKUP($A8377,mUNICIPIOS!$B$4:$F$343,3,0)</f>
        <v>1325</v>
      </c>
      <c r="F8377" s="149" t="str">
        <f>+VLOOKUP($A8377,mUNICIPIOS!$B$4:$F$343,4,0)</f>
        <v>San Sebastián Coatán</v>
      </c>
      <c r="G8377" s="139" t="str">
        <f t="shared" ref="G8377:K8377" si="8595">+G8339</f>
        <v>02</v>
      </c>
      <c r="H8377" t="str">
        <f t="shared" si="8595"/>
        <v>IIC</v>
      </c>
      <c r="I8377" t="str">
        <f t="shared" si="8595"/>
        <v>Índice de Información a la Ciudadanía</v>
      </c>
      <c r="J8377" t="str">
        <f t="shared" si="8595"/>
        <v>INDICE</v>
      </c>
      <c r="K8377">
        <f t="shared" si="8595"/>
        <v>0</v>
      </c>
      <c r="L8377" s="150">
        <f>+VLOOKUP($E8377,IIC_2018!$B$8:$Q$347,15,0)</f>
        <v>0.77148916200002426</v>
      </c>
      <c r="M8377" s="142" t="str">
        <f>+VLOOKUP($E8377,IIC_2018!$B$8:$Q$347,16,0)</f>
        <v>Medio alto</v>
      </c>
    </row>
    <row r="8378" spans="1:13" x14ac:dyDescent="0.3">
      <c r="A8378" s="139">
        <f t="shared" si="8581"/>
        <v>221</v>
      </c>
      <c r="B8378" s="148">
        <f t="shared" si="8583"/>
        <v>12</v>
      </c>
      <c r="D8378" s="149" t="str">
        <f>+VLOOKUP($A8378,mUNICIPIOS!$B$4:$F$343,2,0)</f>
        <v>Huehuetenango</v>
      </c>
      <c r="E8378" s="149">
        <f>+VLOOKUP($A8378,mUNICIPIOS!$B$4:$F$343,3,0)</f>
        <v>1325</v>
      </c>
      <c r="F8378" s="149" t="str">
        <f>+VLOOKUP($A8378,mUNICIPIOS!$B$4:$F$343,4,0)</f>
        <v>San Sebastián Coatán</v>
      </c>
      <c r="G8378" s="139" t="str">
        <f t="shared" ref="G8378:K8378" si="8596">+G8340</f>
        <v>03</v>
      </c>
      <c r="H8378" t="str">
        <f t="shared" si="8596"/>
        <v>ISP</v>
      </c>
      <c r="I8378" t="str">
        <f t="shared" si="8596"/>
        <v>Índice de Servicios Públicos</v>
      </c>
      <c r="J8378" t="str">
        <f t="shared" si="8596"/>
        <v>03-01</v>
      </c>
      <c r="K8378" t="str">
        <f t="shared" si="8596"/>
        <v>Cobertura del servicio público de agua</v>
      </c>
      <c r="L8378" s="150">
        <f>+VLOOKUP($E8378,ISP_2018!$B$8:$T$347,3,0)</f>
        <v>5.2040982273540412E-2</v>
      </c>
      <c r="M8378" s="142" t="str">
        <f>+VLOOKUP($E8378,ISP_2018!$B$8:$T$347,4,0)</f>
        <v>Bajo</v>
      </c>
    </row>
    <row r="8379" spans="1:13" x14ac:dyDescent="0.3">
      <c r="A8379" s="139">
        <f t="shared" si="8581"/>
        <v>221</v>
      </c>
      <c r="B8379" s="148">
        <f t="shared" si="8583"/>
        <v>13</v>
      </c>
      <c r="D8379" s="149" t="str">
        <f>+VLOOKUP($A8379,mUNICIPIOS!$B$4:$F$343,2,0)</f>
        <v>Huehuetenango</v>
      </c>
      <c r="E8379" s="149">
        <f>+VLOOKUP($A8379,mUNICIPIOS!$B$4:$F$343,3,0)</f>
        <v>1325</v>
      </c>
      <c r="F8379" s="149" t="str">
        <f>+VLOOKUP($A8379,mUNICIPIOS!$B$4:$F$343,4,0)</f>
        <v>San Sebastián Coatán</v>
      </c>
      <c r="G8379" s="139" t="str">
        <f t="shared" ref="G8379:K8379" si="8597">+G8341</f>
        <v>03</v>
      </c>
      <c r="H8379" t="str">
        <f t="shared" si="8597"/>
        <v>ISP</v>
      </c>
      <c r="I8379" t="str">
        <f t="shared" si="8597"/>
        <v>Índice de Servicios Públicos</v>
      </c>
      <c r="J8379" t="str">
        <f t="shared" si="8597"/>
        <v>03-02</v>
      </c>
      <c r="K8379" t="str">
        <f t="shared" si="8597"/>
        <v>Control de la calidad del servicio público de agua</v>
      </c>
      <c r="L8379" s="150">
        <f>+VLOOKUP($E8379,ISP_2018!$B$8:$T$347,6,0)</f>
        <v>0.16666666666666666</v>
      </c>
      <c r="M8379" s="142" t="str">
        <f>+VLOOKUP($E8379,ISP_2018!$B$8:$T$347,7,0)</f>
        <v>Bajo</v>
      </c>
    </row>
    <row r="8380" spans="1:13" x14ac:dyDescent="0.3">
      <c r="A8380" s="139">
        <f t="shared" si="8581"/>
        <v>221</v>
      </c>
      <c r="B8380" s="148">
        <f t="shared" si="8583"/>
        <v>14</v>
      </c>
      <c r="D8380" s="149" t="str">
        <f>+VLOOKUP($A8380,mUNICIPIOS!$B$4:$F$343,2,0)</f>
        <v>Huehuetenango</v>
      </c>
      <c r="E8380" s="149">
        <f>+VLOOKUP($A8380,mUNICIPIOS!$B$4:$F$343,3,0)</f>
        <v>1325</v>
      </c>
      <c r="F8380" s="149" t="str">
        <f>+VLOOKUP($A8380,mUNICIPIOS!$B$4:$F$343,4,0)</f>
        <v>San Sebastián Coatán</v>
      </c>
      <c r="G8380" s="139" t="str">
        <f t="shared" ref="G8380:K8380" si="8598">+G8342</f>
        <v>03</v>
      </c>
      <c r="H8380" t="str">
        <f t="shared" si="8598"/>
        <v>ISP</v>
      </c>
      <c r="I8380" t="str">
        <f t="shared" si="8598"/>
        <v>Índice de Servicios Públicos</v>
      </c>
      <c r="J8380" t="str">
        <f t="shared" si="8598"/>
        <v>03-03</v>
      </c>
      <c r="K8380" t="str">
        <f t="shared" si="8598"/>
        <v>Disposición  y tratamiento  de aguas residuales</v>
      </c>
      <c r="L8380" s="150">
        <f>+VLOOKUP($E8380,ISP_2018!$B$8:$T$347,9,0)</f>
        <v>0</v>
      </c>
      <c r="M8380" s="142" t="str">
        <f>+VLOOKUP($E8380,ISP_2018!$B$8:$T$347,10,0)</f>
        <v>Bajo</v>
      </c>
    </row>
    <row r="8381" spans="1:13" x14ac:dyDescent="0.3">
      <c r="A8381" s="139">
        <f t="shared" si="8581"/>
        <v>221</v>
      </c>
      <c r="B8381" s="148">
        <f t="shared" si="8583"/>
        <v>15</v>
      </c>
      <c r="D8381" s="149" t="str">
        <f>+VLOOKUP($A8381,mUNICIPIOS!$B$4:$F$343,2,0)</f>
        <v>Huehuetenango</v>
      </c>
      <c r="E8381" s="149">
        <f>+VLOOKUP($A8381,mUNICIPIOS!$B$4:$F$343,3,0)</f>
        <v>1325</v>
      </c>
      <c r="F8381" s="149" t="str">
        <f>+VLOOKUP($A8381,mUNICIPIOS!$B$4:$F$343,4,0)</f>
        <v>San Sebastián Coatán</v>
      </c>
      <c r="G8381" s="139" t="str">
        <f t="shared" ref="G8381:K8381" si="8599">+G8343</f>
        <v>03</v>
      </c>
      <c r="H8381" t="str">
        <f t="shared" si="8599"/>
        <v>ISP</v>
      </c>
      <c r="I8381" t="str">
        <f t="shared" si="8599"/>
        <v>Índice de Servicios Públicos</v>
      </c>
      <c r="J8381" t="str">
        <f t="shared" si="8599"/>
        <v>03-04</v>
      </c>
      <c r="K8381" t="str">
        <f t="shared" si="8599"/>
        <v>Gestión y manejo de los residuos y desechos sólidos</v>
      </c>
      <c r="L8381" s="150">
        <f>+VLOOKUP($E8381,ISP_2018!$B$8:$T$347,12,0)</f>
        <v>0</v>
      </c>
      <c r="M8381" s="142" t="str">
        <f>+VLOOKUP($E8381,ISP_2018!$B$8:$T$347,13,0)</f>
        <v>Bajo</v>
      </c>
    </row>
    <row r="8382" spans="1:13" x14ac:dyDescent="0.3">
      <c r="A8382" s="139">
        <f t="shared" si="8581"/>
        <v>221</v>
      </c>
      <c r="B8382" s="148">
        <f t="shared" si="8583"/>
        <v>16</v>
      </c>
      <c r="D8382" s="149" t="str">
        <f>+VLOOKUP($A8382,mUNICIPIOS!$B$4:$F$343,2,0)</f>
        <v>Huehuetenango</v>
      </c>
      <c r="E8382" s="149">
        <f>+VLOOKUP($A8382,mUNICIPIOS!$B$4:$F$343,3,0)</f>
        <v>1325</v>
      </c>
      <c r="F8382" s="149" t="str">
        <f>+VLOOKUP($A8382,mUNICIPIOS!$B$4:$F$343,4,0)</f>
        <v>San Sebastián Coatán</v>
      </c>
      <c r="G8382" s="139" t="str">
        <f t="shared" ref="G8382:K8382" si="8600">+G8344</f>
        <v>03</v>
      </c>
      <c r="H8382" t="str">
        <f t="shared" si="8600"/>
        <v>ISP</v>
      </c>
      <c r="I8382" t="str">
        <f t="shared" si="8600"/>
        <v>Índice de Servicios Públicos</v>
      </c>
      <c r="J8382" t="str">
        <f t="shared" si="8600"/>
        <v>03-05</v>
      </c>
      <c r="K8382" t="str">
        <f t="shared" si="8600"/>
        <v>Gestión de servicios públicos municipales</v>
      </c>
      <c r="L8382" s="150">
        <f>+VLOOKUP($E8382,ISP_2018!$B$8:$T$347,15,0)</f>
        <v>0.12903225806451613</v>
      </c>
      <c r="M8382" s="142" t="str">
        <f>+VLOOKUP($E8382,ISP_2018!$B$8:$T$347,16,0)</f>
        <v>Bajo</v>
      </c>
    </row>
    <row r="8383" spans="1:13" x14ac:dyDescent="0.3">
      <c r="A8383" s="139">
        <f t="shared" si="8581"/>
        <v>221</v>
      </c>
      <c r="B8383" s="148">
        <f t="shared" si="8583"/>
        <v>17</v>
      </c>
      <c r="D8383" s="149" t="str">
        <f>+VLOOKUP($A8383,mUNICIPIOS!$B$4:$F$343,2,0)</f>
        <v>Huehuetenango</v>
      </c>
      <c r="E8383" s="149">
        <f>+VLOOKUP($A8383,mUNICIPIOS!$B$4:$F$343,3,0)</f>
        <v>1325</v>
      </c>
      <c r="F8383" s="149" t="str">
        <f>+VLOOKUP($A8383,mUNICIPIOS!$B$4:$F$343,4,0)</f>
        <v>San Sebastián Coatán</v>
      </c>
      <c r="G8383" s="139" t="str">
        <f t="shared" ref="G8383:K8383" si="8601">+G8345</f>
        <v>03</v>
      </c>
      <c r="H8383" t="str">
        <f t="shared" si="8601"/>
        <v>ISP</v>
      </c>
      <c r="I8383" t="str">
        <f t="shared" si="8601"/>
        <v>Índice de Servicios Públicos</v>
      </c>
      <c r="J8383" t="str">
        <f t="shared" si="8601"/>
        <v>INDICE</v>
      </c>
      <c r="K8383">
        <f t="shared" si="8601"/>
        <v>0</v>
      </c>
      <c r="L8383" s="150">
        <f>+VLOOKUP($E8383,ISP_2018!$B$8:$T$347,18,0)</f>
        <v>8.1010549840257268E-2</v>
      </c>
      <c r="M8383" s="142" t="str">
        <f>+VLOOKUP($E8383,ISP_2018!$B$8:$T$347,19,0)</f>
        <v>Bajo</v>
      </c>
    </row>
    <row r="8384" spans="1:13" x14ac:dyDescent="0.3">
      <c r="A8384" s="139">
        <f t="shared" si="8581"/>
        <v>221</v>
      </c>
      <c r="B8384" s="148">
        <f t="shared" si="8583"/>
        <v>18</v>
      </c>
      <c r="D8384" s="149" t="str">
        <f>+VLOOKUP($A8384,mUNICIPIOS!$B$4:$F$343,2,0)</f>
        <v>Huehuetenango</v>
      </c>
      <c r="E8384" s="149">
        <f>+VLOOKUP($A8384,mUNICIPIOS!$B$4:$F$343,3,0)</f>
        <v>1325</v>
      </c>
      <c r="F8384" s="149" t="str">
        <f>+VLOOKUP($A8384,mUNICIPIOS!$B$4:$F$343,4,0)</f>
        <v>San Sebastián Coatán</v>
      </c>
      <c r="G8384" s="139" t="str">
        <f t="shared" ref="G8384:K8384" si="8602">+G8346</f>
        <v>04</v>
      </c>
      <c r="H8384" t="str">
        <f t="shared" si="8602"/>
        <v>IGA</v>
      </c>
      <c r="I8384" t="str">
        <f t="shared" si="8602"/>
        <v>Índice de Gestión Administrativa</v>
      </c>
      <c r="J8384" t="str">
        <f t="shared" si="8602"/>
        <v>04-01</v>
      </c>
      <c r="K8384" t="str">
        <f t="shared" si="8602"/>
        <v>Existencia de elementos de atención municipal orientada al vecino</v>
      </c>
      <c r="L8384" s="150">
        <f>+VLOOKUP($E8384,IGA_2018!$B$8:$N$347,3,0)</f>
        <v>0.25</v>
      </c>
      <c r="M8384" s="142" t="str">
        <f>+VLOOKUP($E8384,IGA_2018!$B$8:$N$347,4,0)</f>
        <v>Medio bajo</v>
      </c>
    </row>
    <row r="8385" spans="1:13" x14ac:dyDescent="0.3">
      <c r="A8385" s="139">
        <f t="shared" si="8581"/>
        <v>221</v>
      </c>
      <c r="B8385" s="148">
        <f t="shared" si="8583"/>
        <v>19</v>
      </c>
      <c r="D8385" s="149" t="str">
        <f>+VLOOKUP($A8385,mUNICIPIOS!$B$4:$F$343,2,0)</f>
        <v>Huehuetenango</v>
      </c>
      <c r="E8385" s="149">
        <f>+VLOOKUP($A8385,mUNICIPIOS!$B$4:$F$343,3,0)</f>
        <v>1325</v>
      </c>
      <c r="F8385" s="149" t="str">
        <f>+VLOOKUP($A8385,mUNICIPIOS!$B$4:$F$343,4,0)</f>
        <v>San Sebastián Coatán</v>
      </c>
      <c r="G8385" s="139" t="str">
        <f t="shared" ref="G8385:K8385" si="8603">+G8347</f>
        <v>04</v>
      </c>
      <c r="H8385" t="str">
        <f t="shared" si="8603"/>
        <v>IGA</v>
      </c>
      <c r="I8385" t="str">
        <f t="shared" si="8603"/>
        <v>Índice de Gestión Administrativa</v>
      </c>
      <c r="J8385" t="str">
        <f t="shared" si="8603"/>
        <v>04-02</v>
      </c>
      <c r="K8385" t="str">
        <f t="shared" si="8603"/>
        <v>Gestión del recurso humano.</v>
      </c>
      <c r="L8385" s="150">
        <f>+VLOOKUP($E8385,IGA_2018!$B$8:$N$347,6,0)</f>
        <v>0.49549317537986109</v>
      </c>
      <c r="M8385" s="142" t="str">
        <f>+VLOOKUP($E8385,IGA_2018!$B$8:$N$347,7,0)</f>
        <v>Medio</v>
      </c>
    </row>
    <row r="8386" spans="1:13" x14ac:dyDescent="0.3">
      <c r="A8386" s="139">
        <f t="shared" si="8581"/>
        <v>221</v>
      </c>
      <c r="B8386" s="148">
        <f t="shared" si="8583"/>
        <v>20</v>
      </c>
      <c r="D8386" s="149" t="str">
        <f>+VLOOKUP($A8386,mUNICIPIOS!$B$4:$F$343,2,0)</f>
        <v>Huehuetenango</v>
      </c>
      <c r="E8386" s="149">
        <f>+VLOOKUP($A8386,mUNICIPIOS!$B$4:$F$343,3,0)</f>
        <v>1325</v>
      </c>
      <c r="F8386" s="149" t="str">
        <f>+VLOOKUP($A8386,mUNICIPIOS!$B$4:$F$343,4,0)</f>
        <v>San Sebastián Coatán</v>
      </c>
      <c r="G8386" s="139" t="str">
        <f t="shared" ref="G8386:K8386" si="8604">+G8348</f>
        <v>04</v>
      </c>
      <c r="H8386" t="str">
        <f t="shared" si="8604"/>
        <v>IGA</v>
      </c>
      <c r="I8386" t="str">
        <f t="shared" si="8604"/>
        <v>Índice de Gestión Administrativa</v>
      </c>
      <c r="J8386" t="str">
        <f t="shared" si="8604"/>
        <v>04-03</v>
      </c>
      <c r="K8386" t="str">
        <f t="shared" si="8604"/>
        <v>Existencia de oficinas municipales con instrumentos de gestión.</v>
      </c>
      <c r="L8386" s="150">
        <f>+VLOOKUP($E8386,IGA_2018!$B$8:$N$347,9,0)</f>
        <v>0.60357142857142854</v>
      </c>
      <c r="M8386" s="142" t="str">
        <f>+VLOOKUP($E8386,IGA_2018!$B$8:$N$347,10,0)</f>
        <v>Medio alto</v>
      </c>
    </row>
    <row r="8387" spans="1:13" x14ac:dyDescent="0.3">
      <c r="A8387" s="139">
        <f t="shared" si="8581"/>
        <v>221</v>
      </c>
      <c r="B8387" s="148">
        <f t="shared" si="8583"/>
        <v>21</v>
      </c>
      <c r="D8387" s="149" t="str">
        <f>+VLOOKUP($A8387,mUNICIPIOS!$B$4:$F$343,2,0)</f>
        <v>Huehuetenango</v>
      </c>
      <c r="E8387" s="149">
        <f>+VLOOKUP($A8387,mUNICIPIOS!$B$4:$F$343,3,0)</f>
        <v>1325</v>
      </c>
      <c r="F8387" s="149" t="str">
        <f>+VLOOKUP($A8387,mUNICIPIOS!$B$4:$F$343,4,0)</f>
        <v>San Sebastián Coatán</v>
      </c>
      <c r="G8387" s="139" t="str">
        <f t="shared" ref="G8387:K8387" si="8605">+G8349</f>
        <v>04</v>
      </c>
      <c r="H8387" t="str">
        <f t="shared" si="8605"/>
        <v>IGA</v>
      </c>
      <c r="I8387" t="str">
        <f t="shared" si="8605"/>
        <v>Índice de Gestión Administrativa</v>
      </c>
      <c r="J8387" t="str">
        <f t="shared" si="8605"/>
        <v>INDICE</v>
      </c>
      <c r="K8387">
        <f t="shared" si="8605"/>
        <v>0</v>
      </c>
      <c r="L8387" s="150">
        <f>+VLOOKUP($E8387,IGA_2018!$B$8:$N$347,12,0)</f>
        <v>0.45967261138295135</v>
      </c>
      <c r="M8387" s="142" t="str">
        <f>+VLOOKUP($E8387,IGA_2018!$B$8:$N$347,13,0)</f>
        <v>Medio</v>
      </c>
    </row>
    <row r="8388" spans="1:13" x14ac:dyDescent="0.3">
      <c r="A8388" s="139">
        <f t="shared" si="8581"/>
        <v>221</v>
      </c>
      <c r="B8388" s="148">
        <f t="shared" si="8583"/>
        <v>22</v>
      </c>
      <c r="D8388" s="149" t="str">
        <f>+VLOOKUP($A8388,mUNICIPIOS!$B$4:$F$343,2,0)</f>
        <v>Huehuetenango</v>
      </c>
      <c r="E8388" s="149">
        <f>+VLOOKUP($A8388,mUNICIPIOS!$B$4:$F$343,3,0)</f>
        <v>1325</v>
      </c>
      <c r="F8388" s="149" t="str">
        <f>+VLOOKUP($A8388,mUNICIPIOS!$B$4:$F$343,4,0)</f>
        <v>San Sebastián Coatán</v>
      </c>
      <c r="G8388" s="139" t="str">
        <f t="shared" ref="G8388:K8388" si="8606">+G8350</f>
        <v>05</v>
      </c>
      <c r="H8388" t="str">
        <f t="shared" si="8606"/>
        <v>IGF</v>
      </c>
      <c r="I8388" t="str">
        <f t="shared" si="8606"/>
        <v>Índice de Gestión Financiera</v>
      </c>
      <c r="J8388" t="str">
        <f t="shared" si="8606"/>
        <v>05-01</v>
      </c>
      <c r="K8388" t="str">
        <f t="shared" si="8606"/>
        <v>Autonomía financiera municipal</v>
      </c>
      <c r="L8388" s="150">
        <f>+VLOOKUP($E8388,IGF_2018!$B$8:$Z$347,3,0)</f>
        <v>0.15928607932559641</v>
      </c>
      <c r="M8388" s="142" t="str">
        <f>+VLOOKUP($E8388,IGF_2018!$B$8:$Z$347,4,0)</f>
        <v>Bajo</v>
      </c>
    </row>
    <row r="8389" spans="1:13" x14ac:dyDescent="0.3">
      <c r="A8389" s="139">
        <f t="shared" si="8581"/>
        <v>221</v>
      </c>
      <c r="B8389" s="148">
        <f t="shared" si="8583"/>
        <v>23</v>
      </c>
      <c r="D8389" s="149" t="str">
        <f>+VLOOKUP($A8389,mUNICIPIOS!$B$4:$F$343,2,0)</f>
        <v>Huehuetenango</v>
      </c>
      <c r="E8389" s="149">
        <f>+VLOOKUP($A8389,mUNICIPIOS!$B$4:$F$343,3,0)</f>
        <v>1325</v>
      </c>
      <c r="F8389" s="149" t="str">
        <f>+VLOOKUP($A8389,mUNICIPIOS!$B$4:$F$343,4,0)</f>
        <v>San Sebastián Coatán</v>
      </c>
      <c r="G8389" s="139" t="str">
        <f t="shared" ref="G8389:K8389" si="8607">+G8351</f>
        <v>05</v>
      </c>
      <c r="H8389" t="str">
        <f t="shared" si="8607"/>
        <v>IGF</v>
      </c>
      <c r="I8389" t="str">
        <f t="shared" si="8607"/>
        <v>Índice de Gestión Financiera</v>
      </c>
      <c r="J8389" t="str">
        <f t="shared" si="8607"/>
        <v>05-02</v>
      </c>
      <c r="K8389" t="str">
        <f t="shared" si="8607"/>
        <v xml:space="preserve">Ingresos propios por habitante -sin regalías- </v>
      </c>
      <c r="L8389" s="150">
        <f>+VLOOKUP($E8389,IGF_2018!$B$8:$Z$347,6,0)</f>
        <v>7.3548953913976853E-2</v>
      </c>
      <c r="M8389" s="142" t="str">
        <f>+VLOOKUP($E8389,IGF_2018!$B$8:$Z$347,7,0)</f>
        <v>Bajo</v>
      </c>
    </row>
    <row r="8390" spans="1:13" x14ac:dyDescent="0.3">
      <c r="A8390" s="139">
        <f t="shared" si="8581"/>
        <v>221</v>
      </c>
      <c r="B8390" s="148">
        <f t="shared" si="8583"/>
        <v>24</v>
      </c>
      <c r="D8390" s="149" t="str">
        <f>+VLOOKUP($A8390,mUNICIPIOS!$B$4:$F$343,2,0)</f>
        <v>Huehuetenango</v>
      </c>
      <c r="E8390" s="149">
        <f>+VLOOKUP($A8390,mUNICIPIOS!$B$4:$F$343,3,0)</f>
        <v>1325</v>
      </c>
      <c r="F8390" s="149" t="str">
        <f>+VLOOKUP($A8390,mUNICIPIOS!$B$4:$F$343,4,0)</f>
        <v>San Sebastián Coatán</v>
      </c>
      <c r="G8390" s="139" t="str">
        <f t="shared" ref="G8390:K8390" si="8608">+G8352</f>
        <v>05</v>
      </c>
      <c r="H8390" t="str">
        <f t="shared" si="8608"/>
        <v>IGF</v>
      </c>
      <c r="I8390" t="str">
        <f t="shared" si="8608"/>
        <v>Índice de Gestión Financiera</v>
      </c>
      <c r="J8390" t="str">
        <f t="shared" si="8608"/>
        <v>05-03</v>
      </c>
      <c r="K8390" t="str">
        <f t="shared" si="8608"/>
        <v>Ingresos del IUSI en relación a los ingresos propios -sin regalías-</v>
      </c>
      <c r="L8390" s="150">
        <f>+VLOOKUP($E8390,IGF_2018!$B$8:$Z$347,9,0)</f>
        <v>0</v>
      </c>
      <c r="M8390" s="142" t="str">
        <f>+VLOOKUP($E8390,IGF_2018!$B$8:$Z$347,10,0)</f>
        <v>Bajo</v>
      </c>
    </row>
    <row r="8391" spans="1:13" x14ac:dyDescent="0.3">
      <c r="A8391" s="139">
        <f t="shared" si="8581"/>
        <v>221</v>
      </c>
      <c r="B8391" s="148">
        <f t="shared" si="8583"/>
        <v>25</v>
      </c>
      <c r="D8391" s="149" t="str">
        <f>+VLOOKUP($A8391,mUNICIPIOS!$B$4:$F$343,2,0)</f>
        <v>Huehuetenango</v>
      </c>
      <c r="E8391" s="149">
        <f>+VLOOKUP($A8391,mUNICIPIOS!$B$4:$F$343,3,0)</f>
        <v>1325</v>
      </c>
      <c r="F8391" s="149" t="str">
        <f>+VLOOKUP($A8391,mUNICIPIOS!$B$4:$F$343,4,0)</f>
        <v>San Sebastián Coatán</v>
      </c>
      <c r="G8391" s="139" t="str">
        <f t="shared" ref="G8391:K8391" si="8609">+G8353</f>
        <v>05</v>
      </c>
      <c r="H8391" t="str">
        <f t="shared" si="8609"/>
        <v>IGF</v>
      </c>
      <c r="I8391" t="str">
        <f t="shared" si="8609"/>
        <v>Índice de Gestión Financiera</v>
      </c>
      <c r="J8391" t="str">
        <f t="shared" si="8609"/>
        <v>05-04</v>
      </c>
      <c r="K8391" t="str">
        <f t="shared" si="8609"/>
        <v>Inversión anual en capital fijo por habitante</v>
      </c>
      <c r="L8391" s="150">
        <f>+VLOOKUP($E8391,IGF_2018!$B$8:$Z$347,12,0)</f>
        <v>9.313830415031929E-2</v>
      </c>
      <c r="M8391" s="142" t="str">
        <f>+VLOOKUP($E8391,IGF_2018!$B$8:$Z$347,13,0)</f>
        <v>Bajo</v>
      </c>
    </row>
    <row r="8392" spans="1:13" x14ac:dyDescent="0.3">
      <c r="A8392" s="139">
        <f t="shared" si="8581"/>
        <v>221</v>
      </c>
      <c r="B8392" s="148">
        <f t="shared" si="8583"/>
        <v>26</v>
      </c>
      <c r="D8392" s="149" t="str">
        <f>+VLOOKUP($A8392,mUNICIPIOS!$B$4:$F$343,2,0)</f>
        <v>Huehuetenango</v>
      </c>
      <c r="E8392" s="149">
        <f>+VLOOKUP($A8392,mUNICIPIOS!$B$4:$F$343,3,0)</f>
        <v>1325</v>
      </c>
      <c r="F8392" s="149" t="str">
        <f>+VLOOKUP($A8392,mUNICIPIOS!$B$4:$F$343,4,0)</f>
        <v>San Sebastián Coatán</v>
      </c>
      <c r="G8392" s="139" t="str">
        <f t="shared" ref="G8392:K8392" si="8610">+G8354</f>
        <v>05</v>
      </c>
      <c r="H8392" t="str">
        <f t="shared" si="8610"/>
        <v>IGF</v>
      </c>
      <c r="I8392" t="str">
        <f t="shared" si="8610"/>
        <v>Índice de Gestión Financiera</v>
      </c>
      <c r="J8392" t="str">
        <f t="shared" si="8610"/>
        <v>05-05</v>
      </c>
      <c r="K8392" t="str">
        <f t="shared" si="8610"/>
        <v>Inversión anual en capital fijo con recursos percibidos por ingresos propios</v>
      </c>
      <c r="L8392" s="150">
        <f>+VLOOKUP($E8392,IGF_2018!$B$8:$Z$347,15,0)</f>
        <v>0</v>
      </c>
      <c r="M8392" s="142" t="str">
        <f>+VLOOKUP($E8392,IGF_2018!$B$8:$Z$347,16,0)</f>
        <v>Bajo</v>
      </c>
    </row>
    <row r="8393" spans="1:13" x14ac:dyDescent="0.3">
      <c r="A8393" s="139">
        <f t="shared" si="8581"/>
        <v>221</v>
      </c>
      <c r="B8393" s="148">
        <f t="shared" si="8583"/>
        <v>27</v>
      </c>
      <c r="D8393" s="149" t="str">
        <f>+VLOOKUP($A8393,mUNICIPIOS!$B$4:$F$343,2,0)</f>
        <v>Huehuetenango</v>
      </c>
      <c r="E8393" s="149">
        <f>+VLOOKUP($A8393,mUNICIPIOS!$B$4:$F$343,3,0)</f>
        <v>1325</v>
      </c>
      <c r="F8393" s="149" t="str">
        <f>+VLOOKUP($A8393,mUNICIPIOS!$B$4:$F$343,4,0)</f>
        <v>San Sebastián Coatán</v>
      </c>
      <c r="G8393" s="139" t="str">
        <f t="shared" ref="G8393:K8393" si="8611">+G8355</f>
        <v>05</v>
      </c>
      <c r="H8393" t="str">
        <f t="shared" si="8611"/>
        <v>IGF</v>
      </c>
      <c r="I8393" t="str">
        <f t="shared" si="8611"/>
        <v>Índice de Gestión Financiera</v>
      </c>
      <c r="J8393" t="str">
        <f t="shared" si="8611"/>
        <v>05-06</v>
      </c>
      <c r="K8393" t="str">
        <f t="shared" si="8611"/>
        <v xml:space="preserve">Inversión anual en capital fijo con recursos percibidos por transferencias del Gobierno Central </v>
      </c>
      <c r="L8393" s="150">
        <f>+VLOOKUP($E8393,IGF_2018!$B$8:$Z$347,18,0)</f>
        <v>0.42886674950719916</v>
      </c>
      <c r="M8393" s="142" t="str">
        <f>+VLOOKUP($E8393,IGF_2018!$B$8:$Z$347,19,0)</f>
        <v>Medio</v>
      </c>
    </row>
    <row r="8394" spans="1:13" x14ac:dyDescent="0.3">
      <c r="A8394" s="139">
        <f t="shared" si="8581"/>
        <v>221</v>
      </c>
      <c r="B8394" s="148">
        <f t="shared" si="8583"/>
        <v>28</v>
      </c>
      <c r="D8394" s="149" t="str">
        <f>+VLOOKUP($A8394,mUNICIPIOS!$B$4:$F$343,2,0)</f>
        <v>Huehuetenango</v>
      </c>
      <c r="E8394" s="149">
        <f>+VLOOKUP($A8394,mUNICIPIOS!$B$4:$F$343,3,0)</f>
        <v>1325</v>
      </c>
      <c r="F8394" s="149" t="str">
        <f>+VLOOKUP($A8394,mUNICIPIOS!$B$4:$F$343,4,0)</f>
        <v>San Sebastián Coatán</v>
      </c>
      <c r="G8394" s="139" t="str">
        <f t="shared" ref="G8394:K8394" si="8612">+G8356</f>
        <v>05</v>
      </c>
      <c r="H8394" t="str">
        <f t="shared" si="8612"/>
        <v>IGF</v>
      </c>
      <c r="I8394" t="str">
        <f t="shared" si="8612"/>
        <v>Índice de Gestión Financiera</v>
      </c>
      <c r="J8394" t="str">
        <f t="shared" si="8612"/>
        <v>05-07</v>
      </c>
      <c r="K8394" t="str">
        <f t="shared" si="8612"/>
        <v>Financiamiento por endeudamiento municipal</v>
      </c>
      <c r="L8394" s="150">
        <f>+VLOOKUP($E8394,IGF_2018!$B$8:$Z$347,21,0)</f>
        <v>1</v>
      </c>
      <c r="M8394" s="142" t="str">
        <f>+VLOOKUP($E8394,IGF_2018!$B$8:$Z$347,22,0)</f>
        <v>Alto</v>
      </c>
    </row>
    <row r="8395" spans="1:13" x14ac:dyDescent="0.3">
      <c r="A8395" s="139">
        <f t="shared" si="8581"/>
        <v>221</v>
      </c>
      <c r="B8395" s="148">
        <f t="shared" si="8583"/>
        <v>29</v>
      </c>
      <c r="D8395" s="149" t="str">
        <f>+VLOOKUP($A8395,mUNICIPIOS!$B$4:$F$343,2,0)</f>
        <v>Huehuetenango</v>
      </c>
      <c r="E8395" s="149">
        <f>+VLOOKUP($A8395,mUNICIPIOS!$B$4:$F$343,3,0)</f>
        <v>1325</v>
      </c>
      <c r="F8395" s="149" t="str">
        <f>+VLOOKUP($A8395,mUNICIPIOS!$B$4:$F$343,4,0)</f>
        <v>San Sebastián Coatán</v>
      </c>
      <c r="G8395" s="139" t="str">
        <f t="shared" ref="G8395:K8395" si="8613">+G8357</f>
        <v>05</v>
      </c>
      <c r="H8395" t="str">
        <f t="shared" si="8613"/>
        <v>IGF</v>
      </c>
      <c r="I8395" t="str">
        <f t="shared" si="8613"/>
        <v>Índice de Gestión Financiera</v>
      </c>
      <c r="J8395" t="str">
        <f t="shared" si="8613"/>
        <v>INDICE</v>
      </c>
      <c r="K8395">
        <f t="shared" si="8613"/>
        <v>0</v>
      </c>
      <c r="L8395" s="150">
        <f>+VLOOKUP($E8395,IGF_2018!$B$8:$Z$347,24,0)</f>
        <v>0.29876751201366653</v>
      </c>
      <c r="M8395" s="142" t="str">
        <f>+VLOOKUP($E8395,IGF_2018!$B$8:$Z$347,25,0)</f>
        <v>Medio bajo</v>
      </c>
    </row>
    <row r="8396" spans="1:13" x14ac:dyDescent="0.3">
      <c r="A8396" s="139">
        <f t="shared" si="8581"/>
        <v>221</v>
      </c>
      <c r="B8396" s="148">
        <f t="shared" si="8583"/>
        <v>30</v>
      </c>
      <c r="D8396" s="149" t="str">
        <f>+VLOOKUP($A8396,mUNICIPIOS!$B$4:$F$343,2,0)</f>
        <v>Huehuetenango</v>
      </c>
      <c r="E8396" s="149">
        <f>+VLOOKUP($A8396,mUNICIPIOS!$B$4:$F$343,3,0)</f>
        <v>1325</v>
      </c>
      <c r="F8396" s="149" t="str">
        <f>+VLOOKUP($A8396,mUNICIPIOS!$B$4:$F$343,4,0)</f>
        <v>San Sebastián Coatán</v>
      </c>
      <c r="G8396" s="139" t="str">
        <f t="shared" ref="G8396:K8396" si="8614">+G8358</f>
        <v>06</v>
      </c>
      <c r="H8396" t="str">
        <f t="shared" si="8614"/>
        <v>IGE</v>
      </c>
      <c r="I8396" t="str">
        <f t="shared" si="8614"/>
        <v>Índice de Gestión Estratégica</v>
      </c>
      <c r="J8396" t="str">
        <f t="shared" si="8614"/>
        <v>06-01</v>
      </c>
      <c r="K8396" t="str">
        <f t="shared" si="8614"/>
        <v>Ejecución del Plan Operativo Anual  (POA)</v>
      </c>
      <c r="L8396" s="150">
        <f>+VLOOKUP($E8396,IGE_2018!$B$8:$Z$347,3,0)</f>
        <v>0</v>
      </c>
      <c r="M8396" s="142" t="str">
        <f>+VLOOKUP($E8396,IGE_2018!$B$8:$Z$347,4,0)</f>
        <v>Bajo</v>
      </c>
    </row>
    <row r="8397" spans="1:13" x14ac:dyDescent="0.3">
      <c r="A8397" s="139">
        <f t="shared" si="8581"/>
        <v>221</v>
      </c>
      <c r="B8397" s="148">
        <f t="shared" si="8583"/>
        <v>31</v>
      </c>
      <c r="D8397" s="149" t="str">
        <f>+VLOOKUP($A8397,mUNICIPIOS!$B$4:$F$343,2,0)</f>
        <v>Huehuetenango</v>
      </c>
      <c r="E8397" s="149">
        <f>+VLOOKUP($A8397,mUNICIPIOS!$B$4:$F$343,3,0)</f>
        <v>1325</v>
      </c>
      <c r="F8397" s="149" t="str">
        <f>+VLOOKUP($A8397,mUNICIPIOS!$B$4:$F$343,4,0)</f>
        <v>San Sebastián Coatán</v>
      </c>
      <c r="G8397" s="139" t="str">
        <f t="shared" ref="G8397:K8397" si="8615">+G8359</f>
        <v>06</v>
      </c>
      <c r="H8397" t="str">
        <f t="shared" si="8615"/>
        <v>IGE</v>
      </c>
      <c r="I8397" t="str">
        <f t="shared" si="8615"/>
        <v>Índice de Gestión Estratégica</v>
      </c>
      <c r="J8397" t="str">
        <f t="shared" si="8615"/>
        <v>06-02</v>
      </c>
      <c r="K8397" t="str">
        <f t="shared" si="8615"/>
        <v>Relación Plan de Desarrollo Municipal y Ordenamiento Territorial (PDM-OT) - Plan Estratégico Institucional (PEI) - Plan Operativo Multianual (POM) - Plan Operativo Anual (POA)</v>
      </c>
      <c r="L8397" s="150">
        <f>+VLOOKUP($E8397,IGE_2018!$B$8:$Z$347,6,0)</f>
        <v>0</v>
      </c>
      <c r="M8397" s="142" t="str">
        <f>+VLOOKUP($E8397,IGE_2018!$B$8:$Z$347,7,0)</f>
        <v>Bajo</v>
      </c>
    </row>
    <row r="8398" spans="1:13" x14ac:dyDescent="0.3">
      <c r="A8398" s="139">
        <f t="shared" si="8581"/>
        <v>221</v>
      </c>
      <c r="B8398" s="148">
        <f t="shared" si="8583"/>
        <v>32</v>
      </c>
      <c r="D8398" s="149" t="str">
        <f>+VLOOKUP($A8398,mUNICIPIOS!$B$4:$F$343,2,0)</f>
        <v>Huehuetenango</v>
      </c>
      <c r="E8398" s="149">
        <f>+VLOOKUP($A8398,mUNICIPIOS!$B$4:$F$343,3,0)</f>
        <v>1325</v>
      </c>
      <c r="F8398" s="149" t="str">
        <f>+VLOOKUP($A8398,mUNICIPIOS!$B$4:$F$343,4,0)</f>
        <v>San Sebastián Coatán</v>
      </c>
      <c r="G8398" s="139" t="str">
        <f t="shared" ref="G8398:K8398" si="8616">+G8360</f>
        <v>06</v>
      </c>
      <c r="H8398" t="str">
        <f t="shared" si="8616"/>
        <v>IGE</v>
      </c>
      <c r="I8398" t="str">
        <f t="shared" si="8616"/>
        <v>Índice de Gestión Estratégica</v>
      </c>
      <c r="J8398" t="str">
        <f t="shared" si="8616"/>
        <v>06-03</v>
      </c>
      <c r="K8398" t="str">
        <f t="shared" si="8616"/>
        <v>Presupuesto de egresos relacionado a competencias municipales que responden a prioridades nacionales de desarrollo.</v>
      </c>
      <c r="L8398" s="150">
        <f>+VLOOKUP($E8398,IGE_2018!$B$8:$Z$347,9,0)</f>
        <v>0.3546667954866155</v>
      </c>
      <c r="M8398" s="142" t="str">
        <f>+VLOOKUP($E8398,IGE_2018!$B$8:$Z$347,10,0)</f>
        <v>Medio bajo</v>
      </c>
    </row>
    <row r="8399" spans="1:13" x14ac:dyDescent="0.3">
      <c r="A8399" s="139">
        <f t="shared" si="8581"/>
        <v>221</v>
      </c>
      <c r="B8399" s="148">
        <f t="shared" si="8583"/>
        <v>33</v>
      </c>
      <c r="D8399" s="149" t="str">
        <f>+VLOOKUP($A8399,mUNICIPIOS!$B$4:$F$343,2,0)</f>
        <v>Huehuetenango</v>
      </c>
      <c r="E8399" s="149">
        <f>+VLOOKUP($A8399,mUNICIPIOS!$B$4:$F$343,3,0)</f>
        <v>1325</v>
      </c>
      <c r="F8399" s="149" t="str">
        <f>+VLOOKUP($A8399,mUNICIPIOS!$B$4:$F$343,4,0)</f>
        <v>San Sebastián Coatán</v>
      </c>
      <c r="G8399" s="139" t="str">
        <f t="shared" ref="G8399:K8399" si="8617">+G8361</f>
        <v>06</v>
      </c>
      <c r="H8399" t="str">
        <f t="shared" si="8617"/>
        <v>IGE</v>
      </c>
      <c r="I8399" t="str">
        <f t="shared" si="8617"/>
        <v>Índice de Gestión Estratégica</v>
      </c>
      <c r="J8399" t="str">
        <f t="shared" si="8617"/>
        <v>06-04</v>
      </c>
      <c r="K8399" t="str">
        <f t="shared" si="8617"/>
        <v>Institucionalización de la gestión ordenada del territorio</v>
      </c>
      <c r="L8399" s="150">
        <f>+VLOOKUP($E8399,IGE_2018!$B$8:$Z$347,12,0)</f>
        <v>0</v>
      </c>
      <c r="M8399" s="142" t="str">
        <f>+VLOOKUP($E8399,IGE_2018!$B$8:$Z$347,13,0)</f>
        <v>Bajo</v>
      </c>
    </row>
    <row r="8400" spans="1:13" x14ac:dyDescent="0.3">
      <c r="A8400" s="139">
        <f t="shared" si="8581"/>
        <v>221</v>
      </c>
      <c r="B8400" s="148">
        <f t="shared" si="8583"/>
        <v>34</v>
      </c>
      <c r="D8400" s="149" t="str">
        <f>+VLOOKUP($A8400,mUNICIPIOS!$B$4:$F$343,2,0)</f>
        <v>Huehuetenango</v>
      </c>
      <c r="E8400" s="149">
        <f>+VLOOKUP($A8400,mUNICIPIOS!$B$4:$F$343,3,0)</f>
        <v>1325</v>
      </c>
      <c r="F8400" s="149" t="str">
        <f>+VLOOKUP($A8400,mUNICIPIOS!$B$4:$F$343,4,0)</f>
        <v>San Sebastián Coatán</v>
      </c>
      <c r="G8400" s="139" t="str">
        <f t="shared" ref="G8400:K8400" si="8618">+G8362</f>
        <v>06</v>
      </c>
      <c r="H8400" t="str">
        <f t="shared" si="8618"/>
        <v>IGE</v>
      </c>
      <c r="I8400" t="str">
        <f t="shared" si="8618"/>
        <v>Índice de Gestión Estratégica</v>
      </c>
      <c r="J8400" t="str">
        <f t="shared" si="8618"/>
        <v>06-05</v>
      </c>
      <c r="K8400" t="str">
        <f t="shared" si="8618"/>
        <v>Acciones para la gestión ordenada del territorio</v>
      </c>
      <c r="L8400" s="150">
        <f>+VLOOKUP($E8400,IGE_2018!$B$8:$Z$347,15,0)</f>
        <v>0</v>
      </c>
      <c r="M8400" s="142" t="str">
        <f>+VLOOKUP($E8400,IGE_2018!$B$8:$Z$347,16,0)</f>
        <v>Bajo</v>
      </c>
    </row>
    <row r="8401" spans="1:13" x14ac:dyDescent="0.3">
      <c r="A8401" s="139">
        <f t="shared" si="8581"/>
        <v>221</v>
      </c>
      <c r="B8401" s="148">
        <f t="shared" si="8583"/>
        <v>35</v>
      </c>
      <c r="D8401" s="149" t="str">
        <f>+VLOOKUP($A8401,mUNICIPIOS!$B$4:$F$343,2,0)</f>
        <v>Huehuetenango</v>
      </c>
      <c r="E8401" s="149">
        <f>+VLOOKUP($A8401,mUNICIPIOS!$B$4:$F$343,3,0)</f>
        <v>1325</v>
      </c>
      <c r="F8401" s="149" t="str">
        <f>+VLOOKUP($A8401,mUNICIPIOS!$B$4:$F$343,4,0)</f>
        <v>San Sebastián Coatán</v>
      </c>
      <c r="G8401" s="139" t="str">
        <f t="shared" ref="G8401:K8401" si="8619">+G8363</f>
        <v>06</v>
      </c>
      <c r="H8401" t="str">
        <f t="shared" si="8619"/>
        <v>IGE</v>
      </c>
      <c r="I8401" t="str">
        <f t="shared" si="8619"/>
        <v>Índice de Gestión Estratégica</v>
      </c>
      <c r="J8401" t="str">
        <f t="shared" si="8619"/>
        <v>06-06</v>
      </c>
      <c r="K8401" t="str">
        <f t="shared" si="8619"/>
        <v>Gestión de riesgo en la formulación de proyectos derivados de la planificación operativa anual</v>
      </c>
      <c r="L8401" s="150">
        <f>+VLOOKUP($E8401,IGE_2018!$B$8:$Z$347,18,0)</f>
        <v>0</v>
      </c>
      <c r="M8401" s="142" t="str">
        <f>+VLOOKUP($E8401,IGE_2018!$B$8:$Z$347,19,0)</f>
        <v>Bajo</v>
      </c>
    </row>
    <row r="8402" spans="1:13" x14ac:dyDescent="0.3">
      <c r="A8402" s="139">
        <f t="shared" si="8581"/>
        <v>221</v>
      </c>
      <c r="B8402" s="148">
        <f t="shared" si="8583"/>
        <v>36</v>
      </c>
      <c r="D8402" s="149" t="str">
        <f>+VLOOKUP($A8402,mUNICIPIOS!$B$4:$F$343,2,0)</f>
        <v>Huehuetenango</v>
      </c>
      <c r="E8402" s="149">
        <f>+VLOOKUP($A8402,mUNICIPIOS!$B$4:$F$343,3,0)</f>
        <v>1325</v>
      </c>
      <c r="F8402" s="149" t="str">
        <f>+VLOOKUP($A8402,mUNICIPIOS!$B$4:$F$343,4,0)</f>
        <v>San Sebastián Coatán</v>
      </c>
      <c r="G8402" s="139" t="str">
        <f t="shared" ref="G8402:K8402" si="8620">+G8364</f>
        <v>06</v>
      </c>
      <c r="H8402" t="str">
        <f t="shared" si="8620"/>
        <v>IGE</v>
      </c>
      <c r="I8402" t="str">
        <f t="shared" si="8620"/>
        <v>Índice de Gestión Estratégica</v>
      </c>
      <c r="J8402" t="str">
        <f t="shared" si="8620"/>
        <v>06-07</v>
      </c>
      <c r="K8402" t="str">
        <f t="shared" si="8620"/>
        <v>Ingresos por servicios ambientales en relación a los ingresos propios sin regalías</v>
      </c>
      <c r="L8402" s="150">
        <f>+VLOOKUP($E8402,IGE_2018!$B$8:$Z$347,21,0)</f>
        <v>5.3944441495228385E-3</v>
      </c>
      <c r="M8402" s="142" t="str">
        <f>+VLOOKUP($E8402,IGE_2018!$B$8:$Z$347,22,0)</f>
        <v>Bajo</v>
      </c>
    </row>
    <row r="8403" spans="1:13" x14ac:dyDescent="0.3">
      <c r="A8403" s="139">
        <f t="shared" si="8581"/>
        <v>221</v>
      </c>
      <c r="B8403" s="148">
        <f t="shared" si="8583"/>
        <v>37</v>
      </c>
      <c r="D8403" s="149" t="str">
        <f>+VLOOKUP($A8403,mUNICIPIOS!$B$4:$F$343,2,0)</f>
        <v>Huehuetenango</v>
      </c>
      <c r="E8403" s="149">
        <f>+VLOOKUP($A8403,mUNICIPIOS!$B$4:$F$343,3,0)</f>
        <v>1325</v>
      </c>
      <c r="F8403" s="149" t="str">
        <f>+VLOOKUP($A8403,mUNICIPIOS!$B$4:$F$343,4,0)</f>
        <v>San Sebastián Coatán</v>
      </c>
      <c r="G8403" s="139" t="str">
        <f t="shared" ref="G8403:K8403" si="8621">+G8365</f>
        <v>06</v>
      </c>
      <c r="H8403" t="str">
        <f t="shared" si="8621"/>
        <v>IGE</v>
      </c>
      <c r="I8403" t="str">
        <f t="shared" si="8621"/>
        <v>Índice de Gestión Estratégica</v>
      </c>
      <c r="J8403" t="str">
        <f t="shared" si="8621"/>
        <v>INDICE</v>
      </c>
      <c r="K8403">
        <f t="shared" si="8621"/>
        <v>0</v>
      </c>
      <c r="L8403" s="150">
        <f>+VLOOKUP($E8403,IGE_2018!$B$8:$Z$347,24,0)</f>
        <v>8.9206143286606157E-2</v>
      </c>
      <c r="M8403" s="142" t="str">
        <f>+VLOOKUP($E8403,IGE_2018!$B$8:$Z$347,25,0)</f>
        <v>Bajo</v>
      </c>
    </row>
    <row r="8404" spans="1:13" x14ac:dyDescent="0.3">
      <c r="A8404" s="139">
        <f t="shared" si="8581"/>
        <v>221</v>
      </c>
      <c r="B8404" s="148">
        <f t="shared" si="8583"/>
        <v>38</v>
      </c>
      <c r="D8404" s="149" t="str">
        <f>+VLOOKUP($A8404,mUNICIPIOS!$B$4:$F$343,2,0)</f>
        <v>Huehuetenango</v>
      </c>
      <c r="E8404" s="149">
        <f>+VLOOKUP($A8404,mUNICIPIOS!$B$4:$F$343,3,0)</f>
        <v>1325</v>
      </c>
      <c r="F8404" s="149" t="str">
        <f>+VLOOKUP($A8404,mUNICIPIOS!$B$4:$F$343,4,0)</f>
        <v>San Sebastián Coatán</v>
      </c>
      <c r="G8404" s="139" t="str">
        <f t="shared" ref="G8404:K8404" si="8622">+G8366</f>
        <v>RANKING</v>
      </c>
      <c r="H8404" t="str">
        <f t="shared" si="8622"/>
        <v>RGM</v>
      </c>
      <c r="I8404" t="str">
        <f t="shared" si="8622"/>
        <v>Ranking de la Gestión Municipal 2018</v>
      </c>
      <c r="J8404" t="str">
        <f t="shared" si="8622"/>
        <v>RANKING</v>
      </c>
      <c r="K8404">
        <f t="shared" si="8622"/>
        <v>0</v>
      </c>
      <c r="L8404" s="151">
        <f>+VLOOKUP($E8404,Resultados_generales!$C$8:$AE$347,27,0)</f>
        <v>0.35081921154978901</v>
      </c>
      <c r="M8404" t="str">
        <f>+VLOOKUP($E8404,Resultados_generales!$C$8:$AE$347,28,0)</f>
        <v>Medio bajo</v>
      </c>
    </row>
    <row r="8405" spans="1:13" x14ac:dyDescent="0.3">
      <c r="A8405" s="139">
        <f t="shared" si="8581"/>
        <v>222</v>
      </c>
      <c r="B8405" s="148">
        <f t="shared" si="8583"/>
        <v>1</v>
      </c>
      <c r="D8405" s="149" t="str">
        <f>+VLOOKUP($A8405,mUNICIPIOS!$B$4:$F$343,2,0)</f>
        <v>Huehuetenango</v>
      </c>
      <c r="E8405" s="149">
        <f>+VLOOKUP($A8405,mUNICIPIOS!$B$4:$F$343,3,0)</f>
        <v>1326</v>
      </c>
      <c r="F8405" s="149" t="str">
        <f>+VLOOKUP($A8405,mUNICIPIOS!$B$4:$F$343,4,0)</f>
        <v>Barillas</v>
      </c>
      <c r="G8405" s="139" t="str">
        <f t="shared" ref="G8405:K8405" si="8623">+G8367</f>
        <v>01</v>
      </c>
      <c r="H8405" t="str">
        <f t="shared" si="8623"/>
        <v>IPC</v>
      </c>
      <c r="I8405" t="str">
        <f t="shared" si="8623"/>
        <v>Índice de Participación Ciudadana</v>
      </c>
      <c r="J8405" t="str">
        <f t="shared" si="8623"/>
        <v>01-01</v>
      </c>
      <c r="K8405" t="str">
        <f t="shared" si="8623"/>
        <v>Número de reuniones del COMUDE en el año de la medición.</v>
      </c>
      <c r="L8405" s="150">
        <f>+VLOOKUP($E8405,IPC_2018!$B$8:$T$347,3,0)</f>
        <v>0.91666666666666663</v>
      </c>
      <c r="M8405" s="142" t="str">
        <f>+VLOOKUP($E8405,IPC_2018!$B$8:$T$347,4,0)</f>
        <v>Alto</v>
      </c>
    </row>
    <row r="8406" spans="1:13" x14ac:dyDescent="0.3">
      <c r="A8406" s="139">
        <f t="shared" si="8581"/>
        <v>222</v>
      </c>
      <c r="B8406" s="148">
        <f t="shared" si="8583"/>
        <v>2</v>
      </c>
      <c r="D8406" s="149" t="str">
        <f>+VLOOKUP($A8406,mUNICIPIOS!$B$4:$F$343,2,0)</f>
        <v>Huehuetenango</v>
      </c>
      <c r="E8406" s="149">
        <f>+VLOOKUP($A8406,mUNICIPIOS!$B$4:$F$343,3,0)</f>
        <v>1326</v>
      </c>
      <c r="F8406" s="149" t="str">
        <f>+VLOOKUP($A8406,mUNICIPIOS!$B$4:$F$343,4,0)</f>
        <v>Barillas</v>
      </c>
      <c r="G8406" s="139" t="str">
        <f t="shared" ref="G8406:K8406" si="8624">+G8368</f>
        <v>01</v>
      </c>
      <c r="H8406" t="str">
        <f t="shared" si="8624"/>
        <v>IPC</v>
      </c>
      <c r="I8406" t="str">
        <f t="shared" si="8624"/>
        <v>Índice de Participación Ciudadana</v>
      </c>
      <c r="J8406" t="str">
        <f t="shared" si="8624"/>
        <v>01-02</v>
      </c>
      <c r="K8406" t="str">
        <f t="shared" si="8624"/>
        <v>Participación de Alcaldes, Concejales y Síndicos determinados o designados en el COMUDE</v>
      </c>
      <c r="L8406" s="150">
        <f>+VLOOKUP($E8406,IPC_2018!$B$8:$T$347,6,0)</f>
        <v>0.70129870129870131</v>
      </c>
      <c r="M8406" s="142" t="str">
        <f>+VLOOKUP($E8406,IPC_2018!$B$8:$T$347,7,0)</f>
        <v>Medio alto</v>
      </c>
    </row>
    <row r="8407" spans="1:13" x14ac:dyDescent="0.3">
      <c r="A8407" s="139">
        <f t="shared" si="8581"/>
        <v>222</v>
      </c>
      <c r="B8407" s="148">
        <f t="shared" si="8583"/>
        <v>3</v>
      </c>
      <c r="D8407" s="149" t="str">
        <f>+VLOOKUP($A8407,mUNICIPIOS!$B$4:$F$343,2,0)</f>
        <v>Huehuetenango</v>
      </c>
      <c r="E8407" s="149">
        <f>+VLOOKUP($A8407,mUNICIPIOS!$B$4:$F$343,3,0)</f>
        <v>1326</v>
      </c>
      <c r="F8407" s="149" t="str">
        <f>+VLOOKUP($A8407,mUNICIPIOS!$B$4:$F$343,4,0)</f>
        <v>Barillas</v>
      </c>
      <c r="G8407" s="139" t="str">
        <f t="shared" ref="G8407:K8407" si="8625">+G8369</f>
        <v>01</v>
      </c>
      <c r="H8407" t="str">
        <f t="shared" si="8625"/>
        <v>IPC</v>
      </c>
      <c r="I8407" t="str">
        <f t="shared" si="8625"/>
        <v>Índice de Participación Ciudadana</v>
      </c>
      <c r="J8407" t="str">
        <f t="shared" si="8625"/>
        <v>01-03</v>
      </c>
      <c r="K8407" t="str">
        <f t="shared" si="8625"/>
        <v>Participación  de organizaciones de jóvenes, mujeres, pueblos mayas, xincas, garífunas, y otras organizaciones en el Comude</v>
      </c>
      <c r="L8407" s="150">
        <f>+VLOOKUP($E8407,IPC_2018!$B$8:$T$347,9,0)</f>
        <v>0.54196762141967625</v>
      </c>
      <c r="M8407" s="142" t="str">
        <f>+VLOOKUP($E8407,IPC_2018!$B$8:$T$347,10,0)</f>
        <v>Medio</v>
      </c>
    </row>
    <row r="8408" spans="1:13" x14ac:dyDescent="0.3">
      <c r="A8408" s="139">
        <f t="shared" si="8581"/>
        <v>222</v>
      </c>
      <c r="B8408" s="148">
        <f t="shared" si="8583"/>
        <v>4</v>
      </c>
      <c r="D8408" s="149" t="str">
        <f>+VLOOKUP($A8408,mUNICIPIOS!$B$4:$F$343,2,0)</f>
        <v>Huehuetenango</v>
      </c>
      <c r="E8408" s="149">
        <f>+VLOOKUP($A8408,mUNICIPIOS!$B$4:$F$343,3,0)</f>
        <v>1326</v>
      </c>
      <c r="F8408" s="149" t="str">
        <f>+VLOOKUP($A8408,mUNICIPIOS!$B$4:$F$343,4,0)</f>
        <v>Barillas</v>
      </c>
      <c r="G8408" s="139" t="str">
        <f t="shared" ref="G8408:K8408" si="8626">+G8370</f>
        <v>01</v>
      </c>
      <c r="H8408" t="str">
        <f t="shared" si="8626"/>
        <v>IPC</v>
      </c>
      <c r="I8408" t="str">
        <f t="shared" si="8626"/>
        <v>Índice de Participación Ciudadana</v>
      </c>
      <c r="J8408" t="str">
        <f t="shared" si="8626"/>
        <v>01-04</v>
      </c>
      <c r="K8408" t="str">
        <f t="shared" si="8626"/>
        <v>Representatividad territorial del Comude.</v>
      </c>
      <c r="L8408" s="150">
        <f>+VLOOKUP($E8408,IPC_2018!$B$8:$T$347,12,0)</f>
        <v>0.40262869660460027</v>
      </c>
      <c r="M8408" s="142" t="str">
        <f>+VLOOKUP($E8408,IPC_2018!$B$8:$T$347,13,0)</f>
        <v>Medio</v>
      </c>
    </row>
    <row r="8409" spans="1:13" x14ac:dyDescent="0.3">
      <c r="A8409" s="139">
        <f t="shared" si="8581"/>
        <v>222</v>
      </c>
      <c r="B8409" s="148">
        <f t="shared" si="8583"/>
        <v>5</v>
      </c>
      <c r="D8409" s="149" t="str">
        <f>+VLOOKUP($A8409,mUNICIPIOS!$B$4:$F$343,2,0)</f>
        <v>Huehuetenango</v>
      </c>
      <c r="E8409" s="149">
        <f>+VLOOKUP($A8409,mUNICIPIOS!$B$4:$F$343,3,0)</f>
        <v>1326</v>
      </c>
      <c r="F8409" s="149" t="str">
        <f>+VLOOKUP($A8409,mUNICIPIOS!$B$4:$F$343,4,0)</f>
        <v>Barillas</v>
      </c>
      <c r="G8409" s="139" t="str">
        <f t="shared" ref="G8409:K8409" si="8627">+G8371</f>
        <v>01</v>
      </c>
      <c r="H8409" t="str">
        <f t="shared" si="8627"/>
        <v>IPC</v>
      </c>
      <c r="I8409" t="str">
        <f t="shared" si="8627"/>
        <v>Índice de Participación Ciudadana</v>
      </c>
      <c r="J8409" t="str">
        <f t="shared" si="8627"/>
        <v>01-05</v>
      </c>
      <c r="K8409" t="str">
        <f t="shared" si="8627"/>
        <v>Funcionamiento del Comude</v>
      </c>
      <c r="L8409" s="150">
        <f>+VLOOKUP($E8409,IPC_2018!$B$8:$T$347,15,0)</f>
        <v>0.23466109870161492</v>
      </c>
      <c r="M8409" s="142" t="str">
        <f>+VLOOKUP($E8409,IPC_2018!$B$8:$T$347,16,0)</f>
        <v>Medio bajo</v>
      </c>
    </row>
    <row r="8410" spans="1:13" x14ac:dyDescent="0.3">
      <c r="A8410" s="139">
        <f t="shared" si="8581"/>
        <v>222</v>
      </c>
      <c r="B8410" s="148">
        <f t="shared" si="8583"/>
        <v>6</v>
      </c>
      <c r="D8410" s="149" t="str">
        <f>+VLOOKUP($A8410,mUNICIPIOS!$B$4:$F$343,2,0)</f>
        <v>Huehuetenango</v>
      </c>
      <c r="E8410" s="149">
        <f>+VLOOKUP($A8410,mUNICIPIOS!$B$4:$F$343,3,0)</f>
        <v>1326</v>
      </c>
      <c r="F8410" s="149" t="str">
        <f>+VLOOKUP($A8410,mUNICIPIOS!$B$4:$F$343,4,0)</f>
        <v>Barillas</v>
      </c>
      <c r="G8410" s="139" t="str">
        <f t="shared" ref="G8410:K8410" si="8628">+G8372</f>
        <v>01</v>
      </c>
      <c r="H8410" t="str">
        <f t="shared" si="8628"/>
        <v>IPC</v>
      </c>
      <c r="I8410" t="str">
        <f t="shared" si="8628"/>
        <v>Índice de Participación Ciudadana</v>
      </c>
      <c r="J8410" t="str">
        <f t="shared" si="8628"/>
        <v>INDICE</v>
      </c>
      <c r="K8410">
        <f t="shared" si="8628"/>
        <v>0</v>
      </c>
      <c r="L8410" s="150">
        <f>+VLOOKUP($E8410,IPC_2018!$B$8:$T$347,18,0)</f>
        <v>0.6541342835045546</v>
      </c>
      <c r="M8410" s="142" t="str">
        <f>+VLOOKUP($E8410,IPC_2018!$B$8:$T$347,19,0)</f>
        <v>Medio alto</v>
      </c>
    </row>
    <row r="8411" spans="1:13" x14ac:dyDescent="0.3">
      <c r="A8411" s="139">
        <f t="shared" si="8581"/>
        <v>222</v>
      </c>
      <c r="B8411" s="148">
        <f t="shared" si="8583"/>
        <v>7</v>
      </c>
      <c r="D8411" s="149" t="str">
        <f>+VLOOKUP($A8411,mUNICIPIOS!$B$4:$F$343,2,0)</f>
        <v>Huehuetenango</v>
      </c>
      <c r="E8411" s="149">
        <f>+VLOOKUP($A8411,mUNICIPIOS!$B$4:$F$343,3,0)</f>
        <v>1326</v>
      </c>
      <c r="F8411" s="149" t="str">
        <f>+VLOOKUP($A8411,mUNICIPIOS!$B$4:$F$343,4,0)</f>
        <v>Barillas</v>
      </c>
      <c r="G8411" s="139" t="str">
        <f t="shared" ref="G8411:K8411" si="8629">+G8373</f>
        <v>02</v>
      </c>
      <c r="H8411" t="str">
        <f t="shared" si="8629"/>
        <v>IIC</v>
      </c>
      <c r="I8411" t="str">
        <f t="shared" si="8629"/>
        <v>Índice de Información a la Ciudadanía</v>
      </c>
      <c r="J8411" t="str">
        <f t="shared" si="8629"/>
        <v>02-01</v>
      </c>
      <c r="K8411" t="str">
        <f t="shared" si="8629"/>
        <v>Rendición de cuentas cuatrimestral y anual al Comude enfocadas en resultados.</v>
      </c>
      <c r="L8411" s="150">
        <f>+VLOOKUP($E8411,IIC_2018!$B$8:$Q$347,3,0)</f>
        <v>1</v>
      </c>
      <c r="M8411" s="142" t="str">
        <f>+VLOOKUP($E8411,IIC_2018!$B$8:$Q$347,4,0)</f>
        <v>Alto</v>
      </c>
    </row>
    <row r="8412" spans="1:13" x14ac:dyDescent="0.3">
      <c r="A8412" s="139">
        <f t="shared" si="8581"/>
        <v>222</v>
      </c>
      <c r="B8412" s="148">
        <f t="shared" si="8583"/>
        <v>8</v>
      </c>
      <c r="D8412" s="149" t="str">
        <f>+VLOOKUP($A8412,mUNICIPIOS!$B$4:$F$343,2,0)</f>
        <v>Huehuetenango</v>
      </c>
      <c r="E8412" s="149">
        <f>+VLOOKUP($A8412,mUNICIPIOS!$B$4:$F$343,3,0)</f>
        <v>1326</v>
      </c>
      <c r="F8412" s="149" t="str">
        <f>+VLOOKUP($A8412,mUNICIPIOS!$B$4:$F$343,4,0)</f>
        <v>Barillas</v>
      </c>
      <c r="G8412" s="139" t="str">
        <f t="shared" ref="G8412:K8412" si="8630">+G8374</f>
        <v>02</v>
      </c>
      <c r="H8412" t="str">
        <f t="shared" si="8630"/>
        <v>IIC</v>
      </c>
      <c r="I8412" t="str">
        <f t="shared" si="8630"/>
        <v>Índice de Información a la Ciudadanía</v>
      </c>
      <c r="J8412" t="str">
        <f t="shared" si="8630"/>
        <v>02-02</v>
      </c>
      <c r="K8412" t="str">
        <f t="shared" si="8630"/>
        <v>Información presupuestaria y otra información brindada a la ciudadanía disponible en medios locales de comunicación.</v>
      </c>
      <c r="L8412" s="150">
        <f>+VLOOKUP($E8412,IIC_2018!$B$8:$Q$347,6,0)</f>
        <v>0</v>
      </c>
      <c r="M8412" s="142" t="str">
        <f>+VLOOKUP($E8412,IIC_2018!$B$8:$Q$347,7,0)</f>
        <v>Bajo</v>
      </c>
    </row>
    <row r="8413" spans="1:13" x14ac:dyDescent="0.3">
      <c r="A8413" s="139">
        <f t="shared" si="8581"/>
        <v>222</v>
      </c>
      <c r="B8413" s="148">
        <f t="shared" si="8583"/>
        <v>9</v>
      </c>
      <c r="D8413" s="149" t="str">
        <f>+VLOOKUP($A8413,mUNICIPIOS!$B$4:$F$343,2,0)</f>
        <v>Huehuetenango</v>
      </c>
      <c r="E8413" s="149">
        <f>+VLOOKUP($A8413,mUNICIPIOS!$B$4:$F$343,3,0)</f>
        <v>1326</v>
      </c>
      <c r="F8413" s="149" t="str">
        <f>+VLOOKUP($A8413,mUNICIPIOS!$B$4:$F$343,4,0)</f>
        <v>Barillas</v>
      </c>
      <c r="G8413" s="139" t="str">
        <f t="shared" ref="G8413:K8413" si="8631">+G8375</f>
        <v>02</v>
      </c>
      <c r="H8413" t="str">
        <f t="shared" si="8631"/>
        <v>IIC</v>
      </c>
      <c r="I8413" t="str">
        <f t="shared" si="8631"/>
        <v>Índice de Información a la Ciudadanía</v>
      </c>
      <c r="J8413" t="str">
        <f t="shared" si="8631"/>
        <v>02-03</v>
      </c>
      <c r="K8413" t="str">
        <f t="shared" si="8631"/>
        <v>Información pública de oficio actualizada y disponible de acuerdo a la LAIP y uso de internet.</v>
      </c>
      <c r="L8413" s="150">
        <f>+VLOOKUP($E8413,IIC_2018!$B$8:$Q$347,9,0)</f>
        <v>0.52</v>
      </c>
      <c r="M8413" s="142" t="str">
        <f>+VLOOKUP($E8413,IIC_2018!$B$8:$Q$347,10,0)</f>
        <v>Medio</v>
      </c>
    </row>
    <row r="8414" spans="1:13" x14ac:dyDescent="0.3">
      <c r="A8414" s="139">
        <f t="shared" si="8581"/>
        <v>222</v>
      </c>
      <c r="B8414" s="148">
        <f t="shared" si="8583"/>
        <v>10</v>
      </c>
      <c r="D8414" s="149" t="str">
        <f>+VLOOKUP($A8414,mUNICIPIOS!$B$4:$F$343,2,0)</f>
        <v>Huehuetenango</v>
      </c>
      <c r="E8414" s="149">
        <f>+VLOOKUP($A8414,mUNICIPIOS!$B$4:$F$343,3,0)</f>
        <v>1326</v>
      </c>
      <c r="F8414" s="149" t="str">
        <f>+VLOOKUP($A8414,mUNICIPIOS!$B$4:$F$343,4,0)</f>
        <v>Barillas</v>
      </c>
      <c r="G8414" s="139" t="str">
        <f t="shared" ref="G8414:K8414" si="8632">+G8376</f>
        <v>02</v>
      </c>
      <c r="H8414" t="str">
        <f t="shared" si="8632"/>
        <v>IIC</v>
      </c>
      <c r="I8414" t="str">
        <f t="shared" si="8632"/>
        <v>Índice de Información a la Ciudadanía</v>
      </c>
      <c r="J8414" t="str">
        <f t="shared" si="8632"/>
        <v>02-04</v>
      </c>
      <c r="K8414" t="str">
        <f t="shared" si="8632"/>
        <v>Relación del monto contratado por medio de Guate compras con el total del presupuesto de egresos vigente.</v>
      </c>
      <c r="L8414" s="150">
        <f>+VLOOKUP($E8414,IIC_2018!$B$8:$Q$347,12,0)</f>
        <v>0.62576826128649565</v>
      </c>
      <c r="M8414" s="142" t="str">
        <f>+VLOOKUP($E8414,IIC_2018!$B$8:$Q$347,13,0)</f>
        <v>Medio alto</v>
      </c>
    </row>
    <row r="8415" spans="1:13" x14ac:dyDescent="0.3">
      <c r="A8415" s="139">
        <f t="shared" si="8581"/>
        <v>222</v>
      </c>
      <c r="B8415" s="148">
        <f t="shared" si="8583"/>
        <v>11</v>
      </c>
      <c r="D8415" s="149" t="str">
        <f>+VLOOKUP($A8415,mUNICIPIOS!$B$4:$F$343,2,0)</f>
        <v>Huehuetenango</v>
      </c>
      <c r="E8415" s="149">
        <f>+VLOOKUP($A8415,mUNICIPIOS!$B$4:$F$343,3,0)</f>
        <v>1326</v>
      </c>
      <c r="F8415" s="149" t="str">
        <f>+VLOOKUP($A8415,mUNICIPIOS!$B$4:$F$343,4,0)</f>
        <v>Barillas</v>
      </c>
      <c r="G8415" s="139" t="str">
        <f t="shared" ref="G8415:K8415" si="8633">+G8377</f>
        <v>02</v>
      </c>
      <c r="H8415" t="str">
        <f t="shared" si="8633"/>
        <v>IIC</v>
      </c>
      <c r="I8415" t="str">
        <f t="shared" si="8633"/>
        <v>Índice de Información a la Ciudadanía</v>
      </c>
      <c r="J8415" t="str">
        <f t="shared" si="8633"/>
        <v>INDICE</v>
      </c>
      <c r="K8415">
        <f t="shared" si="8633"/>
        <v>0</v>
      </c>
      <c r="L8415" s="150">
        <f>+VLOOKUP($E8415,IIC_2018!$B$8:$Q$347,15,0)</f>
        <v>0.53644206532162397</v>
      </c>
      <c r="M8415" s="142" t="str">
        <f>+VLOOKUP($E8415,IIC_2018!$B$8:$Q$347,16,0)</f>
        <v>Medio</v>
      </c>
    </row>
    <row r="8416" spans="1:13" x14ac:dyDescent="0.3">
      <c r="A8416" s="139">
        <f t="shared" si="8581"/>
        <v>222</v>
      </c>
      <c r="B8416" s="148">
        <f t="shared" si="8583"/>
        <v>12</v>
      </c>
      <c r="D8416" s="149" t="str">
        <f>+VLOOKUP($A8416,mUNICIPIOS!$B$4:$F$343,2,0)</f>
        <v>Huehuetenango</v>
      </c>
      <c r="E8416" s="149">
        <f>+VLOOKUP($A8416,mUNICIPIOS!$B$4:$F$343,3,0)</f>
        <v>1326</v>
      </c>
      <c r="F8416" s="149" t="str">
        <f>+VLOOKUP($A8416,mUNICIPIOS!$B$4:$F$343,4,0)</f>
        <v>Barillas</v>
      </c>
      <c r="G8416" s="139" t="str">
        <f t="shared" ref="G8416:K8416" si="8634">+G8378</f>
        <v>03</v>
      </c>
      <c r="H8416" t="str">
        <f t="shared" si="8634"/>
        <v>ISP</v>
      </c>
      <c r="I8416" t="str">
        <f t="shared" si="8634"/>
        <v>Índice de Servicios Públicos</v>
      </c>
      <c r="J8416" t="str">
        <f t="shared" si="8634"/>
        <v>03-01</v>
      </c>
      <c r="K8416" t="str">
        <f t="shared" si="8634"/>
        <v>Cobertura del servicio público de agua</v>
      </c>
      <c r="L8416" s="150">
        <f>+VLOOKUP($E8416,ISP_2018!$B$8:$T$347,3,0)</f>
        <v>0.13559026262978799</v>
      </c>
      <c r="M8416" s="142" t="str">
        <f>+VLOOKUP($E8416,ISP_2018!$B$8:$T$347,4,0)</f>
        <v>Bajo</v>
      </c>
    </row>
    <row r="8417" spans="1:13" x14ac:dyDescent="0.3">
      <c r="A8417" s="139">
        <f t="shared" si="8581"/>
        <v>222</v>
      </c>
      <c r="B8417" s="148">
        <f t="shared" si="8583"/>
        <v>13</v>
      </c>
      <c r="D8417" s="149" t="str">
        <f>+VLOOKUP($A8417,mUNICIPIOS!$B$4:$F$343,2,0)</f>
        <v>Huehuetenango</v>
      </c>
      <c r="E8417" s="149">
        <f>+VLOOKUP($A8417,mUNICIPIOS!$B$4:$F$343,3,0)</f>
        <v>1326</v>
      </c>
      <c r="F8417" s="149" t="str">
        <f>+VLOOKUP($A8417,mUNICIPIOS!$B$4:$F$343,4,0)</f>
        <v>Barillas</v>
      </c>
      <c r="G8417" s="139" t="str">
        <f t="shared" ref="G8417:K8417" si="8635">+G8379</f>
        <v>03</v>
      </c>
      <c r="H8417" t="str">
        <f t="shared" si="8635"/>
        <v>ISP</v>
      </c>
      <c r="I8417" t="str">
        <f t="shared" si="8635"/>
        <v>Índice de Servicios Públicos</v>
      </c>
      <c r="J8417" t="str">
        <f t="shared" si="8635"/>
        <v>03-02</v>
      </c>
      <c r="K8417" t="str">
        <f t="shared" si="8635"/>
        <v>Control de la calidad del servicio público de agua</v>
      </c>
      <c r="L8417" s="150">
        <f>+VLOOKUP($E8417,ISP_2018!$B$8:$T$347,6,0)</f>
        <v>0</v>
      </c>
      <c r="M8417" s="142" t="str">
        <f>+VLOOKUP($E8417,ISP_2018!$B$8:$T$347,7,0)</f>
        <v>Bajo</v>
      </c>
    </row>
    <row r="8418" spans="1:13" x14ac:dyDescent="0.3">
      <c r="A8418" s="139">
        <f t="shared" si="8581"/>
        <v>222</v>
      </c>
      <c r="B8418" s="148">
        <f t="shared" si="8583"/>
        <v>14</v>
      </c>
      <c r="D8418" s="149" t="str">
        <f>+VLOOKUP($A8418,mUNICIPIOS!$B$4:$F$343,2,0)</f>
        <v>Huehuetenango</v>
      </c>
      <c r="E8418" s="149">
        <f>+VLOOKUP($A8418,mUNICIPIOS!$B$4:$F$343,3,0)</f>
        <v>1326</v>
      </c>
      <c r="F8418" s="149" t="str">
        <f>+VLOOKUP($A8418,mUNICIPIOS!$B$4:$F$343,4,0)</f>
        <v>Barillas</v>
      </c>
      <c r="G8418" s="139" t="str">
        <f t="shared" ref="G8418:K8418" si="8636">+G8380</f>
        <v>03</v>
      </c>
      <c r="H8418" t="str">
        <f t="shared" si="8636"/>
        <v>ISP</v>
      </c>
      <c r="I8418" t="str">
        <f t="shared" si="8636"/>
        <v>Índice de Servicios Públicos</v>
      </c>
      <c r="J8418" t="str">
        <f t="shared" si="8636"/>
        <v>03-03</v>
      </c>
      <c r="K8418" t="str">
        <f t="shared" si="8636"/>
        <v>Disposición  y tratamiento  de aguas residuales</v>
      </c>
      <c r="L8418" s="150">
        <f>+VLOOKUP($E8418,ISP_2018!$B$8:$T$347,9,0)</f>
        <v>0</v>
      </c>
      <c r="M8418" s="142" t="str">
        <f>+VLOOKUP($E8418,ISP_2018!$B$8:$T$347,10,0)</f>
        <v>Bajo</v>
      </c>
    </row>
    <row r="8419" spans="1:13" x14ac:dyDescent="0.3">
      <c r="A8419" s="139">
        <f t="shared" si="8581"/>
        <v>222</v>
      </c>
      <c r="B8419" s="148">
        <f t="shared" si="8583"/>
        <v>15</v>
      </c>
      <c r="D8419" s="149" t="str">
        <f>+VLOOKUP($A8419,mUNICIPIOS!$B$4:$F$343,2,0)</f>
        <v>Huehuetenango</v>
      </c>
      <c r="E8419" s="149">
        <f>+VLOOKUP($A8419,mUNICIPIOS!$B$4:$F$343,3,0)</f>
        <v>1326</v>
      </c>
      <c r="F8419" s="149" t="str">
        <f>+VLOOKUP($A8419,mUNICIPIOS!$B$4:$F$343,4,0)</f>
        <v>Barillas</v>
      </c>
      <c r="G8419" s="139" t="str">
        <f t="shared" ref="G8419:K8419" si="8637">+G8381</f>
        <v>03</v>
      </c>
      <c r="H8419" t="str">
        <f t="shared" si="8637"/>
        <v>ISP</v>
      </c>
      <c r="I8419" t="str">
        <f t="shared" si="8637"/>
        <v>Índice de Servicios Públicos</v>
      </c>
      <c r="J8419" t="str">
        <f t="shared" si="8637"/>
        <v>03-04</v>
      </c>
      <c r="K8419" t="str">
        <f t="shared" si="8637"/>
        <v>Gestión y manejo de los residuos y desechos sólidos</v>
      </c>
      <c r="L8419" s="150">
        <f>+VLOOKUP($E8419,ISP_2018!$B$8:$T$347,12,0)</f>
        <v>0.45101864113578505</v>
      </c>
      <c r="M8419" s="142" t="str">
        <f>+VLOOKUP($E8419,ISP_2018!$B$8:$T$347,13,0)</f>
        <v>Medio</v>
      </c>
    </row>
    <row r="8420" spans="1:13" x14ac:dyDescent="0.3">
      <c r="A8420" s="139">
        <f t="shared" si="8581"/>
        <v>222</v>
      </c>
      <c r="B8420" s="148">
        <f t="shared" si="8583"/>
        <v>16</v>
      </c>
      <c r="D8420" s="149" t="str">
        <f>+VLOOKUP($A8420,mUNICIPIOS!$B$4:$F$343,2,0)</f>
        <v>Huehuetenango</v>
      </c>
      <c r="E8420" s="149">
        <f>+VLOOKUP($A8420,mUNICIPIOS!$B$4:$F$343,3,0)</f>
        <v>1326</v>
      </c>
      <c r="F8420" s="149" t="str">
        <f>+VLOOKUP($A8420,mUNICIPIOS!$B$4:$F$343,4,0)</f>
        <v>Barillas</v>
      </c>
      <c r="G8420" s="139" t="str">
        <f t="shared" ref="G8420:K8420" si="8638">+G8382</f>
        <v>03</v>
      </c>
      <c r="H8420" t="str">
        <f t="shared" si="8638"/>
        <v>ISP</v>
      </c>
      <c r="I8420" t="str">
        <f t="shared" si="8638"/>
        <v>Índice de Servicios Públicos</v>
      </c>
      <c r="J8420" t="str">
        <f t="shared" si="8638"/>
        <v>03-05</v>
      </c>
      <c r="K8420" t="str">
        <f t="shared" si="8638"/>
        <v>Gestión de servicios públicos municipales</v>
      </c>
      <c r="L8420" s="150">
        <f>+VLOOKUP($E8420,ISP_2018!$B$8:$T$347,15,0)</f>
        <v>0.25806451612903225</v>
      </c>
      <c r="M8420" s="142" t="str">
        <f>+VLOOKUP($E8420,ISP_2018!$B$8:$T$347,16,0)</f>
        <v>Medio bajo</v>
      </c>
    </row>
    <row r="8421" spans="1:13" x14ac:dyDescent="0.3">
      <c r="A8421" s="139">
        <f t="shared" si="8581"/>
        <v>222</v>
      </c>
      <c r="B8421" s="148">
        <f t="shared" si="8583"/>
        <v>17</v>
      </c>
      <c r="D8421" s="149" t="str">
        <f>+VLOOKUP($A8421,mUNICIPIOS!$B$4:$F$343,2,0)</f>
        <v>Huehuetenango</v>
      </c>
      <c r="E8421" s="149">
        <f>+VLOOKUP($A8421,mUNICIPIOS!$B$4:$F$343,3,0)</f>
        <v>1326</v>
      </c>
      <c r="F8421" s="149" t="str">
        <f>+VLOOKUP($A8421,mUNICIPIOS!$B$4:$F$343,4,0)</f>
        <v>Barillas</v>
      </c>
      <c r="G8421" s="139" t="str">
        <f t="shared" ref="G8421:K8421" si="8639">+G8383</f>
        <v>03</v>
      </c>
      <c r="H8421" t="str">
        <f t="shared" si="8639"/>
        <v>ISP</v>
      </c>
      <c r="I8421" t="str">
        <f t="shared" si="8639"/>
        <v>Índice de Servicios Públicos</v>
      </c>
      <c r="J8421" t="str">
        <f t="shared" si="8639"/>
        <v>INDICE</v>
      </c>
      <c r="K8421">
        <f t="shared" si="8639"/>
        <v>0</v>
      </c>
      <c r="L8421" s="150">
        <f>+VLOOKUP($E8421,ISP_2018!$B$8:$T$347,18,0)</f>
        <v>0.15537565771594225</v>
      </c>
      <c r="M8421" s="142" t="str">
        <f>+VLOOKUP($E8421,ISP_2018!$B$8:$T$347,19,0)</f>
        <v>Bajo</v>
      </c>
    </row>
    <row r="8422" spans="1:13" x14ac:dyDescent="0.3">
      <c r="A8422" s="139">
        <f t="shared" si="8581"/>
        <v>222</v>
      </c>
      <c r="B8422" s="148">
        <f t="shared" si="8583"/>
        <v>18</v>
      </c>
      <c r="D8422" s="149" t="str">
        <f>+VLOOKUP($A8422,mUNICIPIOS!$B$4:$F$343,2,0)</f>
        <v>Huehuetenango</v>
      </c>
      <c r="E8422" s="149">
        <f>+VLOOKUP($A8422,mUNICIPIOS!$B$4:$F$343,3,0)</f>
        <v>1326</v>
      </c>
      <c r="F8422" s="149" t="str">
        <f>+VLOOKUP($A8422,mUNICIPIOS!$B$4:$F$343,4,0)</f>
        <v>Barillas</v>
      </c>
      <c r="G8422" s="139" t="str">
        <f t="shared" ref="G8422:K8422" si="8640">+G8384</f>
        <v>04</v>
      </c>
      <c r="H8422" t="str">
        <f t="shared" si="8640"/>
        <v>IGA</v>
      </c>
      <c r="I8422" t="str">
        <f t="shared" si="8640"/>
        <v>Índice de Gestión Administrativa</v>
      </c>
      <c r="J8422" t="str">
        <f t="shared" si="8640"/>
        <v>04-01</v>
      </c>
      <c r="K8422" t="str">
        <f t="shared" si="8640"/>
        <v>Existencia de elementos de atención municipal orientada al vecino</v>
      </c>
      <c r="L8422" s="150">
        <f>+VLOOKUP($E8422,IGA_2018!$B$8:$N$347,3,0)</f>
        <v>0</v>
      </c>
      <c r="M8422" s="142" t="str">
        <f>+VLOOKUP($E8422,IGA_2018!$B$8:$N$347,4,0)</f>
        <v>Bajo</v>
      </c>
    </row>
    <row r="8423" spans="1:13" x14ac:dyDescent="0.3">
      <c r="A8423" s="139">
        <f t="shared" si="8581"/>
        <v>222</v>
      </c>
      <c r="B8423" s="148">
        <f t="shared" si="8583"/>
        <v>19</v>
      </c>
      <c r="D8423" s="149" t="str">
        <f>+VLOOKUP($A8423,mUNICIPIOS!$B$4:$F$343,2,0)</f>
        <v>Huehuetenango</v>
      </c>
      <c r="E8423" s="149">
        <f>+VLOOKUP($A8423,mUNICIPIOS!$B$4:$F$343,3,0)</f>
        <v>1326</v>
      </c>
      <c r="F8423" s="149" t="str">
        <f>+VLOOKUP($A8423,mUNICIPIOS!$B$4:$F$343,4,0)</f>
        <v>Barillas</v>
      </c>
      <c r="G8423" s="139" t="str">
        <f t="shared" ref="G8423:K8423" si="8641">+G8385</f>
        <v>04</v>
      </c>
      <c r="H8423" t="str">
        <f t="shared" si="8641"/>
        <v>IGA</v>
      </c>
      <c r="I8423" t="str">
        <f t="shared" si="8641"/>
        <v>Índice de Gestión Administrativa</v>
      </c>
      <c r="J8423" t="str">
        <f t="shared" si="8641"/>
        <v>04-02</v>
      </c>
      <c r="K8423" t="str">
        <f t="shared" si="8641"/>
        <v>Gestión del recurso humano.</v>
      </c>
      <c r="L8423" s="150">
        <f>+VLOOKUP($E8423,IGA_2018!$B$8:$N$347,6,0)</f>
        <v>0.49549317537986109</v>
      </c>
      <c r="M8423" s="142" t="str">
        <f>+VLOOKUP($E8423,IGA_2018!$B$8:$N$347,7,0)</f>
        <v>Medio</v>
      </c>
    </row>
    <row r="8424" spans="1:13" x14ac:dyDescent="0.3">
      <c r="A8424" s="139">
        <f t="shared" si="8581"/>
        <v>222</v>
      </c>
      <c r="B8424" s="148">
        <f t="shared" si="8583"/>
        <v>20</v>
      </c>
      <c r="D8424" s="149" t="str">
        <f>+VLOOKUP($A8424,mUNICIPIOS!$B$4:$F$343,2,0)</f>
        <v>Huehuetenango</v>
      </c>
      <c r="E8424" s="149">
        <f>+VLOOKUP($A8424,mUNICIPIOS!$B$4:$F$343,3,0)</f>
        <v>1326</v>
      </c>
      <c r="F8424" s="149" t="str">
        <f>+VLOOKUP($A8424,mUNICIPIOS!$B$4:$F$343,4,0)</f>
        <v>Barillas</v>
      </c>
      <c r="G8424" s="139" t="str">
        <f t="shared" ref="G8424:K8424" si="8642">+G8386</f>
        <v>04</v>
      </c>
      <c r="H8424" t="str">
        <f t="shared" si="8642"/>
        <v>IGA</v>
      </c>
      <c r="I8424" t="str">
        <f t="shared" si="8642"/>
        <v>Índice de Gestión Administrativa</v>
      </c>
      <c r="J8424" t="str">
        <f t="shared" si="8642"/>
        <v>04-03</v>
      </c>
      <c r="K8424" t="str">
        <f t="shared" si="8642"/>
        <v>Existencia de oficinas municipales con instrumentos de gestión.</v>
      </c>
      <c r="L8424" s="150">
        <f>+VLOOKUP($E8424,IGA_2018!$B$8:$N$347,9,0)</f>
        <v>0.1875</v>
      </c>
      <c r="M8424" s="142" t="str">
        <f>+VLOOKUP($E8424,IGA_2018!$B$8:$N$347,10,0)</f>
        <v>Bajo</v>
      </c>
    </row>
    <row r="8425" spans="1:13" x14ac:dyDescent="0.3">
      <c r="A8425" s="139">
        <f t="shared" si="8581"/>
        <v>222</v>
      </c>
      <c r="B8425" s="148">
        <f t="shared" si="8583"/>
        <v>21</v>
      </c>
      <c r="D8425" s="149" t="str">
        <f>+VLOOKUP($A8425,mUNICIPIOS!$B$4:$F$343,2,0)</f>
        <v>Huehuetenango</v>
      </c>
      <c r="E8425" s="149">
        <f>+VLOOKUP($A8425,mUNICIPIOS!$B$4:$F$343,3,0)</f>
        <v>1326</v>
      </c>
      <c r="F8425" s="149" t="str">
        <f>+VLOOKUP($A8425,mUNICIPIOS!$B$4:$F$343,4,0)</f>
        <v>Barillas</v>
      </c>
      <c r="G8425" s="139" t="str">
        <f t="shared" ref="G8425:K8425" si="8643">+G8387</f>
        <v>04</v>
      </c>
      <c r="H8425" t="str">
        <f t="shared" si="8643"/>
        <v>IGA</v>
      </c>
      <c r="I8425" t="str">
        <f t="shared" si="8643"/>
        <v>Índice de Gestión Administrativa</v>
      </c>
      <c r="J8425" t="str">
        <f t="shared" si="8643"/>
        <v>INDICE</v>
      </c>
      <c r="K8425">
        <f t="shared" si="8643"/>
        <v>0</v>
      </c>
      <c r="L8425" s="150">
        <f>+VLOOKUP($E8425,IGA_2018!$B$8:$N$347,12,0)</f>
        <v>0.23904761138295136</v>
      </c>
      <c r="M8425" s="142" t="str">
        <f>+VLOOKUP($E8425,IGA_2018!$B$8:$N$347,13,0)</f>
        <v>Medio bajo</v>
      </c>
    </row>
    <row r="8426" spans="1:13" x14ac:dyDescent="0.3">
      <c r="A8426" s="139">
        <f t="shared" si="8581"/>
        <v>222</v>
      </c>
      <c r="B8426" s="148">
        <f t="shared" si="8583"/>
        <v>22</v>
      </c>
      <c r="D8426" s="149" t="str">
        <f>+VLOOKUP($A8426,mUNICIPIOS!$B$4:$F$343,2,0)</f>
        <v>Huehuetenango</v>
      </c>
      <c r="E8426" s="149">
        <f>+VLOOKUP($A8426,mUNICIPIOS!$B$4:$F$343,3,0)</f>
        <v>1326</v>
      </c>
      <c r="F8426" s="149" t="str">
        <f>+VLOOKUP($A8426,mUNICIPIOS!$B$4:$F$343,4,0)</f>
        <v>Barillas</v>
      </c>
      <c r="G8426" s="139" t="str">
        <f t="shared" ref="G8426:K8426" si="8644">+G8388</f>
        <v>05</v>
      </c>
      <c r="H8426" t="str">
        <f t="shared" si="8644"/>
        <v>IGF</v>
      </c>
      <c r="I8426" t="str">
        <f t="shared" si="8644"/>
        <v>Índice de Gestión Financiera</v>
      </c>
      <c r="J8426" t="str">
        <f t="shared" si="8644"/>
        <v>05-01</v>
      </c>
      <c r="K8426" t="str">
        <f t="shared" si="8644"/>
        <v>Autonomía financiera municipal</v>
      </c>
      <c r="L8426" s="150">
        <f>+VLOOKUP($E8426,IGF_2018!$B$8:$Z$347,3,0)</f>
        <v>0.1083380699847892</v>
      </c>
      <c r="M8426" s="142" t="str">
        <f>+VLOOKUP($E8426,IGF_2018!$B$8:$Z$347,4,0)</f>
        <v>Bajo</v>
      </c>
    </row>
    <row r="8427" spans="1:13" x14ac:dyDescent="0.3">
      <c r="A8427" s="139">
        <f t="shared" si="8581"/>
        <v>222</v>
      </c>
      <c r="B8427" s="148">
        <f t="shared" si="8583"/>
        <v>23</v>
      </c>
      <c r="D8427" s="149" t="str">
        <f>+VLOOKUP($A8427,mUNICIPIOS!$B$4:$F$343,2,0)</f>
        <v>Huehuetenango</v>
      </c>
      <c r="E8427" s="149">
        <f>+VLOOKUP($A8427,mUNICIPIOS!$B$4:$F$343,3,0)</f>
        <v>1326</v>
      </c>
      <c r="F8427" s="149" t="str">
        <f>+VLOOKUP($A8427,mUNICIPIOS!$B$4:$F$343,4,0)</f>
        <v>Barillas</v>
      </c>
      <c r="G8427" s="139" t="str">
        <f t="shared" ref="G8427:K8427" si="8645">+G8389</f>
        <v>05</v>
      </c>
      <c r="H8427" t="str">
        <f t="shared" si="8645"/>
        <v>IGF</v>
      </c>
      <c r="I8427" t="str">
        <f t="shared" si="8645"/>
        <v>Índice de Gestión Financiera</v>
      </c>
      <c r="J8427" t="str">
        <f t="shared" si="8645"/>
        <v>05-02</v>
      </c>
      <c r="K8427" t="str">
        <f t="shared" si="8645"/>
        <v xml:space="preserve">Ingresos propios por habitante -sin regalías- </v>
      </c>
      <c r="L8427" s="150">
        <f>+VLOOKUP($E8427,IGF_2018!$B$8:$Z$347,6,0)</f>
        <v>1.8945022373279798E-2</v>
      </c>
      <c r="M8427" s="142" t="str">
        <f>+VLOOKUP($E8427,IGF_2018!$B$8:$Z$347,7,0)</f>
        <v>Bajo</v>
      </c>
    </row>
    <row r="8428" spans="1:13" x14ac:dyDescent="0.3">
      <c r="A8428" s="139">
        <f t="shared" si="8581"/>
        <v>222</v>
      </c>
      <c r="B8428" s="148">
        <f t="shared" si="8583"/>
        <v>24</v>
      </c>
      <c r="D8428" s="149" t="str">
        <f>+VLOOKUP($A8428,mUNICIPIOS!$B$4:$F$343,2,0)</f>
        <v>Huehuetenango</v>
      </c>
      <c r="E8428" s="149">
        <f>+VLOOKUP($A8428,mUNICIPIOS!$B$4:$F$343,3,0)</f>
        <v>1326</v>
      </c>
      <c r="F8428" s="149" t="str">
        <f>+VLOOKUP($A8428,mUNICIPIOS!$B$4:$F$343,4,0)</f>
        <v>Barillas</v>
      </c>
      <c r="G8428" s="139" t="str">
        <f t="shared" ref="G8428:K8428" si="8646">+G8390</f>
        <v>05</v>
      </c>
      <c r="H8428" t="str">
        <f t="shared" si="8646"/>
        <v>IGF</v>
      </c>
      <c r="I8428" t="str">
        <f t="shared" si="8646"/>
        <v>Índice de Gestión Financiera</v>
      </c>
      <c r="J8428" t="str">
        <f t="shared" si="8646"/>
        <v>05-03</v>
      </c>
      <c r="K8428" t="str">
        <f t="shared" si="8646"/>
        <v>Ingresos del IUSI en relación a los ingresos propios -sin regalías-</v>
      </c>
      <c r="L8428" s="150">
        <f>+VLOOKUP($E8428,IGF_2018!$B$8:$Z$347,9,0)</f>
        <v>0</v>
      </c>
      <c r="M8428" s="142" t="str">
        <f>+VLOOKUP($E8428,IGF_2018!$B$8:$Z$347,10,0)</f>
        <v>Bajo</v>
      </c>
    </row>
    <row r="8429" spans="1:13" x14ac:dyDescent="0.3">
      <c r="A8429" s="139">
        <f t="shared" ref="A8429:A8492" si="8647">+IF(B8428=38,A8428+1,A8428)</f>
        <v>222</v>
      </c>
      <c r="B8429" s="148">
        <f t="shared" si="8583"/>
        <v>25</v>
      </c>
      <c r="D8429" s="149" t="str">
        <f>+VLOOKUP($A8429,mUNICIPIOS!$B$4:$F$343,2,0)</f>
        <v>Huehuetenango</v>
      </c>
      <c r="E8429" s="149">
        <f>+VLOOKUP($A8429,mUNICIPIOS!$B$4:$F$343,3,0)</f>
        <v>1326</v>
      </c>
      <c r="F8429" s="149" t="str">
        <f>+VLOOKUP($A8429,mUNICIPIOS!$B$4:$F$343,4,0)</f>
        <v>Barillas</v>
      </c>
      <c r="G8429" s="139" t="str">
        <f t="shared" ref="G8429:K8429" si="8648">+G8391</f>
        <v>05</v>
      </c>
      <c r="H8429" t="str">
        <f t="shared" si="8648"/>
        <v>IGF</v>
      </c>
      <c r="I8429" t="str">
        <f t="shared" si="8648"/>
        <v>Índice de Gestión Financiera</v>
      </c>
      <c r="J8429" t="str">
        <f t="shared" si="8648"/>
        <v>05-04</v>
      </c>
      <c r="K8429" t="str">
        <f t="shared" si="8648"/>
        <v>Inversión anual en capital fijo por habitante</v>
      </c>
      <c r="L8429" s="150">
        <f>+VLOOKUP($E8429,IGF_2018!$B$8:$Z$347,12,0)</f>
        <v>2.8305422356539465E-2</v>
      </c>
      <c r="M8429" s="142" t="str">
        <f>+VLOOKUP($E8429,IGF_2018!$B$8:$Z$347,13,0)</f>
        <v>Bajo</v>
      </c>
    </row>
    <row r="8430" spans="1:13" x14ac:dyDescent="0.3">
      <c r="A8430" s="139">
        <f t="shared" si="8647"/>
        <v>222</v>
      </c>
      <c r="B8430" s="148">
        <f t="shared" ref="B8430:B8493" si="8649">+B8392</f>
        <v>26</v>
      </c>
      <c r="D8430" s="149" t="str">
        <f>+VLOOKUP($A8430,mUNICIPIOS!$B$4:$F$343,2,0)</f>
        <v>Huehuetenango</v>
      </c>
      <c r="E8430" s="149">
        <f>+VLOOKUP($A8430,mUNICIPIOS!$B$4:$F$343,3,0)</f>
        <v>1326</v>
      </c>
      <c r="F8430" s="149" t="str">
        <f>+VLOOKUP($A8430,mUNICIPIOS!$B$4:$F$343,4,0)</f>
        <v>Barillas</v>
      </c>
      <c r="G8430" s="139" t="str">
        <f t="shared" ref="G8430:K8430" si="8650">+G8392</f>
        <v>05</v>
      </c>
      <c r="H8430" t="str">
        <f t="shared" si="8650"/>
        <v>IGF</v>
      </c>
      <c r="I8430" t="str">
        <f t="shared" si="8650"/>
        <v>Índice de Gestión Financiera</v>
      </c>
      <c r="J8430" t="str">
        <f t="shared" si="8650"/>
        <v>05-05</v>
      </c>
      <c r="K8430" t="str">
        <f t="shared" si="8650"/>
        <v>Inversión anual en capital fijo con recursos percibidos por ingresos propios</v>
      </c>
      <c r="L8430" s="150">
        <f>+VLOOKUP($E8430,IGF_2018!$B$8:$Z$347,15,0)</f>
        <v>0</v>
      </c>
      <c r="M8430" s="142" t="str">
        <f>+VLOOKUP($E8430,IGF_2018!$B$8:$Z$347,16,0)</f>
        <v>Bajo</v>
      </c>
    </row>
    <row r="8431" spans="1:13" x14ac:dyDescent="0.3">
      <c r="A8431" s="139">
        <f t="shared" si="8647"/>
        <v>222</v>
      </c>
      <c r="B8431" s="148">
        <f t="shared" si="8649"/>
        <v>27</v>
      </c>
      <c r="D8431" s="149" t="str">
        <f>+VLOOKUP($A8431,mUNICIPIOS!$B$4:$F$343,2,0)</f>
        <v>Huehuetenango</v>
      </c>
      <c r="E8431" s="149">
        <f>+VLOOKUP($A8431,mUNICIPIOS!$B$4:$F$343,3,0)</f>
        <v>1326</v>
      </c>
      <c r="F8431" s="149" t="str">
        <f>+VLOOKUP($A8431,mUNICIPIOS!$B$4:$F$343,4,0)</f>
        <v>Barillas</v>
      </c>
      <c r="G8431" s="139" t="str">
        <f t="shared" ref="G8431:K8431" si="8651">+G8393</f>
        <v>05</v>
      </c>
      <c r="H8431" t="str">
        <f t="shared" si="8651"/>
        <v>IGF</v>
      </c>
      <c r="I8431" t="str">
        <f t="shared" si="8651"/>
        <v>Índice de Gestión Financiera</v>
      </c>
      <c r="J8431" t="str">
        <f t="shared" si="8651"/>
        <v>05-06</v>
      </c>
      <c r="K8431" t="str">
        <f t="shared" si="8651"/>
        <v xml:space="preserve">Inversión anual en capital fijo con recursos percibidos por transferencias del Gobierno Central </v>
      </c>
      <c r="L8431" s="150">
        <f>+VLOOKUP($E8431,IGF_2018!$B$8:$Z$347,18,0)</f>
        <v>0.13887418126787279</v>
      </c>
      <c r="M8431" s="142" t="str">
        <f>+VLOOKUP($E8431,IGF_2018!$B$8:$Z$347,19,0)</f>
        <v>Bajo</v>
      </c>
    </row>
    <row r="8432" spans="1:13" x14ac:dyDescent="0.3">
      <c r="A8432" s="139">
        <f t="shared" si="8647"/>
        <v>222</v>
      </c>
      <c r="B8432" s="148">
        <f t="shared" si="8649"/>
        <v>28</v>
      </c>
      <c r="D8432" s="149" t="str">
        <f>+VLOOKUP($A8432,mUNICIPIOS!$B$4:$F$343,2,0)</f>
        <v>Huehuetenango</v>
      </c>
      <c r="E8432" s="149">
        <f>+VLOOKUP($A8432,mUNICIPIOS!$B$4:$F$343,3,0)</f>
        <v>1326</v>
      </c>
      <c r="F8432" s="149" t="str">
        <f>+VLOOKUP($A8432,mUNICIPIOS!$B$4:$F$343,4,0)</f>
        <v>Barillas</v>
      </c>
      <c r="G8432" s="139" t="str">
        <f t="shared" ref="G8432:K8432" si="8652">+G8394</f>
        <v>05</v>
      </c>
      <c r="H8432" t="str">
        <f t="shared" si="8652"/>
        <v>IGF</v>
      </c>
      <c r="I8432" t="str">
        <f t="shared" si="8652"/>
        <v>Índice de Gestión Financiera</v>
      </c>
      <c r="J8432" t="str">
        <f t="shared" si="8652"/>
        <v>05-07</v>
      </c>
      <c r="K8432" t="str">
        <f t="shared" si="8652"/>
        <v>Financiamiento por endeudamiento municipal</v>
      </c>
      <c r="L8432" s="150">
        <f>+VLOOKUP($E8432,IGF_2018!$B$8:$Z$347,21,0)</f>
        <v>1</v>
      </c>
      <c r="M8432" s="142" t="str">
        <f>+VLOOKUP($E8432,IGF_2018!$B$8:$Z$347,22,0)</f>
        <v>Alto</v>
      </c>
    </row>
    <row r="8433" spans="1:13" x14ac:dyDescent="0.3">
      <c r="A8433" s="139">
        <f t="shared" si="8647"/>
        <v>222</v>
      </c>
      <c r="B8433" s="148">
        <f t="shared" si="8649"/>
        <v>29</v>
      </c>
      <c r="D8433" s="149" t="str">
        <f>+VLOOKUP($A8433,mUNICIPIOS!$B$4:$F$343,2,0)</f>
        <v>Huehuetenango</v>
      </c>
      <c r="E8433" s="149">
        <f>+VLOOKUP($A8433,mUNICIPIOS!$B$4:$F$343,3,0)</f>
        <v>1326</v>
      </c>
      <c r="F8433" s="149" t="str">
        <f>+VLOOKUP($A8433,mUNICIPIOS!$B$4:$F$343,4,0)</f>
        <v>Barillas</v>
      </c>
      <c r="G8433" s="139" t="str">
        <f t="shared" ref="G8433:K8433" si="8653">+G8395</f>
        <v>05</v>
      </c>
      <c r="H8433" t="str">
        <f t="shared" si="8653"/>
        <v>IGF</v>
      </c>
      <c r="I8433" t="str">
        <f t="shared" si="8653"/>
        <v>Índice de Gestión Financiera</v>
      </c>
      <c r="J8433" t="str">
        <f t="shared" si="8653"/>
        <v>INDICE</v>
      </c>
      <c r="K8433">
        <f t="shared" si="8653"/>
        <v>0</v>
      </c>
      <c r="L8433" s="150">
        <f>+VLOOKUP($E8433,IGF_2018!$B$8:$Z$347,24,0)</f>
        <v>0.24217457883405502</v>
      </c>
      <c r="M8433" s="142" t="str">
        <f>+VLOOKUP($E8433,IGF_2018!$B$8:$Z$347,25,0)</f>
        <v>Medio bajo</v>
      </c>
    </row>
    <row r="8434" spans="1:13" x14ac:dyDescent="0.3">
      <c r="A8434" s="139">
        <f t="shared" si="8647"/>
        <v>222</v>
      </c>
      <c r="B8434" s="148">
        <f t="shared" si="8649"/>
        <v>30</v>
      </c>
      <c r="D8434" s="149" t="str">
        <f>+VLOOKUP($A8434,mUNICIPIOS!$B$4:$F$343,2,0)</f>
        <v>Huehuetenango</v>
      </c>
      <c r="E8434" s="149">
        <f>+VLOOKUP($A8434,mUNICIPIOS!$B$4:$F$343,3,0)</f>
        <v>1326</v>
      </c>
      <c r="F8434" s="149" t="str">
        <f>+VLOOKUP($A8434,mUNICIPIOS!$B$4:$F$343,4,0)</f>
        <v>Barillas</v>
      </c>
      <c r="G8434" s="139" t="str">
        <f t="shared" ref="G8434:K8434" si="8654">+G8396</f>
        <v>06</v>
      </c>
      <c r="H8434" t="str">
        <f t="shared" si="8654"/>
        <v>IGE</v>
      </c>
      <c r="I8434" t="str">
        <f t="shared" si="8654"/>
        <v>Índice de Gestión Estratégica</v>
      </c>
      <c r="J8434" t="str">
        <f t="shared" si="8654"/>
        <v>06-01</v>
      </c>
      <c r="K8434" t="str">
        <f t="shared" si="8654"/>
        <v>Ejecución del Plan Operativo Anual  (POA)</v>
      </c>
      <c r="L8434" s="150">
        <f>+VLOOKUP($E8434,IGE_2018!$B$8:$Z$347,3,0)</f>
        <v>0</v>
      </c>
      <c r="M8434" s="142" t="str">
        <f>+VLOOKUP($E8434,IGE_2018!$B$8:$Z$347,4,0)</f>
        <v>Bajo</v>
      </c>
    </row>
    <row r="8435" spans="1:13" x14ac:dyDescent="0.3">
      <c r="A8435" s="139">
        <f t="shared" si="8647"/>
        <v>222</v>
      </c>
      <c r="B8435" s="148">
        <f t="shared" si="8649"/>
        <v>31</v>
      </c>
      <c r="D8435" s="149" t="str">
        <f>+VLOOKUP($A8435,mUNICIPIOS!$B$4:$F$343,2,0)</f>
        <v>Huehuetenango</v>
      </c>
      <c r="E8435" s="149">
        <f>+VLOOKUP($A8435,mUNICIPIOS!$B$4:$F$343,3,0)</f>
        <v>1326</v>
      </c>
      <c r="F8435" s="149" t="str">
        <f>+VLOOKUP($A8435,mUNICIPIOS!$B$4:$F$343,4,0)</f>
        <v>Barillas</v>
      </c>
      <c r="G8435" s="139" t="str">
        <f t="shared" ref="G8435:K8435" si="8655">+G8397</f>
        <v>06</v>
      </c>
      <c r="H8435" t="str">
        <f t="shared" si="8655"/>
        <v>IGE</v>
      </c>
      <c r="I8435" t="str">
        <f t="shared" si="8655"/>
        <v>Índice de Gestión Estratégica</v>
      </c>
      <c r="J8435" t="str">
        <f t="shared" si="8655"/>
        <v>06-02</v>
      </c>
      <c r="K8435" t="str">
        <f t="shared" si="8655"/>
        <v>Relación Plan de Desarrollo Municipal y Ordenamiento Territorial (PDM-OT) - Plan Estratégico Institucional (PEI) - Plan Operativo Multianual (POM) - Plan Operativo Anual (POA)</v>
      </c>
      <c r="L8435" s="150">
        <f>+VLOOKUP($E8435,IGE_2018!$B$8:$Z$347,6,0)</f>
        <v>0</v>
      </c>
      <c r="M8435" s="142" t="str">
        <f>+VLOOKUP($E8435,IGE_2018!$B$8:$Z$347,7,0)</f>
        <v>Bajo</v>
      </c>
    </row>
    <row r="8436" spans="1:13" x14ac:dyDescent="0.3">
      <c r="A8436" s="139">
        <f t="shared" si="8647"/>
        <v>222</v>
      </c>
      <c r="B8436" s="148">
        <f t="shared" si="8649"/>
        <v>32</v>
      </c>
      <c r="D8436" s="149" t="str">
        <f>+VLOOKUP($A8436,mUNICIPIOS!$B$4:$F$343,2,0)</f>
        <v>Huehuetenango</v>
      </c>
      <c r="E8436" s="149">
        <f>+VLOOKUP($A8436,mUNICIPIOS!$B$4:$F$343,3,0)</f>
        <v>1326</v>
      </c>
      <c r="F8436" s="149" t="str">
        <f>+VLOOKUP($A8436,mUNICIPIOS!$B$4:$F$343,4,0)</f>
        <v>Barillas</v>
      </c>
      <c r="G8436" s="139" t="str">
        <f t="shared" ref="G8436:K8436" si="8656">+G8398</f>
        <v>06</v>
      </c>
      <c r="H8436" t="str">
        <f t="shared" si="8656"/>
        <v>IGE</v>
      </c>
      <c r="I8436" t="str">
        <f t="shared" si="8656"/>
        <v>Índice de Gestión Estratégica</v>
      </c>
      <c r="J8436" t="str">
        <f t="shared" si="8656"/>
        <v>06-03</v>
      </c>
      <c r="K8436" t="str">
        <f t="shared" si="8656"/>
        <v>Presupuesto de egresos relacionado a competencias municipales que responden a prioridades nacionales de desarrollo.</v>
      </c>
      <c r="L8436" s="150">
        <f>+VLOOKUP($E8436,IGE_2018!$B$8:$Z$347,9,0)</f>
        <v>0.10188395425365339</v>
      </c>
      <c r="M8436" s="142" t="str">
        <f>+VLOOKUP($E8436,IGE_2018!$B$8:$Z$347,10,0)</f>
        <v>Bajo</v>
      </c>
    </row>
    <row r="8437" spans="1:13" x14ac:dyDescent="0.3">
      <c r="A8437" s="139">
        <f t="shared" si="8647"/>
        <v>222</v>
      </c>
      <c r="B8437" s="148">
        <f t="shared" si="8649"/>
        <v>33</v>
      </c>
      <c r="D8437" s="149" t="str">
        <f>+VLOOKUP($A8437,mUNICIPIOS!$B$4:$F$343,2,0)</f>
        <v>Huehuetenango</v>
      </c>
      <c r="E8437" s="149">
        <f>+VLOOKUP($A8437,mUNICIPIOS!$B$4:$F$343,3,0)</f>
        <v>1326</v>
      </c>
      <c r="F8437" s="149" t="str">
        <f>+VLOOKUP($A8437,mUNICIPIOS!$B$4:$F$343,4,0)</f>
        <v>Barillas</v>
      </c>
      <c r="G8437" s="139" t="str">
        <f t="shared" ref="G8437:K8437" si="8657">+G8399</f>
        <v>06</v>
      </c>
      <c r="H8437" t="str">
        <f t="shared" si="8657"/>
        <v>IGE</v>
      </c>
      <c r="I8437" t="str">
        <f t="shared" si="8657"/>
        <v>Índice de Gestión Estratégica</v>
      </c>
      <c r="J8437" t="str">
        <f t="shared" si="8657"/>
        <v>06-04</v>
      </c>
      <c r="K8437" t="str">
        <f t="shared" si="8657"/>
        <v>Institucionalización de la gestión ordenada del territorio</v>
      </c>
      <c r="L8437" s="150">
        <f>+VLOOKUP($E8437,IGE_2018!$B$8:$Z$347,12,0)</f>
        <v>0.15</v>
      </c>
      <c r="M8437" s="142" t="str">
        <f>+VLOOKUP($E8437,IGE_2018!$B$8:$Z$347,13,0)</f>
        <v>Bajo</v>
      </c>
    </row>
    <row r="8438" spans="1:13" x14ac:dyDescent="0.3">
      <c r="A8438" s="139">
        <f t="shared" si="8647"/>
        <v>222</v>
      </c>
      <c r="B8438" s="148">
        <f t="shared" si="8649"/>
        <v>34</v>
      </c>
      <c r="D8438" s="149" t="str">
        <f>+VLOOKUP($A8438,mUNICIPIOS!$B$4:$F$343,2,0)</f>
        <v>Huehuetenango</v>
      </c>
      <c r="E8438" s="149">
        <f>+VLOOKUP($A8438,mUNICIPIOS!$B$4:$F$343,3,0)</f>
        <v>1326</v>
      </c>
      <c r="F8438" s="149" t="str">
        <f>+VLOOKUP($A8438,mUNICIPIOS!$B$4:$F$343,4,0)</f>
        <v>Barillas</v>
      </c>
      <c r="G8438" s="139" t="str">
        <f t="shared" ref="G8438:K8438" si="8658">+G8400</f>
        <v>06</v>
      </c>
      <c r="H8438" t="str">
        <f t="shared" si="8658"/>
        <v>IGE</v>
      </c>
      <c r="I8438" t="str">
        <f t="shared" si="8658"/>
        <v>Índice de Gestión Estratégica</v>
      </c>
      <c r="J8438" t="str">
        <f t="shared" si="8658"/>
        <v>06-05</v>
      </c>
      <c r="K8438" t="str">
        <f t="shared" si="8658"/>
        <v>Acciones para la gestión ordenada del territorio</v>
      </c>
      <c r="L8438" s="150">
        <f>+VLOOKUP($E8438,IGE_2018!$B$8:$Z$347,15,0)</f>
        <v>0</v>
      </c>
      <c r="M8438" s="142" t="str">
        <f>+VLOOKUP($E8438,IGE_2018!$B$8:$Z$347,16,0)</f>
        <v>Bajo</v>
      </c>
    </row>
    <row r="8439" spans="1:13" x14ac:dyDescent="0.3">
      <c r="A8439" s="139">
        <f t="shared" si="8647"/>
        <v>222</v>
      </c>
      <c r="B8439" s="148">
        <f t="shared" si="8649"/>
        <v>35</v>
      </c>
      <c r="D8439" s="149" t="str">
        <f>+VLOOKUP($A8439,mUNICIPIOS!$B$4:$F$343,2,0)</f>
        <v>Huehuetenango</v>
      </c>
      <c r="E8439" s="149">
        <f>+VLOOKUP($A8439,mUNICIPIOS!$B$4:$F$343,3,0)</f>
        <v>1326</v>
      </c>
      <c r="F8439" s="149" t="str">
        <f>+VLOOKUP($A8439,mUNICIPIOS!$B$4:$F$343,4,0)</f>
        <v>Barillas</v>
      </c>
      <c r="G8439" s="139" t="str">
        <f t="shared" ref="G8439:K8439" si="8659">+G8401</f>
        <v>06</v>
      </c>
      <c r="H8439" t="str">
        <f t="shared" si="8659"/>
        <v>IGE</v>
      </c>
      <c r="I8439" t="str">
        <f t="shared" si="8659"/>
        <v>Índice de Gestión Estratégica</v>
      </c>
      <c r="J8439" t="str">
        <f t="shared" si="8659"/>
        <v>06-06</v>
      </c>
      <c r="K8439" t="str">
        <f t="shared" si="8659"/>
        <v>Gestión de riesgo en la formulación de proyectos derivados de la planificación operativa anual</v>
      </c>
      <c r="L8439" s="150">
        <f>+VLOOKUP($E8439,IGE_2018!$B$8:$Z$347,18,0)</f>
        <v>0</v>
      </c>
      <c r="M8439" s="142" t="str">
        <f>+VLOOKUP($E8439,IGE_2018!$B$8:$Z$347,19,0)</f>
        <v>Bajo</v>
      </c>
    </row>
    <row r="8440" spans="1:13" x14ac:dyDescent="0.3">
      <c r="A8440" s="139">
        <f t="shared" si="8647"/>
        <v>222</v>
      </c>
      <c r="B8440" s="148">
        <f t="shared" si="8649"/>
        <v>36</v>
      </c>
      <c r="D8440" s="149" t="str">
        <f>+VLOOKUP($A8440,mUNICIPIOS!$B$4:$F$343,2,0)</f>
        <v>Huehuetenango</v>
      </c>
      <c r="E8440" s="149">
        <f>+VLOOKUP($A8440,mUNICIPIOS!$B$4:$F$343,3,0)</f>
        <v>1326</v>
      </c>
      <c r="F8440" s="149" t="str">
        <f>+VLOOKUP($A8440,mUNICIPIOS!$B$4:$F$343,4,0)</f>
        <v>Barillas</v>
      </c>
      <c r="G8440" s="139" t="str">
        <f t="shared" ref="G8440:K8440" si="8660">+G8402</f>
        <v>06</v>
      </c>
      <c r="H8440" t="str">
        <f t="shared" si="8660"/>
        <v>IGE</v>
      </c>
      <c r="I8440" t="str">
        <f t="shared" si="8660"/>
        <v>Índice de Gestión Estratégica</v>
      </c>
      <c r="J8440" t="str">
        <f t="shared" si="8660"/>
        <v>06-07</v>
      </c>
      <c r="K8440" t="str">
        <f t="shared" si="8660"/>
        <v>Ingresos por servicios ambientales en relación a los ingresos propios sin regalías</v>
      </c>
      <c r="L8440" s="150">
        <f>+VLOOKUP($E8440,IGE_2018!$B$8:$Z$347,21,0)</f>
        <v>4.6791152382484588E-2</v>
      </c>
      <c r="M8440" s="142" t="str">
        <f>+VLOOKUP($E8440,IGE_2018!$B$8:$Z$347,22,0)</f>
        <v>Bajo</v>
      </c>
    </row>
    <row r="8441" spans="1:13" x14ac:dyDescent="0.3">
      <c r="A8441" s="139">
        <f t="shared" si="8647"/>
        <v>222</v>
      </c>
      <c r="B8441" s="148">
        <f t="shared" si="8649"/>
        <v>37</v>
      </c>
      <c r="D8441" s="149" t="str">
        <f>+VLOOKUP($A8441,mUNICIPIOS!$B$4:$F$343,2,0)</f>
        <v>Huehuetenango</v>
      </c>
      <c r="E8441" s="149">
        <f>+VLOOKUP($A8441,mUNICIPIOS!$B$4:$F$343,3,0)</f>
        <v>1326</v>
      </c>
      <c r="F8441" s="149" t="str">
        <f>+VLOOKUP($A8441,mUNICIPIOS!$B$4:$F$343,4,0)</f>
        <v>Barillas</v>
      </c>
      <c r="G8441" s="139" t="str">
        <f t="shared" ref="G8441:K8441" si="8661">+G8403</f>
        <v>06</v>
      </c>
      <c r="H8441" t="str">
        <f t="shared" si="8661"/>
        <v>IGE</v>
      </c>
      <c r="I8441" t="str">
        <f t="shared" si="8661"/>
        <v>Índice de Gestión Estratégica</v>
      </c>
      <c r="J8441" t="str">
        <f t="shared" si="8661"/>
        <v>INDICE</v>
      </c>
      <c r="K8441">
        <f t="shared" si="8661"/>
        <v>0</v>
      </c>
      <c r="L8441" s="150">
        <f>+VLOOKUP($E8441,IGE_2018!$B$8:$Z$347,24,0)</f>
        <v>4.5150103801661803E-2</v>
      </c>
      <c r="M8441" s="142" t="str">
        <f>+VLOOKUP($E8441,IGE_2018!$B$8:$Z$347,25,0)</f>
        <v>Bajo</v>
      </c>
    </row>
    <row r="8442" spans="1:13" x14ac:dyDescent="0.3">
      <c r="A8442" s="139">
        <f t="shared" si="8647"/>
        <v>222</v>
      </c>
      <c r="B8442" s="148">
        <f t="shared" si="8649"/>
        <v>38</v>
      </c>
      <c r="D8442" s="149" t="str">
        <f>+VLOOKUP($A8442,mUNICIPIOS!$B$4:$F$343,2,0)</f>
        <v>Huehuetenango</v>
      </c>
      <c r="E8442" s="149">
        <f>+VLOOKUP($A8442,mUNICIPIOS!$B$4:$F$343,3,0)</f>
        <v>1326</v>
      </c>
      <c r="F8442" s="149" t="str">
        <f>+VLOOKUP($A8442,mUNICIPIOS!$B$4:$F$343,4,0)</f>
        <v>Barillas</v>
      </c>
      <c r="G8442" s="139" t="str">
        <f t="shared" ref="G8442:K8442" si="8662">+G8404</f>
        <v>RANKING</v>
      </c>
      <c r="H8442" t="str">
        <f t="shared" si="8662"/>
        <v>RGM</v>
      </c>
      <c r="I8442" t="str">
        <f t="shared" si="8662"/>
        <v>Ranking de la Gestión Municipal 2018</v>
      </c>
      <c r="J8442" t="str">
        <f t="shared" si="8662"/>
        <v>RANKING</v>
      </c>
      <c r="K8442">
        <f t="shared" si="8662"/>
        <v>0</v>
      </c>
      <c r="L8442" s="151">
        <f>+VLOOKUP($E8442,Resultados_generales!$C$8:$AE$347,27,0)</f>
        <v>0.28779785741896269</v>
      </c>
      <c r="M8442" t="str">
        <f>+VLOOKUP($E8442,Resultados_generales!$C$8:$AE$347,28,0)</f>
        <v>Medio bajo</v>
      </c>
    </row>
    <row r="8443" spans="1:13" x14ac:dyDescent="0.3">
      <c r="A8443" s="139">
        <f t="shared" si="8647"/>
        <v>223</v>
      </c>
      <c r="B8443" s="148">
        <f t="shared" si="8649"/>
        <v>1</v>
      </c>
      <c r="D8443" s="149" t="str">
        <f>+VLOOKUP($A8443,mUNICIPIOS!$B$4:$F$343,2,0)</f>
        <v>Huehuetenango</v>
      </c>
      <c r="E8443" s="149">
        <f>+VLOOKUP($A8443,mUNICIPIOS!$B$4:$F$343,3,0)</f>
        <v>1327</v>
      </c>
      <c r="F8443" s="149" t="str">
        <f>+VLOOKUP($A8443,mUNICIPIOS!$B$4:$F$343,4,0)</f>
        <v>Aguacatán</v>
      </c>
      <c r="G8443" s="139" t="str">
        <f t="shared" ref="G8443:K8443" si="8663">+G8405</f>
        <v>01</v>
      </c>
      <c r="H8443" t="str">
        <f t="shared" si="8663"/>
        <v>IPC</v>
      </c>
      <c r="I8443" t="str">
        <f t="shared" si="8663"/>
        <v>Índice de Participación Ciudadana</v>
      </c>
      <c r="J8443" t="str">
        <f t="shared" si="8663"/>
        <v>01-01</v>
      </c>
      <c r="K8443" t="str">
        <f t="shared" si="8663"/>
        <v>Número de reuniones del COMUDE en el año de la medición.</v>
      </c>
      <c r="L8443" s="150">
        <f>+VLOOKUP($E8443,IPC_2018!$B$8:$T$347,3,0)</f>
        <v>0.75</v>
      </c>
      <c r="M8443" s="142" t="str">
        <f>+VLOOKUP($E8443,IPC_2018!$B$8:$T$347,4,0)</f>
        <v>Medio alto</v>
      </c>
    </row>
    <row r="8444" spans="1:13" x14ac:dyDescent="0.3">
      <c r="A8444" s="139">
        <f t="shared" si="8647"/>
        <v>223</v>
      </c>
      <c r="B8444" s="148">
        <f t="shared" si="8649"/>
        <v>2</v>
      </c>
      <c r="D8444" s="149" t="str">
        <f>+VLOOKUP($A8444,mUNICIPIOS!$B$4:$F$343,2,0)</f>
        <v>Huehuetenango</v>
      </c>
      <c r="E8444" s="149">
        <f>+VLOOKUP($A8444,mUNICIPIOS!$B$4:$F$343,3,0)</f>
        <v>1327</v>
      </c>
      <c r="F8444" s="149" t="str">
        <f>+VLOOKUP($A8444,mUNICIPIOS!$B$4:$F$343,4,0)</f>
        <v>Aguacatán</v>
      </c>
      <c r="G8444" s="139" t="str">
        <f t="shared" ref="G8444:K8444" si="8664">+G8406</f>
        <v>01</v>
      </c>
      <c r="H8444" t="str">
        <f t="shared" si="8664"/>
        <v>IPC</v>
      </c>
      <c r="I8444" t="str">
        <f t="shared" si="8664"/>
        <v>Índice de Participación Ciudadana</v>
      </c>
      <c r="J8444" t="str">
        <f t="shared" si="8664"/>
        <v>01-02</v>
      </c>
      <c r="K8444" t="str">
        <f t="shared" si="8664"/>
        <v>Participación de Alcaldes, Concejales y Síndicos determinados o designados en el COMUDE</v>
      </c>
      <c r="L8444" s="150">
        <f>+VLOOKUP($E8444,IPC_2018!$B$8:$T$347,6,0)</f>
        <v>0.73888888888888893</v>
      </c>
      <c r="M8444" s="142" t="str">
        <f>+VLOOKUP($E8444,IPC_2018!$B$8:$T$347,7,0)</f>
        <v>Medio alto</v>
      </c>
    </row>
    <row r="8445" spans="1:13" x14ac:dyDescent="0.3">
      <c r="A8445" s="139">
        <f t="shared" si="8647"/>
        <v>223</v>
      </c>
      <c r="B8445" s="148">
        <f t="shared" si="8649"/>
        <v>3</v>
      </c>
      <c r="D8445" s="149" t="str">
        <f>+VLOOKUP($A8445,mUNICIPIOS!$B$4:$F$343,2,0)</f>
        <v>Huehuetenango</v>
      </c>
      <c r="E8445" s="149">
        <f>+VLOOKUP($A8445,mUNICIPIOS!$B$4:$F$343,3,0)</f>
        <v>1327</v>
      </c>
      <c r="F8445" s="149" t="str">
        <f>+VLOOKUP($A8445,mUNICIPIOS!$B$4:$F$343,4,0)</f>
        <v>Aguacatán</v>
      </c>
      <c r="G8445" s="139" t="str">
        <f t="shared" ref="G8445:K8445" si="8665">+G8407</f>
        <v>01</v>
      </c>
      <c r="H8445" t="str">
        <f t="shared" si="8665"/>
        <v>IPC</v>
      </c>
      <c r="I8445" t="str">
        <f t="shared" si="8665"/>
        <v>Índice de Participación Ciudadana</v>
      </c>
      <c r="J8445" t="str">
        <f t="shared" si="8665"/>
        <v>01-03</v>
      </c>
      <c r="K8445" t="str">
        <f t="shared" si="8665"/>
        <v>Participación  de organizaciones de jóvenes, mujeres, pueblos mayas, xincas, garífunas, y otras organizaciones en el Comude</v>
      </c>
      <c r="L8445" s="150">
        <f>+VLOOKUP($E8445,IPC_2018!$B$8:$T$347,9,0)</f>
        <v>9.7412480974124804E-2</v>
      </c>
      <c r="M8445" s="142" t="str">
        <f>+VLOOKUP($E8445,IPC_2018!$B$8:$T$347,10,0)</f>
        <v>Bajo</v>
      </c>
    </row>
    <row r="8446" spans="1:13" x14ac:dyDescent="0.3">
      <c r="A8446" s="139">
        <f t="shared" si="8647"/>
        <v>223</v>
      </c>
      <c r="B8446" s="148">
        <f t="shared" si="8649"/>
        <v>4</v>
      </c>
      <c r="D8446" s="149" t="str">
        <f>+VLOOKUP($A8446,mUNICIPIOS!$B$4:$F$343,2,0)</f>
        <v>Huehuetenango</v>
      </c>
      <c r="E8446" s="149">
        <f>+VLOOKUP($A8446,mUNICIPIOS!$B$4:$F$343,3,0)</f>
        <v>1327</v>
      </c>
      <c r="F8446" s="149" t="str">
        <f>+VLOOKUP($A8446,mUNICIPIOS!$B$4:$F$343,4,0)</f>
        <v>Aguacatán</v>
      </c>
      <c r="G8446" s="139" t="str">
        <f t="shared" ref="G8446:K8446" si="8666">+G8408</f>
        <v>01</v>
      </c>
      <c r="H8446" t="str">
        <f t="shared" si="8666"/>
        <v>IPC</v>
      </c>
      <c r="I8446" t="str">
        <f t="shared" si="8666"/>
        <v>Índice de Participación Ciudadana</v>
      </c>
      <c r="J8446" t="str">
        <f t="shared" si="8666"/>
        <v>01-04</v>
      </c>
      <c r="K8446" t="str">
        <f t="shared" si="8666"/>
        <v>Representatividad territorial del Comude.</v>
      </c>
      <c r="L8446" s="150">
        <f>+VLOOKUP($E8446,IPC_2018!$B$8:$T$347,12,0)</f>
        <v>0.4102564102564103</v>
      </c>
      <c r="M8446" s="142" t="str">
        <f>+VLOOKUP($E8446,IPC_2018!$B$8:$T$347,13,0)</f>
        <v>Medio</v>
      </c>
    </row>
    <row r="8447" spans="1:13" x14ac:dyDescent="0.3">
      <c r="A8447" s="139">
        <f t="shared" si="8647"/>
        <v>223</v>
      </c>
      <c r="B8447" s="148">
        <f t="shared" si="8649"/>
        <v>5</v>
      </c>
      <c r="D8447" s="149" t="str">
        <f>+VLOOKUP($A8447,mUNICIPIOS!$B$4:$F$343,2,0)</f>
        <v>Huehuetenango</v>
      </c>
      <c r="E8447" s="149">
        <f>+VLOOKUP($A8447,mUNICIPIOS!$B$4:$F$343,3,0)</f>
        <v>1327</v>
      </c>
      <c r="F8447" s="149" t="str">
        <f>+VLOOKUP($A8447,mUNICIPIOS!$B$4:$F$343,4,0)</f>
        <v>Aguacatán</v>
      </c>
      <c r="G8447" s="139" t="str">
        <f t="shared" ref="G8447:K8447" si="8667">+G8409</f>
        <v>01</v>
      </c>
      <c r="H8447" t="str">
        <f t="shared" si="8667"/>
        <v>IPC</v>
      </c>
      <c r="I8447" t="str">
        <f t="shared" si="8667"/>
        <v>Índice de Participación Ciudadana</v>
      </c>
      <c r="J8447" t="str">
        <f t="shared" si="8667"/>
        <v>01-05</v>
      </c>
      <c r="K8447" t="str">
        <f t="shared" si="8667"/>
        <v>Funcionamiento del Comude</v>
      </c>
      <c r="L8447" s="150">
        <f>+VLOOKUP($E8447,IPC_2018!$B$8:$T$347,15,0)</f>
        <v>0.51693168451717264</v>
      </c>
      <c r="M8447" s="142" t="str">
        <f>+VLOOKUP($E8447,IPC_2018!$B$8:$T$347,16,0)</f>
        <v>Medio</v>
      </c>
    </row>
    <row r="8448" spans="1:13" x14ac:dyDescent="0.3">
      <c r="A8448" s="139">
        <f t="shared" si="8647"/>
        <v>223</v>
      </c>
      <c r="B8448" s="148">
        <f t="shared" si="8649"/>
        <v>6</v>
      </c>
      <c r="D8448" s="149" t="str">
        <f>+VLOOKUP($A8448,mUNICIPIOS!$B$4:$F$343,2,0)</f>
        <v>Huehuetenango</v>
      </c>
      <c r="E8448" s="149">
        <f>+VLOOKUP($A8448,mUNICIPIOS!$B$4:$F$343,3,0)</f>
        <v>1327</v>
      </c>
      <c r="F8448" s="149" t="str">
        <f>+VLOOKUP($A8448,mUNICIPIOS!$B$4:$F$343,4,0)</f>
        <v>Aguacatán</v>
      </c>
      <c r="G8448" s="139" t="str">
        <f t="shared" ref="G8448:K8448" si="8668">+G8410</f>
        <v>01</v>
      </c>
      <c r="H8448" t="str">
        <f t="shared" si="8668"/>
        <v>IPC</v>
      </c>
      <c r="I8448" t="str">
        <f t="shared" si="8668"/>
        <v>Índice de Participación Ciudadana</v>
      </c>
      <c r="J8448" t="str">
        <f t="shared" si="8668"/>
        <v>INDICE</v>
      </c>
      <c r="K8448">
        <f t="shared" si="8668"/>
        <v>0</v>
      </c>
      <c r="L8448" s="150">
        <f>+VLOOKUP($E8448,IPC_2018!$B$8:$T$347,18,0)</f>
        <v>0.56480119747326718</v>
      </c>
      <c r="M8448" s="142" t="str">
        <f>+VLOOKUP($E8448,IPC_2018!$B$8:$T$347,19,0)</f>
        <v>Medio</v>
      </c>
    </row>
    <row r="8449" spans="1:13" x14ac:dyDescent="0.3">
      <c r="A8449" s="139">
        <f t="shared" si="8647"/>
        <v>223</v>
      </c>
      <c r="B8449" s="148">
        <f t="shared" si="8649"/>
        <v>7</v>
      </c>
      <c r="D8449" s="149" t="str">
        <f>+VLOOKUP($A8449,mUNICIPIOS!$B$4:$F$343,2,0)</f>
        <v>Huehuetenango</v>
      </c>
      <c r="E8449" s="149">
        <f>+VLOOKUP($A8449,mUNICIPIOS!$B$4:$F$343,3,0)</f>
        <v>1327</v>
      </c>
      <c r="F8449" s="149" t="str">
        <f>+VLOOKUP($A8449,mUNICIPIOS!$B$4:$F$343,4,0)</f>
        <v>Aguacatán</v>
      </c>
      <c r="G8449" s="139" t="str">
        <f t="shared" ref="G8449:K8449" si="8669">+G8411</f>
        <v>02</v>
      </c>
      <c r="H8449" t="str">
        <f t="shared" si="8669"/>
        <v>IIC</v>
      </c>
      <c r="I8449" t="str">
        <f t="shared" si="8669"/>
        <v>Índice de Información a la Ciudadanía</v>
      </c>
      <c r="J8449" t="str">
        <f t="shared" si="8669"/>
        <v>02-01</v>
      </c>
      <c r="K8449" t="str">
        <f t="shared" si="8669"/>
        <v>Rendición de cuentas cuatrimestral y anual al Comude enfocadas en resultados.</v>
      </c>
      <c r="L8449" s="150">
        <f>+VLOOKUP($E8449,IIC_2018!$B$8:$Q$347,3,0)</f>
        <v>0</v>
      </c>
      <c r="M8449" s="142" t="str">
        <f>+VLOOKUP($E8449,IIC_2018!$B$8:$Q$347,4,0)</f>
        <v>Bajo</v>
      </c>
    </row>
    <row r="8450" spans="1:13" x14ac:dyDescent="0.3">
      <c r="A8450" s="139">
        <f t="shared" si="8647"/>
        <v>223</v>
      </c>
      <c r="B8450" s="148">
        <f t="shared" si="8649"/>
        <v>8</v>
      </c>
      <c r="D8450" s="149" t="str">
        <f>+VLOOKUP($A8450,mUNICIPIOS!$B$4:$F$343,2,0)</f>
        <v>Huehuetenango</v>
      </c>
      <c r="E8450" s="149">
        <f>+VLOOKUP($A8450,mUNICIPIOS!$B$4:$F$343,3,0)</f>
        <v>1327</v>
      </c>
      <c r="F8450" s="149" t="str">
        <f>+VLOOKUP($A8450,mUNICIPIOS!$B$4:$F$343,4,0)</f>
        <v>Aguacatán</v>
      </c>
      <c r="G8450" s="139" t="str">
        <f t="shared" ref="G8450:K8450" si="8670">+G8412</f>
        <v>02</v>
      </c>
      <c r="H8450" t="str">
        <f t="shared" si="8670"/>
        <v>IIC</v>
      </c>
      <c r="I8450" t="str">
        <f t="shared" si="8670"/>
        <v>Índice de Información a la Ciudadanía</v>
      </c>
      <c r="J8450" t="str">
        <f t="shared" si="8670"/>
        <v>02-02</v>
      </c>
      <c r="K8450" t="str">
        <f t="shared" si="8670"/>
        <v>Información presupuestaria y otra información brindada a la ciudadanía disponible en medios locales de comunicación.</v>
      </c>
      <c r="L8450" s="150">
        <f>+VLOOKUP($E8450,IIC_2018!$B$8:$Q$347,6,0)</f>
        <v>0.75</v>
      </c>
      <c r="M8450" s="142" t="str">
        <f>+VLOOKUP($E8450,IIC_2018!$B$8:$Q$347,7,0)</f>
        <v>Medio alto</v>
      </c>
    </row>
    <row r="8451" spans="1:13" x14ac:dyDescent="0.3">
      <c r="A8451" s="139">
        <f t="shared" si="8647"/>
        <v>223</v>
      </c>
      <c r="B8451" s="148">
        <f t="shared" si="8649"/>
        <v>9</v>
      </c>
      <c r="D8451" s="149" t="str">
        <f>+VLOOKUP($A8451,mUNICIPIOS!$B$4:$F$343,2,0)</f>
        <v>Huehuetenango</v>
      </c>
      <c r="E8451" s="149">
        <f>+VLOOKUP($A8451,mUNICIPIOS!$B$4:$F$343,3,0)</f>
        <v>1327</v>
      </c>
      <c r="F8451" s="149" t="str">
        <f>+VLOOKUP($A8451,mUNICIPIOS!$B$4:$F$343,4,0)</f>
        <v>Aguacatán</v>
      </c>
      <c r="G8451" s="139" t="str">
        <f t="shared" ref="G8451:K8451" si="8671">+G8413</f>
        <v>02</v>
      </c>
      <c r="H8451" t="str">
        <f t="shared" si="8671"/>
        <v>IIC</v>
      </c>
      <c r="I8451" t="str">
        <f t="shared" si="8671"/>
        <v>Índice de Información a la Ciudadanía</v>
      </c>
      <c r="J8451" t="str">
        <f t="shared" si="8671"/>
        <v>02-03</v>
      </c>
      <c r="K8451" t="str">
        <f t="shared" si="8671"/>
        <v>Información pública de oficio actualizada y disponible de acuerdo a la LAIP y uso de internet.</v>
      </c>
      <c r="L8451" s="150">
        <f>+VLOOKUP($E8451,IIC_2018!$B$8:$Q$347,9,0)</f>
        <v>0.99999999999999989</v>
      </c>
      <c r="M8451" s="142" t="str">
        <f>+VLOOKUP($E8451,IIC_2018!$B$8:$Q$347,10,0)</f>
        <v>Alto</v>
      </c>
    </row>
    <row r="8452" spans="1:13" x14ac:dyDescent="0.3">
      <c r="A8452" s="139">
        <f t="shared" si="8647"/>
        <v>223</v>
      </c>
      <c r="B8452" s="148">
        <f t="shared" si="8649"/>
        <v>10</v>
      </c>
      <c r="D8452" s="149" t="str">
        <f>+VLOOKUP($A8452,mUNICIPIOS!$B$4:$F$343,2,0)</f>
        <v>Huehuetenango</v>
      </c>
      <c r="E8452" s="149">
        <f>+VLOOKUP($A8452,mUNICIPIOS!$B$4:$F$343,3,0)</f>
        <v>1327</v>
      </c>
      <c r="F8452" s="149" t="str">
        <f>+VLOOKUP($A8452,mUNICIPIOS!$B$4:$F$343,4,0)</f>
        <v>Aguacatán</v>
      </c>
      <c r="G8452" s="139" t="str">
        <f t="shared" ref="G8452:K8452" si="8672">+G8414</f>
        <v>02</v>
      </c>
      <c r="H8452" t="str">
        <f t="shared" si="8672"/>
        <v>IIC</v>
      </c>
      <c r="I8452" t="str">
        <f t="shared" si="8672"/>
        <v>Índice de Información a la Ciudadanía</v>
      </c>
      <c r="J8452" t="str">
        <f t="shared" si="8672"/>
        <v>02-04</v>
      </c>
      <c r="K8452" t="str">
        <f t="shared" si="8672"/>
        <v>Relación del monto contratado por medio de Guate compras con el total del presupuesto de egresos vigente.</v>
      </c>
      <c r="L8452" s="150">
        <f>+VLOOKUP($E8452,IIC_2018!$B$8:$Q$347,12,0)</f>
        <v>0.57386991664299036</v>
      </c>
      <c r="M8452" s="142" t="str">
        <f>+VLOOKUP($E8452,IIC_2018!$B$8:$Q$347,13,0)</f>
        <v>Medio</v>
      </c>
    </row>
    <row r="8453" spans="1:13" x14ac:dyDescent="0.3">
      <c r="A8453" s="139">
        <f t="shared" si="8647"/>
        <v>223</v>
      </c>
      <c r="B8453" s="148">
        <f t="shared" si="8649"/>
        <v>11</v>
      </c>
      <c r="D8453" s="149" t="str">
        <f>+VLOOKUP($A8453,mUNICIPIOS!$B$4:$F$343,2,0)</f>
        <v>Huehuetenango</v>
      </c>
      <c r="E8453" s="149">
        <f>+VLOOKUP($A8453,mUNICIPIOS!$B$4:$F$343,3,0)</f>
        <v>1327</v>
      </c>
      <c r="F8453" s="149" t="str">
        <f>+VLOOKUP($A8453,mUNICIPIOS!$B$4:$F$343,4,0)</f>
        <v>Aguacatán</v>
      </c>
      <c r="G8453" s="139" t="str">
        <f t="shared" ref="G8453:K8453" si="8673">+G8415</f>
        <v>02</v>
      </c>
      <c r="H8453" t="str">
        <f t="shared" si="8673"/>
        <v>IIC</v>
      </c>
      <c r="I8453" t="str">
        <f t="shared" si="8673"/>
        <v>Índice de Información a la Ciudadanía</v>
      </c>
      <c r="J8453" t="str">
        <f t="shared" si="8673"/>
        <v>INDICE</v>
      </c>
      <c r="K8453">
        <f t="shared" si="8673"/>
        <v>0</v>
      </c>
      <c r="L8453" s="150">
        <f>+VLOOKUP($E8453,IIC_2018!$B$8:$Q$347,15,0)</f>
        <v>0.58096747916074754</v>
      </c>
      <c r="M8453" s="142" t="str">
        <f>+VLOOKUP($E8453,IIC_2018!$B$8:$Q$347,16,0)</f>
        <v>Medio</v>
      </c>
    </row>
    <row r="8454" spans="1:13" x14ac:dyDescent="0.3">
      <c r="A8454" s="139">
        <f t="shared" si="8647"/>
        <v>223</v>
      </c>
      <c r="B8454" s="148">
        <f t="shared" si="8649"/>
        <v>12</v>
      </c>
      <c r="D8454" s="149" t="str">
        <f>+VLOOKUP($A8454,mUNICIPIOS!$B$4:$F$343,2,0)</f>
        <v>Huehuetenango</v>
      </c>
      <c r="E8454" s="149">
        <f>+VLOOKUP($A8454,mUNICIPIOS!$B$4:$F$343,3,0)</f>
        <v>1327</v>
      </c>
      <c r="F8454" s="149" t="str">
        <f>+VLOOKUP($A8454,mUNICIPIOS!$B$4:$F$343,4,0)</f>
        <v>Aguacatán</v>
      </c>
      <c r="G8454" s="139" t="str">
        <f t="shared" ref="G8454:K8454" si="8674">+G8416</f>
        <v>03</v>
      </c>
      <c r="H8454" t="str">
        <f t="shared" si="8674"/>
        <v>ISP</v>
      </c>
      <c r="I8454" t="str">
        <f t="shared" si="8674"/>
        <v>Índice de Servicios Públicos</v>
      </c>
      <c r="J8454" t="str">
        <f t="shared" si="8674"/>
        <v>03-01</v>
      </c>
      <c r="K8454" t="str">
        <f t="shared" si="8674"/>
        <v>Cobertura del servicio público de agua</v>
      </c>
      <c r="L8454" s="150">
        <f>+VLOOKUP($E8454,ISP_2018!$B$8:$T$347,3,0)</f>
        <v>0.16182543571078603</v>
      </c>
      <c r="M8454" s="142" t="str">
        <f>+VLOOKUP($E8454,ISP_2018!$B$8:$T$347,4,0)</f>
        <v>Bajo</v>
      </c>
    </row>
    <row r="8455" spans="1:13" x14ac:dyDescent="0.3">
      <c r="A8455" s="139">
        <f t="shared" si="8647"/>
        <v>223</v>
      </c>
      <c r="B8455" s="148">
        <f t="shared" si="8649"/>
        <v>13</v>
      </c>
      <c r="D8455" s="149" t="str">
        <f>+VLOOKUP($A8455,mUNICIPIOS!$B$4:$F$343,2,0)</f>
        <v>Huehuetenango</v>
      </c>
      <c r="E8455" s="149">
        <f>+VLOOKUP($A8455,mUNICIPIOS!$B$4:$F$343,3,0)</f>
        <v>1327</v>
      </c>
      <c r="F8455" s="149" t="str">
        <f>+VLOOKUP($A8455,mUNICIPIOS!$B$4:$F$343,4,0)</f>
        <v>Aguacatán</v>
      </c>
      <c r="G8455" s="139" t="str">
        <f t="shared" ref="G8455:K8455" si="8675">+G8417</f>
        <v>03</v>
      </c>
      <c r="H8455" t="str">
        <f t="shared" si="8675"/>
        <v>ISP</v>
      </c>
      <c r="I8455" t="str">
        <f t="shared" si="8675"/>
        <v>Índice de Servicios Públicos</v>
      </c>
      <c r="J8455" t="str">
        <f t="shared" si="8675"/>
        <v>03-02</v>
      </c>
      <c r="K8455" t="str">
        <f t="shared" si="8675"/>
        <v>Control de la calidad del servicio público de agua</v>
      </c>
      <c r="L8455" s="150">
        <f>+VLOOKUP($E8455,ISP_2018!$B$8:$T$347,6,0)</f>
        <v>0</v>
      </c>
      <c r="M8455" s="142" t="str">
        <f>+VLOOKUP($E8455,ISP_2018!$B$8:$T$347,7,0)</f>
        <v>Bajo</v>
      </c>
    </row>
    <row r="8456" spans="1:13" x14ac:dyDescent="0.3">
      <c r="A8456" s="139">
        <f t="shared" si="8647"/>
        <v>223</v>
      </c>
      <c r="B8456" s="148">
        <f t="shared" si="8649"/>
        <v>14</v>
      </c>
      <c r="D8456" s="149" t="str">
        <f>+VLOOKUP($A8456,mUNICIPIOS!$B$4:$F$343,2,0)</f>
        <v>Huehuetenango</v>
      </c>
      <c r="E8456" s="149">
        <f>+VLOOKUP($A8456,mUNICIPIOS!$B$4:$F$343,3,0)</f>
        <v>1327</v>
      </c>
      <c r="F8456" s="149" t="str">
        <f>+VLOOKUP($A8456,mUNICIPIOS!$B$4:$F$343,4,0)</f>
        <v>Aguacatán</v>
      </c>
      <c r="G8456" s="139" t="str">
        <f t="shared" ref="G8456:K8456" si="8676">+G8418</f>
        <v>03</v>
      </c>
      <c r="H8456" t="str">
        <f t="shared" si="8676"/>
        <v>ISP</v>
      </c>
      <c r="I8456" t="str">
        <f t="shared" si="8676"/>
        <v>Índice de Servicios Públicos</v>
      </c>
      <c r="J8456" t="str">
        <f t="shared" si="8676"/>
        <v>03-03</v>
      </c>
      <c r="K8456" t="str">
        <f t="shared" si="8676"/>
        <v>Disposición  y tratamiento  de aguas residuales</v>
      </c>
      <c r="L8456" s="150">
        <f>+VLOOKUP($E8456,ISP_2018!$B$8:$T$347,9,0)</f>
        <v>0</v>
      </c>
      <c r="M8456" s="142" t="str">
        <f>+VLOOKUP($E8456,ISP_2018!$B$8:$T$347,10,0)</f>
        <v>Bajo</v>
      </c>
    </row>
    <row r="8457" spans="1:13" x14ac:dyDescent="0.3">
      <c r="A8457" s="139">
        <f t="shared" si="8647"/>
        <v>223</v>
      </c>
      <c r="B8457" s="148">
        <f t="shared" si="8649"/>
        <v>15</v>
      </c>
      <c r="D8457" s="149" t="str">
        <f>+VLOOKUP($A8457,mUNICIPIOS!$B$4:$F$343,2,0)</f>
        <v>Huehuetenango</v>
      </c>
      <c r="E8457" s="149">
        <f>+VLOOKUP($A8457,mUNICIPIOS!$B$4:$F$343,3,0)</f>
        <v>1327</v>
      </c>
      <c r="F8457" s="149" t="str">
        <f>+VLOOKUP($A8457,mUNICIPIOS!$B$4:$F$343,4,0)</f>
        <v>Aguacatán</v>
      </c>
      <c r="G8457" s="139" t="str">
        <f t="shared" ref="G8457:K8457" si="8677">+G8419</f>
        <v>03</v>
      </c>
      <c r="H8457" t="str">
        <f t="shared" si="8677"/>
        <v>ISP</v>
      </c>
      <c r="I8457" t="str">
        <f t="shared" si="8677"/>
        <v>Índice de Servicios Públicos</v>
      </c>
      <c r="J8457" t="str">
        <f t="shared" si="8677"/>
        <v>03-04</v>
      </c>
      <c r="K8457" t="str">
        <f t="shared" si="8677"/>
        <v>Gestión y manejo de los residuos y desechos sólidos</v>
      </c>
      <c r="L8457" s="150">
        <f>+VLOOKUP($E8457,ISP_2018!$B$8:$T$347,12,0)</f>
        <v>0</v>
      </c>
      <c r="M8457" s="142" t="str">
        <f>+VLOOKUP($E8457,ISP_2018!$B$8:$T$347,13,0)</f>
        <v>Bajo</v>
      </c>
    </row>
    <row r="8458" spans="1:13" x14ac:dyDescent="0.3">
      <c r="A8458" s="139">
        <f t="shared" si="8647"/>
        <v>223</v>
      </c>
      <c r="B8458" s="148">
        <f t="shared" si="8649"/>
        <v>16</v>
      </c>
      <c r="D8458" s="149" t="str">
        <f>+VLOOKUP($A8458,mUNICIPIOS!$B$4:$F$343,2,0)</f>
        <v>Huehuetenango</v>
      </c>
      <c r="E8458" s="149">
        <f>+VLOOKUP($A8458,mUNICIPIOS!$B$4:$F$343,3,0)</f>
        <v>1327</v>
      </c>
      <c r="F8458" s="149" t="str">
        <f>+VLOOKUP($A8458,mUNICIPIOS!$B$4:$F$343,4,0)</f>
        <v>Aguacatán</v>
      </c>
      <c r="G8458" s="139" t="str">
        <f t="shared" ref="G8458:K8458" si="8678">+G8420</f>
        <v>03</v>
      </c>
      <c r="H8458" t="str">
        <f t="shared" si="8678"/>
        <v>ISP</v>
      </c>
      <c r="I8458" t="str">
        <f t="shared" si="8678"/>
        <v>Índice de Servicios Públicos</v>
      </c>
      <c r="J8458" t="str">
        <f t="shared" si="8678"/>
        <v>03-05</v>
      </c>
      <c r="K8458" t="str">
        <f t="shared" si="8678"/>
        <v>Gestión de servicios públicos municipales</v>
      </c>
      <c r="L8458" s="150">
        <f>+VLOOKUP($E8458,ISP_2018!$B$8:$T$347,15,0)</f>
        <v>0.29032258064516131</v>
      </c>
      <c r="M8458" s="142" t="str">
        <f>+VLOOKUP($E8458,ISP_2018!$B$8:$T$347,16,0)</f>
        <v>Medio bajo</v>
      </c>
    </row>
    <row r="8459" spans="1:13" x14ac:dyDescent="0.3">
      <c r="A8459" s="139">
        <f t="shared" si="8647"/>
        <v>223</v>
      </c>
      <c r="B8459" s="148">
        <f t="shared" si="8649"/>
        <v>17</v>
      </c>
      <c r="D8459" s="149" t="str">
        <f>+VLOOKUP($A8459,mUNICIPIOS!$B$4:$F$343,2,0)</f>
        <v>Huehuetenango</v>
      </c>
      <c r="E8459" s="149">
        <f>+VLOOKUP($A8459,mUNICIPIOS!$B$4:$F$343,3,0)</f>
        <v>1327</v>
      </c>
      <c r="F8459" s="149" t="str">
        <f>+VLOOKUP($A8459,mUNICIPIOS!$B$4:$F$343,4,0)</f>
        <v>Aguacatán</v>
      </c>
      <c r="G8459" s="139" t="str">
        <f t="shared" ref="G8459:K8459" si="8679">+G8421</f>
        <v>03</v>
      </c>
      <c r="H8459" t="str">
        <f t="shared" si="8679"/>
        <v>ISP</v>
      </c>
      <c r="I8459" t="str">
        <f t="shared" si="8679"/>
        <v>Índice de Servicios Públicos</v>
      </c>
      <c r="J8459" t="str">
        <f t="shared" si="8679"/>
        <v>INDICE</v>
      </c>
      <c r="K8459">
        <f t="shared" si="8679"/>
        <v>0</v>
      </c>
      <c r="L8459" s="150">
        <f>+VLOOKUP($E8459,ISP_2018!$B$8:$T$347,18,0)</f>
        <v>7.4247059700110876E-2</v>
      </c>
      <c r="M8459" s="142" t="str">
        <f>+VLOOKUP($E8459,ISP_2018!$B$8:$T$347,19,0)</f>
        <v>Bajo</v>
      </c>
    </row>
    <row r="8460" spans="1:13" x14ac:dyDescent="0.3">
      <c r="A8460" s="139">
        <f t="shared" si="8647"/>
        <v>223</v>
      </c>
      <c r="B8460" s="148">
        <f t="shared" si="8649"/>
        <v>18</v>
      </c>
      <c r="D8460" s="149" t="str">
        <f>+VLOOKUP($A8460,mUNICIPIOS!$B$4:$F$343,2,0)</f>
        <v>Huehuetenango</v>
      </c>
      <c r="E8460" s="149">
        <f>+VLOOKUP($A8460,mUNICIPIOS!$B$4:$F$343,3,0)</f>
        <v>1327</v>
      </c>
      <c r="F8460" s="149" t="str">
        <f>+VLOOKUP($A8460,mUNICIPIOS!$B$4:$F$343,4,0)</f>
        <v>Aguacatán</v>
      </c>
      <c r="G8460" s="139" t="str">
        <f t="shared" ref="G8460:K8460" si="8680">+G8422</f>
        <v>04</v>
      </c>
      <c r="H8460" t="str">
        <f t="shared" si="8680"/>
        <v>IGA</v>
      </c>
      <c r="I8460" t="str">
        <f t="shared" si="8680"/>
        <v>Índice de Gestión Administrativa</v>
      </c>
      <c r="J8460" t="str">
        <f t="shared" si="8680"/>
        <v>04-01</v>
      </c>
      <c r="K8460" t="str">
        <f t="shared" si="8680"/>
        <v>Existencia de elementos de atención municipal orientada al vecino</v>
      </c>
      <c r="L8460" s="150">
        <f>+VLOOKUP($E8460,IGA_2018!$B$8:$N$347,3,0)</f>
        <v>0</v>
      </c>
      <c r="M8460" s="142" t="str">
        <f>+VLOOKUP($E8460,IGA_2018!$B$8:$N$347,4,0)</f>
        <v>Bajo</v>
      </c>
    </row>
    <row r="8461" spans="1:13" x14ac:dyDescent="0.3">
      <c r="A8461" s="139">
        <f t="shared" si="8647"/>
        <v>223</v>
      </c>
      <c r="B8461" s="148">
        <f t="shared" si="8649"/>
        <v>19</v>
      </c>
      <c r="D8461" s="149" t="str">
        <f>+VLOOKUP($A8461,mUNICIPIOS!$B$4:$F$343,2,0)</f>
        <v>Huehuetenango</v>
      </c>
      <c r="E8461" s="149">
        <f>+VLOOKUP($A8461,mUNICIPIOS!$B$4:$F$343,3,0)</f>
        <v>1327</v>
      </c>
      <c r="F8461" s="149" t="str">
        <f>+VLOOKUP($A8461,mUNICIPIOS!$B$4:$F$343,4,0)</f>
        <v>Aguacatán</v>
      </c>
      <c r="G8461" s="139" t="str">
        <f t="shared" ref="G8461:K8461" si="8681">+G8423</f>
        <v>04</v>
      </c>
      <c r="H8461" t="str">
        <f t="shared" si="8681"/>
        <v>IGA</v>
      </c>
      <c r="I8461" t="str">
        <f t="shared" si="8681"/>
        <v>Índice de Gestión Administrativa</v>
      </c>
      <c r="J8461" t="str">
        <f t="shared" si="8681"/>
        <v>04-02</v>
      </c>
      <c r="K8461" t="str">
        <f t="shared" si="8681"/>
        <v>Gestión del recurso humano.</v>
      </c>
      <c r="L8461" s="150">
        <f>+VLOOKUP($E8461,IGA_2018!$B$8:$N$347,6,0)</f>
        <v>0</v>
      </c>
      <c r="M8461" s="142" t="str">
        <f>+VLOOKUP($E8461,IGA_2018!$B$8:$N$347,7,0)</f>
        <v>Bajo</v>
      </c>
    </row>
    <row r="8462" spans="1:13" x14ac:dyDescent="0.3">
      <c r="A8462" s="139">
        <f t="shared" si="8647"/>
        <v>223</v>
      </c>
      <c r="B8462" s="148">
        <f t="shared" si="8649"/>
        <v>20</v>
      </c>
      <c r="D8462" s="149" t="str">
        <f>+VLOOKUP($A8462,mUNICIPIOS!$B$4:$F$343,2,0)</f>
        <v>Huehuetenango</v>
      </c>
      <c r="E8462" s="149">
        <f>+VLOOKUP($A8462,mUNICIPIOS!$B$4:$F$343,3,0)</f>
        <v>1327</v>
      </c>
      <c r="F8462" s="149" t="str">
        <f>+VLOOKUP($A8462,mUNICIPIOS!$B$4:$F$343,4,0)</f>
        <v>Aguacatán</v>
      </c>
      <c r="G8462" s="139" t="str">
        <f t="shared" ref="G8462:K8462" si="8682">+G8424</f>
        <v>04</v>
      </c>
      <c r="H8462" t="str">
        <f t="shared" si="8682"/>
        <v>IGA</v>
      </c>
      <c r="I8462" t="str">
        <f t="shared" si="8682"/>
        <v>Índice de Gestión Administrativa</v>
      </c>
      <c r="J8462" t="str">
        <f t="shared" si="8682"/>
        <v>04-03</v>
      </c>
      <c r="K8462" t="str">
        <f t="shared" si="8682"/>
        <v>Existencia de oficinas municipales con instrumentos de gestión.</v>
      </c>
      <c r="L8462" s="150">
        <f>+VLOOKUP($E8462,IGA_2018!$B$8:$N$347,9,0)</f>
        <v>0.22499999999999998</v>
      </c>
      <c r="M8462" s="142" t="str">
        <f>+VLOOKUP($E8462,IGA_2018!$B$8:$N$347,10,0)</f>
        <v>Medio bajo</v>
      </c>
    </row>
    <row r="8463" spans="1:13" x14ac:dyDescent="0.3">
      <c r="A8463" s="139">
        <f t="shared" si="8647"/>
        <v>223</v>
      </c>
      <c r="B8463" s="148">
        <f t="shared" si="8649"/>
        <v>21</v>
      </c>
      <c r="D8463" s="149" t="str">
        <f>+VLOOKUP($A8463,mUNICIPIOS!$B$4:$F$343,2,0)</f>
        <v>Huehuetenango</v>
      </c>
      <c r="E8463" s="149">
        <f>+VLOOKUP($A8463,mUNICIPIOS!$B$4:$F$343,3,0)</f>
        <v>1327</v>
      </c>
      <c r="F8463" s="149" t="str">
        <f>+VLOOKUP($A8463,mUNICIPIOS!$B$4:$F$343,4,0)</f>
        <v>Aguacatán</v>
      </c>
      <c r="G8463" s="139" t="str">
        <f t="shared" ref="G8463:K8463" si="8683">+G8425</f>
        <v>04</v>
      </c>
      <c r="H8463" t="str">
        <f t="shared" si="8683"/>
        <v>IGA</v>
      </c>
      <c r="I8463" t="str">
        <f t="shared" si="8683"/>
        <v>Índice de Gestión Administrativa</v>
      </c>
      <c r="J8463" t="str">
        <f t="shared" si="8683"/>
        <v>INDICE</v>
      </c>
      <c r="K8463">
        <f t="shared" si="8683"/>
        <v>0</v>
      </c>
      <c r="L8463" s="150">
        <f>+VLOOKUP($E8463,IGA_2018!$B$8:$N$347,12,0)</f>
        <v>7.8749999999999987E-2</v>
      </c>
      <c r="M8463" s="142" t="str">
        <f>+VLOOKUP($E8463,IGA_2018!$B$8:$N$347,13,0)</f>
        <v>Bajo</v>
      </c>
    </row>
    <row r="8464" spans="1:13" x14ac:dyDescent="0.3">
      <c r="A8464" s="139">
        <f t="shared" si="8647"/>
        <v>223</v>
      </c>
      <c r="B8464" s="148">
        <f t="shared" si="8649"/>
        <v>22</v>
      </c>
      <c r="D8464" s="149" t="str">
        <f>+VLOOKUP($A8464,mUNICIPIOS!$B$4:$F$343,2,0)</f>
        <v>Huehuetenango</v>
      </c>
      <c r="E8464" s="149">
        <f>+VLOOKUP($A8464,mUNICIPIOS!$B$4:$F$343,3,0)</f>
        <v>1327</v>
      </c>
      <c r="F8464" s="149" t="str">
        <f>+VLOOKUP($A8464,mUNICIPIOS!$B$4:$F$343,4,0)</f>
        <v>Aguacatán</v>
      </c>
      <c r="G8464" s="139" t="str">
        <f t="shared" ref="G8464:K8464" si="8684">+G8426</f>
        <v>05</v>
      </c>
      <c r="H8464" t="str">
        <f t="shared" si="8684"/>
        <v>IGF</v>
      </c>
      <c r="I8464" t="str">
        <f t="shared" si="8684"/>
        <v>Índice de Gestión Financiera</v>
      </c>
      <c r="J8464" t="str">
        <f t="shared" si="8684"/>
        <v>05-01</v>
      </c>
      <c r="K8464" t="str">
        <f t="shared" si="8684"/>
        <v>Autonomía financiera municipal</v>
      </c>
      <c r="L8464" s="150">
        <f>+VLOOKUP($E8464,IGF_2018!$B$8:$Z$347,3,0)</f>
        <v>0.17432031274118526</v>
      </c>
      <c r="M8464" s="142" t="str">
        <f>+VLOOKUP($E8464,IGF_2018!$B$8:$Z$347,4,0)</f>
        <v>Bajo</v>
      </c>
    </row>
    <row r="8465" spans="1:13" x14ac:dyDescent="0.3">
      <c r="A8465" s="139">
        <f t="shared" si="8647"/>
        <v>223</v>
      </c>
      <c r="B8465" s="148">
        <f t="shared" si="8649"/>
        <v>23</v>
      </c>
      <c r="D8465" s="149" t="str">
        <f>+VLOOKUP($A8465,mUNICIPIOS!$B$4:$F$343,2,0)</f>
        <v>Huehuetenango</v>
      </c>
      <c r="E8465" s="149">
        <f>+VLOOKUP($A8465,mUNICIPIOS!$B$4:$F$343,3,0)</f>
        <v>1327</v>
      </c>
      <c r="F8465" s="149" t="str">
        <f>+VLOOKUP($A8465,mUNICIPIOS!$B$4:$F$343,4,0)</f>
        <v>Aguacatán</v>
      </c>
      <c r="G8465" s="139" t="str">
        <f t="shared" ref="G8465:K8465" si="8685">+G8427</f>
        <v>05</v>
      </c>
      <c r="H8465" t="str">
        <f t="shared" si="8685"/>
        <v>IGF</v>
      </c>
      <c r="I8465" t="str">
        <f t="shared" si="8685"/>
        <v>Índice de Gestión Financiera</v>
      </c>
      <c r="J8465" t="str">
        <f t="shared" si="8685"/>
        <v>05-02</v>
      </c>
      <c r="K8465" t="str">
        <f t="shared" si="8685"/>
        <v xml:space="preserve">Ingresos propios por habitante -sin regalías- </v>
      </c>
      <c r="L8465" s="150">
        <f>+VLOOKUP($E8465,IGF_2018!$B$8:$Z$347,6,0)</f>
        <v>4.7565493592766912E-2</v>
      </c>
      <c r="M8465" s="142" t="str">
        <f>+VLOOKUP($E8465,IGF_2018!$B$8:$Z$347,7,0)</f>
        <v>Bajo</v>
      </c>
    </row>
    <row r="8466" spans="1:13" x14ac:dyDescent="0.3">
      <c r="A8466" s="139">
        <f t="shared" si="8647"/>
        <v>223</v>
      </c>
      <c r="B8466" s="148">
        <f t="shared" si="8649"/>
        <v>24</v>
      </c>
      <c r="D8466" s="149" t="str">
        <f>+VLOOKUP($A8466,mUNICIPIOS!$B$4:$F$343,2,0)</f>
        <v>Huehuetenango</v>
      </c>
      <c r="E8466" s="149">
        <f>+VLOOKUP($A8466,mUNICIPIOS!$B$4:$F$343,3,0)</f>
        <v>1327</v>
      </c>
      <c r="F8466" s="149" t="str">
        <f>+VLOOKUP($A8466,mUNICIPIOS!$B$4:$F$343,4,0)</f>
        <v>Aguacatán</v>
      </c>
      <c r="G8466" s="139" t="str">
        <f t="shared" ref="G8466:K8466" si="8686">+G8428</f>
        <v>05</v>
      </c>
      <c r="H8466" t="str">
        <f t="shared" si="8686"/>
        <v>IGF</v>
      </c>
      <c r="I8466" t="str">
        <f t="shared" si="8686"/>
        <v>Índice de Gestión Financiera</v>
      </c>
      <c r="J8466" t="str">
        <f t="shared" si="8686"/>
        <v>05-03</v>
      </c>
      <c r="K8466" t="str">
        <f t="shared" si="8686"/>
        <v>Ingresos del IUSI en relación a los ingresos propios -sin regalías-</v>
      </c>
      <c r="L8466" s="150">
        <f>+VLOOKUP($E8466,IGF_2018!$B$8:$Z$347,9,0)</f>
        <v>8.6983841964157135E-3</v>
      </c>
      <c r="M8466" s="142" t="str">
        <f>+VLOOKUP($E8466,IGF_2018!$B$8:$Z$347,10,0)</f>
        <v>Bajo</v>
      </c>
    </row>
    <row r="8467" spans="1:13" x14ac:dyDescent="0.3">
      <c r="A8467" s="139">
        <f t="shared" si="8647"/>
        <v>223</v>
      </c>
      <c r="B8467" s="148">
        <f t="shared" si="8649"/>
        <v>25</v>
      </c>
      <c r="D8467" s="149" t="str">
        <f>+VLOOKUP($A8467,mUNICIPIOS!$B$4:$F$343,2,0)</f>
        <v>Huehuetenango</v>
      </c>
      <c r="E8467" s="149">
        <f>+VLOOKUP($A8467,mUNICIPIOS!$B$4:$F$343,3,0)</f>
        <v>1327</v>
      </c>
      <c r="F8467" s="149" t="str">
        <f>+VLOOKUP($A8467,mUNICIPIOS!$B$4:$F$343,4,0)</f>
        <v>Aguacatán</v>
      </c>
      <c r="G8467" s="139" t="str">
        <f t="shared" ref="G8467:K8467" si="8687">+G8429</f>
        <v>05</v>
      </c>
      <c r="H8467" t="str">
        <f t="shared" si="8687"/>
        <v>IGF</v>
      </c>
      <c r="I8467" t="str">
        <f t="shared" si="8687"/>
        <v>Índice de Gestión Financiera</v>
      </c>
      <c r="J8467" t="str">
        <f t="shared" si="8687"/>
        <v>05-04</v>
      </c>
      <c r="K8467" t="str">
        <f t="shared" si="8687"/>
        <v>Inversión anual en capital fijo por habitante</v>
      </c>
      <c r="L8467" s="150">
        <f>+VLOOKUP($E8467,IGF_2018!$B$8:$Z$347,12,0)</f>
        <v>6.2436537598675804E-2</v>
      </c>
      <c r="M8467" s="142" t="str">
        <f>+VLOOKUP($E8467,IGF_2018!$B$8:$Z$347,13,0)</f>
        <v>Bajo</v>
      </c>
    </row>
    <row r="8468" spans="1:13" x14ac:dyDescent="0.3">
      <c r="A8468" s="139">
        <f t="shared" si="8647"/>
        <v>223</v>
      </c>
      <c r="B8468" s="148">
        <f t="shared" si="8649"/>
        <v>26</v>
      </c>
      <c r="D8468" s="149" t="str">
        <f>+VLOOKUP($A8468,mUNICIPIOS!$B$4:$F$343,2,0)</f>
        <v>Huehuetenango</v>
      </c>
      <c r="E8468" s="149">
        <f>+VLOOKUP($A8468,mUNICIPIOS!$B$4:$F$343,3,0)</f>
        <v>1327</v>
      </c>
      <c r="F8468" s="149" t="str">
        <f>+VLOOKUP($A8468,mUNICIPIOS!$B$4:$F$343,4,0)</f>
        <v>Aguacatán</v>
      </c>
      <c r="G8468" s="139" t="str">
        <f t="shared" ref="G8468:K8468" si="8688">+G8430</f>
        <v>05</v>
      </c>
      <c r="H8468" t="str">
        <f t="shared" si="8688"/>
        <v>IGF</v>
      </c>
      <c r="I8468" t="str">
        <f t="shared" si="8688"/>
        <v>Índice de Gestión Financiera</v>
      </c>
      <c r="J8468" t="str">
        <f t="shared" si="8688"/>
        <v>05-05</v>
      </c>
      <c r="K8468" t="str">
        <f t="shared" si="8688"/>
        <v>Inversión anual en capital fijo con recursos percibidos por ingresos propios</v>
      </c>
      <c r="L8468" s="150">
        <f>+VLOOKUP($E8468,IGF_2018!$B$8:$Z$347,15,0)</f>
        <v>8.9232314542028318E-3</v>
      </c>
      <c r="M8468" s="142" t="str">
        <f>+VLOOKUP($E8468,IGF_2018!$B$8:$Z$347,16,0)</f>
        <v>Bajo</v>
      </c>
    </row>
    <row r="8469" spans="1:13" x14ac:dyDescent="0.3">
      <c r="A8469" s="139">
        <f t="shared" si="8647"/>
        <v>223</v>
      </c>
      <c r="B8469" s="148">
        <f t="shared" si="8649"/>
        <v>27</v>
      </c>
      <c r="D8469" s="149" t="str">
        <f>+VLOOKUP($A8469,mUNICIPIOS!$B$4:$F$343,2,0)</f>
        <v>Huehuetenango</v>
      </c>
      <c r="E8469" s="149">
        <f>+VLOOKUP($A8469,mUNICIPIOS!$B$4:$F$343,3,0)</f>
        <v>1327</v>
      </c>
      <c r="F8469" s="149" t="str">
        <f>+VLOOKUP($A8469,mUNICIPIOS!$B$4:$F$343,4,0)</f>
        <v>Aguacatán</v>
      </c>
      <c r="G8469" s="139" t="str">
        <f t="shared" ref="G8469:K8469" si="8689">+G8431</f>
        <v>05</v>
      </c>
      <c r="H8469" t="str">
        <f t="shared" si="8689"/>
        <v>IGF</v>
      </c>
      <c r="I8469" t="str">
        <f t="shared" si="8689"/>
        <v>Índice de Gestión Financiera</v>
      </c>
      <c r="J8469" t="str">
        <f t="shared" si="8689"/>
        <v>05-06</v>
      </c>
      <c r="K8469" t="str">
        <f t="shared" si="8689"/>
        <v xml:space="preserve">Inversión anual en capital fijo con recursos percibidos por transferencias del Gobierno Central </v>
      </c>
      <c r="L8469" s="150">
        <f>+VLOOKUP($E8469,IGF_2018!$B$8:$Z$347,18,0)</f>
        <v>0.21841011601525309</v>
      </c>
      <c r="M8469" s="142" t="str">
        <f>+VLOOKUP($E8469,IGF_2018!$B$8:$Z$347,19,0)</f>
        <v>Medio bajo</v>
      </c>
    </row>
    <row r="8470" spans="1:13" x14ac:dyDescent="0.3">
      <c r="A8470" s="139">
        <f t="shared" si="8647"/>
        <v>223</v>
      </c>
      <c r="B8470" s="148">
        <f t="shared" si="8649"/>
        <v>28</v>
      </c>
      <c r="D8470" s="149" t="str">
        <f>+VLOOKUP($A8470,mUNICIPIOS!$B$4:$F$343,2,0)</f>
        <v>Huehuetenango</v>
      </c>
      <c r="E8470" s="149">
        <f>+VLOOKUP($A8470,mUNICIPIOS!$B$4:$F$343,3,0)</f>
        <v>1327</v>
      </c>
      <c r="F8470" s="149" t="str">
        <f>+VLOOKUP($A8470,mUNICIPIOS!$B$4:$F$343,4,0)</f>
        <v>Aguacatán</v>
      </c>
      <c r="G8470" s="139" t="str">
        <f t="shared" ref="G8470:K8470" si="8690">+G8432</f>
        <v>05</v>
      </c>
      <c r="H8470" t="str">
        <f t="shared" si="8690"/>
        <v>IGF</v>
      </c>
      <c r="I8470" t="str">
        <f t="shared" si="8690"/>
        <v>Índice de Gestión Financiera</v>
      </c>
      <c r="J8470" t="str">
        <f t="shared" si="8690"/>
        <v>05-07</v>
      </c>
      <c r="K8470" t="str">
        <f t="shared" si="8690"/>
        <v>Financiamiento por endeudamiento municipal</v>
      </c>
      <c r="L8470" s="150">
        <f>+VLOOKUP($E8470,IGF_2018!$B$8:$Z$347,21,0)</f>
        <v>0.76428856352278163</v>
      </c>
      <c r="M8470" s="142" t="str">
        <f>+VLOOKUP($E8470,IGF_2018!$B$8:$Z$347,22,0)</f>
        <v>Medio alto</v>
      </c>
    </row>
    <row r="8471" spans="1:13" x14ac:dyDescent="0.3">
      <c r="A8471" s="139">
        <f t="shared" si="8647"/>
        <v>223</v>
      </c>
      <c r="B8471" s="148">
        <f t="shared" si="8649"/>
        <v>29</v>
      </c>
      <c r="D8471" s="149" t="str">
        <f>+VLOOKUP($A8471,mUNICIPIOS!$B$4:$F$343,2,0)</f>
        <v>Huehuetenango</v>
      </c>
      <c r="E8471" s="149">
        <f>+VLOOKUP($A8471,mUNICIPIOS!$B$4:$F$343,3,0)</f>
        <v>1327</v>
      </c>
      <c r="F8471" s="149" t="str">
        <f>+VLOOKUP($A8471,mUNICIPIOS!$B$4:$F$343,4,0)</f>
        <v>Aguacatán</v>
      </c>
      <c r="G8471" s="139" t="str">
        <f t="shared" ref="G8471:K8471" si="8691">+G8433</f>
        <v>05</v>
      </c>
      <c r="H8471" t="str">
        <f t="shared" si="8691"/>
        <v>IGF</v>
      </c>
      <c r="I8471" t="str">
        <f t="shared" si="8691"/>
        <v>Índice de Gestión Financiera</v>
      </c>
      <c r="J8471" t="str">
        <f t="shared" si="8691"/>
        <v>INDICE</v>
      </c>
      <c r="K8471">
        <f t="shared" si="8691"/>
        <v>0</v>
      </c>
      <c r="L8471" s="150">
        <f>+VLOOKUP($E8471,IGF_2018!$B$8:$Z$347,24,0)</f>
        <v>0.2270817008978015</v>
      </c>
      <c r="M8471" s="142" t="str">
        <f>+VLOOKUP($E8471,IGF_2018!$B$8:$Z$347,25,0)</f>
        <v>Medio bajo</v>
      </c>
    </row>
    <row r="8472" spans="1:13" x14ac:dyDescent="0.3">
      <c r="A8472" s="139">
        <f t="shared" si="8647"/>
        <v>223</v>
      </c>
      <c r="B8472" s="148">
        <f t="shared" si="8649"/>
        <v>30</v>
      </c>
      <c r="D8472" s="149" t="str">
        <f>+VLOOKUP($A8472,mUNICIPIOS!$B$4:$F$343,2,0)</f>
        <v>Huehuetenango</v>
      </c>
      <c r="E8472" s="149">
        <f>+VLOOKUP($A8472,mUNICIPIOS!$B$4:$F$343,3,0)</f>
        <v>1327</v>
      </c>
      <c r="F8472" s="149" t="str">
        <f>+VLOOKUP($A8472,mUNICIPIOS!$B$4:$F$343,4,0)</f>
        <v>Aguacatán</v>
      </c>
      <c r="G8472" s="139" t="str">
        <f t="shared" ref="G8472:K8472" si="8692">+G8434</f>
        <v>06</v>
      </c>
      <c r="H8472" t="str">
        <f t="shared" si="8692"/>
        <v>IGE</v>
      </c>
      <c r="I8472" t="str">
        <f t="shared" si="8692"/>
        <v>Índice de Gestión Estratégica</v>
      </c>
      <c r="J8472" t="str">
        <f t="shared" si="8692"/>
        <v>06-01</v>
      </c>
      <c r="K8472" t="str">
        <f t="shared" si="8692"/>
        <v>Ejecución del Plan Operativo Anual  (POA)</v>
      </c>
      <c r="L8472" s="150">
        <f>+VLOOKUP($E8472,IGE_2018!$B$8:$Z$347,3,0)</f>
        <v>0.7</v>
      </c>
      <c r="M8472" s="142" t="str">
        <f>+VLOOKUP($E8472,IGE_2018!$B$8:$Z$347,4,0)</f>
        <v>Medio alto</v>
      </c>
    </row>
    <row r="8473" spans="1:13" x14ac:dyDescent="0.3">
      <c r="A8473" s="139">
        <f t="shared" si="8647"/>
        <v>223</v>
      </c>
      <c r="B8473" s="148">
        <f t="shared" si="8649"/>
        <v>31</v>
      </c>
      <c r="D8473" s="149" t="str">
        <f>+VLOOKUP($A8473,mUNICIPIOS!$B$4:$F$343,2,0)</f>
        <v>Huehuetenango</v>
      </c>
      <c r="E8473" s="149">
        <f>+VLOOKUP($A8473,mUNICIPIOS!$B$4:$F$343,3,0)</f>
        <v>1327</v>
      </c>
      <c r="F8473" s="149" t="str">
        <f>+VLOOKUP($A8473,mUNICIPIOS!$B$4:$F$343,4,0)</f>
        <v>Aguacatán</v>
      </c>
      <c r="G8473" s="139" t="str">
        <f t="shared" ref="G8473:K8473" si="8693">+G8435</f>
        <v>06</v>
      </c>
      <c r="H8473" t="str">
        <f t="shared" si="8693"/>
        <v>IGE</v>
      </c>
      <c r="I8473" t="str">
        <f t="shared" si="8693"/>
        <v>Índice de Gestión Estratégica</v>
      </c>
      <c r="J8473" t="str">
        <f t="shared" si="8693"/>
        <v>06-02</v>
      </c>
      <c r="K8473" t="str">
        <f t="shared" si="8693"/>
        <v>Relación Plan de Desarrollo Municipal y Ordenamiento Territorial (PDM-OT) - Plan Estratégico Institucional (PEI) - Plan Operativo Multianual (POM) - Plan Operativo Anual (POA)</v>
      </c>
      <c r="L8473" s="150">
        <f>+VLOOKUP($E8473,IGE_2018!$B$8:$Z$347,6,0)</f>
        <v>0.78766233766233762</v>
      </c>
      <c r="M8473" s="142" t="str">
        <f>+VLOOKUP($E8473,IGE_2018!$B$8:$Z$347,7,0)</f>
        <v>Medio alto</v>
      </c>
    </row>
    <row r="8474" spans="1:13" x14ac:dyDescent="0.3">
      <c r="A8474" s="139">
        <f t="shared" si="8647"/>
        <v>223</v>
      </c>
      <c r="B8474" s="148">
        <f t="shared" si="8649"/>
        <v>32</v>
      </c>
      <c r="D8474" s="149" t="str">
        <f>+VLOOKUP($A8474,mUNICIPIOS!$B$4:$F$343,2,0)</f>
        <v>Huehuetenango</v>
      </c>
      <c r="E8474" s="149">
        <f>+VLOOKUP($A8474,mUNICIPIOS!$B$4:$F$343,3,0)</f>
        <v>1327</v>
      </c>
      <c r="F8474" s="149" t="str">
        <f>+VLOOKUP($A8474,mUNICIPIOS!$B$4:$F$343,4,0)</f>
        <v>Aguacatán</v>
      </c>
      <c r="G8474" s="139" t="str">
        <f t="shared" ref="G8474:K8474" si="8694">+G8436</f>
        <v>06</v>
      </c>
      <c r="H8474" t="str">
        <f t="shared" si="8694"/>
        <v>IGE</v>
      </c>
      <c r="I8474" t="str">
        <f t="shared" si="8694"/>
        <v>Índice de Gestión Estratégica</v>
      </c>
      <c r="J8474" t="str">
        <f t="shared" si="8694"/>
        <v>06-03</v>
      </c>
      <c r="K8474" t="str">
        <f t="shared" si="8694"/>
        <v>Presupuesto de egresos relacionado a competencias municipales que responden a prioridades nacionales de desarrollo.</v>
      </c>
      <c r="L8474" s="150">
        <f>+VLOOKUP($E8474,IGE_2018!$B$8:$Z$347,9,0)</f>
        <v>0.19344558704709996</v>
      </c>
      <c r="M8474" s="142" t="str">
        <f>+VLOOKUP($E8474,IGE_2018!$B$8:$Z$347,10,0)</f>
        <v>Bajo</v>
      </c>
    </row>
    <row r="8475" spans="1:13" x14ac:dyDescent="0.3">
      <c r="A8475" s="139">
        <f t="shared" si="8647"/>
        <v>223</v>
      </c>
      <c r="B8475" s="148">
        <f t="shared" si="8649"/>
        <v>33</v>
      </c>
      <c r="D8475" s="149" t="str">
        <f>+VLOOKUP($A8475,mUNICIPIOS!$B$4:$F$343,2,0)</f>
        <v>Huehuetenango</v>
      </c>
      <c r="E8475" s="149">
        <f>+VLOOKUP($A8475,mUNICIPIOS!$B$4:$F$343,3,0)</f>
        <v>1327</v>
      </c>
      <c r="F8475" s="149" t="str">
        <f>+VLOOKUP($A8475,mUNICIPIOS!$B$4:$F$343,4,0)</f>
        <v>Aguacatán</v>
      </c>
      <c r="G8475" s="139" t="str">
        <f t="shared" ref="G8475:K8475" si="8695">+G8437</f>
        <v>06</v>
      </c>
      <c r="H8475" t="str">
        <f t="shared" si="8695"/>
        <v>IGE</v>
      </c>
      <c r="I8475" t="str">
        <f t="shared" si="8695"/>
        <v>Índice de Gestión Estratégica</v>
      </c>
      <c r="J8475" t="str">
        <f t="shared" si="8695"/>
        <v>06-04</v>
      </c>
      <c r="K8475" t="str">
        <f t="shared" si="8695"/>
        <v>Institucionalización de la gestión ordenada del territorio</v>
      </c>
      <c r="L8475" s="150">
        <f>+VLOOKUP($E8475,IGE_2018!$B$8:$Z$347,12,0)</f>
        <v>0</v>
      </c>
      <c r="M8475" s="142" t="str">
        <f>+VLOOKUP($E8475,IGE_2018!$B$8:$Z$347,13,0)</f>
        <v>Bajo</v>
      </c>
    </row>
    <row r="8476" spans="1:13" x14ac:dyDescent="0.3">
      <c r="A8476" s="139">
        <f t="shared" si="8647"/>
        <v>223</v>
      </c>
      <c r="B8476" s="148">
        <f t="shared" si="8649"/>
        <v>34</v>
      </c>
      <c r="D8476" s="149" t="str">
        <f>+VLOOKUP($A8476,mUNICIPIOS!$B$4:$F$343,2,0)</f>
        <v>Huehuetenango</v>
      </c>
      <c r="E8476" s="149">
        <f>+VLOOKUP($A8476,mUNICIPIOS!$B$4:$F$343,3,0)</f>
        <v>1327</v>
      </c>
      <c r="F8476" s="149" t="str">
        <f>+VLOOKUP($A8476,mUNICIPIOS!$B$4:$F$343,4,0)</f>
        <v>Aguacatán</v>
      </c>
      <c r="G8476" s="139" t="str">
        <f t="shared" ref="G8476:K8476" si="8696">+G8438</f>
        <v>06</v>
      </c>
      <c r="H8476" t="str">
        <f t="shared" si="8696"/>
        <v>IGE</v>
      </c>
      <c r="I8476" t="str">
        <f t="shared" si="8696"/>
        <v>Índice de Gestión Estratégica</v>
      </c>
      <c r="J8476" t="str">
        <f t="shared" si="8696"/>
        <v>06-05</v>
      </c>
      <c r="K8476" t="str">
        <f t="shared" si="8696"/>
        <v>Acciones para la gestión ordenada del territorio</v>
      </c>
      <c r="L8476" s="150">
        <f>+VLOOKUP($E8476,IGE_2018!$B$8:$Z$347,15,0)</f>
        <v>0.2400000000000001</v>
      </c>
      <c r="M8476" s="142" t="str">
        <f>+VLOOKUP($E8476,IGE_2018!$B$8:$Z$347,16,0)</f>
        <v>Medio bajo</v>
      </c>
    </row>
    <row r="8477" spans="1:13" x14ac:dyDescent="0.3">
      <c r="A8477" s="139">
        <f t="shared" si="8647"/>
        <v>223</v>
      </c>
      <c r="B8477" s="148">
        <f t="shared" si="8649"/>
        <v>35</v>
      </c>
      <c r="D8477" s="149" t="str">
        <f>+VLOOKUP($A8477,mUNICIPIOS!$B$4:$F$343,2,0)</f>
        <v>Huehuetenango</v>
      </c>
      <c r="E8477" s="149">
        <f>+VLOOKUP($A8477,mUNICIPIOS!$B$4:$F$343,3,0)</f>
        <v>1327</v>
      </c>
      <c r="F8477" s="149" t="str">
        <f>+VLOOKUP($A8477,mUNICIPIOS!$B$4:$F$343,4,0)</f>
        <v>Aguacatán</v>
      </c>
      <c r="G8477" s="139" t="str">
        <f t="shared" ref="G8477:K8477" si="8697">+G8439</f>
        <v>06</v>
      </c>
      <c r="H8477" t="str">
        <f t="shared" si="8697"/>
        <v>IGE</v>
      </c>
      <c r="I8477" t="str">
        <f t="shared" si="8697"/>
        <v>Índice de Gestión Estratégica</v>
      </c>
      <c r="J8477" t="str">
        <f t="shared" si="8697"/>
        <v>06-06</v>
      </c>
      <c r="K8477" t="str">
        <f t="shared" si="8697"/>
        <v>Gestión de riesgo en la formulación de proyectos derivados de la planificación operativa anual</v>
      </c>
      <c r="L8477" s="150">
        <f>+VLOOKUP($E8477,IGE_2018!$B$8:$Z$347,18,0)</f>
        <v>0</v>
      </c>
      <c r="M8477" s="142" t="str">
        <f>+VLOOKUP($E8477,IGE_2018!$B$8:$Z$347,19,0)</f>
        <v>Bajo</v>
      </c>
    </row>
    <row r="8478" spans="1:13" x14ac:dyDescent="0.3">
      <c r="A8478" s="139">
        <f t="shared" si="8647"/>
        <v>223</v>
      </c>
      <c r="B8478" s="148">
        <f t="shared" si="8649"/>
        <v>36</v>
      </c>
      <c r="D8478" s="149" t="str">
        <f>+VLOOKUP($A8478,mUNICIPIOS!$B$4:$F$343,2,0)</f>
        <v>Huehuetenango</v>
      </c>
      <c r="E8478" s="149">
        <f>+VLOOKUP($A8478,mUNICIPIOS!$B$4:$F$343,3,0)</f>
        <v>1327</v>
      </c>
      <c r="F8478" s="149" t="str">
        <f>+VLOOKUP($A8478,mUNICIPIOS!$B$4:$F$343,4,0)</f>
        <v>Aguacatán</v>
      </c>
      <c r="G8478" s="139" t="str">
        <f t="shared" ref="G8478:K8478" si="8698">+G8440</f>
        <v>06</v>
      </c>
      <c r="H8478" t="str">
        <f t="shared" si="8698"/>
        <v>IGE</v>
      </c>
      <c r="I8478" t="str">
        <f t="shared" si="8698"/>
        <v>Índice de Gestión Estratégica</v>
      </c>
      <c r="J8478" t="str">
        <f t="shared" si="8698"/>
        <v>06-07</v>
      </c>
      <c r="K8478" t="str">
        <f t="shared" si="8698"/>
        <v>Ingresos por servicios ambientales en relación a los ingresos propios sin regalías</v>
      </c>
      <c r="L8478" s="150">
        <f>+VLOOKUP($E8478,IGE_2018!$B$8:$Z$347,21,0)</f>
        <v>0.12672763208196525</v>
      </c>
      <c r="M8478" s="142" t="str">
        <f>+VLOOKUP($E8478,IGE_2018!$B$8:$Z$347,22,0)</f>
        <v>Bajo</v>
      </c>
    </row>
    <row r="8479" spans="1:13" x14ac:dyDescent="0.3">
      <c r="A8479" s="139">
        <f t="shared" si="8647"/>
        <v>223</v>
      </c>
      <c r="B8479" s="148">
        <f t="shared" si="8649"/>
        <v>37</v>
      </c>
      <c r="D8479" s="149" t="str">
        <f>+VLOOKUP($A8479,mUNICIPIOS!$B$4:$F$343,2,0)</f>
        <v>Huehuetenango</v>
      </c>
      <c r="E8479" s="149">
        <f>+VLOOKUP($A8479,mUNICIPIOS!$B$4:$F$343,3,0)</f>
        <v>1327</v>
      </c>
      <c r="F8479" s="149" t="str">
        <f>+VLOOKUP($A8479,mUNICIPIOS!$B$4:$F$343,4,0)</f>
        <v>Aguacatán</v>
      </c>
      <c r="G8479" s="139" t="str">
        <f t="shared" ref="G8479:K8479" si="8699">+G8441</f>
        <v>06</v>
      </c>
      <c r="H8479" t="str">
        <f t="shared" si="8699"/>
        <v>IGE</v>
      </c>
      <c r="I8479" t="str">
        <f t="shared" si="8699"/>
        <v>Índice de Gestión Estratégica</v>
      </c>
      <c r="J8479" t="str">
        <f t="shared" si="8699"/>
        <v>INDICE</v>
      </c>
      <c r="K8479">
        <f t="shared" si="8699"/>
        <v>0</v>
      </c>
      <c r="L8479" s="150">
        <f>+VLOOKUP($E8479,IGE_2018!$B$8:$Z$347,24,0)</f>
        <v>0.32018351061932221</v>
      </c>
      <c r="M8479" s="142" t="str">
        <f>+VLOOKUP($E8479,IGE_2018!$B$8:$Z$347,25,0)</f>
        <v>Medio bajo</v>
      </c>
    </row>
    <row r="8480" spans="1:13" x14ac:dyDescent="0.3">
      <c r="A8480" s="139">
        <f t="shared" si="8647"/>
        <v>223</v>
      </c>
      <c r="B8480" s="148">
        <f t="shared" si="8649"/>
        <v>38</v>
      </c>
      <c r="D8480" s="149" t="str">
        <f>+VLOOKUP($A8480,mUNICIPIOS!$B$4:$F$343,2,0)</f>
        <v>Huehuetenango</v>
      </c>
      <c r="E8480" s="149">
        <f>+VLOOKUP($A8480,mUNICIPIOS!$B$4:$F$343,3,0)</f>
        <v>1327</v>
      </c>
      <c r="F8480" s="149" t="str">
        <f>+VLOOKUP($A8480,mUNICIPIOS!$B$4:$F$343,4,0)</f>
        <v>Aguacatán</v>
      </c>
      <c r="G8480" s="139" t="str">
        <f t="shared" ref="G8480:K8480" si="8700">+G8442</f>
        <v>RANKING</v>
      </c>
      <c r="H8480" t="str">
        <f t="shared" si="8700"/>
        <v>RGM</v>
      </c>
      <c r="I8480" t="str">
        <f t="shared" si="8700"/>
        <v>Ranking de la Gestión Municipal 2018</v>
      </c>
      <c r="J8480" t="str">
        <f t="shared" si="8700"/>
        <v>RANKING</v>
      </c>
      <c r="K8480">
        <f t="shared" si="8700"/>
        <v>0</v>
      </c>
      <c r="L8480" s="151">
        <f>+VLOOKUP($E8480,Resultados_generales!$C$8:$AE$347,27,0)</f>
        <v>0.309232828488056</v>
      </c>
      <c r="M8480" t="str">
        <f>+VLOOKUP($E8480,Resultados_generales!$C$8:$AE$347,28,0)</f>
        <v>Medio bajo</v>
      </c>
    </row>
    <row r="8481" spans="1:13" x14ac:dyDescent="0.3">
      <c r="A8481" s="139">
        <f t="shared" si="8647"/>
        <v>224</v>
      </c>
      <c r="B8481" s="148">
        <f t="shared" si="8649"/>
        <v>1</v>
      </c>
      <c r="D8481" s="149" t="str">
        <f>+VLOOKUP($A8481,mUNICIPIOS!$B$4:$F$343,2,0)</f>
        <v>Huehuetenango</v>
      </c>
      <c r="E8481" s="149">
        <f>+VLOOKUP($A8481,mUNICIPIOS!$B$4:$F$343,3,0)</f>
        <v>1328</v>
      </c>
      <c r="F8481" s="149" t="str">
        <f>+VLOOKUP($A8481,mUNICIPIOS!$B$4:$F$343,4,0)</f>
        <v>San Rafael Pétzal</v>
      </c>
      <c r="G8481" s="139" t="str">
        <f t="shared" ref="G8481:K8481" si="8701">+G8443</f>
        <v>01</v>
      </c>
      <c r="H8481" t="str">
        <f t="shared" si="8701"/>
        <v>IPC</v>
      </c>
      <c r="I8481" t="str">
        <f t="shared" si="8701"/>
        <v>Índice de Participación Ciudadana</v>
      </c>
      <c r="J8481" t="str">
        <f t="shared" si="8701"/>
        <v>01-01</v>
      </c>
      <c r="K8481" t="str">
        <f t="shared" si="8701"/>
        <v>Número de reuniones del COMUDE en el año de la medición.</v>
      </c>
      <c r="L8481" s="150">
        <f>+VLOOKUP($E8481,IPC_2018!$B$8:$T$347,3,0)</f>
        <v>0.66666666666666663</v>
      </c>
      <c r="M8481" s="142" t="str">
        <f>+VLOOKUP($E8481,IPC_2018!$B$8:$T$347,4,0)</f>
        <v>Medio alto</v>
      </c>
    </row>
    <row r="8482" spans="1:13" x14ac:dyDescent="0.3">
      <c r="A8482" s="139">
        <f t="shared" si="8647"/>
        <v>224</v>
      </c>
      <c r="B8482" s="148">
        <f t="shared" si="8649"/>
        <v>2</v>
      </c>
      <c r="D8482" s="149" t="str">
        <f>+VLOOKUP($A8482,mUNICIPIOS!$B$4:$F$343,2,0)</f>
        <v>Huehuetenango</v>
      </c>
      <c r="E8482" s="149">
        <f>+VLOOKUP($A8482,mUNICIPIOS!$B$4:$F$343,3,0)</f>
        <v>1328</v>
      </c>
      <c r="F8482" s="149" t="str">
        <f>+VLOOKUP($A8482,mUNICIPIOS!$B$4:$F$343,4,0)</f>
        <v>San Rafael Pétzal</v>
      </c>
      <c r="G8482" s="139" t="str">
        <f t="shared" ref="G8482:K8482" si="8702">+G8444</f>
        <v>01</v>
      </c>
      <c r="H8482" t="str">
        <f t="shared" si="8702"/>
        <v>IPC</v>
      </c>
      <c r="I8482" t="str">
        <f t="shared" si="8702"/>
        <v>Índice de Participación Ciudadana</v>
      </c>
      <c r="J8482" t="str">
        <f t="shared" si="8702"/>
        <v>01-02</v>
      </c>
      <c r="K8482" t="str">
        <f t="shared" si="8702"/>
        <v>Participación de Alcaldes, Concejales y Síndicos determinados o designados en el COMUDE</v>
      </c>
      <c r="L8482" s="150">
        <f>+VLOOKUP($E8482,IPC_2018!$B$8:$T$347,6,0)</f>
        <v>0.5</v>
      </c>
      <c r="M8482" s="142" t="str">
        <f>+VLOOKUP($E8482,IPC_2018!$B$8:$T$347,7,0)</f>
        <v>Medio</v>
      </c>
    </row>
    <row r="8483" spans="1:13" x14ac:dyDescent="0.3">
      <c r="A8483" s="139">
        <f t="shared" si="8647"/>
        <v>224</v>
      </c>
      <c r="B8483" s="148">
        <f t="shared" si="8649"/>
        <v>3</v>
      </c>
      <c r="D8483" s="149" t="str">
        <f>+VLOOKUP($A8483,mUNICIPIOS!$B$4:$F$343,2,0)</f>
        <v>Huehuetenango</v>
      </c>
      <c r="E8483" s="149">
        <f>+VLOOKUP($A8483,mUNICIPIOS!$B$4:$F$343,3,0)</f>
        <v>1328</v>
      </c>
      <c r="F8483" s="149" t="str">
        <f>+VLOOKUP($A8483,mUNICIPIOS!$B$4:$F$343,4,0)</f>
        <v>San Rafael Pétzal</v>
      </c>
      <c r="G8483" s="139" t="str">
        <f t="shared" ref="G8483:K8483" si="8703">+G8445</f>
        <v>01</v>
      </c>
      <c r="H8483" t="str">
        <f t="shared" si="8703"/>
        <v>IPC</v>
      </c>
      <c r="I8483" t="str">
        <f t="shared" si="8703"/>
        <v>Índice de Participación Ciudadana</v>
      </c>
      <c r="J8483" t="str">
        <f t="shared" si="8703"/>
        <v>01-03</v>
      </c>
      <c r="K8483" t="str">
        <f t="shared" si="8703"/>
        <v>Participación  de organizaciones de jóvenes, mujeres, pueblos mayas, xincas, garífunas, y otras organizaciones en el Comude</v>
      </c>
      <c r="L8483" s="150">
        <f>+VLOOKUP($E8483,IPC_2018!$B$8:$T$347,9,0)</f>
        <v>0</v>
      </c>
      <c r="M8483" s="142" t="str">
        <f>+VLOOKUP($E8483,IPC_2018!$B$8:$T$347,10,0)</f>
        <v>Bajo</v>
      </c>
    </row>
    <row r="8484" spans="1:13" x14ac:dyDescent="0.3">
      <c r="A8484" s="139">
        <f t="shared" si="8647"/>
        <v>224</v>
      </c>
      <c r="B8484" s="148">
        <f t="shared" si="8649"/>
        <v>4</v>
      </c>
      <c r="D8484" s="149" t="str">
        <f>+VLOOKUP($A8484,mUNICIPIOS!$B$4:$F$343,2,0)</f>
        <v>Huehuetenango</v>
      </c>
      <c r="E8484" s="149">
        <f>+VLOOKUP($A8484,mUNICIPIOS!$B$4:$F$343,3,0)</f>
        <v>1328</v>
      </c>
      <c r="F8484" s="149" t="str">
        <f>+VLOOKUP($A8484,mUNICIPIOS!$B$4:$F$343,4,0)</f>
        <v>San Rafael Pétzal</v>
      </c>
      <c r="G8484" s="139" t="str">
        <f t="shared" ref="G8484:K8484" si="8704">+G8446</f>
        <v>01</v>
      </c>
      <c r="H8484" t="str">
        <f t="shared" si="8704"/>
        <v>IPC</v>
      </c>
      <c r="I8484" t="str">
        <f t="shared" si="8704"/>
        <v>Índice de Participación Ciudadana</v>
      </c>
      <c r="J8484" t="str">
        <f t="shared" si="8704"/>
        <v>01-04</v>
      </c>
      <c r="K8484" t="str">
        <f t="shared" si="8704"/>
        <v>Representatividad territorial del Comude.</v>
      </c>
      <c r="L8484" s="150">
        <f>+VLOOKUP($E8484,IPC_2018!$B$8:$T$347,12,0)</f>
        <v>0</v>
      </c>
      <c r="M8484" s="142" t="str">
        <f>+VLOOKUP($E8484,IPC_2018!$B$8:$T$347,13,0)</f>
        <v>Bajo</v>
      </c>
    </row>
    <row r="8485" spans="1:13" x14ac:dyDescent="0.3">
      <c r="A8485" s="139">
        <f t="shared" si="8647"/>
        <v>224</v>
      </c>
      <c r="B8485" s="148">
        <f t="shared" si="8649"/>
        <v>5</v>
      </c>
      <c r="D8485" s="149" t="str">
        <f>+VLOOKUP($A8485,mUNICIPIOS!$B$4:$F$343,2,0)</f>
        <v>Huehuetenango</v>
      </c>
      <c r="E8485" s="149">
        <f>+VLOOKUP($A8485,mUNICIPIOS!$B$4:$F$343,3,0)</f>
        <v>1328</v>
      </c>
      <c r="F8485" s="149" t="str">
        <f>+VLOOKUP($A8485,mUNICIPIOS!$B$4:$F$343,4,0)</f>
        <v>San Rafael Pétzal</v>
      </c>
      <c r="G8485" s="139" t="str">
        <f t="shared" ref="G8485:K8485" si="8705">+G8447</f>
        <v>01</v>
      </c>
      <c r="H8485" t="str">
        <f t="shared" si="8705"/>
        <v>IPC</v>
      </c>
      <c r="I8485" t="str">
        <f t="shared" si="8705"/>
        <v>Índice de Participación Ciudadana</v>
      </c>
      <c r="J8485" t="str">
        <f t="shared" si="8705"/>
        <v>01-05</v>
      </c>
      <c r="K8485" t="str">
        <f t="shared" si="8705"/>
        <v>Funcionamiento del Comude</v>
      </c>
      <c r="L8485" s="150">
        <f>+VLOOKUP($E8485,IPC_2018!$B$8:$T$347,15,0)</f>
        <v>0.15901060076290127</v>
      </c>
      <c r="M8485" s="142" t="str">
        <f>+VLOOKUP($E8485,IPC_2018!$B$8:$T$347,16,0)</f>
        <v>Bajo</v>
      </c>
    </row>
    <row r="8486" spans="1:13" x14ac:dyDescent="0.3">
      <c r="A8486" s="139">
        <f t="shared" si="8647"/>
        <v>224</v>
      </c>
      <c r="B8486" s="148">
        <f t="shared" si="8649"/>
        <v>6</v>
      </c>
      <c r="D8486" s="149" t="str">
        <f>+VLOOKUP($A8486,mUNICIPIOS!$B$4:$F$343,2,0)</f>
        <v>Huehuetenango</v>
      </c>
      <c r="E8486" s="149">
        <f>+VLOOKUP($A8486,mUNICIPIOS!$B$4:$F$343,3,0)</f>
        <v>1328</v>
      </c>
      <c r="F8486" s="149" t="str">
        <f>+VLOOKUP($A8486,mUNICIPIOS!$B$4:$F$343,4,0)</f>
        <v>San Rafael Pétzal</v>
      </c>
      <c r="G8486" s="139" t="str">
        <f t="shared" ref="G8486:K8486" si="8706">+G8448</f>
        <v>01</v>
      </c>
      <c r="H8486" t="str">
        <f t="shared" si="8706"/>
        <v>IPC</v>
      </c>
      <c r="I8486" t="str">
        <f t="shared" si="8706"/>
        <v>Índice de Participación Ciudadana</v>
      </c>
      <c r="J8486" t="str">
        <f t="shared" si="8706"/>
        <v>INDICE</v>
      </c>
      <c r="K8486">
        <f t="shared" si="8706"/>
        <v>0</v>
      </c>
      <c r="L8486" s="150">
        <f>+VLOOKUP($E8486,IPC_2018!$B$8:$T$347,18,0)</f>
        <v>0.36968492344776849</v>
      </c>
      <c r="M8486" s="142" t="str">
        <f>+VLOOKUP($E8486,IPC_2018!$B$8:$T$347,19,0)</f>
        <v>Medio bajo</v>
      </c>
    </row>
    <row r="8487" spans="1:13" x14ac:dyDescent="0.3">
      <c r="A8487" s="139">
        <f t="shared" si="8647"/>
        <v>224</v>
      </c>
      <c r="B8487" s="148">
        <f t="shared" si="8649"/>
        <v>7</v>
      </c>
      <c r="D8487" s="149" t="str">
        <f>+VLOOKUP($A8487,mUNICIPIOS!$B$4:$F$343,2,0)</f>
        <v>Huehuetenango</v>
      </c>
      <c r="E8487" s="149">
        <f>+VLOOKUP($A8487,mUNICIPIOS!$B$4:$F$343,3,0)</f>
        <v>1328</v>
      </c>
      <c r="F8487" s="149" t="str">
        <f>+VLOOKUP($A8487,mUNICIPIOS!$B$4:$F$343,4,0)</f>
        <v>San Rafael Pétzal</v>
      </c>
      <c r="G8487" s="139" t="str">
        <f t="shared" ref="G8487:K8487" si="8707">+G8449</f>
        <v>02</v>
      </c>
      <c r="H8487" t="str">
        <f t="shared" si="8707"/>
        <v>IIC</v>
      </c>
      <c r="I8487" t="str">
        <f t="shared" si="8707"/>
        <v>Índice de Información a la Ciudadanía</v>
      </c>
      <c r="J8487" t="str">
        <f t="shared" si="8707"/>
        <v>02-01</v>
      </c>
      <c r="K8487" t="str">
        <f t="shared" si="8707"/>
        <v>Rendición de cuentas cuatrimestral y anual al Comude enfocadas en resultados.</v>
      </c>
      <c r="L8487" s="150">
        <f>+VLOOKUP($E8487,IIC_2018!$B$8:$Q$347,3,0)</f>
        <v>0</v>
      </c>
      <c r="M8487" s="142" t="str">
        <f>+VLOOKUP($E8487,IIC_2018!$B$8:$Q$347,4,0)</f>
        <v>Bajo</v>
      </c>
    </row>
    <row r="8488" spans="1:13" x14ac:dyDescent="0.3">
      <c r="A8488" s="139">
        <f t="shared" si="8647"/>
        <v>224</v>
      </c>
      <c r="B8488" s="148">
        <f t="shared" si="8649"/>
        <v>8</v>
      </c>
      <c r="D8488" s="149" t="str">
        <f>+VLOOKUP($A8488,mUNICIPIOS!$B$4:$F$343,2,0)</f>
        <v>Huehuetenango</v>
      </c>
      <c r="E8488" s="149">
        <f>+VLOOKUP($A8488,mUNICIPIOS!$B$4:$F$343,3,0)</f>
        <v>1328</v>
      </c>
      <c r="F8488" s="149" t="str">
        <f>+VLOOKUP($A8488,mUNICIPIOS!$B$4:$F$343,4,0)</f>
        <v>San Rafael Pétzal</v>
      </c>
      <c r="G8488" s="139" t="str">
        <f t="shared" ref="G8488:K8488" si="8708">+G8450</f>
        <v>02</v>
      </c>
      <c r="H8488" t="str">
        <f t="shared" si="8708"/>
        <v>IIC</v>
      </c>
      <c r="I8488" t="str">
        <f t="shared" si="8708"/>
        <v>Índice de Información a la Ciudadanía</v>
      </c>
      <c r="J8488" t="str">
        <f t="shared" si="8708"/>
        <v>02-02</v>
      </c>
      <c r="K8488" t="str">
        <f t="shared" si="8708"/>
        <v>Información presupuestaria y otra información brindada a la ciudadanía disponible en medios locales de comunicación.</v>
      </c>
      <c r="L8488" s="150">
        <f>+VLOOKUP($E8488,IIC_2018!$B$8:$Q$347,6,0)</f>
        <v>0</v>
      </c>
      <c r="M8488" s="142" t="str">
        <f>+VLOOKUP($E8488,IIC_2018!$B$8:$Q$347,7,0)</f>
        <v>Bajo</v>
      </c>
    </row>
    <row r="8489" spans="1:13" x14ac:dyDescent="0.3">
      <c r="A8489" s="139">
        <f t="shared" si="8647"/>
        <v>224</v>
      </c>
      <c r="B8489" s="148">
        <f t="shared" si="8649"/>
        <v>9</v>
      </c>
      <c r="D8489" s="149" t="str">
        <f>+VLOOKUP($A8489,mUNICIPIOS!$B$4:$F$343,2,0)</f>
        <v>Huehuetenango</v>
      </c>
      <c r="E8489" s="149">
        <f>+VLOOKUP($A8489,mUNICIPIOS!$B$4:$F$343,3,0)</f>
        <v>1328</v>
      </c>
      <c r="F8489" s="149" t="str">
        <f>+VLOOKUP($A8489,mUNICIPIOS!$B$4:$F$343,4,0)</f>
        <v>San Rafael Pétzal</v>
      </c>
      <c r="G8489" s="139" t="str">
        <f t="shared" ref="G8489:K8489" si="8709">+G8451</f>
        <v>02</v>
      </c>
      <c r="H8489" t="str">
        <f t="shared" si="8709"/>
        <v>IIC</v>
      </c>
      <c r="I8489" t="str">
        <f t="shared" si="8709"/>
        <v>Índice de Información a la Ciudadanía</v>
      </c>
      <c r="J8489" t="str">
        <f t="shared" si="8709"/>
        <v>02-03</v>
      </c>
      <c r="K8489" t="str">
        <f t="shared" si="8709"/>
        <v>Información pública de oficio actualizada y disponible de acuerdo a la LAIP y uso de internet.</v>
      </c>
      <c r="L8489" s="150">
        <f>+VLOOKUP($E8489,IIC_2018!$B$8:$Q$347,9,0)</f>
        <v>0</v>
      </c>
      <c r="M8489" s="142" t="str">
        <f>+VLOOKUP($E8489,IIC_2018!$B$8:$Q$347,10,0)</f>
        <v>Bajo</v>
      </c>
    </row>
    <row r="8490" spans="1:13" x14ac:dyDescent="0.3">
      <c r="A8490" s="139">
        <f t="shared" si="8647"/>
        <v>224</v>
      </c>
      <c r="B8490" s="148">
        <f t="shared" si="8649"/>
        <v>10</v>
      </c>
      <c r="D8490" s="149" t="str">
        <f>+VLOOKUP($A8490,mUNICIPIOS!$B$4:$F$343,2,0)</f>
        <v>Huehuetenango</v>
      </c>
      <c r="E8490" s="149">
        <f>+VLOOKUP($A8490,mUNICIPIOS!$B$4:$F$343,3,0)</f>
        <v>1328</v>
      </c>
      <c r="F8490" s="149" t="str">
        <f>+VLOOKUP($A8490,mUNICIPIOS!$B$4:$F$343,4,0)</f>
        <v>San Rafael Pétzal</v>
      </c>
      <c r="G8490" s="139" t="str">
        <f t="shared" ref="G8490:K8490" si="8710">+G8452</f>
        <v>02</v>
      </c>
      <c r="H8490" t="str">
        <f t="shared" si="8710"/>
        <v>IIC</v>
      </c>
      <c r="I8490" t="str">
        <f t="shared" si="8710"/>
        <v>Índice de Información a la Ciudadanía</v>
      </c>
      <c r="J8490" t="str">
        <f t="shared" si="8710"/>
        <v>02-04</v>
      </c>
      <c r="K8490" t="str">
        <f t="shared" si="8710"/>
        <v>Relación del monto contratado por medio de Guate compras con el total del presupuesto de egresos vigente.</v>
      </c>
      <c r="L8490" s="150">
        <f>+VLOOKUP($E8490,IIC_2018!$B$8:$Q$347,12,0)</f>
        <v>0.61807783967821484</v>
      </c>
      <c r="M8490" s="142" t="str">
        <f>+VLOOKUP($E8490,IIC_2018!$B$8:$Q$347,13,0)</f>
        <v>Medio alto</v>
      </c>
    </row>
    <row r="8491" spans="1:13" x14ac:dyDescent="0.3">
      <c r="A8491" s="139">
        <f t="shared" si="8647"/>
        <v>224</v>
      </c>
      <c r="B8491" s="148">
        <f t="shared" si="8649"/>
        <v>11</v>
      </c>
      <c r="D8491" s="149" t="str">
        <f>+VLOOKUP($A8491,mUNICIPIOS!$B$4:$F$343,2,0)</f>
        <v>Huehuetenango</v>
      </c>
      <c r="E8491" s="149">
        <f>+VLOOKUP($A8491,mUNICIPIOS!$B$4:$F$343,3,0)</f>
        <v>1328</v>
      </c>
      <c r="F8491" s="149" t="str">
        <f>+VLOOKUP($A8491,mUNICIPIOS!$B$4:$F$343,4,0)</f>
        <v>San Rafael Pétzal</v>
      </c>
      <c r="G8491" s="139" t="str">
        <f t="shared" ref="G8491:K8491" si="8711">+G8453</f>
        <v>02</v>
      </c>
      <c r="H8491" t="str">
        <f t="shared" si="8711"/>
        <v>IIC</v>
      </c>
      <c r="I8491" t="str">
        <f t="shared" si="8711"/>
        <v>Índice de Información a la Ciudadanía</v>
      </c>
      <c r="J8491" t="str">
        <f t="shared" si="8711"/>
        <v>INDICE</v>
      </c>
      <c r="K8491">
        <f t="shared" si="8711"/>
        <v>0</v>
      </c>
      <c r="L8491" s="150">
        <f>+VLOOKUP($E8491,IIC_2018!$B$8:$Q$347,15,0)</f>
        <v>0.15451945991955371</v>
      </c>
      <c r="M8491" s="142" t="str">
        <f>+VLOOKUP($E8491,IIC_2018!$B$8:$Q$347,16,0)</f>
        <v>Bajo</v>
      </c>
    </row>
    <row r="8492" spans="1:13" x14ac:dyDescent="0.3">
      <c r="A8492" s="139">
        <f t="shared" si="8647"/>
        <v>224</v>
      </c>
      <c r="B8492" s="148">
        <f t="shared" si="8649"/>
        <v>12</v>
      </c>
      <c r="D8492" s="149" t="str">
        <f>+VLOOKUP($A8492,mUNICIPIOS!$B$4:$F$343,2,0)</f>
        <v>Huehuetenango</v>
      </c>
      <c r="E8492" s="149">
        <f>+VLOOKUP($A8492,mUNICIPIOS!$B$4:$F$343,3,0)</f>
        <v>1328</v>
      </c>
      <c r="F8492" s="149" t="str">
        <f>+VLOOKUP($A8492,mUNICIPIOS!$B$4:$F$343,4,0)</f>
        <v>San Rafael Pétzal</v>
      </c>
      <c r="G8492" s="139" t="str">
        <f t="shared" ref="G8492:K8492" si="8712">+G8454</f>
        <v>03</v>
      </c>
      <c r="H8492" t="str">
        <f t="shared" si="8712"/>
        <v>ISP</v>
      </c>
      <c r="I8492" t="str">
        <f t="shared" si="8712"/>
        <v>Índice de Servicios Públicos</v>
      </c>
      <c r="J8492" t="str">
        <f t="shared" si="8712"/>
        <v>03-01</v>
      </c>
      <c r="K8492" t="str">
        <f t="shared" si="8712"/>
        <v>Cobertura del servicio público de agua</v>
      </c>
      <c r="L8492" s="150">
        <f>+VLOOKUP($E8492,ISP_2018!$B$8:$T$347,3,0)</f>
        <v>0</v>
      </c>
      <c r="M8492" s="142" t="str">
        <f>+VLOOKUP($E8492,ISP_2018!$B$8:$T$347,4,0)</f>
        <v>Bajo</v>
      </c>
    </row>
    <row r="8493" spans="1:13" x14ac:dyDescent="0.3">
      <c r="A8493" s="139">
        <f t="shared" ref="A8493:A8556" si="8713">+IF(B8492=38,A8492+1,A8492)</f>
        <v>224</v>
      </c>
      <c r="B8493" s="148">
        <f t="shared" si="8649"/>
        <v>13</v>
      </c>
      <c r="D8493" s="149" t="str">
        <f>+VLOOKUP($A8493,mUNICIPIOS!$B$4:$F$343,2,0)</f>
        <v>Huehuetenango</v>
      </c>
      <c r="E8493" s="149">
        <f>+VLOOKUP($A8493,mUNICIPIOS!$B$4:$F$343,3,0)</f>
        <v>1328</v>
      </c>
      <c r="F8493" s="149" t="str">
        <f>+VLOOKUP($A8493,mUNICIPIOS!$B$4:$F$343,4,0)</f>
        <v>San Rafael Pétzal</v>
      </c>
      <c r="G8493" s="139" t="str">
        <f t="shared" ref="G8493:K8493" si="8714">+G8455</f>
        <v>03</v>
      </c>
      <c r="H8493" t="str">
        <f t="shared" si="8714"/>
        <v>ISP</v>
      </c>
      <c r="I8493" t="str">
        <f t="shared" si="8714"/>
        <v>Índice de Servicios Públicos</v>
      </c>
      <c r="J8493" t="str">
        <f t="shared" si="8714"/>
        <v>03-02</v>
      </c>
      <c r="K8493" t="str">
        <f t="shared" si="8714"/>
        <v>Control de la calidad del servicio público de agua</v>
      </c>
      <c r="L8493" s="150">
        <f>+VLOOKUP($E8493,ISP_2018!$B$8:$T$347,6,0)</f>
        <v>0</v>
      </c>
      <c r="M8493" s="142" t="str">
        <f>+VLOOKUP($E8493,ISP_2018!$B$8:$T$347,7,0)</f>
        <v>Bajo</v>
      </c>
    </row>
    <row r="8494" spans="1:13" x14ac:dyDescent="0.3">
      <c r="A8494" s="139">
        <f t="shared" si="8713"/>
        <v>224</v>
      </c>
      <c r="B8494" s="148">
        <f t="shared" ref="B8494:B8557" si="8715">+B8456</f>
        <v>14</v>
      </c>
      <c r="D8494" s="149" t="str">
        <f>+VLOOKUP($A8494,mUNICIPIOS!$B$4:$F$343,2,0)</f>
        <v>Huehuetenango</v>
      </c>
      <c r="E8494" s="149">
        <f>+VLOOKUP($A8494,mUNICIPIOS!$B$4:$F$343,3,0)</f>
        <v>1328</v>
      </c>
      <c r="F8494" s="149" t="str">
        <f>+VLOOKUP($A8494,mUNICIPIOS!$B$4:$F$343,4,0)</f>
        <v>San Rafael Pétzal</v>
      </c>
      <c r="G8494" s="139" t="str">
        <f t="shared" ref="G8494:K8494" si="8716">+G8456</f>
        <v>03</v>
      </c>
      <c r="H8494" t="str">
        <f t="shared" si="8716"/>
        <v>ISP</v>
      </c>
      <c r="I8494" t="str">
        <f t="shared" si="8716"/>
        <v>Índice de Servicios Públicos</v>
      </c>
      <c r="J8494" t="str">
        <f t="shared" si="8716"/>
        <v>03-03</v>
      </c>
      <c r="K8494" t="str">
        <f t="shared" si="8716"/>
        <v>Disposición  y tratamiento  de aguas residuales</v>
      </c>
      <c r="L8494" s="150">
        <f>+VLOOKUP($E8494,ISP_2018!$B$8:$T$347,9,0)</f>
        <v>0</v>
      </c>
      <c r="M8494" s="142" t="str">
        <f>+VLOOKUP($E8494,ISP_2018!$B$8:$T$347,10,0)</f>
        <v>Bajo</v>
      </c>
    </row>
    <row r="8495" spans="1:13" x14ac:dyDescent="0.3">
      <c r="A8495" s="139">
        <f t="shared" si="8713"/>
        <v>224</v>
      </c>
      <c r="B8495" s="148">
        <f t="shared" si="8715"/>
        <v>15</v>
      </c>
      <c r="D8495" s="149" t="str">
        <f>+VLOOKUP($A8495,mUNICIPIOS!$B$4:$F$343,2,0)</f>
        <v>Huehuetenango</v>
      </c>
      <c r="E8495" s="149">
        <f>+VLOOKUP($A8495,mUNICIPIOS!$B$4:$F$343,3,0)</f>
        <v>1328</v>
      </c>
      <c r="F8495" s="149" t="str">
        <f>+VLOOKUP($A8495,mUNICIPIOS!$B$4:$F$343,4,0)</f>
        <v>San Rafael Pétzal</v>
      </c>
      <c r="G8495" s="139" t="str">
        <f t="shared" ref="G8495:K8495" si="8717">+G8457</f>
        <v>03</v>
      </c>
      <c r="H8495" t="str">
        <f t="shared" si="8717"/>
        <v>ISP</v>
      </c>
      <c r="I8495" t="str">
        <f t="shared" si="8717"/>
        <v>Índice de Servicios Públicos</v>
      </c>
      <c r="J8495" t="str">
        <f t="shared" si="8717"/>
        <v>03-04</v>
      </c>
      <c r="K8495" t="str">
        <f t="shared" si="8717"/>
        <v>Gestión y manejo de los residuos y desechos sólidos</v>
      </c>
      <c r="L8495" s="150">
        <f>+VLOOKUP($E8495,ISP_2018!$B$8:$T$347,12,0)</f>
        <v>0</v>
      </c>
      <c r="M8495" s="142" t="str">
        <f>+VLOOKUP($E8495,ISP_2018!$B$8:$T$347,13,0)</f>
        <v>Bajo</v>
      </c>
    </row>
    <row r="8496" spans="1:13" x14ac:dyDescent="0.3">
      <c r="A8496" s="139">
        <f t="shared" si="8713"/>
        <v>224</v>
      </c>
      <c r="B8496" s="148">
        <f t="shared" si="8715"/>
        <v>16</v>
      </c>
      <c r="D8496" s="149" t="str">
        <f>+VLOOKUP($A8496,mUNICIPIOS!$B$4:$F$343,2,0)</f>
        <v>Huehuetenango</v>
      </c>
      <c r="E8496" s="149">
        <f>+VLOOKUP($A8496,mUNICIPIOS!$B$4:$F$343,3,0)</f>
        <v>1328</v>
      </c>
      <c r="F8496" s="149" t="str">
        <f>+VLOOKUP($A8496,mUNICIPIOS!$B$4:$F$343,4,0)</f>
        <v>San Rafael Pétzal</v>
      </c>
      <c r="G8496" s="139" t="str">
        <f t="shared" ref="G8496:K8496" si="8718">+G8458</f>
        <v>03</v>
      </c>
      <c r="H8496" t="str">
        <f t="shared" si="8718"/>
        <v>ISP</v>
      </c>
      <c r="I8496" t="str">
        <f t="shared" si="8718"/>
        <v>Índice de Servicios Públicos</v>
      </c>
      <c r="J8496" t="str">
        <f t="shared" si="8718"/>
        <v>03-05</v>
      </c>
      <c r="K8496" t="str">
        <f t="shared" si="8718"/>
        <v>Gestión de servicios públicos municipales</v>
      </c>
      <c r="L8496" s="150">
        <f>+VLOOKUP($E8496,ISP_2018!$B$8:$T$347,15,0)</f>
        <v>0</v>
      </c>
      <c r="M8496" s="142" t="str">
        <f>+VLOOKUP($E8496,ISP_2018!$B$8:$T$347,16,0)</f>
        <v>Bajo</v>
      </c>
    </row>
    <row r="8497" spans="1:13" x14ac:dyDescent="0.3">
      <c r="A8497" s="139">
        <f t="shared" si="8713"/>
        <v>224</v>
      </c>
      <c r="B8497" s="148">
        <f t="shared" si="8715"/>
        <v>17</v>
      </c>
      <c r="D8497" s="149" t="str">
        <f>+VLOOKUP($A8497,mUNICIPIOS!$B$4:$F$343,2,0)</f>
        <v>Huehuetenango</v>
      </c>
      <c r="E8497" s="149">
        <f>+VLOOKUP($A8497,mUNICIPIOS!$B$4:$F$343,3,0)</f>
        <v>1328</v>
      </c>
      <c r="F8497" s="149" t="str">
        <f>+VLOOKUP($A8497,mUNICIPIOS!$B$4:$F$343,4,0)</f>
        <v>San Rafael Pétzal</v>
      </c>
      <c r="G8497" s="139" t="str">
        <f t="shared" ref="G8497:K8497" si="8719">+G8459</f>
        <v>03</v>
      </c>
      <c r="H8497" t="str">
        <f t="shared" si="8719"/>
        <v>ISP</v>
      </c>
      <c r="I8497" t="str">
        <f t="shared" si="8719"/>
        <v>Índice de Servicios Públicos</v>
      </c>
      <c r="J8497" t="str">
        <f t="shared" si="8719"/>
        <v>INDICE</v>
      </c>
      <c r="K8497">
        <f t="shared" si="8719"/>
        <v>0</v>
      </c>
      <c r="L8497" s="150">
        <f>+VLOOKUP($E8497,ISP_2018!$B$8:$T$347,18,0)</f>
        <v>0</v>
      </c>
      <c r="M8497" s="142" t="str">
        <f>+VLOOKUP($E8497,ISP_2018!$B$8:$T$347,19,0)</f>
        <v>Bajo</v>
      </c>
    </row>
    <row r="8498" spans="1:13" x14ac:dyDescent="0.3">
      <c r="A8498" s="139">
        <f t="shared" si="8713"/>
        <v>224</v>
      </c>
      <c r="B8498" s="148">
        <f t="shared" si="8715"/>
        <v>18</v>
      </c>
      <c r="D8498" s="149" t="str">
        <f>+VLOOKUP($A8498,mUNICIPIOS!$B$4:$F$343,2,0)</f>
        <v>Huehuetenango</v>
      </c>
      <c r="E8498" s="149">
        <f>+VLOOKUP($A8498,mUNICIPIOS!$B$4:$F$343,3,0)</f>
        <v>1328</v>
      </c>
      <c r="F8498" s="149" t="str">
        <f>+VLOOKUP($A8498,mUNICIPIOS!$B$4:$F$343,4,0)</f>
        <v>San Rafael Pétzal</v>
      </c>
      <c r="G8498" s="139" t="str">
        <f t="shared" ref="G8498:K8498" si="8720">+G8460</f>
        <v>04</v>
      </c>
      <c r="H8498" t="str">
        <f t="shared" si="8720"/>
        <v>IGA</v>
      </c>
      <c r="I8498" t="str">
        <f t="shared" si="8720"/>
        <v>Índice de Gestión Administrativa</v>
      </c>
      <c r="J8498" t="str">
        <f t="shared" si="8720"/>
        <v>04-01</v>
      </c>
      <c r="K8498" t="str">
        <f t="shared" si="8720"/>
        <v>Existencia de elementos de atención municipal orientada al vecino</v>
      </c>
      <c r="L8498" s="150">
        <f>+VLOOKUP($E8498,IGA_2018!$B$8:$N$347,3,0)</f>
        <v>0</v>
      </c>
      <c r="M8498" s="142" t="str">
        <f>+VLOOKUP($E8498,IGA_2018!$B$8:$N$347,4,0)</f>
        <v>Bajo</v>
      </c>
    </row>
    <row r="8499" spans="1:13" x14ac:dyDescent="0.3">
      <c r="A8499" s="139">
        <f t="shared" si="8713"/>
        <v>224</v>
      </c>
      <c r="B8499" s="148">
        <f t="shared" si="8715"/>
        <v>19</v>
      </c>
      <c r="D8499" s="149" t="str">
        <f>+VLOOKUP($A8499,mUNICIPIOS!$B$4:$F$343,2,0)</f>
        <v>Huehuetenango</v>
      </c>
      <c r="E8499" s="149">
        <f>+VLOOKUP($A8499,mUNICIPIOS!$B$4:$F$343,3,0)</f>
        <v>1328</v>
      </c>
      <c r="F8499" s="149" t="str">
        <f>+VLOOKUP($A8499,mUNICIPIOS!$B$4:$F$343,4,0)</f>
        <v>San Rafael Pétzal</v>
      </c>
      <c r="G8499" s="139" t="str">
        <f t="shared" ref="G8499:K8499" si="8721">+G8461</f>
        <v>04</v>
      </c>
      <c r="H8499" t="str">
        <f t="shared" si="8721"/>
        <v>IGA</v>
      </c>
      <c r="I8499" t="str">
        <f t="shared" si="8721"/>
        <v>Índice de Gestión Administrativa</v>
      </c>
      <c r="J8499" t="str">
        <f t="shared" si="8721"/>
        <v>04-02</v>
      </c>
      <c r="K8499" t="str">
        <f t="shared" si="8721"/>
        <v>Gestión del recurso humano.</v>
      </c>
      <c r="L8499" s="150">
        <f>+VLOOKUP($E8499,IGA_2018!$B$8:$N$347,6,0)</f>
        <v>0</v>
      </c>
      <c r="M8499" s="142" t="str">
        <f>+VLOOKUP($E8499,IGA_2018!$B$8:$N$347,7,0)</f>
        <v>Bajo</v>
      </c>
    </row>
    <row r="8500" spans="1:13" x14ac:dyDescent="0.3">
      <c r="A8500" s="139">
        <f t="shared" si="8713"/>
        <v>224</v>
      </c>
      <c r="B8500" s="148">
        <f t="shared" si="8715"/>
        <v>20</v>
      </c>
      <c r="D8500" s="149" t="str">
        <f>+VLOOKUP($A8500,mUNICIPIOS!$B$4:$F$343,2,0)</f>
        <v>Huehuetenango</v>
      </c>
      <c r="E8500" s="149">
        <f>+VLOOKUP($A8500,mUNICIPIOS!$B$4:$F$343,3,0)</f>
        <v>1328</v>
      </c>
      <c r="F8500" s="149" t="str">
        <f>+VLOOKUP($A8500,mUNICIPIOS!$B$4:$F$343,4,0)</f>
        <v>San Rafael Pétzal</v>
      </c>
      <c r="G8500" s="139" t="str">
        <f t="shared" ref="G8500:K8500" si="8722">+G8462</f>
        <v>04</v>
      </c>
      <c r="H8500" t="str">
        <f t="shared" si="8722"/>
        <v>IGA</v>
      </c>
      <c r="I8500" t="str">
        <f t="shared" si="8722"/>
        <v>Índice de Gestión Administrativa</v>
      </c>
      <c r="J8500" t="str">
        <f t="shared" si="8722"/>
        <v>04-03</v>
      </c>
      <c r="K8500" t="str">
        <f t="shared" si="8722"/>
        <v>Existencia de oficinas municipales con instrumentos de gestión.</v>
      </c>
      <c r="L8500" s="150">
        <f>+VLOOKUP($E8500,IGA_2018!$B$8:$N$347,9,0)</f>
        <v>0</v>
      </c>
      <c r="M8500" s="142" t="str">
        <f>+VLOOKUP($E8500,IGA_2018!$B$8:$N$347,10,0)</f>
        <v>Bajo</v>
      </c>
    </row>
    <row r="8501" spans="1:13" x14ac:dyDescent="0.3">
      <c r="A8501" s="139">
        <f t="shared" si="8713"/>
        <v>224</v>
      </c>
      <c r="B8501" s="148">
        <f t="shared" si="8715"/>
        <v>21</v>
      </c>
      <c r="D8501" s="149" t="str">
        <f>+VLOOKUP($A8501,mUNICIPIOS!$B$4:$F$343,2,0)</f>
        <v>Huehuetenango</v>
      </c>
      <c r="E8501" s="149">
        <f>+VLOOKUP($A8501,mUNICIPIOS!$B$4:$F$343,3,0)</f>
        <v>1328</v>
      </c>
      <c r="F8501" s="149" t="str">
        <f>+VLOOKUP($A8501,mUNICIPIOS!$B$4:$F$343,4,0)</f>
        <v>San Rafael Pétzal</v>
      </c>
      <c r="G8501" s="139" t="str">
        <f t="shared" ref="G8501:K8501" si="8723">+G8463</f>
        <v>04</v>
      </c>
      <c r="H8501" t="str">
        <f t="shared" si="8723"/>
        <v>IGA</v>
      </c>
      <c r="I8501" t="str">
        <f t="shared" si="8723"/>
        <v>Índice de Gestión Administrativa</v>
      </c>
      <c r="J8501" t="str">
        <f t="shared" si="8723"/>
        <v>INDICE</v>
      </c>
      <c r="K8501">
        <f t="shared" si="8723"/>
        <v>0</v>
      </c>
      <c r="L8501" s="150">
        <f>+VLOOKUP($E8501,IGA_2018!$B$8:$N$347,12,0)</f>
        <v>0</v>
      </c>
      <c r="M8501" s="142" t="str">
        <f>+VLOOKUP($E8501,IGA_2018!$B$8:$N$347,13,0)</f>
        <v>Bajo</v>
      </c>
    </row>
    <row r="8502" spans="1:13" x14ac:dyDescent="0.3">
      <c r="A8502" s="139">
        <f t="shared" si="8713"/>
        <v>224</v>
      </c>
      <c r="B8502" s="148">
        <f t="shared" si="8715"/>
        <v>22</v>
      </c>
      <c r="D8502" s="149" t="str">
        <f>+VLOOKUP($A8502,mUNICIPIOS!$B$4:$F$343,2,0)</f>
        <v>Huehuetenango</v>
      </c>
      <c r="E8502" s="149">
        <f>+VLOOKUP($A8502,mUNICIPIOS!$B$4:$F$343,3,0)</f>
        <v>1328</v>
      </c>
      <c r="F8502" s="149" t="str">
        <f>+VLOOKUP($A8502,mUNICIPIOS!$B$4:$F$343,4,0)</f>
        <v>San Rafael Pétzal</v>
      </c>
      <c r="G8502" s="139" t="str">
        <f t="shared" ref="G8502:K8502" si="8724">+G8464</f>
        <v>05</v>
      </c>
      <c r="H8502" t="str">
        <f t="shared" si="8724"/>
        <v>IGF</v>
      </c>
      <c r="I8502" t="str">
        <f t="shared" si="8724"/>
        <v>Índice de Gestión Financiera</v>
      </c>
      <c r="J8502" t="str">
        <f t="shared" si="8724"/>
        <v>05-01</v>
      </c>
      <c r="K8502" t="str">
        <f t="shared" si="8724"/>
        <v>Autonomía financiera municipal</v>
      </c>
      <c r="L8502" s="150">
        <f>+VLOOKUP($E8502,IGF_2018!$B$8:$Z$347,3,0)</f>
        <v>4.8510962341676324E-2</v>
      </c>
      <c r="M8502" s="142" t="str">
        <f>+VLOOKUP($E8502,IGF_2018!$B$8:$Z$347,4,0)</f>
        <v>Bajo</v>
      </c>
    </row>
    <row r="8503" spans="1:13" x14ac:dyDescent="0.3">
      <c r="A8503" s="139">
        <f t="shared" si="8713"/>
        <v>224</v>
      </c>
      <c r="B8503" s="148">
        <f t="shared" si="8715"/>
        <v>23</v>
      </c>
      <c r="D8503" s="149" t="str">
        <f>+VLOOKUP($A8503,mUNICIPIOS!$B$4:$F$343,2,0)</f>
        <v>Huehuetenango</v>
      </c>
      <c r="E8503" s="149">
        <f>+VLOOKUP($A8503,mUNICIPIOS!$B$4:$F$343,3,0)</f>
        <v>1328</v>
      </c>
      <c r="F8503" s="149" t="str">
        <f>+VLOOKUP($A8503,mUNICIPIOS!$B$4:$F$343,4,0)</f>
        <v>San Rafael Pétzal</v>
      </c>
      <c r="G8503" s="139" t="str">
        <f t="shared" ref="G8503:K8503" si="8725">+G8465</f>
        <v>05</v>
      </c>
      <c r="H8503" t="str">
        <f t="shared" si="8725"/>
        <v>IGF</v>
      </c>
      <c r="I8503" t="str">
        <f t="shared" si="8725"/>
        <v>Índice de Gestión Financiera</v>
      </c>
      <c r="J8503" t="str">
        <f t="shared" si="8725"/>
        <v>05-02</v>
      </c>
      <c r="K8503" t="str">
        <f t="shared" si="8725"/>
        <v xml:space="preserve">Ingresos propios por habitante -sin regalías- </v>
      </c>
      <c r="L8503" s="150">
        <f>+VLOOKUP($E8503,IGF_2018!$B$8:$Z$347,6,0)</f>
        <v>4.1692051278041577E-2</v>
      </c>
      <c r="M8503" s="142" t="str">
        <f>+VLOOKUP($E8503,IGF_2018!$B$8:$Z$347,7,0)</f>
        <v>Bajo</v>
      </c>
    </row>
    <row r="8504" spans="1:13" x14ac:dyDescent="0.3">
      <c r="A8504" s="139">
        <f t="shared" si="8713"/>
        <v>224</v>
      </c>
      <c r="B8504" s="148">
        <f t="shared" si="8715"/>
        <v>24</v>
      </c>
      <c r="D8504" s="149" t="str">
        <f>+VLOOKUP($A8504,mUNICIPIOS!$B$4:$F$343,2,0)</f>
        <v>Huehuetenango</v>
      </c>
      <c r="E8504" s="149">
        <f>+VLOOKUP($A8504,mUNICIPIOS!$B$4:$F$343,3,0)</f>
        <v>1328</v>
      </c>
      <c r="F8504" s="149" t="str">
        <f>+VLOOKUP($A8504,mUNICIPIOS!$B$4:$F$343,4,0)</f>
        <v>San Rafael Pétzal</v>
      </c>
      <c r="G8504" s="139" t="str">
        <f t="shared" ref="G8504:K8504" si="8726">+G8466</f>
        <v>05</v>
      </c>
      <c r="H8504" t="str">
        <f t="shared" si="8726"/>
        <v>IGF</v>
      </c>
      <c r="I8504" t="str">
        <f t="shared" si="8726"/>
        <v>Índice de Gestión Financiera</v>
      </c>
      <c r="J8504" t="str">
        <f t="shared" si="8726"/>
        <v>05-03</v>
      </c>
      <c r="K8504" t="str">
        <f t="shared" si="8726"/>
        <v>Ingresos del IUSI en relación a los ingresos propios -sin regalías-</v>
      </c>
      <c r="L8504" s="150">
        <f>+VLOOKUP($E8504,IGF_2018!$B$8:$Z$347,9,0)</f>
        <v>0</v>
      </c>
      <c r="M8504" s="142" t="str">
        <f>+VLOOKUP($E8504,IGF_2018!$B$8:$Z$347,10,0)</f>
        <v>Bajo</v>
      </c>
    </row>
    <row r="8505" spans="1:13" x14ac:dyDescent="0.3">
      <c r="A8505" s="139">
        <f t="shared" si="8713"/>
        <v>224</v>
      </c>
      <c r="B8505" s="148">
        <f t="shared" si="8715"/>
        <v>25</v>
      </c>
      <c r="D8505" s="149" t="str">
        <f>+VLOOKUP($A8505,mUNICIPIOS!$B$4:$F$343,2,0)</f>
        <v>Huehuetenango</v>
      </c>
      <c r="E8505" s="149">
        <f>+VLOOKUP($A8505,mUNICIPIOS!$B$4:$F$343,3,0)</f>
        <v>1328</v>
      </c>
      <c r="F8505" s="149" t="str">
        <f>+VLOOKUP($A8505,mUNICIPIOS!$B$4:$F$343,4,0)</f>
        <v>San Rafael Pétzal</v>
      </c>
      <c r="G8505" s="139" t="str">
        <f t="shared" ref="G8505:K8505" si="8727">+G8467</f>
        <v>05</v>
      </c>
      <c r="H8505" t="str">
        <f t="shared" si="8727"/>
        <v>IGF</v>
      </c>
      <c r="I8505" t="str">
        <f t="shared" si="8727"/>
        <v>Índice de Gestión Financiera</v>
      </c>
      <c r="J8505" t="str">
        <f t="shared" si="8727"/>
        <v>05-04</v>
      </c>
      <c r="K8505" t="str">
        <f t="shared" si="8727"/>
        <v>Inversión anual en capital fijo por habitante</v>
      </c>
      <c r="L8505" s="150">
        <f>+VLOOKUP($E8505,IGF_2018!$B$8:$Z$347,12,0)</f>
        <v>0.20738715697532131</v>
      </c>
      <c r="M8505" s="142" t="str">
        <f>+VLOOKUP($E8505,IGF_2018!$B$8:$Z$347,13,0)</f>
        <v>Medio bajo</v>
      </c>
    </row>
    <row r="8506" spans="1:13" x14ac:dyDescent="0.3">
      <c r="A8506" s="139">
        <f t="shared" si="8713"/>
        <v>224</v>
      </c>
      <c r="B8506" s="148">
        <f t="shared" si="8715"/>
        <v>26</v>
      </c>
      <c r="D8506" s="149" t="str">
        <f>+VLOOKUP($A8506,mUNICIPIOS!$B$4:$F$343,2,0)</f>
        <v>Huehuetenango</v>
      </c>
      <c r="E8506" s="149">
        <f>+VLOOKUP($A8506,mUNICIPIOS!$B$4:$F$343,3,0)</f>
        <v>1328</v>
      </c>
      <c r="F8506" s="149" t="str">
        <f>+VLOOKUP($A8506,mUNICIPIOS!$B$4:$F$343,4,0)</f>
        <v>San Rafael Pétzal</v>
      </c>
      <c r="G8506" s="139" t="str">
        <f t="shared" ref="G8506:K8506" si="8728">+G8468</f>
        <v>05</v>
      </c>
      <c r="H8506" t="str">
        <f t="shared" si="8728"/>
        <v>IGF</v>
      </c>
      <c r="I8506" t="str">
        <f t="shared" si="8728"/>
        <v>Índice de Gestión Financiera</v>
      </c>
      <c r="J8506" t="str">
        <f t="shared" si="8728"/>
        <v>05-05</v>
      </c>
      <c r="K8506" t="str">
        <f t="shared" si="8728"/>
        <v>Inversión anual en capital fijo con recursos percibidos por ingresos propios</v>
      </c>
      <c r="L8506" s="150">
        <f>+VLOOKUP($E8506,IGF_2018!$B$8:$Z$347,15,0)</f>
        <v>0</v>
      </c>
      <c r="M8506" s="142" t="str">
        <f>+VLOOKUP($E8506,IGF_2018!$B$8:$Z$347,16,0)</f>
        <v>Bajo</v>
      </c>
    </row>
    <row r="8507" spans="1:13" x14ac:dyDescent="0.3">
      <c r="A8507" s="139">
        <f t="shared" si="8713"/>
        <v>224</v>
      </c>
      <c r="B8507" s="148">
        <f t="shared" si="8715"/>
        <v>27</v>
      </c>
      <c r="D8507" s="149" t="str">
        <f>+VLOOKUP($A8507,mUNICIPIOS!$B$4:$F$343,2,0)</f>
        <v>Huehuetenango</v>
      </c>
      <c r="E8507" s="149">
        <f>+VLOOKUP($A8507,mUNICIPIOS!$B$4:$F$343,3,0)</f>
        <v>1328</v>
      </c>
      <c r="F8507" s="149" t="str">
        <f>+VLOOKUP($A8507,mUNICIPIOS!$B$4:$F$343,4,0)</f>
        <v>San Rafael Pétzal</v>
      </c>
      <c r="G8507" s="139" t="str">
        <f t="shared" ref="G8507:K8507" si="8729">+G8469</f>
        <v>05</v>
      </c>
      <c r="H8507" t="str">
        <f t="shared" si="8729"/>
        <v>IGF</v>
      </c>
      <c r="I8507" t="str">
        <f t="shared" si="8729"/>
        <v>Índice de Gestión Financiera</v>
      </c>
      <c r="J8507" t="str">
        <f t="shared" si="8729"/>
        <v>05-06</v>
      </c>
      <c r="K8507" t="str">
        <f t="shared" si="8729"/>
        <v xml:space="preserve">Inversión anual en capital fijo con recursos percibidos por transferencias del Gobierno Central </v>
      </c>
      <c r="L8507" s="150">
        <f>+VLOOKUP($E8507,IGF_2018!$B$8:$Z$347,18,0)</f>
        <v>0.67239279731269297</v>
      </c>
      <c r="M8507" s="142" t="str">
        <f>+VLOOKUP($E8507,IGF_2018!$B$8:$Z$347,19,0)</f>
        <v>Medio alto</v>
      </c>
    </row>
    <row r="8508" spans="1:13" x14ac:dyDescent="0.3">
      <c r="A8508" s="139">
        <f t="shared" si="8713"/>
        <v>224</v>
      </c>
      <c r="B8508" s="148">
        <f t="shared" si="8715"/>
        <v>28</v>
      </c>
      <c r="D8508" s="149" t="str">
        <f>+VLOOKUP($A8508,mUNICIPIOS!$B$4:$F$343,2,0)</f>
        <v>Huehuetenango</v>
      </c>
      <c r="E8508" s="149">
        <f>+VLOOKUP($A8508,mUNICIPIOS!$B$4:$F$343,3,0)</f>
        <v>1328</v>
      </c>
      <c r="F8508" s="149" t="str">
        <f>+VLOOKUP($A8508,mUNICIPIOS!$B$4:$F$343,4,0)</f>
        <v>San Rafael Pétzal</v>
      </c>
      <c r="G8508" s="139" t="str">
        <f t="shared" ref="G8508:K8508" si="8730">+G8470</f>
        <v>05</v>
      </c>
      <c r="H8508" t="str">
        <f t="shared" si="8730"/>
        <v>IGF</v>
      </c>
      <c r="I8508" t="str">
        <f t="shared" si="8730"/>
        <v>Índice de Gestión Financiera</v>
      </c>
      <c r="J8508" t="str">
        <f t="shared" si="8730"/>
        <v>05-07</v>
      </c>
      <c r="K8508" t="str">
        <f t="shared" si="8730"/>
        <v>Financiamiento por endeudamiento municipal</v>
      </c>
      <c r="L8508" s="150">
        <f>+VLOOKUP($E8508,IGF_2018!$B$8:$Z$347,21,0)</f>
        <v>1</v>
      </c>
      <c r="M8508" s="142" t="str">
        <f>+VLOOKUP($E8508,IGF_2018!$B$8:$Z$347,22,0)</f>
        <v>Alto</v>
      </c>
    </row>
    <row r="8509" spans="1:13" x14ac:dyDescent="0.3">
      <c r="A8509" s="139">
        <f t="shared" si="8713"/>
        <v>224</v>
      </c>
      <c r="B8509" s="148">
        <f t="shared" si="8715"/>
        <v>29</v>
      </c>
      <c r="D8509" s="149" t="str">
        <f>+VLOOKUP($A8509,mUNICIPIOS!$B$4:$F$343,2,0)</f>
        <v>Huehuetenango</v>
      </c>
      <c r="E8509" s="149">
        <f>+VLOOKUP($A8509,mUNICIPIOS!$B$4:$F$343,3,0)</f>
        <v>1328</v>
      </c>
      <c r="F8509" s="149" t="str">
        <f>+VLOOKUP($A8509,mUNICIPIOS!$B$4:$F$343,4,0)</f>
        <v>San Rafael Pétzal</v>
      </c>
      <c r="G8509" s="139" t="str">
        <f t="shared" ref="G8509:K8509" si="8731">+G8471</f>
        <v>05</v>
      </c>
      <c r="H8509" t="str">
        <f t="shared" si="8731"/>
        <v>IGF</v>
      </c>
      <c r="I8509" t="str">
        <f t="shared" si="8731"/>
        <v>Índice de Gestión Financiera</v>
      </c>
      <c r="J8509" t="str">
        <f t="shared" si="8731"/>
        <v>INDICE</v>
      </c>
      <c r="K8509">
        <f t="shared" si="8731"/>
        <v>0</v>
      </c>
      <c r="L8509" s="150">
        <f>+VLOOKUP($E8509,IGF_2018!$B$8:$Z$347,24,0)</f>
        <v>0.30601859815274501</v>
      </c>
      <c r="M8509" s="142" t="str">
        <f>+VLOOKUP($E8509,IGF_2018!$B$8:$Z$347,25,0)</f>
        <v>Medio bajo</v>
      </c>
    </row>
    <row r="8510" spans="1:13" x14ac:dyDescent="0.3">
      <c r="A8510" s="139">
        <f t="shared" si="8713"/>
        <v>224</v>
      </c>
      <c r="B8510" s="148">
        <f t="shared" si="8715"/>
        <v>30</v>
      </c>
      <c r="D8510" s="149" t="str">
        <f>+VLOOKUP($A8510,mUNICIPIOS!$B$4:$F$343,2,0)</f>
        <v>Huehuetenango</v>
      </c>
      <c r="E8510" s="149">
        <f>+VLOOKUP($A8510,mUNICIPIOS!$B$4:$F$343,3,0)</f>
        <v>1328</v>
      </c>
      <c r="F8510" s="149" t="str">
        <f>+VLOOKUP($A8510,mUNICIPIOS!$B$4:$F$343,4,0)</f>
        <v>San Rafael Pétzal</v>
      </c>
      <c r="G8510" s="139" t="str">
        <f t="shared" ref="G8510:K8510" si="8732">+G8472</f>
        <v>06</v>
      </c>
      <c r="H8510" t="str">
        <f t="shared" si="8732"/>
        <v>IGE</v>
      </c>
      <c r="I8510" t="str">
        <f t="shared" si="8732"/>
        <v>Índice de Gestión Estratégica</v>
      </c>
      <c r="J8510" t="str">
        <f t="shared" si="8732"/>
        <v>06-01</v>
      </c>
      <c r="K8510" t="str">
        <f t="shared" si="8732"/>
        <v>Ejecución del Plan Operativo Anual  (POA)</v>
      </c>
      <c r="L8510" s="150">
        <f>+VLOOKUP($E8510,IGE_2018!$B$8:$Z$347,3,0)</f>
        <v>0</v>
      </c>
      <c r="M8510" s="142" t="str">
        <f>+VLOOKUP($E8510,IGE_2018!$B$8:$Z$347,4,0)</f>
        <v>Bajo</v>
      </c>
    </row>
    <row r="8511" spans="1:13" x14ac:dyDescent="0.3">
      <c r="A8511" s="139">
        <f t="shared" si="8713"/>
        <v>224</v>
      </c>
      <c r="B8511" s="148">
        <f t="shared" si="8715"/>
        <v>31</v>
      </c>
      <c r="D8511" s="149" t="str">
        <f>+VLOOKUP($A8511,mUNICIPIOS!$B$4:$F$343,2,0)</f>
        <v>Huehuetenango</v>
      </c>
      <c r="E8511" s="149">
        <f>+VLOOKUP($A8511,mUNICIPIOS!$B$4:$F$343,3,0)</f>
        <v>1328</v>
      </c>
      <c r="F8511" s="149" t="str">
        <f>+VLOOKUP($A8511,mUNICIPIOS!$B$4:$F$343,4,0)</f>
        <v>San Rafael Pétzal</v>
      </c>
      <c r="G8511" s="139" t="str">
        <f t="shared" ref="G8511:K8511" si="8733">+G8473</f>
        <v>06</v>
      </c>
      <c r="H8511" t="str">
        <f t="shared" si="8733"/>
        <v>IGE</v>
      </c>
      <c r="I8511" t="str">
        <f t="shared" si="8733"/>
        <v>Índice de Gestión Estratégica</v>
      </c>
      <c r="J8511" t="str">
        <f t="shared" si="8733"/>
        <v>06-02</v>
      </c>
      <c r="K8511" t="str">
        <f t="shared" si="8733"/>
        <v>Relación Plan de Desarrollo Municipal y Ordenamiento Territorial (PDM-OT) - Plan Estratégico Institucional (PEI) - Plan Operativo Multianual (POM) - Plan Operativo Anual (POA)</v>
      </c>
      <c r="L8511" s="150">
        <f>+VLOOKUP($E8511,IGE_2018!$B$8:$Z$347,6,0)</f>
        <v>0</v>
      </c>
      <c r="M8511" s="142" t="str">
        <f>+VLOOKUP($E8511,IGE_2018!$B$8:$Z$347,7,0)</f>
        <v>Bajo</v>
      </c>
    </row>
    <row r="8512" spans="1:13" x14ac:dyDescent="0.3">
      <c r="A8512" s="139">
        <f t="shared" si="8713"/>
        <v>224</v>
      </c>
      <c r="B8512" s="148">
        <f t="shared" si="8715"/>
        <v>32</v>
      </c>
      <c r="D8512" s="149" t="str">
        <f>+VLOOKUP($A8512,mUNICIPIOS!$B$4:$F$343,2,0)</f>
        <v>Huehuetenango</v>
      </c>
      <c r="E8512" s="149">
        <f>+VLOOKUP($A8512,mUNICIPIOS!$B$4:$F$343,3,0)</f>
        <v>1328</v>
      </c>
      <c r="F8512" s="149" t="str">
        <f>+VLOOKUP($A8512,mUNICIPIOS!$B$4:$F$343,4,0)</f>
        <v>San Rafael Pétzal</v>
      </c>
      <c r="G8512" s="139" t="str">
        <f t="shared" ref="G8512:K8512" si="8734">+G8474</f>
        <v>06</v>
      </c>
      <c r="H8512" t="str">
        <f t="shared" si="8734"/>
        <v>IGE</v>
      </c>
      <c r="I8512" t="str">
        <f t="shared" si="8734"/>
        <v>Índice de Gestión Estratégica</v>
      </c>
      <c r="J8512" t="str">
        <f t="shared" si="8734"/>
        <v>06-03</v>
      </c>
      <c r="K8512" t="str">
        <f t="shared" si="8734"/>
        <v>Presupuesto de egresos relacionado a competencias municipales que responden a prioridades nacionales de desarrollo.</v>
      </c>
      <c r="L8512" s="150">
        <f>+VLOOKUP($E8512,IGE_2018!$B$8:$Z$347,9,0)</f>
        <v>0.29835590317028504</v>
      </c>
      <c r="M8512" s="142" t="str">
        <f>+VLOOKUP($E8512,IGE_2018!$B$8:$Z$347,10,0)</f>
        <v>Medio bajo</v>
      </c>
    </row>
    <row r="8513" spans="1:13" x14ac:dyDescent="0.3">
      <c r="A8513" s="139">
        <f t="shared" si="8713"/>
        <v>224</v>
      </c>
      <c r="B8513" s="148">
        <f t="shared" si="8715"/>
        <v>33</v>
      </c>
      <c r="D8513" s="149" t="str">
        <f>+VLOOKUP($A8513,mUNICIPIOS!$B$4:$F$343,2,0)</f>
        <v>Huehuetenango</v>
      </c>
      <c r="E8513" s="149">
        <f>+VLOOKUP($A8513,mUNICIPIOS!$B$4:$F$343,3,0)</f>
        <v>1328</v>
      </c>
      <c r="F8513" s="149" t="str">
        <f>+VLOOKUP($A8513,mUNICIPIOS!$B$4:$F$343,4,0)</f>
        <v>San Rafael Pétzal</v>
      </c>
      <c r="G8513" s="139" t="str">
        <f t="shared" ref="G8513:K8513" si="8735">+G8475</f>
        <v>06</v>
      </c>
      <c r="H8513" t="str">
        <f t="shared" si="8735"/>
        <v>IGE</v>
      </c>
      <c r="I8513" t="str">
        <f t="shared" si="8735"/>
        <v>Índice de Gestión Estratégica</v>
      </c>
      <c r="J8513" t="str">
        <f t="shared" si="8735"/>
        <v>06-04</v>
      </c>
      <c r="K8513" t="str">
        <f t="shared" si="8735"/>
        <v>Institucionalización de la gestión ordenada del territorio</v>
      </c>
      <c r="L8513" s="150">
        <f>+VLOOKUP($E8513,IGE_2018!$B$8:$Z$347,12,0)</f>
        <v>0</v>
      </c>
      <c r="M8513" s="142" t="str">
        <f>+VLOOKUP($E8513,IGE_2018!$B$8:$Z$347,13,0)</f>
        <v>Bajo</v>
      </c>
    </row>
    <row r="8514" spans="1:13" x14ac:dyDescent="0.3">
      <c r="A8514" s="139">
        <f t="shared" si="8713"/>
        <v>224</v>
      </c>
      <c r="B8514" s="148">
        <f t="shared" si="8715"/>
        <v>34</v>
      </c>
      <c r="D8514" s="149" t="str">
        <f>+VLOOKUP($A8514,mUNICIPIOS!$B$4:$F$343,2,0)</f>
        <v>Huehuetenango</v>
      </c>
      <c r="E8514" s="149">
        <f>+VLOOKUP($A8514,mUNICIPIOS!$B$4:$F$343,3,0)</f>
        <v>1328</v>
      </c>
      <c r="F8514" s="149" t="str">
        <f>+VLOOKUP($A8514,mUNICIPIOS!$B$4:$F$343,4,0)</f>
        <v>San Rafael Pétzal</v>
      </c>
      <c r="G8514" s="139" t="str">
        <f t="shared" ref="G8514:K8514" si="8736">+G8476</f>
        <v>06</v>
      </c>
      <c r="H8514" t="str">
        <f t="shared" si="8736"/>
        <v>IGE</v>
      </c>
      <c r="I8514" t="str">
        <f t="shared" si="8736"/>
        <v>Índice de Gestión Estratégica</v>
      </c>
      <c r="J8514" t="str">
        <f t="shared" si="8736"/>
        <v>06-05</v>
      </c>
      <c r="K8514" t="str">
        <f t="shared" si="8736"/>
        <v>Acciones para la gestión ordenada del territorio</v>
      </c>
      <c r="L8514" s="150">
        <f>+VLOOKUP($E8514,IGE_2018!$B$8:$Z$347,15,0)</f>
        <v>0</v>
      </c>
      <c r="M8514" s="142" t="str">
        <f>+VLOOKUP($E8514,IGE_2018!$B$8:$Z$347,16,0)</f>
        <v>Bajo</v>
      </c>
    </row>
    <row r="8515" spans="1:13" x14ac:dyDescent="0.3">
      <c r="A8515" s="139">
        <f t="shared" si="8713"/>
        <v>224</v>
      </c>
      <c r="B8515" s="148">
        <f t="shared" si="8715"/>
        <v>35</v>
      </c>
      <c r="D8515" s="149" t="str">
        <f>+VLOOKUP($A8515,mUNICIPIOS!$B$4:$F$343,2,0)</f>
        <v>Huehuetenango</v>
      </c>
      <c r="E8515" s="149">
        <f>+VLOOKUP($A8515,mUNICIPIOS!$B$4:$F$343,3,0)</f>
        <v>1328</v>
      </c>
      <c r="F8515" s="149" t="str">
        <f>+VLOOKUP($A8515,mUNICIPIOS!$B$4:$F$343,4,0)</f>
        <v>San Rafael Pétzal</v>
      </c>
      <c r="G8515" s="139" t="str">
        <f t="shared" ref="G8515:K8515" si="8737">+G8477</f>
        <v>06</v>
      </c>
      <c r="H8515" t="str">
        <f t="shared" si="8737"/>
        <v>IGE</v>
      </c>
      <c r="I8515" t="str">
        <f t="shared" si="8737"/>
        <v>Índice de Gestión Estratégica</v>
      </c>
      <c r="J8515" t="str">
        <f t="shared" si="8737"/>
        <v>06-06</v>
      </c>
      <c r="K8515" t="str">
        <f t="shared" si="8737"/>
        <v>Gestión de riesgo en la formulación de proyectos derivados de la planificación operativa anual</v>
      </c>
      <c r="L8515" s="150">
        <f>+VLOOKUP($E8515,IGE_2018!$B$8:$Z$347,18,0)</f>
        <v>0</v>
      </c>
      <c r="M8515" s="142" t="str">
        <f>+VLOOKUP($E8515,IGE_2018!$B$8:$Z$347,19,0)</f>
        <v>Bajo</v>
      </c>
    </row>
    <row r="8516" spans="1:13" x14ac:dyDescent="0.3">
      <c r="A8516" s="139">
        <f t="shared" si="8713"/>
        <v>224</v>
      </c>
      <c r="B8516" s="148">
        <f t="shared" si="8715"/>
        <v>36</v>
      </c>
      <c r="D8516" s="149" t="str">
        <f>+VLOOKUP($A8516,mUNICIPIOS!$B$4:$F$343,2,0)</f>
        <v>Huehuetenango</v>
      </c>
      <c r="E8516" s="149">
        <f>+VLOOKUP($A8516,mUNICIPIOS!$B$4:$F$343,3,0)</f>
        <v>1328</v>
      </c>
      <c r="F8516" s="149" t="str">
        <f>+VLOOKUP($A8516,mUNICIPIOS!$B$4:$F$343,4,0)</f>
        <v>San Rafael Pétzal</v>
      </c>
      <c r="G8516" s="139" t="str">
        <f t="shared" ref="G8516:K8516" si="8738">+G8478</f>
        <v>06</v>
      </c>
      <c r="H8516" t="str">
        <f t="shared" si="8738"/>
        <v>IGE</v>
      </c>
      <c r="I8516" t="str">
        <f t="shared" si="8738"/>
        <v>Índice de Gestión Estratégica</v>
      </c>
      <c r="J8516" t="str">
        <f t="shared" si="8738"/>
        <v>06-07</v>
      </c>
      <c r="K8516" t="str">
        <f t="shared" si="8738"/>
        <v>Ingresos por servicios ambientales en relación a los ingresos propios sin regalías</v>
      </c>
      <c r="L8516" s="150">
        <f>+VLOOKUP($E8516,IGE_2018!$B$8:$Z$347,21,0)</f>
        <v>0.13872893707729808</v>
      </c>
      <c r="M8516" s="142" t="str">
        <f>+VLOOKUP($E8516,IGE_2018!$B$8:$Z$347,22,0)</f>
        <v>Bajo</v>
      </c>
    </row>
    <row r="8517" spans="1:13" x14ac:dyDescent="0.3">
      <c r="A8517" s="139">
        <f t="shared" si="8713"/>
        <v>224</v>
      </c>
      <c r="B8517" s="148">
        <f t="shared" si="8715"/>
        <v>37</v>
      </c>
      <c r="D8517" s="149" t="str">
        <f>+VLOOKUP($A8517,mUNICIPIOS!$B$4:$F$343,2,0)</f>
        <v>Huehuetenango</v>
      </c>
      <c r="E8517" s="149">
        <f>+VLOOKUP($A8517,mUNICIPIOS!$B$4:$F$343,3,0)</f>
        <v>1328</v>
      </c>
      <c r="F8517" s="149" t="str">
        <f>+VLOOKUP($A8517,mUNICIPIOS!$B$4:$F$343,4,0)</f>
        <v>San Rafael Pétzal</v>
      </c>
      <c r="G8517" s="139" t="str">
        <f t="shared" ref="G8517:K8517" si="8739">+G8479</f>
        <v>06</v>
      </c>
      <c r="H8517" t="str">
        <f t="shared" si="8739"/>
        <v>IGE</v>
      </c>
      <c r="I8517" t="str">
        <f t="shared" si="8739"/>
        <v>Índice de Gestión Estratégica</v>
      </c>
      <c r="J8517" t="str">
        <f t="shared" si="8739"/>
        <v>INDICE</v>
      </c>
      <c r="K8517">
        <f t="shared" si="8739"/>
        <v>0</v>
      </c>
      <c r="L8517" s="150">
        <f>+VLOOKUP($E8517,IGE_2018!$B$8:$Z$347,24,0)</f>
        <v>8.8461869500301077E-2</v>
      </c>
      <c r="M8517" s="142" t="str">
        <f>+VLOOKUP($E8517,IGE_2018!$B$8:$Z$347,25,0)</f>
        <v>Bajo</v>
      </c>
    </row>
    <row r="8518" spans="1:13" x14ac:dyDescent="0.3">
      <c r="A8518" s="139">
        <f t="shared" si="8713"/>
        <v>224</v>
      </c>
      <c r="B8518" s="148">
        <f t="shared" si="8715"/>
        <v>38</v>
      </c>
      <c r="D8518" s="149" t="str">
        <f>+VLOOKUP($A8518,mUNICIPIOS!$B$4:$F$343,2,0)</f>
        <v>Huehuetenango</v>
      </c>
      <c r="E8518" s="149">
        <f>+VLOOKUP($A8518,mUNICIPIOS!$B$4:$F$343,3,0)</f>
        <v>1328</v>
      </c>
      <c r="F8518" s="149" t="str">
        <f>+VLOOKUP($A8518,mUNICIPIOS!$B$4:$F$343,4,0)</f>
        <v>San Rafael Pétzal</v>
      </c>
      <c r="G8518" s="139" t="str">
        <f t="shared" ref="G8518:K8518" si="8740">+G8480</f>
        <v>RANKING</v>
      </c>
      <c r="H8518" t="str">
        <f t="shared" si="8740"/>
        <v>RGM</v>
      </c>
      <c r="I8518" t="str">
        <f t="shared" si="8740"/>
        <v>Ranking de la Gestión Municipal 2018</v>
      </c>
      <c r="J8518" t="str">
        <f t="shared" si="8740"/>
        <v>RANKING</v>
      </c>
      <c r="K8518">
        <f t="shared" si="8740"/>
        <v>0</v>
      </c>
      <c r="L8518" s="151">
        <f>+VLOOKUP($E8518,Resultados_generales!$C$8:$AE$347,27,0)</f>
        <v>0.168640830015754</v>
      </c>
      <c r="M8518" t="str">
        <f>+VLOOKUP($E8518,Resultados_generales!$C$8:$AE$347,28,0)</f>
        <v>Bajo</v>
      </c>
    </row>
    <row r="8519" spans="1:13" x14ac:dyDescent="0.3">
      <c r="A8519" s="139">
        <f t="shared" si="8713"/>
        <v>225</v>
      </c>
      <c r="B8519" s="148">
        <f t="shared" si="8715"/>
        <v>1</v>
      </c>
      <c r="D8519" s="149" t="str">
        <f>+VLOOKUP($A8519,mUNICIPIOS!$B$4:$F$343,2,0)</f>
        <v>Huehuetenango</v>
      </c>
      <c r="E8519" s="149">
        <f>+VLOOKUP($A8519,mUNICIPIOS!$B$4:$F$343,3,0)</f>
        <v>1329</v>
      </c>
      <c r="F8519" s="149" t="str">
        <f>+VLOOKUP($A8519,mUNICIPIOS!$B$4:$F$343,4,0)</f>
        <v>San Gaspar Ixchil</v>
      </c>
      <c r="G8519" s="139" t="str">
        <f t="shared" ref="G8519:K8519" si="8741">+G8481</f>
        <v>01</v>
      </c>
      <c r="H8519" t="str">
        <f t="shared" si="8741"/>
        <v>IPC</v>
      </c>
      <c r="I8519" t="str">
        <f t="shared" si="8741"/>
        <v>Índice de Participación Ciudadana</v>
      </c>
      <c r="J8519" t="str">
        <f t="shared" si="8741"/>
        <v>01-01</v>
      </c>
      <c r="K8519" t="str">
        <f t="shared" si="8741"/>
        <v>Número de reuniones del COMUDE en el año de la medición.</v>
      </c>
      <c r="L8519" s="150">
        <f>+VLOOKUP($E8519,IPC_2018!$B$8:$T$347,3,0)</f>
        <v>0.91666666666666663</v>
      </c>
      <c r="M8519" s="142" t="str">
        <f>+VLOOKUP($E8519,IPC_2018!$B$8:$T$347,4,0)</f>
        <v>Alto</v>
      </c>
    </row>
    <row r="8520" spans="1:13" x14ac:dyDescent="0.3">
      <c r="A8520" s="139">
        <f t="shared" si="8713"/>
        <v>225</v>
      </c>
      <c r="B8520" s="148">
        <f t="shared" si="8715"/>
        <v>2</v>
      </c>
      <c r="D8520" s="149" t="str">
        <f>+VLOOKUP($A8520,mUNICIPIOS!$B$4:$F$343,2,0)</f>
        <v>Huehuetenango</v>
      </c>
      <c r="E8520" s="149">
        <f>+VLOOKUP($A8520,mUNICIPIOS!$B$4:$F$343,3,0)</f>
        <v>1329</v>
      </c>
      <c r="F8520" s="149" t="str">
        <f>+VLOOKUP($A8520,mUNICIPIOS!$B$4:$F$343,4,0)</f>
        <v>San Gaspar Ixchil</v>
      </c>
      <c r="G8520" s="139" t="str">
        <f t="shared" ref="G8520:K8520" si="8742">+G8482</f>
        <v>01</v>
      </c>
      <c r="H8520" t="str">
        <f t="shared" si="8742"/>
        <v>IPC</v>
      </c>
      <c r="I8520" t="str">
        <f t="shared" si="8742"/>
        <v>Índice de Participación Ciudadana</v>
      </c>
      <c r="J8520" t="str">
        <f t="shared" si="8742"/>
        <v>01-02</v>
      </c>
      <c r="K8520" t="str">
        <f t="shared" si="8742"/>
        <v>Participación de Alcaldes, Concejales y Síndicos determinados o designados en el COMUDE</v>
      </c>
      <c r="L8520" s="150">
        <f>+VLOOKUP($E8520,IPC_2018!$B$8:$T$347,6,0)</f>
        <v>0.5</v>
      </c>
      <c r="M8520" s="142" t="str">
        <f>+VLOOKUP($E8520,IPC_2018!$B$8:$T$347,7,0)</f>
        <v>Medio</v>
      </c>
    </row>
    <row r="8521" spans="1:13" x14ac:dyDescent="0.3">
      <c r="A8521" s="139">
        <f t="shared" si="8713"/>
        <v>225</v>
      </c>
      <c r="B8521" s="148">
        <f t="shared" si="8715"/>
        <v>3</v>
      </c>
      <c r="D8521" s="149" t="str">
        <f>+VLOOKUP($A8521,mUNICIPIOS!$B$4:$F$343,2,0)</f>
        <v>Huehuetenango</v>
      </c>
      <c r="E8521" s="149">
        <f>+VLOOKUP($A8521,mUNICIPIOS!$B$4:$F$343,3,0)</f>
        <v>1329</v>
      </c>
      <c r="F8521" s="149" t="str">
        <f>+VLOOKUP($A8521,mUNICIPIOS!$B$4:$F$343,4,0)</f>
        <v>San Gaspar Ixchil</v>
      </c>
      <c r="G8521" s="139" t="str">
        <f t="shared" ref="G8521:K8521" si="8743">+G8483</f>
        <v>01</v>
      </c>
      <c r="H8521" t="str">
        <f t="shared" si="8743"/>
        <v>IPC</v>
      </c>
      <c r="I8521" t="str">
        <f t="shared" si="8743"/>
        <v>Índice de Participación Ciudadana</v>
      </c>
      <c r="J8521" t="str">
        <f t="shared" si="8743"/>
        <v>01-03</v>
      </c>
      <c r="K8521" t="str">
        <f t="shared" si="8743"/>
        <v>Participación  de organizaciones de jóvenes, mujeres, pueblos mayas, xincas, garífunas, y otras organizaciones en el Comude</v>
      </c>
      <c r="L8521" s="150">
        <f>+VLOOKUP($E8521,IPC_2018!$B$8:$T$347,9,0)</f>
        <v>0</v>
      </c>
      <c r="M8521" s="142" t="str">
        <f>+VLOOKUP($E8521,IPC_2018!$B$8:$T$347,10,0)</f>
        <v>Bajo</v>
      </c>
    </row>
    <row r="8522" spans="1:13" x14ac:dyDescent="0.3">
      <c r="A8522" s="139">
        <f t="shared" si="8713"/>
        <v>225</v>
      </c>
      <c r="B8522" s="148">
        <f t="shared" si="8715"/>
        <v>4</v>
      </c>
      <c r="D8522" s="149" t="str">
        <f>+VLOOKUP($A8522,mUNICIPIOS!$B$4:$F$343,2,0)</f>
        <v>Huehuetenango</v>
      </c>
      <c r="E8522" s="149">
        <f>+VLOOKUP($A8522,mUNICIPIOS!$B$4:$F$343,3,0)</f>
        <v>1329</v>
      </c>
      <c r="F8522" s="149" t="str">
        <f>+VLOOKUP($A8522,mUNICIPIOS!$B$4:$F$343,4,0)</f>
        <v>San Gaspar Ixchil</v>
      </c>
      <c r="G8522" s="139" t="str">
        <f t="shared" ref="G8522:K8522" si="8744">+G8484</f>
        <v>01</v>
      </c>
      <c r="H8522" t="str">
        <f t="shared" si="8744"/>
        <v>IPC</v>
      </c>
      <c r="I8522" t="str">
        <f t="shared" si="8744"/>
        <v>Índice de Participación Ciudadana</v>
      </c>
      <c r="J8522" t="str">
        <f t="shared" si="8744"/>
        <v>01-04</v>
      </c>
      <c r="K8522" t="str">
        <f t="shared" si="8744"/>
        <v>Representatividad territorial del Comude.</v>
      </c>
      <c r="L8522" s="150">
        <f>+VLOOKUP($E8522,IPC_2018!$B$8:$T$347,12,0)</f>
        <v>0</v>
      </c>
      <c r="M8522" s="142" t="str">
        <f>+VLOOKUP($E8522,IPC_2018!$B$8:$T$347,13,0)</f>
        <v>Bajo</v>
      </c>
    </row>
    <row r="8523" spans="1:13" x14ac:dyDescent="0.3">
      <c r="A8523" s="139">
        <f t="shared" si="8713"/>
        <v>225</v>
      </c>
      <c r="B8523" s="148">
        <f t="shared" si="8715"/>
        <v>5</v>
      </c>
      <c r="D8523" s="149" t="str">
        <f>+VLOOKUP($A8523,mUNICIPIOS!$B$4:$F$343,2,0)</f>
        <v>Huehuetenango</v>
      </c>
      <c r="E8523" s="149">
        <f>+VLOOKUP($A8523,mUNICIPIOS!$B$4:$F$343,3,0)</f>
        <v>1329</v>
      </c>
      <c r="F8523" s="149" t="str">
        <f>+VLOOKUP($A8523,mUNICIPIOS!$B$4:$F$343,4,0)</f>
        <v>San Gaspar Ixchil</v>
      </c>
      <c r="G8523" s="139" t="str">
        <f t="shared" ref="G8523:K8523" si="8745">+G8485</f>
        <v>01</v>
      </c>
      <c r="H8523" t="str">
        <f t="shared" si="8745"/>
        <v>IPC</v>
      </c>
      <c r="I8523" t="str">
        <f t="shared" si="8745"/>
        <v>Índice de Participación Ciudadana</v>
      </c>
      <c r="J8523" t="str">
        <f t="shared" si="8745"/>
        <v>01-05</v>
      </c>
      <c r="K8523" t="str">
        <f t="shared" si="8745"/>
        <v>Funcionamiento del Comude</v>
      </c>
      <c r="L8523" s="150">
        <f>+VLOOKUP($E8523,IPC_2018!$B$8:$T$347,15,0)</f>
        <v>0.15901060076290127</v>
      </c>
      <c r="M8523" s="142" t="str">
        <f>+VLOOKUP($E8523,IPC_2018!$B$8:$T$347,16,0)</f>
        <v>Bajo</v>
      </c>
    </row>
    <row r="8524" spans="1:13" x14ac:dyDescent="0.3">
      <c r="A8524" s="139">
        <f t="shared" si="8713"/>
        <v>225</v>
      </c>
      <c r="B8524" s="148">
        <f t="shared" si="8715"/>
        <v>6</v>
      </c>
      <c r="D8524" s="149" t="str">
        <f>+VLOOKUP($A8524,mUNICIPIOS!$B$4:$F$343,2,0)</f>
        <v>Huehuetenango</v>
      </c>
      <c r="E8524" s="149">
        <f>+VLOOKUP($A8524,mUNICIPIOS!$B$4:$F$343,3,0)</f>
        <v>1329</v>
      </c>
      <c r="F8524" s="149" t="str">
        <f>+VLOOKUP($A8524,mUNICIPIOS!$B$4:$F$343,4,0)</f>
        <v>San Gaspar Ixchil</v>
      </c>
      <c r="G8524" s="139" t="str">
        <f t="shared" ref="G8524:K8524" si="8746">+G8486</f>
        <v>01</v>
      </c>
      <c r="H8524" t="str">
        <f t="shared" si="8746"/>
        <v>IPC</v>
      </c>
      <c r="I8524" t="str">
        <f t="shared" si="8746"/>
        <v>Índice de Participación Ciudadana</v>
      </c>
      <c r="J8524" t="str">
        <f t="shared" si="8746"/>
        <v>INDICE</v>
      </c>
      <c r="K8524">
        <f t="shared" si="8746"/>
        <v>0</v>
      </c>
      <c r="L8524" s="150">
        <f>+VLOOKUP($E8524,IPC_2018!$B$8:$T$347,18,0)</f>
        <v>0.47593492344776844</v>
      </c>
      <c r="M8524" s="142" t="str">
        <f>+VLOOKUP($E8524,IPC_2018!$B$8:$T$347,19,0)</f>
        <v>Medio</v>
      </c>
    </row>
    <row r="8525" spans="1:13" x14ac:dyDescent="0.3">
      <c r="A8525" s="139">
        <f t="shared" si="8713"/>
        <v>225</v>
      </c>
      <c r="B8525" s="148">
        <f t="shared" si="8715"/>
        <v>7</v>
      </c>
      <c r="D8525" s="149" t="str">
        <f>+VLOOKUP($A8525,mUNICIPIOS!$B$4:$F$343,2,0)</f>
        <v>Huehuetenango</v>
      </c>
      <c r="E8525" s="149">
        <f>+VLOOKUP($A8525,mUNICIPIOS!$B$4:$F$343,3,0)</f>
        <v>1329</v>
      </c>
      <c r="F8525" s="149" t="str">
        <f>+VLOOKUP($A8525,mUNICIPIOS!$B$4:$F$343,4,0)</f>
        <v>San Gaspar Ixchil</v>
      </c>
      <c r="G8525" s="139" t="str">
        <f t="shared" ref="G8525:K8525" si="8747">+G8487</f>
        <v>02</v>
      </c>
      <c r="H8525" t="str">
        <f t="shared" si="8747"/>
        <v>IIC</v>
      </c>
      <c r="I8525" t="str">
        <f t="shared" si="8747"/>
        <v>Índice de Información a la Ciudadanía</v>
      </c>
      <c r="J8525" t="str">
        <f t="shared" si="8747"/>
        <v>02-01</v>
      </c>
      <c r="K8525" t="str">
        <f t="shared" si="8747"/>
        <v>Rendición de cuentas cuatrimestral y anual al Comude enfocadas en resultados.</v>
      </c>
      <c r="L8525" s="150">
        <f>+VLOOKUP($E8525,IIC_2018!$B$8:$Q$347,3,0)</f>
        <v>0.13333333333333333</v>
      </c>
      <c r="M8525" s="142" t="str">
        <f>+VLOOKUP($E8525,IIC_2018!$B$8:$Q$347,4,0)</f>
        <v>Bajo</v>
      </c>
    </row>
    <row r="8526" spans="1:13" x14ac:dyDescent="0.3">
      <c r="A8526" s="139">
        <f t="shared" si="8713"/>
        <v>225</v>
      </c>
      <c r="B8526" s="148">
        <f t="shared" si="8715"/>
        <v>8</v>
      </c>
      <c r="D8526" s="149" t="str">
        <f>+VLOOKUP($A8526,mUNICIPIOS!$B$4:$F$343,2,0)</f>
        <v>Huehuetenango</v>
      </c>
      <c r="E8526" s="149">
        <f>+VLOOKUP($A8526,mUNICIPIOS!$B$4:$F$343,3,0)</f>
        <v>1329</v>
      </c>
      <c r="F8526" s="149" t="str">
        <f>+VLOOKUP($A8526,mUNICIPIOS!$B$4:$F$343,4,0)</f>
        <v>San Gaspar Ixchil</v>
      </c>
      <c r="G8526" s="139" t="str">
        <f t="shared" ref="G8526:K8526" si="8748">+G8488</f>
        <v>02</v>
      </c>
      <c r="H8526" t="str">
        <f t="shared" si="8748"/>
        <v>IIC</v>
      </c>
      <c r="I8526" t="str">
        <f t="shared" si="8748"/>
        <v>Índice de Información a la Ciudadanía</v>
      </c>
      <c r="J8526" t="str">
        <f t="shared" si="8748"/>
        <v>02-02</v>
      </c>
      <c r="K8526" t="str">
        <f t="shared" si="8748"/>
        <v>Información presupuestaria y otra información brindada a la ciudadanía disponible en medios locales de comunicación.</v>
      </c>
      <c r="L8526" s="150">
        <f>+VLOOKUP($E8526,IIC_2018!$B$8:$Q$347,6,0)</f>
        <v>0</v>
      </c>
      <c r="M8526" s="142" t="str">
        <f>+VLOOKUP($E8526,IIC_2018!$B$8:$Q$347,7,0)</f>
        <v>Bajo</v>
      </c>
    </row>
    <row r="8527" spans="1:13" x14ac:dyDescent="0.3">
      <c r="A8527" s="139">
        <f t="shared" si="8713"/>
        <v>225</v>
      </c>
      <c r="B8527" s="148">
        <f t="shared" si="8715"/>
        <v>9</v>
      </c>
      <c r="D8527" s="149" t="str">
        <f>+VLOOKUP($A8527,mUNICIPIOS!$B$4:$F$343,2,0)</f>
        <v>Huehuetenango</v>
      </c>
      <c r="E8527" s="149">
        <f>+VLOOKUP($A8527,mUNICIPIOS!$B$4:$F$343,3,0)</f>
        <v>1329</v>
      </c>
      <c r="F8527" s="149" t="str">
        <f>+VLOOKUP($A8527,mUNICIPIOS!$B$4:$F$343,4,0)</f>
        <v>San Gaspar Ixchil</v>
      </c>
      <c r="G8527" s="139" t="str">
        <f t="shared" ref="G8527:K8527" si="8749">+G8489</f>
        <v>02</v>
      </c>
      <c r="H8527" t="str">
        <f t="shared" si="8749"/>
        <v>IIC</v>
      </c>
      <c r="I8527" t="str">
        <f t="shared" si="8749"/>
        <v>Índice de Información a la Ciudadanía</v>
      </c>
      <c r="J8527" t="str">
        <f t="shared" si="8749"/>
        <v>02-03</v>
      </c>
      <c r="K8527" t="str">
        <f t="shared" si="8749"/>
        <v>Información pública de oficio actualizada y disponible de acuerdo a la LAIP y uso de internet.</v>
      </c>
      <c r="L8527" s="150">
        <f>+VLOOKUP($E8527,IIC_2018!$B$8:$Q$347,9,0)</f>
        <v>0.92</v>
      </c>
      <c r="M8527" s="142" t="str">
        <f>+VLOOKUP($E8527,IIC_2018!$B$8:$Q$347,10,0)</f>
        <v>Alto</v>
      </c>
    </row>
    <row r="8528" spans="1:13" x14ac:dyDescent="0.3">
      <c r="A8528" s="139">
        <f t="shared" si="8713"/>
        <v>225</v>
      </c>
      <c r="B8528" s="148">
        <f t="shared" si="8715"/>
        <v>10</v>
      </c>
      <c r="D8528" s="149" t="str">
        <f>+VLOOKUP($A8528,mUNICIPIOS!$B$4:$F$343,2,0)</f>
        <v>Huehuetenango</v>
      </c>
      <c r="E8528" s="149">
        <f>+VLOOKUP($A8528,mUNICIPIOS!$B$4:$F$343,3,0)</f>
        <v>1329</v>
      </c>
      <c r="F8528" s="149" t="str">
        <f>+VLOOKUP($A8528,mUNICIPIOS!$B$4:$F$343,4,0)</f>
        <v>San Gaspar Ixchil</v>
      </c>
      <c r="G8528" s="139" t="str">
        <f t="shared" ref="G8528:K8528" si="8750">+G8490</f>
        <v>02</v>
      </c>
      <c r="H8528" t="str">
        <f t="shared" si="8750"/>
        <v>IIC</v>
      </c>
      <c r="I8528" t="str">
        <f t="shared" si="8750"/>
        <v>Índice de Información a la Ciudadanía</v>
      </c>
      <c r="J8528" t="str">
        <f t="shared" si="8750"/>
        <v>02-04</v>
      </c>
      <c r="K8528" t="str">
        <f t="shared" si="8750"/>
        <v>Relación del monto contratado por medio de Guate compras con el total del presupuesto de egresos vigente.</v>
      </c>
      <c r="L8528" s="150">
        <f>+VLOOKUP($E8528,IIC_2018!$B$8:$Q$347,12,0)</f>
        <v>0.98108450442475981</v>
      </c>
      <c r="M8528" s="142" t="str">
        <f>+VLOOKUP($E8528,IIC_2018!$B$8:$Q$347,13,0)</f>
        <v>Alto</v>
      </c>
    </row>
    <row r="8529" spans="1:13" x14ac:dyDescent="0.3">
      <c r="A8529" s="139">
        <f t="shared" si="8713"/>
        <v>225</v>
      </c>
      <c r="B8529" s="148">
        <f t="shared" si="8715"/>
        <v>11</v>
      </c>
      <c r="D8529" s="149" t="str">
        <f>+VLOOKUP($A8529,mUNICIPIOS!$B$4:$F$343,2,0)</f>
        <v>Huehuetenango</v>
      </c>
      <c r="E8529" s="149">
        <f>+VLOOKUP($A8529,mUNICIPIOS!$B$4:$F$343,3,0)</f>
        <v>1329</v>
      </c>
      <c r="F8529" s="149" t="str">
        <f>+VLOOKUP($A8529,mUNICIPIOS!$B$4:$F$343,4,0)</f>
        <v>San Gaspar Ixchil</v>
      </c>
      <c r="G8529" s="139" t="str">
        <f t="shared" ref="G8529:K8529" si="8751">+G8491</f>
        <v>02</v>
      </c>
      <c r="H8529" t="str">
        <f t="shared" si="8751"/>
        <v>IIC</v>
      </c>
      <c r="I8529" t="str">
        <f t="shared" si="8751"/>
        <v>Índice de Información a la Ciudadanía</v>
      </c>
      <c r="J8529" t="str">
        <f t="shared" si="8751"/>
        <v>INDICE</v>
      </c>
      <c r="K8529">
        <f t="shared" si="8751"/>
        <v>0</v>
      </c>
      <c r="L8529" s="150">
        <f>+VLOOKUP($E8529,IIC_2018!$B$8:$Q$347,15,0)</f>
        <v>0.50860445943952337</v>
      </c>
      <c r="M8529" s="142" t="str">
        <f>+VLOOKUP($E8529,IIC_2018!$B$8:$Q$347,16,0)</f>
        <v>Medio</v>
      </c>
    </row>
    <row r="8530" spans="1:13" x14ac:dyDescent="0.3">
      <c r="A8530" s="139">
        <f t="shared" si="8713"/>
        <v>225</v>
      </c>
      <c r="B8530" s="148">
        <f t="shared" si="8715"/>
        <v>12</v>
      </c>
      <c r="D8530" s="149" t="str">
        <f>+VLOOKUP($A8530,mUNICIPIOS!$B$4:$F$343,2,0)</f>
        <v>Huehuetenango</v>
      </c>
      <c r="E8530" s="149">
        <f>+VLOOKUP($A8530,mUNICIPIOS!$B$4:$F$343,3,0)</f>
        <v>1329</v>
      </c>
      <c r="F8530" s="149" t="str">
        <f>+VLOOKUP($A8530,mUNICIPIOS!$B$4:$F$343,4,0)</f>
        <v>San Gaspar Ixchil</v>
      </c>
      <c r="G8530" s="139" t="str">
        <f t="shared" ref="G8530:K8530" si="8752">+G8492</f>
        <v>03</v>
      </c>
      <c r="H8530" t="str">
        <f t="shared" si="8752"/>
        <v>ISP</v>
      </c>
      <c r="I8530" t="str">
        <f t="shared" si="8752"/>
        <v>Índice de Servicios Públicos</v>
      </c>
      <c r="J8530" t="str">
        <f t="shared" si="8752"/>
        <v>03-01</v>
      </c>
      <c r="K8530" t="str">
        <f t="shared" si="8752"/>
        <v>Cobertura del servicio público de agua</v>
      </c>
      <c r="L8530" s="150">
        <f>+VLOOKUP($E8530,ISP_2018!$B$8:$T$347,3,0)</f>
        <v>0</v>
      </c>
      <c r="M8530" s="142" t="str">
        <f>+VLOOKUP($E8530,ISP_2018!$B$8:$T$347,4,0)</f>
        <v>Bajo</v>
      </c>
    </row>
    <row r="8531" spans="1:13" x14ac:dyDescent="0.3">
      <c r="A8531" s="139">
        <f t="shared" si="8713"/>
        <v>225</v>
      </c>
      <c r="B8531" s="148">
        <f t="shared" si="8715"/>
        <v>13</v>
      </c>
      <c r="D8531" s="149" t="str">
        <f>+VLOOKUP($A8531,mUNICIPIOS!$B$4:$F$343,2,0)</f>
        <v>Huehuetenango</v>
      </c>
      <c r="E8531" s="149">
        <f>+VLOOKUP($A8531,mUNICIPIOS!$B$4:$F$343,3,0)</f>
        <v>1329</v>
      </c>
      <c r="F8531" s="149" t="str">
        <f>+VLOOKUP($A8531,mUNICIPIOS!$B$4:$F$343,4,0)</f>
        <v>San Gaspar Ixchil</v>
      </c>
      <c r="G8531" s="139" t="str">
        <f t="shared" ref="G8531:K8531" si="8753">+G8493</f>
        <v>03</v>
      </c>
      <c r="H8531" t="str">
        <f t="shared" si="8753"/>
        <v>ISP</v>
      </c>
      <c r="I8531" t="str">
        <f t="shared" si="8753"/>
        <v>Índice de Servicios Públicos</v>
      </c>
      <c r="J8531" t="str">
        <f t="shared" si="8753"/>
        <v>03-02</v>
      </c>
      <c r="K8531" t="str">
        <f t="shared" si="8753"/>
        <v>Control de la calidad del servicio público de agua</v>
      </c>
      <c r="L8531" s="150">
        <f>+VLOOKUP($E8531,ISP_2018!$B$8:$T$347,6,0)</f>
        <v>0</v>
      </c>
      <c r="M8531" s="142" t="str">
        <f>+VLOOKUP($E8531,ISP_2018!$B$8:$T$347,7,0)</f>
        <v>Bajo</v>
      </c>
    </row>
    <row r="8532" spans="1:13" x14ac:dyDescent="0.3">
      <c r="A8532" s="139">
        <f t="shared" si="8713"/>
        <v>225</v>
      </c>
      <c r="B8532" s="148">
        <f t="shared" si="8715"/>
        <v>14</v>
      </c>
      <c r="D8532" s="149" t="str">
        <f>+VLOOKUP($A8532,mUNICIPIOS!$B$4:$F$343,2,0)</f>
        <v>Huehuetenango</v>
      </c>
      <c r="E8532" s="149">
        <f>+VLOOKUP($A8532,mUNICIPIOS!$B$4:$F$343,3,0)</f>
        <v>1329</v>
      </c>
      <c r="F8532" s="149" t="str">
        <f>+VLOOKUP($A8532,mUNICIPIOS!$B$4:$F$343,4,0)</f>
        <v>San Gaspar Ixchil</v>
      </c>
      <c r="G8532" s="139" t="str">
        <f t="shared" ref="G8532:K8532" si="8754">+G8494</f>
        <v>03</v>
      </c>
      <c r="H8532" t="str">
        <f t="shared" si="8754"/>
        <v>ISP</v>
      </c>
      <c r="I8532" t="str">
        <f t="shared" si="8754"/>
        <v>Índice de Servicios Públicos</v>
      </c>
      <c r="J8532" t="str">
        <f t="shared" si="8754"/>
        <v>03-03</v>
      </c>
      <c r="K8532" t="str">
        <f t="shared" si="8754"/>
        <v>Disposición  y tratamiento  de aguas residuales</v>
      </c>
      <c r="L8532" s="150">
        <f>+VLOOKUP($E8532,ISP_2018!$B$8:$T$347,9,0)</f>
        <v>0</v>
      </c>
      <c r="M8532" s="142" t="str">
        <f>+VLOOKUP($E8532,ISP_2018!$B$8:$T$347,10,0)</f>
        <v>Bajo</v>
      </c>
    </row>
    <row r="8533" spans="1:13" x14ac:dyDescent="0.3">
      <c r="A8533" s="139">
        <f t="shared" si="8713"/>
        <v>225</v>
      </c>
      <c r="B8533" s="148">
        <f t="shared" si="8715"/>
        <v>15</v>
      </c>
      <c r="D8533" s="149" t="str">
        <f>+VLOOKUP($A8533,mUNICIPIOS!$B$4:$F$343,2,0)</f>
        <v>Huehuetenango</v>
      </c>
      <c r="E8533" s="149">
        <f>+VLOOKUP($A8533,mUNICIPIOS!$B$4:$F$343,3,0)</f>
        <v>1329</v>
      </c>
      <c r="F8533" s="149" t="str">
        <f>+VLOOKUP($A8533,mUNICIPIOS!$B$4:$F$343,4,0)</f>
        <v>San Gaspar Ixchil</v>
      </c>
      <c r="G8533" s="139" t="str">
        <f t="shared" ref="G8533:K8533" si="8755">+G8495</f>
        <v>03</v>
      </c>
      <c r="H8533" t="str">
        <f t="shared" si="8755"/>
        <v>ISP</v>
      </c>
      <c r="I8533" t="str">
        <f t="shared" si="8755"/>
        <v>Índice de Servicios Públicos</v>
      </c>
      <c r="J8533" t="str">
        <f t="shared" si="8755"/>
        <v>03-04</v>
      </c>
      <c r="K8533" t="str">
        <f t="shared" si="8755"/>
        <v>Gestión y manejo de los residuos y desechos sólidos</v>
      </c>
      <c r="L8533" s="150">
        <f>+VLOOKUP($E8533,ISP_2018!$B$8:$T$347,12,0)</f>
        <v>0</v>
      </c>
      <c r="M8533" s="142" t="str">
        <f>+VLOOKUP($E8533,ISP_2018!$B$8:$T$347,13,0)</f>
        <v>Bajo</v>
      </c>
    </row>
    <row r="8534" spans="1:13" x14ac:dyDescent="0.3">
      <c r="A8534" s="139">
        <f t="shared" si="8713"/>
        <v>225</v>
      </c>
      <c r="B8534" s="148">
        <f t="shared" si="8715"/>
        <v>16</v>
      </c>
      <c r="D8534" s="149" t="str">
        <f>+VLOOKUP($A8534,mUNICIPIOS!$B$4:$F$343,2,0)</f>
        <v>Huehuetenango</v>
      </c>
      <c r="E8534" s="149">
        <f>+VLOOKUP($A8534,mUNICIPIOS!$B$4:$F$343,3,0)</f>
        <v>1329</v>
      </c>
      <c r="F8534" s="149" t="str">
        <f>+VLOOKUP($A8534,mUNICIPIOS!$B$4:$F$343,4,0)</f>
        <v>San Gaspar Ixchil</v>
      </c>
      <c r="G8534" s="139" t="str">
        <f t="shared" ref="G8534:K8534" si="8756">+G8496</f>
        <v>03</v>
      </c>
      <c r="H8534" t="str">
        <f t="shared" si="8756"/>
        <v>ISP</v>
      </c>
      <c r="I8534" t="str">
        <f t="shared" si="8756"/>
        <v>Índice de Servicios Públicos</v>
      </c>
      <c r="J8534" t="str">
        <f t="shared" si="8756"/>
        <v>03-05</v>
      </c>
      <c r="K8534" t="str">
        <f t="shared" si="8756"/>
        <v>Gestión de servicios públicos municipales</v>
      </c>
      <c r="L8534" s="150">
        <f>+VLOOKUP($E8534,ISP_2018!$B$8:$T$347,15,0)</f>
        <v>9.6774193548387108E-2</v>
      </c>
      <c r="M8534" s="142" t="str">
        <f>+VLOOKUP($E8534,ISP_2018!$B$8:$T$347,16,0)</f>
        <v>Bajo</v>
      </c>
    </row>
    <row r="8535" spans="1:13" x14ac:dyDescent="0.3">
      <c r="A8535" s="139">
        <f t="shared" si="8713"/>
        <v>225</v>
      </c>
      <c r="B8535" s="148">
        <f t="shared" si="8715"/>
        <v>17</v>
      </c>
      <c r="D8535" s="149" t="str">
        <f>+VLOOKUP($A8535,mUNICIPIOS!$B$4:$F$343,2,0)</f>
        <v>Huehuetenango</v>
      </c>
      <c r="E8535" s="149">
        <f>+VLOOKUP($A8535,mUNICIPIOS!$B$4:$F$343,3,0)</f>
        <v>1329</v>
      </c>
      <c r="F8535" s="149" t="str">
        <f>+VLOOKUP($A8535,mUNICIPIOS!$B$4:$F$343,4,0)</f>
        <v>San Gaspar Ixchil</v>
      </c>
      <c r="G8535" s="139" t="str">
        <f t="shared" ref="G8535:K8535" si="8757">+G8497</f>
        <v>03</v>
      </c>
      <c r="H8535" t="str">
        <f t="shared" si="8757"/>
        <v>ISP</v>
      </c>
      <c r="I8535" t="str">
        <f t="shared" si="8757"/>
        <v>Índice de Servicios Públicos</v>
      </c>
      <c r="J8535" t="str">
        <f t="shared" si="8757"/>
        <v>INDICE</v>
      </c>
      <c r="K8535">
        <f t="shared" si="8757"/>
        <v>0</v>
      </c>
      <c r="L8535" s="150">
        <f>+VLOOKUP($E8535,ISP_2018!$B$8:$T$347,18,0)</f>
        <v>1.9354838709677424E-2</v>
      </c>
      <c r="M8535" s="142" t="str">
        <f>+VLOOKUP($E8535,ISP_2018!$B$8:$T$347,19,0)</f>
        <v>Bajo</v>
      </c>
    </row>
    <row r="8536" spans="1:13" x14ac:dyDescent="0.3">
      <c r="A8536" s="139">
        <f t="shared" si="8713"/>
        <v>225</v>
      </c>
      <c r="B8536" s="148">
        <f t="shared" si="8715"/>
        <v>18</v>
      </c>
      <c r="D8536" s="149" t="str">
        <f>+VLOOKUP($A8536,mUNICIPIOS!$B$4:$F$343,2,0)</f>
        <v>Huehuetenango</v>
      </c>
      <c r="E8536" s="149">
        <f>+VLOOKUP($A8536,mUNICIPIOS!$B$4:$F$343,3,0)</f>
        <v>1329</v>
      </c>
      <c r="F8536" s="149" t="str">
        <f>+VLOOKUP($A8536,mUNICIPIOS!$B$4:$F$343,4,0)</f>
        <v>San Gaspar Ixchil</v>
      </c>
      <c r="G8536" s="139" t="str">
        <f t="shared" ref="G8536:K8536" si="8758">+G8498</f>
        <v>04</v>
      </c>
      <c r="H8536" t="str">
        <f t="shared" si="8758"/>
        <v>IGA</v>
      </c>
      <c r="I8536" t="str">
        <f t="shared" si="8758"/>
        <v>Índice de Gestión Administrativa</v>
      </c>
      <c r="J8536" t="str">
        <f t="shared" si="8758"/>
        <v>04-01</v>
      </c>
      <c r="K8536" t="str">
        <f t="shared" si="8758"/>
        <v>Existencia de elementos de atención municipal orientada al vecino</v>
      </c>
      <c r="L8536" s="150">
        <f>+VLOOKUP($E8536,IGA_2018!$B$8:$N$347,3,0)</f>
        <v>0</v>
      </c>
      <c r="M8536" s="142" t="str">
        <f>+VLOOKUP($E8536,IGA_2018!$B$8:$N$347,4,0)</f>
        <v>Bajo</v>
      </c>
    </row>
    <row r="8537" spans="1:13" x14ac:dyDescent="0.3">
      <c r="A8537" s="139">
        <f t="shared" si="8713"/>
        <v>225</v>
      </c>
      <c r="B8537" s="148">
        <f t="shared" si="8715"/>
        <v>19</v>
      </c>
      <c r="D8537" s="149" t="str">
        <f>+VLOOKUP($A8537,mUNICIPIOS!$B$4:$F$343,2,0)</f>
        <v>Huehuetenango</v>
      </c>
      <c r="E8537" s="149">
        <f>+VLOOKUP($A8537,mUNICIPIOS!$B$4:$F$343,3,0)</f>
        <v>1329</v>
      </c>
      <c r="F8537" s="149" t="str">
        <f>+VLOOKUP($A8537,mUNICIPIOS!$B$4:$F$343,4,0)</f>
        <v>San Gaspar Ixchil</v>
      </c>
      <c r="G8537" s="139" t="str">
        <f t="shared" ref="G8537:K8537" si="8759">+G8499</f>
        <v>04</v>
      </c>
      <c r="H8537" t="str">
        <f t="shared" si="8759"/>
        <v>IGA</v>
      </c>
      <c r="I8537" t="str">
        <f t="shared" si="8759"/>
        <v>Índice de Gestión Administrativa</v>
      </c>
      <c r="J8537" t="str">
        <f t="shared" si="8759"/>
        <v>04-02</v>
      </c>
      <c r="K8537" t="str">
        <f t="shared" si="8759"/>
        <v>Gestión del recurso humano.</v>
      </c>
      <c r="L8537" s="150">
        <f>+VLOOKUP($E8537,IGA_2018!$B$8:$N$347,6,0)</f>
        <v>0.76229719289209397</v>
      </c>
      <c r="M8537" s="142" t="str">
        <f>+VLOOKUP($E8537,IGA_2018!$B$8:$N$347,7,0)</f>
        <v>Medio alto</v>
      </c>
    </row>
    <row r="8538" spans="1:13" x14ac:dyDescent="0.3">
      <c r="A8538" s="139">
        <f t="shared" si="8713"/>
        <v>225</v>
      </c>
      <c r="B8538" s="148">
        <f t="shared" si="8715"/>
        <v>20</v>
      </c>
      <c r="D8538" s="149" t="str">
        <f>+VLOOKUP($A8538,mUNICIPIOS!$B$4:$F$343,2,0)</f>
        <v>Huehuetenango</v>
      </c>
      <c r="E8538" s="149">
        <f>+VLOOKUP($A8538,mUNICIPIOS!$B$4:$F$343,3,0)</f>
        <v>1329</v>
      </c>
      <c r="F8538" s="149" t="str">
        <f>+VLOOKUP($A8538,mUNICIPIOS!$B$4:$F$343,4,0)</f>
        <v>San Gaspar Ixchil</v>
      </c>
      <c r="G8538" s="139" t="str">
        <f t="shared" ref="G8538:K8538" si="8760">+G8500</f>
        <v>04</v>
      </c>
      <c r="H8538" t="str">
        <f t="shared" si="8760"/>
        <v>IGA</v>
      </c>
      <c r="I8538" t="str">
        <f t="shared" si="8760"/>
        <v>Índice de Gestión Administrativa</v>
      </c>
      <c r="J8538" t="str">
        <f t="shared" si="8760"/>
        <v>04-03</v>
      </c>
      <c r="K8538" t="str">
        <f t="shared" si="8760"/>
        <v>Existencia de oficinas municipales con instrumentos de gestión.</v>
      </c>
      <c r="L8538" s="150">
        <f>+VLOOKUP($E8538,IGA_2018!$B$8:$N$347,9,0)</f>
        <v>0.47142857142857142</v>
      </c>
      <c r="M8538" s="142" t="str">
        <f>+VLOOKUP($E8538,IGA_2018!$B$8:$N$347,10,0)</f>
        <v>Medio</v>
      </c>
    </row>
    <row r="8539" spans="1:13" x14ac:dyDescent="0.3">
      <c r="A8539" s="139">
        <f t="shared" si="8713"/>
        <v>225</v>
      </c>
      <c r="B8539" s="148">
        <f t="shared" si="8715"/>
        <v>21</v>
      </c>
      <c r="D8539" s="149" t="str">
        <f>+VLOOKUP($A8539,mUNICIPIOS!$B$4:$F$343,2,0)</f>
        <v>Huehuetenango</v>
      </c>
      <c r="E8539" s="149">
        <f>+VLOOKUP($A8539,mUNICIPIOS!$B$4:$F$343,3,0)</f>
        <v>1329</v>
      </c>
      <c r="F8539" s="149" t="str">
        <f>+VLOOKUP($A8539,mUNICIPIOS!$B$4:$F$343,4,0)</f>
        <v>San Gaspar Ixchil</v>
      </c>
      <c r="G8539" s="139" t="str">
        <f t="shared" ref="G8539:K8539" si="8761">+G8501</f>
        <v>04</v>
      </c>
      <c r="H8539" t="str">
        <f t="shared" si="8761"/>
        <v>IGA</v>
      </c>
      <c r="I8539" t="str">
        <f t="shared" si="8761"/>
        <v>Índice de Gestión Administrativa</v>
      </c>
      <c r="J8539" t="str">
        <f t="shared" si="8761"/>
        <v>INDICE</v>
      </c>
      <c r="K8539">
        <f t="shared" si="8761"/>
        <v>0</v>
      </c>
      <c r="L8539" s="150">
        <f>+VLOOKUP($E8539,IGA_2018!$B$8:$N$347,12,0)</f>
        <v>0.43180401751223285</v>
      </c>
      <c r="M8539" s="142" t="str">
        <f>+VLOOKUP($E8539,IGA_2018!$B$8:$N$347,13,0)</f>
        <v>Medio</v>
      </c>
    </row>
    <row r="8540" spans="1:13" x14ac:dyDescent="0.3">
      <c r="A8540" s="139">
        <f t="shared" si="8713"/>
        <v>225</v>
      </c>
      <c r="B8540" s="148">
        <f t="shared" si="8715"/>
        <v>22</v>
      </c>
      <c r="D8540" s="149" t="str">
        <f>+VLOOKUP($A8540,mUNICIPIOS!$B$4:$F$343,2,0)</f>
        <v>Huehuetenango</v>
      </c>
      <c r="E8540" s="149">
        <f>+VLOOKUP($A8540,mUNICIPIOS!$B$4:$F$343,3,0)</f>
        <v>1329</v>
      </c>
      <c r="F8540" s="149" t="str">
        <f>+VLOOKUP($A8540,mUNICIPIOS!$B$4:$F$343,4,0)</f>
        <v>San Gaspar Ixchil</v>
      </c>
      <c r="G8540" s="139" t="str">
        <f t="shared" ref="G8540:K8540" si="8762">+G8502</f>
        <v>05</v>
      </c>
      <c r="H8540" t="str">
        <f t="shared" si="8762"/>
        <v>IGF</v>
      </c>
      <c r="I8540" t="str">
        <f t="shared" si="8762"/>
        <v>Índice de Gestión Financiera</v>
      </c>
      <c r="J8540" t="str">
        <f t="shared" si="8762"/>
        <v>05-01</v>
      </c>
      <c r="K8540" t="str">
        <f t="shared" si="8762"/>
        <v>Autonomía financiera municipal</v>
      </c>
      <c r="L8540" s="150">
        <f>+VLOOKUP($E8540,IGF_2018!$B$8:$Z$347,3,0)</f>
        <v>1.0820197435083558E-2</v>
      </c>
      <c r="M8540" s="142" t="str">
        <f>+VLOOKUP($E8540,IGF_2018!$B$8:$Z$347,4,0)</f>
        <v>Bajo</v>
      </c>
    </row>
    <row r="8541" spans="1:13" x14ac:dyDescent="0.3">
      <c r="A8541" s="139">
        <f t="shared" si="8713"/>
        <v>225</v>
      </c>
      <c r="B8541" s="148">
        <f t="shared" si="8715"/>
        <v>23</v>
      </c>
      <c r="D8541" s="149" t="str">
        <f>+VLOOKUP($A8541,mUNICIPIOS!$B$4:$F$343,2,0)</f>
        <v>Huehuetenango</v>
      </c>
      <c r="E8541" s="149">
        <f>+VLOOKUP($A8541,mUNICIPIOS!$B$4:$F$343,3,0)</f>
        <v>1329</v>
      </c>
      <c r="F8541" s="149" t="str">
        <f>+VLOOKUP($A8541,mUNICIPIOS!$B$4:$F$343,4,0)</f>
        <v>San Gaspar Ixchil</v>
      </c>
      <c r="G8541" s="139" t="str">
        <f t="shared" ref="G8541:K8541" si="8763">+G8503</f>
        <v>05</v>
      </c>
      <c r="H8541" t="str">
        <f t="shared" si="8763"/>
        <v>IGF</v>
      </c>
      <c r="I8541" t="str">
        <f t="shared" si="8763"/>
        <v>Índice de Gestión Financiera</v>
      </c>
      <c r="J8541" t="str">
        <f t="shared" si="8763"/>
        <v>05-02</v>
      </c>
      <c r="K8541" t="str">
        <f t="shared" si="8763"/>
        <v xml:space="preserve">Ingresos propios por habitante -sin regalías- </v>
      </c>
      <c r="L8541" s="150">
        <f>+VLOOKUP($E8541,IGF_2018!$B$8:$Z$347,6,0)</f>
        <v>1.3725477025959828E-2</v>
      </c>
      <c r="M8541" s="142" t="str">
        <f>+VLOOKUP($E8541,IGF_2018!$B$8:$Z$347,7,0)</f>
        <v>Bajo</v>
      </c>
    </row>
    <row r="8542" spans="1:13" x14ac:dyDescent="0.3">
      <c r="A8542" s="139">
        <f t="shared" si="8713"/>
        <v>225</v>
      </c>
      <c r="B8542" s="148">
        <f t="shared" si="8715"/>
        <v>24</v>
      </c>
      <c r="D8542" s="149" t="str">
        <f>+VLOOKUP($A8542,mUNICIPIOS!$B$4:$F$343,2,0)</f>
        <v>Huehuetenango</v>
      </c>
      <c r="E8542" s="149">
        <f>+VLOOKUP($A8542,mUNICIPIOS!$B$4:$F$343,3,0)</f>
        <v>1329</v>
      </c>
      <c r="F8542" s="149" t="str">
        <f>+VLOOKUP($A8542,mUNICIPIOS!$B$4:$F$343,4,0)</f>
        <v>San Gaspar Ixchil</v>
      </c>
      <c r="G8542" s="139" t="str">
        <f t="shared" ref="G8542:K8542" si="8764">+G8504</f>
        <v>05</v>
      </c>
      <c r="H8542" t="str">
        <f t="shared" si="8764"/>
        <v>IGF</v>
      </c>
      <c r="I8542" t="str">
        <f t="shared" si="8764"/>
        <v>Índice de Gestión Financiera</v>
      </c>
      <c r="J8542" t="str">
        <f t="shared" si="8764"/>
        <v>05-03</v>
      </c>
      <c r="K8542" t="str">
        <f t="shared" si="8764"/>
        <v>Ingresos del IUSI en relación a los ingresos propios -sin regalías-</v>
      </c>
      <c r="L8542" s="150">
        <f>+VLOOKUP($E8542,IGF_2018!$B$8:$Z$347,9,0)</f>
        <v>0</v>
      </c>
      <c r="M8542" s="142" t="str">
        <f>+VLOOKUP($E8542,IGF_2018!$B$8:$Z$347,10,0)</f>
        <v>Bajo</v>
      </c>
    </row>
    <row r="8543" spans="1:13" x14ac:dyDescent="0.3">
      <c r="A8543" s="139">
        <f t="shared" si="8713"/>
        <v>225</v>
      </c>
      <c r="B8543" s="148">
        <f t="shared" si="8715"/>
        <v>25</v>
      </c>
      <c r="D8543" s="149" t="str">
        <f>+VLOOKUP($A8543,mUNICIPIOS!$B$4:$F$343,2,0)</f>
        <v>Huehuetenango</v>
      </c>
      <c r="E8543" s="149">
        <f>+VLOOKUP($A8543,mUNICIPIOS!$B$4:$F$343,3,0)</f>
        <v>1329</v>
      </c>
      <c r="F8543" s="149" t="str">
        <f>+VLOOKUP($A8543,mUNICIPIOS!$B$4:$F$343,4,0)</f>
        <v>San Gaspar Ixchil</v>
      </c>
      <c r="G8543" s="139" t="str">
        <f t="shared" ref="G8543:K8543" si="8765">+G8505</f>
        <v>05</v>
      </c>
      <c r="H8543" t="str">
        <f t="shared" si="8765"/>
        <v>IGF</v>
      </c>
      <c r="I8543" t="str">
        <f t="shared" si="8765"/>
        <v>Índice de Gestión Financiera</v>
      </c>
      <c r="J8543" t="str">
        <f t="shared" si="8765"/>
        <v>05-04</v>
      </c>
      <c r="K8543" t="str">
        <f t="shared" si="8765"/>
        <v>Inversión anual en capital fijo por habitante</v>
      </c>
      <c r="L8543" s="150">
        <f>+VLOOKUP($E8543,IGF_2018!$B$8:$Z$347,12,0)</f>
        <v>0.30273003950045524</v>
      </c>
      <c r="M8543" s="142" t="str">
        <f>+VLOOKUP($E8543,IGF_2018!$B$8:$Z$347,13,0)</f>
        <v>Medio bajo</v>
      </c>
    </row>
    <row r="8544" spans="1:13" x14ac:dyDescent="0.3">
      <c r="A8544" s="139">
        <f t="shared" si="8713"/>
        <v>225</v>
      </c>
      <c r="B8544" s="148">
        <f t="shared" si="8715"/>
        <v>26</v>
      </c>
      <c r="D8544" s="149" t="str">
        <f>+VLOOKUP($A8544,mUNICIPIOS!$B$4:$F$343,2,0)</f>
        <v>Huehuetenango</v>
      </c>
      <c r="E8544" s="149">
        <f>+VLOOKUP($A8544,mUNICIPIOS!$B$4:$F$343,3,0)</f>
        <v>1329</v>
      </c>
      <c r="F8544" s="149" t="str">
        <f>+VLOOKUP($A8544,mUNICIPIOS!$B$4:$F$343,4,0)</f>
        <v>San Gaspar Ixchil</v>
      </c>
      <c r="G8544" s="139" t="str">
        <f t="shared" ref="G8544:K8544" si="8766">+G8506</f>
        <v>05</v>
      </c>
      <c r="H8544" t="str">
        <f t="shared" si="8766"/>
        <v>IGF</v>
      </c>
      <c r="I8544" t="str">
        <f t="shared" si="8766"/>
        <v>Índice de Gestión Financiera</v>
      </c>
      <c r="J8544" t="str">
        <f t="shared" si="8766"/>
        <v>05-05</v>
      </c>
      <c r="K8544" t="str">
        <f t="shared" si="8766"/>
        <v>Inversión anual en capital fijo con recursos percibidos por ingresos propios</v>
      </c>
      <c r="L8544" s="150">
        <f>+VLOOKUP($E8544,IGF_2018!$B$8:$Z$347,15,0)</f>
        <v>0</v>
      </c>
      <c r="M8544" s="142" t="str">
        <f>+VLOOKUP($E8544,IGF_2018!$B$8:$Z$347,16,0)</f>
        <v>Bajo</v>
      </c>
    </row>
    <row r="8545" spans="1:13" x14ac:dyDescent="0.3">
      <c r="A8545" s="139">
        <f t="shared" si="8713"/>
        <v>225</v>
      </c>
      <c r="B8545" s="148">
        <f t="shared" si="8715"/>
        <v>27</v>
      </c>
      <c r="D8545" s="149" t="str">
        <f>+VLOOKUP($A8545,mUNICIPIOS!$B$4:$F$343,2,0)</f>
        <v>Huehuetenango</v>
      </c>
      <c r="E8545" s="149">
        <f>+VLOOKUP($A8545,mUNICIPIOS!$B$4:$F$343,3,0)</f>
        <v>1329</v>
      </c>
      <c r="F8545" s="149" t="str">
        <f>+VLOOKUP($A8545,mUNICIPIOS!$B$4:$F$343,4,0)</f>
        <v>San Gaspar Ixchil</v>
      </c>
      <c r="G8545" s="139" t="str">
        <f t="shared" ref="G8545:K8545" si="8767">+G8507</f>
        <v>05</v>
      </c>
      <c r="H8545" t="str">
        <f t="shared" si="8767"/>
        <v>IGF</v>
      </c>
      <c r="I8545" t="str">
        <f t="shared" si="8767"/>
        <v>Índice de Gestión Financiera</v>
      </c>
      <c r="J8545" t="str">
        <f t="shared" si="8767"/>
        <v>05-06</v>
      </c>
      <c r="K8545" t="str">
        <f t="shared" si="8767"/>
        <v xml:space="preserve">Inversión anual en capital fijo con recursos percibidos por transferencias del Gobierno Central </v>
      </c>
      <c r="L8545" s="150">
        <f>+VLOOKUP($E8545,IGF_2018!$B$8:$Z$347,18,0)</f>
        <v>0.54837337484638859</v>
      </c>
      <c r="M8545" s="142" t="str">
        <f>+VLOOKUP($E8545,IGF_2018!$B$8:$Z$347,19,0)</f>
        <v>Medio</v>
      </c>
    </row>
    <row r="8546" spans="1:13" x14ac:dyDescent="0.3">
      <c r="A8546" s="139">
        <f t="shared" si="8713"/>
        <v>225</v>
      </c>
      <c r="B8546" s="148">
        <f t="shared" si="8715"/>
        <v>28</v>
      </c>
      <c r="D8546" s="149" t="str">
        <f>+VLOOKUP($A8546,mUNICIPIOS!$B$4:$F$343,2,0)</f>
        <v>Huehuetenango</v>
      </c>
      <c r="E8546" s="149">
        <f>+VLOOKUP($A8546,mUNICIPIOS!$B$4:$F$343,3,0)</f>
        <v>1329</v>
      </c>
      <c r="F8546" s="149" t="str">
        <f>+VLOOKUP($A8546,mUNICIPIOS!$B$4:$F$343,4,0)</f>
        <v>San Gaspar Ixchil</v>
      </c>
      <c r="G8546" s="139" t="str">
        <f t="shared" ref="G8546:K8546" si="8768">+G8508</f>
        <v>05</v>
      </c>
      <c r="H8546" t="str">
        <f t="shared" si="8768"/>
        <v>IGF</v>
      </c>
      <c r="I8546" t="str">
        <f t="shared" si="8768"/>
        <v>Índice de Gestión Financiera</v>
      </c>
      <c r="J8546" t="str">
        <f t="shared" si="8768"/>
        <v>05-07</v>
      </c>
      <c r="K8546" t="str">
        <f t="shared" si="8768"/>
        <v>Financiamiento por endeudamiento municipal</v>
      </c>
      <c r="L8546" s="150">
        <f>+VLOOKUP($E8546,IGF_2018!$B$8:$Z$347,21,0)</f>
        <v>1</v>
      </c>
      <c r="M8546" s="142" t="str">
        <f>+VLOOKUP($E8546,IGF_2018!$B$8:$Z$347,22,0)</f>
        <v>Alto</v>
      </c>
    </row>
    <row r="8547" spans="1:13" x14ac:dyDescent="0.3">
      <c r="A8547" s="139">
        <f t="shared" si="8713"/>
        <v>225</v>
      </c>
      <c r="B8547" s="148">
        <f t="shared" si="8715"/>
        <v>29</v>
      </c>
      <c r="D8547" s="149" t="str">
        <f>+VLOOKUP($A8547,mUNICIPIOS!$B$4:$F$343,2,0)</f>
        <v>Huehuetenango</v>
      </c>
      <c r="E8547" s="149">
        <f>+VLOOKUP($A8547,mUNICIPIOS!$B$4:$F$343,3,0)</f>
        <v>1329</v>
      </c>
      <c r="F8547" s="149" t="str">
        <f>+VLOOKUP($A8547,mUNICIPIOS!$B$4:$F$343,4,0)</f>
        <v>San Gaspar Ixchil</v>
      </c>
      <c r="G8547" s="139" t="str">
        <f t="shared" ref="G8547:K8547" si="8769">+G8509</f>
        <v>05</v>
      </c>
      <c r="H8547" t="str">
        <f t="shared" si="8769"/>
        <v>IGF</v>
      </c>
      <c r="I8547" t="str">
        <f t="shared" si="8769"/>
        <v>Índice de Gestión Financiera</v>
      </c>
      <c r="J8547" t="str">
        <f t="shared" si="8769"/>
        <v>INDICE</v>
      </c>
      <c r="K8547">
        <f t="shared" si="8769"/>
        <v>0</v>
      </c>
      <c r="L8547" s="150">
        <f>+VLOOKUP($E8547,IGF_2018!$B$8:$Z$347,24,0)</f>
        <v>0.29001947632689307</v>
      </c>
      <c r="M8547" s="142" t="str">
        <f>+VLOOKUP($E8547,IGF_2018!$B$8:$Z$347,25,0)</f>
        <v>Medio bajo</v>
      </c>
    </row>
    <row r="8548" spans="1:13" x14ac:dyDescent="0.3">
      <c r="A8548" s="139">
        <f t="shared" si="8713"/>
        <v>225</v>
      </c>
      <c r="B8548" s="148">
        <f t="shared" si="8715"/>
        <v>30</v>
      </c>
      <c r="D8548" s="149" t="str">
        <f>+VLOOKUP($A8548,mUNICIPIOS!$B$4:$F$343,2,0)</f>
        <v>Huehuetenango</v>
      </c>
      <c r="E8548" s="149">
        <f>+VLOOKUP($A8548,mUNICIPIOS!$B$4:$F$343,3,0)</f>
        <v>1329</v>
      </c>
      <c r="F8548" s="149" t="str">
        <f>+VLOOKUP($A8548,mUNICIPIOS!$B$4:$F$343,4,0)</f>
        <v>San Gaspar Ixchil</v>
      </c>
      <c r="G8548" s="139" t="str">
        <f t="shared" ref="G8548:K8548" si="8770">+G8510</f>
        <v>06</v>
      </c>
      <c r="H8548" t="str">
        <f t="shared" si="8770"/>
        <v>IGE</v>
      </c>
      <c r="I8548" t="str">
        <f t="shared" si="8770"/>
        <v>Índice de Gestión Estratégica</v>
      </c>
      <c r="J8548" t="str">
        <f t="shared" si="8770"/>
        <v>06-01</v>
      </c>
      <c r="K8548" t="str">
        <f t="shared" si="8770"/>
        <v>Ejecución del Plan Operativo Anual  (POA)</v>
      </c>
      <c r="L8548" s="150">
        <f>+VLOOKUP($E8548,IGE_2018!$B$8:$Z$347,3,0)</f>
        <v>0</v>
      </c>
      <c r="M8548" s="142" t="str">
        <f>+VLOOKUP($E8548,IGE_2018!$B$8:$Z$347,4,0)</f>
        <v>Bajo</v>
      </c>
    </row>
    <row r="8549" spans="1:13" x14ac:dyDescent="0.3">
      <c r="A8549" s="139">
        <f t="shared" si="8713"/>
        <v>225</v>
      </c>
      <c r="B8549" s="148">
        <f t="shared" si="8715"/>
        <v>31</v>
      </c>
      <c r="D8549" s="149" t="str">
        <f>+VLOOKUP($A8549,mUNICIPIOS!$B$4:$F$343,2,0)</f>
        <v>Huehuetenango</v>
      </c>
      <c r="E8549" s="149">
        <f>+VLOOKUP($A8549,mUNICIPIOS!$B$4:$F$343,3,0)</f>
        <v>1329</v>
      </c>
      <c r="F8549" s="149" t="str">
        <f>+VLOOKUP($A8549,mUNICIPIOS!$B$4:$F$343,4,0)</f>
        <v>San Gaspar Ixchil</v>
      </c>
      <c r="G8549" s="139" t="str">
        <f t="shared" ref="G8549:K8549" si="8771">+G8511</f>
        <v>06</v>
      </c>
      <c r="H8549" t="str">
        <f t="shared" si="8771"/>
        <v>IGE</v>
      </c>
      <c r="I8549" t="str">
        <f t="shared" si="8771"/>
        <v>Índice de Gestión Estratégica</v>
      </c>
      <c r="J8549" t="str">
        <f t="shared" si="8771"/>
        <v>06-02</v>
      </c>
      <c r="K8549" t="str">
        <f t="shared" si="8771"/>
        <v>Relación Plan de Desarrollo Municipal y Ordenamiento Territorial (PDM-OT) - Plan Estratégico Institucional (PEI) - Plan Operativo Multianual (POM) - Plan Operativo Anual (POA)</v>
      </c>
      <c r="L8549" s="150">
        <f>+VLOOKUP($E8549,IGE_2018!$B$8:$Z$347,6,0)</f>
        <v>0</v>
      </c>
      <c r="M8549" s="142" t="str">
        <f>+VLOOKUP($E8549,IGE_2018!$B$8:$Z$347,7,0)</f>
        <v>Bajo</v>
      </c>
    </row>
    <row r="8550" spans="1:13" x14ac:dyDescent="0.3">
      <c r="A8550" s="139">
        <f t="shared" si="8713"/>
        <v>225</v>
      </c>
      <c r="B8550" s="148">
        <f t="shared" si="8715"/>
        <v>32</v>
      </c>
      <c r="D8550" s="149" t="str">
        <f>+VLOOKUP($A8550,mUNICIPIOS!$B$4:$F$343,2,0)</f>
        <v>Huehuetenango</v>
      </c>
      <c r="E8550" s="149">
        <f>+VLOOKUP($A8550,mUNICIPIOS!$B$4:$F$343,3,0)</f>
        <v>1329</v>
      </c>
      <c r="F8550" s="149" t="str">
        <f>+VLOOKUP($A8550,mUNICIPIOS!$B$4:$F$343,4,0)</f>
        <v>San Gaspar Ixchil</v>
      </c>
      <c r="G8550" s="139" t="str">
        <f t="shared" ref="G8550:K8550" si="8772">+G8512</f>
        <v>06</v>
      </c>
      <c r="H8550" t="str">
        <f t="shared" si="8772"/>
        <v>IGE</v>
      </c>
      <c r="I8550" t="str">
        <f t="shared" si="8772"/>
        <v>Índice de Gestión Estratégica</v>
      </c>
      <c r="J8550" t="str">
        <f t="shared" si="8772"/>
        <v>06-03</v>
      </c>
      <c r="K8550" t="str">
        <f t="shared" si="8772"/>
        <v>Presupuesto de egresos relacionado a competencias municipales que responden a prioridades nacionales de desarrollo.</v>
      </c>
      <c r="L8550" s="150">
        <f>+VLOOKUP($E8550,IGE_2018!$B$8:$Z$347,9,0)</f>
        <v>0.91382740783931349</v>
      </c>
      <c r="M8550" s="142" t="str">
        <f>+VLOOKUP($E8550,IGE_2018!$B$8:$Z$347,10,0)</f>
        <v>Alto</v>
      </c>
    </row>
    <row r="8551" spans="1:13" x14ac:dyDescent="0.3">
      <c r="A8551" s="139">
        <f t="shared" si="8713"/>
        <v>225</v>
      </c>
      <c r="B8551" s="148">
        <f t="shared" si="8715"/>
        <v>33</v>
      </c>
      <c r="D8551" s="149" t="str">
        <f>+VLOOKUP($A8551,mUNICIPIOS!$B$4:$F$343,2,0)</f>
        <v>Huehuetenango</v>
      </c>
      <c r="E8551" s="149">
        <f>+VLOOKUP($A8551,mUNICIPIOS!$B$4:$F$343,3,0)</f>
        <v>1329</v>
      </c>
      <c r="F8551" s="149" t="str">
        <f>+VLOOKUP($A8551,mUNICIPIOS!$B$4:$F$343,4,0)</f>
        <v>San Gaspar Ixchil</v>
      </c>
      <c r="G8551" s="139" t="str">
        <f t="shared" ref="G8551:K8551" si="8773">+G8513</f>
        <v>06</v>
      </c>
      <c r="H8551" t="str">
        <f t="shared" si="8773"/>
        <v>IGE</v>
      </c>
      <c r="I8551" t="str">
        <f t="shared" si="8773"/>
        <v>Índice de Gestión Estratégica</v>
      </c>
      <c r="J8551" t="str">
        <f t="shared" si="8773"/>
        <v>06-04</v>
      </c>
      <c r="K8551" t="str">
        <f t="shared" si="8773"/>
        <v>Institucionalización de la gestión ordenada del territorio</v>
      </c>
      <c r="L8551" s="150">
        <f>+VLOOKUP($E8551,IGE_2018!$B$8:$Z$347,12,0)</f>
        <v>0</v>
      </c>
      <c r="M8551" s="142" t="str">
        <f>+VLOOKUP($E8551,IGE_2018!$B$8:$Z$347,13,0)</f>
        <v>Bajo</v>
      </c>
    </row>
    <row r="8552" spans="1:13" x14ac:dyDescent="0.3">
      <c r="A8552" s="139">
        <f t="shared" si="8713"/>
        <v>225</v>
      </c>
      <c r="B8552" s="148">
        <f t="shared" si="8715"/>
        <v>34</v>
      </c>
      <c r="D8552" s="149" t="str">
        <f>+VLOOKUP($A8552,mUNICIPIOS!$B$4:$F$343,2,0)</f>
        <v>Huehuetenango</v>
      </c>
      <c r="E8552" s="149">
        <f>+VLOOKUP($A8552,mUNICIPIOS!$B$4:$F$343,3,0)</f>
        <v>1329</v>
      </c>
      <c r="F8552" s="149" t="str">
        <f>+VLOOKUP($A8552,mUNICIPIOS!$B$4:$F$343,4,0)</f>
        <v>San Gaspar Ixchil</v>
      </c>
      <c r="G8552" s="139" t="str">
        <f t="shared" ref="G8552:K8552" si="8774">+G8514</f>
        <v>06</v>
      </c>
      <c r="H8552" t="str">
        <f t="shared" si="8774"/>
        <v>IGE</v>
      </c>
      <c r="I8552" t="str">
        <f t="shared" si="8774"/>
        <v>Índice de Gestión Estratégica</v>
      </c>
      <c r="J8552" t="str">
        <f t="shared" si="8774"/>
        <v>06-05</v>
      </c>
      <c r="K8552" t="str">
        <f t="shared" si="8774"/>
        <v>Acciones para la gestión ordenada del territorio</v>
      </c>
      <c r="L8552" s="150">
        <f>+VLOOKUP($E8552,IGE_2018!$B$8:$Z$347,15,0)</f>
        <v>0</v>
      </c>
      <c r="M8552" s="142" t="str">
        <f>+VLOOKUP($E8552,IGE_2018!$B$8:$Z$347,16,0)</f>
        <v>Bajo</v>
      </c>
    </row>
    <row r="8553" spans="1:13" x14ac:dyDescent="0.3">
      <c r="A8553" s="139">
        <f t="shared" si="8713"/>
        <v>225</v>
      </c>
      <c r="B8553" s="148">
        <f t="shared" si="8715"/>
        <v>35</v>
      </c>
      <c r="D8553" s="149" t="str">
        <f>+VLOOKUP($A8553,mUNICIPIOS!$B$4:$F$343,2,0)</f>
        <v>Huehuetenango</v>
      </c>
      <c r="E8553" s="149">
        <f>+VLOOKUP($A8553,mUNICIPIOS!$B$4:$F$343,3,0)</f>
        <v>1329</v>
      </c>
      <c r="F8553" s="149" t="str">
        <f>+VLOOKUP($A8553,mUNICIPIOS!$B$4:$F$343,4,0)</f>
        <v>San Gaspar Ixchil</v>
      </c>
      <c r="G8553" s="139" t="str">
        <f t="shared" ref="G8553:K8553" si="8775">+G8515</f>
        <v>06</v>
      </c>
      <c r="H8553" t="str">
        <f t="shared" si="8775"/>
        <v>IGE</v>
      </c>
      <c r="I8553" t="str">
        <f t="shared" si="8775"/>
        <v>Índice de Gestión Estratégica</v>
      </c>
      <c r="J8553" t="str">
        <f t="shared" si="8775"/>
        <v>06-06</v>
      </c>
      <c r="K8553" t="str">
        <f t="shared" si="8775"/>
        <v>Gestión de riesgo en la formulación de proyectos derivados de la planificación operativa anual</v>
      </c>
      <c r="L8553" s="150">
        <f>+VLOOKUP($E8553,IGE_2018!$B$8:$Z$347,18,0)</f>
        <v>0</v>
      </c>
      <c r="M8553" s="142" t="str">
        <f>+VLOOKUP($E8553,IGE_2018!$B$8:$Z$347,19,0)</f>
        <v>Bajo</v>
      </c>
    </row>
    <row r="8554" spans="1:13" x14ac:dyDescent="0.3">
      <c r="A8554" s="139">
        <f t="shared" si="8713"/>
        <v>225</v>
      </c>
      <c r="B8554" s="148">
        <f t="shared" si="8715"/>
        <v>36</v>
      </c>
      <c r="D8554" s="149" t="str">
        <f>+VLOOKUP($A8554,mUNICIPIOS!$B$4:$F$343,2,0)</f>
        <v>Huehuetenango</v>
      </c>
      <c r="E8554" s="149">
        <f>+VLOOKUP($A8554,mUNICIPIOS!$B$4:$F$343,3,0)</f>
        <v>1329</v>
      </c>
      <c r="F8554" s="149" t="str">
        <f>+VLOOKUP($A8554,mUNICIPIOS!$B$4:$F$343,4,0)</f>
        <v>San Gaspar Ixchil</v>
      </c>
      <c r="G8554" s="139" t="str">
        <f t="shared" ref="G8554:K8554" si="8776">+G8516</f>
        <v>06</v>
      </c>
      <c r="H8554" t="str">
        <f t="shared" si="8776"/>
        <v>IGE</v>
      </c>
      <c r="I8554" t="str">
        <f t="shared" si="8776"/>
        <v>Índice de Gestión Estratégica</v>
      </c>
      <c r="J8554" t="str">
        <f t="shared" si="8776"/>
        <v>06-07</v>
      </c>
      <c r="K8554" t="str">
        <f t="shared" si="8776"/>
        <v>Ingresos por servicios ambientales en relación a los ingresos propios sin regalías</v>
      </c>
      <c r="L8554" s="150">
        <f>+VLOOKUP($E8554,IGE_2018!$B$8:$Z$347,21,0)</f>
        <v>1</v>
      </c>
      <c r="M8554" s="142" t="str">
        <f>+VLOOKUP($E8554,IGE_2018!$B$8:$Z$347,22,0)</f>
        <v>Alto</v>
      </c>
    </row>
    <row r="8555" spans="1:13" x14ac:dyDescent="0.3">
      <c r="A8555" s="139">
        <f t="shared" si="8713"/>
        <v>225</v>
      </c>
      <c r="B8555" s="148">
        <f t="shared" si="8715"/>
        <v>37</v>
      </c>
      <c r="D8555" s="149" t="str">
        <f>+VLOOKUP($A8555,mUNICIPIOS!$B$4:$F$343,2,0)</f>
        <v>Huehuetenango</v>
      </c>
      <c r="E8555" s="149">
        <f>+VLOOKUP($A8555,mUNICIPIOS!$B$4:$F$343,3,0)</f>
        <v>1329</v>
      </c>
      <c r="F8555" s="149" t="str">
        <f>+VLOOKUP($A8555,mUNICIPIOS!$B$4:$F$343,4,0)</f>
        <v>San Gaspar Ixchil</v>
      </c>
      <c r="G8555" s="139" t="str">
        <f t="shared" ref="G8555:K8555" si="8777">+G8517</f>
        <v>06</v>
      </c>
      <c r="H8555" t="str">
        <f t="shared" si="8777"/>
        <v>IGE</v>
      </c>
      <c r="I8555" t="str">
        <f t="shared" si="8777"/>
        <v>Índice de Gestión Estratégica</v>
      </c>
      <c r="J8555" t="str">
        <f t="shared" si="8777"/>
        <v>INDICE</v>
      </c>
      <c r="K8555">
        <f t="shared" si="8777"/>
        <v>0</v>
      </c>
      <c r="L8555" s="150">
        <f>+VLOOKUP($E8555,IGE_2018!$B$8:$Z$347,24,0)</f>
        <v>0.32845685195982838</v>
      </c>
      <c r="M8555" s="142" t="str">
        <f>+VLOOKUP($E8555,IGE_2018!$B$8:$Z$347,25,0)</f>
        <v>Medio bajo</v>
      </c>
    </row>
    <row r="8556" spans="1:13" x14ac:dyDescent="0.3">
      <c r="A8556" s="139">
        <f t="shared" si="8713"/>
        <v>225</v>
      </c>
      <c r="B8556" s="148">
        <f t="shared" si="8715"/>
        <v>38</v>
      </c>
      <c r="D8556" s="149" t="str">
        <f>+VLOOKUP($A8556,mUNICIPIOS!$B$4:$F$343,2,0)</f>
        <v>Huehuetenango</v>
      </c>
      <c r="E8556" s="149">
        <f>+VLOOKUP($A8556,mUNICIPIOS!$B$4:$F$343,3,0)</f>
        <v>1329</v>
      </c>
      <c r="F8556" s="149" t="str">
        <f>+VLOOKUP($A8556,mUNICIPIOS!$B$4:$F$343,4,0)</f>
        <v>San Gaspar Ixchil</v>
      </c>
      <c r="G8556" s="139" t="str">
        <f t="shared" ref="G8556:K8556" si="8778">+G8518</f>
        <v>RANKING</v>
      </c>
      <c r="H8556" t="str">
        <f t="shared" si="8778"/>
        <v>RGM</v>
      </c>
      <c r="I8556" t="str">
        <f t="shared" si="8778"/>
        <v>Ranking de la Gestión Municipal 2018</v>
      </c>
      <c r="J8556" t="str">
        <f t="shared" si="8778"/>
        <v>RANKING</v>
      </c>
      <c r="K8556">
        <f t="shared" si="8778"/>
        <v>0</v>
      </c>
      <c r="L8556" s="151">
        <f>+VLOOKUP($E8556,Resultados_generales!$C$8:$AE$347,27,0)</f>
        <v>0.32695525803513104</v>
      </c>
      <c r="M8556" t="str">
        <f>+VLOOKUP($E8556,Resultados_generales!$C$8:$AE$347,28,0)</f>
        <v>Medio bajo</v>
      </c>
    </row>
    <row r="8557" spans="1:13" x14ac:dyDescent="0.3">
      <c r="A8557" s="139">
        <f t="shared" ref="A8557:A8620" si="8779">+IF(B8556=38,A8556+1,A8556)</f>
        <v>226</v>
      </c>
      <c r="B8557" s="148">
        <f t="shared" si="8715"/>
        <v>1</v>
      </c>
      <c r="D8557" s="149" t="str">
        <f>+VLOOKUP($A8557,mUNICIPIOS!$B$4:$F$343,2,0)</f>
        <v>Huehuetenango</v>
      </c>
      <c r="E8557" s="149">
        <f>+VLOOKUP($A8557,mUNICIPIOS!$B$4:$F$343,3,0)</f>
        <v>1330</v>
      </c>
      <c r="F8557" s="149" t="str">
        <f>+VLOOKUP($A8557,mUNICIPIOS!$B$4:$F$343,4,0)</f>
        <v>Santiago Chimaltenango</v>
      </c>
      <c r="G8557" s="139" t="str">
        <f t="shared" ref="G8557:K8557" si="8780">+G8519</f>
        <v>01</v>
      </c>
      <c r="H8557" t="str">
        <f t="shared" si="8780"/>
        <v>IPC</v>
      </c>
      <c r="I8557" t="str">
        <f t="shared" si="8780"/>
        <v>Índice de Participación Ciudadana</v>
      </c>
      <c r="J8557" t="str">
        <f t="shared" si="8780"/>
        <v>01-01</v>
      </c>
      <c r="K8557" t="str">
        <f t="shared" si="8780"/>
        <v>Número de reuniones del COMUDE en el año de la medición.</v>
      </c>
      <c r="L8557" s="150">
        <f>+VLOOKUP($E8557,IPC_2018!$B$8:$T$347,3,0)</f>
        <v>0.41666666666666669</v>
      </c>
      <c r="M8557" s="142" t="str">
        <f>+VLOOKUP($E8557,IPC_2018!$B$8:$T$347,4,0)</f>
        <v>Medio</v>
      </c>
    </row>
    <row r="8558" spans="1:13" x14ac:dyDescent="0.3">
      <c r="A8558" s="139">
        <f t="shared" si="8779"/>
        <v>226</v>
      </c>
      <c r="B8558" s="148">
        <f t="shared" ref="B8558:B8621" si="8781">+B8520</f>
        <v>2</v>
      </c>
      <c r="D8558" s="149" t="str">
        <f>+VLOOKUP($A8558,mUNICIPIOS!$B$4:$F$343,2,0)</f>
        <v>Huehuetenango</v>
      </c>
      <c r="E8558" s="149">
        <f>+VLOOKUP($A8558,mUNICIPIOS!$B$4:$F$343,3,0)</f>
        <v>1330</v>
      </c>
      <c r="F8558" s="149" t="str">
        <f>+VLOOKUP($A8558,mUNICIPIOS!$B$4:$F$343,4,0)</f>
        <v>Santiago Chimaltenango</v>
      </c>
      <c r="G8558" s="139" t="str">
        <f t="shared" ref="G8558:K8558" si="8782">+G8520</f>
        <v>01</v>
      </c>
      <c r="H8558" t="str">
        <f t="shared" si="8782"/>
        <v>IPC</v>
      </c>
      <c r="I8558" t="str">
        <f t="shared" si="8782"/>
        <v>Índice de Participación Ciudadana</v>
      </c>
      <c r="J8558" t="str">
        <f t="shared" si="8782"/>
        <v>01-02</v>
      </c>
      <c r="K8558" t="str">
        <f t="shared" si="8782"/>
        <v>Participación de Alcaldes, Concejales y Síndicos determinados o designados en el COMUDE</v>
      </c>
      <c r="L8558" s="150">
        <f>+VLOOKUP($E8558,IPC_2018!$B$8:$T$347,6,0)</f>
        <v>0.5</v>
      </c>
      <c r="M8558" s="142" t="str">
        <f>+VLOOKUP($E8558,IPC_2018!$B$8:$T$347,7,0)</f>
        <v>Medio</v>
      </c>
    </row>
    <row r="8559" spans="1:13" x14ac:dyDescent="0.3">
      <c r="A8559" s="139">
        <f t="shared" si="8779"/>
        <v>226</v>
      </c>
      <c r="B8559" s="148">
        <f t="shared" si="8781"/>
        <v>3</v>
      </c>
      <c r="D8559" s="149" t="str">
        <f>+VLOOKUP($A8559,mUNICIPIOS!$B$4:$F$343,2,0)</f>
        <v>Huehuetenango</v>
      </c>
      <c r="E8559" s="149">
        <f>+VLOOKUP($A8559,mUNICIPIOS!$B$4:$F$343,3,0)</f>
        <v>1330</v>
      </c>
      <c r="F8559" s="149" t="str">
        <f>+VLOOKUP($A8559,mUNICIPIOS!$B$4:$F$343,4,0)</f>
        <v>Santiago Chimaltenango</v>
      </c>
      <c r="G8559" s="139" t="str">
        <f t="shared" ref="G8559:K8559" si="8783">+G8521</f>
        <v>01</v>
      </c>
      <c r="H8559" t="str">
        <f t="shared" si="8783"/>
        <v>IPC</v>
      </c>
      <c r="I8559" t="str">
        <f t="shared" si="8783"/>
        <v>Índice de Participación Ciudadana</v>
      </c>
      <c r="J8559" t="str">
        <f t="shared" si="8783"/>
        <v>01-03</v>
      </c>
      <c r="K8559" t="str">
        <f t="shared" si="8783"/>
        <v>Participación  de organizaciones de jóvenes, mujeres, pueblos mayas, xincas, garífunas, y otras organizaciones en el Comude</v>
      </c>
      <c r="L8559" s="150">
        <f>+VLOOKUP($E8559,IPC_2018!$B$8:$T$347,9,0)</f>
        <v>0</v>
      </c>
      <c r="M8559" s="142" t="str">
        <f>+VLOOKUP($E8559,IPC_2018!$B$8:$T$347,10,0)</f>
        <v>Bajo</v>
      </c>
    </row>
    <row r="8560" spans="1:13" x14ac:dyDescent="0.3">
      <c r="A8560" s="139">
        <f t="shared" si="8779"/>
        <v>226</v>
      </c>
      <c r="B8560" s="148">
        <f t="shared" si="8781"/>
        <v>4</v>
      </c>
      <c r="D8560" s="149" t="str">
        <f>+VLOOKUP($A8560,mUNICIPIOS!$B$4:$F$343,2,0)</f>
        <v>Huehuetenango</v>
      </c>
      <c r="E8560" s="149">
        <f>+VLOOKUP($A8560,mUNICIPIOS!$B$4:$F$343,3,0)</f>
        <v>1330</v>
      </c>
      <c r="F8560" s="149" t="str">
        <f>+VLOOKUP($A8560,mUNICIPIOS!$B$4:$F$343,4,0)</f>
        <v>Santiago Chimaltenango</v>
      </c>
      <c r="G8560" s="139" t="str">
        <f t="shared" ref="G8560:K8560" si="8784">+G8522</f>
        <v>01</v>
      </c>
      <c r="H8560" t="str">
        <f t="shared" si="8784"/>
        <v>IPC</v>
      </c>
      <c r="I8560" t="str">
        <f t="shared" si="8784"/>
        <v>Índice de Participación Ciudadana</v>
      </c>
      <c r="J8560" t="str">
        <f t="shared" si="8784"/>
        <v>01-04</v>
      </c>
      <c r="K8560" t="str">
        <f t="shared" si="8784"/>
        <v>Representatividad territorial del Comude.</v>
      </c>
      <c r="L8560" s="150">
        <f>+VLOOKUP($E8560,IPC_2018!$B$8:$T$347,12,0)</f>
        <v>0</v>
      </c>
      <c r="M8560" s="142" t="str">
        <f>+VLOOKUP($E8560,IPC_2018!$B$8:$T$347,13,0)</f>
        <v>Bajo</v>
      </c>
    </row>
    <row r="8561" spans="1:13" x14ac:dyDescent="0.3">
      <c r="A8561" s="139">
        <f t="shared" si="8779"/>
        <v>226</v>
      </c>
      <c r="B8561" s="148">
        <f t="shared" si="8781"/>
        <v>5</v>
      </c>
      <c r="D8561" s="149" t="str">
        <f>+VLOOKUP($A8561,mUNICIPIOS!$B$4:$F$343,2,0)</f>
        <v>Huehuetenango</v>
      </c>
      <c r="E8561" s="149">
        <f>+VLOOKUP($A8561,mUNICIPIOS!$B$4:$F$343,3,0)</f>
        <v>1330</v>
      </c>
      <c r="F8561" s="149" t="str">
        <f>+VLOOKUP($A8561,mUNICIPIOS!$B$4:$F$343,4,0)</f>
        <v>Santiago Chimaltenango</v>
      </c>
      <c r="G8561" s="139" t="str">
        <f t="shared" ref="G8561:K8561" si="8785">+G8523</f>
        <v>01</v>
      </c>
      <c r="H8561" t="str">
        <f t="shared" si="8785"/>
        <v>IPC</v>
      </c>
      <c r="I8561" t="str">
        <f t="shared" si="8785"/>
        <v>Índice de Participación Ciudadana</v>
      </c>
      <c r="J8561" t="str">
        <f t="shared" si="8785"/>
        <v>01-05</v>
      </c>
      <c r="K8561" t="str">
        <f t="shared" si="8785"/>
        <v>Funcionamiento del Comude</v>
      </c>
      <c r="L8561" s="150">
        <f>+VLOOKUP($E8561,IPC_2018!$B$8:$T$347,15,0)</f>
        <v>0.15901060076290127</v>
      </c>
      <c r="M8561" s="142" t="str">
        <f>+VLOOKUP($E8561,IPC_2018!$B$8:$T$347,16,0)</f>
        <v>Bajo</v>
      </c>
    </row>
    <row r="8562" spans="1:13" x14ac:dyDescent="0.3">
      <c r="A8562" s="139">
        <f t="shared" si="8779"/>
        <v>226</v>
      </c>
      <c r="B8562" s="148">
        <f t="shared" si="8781"/>
        <v>6</v>
      </c>
      <c r="D8562" s="149" t="str">
        <f>+VLOOKUP($A8562,mUNICIPIOS!$B$4:$F$343,2,0)</f>
        <v>Huehuetenango</v>
      </c>
      <c r="E8562" s="149">
        <f>+VLOOKUP($A8562,mUNICIPIOS!$B$4:$F$343,3,0)</f>
        <v>1330</v>
      </c>
      <c r="F8562" s="149" t="str">
        <f>+VLOOKUP($A8562,mUNICIPIOS!$B$4:$F$343,4,0)</f>
        <v>Santiago Chimaltenango</v>
      </c>
      <c r="G8562" s="139" t="str">
        <f t="shared" ref="G8562:K8562" si="8786">+G8524</f>
        <v>01</v>
      </c>
      <c r="H8562" t="str">
        <f t="shared" si="8786"/>
        <v>IPC</v>
      </c>
      <c r="I8562" t="str">
        <f t="shared" si="8786"/>
        <v>Índice de Participación Ciudadana</v>
      </c>
      <c r="J8562" t="str">
        <f t="shared" si="8786"/>
        <v>INDICE</v>
      </c>
      <c r="K8562">
        <f t="shared" si="8786"/>
        <v>0</v>
      </c>
      <c r="L8562" s="150">
        <f>+VLOOKUP($E8562,IPC_2018!$B$8:$T$347,18,0)</f>
        <v>0.26343492344776853</v>
      </c>
      <c r="M8562" s="142" t="str">
        <f>+VLOOKUP($E8562,IPC_2018!$B$8:$T$347,19,0)</f>
        <v>Medio bajo</v>
      </c>
    </row>
    <row r="8563" spans="1:13" x14ac:dyDescent="0.3">
      <c r="A8563" s="139">
        <f t="shared" si="8779"/>
        <v>226</v>
      </c>
      <c r="B8563" s="148">
        <f t="shared" si="8781"/>
        <v>7</v>
      </c>
      <c r="D8563" s="149" t="str">
        <f>+VLOOKUP($A8563,mUNICIPIOS!$B$4:$F$343,2,0)</f>
        <v>Huehuetenango</v>
      </c>
      <c r="E8563" s="149">
        <f>+VLOOKUP($A8563,mUNICIPIOS!$B$4:$F$343,3,0)</f>
        <v>1330</v>
      </c>
      <c r="F8563" s="149" t="str">
        <f>+VLOOKUP($A8563,mUNICIPIOS!$B$4:$F$343,4,0)</f>
        <v>Santiago Chimaltenango</v>
      </c>
      <c r="G8563" s="139" t="str">
        <f t="shared" ref="G8563:K8563" si="8787">+G8525</f>
        <v>02</v>
      </c>
      <c r="H8563" t="str">
        <f t="shared" si="8787"/>
        <v>IIC</v>
      </c>
      <c r="I8563" t="str">
        <f t="shared" si="8787"/>
        <v>Índice de Información a la Ciudadanía</v>
      </c>
      <c r="J8563" t="str">
        <f t="shared" si="8787"/>
        <v>02-01</v>
      </c>
      <c r="K8563" t="str">
        <f t="shared" si="8787"/>
        <v>Rendición de cuentas cuatrimestral y anual al Comude enfocadas en resultados.</v>
      </c>
      <c r="L8563" s="150">
        <f>+VLOOKUP($E8563,IIC_2018!$B$8:$Q$347,3,0)</f>
        <v>0.53333333333333333</v>
      </c>
      <c r="M8563" s="142" t="str">
        <f>+VLOOKUP($E8563,IIC_2018!$B$8:$Q$347,4,0)</f>
        <v>Medio</v>
      </c>
    </row>
    <row r="8564" spans="1:13" x14ac:dyDescent="0.3">
      <c r="A8564" s="139">
        <f t="shared" si="8779"/>
        <v>226</v>
      </c>
      <c r="B8564" s="148">
        <f t="shared" si="8781"/>
        <v>8</v>
      </c>
      <c r="D8564" s="149" t="str">
        <f>+VLOOKUP($A8564,mUNICIPIOS!$B$4:$F$343,2,0)</f>
        <v>Huehuetenango</v>
      </c>
      <c r="E8564" s="149">
        <f>+VLOOKUP($A8564,mUNICIPIOS!$B$4:$F$343,3,0)</f>
        <v>1330</v>
      </c>
      <c r="F8564" s="149" t="str">
        <f>+VLOOKUP($A8564,mUNICIPIOS!$B$4:$F$343,4,0)</f>
        <v>Santiago Chimaltenango</v>
      </c>
      <c r="G8564" s="139" t="str">
        <f t="shared" ref="G8564:K8564" si="8788">+G8526</f>
        <v>02</v>
      </c>
      <c r="H8564" t="str">
        <f t="shared" si="8788"/>
        <v>IIC</v>
      </c>
      <c r="I8564" t="str">
        <f t="shared" si="8788"/>
        <v>Índice de Información a la Ciudadanía</v>
      </c>
      <c r="J8564" t="str">
        <f t="shared" si="8788"/>
        <v>02-02</v>
      </c>
      <c r="K8564" t="str">
        <f t="shared" si="8788"/>
        <v>Información presupuestaria y otra información brindada a la ciudadanía disponible en medios locales de comunicación.</v>
      </c>
      <c r="L8564" s="150">
        <f>+VLOOKUP($E8564,IIC_2018!$B$8:$Q$347,6,0)</f>
        <v>0</v>
      </c>
      <c r="M8564" s="142" t="str">
        <f>+VLOOKUP($E8564,IIC_2018!$B$8:$Q$347,7,0)</f>
        <v>Bajo</v>
      </c>
    </row>
    <row r="8565" spans="1:13" x14ac:dyDescent="0.3">
      <c r="A8565" s="139">
        <f t="shared" si="8779"/>
        <v>226</v>
      </c>
      <c r="B8565" s="148">
        <f t="shared" si="8781"/>
        <v>9</v>
      </c>
      <c r="D8565" s="149" t="str">
        <f>+VLOOKUP($A8565,mUNICIPIOS!$B$4:$F$343,2,0)</f>
        <v>Huehuetenango</v>
      </c>
      <c r="E8565" s="149">
        <f>+VLOOKUP($A8565,mUNICIPIOS!$B$4:$F$343,3,0)</f>
        <v>1330</v>
      </c>
      <c r="F8565" s="149" t="str">
        <f>+VLOOKUP($A8565,mUNICIPIOS!$B$4:$F$343,4,0)</f>
        <v>Santiago Chimaltenango</v>
      </c>
      <c r="G8565" s="139" t="str">
        <f t="shared" ref="G8565:K8565" si="8789">+G8527</f>
        <v>02</v>
      </c>
      <c r="H8565" t="str">
        <f t="shared" si="8789"/>
        <v>IIC</v>
      </c>
      <c r="I8565" t="str">
        <f t="shared" si="8789"/>
        <v>Índice de Información a la Ciudadanía</v>
      </c>
      <c r="J8565" t="str">
        <f t="shared" si="8789"/>
        <v>02-03</v>
      </c>
      <c r="K8565" t="str">
        <f t="shared" si="8789"/>
        <v>Información pública de oficio actualizada y disponible de acuerdo a la LAIP y uso de internet.</v>
      </c>
      <c r="L8565" s="150">
        <f>+VLOOKUP($E8565,IIC_2018!$B$8:$Q$347,9,0)</f>
        <v>0.5</v>
      </c>
      <c r="M8565" s="142" t="str">
        <f>+VLOOKUP($E8565,IIC_2018!$B$8:$Q$347,10,0)</f>
        <v>Medio</v>
      </c>
    </row>
    <row r="8566" spans="1:13" x14ac:dyDescent="0.3">
      <c r="A8566" s="139">
        <f t="shared" si="8779"/>
        <v>226</v>
      </c>
      <c r="B8566" s="148">
        <f t="shared" si="8781"/>
        <v>10</v>
      </c>
      <c r="D8566" s="149" t="str">
        <f>+VLOOKUP($A8566,mUNICIPIOS!$B$4:$F$343,2,0)</f>
        <v>Huehuetenango</v>
      </c>
      <c r="E8566" s="149">
        <f>+VLOOKUP($A8566,mUNICIPIOS!$B$4:$F$343,3,0)</f>
        <v>1330</v>
      </c>
      <c r="F8566" s="149" t="str">
        <f>+VLOOKUP($A8566,mUNICIPIOS!$B$4:$F$343,4,0)</f>
        <v>Santiago Chimaltenango</v>
      </c>
      <c r="G8566" s="139" t="str">
        <f t="shared" ref="G8566:K8566" si="8790">+G8528</f>
        <v>02</v>
      </c>
      <c r="H8566" t="str">
        <f t="shared" si="8790"/>
        <v>IIC</v>
      </c>
      <c r="I8566" t="str">
        <f t="shared" si="8790"/>
        <v>Índice de Información a la Ciudadanía</v>
      </c>
      <c r="J8566" t="str">
        <f t="shared" si="8790"/>
        <v>02-04</v>
      </c>
      <c r="K8566" t="str">
        <f t="shared" si="8790"/>
        <v>Relación del monto contratado por medio de Guate compras con el total del presupuesto de egresos vigente.</v>
      </c>
      <c r="L8566" s="150">
        <f>+VLOOKUP($E8566,IIC_2018!$B$8:$Q$347,12,0)</f>
        <v>0.98051513452172412</v>
      </c>
      <c r="M8566" s="142" t="str">
        <f>+VLOOKUP($E8566,IIC_2018!$B$8:$Q$347,13,0)</f>
        <v>Alto</v>
      </c>
    </row>
    <row r="8567" spans="1:13" x14ac:dyDescent="0.3">
      <c r="A8567" s="139">
        <f t="shared" si="8779"/>
        <v>226</v>
      </c>
      <c r="B8567" s="148">
        <f t="shared" si="8781"/>
        <v>11</v>
      </c>
      <c r="D8567" s="149" t="str">
        <f>+VLOOKUP($A8567,mUNICIPIOS!$B$4:$F$343,2,0)</f>
        <v>Huehuetenango</v>
      </c>
      <c r="E8567" s="149">
        <f>+VLOOKUP($A8567,mUNICIPIOS!$B$4:$F$343,3,0)</f>
        <v>1330</v>
      </c>
      <c r="F8567" s="149" t="str">
        <f>+VLOOKUP($A8567,mUNICIPIOS!$B$4:$F$343,4,0)</f>
        <v>Santiago Chimaltenango</v>
      </c>
      <c r="G8567" s="139" t="str">
        <f t="shared" ref="G8567:K8567" si="8791">+G8529</f>
        <v>02</v>
      </c>
      <c r="H8567" t="str">
        <f t="shared" si="8791"/>
        <v>IIC</v>
      </c>
      <c r="I8567" t="str">
        <f t="shared" si="8791"/>
        <v>Índice de Información a la Ciudadanía</v>
      </c>
      <c r="J8567" t="str">
        <f t="shared" si="8791"/>
        <v>INDICE</v>
      </c>
      <c r="K8567">
        <f t="shared" si="8791"/>
        <v>0</v>
      </c>
      <c r="L8567" s="150">
        <f>+VLOOKUP($E8567,IIC_2018!$B$8:$Q$347,15,0)</f>
        <v>0.50346211696376431</v>
      </c>
      <c r="M8567" s="142" t="str">
        <f>+VLOOKUP($E8567,IIC_2018!$B$8:$Q$347,16,0)</f>
        <v>Medio</v>
      </c>
    </row>
    <row r="8568" spans="1:13" x14ac:dyDescent="0.3">
      <c r="A8568" s="139">
        <f t="shared" si="8779"/>
        <v>226</v>
      </c>
      <c r="B8568" s="148">
        <f t="shared" si="8781"/>
        <v>12</v>
      </c>
      <c r="D8568" s="149" t="str">
        <f>+VLOOKUP($A8568,mUNICIPIOS!$B$4:$F$343,2,0)</f>
        <v>Huehuetenango</v>
      </c>
      <c r="E8568" s="149">
        <f>+VLOOKUP($A8568,mUNICIPIOS!$B$4:$F$343,3,0)</f>
        <v>1330</v>
      </c>
      <c r="F8568" s="149" t="str">
        <f>+VLOOKUP($A8568,mUNICIPIOS!$B$4:$F$343,4,0)</f>
        <v>Santiago Chimaltenango</v>
      </c>
      <c r="G8568" s="139" t="str">
        <f t="shared" ref="G8568:K8568" si="8792">+G8530</f>
        <v>03</v>
      </c>
      <c r="H8568" t="str">
        <f t="shared" si="8792"/>
        <v>ISP</v>
      </c>
      <c r="I8568" t="str">
        <f t="shared" si="8792"/>
        <v>Índice de Servicios Públicos</v>
      </c>
      <c r="J8568" t="str">
        <f t="shared" si="8792"/>
        <v>03-01</v>
      </c>
      <c r="K8568" t="str">
        <f t="shared" si="8792"/>
        <v>Cobertura del servicio público de agua</v>
      </c>
      <c r="L8568" s="150">
        <f>+VLOOKUP($E8568,ISP_2018!$B$8:$T$347,3,0)</f>
        <v>0</v>
      </c>
      <c r="M8568" s="142" t="str">
        <f>+VLOOKUP($E8568,ISP_2018!$B$8:$T$347,4,0)</f>
        <v>Bajo</v>
      </c>
    </row>
    <row r="8569" spans="1:13" x14ac:dyDescent="0.3">
      <c r="A8569" s="139">
        <f t="shared" si="8779"/>
        <v>226</v>
      </c>
      <c r="B8569" s="148">
        <f t="shared" si="8781"/>
        <v>13</v>
      </c>
      <c r="D8569" s="149" t="str">
        <f>+VLOOKUP($A8569,mUNICIPIOS!$B$4:$F$343,2,0)</f>
        <v>Huehuetenango</v>
      </c>
      <c r="E8569" s="149">
        <f>+VLOOKUP($A8569,mUNICIPIOS!$B$4:$F$343,3,0)</f>
        <v>1330</v>
      </c>
      <c r="F8569" s="149" t="str">
        <f>+VLOOKUP($A8569,mUNICIPIOS!$B$4:$F$343,4,0)</f>
        <v>Santiago Chimaltenango</v>
      </c>
      <c r="G8569" s="139" t="str">
        <f t="shared" ref="G8569:K8569" si="8793">+G8531</f>
        <v>03</v>
      </c>
      <c r="H8569" t="str">
        <f t="shared" si="8793"/>
        <v>ISP</v>
      </c>
      <c r="I8569" t="str">
        <f t="shared" si="8793"/>
        <v>Índice de Servicios Públicos</v>
      </c>
      <c r="J8569" t="str">
        <f t="shared" si="8793"/>
        <v>03-02</v>
      </c>
      <c r="K8569" t="str">
        <f t="shared" si="8793"/>
        <v>Control de la calidad del servicio público de agua</v>
      </c>
      <c r="L8569" s="150">
        <f>+VLOOKUP($E8569,ISP_2018!$B$8:$T$347,6,0)</f>
        <v>0</v>
      </c>
      <c r="M8569" s="142" t="str">
        <f>+VLOOKUP($E8569,ISP_2018!$B$8:$T$347,7,0)</f>
        <v>Bajo</v>
      </c>
    </row>
    <row r="8570" spans="1:13" x14ac:dyDescent="0.3">
      <c r="A8570" s="139">
        <f t="shared" si="8779"/>
        <v>226</v>
      </c>
      <c r="B8570" s="148">
        <f t="shared" si="8781"/>
        <v>14</v>
      </c>
      <c r="D8570" s="149" t="str">
        <f>+VLOOKUP($A8570,mUNICIPIOS!$B$4:$F$343,2,0)</f>
        <v>Huehuetenango</v>
      </c>
      <c r="E8570" s="149">
        <f>+VLOOKUP($A8570,mUNICIPIOS!$B$4:$F$343,3,0)</f>
        <v>1330</v>
      </c>
      <c r="F8570" s="149" t="str">
        <f>+VLOOKUP($A8570,mUNICIPIOS!$B$4:$F$343,4,0)</f>
        <v>Santiago Chimaltenango</v>
      </c>
      <c r="G8570" s="139" t="str">
        <f t="shared" ref="G8570:K8570" si="8794">+G8532</f>
        <v>03</v>
      </c>
      <c r="H8570" t="str">
        <f t="shared" si="8794"/>
        <v>ISP</v>
      </c>
      <c r="I8570" t="str">
        <f t="shared" si="8794"/>
        <v>Índice de Servicios Públicos</v>
      </c>
      <c r="J8570" t="str">
        <f t="shared" si="8794"/>
        <v>03-03</v>
      </c>
      <c r="K8570" t="str">
        <f t="shared" si="8794"/>
        <v>Disposición  y tratamiento  de aguas residuales</v>
      </c>
      <c r="L8570" s="150">
        <f>+VLOOKUP($E8570,ISP_2018!$B$8:$T$347,9,0)</f>
        <v>0</v>
      </c>
      <c r="M8570" s="142" t="str">
        <f>+VLOOKUP($E8570,ISP_2018!$B$8:$T$347,10,0)</f>
        <v>Bajo</v>
      </c>
    </row>
    <row r="8571" spans="1:13" x14ac:dyDescent="0.3">
      <c r="A8571" s="139">
        <f t="shared" si="8779"/>
        <v>226</v>
      </c>
      <c r="B8571" s="148">
        <f t="shared" si="8781"/>
        <v>15</v>
      </c>
      <c r="D8571" s="149" t="str">
        <f>+VLOOKUP($A8571,mUNICIPIOS!$B$4:$F$343,2,0)</f>
        <v>Huehuetenango</v>
      </c>
      <c r="E8571" s="149">
        <f>+VLOOKUP($A8571,mUNICIPIOS!$B$4:$F$343,3,0)</f>
        <v>1330</v>
      </c>
      <c r="F8571" s="149" t="str">
        <f>+VLOOKUP($A8571,mUNICIPIOS!$B$4:$F$343,4,0)</f>
        <v>Santiago Chimaltenango</v>
      </c>
      <c r="G8571" s="139" t="str">
        <f t="shared" ref="G8571:K8571" si="8795">+G8533</f>
        <v>03</v>
      </c>
      <c r="H8571" t="str">
        <f t="shared" si="8795"/>
        <v>ISP</v>
      </c>
      <c r="I8571" t="str">
        <f t="shared" si="8795"/>
        <v>Índice de Servicios Públicos</v>
      </c>
      <c r="J8571" t="str">
        <f t="shared" si="8795"/>
        <v>03-04</v>
      </c>
      <c r="K8571" t="str">
        <f t="shared" si="8795"/>
        <v>Gestión y manejo de los residuos y desechos sólidos</v>
      </c>
      <c r="L8571" s="150">
        <f>+VLOOKUP($E8571,ISP_2018!$B$8:$T$347,12,0)</f>
        <v>0</v>
      </c>
      <c r="M8571" s="142" t="str">
        <f>+VLOOKUP($E8571,ISP_2018!$B$8:$T$347,13,0)</f>
        <v>Bajo</v>
      </c>
    </row>
    <row r="8572" spans="1:13" x14ac:dyDescent="0.3">
      <c r="A8572" s="139">
        <f t="shared" si="8779"/>
        <v>226</v>
      </c>
      <c r="B8572" s="148">
        <f t="shared" si="8781"/>
        <v>16</v>
      </c>
      <c r="D8572" s="149" t="str">
        <f>+VLOOKUP($A8572,mUNICIPIOS!$B$4:$F$343,2,0)</f>
        <v>Huehuetenango</v>
      </c>
      <c r="E8572" s="149">
        <f>+VLOOKUP($A8572,mUNICIPIOS!$B$4:$F$343,3,0)</f>
        <v>1330</v>
      </c>
      <c r="F8572" s="149" t="str">
        <f>+VLOOKUP($A8572,mUNICIPIOS!$B$4:$F$343,4,0)</f>
        <v>Santiago Chimaltenango</v>
      </c>
      <c r="G8572" s="139" t="str">
        <f t="shared" ref="G8572:K8572" si="8796">+G8534</f>
        <v>03</v>
      </c>
      <c r="H8572" t="str">
        <f t="shared" si="8796"/>
        <v>ISP</v>
      </c>
      <c r="I8572" t="str">
        <f t="shared" si="8796"/>
        <v>Índice de Servicios Públicos</v>
      </c>
      <c r="J8572" t="str">
        <f t="shared" si="8796"/>
        <v>03-05</v>
      </c>
      <c r="K8572" t="str">
        <f t="shared" si="8796"/>
        <v>Gestión de servicios públicos municipales</v>
      </c>
      <c r="L8572" s="150">
        <f>+VLOOKUP($E8572,ISP_2018!$B$8:$T$347,15,0)</f>
        <v>0</v>
      </c>
      <c r="M8572" s="142" t="str">
        <f>+VLOOKUP($E8572,ISP_2018!$B$8:$T$347,16,0)</f>
        <v>Bajo</v>
      </c>
    </row>
    <row r="8573" spans="1:13" x14ac:dyDescent="0.3">
      <c r="A8573" s="139">
        <f t="shared" si="8779"/>
        <v>226</v>
      </c>
      <c r="B8573" s="148">
        <f t="shared" si="8781"/>
        <v>17</v>
      </c>
      <c r="D8573" s="149" t="str">
        <f>+VLOOKUP($A8573,mUNICIPIOS!$B$4:$F$343,2,0)</f>
        <v>Huehuetenango</v>
      </c>
      <c r="E8573" s="149">
        <f>+VLOOKUP($A8573,mUNICIPIOS!$B$4:$F$343,3,0)</f>
        <v>1330</v>
      </c>
      <c r="F8573" s="149" t="str">
        <f>+VLOOKUP($A8573,mUNICIPIOS!$B$4:$F$343,4,0)</f>
        <v>Santiago Chimaltenango</v>
      </c>
      <c r="G8573" s="139" t="str">
        <f t="shared" ref="G8573:K8573" si="8797">+G8535</f>
        <v>03</v>
      </c>
      <c r="H8573" t="str">
        <f t="shared" si="8797"/>
        <v>ISP</v>
      </c>
      <c r="I8573" t="str">
        <f t="shared" si="8797"/>
        <v>Índice de Servicios Públicos</v>
      </c>
      <c r="J8573" t="str">
        <f t="shared" si="8797"/>
        <v>INDICE</v>
      </c>
      <c r="K8573">
        <f t="shared" si="8797"/>
        <v>0</v>
      </c>
      <c r="L8573" s="150">
        <f>+VLOOKUP($E8573,ISP_2018!$B$8:$T$347,18,0)</f>
        <v>0</v>
      </c>
      <c r="M8573" s="142" t="str">
        <f>+VLOOKUP($E8573,ISP_2018!$B$8:$T$347,19,0)</f>
        <v>Bajo</v>
      </c>
    </row>
    <row r="8574" spans="1:13" x14ac:dyDescent="0.3">
      <c r="A8574" s="139">
        <f t="shared" si="8779"/>
        <v>226</v>
      </c>
      <c r="B8574" s="148">
        <f t="shared" si="8781"/>
        <v>18</v>
      </c>
      <c r="D8574" s="149" t="str">
        <f>+VLOOKUP($A8574,mUNICIPIOS!$B$4:$F$343,2,0)</f>
        <v>Huehuetenango</v>
      </c>
      <c r="E8574" s="149">
        <f>+VLOOKUP($A8574,mUNICIPIOS!$B$4:$F$343,3,0)</f>
        <v>1330</v>
      </c>
      <c r="F8574" s="149" t="str">
        <f>+VLOOKUP($A8574,mUNICIPIOS!$B$4:$F$343,4,0)</f>
        <v>Santiago Chimaltenango</v>
      </c>
      <c r="G8574" s="139" t="str">
        <f t="shared" ref="G8574:K8574" si="8798">+G8536</f>
        <v>04</v>
      </c>
      <c r="H8574" t="str">
        <f t="shared" si="8798"/>
        <v>IGA</v>
      </c>
      <c r="I8574" t="str">
        <f t="shared" si="8798"/>
        <v>Índice de Gestión Administrativa</v>
      </c>
      <c r="J8574" t="str">
        <f t="shared" si="8798"/>
        <v>04-01</v>
      </c>
      <c r="K8574" t="str">
        <f t="shared" si="8798"/>
        <v>Existencia de elementos de atención municipal orientada al vecino</v>
      </c>
      <c r="L8574" s="150">
        <f>+VLOOKUP($E8574,IGA_2018!$B$8:$N$347,3,0)</f>
        <v>0</v>
      </c>
      <c r="M8574" s="142" t="str">
        <f>+VLOOKUP($E8574,IGA_2018!$B$8:$N$347,4,0)</f>
        <v>Bajo</v>
      </c>
    </row>
    <row r="8575" spans="1:13" x14ac:dyDescent="0.3">
      <c r="A8575" s="139">
        <f t="shared" si="8779"/>
        <v>226</v>
      </c>
      <c r="B8575" s="148">
        <f t="shared" si="8781"/>
        <v>19</v>
      </c>
      <c r="D8575" s="149" t="str">
        <f>+VLOOKUP($A8575,mUNICIPIOS!$B$4:$F$343,2,0)</f>
        <v>Huehuetenango</v>
      </c>
      <c r="E8575" s="149">
        <f>+VLOOKUP($A8575,mUNICIPIOS!$B$4:$F$343,3,0)</f>
        <v>1330</v>
      </c>
      <c r="F8575" s="149" t="str">
        <f>+VLOOKUP($A8575,mUNICIPIOS!$B$4:$F$343,4,0)</f>
        <v>Santiago Chimaltenango</v>
      </c>
      <c r="G8575" s="139" t="str">
        <f t="shared" ref="G8575:K8575" si="8799">+G8537</f>
        <v>04</v>
      </c>
      <c r="H8575" t="str">
        <f t="shared" si="8799"/>
        <v>IGA</v>
      </c>
      <c r="I8575" t="str">
        <f t="shared" si="8799"/>
        <v>Índice de Gestión Administrativa</v>
      </c>
      <c r="J8575" t="str">
        <f t="shared" si="8799"/>
        <v>04-02</v>
      </c>
      <c r="K8575" t="str">
        <f t="shared" si="8799"/>
        <v>Gestión del recurso humano.</v>
      </c>
      <c r="L8575" s="150">
        <f>+VLOOKUP($E8575,IGA_2018!$B$8:$N$347,6,0)</f>
        <v>0</v>
      </c>
      <c r="M8575" s="142" t="str">
        <f>+VLOOKUP($E8575,IGA_2018!$B$8:$N$347,7,0)</f>
        <v>Bajo</v>
      </c>
    </row>
    <row r="8576" spans="1:13" x14ac:dyDescent="0.3">
      <c r="A8576" s="139">
        <f t="shared" si="8779"/>
        <v>226</v>
      </c>
      <c r="B8576" s="148">
        <f t="shared" si="8781"/>
        <v>20</v>
      </c>
      <c r="D8576" s="149" t="str">
        <f>+VLOOKUP($A8576,mUNICIPIOS!$B$4:$F$343,2,0)</f>
        <v>Huehuetenango</v>
      </c>
      <c r="E8576" s="149">
        <f>+VLOOKUP($A8576,mUNICIPIOS!$B$4:$F$343,3,0)</f>
        <v>1330</v>
      </c>
      <c r="F8576" s="149" t="str">
        <f>+VLOOKUP($A8576,mUNICIPIOS!$B$4:$F$343,4,0)</f>
        <v>Santiago Chimaltenango</v>
      </c>
      <c r="G8576" s="139" t="str">
        <f t="shared" ref="G8576:K8576" si="8800">+G8538</f>
        <v>04</v>
      </c>
      <c r="H8576" t="str">
        <f t="shared" si="8800"/>
        <v>IGA</v>
      </c>
      <c r="I8576" t="str">
        <f t="shared" si="8800"/>
        <v>Índice de Gestión Administrativa</v>
      </c>
      <c r="J8576" t="str">
        <f t="shared" si="8800"/>
        <v>04-03</v>
      </c>
      <c r="K8576" t="str">
        <f t="shared" si="8800"/>
        <v>Existencia de oficinas municipales con instrumentos de gestión.</v>
      </c>
      <c r="L8576" s="150">
        <f>+VLOOKUP($E8576,IGA_2018!$B$8:$N$347,9,0)</f>
        <v>0.1875</v>
      </c>
      <c r="M8576" s="142" t="str">
        <f>+VLOOKUP($E8576,IGA_2018!$B$8:$N$347,10,0)</f>
        <v>Bajo</v>
      </c>
    </row>
    <row r="8577" spans="1:13" x14ac:dyDescent="0.3">
      <c r="A8577" s="139">
        <f t="shared" si="8779"/>
        <v>226</v>
      </c>
      <c r="B8577" s="148">
        <f t="shared" si="8781"/>
        <v>21</v>
      </c>
      <c r="D8577" s="149" t="str">
        <f>+VLOOKUP($A8577,mUNICIPIOS!$B$4:$F$343,2,0)</f>
        <v>Huehuetenango</v>
      </c>
      <c r="E8577" s="149">
        <f>+VLOOKUP($A8577,mUNICIPIOS!$B$4:$F$343,3,0)</f>
        <v>1330</v>
      </c>
      <c r="F8577" s="149" t="str">
        <f>+VLOOKUP($A8577,mUNICIPIOS!$B$4:$F$343,4,0)</f>
        <v>Santiago Chimaltenango</v>
      </c>
      <c r="G8577" s="139" t="str">
        <f t="shared" ref="G8577:K8577" si="8801">+G8539</f>
        <v>04</v>
      </c>
      <c r="H8577" t="str">
        <f t="shared" si="8801"/>
        <v>IGA</v>
      </c>
      <c r="I8577" t="str">
        <f t="shared" si="8801"/>
        <v>Índice de Gestión Administrativa</v>
      </c>
      <c r="J8577" t="str">
        <f t="shared" si="8801"/>
        <v>INDICE</v>
      </c>
      <c r="K8577">
        <f t="shared" si="8801"/>
        <v>0</v>
      </c>
      <c r="L8577" s="150">
        <f>+VLOOKUP($E8577,IGA_2018!$B$8:$N$347,12,0)</f>
        <v>6.5624999999999989E-2</v>
      </c>
      <c r="M8577" s="142" t="str">
        <f>+VLOOKUP($E8577,IGA_2018!$B$8:$N$347,13,0)</f>
        <v>Bajo</v>
      </c>
    </row>
    <row r="8578" spans="1:13" x14ac:dyDescent="0.3">
      <c r="A8578" s="139">
        <f t="shared" si="8779"/>
        <v>226</v>
      </c>
      <c r="B8578" s="148">
        <f t="shared" si="8781"/>
        <v>22</v>
      </c>
      <c r="D8578" s="149" t="str">
        <f>+VLOOKUP($A8578,mUNICIPIOS!$B$4:$F$343,2,0)</f>
        <v>Huehuetenango</v>
      </c>
      <c r="E8578" s="149">
        <f>+VLOOKUP($A8578,mUNICIPIOS!$B$4:$F$343,3,0)</f>
        <v>1330</v>
      </c>
      <c r="F8578" s="149" t="str">
        <f>+VLOOKUP($A8578,mUNICIPIOS!$B$4:$F$343,4,0)</f>
        <v>Santiago Chimaltenango</v>
      </c>
      <c r="G8578" s="139" t="str">
        <f t="shared" ref="G8578:K8578" si="8802">+G8540</f>
        <v>05</v>
      </c>
      <c r="H8578" t="str">
        <f t="shared" si="8802"/>
        <v>IGF</v>
      </c>
      <c r="I8578" t="str">
        <f t="shared" si="8802"/>
        <v>Índice de Gestión Financiera</v>
      </c>
      <c r="J8578" t="str">
        <f t="shared" si="8802"/>
        <v>05-01</v>
      </c>
      <c r="K8578" t="str">
        <f t="shared" si="8802"/>
        <v>Autonomía financiera municipal</v>
      </c>
      <c r="L8578" s="150">
        <f>+VLOOKUP($E8578,IGF_2018!$B$8:$Z$347,3,0)</f>
        <v>4.2914736172870969E-2</v>
      </c>
      <c r="M8578" s="142" t="str">
        <f>+VLOOKUP($E8578,IGF_2018!$B$8:$Z$347,4,0)</f>
        <v>Bajo</v>
      </c>
    </row>
    <row r="8579" spans="1:13" x14ac:dyDescent="0.3">
      <c r="A8579" s="139">
        <f t="shared" si="8779"/>
        <v>226</v>
      </c>
      <c r="B8579" s="148">
        <f t="shared" si="8781"/>
        <v>23</v>
      </c>
      <c r="D8579" s="149" t="str">
        <f>+VLOOKUP($A8579,mUNICIPIOS!$B$4:$F$343,2,0)</f>
        <v>Huehuetenango</v>
      </c>
      <c r="E8579" s="149">
        <f>+VLOOKUP($A8579,mUNICIPIOS!$B$4:$F$343,3,0)</f>
        <v>1330</v>
      </c>
      <c r="F8579" s="149" t="str">
        <f>+VLOOKUP($A8579,mUNICIPIOS!$B$4:$F$343,4,0)</f>
        <v>Santiago Chimaltenango</v>
      </c>
      <c r="G8579" s="139" t="str">
        <f t="shared" ref="G8579:K8579" si="8803">+G8541</f>
        <v>05</v>
      </c>
      <c r="H8579" t="str">
        <f t="shared" si="8803"/>
        <v>IGF</v>
      </c>
      <c r="I8579" t="str">
        <f t="shared" si="8803"/>
        <v>Índice de Gestión Financiera</v>
      </c>
      <c r="J8579" t="str">
        <f t="shared" si="8803"/>
        <v>05-02</v>
      </c>
      <c r="K8579" t="str">
        <f t="shared" si="8803"/>
        <v xml:space="preserve">Ingresos propios por habitante -sin regalías- </v>
      </c>
      <c r="L8579" s="150">
        <f>+VLOOKUP($E8579,IGF_2018!$B$8:$Z$347,6,0)</f>
        <v>4.5056202366590116E-2</v>
      </c>
      <c r="M8579" s="142" t="str">
        <f>+VLOOKUP($E8579,IGF_2018!$B$8:$Z$347,7,0)</f>
        <v>Bajo</v>
      </c>
    </row>
    <row r="8580" spans="1:13" x14ac:dyDescent="0.3">
      <c r="A8580" s="139">
        <f t="shared" si="8779"/>
        <v>226</v>
      </c>
      <c r="B8580" s="148">
        <f t="shared" si="8781"/>
        <v>24</v>
      </c>
      <c r="D8580" s="149" t="str">
        <f>+VLOOKUP($A8580,mUNICIPIOS!$B$4:$F$343,2,0)</f>
        <v>Huehuetenango</v>
      </c>
      <c r="E8580" s="149">
        <f>+VLOOKUP($A8580,mUNICIPIOS!$B$4:$F$343,3,0)</f>
        <v>1330</v>
      </c>
      <c r="F8580" s="149" t="str">
        <f>+VLOOKUP($A8580,mUNICIPIOS!$B$4:$F$343,4,0)</f>
        <v>Santiago Chimaltenango</v>
      </c>
      <c r="G8580" s="139" t="str">
        <f t="shared" ref="G8580:K8580" si="8804">+G8542</f>
        <v>05</v>
      </c>
      <c r="H8580" t="str">
        <f t="shared" si="8804"/>
        <v>IGF</v>
      </c>
      <c r="I8580" t="str">
        <f t="shared" si="8804"/>
        <v>Índice de Gestión Financiera</v>
      </c>
      <c r="J8580" t="str">
        <f t="shared" si="8804"/>
        <v>05-03</v>
      </c>
      <c r="K8580" t="str">
        <f t="shared" si="8804"/>
        <v>Ingresos del IUSI en relación a los ingresos propios -sin regalías-</v>
      </c>
      <c r="L8580" s="150">
        <f>+VLOOKUP($E8580,IGF_2018!$B$8:$Z$347,9,0)</f>
        <v>0</v>
      </c>
      <c r="M8580" s="142" t="str">
        <f>+VLOOKUP($E8580,IGF_2018!$B$8:$Z$347,10,0)</f>
        <v>Bajo</v>
      </c>
    </row>
    <row r="8581" spans="1:13" x14ac:dyDescent="0.3">
      <c r="A8581" s="139">
        <f t="shared" si="8779"/>
        <v>226</v>
      </c>
      <c r="B8581" s="148">
        <f t="shared" si="8781"/>
        <v>25</v>
      </c>
      <c r="D8581" s="149" t="str">
        <f>+VLOOKUP($A8581,mUNICIPIOS!$B$4:$F$343,2,0)</f>
        <v>Huehuetenango</v>
      </c>
      <c r="E8581" s="149">
        <f>+VLOOKUP($A8581,mUNICIPIOS!$B$4:$F$343,3,0)</f>
        <v>1330</v>
      </c>
      <c r="F8581" s="149" t="str">
        <f>+VLOOKUP($A8581,mUNICIPIOS!$B$4:$F$343,4,0)</f>
        <v>Santiago Chimaltenango</v>
      </c>
      <c r="G8581" s="139" t="str">
        <f t="shared" ref="G8581:K8581" si="8805">+G8543</f>
        <v>05</v>
      </c>
      <c r="H8581" t="str">
        <f t="shared" si="8805"/>
        <v>IGF</v>
      </c>
      <c r="I8581" t="str">
        <f t="shared" si="8805"/>
        <v>Índice de Gestión Financiera</v>
      </c>
      <c r="J8581" t="str">
        <f t="shared" si="8805"/>
        <v>05-04</v>
      </c>
      <c r="K8581" t="str">
        <f t="shared" si="8805"/>
        <v>Inversión anual en capital fijo por habitante</v>
      </c>
      <c r="L8581" s="150">
        <f>+VLOOKUP($E8581,IGF_2018!$B$8:$Z$347,12,0)</f>
        <v>0.14302032220886579</v>
      </c>
      <c r="M8581" s="142" t="str">
        <f>+VLOOKUP($E8581,IGF_2018!$B$8:$Z$347,13,0)</f>
        <v>Bajo</v>
      </c>
    </row>
    <row r="8582" spans="1:13" x14ac:dyDescent="0.3">
      <c r="A8582" s="139">
        <f t="shared" si="8779"/>
        <v>226</v>
      </c>
      <c r="B8582" s="148">
        <f t="shared" si="8781"/>
        <v>26</v>
      </c>
      <c r="D8582" s="149" t="str">
        <f>+VLOOKUP($A8582,mUNICIPIOS!$B$4:$F$343,2,0)</f>
        <v>Huehuetenango</v>
      </c>
      <c r="E8582" s="149">
        <f>+VLOOKUP($A8582,mUNICIPIOS!$B$4:$F$343,3,0)</f>
        <v>1330</v>
      </c>
      <c r="F8582" s="149" t="str">
        <f>+VLOOKUP($A8582,mUNICIPIOS!$B$4:$F$343,4,0)</f>
        <v>Santiago Chimaltenango</v>
      </c>
      <c r="G8582" s="139" t="str">
        <f t="shared" ref="G8582:K8582" si="8806">+G8544</f>
        <v>05</v>
      </c>
      <c r="H8582" t="str">
        <f t="shared" si="8806"/>
        <v>IGF</v>
      </c>
      <c r="I8582" t="str">
        <f t="shared" si="8806"/>
        <v>Índice de Gestión Financiera</v>
      </c>
      <c r="J8582" t="str">
        <f t="shared" si="8806"/>
        <v>05-05</v>
      </c>
      <c r="K8582" t="str">
        <f t="shared" si="8806"/>
        <v>Inversión anual en capital fijo con recursos percibidos por ingresos propios</v>
      </c>
      <c r="L8582" s="150">
        <f>+VLOOKUP($E8582,IGF_2018!$B$8:$Z$347,15,0)</f>
        <v>0</v>
      </c>
      <c r="M8582" s="142" t="str">
        <f>+VLOOKUP($E8582,IGF_2018!$B$8:$Z$347,16,0)</f>
        <v>Bajo</v>
      </c>
    </row>
    <row r="8583" spans="1:13" x14ac:dyDescent="0.3">
      <c r="A8583" s="139">
        <f t="shared" si="8779"/>
        <v>226</v>
      </c>
      <c r="B8583" s="148">
        <f t="shared" si="8781"/>
        <v>27</v>
      </c>
      <c r="D8583" s="149" t="str">
        <f>+VLOOKUP($A8583,mUNICIPIOS!$B$4:$F$343,2,0)</f>
        <v>Huehuetenango</v>
      </c>
      <c r="E8583" s="149">
        <f>+VLOOKUP($A8583,mUNICIPIOS!$B$4:$F$343,3,0)</f>
        <v>1330</v>
      </c>
      <c r="F8583" s="149" t="str">
        <f>+VLOOKUP($A8583,mUNICIPIOS!$B$4:$F$343,4,0)</f>
        <v>Santiago Chimaltenango</v>
      </c>
      <c r="G8583" s="139" t="str">
        <f t="shared" ref="G8583:K8583" si="8807">+G8545</f>
        <v>05</v>
      </c>
      <c r="H8583" t="str">
        <f t="shared" si="8807"/>
        <v>IGF</v>
      </c>
      <c r="I8583" t="str">
        <f t="shared" si="8807"/>
        <v>Índice de Gestión Financiera</v>
      </c>
      <c r="J8583" t="str">
        <f t="shared" si="8807"/>
        <v>05-06</v>
      </c>
      <c r="K8583" t="str">
        <f t="shared" si="8807"/>
        <v xml:space="preserve">Inversión anual en capital fijo con recursos percibidos por transferencias del Gobierno Central </v>
      </c>
      <c r="L8583" s="150">
        <f>+VLOOKUP($E8583,IGF_2018!$B$8:$Z$347,18,0)</f>
        <v>0.14907087403472039</v>
      </c>
      <c r="M8583" s="142" t="str">
        <f>+VLOOKUP($E8583,IGF_2018!$B$8:$Z$347,19,0)</f>
        <v>Bajo</v>
      </c>
    </row>
    <row r="8584" spans="1:13" x14ac:dyDescent="0.3">
      <c r="A8584" s="139">
        <f t="shared" si="8779"/>
        <v>226</v>
      </c>
      <c r="B8584" s="148">
        <f t="shared" si="8781"/>
        <v>28</v>
      </c>
      <c r="D8584" s="149" t="str">
        <f>+VLOOKUP($A8584,mUNICIPIOS!$B$4:$F$343,2,0)</f>
        <v>Huehuetenango</v>
      </c>
      <c r="E8584" s="149">
        <f>+VLOOKUP($A8584,mUNICIPIOS!$B$4:$F$343,3,0)</f>
        <v>1330</v>
      </c>
      <c r="F8584" s="149" t="str">
        <f>+VLOOKUP($A8584,mUNICIPIOS!$B$4:$F$343,4,0)</f>
        <v>Santiago Chimaltenango</v>
      </c>
      <c r="G8584" s="139" t="str">
        <f t="shared" ref="G8584:K8584" si="8808">+G8546</f>
        <v>05</v>
      </c>
      <c r="H8584" t="str">
        <f t="shared" si="8808"/>
        <v>IGF</v>
      </c>
      <c r="I8584" t="str">
        <f t="shared" si="8808"/>
        <v>Índice de Gestión Financiera</v>
      </c>
      <c r="J8584" t="str">
        <f t="shared" si="8808"/>
        <v>05-07</v>
      </c>
      <c r="K8584" t="str">
        <f t="shared" si="8808"/>
        <v>Financiamiento por endeudamiento municipal</v>
      </c>
      <c r="L8584" s="150">
        <f>+VLOOKUP($E8584,IGF_2018!$B$8:$Z$347,21,0)</f>
        <v>1</v>
      </c>
      <c r="M8584" s="142" t="str">
        <f>+VLOOKUP($E8584,IGF_2018!$B$8:$Z$347,22,0)</f>
        <v>Alto</v>
      </c>
    </row>
    <row r="8585" spans="1:13" x14ac:dyDescent="0.3">
      <c r="A8585" s="139">
        <f t="shared" si="8779"/>
        <v>226</v>
      </c>
      <c r="B8585" s="148">
        <f t="shared" si="8781"/>
        <v>29</v>
      </c>
      <c r="D8585" s="149" t="str">
        <f>+VLOOKUP($A8585,mUNICIPIOS!$B$4:$F$343,2,0)</f>
        <v>Huehuetenango</v>
      </c>
      <c r="E8585" s="149">
        <f>+VLOOKUP($A8585,mUNICIPIOS!$B$4:$F$343,3,0)</f>
        <v>1330</v>
      </c>
      <c r="F8585" s="149" t="str">
        <f>+VLOOKUP($A8585,mUNICIPIOS!$B$4:$F$343,4,0)</f>
        <v>Santiago Chimaltenango</v>
      </c>
      <c r="G8585" s="139" t="str">
        <f t="shared" ref="G8585:K8585" si="8809">+G8547</f>
        <v>05</v>
      </c>
      <c r="H8585" t="str">
        <f t="shared" si="8809"/>
        <v>IGF</v>
      </c>
      <c r="I8585" t="str">
        <f t="shared" si="8809"/>
        <v>Índice de Gestión Financiera</v>
      </c>
      <c r="J8585" t="str">
        <f t="shared" si="8809"/>
        <v>INDICE</v>
      </c>
      <c r="K8585">
        <f t="shared" si="8809"/>
        <v>0</v>
      </c>
      <c r="L8585" s="150">
        <f>+VLOOKUP($E8585,IGF_2018!$B$8:$Z$347,24,0)</f>
        <v>0.24680330733225084</v>
      </c>
      <c r="M8585" s="142" t="str">
        <f>+VLOOKUP($E8585,IGF_2018!$B$8:$Z$347,25,0)</f>
        <v>Medio bajo</v>
      </c>
    </row>
    <row r="8586" spans="1:13" x14ac:dyDescent="0.3">
      <c r="A8586" s="139">
        <f t="shared" si="8779"/>
        <v>226</v>
      </c>
      <c r="B8586" s="148">
        <f t="shared" si="8781"/>
        <v>30</v>
      </c>
      <c r="D8586" s="149" t="str">
        <f>+VLOOKUP($A8586,mUNICIPIOS!$B$4:$F$343,2,0)</f>
        <v>Huehuetenango</v>
      </c>
      <c r="E8586" s="149">
        <f>+VLOOKUP($A8586,mUNICIPIOS!$B$4:$F$343,3,0)</f>
        <v>1330</v>
      </c>
      <c r="F8586" s="149" t="str">
        <f>+VLOOKUP($A8586,mUNICIPIOS!$B$4:$F$343,4,0)</f>
        <v>Santiago Chimaltenango</v>
      </c>
      <c r="G8586" s="139" t="str">
        <f t="shared" ref="G8586:K8586" si="8810">+G8548</f>
        <v>06</v>
      </c>
      <c r="H8586" t="str">
        <f t="shared" si="8810"/>
        <v>IGE</v>
      </c>
      <c r="I8586" t="str">
        <f t="shared" si="8810"/>
        <v>Índice de Gestión Estratégica</v>
      </c>
      <c r="J8586" t="str">
        <f t="shared" si="8810"/>
        <v>06-01</v>
      </c>
      <c r="K8586" t="str">
        <f t="shared" si="8810"/>
        <v>Ejecución del Plan Operativo Anual  (POA)</v>
      </c>
      <c r="L8586" s="150">
        <f>+VLOOKUP($E8586,IGE_2018!$B$8:$Z$347,3,0)</f>
        <v>0.98285714285714287</v>
      </c>
      <c r="M8586" s="142" t="str">
        <f>+VLOOKUP($E8586,IGE_2018!$B$8:$Z$347,4,0)</f>
        <v>Alto</v>
      </c>
    </row>
    <row r="8587" spans="1:13" x14ac:dyDescent="0.3">
      <c r="A8587" s="139">
        <f t="shared" si="8779"/>
        <v>226</v>
      </c>
      <c r="B8587" s="148">
        <f t="shared" si="8781"/>
        <v>31</v>
      </c>
      <c r="D8587" s="149" t="str">
        <f>+VLOOKUP($A8587,mUNICIPIOS!$B$4:$F$343,2,0)</f>
        <v>Huehuetenango</v>
      </c>
      <c r="E8587" s="149">
        <f>+VLOOKUP($A8587,mUNICIPIOS!$B$4:$F$343,3,0)</f>
        <v>1330</v>
      </c>
      <c r="F8587" s="149" t="str">
        <f>+VLOOKUP($A8587,mUNICIPIOS!$B$4:$F$343,4,0)</f>
        <v>Santiago Chimaltenango</v>
      </c>
      <c r="G8587" s="139" t="str">
        <f t="shared" ref="G8587:K8587" si="8811">+G8549</f>
        <v>06</v>
      </c>
      <c r="H8587" t="str">
        <f t="shared" si="8811"/>
        <v>IGE</v>
      </c>
      <c r="I8587" t="str">
        <f t="shared" si="8811"/>
        <v>Índice de Gestión Estratégica</v>
      </c>
      <c r="J8587" t="str">
        <f t="shared" si="8811"/>
        <v>06-02</v>
      </c>
      <c r="K8587" t="str">
        <f t="shared" si="8811"/>
        <v>Relación Plan de Desarrollo Municipal y Ordenamiento Territorial (PDM-OT) - Plan Estratégico Institucional (PEI) - Plan Operativo Multianual (POM) - Plan Operativo Anual (POA)</v>
      </c>
      <c r="L8587" s="150">
        <f>+VLOOKUP($E8587,IGE_2018!$B$8:$Z$347,6,0)</f>
        <v>0.72307692307692306</v>
      </c>
      <c r="M8587" s="142" t="str">
        <f>+VLOOKUP($E8587,IGE_2018!$B$8:$Z$347,7,0)</f>
        <v>Medio alto</v>
      </c>
    </row>
    <row r="8588" spans="1:13" x14ac:dyDescent="0.3">
      <c r="A8588" s="139">
        <f t="shared" si="8779"/>
        <v>226</v>
      </c>
      <c r="B8588" s="148">
        <f t="shared" si="8781"/>
        <v>32</v>
      </c>
      <c r="D8588" s="149" t="str">
        <f>+VLOOKUP($A8588,mUNICIPIOS!$B$4:$F$343,2,0)</f>
        <v>Huehuetenango</v>
      </c>
      <c r="E8588" s="149">
        <f>+VLOOKUP($A8588,mUNICIPIOS!$B$4:$F$343,3,0)</f>
        <v>1330</v>
      </c>
      <c r="F8588" s="149" t="str">
        <f>+VLOOKUP($A8588,mUNICIPIOS!$B$4:$F$343,4,0)</f>
        <v>Santiago Chimaltenango</v>
      </c>
      <c r="G8588" s="139" t="str">
        <f t="shared" ref="G8588:K8588" si="8812">+G8550</f>
        <v>06</v>
      </c>
      <c r="H8588" t="str">
        <f t="shared" si="8812"/>
        <v>IGE</v>
      </c>
      <c r="I8588" t="str">
        <f t="shared" si="8812"/>
        <v>Índice de Gestión Estratégica</v>
      </c>
      <c r="J8588" t="str">
        <f t="shared" si="8812"/>
        <v>06-03</v>
      </c>
      <c r="K8588" t="str">
        <f t="shared" si="8812"/>
        <v>Presupuesto de egresos relacionado a competencias municipales que responden a prioridades nacionales de desarrollo.</v>
      </c>
      <c r="L8588" s="150">
        <f>+VLOOKUP($E8588,IGE_2018!$B$8:$Z$347,9,0)</f>
        <v>7.0059583150908475E-2</v>
      </c>
      <c r="M8588" s="142" t="str">
        <f>+VLOOKUP($E8588,IGE_2018!$B$8:$Z$347,10,0)</f>
        <v>Bajo</v>
      </c>
    </row>
    <row r="8589" spans="1:13" x14ac:dyDescent="0.3">
      <c r="A8589" s="139">
        <f t="shared" si="8779"/>
        <v>226</v>
      </c>
      <c r="B8589" s="148">
        <f t="shared" si="8781"/>
        <v>33</v>
      </c>
      <c r="D8589" s="149" t="str">
        <f>+VLOOKUP($A8589,mUNICIPIOS!$B$4:$F$343,2,0)</f>
        <v>Huehuetenango</v>
      </c>
      <c r="E8589" s="149">
        <f>+VLOOKUP($A8589,mUNICIPIOS!$B$4:$F$343,3,0)</f>
        <v>1330</v>
      </c>
      <c r="F8589" s="149" t="str">
        <f>+VLOOKUP($A8589,mUNICIPIOS!$B$4:$F$343,4,0)</f>
        <v>Santiago Chimaltenango</v>
      </c>
      <c r="G8589" s="139" t="str">
        <f t="shared" ref="G8589:K8589" si="8813">+G8551</f>
        <v>06</v>
      </c>
      <c r="H8589" t="str">
        <f t="shared" si="8813"/>
        <v>IGE</v>
      </c>
      <c r="I8589" t="str">
        <f t="shared" si="8813"/>
        <v>Índice de Gestión Estratégica</v>
      </c>
      <c r="J8589" t="str">
        <f t="shared" si="8813"/>
        <v>06-04</v>
      </c>
      <c r="K8589" t="str">
        <f t="shared" si="8813"/>
        <v>Institucionalización de la gestión ordenada del territorio</v>
      </c>
      <c r="L8589" s="150">
        <f>+VLOOKUP($E8589,IGE_2018!$B$8:$Z$347,12,0)</f>
        <v>0.1</v>
      </c>
      <c r="M8589" s="142" t="str">
        <f>+VLOOKUP($E8589,IGE_2018!$B$8:$Z$347,13,0)</f>
        <v>Bajo</v>
      </c>
    </row>
    <row r="8590" spans="1:13" x14ac:dyDescent="0.3">
      <c r="A8590" s="139">
        <f t="shared" si="8779"/>
        <v>226</v>
      </c>
      <c r="B8590" s="148">
        <f t="shared" si="8781"/>
        <v>34</v>
      </c>
      <c r="D8590" s="149" t="str">
        <f>+VLOOKUP($A8590,mUNICIPIOS!$B$4:$F$343,2,0)</f>
        <v>Huehuetenango</v>
      </c>
      <c r="E8590" s="149">
        <f>+VLOOKUP($A8590,mUNICIPIOS!$B$4:$F$343,3,0)</f>
        <v>1330</v>
      </c>
      <c r="F8590" s="149" t="str">
        <f>+VLOOKUP($A8590,mUNICIPIOS!$B$4:$F$343,4,0)</f>
        <v>Santiago Chimaltenango</v>
      </c>
      <c r="G8590" s="139" t="str">
        <f t="shared" ref="G8590:K8590" si="8814">+G8552</f>
        <v>06</v>
      </c>
      <c r="H8590" t="str">
        <f t="shared" si="8814"/>
        <v>IGE</v>
      </c>
      <c r="I8590" t="str">
        <f t="shared" si="8814"/>
        <v>Índice de Gestión Estratégica</v>
      </c>
      <c r="J8590" t="str">
        <f t="shared" si="8814"/>
        <v>06-05</v>
      </c>
      <c r="K8590" t="str">
        <f t="shared" si="8814"/>
        <v>Acciones para la gestión ordenada del territorio</v>
      </c>
      <c r="L8590" s="150">
        <f>+VLOOKUP($E8590,IGE_2018!$B$8:$Z$347,15,0)</f>
        <v>0.18000000000000005</v>
      </c>
      <c r="M8590" s="142" t="str">
        <f>+VLOOKUP($E8590,IGE_2018!$B$8:$Z$347,16,0)</f>
        <v>Bajo</v>
      </c>
    </row>
    <row r="8591" spans="1:13" x14ac:dyDescent="0.3">
      <c r="A8591" s="139">
        <f t="shared" si="8779"/>
        <v>226</v>
      </c>
      <c r="B8591" s="148">
        <f t="shared" si="8781"/>
        <v>35</v>
      </c>
      <c r="D8591" s="149" t="str">
        <f>+VLOOKUP($A8591,mUNICIPIOS!$B$4:$F$343,2,0)</f>
        <v>Huehuetenango</v>
      </c>
      <c r="E8591" s="149">
        <f>+VLOOKUP($A8591,mUNICIPIOS!$B$4:$F$343,3,0)</f>
        <v>1330</v>
      </c>
      <c r="F8591" s="149" t="str">
        <f>+VLOOKUP($A8591,mUNICIPIOS!$B$4:$F$343,4,0)</f>
        <v>Santiago Chimaltenango</v>
      </c>
      <c r="G8591" s="139" t="str">
        <f t="shared" ref="G8591:K8591" si="8815">+G8553</f>
        <v>06</v>
      </c>
      <c r="H8591" t="str">
        <f t="shared" si="8815"/>
        <v>IGE</v>
      </c>
      <c r="I8591" t="str">
        <f t="shared" si="8815"/>
        <v>Índice de Gestión Estratégica</v>
      </c>
      <c r="J8591" t="str">
        <f t="shared" si="8815"/>
        <v>06-06</v>
      </c>
      <c r="K8591" t="str">
        <f t="shared" si="8815"/>
        <v>Gestión de riesgo en la formulación de proyectos derivados de la planificación operativa anual</v>
      </c>
      <c r="L8591" s="150">
        <f>+VLOOKUP($E8591,IGE_2018!$B$8:$Z$347,18,0)</f>
        <v>0</v>
      </c>
      <c r="M8591" s="142" t="str">
        <f>+VLOOKUP($E8591,IGE_2018!$B$8:$Z$347,19,0)</f>
        <v>Bajo</v>
      </c>
    </row>
    <row r="8592" spans="1:13" x14ac:dyDescent="0.3">
      <c r="A8592" s="139">
        <f t="shared" si="8779"/>
        <v>226</v>
      </c>
      <c r="B8592" s="148">
        <f t="shared" si="8781"/>
        <v>36</v>
      </c>
      <c r="D8592" s="149" t="str">
        <f>+VLOOKUP($A8592,mUNICIPIOS!$B$4:$F$343,2,0)</f>
        <v>Huehuetenango</v>
      </c>
      <c r="E8592" s="149">
        <f>+VLOOKUP($A8592,mUNICIPIOS!$B$4:$F$343,3,0)</f>
        <v>1330</v>
      </c>
      <c r="F8592" s="149" t="str">
        <f>+VLOOKUP($A8592,mUNICIPIOS!$B$4:$F$343,4,0)</f>
        <v>Santiago Chimaltenango</v>
      </c>
      <c r="G8592" s="139" t="str">
        <f t="shared" ref="G8592:K8592" si="8816">+G8554</f>
        <v>06</v>
      </c>
      <c r="H8592" t="str">
        <f t="shared" si="8816"/>
        <v>IGE</v>
      </c>
      <c r="I8592" t="str">
        <f t="shared" si="8816"/>
        <v>Índice de Gestión Estratégica</v>
      </c>
      <c r="J8592" t="str">
        <f t="shared" si="8816"/>
        <v>06-07</v>
      </c>
      <c r="K8592" t="str">
        <f t="shared" si="8816"/>
        <v>Ingresos por servicios ambientales en relación a los ingresos propios sin regalías</v>
      </c>
      <c r="L8592" s="150">
        <f>+VLOOKUP($E8592,IGE_2018!$B$8:$Z$347,21,0)</f>
        <v>0</v>
      </c>
      <c r="M8592" s="142" t="str">
        <f>+VLOOKUP($E8592,IGE_2018!$B$8:$Z$347,22,0)</f>
        <v>Bajo</v>
      </c>
    </row>
    <row r="8593" spans="1:13" x14ac:dyDescent="0.3">
      <c r="A8593" s="139">
        <f t="shared" si="8779"/>
        <v>226</v>
      </c>
      <c r="B8593" s="148">
        <f t="shared" si="8781"/>
        <v>37</v>
      </c>
      <c r="D8593" s="149" t="str">
        <f>+VLOOKUP($A8593,mUNICIPIOS!$B$4:$F$343,2,0)</f>
        <v>Huehuetenango</v>
      </c>
      <c r="E8593" s="149">
        <f>+VLOOKUP($A8593,mUNICIPIOS!$B$4:$F$343,3,0)</f>
        <v>1330</v>
      </c>
      <c r="F8593" s="149" t="str">
        <f>+VLOOKUP($A8593,mUNICIPIOS!$B$4:$F$343,4,0)</f>
        <v>Santiago Chimaltenango</v>
      </c>
      <c r="G8593" s="139" t="str">
        <f t="shared" ref="G8593:K8593" si="8817">+G8555</f>
        <v>06</v>
      </c>
      <c r="H8593" t="str">
        <f t="shared" si="8817"/>
        <v>IGE</v>
      </c>
      <c r="I8593" t="str">
        <f t="shared" si="8817"/>
        <v>Índice de Gestión Estratégica</v>
      </c>
      <c r="J8593" t="str">
        <f t="shared" si="8817"/>
        <v>INDICE</v>
      </c>
      <c r="K8593">
        <f t="shared" si="8817"/>
        <v>0</v>
      </c>
      <c r="L8593" s="150">
        <f>+VLOOKUP($E8593,IGE_2018!$B$8:$Z$347,24,0)</f>
        <v>0.31040500567783708</v>
      </c>
      <c r="M8593" s="142" t="str">
        <f>+VLOOKUP($E8593,IGE_2018!$B$8:$Z$347,25,0)</f>
        <v>Medio bajo</v>
      </c>
    </row>
    <row r="8594" spans="1:13" x14ac:dyDescent="0.3">
      <c r="A8594" s="139">
        <f t="shared" si="8779"/>
        <v>226</v>
      </c>
      <c r="B8594" s="148">
        <f t="shared" si="8781"/>
        <v>38</v>
      </c>
      <c r="D8594" s="149" t="str">
        <f>+VLOOKUP($A8594,mUNICIPIOS!$B$4:$F$343,2,0)</f>
        <v>Huehuetenango</v>
      </c>
      <c r="E8594" s="149">
        <f>+VLOOKUP($A8594,mUNICIPIOS!$B$4:$F$343,3,0)</f>
        <v>1330</v>
      </c>
      <c r="F8594" s="149" t="str">
        <f>+VLOOKUP($A8594,mUNICIPIOS!$B$4:$F$343,4,0)</f>
        <v>Santiago Chimaltenango</v>
      </c>
      <c r="G8594" s="139" t="str">
        <f t="shared" ref="G8594:K8594" si="8818">+G8556</f>
        <v>RANKING</v>
      </c>
      <c r="H8594" t="str">
        <f t="shared" si="8818"/>
        <v>RGM</v>
      </c>
      <c r="I8594" t="str">
        <f t="shared" si="8818"/>
        <v>Ranking de la Gestión Municipal 2018</v>
      </c>
      <c r="J8594" t="str">
        <f t="shared" si="8818"/>
        <v>RANKING</v>
      </c>
      <c r="K8594">
        <f t="shared" si="8818"/>
        <v>0</v>
      </c>
      <c r="L8594" s="151">
        <f>+VLOOKUP($E8594,Resultados_generales!$C$8:$AE$347,27,0)</f>
        <v>0.23962439600530672</v>
      </c>
      <c r="M8594" t="str">
        <f>+VLOOKUP($E8594,Resultados_generales!$C$8:$AE$347,28,0)</f>
        <v>Medio bajo</v>
      </c>
    </row>
    <row r="8595" spans="1:13" x14ac:dyDescent="0.3">
      <c r="A8595" s="139">
        <f t="shared" si="8779"/>
        <v>227</v>
      </c>
      <c r="B8595" s="148">
        <f t="shared" si="8781"/>
        <v>1</v>
      </c>
      <c r="D8595" s="149" t="str">
        <f>+VLOOKUP($A8595,mUNICIPIOS!$B$4:$F$343,2,0)</f>
        <v>Huehuetenango</v>
      </c>
      <c r="E8595" s="149">
        <f>+VLOOKUP($A8595,mUNICIPIOS!$B$4:$F$343,3,0)</f>
        <v>1331</v>
      </c>
      <c r="F8595" s="149" t="str">
        <f>+VLOOKUP($A8595,mUNICIPIOS!$B$4:$F$343,4,0)</f>
        <v>Santa Ana Huista</v>
      </c>
      <c r="G8595" s="139" t="str">
        <f t="shared" ref="G8595:K8595" si="8819">+G8557</f>
        <v>01</v>
      </c>
      <c r="H8595" t="str">
        <f t="shared" si="8819"/>
        <v>IPC</v>
      </c>
      <c r="I8595" t="str">
        <f t="shared" si="8819"/>
        <v>Índice de Participación Ciudadana</v>
      </c>
      <c r="J8595" t="str">
        <f t="shared" si="8819"/>
        <v>01-01</v>
      </c>
      <c r="K8595" t="str">
        <f t="shared" si="8819"/>
        <v>Número de reuniones del COMUDE en el año de la medición.</v>
      </c>
      <c r="L8595" s="150">
        <f>+VLOOKUP($E8595,IPC_2018!$B$8:$T$347,3,0)</f>
        <v>1</v>
      </c>
      <c r="M8595" s="142" t="str">
        <f>+VLOOKUP($E8595,IPC_2018!$B$8:$T$347,4,0)</f>
        <v>Alto</v>
      </c>
    </row>
    <row r="8596" spans="1:13" x14ac:dyDescent="0.3">
      <c r="A8596" s="139">
        <f t="shared" si="8779"/>
        <v>227</v>
      </c>
      <c r="B8596" s="148">
        <f t="shared" si="8781"/>
        <v>2</v>
      </c>
      <c r="D8596" s="149" t="str">
        <f>+VLOOKUP($A8596,mUNICIPIOS!$B$4:$F$343,2,0)</f>
        <v>Huehuetenango</v>
      </c>
      <c r="E8596" s="149">
        <f>+VLOOKUP($A8596,mUNICIPIOS!$B$4:$F$343,3,0)</f>
        <v>1331</v>
      </c>
      <c r="F8596" s="149" t="str">
        <f>+VLOOKUP($A8596,mUNICIPIOS!$B$4:$F$343,4,0)</f>
        <v>Santa Ana Huista</v>
      </c>
      <c r="G8596" s="139" t="str">
        <f t="shared" ref="G8596:K8596" si="8820">+G8558</f>
        <v>01</v>
      </c>
      <c r="H8596" t="str">
        <f t="shared" si="8820"/>
        <v>IPC</v>
      </c>
      <c r="I8596" t="str">
        <f t="shared" si="8820"/>
        <v>Índice de Participación Ciudadana</v>
      </c>
      <c r="J8596" t="str">
        <f t="shared" si="8820"/>
        <v>01-02</v>
      </c>
      <c r="K8596" t="str">
        <f t="shared" si="8820"/>
        <v>Participación de Alcaldes, Concejales y Síndicos determinados o designados en el COMUDE</v>
      </c>
      <c r="L8596" s="150">
        <f>+VLOOKUP($E8596,IPC_2018!$B$8:$T$347,6,0)</f>
        <v>0.88541666666666663</v>
      </c>
      <c r="M8596" s="142" t="str">
        <f>+VLOOKUP($E8596,IPC_2018!$B$8:$T$347,7,0)</f>
        <v>Alto</v>
      </c>
    </row>
    <row r="8597" spans="1:13" x14ac:dyDescent="0.3">
      <c r="A8597" s="139">
        <f t="shared" si="8779"/>
        <v>227</v>
      </c>
      <c r="B8597" s="148">
        <f t="shared" si="8781"/>
        <v>3</v>
      </c>
      <c r="D8597" s="149" t="str">
        <f>+VLOOKUP($A8597,mUNICIPIOS!$B$4:$F$343,2,0)</f>
        <v>Huehuetenango</v>
      </c>
      <c r="E8597" s="149">
        <f>+VLOOKUP($A8597,mUNICIPIOS!$B$4:$F$343,3,0)</f>
        <v>1331</v>
      </c>
      <c r="F8597" s="149" t="str">
        <f>+VLOOKUP($A8597,mUNICIPIOS!$B$4:$F$343,4,0)</f>
        <v>Santa Ana Huista</v>
      </c>
      <c r="G8597" s="139" t="str">
        <f t="shared" ref="G8597:K8597" si="8821">+G8559</f>
        <v>01</v>
      </c>
      <c r="H8597" t="str">
        <f t="shared" si="8821"/>
        <v>IPC</v>
      </c>
      <c r="I8597" t="str">
        <f t="shared" si="8821"/>
        <v>Índice de Participación Ciudadana</v>
      </c>
      <c r="J8597" t="str">
        <f t="shared" si="8821"/>
        <v>01-03</v>
      </c>
      <c r="K8597" t="str">
        <f t="shared" si="8821"/>
        <v>Participación  de organizaciones de jóvenes, mujeres, pueblos mayas, xincas, garífunas, y otras organizaciones en el Comude</v>
      </c>
      <c r="L8597" s="150">
        <f>+VLOOKUP($E8597,IPC_2018!$B$8:$T$347,9,0)</f>
        <v>0.32876712328767121</v>
      </c>
      <c r="M8597" s="142" t="str">
        <f>+VLOOKUP($E8597,IPC_2018!$B$8:$T$347,10,0)</f>
        <v>Medio bajo</v>
      </c>
    </row>
    <row r="8598" spans="1:13" x14ac:dyDescent="0.3">
      <c r="A8598" s="139">
        <f t="shared" si="8779"/>
        <v>227</v>
      </c>
      <c r="B8598" s="148">
        <f t="shared" si="8781"/>
        <v>4</v>
      </c>
      <c r="D8598" s="149" t="str">
        <f>+VLOOKUP($A8598,mUNICIPIOS!$B$4:$F$343,2,0)</f>
        <v>Huehuetenango</v>
      </c>
      <c r="E8598" s="149">
        <f>+VLOOKUP($A8598,mUNICIPIOS!$B$4:$F$343,3,0)</f>
        <v>1331</v>
      </c>
      <c r="F8598" s="149" t="str">
        <f>+VLOOKUP($A8598,mUNICIPIOS!$B$4:$F$343,4,0)</f>
        <v>Santa Ana Huista</v>
      </c>
      <c r="G8598" s="139" t="str">
        <f t="shared" ref="G8598:K8598" si="8822">+G8560</f>
        <v>01</v>
      </c>
      <c r="H8598" t="str">
        <f t="shared" si="8822"/>
        <v>IPC</v>
      </c>
      <c r="I8598" t="str">
        <f t="shared" si="8822"/>
        <v>Índice de Participación Ciudadana</v>
      </c>
      <c r="J8598" t="str">
        <f t="shared" si="8822"/>
        <v>01-04</v>
      </c>
      <c r="K8598" t="str">
        <f t="shared" si="8822"/>
        <v>Representatividad territorial del Comude.</v>
      </c>
      <c r="L8598" s="150">
        <f>+VLOOKUP($E8598,IPC_2018!$B$8:$T$347,12,0)</f>
        <v>0.73809523809523814</v>
      </c>
      <c r="M8598" s="142" t="str">
        <f>+VLOOKUP($E8598,IPC_2018!$B$8:$T$347,13,0)</f>
        <v>Medio alto</v>
      </c>
    </row>
    <row r="8599" spans="1:13" x14ac:dyDescent="0.3">
      <c r="A8599" s="139">
        <f t="shared" si="8779"/>
        <v>227</v>
      </c>
      <c r="B8599" s="148">
        <f t="shared" si="8781"/>
        <v>5</v>
      </c>
      <c r="D8599" s="149" t="str">
        <f>+VLOOKUP($A8599,mUNICIPIOS!$B$4:$F$343,2,0)</f>
        <v>Huehuetenango</v>
      </c>
      <c r="E8599" s="149">
        <f>+VLOOKUP($A8599,mUNICIPIOS!$B$4:$F$343,3,0)</f>
        <v>1331</v>
      </c>
      <c r="F8599" s="149" t="str">
        <f>+VLOOKUP($A8599,mUNICIPIOS!$B$4:$F$343,4,0)</f>
        <v>Santa Ana Huista</v>
      </c>
      <c r="G8599" s="139" t="str">
        <f t="shared" ref="G8599:K8599" si="8823">+G8561</f>
        <v>01</v>
      </c>
      <c r="H8599" t="str">
        <f t="shared" si="8823"/>
        <v>IPC</v>
      </c>
      <c r="I8599" t="str">
        <f t="shared" si="8823"/>
        <v>Índice de Participación Ciudadana</v>
      </c>
      <c r="J8599" t="str">
        <f t="shared" si="8823"/>
        <v>01-05</v>
      </c>
      <c r="K8599" t="str">
        <f t="shared" si="8823"/>
        <v>Funcionamiento del Comude</v>
      </c>
      <c r="L8599" s="150">
        <f>+VLOOKUP($E8599,IPC_2018!$B$8:$T$347,15,0)</f>
        <v>0.2358657244649702</v>
      </c>
      <c r="M8599" s="142" t="str">
        <f>+VLOOKUP($E8599,IPC_2018!$B$8:$T$347,16,0)</f>
        <v>Medio bajo</v>
      </c>
    </row>
    <row r="8600" spans="1:13" x14ac:dyDescent="0.3">
      <c r="A8600" s="139">
        <f t="shared" si="8779"/>
        <v>227</v>
      </c>
      <c r="B8600" s="148">
        <f t="shared" si="8781"/>
        <v>6</v>
      </c>
      <c r="D8600" s="149" t="str">
        <f>+VLOOKUP($A8600,mUNICIPIOS!$B$4:$F$343,2,0)</f>
        <v>Huehuetenango</v>
      </c>
      <c r="E8600" s="149">
        <f>+VLOOKUP($A8600,mUNICIPIOS!$B$4:$F$343,3,0)</f>
        <v>1331</v>
      </c>
      <c r="F8600" s="149" t="str">
        <f>+VLOOKUP($A8600,mUNICIPIOS!$B$4:$F$343,4,0)</f>
        <v>Santa Ana Huista</v>
      </c>
      <c r="G8600" s="139" t="str">
        <f t="shared" ref="G8600:K8600" si="8824">+G8562</f>
        <v>01</v>
      </c>
      <c r="H8600" t="str">
        <f t="shared" si="8824"/>
        <v>IPC</v>
      </c>
      <c r="I8600" t="str">
        <f t="shared" si="8824"/>
        <v>Índice de Participación Ciudadana</v>
      </c>
      <c r="J8600" t="str">
        <f t="shared" si="8824"/>
        <v>INDICE</v>
      </c>
      <c r="K8600">
        <f t="shared" si="8824"/>
        <v>0</v>
      </c>
      <c r="L8600" s="150">
        <f>+VLOOKUP($E8600,IPC_2018!$B$8:$T$347,18,0)</f>
        <v>0.73108629621051535</v>
      </c>
      <c r="M8600" s="142" t="str">
        <f>+VLOOKUP($E8600,IPC_2018!$B$8:$T$347,19,0)</f>
        <v>Medio alto</v>
      </c>
    </row>
    <row r="8601" spans="1:13" x14ac:dyDescent="0.3">
      <c r="A8601" s="139">
        <f t="shared" si="8779"/>
        <v>227</v>
      </c>
      <c r="B8601" s="148">
        <f t="shared" si="8781"/>
        <v>7</v>
      </c>
      <c r="D8601" s="149" t="str">
        <f>+VLOOKUP($A8601,mUNICIPIOS!$B$4:$F$343,2,0)</f>
        <v>Huehuetenango</v>
      </c>
      <c r="E8601" s="149">
        <f>+VLOOKUP($A8601,mUNICIPIOS!$B$4:$F$343,3,0)</f>
        <v>1331</v>
      </c>
      <c r="F8601" s="149" t="str">
        <f>+VLOOKUP($A8601,mUNICIPIOS!$B$4:$F$343,4,0)</f>
        <v>Santa Ana Huista</v>
      </c>
      <c r="G8601" s="139" t="str">
        <f t="shared" ref="G8601:K8601" si="8825">+G8563</f>
        <v>02</v>
      </c>
      <c r="H8601" t="str">
        <f t="shared" si="8825"/>
        <v>IIC</v>
      </c>
      <c r="I8601" t="str">
        <f t="shared" si="8825"/>
        <v>Índice de Información a la Ciudadanía</v>
      </c>
      <c r="J8601" t="str">
        <f t="shared" si="8825"/>
        <v>02-01</v>
      </c>
      <c r="K8601" t="str">
        <f t="shared" si="8825"/>
        <v>Rendición de cuentas cuatrimestral y anual al Comude enfocadas en resultados.</v>
      </c>
      <c r="L8601" s="150">
        <f>+VLOOKUP($E8601,IIC_2018!$B$8:$Q$347,3,0)</f>
        <v>0</v>
      </c>
      <c r="M8601" s="142" t="str">
        <f>+VLOOKUP($E8601,IIC_2018!$B$8:$Q$347,4,0)</f>
        <v>Bajo</v>
      </c>
    </row>
    <row r="8602" spans="1:13" x14ac:dyDescent="0.3">
      <c r="A8602" s="139">
        <f t="shared" si="8779"/>
        <v>227</v>
      </c>
      <c r="B8602" s="148">
        <f t="shared" si="8781"/>
        <v>8</v>
      </c>
      <c r="D8602" s="149" t="str">
        <f>+VLOOKUP($A8602,mUNICIPIOS!$B$4:$F$343,2,0)</f>
        <v>Huehuetenango</v>
      </c>
      <c r="E8602" s="149">
        <f>+VLOOKUP($A8602,mUNICIPIOS!$B$4:$F$343,3,0)</f>
        <v>1331</v>
      </c>
      <c r="F8602" s="149" t="str">
        <f>+VLOOKUP($A8602,mUNICIPIOS!$B$4:$F$343,4,0)</f>
        <v>Santa Ana Huista</v>
      </c>
      <c r="G8602" s="139" t="str">
        <f t="shared" ref="G8602:K8602" si="8826">+G8564</f>
        <v>02</v>
      </c>
      <c r="H8602" t="str">
        <f t="shared" si="8826"/>
        <v>IIC</v>
      </c>
      <c r="I8602" t="str">
        <f t="shared" si="8826"/>
        <v>Índice de Información a la Ciudadanía</v>
      </c>
      <c r="J8602" t="str">
        <f t="shared" si="8826"/>
        <v>02-02</v>
      </c>
      <c r="K8602" t="str">
        <f t="shared" si="8826"/>
        <v>Información presupuestaria y otra información brindada a la ciudadanía disponible en medios locales de comunicación.</v>
      </c>
      <c r="L8602" s="150">
        <f>+VLOOKUP($E8602,IIC_2018!$B$8:$Q$347,6,0)</f>
        <v>0.375</v>
      </c>
      <c r="M8602" s="142" t="str">
        <f>+VLOOKUP($E8602,IIC_2018!$B$8:$Q$347,7,0)</f>
        <v>Medio bajo</v>
      </c>
    </row>
    <row r="8603" spans="1:13" x14ac:dyDescent="0.3">
      <c r="A8603" s="139">
        <f t="shared" si="8779"/>
        <v>227</v>
      </c>
      <c r="B8603" s="148">
        <f t="shared" si="8781"/>
        <v>9</v>
      </c>
      <c r="D8603" s="149" t="str">
        <f>+VLOOKUP($A8603,mUNICIPIOS!$B$4:$F$343,2,0)</f>
        <v>Huehuetenango</v>
      </c>
      <c r="E8603" s="149">
        <f>+VLOOKUP($A8603,mUNICIPIOS!$B$4:$F$343,3,0)</f>
        <v>1331</v>
      </c>
      <c r="F8603" s="149" t="str">
        <f>+VLOOKUP($A8603,mUNICIPIOS!$B$4:$F$343,4,0)</f>
        <v>Santa Ana Huista</v>
      </c>
      <c r="G8603" s="139" t="str">
        <f t="shared" ref="G8603:K8603" si="8827">+G8565</f>
        <v>02</v>
      </c>
      <c r="H8603" t="str">
        <f t="shared" si="8827"/>
        <v>IIC</v>
      </c>
      <c r="I8603" t="str">
        <f t="shared" si="8827"/>
        <v>Índice de Información a la Ciudadanía</v>
      </c>
      <c r="J8603" t="str">
        <f t="shared" si="8827"/>
        <v>02-03</v>
      </c>
      <c r="K8603" t="str">
        <f t="shared" si="8827"/>
        <v>Información pública de oficio actualizada y disponible de acuerdo a la LAIP y uso de internet.</v>
      </c>
      <c r="L8603" s="150">
        <f>+VLOOKUP($E8603,IIC_2018!$B$8:$Q$347,9,0)</f>
        <v>0.45999999999999996</v>
      </c>
      <c r="M8603" s="142" t="str">
        <f>+VLOOKUP($E8603,IIC_2018!$B$8:$Q$347,10,0)</f>
        <v>Medio</v>
      </c>
    </row>
    <row r="8604" spans="1:13" x14ac:dyDescent="0.3">
      <c r="A8604" s="139">
        <f t="shared" si="8779"/>
        <v>227</v>
      </c>
      <c r="B8604" s="148">
        <f t="shared" si="8781"/>
        <v>10</v>
      </c>
      <c r="D8604" s="149" t="str">
        <f>+VLOOKUP($A8604,mUNICIPIOS!$B$4:$F$343,2,0)</f>
        <v>Huehuetenango</v>
      </c>
      <c r="E8604" s="149">
        <f>+VLOOKUP($A8604,mUNICIPIOS!$B$4:$F$343,3,0)</f>
        <v>1331</v>
      </c>
      <c r="F8604" s="149" t="str">
        <f>+VLOOKUP($A8604,mUNICIPIOS!$B$4:$F$343,4,0)</f>
        <v>Santa Ana Huista</v>
      </c>
      <c r="G8604" s="139" t="str">
        <f t="shared" ref="G8604:K8604" si="8828">+G8566</f>
        <v>02</v>
      </c>
      <c r="H8604" t="str">
        <f t="shared" si="8828"/>
        <v>IIC</v>
      </c>
      <c r="I8604" t="str">
        <f t="shared" si="8828"/>
        <v>Índice de Información a la Ciudadanía</v>
      </c>
      <c r="J8604" t="str">
        <f t="shared" si="8828"/>
        <v>02-04</v>
      </c>
      <c r="K8604" t="str">
        <f t="shared" si="8828"/>
        <v>Relación del monto contratado por medio de Guate compras con el total del presupuesto de egresos vigente.</v>
      </c>
      <c r="L8604" s="150">
        <f>+VLOOKUP($E8604,IIC_2018!$B$8:$Q$347,12,0)</f>
        <v>0.2316908653338636</v>
      </c>
      <c r="M8604" s="142" t="str">
        <f>+VLOOKUP($E8604,IIC_2018!$B$8:$Q$347,13,0)</f>
        <v>Medio bajo</v>
      </c>
    </row>
    <row r="8605" spans="1:13" x14ac:dyDescent="0.3">
      <c r="A8605" s="139">
        <f t="shared" si="8779"/>
        <v>227</v>
      </c>
      <c r="B8605" s="148">
        <f t="shared" si="8781"/>
        <v>11</v>
      </c>
      <c r="D8605" s="149" t="str">
        <f>+VLOOKUP($A8605,mUNICIPIOS!$B$4:$F$343,2,0)</f>
        <v>Huehuetenango</v>
      </c>
      <c r="E8605" s="149">
        <f>+VLOOKUP($A8605,mUNICIPIOS!$B$4:$F$343,3,0)</f>
        <v>1331</v>
      </c>
      <c r="F8605" s="149" t="str">
        <f>+VLOOKUP($A8605,mUNICIPIOS!$B$4:$F$343,4,0)</f>
        <v>Santa Ana Huista</v>
      </c>
      <c r="G8605" s="139" t="str">
        <f t="shared" ref="G8605:K8605" si="8829">+G8567</f>
        <v>02</v>
      </c>
      <c r="H8605" t="str">
        <f t="shared" si="8829"/>
        <v>IIC</v>
      </c>
      <c r="I8605" t="str">
        <f t="shared" si="8829"/>
        <v>Índice de Información a la Ciudadanía</v>
      </c>
      <c r="J8605" t="str">
        <f t="shared" si="8829"/>
        <v>INDICE</v>
      </c>
      <c r="K8605">
        <f t="shared" si="8829"/>
        <v>0</v>
      </c>
      <c r="L8605" s="150">
        <f>+VLOOKUP($E8605,IIC_2018!$B$8:$Q$347,15,0)</f>
        <v>0.2666727163334659</v>
      </c>
      <c r="M8605" s="142" t="str">
        <f>+VLOOKUP($E8605,IIC_2018!$B$8:$Q$347,16,0)</f>
        <v>Medio bajo</v>
      </c>
    </row>
    <row r="8606" spans="1:13" x14ac:dyDescent="0.3">
      <c r="A8606" s="139">
        <f t="shared" si="8779"/>
        <v>227</v>
      </c>
      <c r="B8606" s="148">
        <f t="shared" si="8781"/>
        <v>12</v>
      </c>
      <c r="D8606" s="149" t="str">
        <f>+VLOOKUP($A8606,mUNICIPIOS!$B$4:$F$343,2,0)</f>
        <v>Huehuetenango</v>
      </c>
      <c r="E8606" s="149">
        <f>+VLOOKUP($A8606,mUNICIPIOS!$B$4:$F$343,3,0)</f>
        <v>1331</v>
      </c>
      <c r="F8606" s="149" t="str">
        <f>+VLOOKUP($A8606,mUNICIPIOS!$B$4:$F$343,4,0)</f>
        <v>Santa Ana Huista</v>
      </c>
      <c r="G8606" s="139" t="str">
        <f t="shared" ref="G8606:K8606" si="8830">+G8568</f>
        <v>03</v>
      </c>
      <c r="H8606" t="str">
        <f t="shared" si="8830"/>
        <v>ISP</v>
      </c>
      <c r="I8606" t="str">
        <f t="shared" si="8830"/>
        <v>Índice de Servicios Públicos</v>
      </c>
      <c r="J8606" t="str">
        <f t="shared" si="8830"/>
        <v>03-01</v>
      </c>
      <c r="K8606" t="str">
        <f t="shared" si="8830"/>
        <v>Cobertura del servicio público de agua</v>
      </c>
      <c r="L8606" s="150">
        <f>+VLOOKUP($E8606,ISP_2018!$B$8:$T$347,3,0)</f>
        <v>0</v>
      </c>
      <c r="M8606" s="142" t="str">
        <f>+VLOOKUP($E8606,ISP_2018!$B$8:$T$347,4,0)</f>
        <v>Bajo</v>
      </c>
    </row>
    <row r="8607" spans="1:13" x14ac:dyDescent="0.3">
      <c r="A8607" s="139">
        <f t="shared" si="8779"/>
        <v>227</v>
      </c>
      <c r="B8607" s="148">
        <f t="shared" si="8781"/>
        <v>13</v>
      </c>
      <c r="D8607" s="149" t="str">
        <f>+VLOOKUP($A8607,mUNICIPIOS!$B$4:$F$343,2,0)</f>
        <v>Huehuetenango</v>
      </c>
      <c r="E8607" s="149">
        <f>+VLOOKUP($A8607,mUNICIPIOS!$B$4:$F$343,3,0)</f>
        <v>1331</v>
      </c>
      <c r="F8607" s="149" t="str">
        <f>+VLOOKUP($A8607,mUNICIPIOS!$B$4:$F$343,4,0)</f>
        <v>Santa Ana Huista</v>
      </c>
      <c r="G8607" s="139" t="str">
        <f t="shared" ref="G8607:K8607" si="8831">+G8569</f>
        <v>03</v>
      </c>
      <c r="H8607" t="str">
        <f t="shared" si="8831"/>
        <v>ISP</v>
      </c>
      <c r="I8607" t="str">
        <f t="shared" si="8831"/>
        <v>Índice de Servicios Públicos</v>
      </c>
      <c r="J8607" t="str">
        <f t="shared" si="8831"/>
        <v>03-02</v>
      </c>
      <c r="K8607" t="str">
        <f t="shared" si="8831"/>
        <v>Control de la calidad del servicio público de agua</v>
      </c>
      <c r="L8607" s="150">
        <f>+VLOOKUP($E8607,ISP_2018!$B$8:$T$347,6,0)</f>
        <v>0</v>
      </c>
      <c r="M8607" s="142" t="str">
        <f>+VLOOKUP($E8607,ISP_2018!$B$8:$T$347,7,0)</f>
        <v>Bajo</v>
      </c>
    </row>
    <row r="8608" spans="1:13" x14ac:dyDescent="0.3">
      <c r="A8608" s="139">
        <f t="shared" si="8779"/>
        <v>227</v>
      </c>
      <c r="B8608" s="148">
        <f t="shared" si="8781"/>
        <v>14</v>
      </c>
      <c r="D8608" s="149" t="str">
        <f>+VLOOKUP($A8608,mUNICIPIOS!$B$4:$F$343,2,0)</f>
        <v>Huehuetenango</v>
      </c>
      <c r="E8608" s="149">
        <f>+VLOOKUP($A8608,mUNICIPIOS!$B$4:$F$343,3,0)</f>
        <v>1331</v>
      </c>
      <c r="F8608" s="149" t="str">
        <f>+VLOOKUP($A8608,mUNICIPIOS!$B$4:$F$343,4,0)</f>
        <v>Santa Ana Huista</v>
      </c>
      <c r="G8608" s="139" t="str">
        <f t="shared" ref="G8608:K8608" si="8832">+G8570</f>
        <v>03</v>
      </c>
      <c r="H8608" t="str">
        <f t="shared" si="8832"/>
        <v>ISP</v>
      </c>
      <c r="I8608" t="str">
        <f t="shared" si="8832"/>
        <v>Índice de Servicios Públicos</v>
      </c>
      <c r="J8608" t="str">
        <f t="shared" si="8832"/>
        <v>03-03</v>
      </c>
      <c r="K8608" t="str">
        <f t="shared" si="8832"/>
        <v>Disposición  y tratamiento  de aguas residuales</v>
      </c>
      <c r="L8608" s="150">
        <f>+VLOOKUP($E8608,ISP_2018!$B$8:$T$347,9,0)</f>
        <v>0</v>
      </c>
      <c r="M8608" s="142" t="str">
        <f>+VLOOKUP($E8608,ISP_2018!$B$8:$T$347,10,0)</f>
        <v>Bajo</v>
      </c>
    </row>
    <row r="8609" spans="1:13" x14ac:dyDescent="0.3">
      <c r="A8609" s="139">
        <f t="shared" si="8779"/>
        <v>227</v>
      </c>
      <c r="B8609" s="148">
        <f t="shared" si="8781"/>
        <v>15</v>
      </c>
      <c r="D8609" s="149" t="str">
        <f>+VLOOKUP($A8609,mUNICIPIOS!$B$4:$F$343,2,0)</f>
        <v>Huehuetenango</v>
      </c>
      <c r="E8609" s="149">
        <f>+VLOOKUP($A8609,mUNICIPIOS!$B$4:$F$343,3,0)</f>
        <v>1331</v>
      </c>
      <c r="F8609" s="149" t="str">
        <f>+VLOOKUP($A8609,mUNICIPIOS!$B$4:$F$343,4,0)</f>
        <v>Santa Ana Huista</v>
      </c>
      <c r="G8609" s="139" t="str">
        <f t="shared" ref="G8609:K8609" si="8833">+G8571</f>
        <v>03</v>
      </c>
      <c r="H8609" t="str">
        <f t="shared" si="8833"/>
        <v>ISP</v>
      </c>
      <c r="I8609" t="str">
        <f t="shared" si="8833"/>
        <v>Índice de Servicios Públicos</v>
      </c>
      <c r="J8609" t="str">
        <f t="shared" si="8833"/>
        <v>03-04</v>
      </c>
      <c r="K8609" t="str">
        <f t="shared" si="8833"/>
        <v>Gestión y manejo de los residuos y desechos sólidos</v>
      </c>
      <c r="L8609" s="150">
        <f>+VLOOKUP($E8609,ISP_2018!$B$8:$T$347,12,0)</f>
        <v>0</v>
      </c>
      <c r="M8609" s="142" t="str">
        <f>+VLOOKUP($E8609,ISP_2018!$B$8:$T$347,13,0)</f>
        <v>Bajo</v>
      </c>
    </row>
    <row r="8610" spans="1:13" x14ac:dyDescent="0.3">
      <c r="A8610" s="139">
        <f t="shared" si="8779"/>
        <v>227</v>
      </c>
      <c r="B8610" s="148">
        <f t="shared" si="8781"/>
        <v>16</v>
      </c>
      <c r="D8610" s="149" t="str">
        <f>+VLOOKUP($A8610,mUNICIPIOS!$B$4:$F$343,2,0)</f>
        <v>Huehuetenango</v>
      </c>
      <c r="E8610" s="149">
        <f>+VLOOKUP($A8610,mUNICIPIOS!$B$4:$F$343,3,0)</f>
        <v>1331</v>
      </c>
      <c r="F8610" s="149" t="str">
        <f>+VLOOKUP($A8610,mUNICIPIOS!$B$4:$F$343,4,0)</f>
        <v>Santa Ana Huista</v>
      </c>
      <c r="G8610" s="139" t="str">
        <f t="shared" ref="G8610:K8610" si="8834">+G8572</f>
        <v>03</v>
      </c>
      <c r="H8610" t="str">
        <f t="shared" si="8834"/>
        <v>ISP</v>
      </c>
      <c r="I8610" t="str">
        <f t="shared" si="8834"/>
        <v>Índice de Servicios Públicos</v>
      </c>
      <c r="J8610" t="str">
        <f t="shared" si="8834"/>
        <v>03-05</v>
      </c>
      <c r="K8610" t="str">
        <f t="shared" si="8834"/>
        <v>Gestión de servicios públicos municipales</v>
      </c>
      <c r="L8610" s="150">
        <f>+VLOOKUP($E8610,ISP_2018!$B$8:$T$347,15,0)</f>
        <v>0.25806451612903225</v>
      </c>
      <c r="M8610" s="142" t="str">
        <f>+VLOOKUP($E8610,ISP_2018!$B$8:$T$347,16,0)</f>
        <v>Medio bajo</v>
      </c>
    </row>
    <row r="8611" spans="1:13" x14ac:dyDescent="0.3">
      <c r="A8611" s="139">
        <f t="shared" si="8779"/>
        <v>227</v>
      </c>
      <c r="B8611" s="148">
        <f t="shared" si="8781"/>
        <v>17</v>
      </c>
      <c r="D8611" s="149" t="str">
        <f>+VLOOKUP($A8611,mUNICIPIOS!$B$4:$F$343,2,0)</f>
        <v>Huehuetenango</v>
      </c>
      <c r="E8611" s="149">
        <f>+VLOOKUP($A8611,mUNICIPIOS!$B$4:$F$343,3,0)</f>
        <v>1331</v>
      </c>
      <c r="F8611" s="149" t="str">
        <f>+VLOOKUP($A8611,mUNICIPIOS!$B$4:$F$343,4,0)</f>
        <v>Santa Ana Huista</v>
      </c>
      <c r="G8611" s="139" t="str">
        <f t="shared" ref="G8611:K8611" si="8835">+G8573</f>
        <v>03</v>
      </c>
      <c r="H8611" t="str">
        <f t="shared" si="8835"/>
        <v>ISP</v>
      </c>
      <c r="I8611" t="str">
        <f t="shared" si="8835"/>
        <v>Índice de Servicios Públicos</v>
      </c>
      <c r="J8611" t="str">
        <f t="shared" si="8835"/>
        <v>INDICE</v>
      </c>
      <c r="K8611">
        <f t="shared" si="8835"/>
        <v>0</v>
      </c>
      <c r="L8611" s="150">
        <f>+VLOOKUP($E8611,ISP_2018!$B$8:$T$347,18,0)</f>
        <v>5.1612903225806452E-2</v>
      </c>
      <c r="M8611" s="142" t="str">
        <f>+VLOOKUP($E8611,ISP_2018!$B$8:$T$347,19,0)</f>
        <v>Bajo</v>
      </c>
    </row>
    <row r="8612" spans="1:13" x14ac:dyDescent="0.3">
      <c r="A8612" s="139">
        <f t="shared" si="8779"/>
        <v>227</v>
      </c>
      <c r="B8612" s="148">
        <f t="shared" si="8781"/>
        <v>18</v>
      </c>
      <c r="D8612" s="149" t="str">
        <f>+VLOOKUP($A8612,mUNICIPIOS!$B$4:$F$343,2,0)</f>
        <v>Huehuetenango</v>
      </c>
      <c r="E8612" s="149">
        <f>+VLOOKUP($A8612,mUNICIPIOS!$B$4:$F$343,3,0)</f>
        <v>1331</v>
      </c>
      <c r="F8612" s="149" t="str">
        <f>+VLOOKUP($A8612,mUNICIPIOS!$B$4:$F$343,4,0)</f>
        <v>Santa Ana Huista</v>
      </c>
      <c r="G8612" s="139" t="str">
        <f t="shared" ref="G8612:K8612" si="8836">+G8574</f>
        <v>04</v>
      </c>
      <c r="H8612" t="str">
        <f t="shared" si="8836"/>
        <v>IGA</v>
      </c>
      <c r="I8612" t="str">
        <f t="shared" si="8836"/>
        <v>Índice de Gestión Administrativa</v>
      </c>
      <c r="J8612" t="str">
        <f t="shared" si="8836"/>
        <v>04-01</v>
      </c>
      <c r="K8612" t="str">
        <f t="shared" si="8836"/>
        <v>Existencia de elementos de atención municipal orientada al vecino</v>
      </c>
      <c r="L8612" s="150">
        <f>+VLOOKUP($E8612,IGA_2018!$B$8:$N$347,3,0)</f>
        <v>0.25</v>
      </c>
      <c r="M8612" s="142" t="str">
        <f>+VLOOKUP($E8612,IGA_2018!$B$8:$N$347,4,0)</f>
        <v>Medio bajo</v>
      </c>
    </row>
    <row r="8613" spans="1:13" x14ac:dyDescent="0.3">
      <c r="A8613" s="139">
        <f t="shared" si="8779"/>
        <v>227</v>
      </c>
      <c r="B8613" s="148">
        <f t="shared" si="8781"/>
        <v>19</v>
      </c>
      <c r="D8613" s="149" t="str">
        <f>+VLOOKUP($A8613,mUNICIPIOS!$B$4:$F$343,2,0)</f>
        <v>Huehuetenango</v>
      </c>
      <c r="E8613" s="149">
        <f>+VLOOKUP($A8613,mUNICIPIOS!$B$4:$F$343,3,0)</f>
        <v>1331</v>
      </c>
      <c r="F8613" s="149" t="str">
        <f>+VLOOKUP($A8613,mUNICIPIOS!$B$4:$F$343,4,0)</f>
        <v>Santa Ana Huista</v>
      </c>
      <c r="G8613" s="139" t="str">
        <f t="shared" ref="G8613:K8613" si="8837">+G8575</f>
        <v>04</v>
      </c>
      <c r="H8613" t="str">
        <f t="shared" si="8837"/>
        <v>IGA</v>
      </c>
      <c r="I8613" t="str">
        <f t="shared" si="8837"/>
        <v>Índice de Gestión Administrativa</v>
      </c>
      <c r="J8613" t="str">
        <f t="shared" si="8837"/>
        <v>04-02</v>
      </c>
      <c r="K8613" t="str">
        <f t="shared" si="8837"/>
        <v>Gestión del recurso humano.</v>
      </c>
      <c r="L8613" s="150">
        <f>+VLOOKUP($E8613,IGA_2018!$B$8:$N$347,6,0)</f>
        <v>0.38114859644604698</v>
      </c>
      <c r="M8613" s="142" t="str">
        <f>+VLOOKUP($E8613,IGA_2018!$B$8:$N$347,7,0)</f>
        <v>Medio bajo</v>
      </c>
    </row>
    <row r="8614" spans="1:13" x14ac:dyDescent="0.3">
      <c r="A8614" s="139">
        <f t="shared" si="8779"/>
        <v>227</v>
      </c>
      <c r="B8614" s="148">
        <f t="shared" si="8781"/>
        <v>20</v>
      </c>
      <c r="D8614" s="149" t="str">
        <f>+VLOOKUP($A8614,mUNICIPIOS!$B$4:$F$343,2,0)</f>
        <v>Huehuetenango</v>
      </c>
      <c r="E8614" s="149">
        <f>+VLOOKUP($A8614,mUNICIPIOS!$B$4:$F$343,3,0)</f>
        <v>1331</v>
      </c>
      <c r="F8614" s="149" t="str">
        <f>+VLOOKUP($A8614,mUNICIPIOS!$B$4:$F$343,4,0)</f>
        <v>Santa Ana Huista</v>
      </c>
      <c r="G8614" s="139" t="str">
        <f t="shared" ref="G8614:K8614" si="8838">+G8576</f>
        <v>04</v>
      </c>
      <c r="H8614" t="str">
        <f t="shared" si="8838"/>
        <v>IGA</v>
      </c>
      <c r="I8614" t="str">
        <f t="shared" si="8838"/>
        <v>Índice de Gestión Administrativa</v>
      </c>
      <c r="J8614" t="str">
        <f t="shared" si="8838"/>
        <v>04-03</v>
      </c>
      <c r="K8614" t="str">
        <f t="shared" si="8838"/>
        <v>Existencia de oficinas municipales con instrumentos de gestión.</v>
      </c>
      <c r="L8614" s="150">
        <f>+VLOOKUP($E8614,IGA_2018!$B$8:$N$347,9,0)</f>
        <v>0.14880952380952381</v>
      </c>
      <c r="M8614" s="142" t="str">
        <f>+VLOOKUP($E8614,IGA_2018!$B$8:$N$347,10,0)</f>
        <v>Bajo</v>
      </c>
    </row>
    <row r="8615" spans="1:13" x14ac:dyDescent="0.3">
      <c r="A8615" s="139">
        <f t="shared" si="8779"/>
        <v>227</v>
      </c>
      <c r="B8615" s="148">
        <f t="shared" si="8781"/>
        <v>21</v>
      </c>
      <c r="D8615" s="149" t="str">
        <f>+VLOOKUP($A8615,mUNICIPIOS!$B$4:$F$343,2,0)</f>
        <v>Huehuetenango</v>
      </c>
      <c r="E8615" s="149">
        <f>+VLOOKUP($A8615,mUNICIPIOS!$B$4:$F$343,3,0)</f>
        <v>1331</v>
      </c>
      <c r="F8615" s="149" t="str">
        <f>+VLOOKUP($A8615,mUNICIPIOS!$B$4:$F$343,4,0)</f>
        <v>Santa Ana Huista</v>
      </c>
      <c r="G8615" s="139" t="str">
        <f t="shared" ref="G8615:K8615" si="8839">+G8577</f>
        <v>04</v>
      </c>
      <c r="H8615" t="str">
        <f t="shared" si="8839"/>
        <v>IGA</v>
      </c>
      <c r="I8615" t="str">
        <f t="shared" si="8839"/>
        <v>Índice de Gestión Administrativa</v>
      </c>
      <c r="J8615" t="str">
        <f t="shared" si="8839"/>
        <v>INDICE</v>
      </c>
      <c r="K8615">
        <f t="shared" si="8839"/>
        <v>0</v>
      </c>
      <c r="L8615" s="150">
        <f>+VLOOKUP($E8615,IGA_2018!$B$8:$N$347,12,0)</f>
        <v>0.26048534208944973</v>
      </c>
      <c r="M8615" s="142" t="str">
        <f>+VLOOKUP($E8615,IGA_2018!$B$8:$N$347,13,0)</f>
        <v>Medio bajo</v>
      </c>
    </row>
    <row r="8616" spans="1:13" x14ac:dyDescent="0.3">
      <c r="A8616" s="139">
        <f t="shared" si="8779"/>
        <v>227</v>
      </c>
      <c r="B8616" s="148">
        <f t="shared" si="8781"/>
        <v>22</v>
      </c>
      <c r="D8616" s="149" t="str">
        <f>+VLOOKUP($A8616,mUNICIPIOS!$B$4:$F$343,2,0)</f>
        <v>Huehuetenango</v>
      </c>
      <c r="E8616" s="149">
        <f>+VLOOKUP($A8616,mUNICIPIOS!$B$4:$F$343,3,0)</f>
        <v>1331</v>
      </c>
      <c r="F8616" s="149" t="str">
        <f>+VLOOKUP($A8616,mUNICIPIOS!$B$4:$F$343,4,0)</f>
        <v>Santa Ana Huista</v>
      </c>
      <c r="G8616" s="139" t="str">
        <f t="shared" ref="G8616:K8616" si="8840">+G8578</f>
        <v>05</v>
      </c>
      <c r="H8616" t="str">
        <f t="shared" si="8840"/>
        <v>IGF</v>
      </c>
      <c r="I8616" t="str">
        <f t="shared" si="8840"/>
        <v>Índice de Gestión Financiera</v>
      </c>
      <c r="J8616" t="str">
        <f t="shared" si="8840"/>
        <v>05-01</v>
      </c>
      <c r="K8616" t="str">
        <f t="shared" si="8840"/>
        <v>Autonomía financiera municipal</v>
      </c>
      <c r="L8616" s="150">
        <f>+VLOOKUP($E8616,IGF_2018!$B$8:$Z$347,3,0)</f>
        <v>7.4191273434411342E-2</v>
      </c>
      <c r="M8616" s="142" t="str">
        <f>+VLOOKUP($E8616,IGF_2018!$B$8:$Z$347,4,0)</f>
        <v>Bajo</v>
      </c>
    </row>
    <row r="8617" spans="1:13" x14ac:dyDescent="0.3">
      <c r="A8617" s="139">
        <f t="shared" si="8779"/>
        <v>227</v>
      </c>
      <c r="B8617" s="148">
        <f t="shared" si="8781"/>
        <v>23</v>
      </c>
      <c r="D8617" s="149" t="str">
        <f>+VLOOKUP($A8617,mUNICIPIOS!$B$4:$F$343,2,0)</f>
        <v>Huehuetenango</v>
      </c>
      <c r="E8617" s="149">
        <f>+VLOOKUP($A8617,mUNICIPIOS!$B$4:$F$343,3,0)</f>
        <v>1331</v>
      </c>
      <c r="F8617" s="149" t="str">
        <f>+VLOOKUP($A8617,mUNICIPIOS!$B$4:$F$343,4,0)</f>
        <v>Santa Ana Huista</v>
      </c>
      <c r="G8617" s="139" t="str">
        <f t="shared" ref="G8617:K8617" si="8841">+G8579</f>
        <v>05</v>
      </c>
      <c r="H8617" t="str">
        <f t="shared" si="8841"/>
        <v>IGF</v>
      </c>
      <c r="I8617" t="str">
        <f t="shared" si="8841"/>
        <v>Índice de Gestión Financiera</v>
      </c>
      <c r="J8617" t="str">
        <f t="shared" si="8841"/>
        <v>05-02</v>
      </c>
      <c r="K8617" t="str">
        <f t="shared" si="8841"/>
        <v xml:space="preserve">Ingresos propios por habitante -sin regalías- </v>
      </c>
      <c r="L8617" s="150">
        <f>+VLOOKUP($E8617,IGF_2018!$B$8:$Z$347,6,0)</f>
        <v>7.0757588749115946E-2</v>
      </c>
      <c r="M8617" s="142" t="str">
        <f>+VLOOKUP($E8617,IGF_2018!$B$8:$Z$347,7,0)</f>
        <v>Bajo</v>
      </c>
    </row>
    <row r="8618" spans="1:13" x14ac:dyDescent="0.3">
      <c r="A8618" s="139">
        <f t="shared" si="8779"/>
        <v>227</v>
      </c>
      <c r="B8618" s="148">
        <f t="shared" si="8781"/>
        <v>24</v>
      </c>
      <c r="D8618" s="149" t="str">
        <f>+VLOOKUP($A8618,mUNICIPIOS!$B$4:$F$343,2,0)</f>
        <v>Huehuetenango</v>
      </c>
      <c r="E8618" s="149">
        <f>+VLOOKUP($A8618,mUNICIPIOS!$B$4:$F$343,3,0)</f>
        <v>1331</v>
      </c>
      <c r="F8618" s="149" t="str">
        <f>+VLOOKUP($A8618,mUNICIPIOS!$B$4:$F$343,4,0)</f>
        <v>Santa Ana Huista</v>
      </c>
      <c r="G8618" s="139" t="str">
        <f t="shared" ref="G8618:K8618" si="8842">+G8580</f>
        <v>05</v>
      </c>
      <c r="H8618" t="str">
        <f t="shared" si="8842"/>
        <v>IGF</v>
      </c>
      <c r="I8618" t="str">
        <f t="shared" si="8842"/>
        <v>Índice de Gestión Financiera</v>
      </c>
      <c r="J8618" t="str">
        <f t="shared" si="8842"/>
        <v>05-03</v>
      </c>
      <c r="K8618" t="str">
        <f t="shared" si="8842"/>
        <v>Ingresos del IUSI en relación a los ingresos propios -sin regalías-</v>
      </c>
      <c r="L8618" s="150">
        <f>+VLOOKUP($E8618,IGF_2018!$B$8:$Z$347,9,0)</f>
        <v>0</v>
      </c>
      <c r="M8618" s="142" t="str">
        <f>+VLOOKUP($E8618,IGF_2018!$B$8:$Z$347,10,0)</f>
        <v>Bajo</v>
      </c>
    </row>
    <row r="8619" spans="1:13" x14ac:dyDescent="0.3">
      <c r="A8619" s="139">
        <f t="shared" si="8779"/>
        <v>227</v>
      </c>
      <c r="B8619" s="148">
        <f t="shared" si="8781"/>
        <v>25</v>
      </c>
      <c r="D8619" s="149" t="str">
        <f>+VLOOKUP($A8619,mUNICIPIOS!$B$4:$F$343,2,0)</f>
        <v>Huehuetenango</v>
      </c>
      <c r="E8619" s="149">
        <f>+VLOOKUP($A8619,mUNICIPIOS!$B$4:$F$343,3,0)</f>
        <v>1331</v>
      </c>
      <c r="F8619" s="149" t="str">
        <f>+VLOOKUP($A8619,mUNICIPIOS!$B$4:$F$343,4,0)</f>
        <v>Santa Ana Huista</v>
      </c>
      <c r="G8619" s="139" t="str">
        <f t="shared" ref="G8619:K8619" si="8843">+G8581</f>
        <v>05</v>
      </c>
      <c r="H8619" t="str">
        <f t="shared" si="8843"/>
        <v>IGF</v>
      </c>
      <c r="I8619" t="str">
        <f t="shared" si="8843"/>
        <v>Índice de Gestión Financiera</v>
      </c>
      <c r="J8619" t="str">
        <f t="shared" si="8843"/>
        <v>05-04</v>
      </c>
      <c r="K8619" t="str">
        <f t="shared" si="8843"/>
        <v>Inversión anual en capital fijo por habitante</v>
      </c>
      <c r="L8619" s="150">
        <f>+VLOOKUP($E8619,IGF_2018!$B$8:$Z$347,12,0)</f>
        <v>0.1392792751840804</v>
      </c>
      <c r="M8619" s="142" t="str">
        <f>+VLOOKUP($E8619,IGF_2018!$B$8:$Z$347,13,0)</f>
        <v>Bajo</v>
      </c>
    </row>
    <row r="8620" spans="1:13" x14ac:dyDescent="0.3">
      <c r="A8620" s="139">
        <f t="shared" si="8779"/>
        <v>227</v>
      </c>
      <c r="B8620" s="148">
        <f t="shared" si="8781"/>
        <v>26</v>
      </c>
      <c r="D8620" s="149" t="str">
        <f>+VLOOKUP($A8620,mUNICIPIOS!$B$4:$F$343,2,0)</f>
        <v>Huehuetenango</v>
      </c>
      <c r="E8620" s="149">
        <f>+VLOOKUP($A8620,mUNICIPIOS!$B$4:$F$343,3,0)</f>
        <v>1331</v>
      </c>
      <c r="F8620" s="149" t="str">
        <f>+VLOOKUP($A8620,mUNICIPIOS!$B$4:$F$343,4,0)</f>
        <v>Santa Ana Huista</v>
      </c>
      <c r="G8620" s="139" t="str">
        <f t="shared" ref="G8620:K8620" si="8844">+G8582</f>
        <v>05</v>
      </c>
      <c r="H8620" t="str">
        <f t="shared" si="8844"/>
        <v>IGF</v>
      </c>
      <c r="I8620" t="str">
        <f t="shared" si="8844"/>
        <v>Índice de Gestión Financiera</v>
      </c>
      <c r="J8620" t="str">
        <f t="shared" si="8844"/>
        <v>05-05</v>
      </c>
      <c r="K8620" t="str">
        <f t="shared" si="8844"/>
        <v>Inversión anual en capital fijo con recursos percibidos por ingresos propios</v>
      </c>
      <c r="L8620" s="150">
        <f>+VLOOKUP($E8620,IGF_2018!$B$8:$Z$347,15,0)</f>
        <v>0</v>
      </c>
      <c r="M8620" s="142" t="str">
        <f>+VLOOKUP($E8620,IGF_2018!$B$8:$Z$347,16,0)</f>
        <v>Bajo</v>
      </c>
    </row>
    <row r="8621" spans="1:13" x14ac:dyDescent="0.3">
      <c r="A8621" s="139">
        <f t="shared" ref="A8621:A8684" si="8845">+IF(B8620=38,A8620+1,A8620)</f>
        <v>227</v>
      </c>
      <c r="B8621" s="148">
        <f t="shared" si="8781"/>
        <v>27</v>
      </c>
      <c r="D8621" s="149" t="str">
        <f>+VLOOKUP($A8621,mUNICIPIOS!$B$4:$F$343,2,0)</f>
        <v>Huehuetenango</v>
      </c>
      <c r="E8621" s="149">
        <f>+VLOOKUP($A8621,mUNICIPIOS!$B$4:$F$343,3,0)</f>
        <v>1331</v>
      </c>
      <c r="F8621" s="149" t="str">
        <f>+VLOOKUP($A8621,mUNICIPIOS!$B$4:$F$343,4,0)</f>
        <v>Santa Ana Huista</v>
      </c>
      <c r="G8621" s="139" t="str">
        <f t="shared" ref="G8621:K8621" si="8846">+G8583</f>
        <v>05</v>
      </c>
      <c r="H8621" t="str">
        <f t="shared" si="8846"/>
        <v>IGF</v>
      </c>
      <c r="I8621" t="str">
        <f t="shared" si="8846"/>
        <v>Índice de Gestión Financiera</v>
      </c>
      <c r="J8621" t="str">
        <f t="shared" si="8846"/>
        <v>05-06</v>
      </c>
      <c r="K8621" t="str">
        <f t="shared" si="8846"/>
        <v xml:space="preserve">Inversión anual en capital fijo con recursos percibidos por transferencias del Gobierno Central </v>
      </c>
      <c r="L8621" s="150">
        <f>+VLOOKUP($E8621,IGF_2018!$B$8:$Z$347,18,0)</f>
        <v>4.7398882649194812E-2</v>
      </c>
      <c r="M8621" s="142" t="str">
        <f>+VLOOKUP($E8621,IGF_2018!$B$8:$Z$347,19,0)</f>
        <v>Bajo</v>
      </c>
    </row>
    <row r="8622" spans="1:13" x14ac:dyDescent="0.3">
      <c r="A8622" s="139">
        <f t="shared" si="8845"/>
        <v>227</v>
      </c>
      <c r="B8622" s="148">
        <f t="shared" ref="B8622:B8685" si="8847">+B8584</f>
        <v>28</v>
      </c>
      <c r="D8622" s="149" t="str">
        <f>+VLOOKUP($A8622,mUNICIPIOS!$B$4:$F$343,2,0)</f>
        <v>Huehuetenango</v>
      </c>
      <c r="E8622" s="149">
        <f>+VLOOKUP($A8622,mUNICIPIOS!$B$4:$F$343,3,0)</f>
        <v>1331</v>
      </c>
      <c r="F8622" s="149" t="str">
        <f>+VLOOKUP($A8622,mUNICIPIOS!$B$4:$F$343,4,0)</f>
        <v>Santa Ana Huista</v>
      </c>
      <c r="G8622" s="139" t="str">
        <f t="shared" ref="G8622:K8622" si="8848">+G8584</f>
        <v>05</v>
      </c>
      <c r="H8622" t="str">
        <f t="shared" si="8848"/>
        <v>IGF</v>
      </c>
      <c r="I8622" t="str">
        <f t="shared" si="8848"/>
        <v>Índice de Gestión Financiera</v>
      </c>
      <c r="J8622" t="str">
        <f t="shared" si="8848"/>
        <v>05-07</v>
      </c>
      <c r="K8622" t="str">
        <f t="shared" si="8848"/>
        <v>Financiamiento por endeudamiento municipal</v>
      </c>
      <c r="L8622" s="150">
        <f>+VLOOKUP($E8622,IGF_2018!$B$8:$Z$347,21,0)</f>
        <v>0.85412990302849112</v>
      </c>
      <c r="M8622" s="142" t="str">
        <f>+VLOOKUP($E8622,IGF_2018!$B$8:$Z$347,22,0)</f>
        <v>Alto</v>
      </c>
    </row>
    <row r="8623" spans="1:13" x14ac:dyDescent="0.3">
      <c r="A8623" s="139">
        <f t="shared" si="8845"/>
        <v>227</v>
      </c>
      <c r="B8623" s="148">
        <f t="shared" si="8847"/>
        <v>29</v>
      </c>
      <c r="D8623" s="149" t="str">
        <f>+VLOOKUP($A8623,mUNICIPIOS!$B$4:$F$343,2,0)</f>
        <v>Huehuetenango</v>
      </c>
      <c r="E8623" s="149">
        <f>+VLOOKUP($A8623,mUNICIPIOS!$B$4:$F$343,3,0)</f>
        <v>1331</v>
      </c>
      <c r="F8623" s="149" t="str">
        <f>+VLOOKUP($A8623,mUNICIPIOS!$B$4:$F$343,4,0)</f>
        <v>Santa Ana Huista</v>
      </c>
      <c r="G8623" s="139" t="str">
        <f t="shared" ref="G8623:K8623" si="8849">+G8585</f>
        <v>05</v>
      </c>
      <c r="H8623" t="str">
        <f t="shared" si="8849"/>
        <v>IGF</v>
      </c>
      <c r="I8623" t="str">
        <f t="shared" si="8849"/>
        <v>Índice de Gestión Financiera</v>
      </c>
      <c r="J8623" t="str">
        <f t="shared" si="8849"/>
        <v>INDICE</v>
      </c>
      <c r="K8623">
        <f t="shared" si="8849"/>
        <v>0</v>
      </c>
      <c r="L8623" s="150">
        <f>+VLOOKUP($E8623,IGF_2018!$B$8:$Z$347,24,0)</f>
        <v>0.21848356882573122</v>
      </c>
      <c r="M8623" s="142" t="str">
        <f>+VLOOKUP($E8623,IGF_2018!$B$8:$Z$347,25,0)</f>
        <v>Medio bajo</v>
      </c>
    </row>
    <row r="8624" spans="1:13" x14ac:dyDescent="0.3">
      <c r="A8624" s="139">
        <f t="shared" si="8845"/>
        <v>227</v>
      </c>
      <c r="B8624" s="148">
        <f t="shared" si="8847"/>
        <v>30</v>
      </c>
      <c r="D8624" s="149" t="str">
        <f>+VLOOKUP($A8624,mUNICIPIOS!$B$4:$F$343,2,0)</f>
        <v>Huehuetenango</v>
      </c>
      <c r="E8624" s="149">
        <f>+VLOOKUP($A8624,mUNICIPIOS!$B$4:$F$343,3,0)</f>
        <v>1331</v>
      </c>
      <c r="F8624" s="149" t="str">
        <f>+VLOOKUP($A8624,mUNICIPIOS!$B$4:$F$343,4,0)</f>
        <v>Santa Ana Huista</v>
      </c>
      <c r="G8624" s="139" t="str">
        <f t="shared" ref="G8624:K8624" si="8850">+G8586</f>
        <v>06</v>
      </c>
      <c r="H8624" t="str">
        <f t="shared" si="8850"/>
        <v>IGE</v>
      </c>
      <c r="I8624" t="str">
        <f t="shared" si="8850"/>
        <v>Índice de Gestión Estratégica</v>
      </c>
      <c r="J8624" t="str">
        <f t="shared" si="8850"/>
        <v>06-01</v>
      </c>
      <c r="K8624" t="str">
        <f t="shared" si="8850"/>
        <v>Ejecución del Plan Operativo Anual  (POA)</v>
      </c>
      <c r="L8624" s="150">
        <f>+VLOOKUP($E8624,IGE_2018!$B$8:$Z$347,3,0)</f>
        <v>0</v>
      </c>
      <c r="M8624" s="142" t="str">
        <f>+VLOOKUP($E8624,IGE_2018!$B$8:$Z$347,4,0)</f>
        <v>Bajo</v>
      </c>
    </row>
    <row r="8625" spans="1:13" x14ac:dyDescent="0.3">
      <c r="A8625" s="139">
        <f t="shared" si="8845"/>
        <v>227</v>
      </c>
      <c r="B8625" s="148">
        <f t="shared" si="8847"/>
        <v>31</v>
      </c>
      <c r="D8625" s="149" t="str">
        <f>+VLOOKUP($A8625,mUNICIPIOS!$B$4:$F$343,2,0)</f>
        <v>Huehuetenango</v>
      </c>
      <c r="E8625" s="149">
        <f>+VLOOKUP($A8625,mUNICIPIOS!$B$4:$F$343,3,0)</f>
        <v>1331</v>
      </c>
      <c r="F8625" s="149" t="str">
        <f>+VLOOKUP($A8625,mUNICIPIOS!$B$4:$F$343,4,0)</f>
        <v>Santa Ana Huista</v>
      </c>
      <c r="G8625" s="139" t="str">
        <f t="shared" ref="G8625:K8625" si="8851">+G8587</f>
        <v>06</v>
      </c>
      <c r="H8625" t="str">
        <f t="shared" si="8851"/>
        <v>IGE</v>
      </c>
      <c r="I8625" t="str">
        <f t="shared" si="8851"/>
        <v>Índice de Gestión Estratégica</v>
      </c>
      <c r="J8625" t="str">
        <f t="shared" si="8851"/>
        <v>06-02</v>
      </c>
      <c r="K8625" t="str">
        <f t="shared" si="8851"/>
        <v>Relación Plan de Desarrollo Municipal y Ordenamiento Territorial (PDM-OT) - Plan Estratégico Institucional (PEI) - Plan Operativo Multianual (POM) - Plan Operativo Anual (POA)</v>
      </c>
      <c r="L8625" s="150">
        <f>+VLOOKUP($E8625,IGE_2018!$B$8:$Z$347,6,0)</f>
        <v>0</v>
      </c>
      <c r="M8625" s="142" t="str">
        <f>+VLOOKUP($E8625,IGE_2018!$B$8:$Z$347,7,0)</f>
        <v>Bajo</v>
      </c>
    </row>
    <row r="8626" spans="1:13" x14ac:dyDescent="0.3">
      <c r="A8626" s="139">
        <f t="shared" si="8845"/>
        <v>227</v>
      </c>
      <c r="B8626" s="148">
        <f t="shared" si="8847"/>
        <v>32</v>
      </c>
      <c r="D8626" s="149" t="str">
        <f>+VLOOKUP($A8626,mUNICIPIOS!$B$4:$F$343,2,0)</f>
        <v>Huehuetenango</v>
      </c>
      <c r="E8626" s="149">
        <f>+VLOOKUP($A8626,mUNICIPIOS!$B$4:$F$343,3,0)</f>
        <v>1331</v>
      </c>
      <c r="F8626" s="149" t="str">
        <f>+VLOOKUP($A8626,mUNICIPIOS!$B$4:$F$343,4,0)</f>
        <v>Santa Ana Huista</v>
      </c>
      <c r="G8626" s="139" t="str">
        <f t="shared" ref="G8626:K8626" si="8852">+G8588</f>
        <v>06</v>
      </c>
      <c r="H8626" t="str">
        <f t="shared" si="8852"/>
        <v>IGE</v>
      </c>
      <c r="I8626" t="str">
        <f t="shared" si="8852"/>
        <v>Índice de Gestión Estratégica</v>
      </c>
      <c r="J8626" t="str">
        <f t="shared" si="8852"/>
        <v>06-03</v>
      </c>
      <c r="K8626" t="str">
        <f t="shared" si="8852"/>
        <v>Presupuesto de egresos relacionado a competencias municipales que responden a prioridades nacionales de desarrollo.</v>
      </c>
      <c r="L8626" s="150">
        <f>+VLOOKUP($E8626,IGE_2018!$B$8:$Z$347,9,0)</f>
        <v>0.40366009305647282</v>
      </c>
      <c r="M8626" s="142" t="str">
        <f>+VLOOKUP($E8626,IGE_2018!$B$8:$Z$347,10,0)</f>
        <v>Medio</v>
      </c>
    </row>
    <row r="8627" spans="1:13" x14ac:dyDescent="0.3">
      <c r="A8627" s="139">
        <f t="shared" si="8845"/>
        <v>227</v>
      </c>
      <c r="B8627" s="148">
        <f t="shared" si="8847"/>
        <v>33</v>
      </c>
      <c r="D8627" s="149" t="str">
        <f>+VLOOKUP($A8627,mUNICIPIOS!$B$4:$F$343,2,0)</f>
        <v>Huehuetenango</v>
      </c>
      <c r="E8627" s="149">
        <f>+VLOOKUP($A8627,mUNICIPIOS!$B$4:$F$343,3,0)</f>
        <v>1331</v>
      </c>
      <c r="F8627" s="149" t="str">
        <f>+VLOOKUP($A8627,mUNICIPIOS!$B$4:$F$343,4,0)</f>
        <v>Santa Ana Huista</v>
      </c>
      <c r="G8627" s="139" t="str">
        <f t="shared" ref="G8627:K8627" si="8853">+G8589</f>
        <v>06</v>
      </c>
      <c r="H8627" t="str">
        <f t="shared" si="8853"/>
        <v>IGE</v>
      </c>
      <c r="I8627" t="str">
        <f t="shared" si="8853"/>
        <v>Índice de Gestión Estratégica</v>
      </c>
      <c r="J8627" t="str">
        <f t="shared" si="8853"/>
        <v>06-04</v>
      </c>
      <c r="K8627" t="str">
        <f t="shared" si="8853"/>
        <v>Institucionalización de la gestión ordenada del territorio</v>
      </c>
      <c r="L8627" s="150">
        <f>+VLOOKUP($E8627,IGE_2018!$B$8:$Z$347,12,0)</f>
        <v>0</v>
      </c>
      <c r="M8627" s="142" t="str">
        <f>+VLOOKUP($E8627,IGE_2018!$B$8:$Z$347,13,0)</f>
        <v>Bajo</v>
      </c>
    </row>
    <row r="8628" spans="1:13" x14ac:dyDescent="0.3">
      <c r="A8628" s="139">
        <f t="shared" si="8845"/>
        <v>227</v>
      </c>
      <c r="B8628" s="148">
        <f t="shared" si="8847"/>
        <v>34</v>
      </c>
      <c r="D8628" s="149" t="str">
        <f>+VLOOKUP($A8628,mUNICIPIOS!$B$4:$F$343,2,0)</f>
        <v>Huehuetenango</v>
      </c>
      <c r="E8628" s="149">
        <f>+VLOOKUP($A8628,mUNICIPIOS!$B$4:$F$343,3,0)</f>
        <v>1331</v>
      </c>
      <c r="F8628" s="149" t="str">
        <f>+VLOOKUP($A8628,mUNICIPIOS!$B$4:$F$343,4,0)</f>
        <v>Santa Ana Huista</v>
      </c>
      <c r="G8628" s="139" t="str">
        <f t="shared" ref="G8628:K8628" si="8854">+G8590</f>
        <v>06</v>
      </c>
      <c r="H8628" t="str">
        <f t="shared" si="8854"/>
        <v>IGE</v>
      </c>
      <c r="I8628" t="str">
        <f t="shared" si="8854"/>
        <v>Índice de Gestión Estratégica</v>
      </c>
      <c r="J8628" t="str">
        <f t="shared" si="8854"/>
        <v>06-05</v>
      </c>
      <c r="K8628" t="str">
        <f t="shared" si="8854"/>
        <v>Acciones para la gestión ordenada del territorio</v>
      </c>
      <c r="L8628" s="150">
        <f>+VLOOKUP($E8628,IGE_2018!$B$8:$Z$347,15,0)</f>
        <v>2.0000000000000007E-2</v>
      </c>
      <c r="M8628" s="142" t="str">
        <f>+VLOOKUP($E8628,IGE_2018!$B$8:$Z$347,16,0)</f>
        <v>Bajo</v>
      </c>
    </row>
    <row r="8629" spans="1:13" x14ac:dyDescent="0.3">
      <c r="A8629" s="139">
        <f t="shared" si="8845"/>
        <v>227</v>
      </c>
      <c r="B8629" s="148">
        <f t="shared" si="8847"/>
        <v>35</v>
      </c>
      <c r="D8629" s="149" t="str">
        <f>+VLOOKUP($A8629,mUNICIPIOS!$B$4:$F$343,2,0)</f>
        <v>Huehuetenango</v>
      </c>
      <c r="E8629" s="149">
        <f>+VLOOKUP($A8629,mUNICIPIOS!$B$4:$F$343,3,0)</f>
        <v>1331</v>
      </c>
      <c r="F8629" s="149" t="str">
        <f>+VLOOKUP($A8629,mUNICIPIOS!$B$4:$F$343,4,0)</f>
        <v>Santa Ana Huista</v>
      </c>
      <c r="G8629" s="139" t="str">
        <f t="shared" ref="G8629:K8629" si="8855">+G8591</f>
        <v>06</v>
      </c>
      <c r="H8629" t="str">
        <f t="shared" si="8855"/>
        <v>IGE</v>
      </c>
      <c r="I8629" t="str">
        <f t="shared" si="8855"/>
        <v>Índice de Gestión Estratégica</v>
      </c>
      <c r="J8629" t="str">
        <f t="shared" si="8855"/>
        <v>06-06</v>
      </c>
      <c r="K8629" t="str">
        <f t="shared" si="8855"/>
        <v>Gestión de riesgo en la formulación de proyectos derivados de la planificación operativa anual</v>
      </c>
      <c r="L8629" s="150">
        <f>+VLOOKUP($E8629,IGE_2018!$B$8:$Z$347,18,0)</f>
        <v>0</v>
      </c>
      <c r="M8629" s="142" t="str">
        <f>+VLOOKUP($E8629,IGE_2018!$B$8:$Z$347,19,0)</f>
        <v>Bajo</v>
      </c>
    </row>
    <row r="8630" spans="1:13" x14ac:dyDescent="0.3">
      <c r="A8630" s="139">
        <f t="shared" si="8845"/>
        <v>227</v>
      </c>
      <c r="B8630" s="148">
        <f t="shared" si="8847"/>
        <v>36</v>
      </c>
      <c r="D8630" s="149" t="str">
        <f>+VLOOKUP($A8630,mUNICIPIOS!$B$4:$F$343,2,0)</f>
        <v>Huehuetenango</v>
      </c>
      <c r="E8630" s="149">
        <f>+VLOOKUP($A8630,mUNICIPIOS!$B$4:$F$343,3,0)</f>
        <v>1331</v>
      </c>
      <c r="F8630" s="149" t="str">
        <f>+VLOOKUP($A8630,mUNICIPIOS!$B$4:$F$343,4,0)</f>
        <v>Santa Ana Huista</v>
      </c>
      <c r="G8630" s="139" t="str">
        <f t="shared" ref="G8630:K8630" si="8856">+G8592</f>
        <v>06</v>
      </c>
      <c r="H8630" t="str">
        <f t="shared" si="8856"/>
        <v>IGE</v>
      </c>
      <c r="I8630" t="str">
        <f t="shared" si="8856"/>
        <v>Índice de Gestión Estratégica</v>
      </c>
      <c r="J8630" t="str">
        <f t="shared" si="8856"/>
        <v>06-07</v>
      </c>
      <c r="K8630" t="str">
        <f t="shared" si="8856"/>
        <v>Ingresos por servicios ambientales en relación a los ingresos propios sin regalías</v>
      </c>
      <c r="L8630" s="150">
        <f>+VLOOKUP($E8630,IGE_2018!$B$8:$Z$347,21,0)</f>
        <v>0.71828593328183221</v>
      </c>
      <c r="M8630" s="142" t="str">
        <f>+VLOOKUP($E8630,IGE_2018!$B$8:$Z$347,22,0)</f>
        <v>Medio alto</v>
      </c>
    </row>
    <row r="8631" spans="1:13" x14ac:dyDescent="0.3">
      <c r="A8631" s="139">
        <f t="shared" si="8845"/>
        <v>227</v>
      </c>
      <c r="B8631" s="148">
        <f t="shared" si="8847"/>
        <v>37</v>
      </c>
      <c r="D8631" s="149" t="str">
        <f>+VLOOKUP($A8631,mUNICIPIOS!$B$4:$F$343,2,0)</f>
        <v>Huehuetenango</v>
      </c>
      <c r="E8631" s="149">
        <f>+VLOOKUP($A8631,mUNICIPIOS!$B$4:$F$343,3,0)</f>
        <v>1331</v>
      </c>
      <c r="F8631" s="149" t="str">
        <f>+VLOOKUP($A8631,mUNICIPIOS!$B$4:$F$343,4,0)</f>
        <v>Santa Ana Huista</v>
      </c>
      <c r="G8631" s="139" t="str">
        <f t="shared" ref="G8631:K8631" si="8857">+G8593</f>
        <v>06</v>
      </c>
      <c r="H8631" t="str">
        <f t="shared" si="8857"/>
        <v>IGE</v>
      </c>
      <c r="I8631" t="str">
        <f t="shared" si="8857"/>
        <v>Índice de Gestión Estratégica</v>
      </c>
      <c r="J8631" t="str">
        <f t="shared" si="8857"/>
        <v>INDICE</v>
      </c>
      <c r="K8631">
        <f t="shared" si="8857"/>
        <v>0</v>
      </c>
      <c r="L8631" s="150">
        <f>+VLOOKUP($E8631,IGE_2018!$B$8:$Z$347,24,0)</f>
        <v>0.17574361659230142</v>
      </c>
      <c r="M8631" s="142" t="str">
        <f>+VLOOKUP($E8631,IGE_2018!$B$8:$Z$347,25,0)</f>
        <v>Bajo</v>
      </c>
    </row>
    <row r="8632" spans="1:13" x14ac:dyDescent="0.3">
      <c r="A8632" s="139">
        <f t="shared" si="8845"/>
        <v>227</v>
      </c>
      <c r="B8632" s="148">
        <f t="shared" si="8847"/>
        <v>38</v>
      </c>
      <c r="D8632" s="149" t="str">
        <f>+VLOOKUP($A8632,mUNICIPIOS!$B$4:$F$343,2,0)</f>
        <v>Huehuetenango</v>
      </c>
      <c r="E8632" s="149">
        <f>+VLOOKUP($A8632,mUNICIPIOS!$B$4:$F$343,3,0)</f>
        <v>1331</v>
      </c>
      <c r="F8632" s="149" t="str">
        <f>+VLOOKUP($A8632,mUNICIPIOS!$B$4:$F$343,4,0)</f>
        <v>Santa Ana Huista</v>
      </c>
      <c r="G8632" s="139" t="str">
        <f t="shared" ref="G8632:K8632" si="8858">+G8594</f>
        <v>RANKING</v>
      </c>
      <c r="H8632" t="str">
        <f t="shared" si="8858"/>
        <v>RGM</v>
      </c>
      <c r="I8632" t="str">
        <f t="shared" si="8858"/>
        <v>Ranking de la Gestión Municipal 2018</v>
      </c>
      <c r="J8632" t="str">
        <f t="shared" si="8858"/>
        <v>RANKING</v>
      </c>
      <c r="K8632">
        <f t="shared" si="8858"/>
        <v>0</v>
      </c>
      <c r="L8632" s="151">
        <f>+VLOOKUP($E8632,Resultados_generales!$C$8:$AE$347,27,0)</f>
        <v>0.27487848989387231</v>
      </c>
      <c r="M8632" t="str">
        <f>+VLOOKUP($E8632,Resultados_generales!$C$8:$AE$347,28,0)</f>
        <v>Medio bajo</v>
      </c>
    </row>
    <row r="8633" spans="1:13" x14ac:dyDescent="0.3">
      <c r="A8633" s="139">
        <f t="shared" si="8845"/>
        <v>228</v>
      </c>
      <c r="B8633" s="148">
        <f t="shared" si="8847"/>
        <v>1</v>
      </c>
      <c r="D8633" s="149" t="str">
        <f>+VLOOKUP($A8633,mUNICIPIOS!$B$4:$F$343,2,0)</f>
        <v>Huehuetenango</v>
      </c>
      <c r="E8633" s="149">
        <f>+VLOOKUP($A8633,mUNICIPIOS!$B$4:$F$343,3,0)</f>
        <v>1332</v>
      </c>
      <c r="F8633" s="149" t="str">
        <f>+VLOOKUP($A8633,mUNICIPIOS!$B$4:$F$343,4,0)</f>
        <v>Unión Cantinil</v>
      </c>
      <c r="G8633" s="139" t="str">
        <f t="shared" ref="G8633:K8633" si="8859">+G8595</f>
        <v>01</v>
      </c>
      <c r="H8633" t="str">
        <f t="shared" si="8859"/>
        <v>IPC</v>
      </c>
      <c r="I8633" t="str">
        <f t="shared" si="8859"/>
        <v>Índice de Participación Ciudadana</v>
      </c>
      <c r="J8633" t="str">
        <f t="shared" si="8859"/>
        <v>01-01</v>
      </c>
      <c r="K8633" t="str">
        <f t="shared" si="8859"/>
        <v>Número de reuniones del COMUDE en el año de la medición.</v>
      </c>
      <c r="L8633" s="150">
        <f>+VLOOKUP($E8633,IPC_2018!$B$8:$T$347,3,0)</f>
        <v>0.91666666666666663</v>
      </c>
      <c r="M8633" s="142" t="str">
        <f>+VLOOKUP($E8633,IPC_2018!$B$8:$T$347,4,0)</f>
        <v>Alto</v>
      </c>
    </row>
    <row r="8634" spans="1:13" x14ac:dyDescent="0.3">
      <c r="A8634" s="139">
        <f t="shared" si="8845"/>
        <v>228</v>
      </c>
      <c r="B8634" s="148">
        <f t="shared" si="8847"/>
        <v>2</v>
      </c>
      <c r="D8634" s="149" t="str">
        <f>+VLOOKUP($A8634,mUNICIPIOS!$B$4:$F$343,2,0)</f>
        <v>Huehuetenango</v>
      </c>
      <c r="E8634" s="149">
        <f>+VLOOKUP($A8634,mUNICIPIOS!$B$4:$F$343,3,0)</f>
        <v>1332</v>
      </c>
      <c r="F8634" s="149" t="str">
        <f>+VLOOKUP($A8634,mUNICIPIOS!$B$4:$F$343,4,0)</f>
        <v>Unión Cantinil</v>
      </c>
      <c r="G8634" s="139" t="str">
        <f t="shared" ref="G8634:K8634" si="8860">+G8596</f>
        <v>01</v>
      </c>
      <c r="H8634" t="str">
        <f t="shared" si="8860"/>
        <v>IPC</v>
      </c>
      <c r="I8634" t="str">
        <f t="shared" si="8860"/>
        <v>Índice de Participación Ciudadana</v>
      </c>
      <c r="J8634" t="str">
        <f t="shared" si="8860"/>
        <v>01-02</v>
      </c>
      <c r="K8634" t="str">
        <f t="shared" si="8860"/>
        <v>Participación de Alcaldes, Concejales y Síndicos determinados o designados en el COMUDE</v>
      </c>
      <c r="L8634" s="150">
        <f>+VLOOKUP($E8634,IPC_2018!$B$8:$T$347,6,0)</f>
        <v>0.71590909090909094</v>
      </c>
      <c r="M8634" s="142" t="str">
        <f>+VLOOKUP($E8634,IPC_2018!$B$8:$T$347,7,0)</f>
        <v>Medio alto</v>
      </c>
    </row>
    <row r="8635" spans="1:13" x14ac:dyDescent="0.3">
      <c r="A8635" s="139">
        <f t="shared" si="8845"/>
        <v>228</v>
      </c>
      <c r="B8635" s="148">
        <f t="shared" si="8847"/>
        <v>3</v>
      </c>
      <c r="D8635" s="149" t="str">
        <f>+VLOOKUP($A8635,mUNICIPIOS!$B$4:$F$343,2,0)</f>
        <v>Huehuetenango</v>
      </c>
      <c r="E8635" s="149">
        <f>+VLOOKUP($A8635,mUNICIPIOS!$B$4:$F$343,3,0)</f>
        <v>1332</v>
      </c>
      <c r="F8635" s="149" t="str">
        <f>+VLOOKUP($A8635,mUNICIPIOS!$B$4:$F$343,4,0)</f>
        <v>Unión Cantinil</v>
      </c>
      <c r="G8635" s="139" t="str">
        <f t="shared" ref="G8635:K8635" si="8861">+G8597</f>
        <v>01</v>
      </c>
      <c r="H8635" t="str">
        <f t="shared" si="8861"/>
        <v>IPC</v>
      </c>
      <c r="I8635" t="str">
        <f t="shared" si="8861"/>
        <v>Índice de Participación Ciudadana</v>
      </c>
      <c r="J8635" t="str">
        <f t="shared" si="8861"/>
        <v>01-03</v>
      </c>
      <c r="K8635" t="str">
        <f t="shared" si="8861"/>
        <v>Participación  de organizaciones de jóvenes, mujeres, pueblos mayas, xincas, garífunas, y otras organizaciones en el Comude</v>
      </c>
      <c r="L8635" s="150">
        <f>+VLOOKUP($E8635,IPC_2018!$B$8:$T$347,9,0)</f>
        <v>0.4981320049813201</v>
      </c>
      <c r="M8635" s="142" t="str">
        <f>+VLOOKUP($E8635,IPC_2018!$B$8:$T$347,10,0)</f>
        <v>Medio</v>
      </c>
    </row>
    <row r="8636" spans="1:13" x14ac:dyDescent="0.3">
      <c r="A8636" s="139">
        <f t="shared" si="8845"/>
        <v>228</v>
      </c>
      <c r="B8636" s="148">
        <f t="shared" si="8847"/>
        <v>4</v>
      </c>
      <c r="D8636" s="149" t="str">
        <f>+VLOOKUP($A8636,mUNICIPIOS!$B$4:$F$343,2,0)</f>
        <v>Huehuetenango</v>
      </c>
      <c r="E8636" s="149">
        <f>+VLOOKUP($A8636,mUNICIPIOS!$B$4:$F$343,3,0)</f>
        <v>1332</v>
      </c>
      <c r="F8636" s="149" t="str">
        <f>+VLOOKUP($A8636,mUNICIPIOS!$B$4:$F$343,4,0)</f>
        <v>Unión Cantinil</v>
      </c>
      <c r="G8636" s="139" t="str">
        <f t="shared" ref="G8636:K8636" si="8862">+G8598</f>
        <v>01</v>
      </c>
      <c r="H8636" t="str">
        <f t="shared" si="8862"/>
        <v>IPC</v>
      </c>
      <c r="I8636" t="str">
        <f t="shared" si="8862"/>
        <v>Índice de Participación Ciudadana</v>
      </c>
      <c r="J8636" t="str">
        <f t="shared" si="8862"/>
        <v>01-04</v>
      </c>
      <c r="K8636" t="str">
        <f t="shared" si="8862"/>
        <v>Representatividad territorial del Comude.</v>
      </c>
      <c r="L8636" s="150">
        <f>+VLOOKUP($E8636,IPC_2018!$B$8:$T$347,12,0)</f>
        <v>0.86627565982404686</v>
      </c>
      <c r="M8636" s="142" t="str">
        <f>+VLOOKUP($E8636,IPC_2018!$B$8:$T$347,13,0)</f>
        <v>Alto</v>
      </c>
    </row>
    <row r="8637" spans="1:13" x14ac:dyDescent="0.3">
      <c r="A8637" s="139">
        <f t="shared" si="8845"/>
        <v>228</v>
      </c>
      <c r="B8637" s="148">
        <f t="shared" si="8847"/>
        <v>5</v>
      </c>
      <c r="D8637" s="149" t="str">
        <f>+VLOOKUP($A8637,mUNICIPIOS!$B$4:$F$343,2,0)</f>
        <v>Huehuetenango</v>
      </c>
      <c r="E8637" s="149">
        <f>+VLOOKUP($A8637,mUNICIPIOS!$B$4:$F$343,3,0)</f>
        <v>1332</v>
      </c>
      <c r="F8637" s="149" t="str">
        <f>+VLOOKUP($A8637,mUNICIPIOS!$B$4:$F$343,4,0)</f>
        <v>Unión Cantinil</v>
      </c>
      <c r="G8637" s="139" t="str">
        <f t="shared" ref="G8637:K8637" si="8863">+G8599</f>
        <v>01</v>
      </c>
      <c r="H8637" t="str">
        <f t="shared" si="8863"/>
        <v>IPC</v>
      </c>
      <c r="I8637" t="str">
        <f t="shared" si="8863"/>
        <v>Índice de Participación Ciudadana</v>
      </c>
      <c r="J8637" t="str">
        <f t="shared" si="8863"/>
        <v>01-05</v>
      </c>
      <c r="K8637" t="str">
        <f t="shared" si="8863"/>
        <v>Funcionamiento del Comude</v>
      </c>
      <c r="L8637" s="150">
        <f>+VLOOKUP($E8637,IPC_2018!$B$8:$T$347,15,0)</f>
        <v>0.23466109870161492</v>
      </c>
      <c r="M8637" s="142" t="str">
        <f>+VLOOKUP($E8637,IPC_2018!$B$8:$T$347,16,0)</f>
        <v>Medio bajo</v>
      </c>
    </row>
    <row r="8638" spans="1:13" x14ac:dyDescent="0.3">
      <c r="A8638" s="139">
        <f t="shared" si="8845"/>
        <v>228</v>
      </c>
      <c r="B8638" s="148">
        <f t="shared" si="8847"/>
        <v>6</v>
      </c>
      <c r="D8638" s="149" t="str">
        <f>+VLOOKUP($A8638,mUNICIPIOS!$B$4:$F$343,2,0)</f>
        <v>Huehuetenango</v>
      </c>
      <c r="E8638" s="149">
        <f>+VLOOKUP($A8638,mUNICIPIOS!$B$4:$F$343,3,0)</f>
        <v>1332</v>
      </c>
      <c r="F8638" s="149" t="str">
        <f>+VLOOKUP($A8638,mUNICIPIOS!$B$4:$F$343,4,0)</f>
        <v>Unión Cantinil</v>
      </c>
      <c r="G8638" s="139" t="str">
        <f t="shared" ref="G8638:K8638" si="8864">+G8600</f>
        <v>01</v>
      </c>
      <c r="H8638" t="str">
        <f t="shared" si="8864"/>
        <v>IPC</v>
      </c>
      <c r="I8638" t="str">
        <f t="shared" si="8864"/>
        <v>Índice de Participación Ciudadana</v>
      </c>
      <c r="J8638" t="str">
        <f t="shared" si="8864"/>
        <v>INDICE</v>
      </c>
      <c r="K8638">
        <f t="shared" si="8864"/>
        <v>0</v>
      </c>
      <c r="L8638" s="150">
        <f>+VLOOKUP($E8638,IPC_2018!$B$8:$T$347,18,0)</f>
        <v>0.7189322842230168</v>
      </c>
      <c r="M8638" s="142" t="str">
        <f>+VLOOKUP($E8638,IPC_2018!$B$8:$T$347,19,0)</f>
        <v>Medio alto</v>
      </c>
    </row>
    <row r="8639" spans="1:13" x14ac:dyDescent="0.3">
      <c r="A8639" s="139">
        <f t="shared" si="8845"/>
        <v>228</v>
      </c>
      <c r="B8639" s="148">
        <f t="shared" si="8847"/>
        <v>7</v>
      </c>
      <c r="D8639" s="149" t="str">
        <f>+VLOOKUP($A8639,mUNICIPIOS!$B$4:$F$343,2,0)</f>
        <v>Huehuetenango</v>
      </c>
      <c r="E8639" s="149">
        <f>+VLOOKUP($A8639,mUNICIPIOS!$B$4:$F$343,3,0)</f>
        <v>1332</v>
      </c>
      <c r="F8639" s="149" t="str">
        <f>+VLOOKUP($A8639,mUNICIPIOS!$B$4:$F$343,4,0)</f>
        <v>Unión Cantinil</v>
      </c>
      <c r="G8639" s="139" t="str">
        <f t="shared" ref="G8639:K8639" si="8865">+G8601</f>
        <v>02</v>
      </c>
      <c r="H8639" t="str">
        <f t="shared" si="8865"/>
        <v>IIC</v>
      </c>
      <c r="I8639" t="str">
        <f t="shared" si="8865"/>
        <v>Índice de Información a la Ciudadanía</v>
      </c>
      <c r="J8639" t="str">
        <f t="shared" si="8865"/>
        <v>02-01</v>
      </c>
      <c r="K8639" t="str">
        <f t="shared" si="8865"/>
        <v>Rendición de cuentas cuatrimestral y anual al Comude enfocadas en resultados.</v>
      </c>
      <c r="L8639" s="150">
        <f>+VLOOKUP($E8639,IIC_2018!$B$8:$Q$347,3,0)</f>
        <v>0</v>
      </c>
      <c r="M8639" s="142" t="str">
        <f>+VLOOKUP($E8639,IIC_2018!$B$8:$Q$347,4,0)</f>
        <v>Bajo</v>
      </c>
    </row>
    <row r="8640" spans="1:13" x14ac:dyDescent="0.3">
      <c r="A8640" s="139">
        <f t="shared" si="8845"/>
        <v>228</v>
      </c>
      <c r="B8640" s="148">
        <f t="shared" si="8847"/>
        <v>8</v>
      </c>
      <c r="D8640" s="149" t="str">
        <f>+VLOOKUP($A8640,mUNICIPIOS!$B$4:$F$343,2,0)</f>
        <v>Huehuetenango</v>
      </c>
      <c r="E8640" s="149">
        <f>+VLOOKUP($A8640,mUNICIPIOS!$B$4:$F$343,3,0)</f>
        <v>1332</v>
      </c>
      <c r="F8640" s="149" t="str">
        <f>+VLOOKUP($A8640,mUNICIPIOS!$B$4:$F$343,4,0)</f>
        <v>Unión Cantinil</v>
      </c>
      <c r="G8640" s="139" t="str">
        <f t="shared" ref="G8640:K8640" si="8866">+G8602</f>
        <v>02</v>
      </c>
      <c r="H8640" t="str">
        <f t="shared" si="8866"/>
        <v>IIC</v>
      </c>
      <c r="I8640" t="str">
        <f t="shared" si="8866"/>
        <v>Índice de Información a la Ciudadanía</v>
      </c>
      <c r="J8640" t="str">
        <f t="shared" si="8866"/>
        <v>02-02</v>
      </c>
      <c r="K8640" t="str">
        <f t="shared" si="8866"/>
        <v>Información presupuestaria y otra información brindada a la ciudadanía disponible en medios locales de comunicación.</v>
      </c>
      <c r="L8640" s="150">
        <f>+VLOOKUP($E8640,IIC_2018!$B$8:$Q$347,6,0)</f>
        <v>0.75</v>
      </c>
      <c r="M8640" s="142" t="str">
        <f>+VLOOKUP($E8640,IIC_2018!$B$8:$Q$347,7,0)</f>
        <v>Medio alto</v>
      </c>
    </row>
    <row r="8641" spans="1:13" x14ac:dyDescent="0.3">
      <c r="A8641" s="139">
        <f t="shared" si="8845"/>
        <v>228</v>
      </c>
      <c r="B8641" s="148">
        <f t="shared" si="8847"/>
        <v>9</v>
      </c>
      <c r="D8641" s="149" t="str">
        <f>+VLOOKUP($A8641,mUNICIPIOS!$B$4:$F$343,2,0)</f>
        <v>Huehuetenango</v>
      </c>
      <c r="E8641" s="149">
        <f>+VLOOKUP($A8641,mUNICIPIOS!$B$4:$F$343,3,0)</f>
        <v>1332</v>
      </c>
      <c r="F8641" s="149" t="str">
        <f>+VLOOKUP($A8641,mUNICIPIOS!$B$4:$F$343,4,0)</f>
        <v>Unión Cantinil</v>
      </c>
      <c r="G8641" s="139" t="str">
        <f t="shared" ref="G8641:K8641" si="8867">+G8603</f>
        <v>02</v>
      </c>
      <c r="H8641" t="str">
        <f t="shared" si="8867"/>
        <v>IIC</v>
      </c>
      <c r="I8641" t="str">
        <f t="shared" si="8867"/>
        <v>Índice de Información a la Ciudadanía</v>
      </c>
      <c r="J8641" t="str">
        <f t="shared" si="8867"/>
        <v>02-03</v>
      </c>
      <c r="K8641" t="str">
        <f t="shared" si="8867"/>
        <v>Información pública de oficio actualizada y disponible de acuerdo a la LAIP y uso de internet.</v>
      </c>
      <c r="L8641" s="150">
        <f>+VLOOKUP($E8641,IIC_2018!$B$8:$Q$347,9,0)</f>
        <v>0.88</v>
      </c>
      <c r="M8641" s="142" t="str">
        <f>+VLOOKUP($E8641,IIC_2018!$B$8:$Q$347,10,0)</f>
        <v>Alto</v>
      </c>
    </row>
    <row r="8642" spans="1:13" x14ac:dyDescent="0.3">
      <c r="A8642" s="139">
        <f t="shared" si="8845"/>
        <v>228</v>
      </c>
      <c r="B8642" s="148">
        <f t="shared" si="8847"/>
        <v>10</v>
      </c>
      <c r="D8642" s="149" t="str">
        <f>+VLOOKUP($A8642,mUNICIPIOS!$B$4:$F$343,2,0)</f>
        <v>Huehuetenango</v>
      </c>
      <c r="E8642" s="149">
        <f>+VLOOKUP($A8642,mUNICIPIOS!$B$4:$F$343,3,0)</f>
        <v>1332</v>
      </c>
      <c r="F8642" s="149" t="str">
        <f>+VLOOKUP($A8642,mUNICIPIOS!$B$4:$F$343,4,0)</f>
        <v>Unión Cantinil</v>
      </c>
      <c r="G8642" s="139" t="str">
        <f t="shared" ref="G8642:K8642" si="8868">+G8604</f>
        <v>02</v>
      </c>
      <c r="H8642" t="str">
        <f t="shared" si="8868"/>
        <v>IIC</v>
      </c>
      <c r="I8642" t="str">
        <f t="shared" si="8868"/>
        <v>Índice de Información a la Ciudadanía</v>
      </c>
      <c r="J8642" t="str">
        <f t="shared" si="8868"/>
        <v>02-04</v>
      </c>
      <c r="K8642" t="str">
        <f t="shared" si="8868"/>
        <v>Relación del monto contratado por medio de Guate compras con el total del presupuesto de egresos vigente.</v>
      </c>
      <c r="L8642" s="150">
        <f>+VLOOKUP($E8642,IIC_2018!$B$8:$Q$347,12,0)</f>
        <v>0.94102946973658519</v>
      </c>
      <c r="M8642" s="142" t="str">
        <f>+VLOOKUP($E8642,IIC_2018!$B$8:$Q$347,13,0)</f>
        <v>Alto</v>
      </c>
    </row>
    <row r="8643" spans="1:13" x14ac:dyDescent="0.3">
      <c r="A8643" s="139">
        <f t="shared" si="8845"/>
        <v>228</v>
      </c>
      <c r="B8643" s="148">
        <f t="shared" si="8847"/>
        <v>11</v>
      </c>
      <c r="D8643" s="149" t="str">
        <f>+VLOOKUP($A8643,mUNICIPIOS!$B$4:$F$343,2,0)</f>
        <v>Huehuetenango</v>
      </c>
      <c r="E8643" s="149">
        <f>+VLOOKUP($A8643,mUNICIPIOS!$B$4:$F$343,3,0)</f>
        <v>1332</v>
      </c>
      <c r="F8643" s="149" t="str">
        <f>+VLOOKUP($A8643,mUNICIPIOS!$B$4:$F$343,4,0)</f>
        <v>Unión Cantinil</v>
      </c>
      <c r="G8643" s="139" t="str">
        <f t="shared" ref="G8643:K8643" si="8869">+G8605</f>
        <v>02</v>
      </c>
      <c r="H8643" t="str">
        <f t="shared" si="8869"/>
        <v>IIC</v>
      </c>
      <c r="I8643" t="str">
        <f t="shared" si="8869"/>
        <v>Índice de Información a la Ciudadanía</v>
      </c>
      <c r="J8643" t="str">
        <f t="shared" si="8869"/>
        <v>INDICE</v>
      </c>
      <c r="K8643">
        <f t="shared" si="8869"/>
        <v>0</v>
      </c>
      <c r="L8643" s="150">
        <f>+VLOOKUP($E8643,IIC_2018!$B$8:$Q$347,15,0)</f>
        <v>0.64275736743414624</v>
      </c>
      <c r="M8643" s="142" t="str">
        <f>+VLOOKUP($E8643,IIC_2018!$B$8:$Q$347,16,0)</f>
        <v>Medio alto</v>
      </c>
    </row>
    <row r="8644" spans="1:13" x14ac:dyDescent="0.3">
      <c r="A8644" s="139">
        <f t="shared" si="8845"/>
        <v>228</v>
      </c>
      <c r="B8644" s="148">
        <f t="shared" si="8847"/>
        <v>12</v>
      </c>
      <c r="D8644" s="149" t="str">
        <f>+VLOOKUP($A8644,mUNICIPIOS!$B$4:$F$343,2,0)</f>
        <v>Huehuetenango</v>
      </c>
      <c r="E8644" s="149">
        <f>+VLOOKUP($A8644,mUNICIPIOS!$B$4:$F$343,3,0)</f>
        <v>1332</v>
      </c>
      <c r="F8644" s="149" t="str">
        <f>+VLOOKUP($A8644,mUNICIPIOS!$B$4:$F$343,4,0)</f>
        <v>Unión Cantinil</v>
      </c>
      <c r="G8644" s="139" t="str">
        <f t="shared" ref="G8644:K8644" si="8870">+G8606</f>
        <v>03</v>
      </c>
      <c r="H8644" t="str">
        <f t="shared" si="8870"/>
        <v>ISP</v>
      </c>
      <c r="I8644" t="str">
        <f t="shared" si="8870"/>
        <v>Índice de Servicios Públicos</v>
      </c>
      <c r="J8644" t="str">
        <f t="shared" si="8870"/>
        <v>03-01</v>
      </c>
      <c r="K8644" t="str">
        <f t="shared" si="8870"/>
        <v>Cobertura del servicio público de agua</v>
      </c>
      <c r="L8644" s="150">
        <f>+VLOOKUP($E8644,ISP_2018!$B$8:$T$347,3,0)</f>
        <v>0</v>
      </c>
      <c r="M8644" s="142" t="str">
        <f>+VLOOKUP($E8644,ISP_2018!$B$8:$T$347,4,0)</f>
        <v>Bajo</v>
      </c>
    </row>
    <row r="8645" spans="1:13" x14ac:dyDescent="0.3">
      <c r="A8645" s="139">
        <f t="shared" si="8845"/>
        <v>228</v>
      </c>
      <c r="B8645" s="148">
        <f t="shared" si="8847"/>
        <v>13</v>
      </c>
      <c r="D8645" s="149" t="str">
        <f>+VLOOKUP($A8645,mUNICIPIOS!$B$4:$F$343,2,0)</f>
        <v>Huehuetenango</v>
      </c>
      <c r="E8645" s="149">
        <f>+VLOOKUP($A8645,mUNICIPIOS!$B$4:$F$343,3,0)</f>
        <v>1332</v>
      </c>
      <c r="F8645" s="149" t="str">
        <f>+VLOOKUP($A8645,mUNICIPIOS!$B$4:$F$343,4,0)</f>
        <v>Unión Cantinil</v>
      </c>
      <c r="G8645" s="139" t="str">
        <f t="shared" ref="G8645:K8645" si="8871">+G8607</f>
        <v>03</v>
      </c>
      <c r="H8645" t="str">
        <f t="shared" si="8871"/>
        <v>ISP</v>
      </c>
      <c r="I8645" t="str">
        <f t="shared" si="8871"/>
        <v>Índice de Servicios Públicos</v>
      </c>
      <c r="J8645" t="str">
        <f t="shared" si="8871"/>
        <v>03-02</v>
      </c>
      <c r="K8645" t="str">
        <f t="shared" si="8871"/>
        <v>Control de la calidad del servicio público de agua</v>
      </c>
      <c r="L8645" s="150">
        <f>+VLOOKUP($E8645,ISP_2018!$B$8:$T$347,6,0)</f>
        <v>0</v>
      </c>
      <c r="M8645" s="142" t="str">
        <f>+VLOOKUP($E8645,ISP_2018!$B$8:$T$347,7,0)</f>
        <v>Bajo</v>
      </c>
    </row>
    <row r="8646" spans="1:13" x14ac:dyDescent="0.3">
      <c r="A8646" s="139">
        <f t="shared" si="8845"/>
        <v>228</v>
      </c>
      <c r="B8646" s="148">
        <f t="shared" si="8847"/>
        <v>14</v>
      </c>
      <c r="D8646" s="149" t="str">
        <f>+VLOOKUP($A8646,mUNICIPIOS!$B$4:$F$343,2,0)</f>
        <v>Huehuetenango</v>
      </c>
      <c r="E8646" s="149">
        <f>+VLOOKUP($A8646,mUNICIPIOS!$B$4:$F$343,3,0)</f>
        <v>1332</v>
      </c>
      <c r="F8646" s="149" t="str">
        <f>+VLOOKUP($A8646,mUNICIPIOS!$B$4:$F$343,4,0)</f>
        <v>Unión Cantinil</v>
      </c>
      <c r="G8646" s="139" t="str">
        <f t="shared" ref="G8646:K8646" si="8872">+G8608</f>
        <v>03</v>
      </c>
      <c r="H8646" t="str">
        <f t="shared" si="8872"/>
        <v>ISP</v>
      </c>
      <c r="I8646" t="str">
        <f t="shared" si="8872"/>
        <v>Índice de Servicios Públicos</v>
      </c>
      <c r="J8646" t="str">
        <f t="shared" si="8872"/>
        <v>03-03</v>
      </c>
      <c r="K8646" t="str">
        <f t="shared" si="8872"/>
        <v>Disposición  y tratamiento  de aguas residuales</v>
      </c>
      <c r="L8646" s="150">
        <f>+VLOOKUP($E8646,ISP_2018!$B$8:$T$347,9,0)</f>
        <v>0</v>
      </c>
      <c r="M8646" s="142" t="str">
        <f>+VLOOKUP($E8646,ISP_2018!$B$8:$T$347,10,0)</f>
        <v>Bajo</v>
      </c>
    </row>
    <row r="8647" spans="1:13" x14ac:dyDescent="0.3">
      <c r="A8647" s="139">
        <f t="shared" si="8845"/>
        <v>228</v>
      </c>
      <c r="B8647" s="148">
        <f t="shared" si="8847"/>
        <v>15</v>
      </c>
      <c r="D8647" s="149" t="str">
        <f>+VLOOKUP($A8647,mUNICIPIOS!$B$4:$F$343,2,0)</f>
        <v>Huehuetenango</v>
      </c>
      <c r="E8647" s="149">
        <f>+VLOOKUP($A8647,mUNICIPIOS!$B$4:$F$343,3,0)</f>
        <v>1332</v>
      </c>
      <c r="F8647" s="149" t="str">
        <f>+VLOOKUP($A8647,mUNICIPIOS!$B$4:$F$343,4,0)</f>
        <v>Unión Cantinil</v>
      </c>
      <c r="G8647" s="139" t="str">
        <f t="shared" ref="G8647:K8647" si="8873">+G8609</f>
        <v>03</v>
      </c>
      <c r="H8647" t="str">
        <f t="shared" si="8873"/>
        <v>ISP</v>
      </c>
      <c r="I8647" t="str">
        <f t="shared" si="8873"/>
        <v>Índice de Servicios Públicos</v>
      </c>
      <c r="J8647" t="str">
        <f t="shared" si="8873"/>
        <v>03-04</v>
      </c>
      <c r="K8647" t="str">
        <f t="shared" si="8873"/>
        <v>Gestión y manejo de los residuos y desechos sólidos</v>
      </c>
      <c r="L8647" s="150">
        <f>+VLOOKUP($E8647,ISP_2018!$B$8:$T$347,12,0)</f>
        <v>0</v>
      </c>
      <c r="M8647" s="142" t="str">
        <f>+VLOOKUP($E8647,ISP_2018!$B$8:$T$347,13,0)</f>
        <v>Bajo</v>
      </c>
    </row>
    <row r="8648" spans="1:13" x14ac:dyDescent="0.3">
      <c r="A8648" s="139">
        <f t="shared" si="8845"/>
        <v>228</v>
      </c>
      <c r="B8648" s="148">
        <f t="shared" si="8847"/>
        <v>16</v>
      </c>
      <c r="D8648" s="149" t="str">
        <f>+VLOOKUP($A8648,mUNICIPIOS!$B$4:$F$343,2,0)</f>
        <v>Huehuetenango</v>
      </c>
      <c r="E8648" s="149">
        <f>+VLOOKUP($A8648,mUNICIPIOS!$B$4:$F$343,3,0)</f>
        <v>1332</v>
      </c>
      <c r="F8648" s="149" t="str">
        <f>+VLOOKUP($A8648,mUNICIPIOS!$B$4:$F$343,4,0)</f>
        <v>Unión Cantinil</v>
      </c>
      <c r="G8648" s="139" t="str">
        <f t="shared" ref="G8648:K8648" si="8874">+G8610</f>
        <v>03</v>
      </c>
      <c r="H8648" t="str">
        <f t="shared" si="8874"/>
        <v>ISP</v>
      </c>
      <c r="I8648" t="str">
        <f t="shared" si="8874"/>
        <v>Índice de Servicios Públicos</v>
      </c>
      <c r="J8648" t="str">
        <f t="shared" si="8874"/>
        <v>03-05</v>
      </c>
      <c r="K8648" t="str">
        <f t="shared" si="8874"/>
        <v>Gestión de servicios públicos municipales</v>
      </c>
      <c r="L8648" s="150">
        <f>+VLOOKUP($E8648,ISP_2018!$B$8:$T$347,15,0)</f>
        <v>0.19354838709677422</v>
      </c>
      <c r="M8648" s="142" t="str">
        <f>+VLOOKUP($E8648,ISP_2018!$B$8:$T$347,16,0)</f>
        <v>Bajo</v>
      </c>
    </row>
    <row r="8649" spans="1:13" x14ac:dyDescent="0.3">
      <c r="A8649" s="139">
        <f t="shared" si="8845"/>
        <v>228</v>
      </c>
      <c r="B8649" s="148">
        <f t="shared" si="8847"/>
        <v>17</v>
      </c>
      <c r="D8649" s="149" t="str">
        <f>+VLOOKUP($A8649,mUNICIPIOS!$B$4:$F$343,2,0)</f>
        <v>Huehuetenango</v>
      </c>
      <c r="E8649" s="149">
        <f>+VLOOKUP($A8649,mUNICIPIOS!$B$4:$F$343,3,0)</f>
        <v>1332</v>
      </c>
      <c r="F8649" s="149" t="str">
        <f>+VLOOKUP($A8649,mUNICIPIOS!$B$4:$F$343,4,0)</f>
        <v>Unión Cantinil</v>
      </c>
      <c r="G8649" s="139" t="str">
        <f t="shared" ref="G8649:K8649" si="8875">+G8611</f>
        <v>03</v>
      </c>
      <c r="H8649" t="str">
        <f t="shared" si="8875"/>
        <v>ISP</v>
      </c>
      <c r="I8649" t="str">
        <f t="shared" si="8875"/>
        <v>Índice de Servicios Públicos</v>
      </c>
      <c r="J8649" t="str">
        <f t="shared" si="8875"/>
        <v>INDICE</v>
      </c>
      <c r="K8649">
        <f t="shared" si="8875"/>
        <v>0</v>
      </c>
      <c r="L8649" s="150">
        <f>+VLOOKUP($E8649,ISP_2018!$B$8:$T$347,18,0)</f>
        <v>3.8709677419354847E-2</v>
      </c>
      <c r="M8649" s="142" t="str">
        <f>+VLOOKUP($E8649,ISP_2018!$B$8:$T$347,19,0)</f>
        <v>Bajo</v>
      </c>
    </row>
    <row r="8650" spans="1:13" x14ac:dyDescent="0.3">
      <c r="A8650" s="139">
        <f t="shared" si="8845"/>
        <v>228</v>
      </c>
      <c r="B8650" s="148">
        <f t="shared" si="8847"/>
        <v>18</v>
      </c>
      <c r="D8650" s="149" t="str">
        <f>+VLOOKUP($A8650,mUNICIPIOS!$B$4:$F$343,2,0)</f>
        <v>Huehuetenango</v>
      </c>
      <c r="E8650" s="149">
        <f>+VLOOKUP($A8650,mUNICIPIOS!$B$4:$F$343,3,0)</f>
        <v>1332</v>
      </c>
      <c r="F8650" s="149" t="str">
        <f>+VLOOKUP($A8650,mUNICIPIOS!$B$4:$F$343,4,0)</f>
        <v>Unión Cantinil</v>
      </c>
      <c r="G8650" s="139" t="str">
        <f t="shared" ref="G8650:K8650" si="8876">+G8612</f>
        <v>04</v>
      </c>
      <c r="H8650" t="str">
        <f t="shared" si="8876"/>
        <v>IGA</v>
      </c>
      <c r="I8650" t="str">
        <f t="shared" si="8876"/>
        <v>Índice de Gestión Administrativa</v>
      </c>
      <c r="J8650" t="str">
        <f t="shared" si="8876"/>
        <v>04-01</v>
      </c>
      <c r="K8650" t="str">
        <f t="shared" si="8876"/>
        <v>Existencia de elementos de atención municipal orientada al vecino</v>
      </c>
      <c r="L8650" s="150">
        <f>+VLOOKUP($E8650,IGA_2018!$B$8:$N$347,3,0)</f>
        <v>0</v>
      </c>
      <c r="M8650" s="142" t="str">
        <f>+VLOOKUP($E8650,IGA_2018!$B$8:$N$347,4,0)</f>
        <v>Bajo</v>
      </c>
    </row>
    <row r="8651" spans="1:13" x14ac:dyDescent="0.3">
      <c r="A8651" s="139">
        <f t="shared" si="8845"/>
        <v>228</v>
      </c>
      <c r="B8651" s="148">
        <f t="shared" si="8847"/>
        <v>19</v>
      </c>
      <c r="D8651" s="149" t="str">
        <f>+VLOOKUP($A8651,mUNICIPIOS!$B$4:$F$343,2,0)</f>
        <v>Huehuetenango</v>
      </c>
      <c r="E8651" s="149">
        <f>+VLOOKUP($A8651,mUNICIPIOS!$B$4:$F$343,3,0)</f>
        <v>1332</v>
      </c>
      <c r="F8651" s="149" t="str">
        <f>+VLOOKUP($A8651,mUNICIPIOS!$B$4:$F$343,4,0)</f>
        <v>Unión Cantinil</v>
      </c>
      <c r="G8651" s="139" t="str">
        <f t="shared" ref="G8651:K8651" si="8877">+G8613</f>
        <v>04</v>
      </c>
      <c r="H8651" t="str">
        <f t="shared" si="8877"/>
        <v>IGA</v>
      </c>
      <c r="I8651" t="str">
        <f t="shared" si="8877"/>
        <v>Índice de Gestión Administrativa</v>
      </c>
      <c r="J8651" t="str">
        <f t="shared" si="8877"/>
        <v>04-02</v>
      </c>
      <c r="K8651" t="str">
        <f t="shared" si="8877"/>
        <v>Gestión del recurso humano.</v>
      </c>
      <c r="L8651" s="150">
        <f>+VLOOKUP($E8651,IGA_2018!$B$8:$N$347,6,0)</f>
        <v>0</v>
      </c>
      <c r="M8651" s="142" t="str">
        <f>+VLOOKUP($E8651,IGA_2018!$B$8:$N$347,7,0)</f>
        <v>Bajo</v>
      </c>
    </row>
    <row r="8652" spans="1:13" x14ac:dyDescent="0.3">
      <c r="A8652" s="139">
        <f t="shared" si="8845"/>
        <v>228</v>
      </c>
      <c r="B8652" s="148">
        <f t="shared" si="8847"/>
        <v>20</v>
      </c>
      <c r="D8652" s="149" t="str">
        <f>+VLOOKUP($A8652,mUNICIPIOS!$B$4:$F$343,2,0)</f>
        <v>Huehuetenango</v>
      </c>
      <c r="E8652" s="149">
        <f>+VLOOKUP($A8652,mUNICIPIOS!$B$4:$F$343,3,0)</f>
        <v>1332</v>
      </c>
      <c r="F8652" s="149" t="str">
        <f>+VLOOKUP($A8652,mUNICIPIOS!$B$4:$F$343,4,0)</f>
        <v>Unión Cantinil</v>
      </c>
      <c r="G8652" s="139" t="str">
        <f t="shared" ref="G8652:K8652" si="8878">+G8614</f>
        <v>04</v>
      </c>
      <c r="H8652" t="str">
        <f t="shared" si="8878"/>
        <v>IGA</v>
      </c>
      <c r="I8652" t="str">
        <f t="shared" si="8878"/>
        <v>Índice de Gestión Administrativa</v>
      </c>
      <c r="J8652" t="str">
        <f t="shared" si="8878"/>
        <v>04-03</v>
      </c>
      <c r="K8652" t="str">
        <f t="shared" si="8878"/>
        <v>Existencia de oficinas municipales con instrumentos de gestión.</v>
      </c>
      <c r="L8652" s="150">
        <f>+VLOOKUP($E8652,IGA_2018!$B$8:$N$347,9,0)</f>
        <v>0.1875</v>
      </c>
      <c r="M8652" s="142" t="str">
        <f>+VLOOKUP($E8652,IGA_2018!$B$8:$N$347,10,0)</f>
        <v>Bajo</v>
      </c>
    </row>
    <row r="8653" spans="1:13" x14ac:dyDescent="0.3">
      <c r="A8653" s="139">
        <f t="shared" si="8845"/>
        <v>228</v>
      </c>
      <c r="B8653" s="148">
        <f t="shared" si="8847"/>
        <v>21</v>
      </c>
      <c r="D8653" s="149" t="str">
        <f>+VLOOKUP($A8653,mUNICIPIOS!$B$4:$F$343,2,0)</f>
        <v>Huehuetenango</v>
      </c>
      <c r="E8653" s="149">
        <f>+VLOOKUP($A8653,mUNICIPIOS!$B$4:$F$343,3,0)</f>
        <v>1332</v>
      </c>
      <c r="F8653" s="149" t="str">
        <f>+VLOOKUP($A8653,mUNICIPIOS!$B$4:$F$343,4,0)</f>
        <v>Unión Cantinil</v>
      </c>
      <c r="G8653" s="139" t="str">
        <f t="shared" ref="G8653:K8653" si="8879">+G8615</f>
        <v>04</v>
      </c>
      <c r="H8653" t="str">
        <f t="shared" si="8879"/>
        <v>IGA</v>
      </c>
      <c r="I8653" t="str">
        <f t="shared" si="8879"/>
        <v>Índice de Gestión Administrativa</v>
      </c>
      <c r="J8653" t="str">
        <f t="shared" si="8879"/>
        <v>INDICE</v>
      </c>
      <c r="K8653">
        <f t="shared" si="8879"/>
        <v>0</v>
      </c>
      <c r="L8653" s="150">
        <f>+VLOOKUP($E8653,IGA_2018!$B$8:$N$347,12,0)</f>
        <v>6.5624999999999989E-2</v>
      </c>
      <c r="M8653" s="142" t="str">
        <f>+VLOOKUP($E8653,IGA_2018!$B$8:$N$347,13,0)</f>
        <v>Bajo</v>
      </c>
    </row>
    <row r="8654" spans="1:13" x14ac:dyDescent="0.3">
      <c r="A8654" s="139">
        <f t="shared" si="8845"/>
        <v>228</v>
      </c>
      <c r="B8654" s="148">
        <f t="shared" si="8847"/>
        <v>22</v>
      </c>
      <c r="D8654" s="149" t="str">
        <f>+VLOOKUP($A8654,mUNICIPIOS!$B$4:$F$343,2,0)</f>
        <v>Huehuetenango</v>
      </c>
      <c r="E8654" s="149">
        <f>+VLOOKUP($A8654,mUNICIPIOS!$B$4:$F$343,3,0)</f>
        <v>1332</v>
      </c>
      <c r="F8654" s="149" t="str">
        <f>+VLOOKUP($A8654,mUNICIPIOS!$B$4:$F$343,4,0)</f>
        <v>Unión Cantinil</v>
      </c>
      <c r="G8654" s="139" t="str">
        <f t="shared" ref="G8654:K8654" si="8880">+G8616</f>
        <v>05</v>
      </c>
      <c r="H8654" t="str">
        <f t="shared" si="8880"/>
        <v>IGF</v>
      </c>
      <c r="I8654" t="str">
        <f t="shared" si="8880"/>
        <v>Índice de Gestión Financiera</v>
      </c>
      <c r="J8654" t="str">
        <f t="shared" si="8880"/>
        <v>05-01</v>
      </c>
      <c r="K8654" t="str">
        <f t="shared" si="8880"/>
        <v>Autonomía financiera municipal</v>
      </c>
      <c r="L8654" s="150">
        <f>+VLOOKUP($E8654,IGF_2018!$B$8:$Z$347,3,0)</f>
        <v>3.0302367959071753E-2</v>
      </c>
      <c r="M8654" s="142" t="str">
        <f>+VLOOKUP($E8654,IGF_2018!$B$8:$Z$347,4,0)</f>
        <v>Bajo</v>
      </c>
    </row>
    <row r="8655" spans="1:13" x14ac:dyDescent="0.3">
      <c r="A8655" s="139">
        <f t="shared" si="8845"/>
        <v>228</v>
      </c>
      <c r="B8655" s="148">
        <f t="shared" si="8847"/>
        <v>23</v>
      </c>
      <c r="D8655" s="149" t="str">
        <f>+VLOOKUP($A8655,mUNICIPIOS!$B$4:$F$343,2,0)</f>
        <v>Huehuetenango</v>
      </c>
      <c r="E8655" s="149">
        <f>+VLOOKUP($A8655,mUNICIPIOS!$B$4:$F$343,3,0)</f>
        <v>1332</v>
      </c>
      <c r="F8655" s="149" t="str">
        <f>+VLOOKUP($A8655,mUNICIPIOS!$B$4:$F$343,4,0)</f>
        <v>Unión Cantinil</v>
      </c>
      <c r="G8655" s="139" t="str">
        <f t="shared" ref="G8655:K8655" si="8881">+G8617</f>
        <v>05</v>
      </c>
      <c r="H8655" t="str">
        <f t="shared" si="8881"/>
        <v>IGF</v>
      </c>
      <c r="I8655" t="str">
        <f t="shared" si="8881"/>
        <v>Índice de Gestión Financiera</v>
      </c>
      <c r="J8655" t="str">
        <f t="shared" si="8881"/>
        <v>05-02</v>
      </c>
      <c r="K8655" t="str">
        <f t="shared" si="8881"/>
        <v xml:space="preserve">Ingresos propios por habitante -sin regalías- </v>
      </c>
      <c r="L8655" s="150">
        <f>+VLOOKUP($E8655,IGF_2018!$B$8:$Z$347,6,0)</f>
        <v>1.5541878119602632E-2</v>
      </c>
      <c r="M8655" s="142" t="str">
        <f>+VLOOKUP($E8655,IGF_2018!$B$8:$Z$347,7,0)</f>
        <v>Bajo</v>
      </c>
    </row>
    <row r="8656" spans="1:13" x14ac:dyDescent="0.3">
      <c r="A8656" s="139">
        <f t="shared" si="8845"/>
        <v>228</v>
      </c>
      <c r="B8656" s="148">
        <f t="shared" si="8847"/>
        <v>24</v>
      </c>
      <c r="D8656" s="149" t="str">
        <f>+VLOOKUP($A8656,mUNICIPIOS!$B$4:$F$343,2,0)</f>
        <v>Huehuetenango</v>
      </c>
      <c r="E8656" s="149">
        <f>+VLOOKUP($A8656,mUNICIPIOS!$B$4:$F$343,3,0)</f>
        <v>1332</v>
      </c>
      <c r="F8656" s="149" t="str">
        <f>+VLOOKUP($A8656,mUNICIPIOS!$B$4:$F$343,4,0)</f>
        <v>Unión Cantinil</v>
      </c>
      <c r="G8656" s="139" t="str">
        <f t="shared" ref="G8656:K8656" si="8882">+G8618</f>
        <v>05</v>
      </c>
      <c r="H8656" t="str">
        <f t="shared" si="8882"/>
        <v>IGF</v>
      </c>
      <c r="I8656" t="str">
        <f t="shared" si="8882"/>
        <v>Índice de Gestión Financiera</v>
      </c>
      <c r="J8656" t="str">
        <f t="shared" si="8882"/>
        <v>05-03</v>
      </c>
      <c r="K8656" t="str">
        <f t="shared" si="8882"/>
        <v>Ingresos del IUSI en relación a los ingresos propios -sin regalías-</v>
      </c>
      <c r="L8656" s="150">
        <f>+VLOOKUP($E8656,IGF_2018!$B$8:$Z$347,9,0)</f>
        <v>0.28202525791989352</v>
      </c>
      <c r="M8656" s="142" t="str">
        <f>+VLOOKUP($E8656,IGF_2018!$B$8:$Z$347,10,0)</f>
        <v>Medio bajo</v>
      </c>
    </row>
    <row r="8657" spans="1:13" x14ac:dyDescent="0.3">
      <c r="A8657" s="139">
        <f t="shared" si="8845"/>
        <v>228</v>
      </c>
      <c r="B8657" s="148">
        <f t="shared" si="8847"/>
        <v>25</v>
      </c>
      <c r="D8657" s="149" t="str">
        <f>+VLOOKUP($A8657,mUNICIPIOS!$B$4:$F$343,2,0)</f>
        <v>Huehuetenango</v>
      </c>
      <c r="E8657" s="149">
        <f>+VLOOKUP($A8657,mUNICIPIOS!$B$4:$F$343,3,0)</f>
        <v>1332</v>
      </c>
      <c r="F8657" s="149" t="str">
        <f>+VLOOKUP($A8657,mUNICIPIOS!$B$4:$F$343,4,0)</f>
        <v>Unión Cantinil</v>
      </c>
      <c r="G8657" s="139" t="str">
        <f t="shared" ref="G8657:K8657" si="8883">+G8619</f>
        <v>05</v>
      </c>
      <c r="H8657" t="str">
        <f t="shared" si="8883"/>
        <v>IGF</v>
      </c>
      <c r="I8657" t="str">
        <f t="shared" si="8883"/>
        <v>Índice de Gestión Financiera</v>
      </c>
      <c r="J8657" t="str">
        <f t="shared" si="8883"/>
        <v>05-04</v>
      </c>
      <c r="K8657" t="str">
        <f t="shared" si="8883"/>
        <v>Inversión anual en capital fijo por habitante</v>
      </c>
      <c r="L8657" s="150">
        <f>+VLOOKUP($E8657,IGF_2018!$B$8:$Z$347,12,0)</f>
        <v>6.4058539093312078E-2</v>
      </c>
      <c r="M8657" s="142" t="str">
        <f>+VLOOKUP($E8657,IGF_2018!$B$8:$Z$347,13,0)</f>
        <v>Bajo</v>
      </c>
    </row>
    <row r="8658" spans="1:13" x14ac:dyDescent="0.3">
      <c r="A8658" s="139">
        <f t="shared" si="8845"/>
        <v>228</v>
      </c>
      <c r="B8658" s="148">
        <f t="shared" si="8847"/>
        <v>26</v>
      </c>
      <c r="D8658" s="149" t="str">
        <f>+VLOOKUP($A8658,mUNICIPIOS!$B$4:$F$343,2,0)</f>
        <v>Huehuetenango</v>
      </c>
      <c r="E8658" s="149">
        <f>+VLOOKUP($A8658,mUNICIPIOS!$B$4:$F$343,3,0)</f>
        <v>1332</v>
      </c>
      <c r="F8658" s="149" t="str">
        <f>+VLOOKUP($A8658,mUNICIPIOS!$B$4:$F$343,4,0)</f>
        <v>Unión Cantinil</v>
      </c>
      <c r="G8658" s="139" t="str">
        <f t="shared" ref="G8658:K8658" si="8884">+G8620</f>
        <v>05</v>
      </c>
      <c r="H8658" t="str">
        <f t="shared" si="8884"/>
        <v>IGF</v>
      </c>
      <c r="I8658" t="str">
        <f t="shared" si="8884"/>
        <v>Índice de Gestión Financiera</v>
      </c>
      <c r="J8658" t="str">
        <f t="shared" si="8884"/>
        <v>05-05</v>
      </c>
      <c r="K8658" t="str">
        <f t="shared" si="8884"/>
        <v>Inversión anual en capital fijo con recursos percibidos por ingresos propios</v>
      </c>
      <c r="L8658" s="150">
        <f>+VLOOKUP($E8658,IGF_2018!$B$8:$Z$347,15,0)</f>
        <v>7.211705607592471E-2</v>
      </c>
      <c r="M8658" s="142" t="str">
        <f>+VLOOKUP($E8658,IGF_2018!$B$8:$Z$347,16,0)</f>
        <v>Bajo</v>
      </c>
    </row>
    <row r="8659" spans="1:13" x14ac:dyDescent="0.3">
      <c r="A8659" s="139">
        <f t="shared" si="8845"/>
        <v>228</v>
      </c>
      <c r="B8659" s="148">
        <f t="shared" si="8847"/>
        <v>27</v>
      </c>
      <c r="D8659" s="149" t="str">
        <f>+VLOOKUP($A8659,mUNICIPIOS!$B$4:$F$343,2,0)</f>
        <v>Huehuetenango</v>
      </c>
      <c r="E8659" s="149">
        <f>+VLOOKUP($A8659,mUNICIPIOS!$B$4:$F$343,3,0)</f>
        <v>1332</v>
      </c>
      <c r="F8659" s="149" t="str">
        <f>+VLOOKUP($A8659,mUNICIPIOS!$B$4:$F$343,4,0)</f>
        <v>Unión Cantinil</v>
      </c>
      <c r="G8659" s="139" t="str">
        <f t="shared" ref="G8659:K8659" si="8885">+G8621</f>
        <v>05</v>
      </c>
      <c r="H8659" t="str">
        <f t="shared" si="8885"/>
        <v>IGF</v>
      </c>
      <c r="I8659" t="str">
        <f t="shared" si="8885"/>
        <v>Índice de Gestión Financiera</v>
      </c>
      <c r="J8659" t="str">
        <f t="shared" si="8885"/>
        <v>05-06</v>
      </c>
      <c r="K8659" t="str">
        <f t="shared" si="8885"/>
        <v xml:space="preserve">Inversión anual en capital fijo con recursos percibidos por transferencias del Gobierno Central </v>
      </c>
      <c r="L8659" s="150">
        <f>+VLOOKUP($E8659,IGF_2018!$B$8:$Z$347,18,0)</f>
        <v>2.9280167784959763E-2</v>
      </c>
      <c r="M8659" s="142" t="str">
        <f>+VLOOKUP($E8659,IGF_2018!$B$8:$Z$347,19,0)</f>
        <v>Bajo</v>
      </c>
    </row>
    <row r="8660" spans="1:13" x14ac:dyDescent="0.3">
      <c r="A8660" s="139">
        <f t="shared" si="8845"/>
        <v>228</v>
      </c>
      <c r="B8660" s="148">
        <f t="shared" si="8847"/>
        <v>28</v>
      </c>
      <c r="D8660" s="149" t="str">
        <f>+VLOOKUP($A8660,mUNICIPIOS!$B$4:$F$343,2,0)</f>
        <v>Huehuetenango</v>
      </c>
      <c r="E8660" s="149">
        <f>+VLOOKUP($A8660,mUNICIPIOS!$B$4:$F$343,3,0)</f>
        <v>1332</v>
      </c>
      <c r="F8660" s="149" t="str">
        <f>+VLOOKUP($A8660,mUNICIPIOS!$B$4:$F$343,4,0)</f>
        <v>Unión Cantinil</v>
      </c>
      <c r="G8660" s="139" t="str">
        <f t="shared" ref="G8660:K8660" si="8886">+G8622</f>
        <v>05</v>
      </c>
      <c r="H8660" t="str">
        <f t="shared" si="8886"/>
        <v>IGF</v>
      </c>
      <c r="I8660" t="str">
        <f t="shared" si="8886"/>
        <v>Índice de Gestión Financiera</v>
      </c>
      <c r="J8660" t="str">
        <f t="shared" si="8886"/>
        <v>05-07</v>
      </c>
      <c r="K8660" t="str">
        <f t="shared" si="8886"/>
        <v>Financiamiento por endeudamiento municipal</v>
      </c>
      <c r="L8660" s="150">
        <f>+VLOOKUP($E8660,IGF_2018!$B$8:$Z$347,21,0)</f>
        <v>1</v>
      </c>
      <c r="M8660" s="142" t="str">
        <f>+VLOOKUP($E8660,IGF_2018!$B$8:$Z$347,22,0)</f>
        <v>Alto</v>
      </c>
    </row>
    <row r="8661" spans="1:13" x14ac:dyDescent="0.3">
      <c r="A8661" s="139">
        <f t="shared" si="8845"/>
        <v>228</v>
      </c>
      <c r="B8661" s="148">
        <f t="shared" si="8847"/>
        <v>29</v>
      </c>
      <c r="D8661" s="149" t="str">
        <f>+VLOOKUP($A8661,mUNICIPIOS!$B$4:$F$343,2,0)</f>
        <v>Huehuetenango</v>
      </c>
      <c r="E8661" s="149">
        <f>+VLOOKUP($A8661,mUNICIPIOS!$B$4:$F$343,3,0)</f>
        <v>1332</v>
      </c>
      <c r="F8661" s="149" t="str">
        <f>+VLOOKUP($A8661,mUNICIPIOS!$B$4:$F$343,4,0)</f>
        <v>Unión Cantinil</v>
      </c>
      <c r="G8661" s="139" t="str">
        <f t="shared" ref="G8661:K8661" si="8887">+G8623</f>
        <v>05</v>
      </c>
      <c r="H8661" t="str">
        <f t="shared" si="8887"/>
        <v>IGF</v>
      </c>
      <c r="I8661" t="str">
        <f t="shared" si="8887"/>
        <v>Índice de Gestión Financiera</v>
      </c>
      <c r="J8661" t="str">
        <f t="shared" si="8887"/>
        <v>INDICE</v>
      </c>
      <c r="K8661">
        <f t="shared" si="8887"/>
        <v>0</v>
      </c>
      <c r="L8661" s="150">
        <f>+VLOOKUP($E8661,IGF_2018!$B$8:$Z$347,24,0)</f>
        <v>0.2539169513031439</v>
      </c>
      <c r="M8661" s="142" t="str">
        <f>+VLOOKUP($E8661,IGF_2018!$B$8:$Z$347,25,0)</f>
        <v>Medio bajo</v>
      </c>
    </row>
    <row r="8662" spans="1:13" x14ac:dyDescent="0.3">
      <c r="A8662" s="139">
        <f t="shared" si="8845"/>
        <v>228</v>
      </c>
      <c r="B8662" s="148">
        <f t="shared" si="8847"/>
        <v>30</v>
      </c>
      <c r="D8662" s="149" t="str">
        <f>+VLOOKUP($A8662,mUNICIPIOS!$B$4:$F$343,2,0)</f>
        <v>Huehuetenango</v>
      </c>
      <c r="E8662" s="149">
        <f>+VLOOKUP($A8662,mUNICIPIOS!$B$4:$F$343,3,0)</f>
        <v>1332</v>
      </c>
      <c r="F8662" s="149" t="str">
        <f>+VLOOKUP($A8662,mUNICIPIOS!$B$4:$F$343,4,0)</f>
        <v>Unión Cantinil</v>
      </c>
      <c r="G8662" s="139" t="str">
        <f t="shared" ref="G8662:K8662" si="8888">+G8624</f>
        <v>06</v>
      </c>
      <c r="H8662" t="str">
        <f t="shared" si="8888"/>
        <v>IGE</v>
      </c>
      <c r="I8662" t="str">
        <f t="shared" si="8888"/>
        <v>Índice de Gestión Estratégica</v>
      </c>
      <c r="J8662" t="str">
        <f t="shared" si="8888"/>
        <v>06-01</v>
      </c>
      <c r="K8662" t="str">
        <f t="shared" si="8888"/>
        <v>Ejecución del Plan Operativo Anual  (POA)</v>
      </c>
      <c r="L8662" s="150">
        <f>+VLOOKUP($E8662,IGE_2018!$B$8:$Z$347,3,0)</f>
        <v>0.16666666666666666</v>
      </c>
      <c r="M8662" s="142" t="str">
        <f>+VLOOKUP($E8662,IGE_2018!$B$8:$Z$347,4,0)</f>
        <v>Bajo</v>
      </c>
    </row>
    <row r="8663" spans="1:13" x14ac:dyDescent="0.3">
      <c r="A8663" s="139">
        <f t="shared" si="8845"/>
        <v>228</v>
      </c>
      <c r="B8663" s="148">
        <f t="shared" si="8847"/>
        <v>31</v>
      </c>
      <c r="D8663" s="149" t="str">
        <f>+VLOOKUP($A8663,mUNICIPIOS!$B$4:$F$343,2,0)</f>
        <v>Huehuetenango</v>
      </c>
      <c r="E8663" s="149">
        <f>+VLOOKUP($A8663,mUNICIPIOS!$B$4:$F$343,3,0)</f>
        <v>1332</v>
      </c>
      <c r="F8663" s="149" t="str">
        <f>+VLOOKUP($A8663,mUNICIPIOS!$B$4:$F$343,4,0)</f>
        <v>Unión Cantinil</v>
      </c>
      <c r="G8663" s="139" t="str">
        <f t="shared" ref="G8663:K8663" si="8889">+G8625</f>
        <v>06</v>
      </c>
      <c r="H8663" t="str">
        <f t="shared" si="8889"/>
        <v>IGE</v>
      </c>
      <c r="I8663" t="str">
        <f t="shared" si="8889"/>
        <v>Índice de Gestión Estratégica</v>
      </c>
      <c r="J8663" t="str">
        <f t="shared" si="8889"/>
        <v>06-02</v>
      </c>
      <c r="K8663" t="str">
        <f t="shared" si="8889"/>
        <v>Relación Plan de Desarrollo Municipal y Ordenamiento Territorial (PDM-OT) - Plan Estratégico Institucional (PEI) - Plan Operativo Multianual (POM) - Plan Operativo Anual (POA)</v>
      </c>
      <c r="L8663" s="150">
        <f>+VLOOKUP($E8663,IGE_2018!$B$8:$Z$347,6,0)</f>
        <v>0</v>
      </c>
      <c r="M8663" s="142" t="str">
        <f>+VLOOKUP($E8663,IGE_2018!$B$8:$Z$347,7,0)</f>
        <v>Bajo</v>
      </c>
    </row>
    <row r="8664" spans="1:13" x14ac:dyDescent="0.3">
      <c r="A8664" s="139">
        <f t="shared" si="8845"/>
        <v>228</v>
      </c>
      <c r="B8664" s="148">
        <f t="shared" si="8847"/>
        <v>32</v>
      </c>
      <c r="D8664" s="149" t="str">
        <f>+VLOOKUP($A8664,mUNICIPIOS!$B$4:$F$343,2,0)</f>
        <v>Huehuetenango</v>
      </c>
      <c r="E8664" s="149">
        <f>+VLOOKUP($A8664,mUNICIPIOS!$B$4:$F$343,3,0)</f>
        <v>1332</v>
      </c>
      <c r="F8664" s="149" t="str">
        <f>+VLOOKUP($A8664,mUNICIPIOS!$B$4:$F$343,4,0)</f>
        <v>Unión Cantinil</v>
      </c>
      <c r="G8664" s="139" t="str">
        <f t="shared" ref="G8664:K8664" si="8890">+G8626</f>
        <v>06</v>
      </c>
      <c r="H8664" t="str">
        <f t="shared" si="8890"/>
        <v>IGE</v>
      </c>
      <c r="I8664" t="str">
        <f t="shared" si="8890"/>
        <v>Índice de Gestión Estratégica</v>
      </c>
      <c r="J8664" t="str">
        <f t="shared" si="8890"/>
        <v>06-03</v>
      </c>
      <c r="K8664" t="str">
        <f t="shared" si="8890"/>
        <v>Presupuesto de egresos relacionado a competencias municipales que responden a prioridades nacionales de desarrollo.</v>
      </c>
      <c r="L8664" s="150">
        <f>+VLOOKUP($E8664,IGE_2018!$B$8:$Z$347,9,0)</f>
        <v>1.4805792068130664E-2</v>
      </c>
      <c r="M8664" s="142" t="str">
        <f>+VLOOKUP($E8664,IGE_2018!$B$8:$Z$347,10,0)</f>
        <v>Bajo</v>
      </c>
    </row>
    <row r="8665" spans="1:13" x14ac:dyDescent="0.3">
      <c r="A8665" s="139">
        <f t="shared" si="8845"/>
        <v>228</v>
      </c>
      <c r="B8665" s="148">
        <f t="shared" si="8847"/>
        <v>33</v>
      </c>
      <c r="D8665" s="149" t="str">
        <f>+VLOOKUP($A8665,mUNICIPIOS!$B$4:$F$343,2,0)</f>
        <v>Huehuetenango</v>
      </c>
      <c r="E8665" s="149">
        <f>+VLOOKUP($A8665,mUNICIPIOS!$B$4:$F$343,3,0)</f>
        <v>1332</v>
      </c>
      <c r="F8665" s="149" t="str">
        <f>+VLOOKUP($A8665,mUNICIPIOS!$B$4:$F$343,4,0)</f>
        <v>Unión Cantinil</v>
      </c>
      <c r="G8665" s="139" t="str">
        <f t="shared" ref="G8665:K8665" si="8891">+G8627</f>
        <v>06</v>
      </c>
      <c r="H8665" t="str">
        <f t="shared" si="8891"/>
        <v>IGE</v>
      </c>
      <c r="I8665" t="str">
        <f t="shared" si="8891"/>
        <v>Índice de Gestión Estratégica</v>
      </c>
      <c r="J8665" t="str">
        <f t="shared" si="8891"/>
        <v>06-04</v>
      </c>
      <c r="K8665" t="str">
        <f t="shared" si="8891"/>
        <v>Institucionalización de la gestión ordenada del territorio</v>
      </c>
      <c r="L8665" s="150">
        <f>+VLOOKUP($E8665,IGE_2018!$B$8:$Z$347,12,0)</f>
        <v>0</v>
      </c>
      <c r="M8665" s="142" t="str">
        <f>+VLOOKUP($E8665,IGE_2018!$B$8:$Z$347,13,0)</f>
        <v>Bajo</v>
      </c>
    </row>
    <row r="8666" spans="1:13" x14ac:dyDescent="0.3">
      <c r="A8666" s="139">
        <f t="shared" si="8845"/>
        <v>228</v>
      </c>
      <c r="B8666" s="148">
        <f t="shared" si="8847"/>
        <v>34</v>
      </c>
      <c r="D8666" s="149" t="str">
        <f>+VLOOKUP($A8666,mUNICIPIOS!$B$4:$F$343,2,0)</f>
        <v>Huehuetenango</v>
      </c>
      <c r="E8666" s="149">
        <f>+VLOOKUP($A8666,mUNICIPIOS!$B$4:$F$343,3,0)</f>
        <v>1332</v>
      </c>
      <c r="F8666" s="149" t="str">
        <f>+VLOOKUP($A8666,mUNICIPIOS!$B$4:$F$343,4,0)</f>
        <v>Unión Cantinil</v>
      </c>
      <c r="G8666" s="139" t="str">
        <f t="shared" ref="G8666:K8666" si="8892">+G8628</f>
        <v>06</v>
      </c>
      <c r="H8666" t="str">
        <f t="shared" si="8892"/>
        <v>IGE</v>
      </c>
      <c r="I8666" t="str">
        <f t="shared" si="8892"/>
        <v>Índice de Gestión Estratégica</v>
      </c>
      <c r="J8666" t="str">
        <f t="shared" si="8892"/>
        <v>06-05</v>
      </c>
      <c r="K8666" t="str">
        <f t="shared" si="8892"/>
        <v>Acciones para la gestión ordenada del territorio</v>
      </c>
      <c r="L8666" s="150">
        <f>+VLOOKUP($E8666,IGE_2018!$B$8:$Z$347,15,0)</f>
        <v>0</v>
      </c>
      <c r="M8666" s="142" t="str">
        <f>+VLOOKUP($E8666,IGE_2018!$B$8:$Z$347,16,0)</f>
        <v>Bajo</v>
      </c>
    </row>
    <row r="8667" spans="1:13" x14ac:dyDescent="0.3">
      <c r="A8667" s="139">
        <f t="shared" si="8845"/>
        <v>228</v>
      </c>
      <c r="B8667" s="148">
        <f t="shared" si="8847"/>
        <v>35</v>
      </c>
      <c r="D8667" s="149" t="str">
        <f>+VLOOKUP($A8667,mUNICIPIOS!$B$4:$F$343,2,0)</f>
        <v>Huehuetenango</v>
      </c>
      <c r="E8667" s="149">
        <f>+VLOOKUP($A8667,mUNICIPIOS!$B$4:$F$343,3,0)</f>
        <v>1332</v>
      </c>
      <c r="F8667" s="149" t="str">
        <f>+VLOOKUP($A8667,mUNICIPIOS!$B$4:$F$343,4,0)</f>
        <v>Unión Cantinil</v>
      </c>
      <c r="G8667" s="139" t="str">
        <f t="shared" ref="G8667:K8667" si="8893">+G8629</f>
        <v>06</v>
      </c>
      <c r="H8667" t="str">
        <f t="shared" si="8893"/>
        <v>IGE</v>
      </c>
      <c r="I8667" t="str">
        <f t="shared" si="8893"/>
        <v>Índice de Gestión Estratégica</v>
      </c>
      <c r="J8667" t="str">
        <f t="shared" si="8893"/>
        <v>06-06</v>
      </c>
      <c r="K8667" t="str">
        <f t="shared" si="8893"/>
        <v>Gestión de riesgo en la formulación de proyectos derivados de la planificación operativa anual</v>
      </c>
      <c r="L8667" s="150">
        <f>+VLOOKUP($E8667,IGE_2018!$B$8:$Z$347,18,0)</f>
        <v>0</v>
      </c>
      <c r="M8667" s="142" t="str">
        <f>+VLOOKUP($E8667,IGE_2018!$B$8:$Z$347,19,0)</f>
        <v>Bajo</v>
      </c>
    </row>
    <row r="8668" spans="1:13" x14ac:dyDescent="0.3">
      <c r="A8668" s="139">
        <f t="shared" si="8845"/>
        <v>228</v>
      </c>
      <c r="B8668" s="148">
        <f t="shared" si="8847"/>
        <v>36</v>
      </c>
      <c r="D8668" s="149" t="str">
        <f>+VLOOKUP($A8668,mUNICIPIOS!$B$4:$F$343,2,0)</f>
        <v>Huehuetenango</v>
      </c>
      <c r="E8668" s="149">
        <f>+VLOOKUP($A8668,mUNICIPIOS!$B$4:$F$343,3,0)</f>
        <v>1332</v>
      </c>
      <c r="F8668" s="149" t="str">
        <f>+VLOOKUP($A8668,mUNICIPIOS!$B$4:$F$343,4,0)</f>
        <v>Unión Cantinil</v>
      </c>
      <c r="G8668" s="139" t="str">
        <f t="shared" ref="G8668:K8668" si="8894">+G8630</f>
        <v>06</v>
      </c>
      <c r="H8668" t="str">
        <f t="shared" si="8894"/>
        <v>IGE</v>
      </c>
      <c r="I8668" t="str">
        <f t="shared" si="8894"/>
        <v>Índice de Gestión Estratégica</v>
      </c>
      <c r="J8668" t="str">
        <f t="shared" si="8894"/>
        <v>06-07</v>
      </c>
      <c r="K8668" t="str">
        <f t="shared" si="8894"/>
        <v>Ingresos por servicios ambientales en relación a los ingresos propios sin regalías</v>
      </c>
      <c r="L8668" s="150">
        <f>+VLOOKUP($E8668,IGE_2018!$B$8:$Z$347,21,0)</f>
        <v>5.9071175821370961E-2</v>
      </c>
      <c r="M8668" s="142" t="str">
        <f>+VLOOKUP($E8668,IGE_2018!$B$8:$Z$347,22,0)</f>
        <v>Bajo</v>
      </c>
    </row>
    <row r="8669" spans="1:13" x14ac:dyDescent="0.3">
      <c r="A8669" s="139">
        <f t="shared" si="8845"/>
        <v>228</v>
      </c>
      <c r="B8669" s="148">
        <f t="shared" si="8847"/>
        <v>37</v>
      </c>
      <c r="D8669" s="149" t="str">
        <f>+VLOOKUP($A8669,mUNICIPIOS!$B$4:$F$343,2,0)</f>
        <v>Huehuetenango</v>
      </c>
      <c r="E8669" s="149">
        <f>+VLOOKUP($A8669,mUNICIPIOS!$B$4:$F$343,3,0)</f>
        <v>1332</v>
      </c>
      <c r="F8669" s="149" t="str">
        <f>+VLOOKUP($A8669,mUNICIPIOS!$B$4:$F$343,4,0)</f>
        <v>Unión Cantinil</v>
      </c>
      <c r="G8669" s="139" t="str">
        <f t="shared" ref="G8669:K8669" si="8895">+G8631</f>
        <v>06</v>
      </c>
      <c r="H8669" t="str">
        <f t="shared" si="8895"/>
        <v>IGE</v>
      </c>
      <c r="I8669" t="str">
        <f t="shared" si="8895"/>
        <v>Índice de Gestión Estratégica</v>
      </c>
      <c r="J8669" t="str">
        <f t="shared" si="8895"/>
        <v>INDICE</v>
      </c>
      <c r="K8669">
        <f t="shared" si="8895"/>
        <v>0</v>
      </c>
      <c r="L8669" s="150">
        <f>+VLOOKUP($E8669,IGE_2018!$B$8:$Z$347,24,0)</f>
        <v>3.4608565599169763E-2</v>
      </c>
      <c r="M8669" s="142" t="str">
        <f>+VLOOKUP($E8669,IGE_2018!$B$8:$Z$347,25,0)</f>
        <v>Bajo</v>
      </c>
    </row>
    <row r="8670" spans="1:13" x14ac:dyDescent="0.3">
      <c r="A8670" s="139">
        <f t="shared" si="8845"/>
        <v>228</v>
      </c>
      <c r="B8670" s="148">
        <f t="shared" si="8847"/>
        <v>38</v>
      </c>
      <c r="D8670" s="149" t="str">
        <f>+VLOOKUP($A8670,mUNICIPIOS!$B$4:$F$343,2,0)</f>
        <v>Huehuetenango</v>
      </c>
      <c r="E8670" s="149">
        <f>+VLOOKUP($A8670,mUNICIPIOS!$B$4:$F$343,3,0)</f>
        <v>1332</v>
      </c>
      <c r="F8670" s="149" t="str">
        <f>+VLOOKUP($A8670,mUNICIPIOS!$B$4:$F$343,4,0)</f>
        <v>Unión Cantinil</v>
      </c>
      <c r="G8670" s="139" t="str">
        <f t="shared" ref="G8670:K8670" si="8896">+G8632</f>
        <v>RANKING</v>
      </c>
      <c r="H8670" t="str">
        <f t="shared" si="8896"/>
        <v>RGM</v>
      </c>
      <c r="I8670" t="str">
        <f t="shared" si="8896"/>
        <v>Ranking de la Gestión Municipal 2018</v>
      </c>
      <c r="J8670" t="str">
        <f t="shared" si="8896"/>
        <v>RANKING</v>
      </c>
      <c r="K8670">
        <f t="shared" si="8896"/>
        <v>0</v>
      </c>
      <c r="L8670" s="151">
        <f>+VLOOKUP($E8670,Resultados_generales!$C$8:$AE$347,27,0)</f>
        <v>0.2766384805246655</v>
      </c>
      <c r="M8670" t="str">
        <f>+VLOOKUP($E8670,Resultados_generales!$C$8:$AE$347,28,0)</f>
        <v>Medio bajo</v>
      </c>
    </row>
    <row r="8671" spans="1:13" x14ac:dyDescent="0.3">
      <c r="A8671" s="139">
        <f t="shared" si="8845"/>
        <v>229</v>
      </c>
      <c r="B8671" s="148">
        <f t="shared" si="8847"/>
        <v>1</v>
      </c>
      <c r="D8671" s="149" t="str">
        <f>+VLOOKUP($A8671,mUNICIPIOS!$B$4:$F$343,2,0)</f>
        <v>Huehuetenango</v>
      </c>
      <c r="E8671" s="149">
        <f>+VLOOKUP($A8671,mUNICIPIOS!$B$4:$F$343,3,0)</f>
        <v>1333</v>
      </c>
      <c r="F8671" s="149" t="str">
        <f>+VLOOKUP($A8671,mUNICIPIOS!$B$4:$F$343,4,0)</f>
        <v>Petatán</v>
      </c>
      <c r="G8671" s="139" t="str">
        <f t="shared" ref="G8671:K8671" si="8897">+G8633</f>
        <v>01</v>
      </c>
      <c r="H8671" t="str">
        <f t="shared" si="8897"/>
        <v>IPC</v>
      </c>
      <c r="I8671" t="str">
        <f t="shared" si="8897"/>
        <v>Índice de Participación Ciudadana</v>
      </c>
      <c r="J8671" t="str">
        <f t="shared" si="8897"/>
        <v>01-01</v>
      </c>
      <c r="K8671" t="str">
        <f t="shared" si="8897"/>
        <v>Número de reuniones del COMUDE en el año de la medición.</v>
      </c>
      <c r="L8671" s="150">
        <f>+VLOOKUP($E8671,IPC_2018!$B$8:$T$347,3,0)</f>
        <v>1</v>
      </c>
      <c r="M8671" s="142" t="str">
        <f>+VLOOKUP($E8671,IPC_2018!$B$8:$T$347,4,0)</f>
        <v>Alto</v>
      </c>
    </row>
    <row r="8672" spans="1:13" x14ac:dyDescent="0.3">
      <c r="A8672" s="139">
        <f t="shared" si="8845"/>
        <v>229</v>
      </c>
      <c r="B8672" s="148">
        <f t="shared" si="8847"/>
        <v>2</v>
      </c>
      <c r="D8672" s="149" t="str">
        <f>+VLOOKUP($A8672,mUNICIPIOS!$B$4:$F$343,2,0)</f>
        <v>Huehuetenango</v>
      </c>
      <c r="E8672" s="149">
        <f>+VLOOKUP($A8672,mUNICIPIOS!$B$4:$F$343,3,0)</f>
        <v>1333</v>
      </c>
      <c r="F8672" s="149" t="str">
        <f>+VLOOKUP($A8672,mUNICIPIOS!$B$4:$F$343,4,0)</f>
        <v>Petatán</v>
      </c>
      <c r="G8672" s="139" t="str">
        <f t="shared" ref="G8672:K8672" si="8898">+G8634</f>
        <v>01</v>
      </c>
      <c r="H8672" t="str">
        <f t="shared" si="8898"/>
        <v>IPC</v>
      </c>
      <c r="I8672" t="str">
        <f t="shared" si="8898"/>
        <v>Índice de Participación Ciudadana</v>
      </c>
      <c r="J8672" t="str">
        <f t="shared" si="8898"/>
        <v>01-02</v>
      </c>
      <c r="K8672" t="str">
        <f t="shared" si="8898"/>
        <v>Participación de Alcaldes, Concejales y Síndicos determinados o designados en el COMUDE</v>
      </c>
      <c r="L8672" s="150">
        <f>+VLOOKUP($E8672,IPC_2018!$B$8:$T$347,6,0)</f>
        <v>1</v>
      </c>
      <c r="M8672" s="142" t="str">
        <f>+VLOOKUP($E8672,IPC_2018!$B$8:$T$347,7,0)</f>
        <v>Alto</v>
      </c>
    </row>
    <row r="8673" spans="1:13" x14ac:dyDescent="0.3">
      <c r="A8673" s="139">
        <f t="shared" si="8845"/>
        <v>229</v>
      </c>
      <c r="B8673" s="148">
        <f t="shared" si="8847"/>
        <v>3</v>
      </c>
      <c r="D8673" s="149" t="str">
        <f>+VLOOKUP($A8673,mUNICIPIOS!$B$4:$F$343,2,0)</f>
        <v>Huehuetenango</v>
      </c>
      <c r="E8673" s="149">
        <f>+VLOOKUP($A8673,mUNICIPIOS!$B$4:$F$343,3,0)</f>
        <v>1333</v>
      </c>
      <c r="F8673" s="149" t="str">
        <f>+VLOOKUP($A8673,mUNICIPIOS!$B$4:$F$343,4,0)</f>
        <v>Petatán</v>
      </c>
      <c r="G8673" s="139" t="str">
        <f t="shared" ref="G8673:K8673" si="8899">+G8635</f>
        <v>01</v>
      </c>
      <c r="H8673" t="str">
        <f t="shared" si="8899"/>
        <v>IPC</v>
      </c>
      <c r="I8673" t="str">
        <f t="shared" si="8899"/>
        <v>Índice de Participación Ciudadana</v>
      </c>
      <c r="J8673" t="str">
        <f t="shared" si="8899"/>
        <v>01-03</v>
      </c>
      <c r="K8673" t="str">
        <f t="shared" si="8899"/>
        <v>Participación  de organizaciones de jóvenes, mujeres, pueblos mayas, xincas, garífunas, y otras organizaciones en el Comude</v>
      </c>
      <c r="L8673" s="150">
        <f>+VLOOKUP($E8673,IPC_2018!$B$8:$T$347,9,0)</f>
        <v>0.75494672754946734</v>
      </c>
      <c r="M8673" s="142" t="str">
        <f>+VLOOKUP($E8673,IPC_2018!$B$8:$T$347,10,0)</f>
        <v>Medio alto</v>
      </c>
    </row>
    <row r="8674" spans="1:13" x14ac:dyDescent="0.3">
      <c r="A8674" s="139">
        <f t="shared" si="8845"/>
        <v>229</v>
      </c>
      <c r="B8674" s="148">
        <f t="shared" si="8847"/>
        <v>4</v>
      </c>
      <c r="D8674" s="149" t="str">
        <f>+VLOOKUP($A8674,mUNICIPIOS!$B$4:$F$343,2,0)</f>
        <v>Huehuetenango</v>
      </c>
      <c r="E8674" s="149">
        <f>+VLOOKUP($A8674,mUNICIPIOS!$B$4:$F$343,3,0)</f>
        <v>1333</v>
      </c>
      <c r="F8674" s="149" t="str">
        <f>+VLOOKUP($A8674,mUNICIPIOS!$B$4:$F$343,4,0)</f>
        <v>Petatán</v>
      </c>
      <c r="G8674" s="139" t="str">
        <f t="shared" ref="G8674:K8674" si="8900">+G8636</f>
        <v>01</v>
      </c>
      <c r="H8674" t="str">
        <f t="shared" si="8900"/>
        <v>IPC</v>
      </c>
      <c r="I8674" t="str">
        <f t="shared" si="8900"/>
        <v>Índice de Participación Ciudadana</v>
      </c>
      <c r="J8674" t="str">
        <f t="shared" si="8900"/>
        <v>01-04</v>
      </c>
      <c r="K8674" t="str">
        <f t="shared" si="8900"/>
        <v>Representatividad territorial del Comude.</v>
      </c>
      <c r="L8674" s="150">
        <f>+VLOOKUP($E8674,IPC_2018!$B$8:$T$347,12,0)</f>
        <v>1</v>
      </c>
      <c r="M8674" s="142" t="str">
        <f>+VLOOKUP($E8674,IPC_2018!$B$8:$T$347,13,0)</f>
        <v>Alto</v>
      </c>
    </row>
    <row r="8675" spans="1:13" x14ac:dyDescent="0.3">
      <c r="A8675" s="139">
        <f t="shared" si="8845"/>
        <v>229</v>
      </c>
      <c r="B8675" s="148">
        <f t="shared" si="8847"/>
        <v>5</v>
      </c>
      <c r="D8675" s="149" t="str">
        <f>+VLOOKUP($A8675,mUNICIPIOS!$B$4:$F$343,2,0)</f>
        <v>Huehuetenango</v>
      </c>
      <c r="E8675" s="149">
        <f>+VLOOKUP($A8675,mUNICIPIOS!$B$4:$F$343,3,0)</f>
        <v>1333</v>
      </c>
      <c r="F8675" s="149" t="str">
        <f>+VLOOKUP($A8675,mUNICIPIOS!$B$4:$F$343,4,0)</f>
        <v>Petatán</v>
      </c>
      <c r="G8675" s="139" t="str">
        <f t="shared" ref="G8675:K8675" si="8901">+G8637</f>
        <v>01</v>
      </c>
      <c r="H8675" t="str">
        <f t="shared" si="8901"/>
        <v>IPC</v>
      </c>
      <c r="I8675" t="str">
        <f t="shared" si="8901"/>
        <v>Índice de Participación Ciudadana</v>
      </c>
      <c r="J8675" t="str">
        <f t="shared" si="8901"/>
        <v>01-05</v>
      </c>
      <c r="K8675" t="str">
        <f t="shared" si="8901"/>
        <v>Funcionamiento del Comude</v>
      </c>
      <c r="L8675" s="150">
        <f>+VLOOKUP($E8675,IPC_2018!$B$8:$T$347,15,0)</f>
        <v>0.62831272107007519</v>
      </c>
      <c r="M8675" s="142" t="str">
        <f>+VLOOKUP($E8675,IPC_2018!$B$8:$T$347,16,0)</f>
        <v>Medio alto</v>
      </c>
    </row>
    <row r="8676" spans="1:13" x14ac:dyDescent="0.3">
      <c r="A8676" s="139">
        <f t="shared" si="8845"/>
        <v>229</v>
      </c>
      <c r="B8676" s="148">
        <f t="shared" si="8847"/>
        <v>6</v>
      </c>
      <c r="D8676" s="149" t="str">
        <f>+VLOOKUP($A8676,mUNICIPIOS!$B$4:$F$343,2,0)</f>
        <v>Huehuetenango</v>
      </c>
      <c r="E8676" s="149">
        <f>+VLOOKUP($A8676,mUNICIPIOS!$B$4:$F$343,3,0)</f>
        <v>1333</v>
      </c>
      <c r="F8676" s="149" t="str">
        <f>+VLOOKUP($A8676,mUNICIPIOS!$B$4:$F$343,4,0)</f>
        <v>Petatán</v>
      </c>
      <c r="G8676" s="139" t="str">
        <f t="shared" ref="G8676:K8676" si="8902">+G8638</f>
        <v>01</v>
      </c>
      <c r="H8676" t="str">
        <f t="shared" si="8902"/>
        <v>IPC</v>
      </c>
      <c r="I8676" t="str">
        <f t="shared" si="8902"/>
        <v>Índice de Participación Ciudadana</v>
      </c>
      <c r="J8676" t="str">
        <f t="shared" si="8902"/>
        <v>INDICE</v>
      </c>
      <c r="K8676">
        <f t="shared" si="8902"/>
        <v>0</v>
      </c>
      <c r="L8676" s="150">
        <f>+VLOOKUP($E8676,IPC_2018!$B$8:$T$347,18,0)</f>
        <v>0.90748891729293146</v>
      </c>
      <c r="M8676" s="142" t="str">
        <f>+VLOOKUP($E8676,IPC_2018!$B$8:$T$347,19,0)</f>
        <v>Alto</v>
      </c>
    </row>
    <row r="8677" spans="1:13" x14ac:dyDescent="0.3">
      <c r="A8677" s="139">
        <f t="shared" si="8845"/>
        <v>229</v>
      </c>
      <c r="B8677" s="148">
        <f t="shared" si="8847"/>
        <v>7</v>
      </c>
      <c r="D8677" s="149" t="str">
        <f>+VLOOKUP($A8677,mUNICIPIOS!$B$4:$F$343,2,0)</f>
        <v>Huehuetenango</v>
      </c>
      <c r="E8677" s="149">
        <f>+VLOOKUP($A8677,mUNICIPIOS!$B$4:$F$343,3,0)</f>
        <v>1333</v>
      </c>
      <c r="F8677" s="149" t="str">
        <f>+VLOOKUP($A8677,mUNICIPIOS!$B$4:$F$343,4,0)</f>
        <v>Petatán</v>
      </c>
      <c r="G8677" s="139" t="str">
        <f t="shared" ref="G8677:K8677" si="8903">+G8639</f>
        <v>02</v>
      </c>
      <c r="H8677" t="str">
        <f t="shared" si="8903"/>
        <v>IIC</v>
      </c>
      <c r="I8677" t="str">
        <f t="shared" si="8903"/>
        <v>Índice de Información a la Ciudadanía</v>
      </c>
      <c r="J8677" t="str">
        <f t="shared" si="8903"/>
        <v>02-01</v>
      </c>
      <c r="K8677" t="str">
        <f t="shared" si="8903"/>
        <v>Rendición de cuentas cuatrimestral y anual al Comude enfocadas en resultados.</v>
      </c>
      <c r="L8677" s="150">
        <f>+VLOOKUP($E8677,IIC_2018!$B$8:$Q$347,3,0)</f>
        <v>0.60000000000000009</v>
      </c>
      <c r="M8677" s="142" t="str">
        <f>+VLOOKUP($E8677,IIC_2018!$B$8:$Q$347,4,0)</f>
        <v>Medio</v>
      </c>
    </row>
    <row r="8678" spans="1:13" x14ac:dyDescent="0.3">
      <c r="A8678" s="139">
        <f t="shared" si="8845"/>
        <v>229</v>
      </c>
      <c r="B8678" s="148">
        <f t="shared" si="8847"/>
        <v>8</v>
      </c>
      <c r="D8678" s="149" t="str">
        <f>+VLOOKUP($A8678,mUNICIPIOS!$B$4:$F$343,2,0)</f>
        <v>Huehuetenango</v>
      </c>
      <c r="E8678" s="149">
        <f>+VLOOKUP($A8678,mUNICIPIOS!$B$4:$F$343,3,0)</f>
        <v>1333</v>
      </c>
      <c r="F8678" s="149" t="str">
        <f>+VLOOKUP($A8678,mUNICIPIOS!$B$4:$F$343,4,0)</f>
        <v>Petatán</v>
      </c>
      <c r="G8678" s="139" t="str">
        <f t="shared" ref="G8678:K8678" si="8904">+G8640</f>
        <v>02</v>
      </c>
      <c r="H8678" t="str">
        <f t="shared" si="8904"/>
        <v>IIC</v>
      </c>
      <c r="I8678" t="str">
        <f t="shared" si="8904"/>
        <v>Índice de Información a la Ciudadanía</v>
      </c>
      <c r="J8678" t="str">
        <f t="shared" si="8904"/>
        <v>02-02</v>
      </c>
      <c r="K8678" t="str">
        <f t="shared" si="8904"/>
        <v>Información presupuestaria y otra información brindada a la ciudadanía disponible en medios locales de comunicación.</v>
      </c>
      <c r="L8678" s="150">
        <f>+VLOOKUP($E8678,IIC_2018!$B$8:$Q$347,6,0)</f>
        <v>0.75</v>
      </c>
      <c r="M8678" s="142" t="str">
        <f>+VLOOKUP($E8678,IIC_2018!$B$8:$Q$347,7,0)</f>
        <v>Medio alto</v>
      </c>
    </row>
    <row r="8679" spans="1:13" x14ac:dyDescent="0.3">
      <c r="A8679" s="139">
        <f t="shared" si="8845"/>
        <v>229</v>
      </c>
      <c r="B8679" s="148">
        <f t="shared" si="8847"/>
        <v>9</v>
      </c>
      <c r="D8679" s="149" t="str">
        <f>+VLOOKUP($A8679,mUNICIPIOS!$B$4:$F$343,2,0)</f>
        <v>Huehuetenango</v>
      </c>
      <c r="E8679" s="149">
        <f>+VLOOKUP($A8679,mUNICIPIOS!$B$4:$F$343,3,0)</f>
        <v>1333</v>
      </c>
      <c r="F8679" s="149" t="str">
        <f>+VLOOKUP($A8679,mUNICIPIOS!$B$4:$F$343,4,0)</f>
        <v>Petatán</v>
      </c>
      <c r="G8679" s="139" t="str">
        <f t="shared" ref="G8679:K8679" si="8905">+G8641</f>
        <v>02</v>
      </c>
      <c r="H8679" t="str">
        <f t="shared" si="8905"/>
        <v>IIC</v>
      </c>
      <c r="I8679" t="str">
        <f t="shared" si="8905"/>
        <v>Índice de Información a la Ciudadanía</v>
      </c>
      <c r="J8679" t="str">
        <f t="shared" si="8905"/>
        <v>02-03</v>
      </c>
      <c r="K8679" t="str">
        <f t="shared" si="8905"/>
        <v>Información pública de oficio actualizada y disponible de acuerdo a la LAIP y uso de internet.</v>
      </c>
      <c r="L8679" s="150">
        <f>+VLOOKUP($E8679,IIC_2018!$B$8:$Q$347,9,0)</f>
        <v>0.99999999999999989</v>
      </c>
      <c r="M8679" s="142" t="str">
        <f>+VLOOKUP($E8679,IIC_2018!$B$8:$Q$347,10,0)</f>
        <v>Alto</v>
      </c>
    </row>
    <row r="8680" spans="1:13" x14ac:dyDescent="0.3">
      <c r="A8680" s="139">
        <f t="shared" si="8845"/>
        <v>229</v>
      </c>
      <c r="B8680" s="148">
        <f t="shared" si="8847"/>
        <v>10</v>
      </c>
      <c r="D8680" s="149" t="str">
        <f>+VLOOKUP($A8680,mUNICIPIOS!$B$4:$F$343,2,0)</f>
        <v>Huehuetenango</v>
      </c>
      <c r="E8680" s="149">
        <f>+VLOOKUP($A8680,mUNICIPIOS!$B$4:$F$343,3,0)</f>
        <v>1333</v>
      </c>
      <c r="F8680" s="149" t="str">
        <f>+VLOOKUP($A8680,mUNICIPIOS!$B$4:$F$343,4,0)</f>
        <v>Petatán</v>
      </c>
      <c r="G8680" s="139" t="str">
        <f t="shared" ref="G8680:K8680" si="8906">+G8642</f>
        <v>02</v>
      </c>
      <c r="H8680" t="str">
        <f t="shared" si="8906"/>
        <v>IIC</v>
      </c>
      <c r="I8680" t="str">
        <f t="shared" si="8906"/>
        <v>Índice de Información a la Ciudadanía</v>
      </c>
      <c r="J8680" t="str">
        <f t="shared" si="8906"/>
        <v>02-04</v>
      </c>
      <c r="K8680" t="str">
        <f t="shared" si="8906"/>
        <v>Relación del monto contratado por medio de Guate compras con el total del presupuesto de egresos vigente.</v>
      </c>
      <c r="L8680" s="150">
        <f>+VLOOKUP($E8680,IIC_2018!$B$8:$Q$347,12,0)</f>
        <v>1</v>
      </c>
      <c r="M8680" s="142" t="str">
        <f>+VLOOKUP($E8680,IIC_2018!$B$8:$Q$347,13,0)</f>
        <v>Alto</v>
      </c>
    </row>
    <row r="8681" spans="1:13" x14ac:dyDescent="0.3">
      <c r="A8681" s="139">
        <f t="shared" si="8845"/>
        <v>229</v>
      </c>
      <c r="B8681" s="148">
        <f t="shared" si="8847"/>
        <v>11</v>
      </c>
      <c r="D8681" s="149" t="str">
        <f>+VLOOKUP($A8681,mUNICIPIOS!$B$4:$F$343,2,0)</f>
        <v>Huehuetenango</v>
      </c>
      <c r="E8681" s="149">
        <f>+VLOOKUP($A8681,mUNICIPIOS!$B$4:$F$343,3,0)</f>
        <v>1333</v>
      </c>
      <c r="F8681" s="149" t="str">
        <f>+VLOOKUP($A8681,mUNICIPIOS!$B$4:$F$343,4,0)</f>
        <v>Petatán</v>
      </c>
      <c r="G8681" s="139" t="str">
        <f t="shared" ref="G8681:K8681" si="8907">+G8643</f>
        <v>02</v>
      </c>
      <c r="H8681" t="str">
        <f t="shared" si="8907"/>
        <v>IIC</v>
      </c>
      <c r="I8681" t="str">
        <f t="shared" si="8907"/>
        <v>Índice de Información a la Ciudadanía</v>
      </c>
      <c r="J8681" t="str">
        <f t="shared" si="8907"/>
        <v>INDICE</v>
      </c>
      <c r="K8681">
        <f t="shared" si="8907"/>
        <v>0</v>
      </c>
      <c r="L8681" s="150">
        <f>+VLOOKUP($E8681,IIC_2018!$B$8:$Q$347,15,0)</f>
        <v>0.83750000000000002</v>
      </c>
      <c r="M8681" s="142" t="str">
        <f>+VLOOKUP($E8681,IIC_2018!$B$8:$Q$347,16,0)</f>
        <v>Alto</v>
      </c>
    </row>
    <row r="8682" spans="1:13" x14ac:dyDescent="0.3">
      <c r="A8682" s="139">
        <f t="shared" si="8845"/>
        <v>229</v>
      </c>
      <c r="B8682" s="148">
        <f t="shared" si="8847"/>
        <v>12</v>
      </c>
      <c r="D8682" s="149" t="str">
        <f>+VLOOKUP($A8682,mUNICIPIOS!$B$4:$F$343,2,0)</f>
        <v>Huehuetenango</v>
      </c>
      <c r="E8682" s="149">
        <f>+VLOOKUP($A8682,mUNICIPIOS!$B$4:$F$343,3,0)</f>
        <v>1333</v>
      </c>
      <c r="F8682" s="149" t="str">
        <f>+VLOOKUP($A8682,mUNICIPIOS!$B$4:$F$343,4,0)</f>
        <v>Petatán</v>
      </c>
      <c r="G8682" s="139" t="str">
        <f t="shared" ref="G8682:K8682" si="8908">+G8644</f>
        <v>03</v>
      </c>
      <c r="H8682" t="str">
        <f t="shared" si="8908"/>
        <v>ISP</v>
      </c>
      <c r="I8682" t="str">
        <f t="shared" si="8908"/>
        <v>Índice de Servicios Públicos</v>
      </c>
      <c r="J8682" t="str">
        <f t="shared" si="8908"/>
        <v>03-01</v>
      </c>
      <c r="K8682" t="str">
        <f t="shared" si="8908"/>
        <v>Cobertura del servicio público de agua</v>
      </c>
      <c r="L8682" s="150">
        <f>+VLOOKUP($E8682,ISP_2018!$B$8:$T$347,3,0)</f>
        <v>2.3990637799882971E-2</v>
      </c>
      <c r="M8682" s="142" t="str">
        <f>+VLOOKUP($E8682,ISP_2018!$B$8:$T$347,4,0)</f>
        <v>Bajo</v>
      </c>
    </row>
    <row r="8683" spans="1:13" x14ac:dyDescent="0.3">
      <c r="A8683" s="139">
        <f t="shared" si="8845"/>
        <v>229</v>
      </c>
      <c r="B8683" s="148">
        <f t="shared" si="8847"/>
        <v>13</v>
      </c>
      <c r="D8683" s="149" t="str">
        <f>+VLOOKUP($A8683,mUNICIPIOS!$B$4:$F$343,2,0)</f>
        <v>Huehuetenango</v>
      </c>
      <c r="E8683" s="149">
        <f>+VLOOKUP($A8683,mUNICIPIOS!$B$4:$F$343,3,0)</f>
        <v>1333</v>
      </c>
      <c r="F8683" s="149" t="str">
        <f>+VLOOKUP($A8683,mUNICIPIOS!$B$4:$F$343,4,0)</f>
        <v>Petatán</v>
      </c>
      <c r="G8683" s="139" t="str">
        <f t="shared" ref="G8683:K8683" si="8909">+G8645</f>
        <v>03</v>
      </c>
      <c r="H8683" t="str">
        <f t="shared" si="8909"/>
        <v>ISP</v>
      </c>
      <c r="I8683" t="str">
        <f t="shared" si="8909"/>
        <v>Índice de Servicios Públicos</v>
      </c>
      <c r="J8683" t="str">
        <f t="shared" si="8909"/>
        <v>03-02</v>
      </c>
      <c r="K8683" t="str">
        <f t="shared" si="8909"/>
        <v>Control de la calidad del servicio público de agua</v>
      </c>
      <c r="L8683" s="150">
        <f>+VLOOKUP($E8683,ISP_2018!$B$8:$T$347,6,0)</f>
        <v>0.22500000000000001</v>
      </c>
      <c r="M8683" s="142" t="str">
        <f>+VLOOKUP($E8683,ISP_2018!$B$8:$T$347,7,0)</f>
        <v>Medio bajo</v>
      </c>
    </row>
    <row r="8684" spans="1:13" x14ac:dyDescent="0.3">
      <c r="A8684" s="139">
        <f t="shared" si="8845"/>
        <v>229</v>
      </c>
      <c r="B8684" s="148">
        <f t="shared" si="8847"/>
        <v>14</v>
      </c>
      <c r="D8684" s="149" t="str">
        <f>+VLOOKUP($A8684,mUNICIPIOS!$B$4:$F$343,2,0)</f>
        <v>Huehuetenango</v>
      </c>
      <c r="E8684" s="149">
        <f>+VLOOKUP($A8684,mUNICIPIOS!$B$4:$F$343,3,0)</f>
        <v>1333</v>
      </c>
      <c r="F8684" s="149" t="str">
        <f>+VLOOKUP($A8684,mUNICIPIOS!$B$4:$F$343,4,0)</f>
        <v>Petatán</v>
      </c>
      <c r="G8684" s="139" t="str">
        <f t="shared" ref="G8684:K8684" si="8910">+G8646</f>
        <v>03</v>
      </c>
      <c r="H8684" t="str">
        <f t="shared" si="8910"/>
        <v>ISP</v>
      </c>
      <c r="I8684" t="str">
        <f t="shared" si="8910"/>
        <v>Índice de Servicios Públicos</v>
      </c>
      <c r="J8684" t="str">
        <f t="shared" si="8910"/>
        <v>03-03</v>
      </c>
      <c r="K8684" t="str">
        <f t="shared" si="8910"/>
        <v>Disposición  y tratamiento  de aguas residuales</v>
      </c>
      <c r="L8684" s="150">
        <f>+VLOOKUP($E8684,ISP_2018!$B$8:$T$347,9,0)</f>
        <v>0</v>
      </c>
      <c r="M8684" s="142" t="str">
        <f>+VLOOKUP($E8684,ISP_2018!$B$8:$T$347,10,0)</f>
        <v>Bajo</v>
      </c>
    </row>
    <row r="8685" spans="1:13" x14ac:dyDescent="0.3">
      <c r="A8685" s="139">
        <f t="shared" ref="A8685:A8748" si="8911">+IF(B8684=38,A8684+1,A8684)</f>
        <v>229</v>
      </c>
      <c r="B8685" s="148">
        <f t="shared" si="8847"/>
        <v>15</v>
      </c>
      <c r="D8685" s="149" t="str">
        <f>+VLOOKUP($A8685,mUNICIPIOS!$B$4:$F$343,2,0)</f>
        <v>Huehuetenango</v>
      </c>
      <c r="E8685" s="149">
        <f>+VLOOKUP($A8685,mUNICIPIOS!$B$4:$F$343,3,0)</f>
        <v>1333</v>
      </c>
      <c r="F8685" s="149" t="str">
        <f>+VLOOKUP($A8685,mUNICIPIOS!$B$4:$F$343,4,0)</f>
        <v>Petatán</v>
      </c>
      <c r="G8685" s="139" t="str">
        <f t="shared" ref="G8685:K8685" si="8912">+G8647</f>
        <v>03</v>
      </c>
      <c r="H8685" t="str">
        <f t="shared" si="8912"/>
        <v>ISP</v>
      </c>
      <c r="I8685" t="str">
        <f t="shared" si="8912"/>
        <v>Índice de Servicios Públicos</v>
      </c>
      <c r="J8685" t="str">
        <f t="shared" si="8912"/>
        <v>03-04</v>
      </c>
      <c r="K8685" t="str">
        <f t="shared" si="8912"/>
        <v>Gestión y manejo de los residuos y desechos sólidos</v>
      </c>
      <c r="L8685" s="150">
        <f>+VLOOKUP($E8685,ISP_2018!$B$8:$T$347,12,0)</f>
        <v>0</v>
      </c>
      <c r="M8685" s="142" t="str">
        <f>+VLOOKUP($E8685,ISP_2018!$B$8:$T$347,13,0)</f>
        <v>Bajo</v>
      </c>
    </row>
    <row r="8686" spans="1:13" x14ac:dyDescent="0.3">
      <c r="A8686" s="139">
        <f t="shared" si="8911"/>
        <v>229</v>
      </c>
      <c r="B8686" s="148">
        <f t="shared" ref="B8686:B8749" si="8913">+B8648</f>
        <v>16</v>
      </c>
      <c r="D8686" s="149" t="str">
        <f>+VLOOKUP($A8686,mUNICIPIOS!$B$4:$F$343,2,0)</f>
        <v>Huehuetenango</v>
      </c>
      <c r="E8686" s="149">
        <f>+VLOOKUP($A8686,mUNICIPIOS!$B$4:$F$343,3,0)</f>
        <v>1333</v>
      </c>
      <c r="F8686" s="149" t="str">
        <f>+VLOOKUP($A8686,mUNICIPIOS!$B$4:$F$343,4,0)</f>
        <v>Petatán</v>
      </c>
      <c r="G8686" s="139" t="str">
        <f t="shared" ref="G8686:K8686" si="8914">+G8648</f>
        <v>03</v>
      </c>
      <c r="H8686" t="str">
        <f t="shared" si="8914"/>
        <v>ISP</v>
      </c>
      <c r="I8686" t="str">
        <f t="shared" si="8914"/>
        <v>Índice de Servicios Públicos</v>
      </c>
      <c r="J8686" t="str">
        <f t="shared" si="8914"/>
        <v>03-05</v>
      </c>
      <c r="K8686" t="str">
        <f t="shared" si="8914"/>
        <v>Gestión de servicios públicos municipales</v>
      </c>
      <c r="L8686" s="150">
        <f>+VLOOKUP($E8686,ISP_2018!$B$8:$T$347,15,0)</f>
        <v>6.4516129032258063E-2</v>
      </c>
      <c r="M8686" s="142" t="str">
        <f>+VLOOKUP($E8686,ISP_2018!$B$8:$T$347,16,0)</f>
        <v>Bajo</v>
      </c>
    </row>
    <row r="8687" spans="1:13" x14ac:dyDescent="0.3">
      <c r="A8687" s="139">
        <f t="shared" si="8911"/>
        <v>229</v>
      </c>
      <c r="B8687" s="148">
        <f t="shared" si="8913"/>
        <v>17</v>
      </c>
      <c r="D8687" s="149" t="str">
        <f>+VLOOKUP($A8687,mUNICIPIOS!$B$4:$F$343,2,0)</f>
        <v>Huehuetenango</v>
      </c>
      <c r="E8687" s="149">
        <f>+VLOOKUP($A8687,mUNICIPIOS!$B$4:$F$343,3,0)</f>
        <v>1333</v>
      </c>
      <c r="F8687" s="149" t="str">
        <f>+VLOOKUP($A8687,mUNICIPIOS!$B$4:$F$343,4,0)</f>
        <v>Petatán</v>
      </c>
      <c r="G8687" s="139" t="str">
        <f t="shared" ref="G8687:K8687" si="8915">+G8649</f>
        <v>03</v>
      </c>
      <c r="H8687" t="str">
        <f t="shared" si="8915"/>
        <v>ISP</v>
      </c>
      <c r="I8687" t="str">
        <f t="shared" si="8915"/>
        <v>Índice de Servicios Públicos</v>
      </c>
      <c r="J8687" t="str">
        <f t="shared" si="8915"/>
        <v>INDICE</v>
      </c>
      <c r="K8687">
        <f t="shared" si="8915"/>
        <v>0</v>
      </c>
      <c r="L8687" s="150">
        <f>+VLOOKUP($E8687,ISP_2018!$B$8:$T$347,18,0)</f>
        <v>8.2802289586439926E-2</v>
      </c>
      <c r="M8687" s="142" t="str">
        <f>+VLOOKUP($E8687,ISP_2018!$B$8:$T$347,19,0)</f>
        <v>Bajo</v>
      </c>
    </row>
    <row r="8688" spans="1:13" x14ac:dyDescent="0.3">
      <c r="A8688" s="139">
        <f t="shared" si="8911"/>
        <v>229</v>
      </c>
      <c r="B8688" s="148">
        <f t="shared" si="8913"/>
        <v>18</v>
      </c>
      <c r="D8688" s="149" t="str">
        <f>+VLOOKUP($A8688,mUNICIPIOS!$B$4:$F$343,2,0)</f>
        <v>Huehuetenango</v>
      </c>
      <c r="E8688" s="149">
        <f>+VLOOKUP($A8688,mUNICIPIOS!$B$4:$F$343,3,0)</f>
        <v>1333</v>
      </c>
      <c r="F8688" s="149" t="str">
        <f>+VLOOKUP($A8688,mUNICIPIOS!$B$4:$F$343,4,0)</f>
        <v>Petatán</v>
      </c>
      <c r="G8688" s="139" t="str">
        <f t="shared" ref="G8688:K8688" si="8916">+G8650</f>
        <v>04</v>
      </c>
      <c r="H8688" t="str">
        <f t="shared" si="8916"/>
        <v>IGA</v>
      </c>
      <c r="I8688" t="str">
        <f t="shared" si="8916"/>
        <v>Índice de Gestión Administrativa</v>
      </c>
      <c r="J8688" t="str">
        <f t="shared" si="8916"/>
        <v>04-01</v>
      </c>
      <c r="K8688" t="str">
        <f t="shared" si="8916"/>
        <v>Existencia de elementos de atención municipal orientada al vecino</v>
      </c>
      <c r="L8688" s="150">
        <f>+VLOOKUP($E8688,IGA_2018!$B$8:$N$347,3,0)</f>
        <v>0.75</v>
      </c>
      <c r="M8688" s="142" t="str">
        <f>+VLOOKUP($E8688,IGA_2018!$B$8:$N$347,4,0)</f>
        <v>Medio alto</v>
      </c>
    </row>
    <row r="8689" spans="1:13" x14ac:dyDescent="0.3">
      <c r="A8689" s="139">
        <f t="shared" si="8911"/>
        <v>229</v>
      </c>
      <c r="B8689" s="148">
        <f t="shared" si="8913"/>
        <v>19</v>
      </c>
      <c r="D8689" s="149" t="str">
        <f>+VLOOKUP($A8689,mUNICIPIOS!$B$4:$F$343,2,0)</f>
        <v>Huehuetenango</v>
      </c>
      <c r="E8689" s="149">
        <f>+VLOOKUP($A8689,mUNICIPIOS!$B$4:$F$343,3,0)</f>
        <v>1333</v>
      </c>
      <c r="F8689" s="149" t="str">
        <f>+VLOOKUP($A8689,mUNICIPIOS!$B$4:$F$343,4,0)</f>
        <v>Petatán</v>
      </c>
      <c r="G8689" s="139" t="str">
        <f t="shared" ref="G8689:K8689" si="8917">+G8651</f>
        <v>04</v>
      </c>
      <c r="H8689" t="str">
        <f t="shared" si="8917"/>
        <v>IGA</v>
      </c>
      <c r="I8689" t="str">
        <f t="shared" si="8917"/>
        <v>Índice de Gestión Administrativa</v>
      </c>
      <c r="J8689" t="str">
        <f t="shared" si="8917"/>
        <v>04-02</v>
      </c>
      <c r="K8689" t="str">
        <f t="shared" si="8917"/>
        <v>Gestión del recurso humano.</v>
      </c>
      <c r="L8689" s="150">
        <f>+VLOOKUP($E8689,IGA_2018!$B$8:$N$347,6,0)</f>
        <v>0.49549317537986109</v>
      </c>
      <c r="M8689" s="142" t="str">
        <f>+VLOOKUP($E8689,IGA_2018!$B$8:$N$347,7,0)</f>
        <v>Medio</v>
      </c>
    </row>
    <row r="8690" spans="1:13" x14ac:dyDescent="0.3">
      <c r="A8690" s="139">
        <f t="shared" si="8911"/>
        <v>229</v>
      </c>
      <c r="B8690" s="148">
        <f t="shared" si="8913"/>
        <v>20</v>
      </c>
      <c r="D8690" s="149" t="str">
        <f>+VLOOKUP($A8690,mUNICIPIOS!$B$4:$F$343,2,0)</f>
        <v>Huehuetenango</v>
      </c>
      <c r="E8690" s="149">
        <f>+VLOOKUP($A8690,mUNICIPIOS!$B$4:$F$343,3,0)</f>
        <v>1333</v>
      </c>
      <c r="F8690" s="149" t="str">
        <f>+VLOOKUP($A8690,mUNICIPIOS!$B$4:$F$343,4,0)</f>
        <v>Petatán</v>
      </c>
      <c r="G8690" s="139" t="str">
        <f t="shared" ref="G8690:K8690" si="8918">+G8652</f>
        <v>04</v>
      </c>
      <c r="H8690" t="str">
        <f t="shared" si="8918"/>
        <v>IGA</v>
      </c>
      <c r="I8690" t="str">
        <f t="shared" si="8918"/>
        <v>Índice de Gestión Administrativa</v>
      </c>
      <c r="J8690" t="str">
        <f t="shared" si="8918"/>
        <v>04-03</v>
      </c>
      <c r="K8690" t="str">
        <f t="shared" si="8918"/>
        <v>Existencia de oficinas municipales con instrumentos de gestión.</v>
      </c>
      <c r="L8690" s="150">
        <f>+VLOOKUP($E8690,IGA_2018!$B$8:$N$347,9,0)</f>
        <v>0.96249999999999991</v>
      </c>
      <c r="M8690" s="142" t="str">
        <f>+VLOOKUP($E8690,IGA_2018!$B$8:$N$347,10,0)</f>
        <v>Alto</v>
      </c>
    </row>
    <row r="8691" spans="1:13" x14ac:dyDescent="0.3">
      <c r="A8691" s="139">
        <f t="shared" si="8911"/>
        <v>229</v>
      </c>
      <c r="B8691" s="148">
        <f t="shared" si="8913"/>
        <v>21</v>
      </c>
      <c r="D8691" s="149" t="str">
        <f>+VLOOKUP($A8691,mUNICIPIOS!$B$4:$F$343,2,0)</f>
        <v>Huehuetenango</v>
      </c>
      <c r="E8691" s="149">
        <f>+VLOOKUP($A8691,mUNICIPIOS!$B$4:$F$343,3,0)</f>
        <v>1333</v>
      </c>
      <c r="F8691" s="149" t="str">
        <f>+VLOOKUP($A8691,mUNICIPIOS!$B$4:$F$343,4,0)</f>
        <v>Petatán</v>
      </c>
      <c r="G8691" s="139" t="str">
        <f t="shared" ref="G8691:K8691" si="8919">+G8653</f>
        <v>04</v>
      </c>
      <c r="H8691" t="str">
        <f t="shared" si="8919"/>
        <v>IGA</v>
      </c>
      <c r="I8691" t="str">
        <f t="shared" si="8919"/>
        <v>Índice de Gestión Administrativa</v>
      </c>
      <c r="J8691" t="str">
        <f t="shared" si="8919"/>
        <v>INDICE</v>
      </c>
      <c r="K8691">
        <f t="shared" si="8919"/>
        <v>0</v>
      </c>
      <c r="L8691" s="150">
        <f>+VLOOKUP($E8691,IGA_2018!$B$8:$N$347,12,0)</f>
        <v>0.73529761138295124</v>
      </c>
      <c r="M8691" s="142" t="str">
        <f>+VLOOKUP($E8691,IGA_2018!$B$8:$N$347,13,0)</f>
        <v>Medio alto</v>
      </c>
    </row>
    <row r="8692" spans="1:13" x14ac:dyDescent="0.3">
      <c r="A8692" s="139">
        <f t="shared" si="8911"/>
        <v>229</v>
      </c>
      <c r="B8692" s="148">
        <f t="shared" si="8913"/>
        <v>22</v>
      </c>
      <c r="D8692" s="149" t="str">
        <f>+VLOOKUP($A8692,mUNICIPIOS!$B$4:$F$343,2,0)</f>
        <v>Huehuetenango</v>
      </c>
      <c r="E8692" s="149">
        <f>+VLOOKUP($A8692,mUNICIPIOS!$B$4:$F$343,3,0)</f>
        <v>1333</v>
      </c>
      <c r="F8692" s="149" t="str">
        <f>+VLOOKUP($A8692,mUNICIPIOS!$B$4:$F$343,4,0)</f>
        <v>Petatán</v>
      </c>
      <c r="G8692" s="139" t="str">
        <f t="shared" ref="G8692:K8692" si="8920">+G8654</f>
        <v>05</v>
      </c>
      <c r="H8692" t="str">
        <f t="shared" si="8920"/>
        <v>IGF</v>
      </c>
      <c r="I8692" t="str">
        <f t="shared" si="8920"/>
        <v>Índice de Gestión Financiera</v>
      </c>
      <c r="J8692" t="str">
        <f t="shared" si="8920"/>
        <v>05-01</v>
      </c>
      <c r="K8692" t="str">
        <f t="shared" si="8920"/>
        <v>Autonomía financiera municipal</v>
      </c>
      <c r="L8692" s="150">
        <f>+VLOOKUP($E8692,IGF_2018!$B$8:$Z$347,3,0)</f>
        <v>5.7472341089620738E-2</v>
      </c>
      <c r="M8692" s="142" t="str">
        <f>+VLOOKUP($E8692,IGF_2018!$B$8:$Z$347,4,0)</f>
        <v>Bajo</v>
      </c>
    </row>
    <row r="8693" spans="1:13" x14ac:dyDescent="0.3">
      <c r="A8693" s="139">
        <f t="shared" si="8911"/>
        <v>229</v>
      </c>
      <c r="B8693" s="148">
        <f t="shared" si="8913"/>
        <v>23</v>
      </c>
      <c r="D8693" s="149" t="str">
        <f>+VLOOKUP($A8693,mUNICIPIOS!$B$4:$F$343,2,0)</f>
        <v>Huehuetenango</v>
      </c>
      <c r="E8693" s="149">
        <f>+VLOOKUP($A8693,mUNICIPIOS!$B$4:$F$343,3,0)</f>
        <v>1333</v>
      </c>
      <c r="F8693" s="149" t="str">
        <f>+VLOOKUP($A8693,mUNICIPIOS!$B$4:$F$343,4,0)</f>
        <v>Petatán</v>
      </c>
      <c r="G8693" s="139" t="str">
        <f t="shared" ref="G8693:K8693" si="8921">+G8655</f>
        <v>05</v>
      </c>
      <c r="H8693" t="str">
        <f t="shared" si="8921"/>
        <v>IGF</v>
      </c>
      <c r="I8693" t="str">
        <f t="shared" si="8921"/>
        <v>Índice de Gestión Financiera</v>
      </c>
      <c r="J8693" t="str">
        <f t="shared" si="8921"/>
        <v>05-02</v>
      </c>
      <c r="K8693" t="str">
        <f t="shared" si="8921"/>
        <v xml:space="preserve">Ingresos propios por habitante -sin regalías- </v>
      </c>
      <c r="L8693" s="150">
        <f>+VLOOKUP($E8693,IGF_2018!$B$8:$Z$347,6,0)</f>
        <v>3.624831059349904E-2</v>
      </c>
      <c r="M8693" s="142" t="str">
        <f>+VLOOKUP($E8693,IGF_2018!$B$8:$Z$347,7,0)</f>
        <v>Bajo</v>
      </c>
    </row>
    <row r="8694" spans="1:13" x14ac:dyDescent="0.3">
      <c r="A8694" s="139">
        <f t="shared" si="8911"/>
        <v>229</v>
      </c>
      <c r="B8694" s="148">
        <f t="shared" si="8913"/>
        <v>24</v>
      </c>
      <c r="D8694" s="149" t="str">
        <f>+VLOOKUP($A8694,mUNICIPIOS!$B$4:$F$343,2,0)</f>
        <v>Huehuetenango</v>
      </c>
      <c r="E8694" s="149">
        <f>+VLOOKUP($A8694,mUNICIPIOS!$B$4:$F$343,3,0)</f>
        <v>1333</v>
      </c>
      <c r="F8694" s="149" t="str">
        <f>+VLOOKUP($A8694,mUNICIPIOS!$B$4:$F$343,4,0)</f>
        <v>Petatán</v>
      </c>
      <c r="G8694" s="139" t="str">
        <f t="shared" ref="G8694:K8694" si="8922">+G8656</f>
        <v>05</v>
      </c>
      <c r="H8694" t="str">
        <f t="shared" si="8922"/>
        <v>IGF</v>
      </c>
      <c r="I8694" t="str">
        <f t="shared" si="8922"/>
        <v>Índice de Gestión Financiera</v>
      </c>
      <c r="J8694" t="str">
        <f t="shared" si="8922"/>
        <v>05-03</v>
      </c>
      <c r="K8694" t="str">
        <f t="shared" si="8922"/>
        <v>Ingresos del IUSI en relación a los ingresos propios -sin regalías-</v>
      </c>
      <c r="L8694" s="150">
        <f>+VLOOKUP($E8694,IGF_2018!$B$8:$Z$347,9,0)</f>
        <v>0</v>
      </c>
      <c r="M8694" s="142" t="str">
        <f>+VLOOKUP($E8694,IGF_2018!$B$8:$Z$347,10,0)</f>
        <v>Bajo</v>
      </c>
    </row>
    <row r="8695" spans="1:13" x14ac:dyDescent="0.3">
      <c r="A8695" s="139">
        <f t="shared" si="8911"/>
        <v>229</v>
      </c>
      <c r="B8695" s="148">
        <f t="shared" si="8913"/>
        <v>25</v>
      </c>
      <c r="D8695" s="149" t="str">
        <f>+VLOOKUP($A8695,mUNICIPIOS!$B$4:$F$343,2,0)</f>
        <v>Huehuetenango</v>
      </c>
      <c r="E8695" s="149">
        <f>+VLOOKUP($A8695,mUNICIPIOS!$B$4:$F$343,3,0)</f>
        <v>1333</v>
      </c>
      <c r="F8695" s="149" t="str">
        <f>+VLOOKUP($A8695,mUNICIPIOS!$B$4:$F$343,4,0)</f>
        <v>Petatán</v>
      </c>
      <c r="G8695" s="139" t="str">
        <f t="shared" ref="G8695:K8695" si="8923">+G8657</f>
        <v>05</v>
      </c>
      <c r="H8695" t="str">
        <f t="shared" si="8923"/>
        <v>IGF</v>
      </c>
      <c r="I8695" t="str">
        <f t="shared" si="8923"/>
        <v>Índice de Gestión Financiera</v>
      </c>
      <c r="J8695" t="str">
        <f t="shared" si="8923"/>
        <v>05-04</v>
      </c>
      <c r="K8695" t="str">
        <f t="shared" si="8923"/>
        <v>Inversión anual en capital fijo por habitante</v>
      </c>
      <c r="L8695" s="150">
        <f>+VLOOKUP($E8695,IGF_2018!$B$8:$Z$347,12,0)</f>
        <v>0.1541971365753419</v>
      </c>
      <c r="M8695" s="142" t="str">
        <f>+VLOOKUP($E8695,IGF_2018!$B$8:$Z$347,13,0)</f>
        <v>Bajo</v>
      </c>
    </row>
    <row r="8696" spans="1:13" x14ac:dyDescent="0.3">
      <c r="A8696" s="139">
        <f t="shared" si="8911"/>
        <v>229</v>
      </c>
      <c r="B8696" s="148">
        <f t="shared" si="8913"/>
        <v>26</v>
      </c>
      <c r="D8696" s="149" t="str">
        <f>+VLOOKUP($A8696,mUNICIPIOS!$B$4:$F$343,2,0)</f>
        <v>Huehuetenango</v>
      </c>
      <c r="E8696" s="149">
        <f>+VLOOKUP($A8696,mUNICIPIOS!$B$4:$F$343,3,0)</f>
        <v>1333</v>
      </c>
      <c r="F8696" s="149" t="str">
        <f>+VLOOKUP($A8696,mUNICIPIOS!$B$4:$F$343,4,0)</f>
        <v>Petatán</v>
      </c>
      <c r="G8696" s="139" t="str">
        <f t="shared" ref="G8696:K8696" si="8924">+G8658</f>
        <v>05</v>
      </c>
      <c r="H8696" t="str">
        <f t="shared" si="8924"/>
        <v>IGF</v>
      </c>
      <c r="I8696" t="str">
        <f t="shared" si="8924"/>
        <v>Índice de Gestión Financiera</v>
      </c>
      <c r="J8696" t="str">
        <f t="shared" si="8924"/>
        <v>05-05</v>
      </c>
      <c r="K8696" t="str">
        <f t="shared" si="8924"/>
        <v>Inversión anual en capital fijo con recursos percibidos por ingresos propios</v>
      </c>
      <c r="L8696" s="150">
        <f>+VLOOKUP($E8696,IGF_2018!$B$8:$Z$347,15,0)</f>
        <v>0</v>
      </c>
      <c r="M8696" s="142" t="str">
        <f>+VLOOKUP($E8696,IGF_2018!$B$8:$Z$347,16,0)</f>
        <v>Bajo</v>
      </c>
    </row>
    <row r="8697" spans="1:13" x14ac:dyDescent="0.3">
      <c r="A8697" s="139">
        <f t="shared" si="8911"/>
        <v>229</v>
      </c>
      <c r="B8697" s="148">
        <f t="shared" si="8913"/>
        <v>27</v>
      </c>
      <c r="D8697" s="149" t="str">
        <f>+VLOOKUP($A8697,mUNICIPIOS!$B$4:$F$343,2,0)</f>
        <v>Huehuetenango</v>
      </c>
      <c r="E8697" s="149">
        <f>+VLOOKUP($A8697,mUNICIPIOS!$B$4:$F$343,3,0)</f>
        <v>1333</v>
      </c>
      <c r="F8697" s="149" t="str">
        <f>+VLOOKUP($A8697,mUNICIPIOS!$B$4:$F$343,4,0)</f>
        <v>Petatán</v>
      </c>
      <c r="G8697" s="139" t="str">
        <f t="shared" ref="G8697:K8697" si="8925">+G8659</f>
        <v>05</v>
      </c>
      <c r="H8697" t="str">
        <f t="shared" si="8925"/>
        <v>IGF</v>
      </c>
      <c r="I8697" t="str">
        <f t="shared" si="8925"/>
        <v>Índice de Gestión Financiera</v>
      </c>
      <c r="J8697" t="str">
        <f t="shared" si="8925"/>
        <v>05-06</v>
      </c>
      <c r="K8697" t="str">
        <f t="shared" si="8925"/>
        <v xml:space="preserve">Inversión anual en capital fijo con recursos percibidos por transferencias del Gobierno Central </v>
      </c>
      <c r="L8697" s="150">
        <f>+VLOOKUP($E8697,IGF_2018!$B$8:$Z$347,18,0)</f>
        <v>0.31921583184586128</v>
      </c>
      <c r="M8697" s="142" t="str">
        <f>+VLOOKUP($E8697,IGF_2018!$B$8:$Z$347,19,0)</f>
        <v>Medio bajo</v>
      </c>
    </row>
    <row r="8698" spans="1:13" x14ac:dyDescent="0.3">
      <c r="A8698" s="139">
        <f t="shared" si="8911"/>
        <v>229</v>
      </c>
      <c r="B8698" s="148">
        <f t="shared" si="8913"/>
        <v>28</v>
      </c>
      <c r="D8698" s="149" t="str">
        <f>+VLOOKUP($A8698,mUNICIPIOS!$B$4:$F$343,2,0)</f>
        <v>Huehuetenango</v>
      </c>
      <c r="E8698" s="149">
        <f>+VLOOKUP($A8698,mUNICIPIOS!$B$4:$F$343,3,0)</f>
        <v>1333</v>
      </c>
      <c r="F8698" s="149" t="str">
        <f>+VLOOKUP($A8698,mUNICIPIOS!$B$4:$F$343,4,0)</f>
        <v>Petatán</v>
      </c>
      <c r="G8698" s="139" t="str">
        <f t="shared" ref="G8698:K8698" si="8926">+G8660</f>
        <v>05</v>
      </c>
      <c r="H8698" t="str">
        <f t="shared" si="8926"/>
        <v>IGF</v>
      </c>
      <c r="I8698" t="str">
        <f t="shared" si="8926"/>
        <v>Índice de Gestión Financiera</v>
      </c>
      <c r="J8698" t="str">
        <f t="shared" si="8926"/>
        <v>05-07</v>
      </c>
      <c r="K8698" t="str">
        <f t="shared" si="8926"/>
        <v>Financiamiento por endeudamiento municipal</v>
      </c>
      <c r="L8698" s="150">
        <f>+VLOOKUP($E8698,IGF_2018!$B$8:$Z$347,21,0)</f>
        <v>1</v>
      </c>
      <c r="M8698" s="142" t="str">
        <f>+VLOOKUP($E8698,IGF_2018!$B$8:$Z$347,22,0)</f>
        <v>Alto</v>
      </c>
    </row>
    <row r="8699" spans="1:13" x14ac:dyDescent="0.3">
      <c r="A8699" s="139">
        <f t="shared" si="8911"/>
        <v>229</v>
      </c>
      <c r="B8699" s="148">
        <f t="shared" si="8913"/>
        <v>29</v>
      </c>
      <c r="D8699" s="149" t="str">
        <f>+VLOOKUP($A8699,mUNICIPIOS!$B$4:$F$343,2,0)</f>
        <v>Huehuetenango</v>
      </c>
      <c r="E8699" s="149">
        <f>+VLOOKUP($A8699,mUNICIPIOS!$B$4:$F$343,3,0)</f>
        <v>1333</v>
      </c>
      <c r="F8699" s="149" t="str">
        <f>+VLOOKUP($A8699,mUNICIPIOS!$B$4:$F$343,4,0)</f>
        <v>Petatán</v>
      </c>
      <c r="G8699" s="139" t="str">
        <f t="shared" ref="G8699:K8699" si="8927">+G8661</f>
        <v>05</v>
      </c>
      <c r="H8699" t="str">
        <f t="shared" si="8927"/>
        <v>IGF</v>
      </c>
      <c r="I8699" t="str">
        <f t="shared" si="8927"/>
        <v>Índice de Gestión Financiera</v>
      </c>
      <c r="J8699" t="str">
        <f t="shared" si="8927"/>
        <v>INDICE</v>
      </c>
      <c r="K8699">
        <f t="shared" si="8927"/>
        <v>0</v>
      </c>
      <c r="L8699" s="150">
        <f>+VLOOKUP($E8699,IGF_2018!$B$8:$Z$347,24,0)</f>
        <v>0.26608542717874428</v>
      </c>
      <c r="M8699" s="142" t="str">
        <f>+VLOOKUP($E8699,IGF_2018!$B$8:$Z$347,25,0)</f>
        <v>Medio bajo</v>
      </c>
    </row>
    <row r="8700" spans="1:13" x14ac:dyDescent="0.3">
      <c r="A8700" s="139">
        <f t="shared" si="8911"/>
        <v>229</v>
      </c>
      <c r="B8700" s="148">
        <f t="shared" si="8913"/>
        <v>30</v>
      </c>
      <c r="D8700" s="149" t="str">
        <f>+VLOOKUP($A8700,mUNICIPIOS!$B$4:$F$343,2,0)</f>
        <v>Huehuetenango</v>
      </c>
      <c r="E8700" s="149">
        <f>+VLOOKUP($A8700,mUNICIPIOS!$B$4:$F$343,3,0)</f>
        <v>1333</v>
      </c>
      <c r="F8700" s="149" t="str">
        <f>+VLOOKUP($A8700,mUNICIPIOS!$B$4:$F$343,4,0)</f>
        <v>Petatán</v>
      </c>
      <c r="G8700" s="139" t="str">
        <f t="shared" ref="G8700:K8700" si="8928">+G8662</f>
        <v>06</v>
      </c>
      <c r="H8700" t="str">
        <f t="shared" si="8928"/>
        <v>IGE</v>
      </c>
      <c r="I8700" t="str">
        <f t="shared" si="8928"/>
        <v>Índice de Gestión Estratégica</v>
      </c>
      <c r="J8700" t="str">
        <f t="shared" si="8928"/>
        <v>06-01</v>
      </c>
      <c r="K8700" t="str">
        <f t="shared" si="8928"/>
        <v>Ejecución del Plan Operativo Anual  (POA)</v>
      </c>
      <c r="L8700" s="150">
        <f>+VLOOKUP($E8700,IGE_2018!$B$8:$Z$347,3,0)</f>
        <v>0</v>
      </c>
      <c r="M8700" s="142" t="str">
        <f>+VLOOKUP($E8700,IGE_2018!$B$8:$Z$347,4,0)</f>
        <v>Bajo</v>
      </c>
    </row>
    <row r="8701" spans="1:13" x14ac:dyDescent="0.3">
      <c r="A8701" s="139">
        <f t="shared" si="8911"/>
        <v>229</v>
      </c>
      <c r="B8701" s="148">
        <f t="shared" si="8913"/>
        <v>31</v>
      </c>
      <c r="D8701" s="149" t="str">
        <f>+VLOOKUP($A8701,mUNICIPIOS!$B$4:$F$343,2,0)</f>
        <v>Huehuetenango</v>
      </c>
      <c r="E8701" s="149">
        <f>+VLOOKUP($A8701,mUNICIPIOS!$B$4:$F$343,3,0)</f>
        <v>1333</v>
      </c>
      <c r="F8701" s="149" t="str">
        <f>+VLOOKUP($A8701,mUNICIPIOS!$B$4:$F$343,4,0)</f>
        <v>Petatán</v>
      </c>
      <c r="G8701" s="139" t="str">
        <f t="shared" ref="G8701:K8701" si="8929">+G8663</f>
        <v>06</v>
      </c>
      <c r="H8701" t="str">
        <f t="shared" si="8929"/>
        <v>IGE</v>
      </c>
      <c r="I8701" t="str">
        <f t="shared" si="8929"/>
        <v>Índice de Gestión Estratégica</v>
      </c>
      <c r="J8701" t="str">
        <f t="shared" si="8929"/>
        <v>06-02</v>
      </c>
      <c r="K8701" t="str">
        <f t="shared" si="8929"/>
        <v>Relación Plan de Desarrollo Municipal y Ordenamiento Territorial (PDM-OT) - Plan Estratégico Institucional (PEI) - Plan Operativo Multianual (POM) - Plan Operativo Anual (POA)</v>
      </c>
      <c r="L8701" s="150">
        <f>+VLOOKUP($E8701,IGE_2018!$B$8:$Z$347,6,0)</f>
        <v>0</v>
      </c>
      <c r="M8701" s="142" t="str">
        <f>+VLOOKUP($E8701,IGE_2018!$B$8:$Z$347,7,0)</f>
        <v>Bajo</v>
      </c>
    </row>
    <row r="8702" spans="1:13" x14ac:dyDescent="0.3">
      <c r="A8702" s="139">
        <f t="shared" si="8911"/>
        <v>229</v>
      </c>
      <c r="B8702" s="148">
        <f t="shared" si="8913"/>
        <v>32</v>
      </c>
      <c r="D8702" s="149" t="str">
        <f>+VLOOKUP($A8702,mUNICIPIOS!$B$4:$F$343,2,0)</f>
        <v>Huehuetenango</v>
      </c>
      <c r="E8702" s="149">
        <f>+VLOOKUP($A8702,mUNICIPIOS!$B$4:$F$343,3,0)</f>
        <v>1333</v>
      </c>
      <c r="F8702" s="149" t="str">
        <f>+VLOOKUP($A8702,mUNICIPIOS!$B$4:$F$343,4,0)</f>
        <v>Petatán</v>
      </c>
      <c r="G8702" s="139" t="str">
        <f t="shared" ref="G8702:K8702" si="8930">+G8664</f>
        <v>06</v>
      </c>
      <c r="H8702" t="str">
        <f t="shared" si="8930"/>
        <v>IGE</v>
      </c>
      <c r="I8702" t="str">
        <f t="shared" si="8930"/>
        <v>Índice de Gestión Estratégica</v>
      </c>
      <c r="J8702" t="str">
        <f t="shared" si="8930"/>
        <v>06-03</v>
      </c>
      <c r="K8702" t="str">
        <f t="shared" si="8930"/>
        <v>Presupuesto de egresos relacionado a competencias municipales que responden a prioridades nacionales de desarrollo.</v>
      </c>
      <c r="L8702" s="150">
        <f>+VLOOKUP($E8702,IGE_2018!$B$8:$Z$347,9,0)</f>
        <v>0.8403366029279985</v>
      </c>
      <c r="M8702" s="142" t="str">
        <f>+VLOOKUP($E8702,IGE_2018!$B$8:$Z$347,10,0)</f>
        <v>Alto</v>
      </c>
    </row>
    <row r="8703" spans="1:13" x14ac:dyDescent="0.3">
      <c r="A8703" s="139">
        <f t="shared" si="8911"/>
        <v>229</v>
      </c>
      <c r="B8703" s="148">
        <f t="shared" si="8913"/>
        <v>33</v>
      </c>
      <c r="D8703" s="149" t="str">
        <f>+VLOOKUP($A8703,mUNICIPIOS!$B$4:$F$343,2,0)</f>
        <v>Huehuetenango</v>
      </c>
      <c r="E8703" s="149">
        <f>+VLOOKUP($A8703,mUNICIPIOS!$B$4:$F$343,3,0)</f>
        <v>1333</v>
      </c>
      <c r="F8703" s="149" t="str">
        <f>+VLOOKUP($A8703,mUNICIPIOS!$B$4:$F$343,4,0)</f>
        <v>Petatán</v>
      </c>
      <c r="G8703" s="139" t="str">
        <f t="shared" ref="G8703:K8703" si="8931">+G8665</f>
        <v>06</v>
      </c>
      <c r="H8703" t="str">
        <f t="shared" si="8931"/>
        <v>IGE</v>
      </c>
      <c r="I8703" t="str">
        <f t="shared" si="8931"/>
        <v>Índice de Gestión Estratégica</v>
      </c>
      <c r="J8703" t="str">
        <f t="shared" si="8931"/>
        <v>06-04</v>
      </c>
      <c r="K8703" t="str">
        <f t="shared" si="8931"/>
        <v>Institucionalización de la gestión ordenada del territorio</v>
      </c>
      <c r="L8703" s="150">
        <f>+VLOOKUP($E8703,IGE_2018!$B$8:$Z$347,12,0)</f>
        <v>0.54999999999999993</v>
      </c>
      <c r="M8703" s="142" t="str">
        <f>+VLOOKUP($E8703,IGE_2018!$B$8:$Z$347,13,0)</f>
        <v>Medio</v>
      </c>
    </row>
    <row r="8704" spans="1:13" x14ac:dyDescent="0.3">
      <c r="A8704" s="139">
        <f t="shared" si="8911"/>
        <v>229</v>
      </c>
      <c r="B8704" s="148">
        <f t="shared" si="8913"/>
        <v>34</v>
      </c>
      <c r="D8704" s="149" t="str">
        <f>+VLOOKUP($A8704,mUNICIPIOS!$B$4:$F$343,2,0)</f>
        <v>Huehuetenango</v>
      </c>
      <c r="E8704" s="149">
        <f>+VLOOKUP($A8704,mUNICIPIOS!$B$4:$F$343,3,0)</f>
        <v>1333</v>
      </c>
      <c r="F8704" s="149" t="str">
        <f>+VLOOKUP($A8704,mUNICIPIOS!$B$4:$F$343,4,0)</f>
        <v>Petatán</v>
      </c>
      <c r="G8704" s="139" t="str">
        <f t="shared" ref="G8704:K8704" si="8932">+G8666</f>
        <v>06</v>
      </c>
      <c r="H8704" t="str">
        <f t="shared" si="8932"/>
        <v>IGE</v>
      </c>
      <c r="I8704" t="str">
        <f t="shared" si="8932"/>
        <v>Índice de Gestión Estratégica</v>
      </c>
      <c r="J8704" t="str">
        <f t="shared" si="8932"/>
        <v>06-05</v>
      </c>
      <c r="K8704" t="str">
        <f t="shared" si="8932"/>
        <v>Acciones para la gestión ordenada del territorio</v>
      </c>
      <c r="L8704" s="150">
        <f>+VLOOKUP($E8704,IGE_2018!$B$8:$Z$347,15,0)</f>
        <v>0.3600000000000001</v>
      </c>
      <c r="M8704" s="142" t="str">
        <f>+VLOOKUP($E8704,IGE_2018!$B$8:$Z$347,16,0)</f>
        <v>Medio bajo</v>
      </c>
    </row>
    <row r="8705" spans="1:13" x14ac:dyDescent="0.3">
      <c r="A8705" s="139">
        <f t="shared" si="8911"/>
        <v>229</v>
      </c>
      <c r="B8705" s="148">
        <f t="shared" si="8913"/>
        <v>35</v>
      </c>
      <c r="D8705" s="149" t="str">
        <f>+VLOOKUP($A8705,mUNICIPIOS!$B$4:$F$343,2,0)</f>
        <v>Huehuetenango</v>
      </c>
      <c r="E8705" s="149">
        <f>+VLOOKUP($A8705,mUNICIPIOS!$B$4:$F$343,3,0)</f>
        <v>1333</v>
      </c>
      <c r="F8705" s="149" t="str">
        <f>+VLOOKUP($A8705,mUNICIPIOS!$B$4:$F$343,4,0)</f>
        <v>Petatán</v>
      </c>
      <c r="G8705" s="139" t="str">
        <f t="shared" ref="G8705:K8705" si="8933">+G8667</f>
        <v>06</v>
      </c>
      <c r="H8705" t="str">
        <f t="shared" si="8933"/>
        <v>IGE</v>
      </c>
      <c r="I8705" t="str">
        <f t="shared" si="8933"/>
        <v>Índice de Gestión Estratégica</v>
      </c>
      <c r="J8705" t="str">
        <f t="shared" si="8933"/>
        <v>06-06</v>
      </c>
      <c r="K8705" t="str">
        <f t="shared" si="8933"/>
        <v>Gestión de riesgo en la formulación de proyectos derivados de la planificación operativa anual</v>
      </c>
      <c r="L8705" s="150">
        <f>+VLOOKUP($E8705,IGE_2018!$B$8:$Z$347,18,0)</f>
        <v>0</v>
      </c>
      <c r="M8705" s="142" t="str">
        <f>+VLOOKUP($E8705,IGE_2018!$B$8:$Z$347,19,0)</f>
        <v>Bajo</v>
      </c>
    </row>
    <row r="8706" spans="1:13" x14ac:dyDescent="0.3">
      <c r="A8706" s="139">
        <f t="shared" si="8911"/>
        <v>229</v>
      </c>
      <c r="B8706" s="148">
        <f t="shared" si="8913"/>
        <v>36</v>
      </c>
      <c r="D8706" s="149" t="str">
        <f>+VLOOKUP($A8706,mUNICIPIOS!$B$4:$F$343,2,0)</f>
        <v>Huehuetenango</v>
      </c>
      <c r="E8706" s="149">
        <f>+VLOOKUP($A8706,mUNICIPIOS!$B$4:$F$343,3,0)</f>
        <v>1333</v>
      </c>
      <c r="F8706" s="149" t="str">
        <f>+VLOOKUP($A8706,mUNICIPIOS!$B$4:$F$343,4,0)</f>
        <v>Petatán</v>
      </c>
      <c r="G8706" s="139" t="str">
        <f t="shared" ref="G8706:K8706" si="8934">+G8668</f>
        <v>06</v>
      </c>
      <c r="H8706" t="str">
        <f t="shared" si="8934"/>
        <v>IGE</v>
      </c>
      <c r="I8706" t="str">
        <f t="shared" si="8934"/>
        <v>Índice de Gestión Estratégica</v>
      </c>
      <c r="J8706" t="str">
        <f t="shared" si="8934"/>
        <v>06-07</v>
      </c>
      <c r="K8706" t="str">
        <f t="shared" si="8934"/>
        <v>Ingresos por servicios ambientales en relación a los ingresos propios sin regalías</v>
      </c>
      <c r="L8706" s="150">
        <f>+VLOOKUP($E8706,IGE_2018!$B$8:$Z$347,21,0)</f>
        <v>0.23806478517141946</v>
      </c>
      <c r="M8706" s="142" t="str">
        <f>+VLOOKUP($E8706,IGE_2018!$B$8:$Z$347,22,0)</f>
        <v>Medio bajo</v>
      </c>
    </row>
    <row r="8707" spans="1:13" x14ac:dyDescent="0.3">
      <c r="A8707" s="139">
        <f t="shared" si="8911"/>
        <v>229</v>
      </c>
      <c r="B8707" s="148">
        <f t="shared" si="8913"/>
        <v>37</v>
      </c>
      <c r="D8707" s="149" t="str">
        <f>+VLOOKUP($A8707,mUNICIPIOS!$B$4:$F$343,2,0)</f>
        <v>Huehuetenango</v>
      </c>
      <c r="E8707" s="149">
        <f>+VLOOKUP($A8707,mUNICIPIOS!$B$4:$F$343,3,0)</f>
        <v>1333</v>
      </c>
      <c r="F8707" s="149" t="str">
        <f>+VLOOKUP($A8707,mUNICIPIOS!$B$4:$F$343,4,0)</f>
        <v>Petatán</v>
      </c>
      <c r="G8707" s="139" t="str">
        <f t="shared" ref="G8707:K8707" si="8935">+G8669</f>
        <v>06</v>
      </c>
      <c r="H8707" t="str">
        <f t="shared" si="8935"/>
        <v>IGE</v>
      </c>
      <c r="I8707" t="str">
        <f t="shared" si="8935"/>
        <v>Índice de Gestión Estratégica</v>
      </c>
      <c r="J8707" t="str">
        <f t="shared" si="8935"/>
        <v>INDICE</v>
      </c>
      <c r="K8707">
        <f t="shared" si="8935"/>
        <v>0</v>
      </c>
      <c r="L8707" s="150">
        <f>+VLOOKUP($E8707,IGE_2018!$B$8:$Z$347,24,0)</f>
        <v>0.3428906292491416</v>
      </c>
      <c r="M8707" s="142" t="str">
        <f>+VLOOKUP($E8707,IGE_2018!$B$8:$Z$347,25,0)</f>
        <v>Medio bajo</v>
      </c>
    </row>
    <row r="8708" spans="1:13" x14ac:dyDescent="0.3">
      <c r="A8708" s="139">
        <f t="shared" si="8911"/>
        <v>229</v>
      </c>
      <c r="B8708" s="148">
        <f t="shared" si="8913"/>
        <v>38</v>
      </c>
      <c r="D8708" s="149" t="str">
        <f>+VLOOKUP($A8708,mUNICIPIOS!$B$4:$F$343,2,0)</f>
        <v>Huehuetenango</v>
      </c>
      <c r="E8708" s="149">
        <f>+VLOOKUP($A8708,mUNICIPIOS!$B$4:$F$343,3,0)</f>
        <v>1333</v>
      </c>
      <c r="F8708" s="149" t="str">
        <f>+VLOOKUP($A8708,mUNICIPIOS!$B$4:$F$343,4,0)</f>
        <v>Petatán</v>
      </c>
      <c r="G8708" s="139" t="str">
        <f t="shared" ref="G8708:K8708" si="8936">+G8670</f>
        <v>RANKING</v>
      </c>
      <c r="H8708" t="str">
        <f t="shared" si="8936"/>
        <v>RGM</v>
      </c>
      <c r="I8708" t="str">
        <f t="shared" si="8936"/>
        <v>Ranking de la Gestión Municipal 2018</v>
      </c>
      <c r="J8708" t="str">
        <f t="shared" si="8936"/>
        <v>RANKING</v>
      </c>
      <c r="K8708">
        <f t="shared" si="8936"/>
        <v>0</v>
      </c>
      <c r="L8708" s="151">
        <f>+VLOOKUP($E8708,Resultados_generales!$C$8:$AE$347,27,0)</f>
        <v>0.47645746011422252</v>
      </c>
      <c r="M8708" t="str">
        <f>+VLOOKUP($E8708,Resultados_generales!$C$8:$AE$347,28,0)</f>
        <v>Medio</v>
      </c>
    </row>
    <row r="8709" spans="1:13" x14ac:dyDescent="0.3">
      <c r="A8709" s="139">
        <f t="shared" si="8911"/>
        <v>230</v>
      </c>
      <c r="B8709" s="148">
        <f t="shared" si="8913"/>
        <v>1</v>
      </c>
      <c r="D8709" s="149" t="str">
        <f>+VLOOKUP($A8709,mUNICIPIOS!$B$4:$F$343,2,0)</f>
        <v>Quiché</v>
      </c>
      <c r="E8709" s="149">
        <f>+VLOOKUP($A8709,mUNICIPIOS!$B$4:$F$343,3,0)</f>
        <v>1401</v>
      </c>
      <c r="F8709" s="149" t="str">
        <f>+VLOOKUP($A8709,mUNICIPIOS!$B$4:$F$343,4,0)</f>
        <v>Santa Cruz del Quiché</v>
      </c>
      <c r="G8709" s="139" t="str">
        <f t="shared" ref="G8709:K8709" si="8937">+G8671</f>
        <v>01</v>
      </c>
      <c r="H8709" t="str">
        <f t="shared" si="8937"/>
        <v>IPC</v>
      </c>
      <c r="I8709" t="str">
        <f t="shared" si="8937"/>
        <v>Índice de Participación Ciudadana</v>
      </c>
      <c r="J8709" t="str">
        <f t="shared" si="8937"/>
        <v>01-01</v>
      </c>
      <c r="K8709" t="str">
        <f t="shared" si="8937"/>
        <v>Número de reuniones del COMUDE en el año de la medición.</v>
      </c>
      <c r="L8709" s="150">
        <f>+VLOOKUP($E8709,IPC_2018!$B$8:$T$347,3,0)</f>
        <v>0.91666666666666663</v>
      </c>
      <c r="M8709" s="142" t="str">
        <f>+VLOOKUP($E8709,IPC_2018!$B$8:$T$347,4,0)</f>
        <v>Alto</v>
      </c>
    </row>
    <row r="8710" spans="1:13" x14ac:dyDescent="0.3">
      <c r="A8710" s="139">
        <f t="shared" si="8911"/>
        <v>230</v>
      </c>
      <c r="B8710" s="148">
        <f t="shared" si="8913"/>
        <v>2</v>
      </c>
      <c r="D8710" s="149" t="str">
        <f>+VLOOKUP($A8710,mUNICIPIOS!$B$4:$F$343,2,0)</f>
        <v>Quiché</v>
      </c>
      <c r="E8710" s="149">
        <f>+VLOOKUP($A8710,mUNICIPIOS!$B$4:$F$343,3,0)</f>
        <v>1401</v>
      </c>
      <c r="F8710" s="149" t="str">
        <f>+VLOOKUP($A8710,mUNICIPIOS!$B$4:$F$343,4,0)</f>
        <v>Santa Cruz del Quiché</v>
      </c>
      <c r="G8710" s="139" t="str">
        <f t="shared" ref="G8710:K8710" si="8938">+G8672</f>
        <v>01</v>
      </c>
      <c r="H8710" t="str">
        <f t="shared" si="8938"/>
        <v>IPC</v>
      </c>
      <c r="I8710" t="str">
        <f t="shared" si="8938"/>
        <v>Índice de Participación Ciudadana</v>
      </c>
      <c r="J8710" t="str">
        <f t="shared" si="8938"/>
        <v>01-02</v>
      </c>
      <c r="K8710" t="str">
        <f t="shared" si="8938"/>
        <v>Participación de Alcaldes, Concejales y Síndicos determinados o designados en el COMUDE</v>
      </c>
      <c r="L8710" s="150">
        <f>+VLOOKUP($E8710,IPC_2018!$B$8:$T$347,6,0)</f>
        <v>1</v>
      </c>
      <c r="M8710" s="142" t="str">
        <f>+VLOOKUP($E8710,IPC_2018!$B$8:$T$347,7,0)</f>
        <v>Alto</v>
      </c>
    </row>
    <row r="8711" spans="1:13" x14ac:dyDescent="0.3">
      <c r="A8711" s="139">
        <f t="shared" si="8911"/>
        <v>230</v>
      </c>
      <c r="B8711" s="148">
        <f t="shared" si="8913"/>
        <v>3</v>
      </c>
      <c r="D8711" s="149" t="str">
        <f>+VLOOKUP($A8711,mUNICIPIOS!$B$4:$F$343,2,0)</f>
        <v>Quiché</v>
      </c>
      <c r="E8711" s="149">
        <f>+VLOOKUP($A8711,mUNICIPIOS!$B$4:$F$343,3,0)</f>
        <v>1401</v>
      </c>
      <c r="F8711" s="149" t="str">
        <f>+VLOOKUP($A8711,mUNICIPIOS!$B$4:$F$343,4,0)</f>
        <v>Santa Cruz del Quiché</v>
      </c>
      <c r="G8711" s="139" t="str">
        <f t="shared" ref="G8711:K8711" si="8939">+G8673</f>
        <v>01</v>
      </c>
      <c r="H8711" t="str">
        <f t="shared" si="8939"/>
        <v>IPC</v>
      </c>
      <c r="I8711" t="str">
        <f t="shared" si="8939"/>
        <v>Índice de Participación Ciudadana</v>
      </c>
      <c r="J8711" t="str">
        <f t="shared" si="8939"/>
        <v>01-03</v>
      </c>
      <c r="K8711" t="str">
        <f t="shared" si="8939"/>
        <v>Participación  de organizaciones de jóvenes, mujeres, pueblos mayas, xincas, garífunas, y otras organizaciones en el Comude</v>
      </c>
      <c r="L8711" s="150">
        <f>+VLOOKUP($E8711,IPC_2018!$B$8:$T$347,9,0)</f>
        <v>0.24906600249066005</v>
      </c>
      <c r="M8711" s="142" t="str">
        <f>+VLOOKUP($E8711,IPC_2018!$B$8:$T$347,10,0)</f>
        <v>Medio bajo</v>
      </c>
    </row>
    <row r="8712" spans="1:13" x14ac:dyDescent="0.3">
      <c r="A8712" s="139">
        <f t="shared" si="8911"/>
        <v>230</v>
      </c>
      <c r="B8712" s="148">
        <f t="shared" si="8913"/>
        <v>4</v>
      </c>
      <c r="D8712" s="149" t="str">
        <f>+VLOOKUP($A8712,mUNICIPIOS!$B$4:$F$343,2,0)</f>
        <v>Quiché</v>
      </c>
      <c r="E8712" s="149">
        <f>+VLOOKUP($A8712,mUNICIPIOS!$B$4:$F$343,3,0)</f>
        <v>1401</v>
      </c>
      <c r="F8712" s="149" t="str">
        <f>+VLOOKUP($A8712,mUNICIPIOS!$B$4:$F$343,4,0)</f>
        <v>Santa Cruz del Quiché</v>
      </c>
      <c r="G8712" s="139" t="str">
        <f t="shared" ref="G8712:K8712" si="8940">+G8674</f>
        <v>01</v>
      </c>
      <c r="H8712" t="str">
        <f t="shared" si="8940"/>
        <v>IPC</v>
      </c>
      <c r="I8712" t="str">
        <f t="shared" si="8940"/>
        <v>Índice de Participación Ciudadana</v>
      </c>
      <c r="J8712" t="str">
        <f t="shared" si="8940"/>
        <v>01-04</v>
      </c>
      <c r="K8712" t="str">
        <f t="shared" si="8940"/>
        <v>Representatividad territorial del Comude.</v>
      </c>
      <c r="L8712" s="150">
        <f>+VLOOKUP($E8712,IPC_2018!$B$8:$T$347,12,0)</f>
        <v>0.66549707602339181</v>
      </c>
      <c r="M8712" s="142" t="str">
        <f>+VLOOKUP($E8712,IPC_2018!$B$8:$T$347,13,0)</f>
        <v>Medio alto</v>
      </c>
    </row>
    <row r="8713" spans="1:13" x14ac:dyDescent="0.3">
      <c r="A8713" s="139">
        <f t="shared" si="8911"/>
        <v>230</v>
      </c>
      <c r="B8713" s="148">
        <f t="shared" si="8913"/>
        <v>5</v>
      </c>
      <c r="D8713" s="149" t="str">
        <f>+VLOOKUP($A8713,mUNICIPIOS!$B$4:$F$343,2,0)</f>
        <v>Quiché</v>
      </c>
      <c r="E8713" s="149">
        <f>+VLOOKUP($A8713,mUNICIPIOS!$B$4:$F$343,3,0)</f>
        <v>1401</v>
      </c>
      <c r="F8713" s="149" t="str">
        <f>+VLOOKUP($A8713,mUNICIPIOS!$B$4:$F$343,4,0)</f>
        <v>Santa Cruz del Quiché</v>
      </c>
      <c r="G8713" s="139" t="str">
        <f t="shared" ref="G8713:K8713" si="8941">+G8675</f>
        <v>01</v>
      </c>
      <c r="H8713" t="str">
        <f t="shared" si="8941"/>
        <v>IPC</v>
      </c>
      <c r="I8713" t="str">
        <f t="shared" si="8941"/>
        <v>Índice de Participación Ciudadana</v>
      </c>
      <c r="J8713" t="str">
        <f t="shared" si="8941"/>
        <v>01-05</v>
      </c>
      <c r="K8713" t="str">
        <f t="shared" si="8941"/>
        <v>Funcionamiento del Comude</v>
      </c>
      <c r="L8713" s="150">
        <f>+VLOOKUP($E8713,IPC_2018!$B$8:$T$347,15,0)</f>
        <v>0.96996466465369779</v>
      </c>
      <c r="M8713" s="142" t="str">
        <f>+VLOOKUP($E8713,IPC_2018!$B$8:$T$347,16,0)</f>
        <v>Alto</v>
      </c>
    </row>
    <row r="8714" spans="1:13" x14ac:dyDescent="0.3">
      <c r="A8714" s="139">
        <f t="shared" si="8911"/>
        <v>230</v>
      </c>
      <c r="B8714" s="148">
        <f t="shared" si="8913"/>
        <v>6</v>
      </c>
      <c r="D8714" s="149" t="str">
        <f>+VLOOKUP($A8714,mUNICIPIOS!$B$4:$F$343,2,0)</f>
        <v>Quiché</v>
      </c>
      <c r="E8714" s="149">
        <f>+VLOOKUP($A8714,mUNICIPIOS!$B$4:$F$343,3,0)</f>
        <v>1401</v>
      </c>
      <c r="F8714" s="149" t="str">
        <f>+VLOOKUP($A8714,mUNICIPIOS!$B$4:$F$343,4,0)</f>
        <v>Santa Cruz del Quiché</v>
      </c>
      <c r="G8714" s="139" t="str">
        <f t="shared" ref="G8714:K8714" si="8942">+G8676</f>
        <v>01</v>
      </c>
      <c r="H8714" t="str">
        <f t="shared" si="8942"/>
        <v>IPC</v>
      </c>
      <c r="I8714" t="str">
        <f t="shared" si="8942"/>
        <v>Índice de Participación Ciudadana</v>
      </c>
      <c r="J8714" t="str">
        <f t="shared" si="8942"/>
        <v>INDICE</v>
      </c>
      <c r="K8714">
        <f t="shared" si="8942"/>
        <v>0</v>
      </c>
      <c r="L8714" s="150">
        <f>+VLOOKUP($E8714,IPC_2018!$B$8:$T$347,18,0)</f>
        <v>0.79726249480849587</v>
      </c>
      <c r="M8714" s="142" t="str">
        <f>+VLOOKUP($E8714,IPC_2018!$B$8:$T$347,19,0)</f>
        <v>Medio alto</v>
      </c>
    </row>
    <row r="8715" spans="1:13" x14ac:dyDescent="0.3">
      <c r="A8715" s="139">
        <f t="shared" si="8911"/>
        <v>230</v>
      </c>
      <c r="B8715" s="148">
        <f t="shared" si="8913"/>
        <v>7</v>
      </c>
      <c r="D8715" s="149" t="str">
        <f>+VLOOKUP($A8715,mUNICIPIOS!$B$4:$F$343,2,0)</f>
        <v>Quiché</v>
      </c>
      <c r="E8715" s="149">
        <f>+VLOOKUP($A8715,mUNICIPIOS!$B$4:$F$343,3,0)</f>
        <v>1401</v>
      </c>
      <c r="F8715" s="149" t="str">
        <f>+VLOOKUP($A8715,mUNICIPIOS!$B$4:$F$343,4,0)</f>
        <v>Santa Cruz del Quiché</v>
      </c>
      <c r="G8715" s="139" t="str">
        <f t="shared" ref="G8715:K8715" si="8943">+G8677</f>
        <v>02</v>
      </c>
      <c r="H8715" t="str">
        <f t="shared" si="8943"/>
        <v>IIC</v>
      </c>
      <c r="I8715" t="str">
        <f t="shared" si="8943"/>
        <v>Índice de Información a la Ciudadanía</v>
      </c>
      <c r="J8715" t="str">
        <f t="shared" si="8943"/>
        <v>02-01</v>
      </c>
      <c r="K8715" t="str">
        <f t="shared" si="8943"/>
        <v>Rendición de cuentas cuatrimestral y anual al Comude enfocadas en resultados.</v>
      </c>
      <c r="L8715" s="150">
        <f>+VLOOKUP($E8715,IIC_2018!$B$8:$Q$347,3,0)</f>
        <v>0.4</v>
      </c>
      <c r="M8715" s="142" t="str">
        <f>+VLOOKUP($E8715,IIC_2018!$B$8:$Q$347,4,0)</f>
        <v>Medio bajo</v>
      </c>
    </row>
    <row r="8716" spans="1:13" x14ac:dyDescent="0.3">
      <c r="A8716" s="139">
        <f t="shared" si="8911"/>
        <v>230</v>
      </c>
      <c r="B8716" s="148">
        <f t="shared" si="8913"/>
        <v>8</v>
      </c>
      <c r="D8716" s="149" t="str">
        <f>+VLOOKUP($A8716,mUNICIPIOS!$B$4:$F$343,2,0)</f>
        <v>Quiché</v>
      </c>
      <c r="E8716" s="149">
        <f>+VLOOKUP($A8716,mUNICIPIOS!$B$4:$F$343,3,0)</f>
        <v>1401</v>
      </c>
      <c r="F8716" s="149" t="str">
        <f>+VLOOKUP($A8716,mUNICIPIOS!$B$4:$F$343,4,0)</f>
        <v>Santa Cruz del Quiché</v>
      </c>
      <c r="G8716" s="139" t="str">
        <f t="shared" ref="G8716:K8716" si="8944">+G8678</f>
        <v>02</v>
      </c>
      <c r="H8716" t="str">
        <f t="shared" si="8944"/>
        <v>IIC</v>
      </c>
      <c r="I8716" t="str">
        <f t="shared" si="8944"/>
        <v>Índice de Información a la Ciudadanía</v>
      </c>
      <c r="J8716" t="str">
        <f t="shared" si="8944"/>
        <v>02-02</v>
      </c>
      <c r="K8716" t="str">
        <f t="shared" si="8944"/>
        <v>Información presupuestaria y otra información brindada a la ciudadanía disponible en medios locales de comunicación.</v>
      </c>
      <c r="L8716" s="150">
        <f>+VLOOKUP($E8716,IIC_2018!$B$8:$Q$347,6,0)</f>
        <v>0.75</v>
      </c>
      <c r="M8716" s="142" t="str">
        <f>+VLOOKUP($E8716,IIC_2018!$B$8:$Q$347,7,0)</f>
        <v>Medio alto</v>
      </c>
    </row>
    <row r="8717" spans="1:13" x14ac:dyDescent="0.3">
      <c r="A8717" s="139">
        <f t="shared" si="8911"/>
        <v>230</v>
      </c>
      <c r="B8717" s="148">
        <f t="shared" si="8913"/>
        <v>9</v>
      </c>
      <c r="D8717" s="149" t="str">
        <f>+VLOOKUP($A8717,mUNICIPIOS!$B$4:$F$343,2,0)</f>
        <v>Quiché</v>
      </c>
      <c r="E8717" s="149">
        <f>+VLOOKUP($A8717,mUNICIPIOS!$B$4:$F$343,3,0)</f>
        <v>1401</v>
      </c>
      <c r="F8717" s="149" t="str">
        <f>+VLOOKUP($A8717,mUNICIPIOS!$B$4:$F$343,4,0)</f>
        <v>Santa Cruz del Quiché</v>
      </c>
      <c r="G8717" s="139" t="str">
        <f t="shared" ref="G8717:K8717" si="8945">+G8679</f>
        <v>02</v>
      </c>
      <c r="H8717" t="str">
        <f t="shared" si="8945"/>
        <v>IIC</v>
      </c>
      <c r="I8717" t="str">
        <f t="shared" si="8945"/>
        <v>Índice de Información a la Ciudadanía</v>
      </c>
      <c r="J8717" t="str">
        <f t="shared" si="8945"/>
        <v>02-03</v>
      </c>
      <c r="K8717" t="str">
        <f t="shared" si="8945"/>
        <v>Información pública de oficio actualizada y disponible de acuerdo a la LAIP y uso de internet.</v>
      </c>
      <c r="L8717" s="150">
        <f>+VLOOKUP($E8717,IIC_2018!$B$8:$Q$347,9,0)</f>
        <v>0.92</v>
      </c>
      <c r="M8717" s="142" t="str">
        <f>+VLOOKUP($E8717,IIC_2018!$B$8:$Q$347,10,0)</f>
        <v>Alto</v>
      </c>
    </row>
    <row r="8718" spans="1:13" x14ac:dyDescent="0.3">
      <c r="A8718" s="139">
        <f t="shared" si="8911"/>
        <v>230</v>
      </c>
      <c r="B8718" s="148">
        <f t="shared" si="8913"/>
        <v>10</v>
      </c>
      <c r="D8718" s="149" t="str">
        <f>+VLOOKUP($A8718,mUNICIPIOS!$B$4:$F$343,2,0)</f>
        <v>Quiché</v>
      </c>
      <c r="E8718" s="149">
        <f>+VLOOKUP($A8718,mUNICIPIOS!$B$4:$F$343,3,0)</f>
        <v>1401</v>
      </c>
      <c r="F8718" s="149" t="str">
        <f>+VLOOKUP($A8718,mUNICIPIOS!$B$4:$F$343,4,0)</f>
        <v>Santa Cruz del Quiché</v>
      </c>
      <c r="G8718" s="139" t="str">
        <f t="shared" ref="G8718:K8718" si="8946">+G8680</f>
        <v>02</v>
      </c>
      <c r="H8718" t="str">
        <f t="shared" si="8946"/>
        <v>IIC</v>
      </c>
      <c r="I8718" t="str">
        <f t="shared" si="8946"/>
        <v>Índice de Información a la Ciudadanía</v>
      </c>
      <c r="J8718" t="str">
        <f t="shared" si="8946"/>
        <v>02-04</v>
      </c>
      <c r="K8718" t="str">
        <f t="shared" si="8946"/>
        <v>Relación del monto contratado por medio de Guate compras con el total del presupuesto de egresos vigente.</v>
      </c>
      <c r="L8718" s="150">
        <f>+VLOOKUP($E8718,IIC_2018!$B$8:$Q$347,12,0)</f>
        <v>0.46912628883374069</v>
      </c>
      <c r="M8718" s="142" t="str">
        <f>+VLOOKUP($E8718,IIC_2018!$B$8:$Q$347,13,0)</f>
        <v>Medio</v>
      </c>
    </row>
    <row r="8719" spans="1:13" x14ac:dyDescent="0.3">
      <c r="A8719" s="139">
        <f t="shared" si="8911"/>
        <v>230</v>
      </c>
      <c r="B8719" s="148">
        <f t="shared" si="8913"/>
        <v>11</v>
      </c>
      <c r="D8719" s="149" t="str">
        <f>+VLOOKUP($A8719,mUNICIPIOS!$B$4:$F$343,2,0)</f>
        <v>Quiché</v>
      </c>
      <c r="E8719" s="149">
        <f>+VLOOKUP($A8719,mUNICIPIOS!$B$4:$F$343,3,0)</f>
        <v>1401</v>
      </c>
      <c r="F8719" s="149" t="str">
        <f>+VLOOKUP($A8719,mUNICIPIOS!$B$4:$F$343,4,0)</f>
        <v>Santa Cruz del Quiché</v>
      </c>
      <c r="G8719" s="139" t="str">
        <f t="shared" ref="G8719:K8719" si="8947">+G8681</f>
        <v>02</v>
      </c>
      <c r="H8719" t="str">
        <f t="shared" si="8947"/>
        <v>IIC</v>
      </c>
      <c r="I8719" t="str">
        <f t="shared" si="8947"/>
        <v>Índice de Información a la Ciudadanía</v>
      </c>
      <c r="J8719" t="str">
        <f t="shared" si="8947"/>
        <v>INDICE</v>
      </c>
      <c r="K8719">
        <f t="shared" si="8947"/>
        <v>0</v>
      </c>
      <c r="L8719" s="150">
        <f>+VLOOKUP($E8719,IIC_2018!$B$8:$Q$347,15,0)</f>
        <v>0.63478157220843512</v>
      </c>
      <c r="M8719" s="142" t="str">
        <f>+VLOOKUP($E8719,IIC_2018!$B$8:$Q$347,16,0)</f>
        <v>Medio alto</v>
      </c>
    </row>
    <row r="8720" spans="1:13" x14ac:dyDescent="0.3">
      <c r="A8720" s="139">
        <f t="shared" si="8911"/>
        <v>230</v>
      </c>
      <c r="B8720" s="148">
        <f t="shared" si="8913"/>
        <v>12</v>
      </c>
      <c r="D8720" s="149" t="str">
        <f>+VLOOKUP($A8720,mUNICIPIOS!$B$4:$F$343,2,0)</f>
        <v>Quiché</v>
      </c>
      <c r="E8720" s="149">
        <f>+VLOOKUP($A8720,mUNICIPIOS!$B$4:$F$343,3,0)</f>
        <v>1401</v>
      </c>
      <c r="F8720" s="149" t="str">
        <f>+VLOOKUP($A8720,mUNICIPIOS!$B$4:$F$343,4,0)</f>
        <v>Santa Cruz del Quiché</v>
      </c>
      <c r="G8720" s="139" t="str">
        <f t="shared" ref="G8720:K8720" si="8948">+G8682</f>
        <v>03</v>
      </c>
      <c r="H8720" t="str">
        <f t="shared" si="8948"/>
        <v>ISP</v>
      </c>
      <c r="I8720" t="str">
        <f t="shared" si="8948"/>
        <v>Índice de Servicios Públicos</v>
      </c>
      <c r="J8720" t="str">
        <f t="shared" si="8948"/>
        <v>03-01</v>
      </c>
      <c r="K8720" t="str">
        <f t="shared" si="8948"/>
        <v>Cobertura del servicio público de agua</v>
      </c>
      <c r="L8720" s="150">
        <f>+VLOOKUP($E8720,ISP_2018!$B$8:$T$347,3,0)</f>
        <v>0</v>
      </c>
      <c r="M8720" s="142" t="str">
        <f>+VLOOKUP($E8720,ISP_2018!$B$8:$T$347,4,0)</f>
        <v>Bajo</v>
      </c>
    </row>
    <row r="8721" spans="1:13" x14ac:dyDescent="0.3">
      <c r="A8721" s="139">
        <f t="shared" si="8911"/>
        <v>230</v>
      </c>
      <c r="B8721" s="148">
        <f t="shared" si="8913"/>
        <v>13</v>
      </c>
      <c r="D8721" s="149" t="str">
        <f>+VLOOKUP($A8721,mUNICIPIOS!$B$4:$F$343,2,0)</f>
        <v>Quiché</v>
      </c>
      <c r="E8721" s="149">
        <f>+VLOOKUP($A8721,mUNICIPIOS!$B$4:$F$343,3,0)</f>
        <v>1401</v>
      </c>
      <c r="F8721" s="149" t="str">
        <f>+VLOOKUP($A8721,mUNICIPIOS!$B$4:$F$343,4,0)</f>
        <v>Santa Cruz del Quiché</v>
      </c>
      <c r="G8721" s="139" t="str">
        <f t="shared" ref="G8721:K8721" si="8949">+G8683</f>
        <v>03</v>
      </c>
      <c r="H8721" t="str">
        <f t="shared" si="8949"/>
        <v>ISP</v>
      </c>
      <c r="I8721" t="str">
        <f t="shared" si="8949"/>
        <v>Índice de Servicios Públicos</v>
      </c>
      <c r="J8721" t="str">
        <f t="shared" si="8949"/>
        <v>03-02</v>
      </c>
      <c r="K8721" t="str">
        <f t="shared" si="8949"/>
        <v>Control de la calidad del servicio público de agua</v>
      </c>
      <c r="L8721" s="150">
        <f>+VLOOKUP($E8721,ISP_2018!$B$8:$T$347,6,0)</f>
        <v>0.4</v>
      </c>
      <c r="M8721" s="142" t="str">
        <f>+VLOOKUP($E8721,ISP_2018!$B$8:$T$347,7,0)</f>
        <v>Medio bajo</v>
      </c>
    </row>
    <row r="8722" spans="1:13" x14ac:dyDescent="0.3">
      <c r="A8722" s="139">
        <f t="shared" si="8911"/>
        <v>230</v>
      </c>
      <c r="B8722" s="148">
        <f t="shared" si="8913"/>
        <v>14</v>
      </c>
      <c r="D8722" s="149" t="str">
        <f>+VLOOKUP($A8722,mUNICIPIOS!$B$4:$F$343,2,0)</f>
        <v>Quiché</v>
      </c>
      <c r="E8722" s="149">
        <f>+VLOOKUP($A8722,mUNICIPIOS!$B$4:$F$343,3,0)</f>
        <v>1401</v>
      </c>
      <c r="F8722" s="149" t="str">
        <f>+VLOOKUP($A8722,mUNICIPIOS!$B$4:$F$343,4,0)</f>
        <v>Santa Cruz del Quiché</v>
      </c>
      <c r="G8722" s="139" t="str">
        <f t="shared" ref="G8722:K8722" si="8950">+G8684</f>
        <v>03</v>
      </c>
      <c r="H8722" t="str">
        <f t="shared" si="8950"/>
        <v>ISP</v>
      </c>
      <c r="I8722" t="str">
        <f t="shared" si="8950"/>
        <v>Índice de Servicios Públicos</v>
      </c>
      <c r="J8722" t="str">
        <f t="shared" si="8950"/>
        <v>03-03</v>
      </c>
      <c r="K8722" t="str">
        <f t="shared" si="8950"/>
        <v>Disposición  y tratamiento  de aguas residuales</v>
      </c>
      <c r="L8722" s="150">
        <f>+VLOOKUP($E8722,ISP_2018!$B$8:$T$347,9,0)</f>
        <v>0.13660245858056355</v>
      </c>
      <c r="M8722" s="142" t="str">
        <f>+VLOOKUP($E8722,ISP_2018!$B$8:$T$347,10,0)</f>
        <v>Bajo</v>
      </c>
    </row>
    <row r="8723" spans="1:13" x14ac:dyDescent="0.3">
      <c r="A8723" s="139">
        <f t="shared" si="8911"/>
        <v>230</v>
      </c>
      <c r="B8723" s="148">
        <f t="shared" si="8913"/>
        <v>15</v>
      </c>
      <c r="D8723" s="149" t="str">
        <f>+VLOOKUP($A8723,mUNICIPIOS!$B$4:$F$343,2,0)</f>
        <v>Quiché</v>
      </c>
      <c r="E8723" s="149">
        <f>+VLOOKUP($A8723,mUNICIPIOS!$B$4:$F$343,3,0)</f>
        <v>1401</v>
      </c>
      <c r="F8723" s="149" t="str">
        <f>+VLOOKUP($A8723,mUNICIPIOS!$B$4:$F$343,4,0)</f>
        <v>Santa Cruz del Quiché</v>
      </c>
      <c r="G8723" s="139" t="str">
        <f t="shared" ref="G8723:K8723" si="8951">+G8685</f>
        <v>03</v>
      </c>
      <c r="H8723" t="str">
        <f t="shared" si="8951"/>
        <v>ISP</v>
      </c>
      <c r="I8723" t="str">
        <f t="shared" si="8951"/>
        <v>Índice de Servicios Públicos</v>
      </c>
      <c r="J8723" t="str">
        <f t="shared" si="8951"/>
        <v>03-04</v>
      </c>
      <c r="K8723" t="str">
        <f t="shared" si="8951"/>
        <v>Gestión y manejo de los residuos y desechos sólidos</v>
      </c>
      <c r="L8723" s="150">
        <f>+VLOOKUP($E8723,ISP_2018!$B$8:$T$347,12,0)</f>
        <v>6.4431234447969304E-2</v>
      </c>
      <c r="M8723" s="142" t="str">
        <f>+VLOOKUP($E8723,ISP_2018!$B$8:$T$347,13,0)</f>
        <v>Bajo</v>
      </c>
    </row>
    <row r="8724" spans="1:13" x14ac:dyDescent="0.3">
      <c r="A8724" s="139">
        <f t="shared" si="8911"/>
        <v>230</v>
      </c>
      <c r="B8724" s="148">
        <f t="shared" si="8913"/>
        <v>16</v>
      </c>
      <c r="D8724" s="149" t="str">
        <f>+VLOOKUP($A8724,mUNICIPIOS!$B$4:$F$343,2,0)</f>
        <v>Quiché</v>
      </c>
      <c r="E8724" s="149">
        <f>+VLOOKUP($A8724,mUNICIPIOS!$B$4:$F$343,3,0)</f>
        <v>1401</v>
      </c>
      <c r="F8724" s="149" t="str">
        <f>+VLOOKUP($A8724,mUNICIPIOS!$B$4:$F$343,4,0)</f>
        <v>Santa Cruz del Quiché</v>
      </c>
      <c r="G8724" s="139" t="str">
        <f t="shared" ref="G8724:K8724" si="8952">+G8686</f>
        <v>03</v>
      </c>
      <c r="H8724" t="str">
        <f t="shared" si="8952"/>
        <v>ISP</v>
      </c>
      <c r="I8724" t="str">
        <f t="shared" si="8952"/>
        <v>Índice de Servicios Públicos</v>
      </c>
      <c r="J8724" t="str">
        <f t="shared" si="8952"/>
        <v>03-05</v>
      </c>
      <c r="K8724" t="str">
        <f t="shared" si="8952"/>
        <v>Gestión de servicios públicos municipales</v>
      </c>
      <c r="L8724" s="150">
        <f>+VLOOKUP($E8724,ISP_2018!$B$8:$T$347,15,0)</f>
        <v>0.44623655913978494</v>
      </c>
      <c r="M8724" s="142" t="str">
        <f>+VLOOKUP($E8724,ISP_2018!$B$8:$T$347,16,0)</f>
        <v>Medio</v>
      </c>
    </row>
    <row r="8725" spans="1:13" x14ac:dyDescent="0.3">
      <c r="A8725" s="139">
        <f t="shared" si="8911"/>
        <v>230</v>
      </c>
      <c r="B8725" s="148">
        <f t="shared" si="8913"/>
        <v>17</v>
      </c>
      <c r="D8725" s="149" t="str">
        <f>+VLOOKUP($A8725,mUNICIPIOS!$B$4:$F$343,2,0)</f>
        <v>Quiché</v>
      </c>
      <c r="E8725" s="149">
        <f>+VLOOKUP($A8725,mUNICIPIOS!$B$4:$F$343,3,0)</f>
        <v>1401</v>
      </c>
      <c r="F8725" s="149" t="str">
        <f>+VLOOKUP($A8725,mUNICIPIOS!$B$4:$F$343,4,0)</f>
        <v>Santa Cruz del Quiché</v>
      </c>
      <c r="G8725" s="139" t="str">
        <f t="shared" ref="G8725:K8725" si="8953">+G8687</f>
        <v>03</v>
      </c>
      <c r="H8725" t="str">
        <f t="shared" si="8953"/>
        <v>ISP</v>
      </c>
      <c r="I8725" t="str">
        <f t="shared" si="8953"/>
        <v>Índice de Servicios Públicos</v>
      </c>
      <c r="J8725" t="str">
        <f t="shared" si="8953"/>
        <v>INDICE</v>
      </c>
      <c r="K8725">
        <f t="shared" si="8953"/>
        <v>0</v>
      </c>
      <c r="L8725" s="150">
        <f>+VLOOKUP($E8725,ISP_2018!$B$8:$T$347,18,0)</f>
        <v>0.24945405043366359</v>
      </c>
      <c r="M8725" s="142" t="str">
        <f>+VLOOKUP($E8725,ISP_2018!$B$8:$T$347,19,0)</f>
        <v>Medio bajo</v>
      </c>
    </row>
    <row r="8726" spans="1:13" x14ac:dyDescent="0.3">
      <c r="A8726" s="139">
        <f t="shared" si="8911"/>
        <v>230</v>
      </c>
      <c r="B8726" s="148">
        <f t="shared" si="8913"/>
        <v>18</v>
      </c>
      <c r="D8726" s="149" t="str">
        <f>+VLOOKUP($A8726,mUNICIPIOS!$B$4:$F$343,2,0)</f>
        <v>Quiché</v>
      </c>
      <c r="E8726" s="149">
        <f>+VLOOKUP($A8726,mUNICIPIOS!$B$4:$F$343,3,0)</f>
        <v>1401</v>
      </c>
      <c r="F8726" s="149" t="str">
        <f>+VLOOKUP($A8726,mUNICIPIOS!$B$4:$F$343,4,0)</f>
        <v>Santa Cruz del Quiché</v>
      </c>
      <c r="G8726" s="139" t="str">
        <f t="shared" ref="G8726:K8726" si="8954">+G8688</f>
        <v>04</v>
      </c>
      <c r="H8726" t="str">
        <f t="shared" si="8954"/>
        <v>IGA</v>
      </c>
      <c r="I8726" t="str">
        <f t="shared" si="8954"/>
        <v>Índice de Gestión Administrativa</v>
      </c>
      <c r="J8726" t="str">
        <f t="shared" si="8954"/>
        <v>04-01</v>
      </c>
      <c r="K8726" t="str">
        <f t="shared" si="8954"/>
        <v>Existencia de elementos de atención municipal orientada al vecino</v>
      </c>
      <c r="L8726" s="150">
        <f>+VLOOKUP($E8726,IGA_2018!$B$8:$N$347,3,0)</f>
        <v>0.25</v>
      </c>
      <c r="M8726" s="142" t="str">
        <f>+VLOOKUP($E8726,IGA_2018!$B$8:$N$347,4,0)</f>
        <v>Medio bajo</v>
      </c>
    </row>
    <row r="8727" spans="1:13" x14ac:dyDescent="0.3">
      <c r="A8727" s="139">
        <f t="shared" si="8911"/>
        <v>230</v>
      </c>
      <c r="B8727" s="148">
        <f t="shared" si="8913"/>
        <v>19</v>
      </c>
      <c r="D8727" s="149" t="str">
        <f>+VLOOKUP($A8727,mUNICIPIOS!$B$4:$F$343,2,0)</f>
        <v>Quiché</v>
      </c>
      <c r="E8727" s="149">
        <f>+VLOOKUP($A8727,mUNICIPIOS!$B$4:$F$343,3,0)</f>
        <v>1401</v>
      </c>
      <c r="F8727" s="149" t="str">
        <f>+VLOOKUP($A8727,mUNICIPIOS!$B$4:$F$343,4,0)</f>
        <v>Santa Cruz del Quiché</v>
      </c>
      <c r="G8727" s="139" t="str">
        <f t="shared" ref="G8727:K8727" si="8955">+G8689</f>
        <v>04</v>
      </c>
      <c r="H8727" t="str">
        <f t="shared" si="8955"/>
        <v>IGA</v>
      </c>
      <c r="I8727" t="str">
        <f t="shared" si="8955"/>
        <v>Índice de Gestión Administrativa</v>
      </c>
      <c r="J8727" t="str">
        <f t="shared" si="8955"/>
        <v>04-02</v>
      </c>
      <c r="K8727" t="str">
        <f t="shared" si="8955"/>
        <v>Gestión del recurso humano.</v>
      </c>
      <c r="L8727" s="150">
        <f>+VLOOKUP($E8727,IGA_2018!$B$8:$N$347,6,0)</f>
        <v>0.79004748544035885</v>
      </c>
      <c r="M8727" s="142" t="str">
        <f>+VLOOKUP($E8727,IGA_2018!$B$8:$N$347,7,0)</f>
        <v>Medio alto</v>
      </c>
    </row>
    <row r="8728" spans="1:13" x14ac:dyDescent="0.3">
      <c r="A8728" s="139">
        <f t="shared" si="8911"/>
        <v>230</v>
      </c>
      <c r="B8728" s="148">
        <f t="shared" si="8913"/>
        <v>20</v>
      </c>
      <c r="D8728" s="149" t="str">
        <f>+VLOOKUP($A8728,mUNICIPIOS!$B$4:$F$343,2,0)</f>
        <v>Quiché</v>
      </c>
      <c r="E8728" s="149">
        <f>+VLOOKUP($A8728,mUNICIPIOS!$B$4:$F$343,3,0)</f>
        <v>1401</v>
      </c>
      <c r="F8728" s="149" t="str">
        <f>+VLOOKUP($A8728,mUNICIPIOS!$B$4:$F$343,4,0)</f>
        <v>Santa Cruz del Quiché</v>
      </c>
      <c r="G8728" s="139" t="str">
        <f t="shared" ref="G8728:K8728" si="8956">+G8690</f>
        <v>04</v>
      </c>
      <c r="H8728" t="str">
        <f t="shared" si="8956"/>
        <v>IGA</v>
      </c>
      <c r="I8728" t="str">
        <f t="shared" si="8956"/>
        <v>Índice de Gestión Administrativa</v>
      </c>
      <c r="J8728" t="str">
        <f t="shared" si="8956"/>
        <v>04-03</v>
      </c>
      <c r="K8728" t="str">
        <f t="shared" si="8956"/>
        <v>Existencia de oficinas municipales con instrumentos de gestión.</v>
      </c>
      <c r="L8728" s="150">
        <f>+VLOOKUP($E8728,IGA_2018!$B$8:$N$347,9,0)</f>
        <v>0.3</v>
      </c>
      <c r="M8728" s="142" t="str">
        <f>+VLOOKUP($E8728,IGA_2018!$B$8:$N$347,10,0)</f>
        <v>Medio bajo</v>
      </c>
    </row>
    <row r="8729" spans="1:13" x14ac:dyDescent="0.3">
      <c r="A8729" s="139">
        <f t="shared" si="8911"/>
        <v>230</v>
      </c>
      <c r="B8729" s="148">
        <f t="shared" si="8913"/>
        <v>21</v>
      </c>
      <c r="D8729" s="149" t="str">
        <f>+VLOOKUP($A8729,mUNICIPIOS!$B$4:$F$343,2,0)</f>
        <v>Quiché</v>
      </c>
      <c r="E8729" s="149">
        <f>+VLOOKUP($A8729,mUNICIPIOS!$B$4:$F$343,3,0)</f>
        <v>1401</v>
      </c>
      <c r="F8729" s="149" t="str">
        <f>+VLOOKUP($A8729,mUNICIPIOS!$B$4:$F$343,4,0)</f>
        <v>Santa Cruz del Quiché</v>
      </c>
      <c r="G8729" s="139" t="str">
        <f t="shared" ref="G8729:K8729" si="8957">+G8691</f>
        <v>04</v>
      </c>
      <c r="H8729" t="str">
        <f t="shared" si="8957"/>
        <v>IGA</v>
      </c>
      <c r="I8729" t="str">
        <f t="shared" si="8957"/>
        <v>Índice de Gestión Administrativa</v>
      </c>
      <c r="J8729" t="str">
        <f t="shared" si="8957"/>
        <v>INDICE</v>
      </c>
      <c r="K8729">
        <f t="shared" si="8957"/>
        <v>0</v>
      </c>
      <c r="L8729" s="150">
        <f>+VLOOKUP($E8729,IGA_2018!$B$8:$N$347,12,0)</f>
        <v>0.45651661990412556</v>
      </c>
      <c r="M8729" s="142" t="str">
        <f>+VLOOKUP($E8729,IGA_2018!$B$8:$N$347,13,0)</f>
        <v>Medio</v>
      </c>
    </row>
    <row r="8730" spans="1:13" x14ac:dyDescent="0.3">
      <c r="A8730" s="139">
        <f t="shared" si="8911"/>
        <v>230</v>
      </c>
      <c r="B8730" s="148">
        <f t="shared" si="8913"/>
        <v>22</v>
      </c>
      <c r="D8730" s="149" t="str">
        <f>+VLOOKUP($A8730,mUNICIPIOS!$B$4:$F$343,2,0)</f>
        <v>Quiché</v>
      </c>
      <c r="E8730" s="149">
        <f>+VLOOKUP($A8730,mUNICIPIOS!$B$4:$F$343,3,0)</f>
        <v>1401</v>
      </c>
      <c r="F8730" s="149" t="str">
        <f>+VLOOKUP($A8730,mUNICIPIOS!$B$4:$F$343,4,0)</f>
        <v>Santa Cruz del Quiché</v>
      </c>
      <c r="G8730" s="139" t="str">
        <f t="shared" ref="G8730:K8730" si="8958">+G8692</f>
        <v>05</v>
      </c>
      <c r="H8730" t="str">
        <f t="shared" si="8958"/>
        <v>IGF</v>
      </c>
      <c r="I8730" t="str">
        <f t="shared" si="8958"/>
        <v>Índice de Gestión Financiera</v>
      </c>
      <c r="J8730" t="str">
        <f t="shared" si="8958"/>
        <v>05-01</v>
      </c>
      <c r="K8730" t="str">
        <f t="shared" si="8958"/>
        <v>Autonomía financiera municipal</v>
      </c>
      <c r="L8730" s="150">
        <f>+VLOOKUP($E8730,IGF_2018!$B$8:$Z$347,3,0)</f>
        <v>0.27022316252443407</v>
      </c>
      <c r="M8730" s="142" t="str">
        <f>+VLOOKUP($E8730,IGF_2018!$B$8:$Z$347,4,0)</f>
        <v>Medio bajo</v>
      </c>
    </row>
    <row r="8731" spans="1:13" x14ac:dyDescent="0.3">
      <c r="A8731" s="139">
        <f t="shared" si="8911"/>
        <v>230</v>
      </c>
      <c r="B8731" s="148">
        <f t="shared" si="8913"/>
        <v>23</v>
      </c>
      <c r="D8731" s="149" t="str">
        <f>+VLOOKUP($A8731,mUNICIPIOS!$B$4:$F$343,2,0)</f>
        <v>Quiché</v>
      </c>
      <c r="E8731" s="149">
        <f>+VLOOKUP($A8731,mUNICIPIOS!$B$4:$F$343,3,0)</f>
        <v>1401</v>
      </c>
      <c r="F8731" s="149" t="str">
        <f>+VLOOKUP($A8731,mUNICIPIOS!$B$4:$F$343,4,0)</f>
        <v>Santa Cruz del Quiché</v>
      </c>
      <c r="G8731" s="139" t="str">
        <f t="shared" ref="G8731:K8731" si="8959">+G8693</f>
        <v>05</v>
      </c>
      <c r="H8731" t="str">
        <f t="shared" si="8959"/>
        <v>IGF</v>
      </c>
      <c r="I8731" t="str">
        <f t="shared" si="8959"/>
        <v>Índice de Gestión Financiera</v>
      </c>
      <c r="J8731" t="str">
        <f t="shared" si="8959"/>
        <v>05-02</v>
      </c>
      <c r="K8731" t="str">
        <f t="shared" si="8959"/>
        <v xml:space="preserve">Ingresos propios por habitante -sin regalías- </v>
      </c>
      <c r="L8731" s="150">
        <f>+VLOOKUP($E8731,IGF_2018!$B$8:$Z$347,6,0)</f>
        <v>5.9832895294299054E-2</v>
      </c>
      <c r="M8731" s="142" t="str">
        <f>+VLOOKUP($E8731,IGF_2018!$B$8:$Z$347,7,0)</f>
        <v>Bajo</v>
      </c>
    </row>
    <row r="8732" spans="1:13" x14ac:dyDescent="0.3">
      <c r="A8732" s="139">
        <f t="shared" si="8911"/>
        <v>230</v>
      </c>
      <c r="B8732" s="148">
        <f t="shared" si="8913"/>
        <v>24</v>
      </c>
      <c r="D8732" s="149" t="str">
        <f>+VLOOKUP($A8732,mUNICIPIOS!$B$4:$F$343,2,0)</f>
        <v>Quiché</v>
      </c>
      <c r="E8732" s="149">
        <f>+VLOOKUP($A8732,mUNICIPIOS!$B$4:$F$343,3,0)</f>
        <v>1401</v>
      </c>
      <c r="F8732" s="149" t="str">
        <f>+VLOOKUP($A8732,mUNICIPIOS!$B$4:$F$343,4,0)</f>
        <v>Santa Cruz del Quiché</v>
      </c>
      <c r="G8732" s="139" t="str">
        <f t="shared" ref="G8732:K8732" si="8960">+G8694</f>
        <v>05</v>
      </c>
      <c r="H8732" t="str">
        <f t="shared" si="8960"/>
        <v>IGF</v>
      </c>
      <c r="I8732" t="str">
        <f t="shared" si="8960"/>
        <v>Índice de Gestión Financiera</v>
      </c>
      <c r="J8732" t="str">
        <f t="shared" si="8960"/>
        <v>05-03</v>
      </c>
      <c r="K8732" t="str">
        <f t="shared" si="8960"/>
        <v>Ingresos del IUSI en relación a los ingresos propios -sin regalías-</v>
      </c>
      <c r="L8732" s="150">
        <f>+VLOOKUP($E8732,IGF_2018!$B$8:$Z$347,9,0)</f>
        <v>0.13113665908572933</v>
      </c>
      <c r="M8732" s="142" t="str">
        <f>+VLOOKUP($E8732,IGF_2018!$B$8:$Z$347,10,0)</f>
        <v>Bajo</v>
      </c>
    </row>
    <row r="8733" spans="1:13" x14ac:dyDescent="0.3">
      <c r="A8733" s="139">
        <f t="shared" si="8911"/>
        <v>230</v>
      </c>
      <c r="B8733" s="148">
        <f t="shared" si="8913"/>
        <v>25</v>
      </c>
      <c r="D8733" s="149" t="str">
        <f>+VLOOKUP($A8733,mUNICIPIOS!$B$4:$F$343,2,0)</f>
        <v>Quiché</v>
      </c>
      <c r="E8733" s="149">
        <f>+VLOOKUP($A8733,mUNICIPIOS!$B$4:$F$343,3,0)</f>
        <v>1401</v>
      </c>
      <c r="F8733" s="149" t="str">
        <f>+VLOOKUP($A8733,mUNICIPIOS!$B$4:$F$343,4,0)</f>
        <v>Santa Cruz del Quiché</v>
      </c>
      <c r="G8733" s="139" t="str">
        <f t="shared" ref="G8733:K8733" si="8961">+G8695</f>
        <v>05</v>
      </c>
      <c r="H8733" t="str">
        <f t="shared" si="8961"/>
        <v>IGF</v>
      </c>
      <c r="I8733" t="str">
        <f t="shared" si="8961"/>
        <v>Índice de Gestión Financiera</v>
      </c>
      <c r="J8733" t="str">
        <f t="shared" si="8961"/>
        <v>05-04</v>
      </c>
      <c r="K8733" t="str">
        <f t="shared" si="8961"/>
        <v>Inversión anual en capital fijo por habitante</v>
      </c>
      <c r="L8733" s="150">
        <f>+VLOOKUP($E8733,IGF_2018!$B$8:$Z$347,12,0)</f>
        <v>2.3845790378367603E-2</v>
      </c>
      <c r="M8733" s="142" t="str">
        <f>+VLOOKUP($E8733,IGF_2018!$B$8:$Z$347,13,0)</f>
        <v>Bajo</v>
      </c>
    </row>
    <row r="8734" spans="1:13" x14ac:dyDescent="0.3">
      <c r="A8734" s="139">
        <f t="shared" si="8911"/>
        <v>230</v>
      </c>
      <c r="B8734" s="148">
        <f t="shared" si="8913"/>
        <v>26</v>
      </c>
      <c r="D8734" s="149" t="str">
        <f>+VLOOKUP($A8734,mUNICIPIOS!$B$4:$F$343,2,0)</f>
        <v>Quiché</v>
      </c>
      <c r="E8734" s="149">
        <f>+VLOOKUP($A8734,mUNICIPIOS!$B$4:$F$343,3,0)</f>
        <v>1401</v>
      </c>
      <c r="F8734" s="149" t="str">
        <f>+VLOOKUP($A8734,mUNICIPIOS!$B$4:$F$343,4,0)</f>
        <v>Santa Cruz del Quiché</v>
      </c>
      <c r="G8734" s="139" t="str">
        <f t="shared" ref="G8734:K8734" si="8962">+G8696</f>
        <v>05</v>
      </c>
      <c r="H8734" t="str">
        <f t="shared" si="8962"/>
        <v>IGF</v>
      </c>
      <c r="I8734" t="str">
        <f t="shared" si="8962"/>
        <v>Índice de Gestión Financiera</v>
      </c>
      <c r="J8734" t="str">
        <f t="shared" si="8962"/>
        <v>05-05</v>
      </c>
      <c r="K8734" t="str">
        <f t="shared" si="8962"/>
        <v>Inversión anual en capital fijo con recursos percibidos por ingresos propios</v>
      </c>
      <c r="L8734" s="150">
        <f>+VLOOKUP($E8734,IGF_2018!$B$8:$Z$347,15,0)</f>
        <v>0.43415258264733469</v>
      </c>
      <c r="M8734" s="142" t="str">
        <f>+VLOOKUP($E8734,IGF_2018!$B$8:$Z$347,16,0)</f>
        <v>Medio</v>
      </c>
    </row>
    <row r="8735" spans="1:13" x14ac:dyDescent="0.3">
      <c r="A8735" s="139">
        <f t="shared" si="8911"/>
        <v>230</v>
      </c>
      <c r="B8735" s="148">
        <f t="shared" si="8913"/>
        <v>27</v>
      </c>
      <c r="D8735" s="149" t="str">
        <f>+VLOOKUP($A8735,mUNICIPIOS!$B$4:$F$343,2,0)</f>
        <v>Quiché</v>
      </c>
      <c r="E8735" s="149">
        <f>+VLOOKUP($A8735,mUNICIPIOS!$B$4:$F$343,3,0)</f>
        <v>1401</v>
      </c>
      <c r="F8735" s="149" t="str">
        <f>+VLOOKUP($A8735,mUNICIPIOS!$B$4:$F$343,4,0)</f>
        <v>Santa Cruz del Quiché</v>
      </c>
      <c r="G8735" s="139" t="str">
        <f t="shared" ref="G8735:K8735" si="8963">+G8697</f>
        <v>05</v>
      </c>
      <c r="H8735" t="str">
        <f t="shared" si="8963"/>
        <v>IGF</v>
      </c>
      <c r="I8735" t="str">
        <f t="shared" si="8963"/>
        <v>Índice de Gestión Financiera</v>
      </c>
      <c r="J8735" t="str">
        <f t="shared" si="8963"/>
        <v>05-06</v>
      </c>
      <c r="K8735" t="str">
        <f t="shared" si="8963"/>
        <v xml:space="preserve">Inversión anual en capital fijo con recursos percibidos por transferencias del Gobierno Central </v>
      </c>
      <c r="L8735" s="150">
        <f>+VLOOKUP($E8735,IGF_2018!$B$8:$Z$347,18,0)</f>
        <v>0.20521085394070418</v>
      </c>
      <c r="M8735" s="142" t="str">
        <f>+VLOOKUP($E8735,IGF_2018!$B$8:$Z$347,19,0)</f>
        <v>Medio bajo</v>
      </c>
    </row>
    <row r="8736" spans="1:13" x14ac:dyDescent="0.3">
      <c r="A8736" s="139">
        <f t="shared" si="8911"/>
        <v>230</v>
      </c>
      <c r="B8736" s="148">
        <f t="shared" si="8913"/>
        <v>28</v>
      </c>
      <c r="D8736" s="149" t="str">
        <f>+VLOOKUP($A8736,mUNICIPIOS!$B$4:$F$343,2,0)</f>
        <v>Quiché</v>
      </c>
      <c r="E8736" s="149">
        <f>+VLOOKUP($A8736,mUNICIPIOS!$B$4:$F$343,3,0)</f>
        <v>1401</v>
      </c>
      <c r="F8736" s="149" t="str">
        <f>+VLOOKUP($A8736,mUNICIPIOS!$B$4:$F$343,4,0)</f>
        <v>Santa Cruz del Quiché</v>
      </c>
      <c r="G8736" s="139" t="str">
        <f t="shared" ref="G8736:K8736" si="8964">+G8698</f>
        <v>05</v>
      </c>
      <c r="H8736" t="str">
        <f t="shared" si="8964"/>
        <v>IGF</v>
      </c>
      <c r="I8736" t="str">
        <f t="shared" si="8964"/>
        <v>Índice de Gestión Financiera</v>
      </c>
      <c r="J8736" t="str">
        <f t="shared" si="8964"/>
        <v>05-07</v>
      </c>
      <c r="K8736" t="str">
        <f t="shared" si="8964"/>
        <v>Financiamiento por endeudamiento municipal</v>
      </c>
      <c r="L8736" s="150">
        <f>+VLOOKUP($E8736,IGF_2018!$B$8:$Z$347,21,0)</f>
        <v>1</v>
      </c>
      <c r="M8736" s="142" t="str">
        <f>+VLOOKUP($E8736,IGF_2018!$B$8:$Z$347,22,0)</f>
        <v>Alto</v>
      </c>
    </row>
    <row r="8737" spans="1:13" x14ac:dyDescent="0.3">
      <c r="A8737" s="139">
        <f t="shared" si="8911"/>
        <v>230</v>
      </c>
      <c r="B8737" s="148">
        <f t="shared" si="8913"/>
        <v>29</v>
      </c>
      <c r="D8737" s="149" t="str">
        <f>+VLOOKUP($A8737,mUNICIPIOS!$B$4:$F$343,2,0)</f>
        <v>Quiché</v>
      </c>
      <c r="E8737" s="149">
        <f>+VLOOKUP($A8737,mUNICIPIOS!$B$4:$F$343,3,0)</f>
        <v>1401</v>
      </c>
      <c r="F8737" s="149" t="str">
        <f>+VLOOKUP($A8737,mUNICIPIOS!$B$4:$F$343,4,0)</f>
        <v>Santa Cruz del Quiché</v>
      </c>
      <c r="G8737" s="139" t="str">
        <f t="shared" ref="G8737:K8737" si="8965">+G8699</f>
        <v>05</v>
      </c>
      <c r="H8737" t="str">
        <f t="shared" si="8965"/>
        <v>IGF</v>
      </c>
      <c r="I8737" t="str">
        <f t="shared" si="8965"/>
        <v>Índice de Gestión Financiera</v>
      </c>
      <c r="J8737" t="str">
        <f t="shared" si="8965"/>
        <v>INDICE</v>
      </c>
      <c r="K8737">
        <f t="shared" si="8965"/>
        <v>0</v>
      </c>
      <c r="L8737" s="150">
        <f>+VLOOKUP($E8737,IGF_2018!$B$8:$Z$347,24,0)</f>
        <v>0.3454458001689602</v>
      </c>
      <c r="M8737" s="142" t="str">
        <f>+VLOOKUP($E8737,IGF_2018!$B$8:$Z$347,25,0)</f>
        <v>Medio bajo</v>
      </c>
    </row>
    <row r="8738" spans="1:13" x14ac:dyDescent="0.3">
      <c r="A8738" s="139">
        <f t="shared" si="8911"/>
        <v>230</v>
      </c>
      <c r="B8738" s="148">
        <f t="shared" si="8913"/>
        <v>30</v>
      </c>
      <c r="D8738" s="149" t="str">
        <f>+VLOOKUP($A8738,mUNICIPIOS!$B$4:$F$343,2,0)</f>
        <v>Quiché</v>
      </c>
      <c r="E8738" s="149">
        <f>+VLOOKUP($A8738,mUNICIPIOS!$B$4:$F$343,3,0)</f>
        <v>1401</v>
      </c>
      <c r="F8738" s="149" t="str">
        <f>+VLOOKUP($A8738,mUNICIPIOS!$B$4:$F$343,4,0)</f>
        <v>Santa Cruz del Quiché</v>
      </c>
      <c r="G8738" s="139" t="str">
        <f t="shared" ref="G8738:K8738" si="8966">+G8700</f>
        <v>06</v>
      </c>
      <c r="H8738" t="str">
        <f t="shared" si="8966"/>
        <v>IGE</v>
      </c>
      <c r="I8738" t="str">
        <f t="shared" si="8966"/>
        <v>Índice de Gestión Estratégica</v>
      </c>
      <c r="J8738" t="str">
        <f t="shared" si="8966"/>
        <v>06-01</v>
      </c>
      <c r="K8738" t="str">
        <f t="shared" si="8966"/>
        <v>Ejecución del Plan Operativo Anual  (POA)</v>
      </c>
      <c r="L8738" s="150">
        <f>+VLOOKUP($E8738,IGE_2018!$B$8:$Z$347,3,0)</f>
        <v>0</v>
      </c>
      <c r="M8738" s="142" t="str">
        <f>+VLOOKUP($E8738,IGE_2018!$B$8:$Z$347,4,0)</f>
        <v>Bajo</v>
      </c>
    </row>
    <row r="8739" spans="1:13" x14ac:dyDescent="0.3">
      <c r="A8739" s="139">
        <f t="shared" si="8911"/>
        <v>230</v>
      </c>
      <c r="B8739" s="148">
        <f t="shared" si="8913"/>
        <v>31</v>
      </c>
      <c r="D8739" s="149" t="str">
        <f>+VLOOKUP($A8739,mUNICIPIOS!$B$4:$F$343,2,0)</f>
        <v>Quiché</v>
      </c>
      <c r="E8739" s="149">
        <f>+VLOOKUP($A8739,mUNICIPIOS!$B$4:$F$343,3,0)</f>
        <v>1401</v>
      </c>
      <c r="F8739" s="149" t="str">
        <f>+VLOOKUP($A8739,mUNICIPIOS!$B$4:$F$343,4,0)</f>
        <v>Santa Cruz del Quiché</v>
      </c>
      <c r="G8739" s="139" t="str">
        <f t="shared" ref="G8739:K8739" si="8967">+G8701</f>
        <v>06</v>
      </c>
      <c r="H8739" t="str">
        <f t="shared" si="8967"/>
        <v>IGE</v>
      </c>
      <c r="I8739" t="str">
        <f t="shared" si="8967"/>
        <v>Índice de Gestión Estratégica</v>
      </c>
      <c r="J8739" t="str">
        <f t="shared" si="8967"/>
        <v>06-02</v>
      </c>
      <c r="K8739" t="str">
        <f t="shared" si="8967"/>
        <v>Relación Plan de Desarrollo Municipal y Ordenamiento Territorial (PDM-OT) - Plan Estratégico Institucional (PEI) - Plan Operativo Multianual (POM) - Plan Operativo Anual (POA)</v>
      </c>
      <c r="L8739" s="150">
        <f>+VLOOKUP($E8739,IGE_2018!$B$8:$Z$347,6,0)</f>
        <v>0</v>
      </c>
      <c r="M8739" s="142" t="str">
        <f>+VLOOKUP($E8739,IGE_2018!$B$8:$Z$347,7,0)</f>
        <v>Bajo</v>
      </c>
    </row>
    <row r="8740" spans="1:13" x14ac:dyDescent="0.3">
      <c r="A8740" s="139">
        <f t="shared" si="8911"/>
        <v>230</v>
      </c>
      <c r="B8740" s="148">
        <f t="shared" si="8913"/>
        <v>32</v>
      </c>
      <c r="D8740" s="149" t="str">
        <f>+VLOOKUP($A8740,mUNICIPIOS!$B$4:$F$343,2,0)</f>
        <v>Quiché</v>
      </c>
      <c r="E8740" s="149">
        <f>+VLOOKUP($A8740,mUNICIPIOS!$B$4:$F$343,3,0)</f>
        <v>1401</v>
      </c>
      <c r="F8740" s="149" t="str">
        <f>+VLOOKUP($A8740,mUNICIPIOS!$B$4:$F$343,4,0)</f>
        <v>Santa Cruz del Quiché</v>
      </c>
      <c r="G8740" s="139" t="str">
        <f t="shared" ref="G8740:K8740" si="8968">+G8702</f>
        <v>06</v>
      </c>
      <c r="H8740" t="str">
        <f t="shared" si="8968"/>
        <v>IGE</v>
      </c>
      <c r="I8740" t="str">
        <f t="shared" si="8968"/>
        <v>Índice de Gestión Estratégica</v>
      </c>
      <c r="J8740" t="str">
        <f t="shared" si="8968"/>
        <v>06-03</v>
      </c>
      <c r="K8740" t="str">
        <f t="shared" si="8968"/>
        <v>Presupuesto de egresos relacionado a competencias municipales que responden a prioridades nacionales de desarrollo.</v>
      </c>
      <c r="L8740" s="150">
        <f>+VLOOKUP($E8740,IGE_2018!$B$8:$Z$347,9,0)</f>
        <v>0.37483796647797296</v>
      </c>
      <c r="M8740" s="142" t="str">
        <f>+VLOOKUP($E8740,IGE_2018!$B$8:$Z$347,10,0)</f>
        <v>Medio bajo</v>
      </c>
    </row>
    <row r="8741" spans="1:13" x14ac:dyDescent="0.3">
      <c r="A8741" s="139">
        <f t="shared" si="8911"/>
        <v>230</v>
      </c>
      <c r="B8741" s="148">
        <f t="shared" si="8913"/>
        <v>33</v>
      </c>
      <c r="D8741" s="149" t="str">
        <f>+VLOOKUP($A8741,mUNICIPIOS!$B$4:$F$343,2,0)</f>
        <v>Quiché</v>
      </c>
      <c r="E8741" s="149">
        <f>+VLOOKUP($A8741,mUNICIPIOS!$B$4:$F$343,3,0)</f>
        <v>1401</v>
      </c>
      <c r="F8741" s="149" t="str">
        <f>+VLOOKUP($A8741,mUNICIPIOS!$B$4:$F$343,4,0)</f>
        <v>Santa Cruz del Quiché</v>
      </c>
      <c r="G8741" s="139" t="str">
        <f t="shared" ref="G8741:K8741" si="8969">+G8703</f>
        <v>06</v>
      </c>
      <c r="H8741" t="str">
        <f t="shared" si="8969"/>
        <v>IGE</v>
      </c>
      <c r="I8741" t="str">
        <f t="shared" si="8969"/>
        <v>Índice de Gestión Estratégica</v>
      </c>
      <c r="J8741" t="str">
        <f t="shared" si="8969"/>
        <v>06-04</v>
      </c>
      <c r="K8741" t="str">
        <f t="shared" si="8969"/>
        <v>Institucionalización de la gestión ordenada del territorio</v>
      </c>
      <c r="L8741" s="150">
        <f>+VLOOKUP($E8741,IGE_2018!$B$8:$Z$347,12,0)</f>
        <v>0.64999999999999991</v>
      </c>
      <c r="M8741" s="142" t="str">
        <f>+VLOOKUP($E8741,IGE_2018!$B$8:$Z$347,13,0)</f>
        <v>Medio alto</v>
      </c>
    </row>
    <row r="8742" spans="1:13" x14ac:dyDescent="0.3">
      <c r="A8742" s="139">
        <f t="shared" si="8911"/>
        <v>230</v>
      </c>
      <c r="B8742" s="148">
        <f t="shared" si="8913"/>
        <v>34</v>
      </c>
      <c r="D8742" s="149" t="str">
        <f>+VLOOKUP($A8742,mUNICIPIOS!$B$4:$F$343,2,0)</f>
        <v>Quiché</v>
      </c>
      <c r="E8742" s="149">
        <f>+VLOOKUP($A8742,mUNICIPIOS!$B$4:$F$343,3,0)</f>
        <v>1401</v>
      </c>
      <c r="F8742" s="149" t="str">
        <f>+VLOOKUP($A8742,mUNICIPIOS!$B$4:$F$343,4,0)</f>
        <v>Santa Cruz del Quiché</v>
      </c>
      <c r="G8742" s="139" t="str">
        <f t="shared" ref="G8742:K8742" si="8970">+G8704</f>
        <v>06</v>
      </c>
      <c r="H8742" t="str">
        <f t="shared" si="8970"/>
        <v>IGE</v>
      </c>
      <c r="I8742" t="str">
        <f t="shared" si="8970"/>
        <v>Índice de Gestión Estratégica</v>
      </c>
      <c r="J8742" t="str">
        <f t="shared" si="8970"/>
        <v>06-05</v>
      </c>
      <c r="K8742" t="str">
        <f t="shared" si="8970"/>
        <v>Acciones para la gestión ordenada del territorio</v>
      </c>
      <c r="L8742" s="150">
        <f>+VLOOKUP($E8742,IGE_2018!$B$8:$Z$347,15,0)</f>
        <v>0.2400000000000001</v>
      </c>
      <c r="M8742" s="142" t="str">
        <f>+VLOOKUP($E8742,IGE_2018!$B$8:$Z$347,16,0)</f>
        <v>Medio bajo</v>
      </c>
    </row>
    <row r="8743" spans="1:13" x14ac:dyDescent="0.3">
      <c r="A8743" s="139">
        <f t="shared" si="8911"/>
        <v>230</v>
      </c>
      <c r="B8743" s="148">
        <f t="shared" si="8913"/>
        <v>35</v>
      </c>
      <c r="D8743" s="149" t="str">
        <f>+VLOOKUP($A8743,mUNICIPIOS!$B$4:$F$343,2,0)</f>
        <v>Quiché</v>
      </c>
      <c r="E8743" s="149">
        <f>+VLOOKUP($A8743,mUNICIPIOS!$B$4:$F$343,3,0)</f>
        <v>1401</v>
      </c>
      <c r="F8743" s="149" t="str">
        <f>+VLOOKUP($A8743,mUNICIPIOS!$B$4:$F$343,4,0)</f>
        <v>Santa Cruz del Quiché</v>
      </c>
      <c r="G8743" s="139" t="str">
        <f t="shared" ref="G8743:K8743" si="8971">+G8705</f>
        <v>06</v>
      </c>
      <c r="H8743" t="str">
        <f t="shared" si="8971"/>
        <v>IGE</v>
      </c>
      <c r="I8743" t="str">
        <f t="shared" si="8971"/>
        <v>Índice de Gestión Estratégica</v>
      </c>
      <c r="J8743" t="str">
        <f t="shared" si="8971"/>
        <v>06-06</v>
      </c>
      <c r="K8743" t="str">
        <f t="shared" si="8971"/>
        <v>Gestión de riesgo en la formulación de proyectos derivados de la planificación operativa anual</v>
      </c>
      <c r="L8743" s="150">
        <f>+VLOOKUP($E8743,IGE_2018!$B$8:$Z$347,18,0)</f>
        <v>0</v>
      </c>
      <c r="M8743" s="142" t="str">
        <f>+VLOOKUP($E8743,IGE_2018!$B$8:$Z$347,19,0)</f>
        <v>Bajo</v>
      </c>
    </row>
    <row r="8744" spans="1:13" x14ac:dyDescent="0.3">
      <c r="A8744" s="139">
        <f t="shared" si="8911"/>
        <v>230</v>
      </c>
      <c r="B8744" s="148">
        <f t="shared" si="8913"/>
        <v>36</v>
      </c>
      <c r="D8744" s="149" t="str">
        <f>+VLOOKUP($A8744,mUNICIPIOS!$B$4:$F$343,2,0)</f>
        <v>Quiché</v>
      </c>
      <c r="E8744" s="149">
        <f>+VLOOKUP($A8744,mUNICIPIOS!$B$4:$F$343,3,0)</f>
        <v>1401</v>
      </c>
      <c r="F8744" s="149" t="str">
        <f>+VLOOKUP($A8744,mUNICIPIOS!$B$4:$F$343,4,0)</f>
        <v>Santa Cruz del Quiché</v>
      </c>
      <c r="G8744" s="139" t="str">
        <f t="shared" ref="G8744:K8744" si="8972">+G8706</f>
        <v>06</v>
      </c>
      <c r="H8744" t="str">
        <f t="shared" si="8972"/>
        <v>IGE</v>
      </c>
      <c r="I8744" t="str">
        <f t="shared" si="8972"/>
        <v>Índice de Gestión Estratégica</v>
      </c>
      <c r="J8744" t="str">
        <f t="shared" si="8972"/>
        <v>06-07</v>
      </c>
      <c r="K8744" t="str">
        <f t="shared" si="8972"/>
        <v>Ingresos por servicios ambientales en relación a los ingresos propios sin regalías</v>
      </c>
      <c r="L8744" s="150">
        <f>+VLOOKUP($E8744,IGE_2018!$B$8:$Z$347,21,0)</f>
        <v>6.0651850484503798E-2</v>
      </c>
      <c r="M8744" s="142" t="str">
        <f>+VLOOKUP($E8744,IGE_2018!$B$8:$Z$347,22,0)</f>
        <v>Bajo</v>
      </c>
    </row>
    <row r="8745" spans="1:13" x14ac:dyDescent="0.3">
      <c r="A8745" s="139">
        <f t="shared" si="8911"/>
        <v>230</v>
      </c>
      <c r="B8745" s="148">
        <f t="shared" si="8913"/>
        <v>37</v>
      </c>
      <c r="D8745" s="149" t="str">
        <f>+VLOOKUP($A8745,mUNICIPIOS!$B$4:$F$343,2,0)</f>
        <v>Quiché</v>
      </c>
      <c r="E8745" s="149">
        <f>+VLOOKUP($A8745,mUNICIPIOS!$B$4:$F$343,3,0)</f>
        <v>1401</v>
      </c>
      <c r="F8745" s="149" t="str">
        <f>+VLOOKUP($A8745,mUNICIPIOS!$B$4:$F$343,4,0)</f>
        <v>Santa Cruz del Quiché</v>
      </c>
      <c r="G8745" s="139" t="str">
        <f t="shared" ref="G8745:K8745" si="8973">+G8707</f>
        <v>06</v>
      </c>
      <c r="H8745" t="str">
        <f t="shared" si="8973"/>
        <v>IGE</v>
      </c>
      <c r="I8745" t="str">
        <f t="shared" si="8973"/>
        <v>Índice de Gestión Estratégica</v>
      </c>
      <c r="J8745" t="str">
        <f t="shared" si="8973"/>
        <v>INDICE</v>
      </c>
      <c r="K8745">
        <f t="shared" si="8973"/>
        <v>0</v>
      </c>
      <c r="L8745" s="150">
        <f>+VLOOKUP($E8745,IGE_2018!$B$8:$Z$347,24,0)</f>
        <v>0.2007746766679436</v>
      </c>
      <c r="M8745" s="142" t="str">
        <f>+VLOOKUP($E8745,IGE_2018!$B$8:$Z$347,25,0)</f>
        <v>Medio bajo</v>
      </c>
    </row>
    <row r="8746" spans="1:13" x14ac:dyDescent="0.3">
      <c r="A8746" s="139">
        <f t="shared" si="8911"/>
        <v>230</v>
      </c>
      <c r="B8746" s="148">
        <f t="shared" si="8913"/>
        <v>38</v>
      </c>
      <c r="D8746" s="149" t="str">
        <f>+VLOOKUP($A8746,mUNICIPIOS!$B$4:$F$343,2,0)</f>
        <v>Quiché</v>
      </c>
      <c r="E8746" s="149">
        <f>+VLOOKUP($A8746,mUNICIPIOS!$B$4:$F$343,3,0)</f>
        <v>1401</v>
      </c>
      <c r="F8746" s="149" t="str">
        <f>+VLOOKUP($A8746,mUNICIPIOS!$B$4:$F$343,4,0)</f>
        <v>Santa Cruz del Quiché</v>
      </c>
      <c r="G8746" s="139" t="str">
        <f t="shared" ref="G8746:K8746" si="8974">+G8708</f>
        <v>RANKING</v>
      </c>
      <c r="H8746" t="str">
        <f t="shared" si="8974"/>
        <v>RGM</v>
      </c>
      <c r="I8746" t="str">
        <f t="shared" si="8974"/>
        <v>Ranking de la Gestión Municipal 2018</v>
      </c>
      <c r="J8746" t="str">
        <f t="shared" si="8974"/>
        <v>RANKING</v>
      </c>
      <c r="K8746">
        <f t="shared" si="8974"/>
        <v>0</v>
      </c>
      <c r="L8746" s="151">
        <f>+VLOOKUP($E8746,Resultados_generales!$C$8:$AE$347,27,0)</f>
        <v>0.41825168427791054</v>
      </c>
      <c r="M8746" t="str">
        <f>+VLOOKUP($E8746,Resultados_generales!$C$8:$AE$347,28,0)</f>
        <v>Medio</v>
      </c>
    </row>
    <row r="8747" spans="1:13" x14ac:dyDescent="0.3">
      <c r="A8747" s="139">
        <f t="shared" si="8911"/>
        <v>231</v>
      </c>
      <c r="B8747" s="148">
        <f t="shared" si="8913"/>
        <v>1</v>
      </c>
      <c r="D8747" s="149" t="str">
        <f>+VLOOKUP($A8747,mUNICIPIOS!$B$4:$F$343,2,0)</f>
        <v>Quiché</v>
      </c>
      <c r="E8747" s="149">
        <f>+VLOOKUP($A8747,mUNICIPIOS!$B$4:$F$343,3,0)</f>
        <v>1402</v>
      </c>
      <c r="F8747" s="149" t="str">
        <f>+VLOOKUP($A8747,mUNICIPIOS!$B$4:$F$343,4,0)</f>
        <v>Chiché</v>
      </c>
      <c r="G8747" s="139" t="str">
        <f t="shared" ref="G8747:K8747" si="8975">+G8709</f>
        <v>01</v>
      </c>
      <c r="H8747" t="str">
        <f t="shared" si="8975"/>
        <v>IPC</v>
      </c>
      <c r="I8747" t="str">
        <f t="shared" si="8975"/>
        <v>Índice de Participación Ciudadana</v>
      </c>
      <c r="J8747" t="str">
        <f t="shared" si="8975"/>
        <v>01-01</v>
      </c>
      <c r="K8747" t="str">
        <f t="shared" si="8975"/>
        <v>Número de reuniones del COMUDE en el año de la medición.</v>
      </c>
      <c r="L8747" s="150">
        <f>+VLOOKUP($E8747,IPC_2018!$B$8:$T$347,3,0)</f>
        <v>0.33333333333333331</v>
      </c>
      <c r="M8747" s="142" t="str">
        <f>+VLOOKUP($E8747,IPC_2018!$B$8:$T$347,4,0)</f>
        <v>Medio bajo</v>
      </c>
    </row>
    <row r="8748" spans="1:13" x14ac:dyDescent="0.3">
      <c r="A8748" s="139">
        <f t="shared" si="8911"/>
        <v>231</v>
      </c>
      <c r="B8748" s="148">
        <f t="shared" si="8913"/>
        <v>2</v>
      </c>
      <c r="D8748" s="149" t="str">
        <f>+VLOOKUP($A8748,mUNICIPIOS!$B$4:$F$343,2,0)</f>
        <v>Quiché</v>
      </c>
      <c r="E8748" s="149">
        <f>+VLOOKUP($A8748,mUNICIPIOS!$B$4:$F$343,3,0)</f>
        <v>1402</v>
      </c>
      <c r="F8748" s="149" t="str">
        <f>+VLOOKUP($A8748,mUNICIPIOS!$B$4:$F$343,4,0)</f>
        <v>Chiché</v>
      </c>
      <c r="G8748" s="139" t="str">
        <f t="shared" ref="G8748:K8748" si="8976">+G8710</f>
        <v>01</v>
      </c>
      <c r="H8748" t="str">
        <f t="shared" si="8976"/>
        <v>IPC</v>
      </c>
      <c r="I8748" t="str">
        <f t="shared" si="8976"/>
        <v>Índice de Participación Ciudadana</v>
      </c>
      <c r="J8748" t="str">
        <f t="shared" si="8976"/>
        <v>01-02</v>
      </c>
      <c r="K8748" t="str">
        <f t="shared" si="8976"/>
        <v>Participación de Alcaldes, Concejales y Síndicos determinados o designados en el COMUDE</v>
      </c>
      <c r="L8748" s="150">
        <f>+VLOOKUP($E8748,IPC_2018!$B$8:$T$347,6,0)</f>
        <v>0.5</v>
      </c>
      <c r="M8748" s="142" t="str">
        <f>+VLOOKUP($E8748,IPC_2018!$B$8:$T$347,7,0)</f>
        <v>Medio</v>
      </c>
    </row>
    <row r="8749" spans="1:13" x14ac:dyDescent="0.3">
      <c r="A8749" s="139">
        <f t="shared" ref="A8749:A8812" si="8977">+IF(B8748=38,A8748+1,A8748)</f>
        <v>231</v>
      </c>
      <c r="B8749" s="148">
        <f t="shared" si="8913"/>
        <v>3</v>
      </c>
      <c r="D8749" s="149" t="str">
        <f>+VLOOKUP($A8749,mUNICIPIOS!$B$4:$F$343,2,0)</f>
        <v>Quiché</v>
      </c>
      <c r="E8749" s="149">
        <f>+VLOOKUP($A8749,mUNICIPIOS!$B$4:$F$343,3,0)</f>
        <v>1402</v>
      </c>
      <c r="F8749" s="149" t="str">
        <f>+VLOOKUP($A8749,mUNICIPIOS!$B$4:$F$343,4,0)</f>
        <v>Chiché</v>
      </c>
      <c r="G8749" s="139" t="str">
        <f t="shared" ref="G8749:K8749" si="8978">+G8711</f>
        <v>01</v>
      </c>
      <c r="H8749" t="str">
        <f t="shared" si="8978"/>
        <v>IPC</v>
      </c>
      <c r="I8749" t="str">
        <f t="shared" si="8978"/>
        <v>Índice de Participación Ciudadana</v>
      </c>
      <c r="J8749" t="str">
        <f t="shared" si="8978"/>
        <v>01-03</v>
      </c>
      <c r="K8749" t="str">
        <f t="shared" si="8978"/>
        <v>Participación  de organizaciones de jóvenes, mujeres, pueblos mayas, xincas, garífunas, y otras organizaciones en el Comude</v>
      </c>
      <c r="L8749" s="150">
        <f>+VLOOKUP($E8749,IPC_2018!$B$8:$T$347,9,0)</f>
        <v>0</v>
      </c>
      <c r="M8749" s="142" t="str">
        <f>+VLOOKUP($E8749,IPC_2018!$B$8:$T$347,10,0)</f>
        <v>Bajo</v>
      </c>
    </row>
    <row r="8750" spans="1:13" x14ac:dyDescent="0.3">
      <c r="A8750" s="139">
        <f t="shared" si="8977"/>
        <v>231</v>
      </c>
      <c r="B8750" s="148">
        <f t="shared" ref="B8750:B8813" si="8979">+B8712</f>
        <v>4</v>
      </c>
      <c r="D8750" s="149" t="str">
        <f>+VLOOKUP($A8750,mUNICIPIOS!$B$4:$F$343,2,0)</f>
        <v>Quiché</v>
      </c>
      <c r="E8750" s="149">
        <f>+VLOOKUP($A8750,mUNICIPIOS!$B$4:$F$343,3,0)</f>
        <v>1402</v>
      </c>
      <c r="F8750" s="149" t="str">
        <f>+VLOOKUP($A8750,mUNICIPIOS!$B$4:$F$343,4,0)</f>
        <v>Chiché</v>
      </c>
      <c r="G8750" s="139" t="str">
        <f t="shared" ref="G8750:K8750" si="8980">+G8712</f>
        <v>01</v>
      </c>
      <c r="H8750" t="str">
        <f t="shared" si="8980"/>
        <v>IPC</v>
      </c>
      <c r="I8750" t="str">
        <f t="shared" si="8980"/>
        <v>Índice de Participación Ciudadana</v>
      </c>
      <c r="J8750" t="str">
        <f t="shared" si="8980"/>
        <v>01-04</v>
      </c>
      <c r="K8750" t="str">
        <f t="shared" si="8980"/>
        <v>Representatividad territorial del Comude.</v>
      </c>
      <c r="L8750" s="150">
        <f>+VLOOKUP($E8750,IPC_2018!$B$8:$T$347,12,0)</f>
        <v>0</v>
      </c>
      <c r="M8750" s="142" t="str">
        <f>+VLOOKUP($E8750,IPC_2018!$B$8:$T$347,13,0)</f>
        <v>Bajo</v>
      </c>
    </row>
    <row r="8751" spans="1:13" x14ac:dyDescent="0.3">
      <c r="A8751" s="139">
        <f t="shared" si="8977"/>
        <v>231</v>
      </c>
      <c r="B8751" s="148">
        <f t="shared" si="8979"/>
        <v>5</v>
      </c>
      <c r="D8751" s="149" t="str">
        <f>+VLOOKUP($A8751,mUNICIPIOS!$B$4:$F$343,2,0)</f>
        <v>Quiché</v>
      </c>
      <c r="E8751" s="149">
        <f>+VLOOKUP($A8751,mUNICIPIOS!$B$4:$F$343,3,0)</f>
        <v>1402</v>
      </c>
      <c r="F8751" s="149" t="str">
        <f>+VLOOKUP($A8751,mUNICIPIOS!$B$4:$F$343,4,0)</f>
        <v>Chiché</v>
      </c>
      <c r="G8751" s="139" t="str">
        <f t="shared" ref="G8751:K8751" si="8981">+G8713</f>
        <v>01</v>
      </c>
      <c r="H8751" t="str">
        <f t="shared" si="8981"/>
        <v>IPC</v>
      </c>
      <c r="I8751" t="str">
        <f t="shared" si="8981"/>
        <v>Índice de Participación Ciudadana</v>
      </c>
      <c r="J8751" t="str">
        <f t="shared" si="8981"/>
        <v>01-05</v>
      </c>
      <c r="K8751" t="str">
        <f t="shared" si="8981"/>
        <v>Funcionamiento del Comude</v>
      </c>
      <c r="L8751" s="150">
        <f>+VLOOKUP($E8751,IPC_2018!$B$8:$T$347,15,0)</f>
        <v>0.15901060076290127</v>
      </c>
      <c r="M8751" s="142" t="str">
        <f>+VLOOKUP($E8751,IPC_2018!$B$8:$T$347,16,0)</f>
        <v>Bajo</v>
      </c>
    </row>
    <row r="8752" spans="1:13" x14ac:dyDescent="0.3">
      <c r="A8752" s="139">
        <f t="shared" si="8977"/>
        <v>231</v>
      </c>
      <c r="B8752" s="148">
        <f t="shared" si="8979"/>
        <v>6</v>
      </c>
      <c r="D8752" s="149" t="str">
        <f>+VLOOKUP($A8752,mUNICIPIOS!$B$4:$F$343,2,0)</f>
        <v>Quiché</v>
      </c>
      <c r="E8752" s="149">
        <f>+VLOOKUP($A8752,mUNICIPIOS!$B$4:$F$343,3,0)</f>
        <v>1402</v>
      </c>
      <c r="F8752" s="149" t="str">
        <f>+VLOOKUP($A8752,mUNICIPIOS!$B$4:$F$343,4,0)</f>
        <v>Chiché</v>
      </c>
      <c r="G8752" s="139" t="str">
        <f t="shared" ref="G8752:K8752" si="8982">+G8714</f>
        <v>01</v>
      </c>
      <c r="H8752" t="str">
        <f t="shared" si="8982"/>
        <v>IPC</v>
      </c>
      <c r="I8752" t="str">
        <f t="shared" si="8982"/>
        <v>Índice de Participación Ciudadana</v>
      </c>
      <c r="J8752" t="str">
        <f t="shared" si="8982"/>
        <v>INDICE</v>
      </c>
      <c r="K8752">
        <f t="shared" si="8982"/>
        <v>0</v>
      </c>
      <c r="L8752" s="150">
        <f>+VLOOKUP($E8752,IPC_2018!$B$8:$T$347,18,0)</f>
        <v>0.22801825678110185</v>
      </c>
      <c r="M8752" s="142" t="str">
        <f>+VLOOKUP($E8752,IPC_2018!$B$8:$T$347,19,0)</f>
        <v>Medio bajo</v>
      </c>
    </row>
    <row r="8753" spans="1:13" x14ac:dyDescent="0.3">
      <c r="A8753" s="139">
        <f t="shared" si="8977"/>
        <v>231</v>
      </c>
      <c r="B8753" s="148">
        <f t="shared" si="8979"/>
        <v>7</v>
      </c>
      <c r="D8753" s="149" t="str">
        <f>+VLOOKUP($A8753,mUNICIPIOS!$B$4:$F$343,2,0)</f>
        <v>Quiché</v>
      </c>
      <c r="E8753" s="149">
        <f>+VLOOKUP($A8753,mUNICIPIOS!$B$4:$F$343,3,0)</f>
        <v>1402</v>
      </c>
      <c r="F8753" s="149" t="str">
        <f>+VLOOKUP($A8753,mUNICIPIOS!$B$4:$F$343,4,0)</f>
        <v>Chiché</v>
      </c>
      <c r="G8753" s="139" t="str">
        <f t="shared" ref="G8753:K8753" si="8983">+G8715</f>
        <v>02</v>
      </c>
      <c r="H8753" t="str">
        <f t="shared" si="8983"/>
        <v>IIC</v>
      </c>
      <c r="I8753" t="str">
        <f t="shared" si="8983"/>
        <v>Índice de Información a la Ciudadanía</v>
      </c>
      <c r="J8753" t="str">
        <f t="shared" si="8983"/>
        <v>02-01</v>
      </c>
      <c r="K8753" t="str">
        <f t="shared" si="8983"/>
        <v>Rendición de cuentas cuatrimestral y anual al Comude enfocadas en resultados.</v>
      </c>
      <c r="L8753" s="150">
        <f>+VLOOKUP($E8753,IIC_2018!$B$8:$Q$347,3,0)</f>
        <v>0.13333333333333333</v>
      </c>
      <c r="M8753" s="142" t="str">
        <f>+VLOOKUP($E8753,IIC_2018!$B$8:$Q$347,4,0)</f>
        <v>Bajo</v>
      </c>
    </row>
    <row r="8754" spans="1:13" x14ac:dyDescent="0.3">
      <c r="A8754" s="139">
        <f t="shared" si="8977"/>
        <v>231</v>
      </c>
      <c r="B8754" s="148">
        <f t="shared" si="8979"/>
        <v>8</v>
      </c>
      <c r="D8754" s="149" t="str">
        <f>+VLOOKUP($A8754,mUNICIPIOS!$B$4:$F$343,2,0)</f>
        <v>Quiché</v>
      </c>
      <c r="E8754" s="149">
        <f>+VLOOKUP($A8754,mUNICIPIOS!$B$4:$F$343,3,0)</f>
        <v>1402</v>
      </c>
      <c r="F8754" s="149" t="str">
        <f>+VLOOKUP($A8754,mUNICIPIOS!$B$4:$F$343,4,0)</f>
        <v>Chiché</v>
      </c>
      <c r="G8754" s="139" t="str">
        <f t="shared" ref="G8754:K8754" si="8984">+G8716</f>
        <v>02</v>
      </c>
      <c r="H8754" t="str">
        <f t="shared" si="8984"/>
        <v>IIC</v>
      </c>
      <c r="I8754" t="str">
        <f t="shared" si="8984"/>
        <v>Índice de Información a la Ciudadanía</v>
      </c>
      <c r="J8754" t="str">
        <f t="shared" si="8984"/>
        <v>02-02</v>
      </c>
      <c r="K8754" t="str">
        <f t="shared" si="8984"/>
        <v>Información presupuestaria y otra información brindada a la ciudadanía disponible en medios locales de comunicación.</v>
      </c>
      <c r="L8754" s="150">
        <f>+VLOOKUP($E8754,IIC_2018!$B$8:$Q$347,6,0)</f>
        <v>0</v>
      </c>
      <c r="M8754" s="142" t="str">
        <f>+VLOOKUP($E8754,IIC_2018!$B$8:$Q$347,7,0)</f>
        <v>Bajo</v>
      </c>
    </row>
    <row r="8755" spans="1:13" x14ac:dyDescent="0.3">
      <c r="A8755" s="139">
        <f t="shared" si="8977"/>
        <v>231</v>
      </c>
      <c r="B8755" s="148">
        <f t="shared" si="8979"/>
        <v>9</v>
      </c>
      <c r="D8755" s="149" t="str">
        <f>+VLOOKUP($A8755,mUNICIPIOS!$B$4:$F$343,2,0)</f>
        <v>Quiché</v>
      </c>
      <c r="E8755" s="149">
        <f>+VLOOKUP($A8755,mUNICIPIOS!$B$4:$F$343,3,0)</f>
        <v>1402</v>
      </c>
      <c r="F8755" s="149" t="str">
        <f>+VLOOKUP($A8755,mUNICIPIOS!$B$4:$F$343,4,0)</f>
        <v>Chiché</v>
      </c>
      <c r="G8755" s="139" t="str">
        <f t="shared" ref="G8755:K8755" si="8985">+G8717</f>
        <v>02</v>
      </c>
      <c r="H8755" t="str">
        <f t="shared" si="8985"/>
        <v>IIC</v>
      </c>
      <c r="I8755" t="str">
        <f t="shared" si="8985"/>
        <v>Índice de Información a la Ciudadanía</v>
      </c>
      <c r="J8755" t="str">
        <f t="shared" si="8985"/>
        <v>02-03</v>
      </c>
      <c r="K8755" t="str">
        <f t="shared" si="8985"/>
        <v>Información pública de oficio actualizada y disponible de acuerdo a la LAIP y uso de internet.</v>
      </c>
      <c r="L8755" s="150">
        <f>+VLOOKUP($E8755,IIC_2018!$B$8:$Q$347,9,0)</f>
        <v>0.95999999999999985</v>
      </c>
      <c r="M8755" s="142" t="str">
        <f>+VLOOKUP($E8755,IIC_2018!$B$8:$Q$347,10,0)</f>
        <v>Alto</v>
      </c>
    </row>
    <row r="8756" spans="1:13" x14ac:dyDescent="0.3">
      <c r="A8756" s="139">
        <f t="shared" si="8977"/>
        <v>231</v>
      </c>
      <c r="B8756" s="148">
        <f t="shared" si="8979"/>
        <v>10</v>
      </c>
      <c r="D8756" s="149" t="str">
        <f>+VLOOKUP($A8756,mUNICIPIOS!$B$4:$F$343,2,0)</f>
        <v>Quiché</v>
      </c>
      <c r="E8756" s="149">
        <f>+VLOOKUP($A8756,mUNICIPIOS!$B$4:$F$343,3,0)</f>
        <v>1402</v>
      </c>
      <c r="F8756" s="149" t="str">
        <f>+VLOOKUP($A8756,mUNICIPIOS!$B$4:$F$343,4,0)</f>
        <v>Chiché</v>
      </c>
      <c r="G8756" s="139" t="str">
        <f t="shared" ref="G8756:K8756" si="8986">+G8718</f>
        <v>02</v>
      </c>
      <c r="H8756" t="str">
        <f t="shared" si="8986"/>
        <v>IIC</v>
      </c>
      <c r="I8756" t="str">
        <f t="shared" si="8986"/>
        <v>Índice de Información a la Ciudadanía</v>
      </c>
      <c r="J8756" t="str">
        <f t="shared" si="8986"/>
        <v>02-04</v>
      </c>
      <c r="K8756" t="str">
        <f t="shared" si="8986"/>
        <v>Relación del monto contratado por medio de Guate compras con el total del presupuesto de egresos vigente.</v>
      </c>
      <c r="L8756" s="150">
        <f>+VLOOKUP($E8756,IIC_2018!$B$8:$Q$347,12,0)</f>
        <v>0.42672261998753303</v>
      </c>
      <c r="M8756" s="142" t="str">
        <f>+VLOOKUP($E8756,IIC_2018!$B$8:$Q$347,13,0)</f>
        <v>Medio</v>
      </c>
    </row>
    <row r="8757" spans="1:13" x14ac:dyDescent="0.3">
      <c r="A8757" s="139">
        <f t="shared" si="8977"/>
        <v>231</v>
      </c>
      <c r="B8757" s="148">
        <f t="shared" si="8979"/>
        <v>11</v>
      </c>
      <c r="D8757" s="149" t="str">
        <f>+VLOOKUP($A8757,mUNICIPIOS!$B$4:$F$343,2,0)</f>
        <v>Quiché</v>
      </c>
      <c r="E8757" s="149">
        <f>+VLOOKUP($A8757,mUNICIPIOS!$B$4:$F$343,3,0)</f>
        <v>1402</v>
      </c>
      <c r="F8757" s="149" t="str">
        <f>+VLOOKUP($A8757,mUNICIPIOS!$B$4:$F$343,4,0)</f>
        <v>Chiché</v>
      </c>
      <c r="G8757" s="139" t="str">
        <f t="shared" ref="G8757:K8757" si="8987">+G8719</f>
        <v>02</v>
      </c>
      <c r="H8757" t="str">
        <f t="shared" si="8987"/>
        <v>IIC</v>
      </c>
      <c r="I8757" t="str">
        <f t="shared" si="8987"/>
        <v>Índice de Información a la Ciudadanía</v>
      </c>
      <c r="J8757" t="str">
        <f t="shared" si="8987"/>
        <v>INDICE</v>
      </c>
      <c r="K8757">
        <f t="shared" si="8987"/>
        <v>0</v>
      </c>
      <c r="L8757" s="150">
        <f>+VLOOKUP($E8757,IIC_2018!$B$8:$Q$347,15,0)</f>
        <v>0.3800139883302166</v>
      </c>
      <c r="M8757" s="142" t="str">
        <f>+VLOOKUP($E8757,IIC_2018!$B$8:$Q$347,16,0)</f>
        <v>Medio bajo</v>
      </c>
    </row>
    <row r="8758" spans="1:13" x14ac:dyDescent="0.3">
      <c r="A8758" s="139">
        <f t="shared" si="8977"/>
        <v>231</v>
      </c>
      <c r="B8758" s="148">
        <f t="shared" si="8979"/>
        <v>12</v>
      </c>
      <c r="D8758" s="149" t="str">
        <f>+VLOOKUP($A8758,mUNICIPIOS!$B$4:$F$343,2,0)</f>
        <v>Quiché</v>
      </c>
      <c r="E8758" s="149">
        <f>+VLOOKUP($A8758,mUNICIPIOS!$B$4:$F$343,3,0)</f>
        <v>1402</v>
      </c>
      <c r="F8758" s="149" t="str">
        <f>+VLOOKUP($A8758,mUNICIPIOS!$B$4:$F$343,4,0)</f>
        <v>Chiché</v>
      </c>
      <c r="G8758" s="139" t="str">
        <f t="shared" ref="G8758:K8758" si="8988">+G8720</f>
        <v>03</v>
      </c>
      <c r="H8758" t="str">
        <f t="shared" si="8988"/>
        <v>ISP</v>
      </c>
      <c r="I8758" t="str">
        <f t="shared" si="8988"/>
        <v>Índice de Servicios Públicos</v>
      </c>
      <c r="J8758" t="str">
        <f t="shared" si="8988"/>
        <v>03-01</v>
      </c>
      <c r="K8758" t="str">
        <f t="shared" si="8988"/>
        <v>Cobertura del servicio público de agua</v>
      </c>
      <c r="L8758" s="150">
        <f>+VLOOKUP($E8758,ISP_2018!$B$8:$T$347,3,0)</f>
        <v>0.15109758051594296</v>
      </c>
      <c r="M8758" s="142" t="str">
        <f>+VLOOKUP($E8758,ISP_2018!$B$8:$T$347,4,0)</f>
        <v>Bajo</v>
      </c>
    </row>
    <row r="8759" spans="1:13" x14ac:dyDescent="0.3">
      <c r="A8759" s="139">
        <f t="shared" si="8977"/>
        <v>231</v>
      </c>
      <c r="B8759" s="148">
        <f t="shared" si="8979"/>
        <v>13</v>
      </c>
      <c r="D8759" s="149" t="str">
        <f>+VLOOKUP($A8759,mUNICIPIOS!$B$4:$F$343,2,0)</f>
        <v>Quiché</v>
      </c>
      <c r="E8759" s="149">
        <f>+VLOOKUP($A8759,mUNICIPIOS!$B$4:$F$343,3,0)</f>
        <v>1402</v>
      </c>
      <c r="F8759" s="149" t="str">
        <f>+VLOOKUP($A8759,mUNICIPIOS!$B$4:$F$343,4,0)</f>
        <v>Chiché</v>
      </c>
      <c r="G8759" s="139" t="str">
        <f t="shared" ref="G8759:K8759" si="8989">+G8721</f>
        <v>03</v>
      </c>
      <c r="H8759" t="str">
        <f t="shared" si="8989"/>
        <v>ISP</v>
      </c>
      <c r="I8759" t="str">
        <f t="shared" si="8989"/>
        <v>Índice de Servicios Públicos</v>
      </c>
      <c r="J8759" t="str">
        <f t="shared" si="8989"/>
        <v>03-02</v>
      </c>
      <c r="K8759" t="str">
        <f t="shared" si="8989"/>
        <v>Control de la calidad del servicio público de agua</v>
      </c>
      <c r="L8759" s="150">
        <f>+VLOOKUP($E8759,ISP_2018!$B$8:$T$347,6,0)</f>
        <v>0</v>
      </c>
      <c r="M8759" s="142" t="str">
        <f>+VLOOKUP($E8759,ISP_2018!$B$8:$T$347,7,0)</f>
        <v>Bajo</v>
      </c>
    </row>
    <row r="8760" spans="1:13" x14ac:dyDescent="0.3">
      <c r="A8760" s="139">
        <f t="shared" si="8977"/>
        <v>231</v>
      </c>
      <c r="B8760" s="148">
        <f t="shared" si="8979"/>
        <v>14</v>
      </c>
      <c r="D8760" s="149" t="str">
        <f>+VLOOKUP($A8760,mUNICIPIOS!$B$4:$F$343,2,0)</f>
        <v>Quiché</v>
      </c>
      <c r="E8760" s="149">
        <f>+VLOOKUP($A8760,mUNICIPIOS!$B$4:$F$343,3,0)</f>
        <v>1402</v>
      </c>
      <c r="F8760" s="149" t="str">
        <f>+VLOOKUP($A8760,mUNICIPIOS!$B$4:$F$343,4,0)</f>
        <v>Chiché</v>
      </c>
      <c r="G8760" s="139" t="str">
        <f t="shared" ref="G8760:K8760" si="8990">+G8722</f>
        <v>03</v>
      </c>
      <c r="H8760" t="str">
        <f t="shared" si="8990"/>
        <v>ISP</v>
      </c>
      <c r="I8760" t="str">
        <f t="shared" si="8990"/>
        <v>Índice de Servicios Públicos</v>
      </c>
      <c r="J8760" t="str">
        <f t="shared" si="8990"/>
        <v>03-03</v>
      </c>
      <c r="K8760" t="str">
        <f t="shared" si="8990"/>
        <v>Disposición  y tratamiento  de aguas residuales</v>
      </c>
      <c r="L8760" s="150">
        <f>+VLOOKUP($E8760,ISP_2018!$B$8:$T$347,9,0)</f>
        <v>0</v>
      </c>
      <c r="M8760" s="142" t="str">
        <f>+VLOOKUP($E8760,ISP_2018!$B$8:$T$347,10,0)</f>
        <v>Bajo</v>
      </c>
    </row>
    <row r="8761" spans="1:13" x14ac:dyDescent="0.3">
      <c r="A8761" s="139">
        <f t="shared" si="8977"/>
        <v>231</v>
      </c>
      <c r="B8761" s="148">
        <f t="shared" si="8979"/>
        <v>15</v>
      </c>
      <c r="D8761" s="149" t="str">
        <f>+VLOOKUP($A8761,mUNICIPIOS!$B$4:$F$343,2,0)</f>
        <v>Quiché</v>
      </c>
      <c r="E8761" s="149">
        <f>+VLOOKUP($A8761,mUNICIPIOS!$B$4:$F$343,3,0)</f>
        <v>1402</v>
      </c>
      <c r="F8761" s="149" t="str">
        <f>+VLOOKUP($A8761,mUNICIPIOS!$B$4:$F$343,4,0)</f>
        <v>Chiché</v>
      </c>
      <c r="G8761" s="139" t="str">
        <f t="shared" ref="G8761:K8761" si="8991">+G8723</f>
        <v>03</v>
      </c>
      <c r="H8761" t="str">
        <f t="shared" si="8991"/>
        <v>ISP</v>
      </c>
      <c r="I8761" t="str">
        <f t="shared" si="8991"/>
        <v>Índice de Servicios Públicos</v>
      </c>
      <c r="J8761" t="str">
        <f t="shared" si="8991"/>
        <v>03-04</v>
      </c>
      <c r="K8761" t="str">
        <f t="shared" si="8991"/>
        <v>Gestión y manejo de los residuos y desechos sólidos</v>
      </c>
      <c r="L8761" s="150">
        <f>+VLOOKUP($E8761,ISP_2018!$B$8:$T$347,12,0)</f>
        <v>9.6646851671953957E-2</v>
      </c>
      <c r="M8761" s="142" t="str">
        <f>+VLOOKUP($E8761,ISP_2018!$B$8:$T$347,13,0)</f>
        <v>Bajo</v>
      </c>
    </row>
    <row r="8762" spans="1:13" x14ac:dyDescent="0.3">
      <c r="A8762" s="139">
        <f t="shared" si="8977"/>
        <v>231</v>
      </c>
      <c r="B8762" s="148">
        <f t="shared" si="8979"/>
        <v>16</v>
      </c>
      <c r="D8762" s="149" t="str">
        <f>+VLOOKUP($A8762,mUNICIPIOS!$B$4:$F$343,2,0)</f>
        <v>Quiché</v>
      </c>
      <c r="E8762" s="149">
        <f>+VLOOKUP($A8762,mUNICIPIOS!$B$4:$F$343,3,0)</f>
        <v>1402</v>
      </c>
      <c r="F8762" s="149" t="str">
        <f>+VLOOKUP($A8762,mUNICIPIOS!$B$4:$F$343,4,0)</f>
        <v>Chiché</v>
      </c>
      <c r="G8762" s="139" t="str">
        <f t="shared" ref="G8762:K8762" si="8992">+G8724</f>
        <v>03</v>
      </c>
      <c r="H8762" t="str">
        <f t="shared" si="8992"/>
        <v>ISP</v>
      </c>
      <c r="I8762" t="str">
        <f t="shared" si="8992"/>
        <v>Índice de Servicios Públicos</v>
      </c>
      <c r="J8762" t="str">
        <f t="shared" si="8992"/>
        <v>03-05</v>
      </c>
      <c r="K8762" t="str">
        <f t="shared" si="8992"/>
        <v>Gestión de servicios públicos municipales</v>
      </c>
      <c r="L8762" s="150">
        <f>+VLOOKUP($E8762,ISP_2018!$B$8:$T$347,15,0)</f>
        <v>0.38709677419354843</v>
      </c>
      <c r="M8762" s="142" t="str">
        <f>+VLOOKUP($E8762,ISP_2018!$B$8:$T$347,16,0)</f>
        <v>Medio bajo</v>
      </c>
    </row>
    <row r="8763" spans="1:13" x14ac:dyDescent="0.3">
      <c r="A8763" s="139">
        <f t="shared" si="8977"/>
        <v>231</v>
      </c>
      <c r="B8763" s="148">
        <f t="shared" si="8979"/>
        <v>17</v>
      </c>
      <c r="D8763" s="149" t="str">
        <f>+VLOOKUP($A8763,mUNICIPIOS!$B$4:$F$343,2,0)</f>
        <v>Quiché</v>
      </c>
      <c r="E8763" s="149">
        <f>+VLOOKUP($A8763,mUNICIPIOS!$B$4:$F$343,3,0)</f>
        <v>1402</v>
      </c>
      <c r="F8763" s="149" t="str">
        <f>+VLOOKUP($A8763,mUNICIPIOS!$B$4:$F$343,4,0)</f>
        <v>Chiché</v>
      </c>
      <c r="G8763" s="139" t="str">
        <f t="shared" ref="G8763:K8763" si="8993">+G8725</f>
        <v>03</v>
      </c>
      <c r="H8763" t="str">
        <f t="shared" si="8993"/>
        <v>ISP</v>
      </c>
      <c r="I8763" t="str">
        <f t="shared" si="8993"/>
        <v>Índice de Servicios Públicos</v>
      </c>
      <c r="J8763" t="str">
        <f t="shared" si="8993"/>
        <v>INDICE</v>
      </c>
      <c r="K8763">
        <f t="shared" si="8993"/>
        <v>0</v>
      </c>
      <c r="L8763" s="150">
        <f>+VLOOKUP($E8763,ISP_2018!$B$8:$T$347,18,0)</f>
        <v>0.11185848322469479</v>
      </c>
      <c r="M8763" s="142" t="str">
        <f>+VLOOKUP($E8763,ISP_2018!$B$8:$T$347,19,0)</f>
        <v>Bajo</v>
      </c>
    </row>
    <row r="8764" spans="1:13" x14ac:dyDescent="0.3">
      <c r="A8764" s="139">
        <f t="shared" si="8977"/>
        <v>231</v>
      </c>
      <c r="B8764" s="148">
        <f t="shared" si="8979"/>
        <v>18</v>
      </c>
      <c r="D8764" s="149" t="str">
        <f>+VLOOKUP($A8764,mUNICIPIOS!$B$4:$F$343,2,0)</f>
        <v>Quiché</v>
      </c>
      <c r="E8764" s="149">
        <f>+VLOOKUP($A8764,mUNICIPIOS!$B$4:$F$343,3,0)</f>
        <v>1402</v>
      </c>
      <c r="F8764" s="149" t="str">
        <f>+VLOOKUP($A8764,mUNICIPIOS!$B$4:$F$343,4,0)</f>
        <v>Chiché</v>
      </c>
      <c r="G8764" s="139" t="str">
        <f t="shared" ref="G8764:K8764" si="8994">+G8726</f>
        <v>04</v>
      </c>
      <c r="H8764" t="str">
        <f t="shared" si="8994"/>
        <v>IGA</v>
      </c>
      <c r="I8764" t="str">
        <f t="shared" si="8994"/>
        <v>Índice de Gestión Administrativa</v>
      </c>
      <c r="J8764" t="str">
        <f t="shared" si="8994"/>
        <v>04-01</v>
      </c>
      <c r="K8764" t="str">
        <f t="shared" si="8994"/>
        <v>Existencia de elementos de atención municipal orientada al vecino</v>
      </c>
      <c r="L8764" s="150">
        <f>+VLOOKUP($E8764,IGA_2018!$B$8:$N$347,3,0)</f>
        <v>0.25</v>
      </c>
      <c r="M8764" s="142" t="str">
        <f>+VLOOKUP($E8764,IGA_2018!$B$8:$N$347,4,0)</f>
        <v>Medio bajo</v>
      </c>
    </row>
    <row r="8765" spans="1:13" x14ac:dyDescent="0.3">
      <c r="A8765" s="139">
        <f t="shared" si="8977"/>
        <v>231</v>
      </c>
      <c r="B8765" s="148">
        <f t="shared" si="8979"/>
        <v>19</v>
      </c>
      <c r="D8765" s="149" t="str">
        <f>+VLOOKUP($A8765,mUNICIPIOS!$B$4:$F$343,2,0)</f>
        <v>Quiché</v>
      </c>
      <c r="E8765" s="149">
        <f>+VLOOKUP($A8765,mUNICIPIOS!$B$4:$F$343,3,0)</f>
        <v>1402</v>
      </c>
      <c r="F8765" s="149" t="str">
        <f>+VLOOKUP($A8765,mUNICIPIOS!$B$4:$F$343,4,0)</f>
        <v>Chiché</v>
      </c>
      <c r="G8765" s="139" t="str">
        <f t="shared" ref="G8765:K8765" si="8995">+G8727</f>
        <v>04</v>
      </c>
      <c r="H8765" t="str">
        <f t="shared" si="8995"/>
        <v>IGA</v>
      </c>
      <c r="I8765" t="str">
        <f t="shared" si="8995"/>
        <v>Índice de Gestión Administrativa</v>
      </c>
      <c r="J8765" t="str">
        <f t="shared" si="8995"/>
        <v>04-02</v>
      </c>
      <c r="K8765" t="str">
        <f t="shared" si="8995"/>
        <v>Gestión del recurso humano.</v>
      </c>
      <c r="L8765" s="150">
        <f>+VLOOKUP($E8765,IGA_2018!$B$8:$N$347,6,0)</f>
        <v>0.38114859644604698</v>
      </c>
      <c r="M8765" s="142" t="str">
        <f>+VLOOKUP($E8765,IGA_2018!$B$8:$N$347,7,0)</f>
        <v>Medio bajo</v>
      </c>
    </row>
    <row r="8766" spans="1:13" x14ac:dyDescent="0.3">
      <c r="A8766" s="139">
        <f t="shared" si="8977"/>
        <v>231</v>
      </c>
      <c r="B8766" s="148">
        <f t="shared" si="8979"/>
        <v>20</v>
      </c>
      <c r="D8766" s="149" t="str">
        <f>+VLOOKUP($A8766,mUNICIPIOS!$B$4:$F$343,2,0)</f>
        <v>Quiché</v>
      </c>
      <c r="E8766" s="149">
        <f>+VLOOKUP($A8766,mUNICIPIOS!$B$4:$F$343,3,0)</f>
        <v>1402</v>
      </c>
      <c r="F8766" s="149" t="str">
        <f>+VLOOKUP($A8766,mUNICIPIOS!$B$4:$F$343,4,0)</f>
        <v>Chiché</v>
      </c>
      <c r="G8766" s="139" t="str">
        <f t="shared" ref="G8766:K8766" si="8996">+G8728</f>
        <v>04</v>
      </c>
      <c r="H8766" t="str">
        <f t="shared" si="8996"/>
        <v>IGA</v>
      </c>
      <c r="I8766" t="str">
        <f t="shared" si="8996"/>
        <v>Índice de Gestión Administrativa</v>
      </c>
      <c r="J8766" t="str">
        <f t="shared" si="8996"/>
        <v>04-03</v>
      </c>
      <c r="K8766" t="str">
        <f t="shared" si="8996"/>
        <v>Existencia de oficinas municipales con instrumentos de gestión.</v>
      </c>
      <c r="L8766" s="150">
        <f>+VLOOKUP($E8766,IGA_2018!$B$8:$N$347,9,0)</f>
        <v>0.1607142857142857</v>
      </c>
      <c r="M8766" s="142" t="str">
        <f>+VLOOKUP($E8766,IGA_2018!$B$8:$N$347,10,0)</f>
        <v>Bajo</v>
      </c>
    </row>
    <row r="8767" spans="1:13" x14ac:dyDescent="0.3">
      <c r="A8767" s="139">
        <f t="shared" si="8977"/>
        <v>231</v>
      </c>
      <c r="B8767" s="148">
        <f t="shared" si="8979"/>
        <v>21</v>
      </c>
      <c r="D8767" s="149" t="str">
        <f>+VLOOKUP($A8767,mUNICIPIOS!$B$4:$F$343,2,0)</f>
        <v>Quiché</v>
      </c>
      <c r="E8767" s="149">
        <f>+VLOOKUP($A8767,mUNICIPIOS!$B$4:$F$343,3,0)</f>
        <v>1402</v>
      </c>
      <c r="F8767" s="149" t="str">
        <f>+VLOOKUP($A8767,mUNICIPIOS!$B$4:$F$343,4,0)</f>
        <v>Chiché</v>
      </c>
      <c r="G8767" s="139" t="str">
        <f t="shared" ref="G8767:K8767" si="8997">+G8729</f>
        <v>04</v>
      </c>
      <c r="H8767" t="str">
        <f t="shared" si="8997"/>
        <v>IGA</v>
      </c>
      <c r="I8767" t="str">
        <f t="shared" si="8997"/>
        <v>Índice de Gestión Administrativa</v>
      </c>
      <c r="J8767" t="str">
        <f t="shared" si="8997"/>
        <v>INDICE</v>
      </c>
      <c r="K8767">
        <f t="shared" si="8997"/>
        <v>0</v>
      </c>
      <c r="L8767" s="150">
        <f>+VLOOKUP($E8767,IGA_2018!$B$8:$N$347,12,0)</f>
        <v>0.26465200875611639</v>
      </c>
      <c r="M8767" s="142" t="str">
        <f>+VLOOKUP($E8767,IGA_2018!$B$8:$N$347,13,0)</f>
        <v>Medio bajo</v>
      </c>
    </row>
    <row r="8768" spans="1:13" x14ac:dyDescent="0.3">
      <c r="A8768" s="139">
        <f t="shared" si="8977"/>
        <v>231</v>
      </c>
      <c r="B8768" s="148">
        <f t="shared" si="8979"/>
        <v>22</v>
      </c>
      <c r="D8768" s="149" t="str">
        <f>+VLOOKUP($A8768,mUNICIPIOS!$B$4:$F$343,2,0)</f>
        <v>Quiché</v>
      </c>
      <c r="E8768" s="149">
        <f>+VLOOKUP($A8768,mUNICIPIOS!$B$4:$F$343,3,0)</f>
        <v>1402</v>
      </c>
      <c r="F8768" s="149" t="str">
        <f>+VLOOKUP($A8768,mUNICIPIOS!$B$4:$F$343,4,0)</f>
        <v>Chiché</v>
      </c>
      <c r="G8768" s="139" t="str">
        <f t="shared" ref="G8768:K8768" si="8998">+G8730</f>
        <v>05</v>
      </c>
      <c r="H8768" t="str">
        <f t="shared" si="8998"/>
        <v>IGF</v>
      </c>
      <c r="I8768" t="str">
        <f t="shared" si="8998"/>
        <v>Índice de Gestión Financiera</v>
      </c>
      <c r="J8768" t="str">
        <f t="shared" si="8998"/>
        <v>05-01</v>
      </c>
      <c r="K8768" t="str">
        <f t="shared" si="8998"/>
        <v>Autonomía financiera municipal</v>
      </c>
      <c r="L8768" s="150">
        <f>+VLOOKUP($E8768,IGF_2018!$B$8:$Z$347,3,0)</f>
        <v>0.1448943023504129</v>
      </c>
      <c r="M8768" s="142" t="str">
        <f>+VLOOKUP($E8768,IGF_2018!$B$8:$Z$347,4,0)</f>
        <v>Bajo</v>
      </c>
    </row>
    <row r="8769" spans="1:13" x14ac:dyDescent="0.3">
      <c r="A8769" s="139">
        <f t="shared" si="8977"/>
        <v>231</v>
      </c>
      <c r="B8769" s="148">
        <f t="shared" si="8979"/>
        <v>23</v>
      </c>
      <c r="D8769" s="149" t="str">
        <f>+VLOOKUP($A8769,mUNICIPIOS!$B$4:$F$343,2,0)</f>
        <v>Quiché</v>
      </c>
      <c r="E8769" s="149">
        <f>+VLOOKUP($A8769,mUNICIPIOS!$B$4:$F$343,3,0)</f>
        <v>1402</v>
      </c>
      <c r="F8769" s="149" t="str">
        <f>+VLOOKUP($A8769,mUNICIPIOS!$B$4:$F$343,4,0)</f>
        <v>Chiché</v>
      </c>
      <c r="G8769" s="139" t="str">
        <f t="shared" ref="G8769:K8769" si="8999">+G8731</f>
        <v>05</v>
      </c>
      <c r="H8769" t="str">
        <f t="shared" si="8999"/>
        <v>IGF</v>
      </c>
      <c r="I8769" t="str">
        <f t="shared" si="8999"/>
        <v>Índice de Gestión Financiera</v>
      </c>
      <c r="J8769" t="str">
        <f t="shared" si="8999"/>
        <v>05-02</v>
      </c>
      <c r="K8769" t="str">
        <f t="shared" si="8999"/>
        <v xml:space="preserve">Ingresos propios por habitante -sin regalías- </v>
      </c>
      <c r="L8769" s="150">
        <f>+VLOOKUP($E8769,IGF_2018!$B$8:$Z$347,6,0)</f>
        <v>5.9910708584105167E-2</v>
      </c>
      <c r="M8769" s="142" t="str">
        <f>+VLOOKUP($E8769,IGF_2018!$B$8:$Z$347,7,0)</f>
        <v>Bajo</v>
      </c>
    </row>
    <row r="8770" spans="1:13" x14ac:dyDescent="0.3">
      <c r="A8770" s="139">
        <f t="shared" si="8977"/>
        <v>231</v>
      </c>
      <c r="B8770" s="148">
        <f t="shared" si="8979"/>
        <v>24</v>
      </c>
      <c r="D8770" s="149" t="str">
        <f>+VLOOKUP($A8770,mUNICIPIOS!$B$4:$F$343,2,0)</f>
        <v>Quiché</v>
      </c>
      <c r="E8770" s="149">
        <f>+VLOOKUP($A8770,mUNICIPIOS!$B$4:$F$343,3,0)</f>
        <v>1402</v>
      </c>
      <c r="F8770" s="149" t="str">
        <f>+VLOOKUP($A8770,mUNICIPIOS!$B$4:$F$343,4,0)</f>
        <v>Chiché</v>
      </c>
      <c r="G8770" s="139" t="str">
        <f t="shared" ref="G8770:K8770" si="9000">+G8732</f>
        <v>05</v>
      </c>
      <c r="H8770" t="str">
        <f t="shared" si="9000"/>
        <v>IGF</v>
      </c>
      <c r="I8770" t="str">
        <f t="shared" si="9000"/>
        <v>Índice de Gestión Financiera</v>
      </c>
      <c r="J8770" t="str">
        <f t="shared" si="9000"/>
        <v>05-03</v>
      </c>
      <c r="K8770" t="str">
        <f t="shared" si="9000"/>
        <v>Ingresos del IUSI en relación a los ingresos propios -sin regalías-</v>
      </c>
      <c r="L8770" s="150">
        <f>+VLOOKUP($E8770,IGF_2018!$B$8:$Z$347,9,0)</f>
        <v>1.010409695928373E-2</v>
      </c>
      <c r="M8770" s="142" t="str">
        <f>+VLOOKUP($E8770,IGF_2018!$B$8:$Z$347,10,0)</f>
        <v>Bajo</v>
      </c>
    </row>
    <row r="8771" spans="1:13" x14ac:dyDescent="0.3">
      <c r="A8771" s="139">
        <f t="shared" si="8977"/>
        <v>231</v>
      </c>
      <c r="B8771" s="148">
        <f t="shared" si="8979"/>
        <v>25</v>
      </c>
      <c r="D8771" s="149" t="str">
        <f>+VLOOKUP($A8771,mUNICIPIOS!$B$4:$F$343,2,0)</f>
        <v>Quiché</v>
      </c>
      <c r="E8771" s="149">
        <f>+VLOOKUP($A8771,mUNICIPIOS!$B$4:$F$343,3,0)</f>
        <v>1402</v>
      </c>
      <c r="F8771" s="149" t="str">
        <f>+VLOOKUP($A8771,mUNICIPIOS!$B$4:$F$343,4,0)</f>
        <v>Chiché</v>
      </c>
      <c r="G8771" s="139" t="str">
        <f t="shared" ref="G8771:K8771" si="9001">+G8733</f>
        <v>05</v>
      </c>
      <c r="H8771" t="str">
        <f t="shared" si="9001"/>
        <v>IGF</v>
      </c>
      <c r="I8771" t="str">
        <f t="shared" si="9001"/>
        <v>Índice de Gestión Financiera</v>
      </c>
      <c r="J8771" t="str">
        <f t="shared" si="9001"/>
        <v>05-04</v>
      </c>
      <c r="K8771" t="str">
        <f t="shared" si="9001"/>
        <v>Inversión anual en capital fijo por habitante</v>
      </c>
      <c r="L8771" s="150">
        <f>+VLOOKUP($E8771,IGF_2018!$B$8:$Z$347,12,0)</f>
        <v>3.9940777346235017E-2</v>
      </c>
      <c r="M8771" s="142" t="str">
        <f>+VLOOKUP($E8771,IGF_2018!$B$8:$Z$347,13,0)</f>
        <v>Bajo</v>
      </c>
    </row>
    <row r="8772" spans="1:13" x14ac:dyDescent="0.3">
      <c r="A8772" s="139">
        <f t="shared" si="8977"/>
        <v>231</v>
      </c>
      <c r="B8772" s="148">
        <f t="shared" si="8979"/>
        <v>26</v>
      </c>
      <c r="D8772" s="149" t="str">
        <f>+VLOOKUP($A8772,mUNICIPIOS!$B$4:$F$343,2,0)</f>
        <v>Quiché</v>
      </c>
      <c r="E8772" s="149">
        <f>+VLOOKUP($A8772,mUNICIPIOS!$B$4:$F$343,3,0)</f>
        <v>1402</v>
      </c>
      <c r="F8772" s="149" t="str">
        <f>+VLOOKUP($A8772,mUNICIPIOS!$B$4:$F$343,4,0)</f>
        <v>Chiché</v>
      </c>
      <c r="G8772" s="139" t="str">
        <f t="shared" ref="G8772:K8772" si="9002">+G8734</f>
        <v>05</v>
      </c>
      <c r="H8772" t="str">
        <f t="shared" si="9002"/>
        <v>IGF</v>
      </c>
      <c r="I8772" t="str">
        <f t="shared" si="9002"/>
        <v>Índice de Gestión Financiera</v>
      </c>
      <c r="J8772" t="str">
        <f t="shared" si="9002"/>
        <v>05-05</v>
      </c>
      <c r="K8772" t="str">
        <f t="shared" si="9002"/>
        <v>Inversión anual en capital fijo con recursos percibidos por ingresos propios</v>
      </c>
      <c r="L8772" s="150">
        <f>+VLOOKUP($E8772,IGF_2018!$B$8:$Z$347,15,0)</f>
        <v>0</v>
      </c>
      <c r="M8772" s="142" t="str">
        <f>+VLOOKUP($E8772,IGF_2018!$B$8:$Z$347,16,0)</f>
        <v>Bajo</v>
      </c>
    </row>
    <row r="8773" spans="1:13" x14ac:dyDescent="0.3">
      <c r="A8773" s="139">
        <f t="shared" si="8977"/>
        <v>231</v>
      </c>
      <c r="B8773" s="148">
        <f t="shared" si="8979"/>
        <v>27</v>
      </c>
      <c r="D8773" s="149" t="str">
        <f>+VLOOKUP($A8773,mUNICIPIOS!$B$4:$F$343,2,0)</f>
        <v>Quiché</v>
      </c>
      <c r="E8773" s="149">
        <f>+VLOOKUP($A8773,mUNICIPIOS!$B$4:$F$343,3,0)</f>
        <v>1402</v>
      </c>
      <c r="F8773" s="149" t="str">
        <f>+VLOOKUP($A8773,mUNICIPIOS!$B$4:$F$343,4,0)</f>
        <v>Chiché</v>
      </c>
      <c r="G8773" s="139" t="str">
        <f t="shared" ref="G8773:K8773" si="9003">+G8735</f>
        <v>05</v>
      </c>
      <c r="H8773" t="str">
        <f t="shared" si="9003"/>
        <v>IGF</v>
      </c>
      <c r="I8773" t="str">
        <f t="shared" si="9003"/>
        <v>Índice de Gestión Financiera</v>
      </c>
      <c r="J8773" t="str">
        <f t="shared" si="9003"/>
        <v>05-06</v>
      </c>
      <c r="K8773" t="str">
        <f t="shared" si="9003"/>
        <v xml:space="preserve">Inversión anual en capital fijo con recursos percibidos por transferencias del Gobierno Central </v>
      </c>
      <c r="L8773" s="150">
        <f>+VLOOKUP($E8773,IGF_2018!$B$8:$Z$347,18,0)</f>
        <v>0.27632546926700391</v>
      </c>
      <c r="M8773" s="142" t="str">
        <f>+VLOOKUP($E8773,IGF_2018!$B$8:$Z$347,19,0)</f>
        <v>Medio bajo</v>
      </c>
    </row>
    <row r="8774" spans="1:13" x14ac:dyDescent="0.3">
      <c r="A8774" s="139">
        <f t="shared" si="8977"/>
        <v>231</v>
      </c>
      <c r="B8774" s="148">
        <f t="shared" si="8979"/>
        <v>28</v>
      </c>
      <c r="D8774" s="149" t="str">
        <f>+VLOOKUP($A8774,mUNICIPIOS!$B$4:$F$343,2,0)</f>
        <v>Quiché</v>
      </c>
      <c r="E8774" s="149">
        <f>+VLOOKUP($A8774,mUNICIPIOS!$B$4:$F$343,3,0)</f>
        <v>1402</v>
      </c>
      <c r="F8774" s="149" t="str">
        <f>+VLOOKUP($A8774,mUNICIPIOS!$B$4:$F$343,4,0)</f>
        <v>Chiché</v>
      </c>
      <c r="G8774" s="139" t="str">
        <f t="shared" ref="G8774:K8774" si="9004">+G8736</f>
        <v>05</v>
      </c>
      <c r="H8774" t="str">
        <f t="shared" si="9004"/>
        <v>IGF</v>
      </c>
      <c r="I8774" t="str">
        <f t="shared" si="9004"/>
        <v>Índice de Gestión Financiera</v>
      </c>
      <c r="J8774" t="str">
        <f t="shared" si="9004"/>
        <v>05-07</v>
      </c>
      <c r="K8774" t="str">
        <f t="shared" si="9004"/>
        <v>Financiamiento por endeudamiento municipal</v>
      </c>
      <c r="L8774" s="150">
        <f>+VLOOKUP($E8774,IGF_2018!$B$8:$Z$347,21,0)</f>
        <v>1</v>
      </c>
      <c r="M8774" s="142" t="str">
        <f>+VLOOKUP($E8774,IGF_2018!$B$8:$Z$347,22,0)</f>
        <v>Alto</v>
      </c>
    </row>
    <row r="8775" spans="1:13" x14ac:dyDescent="0.3">
      <c r="A8775" s="139">
        <f t="shared" si="8977"/>
        <v>231</v>
      </c>
      <c r="B8775" s="148">
        <f t="shared" si="8979"/>
        <v>29</v>
      </c>
      <c r="D8775" s="149" t="str">
        <f>+VLOOKUP($A8775,mUNICIPIOS!$B$4:$F$343,2,0)</f>
        <v>Quiché</v>
      </c>
      <c r="E8775" s="149">
        <f>+VLOOKUP($A8775,mUNICIPIOS!$B$4:$F$343,3,0)</f>
        <v>1402</v>
      </c>
      <c r="F8775" s="149" t="str">
        <f>+VLOOKUP($A8775,mUNICIPIOS!$B$4:$F$343,4,0)</f>
        <v>Chiché</v>
      </c>
      <c r="G8775" s="139" t="str">
        <f t="shared" ref="G8775:K8775" si="9005">+G8737</f>
        <v>05</v>
      </c>
      <c r="H8775" t="str">
        <f t="shared" si="9005"/>
        <v>IGF</v>
      </c>
      <c r="I8775" t="str">
        <f t="shared" si="9005"/>
        <v>Índice de Gestión Financiera</v>
      </c>
      <c r="J8775" t="str">
        <f t="shared" si="9005"/>
        <v>INDICE</v>
      </c>
      <c r="K8775">
        <f t="shared" si="9005"/>
        <v>0</v>
      </c>
      <c r="L8775" s="150">
        <f>+VLOOKUP($E8775,IGF_2018!$B$8:$Z$347,24,0)</f>
        <v>0.27359803654415588</v>
      </c>
      <c r="M8775" s="142" t="str">
        <f>+VLOOKUP($E8775,IGF_2018!$B$8:$Z$347,25,0)</f>
        <v>Medio bajo</v>
      </c>
    </row>
    <row r="8776" spans="1:13" x14ac:dyDescent="0.3">
      <c r="A8776" s="139">
        <f t="shared" si="8977"/>
        <v>231</v>
      </c>
      <c r="B8776" s="148">
        <f t="shared" si="8979"/>
        <v>30</v>
      </c>
      <c r="D8776" s="149" t="str">
        <f>+VLOOKUP($A8776,mUNICIPIOS!$B$4:$F$343,2,0)</f>
        <v>Quiché</v>
      </c>
      <c r="E8776" s="149">
        <f>+VLOOKUP($A8776,mUNICIPIOS!$B$4:$F$343,3,0)</f>
        <v>1402</v>
      </c>
      <c r="F8776" s="149" t="str">
        <f>+VLOOKUP($A8776,mUNICIPIOS!$B$4:$F$343,4,0)</f>
        <v>Chiché</v>
      </c>
      <c r="G8776" s="139" t="str">
        <f t="shared" ref="G8776:K8776" si="9006">+G8738</f>
        <v>06</v>
      </c>
      <c r="H8776" t="str">
        <f t="shared" si="9006"/>
        <v>IGE</v>
      </c>
      <c r="I8776" t="str">
        <f t="shared" si="9006"/>
        <v>Índice de Gestión Estratégica</v>
      </c>
      <c r="J8776" t="str">
        <f t="shared" si="9006"/>
        <v>06-01</v>
      </c>
      <c r="K8776" t="str">
        <f t="shared" si="9006"/>
        <v>Ejecución del Plan Operativo Anual  (POA)</v>
      </c>
      <c r="L8776" s="150">
        <f>+VLOOKUP($E8776,IGE_2018!$B$8:$Z$347,3,0)</f>
        <v>0</v>
      </c>
      <c r="M8776" s="142" t="str">
        <f>+VLOOKUP($E8776,IGE_2018!$B$8:$Z$347,4,0)</f>
        <v>Bajo</v>
      </c>
    </row>
    <row r="8777" spans="1:13" x14ac:dyDescent="0.3">
      <c r="A8777" s="139">
        <f t="shared" si="8977"/>
        <v>231</v>
      </c>
      <c r="B8777" s="148">
        <f t="shared" si="8979"/>
        <v>31</v>
      </c>
      <c r="D8777" s="149" t="str">
        <f>+VLOOKUP($A8777,mUNICIPIOS!$B$4:$F$343,2,0)</f>
        <v>Quiché</v>
      </c>
      <c r="E8777" s="149">
        <f>+VLOOKUP($A8777,mUNICIPIOS!$B$4:$F$343,3,0)</f>
        <v>1402</v>
      </c>
      <c r="F8777" s="149" t="str">
        <f>+VLOOKUP($A8777,mUNICIPIOS!$B$4:$F$343,4,0)</f>
        <v>Chiché</v>
      </c>
      <c r="G8777" s="139" t="str">
        <f t="shared" ref="G8777:K8777" si="9007">+G8739</f>
        <v>06</v>
      </c>
      <c r="H8777" t="str">
        <f t="shared" si="9007"/>
        <v>IGE</v>
      </c>
      <c r="I8777" t="str">
        <f t="shared" si="9007"/>
        <v>Índice de Gestión Estratégica</v>
      </c>
      <c r="J8777" t="str">
        <f t="shared" si="9007"/>
        <v>06-02</v>
      </c>
      <c r="K8777" t="str">
        <f t="shared" si="9007"/>
        <v>Relación Plan de Desarrollo Municipal y Ordenamiento Territorial (PDM-OT) - Plan Estratégico Institucional (PEI) - Plan Operativo Multianual (POM) - Plan Operativo Anual (POA)</v>
      </c>
      <c r="L8777" s="150">
        <f>+VLOOKUP($E8777,IGE_2018!$B$8:$Z$347,6,0)</f>
        <v>0</v>
      </c>
      <c r="M8777" s="142" t="str">
        <f>+VLOOKUP($E8777,IGE_2018!$B$8:$Z$347,7,0)</f>
        <v>Bajo</v>
      </c>
    </row>
    <row r="8778" spans="1:13" x14ac:dyDescent="0.3">
      <c r="A8778" s="139">
        <f t="shared" si="8977"/>
        <v>231</v>
      </c>
      <c r="B8778" s="148">
        <f t="shared" si="8979"/>
        <v>32</v>
      </c>
      <c r="D8778" s="149" t="str">
        <f>+VLOOKUP($A8778,mUNICIPIOS!$B$4:$F$343,2,0)</f>
        <v>Quiché</v>
      </c>
      <c r="E8778" s="149">
        <f>+VLOOKUP($A8778,mUNICIPIOS!$B$4:$F$343,3,0)</f>
        <v>1402</v>
      </c>
      <c r="F8778" s="149" t="str">
        <f>+VLOOKUP($A8778,mUNICIPIOS!$B$4:$F$343,4,0)</f>
        <v>Chiché</v>
      </c>
      <c r="G8778" s="139" t="str">
        <f t="shared" ref="G8778:K8778" si="9008">+G8740</f>
        <v>06</v>
      </c>
      <c r="H8778" t="str">
        <f t="shared" si="9008"/>
        <v>IGE</v>
      </c>
      <c r="I8778" t="str">
        <f t="shared" si="9008"/>
        <v>Índice de Gestión Estratégica</v>
      </c>
      <c r="J8778" t="str">
        <f t="shared" si="9008"/>
        <v>06-03</v>
      </c>
      <c r="K8778" t="str">
        <f t="shared" si="9008"/>
        <v>Presupuesto de egresos relacionado a competencias municipales que responden a prioridades nacionales de desarrollo.</v>
      </c>
      <c r="L8778" s="150">
        <f>+VLOOKUP($E8778,IGE_2018!$B$8:$Z$347,9,0)</f>
        <v>0.24656105426888006</v>
      </c>
      <c r="M8778" s="142" t="str">
        <f>+VLOOKUP($E8778,IGE_2018!$B$8:$Z$347,10,0)</f>
        <v>Medio bajo</v>
      </c>
    </row>
    <row r="8779" spans="1:13" x14ac:dyDescent="0.3">
      <c r="A8779" s="139">
        <f t="shared" si="8977"/>
        <v>231</v>
      </c>
      <c r="B8779" s="148">
        <f t="shared" si="8979"/>
        <v>33</v>
      </c>
      <c r="D8779" s="149" t="str">
        <f>+VLOOKUP($A8779,mUNICIPIOS!$B$4:$F$343,2,0)</f>
        <v>Quiché</v>
      </c>
      <c r="E8779" s="149">
        <f>+VLOOKUP($A8779,mUNICIPIOS!$B$4:$F$343,3,0)</f>
        <v>1402</v>
      </c>
      <c r="F8779" s="149" t="str">
        <f>+VLOOKUP($A8779,mUNICIPIOS!$B$4:$F$343,4,0)</f>
        <v>Chiché</v>
      </c>
      <c r="G8779" s="139" t="str">
        <f t="shared" ref="G8779:K8779" si="9009">+G8741</f>
        <v>06</v>
      </c>
      <c r="H8779" t="str">
        <f t="shared" si="9009"/>
        <v>IGE</v>
      </c>
      <c r="I8779" t="str">
        <f t="shared" si="9009"/>
        <v>Índice de Gestión Estratégica</v>
      </c>
      <c r="J8779" t="str">
        <f t="shared" si="9009"/>
        <v>06-04</v>
      </c>
      <c r="K8779" t="str">
        <f t="shared" si="9009"/>
        <v>Institucionalización de la gestión ordenada del territorio</v>
      </c>
      <c r="L8779" s="150">
        <f>+VLOOKUP($E8779,IGE_2018!$B$8:$Z$347,12,0)</f>
        <v>0</v>
      </c>
      <c r="M8779" s="142" t="str">
        <f>+VLOOKUP($E8779,IGE_2018!$B$8:$Z$347,13,0)</f>
        <v>Bajo</v>
      </c>
    </row>
    <row r="8780" spans="1:13" x14ac:dyDescent="0.3">
      <c r="A8780" s="139">
        <f t="shared" si="8977"/>
        <v>231</v>
      </c>
      <c r="B8780" s="148">
        <f t="shared" si="8979"/>
        <v>34</v>
      </c>
      <c r="D8780" s="149" t="str">
        <f>+VLOOKUP($A8780,mUNICIPIOS!$B$4:$F$343,2,0)</f>
        <v>Quiché</v>
      </c>
      <c r="E8780" s="149">
        <f>+VLOOKUP($A8780,mUNICIPIOS!$B$4:$F$343,3,0)</f>
        <v>1402</v>
      </c>
      <c r="F8780" s="149" t="str">
        <f>+VLOOKUP($A8780,mUNICIPIOS!$B$4:$F$343,4,0)</f>
        <v>Chiché</v>
      </c>
      <c r="G8780" s="139" t="str">
        <f t="shared" ref="G8780:K8780" si="9010">+G8742</f>
        <v>06</v>
      </c>
      <c r="H8780" t="str">
        <f t="shared" si="9010"/>
        <v>IGE</v>
      </c>
      <c r="I8780" t="str">
        <f t="shared" si="9010"/>
        <v>Índice de Gestión Estratégica</v>
      </c>
      <c r="J8780" t="str">
        <f t="shared" si="9010"/>
        <v>06-05</v>
      </c>
      <c r="K8780" t="str">
        <f t="shared" si="9010"/>
        <v>Acciones para la gestión ordenada del territorio</v>
      </c>
      <c r="L8780" s="150">
        <f>+VLOOKUP($E8780,IGE_2018!$B$8:$Z$347,15,0)</f>
        <v>0</v>
      </c>
      <c r="M8780" s="142" t="str">
        <f>+VLOOKUP($E8780,IGE_2018!$B$8:$Z$347,16,0)</f>
        <v>Bajo</v>
      </c>
    </row>
    <row r="8781" spans="1:13" x14ac:dyDescent="0.3">
      <c r="A8781" s="139">
        <f t="shared" si="8977"/>
        <v>231</v>
      </c>
      <c r="B8781" s="148">
        <f t="shared" si="8979"/>
        <v>35</v>
      </c>
      <c r="D8781" s="149" t="str">
        <f>+VLOOKUP($A8781,mUNICIPIOS!$B$4:$F$343,2,0)</f>
        <v>Quiché</v>
      </c>
      <c r="E8781" s="149">
        <f>+VLOOKUP($A8781,mUNICIPIOS!$B$4:$F$343,3,0)</f>
        <v>1402</v>
      </c>
      <c r="F8781" s="149" t="str">
        <f>+VLOOKUP($A8781,mUNICIPIOS!$B$4:$F$343,4,0)</f>
        <v>Chiché</v>
      </c>
      <c r="G8781" s="139" t="str">
        <f t="shared" ref="G8781:K8781" si="9011">+G8743</f>
        <v>06</v>
      </c>
      <c r="H8781" t="str">
        <f t="shared" si="9011"/>
        <v>IGE</v>
      </c>
      <c r="I8781" t="str">
        <f t="shared" si="9011"/>
        <v>Índice de Gestión Estratégica</v>
      </c>
      <c r="J8781" t="str">
        <f t="shared" si="9011"/>
        <v>06-06</v>
      </c>
      <c r="K8781" t="str">
        <f t="shared" si="9011"/>
        <v>Gestión de riesgo en la formulación de proyectos derivados de la planificación operativa anual</v>
      </c>
      <c r="L8781" s="150">
        <f>+VLOOKUP($E8781,IGE_2018!$B$8:$Z$347,18,0)</f>
        <v>0</v>
      </c>
      <c r="M8781" s="142" t="str">
        <f>+VLOOKUP($E8781,IGE_2018!$B$8:$Z$347,19,0)</f>
        <v>Bajo</v>
      </c>
    </row>
    <row r="8782" spans="1:13" x14ac:dyDescent="0.3">
      <c r="A8782" s="139">
        <f t="shared" si="8977"/>
        <v>231</v>
      </c>
      <c r="B8782" s="148">
        <f t="shared" si="8979"/>
        <v>36</v>
      </c>
      <c r="D8782" s="149" t="str">
        <f>+VLOOKUP($A8782,mUNICIPIOS!$B$4:$F$343,2,0)</f>
        <v>Quiché</v>
      </c>
      <c r="E8782" s="149">
        <f>+VLOOKUP($A8782,mUNICIPIOS!$B$4:$F$343,3,0)</f>
        <v>1402</v>
      </c>
      <c r="F8782" s="149" t="str">
        <f>+VLOOKUP($A8782,mUNICIPIOS!$B$4:$F$343,4,0)</f>
        <v>Chiché</v>
      </c>
      <c r="G8782" s="139" t="str">
        <f t="shared" ref="G8782:K8782" si="9012">+G8744</f>
        <v>06</v>
      </c>
      <c r="H8782" t="str">
        <f t="shared" si="9012"/>
        <v>IGE</v>
      </c>
      <c r="I8782" t="str">
        <f t="shared" si="9012"/>
        <v>Índice de Gestión Estratégica</v>
      </c>
      <c r="J8782" t="str">
        <f t="shared" si="9012"/>
        <v>06-07</v>
      </c>
      <c r="K8782" t="str">
        <f t="shared" si="9012"/>
        <v>Ingresos por servicios ambientales en relación a los ingresos propios sin regalías</v>
      </c>
      <c r="L8782" s="150">
        <f>+VLOOKUP($E8782,IGE_2018!$B$8:$Z$347,21,0)</f>
        <v>0.34129827904736287</v>
      </c>
      <c r="M8782" s="142" t="str">
        <f>+VLOOKUP($E8782,IGE_2018!$B$8:$Z$347,22,0)</f>
        <v>Medio bajo</v>
      </c>
    </row>
    <row r="8783" spans="1:13" x14ac:dyDescent="0.3">
      <c r="A8783" s="139">
        <f t="shared" si="8977"/>
        <v>231</v>
      </c>
      <c r="B8783" s="148">
        <f t="shared" si="8979"/>
        <v>37</v>
      </c>
      <c r="D8783" s="149" t="str">
        <f>+VLOOKUP($A8783,mUNICIPIOS!$B$4:$F$343,2,0)</f>
        <v>Quiché</v>
      </c>
      <c r="E8783" s="149">
        <f>+VLOOKUP($A8783,mUNICIPIOS!$B$4:$F$343,3,0)</f>
        <v>1402</v>
      </c>
      <c r="F8783" s="149" t="str">
        <f>+VLOOKUP($A8783,mUNICIPIOS!$B$4:$F$343,4,0)</f>
        <v>Chiché</v>
      </c>
      <c r="G8783" s="139" t="str">
        <f t="shared" ref="G8783:K8783" si="9013">+G8745</f>
        <v>06</v>
      </c>
      <c r="H8783" t="str">
        <f t="shared" si="9013"/>
        <v>IGE</v>
      </c>
      <c r="I8783" t="str">
        <f t="shared" si="9013"/>
        <v>Índice de Gestión Estratégica</v>
      </c>
      <c r="J8783" t="str">
        <f t="shared" si="9013"/>
        <v>INDICE</v>
      </c>
      <c r="K8783">
        <f t="shared" si="9013"/>
        <v>0</v>
      </c>
      <c r="L8783" s="150">
        <f>+VLOOKUP($E8783,IGE_2018!$B$8:$Z$347,24,0)</f>
        <v>9.5770091471956309E-2</v>
      </c>
      <c r="M8783" s="142" t="str">
        <f>+VLOOKUP($E8783,IGE_2018!$B$8:$Z$347,25,0)</f>
        <v>Bajo</v>
      </c>
    </row>
    <row r="8784" spans="1:13" x14ac:dyDescent="0.3">
      <c r="A8784" s="139">
        <f t="shared" si="8977"/>
        <v>231</v>
      </c>
      <c r="B8784" s="148">
        <f t="shared" si="8979"/>
        <v>38</v>
      </c>
      <c r="D8784" s="149" t="str">
        <f>+VLOOKUP($A8784,mUNICIPIOS!$B$4:$F$343,2,0)</f>
        <v>Quiché</v>
      </c>
      <c r="E8784" s="149">
        <f>+VLOOKUP($A8784,mUNICIPIOS!$B$4:$F$343,3,0)</f>
        <v>1402</v>
      </c>
      <c r="F8784" s="149" t="str">
        <f>+VLOOKUP($A8784,mUNICIPIOS!$B$4:$F$343,4,0)</f>
        <v>Chiché</v>
      </c>
      <c r="G8784" s="139" t="str">
        <f t="shared" ref="G8784:K8784" si="9014">+G8746</f>
        <v>RANKING</v>
      </c>
      <c r="H8784" t="str">
        <f t="shared" si="9014"/>
        <v>RGM</v>
      </c>
      <c r="I8784" t="str">
        <f t="shared" si="9014"/>
        <v>Ranking de la Gestión Municipal 2018</v>
      </c>
      <c r="J8784" t="str">
        <f t="shared" si="9014"/>
        <v>RANKING</v>
      </c>
      <c r="K8784">
        <f t="shared" si="9014"/>
        <v>0</v>
      </c>
      <c r="L8784" s="151">
        <f>+VLOOKUP($E8784,Resultados_generales!$C$8:$AE$347,27,0)</f>
        <v>0.21287008308809607</v>
      </c>
      <c r="M8784" t="str">
        <f>+VLOOKUP($E8784,Resultados_generales!$C$8:$AE$347,28,0)</f>
        <v>Medio bajo</v>
      </c>
    </row>
    <row r="8785" spans="1:13" x14ac:dyDescent="0.3">
      <c r="A8785" s="139">
        <f t="shared" si="8977"/>
        <v>232</v>
      </c>
      <c r="B8785" s="148">
        <f t="shared" si="8979"/>
        <v>1</v>
      </c>
      <c r="D8785" s="149" t="str">
        <f>+VLOOKUP($A8785,mUNICIPIOS!$B$4:$F$343,2,0)</f>
        <v>Quiché</v>
      </c>
      <c r="E8785" s="149">
        <f>+VLOOKUP($A8785,mUNICIPIOS!$B$4:$F$343,3,0)</f>
        <v>1403</v>
      </c>
      <c r="F8785" s="149" t="str">
        <f>+VLOOKUP($A8785,mUNICIPIOS!$B$4:$F$343,4,0)</f>
        <v>Chinique</v>
      </c>
      <c r="G8785" s="139" t="str">
        <f t="shared" ref="G8785:K8785" si="9015">+G8747</f>
        <v>01</v>
      </c>
      <c r="H8785" t="str">
        <f t="shared" si="9015"/>
        <v>IPC</v>
      </c>
      <c r="I8785" t="str">
        <f t="shared" si="9015"/>
        <v>Índice de Participación Ciudadana</v>
      </c>
      <c r="J8785" t="str">
        <f t="shared" si="9015"/>
        <v>01-01</v>
      </c>
      <c r="K8785" t="str">
        <f t="shared" si="9015"/>
        <v>Número de reuniones del COMUDE en el año de la medición.</v>
      </c>
      <c r="L8785" s="150">
        <f>+VLOOKUP($E8785,IPC_2018!$B$8:$T$347,3,0)</f>
        <v>0.75</v>
      </c>
      <c r="M8785" s="142" t="str">
        <f>+VLOOKUP($E8785,IPC_2018!$B$8:$T$347,4,0)</f>
        <v>Medio alto</v>
      </c>
    </row>
    <row r="8786" spans="1:13" x14ac:dyDescent="0.3">
      <c r="A8786" s="139">
        <f t="shared" si="8977"/>
        <v>232</v>
      </c>
      <c r="B8786" s="148">
        <f t="shared" si="8979"/>
        <v>2</v>
      </c>
      <c r="D8786" s="149" t="str">
        <f>+VLOOKUP($A8786,mUNICIPIOS!$B$4:$F$343,2,0)</f>
        <v>Quiché</v>
      </c>
      <c r="E8786" s="149">
        <f>+VLOOKUP($A8786,mUNICIPIOS!$B$4:$F$343,3,0)</f>
        <v>1403</v>
      </c>
      <c r="F8786" s="149" t="str">
        <f>+VLOOKUP($A8786,mUNICIPIOS!$B$4:$F$343,4,0)</f>
        <v>Chinique</v>
      </c>
      <c r="G8786" s="139" t="str">
        <f t="shared" ref="G8786:K8786" si="9016">+G8748</f>
        <v>01</v>
      </c>
      <c r="H8786" t="str">
        <f t="shared" si="9016"/>
        <v>IPC</v>
      </c>
      <c r="I8786" t="str">
        <f t="shared" si="9016"/>
        <v>Índice de Participación Ciudadana</v>
      </c>
      <c r="J8786" t="str">
        <f t="shared" si="9016"/>
        <v>01-02</v>
      </c>
      <c r="K8786" t="str">
        <f t="shared" si="9016"/>
        <v>Participación de Alcaldes, Concejales y Síndicos determinados o designados en el COMUDE</v>
      </c>
      <c r="L8786" s="150">
        <f>+VLOOKUP($E8786,IPC_2018!$B$8:$T$347,6,0)</f>
        <v>0.66666666666666663</v>
      </c>
      <c r="M8786" s="142" t="str">
        <f>+VLOOKUP($E8786,IPC_2018!$B$8:$T$347,7,0)</f>
        <v>Medio alto</v>
      </c>
    </row>
    <row r="8787" spans="1:13" x14ac:dyDescent="0.3">
      <c r="A8787" s="139">
        <f t="shared" si="8977"/>
        <v>232</v>
      </c>
      <c r="B8787" s="148">
        <f t="shared" si="8979"/>
        <v>3</v>
      </c>
      <c r="D8787" s="149" t="str">
        <f>+VLOOKUP($A8787,mUNICIPIOS!$B$4:$F$343,2,0)</f>
        <v>Quiché</v>
      </c>
      <c r="E8787" s="149">
        <f>+VLOOKUP($A8787,mUNICIPIOS!$B$4:$F$343,3,0)</f>
        <v>1403</v>
      </c>
      <c r="F8787" s="149" t="str">
        <f>+VLOOKUP($A8787,mUNICIPIOS!$B$4:$F$343,4,0)</f>
        <v>Chinique</v>
      </c>
      <c r="G8787" s="139" t="str">
        <f t="shared" ref="G8787:K8787" si="9017">+G8749</f>
        <v>01</v>
      </c>
      <c r="H8787" t="str">
        <f t="shared" si="9017"/>
        <v>IPC</v>
      </c>
      <c r="I8787" t="str">
        <f t="shared" si="9017"/>
        <v>Índice de Participación Ciudadana</v>
      </c>
      <c r="J8787" t="str">
        <f t="shared" si="9017"/>
        <v>01-03</v>
      </c>
      <c r="K8787" t="str">
        <f t="shared" si="9017"/>
        <v>Participación  de organizaciones de jóvenes, mujeres, pueblos mayas, xincas, garífunas, y otras organizaciones en el Comude</v>
      </c>
      <c r="L8787" s="150">
        <f>+VLOOKUP($E8787,IPC_2018!$B$8:$T$347,9,0)</f>
        <v>0</v>
      </c>
      <c r="M8787" s="142" t="str">
        <f>+VLOOKUP($E8787,IPC_2018!$B$8:$T$347,10,0)</f>
        <v>Bajo</v>
      </c>
    </row>
    <row r="8788" spans="1:13" x14ac:dyDescent="0.3">
      <c r="A8788" s="139">
        <f t="shared" si="8977"/>
        <v>232</v>
      </c>
      <c r="B8788" s="148">
        <f t="shared" si="8979"/>
        <v>4</v>
      </c>
      <c r="D8788" s="149" t="str">
        <f>+VLOOKUP($A8788,mUNICIPIOS!$B$4:$F$343,2,0)</f>
        <v>Quiché</v>
      </c>
      <c r="E8788" s="149">
        <f>+VLOOKUP($A8788,mUNICIPIOS!$B$4:$F$343,3,0)</f>
        <v>1403</v>
      </c>
      <c r="F8788" s="149" t="str">
        <f>+VLOOKUP($A8788,mUNICIPIOS!$B$4:$F$343,4,0)</f>
        <v>Chinique</v>
      </c>
      <c r="G8788" s="139" t="str">
        <f t="shared" ref="G8788:K8788" si="9018">+G8750</f>
        <v>01</v>
      </c>
      <c r="H8788" t="str">
        <f t="shared" si="9018"/>
        <v>IPC</v>
      </c>
      <c r="I8788" t="str">
        <f t="shared" si="9018"/>
        <v>Índice de Participación Ciudadana</v>
      </c>
      <c r="J8788" t="str">
        <f t="shared" si="9018"/>
        <v>01-04</v>
      </c>
      <c r="K8788" t="str">
        <f t="shared" si="9018"/>
        <v>Representatividad territorial del Comude.</v>
      </c>
      <c r="L8788" s="150">
        <f>+VLOOKUP($E8788,IPC_2018!$B$8:$T$347,12,0)</f>
        <v>0.75098039215686274</v>
      </c>
      <c r="M8788" s="142" t="str">
        <f>+VLOOKUP($E8788,IPC_2018!$B$8:$T$347,13,0)</f>
        <v>Medio alto</v>
      </c>
    </row>
    <row r="8789" spans="1:13" x14ac:dyDescent="0.3">
      <c r="A8789" s="139">
        <f t="shared" si="8977"/>
        <v>232</v>
      </c>
      <c r="B8789" s="148">
        <f t="shared" si="8979"/>
        <v>5</v>
      </c>
      <c r="D8789" s="149" t="str">
        <f>+VLOOKUP($A8789,mUNICIPIOS!$B$4:$F$343,2,0)</f>
        <v>Quiché</v>
      </c>
      <c r="E8789" s="149">
        <f>+VLOOKUP($A8789,mUNICIPIOS!$B$4:$F$343,3,0)</f>
        <v>1403</v>
      </c>
      <c r="F8789" s="149" t="str">
        <f>+VLOOKUP($A8789,mUNICIPIOS!$B$4:$F$343,4,0)</f>
        <v>Chinique</v>
      </c>
      <c r="G8789" s="139" t="str">
        <f t="shared" ref="G8789:K8789" si="9019">+G8751</f>
        <v>01</v>
      </c>
      <c r="H8789" t="str">
        <f t="shared" si="9019"/>
        <v>IPC</v>
      </c>
      <c r="I8789" t="str">
        <f t="shared" si="9019"/>
        <v>Índice de Participación Ciudadana</v>
      </c>
      <c r="J8789" t="str">
        <f t="shared" si="9019"/>
        <v>01-05</v>
      </c>
      <c r="K8789" t="str">
        <f t="shared" si="9019"/>
        <v>Funcionamiento del Comude</v>
      </c>
      <c r="L8789" s="150">
        <f>+VLOOKUP($E8789,IPC_2018!$B$8:$T$347,15,0)</f>
        <v>0.76972909332263684</v>
      </c>
      <c r="M8789" s="142" t="str">
        <f>+VLOOKUP($E8789,IPC_2018!$B$8:$T$347,16,0)</f>
        <v>Medio alto</v>
      </c>
    </row>
    <row r="8790" spans="1:13" x14ac:dyDescent="0.3">
      <c r="A8790" s="139">
        <f t="shared" si="8977"/>
        <v>232</v>
      </c>
      <c r="B8790" s="148">
        <f t="shared" si="8979"/>
        <v>6</v>
      </c>
      <c r="D8790" s="149" t="str">
        <f>+VLOOKUP($A8790,mUNICIPIOS!$B$4:$F$343,2,0)</f>
        <v>Quiché</v>
      </c>
      <c r="E8790" s="149">
        <f>+VLOOKUP($A8790,mUNICIPIOS!$B$4:$F$343,3,0)</f>
        <v>1403</v>
      </c>
      <c r="F8790" s="149" t="str">
        <f>+VLOOKUP($A8790,mUNICIPIOS!$B$4:$F$343,4,0)</f>
        <v>Chinique</v>
      </c>
      <c r="G8790" s="139" t="str">
        <f t="shared" ref="G8790:K8790" si="9020">+G8752</f>
        <v>01</v>
      </c>
      <c r="H8790" t="str">
        <f t="shared" si="9020"/>
        <v>IPC</v>
      </c>
      <c r="I8790" t="str">
        <f t="shared" si="9020"/>
        <v>Índice de Participación Ciudadana</v>
      </c>
      <c r="J8790" t="str">
        <f t="shared" si="9020"/>
        <v>INDICE</v>
      </c>
      <c r="K8790">
        <f t="shared" si="9020"/>
        <v>0</v>
      </c>
      <c r="L8790" s="150">
        <f>+VLOOKUP($E8790,IPC_2018!$B$8:$T$347,18,0)</f>
        <v>0.63018975615525819</v>
      </c>
      <c r="M8790" s="142" t="str">
        <f>+VLOOKUP($E8790,IPC_2018!$B$8:$T$347,19,0)</f>
        <v>Medio alto</v>
      </c>
    </row>
    <row r="8791" spans="1:13" x14ac:dyDescent="0.3">
      <c r="A8791" s="139">
        <f t="shared" si="8977"/>
        <v>232</v>
      </c>
      <c r="B8791" s="148">
        <f t="shared" si="8979"/>
        <v>7</v>
      </c>
      <c r="D8791" s="149" t="str">
        <f>+VLOOKUP($A8791,mUNICIPIOS!$B$4:$F$343,2,0)</f>
        <v>Quiché</v>
      </c>
      <c r="E8791" s="149">
        <f>+VLOOKUP($A8791,mUNICIPIOS!$B$4:$F$343,3,0)</f>
        <v>1403</v>
      </c>
      <c r="F8791" s="149" t="str">
        <f>+VLOOKUP($A8791,mUNICIPIOS!$B$4:$F$343,4,0)</f>
        <v>Chinique</v>
      </c>
      <c r="G8791" s="139" t="str">
        <f t="shared" ref="G8791:K8791" si="9021">+G8753</f>
        <v>02</v>
      </c>
      <c r="H8791" t="str">
        <f t="shared" si="9021"/>
        <v>IIC</v>
      </c>
      <c r="I8791" t="str">
        <f t="shared" si="9021"/>
        <v>Índice de Información a la Ciudadanía</v>
      </c>
      <c r="J8791" t="str">
        <f t="shared" si="9021"/>
        <v>02-01</v>
      </c>
      <c r="K8791" t="str">
        <f t="shared" si="9021"/>
        <v>Rendición de cuentas cuatrimestral y anual al Comude enfocadas en resultados.</v>
      </c>
      <c r="L8791" s="150">
        <f>+VLOOKUP($E8791,IIC_2018!$B$8:$Q$347,3,0)</f>
        <v>0</v>
      </c>
      <c r="M8791" s="142" t="str">
        <f>+VLOOKUP($E8791,IIC_2018!$B$8:$Q$347,4,0)</f>
        <v>Bajo</v>
      </c>
    </row>
    <row r="8792" spans="1:13" x14ac:dyDescent="0.3">
      <c r="A8792" s="139">
        <f t="shared" si="8977"/>
        <v>232</v>
      </c>
      <c r="B8792" s="148">
        <f t="shared" si="8979"/>
        <v>8</v>
      </c>
      <c r="D8792" s="149" t="str">
        <f>+VLOOKUP($A8792,mUNICIPIOS!$B$4:$F$343,2,0)</f>
        <v>Quiché</v>
      </c>
      <c r="E8792" s="149">
        <f>+VLOOKUP($A8792,mUNICIPIOS!$B$4:$F$343,3,0)</f>
        <v>1403</v>
      </c>
      <c r="F8792" s="149" t="str">
        <f>+VLOOKUP($A8792,mUNICIPIOS!$B$4:$F$343,4,0)</f>
        <v>Chinique</v>
      </c>
      <c r="G8792" s="139" t="str">
        <f t="shared" ref="G8792:K8792" si="9022">+G8754</f>
        <v>02</v>
      </c>
      <c r="H8792" t="str">
        <f t="shared" si="9022"/>
        <v>IIC</v>
      </c>
      <c r="I8792" t="str">
        <f t="shared" si="9022"/>
        <v>Índice de Información a la Ciudadanía</v>
      </c>
      <c r="J8792" t="str">
        <f t="shared" si="9022"/>
        <v>02-02</v>
      </c>
      <c r="K8792" t="str">
        <f t="shared" si="9022"/>
        <v>Información presupuestaria y otra información brindada a la ciudadanía disponible en medios locales de comunicación.</v>
      </c>
      <c r="L8792" s="150">
        <f>+VLOOKUP($E8792,IIC_2018!$B$8:$Q$347,6,0)</f>
        <v>0</v>
      </c>
      <c r="M8792" s="142" t="str">
        <f>+VLOOKUP($E8792,IIC_2018!$B$8:$Q$347,7,0)</f>
        <v>Bajo</v>
      </c>
    </row>
    <row r="8793" spans="1:13" x14ac:dyDescent="0.3">
      <c r="A8793" s="139">
        <f t="shared" si="8977"/>
        <v>232</v>
      </c>
      <c r="B8793" s="148">
        <f t="shared" si="8979"/>
        <v>9</v>
      </c>
      <c r="D8793" s="149" t="str">
        <f>+VLOOKUP($A8793,mUNICIPIOS!$B$4:$F$343,2,0)</f>
        <v>Quiché</v>
      </c>
      <c r="E8793" s="149">
        <f>+VLOOKUP($A8793,mUNICIPIOS!$B$4:$F$343,3,0)</f>
        <v>1403</v>
      </c>
      <c r="F8793" s="149" t="str">
        <f>+VLOOKUP($A8793,mUNICIPIOS!$B$4:$F$343,4,0)</f>
        <v>Chinique</v>
      </c>
      <c r="G8793" s="139" t="str">
        <f t="shared" ref="G8793:K8793" si="9023">+G8755</f>
        <v>02</v>
      </c>
      <c r="H8793" t="str">
        <f t="shared" si="9023"/>
        <v>IIC</v>
      </c>
      <c r="I8793" t="str">
        <f t="shared" si="9023"/>
        <v>Índice de Información a la Ciudadanía</v>
      </c>
      <c r="J8793" t="str">
        <f t="shared" si="9023"/>
        <v>02-03</v>
      </c>
      <c r="K8793" t="str">
        <f t="shared" si="9023"/>
        <v>Información pública de oficio actualizada y disponible de acuerdo a la LAIP y uso de internet.</v>
      </c>
      <c r="L8793" s="150">
        <f>+VLOOKUP($E8793,IIC_2018!$B$8:$Q$347,9,0)</f>
        <v>0.1</v>
      </c>
      <c r="M8793" s="142" t="str">
        <f>+VLOOKUP($E8793,IIC_2018!$B$8:$Q$347,10,0)</f>
        <v>Bajo</v>
      </c>
    </row>
    <row r="8794" spans="1:13" x14ac:dyDescent="0.3">
      <c r="A8794" s="139">
        <f t="shared" si="8977"/>
        <v>232</v>
      </c>
      <c r="B8794" s="148">
        <f t="shared" si="8979"/>
        <v>10</v>
      </c>
      <c r="D8794" s="149" t="str">
        <f>+VLOOKUP($A8794,mUNICIPIOS!$B$4:$F$343,2,0)</f>
        <v>Quiché</v>
      </c>
      <c r="E8794" s="149">
        <f>+VLOOKUP($A8794,mUNICIPIOS!$B$4:$F$343,3,0)</f>
        <v>1403</v>
      </c>
      <c r="F8794" s="149" t="str">
        <f>+VLOOKUP($A8794,mUNICIPIOS!$B$4:$F$343,4,0)</f>
        <v>Chinique</v>
      </c>
      <c r="G8794" s="139" t="str">
        <f t="shared" ref="G8794:K8794" si="9024">+G8756</f>
        <v>02</v>
      </c>
      <c r="H8794" t="str">
        <f t="shared" si="9024"/>
        <v>IIC</v>
      </c>
      <c r="I8794" t="str">
        <f t="shared" si="9024"/>
        <v>Índice de Información a la Ciudadanía</v>
      </c>
      <c r="J8794" t="str">
        <f t="shared" si="9024"/>
        <v>02-04</v>
      </c>
      <c r="K8794" t="str">
        <f t="shared" si="9024"/>
        <v>Relación del monto contratado por medio de Guate compras con el total del presupuesto de egresos vigente.</v>
      </c>
      <c r="L8794" s="150">
        <f>+VLOOKUP($E8794,IIC_2018!$B$8:$Q$347,12,0)</f>
        <v>0.16948516902808133</v>
      </c>
      <c r="M8794" s="142" t="str">
        <f>+VLOOKUP($E8794,IIC_2018!$B$8:$Q$347,13,0)</f>
        <v>Bajo</v>
      </c>
    </row>
    <row r="8795" spans="1:13" x14ac:dyDescent="0.3">
      <c r="A8795" s="139">
        <f t="shared" si="8977"/>
        <v>232</v>
      </c>
      <c r="B8795" s="148">
        <f t="shared" si="8979"/>
        <v>11</v>
      </c>
      <c r="D8795" s="149" t="str">
        <f>+VLOOKUP($A8795,mUNICIPIOS!$B$4:$F$343,2,0)</f>
        <v>Quiché</v>
      </c>
      <c r="E8795" s="149">
        <f>+VLOOKUP($A8795,mUNICIPIOS!$B$4:$F$343,3,0)</f>
        <v>1403</v>
      </c>
      <c r="F8795" s="149" t="str">
        <f>+VLOOKUP($A8795,mUNICIPIOS!$B$4:$F$343,4,0)</f>
        <v>Chinique</v>
      </c>
      <c r="G8795" s="139" t="str">
        <f t="shared" ref="G8795:K8795" si="9025">+G8757</f>
        <v>02</v>
      </c>
      <c r="H8795" t="str">
        <f t="shared" si="9025"/>
        <v>IIC</v>
      </c>
      <c r="I8795" t="str">
        <f t="shared" si="9025"/>
        <v>Índice de Información a la Ciudadanía</v>
      </c>
      <c r="J8795" t="str">
        <f t="shared" si="9025"/>
        <v>INDICE</v>
      </c>
      <c r="K8795">
        <f t="shared" si="9025"/>
        <v>0</v>
      </c>
      <c r="L8795" s="150">
        <f>+VLOOKUP($E8795,IIC_2018!$B$8:$Q$347,15,0)</f>
        <v>6.7371292257020335E-2</v>
      </c>
      <c r="M8795" s="142" t="str">
        <f>+VLOOKUP($E8795,IIC_2018!$B$8:$Q$347,16,0)</f>
        <v>Bajo</v>
      </c>
    </row>
    <row r="8796" spans="1:13" x14ac:dyDescent="0.3">
      <c r="A8796" s="139">
        <f t="shared" si="8977"/>
        <v>232</v>
      </c>
      <c r="B8796" s="148">
        <f t="shared" si="8979"/>
        <v>12</v>
      </c>
      <c r="D8796" s="149" t="str">
        <f>+VLOOKUP($A8796,mUNICIPIOS!$B$4:$F$343,2,0)</f>
        <v>Quiché</v>
      </c>
      <c r="E8796" s="149">
        <f>+VLOOKUP($A8796,mUNICIPIOS!$B$4:$F$343,3,0)</f>
        <v>1403</v>
      </c>
      <c r="F8796" s="149" t="str">
        <f>+VLOOKUP($A8796,mUNICIPIOS!$B$4:$F$343,4,0)</f>
        <v>Chinique</v>
      </c>
      <c r="G8796" s="139" t="str">
        <f t="shared" ref="G8796:K8796" si="9026">+G8758</f>
        <v>03</v>
      </c>
      <c r="H8796" t="str">
        <f t="shared" si="9026"/>
        <v>ISP</v>
      </c>
      <c r="I8796" t="str">
        <f t="shared" si="9026"/>
        <v>Índice de Servicios Públicos</v>
      </c>
      <c r="J8796" t="str">
        <f t="shared" si="9026"/>
        <v>03-01</v>
      </c>
      <c r="K8796" t="str">
        <f t="shared" si="9026"/>
        <v>Cobertura del servicio público de agua</v>
      </c>
      <c r="L8796" s="150">
        <f>+VLOOKUP($E8796,ISP_2018!$B$8:$T$347,3,0)</f>
        <v>0</v>
      </c>
      <c r="M8796" s="142" t="str">
        <f>+VLOOKUP($E8796,ISP_2018!$B$8:$T$347,4,0)</f>
        <v>Bajo</v>
      </c>
    </row>
    <row r="8797" spans="1:13" x14ac:dyDescent="0.3">
      <c r="A8797" s="139">
        <f t="shared" si="8977"/>
        <v>232</v>
      </c>
      <c r="B8797" s="148">
        <f t="shared" si="8979"/>
        <v>13</v>
      </c>
      <c r="D8797" s="149" t="str">
        <f>+VLOOKUP($A8797,mUNICIPIOS!$B$4:$F$343,2,0)</f>
        <v>Quiché</v>
      </c>
      <c r="E8797" s="149">
        <f>+VLOOKUP($A8797,mUNICIPIOS!$B$4:$F$343,3,0)</f>
        <v>1403</v>
      </c>
      <c r="F8797" s="149" t="str">
        <f>+VLOOKUP($A8797,mUNICIPIOS!$B$4:$F$343,4,0)</f>
        <v>Chinique</v>
      </c>
      <c r="G8797" s="139" t="str">
        <f t="shared" ref="G8797:K8797" si="9027">+G8759</f>
        <v>03</v>
      </c>
      <c r="H8797" t="str">
        <f t="shared" si="9027"/>
        <v>ISP</v>
      </c>
      <c r="I8797" t="str">
        <f t="shared" si="9027"/>
        <v>Índice de Servicios Públicos</v>
      </c>
      <c r="J8797" t="str">
        <f t="shared" si="9027"/>
        <v>03-02</v>
      </c>
      <c r="K8797" t="str">
        <f t="shared" si="9027"/>
        <v>Control de la calidad del servicio público de agua</v>
      </c>
      <c r="L8797" s="150">
        <f>+VLOOKUP($E8797,ISP_2018!$B$8:$T$347,6,0)</f>
        <v>0</v>
      </c>
      <c r="M8797" s="142" t="str">
        <f>+VLOOKUP($E8797,ISP_2018!$B$8:$T$347,7,0)</f>
        <v>Bajo</v>
      </c>
    </row>
    <row r="8798" spans="1:13" x14ac:dyDescent="0.3">
      <c r="A8798" s="139">
        <f t="shared" si="8977"/>
        <v>232</v>
      </c>
      <c r="B8798" s="148">
        <f t="shared" si="8979"/>
        <v>14</v>
      </c>
      <c r="D8798" s="149" t="str">
        <f>+VLOOKUP($A8798,mUNICIPIOS!$B$4:$F$343,2,0)</f>
        <v>Quiché</v>
      </c>
      <c r="E8798" s="149">
        <f>+VLOOKUP($A8798,mUNICIPIOS!$B$4:$F$343,3,0)</f>
        <v>1403</v>
      </c>
      <c r="F8798" s="149" t="str">
        <f>+VLOOKUP($A8798,mUNICIPIOS!$B$4:$F$343,4,0)</f>
        <v>Chinique</v>
      </c>
      <c r="G8798" s="139" t="str">
        <f t="shared" ref="G8798:K8798" si="9028">+G8760</f>
        <v>03</v>
      </c>
      <c r="H8798" t="str">
        <f t="shared" si="9028"/>
        <v>ISP</v>
      </c>
      <c r="I8798" t="str">
        <f t="shared" si="9028"/>
        <v>Índice de Servicios Públicos</v>
      </c>
      <c r="J8798" t="str">
        <f t="shared" si="9028"/>
        <v>03-03</v>
      </c>
      <c r="K8798" t="str">
        <f t="shared" si="9028"/>
        <v>Disposición  y tratamiento  de aguas residuales</v>
      </c>
      <c r="L8798" s="150">
        <f>+VLOOKUP($E8798,ISP_2018!$B$8:$T$347,9,0)</f>
        <v>0</v>
      </c>
      <c r="M8798" s="142" t="str">
        <f>+VLOOKUP($E8798,ISP_2018!$B$8:$T$347,10,0)</f>
        <v>Bajo</v>
      </c>
    </row>
    <row r="8799" spans="1:13" x14ac:dyDescent="0.3">
      <c r="A8799" s="139">
        <f t="shared" si="8977"/>
        <v>232</v>
      </c>
      <c r="B8799" s="148">
        <f t="shared" si="8979"/>
        <v>15</v>
      </c>
      <c r="D8799" s="149" t="str">
        <f>+VLOOKUP($A8799,mUNICIPIOS!$B$4:$F$343,2,0)</f>
        <v>Quiché</v>
      </c>
      <c r="E8799" s="149">
        <f>+VLOOKUP($A8799,mUNICIPIOS!$B$4:$F$343,3,0)</f>
        <v>1403</v>
      </c>
      <c r="F8799" s="149" t="str">
        <f>+VLOOKUP($A8799,mUNICIPIOS!$B$4:$F$343,4,0)</f>
        <v>Chinique</v>
      </c>
      <c r="G8799" s="139" t="str">
        <f t="shared" ref="G8799:K8799" si="9029">+G8761</f>
        <v>03</v>
      </c>
      <c r="H8799" t="str">
        <f t="shared" si="9029"/>
        <v>ISP</v>
      </c>
      <c r="I8799" t="str">
        <f t="shared" si="9029"/>
        <v>Índice de Servicios Públicos</v>
      </c>
      <c r="J8799" t="str">
        <f t="shared" si="9029"/>
        <v>03-04</v>
      </c>
      <c r="K8799" t="str">
        <f t="shared" si="9029"/>
        <v>Gestión y manejo de los residuos y desechos sólidos</v>
      </c>
      <c r="L8799" s="150">
        <f>+VLOOKUP($E8799,ISP_2018!$B$8:$T$347,12,0)</f>
        <v>0</v>
      </c>
      <c r="M8799" s="142" t="str">
        <f>+VLOOKUP($E8799,ISP_2018!$B$8:$T$347,13,0)</f>
        <v>Bajo</v>
      </c>
    </row>
    <row r="8800" spans="1:13" x14ac:dyDescent="0.3">
      <c r="A8800" s="139">
        <f t="shared" si="8977"/>
        <v>232</v>
      </c>
      <c r="B8800" s="148">
        <f t="shared" si="8979"/>
        <v>16</v>
      </c>
      <c r="D8800" s="149" t="str">
        <f>+VLOOKUP($A8800,mUNICIPIOS!$B$4:$F$343,2,0)</f>
        <v>Quiché</v>
      </c>
      <c r="E8800" s="149">
        <f>+VLOOKUP($A8800,mUNICIPIOS!$B$4:$F$343,3,0)</f>
        <v>1403</v>
      </c>
      <c r="F8800" s="149" t="str">
        <f>+VLOOKUP($A8800,mUNICIPIOS!$B$4:$F$343,4,0)</f>
        <v>Chinique</v>
      </c>
      <c r="G8800" s="139" t="str">
        <f t="shared" ref="G8800:K8800" si="9030">+G8762</f>
        <v>03</v>
      </c>
      <c r="H8800" t="str">
        <f t="shared" si="9030"/>
        <v>ISP</v>
      </c>
      <c r="I8800" t="str">
        <f t="shared" si="9030"/>
        <v>Índice de Servicios Públicos</v>
      </c>
      <c r="J8800" t="str">
        <f t="shared" si="9030"/>
        <v>03-05</v>
      </c>
      <c r="K8800" t="str">
        <f t="shared" si="9030"/>
        <v>Gestión de servicios públicos municipales</v>
      </c>
      <c r="L8800" s="150">
        <f>+VLOOKUP($E8800,ISP_2018!$B$8:$T$347,15,0)</f>
        <v>0</v>
      </c>
      <c r="M8800" s="142" t="str">
        <f>+VLOOKUP($E8800,ISP_2018!$B$8:$T$347,16,0)</f>
        <v>Bajo</v>
      </c>
    </row>
    <row r="8801" spans="1:13" x14ac:dyDescent="0.3">
      <c r="A8801" s="139">
        <f t="shared" si="8977"/>
        <v>232</v>
      </c>
      <c r="B8801" s="148">
        <f t="shared" si="8979"/>
        <v>17</v>
      </c>
      <c r="D8801" s="149" t="str">
        <f>+VLOOKUP($A8801,mUNICIPIOS!$B$4:$F$343,2,0)</f>
        <v>Quiché</v>
      </c>
      <c r="E8801" s="149">
        <f>+VLOOKUP($A8801,mUNICIPIOS!$B$4:$F$343,3,0)</f>
        <v>1403</v>
      </c>
      <c r="F8801" s="149" t="str">
        <f>+VLOOKUP($A8801,mUNICIPIOS!$B$4:$F$343,4,0)</f>
        <v>Chinique</v>
      </c>
      <c r="G8801" s="139" t="str">
        <f t="shared" ref="G8801:K8801" si="9031">+G8763</f>
        <v>03</v>
      </c>
      <c r="H8801" t="str">
        <f t="shared" si="9031"/>
        <v>ISP</v>
      </c>
      <c r="I8801" t="str">
        <f t="shared" si="9031"/>
        <v>Índice de Servicios Públicos</v>
      </c>
      <c r="J8801" t="str">
        <f t="shared" si="9031"/>
        <v>INDICE</v>
      </c>
      <c r="K8801">
        <f t="shared" si="9031"/>
        <v>0</v>
      </c>
      <c r="L8801" s="150">
        <f>+VLOOKUP($E8801,ISP_2018!$B$8:$T$347,18,0)</f>
        <v>0</v>
      </c>
      <c r="M8801" s="142" t="str">
        <f>+VLOOKUP($E8801,ISP_2018!$B$8:$T$347,19,0)</f>
        <v>Bajo</v>
      </c>
    </row>
    <row r="8802" spans="1:13" x14ac:dyDescent="0.3">
      <c r="A8802" s="139">
        <f t="shared" si="8977"/>
        <v>232</v>
      </c>
      <c r="B8802" s="148">
        <f t="shared" si="8979"/>
        <v>18</v>
      </c>
      <c r="D8802" s="149" t="str">
        <f>+VLOOKUP($A8802,mUNICIPIOS!$B$4:$F$343,2,0)</f>
        <v>Quiché</v>
      </c>
      <c r="E8802" s="149">
        <f>+VLOOKUP($A8802,mUNICIPIOS!$B$4:$F$343,3,0)</f>
        <v>1403</v>
      </c>
      <c r="F8802" s="149" t="str">
        <f>+VLOOKUP($A8802,mUNICIPIOS!$B$4:$F$343,4,0)</f>
        <v>Chinique</v>
      </c>
      <c r="G8802" s="139" t="str">
        <f t="shared" ref="G8802:K8802" si="9032">+G8764</f>
        <v>04</v>
      </c>
      <c r="H8802" t="str">
        <f t="shared" si="9032"/>
        <v>IGA</v>
      </c>
      <c r="I8802" t="str">
        <f t="shared" si="9032"/>
        <v>Índice de Gestión Administrativa</v>
      </c>
      <c r="J8802" t="str">
        <f t="shared" si="9032"/>
        <v>04-01</v>
      </c>
      <c r="K8802" t="str">
        <f t="shared" si="9032"/>
        <v>Existencia de elementos de atención municipal orientada al vecino</v>
      </c>
      <c r="L8802" s="150">
        <f>+VLOOKUP($E8802,IGA_2018!$B$8:$N$347,3,0)</f>
        <v>0</v>
      </c>
      <c r="M8802" s="142" t="str">
        <f>+VLOOKUP($E8802,IGA_2018!$B$8:$N$347,4,0)</f>
        <v>Bajo</v>
      </c>
    </row>
    <row r="8803" spans="1:13" x14ac:dyDescent="0.3">
      <c r="A8803" s="139">
        <f t="shared" si="8977"/>
        <v>232</v>
      </c>
      <c r="B8803" s="148">
        <f t="shared" si="8979"/>
        <v>19</v>
      </c>
      <c r="D8803" s="149" t="str">
        <f>+VLOOKUP($A8803,mUNICIPIOS!$B$4:$F$343,2,0)</f>
        <v>Quiché</v>
      </c>
      <c r="E8803" s="149">
        <f>+VLOOKUP($A8803,mUNICIPIOS!$B$4:$F$343,3,0)</f>
        <v>1403</v>
      </c>
      <c r="F8803" s="149" t="str">
        <f>+VLOOKUP($A8803,mUNICIPIOS!$B$4:$F$343,4,0)</f>
        <v>Chinique</v>
      </c>
      <c r="G8803" s="139" t="str">
        <f t="shared" ref="G8803:K8803" si="9033">+G8765</f>
        <v>04</v>
      </c>
      <c r="H8803" t="str">
        <f t="shared" si="9033"/>
        <v>IGA</v>
      </c>
      <c r="I8803" t="str">
        <f t="shared" si="9033"/>
        <v>Índice de Gestión Administrativa</v>
      </c>
      <c r="J8803" t="str">
        <f t="shared" si="9033"/>
        <v>04-02</v>
      </c>
      <c r="K8803" t="str">
        <f t="shared" si="9033"/>
        <v>Gestión del recurso humano.</v>
      </c>
      <c r="L8803" s="150">
        <f>+VLOOKUP($E8803,IGA_2018!$B$8:$N$347,6,0)</f>
        <v>0</v>
      </c>
      <c r="M8803" s="142" t="str">
        <f>+VLOOKUP($E8803,IGA_2018!$B$8:$N$347,7,0)</f>
        <v>Bajo</v>
      </c>
    </row>
    <row r="8804" spans="1:13" x14ac:dyDescent="0.3">
      <c r="A8804" s="139">
        <f t="shared" si="8977"/>
        <v>232</v>
      </c>
      <c r="B8804" s="148">
        <f t="shared" si="8979"/>
        <v>20</v>
      </c>
      <c r="D8804" s="149" t="str">
        <f>+VLOOKUP($A8804,mUNICIPIOS!$B$4:$F$343,2,0)</f>
        <v>Quiché</v>
      </c>
      <c r="E8804" s="149">
        <f>+VLOOKUP($A8804,mUNICIPIOS!$B$4:$F$343,3,0)</f>
        <v>1403</v>
      </c>
      <c r="F8804" s="149" t="str">
        <f>+VLOOKUP($A8804,mUNICIPIOS!$B$4:$F$343,4,0)</f>
        <v>Chinique</v>
      </c>
      <c r="G8804" s="139" t="str">
        <f t="shared" ref="G8804:K8804" si="9034">+G8766</f>
        <v>04</v>
      </c>
      <c r="H8804" t="str">
        <f t="shared" si="9034"/>
        <v>IGA</v>
      </c>
      <c r="I8804" t="str">
        <f t="shared" si="9034"/>
        <v>Índice de Gestión Administrativa</v>
      </c>
      <c r="J8804" t="str">
        <f t="shared" si="9034"/>
        <v>04-03</v>
      </c>
      <c r="K8804" t="str">
        <f t="shared" si="9034"/>
        <v>Existencia de oficinas municipales con instrumentos de gestión.</v>
      </c>
      <c r="L8804" s="150">
        <f>+VLOOKUP($E8804,IGA_2018!$B$8:$N$347,9,0)</f>
        <v>0</v>
      </c>
      <c r="M8804" s="142" t="str">
        <f>+VLOOKUP($E8804,IGA_2018!$B$8:$N$347,10,0)</f>
        <v>Bajo</v>
      </c>
    </row>
    <row r="8805" spans="1:13" x14ac:dyDescent="0.3">
      <c r="A8805" s="139">
        <f t="shared" si="8977"/>
        <v>232</v>
      </c>
      <c r="B8805" s="148">
        <f t="shared" si="8979"/>
        <v>21</v>
      </c>
      <c r="D8805" s="149" t="str">
        <f>+VLOOKUP($A8805,mUNICIPIOS!$B$4:$F$343,2,0)</f>
        <v>Quiché</v>
      </c>
      <c r="E8805" s="149">
        <f>+VLOOKUP($A8805,mUNICIPIOS!$B$4:$F$343,3,0)</f>
        <v>1403</v>
      </c>
      <c r="F8805" s="149" t="str">
        <f>+VLOOKUP($A8805,mUNICIPIOS!$B$4:$F$343,4,0)</f>
        <v>Chinique</v>
      </c>
      <c r="G8805" s="139" t="str">
        <f t="shared" ref="G8805:K8805" si="9035">+G8767</f>
        <v>04</v>
      </c>
      <c r="H8805" t="str">
        <f t="shared" si="9035"/>
        <v>IGA</v>
      </c>
      <c r="I8805" t="str">
        <f t="shared" si="9035"/>
        <v>Índice de Gestión Administrativa</v>
      </c>
      <c r="J8805" t="str">
        <f t="shared" si="9035"/>
        <v>INDICE</v>
      </c>
      <c r="K8805">
        <f t="shared" si="9035"/>
        <v>0</v>
      </c>
      <c r="L8805" s="150">
        <f>+VLOOKUP($E8805,IGA_2018!$B$8:$N$347,12,0)</f>
        <v>0</v>
      </c>
      <c r="M8805" s="142" t="str">
        <f>+VLOOKUP($E8805,IGA_2018!$B$8:$N$347,13,0)</f>
        <v>Bajo</v>
      </c>
    </row>
    <row r="8806" spans="1:13" x14ac:dyDescent="0.3">
      <c r="A8806" s="139">
        <f t="shared" si="8977"/>
        <v>232</v>
      </c>
      <c r="B8806" s="148">
        <f t="shared" si="8979"/>
        <v>22</v>
      </c>
      <c r="D8806" s="149" t="str">
        <f>+VLOOKUP($A8806,mUNICIPIOS!$B$4:$F$343,2,0)</f>
        <v>Quiché</v>
      </c>
      <c r="E8806" s="149">
        <f>+VLOOKUP($A8806,mUNICIPIOS!$B$4:$F$343,3,0)</f>
        <v>1403</v>
      </c>
      <c r="F8806" s="149" t="str">
        <f>+VLOOKUP($A8806,mUNICIPIOS!$B$4:$F$343,4,0)</f>
        <v>Chinique</v>
      </c>
      <c r="G8806" s="139" t="str">
        <f t="shared" ref="G8806:K8806" si="9036">+G8768</f>
        <v>05</v>
      </c>
      <c r="H8806" t="str">
        <f t="shared" si="9036"/>
        <v>IGF</v>
      </c>
      <c r="I8806" t="str">
        <f t="shared" si="9036"/>
        <v>Índice de Gestión Financiera</v>
      </c>
      <c r="J8806" t="str">
        <f t="shared" si="9036"/>
        <v>05-01</v>
      </c>
      <c r="K8806" t="str">
        <f t="shared" si="9036"/>
        <v>Autonomía financiera municipal</v>
      </c>
      <c r="L8806" s="150">
        <f>+VLOOKUP($E8806,IGF_2018!$B$8:$Z$347,3,0)</f>
        <v>5.2872032759766964E-2</v>
      </c>
      <c r="M8806" s="142" t="str">
        <f>+VLOOKUP($E8806,IGF_2018!$B$8:$Z$347,4,0)</f>
        <v>Bajo</v>
      </c>
    </row>
    <row r="8807" spans="1:13" x14ac:dyDescent="0.3">
      <c r="A8807" s="139">
        <f t="shared" si="8977"/>
        <v>232</v>
      </c>
      <c r="B8807" s="148">
        <f t="shared" si="8979"/>
        <v>23</v>
      </c>
      <c r="D8807" s="149" t="str">
        <f>+VLOOKUP($A8807,mUNICIPIOS!$B$4:$F$343,2,0)</f>
        <v>Quiché</v>
      </c>
      <c r="E8807" s="149">
        <f>+VLOOKUP($A8807,mUNICIPIOS!$B$4:$F$343,3,0)</f>
        <v>1403</v>
      </c>
      <c r="F8807" s="149" t="str">
        <f>+VLOOKUP($A8807,mUNICIPIOS!$B$4:$F$343,4,0)</f>
        <v>Chinique</v>
      </c>
      <c r="G8807" s="139" t="str">
        <f t="shared" ref="G8807:K8807" si="9037">+G8769</f>
        <v>05</v>
      </c>
      <c r="H8807" t="str">
        <f t="shared" si="9037"/>
        <v>IGF</v>
      </c>
      <c r="I8807" t="str">
        <f t="shared" si="9037"/>
        <v>Índice de Gestión Financiera</v>
      </c>
      <c r="J8807" t="str">
        <f t="shared" si="9037"/>
        <v>05-02</v>
      </c>
      <c r="K8807" t="str">
        <f t="shared" si="9037"/>
        <v xml:space="preserve">Ingresos propios por habitante -sin regalías- </v>
      </c>
      <c r="L8807" s="150">
        <f>+VLOOKUP($E8807,IGF_2018!$B$8:$Z$347,6,0)</f>
        <v>3.9771370584382813E-2</v>
      </c>
      <c r="M8807" s="142" t="str">
        <f>+VLOOKUP($E8807,IGF_2018!$B$8:$Z$347,7,0)</f>
        <v>Bajo</v>
      </c>
    </row>
    <row r="8808" spans="1:13" x14ac:dyDescent="0.3">
      <c r="A8808" s="139">
        <f t="shared" si="8977"/>
        <v>232</v>
      </c>
      <c r="B8808" s="148">
        <f t="shared" si="8979"/>
        <v>24</v>
      </c>
      <c r="D8808" s="149" t="str">
        <f>+VLOOKUP($A8808,mUNICIPIOS!$B$4:$F$343,2,0)</f>
        <v>Quiché</v>
      </c>
      <c r="E8808" s="149">
        <f>+VLOOKUP($A8808,mUNICIPIOS!$B$4:$F$343,3,0)</f>
        <v>1403</v>
      </c>
      <c r="F8808" s="149" t="str">
        <f>+VLOOKUP($A8808,mUNICIPIOS!$B$4:$F$343,4,0)</f>
        <v>Chinique</v>
      </c>
      <c r="G8808" s="139" t="str">
        <f t="shared" ref="G8808:K8808" si="9038">+G8770</f>
        <v>05</v>
      </c>
      <c r="H8808" t="str">
        <f t="shared" si="9038"/>
        <v>IGF</v>
      </c>
      <c r="I8808" t="str">
        <f t="shared" si="9038"/>
        <v>Índice de Gestión Financiera</v>
      </c>
      <c r="J8808" t="str">
        <f t="shared" si="9038"/>
        <v>05-03</v>
      </c>
      <c r="K8808" t="str">
        <f t="shared" si="9038"/>
        <v>Ingresos del IUSI en relación a los ingresos propios -sin regalías-</v>
      </c>
      <c r="L8808" s="150">
        <f>+VLOOKUP($E8808,IGF_2018!$B$8:$Z$347,9,0)</f>
        <v>1.944561741534695E-2</v>
      </c>
      <c r="M8808" s="142" t="str">
        <f>+VLOOKUP($E8808,IGF_2018!$B$8:$Z$347,10,0)</f>
        <v>Bajo</v>
      </c>
    </row>
    <row r="8809" spans="1:13" x14ac:dyDescent="0.3">
      <c r="A8809" s="139">
        <f t="shared" si="8977"/>
        <v>232</v>
      </c>
      <c r="B8809" s="148">
        <f t="shared" si="8979"/>
        <v>25</v>
      </c>
      <c r="D8809" s="149" t="str">
        <f>+VLOOKUP($A8809,mUNICIPIOS!$B$4:$F$343,2,0)</f>
        <v>Quiché</v>
      </c>
      <c r="E8809" s="149">
        <f>+VLOOKUP($A8809,mUNICIPIOS!$B$4:$F$343,3,0)</f>
        <v>1403</v>
      </c>
      <c r="F8809" s="149" t="str">
        <f>+VLOOKUP($A8809,mUNICIPIOS!$B$4:$F$343,4,0)</f>
        <v>Chinique</v>
      </c>
      <c r="G8809" s="139" t="str">
        <f t="shared" ref="G8809:K8809" si="9039">+G8771</f>
        <v>05</v>
      </c>
      <c r="H8809" t="str">
        <f t="shared" si="9039"/>
        <v>IGF</v>
      </c>
      <c r="I8809" t="str">
        <f t="shared" si="9039"/>
        <v>Índice de Gestión Financiera</v>
      </c>
      <c r="J8809" t="str">
        <f t="shared" si="9039"/>
        <v>05-04</v>
      </c>
      <c r="K8809" t="str">
        <f t="shared" si="9039"/>
        <v>Inversión anual en capital fijo por habitante</v>
      </c>
      <c r="L8809" s="150">
        <f>+VLOOKUP($E8809,IGF_2018!$B$8:$Z$347,12,0)</f>
        <v>4.9234174215099957E-2</v>
      </c>
      <c r="M8809" s="142" t="str">
        <f>+VLOOKUP($E8809,IGF_2018!$B$8:$Z$347,13,0)</f>
        <v>Bajo</v>
      </c>
    </row>
    <row r="8810" spans="1:13" x14ac:dyDescent="0.3">
      <c r="A8810" s="139">
        <f t="shared" si="8977"/>
        <v>232</v>
      </c>
      <c r="B8810" s="148">
        <f t="shared" si="8979"/>
        <v>26</v>
      </c>
      <c r="D8810" s="149" t="str">
        <f>+VLOOKUP($A8810,mUNICIPIOS!$B$4:$F$343,2,0)</f>
        <v>Quiché</v>
      </c>
      <c r="E8810" s="149">
        <f>+VLOOKUP($A8810,mUNICIPIOS!$B$4:$F$343,3,0)</f>
        <v>1403</v>
      </c>
      <c r="F8810" s="149" t="str">
        <f>+VLOOKUP($A8810,mUNICIPIOS!$B$4:$F$343,4,0)</f>
        <v>Chinique</v>
      </c>
      <c r="G8810" s="139" t="str">
        <f t="shared" ref="G8810:K8810" si="9040">+G8772</f>
        <v>05</v>
      </c>
      <c r="H8810" t="str">
        <f t="shared" si="9040"/>
        <v>IGF</v>
      </c>
      <c r="I8810" t="str">
        <f t="shared" si="9040"/>
        <v>Índice de Gestión Financiera</v>
      </c>
      <c r="J8810" t="str">
        <f t="shared" si="9040"/>
        <v>05-05</v>
      </c>
      <c r="K8810" t="str">
        <f t="shared" si="9040"/>
        <v>Inversión anual en capital fijo con recursos percibidos por ingresos propios</v>
      </c>
      <c r="L8810" s="150">
        <f>+VLOOKUP($E8810,IGF_2018!$B$8:$Z$347,15,0)</f>
        <v>0</v>
      </c>
      <c r="M8810" s="142" t="str">
        <f>+VLOOKUP($E8810,IGF_2018!$B$8:$Z$347,16,0)</f>
        <v>Bajo</v>
      </c>
    </row>
    <row r="8811" spans="1:13" x14ac:dyDescent="0.3">
      <c r="A8811" s="139">
        <f t="shared" si="8977"/>
        <v>232</v>
      </c>
      <c r="B8811" s="148">
        <f t="shared" si="8979"/>
        <v>27</v>
      </c>
      <c r="D8811" s="149" t="str">
        <f>+VLOOKUP($A8811,mUNICIPIOS!$B$4:$F$343,2,0)</f>
        <v>Quiché</v>
      </c>
      <c r="E8811" s="149">
        <f>+VLOOKUP($A8811,mUNICIPIOS!$B$4:$F$343,3,0)</f>
        <v>1403</v>
      </c>
      <c r="F8811" s="149" t="str">
        <f>+VLOOKUP($A8811,mUNICIPIOS!$B$4:$F$343,4,0)</f>
        <v>Chinique</v>
      </c>
      <c r="G8811" s="139" t="str">
        <f t="shared" ref="G8811:K8811" si="9041">+G8773</f>
        <v>05</v>
      </c>
      <c r="H8811" t="str">
        <f t="shared" si="9041"/>
        <v>IGF</v>
      </c>
      <c r="I8811" t="str">
        <f t="shared" si="9041"/>
        <v>Índice de Gestión Financiera</v>
      </c>
      <c r="J8811" t="str">
        <f t="shared" si="9041"/>
        <v>05-06</v>
      </c>
      <c r="K8811" t="str">
        <f t="shared" si="9041"/>
        <v xml:space="preserve">Inversión anual en capital fijo con recursos percibidos por transferencias del Gobierno Central </v>
      </c>
      <c r="L8811" s="150">
        <f>+VLOOKUP($E8811,IGF_2018!$B$8:$Z$347,18,0)</f>
        <v>6.827596053778362E-2</v>
      </c>
      <c r="M8811" s="142" t="str">
        <f>+VLOOKUP($E8811,IGF_2018!$B$8:$Z$347,19,0)</f>
        <v>Bajo</v>
      </c>
    </row>
    <row r="8812" spans="1:13" x14ac:dyDescent="0.3">
      <c r="A8812" s="139">
        <f t="shared" si="8977"/>
        <v>232</v>
      </c>
      <c r="B8812" s="148">
        <f t="shared" si="8979"/>
        <v>28</v>
      </c>
      <c r="D8812" s="149" t="str">
        <f>+VLOOKUP($A8812,mUNICIPIOS!$B$4:$F$343,2,0)</f>
        <v>Quiché</v>
      </c>
      <c r="E8812" s="149">
        <f>+VLOOKUP($A8812,mUNICIPIOS!$B$4:$F$343,3,0)</f>
        <v>1403</v>
      </c>
      <c r="F8812" s="149" t="str">
        <f>+VLOOKUP($A8812,mUNICIPIOS!$B$4:$F$343,4,0)</f>
        <v>Chinique</v>
      </c>
      <c r="G8812" s="139" t="str">
        <f t="shared" ref="G8812:K8812" si="9042">+G8774</f>
        <v>05</v>
      </c>
      <c r="H8812" t="str">
        <f t="shared" si="9042"/>
        <v>IGF</v>
      </c>
      <c r="I8812" t="str">
        <f t="shared" si="9042"/>
        <v>Índice de Gestión Financiera</v>
      </c>
      <c r="J8812" t="str">
        <f t="shared" si="9042"/>
        <v>05-07</v>
      </c>
      <c r="K8812" t="str">
        <f t="shared" si="9042"/>
        <v>Financiamiento por endeudamiento municipal</v>
      </c>
      <c r="L8812" s="150">
        <f>+VLOOKUP($E8812,IGF_2018!$B$8:$Z$347,21,0)</f>
        <v>1</v>
      </c>
      <c r="M8812" s="142" t="str">
        <f>+VLOOKUP($E8812,IGF_2018!$B$8:$Z$347,22,0)</f>
        <v>Alto</v>
      </c>
    </row>
    <row r="8813" spans="1:13" x14ac:dyDescent="0.3">
      <c r="A8813" s="139">
        <f t="shared" ref="A8813:A8876" si="9043">+IF(B8812=38,A8812+1,A8812)</f>
        <v>232</v>
      </c>
      <c r="B8813" s="148">
        <f t="shared" si="8979"/>
        <v>29</v>
      </c>
      <c r="D8813" s="149" t="str">
        <f>+VLOOKUP($A8813,mUNICIPIOS!$B$4:$F$343,2,0)</f>
        <v>Quiché</v>
      </c>
      <c r="E8813" s="149">
        <f>+VLOOKUP($A8813,mUNICIPIOS!$B$4:$F$343,3,0)</f>
        <v>1403</v>
      </c>
      <c r="F8813" s="149" t="str">
        <f>+VLOOKUP($A8813,mUNICIPIOS!$B$4:$F$343,4,0)</f>
        <v>Chinique</v>
      </c>
      <c r="G8813" s="139" t="str">
        <f t="shared" ref="G8813:K8813" si="9044">+G8775</f>
        <v>05</v>
      </c>
      <c r="H8813" t="str">
        <f t="shared" si="9044"/>
        <v>IGF</v>
      </c>
      <c r="I8813" t="str">
        <f t="shared" si="9044"/>
        <v>Índice de Gestión Financiera</v>
      </c>
      <c r="J8813" t="str">
        <f t="shared" si="9044"/>
        <v>INDICE</v>
      </c>
      <c r="K8813">
        <f t="shared" si="9044"/>
        <v>0</v>
      </c>
      <c r="L8813" s="150">
        <f>+VLOOKUP($E8813,IGF_2018!$B$8:$Z$347,24,0)</f>
        <v>0.23222425588565301</v>
      </c>
      <c r="M8813" s="142" t="str">
        <f>+VLOOKUP($E8813,IGF_2018!$B$8:$Z$347,25,0)</f>
        <v>Medio bajo</v>
      </c>
    </row>
    <row r="8814" spans="1:13" x14ac:dyDescent="0.3">
      <c r="A8814" s="139">
        <f t="shared" si="9043"/>
        <v>232</v>
      </c>
      <c r="B8814" s="148">
        <f t="shared" ref="B8814:B8877" si="9045">+B8776</f>
        <v>30</v>
      </c>
      <c r="D8814" s="149" t="str">
        <f>+VLOOKUP($A8814,mUNICIPIOS!$B$4:$F$343,2,0)</f>
        <v>Quiché</v>
      </c>
      <c r="E8814" s="149">
        <f>+VLOOKUP($A8814,mUNICIPIOS!$B$4:$F$343,3,0)</f>
        <v>1403</v>
      </c>
      <c r="F8814" s="149" t="str">
        <f>+VLOOKUP($A8814,mUNICIPIOS!$B$4:$F$343,4,0)</f>
        <v>Chinique</v>
      </c>
      <c r="G8814" s="139" t="str">
        <f t="shared" ref="G8814:K8814" si="9046">+G8776</f>
        <v>06</v>
      </c>
      <c r="H8814" t="str">
        <f t="shared" si="9046"/>
        <v>IGE</v>
      </c>
      <c r="I8814" t="str">
        <f t="shared" si="9046"/>
        <v>Índice de Gestión Estratégica</v>
      </c>
      <c r="J8814" t="str">
        <f t="shared" si="9046"/>
        <v>06-01</v>
      </c>
      <c r="K8814" t="str">
        <f t="shared" si="9046"/>
        <v>Ejecución del Plan Operativo Anual  (POA)</v>
      </c>
      <c r="L8814" s="150">
        <f>+VLOOKUP($E8814,IGE_2018!$B$8:$Z$347,3,0)</f>
        <v>0</v>
      </c>
      <c r="M8814" s="142" t="str">
        <f>+VLOOKUP($E8814,IGE_2018!$B$8:$Z$347,4,0)</f>
        <v>Bajo</v>
      </c>
    </row>
    <row r="8815" spans="1:13" x14ac:dyDescent="0.3">
      <c r="A8815" s="139">
        <f t="shared" si="9043"/>
        <v>232</v>
      </c>
      <c r="B8815" s="148">
        <f t="shared" si="9045"/>
        <v>31</v>
      </c>
      <c r="D8815" s="149" t="str">
        <f>+VLOOKUP($A8815,mUNICIPIOS!$B$4:$F$343,2,0)</f>
        <v>Quiché</v>
      </c>
      <c r="E8815" s="149">
        <f>+VLOOKUP($A8815,mUNICIPIOS!$B$4:$F$343,3,0)</f>
        <v>1403</v>
      </c>
      <c r="F8815" s="149" t="str">
        <f>+VLOOKUP($A8815,mUNICIPIOS!$B$4:$F$343,4,0)</f>
        <v>Chinique</v>
      </c>
      <c r="G8815" s="139" t="str">
        <f t="shared" ref="G8815:K8815" si="9047">+G8777</f>
        <v>06</v>
      </c>
      <c r="H8815" t="str">
        <f t="shared" si="9047"/>
        <v>IGE</v>
      </c>
      <c r="I8815" t="str">
        <f t="shared" si="9047"/>
        <v>Índice de Gestión Estratégica</v>
      </c>
      <c r="J8815" t="str">
        <f t="shared" si="9047"/>
        <v>06-02</v>
      </c>
      <c r="K8815" t="str">
        <f t="shared" si="9047"/>
        <v>Relación Plan de Desarrollo Municipal y Ordenamiento Territorial (PDM-OT) - Plan Estratégico Institucional (PEI) - Plan Operativo Multianual (POM) - Plan Operativo Anual (POA)</v>
      </c>
      <c r="L8815" s="150">
        <f>+VLOOKUP($E8815,IGE_2018!$B$8:$Z$347,6,0)</f>
        <v>0</v>
      </c>
      <c r="M8815" s="142" t="str">
        <f>+VLOOKUP($E8815,IGE_2018!$B$8:$Z$347,7,0)</f>
        <v>Bajo</v>
      </c>
    </row>
    <row r="8816" spans="1:13" x14ac:dyDescent="0.3">
      <c r="A8816" s="139">
        <f t="shared" si="9043"/>
        <v>232</v>
      </c>
      <c r="B8816" s="148">
        <f t="shared" si="9045"/>
        <v>32</v>
      </c>
      <c r="D8816" s="149" t="str">
        <f>+VLOOKUP($A8816,mUNICIPIOS!$B$4:$F$343,2,0)</f>
        <v>Quiché</v>
      </c>
      <c r="E8816" s="149">
        <f>+VLOOKUP($A8816,mUNICIPIOS!$B$4:$F$343,3,0)</f>
        <v>1403</v>
      </c>
      <c r="F8816" s="149" t="str">
        <f>+VLOOKUP($A8816,mUNICIPIOS!$B$4:$F$343,4,0)</f>
        <v>Chinique</v>
      </c>
      <c r="G8816" s="139" t="str">
        <f t="shared" ref="G8816:K8816" si="9048">+G8778</f>
        <v>06</v>
      </c>
      <c r="H8816" t="str">
        <f t="shared" si="9048"/>
        <v>IGE</v>
      </c>
      <c r="I8816" t="str">
        <f t="shared" si="9048"/>
        <v>Índice de Gestión Estratégica</v>
      </c>
      <c r="J8816" t="str">
        <f t="shared" si="9048"/>
        <v>06-03</v>
      </c>
      <c r="K8816" t="str">
        <f t="shared" si="9048"/>
        <v>Presupuesto de egresos relacionado a competencias municipales que responden a prioridades nacionales de desarrollo.</v>
      </c>
      <c r="L8816" s="150">
        <f>+VLOOKUP($E8816,IGE_2018!$B$8:$Z$347,9,0)</f>
        <v>0.28957837274130821</v>
      </c>
      <c r="M8816" s="142" t="str">
        <f>+VLOOKUP($E8816,IGE_2018!$B$8:$Z$347,10,0)</f>
        <v>Medio bajo</v>
      </c>
    </row>
    <row r="8817" spans="1:13" x14ac:dyDescent="0.3">
      <c r="A8817" s="139">
        <f t="shared" si="9043"/>
        <v>232</v>
      </c>
      <c r="B8817" s="148">
        <f t="shared" si="9045"/>
        <v>33</v>
      </c>
      <c r="D8817" s="149" t="str">
        <f>+VLOOKUP($A8817,mUNICIPIOS!$B$4:$F$343,2,0)</f>
        <v>Quiché</v>
      </c>
      <c r="E8817" s="149">
        <f>+VLOOKUP($A8817,mUNICIPIOS!$B$4:$F$343,3,0)</f>
        <v>1403</v>
      </c>
      <c r="F8817" s="149" t="str">
        <f>+VLOOKUP($A8817,mUNICIPIOS!$B$4:$F$343,4,0)</f>
        <v>Chinique</v>
      </c>
      <c r="G8817" s="139" t="str">
        <f t="shared" ref="G8817:K8817" si="9049">+G8779</f>
        <v>06</v>
      </c>
      <c r="H8817" t="str">
        <f t="shared" si="9049"/>
        <v>IGE</v>
      </c>
      <c r="I8817" t="str">
        <f t="shared" si="9049"/>
        <v>Índice de Gestión Estratégica</v>
      </c>
      <c r="J8817" t="str">
        <f t="shared" si="9049"/>
        <v>06-04</v>
      </c>
      <c r="K8817" t="str">
        <f t="shared" si="9049"/>
        <v>Institucionalización de la gestión ordenada del territorio</v>
      </c>
      <c r="L8817" s="150">
        <f>+VLOOKUP($E8817,IGE_2018!$B$8:$Z$347,12,0)</f>
        <v>0</v>
      </c>
      <c r="M8817" s="142" t="str">
        <f>+VLOOKUP($E8817,IGE_2018!$B$8:$Z$347,13,0)</f>
        <v>Bajo</v>
      </c>
    </row>
    <row r="8818" spans="1:13" x14ac:dyDescent="0.3">
      <c r="A8818" s="139">
        <f t="shared" si="9043"/>
        <v>232</v>
      </c>
      <c r="B8818" s="148">
        <f t="shared" si="9045"/>
        <v>34</v>
      </c>
      <c r="D8818" s="149" t="str">
        <f>+VLOOKUP($A8818,mUNICIPIOS!$B$4:$F$343,2,0)</f>
        <v>Quiché</v>
      </c>
      <c r="E8818" s="149">
        <f>+VLOOKUP($A8818,mUNICIPIOS!$B$4:$F$343,3,0)</f>
        <v>1403</v>
      </c>
      <c r="F8818" s="149" t="str">
        <f>+VLOOKUP($A8818,mUNICIPIOS!$B$4:$F$343,4,0)</f>
        <v>Chinique</v>
      </c>
      <c r="G8818" s="139" t="str">
        <f t="shared" ref="G8818:K8818" si="9050">+G8780</f>
        <v>06</v>
      </c>
      <c r="H8818" t="str">
        <f t="shared" si="9050"/>
        <v>IGE</v>
      </c>
      <c r="I8818" t="str">
        <f t="shared" si="9050"/>
        <v>Índice de Gestión Estratégica</v>
      </c>
      <c r="J8818" t="str">
        <f t="shared" si="9050"/>
        <v>06-05</v>
      </c>
      <c r="K8818" t="str">
        <f t="shared" si="9050"/>
        <v>Acciones para la gestión ordenada del territorio</v>
      </c>
      <c r="L8818" s="150">
        <f>+VLOOKUP($E8818,IGE_2018!$B$8:$Z$347,15,0)</f>
        <v>0</v>
      </c>
      <c r="M8818" s="142" t="str">
        <f>+VLOOKUP($E8818,IGE_2018!$B$8:$Z$347,16,0)</f>
        <v>Bajo</v>
      </c>
    </row>
    <row r="8819" spans="1:13" x14ac:dyDescent="0.3">
      <c r="A8819" s="139">
        <f t="shared" si="9043"/>
        <v>232</v>
      </c>
      <c r="B8819" s="148">
        <f t="shared" si="9045"/>
        <v>35</v>
      </c>
      <c r="D8819" s="149" t="str">
        <f>+VLOOKUP($A8819,mUNICIPIOS!$B$4:$F$343,2,0)</f>
        <v>Quiché</v>
      </c>
      <c r="E8819" s="149">
        <f>+VLOOKUP($A8819,mUNICIPIOS!$B$4:$F$343,3,0)</f>
        <v>1403</v>
      </c>
      <c r="F8819" s="149" t="str">
        <f>+VLOOKUP($A8819,mUNICIPIOS!$B$4:$F$343,4,0)</f>
        <v>Chinique</v>
      </c>
      <c r="G8819" s="139" t="str">
        <f t="shared" ref="G8819:K8819" si="9051">+G8781</f>
        <v>06</v>
      </c>
      <c r="H8819" t="str">
        <f t="shared" si="9051"/>
        <v>IGE</v>
      </c>
      <c r="I8819" t="str">
        <f t="shared" si="9051"/>
        <v>Índice de Gestión Estratégica</v>
      </c>
      <c r="J8819" t="str">
        <f t="shared" si="9051"/>
        <v>06-06</v>
      </c>
      <c r="K8819" t="str">
        <f t="shared" si="9051"/>
        <v>Gestión de riesgo en la formulación de proyectos derivados de la planificación operativa anual</v>
      </c>
      <c r="L8819" s="150">
        <f>+VLOOKUP($E8819,IGE_2018!$B$8:$Z$347,18,0)</f>
        <v>0</v>
      </c>
      <c r="M8819" s="142" t="str">
        <f>+VLOOKUP($E8819,IGE_2018!$B$8:$Z$347,19,0)</f>
        <v>Bajo</v>
      </c>
    </row>
    <row r="8820" spans="1:13" x14ac:dyDescent="0.3">
      <c r="A8820" s="139">
        <f t="shared" si="9043"/>
        <v>232</v>
      </c>
      <c r="B8820" s="148">
        <f t="shared" si="9045"/>
        <v>36</v>
      </c>
      <c r="D8820" s="149" t="str">
        <f>+VLOOKUP($A8820,mUNICIPIOS!$B$4:$F$343,2,0)</f>
        <v>Quiché</v>
      </c>
      <c r="E8820" s="149">
        <f>+VLOOKUP($A8820,mUNICIPIOS!$B$4:$F$343,3,0)</f>
        <v>1403</v>
      </c>
      <c r="F8820" s="149" t="str">
        <f>+VLOOKUP($A8820,mUNICIPIOS!$B$4:$F$343,4,0)</f>
        <v>Chinique</v>
      </c>
      <c r="G8820" s="139" t="str">
        <f t="shared" ref="G8820:K8820" si="9052">+G8782</f>
        <v>06</v>
      </c>
      <c r="H8820" t="str">
        <f t="shared" si="9052"/>
        <v>IGE</v>
      </c>
      <c r="I8820" t="str">
        <f t="shared" si="9052"/>
        <v>Índice de Gestión Estratégica</v>
      </c>
      <c r="J8820" t="str">
        <f t="shared" si="9052"/>
        <v>06-07</v>
      </c>
      <c r="K8820" t="str">
        <f t="shared" si="9052"/>
        <v>Ingresos por servicios ambientales en relación a los ingresos propios sin regalías</v>
      </c>
      <c r="L8820" s="150">
        <f>+VLOOKUP($E8820,IGE_2018!$B$8:$Z$347,21,0)</f>
        <v>1</v>
      </c>
      <c r="M8820" s="142" t="str">
        <f>+VLOOKUP($E8820,IGE_2018!$B$8:$Z$347,22,0)</f>
        <v>Alto</v>
      </c>
    </row>
    <row r="8821" spans="1:13" x14ac:dyDescent="0.3">
      <c r="A8821" s="139">
        <f t="shared" si="9043"/>
        <v>232</v>
      </c>
      <c r="B8821" s="148">
        <f t="shared" si="9045"/>
        <v>37</v>
      </c>
      <c r="D8821" s="149" t="str">
        <f>+VLOOKUP($A8821,mUNICIPIOS!$B$4:$F$343,2,0)</f>
        <v>Quiché</v>
      </c>
      <c r="E8821" s="149">
        <f>+VLOOKUP($A8821,mUNICIPIOS!$B$4:$F$343,3,0)</f>
        <v>1403</v>
      </c>
      <c r="F8821" s="149" t="str">
        <f>+VLOOKUP($A8821,mUNICIPIOS!$B$4:$F$343,4,0)</f>
        <v>Chinique</v>
      </c>
      <c r="G8821" s="139" t="str">
        <f t="shared" ref="G8821:K8821" si="9053">+G8783</f>
        <v>06</v>
      </c>
      <c r="H8821" t="str">
        <f t="shared" si="9053"/>
        <v>IGE</v>
      </c>
      <c r="I8821" t="str">
        <f t="shared" si="9053"/>
        <v>Índice de Gestión Estratégica</v>
      </c>
      <c r="J8821" t="str">
        <f t="shared" si="9053"/>
        <v>INDICE</v>
      </c>
      <c r="K8821">
        <f t="shared" si="9053"/>
        <v>0</v>
      </c>
      <c r="L8821" s="150">
        <f>+VLOOKUP($E8821,IGE_2018!$B$8:$Z$347,24,0)</f>
        <v>0.17239459318532707</v>
      </c>
      <c r="M8821" s="142" t="str">
        <f>+VLOOKUP($E8821,IGE_2018!$B$8:$Z$347,25,0)</f>
        <v>Bajo</v>
      </c>
    </row>
    <row r="8822" spans="1:13" x14ac:dyDescent="0.3">
      <c r="A8822" s="139">
        <f t="shared" si="9043"/>
        <v>232</v>
      </c>
      <c r="B8822" s="148">
        <f t="shared" si="9045"/>
        <v>38</v>
      </c>
      <c r="D8822" s="149" t="str">
        <f>+VLOOKUP($A8822,mUNICIPIOS!$B$4:$F$343,2,0)</f>
        <v>Quiché</v>
      </c>
      <c r="E8822" s="149">
        <f>+VLOOKUP($A8822,mUNICIPIOS!$B$4:$F$343,3,0)</f>
        <v>1403</v>
      </c>
      <c r="F8822" s="149" t="str">
        <f>+VLOOKUP($A8822,mUNICIPIOS!$B$4:$F$343,4,0)</f>
        <v>Chinique</v>
      </c>
      <c r="G8822" s="139" t="str">
        <f t="shared" ref="G8822:K8822" si="9054">+G8784</f>
        <v>RANKING</v>
      </c>
      <c r="H8822" t="str">
        <f t="shared" si="9054"/>
        <v>RGM</v>
      </c>
      <c r="I8822" t="str">
        <f t="shared" si="9054"/>
        <v>Ranking de la Gestión Municipal 2018</v>
      </c>
      <c r="J8822" t="str">
        <f t="shared" si="9054"/>
        <v>RANKING</v>
      </c>
      <c r="K8822">
        <f t="shared" si="9054"/>
        <v>0</v>
      </c>
      <c r="L8822" s="151">
        <f>+VLOOKUP($E8822,Resultados_generales!$C$8:$AE$347,27,0)</f>
        <v>0.20170212559036213</v>
      </c>
      <c r="M8822" t="str">
        <f>+VLOOKUP($E8822,Resultados_generales!$C$8:$AE$347,28,0)</f>
        <v>Medio bajo</v>
      </c>
    </row>
    <row r="8823" spans="1:13" x14ac:dyDescent="0.3">
      <c r="A8823" s="139">
        <f t="shared" si="9043"/>
        <v>233</v>
      </c>
      <c r="B8823" s="148">
        <f t="shared" si="9045"/>
        <v>1</v>
      </c>
      <c r="D8823" s="149" t="str">
        <f>+VLOOKUP($A8823,mUNICIPIOS!$B$4:$F$343,2,0)</f>
        <v>Quiché</v>
      </c>
      <c r="E8823" s="149">
        <f>+VLOOKUP($A8823,mUNICIPIOS!$B$4:$F$343,3,0)</f>
        <v>1404</v>
      </c>
      <c r="F8823" s="149" t="str">
        <f>+VLOOKUP($A8823,mUNICIPIOS!$B$4:$F$343,4,0)</f>
        <v>Zacualpa</v>
      </c>
      <c r="G8823" s="139" t="str">
        <f t="shared" ref="G8823:K8823" si="9055">+G8785</f>
        <v>01</v>
      </c>
      <c r="H8823" t="str">
        <f t="shared" si="9055"/>
        <v>IPC</v>
      </c>
      <c r="I8823" t="str">
        <f t="shared" si="9055"/>
        <v>Índice de Participación Ciudadana</v>
      </c>
      <c r="J8823" t="str">
        <f t="shared" si="9055"/>
        <v>01-01</v>
      </c>
      <c r="K8823" t="str">
        <f t="shared" si="9055"/>
        <v>Número de reuniones del COMUDE en el año de la medición.</v>
      </c>
      <c r="L8823" s="150">
        <f>+VLOOKUP($E8823,IPC_2018!$B$8:$T$347,3,0)</f>
        <v>0.75</v>
      </c>
      <c r="M8823" s="142" t="str">
        <f>+VLOOKUP($E8823,IPC_2018!$B$8:$T$347,4,0)</f>
        <v>Medio alto</v>
      </c>
    </row>
    <row r="8824" spans="1:13" x14ac:dyDescent="0.3">
      <c r="A8824" s="139">
        <f t="shared" si="9043"/>
        <v>233</v>
      </c>
      <c r="B8824" s="148">
        <f t="shared" si="9045"/>
        <v>2</v>
      </c>
      <c r="D8824" s="149" t="str">
        <f>+VLOOKUP($A8824,mUNICIPIOS!$B$4:$F$343,2,0)</f>
        <v>Quiché</v>
      </c>
      <c r="E8824" s="149">
        <f>+VLOOKUP($A8824,mUNICIPIOS!$B$4:$F$343,3,0)</f>
        <v>1404</v>
      </c>
      <c r="F8824" s="149" t="str">
        <f>+VLOOKUP($A8824,mUNICIPIOS!$B$4:$F$343,4,0)</f>
        <v>Zacualpa</v>
      </c>
      <c r="G8824" s="139" t="str">
        <f t="shared" ref="G8824:K8824" si="9056">+G8786</f>
        <v>01</v>
      </c>
      <c r="H8824" t="str">
        <f t="shared" si="9056"/>
        <v>IPC</v>
      </c>
      <c r="I8824" t="str">
        <f t="shared" si="9056"/>
        <v>Índice de Participación Ciudadana</v>
      </c>
      <c r="J8824" t="str">
        <f t="shared" si="9056"/>
        <v>01-02</v>
      </c>
      <c r="K8824" t="str">
        <f t="shared" si="9056"/>
        <v>Participación de Alcaldes, Concejales y Síndicos determinados o designados en el COMUDE</v>
      </c>
      <c r="L8824" s="150">
        <f>+VLOOKUP($E8824,IPC_2018!$B$8:$T$347,6,0)</f>
        <v>0.86388888888888893</v>
      </c>
      <c r="M8824" s="142" t="str">
        <f>+VLOOKUP($E8824,IPC_2018!$B$8:$T$347,7,0)</f>
        <v>Alto</v>
      </c>
    </row>
    <row r="8825" spans="1:13" x14ac:dyDescent="0.3">
      <c r="A8825" s="139">
        <f t="shared" si="9043"/>
        <v>233</v>
      </c>
      <c r="B8825" s="148">
        <f t="shared" si="9045"/>
        <v>3</v>
      </c>
      <c r="D8825" s="149" t="str">
        <f>+VLOOKUP($A8825,mUNICIPIOS!$B$4:$F$343,2,0)</f>
        <v>Quiché</v>
      </c>
      <c r="E8825" s="149">
        <f>+VLOOKUP($A8825,mUNICIPIOS!$B$4:$F$343,3,0)</f>
        <v>1404</v>
      </c>
      <c r="F8825" s="149" t="str">
        <f>+VLOOKUP($A8825,mUNICIPIOS!$B$4:$F$343,4,0)</f>
        <v>Zacualpa</v>
      </c>
      <c r="G8825" s="139" t="str">
        <f t="shared" ref="G8825:K8825" si="9057">+G8787</f>
        <v>01</v>
      </c>
      <c r="H8825" t="str">
        <f t="shared" si="9057"/>
        <v>IPC</v>
      </c>
      <c r="I8825" t="str">
        <f t="shared" si="9057"/>
        <v>Índice de Participación Ciudadana</v>
      </c>
      <c r="J8825" t="str">
        <f t="shared" si="9057"/>
        <v>01-03</v>
      </c>
      <c r="K8825" t="str">
        <f t="shared" si="9057"/>
        <v>Participación  de organizaciones de jóvenes, mujeres, pueblos mayas, xincas, garífunas, y otras organizaciones en el Comude</v>
      </c>
      <c r="L8825" s="150">
        <f>+VLOOKUP($E8825,IPC_2018!$B$8:$T$347,9,0)</f>
        <v>7.3059360730593603E-2</v>
      </c>
      <c r="M8825" s="142" t="str">
        <f>+VLOOKUP($E8825,IPC_2018!$B$8:$T$347,10,0)</f>
        <v>Bajo</v>
      </c>
    </row>
    <row r="8826" spans="1:13" x14ac:dyDescent="0.3">
      <c r="A8826" s="139">
        <f t="shared" si="9043"/>
        <v>233</v>
      </c>
      <c r="B8826" s="148">
        <f t="shared" si="9045"/>
        <v>4</v>
      </c>
      <c r="D8826" s="149" t="str">
        <f>+VLOOKUP($A8826,mUNICIPIOS!$B$4:$F$343,2,0)</f>
        <v>Quiché</v>
      </c>
      <c r="E8826" s="149">
        <f>+VLOOKUP($A8826,mUNICIPIOS!$B$4:$F$343,3,0)</f>
        <v>1404</v>
      </c>
      <c r="F8826" s="149" t="str">
        <f>+VLOOKUP($A8826,mUNICIPIOS!$B$4:$F$343,4,0)</f>
        <v>Zacualpa</v>
      </c>
      <c r="G8826" s="139" t="str">
        <f t="shared" ref="G8826:K8826" si="9058">+G8788</f>
        <v>01</v>
      </c>
      <c r="H8826" t="str">
        <f t="shared" si="9058"/>
        <v>IPC</v>
      </c>
      <c r="I8826" t="str">
        <f t="shared" si="9058"/>
        <v>Índice de Participación Ciudadana</v>
      </c>
      <c r="J8826" t="str">
        <f t="shared" si="9058"/>
        <v>01-04</v>
      </c>
      <c r="K8826" t="str">
        <f t="shared" si="9058"/>
        <v>Representatividad territorial del Comude.</v>
      </c>
      <c r="L8826" s="150">
        <f>+VLOOKUP($E8826,IPC_2018!$B$8:$T$347,12,0)</f>
        <v>0.89166666666666661</v>
      </c>
      <c r="M8826" s="142" t="str">
        <f>+VLOOKUP($E8826,IPC_2018!$B$8:$T$347,13,0)</f>
        <v>Alto</v>
      </c>
    </row>
    <row r="8827" spans="1:13" x14ac:dyDescent="0.3">
      <c r="A8827" s="139">
        <f t="shared" si="9043"/>
        <v>233</v>
      </c>
      <c r="B8827" s="148">
        <f t="shared" si="9045"/>
        <v>5</v>
      </c>
      <c r="D8827" s="149" t="str">
        <f>+VLOOKUP($A8827,mUNICIPIOS!$B$4:$F$343,2,0)</f>
        <v>Quiché</v>
      </c>
      <c r="E8827" s="149">
        <f>+VLOOKUP($A8827,mUNICIPIOS!$B$4:$F$343,3,0)</f>
        <v>1404</v>
      </c>
      <c r="F8827" s="149" t="str">
        <f>+VLOOKUP($A8827,mUNICIPIOS!$B$4:$F$343,4,0)</f>
        <v>Zacualpa</v>
      </c>
      <c r="G8827" s="139" t="str">
        <f t="shared" ref="G8827:K8827" si="9059">+G8789</f>
        <v>01</v>
      </c>
      <c r="H8827" t="str">
        <f t="shared" si="9059"/>
        <v>IPC</v>
      </c>
      <c r="I8827" t="str">
        <f t="shared" si="9059"/>
        <v>Índice de Participación Ciudadana</v>
      </c>
      <c r="J8827" t="str">
        <f t="shared" si="9059"/>
        <v>01-05</v>
      </c>
      <c r="K8827" t="str">
        <f t="shared" si="9059"/>
        <v>Funcionamiento del Comude</v>
      </c>
      <c r="L8827" s="150">
        <f>+VLOOKUP($E8827,IPC_2018!$B$8:$T$347,15,0)</f>
        <v>0.44935217919293952</v>
      </c>
      <c r="M8827" s="142" t="str">
        <f>+VLOOKUP($E8827,IPC_2018!$B$8:$T$347,16,0)</f>
        <v>Medio</v>
      </c>
    </row>
    <row r="8828" spans="1:13" x14ac:dyDescent="0.3">
      <c r="A8828" s="139">
        <f t="shared" si="9043"/>
        <v>233</v>
      </c>
      <c r="B8828" s="148">
        <f t="shared" si="9045"/>
        <v>6</v>
      </c>
      <c r="D8828" s="149" t="str">
        <f>+VLOOKUP($A8828,mUNICIPIOS!$B$4:$F$343,2,0)</f>
        <v>Quiché</v>
      </c>
      <c r="E8828" s="149">
        <f>+VLOOKUP($A8828,mUNICIPIOS!$B$4:$F$343,3,0)</f>
        <v>1404</v>
      </c>
      <c r="F8828" s="149" t="str">
        <f>+VLOOKUP($A8828,mUNICIPIOS!$B$4:$F$343,4,0)</f>
        <v>Zacualpa</v>
      </c>
      <c r="G8828" s="139" t="str">
        <f t="shared" ref="G8828:K8828" si="9060">+G8790</f>
        <v>01</v>
      </c>
      <c r="H8828" t="str">
        <f t="shared" si="9060"/>
        <v>IPC</v>
      </c>
      <c r="I8828" t="str">
        <f t="shared" si="9060"/>
        <v>Índice de Participación Ciudadana</v>
      </c>
      <c r="J8828" t="str">
        <f t="shared" si="9060"/>
        <v>INDICE</v>
      </c>
      <c r="K8828">
        <f t="shared" si="9060"/>
        <v>0</v>
      </c>
      <c r="L8828" s="150">
        <f>+VLOOKUP($E8828,IPC_2018!$B$8:$T$347,18,0)</f>
        <v>0.63884784209964107</v>
      </c>
      <c r="M8828" s="142" t="str">
        <f>+VLOOKUP($E8828,IPC_2018!$B$8:$T$347,19,0)</f>
        <v>Medio alto</v>
      </c>
    </row>
    <row r="8829" spans="1:13" x14ac:dyDescent="0.3">
      <c r="A8829" s="139">
        <f t="shared" si="9043"/>
        <v>233</v>
      </c>
      <c r="B8829" s="148">
        <f t="shared" si="9045"/>
        <v>7</v>
      </c>
      <c r="D8829" s="149" t="str">
        <f>+VLOOKUP($A8829,mUNICIPIOS!$B$4:$F$343,2,0)</f>
        <v>Quiché</v>
      </c>
      <c r="E8829" s="149">
        <f>+VLOOKUP($A8829,mUNICIPIOS!$B$4:$F$343,3,0)</f>
        <v>1404</v>
      </c>
      <c r="F8829" s="149" t="str">
        <f>+VLOOKUP($A8829,mUNICIPIOS!$B$4:$F$343,4,0)</f>
        <v>Zacualpa</v>
      </c>
      <c r="G8829" s="139" t="str">
        <f t="shared" ref="G8829:K8829" si="9061">+G8791</f>
        <v>02</v>
      </c>
      <c r="H8829" t="str">
        <f t="shared" si="9061"/>
        <v>IIC</v>
      </c>
      <c r="I8829" t="str">
        <f t="shared" si="9061"/>
        <v>Índice de Información a la Ciudadanía</v>
      </c>
      <c r="J8829" t="str">
        <f t="shared" si="9061"/>
        <v>02-01</v>
      </c>
      <c r="K8829" t="str">
        <f t="shared" si="9061"/>
        <v>Rendición de cuentas cuatrimestral y anual al Comude enfocadas en resultados.</v>
      </c>
      <c r="L8829" s="150">
        <f>+VLOOKUP($E8829,IIC_2018!$B$8:$Q$347,3,0)</f>
        <v>0.66666666666666674</v>
      </c>
      <c r="M8829" s="142" t="str">
        <f>+VLOOKUP($E8829,IIC_2018!$B$8:$Q$347,4,0)</f>
        <v>Medio alto</v>
      </c>
    </row>
    <row r="8830" spans="1:13" x14ac:dyDescent="0.3">
      <c r="A8830" s="139">
        <f t="shared" si="9043"/>
        <v>233</v>
      </c>
      <c r="B8830" s="148">
        <f t="shared" si="9045"/>
        <v>8</v>
      </c>
      <c r="D8830" s="149" t="str">
        <f>+VLOOKUP($A8830,mUNICIPIOS!$B$4:$F$343,2,0)</f>
        <v>Quiché</v>
      </c>
      <c r="E8830" s="149">
        <f>+VLOOKUP($A8830,mUNICIPIOS!$B$4:$F$343,3,0)</f>
        <v>1404</v>
      </c>
      <c r="F8830" s="149" t="str">
        <f>+VLOOKUP($A8830,mUNICIPIOS!$B$4:$F$343,4,0)</f>
        <v>Zacualpa</v>
      </c>
      <c r="G8830" s="139" t="str">
        <f t="shared" ref="G8830:K8830" si="9062">+G8792</f>
        <v>02</v>
      </c>
      <c r="H8830" t="str">
        <f t="shared" si="9062"/>
        <v>IIC</v>
      </c>
      <c r="I8830" t="str">
        <f t="shared" si="9062"/>
        <v>Índice de Información a la Ciudadanía</v>
      </c>
      <c r="J8830" t="str">
        <f t="shared" si="9062"/>
        <v>02-02</v>
      </c>
      <c r="K8830" t="str">
        <f t="shared" si="9062"/>
        <v>Información presupuestaria y otra información brindada a la ciudadanía disponible en medios locales de comunicación.</v>
      </c>
      <c r="L8830" s="150">
        <f>+VLOOKUP($E8830,IIC_2018!$B$8:$Q$347,6,0)</f>
        <v>1</v>
      </c>
      <c r="M8830" s="142" t="str">
        <f>+VLOOKUP($E8830,IIC_2018!$B$8:$Q$347,7,0)</f>
        <v>Alto</v>
      </c>
    </row>
    <row r="8831" spans="1:13" x14ac:dyDescent="0.3">
      <c r="A8831" s="139">
        <f t="shared" si="9043"/>
        <v>233</v>
      </c>
      <c r="B8831" s="148">
        <f t="shared" si="9045"/>
        <v>9</v>
      </c>
      <c r="D8831" s="149" t="str">
        <f>+VLOOKUP($A8831,mUNICIPIOS!$B$4:$F$343,2,0)</f>
        <v>Quiché</v>
      </c>
      <c r="E8831" s="149">
        <f>+VLOOKUP($A8831,mUNICIPIOS!$B$4:$F$343,3,0)</f>
        <v>1404</v>
      </c>
      <c r="F8831" s="149" t="str">
        <f>+VLOOKUP($A8831,mUNICIPIOS!$B$4:$F$343,4,0)</f>
        <v>Zacualpa</v>
      </c>
      <c r="G8831" s="139" t="str">
        <f t="shared" ref="G8831:K8831" si="9063">+G8793</f>
        <v>02</v>
      </c>
      <c r="H8831" t="str">
        <f t="shared" si="9063"/>
        <v>IIC</v>
      </c>
      <c r="I8831" t="str">
        <f t="shared" si="9063"/>
        <v>Índice de Información a la Ciudadanía</v>
      </c>
      <c r="J8831" t="str">
        <f t="shared" si="9063"/>
        <v>02-03</v>
      </c>
      <c r="K8831" t="str">
        <f t="shared" si="9063"/>
        <v>Información pública de oficio actualizada y disponible de acuerdo a la LAIP y uso de internet.</v>
      </c>
      <c r="L8831" s="150">
        <f>+VLOOKUP($E8831,IIC_2018!$B$8:$Q$347,9,0)</f>
        <v>0.72</v>
      </c>
      <c r="M8831" s="142" t="str">
        <f>+VLOOKUP($E8831,IIC_2018!$B$8:$Q$347,10,0)</f>
        <v>Medio alto</v>
      </c>
    </row>
    <row r="8832" spans="1:13" x14ac:dyDescent="0.3">
      <c r="A8832" s="139">
        <f t="shared" si="9043"/>
        <v>233</v>
      </c>
      <c r="B8832" s="148">
        <f t="shared" si="9045"/>
        <v>10</v>
      </c>
      <c r="D8832" s="149" t="str">
        <f>+VLOOKUP($A8832,mUNICIPIOS!$B$4:$F$343,2,0)</f>
        <v>Quiché</v>
      </c>
      <c r="E8832" s="149">
        <f>+VLOOKUP($A8832,mUNICIPIOS!$B$4:$F$343,3,0)</f>
        <v>1404</v>
      </c>
      <c r="F8832" s="149" t="str">
        <f>+VLOOKUP($A8832,mUNICIPIOS!$B$4:$F$343,4,0)</f>
        <v>Zacualpa</v>
      </c>
      <c r="G8832" s="139" t="str">
        <f t="shared" ref="G8832:K8832" si="9064">+G8794</f>
        <v>02</v>
      </c>
      <c r="H8832" t="str">
        <f t="shared" si="9064"/>
        <v>IIC</v>
      </c>
      <c r="I8832" t="str">
        <f t="shared" si="9064"/>
        <v>Índice de Información a la Ciudadanía</v>
      </c>
      <c r="J8832" t="str">
        <f t="shared" si="9064"/>
        <v>02-04</v>
      </c>
      <c r="K8832" t="str">
        <f t="shared" si="9064"/>
        <v>Relación del monto contratado por medio de Guate compras con el total del presupuesto de egresos vigente.</v>
      </c>
      <c r="L8832" s="150">
        <f>+VLOOKUP($E8832,IIC_2018!$B$8:$Q$347,12,0)</f>
        <v>0.55860829422066638</v>
      </c>
      <c r="M8832" s="142" t="str">
        <f>+VLOOKUP($E8832,IIC_2018!$B$8:$Q$347,13,0)</f>
        <v>Medio</v>
      </c>
    </row>
    <row r="8833" spans="1:13" x14ac:dyDescent="0.3">
      <c r="A8833" s="139">
        <f t="shared" si="9043"/>
        <v>233</v>
      </c>
      <c r="B8833" s="148">
        <f t="shared" si="9045"/>
        <v>11</v>
      </c>
      <c r="D8833" s="149" t="str">
        <f>+VLOOKUP($A8833,mUNICIPIOS!$B$4:$F$343,2,0)</f>
        <v>Quiché</v>
      </c>
      <c r="E8833" s="149">
        <f>+VLOOKUP($A8833,mUNICIPIOS!$B$4:$F$343,3,0)</f>
        <v>1404</v>
      </c>
      <c r="F8833" s="149" t="str">
        <f>+VLOOKUP($A8833,mUNICIPIOS!$B$4:$F$343,4,0)</f>
        <v>Zacualpa</v>
      </c>
      <c r="G8833" s="139" t="str">
        <f t="shared" ref="G8833:K8833" si="9065">+G8795</f>
        <v>02</v>
      </c>
      <c r="H8833" t="str">
        <f t="shared" si="9065"/>
        <v>IIC</v>
      </c>
      <c r="I8833" t="str">
        <f t="shared" si="9065"/>
        <v>Índice de Información a la Ciudadanía</v>
      </c>
      <c r="J8833" t="str">
        <f t="shared" si="9065"/>
        <v>INDICE</v>
      </c>
      <c r="K8833">
        <f t="shared" si="9065"/>
        <v>0</v>
      </c>
      <c r="L8833" s="150">
        <f>+VLOOKUP($E8833,IIC_2018!$B$8:$Q$347,15,0)</f>
        <v>0.7363187402218333</v>
      </c>
      <c r="M8833" s="142" t="str">
        <f>+VLOOKUP($E8833,IIC_2018!$B$8:$Q$347,16,0)</f>
        <v>Medio alto</v>
      </c>
    </row>
    <row r="8834" spans="1:13" x14ac:dyDescent="0.3">
      <c r="A8834" s="139">
        <f t="shared" si="9043"/>
        <v>233</v>
      </c>
      <c r="B8834" s="148">
        <f t="shared" si="9045"/>
        <v>12</v>
      </c>
      <c r="D8834" s="149" t="str">
        <f>+VLOOKUP($A8834,mUNICIPIOS!$B$4:$F$343,2,0)</f>
        <v>Quiché</v>
      </c>
      <c r="E8834" s="149">
        <f>+VLOOKUP($A8834,mUNICIPIOS!$B$4:$F$343,3,0)</f>
        <v>1404</v>
      </c>
      <c r="F8834" s="149" t="str">
        <f>+VLOOKUP($A8834,mUNICIPIOS!$B$4:$F$343,4,0)</f>
        <v>Zacualpa</v>
      </c>
      <c r="G8834" s="139" t="str">
        <f t="shared" ref="G8834:K8834" si="9066">+G8796</f>
        <v>03</v>
      </c>
      <c r="H8834" t="str">
        <f t="shared" si="9066"/>
        <v>ISP</v>
      </c>
      <c r="I8834" t="str">
        <f t="shared" si="9066"/>
        <v>Índice de Servicios Públicos</v>
      </c>
      <c r="J8834" t="str">
        <f t="shared" si="9066"/>
        <v>03-01</v>
      </c>
      <c r="K8834" t="str">
        <f t="shared" si="9066"/>
        <v>Cobertura del servicio público de agua</v>
      </c>
      <c r="L8834" s="150">
        <f>+VLOOKUP($E8834,ISP_2018!$B$8:$T$347,3,0)</f>
        <v>5.6846203763789745E-2</v>
      </c>
      <c r="M8834" s="142" t="str">
        <f>+VLOOKUP($E8834,ISP_2018!$B$8:$T$347,4,0)</f>
        <v>Bajo</v>
      </c>
    </row>
    <row r="8835" spans="1:13" x14ac:dyDescent="0.3">
      <c r="A8835" s="139">
        <f t="shared" si="9043"/>
        <v>233</v>
      </c>
      <c r="B8835" s="148">
        <f t="shared" si="9045"/>
        <v>13</v>
      </c>
      <c r="D8835" s="149" t="str">
        <f>+VLOOKUP($A8835,mUNICIPIOS!$B$4:$F$343,2,0)</f>
        <v>Quiché</v>
      </c>
      <c r="E8835" s="149">
        <f>+VLOOKUP($A8835,mUNICIPIOS!$B$4:$F$343,3,0)</f>
        <v>1404</v>
      </c>
      <c r="F8835" s="149" t="str">
        <f>+VLOOKUP($A8835,mUNICIPIOS!$B$4:$F$343,4,0)</f>
        <v>Zacualpa</v>
      </c>
      <c r="G8835" s="139" t="str">
        <f t="shared" ref="G8835:K8835" si="9067">+G8797</f>
        <v>03</v>
      </c>
      <c r="H8835" t="str">
        <f t="shared" si="9067"/>
        <v>ISP</v>
      </c>
      <c r="I8835" t="str">
        <f t="shared" si="9067"/>
        <v>Índice de Servicios Públicos</v>
      </c>
      <c r="J8835" t="str">
        <f t="shared" si="9067"/>
        <v>03-02</v>
      </c>
      <c r="K8835" t="str">
        <f t="shared" si="9067"/>
        <v>Control de la calidad del servicio público de agua</v>
      </c>
      <c r="L8835" s="150">
        <f>+VLOOKUP($E8835,ISP_2018!$B$8:$T$347,6,0)</f>
        <v>0</v>
      </c>
      <c r="M8835" s="142" t="str">
        <f>+VLOOKUP($E8835,ISP_2018!$B$8:$T$347,7,0)</f>
        <v>Bajo</v>
      </c>
    </row>
    <row r="8836" spans="1:13" x14ac:dyDescent="0.3">
      <c r="A8836" s="139">
        <f t="shared" si="9043"/>
        <v>233</v>
      </c>
      <c r="B8836" s="148">
        <f t="shared" si="9045"/>
        <v>14</v>
      </c>
      <c r="D8836" s="149" t="str">
        <f>+VLOOKUP($A8836,mUNICIPIOS!$B$4:$F$343,2,0)</f>
        <v>Quiché</v>
      </c>
      <c r="E8836" s="149">
        <f>+VLOOKUP($A8836,mUNICIPIOS!$B$4:$F$343,3,0)</f>
        <v>1404</v>
      </c>
      <c r="F8836" s="149" t="str">
        <f>+VLOOKUP($A8836,mUNICIPIOS!$B$4:$F$343,4,0)</f>
        <v>Zacualpa</v>
      </c>
      <c r="G8836" s="139" t="str">
        <f t="shared" ref="G8836:K8836" si="9068">+G8798</f>
        <v>03</v>
      </c>
      <c r="H8836" t="str">
        <f t="shared" si="9068"/>
        <v>ISP</v>
      </c>
      <c r="I8836" t="str">
        <f t="shared" si="9068"/>
        <v>Índice de Servicios Públicos</v>
      </c>
      <c r="J8836" t="str">
        <f t="shared" si="9068"/>
        <v>03-03</v>
      </c>
      <c r="K8836" t="str">
        <f t="shared" si="9068"/>
        <v>Disposición  y tratamiento  de aguas residuales</v>
      </c>
      <c r="L8836" s="150">
        <f>+VLOOKUP($E8836,ISP_2018!$B$8:$T$347,9,0)</f>
        <v>0</v>
      </c>
      <c r="M8836" s="142" t="str">
        <f>+VLOOKUP($E8836,ISP_2018!$B$8:$T$347,10,0)</f>
        <v>Bajo</v>
      </c>
    </row>
    <row r="8837" spans="1:13" x14ac:dyDescent="0.3">
      <c r="A8837" s="139">
        <f t="shared" si="9043"/>
        <v>233</v>
      </c>
      <c r="B8837" s="148">
        <f t="shared" si="9045"/>
        <v>15</v>
      </c>
      <c r="D8837" s="149" t="str">
        <f>+VLOOKUP($A8837,mUNICIPIOS!$B$4:$F$343,2,0)</f>
        <v>Quiché</v>
      </c>
      <c r="E8837" s="149">
        <f>+VLOOKUP($A8837,mUNICIPIOS!$B$4:$F$343,3,0)</f>
        <v>1404</v>
      </c>
      <c r="F8837" s="149" t="str">
        <f>+VLOOKUP($A8837,mUNICIPIOS!$B$4:$F$343,4,0)</f>
        <v>Zacualpa</v>
      </c>
      <c r="G8837" s="139" t="str">
        <f t="shared" ref="G8837:K8837" si="9069">+G8799</f>
        <v>03</v>
      </c>
      <c r="H8837" t="str">
        <f t="shared" si="9069"/>
        <v>ISP</v>
      </c>
      <c r="I8837" t="str">
        <f t="shared" si="9069"/>
        <v>Índice de Servicios Públicos</v>
      </c>
      <c r="J8837" t="str">
        <f t="shared" si="9069"/>
        <v>03-04</v>
      </c>
      <c r="K8837" t="str">
        <f t="shared" si="9069"/>
        <v>Gestión y manejo de los residuos y desechos sólidos</v>
      </c>
      <c r="L8837" s="150">
        <f>+VLOOKUP($E8837,ISP_2018!$B$8:$T$347,12,0)</f>
        <v>1.3170563822913903E-2</v>
      </c>
      <c r="M8837" s="142" t="str">
        <f>+VLOOKUP($E8837,ISP_2018!$B$8:$T$347,13,0)</f>
        <v>Bajo</v>
      </c>
    </row>
    <row r="8838" spans="1:13" x14ac:dyDescent="0.3">
      <c r="A8838" s="139">
        <f t="shared" si="9043"/>
        <v>233</v>
      </c>
      <c r="B8838" s="148">
        <f t="shared" si="9045"/>
        <v>16</v>
      </c>
      <c r="D8838" s="149" t="str">
        <f>+VLOOKUP($A8838,mUNICIPIOS!$B$4:$F$343,2,0)</f>
        <v>Quiché</v>
      </c>
      <c r="E8838" s="149">
        <f>+VLOOKUP($A8838,mUNICIPIOS!$B$4:$F$343,3,0)</f>
        <v>1404</v>
      </c>
      <c r="F8838" s="149" t="str">
        <f>+VLOOKUP($A8838,mUNICIPIOS!$B$4:$F$343,4,0)</f>
        <v>Zacualpa</v>
      </c>
      <c r="G8838" s="139" t="str">
        <f t="shared" ref="G8838:K8838" si="9070">+G8800</f>
        <v>03</v>
      </c>
      <c r="H8838" t="str">
        <f t="shared" si="9070"/>
        <v>ISP</v>
      </c>
      <c r="I8838" t="str">
        <f t="shared" si="9070"/>
        <v>Índice de Servicios Públicos</v>
      </c>
      <c r="J8838" t="str">
        <f t="shared" si="9070"/>
        <v>03-05</v>
      </c>
      <c r="K8838" t="str">
        <f t="shared" si="9070"/>
        <v>Gestión de servicios públicos municipales</v>
      </c>
      <c r="L8838" s="150">
        <f>+VLOOKUP($E8838,ISP_2018!$B$8:$T$347,15,0)</f>
        <v>0.12903225806451613</v>
      </c>
      <c r="M8838" s="142" t="str">
        <f>+VLOOKUP($E8838,ISP_2018!$B$8:$T$347,16,0)</f>
        <v>Bajo</v>
      </c>
    </row>
    <row r="8839" spans="1:13" x14ac:dyDescent="0.3">
      <c r="A8839" s="139">
        <f t="shared" si="9043"/>
        <v>233</v>
      </c>
      <c r="B8839" s="148">
        <f t="shared" si="9045"/>
        <v>17</v>
      </c>
      <c r="D8839" s="149" t="str">
        <f>+VLOOKUP($A8839,mUNICIPIOS!$B$4:$F$343,2,0)</f>
        <v>Quiché</v>
      </c>
      <c r="E8839" s="149">
        <f>+VLOOKUP($A8839,mUNICIPIOS!$B$4:$F$343,3,0)</f>
        <v>1404</v>
      </c>
      <c r="F8839" s="149" t="str">
        <f>+VLOOKUP($A8839,mUNICIPIOS!$B$4:$F$343,4,0)</f>
        <v>Zacualpa</v>
      </c>
      <c r="G8839" s="139" t="str">
        <f t="shared" ref="G8839:K8839" si="9071">+G8801</f>
        <v>03</v>
      </c>
      <c r="H8839" t="str">
        <f t="shared" si="9071"/>
        <v>ISP</v>
      </c>
      <c r="I8839" t="str">
        <f t="shared" si="9071"/>
        <v>Índice de Servicios Públicos</v>
      </c>
      <c r="J8839" t="str">
        <f t="shared" si="9071"/>
        <v>INDICE</v>
      </c>
      <c r="K8839">
        <f t="shared" si="9071"/>
        <v>0</v>
      </c>
      <c r="L8839" s="150">
        <f>+VLOOKUP($E8839,ISP_2018!$B$8:$T$347,18,0)</f>
        <v>3.412518475386498E-2</v>
      </c>
      <c r="M8839" s="142" t="str">
        <f>+VLOOKUP($E8839,ISP_2018!$B$8:$T$347,19,0)</f>
        <v>Bajo</v>
      </c>
    </row>
    <row r="8840" spans="1:13" x14ac:dyDescent="0.3">
      <c r="A8840" s="139">
        <f t="shared" si="9043"/>
        <v>233</v>
      </c>
      <c r="B8840" s="148">
        <f t="shared" si="9045"/>
        <v>18</v>
      </c>
      <c r="D8840" s="149" t="str">
        <f>+VLOOKUP($A8840,mUNICIPIOS!$B$4:$F$343,2,0)</f>
        <v>Quiché</v>
      </c>
      <c r="E8840" s="149">
        <f>+VLOOKUP($A8840,mUNICIPIOS!$B$4:$F$343,3,0)</f>
        <v>1404</v>
      </c>
      <c r="F8840" s="149" t="str">
        <f>+VLOOKUP($A8840,mUNICIPIOS!$B$4:$F$343,4,0)</f>
        <v>Zacualpa</v>
      </c>
      <c r="G8840" s="139" t="str">
        <f t="shared" ref="G8840:K8840" si="9072">+G8802</f>
        <v>04</v>
      </c>
      <c r="H8840" t="str">
        <f t="shared" si="9072"/>
        <v>IGA</v>
      </c>
      <c r="I8840" t="str">
        <f t="shared" si="9072"/>
        <v>Índice de Gestión Administrativa</v>
      </c>
      <c r="J8840" t="str">
        <f t="shared" si="9072"/>
        <v>04-01</v>
      </c>
      <c r="K8840" t="str">
        <f t="shared" si="9072"/>
        <v>Existencia de elementos de atención municipal orientada al vecino</v>
      </c>
      <c r="L8840" s="150">
        <f>+VLOOKUP($E8840,IGA_2018!$B$8:$N$347,3,0)</f>
        <v>0.25</v>
      </c>
      <c r="M8840" s="142" t="str">
        <f>+VLOOKUP($E8840,IGA_2018!$B$8:$N$347,4,0)</f>
        <v>Medio bajo</v>
      </c>
    </row>
    <row r="8841" spans="1:13" x14ac:dyDescent="0.3">
      <c r="A8841" s="139">
        <f t="shared" si="9043"/>
        <v>233</v>
      </c>
      <c r="B8841" s="148">
        <f t="shared" si="9045"/>
        <v>19</v>
      </c>
      <c r="D8841" s="149" t="str">
        <f>+VLOOKUP($A8841,mUNICIPIOS!$B$4:$F$343,2,0)</f>
        <v>Quiché</v>
      </c>
      <c r="E8841" s="149">
        <f>+VLOOKUP($A8841,mUNICIPIOS!$B$4:$F$343,3,0)</f>
        <v>1404</v>
      </c>
      <c r="F8841" s="149" t="str">
        <f>+VLOOKUP($A8841,mUNICIPIOS!$B$4:$F$343,4,0)</f>
        <v>Zacualpa</v>
      </c>
      <c r="G8841" s="139" t="str">
        <f t="shared" ref="G8841:K8841" si="9073">+G8803</f>
        <v>04</v>
      </c>
      <c r="H8841" t="str">
        <f t="shared" si="9073"/>
        <v>IGA</v>
      </c>
      <c r="I8841" t="str">
        <f t="shared" si="9073"/>
        <v>Índice de Gestión Administrativa</v>
      </c>
      <c r="J8841" t="str">
        <f t="shared" si="9073"/>
        <v>04-02</v>
      </c>
      <c r="K8841" t="str">
        <f t="shared" si="9073"/>
        <v>Gestión del recurso humano.</v>
      </c>
      <c r="L8841" s="150">
        <f>+VLOOKUP($E8841,IGA_2018!$B$8:$N$347,6,0)</f>
        <v>0.49549317537986109</v>
      </c>
      <c r="M8841" s="142" t="str">
        <f>+VLOOKUP($E8841,IGA_2018!$B$8:$N$347,7,0)</f>
        <v>Medio</v>
      </c>
    </row>
    <row r="8842" spans="1:13" x14ac:dyDescent="0.3">
      <c r="A8842" s="139">
        <f t="shared" si="9043"/>
        <v>233</v>
      </c>
      <c r="B8842" s="148">
        <f t="shared" si="9045"/>
        <v>20</v>
      </c>
      <c r="D8842" s="149" t="str">
        <f>+VLOOKUP($A8842,mUNICIPIOS!$B$4:$F$343,2,0)</f>
        <v>Quiché</v>
      </c>
      <c r="E8842" s="149">
        <f>+VLOOKUP($A8842,mUNICIPIOS!$B$4:$F$343,3,0)</f>
        <v>1404</v>
      </c>
      <c r="F8842" s="149" t="str">
        <f>+VLOOKUP($A8842,mUNICIPIOS!$B$4:$F$343,4,0)</f>
        <v>Zacualpa</v>
      </c>
      <c r="G8842" s="139" t="str">
        <f t="shared" ref="G8842:K8842" si="9074">+G8804</f>
        <v>04</v>
      </c>
      <c r="H8842" t="str">
        <f t="shared" si="9074"/>
        <v>IGA</v>
      </c>
      <c r="I8842" t="str">
        <f t="shared" si="9074"/>
        <v>Índice de Gestión Administrativa</v>
      </c>
      <c r="J8842" t="str">
        <f t="shared" si="9074"/>
        <v>04-03</v>
      </c>
      <c r="K8842" t="str">
        <f t="shared" si="9074"/>
        <v>Existencia de oficinas municipales con instrumentos de gestión.</v>
      </c>
      <c r="L8842" s="150">
        <f>+VLOOKUP($E8842,IGA_2018!$B$8:$N$347,9,0)</f>
        <v>0.375</v>
      </c>
      <c r="M8842" s="142" t="str">
        <f>+VLOOKUP($E8842,IGA_2018!$B$8:$N$347,10,0)</f>
        <v>Medio bajo</v>
      </c>
    </row>
    <row r="8843" spans="1:13" x14ac:dyDescent="0.3">
      <c r="A8843" s="139">
        <f t="shared" si="9043"/>
        <v>233</v>
      </c>
      <c r="B8843" s="148">
        <f t="shared" si="9045"/>
        <v>21</v>
      </c>
      <c r="D8843" s="149" t="str">
        <f>+VLOOKUP($A8843,mUNICIPIOS!$B$4:$F$343,2,0)</f>
        <v>Quiché</v>
      </c>
      <c r="E8843" s="149">
        <f>+VLOOKUP($A8843,mUNICIPIOS!$B$4:$F$343,3,0)</f>
        <v>1404</v>
      </c>
      <c r="F8843" s="149" t="str">
        <f>+VLOOKUP($A8843,mUNICIPIOS!$B$4:$F$343,4,0)</f>
        <v>Zacualpa</v>
      </c>
      <c r="G8843" s="139" t="str">
        <f t="shared" ref="G8843:K8843" si="9075">+G8805</f>
        <v>04</v>
      </c>
      <c r="H8843" t="str">
        <f t="shared" si="9075"/>
        <v>IGA</v>
      </c>
      <c r="I8843" t="str">
        <f t="shared" si="9075"/>
        <v>Índice de Gestión Administrativa</v>
      </c>
      <c r="J8843" t="str">
        <f t="shared" si="9075"/>
        <v>INDICE</v>
      </c>
      <c r="K8843">
        <f t="shared" si="9075"/>
        <v>0</v>
      </c>
      <c r="L8843" s="150">
        <f>+VLOOKUP($E8843,IGA_2018!$B$8:$N$347,12,0)</f>
        <v>0.37967261138295133</v>
      </c>
      <c r="M8843" s="142" t="str">
        <f>+VLOOKUP($E8843,IGA_2018!$B$8:$N$347,13,0)</f>
        <v>Medio bajo</v>
      </c>
    </row>
    <row r="8844" spans="1:13" x14ac:dyDescent="0.3">
      <c r="A8844" s="139">
        <f t="shared" si="9043"/>
        <v>233</v>
      </c>
      <c r="B8844" s="148">
        <f t="shared" si="9045"/>
        <v>22</v>
      </c>
      <c r="D8844" s="149" t="str">
        <f>+VLOOKUP($A8844,mUNICIPIOS!$B$4:$F$343,2,0)</f>
        <v>Quiché</v>
      </c>
      <c r="E8844" s="149">
        <f>+VLOOKUP($A8844,mUNICIPIOS!$B$4:$F$343,3,0)</f>
        <v>1404</v>
      </c>
      <c r="F8844" s="149" t="str">
        <f>+VLOOKUP($A8844,mUNICIPIOS!$B$4:$F$343,4,0)</f>
        <v>Zacualpa</v>
      </c>
      <c r="G8844" s="139" t="str">
        <f t="shared" ref="G8844:K8844" si="9076">+G8806</f>
        <v>05</v>
      </c>
      <c r="H8844" t="str">
        <f t="shared" si="9076"/>
        <v>IGF</v>
      </c>
      <c r="I8844" t="str">
        <f t="shared" si="9076"/>
        <v>Índice de Gestión Financiera</v>
      </c>
      <c r="J8844" t="str">
        <f t="shared" si="9076"/>
        <v>05-01</v>
      </c>
      <c r="K8844" t="str">
        <f t="shared" si="9076"/>
        <v>Autonomía financiera municipal</v>
      </c>
      <c r="L8844" s="150">
        <f>+VLOOKUP($E8844,IGF_2018!$B$8:$Z$347,3,0)</f>
        <v>6.9275659688731256E-2</v>
      </c>
      <c r="M8844" s="142" t="str">
        <f>+VLOOKUP($E8844,IGF_2018!$B$8:$Z$347,4,0)</f>
        <v>Bajo</v>
      </c>
    </row>
    <row r="8845" spans="1:13" x14ac:dyDescent="0.3">
      <c r="A8845" s="139">
        <f t="shared" si="9043"/>
        <v>233</v>
      </c>
      <c r="B8845" s="148">
        <f t="shared" si="9045"/>
        <v>23</v>
      </c>
      <c r="D8845" s="149" t="str">
        <f>+VLOOKUP($A8845,mUNICIPIOS!$B$4:$F$343,2,0)</f>
        <v>Quiché</v>
      </c>
      <c r="E8845" s="149">
        <f>+VLOOKUP($A8845,mUNICIPIOS!$B$4:$F$343,3,0)</f>
        <v>1404</v>
      </c>
      <c r="F8845" s="149" t="str">
        <f>+VLOOKUP($A8845,mUNICIPIOS!$B$4:$F$343,4,0)</f>
        <v>Zacualpa</v>
      </c>
      <c r="G8845" s="139" t="str">
        <f t="shared" ref="G8845:K8845" si="9077">+G8807</f>
        <v>05</v>
      </c>
      <c r="H8845" t="str">
        <f t="shared" si="9077"/>
        <v>IGF</v>
      </c>
      <c r="I8845" t="str">
        <f t="shared" si="9077"/>
        <v>Índice de Gestión Financiera</v>
      </c>
      <c r="J8845" t="str">
        <f t="shared" si="9077"/>
        <v>05-02</v>
      </c>
      <c r="K8845" t="str">
        <f t="shared" si="9077"/>
        <v xml:space="preserve">Ingresos propios por habitante -sin regalías- </v>
      </c>
      <c r="L8845" s="150">
        <f>+VLOOKUP($E8845,IGF_2018!$B$8:$Z$347,6,0)</f>
        <v>1.7840822755681225E-2</v>
      </c>
      <c r="M8845" s="142" t="str">
        <f>+VLOOKUP($E8845,IGF_2018!$B$8:$Z$347,7,0)</f>
        <v>Bajo</v>
      </c>
    </row>
    <row r="8846" spans="1:13" x14ac:dyDescent="0.3">
      <c r="A8846" s="139">
        <f t="shared" si="9043"/>
        <v>233</v>
      </c>
      <c r="B8846" s="148">
        <f t="shared" si="9045"/>
        <v>24</v>
      </c>
      <c r="D8846" s="149" t="str">
        <f>+VLOOKUP($A8846,mUNICIPIOS!$B$4:$F$343,2,0)</f>
        <v>Quiché</v>
      </c>
      <c r="E8846" s="149">
        <f>+VLOOKUP($A8846,mUNICIPIOS!$B$4:$F$343,3,0)</f>
        <v>1404</v>
      </c>
      <c r="F8846" s="149" t="str">
        <f>+VLOOKUP($A8846,mUNICIPIOS!$B$4:$F$343,4,0)</f>
        <v>Zacualpa</v>
      </c>
      <c r="G8846" s="139" t="str">
        <f t="shared" ref="G8846:K8846" si="9078">+G8808</f>
        <v>05</v>
      </c>
      <c r="H8846" t="str">
        <f t="shared" si="9078"/>
        <v>IGF</v>
      </c>
      <c r="I8846" t="str">
        <f t="shared" si="9078"/>
        <v>Índice de Gestión Financiera</v>
      </c>
      <c r="J8846" t="str">
        <f t="shared" si="9078"/>
        <v>05-03</v>
      </c>
      <c r="K8846" t="str">
        <f t="shared" si="9078"/>
        <v>Ingresos del IUSI en relación a los ingresos propios -sin regalías-</v>
      </c>
      <c r="L8846" s="150">
        <f>+VLOOKUP($E8846,IGF_2018!$B$8:$Z$347,9,0)</f>
        <v>1.0979666274888913E-2</v>
      </c>
      <c r="M8846" s="142" t="str">
        <f>+VLOOKUP($E8846,IGF_2018!$B$8:$Z$347,10,0)</f>
        <v>Bajo</v>
      </c>
    </row>
    <row r="8847" spans="1:13" x14ac:dyDescent="0.3">
      <c r="A8847" s="139">
        <f t="shared" si="9043"/>
        <v>233</v>
      </c>
      <c r="B8847" s="148">
        <f t="shared" si="9045"/>
        <v>25</v>
      </c>
      <c r="D8847" s="149" t="str">
        <f>+VLOOKUP($A8847,mUNICIPIOS!$B$4:$F$343,2,0)</f>
        <v>Quiché</v>
      </c>
      <c r="E8847" s="149">
        <f>+VLOOKUP($A8847,mUNICIPIOS!$B$4:$F$343,3,0)</f>
        <v>1404</v>
      </c>
      <c r="F8847" s="149" t="str">
        <f>+VLOOKUP($A8847,mUNICIPIOS!$B$4:$F$343,4,0)</f>
        <v>Zacualpa</v>
      </c>
      <c r="G8847" s="139" t="str">
        <f t="shared" ref="G8847:K8847" si="9079">+G8809</f>
        <v>05</v>
      </c>
      <c r="H8847" t="str">
        <f t="shared" si="9079"/>
        <v>IGF</v>
      </c>
      <c r="I8847" t="str">
        <f t="shared" si="9079"/>
        <v>Índice de Gestión Financiera</v>
      </c>
      <c r="J8847" t="str">
        <f t="shared" si="9079"/>
        <v>05-04</v>
      </c>
      <c r="K8847" t="str">
        <f t="shared" si="9079"/>
        <v>Inversión anual en capital fijo por habitante</v>
      </c>
      <c r="L8847" s="150">
        <f>+VLOOKUP($E8847,IGF_2018!$B$8:$Z$347,12,0)</f>
        <v>2.6468697156640325E-2</v>
      </c>
      <c r="M8847" s="142" t="str">
        <f>+VLOOKUP($E8847,IGF_2018!$B$8:$Z$347,13,0)</f>
        <v>Bajo</v>
      </c>
    </row>
    <row r="8848" spans="1:13" x14ac:dyDescent="0.3">
      <c r="A8848" s="139">
        <f t="shared" si="9043"/>
        <v>233</v>
      </c>
      <c r="B8848" s="148">
        <f t="shared" si="9045"/>
        <v>26</v>
      </c>
      <c r="D8848" s="149" t="str">
        <f>+VLOOKUP($A8848,mUNICIPIOS!$B$4:$F$343,2,0)</f>
        <v>Quiché</v>
      </c>
      <c r="E8848" s="149">
        <f>+VLOOKUP($A8848,mUNICIPIOS!$B$4:$F$343,3,0)</f>
        <v>1404</v>
      </c>
      <c r="F8848" s="149" t="str">
        <f>+VLOOKUP($A8848,mUNICIPIOS!$B$4:$F$343,4,0)</f>
        <v>Zacualpa</v>
      </c>
      <c r="G8848" s="139" t="str">
        <f t="shared" ref="G8848:K8848" si="9080">+G8810</f>
        <v>05</v>
      </c>
      <c r="H8848" t="str">
        <f t="shared" si="9080"/>
        <v>IGF</v>
      </c>
      <c r="I8848" t="str">
        <f t="shared" si="9080"/>
        <v>Índice de Gestión Financiera</v>
      </c>
      <c r="J8848" t="str">
        <f t="shared" si="9080"/>
        <v>05-05</v>
      </c>
      <c r="K8848" t="str">
        <f t="shared" si="9080"/>
        <v>Inversión anual en capital fijo con recursos percibidos por ingresos propios</v>
      </c>
      <c r="L8848" s="150">
        <f>+VLOOKUP($E8848,IGF_2018!$B$8:$Z$347,15,0)</f>
        <v>0.50026416183609124</v>
      </c>
      <c r="M8848" s="142" t="str">
        <f>+VLOOKUP($E8848,IGF_2018!$B$8:$Z$347,16,0)</f>
        <v>Medio</v>
      </c>
    </row>
    <row r="8849" spans="1:13" x14ac:dyDescent="0.3">
      <c r="A8849" s="139">
        <f t="shared" si="9043"/>
        <v>233</v>
      </c>
      <c r="B8849" s="148">
        <f t="shared" si="9045"/>
        <v>27</v>
      </c>
      <c r="D8849" s="149" t="str">
        <f>+VLOOKUP($A8849,mUNICIPIOS!$B$4:$F$343,2,0)</f>
        <v>Quiché</v>
      </c>
      <c r="E8849" s="149">
        <f>+VLOOKUP($A8849,mUNICIPIOS!$B$4:$F$343,3,0)</f>
        <v>1404</v>
      </c>
      <c r="F8849" s="149" t="str">
        <f>+VLOOKUP($A8849,mUNICIPIOS!$B$4:$F$343,4,0)</f>
        <v>Zacualpa</v>
      </c>
      <c r="G8849" s="139" t="str">
        <f t="shared" ref="G8849:K8849" si="9081">+G8811</f>
        <v>05</v>
      </c>
      <c r="H8849" t="str">
        <f t="shared" si="9081"/>
        <v>IGF</v>
      </c>
      <c r="I8849" t="str">
        <f t="shared" si="9081"/>
        <v>Índice de Gestión Financiera</v>
      </c>
      <c r="J8849" t="str">
        <f t="shared" si="9081"/>
        <v>05-06</v>
      </c>
      <c r="K8849" t="str">
        <f t="shared" si="9081"/>
        <v xml:space="preserve">Inversión anual en capital fijo con recursos percibidos por transferencias del Gobierno Central </v>
      </c>
      <c r="L8849" s="150">
        <f>+VLOOKUP($E8849,IGF_2018!$B$8:$Z$347,18,0)</f>
        <v>8.4297398502957324E-2</v>
      </c>
      <c r="M8849" s="142" t="str">
        <f>+VLOOKUP($E8849,IGF_2018!$B$8:$Z$347,19,0)</f>
        <v>Bajo</v>
      </c>
    </row>
    <row r="8850" spans="1:13" x14ac:dyDescent="0.3">
      <c r="A8850" s="139">
        <f t="shared" si="9043"/>
        <v>233</v>
      </c>
      <c r="B8850" s="148">
        <f t="shared" si="9045"/>
        <v>28</v>
      </c>
      <c r="D8850" s="149" t="str">
        <f>+VLOOKUP($A8850,mUNICIPIOS!$B$4:$F$343,2,0)</f>
        <v>Quiché</v>
      </c>
      <c r="E8850" s="149">
        <f>+VLOOKUP($A8850,mUNICIPIOS!$B$4:$F$343,3,0)</f>
        <v>1404</v>
      </c>
      <c r="F8850" s="149" t="str">
        <f>+VLOOKUP($A8850,mUNICIPIOS!$B$4:$F$343,4,0)</f>
        <v>Zacualpa</v>
      </c>
      <c r="G8850" s="139" t="str">
        <f t="shared" ref="G8850:K8850" si="9082">+G8812</f>
        <v>05</v>
      </c>
      <c r="H8850" t="str">
        <f t="shared" si="9082"/>
        <v>IGF</v>
      </c>
      <c r="I8850" t="str">
        <f t="shared" si="9082"/>
        <v>Índice de Gestión Financiera</v>
      </c>
      <c r="J8850" t="str">
        <f t="shared" si="9082"/>
        <v>05-07</v>
      </c>
      <c r="K8850" t="str">
        <f t="shared" si="9082"/>
        <v>Financiamiento por endeudamiento municipal</v>
      </c>
      <c r="L8850" s="150">
        <f>+VLOOKUP($E8850,IGF_2018!$B$8:$Z$347,21,0)</f>
        <v>0.96605667534107187</v>
      </c>
      <c r="M8850" s="142" t="str">
        <f>+VLOOKUP($E8850,IGF_2018!$B$8:$Z$347,22,0)</f>
        <v>Alto</v>
      </c>
    </row>
    <row r="8851" spans="1:13" x14ac:dyDescent="0.3">
      <c r="A8851" s="139">
        <f t="shared" si="9043"/>
        <v>233</v>
      </c>
      <c r="B8851" s="148">
        <f t="shared" si="9045"/>
        <v>29</v>
      </c>
      <c r="D8851" s="149" t="str">
        <f>+VLOOKUP($A8851,mUNICIPIOS!$B$4:$F$343,2,0)</f>
        <v>Quiché</v>
      </c>
      <c r="E8851" s="149">
        <f>+VLOOKUP($A8851,mUNICIPIOS!$B$4:$F$343,3,0)</f>
        <v>1404</v>
      </c>
      <c r="F8851" s="149" t="str">
        <f>+VLOOKUP($A8851,mUNICIPIOS!$B$4:$F$343,4,0)</f>
        <v>Zacualpa</v>
      </c>
      <c r="G8851" s="139" t="str">
        <f t="shared" ref="G8851:K8851" si="9083">+G8813</f>
        <v>05</v>
      </c>
      <c r="H8851" t="str">
        <f t="shared" si="9083"/>
        <v>IGF</v>
      </c>
      <c r="I8851" t="str">
        <f t="shared" si="9083"/>
        <v>Índice de Gestión Financiera</v>
      </c>
      <c r="J8851" t="str">
        <f t="shared" si="9083"/>
        <v>INDICE</v>
      </c>
      <c r="K8851">
        <f t="shared" si="9083"/>
        <v>0</v>
      </c>
      <c r="L8851" s="150">
        <f>+VLOOKUP($E8851,IGF_2018!$B$8:$Z$347,24,0)</f>
        <v>0.27283562393415467</v>
      </c>
      <c r="M8851" s="142" t="str">
        <f>+VLOOKUP($E8851,IGF_2018!$B$8:$Z$347,25,0)</f>
        <v>Medio bajo</v>
      </c>
    </row>
    <row r="8852" spans="1:13" x14ac:dyDescent="0.3">
      <c r="A8852" s="139">
        <f t="shared" si="9043"/>
        <v>233</v>
      </c>
      <c r="B8852" s="148">
        <f t="shared" si="9045"/>
        <v>30</v>
      </c>
      <c r="D8852" s="149" t="str">
        <f>+VLOOKUP($A8852,mUNICIPIOS!$B$4:$F$343,2,0)</f>
        <v>Quiché</v>
      </c>
      <c r="E8852" s="149">
        <f>+VLOOKUP($A8852,mUNICIPIOS!$B$4:$F$343,3,0)</f>
        <v>1404</v>
      </c>
      <c r="F8852" s="149" t="str">
        <f>+VLOOKUP($A8852,mUNICIPIOS!$B$4:$F$343,4,0)</f>
        <v>Zacualpa</v>
      </c>
      <c r="G8852" s="139" t="str">
        <f t="shared" ref="G8852:K8852" si="9084">+G8814</f>
        <v>06</v>
      </c>
      <c r="H8852" t="str">
        <f t="shared" si="9084"/>
        <v>IGE</v>
      </c>
      <c r="I8852" t="str">
        <f t="shared" si="9084"/>
        <v>Índice de Gestión Estratégica</v>
      </c>
      <c r="J8852" t="str">
        <f t="shared" si="9084"/>
        <v>06-01</v>
      </c>
      <c r="K8852" t="str">
        <f t="shared" si="9084"/>
        <v>Ejecución del Plan Operativo Anual  (POA)</v>
      </c>
      <c r="L8852" s="150">
        <f>+VLOOKUP($E8852,IGE_2018!$B$8:$Z$347,3,0)</f>
        <v>0.84032258064516119</v>
      </c>
      <c r="M8852" s="142" t="str">
        <f>+VLOOKUP($E8852,IGE_2018!$B$8:$Z$347,4,0)</f>
        <v>Alto</v>
      </c>
    </row>
    <row r="8853" spans="1:13" x14ac:dyDescent="0.3">
      <c r="A8853" s="139">
        <f t="shared" si="9043"/>
        <v>233</v>
      </c>
      <c r="B8853" s="148">
        <f t="shared" si="9045"/>
        <v>31</v>
      </c>
      <c r="D8853" s="149" t="str">
        <f>+VLOOKUP($A8853,mUNICIPIOS!$B$4:$F$343,2,0)</f>
        <v>Quiché</v>
      </c>
      <c r="E8853" s="149">
        <f>+VLOOKUP($A8853,mUNICIPIOS!$B$4:$F$343,3,0)</f>
        <v>1404</v>
      </c>
      <c r="F8853" s="149" t="str">
        <f>+VLOOKUP($A8853,mUNICIPIOS!$B$4:$F$343,4,0)</f>
        <v>Zacualpa</v>
      </c>
      <c r="G8853" s="139" t="str">
        <f t="shared" ref="G8853:K8853" si="9085">+G8815</f>
        <v>06</v>
      </c>
      <c r="H8853" t="str">
        <f t="shared" si="9085"/>
        <v>IGE</v>
      </c>
      <c r="I8853" t="str">
        <f t="shared" si="9085"/>
        <v>Índice de Gestión Estratégica</v>
      </c>
      <c r="J8853" t="str">
        <f t="shared" si="9085"/>
        <v>06-02</v>
      </c>
      <c r="K8853" t="str">
        <f t="shared" si="9085"/>
        <v>Relación Plan de Desarrollo Municipal y Ordenamiento Territorial (PDM-OT) - Plan Estratégico Institucional (PEI) - Plan Operativo Multianual (POM) - Plan Operativo Anual (POA)</v>
      </c>
      <c r="L8853" s="150">
        <f>+VLOOKUP($E8853,IGE_2018!$B$8:$Z$347,6,0)</f>
        <v>0.36666666666666664</v>
      </c>
      <c r="M8853" s="142" t="str">
        <f>+VLOOKUP($E8853,IGE_2018!$B$8:$Z$347,7,0)</f>
        <v>Medio bajo</v>
      </c>
    </row>
    <row r="8854" spans="1:13" x14ac:dyDescent="0.3">
      <c r="A8854" s="139">
        <f t="shared" si="9043"/>
        <v>233</v>
      </c>
      <c r="B8854" s="148">
        <f t="shared" si="9045"/>
        <v>32</v>
      </c>
      <c r="D8854" s="149" t="str">
        <f>+VLOOKUP($A8854,mUNICIPIOS!$B$4:$F$343,2,0)</f>
        <v>Quiché</v>
      </c>
      <c r="E8854" s="149">
        <f>+VLOOKUP($A8854,mUNICIPIOS!$B$4:$F$343,3,0)</f>
        <v>1404</v>
      </c>
      <c r="F8854" s="149" t="str">
        <f>+VLOOKUP($A8854,mUNICIPIOS!$B$4:$F$343,4,0)</f>
        <v>Zacualpa</v>
      </c>
      <c r="G8854" s="139" t="str">
        <f t="shared" ref="G8854:K8854" si="9086">+G8816</f>
        <v>06</v>
      </c>
      <c r="H8854" t="str">
        <f t="shared" si="9086"/>
        <v>IGE</v>
      </c>
      <c r="I8854" t="str">
        <f t="shared" si="9086"/>
        <v>Índice de Gestión Estratégica</v>
      </c>
      <c r="J8854" t="str">
        <f t="shared" si="9086"/>
        <v>06-03</v>
      </c>
      <c r="K8854" t="str">
        <f t="shared" si="9086"/>
        <v>Presupuesto de egresos relacionado a competencias municipales que responden a prioridades nacionales de desarrollo.</v>
      </c>
      <c r="L8854" s="150">
        <f>+VLOOKUP($E8854,IGE_2018!$B$8:$Z$347,9,0)</f>
        <v>0.20653698473319823</v>
      </c>
      <c r="M8854" s="142" t="str">
        <f>+VLOOKUP($E8854,IGE_2018!$B$8:$Z$347,10,0)</f>
        <v>Medio bajo</v>
      </c>
    </row>
    <row r="8855" spans="1:13" x14ac:dyDescent="0.3">
      <c r="A8855" s="139">
        <f t="shared" si="9043"/>
        <v>233</v>
      </c>
      <c r="B8855" s="148">
        <f t="shared" si="9045"/>
        <v>33</v>
      </c>
      <c r="D8855" s="149" t="str">
        <f>+VLOOKUP($A8855,mUNICIPIOS!$B$4:$F$343,2,0)</f>
        <v>Quiché</v>
      </c>
      <c r="E8855" s="149">
        <f>+VLOOKUP($A8855,mUNICIPIOS!$B$4:$F$343,3,0)</f>
        <v>1404</v>
      </c>
      <c r="F8855" s="149" t="str">
        <f>+VLOOKUP($A8855,mUNICIPIOS!$B$4:$F$343,4,0)</f>
        <v>Zacualpa</v>
      </c>
      <c r="G8855" s="139" t="str">
        <f t="shared" ref="G8855:K8855" si="9087">+G8817</f>
        <v>06</v>
      </c>
      <c r="H8855" t="str">
        <f t="shared" si="9087"/>
        <v>IGE</v>
      </c>
      <c r="I8855" t="str">
        <f t="shared" si="9087"/>
        <v>Índice de Gestión Estratégica</v>
      </c>
      <c r="J8855" t="str">
        <f t="shared" si="9087"/>
        <v>06-04</v>
      </c>
      <c r="K8855" t="str">
        <f t="shared" si="9087"/>
        <v>Institucionalización de la gestión ordenada del territorio</v>
      </c>
      <c r="L8855" s="150">
        <f>+VLOOKUP($E8855,IGE_2018!$B$8:$Z$347,12,0)</f>
        <v>0</v>
      </c>
      <c r="M8855" s="142" t="str">
        <f>+VLOOKUP($E8855,IGE_2018!$B$8:$Z$347,13,0)</f>
        <v>Bajo</v>
      </c>
    </row>
    <row r="8856" spans="1:13" x14ac:dyDescent="0.3">
      <c r="A8856" s="139">
        <f t="shared" si="9043"/>
        <v>233</v>
      </c>
      <c r="B8856" s="148">
        <f t="shared" si="9045"/>
        <v>34</v>
      </c>
      <c r="D8856" s="149" t="str">
        <f>+VLOOKUP($A8856,mUNICIPIOS!$B$4:$F$343,2,0)</f>
        <v>Quiché</v>
      </c>
      <c r="E8856" s="149">
        <f>+VLOOKUP($A8856,mUNICIPIOS!$B$4:$F$343,3,0)</f>
        <v>1404</v>
      </c>
      <c r="F8856" s="149" t="str">
        <f>+VLOOKUP($A8856,mUNICIPIOS!$B$4:$F$343,4,0)</f>
        <v>Zacualpa</v>
      </c>
      <c r="G8856" s="139" t="str">
        <f t="shared" ref="G8856:K8856" si="9088">+G8818</f>
        <v>06</v>
      </c>
      <c r="H8856" t="str">
        <f t="shared" si="9088"/>
        <v>IGE</v>
      </c>
      <c r="I8856" t="str">
        <f t="shared" si="9088"/>
        <v>Índice de Gestión Estratégica</v>
      </c>
      <c r="J8856" t="str">
        <f t="shared" si="9088"/>
        <v>06-05</v>
      </c>
      <c r="K8856" t="str">
        <f t="shared" si="9088"/>
        <v>Acciones para la gestión ordenada del territorio</v>
      </c>
      <c r="L8856" s="150">
        <f>+VLOOKUP($E8856,IGE_2018!$B$8:$Z$347,15,0)</f>
        <v>0</v>
      </c>
      <c r="M8856" s="142" t="str">
        <f>+VLOOKUP($E8856,IGE_2018!$B$8:$Z$347,16,0)</f>
        <v>Bajo</v>
      </c>
    </row>
    <row r="8857" spans="1:13" x14ac:dyDescent="0.3">
      <c r="A8857" s="139">
        <f t="shared" si="9043"/>
        <v>233</v>
      </c>
      <c r="B8857" s="148">
        <f t="shared" si="9045"/>
        <v>35</v>
      </c>
      <c r="D8857" s="149" t="str">
        <f>+VLOOKUP($A8857,mUNICIPIOS!$B$4:$F$343,2,0)</f>
        <v>Quiché</v>
      </c>
      <c r="E8857" s="149">
        <f>+VLOOKUP($A8857,mUNICIPIOS!$B$4:$F$343,3,0)</f>
        <v>1404</v>
      </c>
      <c r="F8857" s="149" t="str">
        <f>+VLOOKUP($A8857,mUNICIPIOS!$B$4:$F$343,4,0)</f>
        <v>Zacualpa</v>
      </c>
      <c r="G8857" s="139" t="str">
        <f t="shared" ref="G8857:K8857" si="9089">+G8819</f>
        <v>06</v>
      </c>
      <c r="H8857" t="str">
        <f t="shared" si="9089"/>
        <v>IGE</v>
      </c>
      <c r="I8857" t="str">
        <f t="shared" si="9089"/>
        <v>Índice de Gestión Estratégica</v>
      </c>
      <c r="J8857" t="str">
        <f t="shared" si="9089"/>
        <v>06-06</v>
      </c>
      <c r="K8857" t="str">
        <f t="shared" si="9089"/>
        <v>Gestión de riesgo en la formulación de proyectos derivados de la planificación operativa anual</v>
      </c>
      <c r="L8857" s="150">
        <f>+VLOOKUP($E8857,IGE_2018!$B$8:$Z$347,18,0)</f>
        <v>0</v>
      </c>
      <c r="M8857" s="142" t="str">
        <f>+VLOOKUP($E8857,IGE_2018!$B$8:$Z$347,19,0)</f>
        <v>Bajo</v>
      </c>
    </row>
    <row r="8858" spans="1:13" x14ac:dyDescent="0.3">
      <c r="A8858" s="139">
        <f t="shared" si="9043"/>
        <v>233</v>
      </c>
      <c r="B8858" s="148">
        <f t="shared" si="9045"/>
        <v>36</v>
      </c>
      <c r="D8858" s="149" t="str">
        <f>+VLOOKUP($A8858,mUNICIPIOS!$B$4:$F$343,2,0)</f>
        <v>Quiché</v>
      </c>
      <c r="E8858" s="149">
        <f>+VLOOKUP($A8858,mUNICIPIOS!$B$4:$F$343,3,0)</f>
        <v>1404</v>
      </c>
      <c r="F8858" s="149" t="str">
        <f>+VLOOKUP($A8858,mUNICIPIOS!$B$4:$F$343,4,0)</f>
        <v>Zacualpa</v>
      </c>
      <c r="G8858" s="139" t="str">
        <f t="shared" ref="G8858:K8858" si="9090">+G8820</f>
        <v>06</v>
      </c>
      <c r="H8858" t="str">
        <f t="shared" si="9090"/>
        <v>IGE</v>
      </c>
      <c r="I8858" t="str">
        <f t="shared" si="9090"/>
        <v>Índice de Gestión Estratégica</v>
      </c>
      <c r="J8858" t="str">
        <f t="shared" si="9090"/>
        <v>06-07</v>
      </c>
      <c r="K8858" t="str">
        <f t="shared" si="9090"/>
        <v>Ingresos por servicios ambientales en relación a los ingresos propios sin regalías</v>
      </c>
      <c r="L8858" s="150">
        <f>+VLOOKUP($E8858,IGE_2018!$B$8:$Z$347,21,0)</f>
        <v>0.77012045649040739</v>
      </c>
      <c r="M8858" s="142" t="str">
        <f>+VLOOKUP($E8858,IGE_2018!$B$8:$Z$347,22,0)</f>
        <v>Medio alto</v>
      </c>
    </row>
    <row r="8859" spans="1:13" x14ac:dyDescent="0.3">
      <c r="A8859" s="139">
        <f t="shared" si="9043"/>
        <v>233</v>
      </c>
      <c r="B8859" s="148">
        <f t="shared" si="9045"/>
        <v>37</v>
      </c>
      <c r="D8859" s="149" t="str">
        <f>+VLOOKUP($A8859,mUNICIPIOS!$B$4:$F$343,2,0)</f>
        <v>Quiché</v>
      </c>
      <c r="E8859" s="149">
        <f>+VLOOKUP($A8859,mUNICIPIOS!$B$4:$F$343,3,0)</f>
        <v>1404</v>
      </c>
      <c r="F8859" s="149" t="str">
        <f>+VLOOKUP($A8859,mUNICIPIOS!$B$4:$F$343,4,0)</f>
        <v>Zacualpa</v>
      </c>
      <c r="G8859" s="139" t="str">
        <f t="shared" ref="G8859:K8859" si="9091">+G8821</f>
        <v>06</v>
      </c>
      <c r="H8859" t="str">
        <f t="shared" si="9091"/>
        <v>IGE</v>
      </c>
      <c r="I8859" t="str">
        <f t="shared" si="9091"/>
        <v>Índice de Gestión Estratégica</v>
      </c>
      <c r="J8859" t="str">
        <f t="shared" si="9091"/>
        <v>INDICE</v>
      </c>
      <c r="K8859">
        <f t="shared" si="9091"/>
        <v>0</v>
      </c>
      <c r="L8859" s="150">
        <f>+VLOOKUP($E8859,IGE_2018!$B$8:$Z$347,24,0)</f>
        <v>0.30969467892911451</v>
      </c>
      <c r="M8859" s="142" t="str">
        <f>+VLOOKUP($E8859,IGE_2018!$B$8:$Z$347,25,0)</f>
        <v>Medio bajo</v>
      </c>
    </row>
    <row r="8860" spans="1:13" x14ac:dyDescent="0.3">
      <c r="A8860" s="139">
        <f t="shared" si="9043"/>
        <v>233</v>
      </c>
      <c r="B8860" s="148">
        <f t="shared" si="9045"/>
        <v>38</v>
      </c>
      <c r="D8860" s="149" t="str">
        <f>+VLOOKUP($A8860,mUNICIPIOS!$B$4:$F$343,2,0)</f>
        <v>Quiché</v>
      </c>
      <c r="E8860" s="149">
        <f>+VLOOKUP($A8860,mUNICIPIOS!$B$4:$F$343,3,0)</f>
        <v>1404</v>
      </c>
      <c r="F8860" s="149" t="str">
        <f>+VLOOKUP($A8860,mUNICIPIOS!$B$4:$F$343,4,0)</f>
        <v>Zacualpa</v>
      </c>
      <c r="G8860" s="139" t="str">
        <f t="shared" ref="G8860:K8860" si="9092">+G8822</f>
        <v>RANKING</v>
      </c>
      <c r="H8860" t="str">
        <f t="shared" si="9092"/>
        <v>RGM</v>
      </c>
      <c r="I8860" t="str">
        <f t="shared" si="9092"/>
        <v>Ranking de la Gestión Municipal 2018</v>
      </c>
      <c r="J8860" t="str">
        <f t="shared" si="9092"/>
        <v>RANKING</v>
      </c>
      <c r="K8860">
        <f t="shared" si="9092"/>
        <v>0</v>
      </c>
      <c r="L8860" s="151">
        <f>+VLOOKUP($E8860,Resultados_generales!$C$8:$AE$347,27,0)</f>
        <v>0.37183451772085779</v>
      </c>
      <c r="M8860" t="str">
        <f>+VLOOKUP($E8860,Resultados_generales!$C$8:$AE$347,28,0)</f>
        <v>Medio bajo</v>
      </c>
    </row>
    <row r="8861" spans="1:13" x14ac:dyDescent="0.3">
      <c r="A8861" s="139">
        <f t="shared" si="9043"/>
        <v>234</v>
      </c>
      <c r="B8861" s="148">
        <f t="shared" si="9045"/>
        <v>1</v>
      </c>
      <c r="D8861" s="149" t="str">
        <f>+VLOOKUP($A8861,mUNICIPIOS!$B$4:$F$343,2,0)</f>
        <v>Quiché</v>
      </c>
      <c r="E8861" s="149">
        <f>+VLOOKUP($A8861,mUNICIPIOS!$B$4:$F$343,3,0)</f>
        <v>1405</v>
      </c>
      <c r="F8861" s="149" t="str">
        <f>+VLOOKUP($A8861,mUNICIPIOS!$B$4:$F$343,4,0)</f>
        <v>Chajul</v>
      </c>
      <c r="G8861" s="139" t="str">
        <f t="shared" ref="G8861:K8861" si="9093">+G8823</f>
        <v>01</v>
      </c>
      <c r="H8861" t="str">
        <f t="shared" si="9093"/>
        <v>IPC</v>
      </c>
      <c r="I8861" t="str">
        <f t="shared" si="9093"/>
        <v>Índice de Participación Ciudadana</v>
      </c>
      <c r="J8861" t="str">
        <f t="shared" si="9093"/>
        <v>01-01</v>
      </c>
      <c r="K8861" t="str">
        <f t="shared" si="9093"/>
        <v>Número de reuniones del COMUDE en el año de la medición.</v>
      </c>
      <c r="L8861" s="150">
        <f>+VLOOKUP($E8861,IPC_2018!$B$8:$T$347,3,0)</f>
        <v>0.83333333333333337</v>
      </c>
      <c r="M8861" s="142" t="str">
        <f>+VLOOKUP($E8861,IPC_2018!$B$8:$T$347,4,0)</f>
        <v>Alto</v>
      </c>
    </row>
    <row r="8862" spans="1:13" x14ac:dyDescent="0.3">
      <c r="A8862" s="139">
        <f t="shared" si="9043"/>
        <v>234</v>
      </c>
      <c r="B8862" s="148">
        <f t="shared" si="9045"/>
        <v>2</v>
      </c>
      <c r="D8862" s="149" t="str">
        <f>+VLOOKUP($A8862,mUNICIPIOS!$B$4:$F$343,2,0)</f>
        <v>Quiché</v>
      </c>
      <c r="E8862" s="149">
        <f>+VLOOKUP($A8862,mUNICIPIOS!$B$4:$F$343,3,0)</f>
        <v>1405</v>
      </c>
      <c r="F8862" s="149" t="str">
        <f>+VLOOKUP($A8862,mUNICIPIOS!$B$4:$F$343,4,0)</f>
        <v>Chajul</v>
      </c>
      <c r="G8862" s="139" t="str">
        <f t="shared" ref="G8862:K8862" si="9094">+G8824</f>
        <v>01</v>
      </c>
      <c r="H8862" t="str">
        <f t="shared" si="9094"/>
        <v>IPC</v>
      </c>
      <c r="I8862" t="str">
        <f t="shared" si="9094"/>
        <v>Índice de Participación Ciudadana</v>
      </c>
      <c r="J8862" t="str">
        <f t="shared" si="9094"/>
        <v>01-02</v>
      </c>
      <c r="K8862" t="str">
        <f t="shared" si="9094"/>
        <v>Participación de Alcaldes, Concejales y Síndicos determinados o designados en el COMUDE</v>
      </c>
      <c r="L8862" s="150">
        <f>+VLOOKUP($E8862,IPC_2018!$B$8:$T$347,6,0)</f>
        <v>0.88250000000000006</v>
      </c>
      <c r="M8862" s="142" t="str">
        <f>+VLOOKUP($E8862,IPC_2018!$B$8:$T$347,7,0)</f>
        <v>Alto</v>
      </c>
    </row>
    <row r="8863" spans="1:13" x14ac:dyDescent="0.3">
      <c r="A8863" s="139">
        <f t="shared" si="9043"/>
        <v>234</v>
      </c>
      <c r="B8863" s="148">
        <f t="shared" si="9045"/>
        <v>3</v>
      </c>
      <c r="D8863" s="149" t="str">
        <f>+VLOOKUP($A8863,mUNICIPIOS!$B$4:$F$343,2,0)</f>
        <v>Quiché</v>
      </c>
      <c r="E8863" s="149">
        <f>+VLOOKUP($A8863,mUNICIPIOS!$B$4:$F$343,3,0)</f>
        <v>1405</v>
      </c>
      <c r="F8863" s="149" t="str">
        <f>+VLOOKUP($A8863,mUNICIPIOS!$B$4:$F$343,4,0)</f>
        <v>Chajul</v>
      </c>
      <c r="G8863" s="139" t="str">
        <f t="shared" ref="G8863:K8863" si="9095">+G8825</f>
        <v>01</v>
      </c>
      <c r="H8863" t="str">
        <f t="shared" si="9095"/>
        <v>IPC</v>
      </c>
      <c r="I8863" t="str">
        <f t="shared" si="9095"/>
        <v>Índice de Participación Ciudadana</v>
      </c>
      <c r="J8863" t="str">
        <f t="shared" si="9095"/>
        <v>01-03</v>
      </c>
      <c r="K8863" t="str">
        <f t="shared" si="9095"/>
        <v>Participación  de organizaciones de jóvenes, mujeres, pueblos mayas, xincas, garífunas, y otras organizaciones en el Comude</v>
      </c>
      <c r="L8863" s="150">
        <f>+VLOOKUP($E8863,IPC_2018!$B$8:$T$347,9,0)</f>
        <v>0</v>
      </c>
      <c r="M8863" s="142" t="str">
        <f>+VLOOKUP($E8863,IPC_2018!$B$8:$T$347,10,0)</f>
        <v>Bajo</v>
      </c>
    </row>
    <row r="8864" spans="1:13" x14ac:dyDescent="0.3">
      <c r="A8864" s="139">
        <f t="shared" si="9043"/>
        <v>234</v>
      </c>
      <c r="B8864" s="148">
        <f t="shared" si="9045"/>
        <v>4</v>
      </c>
      <c r="D8864" s="149" t="str">
        <f>+VLOOKUP($A8864,mUNICIPIOS!$B$4:$F$343,2,0)</f>
        <v>Quiché</v>
      </c>
      <c r="E8864" s="149">
        <f>+VLOOKUP($A8864,mUNICIPIOS!$B$4:$F$343,3,0)</f>
        <v>1405</v>
      </c>
      <c r="F8864" s="149" t="str">
        <f>+VLOOKUP($A8864,mUNICIPIOS!$B$4:$F$343,4,0)</f>
        <v>Chajul</v>
      </c>
      <c r="G8864" s="139" t="str">
        <f t="shared" ref="G8864:K8864" si="9096">+G8826</f>
        <v>01</v>
      </c>
      <c r="H8864" t="str">
        <f t="shared" si="9096"/>
        <v>IPC</v>
      </c>
      <c r="I8864" t="str">
        <f t="shared" si="9096"/>
        <v>Índice de Participación Ciudadana</v>
      </c>
      <c r="J8864" t="str">
        <f t="shared" si="9096"/>
        <v>01-04</v>
      </c>
      <c r="K8864" t="str">
        <f t="shared" si="9096"/>
        <v>Representatividad territorial del Comude.</v>
      </c>
      <c r="L8864" s="150">
        <f>+VLOOKUP($E8864,IPC_2018!$B$8:$T$347,12,0)</f>
        <v>0.72333333333333338</v>
      </c>
      <c r="M8864" s="142" t="str">
        <f>+VLOOKUP($E8864,IPC_2018!$B$8:$T$347,13,0)</f>
        <v>Medio alto</v>
      </c>
    </row>
    <row r="8865" spans="1:13" x14ac:dyDescent="0.3">
      <c r="A8865" s="139">
        <f t="shared" si="9043"/>
        <v>234</v>
      </c>
      <c r="B8865" s="148">
        <f t="shared" si="9045"/>
        <v>5</v>
      </c>
      <c r="D8865" s="149" t="str">
        <f>+VLOOKUP($A8865,mUNICIPIOS!$B$4:$F$343,2,0)</f>
        <v>Quiché</v>
      </c>
      <c r="E8865" s="149">
        <f>+VLOOKUP($A8865,mUNICIPIOS!$B$4:$F$343,3,0)</f>
        <v>1405</v>
      </c>
      <c r="F8865" s="149" t="str">
        <f>+VLOOKUP($A8865,mUNICIPIOS!$B$4:$F$343,4,0)</f>
        <v>Chajul</v>
      </c>
      <c r="G8865" s="139" t="str">
        <f t="shared" ref="G8865:K8865" si="9097">+G8827</f>
        <v>01</v>
      </c>
      <c r="H8865" t="str">
        <f t="shared" si="9097"/>
        <v>IPC</v>
      </c>
      <c r="I8865" t="str">
        <f t="shared" si="9097"/>
        <v>Índice de Participación Ciudadana</v>
      </c>
      <c r="J8865" t="str">
        <f t="shared" si="9097"/>
        <v>01-05</v>
      </c>
      <c r="K8865" t="str">
        <f t="shared" si="9097"/>
        <v>Funcionamiento del Comude</v>
      </c>
      <c r="L8865" s="150">
        <f>+VLOOKUP($E8865,IPC_2018!$B$8:$T$347,15,0)</f>
        <v>0.38427561851034475</v>
      </c>
      <c r="M8865" s="142" t="str">
        <f>+VLOOKUP($E8865,IPC_2018!$B$8:$T$347,16,0)</f>
        <v>Medio bajo</v>
      </c>
    </row>
    <row r="8866" spans="1:13" x14ac:dyDescent="0.3">
      <c r="A8866" s="139">
        <f t="shared" si="9043"/>
        <v>234</v>
      </c>
      <c r="B8866" s="148">
        <f t="shared" si="9045"/>
        <v>6</v>
      </c>
      <c r="D8866" s="149" t="str">
        <f>+VLOOKUP($A8866,mUNICIPIOS!$B$4:$F$343,2,0)</f>
        <v>Quiché</v>
      </c>
      <c r="E8866" s="149">
        <f>+VLOOKUP($A8866,mUNICIPIOS!$B$4:$F$343,3,0)</f>
        <v>1405</v>
      </c>
      <c r="F8866" s="149" t="str">
        <f>+VLOOKUP($A8866,mUNICIPIOS!$B$4:$F$343,4,0)</f>
        <v>Chajul</v>
      </c>
      <c r="G8866" s="139" t="str">
        <f t="shared" ref="G8866:K8866" si="9098">+G8828</f>
        <v>01</v>
      </c>
      <c r="H8866" t="str">
        <f t="shared" si="9098"/>
        <v>IPC</v>
      </c>
      <c r="I8866" t="str">
        <f t="shared" si="9098"/>
        <v>Índice de Participación Ciudadana</v>
      </c>
      <c r="J8866" t="str">
        <f t="shared" si="9098"/>
        <v>INDICE</v>
      </c>
      <c r="K8866">
        <f t="shared" si="9098"/>
        <v>0</v>
      </c>
      <c r="L8866" s="150">
        <f>+VLOOKUP($E8866,IPC_2018!$B$8:$T$347,18,0)</f>
        <v>0.63062050944321846</v>
      </c>
      <c r="M8866" s="142" t="str">
        <f>+VLOOKUP($E8866,IPC_2018!$B$8:$T$347,19,0)</f>
        <v>Medio alto</v>
      </c>
    </row>
    <row r="8867" spans="1:13" x14ac:dyDescent="0.3">
      <c r="A8867" s="139">
        <f t="shared" si="9043"/>
        <v>234</v>
      </c>
      <c r="B8867" s="148">
        <f t="shared" si="9045"/>
        <v>7</v>
      </c>
      <c r="D8867" s="149" t="str">
        <f>+VLOOKUP($A8867,mUNICIPIOS!$B$4:$F$343,2,0)</f>
        <v>Quiché</v>
      </c>
      <c r="E8867" s="149">
        <f>+VLOOKUP($A8867,mUNICIPIOS!$B$4:$F$343,3,0)</f>
        <v>1405</v>
      </c>
      <c r="F8867" s="149" t="str">
        <f>+VLOOKUP($A8867,mUNICIPIOS!$B$4:$F$343,4,0)</f>
        <v>Chajul</v>
      </c>
      <c r="G8867" s="139" t="str">
        <f t="shared" ref="G8867:K8867" si="9099">+G8829</f>
        <v>02</v>
      </c>
      <c r="H8867" t="str">
        <f t="shared" si="9099"/>
        <v>IIC</v>
      </c>
      <c r="I8867" t="str">
        <f t="shared" si="9099"/>
        <v>Índice de Información a la Ciudadanía</v>
      </c>
      <c r="J8867" t="str">
        <f t="shared" si="9099"/>
        <v>02-01</v>
      </c>
      <c r="K8867" t="str">
        <f t="shared" si="9099"/>
        <v>Rendición de cuentas cuatrimestral y anual al Comude enfocadas en resultados.</v>
      </c>
      <c r="L8867" s="150">
        <f>+VLOOKUP($E8867,IIC_2018!$B$8:$Q$347,3,0)</f>
        <v>0</v>
      </c>
      <c r="M8867" s="142" t="str">
        <f>+VLOOKUP($E8867,IIC_2018!$B$8:$Q$347,4,0)</f>
        <v>Bajo</v>
      </c>
    </row>
    <row r="8868" spans="1:13" x14ac:dyDescent="0.3">
      <c r="A8868" s="139">
        <f t="shared" si="9043"/>
        <v>234</v>
      </c>
      <c r="B8868" s="148">
        <f t="shared" si="9045"/>
        <v>8</v>
      </c>
      <c r="D8868" s="149" t="str">
        <f>+VLOOKUP($A8868,mUNICIPIOS!$B$4:$F$343,2,0)</f>
        <v>Quiché</v>
      </c>
      <c r="E8868" s="149">
        <f>+VLOOKUP($A8868,mUNICIPIOS!$B$4:$F$343,3,0)</f>
        <v>1405</v>
      </c>
      <c r="F8868" s="149" t="str">
        <f>+VLOOKUP($A8868,mUNICIPIOS!$B$4:$F$343,4,0)</f>
        <v>Chajul</v>
      </c>
      <c r="G8868" s="139" t="str">
        <f t="shared" ref="G8868:K8868" si="9100">+G8830</f>
        <v>02</v>
      </c>
      <c r="H8868" t="str">
        <f t="shared" si="9100"/>
        <v>IIC</v>
      </c>
      <c r="I8868" t="str">
        <f t="shared" si="9100"/>
        <v>Índice de Información a la Ciudadanía</v>
      </c>
      <c r="J8868" t="str">
        <f t="shared" si="9100"/>
        <v>02-02</v>
      </c>
      <c r="K8868" t="str">
        <f t="shared" si="9100"/>
        <v>Información presupuestaria y otra información brindada a la ciudadanía disponible en medios locales de comunicación.</v>
      </c>
      <c r="L8868" s="150">
        <f>+VLOOKUP($E8868,IIC_2018!$B$8:$Q$347,6,0)</f>
        <v>0</v>
      </c>
      <c r="M8868" s="142" t="str">
        <f>+VLOOKUP($E8868,IIC_2018!$B$8:$Q$347,7,0)</f>
        <v>Bajo</v>
      </c>
    </row>
    <row r="8869" spans="1:13" x14ac:dyDescent="0.3">
      <c r="A8869" s="139">
        <f t="shared" si="9043"/>
        <v>234</v>
      </c>
      <c r="B8869" s="148">
        <f t="shared" si="9045"/>
        <v>9</v>
      </c>
      <c r="D8869" s="149" t="str">
        <f>+VLOOKUP($A8869,mUNICIPIOS!$B$4:$F$343,2,0)</f>
        <v>Quiché</v>
      </c>
      <c r="E8869" s="149">
        <f>+VLOOKUP($A8869,mUNICIPIOS!$B$4:$F$343,3,0)</f>
        <v>1405</v>
      </c>
      <c r="F8869" s="149" t="str">
        <f>+VLOOKUP($A8869,mUNICIPIOS!$B$4:$F$343,4,0)</f>
        <v>Chajul</v>
      </c>
      <c r="G8869" s="139" t="str">
        <f t="shared" ref="G8869:K8869" si="9101">+G8831</f>
        <v>02</v>
      </c>
      <c r="H8869" t="str">
        <f t="shared" si="9101"/>
        <v>IIC</v>
      </c>
      <c r="I8869" t="str">
        <f t="shared" si="9101"/>
        <v>Índice de Información a la Ciudadanía</v>
      </c>
      <c r="J8869" t="str">
        <f t="shared" si="9101"/>
        <v>02-03</v>
      </c>
      <c r="K8869" t="str">
        <f t="shared" si="9101"/>
        <v>Información pública de oficio actualizada y disponible de acuerdo a la LAIP y uso de internet.</v>
      </c>
      <c r="L8869" s="150">
        <f>+VLOOKUP($E8869,IIC_2018!$B$8:$Q$347,9,0)</f>
        <v>0</v>
      </c>
      <c r="M8869" s="142" t="str">
        <f>+VLOOKUP($E8869,IIC_2018!$B$8:$Q$347,10,0)</f>
        <v>Bajo</v>
      </c>
    </row>
    <row r="8870" spans="1:13" x14ac:dyDescent="0.3">
      <c r="A8870" s="139">
        <f t="shared" si="9043"/>
        <v>234</v>
      </c>
      <c r="B8870" s="148">
        <f t="shared" si="9045"/>
        <v>10</v>
      </c>
      <c r="D8870" s="149" t="str">
        <f>+VLOOKUP($A8870,mUNICIPIOS!$B$4:$F$343,2,0)</f>
        <v>Quiché</v>
      </c>
      <c r="E8870" s="149">
        <f>+VLOOKUP($A8870,mUNICIPIOS!$B$4:$F$343,3,0)</f>
        <v>1405</v>
      </c>
      <c r="F8870" s="149" t="str">
        <f>+VLOOKUP($A8870,mUNICIPIOS!$B$4:$F$343,4,0)</f>
        <v>Chajul</v>
      </c>
      <c r="G8870" s="139" t="str">
        <f t="shared" ref="G8870:K8870" si="9102">+G8832</f>
        <v>02</v>
      </c>
      <c r="H8870" t="str">
        <f t="shared" si="9102"/>
        <v>IIC</v>
      </c>
      <c r="I8870" t="str">
        <f t="shared" si="9102"/>
        <v>Índice de Información a la Ciudadanía</v>
      </c>
      <c r="J8870" t="str">
        <f t="shared" si="9102"/>
        <v>02-04</v>
      </c>
      <c r="K8870" t="str">
        <f t="shared" si="9102"/>
        <v>Relación del monto contratado por medio de Guate compras con el total del presupuesto de egresos vigente.</v>
      </c>
      <c r="L8870" s="150">
        <f>+VLOOKUP($E8870,IIC_2018!$B$8:$Q$347,12,0)</f>
        <v>0.46930539802135179</v>
      </c>
      <c r="M8870" s="142" t="str">
        <f>+VLOOKUP($E8870,IIC_2018!$B$8:$Q$347,13,0)</f>
        <v>Medio</v>
      </c>
    </row>
    <row r="8871" spans="1:13" x14ac:dyDescent="0.3">
      <c r="A8871" s="139">
        <f t="shared" si="9043"/>
        <v>234</v>
      </c>
      <c r="B8871" s="148">
        <f t="shared" si="9045"/>
        <v>11</v>
      </c>
      <c r="D8871" s="149" t="str">
        <f>+VLOOKUP($A8871,mUNICIPIOS!$B$4:$F$343,2,0)</f>
        <v>Quiché</v>
      </c>
      <c r="E8871" s="149">
        <f>+VLOOKUP($A8871,mUNICIPIOS!$B$4:$F$343,3,0)</f>
        <v>1405</v>
      </c>
      <c r="F8871" s="149" t="str">
        <f>+VLOOKUP($A8871,mUNICIPIOS!$B$4:$F$343,4,0)</f>
        <v>Chajul</v>
      </c>
      <c r="G8871" s="139" t="str">
        <f t="shared" ref="G8871:K8871" si="9103">+G8833</f>
        <v>02</v>
      </c>
      <c r="H8871" t="str">
        <f t="shared" si="9103"/>
        <v>IIC</v>
      </c>
      <c r="I8871" t="str">
        <f t="shared" si="9103"/>
        <v>Índice de Información a la Ciudadanía</v>
      </c>
      <c r="J8871" t="str">
        <f t="shared" si="9103"/>
        <v>INDICE</v>
      </c>
      <c r="K8871">
        <f t="shared" si="9103"/>
        <v>0</v>
      </c>
      <c r="L8871" s="150">
        <f>+VLOOKUP($E8871,IIC_2018!$B$8:$Q$347,15,0)</f>
        <v>0.11732634950533795</v>
      </c>
      <c r="M8871" s="142" t="str">
        <f>+VLOOKUP($E8871,IIC_2018!$B$8:$Q$347,16,0)</f>
        <v>Bajo</v>
      </c>
    </row>
    <row r="8872" spans="1:13" x14ac:dyDescent="0.3">
      <c r="A8872" s="139">
        <f t="shared" si="9043"/>
        <v>234</v>
      </c>
      <c r="B8872" s="148">
        <f t="shared" si="9045"/>
        <v>12</v>
      </c>
      <c r="D8872" s="149" t="str">
        <f>+VLOOKUP($A8872,mUNICIPIOS!$B$4:$F$343,2,0)</f>
        <v>Quiché</v>
      </c>
      <c r="E8872" s="149">
        <f>+VLOOKUP($A8872,mUNICIPIOS!$B$4:$F$343,3,0)</f>
        <v>1405</v>
      </c>
      <c r="F8872" s="149" t="str">
        <f>+VLOOKUP($A8872,mUNICIPIOS!$B$4:$F$343,4,0)</f>
        <v>Chajul</v>
      </c>
      <c r="G8872" s="139" t="str">
        <f t="shared" ref="G8872:K8872" si="9104">+G8834</f>
        <v>03</v>
      </c>
      <c r="H8872" t="str">
        <f t="shared" si="9104"/>
        <v>ISP</v>
      </c>
      <c r="I8872" t="str">
        <f t="shared" si="9104"/>
        <v>Índice de Servicios Públicos</v>
      </c>
      <c r="J8872" t="str">
        <f t="shared" si="9104"/>
        <v>03-01</v>
      </c>
      <c r="K8872" t="str">
        <f t="shared" si="9104"/>
        <v>Cobertura del servicio público de agua</v>
      </c>
      <c r="L8872" s="150">
        <f>+VLOOKUP($E8872,ISP_2018!$B$8:$T$347,3,0)</f>
        <v>0</v>
      </c>
      <c r="M8872" s="142" t="str">
        <f>+VLOOKUP($E8872,ISP_2018!$B$8:$T$347,4,0)</f>
        <v>Bajo</v>
      </c>
    </row>
    <row r="8873" spans="1:13" x14ac:dyDescent="0.3">
      <c r="A8873" s="139">
        <f t="shared" si="9043"/>
        <v>234</v>
      </c>
      <c r="B8873" s="148">
        <f t="shared" si="9045"/>
        <v>13</v>
      </c>
      <c r="D8873" s="149" t="str">
        <f>+VLOOKUP($A8873,mUNICIPIOS!$B$4:$F$343,2,0)</f>
        <v>Quiché</v>
      </c>
      <c r="E8873" s="149">
        <f>+VLOOKUP($A8873,mUNICIPIOS!$B$4:$F$343,3,0)</f>
        <v>1405</v>
      </c>
      <c r="F8873" s="149" t="str">
        <f>+VLOOKUP($A8873,mUNICIPIOS!$B$4:$F$343,4,0)</f>
        <v>Chajul</v>
      </c>
      <c r="G8873" s="139" t="str">
        <f t="shared" ref="G8873:K8873" si="9105">+G8835</f>
        <v>03</v>
      </c>
      <c r="H8873" t="str">
        <f t="shared" si="9105"/>
        <v>ISP</v>
      </c>
      <c r="I8873" t="str">
        <f t="shared" si="9105"/>
        <v>Índice de Servicios Públicos</v>
      </c>
      <c r="J8873" t="str">
        <f t="shared" si="9105"/>
        <v>03-02</v>
      </c>
      <c r="K8873" t="str">
        <f t="shared" si="9105"/>
        <v>Control de la calidad del servicio público de agua</v>
      </c>
      <c r="L8873" s="150">
        <f>+VLOOKUP($E8873,ISP_2018!$B$8:$T$347,6,0)</f>
        <v>0</v>
      </c>
      <c r="M8873" s="142" t="str">
        <f>+VLOOKUP($E8873,ISP_2018!$B$8:$T$347,7,0)</f>
        <v>Bajo</v>
      </c>
    </row>
    <row r="8874" spans="1:13" x14ac:dyDescent="0.3">
      <c r="A8874" s="139">
        <f t="shared" si="9043"/>
        <v>234</v>
      </c>
      <c r="B8874" s="148">
        <f t="shared" si="9045"/>
        <v>14</v>
      </c>
      <c r="D8874" s="149" t="str">
        <f>+VLOOKUP($A8874,mUNICIPIOS!$B$4:$F$343,2,0)</f>
        <v>Quiché</v>
      </c>
      <c r="E8874" s="149">
        <f>+VLOOKUP($A8874,mUNICIPIOS!$B$4:$F$343,3,0)</f>
        <v>1405</v>
      </c>
      <c r="F8874" s="149" t="str">
        <f>+VLOOKUP($A8874,mUNICIPIOS!$B$4:$F$343,4,0)</f>
        <v>Chajul</v>
      </c>
      <c r="G8874" s="139" t="str">
        <f t="shared" ref="G8874:K8874" si="9106">+G8836</f>
        <v>03</v>
      </c>
      <c r="H8874" t="str">
        <f t="shared" si="9106"/>
        <v>ISP</v>
      </c>
      <c r="I8874" t="str">
        <f t="shared" si="9106"/>
        <v>Índice de Servicios Públicos</v>
      </c>
      <c r="J8874" t="str">
        <f t="shared" si="9106"/>
        <v>03-03</v>
      </c>
      <c r="K8874" t="str">
        <f t="shared" si="9106"/>
        <v>Disposición  y tratamiento  de aguas residuales</v>
      </c>
      <c r="L8874" s="150">
        <f>+VLOOKUP($E8874,ISP_2018!$B$8:$T$347,9,0)</f>
        <v>0</v>
      </c>
      <c r="M8874" s="142" t="str">
        <f>+VLOOKUP($E8874,ISP_2018!$B$8:$T$347,10,0)</f>
        <v>Bajo</v>
      </c>
    </row>
    <row r="8875" spans="1:13" x14ac:dyDescent="0.3">
      <c r="A8875" s="139">
        <f t="shared" si="9043"/>
        <v>234</v>
      </c>
      <c r="B8875" s="148">
        <f t="shared" si="9045"/>
        <v>15</v>
      </c>
      <c r="D8875" s="149" t="str">
        <f>+VLOOKUP($A8875,mUNICIPIOS!$B$4:$F$343,2,0)</f>
        <v>Quiché</v>
      </c>
      <c r="E8875" s="149">
        <f>+VLOOKUP($A8875,mUNICIPIOS!$B$4:$F$343,3,0)</f>
        <v>1405</v>
      </c>
      <c r="F8875" s="149" t="str">
        <f>+VLOOKUP($A8875,mUNICIPIOS!$B$4:$F$343,4,0)</f>
        <v>Chajul</v>
      </c>
      <c r="G8875" s="139" t="str">
        <f t="shared" ref="G8875:K8875" si="9107">+G8837</f>
        <v>03</v>
      </c>
      <c r="H8875" t="str">
        <f t="shared" si="9107"/>
        <v>ISP</v>
      </c>
      <c r="I8875" t="str">
        <f t="shared" si="9107"/>
        <v>Índice de Servicios Públicos</v>
      </c>
      <c r="J8875" t="str">
        <f t="shared" si="9107"/>
        <v>03-04</v>
      </c>
      <c r="K8875" t="str">
        <f t="shared" si="9107"/>
        <v>Gestión y manejo de los residuos y desechos sólidos</v>
      </c>
      <c r="L8875" s="150">
        <f>+VLOOKUP($E8875,ISP_2018!$B$8:$T$347,12,0)</f>
        <v>0</v>
      </c>
      <c r="M8875" s="142" t="str">
        <f>+VLOOKUP($E8875,ISP_2018!$B$8:$T$347,13,0)</f>
        <v>Bajo</v>
      </c>
    </row>
    <row r="8876" spans="1:13" x14ac:dyDescent="0.3">
      <c r="A8876" s="139">
        <f t="shared" si="9043"/>
        <v>234</v>
      </c>
      <c r="B8876" s="148">
        <f t="shared" si="9045"/>
        <v>16</v>
      </c>
      <c r="D8876" s="149" t="str">
        <f>+VLOOKUP($A8876,mUNICIPIOS!$B$4:$F$343,2,0)</f>
        <v>Quiché</v>
      </c>
      <c r="E8876" s="149">
        <f>+VLOOKUP($A8876,mUNICIPIOS!$B$4:$F$343,3,0)</f>
        <v>1405</v>
      </c>
      <c r="F8876" s="149" t="str">
        <f>+VLOOKUP($A8876,mUNICIPIOS!$B$4:$F$343,4,0)</f>
        <v>Chajul</v>
      </c>
      <c r="G8876" s="139" t="str">
        <f t="shared" ref="G8876:K8876" si="9108">+G8838</f>
        <v>03</v>
      </c>
      <c r="H8876" t="str">
        <f t="shared" si="9108"/>
        <v>ISP</v>
      </c>
      <c r="I8876" t="str">
        <f t="shared" si="9108"/>
        <v>Índice de Servicios Públicos</v>
      </c>
      <c r="J8876" t="str">
        <f t="shared" si="9108"/>
        <v>03-05</v>
      </c>
      <c r="K8876" t="str">
        <f t="shared" si="9108"/>
        <v>Gestión de servicios públicos municipales</v>
      </c>
      <c r="L8876" s="150">
        <f>+VLOOKUP($E8876,ISP_2018!$B$8:$T$347,15,0)</f>
        <v>0</v>
      </c>
      <c r="M8876" s="142" t="str">
        <f>+VLOOKUP($E8876,ISP_2018!$B$8:$T$347,16,0)</f>
        <v>Bajo</v>
      </c>
    </row>
    <row r="8877" spans="1:13" x14ac:dyDescent="0.3">
      <c r="A8877" s="139">
        <f t="shared" ref="A8877:A8940" si="9109">+IF(B8876=38,A8876+1,A8876)</f>
        <v>234</v>
      </c>
      <c r="B8877" s="148">
        <f t="shared" si="9045"/>
        <v>17</v>
      </c>
      <c r="D8877" s="149" t="str">
        <f>+VLOOKUP($A8877,mUNICIPIOS!$B$4:$F$343,2,0)</f>
        <v>Quiché</v>
      </c>
      <c r="E8877" s="149">
        <f>+VLOOKUP($A8877,mUNICIPIOS!$B$4:$F$343,3,0)</f>
        <v>1405</v>
      </c>
      <c r="F8877" s="149" t="str">
        <f>+VLOOKUP($A8877,mUNICIPIOS!$B$4:$F$343,4,0)</f>
        <v>Chajul</v>
      </c>
      <c r="G8877" s="139" t="str">
        <f t="shared" ref="G8877:K8877" si="9110">+G8839</f>
        <v>03</v>
      </c>
      <c r="H8877" t="str">
        <f t="shared" si="9110"/>
        <v>ISP</v>
      </c>
      <c r="I8877" t="str">
        <f t="shared" si="9110"/>
        <v>Índice de Servicios Públicos</v>
      </c>
      <c r="J8877" t="str">
        <f t="shared" si="9110"/>
        <v>INDICE</v>
      </c>
      <c r="K8877">
        <f t="shared" si="9110"/>
        <v>0</v>
      </c>
      <c r="L8877" s="150">
        <f>+VLOOKUP($E8877,ISP_2018!$B$8:$T$347,18,0)</f>
        <v>0</v>
      </c>
      <c r="M8877" s="142" t="str">
        <f>+VLOOKUP($E8877,ISP_2018!$B$8:$T$347,19,0)</f>
        <v>Bajo</v>
      </c>
    </row>
    <row r="8878" spans="1:13" x14ac:dyDescent="0.3">
      <c r="A8878" s="139">
        <f t="shared" si="9109"/>
        <v>234</v>
      </c>
      <c r="B8878" s="148">
        <f t="shared" ref="B8878:B8941" si="9111">+B8840</f>
        <v>18</v>
      </c>
      <c r="D8878" s="149" t="str">
        <f>+VLOOKUP($A8878,mUNICIPIOS!$B$4:$F$343,2,0)</f>
        <v>Quiché</v>
      </c>
      <c r="E8878" s="149">
        <f>+VLOOKUP($A8878,mUNICIPIOS!$B$4:$F$343,3,0)</f>
        <v>1405</v>
      </c>
      <c r="F8878" s="149" t="str">
        <f>+VLOOKUP($A8878,mUNICIPIOS!$B$4:$F$343,4,0)</f>
        <v>Chajul</v>
      </c>
      <c r="G8878" s="139" t="str">
        <f t="shared" ref="G8878:K8878" si="9112">+G8840</f>
        <v>04</v>
      </c>
      <c r="H8878" t="str">
        <f t="shared" si="9112"/>
        <v>IGA</v>
      </c>
      <c r="I8878" t="str">
        <f t="shared" si="9112"/>
        <v>Índice de Gestión Administrativa</v>
      </c>
      <c r="J8878" t="str">
        <f t="shared" si="9112"/>
        <v>04-01</v>
      </c>
      <c r="K8878" t="str">
        <f t="shared" si="9112"/>
        <v>Existencia de elementos de atención municipal orientada al vecino</v>
      </c>
      <c r="L8878" s="150">
        <f>+VLOOKUP($E8878,IGA_2018!$B$8:$N$347,3,0)</f>
        <v>0</v>
      </c>
      <c r="M8878" s="142" t="str">
        <f>+VLOOKUP($E8878,IGA_2018!$B$8:$N$347,4,0)</f>
        <v>Bajo</v>
      </c>
    </row>
    <row r="8879" spans="1:13" x14ac:dyDescent="0.3">
      <c r="A8879" s="139">
        <f t="shared" si="9109"/>
        <v>234</v>
      </c>
      <c r="B8879" s="148">
        <f t="shared" si="9111"/>
        <v>19</v>
      </c>
      <c r="D8879" s="149" t="str">
        <f>+VLOOKUP($A8879,mUNICIPIOS!$B$4:$F$343,2,0)</f>
        <v>Quiché</v>
      </c>
      <c r="E8879" s="149">
        <f>+VLOOKUP($A8879,mUNICIPIOS!$B$4:$F$343,3,0)</f>
        <v>1405</v>
      </c>
      <c r="F8879" s="149" t="str">
        <f>+VLOOKUP($A8879,mUNICIPIOS!$B$4:$F$343,4,0)</f>
        <v>Chajul</v>
      </c>
      <c r="G8879" s="139" t="str">
        <f t="shared" ref="G8879:K8879" si="9113">+G8841</f>
        <v>04</v>
      </c>
      <c r="H8879" t="str">
        <f t="shared" si="9113"/>
        <v>IGA</v>
      </c>
      <c r="I8879" t="str">
        <f t="shared" si="9113"/>
        <v>Índice de Gestión Administrativa</v>
      </c>
      <c r="J8879" t="str">
        <f t="shared" si="9113"/>
        <v>04-02</v>
      </c>
      <c r="K8879" t="str">
        <f t="shared" si="9113"/>
        <v>Gestión del recurso humano.</v>
      </c>
      <c r="L8879" s="150">
        <f>+VLOOKUP($E8879,IGA_2018!$B$8:$N$347,6,0)</f>
        <v>0</v>
      </c>
      <c r="M8879" s="142" t="str">
        <f>+VLOOKUP($E8879,IGA_2018!$B$8:$N$347,7,0)</f>
        <v>Bajo</v>
      </c>
    </row>
    <row r="8880" spans="1:13" x14ac:dyDescent="0.3">
      <c r="A8880" s="139">
        <f t="shared" si="9109"/>
        <v>234</v>
      </c>
      <c r="B8880" s="148">
        <f t="shared" si="9111"/>
        <v>20</v>
      </c>
      <c r="D8880" s="149" t="str">
        <f>+VLOOKUP($A8880,mUNICIPIOS!$B$4:$F$343,2,0)</f>
        <v>Quiché</v>
      </c>
      <c r="E8880" s="149">
        <f>+VLOOKUP($A8880,mUNICIPIOS!$B$4:$F$343,3,0)</f>
        <v>1405</v>
      </c>
      <c r="F8880" s="149" t="str">
        <f>+VLOOKUP($A8880,mUNICIPIOS!$B$4:$F$343,4,0)</f>
        <v>Chajul</v>
      </c>
      <c r="G8880" s="139" t="str">
        <f t="shared" ref="G8880:K8880" si="9114">+G8842</f>
        <v>04</v>
      </c>
      <c r="H8880" t="str">
        <f t="shared" si="9114"/>
        <v>IGA</v>
      </c>
      <c r="I8880" t="str">
        <f t="shared" si="9114"/>
        <v>Índice de Gestión Administrativa</v>
      </c>
      <c r="J8880" t="str">
        <f t="shared" si="9114"/>
        <v>04-03</v>
      </c>
      <c r="K8880" t="str">
        <f t="shared" si="9114"/>
        <v>Existencia de oficinas municipales con instrumentos de gestión.</v>
      </c>
      <c r="L8880" s="150">
        <f>+VLOOKUP($E8880,IGA_2018!$B$8:$N$347,9,0)</f>
        <v>2.6785714285714284E-2</v>
      </c>
      <c r="M8880" s="142" t="str">
        <f>+VLOOKUP($E8880,IGA_2018!$B$8:$N$347,10,0)</f>
        <v>Bajo</v>
      </c>
    </row>
    <row r="8881" spans="1:13" x14ac:dyDescent="0.3">
      <c r="A8881" s="139">
        <f t="shared" si="9109"/>
        <v>234</v>
      </c>
      <c r="B8881" s="148">
        <f t="shared" si="9111"/>
        <v>21</v>
      </c>
      <c r="D8881" s="149" t="str">
        <f>+VLOOKUP($A8881,mUNICIPIOS!$B$4:$F$343,2,0)</f>
        <v>Quiché</v>
      </c>
      <c r="E8881" s="149">
        <f>+VLOOKUP($A8881,mUNICIPIOS!$B$4:$F$343,3,0)</f>
        <v>1405</v>
      </c>
      <c r="F8881" s="149" t="str">
        <f>+VLOOKUP($A8881,mUNICIPIOS!$B$4:$F$343,4,0)</f>
        <v>Chajul</v>
      </c>
      <c r="G8881" s="139" t="str">
        <f t="shared" ref="G8881:K8881" si="9115">+G8843</f>
        <v>04</v>
      </c>
      <c r="H8881" t="str">
        <f t="shared" si="9115"/>
        <v>IGA</v>
      </c>
      <c r="I8881" t="str">
        <f t="shared" si="9115"/>
        <v>Índice de Gestión Administrativa</v>
      </c>
      <c r="J8881" t="str">
        <f t="shared" si="9115"/>
        <v>INDICE</v>
      </c>
      <c r="K8881">
        <f t="shared" si="9115"/>
        <v>0</v>
      </c>
      <c r="L8881" s="150">
        <f>+VLOOKUP($E8881,IGA_2018!$B$8:$N$347,12,0)</f>
        <v>9.3749999999999997E-3</v>
      </c>
      <c r="M8881" s="142" t="str">
        <f>+VLOOKUP($E8881,IGA_2018!$B$8:$N$347,13,0)</f>
        <v>Bajo</v>
      </c>
    </row>
    <row r="8882" spans="1:13" x14ac:dyDescent="0.3">
      <c r="A8882" s="139">
        <f t="shared" si="9109"/>
        <v>234</v>
      </c>
      <c r="B8882" s="148">
        <f t="shared" si="9111"/>
        <v>22</v>
      </c>
      <c r="D8882" s="149" t="str">
        <f>+VLOOKUP($A8882,mUNICIPIOS!$B$4:$F$343,2,0)</f>
        <v>Quiché</v>
      </c>
      <c r="E8882" s="149">
        <f>+VLOOKUP($A8882,mUNICIPIOS!$B$4:$F$343,3,0)</f>
        <v>1405</v>
      </c>
      <c r="F8882" s="149" t="str">
        <f>+VLOOKUP($A8882,mUNICIPIOS!$B$4:$F$343,4,0)</f>
        <v>Chajul</v>
      </c>
      <c r="G8882" s="139" t="str">
        <f t="shared" ref="G8882:K8882" si="9116">+G8844</f>
        <v>05</v>
      </c>
      <c r="H8882" t="str">
        <f t="shared" si="9116"/>
        <v>IGF</v>
      </c>
      <c r="I8882" t="str">
        <f t="shared" si="9116"/>
        <v>Índice de Gestión Financiera</v>
      </c>
      <c r="J8882" t="str">
        <f t="shared" si="9116"/>
        <v>05-01</v>
      </c>
      <c r="K8882" t="str">
        <f t="shared" si="9116"/>
        <v>Autonomía financiera municipal</v>
      </c>
      <c r="L8882" s="150">
        <f>+VLOOKUP($E8882,IGF_2018!$B$8:$Z$347,3,0)</f>
        <v>0.12454392671903947</v>
      </c>
      <c r="M8882" s="142" t="str">
        <f>+VLOOKUP($E8882,IGF_2018!$B$8:$Z$347,4,0)</f>
        <v>Bajo</v>
      </c>
    </row>
    <row r="8883" spans="1:13" x14ac:dyDescent="0.3">
      <c r="A8883" s="139">
        <f t="shared" si="9109"/>
        <v>234</v>
      </c>
      <c r="B8883" s="148">
        <f t="shared" si="9111"/>
        <v>23</v>
      </c>
      <c r="D8883" s="149" t="str">
        <f>+VLOOKUP($A8883,mUNICIPIOS!$B$4:$F$343,2,0)</f>
        <v>Quiché</v>
      </c>
      <c r="E8883" s="149">
        <f>+VLOOKUP($A8883,mUNICIPIOS!$B$4:$F$343,3,0)</f>
        <v>1405</v>
      </c>
      <c r="F8883" s="149" t="str">
        <f>+VLOOKUP($A8883,mUNICIPIOS!$B$4:$F$343,4,0)</f>
        <v>Chajul</v>
      </c>
      <c r="G8883" s="139" t="str">
        <f t="shared" ref="G8883:K8883" si="9117">+G8845</f>
        <v>05</v>
      </c>
      <c r="H8883" t="str">
        <f t="shared" si="9117"/>
        <v>IGF</v>
      </c>
      <c r="I8883" t="str">
        <f t="shared" si="9117"/>
        <v>Índice de Gestión Financiera</v>
      </c>
      <c r="J8883" t="str">
        <f t="shared" si="9117"/>
        <v>05-02</v>
      </c>
      <c r="K8883" t="str">
        <f t="shared" si="9117"/>
        <v xml:space="preserve">Ingresos propios por habitante -sin regalías- </v>
      </c>
      <c r="L8883" s="150">
        <f>+VLOOKUP($E8883,IGF_2018!$B$8:$Z$347,6,0)</f>
        <v>3.1319771655865435E-2</v>
      </c>
      <c r="M8883" s="142" t="str">
        <f>+VLOOKUP($E8883,IGF_2018!$B$8:$Z$347,7,0)</f>
        <v>Bajo</v>
      </c>
    </row>
    <row r="8884" spans="1:13" x14ac:dyDescent="0.3">
      <c r="A8884" s="139">
        <f t="shared" si="9109"/>
        <v>234</v>
      </c>
      <c r="B8884" s="148">
        <f t="shared" si="9111"/>
        <v>24</v>
      </c>
      <c r="D8884" s="149" t="str">
        <f>+VLOOKUP($A8884,mUNICIPIOS!$B$4:$F$343,2,0)</f>
        <v>Quiché</v>
      </c>
      <c r="E8884" s="149">
        <f>+VLOOKUP($A8884,mUNICIPIOS!$B$4:$F$343,3,0)</f>
        <v>1405</v>
      </c>
      <c r="F8884" s="149" t="str">
        <f>+VLOOKUP($A8884,mUNICIPIOS!$B$4:$F$343,4,0)</f>
        <v>Chajul</v>
      </c>
      <c r="G8884" s="139" t="str">
        <f t="shared" ref="G8884:K8884" si="9118">+G8846</f>
        <v>05</v>
      </c>
      <c r="H8884" t="str">
        <f t="shared" si="9118"/>
        <v>IGF</v>
      </c>
      <c r="I8884" t="str">
        <f t="shared" si="9118"/>
        <v>Índice de Gestión Financiera</v>
      </c>
      <c r="J8884" t="str">
        <f t="shared" si="9118"/>
        <v>05-03</v>
      </c>
      <c r="K8884" t="str">
        <f t="shared" si="9118"/>
        <v>Ingresos del IUSI en relación a los ingresos propios -sin regalías-</v>
      </c>
      <c r="L8884" s="150">
        <f>+VLOOKUP($E8884,IGF_2018!$B$8:$Z$347,9,0)</f>
        <v>6.9061776923998175E-2</v>
      </c>
      <c r="M8884" s="142" t="str">
        <f>+VLOOKUP($E8884,IGF_2018!$B$8:$Z$347,10,0)</f>
        <v>Bajo</v>
      </c>
    </row>
    <row r="8885" spans="1:13" x14ac:dyDescent="0.3">
      <c r="A8885" s="139">
        <f t="shared" si="9109"/>
        <v>234</v>
      </c>
      <c r="B8885" s="148">
        <f t="shared" si="9111"/>
        <v>25</v>
      </c>
      <c r="D8885" s="149" t="str">
        <f>+VLOOKUP($A8885,mUNICIPIOS!$B$4:$F$343,2,0)</f>
        <v>Quiché</v>
      </c>
      <c r="E8885" s="149">
        <f>+VLOOKUP($A8885,mUNICIPIOS!$B$4:$F$343,3,0)</f>
        <v>1405</v>
      </c>
      <c r="F8885" s="149" t="str">
        <f>+VLOOKUP($A8885,mUNICIPIOS!$B$4:$F$343,4,0)</f>
        <v>Chajul</v>
      </c>
      <c r="G8885" s="139" t="str">
        <f t="shared" ref="G8885:K8885" si="9119">+G8847</f>
        <v>05</v>
      </c>
      <c r="H8885" t="str">
        <f t="shared" si="9119"/>
        <v>IGF</v>
      </c>
      <c r="I8885" t="str">
        <f t="shared" si="9119"/>
        <v>Índice de Gestión Financiera</v>
      </c>
      <c r="J8885" t="str">
        <f t="shared" si="9119"/>
        <v>05-04</v>
      </c>
      <c r="K8885" t="str">
        <f t="shared" si="9119"/>
        <v>Inversión anual en capital fijo por habitante</v>
      </c>
      <c r="L8885" s="150">
        <f>+VLOOKUP($E8885,IGF_2018!$B$8:$Z$347,12,0)</f>
        <v>4.586344940428818E-2</v>
      </c>
      <c r="M8885" s="142" t="str">
        <f>+VLOOKUP($E8885,IGF_2018!$B$8:$Z$347,13,0)</f>
        <v>Bajo</v>
      </c>
    </row>
    <row r="8886" spans="1:13" x14ac:dyDescent="0.3">
      <c r="A8886" s="139">
        <f t="shared" si="9109"/>
        <v>234</v>
      </c>
      <c r="B8886" s="148">
        <f t="shared" si="9111"/>
        <v>26</v>
      </c>
      <c r="D8886" s="149" t="str">
        <f>+VLOOKUP($A8886,mUNICIPIOS!$B$4:$F$343,2,0)</f>
        <v>Quiché</v>
      </c>
      <c r="E8886" s="149">
        <f>+VLOOKUP($A8886,mUNICIPIOS!$B$4:$F$343,3,0)</f>
        <v>1405</v>
      </c>
      <c r="F8886" s="149" t="str">
        <f>+VLOOKUP($A8886,mUNICIPIOS!$B$4:$F$343,4,0)</f>
        <v>Chajul</v>
      </c>
      <c r="G8886" s="139" t="str">
        <f t="shared" ref="G8886:K8886" si="9120">+G8848</f>
        <v>05</v>
      </c>
      <c r="H8886" t="str">
        <f t="shared" si="9120"/>
        <v>IGF</v>
      </c>
      <c r="I8886" t="str">
        <f t="shared" si="9120"/>
        <v>Índice de Gestión Financiera</v>
      </c>
      <c r="J8886" t="str">
        <f t="shared" si="9120"/>
        <v>05-05</v>
      </c>
      <c r="K8886" t="str">
        <f t="shared" si="9120"/>
        <v>Inversión anual en capital fijo con recursos percibidos por ingresos propios</v>
      </c>
      <c r="L8886" s="150">
        <f>+VLOOKUP($E8886,IGF_2018!$B$8:$Z$347,15,0)</f>
        <v>0.11460079392984404</v>
      </c>
      <c r="M8886" s="142" t="str">
        <f>+VLOOKUP($E8886,IGF_2018!$B$8:$Z$347,16,0)</f>
        <v>Bajo</v>
      </c>
    </row>
    <row r="8887" spans="1:13" x14ac:dyDescent="0.3">
      <c r="A8887" s="139">
        <f t="shared" si="9109"/>
        <v>234</v>
      </c>
      <c r="B8887" s="148">
        <f t="shared" si="9111"/>
        <v>27</v>
      </c>
      <c r="D8887" s="149" t="str">
        <f>+VLOOKUP($A8887,mUNICIPIOS!$B$4:$F$343,2,0)</f>
        <v>Quiché</v>
      </c>
      <c r="E8887" s="149">
        <f>+VLOOKUP($A8887,mUNICIPIOS!$B$4:$F$343,3,0)</f>
        <v>1405</v>
      </c>
      <c r="F8887" s="149" t="str">
        <f>+VLOOKUP($A8887,mUNICIPIOS!$B$4:$F$343,4,0)</f>
        <v>Chajul</v>
      </c>
      <c r="G8887" s="139" t="str">
        <f t="shared" ref="G8887:K8887" si="9121">+G8849</f>
        <v>05</v>
      </c>
      <c r="H8887" t="str">
        <f t="shared" si="9121"/>
        <v>IGF</v>
      </c>
      <c r="I8887" t="str">
        <f t="shared" si="9121"/>
        <v>Índice de Gestión Financiera</v>
      </c>
      <c r="J8887" t="str">
        <f t="shared" si="9121"/>
        <v>05-06</v>
      </c>
      <c r="K8887" t="str">
        <f t="shared" si="9121"/>
        <v xml:space="preserve">Inversión anual en capital fijo con recursos percibidos por transferencias del Gobierno Central </v>
      </c>
      <c r="L8887" s="150">
        <f>+VLOOKUP($E8887,IGF_2018!$B$8:$Z$347,18,0)</f>
        <v>7.241630515923389E-2</v>
      </c>
      <c r="M8887" s="142" t="str">
        <f>+VLOOKUP($E8887,IGF_2018!$B$8:$Z$347,19,0)</f>
        <v>Bajo</v>
      </c>
    </row>
    <row r="8888" spans="1:13" x14ac:dyDescent="0.3">
      <c r="A8888" s="139">
        <f t="shared" si="9109"/>
        <v>234</v>
      </c>
      <c r="B8888" s="148">
        <f t="shared" si="9111"/>
        <v>28</v>
      </c>
      <c r="D8888" s="149" t="str">
        <f>+VLOOKUP($A8888,mUNICIPIOS!$B$4:$F$343,2,0)</f>
        <v>Quiché</v>
      </c>
      <c r="E8888" s="149">
        <f>+VLOOKUP($A8888,mUNICIPIOS!$B$4:$F$343,3,0)</f>
        <v>1405</v>
      </c>
      <c r="F8888" s="149" t="str">
        <f>+VLOOKUP($A8888,mUNICIPIOS!$B$4:$F$343,4,0)</f>
        <v>Chajul</v>
      </c>
      <c r="G8888" s="139" t="str">
        <f t="shared" ref="G8888:K8888" si="9122">+G8850</f>
        <v>05</v>
      </c>
      <c r="H8888" t="str">
        <f t="shared" si="9122"/>
        <v>IGF</v>
      </c>
      <c r="I8888" t="str">
        <f t="shared" si="9122"/>
        <v>Índice de Gestión Financiera</v>
      </c>
      <c r="J8888" t="str">
        <f t="shared" si="9122"/>
        <v>05-07</v>
      </c>
      <c r="K8888" t="str">
        <f t="shared" si="9122"/>
        <v>Financiamiento por endeudamiento municipal</v>
      </c>
      <c r="L8888" s="150">
        <f>+VLOOKUP($E8888,IGF_2018!$B$8:$Z$347,21,0)</f>
        <v>1</v>
      </c>
      <c r="M8888" s="142" t="str">
        <f>+VLOOKUP($E8888,IGF_2018!$B$8:$Z$347,22,0)</f>
        <v>Alto</v>
      </c>
    </row>
    <row r="8889" spans="1:13" x14ac:dyDescent="0.3">
      <c r="A8889" s="139">
        <f t="shared" si="9109"/>
        <v>234</v>
      </c>
      <c r="B8889" s="148">
        <f t="shared" si="9111"/>
        <v>29</v>
      </c>
      <c r="D8889" s="149" t="str">
        <f>+VLOOKUP($A8889,mUNICIPIOS!$B$4:$F$343,2,0)</f>
        <v>Quiché</v>
      </c>
      <c r="E8889" s="149">
        <f>+VLOOKUP($A8889,mUNICIPIOS!$B$4:$F$343,3,0)</f>
        <v>1405</v>
      </c>
      <c r="F8889" s="149" t="str">
        <f>+VLOOKUP($A8889,mUNICIPIOS!$B$4:$F$343,4,0)</f>
        <v>Chajul</v>
      </c>
      <c r="G8889" s="139" t="str">
        <f t="shared" ref="G8889:K8889" si="9123">+G8851</f>
        <v>05</v>
      </c>
      <c r="H8889" t="str">
        <f t="shared" si="9123"/>
        <v>IGF</v>
      </c>
      <c r="I8889" t="str">
        <f t="shared" si="9123"/>
        <v>Índice de Gestión Financiera</v>
      </c>
      <c r="J8889" t="str">
        <f t="shared" si="9123"/>
        <v>INDICE</v>
      </c>
      <c r="K8889">
        <f t="shared" si="9123"/>
        <v>0</v>
      </c>
      <c r="L8889" s="150">
        <f>+VLOOKUP($E8889,IGF_2018!$B$8:$Z$347,24,0)</f>
        <v>0.26136697221671745</v>
      </c>
      <c r="M8889" s="142" t="str">
        <f>+VLOOKUP($E8889,IGF_2018!$B$8:$Z$347,25,0)</f>
        <v>Medio bajo</v>
      </c>
    </row>
    <row r="8890" spans="1:13" x14ac:dyDescent="0.3">
      <c r="A8890" s="139">
        <f t="shared" si="9109"/>
        <v>234</v>
      </c>
      <c r="B8890" s="148">
        <f t="shared" si="9111"/>
        <v>30</v>
      </c>
      <c r="D8890" s="149" t="str">
        <f>+VLOOKUP($A8890,mUNICIPIOS!$B$4:$F$343,2,0)</f>
        <v>Quiché</v>
      </c>
      <c r="E8890" s="149">
        <f>+VLOOKUP($A8890,mUNICIPIOS!$B$4:$F$343,3,0)</f>
        <v>1405</v>
      </c>
      <c r="F8890" s="149" t="str">
        <f>+VLOOKUP($A8890,mUNICIPIOS!$B$4:$F$343,4,0)</f>
        <v>Chajul</v>
      </c>
      <c r="G8890" s="139" t="str">
        <f t="shared" ref="G8890:K8890" si="9124">+G8852</f>
        <v>06</v>
      </c>
      <c r="H8890" t="str">
        <f t="shared" si="9124"/>
        <v>IGE</v>
      </c>
      <c r="I8890" t="str">
        <f t="shared" si="9124"/>
        <v>Índice de Gestión Estratégica</v>
      </c>
      <c r="J8890" t="str">
        <f t="shared" si="9124"/>
        <v>06-01</v>
      </c>
      <c r="K8890" t="str">
        <f t="shared" si="9124"/>
        <v>Ejecución del Plan Operativo Anual  (POA)</v>
      </c>
      <c r="L8890" s="150">
        <f>+VLOOKUP($E8890,IGE_2018!$B$8:$Z$347,3,0)</f>
        <v>0</v>
      </c>
      <c r="M8890" s="142" t="str">
        <f>+VLOOKUP($E8890,IGE_2018!$B$8:$Z$347,4,0)</f>
        <v>Bajo</v>
      </c>
    </row>
    <row r="8891" spans="1:13" x14ac:dyDescent="0.3">
      <c r="A8891" s="139">
        <f t="shared" si="9109"/>
        <v>234</v>
      </c>
      <c r="B8891" s="148">
        <f t="shared" si="9111"/>
        <v>31</v>
      </c>
      <c r="D8891" s="149" t="str">
        <f>+VLOOKUP($A8891,mUNICIPIOS!$B$4:$F$343,2,0)</f>
        <v>Quiché</v>
      </c>
      <c r="E8891" s="149">
        <f>+VLOOKUP($A8891,mUNICIPIOS!$B$4:$F$343,3,0)</f>
        <v>1405</v>
      </c>
      <c r="F8891" s="149" t="str">
        <f>+VLOOKUP($A8891,mUNICIPIOS!$B$4:$F$343,4,0)</f>
        <v>Chajul</v>
      </c>
      <c r="G8891" s="139" t="str">
        <f t="shared" ref="G8891:K8891" si="9125">+G8853</f>
        <v>06</v>
      </c>
      <c r="H8891" t="str">
        <f t="shared" si="9125"/>
        <v>IGE</v>
      </c>
      <c r="I8891" t="str">
        <f t="shared" si="9125"/>
        <v>Índice de Gestión Estratégica</v>
      </c>
      <c r="J8891" t="str">
        <f t="shared" si="9125"/>
        <v>06-02</v>
      </c>
      <c r="K8891" t="str">
        <f t="shared" si="9125"/>
        <v>Relación Plan de Desarrollo Municipal y Ordenamiento Territorial (PDM-OT) - Plan Estratégico Institucional (PEI) - Plan Operativo Multianual (POM) - Plan Operativo Anual (POA)</v>
      </c>
      <c r="L8891" s="150">
        <f>+VLOOKUP($E8891,IGE_2018!$B$8:$Z$347,6,0)</f>
        <v>0</v>
      </c>
      <c r="M8891" s="142" t="str">
        <f>+VLOOKUP($E8891,IGE_2018!$B$8:$Z$347,7,0)</f>
        <v>Bajo</v>
      </c>
    </row>
    <row r="8892" spans="1:13" x14ac:dyDescent="0.3">
      <c r="A8892" s="139">
        <f t="shared" si="9109"/>
        <v>234</v>
      </c>
      <c r="B8892" s="148">
        <f t="shared" si="9111"/>
        <v>32</v>
      </c>
      <c r="D8892" s="149" t="str">
        <f>+VLOOKUP($A8892,mUNICIPIOS!$B$4:$F$343,2,0)</f>
        <v>Quiché</v>
      </c>
      <c r="E8892" s="149">
        <f>+VLOOKUP($A8892,mUNICIPIOS!$B$4:$F$343,3,0)</f>
        <v>1405</v>
      </c>
      <c r="F8892" s="149" t="str">
        <f>+VLOOKUP($A8892,mUNICIPIOS!$B$4:$F$343,4,0)</f>
        <v>Chajul</v>
      </c>
      <c r="G8892" s="139" t="str">
        <f t="shared" ref="G8892:K8892" si="9126">+G8854</f>
        <v>06</v>
      </c>
      <c r="H8892" t="str">
        <f t="shared" si="9126"/>
        <v>IGE</v>
      </c>
      <c r="I8892" t="str">
        <f t="shared" si="9126"/>
        <v>Índice de Gestión Estratégica</v>
      </c>
      <c r="J8892" t="str">
        <f t="shared" si="9126"/>
        <v>06-03</v>
      </c>
      <c r="K8892" t="str">
        <f t="shared" si="9126"/>
        <v>Presupuesto de egresos relacionado a competencias municipales que responden a prioridades nacionales de desarrollo.</v>
      </c>
      <c r="L8892" s="150">
        <f>+VLOOKUP($E8892,IGE_2018!$B$8:$Z$347,9,0)</f>
        <v>0.29467606901896637</v>
      </c>
      <c r="M8892" s="142" t="str">
        <f>+VLOOKUP($E8892,IGE_2018!$B$8:$Z$347,10,0)</f>
        <v>Medio bajo</v>
      </c>
    </row>
    <row r="8893" spans="1:13" x14ac:dyDescent="0.3">
      <c r="A8893" s="139">
        <f t="shared" si="9109"/>
        <v>234</v>
      </c>
      <c r="B8893" s="148">
        <f t="shared" si="9111"/>
        <v>33</v>
      </c>
      <c r="D8893" s="149" t="str">
        <f>+VLOOKUP($A8893,mUNICIPIOS!$B$4:$F$343,2,0)</f>
        <v>Quiché</v>
      </c>
      <c r="E8893" s="149">
        <f>+VLOOKUP($A8893,mUNICIPIOS!$B$4:$F$343,3,0)</f>
        <v>1405</v>
      </c>
      <c r="F8893" s="149" t="str">
        <f>+VLOOKUP($A8893,mUNICIPIOS!$B$4:$F$343,4,0)</f>
        <v>Chajul</v>
      </c>
      <c r="G8893" s="139" t="str">
        <f t="shared" ref="G8893:K8893" si="9127">+G8855</f>
        <v>06</v>
      </c>
      <c r="H8893" t="str">
        <f t="shared" si="9127"/>
        <v>IGE</v>
      </c>
      <c r="I8893" t="str">
        <f t="shared" si="9127"/>
        <v>Índice de Gestión Estratégica</v>
      </c>
      <c r="J8893" t="str">
        <f t="shared" si="9127"/>
        <v>06-04</v>
      </c>
      <c r="K8893" t="str">
        <f t="shared" si="9127"/>
        <v>Institucionalización de la gestión ordenada del territorio</v>
      </c>
      <c r="L8893" s="150">
        <f>+VLOOKUP($E8893,IGE_2018!$B$8:$Z$347,12,0)</f>
        <v>0</v>
      </c>
      <c r="M8893" s="142" t="str">
        <f>+VLOOKUP($E8893,IGE_2018!$B$8:$Z$347,13,0)</f>
        <v>Bajo</v>
      </c>
    </row>
    <row r="8894" spans="1:13" x14ac:dyDescent="0.3">
      <c r="A8894" s="139">
        <f t="shared" si="9109"/>
        <v>234</v>
      </c>
      <c r="B8894" s="148">
        <f t="shared" si="9111"/>
        <v>34</v>
      </c>
      <c r="D8894" s="149" t="str">
        <f>+VLOOKUP($A8894,mUNICIPIOS!$B$4:$F$343,2,0)</f>
        <v>Quiché</v>
      </c>
      <c r="E8894" s="149">
        <f>+VLOOKUP($A8894,mUNICIPIOS!$B$4:$F$343,3,0)</f>
        <v>1405</v>
      </c>
      <c r="F8894" s="149" t="str">
        <f>+VLOOKUP($A8894,mUNICIPIOS!$B$4:$F$343,4,0)</f>
        <v>Chajul</v>
      </c>
      <c r="G8894" s="139" t="str">
        <f t="shared" ref="G8894:K8894" si="9128">+G8856</f>
        <v>06</v>
      </c>
      <c r="H8894" t="str">
        <f t="shared" si="9128"/>
        <v>IGE</v>
      </c>
      <c r="I8894" t="str">
        <f t="shared" si="9128"/>
        <v>Índice de Gestión Estratégica</v>
      </c>
      <c r="J8894" t="str">
        <f t="shared" si="9128"/>
        <v>06-05</v>
      </c>
      <c r="K8894" t="str">
        <f t="shared" si="9128"/>
        <v>Acciones para la gestión ordenada del territorio</v>
      </c>
      <c r="L8894" s="150">
        <f>+VLOOKUP($E8894,IGE_2018!$B$8:$Z$347,15,0)</f>
        <v>0</v>
      </c>
      <c r="M8894" s="142" t="str">
        <f>+VLOOKUP($E8894,IGE_2018!$B$8:$Z$347,16,0)</f>
        <v>Bajo</v>
      </c>
    </row>
    <row r="8895" spans="1:13" x14ac:dyDescent="0.3">
      <c r="A8895" s="139">
        <f t="shared" si="9109"/>
        <v>234</v>
      </c>
      <c r="B8895" s="148">
        <f t="shared" si="9111"/>
        <v>35</v>
      </c>
      <c r="D8895" s="149" t="str">
        <f>+VLOOKUP($A8895,mUNICIPIOS!$B$4:$F$343,2,0)</f>
        <v>Quiché</v>
      </c>
      <c r="E8895" s="149">
        <f>+VLOOKUP($A8895,mUNICIPIOS!$B$4:$F$343,3,0)</f>
        <v>1405</v>
      </c>
      <c r="F8895" s="149" t="str">
        <f>+VLOOKUP($A8895,mUNICIPIOS!$B$4:$F$343,4,0)</f>
        <v>Chajul</v>
      </c>
      <c r="G8895" s="139" t="str">
        <f t="shared" ref="G8895:K8895" si="9129">+G8857</f>
        <v>06</v>
      </c>
      <c r="H8895" t="str">
        <f t="shared" si="9129"/>
        <v>IGE</v>
      </c>
      <c r="I8895" t="str">
        <f t="shared" si="9129"/>
        <v>Índice de Gestión Estratégica</v>
      </c>
      <c r="J8895" t="str">
        <f t="shared" si="9129"/>
        <v>06-06</v>
      </c>
      <c r="K8895" t="str">
        <f t="shared" si="9129"/>
        <v>Gestión de riesgo en la formulación de proyectos derivados de la planificación operativa anual</v>
      </c>
      <c r="L8895" s="150">
        <f>+VLOOKUP($E8895,IGE_2018!$B$8:$Z$347,18,0)</f>
        <v>0</v>
      </c>
      <c r="M8895" s="142" t="str">
        <f>+VLOOKUP($E8895,IGE_2018!$B$8:$Z$347,19,0)</f>
        <v>Bajo</v>
      </c>
    </row>
    <row r="8896" spans="1:13" x14ac:dyDescent="0.3">
      <c r="A8896" s="139">
        <f t="shared" si="9109"/>
        <v>234</v>
      </c>
      <c r="B8896" s="148">
        <f t="shared" si="9111"/>
        <v>36</v>
      </c>
      <c r="D8896" s="149" t="str">
        <f>+VLOOKUP($A8896,mUNICIPIOS!$B$4:$F$343,2,0)</f>
        <v>Quiché</v>
      </c>
      <c r="E8896" s="149">
        <f>+VLOOKUP($A8896,mUNICIPIOS!$B$4:$F$343,3,0)</f>
        <v>1405</v>
      </c>
      <c r="F8896" s="149" t="str">
        <f>+VLOOKUP($A8896,mUNICIPIOS!$B$4:$F$343,4,0)</f>
        <v>Chajul</v>
      </c>
      <c r="G8896" s="139" t="str">
        <f t="shared" ref="G8896:K8896" si="9130">+G8858</f>
        <v>06</v>
      </c>
      <c r="H8896" t="str">
        <f t="shared" si="9130"/>
        <v>IGE</v>
      </c>
      <c r="I8896" t="str">
        <f t="shared" si="9130"/>
        <v>Índice de Gestión Estratégica</v>
      </c>
      <c r="J8896" t="str">
        <f t="shared" si="9130"/>
        <v>06-07</v>
      </c>
      <c r="K8896" t="str">
        <f t="shared" si="9130"/>
        <v>Ingresos por servicios ambientales en relación a los ingresos propios sin regalías</v>
      </c>
      <c r="L8896" s="150">
        <f>+VLOOKUP($E8896,IGE_2018!$B$8:$Z$347,21,0)</f>
        <v>1.3436853935175732E-2</v>
      </c>
      <c r="M8896" s="142" t="str">
        <f>+VLOOKUP($E8896,IGE_2018!$B$8:$Z$347,22,0)</f>
        <v>Bajo</v>
      </c>
    </row>
    <row r="8897" spans="1:13" x14ac:dyDescent="0.3">
      <c r="A8897" s="139">
        <f t="shared" si="9109"/>
        <v>234</v>
      </c>
      <c r="B8897" s="148">
        <f t="shared" si="9111"/>
        <v>37</v>
      </c>
      <c r="D8897" s="149" t="str">
        <f>+VLOOKUP($A8897,mUNICIPIOS!$B$4:$F$343,2,0)</f>
        <v>Quiché</v>
      </c>
      <c r="E8897" s="149">
        <f>+VLOOKUP($A8897,mUNICIPIOS!$B$4:$F$343,3,0)</f>
        <v>1405</v>
      </c>
      <c r="F8897" s="149" t="str">
        <f>+VLOOKUP($A8897,mUNICIPIOS!$B$4:$F$343,4,0)</f>
        <v>Chajul</v>
      </c>
      <c r="G8897" s="139" t="str">
        <f t="shared" ref="G8897:K8897" si="9131">+G8859</f>
        <v>06</v>
      </c>
      <c r="H8897" t="str">
        <f t="shared" si="9131"/>
        <v>IGE</v>
      </c>
      <c r="I8897" t="str">
        <f t="shared" si="9131"/>
        <v>Índice de Gestión Estratégica</v>
      </c>
      <c r="J8897" t="str">
        <f t="shared" si="9131"/>
        <v>INDICE</v>
      </c>
      <c r="K8897">
        <f t="shared" si="9131"/>
        <v>0</v>
      </c>
      <c r="L8897" s="150">
        <f>+VLOOKUP($E8897,IGE_2018!$B$8:$Z$347,24,0)</f>
        <v>7.5012702648259169E-2</v>
      </c>
      <c r="M8897" s="142" t="str">
        <f>+VLOOKUP($E8897,IGE_2018!$B$8:$Z$347,25,0)</f>
        <v>Bajo</v>
      </c>
    </row>
    <row r="8898" spans="1:13" x14ac:dyDescent="0.3">
      <c r="A8898" s="139">
        <f t="shared" si="9109"/>
        <v>234</v>
      </c>
      <c r="B8898" s="148">
        <f t="shared" si="9111"/>
        <v>38</v>
      </c>
      <c r="D8898" s="149" t="str">
        <f>+VLOOKUP($A8898,mUNICIPIOS!$B$4:$F$343,2,0)</f>
        <v>Quiché</v>
      </c>
      <c r="E8898" s="149">
        <f>+VLOOKUP($A8898,mUNICIPIOS!$B$4:$F$343,3,0)</f>
        <v>1405</v>
      </c>
      <c r="F8898" s="149" t="str">
        <f>+VLOOKUP($A8898,mUNICIPIOS!$B$4:$F$343,4,0)</f>
        <v>Chajul</v>
      </c>
      <c r="G8898" s="139" t="str">
        <f t="shared" ref="G8898:K8898" si="9132">+G8860</f>
        <v>RANKING</v>
      </c>
      <c r="H8898" t="str">
        <f t="shared" si="9132"/>
        <v>RGM</v>
      </c>
      <c r="I8898" t="str">
        <f t="shared" si="9132"/>
        <v>Ranking de la Gestión Municipal 2018</v>
      </c>
      <c r="J8898" t="str">
        <f t="shared" si="9132"/>
        <v>RANKING</v>
      </c>
      <c r="K8898">
        <f t="shared" si="9132"/>
        <v>0</v>
      </c>
      <c r="L8898" s="151">
        <f>+VLOOKUP($E8898,Resultados_generales!$C$8:$AE$347,27,0)</f>
        <v>0.19371582804168624</v>
      </c>
      <c r="M8898" t="str">
        <f>+VLOOKUP($E8898,Resultados_generales!$C$8:$AE$347,28,0)</f>
        <v>Bajo</v>
      </c>
    </row>
    <row r="8899" spans="1:13" x14ac:dyDescent="0.3">
      <c r="A8899" s="139">
        <f t="shared" si="9109"/>
        <v>235</v>
      </c>
      <c r="B8899" s="148">
        <f t="shared" si="9111"/>
        <v>1</v>
      </c>
      <c r="D8899" s="149" t="str">
        <f>+VLOOKUP($A8899,mUNICIPIOS!$B$4:$F$343,2,0)</f>
        <v>Quiché</v>
      </c>
      <c r="E8899" s="149">
        <f>+VLOOKUP($A8899,mUNICIPIOS!$B$4:$F$343,3,0)</f>
        <v>1406</v>
      </c>
      <c r="F8899" s="149" t="str">
        <f>+VLOOKUP($A8899,mUNICIPIOS!$B$4:$F$343,4,0)</f>
        <v>Chichicastenango</v>
      </c>
      <c r="G8899" s="139" t="str">
        <f t="shared" ref="G8899:K8899" si="9133">+G8861</f>
        <v>01</v>
      </c>
      <c r="H8899" t="str">
        <f t="shared" si="9133"/>
        <v>IPC</v>
      </c>
      <c r="I8899" t="str">
        <f t="shared" si="9133"/>
        <v>Índice de Participación Ciudadana</v>
      </c>
      <c r="J8899" t="str">
        <f t="shared" si="9133"/>
        <v>01-01</v>
      </c>
      <c r="K8899" t="str">
        <f t="shared" si="9133"/>
        <v>Número de reuniones del COMUDE en el año de la medición.</v>
      </c>
      <c r="L8899" s="150">
        <f>+VLOOKUP($E8899,IPC_2018!$B$8:$T$347,3,0)</f>
        <v>1</v>
      </c>
      <c r="M8899" s="142" t="str">
        <f>+VLOOKUP($E8899,IPC_2018!$B$8:$T$347,4,0)</f>
        <v>Alto</v>
      </c>
    </row>
    <row r="8900" spans="1:13" x14ac:dyDescent="0.3">
      <c r="A8900" s="139">
        <f t="shared" si="9109"/>
        <v>235</v>
      </c>
      <c r="B8900" s="148">
        <f t="shared" si="9111"/>
        <v>2</v>
      </c>
      <c r="D8900" s="149" t="str">
        <f>+VLOOKUP($A8900,mUNICIPIOS!$B$4:$F$343,2,0)</f>
        <v>Quiché</v>
      </c>
      <c r="E8900" s="149">
        <f>+VLOOKUP($A8900,mUNICIPIOS!$B$4:$F$343,3,0)</f>
        <v>1406</v>
      </c>
      <c r="F8900" s="149" t="str">
        <f>+VLOOKUP($A8900,mUNICIPIOS!$B$4:$F$343,4,0)</f>
        <v>Chichicastenango</v>
      </c>
      <c r="G8900" s="139" t="str">
        <f t="shared" ref="G8900:K8900" si="9134">+G8862</f>
        <v>01</v>
      </c>
      <c r="H8900" t="str">
        <f t="shared" si="9134"/>
        <v>IPC</v>
      </c>
      <c r="I8900" t="str">
        <f t="shared" si="9134"/>
        <v>Índice de Participación Ciudadana</v>
      </c>
      <c r="J8900" t="str">
        <f t="shared" si="9134"/>
        <v>01-02</v>
      </c>
      <c r="K8900" t="str">
        <f t="shared" si="9134"/>
        <v>Participación de Alcaldes, Concejales y Síndicos determinados o designados en el COMUDE</v>
      </c>
      <c r="L8900" s="150">
        <f>+VLOOKUP($E8900,IPC_2018!$B$8:$T$347,6,0)</f>
        <v>0.83888888888888891</v>
      </c>
      <c r="M8900" s="142" t="str">
        <f>+VLOOKUP($E8900,IPC_2018!$B$8:$T$347,7,0)</f>
        <v>Alto</v>
      </c>
    </row>
    <row r="8901" spans="1:13" x14ac:dyDescent="0.3">
      <c r="A8901" s="139">
        <f t="shared" si="9109"/>
        <v>235</v>
      </c>
      <c r="B8901" s="148">
        <f t="shared" si="9111"/>
        <v>3</v>
      </c>
      <c r="D8901" s="149" t="str">
        <f>+VLOOKUP($A8901,mUNICIPIOS!$B$4:$F$343,2,0)</f>
        <v>Quiché</v>
      </c>
      <c r="E8901" s="149">
        <f>+VLOOKUP($A8901,mUNICIPIOS!$B$4:$F$343,3,0)</f>
        <v>1406</v>
      </c>
      <c r="F8901" s="149" t="str">
        <f>+VLOOKUP($A8901,mUNICIPIOS!$B$4:$F$343,4,0)</f>
        <v>Chichicastenango</v>
      </c>
      <c r="G8901" s="139" t="str">
        <f t="shared" ref="G8901:K8901" si="9135">+G8863</f>
        <v>01</v>
      </c>
      <c r="H8901" t="str">
        <f t="shared" si="9135"/>
        <v>IPC</v>
      </c>
      <c r="I8901" t="str">
        <f t="shared" si="9135"/>
        <v>Índice de Participación Ciudadana</v>
      </c>
      <c r="J8901" t="str">
        <f t="shared" si="9135"/>
        <v>01-03</v>
      </c>
      <c r="K8901" t="str">
        <f t="shared" si="9135"/>
        <v>Participación  de organizaciones de jóvenes, mujeres, pueblos mayas, xincas, garífunas, y otras organizaciones en el Comude</v>
      </c>
      <c r="L8901" s="150">
        <f>+VLOOKUP($E8901,IPC_2018!$B$8:$T$347,9,0)</f>
        <v>0.33789954337899547</v>
      </c>
      <c r="M8901" s="142" t="str">
        <f>+VLOOKUP($E8901,IPC_2018!$B$8:$T$347,10,0)</f>
        <v>Medio bajo</v>
      </c>
    </row>
    <row r="8902" spans="1:13" x14ac:dyDescent="0.3">
      <c r="A8902" s="139">
        <f t="shared" si="9109"/>
        <v>235</v>
      </c>
      <c r="B8902" s="148">
        <f t="shared" si="9111"/>
        <v>4</v>
      </c>
      <c r="D8902" s="149" t="str">
        <f>+VLOOKUP($A8902,mUNICIPIOS!$B$4:$F$343,2,0)</f>
        <v>Quiché</v>
      </c>
      <c r="E8902" s="149">
        <f>+VLOOKUP($A8902,mUNICIPIOS!$B$4:$F$343,3,0)</f>
        <v>1406</v>
      </c>
      <c r="F8902" s="149" t="str">
        <f>+VLOOKUP($A8902,mUNICIPIOS!$B$4:$F$343,4,0)</f>
        <v>Chichicastenango</v>
      </c>
      <c r="G8902" s="139" t="str">
        <f t="shared" ref="G8902:K8902" si="9136">+G8864</f>
        <v>01</v>
      </c>
      <c r="H8902" t="str">
        <f t="shared" si="9136"/>
        <v>IPC</v>
      </c>
      <c r="I8902" t="str">
        <f t="shared" si="9136"/>
        <v>Índice de Participación Ciudadana</v>
      </c>
      <c r="J8902" t="str">
        <f t="shared" si="9136"/>
        <v>01-04</v>
      </c>
      <c r="K8902" t="str">
        <f t="shared" si="9136"/>
        <v>Representatividad territorial del Comude.</v>
      </c>
      <c r="L8902" s="150">
        <f>+VLOOKUP($E8902,IPC_2018!$B$8:$T$347,12,0)</f>
        <v>0.90989583333333335</v>
      </c>
      <c r="M8902" s="142" t="str">
        <f>+VLOOKUP($E8902,IPC_2018!$B$8:$T$347,13,0)</f>
        <v>Alto</v>
      </c>
    </row>
    <row r="8903" spans="1:13" x14ac:dyDescent="0.3">
      <c r="A8903" s="139">
        <f t="shared" si="9109"/>
        <v>235</v>
      </c>
      <c r="B8903" s="148">
        <f t="shared" si="9111"/>
        <v>5</v>
      </c>
      <c r="D8903" s="149" t="str">
        <f>+VLOOKUP($A8903,mUNICIPIOS!$B$4:$F$343,2,0)</f>
        <v>Quiché</v>
      </c>
      <c r="E8903" s="149">
        <f>+VLOOKUP($A8903,mUNICIPIOS!$B$4:$F$343,3,0)</f>
        <v>1406</v>
      </c>
      <c r="F8903" s="149" t="str">
        <f>+VLOOKUP($A8903,mUNICIPIOS!$B$4:$F$343,4,0)</f>
        <v>Chichicastenango</v>
      </c>
      <c r="G8903" s="139" t="str">
        <f t="shared" ref="G8903:K8903" si="9137">+G8865</f>
        <v>01</v>
      </c>
      <c r="H8903" t="str">
        <f t="shared" si="9137"/>
        <v>IPC</v>
      </c>
      <c r="I8903" t="str">
        <f t="shared" si="9137"/>
        <v>Índice de Participación Ciudadana</v>
      </c>
      <c r="J8903" t="str">
        <f t="shared" si="9137"/>
        <v>01-05</v>
      </c>
      <c r="K8903" t="str">
        <f t="shared" si="9137"/>
        <v>Funcionamiento del Comude</v>
      </c>
      <c r="L8903" s="150">
        <f>+VLOOKUP($E8903,IPC_2018!$B$8:$T$347,15,0)</f>
        <v>0.40774072452570337</v>
      </c>
      <c r="M8903" s="142" t="str">
        <f>+VLOOKUP($E8903,IPC_2018!$B$8:$T$347,16,0)</f>
        <v>Medio</v>
      </c>
    </row>
    <row r="8904" spans="1:13" x14ac:dyDescent="0.3">
      <c r="A8904" s="139">
        <f t="shared" si="9109"/>
        <v>235</v>
      </c>
      <c r="B8904" s="148">
        <f t="shared" si="9111"/>
        <v>6</v>
      </c>
      <c r="D8904" s="149" t="str">
        <f>+VLOOKUP($A8904,mUNICIPIOS!$B$4:$F$343,2,0)</f>
        <v>Quiché</v>
      </c>
      <c r="E8904" s="149">
        <f>+VLOOKUP($A8904,mUNICIPIOS!$B$4:$F$343,3,0)</f>
        <v>1406</v>
      </c>
      <c r="F8904" s="149" t="str">
        <f>+VLOOKUP($A8904,mUNICIPIOS!$B$4:$F$343,4,0)</f>
        <v>Chichicastenango</v>
      </c>
      <c r="G8904" s="139" t="str">
        <f t="shared" ref="G8904:K8904" si="9138">+G8866</f>
        <v>01</v>
      </c>
      <c r="H8904" t="str">
        <f t="shared" si="9138"/>
        <v>IPC</v>
      </c>
      <c r="I8904" t="str">
        <f t="shared" si="9138"/>
        <v>Índice de Participación Ciudadana</v>
      </c>
      <c r="J8904" t="str">
        <f t="shared" si="9138"/>
        <v>INDICE</v>
      </c>
      <c r="K8904">
        <f t="shared" si="9138"/>
        <v>0</v>
      </c>
      <c r="L8904" s="150">
        <f>+VLOOKUP($E8904,IPC_2018!$B$8:$T$347,18,0)</f>
        <v>0.77819152629681587</v>
      </c>
      <c r="M8904" s="142" t="str">
        <f>+VLOOKUP($E8904,IPC_2018!$B$8:$T$347,19,0)</f>
        <v>Medio alto</v>
      </c>
    </row>
    <row r="8905" spans="1:13" x14ac:dyDescent="0.3">
      <c r="A8905" s="139">
        <f t="shared" si="9109"/>
        <v>235</v>
      </c>
      <c r="B8905" s="148">
        <f t="shared" si="9111"/>
        <v>7</v>
      </c>
      <c r="D8905" s="149" t="str">
        <f>+VLOOKUP($A8905,mUNICIPIOS!$B$4:$F$343,2,0)</f>
        <v>Quiché</v>
      </c>
      <c r="E8905" s="149">
        <f>+VLOOKUP($A8905,mUNICIPIOS!$B$4:$F$343,3,0)</f>
        <v>1406</v>
      </c>
      <c r="F8905" s="149" t="str">
        <f>+VLOOKUP($A8905,mUNICIPIOS!$B$4:$F$343,4,0)</f>
        <v>Chichicastenango</v>
      </c>
      <c r="G8905" s="139" t="str">
        <f t="shared" ref="G8905:K8905" si="9139">+G8867</f>
        <v>02</v>
      </c>
      <c r="H8905" t="str">
        <f t="shared" si="9139"/>
        <v>IIC</v>
      </c>
      <c r="I8905" t="str">
        <f t="shared" si="9139"/>
        <v>Índice de Información a la Ciudadanía</v>
      </c>
      <c r="J8905" t="str">
        <f t="shared" si="9139"/>
        <v>02-01</v>
      </c>
      <c r="K8905" t="str">
        <f t="shared" si="9139"/>
        <v>Rendición de cuentas cuatrimestral y anual al Comude enfocadas en resultados.</v>
      </c>
      <c r="L8905" s="150">
        <f>+VLOOKUP($E8905,IIC_2018!$B$8:$Q$347,3,0)</f>
        <v>0.4</v>
      </c>
      <c r="M8905" s="142" t="str">
        <f>+VLOOKUP($E8905,IIC_2018!$B$8:$Q$347,4,0)</f>
        <v>Medio bajo</v>
      </c>
    </row>
    <row r="8906" spans="1:13" x14ac:dyDescent="0.3">
      <c r="A8906" s="139">
        <f t="shared" si="9109"/>
        <v>235</v>
      </c>
      <c r="B8906" s="148">
        <f t="shared" si="9111"/>
        <v>8</v>
      </c>
      <c r="D8906" s="149" t="str">
        <f>+VLOOKUP($A8906,mUNICIPIOS!$B$4:$F$343,2,0)</f>
        <v>Quiché</v>
      </c>
      <c r="E8906" s="149">
        <f>+VLOOKUP($A8906,mUNICIPIOS!$B$4:$F$343,3,0)</f>
        <v>1406</v>
      </c>
      <c r="F8906" s="149" t="str">
        <f>+VLOOKUP($A8906,mUNICIPIOS!$B$4:$F$343,4,0)</f>
        <v>Chichicastenango</v>
      </c>
      <c r="G8906" s="139" t="str">
        <f t="shared" ref="G8906:K8906" si="9140">+G8868</f>
        <v>02</v>
      </c>
      <c r="H8906" t="str">
        <f t="shared" si="9140"/>
        <v>IIC</v>
      </c>
      <c r="I8906" t="str">
        <f t="shared" si="9140"/>
        <v>Índice de Información a la Ciudadanía</v>
      </c>
      <c r="J8906" t="str">
        <f t="shared" si="9140"/>
        <v>02-02</v>
      </c>
      <c r="K8906" t="str">
        <f t="shared" si="9140"/>
        <v>Información presupuestaria y otra información brindada a la ciudadanía disponible en medios locales de comunicación.</v>
      </c>
      <c r="L8906" s="150">
        <f>+VLOOKUP($E8906,IIC_2018!$B$8:$Q$347,6,0)</f>
        <v>1</v>
      </c>
      <c r="M8906" s="142" t="str">
        <f>+VLOOKUP($E8906,IIC_2018!$B$8:$Q$347,7,0)</f>
        <v>Alto</v>
      </c>
    </row>
    <row r="8907" spans="1:13" x14ac:dyDescent="0.3">
      <c r="A8907" s="139">
        <f t="shared" si="9109"/>
        <v>235</v>
      </c>
      <c r="B8907" s="148">
        <f t="shared" si="9111"/>
        <v>9</v>
      </c>
      <c r="D8907" s="149" t="str">
        <f>+VLOOKUP($A8907,mUNICIPIOS!$B$4:$F$343,2,0)</f>
        <v>Quiché</v>
      </c>
      <c r="E8907" s="149">
        <f>+VLOOKUP($A8907,mUNICIPIOS!$B$4:$F$343,3,0)</f>
        <v>1406</v>
      </c>
      <c r="F8907" s="149" t="str">
        <f>+VLOOKUP($A8907,mUNICIPIOS!$B$4:$F$343,4,0)</f>
        <v>Chichicastenango</v>
      </c>
      <c r="G8907" s="139" t="str">
        <f t="shared" ref="G8907:K8907" si="9141">+G8869</f>
        <v>02</v>
      </c>
      <c r="H8907" t="str">
        <f t="shared" si="9141"/>
        <v>IIC</v>
      </c>
      <c r="I8907" t="str">
        <f t="shared" si="9141"/>
        <v>Índice de Información a la Ciudadanía</v>
      </c>
      <c r="J8907" t="str">
        <f t="shared" si="9141"/>
        <v>02-03</v>
      </c>
      <c r="K8907" t="str">
        <f t="shared" si="9141"/>
        <v>Información pública de oficio actualizada y disponible de acuerdo a la LAIP y uso de internet.</v>
      </c>
      <c r="L8907" s="150">
        <f>+VLOOKUP($E8907,IIC_2018!$B$8:$Q$347,9,0)</f>
        <v>0.99999999999999989</v>
      </c>
      <c r="M8907" s="142" t="str">
        <f>+VLOOKUP($E8907,IIC_2018!$B$8:$Q$347,10,0)</f>
        <v>Alto</v>
      </c>
    </row>
    <row r="8908" spans="1:13" x14ac:dyDescent="0.3">
      <c r="A8908" s="139">
        <f t="shared" si="9109"/>
        <v>235</v>
      </c>
      <c r="B8908" s="148">
        <f t="shared" si="9111"/>
        <v>10</v>
      </c>
      <c r="D8908" s="149" t="str">
        <f>+VLOOKUP($A8908,mUNICIPIOS!$B$4:$F$343,2,0)</f>
        <v>Quiché</v>
      </c>
      <c r="E8908" s="149">
        <f>+VLOOKUP($A8908,mUNICIPIOS!$B$4:$F$343,3,0)</f>
        <v>1406</v>
      </c>
      <c r="F8908" s="149" t="str">
        <f>+VLOOKUP($A8908,mUNICIPIOS!$B$4:$F$343,4,0)</f>
        <v>Chichicastenango</v>
      </c>
      <c r="G8908" s="139" t="str">
        <f t="shared" ref="G8908:K8908" si="9142">+G8870</f>
        <v>02</v>
      </c>
      <c r="H8908" t="str">
        <f t="shared" si="9142"/>
        <v>IIC</v>
      </c>
      <c r="I8908" t="str">
        <f t="shared" si="9142"/>
        <v>Índice de Información a la Ciudadanía</v>
      </c>
      <c r="J8908" t="str">
        <f t="shared" si="9142"/>
        <v>02-04</v>
      </c>
      <c r="K8908" t="str">
        <f t="shared" si="9142"/>
        <v>Relación del monto contratado por medio de Guate compras con el total del presupuesto de egresos vigente.</v>
      </c>
      <c r="L8908" s="150">
        <f>+VLOOKUP($E8908,IIC_2018!$B$8:$Q$347,12,0)</f>
        <v>0.31305058906739974</v>
      </c>
      <c r="M8908" s="142" t="str">
        <f>+VLOOKUP($E8908,IIC_2018!$B$8:$Q$347,13,0)</f>
        <v>Medio bajo</v>
      </c>
    </row>
    <row r="8909" spans="1:13" x14ac:dyDescent="0.3">
      <c r="A8909" s="139">
        <f t="shared" si="9109"/>
        <v>235</v>
      </c>
      <c r="B8909" s="148">
        <f t="shared" si="9111"/>
        <v>11</v>
      </c>
      <c r="D8909" s="149" t="str">
        <f>+VLOOKUP($A8909,mUNICIPIOS!$B$4:$F$343,2,0)</f>
        <v>Quiché</v>
      </c>
      <c r="E8909" s="149">
        <f>+VLOOKUP($A8909,mUNICIPIOS!$B$4:$F$343,3,0)</f>
        <v>1406</v>
      </c>
      <c r="F8909" s="149" t="str">
        <f>+VLOOKUP($A8909,mUNICIPIOS!$B$4:$F$343,4,0)</f>
        <v>Chichicastenango</v>
      </c>
      <c r="G8909" s="139" t="str">
        <f t="shared" ref="G8909:K8909" si="9143">+G8871</f>
        <v>02</v>
      </c>
      <c r="H8909" t="str">
        <f t="shared" si="9143"/>
        <v>IIC</v>
      </c>
      <c r="I8909" t="str">
        <f t="shared" si="9143"/>
        <v>Índice de Información a la Ciudadanía</v>
      </c>
      <c r="J8909" t="str">
        <f t="shared" si="9143"/>
        <v>INDICE</v>
      </c>
      <c r="K8909">
        <f t="shared" si="9143"/>
        <v>0</v>
      </c>
      <c r="L8909" s="150">
        <f>+VLOOKUP($E8909,IIC_2018!$B$8:$Q$347,15,0)</f>
        <v>0.67826264726684993</v>
      </c>
      <c r="M8909" s="142" t="str">
        <f>+VLOOKUP($E8909,IIC_2018!$B$8:$Q$347,16,0)</f>
        <v>Medio alto</v>
      </c>
    </row>
    <row r="8910" spans="1:13" x14ac:dyDescent="0.3">
      <c r="A8910" s="139">
        <f t="shared" si="9109"/>
        <v>235</v>
      </c>
      <c r="B8910" s="148">
        <f t="shared" si="9111"/>
        <v>12</v>
      </c>
      <c r="D8910" s="149" t="str">
        <f>+VLOOKUP($A8910,mUNICIPIOS!$B$4:$F$343,2,0)</f>
        <v>Quiché</v>
      </c>
      <c r="E8910" s="149">
        <f>+VLOOKUP($A8910,mUNICIPIOS!$B$4:$F$343,3,0)</f>
        <v>1406</v>
      </c>
      <c r="F8910" s="149" t="str">
        <f>+VLOOKUP($A8910,mUNICIPIOS!$B$4:$F$343,4,0)</f>
        <v>Chichicastenango</v>
      </c>
      <c r="G8910" s="139" t="str">
        <f t="shared" ref="G8910:K8910" si="9144">+G8872</f>
        <v>03</v>
      </c>
      <c r="H8910" t="str">
        <f t="shared" si="9144"/>
        <v>ISP</v>
      </c>
      <c r="I8910" t="str">
        <f t="shared" si="9144"/>
        <v>Índice de Servicios Públicos</v>
      </c>
      <c r="J8910" t="str">
        <f t="shared" si="9144"/>
        <v>03-01</v>
      </c>
      <c r="K8910" t="str">
        <f t="shared" si="9144"/>
        <v>Cobertura del servicio público de agua</v>
      </c>
      <c r="L8910" s="150">
        <f>+VLOOKUP($E8910,ISP_2018!$B$8:$T$347,3,0)</f>
        <v>9.5358820944461339E-2</v>
      </c>
      <c r="M8910" s="142" t="str">
        <f>+VLOOKUP($E8910,ISP_2018!$B$8:$T$347,4,0)</f>
        <v>Bajo</v>
      </c>
    </row>
    <row r="8911" spans="1:13" x14ac:dyDescent="0.3">
      <c r="A8911" s="139">
        <f t="shared" si="9109"/>
        <v>235</v>
      </c>
      <c r="B8911" s="148">
        <f t="shared" si="9111"/>
        <v>13</v>
      </c>
      <c r="D8911" s="149" t="str">
        <f>+VLOOKUP($A8911,mUNICIPIOS!$B$4:$F$343,2,0)</f>
        <v>Quiché</v>
      </c>
      <c r="E8911" s="149">
        <f>+VLOOKUP($A8911,mUNICIPIOS!$B$4:$F$343,3,0)</f>
        <v>1406</v>
      </c>
      <c r="F8911" s="149" t="str">
        <f>+VLOOKUP($A8911,mUNICIPIOS!$B$4:$F$343,4,0)</f>
        <v>Chichicastenango</v>
      </c>
      <c r="G8911" s="139" t="str">
        <f t="shared" ref="G8911:K8911" si="9145">+G8873</f>
        <v>03</v>
      </c>
      <c r="H8911" t="str">
        <f t="shared" si="9145"/>
        <v>ISP</v>
      </c>
      <c r="I8911" t="str">
        <f t="shared" si="9145"/>
        <v>Índice de Servicios Públicos</v>
      </c>
      <c r="J8911" t="str">
        <f t="shared" si="9145"/>
        <v>03-02</v>
      </c>
      <c r="K8911" t="str">
        <f t="shared" si="9145"/>
        <v>Control de la calidad del servicio público de agua</v>
      </c>
      <c r="L8911" s="150">
        <f>+VLOOKUP($E8911,ISP_2018!$B$8:$T$347,6,0)</f>
        <v>0.48333333333333334</v>
      </c>
      <c r="M8911" s="142" t="str">
        <f>+VLOOKUP($E8911,ISP_2018!$B$8:$T$347,7,0)</f>
        <v>Medio</v>
      </c>
    </row>
    <row r="8912" spans="1:13" x14ac:dyDescent="0.3">
      <c r="A8912" s="139">
        <f t="shared" si="9109"/>
        <v>235</v>
      </c>
      <c r="B8912" s="148">
        <f t="shared" si="9111"/>
        <v>14</v>
      </c>
      <c r="D8912" s="149" t="str">
        <f>+VLOOKUP($A8912,mUNICIPIOS!$B$4:$F$343,2,0)</f>
        <v>Quiché</v>
      </c>
      <c r="E8912" s="149">
        <f>+VLOOKUP($A8912,mUNICIPIOS!$B$4:$F$343,3,0)</f>
        <v>1406</v>
      </c>
      <c r="F8912" s="149" t="str">
        <f>+VLOOKUP($A8912,mUNICIPIOS!$B$4:$F$343,4,0)</f>
        <v>Chichicastenango</v>
      </c>
      <c r="G8912" s="139" t="str">
        <f t="shared" ref="G8912:K8912" si="9146">+G8874</f>
        <v>03</v>
      </c>
      <c r="H8912" t="str">
        <f t="shared" si="9146"/>
        <v>ISP</v>
      </c>
      <c r="I8912" t="str">
        <f t="shared" si="9146"/>
        <v>Índice de Servicios Públicos</v>
      </c>
      <c r="J8912" t="str">
        <f t="shared" si="9146"/>
        <v>03-03</v>
      </c>
      <c r="K8912" t="str">
        <f t="shared" si="9146"/>
        <v>Disposición  y tratamiento  de aguas residuales</v>
      </c>
      <c r="L8912" s="150">
        <f>+VLOOKUP($E8912,ISP_2018!$B$8:$T$347,9,0)</f>
        <v>4.5958876268461921E-4</v>
      </c>
      <c r="M8912" s="142" t="str">
        <f>+VLOOKUP($E8912,ISP_2018!$B$8:$T$347,10,0)</f>
        <v>Bajo</v>
      </c>
    </row>
    <row r="8913" spans="1:13" x14ac:dyDescent="0.3">
      <c r="A8913" s="139">
        <f t="shared" si="9109"/>
        <v>235</v>
      </c>
      <c r="B8913" s="148">
        <f t="shared" si="9111"/>
        <v>15</v>
      </c>
      <c r="D8913" s="149" t="str">
        <f>+VLOOKUP($A8913,mUNICIPIOS!$B$4:$F$343,2,0)</f>
        <v>Quiché</v>
      </c>
      <c r="E8913" s="149">
        <f>+VLOOKUP($A8913,mUNICIPIOS!$B$4:$F$343,3,0)</f>
        <v>1406</v>
      </c>
      <c r="F8913" s="149" t="str">
        <f>+VLOOKUP($A8913,mUNICIPIOS!$B$4:$F$343,4,0)</f>
        <v>Chichicastenango</v>
      </c>
      <c r="G8913" s="139" t="str">
        <f t="shared" ref="G8913:K8913" si="9147">+G8875</f>
        <v>03</v>
      </c>
      <c r="H8913" t="str">
        <f t="shared" si="9147"/>
        <v>ISP</v>
      </c>
      <c r="I8913" t="str">
        <f t="shared" si="9147"/>
        <v>Índice de Servicios Públicos</v>
      </c>
      <c r="J8913" t="str">
        <f t="shared" si="9147"/>
        <v>03-04</v>
      </c>
      <c r="K8913" t="str">
        <f t="shared" si="9147"/>
        <v>Gestión y manejo de los residuos y desechos sólidos</v>
      </c>
      <c r="L8913" s="150">
        <f>+VLOOKUP($E8913,ISP_2018!$B$8:$T$347,12,0)</f>
        <v>6.9926282432021855E-2</v>
      </c>
      <c r="M8913" s="142" t="str">
        <f>+VLOOKUP($E8913,ISP_2018!$B$8:$T$347,13,0)</f>
        <v>Bajo</v>
      </c>
    </row>
    <row r="8914" spans="1:13" x14ac:dyDescent="0.3">
      <c r="A8914" s="139">
        <f t="shared" si="9109"/>
        <v>235</v>
      </c>
      <c r="B8914" s="148">
        <f t="shared" si="9111"/>
        <v>16</v>
      </c>
      <c r="D8914" s="149" t="str">
        <f>+VLOOKUP($A8914,mUNICIPIOS!$B$4:$F$343,2,0)</f>
        <v>Quiché</v>
      </c>
      <c r="E8914" s="149">
        <f>+VLOOKUP($A8914,mUNICIPIOS!$B$4:$F$343,3,0)</f>
        <v>1406</v>
      </c>
      <c r="F8914" s="149" t="str">
        <f>+VLOOKUP($A8914,mUNICIPIOS!$B$4:$F$343,4,0)</f>
        <v>Chichicastenango</v>
      </c>
      <c r="G8914" s="139" t="str">
        <f t="shared" ref="G8914:K8914" si="9148">+G8876</f>
        <v>03</v>
      </c>
      <c r="H8914" t="str">
        <f t="shared" si="9148"/>
        <v>ISP</v>
      </c>
      <c r="I8914" t="str">
        <f t="shared" si="9148"/>
        <v>Índice de Servicios Públicos</v>
      </c>
      <c r="J8914" t="str">
        <f t="shared" si="9148"/>
        <v>03-05</v>
      </c>
      <c r="K8914" t="str">
        <f t="shared" si="9148"/>
        <v>Gestión de servicios públicos municipales</v>
      </c>
      <c r="L8914" s="150">
        <f>+VLOOKUP($E8914,ISP_2018!$B$8:$T$347,15,0)</f>
        <v>9.6774193548387108E-2</v>
      </c>
      <c r="M8914" s="142" t="str">
        <f>+VLOOKUP($E8914,ISP_2018!$B$8:$T$347,16,0)</f>
        <v>Bajo</v>
      </c>
    </row>
    <row r="8915" spans="1:13" x14ac:dyDescent="0.3">
      <c r="A8915" s="139">
        <f t="shared" si="9109"/>
        <v>235</v>
      </c>
      <c r="B8915" s="148">
        <f t="shared" si="9111"/>
        <v>17</v>
      </c>
      <c r="D8915" s="149" t="str">
        <f>+VLOOKUP($A8915,mUNICIPIOS!$B$4:$F$343,2,0)</f>
        <v>Quiché</v>
      </c>
      <c r="E8915" s="149">
        <f>+VLOOKUP($A8915,mUNICIPIOS!$B$4:$F$343,3,0)</f>
        <v>1406</v>
      </c>
      <c r="F8915" s="149" t="str">
        <f>+VLOOKUP($A8915,mUNICIPIOS!$B$4:$F$343,4,0)</f>
        <v>Chichicastenango</v>
      </c>
      <c r="G8915" s="139" t="str">
        <f t="shared" ref="G8915:K8915" si="9149">+G8877</f>
        <v>03</v>
      </c>
      <c r="H8915" t="str">
        <f t="shared" si="9149"/>
        <v>ISP</v>
      </c>
      <c r="I8915" t="str">
        <f t="shared" si="9149"/>
        <v>Índice de Servicios Públicos</v>
      </c>
      <c r="J8915" t="str">
        <f t="shared" si="9149"/>
        <v>INDICE</v>
      </c>
      <c r="K8915">
        <f t="shared" si="9149"/>
        <v>0</v>
      </c>
      <c r="L8915" s="150">
        <f>+VLOOKUP($E8915,ISP_2018!$B$8:$T$347,18,0)</f>
        <v>0.18796789504306483</v>
      </c>
      <c r="M8915" s="142" t="str">
        <f>+VLOOKUP($E8915,ISP_2018!$B$8:$T$347,19,0)</f>
        <v>Bajo</v>
      </c>
    </row>
    <row r="8916" spans="1:13" x14ac:dyDescent="0.3">
      <c r="A8916" s="139">
        <f t="shared" si="9109"/>
        <v>235</v>
      </c>
      <c r="B8916" s="148">
        <f t="shared" si="9111"/>
        <v>18</v>
      </c>
      <c r="D8916" s="149" t="str">
        <f>+VLOOKUP($A8916,mUNICIPIOS!$B$4:$F$343,2,0)</f>
        <v>Quiché</v>
      </c>
      <c r="E8916" s="149">
        <f>+VLOOKUP($A8916,mUNICIPIOS!$B$4:$F$343,3,0)</f>
        <v>1406</v>
      </c>
      <c r="F8916" s="149" t="str">
        <f>+VLOOKUP($A8916,mUNICIPIOS!$B$4:$F$343,4,0)</f>
        <v>Chichicastenango</v>
      </c>
      <c r="G8916" s="139" t="str">
        <f t="shared" ref="G8916:K8916" si="9150">+G8878</f>
        <v>04</v>
      </c>
      <c r="H8916" t="str">
        <f t="shared" si="9150"/>
        <v>IGA</v>
      </c>
      <c r="I8916" t="str">
        <f t="shared" si="9150"/>
        <v>Índice de Gestión Administrativa</v>
      </c>
      <c r="J8916" t="str">
        <f t="shared" si="9150"/>
        <v>04-01</v>
      </c>
      <c r="K8916" t="str">
        <f t="shared" si="9150"/>
        <v>Existencia de elementos de atención municipal orientada al vecino</v>
      </c>
      <c r="L8916" s="150">
        <f>+VLOOKUP($E8916,IGA_2018!$B$8:$N$347,3,0)</f>
        <v>0.25</v>
      </c>
      <c r="M8916" s="142" t="str">
        <f>+VLOOKUP($E8916,IGA_2018!$B$8:$N$347,4,0)</f>
        <v>Medio bajo</v>
      </c>
    </row>
    <row r="8917" spans="1:13" x14ac:dyDescent="0.3">
      <c r="A8917" s="139">
        <f t="shared" si="9109"/>
        <v>235</v>
      </c>
      <c r="B8917" s="148">
        <f t="shared" si="9111"/>
        <v>19</v>
      </c>
      <c r="D8917" s="149" t="str">
        <f>+VLOOKUP($A8917,mUNICIPIOS!$B$4:$F$343,2,0)</f>
        <v>Quiché</v>
      </c>
      <c r="E8917" s="149">
        <f>+VLOOKUP($A8917,mUNICIPIOS!$B$4:$F$343,3,0)</f>
        <v>1406</v>
      </c>
      <c r="F8917" s="149" t="str">
        <f>+VLOOKUP($A8917,mUNICIPIOS!$B$4:$F$343,4,0)</f>
        <v>Chichicastenango</v>
      </c>
      <c r="G8917" s="139" t="str">
        <f t="shared" ref="G8917:K8917" si="9151">+G8879</f>
        <v>04</v>
      </c>
      <c r="H8917" t="str">
        <f t="shared" si="9151"/>
        <v>IGA</v>
      </c>
      <c r="I8917" t="str">
        <f t="shared" si="9151"/>
        <v>Índice de Gestión Administrativa</v>
      </c>
      <c r="J8917" t="str">
        <f t="shared" si="9151"/>
        <v>04-02</v>
      </c>
      <c r="K8917" t="str">
        <f t="shared" si="9151"/>
        <v>Gestión del recurso humano.</v>
      </c>
      <c r="L8917" s="150">
        <f>+VLOOKUP($E8917,IGA_2018!$B$8:$N$347,6,0)</f>
        <v>0.49549317537986109</v>
      </c>
      <c r="M8917" s="142" t="str">
        <f>+VLOOKUP($E8917,IGA_2018!$B$8:$N$347,7,0)</f>
        <v>Medio</v>
      </c>
    </row>
    <row r="8918" spans="1:13" x14ac:dyDescent="0.3">
      <c r="A8918" s="139">
        <f t="shared" si="9109"/>
        <v>235</v>
      </c>
      <c r="B8918" s="148">
        <f t="shared" si="9111"/>
        <v>20</v>
      </c>
      <c r="D8918" s="149" t="str">
        <f>+VLOOKUP($A8918,mUNICIPIOS!$B$4:$F$343,2,0)</f>
        <v>Quiché</v>
      </c>
      <c r="E8918" s="149">
        <f>+VLOOKUP($A8918,mUNICIPIOS!$B$4:$F$343,3,0)</f>
        <v>1406</v>
      </c>
      <c r="F8918" s="149" t="str">
        <f>+VLOOKUP($A8918,mUNICIPIOS!$B$4:$F$343,4,0)</f>
        <v>Chichicastenango</v>
      </c>
      <c r="G8918" s="139" t="str">
        <f t="shared" ref="G8918:K8918" si="9152">+G8880</f>
        <v>04</v>
      </c>
      <c r="H8918" t="str">
        <f t="shared" si="9152"/>
        <v>IGA</v>
      </c>
      <c r="I8918" t="str">
        <f t="shared" si="9152"/>
        <v>Índice de Gestión Administrativa</v>
      </c>
      <c r="J8918" t="str">
        <f t="shared" si="9152"/>
        <v>04-03</v>
      </c>
      <c r="K8918" t="str">
        <f t="shared" si="9152"/>
        <v>Existencia de oficinas municipales con instrumentos de gestión.</v>
      </c>
      <c r="L8918" s="150">
        <f>+VLOOKUP($E8918,IGA_2018!$B$8:$N$347,9,0)</f>
        <v>0.74285714285714288</v>
      </c>
      <c r="M8918" s="142" t="str">
        <f>+VLOOKUP($E8918,IGA_2018!$B$8:$N$347,10,0)</f>
        <v>Medio alto</v>
      </c>
    </row>
    <row r="8919" spans="1:13" x14ac:dyDescent="0.3">
      <c r="A8919" s="139">
        <f t="shared" si="9109"/>
        <v>235</v>
      </c>
      <c r="B8919" s="148">
        <f t="shared" si="9111"/>
        <v>21</v>
      </c>
      <c r="D8919" s="149" t="str">
        <f>+VLOOKUP($A8919,mUNICIPIOS!$B$4:$F$343,2,0)</f>
        <v>Quiché</v>
      </c>
      <c r="E8919" s="149">
        <f>+VLOOKUP($A8919,mUNICIPIOS!$B$4:$F$343,3,0)</f>
        <v>1406</v>
      </c>
      <c r="F8919" s="149" t="str">
        <f>+VLOOKUP($A8919,mUNICIPIOS!$B$4:$F$343,4,0)</f>
        <v>Chichicastenango</v>
      </c>
      <c r="G8919" s="139" t="str">
        <f t="shared" ref="G8919:K8919" si="9153">+G8881</f>
        <v>04</v>
      </c>
      <c r="H8919" t="str">
        <f t="shared" si="9153"/>
        <v>IGA</v>
      </c>
      <c r="I8919" t="str">
        <f t="shared" si="9153"/>
        <v>Índice de Gestión Administrativa</v>
      </c>
      <c r="J8919" t="str">
        <f t="shared" si="9153"/>
        <v>INDICE</v>
      </c>
      <c r="K8919">
        <f t="shared" si="9153"/>
        <v>0</v>
      </c>
      <c r="L8919" s="150">
        <f>+VLOOKUP($E8919,IGA_2018!$B$8:$N$347,12,0)</f>
        <v>0.50842261138295131</v>
      </c>
      <c r="M8919" s="142" t="str">
        <f>+VLOOKUP($E8919,IGA_2018!$B$8:$N$347,13,0)</f>
        <v>Medio</v>
      </c>
    </row>
    <row r="8920" spans="1:13" x14ac:dyDescent="0.3">
      <c r="A8920" s="139">
        <f t="shared" si="9109"/>
        <v>235</v>
      </c>
      <c r="B8920" s="148">
        <f t="shared" si="9111"/>
        <v>22</v>
      </c>
      <c r="D8920" s="149" t="str">
        <f>+VLOOKUP($A8920,mUNICIPIOS!$B$4:$F$343,2,0)</f>
        <v>Quiché</v>
      </c>
      <c r="E8920" s="149">
        <f>+VLOOKUP($A8920,mUNICIPIOS!$B$4:$F$343,3,0)</f>
        <v>1406</v>
      </c>
      <c r="F8920" s="149" t="str">
        <f>+VLOOKUP($A8920,mUNICIPIOS!$B$4:$F$343,4,0)</f>
        <v>Chichicastenango</v>
      </c>
      <c r="G8920" s="139" t="str">
        <f t="shared" ref="G8920:K8920" si="9154">+G8882</f>
        <v>05</v>
      </c>
      <c r="H8920" t="str">
        <f t="shared" si="9154"/>
        <v>IGF</v>
      </c>
      <c r="I8920" t="str">
        <f t="shared" si="9154"/>
        <v>Índice de Gestión Financiera</v>
      </c>
      <c r="J8920" t="str">
        <f t="shared" si="9154"/>
        <v>05-01</v>
      </c>
      <c r="K8920" t="str">
        <f t="shared" si="9154"/>
        <v>Autonomía financiera municipal</v>
      </c>
      <c r="L8920" s="150">
        <f>+VLOOKUP($E8920,IGF_2018!$B$8:$Z$347,3,0)</f>
        <v>0.20680610736002172</v>
      </c>
      <c r="M8920" s="142" t="str">
        <f>+VLOOKUP($E8920,IGF_2018!$B$8:$Z$347,4,0)</f>
        <v>Medio bajo</v>
      </c>
    </row>
    <row r="8921" spans="1:13" x14ac:dyDescent="0.3">
      <c r="A8921" s="139">
        <f t="shared" si="9109"/>
        <v>235</v>
      </c>
      <c r="B8921" s="148">
        <f t="shared" si="9111"/>
        <v>23</v>
      </c>
      <c r="D8921" s="149" t="str">
        <f>+VLOOKUP($A8921,mUNICIPIOS!$B$4:$F$343,2,0)</f>
        <v>Quiché</v>
      </c>
      <c r="E8921" s="149">
        <f>+VLOOKUP($A8921,mUNICIPIOS!$B$4:$F$343,3,0)</f>
        <v>1406</v>
      </c>
      <c r="F8921" s="149" t="str">
        <f>+VLOOKUP($A8921,mUNICIPIOS!$B$4:$F$343,4,0)</f>
        <v>Chichicastenango</v>
      </c>
      <c r="G8921" s="139" t="str">
        <f t="shared" ref="G8921:K8921" si="9155">+G8883</f>
        <v>05</v>
      </c>
      <c r="H8921" t="str">
        <f t="shared" si="9155"/>
        <v>IGF</v>
      </c>
      <c r="I8921" t="str">
        <f t="shared" si="9155"/>
        <v>Índice de Gestión Financiera</v>
      </c>
      <c r="J8921" t="str">
        <f t="shared" si="9155"/>
        <v>05-02</v>
      </c>
      <c r="K8921" t="str">
        <f t="shared" si="9155"/>
        <v xml:space="preserve">Ingresos propios por habitante -sin regalías- </v>
      </c>
      <c r="L8921" s="150">
        <f>+VLOOKUP($E8921,IGF_2018!$B$8:$Z$347,6,0)</f>
        <v>3.5392181916384172E-2</v>
      </c>
      <c r="M8921" s="142" t="str">
        <f>+VLOOKUP($E8921,IGF_2018!$B$8:$Z$347,7,0)</f>
        <v>Bajo</v>
      </c>
    </row>
    <row r="8922" spans="1:13" x14ac:dyDescent="0.3">
      <c r="A8922" s="139">
        <f t="shared" si="9109"/>
        <v>235</v>
      </c>
      <c r="B8922" s="148">
        <f t="shared" si="9111"/>
        <v>24</v>
      </c>
      <c r="D8922" s="149" t="str">
        <f>+VLOOKUP($A8922,mUNICIPIOS!$B$4:$F$343,2,0)</f>
        <v>Quiché</v>
      </c>
      <c r="E8922" s="149">
        <f>+VLOOKUP($A8922,mUNICIPIOS!$B$4:$F$343,3,0)</f>
        <v>1406</v>
      </c>
      <c r="F8922" s="149" t="str">
        <f>+VLOOKUP($A8922,mUNICIPIOS!$B$4:$F$343,4,0)</f>
        <v>Chichicastenango</v>
      </c>
      <c r="G8922" s="139" t="str">
        <f t="shared" ref="G8922:K8922" si="9156">+G8884</f>
        <v>05</v>
      </c>
      <c r="H8922" t="str">
        <f t="shared" si="9156"/>
        <v>IGF</v>
      </c>
      <c r="I8922" t="str">
        <f t="shared" si="9156"/>
        <v>Índice de Gestión Financiera</v>
      </c>
      <c r="J8922" t="str">
        <f t="shared" si="9156"/>
        <v>05-03</v>
      </c>
      <c r="K8922" t="str">
        <f t="shared" si="9156"/>
        <v>Ingresos del IUSI en relación a los ingresos propios -sin regalías-</v>
      </c>
      <c r="L8922" s="150">
        <f>+VLOOKUP($E8922,IGF_2018!$B$8:$Z$347,9,0)</f>
        <v>4.3164550177111398E-2</v>
      </c>
      <c r="M8922" s="142" t="str">
        <f>+VLOOKUP($E8922,IGF_2018!$B$8:$Z$347,10,0)</f>
        <v>Bajo</v>
      </c>
    </row>
    <row r="8923" spans="1:13" x14ac:dyDescent="0.3">
      <c r="A8923" s="139">
        <f t="shared" si="9109"/>
        <v>235</v>
      </c>
      <c r="B8923" s="148">
        <f t="shared" si="9111"/>
        <v>25</v>
      </c>
      <c r="D8923" s="149" t="str">
        <f>+VLOOKUP($A8923,mUNICIPIOS!$B$4:$F$343,2,0)</f>
        <v>Quiché</v>
      </c>
      <c r="E8923" s="149">
        <f>+VLOOKUP($A8923,mUNICIPIOS!$B$4:$F$343,3,0)</f>
        <v>1406</v>
      </c>
      <c r="F8923" s="149" t="str">
        <f>+VLOOKUP($A8923,mUNICIPIOS!$B$4:$F$343,4,0)</f>
        <v>Chichicastenango</v>
      </c>
      <c r="G8923" s="139" t="str">
        <f t="shared" ref="G8923:K8923" si="9157">+G8885</f>
        <v>05</v>
      </c>
      <c r="H8923" t="str">
        <f t="shared" si="9157"/>
        <v>IGF</v>
      </c>
      <c r="I8923" t="str">
        <f t="shared" si="9157"/>
        <v>Índice de Gestión Financiera</v>
      </c>
      <c r="J8923" t="str">
        <f t="shared" si="9157"/>
        <v>05-04</v>
      </c>
      <c r="K8923" t="str">
        <f t="shared" si="9157"/>
        <v>Inversión anual en capital fijo por habitante</v>
      </c>
      <c r="L8923" s="150">
        <f>+VLOOKUP($E8923,IGF_2018!$B$8:$Z$347,12,0)</f>
        <v>8.8095519103017252E-3</v>
      </c>
      <c r="M8923" s="142" t="str">
        <f>+VLOOKUP($E8923,IGF_2018!$B$8:$Z$347,13,0)</f>
        <v>Bajo</v>
      </c>
    </row>
    <row r="8924" spans="1:13" x14ac:dyDescent="0.3">
      <c r="A8924" s="139">
        <f t="shared" si="9109"/>
        <v>235</v>
      </c>
      <c r="B8924" s="148">
        <f t="shared" si="9111"/>
        <v>26</v>
      </c>
      <c r="D8924" s="149" t="str">
        <f>+VLOOKUP($A8924,mUNICIPIOS!$B$4:$F$343,2,0)</f>
        <v>Quiché</v>
      </c>
      <c r="E8924" s="149">
        <f>+VLOOKUP($A8924,mUNICIPIOS!$B$4:$F$343,3,0)</f>
        <v>1406</v>
      </c>
      <c r="F8924" s="149" t="str">
        <f>+VLOOKUP($A8924,mUNICIPIOS!$B$4:$F$343,4,0)</f>
        <v>Chichicastenango</v>
      </c>
      <c r="G8924" s="139" t="str">
        <f t="shared" ref="G8924:K8924" si="9158">+G8886</f>
        <v>05</v>
      </c>
      <c r="H8924" t="str">
        <f t="shared" si="9158"/>
        <v>IGF</v>
      </c>
      <c r="I8924" t="str">
        <f t="shared" si="9158"/>
        <v>Índice de Gestión Financiera</v>
      </c>
      <c r="J8924" t="str">
        <f t="shared" si="9158"/>
        <v>05-05</v>
      </c>
      <c r="K8924" t="str">
        <f t="shared" si="9158"/>
        <v>Inversión anual en capital fijo con recursos percibidos por ingresos propios</v>
      </c>
      <c r="L8924" s="150">
        <f>+VLOOKUP($E8924,IGF_2018!$B$8:$Z$347,15,0)</f>
        <v>0</v>
      </c>
      <c r="M8924" s="142" t="str">
        <f>+VLOOKUP($E8924,IGF_2018!$B$8:$Z$347,16,0)</f>
        <v>Bajo</v>
      </c>
    </row>
    <row r="8925" spans="1:13" x14ac:dyDescent="0.3">
      <c r="A8925" s="139">
        <f t="shared" si="9109"/>
        <v>235</v>
      </c>
      <c r="B8925" s="148">
        <f t="shared" si="9111"/>
        <v>27</v>
      </c>
      <c r="D8925" s="149" t="str">
        <f>+VLOOKUP($A8925,mUNICIPIOS!$B$4:$F$343,2,0)</f>
        <v>Quiché</v>
      </c>
      <c r="E8925" s="149">
        <f>+VLOOKUP($A8925,mUNICIPIOS!$B$4:$F$343,3,0)</f>
        <v>1406</v>
      </c>
      <c r="F8925" s="149" t="str">
        <f>+VLOOKUP($A8925,mUNICIPIOS!$B$4:$F$343,4,0)</f>
        <v>Chichicastenango</v>
      </c>
      <c r="G8925" s="139" t="str">
        <f t="shared" ref="G8925:K8925" si="9159">+G8887</f>
        <v>05</v>
      </c>
      <c r="H8925" t="str">
        <f t="shared" si="9159"/>
        <v>IGF</v>
      </c>
      <c r="I8925" t="str">
        <f t="shared" si="9159"/>
        <v>Índice de Gestión Financiera</v>
      </c>
      <c r="J8925" t="str">
        <f t="shared" si="9159"/>
        <v>05-06</v>
      </c>
      <c r="K8925" t="str">
        <f t="shared" si="9159"/>
        <v xml:space="preserve">Inversión anual en capital fijo con recursos percibidos por transferencias del Gobierno Central </v>
      </c>
      <c r="L8925" s="150">
        <f>+VLOOKUP($E8925,IGF_2018!$B$8:$Z$347,18,0)</f>
        <v>5.3391056127385109E-2</v>
      </c>
      <c r="M8925" s="142" t="str">
        <f>+VLOOKUP($E8925,IGF_2018!$B$8:$Z$347,19,0)</f>
        <v>Bajo</v>
      </c>
    </row>
    <row r="8926" spans="1:13" x14ac:dyDescent="0.3">
      <c r="A8926" s="139">
        <f t="shared" si="9109"/>
        <v>235</v>
      </c>
      <c r="B8926" s="148">
        <f t="shared" si="9111"/>
        <v>28</v>
      </c>
      <c r="D8926" s="149" t="str">
        <f>+VLOOKUP($A8926,mUNICIPIOS!$B$4:$F$343,2,0)</f>
        <v>Quiché</v>
      </c>
      <c r="E8926" s="149">
        <f>+VLOOKUP($A8926,mUNICIPIOS!$B$4:$F$343,3,0)</f>
        <v>1406</v>
      </c>
      <c r="F8926" s="149" t="str">
        <f>+VLOOKUP($A8926,mUNICIPIOS!$B$4:$F$343,4,0)</f>
        <v>Chichicastenango</v>
      </c>
      <c r="G8926" s="139" t="str">
        <f t="shared" ref="G8926:K8926" si="9160">+G8888</f>
        <v>05</v>
      </c>
      <c r="H8926" t="str">
        <f t="shared" si="9160"/>
        <v>IGF</v>
      </c>
      <c r="I8926" t="str">
        <f t="shared" si="9160"/>
        <v>Índice de Gestión Financiera</v>
      </c>
      <c r="J8926" t="str">
        <f t="shared" si="9160"/>
        <v>05-07</v>
      </c>
      <c r="K8926" t="str">
        <f t="shared" si="9160"/>
        <v>Financiamiento por endeudamiento municipal</v>
      </c>
      <c r="L8926" s="150">
        <f>+VLOOKUP($E8926,IGF_2018!$B$8:$Z$347,21,0)</f>
        <v>1</v>
      </c>
      <c r="M8926" s="142" t="str">
        <f>+VLOOKUP($E8926,IGF_2018!$B$8:$Z$347,22,0)</f>
        <v>Alto</v>
      </c>
    </row>
    <row r="8927" spans="1:13" x14ac:dyDescent="0.3">
      <c r="A8927" s="139">
        <f t="shared" si="9109"/>
        <v>235</v>
      </c>
      <c r="B8927" s="148">
        <f t="shared" si="9111"/>
        <v>29</v>
      </c>
      <c r="D8927" s="149" t="str">
        <f>+VLOOKUP($A8927,mUNICIPIOS!$B$4:$F$343,2,0)</f>
        <v>Quiché</v>
      </c>
      <c r="E8927" s="149">
        <f>+VLOOKUP($A8927,mUNICIPIOS!$B$4:$F$343,3,0)</f>
        <v>1406</v>
      </c>
      <c r="F8927" s="149" t="str">
        <f>+VLOOKUP($A8927,mUNICIPIOS!$B$4:$F$343,4,0)</f>
        <v>Chichicastenango</v>
      </c>
      <c r="G8927" s="139" t="str">
        <f t="shared" ref="G8927:K8927" si="9161">+G8889</f>
        <v>05</v>
      </c>
      <c r="H8927" t="str">
        <f t="shared" si="9161"/>
        <v>IGF</v>
      </c>
      <c r="I8927" t="str">
        <f t="shared" si="9161"/>
        <v>Índice de Gestión Financiera</v>
      </c>
      <c r="J8927" t="str">
        <f t="shared" si="9161"/>
        <v>INDICE</v>
      </c>
      <c r="K8927">
        <f t="shared" si="9161"/>
        <v>0</v>
      </c>
      <c r="L8927" s="150">
        <f>+VLOOKUP($E8927,IGF_2018!$B$8:$Z$347,24,0)</f>
        <v>0.25897617367676101</v>
      </c>
      <c r="M8927" s="142" t="str">
        <f>+VLOOKUP($E8927,IGF_2018!$B$8:$Z$347,25,0)</f>
        <v>Medio bajo</v>
      </c>
    </row>
    <row r="8928" spans="1:13" x14ac:dyDescent="0.3">
      <c r="A8928" s="139">
        <f t="shared" si="9109"/>
        <v>235</v>
      </c>
      <c r="B8928" s="148">
        <f t="shared" si="9111"/>
        <v>30</v>
      </c>
      <c r="D8928" s="149" t="str">
        <f>+VLOOKUP($A8928,mUNICIPIOS!$B$4:$F$343,2,0)</f>
        <v>Quiché</v>
      </c>
      <c r="E8928" s="149">
        <f>+VLOOKUP($A8928,mUNICIPIOS!$B$4:$F$343,3,0)</f>
        <v>1406</v>
      </c>
      <c r="F8928" s="149" t="str">
        <f>+VLOOKUP($A8928,mUNICIPIOS!$B$4:$F$343,4,0)</f>
        <v>Chichicastenango</v>
      </c>
      <c r="G8928" s="139" t="str">
        <f t="shared" ref="G8928:K8928" si="9162">+G8890</f>
        <v>06</v>
      </c>
      <c r="H8928" t="str">
        <f t="shared" si="9162"/>
        <v>IGE</v>
      </c>
      <c r="I8928" t="str">
        <f t="shared" si="9162"/>
        <v>Índice de Gestión Estratégica</v>
      </c>
      <c r="J8928" t="str">
        <f t="shared" si="9162"/>
        <v>06-01</v>
      </c>
      <c r="K8928" t="str">
        <f t="shared" si="9162"/>
        <v>Ejecución del Plan Operativo Anual  (POA)</v>
      </c>
      <c r="L8928" s="150">
        <f>+VLOOKUP($E8928,IGE_2018!$B$8:$Z$347,3,0)</f>
        <v>0</v>
      </c>
      <c r="M8928" s="142" t="str">
        <f>+VLOOKUP($E8928,IGE_2018!$B$8:$Z$347,4,0)</f>
        <v>Bajo</v>
      </c>
    </row>
    <row r="8929" spans="1:13" x14ac:dyDescent="0.3">
      <c r="A8929" s="139">
        <f t="shared" si="9109"/>
        <v>235</v>
      </c>
      <c r="B8929" s="148">
        <f t="shared" si="9111"/>
        <v>31</v>
      </c>
      <c r="D8929" s="149" t="str">
        <f>+VLOOKUP($A8929,mUNICIPIOS!$B$4:$F$343,2,0)</f>
        <v>Quiché</v>
      </c>
      <c r="E8929" s="149">
        <f>+VLOOKUP($A8929,mUNICIPIOS!$B$4:$F$343,3,0)</f>
        <v>1406</v>
      </c>
      <c r="F8929" s="149" t="str">
        <f>+VLOOKUP($A8929,mUNICIPIOS!$B$4:$F$343,4,0)</f>
        <v>Chichicastenango</v>
      </c>
      <c r="G8929" s="139" t="str">
        <f t="shared" ref="G8929:K8929" si="9163">+G8891</f>
        <v>06</v>
      </c>
      <c r="H8929" t="str">
        <f t="shared" si="9163"/>
        <v>IGE</v>
      </c>
      <c r="I8929" t="str">
        <f t="shared" si="9163"/>
        <v>Índice de Gestión Estratégica</v>
      </c>
      <c r="J8929" t="str">
        <f t="shared" si="9163"/>
        <v>06-02</v>
      </c>
      <c r="K8929" t="str">
        <f t="shared" si="9163"/>
        <v>Relación Plan de Desarrollo Municipal y Ordenamiento Territorial (PDM-OT) - Plan Estratégico Institucional (PEI) - Plan Operativo Multianual (POM) - Plan Operativo Anual (POA)</v>
      </c>
      <c r="L8929" s="150">
        <f>+VLOOKUP($E8929,IGE_2018!$B$8:$Z$347,6,0)</f>
        <v>0</v>
      </c>
      <c r="M8929" s="142" t="str">
        <f>+VLOOKUP($E8929,IGE_2018!$B$8:$Z$347,7,0)</f>
        <v>Bajo</v>
      </c>
    </row>
    <row r="8930" spans="1:13" x14ac:dyDescent="0.3">
      <c r="A8930" s="139">
        <f t="shared" si="9109"/>
        <v>235</v>
      </c>
      <c r="B8930" s="148">
        <f t="shared" si="9111"/>
        <v>32</v>
      </c>
      <c r="D8930" s="149" t="str">
        <f>+VLOOKUP($A8930,mUNICIPIOS!$B$4:$F$343,2,0)</f>
        <v>Quiché</v>
      </c>
      <c r="E8930" s="149">
        <f>+VLOOKUP($A8930,mUNICIPIOS!$B$4:$F$343,3,0)</f>
        <v>1406</v>
      </c>
      <c r="F8930" s="149" t="str">
        <f>+VLOOKUP($A8930,mUNICIPIOS!$B$4:$F$343,4,0)</f>
        <v>Chichicastenango</v>
      </c>
      <c r="G8930" s="139" t="str">
        <f t="shared" ref="G8930:K8930" si="9164">+G8892</f>
        <v>06</v>
      </c>
      <c r="H8930" t="str">
        <f t="shared" si="9164"/>
        <v>IGE</v>
      </c>
      <c r="I8930" t="str">
        <f t="shared" si="9164"/>
        <v>Índice de Gestión Estratégica</v>
      </c>
      <c r="J8930" t="str">
        <f t="shared" si="9164"/>
        <v>06-03</v>
      </c>
      <c r="K8930" t="str">
        <f t="shared" si="9164"/>
        <v>Presupuesto de egresos relacionado a competencias municipales que responden a prioridades nacionales de desarrollo.</v>
      </c>
      <c r="L8930" s="150">
        <f>+VLOOKUP($E8930,IGE_2018!$B$8:$Z$347,9,0)</f>
        <v>0.33056196928152187</v>
      </c>
      <c r="M8930" s="142" t="str">
        <f>+VLOOKUP($E8930,IGE_2018!$B$8:$Z$347,10,0)</f>
        <v>Medio bajo</v>
      </c>
    </row>
    <row r="8931" spans="1:13" x14ac:dyDescent="0.3">
      <c r="A8931" s="139">
        <f t="shared" si="9109"/>
        <v>235</v>
      </c>
      <c r="B8931" s="148">
        <f t="shared" si="9111"/>
        <v>33</v>
      </c>
      <c r="D8931" s="149" t="str">
        <f>+VLOOKUP($A8931,mUNICIPIOS!$B$4:$F$343,2,0)</f>
        <v>Quiché</v>
      </c>
      <c r="E8931" s="149">
        <f>+VLOOKUP($A8931,mUNICIPIOS!$B$4:$F$343,3,0)</f>
        <v>1406</v>
      </c>
      <c r="F8931" s="149" t="str">
        <f>+VLOOKUP($A8931,mUNICIPIOS!$B$4:$F$343,4,0)</f>
        <v>Chichicastenango</v>
      </c>
      <c r="G8931" s="139" t="str">
        <f t="shared" ref="G8931:K8931" si="9165">+G8893</f>
        <v>06</v>
      </c>
      <c r="H8931" t="str">
        <f t="shared" si="9165"/>
        <v>IGE</v>
      </c>
      <c r="I8931" t="str">
        <f t="shared" si="9165"/>
        <v>Índice de Gestión Estratégica</v>
      </c>
      <c r="J8931" t="str">
        <f t="shared" si="9165"/>
        <v>06-04</v>
      </c>
      <c r="K8931" t="str">
        <f t="shared" si="9165"/>
        <v>Institucionalización de la gestión ordenada del territorio</v>
      </c>
      <c r="L8931" s="150">
        <f>+VLOOKUP($E8931,IGE_2018!$B$8:$Z$347,12,0)</f>
        <v>0</v>
      </c>
      <c r="M8931" s="142" t="str">
        <f>+VLOOKUP($E8931,IGE_2018!$B$8:$Z$347,13,0)</f>
        <v>Bajo</v>
      </c>
    </row>
    <row r="8932" spans="1:13" x14ac:dyDescent="0.3">
      <c r="A8932" s="139">
        <f t="shared" si="9109"/>
        <v>235</v>
      </c>
      <c r="B8932" s="148">
        <f t="shared" si="9111"/>
        <v>34</v>
      </c>
      <c r="D8932" s="149" t="str">
        <f>+VLOOKUP($A8932,mUNICIPIOS!$B$4:$F$343,2,0)</f>
        <v>Quiché</v>
      </c>
      <c r="E8932" s="149">
        <f>+VLOOKUP($A8932,mUNICIPIOS!$B$4:$F$343,3,0)</f>
        <v>1406</v>
      </c>
      <c r="F8932" s="149" t="str">
        <f>+VLOOKUP($A8932,mUNICIPIOS!$B$4:$F$343,4,0)</f>
        <v>Chichicastenango</v>
      </c>
      <c r="G8932" s="139" t="str">
        <f t="shared" ref="G8932:K8932" si="9166">+G8894</f>
        <v>06</v>
      </c>
      <c r="H8932" t="str">
        <f t="shared" si="9166"/>
        <v>IGE</v>
      </c>
      <c r="I8932" t="str">
        <f t="shared" si="9166"/>
        <v>Índice de Gestión Estratégica</v>
      </c>
      <c r="J8932" t="str">
        <f t="shared" si="9166"/>
        <v>06-05</v>
      </c>
      <c r="K8932" t="str">
        <f t="shared" si="9166"/>
        <v>Acciones para la gestión ordenada del territorio</v>
      </c>
      <c r="L8932" s="150">
        <f>+VLOOKUP($E8932,IGE_2018!$B$8:$Z$347,15,0)</f>
        <v>0</v>
      </c>
      <c r="M8932" s="142" t="str">
        <f>+VLOOKUP($E8932,IGE_2018!$B$8:$Z$347,16,0)</f>
        <v>Bajo</v>
      </c>
    </row>
    <row r="8933" spans="1:13" x14ac:dyDescent="0.3">
      <c r="A8933" s="139">
        <f t="shared" si="9109"/>
        <v>235</v>
      </c>
      <c r="B8933" s="148">
        <f t="shared" si="9111"/>
        <v>35</v>
      </c>
      <c r="D8933" s="149" t="str">
        <f>+VLOOKUP($A8933,mUNICIPIOS!$B$4:$F$343,2,0)</f>
        <v>Quiché</v>
      </c>
      <c r="E8933" s="149">
        <f>+VLOOKUP($A8933,mUNICIPIOS!$B$4:$F$343,3,0)</f>
        <v>1406</v>
      </c>
      <c r="F8933" s="149" t="str">
        <f>+VLOOKUP($A8933,mUNICIPIOS!$B$4:$F$343,4,0)</f>
        <v>Chichicastenango</v>
      </c>
      <c r="G8933" s="139" t="str">
        <f t="shared" ref="G8933:K8933" si="9167">+G8895</f>
        <v>06</v>
      </c>
      <c r="H8933" t="str">
        <f t="shared" si="9167"/>
        <v>IGE</v>
      </c>
      <c r="I8933" t="str">
        <f t="shared" si="9167"/>
        <v>Índice de Gestión Estratégica</v>
      </c>
      <c r="J8933" t="str">
        <f t="shared" si="9167"/>
        <v>06-06</v>
      </c>
      <c r="K8933" t="str">
        <f t="shared" si="9167"/>
        <v>Gestión de riesgo en la formulación de proyectos derivados de la planificación operativa anual</v>
      </c>
      <c r="L8933" s="150">
        <f>+VLOOKUP($E8933,IGE_2018!$B$8:$Z$347,18,0)</f>
        <v>0</v>
      </c>
      <c r="M8933" s="142" t="str">
        <f>+VLOOKUP($E8933,IGE_2018!$B$8:$Z$347,19,0)</f>
        <v>Bajo</v>
      </c>
    </row>
    <row r="8934" spans="1:13" x14ac:dyDescent="0.3">
      <c r="A8934" s="139">
        <f t="shared" si="9109"/>
        <v>235</v>
      </c>
      <c r="B8934" s="148">
        <f t="shared" si="9111"/>
        <v>36</v>
      </c>
      <c r="D8934" s="149" t="str">
        <f>+VLOOKUP($A8934,mUNICIPIOS!$B$4:$F$343,2,0)</f>
        <v>Quiché</v>
      </c>
      <c r="E8934" s="149">
        <f>+VLOOKUP($A8934,mUNICIPIOS!$B$4:$F$343,3,0)</f>
        <v>1406</v>
      </c>
      <c r="F8934" s="149" t="str">
        <f>+VLOOKUP($A8934,mUNICIPIOS!$B$4:$F$343,4,0)</f>
        <v>Chichicastenango</v>
      </c>
      <c r="G8934" s="139" t="str">
        <f t="shared" ref="G8934:K8934" si="9168">+G8896</f>
        <v>06</v>
      </c>
      <c r="H8934" t="str">
        <f t="shared" si="9168"/>
        <v>IGE</v>
      </c>
      <c r="I8934" t="str">
        <f t="shared" si="9168"/>
        <v>Índice de Gestión Estratégica</v>
      </c>
      <c r="J8934" t="str">
        <f t="shared" si="9168"/>
        <v>06-07</v>
      </c>
      <c r="K8934" t="str">
        <f t="shared" si="9168"/>
        <v>Ingresos por servicios ambientales en relación a los ingresos propios sin regalías</v>
      </c>
      <c r="L8934" s="150">
        <f>+VLOOKUP($E8934,IGE_2018!$B$8:$Z$347,21,0)</f>
        <v>0.37510263444515729</v>
      </c>
      <c r="M8934" s="142" t="str">
        <f>+VLOOKUP($E8934,IGE_2018!$B$8:$Z$347,22,0)</f>
        <v>Medio bajo</v>
      </c>
    </row>
    <row r="8935" spans="1:13" x14ac:dyDescent="0.3">
      <c r="A8935" s="139">
        <f t="shared" si="9109"/>
        <v>235</v>
      </c>
      <c r="B8935" s="148">
        <f t="shared" si="9111"/>
        <v>37</v>
      </c>
      <c r="D8935" s="149" t="str">
        <f>+VLOOKUP($A8935,mUNICIPIOS!$B$4:$F$343,2,0)</f>
        <v>Quiché</v>
      </c>
      <c r="E8935" s="149">
        <f>+VLOOKUP($A8935,mUNICIPIOS!$B$4:$F$343,3,0)</f>
        <v>1406</v>
      </c>
      <c r="F8935" s="149" t="str">
        <f>+VLOOKUP($A8935,mUNICIPIOS!$B$4:$F$343,4,0)</f>
        <v>Chichicastenango</v>
      </c>
      <c r="G8935" s="139" t="str">
        <f t="shared" ref="G8935:K8935" si="9169">+G8897</f>
        <v>06</v>
      </c>
      <c r="H8935" t="str">
        <f t="shared" si="9169"/>
        <v>IGE</v>
      </c>
      <c r="I8935" t="str">
        <f t="shared" si="9169"/>
        <v>Índice de Gestión Estratégica</v>
      </c>
      <c r="J8935" t="str">
        <f t="shared" si="9169"/>
        <v>INDICE</v>
      </c>
      <c r="K8935">
        <f t="shared" si="9169"/>
        <v>0</v>
      </c>
      <c r="L8935" s="150">
        <f>+VLOOKUP($E8935,IGE_2018!$B$8:$Z$347,24,0)</f>
        <v>0.1201507557648962</v>
      </c>
      <c r="M8935" s="142" t="str">
        <f>+VLOOKUP($E8935,IGE_2018!$B$8:$Z$347,25,0)</f>
        <v>Bajo</v>
      </c>
    </row>
    <row r="8936" spans="1:13" x14ac:dyDescent="0.3">
      <c r="A8936" s="139">
        <f t="shared" si="9109"/>
        <v>235</v>
      </c>
      <c r="B8936" s="148">
        <f t="shared" si="9111"/>
        <v>38</v>
      </c>
      <c r="D8936" s="149" t="str">
        <f>+VLOOKUP($A8936,mUNICIPIOS!$B$4:$F$343,2,0)</f>
        <v>Quiché</v>
      </c>
      <c r="E8936" s="149">
        <f>+VLOOKUP($A8936,mUNICIPIOS!$B$4:$F$343,3,0)</f>
        <v>1406</v>
      </c>
      <c r="F8936" s="149" t="str">
        <f>+VLOOKUP($A8936,mUNICIPIOS!$B$4:$F$343,4,0)</f>
        <v>Chichicastenango</v>
      </c>
      <c r="G8936" s="139" t="str">
        <f t="shared" ref="G8936:K8936" si="9170">+G8898</f>
        <v>RANKING</v>
      </c>
      <c r="H8936" t="str">
        <f t="shared" si="9170"/>
        <v>RGM</v>
      </c>
      <c r="I8936" t="str">
        <f t="shared" si="9170"/>
        <v>Ranking de la Gestión Municipal 2018</v>
      </c>
      <c r="J8936" t="str">
        <f t="shared" si="9170"/>
        <v>RANKING</v>
      </c>
      <c r="K8936">
        <f t="shared" si="9170"/>
        <v>0</v>
      </c>
      <c r="L8936" s="151">
        <f>+VLOOKUP($E8936,Resultados_generales!$C$8:$AE$347,27,0)</f>
        <v>0.37816142051636281</v>
      </c>
      <c r="M8936" t="str">
        <f>+VLOOKUP($E8936,Resultados_generales!$C$8:$AE$347,28,0)</f>
        <v>Medio bajo</v>
      </c>
    </row>
    <row r="8937" spans="1:13" x14ac:dyDescent="0.3">
      <c r="A8937" s="139">
        <f t="shared" si="9109"/>
        <v>236</v>
      </c>
      <c r="B8937" s="148">
        <f t="shared" si="9111"/>
        <v>1</v>
      </c>
      <c r="D8937" s="149" t="str">
        <f>+VLOOKUP($A8937,mUNICIPIOS!$B$4:$F$343,2,0)</f>
        <v>Quiché</v>
      </c>
      <c r="E8937" s="149">
        <f>+VLOOKUP($A8937,mUNICIPIOS!$B$4:$F$343,3,0)</f>
        <v>1407</v>
      </c>
      <c r="F8937" s="149" t="str">
        <f>+VLOOKUP($A8937,mUNICIPIOS!$B$4:$F$343,4,0)</f>
        <v>Patzité</v>
      </c>
      <c r="G8937" s="139" t="str">
        <f t="shared" ref="G8937:K8937" si="9171">+G8899</f>
        <v>01</v>
      </c>
      <c r="H8937" t="str">
        <f t="shared" si="9171"/>
        <v>IPC</v>
      </c>
      <c r="I8937" t="str">
        <f t="shared" si="9171"/>
        <v>Índice de Participación Ciudadana</v>
      </c>
      <c r="J8937" t="str">
        <f t="shared" si="9171"/>
        <v>01-01</v>
      </c>
      <c r="K8937" t="str">
        <f t="shared" si="9171"/>
        <v>Número de reuniones del COMUDE en el año de la medición.</v>
      </c>
      <c r="L8937" s="150">
        <f>+VLOOKUP($E8937,IPC_2018!$B$8:$T$347,3,0)</f>
        <v>0.91666666666666663</v>
      </c>
      <c r="M8937" s="142" t="str">
        <f>+VLOOKUP($E8937,IPC_2018!$B$8:$T$347,4,0)</f>
        <v>Alto</v>
      </c>
    </row>
    <row r="8938" spans="1:13" x14ac:dyDescent="0.3">
      <c r="A8938" s="139">
        <f t="shared" si="9109"/>
        <v>236</v>
      </c>
      <c r="B8938" s="148">
        <f t="shared" si="9111"/>
        <v>2</v>
      </c>
      <c r="D8938" s="149" t="str">
        <f>+VLOOKUP($A8938,mUNICIPIOS!$B$4:$F$343,2,0)</f>
        <v>Quiché</v>
      </c>
      <c r="E8938" s="149">
        <f>+VLOOKUP($A8938,mUNICIPIOS!$B$4:$F$343,3,0)</f>
        <v>1407</v>
      </c>
      <c r="F8938" s="149" t="str">
        <f>+VLOOKUP($A8938,mUNICIPIOS!$B$4:$F$343,4,0)</f>
        <v>Patzité</v>
      </c>
      <c r="G8938" s="139" t="str">
        <f t="shared" ref="G8938:K8938" si="9172">+G8900</f>
        <v>01</v>
      </c>
      <c r="H8938" t="str">
        <f t="shared" si="9172"/>
        <v>IPC</v>
      </c>
      <c r="I8938" t="str">
        <f t="shared" si="9172"/>
        <v>Índice de Participación Ciudadana</v>
      </c>
      <c r="J8938" t="str">
        <f t="shared" si="9172"/>
        <v>01-02</v>
      </c>
      <c r="K8938" t="str">
        <f t="shared" si="9172"/>
        <v>Participación de Alcaldes, Concejales y Síndicos determinados o designados en el COMUDE</v>
      </c>
      <c r="L8938" s="150">
        <f>+VLOOKUP($E8938,IPC_2018!$B$8:$T$347,6,0)</f>
        <v>0.89772727272727271</v>
      </c>
      <c r="M8938" s="142" t="str">
        <f>+VLOOKUP($E8938,IPC_2018!$B$8:$T$347,7,0)</f>
        <v>Alto</v>
      </c>
    </row>
    <row r="8939" spans="1:13" x14ac:dyDescent="0.3">
      <c r="A8939" s="139">
        <f t="shared" si="9109"/>
        <v>236</v>
      </c>
      <c r="B8939" s="148">
        <f t="shared" si="9111"/>
        <v>3</v>
      </c>
      <c r="D8939" s="149" t="str">
        <f>+VLOOKUP($A8939,mUNICIPIOS!$B$4:$F$343,2,0)</f>
        <v>Quiché</v>
      </c>
      <c r="E8939" s="149">
        <f>+VLOOKUP($A8939,mUNICIPIOS!$B$4:$F$343,3,0)</f>
        <v>1407</v>
      </c>
      <c r="F8939" s="149" t="str">
        <f>+VLOOKUP($A8939,mUNICIPIOS!$B$4:$F$343,4,0)</f>
        <v>Patzité</v>
      </c>
      <c r="G8939" s="139" t="str">
        <f t="shared" ref="G8939:K8939" si="9173">+G8901</f>
        <v>01</v>
      </c>
      <c r="H8939" t="str">
        <f t="shared" si="9173"/>
        <v>IPC</v>
      </c>
      <c r="I8939" t="str">
        <f t="shared" si="9173"/>
        <v>Índice de Participación Ciudadana</v>
      </c>
      <c r="J8939" t="str">
        <f t="shared" si="9173"/>
        <v>01-03</v>
      </c>
      <c r="K8939" t="str">
        <f t="shared" si="9173"/>
        <v>Participación  de organizaciones de jóvenes, mujeres, pueblos mayas, xincas, garífunas, y otras organizaciones en el Comude</v>
      </c>
      <c r="L8939" s="150">
        <f>+VLOOKUP($E8939,IPC_2018!$B$8:$T$347,9,0)</f>
        <v>3.9850560398505604E-2</v>
      </c>
      <c r="M8939" s="142" t="str">
        <f>+VLOOKUP($E8939,IPC_2018!$B$8:$T$347,10,0)</f>
        <v>Bajo</v>
      </c>
    </row>
    <row r="8940" spans="1:13" x14ac:dyDescent="0.3">
      <c r="A8940" s="139">
        <f t="shared" si="9109"/>
        <v>236</v>
      </c>
      <c r="B8940" s="148">
        <f t="shared" si="9111"/>
        <v>4</v>
      </c>
      <c r="D8940" s="149" t="str">
        <f>+VLOOKUP($A8940,mUNICIPIOS!$B$4:$F$343,2,0)</f>
        <v>Quiché</v>
      </c>
      <c r="E8940" s="149">
        <f>+VLOOKUP($A8940,mUNICIPIOS!$B$4:$F$343,3,0)</f>
        <v>1407</v>
      </c>
      <c r="F8940" s="149" t="str">
        <f>+VLOOKUP($A8940,mUNICIPIOS!$B$4:$F$343,4,0)</f>
        <v>Patzité</v>
      </c>
      <c r="G8940" s="139" t="str">
        <f t="shared" ref="G8940:K8940" si="9174">+G8902</f>
        <v>01</v>
      </c>
      <c r="H8940" t="str">
        <f t="shared" si="9174"/>
        <v>IPC</v>
      </c>
      <c r="I8940" t="str">
        <f t="shared" si="9174"/>
        <v>Índice de Participación Ciudadana</v>
      </c>
      <c r="J8940" t="str">
        <f t="shared" si="9174"/>
        <v>01-04</v>
      </c>
      <c r="K8940" t="str">
        <f t="shared" si="9174"/>
        <v>Representatividad territorial del Comude.</v>
      </c>
      <c r="L8940" s="150">
        <f>+VLOOKUP($E8940,IPC_2018!$B$8:$T$347,12,0)</f>
        <v>1</v>
      </c>
      <c r="M8940" s="142" t="str">
        <f>+VLOOKUP($E8940,IPC_2018!$B$8:$T$347,13,0)</f>
        <v>Alto</v>
      </c>
    </row>
    <row r="8941" spans="1:13" x14ac:dyDescent="0.3">
      <c r="A8941" s="139">
        <f t="shared" ref="A8941:A9004" si="9175">+IF(B8940=38,A8940+1,A8940)</f>
        <v>236</v>
      </c>
      <c r="B8941" s="148">
        <f t="shared" si="9111"/>
        <v>5</v>
      </c>
      <c r="D8941" s="149" t="str">
        <f>+VLOOKUP($A8941,mUNICIPIOS!$B$4:$F$343,2,0)</f>
        <v>Quiché</v>
      </c>
      <c r="E8941" s="149">
        <f>+VLOOKUP($A8941,mUNICIPIOS!$B$4:$F$343,3,0)</f>
        <v>1407</v>
      </c>
      <c r="F8941" s="149" t="str">
        <f>+VLOOKUP($A8941,mUNICIPIOS!$B$4:$F$343,4,0)</f>
        <v>Patzité</v>
      </c>
      <c r="G8941" s="139" t="str">
        <f t="shared" ref="G8941:K8941" si="9176">+G8903</f>
        <v>01</v>
      </c>
      <c r="H8941" t="str">
        <f t="shared" si="9176"/>
        <v>IPC</v>
      </c>
      <c r="I8941" t="str">
        <f t="shared" si="9176"/>
        <v>Índice de Participación Ciudadana</v>
      </c>
      <c r="J8941" t="str">
        <f t="shared" si="9176"/>
        <v>01-05</v>
      </c>
      <c r="K8941" t="str">
        <f t="shared" si="9176"/>
        <v>Funcionamiento del Comude</v>
      </c>
      <c r="L8941" s="150">
        <f>+VLOOKUP($E8941,IPC_2018!$B$8:$T$347,15,0)</f>
        <v>0.52750562177329141</v>
      </c>
      <c r="M8941" s="142" t="str">
        <f>+VLOOKUP($E8941,IPC_2018!$B$8:$T$347,16,0)</f>
        <v>Medio</v>
      </c>
    </row>
    <row r="8942" spans="1:13" x14ac:dyDescent="0.3">
      <c r="A8942" s="139">
        <f t="shared" si="9175"/>
        <v>236</v>
      </c>
      <c r="B8942" s="148">
        <f t="shared" ref="B8942:B9005" si="9177">+B8904</f>
        <v>6</v>
      </c>
      <c r="D8942" s="149" t="str">
        <f>+VLOOKUP($A8942,mUNICIPIOS!$B$4:$F$343,2,0)</f>
        <v>Quiché</v>
      </c>
      <c r="E8942" s="149">
        <f>+VLOOKUP($A8942,mUNICIPIOS!$B$4:$F$343,3,0)</f>
        <v>1407</v>
      </c>
      <c r="F8942" s="149" t="str">
        <f>+VLOOKUP($A8942,mUNICIPIOS!$B$4:$F$343,4,0)</f>
        <v>Patzité</v>
      </c>
      <c r="G8942" s="139" t="str">
        <f t="shared" ref="G8942:K8942" si="9178">+G8904</f>
        <v>01</v>
      </c>
      <c r="H8942" t="str">
        <f t="shared" si="9178"/>
        <v>IPC</v>
      </c>
      <c r="I8942" t="str">
        <f t="shared" si="9178"/>
        <v>Índice de Participación Ciudadana</v>
      </c>
      <c r="J8942" t="str">
        <f t="shared" si="9178"/>
        <v>INDICE</v>
      </c>
      <c r="K8942">
        <f t="shared" si="9178"/>
        <v>0</v>
      </c>
      <c r="L8942" s="150">
        <f>+VLOOKUP($E8942,IPC_2018!$B$8:$T$347,18,0)</f>
        <v>0.73690266975001195</v>
      </c>
      <c r="M8942" s="142" t="str">
        <f>+VLOOKUP($E8942,IPC_2018!$B$8:$T$347,19,0)</f>
        <v>Medio alto</v>
      </c>
    </row>
    <row r="8943" spans="1:13" x14ac:dyDescent="0.3">
      <c r="A8943" s="139">
        <f t="shared" si="9175"/>
        <v>236</v>
      </c>
      <c r="B8943" s="148">
        <f t="shared" si="9177"/>
        <v>7</v>
      </c>
      <c r="D8943" s="149" t="str">
        <f>+VLOOKUP($A8943,mUNICIPIOS!$B$4:$F$343,2,0)</f>
        <v>Quiché</v>
      </c>
      <c r="E8943" s="149">
        <f>+VLOOKUP($A8943,mUNICIPIOS!$B$4:$F$343,3,0)</f>
        <v>1407</v>
      </c>
      <c r="F8943" s="149" t="str">
        <f>+VLOOKUP($A8943,mUNICIPIOS!$B$4:$F$343,4,0)</f>
        <v>Patzité</v>
      </c>
      <c r="G8943" s="139" t="str">
        <f t="shared" ref="G8943:K8943" si="9179">+G8905</f>
        <v>02</v>
      </c>
      <c r="H8943" t="str">
        <f t="shared" si="9179"/>
        <v>IIC</v>
      </c>
      <c r="I8943" t="str">
        <f t="shared" si="9179"/>
        <v>Índice de Información a la Ciudadanía</v>
      </c>
      <c r="J8943" t="str">
        <f t="shared" si="9179"/>
        <v>02-01</v>
      </c>
      <c r="K8943" t="str">
        <f t="shared" si="9179"/>
        <v>Rendición de cuentas cuatrimestral y anual al Comude enfocadas en resultados.</v>
      </c>
      <c r="L8943" s="150">
        <f>+VLOOKUP($E8943,IIC_2018!$B$8:$Q$347,3,0)</f>
        <v>0</v>
      </c>
      <c r="M8943" s="142" t="str">
        <f>+VLOOKUP($E8943,IIC_2018!$B$8:$Q$347,4,0)</f>
        <v>Bajo</v>
      </c>
    </row>
    <row r="8944" spans="1:13" x14ac:dyDescent="0.3">
      <c r="A8944" s="139">
        <f t="shared" si="9175"/>
        <v>236</v>
      </c>
      <c r="B8944" s="148">
        <f t="shared" si="9177"/>
        <v>8</v>
      </c>
      <c r="D8944" s="149" t="str">
        <f>+VLOOKUP($A8944,mUNICIPIOS!$B$4:$F$343,2,0)</f>
        <v>Quiché</v>
      </c>
      <c r="E8944" s="149">
        <f>+VLOOKUP($A8944,mUNICIPIOS!$B$4:$F$343,3,0)</f>
        <v>1407</v>
      </c>
      <c r="F8944" s="149" t="str">
        <f>+VLOOKUP($A8944,mUNICIPIOS!$B$4:$F$343,4,0)</f>
        <v>Patzité</v>
      </c>
      <c r="G8944" s="139" t="str">
        <f t="shared" ref="G8944:K8944" si="9180">+G8906</f>
        <v>02</v>
      </c>
      <c r="H8944" t="str">
        <f t="shared" si="9180"/>
        <v>IIC</v>
      </c>
      <c r="I8944" t="str">
        <f t="shared" si="9180"/>
        <v>Índice de Información a la Ciudadanía</v>
      </c>
      <c r="J8944" t="str">
        <f t="shared" si="9180"/>
        <v>02-02</v>
      </c>
      <c r="K8944" t="str">
        <f t="shared" si="9180"/>
        <v>Información presupuestaria y otra información brindada a la ciudadanía disponible en medios locales de comunicación.</v>
      </c>
      <c r="L8944" s="150">
        <f>+VLOOKUP($E8944,IIC_2018!$B$8:$Q$347,6,0)</f>
        <v>0.75</v>
      </c>
      <c r="M8944" s="142" t="str">
        <f>+VLOOKUP($E8944,IIC_2018!$B$8:$Q$347,7,0)</f>
        <v>Medio alto</v>
      </c>
    </row>
    <row r="8945" spans="1:13" x14ac:dyDescent="0.3">
      <c r="A8945" s="139">
        <f t="shared" si="9175"/>
        <v>236</v>
      </c>
      <c r="B8945" s="148">
        <f t="shared" si="9177"/>
        <v>9</v>
      </c>
      <c r="D8945" s="149" t="str">
        <f>+VLOOKUP($A8945,mUNICIPIOS!$B$4:$F$343,2,0)</f>
        <v>Quiché</v>
      </c>
      <c r="E8945" s="149">
        <f>+VLOOKUP($A8945,mUNICIPIOS!$B$4:$F$343,3,0)</f>
        <v>1407</v>
      </c>
      <c r="F8945" s="149" t="str">
        <f>+VLOOKUP($A8945,mUNICIPIOS!$B$4:$F$343,4,0)</f>
        <v>Patzité</v>
      </c>
      <c r="G8945" s="139" t="str">
        <f t="shared" ref="G8945:K8945" si="9181">+G8907</f>
        <v>02</v>
      </c>
      <c r="H8945" t="str">
        <f t="shared" si="9181"/>
        <v>IIC</v>
      </c>
      <c r="I8945" t="str">
        <f t="shared" si="9181"/>
        <v>Índice de Información a la Ciudadanía</v>
      </c>
      <c r="J8945" t="str">
        <f t="shared" si="9181"/>
        <v>02-03</v>
      </c>
      <c r="K8945" t="str">
        <f t="shared" si="9181"/>
        <v>Información pública de oficio actualizada y disponible de acuerdo a la LAIP y uso de internet.</v>
      </c>
      <c r="L8945" s="150">
        <f>+VLOOKUP($E8945,IIC_2018!$B$8:$Q$347,9,0)</f>
        <v>0.5</v>
      </c>
      <c r="M8945" s="142" t="str">
        <f>+VLOOKUP($E8945,IIC_2018!$B$8:$Q$347,10,0)</f>
        <v>Medio</v>
      </c>
    </row>
    <row r="8946" spans="1:13" x14ac:dyDescent="0.3">
      <c r="A8946" s="139">
        <f t="shared" si="9175"/>
        <v>236</v>
      </c>
      <c r="B8946" s="148">
        <f t="shared" si="9177"/>
        <v>10</v>
      </c>
      <c r="D8946" s="149" t="str">
        <f>+VLOOKUP($A8946,mUNICIPIOS!$B$4:$F$343,2,0)</f>
        <v>Quiché</v>
      </c>
      <c r="E8946" s="149">
        <f>+VLOOKUP($A8946,mUNICIPIOS!$B$4:$F$343,3,0)</f>
        <v>1407</v>
      </c>
      <c r="F8946" s="149" t="str">
        <f>+VLOOKUP($A8946,mUNICIPIOS!$B$4:$F$343,4,0)</f>
        <v>Patzité</v>
      </c>
      <c r="G8946" s="139" t="str">
        <f t="shared" ref="G8946:K8946" si="9182">+G8908</f>
        <v>02</v>
      </c>
      <c r="H8946" t="str">
        <f t="shared" si="9182"/>
        <v>IIC</v>
      </c>
      <c r="I8946" t="str">
        <f t="shared" si="9182"/>
        <v>Índice de Información a la Ciudadanía</v>
      </c>
      <c r="J8946" t="str">
        <f t="shared" si="9182"/>
        <v>02-04</v>
      </c>
      <c r="K8946" t="str">
        <f t="shared" si="9182"/>
        <v>Relación del monto contratado por medio de Guate compras con el total del presupuesto de egresos vigente.</v>
      </c>
      <c r="L8946" s="150">
        <f>+VLOOKUP($E8946,IIC_2018!$B$8:$Q$347,12,0)</f>
        <v>0.4752245203720003</v>
      </c>
      <c r="M8946" s="142" t="str">
        <f>+VLOOKUP($E8946,IIC_2018!$B$8:$Q$347,13,0)</f>
        <v>Medio</v>
      </c>
    </row>
    <row r="8947" spans="1:13" x14ac:dyDescent="0.3">
      <c r="A8947" s="139">
        <f t="shared" si="9175"/>
        <v>236</v>
      </c>
      <c r="B8947" s="148">
        <f t="shared" si="9177"/>
        <v>11</v>
      </c>
      <c r="D8947" s="149" t="str">
        <f>+VLOOKUP($A8947,mUNICIPIOS!$B$4:$F$343,2,0)</f>
        <v>Quiché</v>
      </c>
      <c r="E8947" s="149">
        <f>+VLOOKUP($A8947,mUNICIPIOS!$B$4:$F$343,3,0)</f>
        <v>1407</v>
      </c>
      <c r="F8947" s="149" t="str">
        <f>+VLOOKUP($A8947,mUNICIPIOS!$B$4:$F$343,4,0)</f>
        <v>Patzité</v>
      </c>
      <c r="G8947" s="139" t="str">
        <f t="shared" ref="G8947:K8947" si="9183">+G8909</f>
        <v>02</v>
      </c>
      <c r="H8947" t="str">
        <f t="shared" si="9183"/>
        <v>IIC</v>
      </c>
      <c r="I8947" t="str">
        <f t="shared" si="9183"/>
        <v>Índice de Información a la Ciudadanía</v>
      </c>
      <c r="J8947" t="str">
        <f t="shared" si="9183"/>
        <v>INDICE</v>
      </c>
      <c r="K8947">
        <f t="shared" si="9183"/>
        <v>0</v>
      </c>
      <c r="L8947" s="150">
        <f>+VLOOKUP($E8947,IIC_2018!$B$8:$Q$347,15,0)</f>
        <v>0.43130613009300006</v>
      </c>
      <c r="M8947" s="142" t="str">
        <f>+VLOOKUP($E8947,IIC_2018!$B$8:$Q$347,16,0)</f>
        <v>Medio</v>
      </c>
    </row>
    <row r="8948" spans="1:13" x14ac:dyDescent="0.3">
      <c r="A8948" s="139">
        <f t="shared" si="9175"/>
        <v>236</v>
      </c>
      <c r="B8948" s="148">
        <f t="shared" si="9177"/>
        <v>12</v>
      </c>
      <c r="D8948" s="149" t="str">
        <f>+VLOOKUP($A8948,mUNICIPIOS!$B$4:$F$343,2,0)</f>
        <v>Quiché</v>
      </c>
      <c r="E8948" s="149">
        <f>+VLOOKUP($A8948,mUNICIPIOS!$B$4:$F$343,3,0)</f>
        <v>1407</v>
      </c>
      <c r="F8948" s="149" t="str">
        <f>+VLOOKUP($A8948,mUNICIPIOS!$B$4:$F$343,4,0)</f>
        <v>Patzité</v>
      </c>
      <c r="G8948" s="139" t="str">
        <f t="shared" ref="G8948:K8948" si="9184">+G8910</f>
        <v>03</v>
      </c>
      <c r="H8948" t="str">
        <f t="shared" si="9184"/>
        <v>ISP</v>
      </c>
      <c r="I8948" t="str">
        <f t="shared" si="9184"/>
        <v>Índice de Servicios Públicos</v>
      </c>
      <c r="J8948" t="str">
        <f t="shared" si="9184"/>
        <v>03-01</v>
      </c>
      <c r="K8948" t="str">
        <f t="shared" si="9184"/>
        <v>Cobertura del servicio público de agua</v>
      </c>
      <c r="L8948" s="150">
        <f>+VLOOKUP($E8948,ISP_2018!$B$8:$T$347,3,0)</f>
        <v>0</v>
      </c>
      <c r="M8948" s="142" t="str">
        <f>+VLOOKUP($E8948,ISP_2018!$B$8:$T$347,4,0)</f>
        <v>Bajo</v>
      </c>
    </row>
    <row r="8949" spans="1:13" x14ac:dyDescent="0.3">
      <c r="A8949" s="139">
        <f t="shared" si="9175"/>
        <v>236</v>
      </c>
      <c r="B8949" s="148">
        <f t="shared" si="9177"/>
        <v>13</v>
      </c>
      <c r="D8949" s="149" t="str">
        <f>+VLOOKUP($A8949,mUNICIPIOS!$B$4:$F$343,2,0)</f>
        <v>Quiché</v>
      </c>
      <c r="E8949" s="149">
        <f>+VLOOKUP($A8949,mUNICIPIOS!$B$4:$F$343,3,0)</f>
        <v>1407</v>
      </c>
      <c r="F8949" s="149" t="str">
        <f>+VLOOKUP($A8949,mUNICIPIOS!$B$4:$F$343,4,0)</f>
        <v>Patzité</v>
      </c>
      <c r="G8949" s="139" t="str">
        <f t="shared" ref="G8949:K8949" si="9185">+G8911</f>
        <v>03</v>
      </c>
      <c r="H8949" t="str">
        <f t="shared" si="9185"/>
        <v>ISP</v>
      </c>
      <c r="I8949" t="str">
        <f t="shared" si="9185"/>
        <v>Índice de Servicios Públicos</v>
      </c>
      <c r="J8949" t="str">
        <f t="shared" si="9185"/>
        <v>03-02</v>
      </c>
      <c r="K8949" t="str">
        <f t="shared" si="9185"/>
        <v>Control de la calidad del servicio público de agua</v>
      </c>
      <c r="L8949" s="150">
        <f>+VLOOKUP($E8949,ISP_2018!$B$8:$T$347,6,0)</f>
        <v>0</v>
      </c>
      <c r="M8949" s="142" t="str">
        <f>+VLOOKUP($E8949,ISP_2018!$B$8:$T$347,7,0)</f>
        <v>Bajo</v>
      </c>
    </row>
    <row r="8950" spans="1:13" x14ac:dyDescent="0.3">
      <c r="A8950" s="139">
        <f t="shared" si="9175"/>
        <v>236</v>
      </c>
      <c r="B8950" s="148">
        <f t="shared" si="9177"/>
        <v>14</v>
      </c>
      <c r="D8950" s="149" t="str">
        <f>+VLOOKUP($A8950,mUNICIPIOS!$B$4:$F$343,2,0)</f>
        <v>Quiché</v>
      </c>
      <c r="E8950" s="149">
        <f>+VLOOKUP($A8950,mUNICIPIOS!$B$4:$F$343,3,0)</f>
        <v>1407</v>
      </c>
      <c r="F8950" s="149" t="str">
        <f>+VLOOKUP($A8950,mUNICIPIOS!$B$4:$F$343,4,0)</f>
        <v>Patzité</v>
      </c>
      <c r="G8950" s="139" t="str">
        <f t="shared" ref="G8950:K8950" si="9186">+G8912</f>
        <v>03</v>
      </c>
      <c r="H8950" t="str">
        <f t="shared" si="9186"/>
        <v>ISP</v>
      </c>
      <c r="I8950" t="str">
        <f t="shared" si="9186"/>
        <v>Índice de Servicios Públicos</v>
      </c>
      <c r="J8950" t="str">
        <f t="shared" si="9186"/>
        <v>03-03</v>
      </c>
      <c r="K8950" t="str">
        <f t="shared" si="9186"/>
        <v>Disposición  y tratamiento  de aguas residuales</v>
      </c>
      <c r="L8950" s="150">
        <f>+VLOOKUP($E8950,ISP_2018!$B$8:$T$347,9,0)</f>
        <v>0</v>
      </c>
      <c r="M8950" s="142" t="str">
        <f>+VLOOKUP($E8950,ISP_2018!$B$8:$T$347,10,0)</f>
        <v>Bajo</v>
      </c>
    </row>
    <row r="8951" spans="1:13" x14ac:dyDescent="0.3">
      <c r="A8951" s="139">
        <f t="shared" si="9175"/>
        <v>236</v>
      </c>
      <c r="B8951" s="148">
        <f t="shared" si="9177"/>
        <v>15</v>
      </c>
      <c r="D8951" s="149" t="str">
        <f>+VLOOKUP($A8951,mUNICIPIOS!$B$4:$F$343,2,0)</f>
        <v>Quiché</v>
      </c>
      <c r="E8951" s="149">
        <f>+VLOOKUP($A8951,mUNICIPIOS!$B$4:$F$343,3,0)</f>
        <v>1407</v>
      </c>
      <c r="F8951" s="149" t="str">
        <f>+VLOOKUP($A8951,mUNICIPIOS!$B$4:$F$343,4,0)</f>
        <v>Patzité</v>
      </c>
      <c r="G8951" s="139" t="str">
        <f t="shared" ref="G8951:K8951" si="9187">+G8913</f>
        <v>03</v>
      </c>
      <c r="H8951" t="str">
        <f t="shared" si="9187"/>
        <v>ISP</v>
      </c>
      <c r="I8951" t="str">
        <f t="shared" si="9187"/>
        <v>Índice de Servicios Públicos</v>
      </c>
      <c r="J8951" t="str">
        <f t="shared" si="9187"/>
        <v>03-04</v>
      </c>
      <c r="K8951" t="str">
        <f t="shared" si="9187"/>
        <v>Gestión y manejo de los residuos y desechos sólidos</v>
      </c>
      <c r="L8951" s="150">
        <f>+VLOOKUP($E8951,ISP_2018!$B$8:$T$347,12,0)</f>
        <v>0</v>
      </c>
      <c r="M8951" s="142" t="str">
        <f>+VLOOKUP($E8951,ISP_2018!$B$8:$T$347,13,0)</f>
        <v>Bajo</v>
      </c>
    </row>
    <row r="8952" spans="1:13" x14ac:dyDescent="0.3">
      <c r="A8952" s="139">
        <f t="shared" si="9175"/>
        <v>236</v>
      </c>
      <c r="B8952" s="148">
        <f t="shared" si="9177"/>
        <v>16</v>
      </c>
      <c r="D8952" s="149" t="str">
        <f>+VLOOKUP($A8952,mUNICIPIOS!$B$4:$F$343,2,0)</f>
        <v>Quiché</v>
      </c>
      <c r="E8952" s="149">
        <f>+VLOOKUP($A8952,mUNICIPIOS!$B$4:$F$343,3,0)</f>
        <v>1407</v>
      </c>
      <c r="F8952" s="149" t="str">
        <f>+VLOOKUP($A8952,mUNICIPIOS!$B$4:$F$343,4,0)</f>
        <v>Patzité</v>
      </c>
      <c r="G8952" s="139" t="str">
        <f t="shared" ref="G8952:K8952" si="9188">+G8914</f>
        <v>03</v>
      </c>
      <c r="H8952" t="str">
        <f t="shared" si="9188"/>
        <v>ISP</v>
      </c>
      <c r="I8952" t="str">
        <f t="shared" si="9188"/>
        <v>Índice de Servicios Públicos</v>
      </c>
      <c r="J8952" t="str">
        <f t="shared" si="9188"/>
        <v>03-05</v>
      </c>
      <c r="K8952" t="str">
        <f t="shared" si="9188"/>
        <v>Gestión de servicios públicos municipales</v>
      </c>
      <c r="L8952" s="150">
        <f>+VLOOKUP($E8952,ISP_2018!$B$8:$T$347,15,0)</f>
        <v>0.45161290322580649</v>
      </c>
      <c r="M8952" s="142" t="str">
        <f>+VLOOKUP($E8952,ISP_2018!$B$8:$T$347,16,0)</f>
        <v>Medio</v>
      </c>
    </row>
    <row r="8953" spans="1:13" x14ac:dyDescent="0.3">
      <c r="A8953" s="139">
        <f t="shared" si="9175"/>
        <v>236</v>
      </c>
      <c r="B8953" s="148">
        <f t="shared" si="9177"/>
        <v>17</v>
      </c>
      <c r="D8953" s="149" t="str">
        <f>+VLOOKUP($A8953,mUNICIPIOS!$B$4:$F$343,2,0)</f>
        <v>Quiché</v>
      </c>
      <c r="E8953" s="149">
        <f>+VLOOKUP($A8953,mUNICIPIOS!$B$4:$F$343,3,0)</f>
        <v>1407</v>
      </c>
      <c r="F8953" s="149" t="str">
        <f>+VLOOKUP($A8953,mUNICIPIOS!$B$4:$F$343,4,0)</f>
        <v>Patzité</v>
      </c>
      <c r="G8953" s="139" t="str">
        <f t="shared" ref="G8953:K8953" si="9189">+G8915</f>
        <v>03</v>
      </c>
      <c r="H8953" t="str">
        <f t="shared" si="9189"/>
        <v>ISP</v>
      </c>
      <c r="I8953" t="str">
        <f t="shared" si="9189"/>
        <v>Índice de Servicios Públicos</v>
      </c>
      <c r="J8953" t="str">
        <f t="shared" si="9189"/>
        <v>INDICE</v>
      </c>
      <c r="K8953">
        <f t="shared" si="9189"/>
        <v>0</v>
      </c>
      <c r="L8953" s="150">
        <f>+VLOOKUP($E8953,ISP_2018!$B$8:$T$347,18,0)</f>
        <v>9.0322580645161299E-2</v>
      </c>
      <c r="M8953" s="142" t="str">
        <f>+VLOOKUP($E8953,ISP_2018!$B$8:$T$347,19,0)</f>
        <v>Bajo</v>
      </c>
    </row>
    <row r="8954" spans="1:13" x14ac:dyDescent="0.3">
      <c r="A8954" s="139">
        <f t="shared" si="9175"/>
        <v>236</v>
      </c>
      <c r="B8954" s="148">
        <f t="shared" si="9177"/>
        <v>18</v>
      </c>
      <c r="D8954" s="149" t="str">
        <f>+VLOOKUP($A8954,mUNICIPIOS!$B$4:$F$343,2,0)</f>
        <v>Quiché</v>
      </c>
      <c r="E8954" s="149">
        <f>+VLOOKUP($A8954,mUNICIPIOS!$B$4:$F$343,3,0)</f>
        <v>1407</v>
      </c>
      <c r="F8954" s="149" t="str">
        <f>+VLOOKUP($A8954,mUNICIPIOS!$B$4:$F$343,4,0)</f>
        <v>Patzité</v>
      </c>
      <c r="G8954" s="139" t="str">
        <f t="shared" ref="G8954:K8954" si="9190">+G8916</f>
        <v>04</v>
      </c>
      <c r="H8954" t="str">
        <f t="shared" si="9190"/>
        <v>IGA</v>
      </c>
      <c r="I8954" t="str">
        <f t="shared" si="9190"/>
        <v>Índice de Gestión Administrativa</v>
      </c>
      <c r="J8954" t="str">
        <f t="shared" si="9190"/>
        <v>04-01</v>
      </c>
      <c r="K8954" t="str">
        <f t="shared" si="9190"/>
        <v>Existencia de elementos de atención municipal orientada al vecino</v>
      </c>
      <c r="L8954" s="150">
        <f>+VLOOKUP($E8954,IGA_2018!$B$8:$N$347,3,0)</f>
        <v>0</v>
      </c>
      <c r="M8954" s="142" t="str">
        <f>+VLOOKUP($E8954,IGA_2018!$B$8:$N$347,4,0)</f>
        <v>Bajo</v>
      </c>
    </row>
    <row r="8955" spans="1:13" x14ac:dyDescent="0.3">
      <c r="A8955" s="139">
        <f t="shared" si="9175"/>
        <v>236</v>
      </c>
      <c r="B8955" s="148">
        <f t="shared" si="9177"/>
        <v>19</v>
      </c>
      <c r="D8955" s="149" t="str">
        <f>+VLOOKUP($A8955,mUNICIPIOS!$B$4:$F$343,2,0)</f>
        <v>Quiché</v>
      </c>
      <c r="E8955" s="149">
        <f>+VLOOKUP($A8955,mUNICIPIOS!$B$4:$F$343,3,0)</f>
        <v>1407</v>
      </c>
      <c r="F8955" s="149" t="str">
        <f>+VLOOKUP($A8955,mUNICIPIOS!$B$4:$F$343,4,0)</f>
        <v>Patzité</v>
      </c>
      <c r="G8955" s="139" t="str">
        <f t="shared" ref="G8955:K8955" si="9191">+G8917</f>
        <v>04</v>
      </c>
      <c r="H8955" t="str">
        <f t="shared" si="9191"/>
        <v>IGA</v>
      </c>
      <c r="I8955" t="str">
        <f t="shared" si="9191"/>
        <v>Índice de Gestión Administrativa</v>
      </c>
      <c r="J8955" t="str">
        <f t="shared" si="9191"/>
        <v>04-02</v>
      </c>
      <c r="K8955" t="str">
        <f t="shared" si="9191"/>
        <v>Gestión del recurso humano.</v>
      </c>
      <c r="L8955" s="150">
        <f>+VLOOKUP($E8955,IGA_2018!$B$8:$N$347,6,0)</f>
        <v>0</v>
      </c>
      <c r="M8955" s="142" t="str">
        <f>+VLOOKUP($E8955,IGA_2018!$B$8:$N$347,7,0)</f>
        <v>Bajo</v>
      </c>
    </row>
    <row r="8956" spans="1:13" x14ac:dyDescent="0.3">
      <c r="A8956" s="139">
        <f t="shared" si="9175"/>
        <v>236</v>
      </c>
      <c r="B8956" s="148">
        <f t="shared" si="9177"/>
        <v>20</v>
      </c>
      <c r="D8956" s="149" t="str">
        <f>+VLOOKUP($A8956,mUNICIPIOS!$B$4:$F$343,2,0)</f>
        <v>Quiché</v>
      </c>
      <c r="E8956" s="149">
        <f>+VLOOKUP($A8956,mUNICIPIOS!$B$4:$F$343,3,0)</f>
        <v>1407</v>
      </c>
      <c r="F8956" s="149" t="str">
        <f>+VLOOKUP($A8956,mUNICIPIOS!$B$4:$F$343,4,0)</f>
        <v>Patzité</v>
      </c>
      <c r="G8956" s="139" t="str">
        <f t="shared" ref="G8956:K8956" si="9192">+G8918</f>
        <v>04</v>
      </c>
      <c r="H8956" t="str">
        <f t="shared" si="9192"/>
        <v>IGA</v>
      </c>
      <c r="I8956" t="str">
        <f t="shared" si="9192"/>
        <v>Índice de Gestión Administrativa</v>
      </c>
      <c r="J8956" t="str">
        <f t="shared" si="9192"/>
        <v>04-03</v>
      </c>
      <c r="K8956" t="str">
        <f t="shared" si="9192"/>
        <v>Existencia de oficinas municipales con instrumentos de gestión.</v>
      </c>
      <c r="L8956" s="150">
        <f>+VLOOKUP($E8956,IGA_2018!$B$8:$N$347,9,0)</f>
        <v>4.821428571428571E-2</v>
      </c>
      <c r="M8956" s="142" t="str">
        <f>+VLOOKUP($E8956,IGA_2018!$B$8:$N$347,10,0)</f>
        <v>Bajo</v>
      </c>
    </row>
    <row r="8957" spans="1:13" x14ac:dyDescent="0.3">
      <c r="A8957" s="139">
        <f t="shared" si="9175"/>
        <v>236</v>
      </c>
      <c r="B8957" s="148">
        <f t="shared" si="9177"/>
        <v>21</v>
      </c>
      <c r="D8957" s="149" t="str">
        <f>+VLOOKUP($A8957,mUNICIPIOS!$B$4:$F$343,2,0)</f>
        <v>Quiché</v>
      </c>
      <c r="E8957" s="149">
        <f>+VLOOKUP($A8957,mUNICIPIOS!$B$4:$F$343,3,0)</f>
        <v>1407</v>
      </c>
      <c r="F8957" s="149" t="str">
        <f>+VLOOKUP($A8957,mUNICIPIOS!$B$4:$F$343,4,0)</f>
        <v>Patzité</v>
      </c>
      <c r="G8957" s="139" t="str">
        <f t="shared" ref="G8957:K8957" si="9193">+G8919</f>
        <v>04</v>
      </c>
      <c r="H8957" t="str">
        <f t="shared" si="9193"/>
        <v>IGA</v>
      </c>
      <c r="I8957" t="str">
        <f t="shared" si="9193"/>
        <v>Índice de Gestión Administrativa</v>
      </c>
      <c r="J8957" t="str">
        <f t="shared" si="9193"/>
        <v>INDICE</v>
      </c>
      <c r="K8957">
        <f t="shared" si="9193"/>
        <v>0</v>
      </c>
      <c r="L8957" s="150">
        <f>+VLOOKUP($E8957,IGA_2018!$B$8:$N$347,12,0)</f>
        <v>1.6874999999999998E-2</v>
      </c>
      <c r="M8957" s="142" t="str">
        <f>+VLOOKUP($E8957,IGA_2018!$B$8:$N$347,13,0)</f>
        <v>Bajo</v>
      </c>
    </row>
    <row r="8958" spans="1:13" x14ac:dyDescent="0.3">
      <c r="A8958" s="139">
        <f t="shared" si="9175"/>
        <v>236</v>
      </c>
      <c r="B8958" s="148">
        <f t="shared" si="9177"/>
        <v>22</v>
      </c>
      <c r="D8958" s="149" t="str">
        <f>+VLOOKUP($A8958,mUNICIPIOS!$B$4:$F$343,2,0)</f>
        <v>Quiché</v>
      </c>
      <c r="E8958" s="149">
        <f>+VLOOKUP($A8958,mUNICIPIOS!$B$4:$F$343,3,0)</f>
        <v>1407</v>
      </c>
      <c r="F8958" s="149" t="str">
        <f>+VLOOKUP($A8958,mUNICIPIOS!$B$4:$F$343,4,0)</f>
        <v>Patzité</v>
      </c>
      <c r="G8958" s="139" t="str">
        <f t="shared" ref="G8958:K8958" si="9194">+G8920</f>
        <v>05</v>
      </c>
      <c r="H8958" t="str">
        <f t="shared" si="9194"/>
        <v>IGF</v>
      </c>
      <c r="I8958" t="str">
        <f t="shared" si="9194"/>
        <v>Índice de Gestión Financiera</v>
      </c>
      <c r="J8958" t="str">
        <f t="shared" si="9194"/>
        <v>05-01</v>
      </c>
      <c r="K8958" t="str">
        <f t="shared" si="9194"/>
        <v>Autonomía financiera municipal</v>
      </c>
      <c r="L8958" s="150">
        <f>+VLOOKUP($E8958,IGF_2018!$B$8:$Z$347,3,0)</f>
        <v>4.304465846850862E-2</v>
      </c>
      <c r="M8958" s="142" t="str">
        <f>+VLOOKUP($E8958,IGF_2018!$B$8:$Z$347,4,0)</f>
        <v>Bajo</v>
      </c>
    </row>
    <row r="8959" spans="1:13" x14ac:dyDescent="0.3">
      <c r="A8959" s="139">
        <f t="shared" si="9175"/>
        <v>236</v>
      </c>
      <c r="B8959" s="148">
        <f t="shared" si="9177"/>
        <v>23</v>
      </c>
      <c r="D8959" s="149" t="str">
        <f>+VLOOKUP($A8959,mUNICIPIOS!$B$4:$F$343,2,0)</f>
        <v>Quiché</v>
      </c>
      <c r="E8959" s="149">
        <f>+VLOOKUP($A8959,mUNICIPIOS!$B$4:$F$343,3,0)</f>
        <v>1407</v>
      </c>
      <c r="F8959" s="149" t="str">
        <f>+VLOOKUP($A8959,mUNICIPIOS!$B$4:$F$343,4,0)</f>
        <v>Patzité</v>
      </c>
      <c r="G8959" s="139" t="str">
        <f t="shared" ref="G8959:K8959" si="9195">+G8921</f>
        <v>05</v>
      </c>
      <c r="H8959" t="str">
        <f t="shared" si="9195"/>
        <v>IGF</v>
      </c>
      <c r="I8959" t="str">
        <f t="shared" si="9195"/>
        <v>Índice de Gestión Financiera</v>
      </c>
      <c r="J8959" t="str">
        <f t="shared" si="9195"/>
        <v>05-02</v>
      </c>
      <c r="K8959" t="str">
        <f t="shared" si="9195"/>
        <v xml:space="preserve">Ingresos propios por habitante -sin regalías- </v>
      </c>
      <c r="L8959" s="150">
        <f>+VLOOKUP($E8959,IGF_2018!$B$8:$Z$347,6,0)</f>
        <v>5.2597842140318825E-2</v>
      </c>
      <c r="M8959" s="142" t="str">
        <f>+VLOOKUP($E8959,IGF_2018!$B$8:$Z$347,7,0)</f>
        <v>Bajo</v>
      </c>
    </row>
    <row r="8960" spans="1:13" x14ac:dyDescent="0.3">
      <c r="A8960" s="139">
        <f t="shared" si="9175"/>
        <v>236</v>
      </c>
      <c r="B8960" s="148">
        <f t="shared" si="9177"/>
        <v>24</v>
      </c>
      <c r="D8960" s="149" t="str">
        <f>+VLOOKUP($A8960,mUNICIPIOS!$B$4:$F$343,2,0)</f>
        <v>Quiché</v>
      </c>
      <c r="E8960" s="149">
        <f>+VLOOKUP($A8960,mUNICIPIOS!$B$4:$F$343,3,0)</f>
        <v>1407</v>
      </c>
      <c r="F8960" s="149" t="str">
        <f>+VLOOKUP($A8960,mUNICIPIOS!$B$4:$F$343,4,0)</f>
        <v>Patzité</v>
      </c>
      <c r="G8960" s="139" t="str">
        <f t="shared" ref="G8960:K8960" si="9196">+G8922</f>
        <v>05</v>
      </c>
      <c r="H8960" t="str">
        <f t="shared" si="9196"/>
        <v>IGF</v>
      </c>
      <c r="I8960" t="str">
        <f t="shared" si="9196"/>
        <v>Índice de Gestión Financiera</v>
      </c>
      <c r="J8960" t="str">
        <f t="shared" si="9196"/>
        <v>05-03</v>
      </c>
      <c r="K8960" t="str">
        <f t="shared" si="9196"/>
        <v>Ingresos del IUSI en relación a los ingresos propios -sin regalías-</v>
      </c>
      <c r="L8960" s="150">
        <f>+VLOOKUP($E8960,IGF_2018!$B$8:$Z$347,9,0)</f>
        <v>2.0878753609374995E-4</v>
      </c>
      <c r="M8960" s="142" t="str">
        <f>+VLOOKUP($E8960,IGF_2018!$B$8:$Z$347,10,0)</f>
        <v>Bajo</v>
      </c>
    </row>
    <row r="8961" spans="1:13" x14ac:dyDescent="0.3">
      <c r="A8961" s="139">
        <f t="shared" si="9175"/>
        <v>236</v>
      </c>
      <c r="B8961" s="148">
        <f t="shared" si="9177"/>
        <v>25</v>
      </c>
      <c r="D8961" s="149" t="str">
        <f>+VLOOKUP($A8961,mUNICIPIOS!$B$4:$F$343,2,0)</f>
        <v>Quiché</v>
      </c>
      <c r="E8961" s="149">
        <f>+VLOOKUP($A8961,mUNICIPIOS!$B$4:$F$343,3,0)</f>
        <v>1407</v>
      </c>
      <c r="F8961" s="149" t="str">
        <f>+VLOOKUP($A8961,mUNICIPIOS!$B$4:$F$343,4,0)</f>
        <v>Patzité</v>
      </c>
      <c r="G8961" s="139" t="str">
        <f t="shared" ref="G8961:K8961" si="9197">+G8923</f>
        <v>05</v>
      </c>
      <c r="H8961" t="str">
        <f t="shared" si="9197"/>
        <v>IGF</v>
      </c>
      <c r="I8961" t="str">
        <f t="shared" si="9197"/>
        <v>Índice de Gestión Financiera</v>
      </c>
      <c r="J8961" t="str">
        <f t="shared" si="9197"/>
        <v>05-04</v>
      </c>
      <c r="K8961" t="str">
        <f t="shared" si="9197"/>
        <v>Inversión anual en capital fijo por habitante</v>
      </c>
      <c r="L8961" s="150">
        <f>+VLOOKUP($E8961,IGF_2018!$B$8:$Z$347,12,0)</f>
        <v>0.18496443601869467</v>
      </c>
      <c r="M8961" s="142" t="str">
        <f>+VLOOKUP($E8961,IGF_2018!$B$8:$Z$347,13,0)</f>
        <v>Bajo</v>
      </c>
    </row>
    <row r="8962" spans="1:13" x14ac:dyDescent="0.3">
      <c r="A8962" s="139">
        <f t="shared" si="9175"/>
        <v>236</v>
      </c>
      <c r="B8962" s="148">
        <f t="shared" si="9177"/>
        <v>26</v>
      </c>
      <c r="D8962" s="149" t="str">
        <f>+VLOOKUP($A8962,mUNICIPIOS!$B$4:$F$343,2,0)</f>
        <v>Quiché</v>
      </c>
      <c r="E8962" s="149">
        <f>+VLOOKUP($A8962,mUNICIPIOS!$B$4:$F$343,3,0)</f>
        <v>1407</v>
      </c>
      <c r="F8962" s="149" t="str">
        <f>+VLOOKUP($A8962,mUNICIPIOS!$B$4:$F$343,4,0)</f>
        <v>Patzité</v>
      </c>
      <c r="G8962" s="139" t="str">
        <f t="shared" ref="G8962:K8962" si="9198">+G8924</f>
        <v>05</v>
      </c>
      <c r="H8962" t="str">
        <f t="shared" si="9198"/>
        <v>IGF</v>
      </c>
      <c r="I8962" t="str">
        <f t="shared" si="9198"/>
        <v>Índice de Gestión Financiera</v>
      </c>
      <c r="J8962" t="str">
        <f t="shared" si="9198"/>
        <v>05-05</v>
      </c>
      <c r="K8962" t="str">
        <f t="shared" si="9198"/>
        <v>Inversión anual en capital fijo con recursos percibidos por ingresos propios</v>
      </c>
      <c r="L8962" s="150">
        <f>+VLOOKUP($E8962,IGF_2018!$B$8:$Z$347,15,0)</f>
        <v>9.978440514391719E-2</v>
      </c>
      <c r="M8962" s="142" t="str">
        <f>+VLOOKUP($E8962,IGF_2018!$B$8:$Z$347,16,0)</f>
        <v>Bajo</v>
      </c>
    </row>
    <row r="8963" spans="1:13" x14ac:dyDescent="0.3">
      <c r="A8963" s="139">
        <f t="shared" si="9175"/>
        <v>236</v>
      </c>
      <c r="B8963" s="148">
        <f t="shared" si="9177"/>
        <v>27</v>
      </c>
      <c r="D8963" s="149" t="str">
        <f>+VLOOKUP($A8963,mUNICIPIOS!$B$4:$F$343,2,0)</f>
        <v>Quiché</v>
      </c>
      <c r="E8963" s="149">
        <f>+VLOOKUP($A8963,mUNICIPIOS!$B$4:$F$343,3,0)</f>
        <v>1407</v>
      </c>
      <c r="F8963" s="149" t="str">
        <f>+VLOOKUP($A8963,mUNICIPIOS!$B$4:$F$343,4,0)</f>
        <v>Patzité</v>
      </c>
      <c r="G8963" s="139" t="str">
        <f t="shared" ref="G8963:K8963" si="9199">+G8925</f>
        <v>05</v>
      </c>
      <c r="H8963" t="str">
        <f t="shared" si="9199"/>
        <v>IGF</v>
      </c>
      <c r="I8963" t="str">
        <f t="shared" si="9199"/>
        <v>Índice de Gestión Financiera</v>
      </c>
      <c r="J8963" t="str">
        <f t="shared" si="9199"/>
        <v>05-06</v>
      </c>
      <c r="K8963" t="str">
        <f t="shared" si="9199"/>
        <v xml:space="preserve">Inversión anual en capital fijo con recursos percibidos por transferencias del Gobierno Central </v>
      </c>
      <c r="L8963" s="150">
        <f>+VLOOKUP($E8963,IGF_2018!$B$8:$Z$347,18,0)</f>
        <v>0.32344396666016856</v>
      </c>
      <c r="M8963" s="142" t="str">
        <f>+VLOOKUP($E8963,IGF_2018!$B$8:$Z$347,19,0)</f>
        <v>Medio bajo</v>
      </c>
    </row>
    <row r="8964" spans="1:13" x14ac:dyDescent="0.3">
      <c r="A8964" s="139">
        <f t="shared" si="9175"/>
        <v>236</v>
      </c>
      <c r="B8964" s="148">
        <f t="shared" si="9177"/>
        <v>28</v>
      </c>
      <c r="D8964" s="149" t="str">
        <f>+VLOOKUP($A8964,mUNICIPIOS!$B$4:$F$343,2,0)</f>
        <v>Quiché</v>
      </c>
      <c r="E8964" s="149">
        <f>+VLOOKUP($A8964,mUNICIPIOS!$B$4:$F$343,3,0)</f>
        <v>1407</v>
      </c>
      <c r="F8964" s="149" t="str">
        <f>+VLOOKUP($A8964,mUNICIPIOS!$B$4:$F$343,4,0)</f>
        <v>Patzité</v>
      </c>
      <c r="G8964" s="139" t="str">
        <f t="shared" ref="G8964:K8964" si="9200">+G8926</f>
        <v>05</v>
      </c>
      <c r="H8964" t="str">
        <f t="shared" si="9200"/>
        <v>IGF</v>
      </c>
      <c r="I8964" t="str">
        <f t="shared" si="9200"/>
        <v>Índice de Gestión Financiera</v>
      </c>
      <c r="J8964" t="str">
        <f t="shared" si="9200"/>
        <v>05-07</v>
      </c>
      <c r="K8964" t="str">
        <f t="shared" si="9200"/>
        <v>Financiamiento por endeudamiento municipal</v>
      </c>
      <c r="L8964" s="150">
        <f>+VLOOKUP($E8964,IGF_2018!$B$8:$Z$347,21,0)</f>
        <v>1</v>
      </c>
      <c r="M8964" s="142" t="str">
        <f>+VLOOKUP($E8964,IGF_2018!$B$8:$Z$347,22,0)</f>
        <v>Alto</v>
      </c>
    </row>
    <row r="8965" spans="1:13" x14ac:dyDescent="0.3">
      <c r="A8965" s="139">
        <f t="shared" si="9175"/>
        <v>236</v>
      </c>
      <c r="B8965" s="148">
        <f t="shared" si="9177"/>
        <v>29</v>
      </c>
      <c r="D8965" s="149" t="str">
        <f>+VLOOKUP($A8965,mUNICIPIOS!$B$4:$F$343,2,0)</f>
        <v>Quiché</v>
      </c>
      <c r="E8965" s="149">
        <f>+VLOOKUP($A8965,mUNICIPIOS!$B$4:$F$343,3,0)</f>
        <v>1407</v>
      </c>
      <c r="F8965" s="149" t="str">
        <f>+VLOOKUP($A8965,mUNICIPIOS!$B$4:$F$343,4,0)</f>
        <v>Patzité</v>
      </c>
      <c r="G8965" s="139" t="str">
        <f t="shared" ref="G8965:K8965" si="9201">+G8927</f>
        <v>05</v>
      </c>
      <c r="H8965" t="str">
        <f t="shared" si="9201"/>
        <v>IGF</v>
      </c>
      <c r="I8965" t="str">
        <f t="shared" si="9201"/>
        <v>Índice de Gestión Financiera</v>
      </c>
      <c r="J8965" t="str">
        <f t="shared" si="9201"/>
        <v>INDICE</v>
      </c>
      <c r="K8965">
        <f t="shared" si="9201"/>
        <v>0</v>
      </c>
      <c r="L8965" s="150">
        <f>+VLOOKUP($E8965,IGF_2018!$B$8:$Z$347,24,0)</f>
        <v>0.27996865965765294</v>
      </c>
      <c r="M8965" s="142" t="str">
        <f>+VLOOKUP($E8965,IGF_2018!$B$8:$Z$347,25,0)</f>
        <v>Medio bajo</v>
      </c>
    </row>
    <row r="8966" spans="1:13" x14ac:dyDescent="0.3">
      <c r="A8966" s="139">
        <f t="shared" si="9175"/>
        <v>236</v>
      </c>
      <c r="B8966" s="148">
        <f t="shared" si="9177"/>
        <v>30</v>
      </c>
      <c r="D8966" s="149" t="str">
        <f>+VLOOKUP($A8966,mUNICIPIOS!$B$4:$F$343,2,0)</f>
        <v>Quiché</v>
      </c>
      <c r="E8966" s="149">
        <f>+VLOOKUP($A8966,mUNICIPIOS!$B$4:$F$343,3,0)</f>
        <v>1407</v>
      </c>
      <c r="F8966" s="149" t="str">
        <f>+VLOOKUP($A8966,mUNICIPIOS!$B$4:$F$343,4,0)</f>
        <v>Patzité</v>
      </c>
      <c r="G8966" s="139" t="str">
        <f t="shared" ref="G8966:K8966" si="9202">+G8928</f>
        <v>06</v>
      </c>
      <c r="H8966" t="str">
        <f t="shared" si="9202"/>
        <v>IGE</v>
      </c>
      <c r="I8966" t="str">
        <f t="shared" si="9202"/>
        <v>Índice de Gestión Estratégica</v>
      </c>
      <c r="J8966" t="str">
        <f t="shared" si="9202"/>
        <v>06-01</v>
      </c>
      <c r="K8966" t="str">
        <f t="shared" si="9202"/>
        <v>Ejecución del Plan Operativo Anual  (POA)</v>
      </c>
      <c r="L8966" s="150">
        <f>+VLOOKUP($E8966,IGE_2018!$B$8:$Z$347,3,0)</f>
        <v>0</v>
      </c>
      <c r="M8966" s="142" t="str">
        <f>+VLOOKUP($E8966,IGE_2018!$B$8:$Z$347,4,0)</f>
        <v>Bajo</v>
      </c>
    </row>
    <row r="8967" spans="1:13" x14ac:dyDescent="0.3">
      <c r="A8967" s="139">
        <f t="shared" si="9175"/>
        <v>236</v>
      </c>
      <c r="B8967" s="148">
        <f t="shared" si="9177"/>
        <v>31</v>
      </c>
      <c r="D8967" s="149" t="str">
        <f>+VLOOKUP($A8967,mUNICIPIOS!$B$4:$F$343,2,0)</f>
        <v>Quiché</v>
      </c>
      <c r="E8967" s="149">
        <f>+VLOOKUP($A8967,mUNICIPIOS!$B$4:$F$343,3,0)</f>
        <v>1407</v>
      </c>
      <c r="F8967" s="149" t="str">
        <f>+VLOOKUP($A8967,mUNICIPIOS!$B$4:$F$343,4,0)</f>
        <v>Patzité</v>
      </c>
      <c r="G8967" s="139" t="str">
        <f t="shared" ref="G8967:K8967" si="9203">+G8929</f>
        <v>06</v>
      </c>
      <c r="H8967" t="str">
        <f t="shared" si="9203"/>
        <v>IGE</v>
      </c>
      <c r="I8967" t="str">
        <f t="shared" si="9203"/>
        <v>Índice de Gestión Estratégica</v>
      </c>
      <c r="J8967" t="str">
        <f t="shared" si="9203"/>
        <v>06-02</v>
      </c>
      <c r="K8967" t="str">
        <f t="shared" si="9203"/>
        <v>Relación Plan de Desarrollo Municipal y Ordenamiento Territorial (PDM-OT) - Plan Estratégico Institucional (PEI) - Plan Operativo Multianual (POM) - Plan Operativo Anual (POA)</v>
      </c>
      <c r="L8967" s="150">
        <f>+VLOOKUP($E8967,IGE_2018!$B$8:$Z$347,6,0)</f>
        <v>0</v>
      </c>
      <c r="M8967" s="142" t="str">
        <f>+VLOOKUP($E8967,IGE_2018!$B$8:$Z$347,7,0)</f>
        <v>Bajo</v>
      </c>
    </row>
    <row r="8968" spans="1:13" x14ac:dyDescent="0.3">
      <c r="A8968" s="139">
        <f t="shared" si="9175"/>
        <v>236</v>
      </c>
      <c r="B8968" s="148">
        <f t="shared" si="9177"/>
        <v>32</v>
      </c>
      <c r="D8968" s="149" t="str">
        <f>+VLOOKUP($A8968,mUNICIPIOS!$B$4:$F$343,2,0)</f>
        <v>Quiché</v>
      </c>
      <c r="E8968" s="149">
        <f>+VLOOKUP($A8968,mUNICIPIOS!$B$4:$F$343,3,0)</f>
        <v>1407</v>
      </c>
      <c r="F8968" s="149" t="str">
        <f>+VLOOKUP($A8968,mUNICIPIOS!$B$4:$F$343,4,0)</f>
        <v>Patzité</v>
      </c>
      <c r="G8968" s="139" t="str">
        <f t="shared" ref="G8968:K8968" si="9204">+G8930</f>
        <v>06</v>
      </c>
      <c r="H8968" t="str">
        <f t="shared" si="9204"/>
        <v>IGE</v>
      </c>
      <c r="I8968" t="str">
        <f t="shared" si="9204"/>
        <v>Índice de Gestión Estratégica</v>
      </c>
      <c r="J8968" t="str">
        <f t="shared" si="9204"/>
        <v>06-03</v>
      </c>
      <c r="K8968" t="str">
        <f t="shared" si="9204"/>
        <v>Presupuesto de egresos relacionado a competencias municipales que responden a prioridades nacionales de desarrollo.</v>
      </c>
      <c r="L8968" s="150">
        <f>+VLOOKUP($E8968,IGE_2018!$B$8:$Z$347,9,0)</f>
        <v>0.10216862150826332</v>
      </c>
      <c r="M8968" s="142" t="str">
        <f>+VLOOKUP($E8968,IGE_2018!$B$8:$Z$347,10,0)</f>
        <v>Bajo</v>
      </c>
    </row>
    <row r="8969" spans="1:13" x14ac:dyDescent="0.3">
      <c r="A8969" s="139">
        <f t="shared" si="9175"/>
        <v>236</v>
      </c>
      <c r="B8969" s="148">
        <f t="shared" si="9177"/>
        <v>33</v>
      </c>
      <c r="D8969" s="149" t="str">
        <f>+VLOOKUP($A8969,mUNICIPIOS!$B$4:$F$343,2,0)</f>
        <v>Quiché</v>
      </c>
      <c r="E8969" s="149">
        <f>+VLOOKUP($A8969,mUNICIPIOS!$B$4:$F$343,3,0)</f>
        <v>1407</v>
      </c>
      <c r="F8969" s="149" t="str">
        <f>+VLOOKUP($A8969,mUNICIPIOS!$B$4:$F$343,4,0)</f>
        <v>Patzité</v>
      </c>
      <c r="G8969" s="139" t="str">
        <f t="shared" ref="G8969:K8969" si="9205">+G8931</f>
        <v>06</v>
      </c>
      <c r="H8969" t="str">
        <f t="shared" si="9205"/>
        <v>IGE</v>
      </c>
      <c r="I8969" t="str">
        <f t="shared" si="9205"/>
        <v>Índice de Gestión Estratégica</v>
      </c>
      <c r="J8969" t="str">
        <f t="shared" si="9205"/>
        <v>06-04</v>
      </c>
      <c r="K8969" t="str">
        <f t="shared" si="9205"/>
        <v>Institucionalización de la gestión ordenada del territorio</v>
      </c>
      <c r="L8969" s="150">
        <f>+VLOOKUP($E8969,IGE_2018!$B$8:$Z$347,12,0)</f>
        <v>0</v>
      </c>
      <c r="M8969" s="142" t="str">
        <f>+VLOOKUP($E8969,IGE_2018!$B$8:$Z$347,13,0)</f>
        <v>Bajo</v>
      </c>
    </row>
    <row r="8970" spans="1:13" x14ac:dyDescent="0.3">
      <c r="A8970" s="139">
        <f t="shared" si="9175"/>
        <v>236</v>
      </c>
      <c r="B8970" s="148">
        <f t="shared" si="9177"/>
        <v>34</v>
      </c>
      <c r="D8970" s="149" t="str">
        <f>+VLOOKUP($A8970,mUNICIPIOS!$B$4:$F$343,2,0)</f>
        <v>Quiché</v>
      </c>
      <c r="E8970" s="149">
        <f>+VLOOKUP($A8970,mUNICIPIOS!$B$4:$F$343,3,0)</f>
        <v>1407</v>
      </c>
      <c r="F8970" s="149" t="str">
        <f>+VLOOKUP($A8970,mUNICIPIOS!$B$4:$F$343,4,0)</f>
        <v>Patzité</v>
      </c>
      <c r="G8970" s="139" t="str">
        <f t="shared" ref="G8970:K8970" si="9206">+G8932</f>
        <v>06</v>
      </c>
      <c r="H8970" t="str">
        <f t="shared" si="9206"/>
        <v>IGE</v>
      </c>
      <c r="I8970" t="str">
        <f t="shared" si="9206"/>
        <v>Índice de Gestión Estratégica</v>
      </c>
      <c r="J8970" t="str">
        <f t="shared" si="9206"/>
        <v>06-05</v>
      </c>
      <c r="K8970" t="str">
        <f t="shared" si="9206"/>
        <v>Acciones para la gestión ordenada del territorio</v>
      </c>
      <c r="L8970" s="150">
        <f>+VLOOKUP($E8970,IGE_2018!$B$8:$Z$347,15,0)</f>
        <v>4.0000000000000015E-2</v>
      </c>
      <c r="M8970" s="142" t="str">
        <f>+VLOOKUP($E8970,IGE_2018!$B$8:$Z$347,16,0)</f>
        <v>Bajo</v>
      </c>
    </row>
    <row r="8971" spans="1:13" x14ac:dyDescent="0.3">
      <c r="A8971" s="139">
        <f t="shared" si="9175"/>
        <v>236</v>
      </c>
      <c r="B8971" s="148">
        <f t="shared" si="9177"/>
        <v>35</v>
      </c>
      <c r="D8971" s="149" t="str">
        <f>+VLOOKUP($A8971,mUNICIPIOS!$B$4:$F$343,2,0)</f>
        <v>Quiché</v>
      </c>
      <c r="E8971" s="149">
        <f>+VLOOKUP($A8971,mUNICIPIOS!$B$4:$F$343,3,0)</f>
        <v>1407</v>
      </c>
      <c r="F8971" s="149" t="str">
        <f>+VLOOKUP($A8971,mUNICIPIOS!$B$4:$F$343,4,0)</f>
        <v>Patzité</v>
      </c>
      <c r="G8971" s="139" t="str">
        <f t="shared" ref="G8971:K8971" si="9207">+G8933</f>
        <v>06</v>
      </c>
      <c r="H8971" t="str">
        <f t="shared" si="9207"/>
        <v>IGE</v>
      </c>
      <c r="I8971" t="str">
        <f t="shared" si="9207"/>
        <v>Índice de Gestión Estratégica</v>
      </c>
      <c r="J8971" t="str">
        <f t="shared" si="9207"/>
        <v>06-06</v>
      </c>
      <c r="K8971" t="str">
        <f t="shared" si="9207"/>
        <v>Gestión de riesgo en la formulación de proyectos derivados de la planificación operativa anual</v>
      </c>
      <c r="L8971" s="150">
        <f>+VLOOKUP($E8971,IGE_2018!$B$8:$Z$347,18,0)</f>
        <v>0</v>
      </c>
      <c r="M8971" s="142" t="str">
        <f>+VLOOKUP($E8971,IGE_2018!$B$8:$Z$347,19,0)</f>
        <v>Bajo</v>
      </c>
    </row>
    <row r="8972" spans="1:13" x14ac:dyDescent="0.3">
      <c r="A8972" s="139">
        <f t="shared" si="9175"/>
        <v>236</v>
      </c>
      <c r="B8972" s="148">
        <f t="shared" si="9177"/>
        <v>36</v>
      </c>
      <c r="D8972" s="149" t="str">
        <f>+VLOOKUP($A8972,mUNICIPIOS!$B$4:$F$343,2,0)</f>
        <v>Quiché</v>
      </c>
      <c r="E8972" s="149">
        <f>+VLOOKUP($A8972,mUNICIPIOS!$B$4:$F$343,3,0)</f>
        <v>1407</v>
      </c>
      <c r="F8972" s="149" t="str">
        <f>+VLOOKUP($A8972,mUNICIPIOS!$B$4:$F$343,4,0)</f>
        <v>Patzité</v>
      </c>
      <c r="G8972" s="139" t="str">
        <f t="shared" ref="G8972:K8972" si="9208">+G8934</f>
        <v>06</v>
      </c>
      <c r="H8972" t="str">
        <f t="shared" si="9208"/>
        <v>IGE</v>
      </c>
      <c r="I8972" t="str">
        <f t="shared" si="9208"/>
        <v>Índice de Gestión Estratégica</v>
      </c>
      <c r="J8972" t="str">
        <f t="shared" si="9208"/>
        <v>06-07</v>
      </c>
      <c r="K8972" t="str">
        <f t="shared" si="9208"/>
        <v>Ingresos por servicios ambientales en relación a los ingresos propios sin regalías</v>
      </c>
      <c r="L8972" s="150">
        <f>+VLOOKUP($E8972,IGE_2018!$B$8:$Z$347,21,0)</f>
        <v>8.3800159474242866E-2</v>
      </c>
      <c r="M8972" s="142" t="str">
        <f>+VLOOKUP($E8972,IGE_2018!$B$8:$Z$347,22,0)</f>
        <v>Bajo</v>
      </c>
    </row>
    <row r="8973" spans="1:13" x14ac:dyDescent="0.3">
      <c r="A8973" s="139">
        <f t="shared" si="9175"/>
        <v>236</v>
      </c>
      <c r="B8973" s="148">
        <f t="shared" si="9177"/>
        <v>37</v>
      </c>
      <c r="D8973" s="149" t="str">
        <f>+VLOOKUP($A8973,mUNICIPIOS!$B$4:$F$343,2,0)</f>
        <v>Quiché</v>
      </c>
      <c r="E8973" s="149">
        <f>+VLOOKUP($A8973,mUNICIPIOS!$B$4:$F$343,3,0)</f>
        <v>1407</v>
      </c>
      <c r="F8973" s="149" t="str">
        <f>+VLOOKUP($A8973,mUNICIPIOS!$B$4:$F$343,4,0)</f>
        <v>Patzité</v>
      </c>
      <c r="G8973" s="139" t="str">
        <f t="shared" ref="G8973:K8973" si="9209">+G8935</f>
        <v>06</v>
      </c>
      <c r="H8973" t="str">
        <f t="shared" si="9209"/>
        <v>IGE</v>
      </c>
      <c r="I8973" t="str">
        <f t="shared" si="9209"/>
        <v>Índice de Gestión Estratégica</v>
      </c>
      <c r="J8973" t="str">
        <f t="shared" si="9209"/>
        <v>INDICE</v>
      </c>
      <c r="K8973">
        <f t="shared" si="9209"/>
        <v>0</v>
      </c>
      <c r="L8973" s="150">
        <f>+VLOOKUP($E8973,IGE_2018!$B$8:$Z$347,24,0)</f>
        <v>3.9922171324490122E-2</v>
      </c>
      <c r="M8973" s="142" t="str">
        <f>+VLOOKUP($E8973,IGE_2018!$B$8:$Z$347,25,0)</f>
        <v>Bajo</v>
      </c>
    </row>
    <row r="8974" spans="1:13" x14ac:dyDescent="0.3">
      <c r="A8974" s="139">
        <f t="shared" si="9175"/>
        <v>236</v>
      </c>
      <c r="B8974" s="148">
        <f t="shared" si="9177"/>
        <v>38</v>
      </c>
      <c r="D8974" s="149" t="str">
        <f>+VLOOKUP($A8974,mUNICIPIOS!$B$4:$F$343,2,0)</f>
        <v>Quiché</v>
      </c>
      <c r="E8974" s="149">
        <f>+VLOOKUP($A8974,mUNICIPIOS!$B$4:$F$343,3,0)</f>
        <v>1407</v>
      </c>
      <c r="F8974" s="149" t="str">
        <f>+VLOOKUP($A8974,mUNICIPIOS!$B$4:$F$343,4,0)</f>
        <v>Patzité</v>
      </c>
      <c r="G8974" s="139" t="str">
        <f t="shared" ref="G8974:K8974" si="9210">+G8936</f>
        <v>RANKING</v>
      </c>
      <c r="H8974" t="str">
        <f t="shared" si="9210"/>
        <v>RGM</v>
      </c>
      <c r="I8974" t="str">
        <f t="shared" si="9210"/>
        <v>Ranking de la Gestión Municipal 2018</v>
      </c>
      <c r="J8974" t="str">
        <f t="shared" si="9210"/>
        <v>RANKING</v>
      </c>
      <c r="K8974">
        <f t="shared" si="9210"/>
        <v>0</v>
      </c>
      <c r="L8974" s="151">
        <f>+VLOOKUP($E8974,Resultados_generales!$C$8:$AE$347,27,0)</f>
        <v>0.26294230932976964</v>
      </c>
      <c r="M8974" t="str">
        <f>+VLOOKUP($E8974,Resultados_generales!$C$8:$AE$347,28,0)</f>
        <v>Medio bajo</v>
      </c>
    </row>
    <row r="8975" spans="1:13" x14ac:dyDescent="0.3">
      <c r="A8975" s="139">
        <f t="shared" si="9175"/>
        <v>237</v>
      </c>
      <c r="B8975" s="148">
        <f t="shared" si="9177"/>
        <v>1</v>
      </c>
      <c r="D8975" s="149" t="str">
        <f>+VLOOKUP($A8975,mUNICIPIOS!$B$4:$F$343,2,0)</f>
        <v>Quiché</v>
      </c>
      <c r="E8975" s="149">
        <f>+VLOOKUP($A8975,mUNICIPIOS!$B$4:$F$343,3,0)</f>
        <v>1408</v>
      </c>
      <c r="F8975" s="149" t="str">
        <f>+VLOOKUP($A8975,mUNICIPIOS!$B$4:$F$343,4,0)</f>
        <v>San Antonio Ilotenango</v>
      </c>
      <c r="G8975" s="139" t="str">
        <f t="shared" ref="G8975:K8975" si="9211">+G8937</f>
        <v>01</v>
      </c>
      <c r="H8975" t="str">
        <f t="shared" si="9211"/>
        <v>IPC</v>
      </c>
      <c r="I8975" t="str">
        <f t="shared" si="9211"/>
        <v>Índice de Participación Ciudadana</v>
      </c>
      <c r="J8975" t="str">
        <f t="shared" si="9211"/>
        <v>01-01</v>
      </c>
      <c r="K8975" t="str">
        <f t="shared" si="9211"/>
        <v>Número de reuniones del COMUDE en el año de la medición.</v>
      </c>
      <c r="L8975" s="150">
        <f>+VLOOKUP($E8975,IPC_2018!$B$8:$T$347,3,0)</f>
        <v>1</v>
      </c>
      <c r="M8975" s="142" t="str">
        <f>+VLOOKUP($E8975,IPC_2018!$B$8:$T$347,4,0)</f>
        <v>Alto</v>
      </c>
    </row>
    <row r="8976" spans="1:13" x14ac:dyDescent="0.3">
      <c r="A8976" s="139">
        <f t="shared" si="9175"/>
        <v>237</v>
      </c>
      <c r="B8976" s="148">
        <f t="shared" si="9177"/>
        <v>2</v>
      </c>
      <c r="D8976" s="149" t="str">
        <f>+VLOOKUP($A8976,mUNICIPIOS!$B$4:$F$343,2,0)</f>
        <v>Quiché</v>
      </c>
      <c r="E8976" s="149">
        <f>+VLOOKUP($A8976,mUNICIPIOS!$B$4:$F$343,3,0)</f>
        <v>1408</v>
      </c>
      <c r="F8976" s="149" t="str">
        <f>+VLOOKUP($A8976,mUNICIPIOS!$B$4:$F$343,4,0)</f>
        <v>San Antonio Ilotenango</v>
      </c>
      <c r="G8976" s="139" t="str">
        <f t="shared" ref="G8976:K8976" si="9212">+G8938</f>
        <v>01</v>
      </c>
      <c r="H8976" t="str">
        <f t="shared" si="9212"/>
        <v>IPC</v>
      </c>
      <c r="I8976" t="str">
        <f t="shared" si="9212"/>
        <v>Índice de Participación Ciudadana</v>
      </c>
      <c r="J8976" t="str">
        <f t="shared" si="9212"/>
        <v>01-02</v>
      </c>
      <c r="K8976" t="str">
        <f t="shared" si="9212"/>
        <v>Participación de Alcaldes, Concejales y Síndicos determinados o designados en el COMUDE</v>
      </c>
      <c r="L8976" s="150">
        <f>+VLOOKUP($E8976,IPC_2018!$B$8:$T$347,6,0)</f>
        <v>0.98958333333333337</v>
      </c>
      <c r="M8976" s="142" t="str">
        <f>+VLOOKUP($E8976,IPC_2018!$B$8:$T$347,7,0)</f>
        <v>Alto</v>
      </c>
    </row>
    <row r="8977" spans="1:13" x14ac:dyDescent="0.3">
      <c r="A8977" s="139">
        <f t="shared" si="9175"/>
        <v>237</v>
      </c>
      <c r="B8977" s="148">
        <f t="shared" si="9177"/>
        <v>3</v>
      </c>
      <c r="D8977" s="149" t="str">
        <f>+VLOOKUP($A8977,mUNICIPIOS!$B$4:$F$343,2,0)</f>
        <v>Quiché</v>
      </c>
      <c r="E8977" s="149">
        <f>+VLOOKUP($A8977,mUNICIPIOS!$B$4:$F$343,3,0)</f>
        <v>1408</v>
      </c>
      <c r="F8977" s="149" t="str">
        <f>+VLOOKUP($A8977,mUNICIPIOS!$B$4:$F$343,4,0)</f>
        <v>San Antonio Ilotenango</v>
      </c>
      <c r="G8977" s="139" t="str">
        <f t="shared" ref="G8977:K8977" si="9213">+G8939</f>
        <v>01</v>
      </c>
      <c r="H8977" t="str">
        <f t="shared" si="9213"/>
        <v>IPC</v>
      </c>
      <c r="I8977" t="str">
        <f t="shared" si="9213"/>
        <v>Índice de Participación Ciudadana</v>
      </c>
      <c r="J8977" t="str">
        <f t="shared" si="9213"/>
        <v>01-03</v>
      </c>
      <c r="K8977" t="str">
        <f t="shared" si="9213"/>
        <v>Participación  de organizaciones de jóvenes, mujeres, pueblos mayas, xincas, garífunas, y otras organizaciones en el Comude</v>
      </c>
      <c r="L8977" s="150">
        <f>+VLOOKUP($E8977,IPC_2018!$B$8:$T$347,9,0)</f>
        <v>0.33891425672247588</v>
      </c>
      <c r="M8977" s="142" t="str">
        <f>+VLOOKUP($E8977,IPC_2018!$B$8:$T$347,10,0)</f>
        <v>Medio bajo</v>
      </c>
    </row>
    <row r="8978" spans="1:13" x14ac:dyDescent="0.3">
      <c r="A8978" s="139">
        <f t="shared" si="9175"/>
        <v>237</v>
      </c>
      <c r="B8978" s="148">
        <f t="shared" si="9177"/>
        <v>4</v>
      </c>
      <c r="D8978" s="149" t="str">
        <f>+VLOOKUP($A8978,mUNICIPIOS!$B$4:$F$343,2,0)</f>
        <v>Quiché</v>
      </c>
      <c r="E8978" s="149">
        <f>+VLOOKUP($A8978,mUNICIPIOS!$B$4:$F$343,3,0)</f>
        <v>1408</v>
      </c>
      <c r="F8978" s="149" t="str">
        <f>+VLOOKUP($A8978,mUNICIPIOS!$B$4:$F$343,4,0)</f>
        <v>San Antonio Ilotenango</v>
      </c>
      <c r="G8978" s="139" t="str">
        <f t="shared" ref="G8978:K8978" si="9214">+G8940</f>
        <v>01</v>
      </c>
      <c r="H8978" t="str">
        <f t="shared" si="9214"/>
        <v>IPC</v>
      </c>
      <c r="I8978" t="str">
        <f t="shared" si="9214"/>
        <v>Índice de Participación Ciudadana</v>
      </c>
      <c r="J8978" t="str">
        <f t="shared" si="9214"/>
        <v>01-04</v>
      </c>
      <c r="K8978" t="str">
        <f t="shared" si="9214"/>
        <v>Representatividad territorial del Comude.</v>
      </c>
      <c r="L8978" s="150">
        <f>+VLOOKUP($E8978,IPC_2018!$B$8:$T$347,12,0)</f>
        <v>1</v>
      </c>
      <c r="M8978" s="142" t="str">
        <f>+VLOOKUP($E8978,IPC_2018!$B$8:$T$347,13,0)</f>
        <v>Alto</v>
      </c>
    </row>
    <row r="8979" spans="1:13" x14ac:dyDescent="0.3">
      <c r="A8979" s="139">
        <f t="shared" si="9175"/>
        <v>237</v>
      </c>
      <c r="B8979" s="148">
        <f t="shared" si="9177"/>
        <v>5</v>
      </c>
      <c r="D8979" s="149" t="str">
        <f>+VLOOKUP($A8979,mUNICIPIOS!$B$4:$F$343,2,0)</f>
        <v>Quiché</v>
      </c>
      <c r="E8979" s="149">
        <f>+VLOOKUP($A8979,mUNICIPIOS!$B$4:$F$343,3,0)</f>
        <v>1408</v>
      </c>
      <c r="F8979" s="149" t="str">
        <f>+VLOOKUP($A8979,mUNICIPIOS!$B$4:$F$343,4,0)</f>
        <v>San Antonio Ilotenango</v>
      </c>
      <c r="G8979" s="139" t="str">
        <f t="shared" ref="G8979:K8979" si="9215">+G8941</f>
        <v>01</v>
      </c>
      <c r="H8979" t="str">
        <f t="shared" si="9215"/>
        <v>IPC</v>
      </c>
      <c r="I8979" t="str">
        <f t="shared" si="9215"/>
        <v>Índice de Participación Ciudadana</v>
      </c>
      <c r="J8979" t="str">
        <f t="shared" si="9215"/>
        <v>01-05</v>
      </c>
      <c r="K8979" t="str">
        <f t="shared" si="9215"/>
        <v>Funcionamiento del Comude</v>
      </c>
      <c r="L8979" s="150">
        <f>+VLOOKUP($E8979,IPC_2018!$B$8:$T$347,15,0)</f>
        <v>0.96996466465369779</v>
      </c>
      <c r="M8979" s="142" t="str">
        <f>+VLOOKUP($E8979,IPC_2018!$B$8:$T$347,16,0)</f>
        <v>Alto</v>
      </c>
    </row>
    <row r="8980" spans="1:13" x14ac:dyDescent="0.3">
      <c r="A8980" s="139">
        <f t="shared" si="9175"/>
        <v>237</v>
      </c>
      <c r="B8980" s="148">
        <f t="shared" si="9177"/>
        <v>6</v>
      </c>
      <c r="D8980" s="149" t="str">
        <f>+VLOOKUP($A8980,mUNICIPIOS!$B$4:$F$343,2,0)</f>
        <v>Quiché</v>
      </c>
      <c r="E8980" s="149">
        <f>+VLOOKUP($A8980,mUNICIPIOS!$B$4:$F$343,3,0)</f>
        <v>1408</v>
      </c>
      <c r="F8980" s="149" t="str">
        <f>+VLOOKUP($A8980,mUNICIPIOS!$B$4:$F$343,4,0)</f>
        <v>San Antonio Ilotenango</v>
      </c>
      <c r="G8980" s="139" t="str">
        <f t="shared" ref="G8980:K8980" si="9216">+G8942</f>
        <v>01</v>
      </c>
      <c r="H8980" t="str">
        <f t="shared" si="9216"/>
        <v>IPC</v>
      </c>
      <c r="I8980" t="str">
        <f t="shared" si="9216"/>
        <v>Índice de Participación Ciudadana</v>
      </c>
      <c r="J8980" t="str">
        <f t="shared" si="9216"/>
        <v>INDICE</v>
      </c>
      <c r="K8980">
        <f t="shared" si="9216"/>
        <v>0</v>
      </c>
      <c r="L8980" s="150">
        <f>+VLOOKUP($E8980,IPC_2018!$B$8:$T$347,18,0)</f>
        <v>0.89502975487309278</v>
      </c>
      <c r="M8980" s="142" t="str">
        <f>+VLOOKUP($E8980,IPC_2018!$B$8:$T$347,19,0)</f>
        <v>Alto</v>
      </c>
    </row>
    <row r="8981" spans="1:13" x14ac:dyDescent="0.3">
      <c r="A8981" s="139">
        <f t="shared" si="9175"/>
        <v>237</v>
      </c>
      <c r="B8981" s="148">
        <f t="shared" si="9177"/>
        <v>7</v>
      </c>
      <c r="D8981" s="149" t="str">
        <f>+VLOOKUP($A8981,mUNICIPIOS!$B$4:$F$343,2,0)</f>
        <v>Quiché</v>
      </c>
      <c r="E8981" s="149">
        <f>+VLOOKUP($A8981,mUNICIPIOS!$B$4:$F$343,3,0)</f>
        <v>1408</v>
      </c>
      <c r="F8981" s="149" t="str">
        <f>+VLOOKUP($A8981,mUNICIPIOS!$B$4:$F$343,4,0)</f>
        <v>San Antonio Ilotenango</v>
      </c>
      <c r="G8981" s="139" t="str">
        <f t="shared" ref="G8981:K8981" si="9217">+G8943</f>
        <v>02</v>
      </c>
      <c r="H8981" t="str">
        <f t="shared" si="9217"/>
        <v>IIC</v>
      </c>
      <c r="I8981" t="str">
        <f t="shared" si="9217"/>
        <v>Índice de Información a la Ciudadanía</v>
      </c>
      <c r="J8981" t="str">
        <f t="shared" si="9217"/>
        <v>02-01</v>
      </c>
      <c r="K8981" t="str">
        <f t="shared" si="9217"/>
        <v>Rendición de cuentas cuatrimestral y anual al Comude enfocadas en resultados.</v>
      </c>
      <c r="L8981" s="150">
        <f>+VLOOKUP($E8981,IIC_2018!$B$8:$Q$347,3,0)</f>
        <v>0.66666666666666674</v>
      </c>
      <c r="M8981" s="142" t="str">
        <f>+VLOOKUP($E8981,IIC_2018!$B$8:$Q$347,4,0)</f>
        <v>Medio alto</v>
      </c>
    </row>
    <row r="8982" spans="1:13" x14ac:dyDescent="0.3">
      <c r="A8982" s="139">
        <f t="shared" si="9175"/>
        <v>237</v>
      </c>
      <c r="B8982" s="148">
        <f t="shared" si="9177"/>
        <v>8</v>
      </c>
      <c r="D8982" s="149" t="str">
        <f>+VLOOKUP($A8982,mUNICIPIOS!$B$4:$F$343,2,0)</f>
        <v>Quiché</v>
      </c>
      <c r="E8982" s="149">
        <f>+VLOOKUP($A8982,mUNICIPIOS!$B$4:$F$343,3,0)</f>
        <v>1408</v>
      </c>
      <c r="F8982" s="149" t="str">
        <f>+VLOOKUP($A8982,mUNICIPIOS!$B$4:$F$343,4,0)</f>
        <v>San Antonio Ilotenango</v>
      </c>
      <c r="G8982" s="139" t="str">
        <f t="shared" ref="G8982:K8982" si="9218">+G8944</f>
        <v>02</v>
      </c>
      <c r="H8982" t="str">
        <f t="shared" si="9218"/>
        <v>IIC</v>
      </c>
      <c r="I8982" t="str">
        <f t="shared" si="9218"/>
        <v>Índice de Información a la Ciudadanía</v>
      </c>
      <c r="J8982" t="str">
        <f t="shared" si="9218"/>
        <v>02-02</v>
      </c>
      <c r="K8982" t="str">
        <f t="shared" si="9218"/>
        <v>Información presupuestaria y otra información brindada a la ciudadanía disponible en medios locales de comunicación.</v>
      </c>
      <c r="L8982" s="150">
        <f>+VLOOKUP($E8982,IIC_2018!$B$8:$Q$347,6,0)</f>
        <v>1</v>
      </c>
      <c r="M8982" s="142" t="str">
        <f>+VLOOKUP($E8982,IIC_2018!$B$8:$Q$347,7,0)</f>
        <v>Alto</v>
      </c>
    </row>
    <row r="8983" spans="1:13" x14ac:dyDescent="0.3">
      <c r="A8983" s="139">
        <f t="shared" si="9175"/>
        <v>237</v>
      </c>
      <c r="B8983" s="148">
        <f t="shared" si="9177"/>
        <v>9</v>
      </c>
      <c r="D8983" s="149" t="str">
        <f>+VLOOKUP($A8983,mUNICIPIOS!$B$4:$F$343,2,0)</f>
        <v>Quiché</v>
      </c>
      <c r="E8983" s="149">
        <f>+VLOOKUP($A8983,mUNICIPIOS!$B$4:$F$343,3,0)</f>
        <v>1408</v>
      </c>
      <c r="F8983" s="149" t="str">
        <f>+VLOOKUP($A8983,mUNICIPIOS!$B$4:$F$343,4,0)</f>
        <v>San Antonio Ilotenango</v>
      </c>
      <c r="G8983" s="139" t="str">
        <f t="shared" ref="G8983:K8983" si="9219">+G8945</f>
        <v>02</v>
      </c>
      <c r="H8983" t="str">
        <f t="shared" si="9219"/>
        <v>IIC</v>
      </c>
      <c r="I8983" t="str">
        <f t="shared" si="9219"/>
        <v>Índice de Información a la Ciudadanía</v>
      </c>
      <c r="J8983" t="str">
        <f t="shared" si="9219"/>
        <v>02-03</v>
      </c>
      <c r="K8983" t="str">
        <f t="shared" si="9219"/>
        <v>Información pública de oficio actualizada y disponible de acuerdo a la LAIP y uso de internet.</v>
      </c>
      <c r="L8983" s="150">
        <f>+VLOOKUP($E8983,IIC_2018!$B$8:$Q$347,9,0)</f>
        <v>0.95999999999999985</v>
      </c>
      <c r="M8983" s="142" t="str">
        <f>+VLOOKUP($E8983,IIC_2018!$B$8:$Q$347,10,0)</f>
        <v>Alto</v>
      </c>
    </row>
    <row r="8984" spans="1:13" x14ac:dyDescent="0.3">
      <c r="A8984" s="139">
        <f t="shared" si="9175"/>
        <v>237</v>
      </c>
      <c r="B8984" s="148">
        <f t="shared" si="9177"/>
        <v>10</v>
      </c>
      <c r="D8984" s="149" t="str">
        <f>+VLOOKUP($A8984,mUNICIPIOS!$B$4:$F$343,2,0)</f>
        <v>Quiché</v>
      </c>
      <c r="E8984" s="149">
        <f>+VLOOKUP($A8984,mUNICIPIOS!$B$4:$F$343,3,0)</f>
        <v>1408</v>
      </c>
      <c r="F8984" s="149" t="str">
        <f>+VLOOKUP($A8984,mUNICIPIOS!$B$4:$F$343,4,0)</f>
        <v>San Antonio Ilotenango</v>
      </c>
      <c r="G8984" s="139" t="str">
        <f t="shared" ref="G8984:K8984" si="9220">+G8946</f>
        <v>02</v>
      </c>
      <c r="H8984" t="str">
        <f t="shared" si="9220"/>
        <v>IIC</v>
      </c>
      <c r="I8984" t="str">
        <f t="shared" si="9220"/>
        <v>Índice de Información a la Ciudadanía</v>
      </c>
      <c r="J8984" t="str">
        <f t="shared" si="9220"/>
        <v>02-04</v>
      </c>
      <c r="K8984" t="str">
        <f t="shared" si="9220"/>
        <v>Relación del monto contratado por medio de Guate compras con el total del presupuesto de egresos vigente.</v>
      </c>
      <c r="L8984" s="150">
        <f>+VLOOKUP($E8984,IIC_2018!$B$8:$Q$347,12,0)</f>
        <v>0.39153707323734049</v>
      </c>
      <c r="M8984" s="142" t="str">
        <f>+VLOOKUP($E8984,IIC_2018!$B$8:$Q$347,13,0)</f>
        <v>Medio bajo</v>
      </c>
    </row>
    <row r="8985" spans="1:13" x14ac:dyDescent="0.3">
      <c r="A8985" s="139">
        <f t="shared" si="9175"/>
        <v>237</v>
      </c>
      <c r="B8985" s="148">
        <f t="shared" si="9177"/>
        <v>11</v>
      </c>
      <c r="D8985" s="149" t="str">
        <f>+VLOOKUP($A8985,mUNICIPIOS!$B$4:$F$343,2,0)</f>
        <v>Quiché</v>
      </c>
      <c r="E8985" s="149">
        <f>+VLOOKUP($A8985,mUNICIPIOS!$B$4:$F$343,3,0)</f>
        <v>1408</v>
      </c>
      <c r="F8985" s="149" t="str">
        <f>+VLOOKUP($A8985,mUNICIPIOS!$B$4:$F$343,4,0)</f>
        <v>San Antonio Ilotenango</v>
      </c>
      <c r="G8985" s="139" t="str">
        <f t="shared" ref="G8985:K8985" si="9221">+G8947</f>
        <v>02</v>
      </c>
      <c r="H8985" t="str">
        <f t="shared" si="9221"/>
        <v>IIC</v>
      </c>
      <c r="I8985" t="str">
        <f t="shared" si="9221"/>
        <v>Índice de Información a la Ciudadanía</v>
      </c>
      <c r="J8985" t="str">
        <f t="shared" si="9221"/>
        <v>INDICE</v>
      </c>
      <c r="K8985">
        <f t="shared" si="9221"/>
        <v>0</v>
      </c>
      <c r="L8985" s="150">
        <f>+VLOOKUP($E8985,IIC_2018!$B$8:$Q$347,15,0)</f>
        <v>0.75455093497600179</v>
      </c>
      <c r="M8985" s="142" t="str">
        <f>+VLOOKUP($E8985,IIC_2018!$B$8:$Q$347,16,0)</f>
        <v>Medio alto</v>
      </c>
    </row>
    <row r="8986" spans="1:13" x14ac:dyDescent="0.3">
      <c r="A8986" s="139">
        <f t="shared" si="9175"/>
        <v>237</v>
      </c>
      <c r="B8986" s="148">
        <f t="shared" si="9177"/>
        <v>12</v>
      </c>
      <c r="D8986" s="149" t="str">
        <f>+VLOOKUP($A8986,mUNICIPIOS!$B$4:$F$343,2,0)</f>
        <v>Quiché</v>
      </c>
      <c r="E8986" s="149">
        <f>+VLOOKUP($A8986,mUNICIPIOS!$B$4:$F$343,3,0)</f>
        <v>1408</v>
      </c>
      <c r="F8986" s="149" t="str">
        <f>+VLOOKUP($A8986,mUNICIPIOS!$B$4:$F$343,4,0)</f>
        <v>San Antonio Ilotenango</v>
      </c>
      <c r="G8986" s="139" t="str">
        <f t="shared" ref="G8986:K8986" si="9222">+G8948</f>
        <v>03</v>
      </c>
      <c r="H8986" t="str">
        <f t="shared" si="9222"/>
        <v>ISP</v>
      </c>
      <c r="I8986" t="str">
        <f t="shared" si="9222"/>
        <v>Índice de Servicios Públicos</v>
      </c>
      <c r="J8986" t="str">
        <f t="shared" si="9222"/>
        <v>03-01</v>
      </c>
      <c r="K8986" t="str">
        <f t="shared" si="9222"/>
        <v>Cobertura del servicio público de agua</v>
      </c>
      <c r="L8986" s="150">
        <f>+VLOOKUP($E8986,ISP_2018!$B$8:$T$347,3,0)</f>
        <v>0.15747883349012229</v>
      </c>
      <c r="M8986" s="142" t="str">
        <f>+VLOOKUP($E8986,ISP_2018!$B$8:$T$347,4,0)</f>
        <v>Bajo</v>
      </c>
    </row>
    <row r="8987" spans="1:13" x14ac:dyDescent="0.3">
      <c r="A8987" s="139">
        <f t="shared" si="9175"/>
        <v>237</v>
      </c>
      <c r="B8987" s="148">
        <f t="shared" si="9177"/>
        <v>13</v>
      </c>
      <c r="D8987" s="149" t="str">
        <f>+VLOOKUP($A8987,mUNICIPIOS!$B$4:$F$343,2,0)</f>
        <v>Quiché</v>
      </c>
      <c r="E8987" s="149">
        <f>+VLOOKUP($A8987,mUNICIPIOS!$B$4:$F$343,3,0)</f>
        <v>1408</v>
      </c>
      <c r="F8987" s="149" t="str">
        <f>+VLOOKUP($A8987,mUNICIPIOS!$B$4:$F$343,4,0)</f>
        <v>San Antonio Ilotenango</v>
      </c>
      <c r="G8987" s="139" t="str">
        <f t="shared" ref="G8987:K8987" si="9223">+G8949</f>
        <v>03</v>
      </c>
      <c r="H8987" t="str">
        <f t="shared" si="9223"/>
        <v>ISP</v>
      </c>
      <c r="I8987" t="str">
        <f t="shared" si="9223"/>
        <v>Índice de Servicios Públicos</v>
      </c>
      <c r="J8987" t="str">
        <f t="shared" si="9223"/>
        <v>03-02</v>
      </c>
      <c r="K8987" t="str">
        <f t="shared" si="9223"/>
        <v>Control de la calidad del servicio público de agua</v>
      </c>
      <c r="L8987" s="150">
        <f>+VLOOKUP($E8987,ISP_2018!$B$8:$T$347,6,0)</f>
        <v>0.25384615384615383</v>
      </c>
      <c r="M8987" s="142" t="str">
        <f>+VLOOKUP($E8987,ISP_2018!$B$8:$T$347,7,0)</f>
        <v>Medio bajo</v>
      </c>
    </row>
    <row r="8988" spans="1:13" x14ac:dyDescent="0.3">
      <c r="A8988" s="139">
        <f t="shared" si="9175"/>
        <v>237</v>
      </c>
      <c r="B8988" s="148">
        <f t="shared" si="9177"/>
        <v>14</v>
      </c>
      <c r="D8988" s="149" t="str">
        <f>+VLOOKUP($A8988,mUNICIPIOS!$B$4:$F$343,2,0)</f>
        <v>Quiché</v>
      </c>
      <c r="E8988" s="149">
        <f>+VLOOKUP($A8988,mUNICIPIOS!$B$4:$F$343,3,0)</f>
        <v>1408</v>
      </c>
      <c r="F8988" s="149" t="str">
        <f>+VLOOKUP($A8988,mUNICIPIOS!$B$4:$F$343,4,0)</f>
        <v>San Antonio Ilotenango</v>
      </c>
      <c r="G8988" s="139" t="str">
        <f t="shared" ref="G8988:K8988" si="9224">+G8950</f>
        <v>03</v>
      </c>
      <c r="H8988" t="str">
        <f t="shared" si="9224"/>
        <v>ISP</v>
      </c>
      <c r="I8988" t="str">
        <f t="shared" si="9224"/>
        <v>Índice de Servicios Públicos</v>
      </c>
      <c r="J8988" t="str">
        <f t="shared" si="9224"/>
        <v>03-03</v>
      </c>
      <c r="K8988" t="str">
        <f t="shared" si="9224"/>
        <v>Disposición  y tratamiento  de aguas residuales</v>
      </c>
      <c r="L8988" s="150">
        <f>+VLOOKUP($E8988,ISP_2018!$B$8:$T$347,9,0)</f>
        <v>0.77408059862319345</v>
      </c>
      <c r="M8988" s="142" t="str">
        <f>+VLOOKUP($E8988,ISP_2018!$B$8:$T$347,10,0)</f>
        <v>Medio alto</v>
      </c>
    </row>
    <row r="8989" spans="1:13" x14ac:dyDescent="0.3">
      <c r="A8989" s="139">
        <f t="shared" si="9175"/>
        <v>237</v>
      </c>
      <c r="B8989" s="148">
        <f t="shared" si="9177"/>
        <v>15</v>
      </c>
      <c r="D8989" s="149" t="str">
        <f>+VLOOKUP($A8989,mUNICIPIOS!$B$4:$F$343,2,0)</f>
        <v>Quiché</v>
      </c>
      <c r="E8989" s="149">
        <f>+VLOOKUP($A8989,mUNICIPIOS!$B$4:$F$343,3,0)</f>
        <v>1408</v>
      </c>
      <c r="F8989" s="149" t="str">
        <f>+VLOOKUP($A8989,mUNICIPIOS!$B$4:$F$343,4,0)</f>
        <v>San Antonio Ilotenango</v>
      </c>
      <c r="G8989" s="139" t="str">
        <f t="shared" ref="G8989:K8989" si="9225">+G8951</f>
        <v>03</v>
      </c>
      <c r="H8989" t="str">
        <f t="shared" si="9225"/>
        <v>ISP</v>
      </c>
      <c r="I8989" t="str">
        <f t="shared" si="9225"/>
        <v>Índice de Servicios Públicos</v>
      </c>
      <c r="J8989" t="str">
        <f t="shared" si="9225"/>
        <v>03-04</v>
      </c>
      <c r="K8989" t="str">
        <f t="shared" si="9225"/>
        <v>Gestión y manejo de los residuos y desechos sólidos</v>
      </c>
      <c r="L8989" s="150">
        <f>+VLOOKUP($E8989,ISP_2018!$B$8:$T$347,12,0)</f>
        <v>6.4431234447969304E-2</v>
      </c>
      <c r="M8989" s="142" t="str">
        <f>+VLOOKUP($E8989,ISP_2018!$B$8:$T$347,13,0)</f>
        <v>Bajo</v>
      </c>
    </row>
    <row r="8990" spans="1:13" x14ac:dyDescent="0.3">
      <c r="A8990" s="139">
        <f t="shared" si="9175"/>
        <v>237</v>
      </c>
      <c r="B8990" s="148">
        <f t="shared" si="9177"/>
        <v>16</v>
      </c>
      <c r="D8990" s="149" t="str">
        <f>+VLOOKUP($A8990,mUNICIPIOS!$B$4:$F$343,2,0)</f>
        <v>Quiché</v>
      </c>
      <c r="E8990" s="149">
        <f>+VLOOKUP($A8990,mUNICIPIOS!$B$4:$F$343,3,0)</f>
        <v>1408</v>
      </c>
      <c r="F8990" s="149" t="str">
        <f>+VLOOKUP($A8990,mUNICIPIOS!$B$4:$F$343,4,0)</f>
        <v>San Antonio Ilotenango</v>
      </c>
      <c r="G8990" s="139" t="str">
        <f t="shared" ref="G8990:K8990" si="9226">+G8952</f>
        <v>03</v>
      </c>
      <c r="H8990" t="str">
        <f t="shared" si="9226"/>
        <v>ISP</v>
      </c>
      <c r="I8990" t="str">
        <f t="shared" si="9226"/>
        <v>Índice de Servicios Públicos</v>
      </c>
      <c r="J8990" t="str">
        <f t="shared" si="9226"/>
        <v>03-05</v>
      </c>
      <c r="K8990" t="str">
        <f t="shared" si="9226"/>
        <v>Gestión de servicios públicos municipales</v>
      </c>
      <c r="L8990" s="150">
        <f>+VLOOKUP($E8990,ISP_2018!$B$8:$T$347,15,0)</f>
        <v>0.30107526881720431</v>
      </c>
      <c r="M8990" s="142" t="str">
        <f>+VLOOKUP($E8990,ISP_2018!$B$8:$T$347,16,0)</f>
        <v>Medio bajo</v>
      </c>
    </row>
    <row r="8991" spans="1:13" x14ac:dyDescent="0.3">
      <c r="A8991" s="139">
        <f t="shared" si="9175"/>
        <v>237</v>
      </c>
      <c r="B8991" s="148">
        <f t="shared" si="9177"/>
        <v>17</v>
      </c>
      <c r="D8991" s="149" t="str">
        <f>+VLOOKUP($A8991,mUNICIPIOS!$B$4:$F$343,2,0)</f>
        <v>Quiché</v>
      </c>
      <c r="E8991" s="149">
        <f>+VLOOKUP($A8991,mUNICIPIOS!$B$4:$F$343,3,0)</f>
        <v>1408</v>
      </c>
      <c r="F8991" s="149" t="str">
        <f>+VLOOKUP($A8991,mUNICIPIOS!$B$4:$F$343,4,0)</f>
        <v>San Antonio Ilotenango</v>
      </c>
      <c r="G8991" s="139" t="str">
        <f t="shared" ref="G8991:K8991" si="9227">+G8953</f>
        <v>03</v>
      </c>
      <c r="H8991" t="str">
        <f t="shared" si="9227"/>
        <v>ISP</v>
      </c>
      <c r="I8991" t="str">
        <f t="shared" si="9227"/>
        <v>Índice de Servicios Públicos</v>
      </c>
      <c r="J8991" t="str">
        <f t="shared" si="9227"/>
        <v>INDICE</v>
      </c>
      <c r="K8991">
        <f t="shared" si="9227"/>
        <v>0</v>
      </c>
      <c r="L8991" s="150">
        <f>+VLOOKUP($E8991,ISP_2018!$B$8:$T$347,18,0)</f>
        <v>0.31981914988053178</v>
      </c>
      <c r="M8991" s="142" t="str">
        <f>+VLOOKUP($E8991,ISP_2018!$B$8:$T$347,19,0)</f>
        <v>Medio bajo</v>
      </c>
    </row>
    <row r="8992" spans="1:13" x14ac:dyDescent="0.3">
      <c r="A8992" s="139">
        <f t="shared" si="9175"/>
        <v>237</v>
      </c>
      <c r="B8992" s="148">
        <f t="shared" si="9177"/>
        <v>18</v>
      </c>
      <c r="D8992" s="149" t="str">
        <f>+VLOOKUP($A8992,mUNICIPIOS!$B$4:$F$343,2,0)</f>
        <v>Quiché</v>
      </c>
      <c r="E8992" s="149">
        <f>+VLOOKUP($A8992,mUNICIPIOS!$B$4:$F$343,3,0)</f>
        <v>1408</v>
      </c>
      <c r="F8992" s="149" t="str">
        <f>+VLOOKUP($A8992,mUNICIPIOS!$B$4:$F$343,4,0)</f>
        <v>San Antonio Ilotenango</v>
      </c>
      <c r="G8992" s="139" t="str">
        <f t="shared" ref="G8992:K8992" si="9228">+G8954</f>
        <v>04</v>
      </c>
      <c r="H8992" t="str">
        <f t="shared" si="9228"/>
        <v>IGA</v>
      </c>
      <c r="I8992" t="str">
        <f t="shared" si="9228"/>
        <v>Índice de Gestión Administrativa</v>
      </c>
      <c r="J8992" t="str">
        <f t="shared" si="9228"/>
        <v>04-01</v>
      </c>
      <c r="K8992" t="str">
        <f t="shared" si="9228"/>
        <v>Existencia de elementos de atención municipal orientada al vecino</v>
      </c>
      <c r="L8992" s="150">
        <f>+VLOOKUP($E8992,IGA_2018!$B$8:$N$347,3,0)</f>
        <v>0.5</v>
      </c>
      <c r="M8992" s="142" t="str">
        <f>+VLOOKUP($E8992,IGA_2018!$B$8:$N$347,4,0)</f>
        <v>Medio</v>
      </c>
    </row>
    <row r="8993" spans="1:13" x14ac:dyDescent="0.3">
      <c r="A8993" s="139">
        <f t="shared" si="9175"/>
        <v>237</v>
      </c>
      <c r="B8993" s="148">
        <f t="shared" si="9177"/>
        <v>19</v>
      </c>
      <c r="D8993" s="149" t="str">
        <f>+VLOOKUP($A8993,mUNICIPIOS!$B$4:$F$343,2,0)</f>
        <v>Quiché</v>
      </c>
      <c r="E8993" s="149">
        <f>+VLOOKUP($A8993,mUNICIPIOS!$B$4:$F$343,3,0)</f>
        <v>1408</v>
      </c>
      <c r="F8993" s="149" t="str">
        <f>+VLOOKUP($A8993,mUNICIPIOS!$B$4:$F$343,4,0)</f>
        <v>San Antonio Ilotenango</v>
      </c>
      <c r="G8993" s="139" t="str">
        <f t="shared" ref="G8993:K8993" si="9229">+G8955</f>
        <v>04</v>
      </c>
      <c r="H8993" t="str">
        <f t="shared" si="9229"/>
        <v>IGA</v>
      </c>
      <c r="I8993" t="str">
        <f t="shared" si="9229"/>
        <v>Índice de Gestión Administrativa</v>
      </c>
      <c r="J8993" t="str">
        <f t="shared" si="9229"/>
        <v>04-02</v>
      </c>
      <c r="K8993" t="str">
        <f t="shared" si="9229"/>
        <v>Gestión del recurso humano.</v>
      </c>
      <c r="L8993" s="150">
        <f>+VLOOKUP($E8993,IGA_2018!$B$8:$N$347,6,0)</f>
        <v>0.49549317537986109</v>
      </c>
      <c r="M8993" s="142" t="str">
        <f>+VLOOKUP($E8993,IGA_2018!$B$8:$N$347,7,0)</f>
        <v>Medio</v>
      </c>
    </row>
    <row r="8994" spans="1:13" x14ac:dyDescent="0.3">
      <c r="A8994" s="139">
        <f t="shared" si="9175"/>
        <v>237</v>
      </c>
      <c r="B8994" s="148">
        <f t="shared" si="9177"/>
        <v>20</v>
      </c>
      <c r="D8994" s="149" t="str">
        <f>+VLOOKUP($A8994,mUNICIPIOS!$B$4:$F$343,2,0)</f>
        <v>Quiché</v>
      </c>
      <c r="E8994" s="149">
        <f>+VLOOKUP($A8994,mUNICIPIOS!$B$4:$F$343,3,0)</f>
        <v>1408</v>
      </c>
      <c r="F8994" s="149" t="str">
        <f>+VLOOKUP($A8994,mUNICIPIOS!$B$4:$F$343,4,0)</f>
        <v>San Antonio Ilotenango</v>
      </c>
      <c r="G8994" s="139" t="str">
        <f t="shared" ref="G8994:K8994" si="9230">+G8956</f>
        <v>04</v>
      </c>
      <c r="H8994" t="str">
        <f t="shared" si="9230"/>
        <v>IGA</v>
      </c>
      <c r="I8994" t="str">
        <f t="shared" si="9230"/>
        <v>Índice de Gestión Administrativa</v>
      </c>
      <c r="J8994" t="str">
        <f t="shared" si="9230"/>
        <v>04-03</v>
      </c>
      <c r="K8994" t="str">
        <f t="shared" si="9230"/>
        <v>Existencia de oficinas municipales con instrumentos de gestión.</v>
      </c>
      <c r="L8994" s="150">
        <f>+VLOOKUP($E8994,IGA_2018!$B$8:$N$347,9,0)</f>
        <v>0.78035714285714286</v>
      </c>
      <c r="M8994" s="142" t="str">
        <f>+VLOOKUP($E8994,IGA_2018!$B$8:$N$347,10,0)</f>
        <v>Medio alto</v>
      </c>
    </row>
    <row r="8995" spans="1:13" x14ac:dyDescent="0.3">
      <c r="A8995" s="139">
        <f t="shared" si="9175"/>
        <v>237</v>
      </c>
      <c r="B8995" s="148">
        <f t="shared" si="9177"/>
        <v>21</v>
      </c>
      <c r="D8995" s="149" t="str">
        <f>+VLOOKUP($A8995,mUNICIPIOS!$B$4:$F$343,2,0)</f>
        <v>Quiché</v>
      </c>
      <c r="E8995" s="149">
        <f>+VLOOKUP($A8995,mUNICIPIOS!$B$4:$F$343,3,0)</f>
        <v>1408</v>
      </c>
      <c r="F8995" s="149" t="str">
        <f>+VLOOKUP($A8995,mUNICIPIOS!$B$4:$F$343,4,0)</f>
        <v>San Antonio Ilotenango</v>
      </c>
      <c r="G8995" s="139" t="str">
        <f t="shared" ref="G8995:K8995" si="9231">+G8957</f>
        <v>04</v>
      </c>
      <c r="H8995" t="str">
        <f t="shared" si="9231"/>
        <v>IGA</v>
      </c>
      <c r="I8995" t="str">
        <f t="shared" si="9231"/>
        <v>Índice de Gestión Administrativa</v>
      </c>
      <c r="J8995" t="str">
        <f t="shared" si="9231"/>
        <v>INDICE</v>
      </c>
      <c r="K8995">
        <f t="shared" si="9231"/>
        <v>0</v>
      </c>
      <c r="L8995" s="150">
        <f>+VLOOKUP($E8995,IGA_2018!$B$8:$N$347,12,0)</f>
        <v>0.59654761138295131</v>
      </c>
      <c r="M8995" s="142" t="str">
        <f>+VLOOKUP($E8995,IGA_2018!$B$8:$N$347,13,0)</f>
        <v>Medio</v>
      </c>
    </row>
    <row r="8996" spans="1:13" x14ac:dyDescent="0.3">
      <c r="A8996" s="139">
        <f t="shared" si="9175"/>
        <v>237</v>
      </c>
      <c r="B8996" s="148">
        <f t="shared" si="9177"/>
        <v>22</v>
      </c>
      <c r="D8996" s="149" t="str">
        <f>+VLOOKUP($A8996,mUNICIPIOS!$B$4:$F$343,2,0)</f>
        <v>Quiché</v>
      </c>
      <c r="E8996" s="149">
        <f>+VLOOKUP($A8996,mUNICIPIOS!$B$4:$F$343,3,0)</f>
        <v>1408</v>
      </c>
      <c r="F8996" s="149" t="str">
        <f>+VLOOKUP($A8996,mUNICIPIOS!$B$4:$F$343,4,0)</f>
        <v>San Antonio Ilotenango</v>
      </c>
      <c r="G8996" s="139" t="str">
        <f t="shared" ref="G8996:K8996" si="9232">+G8958</f>
        <v>05</v>
      </c>
      <c r="H8996" t="str">
        <f t="shared" si="9232"/>
        <v>IGF</v>
      </c>
      <c r="I8996" t="str">
        <f t="shared" si="9232"/>
        <v>Índice de Gestión Financiera</v>
      </c>
      <c r="J8996" t="str">
        <f t="shared" si="9232"/>
        <v>05-01</v>
      </c>
      <c r="K8996" t="str">
        <f t="shared" si="9232"/>
        <v>Autonomía financiera municipal</v>
      </c>
      <c r="L8996" s="150">
        <f>+VLOOKUP($E8996,IGF_2018!$B$8:$Z$347,3,0)</f>
        <v>0.15328952364756707</v>
      </c>
      <c r="M8996" s="142" t="str">
        <f>+VLOOKUP($E8996,IGF_2018!$B$8:$Z$347,4,0)</f>
        <v>Bajo</v>
      </c>
    </row>
    <row r="8997" spans="1:13" x14ac:dyDescent="0.3">
      <c r="A8997" s="139">
        <f t="shared" si="9175"/>
        <v>237</v>
      </c>
      <c r="B8997" s="148">
        <f t="shared" si="9177"/>
        <v>23</v>
      </c>
      <c r="D8997" s="149" t="str">
        <f>+VLOOKUP($A8997,mUNICIPIOS!$B$4:$F$343,2,0)</f>
        <v>Quiché</v>
      </c>
      <c r="E8997" s="149">
        <f>+VLOOKUP($A8997,mUNICIPIOS!$B$4:$F$343,3,0)</f>
        <v>1408</v>
      </c>
      <c r="F8997" s="149" t="str">
        <f>+VLOOKUP($A8997,mUNICIPIOS!$B$4:$F$343,4,0)</f>
        <v>San Antonio Ilotenango</v>
      </c>
      <c r="G8997" s="139" t="str">
        <f t="shared" ref="G8997:K8997" si="9233">+G8959</f>
        <v>05</v>
      </c>
      <c r="H8997" t="str">
        <f t="shared" si="9233"/>
        <v>IGF</v>
      </c>
      <c r="I8997" t="str">
        <f t="shared" si="9233"/>
        <v>Índice de Gestión Financiera</v>
      </c>
      <c r="J8997" t="str">
        <f t="shared" si="9233"/>
        <v>05-02</v>
      </c>
      <c r="K8997" t="str">
        <f t="shared" si="9233"/>
        <v xml:space="preserve">Ingresos propios por habitante -sin regalías- </v>
      </c>
      <c r="L8997" s="150">
        <f>+VLOOKUP($E8997,IGF_2018!$B$8:$Z$347,6,0)</f>
        <v>9.5868059083292642E-2</v>
      </c>
      <c r="M8997" s="142" t="str">
        <f>+VLOOKUP($E8997,IGF_2018!$B$8:$Z$347,7,0)</f>
        <v>Bajo</v>
      </c>
    </row>
    <row r="8998" spans="1:13" x14ac:dyDescent="0.3">
      <c r="A8998" s="139">
        <f t="shared" si="9175"/>
        <v>237</v>
      </c>
      <c r="B8998" s="148">
        <f t="shared" si="9177"/>
        <v>24</v>
      </c>
      <c r="D8998" s="149" t="str">
        <f>+VLOOKUP($A8998,mUNICIPIOS!$B$4:$F$343,2,0)</f>
        <v>Quiché</v>
      </c>
      <c r="E8998" s="149">
        <f>+VLOOKUP($A8998,mUNICIPIOS!$B$4:$F$343,3,0)</f>
        <v>1408</v>
      </c>
      <c r="F8998" s="149" t="str">
        <f>+VLOOKUP($A8998,mUNICIPIOS!$B$4:$F$343,4,0)</f>
        <v>San Antonio Ilotenango</v>
      </c>
      <c r="G8998" s="139" t="str">
        <f t="shared" ref="G8998:K8998" si="9234">+G8960</f>
        <v>05</v>
      </c>
      <c r="H8998" t="str">
        <f t="shared" si="9234"/>
        <v>IGF</v>
      </c>
      <c r="I8998" t="str">
        <f t="shared" si="9234"/>
        <v>Índice de Gestión Financiera</v>
      </c>
      <c r="J8998" t="str">
        <f t="shared" si="9234"/>
        <v>05-03</v>
      </c>
      <c r="K8998" t="str">
        <f t="shared" si="9234"/>
        <v>Ingresos del IUSI en relación a los ingresos propios -sin regalías-</v>
      </c>
      <c r="L8998" s="150">
        <f>+VLOOKUP($E8998,IGF_2018!$B$8:$Z$347,9,0)</f>
        <v>1.8495810378641475E-3</v>
      </c>
      <c r="M8998" s="142" t="str">
        <f>+VLOOKUP($E8998,IGF_2018!$B$8:$Z$347,10,0)</f>
        <v>Bajo</v>
      </c>
    </row>
    <row r="8999" spans="1:13" x14ac:dyDescent="0.3">
      <c r="A8999" s="139">
        <f t="shared" si="9175"/>
        <v>237</v>
      </c>
      <c r="B8999" s="148">
        <f t="shared" si="9177"/>
        <v>25</v>
      </c>
      <c r="D8999" s="149" t="str">
        <f>+VLOOKUP($A8999,mUNICIPIOS!$B$4:$F$343,2,0)</f>
        <v>Quiché</v>
      </c>
      <c r="E8999" s="149">
        <f>+VLOOKUP($A8999,mUNICIPIOS!$B$4:$F$343,3,0)</f>
        <v>1408</v>
      </c>
      <c r="F8999" s="149" t="str">
        <f>+VLOOKUP($A8999,mUNICIPIOS!$B$4:$F$343,4,0)</f>
        <v>San Antonio Ilotenango</v>
      </c>
      <c r="G8999" s="139" t="str">
        <f t="shared" ref="G8999:K8999" si="9235">+G8961</f>
        <v>05</v>
      </c>
      <c r="H8999" t="str">
        <f t="shared" si="9235"/>
        <v>IGF</v>
      </c>
      <c r="I8999" t="str">
        <f t="shared" si="9235"/>
        <v>Índice de Gestión Financiera</v>
      </c>
      <c r="J8999" t="str">
        <f t="shared" si="9235"/>
        <v>05-04</v>
      </c>
      <c r="K8999" t="str">
        <f t="shared" si="9235"/>
        <v>Inversión anual en capital fijo por habitante</v>
      </c>
      <c r="L8999" s="150">
        <f>+VLOOKUP($E8999,IGF_2018!$B$8:$Z$347,12,0)</f>
        <v>9.3951425601826191E-2</v>
      </c>
      <c r="M8999" s="142" t="str">
        <f>+VLOOKUP($E8999,IGF_2018!$B$8:$Z$347,13,0)</f>
        <v>Bajo</v>
      </c>
    </row>
    <row r="9000" spans="1:13" x14ac:dyDescent="0.3">
      <c r="A9000" s="139">
        <f t="shared" si="9175"/>
        <v>237</v>
      </c>
      <c r="B9000" s="148">
        <f t="shared" si="9177"/>
        <v>26</v>
      </c>
      <c r="D9000" s="149" t="str">
        <f>+VLOOKUP($A9000,mUNICIPIOS!$B$4:$F$343,2,0)</f>
        <v>Quiché</v>
      </c>
      <c r="E9000" s="149">
        <f>+VLOOKUP($A9000,mUNICIPIOS!$B$4:$F$343,3,0)</f>
        <v>1408</v>
      </c>
      <c r="F9000" s="149" t="str">
        <f>+VLOOKUP($A9000,mUNICIPIOS!$B$4:$F$343,4,0)</f>
        <v>San Antonio Ilotenango</v>
      </c>
      <c r="G9000" s="139" t="str">
        <f t="shared" ref="G9000:K9000" si="9236">+G8962</f>
        <v>05</v>
      </c>
      <c r="H9000" t="str">
        <f t="shared" si="9236"/>
        <v>IGF</v>
      </c>
      <c r="I9000" t="str">
        <f t="shared" si="9236"/>
        <v>Índice de Gestión Financiera</v>
      </c>
      <c r="J9000" t="str">
        <f t="shared" si="9236"/>
        <v>05-05</v>
      </c>
      <c r="K9000" t="str">
        <f t="shared" si="9236"/>
        <v>Inversión anual en capital fijo con recursos percibidos por ingresos propios</v>
      </c>
      <c r="L9000" s="150">
        <f>+VLOOKUP($E9000,IGF_2018!$B$8:$Z$347,15,0)</f>
        <v>0.46066092897299804</v>
      </c>
      <c r="M9000" s="142" t="str">
        <f>+VLOOKUP($E9000,IGF_2018!$B$8:$Z$347,16,0)</f>
        <v>Medio</v>
      </c>
    </row>
    <row r="9001" spans="1:13" x14ac:dyDescent="0.3">
      <c r="A9001" s="139">
        <f t="shared" si="9175"/>
        <v>237</v>
      </c>
      <c r="B9001" s="148">
        <f t="shared" si="9177"/>
        <v>27</v>
      </c>
      <c r="D9001" s="149" t="str">
        <f>+VLOOKUP($A9001,mUNICIPIOS!$B$4:$F$343,2,0)</f>
        <v>Quiché</v>
      </c>
      <c r="E9001" s="149">
        <f>+VLOOKUP($A9001,mUNICIPIOS!$B$4:$F$343,3,0)</f>
        <v>1408</v>
      </c>
      <c r="F9001" s="149" t="str">
        <f>+VLOOKUP($A9001,mUNICIPIOS!$B$4:$F$343,4,0)</f>
        <v>San Antonio Ilotenango</v>
      </c>
      <c r="G9001" s="139" t="str">
        <f t="shared" ref="G9001:K9001" si="9237">+G8963</f>
        <v>05</v>
      </c>
      <c r="H9001" t="str">
        <f t="shared" si="9237"/>
        <v>IGF</v>
      </c>
      <c r="I9001" t="str">
        <f t="shared" si="9237"/>
        <v>Índice de Gestión Financiera</v>
      </c>
      <c r="J9001" t="str">
        <f t="shared" si="9237"/>
        <v>05-06</v>
      </c>
      <c r="K9001" t="str">
        <f t="shared" si="9237"/>
        <v xml:space="preserve">Inversión anual en capital fijo con recursos percibidos por transferencias del Gobierno Central </v>
      </c>
      <c r="L9001" s="150">
        <f>+VLOOKUP($E9001,IGF_2018!$B$8:$Z$347,18,0)</f>
        <v>0.16877664238847462</v>
      </c>
      <c r="M9001" s="142" t="str">
        <f>+VLOOKUP($E9001,IGF_2018!$B$8:$Z$347,19,0)</f>
        <v>Bajo</v>
      </c>
    </row>
    <row r="9002" spans="1:13" x14ac:dyDescent="0.3">
      <c r="A9002" s="139">
        <f t="shared" si="9175"/>
        <v>237</v>
      </c>
      <c r="B9002" s="148">
        <f t="shared" si="9177"/>
        <v>28</v>
      </c>
      <c r="D9002" s="149" t="str">
        <f>+VLOOKUP($A9002,mUNICIPIOS!$B$4:$F$343,2,0)</f>
        <v>Quiché</v>
      </c>
      <c r="E9002" s="149">
        <f>+VLOOKUP($A9002,mUNICIPIOS!$B$4:$F$343,3,0)</f>
        <v>1408</v>
      </c>
      <c r="F9002" s="149" t="str">
        <f>+VLOOKUP($A9002,mUNICIPIOS!$B$4:$F$343,4,0)</f>
        <v>San Antonio Ilotenango</v>
      </c>
      <c r="G9002" s="139" t="str">
        <f t="shared" ref="G9002:K9002" si="9238">+G8964</f>
        <v>05</v>
      </c>
      <c r="H9002" t="str">
        <f t="shared" si="9238"/>
        <v>IGF</v>
      </c>
      <c r="I9002" t="str">
        <f t="shared" si="9238"/>
        <v>Índice de Gestión Financiera</v>
      </c>
      <c r="J9002" t="str">
        <f t="shared" si="9238"/>
        <v>05-07</v>
      </c>
      <c r="K9002" t="str">
        <f t="shared" si="9238"/>
        <v>Financiamiento por endeudamiento municipal</v>
      </c>
      <c r="L9002" s="150">
        <f>+VLOOKUP($E9002,IGF_2018!$B$8:$Z$347,21,0)</f>
        <v>0.75130741629917774</v>
      </c>
      <c r="M9002" s="142" t="str">
        <f>+VLOOKUP($E9002,IGF_2018!$B$8:$Z$347,22,0)</f>
        <v>Medio alto</v>
      </c>
    </row>
    <row r="9003" spans="1:13" x14ac:dyDescent="0.3">
      <c r="A9003" s="139">
        <f t="shared" si="9175"/>
        <v>237</v>
      </c>
      <c r="B9003" s="148">
        <f t="shared" si="9177"/>
        <v>29</v>
      </c>
      <c r="D9003" s="149" t="str">
        <f>+VLOOKUP($A9003,mUNICIPIOS!$B$4:$F$343,2,0)</f>
        <v>Quiché</v>
      </c>
      <c r="E9003" s="149">
        <f>+VLOOKUP($A9003,mUNICIPIOS!$B$4:$F$343,3,0)</f>
        <v>1408</v>
      </c>
      <c r="F9003" s="149" t="str">
        <f>+VLOOKUP($A9003,mUNICIPIOS!$B$4:$F$343,4,0)</f>
        <v>San Antonio Ilotenango</v>
      </c>
      <c r="G9003" s="139" t="str">
        <f t="shared" ref="G9003:K9003" si="9239">+G8965</f>
        <v>05</v>
      </c>
      <c r="H9003" t="str">
        <f t="shared" si="9239"/>
        <v>IGF</v>
      </c>
      <c r="I9003" t="str">
        <f t="shared" si="9239"/>
        <v>Índice de Gestión Financiera</v>
      </c>
      <c r="J9003" t="str">
        <f t="shared" si="9239"/>
        <v>INDICE</v>
      </c>
      <c r="K9003">
        <f t="shared" si="9239"/>
        <v>0</v>
      </c>
      <c r="L9003" s="150">
        <f>+VLOOKUP($E9003,IGF_2018!$B$8:$Z$347,24,0)</f>
        <v>0.27261685760612381</v>
      </c>
      <c r="M9003" s="142" t="str">
        <f>+VLOOKUP($E9003,IGF_2018!$B$8:$Z$347,25,0)</f>
        <v>Medio bajo</v>
      </c>
    </row>
    <row r="9004" spans="1:13" x14ac:dyDescent="0.3">
      <c r="A9004" s="139">
        <f t="shared" si="9175"/>
        <v>237</v>
      </c>
      <c r="B9004" s="148">
        <f t="shared" si="9177"/>
        <v>30</v>
      </c>
      <c r="D9004" s="149" t="str">
        <f>+VLOOKUP($A9004,mUNICIPIOS!$B$4:$F$343,2,0)</f>
        <v>Quiché</v>
      </c>
      <c r="E9004" s="149">
        <f>+VLOOKUP($A9004,mUNICIPIOS!$B$4:$F$343,3,0)</f>
        <v>1408</v>
      </c>
      <c r="F9004" s="149" t="str">
        <f>+VLOOKUP($A9004,mUNICIPIOS!$B$4:$F$343,4,0)</f>
        <v>San Antonio Ilotenango</v>
      </c>
      <c r="G9004" s="139" t="str">
        <f t="shared" ref="G9004:K9004" si="9240">+G8966</f>
        <v>06</v>
      </c>
      <c r="H9004" t="str">
        <f t="shared" si="9240"/>
        <v>IGE</v>
      </c>
      <c r="I9004" t="str">
        <f t="shared" si="9240"/>
        <v>Índice de Gestión Estratégica</v>
      </c>
      <c r="J9004" t="str">
        <f t="shared" si="9240"/>
        <v>06-01</v>
      </c>
      <c r="K9004" t="str">
        <f t="shared" si="9240"/>
        <v>Ejecución del Plan Operativo Anual  (POA)</v>
      </c>
      <c r="L9004" s="150">
        <f>+VLOOKUP($E9004,IGE_2018!$B$8:$Z$347,3,0)</f>
        <v>0</v>
      </c>
      <c r="M9004" s="142" t="str">
        <f>+VLOOKUP($E9004,IGE_2018!$B$8:$Z$347,4,0)</f>
        <v>Bajo</v>
      </c>
    </row>
    <row r="9005" spans="1:13" x14ac:dyDescent="0.3">
      <c r="A9005" s="139">
        <f t="shared" ref="A9005:A9068" si="9241">+IF(B9004=38,A9004+1,A9004)</f>
        <v>237</v>
      </c>
      <c r="B9005" s="148">
        <f t="shared" si="9177"/>
        <v>31</v>
      </c>
      <c r="D9005" s="149" t="str">
        <f>+VLOOKUP($A9005,mUNICIPIOS!$B$4:$F$343,2,0)</f>
        <v>Quiché</v>
      </c>
      <c r="E9005" s="149">
        <f>+VLOOKUP($A9005,mUNICIPIOS!$B$4:$F$343,3,0)</f>
        <v>1408</v>
      </c>
      <c r="F9005" s="149" t="str">
        <f>+VLOOKUP($A9005,mUNICIPIOS!$B$4:$F$343,4,0)</f>
        <v>San Antonio Ilotenango</v>
      </c>
      <c r="G9005" s="139" t="str">
        <f t="shared" ref="G9005:K9005" si="9242">+G8967</f>
        <v>06</v>
      </c>
      <c r="H9005" t="str">
        <f t="shared" si="9242"/>
        <v>IGE</v>
      </c>
      <c r="I9005" t="str">
        <f t="shared" si="9242"/>
        <v>Índice de Gestión Estratégica</v>
      </c>
      <c r="J9005" t="str">
        <f t="shared" si="9242"/>
        <v>06-02</v>
      </c>
      <c r="K9005" t="str">
        <f t="shared" si="9242"/>
        <v>Relación Plan de Desarrollo Municipal y Ordenamiento Territorial (PDM-OT) - Plan Estratégico Institucional (PEI) - Plan Operativo Multianual (POM) - Plan Operativo Anual (POA)</v>
      </c>
      <c r="L9005" s="150">
        <f>+VLOOKUP($E9005,IGE_2018!$B$8:$Z$347,6,0)</f>
        <v>0</v>
      </c>
      <c r="M9005" s="142" t="str">
        <f>+VLOOKUP($E9005,IGE_2018!$B$8:$Z$347,7,0)</f>
        <v>Bajo</v>
      </c>
    </row>
    <row r="9006" spans="1:13" x14ac:dyDescent="0.3">
      <c r="A9006" s="139">
        <f t="shared" si="9241"/>
        <v>237</v>
      </c>
      <c r="B9006" s="148">
        <f t="shared" ref="B9006:B9069" si="9243">+B8968</f>
        <v>32</v>
      </c>
      <c r="D9006" s="149" t="str">
        <f>+VLOOKUP($A9006,mUNICIPIOS!$B$4:$F$343,2,0)</f>
        <v>Quiché</v>
      </c>
      <c r="E9006" s="149">
        <f>+VLOOKUP($A9006,mUNICIPIOS!$B$4:$F$343,3,0)</f>
        <v>1408</v>
      </c>
      <c r="F9006" s="149" t="str">
        <f>+VLOOKUP($A9006,mUNICIPIOS!$B$4:$F$343,4,0)</f>
        <v>San Antonio Ilotenango</v>
      </c>
      <c r="G9006" s="139" t="str">
        <f t="shared" ref="G9006:K9006" si="9244">+G8968</f>
        <v>06</v>
      </c>
      <c r="H9006" t="str">
        <f t="shared" si="9244"/>
        <v>IGE</v>
      </c>
      <c r="I9006" t="str">
        <f t="shared" si="9244"/>
        <v>Índice de Gestión Estratégica</v>
      </c>
      <c r="J9006" t="str">
        <f t="shared" si="9244"/>
        <v>06-03</v>
      </c>
      <c r="K9006" t="str">
        <f t="shared" si="9244"/>
        <v>Presupuesto de egresos relacionado a competencias municipales que responden a prioridades nacionales de desarrollo.</v>
      </c>
      <c r="L9006" s="150">
        <f>+VLOOKUP($E9006,IGE_2018!$B$8:$Z$347,9,0)</f>
        <v>0.24177729604936787</v>
      </c>
      <c r="M9006" s="142" t="str">
        <f>+VLOOKUP($E9006,IGE_2018!$B$8:$Z$347,10,0)</f>
        <v>Medio bajo</v>
      </c>
    </row>
    <row r="9007" spans="1:13" x14ac:dyDescent="0.3">
      <c r="A9007" s="139">
        <f t="shared" si="9241"/>
        <v>237</v>
      </c>
      <c r="B9007" s="148">
        <f t="shared" si="9243"/>
        <v>33</v>
      </c>
      <c r="D9007" s="149" t="str">
        <f>+VLOOKUP($A9007,mUNICIPIOS!$B$4:$F$343,2,0)</f>
        <v>Quiché</v>
      </c>
      <c r="E9007" s="149">
        <f>+VLOOKUP($A9007,mUNICIPIOS!$B$4:$F$343,3,0)</f>
        <v>1408</v>
      </c>
      <c r="F9007" s="149" t="str">
        <f>+VLOOKUP($A9007,mUNICIPIOS!$B$4:$F$343,4,0)</f>
        <v>San Antonio Ilotenango</v>
      </c>
      <c r="G9007" s="139" t="str">
        <f t="shared" ref="G9007:K9007" si="9245">+G8969</f>
        <v>06</v>
      </c>
      <c r="H9007" t="str">
        <f t="shared" si="9245"/>
        <v>IGE</v>
      </c>
      <c r="I9007" t="str">
        <f t="shared" si="9245"/>
        <v>Índice de Gestión Estratégica</v>
      </c>
      <c r="J9007" t="str">
        <f t="shared" si="9245"/>
        <v>06-04</v>
      </c>
      <c r="K9007" t="str">
        <f t="shared" si="9245"/>
        <v>Institucionalización de la gestión ordenada del territorio</v>
      </c>
      <c r="L9007" s="150">
        <f>+VLOOKUP($E9007,IGE_2018!$B$8:$Z$347,12,0)</f>
        <v>0.1</v>
      </c>
      <c r="M9007" s="142" t="str">
        <f>+VLOOKUP($E9007,IGE_2018!$B$8:$Z$347,13,0)</f>
        <v>Bajo</v>
      </c>
    </row>
    <row r="9008" spans="1:13" x14ac:dyDescent="0.3">
      <c r="A9008" s="139">
        <f t="shared" si="9241"/>
        <v>237</v>
      </c>
      <c r="B9008" s="148">
        <f t="shared" si="9243"/>
        <v>34</v>
      </c>
      <c r="D9008" s="149" t="str">
        <f>+VLOOKUP($A9008,mUNICIPIOS!$B$4:$F$343,2,0)</f>
        <v>Quiché</v>
      </c>
      <c r="E9008" s="149">
        <f>+VLOOKUP($A9008,mUNICIPIOS!$B$4:$F$343,3,0)</f>
        <v>1408</v>
      </c>
      <c r="F9008" s="149" t="str">
        <f>+VLOOKUP($A9008,mUNICIPIOS!$B$4:$F$343,4,0)</f>
        <v>San Antonio Ilotenango</v>
      </c>
      <c r="G9008" s="139" t="str">
        <f t="shared" ref="G9008:K9008" si="9246">+G8970</f>
        <v>06</v>
      </c>
      <c r="H9008" t="str">
        <f t="shared" si="9246"/>
        <v>IGE</v>
      </c>
      <c r="I9008" t="str">
        <f t="shared" si="9246"/>
        <v>Índice de Gestión Estratégica</v>
      </c>
      <c r="J9008" t="str">
        <f t="shared" si="9246"/>
        <v>06-05</v>
      </c>
      <c r="K9008" t="str">
        <f t="shared" si="9246"/>
        <v>Acciones para la gestión ordenada del territorio</v>
      </c>
      <c r="L9008" s="150">
        <f>+VLOOKUP($E9008,IGE_2018!$B$8:$Z$347,15,0)</f>
        <v>0</v>
      </c>
      <c r="M9008" s="142" t="str">
        <f>+VLOOKUP($E9008,IGE_2018!$B$8:$Z$347,16,0)</f>
        <v>Bajo</v>
      </c>
    </row>
    <row r="9009" spans="1:13" x14ac:dyDescent="0.3">
      <c r="A9009" s="139">
        <f t="shared" si="9241"/>
        <v>237</v>
      </c>
      <c r="B9009" s="148">
        <f t="shared" si="9243"/>
        <v>35</v>
      </c>
      <c r="D9009" s="149" t="str">
        <f>+VLOOKUP($A9009,mUNICIPIOS!$B$4:$F$343,2,0)</f>
        <v>Quiché</v>
      </c>
      <c r="E9009" s="149">
        <f>+VLOOKUP($A9009,mUNICIPIOS!$B$4:$F$343,3,0)</f>
        <v>1408</v>
      </c>
      <c r="F9009" s="149" t="str">
        <f>+VLOOKUP($A9009,mUNICIPIOS!$B$4:$F$343,4,0)</f>
        <v>San Antonio Ilotenango</v>
      </c>
      <c r="G9009" s="139" t="str">
        <f t="shared" ref="G9009:K9009" si="9247">+G8971</f>
        <v>06</v>
      </c>
      <c r="H9009" t="str">
        <f t="shared" si="9247"/>
        <v>IGE</v>
      </c>
      <c r="I9009" t="str">
        <f t="shared" si="9247"/>
        <v>Índice de Gestión Estratégica</v>
      </c>
      <c r="J9009" t="str">
        <f t="shared" si="9247"/>
        <v>06-06</v>
      </c>
      <c r="K9009" t="str">
        <f t="shared" si="9247"/>
        <v>Gestión de riesgo en la formulación de proyectos derivados de la planificación operativa anual</v>
      </c>
      <c r="L9009" s="150">
        <f>+VLOOKUP($E9009,IGE_2018!$B$8:$Z$347,18,0)</f>
        <v>0</v>
      </c>
      <c r="M9009" s="142" t="str">
        <f>+VLOOKUP($E9009,IGE_2018!$B$8:$Z$347,19,0)</f>
        <v>Bajo</v>
      </c>
    </row>
    <row r="9010" spans="1:13" x14ac:dyDescent="0.3">
      <c r="A9010" s="139">
        <f t="shared" si="9241"/>
        <v>237</v>
      </c>
      <c r="B9010" s="148">
        <f t="shared" si="9243"/>
        <v>36</v>
      </c>
      <c r="D9010" s="149" t="str">
        <f>+VLOOKUP($A9010,mUNICIPIOS!$B$4:$F$343,2,0)</f>
        <v>Quiché</v>
      </c>
      <c r="E9010" s="149">
        <f>+VLOOKUP($A9010,mUNICIPIOS!$B$4:$F$343,3,0)</f>
        <v>1408</v>
      </c>
      <c r="F9010" s="149" t="str">
        <f>+VLOOKUP($A9010,mUNICIPIOS!$B$4:$F$343,4,0)</f>
        <v>San Antonio Ilotenango</v>
      </c>
      <c r="G9010" s="139" t="str">
        <f t="shared" ref="G9010:K9010" si="9248">+G8972</f>
        <v>06</v>
      </c>
      <c r="H9010" t="str">
        <f t="shared" si="9248"/>
        <v>IGE</v>
      </c>
      <c r="I9010" t="str">
        <f t="shared" si="9248"/>
        <v>Índice de Gestión Estratégica</v>
      </c>
      <c r="J9010" t="str">
        <f t="shared" si="9248"/>
        <v>06-07</v>
      </c>
      <c r="K9010" t="str">
        <f t="shared" si="9248"/>
        <v>Ingresos por servicios ambientales en relación a los ingresos propios sin regalías</v>
      </c>
      <c r="L9010" s="150">
        <f>+VLOOKUP($E9010,IGE_2018!$B$8:$Z$347,21,0)</f>
        <v>0.97996960705856628</v>
      </c>
      <c r="M9010" s="142" t="str">
        <f>+VLOOKUP($E9010,IGE_2018!$B$8:$Z$347,22,0)</f>
        <v>Alto</v>
      </c>
    </row>
    <row r="9011" spans="1:13" x14ac:dyDescent="0.3">
      <c r="A9011" s="139">
        <f t="shared" si="9241"/>
        <v>237</v>
      </c>
      <c r="B9011" s="148">
        <f t="shared" si="9243"/>
        <v>37</v>
      </c>
      <c r="D9011" s="149" t="str">
        <f>+VLOOKUP($A9011,mUNICIPIOS!$B$4:$F$343,2,0)</f>
        <v>Quiché</v>
      </c>
      <c r="E9011" s="149">
        <f>+VLOOKUP($A9011,mUNICIPIOS!$B$4:$F$343,3,0)</f>
        <v>1408</v>
      </c>
      <c r="F9011" s="149" t="str">
        <f>+VLOOKUP($A9011,mUNICIPIOS!$B$4:$F$343,4,0)</f>
        <v>San Antonio Ilotenango</v>
      </c>
      <c r="G9011" s="139" t="str">
        <f t="shared" ref="G9011:K9011" si="9249">+G8973</f>
        <v>06</v>
      </c>
      <c r="H9011" t="str">
        <f t="shared" si="9249"/>
        <v>IGE</v>
      </c>
      <c r="I9011" t="str">
        <f t="shared" si="9249"/>
        <v>Índice de Gestión Estratégica</v>
      </c>
      <c r="J9011" t="str">
        <f t="shared" si="9249"/>
        <v>INDICE</v>
      </c>
      <c r="K9011">
        <f t="shared" si="9249"/>
        <v>0</v>
      </c>
      <c r="L9011" s="150">
        <f>+VLOOKUP($E9011,IGE_2018!$B$8:$Z$347,24,0)</f>
        <v>0.16844128471819858</v>
      </c>
      <c r="M9011" s="142" t="str">
        <f>+VLOOKUP($E9011,IGE_2018!$B$8:$Z$347,25,0)</f>
        <v>Bajo</v>
      </c>
    </row>
    <row r="9012" spans="1:13" x14ac:dyDescent="0.3">
      <c r="A9012" s="139">
        <f t="shared" si="9241"/>
        <v>237</v>
      </c>
      <c r="B9012" s="148">
        <f t="shared" si="9243"/>
        <v>38</v>
      </c>
      <c r="D9012" s="149" t="str">
        <f>+VLOOKUP($A9012,mUNICIPIOS!$B$4:$F$343,2,0)</f>
        <v>Quiché</v>
      </c>
      <c r="E9012" s="149">
        <f>+VLOOKUP($A9012,mUNICIPIOS!$B$4:$F$343,3,0)</f>
        <v>1408</v>
      </c>
      <c r="F9012" s="149" t="str">
        <f>+VLOOKUP($A9012,mUNICIPIOS!$B$4:$F$343,4,0)</f>
        <v>San Antonio Ilotenango</v>
      </c>
      <c r="G9012" s="139" t="str">
        <f t="shared" ref="G9012:K9012" si="9250">+G8974</f>
        <v>RANKING</v>
      </c>
      <c r="H9012" t="str">
        <f t="shared" si="9250"/>
        <v>RGM</v>
      </c>
      <c r="I9012" t="str">
        <f t="shared" si="9250"/>
        <v>Ranking de la Gestión Municipal 2018</v>
      </c>
      <c r="J9012" t="str">
        <f t="shared" si="9250"/>
        <v>RANKING</v>
      </c>
      <c r="K9012">
        <f t="shared" si="9250"/>
        <v>0</v>
      </c>
      <c r="L9012" s="151">
        <f>+VLOOKUP($E9012,Resultados_generales!$C$8:$AE$347,27,0)</f>
        <v>0.45062897077713637</v>
      </c>
      <c r="M9012" t="str">
        <f>+VLOOKUP($E9012,Resultados_generales!$C$8:$AE$347,28,0)</f>
        <v>Medio</v>
      </c>
    </row>
    <row r="9013" spans="1:13" x14ac:dyDescent="0.3">
      <c r="A9013" s="139">
        <f t="shared" si="9241"/>
        <v>238</v>
      </c>
      <c r="B9013" s="148">
        <f t="shared" si="9243"/>
        <v>1</v>
      </c>
      <c r="D9013" s="149" t="str">
        <f>+VLOOKUP($A9013,mUNICIPIOS!$B$4:$F$343,2,0)</f>
        <v>Quiché</v>
      </c>
      <c r="E9013" s="149">
        <f>+VLOOKUP($A9013,mUNICIPIOS!$B$4:$F$343,3,0)</f>
        <v>1409</v>
      </c>
      <c r="F9013" s="149" t="str">
        <f>+VLOOKUP($A9013,mUNICIPIOS!$B$4:$F$343,4,0)</f>
        <v>San Pedro Jocopilas</v>
      </c>
      <c r="G9013" s="139" t="str">
        <f t="shared" ref="G9013:K9013" si="9251">+G8975</f>
        <v>01</v>
      </c>
      <c r="H9013" t="str">
        <f t="shared" si="9251"/>
        <v>IPC</v>
      </c>
      <c r="I9013" t="str">
        <f t="shared" si="9251"/>
        <v>Índice de Participación Ciudadana</v>
      </c>
      <c r="J9013" t="str">
        <f t="shared" si="9251"/>
        <v>01-01</v>
      </c>
      <c r="K9013" t="str">
        <f t="shared" si="9251"/>
        <v>Número de reuniones del COMUDE en el año de la medición.</v>
      </c>
      <c r="L9013" s="150">
        <f>+VLOOKUP($E9013,IPC_2018!$B$8:$T$347,3,0)</f>
        <v>0.83333333333333337</v>
      </c>
      <c r="M9013" s="142" t="str">
        <f>+VLOOKUP($E9013,IPC_2018!$B$8:$T$347,4,0)</f>
        <v>Alto</v>
      </c>
    </row>
    <row r="9014" spans="1:13" x14ac:dyDescent="0.3">
      <c r="A9014" s="139">
        <f t="shared" si="9241"/>
        <v>238</v>
      </c>
      <c r="B9014" s="148">
        <f t="shared" si="9243"/>
        <v>2</v>
      </c>
      <c r="D9014" s="149" t="str">
        <f>+VLOOKUP($A9014,mUNICIPIOS!$B$4:$F$343,2,0)</f>
        <v>Quiché</v>
      </c>
      <c r="E9014" s="149">
        <f>+VLOOKUP($A9014,mUNICIPIOS!$B$4:$F$343,3,0)</f>
        <v>1409</v>
      </c>
      <c r="F9014" s="149" t="str">
        <f>+VLOOKUP($A9014,mUNICIPIOS!$B$4:$F$343,4,0)</f>
        <v>San Pedro Jocopilas</v>
      </c>
      <c r="G9014" s="139" t="str">
        <f t="shared" ref="G9014:K9014" si="9252">+G8976</f>
        <v>01</v>
      </c>
      <c r="H9014" t="str">
        <f t="shared" si="9252"/>
        <v>IPC</v>
      </c>
      <c r="I9014" t="str">
        <f t="shared" si="9252"/>
        <v>Índice de Participación Ciudadana</v>
      </c>
      <c r="J9014" t="str">
        <f t="shared" si="9252"/>
        <v>01-02</v>
      </c>
      <c r="K9014" t="str">
        <f t="shared" si="9252"/>
        <v>Participación de Alcaldes, Concejales y Síndicos determinados o designados en el COMUDE</v>
      </c>
      <c r="L9014" s="150">
        <f>+VLOOKUP($E9014,IPC_2018!$B$8:$T$347,6,0)</f>
        <v>0.66249999999999998</v>
      </c>
      <c r="M9014" s="142" t="str">
        <f>+VLOOKUP($E9014,IPC_2018!$B$8:$T$347,7,0)</f>
        <v>Medio alto</v>
      </c>
    </row>
    <row r="9015" spans="1:13" x14ac:dyDescent="0.3">
      <c r="A9015" s="139">
        <f t="shared" si="9241"/>
        <v>238</v>
      </c>
      <c r="B9015" s="148">
        <f t="shared" si="9243"/>
        <v>3</v>
      </c>
      <c r="D9015" s="149" t="str">
        <f>+VLOOKUP($A9015,mUNICIPIOS!$B$4:$F$343,2,0)</f>
        <v>Quiché</v>
      </c>
      <c r="E9015" s="149">
        <f>+VLOOKUP($A9015,mUNICIPIOS!$B$4:$F$343,3,0)</f>
        <v>1409</v>
      </c>
      <c r="F9015" s="149" t="str">
        <f>+VLOOKUP($A9015,mUNICIPIOS!$B$4:$F$343,4,0)</f>
        <v>San Pedro Jocopilas</v>
      </c>
      <c r="G9015" s="139" t="str">
        <f t="shared" ref="G9015:K9015" si="9253">+G8977</f>
        <v>01</v>
      </c>
      <c r="H9015" t="str">
        <f t="shared" si="9253"/>
        <v>IPC</v>
      </c>
      <c r="I9015" t="str">
        <f t="shared" si="9253"/>
        <v>Índice de Participación Ciudadana</v>
      </c>
      <c r="J9015" t="str">
        <f t="shared" si="9253"/>
        <v>01-03</v>
      </c>
      <c r="K9015" t="str">
        <f t="shared" si="9253"/>
        <v>Participación  de organizaciones de jóvenes, mujeres, pueblos mayas, xincas, garífunas, y otras organizaciones en el Comude</v>
      </c>
      <c r="L9015" s="150">
        <f>+VLOOKUP($E9015,IPC_2018!$B$8:$T$347,9,0)</f>
        <v>0</v>
      </c>
      <c r="M9015" s="142" t="str">
        <f>+VLOOKUP($E9015,IPC_2018!$B$8:$T$347,10,0)</f>
        <v>Bajo</v>
      </c>
    </row>
    <row r="9016" spans="1:13" x14ac:dyDescent="0.3">
      <c r="A9016" s="139">
        <f t="shared" si="9241"/>
        <v>238</v>
      </c>
      <c r="B9016" s="148">
        <f t="shared" si="9243"/>
        <v>4</v>
      </c>
      <c r="D9016" s="149" t="str">
        <f>+VLOOKUP($A9016,mUNICIPIOS!$B$4:$F$343,2,0)</f>
        <v>Quiché</v>
      </c>
      <c r="E9016" s="149">
        <f>+VLOOKUP($A9016,mUNICIPIOS!$B$4:$F$343,3,0)</f>
        <v>1409</v>
      </c>
      <c r="F9016" s="149" t="str">
        <f>+VLOOKUP($A9016,mUNICIPIOS!$B$4:$F$343,4,0)</f>
        <v>San Pedro Jocopilas</v>
      </c>
      <c r="G9016" s="139" t="str">
        <f t="shared" ref="G9016:K9016" si="9254">+G8978</f>
        <v>01</v>
      </c>
      <c r="H9016" t="str">
        <f t="shared" si="9254"/>
        <v>IPC</v>
      </c>
      <c r="I9016" t="str">
        <f t="shared" si="9254"/>
        <v>Índice de Participación Ciudadana</v>
      </c>
      <c r="J9016" t="str">
        <f t="shared" si="9254"/>
        <v>01-04</v>
      </c>
      <c r="K9016" t="str">
        <f t="shared" si="9254"/>
        <v>Representatividad territorial del Comude.</v>
      </c>
      <c r="L9016" s="150">
        <f>+VLOOKUP($E9016,IPC_2018!$B$8:$T$347,12,0)</f>
        <v>0.72142857142857142</v>
      </c>
      <c r="M9016" s="142" t="str">
        <f>+VLOOKUP($E9016,IPC_2018!$B$8:$T$347,13,0)</f>
        <v>Medio alto</v>
      </c>
    </row>
    <row r="9017" spans="1:13" x14ac:dyDescent="0.3">
      <c r="A9017" s="139">
        <f t="shared" si="9241"/>
        <v>238</v>
      </c>
      <c r="B9017" s="148">
        <f t="shared" si="9243"/>
        <v>5</v>
      </c>
      <c r="D9017" s="149" t="str">
        <f>+VLOOKUP($A9017,mUNICIPIOS!$B$4:$F$343,2,0)</f>
        <v>Quiché</v>
      </c>
      <c r="E9017" s="149">
        <f>+VLOOKUP($A9017,mUNICIPIOS!$B$4:$F$343,3,0)</f>
        <v>1409</v>
      </c>
      <c r="F9017" s="149" t="str">
        <f>+VLOOKUP($A9017,mUNICIPIOS!$B$4:$F$343,4,0)</f>
        <v>San Pedro Jocopilas</v>
      </c>
      <c r="G9017" s="139" t="str">
        <f t="shared" ref="G9017:K9017" si="9255">+G8979</f>
        <v>01</v>
      </c>
      <c r="H9017" t="str">
        <f t="shared" si="9255"/>
        <v>IPC</v>
      </c>
      <c r="I9017" t="str">
        <f t="shared" si="9255"/>
        <v>Índice de Participación Ciudadana</v>
      </c>
      <c r="J9017" t="str">
        <f t="shared" si="9255"/>
        <v>01-05</v>
      </c>
      <c r="K9017" t="str">
        <f t="shared" si="9255"/>
        <v>Funcionamiento del Comude</v>
      </c>
      <c r="L9017" s="150">
        <f>+VLOOKUP($E9017,IPC_2018!$B$8:$T$347,15,0)</f>
        <v>0.24686395768440422</v>
      </c>
      <c r="M9017" s="142" t="str">
        <f>+VLOOKUP($E9017,IPC_2018!$B$8:$T$347,16,0)</f>
        <v>Medio bajo</v>
      </c>
    </row>
    <row r="9018" spans="1:13" x14ac:dyDescent="0.3">
      <c r="A9018" s="139">
        <f t="shared" si="9241"/>
        <v>238</v>
      </c>
      <c r="B9018" s="148">
        <f t="shared" si="9243"/>
        <v>6</v>
      </c>
      <c r="D9018" s="149" t="str">
        <f>+VLOOKUP($A9018,mUNICIPIOS!$B$4:$F$343,2,0)</f>
        <v>Quiché</v>
      </c>
      <c r="E9018" s="149">
        <f>+VLOOKUP($A9018,mUNICIPIOS!$B$4:$F$343,3,0)</f>
        <v>1409</v>
      </c>
      <c r="F9018" s="149" t="str">
        <f>+VLOOKUP($A9018,mUNICIPIOS!$B$4:$F$343,4,0)</f>
        <v>San Pedro Jocopilas</v>
      </c>
      <c r="G9018" s="139" t="str">
        <f t="shared" ref="G9018:K9018" si="9256">+G8980</f>
        <v>01</v>
      </c>
      <c r="H9018" t="str">
        <f t="shared" si="9256"/>
        <v>IPC</v>
      </c>
      <c r="I9018" t="str">
        <f t="shared" si="9256"/>
        <v>Índice de Participación Ciudadana</v>
      </c>
      <c r="J9018" t="str">
        <f t="shared" si="9256"/>
        <v>INDICE</v>
      </c>
      <c r="K9018">
        <f t="shared" si="9256"/>
        <v>0</v>
      </c>
      <c r="L9018" s="150">
        <f>+VLOOKUP($E9018,IPC_2018!$B$8:$T$347,18,0)</f>
        <v>0.58222304603361308</v>
      </c>
      <c r="M9018" s="142" t="str">
        <f>+VLOOKUP($E9018,IPC_2018!$B$8:$T$347,19,0)</f>
        <v>Medio</v>
      </c>
    </row>
    <row r="9019" spans="1:13" x14ac:dyDescent="0.3">
      <c r="A9019" s="139">
        <f t="shared" si="9241"/>
        <v>238</v>
      </c>
      <c r="B9019" s="148">
        <f t="shared" si="9243"/>
        <v>7</v>
      </c>
      <c r="D9019" s="149" t="str">
        <f>+VLOOKUP($A9019,mUNICIPIOS!$B$4:$F$343,2,0)</f>
        <v>Quiché</v>
      </c>
      <c r="E9019" s="149">
        <f>+VLOOKUP($A9019,mUNICIPIOS!$B$4:$F$343,3,0)</f>
        <v>1409</v>
      </c>
      <c r="F9019" s="149" t="str">
        <f>+VLOOKUP($A9019,mUNICIPIOS!$B$4:$F$343,4,0)</f>
        <v>San Pedro Jocopilas</v>
      </c>
      <c r="G9019" s="139" t="str">
        <f t="shared" ref="G9019:K9019" si="9257">+G8981</f>
        <v>02</v>
      </c>
      <c r="H9019" t="str">
        <f t="shared" si="9257"/>
        <v>IIC</v>
      </c>
      <c r="I9019" t="str">
        <f t="shared" si="9257"/>
        <v>Índice de Información a la Ciudadanía</v>
      </c>
      <c r="J9019" t="str">
        <f t="shared" si="9257"/>
        <v>02-01</v>
      </c>
      <c r="K9019" t="str">
        <f t="shared" si="9257"/>
        <v>Rendición de cuentas cuatrimestral y anual al Comude enfocadas en resultados.</v>
      </c>
      <c r="L9019" s="150">
        <f>+VLOOKUP($E9019,IIC_2018!$B$8:$Q$347,3,0)</f>
        <v>0.26666666666666666</v>
      </c>
      <c r="M9019" s="142" t="str">
        <f>+VLOOKUP($E9019,IIC_2018!$B$8:$Q$347,4,0)</f>
        <v>Medio bajo</v>
      </c>
    </row>
    <row r="9020" spans="1:13" x14ac:dyDescent="0.3">
      <c r="A9020" s="139">
        <f t="shared" si="9241"/>
        <v>238</v>
      </c>
      <c r="B9020" s="148">
        <f t="shared" si="9243"/>
        <v>8</v>
      </c>
      <c r="D9020" s="149" t="str">
        <f>+VLOOKUP($A9020,mUNICIPIOS!$B$4:$F$343,2,0)</f>
        <v>Quiché</v>
      </c>
      <c r="E9020" s="149">
        <f>+VLOOKUP($A9020,mUNICIPIOS!$B$4:$F$343,3,0)</f>
        <v>1409</v>
      </c>
      <c r="F9020" s="149" t="str">
        <f>+VLOOKUP($A9020,mUNICIPIOS!$B$4:$F$343,4,0)</f>
        <v>San Pedro Jocopilas</v>
      </c>
      <c r="G9020" s="139" t="str">
        <f t="shared" ref="G9020:K9020" si="9258">+G8982</f>
        <v>02</v>
      </c>
      <c r="H9020" t="str">
        <f t="shared" si="9258"/>
        <v>IIC</v>
      </c>
      <c r="I9020" t="str">
        <f t="shared" si="9258"/>
        <v>Índice de Información a la Ciudadanía</v>
      </c>
      <c r="J9020" t="str">
        <f t="shared" si="9258"/>
        <v>02-02</v>
      </c>
      <c r="K9020" t="str">
        <f t="shared" si="9258"/>
        <v>Información presupuestaria y otra información brindada a la ciudadanía disponible en medios locales de comunicación.</v>
      </c>
      <c r="L9020" s="150">
        <f>+VLOOKUP($E9020,IIC_2018!$B$8:$Q$347,6,0)</f>
        <v>0</v>
      </c>
      <c r="M9020" s="142" t="str">
        <f>+VLOOKUP($E9020,IIC_2018!$B$8:$Q$347,7,0)</f>
        <v>Bajo</v>
      </c>
    </row>
    <row r="9021" spans="1:13" x14ac:dyDescent="0.3">
      <c r="A9021" s="139">
        <f t="shared" si="9241"/>
        <v>238</v>
      </c>
      <c r="B9021" s="148">
        <f t="shared" si="9243"/>
        <v>9</v>
      </c>
      <c r="D9021" s="149" t="str">
        <f>+VLOOKUP($A9021,mUNICIPIOS!$B$4:$F$343,2,0)</f>
        <v>Quiché</v>
      </c>
      <c r="E9021" s="149">
        <f>+VLOOKUP($A9021,mUNICIPIOS!$B$4:$F$343,3,0)</f>
        <v>1409</v>
      </c>
      <c r="F9021" s="149" t="str">
        <f>+VLOOKUP($A9021,mUNICIPIOS!$B$4:$F$343,4,0)</f>
        <v>San Pedro Jocopilas</v>
      </c>
      <c r="G9021" s="139" t="str">
        <f t="shared" ref="G9021:K9021" si="9259">+G8983</f>
        <v>02</v>
      </c>
      <c r="H9021" t="str">
        <f t="shared" si="9259"/>
        <v>IIC</v>
      </c>
      <c r="I9021" t="str">
        <f t="shared" si="9259"/>
        <v>Índice de Información a la Ciudadanía</v>
      </c>
      <c r="J9021" t="str">
        <f t="shared" si="9259"/>
        <v>02-03</v>
      </c>
      <c r="K9021" t="str">
        <f t="shared" si="9259"/>
        <v>Información pública de oficio actualizada y disponible de acuerdo a la LAIP y uso de internet.</v>
      </c>
      <c r="L9021" s="150">
        <f>+VLOOKUP($E9021,IIC_2018!$B$8:$Q$347,9,0)</f>
        <v>0.3</v>
      </c>
      <c r="M9021" s="142" t="str">
        <f>+VLOOKUP($E9021,IIC_2018!$B$8:$Q$347,10,0)</f>
        <v>Medio bajo</v>
      </c>
    </row>
    <row r="9022" spans="1:13" x14ac:dyDescent="0.3">
      <c r="A9022" s="139">
        <f t="shared" si="9241"/>
        <v>238</v>
      </c>
      <c r="B9022" s="148">
        <f t="shared" si="9243"/>
        <v>10</v>
      </c>
      <c r="D9022" s="149" t="str">
        <f>+VLOOKUP($A9022,mUNICIPIOS!$B$4:$F$343,2,0)</f>
        <v>Quiché</v>
      </c>
      <c r="E9022" s="149">
        <f>+VLOOKUP($A9022,mUNICIPIOS!$B$4:$F$343,3,0)</f>
        <v>1409</v>
      </c>
      <c r="F9022" s="149" t="str">
        <f>+VLOOKUP($A9022,mUNICIPIOS!$B$4:$F$343,4,0)</f>
        <v>San Pedro Jocopilas</v>
      </c>
      <c r="G9022" s="139" t="str">
        <f t="shared" ref="G9022:K9022" si="9260">+G8984</f>
        <v>02</v>
      </c>
      <c r="H9022" t="str">
        <f t="shared" si="9260"/>
        <v>IIC</v>
      </c>
      <c r="I9022" t="str">
        <f t="shared" si="9260"/>
        <v>Índice de Información a la Ciudadanía</v>
      </c>
      <c r="J9022" t="str">
        <f t="shared" si="9260"/>
        <v>02-04</v>
      </c>
      <c r="K9022" t="str">
        <f t="shared" si="9260"/>
        <v>Relación del monto contratado por medio de Guate compras con el total del presupuesto de egresos vigente.</v>
      </c>
      <c r="L9022" s="150">
        <f>+VLOOKUP($E9022,IIC_2018!$B$8:$Q$347,12,0)</f>
        <v>0.19008030777225934</v>
      </c>
      <c r="M9022" s="142" t="str">
        <f>+VLOOKUP($E9022,IIC_2018!$B$8:$Q$347,13,0)</f>
        <v>Bajo</v>
      </c>
    </row>
    <row r="9023" spans="1:13" x14ac:dyDescent="0.3">
      <c r="A9023" s="139">
        <f t="shared" si="9241"/>
        <v>238</v>
      </c>
      <c r="B9023" s="148">
        <f t="shared" si="9243"/>
        <v>11</v>
      </c>
      <c r="D9023" s="149" t="str">
        <f>+VLOOKUP($A9023,mUNICIPIOS!$B$4:$F$343,2,0)</f>
        <v>Quiché</v>
      </c>
      <c r="E9023" s="149">
        <f>+VLOOKUP($A9023,mUNICIPIOS!$B$4:$F$343,3,0)</f>
        <v>1409</v>
      </c>
      <c r="F9023" s="149" t="str">
        <f>+VLOOKUP($A9023,mUNICIPIOS!$B$4:$F$343,4,0)</f>
        <v>San Pedro Jocopilas</v>
      </c>
      <c r="G9023" s="139" t="str">
        <f t="shared" ref="G9023:K9023" si="9261">+G8985</f>
        <v>02</v>
      </c>
      <c r="H9023" t="str">
        <f t="shared" si="9261"/>
        <v>IIC</v>
      </c>
      <c r="I9023" t="str">
        <f t="shared" si="9261"/>
        <v>Índice de Información a la Ciudadanía</v>
      </c>
      <c r="J9023" t="str">
        <f t="shared" si="9261"/>
        <v>INDICE</v>
      </c>
      <c r="K9023">
        <f t="shared" si="9261"/>
        <v>0</v>
      </c>
      <c r="L9023" s="150">
        <f>+VLOOKUP($E9023,IIC_2018!$B$8:$Q$347,15,0)</f>
        <v>0.18918674360973151</v>
      </c>
      <c r="M9023" s="142" t="str">
        <f>+VLOOKUP($E9023,IIC_2018!$B$8:$Q$347,16,0)</f>
        <v>Bajo</v>
      </c>
    </row>
    <row r="9024" spans="1:13" x14ac:dyDescent="0.3">
      <c r="A9024" s="139">
        <f t="shared" si="9241"/>
        <v>238</v>
      </c>
      <c r="B9024" s="148">
        <f t="shared" si="9243"/>
        <v>12</v>
      </c>
      <c r="D9024" s="149" t="str">
        <f>+VLOOKUP($A9024,mUNICIPIOS!$B$4:$F$343,2,0)</f>
        <v>Quiché</v>
      </c>
      <c r="E9024" s="149">
        <f>+VLOOKUP($A9024,mUNICIPIOS!$B$4:$F$343,3,0)</f>
        <v>1409</v>
      </c>
      <c r="F9024" s="149" t="str">
        <f>+VLOOKUP($A9024,mUNICIPIOS!$B$4:$F$343,4,0)</f>
        <v>San Pedro Jocopilas</v>
      </c>
      <c r="G9024" s="139" t="str">
        <f t="shared" ref="G9024:K9024" si="9262">+G8986</f>
        <v>03</v>
      </c>
      <c r="H9024" t="str">
        <f t="shared" si="9262"/>
        <v>ISP</v>
      </c>
      <c r="I9024" t="str">
        <f t="shared" si="9262"/>
        <v>Índice de Servicios Públicos</v>
      </c>
      <c r="J9024" t="str">
        <f t="shared" si="9262"/>
        <v>03-01</v>
      </c>
      <c r="K9024" t="str">
        <f t="shared" si="9262"/>
        <v>Cobertura del servicio público de agua</v>
      </c>
      <c r="L9024" s="150">
        <f>+VLOOKUP($E9024,ISP_2018!$B$8:$T$347,3,0)</f>
        <v>0</v>
      </c>
      <c r="M9024" s="142" t="str">
        <f>+VLOOKUP($E9024,ISP_2018!$B$8:$T$347,4,0)</f>
        <v>Bajo</v>
      </c>
    </row>
    <row r="9025" spans="1:13" x14ac:dyDescent="0.3">
      <c r="A9025" s="139">
        <f t="shared" si="9241"/>
        <v>238</v>
      </c>
      <c r="B9025" s="148">
        <f t="shared" si="9243"/>
        <v>13</v>
      </c>
      <c r="D9025" s="149" t="str">
        <f>+VLOOKUP($A9025,mUNICIPIOS!$B$4:$F$343,2,0)</f>
        <v>Quiché</v>
      </c>
      <c r="E9025" s="149">
        <f>+VLOOKUP($A9025,mUNICIPIOS!$B$4:$F$343,3,0)</f>
        <v>1409</v>
      </c>
      <c r="F9025" s="149" t="str">
        <f>+VLOOKUP($A9025,mUNICIPIOS!$B$4:$F$343,4,0)</f>
        <v>San Pedro Jocopilas</v>
      </c>
      <c r="G9025" s="139" t="str">
        <f t="shared" ref="G9025:K9025" si="9263">+G8987</f>
        <v>03</v>
      </c>
      <c r="H9025" t="str">
        <f t="shared" si="9263"/>
        <v>ISP</v>
      </c>
      <c r="I9025" t="str">
        <f t="shared" si="9263"/>
        <v>Índice de Servicios Públicos</v>
      </c>
      <c r="J9025" t="str">
        <f t="shared" si="9263"/>
        <v>03-02</v>
      </c>
      <c r="K9025" t="str">
        <f t="shared" si="9263"/>
        <v>Control de la calidad del servicio público de agua</v>
      </c>
      <c r="L9025" s="150">
        <f>+VLOOKUP($E9025,ISP_2018!$B$8:$T$347,6,0)</f>
        <v>0</v>
      </c>
      <c r="M9025" s="142" t="str">
        <f>+VLOOKUP($E9025,ISP_2018!$B$8:$T$347,7,0)</f>
        <v>Bajo</v>
      </c>
    </row>
    <row r="9026" spans="1:13" x14ac:dyDescent="0.3">
      <c r="A9026" s="139">
        <f t="shared" si="9241"/>
        <v>238</v>
      </c>
      <c r="B9026" s="148">
        <f t="shared" si="9243"/>
        <v>14</v>
      </c>
      <c r="D9026" s="149" t="str">
        <f>+VLOOKUP($A9026,mUNICIPIOS!$B$4:$F$343,2,0)</f>
        <v>Quiché</v>
      </c>
      <c r="E9026" s="149">
        <f>+VLOOKUP($A9026,mUNICIPIOS!$B$4:$F$343,3,0)</f>
        <v>1409</v>
      </c>
      <c r="F9026" s="149" t="str">
        <f>+VLOOKUP($A9026,mUNICIPIOS!$B$4:$F$343,4,0)</f>
        <v>San Pedro Jocopilas</v>
      </c>
      <c r="G9026" s="139" t="str">
        <f t="shared" ref="G9026:K9026" si="9264">+G8988</f>
        <v>03</v>
      </c>
      <c r="H9026" t="str">
        <f t="shared" si="9264"/>
        <v>ISP</v>
      </c>
      <c r="I9026" t="str">
        <f t="shared" si="9264"/>
        <v>Índice de Servicios Públicos</v>
      </c>
      <c r="J9026" t="str">
        <f t="shared" si="9264"/>
        <v>03-03</v>
      </c>
      <c r="K9026" t="str">
        <f t="shared" si="9264"/>
        <v>Disposición  y tratamiento  de aguas residuales</v>
      </c>
      <c r="L9026" s="150">
        <f>+VLOOKUP($E9026,ISP_2018!$B$8:$T$347,9,0)</f>
        <v>0</v>
      </c>
      <c r="M9026" s="142" t="str">
        <f>+VLOOKUP($E9026,ISP_2018!$B$8:$T$347,10,0)</f>
        <v>Bajo</v>
      </c>
    </row>
    <row r="9027" spans="1:13" x14ac:dyDescent="0.3">
      <c r="A9027" s="139">
        <f t="shared" si="9241"/>
        <v>238</v>
      </c>
      <c r="B9027" s="148">
        <f t="shared" si="9243"/>
        <v>15</v>
      </c>
      <c r="D9027" s="149" t="str">
        <f>+VLOOKUP($A9027,mUNICIPIOS!$B$4:$F$343,2,0)</f>
        <v>Quiché</v>
      </c>
      <c r="E9027" s="149">
        <f>+VLOOKUP($A9027,mUNICIPIOS!$B$4:$F$343,3,0)</f>
        <v>1409</v>
      </c>
      <c r="F9027" s="149" t="str">
        <f>+VLOOKUP($A9027,mUNICIPIOS!$B$4:$F$343,4,0)</f>
        <v>San Pedro Jocopilas</v>
      </c>
      <c r="G9027" s="139" t="str">
        <f t="shared" ref="G9027:K9027" si="9265">+G8989</f>
        <v>03</v>
      </c>
      <c r="H9027" t="str">
        <f t="shared" si="9265"/>
        <v>ISP</v>
      </c>
      <c r="I9027" t="str">
        <f t="shared" si="9265"/>
        <v>Índice de Servicios Públicos</v>
      </c>
      <c r="J9027" t="str">
        <f t="shared" si="9265"/>
        <v>03-04</v>
      </c>
      <c r="K9027" t="str">
        <f t="shared" si="9265"/>
        <v>Gestión y manejo de los residuos y desechos sólidos</v>
      </c>
      <c r="L9027" s="150">
        <f>+VLOOKUP($E9027,ISP_2018!$B$8:$T$347,12,0)</f>
        <v>0</v>
      </c>
      <c r="M9027" s="142" t="str">
        <f>+VLOOKUP($E9027,ISP_2018!$B$8:$T$347,13,0)</f>
        <v>Bajo</v>
      </c>
    </row>
    <row r="9028" spans="1:13" x14ac:dyDescent="0.3">
      <c r="A9028" s="139">
        <f t="shared" si="9241"/>
        <v>238</v>
      </c>
      <c r="B9028" s="148">
        <f t="shared" si="9243"/>
        <v>16</v>
      </c>
      <c r="D9028" s="149" t="str">
        <f>+VLOOKUP($A9028,mUNICIPIOS!$B$4:$F$343,2,0)</f>
        <v>Quiché</v>
      </c>
      <c r="E9028" s="149">
        <f>+VLOOKUP($A9028,mUNICIPIOS!$B$4:$F$343,3,0)</f>
        <v>1409</v>
      </c>
      <c r="F9028" s="149" t="str">
        <f>+VLOOKUP($A9028,mUNICIPIOS!$B$4:$F$343,4,0)</f>
        <v>San Pedro Jocopilas</v>
      </c>
      <c r="G9028" s="139" t="str">
        <f t="shared" ref="G9028:K9028" si="9266">+G8990</f>
        <v>03</v>
      </c>
      <c r="H9028" t="str">
        <f t="shared" si="9266"/>
        <v>ISP</v>
      </c>
      <c r="I9028" t="str">
        <f t="shared" si="9266"/>
        <v>Índice de Servicios Públicos</v>
      </c>
      <c r="J9028" t="str">
        <f t="shared" si="9266"/>
        <v>03-05</v>
      </c>
      <c r="K9028" t="str">
        <f t="shared" si="9266"/>
        <v>Gestión de servicios públicos municipales</v>
      </c>
      <c r="L9028" s="150">
        <f>+VLOOKUP($E9028,ISP_2018!$B$8:$T$347,15,0)</f>
        <v>0</v>
      </c>
      <c r="M9028" s="142" t="str">
        <f>+VLOOKUP($E9028,ISP_2018!$B$8:$T$347,16,0)</f>
        <v>Bajo</v>
      </c>
    </row>
    <row r="9029" spans="1:13" x14ac:dyDescent="0.3">
      <c r="A9029" s="139">
        <f t="shared" si="9241"/>
        <v>238</v>
      </c>
      <c r="B9029" s="148">
        <f t="shared" si="9243"/>
        <v>17</v>
      </c>
      <c r="D9029" s="149" t="str">
        <f>+VLOOKUP($A9029,mUNICIPIOS!$B$4:$F$343,2,0)</f>
        <v>Quiché</v>
      </c>
      <c r="E9029" s="149">
        <f>+VLOOKUP($A9029,mUNICIPIOS!$B$4:$F$343,3,0)</f>
        <v>1409</v>
      </c>
      <c r="F9029" s="149" t="str">
        <f>+VLOOKUP($A9029,mUNICIPIOS!$B$4:$F$343,4,0)</f>
        <v>San Pedro Jocopilas</v>
      </c>
      <c r="G9029" s="139" t="str">
        <f t="shared" ref="G9029:K9029" si="9267">+G8991</f>
        <v>03</v>
      </c>
      <c r="H9029" t="str">
        <f t="shared" si="9267"/>
        <v>ISP</v>
      </c>
      <c r="I9029" t="str">
        <f t="shared" si="9267"/>
        <v>Índice de Servicios Públicos</v>
      </c>
      <c r="J9029" t="str">
        <f t="shared" si="9267"/>
        <v>INDICE</v>
      </c>
      <c r="K9029">
        <f t="shared" si="9267"/>
        <v>0</v>
      </c>
      <c r="L9029" s="150">
        <f>+VLOOKUP($E9029,ISP_2018!$B$8:$T$347,18,0)</f>
        <v>0</v>
      </c>
      <c r="M9029" s="142" t="str">
        <f>+VLOOKUP($E9029,ISP_2018!$B$8:$T$347,19,0)</f>
        <v>Bajo</v>
      </c>
    </row>
    <row r="9030" spans="1:13" x14ac:dyDescent="0.3">
      <c r="A9030" s="139">
        <f t="shared" si="9241"/>
        <v>238</v>
      </c>
      <c r="B9030" s="148">
        <f t="shared" si="9243"/>
        <v>18</v>
      </c>
      <c r="D9030" s="149" t="str">
        <f>+VLOOKUP($A9030,mUNICIPIOS!$B$4:$F$343,2,0)</f>
        <v>Quiché</v>
      </c>
      <c r="E9030" s="149">
        <f>+VLOOKUP($A9030,mUNICIPIOS!$B$4:$F$343,3,0)</f>
        <v>1409</v>
      </c>
      <c r="F9030" s="149" t="str">
        <f>+VLOOKUP($A9030,mUNICIPIOS!$B$4:$F$343,4,0)</f>
        <v>San Pedro Jocopilas</v>
      </c>
      <c r="G9030" s="139" t="str">
        <f t="shared" ref="G9030:K9030" si="9268">+G8992</f>
        <v>04</v>
      </c>
      <c r="H9030" t="str">
        <f t="shared" si="9268"/>
        <v>IGA</v>
      </c>
      <c r="I9030" t="str">
        <f t="shared" si="9268"/>
        <v>Índice de Gestión Administrativa</v>
      </c>
      <c r="J9030" t="str">
        <f t="shared" si="9268"/>
        <v>04-01</v>
      </c>
      <c r="K9030" t="str">
        <f t="shared" si="9268"/>
        <v>Existencia de elementos de atención municipal orientada al vecino</v>
      </c>
      <c r="L9030" s="150">
        <f>+VLOOKUP($E9030,IGA_2018!$B$8:$N$347,3,0)</f>
        <v>0</v>
      </c>
      <c r="M9030" s="142" t="str">
        <f>+VLOOKUP($E9030,IGA_2018!$B$8:$N$347,4,0)</f>
        <v>Bajo</v>
      </c>
    </row>
    <row r="9031" spans="1:13" x14ac:dyDescent="0.3">
      <c r="A9031" s="139">
        <f t="shared" si="9241"/>
        <v>238</v>
      </c>
      <c r="B9031" s="148">
        <f t="shared" si="9243"/>
        <v>19</v>
      </c>
      <c r="D9031" s="149" t="str">
        <f>+VLOOKUP($A9031,mUNICIPIOS!$B$4:$F$343,2,0)</f>
        <v>Quiché</v>
      </c>
      <c r="E9031" s="149">
        <f>+VLOOKUP($A9031,mUNICIPIOS!$B$4:$F$343,3,0)</f>
        <v>1409</v>
      </c>
      <c r="F9031" s="149" t="str">
        <f>+VLOOKUP($A9031,mUNICIPIOS!$B$4:$F$343,4,0)</f>
        <v>San Pedro Jocopilas</v>
      </c>
      <c r="G9031" s="139" t="str">
        <f t="shared" ref="G9031:K9031" si="9269">+G8993</f>
        <v>04</v>
      </c>
      <c r="H9031" t="str">
        <f t="shared" si="9269"/>
        <v>IGA</v>
      </c>
      <c r="I9031" t="str">
        <f t="shared" si="9269"/>
        <v>Índice de Gestión Administrativa</v>
      </c>
      <c r="J9031" t="str">
        <f t="shared" si="9269"/>
        <v>04-02</v>
      </c>
      <c r="K9031" t="str">
        <f t="shared" si="9269"/>
        <v>Gestión del recurso humano.</v>
      </c>
      <c r="L9031" s="150">
        <f>+VLOOKUP($E9031,IGA_2018!$B$8:$N$347,6,0)</f>
        <v>0.38114859644604698</v>
      </c>
      <c r="M9031" s="142" t="str">
        <f>+VLOOKUP($E9031,IGA_2018!$B$8:$N$347,7,0)</f>
        <v>Medio bajo</v>
      </c>
    </row>
    <row r="9032" spans="1:13" x14ac:dyDescent="0.3">
      <c r="A9032" s="139">
        <f t="shared" si="9241"/>
        <v>238</v>
      </c>
      <c r="B9032" s="148">
        <f t="shared" si="9243"/>
        <v>20</v>
      </c>
      <c r="D9032" s="149" t="str">
        <f>+VLOOKUP($A9032,mUNICIPIOS!$B$4:$F$343,2,0)</f>
        <v>Quiché</v>
      </c>
      <c r="E9032" s="149">
        <f>+VLOOKUP($A9032,mUNICIPIOS!$B$4:$F$343,3,0)</f>
        <v>1409</v>
      </c>
      <c r="F9032" s="149" t="str">
        <f>+VLOOKUP($A9032,mUNICIPIOS!$B$4:$F$343,4,0)</f>
        <v>San Pedro Jocopilas</v>
      </c>
      <c r="G9032" s="139" t="str">
        <f t="shared" ref="G9032:K9032" si="9270">+G8994</f>
        <v>04</v>
      </c>
      <c r="H9032" t="str">
        <f t="shared" si="9270"/>
        <v>IGA</v>
      </c>
      <c r="I9032" t="str">
        <f t="shared" si="9270"/>
        <v>Índice de Gestión Administrativa</v>
      </c>
      <c r="J9032" t="str">
        <f t="shared" si="9270"/>
        <v>04-03</v>
      </c>
      <c r="K9032" t="str">
        <f t="shared" si="9270"/>
        <v>Existencia de oficinas municipales con instrumentos de gestión.</v>
      </c>
      <c r="L9032" s="150">
        <f>+VLOOKUP($E9032,IGA_2018!$B$8:$N$347,9,0)</f>
        <v>0.34464285714285714</v>
      </c>
      <c r="M9032" s="142" t="str">
        <f>+VLOOKUP($E9032,IGA_2018!$B$8:$N$347,10,0)</f>
        <v>Medio bajo</v>
      </c>
    </row>
    <row r="9033" spans="1:13" x14ac:dyDescent="0.3">
      <c r="A9033" s="139">
        <f t="shared" si="9241"/>
        <v>238</v>
      </c>
      <c r="B9033" s="148">
        <f t="shared" si="9243"/>
        <v>21</v>
      </c>
      <c r="D9033" s="149" t="str">
        <f>+VLOOKUP($A9033,mUNICIPIOS!$B$4:$F$343,2,0)</f>
        <v>Quiché</v>
      </c>
      <c r="E9033" s="149">
        <f>+VLOOKUP($A9033,mUNICIPIOS!$B$4:$F$343,3,0)</f>
        <v>1409</v>
      </c>
      <c r="F9033" s="149" t="str">
        <f>+VLOOKUP($A9033,mUNICIPIOS!$B$4:$F$343,4,0)</f>
        <v>San Pedro Jocopilas</v>
      </c>
      <c r="G9033" s="139" t="str">
        <f t="shared" ref="G9033:K9033" si="9271">+G8995</f>
        <v>04</v>
      </c>
      <c r="H9033" t="str">
        <f t="shared" si="9271"/>
        <v>IGA</v>
      </c>
      <c r="I9033" t="str">
        <f t="shared" si="9271"/>
        <v>Índice de Gestión Administrativa</v>
      </c>
      <c r="J9033" t="str">
        <f t="shared" si="9271"/>
        <v>INDICE</v>
      </c>
      <c r="K9033">
        <f t="shared" si="9271"/>
        <v>0</v>
      </c>
      <c r="L9033" s="150">
        <f>+VLOOKUP($E9033,IGA_2018!$B$8:$N$347,12,0)</f>
        <v>0.25402700875611645</v>
      </c>
      <c r="M9033" s="142" t="str">
        <f>+VLOOKUP($E9033,IGA_2018!$B$8:$N$347,13,0)</f>
        <v>Medio bajo</v>
      </c>
    </row>
    <row r="9034" spans="1:13" x14ac:dyDescent="0.3">
      <c r="A9034" s="139">
        <f t="shared" si="9241"/>
        <v>238</v>
      </c>
      <c r="B9034" s="148">
        <f t="shared" si="9243"/>
        <v>22</v>
      </c>
      <c r="D9034" s="149" t="str">
        <f>+VLOOKUP($A9034,mUNICIPIOS!$B$4:$F$343,2,0)</f>
        <v>Quiché</v>
      </c>
      <c r="E9034" s="149">
        <f>+VLOOKUP($A9034,mUNICIPIOS!$B$4:$F$343,3,0)</f>
        <v>1409</v>
      </c>
      <c r="F9034" s="149" t="str">
        <f>+VLOOKUP($A9034,mUNICIPIOS!$B$4:$F$343,4,0)</f>
        <v>San Pedro Jocopilas</v>
      </c>
      <c r="G9034" s="139" t="str">
        <f t="shared" ref="G9034:K9034" si="9272">+G8996</f>
        <v>05</v>
      </c>
      <c r="H9034" t="str">
        <f t="shared" si="9272"/>
        <v>IGF</v>
      </c>
      <c r="I9034" t="str">
        <f t="shared" si="9272"/>
        <v>Índice de Gestión Financiera</v>
      </c>
      <c r="J9034" t="str">
        <f t="shared" si="9272"/>
        <v>05-01</v>
      </c>
      <c r="K9034" t="str">
        <f t="shared" si="9272"/>
        <v>Autonomía financiera municipal</v>
      </c>
      <c r="L9034" s="150">
        <f>+VLOOKUP($E9034,IGF_2018!$B$8:$Z$347,3,0)</f>
        <v>4.3922401107914018E-2</v>
      </c>
      <c r="M9034" s="142" t="str">
        <f>+VLOOKUP($E9034,IGF_2018!$B$8:$Z$347,4,0)</f>
        <v>Bajo</v>
      </c>
    </row>
    <row r="9035" spans="1:13" x14ac:dyDescent="0.3">
      <c r="A9035" s="139">
        <f t="shared" si="9241"/>
        <v>238</v>
      </c>
      <c r="B9035" s="148">
        <f t="shared" si="9243"/>
        <v>23</v>
      </c>
      <c r="D9035" s="149" t="str">
        <f>+VLOOKUP($A9035,mUNICIPIOS!$B$4:$F$343,2,0)</f>
        <v>Quiché</v>
      </c>
      <c r="E9035" s="149">
        <f>+VLOOKUP($A9035,mUNICIPIOS!$B$4:$F$343,3,0)</f>
        <v>1409</v>
      </c>
      <c r="F9035" s="149" t="str">
        <f>+VLOOKUP($A9035,mUNICIPIOS!$B$4:$F$343,4,0)</f>
        <v>San Pedro Jocopilas</v>
      </c>
      <c r="G9035" s="139" t="str">
        <f t="shared" ref="G9035:K9035" si="9273">+G8997</f>
        <v>05</v>
      </c>
      <c r="H9035" t="str">
        <f t="shared" si="9273"/>
        <v>IGF</v>
      </c>
      <c r="I9035" t="str">
        <f t="shared" si="9273"/>
        <v>Índice de Gestión Financiera</v>
      </c>
      <c r="J9035" t="str">
        <f t="shared" si="9273"/>
        <v>05-02</v>
      </c>
      <c r="K9035" t="str">
        <f t="shared" si="9273"/>
        <v xml:space="preserve">Ingresos propios por habitante -sin regalías- </v>
      </c>
      <c r="L9035" s="150">
        <f>+VLOOKUP($E9035,IGF_2018!$B$8:$Z$347,6,0)</f>
        <v>1.6652778490380587E-2</v>
      </c>
      <c r="M9035" s="142" t="str">
        <f>+VLOOKUP($E9035,IGF_2018!$B$8:$Z$347,7,0)</f>
        <v>Bajo</v>
      </c>
    </row>
    <row r="9036" spans="1:13" x14ac:dyDescent="0.3">
      <c r="A9036" s="139">
        <f t="shared" si="9241"/>
        <v>238</v>
      </c>
      <c r="B9036" s="148">
        <f t="shared" si="9243"/>
        <v>24</v>
      </c>
      <c r="D9036" s="149" t="str">
        <f>+VLOOKUP($A9036,mUNICIPIOS!$B$4:$F$343,2,0)</f>
        <v>Quiché</v>
      </c>
      <c r="E9036" s="149">
        <f>+VLOOKUP($A9036,mUNICIPIOS!$B$4:$F$343,3,0)</f>
        <v>1409</v>
      </c>
      <c r="F9036" s="149" t="str">
        <f>+VLOOKUP($A9036,mUNICIPIOS!$B$4:$F$343,4,0)</f>
        <v>San Pedro Jocopilas</v>
      </c>
      <c r="G9036" s="139" t="str">
        <f t="shared" ref="G9036:K9036" si="9274">+G8998</f>
        <v>05</v>
      </c>
      <c r="H9036" t="str">
        <f t="shared" si="9274"/>
        <v>IGF</v>
      </c>
      <c r="I9036" t="str">
        <f t="shared" si="9274"/>
        <v>Índice de Gestión Financiera</v>
      </c>
      <c r="J9036" t="str">
        <f t="shared" si="9274"/>
        <v>05-03</v>
      </c>
      <c r="K9036" t="str">
        <f t="shared" si="9274"/>
        <v>Ingresos del IUSI en relación a los ingresos propios -sin regalías-</v>
      </c>
      <c r="L9036" s="150">
        <f>+VLOOKUP($E9036,IGF_2018!$B$8:$Z$347,9,0)</f>
        <v>4.1797492240251066E-3</v>
      </c>
      <c r="M9036" s="142" t="str">
        <f>+VLOOKUP($E9036,IGF_2018!$B$8:$Z$347,10,0)</f>
        <v>Bajo</v>
      </c>
    </row>
    <row r="9037" spans="1:13" x14ac:dyDescent="0.3">
      <c r="A9037" s="139">
        <f t="shared" si="9241"/>
        <v>238</v>
      </c>
      <c r="B9037" s="148">
        <f t="shared" si="9243"/>
        <v>25</v>
      </c>
      <c r="D9037" s="149" t="str">
        <f>+VLOOKUP($A9037,mUNICIPIOS!$B$4:$F$343,2,0)</f>
        <v>Quiché</v>
      </c>
      <c r="E9037" s="149">
        <f>+VLOOKUP($A9037,mUNICIPIOS!$B$4:$F$343,3,0)</f>
        <v>1409</v>
      </c>
      <c r="F9037" s="149" t="str">
        <f>+VLOOKUP($A9037,mUNICIPIOS!$B$4:$F$343,4,0)</f>
        <v>San Pedro Jocopilas</v>
      </c>
      <c r="G9037" s="139" t="str">
        <f t="shared" ref="G9037:K9037" si="9275">+G8999</f>
        <v>05</v>
      </c>
      <c r="H9037" t="str">
        <f t="shared" si="9275"/>
        <v>IGF</v>
      </c>
      <c r="I9037" t="str">
        <f t="shared" si="9275"/>
        <v>Índice de Gestión Financiera</v>
      </c>
      <c r="J9037" t="str">
        <f t="shared" si="9275"/>
        <v>05-04</v>
      </c>
      <c r="K9037" t="str">
        <f t="shared" si="9275"/>
        <v>Inversión anual en capital fijo por habitante</v>
      </c>
      <c r="L9037" s="150">
        <f>+VLOOKUP($E9037,IGF_2018!$B$8:$Z$347,12,0)</f>
        <v>2.8906019212927139E-2</v>
      </c>
      <c r="M9037" s="142" t="str">
        <f>+VLOOKUP($E9037,IGF_2018!$B$8:$Z$347,13,0)</f>
        <v>Bajo</v>
      </c>
    </row>
    <row r="9038" spans="1:13" x14ac:dyDescent="0.3">
      <c r="A9038" s="139">
        <f t="shared" si="9241"/>
        <v>238</v>
      </c>
      <c r="B9038" s="148">
        <f t="shared" si="9243"/>
        <v>26</v>
      </c>
      <c r="D9038" s="149" t="str">
        <f>+VLOOKUP($A9038,mUNICIPIOS!$B$4:$F$343,2,0)</f>
        <v>Quiché</v>
      </c>
      <c r="E9038" s="149">
        <f>+VLOOKUP($A9038,mUNICIPIOS!$B$4:$F$343,3,0)</f>
        <v>1409</v>
      </c>
      <c r="F9038" s="149" t="str">
        <f>+VLOOKUP($A9038,mUNICIPIOS!$B$4:$F$343,4,0)</f>
        <v>San Pedro Jocopilas</v>
      </c>
      <c r="G9038" s="139" t="str">
        <f t="shared" ref="G9038:K9038" si="9276">+G9000</f>
        <v>05</v>
      </c>
      <c r="H9038" t="str">
        <f t="shared" si="9276"/>
        <v>IGF</v>
      </c>
      <c r="I9038" t="str">
        <f t="shared" si="9276"/>
        <v>Índice de Gestión Financiera</v>
      </c>
      <c r="J9038" t="str">
        <f t="shared" si="9276"/>
        <v>05-05</v>
      </c>
      <c r="K9038" t="str">
        <f t="shared" si="9276"/>
        <v>Inversión anual en capital fijo con recursos percibidos por ingresos propios</v>
      </c>
      <c r="L9038" s="150">
        <f>+VLOOKUP($E9038,IGF_2018!$B$8:$Z$347,15,0)</f>
        <v>0.27034192255775558</v>
      </c>
      <c r="M9038" s="142" t="str">
        <f>+VLOOKUP($E9038,IGF_2018!$B$8:$Z$347,16,0)</f>
        <v>Medio bajo</v>
      </c>
    </row>
    <row r="9039" spans="1:13" x14ac:dyDescent="0.3">
      <c r="A9039" s="139">
        <f t="shared" si="9241"/>
        <v>238</v>
      </c>
      <c r="B9039" s="148">
        <f t="shared" si="9243"/>
        <v>27</v>
      </c>
      <c r="D9039" s="149" t="str">
        <f>+VLOOKUP($A9039,mUNICIPIOS!$B$4:$F$343,2,0)</f>
        <v>Quiché</v>
      </c>
      <c r="E9039" s="149">
        <f>+VLOOKUP($A9039,mUNICIPIOS!$B$4:$F$343,3,0)</f>
        <v>1409</v>
      </c>
      <c r="F9039" s="149" t="str">
        <f>+VLOOKUP($A9039,mUNICIPIOS!$B$4:$F$343,4,0)</f>
        <v>San Pedro Jocopilas</v>
      </c>
      <c r="G9039" s="139" t="str">
        <f t="shared" ref="G9039:K9039" si="9277">+G9001</f>
        <v>05</v>
      </c>
      <c r="H9039" t="str">
        <f t="shared" si="9277"/>
        <v>IGF</v>
      </c>
      <c r="I9039" t="str">
        <f t="shared" si="9277"/>
        <v>Índice de Gestión Financiera</v>
      </c>
      <c r="J9039" t="str">
        <f t="shared" si="9277"/>
        <v>05-06</v>
      </c>
      <c r="K9039" t="str">
        <f t="shared" si="9277"/>
        <v xml:space="preserve">Inversión anual en capital fijo con recursos percibidos por transferencias del Gobierno Central </v>
      </c>
      <c r="L9039" s="150">
        <f>+VLOOKUP($E9039,IGF_2018!$B$8:$Z$347,18,0)</f>
        <v>0.15464004015117547</v>
      </c>
      <c r="M9039" s="142" t="str">
        <f>+VLOOKUP($E9039,IGF_2018!$B$8:$Z$347,19,0)</f>
        <v>Bajo</v>
      </c>
    </row>
    <row r="9040" spans="1:13" x14ac:dyDescent="0.3">
      <c r="A9040" s="139">
        <f t="shared" si="9241"/>
        <v>238</v>
      </c>
      <c r="B9040" s="148">
        <f t="shared" si="9243"/>
        <v>28</v>
      </c>
      <c r="D9040" s="149" t="str">
        <f>+VLOOKUP($A9040,mUNICIPIOS!$B$4:$F$343,2,0)</f>
        <v>Quiché</v>
      </c>
      <c r="E9040" s="149">
        <f>+VLOOKUP($A9040,mUNICIPIOS!$B$4:$F$343,3,0)</f>
        <v>1409</v>
      </c>
      <c r="F9040" s="149" t="str">
        <f>+VLOOKUP($A9040,mUNICIPIOS!$B$4:$F$343,4,0)</f>
        <v>San Pedro Jocopilas</v>
      </c>
      <c r="G9040" s="139" t="str">
        <f t="shared" ref="G9040:K9040" si="9278">+G9002</f>
        <v>05</v>
      </c>
      <c r="H9040" t="str">
        <f t="shared" si="9278"/>
        <v>IGF</v>
      </c>
      <c r="I9040" t="str">
        <f t="shared" si="9278"/>
        <v>Índice de Gestión Financiera</v>
      </c>
      <c r="J9040" t="str">
        <f t="shared" si="9278"/>
        <v>05-07</v>
      </c>
      <c r="K9040" t="str">
        <f t="shared" si="9278"/>
        <v>Financiamiento por endeudamiento municipal</v>
      </c>
      <c r="L9040" s="150">
        <f>+VLOOKUP($E9040,IGF_2018!$B$8:$Z$347,21,0)</f>
        <v>1</v>
      </c>
      <c r="M9040" s="142" t="str">
        <f>+VLOOKUP($E9040,IGF_2018!$B$8:$Z$347,22,0)</f>
        <v>Alto</v>
      </c>
    </row>
    <row r="9041" spans="1:13" x14ac:dyDescent="0.3">
      <c r="A9041" s="139">
        <f t="shared" si="9241"/>
        <v>238</v>
      </c>
      <c r="B9041" s="148">
        <f t="shared" si="9243"/>
        <v>29</v>
      </c>
      <c r="D9041" s="149" t="str">
        <f>+VLOOKUP($A9041,mUNICIPIOS!$B$4:$F$343,2,0)</f>
        <v>Quiché</v>
      </c>
      <c r="E9041" s="149">
        <f>+VLOOKUP($A9041,mUNICIPIOS!$B$4:$F$343,3,0)</f>
        <v>1409</v>
      </c>
      <c r="F9041" s="149" t="str">
        <f>+VLOOKUP($A9041,mUNICIPIOS!$B$4:$F$343,4,0)</f>
        <v>San Pedro Jocopilas</v>
      </c>
      <c r="G9041" s="139" t="str">
        <f t="shared" ref="G9041:K9041" si="9279">+G9003</f>
        <v>05</v>
      </c>
      <c r="H9041" t="str">
        <f t="shared" si="9279"/>
        <v>IGF</v>
      </c>
      <c r="I9041" t="str">
        <f t="shared" si="9279"/>
        <v>Índice de Gestión Financiera</v>
      </c>
      <c r="J9041" t="str">
        <f t="shared" si="9279"/>
        <v>INDICE</v>
      </c>
      <c r="K9041">
        <f t="shared" si="9279"/>
        <v>0</v>
      </c>
      <c r="L9041" s="150">
        <f>+VLOOKUP($E9041,IGF_2018!$B$8:$Z$347,24,0)</f>
        <v>0.25792180903424727</v>
      </c>
      <c r="M9041" s="142" t="str">
        <f>+VLOOKUP($E9041,IGF_2018!$B$8:$Z$347,25,0)</f>
        <v>Medio bajo</v>
      </c>
    </row>
    <row r="9042" spans="1:13" x14ac:dyDescent="0.3">
      <c r="A9042" s="139">
        <f t="shared" si="9241"/>
        <v>238</v>
      </c>
      <c r="B9042" s="148">
        <f t="shared" si="9243"/>
        <v>30</v>
      </c>
      <c r="D9042" s="149" t="str">
        <f>+VLOOKUP($A9042,mUNICIPIOS!$B$4:$F$343,2,0)</f>
        <v>Quiché</v>
      </c>
      <c r="E9042" s="149">
        <f>+VLOOKUP($A9042,mUNICIPIOS!$B$4:$F$343,3,0)</f>
        <v>1409</v>
      </c>
      <c r="F9042" s="149" t="str">
        <f>+VLOOKUP($A9042,mUNICIPIOS!$B$4:$F$343,4,0)</f>
        <v>San Pedro Jocopilas</v>
      </c>
      <c r="G9042" s="139" t="str">
        <f t="shared" ref="G9042:K9042" si="9280">+G9004</f>
        <v>06</v>
      </c>
      <c r="H9042" t="str">
        <f t="shared" si="9280"/>
        <v>IGE</v>
      </c>
      <c r="I9042" t="str">
        <f t="shared" si="9280"/>
        <v>Índice de Gestión Estratégica</v>
      </c>
      <c r="J9042" t="str">
        <f t="shared" si="9280"/>
        <v>06-01</v>
      </c>
      <c r="K9042" t="str">
        <f t="shared" si="9280"/>
        <v>Ejecución del Plan Operativo Anual  (POA)</v>
      </c>
      <c r="L9042" s="150">
        <f>+VLOOKUP($E9042,IGE_2018!$B$8:$Z$347,3,0)</f>
        <v>0</v>
      </c>
      <c r="M9042" s="142" t="str">
        <f>+VLOOKUP($E9042,IGE_2018!$B$8:$Z$347,4,0)</f>
        <v>Bajo</v>
      </c>
    </row>
    <row r="9043" spans="1:13" x14ac:dyDescent="0.3">
      <c r="A9043" s="139">
        <f t="shared" si="9241"/>
        <v>238</v>
      </c>
      <c r="B9043" s="148">
        <f t="shared" si="9243"/>
        <v>31</v>
      </c>
      <c r="D9043" s="149" t="str">
        <f>+VLOOKUP($A9043,mUNICIPIOS!$B$4:$F$343,2,0)</f>
        <v>Quiché</v>
      </c>
      <c r="E9043" s="149">
        <f>+VLOOKUP($A9043,mUNICIPIOS!$B$4:$F$343,3,0)</f>
        <v>1409</v>
      </c>
      <c r="F9043" s="149" t="str">
        <f>+VLOOKUP($A9043,mUNICIPIOS!$B$4:$F$343,4,0)</f>
        <v>San Pedro Jocopilas</v>
      </c>
      <c r="G9043" s="139" t="str">
        <f t="shared" ref="G9043:K9043" si="9281">+G9005</f>
        <v>06</v>
      </c>
      <c r="H9043" t="str">
        <f t="shared" si="9281"/>
        <v>IGE</v>
      </c>
      <c r="I9043" t="str">
        <f t="shared" si="9281"/>
        <v>Índice de Gestión Estratégica</v>
      </c>
      <c r="J9043" t="str">
        <f t="shared" si="9281"/>
        <v>06-02</v>
      </c>
      <c r="K9043" t="str">
        <f t="shared" si="9281"/>
        <v>Relación Plan de Desarrollo Municipal y Ordenamiento Territorial (PDM-OT) - Plan Estratégico Institucional (PEI) - Plan Operativo Multianual (POM) - Plan Operativo Anual (POA)</v>
      </c>
      <c r="L9043" s="150">
        <f>+VLOOKUP($E9043,IGE_2018!$B$8:$Z$347,6,0)</f>
        <v>0</v>
      </c>
      <c r="M9043" s="142" t="str">
        <f>+VLOOKUP($E9043,IGE_2018!$B$8:$Z$347,7,0)</f>
        <v>Bajo</v>
      </c>
    </row>
    <row r="9044" spans="1:13" x14ac:dyDescent="0.3">
      <c r="A9044" s="139">
        <f t="shared" si="9241"/>
        <v>238</v>
      </c>
      <c r="B9044" s="148">
        <f t="shared" si="9243"/>
        <v>32</v>
      </c>
      <c r="D9044" s="149" t="str">
        <f>+VLOOKUP($A9044,mUNICIPIOS!$B$4:$F$343,2,0)</f>
        <v>Quiché</v>
      </c>
      <c r="E9044" s="149">
        <f>+VLOOKUP($A9044,mUNICIPIOS!$B$4:$F$343,3,0)</f>
        <v>1409</v>
      </c>
      <c r="F9044" s="149" t="str">
        <f>+VLOOKUP($A9044,mUNICIPIOS!$B$4:$F$343,4,0)</f>
        <v>San Pedro Jocopilas</v>
      </c>
      <c r="G9044" s="139" t="str">
        <f t="shared" ref="G9044:K9044" si="9282">+G9006</f>
        <v>06</v>
      </c>
      <c r="H9044" t="str">
        <f t="shared" si="9282"/>
        <v>IGE</v>
      </c>
      <c r="I9044" t="str">
        <f t="shared" si="9282"/>
        <v>Índice de Gestión Estratégica</v>
      </c>
      <c r="J9044" t="str">
        <f t="shared" si="9282"/>
        <v>06-03</v>
      </c>
      <c r="K9044" t="str">
        <f t="shared" si="9282"/>
        <v>Presupuesto de egresos relacionado a competencias municipales que responden a prioridades nacionales de desarrollo.</v>
      </c>
      <c r="L9044" s="150">
        <f>+VLOOKUP($E9044,IGE_2018!$B$8:$Z$347,9,0)</f>
        <v>0.4533133563556217</v>
      </c>
      <c r="M9044" s="142" t="str">
        <f>+VLOOKUP($E9044,IGE_2018!$B$8:$Z$347,10,0)</f>
        <v>Medio</v>
      </c>
    </row>
    <row r="9045" spans="1:13" x14ac:dyDescent="0.3">
      <c r="A9045" s="139">
        <f t="shared" si="9241"/>
        <v>238</v>
      </c>
      <c r="B9045" s="148">
        <f t="shared" si="9243"/>
        <v>33</v>
      </c>
      <c r="D9045" s="149" t="str">
        <f>+VLOOKUP($A9045,mUNICIPIOS!$B$4:$F$343,2,0)</f>
        <v>Quiché</v>
      </c>
      <c r="E9045" s="149">
        <f>+VLOOKUP($A9045,mUNICIPIOS!$B$4:$F$343,3,0)</f>
        <v>1409</v>
      </c>
      <c r="F9045" s="149" t="str">
        <f>+VLOOKUP($A9045,mUNICIPIOS!$B$4:$F$343,4,0)</f>
        <v>San Pedro Jocopilas</v>
      </c>
      <c r="G9045" s="139" t="str">
        <f t="shared" ref="G9045:K9045" si="9283">+G9007</f>
        <v>06</v>
      </c>
      <c r="H9045" t="str">
        <f t="shared" si="9283"/>
        <v>IGE</v>
      </c>
      <c r="I9045" t="str">
        <f t="shared" si="9283"/>
        <v>Índice de Gestión Estratégica</v>
      </c>
      <c r="J9045" t="str">
        <f t="shared" si="9283"/>
        <v>06-04</v>
      </c>
      <c r="K9045" t="str">
        <f t="shared" si="9283"/>
        <v>Institucionalización de la gestión ordenada del territorio</v>
      </c>
      <c r="L9045" s="150">
        <f>+VLOOKUP($E9045,IGE_2018!$B$8:$Z$347,12,0)</f>
        <v>0</v>
      </c>
      <c r="M9045" s="142" t="str">
        <f>+VLOOKUP($E9045,IGE_2018!$B$8:$Z$347,13,0)</f>
        <v>Bajo</v>
      </c>
    </row>
    <row r="9046" spans="1:13" x14ac:dyDescent="0.3">
      <c r="A9046" s="139">
        <f t="shared" si="9241"/>
        <v>238</v>
      </c>
      <c r="B9046" s="148">
        <f t="shared" si="9243"/>
        <v>34</v>
      </c>
      <c r="D9046" s="149" t="str">
        <f>+VLOOKUP($A9046,mUNICIPIOS!$B$4:$F$343,2,0)</f>
        <v>Quiché</v>
      </c>
      <c r="E9046" s="149">
        <f>+VLOOKUP($A9046,mUNICIPIOS!$B$4:$F$343,3,0)</f>
        <v>1409</v>
      </c>
      <c r="F9046" s="149" t="str">
        <f>+VLOOKUP($A9046,mUNICIPIOS!$B$4:$F$343,4,0)</f>
        <v>San Pedro Jocopilas</v>
      </c>
      <c r="G9046" s="139" t="str">
        <f t="shared" ref="G9046:K9046" si="9284">+G9008</f>
        <v>06</v>
      </c>
      <c r="H9046" t="str">
        <f t="shared" si="9284"/>
        <v>IGE</v>
      </c>
      <c r="I9046" t="str">
        <f t="shared" si="9284"/>
        <v>Índice de Gestión Estratégica</v>
      </c>
      <c r="J9046" t="str">
        <f t="shared" si="9284"/>
        <v>06-05</v>
      </c>
      <c r="K9046" t="str">
        <f t="shared" si="9284"/>
        <v>Acciones para la gestión ordenada del territorio</v>
      </c>
      <c r="L9046" s="150">
        <f>+VLOOKUP($E9046,IGE_2018!$B$8:$Z$347,15,0)</f>
        <v>0</v>
      </c>
      <c r="M9046" s="142" t="str">
        <f>+VLOOKUP($E9046,IGE_2018!$B$8:$Z$347,16,0)</f>
        <v>Bajo</v>
      </c>
    </row>
    <row r="9047" spans="1:13" x14ac:dyDescent="0.3">
      <c r="A9047" s="139">
        <f t="shared" si="9241"/>
        <v>238</v>
      </c>
      <c r="B9047" s="148">
        <f t="shared" si="9243"/>
        <v>35</v>
      </c>
      <c r="D9047" s="149" t="str">
        <f>+VLOOKUP($A9047,mUNICIPIOS!$B$4:$F$343,2,0)</f>
        <v>Quiché</v>
      </c>
      <c r="E9047" s="149">
        <f>+VLOOKUP($A9047,mUNICIPIOS!$B$4:$F$343,3,0)</f>
        <v>1409</v>
      </c>
      <c r="F9047" s="149" t="str">
        <f>+VLOOKUP($A9047,mUNICIPIOS!$B$4:$F$343,4,0)</f>
        <v>San Pedro Jocopilas</v>
      </c>
      <c r="G9047" s="139" t="str">
        <f t="shared" ref="G9047:K9047" si="9285">+G9009</f>
        <v>06</v>
      </c>
      <c r="H9047" t="str">
        <f t="shared" si="9285"/>
        <v>IGE</v>
      </c>
      <c r="I9047" t="str">
        <f t="shared" si="9285"/>
        <v>Índice de Gestión Estratégica</v>
      </c>
      <c r="J9047" t="str">
        <f t="shared" si="9285"/>
        <v>06-06</v>
      </c>
      <c r="K9047" t="str">
        <f t="shared" si="9285"/>
        <v>Gestión de riesgo en la formulación de proyectos derivados de la planificación operativa anual</v>
      </c>
      <c r="L9047" s="150">
        <f>+VLOOKUP($E9047,IGE_2018!$B$8:$Z$347,18,0)</f>
        <v>0</v>
      </c>
      <c r="M9047" s="142" t="str">
        <f>+VLOOKUP($E9047,IGE_2018!$B$8:$Z$347,19,0)</f>
        <v>Bajo</v>
      </c>
    </row>
    <row r="9048" spans="1:13" x14ac:dyDescent="0.3">
      <c r="A9048" s="139">
        <f t="shared" si="9241"/>
        <v>238</v>
      </c>
      <c r="B9048" s="148">
        <f t="shared" si="9243"/>
        <v>36</v>
      </c>
      <c r="D9048" s="149" t="str">
        <f>+VLOOKUP($A9048,mUNICIPIOS!$B$4:$F$343,2,0)</f>
        <v>Quiché</v>
      </c>
      <c r="E9048" s="149">
        <f>+VLOOKUP($A9048,mUNICIPIOS!$B$4:$F$343,3,0)</f>
        <v>1409</v>
      </c>
      <c r="F9048" s="149" t="str">
        <f>+VLOOKUP($A9048,mUNICIPIOS!$B$4:$F$343,4,0)</f>
        <v>San Pedro Jocopilas</v>
      </c>
      <c r="G9048" s="139" t="str">
        <f t="shared" ref="G9048:K9048" si="9286">+G9010</f>
        <v>06</v>
      </c>
      <c r="H9048" t="str">
        <f t="shared" si="9286"/>
        <v>IGE</v>
      </c>
      <c r="I9048" t="str">
        <f t="shared" si="9286"/>
        <v>Índice de Gestión Estratégica</v>
      </c>
      <c r="J9048" t="str">
        <f t="shared" si="9286"/>
        <v>06-07</v>
      </c>
      <c r="K9048" t="str">
        <f t="shared" si="9286"/>
        <v>Ingresos por servicios ambientales en relación a los ingresos propios sin regalías</v>
      </c>
      <c r="L9048" s="150">
        <f>+VLOOKUP($E9048,IGE_2018!$B$8:$Z$347,21,0)</f>
        <v>0.67773552714899921</v>
      </c>
      <c r="M9048" s="142" t="str">
        <f>+VLOOKUP($E9048,IGE_2018!$B$8:$Z$347,22,0)</f>
        <v>Medio alto</v>
      </c>
    </row>
    <row r="9049" spans="1:13" x14ac:dyDescent="0.3">
      <c r="A9049" s="139">
        <f t="shared" si="9241"/>
        <v>238</v>
      </c>
      <c r="B9049" s="148">
        <f t="shared" si="9243"/>
        <v>37</v>
      </c>
      <c r="D9049" s="149" t="str">
        <f>+VLOOKUP($A9049,mUNICIPIOS!$B$4:$F$343,2,0)</f>
        <v>Quiché</v>
      </c>
      <c r="E9049" s="149">
        <f>+VLOOKUP($A9049,mUNICIPIOS!$B$4:$F$343,3,0)</f>
        <v>1409</v>
      </c>
      <c r="F9049" s="149" t="str">
        <f>+VLOOKUP($A9049,mUNICIPIOS!$B$4:$F$343,4,0)</f>
        <v>San Pedro Jocopilas</v>
      </c>
      <c r="G9049" s="139" t="str">
        <f t="shared" ref="G9049:K9049" si="9287">+G9011</f>
        <v>06</v>
      </c>
      <c r="H9049" t="str">
        <f t="shared" si="9287"/>
        <v>IGE</v>
      </c>
      <c r="I9049" t="str">
        <f t="shared" si="9287"/>
        <v>Índice de Gestión Estratégica</v>
      </c>
      <c r="J9049" t="str">
        <f t="shared" si="9287"/>
        <v>INDICE</v>
      </c>
      <c r="K9049">
        <f t="shared" si="9287"/>
        <v>0</v>
      </c>
      <c r="L9049" s="150">
        <f>+VLOOKUP($E9049,IGE_2018!$B$8:$Z$347,24,0)</f>
        <v>0.18110189180380534</v>
      </c>
      <c r="M9049" s="142" t="str">
        <f>+VLOOKUP($E9049,IGE_2018!$B$8:$Z$347,25,0)</f>
        <v>Bajo</v>
      </c>
    </row>
    <row r="9050" spans="1:13" x14ac:dyDescent="0.3">
      <c r="A9050" s="139">
        <f t="shared" si="9241"/>
        <v>238</v>
      </c>
      <c r="B9050" s="148">
        <f t="shared" si="9243"/>
        <v>38</v>
      </c>
      <c r="D9050" s="149" t="str">
        <f>+VLOOKUP($A9050,mUNICIPIOS!$B$4:$F$343,2,0)</f>
        <v>Quiché</v>
      </c>
      <c r="E9050" s="149">
        <f>+VLOOKUP($A9050,mUNICIPIOS!$B$4:$F$343,3,0)</f>
        <v>1409</v>
      </c>
      <c r="F9050" s="149" t="str">
        <f>+VLOOKUP($A9050,mUNICIPIOS!$B$4:$F$343,4,0)</f>
        <v>San Pedro Jocopilas</v>
      </c>
      <c r="G9050" s="139" t="str">
        <f t="shared" ref="G9050:K9050" si="9288">+G9012</f>
        <v>RANKING</v>
      </c>
      <c r="H9050" t="str">
        <f t="shared" si="9288"/>
        <v>RGM</v>
      </c>
      <c r="I9050" t="str">
        <f t="shared" si="9288"/>
        <v>Ranking de la Gestión Municipal 2018</v>
      </c>
      <c r="J9050" t="str">
        <f t="shared" si="9288"/>
        <v>RANKING</v>
      </c>
      <c r="K9050">
        <f t="shared" si="9288"/>
        <v>0</v>
      </c>
      <c r="L9050" s="151">
        <f>+VLOOKUP($E9050,Resultados_generales!$C$8:$AE$347,27,0)</f>
        <v>0.24203577860457104</v>
      </c>
      <c r="M9050" t="str">
        <f>+VLOOKUP($E9050,Resultados_generales!$C$8:$AE$347,28,0)</f>
        <v>Medio bajo</v>
      </c>
    </row>
    <row r="9051" spans="1:13" x14ac:dyDescent="0.3">
      <c r="A9051" s="139">
        <f t="shared" si="9241"/>
        <v>239</v>
      </c>
      <c r="B9051" s="148">
        <f t="shared" si="9243"/>
        <v>1</v>
      </c>
      <c r="D9051" s="149" t="str">
        <f>+VLOOKUP($A9051,mUNICIPIOS!$B$4:$F$343,2,0)</f>
        <v>Quiché</v>
      </c>
      <c r="E9051" s="149">
        <f>+VLOOKUP($A9051,mUNICIPIOS!$B$4:$F$343,3,0)</f>
        <v>1410</v>
      </c>
      <c r="F9051" s="149" t="str">
        <f>+VLOOKUP($A9051,mUNICIPIOS!$B$4:$F$343,4,0)</f>
        <v>Cunén</v>
      </c>
      <c r="G9051" s="139" t="str">
        <f t="shared" ref="G9051:K9051" si="9289">+G9013</f>
        <v>01</v>
      </c>
      <c r="H9051" t="str">
        <f t="shared" si="9289"/>
        <v>IPC</v>
      </c>
      <c r="I9051" t="str">
        <f t="shared" si="9289"/>
        <v>Índice de Participación Ciudadana</v>
      </c>
      <c r="J9051" t="str">
        <f t="shared" si="9289"/>
        <v>01-01</v>
      </c>
      <c r="K9051" t="str">
        <f t="shared" si="9289"/>
        <v>Número de reuniones del COMUDE en el año de la medición.</v>
      </c>
      <c r="L9051" s="150">
        <f>+VLOOKUP($E9051,IPC_2018!$B$8:$T$347,3,0)</f>
        <v>0.25</v>
      </c>
      <c r="M9051" s="142" t="str">
        <f>+VLOOKUP($E9051,IPC_2018!$B$8:$T$347,4,0)</f>
        <v>Medio bajo</v>
      </c>
    </row>
    <row r="9052" spans="1:13" x14ac:dyDescent="0.3">
      <c r="A9052" s="139">
        <f t="shared" si="9241"/>
        <v>239</v>
      </c>
      <c r="B9052" s="148">
        <f t="shared" si="9243"/>
        <v>2</v>
      </c>
      <c r="D9052" s="149" t="str">
        <f>+VLOOKUP($A9052,mUNICIPIOS!$B$4:$F$343,2,0)</f>
        <v>Quiché</v>
      </c>
      <c r="E9052" s="149">
        <f>+VLOOKUP($A9052,mUNICIPIOS!$B$4:$F$343,3,0)</f>
        <v>1410</v>
      </c>
      <c r="F9052" s="149" t="str">
        <f>+VLOOKUP($A9052,mUNICIPIOS!$B$4:$F$343,4,0)</f>
        <v>Cunén</v>
      </c>
      <c r="G9052" s="139" t="str">
        <f t="shared" ref="G9052:K9052" si="9290">+G9014</f>
        <v>01</v>
      </c>
      <c r="H9052" t="str">
        <f t="shared" si="9290"/>
        <v>IPC</v>
      </c>
      <c r="I9052" t="str">
        <f t="shared" si="9290"/>
        <v>Índice de Participación Ciudadana</v>
      </c>
      <c r="J9052" t="str">
        <f t="shared" si="9290"/>
        <v>01-02</v>
      </c>
      <c r="K9052" t="str">
        <f t="shared" si="9290"/>
        <v>Participación de Alcaldes, Concejales y Síndicos determinados o designados en el COMUDE</v>
      </c>
      <c r="L9052" s="150">
        <f>+VLOOKUP($E9052,IPC_2018!$B$8:$T$347,6,0)</f>
        <v>0.5</v>
      </c>
      <c r="M9052" s="142" t="str">
        <f>+VLOOKUP($E9052,IPC_2018!$B$8:$T$347,7,0)</f>
        <v>Medio</v>
      </c>
    </row>
    <row r="9053" spans="1:13" x14ac:dyDescent="0.3">
      <c r="A9053" s="139">
        <f t="shared" si="9241"/>
        <v>239</v>
      </c>
      <c r="B9053" s="148">
        <f t="shared" si="9243"/>
        <v>3</v>
      </c>
      <c r="D9053" s="149" t="str">
        <f>+VLOOKUP($A9053,mUNICIPIOS!$B$4:$F$343,2,0)</f>
        <v>Quiché</v>
      </c>
      <c r="E9053" s="149">
        <f>+VLOOKUP($A9053,mUNICIPIOS!$B$4:$F$343,3,0)</f>
        <v>1410</v>
      </c>
      <c r="F9053" s="149" t="str">
        <f>+VLOOKUP($A9053,mUNICIPIOS!$B$4:$F$343,4,0)</f>
        <v>Cunén</v>
      </c>
      <c r="G9053" s="139" t="str">
        <f t="shared" ref="G9053:K9053" si="9291">+G9015</f>
        <v>01</v>
      </c>
      <c r="H9053" t="str">
        <f t="shared" si="9291"/>
        <v>IPC</v>
      </c>
      <c r="I9053" t="str">
        <f t="shared" si="9291"/>
        <v>Índice de Participación Ciudadana</v>
      </c>
      <c r="J9053" t="str">
        <f t="shared" si="9291"/>
        <v>01-03</v>
      </c>
      <c r="K9053" t="str">
        <f t="shared" si="9291"/>
        <v>Participación  de organizaciones de jóvenes, mujeres, pueblos mayas, xincas, garífunas, y otras organizaciones en el Comude</v>
      </c>
      <c r="L9053" s="150">
        <f>+VLOOKUP($E9053,IPC_2018!$B$8:$T$347,9,0)</f>
        <v>0</v>
      </c>
      <c r="M9053" s="142" t="str">
        <f>+VLOOKUP($E9053,IPC_2018!$B$8:$T$347,10,0)</f>
        <v>Bajo</v>
      </c>
    </row>
    <row r="9054" spans="1:13" x14ac:dyDescent="0.3">
      <c r="A9054" s="139">
        <f t="shared" si="9241"/>
        <v>239</v>
      </c>
      <c r="B9054" s="148">
        <f t="shared" si="9243"/>
        <v>4</v>
      </c>
      <c r="D9054" s="149" t="str">
        <f>+VLOOKUP($A9054,mUNICIPIOS!$B$4:$F$343,2,0)</f>
        <v>Quiché</v>
      </c>
      <c r="E9054" s="149">
        <f>+VLOOKUP($A9054,mUNICIPIOS!$B$4:$F$343,3,0)</f>
        <v>1410</v>
      </c>
      <c r="F9054" s="149" t="str">
        <f>+VLOOKUP($A9054,mUNICIPIOS!$B$4:$F$343,4,0)</f>
        <v>Cunén</v>
      </c>
      <c r="G9054" s="139" t="str">
        <f t="shared" ref="G9054:K9054" si="9292">+G9016</f>
        <v>01</v>
      </c>
      <c r="H9054" t="str">
        <f t="shared" si="9292"/>
        <v>IPC</v>
      </c>
      <c r="I9054" t="str">
        <f t="shared" si="9292"/>
        <v>Índice de Participación Ciudadana</v>
      </c>
      <c r="J9054" t="str">
        <f t="shared" si="9292"/>
        <v>01-04</v>
      </c>
      <c r="K9054" t="str">
        <f t="shared" si="9292"/>
        <v>Representatividad territorial del Comude.</v>
      </c>
      <c r="L9054" s="150">
        <f>+VLOOKUP($E9054,IPC_2018!$B$8:$T$347,12,0)</f>
        <v>0</v>
      </c>
      <c r="M9054" s="142" t="str">
        <f>+VLOOKUP($E9054,IPC_2018!$B$8:$T$347,13,0)</f>
        <v>Bajo</v>
      </c>
    </row>
    <row r="9055" spans="1:13" x14ac:dyDescent="0.3">
      <c r="A9055" s="139">
        <f t="shared" si="9241"/>
        <v>239</v>
      </c>
      <c r="B9055" s="148">
        <f t="shared" si="9243"/>
        <v>5</v>
      </c>
      <c r="D9055" s="149" t="str">
        <f>+VLOOKUP($A9055,mUNICIPIOS!$B$4:$F$343,2,0)</f>
        <v>Quiché</v>
      </c>
      <c r="E9055" s="149">
        <f>+VLOOKUP($A9055,mUNICIPIOS!$B$4:$F$343,3,0)</f>
        <v>1410</v>
      </c>
      <c r="F9055" s="149" t="str">
        <f>+VLOOKUP($A9055,mUNICIPIOS!$B$4:$F$343,4,0)</f>
        <v>Cunén</v>
      </c>
      <c r="G9055" s="139" t="str">
        <f t="shared" ref="G9055:K9055" si="9293">+G9017</f>
        <v>01</v>
      </c>
      <c r="H9055" t="str">
        <f t="shared" si="9293"/>
        <v>IPC</v>
      </c>
      <c r="I9055" t="str">
        <f t="shared" si="9293"/>
        <v>Índice de Participación Ciudadana</v>
      </c>
      <c r="J9055" t="str">
        <f t="shared" si="9293"/>
        <v>01-05</v>
      </c>
      <c r="K9055" t="str">
        <f t="shared" si="9293"/>
        <v>Funcionamiento del Comude</v>
      </c>
      <c r="L9055" s="150">
        <f>+VLOOKUP($E9055,IPC_2018!$B$8:$T$347,15,0)</f>
        <v>0.15901060076290127</v>
      </c>
      <c r="M9055" s="142" t="str">
        <f>+VLOOKUP($E9055,IPC_2018!$B$8:$T$347,16,0)</f>
        <v>Bajo</v>
      </c>
    </row>
    <row r="9056" spans="1:13" x14ac:dyDescent="0.3">
      <c r="A9056" s="139">
        <f t="shared" si="9241"/>
        <v>239</v>
      </c>
      <c r="B9056" s="148">
        <f t="shared" si="9243"/>
        <v>6</v>
      </c>
      <c r="D9056" s="149" t="str">
        <f>+VLOOKUP($A9056,mUNICIPIOS!$B$4:$F$343,2,0)</f>
        <v>Quiché</v>
      </c>
      <c r="E9056" s="149">
        <f>+VLOOKUP($A9056,mUNICIPIOS!$B$4:$F$343,3,0)</f>
        <v>1410</v>
      </c>
      <c r="F9056" s="149" t="str">
        <f>+VLOOKUP($A9056,mUNICIPIOS!$B$4:$F$343,4,0)</f>
        <v>Cunén</v>
      </c>
      <c r="G9056" s="139" t="str">
        <f t="shared" ref="G9056:K9056" si="9294">+G9018</f>
        <v>01</v>
      </c>
      <c r="H9056" t="str">
        <f t="shared" si="9294"/>
        <v>IPC</v>
      </c>
      <c r="I9056" t="str">
        <f t="shared" si="9294"/>
        <v>Índice de Participación Ciudadana</v>
      </c>
      <c r="J9056" t="str">
        <f t="shared" si="9294"/>
        <v>INDICE</v>
      </c>
      <c r="K9056">
        <f t="shared" si="9294"/>
        <v>0</v>
      </c>
      <c r="L9056" s="150">
        <f>+VLOOKUP($E9056,IPC_2018!$B$8:$T$347,18,0)</f>
        <v>0.1926015901144352</v>
      </c>
      <c r="M9056" s="142" t="str">
        <f>+VLOOKUP($E9056,IPC_2018!$B$8:$T$347,19,0)</f>
        <v>Bajo</v>
      </c>
    </row>
    <row r="9057" spans="1:13" x14ac:dyDescent="0.3">
      <c r="A9057" s="139">
        <f t="shared" si="9241"/>
        <v>239</v>
      </c>
      <c r="B9057" s="148">
        <f t="shared" si="9243"/>
        <v>7</v>
      </c>
      <c r="D9057" s="149" t="str">
        <f>+VLOOKUP($A9057,mUNICIPIOS!$B$4:$F$343,2,0)</f>
        <v>Quiché</v>
      </c>
      <c r="E9057" s="149">
        <f>+VLOOKUP($A9057,mUNICIPIOS!$B$4:$F$343,3,0)</f>
        <v>1410</v>
      </c>
      <c r="F9057" s="149" t="str">
        <f>+VLOOKUP($A9057,mUNICIPIOS!$B$4:$F$343,4,0)</f>
        <v>Cunén</v>
      </c>
      <c r="G9057" s="139" t="str">
        <f t="shared" ref="G9057:K9057" si="9295">+G9019</f>
        <v>02</v>
      </c>
      <c r="H9057" t="str">
        <f t="shared" si="9295"/>
        <v>IIC</v>
      </c>
      <c r="I9057" t="str">
        <f t="shared" si="9295"/>
        <v>Índice de Información a la Ciudadanía</v>
      </c>
      <c r="J9057" t="str">
        <f t="shared" si="9295"/>
        <v>02-01</v>
      </c>
      <c r="K9057" t="str">
        <f t="shared" si="9295"/>
        <v>Rendición de cuentas cuatrimestral y anual al Comude enfocadas en resultados.</v>
      </c>
      <c r="L9057" s="150">
        <f>+VLOOKUP($E9057,IIC_2018!$B$8:$Q$347,3,0)</f>
        <v>0.4</v>
      </c>
      <c r="M9057" s="142" t="str">
        <f>+VLOOKUP($E9057,IIC_2018!$B$8:$Q$347,4,0)</f>
        <v>Medio bajo</v>
      </c>
    </row>
    <row r="9058" spans="1:13" x14ac:dyDescent="0.3">
      <c r="A9058" s="139">
        <f t="shared" si="9241"/>
        <v>239</v>
      </c>
      <c r="B9058" s="148">
        <f t="shared" si="9243"/>
        <v>8</v>
      </c>
      <c r="D9058" s="149" t="str">
        <f>+VLOOKUP($A9058,mUNICIPIOS!$B$4:$F$343,2,0)</f>
        <v>Quiché</v>
      </c>
      <c r="E9058" s="149">
        <f>+VLOOKUP($A9058,mUNICIPIOS!$B$4:$F$343,3,0)</f>
        <v>1410</v>
      </c>
      <c r="F9058" s="149" t="str">
        <f>+VLOOKUP($A9058,mUNICIPIOS!$B$4:$F$343,4,0)</f>
        <v>Cunén</v>
      </c>
      <c r="G9058" s="139" t="str">
        <f t="shared" ref="G9058:K9058" si="9296">+G9020</f>
        <v>02</v>
      </c>
      <c r="H9058" t="str">
        <f t="shared" si="9296"/>
        <v>IIC</v>
      </c>
      <c r="I9058" t="str">
        <f t="shared" si="9296"/>
        <v>Índice de Información a la Ciudadanía</v>
      </c>
      <c r="J9058" t="str">
        <f t="shared" si="9296"/>
        <v>02-02</v>
      </c>
      <c r="K9058" t="str">
        <f t="shared" si="9296"/>
        <v>Información presupuestaria y otra información brindada a la ciudadanía disponible en medios locales de comunicación.</v>
      </c>
      <c r="L9058" s="150">
        <f>+VLOOKUP($E9058,IIC_2018!$B$8:$Q$347,6,0)</f>
        <v>1</v>
      </c>
      <c r="M9058" s="142" t="str">
        <f>+VLOOKUP($E9058,IIC_2018!$B$8:$Q$347,7,0)</f>
        <v>Alto</v>
      </c>
    </row>
    <row r="9059" spans="1:13" x14ac:dyDescent="0.3">
      <c r="A9059" s="139">
        <f t="shared" si="9241"/>
        <v>239</v>
      </c>
      <c r="B9059" s="148">
        <f t="shared" si="9243"/>
        <v>9</v>
      </c>
      <c r="D9059" s="149" t="str">
        <f>+VLOOKUP($A9059,mUNICIPIOS!$B$4:$F$343,2,0)</f>
        <v>Quiché</v>
      </c>
      <c r="E9059" s="149">
        <f>+VLOOKUP($A9059,mUNICIPIOS!$B$4:$F$343,3,0)</f>
        <v>1410</v>
      </c>
      <c r="F9059" s="149" t="str">
        <f>+VLOOKUP($A9059,mUNICIPIOS!$B$4:$F$343,4,0)</f>
        <v>Cunén</v>
      </c>
      <c r="G9059" s="139" t="str">
        <f t="shared" ref="G9059:K9059" si="9297">+G9021</f>
        <v>02</v>
      </c>
      <c r="H9059" t="str">
        <f t="shared" si="9297"/>
        <v>IIC</v>
      </c>
      <c r="I9059" t="str">
        <f t="shared" si="9297"/>
        <v>Índice de Información a la Ciudadanía</v>
      </c>
      <c r="J9059" t="str">
        <f t="shared" si="9297"/>
        <v>02-03</v>
      </c>
      <c r="K9059" t="str">
        <f t="shared" si="9297"/>
        <v>Información pública de oficio actualizada y disponible de acuerdo a la LAIP y uso de internet.</v>
      </c>
      <c r="L9059" s="150">
        <f>+VLOOKUP($E9059,IIC_2018!$B$8:$Q$347,9,0)</f>
        <v>0.84</v>
      </c>
      <c r="M9059" s="142" t="str">
        <f>+VLOOKUP($E9059,IIC_2018!$B$8:$Q$347,10,0)</f>
        <v>Alto</v>
      </c>
    </row>
    <row r="9060" spans="1:13" x14ac:dyDescent="0.3">
      <c r="A9060" s="139">
        <f t="shared" si="9241"/>
        <v>239</v>
      </c>
      <c r="B9060" s="148">
        <f t="shared" si="9243"/>
        <v>10</v>
      </c>
      <c r="D9060" s="149" t="str">
        <f>+VLOOKUP($A9060,mUNICIPIOS!$B$4:$F$343,2,0)</f>
        <v>Quiché</v>
      </c>
      <c r="E9060" s="149">
        <f>+VLOOKUP($A9060,mUNICIPIOS!$B$4:$F$343,3,0)</f>
        <v>1410</v>
      </c>
      <c r="F9060" s="149" t="str">
        <f>+VLOOKUP($A9060,mUNICIPIOS!$B$4:$F$343,4,0)</f>
        <v>Cunén</v>
      </c>
      <c r="G9060" s="139" t="str">
        <f t="shared" ref="G9060:K9060" si="9298">+G9022</f>
        <v>02</v>
      </c>
      <c r="H9060" t="str">
        <f t="shared" si="9298"/>
        <v>IIC</v>
      </c>
      <c r="I9060" t="str">
        <f t="shared" si="9298"/>
        <v>Índice de Información a la Ciudadanía</v>
      </c>
      <c r="J9060" t="str">
        <f t="shared" si="9298"/>
        <v>02-04</v>
      </c>
      <c r="K9060" t="str">
        <f t="shared" si="9298"/>
        <v>Relación del monto contratado por medio de Guate compras con el total del presupuesto de egresos vigente.</v>
      </c>
      <c r="L9060" s="150">
        <f>+VLOOKUP($E9060,IIC_2018!$B$8:$Q$347,12,0)</f>
        <v>0.17851233322380222</v>
      </c>
      <c r="M9060" s="142" t="str">
        <f>+VLOOKUP($E9060,IIC_2018!$B$8:$Q$347,13,0)</f>
        <v>Bajo</v>
      </c>
    </row>
    <row r="9061" spans="1:13" x14ac:dyDescent="0.3">
      <c r="A9061" s="139">
        <f t="shared" si="9241"/>
        <v>239</v>
      </c>
      <c r="B9061" s="148">
        <f t="shared" si="9243"/>
        <v>11</v>
      </c>
      <c r="D9061" s="149" t="str">
        <f>+VLOOKUP($A9061,mUNICIPIOS!$B$4:$F$343,2,0)</f>
        <v>Quiché</v>
      </c>
      <c r="E9061" s="149">
        <f>+VLOOKUP($A9061,mUNICIPIOS!$B$4:$F$343,3,0)</f>
        <v>1410</v>
      </c>
      <c r="F9061" s="149" t="str">
        <f>+VLOOKUP($A9061,mUNICIPIOS!$B$4:$F$343,4,0)</f>
        <v>Cunén</v>
      </c>
      <c r="G9061" s="139" t="str">
        <f t="shared" ref="G9061:K9061" si="9299">+G9023</f>
        <v>02</v>
      </c>
      <c r="H9061" t="str">
        <f t="shared" si="9299"/>
        <v>IIC</v>
      </c>
      <c r="I9061" t="str">
        <f t="shared" si="9299"/>
        <v>Índice de Información a la Ciudadanía</v>
      </c>
      <c r="J9061" t="str">
        <f t="shared" si="9299"/>
        <v>INDICE</v>
      </c>
      <c r="K9061">
        <f t="shared" si="9299"/>
        <v>0</v>
      </c>
      <c r="L9061" s="150">
        <f>+VLOOKUP($E9061,IIC_2018!$B$8:$Q$347,15,0)</f>
        <v>0.60462808330595053</v>
      </c>
      <c r="M9061" s="142" t="str">
        <f>+VLOOKUP($E9061,IIC_2018!$B$8:$Q$347,16,0)</f>
        <v>Medio alto</v>
      </c>
    </row>
    <row r="9062" spans="1:13" x14ac:dyDescent="0.3">
      <c r="A9062" s="139">
        <f t="shared" si="9241"/>
        <v>239</v>
      </c>
      <c r="B9062" s="148">
        <f t="shared" si="9243"/>
        <v>12</v>
      </c>
      <c r="D9062" s="149" t="str">
        <f>+VLOOKUP($A9062,mUNICIPIOS!$B$4:$F$343,2,0)</f>
        <v>Quiché</v>
      </c>
      <c r="E9062" s="149">
        <f>+VLOOKUP($A9062,mUNICIPIOS!$B$4:$F$343,3,0)</f>
        <v>1410</v>
      </c>
      <c r="F9062" s="149" t="str">
        <f>+VLOOKUP($A9062,mUNICIPIOS!$B$4:$F$343,4,0)</f>
        <v>Cunén</v>
      </c>
      <c r="G9062" s="139" t="str">
        <f t="shared" ref="G9062:K9062" si="9300">+G9024</f>
        <v>03</v>
      </c>
      <c r="H9062" t="str">
        <f t="shared" si="9300"/>
        <v>ISP</v>
      </c>
      <c r="I9062" t="str">
        <f t="shared" si="9300"/>
        <v>Índice de Servicios Públicos</v>
      </c>
      <c r="J9062" t="str">
        <f t="shared" si="9300"/>
        <v>03-01</v>
      </c>
      <c r="K9062" t="str">
        <f t="shared" si="9300"/>
        <v>Cobertura del servicio público de agua</v>
      </c>
      <c r="L9062" s="150">
        <f>+VLOOKUP($E9062,ISP_2018!$B$8:$T$347,3,0)</f>
        <v>0.14167502507522567</v>
      </c>
      <c r="M9062" s="142" t="str">
        <f>+VLOOKUP($E9062,ISP_2018!$B$8:$T$347,4,0)</f>
        <v>Bajo</v>
      </c>
    </row>
    <row r="9063" spans="1:13" x14ac:dyDescent="0.3">
      <c r="A9063" s="139">
        <f t="shared" si="9241"/>
        <v>239</v>
      </c>
      <c r="B9063" s="148">
        <f t="shared" si="9243"/>
        <v>13</v>
      </c>
      <c r="D9063" s="149" t="str">
        <f>+VLOOKUP($A9063,mUNICIPIOS!$B$4:$F$343,2,0)</f>
        <v>Quiché</v>
      </c>
      <c r="E9063" s="149">
        <f>+VLOOKUP($A9063,mUNICIPIOS!$B$4:$F$343,3,0)</f>
        <v>1410</v>
      </c>
      <c r="F9063" s="149" t="str">
        <f>+VLOOKUP($A9063,mUNICIPIOS!$B$4:$F$343,4,0)</f>
        <v>Cunén</v>
      </c>
      <c r="G9063" s="139" t="str">
        <f t="shared" ref="G9063:K9063" si="9301">+G9025</f>
        <v>03</v>
      </c>
      <c r="H9063" t="str">
        <f t="shared" si="9301"/>
        <v>ISP</v>
      </c>
      <c r="I9063" t="str">
        <f t="shared" si="9301"/>
        <v>Índice de Servicios Públicos</v>
      </c>
      <c r="J9063" t="str">
        <f t="shared" si="9301"/>
        <v>03-02</v>
      </c>
      <c r="K9063" t="str">
        <f t="shared" si="9301"/>
        <v>Control de la calidad del servicio público de agua</v>
      </c>
      <c r="L9063" s="150">
        <f>+VLOOKUP($E9063,ISP_2018!$B$8:$T$347,6,0)</f>
        <v>0</v>
      </c>
      <c r="M9063" s="142" t="str">
        <f>+VLOOKUP($E9063,ISP_2018!$B$8:$T$347,7,0)</f>
        <v>Bajo</v>
      </c>
    </row>
    <row r="9064" spans="1:13" x14ac:dyDescent="0.3">
      <c r="A9064" s="139">
        <f t="shared" si="9241"/>
        <v>239</v>
      </c>
      <c r="B9064" s="148">
        <f t="shared" si="9243"/>
        <v>14</v>
      </c>
      <c r="D9064" s="149" t="str">
        <f>+VLOOKUP($A9064,mUNICIPIOS!$B$4:$F$343,2,0)</f>
        <v>Quiché</v>
      </c>
      <c r="E9064" s="149">
        <f>+VLOOKUP($A9064,mUNICIPIOS!$B$4:$F$343,3,0)</f>
        <v>1410</v>
      </c>
      <c r="F9064" s="149" t="str">
        <f>+VLOOKUP($A9064,mUNICIPIOS!$B$4:$F$343,4,0)</f>
        <v>Cunén</v>
      </c>
      <c r="G9064" s="139" t="str">
        <f t="shared" ref="G9064:K9064" si="9302">+G9026</f>
        <v>03</v>
      </c>
      <c r="H9064" t="str">
        <f t="shared" si="9302"/>
        <v>ISP</v>
      </c>
      <c r="I9064" t="str">
        <f t="shared" si="9302"/>
        <v>Índice de Servicios Públicos</v>
      </c>
      <c r="J9064" t="str">
        <f t="shared" si="9302"/>
        <v>03-03</v>
      </c>
      <c r="K9064" t="str">
        <f t="shared" si="9302"/>
        <v>Disposición  y tratamiento  de aguas residuales</v>
      </c>
      <c r="L9064" s="150">
        <f>+VLOOKUP($E9064,ISP_2018!$B$8:$T$347,9,0)</f>
        <v>0.12999350153685632</v>
      </c>
      <c r="M9064" s="142" t="str">
        <f>+VLOOKUP($E9064,ISP_2018!$B$8:$T$347,10,0)</f>
        <v>Bajo</v>
      </c>
    </row>
    <row r="9065" spans="1:13" x14ac:dyDescent="0.3">
      <c r="A9065" s="139">
        <f t="shared" si="9241"/>
        <v>239</v>
      </c>
      <c r="B9065" s="148">
        <f t="shared" si="9243"/>
        <v>15</v>
      </c>
      <c r="D9065" s="149" t="str">
        <f>+VLOOKUP($A9065,mUNICIPIOS!$B$4:$F$343,2,0)</f>
        <v>Quiché</v>
      </c>
      <c r="E9065" s="149">
        <f>+VLOOKUP($A9065,mUNICIPIOS!$B$4:$F$343,3,0)</f>
        <v>1410</v>
      </c>
      <c r="F9065" s="149" t="str">
        <f>+VLOOKUP($A9065,mUNICIPIOS!$B$4:$F$343,4,0)</f>
        <v>Cunén</v>
      </c>
      <c r="G9065" s="139" t="str">
        <f t="shared" ref="G9065:K9065" si="9303">+G9027</f>
        <v>03</v>
      </c>
      <c r="H9065" t="str">
        <f t="shared" si="9303"/>
        <v>ISP</v>
      </c>
      <c r="I9065" t="str">
        <f t="shared" si="9303"/>
        <v>Índice de Servicios Públicos</v>
      </c>
      <c r="J9065" t="str">
        <f t="shared" si="9303"/>
        <v>03-04</v>
      </c>
      <c r="K9065" t="str">
        <f t="shared" si="9303"/>
        <v>Gestión y manejo de los residuos y desechos sólidos</v>
      </c>
      <c r="L9065" s="150">
        <f>+VLOOKUP($E9065,ISP_2018!$B$8:$T$347,12,0)</f>
        <v>0</v>
      </c>
      <c r="M9065" s="142" t="str">
        <f>+VLOOKUP($E9065,ISP_2018!$B$8:$T$347,13,0)</f>
        <v>Bajo</v>
      </c>
    </row>
    <row r="9066" spans="1:13" x14ac:dyDescent="0.3">
      <c r="A9066" s="139">
        <f t="shared" si="9241"/>
        <v>239</v>
      </c>
      <c r="B9066" s="148">
        <f t="shared" si="9243"/>
        <v>16</v>
      </c>
      <c r="D9066" s="149" t="str">
        <f>+VLOOKUP($A9066,mUNICIPIOS!$B$4:$F$343,2,0)</f>
        <v>Quiché</v>
      </c>
      <c r="E9066" s="149">
        <f>+VLOOKUP($A9066,mUNICIPIOS!$B$4:$F$343,3,0)</f>
        <v>1410</v>
      </c>
      <c r="F9066" s="149" t="str">
        <f>+VLOOKUP($A9066,mUNICIPIOS!$B$4:$F$343,4,0)</f>
        <v>Cunén</v>
      </c>
      <c r="G9066" s="139" t="str">
        <f t="shared" ref="G9066:K9066" si="9304">+G9028</f>
        <v>03</v>
      </c>
      <c r="H9066" t="str">
        <f t="shared" si="9304"/>
        <v>ISP</v>
      </c>
      <c r="I9066" t="str">
        <f t="shared" si="9304"/>
        <v>Índice de Servicios Públicos</v>
      </c>
      <c r="J9066" t="str">
        <f t="shared" si="9304"/>
        <v>03-05</v>
      </c>
      <c r="K9066" t="str">
        <f t="shared" si="9304"/>
        <v>Gestión de servicios públicos municipales</v>
      </c>
      <c r="L9066" s="150">
        <f>+VLOOKUP($E9066,ISP_2018!$B$8:$T$347,15,0)</f>
        <v>0.38709677419354838</v>
      </c>
      <c r="M9066" s="142" t="str">
        <f>+VLOOKUP($E9066,ISP_2018!$B$8:$T$347,16,0)</f>
        <v>Medio bajo</v>
      </c>
    </row>
    <row r="9067" spans="1:13" x14ac:dyDescent="0.3">
      <c r="A9067" s="139">
        <f t="shared" si="9241"/>
        <v>239</v>
      </c>
      <c r="B9067" s="148">
        <f t="shared" si="9243"/>
        <v>17</v>
      </c>
      <c r="D9067" s="149" t="str">
        <f>+VLOOKUP($A9067,mUNICIPIOS!$B$4:$F$343,2,0)</f>
        <v>Quiché</v>
      </c>
      <c r="E9067" s="149">
        <f>+VLOOKUP($A9067,mUNICIPIOS!$B$4:$F$343,3,0)</f>
        <v>1410</v>
      </c>
      <c r="F9067" s="149" t="str">
        <f>+VLOOKUP($A9067,mUNICIPIOS!$B$4:$F$343,4,0)</f>
        <v>Cunén</v>
      </c>
      <c r="G9067" s="139" t="str">
        <f t="shared" ref="G9067:K9067" si="9305">+G9029</f>
        <v>03</v>
      </c>
      <c r="H9067" t="str">
        <f t="shared" si="9305"/>
        <v>ISP</v>
      </c>
      <c r="I9067" t="str">
        <f t="shared" si="9305"/>
        <v>Índice de Servicios Públicos</v>
      </c>
      <c r="J9067" t="str">
        <f t="shared" si="9305"/>
        <v>INDICE</v>
      </c>
      <c r="K9067">
        <f t="shared" si="9305"/>
        <v>0</v>
      </c>
      <c r="L9067" s="150">
        <f>+VLOOKUP($E9067,ISP_2018!$B$8:$T$347,18,0)</f>
        <v>0.11758555765360351</v>
      </c>
      <c r="M9067" s="142" t="str">
        <f>+VLOOKUP($E9067,ISP_2018!$B$8:$T$347,19,0)</f>
        <v>Bajo</v>
      </c>
    </row>
    <row r="9068" spans="1:13" x14ac:dyDescent="0.3">
      <c r="A9068" s="139">
        <f t="shared" si="9241"/>
        <v>239</v>
      </c>
      <c r="B9068" s="148">
        <f t="shared" si="9243"/>
        <v>18</v>
      </c>
      <c r="D9068" s="149" t="str">
        <f>+VLOOKUP($A9068,mUNICIPIOS!$B$4:$F$343,2,0)</f>
        <v>Quiché</v>
      </c>
      <c r="E9068" s="149">
        <f>+VLOOKUP($A9068,mUNICIPIOS!$B$4:$F$343,3,0)</f>
        <v>1410</v>
      </c>
      <c r="F9068" s="149" t="str">
        <f>+VLOOKUP($A9068,mUNICIPIOS!$B$4:$F$343,4,0)</f>
        <v>Cunén</v>
      </c>
      <c r="G9068" s="139" t="str">
        <f t="shared" ref="G9068:K9068" si="9306">+G9030</f>
        <v>04</v>
      </c>
      <c r="H9068" t="str">
        <f t="shared" si="9306"/>
        <v>IGA</v>
      </c>
      <c r="I9068" t="str">
        <f t="shared" si="9306"/>
        <v>Índice de Gestión Administrativa</v>
      </c>
      <c r="J9068" t="str">
        <f t="shared" si="9306"/>
        <v>04-01</v>
      </c>
      <c r="K9068" t="str">
        <f t="shared" si="9306"/>
        <v>Existencia de elementos de atención municipal orientada al vecino</v>
      </c>
      <c r="L9068" s="150">
        <f>+VLOOKUP($E9068,IGA_2018!$B$8:$N$347,3,0)</f>
        <v>0.25</v>
      </c>
      <c r="M9068" s="142" t="str">
        <f>+VLOOKUP($E9068,IGA_2018!$B$8:$N$347,4,0)</f>
        <v>Medio bajo</v>
      </c>
    </row>
    <row r="9069" spans="1:13" x14ac:dyDescent="0.3">
      <c r="A9069" s="139">
        <f t="shared" ref="A9069:A9132" si="9307">+IF(B9068=38,A9068+1,A9068)</f>
        <v>239</v>
      </c>
      <c r="B9069" s="148">
        <f t="shared" si="9243"/>
        <v>19</v>
      </c>
      <c r="D9069" s="149" t="str">
        <f>+VLOOKUP($A9069,mUNICIPIOS!$B$4:$F$343,2,0)</f>
        <v>Quiché</v>
      </c>
      <c r="E9069" s="149">
        <f>+VLOOKUP($A9069,mUNICIPIOS!$B$4:$F$343,3,0)</f>
        <v>1410</v>
      </c>
      <c r="F9069" s="149" t="str">
        <f>+VLOOKUP($A9069,mUNICIPIOS!$B$4:$F$343,4,0)</f>
        <v>Cunén</v>
      </c>
      <c r="G9069" s="139" t="str">
        <f t="shared" ref="G9069:K9069" si="9308">+G9031</f>
        <v>04</v>
      </c>
      <c r="H9069" t="str">
        <f t="shared" si="9308"/>
        <v>IGA</v>
      </c>
      <c r="I9069" t="str">
        <f t="shared" si="9308"/>
        <v>Índice de Gestión Administrativa</v>
      </c>
      <c r="J9069" t="str">
        <f t="shared" si="9308"/>
        <v>04-02</v>
      </c>
      <c r="K9069" t="str">
        <f t="shared" si="9308"/>
        <v>Gestión del recurso humano.</v>
      </c>
      <c r="L9069" s="150">
        <f>+VLOOKUP($E9069,IGA_2018!$B$8:$N$347,6,0)</f>
        <v>0.38114859644604698</v>
      </c>
      <c r="M9069" s="142" t="str">
        <f>+VLOOKUP($E9069,IGA_2018!$B$8:$N$347,7,0)</f>
        <v>Medio bajo</v>
      </c>
    </row>
    <row r="9070" spans="1:13" x14ac:dyDescent="0.3">
      <c r="A9070" s="139">
        <f t="shared" si="9307"/>
        <v>239</v>
      </c>
      <c r="B9070" s="148">
        <f t="shared" ref="B9070:B9133" si="9309">+B9032</f>
        <v>20</v>
      </c>
      <c r="D9070" s="149" t="str">
        <f>+VLOOKUP($A9070,mUNICIPIOS!$B$4:$F$343,2,0)</f>
        <v>Quiché</v>
      </c>
      <c r="E9070" s="149">
        <f>+VLOOKUP($A9070,mUNICIPIOS!$B$4:$F$343,3,0)</f>
        <v>1410</v>
      </c>
      <c r="F9070" s="149" t="str">
        <f>+VLOOKUP($A9070,mUNICIPIOS!$B$4:$F$343,4,0)</f>
        <v>Cunén</v>
      </c>
      <c r="G9070" s="139" t="str">
        <f t="shared" ref="G9070:K9070" si="9310">+G9032</f>
        <v>04</v>
      </c>
      <c r="H9070" t="str">
        <f t="shared" si="9310"/>
        <v>IGA</v>
      </c>
      <c r="I9070" t="str">
        <f t="shared" si="9310"/>
        <v>Índice de Gestión Administrativa</v>
      </c>
      <c r="J9070" t="str">
        <f t="shared" si="9310"/>
        <v>04-03</v>
      </c>
      <c r="K9070" t="str">
        <f t="shared" si="9310"/>
        <v>Existencia de oficinas municipales con instrumentos de gestión.</v>
      </c>
      <c r="L9070" s="150">
        <f>+VLOOKUP($E9070,IGA_2018!$B$8:$N$347,9,0)</f>
        <v>0.63214285714285712</v>
      </c>
      <c r="M9070" s="142" t="str">
        <f>+VLOOKUP($E9070,IGA_2018!$B$8:$N$347,10,0)</f>
        <v>Medio alto</v>
      </c>
    </row>
    <row r="9071" spans="1:13" x14ac:dyDescent="0.3">
      <c r="A9071" s="139">
        <f t="shared" si="9307"/>
        <v>239</v>
      </c>
      <c r="B9071" s="148">
        <f t="shared" si="9309"/>
        <v>21</v>
      </c>
      <c r="D9071" s="149" t="str">
        <f>+VLOOKUP($A9071,mUNICIPIOS!$B$4:$F$343,2,0)</f>
        <v>Quiché</v>
      </c>
      <c r="E9071" s="149">
        <f>+VLOOKUP($A9071,mUNICIPIOS!$B$4:$F$343,3,0)</f>
        <v>1410</v>
      </c>
      <c r="F9071" s="149" t="str">
        <f>+VLOOKUP($A9071,mUNICIPIOS!$B$4:$F$343,4,0)</f>
        <v>Cunén</v>
      </c>
      <c r="G9071" s="139" t="str">
        <f t="shared" ref="G9071:K9071" si="9311">+G9033</f>
        <v>04</v>
      </c>
      <c r="H9071" t="str">
        <f t="shared" si="9311"/>
        <v>IGA</v>
      </c>
      <c r="I9071" t="str">
        <f t="shared" si="9311"/>
        <v>Índice de Gestión Administrativa</v>
      </c>
      <c r="J9071" t="str">
        <f t="shared" si="9311"/>
        <v>INDICE</v>
      </c>
      <c r="K9071">
        <f t="shared" si="9311"/>
        <v>0</v>
      </c>
      <c r="L9071" s="150">
        <f>+VLOOKUP($E9071,IGA_2018!$B$8:$N$347,12,0)</f>
        <v>0.42965200875611642</v>
      </c>
      <c r="M9071" s="142" t="str">
        <f>+VLOOKUP($E9071,IGA_2018!$B$8:$N$347,13,0)</f>
        <v>Medio</v>
      </c>
    </row>
    <row r="9072" spans="1:13" x14ac:dyDescent="0.3">
      <c r="A9072" s="139">
        <f t="shared" si="9307"/>
        <v>239</v>
      </c>
      <c r="B9072" s="148">
        <f t="shared" si="9309"/>
        <v>22</v>
      </c>
      <c r="D9072" s="149" t="str">
        <f>+VLOOKUP($A9072,mUNICIPIOS!$B$4:$F$343,2,0)</f>
        <v>Quiché</v>
      </c>
      <c r="E9072" s="149">
        <f>+VLOOKUP($A9072,mUNICIPIOS!$B$4:$F$343,3,0)</f>
        <v>1410</v>
      </c>
      <c r="F9072" s="149" t="str">
        <f>+VLOOKUP($A9072,mUNICIPIOS!$B$4:$F$343,4,0)</f>
        <v>Cunén</v>
      </c>
      <c r="G9072" s="139" t="str">
        <f t="shared" ref="G9072:K9072" si="9312">+G9034</f>
        <v>05</v>
      </c>
      <c r="H9072" t="str">
        <f t="shared" si="9312"/>
        <v>IGF</v>
      </c>
      <c r="I9072" t="str">
        <f t="shared" si="9312"/>
        <v>Índice de Gestión Financiera</v>
      </c>
      <c r="J9072" t="str">
        <f t="shared" si="9312"/>
        <v>05-01</v>
      </c>
      <c r="K9072" t="str">
        <f t="shared" si="9312"/>
        <v>Autonomía financiera municipal</v>
      </c>
      <c r="L9072" s="150">
        <f>+VLOOKUP($E9072,IGF_2018!$B$8:$Z$347,3,0)</f>
        <v>4.4966441433579168E-2</v>
      </c>
      <c r="M9072" s="142" t="str">
        <f>+VLOOKUP($E9072,IGF_2018!$B$8:$Z$347,4,0)</f>
        <v>Bajo</v>
      </c>
    </row>
    <row r="9073" spans="1:13" x14ac:dyDescent="0.3">
      <c r="A9073" s="139">
        <f t="shared" si="9307"/>
        <v>239</v>
      </c>
      <c r="B9073" s="148">
        <f t="shared" si="9309"/>
        <v>23</v>
      </c>
      <c r="D9073" s="149" t="str">
        <f>+VLOOKUP($A9073,mUNICIPIOS!$B$4:$F$343,2,0)</f>
        <v>Quiché</v>
      </c>
      <c r="E9073" s="149">
        <f>+VLOOKUP($A9073,mUNICIPIOS!$B$4:$F$343,3,0)</f>
        <v>1410</v>
      </c>
      <c r="F9073" s="149" t="str">
        <f>+VLOOKUP($A9073,mUNICIPIOS!$B$4:$F$343,4,0)</f>
        <v>Cunén</v>
      </c>
      <c r="G9073" s="139" t="str">
        <f t="shared" ref="G9073:K9073" si="9313">+G9035</f>
        <v>05</v>
      </c>
      <c r="H9073" t="str">
        <f t="shared" si="9313"/>
        <v>IGF</v>
      </c>
      <c r="I9073" t="str">
        <f t="shared" si="9313"/>
        <v>Índice de Gestión Financiera</v>
      </c>
      <c r="J9073" t="str">
        <f t="shared" si="9313"/>
        <v>05-02</v>
      </c>
      <c r="K9073" t="str">
        <f t="shared" si="9313"/>
        <v xml:space="preserve">Ingresos propios por habitante -sin regalías- </v>
      </c>
      <c r="L9073" s="150">
        <f>+VLOOKUP($E9073,IGF_2018!$B$8:$Z$347,6,0)</f>
        <v>1.2946840095136539E-2</v>
      </c>
      <c r="M9073" s="142" t="str">
        <f>+VLOOKUP($E9073,IGF_2018!$B$8:$Z$347,7,0)</f>
        <v>Bajo</v>
      </c>
    </row>
    <row r="9074" spans="1:13" x14ac:dyDescent="0.3">
      <c r="A9074" s="139">
        <f t="shared" si="9307"/>
        <v>239</v>
      </c>
      <c r="B9074" s="148">
        <f t="shared" si="9309"/>
        <v>24</v>
      </c>
      <c r="D9074" s="149" t="str">
        <f>+VLOOKUP($A9074,mUNICIPIOS!$B$4:$F$343,2,0)</f>
        <v>Quiché</v>
      </c>
      <c r="E9074" s="149">
        <f>+VLOOKUP($A9074,mUNICIPIOS!$B$4:$F$343,3,0)</f>
        <v>1410</v>
      </c>
      <c r="F9074" s="149" t="str">
        <f>+VLOOKUP($A9074,mUNICIPIOS!$B$4:$F$343,4,0)</f>
        <v>Cunén</v>
      </c>
      <c r="G9074" s="139" t="str">
        <f t="shared" ref="G9074:K9074" si="9314">+G9036</f>
        <v>05</v>
      </c>
      <c r="H9074" t="str">
        <f t="shared" si="9314"/>
        <v>IGF</v>
      </c>
      <c r="I9074" t="str">
        <f t="shared" si="9314"/>
        <v>Índice de Gestión Financiera</v>
      </c>
      <c r="J9074" t="str">
        <f t="shared" si="9314"/>
        <v>05-03</v>
      </c>
      <c r="K9074" t="str">
        <f t="shared" si="9314"/>
        <v>Ingresos del IUSI en relación a los ingresos propios -sin regalías-</v>
      </c>
      <c r="L9074" s="150">
        <f>+VLOOKUP($E9074,IGF_2018!$B$8:$Z$347,9,0)</f>
        <v>1.1491091680442048E-2</v>
      </c>
      <c r="M9074" s="142" t="str">
        <f>+VLOOKUP($E9074,IGF_2018!$B$8:$Z$347,10,0)</f>
        <v>Bajo</v>
      </c>
    </row>
    <row r="9075" spans="1:13" x14ac:dyDescent="0.3">
      <c r="A9075" s="139">
        <f t="shared" si="9307"/>
        <v>239</v>
      </c>
      <c r="B9075" s="148">
        <f t="shared" si="9309"/>
        <v>25</v>
      </c>
      <c r="D9075" s="149" t="str">
        <f>+VLOOKUP($A9075,mUNICIPIOS!$B$4:$F$343,2,0)</f>
        <v>Quiché</v>
      </c>
      <c r="E9075" s="149">
        <f>+VLOOKUP($A9075,mUNICIPIOS!$B$4:$F$343,3,0)</f>
        <v>1410</v>
      </c>
      <c r="F9075" s="149" t="str">
        <f>+VLOOKUP($A9075,mUNICIPIOS!$B$4:$F$343,4,0)</f>
        <v>Cunén</v>
      </c>
      <c r="G9075" s="139" t="str">
        <f t="shared" ref="G9075:K9075" si="9315">+G9037</f>
        <v>05</v>
      </c>
      <c r="H9075" t="str">
        <f t="shared" si="9315"/>
        <v>IGF</v>
      </c>
      <c r="I9075" t="str">
        <f t="shared" si="9315"/>
        <v>Índice de Gestión Financiera</v>
      </c>
      <c r="J9075" t="str">
        <f t="shared" si="9315"/>
        <v>05-04</v>
      </c>
      <c r="K9075" t="str">
        <f t="shared" si="9315"/>
        <v>Inversión anual en capital fijo por habitante</v>
      </c>
      <c r="L9075" s="150">
        <f>+VLOOKUP($E9075,IGF_2018!$B$8:$Z$347,12,0)</f>
        <v>5.1475338786896488E-2</v>
      </c>
      <c r="M9075" s="142" t="str">
        <f>+VLOOKUP($E9075,IGF_2018!$B$8:$Z$347,13,0)</f>
        <v>Bajo</v>
      </c>
    </row>
    <row r="9076" spans="1:13" x14ac:dyDescent="0.3">
      <c r="A9076" s="139">
        <f t="shared" si="9307"/>
        <v>239</v>
      </c>
      <c r="B9076" s="148">
        <f t="shared" si="9309"/>
        <v>26</v>
      </c>
      <c r="D9076" s="149" t="str">
        <f>+VLOOKUP($A9076,mUNICIPIOS!$B$4:$F$343,2,0)</f>
        <v>Quiché</v>
      </c>
      <c r="E9076" s="149">
        <f>+VLOOKUP($A9076,mUNICIPIOS!$B$4:$F$343,3,0)</f>
        <v>1410</v>
      </c>
      <c r="F9076" s="149" t="str">
        <f>+VLOOKUP($A9076,mUNICIPIOS!$B$4:$F$343,4,0)</f>
        <v>Cunén</v>
      </c>
      <c r="G9076" s="139" t="str">
        <f t="shared" ref="G9076:K9076" si="9316">+G9038</f>
        <v>05</v>
      </c>
      <c r="H9076" t="str">
        <f t="shared" si="9316"/>
        <v>IGF</v>
      </c>
      <c r="I9076" t="str">
        <f t="shared" si="9316"/>
        <v>Índice de Gestión Financiera</v>
      </c>
      <c r="J9076" t="str">
        <f t="shared" si="9316"/>
        <v>05-05</v>
      </c>
      <c r="K9076" t="str">
        <f t="shared" si="9316"/>
        <v>Inversión anual en capital fijo con recursos percibidos por ingresos propios</v>
      </c>
      <c r="L9076" s="150">
        <f>+VLOOKUP($E9076,IGF_2018!$B$8:$Z$347,15,0)</f>
        <v>0</v>
      </c>
      <c r="M9076" s="142" t="str">
        <f>+VLOOKUP($E9076,IGF_2018!$B$8:$Z$347,16,0)</f>
        <v>Bajo</v>
      </c>
    </row>
    <row r="9077" spans="1:13" x14ac:dyDescent="0.3">
      <c r="A9077" s="139">
        <f t="shared" si="9307"/>
        <v>239</v>
      </c>
      <c r="B9077" s="148">
        <f t="shared" si="9309"/>
        <v>27</v>
      </c>
      <c r="D9077" s="149" t="str">
        <f>+VLOOKUP($A9077,mUNICIPIOS!$B$4:$F$343,2,0)</f>
        <v>Quiché</v>
      </c>
      <c r="E9077" s="149">
        <f>+VLOOKUP($A9077,mUNICIPIOS!$B$4:$F$343,3,0)</f>
        <v>1410</v>
      </c>
      <c r="F9077" s="149" t="str">
        <f>+VLOOKUP($A9077,mUNICIPIOS!$B$4:$F$343,4,0)</f>
        <v>Cunén</v>
      </c>
      <c r="G9077" s="139" t="str">
        <f t="shared" ref="G9077:K9077" si="9317">+G9039</f>
        <v>05</v>
      </c>
      <c r="H9077" t="str">
        <f t="shared" si="9317"/>
        <v>IGF</v>
      </c>
      <c r="I9077" t="str">
        <f t="shared" si="9317"/>
        <v>Índice de Gestión Financiera</v>
      </c>
      <c r="J9077" t="str">
        <f t="shared" si="9317"/>
        <v>05-06</v>
      </c>
      <c r="K9077" t="str">
        <f t="shared" si="9317"/>
        <v xml:space="preserve">Inversión anual en capital fijo con recursos percibidos por transferencias del Gobierno Central </v>
      </c>
      <c r="L9077" s="150">
        <f>+VLOOKUP($E9077,IGF_2018!$B$8:$Z$347,18,0)</f>
        <v>7.2265158422049683E-2</v>
      </c>
      <c r="M9077" s="142" t="str">
        <f>+VLOOKUP($E9077,IGF_2018!$B$8:$Z$347,19,0)</f>
        <v>Bajo</v>
      </c>
    </row>
    <row r="9078" spans="1:13" x14ac:dyDescent="0.3">
      <c r="A9078" s="139">
        <f t="shared" si="9307"/>
        <v>239</v>
      </c>
      <c r="B9078" s="148">
        <f t="shared" si="9309"/>
        <v>28</v>
      </c>
      <c r="D9078" s="149" t="str">
        <f>+VLOOKUP($A9078,mUNICIPIOS!$B$4:$F$343,2,0)</f>
        <v>Quiché</v>
      </c>
      <c r="E9078" s="149">
        <f>+VLOOKUP($A9078,mUNICIPIOS!$B$4:$F$343,3,0)</f>
        <v>1410</v>
      </c>
      <c r="F9078" s="149" t="str">
        <f>+VLOOKUP($A9078,mUNICIPIOS!$B$4:$F$343,4,0)</f>
        <v>Cunén</v>
      </c>
      <c r="G9078" s="139" t="str">
        <f t="shared" ref="G9078:K9078" si="9318">+G9040</f>
        <v>05</v>
      </c>
      <c r="H9078" t="str">
        <f t="shared" si="9318"/>
        <v>IGF</v>
      </c>
      <c r="I9078" t="str">
        <f t="shared" si="9318"/>
        <v>Índice de Gestión Financiera</v>
      </c>
      <c r="J9078" t="str">
        <f t="shared" si="9318"/>
        <v>05-07</v>
      </c>
      <c r="K9078" t="str">
        <f t="shared" si="9318"/>
        <v>Financiamiento por endeudamiento municipal</v>
      </c>
      <c r="L9078" s="150">
        <f>+VLOOKUP($E9078,IGF_2018!$B$8:$Z$347,21,0)</f>
        <v>1</v>
      </c>
      <c r="M9078" s="142" t="str">
        <f>+VLOOKUP($E9078,IGF_2018!$B$8:$Z$347,22,0)</f>
        <v>Alto</v>
      </c>
    </row>
    <row r="9079" spans="1:13" x14ac:dyDescent="0.3">
      <c r="A9079" s="139">
        <f t="shared" si="9307"/>
        <v>239</v>
      </c>
      <c r="B9079" s="148">
        <f t="shared" si="9309"/>
        <v>29</v>
      </c>
      <c r="D9079" s="149" t="str">
        <f>+VLOOKUP($A9079,mUNICIPIOS!$B$4:$F$343,2,0)</f>
        <v>Quiché</v>
      </c>
      <c r="E9079" s="149">
        <f>+VLOOKUP($A9079,mUNICIPIOS!$B$4:$F$343,3,0)</f>
        <v>1410</v>
      </c>
      <c r="F9079" s="149" t="str">
        <f>+VLOOKUP($A9079,mUNICIPIOS!$B$4:$F$343,4,0)</f>
        <v>Cunén</v>
      </c>
      <c r="G9079" s="139" t="str">
        <f t="shared" ref="G9079:K9079" si="9319">+G9041</f>
        <v>05</v>
      </c>
      <c r="H9079" t="str">
        <f t="shared" si="9319"/>
        <v>IGF</v>
      </c>
      <c r="I9079" t="str">
        <f t="shared" si="9319"/>
        <v>Índice de Gestión Financiera</v>
      </c>
      <c r="J9079" t="str">
        <f t="shared" si="9319"/>
        <v>INDICE</v>
      </c>
      <c r="K9079">
        <f t="shared" si="9319"/>
        <v>0</v>
      </c>
      <c r="L9079" s="150">
        <f>+VLOOKUP($E9079,IGF_2018!$B$8:$Z$347,24,0)</f>
        <v>0.22510581519468198</v>
      </c>
      <c r="M9079" s="142" t="str">
        <f>+VLOOKUP($E9079,IGF_2018!$B$8:$Z$347,25,0)</f>
        <v>Medio bajo</v>
      </c>
    </row>
    <row r="9080" spans="1:13" x14ac:dyDescent="0.3">
      <c r="A9080" s="139">
        <f t="shared" si="9307"/>
        <v>239</v>
      </c>
      <c r="B9080" s="148">
        <f t="shared" si="9309"/>
        <v>30</v>
      </c>
      <c r="D9080" s="149" t="str">
        <f>+VLOOKUP($A9080,mUNICIPIOS!$B$4:$F$343,2,0)</f>
        <v>Quiché</v>
      </c>
      <c r="E9080" s="149">
        <f>+VLOOKUP($A9080,mUNICIPIOS!$B$4:$F$343,3,0)</f>
        <v>1410</v>
      </c>
      <c r="F9080" s="149" t="str">
        <f>+VLOOKUP($A9080,mUNICIPIOS!$B$4:$F$343,4,0)</f>
        <v>Cunén</v>
      </c>
      <c r="G9080" s="139" t="str">
        <f t="shared" ref="G9080:K9080" si="9320">+G9042</f>
        <v>06</v>
      </c>
      <c r="H9080" t="str">
        <f t="shared" si="9320"/>
        <v>IGE</v>
      </c>
      <c r="I9080" t="str">
        <f t="shared" si="9320"/>
        <v>Índice de Gestión Estratégica</v>
      </c>
      <c r="J9080" t="str">
        <f t="shared" si="9320"/>
        <v>06-01</v>
      </c>
      <c r="K9080" t="str">
        <f t="shared" si="9320"/>
        <v>Ejecución del Plan Operativo Anual  (POA)</v>
      </c>
      <c r="L9080" s="150">
        <f>+VLOOKUP($E9080,IGE_2018!$B$8:$Z$347,3,0)</f>
        <v>0</v>
      </c>
      <c r="M9080" s="142" t="str">
        <f>+VLOOKUP($E9080,IGE_2018!$B$8:$Z$347,4,0)</f>
        <v>Bajo</v>
      </c>
    </row>
    <row r="9081" spans="1:13" x14ac:dyDescent="0.3">
      <c r="A9081" s="139">
        <f t="shared" si="9307"/>
        <v>239</v>
      </c>
      <c r="B9081" s="148">
        <f t="shared" si="9309"/>
        <v>31</v>
      </c>
      <c r="D9081" s="149" t="str">
        <f>+VLOOKUP($A9081,mUNICIPIOS!$B$4:$F$343,2,0)</f>
        <v>Quiché</v>
      </c>
      <c r="E9081" s="149">
        <f>+VLOOKUP($A9081,mUNICIPIOS!$B$4:$F$343,3,0)</f>
        <v>1410</v>
      </c>
      <c r="F9081" s="149" t="str">
        <f>+VLOOKUP($A9081,mUNICIPIOS!$B$4:$F$343,4,0)</f>
        <v>Cunén</v>
      </c>
      <c r="G9081" s="139" t="str">
        <f t="shared" ref="G9081:K9081" si="9321">+G9043</f>
        <v>06</v>
      </c>
      <c r="H9081" t="str">
        <f t="shared" si="9321"/>
        <v>IGE</v>
      </c>
      <c r="I9081" t="str">
        <f t="shared" si="9321"/>
        <v>Índice de Gestión Estratégica</v>
      </c>
      <c r="J9081" t="str">
        <f t="shared" si="9321"/>
        <v>06-02</v>
      </c>
      <c r="K9081" t="str">
        <f t="shared" si="9321"/>
        <v>Relación Plan de Desarrollo Municipal y Ordenamiento Territorial (PDM-OT) - Plan Estratégico Institucional (PEI) - Plan Operativo Multianual (POM) - Plan Operativo Anual (POA)</v>
      </c>
      <c r="L9081" s="150">
        <f>+VLOOKUP($E9081,IGE_2018!$B$8:$Z$347,6,0)</f>
        <v>0</v>
      </c>
      <c r="M9081" s="142" t="str">
        <f>+VLOOKUP($E9081,IGE_2018!$B$8:$Z$347,7,0)</f>
        <v>Bajo</v>
      </c>
    </row>
    <row r="9082" spans="1:13" x14ac:dyDescent="0.3">
      <c r="A9082" s="139">
        <f t="shared" si="9307"/>
        <v>239</v>
      </c>
      <c r="B9082" s="148">
        <f t="shared" si="9309"/>
        <v>32</v>
      </c>
      <c r="D9082" s="149" t="str">
        <f>+VLOOKUP($A9082,mUNICIPIOS!$B$4:$F$343,2,0)</f>
        <v>Quiché</v>
      </c>
      <c r="E9082" s="149">
        <f>+VLOOKUP($A9082,mUNICIPIOS!$B$4:$F$343,3,0)</f>
        <v>1410</v>
      </c>
      <c r="F9082" s="149" t="str">
        <f>+VLOOKUP($A9082,mUNICIPIOS!$B$4:$F$343,4,0)</f>
        <v>Cunén</v>
      </c>
      <c r="G9082" s="139" t="str">
        <f t="shared" ref="G9082:K9082" si="9322">+G9044</f>
        <v>06</v>
      </c>
      <c r="H9082" t="str">
        <f t="shared" si="9322"/>
        <v>IGE</v>
      </c>
      <c r="I9082" t="str">
        <f t="shared" si="9322"/>
        <v>Índice de Gestión Estratégica</v>
      </c>
      <c r="J9082" t="str">
        <f t="shared" si="9322"/>
        <v>06-03</v>
      </c>
      <c r="K9082" t="str">
        <f t="shared" si="9322"/>
        <v>Presupuesto de egresos relacionado a competencias municipales que responden a prioridades nacionales de desarrollo.</v>
      </c>
      <c r="L9082" s="150">
        <f>+VLOOKUP($E9082,IGE_2018!$B$8:$Z$347,9,0)</f>
        <v>0.70948620632678439</v>
      </c>
      <c r="M9082" s="142" t="str">
        <f>+VLOOKUP($E9082,IGE_2018!$B$8:$Z$347,10,0)</f>
        <v>Medio alto</v>
      </c>
    </row>
    <row r="9083" spans="1:13" x14ac:dyDescent="0.3">
      <c r="A9083" s="139">
        <f t="shared" si="9307"/>
        <v>239</v>
      </c>
      <c r="B9083" s="148">
        <f t="shared" si="9309"/>
        <v>33</v>
      </c>
      <c r="D9083" s="149" t="str">
        <f>+VLOOKUP($A9083,mUNICIPIOS!$B$4:$F$343,2,0)</f>
        <v>Quiché</v>
      </c>
      <c r="E9083" s="149">
        <f>+VLOOKUP($A9083,mUNICIPIOS!$B$4:$F$343,3,0)</f>
        <v>1410</v>
      </c>
      <c r="F9083" s="149" t="str">
        <f>+VLOOKUP($A9083,mUNICIPIOS!$B$4:$F$343,4,0)</f>
        <v>Cunén</v>
      </c>
      <c r="G9083" s="139" t="str">
        <f t="shared" ref="G9083:K9083" si="9323">+G9045</f>
        <v>06</v>
      </c>
      <c r="H9083" t="str">
        <f t="shared" si="9323"/>
        <v>IGE</v>
      </c>
      <c r="I9083" t="str">
        <f t="shared" si="9323"/>
        <v>Índice de Gestión Estratégica</v>
      </c>
      <c r="J9083" t="str">
        <f t="shared" si="9323"/>
        <v>06-04</v>
      </c>
      <c r="K9083" t="str">
        <f t="shared" si="9323"/>
        <v>Institucionalización de la gestión ordenada del territorio</v>
      </c>
      <c r="L9083" s="150">
        <f>+VLOOKUP($E9083,IGE_2018!$B$8:$Z$347,12,0)</f>
        <v>0</v>
      </c>
      <c r="M9083" s="142" t="str">
        <f>+VLOOKUP($E9083,IGE_2018!$B$8:$Z$347,13,0)</f>
        <v>Bajo</v>
      </c>
    </row>
    <row r="9084" spans="1:13" x14ac:dyDescent="0.3">
      <c r="A9084" s="139">
        <f t="shared" si="9307"/>
        <v>239</v>
      </c>
      <c r="B9084" s="148">
        <f t="shared" si="9309"/>
        <v>34</v>
      </c>
      <c r="D9084" s="149" t="str">
        <f>+VLOOKUP($A9084,mUNICIPIOS!$B$4:$F$343,2,0)</f>
        <v>Quiché</v>
      </c>
      <c r="E9084" s="149">
        <f>+VLOOKUP($A9084,mUNICIPIOS!$B$4:$F$343,3,0)</f>
        <v>1410</v>
      </c>
      <c r="F9084" s="149" t="str">
        <f>+VLOOKUP($A9084,mUNICIPIOS!$B$4:$F$343,4,0)</f>
        <v>Cunén</v>
      </c>
      <c r="G9084" s="139" t="str">
        <f t="shared" ref="G9084:K9084" si="9324">+G9046</f>
        <v>06</v>
      </c>
      <c r="H9084" t="str">
        <f t="shared" si="9324"/>
        <v>IGE</v>
      </c>
      <c r="I9084" t="str">
        <f t="shared" si="9324"/>
        <v>Índice de Gestión Estratégica</v>
      </c>
      <c r="J9084" t="str">
        <f t="shared" si="9324"/>
        <v>06-05</v>
      </c>
      <c r="K9084" t="str">
        <f t="shared" si="9324"/>
        <v>Acciones para la gestión ordenada del territorio</v>
      </c>
      <c r="L9084" s="150">
        <f>+VLOOKUP($E9084,IGE_2018!$B$8:$Z$347,15,0)</f>
        <v>0</v>
      </c>
      <c r="M9084" s="142" t="str">
        <f>+VLOOKUP($E9084,IGE_2018!$B$8:$Z$347,16,0)</f>
        <v>Bajo</v>
      </c>
    </row>
    <row r="9085" spans="1:13" x14ac:dyDescent="0.3">
      <c r="A9085" s="139">
        <f t="shared" si="9307"/>
        <v>239</v>
      </c>
      <c r="B9085" s="148">
        <f t="shared" si="9309"/>
        <v>35</v>
      </c>
      <c r="D9085" s="149" t="str">
        <f>+VLOOKUP($A9085,mUNICIPIOS!$B$4:$F$343,2,0)</f>
        <v>Quiché</v>
      </c>
      <c r="E9085" s="149">
        <f>+VLOOKUP($A9085,mUNICIPIOS!$B$4:$F$343,3,0)</f>
        <v>1410</v>
      </c>
      <c r="F9085" s="149" t="str">
        <f>+VLOOKUP($A9085,mUNICIPIOS!$B$4:$F$343,4,0)</f>
        <v>Cunén</v>
      </c>
      <c r="G9085" s="139" t="str">
        <f t="shared" ref="G9085:K9085" si="9325">+G9047</f>
        <v>06</v>
      </c>
      <c r="H9085" t="str">
        <f t="shared" si="9325"/>
        <v>IGE</v>
      </c>
      <c r="I9085" t="str">
        <f t="shared" si="9325"/>
        <v>Índice de Gestión Estratégica</v>
      </c>
      <c r="J9085" t="str">
        <f t="shared" si="9325"/>
        <v>06-06</v>
      </c>
      <c r="K9085" t="str">
        <f t="shared" si="9325"/>
        <v>Gestión de riesgo en la formulación de proyectos derivados de la planificación operativa anual</v>
      </c>
      <c r="L9085" s="150">
        <f>+VLOOKUP($E9085,IGE_2018!$B$8:$Z$347,18,0)</f>
        <v>0</v>
      </c>
      <c r="M9085" s="142" t="str">
        <f>+VLOOKUP($E9085,IGE_2018!$B$8:$Z$347,19,0)</f>
        <v>Bajo</v>
      </c>
    </row>
    <row r="9086" spans="1:13" x14ac:dyDescent="0.3">
      <c r="A9086" s="139">
        <f t="shared" si="9307"/>
        <v>239</v>
      </c>
      <c r="B9086" s="148">
        <f t="shared" si="9309"/>
        <v>36</v>
      </c>
      <c r="D9086" s="149" t="str">
        <f>+VLOOKUP($A9086,mUNICIPIOS!$B$4:$F$343,2,0)</f>
        <v>Quiché</v>
      </c>
      <c r="E9086" s="149">
        <f>+VLOOKUP($A9086,mUNICIPIOS!$B$4:$F$343,3,0)</f>
        <v>1410</v>
      </c>
      <c r="F9086" s="149" t="str">
        <f>+VLOOKUP($A9086,mUNICIPIOS!$B$4:$F$343,4,0)</f>
        <v>Cunén</v>
      </c>
      <c r="G9086" s="139" t="str">
        <f t="shared" ref="G9086:K9086" si="9326">+G9048</f>
        <v>06</v>
      </c>
      <c r="H9086" t="str">
        <f t="shared" si="9326"/>
        <v>IGE</v>
      </c>
      <c r="I9086" t="str">
        <f t="shared" si="9326"/>
        <v>Índice de Gestión Estratégica</v>
      </c>
      <c r="J9086" t="str">
        <f t="shared" si="9326"/>
        <v>06-07</v>
      </c>
      <c r="K9086" t="str">
        <f t="shared" si="9326"/>
        <v>Ingresos por servicios ambientales en relación a los ingresos propios sin regalías</v>
      </c>
      <c r="L9086" s="150">
        <f>+VLOOKUP($E9086,IGE_2018!$B$8:$Z$347,21,0)</f>
        <v>0.1085402344896976</v>
      </c>
      <c r="M9086" s="142" t="str">
        <f>+VLOOKUP($E9086,IGE_2018!$B$8:$Z$347,22,0)</f>
        <v>Bajo</v>
      </c>
    </row>
    <row r="9087" spans="1:13" x14ac:dyDescent="0.3">
      <c r="A9087" s="139">
        <f t="shared" si="9307"/>
        <v>239</v>
      </c>
      <c r="B9087" s="148">
        <f t="shared" si="9309"/>
        <v>37</v>
      </c>
      <c r="D9087" s="149" t="str">
        <f>+VLOOKUP($A9087,mUNICIPIOS!$B$4:$F$343,2,0)</f>
        <v>Quiché</v>
      </c>
      <c r="E9087" s="149">
        <f>+VLOOKUP($A9087,mUNICIPIOS!$B$4:$F$343,3,0)</f>
        <v>1410</v>
      </c>
      <c r="F9087" s="149" t="str">
        <f>+VLOOKUP($A9087,mUNICIPIOS!$B$4:$F$343,4,0)</f>
        <v>Cunén</v>
      </c>
      <c r="G9087" s="139" t="str">
        <f t="shared" ref="G9087:K9087" si="9327">+G9049</f>
        <v>06</v>
      </c>
      <c r="H9087" t="str">
        <f t="shared" si="9327"/>
        <v>IGE</v>
      </c>
      <c r="I9087" t="str">
        <f t="shared" si="9327"/>
        <v>Índice de Gestión Estratégica</v>
      </c>
      <c r="J9087" t="str">
        <f t="shared" si="9327"/>
        <v>INDICE</v>
      </c>
      <c r="K9087">
        <f t="shared" si="9327"/>
        <v>0</v>
      </c>
      <c r="L9087" s="150">
        <f>+VLOOKUP($E9087,IGE_2018!$B$8:$Z$347,24,0)</f>
        <v>0.18822557503066586</v>
      </c>
      <c r="M9087" s="142" t="str">
        <f>+VLOOKUP($E9087,IGE_2018!$B$8:$Z$347,25,0)</f>
        <v>Bajo</v>
      </c>
    </row>
    <row r="9088" spans="1:13" x14ac:dyDescent="0.3">
      <c r="A9088" s="139">
        <f t="shared" si="9307"/>
        <v>239</v>
      </c>
      <c r="B9088" s="148">
        <f t="shared" si="9309"/>
        <v>38</v>
      </c>
      <c r="D9088" s="149" t="str">
        <f>+VLOOKUP($A9088,mUNICIPIOS!$B$4:$F$343,2,0)</f>
        <v>Quiché</v>
      </c>
      <c r="E9088" s="149">
        <f>+VLOOKUP($A9088,mUNICIPIOS!$B$4:$F$343,3,0)</f>
        <v>1410</v>
      </c>
      <c r="F9088" s="149" t="str">
        <f>+VLOOKUP($A9088,mUNICIPIOS!$B$4:$F$343,4,0)</f>
        <v>Cunén</v>
      </c>
      <c r="G9088" s="139" t="str">
        <f t="shared" ref="G9088:K9088" si="9328">+G9050</f>
        <v>RANKING</v>
      </c>
      <c r="H9088" t="str">
        <f t="shared" si="9328"/>
        <v>RGM</v>
      </c>
      <c r="I9088" t="str">
        <f t="shared" si="9328"/>
        <v>Ranking de la Gestión Municipal 2018</v>
      </c>
      <c r="J9088" t="str">
        <f t="shared" si="9328"/>
        <v>RANKING</v>
      </c>
      <c r="K9088">
        <f t="shared" si="9328"/>
        <v>0</v>
      </c>
      <c r="L9088" s="151">
        <f>+VLOOKUP($E9088,Resultados_generales!$C$8:$AE$347,27,0)</f>
        <v>0.26295883322289593</v>
      </c>
      <c r="M9088" t="str">
        <f>+VLOOKUP($E9088,Resultados_generales!$C$8:$AE$347,28,0)</f>
        <v>Medio bajo</v>
      </c>
    </row>
    <row r="9089" spans="1:13" x14ac:dyDescent="0.3">
      <c r="A9089" s="139">
        <f t="shared" si="9307"/>
        <v>240</v>
      </c>
      <c r="B9089" s="148">
        <f t="shared" si="9309"/>
        <v>1</v>
      </c>
      <c r="D9089" s="149" t="str">
        <f>+VLOOKUP($A9089,mUNICIPIOS!$B$4:$F$343,2,0)</f>
        <v>Quiché</v>
      </c>
      <c r="E9089" s="149">
        <f>+VLOOKUP($A9089,mUNICIPIOS!$B$4:$F$343,3,0)</f>
        <v>1411</v>
      </c>
      <c r="F9089" s="149" t="str">
        <f>+VLOOKUP($A9089,mUNICIPIOS!$B$4:$F$343,4,0)</f>
        <v>San Juan Cotzal</v>
      </c>
      <c r="G9089" s="139" t="str">
        <f t="shared" ref="G9089:K9089" si="9329">+G9051</f>
        <v>01</v>
      </c>
      <c r="H9089" t="str">
        <f t="shared" si="9329"/>
        <v>IPC</v>
      </c>
      <c r="I9089" t="str">
        <f t="shared" si="9329"/>
        <v>Índice de Participación Ciudadana</v>
      </c>
      <c r="J9089" t="str">
        <f t="shared" si="9329"/>
        <v>01-01</v>
      </c>
      <c r="K9089" t="str">
        <f t="shared" si="9329"/>
        <v>Número de reuniones del COMUDE en el año de la medición.</v>
      </c>
      <c r="L9089" s="150">
        <f>+VLOOKUP($E9089,IPC_2018!$B$8:$T$347,3,0)</f>
        <v>0.83333333333333337</v>
      </c>
      <c r="M9089" s="142" t="str">
        <f>+VLOOKUP($E9089,IPC_2018!$B$8:$T$347,4,0)</f>
        <v>Alto</v>
      </c>
    </row>
    <row r="9090" spans="1:13" x14ac:dyDescent="0.3">
      <c r="A9090" s="139">
        <f t="shared" si="9307"/>
        <v>240</v>
      </c>
      <c r="B9090" s="148">
        <f t="shared" si="9309"/>
        <v>2</v>
      </c>
      <c r="D9090" s="149" t="str">
        <f>+VLOOKUP($A9090,mUNICIPIOS!$B$4:$F$343,2,0)</f>
        <v>Quiché</v>
      </c>
      <c r="E9090" s="149">
        <f>+VLOOKUP($A9090,mUNICIPIOS!$B$4:$F$343,3,0)</f>
        <v>1411</v>
      </c>
      <c r="F9090" s="149" t="str">
        <f>+VLOOKUP($A9090,mUNICIPIOS!$B$4:$F$343,4,0)</f>
        <v>San Juan Cotzal</v>
      </c>
      <c r="G9090" s="139" t="str">
        <f t="shared" ref="G9090:K9090" si="9330">+G9052</f>
        <v>01</v>
      </c>
      <c r="H9090" t="str">
        <f t="shared" si="9330"/>
        <v>IPC</v>
      </c>
      <c r="I9090" t="str">
        <f t="shared" si="9330"/>
        <v>Índice de Participación Ciudadana</v>
      </c>
      <c r="J9090" t="str">
        <f t="shared" si="9330"/>
        <v>01-02</v>
      </c>
      <c r="K9090" t="str">
        <f t="shared" si="9330"/>
        <v>Participación de Alcaldes, Concejales y Síndicos determinados o designados en el COMUDE</v>
      </c>
      <c r="L9090" s="150">
        <f>+VLOOKUP($E9090,IPC_2018!$B$8:$T$347,6,0)</f>
        <v>0.81</v>
      </c>
      <c r="M9090" s="142" t="str">
        <f>+VLOOKUP($E9090,IPC_2018!$B$8:$T$347,7,0)</f>
        <v>Alto</v>
      </c>
    </row>
    <row r="9091" spans="1:13" x14ac:dyDescent="0.3">
      <c r="A9091" s="139">
        <f t="shared" si="9307"/>
        <v>240</v>
      </c>
      <c r="B9091" s="148">
        <f t="shared" si="9309"/>
        <v>3</v>
      </c>
      <c r="D9091" s="149" t="str">
        <f>+VLOOKUP($A9091,mUNICIPIOS!$B$4:$F$343,2,0)</f>
        <v>Quiché</v>
      </c>
      <c r="E9091" s="149">
        <f>+VLOOKUP($A9091,mUNICIPIOS!$B$4:$F$343,3,0)</f>
        <v>1411</v>
      </c>
      <c r="F9091" s="149" t="str">
        <f>+VLOOKUP($A9091,mUNICIPIOS!$B$4:$F$343,4,0)</f>
        <v>San Juan Cotzal</v>
      </c>
      <c r="G9091" s="139" t="str">
        <f t="shared" ref="G9091:K9091" si="9331">+G9053</f>
        <v>01</v>
      </c>
      <c r="H9091" t="str">
        <f t="shared" si="9331"/>
        <v>IPC</v>
      </c>
      <c r="I9091" t="str">
        <f t="shared" si="9331"/>
        <v>Índice de Participación Ciudadana</v>
      </c>
      <c r="J9091" t="str">
        <f t="shared" si="9331"/>
        <v>01-03</v>
      </c>
      <c r="K9091" t="str">
        <f t="shared" si="9331"/>
        <v>Participación  de organizaciones de jóvenes, mujeres, pueblos mayas, xincas, garífunas, y otras organizaciones en el Comude</v>
      </c>
      <c r="L9091" s="150">
        <f>+VLOOKUP($E9091,IPC_2018!$B$8:$T$347,9,0)</f>
        <v>0.67945205479452053</v>
      </c>
      <c r="M9091" s="142" t="str">
        <f>+VLOOKUP($E9091,IPC_2018!$B$8:$T$347,10,0)</f>
        <v>Medio alto</v>
      </c>
    </row>
    <row r="9092" spans="1:13" x14ac:dyDescent="0.3">
      <c r="A9092" s="139">
        <f t="shared" si="9307"/>
        <v>240</v>
      </c>
      <c r="B9092" s="148">
        <f t="shared" si="9309"/>
        <v>4</v>
      </c>
      <c r="D9092" s="149" t="str">
        <f>+VLOOKUP($A9092,mUNICIPIOS!$B$4:$F$343,2,0)</f>
        <v>Quiché</v>
      </c>
      <c r="E9092" s="149">
        <f>+VLOOKUP($A9092,mUNICIPIOS!$B$4:$F$343,3,0)</f>
        <v>1411</v>
      </c>
      <c r="F9092" s="149" t="str">
        <f>+VLOOKUP($A9092,mUNICIPIOS!$B$4:$F$343,4,0)</f>
        <v>San Juan Cotzal</v>
      </c>
      <c r="G9092" s="139" t="str">
        <f t="shared" ref="G9092:K9092" si="9332">+G9054</f>
        <v>01</v>
      </c>
      <c r="H9092" t="str">
        <f t="shared" si="9332"/>
        <v>IPC</v>
      </c>
      <c r="I9092" t="str">
        <f t="shared" si="9332"/>
        <v>Índice de Participación Ciudadana</v>
      </c>
      <c r="J9092" t="str">
        <f t="shared" si="9332"/>
        <v>01-04</v>
      </c>
      <c r="K9092" t="str">
        <f t="shared" si="9332"/>
        <v>Representatividad territorial del Comude.</v>
      </c>
      <c r="L9092" s="150">
        <f>+VLOOKUP($E9092,IPC_2018!$B$8:$T$347,12,0)</f>
        <v>0.63137254901960782</v>
      </c>
      <c r="M9092" s="142" t="str">
        <f>+VLOOKUP($E9092,IPC_2018!$B$8:$T$347,13,0)</f>
        <v>Medio alto</v>
      </c>
    </row>
    <row r="9093" spans="1:13" x14ac:dyDescent="0.3">
      <c r="A9093" s="139">
        <f t="shared" si="9307"/>
        <v>240</v>
      </c>
      <c r="B9093" s="148">
        <f t="shared" si="9309"/>
        <v>5</v>
      </c>
      <c r="D9093" s="149" t="str">
        <f>+VLOOKUP($A9093,mUNICIPIOS!$B$4:$F$343,2,0)</f>
        <v>Quiché</v>
      </c>
      <c r="E9093" s="149">
        <f>+VLOOKUP($A9093,mUNICIPIOS!$B$4:$F$343,3,0)</f>
        <v>1411</v>
      </c>
      <c r="F9093" s="149" t="str">
        <f>+VLOOKUP($A9093,mUNICIPIOS!$B$4:$F$343,4,0)</f>
        <v>San Juan Cotzal</v>
      </c>
      <c r="G9093" s="139" t="str">
        <f t="shared" ref="G9093:K9093" si="9333">+G9055</f>
        <v>01</v>
      </c>
      <c r="H9093" t="str">
        <f t="shared" si="9333"/>
        <v>IPC</v>
      </c>
      <c r="I9093" t="str">
        <f t="shared" si="9333"/>
        <v>Índice de Participación Ciudadana</v>
      </c>
      <c r="J9093" t="str">
        <f t="shared" si="9333"/>
        <v>01-05</v>
      </c>
      <c r="K9093" t="str">
        <f t="shared" si="9333"/>
        <v>Funcionamiento del Comude</v>
      </c>
      <c r="L9093" s="150">
        <f>+VLOOKUP($E9093,IPC_2018!$B$8:$T$347,15,0)</f>
        <v>0.83480565400523166</v>
      </c>
      <c r="M9093" s="142" t="str">
        <f>+VLOOKUP($E9093,IPC_2018!$B$8:$T$347,16,0)</f>
        <v>Alto</v>
      </c>
    </row>
    <row r="9094" spans="1:13" x14ac:dyDescent="0.3">
      <c r="A9094" s="139">
        <f t="shared" si="9307"/>
        <v>240</v>
      </c>
      <c r="B9094" s="148">
        <f t="shared" si="9309"/>
        <v>6</v>
      </c>
      <c r="D9094" s="149" t="str">
        <f>+VLOOKUP($A9094,mUNICIPIOS!$B$4:$F$343,2,0)</f>
        <v>Quiché</v>
      </c>
      <c r="E9094" s="149">
        <f>+VLOOKUP($A9094,mUNICIPIOS!$B$4:$F$343,3,0)</f>
        <v>1411</v>
      </c>
      <c r="F9094" s="149" t="str">
        <f>+VLOOKUP($A9094,mUNICIPIOS!$B$4:$F$343,4,0)</f>
        <v>San Juan Cotzal</v>
      </c>
      <c r="G9094" s="139" t="str">
        <f t="shared" ref="G9094:K9094" si="9334">+G9056</f>
        <v>01</v>
      </c>
      <c r="H9094" t="str">
        <f t="shared" si="9334"/>
        <v>IPC</v>
      </c>
      <c r="I9094" t="str">
        <f t="shared" si="9334"/>
        <v>Índice de Participación Ciudadana</v>
      </c>
      <c r="J9094" t="str">
        <f t="shared" si="9334"/>
        <v>INDICE</v>
      </c>
      <c r="K9094">
        <f t="shared" si="9334"/>
        <v>0</v>
      </c>
      <c r="L9094" s="150">
        <f>+VLOOKUP($E9094,IPC_2018!$B$8:$T$347,18,0)</f>
        <v>0.77726120533957066</v>
      </c>
      <c r="M9094" s="142" t="str">
        <f>+VLOOKUP($E9094,IPC_2018!$B$8:$T$347,19,0)</f>
        <v>Medio alto</v>
      </c>
    </row>
    <row r="9095" spans="1:13" x14ac:dyDescent="0.3">
      <c r="A9095" s="139">
        <f t="shared" si="9307"/>
        <v>240</v>
      </c>
      <c r="B9095" s="148">
        <f t="shared" si="9309"/>
        <v>7</v>
      </c>
      <c r="D9095" s="149" t="str">
        <f>+VLOOKUP($A9095,mUNICIPIOS!$B$4:$F$343,2,0)</f>
        <v>Quiché</v>
      </c>
      <c r="E9095" s="149">
        <f>+VLOOKUP($A9095,mUNICIPIOS!$B$4:$F$343,3,0)</f>
        <v>1411</v>
      </c>
      <c r="F9095" s="149" t="str">
        <f>+VLOOKUP($A9095,mUNICIPIOS!$B$4:$F$343,4,0)</f>
        <v>San Juan Cotzal</v>
      </c>
      <c r="G9095" s="139" t="str">
        <f t="shared" ref="G9095:K9095" si="9335">+G9057</f>
        <v>02</v>
      </c>
      <c r="H9095" t="str">
        <f t="shared" si="9335"/>
        <v>IIC</v>
      </c>
      <c r="I9095" t="str">
        <f t="shared" si="9335"/>
        <v>Índice de Información a la Ciudadanía</v>
      </c>
      <c r="J9095" t="str">
        <f t="shared" si="9335"/>
        <v>02-01</v>
      </c>
      <c r="K9095" t="str">
        <f t="shared" si="9335"/>
        <v>Rendición de cuentas cuatrimestral y anual al Comude enfocadas en resultados.</v>
      </c>
      <c r="L9095" s="150">
        <f>+VLOOKUP($E9095,IIC_2018!$B$8:$Q$347,3,0)</f>
        <v>1</v>
      </c>
      <c r="M9095" s="142" t="str">
        <f>+VLOOKUP($E9095,IIC_2018!$B$8:$Q$347,4,0)</f>
        <v>Alto</v>
      </c>
    </row>
    <row r="9096" spans="1:13" x14ac:dyDescent="0.3">
      <c r="A9096" s="139">
        <f t="shared" si="9307"/>
        <v>240</v>
      </c>
      <c r="B9096" s="148">
        <f t="shared" si="9309"/>
        <v>8</v>
      </c>
      <c r="D9096" s="149" t="str">
        <f>+VLOOKUP($A9096,mUNICIPIOS!$B$4:$F$343,2,0)</f>
        <v>Quiché</v>
      </c>
      <c r="E9096" s="149">
        <f>+VLOOKUP($A9096,mUNICIPIOS!$B$4:$F$343,3,0)</f>
        <v>1411</v>
      </c>
      <c r="F9096" s="149" t="str">
        <f>+VLOOKUP($A9096,mUNICIPIOS!$B$4:$F$343,4,0)</f>
        <v>San Juan Cotzal</v>
      </c>
      <c r="G9096" s="139" t="str">
        <f t="shared" ref="G9096:K9096" si="9336">+G9058</f>
        <v>02</v>
      </c>
      <c r="H9096" t="str">
        <f t="shared" si="9336"/>
        <v>IIC</v>
      </c>
      <c r="I9096" t="str">
        <f t="shared" si="9336"/>
        <v>Índice de Información a la Ciudadanía</v>
      </c>
      <c r="J9096" t="str">
        <f t="shared" si="9336"/>
        <v>02-02</v>
      </c>
      <c r="K9096" t="str">
        <f t="shared" si="9336"/>
        <v>Información presupuestaria y otra información brindada a la ciudadanía disponible en medios locales de comunicación.</v>
      </c>
      <c r="L9096" s="150">
        <f>+VLOOKUP($E9096,IIC_2018!$B$8:$Q$347,6,0)</f>
        <v>0.625</v>
      </c>
      <c r="M9096" s="142" t="str">
        <f>+VLOOKUP($E9096,IIC_2018!$B$8:$Q$347,7,0)</f>
        <v>Medio alto</v>
      </c>
    </row>
    <row r="9097" spans="1:13" x14ac:dyDescent="0.3">
      <c r="A9097" s="139">
        <f t="shared" si="9307"/>
        <v>240</v>
      </c>
      <c r="B9097" s="148">
        <f t="shared" si="9309"/>
        <v>9</v>
      </c>
      <c r="D9097" s="149" t="str">
        <f>+VLOOKUP($A9097,mUNICIPIOS!$B$4:$F$343,2,0)</f>
        <v>Quiché</v>
      </c>
      <c r="E9097" s="149">
        <f>+VLOOKUP($A9097,mUNICIPIOS!$B$4:$F$343,3,0)</f>
        <v>1411</v>
      </c>
      <c r="F9097" s="149" t="str">
        <f>+VLOOKUP($A9097,mUNICIPIOS!$B$4:$F$343,4,0)</f>
        <v>San Juan Cotzal</v>
      </c>
      <c r="G9097" s="139" t="str">
        <f t="shared" ref="G9097:K9097" si="9337">+G9059</f>
        <v>02</v>
      </c>
      <c r="H9097" t="str">
        <f t="shared" si="9337"/>
        <v>IIC</v>
      </c>
      <c r="I9097" t="str">
        <f t="shared" si="9337"/>
        <v>Índice de Información a la Ciudadanía</v>
      </c>
      <c r="J9097" t="str">
        <f t="shared" si="9337"/>
        <v>02-03</v>
      </c>
      <c r="K9097" t="str">
        <f t="shared" si="9337"/>
        <v>Información pública de oficio actualizada y disponible de acuerdo a la LAIP y uso de internet.</v>
      </c>
      <c r="L9097" s="150">
        <f>+VLOOKUP($E9097,IIC_2018!$B$8:$Q$347,9,0)</f>
        <v>0.99999999999999989</v>
      </c>
      <c r="M9097" s="142" t="str">
        <f>+VLOOKUP($E9097,IIC_2018!$B$8:$Q$347,10,0)</f>
        <v>Alto</v>
      </c>
    </row>
    <row r="9098" spans="1:13" x14ac:dyDescent="0.3">
      <c r="A9098" s="139">
        <f t="shared" si="9307"/>
        <v>240</v>
      </c>
      <c r="B9098" s="148">
        <f t="shared" si="9309"/>
        <v>10</v>
      </c>
      <c r="D9098" s="149" t="str">
        <f>+VLOOKUP($A9098,mUNICIPIOS!$B$4:$F$343,2,0)</f>
        <v>Quiché</v>
      </c>
      <c r="E9098" s="149">
        <f>+VLOOKUP($A9098,mUNICIPIOS!$B$4:$F$343,3,0)</f>
        <v>1411</v>
      </c>
      <c r="F9098" s="149" t="str">
        <f>+VLOOKUP($A9098,mUNICIPIOS!$B$4:$F$343,4,0)</f>
        <v>San Juan Cotzal</v>
      </c>
      <c r="G9098" s="139" t="str">
        <f t="shared" ref="G9098:K9098" si="9338">+G9060</f>
        <v>02</v>
      </c>
      <c r="H9098" t="str">
        <f t="shared" si="9338"/>
        <v>IIC</v>
      </c>
      <c r="I9098" t="str">
        <f t="shared" si="9338"/>
        <v>Índice de Información a la Ciudadanía</v>
      </c>
      <c r="J9098" t="str">
        <f t="shared" si="9338"/>
        <v>02-04</v>
      </c>
      <c r="K9098" t="str">
        <f t="shared" si="9338"/>
        <v>Relación del monto contratado por medio de Guate compras con el total del presupuesto de egresos vigente.</v>
      </c>
      <c r="L9098" s="150">
        <f>+VLOOKUP($E9098,IIC_2018!$B$8:$Q$347,12,0)</f>
        <v>0.31181254087886229</v>
      </c>
      <c r="M9098" s="142" t="str">
        <f>+VLOOKUP($E9098,IIC_2018!$B$8:$Q$347,13,0)</f>
        <v>Medio bajo</v>
      </c>
    </row>
    <row r="9099" spans="1:13" x14ac:dyDescent="0.3">
      <c r="A9099" s="139">
        <f t="shared" si="9307"/>
        <v>240</v>
      </c>
      <c r="B9099" s="148">
        <f t="shared" si="9309"/>
        <v>11</v>
      </c>
      <c r="D9099" s="149" t="str">
        <f>+VLOOKUP($A9099,mUNICIPIOS!$B$4:$F$343,2,0)</f>
        <v>Quiché</v>
      </c>
      <c r="E9099" s="149">
        <f>+VLOOKUP($A9099,mUNICIPIOS!$B$4:$F$343,3,0)</f>
        <v>1411</v>
      </c>
      <c r="F9099" s="149" t="str">
        <f>+VLOOKUP($A9099,mUNICIPIOS!$B$4:$F$343,4,0)</f>
        <v>San Juan Cotzal</v>
      </c>
      <c r="G9099" s="139" t="str">
        <f t="shared" ref="G9099:K9099" si="9339">+G9061</f>
        <v>02</v>
      </c>
      <c r="H9099" t="str">
        <f t="shared" si="9339"/>
        <v>IIC</v>
      </c>
      <c r="I9099" t="str">
        <f t="shared" si="9339"/>
        <v>Índice de Información a la Ciudadanía</v>
      </c>
      <c r="J9099" t="str">
        <f t="shared" si="9339"/>
        <v>INDICE</v>
      </c>
      <c r="K9099">
        <f t="shared" si="9339"/>
        <v>0</v>
      </c>
      <c r="L9099" s="150">
        <f>+VLOOKUP($E9099,IIC_2018!$B$8:$Q$347,15,0)</f>
        <v>0.73420313521971559</v>
      </c>
      <c r="M9099" s="142" t="str">
        <f>+VLOOKUP($E9099,IIC_2018!$B$8:$Q$347,16,0)</f>
        <v>Medio alto</v>
      </c>
    </row>
    <row r="9100" spans="1:13" x14ac:dyDescent="0.3">
      <c r="A9100" s="139">
        <f t="shared" si="9307"/>
        <v>240</v>
      </c>
      <c r="B9100" s="148">
        <f t="shared" si="9309"/>
        <v>12</v>
      </c>
      <c r="D9100" s="149" t="str">
        <f>+VLOOKUP($A9100,mUNICIPIOS!$B$4:$F$343,2,0)</f>
        <v>Quiché</v>
      </c>
      <c r="E9100" s="149">
        <f>+VLOOKUP($A9100,mUNICIPIOS!$B$4:$F$343,3,0)</f>
        <v>1411</v>
      </c>
      <c r="F9100" s="149" t="str">
        <f>+VLOOKUP($A9100,mUNICIPIOS!$B$4:$F$343,4,0)</f>
        <v>San Juan Cotzal</v>
      </c>
      <c r="G9100" s="139" t="str">
        <f t="shared" ref="G9100:K9100" si="9340">+G9062</f>
        <v>03</v>
      </c>
      <c r="H9100" t="str">
        <f t="shared" si="9340"/>
        <v>ISP</v>
      </c>
      <c r="I9100" t="str">
        <f t="shared" si="9340"/>
        <v>Índice de Servicios Públicos</v>
      </c>
      <c r="J9100" t="str">
        <f t="shared" si="9340"/>
        <v>03-01</v>
      </c>
      <c r="K9100" t="str">
        <f t="shared" si="9340"/>
        <v>Cobertura del servicio público de agua</v>
      </c>
      <c r="L9100" s="150">
        <f>+VLOOKUP($E9100,ISP_2018!$B$8:$T$347,3,0)</f>
        <v>0.35946111451316592</v>
      </c>
      <c r="M9100" s="142" t="str">
        <f>+VLOOKUP($E9100,ISP_2018!$B$8:$T$347,4,0)</f>
        <v>Medio bajo</v>
      </c>
    </row>
    <row r="9101" spans="1:13" x14ac:dyDescent="0.3">
      <c r="A9101" s="139">
        <f t="shared" si="9307"/>
        <v>240</v>
      </c>
      <c r="B9101" s="148">
        <f t="shared" si="9309"/>
        <v>13</v>
      </c>
      <c r="D9101" s="149" t="str">
        <f>+VLOOKUP($A9101,mUNICIPIOS!$B$4:$F$343,2,0)</f>
        <v>Quiché</v>
      </c>
      <c r="E9101" s="149">
        <f>+VLOOKUP($A9101,mUNICIPIOS!$B$4:$F$343,3,0)</f>
        <v>1411</v>
      </c>
      <c r="F9101" s="149" t="str">
        <f>+VLOOKUP($A9101,mUNICIPIOS!$B$4:$F$343,4,0)</f>
        <v>San Juan Cotzal</v>
      </c>
      <c r="G9101" s="139" t="str">
        <f t="shared" ref="G9101:K9101" si="9341">+G9063</f>
        <v>03</v>
      </c>
      <c r="H9101" t="str">
        <f t="shared" si="9341"/>
        <v>ISP</v>
      </c>
      <c r="I9101" t="str">
        <f t="shared" si="9341"/>
        <v>Índice de Servicios Públicos</v>
      </c>
      <c r="J9101" t="str">
        <f t="shared" si="9341"/>
        <v>03-02</v>
      </c>
      <c r="K9101" t="str">
        <f t="shared" si="9341"/>
        <v>Control de la calidad del servicio público de agua</v>
      </c>
      <c r="L9101" s="150">
        <f>+VLOOKUP($E9101,ISP_2018!$B$8:$T$347,6,0)</f>
        <v>0</v>
      </c>
      <c r="M9101" s="142" t="str">
        <f>+VLOOKUP($E9101,ISP_2018!$B$8:$T$347,7,0)</f>
        <v>Bajo</v>
      </c>
    </row>
    <row r="9102" spans="1:13" x14ac:dyDescent="0.3">
      <c r="A9102" s="139">
        <f t="shared" si="9307"/>
        <v>240</v>
      </c>
      <c r="B9102" s="148">
        <f t="shared" si="9309"/>
        <v>14</v>
      </c>
      <c r="D9102" s="149" t="str">
        <f>+VLOOKUP($A9102,mUNICIPIOS!$B$4:$F$343,2,0)</f>
        <v>Quiché</v>
      </c>
      <c r="E9102" s="149">
        <f>+VLOOKUP($A9102,mUNICIPIOS!$B$4:$F$343,3,0)</f>
        <v>1411</v>
      </c>
      <c r="F9102" s="149" t="str">
        <f>+VLOOKUP($A9102,mUNICIPIOS!$B$4:$F$343,4,0)</f>
        <v>San Juan Cotzal</v>
      </c>
      <c r="G9102" s="139" t="str">
        <f t="shared" ref="G9102:K9102" si="9342">+G9064</f>
        <v>03</v>
      </c>
      <c r="H9102" t="str">
        <f t="shared" si="9342"/>
        <v>ISP</v>
      </c>
      <c r="I9102" t="str">
        <f t="shared" si="9342"/>
        <v>Índice de Servicios Públicos</v>
      </c>
      <c r="J9102" t="str">
        <f t="shared" si="9342"/>
        <v>03-03</v>
      </c>
      <c r="K9102" t="str">
        <f t="shared" si="9342"/>
        <v>Disposición  y tratamiento  de aguas residuales</v>
      </c>
      <c r="L9102" s="150">
        <f>+VLOOKUP($E9102,ISP_2018!$B$8:$T$347,9,0)</f>
        <v>0.23329033750274511</v>
      </c>
      <c r="M9102" s="142" t="str">
        <f>+VLOOKUP($E9102,ISP_2018!$B$8:$T$347,10,0)</f>
        <v>Medio bajo</v>
      </c>
    </row>
    <row r="9103" spans="1:13" x14ac:dyDescent="0.3">
      <c r="A9103" s="139">
        <f t="shared" si="9307"/>
        <v>240</v>
      </c>
      <c r="B9103" s="148">
        <f t="shared" si="9309"/>
        <v>15</v>
      </c>
      <c r="D9103" s="149" t="str">
        <f>+VLOOKUP($A9103,mUNICIPIOS!$B$4:$F$343,2,0)</f>
        <v>Quiché</v>
      </c>
      <c r="E9103" s="149">
        <f>+VLOOKUP($A9103,mUNICIPIOS!$B$4:$F$343,3,0)</f>
        <v>1411</v>
      </c>
      <c r="F9103" s="149" t="str">
        <f>+VLOOKUP($A9103,mUNICIPIOS!$B$4:$F$343,4,0)</f>
        <v>San Juan Cotzal</v>
      </c>
      <c r="G9103" s="139" t="str">
        <f t="shared" ref="G9103:K9103" si="9343">+G9065</f>
        <v>03</v>
      </c>
      <c r="H9103" t="str">
        <f t="shared" si="9343"/>
        <v>ISP</v>
      </c>
      <c r="I9103" t="str">
        <f t="shared" si="9343"/>
        <v>Índice de Servicios Públicos</v>
      </c>
      <c r="J9103" t="str">
        <f t="shared" si="9343"/>
        <v>03-04</v>
      </c>
      <c r="K9103" t="str">
        <f t="shared" si="9343"/>
        <v>Gestión y manejo de los residuos y desechos sólidos</v>
      </c>
      <c r="L9103" s="150">
        <f>+VLOOKUP($E9103,ISP_2018!$B$8:$T$347,12,0)</f>
        <v>0.19329370334390789</v>
      </c>
      <c r="M9103" s="142" t="str">
        <f>+VLOOKUP($E9103,ISP_2018!$B$8:$T$347,13,0)</f>
        <v>Bajo</v>
      </c>
    </row>
    <row r="9104" spans="1:13" x14ac:dyDescent="0.3">
      <c r="A9104" s="139">
        <f t="shared" si="9307"/>
        <v>240</v>
      </c>
      <c r="B9104" s="148">
        <f t="shared" si="9309"/>
        <v>16</v>
      </c>
      <c r="D9104" s="149" t="str">
        <f>+VLOOKUP($A9104,mUNICIPIOS!$B$4:$F$343,2,0)</f>
        <v>Quiché</v>
      </c>
      <c r="E9104" s="149">
        <f>+VLOOKUP($A9104,mUNICIPIOS!$B$4:$F$343,3,0)</f>
        <v>1411</v>
      </c>
      <c r="F9104" s="149" t="str">
        <f>+VLOOKUP($A9104,mUNICIPIOS!$B$4:$F$343,4,0)</f>
        <v>San Juan Cotzal</v>
      </c>
      <c r="G9104" s="139" t="str">
        <f t="shared" ref="G9104:K9104" si="9344">+G9066</f>
        <v>03</v>
      </c>
      <c r="H9104" t="str">
        <f t="shared" si="9344"/>
        <v>ISP</v>
      </c>
      <c r="I9104" t="str">
        <f t="shared" si="9344"/>
        <v>Índice de Servicios Públicos</v>
      </c>
      <c r="J9104" t="str">
        <f t="shared" si="9344"/>
        <v>03-05</v>
      </c>
      <c r="K9104" t="str">
        <f t="shared" si="9344"/>
        <v>Gestión de servicios públicos municipales</v>
      </c>
      <c r="L9104" s="150">
        <f>+VLOOKUP($E9104,ISP_2018!$B$8:$T$347,15,0)</f>
        <v>0.40322580645161288</v>
      </c>
      <c r="M9104" s="142" t="str">
        <f>+VLOOKUP($E9104,ISP_2018!$B$8:$T$347,16,0)</f>
        <v>Medio</v>
      </c>
    </row>
    <row r="9105" spans="1:13" x14ac:dyDescent="0.3">
      <c r="A9105" s="139">
        <f t="shared" si="9307"/>
        <v>240</v>
      </c>
      <c r="B9105" s="148">
        <f t="shared" si="9309"/>
        <v>17</v>
      </c>
      <c r="D9105" s="149" t="str">
        <f>+VLOOKUP($A9105,mUNICIPIOS!$B$4:$F$343,2,0)</f>
        <v>Quiché</v>
      </c>
      <c r="E9105" s="149">
        <f>+VLOOKUP($A9105,mUNICIPIOS!$B$4:$F$343,3,0)</f>
        <v>1411</v>
      </c>
      <c r="F9105" s="149" t="str">
        <f>+VLOOKUP($A9105,mUNICIPIOS!$B$4:$F$343,4,0)</f>
        <v>San Juan Cotzal</v>
      </c>
      <c r="G9105" s="139" t="str">
        <f t="shared" ref="G9105:K9105" si="9345">+G9067</f>
        <v>03</v>
      </c>
      <c r="H9105" t="str">
        <f t="shared" si="9345"/>
        <v>ISP</v>
      </c>
      <c r="I9105" t="str">
        <f t="shared" si="9345"/>
        <v>Índice de Servicios Públicos</v>
      </c>
      <c r="J9105" t="str">
        <f t="shared" si="9345"/>
        <v>INDICE</v>
      </c>
      <c r="K9105">
        <f t="shared" si="9345"/>
        <v>0</v>
      </c>
      <c r="L9105" s="150">
        <f>+VLOOKUP($E9105,ISP_2018!$B$8:$T$347,18,0)</f>
        <v>0.20190808091096979</v>
      </c>
      <c r="M9105" s="142" t="str">
        <f>+VLOOKUP($E9105,ISP_2018!$B$8:$T$347,19,0)</f>
        <v>Medio bajo</v>
      </c>
    </row>
    <row r="9106" spans="1:13" x14ac:dyDescent="0.3">
      <c r="A9106" s="139">
        <f t="shared" si="9307"/>
        <v>240</v>
      </c>
      <c r="B9106" s="148">
        <f t="shared" si="9309"/>
        <v>18</v>
      </c>
      <c r="D9106" s="149" t="str">
        <f>+VLOOKUP($A9106,mUNICIPIOS!$B$4:$F$343,2,0)</f>
        <v>Quiché</v>
      </c>
      <c r="E9106" s="149">
        <f>+VLOOKUP($A9106,mUNICIPIOS!$B$4:$F$343,3,0)</f>
        <v>1411</v>
      </c>
      <c r="F9106" s="149" t="str">
        <f>+VLOOKUP($A9106,mUNICIPIOS!$B$4:$F$343,4,0)</f>
        <v>San Juan Cotzal</v>
      </c>
      <c r="G9106" s="139" t="str">
        <f t="shared" ref="G9106:K9106" si="9346">+G9068</f>
        <v>04</v>
      </c>
      <c r="H9106" t="str">
        <f t="shared" si="9346"/>
        <v>IGA</v>
      </c>
      <c r="I9106" t="str">
        <f t="shared" si="9346"/>
        <v>Índice de Gestión Administrativa</v>
      </c>
      <c r="J9106" t="str">
        <f t="shared" si="9346"/>
        <v>04-01</v>
      </c>
      <c r="K9106" t="str">
        <f t="shared" si="9346"/>
        <v>Existencia de elementos de atención municipal orientada al vecino</v>
      </c>
      <c r="L9106" s="150">
        <f>+VLOOKUP($E9106,IGA_2018!$B$8:$N$347,3,0)</f>
        <v>0.25</v>
      </c>
      <c r="M9106" s="142" t="str">
        <f>+VLOOKUP($E9106,IGA_2018!$B$8:$N$347,4,0)</f>
        <v>Medio bajo</v>
      </c>
    </row>
    <row r="9107" spans="1:13" x14ac:dyDescent="0.3">
      <c r="A9107" s="139">
        <f t="shared" si="9307"/>
        <v>240</v>
      </c>
      <c r="B9107" s="148">
        <f t="shared" si="9309"/>
        <v>19</v>
      </c>
      <c r="D9107" s="149" t="str">
        <f>+VLOOKUP($A9107,mUNICIPIOS!$B$4:$F$343,2,0)</f>
        <v>Quiché</v>
      </c>
      <c r="E9107" s="149">
        <f>+VLOOKUP($A9107,mUNICIPIOS!$B$4:$F$343,3,0)</f>
        <v>1411</v>
      </c>
      <c r="F9107" s="149" t="str">
        <f>+VLOOKUP($A9107,mUNICIPIOS!$B$4:$F$343,4,0)</f>
        <v>San Juan Cotzal</v>
      </c>
      <c r="G9107" s="139" t="str">
        <f t="shared" ref="G9107:K9107" si="9347">+G9069</f>
        <v>04</v>
      </c>
      <c r="H9107" t="str">
        <f t="shared" si="9347"/>
        <v>IGA</v>
      </c>
      <c r="I9107" t="str">
        <f t="shared" si="9347"/>
        <v>Índice de Gestión Administrativa</v>
      </c>
      <c r="J9107" t="str">
        <f t="shared" si="9347"/>
        <v>04-02</v>
      </c>
      <c r="K9107" t="str">
        <f t="shared" si="9347"/>
        <v>Gestión del recurso humano.</v>
      </c>
      <c r="L9107" s="150">
        <f>+VLOOKUP($E9107,IGA_2018!$B$8:$N$347,6,0)</f>
        <v>0.49549317537986109</v>
      </c>
      <c r="M9107" s="142" t="str">
        <f>+VLOOKUP($E9107,IGA_2018!$B$8:$N$347,7,0)</f>
        <v>Medio</v>
      </c>
    </row>
    <row r="9108" spans="1:13" x14ac:dyDescent="0.3">
      <c r="A9108" s="139">
        <f t="shared" si="9307"/>
        <v>240</v>
      </c>
      <c r="B9108" s="148">
        <f t="shared" si="9309"/>
        <v>20</v>
      </c>
      <c r="D9108" s="149" t="str">
        <f>+VLOOKUP($A9108,mUNICIPIOS!$B$4:$F$343,2,0)</f>
        <v>Quiché</v>
      </c>
      <c r="E9108" s="149">
        <f>+VLOOKUP($A9108,mUNICIPIOS!$B$4:$F$343,3,0)</f>
        <v>1411</v>
      </c>
      <c r="F9108" s="149" t="str">
        <f>+VLOOKUP($A9108,mUNICIPIOS!$B$4:$F$343,4,0)</f>
        <v>San Juan Cotzal</v>
      </c>
      <c r="G9108" s="139" t="str">
        <f t="shared" ref="G9108:K9108" si="9348">+G9070</f>
        <v>04</v>
      </c>
      <c r="H9108" t="str">
        <f t="shared" si="9348"/>
        <v>IGA</v>
      </c>
      <c r="I9108" t="str">
        <f t="shared" si="9348"/>
        <v>Índice de Gestión Administrativa</v>
      </c>
      <c r="J9108" t="str">
        <f t="shared" si="9348"/>
        <v>04-03</v>
      </c>
      <c r="K9108" t="str">
        <f t="shared" si="9348"/>
        <v>Existencia de oficinas municipales con instrumentos de gestión.</v>
      </c>
      <c r="L9108" s="150">
        <f>+VLOOKUP($E9108,IGA_2018!$B$8:$N$347,9,0)</f>
        <v>0.8125</v>
      </c>
      <c r="M9108" s="142" t="str">
        <f>+VLOOKUP($E9108,IGA_2018!$B$8:$N$347,10,0)</f>
        <v>Alto</v>
      </c>
    </row>
    <row r="9109" spans="1:13" x14ac:dyDescent="0.3">
      <c r="A9109" s="139">
        <f t="shared" si="9307"/>
        <v>240</v>
      </c>
      <c r="B9109" s="148">
        <f t="shared" si="9309"/>
        <v>21</v>
      </c>
      <c r="D9109" s="149" t="str">
        <f>+VLOOKUP($A9109,mUNICIPIOS!$B$4:$F$343,2,0)</f>
        <v>Quiché</v>
      </c>
      <c r="E9109" s="149">
        <f>+VLOOKUP($A9109,mUNICIPIOS!$B$4:$F$343,3,0)</f>
        <v>1411</v>
      </c>
      <c r="F9109" s="149" t="str">
        <f>+VLOOKUP($A9109,mUNICIPIOS!$B$4:$F$343,4,0)</f>
        <v>San Juan Cotzal</v>
      </c>
      <c r="G9109" s="139" t="str">
        <f t="shared" ref="G9109:K9109" si="9349">+G9071</f>
        <v>04</v>
      </c>
      <c r="H9109" t="str">
        <f t="shared" si="9349"/>
        <v>IGA</v>
      </c>
      <c r="I9109" t="str">
        <f t="shared" si="9349"/>
        <v>Índice de Gestión Administrativa</v>
      </c>
      <c r="J9109" t="str">
        <f t="shared" si="9349"/>
        <v>INDICE</v>
      </c>
      <c r="K9109">
        <f t="shared" si="9349"/>
        <v>0</v>
      </c>
      <c r="L9109" s="150">
        <f>+VLOOKUP($E9109,IGA_2018!$B$8:$N$347,12,0)</f>
        <v>0.53279761138295134</v>
      </c>
      <c r="M9109" s="142" t="str">
        <f>+VLOOKUP($E9109,IGA_2018!$B$8:$N$347,13,0)</f>
        <v>Medio</v>
      </c>
    </row>
    <row r="9110" spans="1:13" x14ac:dyDescent="0.3">
      <c r="A9110" s="139">
        <f t="shared" si="9307"/>
        <v>240</v>
      </c>
      <c r="B9110" s="148">
        <f t="shared" si="9309"/>
        <v>22</v>
      </c>
      <c r="D9110" s="149" t="str">
        <f>+VLOOKUP($A9110,mUNICIPIOS!$B$4:$F$343,2,0)</f>
        <v>Quiché</v>
      </c>
      <c r="E9110" s="149">
        <f>+VLOOKUP($A9110,mUNICIPIOS!$B$4:$F$343,3,0)</f>
        <v>1411</v>
      </c>
      <c r="F9110" s="149" t="str">
        <f>+VLOOKUP($A9110,mUNICIPIOS!$B$4:$F$343,4,0)</f>
        <v>San Juan Cotzal</v>
      </c>
      <c r="G9110" s="139" t="str">
        <f t="shared" ref="G9110:K9110" si="9350">+G9072</f>
        <v>05</v>
      </c>
      <c r="H9110" t="str">
        <f t="shared" si="9350"/>
        <v>IGF</v>
      </c>
      <c r="I9110" t="str">
        <f t="shared" si="9350"/>
        <v>Índice de Gestión Financiera</v>
      </c>
      <c r="J9110" t="str">
        <f t="shared" si="9350"/>
        <v>05-01</v>
      </c>
      <c r="K9110" t="str">
        <f t="shared" si="9350"/>
        <v>Autonomía financiera municipal</v>
      </c>
      <c r="L9110" s="150">
        <f>+VLOOKUP($E9110,IGF_2018!$B$8:$Z$347,3,0)</f>
        <v>0.20422094845772273</v>
      </c>
      <c r="M9110" s="142" t="str">
        <f>+VLOOKUP($E9110,IGF_2018!$B$8:$Z$347,4,0)</f>
        <v>Medio bajo</v>
      </c>
    </row>
    <row r="9111" spans="1:13" x14ac:dyDescent="0.3">
      <c r="A9111" s="139">
        <f t="shared" si="9307"/>
        <v>240</v>
      </c>
      <c r="B9111" s="148">
        <f t="shared" si="9309"/>
        <v>23</v>
      </c>
      <c r="D9111" s="149" t="str">
        <f>+VLOOKUP($A9111,mUNICIPIOS!$B$4:$F$343,2,0)</f>
        <v>Quiché</v>
      </c>
      <c r="E9111" s="149">
        <f>+VLOOKUP($A9111,mUNICIPIOS!$B$4:$F$343,3,0)</f>
        <v>1411</v>
      </c>
      <c r="F9111" s="149" t="str">
        <f>+VLOOKUP($A9111,mUNICIPIOS!$B$4:$F$343,4,0)</f>
        <v>San Juan Cotzal</v>
      </c>
      <c r="G9111" s="139" t="str">
        <f t="shared" ref="G9111:K9111" si="9351">+G9073</f>
        <v>05</v>
      </c>
      <c r="H9111" t="str">
        <f t="shared" si="9351"/>
        <v>IGF</v>
      </c>
      <c r="I9111" t="str">
        <f t="shared" si="9351"/>
        <v>Índice de Gestión Financiera</v>
      </c>
      <c r="J9111" t="str">
        <f t="shared" si="9351"/>
        <v>05-02</v>
      </c>
      <c r="K9111" t="str">
        <f t="shared" si="9351"/>
        <v xml:space="preserve">Ingresos propios por habitante -sin regalías- </v>
      </c>
      <c r="L9111" s="150">
        <f>+VLOOKUP($E9111,IGF_2018!$B$8:$Z$347,6,0)</f>
        <v>8.2553472988993751E-2</v>
      </c>
      <c r="M9111" s="142" t="str">
        <f>+VLOOKUP($E9111,IGF_2018!$B$8:$Z$347,7,0)</f>
        <v>Bajo</v>
      </c>
    </row>
    <row r="9112" spans="1:13" x14ac:dyDescent="0.3">
      <c r="A9112" s="139">
        <f t="shared" si="9307"/>
        <v>240</v>
      </c>
      <c r="B9112" s="148">
        <f t="shared" si="9309"/>
        <v>24</v>
      </c>
      <c r="D9112" s="149" t="str">
        <f>+VLOOKUP($A9112,mUNICIPIOS!$B$4:$F$343,2,0)</f>
        <v>Quiché</v>
      </c>
      <c r="E9112" s="149">
        <f>+VLOOKUP($A9112,mUNICIPIOS!$B$4:$F$343,3,0)</f>
        <v>1411</v>
      </c>
      <c r="F9112" s="149" t="str">
        <f>+VLOOKUP($A9112,mUNICIPIOS!$B$4:$F$343,4,0)</f>
        <v>San Juan Cotzal</v>
      </c>
      <c r="G9112" s="139" t="str">
        <f t="shared" ref="G9112:K9112" si="9352">+G9074</f>
        <v>05</v>
      </c>
      <c r="H9112" t="str">
        <f t="shared" si="9352"/>
        <v>IGF</v>
      </c>
      <c r="I9112" t="str">
        <f t="shared" si="9352"/>
        <v>Índice de Gestión Financiera</v>
      </c>
      <c r="J9112" t="str">
        <f t="shared" si="9352"/>
        <v>05-03</v>
      </c>
      <c r="K9112" t="str">
        <f t="shared" si="9352"/>
        <v>Ingresos del IUSI en relación a los ingresos propios -sin regalías-</v>
      </c>
      <c r="L9112" s="150">
        <f>+VLOOKUP($E9112,IGF_2018!$B$8:$Z$347,9,0)</f>
        <v>8.2295865540996258E-2</v>
      </c>
      <c r="M9112" s="142" t="str">
        <f>+VLOOKUP($E9112,IGF_2018!$B$8:$Z$347,10,0)</f>
        <v>Bajo</v>
      </c>
    </row>
    <row r="9113" spans="1:13" x14ac:dyDescent="0.3">
      <c r="A9113" s="139">
        <f t="shared" si="9307"/>
        <v>240</v>
      </c>
      <c r="B9113" s="148">
        <f t="shared" si="9309"/>
        <v>25</v>
      </c>
      <c r="D9113" s="149" t="str">
        <f>+VLOOKUP($A9113,mUNICIPIOS!$B$4:$F$343,2,0)</f>
        <v>Quiché</v>
      </c>
      <c r="E9113" s="149">
        <f>+VLOOKUP($A9113,mUNICIPIOS!$B$4:$F$343,3,0)</f>
        <v>1411</v>
      </c>
      <c r="F9113" s="149" t="str">
        <f>+VLOOKUP($A9113,mUNICIPIOS!$B$4:$F$343,4,0)</f>
        <v>San Juan Cotzal</v>
      </c>
      <c r="G9113" s="139" t="str">
        <f t="shared" ref="G9113:K9113" si="9353">+G9075</f>
        <v>05</v>
      </c>
      <c r="H9113" t="str">
        <f t="shared" si="9353"/>
        <v>IGF</v>
      </c>
      <c r="I9113" t="str">
        <f t="shared" si="9353"/>
        <v>Índice de Gestión Financiera</v>
      </c>
      <c r="J9113" t="str">
        <f t="shared" si="9353"/>
        <v>05-04</v>
      </c>
      <c r="K9113" t="str">
        <f t="shared" si="9353"/>
        <v>Inversión anual en capital fijo por habitante</v>
      </c>
      <c r="L9113" s="150">
        <f>+VLOOKUP($E9113,IGF_2018!$B$8:$Z$347,12,0)</f>
        <v>4.4870158462794768E-2</v>
      </c>
      <c r="M9113" s="142" t="str">
        <f>+VLOOKUP($E9113,IGF_2018!$B$8:$Z$347,13,0)</f>
        <v>Bajo</v>
      </c>
    </row>
    <row r="9114" spans="1:13" x14ac:dyDescent="0.3">
      <c r="A9114" s="139">
        <f t="shared" si="9307"/>
        <v>240</v>
      </c>
      <c r="B9114" s="148">
        <f t="shared" si="9309"/>
        <v>26</v>
      </c>
      <c r="D9114" s="149" t="str">
        <f>+VLOOKUP($A9114,mUNICIPIOS!$B$4:$F$343,2,0)</f>
        <v>Quiché</v>
      </c>
      <c r="E9114" s="149">
        <f>+VLOOKUP($A9114,mUNICIPIOS!$B$4:$F$343,3,0)</f>
        <v>1411</v>
      </c>
      <c r="F9114" s="149" t="str">
        <f>+VLOOKUP($A9114,mUNICIPIOS!$B$4:$F$343,4,0)</f>
        <v>San Juan Cotzal</v>
      </c>
      <c r="G9114" s="139" t="str">
        <f t="shared" ref="G9114:K9114" si="9354">+G9076</f>
        <v>05</v>
      </c>
      <c r="H9114" t="str">
        <f t="shared" si="9354"/>
        <v>IGF</v>
      </c>
      <c r="I9114" t="str">
        <f t="shared" si="9354"/>
        <v>Índice de Gestión Financiera</v>
      </c>
      <c r="J9114" t="str">
        <f t="shared" si="9354"/>
        <v>05-05</v>
      </c>
      <c r="K9114" t="str">
        <f t="shared" si="9354"/>
        <v>Inversión anual en capital fijo con recursos percibidos por ingresos propios</v>
      </c>
      <c r="L9114" s="150">
        <f>+VLOOKUP($E9114,IGF_2018!$B$8:$Z$347,15,0)</f>
        <v>0.57199359124050031</v>
      </c>
      <c r="M9114" s="142" t="str">
        <f>+VLOOKUP($E9114,IGF_2018!$B$8:$Z$347,16,0)</f>
        <v>Medio</v>
      </c>
    </row>
    <row r="9115" spans="1:13" x14ac:dyDescent="0.3">
      <c r="A9115" s="139">
        <f t="shared" si="9307"/>
        <v>240</v>
      </c>
      <c r="B9115" s="148">
        <f t="shared" si="9309"/>
        <v>27</v>
      </c>
      <c r="D9115" s="149" t="str">
        <f>+VLOOKUP($A9115,mUNICIPIOS!$B$4:$F$343,2,0)</f>
        <v>Quiché</v>
      </c>
      <c r="E9115" s="149">
        <f>+VLOOKUP($A9115,mUNICIPIOS!$B$4:$F$343,3,0)</f>
        <v>1411</v>
      </c>
      <c r="F9115" s="149" t="str">
        <f>+VLOOKUP($A9115,mUNICIPIOS!$B$4:$F$343,4,0)</f>
        <v>San Juan Cotzal</v>
      </c>
      <c r="G9115" s="139" t="str">
        <f t="shared" ref="G9115:K9115" si="9355">+G9077</f>
        <v>05</v>
      </c>
      <c r="H9115" t="str">
        <f t="shared" si="9355"/>
        <v>IGF</v>
      </c>
      <c r="I9115" t="str">
        <f t="shared" si="9355"/>
        <v>Índice de Gestión Financiera</v>
      </c>
      <c r="J9115" t="str">
        <f t="shared" si="9355"/>
        <v>05-06</v>
      </c>
      <c r="K9115" t="str">
        <f t="shared" si="9355"/>
        <v xml:space="preserve">Inversión anual en capital fijo con recursos percibidos por transferencias del Gobierno Central </v>
      </c>
      <c r="L9115" s="150">
        <f>+VLOOKUP($E9115,IGF_2018!$B$8:$Z$347,18,0)</f>
        <v>0.20206983706811613</v>
      </c>
      <c r="M9115" s="142" t="str">
        <f>+VLOOKUP($E9115,IGF_2018!$B$8:$Z$347,19,0)</f>
        <v>Medio bajo</v>
      </c>
    </row>
    <row r="9116" spans="1:13" x14ac:dyDescent="0.3">
      <c r="A9116" s="139">
        <f t="shared" si="9307"/>
        <v>240</v>
      </c>
      <c r="B9116" s="148">
        <f t="shared" si="9309"/>
        <v>28</v>
      </c>
      <c r="D9116" s="149" t="str">
        <f>+VLOOKUP($A9116,mUNICIPIOS!$B$4:$F$343,2,0)</f>
        <v>Quiché</v>
      </c>
      <c r="E9116" s="149">
        <f>+VLOOKUP($A9116,mUNICIPIOS!$B$4:$F$343,3,0)</f>
        <v>1411</v>
      </c>
      <c r="F9116" s="149" t="str">
        <f>+VLOOKUP($A9116,mUNICIPIOS!$B$4:$F$343,4,0)</f>
        <v>San Juan Cotzal</v>
      </c>
      <c r="G9116" s="139" t="str">
        <f t="shared" ref="G9116:K9116" si="9356">+G9078</f>
        <v>05</v>
      </c>
      <c r="H9116" t="str">
        <f t="shared" si="9356"/>
        <v>IGF</v>
      </c>
      <c r="I9116" t="str">
        <f t="shared" si="9356"/>
        <v>Índice de Gestión Financiera</v>
      </c>
      <c r="J9116" t="str">
        <f t="shared" si="9356"/>
        <v>05-07</v>
      </c>
      <c r="K9116" t="str">
        <f t="shared" si="9356"/>
        <v>Financiamiento por endeudamiento municipal</v>
      </c>
      <c r="L9116" s="150">
        <f>+VLOOKUP($E9116,IGF_2018!$B$8:$Z$347,21,0)</f>
        <v>1</v>
      </c>
      <c r="M9116" s="142" t="str">
        <f>+VLOOKUP($E9116,IGF_2018!$B$8:$Z$347,22,0)</f>
        <v>Alto</v>
      </c>
    </row>
    <row r="9117" spans="1:13" x14ac:dyDescent="0.3">
      <c r="A9117" s="139">
        <f t="shared" si="9307"/>
        <v>240</v>
      </c>
      <c r="B9117" s="148">
        <f t="shared" si="9309"/>
        <v>29</v>
      </c>
      <c r="D9117" s="149" t="str">
        <f>+VLOOKUP($A9117,mUNICIPIOS!$B$4:$F$343,2,0)</f>
        <v>Quiché</v>
      </c>
      <c r="E9117" s="149">
        <f>+VLOOKUP($A9117,mUNICIPIOS!$B$4:$F$343,3,0)</f>
        <v>1411</v>
      </c>
      <c r="F9117" s="149" t="str">
        <f>+VLOOKUP($A9117,mUNICIPIOS!$B$4:$F$343,4,0)</f>
        <v>San Juan Cotzal</v>
      </c>
      <c r="G9117" s="139" t="str">
        <f t="shared" ref="G9117:K9117" si="9357">+G9079</f>
        <v>05</v>
      </c>
      <c r="H9117" t="str">
        <f t="shared" si="9357"/>
        <v>IGF</v>
      </c>
      <c r="I9117" t="str">
        <f t="shared" si="9357"/>
        <v>Índice de Gestión Financiera</v>
      </c>
      <c r="J9117" t="str">
        <f t="shared" si="9357"/>
        <v>INDICE</v>
      </c>
      <c r="K9117">
        <f t="shared" si="9357"/>
        <v>0</v>
      </c>
      <c r="L9117" s="150">
        <f>+VLOOKUP($E9117,IGF_2018!$B$8:$Z$347,24,0)</f>
        <v>0.34747782952058404</v>
      </c>
      <c r="M9117" s="142" t="str">
        <f>+VLOOKUP($E9117,IGF_2018!$B$8:$Z$347,25,0)</f>
        <v>Medio bajo</v>
      </c>
    </row>
    <row r="9118" spans="1:13" x14ac:dyDescent="0.3">
      <c r="A9118" s="139">
        <f t="shared" si="9307"/>
        <v>240</v>
      </c>
      <c r="B9118" s="148">
        <f t="shared" si="9309"/>
        <v>30</v>
      </c>
      <c r="D9118" s="149" t="str">
        <f>+VLOOKUP($A9118,mUNICIPIOS!$B$4:$F$343,2,0)</f>
        <v>Quiché</v>
      </c>
      <c r="E9118" s="149">
        <f>+VLOOKUP($A9118,mUNICIPIOS!$B$4:$F$343,3,0)</f>
        <v>1411</v>
      </c>
      <c r="F9118" s="149" t="str">
        <f>+VLOOKUP($A9118,mUNICIPIOS!$B$4:$F$343,4,0)</f>
        <v>San Juan Cotzal</v>
      </c>
      <c r="G9118" s="139" t="str">
        <f t="shared" ref="G9118:K9118" si="9358">+G9080</f>
        <v>06</v>
      </c>
      <c r="H9118" t="str">
        <f t="shared" si="9358"/>
        <v>IGE</v>
      </c>
      <c r="I9118" t="str">
        <f t="shared" si="9358"/>
        <v>Índice de Gestión Estratégica</v>
      </c>
      <c r="J9118" t="str">
        <f t="shared" si="9358"/>
        <v>06-01</v>
      </c>
      <c r="K9118" t="str">
        <f t="shared" si="9358"/>
        <v>Ejecución del Plan Operativo Anual  (POA)</v>
      </c>
      <c r="L9118" s="150">
        <f>+VLOOKUP($E9118,IGE_2018!$B$8:$Z$347,3,0)</f>
        <v>0.3</v>
      </c>
      <c r="M9118" s="142" t="str">
        <f>+VLOOKUP($E9118,IGE_2018!$B$8:$Z$347,4,0)</f>
        <v>Medio bajo</v>
      </c>
    </row>
    <row r="9119" spans="1:13" x14ac:dyDescent="0.3">
      <c r="A9119" s="139">
        <f t="shared" si="9307"/>
        <v>240</v>
      </c>
      <c r="B9119" s="148">
        <f t="shared" si="9309"/>
        <v>31</v>
      </c>
      <c r="D9119" s="149" t="str">
        <f>+VLOOKUP($A9119,mUNICIPIOS!$B$4:$F$343,2,0)</f>
        <v>Quiché</v>
      </c>
      <c r="E9119" s="149">
        <f>+VLOOKUP($A9119,mUNICIPIOS!$B$4:$F$343,3,0)</f>
        <v>1411</v>
      </c>
      <c r="F9119" s="149" t="str">
        <f>+VLOOKUP($A9119,mUNICIPIOS!$B$4:$F$343,4,0)</f>
        <v>San Juan Cotzal</v>
      </c>
      <c r="G9119" s="139" t="str">
        <f t="shared" ref="G9119:K9119" si="9359">+G9081</f>
        <v>06</v>
      </c>
      <c r="H9119" t="str">
        <f t="shared" si="9359"/>
        <v>IGE</v>
      </c>
      <c r="I9119" t="str">
        <f t="shared" si="9359"/>
        <v>Índice de Gestión Estratégica</v>
      </c>
      <c r="J9119" t="str">
        <f t="shared" si="9359"/>
        <v>06-02</v>
      </c>
      <c r="K9119" t="str">
        <f t="shared" si="9359"/>
        <v>Relación Plan de Desarrollo Municipal y Ordenamiento Territorial (PDM-OT) - Plan Estratégico Institucional (PEI) - Plan Operativo Multianual (POM) - Plan Operativo Anual (POA)</v>
      </c>
      <c r="L9119" s="150">
        <f>+VLOOKUP($E9119,IGE_2018!$B$8:$Z$347,6,0)</f>
        <v>0.42999999999999994</v>
      </c>
      <c r="M9119" s="142" t="str">
        <f>+VLOOKUP($E9119,IGE_2018!$B$8:$Z$347,7,0)</f>
        <v>Medio</v>
      </c>
    </row>
    <row r="9120" spans="1:13" x14ac:dyDescent="0.3">
      <c r="A9120" s="139">
        <f t="shared" si="9307"/>
        <v>240</v>
      </c>
      <c r="B9120" s="148">
        <f t="shared" si="9309"/>
        <v>32</v>
      </c>
      <c r="D9120" s="149" t="str">
        <f>+VLOOKUP($A9120,mUNICIPIOS!$B$4:$F$343,2,0)</f>
        <v>Quiché</v>
      </c>
      <c r="E9120" s="149">
        <f>+VLOOKUP($A9120,mUNICIPIOS!$B$4:$F$343,3,0)</f>
        <v>1411</v>
      </c>
      <c r="F9120" s="149" t="str">
        <f>+VLOOKUP($A9120,mUNICIPIOS!$B$4:$F$343,4,0)</f>
        <v>San Juan Cotzal</v>
      </c>
      <c r="G9120" s="139" t="str">
        <f t="shared" ref="G9120:K9120" si="9360">+G9082</f>
        <v>06</v>
      </c>
      <c r="H9120" t="str">
        <f t="shared" si="9360"/>
        <v>IGE</v>
      </c>
      <c r="I9120" t="str">
        <f t="shared" si="9360"/>
        <v>Índice de Gestión Estratégica</v>
      </c>
      <c r="J9120" t="str">
        <f t="shared" si="9360"/>
        <v>06-03</v>
      </c>
      <c r="K9120" t="str">
        <f t="shared" si="9360"/>
        <v>Presupuesto de egresos relacionado a competencias municipales que responden a prioridades nacionales de desarrollo.</v>
      </c>
      <c r="L9120" s="150">
        <f>+VLOOKUP($E9120,IGE_2018!$B$8:$Z$347,9,0)</f>
        <v>0.27135995827978343</v>
      </c>
      <c r="M9120" s="142" t="str">
        <f>+VLOOKUP($E9120,IGE_2018!$B$8:$Z$347,10,0)</f>
        <v>Medio bajo</v>
      </c>
    </row>
    <row r="9121" spans="1:13" x14ac:dyDescent="0.3">
      <c r="A9121" s="139">
        <f t="shared" si="9307"/>
        <v>240</v>
      </c>
      <c r="B9121" s="148">
        <f t="shared" si="9309"/>
        <v>33</v>
      </c>
      <c r="D9121" s="149" t="str">
        <f>+VLOOKUP($A9121,mUNICIPIOS!$B$4:$F$343,2,0)</f>
        <v>Quiché</v>
      </c>
      <c r="E9121" s="149">
        <f>+VLOOKUP($A9121,mUNICIPIOS!$B$4:$F$343,3,0)</f>
        <v>1411</v>
      </c>
      <c r="F9121" s="149" t="str">
        <f>+VLOOKUP($A9121,mUNICIPIOS!$B$4:$F$343,4,0)</f>
        <v>San Juan Cotzal</v>
      </c>
      <c r="G9121" s="139" t="str">
        <f t="shared" ref="G9121:K9121" si="9361">+G9083</f>
        <v>06</v>
      </c>
      <c r="H9121" t="str">
        <f t="shared" si="9361"/>
        <v>IGE</v>
      </c>
      <c r="I9121" t="str">
        <f t="shared" si="9361"/>
        <v>Índice de Gestión Estratégica</v>
      </c>
      <c r="J9121" t="str">
        <f t="shared" si="9361"/>
        <v>06-04</v>
      </c>
      <c r="K9121" t="str">
        <f t="shared" si="9361"/>
        <v>Institucionalización de la gestión ordenada del territorio</v>
      </c>
      <c r="L9121" s="150">
        <f>+VLOOKUP($E9121,IGE_2018!$B$8:$Z$347,12,0)</f>
        <v>0.5</v>
      </c>
      <c r="M9121" s="142" t="str">
        <f>+VLOOKUP($E9121,IGE_2018!$B$8:$Z$347,13,0)</f>
        <v>Medio</v>
      </c>
    </row>
    <row r="9122" spans="1:13" x14ac:dyDescent="0.3">
      <c r="A9122" s="139">
        <f t="shared" si="9307"/>
        <v>240</v>
      </c>
      <c r="B9122" s="148">
        <f t="shared" si="9309"/>
        <v>34</v>
      </c>
      <c r="D9122" s="149" t="str">
        <f>+VLOOKUP($A9122,mUNICIPIOS!$B$4:$F$343,2,0)</f>
        <v>Quiché</v>
      </c>
      <c r="E9122" s="149">
        <f>+VLOOKUP($A9122,mUNICIPIOS!$B$4:$F$343,3,0)</f>
        <v>1411</v>
      </c>
      <c r="F9122" s="149" t="str">
        <f>+VLOOKUP($A9122,mUNICIPIOS!$B$4:$F$343,4,0)</f>
        <v>San Juan Cotzal</v>
      </c>
      <c r="G9122" s="139" t="str">
        <f t="shared" ref="G9122:K9122" si="9362">+G9084</f>
        <v>06</v>
      </c>
      <c r="H9122" t="str">
        <f t="shared" si="9362"/>
        <v>IGE</v>
      </c>
      <c r="I9122" t="str">
        <f t="shared" si="9362"/>
        <v>Índice de Gestión Estratégica</v>
      </c>
      <c r="J9122" t="str">
        <f t="shared" si="9362"/>
        <v>06-05</v>
      </c>
      <c r="K9122" t="str">
        <f t="shared" si="9362"/>
        <v>Acciones para la gestión ordenada del territorio</v>
      </c>
      <c r="L9122" s="150">
        <f>+VLOOKUP($E9122,IGE_2018!$B$8:$Z$347,15,0)</f>
        <v>0.18000000000000005</v>
      </c>
      <c r="M9122" s="142" t="str">
        <f>+VLOOKUP($E9122,IGE_2018!$B$8:$Z$347,16,0)</f>
        <v>Bajo</v>
      </c>
    </row>
    <row r="9123" spans="1:13" x14ac:dyDescent="0.3">
      <c r="A9123" s="139">
        <f t="shared" si="9307"/>
        <v>240</v>
      </c>
      <c r="B9123" s="148">
        <f t="shared" si="9309"/>
        <v>35</v>
      </c>
      <c r="D9123" s="149" t="str">
        <f>+VLOOKUP($A9123,mUNICIPIOS!$B$4:$F$343,2,0)</f>
        <v>Quiché</v>
      </c>
      <c r="E9123" s="149">
        <f>+VLOOKUP($A9123,mUNICIPIOS!$B$4:$F$343,3,0)</f>
        <v>1411</v>
      </c>
      <c r="F9123" s="149" t="str">
        <f>+VLOOKUP($A9123,mUNICIPIOS!$B$4:$F$343,4,0)</f>
        <v>San Juan Cotzal</v>
      </c>
      <c r="G9123" s="139" t="str">
        <f t="shared" ref="G9123:K9123" si="9363">+G9085</f>
        <v>06</v>
      </c>
      <c r="H9123" t="str">
        <f t="shared" si="9363"/>
        <v>IGE</v>
      </c>
      <c r="I9123" t="str">
        <f t="shared" si="9363"/>
        <v>Índice de Gestión Estratégica</v>
      </c>
      <c r="J9123" t="str">
        <f t="shared" si="9363"/>
        <v>06-06</v>
      </c>
      <c r="K9123" t="str">
        <f t="shared" si="9363"/>
        <v>Gestión de riesgo en la formulación de proyectos derivados de la planificación operativa anual</v>
      </c>
      <c r="L9123" s="150">
        <f>+VLOOKUP($E9123,IGE_2018!$B$8:$Z$347,18,0)</f>
        <v>0.12280701754385963</v>
      </c>
      <c r="M9123" s="142" t="str">
        <f>+VLOOKUP($E9123,IGE_2018!$B$8:$Z$347,19,0)</f>
        <v>Bajo</v>
      </c>
    </row>
    <row r="9124" spans="1:13" x14ac:dyDescent="0.3">
      <c r="A9124" s="139">
        <f t="shared" si="9307"/>
        <v>240</v>
      </c>
      <c r="B9124" s="148">
        <f t="shared" si="9309"/>
        <v>36</v>
      </c>
      <c r="D9124" s="149" t="str">
        <f>+VLOOKUP($A9124,mUNICIPIOS!$B$4:$F$343,2,0)</f>
        <v>Quiché</v>
      </c>
      <c r="E9124" s="149">
        <f>+VLOOKUP($A9124,mUNICIPIOS!$B$4:$F$343,3,0)</f>
        <v>1411</v>
      </c>
      <c r="F9124" s="149" t="str">
        <f>+VLOOKUP($A9124,mUNICIPIOS!$B$4:$F$343,4,0)</f>
        <v>San Juan Cotzal</v>
      </c>
      <c r="G9124" s="139" t="str">
        <f t="shared" ref="G9124:K9124" si="9364">+G9086</f>
        <v>06</v>
      </c>
      <c r="H9124" t="str">
        <f t="shared" si="9364"/>
        <v>IGE</v>
      </c>
      <c r="I9124" t="str">
        <f t="shared" si="9364"/>
        <v>Índice de Gestión Estratégica</v>
      </c>
      <c r="J9124" t="str">
        <f t="shared" si="9364"/>
        <v>06-07</v>
      </c>
      <c r="K9124" t="str">
        <f t="shared" si="9364"/>
        <v>Ingresos por servicios ambientales en relación a los ingresos propios sin regalías</v>
      </c>
      <c r="L9124" s="150">
        <f>+VLOOKUP($E9124,IGE_2018!$B$8:$Z$347,21,0)</f>
        <v>0.21870185342106555</v>
      </c>
      <c r="M9124" s="142" t="str">
        <f>+VLOOKUP($E9124,IGE_2018!$B$8:$Z$347,22,0)</f>
        <v>Medio bajo</v>
      </c>
    </row>
    <row r="9125" spans="1:13" x14ac:dyDescent="0.3">
      <c r="A9125" s="139">
        <f t="shared" si="9307"/>
        <v>240</v>
      </c>
      <c r="B9125" s="148">
        <f t="shared" si="9309"/>
        <v>37</v>
      </c>
      <c r="D9125" s="149" t="str">
        <f>+VLOOKUP($A9125,mUNICIPIOS!$B$4:$F$343,2,0)</f>
        <v>Quiché</v>
      </c>
      <c r="E9125" s="149">
        <f>+VLOOKUP($A9125,mUNICIPIOS!$B$4:$F$343,3,0)</f>
        <v>1411</v>
      </c>
      <c r="F9125" s="149" t="str">
        <f>+VLOOKUP($A9125,mUNICIPIOS!$B$4:$F$343,4,0)</f>
        <v>San Juan Cotzal</v>
      </c>
      <c r="G9125" s="139" t="str">
        <f t="shared" ref="G9125:K9125" si="9365">+G9087</f>
        <v>06</v>
      </c>
      <c r="H9125" t="str">
        <f t="shared" si="9365"/>
        <v>IGE</v>
      </c>
      <c r="I9125" t="str">
        <f t="shared" si="9365"/>
        <v>Índice de Gestión Estratégica</v>
      </c>
      <c r="J9125" t="str">
        <f t="shared" si="9365"/>
        <v>INDICE</v>
      </c>
      <c r="K9125">
        <f t="shared" si="9365"/>
        <v>0</v>
      </c>
      <c r="L9125" s="150">
        <f>+VLOOKUP($E9125,IGE_2018!$B$8:$Z$347,24,0)</f>
        <v>0.28849087666643836</v>
      </c>
      <c r="M9125" s="142" t="str">
        <f>+VLOOKUP($E9125,IGE_2018!$B$8:$Z$347,25,0)</f>
        <v>Medio bajo</v>
      </c>
    </row>
    <row r="9126" spans="1:13" x14ac:dyDescent="0.3">
      <c r="A9126" s="139">
        <f t="shared" si="9307"/>
        <v>240</v>
      </c>
      <c r="B9126" s="148">
        <f t="shared" si="9309"/>
        <v>38</v>
      </c>
      <c r="D9126" s="149" t="str">
        <f>+VLOOKUP($A9126,mUNICIPIOS!$B$4:$F$343,2,0)</f>
        <v>Quiché</v>
      </c>
      <c r="E9126" s="149">
        <f>+VLOOKUP($A9126,mUNICIPIOS!$B$4:$F$343,3,0)</f>
        <v>1411</v>
      </c>
      <c r="F9126" s="149" t="str">
        <f>+VLOOKUP($A9126,mUNICIPIOS!$B$4:$F$343,4,0)</f>
        <v>San Juan Cotzal</v>
      </c>
      <c r="G9126" s="139" t="str">
        <f t="shared" ref="G9126:K9126" si="9366">+G9088</f>
        <v>RANKING</v>
      </c>
      <c r="H9126" t="str">
        <f t="shared" si="9366"/>
        <v>RGM</v>
      </c>
      <c r="I9126" t="str">
        <f t="shared" si="9366"/>
        <v>Ranking de la Gestión Municipal 2018</v>
      </c>
      <c r="J9126" t="str">
        <f t="shared" si="9366"/>
        <v>RANKING</v>
      </c>
      <c r="K9126">
        <f t="shared" si="9366"/>
        <v>0</v>
      </c>
      <c r="L9126" s="151">
        <f>+VLOOKUP($E9126,Resultados_generales!$C$8:$AE$347,27,0)</f>
        <v>0.44783331450288905</v>
      </c>
      <c r="M9126" t="str">
        <f>+VLOOKUP($E9126,Resultados_generales!$C$8:$AE$347,28,0)</f>
        <v>Medio</v>
      </c>
    </row>
    <row r="9127" spans="1:13" x14ac:dyDescent="0.3">
      <c r="A9127" s="139">
        <f t="shared" si="9307"/>
        <v>241</v>
      </c>
      <c r="B9127" s="148">
        <f t="shared" si="9309"/>
        <v>1</v>
      </c>
      <c r="D9127" s="149" t="str">
        <f>+VLOOKUP($A9127,mUNICIPIOS!$B$4:$F$343,2,0)</f>
        <v>Quiché</v>
      </c>
      <c r="E9127" s="149">
        <f>+VLOOKUP($A9127,mUNICIPIOS!$B$4:$F$343,3,0)</f>
        <v>1412</v>
      </c>
      <c r="F9127" s="149" t="str">
        <f>+VLOOKUP($A9127,mUNICIPIOS!$B$4:$F$343,4,0)</f>
        <v>Joyabaj</v>
      </c>
      <c r="G9127" s="139" t="str">
        <f t="shared" ref="G9127:K9127" si="9367">+G9089</f>
        <v>01</v>
      </c>
      <c r="H9127" t="str">
        <f t="shared" si="9367"/>
        <v>IPC</v>
      </c>
      <c r="I9127" t="str">
        <f t="shared" si="9367"/>
        <v>Índice de Participación Ciudadana</v>
      </c>
      <c r="J9127" t="str">
        <f t="shared" si="9367"/>
        <v>01-01</v>
      </c>
      <c r="K9127" t="str">
        <f t="shared" si="9367"/>
        <v>Número de reuniones del COMUDE en el año de la medición.</v>
      </c>
      <c r="L9127" s="150">
        <f>+VLOOKUP($E9127,IPC_2018!$B$8:$T$347,3,0)</f>
        <v>0.91666666666666663</v>
      </c>
      <c r="M9127" s="142" t="str">
        <f>+VLOOKUP($E9127,IPC_2018!$B$8:$T$347,4,0)</f>
        <v>Alto</v>
      </c>
    </row>
    <row r="9128" spans="1:13" x14ac:dyDescent="0.3">
      <c r="A9128" s="139">
        <f t="shared" si="9307"/>
        <v>241</v>
      </c>
      <c r="B9128" s="148">
        <f t="shared" si="9309"/>
        <v>2</v>
      </c>
      <c r="D9128" s="149" t="str">
        <f>+VLOOKUP($A9128,mUNICIPIOS!$B$4:$F$343,2,0)</f>
        <v>Quiché</v>
      </c>
      <c r="E9128" s="149">
        <f>+VLOOKUP($A9128,mUNICIPIOS!$B$4:$F$343,3,0)</f>
        <v>1412</v>
      </c>
      <c r="F9128" s="149" t="str">
        <f>+VLOOKUP($A9128,mUNICIPIOS!$B$4:$F$343,4,0)</f>
        <v>Joyabaj</v>
      </c>
      <c r="G9128" s="139" t="str">
        <f t="shared" ref="G9128:K9128" si="9368">+G9090</f>
        <v>01</v>
      </c>
      <c r="H9128" t="str">
        <f t="shared" si="9368"/>
        <v>IPC</v>
      </c>
      <c r="I9128" t="str">
        <f t="shared" si="9368"/>
        <v>Índice de Participación Ciudadana</v>
      </c>
      <c r="J9128" t="str">
        <f t="shared" si="9368"/>
        <v>01-02</v>
      </c>
      <c r="K9128" t="str">
        <f t="shared" si="9368"/>
        <v>Participación de Alcaldes, Concejales y Síndicos determinados o designados en el COMUDE</v>
      </c>
      <c r="L9128" s="150">
        <f>+VLOOKUP($E9128,IPC_2018!$B$8:$T$347,6,0)</f>
        <v>0.97077922077922074</v>
      </c>
      <c r="M9128" s="142" t="str">
        <f>+VLOOKUP($E9128,IPC_2018!$B$8:$T$347,7,0)</f>
        <v>Alto</v>
      </c>
    </row>
    <row r="9129" spans="1:13" x14ac:dyDescent="0.3">
      <c r="A9129" s="139">
        <f t="shared" si="9307"/>
        <v>241</v>
      </c>
      <c r="B9129" s="148">
        <f t="shared" si="9309"/>
        <v>3</v>
      </c>
      <c r="D9129" s="149" t="str">
        <f>+VLOOKUP($A9129,mUNICIPIOS!$B$4:$F$343,2,0)</f>
        <v>Quiché</v>
      </c>
      <c r="E9129" s="149">
        <f>+VLOOKUP($A9129,mUNICIPIOS!$B$4:$F$343,3,0)</f>
        <v>1412</v>
      </c>
      <c r="F9129" s="149" t="str">
        <f>+VLOOKUP($A9129,mUNICIPIOS!$B$4:$F$343,4,0)</f>
        <v>Joyabaj</v>
      </c>
      <c r="G9129" s="139" t="str">
        <f t="shared" ref="G9129:K9129" si="9369">+G9091</f>
        <v>01</v>
      </c>
      <c r="H9129" t="str">
        <f t="shared" si="9369"/>
        <v>IPC</v>
      </c>
      <c r="I9129" t="str">
        <f t="shared" si="9369"/>
        <v>Índice de Participación Ciudadana</v>
      </c>
      <c r="J9129" t="str">
        <f t="shared" si="9369"/>
        <v>01-03</v>
      </c>
      <c r="K9129" t="str">
        <f t="shared" si="9369"/>
        <v>Participación  de organizaciones de jóvenes, mujeres, pueblos mayas, xincas, garífunas, y otras organizaciones en el Comude</v>
      </c>
      <c r="L9129" s="150">
        <f>+VLOOKUP($E9129,IPC_2018!$B$8:$T$347,9,0)</f>
        <v>0.43835616438356162</v>
      </c>
      <c r="M9129" s="142" t="str">
        <f>+VLOOKUP($E9129,IPC_2018!$B$8:$T$347,10,0)</f>
        <v>Medio</v>
      </c>
    </row>
    <row r="9130" spans="1:13" x14ac:dyDescent="0.3">
      <c r="A9130" s="139">
        <f t="shared" si="9307"/>
        <v>241</v>
      </c>
      <c r="B9130" s="148">
        <f t="shared" si="9309"/>
        <v>4</v>
      </c>
      <c r="D9130" s="149" t="str">
        <f>+VLOOKUP($A9130,mUNICIPIOS!$B$4:$F$343,2,0)</f>
        <v>Quiché</v>
      </c>
      <c r="E9130" s="149">
        <f>+VLOOKUP($A9130,mUNICIPIOS!$B$4:$F$343,3,0)</f>
        <v>1412</v>
      </c>
      <c r="F9130" s="149" t="str">
        <f>+VLOOKUP($A9130,mUNICIPIOS!$B$4:$F$343,4,0)</f>
        <v>Joyabaj</v>
      </c>
      <c r="G9130" s="139" t="str">
        <f t="shared" ref="G9130:K9130" si="9370">+G9092</f>
        <v>01</v>
      </c>
      <c r="H9130" t="str">
        <f t="shared" si="9370"/>
        <v>IPC</v>
      </c>
      <c r="I9130" t="str">
        <f t="shared" si="9370"/>
        <v>Índice de Participación Ciudadana</v>
      </c>
      <c r="J9130" t="str">
        <f t="shared" si="9370"/>
        <v>01-04</v>
      </c>
      <c r="K9130" t="str">
        <f t="shared" si="9370"/>
        <v>Representatividad territorial del Comude.</v>
      </c>
      <c r="L9130" s="150">
        <f>+VLOOKUP($E9130,IPC_2018!$B$8:$T$347,12,0)</f>
        <v>0.46857142857142858</v>
      </c>
      <c r="M9130" s="142" t="str">
        <f>+VLOOKUP($E9130,IPC_2018!$B$8:$T$347,13,0)</f>
        <v>Medio</v>
      </c>
    </row>
    <row r="9131" spans="1:13" x14ac:dyDescent="0.3">
      <c r="A9131" s="139">
        <f t="shared" si="9307"/>
        <v>241</v>
      </c>
      <c r="B9131" s="148">
        <f t="shared" si="9309"/>
        <v>5</v>
      </c>
      <c r="D9131" s="149" t="str">
        <f>+VLOOKUP($A9131,mUNICIPIOS!$B$4:$F$343,2,0)</f>
        <v>Quiché</v>
      </c>
      <c r="E9131" s="149">
        <f>+VLOOKUP($A9131,mUNICIPIOS!$B$4:$F$343,3,0)</f>
        <v>1412</v>
      </c>
      <c r="F9131" s="149" t="str">
        <f>+VLOOKUP($A9131,mUNICIPIOS!$B$4:$F$343,4,0)</f>
        <v>Joyabaj</v>
      </c>
      <c r="G9131" s="139" t="str">
        <f t="shared" ref="G9131:K9131" si="9371">+G9093</f>
        <v>01</v>
      </c>
      <c r="H9131" t="str">
        <f t="shared" si="9371"/>
        <v>IPC</v>
      </c>
      <c r="I9131" t="str">
        <f t="shared" si="9371"/>
        <v>Índice de Participación Ciudadana</v>
      </c>
      <c r="J9131" t="str">
        <f t="shared" si="9371"/>
        <v>01-05</v>
      </c>
      <c r="K9131" t="str">
        <f t="shared" si="9371"/>
        <v>Funcionamiento del Comude</v>
      </c>
      <c r="L9131" s="150">
        <f>+VLOOKUP($E9131,IPC_2018!$B$8:$T$347,15,0)</f>
        <v>0.15901060076290127</v>
      </c>
      <c r="M9131" s="142" t="str">
        <f>+VLOOKUP($E9131,IPC_2018!$B$8:$T$347,16,0)</f>
        <v>Bajo</v>
      </c>
    </row>
    <row r="9132" spans="1:13" x14ac:dyDescent="0.3">
      <c r="A9132" s="139">
        <f t="shared" si="9307"/>
        <v>241</v>
      </c>
      <c r="B9132" s="148">
        <f t="shared" si="9309"/>
        <v>6</v>
      </c>
      <c r="D9132" s="149" t="str">
        <f>+VLOOKUP($A9132,mUNICIPIOS!$B$4:$F$343,2,0)</f>
        <v>Quiché</v>
      </c>
      <c r="E9132" s="149">
        <f>+VLOOKUP($A9132,mUNICIPIOS!$B$4:$F$343,3,0)</f>
        <v>1412</v>
      </c>
      <c r="F9132" s="149" t="str">
        <f>+VLOOKUP($A9132,mUNICIPIOS!$B$4:$F$343,4,0)</f>
        <v>Joyabaj</v>
      </c>
      <c r="G9132" s="139" t="str">
        <f t="shared" ref="G9132:K9132" si="9372">+G9094</f>
        <v>01</v>
      </c>
      <c r="H9132" t="str">
        <f t="shared" si="9372"/>
        <v>IPC</v>
      </c>
      <c r="I9132" t="str">
        <f t="shared" si="9372"/>
        <v>Índice de Participación Ciudadana</v>
      </c>
      <c r="J9132" t="str">
        <f t="shared" si="9372"/>
        <v>INDICE</v>
      </c>
      <c r="K9132">
        <f t="shared" si="9372"/>
        <v>0</v>
      </c>
      <c r="L9132" s="150">
        <f>+VLOOKUP($E9132,IPC_2018!$B$8:$T$347,18,0)</f>
        <v>0.67082146498841955</v>
      </c>
      <c r="M9132" s="142" t="str">
        <f>+VLOOKUP($E9132,IPC_2018!$B$8:$T$347,19,0)</f>
        <v>Medio alto</v>
      </c>
    </row>
    <row r="9133" spans="1:13" x14ac:dyDescent="0.3">
      <c r="A9133" s="139">
        <f t="shared" ref="A9133:A9196" si="9373">+IF(B9132=38,A9132+1,A9132)</f>
        <v>241</v>
      </c>
      <c r="B9133" s="148">
        <f t="shared" si="9309"/>
        <v>7</v>
      </c>
      <c r="D9133" s="149" t="str">
        <f>+VLOOKUP($A9133,mUNICIPIOS!$B$4:$F$343,2,0)</f>
        <v>Quiché</v>
      </c>
      <c r="E9133" s="149">
        <f>+VLOOKUP($A9133,mUNICIPIOS!$B$4:$F$343,3,0)</f>
        <v>1412</v>
      </c>
      <c r="F9133" s="149" t="str">
        <f>+VLOOKUP($A9133,mUNICIPIOS!$B$4:$F$343,4,0)</f>
        <v>Joyabaj</v>
      </c>
      <c r="G9133" s="139" t="str">
        <f t="shared" ref="G9133:K9133" si="9374">+G9095</f>
        <v>02</v>
      </c>
      <c r="H9133" t="str">
        <f t="shared" si="9374"/>
        <v>IIC</v>
      </c>
      <c r="I9133" t="str">
        <f t="shared" si="9374"/>
        <v>Índice de Información a la Ciudadanía</v>
      </c>
      <c r="J9133" t="str">
        <f t="shared" si="9374"/>
        <v>02-01</v>
      </c>
      <c r="K9133" t="str">
        <f t="shared" si="9374"/>
        <v>Rendición de cuentas cuatrimestral y anual al Comude enfocadas en resultados.</v>
      </c>
      <c r="L9133" s="150">
        <f>+VLOOKUP($E9133,IIC_2018!$B$8:$Q$347,3,0)</f>
        <v>0</v>
      </c>
      <c r="M9133" s="142" t="str">
        <f>+VLOOKUP($E9133,IIC_2018!$B$8:$Q$347,4,0)</f>
        <v>Bajo</v>
      </c>
    </row>
    <row r="9134" spans="1:13" x14ac:dyDescent="0.3">
      <c r="A9134" s="139">
        <f t="shared" si="9373"/>
        <v>241</v>
      </c>
      <c r="B9134" s="148">
        <f t="shared" ref="B9134:B9197" si="9375">+B9096</f>
        <v>8</v>
      </c>
      <c r="D9134" s="149" t="str">
        <f>+VLOOKUP($A9134,mUNICIPIOS!$B$4:$F$343,2,0)</f>
        <v>Quiché</v>
      </c>
      <c r="E9134" s="149">
        <f>+VLOOKUP($A9134,mUNICIPIOS!$B$4:$F$343,3,0)</f>
        <v>1412</v>
      </c>
      <c r="F9134" s="149" t="str">
        <f>+VLOOKUP($A9134,mUNICIPIOS!$B$4:$F$343,4,0)</f>
        <v>Joyabaj</v>
      </c>
      <c r="G9134" s="139" t="str">
        <f t="shared" ref="G9134:K9134" si="9376">+G9096</f>
        <v>02</v>
      </c>
      <c r="H9134" t="str">
        <f t="shared" si="9376"/>
        <v>IIC</v>
      </c>
      <c r="I9134" t="str">
        <f t="shared" si="9376"/>
        <v>Índice de Información a la Ciudadanía</v>
      </c>
      <c r="J9134" t="str">
        <f t="shared" si="9376"/>
        <v>02-02</v>
      </c>
      <c r="K9134" t="str">
        <f t="shared" si="9376"/>
        <v>Información presupuestaria y otra información brindada a la ciudadanía disponible en medios locales de comunicación.</v>
      </c>
      <c r="L9134" s="150">
        <f>+VLOOKUP($E9134,IIC_2018!$B$8:$Q$347,6,0)</f>
        <v>0.25</v>
      </c>
      <c r="M9134" s="142" t="str">
        <f>+VLOOKUP($E9134,IIC_2018!$B$8:$Q$347,7,0)</f>
        <v>Medio bajo</v>
      </c>
    </row>
    <row r="9135" spans="1:13" x14ac:dyDescent="0.3">
      <c r="A9135" s="139">
        <f t="shared" si="9373"/>
        <v>241</v>
      </c>
      <c r="B9135" s="148">
        <f t="shared" si="9375"/>
        <v>9</v>
      </c>
      <c r="D9135" s="149" t="str">
        <f>+VLOOKUP($A9135,mUNICIPIOS!$B$4:$F$343,2,0)</f>
        <v>Quiché</v>
      </c>
      <c r="E9135" s="149">
        <f>+VLOOKUP($A9135,mUNICIPIOS!$B$4:$F$343,3,0)</f>
        <v>1412</v>
      </c>
      <c r="F9135" s="149" t="str">
        <f>+VLOOKUP($A9135,mUNICIPIOS!$B$4:$F$343,4,0)</f>
        <v>Joyabaj</v>
      </c>
      <c r="G9135" s="139" t="str">
        <f t="shared" ref="G9135:K9135" si="9377">+G9097</f>
        <v>02</v>
      </c>
      <c r="H9135" t="str">
        <f t="shared" si="9377"/>
        <v>IIC</v>
      </c>
      <c r="I9135" t="str">
        <f t="shared" si="9377"/>
        <v>Índice de Información a la Ciudadanía</v>
      </c>
      <c r="J9135" t="str">
        <f t="shared" si="9377"/>
        <v>02-03</v>
      </c>
      <c r="K9135" t="str">
        <f t="shared" si="9377"/>
        <v>Información pública de oficio actualizada y disponible de acuerdo a la LAIP y uso de internet.</v>
      </c>
      <c r="L9135" s="150">
        <f>+VLOOKUP($E9135,IIC_2018!$B$8:$Q$347,9,0)</f>
        <v>0.95999999999999985</v>
      </c>
      <c r="M9135" s="142" t="str">
        <f>+VLOOKUP($E9135,IIC_2018!$B$8:$Q$347,10,0)</f>
        <v>Alto</v>
      </c>
    </row>
    <row r="9136" spans="1:13" x14ac:dyDescent="0.3">
      <c r="A9136" s="139">
        <f t="shared" si="9373"/>
        <v>241</v>
      </c>
      <c r="B9136" s="148">
        <f t="shared" si="9375"/>
        <v>10</v>
      </c>
      <c r="D9136" s="149" t="str">
        <f>+VLOOKUP($A9136,mUNICIPIOS!$B$4:$F$343,2,0)</f>
        <v>Quiché</v>
      </c>
      <c r="E9136" s="149">
        <f>+VLOOKUP($A9136,mUNICIPIOS!$B$4:$F$343,3,0)</f>
        <v>1412</v>
      </c>
      <c r="F9136" s="149" t="str">
        <f>+VLOOKUP($A9136,mUNICIPIOS!$B$4:$F$343,4,0)</f>
        <v>Joyabaj</v>
      </c>
      <c r="G9136" s="139" t="str">
        <f t="shared" ref="G9136:K9136" si="9378">+G9098</f>
        <v>02</v>
      </c>
      <c r="H9136" t="str">
        <f t="shared" si="9378"/>
        <v>IIC</v>
      </c>
      <c r="I9136" t="str">
        <f t="shared" si="9378"/>
        <v>Índice de Información a la Ciudadanía</v>
      </c>
      <c r="J9136" t="str">
        <f t="shared" si="9378"/>
        <v>02-04</v>
      </c>
      <c r="K9136" t="str">
        <f t="shared" si="9378"/>
        <v>Relación del monto contratado por medio de Guate compras con el total del presupuesto de egresos vigente.</v>
      </c>
      <c r="L9136" s="150">
        <f>+VLOOKUP($E9136,IIC_2018!$B$8:$Q$347,12,0)</f>
        <v>0.62405148286291323</v>
      </c>
      <c r="M9136" s="142" t="str">
        <f>+VLOOKUP($E9136,IIC_2018!$B$8:$Q$347,13,0)</f>
        <v>Medio alto</v>
      </c>
    </row>
    <row r="9137" spans="1:13" x14ac:dyDescent="0.3">
      <c r="A9137" s="139">
        <f t="shared" si="9373"/>
        <v>241</v>
      </c>
      <c r="B9137" s="148">
        <f t="shared" si="9375"/>
        <v>11</v>
      </c>
      <c r="D9137" s="149" t="str">
        <f>+VLOOKUP($A9137,mUNICIPIOS!$B$4:$F$343,2,0)</f>
        <v>Quiché</v>
      </c>
      <c r="E9137" s="149">
        <f>+VLOOKUP($A9137,mUNICIPIOS!$B$4:$F$343,3,0)</f>
        <v>1412</v>
      </c>
      <c r="F9137" s="149" t="str">
        <f>+VLOOKUP($A9137,mUNICIPIOS!$B$4:$F$343,4,0)</f>
        <v>Joyabaj</v>
      </c>
      <c r="G9137" s="139" t="str">
        <f t="shared" ref="G9137:K9137" si="9379">+G9099</f>
        <v>02</v>
      </c>
      <c r="H9137" t="str">
        <f t="shared" si="9379"/>
        <v>IIC</v>
      </c>
      <c r="I9137" t="str">
        <f t="shared" si="9379"/>
        <v>Índice de Información a la Ciudadanía</v>
      </c>
      <c r="J9137" t="str">
        <f t="shared" si="9379"/>
        <v>INDICE</v>
      </c>
      <c r="K9137">
        <f t="shared" si="9379"/>
        <v>0</v>
      </c>
      <c r="L9137" s="150">
        <f>+VLOOKUP($E9137,IIC_2018!$B$8:$Q$347,15,0)</f>
        <v>0.45851287071572833</v>
      </c>
      <c r="M9137" s="142" t="str">
        <f>+VLOOKUP($E9137,IIC_2018!$B$8:$Q$347,16,0)</f>
        <v>Medio</v>
      </c>
    </row>
    <row r="9138" spans="1:13" x14ac:dyDescent="0.3">
      <c r="A9138" s="139">
        <f t="shared" si="9373"/>
        <v>241</v>
      </c>
      <c r="B9138" s="148">
        <f t="shared" si="9375"/>
        <v>12</v>
      </c>
      <c r="D9138" s="149" t="str">
        <f>+VLOOKUP($A9138,mUNICIPIOS!$B$4:$F$343,2,0)</f>
        <v>Quiché</v>
      </c>
      <c r="E9138" s="149">
        <f>+VLOOKUP($A9138,mUNICIPIOS!$B$4:$F$343,3,0)</f>
        <v>1412</v>
      </c>
      <c r="F9138" s="149" t="str">
        <f>+VLOOKUP($A9138,mUNICIPIOS!$B$4:$F$343,4,0)</f>
        <v>Joyabaj</v>
      </c>
      <c r="G9138" s="139" t="str">
        <f t="shared" ref="G9138:K9138" si="9380">+G9100</f>
        <v>03</v>
      </c>
      <c r="H9138" t="str">
        <f t="shared" si="9380"/>
        <v>ISP</v>
      </c>
      <c r="I9138" t="str">
        <f t="shared" si="9380"/>
        <v>Índice de Servicios Públicos</v>
      </c>
      <c r="J9138" t="str">
        <f t="shared" si="9380"/>
        <v>03-01</v>
      </c>
      <c r="K9138" t="str">
        <f t="shared" si="9380"/>
        <v>Cobertura del servicio público de agua</v>
      </c>
      <c r="L9138" s="150">
        <f>+VLOOKUP($E9138,ISP_2018!$B$8:$T$347,3,0)</f>
        <v>0</v>
      </c>
      <c r="M9138" s="142" t="str">
        <f>+VLOOKUP($E9138,ISP_2018!$B$8:$T$347,4,0)</f>
        <v>Bajo</v>
      </c>
    </row>
    <row r="9139" spans="1:13" x14ac:dyDescent="0.3">
      <c r="A9139" s="139">
        <f t="shared" si="9373"/>
        <v>241</v>
      </c>
      <c r="B9139" s="148">
        <f t="shared" si="9375"/>
        <v>13</v>
      </c>
      <c r="D9139" s="149" t="str">
        <f>+VLOOKUP($A9139,mUNICIPIOS!$B$4:$F$343,2,0)</f>
        <v>Quiché</v>
      </c>
      <c r="E9139" s="149">
        <f>+VLOOKUP($A9139,mUNICIPIOS!$B$4:$F$343,3,0)</f>
        <v>1412</v>
      </c>
      <c r="F9139" s="149" t="str">
        <f>+VLOOKUP($A9139,mUNICIPIOS!$B$4:$F$343,4,0)</f>
        <v>Joyabaj</v>
      </c>
      <c r="G9139" s="139" t="str">
        <f t="shared" ref="G9139:K9139" si="9381">+G9101</f>
        <v>03</v>
      </c>
      <c r="H9139" t="str">
        <f t="shared" si="9381"/>
        <v>ISP</v>
      </c>
      <c r="I9139" t="str">
        <f t="shared" si="9381"/>
        <v>Índice de Servicios Públicos</v>
      </c>
      <c r="J9139" t="str">
        <f t="shared" si="9381"/>
        <v>03-02</v>
      </c>
      <c r="K9139" t="str">
        <f t="shared" si="9381"/>
        <v>Control de la calidad del servicio público de agua</v>
      </c>
      <c r="L9139" s="150">
        <f>+VLOOKUP($E9139,ISP_2018!$B$8:$T$347,6,0)</f>
        <v>0</v>
      </c>
      <c r="M9139" s="142" t="str">
        <f>+VLOOKUP($E9139,ISP_2018!$B$8:$T$347,7,0)</f>
        <v>Bajo</v>
      </c>
    </row>
    <row r="9140" spans="1:13" x14ac:dyDescent="0.3">
      <c r="A9140" s="139">
        <f t="shared" si="9373"/>
        <v>241</v>
      </c>
      <c r="B9140" s="148">
        <f t="shared" si="9375"/>
        <v>14</v>
      </c>
      <c r="D9140" s="149" t="str">
        <f>+VLOOKUP($A9140,mUNICIPIOS!$B$4:$F$343,2,0)</f>
        <v>Quiché</v>
      </c>
      <c r="E9140" s="149">
        <f>+VLOOKUP($A9140,mUNICIPIOS!$B$4:$F$343,3,0)</f>
        <v>1412</v>
      </c>
      <c r="F9140" s="149" t="str">
        <f>+VLOOKUP($A9140,mUNICIPIOS!$B$4:$F$343,4,0)</f>
        <v>Joyabaj</v>
      </c>
      <c r="G9140" s="139" t="str">
        <f t="shared" ref="G9140:K9140" si="9382">+G9102</f>
        <v>03</v>
      </c>
      <c r="H9140" t="str">
        <f t="shared" si="9382"/>
        <v>ISP</v>
      </c>
      <c r="I9140" t="str">
        <f t="shared" si="9382"/>
        <v>Índice de Servicios Públicos</v>
      </c>
      <c r="J9140" t="str">
        <f t="shared" si="9382"/>
        <v>03-03</v>
      </c>
      <c r="K9140" t="str">
        <f t="shared" si="9382"/>
        <v>Disposición  y tratamiento  de aguas residuales</v>
      </c>
      <c r="L9140" s="150">
        <f>+VLOOKUP($E9140,ISP_2018!$B$8:$T$347,9,0)</f>
        <v>0</v>
      </c>
      <c r="M9140" s="142" t="str">
        <f>+VLOOKUP($E9140,ISP_2018!$B$8:$T$347,10,0)</f>
        <v>Bajo</v>
      </c>
    </row>
    <row r="9141" spans="1:13" x14ac:dyDescent="0.3">
      <c r="A9141" s="139">
        <f t="shared" si="9373"/>
        <v>241</v>
      </c>
      <c r="B9141" s="148">
        <f t="shared" si="9375"/>
        <v>15</v>
      </c>
      <c r="D9141" s="149" t="str">
        <f>+VLOOKUP($A9141,mUNICIPIOS!$B$4:$F$343,2,0)</f>
        <v>Quiché</v>
      </c>
      <c r="E9141" s="149">
        <f>+VLOOKUP($A9141,mUNICIPIOS!$B$4:$F$343,3,0)</f>
        <v>1412</v>
      </c>
      <c r="F9141" s="149" t="str">
        <f>+VLOOKUP($A9141,mUNICIPIOS!$B$4:$F$343,4,0)</f>
        <v>Joyabaj</v>
      </c>
      <c r="G9141" s="139" t="str">
        <f t="shared" ref="G9141:K9141" si="9383">+G9103</f>
        <v>03</v>
      </c>
      <c r="H9141" t="str">
        <f t="shared" si="9383"/>
        <v>ISP</v>
      </c>
      <c r="I9141" t="str">
        <f t="shared" si="9383"/>
        <v>Índice de Servicios Públicos</v>
      </c>
      <c r="J9141" t="str">
        <f t="shared" si="9383"/>
        <v>03-04</v>
      </c>
      <c r="K9141" t="str">
        <f t="shared" si="9383"/>
        <v>Gestión y manejo de los residuos y desechos sólidos</v>
      </c>
      <c r="L9141" s="150">
        <f>+VLOOKUP($E9141,ISP_2018!$B$8:$T$347,12,0)</f>
        <v>0</v>
      </c>
      <c r="M9141" s="142" t="str">
        <f>+VLOOKUP($E9141,ISP_2018!$B$8:$T$347,13,0)</f>
        <v>Bajo</v>
      </c>
    </row>
    <row r="9142" spans="1:13" x14ac:dyDescent="0.3">
      <c r="A9142" s="139">
        <f t="shared" si="9373"/>
        <v>241</v>
      </c>
      <c r="B9142" s="148">
        <f t="shared" si="9375"/>
        <v>16</v>
      </c>
      <c r="D9142" s="149" t="str">
        <f>+VLOOKUP($A9142,mUNICIPIOS!$B$4:$F$343,2,0)</f>
        <v>Quiché</v>
      </c>
      <c r="E9142" s="149">
        <f>+VLOOKUP($A9142,mUNICIPIOS!$B$4:$F$343,3,0)</f>
        <v>1412</v>
      </c>
      <c r="F9142" s="149" t="str">
        <f>+VLOOKUP($A9142,mUNICIPIOS!$B$4:$F$343,4,0)</f>
        <v>Joyabaj</v>
      </c>
      <c r="G9142" s="139" t="str">
        <f t="shared" ref="G9142:K9142" si="9384">+G9104</f>
        <v>03</v>
      </c>
      <c r="H9142" t="str">
        <f t="shared" si="9384"/>
        <v>ISP</v>
      </c>
      <c r="I9142" t="str">
        <f t="shared" si="9384"/>
        <v>Índice de Servicios Públicos</v>
      </c>
      <c r="J9142" t="str">
        <f t="shared" si="9384"/>
        <v>03-05</v>
      </c>
      <c r="K9142" t="str">
        <f t="shared" si="9384"/>
        <v>Gestión de servicios públicos municipales</v>
      </c>
      <c r="L9142" s="150">
        <f>+VLOOKUP($E9142,ISP_2018!$B$8:$T$347,15,0)</f>
        <v>6.4516129032258063E-2</v>
      </c>
      <c r="M9142" s="142" t="str">
        <f>+VLOOKUP($E9142,ISP_2018!$B$8:$T$347,16,0)</f>
        <v>Bajo</v>
      </c>
    </row>
    <row r="9143" spans="1:13" x14ac:dyDescent="0.3">
      <c r="A9143" s="139">
        <f t="shared" si="9373"/>
        <v>241</v>
      </c>
      <c r="B9143" s="148">
        <f t="shared" si="9375"/>
        <v>17</v>
      </c>
      <c r="D9143" s="149" t="str">
        <f>+VLOOKUP($A9143,mUNICIPIOS!$B$4:$F$343,2,0)</f>
        <v>Quiché</v>
      </c>
      <c r="E9143" s="149">
        <f>+VLOOKUP($A9143,mUNICIPIOS!$B$4:$F$343,3,0)</f>
        <v>1412</v>
      </c>
      <c r="F9143" s="149" t="str">
        <f>+VLOOKUP($A9143,mUNICIPIOS!$B$4:$F$343,4,0)</f>
        <v>Joyabaj</v>
      </c>
      <c r="G9143" s="139" t="str">
        <f t="shared" ref="G9143:K9143" si="9385">+G9105</f>
        <v>03</v>
      </c>
      <c r="H9143" t="str">
        <f t="shared" si="9385"/>
        <v>ISP</v>
      </c>
      <c r="I9143" t="str">
        <f t="shared" si="9385"/>
        <v>Índice de Servicios Públicos</v>
      </c>
      <c r="J9143" t="str">
        <f t="shared" si="9385"/>
        <v>INDICE</v>
      </c>
      <c r="K9143">
        <f t="shared" si="9385"/>
        <v>0</v>
      </c>
      <c r="L9143" s="150">
        <f>+VLOOKUP($E9143,ISP_2018!$B$8:$T$347,18,0)</f>
        <v>1.2903225806451613E-2</v>
      </c>
      <c r="M9143" s="142" t="str">
        <f>+VLOOKUP($E9143,ISP_2018!$B$8:$T$347,19,0)</f>
        <v>Bajo</v>
      </c>
    </row>
    <row r="9144" spans="1:13" x14ac:dyDescent="0.3">
      <c r="A9144" s="139">
        <f t="shared" si="9373"/>
        <v>241</v>
      </c>
      <c r="B9144" s="148">
        <f t="shared" si="9375"/>
        <v>18</v>
      </c>
      <c r="D9144" s="149" t="str">
        <f>+VLOOKUP($A9144,mUNICIPIOS!$B$4:$F$343,2,0)</f>
        <v>Quiché</v>
      </c>
      <c r="E9144" s="149">
        <f>+VLOOKUP($A9144,mUNICIPIOS!$B$4:$F$343,3,0)</f>
        <v>1412</v>
      </c>
      <c r="F9144" s="149" t="str">
        <f>+VLOOKUP($A9144,mUNICIPIOS!$B$4:$F$343,4,0)</f>
        <v>Joyabaj</v>
      </c>
      <c r="G9144" s="139" t="str">
        <f t="shared" ref="G9144:K9144" si="9386">+G9106</f>
        <v>04</v>
      </c>
      <c r="H9144" t="str">
        <f t="shared" si="9386"/>
        <v>IGA</v>
      </c>
      <c r="I9144" t="str">
        <f t="shared" si="9386"/>
        <v>Índice de Gestión Administrativa</v>
      </c>
      <c r="J9144" t="str">
        <f t="shared" si="9386"/>
        <v>04-01</v>
      </c>
      <c r="K9144" t="str">
        <f t="shared" si="9386"/>
        <v>Existencia de elementos de atención municipal orientada al vecino</v>
      </c>
      <c r="L9144" s="150">
        <f>+VLOOKUP($E9144,IGA_2018!$B$8:$N$347,3,0)</f>
        <v>0</v>
      </c>
      <c r="M9144" s="142" t="str">
        <f>+VLOOKUP($E9144,IGA_2018!$B$8:$N$347,4,0)</f>
        <v>Bajo</v>
      </c>
    </row>
    <row r="9145" spans="1:13" x14ac:dyDescent="0.3">
      <c r="A9145" s="139">
        <f t="shared" si="9373"/>
        <v>241</v>
      </c>
      <c r="B9145" s="148">
        <f t="shared" si="9375"/>
        <v>19</v>
      </c>
      <c r="D9145" s="149" t="str">
        <f>+VLOOKUP($A9145,mUNICIPIOS!$B$4:$F$343,2,0)</f>
        <v>Quiché</v>
      </c>
      <c r="E9145" s="149">
        <f>+VLOOKUP($A9145,mUNICIPIOS!$B$4:$F$343,3,0)</f>
        <v>1412</v>
      </c>
      <c r="F9145" s="149" t="str">
        <f>+VLOOKUP($A9145,mUNICIPIOS!$B$4:$F$343,4,0)</f>
        <v>Joyabaj</v>
      </c>
      <c r="G9145" s="139" t="str">
        <f t="shared" ref="G9145:K9145" si="9387">+G9107</f>
        <v>04</v>
      </c>
      <c r="H9145" t="str">
        <f t="shared" si="9387"/>
        <v>IGA</v>
      </c>
      <c r="I9145" t="str">
        <f t="shared" si="9387"/>
        <v>Índice de Gestión Administrativa</v>
      </c>
      <c r="J9145" t="str">
        <f t="shared" si="9387"/>
        <v>04-02</v>
      </c>
      <c r="K9145" t="str">
        <f t="shared" si="9387"/>
        <v>Gestión del recurso humano.</v>
      </c>
      <c r="L9145" s="150">
        <f>+VLOOKUP($E9145,IGA_2018!$B$8:$N$347,6,0)</f>
        <v>0.38114859644604698</v>
      </c>
      <c r="M9145" s="142" t="str">
        <f>+VLOOKUP($E9145,IGA_2018!$B$8:$N$347,7,0)</f>
        <v>Medio bajo</v>
      </c>
    </row>
    <row r="9146" spans="1:13" x14ac:dyDescent="0.3">
      <c r="A9146" s="139">
        <f t="shared" si="9373"/>
        <v>241</v>
      </c>
      <c r="B9146" s="148">
        <f t="shared" si="9375"/>
        <v>20</v>
      </c>
      <c r="D9146" s="149" t="str">
        <f>+VLOOKUP($A9146,mUNICIPIOS!$B$4:$F$343,2,0)</f>
        <v>Quiché</v>
      </c>
      <c r="E9146" s="149">
        <f>+VLOOKUP($A9146,mUNICIPIOS!$B$4:$F$343,3,0)</f>
        <v>1412</v>
      </c>
      <c r="F9146" s="149" t="str">
        <f>+VLOOKUP($A9146,mUNICIPIOS!$B$4:$F$343,4,0)</f>
        <v>Joyabaj</v>
      </c>
      <c r="G9146" s="139" t="str">
        <f t="shared" ref="G9146:K9146" si="9388">+G9108</f>
        <v>04</v>
      </c>
      <c r="H9146" t="str">
        <f t="shared" si="9388"/>
        <v>IGA</v>
      </c>
      <c r="I9146" t="str">
        <f t="shared" si="9388"/>
        <v>Índice de Gestión Administrativa</v>
      </c>
      <c r="J9146" t="str">
        <f t="shared" si="9388"/>
        <v>04-03</v>
      </c>
      <c r="K9146" t="str">
        <f t="shared" si="9388"/>
        <v>Existencia de oficinas municipales con instrumentos de gestión.</v>
      </c>
      <c r="L9146" s="150">
        <f>+VLOOKUP($E9146,IGA_2018!$B$8:$N$347,9,0)</f>
        <v>0.7321428571428571</v>
      </c>
      <c r="M9146" s="142" t="str">
        <f>+VLOOKUP($E9146,IGA_2018!$B$8:$N$347,10,0)</f>
        <v>Medio alto</v>
      </c>
    </row>
    <row r="9147" spans="1:13" x14ac:dyDescent="0.3">
      <c r="A9147" s="139">
        <f t="shared" si="9373"/>
        <v>241</v>
      </c>
      <c r="B9147" s="148">
        <f t="shared" si="9375"/>
        <v>21</v>
      </c>
      <c r="D9147" s="149" t="str">
        <f>+VLOOKUP($A9147,mUNICIPIOS!$B$4:$F$343,2,0)</f>
        <v>Quiché</v>
      </c>
      <c r="E9147" s="149">
        <f>+VLOOKUP($A9147,mUNICIPIOS!$B$4:$F$343,3,0)</f>
        <v>1412</v>
      </c>
      <c r="F9147" s="149" t="str">
        <f>+VLOOKUP($A9147,mUNICIPIOS!$B$4:$F$343,4,0)</f>
        <v>Joyabaj</v>
      </c>
      <c r="G9147" s="139" t="str">
        <f t="shared" ref="G9147:K9147" si="9389">+G9109</f>
        <v>04</v>
      </c>
      <c r="H9147" t="str">
        <f t="shared" si="9389"/>
        <v>IGA</v>
      </c>
      <c r="I9147" t="str">
        <f t="shared" si="9389"/>
        <v>Índice de Gestión Administrativa</v>
      </c>
      <c r="J9147" t="str">
        <f t="shared" si="9389"/>
        <v>INDICE</v>
      </c>
      <c r="K9147">
        <f t="shared" si="9389"/>
        <v>0</v>
      </c>
      <c r="L9147" s="150">
        <f>+VLOOKUP($E9147,IGA_2018!$B$8:$N$347,12,0)</f>
        <v>0.38965200875611639</v>
      </c>
      <c r="M9147" s="142" t="str">
        <f>+VLOOKUP($E9147,IGA_2018!$B$8:$N$347,13,0)</f>
        <v>Medio bajo</v>
      </c>
    </row>
    <row r="9148" spans="1:13" x14ac:dyDescent="0.3">
      <c r="A9148" s="139">
        <f t="shared" si="9373"/>
        <v>241</v>
      </c>
      <c r="B9148" s="148">
        <f t="shared" si="9375"/>
        <v>22</v>
      </c>
      <c r="D9148" s="149" t="str">
        <f>+VLOOKUP($A9148,mUNICIPIOS!$B$4:$F$343,2,0)</f>
        <v>Quiché</v>
      </c>
      <c r="E9148" s="149">
        <f>+VLOOKUP($A9148,mUNICIPIOS!$B$4:$F$343,3,0)</f>
        <v>1412</v>
      </c>
      <c r="F9148" s="149" t="str">
        <f>+VLOOKUP($A9148,mUNICIPIOS!$B$4:$F$343,4,0)</f>
        <v>Joyabaj</v>
      </c>
      <c r="G9148" s="139" t="str">
        <f t="shared" ref="G9148:K9148" si="9390">+G9110</f>
        <v>05</v>
      </c>
      <c r="H9148" t="str">
        <f t="shared" si="9390"/>
        <v>IGF</v>
      </c>
      <c r="I9148" t="str">
        <f t="shared" si="9390"/>
        <v>Índice de Gestión Financiera</v>
      </c>
      <c r="J9148" t="str">
        <f t="shared" si="9390"/>
        <v>05-01</v>
      </c>
      <c r="K9148" t="str">
        <f t="shared" si="9390"/>
        <v>Autonomía financiera municipal</v>
      </c>
      <c r="L9148" s="150">
        <f>+VLOOKUP($E9148,IGF_2018!$B$8:$Z$347,3,0)</f>
        <v>6.7153559542536864E-2</v>
      </c>
      <c r="M9148" s="142" t="str">
        <f>+VLOOKUP($E9148,IGF_2018!$B$8:$Z$347,4,0)</f>
        <v>Bajo</v>
      </c>
    </row>
    <row r="9149" spans="1:13" x14ac:dyDescent="0.3">
      <c r="A9149" s="139">
        <f t="shared" si="9373"/>
        <v>241</v>
      </c>
      <c r="B9149" s="148">
        <f t="shared" si="9375"/>
        <v>23</v>
      </c>
      <c r="D9149" s="149" t="str">
        <f>+VLOOKUP($A9149,mUNICIPIOS!$B$4:$F$343,2,0)</f>
        <v>Quiché</v>
      </c>
      <c r="E9149" s="149">
        <f>+VLOOKUP($A9149,mUNICIPIOS!$B$4:$F$343,3,0)</f>
        <v>1412</v>
      </c>
      <c r="F9149" s="149" t="str">
        <f>+VLOOKUP($A9149,mUNICIPIOS!$B$4:$F$343,4,0)</f>
        <v>Joyabaj</v>
      </c>
      <c r="G9149" s="139" t="str">
        <f t="shared" ref="G9149:K9149" si="9391">+G9111</f>
        <v>05</v>
      </c>
      <c r="H9149" t="str">
        <f t="shared" si="9391"/>
        <v>IGF</v>
      </c>
      <c r="I9149" t="str">
        <f t="shared" si="9391"/>
        <v>Índice de Gestión Financiera</v>
      </c>
      <c r="J9149" t="str">
        <f t="shared" si="9391"/>
        <v>05-02</v>
      </c>
      <c r="K9149" t="str">
        <f t="shared" si="9391"/>
        <v xml:space="preserve">Ingresos propios por habitante -sin regalías- </v>
      </c>
      <c r="L9149" s="150">
        <f>+VLOOKUP($E9149,IGF_2018!$B$8:$Z$347,6,0)</f>
        <v>1.7741970396941607E-2</v>
      </c>
      <c r="M9149" s="142" t="str">
        <f>+VLOOKUP($E9149,IGF_2018!$B$8:$Z$347,7,0)</f>
        <v>Bajo</v>
      </c>
    </row>
    <row r="9150" spans="1:13" x14ac:dyDescent="0.3">
      <c r="A9150" s="139">
        <f t="shared" si="9373"/>
        <v>241</v>
      </c>
      <c r="B9150" s="148">
        <f t="shared" si="9375"/>
        <v>24</v>
      </c>
      <c r="D9150" s="149" t="str">
        <f>+VLOOKUP($A9150,mUNICIPIOS!$B$4:$F$343,2,0)</f>
        <v>Quiché</v>
      </c>
      <c r="E9150" s="149">
        <f>+VLOOKUP($A9150,mUNICIPIOS!$B$4:$F$343,3,0)</f>
        <v>1412</v>
      </c>
      <c r="F9150" s="149" t="str">
        <f>+VLOOKUP($A9150,mUNICIPIOS!$B$4:$F$343,4,0)</f>
        <v>Joyabaj</v>
      </c>
      <c r="G9150" s="139" t="str">
        <f t="shared" ref="G9150:K9150" si="9392">+G9112</f>
        <v>05</v>
      </c>
      <c r="H9150" t="str">
        <f t="shared" si="9392"/>
        <v>IGF</v>
      </c>
      <c r="I9150" t="str">
        <f t="shared" si="9392"/>
        <v>Índice de Gestión Financiera</v>
      </c>
      <c r="J9150" t="str">
        <f t="shared" si="9392"/>
        <v>05-03</v>
      </c>
      <c r="K9150" t="str">
        <f t="shared" si="9392"/>
        <v>Ingresos del IUSI en relación a los ingresos propios -sin regalías-</v>
      </c>
      <c r="L9150" s="150">
        <f>+VLOOKUP($E9150,IGF_2018!$B$8:$Z$347,9,0)</f>
        <v>0</v>
      </c>
      <c r="M9150" s="142" t="str">
        <f>+VLOOKUP($E9150,IGF_2018!$B$8:$Z$347,10,0)</f>
        <v>Bajo</v>
      </c>
    </row>
    <row r="9151" spans="1:13" x14ac:dyDescent="0.3">
      <c r="A9151" s="139">
        <f t="shared" si="9373"/>
        <v>241</v>
      </c>
      <c r="B9151" s="148">
        <f t="shared" si="9375"/>
        <v>25</v>
      </c>
      <c r="D9151" s="149" t="str">
        <f>+VLOOKUP($A9151,mUNICIPIOS!$B$4:$F$343,2,0)</f>
        <v>Quiché</v>
      </c>
      <c r="E9151" s="149">
        <f>+VLOOKUP($A9151,mUNICIPIOS!$B$4:$F$343,3,0)</f>
        <v>1412</v>
      </c>
      <c r="F9151" s="149" t="str">
        <f>+VLOOKUP($A9151,mUNICIPIOS!$B$4:$F$343,4,0)</f>
        <v>Joyabaj</v>
      </c>
      <c r="G9151" s="139" t="str">
        <f t="shared" ref="G9151:K9151" si="9393">+G9113</f>
        <v>05</v>
      </c>
      <c r="H9151" t="str">
        <f t="shared" si="9393"/>
        <v>IGF</v>
      </c>
      <c r="I9151" t="str">
        <f t="shared" si="9393"/>
        <v>Índice de Gestión Financiera</v>
      </c>
      <c r="J9151" t="str">
        <f t="shared" si="9393"/>
        <v>05-04</v>
      </c>
      <c r="K9151" t="str">
        <f t="shared" si="9393"/>
        <v>Inversión anual en capital fijo por habitante</v>
      </c>
      <c r="L9151" s="150">
        <f>+VLOOKUP($E9151,IGF_2018!$B$8:$Z$347,12,0)</f>
        <v>6.6033748623065422E-2</v>
      </c>
      <c r="M9151" s="142" t="str">
        <f>+VLOOKUP($E9151,IGF_2018!$B$8:$Z$347,13,0)</f>
        <v>Bajo</v>
      </c>
    </row>
    <row r="9152" spans="1:13" x14ac:dyDescent="0.3">
      <c r="A9152" s="139">
        <f t="shared" si="9373"/>
        <v>241</v>
      </c>
      <c r="B9152" s="148">
        <f t="shared" si="9375"/>
        <v>26</v>
      </c>
      <c r="D9152" s="149" t="str">
        <f>+VLOOKUP($A9152,mUNICIPIOS!$B$4:$F$343,2,0)</f>
        <v>Quiché</v>
      </c>
      <c r="E9152" s="149">
        <f>+VLOOKUP($A9152,mUNICIPIOS!$B$4:$F$343,3,0)</f>
        <v>1412</v>
      </c>
      <c r="F9152" s="149" t="str">
        <f>+VLOOKUP($A9152,mUNICIPIOS!$B$4:$F$343,4,0)</f>
        <v>Joyabaj</v>
      </c>
      <c r="G9152" s="139" t="str">
        <f t="shared" ref="G9152:K9152" si="9394">+G9114</f>
        <v>05</v>
      </c>
      <c r="H9152" t="str">
        <f t="shared" si="9394"/>
        <v>IGF</v>
      </c>
      <c r="I9152" t="str">
        <f t="shared" si="9394"/>
        <v>Índice de Gestión Financiera</v>
      </c>
      <c r="J9152" t="str">
        <f t="shared" si="9394"/>
        <v>05-05</v>
      </c>
      <c r="K9152" t="str">
        <f t="shared" si="9394"/>
        <v>Inversión anual en capital fijo con recursos percibidos por ingresos propios</v>
      </c>
      <c r="L9152" s="150">
        <f>+VLOOKUP($E9152,IGF_2018!$B$8:$Z$347,15,0)</f>
        <v>2.1881637680683096E-2</v>
      </c>
      <c r="M9152" s="142" t="str">
        <f>+VLOOKUP($E9152,IGF_2018!$B$8:$Z$347,16,0)</f>
        <v>Bajo</v>
      </c>
    </row>
    <row r="9153" spans="1:13" x14ac:dyDescent="0.3">
      <c r="A9153" s="139">
        <f t="shared" si="9373"/>
        <v>241</v>
      </c>
      <c r="B9153" s="148">
        <f t="shared" si="9375"/>
        <v>27</v>
      </c>
      <c r="D9153" s="149" t="str">
        <f>+VLOOKUP($A9153,mUNICIPIOS!$B$4:$F$343,2,0)</f>
        <v>Quiché</v>
      </c>
      <c r="E9153" s="149">
        <f>+VLOOKUP($A9153,mUNICIPIOS!$B$4:$F$343,3,0)</f>
        <v>1412</v>
      </c>
      <c r="F9153" s="149" t="str">
        <f>+VLOOKUP($A9153,mUNICIPIOS!$B$4:$F$343,4,0)</f>
        <v>Joyabaj</v>
      </c>
      <c r="G9153" s="139" t="str">
        <f t="shared" ref="G9153:K9153" si="9395">+G9115</f>
        <v>05</v>
      </c>
      <c r="H9153" t="str">
        <f t="shared" si="9395"/>
        <v>IGF</v>
      </c>
      <c r="I9153" t="str">
        <f t="shared" si="9395"/>
        <v>Índice de Gestión Financiera</v>
      </c>
      <c r="J9153" t="str">
        <f t="shared" si="9395"/>
        <v>05-06</v>
      </c>
      <c r="K9153" t="str">
        <f t="shared" si="9395"/>
        <v xml:space="preserve">Inversión anual en capital fijo con recursos percibidos por transferencias del Gobierno Central </v>
      </c>
      <c r="L9153" s="150">
        <f>+VLOOKUP($E9153,IGF_2018!$B$8:$Z$347,18,0)</f>
        <v>0.6774314619612698</v>
      </c>
      <c r="M9153" s="142" t="str">
        <f>+VLOOKUP($E9153,IGF_2018!$B$8:$Z$347,19,0)</f>
        <v>Medio alto</v>
      </c>
    </row>
    <row r="9154" spans="1:13" x14ac:dyDescent="0.3">
      <c r="A9154" s="139">
        <f t="shared" si="9373"/>
        <v>241</v>
      </c>
      <c r="B9154" s="148">
        <f t="shared" si="9375"/>
        <v>28</v>
      </c>
      <c r="D9154" s="149" t="str">
        <f>+VLOOKUP($A9154,mUNICIPIOS!$B$4:$F$343,2,0)</f>
        <v>Quiché</v>
      </c>
      <c r="E9154" s="149">
        <f>+VLOOKUP($A9154,mUNICIPIOS!$B$4:$F$343,3,0)</f>
        <v>1412</v>
      </c>
      <c r="F9154" s="149" t="str">
        <f>+VLOOKUP($A9154,mUNICIPIOS!$B$4:$F$343,4,0)</f>
        <v>Joyabaj</v>
      </c>
      <c r="G9154" s="139" t="str">
        <f t="shared" ref="G9154:K9154" si="9396">+G9116</f>
        <v>05</v>
      </c>
      <c r="H9154" t="str">
        <f t="shared" si="9396"/>
        <v>IGF</v>
      </c>
      <c r="I9154" t="str">
        <f t="shared" si="9396"/>
        <v>Índice de Gestión Financiera</v>
      </c>
      <c r="J9154" t="str">
        <f t="shared" si="9396"/>
        <v>05-07</v>
      </c>
      <c r="K9154" t="str">
        <f t="shared" si="9396"/>
        <v>Financiamiento por endeudamiento municipal</v>
      </c>
      <c r="L9154" s="150">
        <f>+VLOOKUP($E9154,IGF_2018!$B$8:$Z$347,21,0)</f>
        <v>1</v>
      </c>
      <c r="M9154" s="142" t="str">
        <f>+VLOOKUP($E9154,IGF_2018!$B$8:$Z$347,22,0)</f>
        <v>Alto</v>
      </c>
    </row>
    <row r="9155" spans="1:13" x14ac:dyDescent="0.3">
      <c r="A9155" s="139">
        <f t="shared" si="9373"/>
        <v>241</v>
      </c>
      <c r="B9155" s="148">
        <f t="shared" si="9375"/>
        <v>29</v>
      </c>
      <c r="D9155" s="149" t="str">
        <f>+VLOOKUP($A9155,mUNICIPIOS!$B$4:$F$343,2,0)</f>
        <v>Quiché</v>
      </c>
      <c r="E9155" s="149">
        <f>+VLOOKUP($A9155,mUNICIPIOS!$B$4:$F$343,3,0)</f>
        <v>1412</v>
      </c>
      <c r="F9155" s="149" t="str">
        <f>+VLOOKUP($A9155,mUNICIPIOS!$B$4:$F$343,4,0)</f>
        <v>Joyabaj</v>
      </c>
      <c r="G9155" s="139" t="str">
        <f t="shared" ref="G9155:K9155" si="9397">+G9117</f>
        <v>05</v>
      </c>
      <c r="H9155" t="str">
        <f t="shared" si="9397"/>
        <v>IGF</v>
      </c>
      <c r="I9155" t="str">
        <f t="shared" si="9397"/>
        <v>Índice de Gestión Financiera</v>
      </c>
      <c r="J9155" t="str">
        <f t="shared" si="9397"/>
        <v>INDICE</v>
      </c>
      <c r="K9155">
        <f t="shared" si="9397"/>
        <v>0</v>
      </c>
      <c r="L9155" s="150">
        <f>+VLOOKUP($E9155,IGF_2018!$B$8:$Z$347,24,0)</f>
        <v>0.29351379081439755</v>
      </c>
      <c r="M9155" s="142" t="str">
        <f>+VLOOKUP($E9155,IGF_2018!$B$8:$Z$347,25,0)</f>
        <v>Medio bajo</v>
      </c>
    </row>
    <row r="9156" spans="1:13" x14ac:dyDescent="0.3">
      <c r="A9156" s="139">
        <f t="shared" si="9373"/>
        <v>241</v>
      </c>
      <c r="B9156" s="148">
        <f t="shared" si="9375"/>
        <v>30</v>
      </c>
      <c r="D9156" s="149" t="str">
        <f>+VLOOKUP($A9156,mUNICIPIOS!$B$4:$F$343,2,0)</f>
        <v>Quiché</v>
      </c>
      <c r="E9156" s="149">
        <f>+VLOOKUP($A9156,mUNICIPIOS!$B$4:$F$343,3,0)</f>
        <v>1412</v>
      </c>
      <c r="F9156" s="149" t="str">
        <f>+VLOOKUP($A9156,mUNICIPIOS!$B$4:$F$343,4,0)</f>
        <v>Joyabaj</v>
      </c>
      <c r="G9156" s="139" t="str">
        <f t="shared" ref="G9156:K9156" si="9398">+G9118</f>
        <v>06</v>
      </c>
      <c r="H9156" t="str">
        <f t="shared" si="9398"/>
        <v>IGE</v>
      </c>
      <c r="I9156" t="str">
        <f t="shared" si="9398"/>
        <v>Índice de Gestión Estratégica</v>
      </c>
      <c r="J9156" t="str">
        <f t="shared" si="9398"/>
        <v>06-01</v>
      </c>
      <c r="K9156" t="str">
        <f t="shared" si="9398"/>
        <v>Ejecución del Plan Operativo Anual  (POA)</v>
      </c>
      <c r="L9156" s="150">
        <f>+VLOOKUP($E9156,IGE_2018!$B$8:$Z$347,3,0)</f>
        <v>0</v>
      </c>
      <c r="M9156" s="142" t="str">
        <f>+VLOOKUP($E9156,IGE_2018!$B$8:$Z$347,4,0)</f>
        <v>Bajo</v>
      </c>
    </row>
    <row r="9157" spans="1:13" x14ac:dyDescent="0.3">
      <c r="A9157" s="139">
        <f t="shared" si="9373"/>
        <v>241</v>
      </c>
      <c r="B9157" s="148">
        <f t="shared" si="9375"/>
        <v>31</v>
      </c>
      <c r="D9157" s="149" t="str">
        <f>+VLOOKUP($A9157,mUNICIPIOS!$B$4:$F$343,2,0)</f>
        <v>Quiché</v>
      </c>
      <c r="E9157" s="149">
        <f>+VLOOKUP($A9157,mUNICIPIOS!$B$4:$F$343,3,0)</f>
        <v>1412</v>
      </c>
      <c r="F9157" s="149" t="str">
        <f>+VLOOKUP($A9157,mUNICIPIOS!$B$4:$F$343,4,0)</f>
        <v>Joyabaj</v>
      </c>
      <c r="G9157" s="139" t="str">
        <f t="shared" ref="G9157:K9157" si="9399">+G9119</f>
        <v>06</v>
      </c>
      <c r="H9157" t="str">
        <f t="shared" si="9399"/>
        <v>IGE</v>
      </c>
      <c r="I9157" t="str">
        <f t="shared" si="9399"/>
        <v>Índice de Gestión Estratégica</v>
      </c>
      <c r="J9157" t="str">
        <f t="shared" si="9399"/>
        <v>06-02</v>
      </c>
      <c r="K9157" t="str">
        <f t="shared" si="9399"/>
        <v>Relación Plan de Desarrollo Municipal y Ordenamiento Territorial (PDM-OT) - Plan Estratégico Institucional (PEI) - Plan Operativo Multianual (POM) - Plan Operativo Anual (POA)</v>
      </c>
      <c r="L9157" s="150">
        <f>+VLOOKUP($E9157,IGE_2018!$B$8:$Z$347,6,0)</f>
        <v>3.3333333333333333E-2</v>
      </c>
      <c r="M9157" s="142" t="str">
        <f>+VLOOKUP($E9157,IGE_2018!$B$8:$Z$347,7,0)</f>
        <v>Bajo</v>
      </c>
    </row>
    <row r="9158" spans="1:13" x14ac:dyDescent="0.3">
      <c r="A9158" s="139">
        <f t="shared" si="9373"/>
        <v>241</v>
      </c>
      <c r="B9158" s="148">
        <f t="shared" si="9375"/>
        <v>32</v>
      </c>
      <c r="D9158" s="149" t="str">
        <f>+VLOOKUP($A9158,mUNICIPIOS!$B$4:$F$343,2,0)</f>
        <v>Quiché</v>
      </c>
      <c r="E9158" s="149">
        <f>+VLOOKUP($A9158,mUNICIPIOS!$B$4:$F$343,3,0)</f>
        <v>1412</v>
      </c>
      <c r="F9158" s="149" t="str">
        <f>+VLOOKUP($A9158,mUNICIPIOS!$B$4:$F$343,4,0)</f>
        <v>Joyabaj</v>
      </c>
      <c r="G9158" s="139" t="str">
        <f t="shared" ref="G9158:K9158" si="9400">+G9120</f>
        <v>06</v>
      </c>
      <c r="H9158" t="str">
        <f t="shared" si="9400"/>
        <v>IGE</v>
      </c>
      <c r="I9158" t="str">
        <f t="shared" si="9400"/>
        <v>Índice de Gestión Estratégica</v>
      </c>
      <c r="J9158" t="str">
        <f t="shared" si="9400"/>
        <v>06-03</v>
      </c>
      <c r="K9158" t="str">
        <f t="shared" si="9400"/>
        <v>Presupuesto de egresos relacionado a competencias municipales que responden a prioridades nacionales de desarrollo.</v>
      </c>
      <c r="L9158" s="150">
        <f>+VLOOKUP($E9158,IGE_2018!$B$8:$Z$347,9,0)</f>
        <v>0.29722741832377003</v>
      </c>
      <c r="M9158" s="142" t="str">
        <f>+VLOOKUP($E9158,IGE_2018!$B$8:$Z$347,10,0)</f>
        <v>Medio bajo</v>
      </c>
    </row>
    <row r="9159" spans="1:13" x14ac:dyDescent="0.3">
      <c r="A9159" s="139">
        <f t="shared" si="9373"/>
        <v>241</v>
      </c>
      <c r="B9159" s="148">
        <f t="shared" si="9375"/>
        <v>33</v>
      </c>
      <c r="D9159" s="149" t="str">
        <f>+VLOOKUP($A9159,mUNICIPIOS!$B$4:$F$343,2,0)</f>
        <v>Quiché</v>
      </c>
      <c r="E9159" s="149">
        <f>+VLOOKUP($A9159,mUNICIPIOS!$B$4:$F$343,3,0)</f>
        <v>1412</v>
      </c>
      <c r="F9159" s="149" t="str">
        <f>+VLOOKUP($A9159,mUNICIPIOS!$B$4:$F$343,4,0)</f>
        <v>Joyabaj</v>
      </c>
      <c r="G9159" s="139" t="str">
        <f t="shared" ref="G9159:K9159" si="9401">+G9121</f>
        <v>06</v>
      </c>
      <c r="H9159" t="str">
        <f t="shared" si="9401"/>
        <v>IGE</v>
      </c>
      <c r="I9159" t="str">
        <f t="shared" si="9401"/>
        <v>Índice de Gestión Estratégica</v>
      </c>
      <c r="J9159" t="str">
        <f t="shared" si="9401"/>
        <v>06-04</v>
      </c>
      <c r="K9159" t="str">
        <f t="shared" si="9401"/>
        <v>Institucionalización de la gestión ordenada del territorio</v>
      </c>
      <c r="L9159" s="150">
        <f>+VLOOKUP($E9159,IGE_2018!$B$8:$Z$347,12,0)</f>
        <v>0</v>
      </c>
      <c r="M9159" s="142" t="str">
        <f>+VLOOKUP($E9159,IGE_2018!$B$8:$Z$347,13,0)</f>
        <v>Bajo</v>
      </c>
    </row>
    <row r="9160" spans="1:13" x14ac:dyDescent="0.3">
      <c r="A9160" s="139">
        <f t="shared" si="9373"/>
        <v>241</v>
      </c>
      <c r="B9160" s="148">
        <f t="shared" si="9375"/>
        <v>34</v>
      </c>
      <c r="D9160" s="149" t="str">
        <f>+VLOOKUP($A9160,mUNICIPIOS!$B$4:$F$343,2,0)</f>
        <v>Quiché</v>
      </c>
      <c r="E9160" s="149">
        <f>+VLOOKUP($A9160,mUNICIPIOS!$B$4:$F$343,3,0)</f>
        <v>1412</v>
      </c>
      <c r="F9160" s="149" t="str">
        <f>+VLOOKUP($A9160,mUNICIPIOS!$B$4:$F$343,4,0)</f>
        <v>Joyabaj</v>
      </c>
      <c r="G9160" s="139" t="str">
        <f t="shared" ref="G9160:K9160" si="9402">+G9122</f>
        <v>06</v>
      </c>
      <c r="H9160" t="str">
        <f t="shared" si="9402"/>
        <v>IGE</v>
      </c>
      <c r="I9160" t="str">
        <f t="shared" si="9402"/>
        <v>Índice de Gestión Estratégica</v>
      </c>
      <c r="J9160" t="str">
        <f t="shared" si="9402"/>
        <v>06-05</v>
      </c>
      <c r="K9160" t="str">
        <f t="shared" si="9402"/>
        <v>Acciones para la gestión ordenada del territorio</v>
      </c>
      <c r="L9160" s="150">
        <f>+VLOOKUP($E9160,IGE_2018!$B$8:$Z$347,15,0)</f>
        <v>0</v>
      </c>
      <c r="M9160" s="142" t="str">
        <f>+VLOOKUP($E9160,IGE_2018!$B$8:$Z$347,16,0)</f>
        <v>Bajo</v>
      </c>
    </row>
    <row r="9161" spans="1:13" x14ac:dyDescent="0.3">
      <c r="A9161" s="139">
        <f t="shared" si="9373"/>
        <v>241</v>
      </c>
      <c r="B9161" s="148">
        <f t="shared" si="9375"/>
        <v>35</v>
      </c>
      <c r="D9161" s="149" t="str">
        <f>+VLOOKUP($A9161,mUNICIPIOS!$B$4:$F$343,2,0)</f>
        <v>Quiché</v>
      </c>
      <c r="E9161" s="149">
        <f>+VLOOKUP($A9161,mUNICIPIOS!$B$4:$F$343,3,0)</f>
        <v>1412</v>
      </c>
      <c r="F9161" s="149" t="str">
        <f>+VLOOKUP($A9161,mUNICIPIOS!$B$4:$F$343,4,0)</f>
        <v>Joyabaj</v>
      </c>
      <c r="G9161" s="139" t="str">
        <f t="shared" ref="G9161:K9161" si="9403">+G9123</f>
        <v>06</v>
      </c>
      <c r="H9161" t="str">
        <f t="shared" si="9403"/>
        <v>IGE</v>
      </c>
      <c r="I9161" t="str">
        <f t="shared" si="9403"/>
        <v>Índice de Gestión Estratégica</v>
      </c>
      <c r="J9161" t="str">
        <f t="shared" si="9403"/>
        <v>06-06</v>
      </c>
      <c r="K9161" t="str">
        <f t="shared" si="9403"/>
        <v>Gestión de riesgo en la formulación de proyectos derivados de la planificación operativa anual</v>
      </c>
      <c r="L9161" s="150">
        <f>+VLOOKUP($E9161,IGE_2018!$B$8:$Z$347,18,0)</f>
        <v>0</v>
      </c>
      <c r="M9161" s="142" t="str">
        <f>+VLOOKUP($E9161,IGE_2018!$B$8:$Z$347,19,0)</f>
        <v>Bajo</v>
      </c>
    </row>
    <row r="9162" spans="1:13" x14ac:dyDescent="0.3">
      <c r="A9162" s="139">
        <f t="shared" si="9373"/>
        <v>241</v>
      </c>
      <c r="B9162" s="148">
        <f t="shared" si="9375"/>
        <v>36</v>
      </c>
      <c r="D9162" s="149" t="str">
        <f>+VLOOKUP($A9162,mUNICIPIOS!$B$4:$F$343,2,0)</f>
        <v>Quiché</v>
      </c>
      <c r="E9162" s="149">
        <f>+VLOOKUP($A9162,mUNICIPIOS!$B$4:$F$343,3,0)</f>
        <v>1412</v>
      </c>
      <c r="F9162" s="149" t="str">
        <f>+VLOOKUP($A9162,mUNICIPIOS!$B$4:$F$343,4,0)</f>
        <v>Joyabaj</v>
      </c>
      <c r="G9162" s="139" t="str">
        <f t="shared" ref="G9162:K9162" si="9404">+G9124</f>
        <v>06</v>
      </c>
      <c r="H9162" t="str">
        <f t="shared" si="9404"/>
        <v>IGE</v>
      </c>
      <c r="I9162" t="str">
        <f t="shared" si="9404"/>
        <v>Índice de Gestión Estratégica</v>
      </c>
      <c r="J9162" t="str">
        <f t="shared" si="9404"/>
        <v>06-07</v>
      </c>
      <c r="K9162" t="str">
        <f t="shared" si="9404"/>
        <v>Ingresos por servicios ambientales en relación a los ingresos propios sin regalías</v>
      </c>
      <c r="L9162" s="150">
        <f>+VLOOKUP($E9162,IGE_2018!$B$8:$Z$347,21,0)</f>
        <v>0.11747177806388066</v>
      </c>
      <c r="M9162" s="142" t="str">
        <f>+VLOOKUP($E9162,IGE_2018!$B$8:$Z$347,22,0)</f>
        <v>Bajo</v>
      </c>
    </row>
    <row r="9163" spans="1:13" x14ac:dyDescent="0.3">
      <c r="A9163" s="139">
        <f t="shared" si="9373"/>
        <v>241</v>
      </c>
      <c r="B9163" s="148">
        <f t="shared" si="9375"/>
        <v>37</v>
      </c>
      <c r="D9163" s="149" t="str">
        <f>+VLOOKUP($A9163,mUNICIPIOS!$B$4:$F$343,2,0)</f>
        <v>Quiché</v>
      </c>
      <c r="E9163" s="149">
        <f>+VLOOKUP($A9163,mUNICIPIOS!$B$4:$F$343,3,0)</f>
        <v>1412</v>
      </c>
      <c r="F9163" s="149" t="str">
        <f>+VLOOKUP($A9163,mUNICIPIOS!$B$4:$F$343,4,0)</f>
        <v>Joyabaj</v>
      </c>
      <c r="G9163" s="139" t="str">
        <f t="shared" ref="G9163:K9163" si="9405">+G9125</f>
        <v>06</v>
      </c>
      <c r="H9163" t="str">
        <f t="shared" si="9405"/>
        <v>IGE</v>
      </c>
      <c r="I9163" t="str">
        <f t="shared" si="9405"/>
        <v>Índice de Gestión Estratégica</v>
      </c>
      <c r="J9163" t="str">
        <f t="shared" si="9405"/>
        <v>INDICE</v>
      </c>
      <c r="K9163">
        <f t="shared" si="9405"/>
        <v>0</v>
      </c>
      <c r="L9163" s="150">
        <f>+VLOOKUP($E9163,IGE_2018!$B$8:$Z$347,24,0)</f>
        <v>9.1054032387330577E-2</v>
      </c>
      <c r="M9163" s="142" t="str">
        <f>+VLOOKUP($E9163,IGE_2018!$B$8:$Z$347,25,0)</f>
        <v>Bajo</v>
      </c>
    </row>
    <row r="9164" spans="1:13" x14ac:dyDescent="0.3">
      <c r="A9164" s="139">
        <f t="shared" si="9373"/>
        <v>241</v>
      </c>
      <c r="B9164" s="148">
        <f t="shared" si="9375"/>
        <v>38</v>
      </c>
      <c r="D9164" s="149" t="str">
        <f>+VLOOKUP($A9164,mUNICIPIOS!$B$4:$F$343,2,0)</f>
        <v>Quiché</v>
      </c>
      <c r="E9164" s="149">
        <f>+VLOOKUP($A9164,mUNICIPIOS!$B$4:$F$343,3,0)</f>
        <v>1412</v>
      </c>
      <c r="F9164" s="149" t="str">
        <f>+VLOOKUP($A9164,mUNICIPIOS!$B$4:$F$343,4,0)</f>
        <v>Joyabaj</v>
      </c>
      <c r="G9164" s="139" t="str">
        <f t="shared" ref="G9164:K9164" si="9406">+G9126</f>
        <v>RANKING</v>
      </c>
      <c r="H9164" t="str">
        <f t="shared" si="9406"/>
        <v>RGM</v>
      </c>
      <c r="I9164" t="str">
        <f t="shared" si="9406"/>
        <v>Ranking de la Gestión Municipal 2018</v>
      </c>
      <c r="J9164" t="str">
        <f t="shared" si="9406"/>
        <v>RANKING</v>
      </c>
      <c r="K9164">
        <f t="shared" si="9406"/>
        <v>0</v>
      </c>
      <c r="L9164" s="151">
        <f>+VLOOKUP($E9164,Resultados_generales!$C$8:$AE$347,27,0)</f>
        <v>0.29398728146831316</v>
      </c>
      <c r="M9164" t="str">
        <f>+VLOOKUP($E9164,Resultados_generales!$C$8:$AE$347,28,0)</f>
        <v>Medio bajo</v>
      </c>
    </row>
    <row r="9165" spans="1:13" x14ac:dyDescent="0.3">
      <c r="A9165" s="139">
        <f t="shared" si="9373"/>
        <v>242</v>
      </c>
      <c r="B9165" s="148">
        <f t="shared" si="9375"/>
        <v>1</v>
      </c>
      <c r="D9165" s="149" t="str">
        <f>+VLOOKUP($A9165,mUNICIPIOS!$B$4:$F$343,2,0)</f>
        <v>Quiché</v>
      </c>
      <c r="E9165" s="149">
        <f>+VLOOKUP($A9165,mUNICIPIOS!$B$4:$F$343,3,0)</f>
        <v>1413</v>
      </c>
      <c r="F9165" s="149" t="str">
        <f>+VLOOKUP($A9165,mUNICIPIOS!$B$4:$F$343,4,0)</f>
        <v>Nebaj</v>
      </c>
      <c r="G9165" s="139" t="str">
        <f t="shared" ref="G9165:K9165" si="9407">+G9127</f>
        <v>01</v>
      </c>
      <c r="H9165" t="str">
        <f t="shared" si="9407"/>
        <v>IPC</v>
      </c>
      <c r="I9165" t="str">
        <f t="shared" si="9407"/>
        <v>Índice de Participación Ciudadana</v>
      </c>
      <c r="J9165" t="str">
        <f t="shared" si="9407"/>
        <v>01-01</v>
      </c>
      <c r="K9165" t="str">
        <f t="shared" si="9407"/>
        <v>Número de reuniones del COMUDE en el año de la medición.</v>
      </c>
      <c r="L9165" s="150">
        <f>+VLOOKUP($E9165,IPC_2018!$B$8:$T$347,3,0)</f>
        <v>1</v>
      </c>
      <c r="M9165" s="142" t="str">
        <f>+VLOOKUP($E9165,IPC_2018!$B$8:$T$347,4,0)</f>
        <v>Alto</v>
      </c>
    </row>
    <row r="9166" spans="1:13" x14ac:dyDescent="0.3">
      <c r="A9166" s="139">
        <f t="shared" si="9373"/>
        <v>242</v>
      </c>
      <c r="B9166" s="148">
        <f t="shared" si="9375"/>
        <v>2</v>
      </c>
      <c r="D9166" s="149" t="str">
        <f>+VLOOKUP($A9166,mUNICIPIOS!$B$4:$F$343,2,0)</f>
        <v>Quiché</v>
      </c>
      <c r="E9166" s="149">
        <f>+VLOOKUP($A9166,mUNICIPIOS!$B$4:$F$343,3,0)</f>
        <v>1413</v>
      </c>
      <c r="F9166" s="149" t="str">
        <f>+VLOOKUP($A9166,mUNICIPIOS!$B$4:$F$343,4,0)</f>
        <v>Nebaj</v>
      </c>
      <c r="G9166" s="139" t="str">
        <f t="shared" ref="G9166:K9166" si="9408">+G9128</f>
        <v>01</v>
      </c>
      <c r="H9166" t="str">
        <f t="shared" si="9408"/>
        <v>IPC</v>
      </c>
      <c r="I9166" t="str">
        <f t="shared" si="9408"/>
        <v>Índice de Participación Ciudadana</v>
      </c>
      <c r="J9166" t="str">
        <f t="shared" si="9408"/>
        <v>01-02</v>
      </c>
      <c r="K9166" t="str">
        <f t="shared" si="9408"/>
        <v>Participación de Alcaldes, Concejales y Síndicos determinados o designados en el COMUDE</v>
      </c>
      <c r="L9166" s="150">
        <f>+VLOOKUP($E9166,IPC_2018!$B$8:$T$347,6,0)</f>
        <v>0.99702380952380953</v>
      </c>
      <c r="M9166" s="142" t="str">
        <f>+VLOOKUP($E9166,IPC_2018!$B$8:$T$347,7,0)</f>
        <v>Alto</v>
      </c>
    </row>
    <row r="9167" spans="1:13" x14ac:dyDescent="0.3">
      <c r="A9167" s="139">
        <f t="shared" si="9373"/>
        <v>242</v>
      </c>
      <c r="B9167" s="148">
        <f t="shared" si="9375"/>
        <v>3</v>
      </c>
      <c r="D9167" s="149" t="str">
        <f>+VLOOKUP($A9167,mUNICIPIOS!$B$4:$F$343,2,0)</f>
        <v>Quiché</v>
      </c>
      <c r="E9167" s="149">
        <f>+VLOOKUP($A9167,mUNICIPIOS!$B$4:$F$343,3,0)</f>
        <v>1413</v>
      </c>
      <c r="F9167" s="149" t="str">
        <f>+VLOOKUP($A9167,mUNICIPIOS!$B$4:$F$343,4,0)</f>
        <v>Nebaj</v>
      </c>
      <c r="G9167" s="139" t="str">
        <f t="shared" ref="G9167:K9167" si="9409">+G9129</f>
        <v>01</v>
      </c>
      <c r="H9167" t="str">
        <f t="shared" si="9409"/>
        <v>IPC</v>
      </c>
      <c r="I9167" t="str">
        <f t="shared" si="9409"/>
        <v>Índice de Participación Ciudadana</v>
      </c>
      <c r="J9167" t="str">
        <f t="shared" si="9409"/>
        <v>01-03</v>
      </c>
      <c r="K9167" t="str">
        <f t="shared" si="9409"/>
        <v>Participación  de organizaciones de jóvenes, mujeres, pueblos mayas, xincas, garífunas, y otras organizaciones en el Comude</v>
      </c>
      <c r="L9167" s="150">
        <f>+VLOOKUP($E9167,IPC_2018!$B$8:$T$347,9,0)</f>
        <v>0.21082844096542724</v>
      </c>
      <c r="M9167" s="142" t="str">
        <f>+VLOOKUP($E9167,IPC_2018!$B$8:$T$347,10,0)</f>
        <v>Medio bajo</v>
      </c>
    </row>
    <row r="9168" spans="1:13" x14ac:dyDescent="0.3">
      <c r="A9168" s="139">
        <f t="shared" si="9373"/>
        <v>242</v>
      </c>
      <c r="B9168" s="148">
        <f t="shared" si="9375"/>
        <v>4</v>
      </c>
      <c r="D9168" s="149" t="str">
        <f>+VLOOKUP($A9168,mUNICIPIOS!$B$4:$F$343,2,0)</f>
        <v>Quiché</v>
      </c>
      <c r="E9168" s="149">
        <f>+VLOOKUP($A9168,mUNICIPIOS!$B$4:$F$343,3,0)</f>
        <v>1413</v>
      </c>
      <c r="F9168" s="149" t="str">
        <f>+VLOOKUP($A9168,mUNICIPIOS!$B$4:$F$343,4,0)</f>
        <v>Nebaj</v>
      </c>
      <c r="G9168" s="139" t="str">
        <f t="shared" ref="G9168:K9168" si="9410">+G9130</f>
        <v>01</v>
      </c>
      <c r="H9168" t="str">
        <f t="shared" si="9410"/>
        <v>IPC</v>
      </c>
      <c r="I9168" t="str">
        <f t="shared" si="9410"/>
        <v>Índice de Participación Ciudadana</v>
      </c>
      <c r="J9168" t="str">
        <f t="shared" si="9410"/>
        <v>01-04</v>
      </c>
      <c r="K9168" t="str">
        <f t="shared" si="9410"/>
        <v>Representatividad territorial del Comude.</v>
      </c>
      <c r="L9168" s="150">
        <f>+VLOOKUP($E9168,IPC_2018!$B$8:$T$347,12,0)</f>
        <v>0.54374999999999996</v>
      </c>
      <c r="M9168" s="142" t="str">
        <f>+VLOOKUP($E9168,IPC_2018!$B$8:$T$347,13,0)</f>
        <v>Medio</v>
      </c>
    </row>
    <row r="9169" spans="1:13" x14ac:dyDescent="0.3">
      <c r="A9169" s="139">
        <f t="shared" si="9373"/>
        <v>242</v>
      </c>
      <c r="B9169" s="148">
        <f t="shared" si="9375"/>
        <v>5</v>
      </c>
      <c r="D9169" s="149" t="str">
        <f>+VLOOKUP($A9169,mUNICIPIOS!$B$4:$F$343,2,0)</f>
        <v>Quiché</v>
      </c>
      <c r="E9169" s="149">
        <f>+VLOOKUP($A9169,mUNICIPIOS!$B$4:$F$343,3,0)</f>
        <v>1413</v>
      </c>
      <c r="F9169" s="149" t="str">
        <f>+VLOOKUP($A9169,mUNICIPIOS!$B$4:$F$343,4,0)</f>
        <v>Nebaj</v>
      </c>
      <c r="G9169" s="139" t="str">
        <f t="shared" ref="G9169:K9169" si="9411">+G9131</f>
        <v>01</v>
      </c>
      <c r="H9169" t="str">
        <f t="shared" si="9411"/>
        <v>IPC</v>
      </c>
      <c r="I9169" t="str">
        <f t="shared" si="9411"/>
        <v>Índice de Participación Ciudadana</v>
      </c>
      <c r="J9169" t="str">
        <f t="shared" si="9411"/>
        <v>01-05</v>
      </c>
      <c r="K9169" t="str">
        <f t="shared" si="9411"/>
        <v>Funcionamiento del Comude</v>
      </c>
      <c r="L9169" s="150">
        <f>+VLOOKUP($E9169,IPC_2018!$B$8:$T$347,15,0)</f>
        <v>1.0000000003533569</v>
      </c>
      <c r="M9169" s="142" t="str">
        <f>+VLOOKUP($E9169,IPC_2018!$B$8:$T$347,16,0)</f>
        <v>Alto</v>
      </c>
    </row>
    <row r="9170" spans="1:13" x14ac:dyDescent="0.3">
      <c r="A9170" s="139">
        <f t="shared" si="9373"/>
        <v>242</v>
      </c>
      <c r="B9170" s="148">
        <f t="shared" si="9375"/>
        <v>6</v>
      </c>
      <c r="D9170" s="149" t="str">
        <f>+VLOOKUP($A9170,mUNICIPIOS!$B$4:$F$343,2,0)</f>
        <v>Quiché</v>
      </c>
      <c r="E9170" s="149">
        <f>+VLOOKUP($A9170,mUNICIPIOS!$B$4:$F$343,3,0)</f>
        <v>1413</v>
      </c>
      <c r="F9170" s="149" t="str">
        <f>+VLOOKUP($A9170,mUNICIPIOS!$B$4:$F$343,4,0)</f>
        <v>Nebaj</v>
      </c>
      <c r="G9170" s="139" t="str">
        <f t="shared" ref="G9170:K9170" si="9412">+G9132</f>
        <v>01</v>
      </c>
      <c r="H9170" t="str">
        <f t="shared" si="9412"/>
        <v>IPC</v>
      </c>
      <c r="I9170" t="str">
        <f t="shared" si="9412"/>
        <v>Índice de Participación Ciudadana</v>
      </c>
      <c r="J9170" t="str">
        <f t="shared" si="9412"/>
        <v>INDICE</v>
      </c>
      <c r="K9170">
        <f t="shared" si="9412"/>
        <v>0</v>
      </c>
      <c r="L9170" s="150">
        <f>+VLOOKUP($E9170,IPC_2018!$B$8:$T$347,18,0)</f>
        <v>0.81281474238829376</v>
      </c>
      <c r="M9170" s="142" t="str">
        <f>+VLOOKUP($E9170,IPC_2018!$B$8:$T$347,19,0)</f>
        <v>Alto</v>
      </c>
    </row>
    <row r="9171" spans="1:13" x14ac:dyDescent="0.3">
      <c r="A9171" s="139">
        <f t="shared" si="9373"/>
        <v>242</v>
      </c>
      <c r="B9171" s="148">
        <f t="shared" si="9375"/>
        <v>7</v>
      </c>
      <c r="D9171" s="149" t="str">
        <f>+VLOOKUP($A9171,mUNICIPIOS!$B$4:$F$343,2,0)</f>
        <v>Quiché</v>
      </c>
      <c r="E9171" s="149">
        <f>+VLOOKUP($A9171,mUNICIPIOS!$B$4:$F$343,3,0)</f>
        <v>1413</v>
      </c>
      <c r="F9171" s="149" t="str">
        <f>+VLOOKUP($A9171,mUNICIPIOS!$B$4:$F$343,4,0)</f>
        <v>Nebaj</v>
      </c>
      <c r="G9171" s="139" t="str">
        <f t="shared" ref="G9171:K9171" si="9413">+G9133</f>
        <v>02</v>
      </c>
      <c r="H9171" t="str">
        <f t="shared" si="9413"/>
        <v>IIC</v>
      </c>
      <c r="I9171" t="str">
        <f t="shared" si="9413"/>
        <v>Índice de Información a la Ciudadanía</v>
      </c>
      <c r="J9171" t="str">
        <f t="shared" si="9413"/>
        <v>02-01</v>
      </c>
      <c r="K9171" t="str">
        <f t="shared" si="9413"/>
        <v>Rendición de cuentas cuatrimestral y anual al Comude enfocadas en resultados.</v>
      </c>
      <c r="L9171" s="150">
        <f>+VLOOKUP($E9171,IIC_2018!$B$8:$Q$347,3,0)</f>
        <v>0.73333333333333339</v>
      </c>
      <c r="M9171" s="142" t="str">
        <f>+VLOOKUP($E9171,IIC_2018!$B$8:$Q$347,4,0)</f>
        <v>Medio alto</v>
      </c>
    </row>
    <row r="9172" spans="1:13" x14ac:dyDescent="0.3">
      <c r="A9172" s="139">
        <f t="shared" si="9373"/>
        <v>242</v>
      </c>
      <c r="B9172" s="148">
        <f t="shared" si="9375"/>
        <v>8</v>
      </c>
      <c r="D9172" s="149" t="str">
        <f>+VLOOKUP($A9172,mUNICIPIOS!$B$4:$F$343,2,0)</f>
        <v>Quiché</v>
      </c>
      <c r="E9172" s="149">
        <f>+VLOOKUP($A9172,mUNICIPIOS!$B$4:$F$343,3,0)</f>
        <v>1413</v>
      </c>
      <c r="F9172" s="149" t="str">
        <f>+VLOOKUP($A9172,mUNICIPIOS!$B$4:$F$343,4,0)</f>
        <v>Nebaj</v>
      </c>
      <c r="G9172" s="139" t="str">
        <f t="shared" ref="G9172:K9172" si="9414">+G9134</f>
        <v>02</v>
      </c>
      <c r="H9172" t="str">
        <f t="shared" si="9414"/>
        <v>IIC</v>
      </c>
      <c r="I9172" t="str">
        <f t="shared" si="9414"/>
        <v>Índice de Información a la Ciudadanía</v>
      </c>
      <c r="J9172" t="str">
        <f t="shared" si="9414"/>
        <v>02-02</v>
      </c>
      <c r="K9172" t="str">
        <f t="shared" si="9414"/>
        <v>Información presupuestaria y otra información brindada a la ciudadanía disponible en medios locales de comunicación.</v>
      </c>
      <c r="L9172" s="150">
        <f>+VLOOKUP($E9172,IIC_2018!$B$8:$Q$347,6,0)</f>
        <v>0.75</v>
      </c>
      <c r="M9172" s="142" t="str">
        <f>+VLOOKUP($E9172,IIC_2018!$B$8:$Q$347,7,0)</f>
        <v>Medio alto</v>
      </c>
    </row>
    <row r="9173" spans="1:13" x14ac:dyDescent="0.3">
      <c r="A9173" s="139">
        <f t="shared" si="9373"/>
        <v>242</v>
      </c>
      <c r="B9173" s="148">
        <f t="shared" si="9375"/>
        <v>9</v>
      </c>
      <c r="D9173" s="149" t="str">
        <f>+VLOOKUP($A9173,mUNICIPIOS!$B$4:$F$343,2,0)</f>
        <v>Quiché</v>
      </c>
      <c r="E9173" s="149">
        <f>+VLOOKUP($A9173,mUNICIPIOS!$B$4:$F$343,3,0)</f>
        <v>1413</v>
      </c>
      <c r="F9173" s="149" t="str">
        <f>+VLOOKUP($A9173,mUNICIPIOS!$B$4:$F$343,4,0)</f>
        <v>Nebaj</v>
      </c>
      <c r="G9173" s="139" t="str">
        <f t="shared" ref="G9173:K9173" si="9415">+G9135</f>
        <v>02</v>
      </c>
      <c r="H9173" t="str">
        <f t="shared" si="9415"/>
        <v>IIC</v>
      </c>
      <c r="I9173" t="str">
        <f t="shared" si="9415"/>
        <v>Índice de Información a la Ciudadanía</v>
      </c>
      <c r="J9173" t="str">
        <f t="shared" si="9415"/>
        <v>02-03</v>
      </c>
      <c r="K9173" t="str">
        <f t="shared" si="9415"/>
        <v>Información pública de oficio actualizada y disponible de acuerdo a la LAIP y uso de internet.</v>
      </c>
      <c r="L9173" s="150">
        <f>+VLOOKUP($E9173,IIC_2018!$B$8:$Q$347,9,0)</f>
        <v>0.99999999999999989</v>
      </c>
      <c r="M9173" s="142" t="str">
        <f>+VLOOKUP($E9173,IIC_2018!$B$8:$Q$347,10,0)</f>
        <v>Alto</v>
      </c>
    </row>
    <row r="9174" spans="1:13" x14ac:dyDescent="0.3">
      <c r="A9174" s="139">
        <f t="shared" si="9373"/>
        <v>242</v>
      </c>
      <c r="B9174" s="148">
        <f t="shared" si="9375"/>
        <v>10</v>
      </c>
      <c r="D9174" s="149" t="str">
        <f>+VLOOKUP($A9174,mUNICIPIOS!$B$4:$F$343,2,0)</f>
        <v>Quiché</v>
      </c>
      <c r="E9174" s="149">
        <f>+VLOOKUP($A9174,mUNICIPIOS!$B$4:$F$343,3,0)</f>
        <v>1413</v>
      </c>
      <c r="F9174" s="149" t="str">
        <f>+VLOOKUP($A9174,mUNICIPIOS!$B$4:$F$343,4,0)</f>
        <v>Nebaj</v>
      </c>
      <c r="G9174" s="139" t="str">
        <f t="shared" ref="G9174:K9174" si="9416">+G9136</f>
        <v>02</v>
      </c>
      <c r="H9174" t="str">
        <f t="shared" si="9416"/>
        <v>IIC</v>
      </c>
      <c r="I9174" t="str">
        <f t="shared" si="9416"/>
        <v>Índice de Información a la Ciudadanía</v>
      </c>
      <c r="J9174" t="str">
        <f t="shared" si="9416"/>
        <v>02-04</v>
      </c>
      <c r="K9174" t="str">
        <f t="shared" si="9416"/>
        <v>Relación del monto contratado por medio de Guate compras con el total del presupuesto de egresos vigente.</v>
      </c>
      <c r="L9174" s="150">
        <f>+VLOOKUP($E9174,IIC_2018!$B$8:$Q$347,12,0)</f>
        <v>0.75522156878026525</v>
      </c>
      <c r="M9174" s="142" t="str">
        <f>+VLOOKUP($E9174,IIC_2018!$B$8:$Q$347,13,0)</f>
        <v>Medio alto</v>
      </c>
    </row>
    <row r="9175" spans="1:13" x14ac:dyDescent="0.3">
      <c r="A9175" s="139">
        <f t="shared" si="9373"/>
        <v>242</v>
      </c>
      <c r="B9175" s="148">
        <f t="shared" si="9375"/>
        <v>11</v>
      </c>
      <c r="D9175" s="149" t="str">
        <f>+VLOOKUP($A9175,mUNICIPIOS!$B$4:$F$343,2,0)</f>
        <v>Quiché</v>
      </c>
      <c r="E9175" s="149">
        <f>+VLOOKUP($A9175,mUNICIPIOS!$B$4:$F$343,3,0)</f>
        <v>1413</v>
      </c>
      <c r="F9175" s="149" t="str">
        <f>+VLOOKUP($A9175,mUNICIPIOS!$B$4:$F$343,4,0)</f>
        <v>Nebaj</v>
      </c>
      <c r="G9175" s="139" t="str">
        <f t="shared" ref="G9175:K9175" si="9417">+G9137</f>
        <v>02</v>
      </c>
      <c r="H9175" t="str">
        <f t="shared" si="9417"/>
        <v>IIC</v>
      </c>
      <c r="I9175" t="str">
        <f t="shared" si="9417"/>
        <v>Índice de Información a la Ciudadanía</v>
      </c>
      <c r="J9175" t="str">
        <f t="shared" si="9417"/>
        <v>INDICE</v>
      </c>
      <c r="K9175">
        <f t="shared" si="9417"/>
        <v>0</v>
      </c>
      <c r="L9175" s="150">
        <f>+VLOOKUP($E9175,IIC_2018!$B$8:$Q$347,15,0)</f>
        <v>0.80963872552839966</v>
      </c>
      <c r="M9175" s="142" t="str">
        <f>+VLOOKUP($E9175,IIC_2018!$B$8:$Q$347,16,0)</f>
        <v>Alto</v>
      </c>
    </row>
    <row r="9176" spans="1:13" x14ac:dyDescent="0.3">
      <c r="A9176" s="139">
        <f t="shared" si="9373"/>
        <v>242</v>
      </c>
      <c r="B9176" s="148">
        <f t="shared" si="9375"/>
        <v>12</v>
      </c>
      <c r="D9176" s="149" t="str">
        <f>+VLOOKUP($A9176,mUNICIPIOS!$B$4:$F$343,2,0)</f>
        <v>Quiché</v>
      </c>
      <c r="E9176" s="149">
        <f>+VLOOKUP($A9176,mUNICIPIOS!$B$4:$F$343,3,0)</f>
        <v>1413</v>
      </c>
      <c r="F9176" s="149" t="str">
        <f>+VLOOKUP($A9176,mUNICIPIOS!$B$4:$F$343,4,0)</f>
        <v>Nebaj</v>
      </c>
      <c r="G9176" s="139" t="str">
        <f t="shared" ref="G9176:K9176" si="9418">+G9138</f>
        <v>03</v>
      </c>
      <c r="H9176" t="str">
        <f t="shared" si="9418"/>
        <v>ISP</v>
      </c>
      <c r="I9176" t="str">
        <f t="shared" si="9418"/>
        <v>Índice de Servicios Públicos</v>
      </c>
      <c r="J9176" t="str">
        <f t="shared" si="9418"/>
        <v>03-01</v>
      </c>
      <c r="K9176" t="str">
        <f t="shared" si="9418"/>
        <v>Cobertura del servicio público de agua</v>
      </c>
      <c r="L9176" s="150">
        <f>+VLOOKUP($E9176,ISP_2018!$B$8:$T$347,3,0)</f>
        <v>0.19422193741322225</v>
      </c>
      <c r="M9176" s="142" t="str">
        <f>+VLOOKUP($E9176,ISP_2018!$B$8:$T$347,4,0)</f>
        <v>Bajo</v>
      </c>
    </row>
    <row r="9177" spans="1:13" x14ac:dyDescent="0.3">
      <c r="A9177" s="139">
        <f t="shared" si="9373"/>
        <v>242</v>
      </c>
      <c r="B9177" s="148">
        <f t="shared" si="9375"/>
        <v>13</v>
      </c>
      <c r="D9177" s="149" t="str">
        <f>+VLOOKUP($A9177,mUNICIPIOS!$B$4:$F$343,2,0)</f>
        <v>Quiché</v>
      </c>
      <c r="E9177" s="149">
        <f>+VLOOKUP($A9177,mUNICIPIOS!$B$4:$F$343,3,0)</f>
        <v>1413</v>
      </c>
      <c r="F9177" s="149" t="str">
        <f>+VLOOKUP($A9177,mUNICIPIOS!$B$4:$F$343,4,0)</f>
        <v>Nebaj</v>
      </c>
      <c r="G9177" s="139" t="str">
        <f t="shared" ref="G9177:K9177" si="9419">+G9139</f>
        <v>03</v>
      </c>
      <c r="H9177" t="str">
        <f t="shared" si="9419"/>
        <v>ISP</v>
      </c>
      <c r="I9177" t="str">
        <f t="shared" si="9419"/>
        <v>Índice de Servicios Públicos</v>
      </c>
      <c r="J9177" t="str">
        <f t="shared" si="9419"/>
        <v>03-02</v>
      </c>
      <c r="K9177" t="str">
        <f t="shared" si="9419"/>
        <v>Control de la calidad del servicio público de agua</v>
      </c>
      <c r="L9177" s="150">
        <f>+VLOOKUP($E9177,ISP_2018!$B$8:$T$347,6,0)</f>
        <v>0.5159965034965035</v>
      </c>
      <c r="M9177" s="142" t="str">
        <f>+VLOOKUP($E9177,ISP_2018!$B$8:$T$347,7,0)</f>
        <v>Medio</v>
      </c>
    </row>
    <row r="9178" spans="1:13" x14ac:dyDescent="0.3">
      <c r="A9178" s="139">
        <f t="shared" si="9373"/>
        <v>242</v>
      </c>
      <c r="B9178" s="148">
        <f t="shared" si="9375"/>
        <v>14</v>
      </c>
      <c r="D9178" s="149" t="str">
        <f>+VLOOKUP($A9178,mUNICIPIOS!$B$4:$F$343,2,0)</f>
        <v>Quiché</v>
      </c>
      <c r="E9178" s="149">
        <f>+VLOOKUP($A9178,mUNICIPIOS!$B$4:$F$343,3,0)</f>
        <v>1413</v>
      </c>
      <c r="F9178" s="149" t="str">
        <f>+VLOOKUP($A9178,mUNICIPIOS!$B$4:$F$343,4,0)</f>
        <v>Nebaj</v>
      </c>
      <c r="G9178" s="139" t="str">
        <f t="shared" ref="G9178:K9178" si="9420">+G9140</f>
        <v>03</v>
      </c>
      <c r="H9178" t="str">
        <f t="shared" si="9420"/>
        <v>ISP</v>
      </c>
      <c r="I9178" t="str">
        <f t="shared" si="9420"/>
        <v>Índice de Servicios Públicos</v>
      </c>
      <c r="J9178" t="str">
        <f t="shared" si="9420"/>
        <v>03-03</v>
      </c>
      <c r="K9178" t="str">
        <f t="shared" si="9420"/>
        <v>Disposición  y tratamiento  de aguas residuales</v>
      </c>
      <c r="L9178" s="150">
        <f>+VLOOKUP($E9178,ISP_2018!$B$8:$T$347,9,0)</f>
        <v>5.8306988430832866E-2</v>
      </c>
      <c r="M9178" s="142" t="str">
        <f>+VLOOKUP($E9178,ISP_2018!$B$8:$T$347,10,0)</f>
        <v>Bajo</v>
      </c>
    </row>
    <row r="9179" spans="1:13" x14ac:dyDescent="0.3">
      <c r="A9179" s="139">
        <f t="shared" si="9373"/>
        <v>242</v>
      </c>
      <c r="B9179" s="148">
        <f t="shared" si="9375"/>
        <v>15</v>
      </c>
      <c r="D9179" s="149" t="str">
        <f>+VLOOKUP($A9179,mUNICIPIOS!$B$4:$F$343,2,0)</f>
        <v>Quiché</v>
      </c>
      <c r="E9179" s="149">
        <f>+VLOOKUP($A9179,mUNICIPIOS!$B$4:$F$343,3,0)</f>
        <v>1413</v>
      </c>
      <c r="F9179" s="149" t="str">
        <f>+VLOOKUP($A9179,mUNICIPIOS!$B$4:$F$343,4,0)</f>
        <v>Nebaj</v>
      </c>
      <c r="G9179" s="139" t="str">
        <f t="shared" ref="G9179:K9179" si="9421">+G9141</f>
        <v>03</v>
      </c>
      <c r="H9179" t="str">
        <f t="shared" si="9421"/>
        <v>ISP</v>
      </c>
      <c r="I9179" t="str">
        <f t="shared" si="9421"/>
        <v>Índice de Servicios Públicos</v>
      </c>
      <c r="J9179" t="str">
        <f t="shared" si="9421"/>
        <v>03-04</v>
      </c>
      <c r="K9179" t="str">
        <f t="shared" si="9421"/>
        <v>Gestión y manejo de los residuos y desechos sólidos</v>
      </c>
      <c r="L9179" s="150">
        <f>+VLOOKUP($E9179,ISP_2018!$B$8:$T$347,12,0)</f>
        <v>0.19266817742151973</v>
      </c>
      <c r="M9179" s="142" t="str">
        <f>+VLOOKUP($E9179,ISP_2018!$B$8:$T$347,13,0)</f>
        <v>Bajo</v>
      </c>
    </row>
    <row r="9180" spans="1:13" x14ac:dyDescent="0.3">
      <c r="A9180" s="139">
        <f t="shared" si="9373"/>
        <v>242</v>
      </c>
      <c r="B9180" s="148">
        <f t="shared" si="9375"/>
        <v>16</v>
      </c>
      <c r="D9180" s="149" t="str">
        <f>+VLOOKUP($A9180,mUNICIPIOS!$B$4:$F$343,2,0)</f>
        <v>Quiché</v>
      </c>
      <c r="E9180" s="149">
        <f>+VLOOKUP($A9180,mUNICIPIOS!$B$4:$F$343,3,0)</f>
        <v>1413</v>
      </c>
      <c r="F9180" s="149" t="str">
        <f>+VLOOKUP($A9180,mUNICIPIOS!$B$4:$F$343,4,0)</f>
        <v>Nebaj</v>
      </c>
      <c r="G9180" s="139" t="str">
        <f t="shared" ref="G9180:K9180" si="9422">+G9142</f>
        <v>03</v>
      </c>
      <c r="H9180" t="str">
        <f t="shared" si="9422"/>
        <v>ISP</v>
      </c>
      <c r="I9180" t="str">
        <f t="shared" si="9422"/>
        <v>Índice de Servicios Públicos</v>
      </c>
      <c r="J9180" t="str">
        <f t="shared" si="9422"/>
        <v>03-05</v>
      </c>
      <c r="K9180" t="str">
        <f t="shared" si="9422"/>
        <v>Gestión de servicios públicos municipales</v>
      </c>
      <c r="L9180" s="150">
        <f>+VLOOKUP($E9180,ISP_2018!$B$8:$T$347,15,0)</f>
        <v>0.58064516129032262</v>
      </c>
      <c r="M9180" s="142" t="str">
        <f>+VLOOKUP($E9180,ISP_2018!$B$8:$T$347,16,0)</f>
        <v>Medio</v>
      </c>
    </row>
    <row r="9181" spans="1:13" x14ac:dyDescent="0.3">
      <c r="A9181" s="139">
        <f t="shared" si="9373"/>
        <v>242</v>
      </c>
      <c r="B9181" s="148">
        <f t="shared" si="9375"/>
        <v>17</v>
      </c>
      <c r="D9181" s="149" t="str">
        <f>+VLOOKUP($A9181,mUNICIPIOS!$B$4:$F$343,2,0)</f>
        <v>Quiché</v>
      </c>
      <c r="E9181" s="149">
        <f>+VLOOKUP($A9181,mUNICIPIOS!$B$4:$F$343,3,0)</f>
        <v>1413</v>
      </c>
      <c r="F9181" s="149" t="str">
        <f>+VLOOKUP($A9181,mUNICIPIOS!$B$4:$F$343,4,0)</f>
        <v>Nebaj</v>
      </c>
      <c r="G9181" s="139" t="str">
        <f t="shared" ref="G9181:K9181" si="9423">+G9143</f>
        <v>03</v>
      </c>
      <c r="H9181" t="str">
        <f t="shared" si="9423"/>
        <v>ISP</v>
      </c>
      <c r="I9181" t="str">
        <f t="shared" si="9423"/>
        <v>Índice de Servicios Públicos</v>
      </c>
      <c r="J9181" t="str">
        <f t="shared" si="9423"/>
        <v>INDICE</v>
      </c>
      <c r="K9181">
        <f t="shared" si="9423"/>
        <v>0</v>
      </c>
      <c r="L9181" s="150">
        <f>+VLOOKUP($E9181,ISP_2018!$B$8:$T$347,18,0)</f>
        <v>0.34054521021880835</v>
      </c>
      <c r="M9181" s="142" t="str">
        <f>+VLOOKUP($E9181,ISP_2018!$B$8:$T$347,19,0)</f>
        <v>Medio bajo</v>
      </c>
    </row>
    <row r="9182" spans="1:13" x14ac:dyDescent="0.3">
      <c r="A9182" s="139">
        <f t="shared" si="9373"/>
        <v>242</v>
      </c>
      <c r="B9182" s="148">
        <f t="shared" si="9375"/>
        <v>18</v>
      </c>
      <c r="D9182" s="149" t="str">
        <f>+VLOOKUP($A9182,mUNICIPIOS!$B$4:$F$343,2,0)</f>
        <v>Quiché</v>
      </c>
      <c r="E9182" s="149">
        <f>+VLOOKUP($A9182,mUNICIPIOS!$B$4:$F$343,3,0)</f>
        <v>1413</v>
      </c>
      <c r="F9182" s="149" t="str">
        <f>+VLOOKUP($A9182,mUNICIPIOS!$B$4:$F$343,4,0)</f>
        <v>Nebaj</v>
      </c>
      <c r="G9182" s="139" t="str">
        <f t="shared" ref="G9182:K9182" si="9424">+G9144</f>
        <v>04</v>
      </c>
      <c r="H9182" t="str">
        <f t="shared" si="9424"/>
        <v>IGA</v>
      </c>
      <c r="I9182" t="str">
        <f t="shared" si="9424"/>
        <v>Índice de Gestión Administrativa</v>
      </c>
      <c r="J9182" t="str">
        <f t="shared" si="9424"/>
        <v>04-01</v>
      </c>
      <c r="K9182" t="str">
        <f t="shared" si="9424"/>
        <v>Existencia de elementos de atención municipal orientada al vecino</v>
      </c>
      <c r="L9182" s="150">
        <f>+VLOOKUP($E9182,IGA_2018!$B$8:$N$347,3,0)</f>
        <v>1</v>
      </c>
      <c r="M9182" s="142" t="str">
        <f>+VLOOKUP($E9182,IGA_2018!$B$8:$N$347,4,0)</f>
        <v>Alto</v>
      </c>
    </row>
    <row r="9183" spans="1:13" x14ac:dyDescent="0.3">
      <c r="A9183" s="139">
        <f t="shared" si="9373"/>
        <v>242</v>
      </c>
      <c r="B9183" s="148">
        <f t="shared" si="9375"/>
        <v>19</v>
      </c>
      <c r="D9183" s="149" t="str">
        <f>+VLOOKUP($A9183,mUNICIPIOS!$B$4:$F$343,2,0)</f>
        <v>Quiché</v>
      </c>
      <c r="E9183" s="149">
        <f>+VLOOKUP($A9183,mUNICIPIOS!$B$4:$F$343,3,0)</f>
        <v>1413</v>
      </c>
      <c r="F9183" s="149" t="str">
        <f>+VLOOKUP($A9183,mUNICIPIOS!$B$4:$F$343,4,0)</f>
        <v>Nebaj</v>
      </c>
      <c r="G9183" s="139" t="str">
        <f t="shared" ref="G9183:K9183" si="9425">+G9145</f>
        <v>04</v>
      </c>
      <c r="H9183" t="str">
        <f t="shared" si="9425"/>
        <v>IGA</v>
      </c>
      <c r="I9183" t="str">
        <f t="shared" si="9425"/>
        <v>Índice de Gestión Administrativa</v>
      </c>
      <c r="J9183" t="str">
        <f t="shared" si="9425"/>
        <v>04-02</v>
      </c>
      <c r="K9183" t="str">
        <f t="shared" si="9425"/>
        <v>Gestión del recurso humano.</v>
      </c>
      <c r="L9183" s="150">
        <f>+VLOOKUP($E9183,IGA_2018!$B$8:$N$347,6,0)</f>
        <v>0.85758434200360567</v>
      </c>
      <c r="M9183" s="142" t="str">
        <f>+VLOOKUP($E9183,IGA_2018!$B$8:$N$347,7,0)</f>
        <v>Alto</v>
      </c>
    </row>
    <row r="9184" spans="1:13" x14ac:dyDescent="0.3">
      <c r="A9184" s="139">
        <f t="shared" si="9373"/>
        <v>242</v>
      </c>
      <c r="B9184" s="148">
        <f t="shared" si="9375"/>
        <v>20</v>
      </c>
      <c r="D9184" s="149" t="str">
        <f>+VLOOKUP($A9184,mUNICIPIOS!$B$4:$F$343,2,0)</f>
        <v>Quiché</v>
      </c>
      <c r="E9184" s="149">
        <f>+VLOOKUP($A9184,mUNICIPIOS!$B$4:$F$343,3,0)</f>
        <v>1413</v>
      </c>
      <c r="F9184" s="149" t="str">
        <f>+VLOOKUP($A9184,mUNICIPIOS!$B$4:$F$343,4,0)</f>
        <v>Nebaj</v>
      </c>
      <c r="G9184" s="139" t="str">
        <f t="shared" ref="G9184:K9184" si="9426">+G9146</f>
        <v>04</v>
      </c>
      <c r="H9184" t="str">
        <f t="shared" si="9426"/>
        <v>IGA</v>
      </c>
      <c r="I9184" t="str">
        <f t="shared" si="9426"/>
        <v>Índice de Gestión Administrativa</v>
      </c>
      <c r="J9184" t="str">
        <f t="shared" si="9426"/>
        <v>04-03</v>
      </c>
      <c r="K9184" t="str">
        <f t="shared" si="9426"/>
        <v>Existencia de oficinas municipales con instrumentos de gestión.</v>
      </c>
      <c r="L9184" s="150">
        <f>+VLOOKUP($E9184,IGA_2018!$B$8:$N$347,9,0)</f>
        <v>0.625</v>
      </c>
      <c r="M9184" s="142" t="str">
        <f>+VLOOKUP($E9184,IGA_2018!$B$8:$N$347,10,0)</f>
        <v>Medio alto</v>
      </c>
    </row>
    <row r="9185" spans="1:13" x14ac:dyDescent="0.3">
      <c r="A9185" s="139">
        <f t="shared" si="9373"/>
        <v>242</v>
      </c>
      <c r="B9185" s="148">
        <f t="shared" si="9375"/>
        <v>21</v>
      </c>
      <c r="D9185" s="149" t="str">
        <f>+VLOOKUP($A9185,mUNICIPIOS!$B$4:$F$343,2,0)</f>
        <v>Quiché</v>
      </c>
      <c r="E9185" s="149">
        <f>+VLOOKUP($A9185,mUNICIPIOS!$B$4:$F$343,3,0)</f>
        <v>1413</v>
      </c>
      <c r="F9185" s="149" t="str">
        <f>+VLOOKUP($A9185,mUNICIPIOS!$B$4:$F$343,4,0)</f>
        <v>Nebaj</v>
      </c>
      <c r="G9185" s="139" t="str">
        <f t="shared" ref="G9185:K9185" si="9427">+G9147</f>
        <v>04</v>
      </c>
      <c r="H9185" t="str">
        <f t="shared" si="9427"/>
        <v>IGA</v>
      </c>
      <c r="I9185" t="str">
        <f t="shared" si="9427"/>
        <v>Índice de Gestión Administrativa</v>
      </c>
      <c r="J9185" t="str">
        <f t="shared" si="9427"/>
        <v>INDICE</v>
      </c>
      <c r="K9185">
        <f t="shared" si="9427"/>
        <v>0</v>
      </c>
      <c r="L9185" s="150">
        <f>+VLOOKUP($E9185,IGA_2018!$B$8:$N$347,12,0)</f>
        <v>0.81890451970126188</v>
      </c>
      <c r="M9185" s="142" t="str">
        <f>+VLOOKUP($E9185,IGA_2018!$B$8:$N$347,13,0)</f>
        <v>Alto</v>
      </c>
    </row>
    <row r="9186" spans="1:13" x14ac:dyDescent="0.3">
      <c r="A9186" s="139">
        <f t="shared" si="9373"/>
        <v>242</v>
      </c>
      <c r="B9186" s="148">
        <f t="shared" si="9375"/>
        <v>22</v>
      </c>
      <c r="D9186" s="149" t="str">
        <f>+VLOOKUP($A9186,mUNICIPIOS!$B$4:$F$343,2,0)</f>
        <v>Quiché</v>
      </c>
      <c r="E9186" s="149">
        <f>+VLOOKUP($A9186,mUNICIPIOS!$B$4:$F$343,3,0)</f>
        <v>1413</v>
      </c>
      <c r="F9186" s="149" t="str">
        <f>+VLOOKUP($A9186,mUNICIPIOS!$B$4:$F$343,4,0)</f>
        <v>Nebaj</v>
      </c>
      <c r="G9186" s="139" t="str">
        <f t="shared" ref="G9186:K9186" si="9428">+G9148</f>
        <v>05</v>
      </c>
      <c r="H9186" t="str">
        <f t="shared" si="9428"/>
        <v>IGF</v>
      </c>
      <c r="I9186" t="str">
        <f t="shared" si="9428"/>
        <v>Índice de Gestión Financiera</v>
      </c>
      <c r="J9186" t="str">
        <f t="shared" si="9428"/>
        <v>05-01</v>
      </c>
      <c r="K9186" t="str">
        <f t="shared" si="9428"/>
        <v>Autonomía financiera municipal</v>
      </c>
      <c r="L9186" s="150">
        <f>+VLOOKUP($E9186,IGF_2018!$B$8:$Z$347,3,0)</f>
        <v>0.14896400930091053</v>
      </c>
      <c r="M9186" s="142" t="str">
        <f>+VLOOKUP($E9186,IGF_2018!$B$8:$Z$347,4,0)</f>
        <v>Bajo</v>
      </c>
    </row>
    <row r="9187" spans="1:13" x14ac:dyDescent="0.3">
      <c r="A9187" s="139">
        <f t="shared" si="9373"/>
        <v>242</v>
      </c>
      <c r="B9187" s="148">
        <f t="shared" si="9375"/>
        <v>23</v>
      </c>
      <c r="D9187" s="149" t="str">
        <f>+VLOOKUP($A9187,mUNICIPIOS!$B$4:$F$343,2,0)</f>
        <v>Quiché</v>
      </c>
      <c r="E9187" s="149">
        <f>+VLOOKUP($A9187,mUNICIPIOS!$B$4:$F$343,3,0)</f>
        <v>1413</v>
      </c>
      <c r="F9187" s="149" t="str">
        <f>+VLOOKUP($A9187,mUNICIPIOS!$B$4:$F$343,4,0)</f>
        <v>Nebaj</v>
      </c>
      <c r="G9187" s="139" t="str">
        <f t="shared" ref="G9187:K9187" si="9429">+G9149</f>
        <v>05</v>
      </c>
      <c r="H9187" t="str">
        <f t="shared" si="9429"/>
        <v>IGF</v>
      </c>
      <c r="I9187" t="str">
        <f t="shared" si="9429"/>
        <v>Índice de Gestión Financiera</v>
      </c>
      <c r="J9187" t="str">
        <f t="shared" si="9429"/>
        <v>05-02</v>
      </c>
      <c r="K9187" t="str">
        <f t="shared" si="9429"/>
        <v xml:space="preserve">Ingresos propios por habitante -sin regalías- </v>
      </c>
      <c r="L9187" s="150">
        <f>+VLOOKUP($E9187,IGF_2018!$B$8:$Z$347,6,0)</f>
        <v>3.1948585350860079E-2</v>
      </c>
      <c r="M9187" s="142" t="str">
        <f>+VLOOKUP($E9187,IGF_2018!$B$8:$Z$347,7,0)</f>
        <v>Bajo</v>
      </c>
    </row>
    <row r="9188" spans="1:13" x14ac:dyDescent="0.3">
      <c r="A9188" s="139">
        <f t="shared" si="9373"/>
        <v>242</v>
      </c>
      <c r="B9188" s="148">
        <f t="shared" si="9375"/>
        <v>24</v>
      </c>
      <c r="D9188" s="149" t="str">
        <f>+VLOOKUP($A9188,mUNICIPIOS!$B$4:$F$343,2,0)</f>
        <v>Quiché</v>
      </c>
      <c r="E9188" s="149">
        <f>+VLOOKUP($A9188,mUNICIPIOS!$B$4:$F$343,3,0)</f>
        <v>1413</v>
      </c>
      <c r="F9188" s="149" t="str">
        <f>+VLOOKUP($A9188,mUNICIPIOS!$B$4:$F$343,4,0)</f>
        <v>Nebaj</v>
      </c>
      <c r="G9188" s="139" t="str">
        <f t="shared" ref="G9188:K9188" si="9430">+G9150</f>
        <v>05</v>
      </c>
      <c r="H9188" t="str">
        <f t="shared" si="9430"/>
        <v>IGF</v>
      </c>
      <c r="I9188" t="str">
        <f t="shared" si="9430"/>
        <v>Índice de Gestión Financiera</v>
      </c>
      <c r="J9188" t="str">
        <f t="shared" si="9430"/>
        <v>05-03</v>
      </c>
      <c r="K9188" t="str">
        <f t="shared" si="9430"/>
        <v>Ingresos del IUSI en relación a los ingresos propios -sin regalías-</v>
      </c>
      <c r="L9188" s="150">
        <f>+VLOOKUP($E9188,IGF_2018!$B$8:$Z$347,9,0)</f>
        <v>1.7297875351140832E-3</v>
      </c>
      <c r="M9188" s="142" t="str">
        <f>+VLOOKUP($E9188,IGF_2018!$B$8:$Z$347,10,0)</f>
        <v>Bajo</v>
      </c>
    </row>
    <row r="9189" spans="1:13" x14ac:dyDescent="0.3">
      <c r="A9189" s="139">
        <f t="shared" si="9373"/>
        <v>242</v>
      </c>
      <c r="B9189" s="148">
        <f t="shared" si="9375"/>
        <v>25</v>
      </c>
      <c r="D9189" s="149" t="str">
        <f>+VLOOKUP($A9189,mUNICIPIOS!$B$4:$F$343,2,0)</f>
        <v>Quiché</v>
      </c>
      <c r="E9189" s="149">
        <f>+VLOOKUP($A9189,mUNICIPIOS!$B$4:$F$343,3,0)</f>
        <v>1413</v>
      </c>
      <c r="F9189" s="149" t="str">
        <f>+VLOOKUP($A9189,mUNICIPIOS!$B$4:$F$343,4,0)</f>
        <v>Nebaj</v>
      </c>
      <c r="G9189" s="139" t="str">
        <f t="shared" ref="G9189:K9189" si="9431">+G9151</f>
        <v>05</v>
      </c>
      <c r="H9189" t="str">
        <f t="shared" si="9431"/>
        <v>IGF</v>
      </c>
      <c r="I9189" t="str">
        <f t="shared" si="9431"/>
        <v>Índice de Gestión Financiera</v>
      </c>
      <c r="J9189" t="str">
        <f t="shared" si="9431"/>
        <v>05-04</v>
      </c>
      <c r="K9189" t="str">
        <f t="shared" si="9431"/>
        <v>Inversión anual en capital fijo por habitante</v>
      </c>
      <c r="L9189" s="150">
        <f>+VLOOKUP($E9189,IGF_2018!$B$8:$Z$347,12,0)</f>
        <v>2.7414460042456599E-2</v>
      </c>
      <c r="M9189" s="142" t="str">
        <f>+VLOOKUP($E9189,IGF_2018!$B$8:$Z$347,13,0)</f>
        <v>Bajo</v>
      </c>
    </row>
    <row r="9190" spans="1:13" x14ac:dyDescent="0.3">
      <c r="A9190" s="139">
        <f t="shared" si="9373"/>
        <v>242</v>
      </c>
      <c r="B9190" s="148">
        <f t="shared" si="9375"/>
        <v>26</v>
      </c>
      <c r="D9190" s="149" t="str">
        <f>+VLOOKUP($A9190,mUNICIPIOS!$B$4:$F$343,2,0)</f>
        <v>Quiché</v>
      </c>
      <c r="E9190" s="149">
        <f>+VLOOKUP($A9190,mUNICIPIOS!$B$4:$F$343,3,0)</f>
        <v>1413</v>
      </c>
      <c r="F9190" s="149" t="str">
        <f>+VLOOKUP($A9190,mUNICIPIOS!$B$4:$F$343,4,0)</f>
        <v>Nebaj</v>
      </c>
      <c r="G9190" s="139" t="str">
        <f t="shared" ref="G9190:K9190" si="9432">+G9152</f>
        <v>05</v>
      </c>
      <c r="H9190" t="str">
        <f t="shared" si="9432"/>
        <v>IGF</v>
      </c>
      <c r="I9190" t="str">
        <f t="shared" si="9432"/>
        <v>Índice de Gestión Financiera</v>
      </c>
      <c r="J9190" t="str">
        <f t="shared" si="9432"/>
        <v>05-05</v>
      </c>
      <c r="K9190" t="str">
        <f t="shared" si="9432"/>
        <v>Inversión anual en capital fijo con recursos percibidos por ingresos propios</v>
      </c>
      <c r="L9190" s="150">
        <f>+VLOOKUP($E9190,IGF_2018!$B$8:$Z$347,15,0)</f>
        <v>3.8224942351664432E-2</v>
      </c>
      <c r="M9190" s="142" t="str">
        <f>+VLOOKUP($E9190,IGF_2018!$B$8:$Z$347,16,0)</f>
        <v>Bajo</v>
      </c>
    </row>
    <row r="9191" spans="1:13" x14ac:dyDescent="0.3">
      <c r="A9191" s="139">
        <f t="shared" si="9373"/>
        <v>242</v>
      </c>
      <c r="B9191" s="148">
        <f t="shared" si="9375"/>
        <v>27</v>
      </c>
      <c r="D9191" s="149" t="str">
        <f>+VLOOKUP($A9191,mUNICIPIOS!$B$4:$F$343,2,0)</f>
        <v>Quiché</v>
      </c>
      <c r="E9191" s="149">
        <f>+VLOOKUP($A9191,mUNICIPIOS!$B$4:$F$343,3,0)</f>
        <v>1413</v>
      </c>
      <c r="F9191" s="149" t="str">
        <f>+VLOOKUP($A9191,mUNICIPIOS!$B$4:$F$343,4,0)</f>
        <v>Nebaj</v>
      </c>
      <c r="G9191" s="139" t="str">
        <f t="shared" ref="G9191:K9191" si="9433">+G9153</f>
        <v>05</v>
      </c>
      <c r="H9191" t="str">
        <f t="shared" si="9433"/>
        <v>IGF</v>
      </c>
      <c r="I9191" t="str">
        <f t="shared" si="9433"/>
        <v>Índice de Gestión Financiera</v>
      </c>
      <c r="J9191" t="str">
        <f t="shared" si="9433"/>
        <v>05-06</v>
      </c>
      <c r="K9191" t="str">
        <f t="shared" si="9433"/>
        <v xml:space="preserve">Inversión anual en capital fijo con recursos percibidos por transferencias del Gobierno Central </v>
      </c>
      <c r="L9191" s="150">
        <f>+VLOOKUP($E9191,IGF_2018!$B$8:$Z$347,18,0)</f>
        <v>0.29084903766123887</v>
      </c>
      <c r="M9191" s="142" t="str">
        <f>+VLOOKUP($E9191,IGF_2018!$B$8:$Z$347,19,0)</f>
        <v>Medio bajo</v>
      </c>
    </row>
    <row r="9192" spans="1:13" x14ac:dyDescent="0.3">
      <c r="A9192" s="139">
        <f t="shared" si="9373"/>
        <v>242</v>
      </c>
      <c r="B9192" s="148">
        <f t="shared" si="9375"/>
        <v>28</v>
      </c>
      <c r="D9192" s="149" t="str">
        <f>+VLOOKUP($A9192,mUNICIPIOS!$B$4:$F$343,2,0)</f>
        <v>Quiché</v>
      </c>
      <c r="E9192" s="149">
        <f>+VLOOKUP($A9192,mUNICIPIOS!$B$4:$F$343,3,0)</f>
        <v>1413</v>
      </c>
      <c r="F9192" s="149" t="str">
        <f>+VLOOKUP($A9192,mUNICIPIOS!$B$4:$F$343,4,0)</f>
        <v>Nebaj</v>
      </c>
      <c r="G9192" s="139" t="str">
        <f t="shared" ref="G9192:K9192" si="9434">+G9154</f>
        <v>05</v>
      </c>
      <c r="H9192" t="str">
        <f t="shared" si="9434"/>
        <v>IGF</v>
      </c>
      <c r="I9192" t="str">
        <f t="shared" si="9434"/>
        <v>Índice de Gestión Financiera</v>
      </c>
      <c r="J9192" t="str">
        <f t="shared" si="9434"/>
        <v>05-07</v>
      </c>
      <c r="K9192" t="str">
        <f t="shared" si="9434"/>
        <v>Financiamiento por endeudamiento municipal</v>
      </c>
      <c r="L9192" s="150">
        <f>+VLOOKUP($E9192,IGF_2018!$B$8:$Z$347,21,0)</f>
        <v>1</v>
      </c>
      <c r="M9192" s="142" t="str">
        <f>+VLOOKUP($E9192,IGF_2018!$B$8:$Z$347,22,0)</f>
        <v>Alto</v>
      </c>
    </row>
    <row r="9193" spans="1:13" x14ac:dyDescent="0.3">
      <c r="A9193" s="139">
        <f t="shared" si="9373"/>
        <v>242</v>
      </c>
      <c r="B9193" s="148">
        <f t="shared" si="9375"/>
        <v>29</v>
      </c>
      <c r="D9193" s="149" t="str">
        <f>+VLOOKUP($A9193,mUNICIPIOS!$B$4:$F$343,2,0)</f>
        <v>Quiché</v>
      </c>
      <c r="E9193" s="149">
        <f>+VLOOKUP($A9193,mUNICIPIOS!$B$4:$F$343,3,0)</f>
        <v>1413</v>
      </c>
      <c r="F9193" s="149" t="str">
        <f>+VLOOKUP($A9193,mUNICIPIOS!$B$4:$F$343,4,0)</f>
        <v>Nebaj</v>
      </c>
      <c r="G9193" s="139" t="str">
        <f t="shared" ref="G9193:K9193" si="9435">+G9155</f>
        <v>05</v>
      </c>
      <c r="H9193" t="str">
        <f t="shared" si="9435"/>
        <v>IGF</v>
      </c>
      <c r="I9193" t="str">
        <f t="shared" si="9435"/>
        <v>Índice de Gestión Financiera</v>
      </c>
      <c r="J9193" t="str">
        <f t="shared" si="9435"/>
        <v>INDICE</v>
      </c>
      <c r="K9193">
        <f t="shared" si="9435"/>
        <v>0</v>
      </c>
      <c r="L9193" s="150">
        <f>+VLOOKUP($E9193,IGF_2018!$B$8:$Z$347,24,0)</f>
        <v>0.27200434168940157</v>
      </c>
      <c r="M9193" s="142" t="str">
        <f>+VLOOKUP($E9193,IGF_2018!$B$8:$Z$347,25,0)</f>
        <v>Medio bajo</v>
      </c>
    </row>
    <row r="9194" spans="1:13" x14ac:dyDescent="0.3">
      <c r="A9194" s="139">
        <f t="shared" si="9373"/>
        <v>242</v>
      </c>
      <c r="B9194" s="148">
        <f t="shared" si="9375"/>
        <v>30</v>
      </c>
      <c r="D9194" s="149" t="str">
        <f>+VLOOKUP($A9194,mUNICIPIOS!$B$4:$F$343,2,0)</f>
        <v>Quiché</v>
      </c>
      <c r="E9194" s="149">
        <f>+VLOOKUP($A9194,mUNICIPIOS!$B$4:$F$343,3,0)</f>
        <v>1413</v>
      </c>
      <c r="F9194" s="149" t="str">
        <f>+VLOOKUP($A9194,mUNICIPIOS!$B$4:$F$343,4,0)</f>
        <v>Nebaj</v>
      </c>
      <c r="G9194" s="139" t="str">
        <f t="shared" ref="G9194:K9194" si="9436">+G9156</f>
        <v>06</v>
      </c>
      <c r="H9194" t="str">
        <f t="shared" si="9436"/>
        <v>IGE</v>
      </c>
      <c r="I9194" t="str">
        <f t="shared" si="9436"/>
        <v>Índice de Gestión Estratégica</v>
      </c>
      <c r="J9194" t="str">
        <f t="shared" si="9436"/>
        <v>06-01</v>
      </c>
      <c r="K9194" t="str">
        <f t="shared" si="9436"/>
        <v>Ejecución del Plan Operativo Anual  (POA)</v>
      </c>
      <c r="L9194" s="150">
        <f>+VLOOKUP($E9194,IGE_2018!$B$8:$Z$347,3,0)</f>
        <v>0.3</v>
      </c>
      <c r="M9194" s="142" t="str">
        <f>+VLOOKUP($E9194,IGE_2018!$B$8:$Z$347,4,0)</f>
        <v>Medio bajo</v>
      </c>
    </row>
    <row r="9195" spans="1:13" x14ac:dyDescent="0.3">
      <c r="A9195" s="139">
        <f t="shared" si="9373"/>
        <v>242</v>
      </c>
      <c r="B9195" s="148">
        <f t="shared" si="9375"/>
        <v>31</v>
      </c>
      <c r="D9195" s="149" t="str">
        <f>+VLOOKUP($A9195,mUNICIPIOS!$B$4:$F$343,2,0)</f>
        <v>Quiché</v>
      </c>
      <c r="E9195" s="149">
        <f>+VLOOKUP($A9195,mUNICIPIOS!$B$4:$F$343,3,0)</f>
        <v>1413</v>
      </c>
      <c r="F9195" s="149" t="str">
        <f>+VLOOKUP($A9195,mUNICIPIOS!$B$4:$F$343,4,0)</f>
        <v>Nebaj</v>
      </c>
      <c r="G9195" s="139" t="str">
        <f t="shared" ref="G9195:K9195" si="9437">+G9157</f>
        <v>06</v>
      </c>
      <c r="H9195" t="str">
        <f t="shared" si="9437"/>
        <v>IGE</v>
      </c>
      <c r="I9195" t="str">
        <f t="shared" si="9437"/>
        <v>Índice de Gestión Estratégica</v>
      </c>
      <c r="J9195" t="str">
        <f t="shared" si="9437"/>
        <v>06-02</v>
      </c>
      <c r="K9195" t="str">
        <f t="shared" si="9437"/>
        <v>Relación Plan de Desarrollo Municipal y Ordenamiento Territorial (PDM-OT) - Plan Estratégico Institucional (PEI) - Plan Operativo Multianual (POM) - Plan Operativo Anual (POA)</v>
      </c>
      <c r="L9195" s="150">
        <f>+VLOOKUP($E9195,IGE_2018!$B$8:$Z$347,6,0)</f>
        <v>0.59067796610169487</v>
      </c>
      <c r="M9195" s="142" t="str">
        <f>+VLOOKUP($E9195,IGE_2018!$B$8:$Z$347,7,0)</f>
        <v>Medio</v>
      </c>
    </row>
    <row r="9196" spans="1:13" x14ac:dyDescent="0.3">
      <c r="A9196" s="139">
        <f t="shared" si="9373"/>
        <v>242</v>
      </c>
      <c r="B9196" s="148">
        <f t="shared" si="9375"/>
        <v>32</v>
      </c>
      <c r="D9196" s="149" t="str">
        <f>+VLOOKUP($A9196,mUNICIPIOS!$B$4:$F$343,2,0)</f>
        <v>Quiché</v>
      </c>
      <c r="E9196" s="149">
        <f>+VLOOKUP($A9196,mUNICIPIOS!$B$4:$F$343,3,0)</f>
        <v>1413</v>
      </c>
      <c r="F9196" s="149" t="str">
        <f>+VLOOKUP($A9196,mUNICIPIOS!$B$4:$F$343,4,0)</f>
        <v>Nebaj</v>
      </c>
      <c r="G9196" s="139" t="str">
        <f t="shared" ref="G9196:K9196" si="9438">+G9158</f>
        <v>06</v>
      </c>
      <c r="H9196" t="str">
        <f t="shared" si="9438"/>
        <v>IGE</v>
      </c>
      <c r="I9196" t="str">
        <f t="shared" si="9438"/>
        <v>Índice de Gestión Estratégica</v>
      </c>
      <c r="J9196" t="str">
        <f t="shared" si="9438"/>
        <v>06-03</v>
      </c>
      <c r="K9196" t="str">
        <f t="shared" si="9438"/>
        <v>Presupuesto de egresos relacionado a competencias municipales que responden a prioridades nacionales de desarrollo.</v>
      </c>
      <c r="L9196" s="150">
        <f>+VLOOKUP($E9196,IGE_2018!$B$8:$Z$347,9,0)</f>
        <v>0.29339834413514471</v>
      </c>
      <c r="M9196" s="142" t="str">
        <f>+VLOOKUP($E9196,IGE_2018!$B$8:$Z$347,10,0)</f>
        <v>Medio bajo</v>
      </c>
    </row>
    <row r="9197" spans="1:13" x14ac:dyDescent="0.3">
      <c r="A9197" s="139">
        <f t="shared" ref="A9197:A9260" si="9439">+IF(B9196=38,A9196+1,A9196)</f>
        <v>242</v>
      </c>
      <c r="B9197" s="148">
        <f t="shared" si="9375"/>
        <v>33</v>
      </c>
      <c r="D9197" s="149" t="str">
        <f>+VLOOKUP($A9197,mUNICIPIOS!$B$4:$F$343,2,0)</f>
        <v>Quiché</v>
      </c>
      <c r="E9197" s="149">
        <f>+VLOOKUP($A9197,mUNICIPIOS!$B$4:$F$343,3,0)</f>
        <v>1413</v>
      </c>
      <c r="F9197" s="149" t="str">
        <f>+VLOOKUP($A9197,mUNICIPIOS!$B$4:$F$343,4,0)</f>
        <v>Nebaj</v>
      </c>
      <c r="G9197" s="139" t="str">
        <f t="shared" ref="G9197:K9197" si="9440">+G9159</f>
        <v>06</v>
      </c>
      <c r="H9197" t="str">
        <f t="shared" si="9440"/>
        <v>IGE</v>
      </c>
      <c r="I9197" t="str">
        <f t="shared" si="9440"/>
        <v>Índice de Gestión Estratégica</v>
      </c>
      <c r="J9197" t="str">
        <f t="shared" si="9440"/>
        <v>06-04</v>
      </c>
      <c r="K9197" t="str">
        <f t="shared" si="9440"/>
        <v>Institucionalización de la gestión ordenada del territorio</v>
      </c>
      <c r="L9197" s="150">
        <f>+VLOOKUP($E9197,IGE_2018!$B$8:$Z$347,12,0)</f>
        <v>0.44999999999999996</v>
      </c>
      <c r="M9197" s="142" t="str">
        <f>+VLOOKUP($E9197,IGE_2018!$B$8:$Z$347,13,0)</f>
        <v>Medio</v>
      </c>
    </row>
    <row r="9198" spans="1:13" x14ac:dyDescent="0.3">
      <c r="A9198" s="139">
        <f t="shared" si="9439"/>
        <v>242</v>
      </c>
      <c r="B9198" s="148">
        <f t="shared" ref="B9198:B9261" si="9441">+B9160</f>
        <v>34</v>
      </c>
      <c r="D9198" s="149" t="str">
        <f>+VLOOKUP($A9198,mUNICIPIOS!$B$4:$F$343,2,0)</f>
        <v>Quiché</v>
      </c>
      <c r="E9198" s="149">
        <f>+VLOOKUP($A9198,mUNICIPIOS!$B$4:$F$343,3,0)</f>
        <v>1413</v>
      </c>
      <c r="F9198" s="149" t="str">
        <f>+VLOOKUP($A9198,mUNICIPIOS!$B$4:$F$343,4,0)</f>
        <v>Nebaj</v>
      </c>
      <c r="G9198" s="139" t="str">
        <f t="shared" ref="G9198:K9198" si="9442">+G9160</f>
        <v>06</v>
      </c>
      <c r="H9198" t="str">
        <f t="shared" si="9442"/>
        <v>IGE</v>
      </c>
      <c r="I9198" t="str">
        <f t="shared" si="9442"/>
        <v>Índice de Gestión Estratégica</v>
      </c>
      <c r="J9198" t="str">
        <f t="shared" si="9442"/>
        <v>06-05</v>
      </c>
      <c r="K9198" t="str">
        <f t="shared" si="9442"/>
        <v>Acciones para la gestión ordenada del territorio</v>
      </c>
      <c r="L9198" s="150">
        <f>+VLOOKUP($E9198,IGE_2018!$B$8:$Z$347,15,0)</f>
        <v>0.2400000000000001</v>
      </c>
      <c r="M9198" s="142" t="str">
        <f>+VLOOKUP($E9198,IGE_2018!$B$8:$Z$347,16,0)</f>
        <v>Medio bajo</v>
      </c>
    </row>
    <row r="9199" spans="1:13" x14ac:dyDescent="0.3">
      <c r="A9199" s="139">
        <f t="shared" si="9439"/>
        <v>242</v>
      </c>
      <c r="B9199" s="148">
        <f t="shared" si="9441"/>
        <v>35</v>
      </c>
      <c r="D9199" s="149" t="str">
        <f>+VLOOKUP($A9199,mUNICIPIOS!$B$4:$F$343,2,0)</f>
        <v>Quiché</v>
      </c>
      <c r="E9199" s="149">
        <f>+VLOOKUP($A9199,mUNICIPIOS!$B$4:$F$343,3,0)</f>
        <v>1413</v>
      </c>
      <c r="F9199" s="149" t="str">
        <f>+VLOOKUP($A9199,mUNICIPIOS!$B$4:$F$343,4,0)</f>
        <v>Nebaj</v>
      </c>
      <c r="G9199" s="139" t="str">
        <f t="shared" ref="G9199:K9199" si="9443">+G9161</f>
        <v>06</v>
      </c>
      <c r="H9199" t="str">
        <f t="shared" si="9443"/>
        <v>IGE</v>
      </c>
      <c r="I9199" t="str">
        <f t="shared" si="9443"/>
        <v>Índice de Gestión Estratégica</v>
      </c>
      <c r="J9199" t="str">
        <f t="shared" si="9443"/>
        <v>06-06</v>
      </c>
      <c r="K9199" t="str">
        <f t="shared" si="9443"/>
        <v>Gestión de riesgo en la formulación de proyectos derivados de la planificación operativa anual</v>
      </c>
      <c r="L9199" s="150">
        <f>+VLOOKUP($E9199,IGE_2018!$B$8:$Z$347,18,0)</f>
        <v>0.1</v>
      </c>
      <c r="M9199" s="142" t="str">
        <f>+VLOOKUP($E9199,IGE_2018!$B$8:$Z$347,19,0)</f>
        <v>Bajo</v>
      </c>
    </row>
    <row r="9200" spans="1:13" x14ac:dyDescent="0.3">
      <c r="A9200" s="139">
        <f t="shared" si="9439"/>
        <v>242</v>
      </c>
      <c r="B9200" s="148">
        <f t="shared" si="9441"/>
        <v>36</v>
      </c>
      <c r="D9200" s="149" t="str">
        <f>+VLOOKUP($A9200,mUNICIPIOS!$B$4:$F$343,2,0)</f>
        <v>Quiché</v>
      </c>
      <c r="E9200" s="149">
        <f>+VLOOKUP($A9200,mUNICIPIOS!$B$4:$F$343,3,0)</f>
        <v>1413</v>
      </c>
      <c r="F9200" s="149" t="str">
        <f>+VLOOKUP($A9200,mUNICIPIOS!$B$4:$F$343,4,0)</f>
        <v>Nebaj</v>
      </c>
      <c r="G9200" s="139" t="str">
        <f t="shared" ref="G9200:K9200" si="9444">+G9162</f>
        <v>06</v>
      </c>
      <c r="H9200" t="str">
        <f t="shared" si="9444"/>
        <v>IGE</v>
      </c>
      <c r="I9200" t="str">
        <f t="shared" si="9444"/>
        <v>Índice de Gestión Estratégica</v>
      </c>
      <c r="J9200" t="str">
        <f t="shared" si="9444"/>
        <v>06-07</v>
      </c>
      <c r="K9200" t="str">
        <f t="shared" si="9444"/>
        <v>Ingresos por servicios ambientales en relación a los ingresos propios sin regalías</v>
      </c>
      <c r="L9200" s="150">
        <f>+VLOOKUP($E9200,IGE_2018!$B$8:$Z$347,21,0)</f>
        <v>0.45050129078959922</v>
      </c>
      <c r="M9200" s="142" t="str">
        <f>+VLOOKUP($E9200,IGE_2018!$B$8:$Z$347,22,0)</f>
        <v>Medio</v>
      </c>
    </row>
    <row r="9201" spans="1:13" x14ac:dyDescent="0.3">
      <c r="A9201" s="139">
        <f t="shared" si="9439"/>
        <v>242</v>
      </c>
      <c r="B9201" s="148">
        <f t="shared" si="9441"/>
        <v>37</v>
      </c>
      <c r="D9201" s="149" t="str">
        <f>+VLOOKUP($A9201,mUNICIPIOS!$B$4:$F$343,2,0)</f>
        <v>Quiché</v>
      </c>
      <c r="E9201" s="149">
        <f>+VLOOKUP($A9201,mUNICIPIOS!$B$4:$F$343,3,0)</f>
        <v>1413</v>
      </c>
      <c r="F9201" s="149" t="str">
        <f>+VLOOKUP($A9201,mUNICIPIOS!$B$4:$F$343,4,0)</f>
        <v>Nebaj</v>
      </c>
      <c r="G9201" s="139" t="str">
        <f t="shared" ref="G9201:K9201" si="9445">+G9163</f>
        <v>06</v>
      </c>
      <c r="H9201" t="str">
        <f t="shared" si="9445"/>
        <v>IGE</v>
      </c>
      <c r="I9201" t="str">
        <f t="shared" si="9445"/>
        <v>Índice de Gestión Estratégica</v>
      </c>
      <c r="J9201" t="str">
        <f t="shared" si="9445"/>
        <v>INDICE</v>
      </c>
      <c r="K9201">
        <f t="shared" si="9445"/>
        <v>0</v>
      </c>
      <c r="L9201" s="150">
        <f>+VLOOKUP($E9201,IGE_2018!$B$8:$Z$347,24,0)</f>
        <v>0.34300141002800039</v>
      </c>
      <c r="M9201" s="142" t="str">
        <f>+VLOOKUP($E9201,IGE_2018!$B$8:$Z$347,25,0)</f>
        <v>Medio bajo</v>
      </c>
    </row>
    <row r="9202" spans="1:13" x14ac:dyDescent="0.3">
      <c r="A9202" s="139">
        <f t="shared" si="9439"/>
        <v>242</v>
      </c>
      <c r="B9202" s="148">
        <f t="shared" si="9441"/>
        <v>38</v>
      </c>
      <c r="D9202" s="149" t="str">
        <f>+VLOOKUP($A9202,mUNICIPIOS!$B$4:$F$343,2,0)</f>
        <v>Quiché</v>
      </c>
      <c r="E9202" s="149">
        <f>+VLOOKUP($A9202,mUNICIPIOS!$B$4:$F$343,3,0)</f>
        <v>1413</v>
      </c>
      <c r="F9202" s="149" t="str">
        <f>+VLOOKUP($A9202,mUNICIPIOS!$B$4:$F$343,4,0)</f>
        <v>Nebaj</v>
      </c>
      <c r="G9202" s="139" t="str">
        <f t="shared" ref="G9202:K9202" si="9446">+G9164</f>
        <v>RANKING</v>
      </c>
      <c r="H9202" t="str">
        <f t="shared" si="9446"/>
        <v>RGM</v>
      </c>
      <c r="I9202" t="str">
        <f t="shared" si="9446"/>
        <v>Ranking de la Gestión Municipal 2018</v>
      </c>
      <c r="J9202" t="str">
        <f t="shared" si="9446"/>
        <v>RANKING</v>
      </c>
      <c r="K9202">
        <f t="shared" si="9446"/>
        <v>0</v>
      </c>
      <c r="L9202" s="151">
        <f>+VLOOKUP($E9202,Resultados_generales!$C$8:$AE$347,27,0)</f>
        <v>0.50861640278305464</v>
      </c>
      <c r="M9202" t="str">
        <f>+VLOOKUP($E9202,Resultados_generales!$C$8:$AE$347,28,0)</f>
        <v>Medio</v>
      </c>
    </row>
    <row r="9203" spans="1:13" x14ac:dyDescent="0.3">
      <c r="A9203" s="139">
        <f t="shared" si="9439"/>
        <v>243</v>
      </c>
      <c r="B9203" s="148">
        <f t="shared" si="9441"/>
        <v>1</v>
      </c>
      <c r="D9203" s="149" t="str">
        <f>+VLOOKUP($A9203,mUNICIPIOS!$B$4:$F$343,2,0)</f>
        <v>Quiché</v>
      </c>
      <c r="E9203" s="149">
        <f>+VLOOKUP($A9203,mUNICIPIOS!$B$4:$F$343,3,0)</f>
        <v>1414</v>
      </c>
      <c r="F9203" s="149" t="str">
        <f>+VLOOKUP($A9203,mUNICIPIOS!$B$4:$F$343,4,0)</f>
        <v>San Andrés Sajcabajá</v>
      </c>
      <c r="G9203" s="139" t="str">
        <f t="shared" ref="G9203:K9203" si="9447">+G9165</f>
        <v>01</v>
      </c>
      <c r="H9203" t="str">
        <f t="shared" si="9447"/>
        <v>IPC</v>
      </c>
      <c r="I9203" t="str">
        <f t="shared" si="9447"/>
        <v>Índice de Participación Ciudadana</v>
      </c>
      <c r="J9203" t="str">
        <f t="shared" si="9447"/>
        <v>01-01</v>
      </c>
      <c r="K9203" t="str">
        <f t="shared" si="9447"/>
        <v>Número de reuniones del COMUDE en el año de la medición.</v>
      </c>
      <c r="L9203" s="150">
        <f>+VLOOKUP($E9203,IPC_2018!$B$8:$T$347,3,0)</f>
        <v>0.25</v>
      </c>
      <c r="M9203" s="142" t="str">
        <f>+VLOOKUP($E9203,IPC_2018!$B$8:$T$347,4,0)</f>
        <v>Medio bajo</v>
      </c>
    </row>
    <row r="9204" spans="1:13" x14ac:dyDescent="0.3">
      <c r="A9204" s="139">
        <f t="shared" si="9439"/>
        <v>243</v>
      </c>
      <c r="B9204" s="148">
        <f t="shared" si="9441"/>
        <v>2</v>
      </c>
      <c r="D9204" s="149" t="str">
        <f>+VLOOKUP($A9204,mUNICIPIOS!$B$4:$F$343,2,0)</f>
        <v>Quiché</v>
      </c>
      <c r="E9204" s="149">
        <f>+VLOOKUP($A9204,mUNICIPIOS!$B$4:$F$343,3,0)</f>
        <v>1414</v>
      </c>
      <c r="F9204" s="149" t="str">
        <f>+VLOOKUP($A9204,mUNICIPIOS!$B$4:$F$343,4,0)</f>
        <v>San Andrés Sajcabajá</v>
      </c>
      <c r="G9204" s="139" t="str">
        <f t="shared" ref="G9204:K9204" si="9448">+G9166</f>
        <v>01</v>
      </c>
      <c r="H9204" t="str">
        <f t="shared" si="9448"/>
        <v>IPC</v>
      </c>
      <c r="I9204" t="str">
        <f t="shared" si="9448"/>
        <v>Índice de Participación Ciudadana</v>
      </c>
      <c r="J9204" t="str">
        <f t="shared" si="9448"/>
        <v>01-02</v>
      </c>
      <c r="K9204" t="str">
        <f t="shared" si="9448"/>
        <v>Participación de Alcaldes, Concejales y Síndicos determinados o designados en el COMUDE</v>
      </c>
      <c r="L9204" s="150">
        <f>+VLOOKUP($E9204,IPC_2018!$B$8:$T$347,6,0)</f>
        <v>0.5</v>
      </c>
      <c r="M9204" s="142" t="str">
        <f>+VLOOKUP($E9204,IPC_2018!$B$8:$T$347,7,0)</f>
        <v>Medio</v>
      </c>
    </row>
    <row r="9205" spans="1:13" x14ac:dyDescent="0.3">
      <c r="A9205" s="139">
        <f t="shared" si="9439"/>
        <v>243</v>
      </c>
      <c r="B9205" s="148">
        <f t="shared" si="9441"/>
        <v>3</v>
      </c>
      <c r="D9205" s="149" t="str">
        <f>+VLOOKUP($A9205,mUNICIPIOS!$B$4:$F$343,2,0)</f>
        <v>Quiché</v>
      </c>
      <c r="E9205" s="149">
        <f>+VLOOKUP($A9205,mUNICIPIOS!$B$4:$F$343,3,0)</f>
        <v>1414</v>
      </c>
      <c r="F9205" s="149" t="str">
        <f>+VLOOKUP($A9205,mUNICIPIOS!$B$4:$F$343,4,0)</f>
        <v>San Andrés Sajcabajá</v>
      </c>
      <c r="G9205" s="139" t="str">
        <f t="shared" ref="G9205:K9205" si="9449">+G9167</f>
        <v>01</v>
      </c>
      <c r="H9205" t="str">
        <f t="shared" si="9449"/>
        <v>IPC</v>
      </c>
      <c r="I9205" t="str">
        <f t="shared" si="9449"/>
        <v>Índice de Participación Ciudadana</v>
      </c>
      <c r="J9205" t="str">
        <f t="shared" si="9449"/>
        <v>01-03</v>
      </c>
      <c r="K9205" t="str">
        <f t="shared" si="9449"/>
        <v>Participación  de organizaciones de jóvenes, mujeres, pueblos mayas, xincas, garífunas, y otras organizaciones en el Comude</v>
      </c>
      <c r="L9205" s="150">
        <f>+VLOOKUP($E9205,IPC_2018!$B$8:$T$347,9,0)</f>
        <v>0</v>
      </c>
      <c r="M9205" s="142" t="str">
        <f>+VLOOKUP($E9205,IPC_2018!$B$8:$T$347,10,0)</f>
        <v>Bajo</v>
      </c>
    </row>
    <row r="9206" spans="1:13" x14ac:dyDescent="0.3">
      <c r="A9206" s="139">
        <f t="shared" si="9439"/>
        <v>243</v>
      </c>
      <c r="B9206" s="148">
        <f t="shared" si="9441"/>
        <v>4</v>
      </c>
      <c r="D9206" s="149" t="str">
        <f>+VLOOKUP($A9206,mUNICIPIOS!$B$4:$F$343,2,0)</f>
        <v>Quiché</v>
      </c>
      <c r="E9206" s="149">
        <f>+VLOOKUP($A9206,mUNICIPIOS!$B$4:$F$343,3,0)</f>
        <v>1414</v>
      </c>
      <c r="F9206" s="149" t="str">
        <f>+VLOOKUP($A9206,mUNICIPIOS!$B$4:$F$343,4,0)</f>
        <v>San Andrés Sajcabajá</v>
      </c>
      <c r="G9206" s="139" t="str">
        <f t="shared" ref="G9206:K9206" si="9450">+G9168</f>
        <v>01</v>
      </c>
      <c r="H9206" t="str">
        <f t="shared" si="9450"/>
        <v>IPC</v>
      </c>
      <c r="I9206" t="str">
        <f t="shared" si="9450"/>
        <v>Índice de Participación Ciudadana</v>
      </c>
      <c r="J9206" t="str">
        <f t="shared" si="9450"/>
        <v>01-04</v>
      </c>
      <c r="K9206" t="str">
        <f t="shared" si="9450"/>
        <v>Representatividad territorial del Comude.</v>
      </c>
      <c r="L9206" s="150">
        <f>+VLOOKUP($E9206,IPC_2018!$B$8:$T$347,12,0)</f>
        <v>0</v>
      </c>
      <c r="M9206" s="142" t="str">
        <f>+VLOOKUP($E9206,IPC_2018!$B$8:$T$347,13,0)</f>
        <v>Bajo</v>
      </c>
    </row>
    <row r="9207" spans="1:13" x14ac:dyDescent="0.3">
      <c r="A9207" s="139">
        <f t="shared" si="9439"/>
        <v>243</v>
      </c>
      <c r="B9207" s="148">
        <f t="shared" si="9441"/>
        <v>5</v>
      </c>
      <c r="D9207" s="149" t="str">
        <f>+VLOOKUP($A9207,mUNICIPIOS!$B$4:$F$343,2,0)</f>
        <v>Quiché</v>
      </c>
      <c r="E9207" s="149">
        <f>+VLOOKUP($A9207,mUNICIPIOS!$B$4:$F$343,3,0)</f>
        <v>1414</v>
      </c>
      <c r="F9207" s="149" t="str">
        <f>+VLOOKUP($A9207,mUNICIPIOS!$B$4:$F$343,4,0)</f>
        <v>San Andrés Sajcabajá</v>
      </c>
      <c r="G9207" s="139" t="str">
        <f t="shared" ref="G9207:K9207" si="9451">+G9169</f>
        <v>01</v>
      </c>
      <c r="H9207" t="str">
        <f t="shared" si="9451"/>
        <v>IPC</v>
      </c>
      <c r="I9207" t="str">
        <f t="shared" si="9451"/>
        <v>Índice de Participación Ciudadana</v>
      </c>
      <c r="J9207" t="str">
        <f t="shared" si="9451"/>
        <v>01-05</v>
      </c>
      <c r="K9207" t="str">
        <f t="shared" si="9451"/>
        <v>Funcionamiento del Comude</v>
      </c>
      <c r="L9207" s="150">
        <f>+VLOOKUP($E9207,IPC_2018!$B$8:$T$347,15,0)</f>
        <v>0.15901060076290127</v>
      </c>
      <c r="M9207" s="142" t="str">
        <f>+VLOOKUP($E9207,IPC_2018!$B$8:$T$347,16,0)</f>
        <v>Bajo</v>
      </c>
    </row>
    <row r="9208" spans="1:13" x14ac:dyDescent="0.3">
      <c r="A9208" s="139">
        <f t="shared" si="9439"/>
        <v>243</v>
      </c>
      <c r="B9208" s="148">
        <f t="shared" si="9441"/>
        <v>6</v>
      </c>
      <c r="D9208" s="149" t="str">
        <f>+VLOOKUP($A9208,mUNICIPIOS!$B$4:$F$343,2,0)</f>
        <v>Quiché</v>
      </c>
      <c r="E9208" s="149">
        <f>+VLOOKUP($A9208,mUNICIPIOS!$B$4:$F$343,3,0)</f>
        <v>1414</v>
      </c>
      <c r="F9208" s="149" t="str">
        <f>+VLOOKUP($A9208,mUNICIPIOS!$B$4:$F$343,4,0)</f>
        <v>San Andrés Sajcabajá</v>
      </c>
      <c r="G9208" s="139" t="str">
        <f t="shared" ref="G9208:K9208" si="9452">+G9170</f>
        <v>01</v>
      </c>
      <c r="H9208" t="str">
        <f t="shared" si="9452"/>
        <v>IPC</v>
      </c>
      <c r="I9208" t="str">
        <f t="shared" si="9452"/>
        <v>Índice de Participación Ciudadana</v>
      </c>
      <c r="J9208" t="str">
        <f t="shared" si="9452"/>
        <v>INDICE</v>
      </c>
      <c r="K9208">
        <f t="shared" si="9452"/>
        <v>0</v>
      </c>
      <c r="L9208" s="150">
        <f>+VLOOKUP($E9208,IPC_2018!$B$8:$T$347,18,0)</f>
        <v>0.1926015901144352</v>
      </c>
      <c r="M9208" s="142" t="str">
        <f>+VLOOKUP($E9208,IPC_2018!$B$8:$T$347,19,0)</f>
        <v>Bajo</v>
      </c>
    </row>
    <row r="9209" spans="1:13" x14ac:dyDescent="0.3">
      <c r="A9209" s="139">
        <f t="shared" si="9439"/>
        <v>243</v>
      </c>
      <c r="B9209" s="148">
        <f t="shared" si="9441"/>
        <v>7</v>
      </c>
      <c r="D9209" s="149" t="str">
        <f>+VLOOKUP($A9209,mUNICIPIOS!$B$4:$F$343,2,0)</f>
        <v>Quiché</v>
      </c>
      <c r="E9209" s="149">
        <f>+VLOOKUP($A9209,mUNICIPIOS!$B$4:$F$343,3,0)</f>
        <v>1414</v>
      </c>
      <c r="F9209" s="149" t="str">
        <f>+VLOOKUP($A9209,mUNICIPIOS!$B$4:$F$343,4,0)</f>
        <v>San Andrés Sajcabajá</v>
      </c>
      <c r="G9209" s="139" t="str">
        <f t="shared" ref="G9209:K9209" si="9453">+G9171</f>
        <v>02</v>
      </c>
      <c r="H9209" t="str">
        <f t="shared" si="9453"/>
        <v>IIC</v>
      </c>
      <c r="I9209" t="str">
        <f t="shared" si="9453"/>
        <v>Índice de Información a la Ciudadanía</v>
      </c>
      <c r="J9209" t="str">
        <f t="shared" si="9453"/>
        <v>02-01</v>
      </c>
      <c r="K9209" t="str">
        <f t="shared" si="9453"/>
        <v>Rendición de cuentas cuatrimestral y anual al Comude enfocadas en resultados.</v>
      </c>
      <c r="L9209" s="150">
        <f>+VLOOKUP($E9209,IIC_2018!$B$8:$Q$347,3,0)</f>
        <v>0.26666666666666666</v>
      </c>
      <c r="M9209" s="142" t="str">
        <f>+VLOOKUP($E9209,IIC_2018!$B$8:$Q$347,4,0)</f>
        <v>Medio bajo</v>
      </c>
    </row>
    <row r="9210" spans="1:13" x14ac:dyDescent="0.3">
      <c r="A9210" s="139">
        <f t="shared" si="9439"/>
        <v>243</v>
      </c>
      <c r="B9210" s="148">
        <f t="shared" si="9441"/>
        <v>8</v>
      </c>
      <c r="D9210" s="149" t="str">
        <f>+VLOOKUP($A9210,mUNICIPIOS!$B$4:$F$343,2,0)</f>
        <v>Quiché</v>
      </c>
      <c r="E9210" s="149">
        <f>+VLOOKUP($A9210,mUNICIPIOS!$B$4:$F$343,3,0)</f>
        <v>1414</v>
      </c>
      <c r="F9210" s="149" t="str">
        <f>+VLOOKUP($A9210,mUNICIPIOS!$B$4:$F$343,4,0)</f>
        <v>San Andrés Sajcabajá</v>
      </c>
      <c r="G9210" s="139" t="str">
        <f t="shared" ref="G9210:K9210" si="9454">+G9172</f>
        <v>02</v>
      </c>
      <c r="H9210" t="str">
        <f t="shared" si="9454"/>
        <v>IIC</v>
      </c>
      <c r="I9210" t="str">
        <f t="shared" si="9454"/>
        <v>Índice de Información a la Ciudadanía</v>
      </c>
      <c r="J9210" t="str">
        <f t="shared" si="9454"/>
        <v>02-02</v>
      </c>
      <c r="K9210" t="str">
        <f t="shared" si="9454"/>
        <v>Información presupuestaria y otra información brindada a la ciudadanía disponible en medios locales de comunicación.</v>
      </c>
      <c r="L9210" s="150">
        <f>+VLOOKUP($E9210,IIC_2018!$B$8:$Q$347,6,0)</f>
        <v>0</v>
      </c>
      <c r="M9210" s="142" t="str">
        <f>+VLOOKUP($E9210,IIC_2018!$B$8:$Q$347,7,0)</f>
        <v>Bajo</v>
      </c>
    </row>
    <row r="9211" spans="1:13" x14ac:dyDescent="0.3">
      <c r="A9211" s="139">
        <f t="shared" si="9439"/>
        <v>243</v>
      </c>
      <c r="B9211" s="148">
        <f t="shared" si="9441"/>
        <v>9</v>
      </c>
      <c r="D9211" s="149" t="str">
        <f>+VLOOKUP($A9211,mUNICIPIOS!$B$4:$F$343,2,0)</f>
        <v>Quiché</v>
      </c>
      <c r="E9211" s="149">
        <f>+VLOOKUP($A9211,mUNICIPIOS!$B$4:$F$343,3,0)</f>
        <v>1414</v>
      </c>
      <c r="F9211" s="149" t="str">
        <f>+VLOOKUP($A9211,mUNICIPIOS!$B$4:$F$343,4,0)</f>
        <v>San Andrés Sajcabajá</v>
      </c>
      <c r="G9211" s="139" t="str">
        <f t="shared" ref="G9211:K9211" si="9455">+G9173</f>
        <v>02</v>
      </c>
      <c r="H9211" t="str">
        <f t="shared" si="9455"/>
        <v>IIC</v>
      </c>
      <c r="I9211" t="str">
        <f t="shared" si="9455"/>
        <v>Índice de Información a la Ciudadanía</v>
      </c>
      <c r="J9211" t="str">
        <f t="shared" si="9455"/>
        <v>02-03</v>
      </c>
      <c r="K9211" t="str">
        <f t="shared" si="9455"/>
        <v>Información pública de oficio actualizada y disponible de acuerdo a la LAIP y uso de internet.</v>
      </c>
      <c r="L9211" s="150">
        <f>+VLOOKUP($E9211,IIC_2018!$B$8:$Q$347,9,0)</f>
        <v>0.57999999999999996</v>
      </c>
      <c r="M9211" s="142" t="str">
        <f>+VLOOKUP($E9211,IIC_2018!$B$8:$Q$347,10,0)</f>
        <v>Medio</v>
      </c>
    </row>
    <row r="9212" spans="1:13" x14ac:dyDescent="0.3">
      <c r="A9212" s="139">
        <f t="shared" si="9439"/>
        <v>243</v>
      </c>
      <c r="B9212" s="148">
        <f t="shared" si="9441"/>
        <v>10</v>
      </c>
      <c r="D9212" s="149" t="str">
        <f>+VLOOKUP($A9212,mUNICIPIOS!$B$4:$F$343,2,0)</f>
        <v>Quiché</v>
      </c>
      <c r="E9212" s="149">
        <f>+VLOOKUP($A9212,mUNICIPIOS!$B$4:$F$343,3,0)</f>
        <v>1414</v>
      </c>
      <c r="F9212" s="149" t="str">
        <f>+VLOOKUP($A9212,mUNICIPIOS!$B$4:$F$343,4,0)</f>
        <v>San Andrés Sajcabajá</v>
      </c>
      <c r="G9212" s="139" t="str">
        <f t="shared" ref="G9212:K9212" si="9456">+G9174</f>
        <v>02</v>
      </c>
      <c r="H9212" t="str">
        <f t="shared" si="9456"/>
        <v>IIC</v>
      </c>
      <c r="I9212" t="str">
        <f t="shared" si="9456"/>
        <v>Índice de Información a la Ciudadanía</v>
      </c>
      <c r="J9212" t="str">
        <f t="shared" si="9456"/>
        <v>02-04</v>
      </c>
      <c r="K9212" t="str">
        <f t="shared" si="9456"/>
        <v>Relación del monto contratado por medio de Guate compras con el total del presupuesto de egresos vigente.</v>
      </c>
      <c r="L9212" s="150">
        <f>+VLOOKUP($E9212,IIC_2018!$B$8:$Q$347,12,0)</f>
        <v>0.33692765625377036</v>
      </c>
      <c r="M9212" s="142" t="str">
        <f>+VLOOKUP($E9212,IIC_2018!$B$8:$Q$347,13,0)</f>
        <v>Medio bajo</v>
      </c>
    </row>
    <row r="9213" spans="1:13" x14ac:dyDescent="0.3">
      <c r="A9213" s="139">
        <f t="shared" si="9439"/>
        <v>243</v>
      </c>
      <c r="B9213" s="148">
        <f t="shared" si="9441"/>
        <v>11</v>
      </c>
      <c r="D9213" s="149" t="str">
        <f>+VLOOKUP($A9213,mUNICIPIOS!$B$4:$F$343,2,0)</f>
        <v>Quiché</v>
      </c>
      <c r="E9213" s="149">
        <f>+VLOOKUP($A9213,mUNICIPIOS!$B$4:$F$343,3,0)</f>
        <v>1414</v>
      </c>
      <c r="F9213" s="149" t="str">
        <f>+VLOOKUP($A9213,mUNICIPIOS!$B$4:$F$343,4,0)</f>
        <v>San Andrés Sajcabajá</v>
      </c>
      <c r="G9213" s="139" t="str">
        <f t="shared" ref="G9213:K9213" si="9457">+G9175</f>
        <v>02</v>
      </c>
      <c r="H9213" t="str">
        <f t="shared" si="9457"/>
        <v>IIC</v>
      </c>
      <c r="I9213" t="str">
        <f t="shared" si="9457"/>
        <v>Índice de Información a la Ciudadanía</v>
      </c>
      <c r="J9213" t="str">
        <f t="shared" si="9457"/>
        <v>INDICE</v>
      </c>
      <c r="K9213">
        <f t="shared" si="9457"/>
        <v>0</v>
      </c>
      <c r="L9213" s="150">
        <f>+VLOOKUP($E9213,IIC_2018!$B$8:$Q$347,15,0)</f>
        <v>0.29589858073010927</v>
      </c>
      <c r="M9213" s="142" t="str">
        <f>+VLOOKUP($E9213,IIC_2018!$B$8:$Q$347,16,0)</f>
        <v>Medio bajo</v>
      </c>
    </row>
    <row r="9214" spans="1:13" x14ac:dyDescent="0.3">
      <c r="A9214" s="139">
        <f t="shared" si="9439"/>
        <v>243</v>
      </c>
      <c r="B9214" s="148">
        <f t="shared" si="9441"/>
        <v>12</v>
      </c>
      <c r="D9214" s="149" t="str">
        <f>+VLOOKUP($A9214,mUNICIPIOS!$B$4:$F$343,2,0)</f>
        <v>Quiché</v>
      </c>
      <c r="E9214" s="149">
        <f>+VLOOKUP($A9214,mUNICIPIOS!$B$4:$F$343,3,0)</f>
        <v>1414</v>
      </c>
      <c r="F9214" s="149" t="str">
        <f>+VLOOKUP($A9214,mUNICIPIOS!$B$4:$F$343,4,0)</f>
        <v>San Andrés Sajcabajá</v>
      </c>
      <c r="G9214" s="139" t="str">
        <f t="shared" ref="G9214:K9214" si="9458">+G9176</f>
        <v>03</v>
      </c>
      <c r="H9214" t="str">
        <f t="shared" si="9458"/>
        <v>ISP</v>
      </c>
      <c r="I9214" t="str">
        <f t="shared" si="9458"/>
        <v>Índice de Servicios Públicos</v>
      </c>
      <c r="J9214" t="str">
        <f t="shared" si="9458"/>
        <v>03-01</v>
      </c>
      <c r="K9214" t="str">
        <f t="shared" si="9458"/>
        <v>Cobertura del servicio público de agua</v>
      </c>
      <c r="L9214" s="150">
        <f>+VLOOKUP($E9214,ISP_2018!$B$8:$T$347,3,0)</f>
        <v>0</v>
      </c>
      <c r="M9214" s="142" t="str">
        <f>+VLOOKUP($E9214,ISP_2018!$B$8:$T$347,4,0)</f>
        <v>Bajo</v>
      </c>
    </row>
    <row r="9215" spans="1:13" x14ac:dyDescent="0.3">
      <c r="A9215" s="139">
        <f t="shared" si="9439"/>
        <v>243</v>
      </c>
      <c r="B9215" s="148">
        <f t="shared" si="9441"/>
        <v>13</v>
      </c>
      <c r="D9215" s="149" t="str">
        <f>+VLOOKUP($A9215,mUNICIPIOS!$B$4:$F$343,2,0)</f>
        <v>Quiché</v>
      </c>
      <c r="E9215" s="149">
        <f>+VLOOKUP($A9215,mUNICIPIOS!$B$4:$F$343,3,0)</f>
        <v>1414</v>
      </c>
      <c r="F9215" s="149" t="str">
        <f>+VLOOKUP($A9215,mUNICIPIOS!$B$4:$F$343,4,0)</f>
        <v>San Andrés Sajcabajá</v>
      </c>
      <c r="G9215" s="139" t="str">
        <f t="shared" ref="G9215:K9215" si="9459">+G9177</f>
        <v>03</v>
      </c>
      <c r="H9215" t="str">
        <f t="shared" si="9459"/>
        <v>ISP</v>
      </c>
      <c r="I9215" t="str">
        <f t="shared" si="9459"/>
        <v>Índice de Servicios Públicos</v>
      </c>
      <c r="J9215" t="str">
        <f t="shared" si="9459"/>
        <v>03-02</v>
      </c>
      <c r="K9215" t="str">
        <f t="shared" si="9459"/>
        <v>Control de la calidad del servicio público de agua</v>
      </c>
      <c r="L9215" s="150">
        <f>+VLOOKUP($E9215,ISP_2018!$B$8:$T$347,6,0)</f>
        <v>0</v>
      </c>
      <c r="M9215" s="142" t="str">
        <f>+VLOOKUP($E9215,ISP_2018!$B$8:$T$347,7,0)</f>
        <v>Bajo</v>
      </c>
    </row>
    <row r="9216" spans="1:13" x14ac:dyDescent="0.3">
      <c r="A9216" s="139">
        <f t="shared" si="9439"/>
        <v>243</v>
      </c>
      <c r="B9216" s="148">
        <f t="shared" si="9441"/>
        <v>14</v>
      </c>
      <c r="D9216" s="149" t="str">
        <f>+VLOOKUP($A9216,mUNICIPIOS!$B$4:$F$343,2,0)</f>
        <v>Quiché</v>
      </c>
      <c r="E9216" s="149">
        <f>+VLOOKUP($A9216,mUNICIPIOS!$B$4:$F$343,3,0)</f>
        <v>1414</v>
      </c>
      <c r="F9216" s="149" t="str">
        <f>+VLOOKUP($A9216,mUNICIPIOS!$B$4:$F$343,4,0)</f>
        <v>San Andrés Sajcabajá</v>
      </c>
      <c r="G9216" s="139" t="str">
        <f t="shared" ref="G9216:K9216" si="9460">+G9178</f>
        <v>03</v>
      </c>
      <c r="H9216" t="str">
        <f t="shared" si="9460"/>
        <v>ISP</v>
      </c>
      <c r="I9216" t="str">
        <f t="shared" si="9460"/>
        <v>Índice de Servicios Públicos</v>
      </c>
      <c r="J9216" t="str">
        <f t="shared" si="9460"/>
        <v>03-03</v>
      </c>
      <c r="K9216" t="str">
        <f t="shared" si="9460"/>
        <v>Disposición  y tratamiento  de aguas residuales</v>
      </c>
      <c r="L9216" s="150">
        <f>+VLOOKUP($E9216,ISP_2018!$B$8:$T$347,9,0)</f>
        <v>0</v>
      </c>
      <c r="M9216" s="142" t="str">
        <f>+VLOOKUP($E9216,ISP_2018!$B$8:$T$347,10,0)</f>
        <v>Bajo</v>
      </c>
    </row>
    <row r="9217" spans="1:13" x14ac:dyDescent="0.3">
      <c r="A9217" s="139">
        <f t="shared" si="9439"/>
        <v>243</v>
      </c>
      <c r="B9217" s="148">
        <f t="shared" si="9441"/>
        <v>15</v>
      </c>
      <c r="D9217" s="149" t="str">
        <f>+VLOOKUP($A9217,mUNICIPIOS!$B$4:$F$343,2,0)</f>
        <v>Quiché</v>
      </c>
      <c r="E9217" s="149">
        <f>+VLOOKUP($A9217,mUNICIPIOS!$B$4:$F$343,3,0)</f>
        <v>1414</v>
      </c>
      <c r="F9217" s="149" t="str">
        <f>+VLOOKUP($A9217,mUNICIPIOS!$B$4:$F$343,4,0)</f>
        <v>San Andrés Sajcabajá</v>
      </c>
      <c r="G9217" s="139" t="str">
        <f t="shared" ref="G9217:K9217" si="9461">+G9179</f>
        <v>03</v>
      </c>
      <c r="H9217" t="str">
        <f t="shared" si="9461"/>
        <v>ISP</v>
      </c>
      <c r="I9217" t="str">
        <f t="shared" si="9461"/>
        <v>Índice de Servicios Públicos</v>
      </c>
      <c r="J9217" t="str">
        <f t="shared" si="9461"/>
        <v>03-04</v>
      </c>
      <c r="K9217" t="str">
        <f t="shared" si="9461"/>
        <v>Gestión y manejo de los residuos y desechos sólidos</v>
      </c>
      <c r="L9217" s="150">
        <f>+VLOOKUP($E9217,ISP_2018!$B$8:$T$347,12,0)</f>
        <v>0</v>
      </c>
      <c r="M9217" s="142" t="str">
        <f>+VLOOKUP($E9217,ISP_2018!$B$8:$T$347,13,0)</f>
        <v>Bajo</v>
      </c>
    </row>
    <row r="9218" spans="1:13" x14ac:dyDescent="0.3">
      <c r="A9218" s="139">
        <f t="shared" si="9439"/>
        <v>243</v>
      </c>
      <c r="B9218" s="148">
        <f t="shared" si="9441"/>
        <v>16</v>
      </c>
      <c r="D9218" s="149" t="str">
        <f>+VLOOKUP($A9218,mUNICIPIOS!$B$4:$F$343,2,0)</f>
        <v>Quiché</v>
      </c>
      <c r="E9218" s="149">
        <f>+VLOOKUP($A9218,mUNICIPIOS!$B$4:$F$343,3,0)</f>
        <v>1414</v>
      </c>
      <c r="F9218" s="149" t="str">
        <f>+VLOOKUP($A9218,mUNICIPIOS!$B$4:$F$343,4,0)</f>
        <v>San Andrés Sajcabajá</v>
      </c>
      <c r="G9218" s="139" t="str">
        <f t="shared" ref="G9218:K9218" si="9462">+G9180</f>
        <v>03</v>
      </c>
      <c r="H9218" t="str">
        <f t="shared" si="9462"/>
        <v>ISP</v>
      </c>
      <c r="I9218" t="str">
        <f t="shared" si="9462"/>
        <v>Índice de Servicios Públicos</v>
      </c>
      <c r="J9218" t="str">
        <f t="shared" si="9462"/>
        <v>03-05</v>
      </c>
      <c r="K9218" t="str">
        <f t="shared" si="9462"/>
        <v>Gestión de servicios públicos municipales</v>
      </c>
      <c r="L9218" s="150">
        <f>+VLOOKUP($E9218,ISP_2018!$B$8:$T$347,15,0)</f>
        <v>0</v>
      </c>
      <c r="M9218" s="142" t="str">
        <f>+VLOOKUP($E9218,ISP_2018!$B$8:$T$347,16,0)</f>
        <v>Bajo</v>
      </c>
    </row>
    <row r="9219" spans="1:13" x14ac:dyDescent="0.3">
      <c r="A9219" s="139">
        <f t="shared" si="9439"/>
        <v>243</v>
      </c>
      <c r="B9219" s="148">
        <f t="shared" si="9441"/>
        <v>17</v>
      </c>
      <c r="D9219" s="149" t="str">
        <f>+VLOOKUP($A9219,mUNICIPIOS!$B$4:$F$343,2,0)</f>
        <v>Quiché</v>
      </c>
      <c r="E9219" s="149">
        <f>+VLOOKUP($A9219,mUNICIPIOS!$B$4:$F$343,3,0)</f>
        <v>1414</v>
      </c>
      <c r="F9219" s="149" t="str">
        <f>+VLOOKUP($A9219,mUNICIPIOS!$B$4:$F$343,4,0)</f>
        <v>San Andrés Sajcabajá</v>
      </c>
      <c r="G9219" s="139" t="str">
        <f t="shared" ref="G9219:K9219" si="9463">+G9181</f>
        <v>03</v>
      </c>
      <c r="H9219" t="str">
        <f t="shared" si="9463"/>
        <v>ISP</v>
      </c>
      <c r="I9219" t="str">
        <f t="shared" si="9463"/>
        <v>Índice de Servicios Públicos</v>
      </c>
      <c r="J9219" t="str">
        <f t="shared" si="9463"/>
        <v>INDICE</v>
      </c>
      <c r="K9219">
        <f t="shared" si="9463"/>
        <v>0</v>
      </c>
      <c r="L9219" s="150">
        <f>+VLOOKUP($E9219,ISP_2018!$B$8:$T$347,18,0)</f>
        <v>0</v>
      </c>
      <c r="M9219" s="142" t="str">
        <f>+VLOOKUP($E9219,ISP_2018!$B$8:$T$347,19,0)</f>
        <v>Bajo</v>
      </c>
    </row>
    <row r="9220" spans="1:13" x14ac:dyDescent="0.3">
      <c r="A9220" s="139">
        <f t="shared" si="9439"/>
        <v>243</v>
      </c>
      <c r="B9220" s="148">
        <f t="shared" si="9441"/>
        <v>18</v>
      </c>
      <c r="D9220" s="149" t="str">
        <f>+VLOOKUP($A9220,mUNICIPIOS!$B$4:$F$343,2,0)</f>
        <v>Quiché</v>
      </c>
      <c r="E9220" s="149">
        <f>+VLOOKUP($A9220,mUNICIPIOS!$B$4:$F$343,3,0)</f>
        <v>1414</v>
      </c>
      <c r="F9220" s="149" t="str">
        <f>+VLOOKUP($A9220,mUNICIPIOS!$B$4:$F$343,4,0)</f>
        <v>San Andrés Sajcabajá</v>
      </c>
      <c r="G9220" s="139" t="str">
        <f t="shared" ref="G9220:K9220" si="9464">+G9182</f>
        <v>04</v>
      </c>
      <c r="H9220" t="str">
        <f t="shared" si="9464"/>
        <v>IGA</v>
      </c>
      <c r="I9220" t="str">
        <f t="shared" si="9464"/>
        <v>Índice de Gestión Administrativa</v>
      </c>
      <c r="J9220" t="str">
        <f t="shared" si="9464"/>
        <v>04-01</v>
      </c>
      <c r="K9220" t="str">
        <f t="shared" si="9464"/>
        <v>Existencia de elementos de atención municipal orientada al vecino</v>
      </c>
      <c r="L9220" s="150">
        <f>+VLOOKUP($E9220,IGA_2018!$B$8:$N$347,3,0)</f>
        <v>0</v>
      </c>
      <c r="M9220" s="142" t="str">
        <f>+VLOOKUP($E9220,IGA_2018!$B$8:$N$347,4,0)</f>
        <v>Bajo</v>
      </c>
    </row>
    <row r="9221" spans="1:13" x14ac:dyDescent="0.3">
      <c r="A9221" s="139">
        <f t="shared" si="9439"/>
        <v>243</v>
      </c>
      <c r="B9221" s="148">
        <f t="shared" si="9441"/>
        <v>19</v>
      </c>
      <c r="D9221" s="149" t="str">
        <f>+VLOOKUP($A9221,mUNICIPIOS!$B$4:$F$343,2,0)</f>
        <v>Quiché</v>
      </c>
      <c r="E9221" s="149">
        <f>+VLOOKUP($A9221,mUNICIPIOS!$B$4:$F$343,3,0)</f>
        <v>1414</v>
      </c>
      <c r="F9221" s="149" t="str">
        <f>+VLOOKUP($A9221,mUNICIPIOS!$B$4:$F$343,4,0)</f>
        <v>San Andrés Sajcabajá</v>
      </c>
      <c r="G9221" s="139" t="str">
        <f t="shared" ref="G9221:K9221" si="9465">+G9183</f>
        <v>04</v>
      </c>
      <c r="H9221" t="str">
        <f t="shared" si="9465"/>
        <v>IGA</v>
      </c>
      <c r="I9221" t="str">
        <f t="shared" si="9465"/>
        <v>Índice de Gestión Administrativa</v>
      </c>
      <c r="J9221" t="str">
        <f t="shared" si="9465"/>
        <v>04-02</v>
      </c>
      <c r="K9221" t="str">
        <f t="shared" si="9465"/>
        <v>Gestión del recurso humano.</v>
      </c>
      <c r="L9221" s="150">
        <f>+VLOOKUP($E9221,IGA_2018!$B$8:$N$347,6,0)</f>
        <v>0</v>
      </c>
      <c r="M9221" s="142" t="str">
        <f>+VLOOKUP($E9221,IGA_2018!$B$8:$N$347,7,0)</f>
        <v>Bajo</v>
      </c>
    </row>
    <row r="9222" spans="1:13" x14ac:dyDescent="0.3">
      <c r="A9222" s="139">
        <f t="shared" si="9439"/>
        <v>243</v>
      </c>
      <c r="B9222" s="148">
        <f t="shared" si="9441"/>
        <v>20</v>
      </c>
      <c r="D9222" s="149" t="str">
        <f>+VLOOKUP($A9222,mUNICIPIOS!$B$4:$F$343,2,0)</f>
        <v>Quiché</v>
      </c>
      <c r="E9222" s="149">
        <f>+VLOOKUP($A9222,mUNICIPIOS!$B$4:$F$343,3,0)</f>
        <v>1414</v>
      </c>
      <c r="F9222" s="149" t="str">
        <f>+VLOOKUP($A9222,mUNICIPIOS!$B$4:$F$343,4,0)</f>
        <v>San Andrés Sajcabajá</v>
      </c>
      <c r="G9222" s="139" t="str">
        <f t="shared" ref="G9222:K9222" si="9466">+G9184</f>
        <v>04</v>
      </c>
      <c r="H9222" t="str">
        <f t="shared" si="9466"/>
        <v>IGA</v>
      </c>
      <c r="I9222" t="str">
        <f t="shared" si="9466"/>
        <v>Índice de Gestión Administrativa</v>
      </c>
      <c r="J9222" t="str">
        <f t="shared" si="9466"/>
        <v>04-03</v>
      </c>
      <c r="K9222" t="str">
        <f t="shared" si="9466"/>
        <v>Existencia de oficinas municipales con instrumentos de gestión.</v>
      </c>
      <c r="L9222" s="150">
        <f>+VLOOKUP($E9222,IGA_2018!$B$8:$N$347,9,0)</f>
        <v>0</v>
      </c>
      <c r="M9222" s="142" t="str">
        <f>+VLOOKUP($E9222,IGA_2018!$B$8:$N$347,10,0)</f>
        <v>Bajo</v>
      </c>
    </row>
    <row r="9223" spans="1:13" x14ac:dyDescent="0.3">
      <c r="A9223" s="139">
        <f t="shared" si="9439"/>
        <v>243</v>
      </c>
      <c r="B9223" s="148">
        <f t="shared" si="9441"/>
        <v>21</v>
      </c>
      <c r="D9223" s="149" t="str">
        <f>+VLOOKUP($A9223,mUNICIPIOS!$B$4:$F$343,2,0)</f>
        <v>Quiché</v>
      </c>
      <c r="E9223" s="149">
        <f>+VLOOKUP($A9223,mUNICIPIOS!$B$4:$F$343,3,0)</f>
        <v>1414</v>
      </c>
      <c r="F9223" s="149" t="str">
        <f>+VLOOKUP($A9223,mUNICIPIOS!$B$4:$F$343,4,0)</f>
        <v>San Andrés Sajcabajá</v>
      </c>
      <c r="G9223" s="139" t="str">
        <f t="shared" ref="G9223:K9223" si="9467">+G9185</f>
        <v>04</v>
      </c>
      <c r="H9223" t="str">
        <f t="shared" si="9467"/>
        <v>IGA</v>
      </c>
      <c r="I9223" t="str">
        <f t="shared" si="9467"/>
        <v>Índice de Gestión Administrativa</v>
      </c>
      <c r="J9223" t="str">
        <f t="shared" si="9467"/>
        <v>INDICE</v>
      </c>
      <c r="K9223">
        <f t="shared" si="9467"/>
        <v>0</v>
      </c>
      <c r="L9223" s="150">
        <f>+VLOOKUP($E9223,IGA_2018!$B$8:$N$347,12,0)</f>
        <v>0</v>
      </c>
      <c r="M9223" s="142" t="str">
        <f>+VLOOKUP($E9223,IGA_2018!$B$8:$N$347,13,0)</f>
        <v>Bajo</v>
      </c>
    </row>
    <row r="9224" spans="1:13" x14ac:dyDescent="0.3">
      <c r="A9224" s="139">
        <f t="shared" si="9439"/>
        <v>243</v>
      </c>
      <c r="B9224" s="148">
        <f t="shared" si="9441"/>
        <v>22</v>
      </c>
      <c r="D9224" s="149" t="str">
        <f>+VLOOKUP($A9224,mUNICIPIOS!$B$4:$F$343,2,0)</f>
        <v>Quiché</v>
      </c>
      <c r="E9224" s="149">
        <f>+VLOOKUP($A9224,mUNICIPIOS!$B$4:$F$343,3,0)</f>
        <v>1414</v>
      </c>
      <c r="F9224" s="149" t="str">
        <f>+VLOOKUP($A9224,mUNICIPIOS!$B$4:$F$343,4,0)</f>
        <v>San Andrés Sajcabajá</v>
      </c>
      <c r="G9224" s="139" t="str">
        <f t="shared" ref="G9224:K9224" si="9468">+G9186</f>
        <v>05</v>
      </c>
      <c r="H9224" t="str">
        <f t="shared" si="9468"/>
        <v>IGF</v>
      </c>
      <c r="I9224" t="str">
        <f t="shared" si="9468"/>
        <v>Índice de Gestión Financiera</v>
      </c>
      <c r="J9224" t="str">
        <f t="shared" si="9468"/>
        <v>05-01</v>
      </c>
      <c r="K9224" t="str">
        <f t="shared" si="9468"/>
        <v>Autonomía financiera municipal</v>
      </c>
      <c r="L9224" s="150">
        <f>+VLOOKUP($E9224,IGF_2018!$B$8:$Z$347,3,0)</f>
        <v>5.3785583507331494E-2</v>
      </c>
      <c r="M9224" s="142" t="str">
        <f>+VLOOKUP($E9224,IGF_2018!$B$8:$Z$347,4,0)</f>
        <v>Bajo</v>
      </c>
    </row>
    <row r="9225" spans="1:13" x14ac:dyDescent="0.3">
      <c r="A9225" s="139">
        <f t="shared" si="9439"/>
        <v>243</v>
      </c>
      <c r="B9225" s="148">
        <f t="shared" si="9441"/>
        <v>23</v>
      </c>
      <c r="D9225" s="149" t="str">
        <f>+VLOOKUP($A9225,mUNICIPIOS!$B$4:$F$343,2,0)</f>
        <v>Quiché</v>
      </c>
      <c r="E9225" s="149">
        <f>+VLOOKUP($A9225,mUNICIPIOS!$B$4:$F$343,3,0)</f>
        <v>1414</v>
      </c>
      <c r="F9225" s="149" t="str">
        <f>+VLOOKUP($A9225,mUNICIPIOS!$B$4:$F$343,4,0)</f>
        <v>San Andrés Sajcabajá</v>
      </c>
      <c r="G9225" s="139" t="str">
        <f t="shared" ref="G9225:K9225" si="9469">+G9187</f>
        <v>05</v>
      </c>
      <c r="H9225" t="str">
        <f t="shared" si="9469"/>
        <v>IGF</v>
      </c>
      <c r="I9225" t="str">
        <f t="shared" si="9469"/>
        <v>Índice de Gestión Financiera</v>
      </c>
      <c r="J9225" t="str">
        <f t="shared" si="9469"/>
        <v>05-02</v>
      </c>
      <c r="K9225" t="str">
        <f t="shared" si="9469"/>
        <v xml:space="preserve">Ingresos propios por habitante -sin regalías- </v>
      </c>
      <c r="L9225" s="150">
        <f>+VLOOKUP($E9225,IGF_2018!$B$8:$Z$347,6,0)</f>
        <v>2.8053347024837506E-2</v>
      </c>
      <c r="M9225" s="142" t="str">
        <f>+VLOOKUP($E9225,IGF_2018!$B$8:$Z$347,7,0)</f>
        <v>Bajo</v>
      </c>
    </row>
    <row r="9226" spans="1:13" x14ac:dyDescent="0.3">
      <c r="A9226" s="139">
        <f t="shared" si="9439"/>
        <v>243</v>
      </c>
      <c r="B9226" s="148">
        <f t="shared" si="9441"/>
        <v>24</v>
      </c>
      <c r="D9226" s="149" t="str">
        <f>+VLOOKUP($A9226,mUNICIPIOS!$B$4:$F$343,2,0)</f>
        <v>Quiché</v>
      </c>
      <c r="E9226" s="149">
        <f>+VLOOKUP($A9226,mUNICIPIOS!$B$4:$F$343,3,0)</f>
        <v>1414</v>
      </c>
      <c r="F9226" s="149" t="str">
        <f>+VLOOKUP($A9226,mUNICIPIOS!$B$4:$F$343,4,0)</f>
        <v>San Andrés Sajcabajá</v>
      </c>
      <c r="G9226" s="139" t="str">
        <f t="shared" ref="G9226:K9226" si="9470">+G9188</f>
        <v>05</v>
      </c>
      <c r="H9226" t="str">
        <f t="shared" si="9470"/>
        <v>IGF</v>
      </c>
      <c r="I9226" t="str">
        <f t="shared" si="9470"/>
        <v>Índice de Gestión Financiera</v>
      </c>
      <c r="J9226" t="str">
        <f t="shared" si="9470"/>
        <v>05-03</v>
      </c>
      <c r="K9226" t="str">
        <f t="shared" si="9470"/>
        <v>Ingresos del IUSI en relación a los ingresos propios -sin regalías-</v>
      </c>
      <c r="L9226" s="150">
        <f>+VLOOKUP($E9226,IGF_2018!$B$8:$Z$347,9,0)</f>
        <v>4.6161397401865232E-3</v>
      </c>
      <c r="M9226" s="142" t="str">
        <f>+VLOOKUP($E9226,IGF_2018!$B$8:$Z$347,10,0)</f>
        <v>Bajo</v>
      </c>
    </row>
    <row r="9227" spans="1:13" x14ac:dyDescent="0.3">
      <c r="A9227" s="139">
        <f t="shared" si="9439"/>
        <v>243</v>
      </c>
      <c r="B9227" s="148">
        <f t="shared" si="9441"/>
        <v>25</v>
      </c>
      <c r="D9227" s="149" t="str">
        <f>+VLOOKUP($A9227,mUNICIPIOS!$B$4:$F$343,2,0)</f>
        <v>Quiché</v>
      </c>
      <c r="E9227" s="149">
        <f>+VLOOKUP($A9227,mUNICIPIOS!$B$4:$F$343,3,0)</f>
        <v>1414</v>
      </c>
      <c r="F9227" s="149" t="str">
        <f>+VLOOKUP($A9227,mUNICIPIOS!$B$4:$F$343,4,0)</f>
        <v>San Andrés Sajcabajá</v>
      </c>
      <c r="G9227" s="139" t="str">
        <f t="shared" ref="G9227:K9227" si="9471">+G9189</f>
        <v>05</v>
      </c>
      <c r="H9227" t="str">
        <f t="shared" si="9471"/>
        <v>IGF</v>
      </c>
      <c r="I9227" t="str">
        <f t="shared" si="9471"/>
        <v>Índice de Gestión Financiera</v>
      </c>
      <c r="J9227" t="str">
        <f t="shared" si="9471"/>
        <v>05-04</v>
      </c>
      <c r="K9227" t="str">
        <f t="shared" si="9471"/>
        <v>Inversión anual en capital fijo por habitante</v>
      </c>
      <c r="L9227" s="150">
        <f>+VLOOKUP($E9227,IGF_2018!$B$8:$Z$347,12,0)</f>
        <v>7.2288809211740551E-2</v>
      </c>
      <c r="M9227" s="142" t="str">
        <f>+VLOOKUP($E9227,IGF_2018!$B$8:$Z$347,13,0)</f>
        <v>Bajo</v>
      </c>
    </row>
    <row r="9228" spans="1:13" x14ac:dyDescent="0.3">
      <c r="A9228" s="139">
        <f t="shared" si="9439"/>
        <v>243</v>
      </c>
      <c r="B9228" s="148">
        <f t="shared" si="9441"/>
        <v>26</v>
      </c>
      <c r="D9228" s="149" t="str">
        <f>+VLOOKUP($A9228,mUNICIPIOS!$B$4:$F$343,2,0)</f>
        <v>Quiché</v>
      </c>
      <c r="E9228" s="149">
        <f>+VLOOKUP($A9228,mUNICIPIOS!$B$4:$F$343,3,0)</f>
        <v>1414</v>
      </c>
      <c r="F9228" s="149" t="str">
        <f>+VLOOKUP($A9228,mUNICIPIOS!$B$4:$F$343,4,0)</f>
        <v>San Andrés Sajcabajá</v>
      </c>
      <c r="G9228" s="139" t="str">
        <f t="shared" ref="G9228:K9228" si="9472">+G9190</f>
        <v>05</v>
      </c>
      <c r="H9228" t="str">
        <f t="shared" si="9472"/>
        <v>IGF</v>
      </c>
      <c r="I9228" t="str">
        <f t="shared" si="9472"/>
        <v>Índice de Gestión Financiera</v>
      </c>
      <c r="J9228" t="str">
        <f t="shared" si="9472"/>
        <v>05-05</v>
      </c>
      <c r="K9228" t="str">
        <f t="shared" si="9472"/>
        <v>Inversión anual en capital fijo con recursos percibidos por ingresos propios</v>
      </c>
      <c r="L9228" s="150">
        <f>+VLOOKUP($E9228,IGF_2018!$B$8:$Z$347,15,0)</f>
        <v>0.16362040861473154</v>
      </c>
      <c r="M9228" s="142" t="str">
        <f>+VLOOKUP($E9228,IGF_2018!$B$8:$Z$347,16,0)</f>
        <v>Bajo</v>
      </c>
    </row>
    <row r="9229" spans="1:13" x14ac:dyDescent="0.3">
      <c r="A9229" s="139">
        <f t="shared" si="9439"/>
        <v>243</v>
      </c>
      <c r="B9229" s="148">
        <f t="shared" si="9441"/>
        <v>27</v>
      </c>
      <c r="D9229" s="149" t="str">
        <f>+VLOOKUP($A9229,mUNICIPIOS!$B$4:$F$343,2,0)</f>
        <v>Quiché</v>
      </c>
      <c r="E9229" s="149">
        <f>+VLOOKUP($A9229,mUNICIPIOS!$B$4:$F$343,3,0)</f>
        <v>1414</v>
      </c>
      <c r="F9229" s="149" t="str">
        <f>+VLOOKUP($A9229,mUNICIPIOS!$B$4:$F$343,4,0)</f>
        <v>San Andrés Sajcabajá</v>
      </c>
      <c r="G9229" s="139" t="str">
        <f t="shared" ref="G9229:K9229" si="9473">+G9191</f>
        <v>05</v>
      </c>
      <c r="H9229" t="str">
        <f t="shared" si="9473"/>
        <v>IGF</v>
      </c>
      <c r="I9229" t="str">
        <f t="shared" si="9473"/>
        <v>Índice de Gestión Financiera</v>
      </c>
      <c r="J9229" t="str">
        <f t="shared" si="9473"/>
        <v>05-06</v>
      </c>
      <c r="K9229" t="str">
        <f t="shared" si="9473"/>
        <v xml:space="preserve">Inversión anual en capital fijo con recursos percibidos por transferencias del Gobierno Central </v>
      </c>
      <c r="L9229" s="150">
        <f>+VLOOKUP($E9229,IGF_2018!$B$8:$Z$347,18,0)</f>
        <v>0.14133048566427947</v>
      </c>
      <c r="M9229" s="142" t="str">
        <f>+VLOOKUP($E9229,IGF_2018!$B$8:$Z$347,19,0)</f>
        <v>Bajo</v>
      </c>
    </row>
    <row r="9230" spans="1:13" x14ac:dyDescent="0.3">
      <c r="A9230" s="139">
        <f t="shared" si="9439"/>
        <v>243</v>
      </c>
      <c r="B9230" s="148">
        <f t="shared" si="9441"/>
        <v>28</v>
      </c>
      <c r="D9230" s="149" t="str">
        <f>+VLOOKUP($A9230,mUNICIPIOS!$B$4:$F$343,2,0)</f>
        <v>Quiché</v>
      </c>
      <c r="E9230" s="149">
        <f>+VLOOKUP($A9230,mUNICIPIOS!$B$4:$F$343,3,0)</f>
        <v>1414</v>
      </c>
      <c r="F9230" s="149" t="str">
        <f>+VLOOKUP($A9230,mUNICIPIOS!$B$4:$F$343,4,0)</f>
        <v>San Andrés Sajcabajá</v>
      </c>
      <c r="G9230" s="139" t="str">
        <f t="shared" ref="G9230:K9230" si="9474">+G9192</f>
        <v>05</v>
      </c>
      <c r="H9230" t="str">
        <f t="shared" si="9474"/>
        <v>IGF</v>
      </c>
      <c r="I9230" t="str">
        <f t="shared" si="9474"/>
        <v>Índice de Gestión Financiera</v>
      </c>
      <c r="J9230" t="str">
        <f t="shared" si="9474"/>
        <v>05-07</v>
      </c>
      <c r="K9230" t="str">
        <f t="shared" si="9474"/>
        <v>Financiamiento por endeudamiento municipal</v>
      </c>
      <c r="L9230" s="150">
        <f>+VLOOKUP($E9230,IGF_2018!$B$8:$Z$347,21,0)</f>
        <v>1</v>
      </c>
      <c r="M9230" s="142" t="str">
        <f>+VLOOKUP($E9230,IGF_2018!$B$8:$Z$347,22,0)</f>
        <v>Alto</v>
      </c>
    </row>
    <row r="9231" spans="1:13" x14ac:dyDescent="0.3">
      <c r="A9231" s="139">
        <f t="shared" si="9439"/>
        <v>243</v>
      </c>
      <c r="B9231" s="148">
        <f t="shared" si="9441"/>
        <v>29</v>
      </c>
      <c r="D9231" s="149" t="str">
        <f>+VLOOKUP($A9231,mUNICIPIOS!$B$4:$F$343,2,0)</f>
        <v>Quiché</v>
      </c>
      <c r="E9231" s="149">
        <f>+VLOOKUP($A9231,mUNICIPIOS!$B$4:$F$343,3,0)</f>
        <v>1414</v>
      </c>
      <c r="F9231" s="149" t="str">
        <f>+VLOOKUP($A9231,mUNICIPIOS!$B$4:$F$343,4,0)</f>
        <v>San Andrés Sajcabajá</v>
      </c>
      <c r="G9231" s="139" t="str">
        <f t="shared" ref="G9231:K9231" si="9475">+G9193</f>
        <v>05</v>
      </c>
      <c r="H9231" t="str">
        <f t="shared" si="9475"/>
        <v>IGF</v>
      </c>
      <c r="I9231" t="str">
        <f t="shared" si="9475"/>
        <v>Índice de Gestión Financiera</v>
      </c>
      <c r="J9231" t="str">
        <f t="shared" si="9475"/>
        <v>INDICE</v>
      </c>
      <c r="K9231">
        <f t="shared" si="9475"/>
        <v>0</v>
      </c>
      <c r="L9231" s="150">
        <f>+VLOOKUP($E9231,IGF_2018!$B$8:$Z$347,24,0)</f>
        <v>0.25455337042952764</v>
      </c>
      <c r="M9231" s="142" t="str">
        <f>+VLOOKUP($E9231,IGF_2018!$B$8:$Z$347,25,0)</f>
        <v>Medio bajo</v>
      </c>
    </row>
    <row r="9232" spans="1:13" x14ac:dyDescent="0.3">
      <c r="A9232" s="139">
        <f t="shared" si="9439"/>
        <v>243</v>
      </c>
      <c r="B9232" s="148">
        <f t="shared" si="9441"/>
        <v>30</v>
      </c>
      <c r="D9232" s="149" t="str">
        <f>+VLOOKUP($A9232,mUNICIPIOS!$B$4:$F$343,2,0)</f>
        <v>Quiché</v>
      </c>
      <c r="E9232" s="149">
        <f>+VLOOKUP($A9232,mUNICIPIOS!$B$4:$F$343,3,0)</f>
        <v>1414</v>
      </c>
      <c r="F9232" s="149" t="str">
        <f>+VLOOKUP($A9232,mUNICIPIOS!$B$4:$F$343,4,0)</f>
        <v>San Andrés Sajcabajá</v>
      </c>
      <c r="G9232" s="139" t="str">
        <f t="shared" ref="G9232:K9232" si="9476">+G9194</f>
        <v>06</v>
      </c>
      <c r="H9232" t="str">
        <f t="shared" si="9476"/>
        <v>IGE</v>
      </c>
      <c r="I9232" t="str">
        <f t="shared" si="9476"/>
        <v>Índice de Gestión Estratégica</v>
      </c>
      <c r="J9232" t="str">
        <f t="shared" si="9476"/>
        <v>06-01</v>
      </c>
      <c r="K9232" t="str">
        <f t="shared" si="9476"/>
        <v>Ejecución del Plan Operativo Anual  (POA)</v>
      </c>
      <c r="L9232" s="150">
        <f>+VLOOKUP($E9232,IGE_2018!$B$8:$Z$347,3,0)</f>
        <v>0</v>
      </c>
      <c r="M9232" s="142" t="str">
        <f>+VLOOKUP($E9232,IGE_2018!$B$8:$Z$347,4,0)</f>
        <v>Bajo</v>
      </c>
    </row>
    <row r="9233" spans="1:13" x14ac:dyDescent="0.3">
      <c r="A9233" s="139">
        <f t="shared" si="9439"/>
        <v>243</v>
      </c>
      <c r="B9233" s="148">
        <f t="shared" si="9441"/>
        <v>31</v>
      </c>
      <c r="D9233" s="149" t="str">
        <f>+VLOOKUP($A9233,mUNICIPIOS!$B$4:$F$343,2,0)</f>
        <v>Quiché</v>
      </c>
      <c r="E9233" s="149">
        <f>+VLOOKUP($A9233,mUNICIPIOS!$B$4:$F$343,3,0)</f>
        <v>1414</v>
      </c>
      <c r="F9233" s="149" t="str">
        <f>+VLOOKUP($A9233,mUNICIPIOS!$B$4:$F$343,4,0)</f>
        <v>San Andrés Sajcabajá</v>
      </c>
      <c r="G9233" s="139" t="str">
        <f t="shared" ref="G9233:K9233" si="9477">+G9195</f>
        <v>06</v>
      </c>
      <c r="H9233" t="str">
        <f t="shared" si="9477"/>
        <v>IGE</v>
      </c>
      <c r="I9233" t="str">
        <f t="shared" si="9477"/>
        <v>Índice de Gestión Estratégica</v>
      </c>
      <c r="J9233" t="str">
        <f t="shared" si="9477"/>
        <v>06-02</v>
      </c>
      <c r="K9233" t="str">
        <f t="shared" si="9477"/>
        <v>Relación Plan de Desarrollo Municipal y Ordenamiento Territorial (PDM-OT) - Plan Estratégico Institucional (PEI) - Plan Operativo Multianual (POM) - Plan Operativo Anual (POA)</v>
      </c>
      <c r="L9233" s="150">
        <f>+VLOOKUP($E9233,IGE_2018!$B$8:$Z$347,6,0)</f>
        <v>0</v>
      </c>
      <c r="M9233" s="142" t="str">
        <f>+VLOOKUP($E9233,IGE_2018!$B$8:$Z$347,7,0)</f>
        <v>Bajo</v>
      </c>
    </row>
    <row r="9234" spans="1:13" x14ac:dyDescent="0.3">
      <c r="A9234" s="139">
        <f t="shared" si="9439"/>
        <v>243</v>
      </c>
      <c r="B9234" s="148">
        <f t="shared" si="9441"/>
        <v>32</v>
      </c>
      <c r="D9234" s="149" t="str">
        <f>+VLOOKUP($A9234,mUNICIPIOS!$B$4:$F$343,2,0)</f>
        <v>Quiché</v>
      </c>
      <c r="E9234" s="149">
        <f>+VLOOKUP($A9234,mUNICIPIOS!$B$4:$F$343,3,0)</f>
        <v>1414</v>
      </c>
      <c r="F9234" s="149" t="str">
        <f>+VLOOKUP($A9234,mUNICIPIOS!$B$4:$F$343,4,0)</f>
        <v>San Andrés Sajcabajá</v>
      </c>
      <c r="G9234" s="139" t="str">
        <f t="shared" ref="G9234:K9234" si="9478">+G9196</f>
        <v>06</v>
      </c>
      <c r="H9234" t="str">
        <f t="shared" si="9478"/>
        <v>IGE</v>
      </c>
      <c r="I9234" t="str">
        <f t="shared" si="9478"/>
        <v>Índice de Gestión Estratégica</v>
      </c>
      <c r="J9234" t="str">
        <f t="shared" si="9478"/>
        <v>06-03</v>
      </c>
      <c r="K9234" t="str">
        <f t="shared" si="9478"/>
        <v>Presupuesto de egresos relacionado a competencias municipales que responden a prioridades nacionales de desarrollo.</v>
      </c>
      <c r="L9234" s="150">
        <f>+VLOOKUP($E9234,IGE_2018!$B$8:$Z$347,9,0)</f>
        <v>0.37188419200861811</v>
      </c>
      <c r="M9234" s="142" t="str">
        <f>+VLOOKUP($E9234,IGE_2018!$B$8:$Z$347,10,0)</f>
        <v>Medio bajo</v>
      </c>
    </row>
    <row r="9235" spans="1:13" x14ac:dyDescent="0.3">
      <c r="A9235" s="139">
        <f t="shared" si="9439"/>
        <v>243</v>
      </c>
      <c r="B9235" s="148">
        <f t="shared" si="9441"/>
        <v>33</v>
      </c>
      <c r="D9235" s="149" t="str">
        <f>+VLOOKUP($A9235,mUNICIPIOS!$B$4:$F$343,2,0)</f>
        <v>Quiché</v>
      </c>
      <c r="E9235" s="149">
        <f>+VLOOKUP($A9235,mUNICIPIOS!$B$4:$F$343,3,0)</f>
        <v>1414</v>
      </c>
      <c r="F9235" s="149" t="str">
        <f>+VLOOKUP($A9235,mUNICIPIOS!$B$4:$F$343,4,0)</f>
        <v>San Andrés Sajcabajá</v>
      </c>
      <c r="G9235" s="139" t="str">
        <f t="shared" ref="G9235:K9235" si="9479">+G9197</f>
        <v>06</v>
      </c>
      <c r="H9235" t="str">
        <f t="shared" si="9479"/>
        <v>IGE</v>
      </c>
      <c r="I9235" t="str">
        <f t="shared" si="9479"/>
        <v>Índice de Gestión Estratégica</v>
      </c>
      <c r="J9235" t="str">
        <f t="shared" si="9479"/>
        <v>06-04</v>
      </c>
      <c r="K9235" t="str">
        <f t="shared" si="9479"/>
        <v>Institucionalización de la gestión ordenada del territorio</v>
      </c>
      <c r="L9235" s="150">
        <f>+VLOOKUP($E9235,IGE_2018!$B$8:$Z$347,12,0)</f>
        <v>0</v>
      </c>
      <c r="M9235" s="142" t="str">
        <f>+VLOOKUP($E9235,IGE_2018!$B$8:$Z$347,13,0)</f>
        <v>Bajo</v>
      </c>
    </row>
    <row r="9236" spans="1:13" x14ac:dyDescent="0.3">
      <c r="A9236" s="139">
        <f t="shared" si="9439"/>
        <v>243</v>
      </c>
      <c r="B9236" s="148">
        <f t="shared" si="9441"/>
        <v>34</v>
      </c>
      <c r="D9236" s="149" t="str">
        <f>+VLOOKUP($A9236,mUNICIPIOS!$B$4:$F$343,2,0)</f>
        <v>Quiché</v>
      </c>
      <c r="E9236" s="149">
        <f>+VLOOKUP($A9236,mUNICIPIOS!$B$4:$F$343,3,0)</f>
        <v>1414</v>
      </c>
      <c r="F9236" s="149" t="str">
        <f>+VLOOKUP($A9236,mUNICIPIOS!$B$4:$F$343,4,0)</f>
        <v>San Andrés Sajcabajá</v>
      </c>
      <c r="G9236" s="139" t="str">
        <f t="shared" ref="G9236:K9236" si="9480">+G9198</f>
        <v>06</v>
      </c>
      <c r="H9236" t="str">
        <f t="shared" si="9480"/>
        <v>IGE</v>
      </c>
      <c r="I9236" t="str">
        <f t="shared" si="9480"/>
        <v>Índice de Gestión Estratégica</v>
      </c>
      <c r="J9236" t="str">
        <f t="shared" si="9480"/>
        <v>06-05</v>
      </c>
      <c r="K9236" t="str">
        <f t="shared" si="9480"/>
        <v>Acciones para la gestión ordenada del territorio</v>
      </c>
      <c r="L9236" s="150">
        <f>+VLOOKUP($E9236,IGE_2018!$B$8:$Z$347,15,0)</f>
        <v>0</v>
      </c>
      <c r="M9236" s="142" t="str">
        <f>+VLOOKUP($E9236,IGE_2018!$B$8:$Z$347,16,0)</f>
        <v>Bajo</v>
      </c>
    </row>
    <row r="9237" spans="1:13" x14ac:dyDescent="0.3">
      <c r="A9237" s="139">
        <f t="shared" si="9439"/>
        <v>243</v>
      </c>
      <c r="B9237" s="148">
        <f t="shared" si="9441"/>
        <v>35</v>
      </c>
      <c r="D9237" s="149" t="str">
        <f>+VLOOKUP($A9237,mUNICIPIOS!$B$4:$F$343,2,0)</f>
        <v>Quiché</v>
      </c>
      <c r="E9237" s="149">
        <f>+VLOOKUP($A9237,mUNICIPIOS!$B$4:$F$343,3,0)</f>
        <v>1414</v>
      </c>
      <c r="F9237" s="149" t="str">
        <f>+VLOOKUP($A9237,mUNICIPIOS!$B$4:$F$343,4,0)</f>
        <v>San Andrés Sajcabajá</v>
      </c>
      <c r="G9237" s="139" t="str">
        <f t="shared" ref="G9237:K9237" si="9481">+G9199</f>
        <v>06</v>
      </c>
      <c r="H9237" t="str">
        <f t="shared" si="9481"/>
        <v>IGE</v>
      </c>
      <c r="I9237" t="str">
        <f t="shared" si="9481"/>
        <v>Índice de Gestión Estratégica</v>
      </c>
      <c r="J9237" t="str">
        <f t="shared" si="9481"/>
        <v>06-06</v>
      </c>
      <c r="K9237" t="str">
        <f t="shared" si="9481"/>
        <v>Gestión de riesgo en la formulación de proyectos derivados de la planificación operativa anual</v>
      </c>
      <c r="L9237" s="150">
        <f>+VLOOKUP($E9237,IGE_2018!$B$8:$Z$347,18,0)</f>
        <v>0</v>
      </c>
      <c r="M9237" s="142" t="str">
        <f>+VLOOKUP($E9237,IGE_2018!$B$8:$Z$347,19,0)</f>
        <v>Bajo</v>
      </c>
    </row>
    <row r="9238" spans="1:13" x14ac:dyDescent="0.3">
      <c r="A9238" s="139">
        <f t="shared" si="9439"/>
        <v>243</v>
      </c>
      <c r="B9238" s="148">
        <f t="shared" si="9441"/>
        <v>36</v>
      </c>
      <c r="D9238" s="149" t="str">
        <f>+VLOOKUP($A9238,mUNICIPIOS!$B$4:$F$343,2,0)</f>
        <v>Quiché</v>
      </c>
      <c r="E9238" s="149">
        <f>+VLOOKUP($A9238,mUNICIPIOS!$B$4:$F$343,3,0)</f>
        <v>1414</v>
      </c>
      <c r="F9238" s="149" t="str">
        <f>+VLOOKUP($A9238,mUNICIPIOS!$B$4:$F$343,4,0)</f>
        <v>San Andrés Sajcabajá</v>
      </c>
      <c r="G9238" s="139" t="str">
        <f t="shared" ref="G9238:K9238" si="9482">+G9200</f>
        <v>06</v>
      </c>
      <c r="H9238" t="str">
        <f t="shared" si="9482"/>
        <v>IGE</v>
      </c>
      <c r="I9238" t="str">
        <f t="shared" si="9482"/>
        <v>Índice de Gestión Estratégica</v>
      </c>
      <c r="J9238" t="str">
        <f t="shared" si="9482"/>
        <v>06-07</v>
      </c>
      <c r="K9238" t="str">
        <f t="shared" si="9482"/>
        <v>Ingresos por servicios ambientales en relación a los ingresos propios sin regalías</v>
      </c>
      <c r="L9238" s="150">
        <f>+VLOOKUP($E9238,IGE_2018!$B$8:$Z$347,21,0)</f>
        <v>5.2249252163379015E-2</v>
      </c>
      <c r="M9238" s="142" t="str">
        <f>+VLOOKUP($E9238,IGE_2018!$B$8:$Z$347,22,0)</f>
        <v>Bajo</v>
      </c>
    </row>
    <row r="9239" spans="1:13" x14ac:dyDescent="0.3">
      <c r="A9239" s="139">
        <f t="shared" si="9439"/>
        <v>243</v>
      </c>
      <c r="B9239" s="148">
        <f t="shared" si="9441"/>
        <v>37</v>
      </c>
      <c r="D9239" s="149" t="str">
        <f>+VLOOKUP($A9239,mUNICIPIOS!$B$4:$F$343,2,0)</f>
        <v>Quiché</v>
      </c>
      <c r="E9239" s="149">
        <f>+VLOOKUP($A9239,mUNICIPIOS!$B$4:$F$343,3,0)</f>
        <v>1414</v>
      </c>
      <c r="F9239" s="149" t="str">
        <f>+VLOOKUP($A9239,mUNICIPIOS!$B$4:$F$343,4,0)</f>
        <v>San Andrés Sajcabajá</v>
      </c>
      <c r="G9239" s="139" t="str">
        <f t="shared" ref="G9239:K9239" si="9483">+G9201</f>
        <v>06</v>
      </c>
      <c r="H9239" t="str">
        <f t="shared" si="9483"/>
        <v>IGE</v>
      </c>
      <c r="I9239" t="str">
        <f t="shared" si="9483"/>
        <v>Índice de Gestión Estratégica</v>
      </c>
      <c r="J9239" t="str">
        <f t="shared" si="9483"/>
        <v>INDICE</v>
      </c>
      <c r="K9239">
        <f t="shared" si="9483"/>
        <v>0</v>
      </c>
      <c r="L9239" s="150">
        <f>+VLOOKUP($E9239,IGE_2018!$B$8:$Z$347,24,0)</f>
        <v>9.8195973218492424E-2</v>
      </c>
      <c r="M9239" s="142" t="str">
        <f>+VLOOKUP($E9239,IGE_2018!$B$8:$Z$347,25,0)</f>
        <v>Bajo</v>
      </c>
    </row>
    <row r="9240" spans="1:13" x14ac:dyDescent="0.3">
      <c r="A9240" s="139">
        <f t="shared" si="9439"/>
        <v>243</v>
      </c>
      <c r="B9240" s="148">
        <f t="shared" si="9441"/>
        <v>38</v>
      </c>
      <c r="D9240" s="149" t="str">
        <f>+VLOOKUP($A9240,mUNICIPIOS!$B$4:$F$343,2,0)</f>
        <v>Quiché</v>
      </c>
      <c r="E9240" s="149">
        <f>+VLOOKUP($A9240,mUNICIPIOS!$B$4:$F$343,3,0)</f>
        <v>1414</v>
      </c>
      <c r="F9240" s="149" t="str">
        <f>+VLOOKUP($A9240,mUNICIPIOS!$B$4:$F$343,4,0)</f>
        <v>San Andrés Sajcabajá</v>
      </c>
      <c r="G9240" s="139" t="str">
        <f t="shared" ref="G9240:K9240" si="9484">+G9202</f>
        <v>RANKING</v>
      </c>
      <c r="H9240" t="str">
        <f t="shared" si="9484"/>
        <v>RGM</v>
      </c>
      <c r="I9240" t="str">
        <f t="shared" si="9484"/>
        <v>Ranking de la Gestión Municipal 2018</v>
      </c>
      <c r="J9240" t="str">
        <f t="shared" si="9484"/>
        <v>RANKING</v>
      </c>
      <c r="K9240">
        <f t="shared" si="9484"/>
        <v>0</v>
      </c>
      <c r="L9240" s="151">
        <f>+VLOOKUP($E9240,Resultados_generales!$C$8:$AE$347,27,0)</f>
        <v>0.14889831222673383</v>
      </c>
      <c r="M9240" t="str">
        <f>+VLOOKUP($E9240,Resultados_generales!$C$8:$AE$347,28,0)</f>
        <v>Bajo</v>
      </c>
    </row>
    <row r="9241" spans="1:13" x14ac:dyDescent="0.3">
      <c r="A9241" s="139">
        <f t="shared" si="9439"/>
        <v>244</v>
      </c>
      <c r="B9241" s="148">
        <f t="shared" si="9441"/>
        <v>1</v>
      </c>
      <c r="D9241" s="149" t="str">
        <f>+VLOOKUP($A9241,mUNICIPIOS!$B$4:$F$343,2,0)</f>
        <v>Quiché</v>
      </c>
      <c r="E9241" s="149">
        <f>+VLOOKUP($A9241,mUNICIPIOS!$B$4:$F$343,3,0)</f>
        <v>1415</v>
      </c>
      <c r="F9241" s="149" t="str">
        <f>+VLOOKUP($A9241,mUNICIPIOS!$B$4:$F$343,4,0)</f>
        <v>San Miguel Uspantán</v>
      </c>
      <c r="G9241" s="139" t="str">
        <f t="shared" ref="G9241:K9241" si="9485">+G9203</f>
        <v>01</v>
      </c>
      <c r="H9241" t="str">
        <f t="shared" si="9485"/>
        <v>IPC</v>
      </c>
      <c r="I9241" t="str">
        <f t="shared" si="9485"/>
        <v>Índice de Participación Ciudadana</v>
      </c>
      <c r="J9241" t="str">
        <f t="shared" si="9485"/>
        <v>01-01</v>
      </c>
      <c r="K9241" t="str">
        <f t="shared" si="9485"/>
        <v>Número de reuniones del COMUDE en el año de la medición.</v>
      </c>
      <c r="L9241" s="150">
        <f>+VLOOKUP($E9241,IPC_2018!$B$8:$T$347,3,0)</f>
        <v>0</v>
      </c>
      <c r="M9241" s="142" t="str">
        <f>+VLOOKUP($E9241,IPC_2018!$B$8:$T$347,4,0)</f>
        <v>Bajo</v>
      </c>
    </row>
    <row r="9242" spans="1:13" x14ac:dyDescent="0.3">
      <c r="A9242" s="139">
        <f t="shared" si="9439"/>
        <v>244</v>
      </c>
      <c r="B9242" s="148">
        <f t="shared" si="9441"/>
        <v>2</v>
      </c>
      <c r="D9242" s="149" t="str">
        <f>+VLOOKUP($A9242,mUNICIPIOS!$B$4:$F$343,2,0)</f>
        <v>Quiché</v>
      </c>
      <c r="E9242" s="149">
        <f>+VLOOKUP($A9242,mUNICIPIOS!$B$4:$F$343,3,0)</f>
        <v>1415</v>
      </c>
      <c r="F9242" s="149" t="str">
        <f>+VLOOKUP($A9242,mUNICIPIOS!$B$4:$F$343,4,0)</f>
        <v>San Miguel Uspantán</v>
      </c>
      <c r="G9242" s="139" t="str">
        <f t="shared" ref="G9242:K9242" si="9486">+G9204</f>
        <v>01</v>
      </c>
      <c r="H9242" t="str">
        <f t="shared" si="9486"/>
        <v>IPC</v>
      </c>
      <c r="I9242" t="str">
        <f t="shared" si="9486"/>
        <v>Índice de Participación Ciudadana</v>
      </c>
      <c r="J9242" t="str">
        <f t="shared" si="9486"/>
        <v>01-02</v>
      </c>
      <c r="K9242" t="str">
        <f t="shared" si="9486"/>
        <v>Participación de Alcaldes, Concejales y Síndicos determinados o designados en el COMUDE</v>
      </c>
      <c r="L9242" s="150">
        <f>+VLOOKUP($E9242,IPC_2018!$B$8:$T$347,6,0)</f>
        <v>0</v>
      </c>
      <c r="M9242" s="142" t="str">
        <f>+VLOOKUP($E9242,IPC_2018!$B$8:$T$347,7,0)</f>
        <v>Bajo</v>
      </c>
    </row>
    <row r="9243" spans="1:13" x14ac:dyDescent="0.3">
      <c r="A9243" s="139">
        <f t="shared" si="9439"/>
        <v>244</v>
      </c>
      <c r="B9243" s="148">
        <f t="shared" si="9441"/>
        <v>3</v>
      </c>
      <c r="D9243" s="149" t="str">
        <f>+VLOOKUP($A9243,mUNICIPIOS!$B$4:$F$343,2,0)</f>
        <v>Quiché</v>
      </c>
      <c r="E9243" s="149">
        <f>+VLOOKUP($A9243,mUNICIPIOS!$B$4:$F$343,3,0)</f>
        <v>1415</v>
      </c>
      <c r="F9243" s="149" t="str">
        <f>+VLOOKUP($A9243,mUNICIPIOS!$B$4:$F$343,4,0)</f>
        <v>San Miguel Uspantán</v>
      </c>
      <c r="G9243" s="139" t="str">
        <f t="shared" ref="G9243:K9243" si="9487">+G9205</f>
        <v>01</v>
      </c>
      <c r="H9243" t="str">
        <f t="shared" si="9487"/>
        <v>IPC</v>
      </c>
      <c r="I9243" t="str">
        <f t="shared" si="9487"/>
        <v>Índice de Participación Ciudadana</v>
      </c>
      <c r="J9243" t="str">
        <f t="shared" si="9487"/>
        <v>01-03</v>
      </c>
      <c r="K9243" t="str">
        <f t="shared" si="9487"/>
        <v>Participación  de organizaciones de jóvenes, mujeres, pueblos mayas, xincas, garífunas, y otras organizaciones en el Comude</v>
      </c>
      <c r="L9243" s="150">
        <f>+VLOOKUP($E9243,IPC_2018!$B$8:$T$347,9,0)</f>
        <v>0</v>
      </c>
      <c r="M9243" s="142" t="str">
        <f>+VLOOKUP($E9243,IPC_2018!$B$8:$T$347,10,0)</f>
        <v>Bajo</v>
      </c>
    </row>
    <row r="9244" spans="1:13" x14ac:dyDescent="0.3">
      <c r="A9244" s="139">
        <f t="shared" si="9439"/>
        <v>244</v>
      </c>
      <c r="B9244" s="148">
        <f t="shared" si="9441"/>
        <v>4</v>
      </c>
      <c r="D9244" s="149" t="str">
        <f>+VLOOKUP($A9244,mUNICIPIOS!$B$4:$F$343,2,0)</f>
        <v>Quiché</v>
      </c>
      <c r="E9244" s="149">
        <f>+VLOOKUP($A9244,mUNICIPIOS!$B$4:$F$343,3,0)</f>
        <v>1415</v>
      </c>
      <c r="F9244" s="149" t="str">
        <f>+VLOOKUP($A9244,mUNICIPIOS!$B$4:$F$343,4,0)</f>
        <v>San Miguel Uspantán</v>
      </c>
      <c r="G9244" s="139" t="str">
        <f t="shared" ref="G9244:K9244" si="9488">+G9206</f>
        <v>01</v>
      </c>
      <c r="H9244" t="str">
        <f t="shared" si="9488"/>
        <v>IPC</v>
      </c>
      <c r="I9244" t="str">
        <f t="shared" si="9488"/>
        <v>Índice de Participación Ciudadana</v>
      </c>
      <c r="J9244" t="str">
        <f t="shared" si="9488"/>
        <v>01-04</v>
      </c>
      <c r="K9244" t="str">
        <f t="shared" si="9488"/>
        <v>Representatividad territorial del Comude.</v>
      </c>
      <c r="L9244" s="150">
        <f>+VLOOKUP($E9244,IPC_2018!$B$8:$T$347,12,0)</f>
        <v>0</v>
      </c>
      <c r="M9244" s="142" t="str">
        <f>+VLOOKUP($E9244,IPC_2018!$B$8:$T$347,13,0)</f>
        <v>Bajo</v>
      </c>
    </row>
    <row r="9245" spans="1:13" x14ac:dyDescent="0.3">
      <c r="A9245" s="139">
        <f t="shared" si="9439"/>
        <v>244</v>
      </c>
      <c r="B9245" s="148">
        <f t="shared" si="9441"/>
        <v>5</v>
      </c>
      <c r="D9245" s="149" t="str">
        <f>+VLOOKUP($A9245,mUNICIPIOS!$B$4:$F$343,2,0)</f>
        <v>Quiché</v>
      </c>
      <c r="E9245" s="149">
        <f>+VLOOKUP($A9245,mUNICIPIOS!$B$4:$F$343,3,0)</f>
        <v>1415</v>
      </c>
      <c r="F9245" s="149" t="str">
        <f>+VLOOKUP($A9245,mUNICIPIOS!$B$4:$F$343,4,0)</f>
        <v>San Miguel Uspantán</v>
      </c>
      <c r="G9245" s="139" t="str">
        <f t="shared" ref="G9245:K9245" si="9489">+G9207</f>
        <v>01</v>
      </c>
      <c r="H9245" t="str">
        <f t="shared" si="9489"/>
        <v>IPC</v>
      </c>
      <c r="I9245" t="str">
        <f t="shared" si="9489"/>
        <v>Índice de Participación Ciudadana</v>
      </c>
      <c r="J9245" t="str">
        <f t="shared" si="9489"/>
        <v>01-05</v>
      </c>
      <c r="K9245" t="str">
        <f t="shared" si="9489"/>
        <v>Funcionamiento del Comude</v>
      </c>
      <c r="L9245" s="150">
        <f>+VLOOKUP($E9245,IPC_2018!$B$8:$T$347,15,0)</f>
        <v>0</v>
      </c>
      <c r="M9245" s="142" t="str">
        <f>+VLOOKUP($E9245,IPC_2018!$B$8:$T$347,16,0)</f>
        <v>Bajo</v>
      </c>
    </row>
    <row r="9246" spans="1:13" x14ac:dyDescent="0.3">
      <c r="A9246" s="139">
        <f t="shared" si="9439"/>
        <v>244</v>
      </c>
      <c r="B9246" s="148">
        <f t="shared" si="9441"/>
        <v>6</v>
      </c>
      <c r="D9246" s="149" t="str">
        <f>+VLOOKUP($A9246,mUNICIPIOS!$B$4:$F$343,2,0)</f>
        <v>Quiché</v>
      </c>
      <c r="E9246" s="149">
        <f>+VLOOKUP($A9246,mUNICIPIOS!$B$4:$F$343,3,0)</f>
        <v>1415</v>
      </c>
      <c r="F9246" s="149" t="str">
        <f>+VLOOKUP($A9246,mUNICIPIOS!$B$4:$F$343,4,0)</f>
        <v>San Miguel Uspantán</v>
      </c>
      <c r="G9246" s="139" t="str">
        <f t="shared" ref="G9246:K9246" si="9490">+G9208</f>
        <v>01</v>
      </c>
      <c r="H9246" t="str">
        <f t="shared" si="9490"/>
        <v>IPC</v>
      </c>
      <c r="I9246" t="str">
        <f t="shared" si="9490"/>
        <v>Índice de Participación Ciudadana</v>
      </c>
      <c r="J9246" t="str">
        <f t="shared" si="9490"/>
        <v>INDICE</v>
      </c>
      <c r="K9246">
        <f t="shared" si="9490"/>
        <v>0</v>
      </c>
      <c r="L9246" s="150">
        <f>+VLOOKUP($E9246,IPC_2018!$B$8:$T$347,18,0)</f>
        <v>0</v>
      </c>
      <c r="M9246" s="142" t="str">
        <f>+VLOOKUP($E9246,IPC_2018!$B$8:$T$347,19,0)</f>
        <v>Bajo</v>
      </c>
    </row>
    <row r="9247" spans="1:13" x14ac:dyDescent="0.3">
      <c r="A9247" s="139">
        <f t="shared" si="9439"/>
        <v>244</v>
      </c>
      <c r="B9247" s="148">
        <f t="shared" si="9441"/>
        <v>7</v>
      </c>
      <c r="D9247" s="149" t="str">
        <f>+VLOOKUP($A9247,mUNICIPIOS!$B$4:$F$343,2,0)</f>
        <v>Quiché</v>
      </c>
      <c r="E9247" s="149">
        <f>+VLOOKUP($A9247,mUNICIPIOS!$B$4:$F$343,3,0)</f>
        <v>1415</v>
      </c>
      <c r="F9247" s="149" t="str">
        <f>+VLOOKUP($A9247,mUNICIPIOS!$B$4:$F$343,4,0)</f>
        <v>San Miguel Uspantán</v>
      </c>
      <c r="G9247" s="139" t="str">
        <f t="shared" ref="G9247:K9247" si="9491">+G9209</f>
        <v>02</v>
      </c>
      <c r="H9247" t="str">
        <f t="shared" si="9491"/>
        <v>IIC</v>
      </c>
      <c r="I9247" t="str">
        <f t="shared" si="9491"/>
        <v>Índice de Información a la Ciudadanía</v>
      </c>
      <c r="J9247" t="str">
        <f t="shared" si="9491"/>
        <v>02-01</v>
      </c>
      <c r="K9247" t="str">
        <f t="shared" si="9491"/>
        <v>Rendición de cuentas cuatrimestral y anual al Comude enfocadas en resultados.</v>
      </c>
      <c r="L9247" s="150">
        <f>+VLOOKUP($E9247,IIC_2018!$B$8:$Q$347,3,0)</f>
        <v>0.2</v>
      </c>
      <c r="M9247" s="142" t="str">
        <f>+VLOOKUP($E9247,IIC_2018!$B$8:$Q$347,4,0)</f>
        <v>Bajo</v>
      </c>
    </row>
    <row r="9248" spans="1:13" x14ac:dyDescent="0.3">
      <c r="A9248" s="139">
        <f t="shared" si="9439"/>
        <v>244</v>
      </c>
      <c r="B9248" s="148">
        <f t="shared" si="9441"/>
        <v>8</v>
      </c>
      <c r="D9248" s="149" t="str">
        <f>+VLOOKUP($A9248,mUNICIPIOS!$B$4:$F$343,2,0)</f>
        <v>Quiché</v>
      </c>
      <c r="E9248" s="149">
        <f>+VLOOKUP($A9248,mUNICIPIOS!$B$4:$F$343,3,0)</f>
        <v>1415</v>
      </c>
      <c r="F9248" s="149" t="str">
        <f>+VLOOKUP($A9248,mUNICIPIOS!$B$4:$F$343,4,0)</f>
        <v>San Miguel Uspantán</v>
      </c>
      <c r="G9248" s="139" t="str">
        <f t="shared" ref="G9248:K9248" si="9492">+G9210</f>
        <v>02</v>
      </c>
      <c r="H9248" t="str">
        <f t="shared" si="9492"/>
        <v>IIC</v>
      </c>
      <c r="I9248" t="str">
        <f t="shared" si="9492"/>
        <v>Índice de Información a la Ciudadanía</v>
      </c>
      <c r="J9248" t="str">
        <f t="shared" si="9492"/>
        <v>02-02</v>
      </c>
      <c r="K9248" t="str">
        <f t="shared" si="9492"/>
        <v>Información presupuestaria y otra información brindada a la ciudadanía disponible en medios locales de comunicación.</v>
      </c>
      <c r="L9248" s="150">
        <f>+VLOOKUP($E9248,IIC_2018!$B$8:$Q$347,6,0)</f>
        <v>0</v>
      </c>
      <c r="M9248" s="142" t="str">
        <f>+VLOOKUP($E9248,IIC_2018!$B$8:$Q$347,7,0)</f>
        <v>Bajo</v>
      </c>
    </row>
    <row r="9249" spans="1:13" x14ac:dyDescent="0.3">
      <c r="A9249" s="139">
        <f t="shared" si="9439"/>
        <v>244</v>
      </c>
      <c r="B9249" s="148">
        <f t="shared" si="9441"/>
        <v>9</v>
      </c>
      <c r="D9249" s="149" t="str">
        <f>+VLOOKUP($A9249,mUNICIPIOS!$B$4:$F$343,2,0)</f>
        <v>Quiché</v>
      </c>
      <c r="E9249" s="149">
        <f>+VLOOKUP($A9249,mUNICIPIOS!$B$4:$F$343,3,0)</f>
        <v>1415</v>
      </c>
      <c r="F9249" s="149" t="str">
        <f>+VLOOKUP($A9249,mUNICIPIOS!$B$4:$F$343,4,0)</f>
        <v>San Miguel Uspantán</v>
      </c>
      <c r="G9249" s="139" t="str">
        <f t="shared" ref="G9249:K9249" si="9493">+G9211</f>
        <v>02</v>
      </c>
      <c r="H9249" t="str">
        <f t="shared" si="9493"/>
        <v>IIC</v>
      </c>
      <c r="I9249" t="str">
        <f t="shared" si="9493"/>
        <v>Índice de Información a la Ciudadanía</v>
      </c>
      <c r="J9249" t="str">
        <f t="shared" si="9493"/>
        <v>02-03</v>
      </c>
      <c r="K9249" t="str">
        <f t="shared" si="9493"/>
        <v>Información pública de oficio actualizada y disponible de acuerdo a la LAIP y uso de internet.</v>
      </c>
      <c r="L9249" s="150">
        <f>+VLOOKUP($E9249,IIC_2018!$B$8:$Q$347,9,0)</f>
        <v>0.72</v>
      </c>
      <c r="M9249" s="142" t="str">
        <f>+VLOOKUP($E9249,IIC_2018!$B$8:$Q$347,10,0)</f>
        <v>Medio alto</v>
      </c>
    </row>
    <row r="9250" spans="1:13" x14ac:dyDescent="0.3">
      <c r="A9250" s="139">
        <f t="shared" si="9439"/>
        <v>244</v>
      </c>
      <c r="B9250" s="148">
        <f t="shared" si="9441"/>
        <v>10</v>
      </c>
      <c r="D9250" s="149" t="str">
        <f>+VLOOKUP($A9250,mUNICIPIOS!$B$4:$F$343,2,0)</f>
        <v>Quiché</v>
      </c>
      <c r="E9250" s="149">
        <f>+VLOOKUP($A9250,mUNICIPIOS!$B$4:$F$343,3,0)</f>
        <v>1415</v>
      </c>
      <c r="F9250" s="149" t="str">
        <f>+VLOOKUP($A9250,mUNICIPIOS!$B$4:$F$343,4,0)</f>
        <v>San Miguel Uspantán</v>
      </c>
      <c r="G9250" s="139" t="str">
        <f t="shared" ref="G9250:K9250" si="9494">+G9212</f>
        <v>02</v>
      </c>
      <c r="H9250" t="str">
        <f t="shared" si="9494"/>
        <v>IIC</v>
      </c>
      <c r="I9250" t="str">
        <f t="shared" si="9494"/>
        <v>Índice de Información a la Ciudadanía</v>
      </c>
      <c r="J9250" t="str">
        <f t="shared" si="9494"/>
        <v>02-04</v>
      </c>
      <c r="K9250" t="str">
        <f t="shared" si="9494"/>
        <v>Relación del monto contratado por medio de Guate compras con el total del presupuesto de egresos vigente.</v>
      </c>
      <c r="L9250" s="150">
        <f>+VLOOKUP($E9250,IIC_2018!$B$8:$Q$347,12,0)</f>
        <v>0.36806825445178393</v>
      </c>
      <c r="M9250" s="142" t="str">
        <f>+VLOOKUP($E9250,IIC_2018!$B$8:$Q$347,13,0)</f>
        <v>Medio bajo</v>
      </c>
    </row>
    <row r="9251" spans="1:13" x14ac:dyDescent="0.3">
      <c r="A9251" s="139">
        <f t="shared" si="9439"/>
        <v>244</v>
      </c>
      <c r="B9251" s="148">
        <f t="shared" si="9441"/>
        <v>11</v>
      </c>
      <c r="D9251" s="149" t="str">
        <f>+VLOOKUP($A9251,mUNICIPIOS!$B$4:$F$343,2,0)</f>
        <v>Quiché</v>
      </c>
      <c r="E9251" s="149">
        <f>+VLOOKUP($A9251,mUNICIPIOS!$B$4:$F$343,3,0)</f>
        <v>1415</v>
      </c>
      <c r="F9251" s="149" t="str">
        <f>+VLOOKUP($A9251,mUNICIPIOS!$B$4:$F$343,4,0)</f>
        <v>San Miguel Uspantán</v>
      </c>
      <c r="G9251" s="139" t="str">
        <f t="shared" ref="G9251:K9251" si="9495">+G9213</f>
        <v>02</v>
      </c>
      <c r="H9251" t="str">
        <f t="shared" si="9495"/>
        <v>IIC</v>
      </c>
      <c r="I9251" t="str">
        <f t="shared" si="9495"/>
        <v>Índice de Información a la Ciudadanía</v>
      </c>
      <c r="J9251" t="str">
        <f t="shared" si="9495"/>
        <v>INDICE</v>
      </c>
      <c r="K9251">
        <f t="shared" si="9495"/>
        <v>0</v>
      </c>
      <c r="L9251" s="150">
        <f>+VLOOKUP($E9251,IIC_2018!$B$8:$Q$347,15,0)</f>
        <v>0.32201706361294596</v>
      </c>
      <c r="M9251" s="142" t="str">
        <f>+VLOOKUP($E9251,IIC_2018!$B$8:$Q$347,16,0)</f>
        <v>Medio bajo</v>
      </c>
    </row>
    <row r="9252" spans="1:13" x14ac:dyDescent="0.3">
      <c r="A9252" s="139">
        <f t="shared" si="9439"/>
        <v>244</v>
      </c>
      <c r="B9252" s="148">
        <f t="shared" si="9441"/>
        <v>12</v>
      </c>
      <c r="D9252" s="149" t="str">
        <f>+VLOOKUP($A9252,mUNICIPIOS!$B$4:$F$343,2,0)</f>
        <v>Quiché</v>
      </c>
      <c r="E9252" s="149">
        <f>+VLOOKUP($A9252,mUNICIPIOS!$B$4:$F$343,3,0)</f>
        <v>1415</v>
      </c>
      <c r="F9252" s="149" t="str">
        <f>+VLOOKUP($A9252,mUNICIPIOS!$B$4:$F$343,4,0)</f>
        <v>San Miguel Uspantán</v>
      </c>
      <c r="G9252" s="139" t="str">
        <f t="shared" ref="G9252:K9252" si="9496">+G9214</f>
        <v>03</v>
      </c>
      <c r="H9252" t="str">
        <f t="shared" si="9496"/>
        <v>ISP</v>
      </c>
      <c r="I9252" t="str">
        <f t="shared" si="9496"/>
        <v>Índice de Servicios Públicos</v>
      </c>
      <c r="J9252" t="str">
        <f t="shared" si="9496"/>
        <v>03-01</v>
      </c>
      <c r="K9252" t="str">
        <f t="shared" si="9496"/>
        <v>Cobertura del servicio público de agua</v>
      </c>
      <c r="L9252" s="150">
        <f>+VLOOKUP($E9252,ISP_2018!$B$8:$T$347,3,0)</f>
        <v>0</v>
      </c>
      <c r="M9252" s="142" t="str">
        <f>+VLOOKUP($E9252,ISP_2018!$B$8:$T$347,4,0)</f>
        <v>Bajo</v>
      </c>
    </row>
    <row r="9253" spans="1:13" x14ac:dyDescent="0.3">
      <c r="A9253" s="139">
        <f t="shared" si="9439"/>
        <v>244</v>
      </c>
      <c r="B9253" s="148">
        <f t="shared" si="9441"/>
        <v>13</v>
      </c>
      <c r="D9253" s="149" t="str">
        <f>+VLOOKUP($A9253,mUNICIPIOS!$B$4:$F$343,2,0)</f>
        <v>Quiché</v>
      </c>
      <c r="E9253" s="149">
        <f>+VLOOKUP($A9253,mUNICIPIOS!$B$4:$F$343,3,0)</f>
        <v>1415</v>
      </c>
      <c r="F9253" s="149" t="str">
        <f>+VLOOKUP($A9253,mUNICIPIOS!$B$4:$F$343,4,0)</f>
        <v>San Miguel Uspantán</v>
      </c>
      <c r="G9253" s="139" t="str">
        <f t="shared" ref="G9253:K9253" si="9497">+G9215</f>
        <v>03</v>
      </c>
      <c r="H9253" t="str">
        <f t="shared" si="9497"/>
        <v>ISP</v>
      </c>
      <c r="I9253" t="str">
        <f t="shared" si="9497"/>
        <v>Índice de Servicios Públicos</v>
      </c>
      <c r="J9253" t="str">
        <f t="shared" si="9497"/>
        <v>03-02</v>
      </c>
      <c r="K9253" t="str">
        <f t="shared" si="9497"/>
        <v>Control de la calidad del servicio público de agua</v>
      </c>
      <c r="L9253" s="150">
        <f>+VLOOKUP($E9253,ISP_2018!$B$8:$T$347,6,0)</f>
        <v>0</v>
      </c>
      <c r="M9253" s="142" t="str">
        <f>+VLOOKUP($E9253,ISP_2018!$B$8:$T$347,7,0)</f>
        <v>Bajo</v>
      </c>
    </row>
    <row r="9254" spans="1:13" x14ac:dyDescent="0.3">
      <c r="A9254" s="139">
        <f t="shared" si="9439"/>
        <v>244</v>
      </c>
      <c r="B9254" s="148">
        <f t="shared" si="9441"/>
        <v>14</v>
      </c>
      <c r="D9254" s="149" t="str">
        <f>+VLOOKUP($A9254,mUNICIPIOS!$B$4:$F$343,2,0)</f>
        <v>Quiché</v>
      </c>
      <c r="E9254" s="149">
        <f>+VLOOKUP($A9254,mUNICIPIOS!$B$4:$F$343,3,0)</f>
        <v>1415</v>
      </c>
      <c r="F9254" s="149" t="str">
        <f>+VLOOKUP($A9254,mUNICIPIOS!$B$4:$F$343,4,0)</f>
        <v>San Miguel Uspantán</v>
      </c>
      <c r="G9254" s="139" t="str">
        <f t="shared" ref="G9254:K9254" si="9498">+G9216</f>
        <v>03</v>
      </c>
      <c r="H9254" t="str">
        <f t="shared" si="9498"/>
        <v>ISP</v>
      </c>
      <c r="I9254" t="str">
        <f t="shared" si="9498"/>
        <v>Índice de Servicios Públicos</v>
      </c>
      <c r="J9254" t="str">
        <f t="shared" si="9498"/>
        <v>03-03</v>
      </c>
      <c r="K9254" t="str">
        <f t="shared" si="9498"/>
        <v>Disposición  y tratamiento  de aguas residuales</v>
      </c>
      <c r="L9254" s="150">
        <f>+VLOOKUP($E9254,ISP_2018!$B$8:$T$347,9,0)</f>
        <v>0</v>
      </c>
      <c r="M9254" s="142" t="str">
        <f>+VLOOKUP($E9254,ISP_2018!$B$8:$T$347,10,0)</f>
        <v>Bajo</v>
      </c>
    </row>
    <row r="9255" spans="1:13" x14ac:dyDescent="0.3">
      <c r="A9255" s="139">
        <f t="shared" si="9439"/>
        <v>244</v>
      </c>
      <c r="B9255" s="148">
        <f t="shared" si="9441"/>
        <v>15</v>
      </c>
      <c r="D9255" s="149" t="str">
        <f>+VLOOKUP($A9255,mUNICIPIOS!$B$4:$F$343,2,0)</f>
        <v>Quiché</v>
      </c>
      <c r="E9255" s="149">
        <f>+VLOOKUP($A9255,mUNICIPIOS!$B$4:$F$343,3,0)</f>
        <v>1415</v>
      </c>
      <c r="F9255" s="149" t="str">
        <f>+VLOOKUP($A9255,mUNICIPIOS!$B$4:$F$343,4,0)</f>
        <v>San Miguel Uspantán</v>
      </c>
      <c r="G9255" s="139" t="str">
        <f t="shared" ref="G9255:K9255" si="9499">+G9217</f>
        <v>03</v>
      </c>
      <c r="H9255" t="str">
        <f t="shared" si="9499"/>
        <v>ISP</v>
      </c>
      <c r="I9255" t="str">
        <f t="shared" si="9499"/>
        <v>Índice de Servicios Públicos</v>
      </c>
      <c r="J9255" t="str">
        <f t="shared" si="9499"/>
        <v>03-04</v>
      </c>
      <c r="K9255" t="str">
        <f t="shared" si="9499"/>
        <v>Gestión y manejo de los residuos y desechos sólidos</v>
      </c>
      <c r="L9255" s="150">
        <f>+VLOOKUP($E9255,ISP_2018!$B$8:$T$347,12,0)</f>
        <v>0</v>
      </c>
      <c r="M9255" s="142" t="str">
        <f>+VLOOKUP($E9255,ISP_2018!$B$8:$T$347,13,0)</f>
        <v>Bajo</v>
      </c>
    </row>
    <row r="9256" spans="1:13" x14ac:dyDescent="0.3">
      <c r="A9256" s="139">
        <f t="shared" si="9439"/>
        <v>244</v>
      </c>
      <c r="B9256" s="148">
        <f t="shared" si="9441"/>
        <v>16</v>
      </c>
      <c r="D9256" s="149" t="str">
        <f>+VLOOKUP($A9256,mUNICIPIOS!$B$4:$F$343,2,0)</f>
        <v>Quiché</v>
      </c>
      <c r="E9256" s="149">
        <f>+VLOOKUP($A9256,mUNICIPIOS!$B$4:$F$343,3,0)</f>
        <v>1415</v>
      </c>
      <c r="F9256" s="149" t="str">
        <f>+VLOOKUP($A9256,mUNICIPIOS!$B$4:$F$343,4,0)</f>
        <v>San Miguel Uspantán</v>
      </c>
      <c r="G9256" s="139" t="str">
        <f t="shared" ref="G9256:K9256" si="9500">+G9218</f>
        <v>03</v>
      </c>
      <c r="H9256" t="str">
        <f t="shared" si="9500"/>
        <v>ISP</v>
      </c>
      <c r="I9256" t="str">
        <f t="shared" si="9500"/>
        <v>Índice de Servicios Públicos</v>
      </c>
      <c r="J9256" t="str">
        <f t="shared" si="9500"/>
        <v>03-05</v>
      </c>
      <c r="K9256" t="str">
        <f t="shared" si="9500"/>
        <v>Gestión de servicios públicos municipales</v>
      </c>
      <c r="L9256" s="150">
        <f>+VLOOKUP($E9256,ISP_2018!$B$8:$T$347,15,0)</f>
        <v>0</v>
      </c>
      <c r="M9256" s="142" t="str">
        <f>+VLOOKUP($E9256,ISP_2018!$B$8:$T$347,16,0)</f>
        <v>Bajo</v>
      </c>
    </row>
    <row r="9257" spans="1:13" x14ac:dyDescent="0.3">
      <c r="A9257" s="139">
        <f t="shared" si="9439"/>
        <v>244</v>
      </c>
      <c r="B9257" s="148">
        <f t="shared" si="9441"/>
        <v>17</v>
      </c>
      <c r="D9257" s="149" t="str">
        <f>+VLOOKUP($A9257,mUNICIPIOS!$B$4:$F$343,2,0)</f>
        <v>Quiché</v>
      </c>
      <c r="E9257" s="149">
        <f>+VLOOKUP($A9257,mUNICIPIOS!$B$4:$F$343,3,0)</f>
        <v>1415</v>
      </c>
      <c r="F9257" s="149" t="str">
        <f>+VLOOKUP($A9257,mUNICIPIOS!$B$4:$F$343,4,0)</f>
        <v>San Miguel Uspantán</v>
      </c>
      <c r="G9257" s="139" t="str">
        <f t="shared" ref="G9257:K9257" si="9501">+G9219</f>
        <v>03</v>
      </c>
      <c r="H9257" t="str">
        <f t="shared" si="9501"/>
        <v>ISP</v>
      </c>
      <c r="I9257" t="str">
        <f t="shared" si="9501"/>
        <v>Índice de Servicios Públicos</v>
      </c>
      <c r="J9257" t="str">
        <f t="shared" si="9501"/>
        <v>INDICE</v>
      </c>
      <c r="K9257">
        <f t="shared" si="9501"/>
        <v>0</v>
      </c>
      <c r="L9257" s="150">
        <f>+VLOOKUP($E9257,ISP_2018!$B$8:$T$347,18,0)</f>
        <v>0</v>
      </c>
      <c r="M9257" s="142" t="str">
        <f>+VLOOKUP($E9257,ISP_2018!$B$8:$T$347,19,0)</f>
        <v>Bajo</v>
      </c>
    </row>
    <row r="9258" spans="1:13" x14ac:dyDescent="0.3">
      <c r="A9258" s="139">
        <f t="shared" si="9439"/>
        <v>244</v>
      </c>
      <c r="B9258" s="148">
        <f t="shared" si="9441"/>
        <v>18</v>
      </c>
      <c r="D9258" s="149" t="str">
        <f>+VLOOKUP($A9258,mUNICIPIOS!$B$4:$F$343,2,0)</f>
        <v>Quiché</v>
      </c>
      <c r="E9258" s="149">
        <f>+VLOOKUP($A9258,mUNICIPIOS!$B$4:$F$343,3,0)</f>
        <v>1415</v>
      </c>
      <c r="F9258" s="149" t="str">
        <f>+VLOOKUP($A9258,mUNICIPIOS!$B$4:$F$343,4,0)</f>
        <v>San Miguel Uspantán</v>
      </c>
      <c r="G9258" s="139" t="str">
        <f t="shared" ref="G9258:K9258" si="9502">+G9220</f>
        <v>04</v>
      </c>
      <c r="H9258" t="str">
        <f t="shared" si="9502"/>
        <v>IGA</v>
      </c>
      <c r="I9258" t="str">
        <f t="shared" si="9502"/>
        <v>Índice de Gestión Administrativa</v>
      </c>
      <c r="J9258" t="str">
        <f t="shared" si="9502"/>
        <v>04-01</v>
      </c>
      <c r="K9258" t="str">
        <f t="shared" si="9502"/>
        <v>Existencia de elementos de atención municipal orientada al vecino</v>
      </c>
      <c r="L9258" s="150">
        <f>+VLOOKUP($E9258,IGA_2018!$B$8:$N$347,3,0)</f>
        <v>0</v>
      </c>
      <c r="M9258" s="142" t="str">
        <f>+VLOOKUP($E9258,IGA_2018!$B$8:$N$347,4,0)</f>
        <v>Bajo</v>
      </c>
    </row>
    <row r="9259" spans="1:13" x14ac:dyDescent="0.3">
      <c r="A9259" s="139">
        <f t="shared" si="9439"/>
        <v>244</v>
      </c>
      <c r="B9259" s="148">
        <f t="shared" si="9441"/>
        <v>19</v>
      </c>
      <c r="D9259" s="149" t="str">
        <f>+VLOOKUP($A9259,mUNICIPIOS!$B$4:$F$343,2,0)</f>
        <v>Quiché</v>
      </c>
      <c r="E9259" s="149">
        <f>+VLOOKUP($A9259,mUNICIPIOS!$B$4:$F$343,3,0)</f>
        <v>1415</v>
      </c>
      <c r="F9259" s="149" t="str">
        <f>+VLOOKUP($A9259,mUNICIPIOS!$B$4:$F$343,4,0)</f>
        <v>San Miguel Uspantán</v>
      </c>
      <c r="G9259" s="139" t="str">
        <f t="shared" ref="G9259:K9259" si="9503">+G9221</f>
        <v>04</v>
      </c>
      <c r="H9259" t="str">
        <f t="shared" si="9503"/>
        <v>IGA</v>
      </c>
      <c r="I9259" t="str">
        <f t="shared" si="9503"/>
        <v>Índice de Gestión Administrativa</v>
      </c>
      <c r="J9259" t="str">
        <f t="shared" si="9503"/>
        <v>04-02</v>
      </c>
      <c r="K9259" t="str">
        <f t="shared" si="9503"/>
        <v>Gestión del recurso humano.</v>
      </c>
      <c r="L9259" s="150">
        <f>+VLOOKUP($E9259,IGA_2018!$B$8:$N$347,6,0)</f>
        <v>0.49549317537986109</v>
      </c>
      <c r="M9259" s="142" t="str">
        <f>+VLOOKUP($E9259,IGA_2018!$B$8:$N$347,7,0)</f>
        <v>Medio</v>
      </c>
    </row>
    <row r="9260" spans="1:13" x14ac:dyDescent="0.3">
      <c r="A9260" s="139">
        <f t="shared" si="9439"/>
        <v>244</v>
      </c>
      <c r="B9260" s="148">
        <f t="shared" si="9441"/>
        <v>20</v>
      </c>
      <c r="D9260" s="149" t="str">
        <f>+VLOOKUP($A9260,mUNICIPIOS!$B$4:$F$343,2,0)</f>
        <v>Quiché</v>
      </c>
      <c r="E9260" s="149">
        <f>+VLOOKUP($A9260,mUNICIPIOS!$B$4:$F$343,3,0)</f>
        <v>1415</v>
      </c>
      <c r="F9260" s="149" t="str">
        <f>+VLOOKUP($A9260,mUNICIPIOS!$B$4:$F$343,4,0)</f>
        <v>San Miguel Uspantán</v>
      </c>
      <c r="G9260" s="139" t="str">
        <f t="shared" ref="G9260:K9260" si="9504">+G9222</f>
        <v>04</v>
      </c>
      <c r="H9260" t="str">
        <f t="shared" si="9504"/>
        <v>IGA</v>
      </c>
      <c r="I9260" t="str">
        <f t="shared" si="9504"/>
        <v>Índice de Gestión Administrativa</v>
      </c>
      <c r="J9260" t="str">
        <f t="shared" si="9504"/>
        <v>04-03</v>
      </c>
      <c r="K9260" t="str">
        <f t="shared" si="9504"/>
        <v>Existencia de oficinas municipales con instrumentos de gestión.</v>
      </c>
      <c r="L9260" s="150">
        <f>+VLOOKUP($E9260,IGA_2018!$B$8:$N$347,9,0)</f>
        <v>0.76249999999999996</v>
      </c>
      <c r="M9260" s="142" t="str">
        <f>+VLOOKUP($E9260,IGA_2018!$B$8:$N$347,10,0)</f>
        <v>Medio alto</v>
      </c>
    </row>
    <row r="9261" spans="1:13" x14ac:dyDescent="0.3">
      <c r="A9261" s="139">
        <f t="shared" ref="A9261:A9324" si="9505">+IF(B9260=38,A9260+1,A9260)</f>
        <v>244</v>
      </c>
      <c r="B9261" s="148">
        <f t="shared" si="9441"/>
        <v>21</v>
      </c>
      <c r="D9261" s="149" t="str">
        <f>+VLOOKUP($A9261,mUNICIPIOS!$B$4:$F$343,2,0)</f>
        <v>Quiché</v>
      </c>
      <c r="E9261" s="149">
        <f>+VLOOKUP($A9261,mUNICIPIOS!$B$4:$F$343,3,0)</f>
        <v>1415</v>
      </c>
      <c r="F9261" s="149" t="str">
        <f>+VLOOKUP($A9261,mUNICIPIOS!$B$4:$F$343,4,0)</f>
        <v>San Miguel Uspantán</v>
      </c>
      <c r="G9261" s="139" t="str">
        <f t="shared" ref="G9261:K9261" si="9506">+G9223</f>
        <v>04</v>
      </c>
      <c r="H9261" t="str">
        <f t="shared" si="9506"/>
        <v>IGA</v>
      </c>
      <c r="I9261" t="str">
        <f t="shared" si="9506"/>
        <v>Índice de Gestión Administrativa</v>
      </c>
      <c r="J9261" t="str">
        <f t="shared" si="9506"/>
        <v>INDICE</v>
      </c>
      <c r="K9261">
        <f t="shared" si="9506"/>
        <v>0</v>
      </c>
      <c r="L9261" s="150">
        <f>+VLOOKUP($E9261,IGA_2018!$B$8:$N$347,12,0)</f>
        <v>0.44029761138295131</v>
      </c>
      <c r="M9261" s="142" t="str">
        <f>+VLOOKUP($E9261,IGA_2018!$B$8:$N$347,13,0)</f>
        <v>Medio</v>
      </c>
    </row>
    <row r="9262" spans="1:13" x14ac:dyDescent="0.3">
      <c r="A9262" s="139">
        <f t="shared" si="9505"/>
        <v>244</v>
      </c>
      <c r="B9262" s="148">
        <f t="shared" ref="B9262:B9325" si="9507">+B9224</f>
        <v>22</v>
      </c>
      <c r="D9262" s="149" t="str">
        <f>+VLOOKUP($A9262,mUNICIPIOS!$B$4:$F$343,2,0)</f>
        <v>Quiché</v>
      </c>
      <c r="E9262" s="149">
        <f>+VLOOKUP($A9262,mUNICIPIOS!$B$4:$F$343,3,0)</f>
        <v>1415</v>
      </c>
      <c r="F9262" s="149" t="str">
        <f>+VLOOKUP($A9262,mUNICIPIOS!$B$4:$F$343,4,0)</f>
        <v>San Miguel Uspantán</v>
      </c>
      <c r="G9262" s="139" t="str">
        <f t="shared" ref="G9262:K9262" si="9508">+G9224</f>
        <v>05</v>
      </c>
      <c r="H9262" t="str">
        <f t="shared" si="9508"/>
        <v>IGF</v>
      </c>
      <c r="I9262" t="str">
        <f t="shared" si="9508"/>
        <v>Índice de Gestión Financiera</v>
      </c>
      <c r="J9262" t="str">
        <f t="shared" si="9508"/>
        <v>05-01</v>
      </c>
      <c r="K9262" t="str">
        <f t="shared" si="9508"/>
        <v>Autonomía financiera municipal</v>
      </c>
      <c r="L9262" s="150">
        <f>+VLOOKUP($E9262,IGF_2018!$B$8:$Z$347,3,0)</f>
        <v>0.16251005694372475</v>
      </c>
      <c r="M9262" s="142" t="str">
        <f>+VLOOKUP($E9262,IGF_2018!$B$8:$Z$347,4,0)</f>
        <v>Bajo</v>
      </c>
    </row>
    <row r="9263" spans="1:13" x14ac:dyDescent="0.3">
      <c r="A9263" s="139">
        <f t="shared" si="9505"/>
        <v>244</v>
      </c>
      <c r="B9263" s="148">
        <f t="shared" si="9507"/>
        <v>23</v>
      </c>
      <c r="D9263" s="149" t="str">
        <f>+VLOOKUP($A9263,mUNICIPIOS!$B$4:$F$343,2,0)</f>
        <v>Quiché</v>
      </c>
      <c r="E9263" s="149">
        <f>+VLOOKUP($A9263,mUNICIPIOS!$B$4:$F$343,3,0)</f>
        <v>1415</v>
      </c>
      <c r="F9263" s="149" t="str">
        <f>+VLOOKUP($A9263,mUNICIPIOS!$B$4:$F$343,4,0)</f>
        <v>San Miguel Uspantán</v>
      </c>
      <c r="G9263" s="139" t="str">
        <f t="shared" ref="G9263:K9263" si="9509">+G9225</f>
        <v>05</v>
      </c>
      <c r="H9263" t="str">
        <f t="shared" si="9509"/>
        <v>IGF</v>
      </c>
      <c r="I9263" t="str">
        <f t="shared" si="9509"/>
        <v>Índice de Gestión Financiera</v>
      </c>
      <c r="J9263" t="str">
        <f t="shared" si="9509"/>
        <v>05-02</v>
      </c>
      <c r="K9263" t="str">
        <f t="shared" si="9509"/>
        <v xml:space="preserve">Ingresos propios por habitante -sin regalías- </v>
      </c>
      <c r="L9263" s="150">
        <f>+VLOOKUP($E9263,IGF_2018!$B$8:$Z$347,6,0)</f>
        <v>4.1320180821419659E-2</v>
      </c>
      <c r="M9263" s="142" t="str">
        <f>+VLOOKUP($E9263,IGF_2018!$B$8:$Z$347,7,0)</f>
        <v>Bajo</v>
      </c>
    </row>
    <row r="9264" spans="1:13" x14ac:dyDescent="0.3">
      <c r="A9264" s="139">
        <f t="shared" si="9505"/>
        <v>244</v>
      </c>
      <c r="B9264" s="148">
        <f t="shared" si="9507"/>
        <v>24</v>
      </c>
      <c r="D9264" s="149" t="str">
        <f>+VLOOKUP($A9264,mUNICIPIOS!$B$4:$F$343,2,0)</f>
        <v>Quiché</v>
      </c>
      <c r="E9264" s="149">
        <f>+VLOOKUP($A9264,mUNICIPIOS!$B$4:$F$343,3,0)</f>
        <v>1415</v>
      </c>
      <c r="F9264" s="149" t="str">
        <f>+VLOOKUP($A9264,mUNICIPIOS!$B$4:$F$343,4,0)</f>
        <v>San Miguel Uspantán</v>
      </c>
      <c r="G9264" s="139" t="str">
        <f t="shared" ref="G9264:K9264" si="9510">+G9226</f>
        <v>05</v>
      </c>
      <c r="H9264" t="str">
        <f t="shared" si="9510"/>
        <v>IGF</v>
      </c>
      <c r="I9264" t="str">
        <f t="shared" si="9510"/>
        <v>Índice de Gestión Financiera</v>
      </c>
      <c r="J9264" t="str">
        <f t="shared" si="9510"/>
        <v>05-03</v>
      </c>
      <c r="K9264" t="str">
        <f t="shared" si="9510"/>
        <v>Ingresos del IUSI en relación a los ingresos propios -sin regalías-</v>
      </c>
      <c r="L9264" s="150">
        <f>+VLOOKUP($E9264,IGF_2018!$B$8:$Z$347,9,0)</f>
        <v>0.55239868785341284</v>
      </c>
      <c r="M9264" s="142" t="str">
        <f>+VLOOKUP($E9264,IGF_2018!$B$8:$Z$347,10,0)</f>
        <v>Medio</v>
      </c>
    </row>
    <row r="9265" spans="1:13" x14ac:dyDescent="0.3">
      <c r="A9265" s="139">
        <f t="shared" si="9505"/>
        <v>244</v>
      </c>
      <c r="B9265" s="148">
        <f t="shared" si="9507"/>
        <v>25</v>
      </c>
      <c r="D9265" s="149" t="str">
        <f>+VLOOKUP($A9265,mUNICIPIOS!$B$4:$F$343,2,0)</f>
        <v>Quiché</v>
      </c>
      <c r="E9265" s="149">
        <f>+VLOOKUP($A9265,mUNICIPIOS!$B$4:$F$343,3,0)</f>
        <v>1415</v>
      </c>
      <c r="F9265" s="149" t="str">
        <f>+VLOOKUP($A9265,mUNICIPIOS!$B$4:$F$343,4,0)</f>
        <v>San Miguel Uspantán</v>
      </c>
      <c r="G9265" s="139" t="str">
        <f t="shared" ref="G9265:K9265" si="9511">+G9227</f>
        <v>05</v>
      </c>
      <c r="H9265" t="str">
        <f t="shared" si="9511"/>
        <v>IGF</v>
      </c>
      <c r="I9265" t="str">
        <f t="shared" si="9511"/>
        <v>Índice de Gestión Financiera</v>
      </c>
      <c r="J9265" t="str">
        <f t="shared" si="9511"/>
        <v>05-04</v>
      </c>
      <c r="K9265" t="str">
        <f t="shared" si="9511"/>
        <v>Inversión anual en capital fijo por habitante</v>
      </c>
      <c r="L9265" s="150">
        <f>+VLOOKUP($E9265,IGF_2018!$B$8:$Z$347,12,0)</f>
        <v>2.8970712564743231E-2</v>
      </c>
      <c r="M9265" s="142" t="str">
        <f>+VLOOKUP($E9265,IGF_2018!$B$8:$Z$347,13,0)</f>
        <v>Bajo</v>
      </c>
    </row>
    <row r="9266" spans="1:13" x14ac:dyDescent="0.3">
      <c r="A9266" s="139">
        <f t="shared" si="9505"/>
        <v>244</v>
      </c>
      <c r="B9266" s="148">
        <f t="shared" si="9507"/>
        <v>26</v>
      </c>
      <c r="D9266" s="149" t="str">
        <f>+VLOOKUP($A9266,mUNICIPIOS!$B$4:$F$343,2,0)</f>
        <v>Quiché</v>
      </c>
      <c r="E9266" s="149">
        <f>+VLOOKUP($A9266,mUNICIPIOS!$B$4:$F$343,3,0)</f>
        <v>1415</v>
      </c>
      <c r="F9266" s="149" t="str">
        <f>+VLOOKUP($A9266,mUNICIPIOS!$B$4:$F$343,4,0)</f>
        <v>San Miguel Uspantán</v>
      </c>
      <c r="G9266" s="139" t="str">
        <f t="shared" ref="G9266:K9266" si="9512">+G9228</f>
        <v>05</v>
      </c>
      <c r="H9266" t="str">
        <f t="shared" si="9512"/>
        <v>IGF</v>
      </c>
      <c r="I9266" t="str">
        <f t="shared" si="9512"/>
        <v>Índice de Gestión Financiera</v>
      </c>
      <c r="J9266" t="str">
        <f t="shared" si="9512"/>
        <v>05-05</v>
      </c>
      <c r="K9266" t="str">
        <f t="shared" si="9512"/>
        <v>Inversión anual en capital fijo con recursos percibidos por ingresos propios</v>
      </c>
      <c r="L9266" s="150">
        <f>+VLOOKUP($E9266,IGF_2018!$B$8:$Z$347,15,0)</f>
        <v>3.0958050486100137E-2</v>
      </c>
      <c r="M9266" s="142" t="str">
        <f>+VLOOKUP($E9266,IGF_2018!$B$8:$Z$347,16,0)</f>
        <v>Bajo</v>
      </c>
    </row>
    <row r="9267" spans="1:13" x14ac:dyDescent="0.3">
      <c r="A9267" s="139">
        <f t="shared" si="9505"/>
        <v>244</v>
      </c>
      <c r="B9267" s="148">
        <f t="shared" si="9507"/>
        <v>27</v>
      </c>
      <c r="D9267" s="149" t="str">
        <f>+VLOOKUP($A9267,mUNICIPIOS!$B$4:$F$343,2,0)</f>
        <v>Quiché</v>
      </c>
      <c r="E9267" s="149">
        <f>+VLOOKUP($A9267,mUNICIPIOS!$B$4:$F$343,3,0)</f>
        <v>1415</v>
      </c>
      <c r="F9267" s="149" t="str">
        <f>+VLOOKUP($A9267,mUNICIPIOS!$B$4:$F$343,4,0)</f>
        <v>San Miguel Uspantán</v>
      </c>
      <c r="G9267" s="139" t="str">
        <f t="shared" ref="G9267:K9267" si="9513">+G9229</f>
        <v>05</v>
      </c>
      <c r="H9267" t="str">
        <f t="shared" si="9513"/>
        <v>IGF</v>
      </c>
      <c r="I9267" t="str">
        <f t="shared" si="9513"/>
        <v>Índice de Gestión Financiera</v>
      </c>
      <c r="J9267" t="str">
        <f t="shared" si="9513"/>
        <v>05-06</v>
      </c>
      <c r="K9267" t="str">
        <f t="shared" si="9513"/>
        <v xml:space="preserve">Inversión anual en capital fijo con recursos percibidos por transferencias del Gobierno Central </v>
      </c>
      <c r="L9267" s="150">
        <f>+VLOOKUP($E9267,IGF_2018!$B$8:$Z$347,18,0)</f>
        <v>0.11371104989438244</v>
      </c>
      <c r="M9267" s="142" t="str">
        <f>+VLOOKUP($E9267,IGF_2018!$B$8:$Z$347,19,0)</f>
        <v>Bajo</v>
      </c>
    </row>
    <row r="9268" spans="1:13" x14ac:dyDescent="0.3">
      <c r="A9268" s="139">
        <f t="shared" si="9505"/>
        <v>244</v>
      </c>
      <c r="B9268" s="148">
        <f t="shared" si="9507"/>
        <v>28</v>
      </c>
      <c r="D9268" s="149" t="str">
        <f>+VLOOKUP($A9268,mUNICIPIOS!$B$4:$F$343,2,0)</f>
        <v>Quiché</v>
      </c>
      <c r="E9268" s="149">
        <f>+VLOOKUP($A9268,mUNICIPIOS!$B$4:$F$343,3,0)</f>
        <v>1415</v>
      </c>
      <c r="F9268" s="149" t="str">
        <f>+VLOOKUP($A9268,mUNICIPIOS!$B$4:$F$343,4,0)</f>
        <v>San Miguel Uspantán</v>
      </c>
      <c r="G9268" s="139" t="str">
        <f t="shared" ref="G9268:K9268" si="9514">+G9230</f>
        <v>05</v>
      </c>
      <c r="H9268" t="str">
        <f t="shared" si="9514"/>
        <v>IGF</v>
      </c>
      <c r="I9268" t="str">
        <f t="shared" si="9514"/>
        <v>Índice de Gestión Financiera</v>
      </c>
      <c r="J9268" t="str">
        <f t="shared" si="9514"/>
        <v>05-07</v>
      </c>
      <c r="K9268" t="str">
        <f t="shared" si="9514"/>
        <v>Financiamiento por endeudamiento municipal</v>
      </c>
      <c r="L9268" s="150">
        <f>+VLOOKUP($E9268,IGF_2018!$B$8:$Z$347,21,0)</f>
        <v>1</v>
      </c>
      <c r="M9268" s="142" t="str">
        <f>+VLOOKUP($E9268,IGF_2018!$B$8:$Z$347,22,0)</f>
        <v>Alto</v>
      </c>
    </row>
    <row r="9269" spans="1:13" x14ac:dyDescent="0.3">
      <c r="A9269" s="139">
        <f t="shared" si="9505"/>
        <v>244</v>
      </c>
      <c r="B9269" s="148">
        <f t="shared" si="9507"/>
        <v>29</v>
      </c>
      <c r="D9269" s="149" t="str">
        <f>+VLOOKUP($A9269,mUNICIPIOS!$B$4:$F$343,2,0)</f>
        <v>Quiché</v>
      </c>
      <c r="E9269" s="149">
        <f>+VLOOKUP($A9269,mUNICIPIOS!$B$4:$F$343,3,0)</f>
        <v>1415</v>
      </c>
      <c r="F9269" s="149" t="str">
        <f>+VLOOKUP($A9269,mUNICIPIOS!$B$4:$F$343,4,0)</f>
        <v>San Miguel Uspantán</v>
      </c>
      <c r="G9269" s="139" t="str">
        <f t="shared" ref="G9269:K9269" si="9515">+G9231</f>
        <v>05</v>
      </c>
      <c r="H9269" t="str">
        <f t="shared" si="9515"/>
        <v>IGF</v>
      </c>
      <c r="I9269" t="str">
        <f t="shared" si="9515"/>
        <v>Índice de Gestión Financiera</v>
      </c>
      <c r="J9269" t="str">
        <f t="shared" si="9515"/>
        <v>INDICE</v>
      </c>
      <c r="K9269">
        <f t="shared" si="9515"/>
        <v>0</v>
      </c>
      <c r="L9269" s="150">
        <f>+VLOOKUP($E9269,IGF_2018!$B$8:$Z$347,24,0)</f>
        <v>0.3133698976328928</v>
      </c>
      <c r="M9269" s="142" t="str">
        <f>+VLOOKUP($E9269,IGF_2018!$B$8:$Z$347,25,0)</f>
        <v>Medio bajo</v>
      </c>
    </row>
    <row r="9270" spans="1:13" x14ac:dyDescent="0.3">
      <c r="A9270" s="139">
        <f t="shared" si="9505"/>
        <v>244</v>
      </c>
      <c r="B9270" s="148">
        <f t="shared" si="9507"/>
        <v>30</v>
      </c>
      <c r="D9270" s="149" t="str">
        <f>+VLOOKUP($A9270,mUNICIPIOS!$B$4:$F$343,2,0)</f>
        <v>Quiché</v>
      </c>
      <c r="E9270" s="149">
        <f>+VLOOKUP($A9270,mUNICIPIOS!$B$4:$F$343,3,0)</f>
        <v>1415</v>
      </c>
      <c r="F9270" s="149" t="str">
        <f>+VLOOKUP($A9270,mUNICIPIOS!$B$4:$F$343,4,0)</f>
        <v>San Miguel Uspantán</v>
      </c>
      <c r="G9270" s="139" t="str">
        <f t="shared" ref="G9270:K9270" si="9516">+G9232</f>
        <v>06</v>
      </c>
      <c r="H9270" t="str">
        <f t="shared" si="9516"/>
        <v>IGE</v>
      </c>
      <c r="I9270" t="str">
        <f t="shared" si="9516"/>
        <v>Índice de Gestión Estratégica</v>
      </c>
      <c r="J9270" t="str">
        <f t="shared" si="9516"/>
        <v>06-01</v>
      </c>
      <c r="K9270" t="str">
        <f t="shared" si="9516"/>
        <v>Ejecución del Plan Operativo Anual  (POA)</v>
      </c>
      <c r="L9270" s="150">
        <f>+VLOOKUP($E9270,IGE_2018!$B$8:$Z$347,3,0)</f>
        <v>0.57082364375250061</v>
      </c>
      <c r="M9270" s="142" t="str">
        <f>+VLOOKUP($E9270,IGE_2018!$B$8:$Z$347,4,0)</f>
        <v>Medio</v>
      </c>
    </row>
    <row r="9271" spans="1:13" x14ac:dyDescent="0.3">
      <c r="A9271" s="139">
        <f t="shared" si="9505"/>
        <v>244</v>
      </c>
      <c r="B9271" s="148">
        <f t="shared" si="9507"/>
        <v>31</v>
      </c>
      <c r="D9271" s="149" t="str">
        <f>+VLOOKUP($A9271,mUNICIPIOS!$B$4:$F$343,2,0)</f>
        <v>Quiché</v>
      </c>
      <c r="E9271" s="149">
        <f>+VLOOKUP($A9271,mUNICIPIOS!$B$4:$F$343,3,0)</f>
        <v>1415</v>
      </c>
      <c r="F9271" s="149" t="str">
        <f>+VLOOKUP($A9271,mUNICIPIOS!$B$4:$F$343,4,0)</f>
        <v>San Miguel Uspantán</v>
      </c>
      <c r="G9271" s="139" t="str">
        <f t="shared" ref="G9271:K9271" si="9517">+G9233</f>
        <v>06</v>
      </c>
      <c r="H9271" t="str">
        <f t="shared" si="9517"/>
        <v>IGE</v>
      </c>
      <c r="I9271" t="str">
        <f t="shared" si="9517"/>
        <v>Índice de Gestión Estratégica</v>
      </c>
      <c r="J9271" t="str">
        <f t="shared" si="9517"/>
        <v>06-02</v>
      </c>
      <c r="K9271" t="str">
        <f t="shared" si="9517"/>
        <v>Relación Plan de Desarrollo Municipal y Ordenamiento Territorial (PDM-OT) - Plan Estratégico Institucional (PEI) - Plan Operativo Multianual (POM) - Plan Operativo Anual (POA)</v>
      </c>
      <c r="L9271" s="150">
        <f>+VLOOKUP($E9271,IGE_2018!$B$8:$Z$347,6,0)</f>
        <v>0.75</v>
      </c>
      <c r="M9271" s="142" t="str">
        <f>+VLOOKUP($E9271,IGE_2018!$B$8:$Z$347,7,0)</f>
        <v>Medio alto</v>
      </c>
    </row>
    <row r="9272" spans="1:13" x14ac:dyDescent="0.3">
      <c r="A9272" s="139">
        <f t="shared" si="9505"/>
        <v>244</v>
      </c>
      <c r="B9272" s="148">
        <f t="shared" si="9507"/>
        <v>32</v>
      </c>
      <c r="D9272" s="149" t="str">
        <f>+VLOOKUP($A9272,mUNICIPIOS!$B$4:$F$343,2,0)</f>
        <v>Quiché</v>
      </c>
      <c r="E9272" s="149">
        <f>+VLOOKUP($A9272,mUNICIPIOS!$B$4:$F$343,3,0)</f>
        <v>1415</v>
      </c>
      <c r="F9272" s="149" t="str">
        <f>+VLOOKUP($A9272,mUNICIPIOS!$B$4:$F$343,4,0)</f>
        <v>San Miguel Uspantán</v>
      </c>
      <c r="G9272" s="139" t="str">
        <f t="shared" ref="G9272:K9272" si="9518">+G9234</f>
        <v>06</v>
      </c>
      <c r="H9272" t="str">
        <f t="shared" si="9518"/>
        <v>IGE</v>
      </c>
      <c r="I9272" t="str">
        <f t="shared" si="9518"/>
        <v>Índice de Gestión Estratégica</v>
      </c>
      <c r="J9272" t="str">
        <f t="shared" si="9518"/>
        <v>06-03</v>
      </c>
      <c r="K9272" t="str">
        <f t="shared" si="9518"/>
        <v>Presupuesto de egresos relacionado a competencias municipales que responden a prioridades nacionales de desarrollo.</v>
      </c>
      <c r="L9272" s="150">
        <f>+VLOOKUP($E9272,IGE_2018!$B$8:$Z$347,9,0)</f>
        <v>0.19574178399359485</v>
      </c>
      <c r="M9272" s="142" t="str">
        <f>+VLOOKUP($E9272,IGE_2018!$B$8:$Z$347,10,0)</f>
        <v>Bajo</v>
      </c>
    </row>
    <row r="9273" spans="1:13" x14ac:dyDescent="0.3">
      <c r="A9273" s="139">
        <f t="shared" si="9505"/>
        <v>244</v>
      </c>
      <c r="B9273" s="148">
        <f t="shared" si="9507"/>
        <v>33</v>
      </c>
      <c r="D9273" s="149" t="str">
        <f>+VLOOKUP($A9273,mUNICIPIOS!$B$4:$F$343,2,0)</f>
        <v>Quiché</v>
      </c>
      <c r="E9273" s="149">
        <f>+VLOOKUP($A9273,mUNICIPIOS!$B$4:$F$343,3,0)</f>
        <v>1415</v>
      </c>
      <c r="F9273" s="149" t="str">
        <f>+VLOOKUP($A9273,mUNICIPIOS!$B$4:$F$343,4,0)</f>
        <v>San Miguel Uspantán</v>
      </c>
      <c r="G9273" s="139" t="str">
        <f t="shared" ref="G9273:K9273" si="9519">+G9235</f>
        <v>06</v>
      </c>
      <c r="H9273" t="str">
        <f t="shared" si="9519"/>
        <v>IGE</v>
      </c>
      <c r="I9273" t="str">
        <f t="shared" si="9519"/>
        <v>Índice de Gestión Estratégica</v>
      </c>
      <c r="J9273" t="str">
        <f t="shared" si="9519"/>
        <v>06-04</v>
      </c>
      <c r="K9273" t="str">
        <f t="shared" si="9519"/>
        <v>Institucionalización de la gestión ordenada del territorio</v>
      </c>
      <c r="L9273" s="150">
        <f>+VLOOKUP($E9273,IGE_2018!$B$8:$Z$347,12,0)</f>
        <v>0</v>
      </c>
      <c r="M9273" s="142" t="str">
        <f>+VLOOKUP($E9273,IGE_2018!$B$8:$Z$347,13,0)</f>
        <v>Bajo</v>
      </c>
    </row>
    <row r="9274" spans="1:13" x14ac:dyDescent="0.3">
      <c r="A9274" s="139">
        <f t="shared" si="9505"/>
        <v>244</v>
      </c>
      <c r="B9274" s="148">
        <f t="shared" si="9507"/>
        <v>34</v>
      </c>
      <c r="D9274" s="149" t="str">
        <f>+VLOOKUP($A9274,mUNICIPIOS!$B$4:$F$343,2,0)</f>
        <v>Quiché</v>
      </c>
      <c r="E9274" s="149">
        <f>+VLOOKUP($A9274,mUNICIPIOS!$B$4:$F$343,3,0)</f>
        <v>1415</v>
      </c>
      <c r="F9274" s="149" t="str">
        <f>+VLOOKUP($A9274,mUNICIPIOS!$B$4:$F$343,4,0)</f>
        <v>San Miguel Uspantán</v>
      </c>
      <c r="G9274" s="139" t="str">
        <f t="shared" ref="G9274:K9274" si="9520">+G9236</f>
        <v>06</v>
      </c>
      <c r="H9274" t="str">
        <f t="shared" si="9520"/>
        <v>IGE</v>
      </c>
      <c r="I9274" t="str">
        <f t="shared" si="9520"/>
        <v>Índice de Gestión Estratégica</v>
      </c>
      <c r="J9274" t="str">
        <f t="shared" si="9520"/>
        <v>06-05</v>
      </c>
      <c r="K9274" t="str">
        <f t="shared" si="9520"/>
        <v>Acciones para la gestión ordenada del territorio</v>
      </c>
      <c r="L9274" s="150">
        <f>+VLOOKUP($E9274,IGE_2018!$B$8:$Z$347,15,0)</f>
        <v>0</v>
      </c>
      <c r="M9274" s="142" t="str">
        <f>+VLOOKUP($E9274,IGE_2018!$B$8:$Z$347,16,0)</f>
        <v>Bajo</v>
      </c>
    </row>
    <row r="9275" spans="1:13" x14ac:dyDescent="0.3">
      <c r="A9275" s="139">
        <f t="shared" si="9505"/>
        <v>244</v>
      </c>
      <c r="B9275" s="148">
        <f t="shared" si="9507"/>
        <v>35</v>
      </c>
      <c r="D9275" s="149" t="str">
        <f>+VLOOKUP($A9275,mUNICIPIOS!$B$4:$F$343,2,0)</f>
        <v>Quiché</v>
      </c>
      <c r="E9275" s="149">
        <f>+VLOOKUP($A9275,mUNICIPIOS!$B$4:$F$343,3,0)</f>
        <v>1415</v>
      </c>
      <c r="F9275" s="149" t="str">
        <f>+VLOOKUP($A9275,mUNICIPIOS!$B$4:$F$343,4,0)</f>
        <v>San Miguel Uspantán</v>
      </c>
      <c r="G9275" s="139" t="str">
        <f t="shared" ref="G9275:K9275" si="9521">+G9237</f>
        <v>06</v>
      </c>
      <c r="H9275" t="str">
        <f t="shared" si="9521"/>
        <v>IGE</v>
      </c>
      <c r="I9275" t="str">
        <f t="shared" si="9521"/>
        <v>Índice de Gestión Estratégica</v>
      </c>
      <c r="J9275" t="str">
        <f t="shared" si="9521"/>
        <v>06-06</v>
      </c>
      <c r="K9275" t="str">
        <f t="shared" si="9521"/>
        <v>Gestión de riesgo en la formulación de proyectos derivados de la planificación operativa anual</v>
      </c>
      <c r="L9275" s="150">
        <f>+VLOOKUP($E9275,IGE_2018!$B$8:$Z$347,18,0)</f>
        <v>0</v>
      </c>
      <c r="M9275" s="142" t="str">
        <f>+VLOOKUP($E9275,IGE_2018!$B$8:$Z$347,19,0)</f>
        <v>Bajo</v>
      </c>
    </row>
    <row r="9276" spans="1:13" x14ac:dyDescent="0.3">
      <c r="A9276" s="139">
        <f t="shared" si="9505"/>
        <v>244</v>
      </c>
      <c r="B9276" s="148">
        <f t="shared" si="9507"/>
        <v>36</v>
      </c>
      <c r="D9276" s="149" t="str">
        <f>+VLOOKUP($A9276,mUNICIPIOS!$B$4:$F$343,2,0)</f>
        <v>Quiché</v>
      </c>
      <c r="E9276" s="149">
        <f>+VLOOKUP($A9276,mUNICIPIOS!$B$4:$F$343,3,0)</f>
        <v>1415</v>
      </c>
      <c r="F9276" s="149" t="str">
        <f>+VLOOKUP($A9276,mUNICIPIOS!$B$4:$F$343,4,0)</f>
        <v>San Miguel Uspantán</v>
      </c>
      <c r="G9276" s="139" t="str">
        <f t="shared" ref="G9276:K9276" si="9522">+G9238</f>
        <v>06</v>
      </c>
      <c r="H9276" t="str">
        <f t="shared" si="9522"/>
        <v>IGE</v>
      </c>
      <c r="I9276" t="str">
        <f t="shared" si="9522"/>
        <v>Índice de Gestión Estratégica</v>
      </c>
      <c r="J9276" t="str">
        <f t="shared" si="9522"/>
        <v>06-07</v>
      </c>
      <c r="K9276" t="str">
        <f t="shared" si="9522"/>
        <v>Ingresos por servicios ambientales en relación a los ingresos propios sin regalías</v>
      </c>
      <c r="L9276" s="150">
        <f>+VLOOKUP($E9276,IGE_2018!$B$8:$Z$347,21,0)</f>
        <v>9.4995459167037055E-2</v>
      </c>
      <c r="M9276" s="142" t="str">
        <f>+VLOOKUP($E9276,IGE_2018!$B$8:$Z$347,22,0)</f>
        <v>Bajo</v>
      </c>
    </row>
    <row r="9277" spans="1:13" x14ac:dyDescent="0.3">
      <c r="A9277" s="139">
        <f t="shared" si="9505"/>
        <v>244</v>
      </c>
      <c r="B9277" s="148">
        <f t="shared" si="9507"/>
        <v>37</v>
      </c>
      <c r="D9277" s="149" t="str">
        <f>+VLOOKUP($A9277,mUNICIPIOS!$B$4:$F$343,2,0)</f>
        <v>Quiché</v>
      </c>
      <c r="E9277" s="149">
        <f>+VLOOKUP($A9277,mUNICIPIOS!$B$4:$F$343,3,0)</f>
        <v>1415</v>
      </c>
      <c r="F9277" s="149" t="str">
        <f>+VLOOKUP($A9277,mUNICIPIOS!$B$4:$F$343,4,0)</f>
        <v>San Miguel Uspantán</v>
      </c>
      <c r="G9277" s="139" t="str">
        <f t="shared" ref="G9277:K9277" si="9523">+G9239</f>
        <v>06</v>
      </c>
      <c r="H9277" t="str">
        <f t="shared" si="9523"/>
        <v>IGE</v>
      </c>
      <c r="I9277" t="str">
        <f t="shared" si="9523"/>
        <v>Índice de Gestión Estratégica</v>
      </c>
      <c r="J9277" t="str">
        <f t="shared" si="9523"/>
        <v>INDICE</v>
      </c>
      <c r="K9277">
        <f t="shared" si="9523"/>
        <v>0</v>
      </c>
      <c r="L9277" s="150">
        <f>+VLOOKUP($E9277,IGE_2018!$B$8:$Z$347,24,0)</f>
        <v>0.25655853847797749</v>
      </c>
      <c r="M9277" s="142" t="str">
        <f>+VLOOKUP($E9277,IGE_2018!$B$8:$Z$347,25,0)</f>
        <v>Medio bajo</v>
      </c>
    </row>
    <row r="9278" spans="1:13" x14ac:dyDescent="0.3">
      <c r="A9278" s="139">
        <f t="shared" si="9505"/>
        <v>244</v>
      </c>
      <c r="B9278" s="148">
        <f t="shared" si="9507"/>
        <v>38</v>
      </c>
      <c r="D9278" s="149" t="str">
        <f>+VLOOKUP($A9278,mUNICIPIOS!$B$4:$F$343,2,0)</f>
        <v>Quiché</v>
      </c>
      <c r="E9278" s="149">
        <f>+VLOOKUP($A9278,mUNICIPIOS!$B$4:$F$343,3,0)</f>
        <v>1415</v>
      </c>
      <c r="F9278" s="149" t="str">
        <f>+VLOOKUP($A9278,mUNICIPIOS!$B$4:$F$343,4,0)</f>
        <v>San Miguel Uspantán</v>
      </c>
      <c r="G9278" s="139" t="str">
        <f t="shared" ref="G9278:K9278" si="9524">+G9240</f>
        <v>RANKING</v>
      </c>
      <c r="H9278" t="str">
        <f t="shared" si="9524"/>
        <v>RGM</v>
      </c>
      <c r="I9278" t="str">
        <f t="shared" si="9524"/>
        <v>Ranking de la Gestión Municipal 2018</v>
      </c>
      <c r="J9278" t="str">
        <f t="shared" si="9524"/>
        <v>RANKING</v>
      </c>
      <c r="K9278">
        <f t="shared" si="9524"/>
        <v>0</v>
      </c>
      <c r="L9278" s="151">
        <f>+VLOOKUP($E9278,Resultados_generales!$C$8:$AE$347,27,0)</f>
        <v>0.21285355294763628</v>
      </c>
      <c r="M9278" t="str">
        <f>+VLOOKUP($E9278,Resultados_generales!$C$8:$AE$347,28,0)</f>
        <v>Medio bajo</v>
      </c>
    </row>
    <row r="9279" spans="1:13" x14ac:dyDescent="0.3">
      <c r="A9279" s="139">
        <f t="shared" si="9505"/>
        <v>245</v>
      </c>
      <c r="B9279" s="148">
        <f t="shared" si="9507"/>
        <v>1</v>
      </c>
      <c r="D9279" s="149" t="str">
        <f>+VLOOKUP($A9279,mUNICIPIOS!$B$4:$F$343,2,0)</f>
        <v>Quiché</v>
      </c>
      <c r="E9279" s="149">
        <f>+VLOOKUP($A9279,mUNICIPIOS!$B$4:$F$343,3,0)</f>
        <v>1416</v>
      </c>
      <c r="F9279" s="149" t="str">
        <f>+VLOOKUP($A9279,mUNICIPIOS!$B$4:$F$343,4,0)</f>
        <v>Sacapulas</v>
      </c>
      <c r="G9279" s="139" t="str">
        <f t="shared" ref="G9279:K9279" si="9525">+G9241</f>
        <v>01</v>
      </c>
      <c r="H9279" t="str">
        <f t="shared" si="9525"/>
        <v>IPC</v>
      </c>
      <c r="I9279" t="str">
        <f t="shared" si="9525"/>
        <v>Índice de Participación Ciudadana</v>
      </c>
      <c r="J9279" t="str">
        <f t="shared" si="9525"/>
        <v>01-01</v>
      </c>
      <c r="K9279" t="str">
        <f t="shared" si="9525"/>
        <v>Número de reuniones del COMUDE en el año de la medición.</v>
      </c>
      <c r="L9279" s="150">
        <f>+VLOOKUP($E9279,IPC_2018!$B$8:$T$347,3,0)</f>
        <v>0</v>
      </c>
      <c r="M9279" s="142" t="str">
        <f>+VLOOKUP($E9279,IPC_2018!$B$8:$T$347,4,0)</f>
        <v>Bajo</v>
      </c>
    </row>
    <row r="9280" spans="1:13" x14ac:dyDescent="0.3">
      <c r="A9280" s="139">
        <f t="shared" si="9505"/>
        <v>245</v>
      </c>
      <c r="B9280" s="148">
        <f t="shared" si="9507"/>
        <v>2</v>
      </c>
      <c r="D9280" s="149" t="str">
        <f>+VLOOKUP($A9280,mUNICIPIOS!$B$4:$F$343,2,0)</f>
        <v>Quiché</v>
      </c>
      <c r="E9280" s="149">
        <f>+VLOOKUP($A9280,mUNICIPIOS!$B$4:$F$343,3,0)</f>
        <v>1416</v>
      </c>
      <c r="F9280" s="149" t="str">
        <f>+VLOOKUP($A9280,mUNICIPIOS!$B$4:$F$343,4,0)</f>
        <v>Sacapulas</v>
      </c>
      <c r="G9280" s="139" t="str">
        <f t="shared" ref="G9280:K9280" si="9526">+G9242</f>
        <v>01</v>
      </c>
      <c r="H9280" t="str">
        <f t="shared" si="9526"/>
        <v>IPC</v>
      </c>
      <c r="I9280" t="str">
        <f t="shared" si="9526"/>
        <v>Índice de Participación Ciudadana</v>
      </c>
      <c r="J9280" t="str">
        <f t="shared" si="9526"/>
        <v>01-02</v>
      </c>
      <c r="K9280" t="str">
        <f t="shared" si="9526"/>
        <v>Participación de Alcaldes, Concejales y Síndicos determinados o designados en el COMUDE</v>
      </c>
      <c r="L9280" s="150">
        <f>+VLOOKUP($E9280,IPC_2018!$B$8:$T$347,6,0)</f>
        <v>0</v>
      </c>
      <c r="M9280" s="142" t="str">
        <f>+VLOOKUP($E9280,IPC_2018!$B$8:$T$347,7,0)</f>
        <v>Bajo</v>
      </c>
    </row>
    <row r="9281" spans="1:13" x14ac:dyDescent="0.3">
      <c r="A9281" s="139">
        <f t="shared" si="9505"/>
        <v>245</v>
      </c>
      <c r="B9281" s="148">
        <f t="shared" si="9507"/>
        <v>3</v>
      </c>
      <c r="D9281" s="149" t="str">
        <f>+VLOOKUP($A9281,mUNICIPIOS!$B$4:$F$343,2,0)</f>
        <v>Quiché</v>
      </c>
      <c r="E9281" s="149">
        <f>+VLOOKUP($A9281,mUNICIPIOS!$B$4:$F$343,3,0)</f>
        <v>1416</v>
      </c>
      <c r="F9281" s="149" t="str">
        <f>+VLOOKUP($A9281,mUNICIPIOS!$B$4:$F$343,4,0)</f>
        <v>Sacapulas</v>
      </c>
      <c r="G9281" s="139" t="str">
        <f t="shared" ref="G9281:K9281" si="9527">+G9243</f>
        <v>01</v>
      </c>
      <c r="H9281" t="str">
        <f t="shared" si="9527"/>
        <v>IPC</v>
      </c>
      <c r="I9281" t="str">
        <f t="shared" si="9527"/>
        <v>Índice de Participación Ciudadana</v>
      </c>
      <c r="J9281" t="str">
        <f t="shared" si="9527"/>
        <v>01-03</v>
      </c>
      <c r="K9281" t="str">
        <f t="shared" si="9527"/>
        <v>Participación  de organizaciones de jóvenes, mujeres, pueblos mayas, xincas, garífunas, y otras organizaciones en el Comude</v>
      </c>
      <c r="L9281" s="150">
        <f>+VLOOKUP($E9281,IPC_2018!$B$8:$T$347,9,0)</f>
        <v>0</v>
      </c>
      <c r="M9281" s="142" t="str">
        <f>+VLOOKUP($E9281,IPC_2018!$B$8:$T$347,10,0)</f>
        <v>Bajo</v>
      </c>
    </row>
    <row r="9282" spans="1:13" x14ac:dyDescent="0.3">
      <c r="A9282" s="139">
        <f t="shared" si="9505"/>
        <v>245</v>
      </c>
      <c r="B9282" s="148">
        <f t="shared" si="9507"/>
        <v>4</v>
      </c>
      <c r="D9282" s="149" t="str">
        <f>+VLOOKUP($A9282,mUNICIPIOS!$B$4:$F$343,2,0)</f>
        <v>Quiché</v>
      </c>
      <c r="E9282" s="149">
        <f>+VLOOKUP($A9282,mUNICIPIOS!$B$4:$F$343,3,0)</f>
        <v>1416</v>
      </c>
      <c r="F9282" s="149" t="str">
        <f>+VLOOKUP($A9282,mUNICIPIOS!$B$4:$F$343,4,0)</f>
        <v>Sacapulas</v>
      </c>
      <c r="G9282" s="139" t="str">
        <f t="shared" ref="G9282:K9282" si="9528">+G9244</f>
        <v>01</v>
      </c>
      <c r="H9282" t="str">
        <f t="shared" si="9528"/>
        <v>IPC</v>
      </c>
      <c r="I9282" t="str">
        <f t="shared" si="9528"/>
        <v>Índice de Participación Ciudadana</v>
      </c>
      <c r="J9282" t="str">
        <f t="shared" si="9528"/>
        <v>01-04</v>
      </c>
      <c r="K9282" t="str">
        <f t="shared" si="9528"/>
        <v>Representatividad territorial del Comude.</v>
      </c>
      <c r="L9282" s="150">
        <f>+VLOOKUP($E9282,IPC_2018!$B$8:$T$347,12,0)</f>
        <v>0</v>
      </c>
      <c r="M9282" s="142" t="str">
        <f>+VLOOKUP($E9282,IPC_2018!$B$8:$T$347,13,0)</f>
        <v>Bajo</v>
      </c>
    </row>
    <row r="9283" spans="1:13" x14ac:dyDescent="0.3">
      <c r="A9283" s="139">
        <f t="shared" si="9505"/>
        <v>245</v>
      </c>
      <c r="B9283" s="148">
        <f t="shared" si="9507"/>
        <v>5</v>
      </c>
      <c r="D9283" s="149" t="str">
        <f>+VLOOKUP($A9283,mUNICIPIOS!$B$4:$F$343,2,0)</f>
        <v>Quiché</v>
      </c>
      <c r="E9283" s="149">
        <f>+VLOOKUP($A9283,mUNICIPIOS!$B$4:$F$343,3,0)</f>
        <v>1416</v>
      </c>
      <c r="F9283" s="149" t="str">
        <f>+VLOOKUP($A9283,mUNICIPIOS!$B$4:$F$343,4,0)</f>
        <v>Sacapulas</v>
      </c>
      <c r="G9283" s="139" t="str">
        <f t="shared" ref="G9283:K9283" si="9529">+G9245</f>
        <v>01</v>
      </c>
      <c r="H9283" t="str">
        <f t="shared" si="9529"/>
        <v>IPC</v>
      </c>
      <c r="I9283" t="str">
        <f t="shared" si="9529"/>
        <v>Índice de Participación Ciudadana</v>
      </c>
      <c r="J9283" t="str">
        <f t="shared" si="9529"/>
        <v>01-05</v>
      </c>
      <c r="K9283" t="str">
        <f t="shared" si="9529"/>
        <v>Funcionamiento del Comude</v>
      </c>
      <c r="L9283" s="150">
        <f>+VLOOKUP($E9283,IPC_2018!$B$8:$T$347,15,0)</f>
        <v>0</v>
      </c>
      <c r="M9283" s="142" t="str">
        <f>+VLOOKUP($E9283,IPC_2018!$B$8:$T$347,16,0)</f>
        <v>Bajo</v>
      </c>
    </row>
    <row r="9284" spans="1:13" x14ac:dyDescent="0.3">
      <c r="A9284" s="139">
        <f t="shared" si="9505"/>
        <v>245</v>
      </c>
      <c r="B9284" s="148">
        <f t="shared" si="9507"/>
        <v>6</v>
      </c>
      <c r="D9284" s="149" t="str">
        <f>+VLOOKUP($A9284,mUNICIPIOS!$B$4:$F$343,2,0)</f>
        <v>Quiché</v>
      </c>
      <c r="E9284" s="149">
        <f>+VLOOKUP($A9284,mUNICIPIOS!$B$4:$F$343,3,0)</f>
        <v>1416</v>
      </c>
      <c r="F9284" s="149" t="str">
        <f>+VLOOKUP($A9284,mUNICIPIOS!$B$4:$F$343,4,0)</f>
        <v>Sacapulas</v>
      </c>
      <c r="G9284" s="139" t="str">
        <f t="shared" ref="G9284:K9284" si="9530">+G9246</f>
        <v>01</v>
      </c>
      <c r="H9284" t="str">
        <f t="shared" si="9530"/>
        <v>IPC</v>
      </c>
      <c r="I9284" t="str">
        <f t="shared" si="9530"/>
        <v>Índice de Participación Ciudadana</v>
      </c>
      <c r="J9284" t="str">
        <f t="shared" si="9530"/>
        <v>INDICE</v>
      </c>
      <c r="K9284">
        <f t="shared" si="9530"/>
        <v>0</v>
      </c>
      <c r="L9284" s="150">
        <f>+VLOOKUP($E9284,IPC_2018!$B$8:$T$347,18,0)</f>
        <v>0</v>
      </c>
      <c r="M9284" s="142" t="str">
        <f>+VLOOKUP($E9284,IPC_2018!$B$8:$T$347,19,0)</f>
        <v>Bajo</v>
      </c>
    </row>
    <row r="9285" spans="1:13" x14ac:dyDescent="0.3">
      <c r="A9285" s="139">
        <f t="shared" si="9505"/>
        <v>245</v>
      </c>
      <c r="B9285" s="148">
        <f t="shared" si="9507"/>
        <v>7</v>
      </c>
      <c r="D9285" s="149" t="str">
        <f>+VLOOKUP($A9285,mUNICIPIOS!$B$4:$F$343,2,0)</f>
        <v>Quiché</v>
      </c>
      <c r="E9285" s="149">
        <f>+VLOOKUP($A9285,mUNICIPIOS!$B$4:$F$343,3,0)</f>
        <v>1416</v>
      </c>
      <c r="F9285" s="149" t="str">
        <f>+VLOOKUP($A9285,mUNICIPIOS!$B$4:$F$343,4,0)</f>
        <v>Sacapulas</v>
      </c>
      <c r="G9285" s="139" t="str">
        <f t="shared" ref="G9285:K9285" si="9531">+G9247</f>
        <v>02</v>
      </c>
      <c r="H9285" t="str">
        <f t="shared" si="9531"/>
        <v>IIC</v>
      </c>
      <c r="I9285" t="str">
        <f t="shared" si="9531"/>
        <v>Índice de Información a la Ciudadanía</v>
      </c>
      <c r="J9285" t="str">
        <f t="shared" si="9531"/>
        <v>02-01</v>
      </c>
      <c r="K9285" t="str">
        <f t="shared" si="9531"/>
        <v>Rendición de cuentas cuatrimestral y anual al Comude enfocadas en resultados.</v>
      </c>
      <c r="L9285" s="150">
        <f>+VLOOKUP($E9285,IIC_2018!$B$8:$Q$347,3,0)</f>
        <v>0</v>
      </c>
      <c r="M9285" s="142" t="str">
        <f>+VLOOKUP($E9285,IIC_2018!$B$8:$Q$347,4,0)</f>
        <v>Bajo</v>
      </c>
    </row>
    <row r="9286" spans="1:13" x14ac:dyDescent="0.3">
      <c r="A9286" s="139">
        <f t="shared" si="9505"/>
        <v>245</v>
      </c>
      <c r="B9286" s="148">
        <f t="shared" si="9507"/>
        <v>8</v>
      </c>
      <c r="D9286" s="149" t="str">
        <f>+VLOOKUP($A9286,mUNICIPIOS!$B$4:$F$343,2,0)</f>
        <v>Quiché</v>
      </c>
      <c r="E9286" s="149">
        <f>+VLOOKUP($A9286,mUNICIPIOS!$B$4:$F$343,3,0)</f>
        <v>1416</v>
      </c>
      <c r="F9286" s="149" t="str">
        <f>+VLOOKUP($A9286,mUNICIPIOS!$B$4:$F$343,4,0)</f>
        <v>Sacapulas</v>
      </c>
      <c r="G9286" s="139" t="str">
        <f t="shared" ref="G9286:K9286" si="9532">+G9248</f>
        <v>02</v>
      </c>
      <c r="H9286" t="str">
        <f t="shared" si="9532"/>
        <v>IIC</v>
      </c>
      <c r="I9286" t="str">
        <f t="shared" si="9532"/>
        <v>Índice de Información a la Ciudadanía</v>
      </c>
      <c r="J9286" t="str">
        <f t="shared" si="9532"/>
        <v>02-02</v>
      </c>
      <c r="K9286" t="str">
        <f t="shared" si="9532"/>
        <v>Información presupuestaria y otra información brindada a la ciudadanía disponible en medios locales de comunicación.</v>
      </c>
      <c r="L9286" s="150">
        <f>+VLOOKUP($E9286,IIC_2018!$B$8:$Q$347,6,0)</f>
        <v>0</v>
      </c>
      <c r="M9286" s="142" t="str">
        <f>+VLOOKUP($E9286,IIC_2018!$B$8:$Q$347,7,0)</f>
        <v>Bajo</v>
      </c>
    </row>
    <row r="9287" spans="1:13" x14ac:dyDescent="0.3">
      <c r="A9287" s="139">
        <f t="shared" si="9505"/>
        <v>245</v>
      </c>
      <c r="B9287" s="148">
        <f t="shared" si="9507"/>
        <v>9</v>
      </c>
      <c r="D9287" s="149" t="str">
        <f>+VLOOKUP($A9287,mUNICIPIOS!$B$4:$F$343,2,0)</f>
        <v>Quiché</v>
      </c>
      <c r="E9287" s="149">
        <f>+VLOOKUP($A9287,mUNICIPIOS!$B$4:$F$343,3,0)</f>
        <v>1416</v>
      </c>
      <c r="F9287" s="149" t="str">
        <f>+VLOOKUP($A9287,mUNICIPIOS!$B$4:$F$343,4,0)</f>
        <v>Sacapulas</v>
      </c>
      <c r="G9287" s="139" t="str">
        <f t="shared" ref="G9287:K9287" si="9533">+G9249</f>
        <v>02</v>
      </c>
      <c r="H9287" t="str">
        <f t="shared" si="9533"/>
        <v>IIC</v>
      </c>
      <c r="I9287" t="str">
        <f t="shared" si="9533"/>
        <v>Índice de Información a la Ciudadanía</v>
      </c>
      <c r="J9287" t="str">
        <f t="shared" si="9533"/>
        <v>02-03</v>
      </c>
      <c r="K9287" t="str">
        <f t="shared" si="9533"/>
        <v>Información pública de oficio actualizada y disponible de acuerdo a la LAIP y uso de internet.</v>
      </c>
      <c r="L9287" s="150">
        <f>+VLOOKUP($E9287,IIC_2018!$B$8:$Q$347,9,0)</f>
        <v>0.92</v>
      </c>
      <c r="M9287" s="142" t="str">
        <f>+VLOOKUP($E9287,IIC_2018!$B$8:$Q$347,10,0)</f>
        <v>Alto</v>
      </c>
    </row>
    <row r="9288" spans="1:13" x14ac:dyDescent="0.3">
      <c r="A9288" s="139">
        <f t="shared" si="9505"/>
        <v>245</v>
      </c>
      <c r="B9288" s="148">
        <f t="shared" si="9507"/>
        <v>10</v>
      </c>
      <c r="D9288" s="149" t="str">
        <f>+VLOOKUP($A9288,mUNICIPIOS!$B$4:$F$343,2,0)</f>
        <v>Quiché</v>
      </c>
      <c r="E9288" s="149">
        <f>+VLOOKUP($A9288,mUNICIPIOS!$B$4:$F$343,3,0)</f>
        <v>1416</v>
      </c>
      <c r="F9288" s="149" t="str">
        <f>+VLOOKUP($A9288,mUNICIPIOS!$B$4:$F$343,4,0)</f>
        <v>Sacapulas</v>
      </c>
      <c r="G9288" s="139" t="str">
        <f t="shared" ref="G9288:K9288" si="9534">+G9250</f>
        <v>02</v>
      </c>
      <c r="H9288" t="str">
        <f t="shared" si="9534"/>
        <v>IIC</v>
      </c>
      <c r="I9288" t="str">
        <f t="shared" si="9534"/>
        <v>Índice de Información a la Ciudadanía</v>
      </c>
      <c r="J9288" t="str">
        <f t="shared" si="9534"/>
        <v>02-04</v>
      </c>
      <c r="K9288" t="str">
        <f t="shared" si="9534"/>
        <v>Relación del monto contratado por medio de Guate compras con el total del presupuesto de egresos vigente.</v>
      </c>
      <c r="L9288" s="150">
        <f>+VLOOKUP($E9288,IIC_2018!$B$8:$Q$347,12,0)</f>
        <v>0.58699380878627849</v>
      </c>
      <c r="M9288" s="142" t="str">
        <f>+VLOOKUP($E9288,IIC_2018!$B$8:$Q$347,13,0)</f>
        <v>Medio</v>
      </c>
    </row>
    <row r="9289" spans="1:13" x14ac:dyDescent="0.3">
      <c r="A9289" s="139">
        <f t="shared" si="9505"/>
        <v>245</v>
      </c>
      <c r="B9289" s="148">
        <f t="shared" si="9507"/>
        <v>11</v>
      </c>
      <c r="D9289" s="149" t="str">
        <f>+VLOOKUP($A9289,mUNICIPIOS!$B$4:$F$343,2,0)</f>
        <v>Quiché</v>
      </c>
      <c r="E9289" s="149">
        <f>+VLOOKUP($A9289,mUNICIPIOS!$B$4:$F$343,3,0)</f>
        <v>1416</v>
      </c>
      <c r="F9289" s="149" t="str">
        <f>+VLOOKUP($A9289,mUNICIPIOS!$B$4:$F$343,4,0)</f>
        <v>Sacapulas</v>
      </c>
      <c r="G9289" s="139" t="str">
        <f t="shared" ref="G9289:K9289" si="9535">+G9251</f>
        <v>02</v>
      </c>
      <c r="H9289" t="str">
        <f t="shared" si="9535"/>
        <v>IIC</v>
      </c>
      <c r="I9289" t="str">
        <f t="shared" si="9535"/>
        <v>Índice de Información a la Ciudadanía</v>
      </c>
      <c r="J9289" t="str">
        <f t="shared" si="9535"/>
        <v>INDICE</v>
      </c>
      <c r="K9289">
        <f t="shared" si="9535"/>
        <v>0</v>
      </c>
      <c r="L9289" s="150">
        <f>+VLOOKUP($E9289,IIC_2018!$B$8:$Q$347,15,0)</f>
        <v>0.37674845219656961</v>
      </c>
      <c r="M9289" s="142" t="str">
        <f>+VLOOKUP($E9289,IIC_2018!$B$8:$Q$347,16,0)</f>
        <v>Medio bajo</v>
      </c>
    </row>
    <row r="9290" spans="1:13" x14ac:dyDescent="0.3">
      <c r="A9290" s="139">
        <f t="shared" si="9505"/>
        <v>245</v>
      </c>
      <c r="B9290" s="148">
        <f t="shared" si="9507"/>
        <v>12</v>
      </c>
      <c r="D9290" s="149" t="str">
        <f>+VLOOKUP($A9290,mUNICIPIOS!$B$4:$F$343,2,0)</f>
        <v>Quiché</v>
      </c>
      <c r="E9290" s="149">
        <f>+VLOOKUP($A9290,mUNICIPIOS!$B$4:$F$343,3,0)</f>
        <v>1416</v>
      </c>
      <c r="F9290" s="149" t="str">
        <f>+VLOOKUP($A9290,mUNICIPIOS!$B$4:$F$343,4,0)</f>
        <v>Sacapulas</v>
      </c>
      <c r="G9290" s="139" t="str">
        <f t="shared" ref="G9290:K9290" si="9536">+G9252</f>
        <v>03</v>
      </c>
      <c r="H9290" t="str">
        <f t="shared" si="9536"/>
        <v>ISP</v>
      </c>
      <c r="I9290" t="str">
        <f t="shared" si="9536"/>
        <v>Índice de Servicios Públicos</v>
      </c>
      <c r="J9290" t="str">
        <f t="shared" si="9536"/>
        <v>03-01</v>
      </c>
      <c r="K9290" t="str">
        <f t="shared" si="9536"/>
        <v>Cobertura del servicio público de agua</v>
      </c>
      <c r="L9290" s="150">
        <f>+VLOOKUP($E9290,ISP_2018!$B$8:$T$347,3,0)</f>
        <v>9.4580777096114524E-2</v>
      </c>
      <c r="M9290" s="142" t="str">
        <f>+VLOOKUP($E9290,ISP_2018!$B$8:$T$347,4,0)</f>
        <v>Bajo</v>
      </c>
    </row>
    <row r="9291" spans="1:13" x14ac:dyDescent="0.3">
      <c r="A9291" s="139">
        <f t="shared" si="9505"/>
        <v>245</v>
      </c>
      <c r="B9291" s="148">
        <f t="shared" si="9507"/>
        <v>13</v>
      </c>
      <c r="D9291" s="149" t="str">
        <f>+VLOOKUP($A9291,mUNICIPIOS!$B$4:$F$343,2,0)</f>
        <v>Quiché</v>
      </c>
      <c r="E9291" s="149">
        <f>+VLOOKUP($A9291,mUNICIPIOS!$B$4:$F$343,3,0)</f>
        <v>1416</v>
      </c>
      <c r="F9291" s="149" t="str">
        <f>+VLOOKUP($A9291,mUNICIPIOS!$B$4:$F$343,4,0)</f>
        <v>Sacapulas</v>
      </c>
      <c r="G9291" s="139" t="str">
        <f t="shared" ref="G9291:K9291" si="9537">+G9253</f>
        <v>03</v>
      </c>
      <c r="H9291" t="str">
        <f t="shared" si="9537"/>
        <v>ISP</v>
      </c>
      <c r="I9291" t="str">
        <f t="shared" si="9537"/>
        <v>Índice de Servicios Públicos</v>
      </c>
      <c r="J9291" t="str">
        <f t="shared" si="9537"/>
        <v>03-02</v>
      </c>
      <c r="K9291" t="str">
        <f t="shared" si="9537"/>
        <v>Control de la calidad del servicio público de agua</v>
      </c>
      <c r="L9291" s="150">
        <f>+VLOOKUP($E9291,ISP_2018!$B$8:$T$347,6,0)</f>
        <v>0</v>
      </c>
      <c r="M9291" s="142" t="str">
        <f>+VLOOKUP($E9291,ISP_2018!$B$8:$T$347,7,0)</f>
        <v>Bajo</v>
      </c>
    </row>
    <row r="9292" spans="1:13" x14ac:dyDescent="0.3">
      <c r="A9292" s="139">
        <f t="shared" si="9505"/>
        <v>245</v>
      </c>
      <c r="B9292" s="148">
        <f t="shared" si="9507"/>
        <v>14</v>
      </c>
      <c r="D9292" s="149" t="str">
        <f>+VLOOKUP($A9292,mUNICIPIOS!$B$4:$F$343,2,0)</f>
        <v>Quiché</v>
      </c>
      <c r="E9292" s="149">
        <f>+VLOOKUP($A9292,mUNICIPIOS!$B$4:$F$343,3,0)</f>
        <v>1416</v>
      </c>
      <c r="F9292" s="149" t="str">
        <f>+VLOOKUP($A9292,mUNICIPIOS!$B$4:$F$343,4,0)</f>
        <v>Sacapulas</v>
      </c>
      <c r="G9292" s="139" t="str">
        <f t="shared" ref="G9292:K9292" si="9538">+G9254</f>
        <v>03</v>
      </c>
      <c r="H9292" t="str">
        <f t="shared" si="9538"/>
        <v>ISP</v>
      </c>
      <c r="I9292" t="str">
        <f t="shared" si="9538"/>
        <v>Índice de Servicios Públicos</v>
      </c>
      <c r="J9292" t="str">
        <f t="shared" si="9538"/>
        <v>03-03</v>
      </c>
      <c r="K9292" t="str">
        <f t="shared" si="9538"/>
        <v>Disposición  y tratamiento  de aguas residuales</v>
      </c>
      <c r="L9292" s="150">
        <f>+VLOOKUP($E9292,ISP_2018!$B$8:$T$347,9,0)</f>
        <v>0</v>
      </c>
      <c r="M9292" s="142" t="str">
        <f>+VLOOKUP($E9292,ISP_2018!$B$8:$T$347,10,0)</f>
        <v>Bajo</v>
      </c>
    </row>
    <row r="9293" spans="1:13" x14ac:dyDescent="0.3">
      <c r="A9293" s="139">
        <f t="shared" si="9505"/>
        <v>245</v>
      </c>
      <c r="B9293" s="148">
        <f t="shared" si="9507"/>
        <v>15</v>
      </c>
      <c r="D9293" s="149" t="str">
        <f>+VLOOKUP($A9293,mUNICIPIOS!$B$4:$F$343,2,0)</f>
        <v>Quiché</v>
      </c>
      <c r="E9293" s="149">
        <f>+VLOOKUP($A9293,mUNICIPIOS!$B$4:$F$343,3,0)</f>
        <v>1416</v>
      </c>
      <c r="F9293" s="149" t="str">
        <f>+VLOOKUP($A9293,mUNICIPIOS!$B$4:$F$343,4,0)</f>
        <v>Sacapulas</v>
      </c>
      <c r="G9293" s="139" t="str">
        <f t="shared" ref="G9293:K9293" si="9539">+G9255</f>
        <v>03</v>
      </c>
      <c r="H9293" t="str">
        <f t="shared" si="9539"/>
        <v>ISP</v>
      </c>
      <c r="I9293" t="str">
        <f t="shared" si="9539"/>
        <v>Índice de Servicios Públicos</v>
      </c>
      <c r="J9293" t="str">
        <f t="shared" si="9539"/>
        <v>03-04</v>
      </c>
      <c r="K9293" t="str">
        <f t="shared" si="9539"/>
        <v>Gestión y manejo de los residuos y desechos sólidos</v>
      </c>
      <c r="L9293" s="150">
        <f>+VLOOKUP($E9293,ISP_2018!$B$8:$T$347,12,0)</f>
        <v>0.32215617223984649</v>
      </c>
      <c r="M9293" s="142" t="str">
        <f>+VLOOKUP($E9293,ISP_2018!$B$8:$T$347,13,0)</f>
        <v>Medio bajo</v>
      </c>
    </row>
    <row r="9294" spans="1:13" x14ac:dyDescent="0.3">
      <c r="A9294" s="139">
        <f t="shared" si="9505"/>
        <v>245</v>
      </c>
      <c r="B9294" s="148">
        <f t="shared" si="9507"/>
        <v>16</v>
      </c>
      <c r="D9294" s="149" t="str">
        <f>+VLOOKUP($A9294,mUNICIPIOS!$B$4:$F$343,2,0)</f>
        <v>Quiché</v>
      </c>
      <c r="E9294" s="149">
        <f>+VLOOKUP($A9294,mUNICIPIOS!$B$4:$F$343,3,0)</f>
        <v>1416</v>
      </c>
      <c r="F9294" s="149" t="str">
        <f>+VLOOKUP($A9294,mUNICIPIOS!$B$4:$F$343,4,0)</f>
        <v>Sacapulas</v>
      </c>
      <c r="G9294" s="139" t="str">
        <f t="shared" ref="G9294:K9294" si="9540">+G9256</f>
        <v>03</v>
      </c>
      <c r="H9294" t="str">
        <f t="shared" si="9540"/>
        <v>ISP</v>
      </c>
      <c r="I9294" t="str">
        <f t="shared" si="9540"/>
        <v>Índice de Servicios Públicos</v>
      </c>
      <c r="J9294" t="str">
        <f t="shared" si="9540"/>
        <v>03-05</v>
      </c>
      <c r="K9294" t="str">
        <f t="shared" si="9540"/>
        <v>Gestión de servicios públicos municipales</v>
      </c>
      <c r="L9294" s="150">
        <f>+VLOOKUP($E9294,ISP_2018!$B$8:$T$347,15,0)</f>
        <v>0.29032258064516131</v>
      </c>
      <c r="M9294" s="142" t="str">
        <f>+VLOOKUP($E9294,ISP_2018!$B$8:$T$347,16,0)</f>
        <v>Medio bajo</v>
      </c>
    </row>
    <row r="9295" spans="1:13" x14ac:dyDescent="0.3">
      <c r="A9295" s="139">
        <f t="shared" si="9505"/>
        <v>245</v>
      </c>
      <c r="B9295" s="148">
        <f t="shared" si="9507"/>
        <v>17</v>
      </c>
      <c r="D9295" s="149" t="str">
        <f>+VLOOKUP($A9295,mUNICIPIOS!$B$4:$F$343,2,0)</f>
        <v>Quiché</v>
      </c>
      <c r="E9295" s="149">
        <f>+VLOOKUP($A9295,mUNICIPIOS!$B$4:$F$343,3,0)</f>
        <v>1416</v>
      </c>
      <c r="F9295" s="149" t="str">
        <f>+VLOOKUP($A9295,mUNICIPIOS!$B$4:$F$343,4,0)</f>
        <v>Sacapulas</v>
      </c>
      <c r="G9295" s="139" t="str">
        <f t="shared" ref="G9295:K9295" si="9541">+G9257</f>
        <v>03</v>
      </c>
      <c r="H9295" t="str">
        <f t="shared" si="9541"/>
        <v>ISP</v>
      </c>
      <c r="I9295" t="str">
        <f t="shared" si="9541"/>
        <v>Índice de Servicios Públicos</v>
      </c>
      <c r="J9295" t="str">
        <f t="shared" si="9541"/>
        <v>INDICE</v>
      </c>
      <c r="K9295">
        <f t="shared" si="9541"/>
        <v>0</v>
      </c>
      <c r="L9295" s="150">
        <f>+VLOOKUP($E9295,ISP_2018!$B$8:$T$347,18,0)</f>
        <v>0.13195382828661301</v>
      </c>
      <c r="M9295" s="142" t="str">
        <f>+VLOOKUP($E9295,ISP_2018!$B$8:$T$347,19,0)</f>
        <v>Bajo</v>
      </c>
    </row>
    <row r="9296" spans="1:13" x14ac:dyDescent="0.3">
      <c r="A9296" s="139">
        <f t="shared" si="9505"/>
        <v>245</v>
      </c>
      <c r="B9296" s="148">
        <f t="shared" si="9507"/>
        <v>18</v>
      </c>
      <c r="D9296" s="149" t="str">
        <f>+VLOOKUP($A9296,mUNICIPIOS!$B$4:$F$343,2,0)</f>
        <v>Quiché</v>
      </c>
      <c r="E9296" s="149">
        <f>+VLOOKUP($A9296,mUNICIPIOS!$B$4:$F$343,3,0)</f>
        <v>1416</v>
      </c>
      <c r="F9296" s="149" t="str">
        <f>+VLOOKUP($A9296,mUNICIPIOS!$B$4:$F$343,4,0)</f>
        <v>Sacapulas</v>
      </c>
      <c r="G9296" s="139" t="str">
        <f t="shared" ref="G9296:K9296" si="9542">+G9258</f>
        <v>04</v>
      </c>
      <c r="H9296" t="str">
        <f t="shared" si="9542"/>
        <v>IGA</v>
      </c>
      <c r="I9296" t="str">
        <f t="shared" si="9542"/>
        <v>Índice de Gestión Administrativa</v>
      </c>
      <c r="J9296" t="str">
        <f t="shared" si="9542"/>
        <v>04-01</v>
      </c>
      <c r="K9296" t="str">
        <f t="shared" si="9542"/>
        <v>Existencia de elementos de atención municipal orientada al vecino</v>
      </c>
      <c r="L9296" s="150">
        <f>+VLOOKUP($E9296,IGA_2018!$B$8:$N$347,3,0)</f>
        <v>0.5</v>
      </c>
      <c r="M9296" s="142" t="str">
        <f>+VLOOKUP($E9296,IGA_2018!$B$8:$N$347,4,0)</f>
        <v>Medio</v>
      </c>
    </row>
    <row r="9297" spans="1:13" x14ac:dyDescent="0.3">
      <c r="A9297" s="139">
        <f t="shared" si="9505"/>
        <v>245</v>
      </c>
      <c r="B9297" s="148">
        <f t="shared" si="9507"/>
        <v>19</v>
      </c>
      <c r="D9297" s="149" t="str">
        <f>+VLOOKUP($A9297,mUNICIPIOS!$B$4:$F$343,2,0)</f>
        <v>Quiché</v>
      </c>
      <c r="E9297" s="149">
        <f>+VLOOKUP($A9297,mUNICIPIOS!$B$4:$F$343,3,0)</f>
        <v>1416</v>
      </c>
      <c r="F9297" s="149" t="str">
        <f>+VLOOKUP($A9297,mUNICIPIOS!$B$4:$F$343,4,0)</f>
        <v>Sacapulas</v>
      </c>
      <c r="G9297" s="139" t="str">
        <f t="shared" ref="G9297:K9297" si="9543">+G9259</f>
        <v>04</v>
      </c>
      <c r="H9297" t="str">
        <f t="shared" si="9543"/>
        <v>IGA</v>
      </c>
      <c r="I9297" t="str">
        <f t="shared" si="9543"/>
        <v>Índice de Gestión Administrativa</v>
      </c>
      <c r="J9297" t="str">
        <f t="shared" si="9543"/>
        <v>04-02</v>
      </c>
      <c r="K9297" t="str">
        <f t="shared" si="9543"/>
        <v>Gestión del recurso humano.</v>
      </c>
      <c r="L9297" s="150">
        <f>+VLOOKUP($E9297,IGA_2018!$B$8:$N$347,6,0)</f>
        <v>0.38114859644604698</v>
      </c>
      <c r="M9297" s="142" t="str">
        <f>+VLOOKUP($E9297,IGA_2018!$B$8:$N$347,7,0)</f>
        <v>Medio bajo</v>
      </c>
    </row>
    <row r="9298" spans="1:13" x14ac:dyDescent="0.3">
      <c r="A9298" s="139">
        <f t="shared" si="9505"/>
        <v>245</v>
      </c>
      <c r="B9298" s="148">
        <f t="shared" si="9507"/>
        <v>20</v>
      </c>
      <c r="D9298" s="149" t="str">
        <f>+VLOOKUP($A9298,mUNICIPIOS!$B$4:$F$343,2,0)</f>
        <v>Quiché</v>
      </c>
      <c r="E9298" s="149">
        <f>+VLOOKUP($A9298,mUNICIPIOS!$B$4:$F$343,3,0)</f>
        <v>1416</v>
      </c>
      <c r="F9298" s="149" t="str">
        <f>+VLOOKUP($A9298,mUNICIPIOS!$B$4:$F$343,4,0)</f>
        <v>Sacapulas</v>
      </c>
      <c r="G9298" s="139" t="str">
        <f t="shared" ref="G9298:K9298" si="9544">+G9260</f>
        <v>04</v>
      </c>
      <c r="H9298" t="str">
        <f t="shared" si="9544"/>
        <v>IGA</v>
      </c>
      <c r="I9298" t="str">
        <f t="shared" si="9544"/>
        <v>Índice de Gestión Administrativa</v>
      </c>
      <c r="J9298" t="str">
        <f t="shared" si="9544"/>
        <v>04-03</v>
      </c>
      <c r="K9298" t="str">
        <f t="shared" si="9544"/>
        <v>Existencia de oficinas municipales con instrumentos de gestión.</v>
      </c>
      <c r="L9298" s="150">
        <f>+VLOOKUP($E9298,IGA_2018!$B$8:$N$347,9,0)</f>
        <v>0.3482142857142857</v>
      </c>
      <c r="M9298" s="142" t="str">
        <f>+VLOOKUP($E9298,IGA_2018!$B$8:$N$347,10,0)</f>
        <v>Medio bajo</v>
      </c>
    </row>
    <row r="9299" spans="1:13" x14ac:dyDescent="0.3">
      <c r="A9299" s="139">
        <f t="shared" si="9505"/>
        <v>245</v>
      </c>
      <c r="B9299" s="148">
        <f t="shared" si="9507"/>
        <v>21</v>
      </c>
      <c r="D9299" s="149" t="str">
        <f>+VLOOKUP($A9299,mUNICIPIOS!$B$4:$F$343,2,0)</f>
        <v>Quiché</v>
      </c>
      <c r="E9299" s="149">
        <f>+VLOOKUP($A9299,mUNICIPIOS!$B$4:$F$343,3,0)</f>
        <v>1416</v>
      </c>
      <c r="F9299" s="149" t="str">
        <f>+VLOOKUP($A9299,mUNICIPIOS!$B$4:$F$343,4,0)</f>
        <v>Sacapulas</v>
      </c>
      <c r="G9299" s="139" t="str">
        <f t="shared" ref="G9299:K9299" si="9545">+G9261</f>
        <v>04</v>
      </c>
      <c r="H9299" t="str">
        <f t="shared" si="9545"/>
        <v>IGA</v>
      </c>
      <c r="I9299" t="str">
        <f t="shared" si="9545"/>
        <v>Índice de Gestión Administrativa</v>
      </c>
      <c r="J9299" t="str">
        <f t="shared" si="9545"/>
        <v>INDICE</v>
      </c>
      <c r="K9299">
        <f t="shared" si="9545"/>
        <v>0</v>
      </c>
      <c r="L9299" s="150">
        <f>+VLOOKUP($E9299,IGA_2018!$B$8:$N$347,12,0)</f>
        <v>0.40527700875611639</v>
      </c>
      <c r="M9299" s="142" t="str">
        <f>+VLOOKUP($E9299,IGA_2018!$B$8:$N$347,13,0)</f>
        <v>Medio</v>
      </c>
    </row>
    <row r="9300" spans="1:13" x14ac:dyDescent="0.3">
      <c r="A9300" s="139">
        <f t="shared" si="9505"/>
        <v>245</v>
      </c>
      <c r="B9300" s="148">
        <f t="shared" si="9507"/>
        <v>22</v>
      </c>
      <c r="D9300" s="149" t="str">
        <f>+VLOOKUP($A9300,mUNICIPIOS!$B$4:$F$343,2,0)</f>
        <v>Quiché</v>
      </c>
      <c r="E9300" s="149">
        <f>+VLOOKUP($A9300,mUNICIPIOS!$B$4:$F$343,3,0)</f>
        <v>1416</v>
      </c>
      <c r="F9300" s="149" t="str">
        <f>+VLOOKUP($A9300,mUNICIPIOS!$B$4:$F$343,4,0)</f>
        <v>Sacapulas</v>
      </c>
      <c r="G9300" s="139" t="str">
        <f t="shared" ref="G9300:K9300" si="9546">+G9262</f>
        <v>05</v>
      </c>
      <c r="H9300" t="str">
        <f t="shared" si="9546"/>
        <v>IGF</v>
      </c>
      <c r="I9300" t="str">
        <f t="shared" si="9546"/>
        <v>Índice de Gestión Financiera</v>
      </c>
      <c r="J9300" t="str">
        <f t="shared" si="9546"/>
        <v>05-01</v>
      </c>
      <c r="K9300" t="str">
        <f t="shared" si="9546"/>
        <v>Autonomía financiera municipal</v>
      </c>
      <c r="L9300" s="150">
        <f>+VLOOKUP($E9300,IGF_2018!$B$8:$Z$347,3,0)</f>
        <v>0.11658313823871826</v>
      </c>
      <c r="M9300" s="142" t="str">
        <f>+VLOOKUP($E9300,IGF_2018!$B$8:$Z$347,4,0)</f>
        <v>Bajo</v>
      </c>
    </row>
    <row r="9301" spans="1:13" x14ac:dyDescent="0.3">
      <c r="A9301" s="139">
        <f t="shared" si="9505"/>
        <v>245</v>
      </c>
      <c r="B9301" s="148">
        <f t="shared" si="9507"/>
        <v>23</v>
      </c>
      <c r="D9301" s="149" t="str">
        <f>+VLOOKUP($A9301,mUNICIPIOS!$B$4:$F$343,2,0)</f>
        <v>Quiché</v>
      </c>
      <c r="E9301" s="149">
        <f>+VLOOKUP($A9301,mUNICIPIOS!$B$4:$F$343,3,0)</f>
        <v>1416</v>
      </c>
      <c r="F9301" s="149" t="str">
        <f>+VLOOKUP($A9301,mUNICIPIOS!$B$4:$F$343,4,0)</f>
        <v>Sacapulas</v>
      </c>
      <c r="G9301" s="139" t="str">
        <f t="shared" ref="G9301:K9301" si="9547">+G9263</f>
        <v>05</v>
      </c>
      <c r="H9301" t="str">
        <f t="shared" si="9547"/>
        <v>IGF</v>
      </c>
      <c r="I9301" t="str">
        <f t="shared" si="9547"/>
        <v>Índice de Gestión Financiera</v>
      </c>
      <c r="J9301" t="str">
        <f t="shared" si="9547"/>
        <v>05-02</v>
      </c>
      <c r="K9301" t="str">
        <f t="shared" si="9547"/>
        <v xml:space="preserve">Ingresos propios por habitante -sin regalías- </v>
      </c>
      <c r="L9301" s="150">
        <f>+VLOOKUP($E9301,IGF_2018!$B$8:$Z$347,6,0)</f>
        <v>3.8408436860828628E-2</v>
      </c>
      <c r="M9301" s="142" t="str">
        <f>+VLOOKUP($E9301,IGF_2018!$B$8:$Z$347,7,0)</f>
        <v>Bajo</v>
      </c>
    </row>
    <row r="9302" spans="1:13" x14ac:dyDescent="0.3">
      <c r="A9302" s="139">
        <f t="shared" si="9505"/>
        <v>245</v>
      </c>
      <c r="B9302" s="148">
        <f t="shared" si="9507"/>
        <v>24</v>
      </c>
      <c r="D9302" s="149" t="str">
        <f>+VLOOKUP($A9302,mUNICIPIOS!$B$4:$F$343,2,0)</f>
        <v>Quiché</v>
      </c>
      <c r="E9302" s="149">
        <f>+VLOOKUP($A9302,mUNICIPIOS!$B$4:$F$343,3,0)</f>
        <v>1416</v>
      </c>
      <c r="F9302" s="149" t="str">
        <f>+VLOOKUP($A9302,mUNICIPIOS!$B$4:$F$343,4,0)</f>
        <v>Sacapulas</v>
      </c>
      <c r="G9302" s="139" t="str">
        <f t="shared" ref="G9302:K9302" si="9548">+G9264</f>
        <v>05</v>
      </c>
      <c r="H9302" t="str">
        <f t="shared" si="9548"/>
        <v>IGF</v>
      </c>
      <c r="I9302" t="str">
        <f t="shared" si="9548"/>
        <v>Índice de Gestión Financiera</v>
      </c>
      <c r="J9302" t="str">
        <f t="shared" si="9548"/>
        <v>05-03</v>
      </c>
      <c r="K9302" t="str">
        <f t="shared" si="9548"/>
        <v>Ingresos del IUSI en relación a los ingresos propios -sin regalías-</v>
      </c>
      <c r="L9302" s="150">
        <f>+VLOOKUP($E9302,IGF_2018!$B$8:$Z$347,9,0)</f>
        <v>3.6584349070378449E-4</v>
      </c>
      <c r="M9302" s="142" t="str">
        <f>+VLOOKUP($E9302,IGF_2018!$B$8:$Z$347,10,0)</f>
        <v>Bajo</v>
      </c>
    </row>
    <row r="9303" spans="1:13" x14ac:dyDescent="0.3">
      <c r="A9303" s="139">
        <f t="shared" si="9505"/>
        <v>245</v>
      </c>
      <c r="B9303" s="148">
        <f t="shared" si="9507"/>
        <v>25</v>
      </c>
      <c r="D9303" s="149" t="str">
        <f>+VLOOKUP($A9303,mUNICIPIOS!$B$4:$F$343,2,0)</f>
        <v>Quiché</v>
      </c>
      <c r="E9303" s="149">
        <f>+VLOOKUP($A9303,mUNICIPIOS!$B$4:$F$343,3,0)</f>
        <v>1416</v>
      </c>
      <c r="F9303" s="149" t="str">
        <f>+VLOOKUP($A9303,mUNICIPIOS!$B$4:$F$343,4,0)</f>
        <v>Sacapulas</v>
      </c>
      <c r="G9303" s="139" t="str">
        <f t="shared" ref="G9303:K9303" si="9549">+G9265</f>
        <v>05</v>
      </c>
      <c r="H9303" t="str">
        <f t="shared" si="9549"/>
        <v>IGF</v>
      </c>
      <c r="I9303" t="str">
        <f t="shared" si="9549"/>
        <v>Índice de Gestión Financiera</v>
      </c>
      <c r="J9303" t="str">
        <f t="shared" si="9549"/>
        <v>05-04</v>
      </c>
      <c r="K9303" t="str">
        <f t="shared" si="9549"/>
        <v>Inversión anual en capital fijo por habitante</v>
      </c>
      <c r="L9303" s="150">
        <f>+VLOOKUP($E9303,IGF_2018!$B$8:$Z$347,12,0)</f>
        <v>5.9810296946949892E-2</v>
      </c>
      <c r="M9303" s="142" t="str">
        <f>+VLOOKUP($E9303,IGF_2018!$B$8:$Z$347,13,0)</f>
        <v>Bajo</v>
      </c>
    </row>
    <row r="9304" spans="1:13" x14ac:dyDescent="0.3">
      <c r="A9304" s="139">
        <f t="shared" si="9505"/>
        <v>245</v>
      </c>
      <c r="B9304" s="148">
        <f t="shared" si="9507"/>
        <v>26</v>
      </c>
      <c r="D9304" s="149" t="str">
        <f>+VLOOKUP($A9304,mUNICIPIOS!$B$4:$F$343,2,0)</f>
        <v>Quiché</v>
      </c>
      <c r="E9304" s="149">
        <f>+VLOOKUP($A9304,mUNICIPIOS!$B$4:$F$343,3,0)</f>
        <v>1416</v>
      </c>
      <c r="F9304" s="149" t="str">
        <f>+VLOOKUP($A9304,mUNICIPIOS!$B$4:$F$343,4,0)</f>
        <v>Sacapulas</v>
      </c>
      <c r="G9304" s="139" t="str">
        <f t="shared" ref="G9304:K9304" si="9550">+G9266</f>
        <v>05</v>
      </c>
      <c r="H9304" t="str">
        <f t="shared" si="9550"/>
        <v>IGF</v>
      </c>
      <c r="I9304" t="str">
        <f t="shared" si="9550"/>
        <v>Índice de Gestión Financiera</v>
      </c>
      <c r="J9304" t="str">
        <f t="shared" si="9550"/>
        <v>05-05</v>
      </c>
      <c r="K9304" t="str">
        <f t="shared" si="9550"/>
        <v>Inversión anual en capital fijo con recursos percibidos por ingresos propios</v>
      </c>
      <c r="L9304" s="150">
        <f>+VLOOKUP($E9304,IGF_2018!$B$8:$Z$347,15,0)</f>
        <v>0</v>
      </c>
      <c r="M9304" s="142" t="str">
        <f>+VLOOKUP($E9304,IGF_2018!$B$8:$Z$347,16,0)</f>
        <v>Bajo</v>
      </c>
    </row>
    <row r="9305" spans="1:13" x14ac:dyDescent="0.3">
      <c r="A9305" s="139">
        <f t="shared" si="9505"/>
        <v>245</v>
      </c>
      <c r="B9305" s="148">
        <f t="shared" si="9507"/>
        <v>27</v>
      </c>
      <c r="D9305" s="149" t="str">
        <f>+VLOOKUP($A9305,mUNICIPIOS!$B$4:$F$343,2,0)</f>
        <v>Quiché</v>
      </c>
      <c r="E9305" s="149">
        <f>+VLOOKUP($A9305,mUNICIPIOS!$B$4:$F$343,3,0)</f>
        <v>1416</v>
      </c>
      <c r="F9305" s="149" t="str">
        <f>+VLOOKUP($A9305,mUNICIPIOS!$B$4:$F$343,4,0)</f>
        <v>Sacapulas</v>
      </c>
      <c r="G9305" s="139" t="str">
        <f t="shared" ref="G9305:K9305" si="9551">+G9267</f>
        <v>05</v>
      </c>
      <c r="H9305" t="str">
        <f t="shared" si="9551"/>
        <v>IGF</v>
      </c>
      <c r="I9305" t="str">
        <f t="shared" si="9551"/>
        <v>Índice de Gestión Financiera</v>
      </c>
      <c r="J9305" t="str">
        <f t="shared" si="9551"/>
        <v>05-06</v>
      </c>
      <c r="K9305" t="str">
        <f t="shared" si="9551"/>
        <v xml:space="preserve">Inversión anual en capital fijo con recursos percibidos por transferencias del Gobierno Central </v>
      </c>
      <c r="L9305" s="150">
        <f>+VLOOKUP($E9305,IGF_2018!$B$8:$Z$347,18,0)</f>
        <v>0.25724645357264692</v>
      </c>
      <c r="M9305" s="142" t="str">
        <f>+VLOOKUP($E9305,IGF_2018!$B$8:$Z$347,19,0)</f>
        <v>Medio bajo</v>
      </c>
    </row>
    <row r="9306" spans="1:13" x14ac:dyDescent="0.3">
      <c r="A9306" s="139">
        <f t="shared" si="9505"/>
        <v>245</v>
      </c>
      <c r="B9306" s="148">
        <f t="shared" si="9507"/>
        <v>28</v>
      </c>
      <c r="D9306" s="149" t="str">
        <f>+VLOOKUP($A9306,mUNICIPIOS!$B$4:$F$343,2,0)</f>
        <v>Quiché</v>
      </c>
      <c r="E9306" s="149">
        <f>+VLOOKUP($A9306,mUNICIPIOS!$B$4:$F$343,3,0)</f>
        <v>1416</v>
      </c>
      <c r="F9306" s="149" t="str">
        <f>+VLOOKUP($A9306,mUNICIPIOS!$B$4:$F$343,4,0)</f>
        <v>Sacapulas</v>
      </c>
      <c r="G9306" s="139" t="str">
        <f t="shared" ref="G9306:K9306" si="9552">+G9268</f>
        <v>05</v>
      </c>
      <c r="H9306" t="str">
        <f t="shared" si="9552"/>
        <v>IGF</v>
      </c>
      <c r="I9306" t="str">
        <f t="shared" si="9552"/>
        <v>Índice de Gestión Financiera</v>
      </c>
      <c r="J9306" t="str">
        <f t="shared" si="9552"/>
        <v>05-07</v>
      </c>
      <c r="K9306" t="str">
        <f t="shared" si="9552"/>
        <v>Financiamiento por endeudamiento municipal</v>
      </c>
      <c r="L9306" s="150">
        <f>+VLOOKUP($E9306,IGF_2018!$B$8:$Z$347,21,0)</f>
        <v>1</v>
      </c>
      <c r="M9306" s="142" t="str">
        <f>+VLOOKUP($E9306,IGF_2018!$B$8:$Z$347,22,0)</f>
        <v>Alto</v>
      </c>
    </row>
    <row r="9307" spans="1:13" x14ac:dyDescent="0.3">
      <c r="A9307" s="139">
        <f t="shared" si="9505"/>
        <v>245</v>
      </c>
      <c r="B9307" s="148">
        <f t="shared" si="9507"/>
        <v>29</v>
      </c>
      <c r="D9307" s="149" t="str">
        <f>+VLOOKUP($A9307,mUNICIPIOS!$B$4:$F$343,2,0)</f>
        <v>Quiché</v>
      </c>
      <c r="E9307" s="149">
        <f>+VLOOKUP($A9307,mUNICIPIOS!$B$4:$F$343,3,0)</f>
        <v>1416</v>
      </c>
      <c r="F9307" s="149" t="str">
        <f>+VLOOKUP($A9307,mUNICIPIOS!$B$4:$F$343,4,0)</f>
        <v>Sacapulas</v>
      </c>
      <c r="G9307" s="139" t="str">
        <f t="shared" ref="G9307:K9307" si="9553">+G9269</f>
        <v>05</v>
      </c>
      <c r="H9307" t="str">
        <f t="shared" si="9553"/>
        <v>IGF</v>
      </c>
      <c r="I9307" t="str">
        <f t="shared" si="9553"/>
        <v>Índice de Gestión Financiera</v>
      </c>
      <c r="J9307" t="str">
        <f t="shared" si="9553"/>
        <v>INDICE</v>
      </c>
      <c r="K9307">
        <f t="shared" si="9553"/>
        <v>0</v>
      </c>
      <c r="L9307" s="150">
        <f>+VLOOKUP($E9307,IGF_2018!$B$8:$Z$347,24,0)</f>
        <v>0.26274057442093945</v>
      </c>
      <c r="M9307" s="142" t="str">
        <f>+VLOOKUP($E9307,IGF_2018!$B$8:$Z$347,25,0)</f>
        <v>Medio bajo</v>
      </c>
    </row>
    <row r="9308" spans="1:13" x14ac:dyDescent="0.3">
      <c r="A9308" s="139">
        <f t="shared" si="9505"/>
        <v>245</v>
      </c>
      <c r="B9308" s="148">
        <f t="shared" si="9507"/>
        <v>30</v>
      </c>
      <c r="D9308" s="149" t="str">
        <f>+VLOOKUP($A9308,mUNICIPIOS!$B$4:$F$343,2,0)</f>
        <v>Quiché</v>
      </c>
      <c r="E9308" s="149">
        <f>+VLOOKUP($A9308,mUNICIPIOS!$B$4:$F$343,3,0)</f>
        <v>1416</v>
      </c>
      <c r="F9308" s="149" t="str">
        <f>+VLOOKUP($A9308,mUNICIPIOS!$B$4:$F$343,4,0)</f>
        <v>Sacapulas</v>
      </c>
      <c r="G9308" s="139" t="str">
        <f t="shared" ref="G9308:K9308" si="9554">+G9270</f>
        <v>06</v>
      </c>
      <c r="H9308" t="str">
        <f t="shared" si="9554"/>
        <v>IGE</v>
      </c>
      <c r="I9308" t="str">
        <f t="shared" si="9554"/>
        <v>Índice de Gestión Estratégica</v>
      </c>
      <c r="J9308" t="str">
        <f t="shared" si="9554"/>
        <v>06-01</v>
      </c>
      <c r="K9308" t="str">
        <f t="shared" si="9554"/>
        <v>Ejecución del Plan Operativo Anual  (POA)</v>
      </c>
      <c r="L9308" s="150">
        <f>+VLOOKUP($E9308,IGE_2018!$B$8:$Z$347,3,0)</f>
        <v>0</v>
      </c>
      <c r="M9308" s="142" t="str">
        <f>+VLOOKUP($E9308,IGE_2018!$B$8:$Z$347,4,0)</f>
        <v>Bajo</v>
      </c>
    </row>
    <row r="9309" spans="1:13" x14ac:dyDescent="0.3">
      <c r="A9309" s="139">
        <f t="shared" si="9505"/>
        <v>245</v>
      </c>
      <c r="B9309" s="148">
        <f t="shared" si="9507"/>
        <v>31</v>
      </c>
      <c r="D9309" s="149" t="str">
        <f>+VLOOKUP($A9309,mUNICIPIOS!$B$4:$F$343,2,0)</f>
        <v>Quiché</v>
      </c>
      <c r="E9309" s="149">
        <f>+VLOOKUP($A9309,mUNICIPIOS!$B$4:$F$343,3,0)</f>
        <v>1416</v>
      </c>
      <c r="F9309" s="149" t="str">
        <f>+VLOOKUP($A9309,mUNICIPIOS!$B$4:$F$343,4,0)</f>
        <v>Sacapulas</v>
      </c>
      <c r="G9309" s="139" t="str">
        <f t="shared" ref="G9309:K9309" si="9555">+G9271</f>
        <v>06</v>
      </c>
      <c r="H9309" t="str">
        <f t="shared" si="9555"/>
        <v>IGE</v>
      </c>
      <c r="I9309" t="str">
        <f t="shared" si="9555"/>
        <v>Índice de Gestión Estratégica</v>
      </c>
      <c r="J9309" t="str">
        <f t="shared" si="9555"/>
        <v>06-02</v>
      </c>
      <c r="K9309" t="str">
        <f t="shared" si="9555"/>
        <v>Relación Plan de Desarrollo Municipal y Ordenamiento Territorial (PDM-OT) - Plan Estratégico Institucional (PEI) - Plan Operativo Multianual (POM) - Plan Operativo Anual (POA)</v>
      </c>
      <c r="L9309" s="150">
        <f>+VLOOKUP($E9309,IGE_2018!$B$8:$Z$347,6,0)</f>
        <v>0.7</v>
      </c>
      <c r="M9309" s="142" t="str">
        <f>+VLOOKUP($E9309,IGE_2018!$B$8:$Z$347,7,0)</f>
        <v>Medio alto</v>
      </c>
    </row>
    <row r="9310" spans="1:13" x14ac:dyDescent="0.3">
      <c r="A9310" s="139">
        <f t="shared" si="9505"/>
        <v>245</v>
      </c>
      <c r="B9310" s="148">
        <f t="shared" si="9507"/>
        <v>32</v>
      </c>
      <c r="D9310" s="149" t="str">
        <f>+VLOOKUP($A9310,mUNICIPIOS!$B$4:$F$343,2,0)</f>
        <v>Quiché</v>
      </c>
      <c r="E9310" s="149">
        <f>+VLOOKUP($A9310,mUNICIPIOS!$B$4:$F$343,3,0)</f>
        <v>1416</v>
      </c>
      <c r="F9310" s="149" t="str">
        <f>+VLOOKUP($A9310,mUNICIPIOS!$B$4:$F$343,4,0)</f>
        <v>Sacapulas</v>
      </c>
      <c r="G9310" s="139" t="str">
        <f t="shared" ref="G9310:K9310" si="9556">+G9272</f>
        <v>06</v>
      </c>
      <c r="H9310" t="str">
        <f t="shared" si="9556"/>
        <v>IGE</v>
      </c>
      <c r="I9310" t="str">
        <f t="shared" si="9556"/>
        <v>Índice de Gestión Estratégica</v>
      </c>
      <c r="J9310" t="str">
        <f t="shared" si="9556"/>
        <v>06-03</v>
      </c>
      <c r="K9310" t="str">
        <f t="shared" si="9556"/>
        <v>Presupuesto de egresos relacionado a competencias municipales que responden a prioridades nacionales de desarrollo.</v>
      </c>
      <c r="L9310" s="150">
        <f>+VLOOKUP($E9310,IGE_2018!$B$8:$Z$347,9,0)</f>
        <v>0.23834587460361756</v>
      </c>
      <c r="M9310" s="142" t="str">
        <f>+VLOOKUP($E9310,IGE_2018!$B$8:$Z$347,10,0)</f>
        <v>Medio bajo</v>
      </c>
    </row>
    <row r="9311" spans="1:13" x14ac:dyDescent="0.3">
      <c r="A9311" s="139">
        <f t="shared" si="9505"/>
        <v>245</v>
      </c>
      <c r="B9311" s="148">
        <f t="shared" si="9507"/>
        <v>33</v>
      </c>
      <c r="D9311" s="149" t="str">
        <f>+VLOOKUP($A9311,mUNICIPIOS!$B$4:$F$343,2,0)</f>
        <v>Quiché</v>
      </c>
      <c r="E9311" s="149">
        <f>+VLOOKUP($A9311,mUNICIPIOS!$B$4:$F$343,3,0)</f>
        <v>1416</v>
      </c>
      <c r="F9311" s="149" t="str">
        <f>+VLOOKUP($A9311,mUNICIPIOS!$B$4:$F$343,4,0)</f>
        <v>Sacapulas</v>
      </c>
      <c r="G9311" s="139" t="str">
        <f t="shared" ref="G9311:K9311" si="9557">+G9273</f>
        <v>06</v>
      </c>
      <c r="H9311" t="str">
        <f t="shared" si="9557"/>
        <v>IGE</v>
      </c>
      <c r="I9311" t="str">
        <f t="shared" si="9557"/>
        <v>Índice de Gestión Estratégica</v>
      </c>
      <c r="J9311" t="str">
        <f t="shared" si="9557"/>
        <v>06-04</v>
      </c>
      <c r="K9311" t="str">
        <f t="shared" si="9557"/>
        <v>Institucionalización de la gestión ordenada del territorio</v>
      </c>
      <c r="L9311" s="150">
        <f>+VLOOKUP($E9311,IGE_2018!$B$8:$Z$347,12,0)</f>
        <v>0.35</v>
      </c>
      <c r="M9311" s="142" t="str">
        <f>+VLOOKUP($E9311,IGE_2018!$B$8:$Z$347,13,0)</f>
        <v>Medio bajo</v>
      </c>
    </row>
    <row r="9312" spans="1:13" x14ac:dyDescent="0.3">
      <c r="A9312" s="139">
        <f t="shared" si="9505"/>
        <v>245</v>
      </c>
      <c r="B9312" s="148">
        <f t="shared" si="9507"/>
        <v>34</v>
      </c>
      <c r="D9312" s="149" t="str">
        <f>+VLOOKUP($A9312,mUNICIPIOS!$B$4:$F$343,2,0)</f>
        <v>Quiché</v>
      </c>
      <c r="E9312" s="149">
        <f>+VLOOKUP($A9312,mUNICIPIOS!$B$4:$F$343,3,0)</f>
        <v>1416</v>
      </c>
      <c r="F9312" s="149" t="str">
        <f>+VLOOKUP($A9312,mUNICIPIOS!$B$4:$F$343,4,0)</f>
        <v>Sacapulas</v>
      </c>
      <c r="G9312" s="139" t="str">
        <f t="shared" ref="G9312:K9312" si="9558">+G9274</f>
        <v>06</v>
      </c>
      <c r="H9312" t="str">
        <f t="shared" si="9558"/>
        <v>IGE</v>
      </c>
      <c r="I9312" t="str">
        <f t="shared" si="9558"/>
        <v>Índice de Gestión Estratégica</v>
      </c>
      <c r="J9312" t="str">
        <f t="shared" si="9558"/>
        <v>06-05</v>
      </c>
      <c r="K9312" t="str">
        <f t="shared" si="9558"/>
        <v>Acciones para la gestión ordenada del territorio</v>
      </c>
      <c r="L9312" s="150">
        <f>+VLOOKUP($E9312,IGE_2018!$B$8:$Z$347,15,0)</f>
        <v>0.3600000000000001</v>
      </c>
      <c r="M9312" s="142" t="str">
        <f>+VLOOKUP($E9312,IGE_2018!$B$8:$Z$347,16,0)</f>
        <v>Medio bajo</v>
      </c>
    </row>
    <row r="9313" spans="1:13" x14ac:dyDescent="0.3">
      <c r="A9313" s="139">
        <f t="shared" si="9505"/>
        <v>245</v>
      </c>
      <c r="B9313" s="148">
        <f t="shared" si="9507"/>
        <v>35</v>
      </c>
      <c r="D9313" s="149" t="str">
        <f>+VLOOKUP($A9313,mUNICIPIOS!$B$4:$F$343,2,0)</f>
        <v>Quiché</v>
      </c>
      <c r="E9313" s="149">
        <f>+VLOOKUP($A9313,mUNICIPIOS!$B$4:$F$343,3,0)</f>
        <v>1416</v>
      </c>
      <c r="F9313" s="149" t="str">
        <f>+VLOOKUP($A9313,mUNICIPIOS!$B$4:$F$343,4,0)</f>
        <v>Sacapulas</v>
      </c>
      <c r="G9313" s="139" t="str">
        <f t="shared" ref="G9313:K9313" si="9559">+G9275</f>
        <v>06</v>
      </c>
      <c r="H9313" t="str">
        <f t="shared" si="9559"/>
        <v>IGE</v>
      </c>
      <c r="I9313" t="str">
        <f t="shared" si="9559"/>
        <v>Índice de Gestión Estratégica</v>
      </c>
      <c r="J9313" t="str">
        <f t="shared" si="9559"/>
        <v>06-06</v>
      </c>
      <c r="K9313" t="str">
        <f t="shared" si="9559"/>
        <v>Gestión de riesgo en la formulación de proyectos derivados de la planificación operativa anual</v>
      </c>
      <c r="L9313" s="150">
        <f>+VLOOKUP($E9313,IGE_2018!$B$8:$Z$347,18,0)</f>
        <v>0</v>
      </c>
      <c r="M9313" s="142" t="str">
        <f>+VLOOKUP($E9313,IGE_2018!$B$8:$Z$347,19,0)</f>
        <v>Bajo</v>
      </c>
    </row>
    <row r="9314" spans="1:13" x14ac:dyDescent="0.3">
      <c r="A9314" s="139">
        <f t="shared" si="9505"/>
        <v>245</v>
      </c>
      <c r="B9314" s="148">
        <f t="shared" si="9507"/>
        <v>36</v>
      </c>
      <c r="D9314" s="149" t="str">
        <f>+VLOOKUP($A9314,mUNICIPIOS!$B$4:$F$343,2,0)</f>
        <v>Quiché</v>
      </c>
      <c r="E9314" s="149">
        <f>+VLOOKUP($A9314,mUNICIPIOS!$B$4:$F$343,3,0)</f>
        <v>1416</v>
      </c>
      <c r="F9314" s="149" t="str">
        <f>+VLOOKUP($A9314,mUNICIPIOS!$B$4:$F$343,4,0)</f>
        <v>Sacapulas</v>
      </c>
      <c r="G9314" s="139" t="str">
        <f t="shared" ref="G9314:K9314" si="9560">+G9276</f>
        <v>06</v>
      </c>
      <c r="H9314" t="str">
        <f t="shared" si="9560"/>
        <v>IGE</v>
      </c>
      <c r="I9314" t="str">
        <f t="shared" si="9560"/>
        <v>Índice de Gestión Estratégica</v>
      </c>
      <c r="J9314" t="str">
        <f t="shared" si="9560"/>
        <v>06-07</v>
      </c>
      <c r="K9314" t="str">
        <f t="shared" si="9560"/>
        <v>Ingresos por servicios ambientales en relación a los ingresos propios sin regalías</v>
      </c>
      <c r="L9314" s="150">
        <f>+VLOOKUP($E9314,IGE_2018!$B$8:$Z$347,21,0)</f>
        <v>0</v>
      </c>
      <c r="M9314" s="142" t="str">
        <f>+VLOOKUP($E9314,IGE_2018!$B$8:$Z$347,22,0)</f>
        <v>Bajo</v>
      </c>
    </row>
    <row r="9315" spans="1:13" x14ac:dyDescent="0.3">
      <c r="A9315" s="139">
        <f t="shared" si="9505"/>
        <v>245</v>
      </c>
      <c r="B9315" s="148">
        <f t="shared" si="9507"/>
        <v>37</v>
      </c>
      <c r="D9315" s="149" t="str">
        <f>+VLOOKUP($A9315,mUNICIPIOS!$B$4:$F$343,2,0)</f>
        <v>Quiché</v>
      </c>
      <c r="E9315" s="149">
        <f>+VLOOKUP($A9315,mUNICIPIOS!$B$4:$F$343,3,0)</f>
        <v>1416</v>
      </c>
      <c r="F9315" s="149" t="str">
        <f>+VLOOKUP($A9315,mUNICIPIOS!$B$4:$F$343,4,0)</f>
        <v>Sacapulas</v>
      </c>
      <c r="G9315" s="139" t="str">
        <f t="shared" ref="G9315:K9315" si="9561">+G9277</f>
        <v>06</v>
      </c>
      <c r="H9315" t="str">
        <f t="shared" si="9561"/>
        <v>IGE</v>
      </c>
      <c r="I9315" t="str">
        <f t="shared" si="9561"/>
        <v>Índice de Gestión Estratégica</v>
      </c>
      <c r="J9315" t="str">
        <f t="shared" si="9561"/>
        <v>INDICE</v>
      </c>
      <c r="K9315">
        <f t="shared" si="9561"/>
        <v>0</v>
      </c>
      <c r="L9315" s="150">
        <f>+VLOOKUP($E9315,IGE_2018!$B$8:$Z$347,24,0)</f>
        <v>0.2535864686509044</v>
      </c>
      <c r="M9315" s="142" t="str">
        <f>+VLOOKUP($E9315,IGE_2018!$B$8:$Z$347,25,0)</f>
        <v>Medio bajo</v>
      </c>
    </row>
    <row r="9316" spans="1:13" x14ac:dyDescent="0.3">
      <c r="A9316" s="139">
        <f t="shared" si="9505"/>
        <v>245</v>
      </c>
      <c r="B9316" s="148">
        <f t="shared" si="9507"/>
        <v>38</v>
      </c>
      <c r="D9316" s="149" t="str">
        <f>+VLOOKUP($A9316,mUNICIPIOS!$B$4:$F$343,2,0)</f>
        <v>Quiché</v>
      </c>
      <c r="E9316" s="149">
        <f>+VLOOKUP($A9316,mUNICIPIOS!$B$4:$F$343,3,0)</f>
        <v>1416</v>
      </c>
      <c r="F9316" s="149" t="str">
        <f>+VLOOKUP($A9316,mUNICIPIOS!$B$4:$F$343,4,0)</f>
        <v>Sacapulas</v>
      </c>
      <c r="G9316" s="139" t="str">
        <f t="shared" ref="G9316:K9316" si="9562">+G9278</f>
        <v>RANKING</v>
      </c>
      <c r="H9316" t="str">
        <f t="shared" si="9562"/>
        <v>RGM</v>
      </c>
      <c r="I9316" t="str">
        <f t="shared" si="9562"/>
        <v>Ranking de la Gestión Municipal 2018</v>
      </c>
      <c r="J9316" t="str">
        <f t="shared" si="9562"/>
        <v>RANKING</v>
      </c>
      <c r="K9316">
        <f t="shared" si="9562"/>
        <v>0</v>
      </c>
      <c r="L9316" s="151">
        <f>+VLOOKUP($E9316,Resultados_generales!$C$8:$AE$347,27,0)</f>
        <v>0.22570591219324496</v>
      </c>
      <c r="M9316" t="str">
        <f>+VLOOKUP($E9316,Resultados_generales!$C$8:$AE$347,28,0)</f>
        <v>Medio bajo</v>
      </c>
    </row>
    <row r="9317" spans="1:13" x14ac:dyDescent="0.3">
      <c r="A9317" s="139">
        <f t="shared" si="9505"/>
        <v>246</v>
      </c>
      <c r="B9317" s="148">
        <f t="shared" si="9507"/>
        <v>1</v>
      </c>
      <c r="D9317" s="149" t="str">
        <f>+VLOOKUP($A9317,mUNICIPIOS!$B$4:$F$343,2,0)</f>
        <v>Quiché</v>
      </c>
      <c r="E9317" s="149">
        <f>+VLOOKUP($A9317,mUNICIPIOS!$B$4:$F$343,3,0)</f>
        <v>1417</v>
      </c>
      <c r="F9317" s="149" t="str">
        <f>+VLOOKUP($A9317,mUNICIPIOS!$B$4:$F$343,4,0)</f>
        <v>San Bartolomé Jocotenango</v>
      </c>
      <c r="G9317" s="139" t="str">
        <f t="shared" ref="G9317:K9317" si="9563">+G9279</f>
        <v>01</v>
      </c>
      <c r="H9317" t="str">
        <f t="shared" si="9563"/>
        <v>IPC</v>
      </c>
      <c r="I9317" t="str">
        <f t="shared" si="9563"/>
        <v>Índice de Participación Ciudadana</v>
      </c>
      <c r="J9317" t="str">
        <f t="shared" si="9563"/>
        <v>01-01</v>
      </c>
      <c r="K9317" t="str">
        <f t="shared" si="9563"/>
        <v>Número de reuniones del COMUDE en el año de la medición.</v>
      </c>
      <c r="L9317" s="150">
        <f>+VLOOKUP($E9317,IPC_2018!$B$8:$T$347,3,0)</f>
        <v>0</v>
      </c>
      <c r="M9317" s="142" t="str">
        <f>+VLOOKUP($E9317,IPC_2018!$B$8:$T$347,4,0)</f>
        <v>Bajo</v>
      </c>
    </row>
    <row r="9318" spans="1:13" x14ac:dyDescent="0.3">
      <c r="A9318" s="139">
        <f t="shared" si="9505"/>
        <v>246</v>
      </c>
      <c r="B9318" s="148">
        <f t="shared" si="9507"/>
        <v>2</v>
      </c>
      <c r="D9318" s="149" t="str">
        <f>+VLOOKUP($A9318,mUNICIPIOS!$B$4:$F$343,2,0)</f>
        <v>Quiché</v>
      </c>
      <c r="E9318" s="149">
        <f>+VLOOKUP($A9318,mUNICIPIOS!$B$4:$F$343,3,0)</f>
        <v>1417</v>
      </c>
      <c r="F9318" s="149" t="str">
        <f>+VLOOKUP($A9318,mUNICIPIOS!$B$4:$F$343,4,0)</f>
        <v>San Bartolomé Jocotenango</v>
      </c>
      <c r="G9318" s="139" t="str">
        <f t="shared" ref="G9318:K9318" si="9564">+G9280</f>
        <v>01</v>
      </c>
      <c r="H9318" t="str">
        <f t="shared" si="9564"/>
        <v>IPC</v>
      </c>
      <c r="I9318" t="str">
        <f t="shared" si="9564"/>
        <v>Índice de Participación Ciudadana</v>
      </c>
      <c r="J9318" t="str">
        <f t="shared" si="9564"/>
        <v>01-02</v>
      </c>
      <c r="K9318" t="str">
        <f t="shared" si="9564"/>
        <v>Participación de Alcaldes, Concejales y Síndicos determinados o designados en el COMUDE</v>
      </c>
      <c r="L9318" s="150">
        <f>+VLOOKUP($E9318,IPC_2018!$B$8:$T$347,6,0)</f>
        <v>0</v>
      </c>
      <c r="M9318" s="142" t="str">
        <f>+VLOOKUP($E9318,IPC_2018!$B$8:$T$347,7,0)</f>
        <v>Bajo</v>
      </c>
    </row>
    <row r="9319" spans="1:13" x14ac:dyDescent="0.3">
      <c r="A9319" s="139">
        <f t="shared" si="9505"/>
        <v>246</v>
      </c>
      <c r="B9319" s="148">
        <f t="shared" si="9507"/>
        <v>3</v>
      </c>
      <c r="D9319" s="149" t="str">
        <f>+VLOOKUP($A9319,mUNICIPIOS!$B$4:$F$343,2,0)</f>
        <v>Quiché</v>
      </c>
      <c r="E9319" s="149">
        <f>+VLOOKUP($A9319,mUNICIPIOS!$B$4:$F$343,3,0)</f>
        <v>1417</v>
      </c>
      <c r="F9319" s="149" t="str">
        <f>+VLOOKUP($A9319,mUNICIPIOS!$B$4:$F$343,4,0)</f>
        <v>San Bartolomé Jocotenango</v>
      </c>
      <c r="G9319" s="139" t="str">
        <f t="shared" ref="G9319:K9319" si="9565">+G9281</f>
        <v>01</v>
      </c>
      <c r="H9319" t="str">
        <f t="shared" si="9565"/>
        <v>IPC</v>
      </c>
      <c r="I9319" t="str">
        <f t="shared" si="9565"/>
        <v>Índice de Participación Ciudadana</v>
      </c>
      <c r="J9319" t="str">
        <f t="shared" si="9565"/>
        <v>01-03</v>
      </c>
      <c r="K9319" t="str">
        <f t="shared" si="9565"/>
        <v>Participación  de organizaciones de jóvenes, mujeres, pueblos mayas, xincas, garífunas, y otras organizaciones en el Comude</v>
      </c>
      <c r="L9319" s="150">
        <f>+VLOOKUP($E9319,IPC_2018!$B$8:$T$347,9,0)</f>
        <v>0</v>
      </c>
      <c r="M9319" s="142" t="str">
        <f>+VLOOKUP($E9319,IPC_2018!$B$8:$T$347,10,0)</f>
        <v>Bajo</v>
      </c>
    </row>
    <row r="9320" spans="1:13" x14ac:dyDescent="0.3">
      <c r="A9320" s="139">
        <f t="shared" si="9505"/>
        <v>246</v>
      </c>
      <c r="B9320" s="148">
        <f t="shared" si="9507"/>
        <v>4</v>
      </c>
      <c r="D9320" s="149" t="str">
        <f>+VLOOKUP($A9320,mUNICIPIOS!$B$4:$F$343,2,0)</f>
        <v>Quiché</v>
      </c>
      <c r="E9320" s="149">
        <f>+VLOOKUP($A9320,mUNICIPIOS!$B$4:$F$343,3,0)</f>
        <v>1417</v>
      </c>
      <c r="F9320" s="149" t="str">
        <f>+VLOOKUP($A9320,mUNICIPIOS!$B$4:$F$343,4,0)</f>
        <v>San Bartolomé Jocotenango</v>
      </c>
      <c r="G9320" s="139" t="str">
        <f t="shared" ref="G9320:K9320" si="9566">+G9282</f>
        <v>01</v>
      </c>
      <c r="H9320" t="str">
        <f t="shared" si="9566"/>
        <v>IPC</v>
      </c>
      <c r="I9320" t="str">
        <f t="shared" si="9566"/>
        <v>Índice de Participación Ciudadana</v>
      </c>
      <c r="J9320" t="str">
        <f t="shared" si="9566"/>
        <v>01-04</v>
      </c>
      <c r="K9320" t="str">
        <f t="shared" si="9566"/>
        <v>Representatividad territorial del Comude.</v>
      </c>
      <c r="L9320" s="150">
        <f>+VLOOKUP($E9320,IPC_2018!$B$8:$T$347,12,0)</f>
        <v>0</v>
      </c>
      <c r="M9320" s="142" t="str">
        <f>+VLOOKUP($E9320,IPC_2018!$B$8:$T$347,13,0)</f>
        <v>Bajo</v>
      </c>
    </row>
    <row r="9321" spans="1:13" x14ac:dyDescent="0.3">
      <c r="A9321" s="139">
        <f t="shared" si="9505"/>
        <v>246</v>
      </c>
      <c r="B9321" s="148">
        <f t="shared" si="9507"/>
        <v>5</v>
      </c>
      <c r="D9321" s="149" t="str">
        <f>+VLOOKUP($A9321,mUNICIPIOS!$B$4:$F$343,2,0)</f>
        <v>Quiché</v>
      </c>
      <c r="E9321" s="149">
        <f>+VLOOKUP($A9321,mUNICIPIOS!$B$4:$F$343,3,0)</f>
        <v>1417</v>
      </c>
      <c r="F9321" s="149" t="str">
        <f>+VLOOKUP($A9321,mUNICIPIOS!$B$4:$F$343,4,0)</f>
        <v>San Bartolomé Jocotenango</v>
      </c>
      <c r="G9321" s="139" t="str">
        <f t="shared" ref="G9321:K9321" si="9567">+G9283</f>
        <v>01</v>
      </c>
      <c r="H9321" t="str">
        <f t="shared" si="9567"/>
        <v>IPC</v>
      </c>
      <c r="I9321" t="str">
        <f t="shared" si="9567"/>
        <v>Índice de Participación Ciudadana</v>
      </c>
      <c r="J9321" t="str">
        <f t="shared" si="9567"/>
        <v>01-05</v>
      </c>
      <c r="K9321" t="str">
        <f t="shared" si="9567"/>
        <v>Funcionamiento del Comude</v>
      </c>
      <c r="L9321" s="150">
        <f>+VLOOKUP($E9321,IPC_2018!$B$8:$T$347,15,0)</f>
        <v>0</v>
      </c>
      <c r="M9321" s="142" t="str">
        <f>+VLOOKUP($E9321,IPC_2018!$B$8:$T$347,16,0)</f>
        <v>Bajo</v>
      </c>
    </row>
    <row r="9322" spans="1:13" x14ac:dyDescent="0.3">
      <c r="A9322" s="139">
        <f t="shared" si="9505"/>
        <v>246</v>
      </c>
      <c r="B9322" s="148">
        <f t="shared" si="9507"/>
        <v>6</v>
      </c>
      <c r="D9322" s="149" t="str">
        <f>+VLOOKUP($A9322,mUNICIPIOS!$B$4:$F$343,2,0)</f>
        <v>Quiché</v>
      </c>
      <c r="E9322" s="149">
        <f>+VLOOKUP($A9322,mUNICIPIOS!$B$4:$F$343,3,0)</f>
        <v>1417</v>
      </c>
      <c r="F9322" s="149" t="str">
        <f>+VLOOKUP($A9322,mUNICIPIOS!$B$4:$F$343,4,0)</f>
        <v>San Bartolomé Jocotenango</v>
      </c>
      <c r="G9322" s="139" t="str">
        <f t="shared" ref="G9322:K9322" si="9568">+G9284</f>
        <v>01</v>
      </c>
      <c r="H9322" t="str">
        <f t="shared" si="9568"/>
        <v>IPC</v>
      </c>
      <c r="I9322" t="str">
        <f t="shared" si="9568"/>
        <v>Índice de Participación Ciudadana</v>
      </c>
      <c r="J9322" t="str">
        <f t="shared" si="9568"/>
        <v>INDICE</v>
      </c>
      <c r="K9322">
        <f t="shared" si="9568"/>
        <v>0</v>
      </c>
      <c r="L9322" s="150">
        <f>+VLOOKUP($E9322,IPC_2018!$B$8:$T$347,18,0)</f>
        <v>0</v>
      </c>
      <c r="M9322" s="142" t="str">
        <f>+VLOOKUP($E9322,IPC_2018!$B$8:$T$347,19,0)</f>
        <v>Bajo</v>
      </c>
    </row>
    <row r="9323" spans="1:13" x14ac:dyDescent="0.3">
      <c r="A9323" s="139">
        <f t="shared" si="9505"/>
        <v>246</v>
      </c>
      <c r="B9323" s="148">
        <f t="shared" si="9507"/>
        <v>7</v>
      </c>
      <c r="D9323" s="149" t="str">
        <f>+VLOOKUP($A9323,mUNICIPIOS!$B$4:$F$343,2,0)</f>
        <v>Quiché</v>
      </c>
      <c r="E9323" s="149">
        <f>+VLOOKUP($A9323,mUNICIPIOS!$B$4:$F$343,3,0)</f>
        <v>1417</v>
      </c>
      <c r="F9323" s="149" t="str">
        <f>+VLOOKUP($A9323,mUNICIPIOS!$B$4:$F$343,4,0)</f>
        <v>San Bartolomé Jocotenango</v>
      </c>
      <c r="G9323" s="139" t="str">
        <f t="shared" ref="G9323:K9323" si="9569">+G9285</f>
        <v>02</v>
      </c>
      <c r="H9323" t="str">
        <f t="shared" si="9569"/>
        <v>IIC</v>
      </c>
      <c r="I9323" t="str">
        <f t="shared" si="9569"/>
        <v>Índice de Información a la Ciudadanía</v>
      </c>
      <c r="J9323" t="str">
        <f t="shared" si="9569"/>
        <v>02-01</v>
      </c>
      <c r="K9323" t="str">
        <f t="shared" si="9569"/>
        <v>Rendición de cuentas cuatrimestral y anual al Comude enfocadas en resultados.</v>
      </c>
      <c r="L9323" s="150">
        <f>+VLOOKUP($E9323,IIC_2018!$B$8:$Q$347,3,0)</f>
        <v>0</v>
      </c>
      <c r="M9323" s="142" t="str">
        <f>+VLOOKUP($E9323,IIC_2018!$B$8:$Q$347,4,0)</f>
        <v>Bajo</v>
      </c>
    </row>
    <row r="9324" spans="1:13" x14ac:dyDescent="0.3">
      <c r="A9324" s="139">
        <f t="shared" si="9505"/>
        <v>246</v>
      </c>
      <c r="B9324" s="148">
        <f t="shared" si="9507"/>
        <v>8</v>
      </c>
      <c r="D9324" s="149" t="str">
        <f>+VLOOKUP($A9324,mUNICIPIOS!$B$4:$F$343,2,0)</f>
        <v>Quiché</v>
      </c>
      <c r="E9324" s="149">
        <f>+VLOOKUP($A9324,mUNICIPIOS!$B$4:$F$343,3,0)</f>
        <v>1417</v>
      </c>
      <c r="F9324" s="149" t="str">
        <f>+VLOOKUP($A9324,mUNICIPIOS!$B$4:$F$343,4,0)</f>
        <v>San Bartolomé Jocotenango</v>
      </c>
      <c r="G9324" s="139" t="str">
        <f t="shared" ref="G9324:K9324" si="9570">+G9286</f>
        <v>02</v>
      </c>
      <c r="H9324" t="str">
        <f t="shared" si="9570"/>
        <v>IIC</v>
      </c>
      <c r="I9324" t="str">
        <f t="shared" si="9570"/>
        <v>Índice de Información a la Ciudadanía</v>
      </c>
      <c r="J9324" t="str">
        <f t="shared" si="9570"/>
        <v>02-02</v>
      </c>
      <c r="K9324" t="str">
        <f t="shared" si="9570"/>
        <v>Información presupuestaria y otra información brindada a la ciudadanía disponible en medios locales de comunicación.</v>
      </c>
      <c r="L9324" s="150">
        <f>+VLOOKUP($E9324,IIC_2018!$B$8:$Q$347,6,0)</f>
        <v>0</v>
      </c>
      <c r="M9324" s="142" t="str">
        <f>+VLOOKUP($E9324,IIC_2018!$B$8:$Q$347,7,0)</f>
        <v>Bajo</v>
      </c>
    </row>
    <row r="9325" spans="1:13" x14ac:dyDescent="0.3">
      <c r="A9325" s="139">
        <f t="shared" ref="A9325:A9388" si="9571">+IF(B9324=38,A9324+1,A9324)</f>
        <v>246</v>
      </c>
      <c r="B9325" s="148">
        <f t="shared" si="9507"/>
        <v>9</v>
      </c>
      <c r="D9325" s="149" t="str">
        <f>+VLOOKUP($A9325,mUNICIPIOS!$B$4:$F$343,2,0)</f>
        <v>Quiché</v>
      </c>
      <c r="E9325" s="149">
        <f>+VLOOKUP($A9325,mUNICIPIOS!$B$4:$F$343,3,0)</f>
        <v>1417</v>
      </c>
      <c r="F9325" s="149" t="str">
        <f>+VLOOKUP($A9325,mUNICIPIOS!$B$4:$F$343,4,0)</f>
        <v>San Bartolomé Jocotenango</v>
      </c>
      <c r="G9325" s="139" t="str">
        <f t="shared" ref="G9325:K9325" si="9572">+G9287</f>
        <v>02</v>
      </c>
      <c r="H9325" t="str">
        <f t="shared" si="9572"/>
        <v>IIC</v>
      </c>
      <c r="I9325" t="str">
        <f t="shared" si="9572"/>
        <v>Índice de Información a la Ciudadanía</v>
      </c>
      <c r="J9325" t="str">
        <f t="shared" si="9572"/>
        <v>02-03</v>
      </c>
      <c r="K9325" t="str">
        <f t="shared" si="9572"/>
        <v>Información pública de oficio actualizada y disponible de acuerdo a la LAIP y uso de internet.</v>
      </c>
      <c r="L9325" s="150">
        <f>+VLOOKUP($E9325,IIC_2018!$B$8:$Q$347,9,0)</f>
        <v>0.79999999999999993</v>
      </c>
      <c r="M9325" s="142" t="str">
        <f>+VLOOKUP($E9325,IIC_2018!$B$8:$Q$347,10,0)</f>
        <v>Medio alto</v>
      </c>
    </row>
    <row r="9326" spans="1:13" x14ac:dyDescent="0.3">
      <c r="A9326" s="139">
        <f t="shared" si="9571"/>
        <v>246</v>
      </c>
      <c r="B9326" s="148">
        <f t="shared" ref="B9326:B9389" si="9573">+B9288</f>
        <v>10</v>
      </c>
      <c r="D9326" s="149" t="str">
        <f>+VLOOKUP($A9326,mUNICIPIOS!$B$4:$F$343,2,0)</f>
        <v>Quiché</v>
      </c>
      <c r="E9326" s="149">
        <f>+VLOOKUP($A9326,mUNICIPIOS!$B$4:$F$343,3,0)</f>
        <v>1417</v>
      </c>
      <c r="F9326" s="149" t="str">
        <f>+VLOOKUP($A9326,mUNICIPIOS!$B$4:$F$343,4,0)</f>
        <v>San Bartolomé Jocotenango</v>
      </c>
      <c r="G9326" s="139" t="str">
        <f t="shared" ref="G9326:K9326" si="9574">+G9288</f>
        <v>02</v>
      </c>
      <c r="H9326" t="str">
        <f t="shared" si="9574"/>
        <v>IIC</v>
      </c>
      <c r="I9326" t="str">
        <f t="shared" si="9574"/>
        <v>Índice de Información a la Ciudadanía</v>
      </c>
      <c r="J9326" t="str">
        <f t="shared" si="9574"/>
        <v>02-04</v>
      </c>
      <c r="K9326" t="str">
        <f t="shared" si="9574"/>
        <v>Relación del monto contratado por medio de Guate compras con el total del presupuesto de egresos vigente.</v>
      </c>
      <c r="L9326" s="150">
        <f>+VLOOKUP($E9326,IIC_2018!$B$8:$Q$347,12,0)</f>
        <v>0.57762755717871572</v>
      </c>
      <c r="M9326" s="142" t="str">
        <f>+VLOOKUP($E9326,IIC_2018!$B$8:$Q$347,13,0)</f>
        <v>Medio</v>
      </c>
    </row>
    <row r="9327" spans="1:13" x14ac:dyDescent="0.3">
      <c r="A9327" s="139">
        <f t="shared" si="9571"/>
        <v>246</v>
      </c>
      <c r="B9327" s="148">
        <f t="shared" si="9573"/>
        <v>11</v>
      </c>
      <c r="D9327" s="149" t="str">
        <f>+VLOOKUP($A9327,mUNICIPIOS!$B$4:$F$343,2,0)</f>
        <v>Quiché</v>
      </c>
      <c r="E9327" s="149">
        <f>+VLOOKUP($A9327,mUNICIPIOS!$B$4:$F$343,3,0)</f>
        <v>1417</v>
      </c>
      <c r="F9327" s="149" t="str">
        <f>+VLOOKUP($A9327,mUNICIPIOS!$B$4:$F$343,4,0)</f>
        <v>San Bartolomé Jocotenango</v>
      </c>
      <c r="G9327" s="139" t="str">
        <f t="shared" ref="G9327:K9327" si="9575">+G9289</f>
        <v>02</v>
      </c>
      <c r="H9327" t="str">
        <f t="shared" si="9575"/>
        <v>IIC</v>
      </c>
      <c r="I9327" t="str">
        <f t="shared" si="9575"/>
        <v>Índice de Información a la Ciudadanía</v>
      </c>
      <c r="J9327" t="str">
        <f t="shared" si="9575"/>
        <v>INDICE</v>
      </c>
      <c r="K9327">
        <f t="shared" si="9575"/>
        <v>0</v>
      </c>
      <c r="L9327" s="150">
        <f>+VLOOKUP($E9327,IIC_2018!$B$8:$Q$347,15,0)</f>
        <v>0.34440688929467889</v>
      </c>
      <c r="M9327" s="142" t="str">
        <f>+VLOOKUP($E9327,IIC_2018!$B$8:$Q$347,16,0)</f>
        <v>Medio bajo</v>
      </c>
    </row>
    <row r="9328" spans="1:13" x14ac:dyDescent="0.3">
      <c r="A9328" s="139">
        <f t="shared" si="9571"/>
        <v>246</v>
      </c>
      <c r="B9328" s="148">
        <f t="shared" si="9573"/>
        <v>12</v>
      </c>
      <c r="D9328" s="149" t="str">
        <f>+VLOOKUP($A9328,mUNICIPIOS!$B$4:$F$343,2,0)</f>
        <v>Quiché</v>
      </c>
      <c r="E9328" s="149">
        <f>+VLOOKUP($A9328,mUNICIPIOS!$B$4:$F$343,3,0)</f>
        <v>1417</v>
      </c>
      <c r="F9328" s="149" t="str">
        <f>+VLOOKUP($A9328,mUNICIPIOS!$B$4:$F$343,4,0)</f>
        <v>San Bartolomé Jocotenango</v>
      </c>
      <c r="G9328" s="139" t="str">
        <f t="shared" ref="G9328:K9328" si="9576">+G9290</f>
        <v>03</v>
      </c>
      <c r="H9328" t="str">
        <f t="shared" si="9576"/>
        <v>ISP</v>
      </c>
      <c r="I9328" t="str">
        <f t="shared" si="9576"/>
        <v>Índice de Servicios Públicos</v>
      </c>
      <c r="J9328" t="str">
        <f t="shared" si="9576"/>
        <v>03-01</v>
      </c>
      <c r="K9328" t="str">
        <f t="shared" si="9576"/>
        <v>Cobertura del servicio público de agua</v>
      </c>
      <c r="L9328" s="150">
        <f>+VLOOKUP($E9328,ISP_2018!$B$8:$T$347,3,0)</f>
        <v>0</v>
      </c>
      <c r="M9328" s="142" t="str">
        <f>+VLOOKUP($E9328,ISP_2018!$B$8:$T$347,4,0)</f>
        <v>Bajo</v>
      </c>
    </row>
    <row r="9329" spans="1:13" x14ac:dyDescent="0.3">
      <c r="A9329" s="139">
        <f t="shared" si="9571"/>
        <v>246</v>
      </c>
      <c r="B9329" s="148">
        <f t="shared" si="9573"/>
        <v>13</v>
      </c>
      <c r="D9329" s="149" t="str">
        <f>+VLOOKUP($A9329,mUNICIPIOS!$B$4:$F$343,2,0)</f>
        <v>Quiché</v>
      </c>
      <c r="E9329" s="149">
        <f>+VLOOKUP($A9329,mUNICIPIOS!$B$4:$F$343,3,0)</f>
        <v>1417</v>
      </c>
      <c r="F9329" s="149" t="str">
        <f>+VLOOKUP($A9329,mUNICIPIOS!$B$4:$F$343,4,0)</f>
        <v>San Bartolomé Jocotenango</v>
      </c>
      <c r="G9329" s="139" t="str">
        <f t="shared" ref="G9329:K9329" si="9577">+G9291</f>
        <v>03</v>
      </c>
      <c r="H9329" t="str">
        <f t="shared" si="9577"/>
        <v>ISP</v>
      </c>
      <c r="I9329" t="str">
        <f t="shared" si="9577"/>
        <v>Índice de Servicios Públicos</v>
      </c>
      <c r="J9329" t="str">
        <f t="shared" si="9577"/>
        <v>03-02</v>
      </c>
      <c r="K9329" t="str">
        <f t="shared" si="9577"/>
        <v>Control de la calidad del servicio público de agua</v>
      </c>
      <c r="L9329" s="150">
        <f>+VLOOKUP($E9329,ISP_2018!$B$8:$T$347,6,0)</f>
        <v>0</v>
      </c>
      <c r="M9329" s="142" t="str">
        <f>+VLOOKUP($E9329,ISP_2018!$B$8:$T$347,7,0)</f>
        <v>Bajo</v>
      </c>
    </row>
    <row r="9330" spans="1:13" x14ac:dyDescent="0.3">
      <c r="A9330" s="139">
        <f t="shared" si="9571"/>
        <v>246</v>
      </c>
      <c r="B9330" s="148">
        <f t="shared" si="9573"/>
        <v>14</v>
      </c>
      <c r="D9330" s="149" t="str">
        <f>+VLOOKUP($A9330,mUNICIPIOS!$B$4:$F$343,2,0)</f>
        <v>Quiché</v>
      </c>
      <c r="E9330" s="149">
        <f>+VLOOKUP($A9330,mUNICIPIOS!$B$4:$F$343,3,0)</f>
        <v>1417</v>
      </c>
      <c r="F9330" s="149" t="str">
        <f>+VLOOKUP($A9330,mUNICIPIOS!$B$4:$F$343,4,0)</f>
        <v>San Bartolomé Jocotenango</v>
      </c>
      <c r="G9330" s="139" t="str">
        <f t="shared" ref="G9330:K9330" si="9578">+G9292</f>
        <v>03</v>
      </c>
      <c r="H9330" t="str">
        <f t="shared" si="9578"/>
        <v>ISP</v>
      </c>
      <c r="I9330" t="str">
        <f t="shared" si="9578"/>
        <v>Índice de Servicios Públicos</v>
      </c>
      <c r="J9330" t="str">
        <f t="shared" si="9578"/>
        <v>03-03</v>
      </c>
      <c r="K9330" t="str">
        <f t="shared" si="9578"/>
        <v>Disposición  y tratamiento  de aguas residuales</v>
      </c>
      <c r="L9330" s="150">
        <f>+VLOOKUP($E9330,ISP_2018!$B$8:$T$347,9,0)</f>
        <v>0</v>
      </c>
      <c r="M9330" s="142" t="str">
        <f>+VLOOKUP($E9330,ISP_2018!$B$8:$T$347,10,0)</f>
        <v>Bajo</v>
      </c>
    </row>
    <row r="9331" spans="1:13" x14ac:dyDescent="0.3">
      <c r="A9331" s="139">
        <f t="shared" si="9571"/>
        <v>246</v>
      </c>
      <c r="B9331" s="148">
        <f t="shared" si="9573"/>
        <v>15</v>
      </c>
      <c r="D9331" s="149" t="str">
        <f>+VLOOKUP($A9331,mUNICIPIOS!$B$4:$F$343,2,0)</f>
        <v>Quiché</v>
      </c>
      <c r="E9331" s="149">
        <f>+VLOOKUP($A9331,mUNICIPIOS!$B$4:$F$343,3,0)</f>
        <v>1417</v>
      </c>
      <c r="F9331" s="149" t="str">
        <f>+VLOOKUP($A9331,mUNICIPIOS!$B$4:$F$343,4,0)</f>
        <v>San Bartolomé Jocotenango</v>
      </c>
      <c r="G9331" s="139" t="str">
        <f t="shared" ref="G9331:K9331" si="9579">+G9293</f>
        <v>03</v>
      </c>
      <c r="H9331" t="str">
        <f t="shared" si="9579"/>
        <v>ISP</v>
      </c>
      <c r="I9331" t="str">
        <f t="shared" si="9579"/>
        <v>Índice de Servicios Públicos</v>
      </c>
      <c r="J9331" t="str">
        <f t="shared" si="9579"/>
        <v>03-04</v>
      </c>
      <c r="K9331" t="str">
        <f t="shared" si="9579"/>
        <v>Gestión y manejo de los residuos y desechos sólidos</v>
      </c>
      <c r="L9331" s="150">
        <f>+VLOOKUP($E9331,ISP_2018!$B$8:$T$347,12,0)</f>
        <v>0</v>
      </c>
      <c r="M9331" s="142" t="str">
        <f>+VLOOKUP($E9331,ISP_2018!$B$8:$T$347,13,0)</f>
        <v>Bajo</v>
      </c>
    </row>
    <row r="9332" spans="1:13" x14ac:dyDescent="0.3">
      <c r="A9332" s="139">
        <f t="shared" si="9571"/>
        <v>246</v>
      </c>
      <c r="B9332" s="148">
        <f t="shared" si="9573"/>
        <v>16</v>
      </c>
      <c r="D9332" s="149" t="str">
        <f>+VLOOKUP($A9332,mUNICIPIOS!$B$4:$F$343,2,0)</f>
        <v>Quiché</v>
      </c>
      <c r="E9332" s="149">
        <f>+VLOOKUP($A9332,mUNICIPIOS!$B$4:$F$343,3,0)</f>
        <v>1417</v>
      </c>
      <c r="F9332" s="149" t="str">
        <f>+VLOOKUP($A9332,mUNICIPIOS!$B$4:$F$343,4,0)</f>
        <v>San Bartolomé Jocotenango</v>
      </c>
      <c r="G9332" s="139" t="str">
        <f t="shared" ref="G9332:K9332" si="9580">+G9294</f>
        <v>03</v>
      </c>
      <c r="H9332" t="str">
        <f t="shared" si="9580"/>
        <v>ISP</v>
      </c>
      <c r="I9332" t="str">
        <f t="shared" si="9580"/>
        <v>Índice de Servicios Públicos</v>
      </c>
      <c r="J9332" t="str">
        <f t="shared" si="9580"/>
        <v>03-05</v>
      </c>
      <c r="K9332" t="str">
        <f t="shared" si="9580"/>
        <v>Gestión de servicios públicos municipales</v>
      </c>
      <c r="L9332" s="150">
        <f>+VLOOKUP($E9332,ISP_2018!$B$8:$T$347,15,0)</f>
        <v>0.19354838709677422</v>
      </c>
      <c r="M9332" s="142" t="str">
        <f>+VLOOKUP($E9332,ISP_2018!$B$8:$T$347,16,0)</f>
        <v>Bajo</v>
      </c>
    </row>
    <row r="9333" spans="1:13" x14ac:dyDescent="0.3">
      <c r="A9333" s="139">
        <f t="shared" si="9571"/>
        <v>246</v>
      </c>
      <c r="B9333" s="148">
        <f t="shared" si="9573"/>
        <v>17</v>
      </c>
      <c r="D9333" s="149" t="str">
        <f>+VLOOKUP($A9333,mUNICIPIOS!$B$4:$F$343,2,0)</f>
        <v>Quiché</v>
      </c>
      <c r="E9333" s="149">
        <f>+VLOOKUP($A9333,mUNICIPIOS!$B$4:$F$343,3,0)</f>
        <v>1417</v>
      </c>
      <c r="F9333" s="149" t="str">
        <f>+VLOOKUP($A9333,mUNICIPIOS!$B$4:$F$343,4,0)</f>
        <v>San Bartolomé Jocotenango</v>
      </c>
      <c r="G9333" s="139" t="str">
        <f t="shared" ref="G9333:K9333" si="9581">+G9295</f>
        <v>03</v>
      </c>
      <c r="H9333" t="str">
        <f t="shared" si="9581"/>
        <v>ISP</v>
      </c>
      <c r="I9333" t="str">
        <f t="shared" si="9581"/>
        <v>Índice de Servicios Públicos</v>
      </c>
      <c r="J9333" t="str">
        <f t="shared" si="9581"/>
        <v>INDICE</v>
      </c>
      <c r="K9333">
        <f t="shared" si="9581"/>
        <v>0</v>
      </c>
      <c r="L9333" s="150">
        <f>+VLOOKUP($E9333,ISP_2018!$B$8:$T$347,18,0)</f>
        <v>3.8709677419354847E-2</v>
      </c>
      <c r="M9333" s="142" t="str">
        <f>+VLOOKUP($E9333,ISP_2018!$B$8:$T$347,19,0)</f>
        <v>Bajo</v>
      </c>
    </row>
    <row r="9334" spans="1:13" x14ac:dyDescent="0.3">
      <c r="A9334" s="139">
        <f t="shared" si="9571"/>
        <v>246</v>
      </c>
      <c r="B9334" s="148">
        <f t="shared" si="9573"/>
        <v>18</v>
      </c>
      <c r="D9334" s="149" t="str">
        <f>+VLOOKUP($A9334,mUNICIPIOS!$B$4:$F$343,2,0)</f>
        <v>Quiché</v>
      </c>
      <c r="E9334" s="149">
        <f>+VLOOKUP($A9334,mUNICIPIOS!$B$4:$F$343,3,0)</f>
        <v>1417</v>
      </c>
      <c r="F9334" s="149" t="str">
        <f>+VLOOKUP($A9334,mUNICIPIOS!$B$4:$F$343,4,0)</f>
        <v>San Bartolomé Jocotenango</v>
      </c>
      <c r="G9334" s="139" t="str">
        <f t="shared" ref="G9334:K9334" si="9582">+G9296</f>
        <v>04</v>
      </c>
      <c r="H9334" t="str">
        <f t="shared" si="9582"/>
        <v>IGA</v>
      </c>
      <c r="I9334" t="str">
        <f t="shared" si="9582"/>
        <v>Índice de Gestión Administrativa</v>
      </c>
      <c r="J9334" t="str">
        <f t="shared" si="9582"/>
        <v>04-01</v>
      </c>
      <c r="K9334" t="str">
        <f t="shared" si="9582"/>
        <v>Existencia de elementos de atención municipal orientada al vecino</v>
      </c>
      <c r="L9334" s="150">
        <f>+VLOOKUP($E9334,IGA_2018!$B$8:$N$347,3,0)</f>
        <v>0.25</v>
      </c>
      <c r="M9334" s="142" t="str">
        <f>+VLOOKUP($E9334,IGA_2018!$B$8:$N$347,4,0)</f>
        <v>Medio bajo</v>
      </c>
    </row>
    <row r="9335" spans="1:13" x14ac:dyDescent="0.3">
      <c r="A9335" s="139">
        <f t="shared" si="9571"/>
        <v>246</v>
      </c>
      <c r="B9335" s="148">
        <f t="shared" si="9573"/>
        <v>19</v>
      </c>
      <c r="D9335" s="149" t="str">
        <f>+VLOOKUP($A9335,mUNICIPIOS!$B$4:$F$343,2,0)</f>
        <v>Quiché</v>
      </c>
      <c r="E9335" s="149">
        <f>+VLOOKUP($A9335,mUNICIPIOS!$B$4:$F$343,3,0)</f>
        <v>1417</v>
      </c>
      <c r="F9335" s="149" t="str">
        <f>+VLOOKUP($A9335,mUNICIPIOS!$B$4:$F$343,4,0)</f>
        <v>San Bartolomé Jocotenango</v>
      </c>
      <c r="G9335" s="139" t="str">
        <f t="shared" ref="G9335:K9335" si="9583">+G9297</f>
        <v>04</v>
      </c>
      <c r="H9335" t="str">
        <f t="shared" si="9583"/>
        <v>IGA</v>
      </c>
      <c r="I9335" t="str">
        <f t="shared" si="9583"/>
        <v>Índice de Gestión Administrativa</v>
      </c>
      <c r="J9335" t="str">
        <f t="shared" si="9583"/>
        <v>04-02</v>
      </c>
      <c r="K9335" t="str">
        <f t="shared" si="9583"/>
        <v>Gestión del recurso humano.</v>
      </c>
      <c r="L9335" s="150">
        <f>+VLOOKUP($E9335,IGA_2018!$B$8:$N$347,6,0)</f>
        <v>0.49549317537986109</v>
      </c>
      <c r="M9335" s="142" t="str">
        <f>+VLOOKUP($E9335,IGA_2018!$B$8:$N$347,7,0)</f>
        <v>Medio</v>
      </c>
    </row>
    <row r="9336" spans="1:13" x14ac:dyDescent="0.3">
      <c r="A9336" s="139">
        <f t="shared" si="9571"/>
        <v>246</v>
      </c>
      <c r="B9336" s="148">
        <f t="shared" si="9573"/>
        <v>20</v>
      </c>
      <c r="D9336" s="149" t="str">
        <f>+VLOOKUP($A9336,mUNICIPIOS!$B$4:$F$343,2,0)</f>
        <v>Quiché</v>
      </c>
      <c r="E9336" s="149">
        <f>+VLOOKUP($A9336,mUNICIPIOS!$B$4:$F$343,3,0)</f>
        <v>1417</v>
      </c>
      <c r="F9336" s="149" t="str">
        <f>+VLOOKUP($A9336,mUNICIPIOS!$B$4:$F$343,4,0)</f>
        <v>San Bartolomé Jocotenango</v>
      </c>
      <c r="G9336" s="139" t="str">
        <f t="shared" ref="G9336:K9336" si="9584">+G9298</f>
        <v>04</v>
      </c>
      <c r="H9336" t="str">
        <f t="shared" si="9584"/>
        <v>IGA</v>
      </c>
      <c r="I9336" t="str">
        <f t="shared" si="9584"/>
        <v>Índice de Gestión Administrativa</v>
      </c>
      <c r="J9336" t="str">
        <f t="shared" si="9584"/>
        <v>04-03</v>
      </c>
      <c r="K9336" t="str">
        <f t="shared" si="9584"/>
        <v>Existencia de oficinas municipales con instrumentos de gestión.</v>
      </c>
      <c r="L9336" s="150">
        <f>+VLOOKUP($E9336,IGA_2018!$B$8:$N$347,9,0)</f>
        <v>0.1875</v>
      </c>
      <c r="M9336" s="142" t="str">
        <f>+VLOOKUP($E9336,IGA_2018!$B$8:$N$347,10,0)</f>
        <v>Bajo</v>
      </c>
    </row>
    <row r="9337" spans="1:13" x14ac:dyDescent="0.3">
      <c r="A9337" s="139">
        <f t="shared" si="9571"/>
        <v>246</v>
      </c>
      <c r="B9337" s="148">
        <f t="shared" si="9573"/>
        <v>21</v>
      </c>
      <c r="D9337" s="149" t="str">
        <f>+VLOOKUP($A9337,mUNICIPIOS!$B$4:$F$343,2,0)</f>
        <v>Quiché</v>
      </c>
      <c r="E9337" s="149">
        <f>+VLOOKUP($A9337,mUNICIPIOS!$B$4:$F$343,3,0)</f>
        <v>1417</v>
      </c>
      <c r="F9337" s="149" t="str">
        <f>+VLOOKUP($A9337,mUNICIPIOS!$B$4:$F$343,4,0)</f>
        <v>San Bartolomé Jocotenango</v>
      </c>
      <c r="G9337" s="139" t="str">
        <f t="shared" ref="G9337:K9337" si="9585">+G9299</f>
        <v>04</v>
      </c>
      <c r="H9337" t="str">
        <f t="shared" si="9585"/>
        <v>IGA</v>
      </c>
      <c r="I9337" t="str">
        <f t="shared" si="9585"/>
        <v>Índice de Gestión Administrativa</v>
      </c>
      <c r="J9337" t="str">
        <f t="shared" si="9585"/>
        <v>INDICE</v>
      </c>
      <c r="K9337">
        <f t="shared" si="9585"/>
        <v>0</v>
      </c>
      <c r="L9337" s="150">
        <f>+VLOOKUP($E9337,IGA_2018!$B$8:$N$347,12,0)</f>
        <v>0.31404761138295134</v>
      </c>
      <c r="M9337" s="142" t="str">
        <f>+VLOOKUP($E9337,IGA_2018!$B$8:$N$347,13,0)</f>
        <v>Medio bajo</v>
      </c>
    </row>
    <row r="9338" spans="1:13" x14ac:dyDescent="0.3">
      <c r="A9338" s="139">
        <f t="shared" si="9571"/>
        <v>246</v>
      </c>
      <c r="B9338" s="148">
        <f t="shared" si="9573"/>
        <v>22</v>
      </c>
      <c r="D9338" s="149" t="str">
        <f>+VLOOKUP($A9338,mUNICIPIOS!$B$4:$F$343,2,0)</f>
        <v>Quiché</v>
      </c>
      <c r="E9338" s="149">
        <f>+VLOOKUP($A9338,mUNICIPIOS!$B$4:$F$343,3,0)</f>
        <v>1417</v>
      </c>
      <c r="F9338" s="149" t="str">
        <f>+VLOOKUP($A9338,mUNICIPIOS!$B$4:$F$343,4,0)</f>
        <v>San Bartolomé Jocotenango</v>
      </c>
      <c r="G9338" s="139" t="str">
        <f t="shared" ref="G9338:K9338" si="9586">+G9300</f>
        <v>05</v>
      </c>
      <c r="H9338" t="str">
        <f t="shared" si="9586"/>
        <v>IGF</v>
      </c>
      <c r="I9338" t="str">
        <f t="shared" si="9586"/>
        <v>Índice de Gestión Financiera</v>
      </c>
      <c r="J9338" t="str">
        <f t="shared" si="9586"/>
        <v>05-01</v>
      </c>
      <c r="K9338" t="str">
        <f t="shared" si="9586"/>
        <v>Autonomía financiera municipal</v>
      </c>
      <c r="L9338" s="150">
        <f>+VLOOKUP($E9338,IGF_2018!$B$8:$Z$347,3,0)</f>
        <v>4.1627605659437718E-2</v>
      </c>
      <c r="M9338" s="142" t="str">
        <f>+VLOOKUP($E9338,IGF_2018!$B$8:$Z$347,4,0)</f>
        <v>Bajo</v>
      </c>
    </row>
    <row r="9339" spans="1:13" x14ac:dyDescent="0.3">
      <c r="A9339" s="139">
        <f t="shared" si="9571"/>
        <v>246</v>
      </c>
      <c r="B9339" s="148">
        <f t="shared" si="9573"/>
        <v>23</v>
      </c>
      <c r="D9339" s="149" t="str">
        <f>+VLOOKUP($A9339,mUNICIPIOS!$B$4:$F$343,2,0)</f>
        <v>Quiché</v>
      </c>
      <c r="E9339" s="149">
        <f>+VLOOKUP($A9339,mUNICIPIOS!$B$4:$F$343,3,0)</f>
        <v>1417</v>
      </c>
      <c r="F9339" s="149" t="str">
        <f>+VLOOKUP($A9339,mUNICIPIOS!$B$4:$F$343,4,0)</f>
        <v>San Bartolomé Jocotenango</v>
      </c>
      <c r="G9339" s="139" t="str">
        <f t="shared" ref="G9339:K9339" si="9587">+G9301</f>
        <v>05</v>
      </c>
      <c r="H9339" t="str">
        <f t="shared" si="9587"/>
        <v>IGF</v>
      </c>
      <c r="I9339" t="str">
        <f t="shared" si="9587"/>
        <v>Índice de Gestión Financiera</v>
      </c>
      <c r="J9339" t="str">
        <f t="shared" si="9587"/>
        <v>05-02</v>
      </c>
      <c r="K9339" t="str">
        <f t="shared" si="9587"/>
        <v xml:space="preserve">Ingresos propios por habitante -sin regalías- </v>
      </c>
      <c r="L9339" s="150">
        <f>+VLOOKUP($E9339,IGF_2018!$B$8:$Z$347,6,0)</f>
        <v>1.8968748513931846E-2</v>
      </c>
      <c r="M9339" s="142" t="str">
        <f>+VLOOKUP($E9339,IGF_2018!$B$8:$Z$347,7,0)</f>
        <v>Bajo</v>
      </c>
    </row>
    <row r="9340" spans="1:13" x14ac:dyDescent="0.3">
      <c r="A9340" s="139">
        <f t="shared" si="9571"/>
        <v>246</v>
      </c>
      <c r="B9340" s="148">
        <f t="shared" si="9573"/>
        <v>24</v>
      </c>
      <c r="D9340" s="149" t="str">
        <f>+VLOOKUP($A9340,mUNICIPIOS!$B$4:$F$343,2,0)</f>
        <v>Quiché</v>
      </c>
      <c r="E9340" s="149">
        <f>+VLOOKUP($A9340,mUNICIPIOS!$B$4:$F$343,3,0)</f>
        <v>1417</v>
      </c>
      <c r="F9340" s="149" t="str">
        <f>+VLOOKUP($A9340,mUNICIPIOS!$B$4:$F$343,4,0)</f>
        <v>San Bartolomé Jocotenango</v>
      </c>
      <c r="G9340" s="139" t="str">
        <f t="shared" ref="G9340:K9340" si="9588">+G9302</f>
        <v>05</v>
      </c>
      <c r="H9340" t="str">
        <f t="shared" si="9588"/>
        <v>IGF</v>
      </c>
      <c r="I9340" t="str">
        <f t="shared" si="9588"/>
        <v>Índice de Gestión Financiera</v>
      </c>
      <c r="J9340" t="str">
        <f t="shared" si="9588"/>
        <v>05-03</v>
      </c>
      <c r="K9340" t="str">
        <f t="shared" si="9588"/>
        <v>Ingresos del IUSI en relación a los ingresos propios -sin regalías-</v>
      </c>
      <c r="L9340" s="150">
        <f>+VLOOKUP($E9340,IGF_2018!$B$8:$Z$347,9,0)</f>
        <v>0</v>
      </c>
      <c r="M9340" s="142" t="str">
        <f>+VLOOKUP($E9340,IGF_2018!$B$8:$Z$347,10,0)</f>
        <v>Bajo</v>
      </c>
    </row>
    <row r="9341" spans="1:13" x14ac:dyDescent="0.3">
      <c r="A9341" s="139">
        <f t="shared" si="9571"/>
        <v>246</v>
      </c>
      <c r="B9341" s="148">
        <f t="shared" si="9573"/>
        <v>25</v>
      </c>
      <c r="D9341" s="149" t="str">
        <f>+VLOOKUP($A9341,mUNICIPIOS!$B$4:$F$343,2,0)</f>
        <v>Quiché</v>
      </c>
      <c r="E9341" s="149">
        <f>+VLOOKUP($A9341,mUNICIPIOS!$B$4:$F$343,3,0)</f>
        <v>1417</v>
      </c>
      <c r="F9341" s="149" t="str">
        <f>+VLOOKUP($A9341,mUNICIPIOS!$B$4:$F$343,4,0)</f>
        <v>San Bartolomé Jocotenango</v>
      </c>
      <c r="G9341" s="139" t="str">
        <f t="shared" ref="G9341:K9341" si="9589">+G9303</f>
        <v>05</v>
      </c>
      <c r="H9341" t="str">
        <f t="shared" si="9589"/>
        <v>IGF</v>
      </c>
      <c r="I9341" t="str">
        <f t="shared" si="9589"/>
        <v>Índice de Gestión Financiera</v>
      </c>
      <c r="J9341" t="str">
        <f t="shared" si="9589"/>
        <v>05-04</v>
      </c>
      <c r="K9341" t="str">
        <f t="shared" si="9589"/>
        <v>Inversión anual en capital fijo por habitante</v>
      </c>
      <c r="L9341" s="150">
        <f>+VLOOKUP($E9341,IGF_2018!$B$8:$Z$347,12,0)</f>
        <v>3.0376485552471758E-2</v>
      </c>
      <c r="M9341" s="142" t="str">
        <f>+VLOOKUP($E9341,IGF_2018!$B$8:$Z$347,13,0)</f>
        <v>Bajo</v>
      </c>
    </row>
    <row r="9342" spans="1:13" x14ac:dyDescent="0.3">
      <c r="A9342" s="139">
        <f t="shared" si="9571"/>
        <v>246</v>
      </c>
      <c r="B9342" s="148">
        <f t="shared" si="9573"/>
        <v>26</v>
      </c>
      <c r="D9342" s="149" t="str">
        <f>+VLOOKUP($A9342,mUNICIPIOS!$B$4:$F$343,2,0)</f>
        <v>Quiché</v>
      </c>
      <c r="E9342" s="149">
        <f>+VLOOKUP($A9342,mUNICIPIOS!$B$4:$F$343,3,0)</f>
        <v>1417</v>
      </c>
      <c r="F9342" s="149" t="str">
        <f>+VLOOKUP($A9342,mUNICIPIOS!$B$4:$F$343,4,0)</f>
        <v>San Bartolomé Jocotenango</v>
      </c>
      <c r="G9342" s="139" t="str">
        <f t="shared" ref="G9342:K9342" si="9590">+G9304</f>
        <v>05</v>
      </c>
      <c r="H9342" t="str">
        <f t="shared" si="9590"/>
        <v>IGF</v>
      </c>
      <c r="I9342" t="str">
        <f t="shared" si="9590"/>
        <v>Índice de Gestión Financiera</v>
      </c>
      <c r="J9342" t="str">
        <f t="shared" si="9590"/>
        <v>05-05</v>
      </c>
      <c r="K9342" t="str">
        <f t="shared" si="9590"/>
        <v>Inversión anual en capital fijo con recursos percibidos por ingresos propios</v>
      </c>
      <c r="L9342" s="150">
        <f>+VLOOKUP($E9342,IGF_2018!$B$8:$Z$347,15,0)</f>
        <v>0</v>
      </c>
      <c r="M9342" s="142" t="str">
        <f>+VLOOKUP($E9342,IGF_2018!$B$8:$Z$347,16,0)</f>
        <v>Bajo</v>
      </c>
    </row>
    <row r="9343" spans="1:13" x14ac:dyDescent="0.3">
      <c r="A9343" s="139">
        <f t="shared" si="9571"/>
        <v>246</v>
      </c>
      <c r="B9343" s="148">
        <f t="shared" si="9573"/>
        <v>27</v>
      </c>
      <c r="D9343" s="149" t="str">
        <f>+VLOOKUP($A9343,mUNICIPIOS!$B$4:$F$343,2,0)</f>
        <v>Quiché</v>
      </c>
      <c r="E9343" s="149">
        <f>+VLOOKUP($A9343,mUNICIPIOS!$B$4:$F$343,3,0)</f>
        <v>1417</v>
      </c>
      <c r="F9343" s="149" t="str">
        <f>+VLOOKUP($A9343,mUNICIPIOS!$B$4:$F$343,4,0)</f>
        <v>San Bartolomé Jocotenango</v>
      </c>
      <c r="G9343" s="139" t="str">
        <f t="shared" ref="G9343:K9343" si="9591">+G9305</f>
        <v>05</v>
      </c>
      <c r="H9343" t="str">
        <f t="shared" si="9591"/>
        <v>IGF</v>
      </c>
      <c r="I9343" t="str">
        <f t="shared" si="9591"/>
        <v>Índice de Gestión Financiera</v>
      </c>
      <c r="J9343" t="str">
        <f t="shared" si="9591"/>
        <v>05-06</v>
      </c>
      <c r="K9343" t="str">
        <f t="shared" si="9591"/>
        <v xml:space="preserve">Inversión anual en capital fijo con recursos percibidos por transferencias del Gobierno Central </v>
      </c>
      <c r="L9343" s="150">
        <f>+VLOOKUP($E9343,IGF_2018!$B$8:$Z$347,18,0)</f>
        <v>5.2033427092637058E-2</v>
      </c>
      <c r="M9343" s="142" t="str">
        <f>+VLOOKUP($E9343,IGF_2018!$B$8:$Z$347,19,0)</f>
        <v>Bajo</v>
      </c>
    </row>
    <row r="9344" spans="1:13" x14ac:dyDescent="0.3">
      <c r="A9344" s="139">
        <f t="shared" si="9571"/>
        <v>246</v>
      </c>
      <c r="B9344" s="148">
        <f t="shared" si="9573"/>
        <v>28</v>
      </c>
      <c r="D9344" s="149" t="str">
        <f>+VLOOKUP($A9344,mUNICIPIOS!$B$4:$F$343,2,0)</f>
        <v>Quiché</v>
      </c>
      <c r="E9344" s="149">
        <f>+VLOOKUP($A9344,mUNICIPIOS!$B$4:$F$343,3,0)</f>
        <v>1417</v>
      </c>
      <c r="F9344" s="149" t="str">
        <f>+VLOOKUP($A9344,mUNICIPIOS!$B$4:$F$343,4,0)</f>
        <v>San Bartolomé Jocotenango</v>
      </c>
      <c r="G9344" s="139" t="str">
        <f t="shared" ref="G9344:K9344" si="9592">+G9306</f>
        <v>05</v>
      </c>
      <c r="H9344" t="str">
        <f t="shared" si="9592"/>
        <v>IGF</v>
      </c>
      <c r="I9344" t="str">
        <f t="shared" si="9592"/>
        <v>Índice de Gestión Financiera</v>
      </c>
      <c r="J9344" t="str">
        <f t="shared" si="9592"/>
        <v>05-07</v>
      </c>
      <c r="K9344" t="str">
        <f t="shared" si="9592"/>
        <v>Financiamiento por endeudamiento municipal</v>
      </c>
      <c r="L9344" s="150">
        <f>+VLOOKUP($E9344,IGF_2018!$B$8:$Z$347,21,0)</f>
        <v>1</v>
      </c>
      <c r="M9344" s="142" t="str">
        <f>+VLOOKUP($E9344,IGF_2018!$B$8:$Z$347,22,0)</f>
        <v>Alto</v>
      </c>
    </row>
    <row r="9345" spans="1:13" x14ac:dyDescent="0.3">
      <c r="A9345" s="139">
        <f t="shared" si="9571"/>
        <v>246</v>
      </c>
      <c r="B9345" s="148">
        <f t="shared" si="9573"/>
        <v>29</v>
      </c>
      <c r="D9345" s="149" t="str">
        <f>+VLOOKUP($A9345,mUNICIPIOS!$B$4:$F$343,2,0)</f>
        <v>Quiché</v>
      </c>
      <c r="E9345" s="149">
        <f>+VLOOKUP($A9345,mUNICIPIOS!$B$4:$F$343,3,0)</f>
        <v>1417</v>
      </c>
      <c r="F9345" s="149" t="str">
        <f>+VLOOKUP($A9345,mUNICIPIOS!$B$4:$F$343,4,0)</f>
        <v>San Bartolomé Jocotenango</v>
      </c>
      <c r="G9345" s="139" t="str">
        <f t="shared" ref="G9345:K9345" si="9593">+G9307</f>
        <v>05</v>
      </c>
      <c r="H9345" t="str">
        <f t="shared" si="9593"/>
        <v>IGF</v>
      </c>
      <c r="I9345" t="str">
        <f t="shared" si="9593"/>
        <v>Índice de Gestión Financiera</v>
      </c>
      <c r="J9345" t="str">
        <f t="shared" si="9593"/>
        <v>INDICE</v>
      </c>
      <c r="K9345">
        <f t="shared" si="9593"/>
        <v>0</v>
      </c>
      <c r="L9345" s="150">
        <f>+VLOOKUP($E9345,IGF_2018!$B$8:$Z$347,24,0)</f>
        <v>0.2203602620991848</v>
      </c>
      <c r="M9345" s="142" t="str">
        <f>+VLOOKUP($E9345,IGF_2018!$B$8:$Z$347,25,0)</f>
        <v>Medio bajo</v>
      </c>
    </row>
    <row r="9346" spans="1:13" x14ac:dyDescent="0.3">
      <c r="A9346" s="139">
        <f t="shared" si="9571"/>
        <v>246</v>
      </c>
      <c r="B9346" s="148">
        <f t="shared" si="9573"/>
        <v>30</v>
      </c>
      <c r="D9346" s="149" t="str">
        <f>+VLOOKUP($A9346,mUNICIPIOS!$B$4:$F$343,2,0)</f>
        <v>Quiché</v>
      </c>
      <c r="E9346" s="149">
        <f>+VLOOKUP($A9346,mUNICIPIOS!$B$4:$F$343,3,0)</f>
        <v>1417</v>
      </c>
      <c r="F9346" s="149" t="str">
        <f>+VLOOKUP($A9346,mUNICIPIOS!$B$4:$F$343,4,0)</f>
        <v>San Bartolomé Jocotenango</v>
      </c>
      <c r="G9346" s="139" t="str">
        <f t="shared" ref="G9346:K9346" si="9594">+G9308</f>
        <v>06</v>
      </c>
      <c r="H9346" t="str">
        <f t="shared" si="9594"/>
        <v>IGE</v>
      </c>
      <c r="I9346" t="str">
        <f t="shared" si="9594"/>
        <v>Índice de Gestión Estratégica</v>
      </c>
      <c r="J9346" t="str">
        <f t="shared" si="9594"/>
        <v>06-01</v>
      </c>
      <c r="K9346" t="str">
        <f t="shared" si="9594"/>
        <v>Ejecución del Plan Operativo Anual  (POA)</v>
      </c>
      <c r="L9346" s="150">
        <f>+VLOOKUP($E9346,IGE_2018!$B$8:$Z$347,3,0)</f>
        <v>0</v>
      </c>
      <c r="M9346" s="142" t="str">
        <f>+VLOOKUP($E9346,IGE_2018!$B$8:$Z$347,4,0)</f>
        <v>Bajo</v>
      </c>
    </row>
    <row r="9347" spans="1:13" x14ac:dyDescent="0.3">
      <c r="A9347" s="139">
        <f t="shared" si="9571"/>
        <v>246</v>
      </c>
      <c r="B9347" s="148">
        <f t="shared" si="9573"/>
        <v>31</v>
      </c>
      <c r="D9347" s="149" t="str">
        <f>+VLOOKUP($A9347,mUNICIPIOS!$B$4:$F$343,2,0)</f>
        <v>Quiché</v>
      </c>
      <c r="E9347" s="149">
        <f>+VLOOKUP($A9347,mUNICIPIOS!$B$4:$F$343,3,0)</f>
        <v>1417</v>
      </c>
      <c r="F9347" s="149" t="str">
        <f>+VLOOKUP($A9347,mUNICIPIOS!$B$4:$F$343,4,0)</f>
        <v>San Bartolomé Jocotenango</v>
      </c>
      <c r="G9347" s="139" t="str">
        <f t="shared" ref="G9347:K9347" si="9595">+G9309</f>
        <v>06</v>
      </c>
      <c r="H9347" t="str">
        <f t="shared" si="9595"/>
        <v>IGE</v>
      </c>
      <c r="I9347" t="str">
        <f t="shared" si="9595"/>
        <v>Índice de Gestión Estratégica</v>
      </c>
      <c r="J9347" t="str">
        <f t="shared" si="9595"/>
        <v>06-02</v>
      </c>
      <c r="K9347" t="str">
        <f t="shared" si="9595"/>
        <v>Relación Plan de Desarrollo Municipal y Ordenamiento Territorial (PDM-OT) - Plan Estratégico Institucional (PEI) - Plan Operativo Multianual (POM) - Plan Operativo Anual (POA)</v>
      </c>
      <c r="L9347" s="150">
        <f>+VLOOKUP($E9347,IGE_2018!$B$8:$Z$347,6,0)</f>
        <v>0</v>
      </c>
      <c r="M9347" s="142" t="str">
        <f>+VLOOKUP($E9347,IGE_2018!$B$8:$Z$347,7,0)</f>
        <v>Bajo</v>
      </c>
    </row>
    <row r="9348" spans="1:13" x14ac:dyDescent="0.3">
      <c r="A9348" s="139">
        <f t="shared" si="9571"/>
        <v>246</v>
      </c>
      <c r="B9348" s="148">
        <f t="shared" si="9573"/>
        <v>32</v>
      </c>
      <c r="D9348" s="149" t="str">
        <f>+VLOOKUP($A9348,mUNICIPIOS!$B$4:$F$343,2,0)</f>
        <v>Quiché</v>
      </c>
      <c r="E9348" s="149">
        <f>+VLOOKUP($A9348,mUNICIPIOS!$B$4:$F$343,3,0)</f>
        <v>1417</v>
      </c>
      <c r="F9348" s="149" t="str">
        <f>+VLOOKUP($A9348,mUNICIPIOS!$B$4:$F$343,4,0)</f>
        <v>San Bartolomé Jocotenango</v>
      </c>
      <c r="G9348" s="139" t="str">
        <f t="shared" ref="G9348:K9348" si="9596">+G9310</f>
        <v>06</v>
      </c>
      <c r="H9348" t="str">
        <f t="shared" si="9596"/>
        <v>IGE</v>
      </c>
      <c r="I9348" t="str">
        <f t="shared" si="9596"/>
        <v>Índice de Gestión Estratégica</v>
      </c>
      <c r="J9348" t="str">
        <f t="shared" si="9596"/>
        <v>06-03</v>
      </c>
      <c r="K9348" t="str">
        <f t="shared" si="9596"/>
        <v>Presupuesto de egresos relacionado a competencias municipales que responden a prioridades nacionales de desarrollo.</v>
      </c>
      <c r="L9348" s="150">
        <f>+VLOOKUP($E9348,IGE_2018!$B$8:$Z$347,9,0)</f>
        <v>0.14360083446543997</v>
      </c>
      <c r="M9348" s="142" t="str">
        <f>+VLOOKUP($E9348,IGE_2018!$B$8:$Z$347,10,0)</f>
        <v>Bajo</v>
      </c>
    </row>
    <row r="9349" spans="1:13" x14ac:dyDescent="0.3">
      <c r="A9349" s="139">
        <f t="shared" si="9571"/>
        <v>246</v>
      </c>
      <c r="B9349" s="148">
        <f t="shared" si="9573"/>
        <v>33</v>
      </c>
      <c r="D9349" s="149" t="str">
        <f>+VLOOKUP($A9349,mUNICIPIOS!$B$4:$F$343,2,0)</f>
        <v>Quiché</v>
      </c>
      <c r="E9349" s="149">
        <f>+VLOOKUP($A9349,mUNICIPIOS!$B$4:$F$343,3,0)</f>
        <v>1417</v>
      </c>
      <c r="F9349" s="149" t="str">
        <f>+VLOOKUP($A9349,mUNICIPIOS!$B$4:$F$343,4,0)</f>
        <v>San Bartolomé Jocotenango</v>
      </c>
      <c r="G9349" s="139" t="str">
        <f t="shared" ref="G9349:K9349" si="9597">+G9311</f>
        <v>06</v>
      </c>
      <c r="H9349" t="str">
        <f t="shared" si="9597"/>
        <v>IGE</v>
      </c>
      <c r="I9349" t="str">
        <f t="shared" si="9597"/>
        <v>Índice de Gestión Estratégica</v>
      </c>
      <c r="J9349" t="str">
        <f t="shared" si="9597"/>
        <v>06-04</v>
      </c>
      <c r="K9349" t="str">
        <f t="shared" si="9597"/>
        <v>Institucionalización de la gestión ordenada del territorio</v>
      </c>
      <c r="L9349" s="150">
        <f>+VLOOKUP($E9349,IGE_2018!$B$8:$Z$347,12,0)</f>
        <v>0</v>
      </c>
      <c r="M9349" s="142" t="str">
        <f>+VLOOKUP($E9349,IGE_2018!$B$8:$Z$347,13,0)</f>
        <v>Bajo</v>
      </c>
    </row>
    <row r="9350" spans="1:13" x14ac:dyDescent="0.3">
      <c r="A9350" s="139">
        <f t="shared" si="9571"/>
        <v>246</v>
      </c>
      <c r="B9350" s="148">
        <f t="shared" si="9573"/>
        <v>34</v>
      </c>
      <c r="D9350" s="149" t="str">
        <f>+VLOOKUP($A9350,mUNICIPIOS!$B$4:$F$343,2,0)</f>
        <v>Quiché</v>
      </c>
      <c r="E9350" s="149">
        <f>+VLOOKUP($A9350,mUNICIPIOS!$B$4:$F$343,3,0)</f>
        <v>1417</v>
      </c>
      <c r="F9350" s="149" t="str">
        <f>+VLOOKUP($A9350,mUNICIPIOS!$B$4:$F$343,4,0)</f>
        <v>San Bartolomé Jocotenango</v>
      </c>
      <c r="G9350" s="139" t="str">
        <f t="shared" ref="G9350:K9350" si="9598">+G9312</f>
        <v>06</v>
      </c>
      <c r="H9350" t="str">
        <f t="shared" si="9598"/>
        <v>IGE</v>
      </c>
      <c r="I9350" t="str">
        <f t="shared" si="9598"/>
        <v>Índice de Gestión Estratégica</v>
      </c>
      <c r="J9350" t="str">
        <f t="shared" si="9598"/>
        <v>06-05</v>
      </c>
      <c r="K9350" t="str">
        <f t="shared" si="9598"/>
        <v>Acciones para la gestión ordenada del territorio</v>
      </c>
      <c r="L9350" s="150">
        <f>+VLOOKUP($E9350,IGE_2018!$B$8:$Z$347,15,0)</f>
        <v>0</v>
      </c>
      <c r="M9350" s="142" t="str">
        <f>+VLOOKUP($E9350,IGE_2018!$B$8:$Z$347,16,0)</f>
        <v>Bajo</v>
      </c>
    </row>
    <row r="9351" spans="1:13" x14ac:dyDescent="0.3">
      <c r="A9351" s="139">
        <f t="shared" si="9571"/>
        <v>246</v>
      </c>
      <c r="B9351" s="148">
        <f t="shared" si="9573"/>
        <v>35</v>
      </c>
      <c r="D9351" s="149" t="str">
        <f>+VLOOKUP($A9351,mUNICIPIOS!$B$4:$F$343,2,0)</f>
        <v>Quiché</v>
      </c>
      <c r="E9351" s="149">
        <f>+VLOOKUP($A9351,mUNICIPIOS!$B$4:$F$343,3,0)</f>
        <v>1417</v>
      </c>
      <c r="F9351" s="149" t="str">
        <f>+VLOOKUP($A9351,mUNICIPIOS!$B$4:$F$343,4,0)</f>
        <v>San Bartolomé Jocotenango</v>
      </c>
      <c r="G9351" s="139" t="str">
        <f t="shared" ref="G9351:K9351" si="9599">+G9313</f>
        <v>06</v>
      </c>
      <c r="H9351" t="str">
        <f t="shared" si="9599"/>
        <v>IGE</v>
      </c>
      <c r="I9351" t="str">
        <f t="shared" si="9599"/>
        <v>Índice de Gestión Estratégica</v>
      </c>
      <c r="J9351" t="str">
        <f t="shared" si="9599"/>
        <v>06-06</v>
      </c>
      <c r="K9351" t="str">
        <f t="shared" si="9599"/>
        <v>Gestión de riesgo en la formulación de proyectos derivados de la planificación operativa anual</v>
      </c>
      <c r="L9351" s="150">
        <f>+VLOOKUP($E9351,IGE_2018!$B$8:$Z$347,18,0)</f>
        <v>0</v>
      </c>
      <c r="M9351" s="142" t="str">
        <f>+VLOOKUP($E9351,IGE_2018!$B$8:$Z$347,19,0)</f>
        <v>Bajo</v>
      </c>
    </row>
    <row r="9352" spans="1:13" x14ac:dyDescent="0.3">
      <c r="A9352" s="139">
        <f t="shared" si="9571"/>
        <v>246</v>
      </c>
      <c r="B9352" s="148">
        <f t="shared" si="9573"/>
        <v>36</v>
      </c>
      <c r="D9352" s="149" t="str">
        <f>+VLOOKUP($A9352,mUNICIPIOS!$B$4:$F$343,2,0)</f>
        <v>Quiché</v>
      </c>
      <c r="E9352" s="149">
        <f>+VLOOKUP($A9352,mUNICIPIOS!$B$4:$F$343,3,0)</f>
        <v>1417</v>
      </c>
      <c r="F9352" s="149" t="str">
        <f>+VLOOKUP($A9352,mUNICIPIOS!$B$4:$F$343,4,0)</f>
        <v>San Bartolomé Jocotenango</v>
      </c>
      <c r="G9352" s="139" t="str">
        <f t="shared" ref="G9352:K9352" si="9600">+G9314</f>
        <v>06</v>
      </c>
      <c r="H9352" t="str">
        <f t="shared" si="9600"/>
        <v>IGE</v>
      </c>
      <c r="I9352" t="str">
        <f t="shared" si="9600"/>
        <v>Índice de Gestión Estratégica</v>
      </c>
      <c r="J9352" t="str">
        <f t="shared" si="9600"/>
        <v>06-07</v>
      </c>
      <c r="K9352" t="str">
        <f t="shared" si="9600"/>
        <v>Ingresos por servicios ambientales en relación a los ingresos propios sin regalías</v>
      </c>
      <c r="L9352" s="150">
        <f>+VLOOKUP($E9352,IGE_2018!$B$8:$Z$347,21,0)</f>
        <v>0.15372730733843853</v>
      </c>
      <c r="M9352" s="142" t="str">
        <f>+VLOOKUP($E9352,IGE_2018!$B$8:$Z$347,22,0)</f>
        <v>Bajo</v>
      </c>
    </row>
    <row r="9353" spans="1:13" x14ac:dyDescent="0.3">
      <c r="A9353" s="139">
        <f t="shared" si="9571"/>
        <v>246</v>
      </c>
      <c r="B9353" s="148">
        <f t="shared" si="9573"/>
        <v>37</v>
      </c>
      <c r="D9353" s="149" t="str">
        <f>+VLOOKUP($A9353,mUNICIPIOS!$B$4:$F$343,2,0)</f>
        <v>Quiché</v>
      </c>
      <c r="E9353" s="149">
        <f>+VLOOKUP($A9353,mUNICIPIOS!$B$4:$F$343,3,0)</f>
        <v>1417</v>
      </c>
      <c r="F9353" s="149" t="str">
        <f>+VLOOKUP($A9353,mUNICIPIOS!$B$4:$F$343,4,0)</f>
        <v>San Bartolomé Jocotenango</v>
      </c>
      <c r="G9353" s="139" t="str">
        <f t="shared" ref="G9353:K9353" si="9601">+G9315</f>
        <v>06</v>
      </c>
      <c r="H9353" t="str">
        <f t="shared" si="9601"/>
        <v>IGE</v>
      </c>
      <c r="I9353" t="str">
        <f t="shared" si="9601"/>
        <v>Índice de Gestión Estratégica</v>
      </c>
      <c r="J9353" t="str">
        <f t="shared" si="9601"/>
        <v>INDICE</v>
      </c>
      <c r="K9353">
        <f t="shared" si="9601"/>
        <v>0</v>
      </c>
      <c r="L9353" s="150">
        <f>+VLOOKUP($E9353,IGE_2018!$B$8:$Z$347,24,0)</f>
        <v>5.1272939350203849E-2</v>
      </c>
      <c r="M9353" s="142" t="str">
        <f>+VLOOKUP($E9353,IGE_2018!$B$8:$Z$347,25,0)</f>
        <v>Bajo</v>
      </c>
    </row>
    <row r="9354" spans="1:13" x14ac:dyDescent="0.3">
      <c r="A9354" s="139">
        <f t="shared" si="9571"/>
        <v>246</v>
      </c>
      <c r="B9354" s="148">
        <f t="shared" si="9573"/>
        <v>38</v>
      </c>
      <c r="D9354" s="149" t="str">
        <f>+VLOOKUP($A9354,mUNICIPIOS!$B$4:$F$343,2,0)</f>
        <v>Quiché</v>
      </c>
      <c r="E9354" s="149">
        <f>+VLOOKUP($A9354,mUNICIPIOS!$B$4:$F$343,3,0)</f>
        <v>1417</v>
      </c>
      <c r="F9354" s="149" t="str">
        <f>+VLOOKUP($A9354,mUNICIPIOS!$B$4:$F$343,4,0)</f>
        <v>San Bartolomé Jocotenango</v>
      </c>
      <c r="G9354" s="139" t="str">
        <f t="shared" ref="G9354:K9354" si="9602">+G9316</f>
        <v>RANKING</v>
      </c>
      <c r="H9354" t="str">
        <f t="shared" si="9602"/>
        <v>RGM</v>
      </c>
      <c r="I9354" t="str">
        <f t="shared" si="9602"/>
        <v>Ranking de la Gestión Municipal 2018</v>
      </c>
      <c r="J9354" t="str">
        <f t="shared" si="9602"/>
        <v>RANKING</v>
      </c>
      <c r="K9354">
        <f t="shared" si="9602"/>
        <v>0</v>
      </c>
      <c r="L9354" s="151">
        <f>+VLOOKUP($E9354,Resultados_generales!$C$8:$AE$347,27,0)</f>
        <v>0.14241132866355036</v>
      </c>
      <c r="M9354" t="str">
        <f>+VLOOKUP($E9354,Resultados_generales!$C$8:$AE$347,28,0)</f>
        <v>Bajo</v>
      </c>
    </row>
    <row r="9355" spans="1:13" x14ac:dyDescent="0.3">
      <c r="A9355" s="139">
        <f t="shared" si="9571"/>
        <v>247</v>
      </c>
      <c r="B9355" s="148">
        <f t="shared" si="9573"/>
        <v>1</v>
      </c>
      <c r="D9355" s="149" t="str">
        <f>+VLOOKUP($A9355,mUNICIPIOS!$B$4:$F$343,2,0)</f>
        <v>Quiché</v>
      </c>
      <c r="E9355" s="149">
        <f>+VLOOKUP($A9355,mUNICIPIOS!$B$4:$F$343,3,0)</f>
        <v>1418</v>
      </c>
      <c r="F9355" s="149" t="str">
        <f>+VLOOKUP($A9355,mUNICIPIOS!$B$4:$F$343,4,0)</f>
        <v>Canillá</v>
      </c>
      <c r="G9355" s="139" t="str">
        <f t="shared" ref="G9355:K9355" si="9603">+G9317</f>
        <v>01</v>
      </c>
      <c r="H9355" t="str">
        <f t="shared" si="9603"/>
        <v>IPC</v>
      </c>
      <c r="I9355" t="str">
        <f t="shared" si="9603"/>
        <v>Índice de Participación Ciudadana</v>
      </c>
      <c r="J9355" t="str">
        <f t="shared" si="9603"/>
        <v>01-01</v>
      </c>
      <c r="K9355" t="str">
        <f t="shared" si="9603"/>
        <v>Número de reuniones del COMUDE en el año de la medición.</v>
      </c>
      <c r="L9355" s="150">
        <f>+VLOOKUP($E9355,IPC_2018!$B$8:$T$347,3,0)</f>
        <v>0.91666666666666663</v>
      </c>
      <c r="M9355" s="142" t="str">
        <f>+VLOOKUP($E9355,IPC_2018!$B$8:$T$347,4,0)</f>
        <v>Alto</v>
      </c>
    </row>
    <row r="9356" spans="1:13" x14ac:dyDescent="0.3">
      <c r="A9356" s="139">
        <f t="shared" si="9571"/>
        <v>247</v>
      </c>
      <c r="B9356" s="148">
        <f t="shared" si="9573"/>
        <v>2</v>
      </c>
      <c r="D9356" s="149" t="str">
        <f>+VLOOKUP($A9356,mUNICIPIOS!$B$4:$F$343,2,0)</f>
        <v>Quiché</v>
      </c>
      <c r="E9356" s="149">
        <f>+VLOOKUP($A9356,mUNICIPIOS!$B$4:$F$343,3,0)</f>
        <v>1418</v>
      </c>
      <c r="F9356" s="149" t="str">
        <f>+VLOOKUP($A9356,mUNICIPIOS!$B$4:$F$343,4,0)</f>
        <v>Canillá</v>
      </c>
      <c r="G9356" s="139" t="str">
        <f t="shared" ref="G9356:K9356" si="9604">+G9318</f>
        <v>01</v>
      </c>
      <c r="H9356" t="str">
        <f t="shared" si="9604"/>
        <v>IPC</v>
      </c>
      <c r="I9356" t="str">
        <f t="shared" si="9604"/>
        <v>Índice de Participación Ciudadana</v>
      </c>
      <c r="J9356" t="str">
        <f t="shared" si="9604"/>
        <v>01-02</v>
      </c>
      <c r="K9356" t="str">
        <f t="shared" si="9604"/>
        <v>Participación de Alcaldes, Concejales y Síndicos determinados o designados en el COMUDE</v>
      </c>
      <c r="L9356" s="150">
        <f>+VLOOKUP($E9356,IPC_2018!$B$8:$T$347,6,0)</f>
        <v>0.45454545454545453</v>
      </c>
      <c r="M9356" s="142" t="str">
        <f>+VLOOKUP($E9356,IPC_2018!$B$8:$T$347,7,0)</f>
        <v>Medio</v>
      </c>
    </row>
    <row r="9357" spans="1:13" x14ac:dyDescent="0.3">
      <c r="A9357" s="139">
        <f t="shared" si="9571"/>
        <v>247</v>
      </c>
      <c r="B9357" s="148">
        <f t="shared" si="9573"/>
        <v>3</v>
      </c>
      <c r="D9357" s="149" t="str">
        <f>+VLOOKUP($A9357,mUNICIPIOS!$B$4:$F$343,2,0)</f>
        <v>Quiché</v>
      </c>
      <c r="E9357" s="149">
        <f>+VLOOKUP($A9357,mUNICIPIOS!$B$4:$F$343,3,0)</f>
        <v>1418</v>
      </c>
      <c r="F9357" s="149" t="str">
        <f>+VLOOKUP($A9357,mUNICIPIOS!$B$4:$F$343,4,0)</f>
        <v>Canillá</v>
      </c>
      <c r="G9357" s="139" t="str">
        <f t="shared" ref="G9357:K9357" si="9605">+G9319</f>
        <v>01</v>
      </c>
      <c r="H9357" t="str">
        <f t="shared" si="9605"/>
        <v>IPC</v>
      </c>
      <c r="I9357" t="str">
        <f t="shared" si="9605"/>
        <v>Índice de Participación Ciudadana</v>
      </c>
      <c r="J9357" t="str">
        <f t="shared" si="9605"/>
        <v>01-03</v>
      </c>
      <c r="K9357" t="str">
        <f t="shared" si="9605"/>
        <v>Participación  de organizaciones de jóvenes, mujeres, pueblos mayas, xincas, garífunas, y otras organizaciones en el Comude</v>
      </c>
      <c r="L9357" s="150">
        <f>+VLOOKUP($E9357,IPC_2018!$B$8:$T$347,9,0)</f>
        <v>0</v>
      </c>
      <c r="M9357" s="142" t="str">
        <f>+VLOOKUP($E9357,IPC_2018!$B$8:$T$347,10,0)</f>
        <v>Bajo</v>
      </c>
    </row>
    <row r="9358" spans="1:13" x14ac:dyDescent="0.3">
      <c r="A9358" s="139">
        <f t="shared" si="9571"/>
        <v>247</v>
      </c>
      <c r="B9358" s="148">
        <f t="shared" si="9573"/>
        <v>4</v>
      </c>
      <c r="D9358" s="149" t="str">
        <f>+VLOOKUP($A9358,mUNICIPIOS!$B$4:$F$343,2,0)</f>
        <v>Quiché</v>
      </c>
      <c r="E9358" s="149">
        <f>+VLOOKUP($A9358,mUNICIPIOS!$B$4:$F$343,3,0)</f>
        <v>1418</v>
      </c>
      <c r="F9358" s="149" t="str">
        <f>+VLOOKUP($A9358,mUNICIPIOS!$B$4:$F$343,4,0)</f>
        <v>Canillá</v>
      </c>
      <c r="G9358" s="139" t="str">
        <f t="shared" ref="G9358:K9358" si="9606">+G9320</f>
        <v>01</v>
      </c>
      <c r="H9358" t="str">
        <f t="shared" si="9606"/>
        <v>IPC</v>
      </c>
      <c r="I9358" t="str">
        <f t="shared" si="9606"/>
        <v>Índice de Participación Ciudadana</v>
      </c>
      <c r="J9358" t="str">
        <f t="shared" si="9606"/>
        <v>01-04</v>
      </c>
      <c r="K9358" t="str">
        <f t="shared" si="9606"/>
        <v>Representatividad territorial del Comude.</v>
      </c>
      <c r="L9358" s="150">
        <f>+VLOOKUP($E9358,IPC_2018!$B$8:$T$347,12,0)</f>
        <v>0</v>
      </c>
      <c r="M9358" s="142" t="str">
        <f>+VLOOKUP($E9358,IPC_2018!$B$8:$T$347,13,0)</f>
        <v>Bajo</v>
      </c>
    </row>
    <row r="9359" spans="1:13" x14ac:dyDescent="0.3">
      <c r="A9359" s="139">
        <f t="shared" si="9571"/>
        <v>247</v>
      </c>
      <c r="B9359" s="148">
        <f t="shared" si="9573"/>
        <v>5</v>
      </c>
      <c r="D9359" s="149" t="str">
        <f>+VLOOKUP($A9359,mUNICIPIOS!$B$4:$F$343,2,0)</f>
        <v>Quiché</v>
      </c>
      <c r="E9359" s="149">
        <f>+VLOOKUP($A9359,mUNICIPIOS!$B$4:$F$343,3,0)</f>
        <v>1418</v>
      </c>
      <c r="F9359" s="149" t="str">
        <f>+VLOOKUP($A9359,mUNICIPIOS!$B$4:$F$343,4,0)</f>
        <v>Canillá</v>
      </c>
      <c r="G9359" s="139" t="str">
        <f t="shared" ref="G9359:K9359" si="9607">+G9321</f>
        <v>01</v>
      </c>
      <c r="H9359" t="str">
        <f t="shared" si="9607"/>
        <v>IPC</v>
      </c>
      <c r="I9359" t="str">
        <f t="shared" si="9607"/>
        <v>Índice de Participación Ciudadana</v>
      </c>
      <c r="J9359" t="str">
        <f t="shared" si="9607"/>
        <v>01-05</v>
      </c>
      <c r="K9359" t="str">
        <f t="shared" si="9607"/>
        <v>Funcionamiento del Comude</v>
      </c>
      <c r="L9359" s="150">
        <f>+VLOOKUP($E9359,IPC_2018!$B$8:$T$347,15,0)</f>
        <v>0.15901060076290127</v>
      </c>
      <c r="M9359" s="142" t="str">
        <f>+VLOOKUP($E9359,IPC_2018!$B$8:$T$347,16,0)</f>
        <v>Bajo</v>
      </c>
    </row>
    <row r="9360" spans="1:13" x14ac:dyDescent="0.3">
      <c r="A9360" s="139">
        <f t="shared" si="9571"/>
        <v>247</v>
      </c>
      <c r="B9360" s="148">
        <f t="shared" si="9573"/>
        <v>6</v>
      </c>
      <c r="D9360" s="149" t="str">
        <f>+VLOOKUP($A9360,mUNICIPIOS!$B$4:$F$343,2,0)</f>
        <v>Quiché</v>
      </c>
      <c r="E9360" s="149">
        <f>+VLOOKUP($A9360,mUNICIPIOS!$B$4:$F$343,3,0)</f>
        <v>1418</v>
      </c>
      <c r="F9360" s="149" t="str">
        <f>+VLOOKUP($A9360,mUNICIPIOS!$B$4:$F$343,4,0)</f>
        <v>Canillá</v>
      </c>
      <c r="G9360" s="139" t="str">
        <f t="shared" ref="G9360:K9360" si="9608">+G9322</f>
        <v>01</v>
      </c>
      <c r="H9360" t="str">
        <f t="shared" si="9608"/>
        <v>IPC</v>
      </c>
      <c r="I9360" t="str">
        <f t="shared" si="9608"/>
        <v>Índice de Participación Ciudadana</v>
      </c>
      <c r="J9360" t="str">
        <f t="shared" si="9608"/>
        <v>INDICE</v>
      </c>
      <c r="K9360">
        <f t="shared" si="9608"/>
        <v>0</v>
      </c>
      <c r="L9360" s="150">
        <f>+VLOOKUP($E9360,IPC_2018!$B$8:$T$347,18,0)</f>
        <v>0.47025310526595032</v>
      </c>
      <c r="M9360" s="142" t="str">
        <f>+VLOOKUP($E9360,IPC_2018!$B$8:$T$347,19,0)</f>
        <v>Medio</v>
      </c>
    </row>
    <row r="9361" spans="1:13" x14ac:dyDescent="0.3">
      <c r="A9361" s="139">
        <f t="shared" si="9571"/>
        <v>247</v>
      </c>
      <c r="B9361" s="148">
        <f t="shared" si="9573"/>
        <v>7</v>
      </c>
      <c r="D9361" s="149" t="str">
        <f>+VLOOKUP($A9361,mUNICIPIOS!$B$4:$F$343,2,0)</f>
        <v>Quiché</v>
      </c>
      <c r="E9361" s="149">
        <f>+VLOOKUP($A9361,mUNICIPIOS!$B$4:$F$343,3,0)</f>
        <v>1418</v>
      </c>
      <c r="F9361" s="149" t="str">
        <f>+VLOOKUP($A9361,mUNICIPIOS!$B$4:$F$343,4,0)</f>
        <v>Canillá</v>
      </c>
      <c r="G9361" s="139" t="str">
        <f t="shared" ref="G9361:K9361" si="9609">+G9323</f>
        <v>02</v>
      </c>
      <c r="H9361" t="str">
        <f t="shared" si="9609"/>
        <v>IIC</v>
      </c>
      <c r="I9361" t="str">
        <f t="shared" si="9609"/>
        <v>Índice de Información a la Ciudadanía</v>
      </c>
      <c r="J9361" t="str">
        <f t="shared" si="9609"/>
        <v>02-01</v>
      </c>
      <c r="K9361" t="str">
        <f t="shared" si="9609"/>
        <v>Rendición de cuentas cuatrimestral y anual al Comude enfocadas en resultados.</v>
      </c>
      <c r="L9361" s="150">
        <f>+VLOOKUP($E9361,IIC_2018!$B$8:$Q$347,3,0)</f>
        <v>0</v>
      </c>
      <c r="M9361" s="142" t="str">
        <f>+VLOOKUP($E9361,IIC_2018!$B$8:$Q$347,4,0)</f>
        <v>Bajo</v>
      </c>
    </row>
    <row r="9362" spans="1:13" x14ac:dyDescent="0.3">
      <c r="A9362" s="139">
        <f t="shared" si="9571"/>
        <v>247</v>
      </c>
      <c r="B9362" s="148">
        <f t="shared" si="9573"/>
        <v>8</v>
      </c>
      <c r="D9362" s="149" t="str">
        <f>+VLOOKUP($A9362,mUNICIPIOS!$B$4:$F$343,2,0)</f>
        <v>Quiché</v>
      </c>
      <c r="E9362" s="149">
        <f>+VLOOKUP($A9362,mUNICIPIOS!$B$4:$F$343,3,0)</f>
        <v>1418</v>
      </c>
      <c r="F9362" s="149" t="str">
        <f>+VLOOKUP($A9362,mUNICIPIOS!$B$4:$F$343,4,0)</f>
        <v>Canillá</v>
      </c>
      <c r="G9362" s="139" t="str">
        <f t="shared" ref="G9362:K9362" si="9610">+G9324</f>
        <v>02</v>
      </c>
      <c r="H9362" t="str">
        <f t="shared" si="9610"/>
        <v>IIC</v>
      </c>
      <c r="I9362" t="str">
        <f t="shared" si="9610"/>
        <v>Índice de Información a la Ciudadanía</v>
      </c>
      <c r="J9362" t="str">
        <f t="shared" si="9610"/>
        <v>02-02</v>
      </c>
      <c r="K9362" t="str">
        <f t="shared" si="9610"/>
        <v>Información presupuestaria y otra información brindada a la ciudadanía disponible en medios locales de comunicación.</v>
      </c>
      <c r="L9362" s="150">
        <f>+VLOOKUP($E9362,IIC_2018!$B$8:$Q$347,6,0)</f>
        <v>0</v>
      </c>
      <c r="M9362" s="142" t="str">
        <f>+VLOOKUP($E9362,IIC_2018!$B$8:$Q$347,7,0)</f>
        <v>Bajo</v>
      </c>
    </row>
    <row r="9363" spans="1:13" x14ac:dyDescent="0.3">
      <c r="A9363" s="139">
        <f t="shared" si="9571"/>
        <v>247</v>
      </c>
      <c r="B9363" s="148">
        <f t="shared" si="9573"/>
        <v>9</v>
      </c>
      <c r="D9363" s="149" t="str">
        <f>+VLOOKUP($A9363,mUNICIPIOS!$B$4:$F$343,2,0)</f>
        <v>Quiché</v>
      </c>
      <c r="E9363" s="149">
        <f>+VLOOKUP($A9363,mUNICIPIOS!$B$4:$F$343,3,0)</f>
        <v>1418</v>
      </c>
      <c r="F9363" s="149" t="str">
        <f>+VLOOKUP($A9363,mUNICIPIOS!$B$4:$F$343,4,0)</f>
        <v>Canillá</v>
      </c>
      <c r="G9363" s="139" t="str">
        <f t="shared" ref="G9363:K9363" si="9611">+G9325</f>
        <v>02</v>
      </c>
      <c r="H9363" t="str">
        <f t="shared" si="9611"/>
        <v>IIC</v>
      </c>
      <c r="I9363" t="str">
        <f t="shared" si="9611"/>
        <v>Índice de Información a la Ciudadanía</v>
      </c>
      <c r="J9363" t="str">
        <f t="shared" si="9611"/>
        <v>02-03</v>
      </c>
      <c r="K9363" t="str">
        <f t="shared" si="9611"/>
        <v>Información pública de oficio actualizada y disponible de acuerdo a la LAIP y uso de internet.</v>
      </c>
      <c r="L9363" s="150">
        <f>+VLOOKUP($E9363,IIC_2018!$B$8:$Q$347,9,0)</f>
        <v>0.99999999999999989</v>
      </c>
      <c r="M9363" s="142" t="str">
        <f>+VLOOKUP($E9363,IIC_2018!$B$8:$Q$347,10,0)</f>
        <v>Alto</v>
      </c>
    </row>
    <row r="9364" spans="1:13" x14ac:dyDescent="0.3">
      <c r="A9364" s="139">
        <f t="shared" si="9571"/>
        <v>247</v>
      </c>
      <c r="B9364" s="148">
        <f t="shared" si="9573"/>
        <v>10</v>
      </c>
      <c r="D9364" s="149" t="str">
        <f>+VLOOKUP($A9364,mUNICIPIOS!$B$4:$F$343,2,0)</f>
        <v>Quiché</v>
      </c>
      <c r="E9364" s="149">
        <f>+VLOOKUP($A9364,mUNICIPIOS!$B$4:$F$343,3,0)</f>
        <v>1418</v>
      </c>
      <c r="F9364" s="149" t="str">
        <f>+VLOOKUP($A9364,mUNICIPIOS!$B$4:$F$343,4,0)</f>
        <v>Canillá</v>
      </c>
      <c r="G9364" s="139" t="str">
        <f t="shared" ref="G9364:K9364" si="9612">+G9326</f>
        <v>02</v>
      </c>
      <c r="H9364" t="str">
        <f t="shared" si="9612"/>
        <v>IIC</v>
      </c>
      <c r="I9364" t="str">
        <f t="shared" si="9612"/>
        <v>Índice de Información a la Ciudadanía</v>
      </c>
      <c r="J9364" t="str">
        <f t="shared" si="9612"/>
        <v>02-04</v>
      </c>
      <c r="K9364" t="str">
        <f t="shared" si="9612"/>
        <v>Relación del monto contratado por medio de Guate compras con el total del presupuesto de egresos vigente.</v>
      </c>
      <c r="L9364" s="150">
        <f>+VLOOKUP($E9364,IIC_2018!$B$8:$Q$347,12,0)</f>
        <v>0.68257569963119258</v>
      </c>
      <c r="M9364" s="142" t="str">
        <f>+VLOOKUP($E9364,IIC_2018!$B$8:$Q$347,13,0)</f>
        <v>Medio alto</v>
      </c>
    </row>
    <row r="9365" spans="1:13" x14ac:dyDescent="0.3">
      <c r="A9365" s="139">
        <f t="shared" si="9571"/>
        <v>247</v>
      </c>
      <c r="B9365" s="148">
        <f t="shared" si="9573"/>
        <v>11</v>
      </c>
      <c r="D9365" s="149" t="str">
        <f>+VLOOKUP($A9365,mUNICIPIOS!$B$4:$F$343,2,0)</f>
        <v>Quiché</v>
      </c>
      <c r="E9365" s="149">
        <f>+VLOOKUP($A9365,mUNICIPIOS!$B$4:$F$343,3,0)</f>
        <v>1418</v>
      </c>
      <c r="F9365" s="149" t="str">
        <f>+VLOOKUP($A9365,mUNICIPIOS!$B$4:$F$343,4,0)</f>
        <v>Canillá</v>
      </c>
      <c r="G9365" s="139" t="str">
        <f t="shared" ref="G9365:K9365" si="9613">+G9327</f>
        <v>02</v>
      </c>
      <c r="H9365" t="str">
        <f t="shared" si="9613"/>
        <v>IIC</v>
      </c>
      <c r="I9365" t="str">
        <f t="shared" si="9613"/>
        <v>Índice de Información a la Ciudadanía</v>
      </c>
      <c r="J9365" t="str">
        <f t="shared" si="9613"/>
        <v>INDICE</v>
      </c>
      <c r="K9365">
        <f t="shared" si="9613"/>
        <v>0</v>
      </c>
      <c r="L9365" s="150">
        <f>+VLOOKUP($E9365,IIC_2018!$B$8:$Q$347,15,0)</f>
        <v>0.42064392490779812</v>
      </c>
      <c r="M9365" s="142" t="str">
        <f>+VLOOKUP($E9365,IIC_2018!$B$8:$Q$347,16,0)</f>
        <v>Medio</v>
      </c>
    </row>
    <row r="9366" spans="1:13" x14ac:dyDescent="0.3">
      <c r="A9366" s="139">
        <f t="shared" si="9571"/>
        <v>247</v>
      </c>
      <c r="B9366" s="148">
        <f t="shared" si="9573"/>
        <v>12</v>
      </c>
      <c r="D9366" s="149" t="str">
        <f>+VLOOKUP($A9366,mUNICIPIOS!$B$4:$F$343,2,0)</f>
        <v>Quiché</v>
      </c>
      <c r="E9366" s="149">
        <f>+VLOOKUP($A9366,mUNICIPIOS!$B$4:$F$343,3,0)</f>
        <v>1418</v>
      </c>
      <c r="F9366" s="149" t="str">
        <f>+VLOOKUP($A9366,mUNICIPIOS!$B$4:$F$343,4,0)</f>
        <v>Canillá</v>
      </c>
      <c r="G9366" s="139" t="str">
        <f t="shared" ref="G9366:K9366" si="9614">+G9328</f>
        <v>03</v>
      </c>
      <c r="H9366" t="str">
        <f t="shared" si="9614"/>
        <v>ISP</v>
      </c>
      <c r="I9366" t="str">
        <f t="shared" si="9614"/>
        <v>Índice de Servicios Públicos</v>
      </c>
      <c r="J9366" t="str">
        <f t="shared" si="9614"/>
        <v>03-01</v>
      </c>
      <c r="K9366" t="str">
        <f t="shared" si="9614"/>
        <v>Cobertura del servicio público de agua</v>
      </c>
      <c r="L9366" s="150">
        <f>+VLOOKUP($E9366,ISP_2018!$B$8:$T$347,3,0)</f>
        <v>0.50955253896430364</v>
      </c>
      <c r="M9366" s="142" t="str">
        <f>+VLOOKUP($E9366,ISP_2018!$B$8:$T$347,4,0)</f>
        <v>Medio</v>
      </c>
    </row>
    <row r="9367" spans="1:13" x14ac:dyDescent="0.3">
      <c r="A9367" s="139">
        <f t="shared" si="9571"/>
        <v>247</v>
      </c>
      <c r="B9367" s="148">
        <f t="shared" si="9573"/>
        <v>13</v>
      </c>
      <c r="D9367" s="149" t="str">
        <f>+VLOOKUP($A9367,mUNICIPIOS!$B$4:$F$343,2,0)</f>
        <v>Quiché</v>
      </c>
      <c r="E9367" s="149">
        <f>+VLOOKUP($A9367,mUNICIPIOS!$B$4:$F$343,3,0)</f>
        <v>1418</v>
      </c>
      <c r="F9367" s="149" t="str">
        <f>+VLOOKUP($A9367,mUNICIPIOS!$B$4:$F$343,4,0)</f>
        <v>Canillá</v>
      </c>
      <c r="G9367" s="139" t="str">
        <f t="shared" ref="G9367:K9367" si="9615">+G9329</f>
        <v>03</v>
      </c>
      <c r="H9367" t="str">
        <f t="shared" si="9615"/>
        <v>ISP</v>
      </c>
      <c r="I9367" t="str">
        <f t="shared" si="9615"/>
        <v>Índice de Servicios Públicos</v>
      </c>
      <c r="J9367" t="str">
        <f t="shared" si="9615"/>
        <v>03-02</v>
      </c>
      <c r="K9367" t="str">
        <f t="shared" si="9615"/>
        <v>Control de la calidad del servicio público de agua</v>
      </c>
      <c r="L9367" s="150">
        <f>+VLOOKUP($E9367,ISP_2018!$B$8:$T$347,6,0)</f>
        <v>0.24545454545454548</v>
      </c>
      <c r="M9367" s="142" t="str">
        <f>+VLOOKUP($E9367,ISP_2018!$B$8:$T$347,7,0)</f>
        <v>Medio bajo</v>
      </c>
    </row>
    <row r="9368" spans="1:13" x14ac:dyDescent="0.3">
      <c r="A9368" s="139">
        <f t="shared" si="9571"/>
        <v>247</v>
      </c>
      <c r="B9368" s="148">
        <f t="shared" si="9573"/>
        <v>14</v>
      </c>
      <c r="D9368" s="149" t="str">
        <f>+VLOOKUP($A9368,mUNICIPIOS!$B$4:$F$343,2,0)</f>
        <v>Quiché</v>
      </c>
      <c r="E9368" s="149">
        <f>+VLOOKUP($A9368,mUNICIPIOS!$B$4:$F$343,3,0)</f>
        <v>1418</v>
      </c>
      <c r="F9368" s="149" t="str">
        <f>+VLOOKUP($A9368,mUNICIPIOS!$B$4:$F$343,4,0)</f>
        <v>Canillá</v>
      </c>
      <c r="G9368" s="139" t="str">
        <f t="shared" ref="G9368:K9368" si="9616">+G9330</f>
        <v>03</v>
      </c>
      <c r="H9368" t="str">
        <f t="shared" si="9616"/>
        <v>ISP</v>
      </c>
      <c r="I9368" t="str">
        <f t="shared" si="9616"/>
        <v>Índice de Servicios Públicos</v>
      </c>
      <c r="J9368" t="str">
        <f t="shared" si="9616"/>
        <v>03-03</v>
      </c>
      <c r="K9368" t="str">
        <f t="shared" si="9616"/>
        <v>Disposición  y tratamiento  de aguas residuales</v>
      </c>
      <c r="L9368" s="150">
        <f>+VLOOKUP($E9368,ISP_2018!$B$8:$T$347,9,0)</f>
        <v>0</v>
      </c>
      <c r="M9368" s="142" t="str">
        <f>+VLOOKUP($E9368,ISP_2018!$B$8:$T$347,10,0)</f>
        <v>Bajo</v>
      </c>
    </row>
    <row r="9369" spans="1:13" x14ac:dyDescent="0.3">
      <c r="A9369" s="139">
        <f t="shared" si="9571"/>
        <v>247</v>
      </c>
      <c r="B9369" s="148">
        <f t="shared" si="9573"/>
        <v>15</v>
      </c>
      <c r="D9369" s="149" t="str">
        <f>+VLOOKUP($A9369,mUNICIPIOS!$B$4:$F$343,2,0)</f>
        <v>Quiché</v>
      </c>
      <c r="E9369" s="149">
        <f>+VLOOKUP($A9369,mUNICIPIOS!$B$4:$F$343,3,0)</f>
        <v>1418</v>
      </c>
      <c r="F9369" s="149" t="str">
        <f>+VLOOKUP($A9369,mUNICIPIOS!$B$4:$F$343,4,0)</f>
        <v>Canillá</v>
      </c>
      <c r="G9369" s="139" t="str">
        <f t="shared" ref="G9369:K9369" si="9617">+G9331</f>
        <v>03</v>
      </c>
      <c r="H9369" t="str">
        <f t="shared" si="9617"/>
        <v>ISP</v>
      </c>
      <c r="I9369" t="str">
        <f t="shared" si="9617"/>
        <v>Índice de Servicios Públicos</v>
      </c>
      <c r="J9369" t="str">
        <f t="shared" si="9617"/>
        <v>03-04</v>
      </c>
      <c r="K9369" t="str">
        <f t="shared" si="9617"/>
        <v>Gestión y manejo de los residuos y desechos sólidos</v>
      </c>
      <c r="L9369" s="150">
        <f>+VLOOKUP($E9369,ISP_2018!$B$8:$T$347,12,0)</f>
        <v>8.0757701095418521E-2</v>
      </c>
      <c r="M9369" s="142" t="str">
        <f>+VLOOKUP($E9369,ISP_2018!$B$8:$T$347,13,0)</f>
        <v>Bajo</v>
      </c>
    </row>
    <row r="9370" spans="1:13" x14ac:dyDescent="0.3">
      <c r="A9370" s="139">
        <f t="shared" si="9571"/>
        <v>247</v>
      </c>
      <c r="B9370" s="148">
        <f t="shared" si="9573"/>
        <v>16</v>
      </c>
      <c r="D9370" s="149" t="str">
        <f>+VLOOKUP($A9370,mUNICIPIOS!$B$4:$F$343,2,0)</f>
        <v>Quiché</v>
      </c>
      <c r="E9370" s="149">
        <f>+VLOOKUP($A9370,mUNICIPIOS!$B$4:$F$343,3,0)</f>
        <v>1418</v>
      </c>
      <c r="F9370" s="149" t="str">
        <f>+VLOOKUP($A9370,mUNICIPIOS!$B$4:$F$343,4,0)</f>
        <v>Canillá</v>
      </c>
      <c r="G9370" s="139" t="str">
        <f t="shared" ref="G9370:K9370" si="9618">+G9332</f>
        <v>03</v>
      </c>
      <c r="H9370" t="str">
        <f t="shared" si="9618"/>
        <v>ISP</v>
      </c>
      <c r="I9370" t="str">
        <f t="shared" si="9618"/>
        <v>Índice de Servicios Públicos</v>
      </c>
      <c r="J9370" t="str">
        <f t="shared" si="9618"/>
        <v>03-05</v>
      </c>
      <c r="K9370" t="str">
        <f t="shared" si="9618"/>
        <v>Gestión de servicios públicos municipales</v>
      </c>
      <c r="L9370" s="150">
        <f>+VLOOKUP($E9370,ISP_2018!$B$8:$T$347,15,0)</f>
        <v>0.12903225806451613</v>
      </c>
      <c r="M9370" s="142" t="str">
        <f>+VLOOKUP($E9370,ISP_2018!$B$8:$T$347,16,0)</f>
        <v>Bajo</v>
      </c>
    </row>
    <row r="9371" spans="1:13" x14ac:dyDescent="0.3">
      <c r="A9371" s="139">
        <f t="shared" si="9571"/>
        <v>247</v>
      </c>
      <c r="B9371" s="148">
        <f t="shared" si="9573"/>
        <v>17</v>
      </c>
      <c r="D9371" s="149" t="str">
        <f>+VLOOKUP($A9371,mUNICIPIOS!$B$4:$F$343,2,0)</f>
        <v>Quiché</v>
      </c>
      <c r="E9371" s="149">
        <f>+VLOOKUP($A9371,mUNICIPIOS!$B$4:$F$343,3,0)</f>
        <v>1418</v>
      </c>
      <c r="F9371" s="149" t="str">
        <f>+VLOOKUP($A9371,mUNICIPIOS!$B$4:$F$343,4,0)</f>
        <v>Canillá</v>
      </c>
      <c r="G9371" s="139" t="str">
        <f t="shared" ref="G9371:K9371" si="9619">+G9333</f>
        <v>03</v>
      </c>
      <c r="H9371" t="str">
        <f t="shared" si="9619"/>
        <v>ISP</v>
      </c>
      <c r="I9371" t="str">
        <f t="shared" si="9619"/>
        <v>Índice de Servicios Públicos</v>
      </c>
      <c r="J9371" t="str">
        <f t="shared" si="9619"/>
        <v>INDICE</v>
      </c>
      <c r="K9371">
        <f t="shared" si="9619"/>
        <v>0</v>
      </c>
      <c r="L9371" s="150">
        <f>+VLOOKUP($E9371,ISP_2018!$B$8:$T$347,18,0)</f>
        <v>0.16654960936478094</v>
      </c>
      <c r="M9371" s="142" t="str">
        <f>+VLOOKUP($E9371,ISP_2018!$B$8:$T$347,19,0)</f>
        <v>Bajo</v>
      </c>
    </row>
    <row r="9372" spans="1:13" x14ac:dyDescent="0.3">
      <c r="A9372" s="139">
        <f t="shared" si="9571"/>
        <v>247</v>
      </c>
      <c r="B9372" s="148">
        <f t="shared" si="9573"/>
        <v>18</v>
      </c>
      <c r="D9372" s="149" t="str">
        <f>+VLOOKUP($A9372,mUNICIPIOS!$B$4:$F$343,2,0)</f>
        <v>Quiché</v>
      </c>
      <c r="E9372" s="149">
        <f>+VLOOKUP($A9372,mUNICIPIOS!$B$4:$F$343,3,0)</f>
        <v>1418</v>
      </c>
      <c r="F9372" s="149" t="str">
        <f>+VLOOKUP($A9372,mUNICIPIOS!$B$4:$F$343,4,0)</f>
        <v>Canillá</v>
      </c>
      <c r="G9372" s="139" t="str">
        <f t="shared" ref="G9372:K9372" si="9620">+G9334</f>
        <v>04</v>
      </c>
      <c r="H9372" t="str">
        <f t="shared" si="9620"/>
        <v>IGA</v>
      </c>
      <c r="I9372" t="str">
        <f t="shared" si="9620"/>
        <v>Índice de Gestión Administrativa</v>
      </c>
      <c r="J9372" t="str">
        <f t="shared" si="9620"/>
        <v>04-01</v>
      </c>
      <c r="K9372" t="str">
        <f t="shared" si="9620"/>
        <v>Existencia de elementos de atención municipal orientada al vecino</v>
      </c>
      <c r="L9372" s="150">
        <f>+VLOOKUP($E9372,IGA_2018!$B$8:$N$347,3,0)</f>
        <v>0.5</v>
      </c>
      <c r="M9372" s="142" t="str">
        <f>+VLOOKUP($E9372,IGA_2018!$B$8:$N$347,4,0)</f>
        <v>Medio</v>
      </c>
    </row>
    <row r="9373" spans="1:13" x14ac:dyDescent="0.3">
      <c r="A9373" s="139">
        <f t="shared" si="9571"/>
        <v>247</v>
      </c>
      <c r="B9373" s="148">
        <f t="shared" si="9573"/>
        <v>19</v>
      </c>
      <c r="D9373" s="149" t="str">
        <f>+VLOOKUP($A9373,mUNICIPIOS!$B$4:$F$343,2,0)</f>
        <v>Quiché</v>
      </c>
      <c r="E9373" s="149">
        <f>+VLOOKUP($A9373,mUNICIPIOS!$B$4:$F$343,3,0)</f>
        <v>1418</v>
      </c>
      <c r="F9373" s="149" t="str">
        <f>+VLOOKUP($A9373,mUNICIPIOS!$B$4:$F$343,4,0)</f>
        <v>Canillá</v>
      </c>
      <c r="G9373" s="139" t="str">
        <f t="shared" ref="G9373:K9373" si="9621">+G9335</f>
        <v>04</v>
      </c>
      <c r="H9373" t="str">
        <f t="shared" si="9621"/>
        <v>IGA</v>
      </c>
      <c r="I9373" t="str">
        <f t="shared" si="9621"/>
        <v>Índice de Gestión Administrativa</v>
      </c>
      <c r="J9373" t="str">
        <f t="shared" si="9621"/>
        <v>04-02</v>
      </c>
      <c r="K9373" t="str">
        <f t="shared" si="9621"/>
        <v>Gestión del recurso humano.</v>
      </c>
      <c r="L9373" s="150">
        <f>+VLOOKUP($E9373,IGA_2018!$B$8:$N$347,6,0)</f>
        <v>0.49549317537986109</v>
      </c>
      <c r="M9373" s="142" t="str">
        <f>+VLOOKUP($E9373,IGA_2018!$B$8:$N$347,7,0)</f>
        <v>Medio</v>
      </c>
    </row>
    <row r="9374" spans="1:13" x14ac:dyDescent="0.3">
      <c r="A9374" s="139">
        <f t="shared" si="9571"/>
        <v>247</v>
      </c>
      <c r="B9374" s="148">
        <f t="shared" si="9573"/>
        <v>20</v>
      </c>
      <c r="D9374" s="149" t="str">
        <f>+VLOOKUP($A9374,mUNICIPIOS!$B$4:$F$343,2,0)</f>
        <v>Quiché</v>
      </c>
      <c r="E9374" s="149">
        <f>+VLOOKUP($A9374,mUNICIPIOS!$B$4:$F$343,3,0)</f>
        <v>1418</v>
      </c>
      <c r="F9374" s="149" t="str">
        <f>+VLOOKUP($A9374,mUNICIPIOS!$B$4:$F$343,4,0)</f>
        <v>Canillá</v>
      </c>
      <c r="G9374" s="139" t="str">
        <f t="shared" ref="G9374:K9374" si="9622">+G9336</f>
        <v>04</v>
      </c>
      <c r="H9374" t="str">
        <f t="shared" si="9622"/>
        <v>IGA</v>
      </c>
      <c r="I9374" t="str">
        <f t="shared" si="9622"/>
        <v>Índice de Gestión Administrativa</v>
      </c>
      <c r="J9374" t="str">
        <f t="shared" si="9622"/>
        <v>04-03</v>
      </c>
      <c r="K9374" t="str">
        <f t="shared" si="9622"/>
        <v>Existencia de oficinas municipales con instrumentos de gestión.</v>
      </c>
      <c r="L9374" s="150">
        <f>+VLOOKUP($E9374,IGA_2018!$B$8:$N$347,9,0)</f>
        <v>0.1875</v>
      </c>
      <c r="M9374" s="142" t="str">
        <f>+VLOOKUP($E9374,IGA_2018!$B$8:$N$347,10,0)</f>
        <v>Bajo</v>
      </c>
    </row>
    <row r="9375" spans="1:13" x14ac:dyDescent="0.3">
      <c r="A9375" s="139">
        <f t="shared" si="9571"/>
        <v>247</v>
      </c>
      <c r="B9375" s="148">
        <f t="shared" si="9573"/>
        <v>21</v>
      </c>
      <c r="D9375" s="149" t="str">
        <f>+VLOOKUP($A9375,mUNICIPIOS!$B$4:$F$343,2,0)</f>
        <v>Quiché</v>
      </c>
      <c r="E9375" s="149">
        <f>+VLOOKUP($A9375,mUNICIPIOS!$B$4:$F$343,3,0)</f>
        <v>1418</v>
      </c>
      <c r="F9375" s="149" t="str">
        <f>+VLOOKUP($A9375,mUNICIPIOS!$B$4:$F$343,4,0)</f>
        <v>Canillá</v>
      </c>
      <c r="G9375" s="139" t="str">
        <f t="shared" ref="G9375:K9375" si="9623">+G9337</f>
        <v>04</v>
      </c>
      <c r="H9375" t="str">
        <f t="shared" si="9623"/>
        <v>IGA</v>
      </c>
      <c r="I9375" t="str">
        <f t="shared" si="9623"/>
        <v>Índice de Gestión Administrativa</v>
      </c>
      <c r="J9375" t="str">
        <f t="shared" si="9623"/>
        <v>INDICE</v>
      </c>
      <c r="K9375">
        <f t="shared" si="9623"/>
        <v>0</v>
      </c>
      <c r="L9375" s="150">
        <f>+VLOOKUP($E9375,IGA_2018!$B$8:$N$347,12,0)</f>
        <v>0.38904761138295135</v>
      </c>
      <c r="M9375" s="142" t="str">
        <f>+VLOOKUP($E9375,IGA_2018!$B$8:$N$347,13,0)</f>
        <v>Medio bajo</v>
      </c>
    </row>
    <row r="9376" spans="1:13" x14ac:dyDescent="0.3">
      <c r="A9376" s="139">
        <f t="shared" si="9571"/>
        <v>247</v>
      </c>
      <c r="B9376" s="148">
        <f t="shared" si="9573"/>
        <v>22</v>
      </c>
      <c r="D9376" s="149" t="str">
        <f>+VLOOKUP($A9376,mUNICIPIOS!$B$4:$F$343,2,0)</f>
        <v>Quiché</v>
      </c>
      <c r="E9376" s="149">
        <f>+VLOOKUP($A9376,mUNICIPIOS!$B$4:$F$343,3,0)</f>
        <v>1418</v>
      </c>
      <c r="F9376" s="149" t="str">
        <f>+VLOOKUP($A9376,mUNICIPIOS!$B$4:$F$343,4,0)</f>
        <v>Canillá</v>
      </c>
      <c r="G9376" s="139" t="str">
        <f t="shared" ref="G9376:K9376" si="9624">+G9338</f>
        <v>05</v>
      </c>
      <c r="H9376" t="str">
        <f t="shared" si="9624"/>
        <v>IGF</v>
      </c>
      <c r="I9376" t="str">
        <f t="shared" si="9624"/>
        <v>Índice de Gestión Financiera</v>
      </c>
      <c r="J9376" t="str">
        <f t="shared" si="9624"/>
        <v>05-01</v>
      </c>
      <c r="K9376" t="str">
        <f t="shared" si="9624"/>
        <v>Autonomía financiera municipal</v>
      </c>
      <c r="L9376" s="150">
        <f>+VLOOKUP($E9376,IGF_2018!$B$8:$Z$347,3,0)</f>
        <v>7.0161933943035895E-2</v>
      </c>
      <c r="M9376" s="142" t="str">
        <f>+VLOOKUP($E9376,IGF_2018!$B$8:$Z$347,4,0)</f>
        <v>Bajo</v>
      </c>
    </row>
    <row r="9377" spans="1:13" x14ac:dyDescent="0.3">
      <c r="A9377" s="139">
        <f t="shared" si="9571"/>
        <v>247</v>
      </c>
      <c r="B9377" s="148">
        <f t="shared" si="9573"/>
        <v>23</v>
      </c>
      <c r="D9377" s="149" t="str">
        <f>+VLOOKUP($A9377,mUNICIPIOS!$B$4:$F$343,2,0)</f>
        <v>Quiché</v>
      </c>
      <c r="E9377" s="149">
        <f>+VLOOKUP($A9377,mUNICIPIOS!$B$4:$F$343,3,0)</f>
        <v>1418</v>
      </c>
      <c r="F9377" s="149" t="str">
        <f>+VLOOKUP($A9377,mUNICIPIOS!$B$4:$F$343,4,0)</f>
        <v>Canillá</v>
      </c>
      <c r="G9377" s="139" t="str">
        <f t="shared" ref="G9377:K9377" si="9625">+G9339</f>
        <v>05</v>
      </c>
      <c r="H9377" t="str">
        <f t="shared" si="9625"/>
        <v>IGF</v>
      </c>
      <c r="I9377" t="str">
        <f t="shared" si="9625"/>
        <v>Índice de Gestión Financiera</v>
      </c>
      <c r="J9377" t="str">
        <f t="shared" si="9625"/>
        <v>05-02</v>
      </c>
      <c r="K9377" t="str">
        <f t="shared" si="9625"/>
        <v xml:space="preserve">Ingresos propios por habitante -sin regalías- </v>
      </c>
      <c r="L9377" s="150">
        <f>+VLOOKUP($E9377,IGF_2018!$B$8:$Z$347,6,0)</f>
        <v>5.6946686392717834E-2</v>
      </c>
      <c r="M9377" s="142" t="str">
        <f>+VLOOKUP($E9377,IGF_2018!$B$8:$Z$347,7,0)</f>
        <v>Bajo</v>
      </c>
    </row>
    <row r="9378" spans="1:13" x14ac:dyDescent="0.3">
      <c r="A9378" s="139">
        <f t="shared" si="9571"/>
        <v>247</v>
      </c>
      <c r="B9378" s="148">
        <f t="shared" si="9573"/>
        <v>24</v>
      </c>
      <c r="D9378" s="149" t="str">
        <f>+VLOOKUP($A9378,mUNICIPIOS!$B$4:$F$343,2,0)</f>
        <v>Quiché</v>
      </c>
      <c r="E9378" s="149">
        <f>+VLOOKUP($A9378,mUNICIPIOS!$B$4:$F$343,3,0)</f>
        <v>1418</v>
      </c>
      <c r="F9378" s="149" t="str">
        <f>+VLOOKUP($A9378,mUNICIPIOS!$B$4:$F$343,4,0)</f>
        <v>Canillá</v>
      </c>
      <c r="G9378" s="139" t="str">
        <f t="shared" ref="G9378:K9378" si="9626">+G9340</f>
        <v>05</v>
      </c>
      <c r="H9378" t="str">
        <f t="shared" si="9626"/>
        <v>IGF</v>
      </c>
      <c r="I9378" t="str">
        <f t="shared" si="9626"/>
        <v>Índice de Gestión Financiera</v>
      </c>
      <c r="J9378" t="str">
        <f t="shared" si="9626"/>
        <v>05-03</v>
      </c>
      <c r="K9378" t="str">
        <f t="shared" si="9626"/>
        <v>Ingresos del IUSI en relación a los ingresos propios -sin regalías-</v>
      </c>
      <c r="L9378" s="150">
        <f>+VLOOKUP($E9378,IGF_2018!$B$8:$Z$347,9,0)</f>
        <v>6.5813245747417216E-3</v>
      </c>
      <c r="M9378" s="142" t="str">
        <f>+VLOOKUP($E9378,IGF_2018!$B$8:$Z$347,10,0)</f>
        <v>Bajo</v>
      </c>
    </row>
    <row r="9379" spans="1:13" x14ac:dyDescent="0.3">
      <c r="A9379" s="139">
        <f t="shared" si="9571"/>
        <v>247</v>
      </c>
      <c r="B9379" s="148">
        <f t="shared" si="9573"/>
        <v>25</v>
      </c>
      <c r="D9379" s="149" t="str">
        <f>+VLOOKUP($A9379,mUNICIPIOS!$B$4:$F$343,2,0)</f>
        <v>Quiché</v>
      </c>
      <c r="E9379" s="149">
        <f>+VLOOKUP($A9379,mUNICIPIOS!$B$4:$F$343,3,0)</f>
        <v>1418</v>
      </c>
      <c r="F9379" s="149" t="str">
        <f>+VLOOKUP($A9379,mUNICIPIOS!$B$4:$F$343,4,0)</f>
        <v>Canillá</v>
      </c>
      <c r="G9379" s="139" t="str">
        <f t="shared" ref="G9379:K9379" si="9627">+G9341</f>
        <v>05</v>
      </c>
      <c r="H9379" t="str">
        <f t="shared" si="9627"/>
        <v>IGF</v>
      </c>
      <c r="I9379" t="str">
        <f t="shared" si="9627"/>
        <v>Índice de Gestión Financiera</v>
      </c>
      <c r="J9379" t="str">
        <f t="shared" si="9627"/>
        <v>05-04</v>
      </c>
      <c r="K9379" t="str">
        <f t="shared" si="9627"/>
        <v>Inversión anual en capital fijo por habitante</v>
      </c>
      <c r="L9379" s="150">
        <f>+VLOOKUP($E9379,IGF_2018!$B$8:$Z$347,12,0)</f>
        <v>0.15722606663804881</v>
      </c>
      <c r="M9379" s="142" t="str">
        <f>+VLOOKUP($E9379,IGF_2018!$B$8:$Z$347,13,0)</f>
        <v>Bajo</v>
      </c>
    </row>
    <row r="9380" spans="1:13" x14ac:dyDescent="0.3">
      <c r="A9380" s="139">
        <f t="shared" si="9571"/>
        <v>247</v>
      </c>
      <c r="B9380" s="148">
        <f t="shared" si="9573"/>
        <v>26</v>
      </c>
      <c r="D9380" s="149" t="str">
        <f>+VLOOKUP($A9380,mUNICIPIOS!$B$4:$F$343,2,0)</f>
        <v>Quiché</v>
      </c>
      <c r="E9380" s="149">
        <f>+VLOOKUP($A9380,mUNICIPIOS!$B$4:$F$343,3,0)</f>
        <v>1418</v>
      </c>
      <c r="F9380" s="149" t="str">
        <f>+VLOOKUP($A9380,mUNICIPIOS!$B$4:$F$343,4,0)</f>
        <v>Canillá</v>
      </c>
      <c r="G9380" s="139" t="str">
        <f t="shared" ref="G9380:K9380" si="9628">+G9342</f>
        <v>05</v>
      </c>
      <c r="H9380" t="str">
        <f t="shared" si="9628"/>
        <v>IGF</v>
      </c>
      <c r="I9380" t="str">
        <f t="shared" si="9628"/>
        <v>Índice de Gestión Financiera</v>
      </c>
      <c r="J9380" t="str">
        <f t="shared" si="9628"/>
        <v>05-05</v>
      </c>
      <c r="K9380" t="str">
        <f t="shared" si="9628"/>
        <v>Inversión anual en capital fijo con recursos percibidos por ingresos propios</v>
      </c>
      <c r="L9380" s="150">
        <f>+VLOOKUP($E9380,IGF_2018!$B$8:$Z$347,15,0)</f>
        <v>0</v>
      </c>
      <c r="M9380" s="142" t="str">
        <f>+VLOOKUP($E9380,IGF_2018!$B$8:$Z$347,16,0)</f>
        <v>Bajo</v>
      </c>
    </row>
    <row r="9381" spans="1:13" x14ac:dyDescent="0.3">
      <c r="A9381" s="139">
        <f t="shared" si="9571"/>
        <v>247</v>
      </c>
      <c r="B9381" s="148">
        <f t="shared" si="9573"/>
        <v>27</v>
      </c>
      <c r="D9381" s="149" t="str">
        <f>+VLOOKUP($A9381,mUNICIPIOS!$B$4:$F$343,2,0)</f>
        <v>Quiché</v>
      </c>
      <c r="E9381" s="149">
        <f>+VLOOKUP($A9381,mUNICIPIOS!$B$4:$F$343,3,0)</f>
        <v>1418</v>
      </c>
      <c r="F9381" s="149" t="str">
        <f>+VLOOKUP($A9381,mUNICIPIOS!$B$4:$F$343,4,0)</f>
        <v>Canillá</v>
      </c>
      <c r="G9381" s="139" t="str">
        <f t="shared" ref="G9381:K9381" si="9629">+G9343</f>
        <v>05</v>
      </c>
      <c r="H9381" t="str">
        <f t="shared" si="9629"/>
        <v>IGF</v>
      </c>
      <c r="I9381" t="str">
        <f t="shared" si="9629"/>
        <v>Índice de Gestión Financiera</v>
      </c>
      <c r="J9381" t="str">
        <f t="shared" si="9629"/>
        <v>05-06</v>
      </c>
      <c r="K9381" t="str">
        <f t="shared" si="9629"/>
        <v xml:space="preserve">Inversión anual en capital fijo con recursos percibidos por transferencias del Gobierno Central </v>
      </c>
      <c r="L9381" s="150">
        <f>+VLOOKUP($E9381,IGF_2018!$B$8:$Z$347,18,0)</f>
        <v>0.4210353416154784</v>
      </c>
      <c r="M9381" s="142" t="str">
        <f>+VLOOKUP($E9381,IGF_2018!$B$8:$Z$347,19,0)</f>
        <v>Medio</v>
      </c>
    </row>
    <row r="9382" spans="1:13" x14ac:dyDescent="0.3">
      <c r="A9382" s="139">
        <f t="shared" si="9571"/>
        <v>247</v>
      </c>
      <c r="B9382" s="148">
        <f t="shared" si="9573"/>
        <v>28</v>
      </c>
      <c r="D9382" s="149" t="str">
        <f>+VLOOKUP($A9382,mUNICIPIOS!$B$4:$F$343,2,0)</f>
        <v>Quiché</v>
      </c>
      <c r="E9382" s="149">
        <f>+VLOOKUP($A9382,mUNICIPIOS!$B$4:$F$343,3,0)</f>
        <v>1418</v>
      </c>
      <c r="F9382" s="149" t="str">
        <f>+VLOOKUP($A9382,mUNICIPIOS!$B$4:$F$343,4,0)</f>
        <v>Canillá</v>
      </c>
      <c r="G9382" s="139" t="str">
        <f t="shared" ref="G9382:K9382" si="9630">+G9344</f>
        <v>05</v>
      </c>
      <c r="H9382" t="str">
        <f t="shared" si="9630"/>
        <v>IGF</v>
      </c>
      <c r="I9382" t="str">
        <f t="shared" si="9630"/>
        <v>Índice de Gestión Financiera</v>
      </c>
      <c r="J9382" t="str">
        <f t="shared" si="9630"/>
        <v>05-07</v>
      </c>
      <c r="K9382" t="str">
        <f t="shared" si="9630"/>
        <v>Financiamiento por endeudamiento municipal</v>
      </c>
      <c r="L9382" s="150">
        <f>+VLOOKUP($E9382,IGF_2018!$B$8:$Z$347,21,0)</f>
        <v>1</v>
      </c>
      <c r="M9382" s="142" t="str">
        <f>+VLOOKUP($E9382,IGF_2018!$B$8:$Z$347,22,0)</f>
        <v>Alto</v>
      </c>
    </row>
    <row r="9383" spans="1:13" x14ac:dyDescent="0.3">
      <c r="A9383" s="139">
        <f t="shared" si="9571"/>
        <v>247</v>
      </c>
      <c r="B9383" s="148">
        <f t="shared" si="9573"/>
        <v>29</v>
      </c>
      <c r="D9383" s="149" t="str">
        <f>+VLOOKUP($A9383,mUNICIPIOS!$B$4:$F$343,2,0)</f>
        <v>Quiché</v>
      </c>
      <c r="E9383" s="149">
        <f>+VLOOKUP($A9383,mUNICIPIOS!$B$4:$F$343,3,0)</f>
        <v>1418</v>
      </c>
      <c r="F9383" s="149" t="str">
        <f>+VLOOKUP($A9383,mUNICIPIOS!$B$4:$F$343,4,0)</f>
        <v>Canillá</v>
      </c>
      <c r="G9383" s="139" t="str">
        <f t="shared" ref="G9383:K9383" si="9631">+G9345</f>
        <v>05</v>
      </c>
      <c r="H9383" t="str">
        <f t="shared" si="9631"/>
        <v>IGF</v>
      </c>
      <c r="I9383" t="str">
        <f t="shared" si="9631"/>
        <v>Índice de Gestión Financiera</v>
      </c>
      <c r="J9383" t="str">
        <f t="shared" si="9631"/>
        <v>INDICE</v>
      </c>
      <c r="K9383">
        <f t="shared" si="9631"/>
        <v>0</v>
      </c>
      <c r="L9383" s="150">
        <f>+VLOOKUP($E9383,IGF_2018!$B$8:$Z$347,24,0)</f>
        <v>0.28390599734997768</v>
      </c>
      <c r="M9383" s="142" t="str">
        <f>+VLOOKUP($E9383,IGF_2018!$B$8:$Z$347,25,0)</f>
        <v>Medio bajo</v>
      </c>
    </row>
    <row r="9384" spans="1:13" x14ac:dyDescent="0.3">
      <c r="A9384" s="139">
        <f t="shared" si="9571"/>
        <v>247</v>
      </c>
      <c r="B9384" s="148">
        <f t="shared" si="9573"/>
        <v>30</v>
      </c>
      <c r="D9384" s="149" t="str">
        <f>+VLOOKUP($A9384,mUNICIPIOS!$B$4:$F$343,2,0)</f>
        <v>Quiché</v>
      </c>
      <c r="E9384" s="149">
        <f>+VLOOKUP($A9384,mUNICIPIOS!$B$4:$F$343,3,0)</f>
        <v>1418</v>
      </c>
      <c r="F9384" s="149" t="str">
        <f>+VLOOKUP($A9384,mUNICIPIOS!$B$4:$F$343,4,0)</f>
        <v>Canillá</v>
      </c>
      <c r="G9384" s="139" t="str">
        <f t="shared" ref="G9384:K9384" si="9632">+G9346</f>
        <v>06</v>
      </c>
      <c r="H9384" t="str">
        <f t="shared" si="9632"/>
        <v>IGE</v>
      </c>
      <c r="I9384" t="str">
        <f t="shared" si="9632"/>
        <v>Índice de Gestión Estratégica</v>
      </c>
      <c r="J9384" t="str">
        <f t="shared" si="9632"/>
        <v>06-01</v>
      </c>
      <c r="K9384" t="str">
        <f t="shared" si="9632"/>
        <v>Ejecución del Plan Operativo Anual  (POA)</v>
      </c>
      <c r="L9384" s="150">
        <f>+VLOOKUP($E9384,IGE_2018!$B$8:$Z$347,3,0)</f>
        <v>0.3</v>
      </c>
      <c r="M9384" s="142" t="str">
        <f>+VLOOKUP($E9384,IGE_2018!$B$8:$Z$347,4,0)</f>
        <v>Medio bajo</v>
      </c>
    </row>
    <row r="9385" spans="1:13" x14ac:dyDescent="0.3">
      <c r="A9385" s="139">
        <f t="shared" si="9571"/>
        <v>247</v>
      </c>
      <c r="B9385" s="148">
        <f t="shared" si="9573"/>
        <v>31</v>
      </c>
      <c r="D9385" s="149" t="str">
        <f>+VLOOKUP($A9385,mUNICIPIOS!$B$4:$F$343,2,0)</f>
        <v>Quiché</v>
      </c>
      <c r="E9385" s="149">
        <f>+VLOOKUP($A9385,mUNICIPIOS!$B$4:$F$343,3,0)</f>
        <v>1418</v>
      </c>
      <c r="F9385" s="149" t="str">
        <f>+VLOOKUP($A9385,mUNICIPIOS!$B$4:$F$343,4,0)</f>
        <v>Canillá</v>
      </c>
      <c r="G9385" s="139" t="str">
        <f t="shared" ref="G9385:K9385" si="9633">+G9347</f>
        <v>06</v>
      </c>
      <c r="H9385" t="str">
        <f t="shared" si="9633"/>
        <v>IGE</v>
      </c>
      <c r="I9385" t="str">
        <f t="shared" si="9633"/>
        <v>Índice de Gestión Estratégica</v>
      </c>
      <c r="J9385" t="str">
        <f t="shared" si="9633"/>
        <v>06-02</v>
      </c>
      <c r="K9385" t="str">
        <f t="shared" si="9633"/>
        <v>Relación Plan de Desarrollo Municipal y Ordenamiento Territorial (PDM-OT) - Plan Estratégico Institucional (PEI) - Plan Operativo Multianual (POM) - Plan Operativo Anual (POA)</v>
      </c>
      <c r="L9385" s="150">
        <f>+VLOOKUP($E9385,IGE_2018!$B$8:$Z$347,6,0)</f>
        <v>0</v>
      </c>
      <c r="M9385" s="142" t="str">
        <f>+VLOOKUP($E9385,IGE_2018!$B$8:$Z$347,7,0)</f>
        <v>Bajo</v>
      </c>
    </row>
    <row r="9386" spans="1:13" x14ac:dyDescent="0.3">
      <c r="A9386" s="139">
        <f t="shared" si="9571"/>
        <v>247</v>
      </c>
      <c r="B9386" s="148">
        <f t="shared" si="9573"/>
        <v>32</v>
      </c>
      <c r="D9386" s="149" t="str">
        <f>+VLOOKUP($A9386,mUNICIPIOS!$B$4:$F$343,2,0)</f>
        <v>Quiché</v>
      </c>
      <c r="E9386" s="149">
        <f>+VLOOKUP($A9386,mUNICIPIOS!$B$4:$F$343,3,0)</f>
        <v>1418</v>
      </c>
      <c r="F9386" s="149" t="str">
        <f>+VLOOKUP($A9386,mUNICIPIOS!$B$4:$F$343,4,0)</f>
        <v>Canillá</v>
      </c>
      <c r="G9386" s="139" t="str">
        <f t="shared" ref="G9386:K9386" si="9634">+G9348</f>
        <v>06</v>
      </c>
      <c r="H9386" t="str">
        <f t="shared" si="9634"/>
        <v>IGE</v>
      </c>
      <c r="I9386" t="str">
        <f t="shared" si="9634"/>
        <v>Índice de Gestión Estratégica</v>
      </c>
      <c r="J9386" t="str">
        <f t="shared" si="9634"/>
        <v>06-03</v>
      </c>
      <c r="K9386" t="str">
        <f t="shared" si="9634"/>
        <v>Presupuesto de egresos relacionado a competencias municipales que responden a prioridades nacionales de desarrollo.</v>
      </c>
      <c r="L9386" s="150">
        <f>+VLOOKUP($E9386,IGE_2018!$B$8:$Z$347,9,0)</f>
        <v>0.35531479454232495</v>
      </c>
      <c r="M9386" s="142" t="str">
        <f>+VLOOKUP($E9386,IGE_2018!$B$8:$Z$347,10,0)</f>
        <v>Medio bajo</v>
      </c>
    </row>
    <row r="9387" spans="1:13" x14ac:dyDescent="0.3">
      <c r="A9387" s="139">
        <f t="shared" si="9571"/>
        <v>247</v>
      </c>
      <c r="B9387" s="148">
        <f t="shared" si="9573"/>
        <v>33</v>
      </c>
      <c r="D9387" s="149" t="str">
        <f>+VLOOKUP($A9387,mUNICIPIOS!$B$4:$F$343,2,0)</f>
        <v>Quiché</v>
      </c>
      <c r="E9387" s="149">
        <f>+VLOOKUP($A9387,mUNICIPIOS!$B$4:$F$343,3,0)</f>
        <v>1418</v>
      </c>
      <c r="F9387" s="149" t="str">
        <f>+VLOOKUP($A9387,mUNICIPIOS!$B$4:$F$343,4,0)</f>
        <v>Canillá</v>
      </c>
      <c r="G9387" s="139" t="str">
        <f t="shared" ref="G9387:K9387" si="9635">+G9349</f>
        <v>06</v>
      </c>
      <c r="H9387" t="str">
        <f t="shared" si="9635"/>
        <v>IGE</v>
      </c>
      <c r="I9387" t="str">
        <f t="shared" si="9635"/>
        <v>Índice de Gestión Estratégica</v>
      </c>
      <c r="J9387" t="str">
        <f t="shared" si="9635"/>
        <v>06-04</v>
      </c>
      <c r="K9387" t="str">
        <f t="shared" si="9635"/>
        <v>Institucionalización de la gestión ordenada del territorio</v>
      </c>
      <c r="L9387" s="150">
        <f>+VLOOKUP($E9387,IGE_2018!$B$8:$Z$347,12,0)</f>
        <v>0.15</v>
      </c>
      <c r="M9387" s="142" t="str">
        <f>+VLOOKUP($E9387,IGE_2018!$B$8:$Z$347,13,0)</f>
        <v>Bajo</v>
      </c>
    </row>
    <row r="9388" spans="1:13" x14ac:dyDescent="0.3">
      <c r="A9388" s="139">
        <f t="shared" si="9571"/>
        <v>247</v>
      </c>
      <c r="B9388" s="148">
        <f t="shared" si="9573"/>
        <v>34</v>
      </c>
      <c r="D9388" s="149" t="str">
        <f>+VLOOKUP($A9388,mUNICIPIOS!$B$4:$F$343,2,0)</f>
        <v>Quiché</v>
      </c>
      <c r="E9388" s="149">
        <f>+VLOOKUP($A9388,mUNICIPIOS!$B$4:$F$343,3,0)</f>
        <v>1418</v>
      </c>
      <c r="F9388" s="149" t="str">
        <f>+VLOOKUP($A9388,mUNICIPIOS!$B$4:$F$343,4,0)</f>
        <v>Canillá</v>
      </c>
      <c r="G9388" s="139" t="str">
        <f t="shared" ref="G9388:K9388" si="9636">+G9350</f>
        <v>06</v>
      </c>
      <c r="H9388" t="str">
        <f t="shared" si="9636"/>
        <v>IGE</v>
      </c>
      <c r="I9388" t="str">
        <f t="shared" si="9636"/>
        <v>Índice de Gestión Estratégica</v>
      </c>
      <c r="J9388" t="str">
        <f t="shared" si="9636"/>
        <v>06-05</v>
      </c>
      <c r="K9388" t="str">
        <f t="shared" si="9636"/>
        <v>Acciones para la gestión ordenada del territorio</v>
      </c>
      <c r="L9388" s="150">
        <f>+VLOOKUP($E9388,IGE_2018!$B$8:$Z$347,15,0)</f>
        <v>0</v>
      </c>
      <c r="M9388" s="142" t="str">
        <f>+VLOOKUP($E9388,IGE_2018!$B$8:$Z$347,16,0)</f>
        <v>Bajo</v>
      </c>
    </row>
    <row r="9389" spans="1:13" x14ac:dyDescent="0.3">
      <c r="A9389" s="139">
        <f t="shared" ref="A9389:A9452" si="9637">+IF(B9388=38,A9388+1,A9388)</f>
        <v>247</v>
      </c>
      <c r="B9389" s="148">
        <f t="shared" si="9573"/>
        <v>35</v>
      </c>
      <c r="D9389" s="149" t="str">
        <f>+VLOOKUP($A9389,mUNICIPIOS!$B$4:$F$343,2,0)</f>
        <v>Quiché</v>
      </c>
      <c r="E9389" s="149">
        <f>+VLOOKUP($A9389,mUNICIPIOS!$B$4:$F$343,3,0)</f>
        <v>1418</v>
      </c>
      <c r="F9389" s="149" t="str">
        <f>+VLOOKUP($A9389,mUNICIPIOS!$B$4:$F$343,4,0)</f>
        <v>Canillá</v>
      </c>
      <c r="G9389" s="139" t="str">
        <f t="shared" ref="G9389:K9389" si="9638">+G9351</f>
        <v>06</v>
      </c>
      <c r="H9389" t="str">
        <f t="shared" si="9638"/>
        <v>IGE</v>
      </c>
      <c r="I9389" t="str">
        <f t="shared" si="9638"/>
        <v>Índice de Gestión Estratégica</v>
      </c>
      <c r="J9389" t="str">
        <f t="shared" si="9638"/>
        <v>06-06</v>
      </c>
      <c r="K9389" t="str">
        <f t="shared" si="9638"/>
        <v>Gestión de riesgo en la formulación de proyectos derivados de la planificación operativa anual</v>
      </c>
      <c r="L9389" s="150">
        <f>+VLOOKUP($E9389,IGE_2018!$B$8:$Z$347,18,0)</f>
        <v>0</v>
      </c>
      <c r="M9389" s="142" t="str">
        <f>+VLOOKUP($E9389,IGE_2018!$B$8:$Z$347,19,0)</f>
        <v>Bajo</v>
      </c>
    </row>
    <row r="9390" spans="1:13" x14ac:dyDescent="0.3">
      <c r="A9390" s="139">
        <f t="shared" si="9637"/>
        <v>247</v>
      </c>
      <c r="B9390" s="148">
        <f t="shared" ref="B9390:B9453" si="9639">+B9352</f>
        <v>36</v>
      </c>
      <c r="D9390" s="149" t="str">
        <f>+VLOOKUP($A9390,mUNICIPIOS!$B$4:$F$343,2,0)</f>
        <v>Quiché</v>
      </c>
      <c r="E9390" s="149">
        <f>+VLOOKUP($A9390,mUNICIPIOS!$B$4:$F$343,3,0)</f>
        <v>1418</v>
      </c>
      <c r="F9390" s="149" t="str">
        <f>+VLOOKUP($A9390,mUNICIPIOS!$B$4:$F$343,4,0)</f>
        <v>Canillá</v>
      </c>
      <c r="G9390" s="139" t="str">
        <f t="shared" ref="G9390:K9390" si="9640">+G9352</f>
        <v>06</v>
      </c>
      <c r="H9390" t="str">
        <f t="shared" si="9640"/>
        <v>IGE</v>
      </c>
      <c r="I9390" t="str">
        <f t="shared" si="9640"/>
        <v>Índice de Gestión Estratégica</v>
      </c>
      <c r="J9390" t="str">
        <f t="shared" si="9640"/>
        <v>06-07</v>
      </c>
      <c r="K9390" t="str">
        <f t="shared" si="9640"/>
        <v>Ingresos por servicios ambientales en relación a los ingresos propios sin regalías</v>
      </c>
      <c r="L9390" s="150">
        <f>+VLOOKUP($E9390,IGE_2018!$B$8:$Z$347,21,0)</f>
        <v>0.13033541615092104</v>
      </c>
      <c r="M9390" s="142" t="str">
        <f>+VLOOKUP($E9390,IGE_2018!$B$8:$Z$347,22,0)</f>
        <v>Bajo</v>
      </c>
    </row>
    <row r="9391" spans="1:13" x14ac:dyDescent="0.3">
      <c r="A9391" s="139">
        <f t="shared" si="9637"/>
        <v>247</v>
      </c>
      <c r="B9391" s="148">
        <f t="shared" si="9639"/>
        <v>37</v>
      </c>
      <c r="D9391" s="149" t="str">
        <f>+VLOOKUP($A9391,mUNICIPIOS!$B$4:$F$343,2,0)</f>
        <v>Quiché</v>
      </c>
      <c r="E9391" s="149">
        <f>+VLOOKUP($A9391,mUNICIPIOS!$B$4:$F$343,3,0)</f>
        <v>1418</v>
      </c>
      <c r="F9391" s="149" t="str">
        <f>+VLOOKUP($A9391,mUNICIPIOS!$B$4:$F$343,4,0)</f>
        <v>Canillá</v>
      </c>
      <c r="G9391" s="139" t="str">
        <f t="shared" ref="G9391:K9391" si="9641">+G9353</f>
        <v>06</v>
      </c>
      <c r="H9391" t="str">
        <f t="shared" si="9641"/>
        <v>IGE</v>
      </c>
      <c r="I9391" t="str">
        <f t="shared" si="9641"/>
        <v>Índice de Gestión Estratégica</v>
      </c>
      <c r="J9391" t="str">
        <f t="shared" si="9641"/>
        <v>INDICE</v>
      </c>
      <c r="K9391">
        <f t="shared" si="9641"/>
        <v>0</v>
      </c>
      <c r="L9391" s="150">
        <f>+VLOOKUP($E9391,IGE_2018!$B$8:$Z$347,24,0)</f>
        <v>0.16186224025067333</v>
      </c>
      <c r="M9391" s="142" t="str">
        <f>+VLOOKUP($E9391,IGE_2018!$B$8:$Z$347,25,0)</f>
        <v>Bajo</v>
      </c>
    </row>
    <row r="9392" spans="1:13" x14ac:dyDescent="0.3">
      <c r="A9392" s="139">
        <f t="shared" si="9637"/>
        <v>247</v>
      </c>
      <c r="B9392" s="148">
        <f t="shared" si="9639"/>
        <v>38</v>
      </c>
      <c r="D9392" s="149" t="str">
        <f>+VLOOKUP($A9392,mUNICIPIOS!$B$4:$F$343,2,0)</f>
        <v>Quiché</v>
      </c>
      <c r="E9392" s="149">
        <f>+VLOOKUP($A9392,mUNICIPIOS!$B$4:$F$343,3,0)</f>
        <v>1418</v>
      </c>
      <c r="F9392" s="149" t="str">
        <f>+VLOOKUP($A9392,mUNICIPIOS!$B$4:$F$343,4,0)</f>
        <v>Canillá</v>
      </c>
      <c r="G9392" s="139" t="str">
        <f t="shared" ref="G9392:K9392" si="9642">+G9354</f>
        <v>RANKING</v>
      </c>
      <c r="H9392" t="str">
        <f t="shared" si="9642"/>
        <v>RGM</v>
      </c>
      <c r="I9392" t="str">
        <f t="shared" si="9642"/>
        <v>Ranking de la Gestión Municipal 2018</v>
      </c>
      <c r="J9392" t="str">
        <f t="shared" si="9642"/>
        <v>RANKING</v>
      </c>
      <c r="K9392">
        <f t="shared" si="9642"/>
        <v>0</v>
      </c>
      <c r="L9392" s="151">
        <f>+VLOOKUP($E9392,Resultados_generales!$C$8:$AE$347,27,0)</f>
        <v>0.29529386355284681</v>
      </c>
      <c r="M9392" t="str">
        <f>+VLOOKUP($E9392,Resultados_generales!$C$8:$AE$347,28,0)</f>
        <v>Medio bajo</v>
      </c>
    </row>
    <row r="9393" spans="1:13" x14ac:dyDescent="0.3">
      <c r="A9393" s="139">
        <f t="shared" si="9637"/>
        <v>248</v>
      </c>
      <c r="B9393" s="148">
        <f t="shared" si="9639"/>
        <v>1</v>
      </c>
      <c r="D9393" s="149" t="str">
        <f>+VLOOKUP($A9393,mUNICIPIOS!$B$4:$F$343,2,0)</f>
        <v>Quiché</v>
      </c>
      <c r="E9393" s="149">
        <f>+VLOOKUP($A9393,mUNICIPIOS!$B$4:$F$343,3,0)</f>
        <v>1419</v>
      </c>
      <c r="F9393" s="149" t="str">
        <f>+VLOOKUP($A9393,mUNICIPIOS!$B$4:$F$343,4,0)</f>
        <v>Chicamán</v>
      </c>
      <c r="G9393" s="139" t="str">
        <f t="shared" ref="G9393:K9393" si="9643">+G9355</f>
        <v>01</v>
      </c>
      <c r="H9393" t="str">
        <f t="shared" si="9643"/>
        <v>IPC</v>
      </c>
      <c r="I9393" t="str">
        <f t="shared" si="9643"/>
        <v>Índice de Participación Ciudadana</v>
      </c>
      <c r="J9393" t="str">
        <f t="shared" si="9643"/>
        <v>01-01</v>
      </c>
      <c r="K9393" t="str">
        <f t="shared" si="9643"/>
        <v>Número de reuniones del COMUDE en el año de la medición.</v>
      </c>
      <c r="L9393" s="150">
        <f>+VLOOKUP($E9393,IPC_2018!$B$8:$T$347,3,0)</f>
        <v>0.16666666666666666</v>
      </c>
      <c r="M9393" s="142" t="str">
        <f>+VLOOKUP($E9393,IPC_2018!$B$8:$T$347,4,0)</f>
        <v>Bajo</v>
      </c>
    </row>
    <row r="9394" spans="1:13" x14ac:dyDescent="0.3">
      <c r="A9394" s="139">
        <f t="shared" si="9637"/>
        <v>248</v>
      </c>
      <c r="B9394" s="148">
        <f t="shared" si="9639"/>
        <v>2</v>
      </c>
      <c r="D9394" s="149" t="str">
        <f>+VLOOKUP($A9394,mUNICIPIOS!$B$4:$F$343,2,0)</f>
        <v>Quiché</v>
      </c>
      <c r="E9394" s="149">
        <f>+VLOOKUP($A9394,mUNICIPIOS!$B$4:$F$343,3,0)</f>
        <v>1419</v>
      </c>
      <c r="F9394" s="149" t="str">
        <f>+VLOOKUP($A9394,mUNICIPIOS!$B$4:$F$343,4,0)</f>
        <v>Chicamán</v>
      </c>
      <c r="G9394" s="139" t="str">
        <f t="shared" ref="G9394:K9394" si="9644">+G9356</f>
        <v>01</v>
      </c>
      <c r="H9394" t="str">
        <f t="shared" si="9644"/>
        <v>IPC</v>
      </c>
      <c r="I9394" t="str">
        <f t="shared" si="9644"/>
        <v>Índice de Participación Ciudadana</v>
      </c>
      <c r="J9394" t="str">
        <f t="shared" si="9644"/>
        <v>01-02</v>
      </c>
      <c r="K9394" t="str">
        <f t="shared" si="9644"/>
        <v>Participación de Alcaldes, Concejales y Síndicos determinados o designados en el COMUDE</v>
      </c>
      <c r="L9394" s="150">
        <f>+VLOOKUP($E9394,IPC_2018!$B$8:$T$347,6,0)</f>
        <v>0.5</v>
      </c>
      <c r="M9394" s="142" t="str">
        <f>+VLOOKUP($E9394,IPC_2018!$B$8:$T$347,7,0)</f>
        <v>Medio</v>
      </c>
    </row>
    <row r="9395" spans="1:13" x14ac:dyDescent="0.3">
      <c r="A9395" s="139">
        <f t="shared" si="9637"/>
        <v>248</v>
      </c>
      <c r="B9395" s="148">
        <f t="shared" si="9639"/>
        <v>3</v>
      </c>
      <c r="D9395" s="149" t="str">
        <f>+VLOOKUP($A9395,mUNICIPIOS!$B$4:$F$343,2,0)</f>
        <v>Quiché</v>
      </c>
      <c r="E9395" s="149">
        <f>+VLOOKUP($A9395,mUNICIPIOS!$B$4:$F$343,3,0)</f>
        <v>1419</v>
      </c>
      <c r="F9395" s="149" t="str">
        <f>+VLOOKUP($A9395,mUNICIPIOS!$B$4:$F$343,4,0)</f>
        <v>Chicamán</v>
      </c>
      <c r="G9395" s="139" t="str">
        <f t="shared" ref="G9395:K9395" si="9645">+G9357</f>
        <v>01</v>
      </c>
      <c r="H9395" t="str">
        <f t="shared" si="9645"/>
        <v>IPC</v>
      </c>
      <c r="I9395" t="str">
        <f t="shared" si="9645"/>
        <v>Índice de Participación Ciudadana</v>
      </c>
      <c r="J9395" t="str">
        <f t="shared" si="9645"/>
        <v>01-03</v>
      </c>
      <c r="K9395" t="str">
        <f t="shared" si="9645"/>
        <v>Participación  de organizaciones de jóvenes, mujeres, pueblos mayas, xincas, garífunas, y otras organizaciones en el Comude</v>
      </c>
      <c r="L9395" s="150">
        <f>+VLOOKUP($E9395,IPC_2018!$B$8:$T$347,9,0)</f>
        <v>0</v>
      </c>
      <c r="M9395" s="142" t="str">
        <f>+VLOOKUP($E9395,IPC_2018!$B$8:$T$347,10,0)</f>
        <v>Bajo</v>
      </c>
    </row>
    <row r="9396" spans="1:13" x14ac:dyDescent="0.3">
      <c r="A9396" s="139">
        <f t="shared" si="9637"/>
        <v>248</v>
      </c>
      <c r="B9396" s="148">
        <f t="shared" si="9639"/>
        <v>4</v>
      </c>
      <c r="D9396" s="149" t="str">
        <f>+VLOOKUP($A9396,mUNICIPIOS!$B$4:$F$343,2,0)</f>
        <v>Quiché</v>
      </c>
      <c r="E9396" s="149">
        <f>+VLOOKUP($A9396,mUNICIPIOS!$B$4:$F$343,3,0)</f>
        <v>1419</v>
      </c>
      <c r="F9396" s="149" t="str">
        <f>+VLOOKUP($A9396,mUNICIPIOS!$B$4:$F$343,4,0)</f>
        <v>Chicamán</v>
      </c>
      <c r="G9396" s="139" t="str">
        <f t="shared" ref="G9396:K9396" si="9646">+G9358</f>
        <v>01</v>
      </c>
      <c r="H9396" t="str">
        <f t="shared" si="9646"/>
        <v>IPC</v>
      </c>
      <c r="I9396" t="str">
        <f t="shared" si="9646"/>
        <v>Índice de Participación Ciudadana</v>
      </c>
      <c r="J9396" t="str">
        <f t="shared" si="9646"/>
        <v>01-04</v>
      </c>
      <c r="K9396" t="str">
        <f t="shared" si="9646"/>
        <v>Representatividad territorial del Comude.</v>
      </c>
      <c r="L9396" s="150">
        <f>+VLOOKUP($E9396,IPC_2018!$B$8:$T$347,12,0)</f>
        <v>0</v>
      </c>
      <c r="M9396" s="142" t="str">
        <f>+VLOOKUP($E9396,IPC_2018!$B$8:$T$347,13,0)</f>
        <v>Bajo</v>
      </c>
    </row>
    <row r="9397" spans="1:13" x14ac:dyDescent="0.3">
      <c r="A9397" s="139">
        <f t="shared" si="9637"/>
        <v>248</v>
      </c>
      <c r="B9397" s="148">
        <f t="shared" si="9639"/>
        <v>5</v>
      </c>
      <c r="D9397" s="149" t="str">
        <f>+VLOOKUP($A9397,mUNICIPIOS!$B$4:$F$343,2,0)</f>
        <v>Quiché</v>
      </c>
      <c r="E9397" s="149">
        <f>+VLOOKUP($A9397,mUNICIPIOS!$B$4:$F$343,3,0)</f>
        <v>1419</v>
      </c>
      <c r="F9397" s="149" t="str">
        <f>+VLOOKUP($A9397,mUNICIPIOS!$B$4:$F$343,4,0)</f>
        <v>Chicamán</v>
      </c>
      <c r="G9397" s="139" t="str">
        <f t="shared" ref="G9397:K9397" si="9647">+G9359</f>
        <v>01</v>
      </c>
      <c r="H9397" t="str">
        <f t="shared" si="9647"/>
        <v>IPC</v>
      </c>
      <c r="I9397" t="str">
        <f t="shared" si="9647"/>
        <v>Índice de Participación Ciudadana</v>
      </c>
      <c r="J9397" t="str">
        <f t="shared" si="9647"/>
        <v>01-05</v>
      </c>
      <c r="K9397" t="str">
        <f t="shared" si="9647"/>
        <v>Funcionamiento del Comude</v>
      </c>
      <c r="L9397" s="150">
        <f>+VLOOKUP($E9397,IPC_2018!$B$8:$T$347,15,0)</f>
        <v>0.15901060076290127</v>
      </c>
      <c r="M9397" s="142" t="str">
        <f>+VLOOKUP($E9397,IPC_2018!$B$8:$T$347,16,0)</f>
        <v>Bajo</v>
      </c>
    </row>
    <row r="9398" spans="1:13" x14ac:dyDescent="0.3">
      <c r="A9398" s="139">
        <f t="shared" si="9637"/>
        <v>248</v>
      </c>
      <c r="B9398" s="148">
        <f t="shared" si="9639"/>
        <v>6</v>
      </c>
      <c r="D9398" s="149" t="str">
        <f>+VLOOKUP($A9398,mUNICIPIOS!$B$4:$F$343,2,0)</f>
        <v>Quiché</v>
      </c>
      <c r="E9398" s="149">
        <f>+VLOOKUP($A9398,mUNICIPIOS!$B$4:$F$343,3,0)</f>
        <v>1419</v>
      </c>
      <c r="F9398" s="149" t="str">
        <f>+VLOOKUP($A9398,mUNICIPIOS!$B$4:$F$343,4,0)</f>
        <v>Chicamán</v>
      </c>
      <c r="G9398" s="139" t="str">
        <f t="shared" ref="G9398:K9398" si="9648">+G9360</f>
        <v>01</v>
      </c>
      <c r="H9398" t="str">
        <f t="shared" si="9648"/>
        <v>IPC</v>
      </c>
      <c r="I9398" t="str">
        <f t="shared" si="9648"/>
        <v>Índice de Participación Ciudadana</v>
      </c>
      <c r="J9398" t="str">
        <f t="shared" si="9648"/>
        <v>INDICE</v>
      </c>
      <c r="K9398">
        <f t="shared" si="9648"/>
        <v>0</v>
      </c>
      <c r="L9398" s="150">
        <f>+VLOOKUP($E9398,IPC_2018!$B$8:$T$347,18,0)</f>
        <v>0.15718492344776852</v>
      </c>
      <c r="M9398" s="142" t="str">
        <f>+VLOOKUP($E9398,IPC_2018!$B$8:$T$347,19,0)</f>
        <v>Bajo</v>
      </c>
    </row>
    <row r="9399" spans="1:13" x14ac:dyDescent="0.3">
      <c r="A9399" s="139">
        <f t="shared" si="9637"/>
        <v>248</v>
      </c>
      <c r="B9399" s="148">
        <f t="shared" si="9639"/>
        <v>7</v>
      </c>
      <c r="D9399" s="149" t="str">
        <f>+VLOOKUP($A9399,mUNICIPIOS!$B$4:$F$343,2,0)</f>
        <v>Quiché</v>
      </c>
      <c r="E9399" s="149">
        <f>+VLOOKUP($A9399,mUNICIPIOS!$B$4:$F$343,3,0)</f>
        <v>1419</v>
      </c>
      <c r="F9399" s="149" t="str">
        <f>+VLOOKUP($A9399,mUNICIPIOS!$B$4:$F$343,4,0)</f>
        <v>Chicamán</v>
      </c>
      <c r="G9399" s="139" t="str">
        <f t="shared" ref="G9399:K9399" si="9649">+G9361</f>
        <v>02</v>
      </c>
      <c r="H9399" t="str">
        <f t="shared" si="9649"/>
        <v>IIC</v>
      </c>
      <c r="I9399" t="str">
        <f t="shared" si="9649"/>
        <v>Índice de Información a la Ciudadanía</v>
      </c>
      <c r="J9399" t="str">
        <f t="shared" si="9649"/>
        <v>02-01</v>
      </c>
      <c r="K9399" t="str">
        <f t="shared" si="9649"/>
        <v>Rendición de cuentas cuatrimestral y anual al Comude enfocadas en resultados.</v>
      </c>
      <c r="L9399" s="150">
        <f>+VLOOKUP($E9399,IIC_2018!$B$8:$Q$347,3,0)</f>
        <v>0.2</v>
      </c>
      <c r="M9399" s="142" t="str">
        <f>+VLOOKUP($E9399,IIC_2018!$B$8:$Q$347,4,0)</f>
        <v>Bajo</v>
      </c>
    </row>
    <row r="9400" spans="1:13" x14ac:dyDescent="0.3">
      <c r="A9400" s="139">
        <f t="shared" si="9637"/>
        <v>248</v>
      </c>
      <c r="B9400" s="148">
        <f t="shared" si="9639"/>
        <v>8</v>
      </c>
      <c r="D9400" s="149" t="str">
        <f>+VLOOKUP($A9400,mUNICIPIOS!$B$4:$F$343,2,0)</f>
        <v>Quiché</v>
      </c>
      <c r="E9400" s="149">
        <f>+VLOOKUP($A9400,mUNICIPIOS!$B$4:$F$343,3,0)</f>
        <v>1419</v>
      </c>
      <c r="F9400" s="149" t="str">
        <f>+VLOOKUP($A9400,mUNICIPIOS!$B$4:$F$343,4,0)</f>
        <v>Chicamán</v>
      </c>
      <c r="G9400" s="139" t="str">
        <f t="shared" ref="G9400:K9400" si="9650">+G9362</f>
        <v>02</v>
      </c>
      <c r="H9400" t="str">
        <f t="shared" si="9650"/>
        <v>IIC</v>
      </c>
      <c r="I9400" t="str">
        <f t="shared" si="9650"/>
        <v>Índice de Información a la Ciudadanía</v>
      </c>
      <c r="J9400" t="str">
        <f t="shared" si="9650"/>
        <v>02-02</v>
      </c>
      <c r="K9400" t="str">
        <f t="shared" si="9650"/>
        <v>Información presupuestaria y otra información brindada a la ciudadanía disponible en medios locales de comunicación.</v>
      </c>
      <c r="L9400" s="150">
        <f>+VLOOKUP($E9400,IIC_2018!$B$8:$Q$347,6,0)</f>
        <v>1</v>
      </c>
      <c r="M9400" s="142" t="str">
        <f>+VLOOKUP($E9400,IIC_2018!$B$8:$Q$347,7,0)</f>
        <v>Alto</v>
      </c>
    </row>
    <row r="9401" spans="1:13" x14ac:dyDescent="0.3">
      <c r="A9401" s="139">
        <f t="shared" si="9637"/>
        <v>248</v>
      </c>
      <c r="B9401" s="148">
        <f t="shared" si="9639"/>
        <v>9</v>
      </c>
      <c r="D9401" s="149" t="str">
        <f>+VLOOKUP($A9401,mUNICIPIOS!$B$4:$F$343,2,0)</f>
        <v>Quiché</v>
      </c>
      <c r="E9401" s="149">
        <f>+VLOOKUP($A9401,mUNICIPIOS!$B$4:$F$343,3,0)</f>
        <v>1419</v>
      </c>
      <c r="F9401" s="149" t="str">
        <f>+VLOOKUP($A9401,mUNICIPIOS!$B$4:$F$343,4,0)</f>
        <v>Chicamán</v>
      </c>
      <c r="G9401" s="139" t="str">
        <f t="shared" ref="G9401:K9401" si="9651">+G9363</f>
        <v>02</v>
      </c>
      <c r="H9401" t="str">
        <f t="shared" si="9651"/>
        <v>IIC</v>
      </c>
      <c r="I9401" t="str">
        <f t="shared" si="9651"/>
        <v>Índice de Información a la Ciudadanía</v>
      </c>
      <c r="J9401" t="str">
        <f t="shared" si="9651"/>
        <v>02-03</v>
      </c>
      <c r="K9401" t="str">
        <f t="shared" si="9651"/>
        <v>Información pública de oficio actualizada y disponible de acuerdo a la LAIP y uso de internet.</v>
      </c>
      <c r="L9401" s="150">
        <f>+VLOOKUP($E9401,IIC_2018!$B$8:$Q$347,9,0)</f>
        <v>0.99999999999999989</v>
      </c>
      <c r="M9401" s="142" t="str">
        <f>+VLOOKUP($E9401,IIC_2018!$B$8:$Q$347,10,0)</f>
        <v>Alto</v>
      </c>
    </row>
    <row r="9402" spans="1:13" x14ac:dyDescent="0.3">
      <c r="A9402" s="139">
        <f t="shared" si="9637"/>
        <v>248</v>
      </c>
      <c r="B9402" s="148">
        <f t="shared" si="9639"/>
        <v>10</v>
      </c>
      <c r="D9402" s="149" t="str">
        <f>+VLOOKUP($A9402,mUNICIPIOS!$B$4:$F$343,2,0)</f>
        <v>Quiché</v>
      </c>
      <c r="E9402" s="149">
        <f>+VLOOKUP($A9402,mUNICIPIOS!$B$4:$F$343,3,0)</f>
        <v>1419</v>
      </c>
      <c r="F9402" s="149" t="str">
        <f>+VLOOKUP($A9402,mUNICIPIOS!$B$4:$F$343,4,0)</f>
        <v>Chicamán</v>
      </c>
      <c r="G9402" s="139" t="str">
        <f t="shared" ref="G9402:K9402" si="9652">+G9364</f>
        <v>02</v>
      </c>
      <c r="H9402" t="str">
        <f t="shared" si="9652"/>
        <v>IIC</v>
      </c>
      <c r="I9402" t="str">
        <f t="shared" si="9652"/>
        <v>Índice de Información a la Ciudadanía</v>
      </c>
      <c r="J9402" t="str">
        <f t="shared" si="9652"/>
        <v>02-04</v>
      </c>
      <c r="K9402" t="str">
        <f t="shared" si="9652"/>
        <v>Relación del monto contratado por medio de Guate compras con el total del presupuesto de egresos vigente.</v>
      </c>
      <c r="L9402" s="150">
        <f>+VLOOKUP($E9402,IIC_2018!$B$8:$Q$347,12,0)</f>
        <v>0.32251185689624284</v>
      </c>
      <c r="M9402" s="142" t="str">
        <f>+VLOOKUP($E9402,IIC_2018!$B$8:$Q$347,13,0)</f>
        <v>Medio bajo</v>
      </c>
    </row>
    <row r="9403" spans="1:13" x14ac:dyDescent="0.3">
      <c r="A9403" s="139">
        <f t="shared" si="9637"/>
        <v>248</v>
      </c>
      <c r="B9403" s="148">
        <f t="shared" si="9639"/>
        <v>11</v>
      </c>
      <c r="D9403" s="149" t="str">
        <f>+VLOOKUP($A9403,mUNICIPIOS!$B$4:$F$343,2,0)</f>
        <v>Quiché</v>
      </c>
      <c r="E9403" s="149">
        <f>+VLOOKUP($A9403,mUNICIPIOS!$B$4:$F$343,3,0)</f>
        <v>1419</v>
      </c>
      <c r="F9403" s="149" t="str">
        <f>+VLOOKUP($A9403,mUNICIPIOS!$B$4:$F$343,4,0)</f>
        <v>Chicamán</v>
      </c>
      <c r="G9403" s="139" t="str">
        <f t="shared" ref="G9403:K9403" si="9653">+G9365</f>
        <v>02</v>
      </c>
      <c r="H9403" t="str">
        <f t="shared" si="9653"/>
        <v>IIC</v>
      </c>
      <c r="I9403" t="str">
        <f t="shared" si="9653"/>
        <v>Índice de Información a la Ciudadanía</v>
      </c>
      <c r="J9403" t="str">
        <f t="shared" si="9653"/>
        <v>INDICE</v>
      </c>
      <c r="K9403">
        <f t="shared" si="9653"/>
        <v>0</v>
      </c>
      <c r="L9403" s="150">
        <f>+VLOOKUP($E9403,IIC_2018!$B$8:$Q$347,15,0)</f>
        <v>0.63062796422406064</v>
      </c>
      <c r="M9403" s="142" t="str">
        <f>+VLOOKUP($E9403,IIC_2018!$B$8:$Q$347,16,0)</f>
        <v>Medio alto</v>
      </c>
    </row>
    <row r="9404" spans="1:13" x14ac:dyDescent="0.3">
      <c r="A9404" s="139">
        <f t="shared" si="9637"/>
        <v>248</v>
      </c>
      <c r="B9404" s="148">
        <f t="shared" si="9639"/>
        <v>12</v>
      </c>
      <c r="D9404" s="149" t="str">
        <f>+VLOOKUP($A9404,mUNICIPIOS!$B$4:$F$343,2,0)</f>
        <v>Quiché</v>
      </c>
      <c r="E9404" s="149">
        <f>+VLOOKUP($A9404,mUNICIPIOS!$B$4:$F$343,3,0)</f>
        <v>1419</v>
      </c>
      <c r="F9404" s="149" t="str">
        <f>+VLOOKUP($A9404,mUNICIPIOS!$B$4:$F$343,4,0)</f>
        <v>Chicamán</v>
      </c>
      <c r="G9404" s="139" t="str">
        <f t="shared" ref="G9404:K9404" si="9654">+G9366</f>
        <v>03</v>
      </c>
      <c r="H9404" t="str">
        <f t="shared" si="9654"/>
        <v>ISP</v>
      </c>
      <c r="I9404" t="str">
        <f t="shared" si="9654"/>
        <v>Índice de Servicios Públicos</v>
      </c>
      <c r="J9404" t="str">
        <f t="shared" si="9654"/>
        <v>03-01</v>
      </c>
      <c r="K9404" t="str">
        <f t="shared" si="9654"/>
        <v>Cobertura del servicio público de agua</v>
      </c>
      <c r="L9404" s="150">
        <f>+VLOOKUP($E9404,ISP_2018!$B$8:$T$347,3,0)</f>
        <v>0</v>
      </c>
      <c r="M9404" s="142" t="str">
        <f>+VLOOKUP($E9404,ISP_2018!$B$8:$T$347,4,0)</f>
        <v>Bajo</v>
      </c>
    </row>
    <row r="9405" spans="1:13" x14ac:dyDescent="0.3">
      <c r="A9405" s="139">
        <f t="shared" si="9637"/>
        <v>248</v>
      </c>
      <c r="B9405" s="148">
        <f t="shared" si="9639"/>
        <v>13</v>
      </c>
      <c r="D9405" s="149" t="str">
        <f>+VLOOKUP($A9405,mUNICIPIOS!$B$4:$F$343,2,0)</f>
        <v>Quiché</v>
      </c>
      <c r="E9405" s="149">
        <f>+VLOOKUP($A9405,mUNICIPIOS!$B$4:$F$343,3,0)</f>
        <v>1419</v>
      </c>
      <c r="F9405" s="149" t="str">
        <f>+VLOOKUP($A9405,mUNICIPIOS!$B$4:$F$343,4,0)</f>
        <v>Chicamán</v>
      </c>
      <c r="G9405" s="139" t="str">
        <f t="shared" ref="G9405:K9405" si="9655">+G9367</f>
        <v>03</v>
      </c>
      <c r="H9405" t="str">
        <f t="shared" si="9655"/>
        <v>ISP</v>
      </c>
      <c r="I9405" t="str">
        <f t="shared" si="9655"/>
        <v>Índice de Servicios Públicos</v>
      </c>
      <c r="J9405" t="str">
        <f t="shared" si="9655"/>
        <v>03-02</v>
      </c>
      <c r="K9405" t="str">
        <f t="shared" si="9655"/>
        <v>Control de la calidad del servicio público de agua</v>
      </c>
      <c r="L9405" s="150">
        <f>+VLOOKUP($E9405,ISP_2018!$B$8:$T$347,6,0)</f>
        <v>0</v>
      </c>
      <c r="M9405" s="142" t="str">
        <f>+VLOOKUP($E9405,ISP_2018!$B$8:$T$347,7,0)</f>
        <v>Bajo</v>
      </c>
    </row>
    <row r="9406" spans="1:13" x14ac:dyDescent="0.3">
      <c r="A9406" s="139">
        <f t="shared" si="9637"/>
        <v>248</v>
      </c>
      <c r="B9406" s="148">
        <f t="shared" si="9639"/>
        <v>14</v>
      </c>
      <c r="D9406" s="149" t="str">
        <f>+VLOOKUP($A9406,mUNICIPIOS!$B$4:$F$343,2,0)</f>
        <v>Quiché</v>
      </c>
      <c r="E9406" s="149">
        <f>+VLOOKUP($A9406,mUNICIPIOS!$B$4:$F$343,3,0)</f>
        <v>1419</v>
      </c>
      <c r="F9406" s="149" t="str">
        <f>+VLOOKUP($A9406,mUNICIPIOS!$B$4:$F$343,4,0)</f>
        <v>Chicamán</v>
      </c>
      <c r="G9406" s="139" t="str">
        <f t="shared" ref="G9406:K9406" si="9656">+G9368</f>
        <v>03</v>
      </c>
      <c r="H9406" t="str">
        <f t="shared" si="9656"/>
        <v>ISP</v>
      </c>
      <c r="I9406" t="str">
        <f t="shared" si="9656"/>
        <v>Índice de Servicios Públicos</v>
      </c>
      <c r="J9406" t="str">
        <f t="shared" si="9656"/>
        <v>03-03</v>
      </c>
      <c r="K9406" t="str">
        <f t="shared" si="9656"/>
        <v>Disposición  y tratamiento  de aguas residuales</v>
      </c>
      <c r="L9406" s="150">
        <f>+VLOOKUP($E9406,ISP_2018!$B$8:$T$347,9,0)</f>
        <v>0</v>
      </c>
      <c r="M9406" s="142" t="str">
        <f>+VLOOKUP($E9406,ISP_2018!$B$8:$T$347,10,0)</f>
        <v>Bajo</v>
      </c>
    </row>
    <row r="9407" spans="1:13" x14ac:dyDescent="0.3">
      <c r="A9407" s="139">
        <f t="shared" si="9637"/>
        <v>248</v>
      </c>
      <c r="B9407" s="148">
        <f t="shared" si="9639"/>
        <v>15</v>
      </c>
      <c r="D9407" s="149" t="str">
        <f>+VLOOKUP($A9407,mUNICIPIOS!$B$4:$F$343,2,0)</f>
        <v>Quiché</v>
      </c>
      <c r="E9407" s="149">
        <f>+VLOOKUP($A9407,mUNICIPIOS!$B$4:$F$343,3,0)</f>
        <v>1419</v>
      </c>
      <c r="F9407" s="149" t="str">
        <f>+VLOOKUP($A9407,mUNICIPIOS!$B$4:$F$343,4,0)</f>
        <v>Chicamán</v>
      </c>
      <c r="G9407" s="139" t="str">
        <f t="shared" ref="G9407:K9407" si="9657">+G9369</f>
        <v>03</v>
      </c>
      <c r="H9407" t="str">
        <f t="shared" si="9657"/>
        <v>ISP</v>
      </c>
      <c r="I9407" t="str">
        <f t="shared" si="9657"/>
        <v>Índice de Servicios Públicos</v>
      </c>
      <c r="J9407" t="str">
        <f t="shared" si="9657"/>
        <v>03-04</v>
      </c>
      <c r="K9407" t="str">
        <f t="shared" si="9657"/>
        <v>Gestión y manejo de los residuos y desechos sólidos</v>
      </c>
      <c r="L9407" s="150">
        <f>+VLOOKUP($E9407,ISP_2018!$B$8:$T$347,12,0)</f>
        <v>6.4431234447969304E-2</v>
      </c>
      <c r="M9407" s="142" t="str">
        <f>+VLOOKUP($E9407,ISP_2018!$B$8:$T$347,13,0)</f>
        <v>Bajo</v>
      </c>
    </row>
    <row r="9408" spans="1:13" x14ac:dyDescent="0.3">
      <c r="A9408" s="139">
        <f t="shared" si="9637"/>
        <v>248</v>
      </c>
      <c r="B9408" s="148">
        <f t="shared" si="9639"/>
        <v>16</v>
      </c>
      <c r="D9408" s="149" t="str">
        <f>+VLOOKUP($A9408,mUNICIPIOS!$B$4:$F$343,2,0)</f>
        <v>Quiché</v>
      </c>
      <c r="E9408" s="149">
        <f>+VLOOKUP($A9408,mUNICIPIOS!$B$4:$F$343,3,0)</f>
        <v>1419</v>
      </c>
      <c r="F9408" s="149" t="str">
        <f>+VLOOKUP($A9408,mUNICIPIOS!$B$4:$F$343,4,0)</f>
        <v>Chicamán</v>
      </c>
      <c r="G9408" s="139" t="str">
        <f t="shared" ref="G9408:K9408" si="9658">+G9370</f>
        <v>03</v>
      </c>
      <c r="H9408" t="str">
        <f t="shared" si="9658"/>
        <v>ISP</v>
      </c>
      <c r="I9408" t="str">
        <f t="shared" si="9658"/>
        <v>Índice de Servicios Públicos</v>
      </c>
      <c r="J9408" t="str">
        <f t="shared" si="9658"/>
        <v>03-05</v>
      </c>
      <c r="K9408" t="str">
        <f t="shared" si="9658"/>
        <v>Gestión de servicios públicos municipales</v>
      </c>
      <c r="L9408" s="150">
        <f>+VLOOKUP($E9408,ISP_2018!$B$8:$T$347,15,0)</f>
        <v>0.43010752688172049</v>
      </c>
      <c r="M9408" s="142" t="str">
        <f>+VLOOKUP($E9408,ISP_2018!$B$8:$T$347,16,0)</f>
        <v>Medio</v>
      </c>
    </row>
    <row r="9409" spans="1:13" x14ac:dyDescent="0.3">
      <c r="A9409" s="139">
        <f t="shared" si="9637"/>
        <v>248</v>
      </c>
      <c r="B9409" s="148">
        <f t="shared" si="9639"/>
        <v>17</v>
      </c>
      <c r="D9409" s="149" t="str">
        <f>+VLOOKUP($A9409,mUNICIPIOS!$B$4:$F$343,2,0)</f>
        <v>Quiché</v>
      </c>
      <c r="E9409" s="149">
        <f>+VLOOKUP($A9409,mUNICIPIOS!$B$4:$F$343,3,0)</f>
        <v>1419</v>
      </c>
      <c r="F9409" s="149" t="str">
        <f>+VLOOKUP($A9409,mUNICIPIOS!$B$4:$F$343,4,0)</f>
        <v>Chicamán</v>
      </c>
      <c r="G9409" s="139" t="str">
        <f t="shared" ref="G9409:K9409" si="9659">+G9371</f>
        <v>03</v>
      </c>
      <c r="H9409" t="str">
        <f t="shared" si="9659"/>
        <v>ISP</v>
      </c>
      <c r="I9409" t="str">
        <f t="shared" si="9659"/>
        <v>Índice de Servicios Públicos</v>
      </c>
      <c r="J9409" t="str">
        <f t="shared" si="9659"/>
        <v>INDICE</v>
      </c>
      <c r="K9409">
        <f t="shared" si="9659"/>
        <v>0</v>
      </c>
      <c r="L9409" s="150">
        <f>+VLOOKUP($E9409,ISP_2018!$B$8:$T$347,18,0)</f>
        <v>9.8907752265937968E-2</v>
      </c>
      <c r="M9409" s="142" t="str">
        <f>+VLOOKUP($E9409,ISP_2018!$B$8:$T$347,19,0)</f>
        <v>Bajo</v>
      </c>
    </row>
    <row r="9410" spans="1:13" x14ac:dyDescent="0.3">
      <c r="A9410" s="139">
        <f t="shared" si="9637"/>
        <v>248</v>
      </c>
      <c r="B9410" s="148">
        <f t="shared" si="9639"/>
        <v>18</v>
      </c>
      <c r="D9410" s="149" t="str">
        <f>+VLOOKUP($A9410,mUNICIPIOS!$B$4:$F$343,2,0)</f>
        <v>Quiché</v>
      </c>
      <c r="E9410" s="149">
        <f>+VLOOKUP($A9410,mUNICIPIOS!$B$4:$F$343,3,0)</f>
        <v>1419</v>
      </c>
      <c r="F9410" s="149" t="str">
        <f>+VLOOKUP($A9410,mUNICIPIOS!$B$4:$F$343,4,0)</f>
        <v>Chicamán</v>
      </c>
      <c r="G9410" s="139" t="str">
        <f t="shared" ref="G9410:K9410" si="9660">+G9372</f>
        <v>04</v>
      </c>
      <c r="H9410" t="str">
        <f t="shared" si="9660"/>
        <v>IGA</v>
      </c>
      <c r="I9410" t="str">
        <f t="shared" si="9660"/>
        <v>Índice de Gestión Administrativa</v>
      </c>
      <c r="J9410" t="str">
        <f t="shared" si="9660"/>
        <v>04-01</v>
      </c>
      <c r="K9410" t="str">
        <f t="shared" si="9660"/>
        <v>Existencia de elementos de atención municipal orientada al vecino</v>
      </c>
      <c r="L9410" s="150">
        <f>+VLOOKUP($E9410,IGA_2018!$B$8:$N$347,3,0)</f>
        <v>0.5</v>
      </c>
      <c r="M9410" s="142" t="str">
        <f>+VLOOKUP($E9410,IGA_2018!$B$8:$N$347,4,0)</f>
        <v>Medio</v>
      </c>
    </row>
    <row r="9411" spans="1:13" x14ac:dyDescent="0.3">
      <c r="A9411" s="139">
        <f t="shared" si="9637"/>
        <v>248</v>
      </c>
      <c r="B9411" s="148">
        <f t="shared" si="9639"/>
        <v>19</v>
      </c>
      <c r="D9411" s="149" t="str">
        <f>+VLOOKUP($A9411,mUNICIPIOS!$B$4:$F$343,2,0)</f>
        <v>Quiché</v>
      </c>
      <c r="E9411" s="149">
        <f>+VLOOKUP($A9411,mUNICIPIOS!$B$4:$F$343,3,0)</f>
        <v>1419</v>
      </c>
      <c r="F9411" s="149" t="str">
        <f>+VLOOKUP($A9411,mUNICIPIOS!$B$4:$F$343,4,0)</f>
        <v>Chicamán</v>
      </c>
      <c r="G9411" s="139" t="str">
        <f t="shared" ref="G9411:K9411" si="9661">+G9373</f>
        <v>04</v>
      </c>
      <c r="H9411" t="str">
        <f t="shared" si="9661"/>
        <v>IGA</v>
      </c>
      <c r="I9411" t="str">
        <f t="shared" si="9661"/>
        <v>Índice de Gestión Administrativa</v>
      </c>
      <c r="J9411" t="str">
        <f t="shared" si="9661"/>
        <v>04-02</v>
      </c>
      <c r="K9411" t="str">
        <f t="shared" si="9661"/>
        <v>Gestión del recurso humano.</v>
      </c>
      <c r="L9411" s="150">
        <f>+VLOOKUP($E9411,IGA_2018!$B$8:$N$347,6,0)</f>
        <v>0.38114859644604698</v>
      </c>
      <c r="M9411" s="142" t="str">
        <f>+VLOOKUP($E9411,IGA_2018!$B$8:$N$347,7,0)</f>
        <v>Medio bajo</v>
      </c>
    </row>
    <row r="9412" spans="1:13" x14ac:dyDescent="0.3">
      <c r="A9412" s="139">
        <f t="shared" si="9637"/>
        <v>248</v>
      </c>
      <c r="B9412" s="148">
        <f t="shared" si="9639"/>
        <v>20</v>
      </c>
      <c r="D9412" s="149" t="str">
        <f>+VLOOKUP($A9412,mUNICIPIOS!$B$4:$F$343,2,0)</f>
        <v>Quiché</v>
      </c>
      <c r="E9412" s="149">
        <f>+VLOOKUP($A9412,mUNICIPIOS!$B$4:$F$343,3,0)</f>
        <v>1419</v>
      </c>
      <c r="F9412" s="149" t="str">
        <f>+VLOOKUP($A9412,mUNICIPIOS!$B$4:$F$343,4,0)</f>
        <v>Chicamán</v>
      </c>
      <c r="G9412" s="139" t="str">
        <f t="shared" ref="G9412:K9412" si="9662">+G9374</f>
        <v>04</v>
      </c>
      <c r="H9412" t="str">
        <f t="shared" si="9662"/>
        <v>IGA</v>
      </c>
      <c r="I9412" t="str">
        <f t="shared" si="9662"/>
        <v>Índice de Gestión Administrativa</v>
      </c>
      <c r="J9412" t="str">
        <f t="shared" si="9662"/>
        <v>04-03</v>
      </c>
      <c r="K9412" t="str">
        <f t="shared" si="9662"/>
        <v>Existencia de oficinas municipales con instrumentos de gestión.</v>
      </c>
      <c r="L9412" s="150">
        <f>+VLOOKUP($E9412,IGA_2018!$B$8:$N$347,9,0)</f>
        <v>0.1875</v>
      </c>
      <c r="M9412" s="142" t="str">
        <f>+VLOOKUP($E9412,IGA_2018!$B$8:$N$347,10,0)</f>
        <v>Bajo</v>
      </c>
    </row>
    <row r="9413" spans="1:13" x14ac:dyDescent="0.3">
      <c r="A9413" s="139">
        <f t="shared" si="9637"/>
        <v>248</v>
      </c>
      <c r="B9413" s="148">
        <f t="shared" si="9639"/>
        <v>21</v>
      </c>
      <c r="D9413" s="149" t="str">
        <f>+VLOOKUP($A9413,mUNICIPIOS!$B$4:$F$343,2,0)</f>
        <v>Quiché</v>
      </c>
      <c r="E9413" s="149">
        <f>+VLOOKUP($A9413,mUNICIPIOS!$B$4:$F$343,3,0)</f>
        <v>1419</v>
      </c>
      <c r="F9413" s="149" t="str">
        <f>+VLOOKUP($A9413,mUNICIPIOS!$B$4:$F$343,4,0)</f>
        <v>Chicamán</v>
      </c>
      <c r="G9413" s="139" t="str">
        <f t="shared" ref="G9413:K9413" si="9663">+G9375</f>
        <v>04</v>
      </c>
      <c r="H9413" t="str">
        <f t="shared" si="9663"/>
        <v>IGA</v>
      </c>
      <c r="I9413" t="str">
        <f t="shared" si="9663"/>
        <v>Índice de Gestión Administrativa</v>
      </c>
      <c r="J9413" t="str">
        <f t="shared" si="9663"/>
        <v>INDICE</v>
      </c>
      <c r="K9413">
        <f t="shared" si="9663"/>
        <v>0</v>
      </c>
      <c r="L9413" s="150">
        <f>+VLOOKUP($E9413,IGA_2018!$B$8:$N$347,12,0)</f>
        <v>0.34902700875611642</v>
      </c>
      <c r="M9413" s="142" t="str">
        <f>+VLOOKUP($E9413,IGA_2018!$B$8:$N$347,13,0)</f>
        <v>Medio bajo</v>
      </c>
    </row>
    <row r="9414" spans="1:13" x14ac:dyDescent="0.3">
      <c r="A9414" s="139">
        <f t="shared" si="9637"/>
        <v>248</v>
      </c>
      <c r="B9414" s="148">
        <f t="shared" si="9639"/>
        <v>22</v>
      </c>
      <c r="D9414" s="149" t="str">
        <f>+VLOOKUP($A9414,mUNICIPIOS!$B$4:$F$343,2,0)</f>
        <v>Quiché</v>
      </c>
      <c r="E9414" s="149">
        <f>+VLOOKUP($A9414,mUNICIPIOS!$B$4:$F$343,3,0)</f>
        <v>1419</v>
      </c>
      <c r="F9414" s="149" t="str">
        <f>+VLOOKUP($A9414,mUNICIPIOS!$B$4:$F$343,4,0)</f>
        <v>Chicamán</v>
      </c>
      <c r="G9414" s="139" t="str">
        <f t="shared" ref="G9414:K9414" si="9664">+G9376</f>
        <v>05</v>
      </c>
      <c r="H9414" t="str">
        <f t="shared" si="9664"/>
        <v>IGF</v>
      </c>
      <c r="I9414" t="str">
        <f t="shared" si="9664"/>
        <v>Índice de Gestión Financiera</v>
      </c>
      <c r="J9414" t="str">
        <f t="shared" si="9664"/>
        <v>05-01</v>
      </c>
      <c r="K9414" t="str">
        <f t="shared" si="9664"/>
        <v>Autonomía financiera municipal</v>
      </c>
      <c r="L9414" s="150">
        <f>+VLOOKUP($E9414,IGF_2018!$B$8:$Z$347,3,0)</f>
        <v>5.3546161041807434E-2</v>
      </c>
      <c r="M9414" s="142" t="str">
        <f>+VLOOKUP($E9414,IGF_2018!$B$8:$Z$347,4,0)</f>
        <v>Bajo</v>
      </c>
    </row>
    <row r="9415" spans="1:13" x14ac:dyDescent="0.3">
      <c r="A9415" s="139">
        <f t="shared" si="9637"/>
        <v>248</v>
      </c>
      <c r="B9415" s="148">
        <f t="shared" si="9639"/>
        <v>23</v>
      </c>
      <c r="D9415" s="149" t="str">
        <f>+VLOOKUP($A9415,mUNICIPIOS!$B$4:$F$343,2,0)</f>
        <v>Quiché</v>
      </c>
      <c r="E9415" s="149">
        <f>+VLOOKUP($A9415,mUNICIPIOS!$B$4:$F$343,3,0)</f>
        <v>1419</v>
      </c>
      <c r="F9415" s="149" t="str">
        <f>+VLOOKUP($A9415,mUNICIPIOS!$B$4:$F$343,4,0)</f>
        <v>Chicamán</v>
      </c>
      <c r="G9415" s="139" t="str">
        <f t="shared" ref="G9415:K9415" si="9665">+G9377</f>
        <v>05</v>
      </c>
      <c r="H9415" t="str">
        <f t="shared" si="9665"/>
        <v>IGF</v>
      </c>
      <c r="I9415" t="str">
        <f t="shared" si="9665"/>
        <v>Índice de Gestión Financiera</v>
      </c>
      <c r="J9415" t="str">
        <f t="shared" si="9665"/>
        <v>05-02</v>
      </c>
      <c r="K9415" t="str">
        <f t="shared" si="9665"/>
        <v xml:space="preserve">Ingresos propios por habitante -sin regalías- </v>
      </c>
      <c r="L9415" s="150">
        <f>+VLOOKUP($E9415,IGF_2018!$B$8:$Z$347,6,0)</f>
        <v>1.6990599322559915E-2</v>
      </c>
      <c r="M9415" s="142" t="str">
        <f>+VLOOKUP($E9415,IGF_2018!$B$8:$Z$347,7,0)</f>
        <v>Bajo</v>
      </c>
    </row>
    <row r="9416" spans="1:13" x14ac:dyDescent="0.3">
      <c r="A9416" s="139">
        <f t="shared" si="9637"/>
        <v>248</v>
      </c>
      <c r="B9416" s="148">
        <f t="shared" si="9639"/>
        <v>24</v>
      </c>
      <c r="D9416" s="149" t="str">
        <f>+VLOOKUP($A9416,mUNICIPIOS!$B$4:$F$343,2,0)</f>
        <v>Quiché</v>
      </c>
      <c r="E9416" s="149">
        <f>+VLOOKUP($A9416,mUNICIPIOS!$B$4:$F$343,3,0)</f>
        <v>1419</v>
      </c>
      <c r="F9416" s="149" t="str">
        <f>+VLOOKUP($A9416,mUNICIPIOS!$B$4:$F$343,4,0)</f>
        <v>Chicamán</v>
      </c>
      <c r="G9416" s="139" t="str">
        <f t="shared" ref="G9416:K9416" si="9666">+G9378</f>
        <v>05</v>
      </c>
      <c r="H9416" t="str">
        <f t="shared" si="9666"/>
        <v>IGF</v>
      </c>
      <c r="I9416" t="str">
        <f t="shared" si="9666"/>
        <v>Índice de Gestión Financiera</v>
      </c>
      <c r="J9416" t="str">
        <f t="shared" si="9666"/>
        <v>05-03</v>
      </c>
      <c r="K9416" t="str">
        <f t="shared" si="9666"/>
        <v>Ingresos del IUSI en relación a los ingresos propios -sin regalías-</v>
      </c>
      <c r="L9416" s="150">
        <f>+VLOOKUP($E9416,IGF_2018!$B$8:$Z$347,9,0)</f>
        <v>3.9241067224717624E-2</v>
      </c>
      <c r="M9416" s="142" t="str">
        <f>+VLOOKUP($E9416,IGF_2018!$B$8:$Z$347,10,0)</f>
        <v>Bajo</v>
      </c>
    </row>
    <row r="9417" spans="1:13" x14ac:dyDescent="0.3">
      <c r="A9417" s="139">
        <f t="shared" si="9637"/>
        <v>248</v>
      </c>
      <c r="B9417" s="148">
        <f t="shared" si="9639"/>
        <v>25</v>
      </c>
      <c r="D9417" s="149" t="str">
        <f>+VLOOKUP($A9417,mUNICIPIOS!$B$4:$F$343,2,0)</f>
        <v>Quiché</v>
      </c>
      <c r="E9417" s="149">
        <f>+VLOOKUP($A9417,mUNICIPIOS!$B$4:$F$343,3,0)</f>
        <v>1419</v>
      </c>
      <c r="F9417" s="149" t="str">
        <f>+VLOOKUP($A9417,mUNICIPIOS!$B$4:$F$343,4,0)</f>
        <v>Chicamán</v>
      </c>
      <c r="G9417" s="139" t="str">
        <f t="shared" ref="G9417:K9417" si="9667">+G9379</f>
        <v>05</v>
      </c>
      <c r="H9417" t="str">
        <f t="shared" si="9667"/>
        <v>IGF</v>
      </c>
      <c r="I9417" t="str">
        <f t="shared" si="9667"/>
        <v>Índice de Gestión Financiera</v>
      </c>
      <c r="J9417" t="str">
        <f t="shared" si="9667"/>
        <v>05-04</v>
      </c>
      <c r="K9417" t="str">
        <f t="shared" si="9667"/>
        <v>Inversión anual en capital fijo por habitante</v>
      </c>
      <c r="L9417" s="150">
        <f>+VLOOKUP($E9417,IGF_2018!$B$8:$Z$347,12,0)</f>
        <v>2.780071711616601E-2</v>
      </c>
      <c r="M9417" s="142" t="str">
        <f>+VLOOKUP($E9417,IGF_2018!$B$8:$Z$347,13,0)</f>
        <v>Bajo</v>
      </c>
    </row>
    <row r="9418" spans="1:13" x14ac:dyDescent="0.3">
      <c r="A9418" s="139">
        <f t="shared" si="9637"/>
        <v>248</v>
      </c>
      <c r="B9418" s="148">
        <f t="shared" si="9639"/>
        <v>26</v>
      </c>
      <c r="D9418" s="149" t="str">
        <f>+VLOOKUP($A9418,mUNICIPIOS!$B$4:$F$343,2,0)</f>
        <v>Quiché</v>
      </c>
      <c r="E9418" s="149">
        <f>+VLOOKUP($A9418,mUNICIPIOS!$B$4:$F$343,3,0)</f>
        <v>1419</v>
      </c>
      <c r="F9418" s="149" t="str">
        <f>+VLOOKUP($A9418,mUNICIPIOS!$B$4:$F$343,4,0)</f>
        <v>Chicamán</v>
      </c>
      <c r="G9418" s="139" t="str">
        <f t="shared" ref="G9418:K9418" si="9668">+G9380</f>
        <v>05</v>
      </c>
      <c r="H9418" t="str">
        <f t="shared" si="9668"/>
        <v>IGF</v>
      </c>
      <c r="I9418" t="str">
        <f t="shared" si="9668"/>
        <v>Índice de Gestión Financiera</v>
      </c>
      <c r="J9418" t="str">
        <f t="shared" si="9668"/>
        <v>05-05</v>
      </c>
      <c r="K9418" t="str">
        <f t="shared" si="9668"/>
        <v>Inversión anual en capital fijo con recursos percibidos por ingresos propios</v>
      </c>
      <c r="L9418" s="150">
        <f>+VLOOKUP($E9418,IGF_2018!$B$8:$Z$347,15,0)</f>
        <v>0</v>
      </c>
      <c r="M9418" s="142" t="str">
        <f>+VLOOKUP($E9418,IGF_2018!$B$8:$Z$347,16,0)</f>
        <v>Bajo</v>
      </c>
    </row>
    <row r="9419" spans="1:13" x14ac:dyDescent="0.3">
      <c r="A9419" s="139">
        <f t="shared" si="9637"/>
        <v>248</v>
      </c>
      <c r="B9419" s="148">
        <f t="shared" si="9639"/>
        <v>27</v>
      </c>
      <c r="D9419" s="149" t="str">
        <f>+VLOOKUP($A9419,mUNICIPIOS!$B$4:$F$343,2,0)</f>
        <v>Quiché</v>
      </c>
      <c r="E9419" s="149">
        <f>+VLOOKUP($A9419,mUNICIPIOS!$B$4:$F$343,3,0)</f>
        <v>1419</v>
      </c>
      <c r="F9419" s="149" t="str">
        <f>+VLOOKUP($A9419,mUNICIPIOS!$B$4:$F$343,4,0)</f>
        <v>Chicamán</v>
      </c>
      <c r="G9419" s="139" t="str">
        <f t="shared" ref="G9419:K9419" si="9669">+G9381</f>
        <v>05</v>
      </c>
      <c r="H9419" t="str">
        <f t="shared" si="9669"/>
        <v>IGF</v>
      </c>
      <c r="I9419" t="str">
        <f t="shared" si="9669"/>
        <v>Índice de Gestión Financiera</v>
      </c>
      <c r="J9419" t="str">
        <f t="shared" si="9669"/>
        <v>05-06</v>
      </c>
      <c r="K9419" t="str">
        <f t="shared" si="9669"/>
        <v xml:space="preserve">Inversión anual en capital fijo con recursos percibidos por transferencias del Gobierno Central </v>
      </c>
      <c r="L9419" s="150">
        <f>+VLOOKUP($E9419,IGF_2018!$B$8:$Z$347,18,0)</f>
        <v>0.1887998905165591</v>
      </c>
      <c r="M9419" s="142" t="str">
        <f>+VLOOKUP($E9419,IGF_2018!$B$8:$Z$347,19,0)</f>
        <v>Bajo</v>
      </c>
    </row>
    <row r="9420" spans="1:13" x14ac:dyDescent="0.3">
      <c r="A9420" s="139">
        <f t="shared" si="9637"/>
        <v>248</v>
      </c>
      <c r="B9420" s="148">
        <f t="shared" si="9639"/>
        <v>28</v>
      </c>
      <c r="D9420" s="149" t="str">
        <f>+VLOOKUP($A9420,mUNICIPIOS!$B$4:$F$343,2,0)</f>
        <v>Quiché</v>
      </c>
      <c r="E9420" s="149">
        <f>+VLOOKUP($A9420,mUNICIPIOS!$B$4:$F$343,3,0)</f>
        <v>1419</v>
      </c>
      <c r="F9420" s="149" t="str">
        <f>+VLOOKUP($A9420,mUNICIPIOS!$B$4:$F$343,4,0)</f>
        <v>Chicamán</v>
      </c>
      <c r="G9420" s="139" t="str">
        <f t="shared" ref="G9420:K9420" si="9670">+G9382</f>
        <v>05</v>
      </c>
      <c r="H9420" t="str">
        <f t="shared" si="9670"/>
        <v>IGF</v>
      </c>
      <c r="I9420" t="str">
        <f t="shared" si="9670"/>
        <v>Índice de Gestión Financiera</v>
      </c>
      <c r="J9420" t="str">
        <f t="shared" si="9670"/>
        <v>05-07</v>
      </c>
      <c r="K9420" t="str">
        <f t="shared" si="9670"/>
        <v>Financiamiento por endeudamiento municipal</v>
      </c>
      <c r="L9420" s="150">
        <f>+VLOOKUP($E9420,IGF_2018!$B$8:$Z$347,21,0)</f>
        <v>1</v>
      </c>
      <c r="M9420" s="142" t="str">
        <f>+VLOOKUP($E9420,IGF_2018!$B$8:$Z$347,22,0)</f>
        <v>Alto</v>
      </c>
    </row>
    <row r="9421" spans="1:13" x14ac:dyDescent="0.3">
      <c r="A9421" s="139">
        <f t="shared" si="9637"/>
        <v>248</v>
      </c>
      <c r="B9421" s="148">
        <f t="shared" si="9639"/>
        <v>29</v>
      </c>
      <c r="D9421" s="149" t="str">
        <f>+VLOOKUP($A9421,mUNICIPIOS!$B$4:$F$343,2,0)</f>
        <v>Quiché</v>
      </c>
      <c r="E9421" s="149">
        <f>+VLOOKUP($A9421,mUNICIPIOS!$B$4:$F$343,3,0)</f>
        <v>1419</v>
      </c>
      <c r="F9421" s="149" t="str">
        <f>+VLOOKUP($A9421,mUNICIPIOS!$B$4:$F$343,4,0)</f>
        <v>Chicamán</v>
      </c>
      <c r="G9421" s="139" t="str">
        <f t="shared" ref="G9421:K9421" si="9671">+G9383</f>
        <v>05</v>
      </c>
      <c r="H9421" t="str">
        <f t="shared" si="9671"/>
        <v>IGF</v>
      </c>
      <c r="I9421" t="str">
        <f t="shared" si="9671"/>
        <v>Índice de Gestión Financiera</v>
      </c>
      <c r="J9421" t="str">
        <f t="shared" si="9671"/>
        <v>INDICE</v>
      </c>
      <c r="K9421">
        <f t="shared" si="9671"/>
        <v>0</v>
      </c>
      <c r="L9421" s="150">
        <f>+VLOOKUP($E9421,IGF_2018!$B$8:$Z$347,24,0)</f>
        <v>0.23969151955861775</v>
      </c>
      <c r="M9421" s="142" t="str">
        <f>+VLOOKUP($E9421,IGF_2018!$B$8:$Z$347,25,0)</f>
        <v>Medio bajo</v>
      </c>
    </row>
    <row r="9422" spans="1:13" x14ac:dyDescent="0.3">
      <c r="A9422" s="139">
        <f t="shared" si="9637"/>
        <v>248</v>
      </c>
      <c r="B9422" s="148">
        <f t="shared" si="9639"/>
        <v>30</v>
      </c>
      <c r="D9422" s="149" t="str">
        <f>+VLOOKUP($A9422,mUNICIPIOS!$B$4:$F$343,2,0)</f>
        <v>Quiché</v>
      </c>
      <c r="E9422" s="149">
        <f>+VLOOKUP($A9422,mUNICIPIOS!$B$4:$F$343,3,0)</f>
        <v>1419</v>
      </c>
      <c r="F9422" s="149" t="str">
        <f>+VLOOKUP($A9422,mUNICIPIOS!$B$4:$F$343,4,0)</f>
        <v>Chicamán</v>
      </c>
      <c r="G9422" s="139" t="str">
        <f t="shared" ref="G9422:K9422" si="9672">+G9384</f>
        <v>06</v>
      </c>
      <c r="H9422" t="str">
        <f t="shared" si="9672"/>
        <v>IGE</v>
      </c>
      <c r="I9422" t="str">
        <f t="shared" si="9672"/>
        <v>Índice de Gestión Estratégica</v>
      </c>
      <c r="J9422" t="str">
        <f t="shared" si="9672"/>
        <v>06-01</v>
      </c>
      <c r="K9422" t="str">
        <f t="shared" si="9672"/>
        <v>Ejecución del Plan Operativo Anual  (POA)</v>
      </c>
      <c r="L9422" s="150">
        <f>+VLOOKUP($E9422,IGE_2018!$B$8:$Z$347,3,0)</f>
        <v>0.69999886803785438</v>
      </c>
      <c r="M9422" s="142" t="str">
        <f>+VLOOKUP($E9422,IGE_2018!$B$8:$Z$347,4,0)</f>
        <v>Medio alto</v>
      </c>
    </row>
    <row r="9423" spans="1:13" x14ac:dyDescent="0.3">
      <c r="A9423" s="139">
        <f t="shared" si="9637"/>
        <v>248</v>
      </c>
      <c r="B9423" s="148">
        <f t="shared" si="9639"/>
        <v>31</v>
      </c>
      <c r="D9423" s="149" t="str">
        <f>+VLOOKUP($A9423,mUNICIPIOS!$B$4:$F$343,2,0)</f>
        <v>Quiché</v>
      </c>
      <c r="E9423" s="149">
        <f>+VLOOKUP($A9423,mUNICIPIOS!$B$4:$F$343,3,0)</f>
        <v>1419</v>
      </c>
      <c r="F9423" s="149" t="str">
        <f>+VLOOKUP($A9423,mUNICIPIOS!$B$4:$F$343,4,0)</f>
        <v>Chicamán</v>
      </c>
      <c r="G9423" s="139" t="str">
        <f t="shared" ref="G9423:K9423" si="9673">+G9385</f>
        <v>06</v>
      </c>
      <c r="H9423" t="str">
        <f t="shared" si="9673"/>
        <v>IGE</v>
      </c>
      <c r="I9423" t="str">
        <f t="shared" si="9673"/>
        <v>Índice de Gestión Estratégica</v>
      </c>
      <c r="J9423" t="str">
        <f t="shared" si="9673"/>
        <v>06-02</v>
      </c>
      <c r="K9423" t="str">
        <f t="shared" si="9673"/>
        <v>Relación Plan de Desarrollo Municipal y Ordenamiento Territorial (PDM-OT) - Plan Estratégico Institucional (PEI) - Plan Operativo Multianual (POM) - Plan Operativo Anual (POA)</v>
      </c>
      <c r="L9423" s="150">
        <f>+VLOOKUP($E9423,IGE_2018!$B$8:$Z$347,6,0)</f>
        <v>0.64432851792402357</v>
      </c>
      <c r="M9423" s="142" t="str">
        <f>+VLOOKUP($E9423,IGE_2018!$B$8:$Z$347,7,0)</f>
        <v>Medio alto</v>
      </c>
    </row>
    <row r="9424" spans="1:13" x14ac:dyDescent="0.3">
      <c r="A9424" s="139">
        <f t="shared" si="9637"/>
        <v>248</v>
      </c>
      <c r="B9424" s="148">
        <f t="shared" si="9639"/>
        <v>32</v>
      </c>
      <c r="D9424" s="149" t="str">
        <f>+VLOOKUP($A9424,mUNICIPIOS!$B$4:$F$343,2,0)</f>
        <v>Quiché</v>
      </c>
      <c r="E9424" s="149">
        <f>+VLOOKUP($A9424,mUNICIPIOS!$B$4:$F$343,3,0)</f>
        <v>1419</v>
      </c>
      <c r="F9424" s="149" t="str">
        <f>+VLOOKUP($A9424,mUNICIPIOS!$B$4:$F$343,4,0)</f>
        <v>Chicamán</v>
      </c>
      <c r="G9424" s="139" t="str">
        <f t="shared" ref="G9424:K9424" si="9674">+G9386</f>
        <v>06</v>
      </c>
      <c r="H9424" t="str">
        <f t="shared" si="9674"/>
        <v>IGE</v>
      </c>
      <c r="I9424" t="str">
        <f t="shared" si="9674"/>
        <v>Índice de Gestión Estratégica</v>
      </c>
      <c r="J9424" t="str">
        <f t="shared" si="9674"/>
        <v>06-03</v>
      </c>
      <c r="K9424" t="str">
        <f t="shared" si="9674"/>
        <v>Presupuesto de egresos relacionado a competencias municipales que responden a prioridades nacionales de desarrollo.</v>
      </c>
      <c r="L9424" s="150">
        <f>+VLOOKUP($E9424,IGE_2018!$B$8:$Z$347,9,0)</f>
        <v>0.23949182069727531</v>
      </c>
      <c r="M9424" s="142" t="str">
        <f>+VLOOKUP($E9424,IGE_2018!$B$8:$Z$347,10,0)</f>
        <v>Medio bajo</v>
      </c>
    </row>
    <row r="9425" spans="1:13" x14ac:dyDescent="0.3">
      <c r="A9425" s="139">
        <f t="shared" si="9637"/>
        <v>248</v>
      </c>
      <c r="B9425" s="148">
        <f t="shared" si="9639"/>
        <v>33</v>
      </c>
      <c r="D9425" s="149" t="str">
        <f>+VLOOKUP($A9425,mUNICIPIOS!$B$4:$F$343,2,0)</f>
        <v>Quiché</v>
      </c>
      <c r="E9425" s="149">
        <f>+VLOOKUP($A9425,mUNICIPIOS!$B$4:$F$343,3,0)</f>
        <v>1419</v>
      </c>
      <c r="F9425" s="149" t="str">
        <f>+VLOOKUP($A9425,mUNICIPIOS!$B$4:$F$343,4,0)</f>
        <v>Chicamán</v>
      </c>
      <c r="G9425" s="139" t="str">
        <f t="shared" ref="G9425:K9425" si="9675">+G9387</f>
        <v>06</v>
      </c>
      <c r="H9425" t="str">
        <f t="shared" si="9675"/>
        <v>IGE</v>
      </c>
      <c r="I9425" t="str">
        <f t="shared" si="9675"/>
        <v>Índice de Gestión Estratégica</v>
      </c>
      <c r="J9425" t="str">
        <f t="shared" si="9675"/>
        <v>06-04</v>
      </c>
      <c r="K9425" t="str">
        <f t="shared" si="9675"/>
        <v>Institucionalización de la gestión ordenada del territorio</v>
      </c>
      <c r="L9425" s="150">
        <f>+VLOOKUP($E9425,IGE_2018!$B$8:$Z$347,12,0)</f>
        <v>0.1</v>
      </c>
      <c r="M9425" s="142" t="str">
        <f>+VLOOKUP($E9425,IGE_2018!$B$8:$Z$347,13,0)</f>
        <v>Bajo</v>
      </c>
    </row>
    <row r="9426" spans="1:13" x14ac:dyDescent="0.3">
      <c r="A9426" s="139">
        <f t="shared" si="9637"/>
        <v>248</v>
      </c>
      <c r="B9426" s="148">
        <f t="shared" si="9639"/>
        <v>34</v>
      </c>
      <c r="D9426" s="149" t="str">
        <f>+VLOOKUP($A9426,mUNICIPIOS!$B$4:$F$343,2,0)</f>
        <v>Quiché</v>
      </c>
      <c r="E9426" s="149">
        <f>+VLOOKUP($A9426,mUNICIPIOS!$B$4:$F$343,3,0)</f>
        <v>1419</v>
      </c>
      <c r="F9426" s="149" t="str">
        <f>+VLOOKUP($A9426,mUNICIPIOS!$B$4:$F$343,4,0)</f>
        <v>Chicamán</v>
      </c>
      <c r="G9426" s="139" t="str">
        <f t="shared" ref="G9426:K9426" si="9676">+G9388</f>
        <v>06</v>
      </c>
      <c r="H9426" t="str">
        <f t="shared" si="9676"/>
        <v>IGE</v>
      </c>
      <c r="I9426" t="str">
        <f t="shared" si="9676"/>
        <v>Índice de Gestión Estratégica</v>
      </c>
      <c r="J9426" t="str">
        <f t="shared" si="9676"/>
        <v>06-05</v>
      </c>
      <c r="K9426" t="str">
        <f t="shared" si="9676"/>
        <v>Acciones para la gestión ordenada del territorio</v>
      </c>
      <c r="L9426" s="150">
        <f>+VLOOKUP($E9426,IGE_2018!$B$8:$Z$347,15,0)</f>
        <v>0</v>
      </c>
      <c r="M9426" s="142" t="str">
        <f>+VLOOKUP($E9426,IGE_2018!$B$8:$Z$347,16,0)</f>
        <v>Bajo</v>
      </c>
    </row>
    <row r="9427" spans="1:13" x14ac:dyDescent="0.3">
      <c r="A9427" s="139">
        <f t="shared" si="9637"/>
        <v>248</v>
      </c>
      <c r="B9427" s="148">
        <f t="shared" si="9639"/>
        <v>35</v>
      </c>
      <c r="D9427" s="149" t="str">
        <f>+VLOOKUP($A9427,mUNICIPIOS!$B$4:$F$343,2,0)</f>
        <v>Quiché</v>
      </c>
      <c r="E9427" s="149">
        <f>+VLOOKUP($A9427,mUNICIPIOS!$B$4:$F$343,3,0)</f>
        <v>1419</v>
      </c>
      <c r="F9427" s="149" t="str">
        <f>+VLOOKUP($A9427,mUNICIPIOS!$B$4:$F$343,4,0)</f>
        <v>Chicamán</v>
      </c>
      <c r="G9427" s="139" t="str">
        <f t="shared" ref="G9427:K9427" si="9677">+G9389</f>
        <v>06</v>
      </c>
      <c r="H9427" t="str">
        <f t="shared" si="9677"/>
        <v>IGE</v>
      </c>
      <c r="I9427" t="str">
        <f t="shared" si="9677"/>
        <v>Índice de Gestión Estratégica</v>
      </c>
      <c r="J9427" t="str">
        <f t="shared" si="9677"/>
        <v>06-06</v>
      </c>
      <c r="K9427" t="str">
        <f t="shared" si="9677"/>
        <v>Gestión de riesgo en la formulación de proyectos derivados de la planificación operativa anual</v>
      </c>
      <c r="L9427" s="150">
        <f>+VLOOKUP($E9427,IGE_2018!$B$8:$Z$347,18,0)</f>
        <v>0</v>
      </c>
      <c r="M9427" s="142" t="str">
        <f>+VLOOKUP($E9427,IGE_2018!$B$8:$Z$347,19,0)</f>
        <v>Bajo</v>
      </c>
    </row>
    <row r="9428" spans="1:13" x14ac:dyDescent="0.3">
      <c r="A9428" s="139">
        <f t="shared" si="9637"/>
        <v>248</v>
      </c>
      <c r="B9428" s="148">
        <f t="shared" si="9639"/>
        <v>36</v>
      </c>
      <c r="D9428" s="149" t="str">
        <f>+VLOOKUP($A9428,mUNICIPIOS!$B$4:$F$343,2,0)</f>
        <v>Quiché</v>
      </c>
      <c r="E9428" s="149">
        <f>+VLOOKUP($A9428,mUNICIPIOS!$B$4:$F$343,3,0)</f>
        <v>1419</v>
      </c>
      <c r="F9428" s="149" t="str">
        <f>+VLOOKUP($A9428,mUNICIPIOS!$B$4:$F$343,4,0)</f>
        <v>Chicamán</v>
      </c>
      <c r="G9428" s="139" t="str">
        <f t="shared" ref="G9428:K9428" si="9678">+G9390</f>
        <v>06</v>
      </c>
      <c r="H9428" t="str">
        <f t="shared" si="9678"/>
        <v>IGE</v>
      </c>
      <c r="I9428" t="str">
        <f t="shared" si="9678"/>
        <v>Índice de Gestión Estratégica</v>
      </c>
      <c r="J9428" t="str">
        <f t="shared" si="9678"/>
        <v>06-07</v>
      </c>
      <c r="K9428" t="str">
        <f t="shared" si="9678"/>
        <v>Ingresos por servicios ambientales en relación a los ingresos propios sin regalías</v>
      </c>
      <c r="L9428" s="150">
        <f>+VLOOKUP($E9428,IGE_2018!$B$8:$Z$347,21,0)</f>
        <v>1</v>
      </c>
      <c r="M9428" s="142" t="str">
        <f>+VLOOKUP($E9428,IGE_2018!$B$8:$Z$347,22,0)</f>
        <v>Alto</v>
      </c>
    </row>
    <row r="9429" spans="1:13" x14ac:dyDescent="0.3">
      <c r="A9429" s="139">
        <f t="shared" si="9637"/>
        <v>248</v>
      </c>
      <c r="B9429" s="148">
        <f t="shared" si="9639"/>
        <v>37</v>
      </c>
      <c r="D9429" s="149" t="str">
        <f>+VLOOKUP($A9429,mUNICIPIOS!$B$4:$F$343,2,0)</f>
        <v>Quiché</v>
      </c>
      <c r="E9429" s="149">
        <f>+VLOOKUP($A9429,mUNICIPIOS!$B$4:$F$343,3,0)</f>
        <v>1419</v>
      </c>
      <c r="F9429" s="149" t="str">
        <f>+VLOOKUP($A9429,mUNICIPIOS!$B$4:$F$343,4,0)</f>
        <v>Chicamán</v>
      </c>
      <c r="G9429" s="139" t="str">
        <f t="shared" ref="G9429:K9429" si="9679">+G9391</f>
        <v>06</v>
      </c>
      <c r="H9429" t="str">
        <f t="shared" si="9679"/>
        <v>IGE</v>
      </c>
      <c r="I9429" t="str">
        <f t="shared" si="9679"/>
        <v>Índice de Gestión Estratégica</v>
      </c>
      <c r="J9429" t="str">
        <f t="shared" si="9679"/>
        <v>INDICE</v>
      </c>
      <c r="K9429">
        <f t="shared" si="9679"/>
        <v>0</v>
      </c>
      <c r="L9429" s="150">
        <f>+VLOOKUP($E9429,IGE_2018!$B$8:$Z$347,24,0)</f>
        <v>0.37152206306860058</v>
      </c>
      <c r="M9429" s="142" t="str">
        <f>+VLOOKUP($E9429,IGE_2018!$B$8:$Z$347,25,0)</f>
        <v>Medio bajo</v>
      </c>
    </row>
    <row r="9430" spans="1:13" x14ac:dyDescent="0.3">
      <c r="A9430" s="139">
        <f t="shared" si="9637"/>
        <v>248</v>
      </c>
      <c r="B9430" s="148">
        <f t="shared" si="9639"/>
        <v>38</v>
      </c>
      <c r="D9430" s="149" t="str">
        <f>+VLOOKUP($A9430,mUNICIPIOS!$B$4:$F$343,2,0)</f>
        <v>Quiché</v>
      </c>
      <c r="E9430" s="149">
        <f>+VLOOKUP($A9430,mUNICIPIOS!$B$4:$F$343,3,0)</f>
        <v>1419</v>
      </c>
      <c r="F9430" s="149" t="str">
        <f>+VLOOKUP($A9430,mUNICIPIOS!$B$4:$F$343,4,0)</f>
        <v>Chicamán</v>
      </c>
      <c r="G9430" s="139" t="str">
        <f t="shared" ref="G9430:K9430" si="9680">+G9392</f>
        <v>RANKING</v>
      </c>
      <c r="H9430" t="str">
        <f t="shared" si="9680"/>
        <v>RGM</v>
      </c>
      <c r="I9430" t="str">
        <f t="shared" si="9680"/>
        <v>Ranking de la Gestión Municipal 2018</v>
      </c>
      <c r="J9430" t="str">
        <f t="shared" si="9680"/>
        <v>RANKING</v>
      </c>
      <c r="K9430">
        <f t="shared" si="9680"/>
        <v>0</v>
      </c>
      <c r="L9430" s="151">
        <f>+VLOOKUP($E9430,Resultados_generales!$C$8:$AE$347,27,0)</f>
        <v>0.29446939806850464</v>
      </c>
      <c r="M9430" t="str">
        <f>+VLOOKUP($E9430,Resultados_generales!$C$8:$AE$347,28,0)</f>
        <v>Medio bajo</v>
      </c>
    </row>
    <row r="9431" spans="1:13" x14ac:dyDescent="0.3">
      <c r="A9431" s="139">
        <f t="shared" si="9637"/>
        <v>249</v>
      </c>
      <c r="B9431" s="148">
        <f t="shared" si="9639"/>
        <v>1</v>
      </c>
      <c r="D9431" s="149" t="str">
        <f>+VLOOKUP($A9431,mUNICIPIOS!$B$4:$F$343,2,0)</f>
        <v>Quiché</v>
      </c>
      <c r="E9431" s="149">
        <f>+VLOOKUP($A9431,mUNICIPIOS!$B$4:$F$343,3,0)</f>
        <v>1420</v>
      </c>
      <c r="F9431" s="149" t="str">
        <f>+VLOOKUP($A9431,mUNICIPIOS!$B$4:$F$343,4,0)</f>
        <v>Ixcán</v>
      </c>
      <c r="G9431" s="139" t="str">
        <f t="shared" ref="G9431:K9431" si="9681">+G9393</f>
        <v>01</v>
      </c>
      <c r="H9431" t="str">
        <f t="shared" si="9681"/>
        <v>IPC</v>
      </c>
      <c r="I9431" t="str">
        <f t="shared" si="9681"/>
        <v>Índice de Participación Ciudadana</v>
      </c>
      <c r="J9431" t="str">
        <f t="shared" si="9681"/>
        <v>01-01</v>
      </c>
      <c r="K9431" t="str">
        <f t="shared" si="9681"/>
        <v>Número de reuniones del COMUDE en el año de la medición.</v>
      </c>
      <c r="L9431" s="150">
        <f>+VLOOKUP($E9431,IPC_2018!$B$8:$T$347,3,0)</f>
        <v>0.5</v>
      </c>
      <c r="M9431" s="142" t="str">
        <f>+VLOOKUP($E9431,IPC_2018!$B$8:$T$347,4,0)</f>
        <v>Medio</v>
      </c>
    </row>
    <row r="9432" spans="1:13" x14ac:dyDescent="0.3">
      <c r="A9432" s="139">
        <f t="shared" si="9637"/>
        <v>249</v>
      </c>
      <c r="B9432" s="148">
        <f t="shared" si="9639"/>
        <v>2</v>
      </c>
      <c r="D9432" s="149" t="str">
        <f>+VLOOKUP($A9432,mUNICIPIOS!$B$4:$F$343,2,0)</f>
        <v>Quiché</v>
      </c>
      <c r="E9432" s="149">
        <f>+VLOOKUP($A9432,mUNICIPIOS!$B$4:$F$343,3,0)</f>
        <v>1420</v>
      </c>
      <c r="F9432" s="149" t="str">
        <f>+VLOOKUP($A9432,mUNICIPIOS!$B$4:$F$343,4,0)</f>
        <v>Ixcán</v>
      </c>
      <c r="G9432" s="139" t="str">
        <f t="shared" ref="G9432:K9432" si="9682">+G9394</f>
        <v>01</v>
      </c>
      <c r="H9432" t="str">
        <f t="shared" si="9682"/>
        <v>IPC</v>
      </c>
      <c r="I9432" t="str">
        <f t="shared" si="9682"/>
        <v>Índice de Participación Ciudadana</v>
      </c>
      <c r="J9432" t="str">
        <f t="shared" si="9682"/>
        <v>01-02</v>
      </c>
      <c r="K9432" t="str">
        <f t="shared" si="9682"/>
        <v>Participación de Alcaldes, Concejales y Síndicos determinados o designados en el COMUDE</v>
      </c>
      <c r="L9432" s="150">
        <f>+VLOOKUP($E9432,IPC_2018!$B$8:$T$347,6,0)</f>
        <v>0.5</v>
      </c>
      <c r="M9432" s="142" t="str">
        <f>+VLOOKUP($E9432,IPC_2018!$B$8:$T$347,7,0)</f>
        <v>Medio</v>
      </c>
    </row>
    <row r="9433" spans="1:13" x14ac:dyDescent="0.3">
      <c r="A9433" s="139">
        <f t="shared" si="9637"/>
        <v>249</v>
      </c>
      <c r="B9433" s="148">
        <f t="shared" si="9639"/>
        <v>3</v>
      </c>
      <c r="D9433" s="149" t="str">
        <f>+VLOOKUP($A9433,mUNICIPIOS!$B$4:$F$343,2,0)</f>
        <v>Quiché</v>
      </c>
      <c r="E9433" s="149">
        <f>+VLOOKUP($A9433,mUNICIPIOS!$B$4:$F$343,3,0)</f>
        <v>1420</v>
      </c>
      <c r="F9433" s="149" t="str">
        <f>+VLOOKUP($A9433,mUNICIPIOS!$B$4:$F$343,4,0)</f>
        <v>Ixcán</v>
      </c>
      <c r="G9433" s="139" t="str">
        <f t="shared" ref="G9433:K9433" si="9683">+G9395</f>
        <v>01</v>
      </c>
      <c r="H9433" t="str">
        <f t="shared" si="9683"/>
        <v>IPC</v>
      </c>
      <c r="I9433" t="str">
        <f t="shared" si="9683"/>
        <v>Índice de Participación Ciudadana</v>
      </c>
      <c r="J9433" t="str">
        <f t="shared" si="9683"/>
        <v>01-03</v>
      </c>
      <c r="K9433" t="str">
        <f t="shared" si="9683"/>
        <v>Participación  de organizaciones de jóvenes, mujeres, pueblos mayas, xincas, garífunas, y otras organizaciones en el Comude</v>
      </c>
      <c r="L9433" s="150">
        <f>+VLOOKUP($E9433,IPC_2018!$B$8:$T$347,9,0)</f>
        <v>0</v>
      </c>
      <c r="M9433" s="142" t="str">
        <f>+VLOOKUP($E9433,IPC_2018!$B$8:$T$347,10,0)</f>
        <v>Bajo</v>
      </c>
    </row>
    <row r="9434" spans="1:13" x14ac:dyDescent="0.3">
      <c r="A9434" s="139">
        <f t="shared" si="9637"/>
        <v>249</v>
      </c>
      <c r="B9434" s="148">
        <f t="shared" si="9639"/>
        <v>4</v>
      </c>
      <c r="D9434" s="149" t="str">
        <f>+VLOOKUP($A9434,mUNICIPIOS!$B$4:$F$343,2,0)</f>
        <v>Quiché</v>
      </c>
      <c r="E9434" s="149">
        <f>+VLOOKUP($A9434,mUNICIPIOS!$B$4:$F$343,3,0)</f>
        <v>1420</v>
      </c>
      <c r="F9434" s="149" t="str">
        <f>+VLOOKUP($A9434,mUNICIPIOS!$B$4:$F$343,4,0)</f>
        <v>Ixcán</v>
      </c>
      <c r="G9434" s="139" t="str">
        <f t="shared" ref="G9434:K9434" si="9684">+G9396</f>
        <v>01</v>
      </c>
      <c r="H9434" t="str">
        <f t="shared" si="9684"/>
        <v>IPC</v>
      </c>
      <c r="I9434" t="str">
        <f t="shared" si="9684"/>
        <v>Índice de Participación Ciudadana</v>
      </c>
      <c r="J9434" t="str">
        <f t="shared" si="9684"/>
        <v>01-04</v>
      </c>
      <c r="K9434" t="str">
        <f t="shared" si="9684"/>
        <v>Representatividad territorial del Comude.</v>
      </c>
      <c r="L9434" s="150">
        <f>+VLOOKUP($E9434,IPC_2018!$B$8:$T$347,12,0)</f>
        <v>0</v>
      </c>
      <c r="M9434" s="142" t="str">
        <f>+VLOOKUP($E9434,IPC_2018!$B$8:$T$347,13,0)</f>
        <v>Bajo</v>
      </c>
    </row>
    <row r="9435" spans="1:13" x14ac:dyDescent="0.3">
      <c r="A9435" s="139">
        <f t="shared" si="9637"/>
        <v>249</v>
      </c>
      <c r="B9435" s="148">
        <f t="shared" si="9639"/>
        <v>5</v>
      </c>
      <c r="D9435" s="149" t="str">
        <f>+VLOOKUP($A9435,mUNICIPIOS!$B$4:$F$343,2,0)</f>
        <v>Quiché</v>
      </c>
      <c r="E9435" s="149">
        <f>+VLOOKUP($A9435,mUNICIPIOS!$B$4:$F$343,3,0)</f>
        <v>1420</v>
      </c>
      <c r="F9435" s="149" t="str">
        <f>+VLOOKUP($A9435,mUNICIPIOS!$B$4:$F$343,4,0)</f>
        <v>Ixcán</v>
      </c>
      <c r="G9435" s="139" t="str">
        <f t="shared" ref="G9435:K9435" si="9685">+G9397</f>
        <v>01</v>
      </c>
      <c r="H9435" t="str">
        <f t="shared" si="9685"/>
        <v>IPC</v>
      </c>
      <c r="I9435" t="str">
        <f t="shared" si="9685"/>
        <v>Índice de Participación Ciudadana</v>
      </c>
      <c r="J9435" t="str">
        <f t="shared" si="9685"/>
        <v>01-05</v>
      </c>
      <c r="K9435" t="str">
        <f t="shared" si="9685"/>
        <v>Funcionamiento del Comude</v>
      </c>
      <c r="L9435" s="150">
        <f>+VLOOKUP($E9435,IPC_2018!$B$8:$T$347,15,0)</f>
        <v>0.13250883396908439</v>
      </c>
      <c r="M9435" s="142" t="str">
        <f>+VLOOKUP($E9435,IPC_2018!$B$8:$T$347,16,0)</f>
        <v>Bajo</v>
      </c>
    </row>
    <row r="9436" spans="1:13" x14ac:dyDescent="0.3">
      <c r="A9436" s="139">
        <f t="shared" si="9637"/>
        <v>249</v>
      </c>
      <c r="B9436" s="148">
        <f t="shared" si="9639"/>
        <v>6</v>
      </c>
      <c r="D9436" s="149" t="str">
        <f>+VLOOKUP($A9436,mUNICIPIOS!$B$4:$F$343,2,0)</f>
        <v>Quiché</v>
      </c>
      <c r="E9436" s="149">
        <f>+VLOOKUP($A9436,mUNICIPIOS!$B$4:$F$343,3,0)</f>
        <v>1420</v>
      </c>
      <c r="F9436" s="149" t="str">
        <f>+VLOOKUP($A9436,mUNICIPIOS!$B$4:$F$343,4,0)</f>
        <v>Ixcán</v>
      </c>
      <c r="G9436" s="139" t="str">
        <f t="shared" ref="G9436:K9436" si="9686">+G9398</f>
        <v>01</v>
      </c>
      <c r="H9436" t="str">
        <f t="shared" si="9686"/>
        <v>IPC</v>
      </c>
      <c r="I9436" t="str">
        <f t="shared" si="9686"/>
        <v>Índice de Participación Ciudadana</v>
      </c>
      <c r="J9436" t="str">
        <f t="shared" si="9686"/>
        <v>INDICE</v>
      </c>
      <c r="K9436">
        <f t="shared" si="9686"/>
        <v>0</v>
      </c>
      <c r="L9436" s="150">
        <f>+VLOOKUP($E9436,IPC_2018!$B$8:$T$347,18,0)</f>
        <v>0.29487632509536266</v>
      </c>
      <c r="M9436" s="142" t="str">
        <f>+VLOOKUP($E9436,IPC_2018!$B$8:$T$347,19,0)</f>
        <v>Medio bajo</v>
      </c>
    </row>
    <row r="9437" spans="1:13" x14ac:dyDescent="0.3">
      <c r="A9437" s="139">
        <f t="shared" si="9637"/>
        <v>249</v>
      </c>
      <c r="B9437" s="148">
        <f t="shared" si="9639"/>
        <v>7</v>
      </c>
      <c r="D9437" s="149" t="str">
        <f>+VLOOKUP($A9437,mUNICIPIOS!$B$4:$F$343,2,0)</f>
        <v>Quiché</v>
      </c>
      <c r="E9437" s="149">
        <f>+VLOOKUP($A9437,mUNICIPIOS!$B$4:$F$343,3,0)</f>
        <v>1420</v>
      </c>
      <c r="F9437" s="149" t="str">
        <f>+VLOOKUP($A9437,mUNICIPIOS!$B$4:$F$343,4,0)</f>
        <v>Ixcán</v>
      </c>
      <c r="G9437" s="139" t="str">
        <f t="shared" ref="G9437:K9437" si="9687">+G9399</f>
        <v>02</v>
      </c>
      <c r="H9437" t="str">
        <f t="shared" si="9687"/>
        <v>IIC</v>
      </c>
      <c r="I9437" t="str">
        <f t="shared" si="9687"/>
        <v>Índice de Información a la Ciudadanía</v>
      </c>
      <c r="J9437" t="str">
        <f t="shared" si="9687"/>
        <v>02-01</v>
      </c>
      <c r="K9437" t="str">
        <f t="shared" si="9687"/>
        <v>Rendición de cuentas cuatrimestral y anual al Comude enfocadas en resultados.</v>
      </c>
      <c r="L9437" s="150">
        <f>+VLOOKUP($E9437,IIC_2018!$B$8:$Q$347,3,0)</f>
        <v>0.66666666666666674</v>
      </c>
      <c r="M9437" s="142" t="str">
        <f>+VLOOKUP($E9437,IIC_2018!$B$8:$Q$347,4,0)</f>
        <v>Medio alto</v>
      </c>
    </row>
    <row r="9438" spans="1:13" x14ac:dyDescent="0.3">
      <c r="A9438" s="139">
        <f t="shared" si="9637"/>
        <v>249</v>
      </c>
      <c r="B9438" s="148">
        <f t="shared" si="9639"/>
        <v>8</v>
      </c>
      <c r="D9438" s="149" t="str">
        <f>+VLOOKUP($A9438,mUNICIPIOS!$B$4:$F$343,2,0)</f>
        <v>Quiché</v>
      </c>
      <c r="E9438" s="149">
        <f>+VLOOKUP($A9438,mUNICIPIOS!$B$4:$F$343,3,0)</f>
        <v>1420</v>
      </c>
      <c r="F9438" s="149" t="str">
        <f>+VLOOKUP($A9438,mUNICIPIOS!$B$4:$F$343,4,0)</f>
        <v>Ixcán</v>
      </c>
      <c r="G9438" s="139" t="str">
        <f t="shared" ref="G9438:K9438" si="9688">+G9400</f>
        <v>02</v>
      </c>
      <c r="H9438" t="str">
        <f t="shared" si="9688"/>
        <v>IIC</v>
      </c>
      <c r="I9438" t="str">
        <f t="shared" si="9688"/>
        <v>Índice de Información a la Ciudadanía</v>
      </c>
      <c r="J9438" t="str">
        <f t="shared" si="9688"/>
        <v>02-02</v>
      </c>
      <c r="K9438" t="str">
        <f t="shared" si="9688"/>
        <v>Información presupuestaria y otra información brindada a la ciudadanía disponible en medios locales de comunicación.</v>
      </c>
      <c r="L9438" s="150">
        <f>+VLOOKUP($E9438,IIC_2018!$B$8:$Q$347,6,0)</f>
        <v>0.25</v>
      </c>
      <c r="M9438" s="142" t="str">
        <f>+VLOOKUP($E9438,IIC_2018!$B$8:$Q$347,7,0)</f>
        <v>Medio bajo</v>
      </c>
    </row>
    <row r="9439" spans="1:13" x14ac:dyDescent="0.3">
      <c r="A9439" s="139">
        <f t="shared" si="9637"/>
        <v>249</v>
      </c>
      <c r="B9439" s="148">
        <f t="shared" si="9639"/>
        <v>9</v>
      </c>
      <c r="D9439" s="149" t="str">
        <f>+VLOOKUP($A9439,mUNICIPIOS!$B$4:$F$343,2,0)</f>
        <v>Quiché</v>
      </c>
      <c r="E9439" s="149">
        <f>+VLOOKUP($A9439,mUNICIPIOS!$B$4:$F$343,3,0)</f>
        <v>1420</v>
      </c>
      <c r="F9439" s="149" t="str">
        <f>+VLOOKUP($A9439,mUNICIPIOS!$B$4:$F$343,4,0)</f>
        <v>Ixcán</v>
      </c>
      <c r="G9439" s="139" t="str">
        <f t="shared" ref="G9439:K9439" si="9689">+G9401</f>
        <v>02</v>
      </c>
      <c r="H9439" t="str">
        <f t="shared" si="9689"/>
        <v>IIC</v>
      </c>
      <c r="I9439" t="str">
        <f t="shared" si="9689"/>
        <v>Índice de Información a la Ciudadanía</v>
      </c>
      <c r="J9439" t="str">
        <f t="shared" si="9689"/>
        <v>02-03</v>
      </c>
      <c r="K9439" t="str">
        <f t="shared" si="9689"/>
        <v>Información pública de oficio actualizada y disponible de acuerdo a la LAIP y uso de internet.</v>
      </c>
      <c r="L9439" s="150">
        <f>+VLOOKUP($E9439,IIC_2018!$B$8:$Q$347,9,0)</f>
        <v>0.84</v>
      </c>
      <c r="M9439" s="142" t="str">
        <f>+VLOOKUP($E9439,IIC_2018!$B$8:$Q$347,10,0)</f>
        <v>Alto</v>
      </c>
    </row>
    <row r="9440" spans="1:13" x14ac:dyDescent="0.3">
      <c r="A9440" s="139">
        <f t="shared" si="9637"/>
        <v>249</v>
      </c>
      <c r="B9440" s="148">
        <f t="shared" si="9639"/>
        <v>10</v>
      </c>
      <c r="D9440" s="149" t="str">
        <f>+VLOOKUP($A9440,mUNICIPIOS!$B$4:$F$343,2,0)</f>
        <v>Quiché</v>
      </c>
      <c r="E9440" s="149">
        <f>+VLOOKUP($A9440,mUNICIPIOS!$B$4:$F$343,3,0)</f>
        <v>1420</v>
      </c>
      <c r="F9440" s="149" t="str">
        <f>+VLOOKUP($A9440,mUNICIPIOS!$B$4:$F$343,4,0)</f>
        <v>Ixcán</v>
      </c>
      <c r="G9440" s="139" t="str">
        <f t="shared" ref="G9440:K9440" si="9690">+G9402</f>
        <v>02</v>
      </c>
      <c r="H9440" t="str">
        <f t="shared" si="9690"/>
        <v>IIC</v>
      </c>
      <c r="I9440" t="str">
        <f t="shared" si="9690"/>
        <v>Índice de Información a la Ciudadanía</v>
      </c>
      <c r="J9440" t="str">
        <f t="shared" si="9690"/>
        <v>02-04</v>
      </c>
      <c r="K9440" t="str">
        <f t="shared" si="9690"/>
        <v>Relación del monto contratado por medio de Guate compras con el total del presupuesto de egresos vigente.</v>
      </c>
      <c r="L9440" s="150">
        <f>+VLOOKUP($E9440,IIC_2018!$B$8:$Q$347,12,0)</f>
        <v>0.43024439031045597</v>
      </c>
      <c r="M9440" s="142" t="str">
        <f>+VLOOKUP($E9440,IIC_2018!$B$8:$Q$347,13,0)</f>
        <v>Medio</v>
      </c>
    </row>
    <row r="9441" spans="1:13" x14ac:dyDescent="0.3">
      <c r="A9441" s="139">
        <f t="shared" si="9637"/>
        <v>249</v>
      </c>
      <c r="B9441" s="148">
        <f t="shared" si="9639"/>
        <v>11</v>
      </c>
      <c r="D9441" s="149" t="str">
        <f>+VLOOKUP($A9441,mUNICIPIOS!$B$4:$F$343,2,0)</f>
        <v>Quiché</v>
      </c>
      <c r="E9441" s="149">
        <f>+VLOOKUP($A9441,mUNICIPIOS!$B$4:$F$343,3,0)</f>
        <v>1420</v>
      </c>
      <c r="F9441" s="149" t="str">
        <f>+VLOOKUP($A9441,mUNICIPIOS!$B$4:$F$343,4,0)</f>
        <v>Ixcán</v>
      </c>
      <c r="G9441" s="139" t="str">
        <f t="shared" ref="G9441:K9441" si="9691">+G9403</f>
        <v>02</v>
      </c>
      <c r="H9441" t="str">
        <f t="shared" si="9691"/>
        <v>IIC</v>
      </c>
      <c r="I9441" t="str">
        <f t="shared" si="9691"/>
        <v>Índice de Información a la Ciudadanía</v>
      </c>
      <c r="J9441" t="str">
        <f t="shared" si="9691"/>
        <v>INDICE</v>
      </c>
      <c r="K9441">
        <f t="shared" si="9691"/>
        <v>0</v>
      </c>
      <c r="L9441" s="150">
        <f>+VLOOKUP($E9441,IIC_2018!$B$8:$Q$347,15,0)</f>
        <v>0.54672776424428071</v>
      </c>
      <c r="M9441" s="142" t="str">
        <f>+VLOOKUP($E9441,IIC_2018!$B$8:$Q$347,16,0)</f>
        <v>Medio</v>
      </c>
    </row>
    <row r="9442" spans="1:13" x14ac:dyDescent="0.3">
      <c r="A9442" s="139">
        <f t="shared" si="9637"/>
        <v>249</v>
      </c>
      <c r="B9442" s="148">
        <f t="shared" si="9639"/>
        <v>12</v>
      </c>
      <c r="D9442" s="149" t="str">
        <f>+VLOOKUP($A9442,mUNICIPIOS!$B$4:$F$343,2,0)</f>
        <v>Quiché</v>
      </c>
      <c r="E9442" s="149">
        <f>+VLOOKUP($A9442,mUNICIPIOS!$B$4:$F$343,3,0)</f>
        <v>1420</v>
      </c>
      <c r="F9442" s="149" t="str">
        <f>+VLOOKUP($A9442,mUNICIPIOS!$B$4:$F$343,4,0)</f>
        <v>Ixcán</v>
      </c>
      <c r="G9442" s="139" t="str">
        <f t="shared" ref="G9442:K9442" si="9692">+G9404</f>
        <v>03</v>
      </c>
      <c r="H9442" t="str">
        <f t="shared" si="9692"/>
        <v>ISP</v>
      </c>
      <c r="I9442" t="str">
        <f t="shared" si="9692"/>
        <v>Índice de Servicios Públicos</v>
      </c>
      <c r="J9442" t="str">
        <f t="shared" si="9692"/>
        <v>03-01</v>
      </c>
      <c r="K9442" t="str">
        <f t="shared" si="9692"/>
        <v>Cobertura del servicio público de agua</v>
      </c>
      <c r="L9442" s="150">
        <f>+VLOOKUP($E9442,ISP_2018!$B$8:$T$347,3,0)</f>
        <v>9.1800918009180086E-3</v>
      </c>
      <c r="M9442" s="142" t="str">
        <f>+VLOOKUP($E9442,ISP_2018!$B$8:$T$347,4,0)</f>
        <v>Bajo</v>
      </c>
    </row>
    <row r="9443" spans="1:13" x14ac:dyDescent="0.3">
      <c r="A9443" s="139">
        <f t="shared" si="9637"/>
        <v>249</v>
      </c>
      <c r="B9443" s="148">
        <f t="shared" si="9639"/>
        <v>13</v>
      </c>
      <c r="D9443" s="149" t="str">
        <f>+VLOOKUP($A9443,mUNICIPIOS!$B$4:$F$343,2,0)</f>
        <v>Quiché</v>
      </c>
      <c r="E9443" s="149">
        <f>+VLOOKUP($A9443,mUNICIPIOS!$B$4:$F$343,3,0)</f>
        <v>1420</v>
      </c>
      <c r="F9443" s="149" t="str">
        <f>+VLOOKUP($A9443,mUNICIPIOS!$B$4:$F$343,4,0)</f>
        <v>Ixcán</v>
      </c>
      <c r="G9443" s="139" t="str">
        <f t="shared" ref="G9443:K9443" si="9693">+G9405</f>
        <v>03</v>
      </c>
      <c r="H9443" t="str">
        <f t="shared" si="9693"/>
        <v>ISP</v>
      </c>
      <c r="I9443" t="str">
        <f t="shared" si="9693"/>
        <v>Índice de Servicios Públicos</v>
      </c>
      <c r="J9443" t="str">
        <f t="shared" si="9693"/>
        <v>03-02</v>
      </c>
      <c r="K9443" t="str">
        <f t="shared" si="9693"/>
        <v>Control de la calidad del servicio público de agua</v>
      </c>
      <c r="L9443" s="150">
        <f>+VLOOKUP($E9443,ISP_2018!$B$8:$T$347,6,0)</f>
        <v>0</v>
      </c>
      <c r="M9443" s="142" t="str">
        <f>+VLOOKUP($E9443,ISP_2018!$B$8:$T$347,7,0)</f>
        <v>Bajo</v>
      </c>
    </row>
    <row r="9444" spans="1:13" x14ac:dyDescent="0.3">
      <c r="A9444" s="139">
        <f t="shared" si="9637"/>
        <v>249</v>
      </c>
      <c r="B9444" s="148">
        <f t="shared" si="9639"/>
        <v>14</v>
      </c>
      <c r="D9444" s="149" t="str">
        <f>+VLOOKUP($A9444,mUNICIPIOS!$B$4:$F$343,2,0)</f>
        <v>Quiché</v>
      </c>
      <c r="E9444" s="149">
        <f>+VLOOKUP($A9444,mUNICIPIOS!$B$4:$F$343,3,0)</f>
        <v>1420</v>
      </c>
      <c r="F9444" s="149" t="str">
        <f>+VLOOKUP($A9444,mUNICIPIOS!$B$4:$F$343,4,0)</f>
        <v>Ixcán</v>
      </c>
      <c r="G9444" s="139" t="str">
        <f t="shared" ref="G9444:K9444" si="9694">+G9406</f>
        <v>03</v>
      </c>
      <c r="H9444" t="str">
        <f t="shared" si="9694"/>
        <v>ISP</v>
      </c>
      <c r="I9444" t="str">
        <f t="shared" si="9694"/>
        <v>Índice de Servicios Públicos</v>
      </c>
      <c r="J9444" t="str">
        <f t="shared" si="9694"/>
        <v>03-03</v>
      </c>
      <c r="K9444" t="str">
        <f t="shared" si="9694"/>
        <v>Disposición  y tratamiento  de aguas residuales</v>
      </c>
      <c r="L9444" s="150">
        <f>+VLOOKUP($E9444,ISP_2018!$B$8:$T$347,9,0)</f>
        <v>0.2276707643009393</v>
      </c>
      <c r="M9444" s="142" t="str">
        <f>+VLOOKUP($E9444,ISP_2018!$B$8:$T$347,10,0)</f>
        <v>Medio bajo</v>
      </c>
    </row>
    <row r="9445" spans="1:13" x14ac:dyDescent="0.3">
      <c r="A9445" s="139">
        <f t="shared" si="9637"/>
        <v>249</v>
      </c>
      <c r="B9445" s="148">
        <f t="shared" si="9639"/>
        <v>15</v>
      </c>
      <c r="D9445" s="149" t="str">
        <f>+VLOOKUP($A9445,mUNICIPIOS!$B$4:$F$343,2,0)</f>
        <v>Quiché</v>
      </c>
      <c r="E9445" s="149">
        <f>+VLOOKUP($A9445,mUNICIPIOS!$B$4:$F$343,3,0)</f>
        <v>1420</v>
      </c>
      <c r="F9445" s="149" t="str">
        <f>+VLOOKUP($A9445,mUNICIPIOS!$B$4:$F$343,4,0)</f>
        <v>Ixcán</v>
      </c>
      <c r="G9445" s="139" t="str">
        <f t="shared" ref="G9445:K9445" si="9695">+G9407</f>
        <v>03</v>
      </c>
      <c r="H9445" t="str">
        <f t="shared" si="9695"/>
        <v>ISP</v>
      </c>
      <c r="I9445" t="str">
        <f t="shared" si="9695"/>
        <v>Índice de Servicios Públicos</v>
      </c>
      <c r="J9445" t="str">
        <f t="shared" si="9695"/>
        <v>03-04</v>
      </c>
      <c r="K9445" t="str">
        <f t="shared" si="9695"/>
        <v>Gestión y manejo de los residuos y desechos sólidos</v>
      </c>
      <c r="L9445" s="150">
        <f>+VLOOKUP($E9445,ISP_2018!$B$8:$T$347,12,0)</f>
        <v>1.7744539412364866E-3</v>
      </c>
      <c r="M9445" s="142" t="str">
        <f>+VLOOKUP($E9445,ISP_2018!$B$8:$T$347,13,0)</f>
        <v>Bajo</v>
      </c>
    </row>
    <row r="9446" spans="1:13" x14ac:dyDescent="0.3">
      <c r="A9446" s="139">
        <f t="shared" si="9637"/>
        <v>249</v>
      </c>
      <c r="B9446" s="148">
        <f t="shared" si="9639"/>
        <v>16</v>
      </c>
      <c r="D9446" s="149" t="str">
        <f>+VLOOKUP($A9446,mUNICIPIOS!$B$4:$F$343,2,0)</f>
        <v>Quiché</v>
      </c>
      <c r="E9446" s="149">
        <f>+VLOOKUP($A9446,mUNICIPIOS!$B$4:$F$343,3,0)</f>
        <v>1420</v>
      </c>
      <c r="F9446" s="149" t="str">
        <f>+VLOOKUP($A9446,mUNICIPIOS!$B$4:$F$343,4,0)</f>
        <v>Ixcán</v>
      </c>
      <c r="G9446" s="139" t="str">
        <f t="shared" ref="G9446:K9446" si="9696">+G9408</f>
        <v>03</v>
      </c>
      <c r="H9446" t="str">
        <f t="shared" si="9696"/>
        <v>ISP</v>
      </c>
      <c r="I9446" t="str">
        <f t="shared" si="9696"/>
        <v>Índice de Servicios Públicos</v>
      </c>
      <c r="J9446" t="str">
        <f t="shared" si="9696"/>
        <v>03-05</v>
      </c>
      <c r="K9446" t="str">
        <f t="shared" si="9696"/>
        <v>Gestión de servicios públicos municipales</v>
      </c>
      <c r="L9446" s="150">
        <f>+VLOOKUP($E9446,ISP_2018!$B$8:$T$347,15,0)</f>
        <v>0.53225806451612911</v>
      </c>
      <c r="M9446" s="142" t="str">
        <f>+VLOOKUP($E9446,ISP_2018!$B$8:$T$347,16,0)</f>
        <v>Medio</v>
      </c>
    </row>
    <row r="9447" spans="1:13" x14ac:dyDescent="0.3">
      <c r="A9447" s="139">
        <f t="shared" si="9637"/>
        <v>249</v>
      </c>
      <c r="B9447" s="148">
        <f t="shared" si="9639"/>
        <v>17</v>
      </c>
      <c r="D9447" s="149" t="str">
        <f>+VLOOKUP($A9447,mUNICIPIOS!$B$4:$F$343,2,0)</f>
        <v>Quiché</v>
      </c>
      <c r="E9447" s="149">
        <f>+VLOOKUP($A9447,mUNICIPIOS!$B$4:$F$343,3,0)</f>
        <v>1420</v>
      </c>
      <c r="F9447" s="149" t="str">
        <f>+VLOOKUP($A9447,mUNICIPIOS!$B$4:$F$343,4,0)</f>
        <v>Ixcán</v>
      </c>
      <c r="G9447" s="139" t="str">
        <f t="shared" ref="G9447:K9447" si="9697">+G9409</f>
        <v>03</v>
      </c>
      <c r="H9447" t="str">
        <f t="shared" si="9697"/>
        <v>ISP</v>
      </c>
      <c r="I9447" t="str">
        <f t="shared" si="9697"/>
        <v>Índice de Servicios Públicos</v>
      </c>
      <c r="J9447" t="str">
        <f t="shared" si="9697"/>
        <v>INDICE</v>
      </c>
      <c r="K9447">
        <f t="shared" si="9697"/>
        <v>0</v>
      </c>
      <c r="L9447" s="150">
        <f>+VLOOKUP($E9447,ISP_2018!$B$8:$T$347,18,0)</f>
        <v>0.15325866573175279</v>
      </c>
      <c r="M9447" s="142" t="str">
        <f>+VLOOKUP($E9447,ISP_2018!$B$8:$T$347,19,0)</f>
        <v>Bajo</v>
      </c>
    </row>
    <row r="9448" spans="1:13" x14ac:dyDescent="0.3">
      <c r="A9448" s="139">
        <f t="shared" si="9637"/>
        <v>249</v>
      </c>
      <c r="B9448" s="148">
        <f t="shared" si="9639"/>
        <v>18</v>
      </c>
      <c r="D9448" s="149" t="str">
        <f>+VLOOKUP($A9448,mUNICIPIOS!$B$4:$F$343,2,0)</f>
        <v>Quiché</v>
      </c>
      <c r="E9448" s="149">
        <f>+VLOOKUP($A9448,mUNICIPIOS!$B$4:$F$343,3,0)</f>
        <v>1420</v>
      </c>
      <c r="F9448" s="149" t="str">
        <f>+VLOOKUP($A9448,mUNICIPIOS!$B$4:$F$343,4,0)</f>
        <v>Ixcán</v>
      </c>
      <c r="G9448" s="139" t="str">
        <f t="shared" ref="G9448:K9448" si="9698">+G9410</f>
        <v>04</v>
      </c>
      <c r="H9448" t="str">
        <f t="shared" si="9698"/>
        <v>IGA</v>
      </c>
      <c r="I9448" t="str">
        <f t="shared" si="9698"/>
        <v>Índice de Gestión Administrativa</v>
      </c>
      <c r="J9448" t="str">
        <f t="shared" si="9698"/>
        <v>04-01</v>
      </c>
      <c r="K9448" t="str">
        <f t="shared" si="9698"/>
        <v>Existencia de elementos de atención municipal orientada al vecino</v>
      </c>
      <c r="L9448" s="150">
        <f>+VLOOKUP($E9448,IGA_2018!$B$8:$N$347,3,0)</f>
        <v>1</v>
      </c>
      <c r="M9448" s="142" t="str">
        <f>+VLOOKUP($E9448,IGA_2018!$B$8:$N$347,4,0)</f>
        <v>Alto</v>
      </c>
    </row>
    <row r="9449" spans="1:13" x14ac:dyDescent="0.3">
      <c r="A9449" s="139">
        <f t="shared" si="9637"/>
        <v>249</v>
      </c>
      <c r="B9449" s="148">
        <f t="shared" si="9639"/>
        <v>19</v>
      </c>
      <c r="D9449" s="149" t="str">
        <f>+VLOOKUP($A9449,mUNICIPIOS!$B$4:$F$343,2,0)</f>
        <v>Quiché</v>
      </c>
      <c r="E9449" s="149">
        <f>+VLOOKUP($A9449,mUNICIPIOS!$B$4:$F$343,3,0)</f>
        <v>1420</v>
      </c>
      <c r="F9449" s="149" t="str">
        <f>+VLOOKUP($A9449,mUNICIPIOS!$B$4:$F$343,4,0)</f>
        <v>Ixcán</v>
      </c>
      <c r="G9449" s="139" t="str">
        <f t="shared" ref="G9449:K9449" si="9699">+G9411</f>
        <v>04</v>
      </c>
      <c r="H9449" t="str">
        <f t="shared" si="9699"/>
        <v>IGA</v>
      </c>
      <c r="I9449" t="str">
        <f t="shared" si="9699"/>
        <v>Índice de Gestión Administrativa</v>
      </c>
      <c r="J9449" t="str">
        <f t="shared" si="9699"/>
        <v>04-02</v>
      </c>
      <c r="K9449" t="str">
        <f t="shared" si="9699"/>
        <v>Gestión del recurso humano.</v>
      </c>
      <c r="L9449" s="150">
        <f>+VLOOKUP($E9449,IGA_2018!$B$8:$N$347,6,0)</f>
        <v>0.49549317537986109</v>
      </c>
      <c r="M9449" s="142" t="str">
        <f>+VLOOKUP($E9449,IGA_2018!$B$8:$N$347,7,0)</f>
        <v>Medio</v>
      </c>
    </row>
    <row r="9450" spans="1:13" x14ac:dyDescent="0.3">
      <c r="A9450" s="139">
        <f t="shared" si="9637"/>
        <v>249</v>
      </c>
      <c r="B9450" s="148">
        <f t="shared" si="9639"/>
        <v>20</v>
      </c>
      <c r="D9450" s="149" t="str">
        <f>+VLOOKUP($A9450,mUNICIPIOS!$B$4:$F$343,2,0)</f>
        <v>Quiché</v>
      </c>
      <c r="E9450" s="149">
        <f>+VLOOKUP($A9450,mUNICIPIOS!$B$4:$F$343,3,0)</f>
        <v>1420</v>
      </c>
      <c r="F9450" s="149" t="str">
        <f>+VLOOKUP($A9450,mUNICIPIOS!$B$4:$F$343,4,0)</f>
        <v>Ixcán</v>
      </c>
      <c r="G9450" s="139" t="str">
        <f t="shared" ref="G9450:K9450" si="9700">+G9412</f>
        <v>04</v>
      </c>
      <c r="H9450" t="str">
        <f t="shared" si="9700"/>
        <v>IGA</v>
      </c>
      <c r="I9450" t="str">
        <f t="shared" si="9700"/>
        <v>Índice de Gestión Administrativa</v>
      </c>
      <c r="J9450" t="str">
        <f t="shared" si="9700"/>
        <v>04-03</v>
      </c>
      <c r="K9450" t="str">
        <f t="shared" si="9700"/>
        <v>Existencia de oficinas municipales con instrumentos de gestión.</v>
      </c>
      <c r="L9450" s="150">
        <f>+VLOOKUP($E9450,IGA_2018!$B$8:$N$347,9,0)</f>
        <v>0.33749999999999997</v>
      </c>
      <c r="M9450" s="142" t="str">
        <f>+VLOOKUP($E9450,IGA_2018!$B$8:$N$347,10,0)</f>
        <v>Medio bajo</v>
      </c>
    </row>
    <row r="9451" spans="1:13" x14ac:dyDescent="0.3">
      <c r="A9451" s="139">
        <f t="shared" si="9637"/>
        <v>249</v>
      </c>
      <c r="B9451" s="148">
        <f t="shared" si="9639"/>
        <v>21</v>
      </c>
      <c r="D9451" s="149" t="str">
        <f>+VLOOKUP($A9451,mUNICIPIOS!$B$4:$F$343,2,0)</f>
        <v>Quiché</v>
      </c>
      <c r="E9451" s="149">
        <f>+VLOOKUP($A9451,mUNICIPIOS!$B$4:$F$343,3,0)</f>
        <v>1420</v>
      </c>
      <c r="F9451" s="149" t="str">
        <f>+VLOOKUP($A9451,mUNICIPIOS!$B$4:$F$343,4,0)</f>
        <v>Ixcán</v>
      </c>
      <c r="G9451" s="139" t="str">
        <f t="shared" ref="G9451:K9451" si="9701">+G9413</f>
        <v>04</v>
      </c>
      <c r="H9451" t="str">
        <f t="shared" si="9701"/>
        <v>IGA</v>
      </c>
      <c r="I9451" t="str">
        <f t="shared" si="9701"/>
        <v>Índice de Gestión Administrativa</v>
      </c>
      <c r="J9451" t="str">
        <f t="shared" si="9701"/>
        <v>INDICE</v>
      </c>
      <c r="K9451">
        <f t="shared" si="9701"/>
        <v>0</v>
      </c>
      <c r="L9451" s="150">
        <f>+VLOOKUP($E9451,IGA_2018!$B$8:$N$347,12,0)</f>
        <v>0.59154761138295142</v>
      </c>
      <c r="M9451" s="142" t="str">
        <f>+VLOOKUP($E9451,IGA_2018!$B$8:$N$347,13,0)</f>
        <v>Medio</v>
      </c>
    </row>
    <row r="9452" spans="1:13" x14ac:dyDescent="0.3">
      <c r="A9452" s="139">
        <f t="shared" si="9637"/>
        <v>249</v>
      </c>
      <c r="B9452" s="148">
        <f t="shared" si="9639"/>
        <v>22</v>
      </c>
      <c r="D9452" s="149" t="str">
        <f>+VLOOKUP($A9452,mUNICIPIOS!$B$4:$F$343,2,0)</f>
        <v>Quiché</v>
      </c>
      <c r="E9452" s="149">
        <f>+VLOOKUP($A9452,mUNICIPIOS!$B$4:$F$343,3,0)</f>
        <v>1420</v>
      </c>
      <c r="F9452" s="149" t="str">
        <f>+VLOOKUP($A9452,mUNICIPIOS!$B$4:$F$343,4,0)</f>
        <v>Ixcán</v>
      </c>
      <c r="G9452" s="139" t="str">
        <f t="shared" ref="G9452:K9452" si="9702">+G9414</f>
        <v>05</v>
      </c>
      <c r="H9452" t="str">
        <f t="shared" si="9702"/>
        <v>IGF</v>
      </c>
      <c r="I9452" t="str">
        <f t="shared" si="9702"/>
        <v>Índice de Gestión Financiera</v>
      </c>
      <c r="J9452" t="str">
        <f t="shared" si="9702"/>
        <v>05-01</v>
      </c>
      <c r="K9452" t="str">
        <f t="shared" si="9702"/>
        <v>Autonomía financiera municipal</v>
      </c>
      <c r="L9452" s="150">
        <f>+VLOOKUP($E9452,IGF_2018!$B$8:$Z$347,3,0)</f>
        <v>0.11090676311977515</v>
      </c>
      <c r="M9452" s="142" t="str">
        <f>+VLOOKUP($E9452,IGF_2018!$B$8:$Z$347,4,0)</f>
        <v>Bajo</v>
      </c>
    </row>
    <row r="9453" spans="1:13" x14ac:dyDescent="0.3">
      <c r="A9453" s="139">
        <f t="shared" ref="A9453:A9516" si="9703">+IF(B9452=38,A9452+1,A9452)</f>
        <v>249</v>
      </c>
      <c r="B9453" s="148">
        <f t="shared" si="9639"/>
        <v>23</v>
      </c>
      <c r="D9453" s="149" t="str">
        <f>+VLOOKUP($A9453,mUNICIPIOS!$B$4:$F$343,2,0)</f>
        <v>Quiché</v>
      </c>
      <c r="E9453" s="149">
        <f>+VLOOKUP($A9453,mUNICIPIOS!$B$4:$F$343,3,0)</f>
        <v>1420</v>
      </c>
      <c r="F9453" s="149" t="str">
        <f>+VLOOKUP($A9453,mUNICIPIOS!$B$4:$F$343,4,0)</f>
        <v>Ixcán</v>
      </c>
      <c r="G9453" s="139" t="str">
        <f t="shared" ref="G9453:K9453" si="9704">+G9415</f>
        <v>05</v>
      </c>
      <c r="H9453" t="str">
        <f t="shared" si="9704"/>
        <v>IGF</v>
      </c>
      <c r="I9453" t="str">
        <f t="shared" si="9704"/>
        <v>Índice de Gestión Financiera</v>
      </c>
      <c r="J9453" t="str">
        <f t="shared" si="9704"/>
        <v>05-02</v>
      </c>
      <c r="K9453" t="str">
        <f t="shared" si="9704"/>
        <v xml:space="preserve">Ingresos propios por habitante -sin regalías- </v>
      </c>
      <c r="L9453" s="150">
        <f>+VLOOKUP($E9453,IGF_2018!$B$8:$Z$347,6,0)</f>
        <v>2.3955375697157156E-2</v>
      </c>
      <c r="M9453" s="142" t="str">
        <f>+VLOOKUP($E9453,IGF_2018!$B$8:$Z$347,7,0)</f>
        <v>Bajo</v>
      </c>
    </row>
    <row r="9454" spans="1:13" x14ac:dyDescent="0.3">
      <c r="A9454" s="139">
        <f t="shared" si="9703"/>
        <v>249</v>
      </c>
      <c r="B9454" s="148">
        <f t="shared" ref="B9454:B9517" si="9705">+B9416</f>
        <v>24</v>
      </c>
      <c r="D9454" s="149" t="str">
        <f>+VLOOKUP($A9454,mUNICIPIOS!$B$4:$F$343,2,0)</f>
        <v>Quiché</v>
      </c>
      <c r="E9454" s="149">
        <f>+VLOOKUP($A9454,mUNICIPIOS!$B$4:$F$343,3,0)</f>
        <v>1420</v>
      </c>
      <c r="F9454" s="149" t="str">
        <f>+VLOOKUP($A9454,mUNICIPIOS!$B$4:$F$343,4,0)</f>
        <v>Ixcán</v>
      </c>
      <c r="G9454" s="139" t="str">
        <f t="shared" ref="G9454:K9454" si="9706">+G9416</f>
        <v>05</v>
      </c>
      <c r="H9454" t="str">
        <f t="shared" si="9706"/>
        <v>IGF</v>
      </c>
      <c r="I9454" t="str">
        <f t="shared" si="9706"/>
        <v>Índice de Gestión Financiera</v>
      </c>
      <c r="J9454" t="str">
        <f t="shared" si="9706"/>
        <v>05-03</v>
      </c>
      <c r="K9454" t="str">
        <f t="shared" si="9706"/>
        <v>Ingresos del IUSI en relación a los ingresos propios -sin regalías-</v>
      </c>
      <c r="L9454" s="150">
        <f>+VLOOKUP($E9454,IGF_2018!$B$8:$Z$347,9,0)</f>
        <v>0.10144176895852076</v>
      </c>
      <c r="M9454" s="142" t="str">
        <f>+VLOOKUP($E9454,IGF_2018!$B$8:$Z$347,10,0)</f>
        <v>Bajo</v>
      </c>
    </row>
    <row r="9455" spans="1:13" x14ac:dyDescent="0.3">
      <c r="A9455" s="139">
        <f t="shared" si="9703"/>
        <v>249</v>
      </c>
      <c r="B9455" s="148">
        <f t="shared" si="9705"/>
        <v>25</v>
      </c>
      <c r="D9455" s="149" t="str">
        <f>+VLOOKUP($A9455,mUNICIPIOS!$B$4:$F$343,2,0)</f>
        <v>Quiché</v>
      </c>
      <c r="E9455" s="149">
        <f>+VLOOKUP($A9455,mUNICIPIOS!$B$4:$F$343,3,0)</f>
        <v>1420</v>
      </c>
      <c r="F9455" s="149" t="str">
        <f>+VLOOKUP($A9455,mUNICIPIOS!$B$4:$F$343,4,0)</f>
        <v>Ixcán</v>
      </c>
      <c r="G9455" s="139" t="str">
        <f t="shared" ref="G9455:K9455" si="9707">+G9417</f>
        <v>05</v>
      </c>
      <c r="H9455" t="str">
        <f t="shared" si="9707"/>
        <v>IGF</v>
      </c>
      <c r="I9455" t="str">
        <f t="shared" si="9707"/>
        <v>Índice de Gestión Financiera</v>
      </c>
      <c r="J9455" t="str">
        <f t="shared" si="9707"/>
        <v>05-04</v>
      </c>
      <c r="K9455" t="str">
        <f t="shared" si="9707"/>
        <v>Inversión anual en capital fijo por habitante</v>
      </c>
      <c r="L9455" s="150">
        <f>+VLOOKUP($E9455,IGF_2018!$B$8:$Z$347,12,0)</f>
        <v>3.6513699258715844E-2</v>
      </c>
      <c r="M9455" s="142" t="str">
        <f>+VLOOKUP($E9455,IGF_2018!$B$8:$Z$347,13,0)</f>
        <v>Bajo</v>
      </c>
    </row>
    <row r="9456" spans="1:13" x14ac:dyDescent="0.3">
      <c r="A9456" s="139">
        <f t="shared" si="9703"/>
        <v>249</v>
      </c>
      <c r="B9456" s="148">
        <f t="shared" si="9705"/>
        <v>26</v>
      </c>
      <c r="D9456" s="149" t="str">
        <f>+VLOOKUP($A9456,mUNICIPIOS!$B$4:$F$343,2,0)</f>
        <v>Quiché</v>
      </c>
      <c r="E9456" s="149">
        <f>+VLOOKUP($A9456,mUNICIPIOS!$B$4:$F$343,3,0)</f>
        <v>1420</v>
      </c>
      <c r="F9456" s="149" t="str">
        <f>+VLOOKUP($A9456,mUNICIPIOS!$B$4:$F$343,4,0)</f>
        <v>Ixcán</v>
      </c>
      <c r="G9456" s="139" t="str">
        <f t="shared" ref="G9456:K9456" si="9708">+G9418</f>
        <v>05</v>
      </c>
      <c r="H9456" t="str">
        <f t="shared" si="9708"/>
        <v>IGF</v>
      </c>
      <c r="I9456" t="str">
        <f t="shared" si="9708"/>
        <v>Índice de Gestión Financiera</v>
      </c>
      <c r="J9456" t="str">
        <f t="shared" si="9708"/>
        <v>05-05</v>
      </c>
      <c r="K9456" t="str">
        <f t="shared" si="9708"/>
        <v>Inversión anual en capital fijo con recursos percibidos por ingresos propios</v>
      </c>
      <c r="L9456" s="150">
        <f>+VLOOKUP($E9456,IGF_2018!$B$8:$Z$347,15,0)</f>
        <v>0.20754972027246049</v>
      </c>
      <c r="M9456" s="142" t="str">
        <f>+VLOOKUP($E9456,IGF_2018!$B$8:$Z$347,16,0)</f>
        <v>Medio bajo</v>
      </c>
    </row>
    <row r="9457" spans="1:13" x14ac:dyDescent="0.3">
      <c r="A9457" s="139">
        <f t="shared" si="9703"/>
        <v>249</v>
      </c>
      <c r="B9457" s="148">
        <f t="shared" si="9705"/>
        <v>27</v>
      </c>
      <c r="D9457" s="149" t="str">
        <f>+VLOOKUP($A9457,mUNICIPIOS!$B$4:$F$343,2,0)</f>
        <v>Quiché</v>
      </c>
      <c r="E9457" s="149">
        <f>+VLOOKUP($A9457,mUNICIPIOS!$B$4:$F$343,3,0)</f>
        <v>1420</v>
      </c>
      <c r="F9457" s="149" t="str">
        <f>+VLOOKUP($A9457,mUNICIPIOS!$B$4:$F$343,4,0)</f>
        <v>Ixcán</v>
      </c>
      <c r="G9457" s="139" t="str">
        <f t="shared" ref="G9457:K9457" si="9709">+G9419</f>
        <v>05</v>
      </c>
      <c r="H9457" t="str">
        <f t="shared" si="9709"/>
        <v>IGF</v>
      </c>
      <c r="I9457" t="str">
        <f t="shared" si="9709"/>
        <v>Índice de Gestión Financiera</v>
      </c>
      <c r="J9457" t="str">
        <f t="shared" si="9709"/>
        <v>05-06</v>
      </c>
      <c r="K9457" t="str">
        <f t="shared" si="9709"/>
        <v xml:space="preserve">Inversión anual en capital fijo con recursos percibidos por transferencias del Gobierno Central </v>
      </c>
      <c r="L9457" s="150">
        <f>+VLOOKUP($E9457,IGF_2018!$B$8:$Z$347,18,0)</f>
        <v>0.63572301781666507</v>
      </c>
      <c r="M9457" s="142" t="str">
        <f>+VLOOKUP($E9457,IGF_2018!$B$8:$Z$347,19,0)</f>
        <v>Medio alto</v>
      </c>
    </row>
    <row r="9458" spans="1:13" x14ac:dyDescent="0.3">
      <c r="A9458" s="139">
        <f t="shared" si="9703"/>
        <v>249</v>
      </c>
      <c r="B9458" s="148">
        <f t="shared" si="9705"/>
        <v>28</v>
      </c>
      <c r="D9458" s="149" t="str">
        <f>+VLOOKUP($A9458,mUNICIPIOS!$B$4:$F$343,2,0)</f>
        <v>Quiché</v>
      </c>
      <c r="E9458" s="149">
        <f>+VLOOKUP($A9458,mUNICIPIOS!$B$4:$F$343,3,0)</f>
        <v>1420</v>
      </c>
      <c r="F9458" s="149" t="str">
        <f>+VLOOKUP($A9458,mUNICIPIOS!$B$4:$F$343,4,0)</f>
        <v>Ixcán</v>
      </c>
      <c r="G9458" s="139" t="str">
        <f t="shared" ref="G9458:K9458" si="9710">+G9420</f>
        <v>05</v>
      </c>
      <c r="H9458" t="str">
        <f t="shared" si="9710"/>
        <v>IGF</v>
      </c>
      <c r="I9458" t="str">
        <f t="shared" si="9710"/>
        <v>Índice de Gestión Financiera</v>
      </c>
      <c r="J9458" t="str">
        <f t="shared" si="9710"/>
        <v>05-07</v>
      </c>
      <c r="K9458" t="str">
        <f t="shared" si="9710"/>
        <v>Financiamiento por endeudamiento municipal</v>
      </c>
      <c r="L9458" s="150">
        <f>+VLOOKUP($E9458,IGF_2018!$B$8:$Z$347,21,0)</f>
        <v>1</v>
      </c>
      <c r="M9458" s="142" t="str">
        <f>+VLOOKUP($E9458,IGF_2018!$B$8:$Z$347,22,0)</f>
        <v>Alto</v>
      </c>
    </row>
    <row r="9459" spans="1:13" x14ac:dyDescent="0.3">
      <c r="A9459" s="139">
        <f t="shared" si="9703"/>
        <v>249</v>
      </c>
      <c r="B9459" s="148">
        <f t="shared" si="9705"/>
        <v>29</v>
      </c>
      <c r="D9459" s="149" t="str">
        <f>+VLOOKUP($A9459,mUNICIPIOS!$B$4:$F$343,2,0)</f>
        <v>Quiché</v>
      </c>
      <c r="E9459" s="149">
        <f>+VLOOKUP($A9459,mUNICIPIOS!$B$4:$F$343,3,0)</f>
        <v>1420</v>
      </c>
      <c r="F9459" s="149" t="str">
        <f>+VLOOKUP($A9459,mUNICIPIOS!$B$4:$F$343,4,0)</f>
        <v>Ixcán</v>
      </c>
      <c r="G9459" s="139" t="str">
        <f t="shared" ref="G9459:K9459" si="9711">+G9421</f>
        <v>05</v>
      </c>
      <c r="H9459" t="str">
        <f t="shared" si="9711"/>
        <v>IGF</v>
      </c>
      <c r="I9459" t="str">
        <f t="shared" si="9711"/>
        <v>Índice de Gestión Financiera</v>
      </c>
      <c r="J9459" t="str">
        <f t="shared" si="9711"/>
        <v>INDICE</v>
      </c>
      <c r="K9459">
        <f t="shared" si="9711"/>
        <v>0</v>
      </c>
      <c r="L9459" s="150">
        <f>+VLOOKUP($E9459,IGF_2018!$B$8:$Z$347,24,0)</f>
        <v>0.32509524839402271</v>
      </c>
      <c r="M9459" s="142" t="str">
        <f>+VLOOKUP($E9459,IGF_2018!$B$8:$Z$347,25,0)</f>
        <v>Medio bajo</v>
      </c>
    </row>
    <row r="9460" spans="1:13" x14ac:dyDescent="0.3">
      <c r="A9460" s="139">
        <f t="shared" si="9703"/>
        <v>249</v>
      </c>
      <c r="B9460" s="148">
        <f t="shared" si="9705"/>
        <v>30</v>
      </c>
      <c r="D9460" s="149" t="str">
        <f>+VLOOKUP($A9460,mUNICIPIOS!$B$4:$F$343,2,0)</f>
        <v>Quiché</v>
      </c>
      <c r="E9460" s="149">
        <f>+VLOOKUP($A9460,mUNICIPIOS!$B$4:$F$343,3,0)</f>
        <v>1420</v>
      </c>
      <c r="F9460" s="149" t="str">
        <f>+VLOOKUP($A9460,mUNICIPIOS!$B$4:$F$343,4,0)</f>
        <v>Ixcán</v>
      </c>
      <c r="G9460" s="139" t="str">
        <f t="shared" ref="G9460:K9460" si="9712">+G9422</f>
        <v>06</v>
      </c>
      <c r="H9460" t="str">
        <f t="shared" si="9712"/>
        <v>IGE</v>
      </c>
      <c r="I9460" t="str">
        <f t="shared" si="9712"/>
        <v>Índice de Gestión Estratégica</v>
      </c>
      <c r="J9460" t="str">
        <f t="shared" si="9712"/>
        <v>06-01</v>
      </c>
      <c r="K9460" t="str">
        <f t="shared" si="9712"/>
        <v>Ejecución del Plan Operativo Anual  (POA)</v>
      </c>
      <c r="L9460" s="150">
        <f>+VLOOKUP($E9460,IGE_2018!$B$8:$Z$347,3,0)</f>
        <v>0</v>
      </c>
      <c r="M9460" s="142" t="str">
        <f>+VLOOKUP($E9460,IGE_2018!$B$8:$Z$347,4,0)</f>
        <v>Bajo</v>
      </c>
    </row>
    <row r="9461" spans="1:13" x14ac:dyDescent="0.3">
      <c r="A9461" s="139">
        <f t="shared" si="9703"/>
        <v>249</v>
      </c>
      <c r="B9461" s="148">
        <f t="shared" si="9705"/>
        <v>31</v>
      </c>
      <c r="D9461" s="149" t="str">
        <f>+VLOOKUP($A9461,mUNICIPIOS!$B$4:$F$343,2,0)</f>
        <v>Quiché</v>
      </c>
      <c r="E9461" s="149">
        <f>+VLOOKUP($A9461,mUNICIPIOS!$B$4:$F$343,3,0)</f>
        <v>1420</v>
      </c>
      <c r="F9461" s="149" t="str">
        <f>+VLOOKUP($A9461,mUNICIPIOS!$B$4:$F$343,4,0)</f>
        <v>Ixcán</v>
      </c>
      <c r="G9461" s="139" t="str">
        <f t="shared" ref="G9461:K9461" si="9713">+G9423</f>
        <v>06</v>
      </c>
      <c r="H9461" t="str">
        <f t="shared" si="9713"/>
        <v>IGE</v>
      </c>
      <c r="I9461" t="str">
        <f t="shared" si="9713"/>
        <v>Índice de Gestión Estratégica</v>
      </c>
      <c r="J9461" t="str">
        <f t="shared" si="9713"/>
        <v>06-02</v>
      </c>
      <c r="K9461" t="str">
        <f t="shared" si="9713"/>
        <v>Relación Plan de Desarrollo Municipal y Ordenamiento Territorial (PDM-OT) - Plan Estratégico Institucional (PEI) - Plan Operativo Multianual (POM) - Plan Operativo Anual (POA)</v>
      </c>
      <c r="L9461" s="150">
        <f>+VLOOKUP($E9461,IGE_2018!$B$8:$Z$347,6,0)</f>
        <v>0.1</v>
      </c>
      <c r="M9461" s="142" t="str">
        <f>+VLOOKUP($E9461,IGE_2018!$B$8:$Z$347,7,0)</f>
        <v>Bajo</v>
      </c>
    </row>
    <row r="9462" spans="1:13" x14ac:dyDescent="0.3">
      <c r="A9462" s="139">
        <f t="shared" si="9703"/>
        <v>249</v>
      </c>
      <c r="B9462" s="148">
        <f t="shared" si="9705"/>
        <v>32</v>
      </c>
      <c r="D9462" s="149" t="str">
        <f>+VLOOKUP($A9462,mUNICIPIOS!$B$4:$F$343,2,0)</f>
        <v>Quiché</v>
      </c>
      <c r="E9462" s="149">
        <f>+VLOOKUP($A9462,mUNICIPIOS!$B$4:$F$343,3,0)</f>
        <v>1420</v>
      </c>
      <c r="F9462" s="149" t="str">
        <f>+VLOOKUP($A9462,mUNICIPIOS!$B$4:$F$343,4,0)</f>
        <v>Ixcán</v>
      </c>
      <c r="G9462" s="139" t="str">
        <f t="shared" ref="G9462:K9462" si="9714">+G9424</f>
        <v>06</v>
      </c>
      <c r="H9462" t="str">
        <f t="shared" si="9714"/>
        <v>IGE</v>
      </c>
      <c r="I9462" t="str">
        <f t="shared" si="9714"/>
        <v>Índice de Gestión Estratégica</v>
      </c>
      <c r="J9462" t="str">
        <f t="shared" si="9714"/>
        <v>06-03</v>
      </c>
      <c r="K9462" t="str">
        <f t="shared" si="9714"/>
        <v>Presupuesto de egresos relacionado a competencias municipales que responden a prioridades nacionales de desarrollo.</v>
      </c>
      <c r="L9462" s="150">
        <f>+VLOOKUP($E9462,IGE_2018!$B$8:$Z$347,9,0)</f>
        <v>0.21348538588271113</v>
      </c>
      <c r="M9462" s="142" t="str">
        <f>+VLOOKUP($E9462,IGE_2018!$B$8:$Z$347,10,0)</f>
        <v>Medio bajo</v>
      </c>
    </row>
    <row r="9463" spans="1:13" x14ac:dyDescent="0.3">
      <c r="A9463" s="139">
        <f t="shared" si="9703"/>
        <v>249</v>
      </c>
      <c r="B9463" s="148">
        <f t="shared" si="9705"/>
        <v>33</v>
      </c>
      <c r="D9463" s="149" t="str">
        <f>+VLOOKUP($A9463,mUNICIPIOS!$B$4:$F$343,2,0)</f>
        <v>Quiché</v>
      </c>
      <c r="E9463" s="149">
        <f>+VLOOKUP($A9463,mUNICIPIOS!$B$4:$F$343,3,0)</f>
        <v>1420</v>
      </c>
      <c r="F9463" s="149" t="str">
        <f>+VLOOKUP($A9463,mUNICIPIOS!$B$4:$F$343,4,0)</f>
        <v>Ixcán</v>
      </c>
      <c r="G9463" s="139" t="str">
        <f t="shared" ref="G9463:K9463" si="9715">+G9425</f>
        <v>06</v>
      </c>
      <c r="H9463" t="str">
        <f t="shared" si="9715"/>
        <v>IGE</v>
      </c>
      <c r="I9463" t="str">
        <f t="shared" si="9715"/>
        <v>Índice de Gestión Estratégica</v>
      </c>
      <c r="J9463" t="str">
        <f t="shared" si="9715"/>
        <v>06-04</v>
      </c>
      <c r="K9463" t="str">
        <f t="shared" si="9715"/>
        <v>Institucionalización de la gestión ordenada del territorio</v>
      </c>
      <c r="L9463" s="150">
        <f>+VLOOKUP($E9463,IGE_2018!$B$8:$Z$347,12,0)</f>
        <v>0.15</v>
      </c>
      <c r="M9463" s="142" t="str">
        <f>+VLOOKUP($E9463,IGE_2018!$B$8:$Z$347,13,0)</f>
        <v>Bajo</v>
      </c>
    </row>
    <row r="9464" spans="1:13" x14ac:dyDescent="0.3">
      <c r="A9464" s="139">
        <f t="shared" si="9703"/>
        <v>249</v>
      </c>
      <c r="B9464" s="148">
        <f t="shared" si="9705"/>
        <v>34</v>
      </c>
      <c r="D9464" s="149" t="str">
        <f>+VLOOKUP($A9464,mUNICIPIOS!$B$4:$F$343,2,0)</f>
        <v>Quiché</v>
      </c>
      <c r="E9464" s="149">
        <f>+VLOOKUP($A9464,mUNICIPIOS!$B$4:$F$343,3,0)</f>
        <v>1420</v>
      </c>
      <c r="F9464" s="149" t="str">
        <f>+VLOOKUP($A9464,mUNICIPIOS!$B$4:$F$343,4,0)</f>
        <v>Ixcán</v>
      </c>
      <c r="G9464" s="139" t="str">
        <f t="shared" ref="G9464:K9464" si="9716">+G9426</f>
        <v>06</v>
      </c>
      <c r="H9464" t="str">
        <f t="shared" si="9716"/>
        <v>IGE</v>
      </c>
      <c r="I9464" t="str">
        <f t="shared" si="9716"/>
        <v>Índice de Gestión Estratégica</v>
      </c>
      <c r="J9464" t="str">
        <f t="shared" si="9716"/>
        <v>06-05</v>
      </c>
      <c r="K9464" t="str">
        <f t="shared" si="9716"/>
        <v>Acciones para la gestión ordenada del territorio</v>
      </c>
      <c r="L9464" s="150">
        <f>+VLOOKUP($E9464,IGE_2018!$B$8:$Z$347,15,0)</f>
        <v>0</v>
      </c>
      <c r="M9464" s="142" t="str">
        <f>+VLOOKUP($E9464,IGE_2018!$B$8:$Z$347,16,0)</f>
        <v>Bajo</v>
      </c>
    </row>
    <row r="9465" spans="1:13" x14ac:dyDescent="0.3">
      <c r="A9465" s="139">
        <f t="shared" si="9703"/>
        <v>249</v>
      </c>
      <c r="B9465" s="148">
        <f t="shared" si="9705"/>
        <v>35</v>
      </c>
      <c r="D9465" s="149" t="str">
        <f>+VLOOKUP($A9465,mUNICIPIOS!$B$4:$F$343,2,0)</f>
        <v>Quiché</v>
      </c>
      <c r="E9465" s="149">
        <f>+VLOOKUP($A9465,mUNICIPIOS!$B$4:$F$343,3,0)</f>
        <v>1420</v>
      </c>
      <c r="F9465" s="149" t="str">
        <f>+VLOOKUP($A9465,mUNICIPIOS!$B$4:$F$343,4,0)</f>
        <v>Ixcán</v>
      </c>
      <c r="G9465" s="139" t="str">
        <f t="shared" ref="G9465:K9465" si="9717">+G9427</f>
        <v>06</v>
      </c>
      <c r="H9465" t="str">
        <f t="shared" si="9717"/>
        <v>IGE</v>
      </c>
      <c r="I9465" t="str">
        <f t="shared" si="9717"/>
        <v>Índice de Gestión Estratégica</v>
      </c>
      <c r="J9465" t="str">
        <f t="shared" si="9717"/>
        <v>06-06</v>
      </c>
      <c r="K9465" t="str">
        <f t="shared" si="9717"/>
        <v>Gestión de riesgo en la formulación de proyectos derivados de la planificación operativa anual</v>
      </c>
      <c r="L9465" s="150">
        <f>+VLOOKUP($E9465,IGE_2018!$B$8:$Z$347,18,0)</f>
        <v>0</v>
      </c>
      <c r="M9465" s="142" t="str">
        <f>+VLOOKUP($E9465,IGE_2018!$B$8:$Z$347,19,0)</f>
        <v>Bajo</v>
      </c>
    </row>
    <row r="9466" spans="1:13" x14ac:dyDescent="0.3">
      <c r="A9466" s="139">
        <f t="shared" si="9703"/>
        <v>249</v>
      </c>
      <c r="B9466" s="148">
        <f t="shared" si="9705"/>
        <v>36</v>
      </c>
      <c r="D9466" s="149" t="str">
        <f>+VLOOKUP($A9466,mUNICIPIOS!$B$4:$F$343,2,0)</f>
        <v>Quiché</v>
      </c>
      <c r="E9466" s="149">
        <f>+VLOOKUP($A9466,mUNICIPIOS!$B$4:$F$343,3,0)</f>
        <v>1420</v>
      </c>
      <c r="F9466" s="149" t="str">
        <f>+VLOOKUP($A9466,mUNICIPIOS!$B$4:$F$343,4,0)</f>
        <v>Ixcán</v>
      </c>
      <c r="G9466" s="139" t="str">
        <f t="shared" ref="G9466:K9466" si="9718">+G9428</f>
        <v>06</v>
      </c>
      <c r="H9466" t="str">
        <f t="shared" si="9718"/>
        <v>IGE</v>
      </c>
      <c r="I9466" t="str">
        <f t="shared" si="9718"/>
        <v>Índice de Gestión Estratégica</v>
      </c>
      <c r="J9466" t="str">
        <f t="shared" si="9718"/>
        <v>06-07</v>
      </c>
      <c r="K9466" t="str">
        <f t="shared" si="9718"/>
        <v>Ingresos por servicios ambientales en relación a los ingresos propios sin regalías</v>
      </c>
      <c r="L9466" s="150">
        <f>+VLOOKUP($E9466,IGE_2018!$B$8:$Z$347,21,0)</f>
        <v>4.3925775083219841E-2</v>
      </c>
      <c r="M9466" s="142" t="str">
        <f>+VLOOKUP($E9466,IGE_2018!$B$8:$Z$347,22,0)</f>
        <v>Bajo</v>
      </c>
    </row>
    <row r="9467" spans="1:13" x14ac:dyDescent="0.3">
      <c r="A9467" s="139">
        <f t="shared" si="9703"/>
        <v>249</v>
      </c>
      <c r="B9467" s="148">
        <f t="shared" si="9705"/>
        <v>37</v>
      </c>
      <c r="D9467" s="149" t="str">
        <f>+VLOOKUP($A9467,mUNICIPIOS!$B$4:$F$343,2,0)</f>
        <v>Quiché</v>
      </c>
      <c r="E9467" s="149">
        <f>+VLOOKUP($A9467,mUNICIPIOS!$B$4:$F$343,3,0)</f>
        <v>1420</v>
      </c>
      <c r="F9467" s="149" t="str">
        <f>+VLOOKUP($A9467,mUNICIPIOS!$B$4:$F$343,4,0)</f>
        <v>Ixcán</v>
      </c>
      <c r="G9467" s="139" t="str">
        <f t="shared" ref="G9467:K9467" si="9719">+G9429</f>
        <v>06</v>
      </c>
      <c r="H9467" t="str">
        <f t="shared" si="9719"/>
        <v>IGE</v>
      </c>
      <c r="I9467" t="str">
        <f t="shared" si="9719"/>
        <v>Índice de Gestión Estratégica</v>
      </c>
      <c r="J9467" t="str">
        <f t="shared" si="9719"/>
        <v>INDICE</v>
      </c>
      <c r="K9467">
        <f t="shared" si="9719"/>
        <v>0</v>
      </c>
      <c r="L9467" s="150">
        <f>+VLOOKUP($E9467,IGE_2018!$B$8:$Z$347,24,0)</f>
        <v>8.7763923978999764E-2</v>
      </c>
      <c r="M9467" s="142" t="str">
        <f>+VLOOKUP($E9467,IGE_2018!$B$8:$Z$347,25,0)</f>
        <v>Bajo</v>
      </c>
    </row>
    <row r="9468" spans="1:13" x14ac:dyDescent="0.3">
      <c r="A9468" s="139">
        <f t="shared" si="9703"/>
        <v>249</v>
      </c>
      <c r="B9468" s="148">
        <f t="shared" si="9705"/>
        <v>38</v>
      </c>
      <c r="D9468" s="149" t="str">
        <f>+VLOOKUP($A9468,mUNICIPIOS!$B$4:$F$343,2,0)</f>
        <v>Quiché</v>
      </c>
      <c r="E9468" s="149">
        <f>+VLOOKUP($A9468,mUNICIPIOS!$B$4:$F$343,3,0)</f>
        <v>1420</v>
      </c>
      <c r="F9468" s="149" t="str">
        <f>+VLOOKUP($A9468,mUNICIPIOS!$B$4:$F$343,4,0)</f>
        <v>Ixcán</v>
      </c>
      <c r="G9468" s="139" t="str">
        <f t="shared" ref="G9468:K9468" si="9720">+G9430</f>
        <v>RANKING</v>
      </c>
      <c r="H9468" t="str">
        <f t="shared" si="9720"/>
        <v>RGM</v>
      </c>
      <c r="I9468" t="str">
        <f t="shared" si="9720"/>
        <v>Ranking de la Gestión Municipal 2018</v>
      </c>
      <c r="J9468" t="str">
        <f t="shared" si="9720"/>
        <v>RANKING</v>
      </c>
      <c r="K9468">
        <f t="shared" si="9720"/>
        <v>0</v>
      </c>
      <c r="L9468" s="151">
        <f>+VLOOKUP($E9468,Resultados_generales!$C$8:$AE$347,27,0)</f>
        <v>0.29329816296363559</v>
      </c>
      <c r="M9468" t="str">
        <f>+VLOOKUP($E9468,Resultados_generales!$C$8:$AE$347,28,0)</f>
        <v>Medio bajo</v>
      </c>
    </row>
    <row r="9469" spans="1:13" x14ac:dyDescent="0.3">
      <c r="A9469" s="139">
        <f t="shared" si="9703"/>
        <v>250</v>
      </c>
      <c r="B9469" s="148">
        <f t="shared" si="9705"/>
        <v>1</v>
      </c>
      <c r="D9469" s="149" t="str">
        <f>+VLOOKUP($A9469,mUNICIPIOS!$B$4:$F$343,2,0)</f>
        <v>Quiché</v>
      </c>
      <c r="E9469" s="149">
        <f>+VLOOKUP($A9469,mUNICIPIOS!$B$4:$F$343,3,0)</f>
        <v>1421</v>
      </c>
      <c r="F9469" s="149" t="str">
        <f>+VLOOKUP($A9469,mUNICIPIOS!$B$4:$F$343,4,0)</f>
        <v>Pachalum</v>
      </c>
      <c r="G9469" s="139" t="str">
        <f t="shared" ref="G9469:K9469" si="9721">+G9431</f>
        <v>01</v>
      </c>
      <c r="H9469" t="str">
        <f t="shared" si="9721"/>
        <v>IPC</v>
      </c>
      <c r="I9469" t="str">
        <f t="shared" si="9721"/>
        <v>Índice de Participación Ciudadana</v>
      </c>
      <c r="J9469" t="str">
        <f t="shared" si="9721"/>
        <v>01-01</v>
      </c>
      <c r="K9469" t="str">
        <f t="shared" si="9721"/>
        <v>Número de reuniones del COMUDE en el año de la medición.</v>
      </c>
      <c r="L9469" s="150">
        <f>+VLOOKUP($E9469,IPC_2018!$B$8:$T$347,3,0)</f>
        <v>1</v>
      </c>
      <c r="M9469" s="142" t="str">
        <f>+VLOOKUP($E9469,IPC_2018!$B$8:$T$347,4,0)</f>
        <v>Alto</v>
      </c>
    </row>
    <row r="9470" spans="1:13" x14ac:dyDescent="0.3">
      <c r="A9470" s="139">
        <f t="shared" si="9703"/>
        <v>250</v>
      </c>
      <c r="B9470" s="148">
        <f t="shared" si="9705"/>
        <v>2</v>
      </c>
      <c r="D9470" s="149" t="str">
        <f>+VLOOKUP($A9470,mUNICIPIOS!$B$4:$F$343,2,0)</f>
        <v>Quiché</v>
      </c>
      <c r="E9470" s="149">
        <f>+VLOOKUP($A9470,mUNICIPIOS!$B$4:$F$343,3,0)</f>
        <v>1421</v>
      </c>
      <c r="F9470" s="149" t="str">
        <f>+VLOOKUP($A9470,mUNICIPIOS!$B$4:$F$343,4,0)</f>
        <v>Pachalum</v>
      </c>
      <c r="G9470" s="139" t="str">
        <f t="shared" ref="G9470:K9470" si="9722">+G9432</f>
        <v>01</v>
      </c>
      <c r="H9470" t="str">
        <f t="shared" si="9722"/>
        <v>IPC</v>
      </c>
      <c r="I9470" t="str">
        <f t="shared" si="9722"/>
        <v>Índice de Participación Ciudadana</v>
      </c>
      <c r="J9470" t="str">
        <f t="shared" si="9722"/>
        <v>01-02</v>
      </c>
      <c r="K9470" t="str">
        <f t="shared" si="9722"/>
        <v>Participación de Alcaldes, Concejales y Síndicos determinados o designados en el COMUDE</v>
      </c>
      <c r="L9470" s="150">
        <f>+VLOOKUP($E9470,IPC_2018!$B$8:$T$347,6,0)</f>
        <v>0.77604166666666663</v>
      </c>
      <c r="M9470" s="142" t="str">
        <f>+VLOOKUP($E9470,IPC_2018!$B$8:$T$347,7,0)</f>
        <v>Medio alto</v>
      </c>
    </row>
    <row r="9471" spans="1:13" x14ac:dyDescent="0.3">
      <c r="A9471" s="139">
        <f t="shared" si="9703"/>
        <v>250</v>
      </c>
      <c r="B9471" s="148">
        <f t="shared" si="9705"/>
        <v>3</v>
      </c>
      <c r="D9471" s="149" t="str">
        <f>+VLOOKUP($A9471,mUNICIPIOS!$B$4:$F$343,2,0)</f>
        <v>Quiché</v>
      </c>
      <c r="E9471" s="149">
        <f>+VLOOKUP($A9471,mUNICIPIOS!$B$4:$F$343,3,0)</f>
        <v>1421</v>
      </c>
      <c r="F9471" s="149" t="str">
        <f>+VLOOKUP($A9471,mUNICIPIOS!$B$4:$F$343,4,0)</f>
        <v>Pachalum</v>
      </c>
      <c r="G9471" s="139" t="str">
        <f t="shared" ref="G9471:K9471" si="9723">+G9433</f>
        <v>01</v>
      </c>
      <c r="H9471" t="str">
        <f t="shared" si="9723"/>
        <v>IPC</v>
      </c>
      <c r="I9471" t="str">
        <f t="shared" si="9723"/>
        <v>Índice de Participación Ciudadana</v>
      </c>
      <c r="J9471" t="str">
        <f t="shared" si="9723"/>
        <v>01-03</v>
      </c>
      <c r="K9471" t="str">
        <f t="shared" si="9723"/>
        <v>Participación  de organizaciones de jóvenes, mujeres, pueblos mayas, xincas, garífunas, y otras organizaciones en el Comude</v>
      </c>
      <c r="L9471" s="150">
        <f>+VLOOKUP($E9471,IPC_2018!$B$8:$T$347,9,0)</f>
        <v>0</v>
      </c>
      <c r="M9471" s="142" t="str">
        <f>+VLOOKUP($E9471,IPC_2018!$B$8:$T$347,10,0)</f>
        <v>Bajo</v>
      </c>
    </row>
    <row r="9472" spans="1:13" x14ac:dyDescent="0.3">
      <c r="A9472" s="139">
        <f t="shared" si="9703"/>
        <v>250</v>
      </c>
      <c r="B9472" s="148">
        <f t="shared" si="9705"/>
        <v>4</v>
      </c>
      <c r="D9472" s="149" t="str">
        <f>+VLOOKUP($A9472,mUNICIPIOS!$B$4:$F$343,2,0)</f>
        <v>Quiché</v>
      </c>
      <c r="E9472" s="149">
        <f>+VLOOKUP($A9472,mUNICIPIOS!$B$4:$F$343,3,0)</f>
        <v>1421</v>
      </c>
      <c r="F9472" s="149" t="str">
        <f>+VLOOKUP($A9472,mUNICIPIOS!$B$4:$F$343,4,0)</f>
        <v>Pachalum</v>
      </c>
      <c r="G9472" s="139" t="str">
        <f t="shared" ref="G9472:K9472" si="9724">+G9434</f>
        <v>01</v>
      </c>
      <c r="H9472" t="str">
        <f t="shared" si="9724"/>
        <v>IPC</v>
      </c>
      <c r="I9472" t="str">
        <f t="shared" si="9724"/>
        <v>Índice de Participación Ciudadana</v>
      </c>
      <c r="J9472" t="str">
        <f t="shared" si="9724"/>
        <v>01-04</v>
      </c>
      <c r="K9472" t="str">
        <f t="shared" si="9724"/>
        <v>Representatividad territorial del Comude.</v>
      </c>
      <c r="L9472" s="150">
        <f>+VLOOKUP($E9472,IPC_2018!$B$8:$T$347,12,0)</f>
        <v>0.79166666666666674</v>
      </c>
      <c r="M9472" s="142" t="str">
        <f>+VLOOKUP($E9472,IPC_2018!$B$8:$T$347,13,0)</f>
        <v>Medio alto</v>
      </c>
    </row>
    <row r="9473" spans="1:13" x14ac:dyDescent="0.3">
      <c r="A9473" s="139">
        <f t="shared" si="9703"/>
        <v>250</v>
      </c>
      <c r="B9473" s="148">
        <f t="shared" si="9705"/>
        <v>5</v>
      </c>
      <c r="D9473" s="149" t="str">
        <f>+VLOOKUP($A9473,mUNICIPIOS!$B$4:$F$343,2,0)</f>
        <v>Quiché</v>
      </c>
      <c r="E9473" s="149">
        <f>+VLOOKUP($A9473,mUNICIPIOS!$B$4:$F$343,3,0)</f>
        <v>1421</v>
      </c>
      <c r="F9473" s="149" t="str">
        <f>+VLOOKUP($A9473,mUNICIPIOS!$B$4:$F$343,4,0)</f>
        <v>Pachalum</v>
      </c>
      <c r="G9473" s="139" t="str">
        <f t="shared" ref="G9473:K9473" si="9725">+G9435</f>
        <v>01</v>
      </c>
      <c r="H9473" t="str">
        <f t="shared" si="9725"/>
        <v>IPC</v>
      </c>
      <c r="I9473" t="str">
        <f t="shared" si="9725"/>
        <v>Índice de Participación Ciudadana</v>
      </c>
      <c r="J9473" t="str">
        <f t="shared" si="9725"/>
        <v>01-05</v>
      </c>
      <c r="K9473" t="str">
        <f t="shared" si="9725"/>
        <v>Funcionamiento del Comude</v>
      </c>
      <c r="L9473" s="150">
        <f>+VLOOKUP($E9473,IPC_2018!$B$8:$T$347,15,0)</f>
        <v>0.86765680242673382</v>
      </c>
      <c r="M9473" s="142" t="str">
        <f>+VLOOKUP($E9473,IPC_2018!$B$8:$T$347,16,0)</f>
        <v>Alto</v>
      </c>
    </row>
    <row r="9474" spans="1:13" x14ac:dyDescent="0.3">
      <c r="A9474" s="139">
        <f t="shared" si="9703"/>
        <v>250</v>
      </c>
      <c r="B9474" s="148">
        <f t="shared" si="9705"/>
        <v>6</v>
      </c>
      <c r="D9474" s="149" t="str">
        <f>+VLOOKUP($A9474,mUNICIPIOS!$B$4:$F$343,2,0)</f>
        <v>Quiché</v>
      </c>
      <c r="E9474" s="149">
        <f>+VLOOKUP($A9474,mUNICIPIOS!$B$4:$F$343,3,0)</f>
        <v>1421</v>
      </c>
      <c r="F9474" s="149" t="str">
        <f>+VLOOKUP($A9474,mUNICIPIOS!$B$4:$F$343,4,0)</f>
        <v>Pachalum</v>
      </c>
      <c r="G9474" s="139" t="str">
        <f t="shared" ref="G9474:K9474" si="9726">+G9436</f>
        <v>01</v>
      </c>
      <c r="H9474" t="str">
        <f t="shared" si="9726"/>
        <v>IPC</v>
      </c>
      <c r="I9474" t="str">
        <f t="shared" si="9726"/>
        <v>Índice de Participación Ciudadana</v>
      </c>
      <c r="J9474" t="str">
        <f t="shared" si="9726"/>
        <v>INDICE</v>
      </c>
      <c r="K9474">
        <f t="shared" si="9726"/>
        <v>0</v>
      </c>
      <c r="L9474" s="150">
        <f>+VLOOKUP($E9474,IPC_2018!$B$8:$T$347,18,0)</f>
        <v>0.77090372869734336</v>
      </c>
      <c r="M9474" s="142" t="str">
        <f>+VLOOKUP($E9474,IPC_2018!$B$8:$T$347,19,0)</f>
        <v>Medio alto</v>
      </c>
    </row>
    <row r="9475" spans="1:13" x14ac:dyDescent="0.3">
      <c r="A9475" s="139">
        <f t="shared" si="9703"/>
        <v>250</v>
      </c>
      <c r="B9475" s="148">
        <f t="shared" si="9705"/>
        <v>7</v>
      </c>
      <c r="D9475" s="149" t="str">
        <f>+VLOOKUP($A9475,mUNICIPIOS!$B$4:$F$343,2,0)</f>
        <v>Quiché</v>
      </c>
      <c r="E9475" s="149">
        <f>+VLOOKUP($A9475,mUNICIPIOS!$B$4:$F$343,3,0)</f>
        <v>1421</v>
      </c>
      <c r="F9475" s="149" t="str">
        <f>+VLOOKUP($A9475,mUNICIPIOS!$B$4:$F$343,4,0)</f>
        <v>Pachalum</v>
      </c>
      <c r="G9475" s="139" t="str">
        <f t="shared" ref="G9475:K9475" si="9727">+G9437</f>
        <v>02</v>
      </c>
      <c r="H9475" t="str">
        <f t="shared" si="9727"/>
        <v>IIC</v>
      </c>
      <c r="I9475" t="str">
        <f t="shared" si="9727"/>
        <v>Índice de Información a la Ciudadanía</v>
      </c>
      <c r="J9475" t="str">
        <f t="shared" si="9727"/>
        <v>02-01</v>
      </c>
      <c r="K9475" t="str">
        <f t="shared" si="9727"/>
        <v>Rendición de cuentas cuatrimestral y anual al Comude enfocadas en resultados.</v>
      </c>
      <c r="L9475" s="150">
        <f>+VLOOKUP($E9475,IIC_2018!$B$8:$Q$347,3,0)</f>
        <v>0.60000000000000009</v>
      </c>
      <c r="M9475" s="142" t="str">
        <f>+VLOOKUP($E9475,IIC_2018!$B$8:$Q$347,4,0)</f>
        <v>Medio</v>
      </c>
    </row>
    <row r="9476" spans="1:13" x14ac:dyDescent="0.3">
      <c r="A9476" s="139">
        <f t="shared" si="9703"/>
        <v>250</v>
      </c>
      <c r="B9476" s="148">
        <f t="shared" si="9705"/>
        <v>8</v>
      </c>
      <c r="D9476" s="149" t="str">
        <f>+VLOOKUP($A9476,mUNICIPIOS!$B$4:$F$343,2,0)</f>
        <v>Quiché</v>
      </c>
      <c r="E9476" s="149">
        <f>+VLOOKUP($A9476,mUNICIPIOS!$B$4:$F$343,3,0)</f>
        <v>1421</v>
      </c>
      <c r="F9476" s="149" t="str">
        <f>+VLOOKUP($A9476,mUNICIPIOS!$B$4:$F$343,4,0)</f>
        <v>Pachalum</v>
      </c>
      <c r="G9476" s="139" t="str">
        <f t="shared" ref="G9476:K9476" si="9728">+G9438</f>
        <v>02</v>
      </c>
      <c r="H9476" t="str">
        <f t="shared" si="9728"/>
        <v>IIC</v>
      </c>
      <c r="I9476" t="str">
        <f t="shared" si="9728"/>
        <v>Índice de Información a la Ciudadanía</v>
      </c>
      <c r="J9476" t="str">
        <f t="shared" si="9728"/>
        <v>02-02</v>
      </c>
      <c r="K9476" t="str">
        <f t="shared" si="9728"/>
        <v>Información presupuestaria y otra información brindada a la ciudadanía disponible en medios locales de comunicación.</v>
      </c>
      <c r="L9476" s="150">
        <f>+VLOOKUP($E9476,IIC_2018!$B$8:$Q$347,6,0)</f>
        <v>1</v>
      </c>
      <c r="M9476" s="142" t="str">
        <f>+VLOOKUP($E9476,IIC_2018!$B$8:$Q$347,7,0)</f>
        <v>Alto</v>
      </c>
    </row>
    <row r="9477" spans="1:13" x14ac:dyDescent="0.3">
      <c r="A9477" s="139">
        <f t="shared" si="9703"/>
        <v>250</v>
      </c>
      <c r="B9477" s="148">
        <f t="shared" si="9705"/>
        <v>9</v>
      </c>
      <c r="D9477" s="149" t="str">
        <f>+VLOOKUP($A9477,mUNICIPIOS!$B$4:$F$343,2,0)</f>
        <v>Quiché</v>
      </c>
      <c r="E9477" s="149">
        <f>+VLOOKUP($A9477,mUNICIPIOS!$B$4:$F$343,3,0)</f>
        <v>1421</v>
      </c>
      <c r="F9477" s="149" t="str">
        <f>+VLOOKUP($A9477,mUNICIPIOS!$B$4:$F$343,4,0)</f>
        <v>Pachalum</v>
      </c>
      <c r="G9477" s="139" t="str">
        <f t="shared" ref="G9477:K9477" si="9729">+G9439</f>
        <v>02</v>
      </c>
      <c r="H9477" t="str">
        <f t="shared" si="9729"/>
        <v>IIC</v>
      </c>
      <c r="I9477" t="str">
        <f t="shared" si="9729"/>
        <v>Índice de Información a la Ciudadanía</v>
      </c>
      <c r="J9477" t="str">
        <f t="shared" si="9729"/>
        <v>02-03</v>
      </c>
      <c r="K9477" t="str">
        <f t="shared" si="9729"/>
        <v>Información pública de oficio actualizada y disponible de acuerdo a la LAIP y uso de internet.</v>
      </c>
      <c r="L9477" s="150">
        <f>+VLOOKUP($E9477,IIC_2018!$B$8:$Q$347,9,0)</f>
        <v>0.99999999999999989</v>
      </c>
      <c r="M9477" s="142" t="str">
        <f>+VLOOKUP($E9477,IIC_2018!$B$8:$Q$347,10,0)</f>
        <v>Alto</v>
      </c>
    </row>
    <row r="9478" spans="1:13" x14ac:dyDescent="0.3">
      <c r="A9478" s="139">
        <f t="shared" si="9703"/>
        <v>250</v>
      </c>
      <c r="B9478" s="148">
        <f t="shared" si="9705"/>
        <v>10</v>
      </c>
      <c r="D9478" s="149" t="str">
        <f>+VLOOKUP($A9478,mUNICIPIOS!$B$4:$F$343,2,0)</f>
        <v>Quiché</v>
      </c>
      <c r="E9478" s="149">
        <f>+VLOOKUP($A9478,mUNICIPIOS!$B$4:$F$343,3,0)</f>
        <v>1421</v>
      </c>
      <c r="F9478" s="149" t="str">
        <f>+VLOOKUP($A9478,mUNICIPIOS!$B$4:$F$343,4,0)</f>
        <v>Pachalum</v>
      </c>
      <c r="G9478" s="139" t="str">
        <f t="shared" ref="G9478:K9478" si="9730">+G9440</f>
        <v>02</v>
      </c>
      <c r="H9478" t="str">
        <f t="shared" si="9730"/>
        <v>IIC</v>
      </c>
      <c r="I9478" t="str">
        <f t="shared" si="9730"/>
        <v>Índice de Información a la Ciudadanía</v>
      </c>
      <c r="J9478" t="str">
        <f t="shared" si="9730"/>
        <v>02-04</v>
      </c>
      <c r="K9478" t="str">
        <f t="shared" si="9730"/>
        <v>Relación del monto contratado por medio de Guate compras con el total del presupuesto de egresos vigente.</v>
      </c>
      <c r="L9478" s="150">
        <f>+VLOOKUP($E9478,IIC_2018!$B$8:$Q$347,12,0)</f>
        <v>0.63296178178123019</v>
      </c>
      <c r="M9478" s="142" t="str">
        <f>+VLOOKUP($E9478,IIC_2018!$B$8:$Q$347,13,0)</f>
        <v>Medio alto</v>
      </c>
    </row>
    <row r="9479" spans="1:13" x14ac:dyDescent="0.3">
      <c r="A9479" s="139">
        <f t="shared" si="9703"/>
        <v>250</v>
      </c>
      <c r="B9479" s="148">
        <f t="shared" si="9705"/>
        <v>11</v>
      </c>
      <c r="D9479" s="149" t="str">
        <f>+VLOOKUP($A9479,mUNICIPIOS!$B$4:$F$343,2,0)</f>
        <v>Quiché</v>
      </c>
      <c r="E9479" s="149">
        <f>+VLOOKUP($A9479,mUNICIPIOS!$B$4:$F$343,3,0)</f>
        <v>1421</v>
      </c>
      <c r="F9479" s="149" t="str">
        <f>+VLOOKUP($A9479,mUNICIPIOS!$B$4:$F$343,4,0)</f>
        <v>Pachalum</v>
      </c>
      <c r="G9479" s="139" t="str">
        <f t="shared" ref="G9479:K9479" si="9731">+G9441</f>
        <v>02</v>
      </c>
      <c r="H9479" t="str">
        <f t="shared" si="9731"/>
        <v>IIC</v>
      </c>
      <c r="I9479" t="str">
        <f t="shared" si="9731"/>
        <v>Índice de Información a la Ciudadanía</v>
      </c>
      <c r="J9479" t="str">
        <f t="shared" si="9731"/>
        <v>INDICE</v>
      </c>
      <c r="K9479">
        <f t="shared" si="9731"/>
        <v>0</v>
      </c>
      <c r="L9479" s="150">
        <f>+VLOOKUP($E9479,IIC_2018!$B$8:$Q$347,15,0)</f>
        <v>0.8082404454453076</v>
      </c>
      <c r="M9479" s="142" t="str">
        <f>+VLOOKUP($E9479,IIC_2018!$B$8:$Q$347,16,0)</f>
        <v>Alto</v>
      </c>
    </row>
    <row r="9480" spans="1:13" x14ac:dyDescent="0.3">
      <c r="A9480" s="139">
        <f t="shared" si="9703"/>
        <v>250</v>
      </c>
      <c r="B9480" s="148">
        <f t="shared" si="9705"/>
        <v>12</v>
      </c>
      <c r="D9480" s="149" t="str">
        <f>+VLOOKUP($A9480,mUNICIPIOS!$B$4:$F$343,2,0)</f>
        <v>Quiché</v>
      </c>
      <c r="E9480" s="149">
        <f>+VLOOKUP($A9480,mUNICIPIOS!$B$4:$F$343,3,0)</f>
        <v>1421</v>
      </c>
      <c r="F9480" s="149" t="str">
        <f>+VLOOKUP($A9480,mUNICIPIOS!$B$4:$F$343,4,0)</f>
        <v>Pachalum</v>
      </c>
      <c r="G9480" s="139" t="str">
        <f t="shared" ref="G9480:K9480" si="9732">+G9442</f>
        <v>03</v>
      </c>
      <c r="H9480" t="str">
        <f t="shared" si="9732"/>
        <v>ISP</v>
      </c>
      <c r="I9480" t="str">
        <f t="shared" si="9732"/>
        <v>Índice de Servicios Públicos</v>
      </c>
      <c r="J9480" t="str">
        <f t="shared" si="9732"/>
        <v>03-01</v>
      </c>
      <c r="K9480" t="str">
        <f t="shared" si="9732"/>
        <v>Cobertura del servicio público de agua</v>
      </c>
      <c r="L9480" s="150">
        <f>+VLOOKUP($E9480,ISP_2018!$B$8:$T$347,3,0)</f>
        <v>0</v>
      </c>
      <c r="M9480" s="142" t="str">
        <f>+VLOOKUP($E9480,ISP_2018!$B$8:$T$347,4,0)</f>
        <v>Bajo</v>
      </c>
    </row>
    <row r="9481" spans="1:13" x14ac:dyDescent="0.3">
      <c r="A9481" s="139">
        <f t="shared" si="9703"/>
        <v>250</v>
      </c>
      <c r="B9481" s="148">
        <f t="shared" si="9705"/>
        <v>13</v>
      </c>
      <c r="D9481" s="149" t="str">
        <f>+VLOOKUP($A9481,mUNICIPIOS!$B$4:$F$343,2,0)</f>
        <v>Quiché</v>
      </c>
      <c r="E9481" s="149">
        <f>+VLOOKUP($A9481,mUNICIPIOS!$B$4:$F$343,3,0)</f>
        <v>1421</v>
      </c>
      <c r="F9481" s="149" t="str">
        <f>+VLOOKUP($A9481,mUNICIPIOS!$B$4:$F$343,4,0)</f>
        <v>Pachalum</v>
      </c>
      <c r="G9481" s="139" t="str">
        <f t="shared" ref="G9481:K9481" si="9733">+G9443</f>
        <v>03</v>
      </c>
      <c r="H9481" t="str">
        <f t="shared" si="9733"/>
        <v>ISP</v>
      </c>
      <c r="I9481" t="str">
        <f t="shared" si="9733"/>
        <v>Índice de Servicios Públicos</v>
      </c>
      <c r="J9481" t="str">
        <f t="shared" si="9733"/>
        <v>03-02</v>
      </c>
      <c r="K9481" t="str">
        <f t="shared" si="9733"/>
        <v>Control de la calidad del servicio público de agua</v>
      </c>
      <c r="L9481" s="150">
        <f>+VLOOKUP($E9481,ISP_2018!$B$8:$T$347,6,0)</f>
        <v>0.48333333333333334</v>
      </c>
      <c r="M9481" s="142" t="str">
        <f>+VLOOKUP($E9481,ISP_2018!$B$8:$T$347,7,0)</f>
        <v>Medio</v>
      </c>
    </row>
    <row r="9482" spans="1:13" x14ac:dyDescent="0.3">
      <c r="A9482" s="139">
        <f t="shared" si="9703"/>
        <v>250</v>
      </c>
      <c r="B9482" s="148">
        <f t="shared" si="9705"/>
        <v>14</v>
      </c>
      <c r="D9482" s="149" t="str">
        <f>+VLOOKUP($A9482,mUNICIPIOS!$B$4:$F$343,2,0)</f>
        <v>Quiché</v>
      </c>
      <c r="E9482" s="149">
        <f>+VLOOKUP($A9482,mUNICIPIOS!$B$4:$F$343,3,0)</f>
        <v>1421</v>
      </c>
      <c r="F9482" s="149" t="str">
        <f>+VLOOKUP($A9482,mUNICIPIOS!$B$4:$F$343,4,0)</f>
        <v>Pachalum</v>
      </c>
      <c r="G9482" s="139" t="str">
        <f t="shared" ref="G9482:K9482" si="9734">+G9444</f>
        <v>03</v>
      </c>
      <c r="H9482" t="str">
        <f t="shared" si="9734"/>
        <v>ISP</v>
      </c>
      <c r="I9482" t="str">
        <f t="shared" si="9734"/>
        <v>Índice de Servicios Públicos</v>
      </c>
      <c r="J9482" t="str">
        <f t="shared" si="9734"/>
        <v>03-03</v>
      </c>
      <c r="K9482" t="str">
        <f t="shared" si="9734"/>
        <v>Disposición  y tratamiento  de aguas residuales</v>
      </c>
      <c r="L9482" s="150">
        <f>+VLOOKUP($E9482,ISP_2018!$B$8:$T$347,9,0)</f>
        <v>0.2732049171611271</v>
      </c>
      <c r="M9482" s="142" t="str">
        <f>+VLOOKUP($E9482,ISP_2018!$B$8:$T$347,10,0)</f>
        <v>Medio bajo</v>
      </c>
    </row>
    <row r="9483" spans="1:13" x14ac:dyDescent="0.3">
      <c r="A9483" s="139">
        <f t="shared" si="9703"/>
        <v>250</v>
      </c>
      <c r="B9483" s="148">
        <f t="shared" si="9705"/>
        <v>15</v>
      </c>
      <c r="D9483" s="149" t="str">
        <f>+VLOOKUP($A9483,mUNICIPIOS!$B$4:$F$343,2,0)</f>
        <v>Quiché</v>
      </c>
      <c r="E9483" s="149">
        <f>+VLOOKUP($A9483,mUNICIPIOS!$B$4:$F$343,3,0)</f>
        <v>1421</v>
      </c>
      <c r="F9483" s="149" t="str">
        <f>+VLOOKUP($A9483,mUNICIPIOS!$B$4:$F$343,4,0)</f>
        <v>Pachalum</v>
      </c>
      <c r="G9483" s="139" t="str">
        <f t="shared" ref="G9483:K9483" si="9735">+G9445</f>
        <v>03</v>
      </c>
      <c r="H9483" t="str">
        <f t="shared" si="9735"/>
        <v>ISP</v>
      </c>
      <c r="I9483" t="str">
        <f t="shared" si="9735"/>
        <v>Índice de Servicios Públicos</v>
      </c>
      <c r="J9483" t="str">
        <f t="shared" si="9735"/>
        <v>03-04</v>
      </c>
      <c r="K9483" t="str">
        <f t="shared" si="9735"/>
        <v>Gestión y manejo de los residuos y desechos sólidos</v>
      </c>
      <c r="L9483" s="150">
        <f>+VLOOKUP($E9483,ISP_2018!$B$8:$T$347,12,0)</f>
        <v>0</v>
      </c>
      <c r="M9483" s="142" t="str">
        <f>+VLOOKUP($E9483,ISP_2018!$B$8:$T$347,13,0)</f>
        <v>Bajo</v>
      </c>
    </row>
    <row r="9484" spans="1:13" x14ac:dyDescent="0.3">
      <c r="A9484" s="139">
        <f t="shared" si="9703"/>
        <v>250</v>
      </c>
      <c r="B9484" s="148">
        <f t="shared" si="9705"/>
        <v>16</v>
      </c>
      <c r="D9484" s="149" t="str">
        <f>+VLOOKUP($A9484,mUNICIPIOS!$B$4:$F$343,2,0)</f>
        <v>Quiché</v>
      </c>
      <c r="E9484" s="149">
        <f>+VLOOKUP($A9484,mUNICIPIOS!$B$4:$F$343,3,0)</f>
        <v>1421</v>
      </c>
      <c r="F9484" s="149" t="str">
        <f>+VLOOKUP($A9484,mUNICIPIOS!$B$4:$F$343,4,0)</f>
        <v>Pachalum</v>
      </c>
      <c r="G9484" s="139" t="str">
        <f t="shared" ref="G9484:K9484" si="9736">+G9446</f>
        <v>03</v>
      </c>
      <c r="H9484" t="str">
        <f t="shared" si="9736"/>
        <v>ISP</v>
      </c>
      <c r="I9484" t="str">
        <f t="shared" si="9736"/>
        <v>Índice de Servicios Públicos</v>
      </c>
      <c r="J9484" t="str">
        <f t="shared" si="9736"/>
        <v>03-05</v>
      </c>
      <c r="K9484" t="str">
        <f t="shared" si="9736"/>
        <v>Gestión de servicios públicos municipales</v>
      </c>
      <c r="L9484" s="150">
        <f>+VLOOKUP($E9484,ISP_2018!$B$8:$T$347,15,0)</f>
        <v>0.38709677419354843</v>
      </c>
      <c r="M9484" s="142" t="str">
        <f>+VLOOKUP($E9484,ISP_2018!$B$8:$T$347,16,0)</f>
        <v>Medio bajo</v>
      </c>
    </row>
    <row r="9485" spans="1:13" x14ac:dyDescent="0.3">
      <c r="A9485" s="139">
        <f t="shared" si="9703"/>
        <v>250</v>
      </c>
      <c r="B9485" s="148">
        <f t="shared" si="9705"/>
        <v>17</v>
      </c>
      <c r="D9485" s="149" t="str">
        <f>+VLOOKUP($A9485,mUNICIPIOS!$B$4:$F$343,2,0)</f>
        <v>Quiché</v>
      </c>
      <c r="E9485" s="149">
        <f>+VLOOKUP($A9485,mUNICIPIOS!$B$4:$F$343,3,0)</f>
        <v>1421</v>
      </c>
      <c r="F9485" s="149" t="str">
        <f>+VLOOKUP($A9485,mUNICIPIOS!$B$4:$F$343,4,0)</f>
        <v>Pachalum</v>
      </c>
      <c r="G9485" s="139" t="str">
        <f t="shared" ref="G9485:K9485" si="9737">+G9447</f>
        <v>03</v>
      </c>
      <c r="H9485" t="str">
        <f t="shared" si="9737"/>
        <v>ISP</v>
      </c>
      <c r="I9485" t="str">
        <f t="shared" si="9737"/>
        <v>Índice de Servicios Públicos</v>
      </c>
      <c r="J9485" t="str">
        <f t="shared" si="9737"/>
        <v>INDICE</v>
      </c>
      <c r="K9485">
        <f t="shared" si="9737"/>
        <v>0</v>
      </c>
      <c r="L9485" s="150">
        <f>+VLOOKUP($E9485,ISP_2018!$B$8:$T$347,18,0)</f>
        <v>0.27706033827093512</v>
      </c>
      <c r="M9485" s="142" t="str">
        <f>+VLOOKUP($E9485,ISP_2018!$B$8:$T$347,19,0)</f>
        <v>Medio bajo</v>
      </c>
    </row>
    <row r="9486" spans="1:13" x14ac:dyDescent="0.3">
      <c r="A9486" s="139">
        <f t="shared" si="9703"/>
        <v>250</v>
      </c>
      <c r="B9486" s="148">
        <f t="shared" si="9705"/>
        <v>18</v>
      </c>
      <c r="D9486" s="149" t="str">
        <f>+VLOOKUP($A9486,mUNICIPIOS!$B$4:$F$343,2,0)</f>
        <v>Quiché</v>
      </c>
      <c r="E9486" s="149">
        <f>+VLOOKUP($A9486,mUNICIPIOS!$B$4:$F$343,3,0)</f>
        <v>1421</v>
      </c>
      <c r="F9486" s="149" t="str">
        <f>+VLOOKUP($A9486,mUNICIPIOS!$B$4:$F$343,4,0)</f>
        <v>Pachalum</v>
      </c>
      <c r="G9486" s="139" t="str">
        <f t="shared" ref="G9486:K9486" si="9738">+G9448</f>
        <v>04</v>
      </c>
      <c r="H9486" t="str">
        <f t="shared" si="9738"/>
        <v>IGA</v>
      </c>
      <c r="I9486" t="str">
        <f t="shared" si="9738"/>
        <v>Índice de Gestión Administrativa</v>
      </c>
      <c r="J9486" t="str">
        <f t="shared" si="9738"/>
        <v>04-01</v>
      </c>
      <c r="K9486" t="str">
        <f t="shared" si="9738"/>
        <v>Existencia de elementos de atención municipal orientada al vecino</v>
      </c>
      <c r="L9486" s="150">
        <f>+VLOOKUP($E9486,IGA_2018!$B$8:$N$347,3,0)</f>
        <v>0.5</v>
      </c>
      <c r="M9486" s="142" t="str">
        <f>+VLOOKUP($E9486,IGA_2018!$B$8:$N$347,4,0)</f>
        <v>Medio</v>
      </c>
    </row>
    <row r="9487" spans="1:13" x14ac:dyDescent="0.3">
      <c r="A9487" s="139">
        <f t="shared" si="9703"/>
        <v>250</v>
      </c>
      <c r="B9487" s="148">
        <f t="shared" si="9705"/>
        <v>19</v>
      </c>
      <c r="D9487" s="149" t="str">
        <f>+VLOOKUP($A9487,mUNICIPIOS!$B$4:$F$343,2,0)</f>
        <v>Quiché</v>
      </c>
      <c r="E9487" s="149">
        <f>+VLOOKUP($A9487,mUNICIPIOS!$B$4:$F$343,3,0)</f>
        <v>1421</v>
      </c>
      <c r="F9487" s="149" t="str">
        <f>+VLOOKUP($A9487,mUNICIPIOS!$B$4:$F$343,4,0)</f>
        <v>Pachalum</v>
      </c>
      <c r="G9487" s="139" t="str">
        <f t="shared" ref="G9487:K9487" si="9739">+G9449</f>
        <v>04</v>
      </c>
      <c r="H9487" t="str">
        <f t="shared" si="9739"/>
        <v>IGA</v>
      </c>
      <c r="I9487" t="str">
        <f t="shared" si="9739"/>
        <v>Índice de Gestión Administrativa</v>
      </c>
      <c r="J9487" t="str">
        <f t="shared" si="9739"/>
        <v>04-02</v>
      </c>
      <c r="K9487" t="str">
        <f t="shared" si="9739"/>
        <v>Gestión del recurso humano.</v>
      </c>
      <c r="L9487" s="150">
        <f>+VLOOKUP($E9487,IGA_2018!$B$8:$N$347,6,0)</f>
        <v>0.51455060520216345</v>
      </c>
      <c r="M9487" s="142" t="str">
        <f>+VLOOKUP($E9487,IGA_2018!$B$8:$N$347,7,0)</f>
        <v>Medio</v>
      </c>
    </row>
    <row r="9488" spans="1:13" x14ac:dyDescent="0.3">
      <c r="A9488" s="139">
        <f t="shared" si="9703"/>
        <v>250</v>
      </c>
      <c r="B9488" s="148">
        <f t="shared" si="9705"/>
        <v>20</v>
      </c>
      <c r="D9488" s="149" t="str">
        <f>+VLOOKUP($A9488,mUNICIPIOS!$B$4:$F$343,2,0)</f>
        <v>Quiché</v>
      </c>
      <c r="E9488" s="149">
        <f>+VLOOKUP($A9488,mUNICIPIOS!$B$4:$F$343,3,0)</f>
        <v>1421</v>
      </c>
      <c r="F9488" s="149" t="str">
        <f>+VLOOKUP($A9488,mUNICIPIOS!$B$4:$F$343,4,0)</f>
        <v>Pachalum</v>
      </c>
      <c r="G9488" s="139" t="str">
        <f t="shared" ref="G9488:K9488" si="9740">+G9450</f>
        <v>04</v>
      </c>
      <c r="H9488" t="str">
        <f t="shared" si="9740"/>
        <v>IGA</v>
      </c>
      <c r="I9488" t="str">
        <f t="shared" si="9740"/>
        <v>Índice de Gestión Administrativa</v>
      </c>
      <c r="J9488" t="str">
        <f t="shared" si="9740"/>
        <v>04-03</v>
      </c>
      <c r="K9488" t="str">
        <f t="shared" si="9740"/>
        <v>Existencia de oficinas municipales con instrumentos de gestión.</v>
      </c>
      <c r="L9488" s="150">
        <f>+VLOOKUP($E9488,IGA_2018!$B$8:$N$347,9,0)</f>
        <v>0.85000000000000009</v>
      </c>
      <c r="M9488" s="142" t="str">
        <f>+VLOOKUP($E9488,IGA_2018!$B$8:$N$347,10,0)</f>
        <v>Alto</v>
      </c>
    </row>
    <row r="9489" spans="1:13" x14ac:dyDescent="0.3">
      <c r="A9489" s="139">
        <f t="shared" si="9703"/>
        <v>250</v>
      </c>
      <c r="B9489" s="148">
        <f t="shared" si="9705"/>
        <v>21</v>
      </c>
      <c r="D9489" s="149" t="str">
        <f>+VLOOKUP($A9489,mUNICIPIOS!$B$4:$F$343,2,0)</f>
        <v>Quiché</v>
      </c>
      <c r="E9489" s="149">
        <f>+VLOOKUP($A9489,mUNICIPIOS!$B$4:$F$343,3,0)</f>
        <v>1421</v>
      </c>
      <c r="F9489" s="149" t="str">
        <f>+VLOOKUP($A9489,mUNICIPIOS!$B$4:$F$343,4,0)</f>
        <v>Pachalum</v>
      </c>
      <c r="G9489" s="139" t="str">
        <f t="shared" ref="G9489:K9489" si="9741">+G9451</f>
        <v>04</v>
      </c>
      <c r="H9489" t="str">
        <f t="shared" si="9741"/>
        <v>IGA</v>
      </c>
      <c r="I9489" t="str">
        <f t="shared" si="9741"/>
        <v>Índice de Gestión Administrativa</v>
      </c>
      <c r="J9489" t="str">
        <f t="shared" si="9741"/>
        <v>INDICE</v>
      </c>
      <c r="K9489">
        <f t="shared" si="9741"/>
        <v>0</v>
      </c>
      <c r="L9489" s="150">
        <f>+VLOOKUP($E9489,IGA_2018!$B$8:$N$347,12,0)</f>
        <v>0.62759271182075715</v>
      </c>
      <c r="M9489" s="142" t="str">
        <f>+VLOOKUP($E9489,IGA_2018!$B$8:$N$347,13,0)</f>
        <v>Medio alto</v>
      </c>
    </row>
    <row r="9490" spans="1:13" x14ac:dyDescent="0.3">
      <c r="A9490" s="139">
        <f t="shared" si="9703"/>
        <v>250</v>
      </c>
      <c r="B9490" s="148">
        <f t="shared" si="9705"/>
        <v>22</v>
      </c>
      <c r="D9490" s="149" t="str">
        <f>+VLOOKUP($A9490,mUNICIPIOS!$B$4:$F$343,2,0)</f>
        <v>Quiché</v>
      </c>
      <c r="E9490" s="149">
        <f>+VLOOKUP($A9490,mUNICIPIOS!$B$4:$F$343,3,0)</f>
        <v>1421</v>
      </c>
      <c r="F9490" s="149" t="str">
        <f>+VLOOKUP($A9490,mUNICIPIOS!$B$4:$F$343,4,0)</f>
        <v>Pachalum</v>
      </c>
      <c r="G9490" s="139" t="str">
        <f t="shared" ref="G9490:K9490" si="9742">+G9452</f>
        <v>05</v>
      </c>
      <c r="H9490" t="str">
        <f t="shared" si="9742"/>
        <v>IGF</v>
      </c>
      <c r="I9490" t="str">
        <f t="shared" si="9742"/>
        <v>Índice de Gestión Financiera</v>
      </c>
      <c r="J9490" t="str">
        <f t="shared" si="9742"/>
        <v>05-01</v>
      </c>
      <c r="K9490" t="str">
        <f t="shared" si="9742"/>
        <v>Autonomía financiera municipal</v>
      </c>
      <c r="L9490" s="150">
        <f>+VLOOKUP($E9490,IGF_2018!$B$8:$Z$347,3,0)</f>
        <v>0.12603819627916657</v>
      </c>
      <c r="M9490" s="142" t="str">
        <f>+VLOOKUP($E9490,IGF_2018!$B$8:$Z$347,4,0)</f>
        <v>Bajo</v>
      </c>
    </row>
    <row r="9491" spans="1:13" x14ac:dyDescent="0.3">
      <c r="A9491" s="139">
        <f t="shared" si="9703"/>
        <v>250</v>
      </c>
      <c r="B9491" s="148">
        <f t="shared" si="9705"/>
        <v>23</v>
      </c>
      <c r="D9491" s="149" t="str">
        <f>+VLOOKUP($A9491,mUNICIPIOS!$B$4:$F$343,2,0)</f>
        <v>Quiché</v>
      </c>
      <c r="E9491" s="149">
        <f>+VLOOKUP($A9491,mUNICIPIOS!$B$4:$F$343,3,0)</f>
        <v>1421</v>
      </c>
      <c r="F9491" s="149" t="str">
        <f>+VLOOKUP($A9491,mUNICIPIOS!$B$4:$F$343,4,0)</f>
        <v>Pachalum</v>
      </c>
      <c r="G9491" s="139" t="str">
        <f t="shared" ref="G9491:K9491" si="9743">+G9453</f>
        <v>05</v>
      </c>
      <c r="H9491" t="str">
        <f t="shared" si="9743"/>
        <v>IGF</v>
      </c>
      <c r="I9491" t="str">
        <f t="shared" si="9743"/>
        <v>Índice de Gestión Financiera</v>
      </c>
      <c r="J9491" t="str">
        <f t="shared" si="9743"/>
        <v>05-02</v>
      </c>
      <c r="K9491" t="str">
        <f t="shared" si="9743"/>
        <v xml:space="preserve">Ingresos propios por habitante -sin regalías- </v>
      </c>
      <c r="L9491" s="150">
        <f>+VLOOKUP($E9491,IGF_2018!$B$8:$Z$347,6,0)</f>
        <v>0.19756464952749458</v>
      </c>
      <c r="M9491" s="142" t="str">
        <f>+VLOOKUP($E9491,IGF_2018!$B$8:$Z$347,7,0)</f>
        <v>Bajo</v>
      </c>
    </row>
    <row r="9492" spans="1:13" x14ac:dyDescent="0.3">
      <c r="A9492" s="139">
        <f t="shared" si="9703"/>
        <v>250</v>
      </c>
      <c r="B9492" s="148">
        <f t="shared" si="9705"/>
        <v>24</v>
      </c>
      <c r="D9492" s="149" t="str">
        <f>+VLOOKUP($A9492,mUNICIPIOS!$B$4:$F$343,2,0)</f>
        <v>Quiché</v>
      </c>
      <c r="E9492" s="149">
        <f>+VLOOKUP($A9492,mUNICIPIOS!$B$4:$F$343,3,0)</f>
        <v>1421</v>
      </c>
      <c r="F9492" s="149" t="str">
        <f>+VLOOKUP($A9492,mUNICIPIOS!$B$4:$F$343,4,0)</f>
        <v>Pachalum</v>
      </c>
      <c r="G9492" s="139" t="str">
        <f t="shared" ref="G9492:K9492" si="9744">+G9454</f>
        <v>05</v>
      </c>
      <c r="H9492" t="str">
        <f t="shared" si="9744"/>
        <v>IGF</v>
      </c>
      <c r="I9492" t="str">
        <f t="shared" si="9744"/>
        <v>Índice de Gestión Financiera</v>
      </c>
      <c r="J9492" t="str">
        <f t="shared" si="9744"/>
        <v>05-03</v>
      </c>
      <c r="K9492" t="str">
        <f t="shared" si="9744"/>
        <v>Ingresos del IUSI en relación a los ingresos propios -sin regalías-</v>
      </c>
      <c r="L9492" s="150">
        <f>+VLOOKUP($E9492,IGF_2018!$B$8:$Z$347,9,0)</f>
        <v>4.4684329104604695E-2</v>
      </c>
      <c r="M9492" s="142" t="str">
        <f>+VLOOKUP($E9492,IGF_2018!$B$8:$Z$347,10,0)</f>
        <v>Bajo</v>
      </c>
    </row>
    <row r="9493" spans="1:13" x14ac:dyDescent="0.3">
      <c r="A9493" s="139">
        <f t="shared" si="9703"/>
        <v>250</v>
      </c>
      <c r="B9493" s="148">
        <f t="shared" si="9705"/>
        <v>25</v>
      </c>
      <c r="D9493" s="149" t="str">
        <f>+VLOOKUP($A9493,mUNICIPIOS!$B$4:$F$343,2,0)</f>
        <v>Quiché</v>
      </c>
      <c r="E9493" s="149">
        <f>+VLOOKUP($A9493,mUNICIPIOS!$B$4:$F$343,3,0)</f>
        <v>1421</v>
      </c>
      <c r="F9493" s="149" t="str">
        <f>+VLOOKUP($A9493,mUNICIPIOS!$B$4:$F$343,4,0)</f>
        <v>Pachalum</v>
      </c>
      <c r="G9493" s="139" t="str">
        <f t="shared" ref="G9493:K9493" si="9745">+G9455</f>
        <v>05</v>
      </c>
      <c r="H9493" t="str">
        <f t="shared" si="9745"/>
        <v>IGF</v>
      </c>
      <c r="I9493" t="str">
        <f t="shared" si="9745"/>
        <v>Índice de Gestión Financiera</v>
      </c>
      <c r="J9493" t="str">
        <f t="shared" si="9745"/>
        <v>05-04</v>
      </c>
      <c r="K9493" t="str">
        <f t="shared" si="9745"/>
        <v>Inversión anual en capital fijo por habitante</v>
      </c>
      <c r="L9493" s="150">
        <f>+VLOOKUP($E9493,IGF_2018!$B$8:$Z$347,12,0)</f>
        <v>9.8263149843282688E-2</v>
      </c>
      <c r="M9493" s="142" t="str">
        <f>+VLOOKUP($E9493,IGF_2018!$B$8:$Z$347,13,0)</f>
        <v>Bajo</v>
      </c>
    </row>
    <row r="9494" spans="1:13" x14ac:dyDescent="0.3">
      <c r="A9494" s="139">
        <f t="shared" si="9703"/>
        <v>250</v>
      </c>
      <c r="B9494" s="148">
        <f t="shared" si="9705"/>
        <v>26</v>
      </c>
      <c r="D9494" s="149" t="str">
        <f>+VLOOKUP($A9494,mUNICIPIOS!$B$4:$F$343,2,0)</f>
        <v>Quiché</v>
      </c>
      <c r="E9494" s="149">
        <f>+VLOOKUP($A9494,mUNICIPIOS!$B$4:$F$343,3,0)</f>
        <v>1421</v>
      </c>
      <c r="F9494" s="149" t="str">
        <f>+VLOOKUP($A9494,mUNICIPIOS!$B$4:$F$343,4,0)</f>
        <v>Pachalum</v>
      </c>
      <c r="G9494" s="139" t="str">
        <f t="shared" ref="G9494:K9494" si="9746">+G9456</f>
        <v>05</v>
      </c>
      <c r="H9494" t="str">
        <f t="shared" si="9746"/>
        <v>IGF</v>
      </c>
      <c r="I9494" t="str">
        <f t="shared" si="9746"/>
        <v>Índice de Gestión Financiera</v>
      </c>
      <c r="J9494" t="str">
        <f t="shared" si="9746"/>
        <v>05-05</v>
      </c>
      <c r="K9494" t="str">
        <f t="shared" si="9746"/>
        <v>Inversión anual en capital fijo con recursos percibidos por ingresos propios</v>
      </c>
      <c r="L9494" s="150">
        <f>+VLOOKUP($E9494,IGF_2018!$B$8:$Z$347,15,0)</f>
        <v>0</v>
      </c>
      <c r="M9494" s="142" t="str">
        <f>+VLOOKUP($E9494,IGF_2018!$B$8:$Z$347,16,0)</f>
        <v>Bajo</v>
      </c>
    </row>
    <row r="9495" spans="1:13" x14ac:dyDescent="0.3">
      <c r="A9495" s="139">
        <f t="shared" si="9703"/>
        <v>250</v>
      </c>
      <c r="B9495" s="148">
        <f t="shared" si="9705"/>
        <v>27</v>
      </c>
      <c r="D9495" s="149" t="str">
        <f>+VLOOKUP($A9495,mUNICIPIOS!$B$4:$F$343,2,0)</f>
        <v>Quiché</v>
      </c>
      <c r="E9495" s="149">
        <f>+VLOOKUP($A9495,mUNICIPIOS!$B$4:$F$343,3,0)</f>
        <v>1421</v>
      </c>
      <c r="F9495" s="149" t="str">
        <f>+VLOOKUP($A9495,mUNICIPIOS!$B$4:$F$343,4,0)</f>
        <v>Pachalum</v>
      </c>
      <c r="G9495" s="139" t="str">
        <f t="shared" ref="G9495:K9495" si="9747">+G9457</f>
        <v>05</v>
      </c>
      <c r="H9495" t="str">
        <f t="shared" si="9747"/>
        <v>IGF</v>
      </c>
      <c r="I9495" t="str">
        <f t="shared" si="9747"/>
        <v>Índice de Gestión Financiera</v>
      </c>
      <c r="J9495" t="str">
        <f t="shared" si="9747"/>
        <v>05-06</v>
      </c>
      <c r="K9495" t="str">
        <f t="shared" si="9747"/>
        <v xml:space="preserve">Inversión anual en capital fijo con recursos percibidos por transferencias del Gobierno Central </v>
      </c>
      <c r="L9495" s="150">
        <f>+VLOOKUP($E9495,IGF_2018!$B$8:$Z$347,18,0)</f>
        <v>7.9679947492771463E-2</v>
      </c>
      <c r="M9495" s="142" t="str">
        <f>+VLOOKUP($E9495,IGF_2018!$B$8:$Z$347,19,0)</f>
        <v>Bajo</v>
      </c>
    </row>
    <row r="9496" spans="1:13" x14ac:dyDescent="0.3">
      <c r="A9496" s="139">
        <f t="shared" si="9703"/>
        <v>250</v>
      </c>
      <c r="B9496" s="148">
        <f t="shared" si="9705"/>
        <v>28</v>
      </c>
      <c r="D9496" s="149" t="str">
        <f>+VLOOKUP($A9496,mUNICIPIOS!$B$4:$F$343,2,0)</f>
        <v>Quiché</v>
      </c>
      <c r="E9496" s="149">
        <f>+VLOOKUP($A9496,mUNICIPIOS!$B$4:$F$343,3,0)</f>
        <v>1421</v>
      </c>
      <c r="F9496" s="149" t="str">
        <f>+VLOOKUP($A9496,mUNICIPIOS!$B$4:$F$343,4,0)</f>
        <v>Pachalum</v>
      </c>
      <c r="G9496" s="139" t="str">
        <f t="shared" ref="G9496:K9496" si="9748">+G9458</f>
        <v>05</v>
      </c>
      <c r="H9496" t="str">
        <f t="shared" si="9748"/>
        <v>IGF</v>
      </c>
      <c r="I9496" t="str">
        <f t="shared" si="9748"/>
        <v>Índice de Gestión Financiera</v>
      </c>
      <c r="J9496" t="str">
        <f t="shared" si="9748"/>
        <v>05-07</v>
      </c>
      <c r="K9496" t="str">
        <f t="shared" si="9748"/>
        <v>Financiamiento por endeudamiento municipal</v>
      </c>
      <c r="L9496" s="150">
        <f>+VLOOKUP($E9496,IGF_2018!$B$8:$Z$347,21,0)</f>
        <v>1</v>
      </c>
      <c r="M9496" s="142" t="str">
        <f>+VLOOKUP($E9496,IGF_2018!$B$8:$Z$347,22,0)</f>
        <v>Alto</v>
      </c>
    </row>
    <row r="9497" spans="1:13" x14ac:dyDescent="0.3">
      <c r="A9497" s="139">
        <f t="shared" si="9703"/>
        <v>250</v>
      </c>
      <c r="B9497" s="148">
        <f t="shared" si="9705"/>
        <v>29</v>
      </c>
      <c r="D9497" s="149" t="str">
        <f>+VLOOKUP($A9497,mUNICIPIOS!$B$4:$F$343,2,0)</f>
        <v>Quiché</v>
      </c>
      <c r="E9497" s="149">
        <f>+VLOOKUP($A9497,mUNICIPIOS!$B$4:$F$343,3,0)</f>
        <v>1421</v>
      </c>
      <c r="F9497" s="149" t="str">
        <f>+VLOOKUP($A9497,mUNICIPIOS!$B$4:$F$343,4,0)</f>
        <v>Pachalum</v>
      </c>
      <c r="G9497" s="139" t="str">
        <f t="shared" ref="G9497:K9497" si="9749">+G9459</f>
        <v>05</v>
      </c>
      <c r="H9497" t="str">
        <f t="shared" si="9749"/>
        <v>IGF</v>
      </c>
      <c r="I9497" t="str">
        <f t="shared" si="9749"/>
        <v>Índice de Gestión Financiera</v>
      </c>
      <c r="J9497" t="str">
        <f t="shared" si="9749"/>
        <v>INDICE</v>
      </c>
      <c r="K9497">
        <f t="shared" si="9749"/>
        <v>0</v>
      </c>
      <c r="L9497" s="150">
        <f>+VLOOKUP($E9497,IGF_2018!$B$8:$Z$347,24,0)</f>
        <v>0.28698331180539816</v>
      </c>
      <c r="M9497" s="142" t="str">
        <f>+VLOOKUP($E9497,IGF_2018!$B$8:$Z$347,25,0)</f>
        <v>Medio bajo</v>
      </c>
    </row>
    <row r="9498" spans="1:13" x14ac:dyDescent="0.3">
      <c r="A9498" s="139">
        <f t="shared" si="9703"/>
        <v>250</v>
      </c>
      <c r="B9498" s="148">
        <f t="shared" si="9705"/>
        <v>30</v>
      </c>
      <c r="D9498" s="149" t="str">
        <f>+VLOOKUP($A9498,mUNICIPIOS!$B$4:$F$343,2,0)</f>
        <v>Quiché</v>
      </c>
      <c r="E9498" s="149">
        <f>+VLOOKUP($A9498,mUNICIPIOS!$B$4:$F$343,3,0)</f>
        <v>1421</v>
      </c>
      <c r="F9498" s="149" t="str">
        <f>+VLOOKUP($A9498,mUNICIPIOS!$B$4:$F$343,4,0)</f>
        <v>Pachalum</v>
      </c>
      <c r="G9498" s="139" t="str">
        <f t="shared" ref="G9498:K9498" si="9750">+G9460</f>
        <v>06</v>
      </c>
      <c r="H9498" t="str">
        <f t="shared" si="9750"/>
        <v>IGE</v>
      </c>
      <c r="I9498" t="str">
        <f t="shared" si="9750"/>
        <v>Índice de Gestión Estratégica</v>
      </c>
      <c r="J9498" t="str">
        <f t="shared" si="9750"/>
        <v>06-01</v>
      </c>
      <c r="K9498" t="str">
        <f t="shared" si="9750"/>
        <v>Ejecución del Plan Operativo Anual  (POA)</v>
      </c>
      <c r="L9498" s="150">
        <f>+VLOOKUP($E9498,IGE_2018!$B$8:$Z$347,3,0)</f>
        <v>1</v>
      </c>
      <c r="M9498" s="142" t="str">
        <f>+VLOOKUP($E9498,IGE_2018!$B$8:$Z$347,4,0)</f>
        <v>Alto</v>
      </c>
    </row>
    <row r="9499" spans="1:13" x14ac:dyDescent="0.3">
      <c r="A9499" s="139">
        <f t="shared" si="9703"/>
        <v>250</v>
      </c>
      <c r="B9499" s="148">
        <f t="shared" si="9705"/>
        <v>31</v>
      </c>
      <c r="D9499" s="149" t="str">
        <f>+VLOOKUP($A9499,mUNICIPIOS!$B$4:$F$343,2,0)</f>
        <v>Quiché</v>
      </c>
      <c r="E9499" s="149">
        <f>+VLOOKUP($A9499,mUNICIPIOS!$B$4:$F$343,3,0)</f>
        <v>1421</v>
      </c>
      <c r="F9499" s="149" t="str">
        <f>+VLOOKUP($A9499,mUNICIPIOS!$B$4:$F$343,4,0)</f>
        <v>Pachalum</v>
      </c>
      <c r="G9499" s="139" t="str">
        <f t="shared" ref="G9499:K9499" si="9751">+G9461</f>
        <v>06</v>
      </c>
      <c r="H9499" t="str">
        <f t="shared" si="9751"/>
        <v>IGE</v>
      </c>
      <c r="I9499" t="str">
        <f t="shared" si="9751"/>
        <v>Índice de Gestión Estratégica</v>
      </c>
      <c r="J9499" t="str">
        <f t="shared" si="9751"/>
        <v>06-02</v>
      </c>
      <c r="K9499" t="str">
        <f t="shared" si="9751"/>
        <v>Relación Plan de Desarrollo Municipal y Ordenamiento Territorial (PDM-OT) - Plan Estratégico Institucional (PEI) - Plan Operativo Multianual (POM) - Plan Operativo Anual (POA)</v>
      </c>
      <c r="L9499" s="150">
        <f>+VLOOKUP($E9499,IGE_2018!$B$8:$Z$347,6,0)</f>
        <v>0.54170506912442395</v>
      </c>
      <c r="M9499" s="142" t="str">
        <f>+VLOOKUP($E9499,IGE_2018!$B$8:$Z$347,7,0)</f>
        <v>Medio</v>
      </c>
    </row>
    <row r="9500" spans="1:13" x14ac:dyDescent="0.3">
      <c r="A9500" s="139">
        <f t="shared" si="9703"/>
        <v>250</v>
      </c>
      <c r="B9500" s="148">
        <f t="shared" si="9705"/>
        <v>32</v>
      </c>
      <c r="D9500" s="149" t="str">
        <f>+VLOOKUP($A9500,mUNICIPIOS!$B$4:$F$343,2,0)</f>
        <v>Quiché</v>
      </c>
      <c r="E9500" s="149">
        <f>+VLOOKUP($A9500,mUNICIPIOS!$B$4:$F$343,3,0)</f>
        <v>1421</v>
      </c>
      <c r="F9500" s="149" t="str">
        <f>+VLOOKUP($A9500,mUNICIPIOS!$B$4:$F$343,4,0)</f>
        <v>Pachalum</v>
      </c>
      <c r="G9500" s="139" t="str">
        <f t="shared" ref="G9500:K9500" si="9752">+G9462</f>
        <v>06</v>
      </c>
      <c r="H9500" t="str">
        <f t="shared" si="9752"/>
        <v>IGE</v>
      </c>
      <c r="I9500" t="str">
        <f t="shared" si="9752"/>
        <v>Índice de Gestión Estratégica</v>
      </c>
      <c r="J9500" t="str">
        <f t="shared" si="9752"/>
        <v>06-03</v>
      </c>
      <c r="K9500" t="str">
        <f t="shared" si="9752"/>
        <v>Presupuesto de egresos relacionado a competencias municipales que responden a prioridades nacionales de desarrollo.</v>
      </c>
      <c r="L9500" s="150">
        <f>+VLOOKUP($E9500,IGE_2018!$B$8:$Z$347,9,0)</f>
        <v>5.8284437250600882E-2</v>
      </c>
      <c r="M9500" s="142" t="str">
        <f>+VLOOKUP($E9500,IGE_2018!$B$8:$Z$347,10,0)</f>
        <v>Bajo</v>
      </c>
    </row>
    <row r="9501" spans="1:13" x14ac:dyDescent="0.3">
      <c r="A9501" s="139">
        <f t="shared" si="9703"/>
        <v>250</v>
      </c>
      <c r="B9501" s="148">
        <f t="shared" si="9705"/>
        <v>33</v>
      </c>
      <c r="D9501" s="149" t="str">
        <f>+VLOOKUP($A9501,mUNICIPIOS!$B$4:$F$343,2,0)</f>
        <v>Quiché</v>
      </c>
      <c r="E9501" s="149">
        <f>+VLOOKUP($A9501,mUNICIPIOS!$B$4:$F$343,3,0)</f>
        <v>1421</v>
      </c>
      <c r="F9501" s="149" t="str">
        <f>+VLOOKUP($A9501,mUNICIPIOS!$B$4:$F$343,4,0)</f>
        <v>Pachalum</v>
      </c>
      <c r="G9501" s="139" t="str">
        <f t="shared" ref="G9501:K9501" si="9753">+G9463</f>
        <v>06</v>
      </c>
      <c r="H9501" t="str">
        <f t="shared" si="9753"/>
        <v>IGE</v>
      </c>
      <c r="I9501" t="str">
        <f t="shared" si="9753"/>
        <v>Índice de Gestión Estratégica</v>
      </c>
      <c r="J9501" t="str">
        <f t="shared" si="9753"/>
        <v>06-04</v>
      </c>
      <c r="K9501" t="str">
        <f t="shared" si="9753"/>
        <v>Institucionalización de la gestión ordenada del territorio</v>
      </c>
      <c r="L9501" s="150">
        <f>+VLOOKUP($E9501,IGE_2018!$B$8:$Z$347,12,0)</f>
        <v>0.6</v>
      </c>
      <c r="M9501" s="142" t="str">
        <f>+VLOOKUP($E9501,IGE_2018!$B$8:$Z$347,13,0)</f>
        <v>Medio</v>
      </c>
    </row>
    <row r="9502" spans="1:13" x14ac:dyDescent="0.3">
      <c r="A9502" s="139">
        <f t="shared" si="9703"/>
        <v>250</v>
      </c>
      <c r="B9502" s="148">
        <f t="shared" si="9705"/>
        <v>34</v>
      </c>
      <c r="D9502" s="149" t="str">
        <f>+VLOOKUP($A9502,mUNICIPIOS!$B$4:$F$343,2,0)</f>
        <v>Quiché</v>
      </c>
      <c r="E9502" s="149">
        <f>+VLOOKUP($A9502,mUNICIPIOS!$B$4:$F$343,3,0)</f>
        <v>1421</v>
      </c>
      <c r="F9502" s="149" t="str">
        <f>+VLOOKUP($A9502,mUNICIPIOS!$B$4:$F$343,4,0)</f>
        <v>Pachalum</v>
      </c>
      <c r="G9502" s="139" t="str">
        <f t="shared" ref="G9502:K9502" si="9754">+G9464</f>
        <v>06</v>
      </c>
      <c r="H9502" t="str">
        <f t="shared" si="9754"/>
        <v>IGE</v>
      </c>
      <c r="I9502" t="str">
        <f t="shared" si="9754"/>
        <v>Índice de Gestión Estratégica</v>
      </c>
      <c r="J9502" t="str">
        <f t="shared" si="9754"/>
        <v>06-05</v>
      </c>
      <c r="K9502" t="str">
        <f t="shared" si="9754"/>
        <v>Acciones para la gestión ordenada del territorio</v>
      </c>
      <c r="L9502" s="150">
        <f>+VLOOKUP($E9502,IGE_2018!$B$8:$Z$347,15,0)</f>
        <v>0.2400000000000001</v>
      </c>
      <c r="M9502" s="142" t="str">
        <f>+VLOOKUP($E9502,IGE_2018!$B$8:$Z$347,16,0)</f>
        <v>Medio bajo</v>
      </c>
    </row>
    <row r="9503" spans="1:13" x14ac:dyDescent="0.3">
      <c r="A9503" s="139">
        <f t="shared" si="9703"/>
        <v>250</v>
      </c>
      <c r="B9503" s="148">
        <f t="shared" si="9705"/>
        <v>35</v>
      </c>
      <c r="D9503" s="149" t="str">
        <f>+VLOOKUP($A9503,mUNICIPIOS!$B$4:$F$343,2,0)</f>
        <v>Quiché</v>
      </c>
      <c r="E9503" s="149">
        <f>+VLOOKUP($A9503,mUNICIPIOS!$B$4:$F$343,3,0)</f>
        <v>1421</v>
      </c>
      <c r="F9503" s="149" t="str">
        <f>+VLOOKUP($A9503,mUNICIPIOS!$B$4:$F$343,4,0)</f>
        <v>Pachalum</v>
      </c>
      <c r="G9503" s="139" t="str">
        <f t="shared" ref="G9503:K9503" si="9755">+G9465</f>
        <v>06</v>
      </c>
      <c r="H9503" t="str">
        <f t="shared" si="9755"/>
        <v>IGE</v>
      </c>
      <c r="I9503" t="str">
        <f t="shared" si="9755"/>
        <v>Índice de Gestión Estratégica</v>
      </c>
      <c r="J9503" t="str">
        <f t="shared" si="9755"/>
        <v>06-06</v>
      </c>
      <c r="K9503" t="str">
        <f t="shared" si="9755"/>
        <v>Gestión de riesgo en la formulación de proyectos derivados de la planificación operativa anual</v>
      </c>
      <c r="L9503" s="150">
        <f>+VLOOKUP($E9503,IGE_2018!$B$8:$Z$347,18,0)</f>
        <v>0.7</v>
      </c>
      <c r="M9503" s="142" t="str">
        <f>+VLOOKUP($E9503,IGE_2018!$B$8:$Z$347,19,0)</f>
        <v>Medio alto</v>
      </c>
    </row>
    <row r="9504" spans="1:13" x14ac:dyDescent="0.3">
      <c r="A9504" s="139">
        <f t="shared" si="9703"/>
        <v>250</v>
      </c>
      <c r="B9504" s="148">
        <f t="shared" si="9705"/>
        <v>36</v>
      </c>
      <c r="D9504" s="149" t="str">
        <f>+VLOOKUP($A9504,mUNICIPIOS!$B$4:$F$343,2,0)</f>
        <v>Quiché</v>
      </c>
      <c r="E9504" s="149">
        <f>+VLOOKUP($A9504,mUNICIPIOS!$B$4:$F$343,3,0)</f>
        <v>1421</v>
      </c>
      <c r="F9504" s="149" t="str">
        <f>+VLOOKUP($A9504,mUNICIPIOS!$B$4:$F$343,4,0)</f>
        <v>Pachalum</v>
      </c>
      <c r="G9504" s="139" t="str">
        <f t="shared" ref="G9504:K9504" si="9756">+G9466</f>
        <v>06</v>
      </c>
      <c r="H9504" t="str">
        <f t="shared" si="9756"/>
        <v>IGE</v>
      </c>
      <c r="I9504" t="str">
        <f t="shared" si="9756"/>
        <v>Índice de Gestión Estratégica</v>
      </c>
      <c r="J9504" t="str">
        <f t="shared" si="9756"/>
        <v>06-07</v>
      </c>
      <c r="K9504" t="str">
        <f t="shared" si="9756"/>
        <v>Ingresos por servicios ambientales en relación a los ingresos propios sin regalías</v>
      </c>
      <c r="L9504" s="150">
        <f>+VLOOKUP($E9504,IGE_2018!$B$8:$Z$347,21,0)</f>
        <v>1</v>
      </c>
      <c r="M9504" s="142" t="str">
        <f>+VLOOKUP($E9504,IGE_2018!$B$8:$Z$347,22,0)</f>
        <v>Alto</v>
      </c>
    </row>
    <row r="9505" spans="1:13" x14ac:dyDescent="0.3">
      <c r="A9505" s="139">
        <f t="shared" si="9703"/>
        <v>250</v>
      </c>
      <c r="B9505" s="148">
        <f t="shared" si="9705"/>
        <v>37</v>
      </c>
      <c r="D9505" s="149" t="str">
        <f>+VLOOKUP($A9505,mUNICIPIOS!$B$4:$F$343,2,0)</f>
        <v>Quiché</v>
      </c>
      <c r="E9505" s="149">
        <f>+VLOOKUP($A9505,mUNICIPIOS!$B$4:$F$343,3,0)</f>
        <v>1421</v>
      </c>
      <c r="F9505" s="149" t="str">
        <f>+VLOOKUP($A9505,mUNICIPIOS!$B$4:$F$343,4,0)</f>
        <v>Pachalum</v>
      </c>
      <c r="G9505" s="139" t="str">
        <f t="shared" ref="G9505:K9505" si="9757">+G9467</f>
        <v>06</v>
      </c>
      <c r="H9505" t="str">
        <f t="shared" si="9757"/>
        <v>IGE</v>
      </c>
      <c r="I9505" t="str">
        <f t="shared" si="9757"/>
        <v>Índice de Gestión Estratégica</v>
      </c>
      <c r="J9505" t="str">
        <f t="shared" si="9757"/>
        <v>INDICE</v>
      </c>
      <c r="K9505">
        <f t="shared" si="9757"/>
        <v>0</v>
      </c>
      <c r="L9505" s="150">
        <f>+VLOOKUP($E9505,IGE_2018!$B$8:$Z$347,24,0)</f>
        <v>0.51182686968131386</v>
      </c>
      <c r="M9505" s="142" t="str">
        <f>+VLOOKUP($E9505,IGE_2018!$B$8:$Z$347,25,0)</f>
        <v>Medio</v>
      </c>
    </row>
    <row r="9506" spans="1:13" x14ac:dyDescent="0.3">
      <c r="A9506" s="139">
        <f t="shared" si="9703"/>
        <v>250</v>
      </c>
      <c r="B9506" s="148">
        <f t="shared" si="9705"/>
        <v>38</v>
      </c>
      <c r="D9506" s="149" t="str">
        <f>+VLOOKUP($A9506,mUNICIPIOS!$B$4:$F$343,2,0)</f>
        <v>Quiché</v>
      </c>
      <c r="E9506" s="149">
        <f>+VLOOKUP($A9506,mUNICIPIOS!$B$4:$F$343,3,0)</f>
        <v>1421</v>
      </c>
      <c r="F9506" s="149" t="str">
        <f>+VLOOKUP($A9506,mUNICIPIOS!$B$4:$F$343,4,0)</f>
        <v>Pachalum</v>
      </c>
      <c r="G9506" s="139" t="str">
        <f t="shared" ref="G9506:K9506" si="9758">+G9468</f>
        <v>RANKING</v>
      </c>
      <c r="H9506" t="str">
        <f t="shared" si="9758"/>
        <v>RGM</v>
      </c>
      <c r="I9506" t="str">
        <f t="shared" si="9758"/>
        <v>Ranking de la Gestión Municipal 2018</v>
      </c>
      <c r="J9506" t="str">
        <f t="shared" si="9758"/>
        <v>RANKING</v>
      </c>
      <c r="K9506">
        <f t="shared" si="9758"/>
        <v>0</v>
      </c>
      <c r="L9506" s="151">
        <f>+VLOOKUP($E9506,Resultados_generales!$C$8:$AE$347,27,0)</f>
        <v>0.51442682330618916</v>
      </c>
      <c r="M9506" t="str">
        <f>+VLOOKUP($E9506,Resultados_generales!$C$8:$AE$347,28,0)</f>
        <v>Medio</v>
      </c>
    </row>
    <row r="9507" spans="1:13" x14ac:dyDescent="0.3">
      <c r="A9507" s="139">
        <f t="shared" si="9703"/>
        <v>251</v>
      </c>
      <c r="B9507" s="148">
        <f t="shared" si="9705"/>
        <v>1</v>
      </c>
      <c r="D9507" s="149" t="str">
        <f>+VLOOKUP($A9507,mUNICIPIOS!$B$4:$F$343,2,0)</f>
        <v>Baja Verapaz</v>
      </c>
      <c r="E9507" s="149">
        <f>+VLOOKUP($A9507,mUNICIPIOS!$B$4:$F$343,3,0)</f>
        <v>1501</v>
      </c>
      <c r="F9507" s="149" t="str">
        <f>+VLOOKUP($A9507,mUNICIPIOS!$B$4:$F$343,4,0)</f>
        <v>Salamá</v>
      </c>
      <c r="G9507" s="139" t="str">
        <f t="shared" ref="G9507:K9507" si="9759">+G9469</f>
        <v>01</v>
      </c>
      <c r="H9507" t="str">
        <f t="shared" si="9759"/>
        <v>IPC</v>
      </c>
      <c r="I9507" t="str">
        <f t="shared" si="9759"/>
        <v>Índice de Participación Ciudadana</v>
      </c>
      <c r="J9507" t="str">
        <f t="shared" si="9759"/>
        <v>01-01</v>
      </c>
      <c r="K9507" t="str">
        <f t="shared" si="9759"/>
        <v>Número de reuniones del COMUDE en el año de la medición.</v>
      </c>
      <c r="L9507" s="150">
        <f>+VLOOKUP($E9507,IPC_2018!$B$8:$T$347,3,0)</f>
        <v>1</v>
      </c>
      <c r="M9507" s="142" t="str">
        <f>+VLOOKUP($E9507,IPC_2018!$B$8:$T$347,4,0)</f>
        <v>Alto</v>
      </c>
    </row>
    <row r="9508" spans="1:13" x14ac:dyDescent="0.3">
      <c r="A9508" s="139">
        <f t="shared" si="9703"/>
        <v>251</v>
      </c>
      <c r="B9508" s="148">
        <f t="shared" si="9705"/>
        <v>2</v>
      </c>
      <c r="D9508" s="149" t="str">
        <f>+VLOOKUP($A9508,mUNICIPIOS!$B$4:$F$343,2,0)</f>
        <v>Baja Verapaz</v>
      </c>
      <c r="E9508" s="149">
        <f>+VLOOKUP($A9508,mUNICIPIOS!$B$4:$F$343,3,0)</f>
        <v>1501</v>
      </c>
      <c r="F9508" s="149" t="str">
        <f>+VLOOKUP($A9508,mUNICIPIOS!$B$4:$F$343,4,0)</f>
        <v>Salamá</v>
      </c>
      <c r="G9508" s="139" t="str">
        <f t="shared" ref="G9508:K9508" si="9760">+G9470</f>
        <v>01</v>
      </c>
      <c r="H9508" t="str">
        <f t="shared" si="9760"/>
        <v>IPC</v>
      </c>
      <c r="I9508" t="str">
        <f t="shared" si="9760"/>
        <v>Índice de Participación Ciudadana</v>
      </c>
      <c r="J9508" t="str">
        <f t="shared" si="9760"/>
        <v>01-02</v>
      </c>
      <c r="K9508" t="str">
        <f t="shared" si="9760"/>
        <v>Participación de Alcaldes, Concejales y Síndicos determinados o designados en el COMUDE</v>
      </c>
      <c r="L9508" s="150">
        <f>+VLOOKUP($E9508,IPC_2018!$B$8:$T$347,6,0)</f>
        <v>0.91666666666666674</v>
      </c>
      <c r="M9508" s="142" t="str">
        <f>+VLOOKUP($E9508,IPC_2018!$B$8:$T$347,7,0)</f>
        <v>Alto</v>
      </c>
    </row>
    <row r="9509" spans="1:13" x14ac:dyDescent="0.3">
      <c r="A9509" s="139">
        <f t="shared" si="9703"/>
        <v>251</v>
      </c>
      <c r="B9509" s="148">
        <f t="shared" si="9705"/>
        <v>3</v>
      </c>
      <c r="D9509" s="149" t="str">
        <f>+VLOOKUP($A9509,mUNICIPIOS!$B$4:$F$343,2,0)</f>
        <v>Baja Verapaz</v>
      </c>
      <c r="E9509" s="149">
        <f>+VLOOKUP($A9509,mUNICIPIOS!$B$4:$F$343,3,0)</f>
        <v>1501</v>
      </c>
      <c r="F9509" s="149" t="str">
        <f>+VLOOKUP($A9509,mUNICIPIOS!$B$4:$F$343,4,0)</f>
        <v>Salamá</v>
      </c>
      <c r="G9509" s="139" t="str">
        <f t="shared" ref="G9509:K9509" si="9761">+G9471</f>
        <v>01</v>
      </c>
      <c r="H9509" t="str">
        <f t="shared" si="9761"/>
        <v>IPC</v>
      </c>
      <c r="I9509" t="str">
        <f t="shared" si="9761"/>
        <v>Índice de Participación Ciudadana</v>
      </c>
      <c r="J9509" t="str">
        <f t="shared" si="9761"/>
        <v>01-03</v>
      </c>
      <c r="K9509" t="str">
        <f t="shared" si="9761"/>
        <v>Participación  de organizaciones de jóvenes, mujeres, pueblos mayas, xincas, garífunas, y otras organizaciones en el Comude</v>
      </c>
      <c r="L9509" s="150">
        <f>+VLOOKUP($E9509,IPC_2018!$B$8:$T$347,9,0)</f>
        <v>0.42009132420091322</v>
      </c>
      <c r="M9509" s="142" t="str">
        <f>+VLOOKUP($E9509,IPC_2018!$B$8:$T$347,10,0)</f>
        <v>Medio</v>
      </c>
    </row>
    <row r="9510" spans="1:13" x14ac:dyDescent="0.3">
      <c r="A9510" s="139">
        <f t="shared" si="9703"/>
        <v>251</v>
      </c>
      <c r="B9510" s="148">
        <f t="shared" si="9705"/>
        <v>4</v>
      </c>
      <c r="D9510" s="149" t="str">
        <f>+VLOOKUP($A9510,mUNICIPIOS!$B$4:$F$343,2,0)</f>
        <v>Baja Verapaz</v>
      </c>
      <c r="E9510" s="149">
        <f>+VLOOKUP($A9510,mUNICIPIOS!$B$4:$F$343,3,0)</f>
        <v>1501</v>
      </c>
      <c r="F9510" s="149" t="str">
        <f>+VLOOKUP($A9510,mUNICIPIOS!$B$4:$F$343,4,0)</f>
        <v>Salamá</v>
      </c>
      <c r="G9510" s="139" t="str">
        <f t="shared" ref="G9510:K9510" si="9762">+G9472</f>
        <v>01</v>
      </c>
      <c r="H9510" t="str">
        <f t="shared" si="9762"/>
        <v>IPC</v>
      </c>
      <c r="I9510" t="str">
        <f t="shared" si="9762"/>
        <v>Índice de Participación Ciudadana</v>
      </c>
      <c r="J9510" t="str">
        <f t="shared" si="9762"/>
        <v>01-04</v>
      </c>
      <c r="K9510" t="str">
        <f t="shared" si="9762"/>
        <v>Representatividad territorial del Comude.</v>
      </c>
      <c r="L9510" s="150">
        <f>+VLOOKUP($E9510,IPC_2018!$B$8:$T$347,12,0)</f>
        <v>0.4</v>
      </c>
      <c r="M9510" s="142" t="str">
        <f>+VLOOKUP($E9510,IPC_2018!$B$8:$T$347,13,0)</f>
        <v>Medio bajo</v>
      </c>
    </row>
    <row r="9511" spans="1:13" x14ac:dyDescent="0.3">
      <c r="A9511" s="139">
        <f t="shared" si="9703"/>
        <v>251</v>
      </c>
      <c r="B9511" s="148">
        <f t="shared" si="9705"/>
        <v>5</v>
      </c>
      <c r="D9511" s="149" t="str">
        <f>+VLOOKUP($A9511,mUNICIPIOS!$B$4:$F$343,2,0)</f>
        <v>Baja Verapaz</v>
      </c>
      <c r="E9511" s="149">
        <f>+VLOOKUP($A9511,mUNICIPIOS!$B$4:$F$343,3,0)</f>
        <v>1501</v>
      </c>
      <c r="F9511" s="149" t="str">
        <f>+VLOOKUP($A9511,mUNICIPIOS!$B$4:$F$343,4,0)</f>
        <v>Salamá</v>
      </c>
      <c r="G9511" s="139" t="str">
        <f t="shared" ref="G9511:K9511" si="9763">+G9473</f>
        <v>01</v>
      </c>
      <c r="H9511" t="str">
        <f t="shared" si="9763"/>
        <v>IPC</v>
      </c>
      <c r="I9511" t="str">
        <f t="shared" si="9763"/>
        <v>Índice de Participación Ciudadana</v>
      </c>
      <c r="J9511" t="str">
        <f t="shared" si="9763"/>
        <v>01-05</v>
      </c>
      <c r="K9511" t="str">
        <f t="shared" si="9763"/>
        <v>Funcionamiento del Comude</v>
      </c>
      <c r="L9511" s="150">
        <f>+VLOOKUP($E9511,IPC_2018!$B$8:$T$347,15,0)</f>
        <v>0.96996466465369779</v>
      </c>
      <c r="M9511" s="142" t="str">
        <f>+VLOOKUP($E9511,IPC_2018!$B$8:$T$347,16,0)</f>
        <v>Alto</v>
      </c>
    </row>
    <row r="9512" spans="1:13" x14ac:dyDescent="0.3">
      <c r="A9512" s="139">
        <f t="shared" si="9703"/>
        <v>251</v>
      </c>
      <c r="B9512" s="148">
        <f t="shared" si="9705"/>
        <v>6</v>
      </c>
      <c r="D9512" s="149" t="str">
        <f>+VLOOKUP($A9512,mUNICIPIOS!$B$4:$F$343,2,0)</f>
        <v>Baja Verapaz</v>
      </c>
      <c r="E9512" s="149">
        <f>+VLOOKUP($A9512,mUNICIPIOS!$B$4:$F$343,3,0)</f>
        <v>1501</v>
      </c>
      <c r="F9512" s="149" t="str">
        <f>+VLOOKUP($A9512,mUNICIPIOS!$B$4:$F$343,4,0)</f>
        <v>Salamá</v>
      </c>
      <c r="G9512" s="139" t="str">
        <f t="shared" ref="G9512:K9512" si="9764">+G9474</f>
        <v>01</v>
      </c>
      <c r="H9512" t="str">
        <f t="shared" si="9764"/>
        <v>IPC</v>
      </c>
      <c r="I9512" t="str">
        <f t="shared" si="9764"/>
        <v>Índice de Participación Ciudadana</v>
      </c>
      <c r="J9512" t="str">
        <f t="shared" si="9764"/>
        <v>INDICE</v>
      </c>
      <c r="K9512">
        <f t="shared" si="9764"/>
        <v>0</v>
      </c>
      <c r="L9512" s="150">
        <f>+VLOOKUP($E9512,IPC_2018!$B$8:$T$347,18,0)</f>
        <v>0.80809173166152481</v>
      </c>
      <c r="M9512" s="142" t="str">
        <f>+VLOOKUP($E9512,IPC_2018!$B$8:$T$347,19,0)</f>
        <v>Alto</v>
      </c>
    </row>
    <row r="9513" spans="1:13" x14ac:dyDescent="0.3">
      <c r="A9513" s="139">
        <f t="shared" si="9703"/>
        <v>251</v>
      </c>
      <c r="B9513" s="148">
        <f t="shared" si="9705"/>
        <v>7</v>
      </c>
      <c r="D9513" s="149" t="str">
        <f>+VLOOKUP($A9513,mUNICIPIOS!$B$4:$F$343,2,0)</f>
        <v>Baja Verapaz</v>
      </c>
      <c r="E9513" s="149">
        <f>+VLOOKUP($A9513,mUNICIPIOS!$B$4:$F$343,3,0)</f>
        <v>1501</v>
      </c>
      <c r="F9513" s="149" t="str">
        <f>+VLOOKUP($A9513,mUNICIPIOS!$B$4:$F$343,4,0)</f>
        <v>Salamá</v>
      </c>
      <c r="G9513" s="139" t="str">
        <f t="shared" ref="G9513:K9513" si="9765">+G9475</f>
        <v>02</v>
      </c>
      <c r="H9513" t="str">
        <f t="shared" si="9765"/>
        <v>IIC</v>
      </c>
      <c r="I9513" t="str">
        <f t="shared" si="9765"/>
        <v>Índice de Información a la Ciudadanía</v>
      </c>
      <c r="J9513" t="str">
        <f t="shared" si="9765"/>
        <v>02-01</v>
      </c>
      <c r="K9513" t="str">
        <f t="shared" si="9765"/>
        <v>Rendición de cuentas cuatrimestral y anual al Comude enfocadas en resultados.</v>
      </c>
      <c r="L9513" s="150">
        <f>+VLOOKUP($E9513,IIC_2018!$B$8:$Q$347,3,0)</f>
        <v>0.8</v>
      </c>
      <c r="M9513" s="142" t="str">
        <f>+VLOOKUP($E9513,IIC_2018!$B$8:$Q$347,4,0)</f>
        <v>Medio alto</v>
      </c>
    </row>
    <row r="9514" spans="1:13" x14ac:dyDescent="0.3">
      <c r="A9514" s="139">
        <f t="shared" si="9703"/>
        <v>251</v>
      </c>
      <c r="B9514" s="148">
        <f t="shared" si="9705"/>
        <v>8</v>
      </c>
      <c r="D9514" s="149" t="str">
        <f>+VLOOKUP($A9514,mUNICIPIOS!$B$4:$F$343,2,0)</f>
        <v>Baja Verapaz</v>
      </c>
      <c r="E9514" s="149">
        <f>+VLOOKUP($A9514,mUNICIPIOS!$B$4:$F$343,3,0)</f>
        <v>1501</v>
      </c>
      <c r="F9514" s="149" t="str">
        <f>+VLOOKUP($A9514,mUNICIPIOS!$B$4:$F$343,4,0)</f>
        <v>Salamá</v>
      </c>
      <c r="G9514" s="139" t="str">
        <f t="shared" ref="G9514:K9514" si="9766">+G9476</f>
        <v>02</v>
      </c>
      <c r="H9514" t="str">
        <f t="shared" si="9766"/>
        <v>IIC</v>
      </c>
      <c r="I9514" t="str">
        <f t="shared" si="9766"/>
        <v>Índice de Información a la Ciudadanía</v>
      </c>
      <c r="J9514" t="str">
        <f t="shared" si="9766"/>
        <v>02-02</v>
      </c>
      <c r="K9514" t="str">
        <f t="shared" si="9766"/>
        <v>Información presupuestaria y otra información brindada a la ciudadanía disponible en medios locales de comunicación.</v>
      </c>
      <c r="L9514" s="150">
        <f>+VLOOKUP($E9514,IIC_2018!$B$8:$Q$347,6,0)</f>
        <v>1</v>
      </c>
      <c r="M9514" s="142" t="str">
        <f>+VLOOKUP($E9514,IIC_2018!$B$8:$Q$347,7,0)</f>
        <v>Alto</v>
      </c>
    </row>
    <row r="9515" spans="1:13" x14ac:dyDescent="0.3">
      <c r="A9515" s="139">
        <f t="shared" si="9703"/>
        <v>251</v>
      </c>
      <c r="B9515" s="148">
        <f t="shared" si="9705"/>
        <v>9</v>
      </c>
      <c r="D9515" s="149" t="str">
        <f>+VLOOKUP($A9515,mUNICIPIOS!$B$4:$F$343,2,0)</f>
        <v>Baja Verapaz</v>
      </c>
      <c r="E9515" s="149">
        <f>+VLOOKUP($A9515,mUNICIPIOS!$B$4:$F$343,3,0)</f>
        <v>1501</v>
      </c>
      <c r="F9515" s="149" t="str">
        <f>+VLOOKUP($A9515,mUNICIPIOS!$B$4:$F$343,4,0)</f>
        <v>Salamá</v>
      </c>
      <c r="G9515" s="139" t="str">
        <f t="shared" ref="G9515:K9515" si="9767">+G9477</f>
        <v>02</v>
      </c>
      <c r="H9515" t="str">
        <f t="shared" si="9767"/>
        <v>IIC</v>
      </c>
      <c r="I9515" t="str">
        <f t="shared" si="9767"/>
        <v>Índice de Información a la Ciudadanía</v>
      </c>
      <c r="J9515" t="str">
        <f t="shared" si="9767"/>
        <v>02-03</v>
      </c>
      <c r="K9515" t="str">
        <f t="shared" si="9767"/>
        <v>Información pública de oficio actualizada y disponible de acuerdo a la LAIP y uso de internet.</v>
      </c>
      <c r="L9515" s="150">
        <f>+VLOOKUP($E9515,IIC_2018!$B$8:$Q$347,9,0)</f>
        <v>0.95999999999999985</v>
      </c>
      <c r="M9515" s="142" t="str">
        <f>+VLOOKUP($E9515,IIC_2018!$B$8:$Q$347,10,0)</f>
        <v>Alto</v>
      </c>
    </row>
    <row r="9516" spans="1:13" x14ac:dyDescent="0.3">
      <c r="A9516" s="139">
        <f t="shared" si="9703"/>
        <v>251</v>
      </c>
      <c r="B9516" s="148">
        <f t="shared" si="9705"/>
        <v>10</v>
      </c>
      <c r="D9516" s="149" t="str">
        <f>+VLOOKUP($A9516,mUNICIPIOS!$B$4:$F$343,2,0)</f>
        <v>Baja Verapaz</v>
      </c>
      <c r="E9516" s="149">
        <f>+VLOOKUP($A9516,mUNICIPIOS!$B$4:$F$343,3,0)</f>
        <v>1501</v>
      </c>
      <c r="F9516" s="149" t="str">
        <f>+VLOOKUP($A9516,mUNICIPIOS!$B$4:$F$343,4,0)</f>
        <v>Salamá</v>
      </c>
      <c r="G9516" s="139" t="str">
        <f t="shared" ref="G9516:K9516" si="9768">+G9478</f>
        <v>02</v>
      </c>
      <c r="H9516" t="str">
        <f t="shared" si="9768"/>
        <v>IIC</v>
      </c>
      <c r="I9516" t="str">
        <f t="shared" si="9768"/>
        <v>Índice de Información a la Ciudadanía</v>
      </c>
      <c r="J9516" t="str">
        <f t="shared" si="9768"/>
        <v>02-04</v>
      </c>
      <c r="K9516" t="str">
        <f t="shared" si="9768"/>
        <v>Relación del monto contratado por medio de Guate compras con el total del presupuesto de egresos vigente.</v>
      </c>
      <c r="L9516" s="150">
        <f>+VLOOKUP($E9516,IIC_2018!$B$8:$Q$347,12,0)</f>
        <v>0.31248797143894474</v>
      </c>
      <c r="M9516" s="142" t="str">
        <f>+VLOOKUP($E9516,IIC_2018!$B$8:$Q$347,13,0)</f>
        <v>Medio bajo</v>
      </c>
    </row>
    <row r="9517" spans="1:13" x14ac:dyDescent="0.3">
      <c r="A9517" s="139">
        <f t="shared" ref="A9517:A9580" si="9769">+IF(B9516=38,A9516+1,A9516)</f>
        <v>251</v>
      </c>
      <c r="B9517" s="148">
        <f t="shared" si="9705"/>
        <v>11</v>
      </c>
      <c r="D9517" s="149" t="str">
        <f>+VLOOKUP($A9517,mUNICIPIOS!$B$4:$F$343,2,0)</f>
        <v>Baja Verapaz</v>
      </c>
      <c r="E9517" s="149">
        <f>+VLOOKUP($A9517,mUNICIPIOS!$B$4:$F$343,3,0)</f>
        <v>1501</v>
      </c>
      <c r="F9517" s="149" t="str">
        <f>+VLOOKUP($A9517,mUNICIPIOS!$B$4:$F$343,4,0)</f>
        <v>Salamá</v>
      </c>
      <c r="G9517" s="139" t="str">
        <f t="shared" ref="G9517:K9517" si="9770">+G9479</f>
        <v>02</v>
      </c>
      <c r="H9517" t="str">
        <f t="shared" si="9770"/>
        <v>IIC</v>
      </c>
      <c r="I9517" t="str">
        <f t="shared" si="9770"/>
        <v>Índice de Información a la Ciudadanía</v>
      </c>
      <c r="J9517" t="str">
        <f t="shared" si="9770"/>
        <v>INDICE</v>
      </c>
      <c r="K9517">
        <f t="shared" si="9770"/>
        <v>0</v>
      </c>
      <c r="L9517" s="150">
        <f>+VLOOKUP($E9517,IIC_2018!$B$8:$Q$347,15,0)</f>
        <v>0.76812199285973615</v>
      </c>
      <c r="M9517" s="142" t="str">
        <f>+VLOOKUP($E9517,IIC_2018!$B$8:$Q$347,16,0)</f>
        <v>Medio alto</v>
      </c>
    </row>
    <row r="9518" spans="1:13" x14ac:dyDescent="0.3">
      <c r="A9518" s="139">
        <f t="shared" si="9769"/>
        <v>251</v>
      </c>
      <c r="B9518" s="148">
        <f t="shared" ref="B9518:B9581" si="9771">+B9480</f>
        <v>12</v>
      </c>
      <c r="D9518" s="149" t="str">
        <f>+VLOOKUP($A9518,mUNICIPIOS!$B$4:$F$343,2,0)</f>
        <v>Baja Verapaz</v>
      </c>
      <c r="E9518" s="149">
        <f>+VLOOKUP($A9518,mUNICIPIOS!$B$4:$F$343,3,0)</f>
        <v>1501</v>
      </c>
      <c r="F9518" s="149" t="str">
        <f>+VLOOKUP($A9518,mUNICIPIOS!$B$4:$F$343,4,0)</f>
        <v>Salamá</v>
      </c>
      <c r="G9518" s="139" t="str">
        <f t="shared" ref="G9518:K9518" si="9772">+G9480</f>
        <v>03</v>
      </c>
      <c r="H9518" t="str">
        <f t="shared" si="9772"/>
        <v>ISP</v>
      </c>
      <c r="I9518" t="str">
        <f t="shared" si="9772"/>
        <v>Índice de Servicios Públicos</v>
      </c>
      <c r="J9518" t="str">
        <f t="shared" si="9772"/>
        <v>03-01</v>
      </c>
      <c r="K9518" t="str">
        <f t="shared" si="9772"/>
        <v>Cobertura del servicio público de agua</v>
      </c>
      <c r="L9518" s="150">
        <f>+VLOOKUP($E9518,ISP_2018!$B$8:$T$347,3,0)</f>
        <v>0.71584670039832055</v>
      </c>
      <c r="M9518" s="142" t="str">
        <f>+VLOOKUP($E9518,ISP_2018!$B$8:$T$347,4,0)</f>
        <v>Medio alto</v>
      </c>
    </row>
    <row r="9519" spans="1:13" x14ac:dyDescent="0.3">
      <c r="A9519" s="139">
        <f t="shared" si="9769"/>
        <v>251</v>
      </c>
      <c r="B9519" s="148">
        <f t="shared" si="9771"/>
        <v>13</v>
      </c>
      <c r="D9519" s="149" t="str">
        <f>+VLOOKUP($A9519,mUNICIPIOS!$B$4:$F$343,2,0)</f>
        <v>Baja Verapaz</v>
      </c>
      <c r="E9519" s="149">
        <f>+VLOOKUP($A9519,mUNICIPIOS!$B$4:$F$343,3,0)</f>
        <v>1501</v>
      </c>
      <c r="F9519" s="149" t="str">
        <f>+VLOOKUP($A9519,mUNICIPIOS!$B$4:$F$343,4,0)</f>
        <v>Salamá</v>
      </c>
      <c r="G9519" s="139" t="str">
        <f t="shared" ref="G9519:K9519" si="9773">+G9481</f>
        <v>03</v>
      </c>
      <c r="H9519" t="str">
        <f t="shared" si="9773"/>
        <v>ISP</v>
      </c>
      <c r="I9519" t="str">
        <f t="shared" si="9773"/>
        <v>Índice de Servicios Públicos</v>
      </c>
      <c r="J9519" t="str">
        <f t="shared" si="9773"/>
        <v>03-02</v>
      </c>
      <c r="K9519" t="str">
        <f t="shared" si="9773"/>
        <v>Control de la calidad del servicio público de agua</v>
      </c>
      <c r="L9519" s="150">
        <f>+VLOOKUP($E9519,ISP_2018!$B$8:$T$347,6,0)</f>
        <v>0.4</v>
      </c>
      <c r="M9519" s="142" t="str">
        <f>+VLOOKUP($E9519,ISP_2018!$B$8:$T$347,7,0)</f>
        <v>Medio bajo</v>
      </c>
    </row>
    <row r="9520" spans="1:13" x14ac:dyDescent="0.3">
      <c r="A9520" s="139">
        <f t="shared" si="9769"/>
        <v>251</v>
      </c>
      <c r="B9520" s="148">
        <f t="shared" si="9771"/>
        <v>14</v>
      </c>
      <c r="D9520" s="149" t="str">
        <f>+VLOOKUP($A9520,mUNICIPIOS!$B$4:$F$343,2,0)</f>
        <v>Baja Verapaz</v>
      </c>
      <c r="E9520" s="149">
        <f>+VLOOKUP($A9520,mUNICIPIOS!$B$4:$F$343,3,0)</f>
        <v>1501</v>
      </c>
      <c r="F9520" s="149" t="str">
        <f>+VLOOKUP($A9520,mUNICIPIOS!$B$4:$F$343,4,0)</f>
        <v>Salamá</v>
      </c>
      <c r="G9520" s="139" t="str">
        <f t="shared" ref="G9520:K9520" si="9774">+G9482</f>
        <v>03</v>
      </c>
      <c r="H9520" t="str">
        <f t="shared" si="9774"/>
        <v>ISP</v>
      </c>
      <c r="I9520" t="str">
        <f t="shared" si="9774"/>
        <v>Índice de Servicios Públicos</v>
      </c>
      <c r="J9520" t="str">
        <f t="shared" si="9774"/>
        <v>03-03</v>
      </c>
      <c r="K9520" t="str">
        <f t="shared" si="9774"/>
        <v>Disposición  y tratamiento  de aguas residuales</v>
      </c>
      <c r="L9520" s="150">
        <f>+VLOOKUP($E9520,ISP_2018!$B$8:$T$347,9,0)</f>
        <v>0.31570109055796036</v>
      </c>
      <c r="M9520" s="142" t="str">
        <f>+VLOOKUP($E9520,ISP_2018!$B$8:$T$347,10,0)</f>
        <v>Medio bajo</v>
      </c>
    </row>
    <row r="9521" spans="1:13" x14ac:dyDescent="0.3">
      <c r="A9521" s="139">
        <f t="shared" si="9769"/>
        <v>251</v>
      </c>
      <c r="B9521" s="148">
        <f t="shared" si="9771"/>
        <v>15</v>
      </c>
      <c r="D9521" s="149" t="str">
        <f>+VLOOKUP($A9521,mUNICIPIOS!$B$4:$F$343,2,0)</f>
        <v>Baja Verapaz</v>
      </c>
      <c r="E9521" s="149">
        <f>+VLOOKUP($A9521,mUNICIPIOS!$B$4:$F$343,3,0)</f>
        <v>1501</v>
      </c>
      <c r="F9521" s="149" t="str">
        <f>+VLOOKUP($A9521,mUNICIPIOS!$B$4:$F$343,4,0)</f>
        <v>Salamá</v>
      </c>
      <c r="G9521" s="139" t="str">
        <f t="shared" ref="G9521:K9521" si="9775">+G9483</f>
        <v>03</v>
      </c>
      <c r="H9521" t="str">
        <f t="shared" si="9775"/>
        <v>ISP</v>
      </c>
      <c r="I9521" t="str">
        <f t="shared" si="9775"/>
        <v>Índice de Servicios Públicos</v>
      </c>
      <c r="J9521" t="str">
        <f t="shared" si="9775"/>
        <v>03-04</v>
      </c>
      <c r="K9521" t="str">
        <f t="shared" si="9775"/>
        <v>Gestión y manejo de los residuos y desechos sólidos</v>
      </c>
      <c r="L9521" s="150">
        <f>+VLOOKUP($E9521,ISP_2018!$B$8:$T$347,12,0)</f>
        <v>0.76068185435267544</v>
      </c>
      <c r="M9521" s="142" t="str">
        <f>+VLOOKUP($E9521,ISP_2018!$B$8:$T$347,13,0)</f>
        <v>Medio alto</v>
      </c>
    </row>
    <row r="9522" spans="1:13" x14ac:dyDescent="0.3">
      <c r="A9522" s="139">
        <f t="shared" si="9769"/>
        <v>251</v>
      </c>
      <c r="B9522" s="148">
        <f t="shared" si="9771"/>
        <v>16</v>
      </c>
      <c r="D9522" s="149" t="str">
        <f>+VLOOKUP($A9522,mUNICIPIOS!$B$4:$F$343,2,0)</f>
        <v>Baja Verapaz</v>
      </c>
      <c r="E9522" s="149">
        <f>+VLOOKUP($A9522,mUNICIPIOS!$B$4:$F$343,3,0)</f>
        <v>1501</v>
      </c>
      <c r="F9522" s="149" t="str">
        <f>+VLOOKUP($A9522,mUNICIPIOS!$B$4:$F$343,4,0)</f>
        <v>Salamá</v>
      </c>
      <c r="G9522" s="139" t="str">
        <f t="shared" ref="G9522:K9522" si="9776">+G9484</f>
        <v>03</v>
      </c>
      <c r="H9522" t="str">
        <f t="shared" si="9776"/>
        <v>ISP</v>
      </c>
      <c r="I9522" t="str">
        <f t="shared" si="9776"/>
        <v>Índice de Servicios Públicos</v>
      </c>
      <c r="J9522" t="str">
        <f t="shared" si="9776"/>
        <v>03-05</v>
      </c>
      <c r="K9522" t="str">
        <f t="shared" si="9776"/>
        <v>Gestión de servicios públicos municipales</v>
      </c>
      <c r="L9522" s="150">
        <f>+VLOOKUP($E9522,ISP_2018!$B$8:$T$347,15,0)</f>
        <v>0.89784946236559149</v>
      </c>
      <c r="M9522" s="142" t="str">
        <f>+VLOOKUP($E9522,ISP_2018!$B$8:$T$347,16,0)</f>
        <v>Alto</v>
      </c>
    </row>
    <row r="9523" spans="1:13" x14ac:dyDescent="0.3">
      <c r="A9523" s="139">
        <f t="shared" si="9769"/>
        <v>251</v>
      </c>
      <c r="B9523" s="148">
        <f t="shared" si="9771"/>
        <v>17</v>
      </c>
      <c r="D9523" s="149" t="str">
        <f>+VLOOKUP($A9523,mUNICIPIOS!$B$4:$F$343,2,0)</f>
        <v>Baja Verapaz</v>
      </c>
      <c r="E9523" s="149">
        <f>+VLOOKUP($A9523,mUNICIPIOS!$B$4:$F$343,3,0)</f>
        <v>1501</v>
      </c>
      <c r="F9523" s="149" t="str">
        <f>+VLOOKUP($A9523,mUNICIPIOS!$B$4:$F$343,4,0)</f>
        <v>Salamá</v>
      </c>
      <c r="G9523" s="139" t="str">
        <f t="shared" ref="G9523:K9523" si="9777">+G9485</f>
        <v>03</v>
      </c>
      <c r="H9523" t="str">
        <f t="shared" si="9777"/>
        <v>ISP</v>
      </c>
      <c r="I9523" t="str">
        <f t="shared" si="9777"/>
        <v>Índice de Servicios Públicos</v>
      </c>
      <c r="J9523" t="str">
        <f t="shared" si="9777"/>
        <v>INDICE</v>
      </c>
      <c r="K9523">
        <f t="shared" si="9777"/>
        <v>0</v>
      </c>
      <c r="L9523" s="150">
        <f>+VLOOKUP($E9523,ISP_2018!$B$8:$T$347,18,0)</f>
        <v>0.58643115149507752</v>
      </c>
      <c r="M9523" s="142" t="str">
        <f>+VLOOKUP($E9523,ISP_2018!$B$8:$T$347,19,0)</f>
        <v>Medio</v>
      </c>
    </row>
    <row r="9524" spans="1:13" x14ac:dyDescent="0.3">
      <c r="A9524" s="139">
        <f t="shared" si="9769"/>
        <v>251</v>
      </c>
      <c r="B9524" s="148">
        <f t="shared" si="9771"/>
        <v>18</v>
      </c>
      <c r="D9524" s="149" t="str">
        <f>+VLOOKUP($A9524,mUNICIPIOS!$B$4:$F$343,2,0)</f>
        <v>Baja Verapaz</v>
      </c>
      <c r="E9524" s="149">
        <f>+VLOOKUP($A9524,mUNICIPIOS!$B$4:$F$343,3,0)</f>
        <v>1501</v>
      </c>
      <c r="F9524" s="149" t="str">
        <f>+VLOOKUP($A9524,mUNICIPIOS!$B$4:$F$343,4,0)</f>
        <v>Salamá</v>
      </c>
      <c r="G9524" s="139" t="str">
        <f t="shared" ref="G9524:K9524" si="9778">+G9486</f>
        <v>04</v>
      </c>
      <c r="H9524" t="str">
        <f t="shared" si="9778"/>
        <v>IGA</v>
      </c>
      <c r="I9524" t="str">
        <f t="shared" si="9778"/>
        <v>Índice de Gestión Administrativa</v>
      </c>
      <c r="J9524" t="str">
        <f t="shared" si="9778"/>
        <v>04-01</v>
      </c>
      <c r="K9524" t="str">
        <f t="shared" si="9778"/>
        <v>Existencia de elementos de atención municipal orientada al vecino</v>
      </c>
      <c r="L9524" s="150">
        <f>+VLOOKUP($E9524,IGA_2018!$B$8:$N$347,3,0)</f>
        <v>1</v>
      </c>
      <c r="M9524" s="142" t="str">
        <f>+VLOOKUP($E9524,IGA_2018!$B$8:$N$347,4,0)</f>
        <v>Alto</v>
      </c>
    </row>
    <row r="9525" spans="1:13" x14ac:dyDescent="0.3">
      <c r="A9525" s="139">
        <f t="shared" si="9769"/>
        <v>251</v>
      </c>
      <c r="B9525" s="148">
        <f t="shared" si="9771"/>
        <v>19</v>
      </c>
      <c r="D9525" s="149" t="str">
        <f>+VLOOKUP($A9525,mUNICIPIOS!$B$4:$F$343,2,0)</f>
        <v>Baja Verapaz</v>
      </c>
      <c r="E9525" s="149">
        <f>+VLOOKUP($A9525,mUNICIPIOS!$B$4:$F$343,3,0)</f>
        <v>1501</v>
      </c>
      <c r="F9525" s="149" t="str">
        <f>+VLOOKUP($A9525,mUNICIPIOS!$B$4:$F$343,4,0)</f>
        <v>Salamá</v>
      </c>
      <c r="G9525" s="139" t="str">
        <f t="shared" ref="G9525:K9525" si="9779">+G9487</f>
        <v>04</v>
      </c>
      <c r="H9525" t="str">
        <f t="shared" si="9779"/>
        <v>IGA</v>
      </c>
      <c r="I9525" t="str">
        <f t="shared" si="9779"/>
        <v>Índice de Gestión Administrativa</v>
      </c>
      <c r="J9525" t="str">
        <f t="shared" si="9779"/>
        <v>04-02</v>
      </c>
      <c r="K9525" t="str">
        <f t="shared" si="9779"/>
        <v>Gestión del recurso humano.</v>
      </c>
      <c r="L9525" s="150">
        <f>+VLOOKUP($E9525,IGA_2018!$B$8:$N$347,6,0)</f>
        <v>0.80438320332673796</v>
      </c>
      <c r="M9525" s="142" t="str">
        <f>+VLOOKUP($E9525,IGA_2018!$B$8:$N$347,7,0)</f>
        <v>Alto</v>
      </c>
    </row>
    <row r="9526" spans="1:13" x14ac:dyDescent="0.3">
      <c r="A9526" s="139">
        <f t="shared" si="9769"/>
        <v>251</v>
      </c>
      <c r="B9526" s="148">
        <f t="shared" si="9771"/>
        <v>20</v>
      </c>
      <c r="D9526" s="149" t="str">
        <f>+VLOOKUP($A9526,mUNICIPIOS!$B$4:$F$343,2,0)</f>
        <v>Baja Verapaz</v>
      </c>
      <c r="E9526" s="149">
        <f>+VLOOKUP($A9526,mUNICIPIOS!$B$4:$F$343,3,0)</f>
        <v>1501</v>
      </c>
      <c r="F9526" s="149" t="str">
        <f>+VLOOKUP($A9526,mUNICIPIOS!$B$4:$F$343,4,0)</f>
        <v>Salamá</v>
      </c>
      <c r="G9526" s="139" t="str">
        <f t="shared" ref="G9526:K9526" si="9780">+G9488</f>
        <v>04</v>
      </c>
      <c r="H9526" t="str">
        <f t="shared" si="9780"/>
        <v>IGA</v>
      </c>
      <c r="I9526" t="str">
        <f t="shared" si="9780"/>
        <v>Índice de Gestión Administrativa</v>
      </c>
      <c r="J9526" t="str">
        <f t="shared" si="9780"/>
        <v>04-03</v>
      </c>
      <c r="K9526" t="str">
        <f t="shared" si="9780"/>
        <v>Existencia de oficinas municipales con instrumentos de gestión.</v>
      </c>
      <c r="L9526" s="150">
        <f>+VLOOKUP($E9526,IGA_2018!$B$8:$N$347,9,0)</f>
        <v>1</v>
      </c>
      <c r="M9526" s="142" t="str">
        <f>+VLOOKUP($E9526,IGA_2018!$B$8:$N$347,10,0)</f>
        <v>Alto</v>
      </c>
    </row>
    <row r="9527" spans="1:13" x14ac:dyDescent="0.3">
      <c r="A9527" s="139">
        <f t="shared" si="9769"/>
        <v>251</v>
      </c>
      <c r="B9527" s="148">
        <f t="shared" si="9771"/>
        <v>21</v>
      </c>
      <c r="D9527" s="149" t="str">
        <f>+VLOOKUP($A9527,mUNICIPIOS!$B$4:$F$343,2,0)</f>
        <v>Baja Verapaz</v>
      </c>
      <c r="E9527" s="149">
        <f>+VLOOKUP($A9527,mUNICIPIOS!$B$4:$F$343,3,0)</f>
        <v>1501</v>
      </c>
      <c r="F9527" s="149" t="str">
        <f>+VLOOKUP($A9527,mUNICIPIOS!$B$4:$F$343,4,0)</f>
        <v>Salamá</v>
      </c>
      <c r="G9527" s="139" t="str">
        <f t="shared" ref="G9527:K9527" si="9781">+G9489</f>
        <v>04</v>
      </c>
      <c r="H9527" t="str">
        <f t="shared" si="9781"/>
        <v>IGA</v>
      </c>
      <c r="I9527" t="str">
        <f t="shared" si="9781"/>
        <v>Índice de Gestión Administrativa</v>
      </c>
      <c r="J9527" t="str">
        <f t="shared" si="9781"/>
        <v>INDICE</v>
      </c>
      <c r="K9527">
        <f t="shared" si="9781"/>
        <v>0</v>
      </c>
      <c r="L9527" s="150">
        <f>+VLOOKUP($E9527,IGA_2018!$B$8:$N$347,12,0)</f>
        <v>0.9315341211643583</v>
      </c>
      <c r="M9527" s="142" t="str">
        <f>+VLOOKUP($E9527,IGA_2018!$B$8:$N$347,13,0)</f>
        <v>Alto</v>
      </c>
    </row>
    <row r="9528" spans="1:13" x14ac:dyDescent="0.3">
      <c r="A9528" s="139">
        <f t="shared" si="9769"/>
        <v>251</v>
      </c>
      <c r="B9528" s="148">
        <f t="shared" si="9771"/>
        <v>22</v>
      </c>
      <c r="D9528" s="149" t="str">
        <f>+VLOOKUP($A9528,mUNICIPIOS!$B$4:$F$343,2,0)</f>
        <v>Baja Verapaz</v>
      </c>
      <c r="E9528" s="149">
        <f>+VLOOKUP($A9528,mUNICIPIOS!$B$4:$F$343,3,0)</f>
        <v>1501</v>
      </c>
      <c r="F9528" s="149" t="str">
        <f>+VLOOKUP($A9528,mUNICIPIOS!$B$4:$F$343,4,0)</f>
        <v>Salamá</v>
      </c>
      <c r="G9528" s="139" t="str">
        <f t="shared" ref="G9528:K9528" si="9782">+G9490</f>
        <v>05</v>
      </c>
      <c r="H9528" t="str">
        <f t="shared" si="9782"/>
        <v>IGF</v>
      </c>
      <c r="I9528" t="str">
        <f t="shared" si="9782"/>
        <v>Índice de Gestión Financiera</v>
      </c>
      <c r="J9528" t="str">
        <f t="shared" si="9782"/>
        <v>05-01</v>
      </c>
      <c r="K9528" t="str">
        <f t="shared" si="9782"/>
        <v>Autonomía financiera municipal</v>
      </c>
      <c r="L9528" s="150">
        <f>+VLOOKUP($E9528,IGF_2018!$B$8:$Z$347,3,0)</f>
        <v>0.30972355797853796</v>
      </c>
      <c r="M9528" s="142" t="str">
        <f>+VLOOKUP($E9528,IGF_2018!$B$8:$Z$347,4,0)</f>
        <v>Medio bajo</v>
      </c>
    </row>
    <row r="9529" spans="1:13" x14ac:dyDescent="0.3">
      <c r="A9529" s="139">
        <f t="shared" si="9769"/>
        <v>251</v>
      </c>
      <c r="B9529" s="148">
        <f t="shared" si="9771"/>
        <v>23</v>
      </c>
      <c r="D9529" s="149" t="str">
        <f>+VLOOKUP($A9529,mUNICIPIOS!$B$4:$F$343,2,0)</f>
        <v>Baja Verapaz</v>
      </c>
      <c r="E9529" s="149">
        <f>+VLOOKUP($A9529,mUNICIPIOS!$B$4:$F$343,3,0)</f>
        <v>1501</v>
      </c>
      <c r="F9529" s="149" t="str">
        <f>+VLOOKUP($A9529,mUNICIPIOS!$B$4:$F$343,4,0)</f>
        <v>Salamá</v>
      </c>
      <c r="G9529" s="139" t="str">
        <f t="shared" ref="G9529:K9529" si="9783">+G9491</f>
        <v>05</v>
      </c>
      <c r="H9529" t="str">
        <f t="shared" si="9783"/>
        <v>IGF</v>
      </c>
      <c r="I9529" t="str">
        <f t="shared" si="9783"/>
        <v>Índice de Gestión Financiera</v>
      </c>
      <c r="J9529" t="str">
        <f t="shared" si="9783"/>
        <v>05-02</v>
      </c>
      <c r="K9529" t="str">
        <f t="shared" si="9783"/>
        <v xml:space="preserve">Ingresos propios por habitante -sin regalías- </v>
      </c>
      <c r="L9529" s="150">
        <f>+VLOOKUP($E9529,IGF_2018!$B$8:$Z$347,6,0)</f>
        <v>0.12983918740949615</v>
      </c>
      <c r="M9529" s="142" t="str">
        <f>+VLOOKUP($E9529,IGF_2018!$B$8:$Z$347,7,0)</f>
        <v>Bajo</v>
      </c>
    </row>
    <row r="9530" spans="1:13" x14ac:dyDescent="0.3">
      <c r="A9530" s="139">
        <f t="shared" si="9769"/>
        <v>251</v>
      </c>
      <c r="B9530" s="148">
        <f t="shared" si="9771"/>
        <v>24</v>
      </c>
      <c r="D9530" s="149" t="str">
        <f>+VLOOKUP($A9530,mUNICIPIOS!$B$4:$F$343,2,0)</f>
        <v>Baja Verapaz</v>
      </c>
      <c r="E9530" s="149">
        <f>+VLOOKUP($A9530,mUNICIPIOS!$B$4:$F$343,3,0)</f>
        <v>1501</v>
      </c>
      <c r="F9530" s="149" t="str">
        <f>+VLOOKUP($A9530,mUNICIPIOS!$B$4:$F$343,4,0)</f>
        <v>Salamá</v>
      </c>
      <c r="G9530" s="139" t="str">
        <f t="shared" ref="G9530:K9530" si="9784">+G9492</f>
        <v>05</v>
      </c>
      <c r="H9530" t="str">
        <f t="shared" si="9784"/>
        <v>IGF</v>
      </c>
      <c r="I9530" t="str">
        <f t="shared" si="9784"/>
        <v>Índice de Gestión Financiera</v>
      </c>
      <c r="J9530" t="str">
        <f t="shared" si="9784"/>
        <v>05-03</v>
      </c>
      <c r="K9530" t="str">
        <f t="shared" si="9784"/>
        <v>Ingresos del IUSI en relación a los ingresos propios -sin regalías-</v>
      </c>
      <c r="L9530" s="150">
        <f>+VLOOKUP($E9530,IGF_2018!$B$8:$Z$347,9,0)</f>
        <v>0.22910853289312114</v>
      </c>
      <c r="M9530" s="142" t="str">
        <f>+VLOOKUP($E9530,IGF_2018!$B$8:$Z$347,10,0)</f>
        <v>Medio bajo</v>
      </c>
    </row>
    <row r="9531" spans="1:13" x14ac:dyDescent="0.3">
      <c r="A9531" s="139">
        <f t="shared" si="9769"/>
        <v>251</v>
      </c>
      <c r="B9531" s="148">
        <f t="shared" si="9771"/>
        <v>25</v>
      </c>
      <c r="D9531" s="149" t="str">
        <f>+VLOOKUP($A9531,mUNICIPIOS!$B$4:$F$343,2,0)</f>
        <v>Baja Verapaz</v>
      </c>
      <c r="E9531" s="149">
        <f>+VLOOKUP($A9531,mUNICIPIOS!$B$4:$F$343,3,0)</f>
        <v>1501</v>
      </c>
      <c r="F9531" s="149" t="str">
        <f>+VLOOKUP($A9531,mUNICIPIOS!$B$4:$F$343,4,0)</f>
        <v>Salamá</v>
      </c>
      <c r="G9531" s="139" t="str">
        <f t="shared" ref="G9531:K9531" si="9785">+G9493</f>
        <v>05</v>
      </c>
      <c r="H9531" t="str">
        <f t="shared" si="9785"/>
        <v>IGF</v>
      </c>
      <c r="I9531" t="str">
        <f t="shared" si="9785"/>
        <v>Índice de Gestión Financiera</v>
      </c>
      <c r="J9531" t="str">
        <f t="shared" si="9785"/>
        <v>05-04</v>
      </c>
      <c r="K9531" t="str">
        <f t="shared" si="9785"/>
        <v>Inversión anual en capital fijo por habitante</v>
      </c>
      <c r="L9531" s="150">
        <f>+VLOOKUP($E9531,IGF_2018!$B$8:$Z$347,12,0)</f>
        <v>2.4840998056516697E-2</v>
      </c>
      <c r="M9531" s="142" t="str">
        <f>+VLOOKUP($E9531,IGF_2018!$B$8:$Z$347,13,0)</f>
        <v>Bajo</v>
      </c>
    </row>
    <row r="9532" spans="1:13" x14ac:dyDescent="0.3">
      <c r="A9532" s="139">
        <f t="shared" si="9769"/>
        <v>251</v>
      </c>
      <c r="B9532" s="148">
        <f t="shared" si="9771"/>
        <v>26</v>
      </c>
      <c r="D9532" s="149" t="str">
        <f>+VLOOKUP($A9532,mUNICIPIOS!$B$4:$F$343,2,0)</f>
        <v>Baja Verapaz</v>
      </c>
      <c r="E9532" s="149">
        <f>+VLOOKUP($A9532,mUNICIPIOS!$B$4:$F$343,3,0)</f>
        <v>1501</v>
      </c>
      <c r="F9532" s="149" t="str">
        <f>+VLOOKUP($A9532,mUNICIPIOS!$B$4:$F$343,4,0)</f>
        <v>Salamá</v>
      </c>
      <c r="G9532" s="139" t="str">
        <f t="shared" ref="G9532:K9532" si="9786">+G9494</f>
        <v>05</v>
      </c>
      <c r="H9532" t="str">
        <f t="shared" si="9786"/>
        <v>IGF</v>
      </c>
      <c r="I9532" t="str">
        <f t="shared" si="9786"/>
        <v>Índice de Gestión Financiera</v>
      </c>
      <c r="J9532" t="str">
        <f t="shared" si="9786"/>
        <v>05-05</v>
      </c>
      <c r="K9532" t="str">
        <f t="shared" si="9786"/>
        <v>Inversión anual en capital fijo con recursos percibidos por ingresos propios</v>
      </c>
      <c r="L9532" s="150">
        <f>+VLOOKUP($E9532,IGF_2018!$B$8:$Z$347,15,0)</f>
        <v>0.18072817659076679</v>
      </c>
      <c r="M9532" s="142" t="str">
        <f>+VLOOKUP($E9532,IGF_2018!$B$8:$Z$347,16,0)</f>
        <v>Bajo</v>
      </c>
    </row>
    <row r="9533" spans="1:13" x14ac:dyDescent="0.3">
      <c r="A9533" s="139">
        <f t="shared" si="9769"/>
        <v>251</v>
      </c>
      <c r="B9533" s="148">
        <f t="shared" si="9771"/>
        <v>27</v>
      </c>
      <c r="D9533" s="149" t="str">
        <f>+VLOOKUP($A9533,mUNICIPIOS!$B$4:$F$343,2,0)</f>
        <v>Baja Verapaz</v>
      </c>
      <c r="E9533" s="149">
        <f>+VLOOKUP($A9533,mUNICIPIOS!$B$4:$F$343,3,0)</f>
        <v>1501</v>
      </c>
      <c r="F9533" s="149" t="str">
        <f>+VLOOKUP($A9533,mUNICIPIOS!$B$4:$F$343,4,0)</f>
        <v>Salamá</v>
      </c>
      <c r="G9533" s="139" t="str">
        <f t="shared" ref="G9533:K9533" si="9787">+G9495</f>
        <v>05</v>
      </c>
      <c r="H9533" t="str">
        <f t="shared" si="9787"/>
        <v>IGF</v>
      </c>
      <c r="I9533" t="str">
        <f t="shared" si="9787"/>
        <v>Índice de Gestión Financiera</v>
      </c>
      <c r="J9533" t="str">
        <f t="shared" si="9787"/>
        <v>05-06</v>
      </c>
      <c r="K9533" t="str">
        <f t="shared" si="9787"/>
        <v xml:space="preserve">Inversión anual en capital fijo con recursos percibidos por transferencias del Gobierno Central </v>
      </c>
      <c r="L9533" s="150">
        <f>+VLOOKUP($E9533,IGF_2018!$B$8:$Z$347,18,0)</f>
        <v>0.13560973782753702</v>
      </c>
      <c r="M9533" s="142" t="str">
        <f>+VLOOKUP($E9533,IGF_2018!$B$8:$Z$347,19,0)</f>
        <v>Bajo</v>
      </c>
    </row>
    <row r="9534" spans="1:13" x14ac:dyDescent="0.3">
      <c r="A9534" s="139">
        <f t="shared" si="9769"/>
        <v>251</v>
      </c>
      <c r="B9534" s="148">
        <f t="shared" si="9771"/>
        <v>28</v>
      </c>
      <c r="D9534" s="149" t="str">
        <f>+VLOOKUP($A9534,mUNICIPIOS!$B$4:$F$343,2,0)</f>
        <v>Baja Verapaz</v>
      </c>
      <c r="E9534" s="149">
        <f>+VLOOKUP($A9534,mUNICIPIOS!$B$4:$F$343,3,0)</f>
        <v>1501</v>
      </c>
      <c r="F9534" s="149" t="str">
        <f>+VLOOKUP($A9534,mUNICIPIOS!$B$4:$F$343,4,0)</f>
        <v>Salamá</v>
      </c>
      <c r="G9534" s="139" t="str">
        <f t="shared" ref="G9534:K9534" si="9788">+G9496</f>
        <v>05</v>
      </c>
      <c r="H9534" t="str">
        <f t="shared" si="9788"/>
        <v>IGF</v>
      </c>
      <c r="I9534" t="str">
        <f t="shared" si="9788"/>
        <v>Índice de Gestión Financiera</v>
      </c>
      <c r="J9534" t="str">
        <f t="shared" si="9788"/>
        <v>05-07</v>
      </c>
      <c r="K9534" t="str">
        <f t="shared" si="9788"/>
        <v>Financiamiento por endeudamiento municipal</v>
      </c>
      <c r="L9534" s="150">
        <f>+VLOOKUP($E9534,IGF_2018!$B$8:$Z$347,21,0)</f>
        <v>1</v>
      </c>
      <c r="M9534" s="142" t="str">
        <f>+VLOOKUP($E9534,IGF_2018!$B$8:$Z$347,22,0)</f>
        <v>Alto</v>
      </c>
    </row>
    <row r="9535" spans="1:13" x14ac:dyDescent="0.3">
      <c r="A9535" s="139">
        <f t="shared" si="9769"/>
        <v>251</v>
      </c>
      <c r="B9535" s="148">
        <f t="shared" si="9771"/>
        <v>29</v>
      </c>
      <c r="D9535" s="149" t="str">
        <f>+VLOOKUP($A9535,mUNICIPIOS!$B$4:$F$343,2,0)</f>
        <v>Baja Verapaz</v>
      </c>
      <c r="E9535" s="149">
        <f>+VLOOKUP($A9535,mUNICIPIOS!$B$4:$F$343,3,0)</f>
        <v>1501</v>
      </c>
      <c r="F9535" s="149" t="str">
        <f>+VLOOKUP($A9535,mUNICIPIOS!$B$4:$F$343,4,0)</f>
        <v>Salamá</v>
      </c>
      <c r="G9535" s="139" t="str">
        <f t="shared" ref="G9535:K9535" si="9789">+G9497</f>
        <v>05</v>
      </c>
      <c r="H9535" t="str">
        <f t="shared" si="9789"/>
        <v>IGF</v>
      </c>
      <c r="I9535" t="str">
        <f t="shared" si="9789"/>
        <v>Índice de Gestión Financiera</v>
      </c>
      <c r="J9535" t="str">
        <f t="shared" si="9789"/>
        <v>INDICE</v>
      </c>
      <c r="K9535">
        <f t="shared" si="9789"/>
        <v>0</v>
      </c>
      <c r="L9535" s="150">
        <f>+VLOOKUP($E9535,IGF_2018!$B$8:$Z$347,24,0)</f>
        <v>0.34494129361440101</v>
      </c>
      <c r="M9535" s="142" t="str">
        <f>+VLOOKUP($E9535,IGF_2018!$B$8:$Z$347,25,0)</f>
        <v>Medio bajo</v>
      </c>
    </row>
    <row r="9536" spans="1:13" x14ac:dyDescent="0.3">
      <c r="A9536" s="139">
        <f t="shared" si="9769"/>
        <v>251</v>
      </c>
      <c r="B9536" s="148">
        <f t="shared" si="9771"/>
        <v>30</v>
      </c>
      <c r="D9536" s="149" t="str">
        <f>+VLOOKUP($A9536,mUNICIPIOS!$B$4:$F$343,2,0)</f>
        <v>Baja Verapaz</v>
      </c>
      <c r="E9536" s="149">
        <f>+VLOOKUP($A9536,mUNICIPIOS!$B$4:$F$343,3,0)</f>
        <v>1501</v>
      </c>
      <c r="F9536" s="149" t="str">
        <f>+VLOOKUP($A9536,mUNICIPIOS!$B$4:$F$343,4,0)</f>
        <v>Salamá</v>
      </c>
      <c r="G9536" s="139" t="str">
        <f t="shared" ref="G9536:K9536" si="9790">+G9498</f>
        <v>06</v>
      </c>
      <c r="H9536" t="str">
        <f t="shared" si="9790"/>
        <v>IGE</v>
      </c>
      <c r="I9536" t="str">
        <f t="shared" si="9790"/>
        <v>Índice de Gestión Estratégica</v>
      </c>
      <c r="J9536" t="str">
        <f t="shared" si="9790"/>
        <v>06-01</v>
      </c>
      <c r="K9536" t="str">
        <f t="shared" si="9790"/>
        <v>Ejecución del Plan Operativo Anual  (POA)</v>
      </c>
      <c r="L9536" s="150">
        <f>+VLOOKUP($E9536,IGE_2018!$B$8:$Z$347,3,0)</f>
        <v>0.64999999999999991</v>
      </c>
      <c r="M9536" s="142" t="str">
        <f>+VLOOKUP($E9536,IGE_2018!$B$8:$Z$347,4,0)</f>
        <v>Medio alto</v>
      </c>
    </row>
    <row r="9537" spans="1:13" x14ac:dyDescent="0.3">
      <c r="A9537" s="139">
        <f t="shared" si="9769"/>
        <v>251</v>
      </c>
      <c r="B9537" s="148">
        <f t="shared" si="9771"/>
        <v>31</v>
      </c>
      <c r="D9537" s="149" t="str">
        <f>+VLOOKUP($A9537,mUNICIPIOS!$B$4:$F$343,2,0)</f>
        <v>Baja Verapaz</v>
      </c>
      <c r="E9537" s="149">
        <f>+VLOOKUP($A9537,mUNICIPIOS!$B$4:$F$343,3,0)</f>
        <v>1501</v>
      </c>
      <c r="F9537" s="149" t="str">
        <f>+VLOOKUP($A9537,mUNICIPIOS!$B$4:$F$343,4,0)</f>
        <v>Salamá</v>
      </c>
      <c r="G9537" s="139" t="str">
        <f t="shared" ref="G9537:K9537" si="9791">+G9499</f>
        <v>06</v>
      </c>
      <c r="H9537" t="str">
        <f t="shared" si="9791"/>
        <v>IGE</v>
      </c>
      <c r="I9537" t="str">
        <f t="shared" si="9791"/>
        <v>Índice de Gestión Estratégica</v>
      </c>
      <c r="J9537" t="str">
        <f t="shared" si="9791"/>
        <v>06-02</v>
      </c>
      <c r="K9537" t="str">
        <f t="shared" si="9791"/>
        <v>Relación Plan de Desarrollo Municipal y Ordenamiento Territorial (PDM-OT) - Plan Estratégico Institucional (PEI) - Plan Operativo Multianual (POM) - Plan Operativo Anual (POA)</v>
      </c>
      <c r="L9537" s="150">
        <f>+VLOOKUP($E9537,IGE_2018!$B$8:$Z$347,6,0)</f>
        <v>0.95000000000000007</v>
      </c>
      <c r="M9537" s="142" t="str">
        <f>+VLOOKUP($E9537,IGE_2018!$B$8:$Z$347,7,0)</f>
        <v>Alto</v>
      </c>
    </row>
    <row r="9538" spans="1:13" x14ac:dyDescent="0.3">
      <c r="A9538" s="139">
        <f t="shared" si="9769"/>
        <v>251</v>
      </c>
      <c r="B9538" s="148">
        <f t="shared" si="9771"/>
        <v>32</v>
      </c>
      <c r="D9538" s="149" t="str">
        <f>+VLOOKUP($A9538,mUNICIPIOS!$B$4:$F$343,2,0)</f>
        <v>Baja Verapaz</v>
      </c>
      <c r="E9538" s="149">
        <f>+VLOOKUP($A9538,mUNICIPIOS!$B$4:$F$343,3,0)</f>
        <v>1501</v>
      </c>
      <c r="F9538" s="149" t="str">
        <f>+VLOOKUP($A9538,mUNICIPIOS!$B$4:$F$343,4,0)</f>
        <v>Salamá</v>
      </c>
      <c r="G9538" s="139" t="str">
        <f t="shared" ref="G9538:K9538" si="9792">+G9500</f>
        <v>06</v>
      </c>
      <c r="H9538" t="str">
        <f t="shared" si="9792"/>
        <v>IGE</v>
      </c>
      <c r="I9538" t="str">
        <f t="shared" si="9792"/>
        <v>Índice de Gestión Estratégica</v>
      </c>
      <c r="J9538" t="str">
        <f t="shared" si="9792"/>
        <v>06-03</v>
      </c>
      <c r="K9538" t="str">
        <f t="shared" si="9792"/>
        <v>Presupuesto de egresos relacionado a competencias municipales que responden a prioridades nacionales de desarrollo.</v>
      </c>
      <c r="L9538" s="150">
        <f>+VLOOKUP($E9538,IGE_2018!$B$8:$Z$347,9,0)</f>
        <v>0.22544949593465413</v>
      </c>
      <c r="M9538" s="142" t="str">
        <f>+VLOOKUP($E9538,IGE_2018!$B$8:$Z$347,10,0)</f>
        <v>Medio bajo</v>
      </c>
    </row>
    <row r="9539" spans="1:13" x14ac:dyDescent="0.3">
      <c r="A9539" s="139">
        <f t="shared" si="9769"/>
        <v>251</v>
      </c>
      <c r="B9539" s="148">
        <f t="shared" si="9771"/>
        <v>33</v>
      </c>
      <c r="D9539" s="149" t="str">
        <f>+VLOOKUP($A9539,mUNICIPIOS!$B$4:$F$343,2,0)</f>
        <v>Baja Verapaz</v>
      </c>
      <c r="E9539" s="149">
        <f>+VLOOKUP($A9539,mUNICIPIOS!$B$4:$F$343,3,0)</f>
        <v>1501</v>
      </c>
      <c r="F9539" s="149" t="str">
        <f>+VLOOKUP($A9539,mUNICIPIOS!$B$4:$F$343,4,0)</f>
        <v>Salamá</v>
      </c>
      <c r="G9539" s="139" t="str">
        <f t="shared" ref="G9539:K9539" si="9793">+G9501</f>
        <v>06</v>
      </c>
      <c r="H9539" t="str">
        <f t="shared" si="9793"/>
        <v>IGE</v>
      </c>
      <c r="I9539" t="str">
        <f t="shared" si="9793"/>
        <v>Índice de Gestión Estratégica</v>
      </c>
      <c r="J9539" t="str">
        <f t="shared" si="9793"/>
        <v>06-04</v>
      </c>
      <c r="K9539" t="str">
        <f t="shared" si="9793"/>
        <v>Institucionalización de la gestión ordenada del territorio</v>
      </c>
      <c r="L9539" s="150">
        <f>+VLOOKUP($E9539,IGE_2018!$B$8:$Z$347,12,0)</f>
        <v>0.95000000000000007</v>
      </c>
      <c r="M9539" s="142" t="str">
        <f>+VLOOKUP($E9539,IGE_2018!$B$8:$Z$347,13,0)</f>
        <v>Alto</v>
      </c>
    </row>
    <row r="9540" spans="1:13" x14ac:dyDescent="0.3">
      <c r="A9540" s="139">
        <f t="shared" si="9769"/>
        <v>251</v>
      </c>
      <c r="B9540" s="148">
        <f t="shared" si="9771"/>
        <v>34</v>
      </c>
      <c r="D9540" s="149" t="str">
        <f>+VLOOKUP($A9540,mUNICIPIOS!$B$4:$F$343,2,0)</f>
        <v>Baja Verapaz</v>
      </c>
      <c r="E9540" s="149">
        <f>+VLOOKUP($A9540,mUNICIPIOS!$B$4:$F$343,3,0)</f>
        <v>1501</v>
      </c>
      <c r="F9540" s="149" t="str">
        <f>+VLOOKUP($A9540,mUNICIPIOS!$B$4:$F$343,4,0)</f>
        <v>Salamá</v>
      </c>
      <c r="G9540" s="139" t="str">
        <f t="shared" ref="G9540:K9540" si="9794">+G9502</f>
        <v>06</v>
      </c>
      <c r="H9540" t="str">
        <f t="shared" si="9794"/>
        <v>IGE</v>
      </c>
      <c r="I9540" t="str">
        <f t="shared" si="9794"/>
        <v>Índice de Gestión Estratégica</v>
      </c>
      <c r="J9540" t="str">
        <f t="shared" si="9794"/>
        <v>06-05</v>
      </c>
      <c r="K9540" t="str">
        <f t="shared" si="9794"/>
        <v>Acciones para la gestión ordenada del territorio</v>
      </c>
      <c r="L9540" s="150">
        <f>+VLOOKUP($E9540,IGE_2018!$B$8:$Z$347,15,0)</f>
        <v>0.9600000000000003</v>
      </c>
      <c r="M9540" s="142" t="str">
        <f>+VLOOKUP($E9540,IGE_2018!$B$8:$Z$347,16,0)</f>
        <v>Alto</v>
      </c>
    </row>
    <row r="9541" spans="1:13" x14ac:dyDescent="0.3">
      <c r="A9541" s="139">
        <f t="shared" si="9769"/>
        <v>251</v>
      </c>
      <c r="B9541" s="148">
        <f t="shared" si="9771"/>
        <v>35</v>
      </c>
      <c r="D9541" s="149" t="str">
        <f>+VLOOKUP($A9541,mUNICIPIOS!$B$4:$F$343,2,0)</f>
        <v>Baja Verapaz</v>
      </c>
      <c r="E9541" s="149">
        <f>+VLOOKUP($A9541,mUNICIPIOS!$B$4:$F$343,3,0)</f>
        <v>1501</v>
      </c>
      <c r="F9541" s="149" t="str">
        <f>+VLOOKUP($A9541,mUNICIPIOS!$B$4:$F$343,4,0)</f>
        <v>Salamá</v>
      </c>
      <c r="G9541" s="139" t="str">
        <f t="shared" ref="G9541:K9541" si="9795">+G9503</f>
        <v>06</v>
      </c>
      <c r="H9541" t="str">
        <f t="shared" si="9795"/>
        <v>IGE</v>
      </c>
      <c r="I9541" t="str">
        <f t="shared" si="9795"/>
        <v>Índice de Gestión Estratégica</v>
      </c>
      <c r="J9541" t="str">
        <f t="shared" si="9795"/>
        <v>06-06</v>
      </c>
      <c r="K9541" t="str">
        <f t="shared" si="9795"/>
        <v>Gestión de riesgo en la formulación de proyectos derivados de la planificación operativa anual</v>
      </c>
      <c r="L9541" s="150">
        <f>+VLOOKUP($E9541,IGE_2018!$B$8:$Z$347,18,0)</f>
        <v>0.3</v>
      </c>
      <c r="M9541" s="142" t="str">
        <f>+VLOOKUP($E9541,IGE_2018!$B$8:$Z$347,19,0)</f>
        <v>Medio bajo</v>
      </c>
    </row>
    <row r="9542" spans="1:13" x14ac:dyDescent="0.3">
      <c r="A9542" s="139">
        <f t="shared" si="9769"/>
        <v>251</v>
      </c>
      <c r="B9542" s="148">
        <f t="shared" si="9771"/>
        <v>36</v>
      </c>
      <c r="D9542" s="149" t="str">
        <f>+VLOOKUP($A9542,mUNICIPIOS!$B$4:$F$343,2,0)</f>
        <v>Baja Verapaz</v>
      </c>
      <c r="E9542" s="149">
        <f>+VLOOKUP($A9542,mUNICIPIOS!$B$4:$F$343,3,0)</f>
        <v>1501</v>
      </c>
      <c r="F9542" s="149" t="str">
        <f>+VLOOKUP($A9542,mUNICIPIOS!$B$4:$F$343,4,0)</f>
        <v>Salamá</v>
      </c>
      <c r="G9542" s="139" t="str">
        <f t="shared" ref="G9542:K9542" si="9796">+G9504</f>
        <v>06</v>
      </c>
      <c r="H9542" t="str">
        <f t="shared" si="9796"/>
        <v>IGE</v>
      </c>
      <c r="I9542" t="str">
        <f t="shared" si="9796"/>
        <v>Índice de Gestión Estratégica</v>
      </c>
      <c r="J9542" t="str">
        <f t="shared" si="9796"/>
        <v>06-07</v>
      </c>
      <c r="K9542" t="str">
        <f t="shared" si="9796"/>
        <v>Ingresos por servicios ambientales en relación a los ingresos propios sin regalías</v>
      </c>
      <c r="L9542" s="150">
        <f>+VLOOKUP($E9542,IGE_2018!$B$8:$Z$347,21,0)</f>
        <v>0.2443547900615621</v>
      </c>
      <c r="M9542" s="142" t="str">
        <f>+VLOOKUP($E9542,IGE_2018!$B$8:$Z$347,22,0)</f>
        <v>Medio bajo</v>
      </c>
    </row>
    <row r="9543" spans="1:13" x14ac:dyDescent="0.3">
      <c r="A9543" s="139">
        <f t="shared" si="9769"/>
        <v>251</v>
      </c>
      <c r="B9543" s="148">
        <f t="shared" si="9771"/>
        <v>37</v>
      </c>
      <c r="D9543" s="149" t="str">
        <f>+VLOOKUP($A9543,mUNICIPIOS!$B$4:$F$343,2,0)</f>
        <v>Baja Verapaz</v>
      </c>
      <c r="E9543" s="149">
        <f>+VLOOKUP($A9543,mUNICIPIOS!$B$4:$F$343,3,0)</f>
        <v>1501</v>
      </c>
      <c r="F9543" s="149" t="str">
        <f>+VLOOKUP($A9543,mUNICIPIOS!$B$4:$F$343,4,0)</f>
        <v>Salamá</v>
      </c>
      <c r="G9543" s="139" t="str">
        <f t="shared" ref="G9543:K9543" si="9797">+G9505</f>
        <v>06</v>
      </c>
      <c r="H9543" t="str">
        <f t="shared" si="9797"/>
        <v>IGE</v>
      </c>
      <c r="I9543" t="str">
        <f t="shared" si="9797"/>
        <v>Índice de Gestión Estratégica</v>
      </c>
      <c r="J9543" t="str">
        <f t="shared" si="9797"/>
        <v>INDICE</v>
      </c>
      <c r="K9543">
        <f t="shared" si="9797"/>
        <v>0</v>
      </c>
      <c r="L9543" s="150">
        <f>+VLOOKUP($E9543,IGE_2018!$B$8:$Z$347,24,0)</f>
        <v>0.58979785298981979</v>
      </c>
      <c r="M9543" s="142" t="str">
        <f>+VLOOKUP($E9543,IGE_2018!$B$8:$Z$347,25,0)</f>
        <v>Medio</v>
      </c>
    </row>
    <row r="9544" spans="1:13" x14ac:dyDescent="0.3">
      <c r="A9544" s="139">
        <f t="shared" si="9769"/>
        <v>251</v>
      </c>
      <c r="B9544" s="148">
        <f t="shared" si="9771"/>
        <v>38</v>
      </c>
      <c r="D9544" s="149" t="str">
        <f>+VLOOKUP($A9544,mUNICIPIOS!$B$4:$F$343,2,0)</f>
        <v>Baja Verapaz</v>
      </c>
      <c r="E9544" s="149">
        <f>+VLOOKUP($A9544,mUNICIPIOS!$B$4:$F$343,3,0)</f>
        <v>1501</v>
      </c>
      <c r="F9544" s="149" t="str">
        <f>+VLOOKUP($A9544,mUNICIPIOS!$B$4:$F$343,4,0)</f>
        <v>Salamá</v>
      </c>
      <c r="G9544" s="139" t="str">
        <f t="shared" ref="G9544:K9544" si="9798">+G9506</f>
        <v>RANKING</v>
      </c>
      <c r="H9544" t="str">
        <f t="shared" si="9798"/>
        <v>RGM</v>
      </c>
      <c r="I9544" t="str">
        <f t="shared" si="9798"/>
        <v>Ranking de la Gestión Municipal 2018</v>
      </c>
      <c r="J9544" t="str">
        <f t="shared" si="9798"/>
        <v>RANKING</v>
      </c>
      <c r="K9544">
        <f t="shared" si="9798"/>
        <v>0</v>
      </c>
      <c r="L9544" s="151">
        <f>+VLOOKUP($E9544,Resultados_generales!$C$8:$AE$347,27,0)</f>
        <v>0.62525415409498586</v>
      </c>
      <c r="M9544" t="str">
        <f>+VLOOKUP($E9544,Resultados_generales!$C$8:$AE$347,28,0)</f>
        <v>Medio alto</v>
      </c>
    </row>
    <row r="9545" spans="1:13" x14ac:dyDescent="0.3">
      <c r="A9545" s="139">
        <f t="shared" si="9769"/>
        <v>252</v>
      </c>
      <c r="B9545" s="148">
        <f t="shared" si="9771"/>
        <v>1</v>
      </c>
      <c r="D9545" s="149" t="str">
        <f>+VLOOKUP($A9545,mUNICIPIOS!$B$4:$F$343,2,0)</f>
        <v>Baja Verapaz</v>
      </c>
      <c r="E9545" s="149">
        <f>+VLOOKUP($A9545,mUNICIPIOS!$B$4:$F$343,3,0)</f>
        <v>1502</v>
      </c>
      <c r="F9545" s="149" t="str">
        <f>+VLOOKUP($A9545,mUNICIPIOS!$B$4:$F$343,4,0)</f>
        <v>San Miguel Chicaj</v>
      </c>
      <c r="G9545" s="139" t="str">
        <f t="shared" ref="G9545:K9545" si="9799">+G9507</f>
        <v>01</v>
      </c>
      <c r="H9545" t="str">
        <f t="shared" si="9799"/>
        <v>IPC</v>
      </c>
      <c r="I9545" t="str">
        <f t="shared" si="9799"/>
        <v>Índice de Participación Ciudadana</v>
      </c>
      <c r="J9545" t="str">
        <f t="shared" si="9799"/>
        <v>01-01</v>
      </c>
      <c r="K9545" t="str">
        <f t="shared" si="9799"/>
        <v>Número de reuniones del COMUDE en el año de la medición.</v>
      </c>
      <c r="L9545" s="150">
        <f>+VLOOKUP($E9545,IPC_2018!$B$8:$T$347,3,0)</f>
        <v>0.41666666666666669</v>
      </c>
      <c r="M9545" s="142" t="str">
        <f>+VLOOKUP($E9545,IPC_2018!$B$8:$T$347,4,0)</f>
        <v>Medio</v>
      </c>
    </row>
    <row r="9546" spans="1:13" x14ac:dyDescent="0.3">
      <c r="A9546" s="139">
        <f t="shared" si="9769"/>
        <v>252</v>
      </c>
      <c r="B9546" s="148">
        <f t="shared" si="9771"/>
        <v>2</v>
      </c>
      <c r="D9546" s="149" t="str">
        <f>+VLOOKUP($A9546,mUNICIPIOS!$B$4:$F$343,2,0)</f>
        <v>Baja Verapaz</v>
      </c>
      <c r="E9546" s="149">
        <f>+VLOOKUP($A9546,mUNICIPIOS!$B$4:$F$343,3,0)</f>
        <v>1502</v>
      </c>
      <c r="F9546" s="149" t="str">
        <f>+VLOOKUP($A9546,mUNICIPIOS!$B$4:$F$343,4,0)</f>
        <v>San Miguel Chicaj</v>
      </c>
      <c r="G9546" s="139" t="str">
        <f t="shared" ref="G9546:K9546" si="9800">+G9508</f>
        <v>01</v>
      </c>
      <c r="H9546" t="str">
        <f t="shared" si="9800"/>
        <v>IPC</v>
      </c>
      <c r="I9546" t="str">
        <f t="shared" si="9800"/>
        <v>Índice de Participación Ciudadana</v>
      </c>
      <c r="J9546" t="str">
        <f t="shared" si="9800"/>
        <v>01-02</v>
      </c>
      <c r="K9546" t="str">
        <f t="shared" si="9800"/>
        <v>Participación de Alcaldes, Concejales y Síndicos determinados o designados en el COMUDE</v>
      </c>
      <c r="L9546" s="150">
        <f>+VLOOKUP($E9546,IPC_2018!$B$8:$T$347,6,0)</f>
        <v>0.4</v>
      </c>
      <c r="M9546" s="142" t="str">
        <f>+VLOOKUP($E9546,IPC_2018!$B$8:$T$347,7,0)</f>
        <v>Medio bajo</v>
      </c>
    </row>
    <row r="9547" spans="1:13" x14ac:dyDescent="0.3">
      <c r="A9547" s="139">
        <f t="shared" si="9769"/>
        <v>252</v>
      </c>
      <c r="B9547" s="148">
        <f t="shared" si="9771"/>
        <v>3</v>
      </c>
      <c r="D9547" s="149" t="str">
        <f>+VLOOKUP($A9547,mUNICIPIOS!$B$4:$F$343,2,0)</f>
        <v>Baja Verapaz</v>
      </c>
      <c r="E9547" s="149">
        <f>+VLOOKUP($A9547,mUNICIPIOS!$B$4:$F$343,3,0)</f>
        <v>1502</v>
      </c>
      <c r="F9547" s="149" t="str">
        <f>+VLOOKUP($A9547,mUNICIPIOS!$B$4:$F$343,4,0)</f>
        <v>San Miguel Chicaj</v>
      </c>
      <c r="G9547" s="139" t="str">
        <f t="shared" ref="G9547:K9547" si="9801">+G9509</f>
        <v>01</v>
      </c>
      <c r="H9547" t="str">
        <f t="shared" si="9801"/>
        <v>IPC</v>
      </c>
      <c r="I9547" t="str">
        <f t="shared" si="9801"/>
        <v>Índice de Participación Ciudadana</v>
      </c>
      <c r="J9547" t="str">
        <f t="shared" si="9801"/>
        <v>01-03</v>
      </c>
      <c r="K9547" t="str">
        <f t="shared" si="9801"/>
        <v>Participación  de organizaciones de jóvenes, mujeres, pueblos mayas, xincas, garífunas, y otras organizaciones en el Comude</v>
      </c>
      <c r="L9547" s="150">
        <f>+VLOOKUP($E9547,IPC_2018!$B$8:$T$347,9,0)</f>
        <v>0</v>
      </c>
      <c r="M9547" s="142" t="str">
        <f>+VLOOKUP($E9547,IPC_2018!$B$8:$T$347,10,0)</f>
        <v>Bajo</v>
      </c>
    </row>
    <row r="9548" spans="1:13" x14ac:dyDescent="0.3">
      <c r="A9548" s="139">
        <f t="shared" si="9769"/>
        <v>252</v>
      </c>
      <c r="B9548" s="148">
        <f t="shared" si="9771"/>
        <v>4</v>
      </c>
      <c r="D9548" s="149" t="str">
        <f>+VLOOKUP($A9548,mUNICIPIOS!$B$4:$F$343,2,0)</f>
        <v>Baja Verapaz</v>
      </c>
      <c r="E9548" s="149">
        <f>+VLOOKUP($A9548,mUNICIPIOS!$B$4:$F$343,3,0)</f>
        <v>1502</v>
      </c>
      <c r="F9548" s="149" t="str">
        <f>+VLOOKUP($A9548,mUNICIPIOS!$B$4:$F$343,4,0)</f>
        <v>San Miguel Chicaj</v>
      </c>
      <c r="G9548" s="139" t="str">
        <f t="shared" ref="G9548:K9548" si="9802">+G9510</f>
        <v>01</v>
      </c>
      <c r="H9548" t="str">
        <f t="shared" si="9802"/>
        <v>IPC</v>
      </c>
      <c r="I9548" t="str">
        <f t="shared" si="9802"/>
        <v>Índice de Participación Ciudadana</v>
      </c>
      <c r="J9548" t="str">
        <f t="shared" si="9802"/>
        <v>01-04</v>
      </c>
      <c r="K9548" t="str">
        <f t="shared" si="9802"/>
        <v>Representatividad territorial del Comude.</v>
      </c>
      <c r="L9548" s="150">
        <f>+VLOOKUP($E9548,IPC_2018!$B$8:$T$347,12,0)</f>
        <v>0</v>
      </c>
      <c r="M9548" s="142" t="str">
        <f>+VLOOKUP($E9548,IPC_2018!$B$8:$T$347,13,0)</f>
        <v>Bajo</v>
      </c>
    </row>
    <row r="9549" spans="1:13" x14ac:dyDescent="0.3">
      <c r="A9549" s="139">
        <f t="shared" si="9769"/>
        <v>252</v>
      </c>
      <c r="B9549" s="148">
        <f t="shared" si="9771"/>
        <v>5</v>
      </c>
      <c r="D9549" s="149" t="str">
        <f>+VLOOKUP($A9549,mUNICIPIOS!$B$4:$F$343,2,0)</f>
        <v>Baja Verapaz</v>
      </c>
      <c r="E9549" s="149">
        <f>+VLOOKUP($A9549,mUNICIPIOS!$B$4:$F$343,3,0)</f>
        <v>1502</v>
      </c>
      <c r="F9549" s="149" t="str">
        <f>+VLOOKUP($A9549,mUNICIPIOS!$B$4:$F$343,4,0)</f>
        <v>San Miguel Chicaj</v>
      </c>
      <c r="G9549" s="139" t="str">
        <f t="shared" ref="G9549:K9549" si="9803">+G9511</f>
        <v>01</v>
      </c>
      <c r="H9549" t="str">
        <f t="shared" si="9803"/>
        <v>IPC</v>
      </c>
      <c r="I9549" t="str">
        <f t="shared" si="9803"/>
        <v>Índice de Participación Ciudadana</v>
      </c>
      <c r="J9549" t="str">
        <f t="shared" si="9803"/>
        <v>01-05</v>
      </c>
      <c r="K9549" t="str">
        <f t="shared" si="9803"/>
        <v>Funcionamiento del Comude</v>
      </c>
      <c r="L9549" s="150">
        <f>+VLOOKUP($E9549,IPC_2018!$B$8:$T$347,15,0)</f>
        <v>0.15901060076290127</v>
      </c>
      <c r="M9549" s="142" t="str">
        <f>+VLOOKUP($E9549,IPC_2018!$B$8:$T$347,16,0)</f>
        <v>Bajo</v>
      </c>
    </row>
    <row r="9550" spans="1:13" x14ac:dyDescent="0.3">
      <c r="A9550" s="139">
        <f t="shared" si="9769"/>
        <v>252</v>
      </c>
      <c r="B9550" s="148">
        <f t="shared" si="9771"/>
        <v>6</v>
      </c>
      <c r="D9550" s="149" t="str">
        <f>+VLOOKUP($A9550,mUNICIPIOS!$B$4:$F$343,2,0)</f>
        <v>Baja Verapaz</v>
      </c>
      <c r="E9550" s="149">
        <f>+VLOOKUP($A9550,mUNICIPIOS!$B$4:$F$343,3,0)</f>
        <v>1502</v>
      </c>
      <c r="F9550" s="149" t="str">
        <f>+VLOOKUP($A9550,mUNICIPIOS!$B$4:$F$343,4,0)</f>
        <v>San Miguel Chicaj</v>
      </c>
      <c r="G9550" s="139" t="str">
        <f t="shared" ref="G9550:K9550" si="9804">+G9512</f>
        <v>01</v>
      </c>
      <c r="H9550" t="str">
        <f t="shared" si="9804"/>
        <v>IPC</v>
      </c>
      <c r="I9550" t="str">
        <f t="shared" si="9804"/>
        <v>Índice de Participación Ciudadana</v>
      </c>
      <c r="J9550" t="str">
        <f t="shared" si="9804"/>
        <v>INDICE</v>
      </c>
      <c r="K9550">
        <f t="shared" si="9804"/>
        <v>0</v>
      </c>
      <c r="L9550" s="150">
        <f>+VLOOKUP($E9550,IPC_2018!$B$8:$T$347,18,0)</f>
        <v>0.25093492344776858</v>
      </c>
      <c r="M9550" s="142" t="str">
        <f>+VLOOKUP($E9550,IPC_2018!$B$8:$T$347,19,0)</f>
        <v>Medio bajo</v>
      </c>
    </row>
    <row r="9551" spans="1:13" x14ac:dyDescent="0.3">
      <c r="A9551" s="139">
        <f t="shared" si="9769"/>
        <v>252</v>
      </c>
      <c r="B9551" s="148">
        <f t="shared" si="9771"/>
        <v>7</v>
      </c>
      <c r="D9551" s="149" t="str">
        <f>+VLOOKUP($A9551,mUNICIPIOS!$B$4:$F$343,2,0)</f>
        <v>Baja Verapaz</v>
      </c>
      <c r="E9551" s="149">
        <f>+VLOOKUP($A9551,mUNICIPIOS!$B$4:$F$343,3,0)</f>
        <v>1502</v>
      </c>
      <c r="F9551" s="149" t="str">
        <f>+VLOOKUP($A9551,mUNICIPIOS!$B$4:$F$343,4,0)</f>
        <v>San Miguel Chicaj</v>
      </c>
      <c r="G9551" s="139" t="str">
        <f t="shared" ref="G9551:K9551" si="9805">+G9513</f>
        <v>02</v>
      </c>
      <c r="H9551" t="str">
        <f t="shared" si="9805"/>
        <v>IIC</v>
      </c>
      <c r="I9551" t="str">
        <f t="shared" si="9805"/>
        <v>Índice de Información a la Ciudadanía</v>
      </c>
      <c r="J9551" t="str">
        <f t="shared" si="9805"/>
        <v>02-01</v>
      </c>
      <c r="K9551" t="str">
        <f t="shared" si="9805"/>
        <v>Rendición de cuentas cuatrimestral y anual al Comude enfocadas en resultados.</v>
      </c>
      <c r="L9551" s="150">
        <f>+VLOOKUP($E9551,IIC_2018!$B$8:$Q$347,3,0)</f>
        <v>0.66666666666666674</v>
      </c>
      <c r="M9551" s="142" t="str">
        <f>+VLOOKUP($E9551,IIC_2018!$B$8:$Q$347,4,0)</f>
        <v>Medio alto</v>
      </c>
    </row>
    <row r="9552" spans="1:13" x14ac:dyDescent="0.3">
      <c r="A9552" s="139">
        <f t="shared" si="9769"/>
        <v>252</v>
      </c>
      <c r="B9552" s="148">
        <f t="shared" si="9771"/>
        <v>8</v>
      </c>
      <c r="D9552" s="149" t="str">
        <f>+VLOOKUP($A9552,mUNICIPIOS!$B$4:$F$343,2,0)</f>
        <v>Baja Verapaz</v>
      </c>
      <c r="E9552" s="149">
        <f>+VLOOKUP($A9552,mUNICIPIOS!$B$4:$F$343,3,0)</f>
        <v>1502</v>
      </c>
      <c r="F9552" s="149" t="str">
        <f>+VLOOKUP($A9552,mUNICIPIOS!$B$4:$F$343,4,0)</f>
        <v>San Miguel Chicaj</v>
      </c>
      <c r="G9552" s="139" t="str">
        <f t="shared" ref="G9552:K9552" si="9806">+G9514</f>
        <v>02</v>
      </c>
      <c r="H9552" t="str">
        <f t="shared" si="9806"/>
        <v>IIC</v>
      </c>
      <c r="I9552" t="str">
        <f t="shared" si="9806"/>
        <v>Índice de Información a la Ciudadanía</v>
      </c>
      <c r="J9552" t="str">
        <f t="shared" si="9806"/>
        <v>02-02</v>
      </c>
      <c r="K9552" t="str">
        <f t="shared" si="9806"/>
        <v>Información presupuestaria y otra información brindada a la ciudadanía disponible en medios locales de comunicación.</v>
      </c>
      <c r="L9552" s="150">
        <f>+VLOOKUP($E9552,IIC_2018!$B$8:$Q$347,6,0)</f>
        <v>1</v>
      </c>
      <c r="M9552" s="142" t="str">
        <f>+VLOOKUP($E9552,IIC_2018!$B$8:$Q$347,7,0)</f>
        <v>Alto</v>
      </c>
    </row>
    <row r="9553" spans="1:13" x14ac:dyDescent="0.3">
      <c r="A9553" s="139">
        <f t="shared" si="9769"/>
        <v>252</v>
      </c>
      <c r="B9553" s="148">
        <f t="shared" si="9771"/>
        <v>9</v>
      </c>
      <c r="D9553" s="149" t="str">
        <f>+VLOOKUP($A9553,mUNICIPIOS!$B$4:$F$343,2,0)</f>
        <v>Baja Verapaz</v>
      </c>
      <c r="E9553" s="149">
        <f>+VLOOKUP($A9553,mUNICIPIOS!$B$4:$F$343,3,0)</f>
        <v>1502</v>
      </c>
      <c r="F9553" s="149" t="str">
        <f>+VLOOKUP($A9553,mUNICIPIOS!$B$4:$F$343,4,0)</f>
        <v>San Miguel Chicaj</v>
      </c>
      <c r="G9553" s="139" t="str">
        <f t="shared" ref="G9553:K9553" si="9807">+G9515</f>
        <v>02</v>
      </c>
      <c r="H9553" t="str">
        <f t="shared" si="9807"/>
        <v>IIC</v>
      </c>
      <c r="I9553" t="str">
        <f t="shared" si="9807"/>
        <v>Índice de Información a la Ciudadanía</v>
      </c>
      <c r="J9553" t="str">
        <f t="shared" si="9807"/>
        <v>02-03</v>
      </c>
      <c r="K9553" t="str">
        <f t="shared" si="9807"/>
        <v>Información pública de oficio actualizada y disponible de acuerdo a la LAIP y uso de internet.</v>
      </c>
      <c r="L9553" s="150">
        <f>+VLOOKUP($E9553,IIC_2018!$B$8:$Q$347,9,0)</f>
        <v>0.92</v>
      </c>
      <c r="M9553" s="142" t="str">
        <f>+VLOOKUP($E9553,IIC_2018!$B$8:$Q$347,10,0)</f>
        <v>Alto</v>
      </c>
    </row>
    <row r="9554" spans="1:13" x14ac:dyDescent="0.3">
      <c r="A9554" s="139">
        <f t="shared" si="9769"/>
        <v>252</v>
      </c>
      <c r="B9554" s="148">
        <f t="shared" si="9771"/>
        <v>10</v>
      </c>
      <c r="D9554" s="149" t="str">
        <f>+VLOOKUP($A9554,mUNICIPIOS!$B$4:$F$343,2,0)</f>
        <v>Baja Verapaz</v>
      </c>
      <c r="E9554" s="149">
        <f>+VLOOKUP($A9554,mUNICIPIOS!$B$4:$F$343,3,0)</f>
        <v>1502</v>
      </c>
      <c r="F9554" s="149" t="str">
        <f>+VLOOKUP($A9554,mUNICIPIOS!$B$4:$F$343,4,0)</f>
        <v>San Miguel Chicaj</v>
      </c>
      <c r="G9554" s="139" t="str">
        <f t="shared" ref="G9554:K9554" si="9808">+G9516</f>
        <v>02</v>
      </c>
      <c r="H9554" t="str">
        <f t="shared" si="9808"/>
        <v>IIC</v>
      </c>
      <c r="I9554" t="str">
        <f t="shared" si="9808"/>
        <v>Índice de Información a la Ciudadanía</v>
      </c>
      <c r="J9554" t="str">
        <f t="shared" si="9808"/>
        <v>02-04</v>
      </c>
      <c r="K9554" t="str">
        <f t="shared" si="9808"/>
        <v>Relación del monto contratado por medio de Guate compras con el total del presupuesto de egresos vigente.</v>
      </c>
      <c r="L9554" s="150">
        <f>+VLOOKUP($E9554,IIC_2018!$B$8:$Q$347,12,0)</f>
        <v>0.4572717083291315</v>
      </c>
      <c r="M9554" s="142" t="str">
        <f>+VLOOKUP($E9554,IIC_2018!$B$8:$Q$347,13,0)</f>
        <v>Medio</v>
      </c>
    </row>
    <row r="9555" spans="1:13" x14ac:dyDescent="0.3">
      <c r="A9555" s="139">
        <f t="shared" si="9769"/>
        <v>252</v>
      </c>
      <c r="B9555" s="148">
        <f t="shared" si="9771"/>
        <v>11</v>
      </c>
      <c r="D9555" s="149" t="str">
        <f>+VLOOKUP($A9555,mUNICIPIOS!$B$4:$F$343,2,0)</f>
        <v>Baja Verapaz</v>
      </c>
      <c r="E9555" s="149">
        <f>+VLOOKUP($A9555,mUNICIPIOS!$B$4:$F$343,3,0)</f>
        <v>1502</v>
      </c>
      <c r="F9555" s="149" t="str">
        <f>+VLOOKUP($A9555,mUNICIPIOS!$B$4:$F$343,4,0)</f>
        <v>San Miguel Chicaj</v>
      </c>
      <c r="G9555" s="139" t="str">
        <f t="shared" ref="G9555:K9555" si="9809">+G9517</f>
        <v>02</v>
      </c>
      <c r="H9555" t="str">
        <f t="shared" si="9809"/>
        <v>IIC</v>
      </c>
      <c r="I9555" t="str">
        <f t="shared" si="9809"/>
        <v>Índice de Información a la Ciudadanía</v>
      </c>
      <c r="J9555" t="str">
        <f t="shared" si="9809"/>
        <v>INDICE</v>
      </c>
      <c r="K9555">
        <f t="shared" si="9809"/>
        <v>0</v>
      </c>
      <c r="L9555" s="150">
        <f>+VLOOKUP($E9555,IIC_2018!$B$8:$Q$347,15,0)</f>
        <v>0.76098459374894956</v>
      </c>
      <c r="M9555" s="142" t="str">
        <f>+VLOOKUP($E9555,IIC_2018!$B$8:$Q$347,16,0)</f>
        <v>Medio alto</v>
      </c>
    </row>
    <row r="9556" spans="1:13" x14ac:dyDescent="0.3">
      <c r="A9556" s="139">
        <f t="shared" si="9769"/>
        <v>252</v>
      </c>
      <c r="B9556" s="148">
        <f t="shared" si="9771"/>
        <v>12</v>
      </c>
      <c r="D9556" s="149" t="str">
        <f>+VLOOKUP($A9556,mUNICIPIOS!$B$4:$F$343,2,0)</f>
        <v>Baja Verapaz</v>
      </c>
      <c r="E9556" s="149">
        <f>+VLOOKUP($A9556,mUNICIPIOS!$B$4:$F$343,3,0)</f>
        <v>1502</v>
      </c>
      <c r="F9556" s="149" t="str">
        <f>+VLOOKUP($A9556,mUNICIPIOS!$B$4:$F$343,4,0)</f>
        <v>San Miguel Chicaj</v>
      </c>
      <c r="G9556" s="139" t="str">
        <f t="shared" ref="G9556:K9556" si="9810">+G9518</f>
        <v>03</v>
      </c>
      <c r="H9556" t="str">
        <f t="shared" si="9810"/>
        <v>ISP</v>
      </c>
      <c r="I9556" t="str">
        <f t="shared" si="9810"/>
        <v>Índice de Servicios Públicos</v>
      </c>
      <c r="J9556" t="str">
        <f t="shared" si="9810"/>
        <v>03-01</v>
      </c>
      <c r="K9556" t="str">
        <f t="shared" si="9810"/>
        <v>Cobertura del servicio público de agua</v>
      </c>
      <c r="L9556" s="150">
        <f>+VLOOKUP($E9556,ISP_2018!$B$8:$T$347,3,0)</f>
        <v>4.0525114155251139E-2</v>
      </c>
      <c r="M9556" s="142" t="str">
        <f>+VLOOKUP($E9556,ISP_2018!$B$8:$T$347,4,0)</f>
        <v>Bajo</v>
      </c>
    </row>
    <row r="9557" spans="1:13" x14ac:dyDescent="0.3">
      <c r="A9557" s="139">
        <f t="shared" si="9769"/>
        <v>252</v>
      </c>
      <c r="B9557" s="148">
        <f t="shared" si="9771"/>
        <v>13</v>
      </c>
      <c r="D9557" s="149" t="str">
        <f>+VLOOKUP($A9557,mUNICIPIOS!$B$4:$F$343,2,0)</f>
        <v>Baja Verapaz</v>
      </c>
      <c r="E9557" s="149">
        <f>+VLOOKUP($A9557,mUNICIPIOS!$B$4:$F$343,3,0)</f>
        <v>1502</v>
      </c>
      <c r="F9557" s="149" t="str">
        <f>+VLOOKUP($A9557,mUNICIPIOS!$B$4:$F$343,4,0)</f>
        <v>San Miguel Chicaj</v>
      </c>
      <c r="G9557" s="139" t="str">
        <f t="shared" ref="G9557:K9557" si="9811">+G9519</f>
        <v>03</v>
      </c>
      <c r="H9557" t="str">
        <f t="shared" si="9811"/>
        <v>ISP</v>
      </c>
      <c r="I9557" t="str">
        <f t="shared" si="9811"/>
        <v>Índice de Servicios Públicos</v>
      </c>
      <c r="J9557" t="str">
        <f t="shared" si="9811"/>
        <v>03-02</v>
      </c>
      <c r="K9557" t="str">
        <f t="shared" si="9811"/>
        <v>Control de la calidad del servicio público de agua</v>
      </c>
      <c r="L9557" s="150">
        <f>+VLOOKUP($E9557,ISP_2018!$B$8:$T$347,6,0)</f>
        <v>0.32788461538461539</v>
      </c>
      <c r="M9557" s="142" t="str">
        <f>+VLOOKUP($E9557,ISP_2018!$B$8:$T$347,7,0)</f>
        <v>Medio bajo</v>
      </c>
    </row>
    <row r="9558" spans="1:13" x14ac:dyDescent="0.3">
      <c r="A9558" s="139">
        <f t="shared" si="9769"/>
        <v>252</v>
      </c>
      <c r="B9558" s="148">
        <f t="shared" si="9771"/>
        <v>14</v>
      </c>
      <c r="D9558" s="149" t="str">
        <f>+VLOOKUP($A9558,mUNICIPIOS!$B$4:$F$343,2,0)</f>
        <v>Baja Verapaz</v>
      </c>
      <c r="E9558" s="149">
        <f>+VLOOKUP($A9558,mUNICIPIOS!$B$4:$F$343,3,0)</f>
        <v>1502</v>
      </c>
      <c r="F9558" s="149" t="str">
        <f>+VLOOKUP($A9558,mUNICIPIOS!$B$4:$F$343,4,0)</f>
        <v>San Miguel Chicaj</v>
      </c>
      <c r="G9558" s="139" t="str">
        <f t="shared" ref="G9558:K9558" si="9812">+G9520</f>
        <v>03</v>
      </c>
      <c r="H9558" t="str">
        <f t="shared" si="9812"/>
        <v>ISP</v>
      </c>
      <c r="I9558" t="str">
        <f t="shared" si="9812"/>
        <v>Índice de Servicios Públicos</v>
      </c>
      <c r="J9558" t="str">
        <f t="shared" si="9812"/>
        <v>03-03</v>
      </c>
      <c r="K9558" t="str">
        <f t="shared" si="9812"/>
        <v>Disposición  y tratamiento  de aguas residuales</v>
      </c>
      <c r="L9558" s="150">
        <f>+VLOOKUP($E9558,ISP_2018!$B$8:$T$347,9,0)</f>
        <v>0.43063992425736952</v>
      </c>
      <c r="M9558" s="142" t="str">
        <f>+VLOOKUP($E9558,ISP_2018!$B$8:$T$347,10,0)</f>
        <v>Medio</v>
      </c>
    </row>
    <row r="9559" spans="1:13" x14ac:dyDescent="0.3">
      <c r="A9559" s="139">
        <f t="shared" si="9769"/>
        <v>252</v>
      </c>
      <c r="B9559" s="148">
        <f t="shared" si="9771"/>
        <v>15</v>
      </c>
      <c r="D9559" s="149" t="str">
        <f>+VLOOKUP($A9559,mUNICIPIOS!$B$4:$F$343,2,0)</f>
        <v>Baja Verapaz</v>
      </c>
      <c r="E9559" s="149">
        <f>+VLOOKUP($A9559,mUNICIPIOS!$B$4:$F$343,3,0)</f>
        <v>1502</v>
      </c>
      <c r="F9559" s="149" t="str">
        <f>+VLOOKUP($A9559,mUNICIPIOS!$B$4:$F$343,4,0)</f>
        <v>San Miguel Chicaj</v>
      </c>
      <c r="G9559" s="139" t="str">
        <f t="shared" ref="G9559:K9559" si="9813">+G9521</f>
        <v>03</v>
      </c>
      <c r="H9559" t="str">
        <f t="shared" si="9813"/>
        <v>ISP</v>
      </c>
      <c r="I9559" t="str">
        <f t="shared" si="9813"/>
        <v>Índice de Servicios Públicos</v>
      </c>
      <c r="J9559" t="str">
        <f t="shared" si="9813"/>
        <v>03-04</v>
      </c>
      <c r="K9559" t="str">
        <f t="shared" si="9813"/>
        <v>Gestión y manejo de los residuos y desechos sólidos</v>
      </c>
      <c r="L9559" s="150">
        <f>+VLOOKUP($E9559,ISP_2018!$B$8:$T$347,12,0)</f>
        <v>7.7229219372565933E-3</v>
      </c>
      <c r="M9559" s="142" t="str">
        <f>+VLOOKUP($E9559,ISP_2018!$B$8:$T$347,13,0)</f>
        <v>Bajo</v>
      </c>
    </row>
    <row r="9560" spans="1:13" x14ac:dyDescent="0.3">
      <c r="A9560" s="139">
        <f t="shared" si="9769"/>
        <v>252</v>
      </c>
      <c r="B9560" s="148">
        <f t="shared" si="9771"/>
        <v>16</v>
      </c>
      <c r="D9560" s="149" t="str">
        <f>+VLOOKUP($A9560,mUNICIPIOS!$B$4:$F$343,2,0)</f>
        <v>Baja Verapaz</v>
      </c>
      <c r="E9560" s="149">
        <f>+VLOOKUP($A9560,mUNICIPIOS!$B$4:$F$343,3,0)</f>
        <v>1502</v>
      </c>
      <c r="F9560" s="149" t="str">
        <f>+VLOOKUP($A9560,mUNICIPIOS!$B$4:$F$343,4,0)</f>
        <v>San Miguel Chicaj</v>
      </c>
      <c r="G9560" s="139" t="str">
        <f t="shared" ref="G9560:K9560" si="9814">+G9522</f>
        <v>03</v>
      </c>
      <c r="H9560" t="str">
        <f t="shared" si="9814"/>
        <v>ISP</v>
      </c>
      <c r="I9560" t="str">
        <f t="shared" si="9814"/>
        <v>Índice de Servicios Públicos</v>
      </c>
      <c r="J9560" t="str">
        <f t="shared" si="9814"/>
        <v>03-05</v>
      </c>
      <c r="K9560" t="str">
        <f t="shared" si="9814"/>
        <v>Gestión de servicios públicos municipales</v>
      </c>
      <c r="L9560" s="150">
        <f>+VLOOKUP($E9560,ISP_2018!$B$8:$T$347,15,0)</f>
        <v>0.43548387096774188</v>
      </c>
      <c r="M9560" s="142" t="str">
        <f>+VLOOKUP($E9560,ISP_2018!$B$8:$T$347,16,0)</f>
        <v>Medio</v>
      </c>
    </row>
    <row r="9561" spans="1:13" x14ac:dyDescent="0.3">
      <c r="A9561" s="139">
        <f t="shared" si="9769"/>
        <v>252</v>
      </c>
      <c r="B9561" s="148">
        <f t="shared" si="9771"/>
        <v>17</v>
      </c>
      <c r="D9561" s="149" t="str">
        <f>+VLOOKUP($A9561,mUNICIPIOS!$B$4:$F$343,2,0)</f>
        <v>Baja Verapaz</v>
      </c>
      <c r="E9561" s="149">
        <f>+VLOOKUP($A9561,mUNICIPIOS!$B$4:$F$343,3,0)</f>
        <v>1502</v>
      </c>
      <c r="F9561" s="149" t="str">
        <f>+VLOOKUP($A9561,mUNICIPIOS!$B$4:$F$343,4,0)</f>
        <v>San Miguel Chicaj</v>
      </c>
      <c r="G9561" s="139" t="str">
        <f t="shared" ref="G9561:K9561" si="9815">+G9523</f>
        <v>03</v>
      </c>
      <c r="H9561" t="str">
        <f t="shared" si="9815"/>
        <v>ISP</v>
      </c>
      <c r="I9561" t="str">
        <f t="shared" si="9815"/>
        <v>Índice de Servicios Públicos</v>
      </c>
      <c r="J9561" t="str">
        <f t="shared" si="9815"/>
        <v>INDICE</v>
      </c>
      <c r="K9561">
        <f t="shared" si="9815"/>
        <v>0</v>
      </c>
      <c r="L9561" s="150">
        <f>+VLOOKUP($E9561,ISP_2018!$B$8:$T$347,18,0)</f>
        <v>0.27718723946338331</v>
      </c>
      <c r="M9561" s="142" t="str">
        <f>+VLOOKUP($E9561,ISP_2018!$B$8:$T$347,19,0)</f>
        <v>Medio bajo</v>
      </c>
    </row>
    <row r="9562" spans="1:13" x14ac:dyDescent="0.3">
      <c r="A9562" s="139">
        <f t="shared" si="9769"/>
        <v>252</v>
      </c>
      <c r="B9562" s="148">
        <f t="shared" si="9771"/>
        <v>18</v>
      </c>
      <c r="D9562" s="149" t="str">
        <f>+VLOOKUP($A9562,mUNICIPIOS!$B$4:$F$343,2,0)</f>
        <v>Baja Verapaz</v>
      </c>
      <c r="E9562" s="149">
        <f>+VLOOKUP($A9562,mUNICIPIOS!$B$4:$F$343,3,0)</f>
        <v>1502</v>
      </c>
      <c r="F9562" s="149" t="str">
        <f>+VLOOKUP($A9562,mUNICIPIOS!$B$4:$F$343,4,0)</f>
        <v>San Miguel Chicaj</v>
      </c>
      <c r="G9562" s="139" t="str">
        <f t="shared" ref="G9562:K9562" si="9816">+G9524</f>
        <v>04</v>
      </c>
      <c r="H9562" t="str">
        <f t="shared" si="9816"/>
        <v>IGA</v>
      </c>
      <c r="I9562" t="str">
        <f t="shared" si="9816"/>
        <v>Índice de Gestión Administrativa</v>
      </c>
      <c r="J9562" t="str">
        <f t="shared" si="9816"/>
        <v>04-01</v>
      </c>
      <c r="K9562" t="str">
        <f t="shared" si="9816"/>
        <v>Existencia de elementos de atención municipal orientada al vecino</v>
      </c>
      <c r="L9562" s="150">
        <f>+VLOOKUP($E9562,IGA_2018!$B$8:$N$347,3,0)</f>
        <v>0.5</v>
      </c>
      <c r="M9562" s="142" t="str">
        <f>+VLOOKUP($E9562,IGA_2018!$B$8:$N$347,4,0)</f>
        <v>Medio</v>
      </c>
    </row>
    <row r="9563" spans="1:13" x14ac:dyDescent="0.3">
      <c r="A9563" s="139">
        <f t="shared" si="9769"/>
        <v>252</v>
      </c>
      <c r="B9563" s="148">
        <f t="shared" si="9771"/>
        <v>19</v>
      </c>
      <c r="D9563" s="149" t="str">
        <f>+VLOOKUP($A9563,mUNICIPIOS!$B$4:$F$343,2,0)</f>
        <v>Baja Verapaz</v>
      </c>
      <c r="E9563" s="149">
        <f>+VLOOKUP($A9563,mUNICIPIOS!$B$4:$F$343,3,0)</f>
        <v>1502</v>
      </c>
      <c r="F9563" s="149" t="str">
        <f>+VLOOKUP($A9563,mUNICIPIOS!$B$4:$F$343,4,0)</f>
        <v>San Miguel Chicaj</v>
      </c>
      <c r="G9563" s="139" t="str">
        <f t="shared" ref="G9563:K9563" si="9817">+G9525</f>
        <v>04</v>
      </c>
      <c r="H9563" t="str">
        <f t="shared" si="9817"/>
        <v>IGA</v>
      </c>
      <c r="I9563" t="str">
        <f t="shared" si="9817"/>
        <v>Índice de Gestión Administrativa</v>
      </c>
      <c r="J9563" t="str">
        <f t="shared" si="9817"/>
        <v>04-02</v>
      </c>
      <c r="K9563" t="str">
        <f t="shared" si="9817"/>
        <v>Gestión del recurso humano.</v>
      </c>
      <c r="L9563" s="150">
        <f>+VLOOKUP($E9563,IGA_2018!$B$8:$N$347,6,0)</f>
        <v>0.49549317537986109</v>
      </c>
      <c r="M9563" s="142" t="str">
        <f>+VLOOKUP($E9563,IGA_2018!$B$8:$N$347,7,0)</f>
        <v>Medio</v>
      </c>
    </row>
    <row r="9564" spans="1:13" x14ac:dyDescent="0.3">
      <c r="A9564" s="139">
        <f t="shared" si="9769"/>
        <v>252</v>
      </c>
      <c r="B9564" s="148">
        <f t="shared" si="9771"/>
        <v>20</v>
      </c>
      <c r="D9564" s="149" t="str">
        <f>+VLOOKUP($A9564,mUNICIPIOS!$B$4:$F$343,2,0)</f>
        <v>Baja Verapaz</v>
      </c>
      <c r="E9564" s="149">
        <f>+VLOOKUP($A9564,mUNICIPIOS!$B$4:$F$343,3,0)</f>
        <v>1502</v>
      </c>
      <c r="F9564" s="149" t="str">
        <f>+VLOOKUP($A9564,mUNICIPIOS!$B$4:$F$343,4,0)</f>
        <v>San Miguel Chicaj</v>
      </c>
      <c r="G9564" s="139" t="str">
        <f t="shared" ref="G9564:K9564" si="9818">+G9526</f>
        <v>04</v>
      </c>
      <c r="H9564" t="str">
        <f t="shared" si="9818"/>
        <v>IGA</v>
      </c>
      <c r="I9564" t="str">
        <f t="shared" si="9818"/>
        <v>Índice de Gestión Administrativa</v>
      </c>
      <c r="J9564" t="str">
        <f t="shared" si="9818"/>
        <v>04-03</v>
      </c>
      <c r="K9564" t="str">
        <f t="shared" si="9818"/>
        <v>Existencia de oficinas municipales con instrumentos de gestión.</v>
      </c>
      <c r="L9564" s="150">
        <f>+VLOOKUP($E9564,IGA_2018!$B$8:$N$347,9,0)</f>
        <v>0.43809523809523815</v>
      </c>
      <c r="M9564" s="142" t="str">
        <f>+VLOOKUP($E9564,IGA_2018!$B$8:$N$347,10,0)</f>
        <v>Medio</v>
      </c>
    </row>
    <row r="9565" spans="1:13" x14ac:dyDescent="0.3">
      <c r="A9565" s="139">
        <f t="shared" si="9769"/>
        <v>252</v>
      </c>
      <c r="B9565" s="148">
        <f t="shared" si="9771"/>
        <v>21</v>
      </c>
      <c r="D9565" s="149" t="str">
        <f>+VLOOKUP($A9565,mUNICIPIOS!$B$4:$F$343,2,0)</f>
        <v>Baja Verapaz</v>
      </c>
      <c r="E9565" s="149">
        <f>+VLOOKUP($A9565,mUNICIPIOS!$B$4:$F$343,3,0)</f>
        <v>1502</v>
      </c>
      <c r="F9565" s="149" t="str">
        <f>+VLOOKUP($A9565,mUNICIPIOS!$B$4:$F$343,4,0)</f>
        <v>San Miguel Chicaj</v>
      </c>
      <c r="G9565" s="139" t="str">
        <f t="shared" ref="G9565:K9565" si="9819">+G9527</f>
        <v>04</v>
      </c>
      <c r="H9565" t="str">
        <f t="shared" si="9819"/>
        <v>IGA</v>
      </c>
      <c r="I9565" t="str">
        <f t="shared" si="9819"/>
        <v>Índice de Gestión Administrativa</v>
      </c>
      <c r="J9565" t="str">
        <f t="shared" si="9819"/>
        <v>INDICE</v>
      </c>
      <c r="K9565">
        <f t="shared" si="9819"/>
        <v>0</v>
      </c>
      <c r="L9565" s="150">
        <f>+VLOOKUP($E9565,IGA_2018!$B$8:$N$347,12,0)</f>
        <v>0.47675594471628469</v>
      </c>
      <c r="M9565" s="142" t="str">
        <f>+VLOOKUP($E9565,IGA_2018!$B$8:$N$347,13,0)</f>
        <v>Medio</v>
      </c>
    </row>
    <row r="9566" spans="1:13" x14ac:dyDescent="0.3">
      <c r="A9566" s="139">
        <f t="shared" si="9769"/>
        <v>252</v>
      </c>
      <c r="B9566" s="148">
        <f t="shared" si="9771"/>
        <v>22</v>
      </c>
      <c r="D9566" s="149" t="str">
        <f>+VLOOKUP($A9566,mUNICIPIOS!$B$4:$F$343,2,0)</f>
        <v>Baja Verapaz</v>
      </c>
      <c r="E9566" s="149">
        <f>+VLOOKUP($A9566,mUNICIPIOS!$B$4:$F$343,3,0)</f>
        <v>1502</v>
      </c>
      <c r="F9566" s="149" t="str">
        <f>+VLOOKUP($A9566,mUNICIPIOS!$B$4:$F$343,4,0)</f>
        <v>San Miguel Chicaj</v>
      </c>
      <c r="G9566" s="139" t="str">
        <f t="shared" ref="G9566:K9566" si="9820">+G9528</f>
        <v>05</v>
      </c>
      <c r="H9566" t="str">
        <f t="shared" si="9820"/>
        <v>IGF</v>
      </c>
      <c r="I9566" t="str">
        <f t="shared" si="9820"/>
        <v>Índice de Gestión Financiera</v>
      </c>
      <c r="J9566" t="str">
        <f t="shared" si="9820"/>
        <v>05-01</v>
      </c>
      <c r="K9566" t="str">
        <f t="shared" si="9820"/>
        <v>Autonomía financiera municipal</v>
      </c>
      <c r="L9566" s="150">
        <f>+VLOOKUP($E9566,IGF_2018!$B$8:$Z$347,3,0)</f>
        <v>8.5880291522219959E-2</v>
      </c>
      <c r="M9566" s="142" t="str">
        <f>+VLOOKUP($E9566,IGF_2018!$B$8:$Z$347,4,0)</f>
        <v>Bajo</v>
      </c>
    </row>
    <row r="9567" spans="1:13" x14ac:dyDescent="0.3">
      <c r="A9567" s="139">
        <f t="shared" si="9769"/>
        <v>252</v>
      </c>
      <c r="B9567" s="148">
        <f t="shared" si="9771"/>
        <v>23</v>
      </c>
      <c r="D9567" s="149" t="str">
        <f>+VLOOKUP($A9567,mUNICIPIOS!$B$4:$F$343,2,0)</f>
        <v>Baja Verapaz</v>
      </c>
      <c r="E9567" s="149">
        <f>+VLOOKUP($A9567,mUNICIPIOS!$B$4:$F$343,3,0)</f>
        <v>1502</v>
      </c>
      <c r="F9567" s="149" t="str">
        <f>+VLOOKUP($A9567,mUNICIPIOS!$B$4:$F$343,4,0)</f>
        <v>San Miguel Chicaj</v>
      </c>
      <c r="G9567" s="139" t="str">
        <f t="shared" ref="G9567:K9567" si="9821">+G9529</f>
        <v>05</v>
      </c>
      <c r="H9567" t="str">
        <f t="shared" si="9821"/>
        <v>IGF</v>
      </c>
      <c r="I9567" t="str">
        <f t="shared" si="9821"/>
        <v>Índice de Gestión Financiera</v>
      </c>
      <c r="J9567" t="str">
        <f t="shared" si="9821"/>
        <v>05-02</v>
      </c>
      <c r="K9567" t="str">
        <f t="shared" si="9821"/>
        <v xml:space="preserve">Ingresos propios por habitante -sin regalías- </v>
      </c>
      <c r="L9567" s="150">
        <f>+VLOOKUP($E9567,IGF_2018!$B$8:$Z$347,6,0)</f>
        <v>4.7148692784704051E-2</v>
      </c>
      <c r="M9567" s="142" t="str">
        <f>+VLOOKUP($E9567,IGF_2018!$B$8:$Z$347,7,0)</f>
        <v>Bajo</v>
      </c>
    </row>
    <row r="9568" spans="1:13" x14ac:dyDescent="0.3">
      <c r="A9568" s="139">
        <f t="shared" si="9769"/>
        <v>252</v>
      </c>
      <c r="B9568" s="148">
        <f t="shared" si="9771"/>
        <v>24</v>
      </c>
      <c r="D9568" s="149" t="str">
        <f>+VLOOKUP($A9568,mUNICIPIOS!$B$4:$F$343,2,0)</f>
        <v>Baja Verapaz</v>
      </c>
      <c r="E9568" s="149">
        <f>+VLOOKUP($A9568,mUNICIPIOS!$B$4:$F$343,3,0)</f>
        <v>1502</v>
      </c>
      <c r="F9568" s="149" t="str">
        <f>+VLOOKUP($A9568,mUNICIPIOS!$B$4:$F$343,4,0)</f>
        <v>San Miguel Chicaj</v>
      </c>
      <c r="G9568" s="139" t="str">
        <f t="shared" ref="G9568:K9568" si="9822">+G9530</f>
        <v>05</v>
      </c>
      <c r="H9568" t="str">
        <f t="shared" si="9822"/>
        <v>IGF</v>
      </c>
      <c r="I9568" t="str">
        <f t="shared" si="9822"/>
        <v>Índice de Gestión Financiera</v>
      </c>
      <c r="J9568" t="str">
        <f t="shared" si="9822"/>
        <v>05-03</v>
      </c>
      <c r="K9568" t="str">
        <f t="shared" si="9822"/>
        <v>Ingresos del IUSI en relación a los ingresos propios -sin regalías-</v>
      </c>
      <c r="L9568" s="150">
        <f>+VLOOKUP($E9568,IGF_2018!$B$8:$Z$347,9,0)</f>
        <v>2.3020866332768154E-2</v>
      </c>
      <c r="M9568" s="142" t="str">
        <f>+VLOOKUP($E9568,IGF_2018!$B$8:$Z$347,10,0)</f>
        <v>Bajo</v>
      </c>
    </row>
    <row r="9569" spans="1:13" x14ac:dyDescent="0.3">
      <c r="A9569" s="139">
        <f t="shared" si="9769"/>
        <v>252</v>
      </c>
      <c r="B9569" s="148">
        <f t="shared" si="9771"/>
        <v>25</v>
      </c>
      <c r="D9569" s="149" t="str">
        <f>+VLOOKUP($A9569,mUNICIPIOS!$B$4:$F$343,2,0)</f>
        <v>Baja Verapaz</v>
      </c>
      <c r="E9569" s="149">
        <f>+VLOOKUP($A9569,mUNICIPIOS!$B$4:$F$343,3,0)</f>
        <v>1502</v>
      </c>
      <c r="F9569" s="149" t="str">
        <f>+VLOOKUP($A9569,mUNICIPIOS!$B$4:$F$343,4,0)</f>
        <v>San Miguel Chicaj</v>
      </c>
      <c r="G9569" s="139" t="str">
        <f t="shared" ref="G9569:K9569" si="9823">+G9531</f>
        <v>05</v>
      </c>
      <c r="H9569" t="str">
        <f t="shared" si="9823"/>
        <v>IGF</v>
      </c>
      <c r="I9569" t="str">
        <f t="shared" si="9823"/>
        <v>Índice de Gestión Financiera</v>
      </c>
      <c r="J9569" t="str">
        <f t="shared" si="9823"/>
        <v>05-04</v>
      </c>
      <c r="K9569" t="str">
        <f t="shared" si="9823"/>
        <v>Inversión anual en capital fijo por habitante</v>
      </c>
      <c r="L9569" s="150">
        <f>+VLOOKUP($E9569,IGF_2018!$B$8:$Z$347,12,0)</f>
        <v>0.11008622778729971</v>
      </c>
      <c r="M9569" s="142" t="str">
        <f>+VLOOKUP($E9569,IGF_2018!$B$8:$Z$347,13,0)</f>
        <v>Bajo</v>
      </c>
    </row>
    <row r="9570" spans="1:13" x14ac:dyDescent="0.3">
      <c r="A9570" s="139">
        <f t="shared" si="9769"/>
        <v>252</v>
      </c>
      <c r="B9570" s="148">
        <f t="shared" si="9771"/>
        <v>26</v>
      </c>
      <c r="D9570" s="149" t="str">
        <f>+VLOOKUP($A9570,mUNICIPIOS!$B$4:$F$343,2,0)</f>
        <v>Baja Verapaz</v>
      </c>
      <c r="E9570" s="149">
        <f>+VLOOKUP($A9570,mUNICIPIOS!$B$4:$F$343,3,0)</f>
        <v>1502</v>
      </c>
      <c r="F9570" s="149" t="str">
        <f>+VLOOKUP($A9570,mUNICIPIOS!$B$4:$F$343,4,0)</f>
        <v>San Miguel Chicaj</v>
      </c>
      <c r="G9570" s="139" t="str">
        <f t="shared" ref="G9570:K9570" si="9824">+G9532</f>
        <v>05</v>
      </c>
      <c r="H9570" t="str">
        <f t="shared" si="9824"/>
        <v>IGF</v>
      </c>
      <c r="I9570" t="str">
        <f t="shared" si="9824"/>
        <v>Índice de Gestión Financiera</v>
      </c>
      <c r="J9570" t="str">
        <f t="shared" si="9824"/>
        <v>05-05</v>
      </c>
      <c r="K9570" t="str">
        <f t="shared" si="9824"/>
        <v>Inversión anual en capital fijo con recursos percibidos por ingresos propios</v>
      </c>
      <c r="L9570" s="150">
        <f>+VLOOKUP($E9570,IGF_2018!$B$8:$Z$347,15,0)</f>
        <v>0</v>
      </c>
      <c r="M9570" s="142" t="str">
        <f>+VLOOKUP($E9570,IGF_2018!$B$8:$Z$347,16,0)</f>
        <v>Bajo</v>
      </c>
    </row>
    <row r="9571" spans="1:13" x14ac:dyDescent="0.3">
      <c r="A9571" s="139">
        <f t="shared" si="9769"/>
        <v>252</v>
      </c>
      <c r="B9571" s="148">
        <f t="shared" si="9771"/>
        <v>27</v>
      </c>
      <c r="D9571" s="149" t="str">
        <f>+VLOOKUP($A9571,mUNICIPIOS!$B$4:$F$343,2,0)</f>
        <v>Baja Verapaz</v>
      </c>
      <c r="E9571" s="149">
        <f>+VLOOKUP($A9571,mUNICIPIOS!$B$4:$F$343,3,0)</f>
        <v>1502</v>
      </c>
      <c r="F9571" s="149" t="str">
        <f>+VLOOKUP($A9571,mUNICIPIOS!$B$4:$F$343,4,0)</f>
        <v>San Miguel Chicaj</v>
      </c>
      <c r="G9571" s="139" t="str">
        <f t="shared" ref="G9571:K9571" si="9825">+G9533</f>
        <v>05</v>
      </c>
      <c r="H9571" t="str">
        <f t="shared" si="9825"/>
        <v>IGF</v>
      </c>
      <c r="I9571" t="str">
        <f t="shared" si="9825"/>
        <v>Índice de Gestión Financiera</v>
      </c>
      <c r="J9571" t="str">
        <f t="shared" si="9825"/>
        <v>05-06</v>
      </c>
      <c r="K9571" t="str">
        <f t="shared" si="9825"/>
        <v xml:space="preserve">Inversión anual en capital fijo con recursos percibidos por transferencias del Gobierno Central </v>
      </c>
      <c r="L9571" s="150">
        <f>+VLOOKUP($E9571,IGF_2018!$B$8:$Z$347,18,0)</f>
        <v>0.27441774797222396</v>
      </c>
      <c r="M9571" s="142" t="str">
        <f>+VLOOKUP($E9571,IGF_2018!$B$8:$Z$347,19,0)</f>
        <v>Medio bajo</v>
      </c>
    </row>
    <row r="9572" spans="1:13" x14ac:dyDescent="0.3">
      <c r="A9572" s="139">
        <f t="shared" si="9769"/>
        <v>252</v>
      </c>
      <c r="B9572" s="148">
        <f t="shared" si="9771"/>
        <v>28</v>
      </c>
      <c r="D9572" s="149" t="str">
        <f>+VLOOKUP($A9572,mUNICIPIOS!$B$4:$F$343,2,0)</f>
        <v>Baja Verapaz</v>
      </c>
      <c r="E9572" s="149">
        <f>+VLOOKUP($A9572,mUNICIPIOS!$B$4:$F$343,3,0)</f>
        <v>1502</v>
      </c>
      <c r="F9572" s="149" t="str">
        <f>+VLOOKUP($A9572,mUNICIPIOS!$B$4:$F$343,4,0)</f>
        <v>San Miguel Chicaj</v>
      </c>
      <c r="G9572" s="139" t="str">
        <f t="shared" ref="G9572:K9572" si="9826">+G9534</f>
        <v>05</v>
      </c>
      <c r="H9572" t="str">
        <f t="shared" si="9826"/>
        <v>IGF</v>
      </c>
      <c r="I9572" t="str">
        <f t="shared" si="9826"/>
        <v>Índice de Gestión Financiera</v>
      </c>
      <c r="J9572" t="str">
        <f t="shared" si="9826"/>
        <v>05-07</v>
      </c>
      <c r="K9572" t="str">
        <f t="shared" si="9826"/>
        <v>Financiamiento por endeudamiento municipal</v>
      </c>
      <c r="L9572" s="150">
        <f>+VLOOKUP($E9572,IGF_2018!$B$8:$Z$347,21,0)</f>
        <v>1</v>
      </c>
      <c r="M9572" s="142" t="str">
        <f>+VLOOKUP($E9572,IGF_2018!$B$8:$Z$347,22,0)</f>
        <v>Alto</v>
      </c>
    </row>
    <row r="9573" spans="1:13" x14ac:dyDescent="0.3">
      <c r="A9573" s="139">
        <f t="shared" si="9769"/>
        <v>252</v>
      </c>
      <c r="B9573" s="148">
        <f t="shared" si="9771"/>
        <v>29</v>
      </c>
      <c r="D9573" s="149" t="str">
        <f>+VLOOKUP($A9573,mUNICIPIOS!$B$4:$F$343,2,0)</f>
        <v>Baja Verapaz</v>
      </c>
      <c r="E9573" s="149">
        <f>+VLOOKUP($A9573,mUNICIPIOS!$B$4:$F$343,3,0)</f>
        <v>1502</v>
      </c>
      <c r="F9573" s="149" t="str">
        <f>+VLOOKUP($A9573,mUNICIPIOS!$B$4:$F$343,4,0)</f>
        <v>San Miguel Chicaj</v>
      </c>
      <c r="G9573" s="139" t="str">
        <f t="shared" ref="G9573:K9573" si="9827">+G9535</f>
        <v>05</v>
      </c>
      <c r="H9573" t="str">
        <f t="shared" si="9827"/>
        <v>IGF</v>
      </c>
      <c r="I9573" t="str">
        <f t="shared" si="9827"/>
        <v>Índice de Gestión Financiera</v>
      </c>
      <c r="J9573" t="str">
        <f t="shared" si="9827"/>
        <v>INDICE</v>
      </c>
      <c r="K9573">
        <f t="shared" si="9827"/>
        <v>0</v>
      </c>
      <c r="L9573" s="150">
        <f>+VLOOKUP($E9573,IGF_2018!$B$8:$Z$347,24,0)</f>
        <v>0.26735828107061399</v>
      </c>
      <c r="M9573" s="142" t="str">
        <f>+VLOOKUP($E9573,IGF_2018!$B$8:$Z$347,25,0)</f>
        <v>Medio bajo</v>
      </c>
    </row>
    <row r="9574" spans="1:13" x14ac:dyDescent="0.3">
      <c r="A9574" s="139">
        <f t="shared" si="9769"/>
        <v>252</v>
      </c>
      <c r="B9574" s="148">
        <f t="shared" si="9771"/>
        <v>30</v>
      </c>
      <c r="D9574" s="149" t="str">
        <f>+VLOOKUP($A9574,mUNICIPIOS!$B$4:$F$343,2,0)</f>
        <v>Baja Verapaz</v>
      </c>
      <c r="E9574" s="149">
        <f>+VLOOKUP($A9574,mUNICIPIOS!$B$4:$F$343,3,0)</f>
        <v>1502</v>
      </c>
      <c r="F9574" s="149" t="str">
        <f>+VLOOKUP($A9574,mUNICIPIOS!$B$4:$F$343,4,0)</f>
        <v>San Miguel Chicaj</v>
      </c>
      <c r="G9574" s="139" t="str">
        <f t="shared" ref="G9574:K9574" si="9828">+G9536</f>
        <v>06</v>
      </c>
      <c r="H9574" t="str">
        <f t="shared" si="9828"/>
        <v>IGE</v>
      </c>
      <c r="I9574" t="str">
        <f t="shared" si="9828"/>
        <v>Índice de Gestión Estratégica</v>
      </c>
      <c r="J9574" t="str">
        <f t="shared" si="9828"/>
        <v>06-01</v>
      </c>
      <c r="K9574" t="str">
        <f t="shared" si="9828"/>
        <v>Ejecución del Plan Operativo Anual  (POA)</v>
      </c>
      <c r="L9574" s="150">
        <f>+VLOOKUP($E9574,IGE_2018!$B$8:$Z$347,3,0)</f>
        <v>0</v>
      </c>
      <c r="M9574" s="142" t="str">
        <f>+VLOOKUP($E9574,IGE_2018!$B$8:$Z$347,4,0)</f>
        <v>Bajo</v>
      </c>
    </row>
    <row r="9575" spans="1:13" x14ac:dyDescent="0.3">
      <c r="A9575" s="139">
        <f t="shared" si="9769"/>
        <v>252</v>
      </c>
      <c r="B9575" s="148">
        <f t="shared" si="9771"/>
        <v>31</v>
      </c>
      <c r="D9575" s="149" t="str">
        <f>+VLOOKUP($A9575,mUNICIPIOS!$B$4:$F$343,2,0)</f>
        <v>Baja Verapaz</v>
      </c>
      <c r="E9575" s="149">
        <f>+VLOOKUP($A9575,mUNICIPIOS!$B$4:$F$343,3,0)</f>
        <v>1502</v>
      </c>
      <c r="F9575" s="149" t="str">
        <f>+VLOOKUP($A9575,mUNICIPIOS!$B$4:$F$343,4,0)</f>
        <v>San Miguel Chicaj</v>
      </c>
      <c r="G9575" s="139" t="str">
        <f t="shared" ref="G9575:K9575" si="9829">+G9537</f>
        <v>06</v>
      </c>
      <c r="H9575" t="str">
        <f t="shared" si="9829"/>
        <v>IGE</v>
      </c>
      <c r="I9575" t="str">
        <f t="shared" si="9829"/>
        <v>Índice de Gestión Estratégica</v>
      </c>
      <c r="J9575" t="str">
        <f t="shared" si="9829"/>
        <v>06-02</v>
      </c>
      <c r="K9575" t="str">
        <f t="shared" si="9829"/>
        <v>Relación Plan de Desarrollo Municipal y Ordenamiento Territorial (PDM-OT) - Plan Estratégico Institucional (PEI) - Plan Operativo Multianual (POM) - Plan Operativo Anual (POA)</v>
      </c>
      <c r="L9575" s="150">
        <f>+VLOOKUP($E9575,IGE_2018!$B$8:$Z$347,6,0)</f>
        <v>0.63035714285714284</v>
      </c>
      <c r="M9575" s="142" t="str">
        <f>+VLOOKUP($E9575,IGE_2018!$B$8:$Z$347,7,0)</f>
        <v>Medio alto</v>
      </c>
    </row>
    <row r="9576" spans="1:13" x14ac:dyDescent="0.3">
      <c r="A9576" s="139">
        <f t="shared" si="9769"/>
        <v>252</v>
      </c>
      <c r="B9576" s="148">
        <f t="shared" si="9771"/>
        <v>32</v>
      </c>
      <c r="D9576" s="149" t="str">
        <f>+VLOOKUP($A9576,mUNICIPIOS!$B$4:$F$343,2,0)</f>
        <v>Baja Verapaz</v>
      </c>
      <c r="E9576" s="149">
        <f>+VLOOKUP($A9576,mUNICIPIOS!$B$4:$F$343,3,0)</f>
        <v>1502</v>
      </c>
      <c r="F9576" s="149" t="str">
        <f>+VLOOKUP($A9576,mUNICIPIOS!$B$4:$F$343,4,0)</f>
        <v>San Miguel Chicaj</v>
      </c>
      <c r="G9576" s="139" t="str">
        <f t="shared" ref="G9576:K9576" si="9830">+G9538</f>
        <v>06</v>
      </c>
      <c r="H9576" t="str">
        <f t="shared" si="9830"/>
        <v>IGE</v>
      </c>
      <c r="I9576" t="str">
        <f t="shared" si="9830"/>
        <v>Índice de Gestión Estratégica</v>
      </c>
      <c r="J9576" t="str">
        <f t="shared" si="9830"/>
        <v>06-03</v>
      </c>
      <c r="K9576" t="str">
        <f t="shared" si="9830"/>
        <v>Presupuesto de egresos relacionado a competencias municipales que responden a prioridades nacionales de desarrollo.</v>
      </c>
      <c r="L9576" s="150">
        <f>+VLOOKUP($E9576,IGE_2018!$B$8:$Z$347,9,0)</f>
        <v>0.31151342308589675</v>
      </c>
      <c r="M9576" s="142" t="str">
        <f>+VLOOKUP($E9576,IGE_2018!$B$8:$Z$347,10,0)</f>
        <v>Medio bajo</v>
      </c>
    </row>
    <row r="9577" spans="1:13" x14ac:dyDescent="0.3">
      <c r="A9577" s="139">
        <f t="shared" si="9769"/>
        <v>252</v>
      </c>
      <c r="B9577" s="148">
        <f t="shared" si="9771"/>
        <v>33</v>
      </c>
      <c r="D9577" s="149" t="str">
        <f>+VLOOKUP($A9577,mUNICIPIOS!$B$4:$F$343,2,0)</f>
        <v>Baja Verapaz</v>
      </c>
      <c r="E9577" s="149">
        <f>+VLOOKUP($A9577,mUNICIPIOS!$B$4:$F$343,3,0)</f>
        <v>1502</v>
      </c>
      <c r="F9577" s="149" t="str">
        <f>+VLOOKUP($A9577,mUNICIPIOS!$B$4:$F$343,4,0)</f>
        <v>San Miguel Chicaj</v>
      </c>
      <c r="G9577" s="139" t="str">
        <f t="shared" ref="G9577:K9577" si="9831">+G9539</f>
        <v>06</v>
      </c>
      <c r="H9577" t="str">
        <f t="shared" si="9831"/>
        <v>IGE</v>
      </c>
      <c r="I9577" t="str">
        <f t="shared" si="9831"/>
        <v>Índice de Gestión Estratégica</v>
      </c>
      <c r="J9577" t="str">
        <f t="shared" si="9831"/>
        <v>06-04</v>
      </c>
      <c r="K9577" t="str">
        <f t="shared" si="9831"/>
        <v>Institucionalización de la gestión ordenada del territorio</v>
      </c>
      <c r="L9577" s="150">
        <f>+VLOOKUP($E9577,IGE_2018!$B$8:$Z$347,12,0)</f>
        <v>0.15000000000000002</v>
      </c>
      <c r="M9577" s="142" t="str">
        <f>+VLOOKUP($E9577,IGE_2018!$B$8:$Z$347,13,0)</f>
        <v>Bajo</v>
      </c>
    </row>
    <row r="9578" spans="1:13" x14ac:dyDescent="0.3">
      <c r="A9578" s="139">
        <f t="shared" si="9769"/>
        <v>252</v>
      </c>
      <c r="B9578" s="148">
        <f t="shared" si="9771"/>
        <v>34</v>
      </c>
      <c r="D9578" s="149" t="str">
        <f>+VLOOKUP($A9578,mUNICIPIOS!$B$4:$F$343,2,0)</f>
        <v>Baja Verapaz</v>
      </c>
      <c r="E9578" s="149">
        <f>+VLOOKUP($A9578,mUNICIPIOS!$B$4:$F$343,3,0)</f>
        <v>1502</v>
      </c>
      <c r="F9578" s="149" t="str">
        <f>+VLOOKUP($A9578,mUNICIPIOS!$B$4:$F$343,4,0)</f>
        <v>San Miguel Chicaj</v>
      </c>
      <c r="G9578" s="139" t="str">
        <f t="shared" ref="G9578:K9578" si="9832">+G9540</f>
        <v>06</v>
      </c>
      <c r="H9578" t="str">
        <f t="shared" si="9832"/>
        <v>IGE</v>
      </c>
      <c r="I9578" t="str">
        <f t="shared" si="9832"/>
        <v>Índice de Gestión Estratégica</v>
      </c>
      <c r="J9578" t="str">
        <f t="shared" si="9832"/>
        <v>06-05</v>
      </c>
      <c r="K9578" t="str">
        <f t="shared" si="9832"/>
        <v>Acciones para la gestión ordenada del territorio</v>
      </c>
      <c r="L9578" s="150">
        <f>+VLOOKUP($E9578,IGE_2018!$B$8:$Z$347,15,0)</f>
        <v>0.4200000000000001</v>
      </c>
      <c r="M9578" s="142" t="str">
        <f>+VLOOKUP($E9578,IGE_2018!$B$8:$Z$347,16,0)</f>
        <v>Medio</v>
      </c>
    </row>
    <row r="9579" spans="1:13" x14ac:dyDescent="0.3">
      <c r="A9579" s="139">
        <f t="shared" si="9769"/>
        <v>252</v>
      </c>
      <c r="B9579" s="148">
        <f t="shared" si="9771"/>
        <v>35</v>
      </c>
      <c r="D9579" s="149" t="str">
        <f>+VLOOKUP($A9579,mUNICIPIOS!$B$4:$F$343,2,0)</f>
        <v>Baja Verapaz</v>
      </c>
      <c r="E9579" s="149">
        <f>+VLOOKUP($A9579,mUNICIPIOS!$B$4:$F$343,3,0)</f>
        <v>1502</v>
      </c>
      <c r="F9579" s="149" t="str">
        <f>+VLOOKUP($A9579,mUNICIPIOS!$B$4:$F$343,4,0)</f>
        <v>San Miguel Chicaj</v>
      </c>
      <c r="G9579" s="139" t="str">
        <f t="shared" ref="G9579:K9579" si="9833">+G9541</f>
        <v>06</v>
      </c>
      <c r="H9579" t="str">
        <f t="shared" si="9833"/>
        <v>IGE</v>
      </c>
      <c r="I9579" t="str">
        <f t="shared" si="9833"/>
        <v>Índice de Gestión Estratégica</v>
      </c>
      <c r="J9579" t="str">
        <f t="shared" si="9833"/>
        <v>06-06</v>
      </c>
      <c r="K9579" t="str">
        <f t="shared" si="9833"/>
        <v>Gestión de riesgo en la formulación de proyectos derivados de la planificación operativa anual</v>
      </c>
      <c r="L9579" s="150">
        <f>+VLOOKUP($E9579,IGE_2018!$B$8:$Z$347,18,0)</f>
        <v>0</v>
      </c>
      <c r="M9579" s="142" t="str">
        <f>+VLOOKUP($E9579,IGE_2018!$B$8:$Z$347,19,0)</f>
        <v>Bajo</v>
      </c>
    </row>
    <row r="9580" spans="1:13" x14ac:dyDescent="0.3">
      <c r="A9580" s="139">
        <f t="shared" si="9769"/>
        <v>252</v>
      </c>
      <c r="B9580" s="148">
        <f t="shared" si="9771"/>
        <v>36</v>
      </c>
      <c r="D9580" s="149" t="str">
        <f>+VLOOKUP($A9580,mUNICIPIOS!$B$4:$F$343,2,0)</f>
        <v>Baja Verapaz</v>
      </c>
      <c r="E9580" s="149">
        <f>+VLOOKUP($A9580,mUNICIPIOS!$B$4:$F$343,3,0)</f>
        <v>1502</v>
      </c>
      <c r="F9580" s="149" t="str">
        <f>+VLOOKUP($A9580,mUNICIPIOS!$B$4:$F$343,4,0)</f>
        <v>San Miguel Chicaj</v>
      </c>
      <c r="G9580" s="139" t="str">
        <f t="shared" ref="G9580:K9580" si="9834">+G9542</f>
        <v>06</v>
      </c>
      <c r="H9580" t="str">
        <f t="shared" si="9834"/>
        <v>IGE</v>
      </c>
      <c r="I9580" t="str">
        <f t="shared" si="9834"/>
        <v>Índice de Gestión Estratégica</v>
      </c>
      <c r="J9580" t="str">
        <f t="shared" si="9834"/>
        <v>06-07</v>
      </c>
      <c r="K9580" t="str">
        <f t="shared" si="9834"/>
        <v>Ingresos por servicios ambientales en relación a los ingresos propios sin regalías</v>
      </c>
      <c r="L9580" s="150">
        <f>+VLOOKUP($E9580,IGE_2018!$B$8:$Z$347,21,0)</f>
        <v>2.8111536897546214E-2</v>
      </c>
      <c r="M9580" s="142" t="str">
        <f>+VLOOKUP($E9580,IGE_2018!$B$8:$Z$347,22,0)</f>
        <v>Bajo</v>
      </c>
    </row>
    <row r="9581" spans="1:13" x14ac:dyDescent="0.3">
      <c r="A9581" s="139">
        <f t="shared" ref="A9581:A9644" si="9835">+IF(B9580=38,A9580+1,A9580)</f>
        <v>252</v>
      </c>
      <c r="B9581" s="148">
        <f t="shared" si="9771"/>
        <v>37</v>
      </c>
      <c r="D9581" s="149" t="str">
        <f>+VLOOKUP($A9581,mUNICIPIOS!$B$4:$F$343,2,0)</f>
        <v>Baja Verapaz</v>
      </c>
      <c r="E9581" s="149">
        <f>+VLOOKUP($A9581,mUNICIPIOS!$B$4:$F$343,3,0)</f>
        <v>1502</v>
      </c>
      <c r="F9581" s="149" t="str">
        <f>+VLOOKUP($A9581,mUNICIPIOS!$B$4:$F$343,4,0)</f>
        <v>San Miguel Chicaj</v>
      </c>
      <c r="G9581" s="139" t="str">
        <f t="shared" ref="G9581:K9581" si="9836">+G9543</f>
        <v>06</v>
      </c>
      <c r="H9581" t="str">
        <f t="shared" si="9836"/>
        <v>IGE</v>
      </c>
      <c r="I9581" t="str">
        <f t="shared" si="9836"/>
        <v>Índice de Gestión Estratégica</v>
      </c>
      <c r="J9581" t="str">
        <f t="shared" si="9836"/>
        <v>INDICE</v>
      </c>
      <c r="K9581">
        <f t="shared" si="9836"/>
        <v>0</v>
      </c>
      <c r="L9581" s="150">
        <f>+VLOOKUP($E9581,IGE_2018!$B$8:$Z$347,24,0)</f>
        <v>0.25324308088980024</v>
      </c>
      <c r="M9581" s="142" t="str">
        <f>+VLOOKUP($E9581,IGE_2018!$B$8:$Z$347,25,0)</f>
        <v>Medio bajo</v>
      </c>
    </row>
    <row r="9582" spans="1:13" x14ac:dyDescent="0.3">
      <c r="A9582" s="139">
        <f t="shared" si="9835"/>
        <v>252</v>
      </c>
      <c r="B9582" s="148">
        <f t="shared" ref="B9582:B9645" si="9837">+B9544</f>
        <v>38</v>
      </c>
      <c r="D9582" s="149" t="str">
        <f>+VLOOKUP($A9582,mUNICIPIOS!$B$4:$F$343,2,0)</f>
        <v>Baja Verapaz</v>
      </c>
      <c r="E9582" s="149">
        <f>+VLOOKUP($A9582,mUNICIPIOS!$B$4:$F$343,3,0)</f>
        <v>1502</v>
      </c>
      <c r="F9582" s="149" t="str">
        <f>+VLOOKUP($A9582,mUNICIPIOS!$B$4:$F$343,4,0)</f>
        <v>San Miguel Chicaj</v>
      </c>
      <c r="G9582" s="139" t="str">
        <f t="shared" ref="G9582:K9582" si="9838">+G9544</f>
        <v>RANKING</v>
      </c>
      <c r="H9582" t="str">
        <f t="shared" si="9838"/>
        <v>RGM</v>
      </c>
      <c r="I9582" t="str">
        <f t="shared" si="9838"/>
        <v>Ranking de la Gestión Municipal 2018</v>
      </c>
      <c r="J9582" t="str">
        <f t="shared" si="9838"/>
        <v>RANKING</v>
      </c>
      <c r="K9582">
        <f t="shared" si="9838"/>
        <v>0</v>
      </c>
      <c r="L9582" s="151">
        <f>+VLOOKUP($E9582,Resultados_generales!$C$8:$AE$347,27,0)</f>
        <v>0.34706537282010652</v>
      </c>
      <c r="M9582" t="str">
        <f>+VLOOKUP($E9582,Resultados_generales!$C$8:$AE$347,28,0)</f>
        <v>Medio bajo</v>
      </c>
    </row>
    <row r="9583" spans="1:13" x14ac:dyDescent="0.3">
      <c r="A9583" s="139">
        <f t="shared" si="9835"/>
        <v>253</v>
      </c>
      <c r="B9583" s="148">
        <f t="shared" si="9837"/>
        <v>1</v>
      </c>
      <c r="D9583" s="149" t="str">
        <f>+VLOOKUP($A9583,mUNICIPIOS!$B$4:$F$343,2,0)</f>
        <v>Baja Verapaz</v>
      </c>
      <c r="E9583" s="149">
        <f>+VLOOKUP($A9583,mUNICIPIOS!$B$4:$F$343,3,0)</f>
        <v>1503</v>
      </c>
      <c r="F9583" s="149" t="str">
        <f>+VLOOKUP($A9583,mUNICIPIOS!$B$4:$F$343,4,0)</f>
        <v>Rabinal</v>
      </c>
      <c r="G9583" s="139" t="str">
        <f t="shared" ref="G9583:K9583" si="9839">+G9545</f>
        <v>01</v>
      </c>
      <c r="H9583" t="str">
        <f t="shared" si="9839"/>
        <v>IPC</v>
      </c>
      <c r="I9583" t="str">
        <f t="shared" si="9839"/>
        <v>Índice de Participación Ciudadana</v>
      </c>
      <c r="J9583" t="str">
        <f t="shared" si="9839"/>
        <v>01-01</v>
      </c>
      <c r="K9583" t="str">
        <f t="shared" si="9839"/>
        <v>Número de reuniones del COMUDE en el año de la medición.</v>
      </c>
      <c r="L9583" s="150">
        <f>+VLOOKUP($E9583,IPC_2018!$B$8:$T$347,3,0)</f>
        <v>1</v>
      </c>
      <c r="M9583" s="142" t="str">
        <f>+VLOOKUP($E9583,IPC_2018!$B$8:$T$347,4,0)</f>
        <v>Alto</v>
      </c>
    </row>
    <row r="9584" spans="1:13" x14ac:dyDescent="0.3">
      <c r="A9584" s="139">
        <f t="shared" si="9835"/>
        <v>253</v>
      </c>
      <c r="B9584" s="148">
        <f t="shared" si="9837"/>
        <v>2</v>
      </c>
      <c r="D9584" s="149" t="str">
        <f>+VLOOKUP($A9584,mUNICIPIOS!$B$4:$F$343,2,0)</f>
        <v>Baja Verapaz</v>
      </c>
      <c r="E9584" s="149">
        <f>+VLOOKUP($A9584,mUNICIPIOS!$B$4:$F$343,3,0)</f>
        <v>1503</v>
      </c>
      <c r="F9584" s="149" t="str">
        <f>+VLOOKUP($A9584,mUNICIPIOS!$B$4:$F$343,4,0)</f>
        <v>Rabinal</v>
      </c>
      <c r="G9584" s="139" t="str">
        <f t="shared" ref="G9584:K9584" si="9840">+G9546</f>
        <v>01</v>
      </c>
      <c r="H9584" t="str">
        <f t="shared" si="9840"/>
        <v>IPC</v>
      </c>
      <c r="I9584" t="str">
        <f t="shared" si="9840"/>
        <v>Índice de Participación Ciudadana</v>
      </c>
      <c r="J9584" t="str">
        <f t="shared" si="9840"/>
        <v>01-02</v>
      </c>
      <c r="K9584" t="str">
        <f t="shared" si="9840"/>
        <v>Participación de Alcaldes, Concejales y Síndicos determinados o designados en el COMUDE</v>
      </c>
      <c r="L9584" s="150">
        <f>+VLOOKUP($E9584,IPC_2018!$B$8:$T$347,6,0)</f>
        <v>0.87708333333333344</v>
      </c>
      <c r="M9584" s="142" t="str">
        <f>+VLOOKUP($E9584,IPC_2018!$B$8:$T$347,7,0)</f>
        <v>Alto</v>
      </c>
    </row>
    <row r="9585" spans="1:13" x14ac:dyDescent="0.3">
      <c r="A9585" s="139">
        <f t="shared" si="9835"/>
        <v>253</v>
      </c>
      <c r="B9585" s="148">
        <f t="shared" si="9837"/>
        <v>3</v>
      </c>
      <c r="D9585" s="149" t="str">
        <f>+VLOOKUP($A9585,mUNICIPIOS!$B$4:$F$343,2,0)</f>
        <v>Baja Verapaz</v>
      </c>
      <c r="E9585" s="149">
        <f>+VLOOKUP($A9585,mUNICIPIOS!$B$4:$F$343,3,0)</f>
        <v>1503</v>
      </c>
      <c r="F9585" s="149" t="str">
        <f>+VLOOKUP($A9585,mUNICIPIOS!$B$4:$F$343,4,0)</f>
        <v>Rabinal</v>
      </c>
      <c r="G9585" s="139" t="str">
        <f t="shared" ref="G9585:K9585" si="9841">+G9547</f>
        <v>01</v>
      </c>
      <c r="H9585" t="str">
        <f t="shared" si="9841"/>
        <v>IPC</v>
      </c>
      <c r="I9585" t="str">
        <f t="shared" si="9841"/>
        <v>Índice de Participación Ciudadana</v>
      </c>
      <c r="J9585" t="str">
        <f t="shared" si="9841"/>
        <v>01-03</v>
      </c>
      <c r="K9585" t="str">
        <f t="shared" si="9841"/>
        <v>Participación  de organizaciones de jóvenes, mujeres, pueblos mayas, xincas, garífunas, y otras organizaciones en el Comude</v>
      </c>
      <c r="L9585" s="150">
        <f>+VLOOKUP($E9585,IPC_2018!$B$8:$T$347,9,0)</f>
        <v>0.47488584474885842</v>
      </c>
      <c r="M9585" s="142" t="str">
        <f>+VLOOKUP($E9585,IPC_2018!$B$8:$T$347,10,0)</f>
        <v>Medio</v>
      </c>
    </row>
    <row r="9586" spans="1:13" x14ac:dyDescent="0.3">
      <c r="A9586" s="139">
        <f t="shared" si="9835"/>
        <v>253</v>
      </c>
      <c r="B9586" s="148">
        <f t="shared" si="9837"/>
        <v>4</v>
      </c>
      <c r="D9586" s="149" t="str">
        <f>+VLOOKUP($A9586,mUNICIPIOS!$B$4:$F$343,2,0)</f>
        <v>Baja Verapaz</v>
      </c>
      <c r="E9586" s="149">
        <f>+VLOOKUP($A9586,mUNICIPIOS!$B$4:$F$343,3,0)</f>
        <v>1503</v>
      </c>
      <c r="F9586" s="149" t="str">
        <f>+VLOOKUP($A9586,mUNICIPIOS!$B$4:$F$343,4,0)</f>
        <v>Rabinal</v>
      </c>
      <c r="G9586" s="139" t="str">
        <f t="shared" ref="G9586:K9586" si="9842">+G9548</f>
        <v>01</v>
      </c>
      <c r="H9586" t="str">
        <f t="shared" si="9842"/>
        <v>IPC</v>
      </c>
      <c r="I9586" t="str">
        <f t="shared" si="9842"/>
        <v>Índice de Participación Ciudadana</v>
      </c>
      <c r="J9586" t="str">
        <f t="shared" si="9842"/>
        <v>01-04</v>
      </c>
      <c r="K9586" t="str">
        <f t="shared" si="9842"/>
        <v>Representatividad territorial del Comude.</v>
      </c>
      <c r="L9586" s="150">
        <f>+VLOOKUP($E9586,IPC_2018!$B$8:$T$347,12,0)</f>
        <v>1</v>
      </c>
      <c r="M9586" s="142" t="str">
        <f>+VLOOKUP($E9586,IPC_2018!$B$8:$T$347,13,0)</f>
        <v>Alto</v>
      </c>
    </row>
    <row r="9587" spans="1:13" x14ac:dyDescent="0.3">
      <c r="A9587" s="139">
        <f t="shared" si="9835"/>
        <v>253</v>
      </c>
      <c r="B9587" s="148">
        <f t="shared" si="9837"/>
        <v>5</v>
      </c>
      <c r="D9587" s="149" t="str">
        <f>+VLOOKUP($A9587,mUNICIPIOS!$B$4:$F$343,2,0)</f>
        <v>Baja Verapaz</v>
      </c>
      <c r="E9587" s="149">
        <f>+VLOOKUP($A9587,mUNICIPIOS!$B$4:$F$343,3,0)</f>
        <v>1503</v>
      </c>
      <c r="F9587" s="149" t="str">
        <f>+VLOOKUP($A9587,mUNICIPIOS!$B$4:$F$343,4,0)</f>
        <v>Rabinal</v>
      </c>
      <c r="G9587" s="139" t="str">
        <f t="shared" ref="G9587:K9587" si="9843">+G9549</f>
        <v>01</v>
      </c>
      <c r="H9587" t="str">
        <f t="shared" si="9843"/>
        <v>IPC</v>
      </c>
      <c r="I9587" t="str">
        <f t="shared" si="9843"/>
        <v>Índice de Participación Ciudadana</v>
      </c>
      <c r="J9587" t="str">
        <f t="shared" si="9843"/>
        <v>01-05</v>
      </c>
      <c r="K9587" t="str">
        <f t="shared" si="9843"/>
        <v>Funcionamiento del Comude</v>
      </c>
      <c r="L9587" s="150">
        <f>+VLOOKUP($E9587,IPC_2018!$B$8:$T$347,15,0)</f>
        <v>0.38427561851034475</v>
      </c>
      <c r="M9587" s="142" t="str">
        <f>+VLOOKUP($E9587,IPC_2018!$B$8:$T$347,16,0)</f>
        <v>Medio bajo</v>
      </c>
    </row>
    <row r="9588" spans="1:13" x14ac:dyDescent="0.3">
      <c r="A9588" s="139">
        <f t="shared" si="9835"/>
        <v>253</v>
      </c>
      <c r="B9588" s="148">
        <f t="shared" si="9837"/>
        <v>6</v>
      </c>
      <c r="D9588" s="149" t="str">
        <f>+VLOOKUP($A9588,mUNICIPIOS!$B$4:$F$343,2,0)</f>
        <v>Baja Verapaz</v>
      </c>
      <c r="E9588" s="149">
        <f>+VLOOKUP($A9588,mUNICIPIOS!$B$4:$F$343,3,0)</f>
        <v>1503</v>
      </c>
      <c r="F9588" s="149" t="str">
        <f>+VLOOKUP($A9588,mUNICIPIOS!$B$4:$F$343,4,0)</f>
        <v>Rabinal</v>
      </c>
      <c r="G9588" s="139" t="str">
        <f t="shared" ref="G9588:K9588" si="9844">+G9550</f>
        <v>01</v>
      </c>
      <c r="H9588" t="str">
        <f t="shared" si="9844"/>
        <v>IPC</v>
      </c>
      <c r="I9588" t="str">
        <f t="shared" si="9844"/>
        <v>Índice de Participación Ciudadana</v>
      </c>
      <c r="J9588" t="str">
        <f t="shared" si="9844"/>
        <v>INDICE</v>
      </c>
      <c r="K9588">
        <f t="shared" si="9844"/>
        <v>0</v>
      </c>
      <c r="L9588" s="150">
        <f>+VLOOKUP($E9588,IPC_2018!$B$8:$T$347,18,0)</f>
        <v>0.81350963615554728</v>
      </c>
      <c r="M9588" s="142" t="str">
        <f>+VLOOKUP($E9588,IPC_2018!$B$8:$T$347,19,0)</f>
        <v>Alto</v>
      </c>
    </row>
    <row r="9589" spans="1:13" x14ac:dyDescent="0.3">
      <c r="A9589" s="139">
        <f t="shared" si="9835"/>
        <v>253</v>
      </c>
      <c r="B9589" s="148">
        <f t="shared" si="9837"/>
        <v>7</v>
      </c>
      <c r="D9589" s="149" t="str">
        <f>+VLOOKUP($A9589,mUNICIPIOS!$B$4:$F$343,2,0)</f>
        <v>Baja Verapaz</v>
      </c>
      <c r="E9589" s="149">
        <f>+VLOOKUP($A9589,mUNICIPIOS!$B$4:$F$343,3,0)</f>
        <v>1503</v>
      </c>
      <c r="F9589" s="149" t="str">
        <f>+VLOOKUP($A9589,mUNICIPIOS!$B$4:$F$343,4,0)</f>
        <v>Rabinal</v>
      </c>
      <c r="G9589" s="139" t="str">
        <f t="shared" ref="G9589:K9589" si="9845">+G9551</f>
        <v>02</v>
      </c>
      <c r="H9589" t="str">
        <f t="shared" si="9845"/>
        <v>IIC</v>
      </c>
      <c r="I9589" t="str">
        <f t="shared" si="9845"/>
        <v>Índice de Información a la Ciudadanía</v>
      </c>
      <c r="J9589" t="str">
        <f t="shared" si="9845"/>
        <v>02-01</v>
      </c>
      <c r="K9589" t="str">
        <f t="shared" si="9845"/>
        <v>Rendición de cuentas cuatrimestral y anual al Comude enfocadas en resultados.</v>
      </c>
      <c r="L9589" s="150">
        <f>+VLOOKUP($E9589,IIC_2018!$B$8:$Q$347,3,0)</f>
        <v>0.4</v>
      </c>
      <c r="M9589" s="142" t="str">
        <f>+VLOOKUP($E9589,IIC_2018!$B$8:$Q$347,4,0)</f>
        <v>Medio bajo</v>
      </c>
    </row>
    <row r="9590" spans="1:13" x14ac:dyDescent="0.3">
      <c r="A9590" s="139">
        <f t="shared" si="9835"/>
        <v>253</v>
      </c>
      <c r="B9590" s="148">
        <f t="shared" si="9837"/>
        <v>8</v>
      </c>
      <c r="D9590" s="149" t="str">
        <f>+VLOOKUP($A9590,mUNICIPIOS!$B$4:$F$343,2,0)</f>
        <v>Baja Verapaz</v>
      </c>
      <c r="E9590" s="149">
        <f>+VLOOKUP($A9590,mUNICIPIOS!$B$4:$F$343,3,0)</f>
        <v>1503</v>
      </c>
      <c r="F9590" s="149" t="str">
        <f>+VLOOKUP($A9590,mUNICIPIOS!$B$4:$F$343,4,0)</f>
        <v>Rabinal</v>
      </c>
      <c r="G9590" s="139" t="str">
        <f t="shared" ref="G9590:K9590" si="9846">+G9552</f>
        <v>02</v>
      </c>
      <c r="H9590" t="str">
        <f t="shared" si="9846"/>
        <v>IIC</v>
      </c>
      <c r="I9590" t="str">
        <f t="shared" si="9846"/>
        <v>Índice de Información a la Ciudadanía</v>
      </c>
      <c r="J9590" t="str">
        <f t="shared" si="9846"/>
        <v>02-02</v>
      </c>
      <c r="K9590" t="str">
        <f t="shared" si="9846"/>
        <v>Información presupuestaria y otra información brindada a la ciudadanía disponible en medios locales de comunicación.</v>
      </c>
      <c r="L9590" s="150">
        <f>+VLOOKUP($E9590,IIC_2018!$B$8:$Q$347,6,0)</f>
        <v>1</v>
      </c>
      <c r="M9590" s="142" t="str">
        <f>+VLOOKUP($E9590,IIC_2018!$B$8:$Q$347,7,0)</f>
        <v>Alto</v>
      </c>
    </row>
    <row r="9591" spans="1:13" x14ac:dyDescent="0.3">
      <c r="A9591" s="139">
        <f t="shared" si="9835"/>
        <v>253</v>
      </c>
      <c r="B9591" s="148">
        <f t="shared" si="9837"/>
        <v>9</v>
      </c>
      <c r="D9591" s="149" t="str">
        <f>+VLOOKUP($A9591,mUNICIPIOS!$B$4:$F$343,2,0)</f>
        <v>Baja Verapaz</v>
      </c>
      <c r="E9591" s="149">
        <f>+VLOOKUP($A9591,mUNICIPIOS!$B$4:$F$343,3,0)</f>
        <v>1503</v>
      </c>
      <c r="F9591" s="149" t="str">
        <f>+VLOOKUP($A9591,mUNICIPIOS!$B$4:$F$343,4,0)</f>
        <v>Rabinal</v>
      </c>
      <c r="G9591" s="139" t="str">
        <f t="shared" ref="G9591:K9591" si="9847">+G9553</f>
        <v>02</v>
      </c>
      <c r="H9591" t="str">
        <f t="shared" si="9847"/>
        <v>IIC</v>
      </c>
      <c r="I9591" t="str">
        <f t="shared" si="9847"/>
        <v>Índice de Información a la Ciudadanía</v>
      </c>
      <c r="J9591" t="str">
        <f t="shared" si="9847"/>
        <v>02-03</v>
      </c>
      <c r="K9591" t="str">
        <f t="shared" si="9847"/>
        <v>Información pública de oficio actualizada y disponible de acuerdo a la LAIP y uso de internet.</v>
      </c>
      <c r="L9591" s="150">
        <f>+VLOOKUP($E9591,IIC_2018!$B$8:$Q$347,9,0)</f>
        <v>0.84</v>
      </c>
      <c r="M9591" s="142" t="str">
        <f>+VLOOKUP($E9591,IIC_2018!$B$8:$Q$347,10,0)</f>
        <v>Alto</v>
      </c>
    </row>
    <row r="9592" spans="1:13" x14ac:dyDescent="0.3">
      <c r="A9592" s="139">
        <f t="shared" si="9835"/>
        <v>253</v>
      </c>
      <c r="B9592" s="148">
        <f t="shared" si="9837"/>
        <v>10</v>
      </c>
      <c r="D9592" s="149" t="str">
        <f>+VLOOKUP($A9592,mUNICIPIOS!$B$4:$F$343,2,0)</f>
        <v>Baja Verapaz</v>
      </c>
      <c r="E9592" s="149">
        <f>+VLOOKUP($A9592,mUNICIPIOS!$B$4:$F$343,3,0)</f>
        <v>1503</v>
      </c>
      <c r="F9592" s="149" t="str">
        <f>+VLOOKUP($A9592,mUNICIPIOS!$B$4:$F$343,4,0)</f>
        <v>Rabinal</v>
      </c>
      <c r="G9592" s="139" t="str">
        <f t="shared" ref="G9592:K9592" si="9848">+G9554</f>
        <v>02</v>
      </c>
      <c r="H9592" t="str">
        <f t="shared" si="9848"/>
        <v>IIC</v>
      </c>
      <c r="I9592" t="str">
        <f t="shared" si="9848"/>
        <v>Índice de Información a la Ciudadanía</v>
      </c>
      <c r="J9592" t="str">
        <f t="shared" si="9848"/>
        <v>02-04</v>
      </c>
      <c r="K9592" t="str">
        <f t="shared" si="9848"/>
        <v>Relación del monto contratado por medio de Guate compras con el total del presupuesto de egresos vigente.</v>
      </c>
      <c r="L9592" s="150">
        <f>+VLOOKUP($E9592,IIC_2018!$B$8:$Q$347,12,0)</f>
        <v>0.30799087851519713</v>
      </c>
      <c r="M9592" s="142" t="str">
        <f>+VLOOKUP($E9592,IIC_2018!$B$8:$Q$347,13,0)</f>
        <v>Medio bajo</v>
      </c>
    </row>
    <row r="9593" spans="1:13" x14ac:dyDescent="0.3">
      <c r="A9593" s="139">
        <f t="shared" si="9835"/>
        <v>253</v>
      </c>
      <c r="B9593" s="148">
        <f t="shared" si="9837"/>
        <v>11</v>
      </c>
      <c r="D9593" s="149" t="str">
        <f>+VLOOKUP($A9593,mUNICIPIOS!$B$4:$F$343,2,0)</f>
        <v>Baja Verapaz</v>
      </c>
      <c r="E9593" s="149">
        <f>+VLOOKUP($A9593,mUNICIPIOS!$B$4:$F$343,3,0)</f>
        <v>1503</v>
      </c>
      <c r="F9593" s="149" t="str">
        <f>+VLOOKUP($A9593,mUNICIPIOS!$B$4:$F$343,4,0)</f>
        <v>Rabinal</v>
      </c>
      <c r="G9593" s="139" t="str">
        <f t="shared" ref="G9593:K9593" si="9849">+G9555</f>
        <v>02</v>
      </c>
      <c r="H9593" t="str">
        <f t="shared" si="9849"/>
        <v>IIC</v>
      </c>
      <c r="I9593" t="str">
        <f t="shared" si="9849"/>
        <v>Índice de Información a la Ciudadanía</v>
      </c>
      <c r="J9593" t="str">
        <f t="shared" si="9849"/>
        <v>INDICE</v>
      </c>
      <c r="K9593">
        <f t="shared" si="9849"/>
        <v>0</v>
      </c>
      <c r="L9593" s="150">
        <f>+VLOOKUP($E9593,IIC_2018!$B$8:$Q$347,15,0)</f>
        <v>0.63699771962879925</v>
      </c>
      <c r="M9593" s="142" t="str">
        <f>+VLOOKUP($E9593,IIC_2018!$B$8:$Q$347,16,0)</f>
        <v>Medio alto</v>
      </c>
    </row>
    <row r="9594" spans="1:13" x14ac:dyDescent="0.3">
      <c r="A9594" s="139">
        <f t="shared" si="9835"/>
        <v>253</v>
      </c>
      <c r="B9594" s="148">
        <f t="shared" si="9837"/>
        <v>12</v>
      </c>
      <c r="D9594" s="149" t="str">
        <f>+VLOOKUP($A9594,mUNICIPIOS!$B$4:$F$343,2,0)</f>
        <v>Baja Verapaz</v>
      </c>
      <c r="E9594" s="149">
        <f>+VLOOKUP($A9594,mUNICIPIOS!$B$4:$F$343,3,0)</f>
        <v>1503</v>
      </c>
      <c r="F9594" s="149" t="str">
        <f>+VLOOKUP($A9594,mUNICIPIOS!$B$4:$F$343,4,0)</f>
        <v>Rabinal</v>
      </c>
      <c r="G9594" s="139" t="str">
        <f t="shared" ref="G9594:K9594" si="9850">+G9556</f>
        <v>03</v>
      </c>
      <c r="H9594" t="str">
        <f t="shared" si="9850"/>
        <v>ISP</v>
      </c>
      <c r="I9594" t="str">
        <f t="shared" si="9850"/>
        <v>Índice de Servicios Públicos</v>
      </c>
      <c r="J9594" t="str">
        <f t="shared" si="9850"/>
        <v>03-01</v>
      </c>
      <c r="K9594" t="str">
        <f t="shared" si="9850"/>
        <v>Cobertura del servicio público de agua</v>
      </c>
      <c r="L9594" s="150">
        <f>+VLOOKUP($E9594,ISP_2018!$B$8:$T$347,3,0)</f>
        <v>9.5372601146465064E-2</v>
      </c>
      <c r="M9594" s="142" t="str">
        <f>+VLOOKUP($E9594,ISP_2018!$B$8:$T$347,4,0)</f>
        <v>Bajo</v>
      </c>
    </row>
    <row r="9595" spans="1:13" x14ac:dyDescent="0.3">
      <c r="A9595" s="139">
        <f t="shared" si="9835"/>
        <v>253</v>
      </c>
      <c r="B9595" s="148">
        <f t="shared" si="9837"/>
        <v>13</v>
      </c>
      <c r="D9595" s="149" t="str">
        <f>+VLOOKUP($A9595,mUNICIPIOS!$B$4:$F$343,2,0)</f>
        <v>Baja Verapaz</v>
      </c>
      <c r="E9595" s="149">
        <f>+VLOOKUP($A9595,mUNICIPIOS!$B$4:$F$343,3,0)</f>
        <v>1503</v>
      </c>
      <c r="F9595" s="149" t="str">
        <f>+VLOOKUP($A9595,mUNICIPIOS!$B$4:$F$343,4,0)</f>
        <v>Rabinal</v>
      </c>
      <c r="G9595" s="139" t="str">
        <f t="shared" ref="G9595:K9595" si="9851">+G9557</f>
        <v>03</v>
      </c>
      <c r="H9595" t="str">
        <f t="shared" si="9851"/>
        <v>ISP</v>
      </c>
      <c r="I9595" t="str">
        <f t="shared" si="9851"/>
        <v>Índice de Servicios Públicos</v>
      </c>
      <c r="J9595" t="str">
        <f t="shared" si="9851"/>
        <v>03-02</v>
      </c>
      <c r="K9595" t="str">
        <f t="shared" si="9851"/>
        <v>Control de la calidad del servicio público de agua</v>
      </c>
      <c r="L9595" s="150">
        <f>+VLOOKUP($E9595,ISP_2018!$B$8:$T$347,6,0)</f>
        <v>0.16666666666666666</v>
      </c>
      <c r="M9595" s="142" t="str">
        <f>+VLOOKUP($E9595,ISP_2018!$B$8:$T$347,7,0)</f>
        <v>Bajo</v>
      </c>
    </row>
    <row r="9596" spans="1:13" x14ac:dyDescent="0.3">
      <c r="A9596" s="139">
        <f t="shared" si="9835"/>
        <v>253</v>
      </c>
      <c r="B9596" s="148">
        <f t="shared" si="9837"/>
        <v>14</v>
      </c>
      <c r="D9596" s="149" t="str">
        <f>+VLOOKUP($A9596,mUNICIPIOS!$B$4:$F$343,2,0)</f>
        <v>Baja Verapaz</v>
      </c>
      <c r="E9596" s="149">
        <f>+VLOOKUP($A9596,mUNICIPIOS!$B$4:$F$343,3,0)</f>
        <v>1503</v>
      </c>
      <c r="F9596" s="149" t="str">
        <f>+VLOOKUP($A9596,mUNICIPIOS!$B$4:$F$343,4,0)</f>
        <v>Rabinal</v>
      </c>
      <c r="G9596" s="139" t="str">
        <f t="shared" ref="G9596:K9596" si="9852">+G9558</f>
        <v>03</v>
      </c>
      <c r="H9596" t="str">
        <f t="shared" si="9852"/>
        <v>ISP</v>
      </c>
      <c r="I9596" t="str">
        <f t="shared" si="9852"/>
        <v>Índice de Servicios Públicos</v>
      </c>
      <c r="J9596" t="str">
        <f t="shared" si="9852"/>
        <v>03-03</v>
      </c>
      <c r="K9596" t="str">
        <f t="shared" si="9852"/>
        <v>Disposición  y tratamiento  de aguas residuales</v>
      </c>
      <c r="L9596" s="150">
        <f>+VLOOKUP($E9596,ISP_2018!$B$8:$T$347,9,0)</f>
        <v>4.553415286018786E-2</v>
      </c>
      <c r="M9596" s="142" t="str">
        <f>+VLOOKUP($E9596,ISP_2018!$B$8:$T$347,10,0)</f>
        <v>Bajo</v>
      </c>
    </row>
    <row r="9597" spans="1:13" x14ac:dyDescent="0.3">
      <c r="A9597" s="139">
        <f t="shared" si="9835"/>
        <v>253</v>
      </c>
      <c r="B9597" s="148">
        <f t="shared" si="9837"/>
        <v>15</v>
      </c>
      <c r="D9597" s="149" t="str">
        <f>+VLOOKUP($A9597,mUNICIPIOS!$B$4:$F$343,2,0)</f>
        <v>Baja Verapaz</v>
      </c>
      <c r="E9597" s="149">
        <f>+VLOOKUP($A9597,mUNICIPIOS!$B$4:$F$343,3,0)</f>
        <v>1503</v>
      </c>
      <c r="F9597" s="149" t="str">
        <f>+VLOOKUP($A9597,mUNICIPIOS!$B$4:$F$343,4,0)</f>
        <v>Rabinal</v>
      </c>
      <c r="G9597" s="139" t="str">
        <f t="shared" ref="G9597:K9597" si="9853">+G9559</f>
        <v>03</v>
      </c>
      <c r="H9597" t="str">
        <f t="shared" si="9853"/>
        <v>ISP</v>
      </c>
      <c r="I9597" t="str">
        <f t="shared" si="9853"/>
        <v>Índice de Servicios Públicos</v>
      </c>
      <c r="J9597" t="str">
        <f t="shared" si="9853"/>
        <v>03-04</v>
      </c>
      <c r="K9597" t="str">
        <f t="shared" si="9853"/>
        <v>Gestión y manejo de los residuos y desechos sólidos</v>
      </c>
      <c r="L9597" s="150">
        <f>+VLOOKUP($E9597,ISP_2018!$B$8:$T$347,12,0)</f>
        <v>0.20617995023350177</v>
      </c>
      <c r="M9597" s="142" t="str">
        <f>+VLOOKUP($E9597,ISP_2018!$B$8:$T$347,13,0)</f>
        <v>Medio bajo</v>
      </c>
    </row>
    <row r="9598" spans="1:13" x14ac:dyDescent="0.3">
      <c r="A9598" s="139">
        <f t="shared" si="9835"/>
        <v>253</v>
      </c>
      <c r="B9598" s="148">
        <f t="shared" si="9837"/>
        <v>16</v>
      </c>
      <c r="D9598" s="149" t="str">
        <f>+VLOOKUP($A9598,mUNICIPIOS!$B$4:$F$343,2,0)</f>
        <v>Baja Verapaz</v>
      </c>
      <c r="E9598" s="149">
        <f>+VLOOKUP($A9598,mUNICIPIOS!$B$4:$F$343,3,0)</f>
        <v>1503</v>
      </c>
      <c r="F9598" s="149" t="str">
        <f>+VLOOKUP($A9598,mUNICIPIOS!$B$4:$F$343,4,0)</f>
        <v>Rabinal</v>
      </c>
      <c r="G9598" s="139" t="str">
        <f t="shared" ref="G9598:K9598" si="9854">+G9560</f>
        <v>03</v>
      </c>
      <c r="H9598" t="str">
        <f t="shared" si="9854"/>
        <v>ISP</v>
      </c>
      <c r="I9598" t="str">
        <f t="shared" si="9854"/>
        <v>Índice de Servicios Públicos</v>
      </c>
      <c r="J9598" t="str">
        <f t="shared" si="9854"/>
        <v>03-05</v>
      </c>
      <c r="K9598" t="str">
        <f t="shared" si="9854"/>
        <v>Gestión de servicios públicos municipales</v>
      </c>
      <c r="L9598" s="150">
        <f>+VLOOKUP($E9598,ISP_2018!$B$8:$T$347,15,0)</f>
        <v>0.41935483870967749</v>
      </c>
      <c r="M9598" s="142" t="str">
        <f>+VLOOKUP($E9598,ISP_2018!$B$8:$T$347,16,0)</f>
        <v>Medio</v>
      </c>
    </row>
    <row r="9599" spans="1:13" x14ac:dyDescent="0.3">
      <c r="A9599" s="139">
        <f t="shared" si="9835"/>
        <v>253</v>
      </c>
      <c r="B9599" s="148">
        <f t="shared" si="9837"/>
        <v>17</v>
      </c>
      <c r="D9599" s="149" t="str">
        <f>+VLOOKUP($A9599,mUNICIPIOS!$B$4:$F$343,2,0)</f>
        <v>Baja Verapaz</v>
      </c>
      <c r="E9599" s="149">
        <f>+VLOOKUP($A9599,mUNICIPIOS!$B$4:$F$343,3,0)</f>
        <v>1503</v>
      </c>
      <c r="F9599" s="149" t="str">
        <f>+VLOOKUP($A9599,mUNICIPIOS!$B$4:$F$343,4,0)</f>
        <v>Rabinal</v>
      </c>
      <c r="G9599" s="139" t="str">
        <f t="shared" ref="G9599:K9599" si="9855">+G9561</f>
        <v>03</v>
      </c>
      <c r="H9599" t="str">
        <f t="shared" si="9855"/>
        <v>ISP</v>
      </c>
      <c r="I9599" t="str">
        <f t="shared" si="9855"/>
        <v>Índice de Servicios Públicos</v>
      </c>
      <c r="J9599" t="str">
        <f t="shared" si="9855"/>
        <v>INDICE</v>
      </c>
      <c r="K9599">
        <f t="shared" si="9855"/>
        <v>0</v>
      </c>
      <c r="L9599" s="150">
        <f>+VLOOKUP($E9599,ISP_2018!$B$8:$T$347,18,0)</f>
        <v>0.19375104847531993</v>
      </c>
      <c r="M9599" s="142" t="str">
        <f>+VLOOKUP($E9599,ISP_2018!$B$8:$T$347,19,0)</f>
        <v>Bajo</v>
      </c>
    </row>
    <row r="9600" spans="1:13" x14ac:dyDescent="0.3">
      <c r="A9600" s="139">
        <f t="shared" si="9835"/>
        <v>253</v>
      </c>
      <c r="B9600" s="148">
        <f t="shared" si="9837"/>
        <v>18</v>
      </c>
      <c r="D9600" s="149" t="str">
        <f>+VLOOKUP($A9600,mUNICIPIOS!$B$4:$F$343,2,0)</f>
        <v>Baja Verapaz</v>
      </c>
      <c r="E9600" s="149">
        <f>+VLOOKUP($A9600,mUNICIPIOS!$B$4:$F$343,3,0)</f>
        <v>1503</v>
      </c>
      <c r="F9600" s="149" t="str">
        <f>+VLOOKUP($A9600,mUNICIPIOS!$B$4:$F$343,4,0)</f>
        <v>Rabinal</v>
      </c>
      <c r="G9600" s="139" t="str">
        <f t="shared" ref="G9600:K9600" si="9856">+G9562</f>
        <v>04</v>
      </c>
      <c r="H9600" t="str">
        <f t="shared" si="9856"/>
        <v>IGA</v>
      </c>
      <c r="I9600" t="str">
        <f t="shared" si="9856"/>
        <v>Índice de Gestión Administrativa</v>
      </c>
      <c r="J9600" t="str">
        <f t="shared" si="9856"/>
        <v>04-01</v>
      </c>
      <c r="K9600" t="str">
        <f t="shared" si="9856"/>
        <v>Existencia de elementos de atención municipal orientada al vecino</v>
      </c>
      <c r="L9600" s="150">
        <f>+VLOOKUP($E9600,IGA_2018!$B$8:$N$347,3,0)</f>
        <v>0.25</v>
      </c>
      <c r="M9600" s="142" t="str">
        <f>+VLOOKUP($E9600,IGA_2018!$B$8:$N$347,4,0)</f>
        <v>Medio bajo</v>
      </c>
    </row>
    <row r="9601" spans="1:13" x14ac:dyDescent="0.3">
      <c r="A9601" s="139">
        <f t="shared" si="9835"/>
        <v>253</v>
      </c>
      <c r="B9601" s="148">
        <f t="shared" si="9837"/>
        <v>19</v>
      </c>
      <c r="D9601" s="149" t="str">
        <f>+VLOOKUP($A9601,mUNICIPIOS!$B$4:$F$343,2,0)</f>
        <v>Baja Verapaz</v>
      </c>
      <c r="E9601" s="149">
        <f>+VLOOKUP($A9601,mUNICIPIOS!$B$4:$F$343,3,0)</f>
        <v>1503</v>
      </c>
      <c r="F9601" s="149" t="str">
        <f>+VLOOKUP($A9601,mUNICIPIOS!$B$4:$F$343,4,0)</f>
        <v>Rabinal</v>
      </c>
      <c r="G9601" s="139" t="str">
        <f t="shared" ref="G9601:K9601" si="9857">+G9563</f>
        <v>04</v>
      </c>
      <c r="H9601" t="str">
        <f t="shared" si="9857"/>
        <v>IGA</v>
      </c>
      <c r="I9601" t="str">
        <f t="shared" si="9857"/>
        <v>Índice de Gestión Administrativa</v>
      </c>
      <c r="J9601" t="str">
        <f t="shared" si="9857"/>
        <v>04-02</v>
      </c>
      <c r="K9601" t="str">
        <f t="shared" si="9857"/>
        <v>Gestión del recurso humano.</v>
      </c>
      <c r="L9601" s="150">
        <f>+VLOOKUP($E9601,IGA_2018!$B$8:$N$347,6,0)</f>
        <v>0.49549317537986109</v>
      </c>
      <c r="M9601" s="142" t="str">
        <f>+VLOOKUP($E9601,IGA_2018!$B$8:$N$347,7,0)</f>
        <v>Medio</v>
      </c>
    </row>
    <row r="9602" spans="1:13" x14ac:dyDescent="0.3">
      <c r="A9602" s="139">
        <f t="shared" si="9835"/>
        <v>253</v>
      </c>
      <c r="B9602" s="148">
        <f t="shared" si="9837"/>
        <v>20</v>
      </c>
      <c r="D9602" s="149" t="str">
        <f>+VLOOKUP($A9602,mUNICIPIOS!$B$4:$F$343,2,0)</f>
        <v>Baja Verapaz</v>
      </c>
      <c r="E9602" s="149">
        <f>+VLOOKUP($A9602,mUNICIPIOS!$B$4:$F$343,3,0)</f>
        <v>1503</v>
      </c>
      <c r="F9602" s="149" t="str">
        <f>+VLOOKUP($A9602,mUNICIPIOS!$B$4:$F$343,4,0)</f>
        <v>Rabinal</v>
      </c>
      <c r="G9602" s="139" t="str">
        <f t="shared" ref="G9602:K9602" si="9858">+G9564</f>
        <v>04</v>
      </c>
      <c r="H9602" t="str">
        <f t="shared" si="9858"/>
        <v>IGA</v>
      </c>
      <c r="I9602" t="str">
        <f t="shared" si="9858"/>
        <v>Índice de Gestión Administrativa</v>
      </c>
      <c r="J9602" t="str">
        <f t="shared" si="9858"/>
        <v>04-03</v>
      </c>
      <c r="K9602" t="str">
        <f t="shared" si="9858"/>
        <v>Existencia de oficinas municipales con instrumentos de gestión.</v>
      </c>
      <c r="L9602" s="150">
        <f>+VLOOKUP($E9602,IGA_2018!$B$8:$N$347,9,0)</f>
        <v>0.375</v>
      </c>
      <c r="M9602" s="142" t="str">
        <f>+VLOOKUP($E9602,IGA_2018!$B$8:$N$347,10,0)</f>
        <v>Medio bajo</v>
      </c>
    </row>
    <row r="9603" spans="1:13" x14ac:dyDescent="0.3">
      <c r="A9603" s="139">
        <f t="shared" si="9835"/>
        <v>253</v>
      </c>
      <c r="B9603" s="148">
        <f t="shared" si="9837"/>
        <v>21</v>
      </c>
      <c r="D9603" s="149" t="str">
        <f>+VLOOKUP($A9603,mUNICIPIOS!$B$4:$F$343,2,0)</f>
        <v>Baja Verapaz</v>
      </c>
      <c r="E9603" s="149">
        <f>+VLOOKUP($A9603,mUNICIPIOS!$B$4:$F$343,3,0)</f>
        <v>1503</v>
      </c>
      <c r="F9603" s="149" t="str">
        <f>+VLOOKUP($A9603,mUNICIPIOS!$B$4:$F$343,4,0)</f>
        <v>Rabinal</v>
      </c>
      <c r="G9603" s="139" t="str">
        <f t="shared" ref="G9603:K9603" si="9859">+G9565</f>
        <v>04</v>
      </c>
      <c r="H9603" t="str">
        <f t="shared" si="9859"/>
        <v>IGA</v>
      </c>
      <c r="I9603" t="str">
        <f t="shared" si="9859"/>
        <v>Índice de Gestión Administrativa</v>
      </c>
      <c r="J9603" t="str">
        <f t="shared" si="9859"/>
        <v>INDICE</v>
      </c>
      <c r="K9603">
        <f t="shared" si="9859"/>
        <v>0</v>
      </c>
      <c r="L9603" s="150">
        <f>+VLOOKUP($E9603,IGA_2018!$B$8:$N$347,12,0)</f>
        <v>0.37967261138295133</v>
      </c>
      <c r="M9603" s="142" t="str">
        <f>+VLOOKUP($E9603,IGA_2018!$B$8:$N$347,13,0)</f>
        <v>Medio bajo</v>
      </c>
    </row>
    <row r="9604" spans="1:13" x14ac:dyDescent="0.3">
      <c r="A9604" s="139">
        <f t="shared" si="9835"/>
        <v>253</v>
      </c>
      <c r="B9604" s="148">
        <f t="shared" si="9837"/>
        <v>22</v>
      </c>
      <c r="D9604" s="149" t="str">
        <f>+VLOOKUP($A9604,mUNICIPIOS!$B$4:$F$343,2,0)</f>
        <v>Baja Verapaz</v>
      </c>
      <c r="E9604" s="149">
        <f>+VLOOKUP($A9604,mUNICIPIOS!$B$4:$F$343,3,0)</f>
        <v>1503</v>
      </c>
      <c r="F9604" s="149" t="str">
        <f>+VLOOKUP($A9604,mUNICIPIOS!$B$4:$F$343,4,0)</f>
        <v>Rabinal</v>
      </c>
      <c r="G9604" s="139" t="str">
        <f t="shared" ref="G9604:K9604" si="9860">+G9566</f>
        <v>05</v>
      </c>
      <c r="H9604" t="str">
        <f t="shared" si="9860"/>
        <v>IGF</v>
      </c>
      <c r="I9604" t="str">
        <f t="shared" si="9860"/>
        <v>Índice de Gestión Financiera</v>
      </c>
      <c r="J9604" t="str">
        <f t="shared" si="9860"/>
        <v>05-01</v>
      </c>
      <c r="K9604" t="str">
        <f t="shared" si="9860"/>
        <v>Autonomía financiera municipal</v>
      </c>
      <c r="L9604" s="150">
        <f>+VLOOKUP($E9604,IGF_2018!$B$8:$Z$347,3,0)</f>
        <v>0.23599891980978743</v>
      </c>
      <c r="M9604" s="142" t="str">
        <f>+VLOOKUP($E9604,IGF_2018!$B$8:$Z$347,4,0)</f>
        <v>Medio bajo</v>
      </c>
    </row>
    <row r="9605" spans="1:13" x14ac:dyDescent="0.3">
      <c r="A9605" s="139">
        <f t="shared" si="9835"/>
        <v>253</v>
      </c>
      <c r="B9605" s="148">
        <f t="shared" si="9837"/>
        <v>23</v>
      </c>
      <c r="D9605" s="149" t="str">
        <f>+VLOOKUP($A9605,mUNICIPIOS!$B$4:$F$343,2,0)</f>
        <v>Baja Verapaz</v>
      </c>
      <c r="E9605" s="149">
        <f>+VLOOKUP($A9605,mUNICIPIOS!$B$4:$F$343,3,0)</f>
        <v>1503</v>
      </c>
      <c r="F9605" s="149" t="str">
        <f>+VLOOKUP($A9605,mUNICIPIOS!$B$4:$F$343,4,0)</f>
        <v>Rabinal</v>
      </c>
      <c r="G9605" s="139" t="str">
        <f t="shared" ref="G9605:K9605" si="9861">+G9567</f>
        <v>05</v>
      </c>
      <c r="H9605" t="str">
        <f t="shared" si="9861"/>
        <v>IGF</v>
      </c>
      <c r="I9605" t="str">
        <f t="shared" si="9861"/>
        <v>Índice de Gestión Financiera</v>
      </c>
      <c r="J9605" t="str">
        <f t="shared" si="9861"/>
        <v>05-02</v>
      </c>
      <c r="K9605" t="str">
        <f t="shared" si="9861"/>
        <v xml:space="preserve">Ingresos propios por habitante -sin regalías- </v>
      </c>
      <c r="L9605" s="150">
        <f>+VLOOKUP($E9605,IGF_2018!$B$8:$Z$347,6,0)</f>
        <v>0.11031797588503232</v>
      </c>
      <c r="M9605" s="142" t="str">
        <f>+VLOOKUP($E9605,IGF_2018!$B$8:$Z$347,7,0)</f>
        <v>Bajo</v>
      </c>
    </row>
    <row r="9606" spans="1:13" x14ac:dyDescent="0.3">
      <c r="A9606" s="139">
        <f t="shared" si="9835"/>
        <v>253</v>
      </c>
      <c r="B9606" s="148">
        <f t="shared" si="9837"/>
        <v>24</v>
      </c>
      <c r="D9606" s="149" t="str">
        <f>+VLOOKUP($A9606,mUNICIPIOS!$B$4:$F$343,2,0)</f>
        <v>Baja Verapaz</v>
      </c>
      <c r="E9606" s="149">
        <f>+VLOOKUP($A9606,mUNICIPIOS!$B$4:$F$343,3,0)</f>
        <v>1503</v>
      </c>
      <c r="F9606" s="149" t="str">
        <f>+VLOOKUP($A9606,mUNICIPIOS!$B$4:$F$343,4,0)</f>
        <v>Rabinal</v>
      </c>
      <c r="G9606" s="139" t="str">
        <f t="shared" ref="G9606:K9606" si="9862">+G9568</f>
        <v>05</v>
      </c>
      <c r="H9606" t="str">
        <f t="shared" si="9862"/>
        <v>IGF</v>
      </c>
      <c r="I9606" t="str">
        <f t="shared" si="9862"/>
        <v>Índice de Gestión Financiera</v>
      </c>
      <c r="J9606" t="str">
        <f t="shared" si="9862"/>
        <v>05-03</v>
      </c>
      <c r="K9606" t="str">
        <f t="shared" si="9862"/>
        <v>Ingresos del IUSI en relación a los ingresos propios -sin regalías-</v>
      </c>
      <c r="L9606" s="150">
        <f>+VLOOKUP($E9606,IGF_2018!$B$8:$Z$347,9,0)</f>
        <v>5.6412612705248694E-2</v>
      </c>
      <c r="M9606" s="142" t="str">
        <f>+VLOOKUP($E9606,IGF_2018!$B$8:$Z$347,10,0)</f>
        <v>Bajo</v>
      </c>
    </row>
    <row r="9607" spans="1:13" x14ac:dyDescent="0.3">
      <c r="A9607" s="139">
        <f t="shared" si="9835"/>
        <v>253</v>
      </c>
      <c r="B9607" s="148">
        <f t="shared" si="9837"/>
        <v>25</v>
      </c>
      <c r="D9607" s="149" t="str">
        <f>+VLOOKUP($A9607,mUNICIPIOS!$B$4:$F$343,2,0)</f>
        <v>Baja Verapaz</v>
      </c>
      <c r="E9607" s="149">
        <f>+VLOOKUP($A9607,mUNICIPIOS!$B$4:$F$343,3,0)</f>
        <v>1503</v>
      </c>
      <c r="F9607" s="149" t="str">
        <f>+VLOOKUP($A9607,mUNICIPIOS!$B$4:$F$343,4,0)</f>
        <v>Rabinal</v>
      </c>
      <c r="G9607" s="139" t="str">
        <f t="shared" ref="G9607:K9607" si="9863">+G9569</f>
        <v>05</v>
      </c>
      <c r="H9607" t="str">
        <f t="shared" si="9863"/>
        <v>IGF</v>
      </c>
      <c r="I9607" t="str">
        <f t="shared" si="9863"/>
        <v>Índice de Gestión Financiera</v>
      </c>
      <c r="J9607" t="str">
        <f t="shared" si="9863"/>
        <v>05-04</v>
      </c>
      <c r="K9607" t="str">
        <f t="shared" si="9863"/>
        <v>Inversión anual en capital fijo por habitante</v>
      </c>
      <c r="L9607" s="150">
        <f>+VLOOKUP($E9607,IGF_2018!$B$8:$Z$347,12,0)</f>
        <v>2.8804199405555602E-2</v>
      </c>
      <c r="M9607" s="142" t="str">
        <f>+VLOOKUP($E9607,IGF_2018!$B$8:$Z$347,13,0)</f>
        <v>Bajo</v>
      </c>
    </row>
    <row r="9608" spans="1:13" x14ac:dyDescent="0.3">
      <c r="A9608" s="139">
        <f t="shared" si="9835"/>
        <v>253</v>
      </c>
      <c r="B9608" s="148">
        <f t="shared" si="9837"/>
        <v>26</v>
      </c>
      <c r="D9608" s="149" t="str">
        <f>+VLOOKUP($A9608,mUNICIPIOS!$B$4:$F$343,2,0)</f>
        <v>Baja Verapaz</v>
      </c>
      <c r="E9608" s="149">
        <f>+VLOOKUP($A9608,mUNICIPIOS!$B$4:$F$343,3,0)</f>
        <v>1503</v>
      </c>
      <c r="F9608" s="149" t="str">
        <f>+VLOOKUP($A9608,mUNICIPIOS!$B$4:$F$343,4,0)</f>
        <v>Rabinal</v>
      </c>
      <c r="G9608" s="139" t="str">
        <f t="shared" ref="G9608:K9608" si="9864">+G9570</f>
        <v>05</v>
      </c>
      <c r="H9608" t="str">
        <f t="shared" si="9864"/>
        <v>IGF</v>
      </c>
      <c r="I9608" t="str">
        <f t="shared" si="9864"/>
        <v>Índice de Gestión Financiera</v>
      </c>
      <c r="J9608" t="str">
        <f t="shared" si="9864"/>
        <v>05-05</v>
      </c>
      <c r="K9608" t="str">
        <f t="shared" si="9864"/>
        <v>Inversión anual en capital fijo con recursos percibidos por ingresos propios</v>
      </c>
      <c r="L9608" s="150">
        <f>+VLOOKUP($E9608,IGF_2018!$B$8:$Z$347,15,0)</f>
        <v>6.4755144911826743E-3</v>
      </c>
      <c r="M9608" s="142" t="str">
        <f>+VLOOKUP($E9608,IGF_2018!$B$8:$Z$347,16,0)</f>
        <v>Bajo</v>
      </c>
    </row>
    <row r="9609" spans="1:13" x14ac:dyDescent="0.3">
      <c r="A9609" s="139">
        <f t="shared" si="9835"/>
        <v>253</v>
      </c>
      <c r="B9609" s="148">
        <f t="shared" si="9837"/>
        <v>27</v>
      </c>
      <c r="D9609" s="149" t="str">
        <f>+VLOOKUP($A9609,mUNICIPIOS!$B$4:$F$343,2,0)</f>
        <v>Baja Verapaz</v>
      </c>
      <c r="E9609" s="149">
        <f>+VLOOKUP($A9609,mUNICIPIOS!$B$4:$F$343,3,0)</f>
        <v>1503</v>
      </c>
      <c r="F9609" s="149" t="str">
        <f>+VLOOKUP($A9609,mUNICIPIOS!$B$4:$F$343,4,0)</f>
        <v>Rabinal</v>
      </c>
      <c r="G9609" s="139" t="str">
        <f t="shared" ref="G9609:K9609" si="9865">+G9571</f>
        <v>05</v>
      </c>
      <c r="H9609" t="str">
        <f t="shared" si="9865"/>
        <v>IGF</v>
      </c>
      <c r="I9609" t="str">
        <f t="shared" si="9865"/>
        <v>Índice de Gestión Financiera</v>
      </c>
      <c r="J9609" t="str">
        <f t="shared" si="9865"/>
        <v>05-06</v>
      </c>
      <c r="K9609" t="str">
        <f t="shared" si="9865"/>
        <v xml:space="preserve">Inversión anual en capital fijo con recursos percibidos por transferencias del Gobierno Central </v>
      </c>
      <c r="L9609" s="150">
        <f>+VLOOKUP($E9609,IGF_2018!$B$8:$Z$347,18,0)</f>
        <v>1.7638691982518176E-2</v>
      </c>
      <c r="M9609" s="142" t="str">
        <f>+VLOOKUP($E9609,IGF_2018!$B$8:$Z$347,19,0)</f>
        <v>Bajo</v>
      </c>
    </row>
    <row r="9610" spans="1:13" x14ac:dyDescent="0.3">
      <c r="A9610" s="139">
        <f t="shared" si="9835"/>
        <v>253</v>
      </c>
      <c r="B9610" s="148">
        <f t="shared" si="9837"/>
        <v>28</v>
      </c>
      <c r="D9610" s="149" t="str">
        <f>+VLOOKUP($A9610,mUNICIPIOS!$B$4:$F$343,2,0)</f>
        <v>Baja Verapaz</v>
      </c>
      <c r="E9610" s="149">
        <f>+VLOOKUP($A9610,mUNICIPIOS!$B$4:$F$343,3,0)</f>
        <v>1503</v>
      </c>
      <c r="F9610" s="149" t="str">
        <f>+VLOOKUP($A9610,mUNICIPIOS!$B$4:$F$343,4,0)</f>
        <v>Rabinal</v>
      </c>
      <c r="G9610" s="139" t="str">
        <f t="shared" ref="G9610:K9610" si="9866">+G9572</f>
        <v>05</v>
      </c>
      <c r="H9610" t="str">
        <f t="shared" si="9866"/>
        <v>IGF</v>
      </c>
      <c r="I9610" t="str">
        <f t="shared" si="9866"/>
        <v>Índice de Gestión Financiera</v>
      </c>
      <c r="J9610" t="str">
        <f t="shared" si="9866"/>
        <v>05-07</v>
      </c>
      <c r="K9610" t="str">
        <f t="shared" si="9866"/>
        <v>Financiamiento por endeudamiento municipal</v>
      </c>
      <c r="L9610" s="150">
        <f>+VLOOKUP($E9610,IGF_2018!$B$8:$Z$347,21,0)</f>
        <v>1</v>
      </c>
      <c r="M9610" s="142" t="str">
        <f>+VLOOKUP($E9610,IGF_2018!$B$8:$Z$347,22,0)</f>
        <v>Alto</v>
      </c>
    </row>
    <row r="9611" spans="1:13" x14ac:dyDescent="0.3">
      <c r="A9611" s="139">
        <f t="shared" si="9835"/>
        <v>253</v>
      </c>
      <c r="B9611" s="148">
        <f t="shared" si="9837"/>
        <v>29</v>
      </c>
      <c r="D9611" s="149" t="str">
        <f>+VLOOKUP($A9611,mUNICIPIOS!$B$4:$F$343,2,0)</f>
        <v>Baja Verapaz</v>
      </c>
      <c r="E9611" s="149">
        <f>+VLOOKUP($A9611,mUNICIPIOS!$B$4:$F$343,3,0)</f>
        <v>1503</v>
      </c>
      <c r="F9611" s="149" t="str">
        <f>+VLOOKUP($A9611,mUNICIPIOS!$B$4:$F$343,4,0)</f>
        <v>Rabinal</v>
      </c>
      <c r="G9611" s="139" t="str">
        <f t="shared" ref="G9611:K9611" si="9867">+G9573</f>
        <v>05</v>
      </c>
      <c r="H9611" t="str">
        <f t="shared" si="9867"/>
        <v>IGF</v>
      </c>
      <c r="I9611" t="str">
        <f t="shared" si="9867"/>
        <v>Índice de Gestión Financiera</v>
      </c>
      <c r="J9611" t="str">
        <f t="shared" si="9867"/>
        <v>INDICE</v>
      </c>
      <c r="K9611">
        <f t="shared" si="9867"/>
        <v>0</v>
      </c>
      <c r="L9611" s="150">
        <f>+VLOOKUP($E9611,IGF_2018!$B$8:$Z$347,24,0)</f>
        <v>0.28019648099741445</v>
      </c>
      <c r="M9611" s="142" t="str">
        <f>+VLOOKUP($E9611,IGF_2018!$B$8:$Z$347,25,0)</f>
        <v>Medio bajo</v>
      </c>
    </row>
    <row r="9612" spans="1:13" x14ac:dyDescent="0.3">
      <c r="A9612" s="139">
        <f t="shared" si="9835"/>
        <v>253</v>
      </c>
      <c r="B9612" s="148">
        <f t="shared" si="9837"/>
        <v>30</v>
      </c>
      <c r="D9612" s="149" t="str">
        <f>+VLOOKUP($A9612,mUNICIPIOS!$B$4:$F$343,2,0)</f>
        <v>Baja Verapaz</v>
      </c>
      <c r="E9612" s="149">
        <f>+VLOOKUP($A9612,mUNICIPIOS!$B$4:$F$343,3,0)</f>
        <v>1503</v>
      </c>
      <c r="F9612" s="149" t="str">
        <f>+VLOOKUP($A9612,mUNICIPIOS!$B$4:$F$343,4,0)</f>
        <v>Rabinal</v>
      </c>
      <c r="G9612" s="139" t="str">
        <f t="shared" ref="G9612:K9612" si="9868">+G9574</f>
        <v>06</v>
      </c>
      <c r="H9612" t="str">
        <f t="shared" si="9868"/>
        <v>IGE</v>
      </c>
      <c r="I9612" t="str">
        <f t="shared" si="9868"/>
        <v>Índice de Gestión Estratégica</v>
      </c>
      <c r="J9612" t="str">
        <f t="shared" si="9868"/>
        <v>06-01</v>
      </c>
      <c r="K9612" t="str">
        <f t="shared" si="9868"/>
        <v>Ejecución del Plan Operativo Anual  (POA)</v>
      </c>
      <c r="L9612" s="150">
        <f>+VLOOKUP($E9612,IGE_2018!$B$8:$Z$347,3,0)</f>
        <v>0.3</v>
      </c>
      <c r="M9612" s="142" t="str">
        <f>+VLOOKUP($E9612,IGE_2018!$B$8:$Z$347,4,0)</f>
        <v>Medio bajo</v>
      </c>
    </row>
    <row r="9613" spans="1:13" x14ac:dyDescent="0.3">
      <c r="A9613" s="139">
        <f t="shared" si="9835"/>
        <v>253</v>
      </c>
      <c r="B9613" s="148">
        <f t="shared" si="9837"/>
        <v>31</v>
      </c>
      <c r="D9613" s="149" t="str">
        <f>+VLOOKUP($A9613,mUNICIPIOS!$B$4:$F$343,2,0)</f>
        <v>Baja Verapaz</v>
      </c>
      <c r="E9613" s="149">
        <f>+VLOOKUP($A9613,mUNICIPIOS!$B$4:$F$343,3,0)</f>
        <v>1503</v>
      </c>
      <c r="F9613" s="149" t="str">
        <f>+VLOOKUP($A9613,mUNICIPIOS!$B$4:$F$343,4,0)</f>
        <v>Rabinal</v>
      </c>
      <c r="G9613" s="139" t="str">
        <f t="shared" ref="G9613:K9613" si="9869">+G9575</f>
        <v>06</v>
      </c>
      <c r="H9613" t="str">
        <f t="shared" si="9869"/>
        <v>IGE</v>
      </c>
      <c r="I9613" t="str">
        <f t="shared" si="9869"/>
        <v>Índice de Gestión Estratégica</v>
      </c>
      <c r="J9613" t="str">
        <f t="shared" si="9869"/>
        <v>06-02</v>
      </c>
      <c r="K9613" t="str">
        <f t="shared" si="9869"/>
        <v>Relación Plan de Desarrollo Municipal y Ordenamiento Territorial (PDM-OT) - Plan Estratégico Institucional (PEI) - Plan Operativo Multianual (POM) - Plan Operativo Anual (POA)</v>
      </c>
      <c r="L9613" s="150">
        <f>+VLOOKUP($E9613,IGE_2018!$B$8:$Z$347,6,0)</f>
        <v>0</v>
      </c>
      <c r="M9613" s="142" t="str">
        <f>+VLOOKUP($E9613,IGE_2018!$B$8:$Z$347,7,0)</f>
        <v>Bajo</v>
      </c>
    </row>
    <row r="9614" spans="1:13" x14ac:dyDescent="0.3">
      <c r="A9614" s="139">
        <f t="shared" si="9835"/>
        <v>253</v>
      </c>
      <c r="B9614" s="148">
        <f t="shared" si="9837"/>
        <v>32</v>
      </c>
      <c r="D9614" s="149" t="str">
        <f>+VLOOKUP($A9614,mUNICIPIOS!$B$4:$F$343,2,0)</f>
        <v>Baja Verapaz</v>
      </c>
      <c r="E9614" s="149">
        <f>+VLOOKUP($A9614,mUNICIPIOS!$B$4:$F$343,3,0)</f>
        <v>1503</v>
      </c>
      <c r="F9614" s="149" t="str">
        <f>+VLOOKUP($A9614,mUNICIPIOS!$B$4:$F$343,4,0)</f>
        <v>Rabinal</v>
      </c>
      <c r="G9614" s="139" t="str">
        <f t="shared" ref="G9614:K9614" si="9870">+G9576</f>
        <v>06</v>
      </c>
      <c r="H9614" t="str">
        <f t="shared" si="9870"/>
        <v>IGE</v>
      </c>
      <c r="I9614" t="str">
        <f t="shared" si="9870"/>
        <v>Índice de Gestión Estratégica</v>
      </c>
      <c r="J9614" t="str">
        <f t="shared" si="9870"/>
        <v>06-03</v>
      </c>
      <c r="K9614" t="str">
        <f t="shared" si="9870"/>
        <v>Presupuesto de egresos relacionado a competencias municipales que responden a prioridades nacionales de desarrollo.</v>
      </c>
      <c r="L9614" s="150">
        <f>+VLOOKUP($E9614,IGE_2018!$B$8:$Z$347,9,0)</f>
        <v>0.25950283484357078</v>
      </c>
      <c r="M9614" s="142" t="str">
        <f>+VLOOKUP($E9614,IGE_2018!$B$8:$Z$347,10,0)</f>
        <v>Medio bajo</v>
      </c>
    </row>
    <row r="9615" spans="1:13" x14ac:dyDescent="0.3">
      <c r="A9615" s="139">
        <f t="shared" si="9835"/>
        <v>253</v>
      </c>
      <c r="B9615" s="148">
        <f t="shared" si="9837"/>
        <v>33</v>
      </c>
      <c r="D9615" s="149" t="str">
        <f>+VLOOKUP($A9615,mUNICIPIOS!$B$4:$F$343,2,0)</f>
        <v>Baja Verapaz</v>
      </c>
      <c r="E9615" s="149">
        <f>+VLOOKUP($A9615,mUNICIPIOS!$B$4:$F$343,3,0)</f>
        <v>1503</v>
      </c>
      <c r="F9615" s="149" t="str">
        <f>+VLOOKUP($A9615,mUNICIPIOS!$B$4:$F$343,4,0)</f>
        <v>Rabinal</v>
      </c>
      <c r="G9615" s="139" t="str">
        <f t="shared" ref="G9615:K9615" si="9871">+G9577</f>
        <v>06</v>
      </c>
      <c r="H9615" t="str">
        <f t="shared" si="9871"/>
        <v>IGE</v>
      </c>
      <c r="I9615" t="str">
        <f t="shared" si="9871"/>
        <v>Índice de Gestión Estratégica</v>
      </c>
      <c r="J9615" t="str">
        <f t="shared" si="9871"/>
        <v>06-04</v>
      </c>
      <c r="K9615" t="str">
        <f t="shared" si="9871"/>
        <v>Institucionalización de la gestión ordenada del territorio</v>
      </c>
      <c r="L9615" s="150">
        <f>+VLOOKUP($E9615,IGE_2018!$B$8:$Z$347,12,0)</f>
        <v>0.30000000000000004</v>
      </c>
      <c r="M9615" s="142" t="str">
        <f>+VLOOKUP($E9615,IGE_2018!$B$8:$Z$347,13,0)</f>
        <v>Medio bajo</v>
      </c>
    </row>
    <row r="9616" spans="1:13" x14ac:dyDescent="0.3">
      <c r="A9616" s="139">
        <f t="shared" si="9835"/>
        <v>253</v>
      </c>
      <c r="B9616" s="148">
        <f t="shared" si="9837"/>
        <v>34</v>
      </c>
      <c r="D9616" s="149" t="str">
        <f>+VLOOKUP($A9616,mUNICIPIOS!$B$4:$F$343,2,0)</f>
        <v>Baja Verapaz</v>
      </c>
      <c r="E9616" s="149">
        <f>+VLOOKUP($A9616,mUNICIPIOS!$B$4:$F$343,3,0)</f>
        <v>1503</v>
      </c>
      <c r="F9616" s="149" t="str">
        <f>+VLOOKUP($A9616,mUNICIPIOS!$B$4:$F$343,4,0)</f>
        <v>Rabinal</v>
      </c>
      <c r="G9616" s="139" t="str">
        <f t="shared" ref="G9616:K9616" si="9872">+G9578</f>
        <v>06</v>
      </c>
      <c r="H9616" t="str">
        <f t="shared" si="9872"/>
        <v>IGE</v>
      </c>
      <c r="I9616" t="str">
        <f t="shared" si="9872"/>
        <v>Índice de Gestión Estratégica</v>
      </c>
      <c r="J9616" t="str">
        <f t="shared" si="9872"/>
        <v>06-05</v>
      </c>
      <c r="K9616" t="str">
        <f t="shared" si="9872"/>
        <v>Acciones para la gestión ordenada del territorio</v>
      </c>
      <c r="L9616" s="150">
        <f>+VLOOKUP($E9616,IGE_2018!$B$8:$Z$347,15,0)</f>
        <v>0</v>
      </c>
      <c r="M9616" s="142" t="str">
        <f>+VLOOKUP($E9616,IGE_2018!$B$8:$Z$347,16,0)</f>
        <v>Bajo</v>
      </c>
    </row>
    <row r="9617" spans="1:13" x14ac:dyDescent="0.3">
      <c r="A9617" s="139">
        <f t="shared" si="9835"/>
        <v>253</v>
      </c>
      <c r="B9617" s="148">
        <f t="shared" si="9837"/>
        <v>35</v>
      </c>
      <c r="D9617" s="149" t="str">
        <f>+VLOOKUP($A9617,mUNICIPIOS!$B$4:$F$343,2,0)</f>
        <v>Baja Verapaz</v>
      </c>
      <c r="E9617" s="149">
        <f>+VLOOKUP($A9617,mUNICIPIOS!$B$4:$F$343,3,0)</f>
        <v>1503</v>
      </c>
      <c r="F9617" s="149" t="str">
        <f>+VLOOKUP($A9617,mUNICIPIOS!$B$4:$F$343,4,0)</f>
        <v>Rabinal</v>
      </c>
      <c r="G9617" s="139" t="str">
        <f t="shared" ref="G9617:K9617" si="9873">+G9579</f>
        <v>06</v>
      </c>
      <c r="H9617" t="str">
        <f t="shared" si="9873"/>
        <v>IGE</v>
      </c>
      <c r="I9617" t="str">
        <f t="shared" si="9873"/>
        <v>Índice de Gestión Estratégica</v>
      </c>
      <c r="J9617" t="str">
        <f t="shared" si="9873"/>
        <v>06-06</v>
      </c>
      <c r="K9617" t="str">
        <f t="shared" si="9873"/>
        <v>Gestión de riesgo en la formulación de proyectos derivados de la planificación operativa anual</v>
      </c>
      <c r="L9617" s="150">
        <f>+VLOOKUP($E9617,IGE_2018!$B$8:$Z$347,18,0)</f>
        <v>0</v>
      </c>
      <c r="M9617" s="142" t="str">
        <f>+VLOOKUP($E9617,IGE_2018!$B$8:$Z$347,19,0)</f>
        <v>Bajo</v>
      </c>
    </row>
    <row r="9618" spans="1:13" x14ac:dyDescent="0.3">
      <c r="A9618" s="139">
        <f t="shared" si="9835"/>
        <v>253</v>
      </c>
      <c r="B9618" s="148">
        <f t="shared" si="9837"/>
        <v>36</v>
      </c>
      <c r="D9618" s="149" t="str">
        <f>+VLOOKUP($A9618,mUNICIPIOS!$B$4:$F$343,2,0)</f>
        <v>Baja Verapaz</v>
      </c>
      <c r="E9618" s="149">
        <f>+VLOOKUP($A9618,mUNICIPIOS!$B$4:$F$343,3,0)</f>
        <v>1503</v>
      </c>
      <c r="F9618" s="149" t="str">
        <f>+VLOOKUP($A9618,mUNICIPIOS!$B$4:$F$343,4,0)</f>
        <v>Rabinal</v>
      </c>
      <c r="G9618" s="139" t="str">
        <f t="shared" ref="G9618:K9618" si="9874">+G9580</f>
        <v>06</v>
      </c>
      <c r="H9618" t="str">
        <f t="shared" si="9874"/>
        <v>IGE</v>
      </c>
      <c r="I9618" t="str">
        <f t="shared" si="9874"/>
        <v>Índice de Gestión Estratégica</v>
      </c>
      <c r="J9618" t="str">
        <f t="shared" si="9874"/>
        <v>06-07</v>
      </c>
      <c r="K9618" t="str">
        <f t="shared" si="9874"/>
        <v>Ingresos por servicios ambientales en relación a los ingresos propios sin regalías</v>
      </c>
      <c r="L9618" s="150">
        <f>+VLOOKUP($E9618,IGE_2018!$B$8:$Z$347,21,0)</f>
        <v>5.7015073605692504E-3</v>
      </c>
      <c r="M9618" s="142" t="str">
        <f>+VLOOKUP($E9618,IGE_2018!$B$8:$Z$347,22,0)</f>
        <v>Bajo</v>
      </c>
    </row>
    <row r="9619" spans="1:13" x14ac:dyDescent="0.3">
      <c r="A9619" s="139">
        <f t="shared" si="9835"/>
        <v>253</v>
      </c>
      <c r="B9619" s="148">
        <f t="shared" si="9837"/>
        <v>37</v>
      </c>
      <c r="D9619" s="149" t="str">
        <f>+VLOOKUP($A9619,mUNICIPIOS!$B$4:$F$343,2,0)</f>
        <v>Baja Verapaz</v>
      </c>
      <c r="E9619" s="149">
        <f>+VLOOKUP($A9619,mUNICIPIOS!$B$4:$F$343,3,0)</f>
        <v>1503</v>
      </c>
      <c r="F9619" s="149" t="str">
        <f>+VLOOKUP($A9619,mUNICIPIOS!$B$4:$F$343,4,0)</f>
        <v>Rabinal</v>
      </c>
      <c r="G9619" s="139" t="str">
        <f t="shared" ref="G9619:K9619" si="9875">+G9581</f>
        <v>06</v>
      </c>
      <c r="H9619" t="str">
        <f t="shared" si="9875"/>
        <v>IGE</v>
      </c>
      <c r="I9619" t="str">
        <f t="shared" si="9875"/>
        <v>Índice de Gestión Estratégica</v>
      </c>
      <c r="J9619" t="str">
        <f t="shared" si="9875"/>
        <v>INDICE</v>
      </c>
      <c r="K9619">
        <f t="shared" si="9875"/>
        <v>0</v>
      </c>
      <c r="L9619" s="150">
        <f>+VLOOKUP($E9619,IGE_2018!$B$8:$Z$347,24,0)</f>
        <v>0.14044585944694962</v>
      </c>
      <c r="M9619" s="142" t="str">
        <f>+VLOOKUP($E9619,IGE_2018!$B$8:$Z$347,25,0)</f>
        <v>Bajo</v>
      </c>
    </row>
    <row r="9620" spans="1:13" x14ac:dyDescent="0.3">
      <c r="A9620" s="139">
        <f t="shared" si="9835"/>
        <v>253</v>
      </c>
      <c r="B9620" s="148">
        <f t="shared" si="9837"/>
        <v>38</v>
      </c>
      <c r="D9620" s="149" t="str">
        <f>+VLOOKUP($A9620,mUNICIPIOS!$B$4:$F$343,2,0)</f>
        <v>Baja Verapaz</v>
      </c>
      <c r="E9620" s="149">
        <f>+VLOOKUP($A9620,mUNICIPIOS!$B$4:$F$343,3,0)</f>
        <v>1503</v>
      </c>
      <c r="F9620" s="149" t="str">
        <f>+VLOOKUP($A9620,mUNICIPIOS!$B$4:$F$343,4,0)</f>
        <v>Rabinal</v>
      </c>
      <c r="G9620" s="139" t="str">
        <f t="shared" ref="G9620:K9620" si="9876">+G9582</f>
        <v>RANKING</v>
      </c>
      <c r="H9620" t="str">
        <f t="shared" si="9876"/>
        <v>RGM</v>
      </c>
      <c r="I9620" t="str">
        <f t="shared" si="9876"/>
        <v>Ranking de la Gestión Municipal 2018</v>
      </c>
      <c r="J9620" t="str">
        <f t="shared" si="9876"/>
        <v>RANKING</v>
      </c>
      <c r="K9620">
        <f t="shared" si="9876"/>
        <v>0</v>
      </c>
      <c r="L9620" s="151">
        <f>+VLOOKUP($E9620,Resultados_generales!$C$8:$AE$347,27,0)</f>
        <v>0.37638091996544915</v>
      </c>
      <c r="M9620" t="str">
        <f>+VLOOKUP($E9620,Resultados_generales!$C$8:$AE$347,28,0)</f>
        <v>Medio bajo</v>
      </c>
    </row>
    <row r="9621" spans="1:13" x14ac:dyDescent="0.3">
      <c r="A9621" s="139">
        <f t="shared" si="9835"/>
        <v>254</v>
      </c>
      <c r="B9621" s="148">
        <f t="shared" si="9837"/>
        <v>1</v>
      </c>
      <c r="D9621" s="149" t="str">
        <f>+VLOOKUP($A9621,mUNICIPIOS!$B$4:$F$343,2,0)</f>
        <v>Baja Verapaz</v>
      </c>
      <c r="E9621" s="149">
        <f>+VLOOKUP($A9621,mUNICIPIOS!$B$4:$F$343,3,0)</f>
        <v>1504</v>
      </c>
      <c r="F9621" s="149" t="str">
        <f>+VLOOKUP($A9621,mUNICIPIOS!$B$4:$F$343,4,0)</f>
        <v>Cubulco</v>
      </c>
      <c r="G9621" s="139" t="str">
        <f t="shared" ref="G9621:K9621" si="9877">+G9583</f>
        <v>01</v>
      </c>
      <c r="H9621" t="str">
        <f t="shared" si="9877"/>
        <v>IPC</v>
      </c>
      <c r="I9621" t="str">
        <f t="shared" si="9877"/>
        <v>Índice de Participación Ciudadana</v>
      </c>
      <c r="J9621" t="str">
        <f t="shared" si="9877"/>
        <v>01-01</v>
      </c>
      <c r="K9621" t="str">
        <f t="shared" si="9877"/>
        <v>Número de reuniones del COMUDE en el año de la medición.</v>
      </c>
      <c r="L9621" s="150">
        <f>+VLOOKUP($E9621,IPC_2018!$B$8:$T$347,3,0)</f>
        <v>1</v>
      </c>
      <c r="M9621" s="142" t="str">
        <f>+VLOOKUP($E9621,IPC_2018!$B$8:$T$347,4,0)</f>
        <v>Alto</v>
      </c>
    </row>
    <row r="9622" spans="1:13" x14ac:dyDescent="0.3">
      <c r="A9622" s="139">
        <f t="shared" si="9835"/>
        <v>254</v>
      </c>
      <c r="B9622" s="148">
        <f t="shared" si="9837"/>
        <v>2</v>
      </c>
      <c r="D9622" s="149" t="str">
        <f>+VLOOKUP($A9622,mUNICIPIOS!$B$4:$F$343,2,0)</f>
        <v>Baja Verapaz</v>
      </c>
      <c r="E9622" s="149">
        <f>+VLOOKUP($A9622,mUNICIPIOS!$B$4:$F$343,3,0)</f>
        <v>1504</v>
      </c>
      <c r="F9622" s="149" t="str">
        <f>+VLOOKUP($A9622,mUNICIPIOS!$B$4:$F$343,4,0)</f>
        <v>Cubulco</v>
      </c>
      <c r="G9622" s="139" t="str">
        <f t="shared" ref="G9622:K9622" si="9878">+G9584</f>
        <v>01</v>
      </c>
      <c r="H9622" t="str">
        <f t="shared" si="9878"/>
        <v>IPC</v>
      </c>
      <c r="I9622" t="str">
        <f t="shared" si="9878"/>
        <v>Índice de Participación Ciudadana</v>
      </c>
      <c r="J9622" t="str">
        <f t="shared" si="9878"/>
        <v>01-02</v>
      </c>
      <c r="K9622" t="str">
        <f t="shared" si="9878"/>
        <v>Participación de Alcaldes, Concejales y Síndicos determinados o designados en el COMUDE</v>
      </c>
      <c r="L9622" s="150">
        <f>+VLOOKUP($E9622,IPC_2018!$B$8:$T$347,6,0)</f>
        <v>0.95833333333333326</v>
      </c>
      <c r="M9622" s="142" t="str">
        <f>+VLOOKUP($E9622,IPC_2018!$B$8:$T$347,7,0)</f>
        <v>Alto</v>
      </c>
    </row>
    <row r="9623" spans="1:13" x14ac:dyDescent="0.3">
      <c r="A9623" s="139">
        <f t="shared" si="9835"/>
        <v>254</v>
      </c>
      <c r="B9623" s="148">
        <f t="shared" si="9837"/>
        <v>3</v>
      </c>
      <c r="D9623" s="149" t="str">
        <f>+VLOOKUP($A9623,mUNICIPIOS!$B$4:$F$343,2,0)</f>
        <v>Baja Verapaz</v>
      </c>
      <c r="E9623" s="149">
        <f>+VLOOKUP($A9623,mUNICIPIOS!$B$4:$F$343,3,0)</f>
        <v>1504</v>
      </c>
      <c r="F9623" s="149" t="str">
        <f>+VLOOKUP($A9623,mUNICIPIOS!$B$4:$F$343,4,0)</f>
        <v>Cubulco</v>
      </c>
      <c r="G9623" s="139" t="str">
        <f t="shared" ref="G9623:K9623" si="9879">+G9585</f>
        <v>01</v>
      </c>
      <c r="H9623" t="str">
        <f t="shared" si="9879"/>
        <v>IPC</v>
      </c>
      <c r="I9623" t="str">
        <f t="shared" si="9879"/>
        <v>Índice de Participación Ciudadana</v>
      </c>
      <c r="J9623" t="str">
        <f t="shared" si="9879"/>
        <v>01-03</v>
      </c>
      <c r="K9623" t="str">
        <f t="shared" si="9879"/>
        <v>Participación  de organizaciones de jóvenes, mujeres, pueblos mayas, xincas, garífunas, y otras organizaciones en el Comude</v>
      </c>
      <c r="L9623" s="150">
        <f>+VLOOKUP($E9623,IPC_2018!$B$8:$T$347,9,0)</f>
        <v>0.28614916286149161</v>
      </c>
      <c r="M9623" s="142" t="str">
        <f>+VLOOKUP($E9623,IPC_2018!$B$8:$T$347,10,0)</f>
        <v>Medio bajo</v>
      </c>
    </row>
    <row r="9624" spans="1:13" x14ac:dyDescent="0.3">
      <c r="A9624" s="139">
        <f t="shared" si="9835"/>
        <v>254</v>
      </c>
      <c r="B9624" s="148">
        <f t="shared" si="9837"/>
        <v>4</v>
      </c>
      <c r="D9624" s="149" t="str">
        <f>+VLOOKUP($A9624,mUNICIPIOS!$B$4:$F$343,2,0)</f>
        <v>Baja Verapaz</v>
      </c>
      <c r="E9624" s="149">
        <f>+VLOOKUP($A9624,mUNICIPIOS!$B$4:$F$343,3,0)</f>
        <v>1504</v>
      </c>
      <c r="F9624" s="149" t="str">
        <f>+VLOOKUP($A9624,mUNICIPIOS!$B$4:$F$343,4,0)</f>
        <v>Cubulco</v>
      </c>
      <c r="G9624" s="139" t="str">
        <f t="shared" ref="G9624:K9624" si="9880">+G9586</f>
        <v>01</v>
      </c>
      <c r="H9624" t="str">
        <f t="shared" si="9880"/>
        <v>IPC</v>
      </c>
      <c r="I9624" t="str">
        <f t="shared" si="9880"/>
        <v>Índice de Participación Ciudadana</v>
      </c>
      <c r="J9624" t="str">
        <f t="shared" si="9880"/>
        <v>01-04</v>
      </c>
      <c r="K9624" t="str">
        <f t="shared" si="9880"/>
        <v>Representatividad territorial del Comude.</v>
      </c>
      <c r="L9624" s="150">
        <f>+VLOOKUP($E9624,IPC_2018!$B$8:$T$347,12,0)</f>
        <v>0.83467741935483875</v>
      </c>
      <c r="M9624" s="142" t="str">
        <f>+VLOOKUP($E9624,IPC_2018!$B$8:$T$347,13,0)</f>
        <v>Alto</v>
      </c>
    </row>
    <row r="9625" spans="1:13" x14ac:dyDescent="0.3">
      <c r="A9625" s="139">
        <f t="shared" si="9835"/>
        <v>254</v>
      </c>
      <c r="B9625" s="148">
        <f t="shared" si="9837"/>
        <v>5</v>
      </c>
      <c r="D9625" s="149" t="str">
        <f>+VLOOKUP($A9625,mUNICIPIOS!$B$4:$F$343,2,0)</f>
        <v>Baja Verapaz</v>
      </c>
      <c r="E9625" s="149">
        <f>+VLOOKUP($A9625,mUNICIPIOS!$B$4:$F$343,3,0)</f>
        <v>1504</v>
      </c>
      <c r="F9625" s="149" t="str">
        <f>+VLOOKUP($A9625,mUNICIPIOS!$B$4:$F$343,4,0)</f>
        <v>Cubulco</v>
      </c>
      <c r="G9625" s="139" t="str">
        <f t="shared" ref="G9625:K9625" si="9881">+G9587</f>
        <v>01</v>
      </c>
      <c r="H9625" t="str">
        <f t="shared" si="9881"/>
        <v>IPC</v>
      </c>
      <c r="I9625" t="str">
        <f t="shared" si="9881"/>
        <v>Índice de Participación Ciudadana</v>
      </c>
      <c r="J9625" t="str">
        <f t="shared" si="9881"/>
        <v>01-05</v>
      </c>
      <c r="K9625" t="str">
        <f t="shared" si="9881"/>
        <v>Funcionamiento del Comude</v>
      </c>
      <c r="L9625" s="150">
        <f>+VLOOKUP($E9625,IPC_2018!$B$8:$T$347,15,0)</f>
        <v>0.78975265045574305</v>
      </c>
      <c r="M9625" s="142" t="str">
        <f>+VLOOKUP($E9625,IPC_2018!$B$8:$T$347,16,0)</f>
        <v>Medio alto</v>
      </c>
    </row>
    <row r="9626" spans="1:13" x14ac:dyDescent="0.3">
      <c r="A9626" s="139">
        <f t="shared" si="9835"/>
        <v>254</v>
      </c>
      <c r="B9626" s="148">
        <f t="shared" si="9837"/>
        <v>6</v>
      </c>
      <c r="D9626" s="149" t="str">
        <f>+VLOOKUP($A9626,mUNICIPIOS!$B$4:$F$343,2,0)</f>
        <v>Baja Verapaz</v>
      </c>
      <c r="E9626" s="149">
        <f>+VLOOKUP($A9626,mUNICIPIOS!$B$4:$F$343,3,0)</f>
        <v>1504</v>
      </c>
      <c r="F9626" s="149" t="str">
        <f>+VLOOKUP($A9626,mUNICIPIOS!$B$4:$F$343,4,0)</f>
        <v>Cubulco</v>
      </c>
      <c r="G9626" s="139" t="str">
        <f t="shared" ref="G9626:K9626" si="9882">+G9588</f>
        <v>01</v>
      </c>
      <c r="H9626" t="str">
        <f t="shared" si="9882"/>
        <v>IPC</v>
      </c>
      <c r="I9626" t="str">
        <f t="shared" si="9882"/>
        <v>Índice de Participación Ciudadana</v>
      </c>
      <c r="J9626" t="str">
        <f t="shared" si="9882"/>
        <v>INDICE</v>
      </c>
      <c r="K9626">
        <f t="shared" si="9882"/>
        <v>0</v>
      </c>
      <c r="L9626" s="150">
        <f>+VLOOKUP($E9626,IPC_2018!$B$8:$T$347,18,0)</f>
        <v>0.83137855156747775</v>
      </c>
      <c r="M9626" s="142" t="str">
        <f>+VLOOKUP($E9626,IPC_2018!$B$8:$T$347,19,0)</f>
        <v>Alto</v>
      </c>
    </row>
    <row r="9627" spans="1:13" x14ac:dyDescent="0.3">
      <c r="A9627" s="139">
        <f t="shared" si="9835"/>
        <v>254</v>
      </c>
      <c r="B9627" s="148">
        <f t="shared" si="9837"/>
        <v>7</v>
      </c>
      <c r="D9627" s="149" t="str">
        <f>+VLOOKUP($A9627,mUNICIPIOS!$B$4:$F$343,2,0)</f>
        <v>Baja Verapaz</v>
      </c>
      <c r="E9627" s="149">
        <f>+VLOOKUP($A9627,mUNICIPIOS!$B$4:$F$343,3,0)</f>
        <v>1504</v>
      </c>
      <c r="F9627" s="149" t="str">
        <f>+VLOOKUP($A9627,mUNICIPIOS!$B$4:$F$343,4,0)</f>
        <v>Cubulco</v>
      </c>
      <c r="G9627" s="139" t="str">
        <f t="shared" ref="G9627:K9627" si="9883">+G9589</f>
        <v>02</v>
      </c>
      <c r="H9627" t="str">
        <f t="shared" si="9883"/>
        <v>IIC</v>
      </c>
      <c r="I9627" t="str">
        <f t="shared" si="9883"/>
        <v>Índice de Información a la Ciudadanía</v>
      </c>
      <c r="J9627" t="str">
        <f t="shared" si="9883"/>
        <v>02-01</v>
      </c>
      <c r="K9627" t="str">
        <f t="shared" si="9883"/>
        <v>Rendición de cuentas cuatrimestral y anual al Comude enfocadas en resultados.</v>
      </c>
      <c r="L9627" s="150">
        <f>+VLOOKUP($E9627,IIC_2018!$B$8:$Q$347,3,0)</f>
        <v>0.66666666666666674</v>
      </c>
      <c r="M9627" s="142" t="str">
        <f>+VLOOKUP($E9627,IIC_2018!$B$8:$Q$347,4,0)</f>
        <v>Medio alto</v>
      </c>
    </row>
    <row r="9628" spans="1:13" x14ac:dyDescent="0.3">
      <c r="A9628" s="139">
        <f t="shared" si="9835"/>
        <v>254</v>
      </c>
      <c r="B9628" s="148">
        <f t="shared" si="9837"/>
        <v>8</v>
      </c>
      <c r="D9628" s="149" t="str">
        <f>+VLOOKUP($A9628,mUNICIPIOS!$B$4:$F$343,2,0)</f>
        <v>Baja Verapaz</v>
      </c>
      <c r="E9628" s="149">
        <f>+VLOOKUP($A9628,mUNICIPIOS!$B$4:$F$343,3,0)</f>
        <v>1504</v>
      </c>
      <c r="F9628" s="149" t="str">
        <f>+VLOOKUP($A9628,mUNICIPIOS!$B$4:$F$343,4,0)</f>
        <v>Cubulco</v>
      </c>
      <c r="G9628" s="139" t="str">
        <f t="shared" ref="G9628:K9628" si="9884">+G9590</f>
        <v>02</v>
      </c>
      <c r="H9628" t="str">
        <f t="shared" si="9884"/>
        <v>IIC</v>
      </c>
      <c r="I9628" t="str">
        <f t="shared" si="9884"/>
        <v>Índice de Información a la Ciudadanía</v>
      </c>
      <c r="J9628" t="str">
        <f t="shared" si="9884"/>
        <v>02-02</v>
      </c>
      <c r="K9628" t="str">
        <f t="shared" si="9884"/>
        <v>Información presupuestaria y otra información brindada a la ciudadanía disponible en medios locales de comunicación.</v>
      </c>
      <c r="L9628" s="150">
        <f>+VLOOKUP($E9628,IIC_2018!$B$8:$Q$347,6,0)</f>
        <v>1</v>
      </c>
      <c r="M9628" s="142" t="str">
        <f>+VLOOKUP($E9628,IIC_2018!$B$8:$Q$347,7,0)</f>
        <v>Alto</v>
      </c>
    </row>
    <row r="9629" spans="1:13" x14ac:dyDescent="0.3">
      <c r="A9629" s="139">
        <f t="shared" si="9835"/>
        <v>254</v>
      </c>
      <c r="B9629" s="148">
        <f t="shared" si="9837"/>
        <v>9</v>
      </c>
      <c r="D9629" s="149" t="str">
        <f>+VLOOKUP($A9629,mUNICIPIOS!$B$4:$F$343,2,0)</f>
        <v>Baja Verapaz</v>
      </c>
      <c r="E9629" s="149">
        <f>+VLOOKUP($A9629,mUNICIPIOS!$B$4:$F$343,3,0)</f>
        <v>1504</v>
      </c>
      <c r="F9629" s="149" t="str">
        <f>+VLOOKUP($A9629,mUNICIPIOS!$B$4:$F$343,4,0)</f>
        <v>Cubulco</v>
      </c>
      <c r="G9629" s="139" t="str">
        <f t="shared" ref="G9629:K9629" si="9885">+G9591</f>
        <v>02</v>
      </c>
      <c r="H9629" t="str">
        <f t="shared" si="9885"/>
        <v>IIC</v>
      </c>
      <c r="I9629" t="str">
        <f t="shared" si="9885"/>
        <v>Índice de Información a la Ciudadanía</v>
      </c>
      <c r="J9629" t="str">
        <f t="shared" si="9885"/>
        <v>02-03</v>
      </c>
      <c r="K9629" t="str">
        <f t="shared" si="9885"/>
        <v>Información pública de oficio actualizada y disponible de acuerdo a la LAIP y uso de internet.</v>
      </c>
      <c r="L9629" s="150">
        <f>+VLOOKUP($E9629,IIC_2018!$B$8:$Q$347,9,0)</f>
        <v>0.84</v>
      </c>
      <c r="M9629" s="142" t="str">
        <f>+VLOOKUP($E9629,IIC_2018!$B$8:$Q$347,10,0)</f>
        <v>Alto</v>
      </c>
    </row>
    <row r="9630" spans="1:13" x14ac:dyDescent="0.3">
      <c r="A9630" s="139">
        <f t="shared" si="9835"/>
        <v>254</v>
      </c>
      <c r="B9630" s="148">
        <f t="shared" si="9837"/>
        <v>10</v>
      </c>
      <c r="D9630" s="149" t="str">
        <f>+VLOOKUP($A9630,mUNICIPIOS!$B$4:$F$343,2,0)</f>
        <v>Baja Verapaz</v>
      </c>
      <c r="E9630" s="149">
        <f>+VLOOKUP($A9630,mUNICIPIOS!$B$4:$F$343,3,0)</f>
        <v>1504</v>
      </c>
      <c r="F9630" s="149" t="str">
        <f>+VLOOKUP($A9630,mUNICIPIOS!$B$4:$F$343,4,0)</f>
        <v>Cubulco</v>
      </c>
      <c r="G9630" s="139" t="str">
        <f t="shared" ref="G9630:K9630" si="9886">+G9592</f>
        <v>02</v>
      </c>
      <c r="H9630" t="str">
        <f t="shared" si="9886"/>
        <v>IIC</v>
      </c>
      <c r="I9630" t="str">
        <f t="shared" si="9886"/>
        <v>Índice de Información a la Ciudadanía</v>
      </c>
      <c r="J9630" t="str">
        <f t="shared" si="9886"/>
        <v>02-04</v>
      </c>
      <c r="K9630" t="str">
        <f t="shared" si="9886"/>
        <v>Relación del monto contratado por medio de Guate compras con el total del presupuesto de egresos vigente.</v>
      </c>
      <c r="L9630" s="150">
        <f>+VLOOKUP($E9630,IIC_2018!$B$8:$Q$347,12,0)</f>
        <v>0.61634481067009572</v>
      </c>
      <c r="M9630" s="142" t="str">
        <f>+VLOOKUP($E9630,IIC_2018!$B$8:$Q$347,13,0)</f>
        <v>Medio alto</v>
      </c>
    </row>
    <row r="9631" spans="1:13" x14ac:dyDescent="0.3">
      <c r="A9631" s="139">
        <f t="shared" si="9835"/>
        <v>254</v>
      </c>
      <c r="B9631" s="148">
        <f t="shared" si="9837"/>
        <v>11</v>
      </c>
      <c r="D9631" s="149" t="str">
        <f>+VLOOKUP($A9631,mUNICIPIOS!$B$4:$F$343,2,0)</f>
        <v>Baja Verapaz</v>
      </c>
      <c r="E9631" s="149">
        <f>+VLOOKUP($A9631,mUNICIPIOS!$B$4:$F$343,3,0)</f>
        <v>1504</v>
      </c>
      <c r="F9631" s="149" t="str">
        <f>+VLOOKUP($A9631,mUNICIPIOS!$B$4:$F$343,4,0)</f>
        <v>Cubulco</v>
      </c>
      <c r="G9631" s="139" t="str">
        <f t="shared" ref="G9631:K9631" si="9887">+G9593</f>
        <v>02</v>
      </c>
      <c r="H9631" t="str">
        <f t="shared" si="9887"/>
        <v>IIC</v>
      </c>
      <c r="I9631" t="str">
        <f t="shared" si="9887"/>
        <v>Índice de Información a la Ciudadanía</v>
      </c>
      <c r="J9631" t="str">
        <f t="shared" si="9887"/>
        <v>INDICE</v>
      </c>
      <c r="K9631">
        <f t="shared" si="9887"/>
        <v>0</v>
      </c>
      <c r="L9631" s="150">
        <f>+VLOOKUP($E9631,IIC_2018!$B$8:$Q$347,15,0)</f>
        <v>0.78075286933419064</v>
      </c>
      <c r="M9631" s="142" t="str">
        <f>+VLOOKUP($E9631,IIC_2018!$B$8:$Q$347,16,0)</f>
        <v>Medio alto</v>
      </c>
    </row>
    <row r="9632" spans="1:13" x14ac:dyDescent="0.3">
      <c r="A9632" s="139">
        <f t="shared" si="9835"/>
        <v>254</v>
      </c>
      <c r="B9632" s="148">
        <f t="shared" si="9837"/>
        <v>12</v>
      </c>
      <c r="D9632" s="149" t="str">
        <f>+VLOOKUP($A9632,mUNICIPIOS!$B$4:$F$343,2,0)</f>
        <v>Baja Verapaz</v>
      </c>
      <c r="E9632" s="149">
        <f>+VLOOKUP($A9632,mUNICIPIOS!$B$4:$F$343,3,0)</f>
        <v>1504</v>
      </c>
      <c r="F9632" s="149" t="str">
        <f>+VLOOKUP($A9632,mUNICIPIOS!$B$4:$F$343,4,0)</f>
        <v>Cubulco</v>
      </c>
      <c r="G9632" s="139" t="str">
        <f t="shared" ref="G9632:K9632" si="9888">+G9594</f>
        <v>03</v>
      </c>
      <c r="H9632" t="str">
        <f t="shared" si="9888"/>
        <v>ISP</v>
      </c>
      <c r="I9632" t="str">
        <f t="shared" si="9888"/>
        <v>Índice de Servicios Públicos</v>
      </c>
      <c r="J9632" t="str">
        <f t="shared" si="9888"/>
        <v>03-01</v>
      </c>
      <c r="K9632" t="str">
        <f t="shared" si="9888"/>
        <v>Cobertura del servicio público de agua</v>
      </c>
      <c r="L9632" s="150">
        <f>+VLOOKUP($E9632,ISP_2018!$B$8:$T$347,3,0)</f>
        <v>0</v>
      </c>
      <c r="M9632" s="142" t="str">
        <f>+VLOOKUP($E9632,ISP_2018!$B$8:$T$347,4,0)</f>
        <v>Bajo</v>
      </c>
    </row>
    <row r="9633" spans="1:13" x14ac:dyDescent="0.3">
      <c r="A9633" s="139">
        <f t="shared" si="9835"/>
        <v>254</v>
      </c>
      <c r="B9633" s="148">
        <f t="shared" si="9837"/>
        <v>13</v>
      </c>
      <c r="D9633" s="149" t="str">
        <f>+VLOOKUP($A9633,mUNICIPIOS!$B$4:$F$343,2,0)</f>
        <v>Baja Verapaz</v>
      </c>
      <c r="E9633" s="149">
        <f>+VLOOKUP($A9633,mUNICIPIOS!$B$4:$F$343,3,0)</f>
        <v>1504</v>
      </c>
      <c r="F9633" s="149" t="str">
        <f>+VLOOKUP($A9633,mUNICIPIOS!$B$4:$F$343,4,0)</f>
        <v>Cubulco</v>
      </c>
      <c r="G9633" s="139" t="str">
        <f t="shared" ref="G9633:K9633" si="9889">+G9595</f>
        <v>03</v>
      </c>
      <c r="H9633" t="str">
        <f t="shared" si="9889"/>
        <v>ISP</v>
      </c>
      <c r="I9633" t="str">
        <f t="shared" si="9889"/>
        <v>Índice de Servicios Públicos</v>
      </c>
      <c r="J9633" t="str">
        <f t="shared" si="9889"/>
        <v>03-02</v>
      </c>
      <c r="K9633" t="str">
        <f t="shared" si="9889"/>
        <v>Control de la calidad del servicio público de agua</v>
      </c>
      <c r="L9633" s="150">
        <f>+VLOOKUP($E9633,ISP_2018!$B$8:$T$347,6,0)</f>
        <v>0</v>
      </c>
      <c r="M9633" s="142" t="str">
        <f>+VLOOKUP($E9633,ISP_2018!$B$8:$T$347,7,0)</f>
        <v>Bajo</v>
      </c>
    </row>
    <row r="9634" spans="1:13" x14ac:dyDescent="0.3">
      <c r="A9634" s="139">
        <f t="shared" si="9835"/>
        <v>254</v>
      </c>
      <c r="B9634" s="148">
        <f t="shared" si="9837"/>
        <v>14</v>
      </c>
      <c r="D9634" s="149" t="str">
        <f>+VLOOKUP($A9634,mUNICIPIOS!$B$4:$F$343,2,0)</f>
        <v>Baja Verapaz</v>
      </c>
      <c r="E9634" s="149">
        <f>+VLOOKUP($A9634,mUNICIPIOS!$B$4:$F$343,3,0)</f>
        <v>1504</v>
      </c>
      <c r="F9634" s="149" t="str">
        <f>+VLOOKUP($A9634,mUNICIPIOS!$B$4:$F$343,4,0)</f>
        <v>Cubulco</v>
      </c>
      <c r="G9634" s="139" t="str">
        <f t="shared" ref="G9634:K9634" si="9890">+G9596</f>
        <v>03</v>
      </c>
      <c r="H9634" t="str">
        <f t="shared" si="9890"/>
        <v>ISP</v>
      </c>
      <c r="I9634" t="str">
        <f t="shared" si="9890"/>
        <v>Índice de Servicios Públicos</v>
      </c>
      <c r="J9634" t="str">
        <f t="shared" si="9890"/>
        <v>03-03</v>
      </c>
      <c r="K9634" t="str">
        <f t="shared" si="9890"/>
        <v>Disposición  y tratamiento  de aguas residuales</v>
      </c>
      <c r="L9634" s="150">
        <f>+VLOOKUP($E9634,ISP_2018!$B$8:$T$347,9,0)</f>
        <v>0</v>
      </c>
      <c r="M9634" s="142" t="str">
        <f>+VLOOKUP($E9634,ISP_2018!$B$8:$T$347,10,0)</f>
        <v>Bajo</v>
      </c>
    </row>
    <row r="9635" spans="1:13" x14ac:dyDescent="0.3">
      <c r="A9635" s="139">
        <f t="shared" si="9835"/>
        <v>254</v>
      </c>
      <c r="B9635" s="148">
        <f t="shared" si="9837"/>
        <v>15</v>
      </c>
      <c r="D9635" s="149" t="str">
        <f>+VLOOKUP($A9635,mUNICIPIOS!$B$4:$F$343,2,0)</f>
        <v>Baja Verapaz</v>
      </c>
      <c r="E9635" s="149">
        <f>+VLOOKUP($A9635,mUNICIPIOS!$B$4:$F$343,3,0)</f>
        <v>1504</v>
      </c>
      <c r="F9635" s="149" t="str">
        <f>+VLOOKUP($A9635,mUNICIPIOS!$B$4:$F$343,4,0)</f>
        <v>Cubulco</v>
      </c>
      <c r="G9635" s="139" t="str">
        <f t="shared" ref="G9635:K9635" si="9891">+G9597</f>
        <v>03</v>
      </c>
      <c r="H9635" t="str">
        <f t="shared" si="9891"/>
        <v>ISP</v>
      </c>
      <c r="I9635" t="str">
        <f t="shared" si="9891"/>
        <v>Índice de Servicios Públicos</v>
      </c>
      <c r="J9635" t="str">
        <f t="shared" si="9891"/>
        <v>03-04</v>
      </c>
      <c r="K9635" t="str">
        <f t="shared" si="9891"/>
        <v>Gestión y manejo de los residuos y desechos sólidos</v>
      </c>
      <c r="L9635" s="150">
        <f>+VLOOKUP($E9635,ISP_2018!$B$8:$T$347,12,0)</f>
        <v>0</v>
      </c>
      <c r="M9635" s="142" t="str">
        <f>+VLOOKUP($E9635,ISP_2018!$B$8:$T$347,13,0)</f>
        <v>Bajo</v>
      </c>
    </row>
    <row r="9636" spans="1:13" x14ac:dyDescent="0.3">
      <c r="A9636" s="139">
        <f t="shared" si="9835"/>
        <v>254</v>
      </c>
      <c r="B9636" s="148">
        <f t="shared" si="9837"/>
        <v>16</v>
      </c>
      <c r="D9636" s="149" t="str">
        <f>+VLOOKUP($A9636,mUNICIPIOS!$B$4:$F$343,2,0)</f>
        <v>Baja Verapaz</v>
      </c>
      <c r="E9636" s="149">
        <f>+VLOOKUP($A9636,mUNICIPIOS!$B$4:$F$343,3,0)</f>
        <v>1504</v>
      </c>
      <c r="F9636" s="149" t="str">
        <f>+VLOOKUP($A9636,mUNICIPIOS!$B$4:$F$343,4,0)</f>
        <v>Cubulco</v>
      </c>
      <c r="G9636" s="139" t="str">
        <f t="shared" ref="G9636:K9636" si="9892">+G9598</f>
        <v>03</v>
      </c>
      <c r="H9636" t="str">
        <f t="shared" si="9892"/>
        <v>ISP</v>
      </c>
      <c r="I9636" t="str">
        <f t="shared" si="9892"/>
        <v>Índice de Servicios Públicos</v>
      </c>
      <c r="J9636" t="str">
        <f t="shared" si="9892"/>
        <v>03-05</v>
      </c>
      <c r="K9636" t="str">
        <f t="shared" si="9892"/>
        <v>Gestión de servicios públicos municipales</v>
      </c>
      <c r="L9636" s="150">
        <f>+VLOOKUP($E9636,ISP_2018!$B$8:$T$347,15,0)</f>
        <v>0.22580645161290319</v>
      </c>
      <c r="M9636" s="142" t="str">
        <f>+VLOOKUP($E9636,ISP_2018!$B$8:$T$347,16,0)</f>
        <v>Medio bajo</v>
      </c>
    </row>
    <row r="9637" spans="1:13" x14ac:dyDescent="0.3">
      <c r="A9637" s="139">
        <f t="shared" si="9835"/>
        <v>254</v>
      </c>
      <c r="B9637" s="148">
        <f t="shared" si="9837"/>
        <v>17</v>
      </c>
      <c r="D9637" s="149" t="str">
        <f>+VLOOKUP($A9637,mUNICIPIOS!$B$4:$F$343,2,0)</f>
        <v>Baja Verapaz</v>
      </c>
      <c r="E9637" s="149">
        <f>+VLOOKUP($A9637,mUNICIPIOS!$B$4:$F$343,3,0)</f>
        <v>1504</v>
      </c>
      <c r="F9637" s="149" t="str">
        <f>+VLOOKUP($A9637,mUNICIPIOS!$B$4:$F$343,4,0)</f>
        <v>Cubulco</v>
      </c>
      <c r="G9637" s="139" t="str">
        <f t="shared" ref="G9637:K9637" si="9893">+G9599</f>
        <v>03</v>
      </c>
      <c r="H9637" t="str">
        <f t="shared" si="9893"/>
        <v>ISP</v>
      </c>
      <c r="I9637" t="str">
        <f t="shared" si="9893"/>
        <v>Índice de Servicios Públicos</v>
      </c>
      <c r="J9637" t="str">
        <f t="shared" si="9893"/>
        <v>INDICE</v>
      </c>
      <c r="K9637">
        <f t="shared" si="9893"/>
        <v>0</v>
      </c>
      <c r="L9637" s="150">
        <f>+VLOOKUP($E9637,ISP_2018!$B$8:$T$347,18,0)</f>
        <v>4.5161290322580643E-2</v>
      </c>
      <c r="M9637" s="142" t="str">
        <f>+VLOOKUP($E9637,ISP_2018!$B$8:$T$347,19,0)</f>
        <v>Bajo</v>
      </c>
    </row>
    <row r="9638" spans="1:13" x14ac:dyDescent="0.3">
      <c r="A9638" s="139">
        <f t="shared" si="9835"/>
        <v>254</v>
      </c>
      <c r="B9638" s="148">
        <f t="shared" si="9837"/>
        <v>18</v>
      </c>
      <c r="D9638" s="149" t="str">
        <f>+VLOOKUP($A9638,mUNICIPIOS!$B$4:$F$343,2,0)</f>
        <v>Baja Verapaz</v>
      </c>
      <c r="E9638" s="149">
        <f>+VLOOKUP($A9638,mUNICIPIOS!$B$4:$F$343,3,0)</f>
        <v>1504</v>
      </c>
      <c r="F9638" s="149" t="str">
        <f>+VLOOKUP($A9638,mUNICIPIOS!$B$4:$F$343,4,0)</f>
        <v>Cubulco</v>
      </c>
      <c r="G9638" s="139" t="str">
        <f t="shared" ref="G9638:K9638" si="9894">+G9600</f>
        <v>04</v>
      </c>
      <c r="H9638" t="str">
        <f t="shared" si="9894"/>
        <v>IGA</v>
      </c>
      <c r="I9638" t="str">
        <f t="shared" si="9894"/>
        <v>Índice de Gestión Administrativa</v>
      </c>
      <c r="J9638" t="str">
        <f t="shared" si="9894"/>
        <v>04-01</v>
      </c>
      <c r="K9638" t="str">
        <f t="shared" si="9894"/>
        <v>Existencia de elementos de atención municipal orientada al vecino</v>
      </c>
      <c r="L9638" s="150">
        <f>+VLOOKUP($E9638,IGA_2018!$B$8:$N$347,3,0)</f>
        <v>0.25</v>
      </c>
      <c r="M9638" s="142" t="str">
        <f>+VLOOKUP($E9638,IGA_2018!$B$8:$N$347,4,0)</f>
        <v>Medio bajo</v>
      </c>
    </row>
    <row r="9639" spans="1:13" x14ac:dyDescent="0.3">
      <c r="A9639" s="139">
        <f t="shared" si="9835"/>
        <v>254</v>
      </c>
      <c r="B9639" s="148">
        <f t="shared" si="9837"/>
        <v>19</v>
      </c>
      <c r="D9639" s="149" t="str">
        <f>+VLOOKUP($A9639,mUNICIPIOS!$B$4:$F$343,2,0)</f>
        <v>Baja Verapaz</v>
      </c>
      <c r="E9639" s="149">
        <f>+VLOOKUP($A9639,mUNICIPIOS!$B$4:$F$343,3,0)</f>
        <v>1504</v>
      </c>
      <c r="F9639" s="149" t="str">
        <f>+VLOOKUP($A9639,mUNICIPIOS!$B$4:$F$343,4,0)</f>
        <v>Cubulco</v>
      </c>
      <c r="G9639" s="139" t="str">
        <f t="shared" ref="G9639:K9639" si="9895">+G9601</f>
        <v>04</v>
      </c>
      <c r="H9639" t="str">
        <f t="shared" si="9895"/>
        <v>IGA</v>
      </c>
      <c r="I9639" t="str">
        <f t="shared" si="9895"/>
        <v>Índice de Gestión Administrativa</v>
      </c>
      <c r="J9639" t="str">
        <f t="shared" si="9895"/>
        <v>04-02</v>
      </c>
      <c r="K9639" t="str">
        <f t="shared" si="9895"/>
        <v>Gestión del recurso humano.</v>
      </c>
      <c r="L9639" s="150">
        <f>+VLOOKUP($E9639,IGA_2018!$B$8:$N$347,6,0)</f>
        <v>0.49549317537986109</v>
      </c>
      <c r="M9639" s="142" t="str">
        <f>+VLOOKUP($E9639,IGA_2018!$B$8:$N$347,7,0)</f>
        <v>Medio</v>
      </c>
    </row>
    <row r="9640" spans="1:13" x14ac:dyDescent="0.3">
      <c r="A9640" s="139">
        <f t="shared" si="9835"/>
        <v>254</v>
      </c>
      <c r="B9640" s="148">
        <f t="shared" si="9837"/>
        <v>20</v>
      </c>
      <c r="D9640" s="149" t="str">
        <f>+VLOOKUP($A9640,mUNICIPIOS!$B$4:$F$343,2,0)</f>
        <v>Baja Verapaz</v>
      </c>
      <c r="E9640" s="149">
        <f>+VLOOKUP($A9640,mUNICIPIOS!$B$4:$F$343,3,0)</f>
        <v>1504</v>
      </c>
      <c r="F9640" s="149" t="str">
        <f>+VLOOKUP($A9640,mUNICIPIOS!$B$4:$F$343,4,0)</f>
        <v>Cubulco</v>
      </c>
      <c r="G9640" s="139" t="str">
        <f t="shared" ref="G9640:K9640" si="9896">+G9602</f>
        <v>04</v>
      </c>
      <c r="H9640" t="str">
        <f t="shared" si="9896"/>
        <v>IGA</v>
      </c>
      <c r="I9640" t="str">
        <f t="shared" si="9896"/>
        <v>Índice de Gestión Administrativa</v>
      </c>
      <c r="J9640" t="str">
        <f t="shared" si="9896"/>
        <v>04-03</v>
      </c>
      <c r="K9640" t="str">
        <f t="shared" si="9896"/>
        <v>Existencia de oficinas municipales con instrumentos de gestión.</v>
      </c>
      <c r="L9640" s="150">
        <f>+VLOOKUP($E9640,IGA_2018!$B$8:$N$347,9,0)</f>
        <v>0.625</v>
      </c>
      <c r="M9640" s="142" t="str">
        <f>+VLOOKUP($E9640,IGA_2018!$B$8:$N$347,10,0)</f>
        <v>Medio alto</v>
      </c>
    </row>
    <row r="9641" spans="1:13" x14ac:dyDescent="0.3">
      <c r="A9641" s="139">
        <f t="shared" si="9835"/>
        <v>254</v>
      </c>
      <c r="B9641" s="148">
        <f t="shared" si="9837"/>
        <v>21</v>
      </c>
      <c r="D9641" s="149" t="str">
        <f>+VLOOKUP($A9641,mUNICIPIOS!$B$4:$F$343,2,0)</f>
        <v>Baja Verapaz</v>
      </c>
      <c r="E9641" s="149">
        <f>+VLOOKUP($A9641,mUNICIPIOS!$B$4:$F$343,3,0)</f>
        <v>1504</v>
      </c>
      <c r="F9641" s="149" t="str">
        <f>+VLOOKUP($A9641,mUNICIPIOS!$B$4:$F$343,4,0)</f>
        <v>Cubulco</v>
      </c>
      <c r="G9641" s="139" t="str">
        <f t="shared" ref="G9641:K9641" si="9897">+G9603</f>
        <v>04</v>
      </c>
      <c r="H9641" t="str">
        <f t="shared" si="9897"/>
        <v>IGA</v>
      </c>
      <c r="I9641" t="str">
        <f t="shared" si="9897"/>
        <v>Índice de Gestión Administrativa</v>
      </c>
      <c r="J9641" t="str">
        <f t="shared" si="9897"/>
        <v>INDICE</v>
      </c>
      <c r="K9641">
        <f t="shared" si="9897"/>
        <v>0</v>
      </c>
      <c r="L9641" s="150">
        <f>+VLOOKUP($E9641,IGA_2018!$B$8:$N$347,12,0)</f>
        <v>0.46717261138295135</v>
      </c>
      <c r="M9641" s="142" t="str">
        <f>+VLOOKUP($E9641,IGA_2018!$B$8:$N$347,13,0)</f>
        <v>Medio</v>
      </c>
    </row>
    <row r="9642" spans="1:13" x14ac:dyDescent="0.3">
      <c r="A9642" s="139">
        <f t="shared" si="9835"/>
        <v>254</v>
      </c>
      <c r="B9642" s="148">
        <f t="shared" si="9837"/>
        <v>22</v>
      </c>
      <c r="D9642" s="149" t="str">
        <f>+VLOOKUP($A9642,mUNICIPIOS!$B$4:$F$343,2,0)</f>
        <v>Baja Verapaz</v>
      </c>
      <c r="E9642" s="149">
        <f>+VLOOKUP($A9642,mUNICIPIOS!$B$4:$F$343,3,0)</f>
        <v>1504</v>
      </c>
      <c r="F9642" s="149" t="str">
        <f>+VLOOKUP($A9642,mUNICIPIOS!$B$4:$F$343,4,0)</f>
        <v>Cubulco</v>
      </c>
      <c r="G9642" s="139" t="str">
        <f t="shared" ref="G9642:K9642" si="9898">+G9604</f>
        <v>05</v>
      </c>
      <c r="H9642" t="str">
        <f t="shared" si="9898"/>
        <v>IGF</v>
      </c>
      <c r="I9642" t="str">
        <f t="shared" si="9898"/>
        <v>Índice de Gestión Financiera</v>
      </c>
      <c r="J9642" t="str">
        <f t="shared" si="9898"/>
        <v>05-01</v>
      </c>
      <c r="K9642" t="str">
        <f t="shared" si="9898"/>
        <v>Autonomía financiera municipal</v>
      </c>
      <c r="L9642" s="150">
        <f>+VLOOKUP($E9642,IGF_2018!$B$8:$Z$347,3,0)</f>
        <v>6.2116282986852414E-2</v>
      </c>
      <c r="M9642" s="142" t="str">
        <f>+VLOOKUP($E9642,IGF_2018!$B$8:$Z$347,4,0)</f>
        <v>Bajo</v>
      </c>
    </row>
    <row r="9643" spans="1:13" x14ac:dyDescent="0.3">
      <c r="A9643" s="139">
        <f t="shared" si="9835"/>
        <v>254</v>
      </c>
      <c r="B9643" s="148">
        <f t="shared" si="9837"/>
        <v>23</v>
      </c>
      <c r="D9643" s="149" t="str">
        <f>+VLOOKUP($A9643,mUNICIPIOS!$B$4:$F$343,2,0)</f>
        <v>Baja Verapaz</v>
      </c>
      <c r="E9643" s="149">
        <f>+VLOOKUP($A9643,mUNICIPIOS!$B$4:$F$343,3,0)</f>
        <v>1504</v>
      </c>
      <c r="F9643" s="149" t="str">
        <f>+VLOOKUP($A9643,mUNICIPIOS!$B$4:$F$343,4,0)</f>
        <v>Cubulco</v>
      </c>
      <c r="G9643" s="139" t="str">
        <f t="shared" ref="G9643:K9643" si="9899">+G9605</f>
        <v>05</v>
      </c>
      <c r="H9643" t="str">
        <f t="shared" si="9899"/>
        <v>IGF</v>
      </c>
      <c r="I9643" t="str">
        <f t="shared" si="9899"/>
        <v>Índice de Gestión Financiera</v>
      </c>
      <c r="J9643" t="str">
        <f t="shared" si="9899"/>
        <v>05-02</v>
      </c>
      <c r="K9643" t="str">
        <f t="shared" si="9899"/>
        <v xml:space="preserve">Ingresos propios por habitante -sin regalías- </v>
      </c>
      <c r="L9643" s="150">
        <f>+VLOOKUP($E9643,IGF_2018!$B$8:$Z$347,6,0)</f>
        <v>1.9624604752041527E-2</v>
      </c>
      <c r="M9643" s="142" t="str">
        <f>+VLOOKUP($E9643,IGF_2018!$B$8:$Z$347,7,0)</f>
        <v>Bajo</v>
      </c>
    </row>
    <row r="9644" spans="1:13" x14ac:dyDescent="0.3">
      <c r="A9644" s="139">
        <f t="shared" si="9835"/>
        <v>254</v>
      </c>
      <c r="B9644" s="148">
        <f t="shared" si="9837"/>
        <v>24</v>
      </c>
      <c r="D9644" s="149" t="str">
        <f>+VLOOKUP($A9644,mUNICIPIOS!$B$4:$F$343,2,0)</f>
        <v>Baja Verapaz</v>
      </c>
      <c r="E9644" s="149">
        <f>+VLOOKUP($A9644,mUNICIPIOS!$B$4:$F$343,3,0)</f>
        <v>1504</v>
      </c>
      <c r="F9644" s="149" t="str">
        <f>+VLOOKUP($A9644,mUNICIPIOS!$B$4:$F$343,4,0)</f>
        <v>Cubulco</v>
      </c>
      <c r="G9644" s="139" t="str">
        <f t="shared" ref="G9644:K9644" si="9900">+G9606</f>
        <v>05</v>
      </c>
      <c r="H9644" t="str">
        <f t="shared" si="9900"/>
        <v>IGF</v>
      </c>
      <c r="I9644" t="str">
        <f t="shared" si="9900"/>
        <v>Índice de Gestión Financiera</v>
      </c>
      <c r="J9644" t="str">
        <f t="shared" si="9900"/>
        <v>05-03</v>
      </c>
      <c r="K9644" t="str">
        <f t="shared" si="9900"/>
        <v>Ingresos del IUSI en relación a los ingresos propios -sin regalías-</v>
      </c>
      <c r="L9644" s="150">
        <f>+VLOOKUP($E9644,IGF_2018!$B$8:$Z$347,9,0)</f>
        <v>0</v>
      </c>
      <c r="M9644" s="142" t="str">
        <f>+VLOOKUP($E9644,IGF_2018!$B$8:$Z$347,10,0)</f>
        <v>Bajo</v>
      </c>
    </row>
    <row r="9645" spans="1:13" x14ac:dyDescent="0.3">
      <c r="A9645" s="139">
        <f t="shared" ref="A9645:A9708" si="9901">+IF(B9644=38,A9644+1,A9644)</f>
        <v>254</v>
      </c>
      <c r="B9645" s="148">
        <f t="shared" si="9837"/>
        <v>25</v>
      </c>
      <c r="D9645" s="149" t="str">
        <f>+VLOOKUP($A9645,mUNICIPIOS!$B$4:$F$343,2,0)</f>
        <v>Baja Verapaz</v>
      </c>
      <c r="E9645" s="149">
        <f>+VLOOKUP($A9645,mUNICIPIOS!$B$4:$F$343,3,0)</f>
        <v>1504</v>
      </c>
      <c r="F9645" s="149" t="str">
        <f>+VLOOKUP($A9645,mUNICIPIOS!$B$4:$F$343,4,0)</f>
        <v>Cubulco</v>
      </c>
      <c r="G9645" s="139" t="str">
        <f t="shared" ref="G9645:K9645" si="9902">+G9607</f>
        <v>05</v>
      </c>
      <c r="H9645" t="str">
        <f t="shared" si="9902"/>
        <v>IGF</v>
      </c>
      <c r="I9645" t="str">
        <f t="shared" si="9902"/>
        <v>Índice de Gestión Financiera</v>
      </c>
      <c r="J9645" t="str">
        <f t="shared" si="9902"/>
        <v>05-04</v>
      </c>
      <c r="K9645" t="str">
        <f t="shared" si="9902"/>
        <v>Inversión anual en capital fijo por habitante</v>
      </c>
      <c r="L9645" s="150">
        <f>+VLOOKUP($E9645,IGF_2018!$B$8:$Z$347,12,0)</f>
        <v>6.1010614664153404E-2</v>
      </c>
      <c r="M9645" s="142" t="str">
        <f>+VLOOKUP($E9645,IGF_2018!$B$8:$Z$347,13,0)</f>
        <v>Bajo</v>
      </c>
    </row>
    <row r="9646" spans="1:13" x14ac:dyDescent="0.3">
      <c r="A9646" s="139">
        <f t="shared" si="9901"/>
        <v>254</v>
      </c>
      <c r="B9646" s="148">
        <f t="shared" ref="B9646:B9709" si="9903">+B9608</f>
        <v>26</v>
      </c>
      <c r="D9646" s="149" t="str">
        <f>+VLOOKUP($A9646,mUNICIPIOS!$B$4:$F$343,2,0)</f>
        <v>Baja Verapaz</v>
      </c>
      <c r="E9646" s="149">
        <f>+VLOOKUP($A9646,mUNICIPIOS!$B$4:$F$343,3,0)</f>
        <v>1504</v>
      </c>
      <c r="F9646" s="149" t="str">
        <f>+VLOOKUP($A9646,mUNICIPIOS!$B$4:$F$343,4,0)</f>
        <v>Cubulco</v>
      </c>
      <c r="G9646" s="139" t="str">
        <f t="shared" ref="G9646:K9646" si="9904">+G9608</f>
        <v>05</v>
      </c>
      <c r="H9646" t="str">
        <f t="shared" si="9904"/>
        <v>IGF</v>
      </c>
      <c r="I9646" t="str">
        <f t="shared" si="9904"/>
        <v>Índice de Gestión Financiera</v>
      </c>
      <c r="J9646" t="str">
        <f t="shared" si="9904"/>
        <v>05-05</v>
      </c>
      <c r="K9646" t="str">
        <f t="shared" si="9904"/>
        <v>Inversión anual en capital fijo con recursos percibidos por ingresos propios</v>
      </c>
      <c r="L9646" s="150">
        <f>+VLOOKUP($E9646,IGF_2018!$B$8:$Z$347,15,0)</f>
        <v>0</v>
      </c>
      <c r="M9646" s="142" t="str">
        <f>+VLOOKUP($E9646,IGF_2018!$B$8:$Z$347,16,0)</f>
        <v>Bajo</v>
      </c>
    </row>
    <row r="9647" spans="1:13" x14ac:dyDescent="0.3">
      <c r="A9647" s="139">
        <f t="shared" si="9901"/>
        <v>254</v>
      </c>
      <c r="B9647" s="148">
        <f t="shared" si="9903"/>
        <v>27</v>
      </c>
      <c r="D9647" s="149" t="str">
        <f>+VLOOKUP($A9647,mUNICIPIOS!$B$4:$F$343,2,0)</f>
        <v>Baja Verapaz</v>
      </c>
      <c r="E9647" s="149">
        <f>+VLOOKUP($A9647,mUNICIPIOS!$B$4:$F$343,3,0)</f>
        <v>1504</v>
      </c>
      <c r="F9647" s="149" t="str">
        <f>+VLOOKUP($A9647,mUNICIPIOS!$B$4:$F$343,4,0)</f>
        <v>Cubulco</v>
      </c>
      <c r="G9647" s="139" t="str">
        <f t="shared" ref="G9647:K9647" si="9905">+G9609</f>
        <v>05</v>
      </c>
      <c r="H9647" t="str">
        <f t="shared" si="9905"/>
        <v>IGF</v>
      </c>
      <c r="I9647" t="str">
        <f t="shared" si="9905"/>
        <v>Índice de Gestión Financiera</v>
      </c>
      <c r="J9647" t="str">
        <f t="shared" si="9905"/>
        <v>05-06</v>
      </c>
      <c r="K9647" t="str">
        <f t="shared" si="9905"/>
        <v xml:space="preserve">Inversión anual en capital fijo con recursos percibidos por transferencias del Gobierno Central </v>
      </c>
      <c r="L9647" s="150">
        <f>+VLOOKUP($E9647,IGF_2018!$B$8:$Z$347,18,0)</f>
        <v>0.20918195405487133</v>
      </c>
      <c r="M9647" s="142" t="str">
        <f>+VLOOKUP($E9647,IGF_2018!$B$8:$Z$347,19,0)</f>
        <v>Medio bajo</v>
      </c>
    </row>
    <row r="9648" spans="1:13" x14ac:dyDescent="0.3">
      <c r="A9648" s="139">
        <f t="shared" si="9901"/>
        <v>254</v>
      </c>
      <c r="B9648" s="148">
        <f t="shared" si="9903"/>
        <v>28</v>
      </c>
      <c r="D9648" s="149" t="str">
        <f>+VLOOKUP($A9648,mUNICIPIOS!$B$4:$F$343,2,0)</f>
        <v>Baja Verapaz</v>
      </c>
      <c r="E9648" s="149">
        <f>+VLOOKUP($A9648,mUNICIPIOS!$B$4:$F$343,3,0)</f>
        <v>1504</v>
      </c>
      <c r="F9648" s="149" t="str">
        <f>+VLOOKUP($A9648,mUNICIPIOS!$B$4:$F$343,4,0)</f>
        <v>Cubulco</v>
      </c>
      <c r="G9648" s="139" t="str">
        <f t="shared" ref="G9648:K9648" si="9906">+G9610</f>
        <v>05</v>
      </c>
      <c r="H9648" t="str">
        <f t="shared" si="9906"/>
        <v>IGF</v>
      </c>
      <c r="I9648" t="str">
        <f t="shared" si="9906"/>
        <v>Índice de Gestión Financiera</v>
      </c>
      <c r="J9648" t="str">
        <f t="shared" si="9906"/>
        <v>05-07</v>
      </c>
      <c r="K9648" t="str">
        <f t="shared" si="9906"/>
        <v>Financiamiento por endeudamiento municipal</v>
      </c>
      <c r="L9648" s="150">
        <f>+VLOOKUP($E9648,IGF_2018!$B$8:$Z$347,21,0)</f>
        <v>1</v>
      </c>
      <c r="M9648" s="142" t="str">
        <f>+VLOOKUP($E9648,IGF_2018!$B$8:$Z$347,22,0)</f>
        <v>Alto</v>
      </c>
    </row>
    <row r="9649" spans="1:13" x14ac:dyDescent="0.3">
      <c r="A9649" s="139">
        <f t="shared" si="9901"/>
        <v>254</v>
      </c>
      <c r="B9649" s="148">
        <f t="shared" si="9903"/>
        <v>29</v>
      </c>
      <c r="D9649" s="149" t="str">
        <f>+VLOOKUP($A9649,mUNICIPIOS!$B$4:$F$343,2,0)</f>
        <v>Baja Verapaz</v>
      </c>
      <c r="E9649" s="149">
        <f>+VLOOKUP($A9649,mUNICIPIOS!$B$4:$F$343,3,0)</f>
        <v>1504</v>
      </c>
      <c r="F9649" s="149" t="str">
        <f>+VLOOKUP($A9649,mUNICIPIOS!$B$4:$F$343,4,0)</f>
        <v>Cubulco</v>
      </c>
      <c r="G9649" s="139" t="str">
        <f t="shared" ref="G9649:K9649" si="9907">+G9611</f>
        <v>05</v>
      </c>
      <c r="H9649" t="str">
        <f t="shared" si="9907"/>
        <v>IGF</v>
      </c>
      <c r="I9649" t="str">
        <f t="shared" si="9907"/>
        <v>Índice de Gestión Financiera</v>
      </c>
      <c r="J9649" t="str">
        <f t="shared" si="9907"/>
        <v>INDICE</v>
      </c>
      <c r="K9649">
        <f t="shared" si="9907"/>
        <v>0</v>
      </c>
      <c r="L9649" s="150">
        <f>+VLOOKUP($E9649,IGF_2018!$B$8:$Z$347,24,0)</f>
        <v>0.24336743441968128</v>
      </c>
      <c r="M9649" s="142" t="str">
        <f>+VLOOKUP($E9649,IGF_2018!$B$8:$Z$347,25,0)</f>
        <v>Medio bajo</v>
      </c>
    </row>
    <row r="9650" spans="1:13" x14ac:dyDescent="0.3">
      <c r="A9650" s="139">
        <f t="shared" si="9901"/>
        <v>254</v>
      </c>
      <c r="B9650" s="148">
        <f t="shared" si="9903"/>
        <v>30</v>
      </c>
      <c r="D9650" s="149" t="str">
        <f>+VLOOKUP($A9650,mUNICIPIOS!$B$4:$F$343,2,0)</f>
        <v>Baja Verapaz</v>
      </c>
      <c r="E9650" s="149">
        <f>+VLOOKUP($A9650,mUNICIPIOS!$B$4:$F$343,3,0)</f>
        <v>1504</v>
      </c>
      <c r="F9650" s="149" t="str">
        <f>+VLOOKUP($A9650,mUNICIPIOS!$B$4:$F$343,4,0)</f>
        <v>Cubulco</v>
      </c>
      <c r="G9650" s="139" t="str">
        <f t="shared" ref="G9650:K9650" si="9908">+G9612</f>
        <v>06</v>
      </c>
      <c r="H9650" t="str">
        <f t="shared" si="9908"/>
        <v>IGE</v>
      </c>
      <c r="I9650" t="str">
        <f t="shared" si="9908"/>
        <v>Índice de Gestión Estratégica</v>
      </c>
      <c r="J9650" t="str">
        <f t="shared" si="9908"/>
        <v>06-01</v>
      </c>
      <c r="K9650" t="str">
        <f t="shared" si="9908"/>
        <v>Ejecución del Plan Operativo Anual  (POA)</v>
      </c>
      <c r="L9650" s="150">
        <f>+VLOOKUP($E9650,IGE_2018!$B$8:$Z$347,3,0)</f>
        <v>0.3</v>
      </c>
      <c r="M9650" s="142" t="str">
        <f>+VLOOKUP($E9650,IGE_2018!$B$8:$Z$347,4,0)</f>
        <v>Medio bajo</v>
      </c>
    </row>
    <row r="9651" spans="1:13" x14ac:dyDescent="0.3">
      <c r="A9651" s="139">
        <f t="shared" si="9901"/>
        <v>254</v>
      </c>
      <c r="B9651" s="148">
        <f t="shared" si="9903"/>
        <v>31</v>
      </c>
      <c r="D9651" s="149" t="str">
        <f>+VLOOKUP($A9651,mUNICIPIOS!$B$4:$F$343,2,0)</f>
        <v>Baja Verapaz</v>
      </c>
      <c r="E9651" s="149">
        <f>+VLOOKUP($A9651,mUNICIPIOS!$B$4:$F$343,3,0)</f>
        <v>1504</v>
      </c>
      <c r="F9651" s="149" t="str">
        <f>+VLOOKUP($A9651,mUNICIPIOS!$B$4:$F$343,4,0)</f>
        <v>Cubulco</v>
      </c>
      <c r="G9651" s="139" t="str">
        <f t="shared" ref="G9651:K9651" si="9909">+G9613</f>
        <v>06</v>
      </c>
      <c r="H9651" t="str">
        <f t="shared" si="9909"/>
        <v>IGE</v>
      </c>
      <c r="I9651" t="str">
        <f t="shared" si="9909"/>
        <v>Índice de Gestión Estratégica</v>
      </c>
      <c r="J9651" t="str">
        <f t="shared" si="9909"/>
        <v>06-02</v>
      </c>
      <c r="K9651" t="str">
        <f t="shared" si="9909"/>
        <v>Relación Plan de Desarrollo Municipal y Ordenamiento Territorial (PDM-OT) - Plan Estratégico Institucional (PEI) - Plan Operativo Multianual (POM) - Plan Operativo Anual (POA)</v>
      </c>
      <c r="L9651" s="150">
        <f>+VLOOKUP($E9651,IGE_2018!$B$8:$Z$347,6,0)</f>
        <v>0.3</v>
      </c>
      <c r="M9651" s="142" t="str">
        <f>+VLOOKUP($E9651,IGE_2018!$B$8:$Z$347,7,0)</f>
        <v>Medio bajo</v>
      </c>
    </row>
    <row r="9652" spans="1:13" x14ac:dyDescent="0.3">
      <c r="A9652" s="139">
        <f t="shared" si="9901"/>
        <v>254</v>
      </c>
      <c r="B9652" s="148">
        <f t="shared" si="9903"/>
        <v>32</v>
      </c>
      <c r="D9652" s="149" t="str">
        <f>+VLOOKUP($A9652,mUNICIPIOS!$B$4:$F$343,2,0)</f>
        <v>Baja Verapaz</v>
      </c>
      <c r="E9652" s="149">
        <f>+VLOOKUP($A9652,mUNICIPIOS!$B$4:$F$343,3,0)</f>
        <v>1504</v>
      </c>
      <c r="F9652" s="149" t="str">
        <f>+VLOOKUP($A9652,mUNICIPIOS!$B$4:$F$343,4,0)</f>
        <v>Cubulco</v>
      </c>
      <c r="G9652" s="139" t="str">
        <f t="shared" ref="G9652:K9652" si="9910">+G9614</f>
        <v>06</v>
      </c>
      <c r="H9652" t="str">
        <f t="shared" si="9910"/>
        <v>IGE</v>
      </c>
      <c r="I9652" t="str">
        <f t="shared" si="9910"/>
        <v>Índice de Gestión Estratégica</v>
      </c>
      <c r="J9652" t="str">
        <f t="shared" si="9910"/>
        <v>06-03</v>
      </c>
      <c r="K9652" t="str">
        <f t="shared" si="9910"/>
        <v>Presupuesto de egresos relacionado a competencias municipales que responden a prioridades nacionales de desarrollo.</v>
      </c>
      <c r="L9652" s="150">
        <f>+VLOOKUP($E9652,IGE_2018!$B$8:$Z$347,9,0)</f>
        <v>0.1367252606235082</v>
      </c>
      <c r="M9652" s="142" t="str">
        <f>+VLOOKUP($E9652,IGE_2018!$B$8:$Z$347,10,0)</f>
        <v>Bajo</v>
      </c>
    </row>
    <row r="9653" spans="1:13" x14ac:dyDescent="0.3">
      <c r="A9653" s="139">
        <f t="shared" si="9901"/>
        <v>254</v>
      </c>
      <c r="B9653" s="148">
        <f t="shared" si="9903"/>
        <v>33</v>
      </c>
      <c r="D9653" s="149" t="str">
        <f>+VLOOKUP($A9653,mUNICIPIOS!$B$4:$F$343,2,0)</f>
        <v>Baja Verapaz</v>
      </c>
      <c r="E9653" s="149">
        <f>+VLOOKUP($A9653,mUNICIPIOS!$B$4:$F$343,3,0)</f>
        <v>1504</v>
      </c>
      <c r="F9653" s="149" t="str">
        <f>+VLOOKUP($A9653,mUNICIPIOS!$B$4:$F$343,4,0)</f>
        <v>Cubulco</v>
      </c>
      <c r="G9653" s="139" t="str">
        <f t="shared" ref="G9653:K9653" si="9911">+G9615</f>
        <v>06</v>
      </c>
      <c r="H9653" t="str">
        <f t="shared" si="9911"/>
        <v>IGE</v>
      </c>
      <c r="I9653" t="str">
        <f t="shared" si="9911"/>
        <v>Índice de Gestión Estratégica</v>
      </c>
      <c r="J9653" t="str">
        <f t="shared" si="9911"/>
        <v>06-04</v>
      </c>
      <c r="K9653" t="str">
        <f t="shared" si="9911"/>
        <v>Institucionalización de la gestión ordenada del territorio</v>
      </c>
      <c r="L9653" s="150">
        <f>+VLOOKUP($E9653,IGE_2018!$B$8:$Z$347,12,0)</f>
        <v>0.1</v>
      </c>
      <c r="M9653" s="142" t="str">
        <f>+VLOOKUP($E9653,IGE_2018!$B$8:$Z$347,13,0)</f>
        <v>Bajo</v>
      </c>
    </row>
    <row r="9654" spans="1:13" x14ac:dyDescent="0.3">
      <c r="A9654" s="139">
        <f t="shared" si="9901"/>
        <v>254</v>
      </c>
      <c r="B9654" s="148">
        <f t="shared" si="9903"/>
        <v>34</v>
      </c>
      <c r="D9654" s="149" t="str">
        <f>+VLOOKUP($A9654,mUNICIPIOS!$B$4:$F$343,2,0)</f>
        <v>Baja Verapaz</v>
      </c>
      <c r="E9654" s="149">
        <f>+VLOOKUP($A9654,mUNICIPIOS!$B$4:$F$343,3,0)</f>
        <v>1504</v>
      </c>
      <c r="F9654" s="149" t="str">
        <f>+VLOOKUP($A9654,mUNICIPIOS!$B$4:$F$343,4,0)</f>
        <v>Cubulco</v>
      </c>
      <c r="G9654" s="139" t="str">
        <f t="shared" ref="G9654:K9654" si="9912">+G9616</f>
        <v>06</v>
      </c>
      <c r="H9654" t="str">
        <f t="shared" si="9912"/>
        <v>IGE</v>
      </c>
      <c r="I9654" t="str">
        <f t="shared" si="9912"/>
        <v>Índice de Gestión Estratégica</v>
      </c>
      <c r="J9654" t="str">
        <f t="shared" si="9912"/>
        <v>06-05</v>
      </c>
      <c r="K9654" t="str">
        <f t="shared" si="9912"/>
        <v>Acciones para la gestión ordenada del territorio</v>
      </c>
      <c r="L9654" s="150">
        <f>+VLOOKUP($E9654,IGE_2018!$B$8:$Z$347,15,0)</f>
        <v>0.18000000000000005</v>
      </c>
      <c r="M9654" s="142" t="str">
        <f>+VLOOKUP($E9654,IGE_2018!$B$8:$Z$347,16,0)</f>
        <v>Bajo</v>
      </c>
    </row>
    <row r="9655" spans="1:13" x14ac:dyDescent="0.3">
      <c r="A9655" s="139">
        <f t="shared" si="9901"/>
        <v>254</v>
      </c>
      <c r="B9655" s="148">
        <f t="shared" si="9903"/>
        <v>35</v>
      </c>
      <c r="D9655" s="149" t="str">
        <f>+VLOOKUP($A9655,mUNICIPIOS!$B$4:$F$343,2,0)</f>
        <v>Baja Verapaz</v>
      </c>
      <c r="E9655" s="149">
        <f>+VLOOKUP($A9655,mUNICIPIOS!$B$4:$F$343,3,0)</f>
        <v>1504</v>
      </c>
      <c r="F9655" s="149" t="str">
        <f>+VLOOKUP($A9655,mUNICIPIOS!$B$4:$F$343,4,0)</f>
        <v>Cubulco</v>
      </c>
      <c r="G9655" s="139" t="str">
        <f t="shared" ref="G9655:K9655" si="9913">+G9617</f>
        <v>06</v>
      </c>
      <c r="H9655" t="str">
        <f t="shared" si="9913"/>
        <v>IGE</v>
      </c>
      <c r="I9655" t="str">
        <f t="shared" si="9913"/>
        <v>Índice de Gestión Estratégica</v>
      </c>
      <c r="J9655" t="str">
        <f t="shared" si="9913"/>
        <v>06-06</v>
      </c>
      <c r="K9655" t="str">
        <f t="shared" si="9913"/>
        <v>Gestión de riesgo en la formulación de proyectos derivados de la planificación operativa anual</v>
      </c>
      <c r="L9655" s="150">
        <f>+VLOOKUP($E9655,IGE_2018!$B$8:$Z$347,18,0)</f>
        <v>0</v>
      </c>
      <c r="M9655" s="142" t="str">
        <f>+VLOOKUP($E9655,IGE_2018!$B$8:$Z$347,19,0)</f>
        <v>Bajo</v>
      </c>
    </row>
    <row r="9656" spans="1:13" x14ac:dyDescent="0.3">
      <c r="A9656" s="139">
        <f t="shared" si="9901"/>
        <v>254</v>
      </c>
      <c r="B9656" s="148">
        <f t="shared" si="9903"/>
        <v>36</v>
      </c>
      <c r="D9656" s="149" t="str">
        <f>+VLOOKUP($A9656,mUNICIPIOS!$B$4:$F$343,2,0)</f>
        <v>Baja Verapaz</v>
      </c>
      <c r="E9656" s="149">
        <f>+VLOOKUP($A9656,mUNICIPIOS!$B$4:$F$343,3,0)</f>
        <v>1504</v>
      </c>
      <c r="F9656" s="149" t="str">
        <f>+VLOOKUP($A9656,mUNICIPIOS!$B$4:$F$343,4,0)</f>
        <v>Cubulco</v>
      </c>
      <c r="G9656" s="139" t="str">
        <f t="shared" ref="G9656:K9656" si="9914">+G9618</f>
        <v>06</v>
      </c>
      <c r="H9656" t="str">
        <f t="shared" si="9914"/>
        <v>IGE</v>
      </c>
      <c r="I9656" t="str">
        <f t="shared" si="9914"/>
        <v>Índice de Gestión Estratégica</v>
      </c>
      <c r="J9656" t="str">
        <f t="shared" si="9914"/>
        <v>06-07</v>
      </c>
      <c r="K9656" t="str">
        <f t="shared" si="9914"/>
        <v>Ingresos por servicios ambientales en relación a los ingresos propios sin regalías</v>
      </c>
      <c r="L9656" s="150">
        <f>+VLOOKUP($E9656,IGE_2018!$B$8:$Z$347,21,0)</f>
        <v>0.15836313023079407</v>
      </c>
      <c r="M9656" s="142" t="str">
        <f>+VLOOKUP($E9656,IGE_2018!$B$8:$Z$347,22,0)</f>
        <v>Bajo</v>
      </c>
    </row>
    <row r="9657" spans="1:13" x14ac:dyDescent="0.3">
      <c r="A9657" s="139">
        <f t="shared" si="9901"/>
        <v>254</v>
      </c>
      <c r="B9657" s="148">
        <f t="shared" si="9903"/>
        <v>37</v>
      </c>
      <c r="D9657" s="149" t="str">
        <f>+VLOOKUP($A9657,mUNICIPIOS!$B$4:$F$343,2,0)</f>
        <v>Baja Verapaz</v>
      </c>
      <c r="E9657" s="149">
        <f>+VLOOKUP($A9657,mUNICIPIOS!$B$4:$F$343,3,0)</f>
        <v>1504</v>
      </c>
      <c r="F9657" s="149" t="str">
        <f>+VLOOKUP($A9657,mUNICIPIOS!$B$4:$F$343,4,0)</f>
        <v>Cubulco</v>
      </c>
      <c r="G9657" s="139" t="str">
        <f t="shared" ref="G9657:K9657" si="9915">+G9619</f>
        <v>06</v>
      </c>
      <c r="H9657" t="str">
        <f t="shared" si="9915"/>
        <v>IGE</v>
      </c>
      <c r="I9657" t="str">
        <f t="shared" si="9915"/>
        <v>Índice de Gestión Estratégica</v>
      </c>
      <c r="J9657" t="str">
        <f t="shared" si="9915"/>
        <v>INDICE</v>
      </c>
      <c r="K9657">
        <f t="shared" si="9915"/>
        <v>0</v>
      </c>
      <c r="L9657" s="150">
        <f>+VLOOKUP($E9657,IGE_2018!$B$8:$Z$347,24,0)</f>
        <v>0.17701762817895647</v>
      </c>
      <c r="M9657" s="142" t="str">
        <f>+VLOOKUP($E9657,IGE_2018!$B$8:$Z$347,25,0)</f>
        <v>Bajo</v>
      </c>
    </row>
    <row r="9658" spans="1:13" x14ac:dyDescent="0.3">
      <c r="A9658" s="139">
        <f t="shared" si="9901"/>
        <v>254</v>
      </c>
      <c r="B9658" s="148">
        <f t="shared" si="9903"/>
        <v>38</v>
      </c>
      <c r="D9658" s="149" t="str">
        <f>+VLOOKUP($A9658,mUNICIPIOS!$B$4:$F$343,2,0)</f>
        <v>Baja Verapaz</v>
      </c>
      <c r="E9658" s="149">
        <f>+VLOOKUP($A9658,mUNICIPIOS!$B$4:$F$343,3,0)</f>
        <v>1504</v>
      </c>
      <c r="F9658" s="149" t="str">
        <f>+VLOOKUP($A9658,mUNICIPIOS!$B$4:$F$343,4,0)</f>
        <v>Cubulco</v>
      </c>
      <c r="G9658" s="139" t="str">
        <f t="shared" ref="G9658:K9658" si="9916">+G9620</f>
        <v>RANKING</v>
      </c>
      <c r="H9658" t="str">
        <f t="shared" si="9916"/>
        <v>RGM</v>
      </c>
      <c r="I9658" t="str">
        <f t="shared" si="9916"/>
        <v>Ranking de la Gestión Municipal 2018</v>
      </c>
      <c r="J9658" t="str">
        <f t="shared" si="9916"/>
        <v>RANKING</v>
      </c>
      <c r="K9658">
        <f t="shared" si="9916"/>
        <v>0</v>
      </c>
      <c r="L9658" s="151">
        <f>+VLOOKUP($E9658,Resultados_generales!$C$8:$AE$347,27,0)</f>
        <v>0.38225561158472132</v>
      </c>
      <c r="M9658" t="str">
        <f>+VLOOKUP($E9658,Resultados_generales!$C$8:$AE$347,28,0)</f>
        <v>Medio bajo</v>
      </c>
    </row>
    <row r="9659" spans="1:13" x14ac:dyDescent="0.3">
      <c r="A9659" s="139">
        <f t="shared" si="9901"/>
        <v>255</v>
      </c>
      <c r="B9659" s="148">
        <f t="shared" si="9903"/>
        <v>1</v>
      </c>
      <c r="D9659" s="149" t="str">
        <f>+VLOOKUP($A9659,mUNICIPIOS!$B$4:$F$343,2,0)</f>
        <v>Baja Verapaz</v>
      </c>
      <c r="E9659" s="149">
        <f>+VLOOKUP($A9659,mUNICIPIOS!$B$4:$F$343,3,0)</f>
        <v>1505</v>
      </c>
      <c r="F9659" s="149" t="str">
        <f>+VLOOKUP($A9659,mUNICIPIOS!$B$4:$F$343,4,0)</f>
        <v>Granados</v>
      </c>
      <c r="G9659" s="139" t="str">
        <f t="shared" ref="G9659:K9659" si="9917">+G9621</f>
        <v>01</v>
      </c>
      <c r="H9659" t="str">
        <f t="shared" si="9917"/>
        <v>IPC</v>
      </c>
      <c r="I9659" t="str">
        <f t="shared" si="9917"/>
        <v>Índice de Participación Ciudadana</v>
      </c>
      <c r="J9659" t="str">
        <f t="shared" si="9917"/>
        <v>01-01</v>
      </c>
      <c r="K9659" t="str">
        <f t="shared" si="9917"/>
        <v>Número de reuniones del COMUDE en el año de la medición.</v>
      </c>
      <c r="L9659" s="150">
        <f>+VLOOKUP($E9659,IPC_2018!$B$8:$T$347,3,0)</f>
        <v>1</v>
      </c>
      <c r="M9659" s="142" t="str">
        <f>+VLOOKUP($E9659,IPC_2018!$B$8:$T$347,4,0)</f>
        <v>Alto</v>
      </c>
    </row>
    <row r="9660" spans="1:13" x14ac:dyDescent="0.3">
      <c r="A9660" s="139">
        <f t="shared" si="9901"/>
        <v>255</v>
      </c>
      <c r="B9660" s="148">
        <f t="shared" si="9903"/>
        <v>2</v>
      </c>
      <c r="D9660" s="149" t="str">
        <f>+VLOOKUP($A9660,mUNICIPIOS!$B$4:$F$343,2,0)</f>
        <v>Baja Verapaz</v>
      </c>
      <c r="E9660" s="149">
        <f>+VLOOKUP($A9660,mUNICIPIOS!$B$4:$F$343,3,0)</f>
        <v>1505</v>
      </c>
      <c r="F9660" s="149" t="str">
        <f>+VLOOKUP($A9660,mUNICIPIOS!$B$4:$F$343,4,0)</f>
        <v>Granados</v>
      </c>
      <c r="G9660" s="139" t="str">
        <f t="shared" ref="G9660:K9660" si="9918">+G9622</f>
        <v>01</v>
      </c>
      <c r="H9660" t="str">
        <f t="shared" si="9918"/>
        <v>IPC</v>
      </c>
      <c r="I9660" t="str">
        <f t="shared" si="9918"/>
        <v>Índice de Participación Ciudadana</v>
      </c>
      <c r="J9660" t="str">
        <f t="shared" si="9918"/>
        <v>01-02</v>
      </c>
      <c r="K9660" t="str">
        <f t="shared" si="9918"/>
        <v>Participación de Alcaldes, Concejales y Síndicos determinados o designados en el COMUDE</v>
      </c>
      <c r="L9660" s="150">
        <f>+VLOOKUP($E9660,IPC_2018!$B$8:$T$347,6,0)</f>
        <v>0.97916666666666663</v>
      </c>
      <c r="M9660" s="142" t="str">
        <f>+VLOOKUP($E9660,IPC_2018!$B$8:$T$347,7,0)</f>
        <v>Alto</v>
      </c>
    </row>
    <row r="9661" spans="1:13" x14ac:dyDescent="0.3">
      <c r="A9661" s="139">
        <f t="shared" si="9901"/>
        <v>255</v>
      </c>
      <c r="B9661" s="148">
        <f t="shared" si="9903"/>
        <v>3</v>
      </c>
      <c r="D9661" s="149" t="str">
        <f>+VLOOKUP($A9661,mUNICIPIOS!$B$4:$F$343,2,0)</f>
        <v>Baja Verapaz</v>
      </c>
      <c r="E9661" s="149">
        <f>+VLOOKUP($A9661,mUNICIPIOS!$B$4:$F$343,3,0)</f>
        <v>1505</v>
      </c>
      <c r="F9661" s="149" t="str">
        <f>+VLOOKUP($A9661,mUNICIPIOS!$B$4:$F$343,4,0)</f>
        <v>Granados</v>
      </c>
      <c r="G9661" s="139" t="str">
        <f t="shared" ref="G9661:K9661" si="9919">+G9623</f>
        <v>01</v>
      </c>
      <c r="H9661" t="str">
        <f t="shared" si="9919"/>
        <v>IPC</v>
      </c>
      <c r="I9661" t="str">
        <f t="shared" si="9919"/>
        <v>Índice de Participación Ciudadana</v>
      </c>
      <c r="J9661" t="str">
        <f t="shared" si="9919"/>
        <v>01-03</v>
      </c>
      <c r="K9661" t="str">
        <f t="shared" si="9919"/>
        <v>Participación  de organizaciones de jóvenes, mujeres, pueblos mayas, xincas, garífunas, y otras organizaciones en el Comude</v>
      </c>
      <c r="L9661" s="150">
        <f>+VLOOKUP($E9661,IPC_2018!$B$8:$T$347,9,0)</f>
        <v>0.91324200913242015</v>
      </c>
      <c r="M9661" s="142" t="str">
        <f>+VLOOKUP($E9661,IPC_2018!$B$8:$T$347,10,0)</f>
        <v>Alto</v>
      </c>
    </row>
    <row r="9662" spans="1:13" x14ac:dyDescent="0.3">
      <c r="A9662" s="139">
        <f t="shared" si="9901"/>
        <v>255</v>
      </c>
      <c r="B9662" s="148">
        <f t="shared" si="9903"/>
        <v>4</v>
      </c>
      <c r="D9662" s="149" t="str">
        <f>+VLOOKUP($A9662,mUNICIPIOS!$B$4:$F$343,2,0)</f>
        <v>Baja Verapaz</v>
      </c>
      <c r="E9662" s="149">
        <f>+VLOOKUP($A9662,mUNICIPIOS!$B$4:$F$343,3,0)</f>
        <v>1505</v>
      </c>
      <c r="F9662" s="149" t="str">
        <f>+VLOOKUP($A9662,mUNICIPIOS!$B$4:$F$343,4,0)</f>
        <v>Granados</v>
      </c>
      <c r="G9662" s="139" t="str">
        <f t="shared" ref="G9662:K9662" si="9920">+G9624</f>
        <v>01</v>
      </c>
      <c r="H9662" t="str">
        <f t="shared" si="9920"/>
        <v>IPC</v>
      </c>
      <c r="I9662" t="str">
        <f t="shared" si="9920"/>
        <v>Índice de Participación Ciudadana</v>
      </c>
      <c r="J9662" t="str">
        <f t="shared" si="9920"/>
        <v>01-04</v>
      </c>
      <c r="K9662" t="str">
        <f t="shared" si="9920"/>
        <v>Representatividad territorial del Comude.</v>
      </c>
      <c r="L9662" s="150">
        <f>+VLOOKUP($E9662,IPC_2018!$B$8:$T$347,12,0)</f>
        <v>0.42340425531914894</v>
      </c>
      <c r="M9662" s="142" t="str">
        <f>+VLOOKUP($E9662,IPC_2018!$B$8:$T$347,13,0)</f>
        <v>Medio</v>
      </c>
    </row>
    <row r="9663" spans="1:13" x14ac:dyDescent="0.3">
      <c r="A9663" s="139">
        <f t="shared" si="9901"/>
        <v>255</v>
      </c>
      <c r="B9663" s="148">
        <f t="shared" si="9903"/>
        <v>5</v>
      </c>
      <c r="D9663" s="149" t="str">
        <f>+VLOOKUP($A9663,mUNICIPIOS!$B$4:$F$343,2,0)</f>
        <v>Baja Verapaz</v>
      </c>
      <c r="E9663" s="149">
        <f>+VLOOKUP($A9663,mUNICIPIOS!$B$4:$F$343,3,0)</f>
        <v>1505</v>
      </c>
      <c r="F9663" s="149" t="str">
        <f>+VLOOKUP($A9663,mUNICIPIOS!$B$4:$F$343,4,0)</f>
        <v>Granados</v>
      </c>
      <c r="G9663" s="139" t="str">
        <f t="shared" ref="G9663:K9663" si="9921">+G9625</f>
        <v>01</v>
      </c>
      <c r="H9663" t="str">
        <f t="shared" si="9921"/>
        <v>IPC</v>
      </c>
      <c r="I9663" t="str">
        <f t="shared" si="9921"/>
        <v>Índice de Participación Ciudadana</v>
      </c>
      <c r="J9663" t="str">
        <f t="shared" si="9921"/>
        <v>01-05</v>
      </c>
      <c r="K9663" t="str">
        <f t="shared" si="9921"/>
        <v>Funcionamiento del Comude</v>
      </c>
      <c r="L9663" s="150">
        <f>+VLOOKUP($E9663,IPC_2018!$B$8:$T$347,15,0)</f>
        <v>0.42932862205983346</v>
      </c>
      <c r="M9663" s="142" t="str">
        <f>+VLOOKUP($E9663,IPC_2018!$B$8:$T$347,16,0)</f>
        <v>Medio</v>
      </c>
    </row>
    <row r="9664" spans="1:13" x14ac:dyDescent="0.3">
      <c r="A9664" s="139">
        <f t="shared" si="9901"/>
        <v>255</v>
      </c>
      <c r="B9664" s="148">
        <f t="shared" si="9903"/>
        <v>6</v>
      </c>
      <c r="D9664" s="149" t="str">
        <f>+VLOOKUP($A9664,mUNICIPIOS!$B$4:$F$343,2,0)</f>
        <v>Baja Verapaz</v>
      </c>
      <c r="E9664" s="149">
        <f>+VLOOKUP($A9664,mUNICIPIOS!$B$4:$F$343,3,0)</f>
        <v>1505</v>
      </c>
      <c r="F9664" s="149" t="str">
        <f>+VLOOKUP($A9664,mUNICIPIOS!$B$4:$F$343,4,0)</f>
        <v>Granados</v>
      </c>
      <c r="G9664" s="139" t="str">
        <f t="shared" ref="G9664:K9664" si="9922">+G9626</f>
        <v>01</v>
      </c>
      <c r="H9664" t="str">
        <f t="shared" si="9922"/>
        <v>IPC</v>
      </c>
      <c r="I9664" t="str">
        <f t="shared" si="9922"/>
        <v>Índice de Participación Ciudadana</v>
      </c>
      <c r="J9664" t="str">
        <f t="shared" si="9922"/>
        <v>INDICE</v>
      </c>
      <c r="K9664">
        <f t="shared" si="9922"/>
        <v>0</v>
      </c>
      <c r="L9664" s="150">
        <f>+VLOOKUP($E9664,IPC_2018!$B$8:$T$347,18,0)</f>
        <v>0.81229206631004358</v>
      </c>
      <c r="M9664" s="142" t="str">
        <f>+VLOOKUP($E9664,IPC_2018!$B$8:$T$347,19,0)</f>
        <v>Alto</v>
      </c>
    </row>
    <row r="9665" spans="1:13" x14ac:dyDescent="0.3">
      <c r="A9665" s="139">
        <f t="shared" si="9901"/>
        <v>255</v>
      </c>
      <c r="B9665" s="148">
        <f t="shared" si="9903"/>
        <v>7</v>
      </c>
      <c r="D9665" s="149" t="str">
        <f>+VLOOKUP($A9665,mUNICIPIOS!$B$4:$F$343,2,0)</f>
        <v>Baja Verapaz</v>
      </c>
      <c r="E9665" s="149">
        <f>+VLOOKUP($A9665,mUNICIPIOS!$B$4:$F$343,3,0)</f>
        <v>1505</v>
      </c>
      <c r="F9665" s="149" t="str">
        <f>+VLOOKUP($A9665,mUNICIPIOS!$B$4:$F$343,4,0)</f>
        <v>Granados</v>
      </c>
      <c r="G9665" s="139" t="str">
        <f t="shared" ref="G9665:K9665" si="9923">+G9627</f>
        <v>02</v>
      </c>
      <c r="H9665" t="str">
        <f t="shared" si="9923"/>
        <v>IIC</v>
      </c>
      <c r="I9665" t="str">
        <f t="shared" si="9923"/>
        <v>Índice de Información a la Ciudadanía</v>
      </c>
      <c r="J9665" t="str">
        <f t="shared" si="9923"/>
        <v>02-01</v>
      </c>
      <c r="K9665" t="str">
        <f t="shared" si="9923"/>
        <v>Rendición de cuentas cuatrimestral y anual al Comude enfocadas en resultados.</v>
      </c>
      <c r="L9665" s="150">
        <f>+VLOOKUP($E9665,IIC_2018!$B$8:$Q$347,3,0)</f>
        <v>0</v>
      </c>
      <c r="M9665" s="142" t="str">
        <f>+VLOOKUP($E9665,IIC_2018!$B$8:$Q$347,4,0)</f>
        <v>Bajo</v>
      </c>
    </row>
    <row r="9666" spans="1:13" x14ac:dyDescent="0.3">
      <c r="A9666" s="139">
        <f t="shared" si="9901"/>
        <v>255</v>
      </c>
      <c r="B9666" s="148">
        <f t="shared" si="9903"/>
        <v>8</v>
      </c>
      <c r="D9666" s="149" t="str">
        <f>+VLOOKUP($A9666,mUNICIPIOS!$B$4:$F$343,2,0)</f>
        <v>Baja Verapaz</v>
      </c>
      <c r="E9666" s="149">
        <f>+VLOOKUP($A9666,mUNICIPIOS!$B$4:$F$343,3,0)</f>
        <v>1505</v>
      </c>
      <c r="F9666" s="149" t="str">
        <f>+VLOOKUP($A9666,mUNICIPIOS!$B$4:$F$343,4,0)</f>
        <v>Granados</v>
      </c>
      <c r="G9666" s="139" t="str">
        <f t="shared" ref="G9666:K9666" si="9924">+G9628</f>
        <v>02</v>
      </c>
      <c r="H9666" t="str">
        <f t="shared" si="9924"/>
        <v>IIC</v>
      </c>
      <c r="I9666" t="str">
        <f t="shared" si="9924"/>
        <v>Índice de Información a la Ciudadanía</v>
      </c>
      <c r="J9666" t="str">
        <f t="shared" si="9924"/>
        <v>02-02</v>
      </c>
      <c r="K9666" t="str">
        <f t="shared" si="9924"/>
        <v>Información presupuestaria y otra información brindada a la ciudadanía disponible en medios locales de comunicación.</v>
      </c>
      <c r="L9666" s="150">
        <f>+VLOOKUP($E9666,IIC_2018!$B$8:$Q$347,6,0)</f>
        <v>0.75</v>
      </c>
      <c r="M9666" s="142" t="str">
        <f>+VLOOKUP($E9666,IIC_2018!$B$8:$Q$347,7,0)</f>
        <v>Medio alto</v>
      </c>
    </row>
    <row r="9667" spans="1:13" x14ac:dyDescent="0.3">
      <c r="A9667" s="139">
        <f t="shared" si="9901"/>
        <v>255</v>
      </c>
      <c r="B9667" s="148">
        <f t="shared" si="9903"/>
        <v>9</v>
      </c>
      <c r="D9667" s="149" t="str">
        <f>+VLOOKUP($A9667,mUNICIPIOS!$B$4:$F$343,2,0)</f>
        <v>Baja Verapaz</v>
      </c>
      <c r="E9667" s="149">
        <f>+VLOOKUP($A9667,mUNICIPIOS!$B$4:$F$343,3,0)</f>
        <v>1505</v>
      </c>
      <c r="F9667" s="149" t="str">
        <f>+VLOOKUP($A9667,mUNICIPIOS!$B$4:$F$343,4,0)</f>
        <v>Granados</v>
      </c>
      <c r="G9667" s="139" t="str">
        <f t="shared" ref="G9667:K9667" si="9925">+G9629</f>
        <v>02</v>
      </c>
      <c r="H9667" t="str">
        <f t="shared" si="9925"/>
        <v>IIC</v>
      </c>
      <c r="I9667" t="str">
        <f t="shared" si="9925"/>
        <v>Índice de Información a la Ciudadanía</v>
      </c>
      <c r="J9667" t="str">
        <f t="shared" si="9925"/>
        <v>02-03</v>
      </c>
      <c r="K9667" t="str">
        <f t="shared" si="9925"/>
        <v>Información pública de oficio actualizada y disponible de acuerdo a la LAIP y uso de internet.</v>
      </c>
      <c r="L9667" s="150">
        <f>+VLOOKUP($E9667,IIC_2018!$B$8:$Q$347,9,0)</f>
        <v>0.92</v>
      </c>
      <c r="M9667" s="142" t="str">
        <f>+VLOOKUP($E9667,IIC_2018!$B$8:$Q$347,10,0)</f>
        <v>Alto</v>
      </c>
    </row>
    <row r="9668" spans="1:13" x14ac:dyDescent="0.3">
      <c r="A9668" s="139">
        <f t="shared" si="9901"/>
        <v>255</v>
      </c>
      <c r="B9668" s="148">
        <f t="shared" si="9903"/>
        <v>10</v>
      </c>
      <c r="D9668" s="149" t="str">
        <f>+VLOOKUP($A9668,mUNICIPIOS!$B$4:$F$343,2,0)</f>
        <v>Baja Verapaz</v>
      </c>
      <c r="E9668" s="149">
        <f>+VLOOKUP($A9668,mUNICIPIOS!$B$4:$F$343,3,0)</f>
        <v>1505</v>
      </c>
      <c r="F9668" s="149" t="str">
        <f>+VLOOKUP($A9668,mUNICIPIOS!$B$4:$F$343,4,0)</f>
        <v>Granados</v>
      </c>
      <c r="G9668" s="139" t="str">
        <f t="shared" ref="G9668:K9668" si="9926">+G9630</f>
        <v>02</v>
      </c>
      <c r="H9668" t="str">
        <f t="shared" si="9926"/>
        <v>IIC</v>
      </c>
      <c r="I9668" t="str">
        <f t="shared" si="9926"/>
        <v>Índice de Información a la Ciudadanía</v>
      </c>
      <c r="J9668" t="str">
        <f t="shared" si="9926"/>
        <v>02-04</v>
      </c>
      <c r="K9668" t="str">
        <f t="shared" si="9926"/>
        <v>Relación del monto contratado por medio de Guate compras con el total del presupuesto de egresos vigente.</v>
      </c>
      <c r="L9668" s="150">
        <f>+VLOOKUP($E9668,IIC_2018!$B$8:$Q$347,12,0)</f>
        <v>0.30795236956978428</v>
      </c>
      <c r="M9668" s="142" t="str">
        <f>+VLOOKUP($E9668,IIC_2018!$B$8:$Q$347,13,0)</f>
        <v>Medio bajo</v>
      </c>
    </row>
    <row r="9669" spans="1:13" x14ac:dyDescent="0.3">
      <c r="A9669" s="139">
        <f t="shared" si="9901"/>
        <v>255</v>
      </c>
      <c r="B9669" s="148">
        <f t="shared" si="9903"/>
        <v>11</v>
      </c>
      <c r="D9669" s="149" t="str">
        <f>+VLOOKUP($A9669,mUNICIPIOS!$B$4:$F$343,2,0)</f>
        <v>Baja Verapaz</v>
      </c>
      <c r="E9669" s="149">
        <f>+VLOOKUP($A9669,mUNICIPIOS!$B$4:$F$343,3,0)</f>
        <v>1505</v>
      </c>
      <c r="F9669" s="149" t="str">
        <f>+VLOOKUP($A9669,mUNICIPIOS!$B$4:$F$343,4,0)</f>
        <v>Granados</v>
      </c>
      <c r="G9669" s="139" t="str">
        <f t="shared" ref="G9669:K9669" si="9927">+G9631</f>
        <v>02</v>
      </c>
      <c r="H9669" t="str">
        <f t="shared" si="9927"/>
        <v>IIC</v>
      </c>
      <c r="I9669" t="str">
        <f t="shared" si="9927"/>
        <v>Índice de Información a la Ciudadanía</v>
      </c>
      <c r="J9669" t="str">
        <f t="shared" si="9927"/>
        <v>INDICE</v>
      </c>
      <c r="K9669">
        <f t="shared" si="9927"/>
        <v>0</v>
      </c>
      <c r="L9669" s="150">
        <f>+VLOOKUP($E9669,IIC_2018!$B$8:$Q$347,15,0)</f>
        <v>0.49448809239244607</v>
      </c>
      <c r="M9669" s="142" t="str">
        <f>+VLOOKUP($E9669,IIC_2018!$B$8:$Q$347,16,0)</f>
        <v>Medio</v>
      </c>
    </row>
    <row r="9670" spans="1:13" x14ac:dyDescent="0.3">
      <c r="A9670" s="139">
        <f t="shared" si="9901"/>
        <v>255</v>
      </c>
      <c r="B9670" s="148">
        <f t="shared" si="9903"/>
        <v>12</v>
      </c>
      <c r="D9670" s="149" t="str">
        <f>+VLOOKUP($A9670,mUNICIPIOS!$B$4:$F$343,2,0)</f>
        <v>Baja Verapaz</v>
      </c>
      <c r="E9670" s="149">
        <f>+VLOOKUP($A9670,mUNICIPIOS!$B$4:$F$343,3,0)</f>
        <v>1505</v>
      </c>
      <c r="F9670" s="149" t="str">
        <f>+VLOOKUP($A9670,mUNICIPIOS!$B$4:$F$343,4,0)</f>
        <v>Granados</v>
      </c>
      <c r="G9670" s="139" t="str">
        <f t="shared" ref="G9670:K9670" si="9928">+G9632</f>
        <v>03</v>
      </c>
      <c r="H9670" t="str">
        <f t="shared" si="9928"/>
        <v>ISP</v>
      </c>
      <c r="I9670" t="str">
        <f t="shared" si="9928"/>
        <v>Índice de Servicios Públicos</v>
      </c>
      <c r="J9670" t="str">
        <f t="shared" si="9928"/>
        <v>03-01</v>
      </c>
      <c r="K9670" t="str">
        <f t="shared" si="9928"/>
        <v>Cobertura del servicio público de agua</v>
      </c>
      <c r="L9670" s="150">
        <f>+VLOOKUP($E9670,ISP_2018!$B$8:$T$347,3,0)</f>
        <v>0</v>
      </c>
      <c r="M9670" s="142" t="str">
        <f>+VLOOKUP($E9670,ISP_2018!$B$8:$T$347,4,0)</f>
        <v>Bajo</v>
      </c>
    </row>
    <row r="9671" spans="1:13" x14ac:dyDescent="0.3">
      <c r="A9671" s="139">
        <f t="shared" si="9901"/>
        <v>255</v>
      </c>
      <c r="B9671" s="148">
        <f t="shared" si="9903"/>
        <v>13</v>
      </c>
      <c r="D9671" s="149" t="str">
        <f>+VLOOKUP($A9671,mUNICIPIOS!$B$4:$F$343,2,0)</f>
        <v>Baja Verapaz</v>
      </c>
      <c r="E9671" s="149">
        <f>+VLOOKUP($A9671,mUNICIPIOS!$B$4:$F$343,3,0)</f>
        <v>1505</v>
      </c>
      <c r="F9671" s="149" t="str">
        <f>+VLOOKUP($A9671,mUNICIPIOS!$B$4:$F$343,4,0)</f>
        <v>Granados</v>
      </c>
      <c r="G9671" s="139" t="str">
        <f t="shared" ref="G9671:K9671" si="9929">+G9633</f>
        <v>03</v>
      </c>
      <c r="H9671" t="str">
        <f t="shared" si="9929"/>
        <v>ISP</v>
      </c>
      <c r="I9671" t="str">
        <f t="shared" si="9929"/>
        <v>Índice de Servicios Públicos</v>
      </c>
      <c r="J9671" t="str">
        <f t="shared" si="9929"/>
        <v>03-02</v>
      </c>
      <c r="K9671" t="str">
        <f t="shared" si="9929"/>
        <v>Control de la calidad del servicio público de agua</v>
      </c>
      <c r="L9671" s="150">
        <f>+VLOOKUP($E9671,ISP_2018!$B$8:$T$347,6,0)</f>
        <v>0</v>
      </c>
      <c r="M9671" s="142" t="str">
        <f>+VLOOKUP($E9671,ISP_2018!$B$8:$T$347,7,0)</f>
        <v>Bajo</v>
      </c>
    </row>
    <row r="9672" spans="1:13" x14ac:dyDescent="0.3">
      <c r="A9672" s="139">
        <f t="shared" si="9901"/>
        <v>255</v>
      </c>
      <c r="B9672" s="148">
        <f t="shared" si="9903"/>
        <v>14</v>
      </c>
      <c r="D9672" s="149" t="str">
        <f>+VLOOKUP($A9672,mUNICIPIOS!$B$4:$F$343,2,0)</f>
        <v>Baja Verapaz</v>
      </c>
      <c r="E9672" s="149">
        <f>+VLOOKUP($A9672,mUNICIPIOS!$B$4:$F$343,3,0)</f>
        <v>1505</v>
      </c>
      <c r="F9672" s="149" t="str">
        <f>+VLOOKUP($A9672,mUNICIPIOS!$B$4:$F$343,4,0)</f>
        <v>Granados</v>
      </c>
      <c r="G9672" s="139" t="str">
        <f t="shared" ref="G9672:K9672" si="9930">+G9634</f>
        <v>03</v>
      </c>
      <c r="H9672" t="str">
        <f t="shared" si="9930"/>
        <v>ISP</v>
      </c>
      <c r="I9672" t="str">
        <f t="shared" si="9930"/>
        <v>Índice de Servicios Públicos</v>
      </c>
      <c r="J9672" t="str">
        <f t="shared" si="9930"/>
        <v>03-03</v>
      </c>
      <c r="K9672" t="str">
        <f t="shared" si="9930"/>
        <v>Disposición  y tratamiento  de aguas residuales</v>
      </c>
      <c r="L9672" s="150">
        <f>+VLOOKUP($E9672,ISP_2018!$B$8:$T$347,9,0)</f>
        <v>0.27320491716112716</v>
      </c>
      <c r="M9672" s="142" t="str">
        <f>+VLOOKUP($E9672,ISP_2018!$B$8:$T$347,10,0)</f>
        <v>Medio bajo</v>
      </c>
    </row>
    <row r="9673" spans="1:13" x14ac:dyDescent="0.3">
      <c r="A9673" s="139">
        <f t="shared" si="9901"/>
        <v>255</v>
      </c>
      <c r="B9673" s="148">
        <f t="shared" si="9903"/>
        <v>15</v>
      </c>
      <c r="D9673" s="149" t="str">
        <f>+VLOOKUP($A9673,mUNICIPIOS!$B$4:$F$343,2,0)</f>
        <v>Baja Verapaz</v>
      </c>
      <c r="E9673" s="149">
        <f>+VLOOKUP($A9673,mUNICIPIOS!$B$4:$F$343,3,0)</f>
        <v>1505</v>
      </c>
      <c r="F9673" s="149" t="str">
        <f>+VLOOKUP($A9673,mUNICIPIOS!$B$4:$F$343,4,0)</f>
        <v>Granados</v>
      </c>
      <c r="G9673" s="139" t="str">
        <f t="shared" ref="G9673:K9673" si="9931">+G9635</f>
        <v>03</v>
      </c>
      <c r="H9673" t="str">
        <f t="shared" si="9931"/>
        <v>ISP</v>
      </c>
      <c r="I9673" t="str">
        <f t="shared" si="9931"/>
        <v>Índice de Servicios Públicos</v>
      </c>
      <c r="J9673" t="str">
        <f t="shared" si="9931"/>
        <v>03-04</v>
      </c>
      <c r="K9673" t="str">
        <f t="shared" si="9931"/>
        <v>Gestión y manejo de los residuos y desechos sólidos</v>
      </c>
      <c r="L9673" s="150">
        <f>+VLOOKUP($E9673,ISP_2018!$B$8:$T$347,12,0)</f>
        <v>9.6646851671953957E-2</v>
      </c>
      <c r="M9673" s="142" t="str">
        <f>+VLOOKUP($E9673,ISP_2018!$B$8:$T$347,13,0)</f>
        <v>Bajo</v>
      </c>
    </row>
    <row r="9674" spans="1:13" x14ac:dyDescent="0.3">
      <c r="A9674" s="139">
        <f t="shared" si="9901"/>
        <v>255</v>
      </c>
      <c r="B9674" s="148">
        <f t="shared" si="9903"/>
        <v>16</v>
      </c>
      <c r="D9674" s="149" t="str">
        <f>+VLOOKUP($A9674,mUNICIPIOS!$B$4:$F$343,2,0)</f>
        <v>Baja Verapaz</v>
      </c>
      <c r="E9674" s="149">
        <f>+VLOOKUP($A9674,mUNICIPIOS!$B$4:$F$343,3,0)</f>
        <v>1505</v>
      </c>
      <c r="F9674" s="149" t="str">
        <f>+VLOOKUP($A9674,mUNICIPIOS!$B$4:$F$343,4,0)</f>
        <v>Granados</v>
      </c>
      <c r="G9674" s="139" t="str">
        <f t="shared" ref="G9674:K9674" si="9932">+G9636</f>
        <v>03</v>
      </c>
      <c r="H9674" t="str">
        <f t="shared" si="9932"/>
        <v>ISP</v>
      </c>
      <c r="I9674" t="str">
        <f t="shared" si="9932"/>
        <v>Índice de Servicios Públicos</v>
      </c>
      <c r="J9674" t="str">
        <f t="shared" si="9932"/>
        <v>03-05</v>
      </c>
      <c r="K9674" t="str">
        <f t="shared" si="9932"/>
        <v>Gestión de servicios públicos municipales</v>
      </c>
      <c r="L9674" s="150">
        <f>+VLOOKUP($E9674,ISP_2018!$B$8:$T$347,15,0)</f>
        <v>0.25806451612903225</v>
      </c>
      <c r="M9674" s="142" t="str">
        <f>+VLOOKUP($E9674,ISP_2018!$B$8:$T$347,16,0)</f>
        <v>Medio bajo</v>
      </c>
    </row>
    <row r="9675" spans="1:13" x14ac:dyDescent="0.3">
      <c r="A9675" s="139">
        <f t="shared" si="9901"/>
        <v>255</v>
      </c>
      <c r="B9675" s="148">
        <f t="shared" si="9903"/>
        <v>17</v>
      </c>
      <c r="D9675" s="149" t="str">
        <f>+VLOOKUP($A9675,mUNICIPIOS!$B$4:$F$343,2,0)</f>
        <v>Baja Verapaz</v>
      </c>
      <c r="E9675" s="149">
        <f>+VLOOKUP($A9675,mUNICIPIOS!$B$4:$F$343,3,0)</f>
        <v>1505</v>
      </c>
      <c r="F9675" s="149" t="str">
        <f>+VLOOKUP($A9675,mUNICIPIOS!$B$4:$F$343,4,0)</f>
        <v>Granados</v>
      </c>
      <c r="G9675" s="139" t="str">
        <f t="shared" ref="G9675:K9675" si="9933">+G9637</f>
        <v>03</v>
      </c>
      <c r="H9675" t="str">
        <f t="shared" si="9933"/>
        <v>ISP</v>
      </c>
      <c r="I9675" t="str">
        <f t="shared" si="9933"/>
        <v>Índice de Servicios Públicos</v>
      </c>
      <c r="J9675" t="str">
        <f t="shared" si="9933"/>
        <v>INDICE</v>
      </c>
      <c r="K9675">
        <f t="shared" si="9933"/>
        <v>0</v>
      </c>
      <c r="L9675" s="150">
        <f>+VLOOKUP($E9675,ISP_2018!$B$8:$T$347,18,0)</f>
        <v>0.12558325699242268</v>
      </c>
      <c r="M9675" s="142" t="str">
        <f>+VLOOKUP($E9675,ISP_2018!$B$8:$T$347,19,0)</f>
        <v>Bajo</v>
      </c>
    </row>
    <row r="9676" spans="1:13" x14ac:dyDescent="0.3">
      <c r="A9676" s="139">
        <f t="shared" si="9901"/>
        <v>255</v>
      </c>
      <c r="B9676" s="148">
        <f t="shared" si="9903"/>
        <v>18</v>
      </c>
      <c r="D9676" s="149" t="str">
        <f>+VLOOKUP($A9676,mUNICIPIOS!$B$4:$F$343,2,0)</f>
        <v>Baja Verapaz</v>
      </c>
      <c r="E9676" s="149">
        <f>+VLOOKUP($A9676,mUNICIPIOS!$B$4:$F$343,3,0)</f>
        <v>1505</v>
      </c>
      <c r="F9676" s="149" t="str">
        <f>+VLOOKUP($A9676,mUNICIPIOS!$B$4:$F$343,4,0)</f>
        <v>Granados</v>
      </c>
      <c r="G9676" s="139" t="str">
        <f t="shared" ref="G9676:K9676" si="9934">+G9638</f>
        <v>04</v>
      </c>
      <c r="H9676" t="str">
        <f t="shared" si="9934"/>
        <v>IGA</v>
      </c>
      <c r="I9676" t="str">
        <f t="shared" si="9934"/>
        <v>Índice de Gestión Administrativa</v>
      </c>
      <c r="J9676" t="str">
        <f t="shared" si="9934"/>
        <v>04-01</v>
      </c>
      <c r="K9676" t="str">
        <f t="shared" si="9934"/>
        <v>Existencia de elementos de atención municipal orientada al vecino</v>
      </c>
      <c r="L9676" s="150">
        <f>+VLOOKUP($E9676,IGA_2018!$B$8:$N$347,3,0)</f>
        <v>0.25</v>
      </c>
      <c r="M9676" s="142" t="str">
        <f>+VLOOKUP($E9676,IGA_2018!$B$8:$N$347,4,0)</f>
        <v>Medio bajo</v>
      </c>
    </row>
    <row r="9677" spans="1:13" x14ac:dyDescent="0.3">
      <c r="A9677" s="139">
        <f t="shared" si="9901"/>
        <v>255</v>
      </c>
      <c r="B9677" s="148">
        <f t="shared" si="9903"/>
        <v>19</v>
      </c>
      <c r="D9677" s="149" t="str">
        <f>+VLOOKUP($A9677,mUNICIPIOS!$B$4:$F$343,2,0)</f>
        <v>Baja Verapaz</v>
      </c>
      <c r="E9677" s="149">
        <f>+VLOOKUP($A9677,mUNICIPIOS!$B$4:$F$343,3,0)</f>
        <v>1505</v>
      </c>
      <c r="F9677" s="149" t="str">
        <f>+VLOOKUP($A9677,mUNICIPIOS!$B$4:$F$343,4,0)</f>
        <v>Granados</v>
      </c>
      <c r="G9677" s="139" t="str">
        <f t="shared" ref="G9677:K9677" si="9935">+G9639</f>
        <v>04</v>
      </c>
      <c r="H9677" t="str">
        <f t="shared" si="9935"/>
        <v>IGA</v>
      </c>
      <c r="I9677" t="str">
        <f t="shared" si="9935"/>
        <v>Índice de Gestión Administrativa</v>
      </c>
      <c r="J9677" t="str">
        <f t="shared" si="9935"/>
        <v>04-02</v>
      </c>
      <c r="K9677" t="str">
        <f t="shared" si="9935"/>
        <v>Gestión del recurso humano.</v>
      </c>
      <c r="L9677" s="150">
        <f>+VLOOKUP($E9677,IGA_2018!$B$8:$N$347,6,0)</f>
        <v>0.57172289466907045</v>
      </c>
      <c r="M9677" s="142" t="str">
        <f>+VLOOKUP($E9677,IGA_2018!$B$8:$N$347,7,0)</f>
        <v>Medio</v>
      </c>
    </row>
    <row r="9678" spans="1:13" x14ac:dyDescent="0.3">
      <c r="A9678" s="139">
        <f t="shared" si="9901"/>
        <v>255</v>
      </c>
      <c r="B9678" s="148">
        <f t="shared" si="9903"/>
        <v>20</v>
      </c>
      <c r="D9678" s="149" t="str">
        <f>+VLOOKUP($A9678,mUNICIPIOS!$B$4:$F$343,2,0)</f>
        <v>Baja Verapaz</v>
      </c>
      <c r="E9678" s="149">
        <f>+VLOOKUP($A9678,mUNICIPIOS!$B$4:$F$343,3,0)</f>
        <v>1505</v>
      </c>
      <c r="F9678" s="149" t="str">
        <f>+VLOOKUP($A9678,mUNICIPIOS!$B$4:$F$343,4,0)</f>
        <v>Granados</v>
      </c>
      <c r="G9678" s="139" t="str">
        <f t="shared" ref="G9678:K9678" si="9936">+G9640</f>
        <v>04</v>
      </c>
      <c r="H9678" t="str">
        <f t="shared" si="9936"/>
        <v>IGA</v>
      </c>
      <c r="I9678" t="str">
        <f t="shared" si="9936"/>
        <v>Índice de Gestión Administrativa</v>
      </c>
      <c r="J9678" t="str">
        <f t="shared" si="9936"/>
        <v>04-03</v>
      </c>
      <c r="K9678" t="str">
        <f t="shared" si="9936"/>
        <v>Existencia de oficinas municipales con instrumentos de gestión.</v>
      </c>
      <c r="L9678" s="150">
        <f>+VLOOKUP($E9678,IGA_2018!$B$8:$N$347,9,0)</f>
        <v>0.21904761904761907</v>
      </c>
      <c r="M9678" s="142" t="str">
        <f>+VLOOKUP($E9678,IGA_2018!$B$8:$N$347,10,0)</f>
        <v>Medio bajo</v>
      </c>
    </row>
    <row r="9679" spans="1:13" x14ac:dyDescent="0.3">
      <c r="A9679" s="139">
        <f t="shared" si="9901"/>
        <v>255</v>
      </c>
      <c r="B9679" s="148">
        <f t="shared" si="9903"/>
        <v>21</v>
      </c>
      <c r="D9679" s="149" t="str">
        <f>+VLOOKUP($A9679,mUNICIPIOS!$B$4:$F$343,2,0)</f>
        <v>Baja Verapaz</v>
      </c>
      <c r="E9679" s="149">
        <f>+VLOOKUP($A9679,mUNICIPIOS!$B$4:$F$343,3,0)</f>
        <v>1505</v>
      </c>
      <c r="F9679" s="149" t="str">
        <f>+VLOOKUP($A9679,mUNICIPIOS!$B$4:$F$343,4,0)</f>
        <v>Granados</v>
      </c>
      <c r="G9679" s="139" t="str">
        <f t="shared" ref="G9679:K9679" si="9937">+G9641</f>
        <v>04</v>
      </c>
      <c r="H9679" t="str">
        <f t="shared" si="9937"/>
        <v>IGA</v>
      </c>
      <c r="I9679" t="str">
        <f t="shared" si="9937"/>
        <v>Índice de Gestión Administrativa</v>
      </c>
      <c r="J9679" t="str">
        <f t="shared" si="9937"/>
        <v>INDICE</v>
      </c>
      <c r="K9679">
        <f t="shared" si="9937"/>
        <v>0</v>
      </c>
      <c r="L9679" s="150">
        <f>+VLOOKUP($E9679,IGA_2018!$B$8:$N$347,12,0)</f>
        <v>0.35176967980084128</v>
      </c>
      <c r="M9679" s="142" t="str">
        <f>+VLOOKUP($E9679,IGA_2018!$B$8:$N$347,13,0)</f>
        <v>Medio bajo</v>
      </c>
    </row>
    <row r="9680" spans="1:13" x14ac:dyDescent="0.3">
      <c r="A9680" s="139">
        <f t="shared" si="9901"/>
        <v>255</v>
      </c>
      <c r="B9680" s="148">
        <f t="shared" si="9903"/>
        <v>22</v>
      </c>
      <c r="D9680" s="149" t="str">
        <f>+VLOOKUP($A9680,mUNICIPIOS!$B$4:$F$343,2,0)</f>
        <v>Baja Verapaz</v>
      </c>
      <c r="E9680" s="149">
        <f>+VLOOKUP($A9680,mUNICIPIOS!$B$4:$F$343,3,0)</f>
        <v>1505</v>
      </c>
      <c r="F9680" s="149" t="str">
        <f>+VLOOKUP($A9680,mUNICIPIOS!$B$4:$F$343,4,0)</f>
        <v>Granados</v>
      </c>
      <c r="G9680" s="139" t="str">
        <f t="shared" ref="G9680:K9680" si="9938">+G9642</f>
        <v>05</v>
      </c>
      <c r="H9680" t="str">
        <f t="shared" si="9938"/>
        <v>IGF</v>
      </c>
      <c r="I9680" t="str">
        <f t="shared" si="9938"/>
        <v>Índice de Gestión Financiera</v>
      </c>
      <c r="J9680" t="str">
        <f t="shared" si="9938"/>
        <v>05-01</v>
      </c>
      <c r="K9680" t="str">
        <f t="shared" si="9938"/>
        <v>Autonomía financiera municipal</v>
      </c>
      <c r="L9680" s="150">
        <f>+VLOOKUP($E9680,IGF_2018!$B$8:$Z$347,3,0)</f>
        <v>0.12936889031762486</v>
      </c>
      <c r="M9680" s="142" t="str">
        <f>+VLOOKUP($E9680,IGF_2018!$B$8:$Z$347,4,0)</f>
        <v>Bajo</v>
      </c>
    </row>
    <row r="9681" spans="1:13" x14ac:dyDescent="0.3">
      <c r="A9681" s="139">
        <f t="shared" si="9901"/>
        <v>255</v>
      </c>
      <c r="B9681" s="148">
        <f t="shared" si="9903"/>
        <v>23</v>
      </c>
      <c r="D9681" s="149" t="str">
        <f>+VLOOKUP($A9681,mUNICIPIOS!$B$4:$F$343,2,0)</f>
        <v>Baja Verapaz</v>
      </c>
      <c r="E9681" s="149">
        <f>+VLOOKUP($A9681,mUNICIPIOS!$B$4:$F$343,3,0)</f>
        <v>1505</v>
      </c>
      <c r="F9681" s="149" t="str">
        <f>+VLOOKUP($A9681,mUNICIPIOS!$B$4:$F$343,4,0)</f>
        <v>Granados</v>
      </c>
      <c r="G9681" s="139" t="str">
        <f t="shared" ref="G9681:K9681" si="9939">+G9643</f>
        <v>05</v>
      </c>
      <c r="H9681" t="str">
        <f t="shared" si="9939"/>
        <v>IGF</v>
      </c>
      <c r="I9681" t="str">
        <f t="shared" si="9939"/>
        <v>Índice de Gestión Financiera</v>
      </c>
      <c r="J9681" t="str">
        <f t="shared" si="9939"/>
        <v>05-02</v>
      </c>
      <c r="K9681" t="str">
        <f t="shared" si="9939"/>
        <v xml:space="preserve">Ingresos propios por habitante -sin regalías- </v>
      </c>
      <c r="L9681" s="150">
        <f>+VLOOKUP($E9681,IGF_2018!$B$8:$Z$347,6,0)</f>
        <v>0.19885458465558234</v>
      </c>
      <c r="M9681" s="142" t="str">
        <f>+VLOOKUP($E9681,IGF_2018!$B$8:$Z$347,7,0)</f>
        <v>Bajo</v>
      </c>
    </row>
    <row r="9682" spans="1:13" x14ac:dyDescent="0.3">
      <c r="A9682" s="139">
        <f t="shared" si="9901"/>
        <v>255</v>
      </c>
      <c r="B9682" s="148">
        <f t="shared" si="9903"/>
        <v>24</v>
      </c>
      <c r="D9682" s="149" t="str">
        <f>+VLOOKUP($A9682,mUNICIPIOS!$B$4:$F$343,2,0)</f>
        <v>Baja Verapaz</v>
      </c>
      <c r="E9682" s="149">
        <f>+VLOOKUP($A9682,mUNICIPIOS!$B$4:$F$343,3,0)</f>
        <v>1505</v>
      </c>
      <c r="F9682" s="149" t="str">
        <f>+VLOOKUP($A9682,mUNICIPIOS!$B$4:$F$343,4,0)</f>
        <v>Granados</v>
      </c>
      <c r="G9682" s="139" t="str">
        <f t="shared" ref="G9682:K9682" si="9940">+G9644</f>
        <v>05</v>
      </c>
      <c r="H9682" t="str">
        <f t="shared" si="9940"/>
        <v>IGF</v>
      </c>
      <c r="I9682" t="str">
        <f t="shared" si="9940"/>
        <v>Índice de Gestión Financiera</v>
      </c>
      <c r="J9682" t="str">
        <f t="shared" si="9940"/>
        <v>05-03</v>
      </c>
      <c r="K9682" t="str">
        <f t="shared" si="9940"/>
        <v>Ingresos del IUSI en relación a los ingresos propios -sin regalías-</v>
      </c>
      <c r="L9682" s="150">
        <f>+VLOOKUP($E9682,IGF_2018!$B$8:$Z$347,9,0)</f>
        <v>1.8887368139141051E-2</v>
      </c>
      <c r="M9682" s="142" t="str">
        <f>+VLOOKUP($E9682,IGF_2018!$B$8:$Z$347,10,0)</f>
        <v>Bajo</v>
      </c>
    </row>
    <row r="9683" spans="1:13" x14ac:dyDescent="0.3">
      <c r="A9683" s="139">
        <f t="shared" si="9901"/>
        <v>255</v>
      </c>
      <c r="B9683" s="148">
        <f t="shared" si="9903"/>
        <v>25</v>
      </c>
      <c r="D9683" s="149" t="str">
        <f>+VLOOKUP($A9683,mUNICIPIOS!$B$4:$F$343,2,0)</f>
        <v>Baja Verapaz</v>
      </c>
      <c r="E9683" s="149">
        <f>+VLOOKUP($A9683,mUNICIPIOS!$B$4:$F$343,3,0)</f>
        <v>1505</v>
      </c>
      <c r="F9683" s="149" t="str">
        <f>+VLOOKUP($A9683,mUNICIPIOS!$B$4:$F$343,4,0)</f>
        <v>Granados</v>
      </c>
      <c r="G9683" s="139" t="str">
        <f t="shared" ref="G9683:K9683" si="9941">+G9645</f>
        <v>05</v>
      </c>
      <c r="H9683" t="str">
        <f t="shared" si="9941"/>
        <v>IGF</v>
      </c>
      <c r="I9683" t="str">
        <f t="shared" si="9941"/>
        <v>Índice de Gestión Financiera</v>
      </c>
      <c r="J9683" t="str">
        <f t="shared" si="9941"/>
        <v>05-04</v>
      </c>
      <c r="K9683" t="str">
        <f t="shared" si="9941"/>
        <v>Inversión anual en capital fijo por habitante</v>
      </c>
      <c r="L9683" s="150">
        <f>+VLOOKUP($E9683,IGF_2018!$B$8:$Z$347,12,0)</f>
        <v>7.4195230968009881E-2</v>
      </c>
      <c r="M9683" s="142" t="str">
        <f>+VLOOKUP($E9683,IGF_2018!$B$8:$Z$347,13,0)</f>
        <v>Bajo</v>
      </c>
    </row>
    <row r="9684" spans="1:13" x14ac:dyDescent="0.3">
      <c r="A9684" s="139">
        <f t="shared" si="9901"/>
        <v>255</v>
      </c>
      <c r="B9684" s="148">
        <f t="shared" si="9903"/>
        <v>26</v>
      </c>
      <c r="D9684" s="149" t="str">
        <f>+VLOOKUP($A9684,mUNICIPIOS!$B$4:$F$343,2,0)</f>
        <v>Baja Verapaz</v>
      </c>
      <c r="E9684" s="149">
        <f>+VLOOKUP($A9684,mUNICIPIOS!$B$4:$F$343,3,0)</f>
        <v>1505</v>
      </c>
      <c r="F9684" s="149" t="str">
        <f>+VLOOKUP($A9684,mUNICIPIOS!$B$4:$F$343,4,0)</f>
        <v>Granados</v>
      </c>
      <c r="G9684" s="139" t="str">
        <f t="shared" ref="G9684:K9684" si="9942">+G9646</f>
        <v>05</v>
      </c>
      <c r="H9684" t="str">
        <f t="shared" si="9942"/>
        <v>IGF</v>
      </c>
      <c r="I9684" t="str">
        <f t="shared" si="9942"/>
        <v>Índice de Gestión Financiera</v>
      </c>
      <c r="J9684" t="str">
        <f t="shared" si="9942"/>
        <v>05-05</v>
      </c>
      <c r="K9684" t="str">
        <f t="shared" si="9942"/>
        <v>Inversión anual en capital fijo con recursos percibidos por ingresos propios</v>
      </c>
      <c r="L9684" s="150">
        <f>+VLOOKUP($E9684,IGF_2018!$B$8:$Z$347,15,0)</f>
        <v>0.25332846816456045</v>
      </c>
      <c r="M9684" s="142" t="str">
        <f>+VLOOKUP($E9684,IGF_2018!$B$8:$Z$347,16,0)</f>
        <v>Medio bajo</v>
      </c>
    </row>
    <row r="9685" spans="1:13" x14ac:dyDescent="0.3">
      <c r="A9685" s="139">
        <f t="shared" si="9901"/>
        <v>255</v>
      </c>
      <c r="B9685" s="148">
        <f t="shared" si="9903"/>
        <v>27</v>
      </c>
      <c r="D9685" s="149" t="str">
        <f>+VLOOKUP($A9685,mUNICIPIOS!$B$4:$F$343,2,0)</f>
        <v>Baja Verapaz</v>
      </c>
      <c r="E9685" s="149">
        <f>+VLOOKUP($A9685,mUNICIPIOS!$B$4:$F$343,3,0)</f>
        <v>1505</v>
      </c>
      <c r="F9685" s="149" t="str">
        <f>+VLOOKUP($A9685,mUNICIPIOS!$B$4:$F$343,4,0)</f>
        <v>Granados</v>
      </c>
      <c r="G9685" s="139" t="str">
        <f t="shared" ref="G9685:K9685" si="9943">+G9647</f>
        <v>05</v>
      </c>
      <c r="H9685" t="str">
        <f t="shared" si="9943"/>
        <v>IGF</v>
      </c>
      <c r="I9685" t="str">
        <f t="shared" si="9943"/>
        <v>Índice de Gestión Financiera</v>
      </c>
      <c r="J9685" t="str">
        <f t="shared" si="9943"/>
        <v>05-06</v>
      </c>
      <c r="K9685" t="str">
        <f t="shared" si="9943"/>
        <v xml:space="preserve">Inversión anual en capital fijo con recursos percibidos por transferencias del Gobierno Central </v>
      </c>
      <c r="L9685" s="150">
        <f>+VLOOKUP($E9685,IGF_2018!$B$8:$Z$347,18,0)</f>
        <v>0.10613847880403433</v>
      </c>
      <c r="M9685" s="142" t="str">
        <f>+VLOOKUP($E9685,IGF_2018!$B$8:$Z$347,19,0)</f>
        <v>Bajo</v>
      </c>
    </row>
    <row r="9686" spans="1:13" x14ac:dyDescent="0.3">
      <c r="A9686" s="139">
        <f t="shared" si="9901"/>
        <v>255</v>
      </c>
      <c r="B9686" s="148">
        <f t="shared" si="9903"/>
        <v>28</v>
      </c>
      <c r="D9686" s="149" t="str">
        <f>+VLOOKUP($A9686,mUNICIPIOS!$B$4:$F$343,2,0)</f>
        <v>Baja Verapaz</v>
      </c>
      <c r="E9686" s="149">
        <f>+VLOOKUP($A9686,mUNICIPIOS!$B$4:$F$343,3,0)</f>
        <v>1505</v>
      </c>
      <c r="F9686" s="149" t="str">
        <f>+VLOOKUP($A9686,mUNICIPIOS!$B$4:$F$343,4,0)</f>
        <v>Granados</v>
      </c>
      <c r="G9686" s="139" t="str">
        <f t="shared" ref="G9686:K9686" si="9944">+G9648</f>
        <v>05</v>
      </c>
      <c r="H9686" t="str">
        <f t="shared" si="9944"/>
        <v>IGF</v>
      </c>
      <c r="I9686" t="str">
        <f t="shared" si="9944"/>
        <v>Índice de Gestión Financiera</v>
      </c>
      <c r="J9686" t="str">
        <f t="shared" si="9944"/>
        <v>05-07</v>
      </c>
      <c r="K9686" t="str">
        <f t="shared" si="9944"/>
        <v>Financiamiento por endeudamiento municipal</v>
      </c>
      <c r="L9686" s="150">
        <f>+VLOOKUP($E9686,IGF_2018!$B$8:$Z$347,21,0)</f>
        <v>1</v>
      </c>
      <c r="M9686" s="142" t="str">
        <f>+VLOOKUP($E9686,IGF_2018!$B$8:$Z$347,22,0)</f>
        <v>Alto</v>
      </c>
    </row>
    <row r="9687" spans="1:13" x14ac:dyDescent="0.3">
      <c r="A9687" s="139">
        <f t="shared" si="9901"/>
        <v>255</v>
      </c>
      <c r="B9687" s="148">
        <f t="shared" si="9903"/>
        <v>29</v>
      </c>
      <c r="D9687" s="149" t="str">
        <f>+VLOOKUP($A9687,mUNICIPIOS!$B$4:$F$343,2,0)</f>
        <v>Baja Verapaz</v>
      </c>
      <c r="E9687" s="149">
        <f>+VLOOKUP($A9687,mUNICIPIOS!$B$4:$F$343,3,0)</f>
        <v>1505</v>
      </c>
      <c r="F9687" s="149" t="str">
        <f>+VLOOKUP($A9687,mUNICIPIOS!$B$4:$F$343,4,0)</f>
        <v>Granados</v>
      </c>
      <c r="G9687" s="139" t="str">
        <f t="shared" ref="G9687:K9687" si="9945">+G9649</f>
        <v>05</v>
      </c>
      <c r="H9687" t="str">
        <f t="shared" si="9945"/>
        <v>IGF</v>
      </c>
      <c r="I9687" t="str">
        <f t="shared" si="9945"/>
        <v>Índice de Gestión Financiera</v>
      </c>
      <c r="J9687" t="str">
        <f t="shared" si="9945"/>
        <v>INDICE</v>
      </c>
      <c r="K9687">
        <f t="shared" si="9945"/>
        <v>0</v>
      </c>
      <c r="L9687" s="150">
        <f>+VLOOKUP($E9687,IGF_2018!$B$8:$Z$347,24,0)</f>
        <v>0.31089964960221605</v>
      </c>
      <c r="M9687" s="142" t="str">
        <f>+VLOOKUP($E9687,IGF_2018!$B$8:$Z$347,25,0)</f>
        <v>Medio bajo</v>
      </c>
    </row>
    <row r="9688" spans="1:13" x14ac:dyDescent="0.3">
      <c r="A9688" s="139">
        <f t="shared" si="9901"/>
        <v>255</v>
      </c>
      <c r="B9688" s="148">
        <f t="shared" si="9903"/>
        <v>30</v>
      </c>
      <c r="D9688" s="149" t="str">
        <f>+VLOOKUP($A9688,mUNICIPIOS!$B$4:$F$343,2,0)</f>
        <v>Baja Verapaz</v>
      </c>
      <c r="E9688" s="149">
        <f>+VLOOKUP($A9688,mUNICIPIOS!$B$4:$F$343,3,0)</f>
        <v>1505</v>
      </c>
      <c r="F9688" s="149" t="str">
        <f>+VLOOKUP($A9688,mUNICIPIOS!$B$4:$F$343,4,0)</f>
        <v>Granados</v>
      </c>
      <c r="G9688" s="139" t="str">
        <f t="shared" ref="G9688:K9688" si="9946">+G9650</f>
        <v>06</v>
      </c>
      <c r="H9688" t="str">
        <f t="shared" si="9946"/>
        <v>IGE</v>
      </c>
      <c r="I9688" t="str">
        <f t="shared" si="9946"/>
        <v>Índice de Gestión Estratégica</v>
      </c>
      <c r="J9688" t="str">
        <f t="shared" si="9946"/>
        <v>06-01</v>
      </c>
      <c r="K9688" t="str">
        <f t="shared" si="9946"/>
        <v>Ejecución del Plan Operativo Anual  (POA)</v>
      </c>
      <c r="L9688" s="150">
        <f>+VLOOKUP($E9688,IGE_2018!$B$8:$Z$347,3,0)</f>
        <v>0.35</v>
      </c>
      <c r="M9688" s="142" t="str">
        <f>+VLOOKUP($E9688,IGE_2018!$B$8:$Z$347,4,0)</f>
        <v>Medio bajo</v>
      </c>
    </row>
    <row r="9689" spans="1:13" x14ac:dyDescent="0.3">
      <c r="A9689" s="139">
        <f t="shared" si="9901"/>
        <v>255</v>
      </c>
      <c r="B9689" s="148">
        <f t="shared" si="9903"/>
        <v>31</v>
      </c>
      <c r="D9689" s="149" t="str">
        <f>+VLOOKUP($A9689,mUNICIPIOS!$B$4:$F$343,2,0)</f>
        <v>Baja Verapaz</v>
      </c>
      <c r="E9689" s="149">
        <f>+VLOOKUP($A9689,mUNICIPIOS!$B$4:$F$343,3,0)</f>
        <v>1505</v>
      </c>
      <c r="F9689" s="149" t="str">
        <f>+VLOOKUP($A9689,mUNICIPIOS!$B$4:$F$343,4,0)</f>
        <v>Granados</v>
      </c>
      <c r="G9689" s="139" t="str">
        <f t="shared" ref="G9689:K9689" si="9947">+G9651</f>
        <v>06</v>
      </c>
      <c r="H9689" t="str">
        <f t="shared" si="9947"/>
        <v>IGE</v>
      </c>
      <c r="I9689" t="str">
        <f t="shared" si="9947"/>
        <v>Índice de Gestión Estratégica</v>
      </c>
      <c r="J9689" t="str">
        <f t="shared" si="9947"/>
        <v>06-02</v>
      </c>
      <c r="K9689" t="str">
        <f t="shared" si="9947"/>
        <v>Relación Plan de Desarrollo Municipal y Ordenamiento Territorial (PDM-OT) - Plan Estratégico Institucional (PEI) - Plan Operativo Multianual (POM) - Plan Operativo Anual (POA)</v>
      </c>
      <c r="L9689" s="150">
        <f>+VLOOKUP($E9689,IGE_2018!$B$8:$Z$347,6,0)</f>
        <v>0</v>
      </c>
      <c r="M9689" s="142" t="str">
        <f>+VLOOKUP($E9689,IGE_2018!$B$8:$Z$347,7,0)</f>
        <v>Bajo</v>
      </c>
    </row>
    <row r="9690" spans="1:13" x14ac:dyDescent="0.3">
      <c r="A9690" s="139">
        <f t="shared" si="9901"/>
        <v>255</v>
      </c>
      <c r="B9690" s="148">
        <f t="shared" si="9903"/>
        <v>32</v>
      </c>
      <c r="D9690" s="149" t="str">
        <f>+VLOOKUP($A9690,mUNICIPIOS!$B$4:$F$343,2,0)</f>
        <v>Baja Verapaz</v>
      </c>
      <c r="E9690" s="149">
        <f>+VLOOKUP($A9690,mUNICIPIOS!$B$4:$F$343,3,0)</f>
        <v>1505</v>
      </c>
      <c r="F9690" s="149" t="str">
        <f>+VLOOKUP($A9690,mUNICIPIOS!$B$4:$F$343,4,0)</f>
        <v>Granados</v>
      </c>
      <c r="G9690" s="139" t="str">
        <f t="shared" ref="G9690:K9690" si="9948">+G9652</f>
        <v>06</v>
      </c>
      <c r="H9690" t="str">
        <f t="shared" si="9948"/>
        <v>IGE</v>
      </c>
      <c r="I9690" t="str">
        <f t="shared" si="9948"/>
        <v>Índice de Gestión Estratégica</v>
      </c>
      <c r="J9690" t="str">
        <f t="shared" si="9948"/>
        <v>06-03</v>
      </c>
      <c r="K9690" t="str">
        <f t="shared" si="9948"/>
        <v>Presupuesto de egresos relacionado a competencias municipales que responden a prioridades nacionales de desarrollo.</v>
      </c>
      <c r="L9690" s="150">
        <f>+VLOOKUP($E9690,IGE_2018!$B$8:$Z$347,9,0)</f>
        <v>5.3629082697938146E-2</v>
      </c>
      <c r="M9690" s="142" t="str">
        <f>+VLOOKUP($E9690,IGE_2018!$B$8:$Z$347,10,0)</f>
        <v>Bajo</v>
      </c>
    </row>
    <row r="9691" spans="1:13" x14ac:dyDescent="0.3">
      <c r="A9691" s="139">
        <f t="shared" si="9901"/>
        <v>255</v>
      </c>
      <c r="B9691" s="148">
        <f t="shared" si="9903"/>
        <v>33</v>
      </c>
      <c r="D9691" s="149" t="str">
        <f>+VLOOKUP($A9691,mUNICIPIOS!$B$4:$F$343,2,0)</f>
        <v>Baja Verapaz</v>
      </c>
      <c r="E9691" s="149">
        <f>+VLOOKUP($A9691,mUNICIPIOS!$B$4:$F$343,3,0)</f>
        <v>1505</v>
      </c>
      <c r="F9691" s="149" t="str">
        <f>+VLOOKUP($A9691,mUNICIPIOS!$B$4:$F$343,4,0)</f>
        <v>Granados</v>
      </c>
      <c r="G9691" s="139" t="str">
        <f t="shared" ref="G9691:K9691" si="9949">+G9653</f>
        <v>06</v>
      </c>
      <c r="H9691" t="str">
        <f t="shared" si="9949"/>
        <v>IGE</v>
      </c>
      <c r="I9691" t="str">
        <f t="shared" si="9949"/>
        <v>Índice de Gestión Estratégica</v>
      </c>
      <c r="J9691" t="str">
        <f t="shared" si="9949"/>
        <v>06-04</v>
      </c>
      <c r="K9691" t="str">
        <f t="shared" si="9949"/>
        <v>Institucionalización de la gestión ordenada del territorio</v>
      </c>
      <c r="L9691" s="150">
        <f>+VLOOKUP($E9691,IGE_2018!$B$8:$Z$347,12,0)</f>
        <v>0.1</v>
      </c>
      <c r="M9691" s="142" t="str">
        <f>+VLOOKUP($E9691,IGE_2018!$B$8:$Z$347,13,0)</f>
        <v>Bajo</v>
      </c>
    </row>
    <row r="9692" spans="1:13" x14ac:dyDescent="0.3">
      <c r="A9692" s="139">
        <f t="shared" si="9901"/>
        <v>255</v>
      </c>
      <c r="B9692" s="148">
        <f t="shared" si="9903"/>
        <v>34</v>
      </c>
      <c r="D9692" s="149" t="str">
        <f>+VLOOKUP($A9692,mUNICIPIOS!$B$4:$F$343,2,0)</f>
        <v>Baja Verapaz</v>
      </c>
      <c r="E9692" s="149">
        <f>+VLOOKUP($A9692,mUNICIPIOS!$B$4:$F$343,3,0)</f>
        <v>1505</v>
      </c>
      <c r="F9692" s="149" t="str">
        <f>+VLOOKUP($A9692,mUNICIPIOS!$B$4:$F$343,4,0)</f>
        <v>Granados</v>
      </c>
      <c r="G9692" s="139" t="str">
        <f t="shared" ref="G9692:K9692" si="9950">+G9654</f>
        <v>06</v>
      </c>
      <c r="H9692" t="str">
        <f t="shared" si="9950"/>
        <v>IGE</v>
      </c>
      <c r="I9692" t="str">
        <f t="shared" si="9950"/>
        <v>Índice de Gestión Estratégica</v>
      </c>
      <c r="J9692" t="str">
        <f t="shared" si="9950"/>
        <v>06-05</v>
      </c>
      <c r="K9692" t="str">
        <f t="shared" si="9950"/>
        <v>Acciones para la gestión ordenada del territorio</v>
      </c>
      <c r="L9692" s="150">
        <f>+VLOOKUP($E9692,IGE_2018!$B$8:$Z$347,15,0)</f>
        <v>0</v>
      </c>
      <c r="M9692" s="142" t="str">
        <f>+VLOOKUP($E9692,IGE_2018!$B$8:$Z$347,16,0)</f>
        <v>Bajo</v>
      </c>
    </row>
    <row r="9693" spans="1:13" x14ac:dyDescent="0.3">
      <c r="A9693" s="139">
        <f t="shared" si="9901"/>
        <v>255</v>
      </c>
      <c r="B9693" s="148">
        <f t="shared" si="9903"/>
        <v>35</v>
      </c>
      <c r="D9693" s="149" t="str">
        <f>+VLOOKUP($A9693,mUNICIPIOS!$B$4:$F$343,2,0)</f>
        <v>Baja Verapaz</v>
      </c>
      <c r="E9693" s="149">
        <f>+VLOOKUP($A9693,mUNICIPIOS!$B$4:$F$343,3,0)</f>
        <v>1505</v>
      </c>
      <c r="F9693" s="149" t="str">
        <f>+VLOOKUP($A9693,mUNICIPIOS!$B$4:$F$343,4,0)</f>
        <v>Granados</v>
      </c>
      <c r="G9693" s="139" t="str">
        <f t="shared" ref="G9693:K9693" si="9951">+G9655</f>
        <v>06</v>
      </c>
      <c r="H9693" t="str">
        <f t="shared" si="9951"/>
        <v>IGE</v>
      </c>
      <c r="I9693" t="str">
        <f t="shared" si="9951"/>
        <v>Índice de Gestión Estratégica</v>
      </c>
      <c r="J9693" t="str">
        <f t="shared" si="9951"/>
        <v>06-06</v>
      </c>
      <c r="K9693" t="str">
        <f t="shared" si="9951"/>
        <v>Gestión de riesgo en la formulación de proyectos derivados de la planificación operativa anual</v>
      </c>
      <c r="L9693" s="150">
        <f>+VLOOKUP($E9693,IGE_2018!$B$8:$Z$347,18,0)</f>
        <v>0</v>
      </c>
      <c r="M9693" s="142" t="str">
        <f>+VLOOKUP($E9693,IGE_2018!$B$8:$Z$347,19,0)</f>
        <v>Bajo</v>
      </c>
    </row>
    <row r="9694" spans="1:13" x14ac:dyDescent="0.3">
      <c r="A9694" s="139">
        <f t="shared" si="9901"/>
        <v>255</v>
      </c>
      <c r="B9694" s="148">
        <f t="shared" si="9903"/>
        <v>36</v>
      </c>
      <c r="D9694" s="149" t="str">
        <f>+VLOOKUP($A9694,mUNICIPIOS!$B$4:$F$343,2,0)</f>
        <v>Baja Verapaz</v>
      </c>
      <c r="E9694" s="149">
        <f>+VLOOKUP($A9694,mUNICIPIOS!$B$4:$F$343,3,0)</f>
        <v>1505</v>
      </c>
      <c r="F9694" s="149" t="str">
        <f>+VLOOKUP($A9694,mUNICIPIOS!$B$4:$F$343,4,0)</f>
        <v>Granados</v>
      </c>
      <c r="G9694" s="139" t="str">
        <f t="shared" ref="G9694:K9694" si="9952">+G9656</f>
        <v>06</v>
      </c>
      <c r="H9694" t="str">
        <f t="shared" si="9952"/>
        <v>IGE</v>
      </c>
      <c r="I9694" t="str">
        <f t="shared" si="9952"/>
        <v>Índice de Gestión Estratégica</v>
      </c>
      <c r="J9694" t="str">
        <f t="shared" si="9952"/>
        <v>06-07</v>
      </c>
      <c r="K9694" t="str">
        <f t="shared" si="9952"/>
        <v>Ingresos por servicios ambientales en relación a los ingresos propios sin regalías</v>
      </c>
      <c r="L9694" s="150">
        <f>+VLOOKUP($E9694,IGE_2018!$B$8:$Z$347,21,0)</f>
        <v>0.12476155237509834</v>
      </c>
      <c r="M9694" s="142" t="str">
        <f>+VLOOKUP($E9694,IGE_2018!$B$8:$Z$347,22,0)</f>
        <v>Bajo</v>
      </c>
    </row>
    <row r="9695" spans="1:13" x14ac:dyDescent="0.3">
      <c r="A9695" s="139">
        <f t="shared" si="9901"/>
        <v>255</v>
      </c>
      <c r="B9695" s="148">
        <f t="shared" si="9903"/>
        <v>37</v>
      </c>
      <c r="D9695" s="149" t="str">
        <f>+VLOOKUP($A9695,mUNICIPIOS!$B$4:$F$343,2,0)</f>
        <v>Baja Verapaz</v>
      </c>
      <c r="E9695" s="149">
        <f>+VLOOKUP($A9695,mUNICIPIOS!$B$4:$F$343,3,0)</f>
        <v>1505</v>
      </c>
      <c r="F9695" s="149" t="str">
        <f>+VLOOKUP($A9695,mUNICIPIOS!$B$4:$F$343,4,0)</f>
        <v>Granados</v>
      </c>
      <c r="G9695" s="139" t="str">
        <f t="shared" ref="G9695:K9695" si="9953">+G9657</f>
        <v>06</v>
      </c>
      <c r="H9695" t="str">
        <f t="shared" si="9953"/>
        <v>IGE</v>
      </c>
      <c r="I9695" t="str">
        <f t="shared" si="9953"/>
        <v>Índice de Gestión Estratégica</v>
      </c>
      <c r="J9695" t="str">
        <f t="shared" si="9953"/>
        <v>INDICE</v>
      </c>
      <c r="K9695">
        <f t="shared" si="9953"/>
        <v>0</v>
      </c>
      <c r="L9695" s="150">
        <f>+VLOOKUP($E9695,IGE_2018!$B$8:$Z$347,24,0)</f>
        <v>8.8383425911994384E-2</v>
      </c>
      <c r="M9695" s="142" t="str">
        <f>+VLOOKUP($E9695,IGE_2018!$B$8:$Z$347,25,0)</f>
        <v>Bajo</v>
      </c>
    </row>
    <row r="9696" spans="1:13" x14ac:dyDescent="0.3">
      <c r="A9696" s="139">
        <f t="shared" si="9901"/>
        <v>255</v>
      </c>
      <c r="B9696" s="148">
        <f t="shared" si="9903"/>
        <v>38</v>
      </c>
      <c r="D9696" s="149" t="str">
        <f>+VLOOKUP($A9696,mUNICIPIOS!$B$4:$F$343,2,0)</f>
        <v>Baja Verapaz</v>
      </c>
      <c r="E9696" s="149">
        <f>+VLOOKUP($A9696,mUNICIPIOS!$B$4:$F$343,3,0)</f>
        <v>1505</v>
      </c>
      <c r="F9696" s="149" t="str">
        <f>+VLOOKUP($A9696,mUNICIPIOS!$B$4:$F$343,4,0)</f>
        <v>Granados</v>
      </c>
      <c r="G9696" s="139" t="str">
        <f t="shared" ref="G9696:K9696" si="9954">+G9658</f>
        <v>RANKING</v>
      </c>
      <c r="H9696" t="str">
        <f t="shared" si="9954"/>
        <v>RGM</v>
      </c>
      <c r="I9696" t="str">
        <f t="shared" si="9954"/>
        <v>Ranking de la Gestión Municipal 2018</v>
      </c>
      <c r="J9696" t="str">
        <f t="shared" si="9954"/>
        <v>RANKING</v>
      </c>
      <c r="K9696">
        <f t="shared" si="9954"/>
        <v>0</v>
      </c>
      <c r="L9696" s="151">
        <f>+VLOOKUP($E9696,Resultados_generales!$C$8:$AE$347,27,0)</f>
        <v>0.33927805013174522</v>
      </c>
      <c r="M9696" t="str">
        <f>+VLOOKUP($E9696,Resultados_generales!$C$8:$AE$347,28,0)</f>
        <v>Medio bajo</v>
      </c>
    </row>
    <row r="9697" spans="1:13" x14ac:dyDescent="0.3">
      <c r="A9697" s="139">
        <f t="shared" si="9901"/>
        <v>256</v>
      </c>
      <c r="B9697" s="148">
        <f t="shared" si="9903"/>
        <v>1</v>
      </c>
      <c r="D9697" s="149" t="str">
        <f>+VLOOKUP($A9697,mUNICIPIOS!$B$4:$F$343,2,0)</f>
        <v>Baja Verapaz</v>
      </c>
      <c r="E9697" s="149">
        <f>+VLOOKUP($A9697,mUNICIPIOS!$B$4:$F$343,3,0)</f>
        <v>1506</v>
      </c>
      <c r="F9697" s="149" t="str">
        <f>+VLOOKUP($A9697,mUNICIPIOS!$B$4:$F$343,4,0)</f>
        <v>Santa Cruz El Chol</v>
      </c>
      <c r="G9697" s="139" t="str">
        <f t="shared" ref="G9697:K9697" si="9955">+G9659</f>
        <v>01</v>
      </c>
      <c r="H9697" t="str">
        <f t="shared" si="9955"/>
        <v>IPC</v>
      </c>
      <c r="I9697" t="str">
        <f t="shared" si="9955"/>
        <v>Índice de Participación Ciudadana</v>
      </c>
      <c r="J9697" t="str">
        <f t="shared" si="9955"/>
        <v>01-01</v>
      </c>
      <c r="K9697" t="str">
        <f t="shared" si="9955"/>
        <v>Número de reuniones del COMUDE en el año de la medición.</v>
      </c>
      <c r="L9697" s="150">
        <f>+VLOOKUP($E9697,IPC_2018!$B$8:$T$347,3,0)</f>
        <v>1</v>
      </c>
      <c r="M9697" s="142" t="str">
        <f>+VLOOKUP($E9697,IPC_2018!$B$8:$T$347,4,0)</f>
        <v>Alto</v>
      </c>
    </row>
    <row r="9698" spans="1:13" x14ac:dyDescent="0.3">
      <c r="A9698" s="139">
        <f t="shared" si="9901"/>
        <v>256</v>
      </c>
      <c r="B9698" s="148">
        <f t="shared" si="9903"/>
        <v>2</v>
      </c>
      <c r="D9698" s="149" t="str">
        <f>+VLOOKUP($A9698,mUNICIPIOS!$B$4:$F$343,2,0)</f>
        <v>Baja Verapaz</v>
      </c>
      <c r="E9698" s="149">
        <f>+VLOOKUP($A9698,mUNICIPIOS!$B$4:$F$343,3,0)</f>
        <v>1506</v>
      </c>
      <c r="F9698" s="149" t="str">
        <f>+VLOOKUP($A9698,mUNICIPIOS!$B$4:$F$343,4,0)</f>
        <v>Santa Cruz El Chol</v>
      </c>
      <c r="G9698" s="139" t="str">
        <f t="shared" ref="G9698:K9698" si="9956">+G9660</f>
        <v>01</v>
      </c>
      <c r="H9698" t="str">
        <f t="shared" si="9956"/>
        <v>IPC</v>
      </c>
      <c r="I9698" t="str">
        <f t="shared" si="9956"/>
        <v>Índice de Participación Ciudadana</v>
      </c>
      <c r="J9698" t="str">
        <f t="shared" si="9956"/>
        <v>01-02</v>
      </c>
      <c r="K9698" t="str">
        <f t="shared" si="9956"/>
        <v>Participación de Alcaldes, Concejales y Síndicos determinados o designados en el COMUDE</v>
      </c>
      <c r="L9698" s="150">
        <f>+VLOOKUP($E9698,IPC_2018!$B$8:$T$347,6,0)</f>
        <v>0.8125</v>
      </c>
      <c r="M9698" s="142" t="str">
        <f>+VLOOKUP($E9698,IPC_2018!$B$8:$T$347,7,0)</f>
        <v>Alto</v>
      </c>
    </row>
    <row r="9699" spans="1:13" x14ac:dyDescent="0.3">
      <c r="A9699" s="139">
        <f t="shared" si="9901"/>
        <v>256</v>
      </c>
      <c r="B9699" s="148">
        <f t="shared" si="9903"/>
        <v>3</v>
      </c>
      <c r="D9699" s="149" t="str">
        <f>+VLOOKUP($A9699,mUNICIPIOS!$B$4:$F$343,2,0)</f>
        <v>Baja Verapaz</v>
      </c>
      <c r="E9699" s="149">
        <f>+VLOOKUP($A9699,mUNICIPIOS!$B$4:$F$343,3,0)</f>
        <v>1506</v>
      </c>
      <c r="F9699" s="149" t="str">
        <f>+VLOOKUP($A9699,mUNICIPIOS!$B$4:$F$343,4,0)</f>
        <v>Santa Cruz El Chol</v>
      </c>
      <c r="G9699" s="139" t="str">
        <f t="shared" ref="G9699:K9699" si="9957">+G9661</f>
        <v>01</v>
      </c>
      <c r="H9699" t="str">
        <f t="shared" si="9957"/>
        <v>IPC</v>
      </c>
      <c r="I9699" t="str">
        <f t="shared" si="9957"/>
        <v>Índice de Participación Ciudadana</v>
      </c>
      <c r="J9699" t="str">
        <f t="shared" si="9957"/>
        <v>01-03</v>
      </c>
      <c r="K9699" t="str">
        <f t="shared" si="9957"/>
        <v>Participación  de organizaciones de jóvenes, mujeres, pueblos mayas, xincas, garífunas, y otras organizaciones en el Comude</v>
      </c>
      <c r="L9699" s="150">
        <f>+VLOOKUP($E9699,IPC_2018!$B$8:$T$347,9,0)</f>
        <v>0.25570776255707767</v>
      </c>
      <c r="M9699" s="142" t="str">
        <f>+VLOOKUP($E9699,IPC_2018!$B$8:$T$347,10,0)</f>
        <v>Medio bajo</v>
      </c>
    </row>
    <row r="9700" spans="1:13" x14ac:dyDescent="0.3">
      <c r="A9700" s="139">
        <f t="shared" si="9901"/>
        <v>256</v>
      </c>
      <c r="B9700" s="148">
        <f t="shared" si="9903"/>
        <v>4</v>
      </c>
      <c r="D9700" s="149" t="str">
        <f>+VLOOKUP($A9700,mUNICIPIOS!$B$4:$F$343,2,0)</f>
        <v>Baja Verapaz</v>
      </c>
      <c r="E9700" s="149">
        <f>+VLOOKUP($A9700,mUNICIPIOS!$B$4:$F$343,3,0)</f>
        <v>1506</v>
      </c>
      <c r="F9700" s="149" t="str">
        <f>+VLOOKUP($A9700,mUNICIPIOS!$B$4:$F$343,4,0)</f>
        <v>Santa Cruz El Chol</v>
      </c>
      <c r="G9700" s="139" t="str">
        <f t="shared" ref="G9700:K9700" si="9958">+G9662</f>
        <v>01</v>
      </c>
      <c r="H9700" t="str">
        <f t="shared" si="9958"/>
        <v>IPC</v>
      </c>
      <c r="I9700" t="str">
        <f t="shared" si="9958"/>
        <v>Índice de Participación Ciudadana</v>
      </c>
      <c r="J9700" t="str">
        <f t="shared" si="9958"/>
        <v>01-04</v>
      </c>
      <c r="K9700" t="str">
        <f t="shared" si="9958"/>
        <v>Representatividad territorial del Comude.</v>
      </c>
      <c r="L9700" s="150">
        <f>+VLOOKUP($E9700,IPC_2018!$B$8:$T$347,12,0)</f>
        <v>0.82833333333333337</v>
      </c>
      <c r="M9700" s="142" t="str">
        <f>+VLOOKUP($E9700,IPC_2018!$B$8:$T$347,13,0)</f>
        <v>Alto</v>
      </c>
    </row>
    <row r="9701" spans="1:13" x14ac:dyDescent="0.3">
      <c r="A9701" s="139">
        <f t="shared" si="9901"/>
        <v>256</v>
      </c>
      <c r="B9701" s="148">
        <f t="shared" si="9903"/>
        <v>5</v>
      </c>
      <c r="D9701" s="149" t="str">
        <f>+VLOOKUP($A9701,mUNICIPIOS!$B$4:$F$343,2,0)</f>
        <v>Baja Verapaz</v>
      </c>
      <c r="E9701" s="149">
        <f>+VLOOKUP($A9701,mUNICIPIOS!$B$4:$F$343,3,0)</f>
        <v>1506</v>
      </c>
      <c r="F9701" s="149" t="str">
        <f>+VLOOKUP($A9701,mUNICIPIOS!$B$4:$F$343,4,0)</f>
        <v>Santa Cruz El Chol</v>
      </c>
      <c r="G9701" s="139" t="str">
        <f t="shared" ref="G9701:K9701" si="9959">+G9663</f>
        <v>01</v>
      </c>
      <c r="H9701" t="str">
        <f t="shared" si="9959"/>
        <v>IPC</v>
      </c>
      <c r="I9701" t="str">
        <f t="shared" si="9959"/>
        <v>Índice de Participación Ciudadana</v>
      </c>
      <c r="J9701" t="str">
        <f t="shared" si="9959"/>
        <v>01-05</v>
      </c>
      <c r="K9701" t="str">
        <f t="shared" si="9959"/>
        <v>Funcionamiento del Comude</v>
      </c>
      <c r="L9701" s="150">
        <f>+VLOOKUP($E9701,IPC_2018!$B$8:$T$347,15,0)</f>
        <v>0.38427561851034475</v>
      </c>
      <c r="M9701" s="142" t="str">
        <f>+VLOOKUP($E9701,IPC_2018!$B$8:$T$347,16,0)</f>
        <v>Medio bajo</v>
      </c>
    </row>
    <row r="9702" spans="1:13" x14ac:dyDescent="0.3">
      <c r="A9702" s="139">
        <f t="shared" si="9901"/>
        <v>256</v>
      </c>
      <c r="B9702" s="148">
        <f t="shared" si="9903"/>
        <v>6</v>
      </c>
      <c r="D9702" s="149" t="str">
        <f>+VLOOKUP($A9702,mUNICIPIOS!$B$4:$F$343,2,0)</f>
        <v>Baja Verapaz</v>
      </c>
      <c r="E9702" s="149">
        <f>+VLOOKUP($A9702,mUNICIPIOS!$B$4:$F$343,3,0)</f>
        <v>1506</v>
      </c>
      <c r="F9702" s="149" t="str">
        <f>+VLOOKUP($A9702,mUNICIPIOS!$B$4:$F$343,4,0)</f>
        <v>Santa Cruz El Chol</v>
      </c>
      <c r="G9702" s="139" t="str">
        <f t="shared" ref="G9702:K9702" si="9960">+G9664</f>
        <v>01</v>
      </c>
      <c r="H9702" t="str">
        <f t="shared" si="9960"/>
        <v>IPC</v>
      </c>
      <c r="I9702" t="str">
        <f t="shared" si="9960"/>
        <v>Índice de Participación Ciudadana</v>
      </c>
      <c r="J9702" t="str">
        <f t="shared" si="9960"/>
        <v>INDICE</v>
      </c>
      <c r="K9702">
        <f t="shared" si="9960"/>
        <v>0</v>
      </c>
      <c r="L9702" s="150">
        <f>+VLOOKUP($E9702,IPC_2018!$B$8:$T$347,18,0)</f>
        <v>0.74681000716011336</v>
      </c>
      <c r="M9702" s="142" t="str">
        <f>+VLOOKUP($E9702,IPC_2018!$B$8:$T$347,19,0)</f>
        <v>Medio alto</v>
      </c>
    </row>
    <row r="9703" spans="1:13" x14ac:dyDescent="0.3">
      <c r="A9703" s="139">
        <f t="shared" si="9901"/>
        <v>256</v>
      </c>
      <c r="B9703" s="148">
        <f t="shared" si="9903"/>
        <v>7</v>
      </c>
      <c r="D9703" s="149" t="str">
        <f>+VLOOKUP($A9703,mUNICIPIOS!$B$4:$F$343,2,0)</f>
        <v>Baja Verapaz</v>
      </c>
      <c r="E9703" s="149">
        <f>+VLOOKUP($A9703,mUNICIPIOS!$B$4:$F$343,3,0)</f>
        <v>1506</v>
      </c>
      <c r="F9703" s="149" t="str">
        <f>+VLOOKUP($A9703,mUNICIPIOS!$B$4:$F$343,4,0)</f>
        <v>Santa Cruz El Chol</v>
      </c>
      <c r="G9703" s="139" t="str">
        <f t="shared" ref="G9703:K9703" si="9961">+G9665</f>
        <v>02</v>
      </c>
      <c r="H9703" t="str">
        <f t="shared" si="9961"/>
        <v>IIC</v>
      </c>
      <c r="I9703" t="str">
        <f t="shared" si="9961"/>
        <v>Índice de Información a la Ciudadanía</v>
      </c>
      <c r="J9703" t="str">
        <f t="shared" si="9961"/>
        <v>02-01</v>
      </c>
      <c r="K9703" t="str">
        <f t="shared" si="9961"/>
        <v>Rendición de cuentas cuatrimestral y anual al Comude enfocadas en resultados.</v>
      </c>
      <c r="L9703" s="150">
        <f>+VLOOKUP($E9703,IIC_2018!$B$8:$Q$347,3,0)</f>
        <v>0.8666666666666667</v>
      </c>
      <c r="M9703" s="142" t="str">
        <f>+VLOOKUP($E9703,IIC_2018!$B$8:$Q$347,4,0)</f>
        <v>Alto</v>
      </c>
    </row>
    <row r="9704" spans="1:13" x14ac:dyDescent="0.3">
      <c r="A9704" s="139">
        <f t="shared" si="9901"/>
        <v>256</v>
      </c>
      <c r="B9704" s="148">
        <f t="shared" si="9903"/>
        <v>8</v>
      </c>
      <c r="D9704" s="149" t="str">
        <f>+VLOOKUP($A9704,mUNICIPIOS!$B$4:$F$343,2,0)</f>
        <v>Baja Verapaz</v>
      </c>
      <c r="E9704" s="149">
        <f>+VLOOKUP($A9704,mUNICIPIOS!$B$4:$F$343,3,0)</f>
        <v>1506</v>
      </c>
      <c r="F9704" s="149" t="str">
        <f>+VLOOKUP($A9704,mUNICIPIOS!$B$4:$F$343,4,0)</f>
        <v>Santa Cruz El Chol</v>
      </c>
      <c r="G9704" s="139" t="str">
        <f t="shared" ref="G9704:K9704" si="9962">+G9666</f>
        <v>02</v>
      </c>
      <c r="H9704" t="str">
        <f t="shared" si="9962"/>
        <v>IIC</v>
      </c>
      <c r="I9704" t="str">
        <f t="shared" si="9962"/>
        <v>Índice de Información a la Ciudadanía</v>
      </c>
      <c r="J9704" t="str">
        <f t="shared" si="9962"/>
        <v>02-02</v>
      </c>
      <c r="K9704" t="str">
        <f t="shared" si="9962"/>
        <v>Información presupuestaria y otra información brindada a la ciudadanía disponible en medios locales de comunicación.</v>
      </c>
      <c r="L9704" s="150">
        <f>+VLOOKUP($E9704,IIC_2018!$B$8:$Q$347,6,0)</f>
        <v>1</v>
      </c>
      <c r="M9704" s="142" t="str">
        <f>+VLOOKUP($E9704,IIC_2018!$B$8:$Q$347,7,0)</f>
        <v>Alto</v>
      </c>
    </row>
    <row r="9705" spans="1:13" x14ac:dyDescent="0.3">
      <c r="A9705" s="139">
        <f t="shared" si="9901"/>
        <v>256</v>
      </c>
      <c r="B9705" s="148">
        <f t="shared" si="9903"/>
        <v>9</v>
      </c>
      <c r="D9705" s="149" t="str">
        <f>+VLOOKUP($A9705,mUNICIPIOS!$B$4:$F$343,2,0)</f>
        <v>Baja Verapaz</v>
      </c>
      <c r="E9705" s="149">
        <f>+VLOOKUP($A9705,mUNICIPIOS!$B$4:$F$343,3,0)</f>
        <v>1506</v>
      </c>
      <c r="F9705" s="149" t="str">
        <f>+VLOOKUP($A9705,mUNICIPIOS!$B$4:$F$343,4,0)</f>
        <v>Santa Cruz El Chol</v>
      </c>
      <c r="G9705" s="139" t="str">
        <f t="shared" ref="G9705:K9705" si="9963">+G9667</f>
        <v>02</v>
      </c>
      <c r="H9705" t="str">
        <f t="shared" si="9963"/>
        <v>IIC</v>
      </c>
      <c r="I9705" t="str">
        <f t="shared" si="9963"/>
        <v>Índice de Información a la Ciudadanía</v>
      </c>
      <c r="J9705" t="str">
        <f t="shared" si="9963"/>
        <v>02-03</v>
      </c>
      <c r="K9705" t="str">
        <f t="shared" si="9963"/>
        <v>Información pública de oficio actualizada y disponible de acuerdo a la LAIP y uso de internet.</v>
      </c>
      <c r="L9705" s="150">
        <f>+VLOOKUP($E9705,IIC_2018!$B$8:$Q$347,9,0)</f>
        <v>0.99999999999999989</v>
      </c>
      <c r="M9705" s="142" t="str">
        <f>+VLOOKUP($E9705,IIC_2018!$B$8:$Q$347,10,0)</f>
        <v>Alto</v>
      </c>
    </row>
    <row r="9706" spans="1:13" x14ac:dyDescent="0.3">
      <c r="A9706" s="139">
        <f t="shared" si="9901"/>
        <v>256</v>
      </c>
      <c r="B9706" s="148">
        <f t="shared" si="9903"/>
        <v>10</v>
      </c>
      <c r="D9706" s="149" t="str">
        <f>+VLOOKUP($A9706,mUNICIPIOS!$B$4:$F$343,2,0)</f>
        <v>Baja Verapaz</v>
      </c>
      <c r="E9706" s="149">
        <f>+VLOOKUP($A9706,mUNICIPIOS!$B$4:$F$343,3,0)</f>
        <v>1506</v>
      </c>
      <c r="F9706" s="149" t="str">
        <f>+VLOOKUP($A9706,mUNICIPIOS!$B$4:$F$343,4,0)</f>
        <v>Santa Cruz El Chol</v>
      </c>
      <c r="G9706" s="139" t="str">
        <f t="shared" ref="G9706:K9706" si="9964">+G9668</f>
        <v>02</v>
      </c>
      <c r="H9706" t="str">
        <f t="shared" si="9964"/>
        <v>IIC</v>
      </c>
      <c r="I9706" t="str">
        <f t="shared" si="9964"/>
        <v>Índice de Información a la Ciudadanía</v>
      </c>
      <c r="J9706" t="str">
        <f t="shared" si="9964"/>
        <v>02-04</v>
      </c>
      <c r="K9706" t="str">
        <f t="shared" si="9964"/>
        <v>Relación del monto contratado por medio de Guate compras con el total del presupuesto de egresos vigente.</v>
      </c>
      <c r="L9706" s="150">
        <f>+VLOOKUP($E9706,IIC_2018!$B$8:$Q$347,12,0)</f>
        <v>0.50341053959724047</v>
      </c>
      <c r="M9706" s="142" t="str">
        <f>+VLOOKUP($E9706,IIC_2018!$B$8:$Q$347,13,0)</f>
        <v>Medio</v>
      </c>
    </row>
    <row r="9707" spans="1:13" x14ac:dyDescent="0.3">
      <c r="A9707" s="139">
        <f t="shared" si="9901"/>
        <v>256</v>
      </c>
      <c r="B9707" s="148">
        <f t="shared" si="9903"/>
        <v>11</v>
      </c>
      <c r="D9707" s="149" t="str">
        <f>+VLOOKUP($A9707,mUNICIPIOS!$B$4:$F$343,2,0)</f>
        <v>Baja Verapaz</v>
      </c>
      <c r="E9707" s="149">
        <f>+VLOOKUP($A9707,mUNICIPIOS!$B$4:$F$343,3,0)</f>
        <v>1506</v>
      </c>
      <c r="F9707" s="149" t="str">
        <f>+VLOOKUP($A9707,mUNICIPIOS!$B$4:$F$343,4,0)</f>
        <v>Santa Cruz El Chol</v>
      </c>
      <c r="G9707" s="139" t="str">
        <f t="shared" ref="G9707:K9707" si="9965">+G9669</f>
        <v>02</v>
      </c>
      <c r="H9707" t="str">
        <f t="shared" si="9965"/>
        <v>IIC</v>
      </c>
      <c r="I9707" t="str">
        <f t="shared" si="9965"/>
        <v>Índice de Información a la Ciudadanía</v>
      </c>
      <c r="J9707" t="str">
        <f t="shared" si="9965"/>
        <v>INDICE</v>
      </c>
      <c r="K9707">
        <f t="shared" si="9965"/>
        <v>0</v>
      </c>
      <c r="L9707" s="150">
        <f>+VLOOKUP($E9707,IIC_2018!$B$8:$Q$347,15,0)</f>
        <v>0.84251930156597676</v>
      </c>
      <c r="M9707" s="142" t="str">
        <f>+VLOOKUP($E9707,IIC_2018!$B$8:$Q$347,16,0)</f>
        <v>Alto</v>
      </c>
    </row>
    <row r="9708" spans="1:13" x14ac:dyDescent="0.3">
      <c r="A9708" s="139">
        <f t="shared" si="9901"/>
        <v>256</v>
      </c>
      <c r="B9708" s="148">
        <f t="shared" si="9903"/>
        <v>12</v>
      </c>
      <c r="D9708" s="149" t="str">
        <f>+VLOOKUP($A9708,mUNICIPIOS!$B$4:$F$343,2,0)</f>
        <v>Baja Verapaz</v>
      </c>
      <c r="E9708" s="149">
        <f>+VLOOKUP($A9708,mUNICIPIOS!$B$4:$F$343,3,0)</f>
        <v>1506</v>
      </c>
      <c r="F9708" s="149" t="str">
        <f>+VLOOKUP($A9708,mUNICIPIOS!$B$4:$F$343,4,0)</f>
        <v>Santa Cruz El Chol</v>
      </c>
      <c r="G9708" s="139" t="str">
        <f t="shared" ref="G9708:K9708" si="9966">+G9670</f>
        <v>03</v>
      </c>
      <c r="H9708" t="str">
        <f t="shared" si="9966"/>
        <v>ISP</v>
      </c>
      <c r="I9708" t="str">
        <f t="shared" si="9966"/>
        <v>Índice de Servicios Públicos</v>
      </c>
      <c r="J9708" t="str">
        <f t="shared" si="9966"/>
        <v>03-01</v>
      </c>
      <c r="K9708" t="str">
        <f t="shared" si="9966"/>
        <v>Cobertura del servicio público de agua</v>
      </c>
      <c r="L9708" s="150">
        <f>+VLOOKUP($E9708,ISP_2018!$B$8:$T$347,3,0)</f>
        <v>0.23716975402368662</v>
      </c>
      <c r="M9708" s="142" t="str">
        <f>+VLOOKUP($E9708,ISP_2018!$B$8:$T$347,4,0)</f>
        <v>Medio bajo</v>
      </c>
    </row>
    <row r="9709" spans="1:13" x14ac:dyDescent="0.3">
      <c r="A9709" s="139">
        <f t="shared" ref="A9709:A9772" si="9967">+IF(B9708=38,A9708+1,A9708)</f>
        <v>256</v>
      </c>
      <c r="B9709" s="148">
        <f t="shared" si="9903"/>
        <v>13</v>
      </c>
      <c r="D9709" s="149" t="str">
        <f>+VLOOKUP($A9709,mUNICIPIOS!$B$4:$F$343,2,0)</f>
        <v>Baja Verapaz</v>
      </c>
      <c r="E9709" s="149">
        <f>+VLOOKUP($A9709,mUNICIPIOS!$B$4:$F$343,3,0)</f>
        <v>1506</v>
      </c>
      <c r="F9709" s="149" t="str">
        <f>+VLOOKUP($A9709,mUNICIPIOS!$B$4:$F$343,4,0)</f>
        <v>Santa Cruz El Chol</v>
      </c>
      <c r="G9709" s="139" t="str">
        <f t="shared" ref="G9709:K9709" si="9968">+G9671</f>
        <v>03</v>
      </c>
      <c r="H9709" t="str">
        <f t="shared" si="9968"/>
        <v>ISP</v>
      </c>
      <c r="I9709" t="str">
        <f t="shared" si="9968"/>
        <v>Índice de Servicios Públicos</v>
      </c>
      <c r="J9709" t="str">
        <f t="shared" si="9968"/>
        <v>03-02</v>
      </c>
      <c r="K9709" t="str">
        <f t="shared" si="9968"/>
        <v>Control de la calidad del servicio público de agua</v>
      </c>
      <c r="L9709" s="150">
        <f>+VLOOKUP($E9709,ISP_2018!$B$8:$T$347,6,0)</f>
        <v>8.7962962962962965E-2</v>
      </c>
      <c r="M9709" s="142" t="str">
        <f>+VLOOKUP($E9709,ISP_2018!$B$8:$T$347,7,0)</f>
        <v>Bajo</v>
      </c>
    </row>
    <row r="9710" spans="1:13" x14ac:dyDescent="0.3">
      <c r="A9710" s="139">
        <f t="shared" si="9967"/>
        <v>256</v>
      </c>
      <c r="B9710" s="148">
        <f t="shared" ref="B9710:B9773" si="9969">+B9672</f>
        <v>14</v>
      </c>
      <c r="D9710" s="149" t="str">
        <f>+VLOOKUP($A9710,mUNICIPIOS!$B$4:$F$343,2,0)</f>
        <v>Baja Verapaz</v>
      </c>
      <c r="E9710" s="149">
        <f>+VLOOKUP($A9710,mUNICIPIOS!$B$4:$F$343,3,0)</f>
        <v>1506</v>
      </c>
      <c r="F9710" s="149" t="str">
        <f>+VLOOKUP($A9710,mUNICIPIOS!$B$4:$F$343,4,0)</f>
        <v>Santa Cruz El Chol</v>
      </c>
      <c r="G9710" s="139" t="str">
        <f t="shared" ref="G9710:K9710" si="9970">+G9672</f>
        <v>03</v>
      </c>
      <c r="H9710" t="str">
        <f t="shared" si="9970"/>
        <v>ISP</v>
      </c>
      <c r="I9710" t="str">
        <f t="shared" si="9970"/>
        <v>Índice de Servicios Públicos</v>
      </c>
      <c r="J9710" t="str">
        <f t="shared" si="9970"/>
        <v>03-03</v>
      </c>
      <c r="K9710" t="str">
        <f t="shared" si="9970"/>
        <v>Disposición  y tratamiento  de aguas residuales</v>
      </c>
      <c r="L9710" s="150">
        <f>+VLOOKUP($E9710,ISP_2018!$B$8:$T$347,9,0)</f>
        <v>0.19159825359351776</v>
      </c>
      <c r="M9710" s="142" t="str">
        <f>+VLOOKUP($E9710,ISP_2018!$B$8:$T$347,10,0)</f>
        <v>Bajo</v>
      </c>
    </row>
    <row r="9711" spans="1:13" x14ac:dyDescent="0.3">
      <c r="A9711" s="139">
        <f t="shared" si="9967"/>
        <v>256</v>
      </c>
      <c r="B9711" s="148">
        <f t="shared" si="9969"/>
        <v>15</v>
      </c>
      <c r="D9711" s="149" t="str">
        <f>+VLOOKUP($A9711,mUNICIPIOS!$B$4:$F$343,2,0)</f>
        <v>Baja Verapaz</v>
      </c>
      <c r="E9711" s="149">
        <f>+VLOOKUP($A9711,mUNICIPIOS!$B$4:$F$343,3,0)</f>
        <v>1506</v>
      </c>
      <c r="F9711" s="149" t="str">
        <f>+VLOOKUP($A9711,mUNICIPIOS!$B$4:$F$343,4,0)</f>
        <v>Santa Cruz El Chol</v>
      </c>
      <c r="G9711" s="139" t="str">
        <f t="shared" ref="G9711:K9711" si="9971">+G9673</f>
        <v>03</v>
      </c>
      <c r="H9711" t="str">
        <f t="shared" si="9971"/>
        <v>ISP</v>
      </c>
      <c r="I9711" t="str">
        <f t="shared" si="9971"/>
        <v>Índice de Servicios Públicos</v>
      </c>
      <c r="J9711" t="str">
        <f t="shared" si="9971"/>
        <v>03-04</v>
      </c>
      <c r="K9711" t="str">
        <f t="shared" si="9971"/>
        <v>Gestión y manejo de los residuos y desechos sólidos</v>
      </c>
      <c r="L9711" s="150">
        <f>+VLOOKUP($E9711,ISP_2018!$B$8:$T$347,12,0)</f>
        <v>0.10822021188330344</v>
      </c>
      <c r="M9711" s="142" t="str">
        <f>+VLOOKUP($E9711,ISP_2018!$B$8:$T$347,13,0)</f>
        <v>Bajo</v>
      </c>
    </row>
    <row r="9712" spans="1:13" x14ac:dyDescent="0.3">
      <c r="A9712" s="139">
        <f t="shared" si="9967"/>
        <v>256</v>
      </c>
      <c r="B9712" s="148">
        <f t="shared" si="9969"/>
        <v>16</v>
      </c>
      <c r="D9712" s="149" t="str">
        <f>+VLOOKUP($A9712,mUNICIPIOS!$B$4:$F$343,2,0)</f>
        <v>Baja Verapaz</v>
      </c>
      <c r="E9712" s="149">
        <f>+VLOOKUP($A9712,mUNICIPIOS!$B$4:$F$343,3,0)</f>
        <v>1506</v>
      </c>
      <c r="F9712" s="149" t="str">
        <f>+VLOOKUP($A9712,mUNICIPIOS!$B$4:$F$343,4,0)</f>
        <v>Santa Cruz El Chol</v>
      </c>
      <c r="G9712" s="139" t="str">
        <f t="shared" ref="G9712:K9712" si="9972">+G9674</f>
        <v>03</v>
      </c>
      <c r="H9712" t="str">
        <f t="shared" si="9972"/>
        <v>ISP</v>
      </c>
      <c r="I9712" t="str">
        <f t="shared" si="9972"/>
        <v>Índice de Servicios Públicos</v>
      </c>
      <c r="J9712" t="str">
        <f t="shared" si="9972"/>
        <v>03-05</v>
      </c>
      <c r="K9712" t="str">
        <f t="shared" si="9972"/>
        <v>Gestión de servicios públicos municipales</v>
      </c>
      <c r="L9712" s="150">
        <f>+VLOOKUP($E9712,ISP_2018!$B$8:$T$347,15,0)</f>
        <v>0.43548387096774194</v>
      </c>
      <c r="M9712" s="142" t="str">
        <f>+VLOOKUP($E9712,ISP_2018!$B$8:$T$347,16,0)</f>
        <v>Medio</v>
      </c>
    </row>
    <row r="9713" spans="1:13" x14ac:dyDescent="0.3">
      <c r="A9713" s="139">
        <f t="shared" si="9967"/>
        <v>256</v>
      </c>
      <c r="B9713" s="148">
        <f t="shared" si="9969"/>
        <v>17</v>
      </c>
      <c r="D9713" s="149" t="str">
        <f>+VLOOKUP($A9713,mUNICIPIOS!$B$4:$F$343,2,0)</f>
        <v>Baja Verapaz</v>
      </c>
      <c r="E9713" s="149">
        <f>+VLOOKUP($A9713,mUNICIPIOS!$B$4:$F$343,3,0)</f>
        <v>1506</v>
      </c>
      <c r="F9713" s="149" t="str">
        <f>+VLOOKUP($A9713,mUNICIPIOS!$B$4:$F$343,4,0)</f>
        <v>Santa Cruz El Chol</v>
      </c>
      <c r="G9713" s="139" t="str">
        <f t="shared" ref="G9713:K9713" si="9973">+G9675</f>
        <v>03</v>
      </c>
      <c r="H9713" t="str">
        <f t="shared" si="9973"/>
        <v>ISP</v>
      </c>
      <c r="I9713" t="str">
        <f t="shared" si="9973"/>
        <v>Índice de Servicios Públicos</v>
      </c>
      <c r="J9713" t="str">
        <f t="shared" si="9973"/>
        <v>INDICE</v>
      </c>
      <c r="K9713">
        <f t="shared" si="9973"/>
        <v>0</v>
      </c>
      <c r="L9713" s="150">
        <f>+VLOOKUP($E9713,ISP_2018!$B$8:$T$347,18,0)</f>
        <v>0.19716633158017016</v>
      </c>
      <c r="M9713" s="142" t="str">
        <f>+VLOOKUP($E9713,ISP_2018!$B$8:$T$347,19,0)</f>
        <v>Bajo</v>
      </c>
    </row>
    <row r="9714" spans="1:13" x14ac:dyDescent="0.3">
      <c r="A9714" s="139">
        <f t="shared" si="9967"/>
        <v>256</v>
      </c>
      <c r="B9714" s="148">
        <f t="shared" si="9969"/>
        <v>18</v>
      </c>
      <c r="D9714" s="149" t="str">
        <f>+VLOOKUP($A9714,mUNICIPIOS!$B$4:$F$343,2,0)</f>
        <v>Baja Verapaz</v>
      </c>
      <c r="E9714" s="149">
        <f>+VLOOKUP($A9714,mUNICIPIOS!$B$4:$F$343,3,0)</f>
        <v>1506</v>
      </c>
      <c r="F9714" s="149" t="str">
        <f>+VLOOKUP($A9714,mUNICIPIOS!$B$4:$F$343,4,0)</f>
        <v>Santa Cruz El Chol</v>
      </c>
      <c r="G9714" s="139" t="str">
        <f t="shared" ref="G9714:K9714" si="9974">+G9676</f>
        <v>04</v>
      </c>
      <c r="H9714" t="str">
        <f t="shared" si="9974"/>
        <v>IGA</v>
      </c>
      <c r="I9714" t="str">
        <f t="shared" si="9974"/>
        <v>Índice de Gestión Administrativa</v>
      </c>
      <c r="J9714" t="str">
        <f t="shared" si="9974"/>
        <v>04-01</v>
      </c>
      <c r="K9714" t="str">
        <f t="shared" si="9974"/>
        <v>Existencia de elementos de atención municipal orientada al vecino</v>
      </c>
      <c r="L9714" s="150">
        <f>+VLOOKUP($E9714,IGA_2018!$B$8:$N$347,3,0)</f>
        <v>0.75</v>
      </c>
      <c r="M9714" s="142" t="str">
        <f>+VLOOKUP($E9714,IGA_2018!$B$8:$N$347,4,0)</f>
        <v>Medio alto</v>
      </c>
    </row>
    <row r="9715" spans="1:13" x14ac:dyDescent="0.3">
      <c r="A9715" s="139">
        <f t="shared" si="9967"/>
        <v>256</v>
      </c>
      <c r="B9715" s="148">
        <f t="shared" si="9969"/>
        <v>19</v>
      </c>
      <c r="D9715" s="149" t="str">
        <f>+VLOOKUP($A9715,mUNICIPIOS!$B$4:$F$343,2,0)</f>
        <v>Baja Verapaz</v>
      </c>
      <c r="E9715" s="149">
        <f>+VLOOKUP($A9715,mUNICIPIOS!$B$4:$F$343,3,0)</f>
        <v>1506</v>
      </c>
      <c r="F9715" s="149" t="str">
        <f>+VLOOKUP($A9715,mUNICIPIOS!$B$4:$F$343,4,0)</f>
        <v>Santa Cruz El Chol</v>
      </c>
      <c r="G9715" s="139" t="str">
        <f t="shared" ref="G9715:K9715" si="9975">+G9677</f>
        <v>04</v>
      </c>
      <c r="H9715" t="str">
        <f t="shared" si="9975"/>
        <v>IGA</v>
      </c>
      <c r="I9715" t="str">
        <f t="shared" si="9975"/>
        <v>Índice de Gestión Administrativa</v>
      </c>
      <c r="J9715" t="str">
        <f t="shared" si="9975"/>
        <v>04-02</v>
      </c>
      <c r="K9715" t="str">
        <f t="shared" si="9975"/>
        <v>Gestión del recurso humano.</v>
      </c>
      <c r="L9715" s="150">
        <f>+VLOOKUP($E9715,IGA_2018!$B$8:$N$347,6,0)</f>
        <v>0.74323976306979156</v>
      </c>
      <c r="M9715" s="142" t="str">
        <f>+VLOOKUP($E9715,IGA_2018!$B$8:$N$347,7,0)</f>
        <v>Medio alto</v>
      </c>
    </row>
    <row r="9716" spans="1:13" x14ac:dyDescent="0.3">
      <c r="A9716" s="139">
        <f t="shared" si="9967"/>
        <v>256</v>
      </c>
      <c r="B9716" s="148">
        <f t="shared" si="9969"/>
        <v>20</v>
      </c>
      <c r="D9716" s="149" t="str">
        <f>+VLOOKUP($A9716,mUNICIPIOS!$B$4:$F$343,2,0)</f>
        <v>Baja Verapaz</v>
      </c>
      <c r="E9716" s="149">
        <f>+VLOOKUP($A9716,mUNICIPIOS!$B$4:$F$343,3,0)</f>
        <v>1506</v>
      </c>
      <c r="F9716" s="149" t="str">
        <f>+VLOOKUP($A9716,mUNICIPIOS!$B$4:$F$343,4,0)</f>
        <v>Santa Cruz El Chol</v>
      </c>
      <c r="G9716" s="139" t="str">
        <f t="shared" ref="G9716:K9716" si="9976">+G9678</f>
        <v>04</v>
      </c>
      <c r="H9716" t="str">
        <f t="shared" si="9976"/>
        <v>IGA</v>
      </c>
      <c r="I9716" t="str">
        <f t="shared" si="9976"/>
        <v>Índice de Gestión Administrativa</v>
      </c>
      <c r="J9716" t="str">
        <f t="shared" si="9976"/>
        <v>04-03</v>
      </c>
      <c r="K9716" t="str">
        <f t="shared" si="9976"/>
        <v>Existencia de oficinas municipales con instrumentos de gestión.</v>
      </c>
      <c r="L9716" s="150">
        <f>+VLOOKUP($E9716,IGA_2018!$B$8:$N$347,9,0)</f>
        <v>0.4509920634920635</v>
      </c>
      <c r="M9716" s="142" t="str">
        <f>+VLOOKUP($E9716,IGA_2018!$B$8:$N$347,10,0)</f>
        <v>Medio</v>
      </c>
    </row>
    <row r="9717" spans="1:13" x14ac:dyDescent="0.3">
      <c r="A9717" s="139">
        <f t="shared" si="9967"/>
        <v>256</v>
      </c>
      <c r="B9717" s="148">
        <f t="shared" si="9969"/>
        <v>21</v>
      </c>
      <c r="D9717" s="149" t="str">
        <f>+VLOOKUP($A9717,mUNICIPIOS!$B$4:$F$343,2,0)</f>
        <v>Baja Verapaz</v>
      </c>
      <c r="E9717" s="149">
        <f>+VLOOKUP($A9717,mUNICIPIOS!$B$4:$F$343,3,0)</f>
        <v>1506</v>
      </c>
      <c r="F9717" s="149" t="str">
        <f>+VLOOKUP($A9717,mUNICIPIOS!$B$4:$F$343,4,0)</f>
        <v>Santa Cruz El Chol</v>
      </c>
      <c r="G9717" s="139" t="str">
        <f t="shared" ref="G9717:K9717" si="9977">+G9679</f>
        <v>04</v>
      </c>
      <c r="H9717" t="str">
        <f t="shared" si="9977"/>
        <v>IGA</v>
      </c>
      <c r="I9717" t="str">
        <f t="shared" si="9977"/>
        <v>Índice de Gestión Administrativa</v>
      </c>
      <c r="J9717" t="str">
        <f t="shared" si="9977"/>
        <v>INDICE</v>
      </c>
      <c r="K9717">
        <f t="shared" si="9977"/>
        <v>0</v>
      </c>
      <c r="L9717" s="150">
        <f>+VLOOKUP($E9717,IGA_2018!$B$8:$N$347,12,0)</f>
        <v>0.64298113929664924</v>
      </c>
      <c r="M9717" s="142" t="str">
        <f>+VLOOKUP($E9717,IGA_2018!$B$8:$N$347,13,0)</f>
        <v>Medio alto</v>
      </c>
    </row>
    <row r="9718" spans="1:13" x14ac:dyDescent="0.3">
      <c r="A9718" s="139">
        <f t="shared" si="9967"/>
        <v>256</v>
      </c>
      <c r="B9718" s="148">
        <f t="shared" si="9969"/>
        <v>22</v>
      </c>
      <c r="D9718" s="149" t="str">
        <f>+VLOOKUP($A9718,mUNICIPIOS!$B$4:$F$343,2,0)</f>
        <v>Baja Verapaz</v>
      </c>
      <c r="E9718" s="149">
        <f>+VLOOKUP($A9718,mUNICIPIOS!$B$4:$F$343,3,0)</f>
        <v>1506</v>
      </c>
      <c r="F9718" s="149" t="str">
        <f>+VLOOKUP($A9718,mUNICIPIOS!$B$4:$F$343,4,0)</f>
        <v>Santa Cruz El Chol</v>
      </c>
      <c r="G9718" s="139" t="str">
        <f t="shared" ref="G9718:K9718" si="9978">+G9680</f>
        <v>05</v>
      </c>
      <c r="H9718" t="str">
        <f t="shared" si="9978"/>
        <v>IGF</v>
      </c>
      <c r="I9718" t="str">
        <f t="shared" si="9978"/>
        <v>Índice de Gestión Financiera</v>
      </c>
      <c r="J9718" t="str">
        <f t="shared" si="9978"/>
        <v>05-01</v>
      </c>
      <c r="K9718" t="str">
        <f t="shared" si="9978"/>
        <v>Autonomía financiera municipal</v>
      </c>
      <c r="L9718" s="150">
        <f>+VLOOKUP($E9718,IGF_2018!$B$8:$Z$347,3,0)</f>
        <v>8.8535832031982523E-2</v>
      </c>
      <c r="M9718" s="142" t="str">
        <f>+VLOOKUP($E9718,IGF_2018!$B$8:$Z$347,4,0)</f>
        <v>Bajo</v>
      </c>
    </row>
    <row r="9719" spans="1:13" x14ac:dyDescent="0.3">
      <c r="A9719" s="139">
        <f t="shared" si="9967"/>
        <v>256</v>
      </c>
      <c r="B9719" s="148">
        <f t="shared" si="9969"/>
        <v>23</v>
      </c>
      <c r="D9719" s="149" t="str">
        <f>+VLOOKUP($A9719,mUNICIPIOS!$B$4:$F$343,2,0)</f>
        <v>Baja Verapaz</v>
      </c>
      <c r="E9719" s="149">
        <f>+VLOOKUP($A9719,mUNICIPIOS!$B$4:$F$343,3,0)</f>
        <v>1506</v>
      </c>
      <c r="F9719" s="149" t="str">
        <f>+VLOOKUP($A9719,mUNICIPIOS!$B$4:$F$343,4,0)</f>
        <v>Santa Cruz El Chol</v>
      </c>
      <c r="G9719" s="139" t="str">
        <f t="shared" ref="G9719:K9719" si="9979">+G9681</f>
        <v>05</v>
      </c>
      <c r="H9719" t="str">
        <f t="shared" si="9979"/>
        <v>IGF</v>
      </c>
      <c r="I9719" t="str">
        <f t="shared" si="9979"/>
        <v>Índice de Gestión Financiera</v>
      </c>
      <c r="J9719" t="str">
        <f t="shared" si="9979"/>
        <v>05-02</v>
      </c>
      <c r="K9719" t="str">
        <f t="shared" si="9979"/>
        <v xml:space="preserve">Ingresos propios por habitante -sin regalías- </v>
      </c>
      <c r="L9719" s="150">
        <f>+VLOOKUP($E9719,IGF_2018!$B$8:$Z$347,6,0)</f>
        <v>0.14185891153911367</v>
      </c>
      <c r="M9719" s="142" t="str">
        <f>+VLOOKUP($E9719,IGF_2018!$B$8:$Z$347,7,0)</f>
        <v>Bajo</v>
      </c>
    </row>
    <row r="9720" spans="1:13" x14ac:dyDescent="0.3">
      <c r="A9720" s="139">
        <f t="shared" si="9967"/>
        <v>256</v>
      </c>
      <c r="B9720" s="148">
        <f t="shared" si="9969"/>
        <v>24</v>
      </c>
      <c r="D9720" s="149" t="str">
        <f>+VLOOKUP($A9720,mUNICIPIOS!$B$4:$F$343,2,0)</f>
        <v>Baja Verapaz</v>
      </c>
      <c r="E9720" s="149">
        <f>+VLOOKUP($A9720,mUNICIPIOS!$B$4:$F$343,3,0)</f>
        <v>1506</v>
      </c>
      <c r="F9720" s="149" t="str">
        <f>+VLOOKUP($A9720,mUNICIPIOS!$B$4:$F$343,4,0)</f>
        <v>Santa Cruz El Chol</v>
      </c>
      <c r="G9720" s="139" t="str">
        <f t="shared" ref="G9720:K9720" si="9980">+G9682</f>
        <v>05</v>
      </c>
      <c r="H9720" t="str">
        <f t="shared" si="9980"/>
        <v>IGF</v>
      </c>
      <c r="I9720" t="str">
        <f t="shared" si="9980"/>
        <v>Índice de Gestión Financiera</v>
      </c>
      <c r="J9720" t="str">
        <f t="shared" si="9980"/>
        <v>05-03</v>
      </c>
      <c r="K9720" t="str">
        <f t="shared" si="9980"/>
        <v>Ingresos del IUSI en relación a los ingresos propios -sin regalías-</v>
      </c>
      <c r="L9720" s="150">
        <f>+VLOOKUP($E9720,IGF_2018!$B$8:$Z$347,9,0)</f>
        <v>2.0967838513416649E-2</v>
      </c>
      <c r="M9720" s="142" t="str">
        <f>+VLOOKUP($E9720,IGF_2018!$B$8:$Z$347,10,0)</f>
        <v>Bajo</v>
      </c>
    </row>
    <row r="9721" spans="1:13" x14ac:dyDescent="0.3">
      <c r="A9721" s="139">
        <f t="shared" si="9967"/>
        <v>256</v>
      </c>
      <c r="B9721" s="148">
        <f t="shared" si="9969"/>
        <v>25</v>
      </c>
      <c r="D9721" s="149" t="str">
        <f>+VLOOKUP($A9721,mUNICIPIOS!$B$4:$F$343,2,0)</f>
        <v>Baja Verapaz</v>
      </c>
      <c r="E9721" s="149">
        <f>+VLOOKUP($A9721,mUNICIPIOS!$B$4:$F$343,3,0)</f>
        <v>1506</v>
      </c>
      <c r="F9721" s="149" t="str">
        <f>+VLOOKUP($A9721,mUNICIPIOS!$B$4:$F$343,4,0)</f>
        <v>Santa Cruz El Chol</v>
      </c>
      <c r="G9721" s="139" t="str">
        <f t="shared" ref="G9721:K9721" si="9981">+G9683</f>
        <v>05</v>
      </c>
      <c r="H9721" t="str">
        <f t="shared" si="9981"/>
        <v>IGF</v>
      </c>
      <c r="I9721" t="str">
        <f t="shared" si="9981"/>
        <v>Índice de Gestión Financiera</v>
      </c>
      <c r="J9721" t="str">
        <f t="shared" si="9981"/>
        <v>05-04</v>
      </c>
      <c r="K9721" t="str">
        <f t="shared" si="9981"/>
        <v>Inversión anual en capital fijo por habitante</v>
      </c>
      <c r="L9721" s="150">
        <f>+VLOOKUP($E9721,IGF_2018!$B$8:$Z$347,12,0)</f>
        <v>0.25107624507778775</v>
      </c>
      <c r="M9721" s="142" t="str">
        <f>+VLOOKUP($E9721,IGF_2018!$B$8:$Z$347,13,0)</f>
        <v>Medio bajo</v>
      </c>
    </row>
    <row r="9722" spans="1:13" x14ac:dyDescent="0.3">
      <c r="A9722" s="139">
        <f t="shared" si="9967"/>
        <v>256</v>
      </c>
      <c r="B9722" s="148">
        <f t="shared" si="9969"/>
        <v>26</v>
      </c>
      <c r="D9722" s="149" t="str">
        <f>+VLOOKUP($A9722,mUNICIPIOS!$B$4:$F$343,2,0)</f>
        <v>Baja Verapaz</v>
      </c>
      <c r="E9722" s="149">
        <f>+VLOOKUP($A9722,mUNICIPIOS!$B$4:$F$343,3,0)</f>
        <v>1506</v>
      </c>
      <c r="F9722" s="149" t="str">
        <f>+VLOOKUP($A9722,mUNICIPIOS!$B$4:$F$343,4,0)</f>
        <v>Santa Cruz El Chol</v>
      </c>
      <c r="G9722" s="139" t="str">
        <f t="shared" ref="G9722:K9722" si="9982">+G9684</f>
        <v>05</v>
      </c>
      <c r="H9722" t="str">
        <f t="shared" si="9982"/>
        <v>IGF</v>
      </c>
      <c r="I9722" t="str">
        <f t="shared" si="9982"/>
        <v>Índice de Gestión Financiera</v>
      </c>
      <c r="J9722" t="str">
        <f t="shared" si="9982"/>
        <v>05-05</v>
      </c>
      <c r="K9722" t="str">
        <f t="shared" si="9982"/>
        <v>Inversión anual en capital fijo con recursos percibidos por ingresos propios</v>
      </c>
      <c r="L9722" s="150">
        <f>+VLOOKUP($E9722,IGF_2018!$B$8:$Z$347,15,0)</f>
        <v>0</v>
      </c>
      <c r="M9722" s="142" t="str">
        <f>+VLOOKUP($E9722,IGF_2018!$B$8:$Z$347,16,0)</f>
        <v>Bajo</v>
      </c>
    </row>
    <row r="9723" spans="1:13" x14ac:dyDescent="0.3">
      <c r="A9723" s="139">
        <f t="shared" si="9967"/>
        <v>256</v>
      </c>
      <c r="B9723" s="148">
        <f t="shared" si="9969"/>
        <v>27</v>
      </c>
      <c r="D9723" s="149" t="str">
        <f>+VLOOKUP($A9723,mUNICIPIOS!$B$4:$F$343,2,0)</f>
        <v>Baja Verapaz</v>
      </c>
      <c r="E9723" s="149">
        <f>+VLOOKUP($A9723,mUNICIPIOS!$B$4:$F$343,3,0)</f>
        <v>1506</v>
      </c>
      <c r="F9723" s="149" t="str">
        <f>+VLOOKUP($A9723,mUNICIPIOS!$B$4:$F$343,4,0)</f>
        <v>Santa Cruz El Chol</v>
      </c>
      <c r="G9723" s="139" t="str">
        <f t="shared" ref="G9723:K9723" si="9983">+G9685</f>
        <v>05</v>
      </c>
      <c r="H9723" t="str">
        <f t="shared" si="9983"/>
        <v>IGF</v>
      </c>
      <c r="I9723" t="str">
        <f t="shared" si="9983"/>
        <v>Índice de Gestión Financiera</v>
      </c>
      <c r="J9723" t="str">
        <f t="shared" si="9983"/>
        <v>05-06</v>
      </c>
      <c r="K9723" t="str">
        <f t="shared" si="9983"/>
        <v xml:space="preserve">Inversión anual en capital fijo con recursos percibidos por transferencias del Gobierno Central </v>
      </c>
      <c r="L9723" s="150">
        <f>+VLOOKUP($E9723,IGF_2018!$B$8:$Z$347,18,0)</f>
        <v>0.45018785941754552</v>
      </c>
      <c r="M9723" s="142" t="str">
        <f>+VLOOKUP($E9723,IGF_2018!$B$8:$Z$347,19,0)</f>
        <v>Medio</v>
      </c>
    </row>
    <row r="9724" spans="1:13" x14ac:dyDescent="0.3">
      <c r="A9724" s="139">
        <f t="shared" si="9967"/>
        <v>256</v>
      </c>
      <c r="B9724" s="148">
        <f t="shared" si="9969"/>
        <v>28</v>
      </c>
      <c r="D9724" s="149" t="str">
        <f>+VLOOKUP($A9724,mUNICIPIOS!$B$4:$F$343,2,0)</f>
        <v>Baja Verapaz</v>
      </c>
      <c r="E9724" s="149">
        <f>+VLOOKUP($A9724,mUNICIPIOS!$B$4:$F$343,3,0)</f>
        <v>1506</v>
      </c>
      <c r="F9724" s="149" t="str">
        <f>+VLOOKUP($A9724,mUNICIPIOS!$B$4:$F$343,4,0)</f>
        <v>Santa Cruz El Chol</v>
      </c>
      <c r="G9724" s="139" t="str">
        <f t="shared" ref="G9724:K9724" si="9984">+G9686</f>
        <v>05</v>
      </c>
      <c r="H9724" t="str">
        <f t="shared" si="9984"/>
        <v>IGF</v>
      </c>
      <c r="I9724" t="str">
        <f t="shared" si="9984"/>
        <v>Índice de Gestión Financiera</v>
      </c>
      <c r="J9724" t="str">
        <f t="shared" si="9984"/>
        <v>05-07</v>
      </c>
      <c r="K9724" t="str">
        <f t="shared" si="9984"/>
        <v>Financiamiento por endeudamiento municipal</v>
      </c>
      <c r="L9724" s="150">
        <f>+VLOOKUP($E9724,IGF_2018!$B$8:$Z$347,21,0)</f>
        <v>1</v>
      </c>
      <c r="M9724" s="142" t="str">
        <f>+VLOOKUP($E9724,IGF_2018!$B$8:$Z$347,22,0)</f>
        <v>Alto</v>
      </c>
    </row>
    <row r="9725" spans="1:13" x14ac:dyDescent="0.3">
      <c r="A9725" s="139">
        <f t="shared" si="9967"/>
        <v>256</v>
      </c>
      <c r="B9725" s="148">
        <f t="shared" si="9969"/>
        <v>29</v>
      </c>
      <c r="D9725" s="149" t="str">
        <f>+VLOOKUP($A9725,mUNICIPIOS!$B$4:$F$343,2,0)</f>
        <v>Baja Verapaz</v>
      </c>
      <c r="E9725" s="149">
        <f>+VLOOKUP($A9725,mUNICIPIOS!$B$4:$F$343,3,0)</f>
        <v>1506</v>
      </c>
      <c r="F9725" s="149" t="str">
        <f>+VLOOKUP($A9725,mUNICIPIOS!$B$4:$F$343,4,0)</f>
        <v>Santa Cruz El Chol</v>
      </c>
      <c r="G9725" s="139" t="str">
        <f t="shared" ref="G9725:K9725" si="9985">+G9687</f>
        <v>05</v>
      </c>
      <c r="H9725" t="str">
        <f t="shared" si="9985"/>
        <v>IGF</v>
      </c>
      <c r="I9725" t="str">
        <f t="shared" si="9985"/>
        <v>Índice de Gestión Financiera</v>
      </c>
      <c r="J9725" t="str">
        <f t="shared" si="9985"/>
        <v>INDICE</v>
      </c>
      <c r="K9725">
        <f t="shared" si="9985"/>
        <v>0</v>
      </c>
      <c r="L9725" s="150">
        <f>+VLOOKUP($E9725,IGF_2018!$B$8:$Z$347,24,0)</f>
        <v>0.31830214301509424</v>
      </c>
      <c r="M9725" s="142" t="str">
        <f>+VLOOKUP($E9725,IGF_2018!$B$8:$Z$347,25,0)</f>
        <v>Medio bajo</v>
      </c>
    </row>
    <row r="9726" spans="1:13" x14ac:dyDescent="0.3">
      <c r="A9726" s="139">
        <f t="shared" si="9967"/>
        <v>256</v>
      </c>
      <c r="B9726" s="148">
        <f t="shared" si="9969"/>
        <v>30</v>
      </c>
      <c r="D9726" s="149" t="str">
        <f>+VLOOKUP($A9726,mUNICIPIOS!$B$4:$F$343,2,0)</f>
        <v>Baja Verapaz</v>
      </c>
      <c r="E9726" s="149">
        <f>+VLOOKUP($A9726,mUNICIPIOS!$B$4:$F$343,3,0)</f>
        <v>1506</v>
      </c>
      <c r="F9726" s="149" t="str">
        <f>+VLOOKUP($A9726,mUNICIPIOS!$B$4:$F$343,4,0)</f>
        <v>Santa Cruz El Chol</v>
      </c>
      <c r="G9726" s="139" t="str">
        <f t="shared" ref="G9726:K9726" si="9986">+G9688</f>
        <v>06</v>
      </c>
      <c r="H9726" t="str">
        <f t="shared" si="9986"/>
        <v>IGE</v>
      </c>
      <c r="I9726" t="str">
        <f t="shared" si="9986"/>
        <v>Índice de Gestión Estratégica</v>
      </c>
      <c r="J9726" t="str">
        <f t="shared" si="9986"/>
        <v>06-01</v>
      </c>
      <c r="K9726" t="str">
        <f t="shared" si="9986"/>
        <v>Ejecución del Plan Operativo Anual  (POA)</v>
      </c>
      <c r="L9726" s="150">
        <f>+VLOOKUP($E9726,IGE_2018!$B$8:$Z$347,3,0)</f>
        <v>0.60945945945945945</v>
      </c>
      <c r="M9726" s="142" t="str">
        <f>+VLOOKUP($E9726,IGE_2018!$B$8:$Z$347,4,0)</f>
        <v>Medio alto</v>
      </c>
    </row>
    <row r="9727" spans="1:13" x14ac:dyDescent="0.3">
      <c r="A9727" s="139">
        <f t="shared" si="9967"/>
        <v>256</v>
      </c>
      <c r="B9727" s="148">
        <f t="shared" si="9969"/>
        <v>31</v>
      </c>
      <c r="D9727" s="149" t="str">
        <f>+VLOOKUP($A9727,mUNICIPIOS!$B$4:$F$343,2,0)</f>
        <v>Baja Verapaz</v>
      </c>
      <c r="E9727" s="149">
        <f>+VLOOKUP($A9727,mUNICIPIOS!$B$4:$F$343,3,0)</f>
        <v>1506</v>
      </c>
      <c r="F9727" s="149" t="str">
        <f>+VLOOKUP($A9727,mUNICIPIOS!$B$4:$F$343,4,0)</f>
        <v>Santa Cruz El Chol</v>
      </c>
      <c r="G9727" s="139" t="str">
        <f t="shared" ref="G9727:K9727" si="9987">+G9689</f>
        <v>06</v>
      </c>
      <c r="H9727" t="str">
        <f t="shared" si="9987"/>
        <v>IGE</v>
      </c>
      <c r="I9727" t="str">
        <f t="shared" si="9987"/>
        <v>Índice de Gestión Estratégica</v>
      </c>
      <c r="J9727" t="str">
        <f t="shared" si="9987"/>
        <v>06-02</v>
      </c>
      <c r="K9727" t="str">
        <f t="shared" si="9987"/>
        <v>Relación Plan de Desarrollo Municipal y Ordenamiento Territorial (PDM-OT) - Plan Estratégico Institucional (PEI) - Plan Operativo Multianual (POM) - Plan Operativo Anual (POA)</v>
      </c>
      <c r="L9727" s="150">
        <f>+VLOOKUP($E9727,IGE_2018!$B$8:$Z$347,6,0)</f>
        <v>0.39189189189189189</v>
      </c>
      <c r="M9727" s="142" t="str">
        <f>+VLOOKUP($E9727,IGE_2018!$B$8:$Z$347,7,0)</f>
        <v>Medio bajo</v>
      </c>
    </row>
    <row r="9728" spans="1:13" x14ac:dyDescent="0.3">
      <c r="A9728" s="139">
        <f t="shared" si="9967"/>
        <v>256</v>
      </c>
      <c r="B9728" s="148">
        <f t="shared" si="9969"/>
        <v>32</v>
      </c>
      <c r="D9728" s="149" t="str">
        <f>+VLOOKUP($A9728,mUNICIPIOS!$B$4:$F$343,2,0)</f>
        <v>Baja Verapaz</v>
      </c>
      <c r="E9728" s="149">
        <f>+VLOOKUP($A9728,mUNICIPIOS!$B$4:$F$343,3,0)</f>
        <v>1506</v>
      </c>
      <c r="F9728" s="149" t="str">
        <f>+VLOOKUP($A9728,mUNICIPIOS!$B$4:$F$343,4,0)</f>
        <v>Santa Cruz El Chol</v>
      </c>
      <c r="G9728" s="139" t="str">
        <f t="shared" ref="G9728:K9728" si="9988">+G9690</f>
        <v>06</v>
      </c>
      <c r="H9728" t="str">
        <f t="shared" si="9988"/>
        <v>IGE</v>
      </c>
      <c r="I9728" t="str">
        <f t="shared" si="9988"/>
        <v>Índice de Gestión Estratégica</v>
      </c>
      <c r="J9728" t="str">
        <f t="shared" si="9988"/>
        <v>06-03</v>
      </c>
      <c r="K9728" t="str">
        <f t="shared" si="9988"/>
        <v>Presupuesto de egresos relacionado a competencias municipales que responden a prioridades nacionales de desarrollo.</v>
      </c>
      <c r="L9728" s="150">
        <f>+VLOOKUP($E9728,IGE_2018!$B$8:$Z$347,9,0)</f>
        <v>0.30165254904588479</v>
      </c>
      <c r="M9728" s="142" t="str">
        <f>+VLOOKUP($E9728,IGE_2018!$B$8:$Z$347,10,0)</f>
        <v>Medio bajo</v>
      </c>
    </row>
    <row r="9729" spans="1:13" x14ac:dyDescent="0.3">
      <c r="A9729" s="139">
        <f t="shared" si="9967"/>
        <v>256</v>
      </c>
      <c r="B9729" s="148">
        <f t="shared" si="9969"/>
        <v>33</v>
      </c>
      <c r="D9729" s="149" t="str">
        <f>+VLOOKUP($A9729,mUNICIPIOS!$B$4:$F$343,2,0)</f>
        <v>Baja Verapaz</v>
      </c>
      <c r="E9729" s="149">
        <f>+VLOOKUP($A9729,mUNICIPIOS!$B$4:$F$343,3,0)</f>
        <v>1506</v>
      </c>
      <c r="F9729" s="149" t="str">
        <f>+VLOOKUP($A9729,mUNICIPIOS!$B$4:$F$343,4,0)</f>
        <v>Santa Cruz El Chol</v>
      </c>
      <c r="G9729" s="139" t="str">
        <f t="shared" ref="G9729:K9729" si="9989">+G9691</f>
        <v>06</v>
      </c>
      <c r="H9729" t="str">
        <f t="shared" si="9989"/>
        <v>IGE</v>
      </c>
      <c r="I9729" t="str">
        <f t="shared" si="9989"/>
        <v>Índice de Gestión Estratégica</v>
      </c>
      <c r="J9729" t="str">
        <f t="shared" si="9989"/>
        <v>06-04</v>
      </c>
      <c r="K9729" t="str">
        <f t="shared" si="9989"/>
        <v>Institucionalización de la gestión ordenada del territorio</v>
      </c>
      <c r="L9729" s="150">
        <f>+VLOOKUP($E9729,IGE_2018!$B$8:$Z$347,12,0)</f>
        <v>0.3</v>
      </c>
      <c r="M9729" s="142" t="str">
        <f>+VLOOKUP($E9729,IGE_2018!$B$8:$Z$347,13,0)</f>
        <v>Medio bajo</v>
      </c>
    </row>
    <row r="9730" spans="1:13" x14ac:dyDescent="0.3">
      <c r="A9730" s="139">
        <f t="shared" si="9967"/>
        <v>256</v>
      </c>
      <c r="B9730" s="148">
        <f t="shared" si="9969"/>
        <v>34</v>
      </c>
      <c r="D9730" s="149" t="str">
        <f>+VLOOKUP($A9730,mUNICIPIOS!$B$4:$F$343,2,0)</f>
        <v>Baja Verapaz</v>
      </c>
      <c r="E9730" s="149">
        <f>+VLOOKUP($A9730,mUNICIPIOS!$B$4:$F$343,3,0)</f>
        <v>1506</v>
      </c>
      <c r="F9730" s="149" t="str">
        <f>+VLOOKUP($A9730,mUNICIPIOS!$B$4:$F$343,4,0)</f>
        <v>Santa Cruz El Chol</v>
      </c>
      <c r="G9730" s="139" t="str">
        <f t="shared" ref="G9730:K9730" si="9990">+G9692</f>
        <v>06</v>
      </c>
      <c r="H9730" t="str">
        <f t="shared" si="9990"/>
        <v>IGE</v>
      </c>
      <c r="I9730" t="str">
        <f t="shared" si="9990"/>
        <v>Índice de Gestión Estratégica</v>
      </c>
      <c r="J9730" t="str">
        <f t="shared" si="9990"/>
        <v>06-05</v>
      </c>
      <c r="K9730" t="str">
        <f t="shared" si="9990"/>
        <v>Acciones para la gestión ordenada del territorio</v>
      </c>
      <c r="L9730" s="150">
        <f>+VLOOKUP($E9730,IGE_2018!$B$8:$Z$347,15,0)</f>
        <v>0.6000000000000002</v>
      </c>
      <c r="M9730" s="142" t="str">
        <f>+VLOOKUP($E9730,IGE_2018!$B$8:$Z$347,16,0)</f>
        <v>Medio</v>
      </c>
    </row>
    <row r="9731" spans="1:13" x14ac:dyDescent="0.3">
      <c r="A9731" s="139">
        <f t="shared" si="9967"/>
        <v>256</v>
      </c>
      <c r="B9731" s="148">
        <f t="shared" si="9969"/>
        <v>35</v>
      </c>
      <c r="D9731" s="149" t="str">
        <f>+VLOOKUP($A9731,mUNICIPIOS!$B$4:$F$343,2,0)</f>
        <v>Baja Verapaz</v>
      </c>
      <c r="E9731" s="149">
        <f>+VLOOKUP($A9731,mUNICIPIOS!$B$4:$F$343,3,0)</f>
        <v>1506</v>
      </c>
      <c r="F9731" s="149" t="str">
        <f>+VLOOKUP($A9731,mUNICIPIOS!$B$4:$F$343,4,0)</f>
        <v>Santa Cruz El Chol</v>
      </c>
      <c r="G9731" s="139" t="str">
        <f t="shared" ref="G9731:K9731" si="9991">+G9693</f>
        <v>06</v>
      </c>
      <c r="H9731" t="str">
        <f t="shared" si="9991"/>
        <v>IGE</v>
      </c>
      <c r="I9731" t="str">
        <f t="shared" si="9991"/>
        <v>Índice de Gestión Estratégica</v>
      </c>
      <c r="J9731" t="str">
        <f t="shared" si="9991"/>
        <v>06-06</v>
      </c>
      <c r="K9731" t="str">
        <f t="shared" si="9991"/>
        <v>Gestión de riesgo en la formulación de proyectos derivados de la planificación operativa anual</v>
      </c>
      <c r="L9731" s="150">
        <f>+VLOOKUP($E9731,IGE_2018!$B$8:$Z$347,18,0)</f>
        <v>0</v>
      </c>
      <c r="M9731" s="142" t="str">
        <f>+VLOOKUP($E9731,IGE_2018!$B$8:$Z$347,19,0)</f>
        <v>Bajo</v>
      </c>
    </row>
    <row r="9732" spans="1:13" x14ac:dyDescent="0.3">
      <c r="A9732" s="139">
        <f t="shared" si="9967"/>
        <v>256</v>
      </c>
      <c r="B9732" s="148">
        <f t="shared" si="9969"/>
        <v>36</v>
      </c>
      <c r="D9732" s="149" t="str">
        <f>+VLOOKUP($A9732,mUNICIPIOS!$B$4:$F$343,2,0)</f>
        <v>Baja Verapaz</v>
      </c>
      <c r="E9732" s="149">
        <f>+VLOOKUP($A9732,mUNICIPIOS!$B$4:$F$343,3,0)</f>
        <v>1506</v>
      </c>
      <c r="F9732" s="149" t="str">
        <f>+VLOOKUP($A9732,mUNICIPIOS!$B$4:$F$343,4,0)</f>
        <v>Santa Cruz El Chol</v>
      </c>
      <c r="G9732" s="139" t="str">
        <f t="shared" ref="G9732:K9732" si="9992">+G9694</f>
        <v>06</v>
      </c>
      <c r="H9732" t="str">
        <f t="shared" si="9992"/>
        <v>IGE</v>
      </c>
      <c r="I9732" t="str">
        <f t="shared" si="9992"/>
        <v>Índice de Gestión Estratégica</v>
      </c>
      <c r="J9732" t="str">
        <f t="shared" si="9992"/>
        <v>06-07</v>
      </c>
      <c r="K9732" t="str">
        <f t="shared" si="9992"/>
        <v>Ingresos por servicios ambientales en relación a los ingresos propios sin regalías</v>
      </c>
      <c r="L9732" s="150">
        <f>+VLOOKUP($E9732,IGE_2018!$B$8:$Z$347,21,0)</f>
        <v>9.0756210540367199E-2</v>
      </c>
      <c r="M9732" s="142" t="str">
        <f>+VLOOKUP($E9732,IGE_2018!$B$8:$Z$347,22,0)</f>
        <v>Bajo</v>
      </c>
    </row>
    <row r="9733" spans="1:13" x14ac:dyDescent="0.3">
      <c r="A9733" s="139">
        <f t="shared" si="9967"/>
        <v>256</v>
      </c>
      <c r="B9733" s="148">
        <f t="shared" si="9969"/>
        <v>37</v>
      </c>
      <c r="D9733" s="149" t="str">
        <f>+VLOOKUP($A9733,mUNICIPIOS!$B$4:$F$343,2,0)</f>
        <v>Baja Verapaz</v>
      </c>
      <c r="E9733" s="149">
        <f>+VLOOKUP($A9733,mUNICIPIOS!$B$4:$F$343,3,0)</f>
        <v>1506</v>
      </c>
      <c r="F9733" s="149" t="str">
        <f>+VLOOKUP($A9733,mUNICIPIOS!$B$4:$F$343,4,0)</f>
        <v>Santa Cruz El Chol</v>
      </c>
      <c r="G9733" s="139" t="str">
        <f t="shared" ref="G9733:K9733" si="9993">+G9695</f>
        <v>06</v>
      </c>
      <c r="H9733" t="str">
        <f t="shared" si="9993"/>
        <v>IGE</v>
      </c>
      <c r="I9733" t="str">
        <f t="shared" si="9993"/>
        <v>Índice de Gestión Estratégica</v>
      </c>
      <c r="J9733" t="str">
        <f t="shared" si="9993"/>
        <v>INDICE</v>
      </c>
      <c r="K9733">
        <f t="shared" si="9993"/>
        <v>0</v>
      </c>
      <c r="L9733" s="150">
        <f>+VLOOKUP($E9733,IGE_2018!$B$8:$Z$347,24,0)</f>
        <v>0.35469146101821064</v>
      </c>
      <c r="M9733" s="142" t="str">
        <f>+VLOOKUP($E9733,IGE_2018!$B$8:$Z$347,25,0)</f>
        <v>Medio bajo</v>
      </c>
    </row>
    <row r="9734" spans="1:13" x14ac:dyDescent="0.3">
      <c r="A9734" s="139">
        <f t="shared" si="9967"/>
        <v>256</v>
      </c>
      <c r="B9734" s="148">
        <f t="shared" si="9969"/>
        <v>38</v>
      </c>
      <c r="D9734" s="149" t="str">
        <f>+VLOOKUP($A9734,mUNICIPIOS!$B$4:$F$343,2,0)</f>
        <v>Baja Verapaz</v>
      </c>
      <c r="E9734" s="149">
        <f>+VLOOKUP($A9734,mUNICIPIOS!$B$4:$F$343,3,0)</f>
        <v>1506</v>
      </c>
      <c r="F9734" s="149" t="str">
        <f>+VLOOKUP($A9734,mUNICIPIOS!$B$4:$F$343,4,0)</f>
        <v>Santa Cruz El Chol</v>
      </c>
      <c r="G9734" s="139" t="str">
        <f t="shared" ref="G9734:K9734" si="9994">+G9696</f>
        <v>RANKING</v>
      </c>
      <c r="H9734" t="str">
        <f t="shared" si="9994"/>
        <v>RGM</v>
      </c>
      <c r="I9734" t="str">
        <f t="shared" si="9994"/>
        <v>Ranking de la Gestión Municipal 2018</v>
      </c>
      <c r="J9734" t="str">
        <f t="shared" si="9994"/>
        <v>RANKING</v>
      </c>
      <c r="K9734">
        <f t="shared" si="9994"/>
        <v>0</v>
      </c>
      <c r="L9734" s="151">
        <f>+VLOOKUP($E9734,Resultados_generales!$C$8:$AE$347,27,0)</f>
        <v>0.47515669503510938</v>
      </c>
      <c r="M9734" t="str">
        <f>+VLOOKUP($E9734,Resultados_generales!$C$8:$AE$347,28,0)</f>
        <v>Medio</v>
      </c>
    </row>
    <row r="9735" spans="1:13" x14ac:dyDescent="0.3">
      <c r="A9735" s="139">
        <f t="shared" si="9967"/>
        <v>257</v>
      </c>
      <c r="B9735" s="148">
        <f t="shared" si="9969"/>
        <v>1</v>
      </c>
      <c r="D9735" s="149" t="str">
        <f>+VLOOKUP($A9735,mUNICIPIOS!$B$4:$F$343,2,0)</f>
        <v>Baja Verapaz</v>
      </c>
      <c r="E9735" s="149">
        <f>+VLOOKUP($A9735,mUNICIPIOS!$B$4:$F$343,3,0)</f>
        <v>1507</v>
      </c>
      <c r="F9735" s="149" t="str">
        <f>+VLOOKUP($A9735,mUNICIPIOS!$B$4:$F$343,4,0)</f>
        <v>San Jerónimo</v>
      </c>
      <c r="G9735" s="139" t="str">
        <f t="shared" ref="G9735:K9735" si="9995">+G9697</f>
        <v>01</v>
      </c>
      <c r="H9735" t="str">
        <f t="shared" si="9995"/>
        <v>IPC</v>
      </c>
      <c r="I9735" t="str">
        <f t="shared" si="9995"/>
        <v>Índice de Participación Ciudadana</v>
      </c>
      <c r="J9735" t="str">
        <f t="shared" si="9995"/>
        <v>01-01</v>
      </c>
      <c r="K9735" t="str">
        <f t="shared" si="9995"/>
        <v>Número de reuniones del COMUDE en el año de la medición.</v>
      </c>
      <c r="L9735" s="150">
        <f>+VLOOKUP($E9735,IPC_2018!$B$8:$T$347,3,0)</f>
        <v>0.91666666666666663</v>
      </c>
      <c r="M9735" s="142" t="str">
        <f>+VLOOKUP($E9735,IPC_2018!$B$8:$T$347,4,0)</f>
        <v>Alto</v>
      </c>
    </row>
    <row r="9736" spans="1:13" x14ac:dyDescent="0.3">
      <c r="A9736" s="139">
        <f t="shared" si="9967"/>
        <v>257</v>
      </c>
      <c r="B9736" s="148">
        <f t="shared" si="9969"/>
        <v>2</v>
      </c>
      <c r="D9736" s="149" t="str">
        <f>+VLOOKUP($A9736,mUNICIPIOS!$B$4:$F$343,2,0)</f>
        <v>Baja Verapaz</v>
      </c>
      <c r="E9736" s="149">
        <f>+VLOOKUP($A9736,mUNICIPIOS!$B$4:$F$343,3,0)</f>
        <v>1507</v>
      </c>
      <c r="F9736" s="149" t="str">
        <f>+VLOOKUP($A9736,mUNICIPIOS!$B$4:$F$343,4,0)</f>
        <v>San Jerónimo</v>
      </c>
      <c r="G9736" s="139" t="str">
        <f t="shared" ref="G9736:K9736" si="9996">+G9698</f>
        <v>01</v>
      </c>
      <c r="H9736" t="str">
        <f t="shared" si="9996"/>
        <v>IPC</v>
      </c>
      <c r="I9736" t="str">
        <f t="shared" si="9996"/>
        <v>Índice de Participación Ciudadana</v>
      </c>
      <c r="J9736" t="str">
        <f t="shared" si="9996"/>
        <v>01-02</v>
      </c>
      <c r="K9736" t="str">
        <f t="shared" si="9996"/>
        <v>Participación de Alcaldes, Concejales y Síndicos determinados o designados en el COMUDE</v>
      </c>
      <c r="L9736" s="150">
        <f>+VLOOKUP($E9736,IPC_2018!$B$8:$T$347,6,0)</f>
        <v>0.94886363636363635</v>
      </c>
      <c r="M9736" s="142" t="str">
        <f>+VLOOKUP($E9736,IPC_2018!$B$8:$T$347,7,0)</f>
        <v>Alto</v>
      </c>
    </row>
    <row r="9737" spans="1:13" x14ac:dyDescent="0.3">
      <c r="A9737" s="139">
        <f t="shared" si="9967"/>
        <v>257</v>
      </c>
      <c r="B9737" s="148">
        <f t="shared" si="9969"/>
        <v>3</v>
      </c>
      <c r="D9737" s="149" t="str">
        <f>+VLOOKUP($A9737,mUNICIPIOS!$B$4:$F$343,2,0)</f>
        <v>Baja Verapaz</v>
      </c>
      <c r="E9737" s="149">
        <f>+VLOOKUP($A9737,mUNICIPIOS!$B$4:$F$343,3,0)</f>
        <v>1507</v>
      </c>
      <c r="F9737" s="149" t="str">
        <f>+VLOOKUP($A9737,mUNICIPIOS!$B$4:$F$343,4,0)</f>
        <v>San Jerónimo</v>
      </c>
      <c r="G9737" s="139" t="str">
        <f t="shared" ref="G9737:K9737" si="9997">+G9699</f>
        <v>01</v>
      </c>
      <c r="H9737" t="str">
        <f t="shared" si="9997"/>
        <v>IPC</v>
      </c>
      <c r="I9737" t="str">
        <f t="shared" si="9997"/>
        <v>Índice de Participación Ciudadana</v>
      </c>
      <c r="J9737" t="str">
        <f t="shared" si="9997"/>
        <v>01-03</v>
      </c>
      <c r="K9737" t="str">
        <f t="shared" si="9997"/>
        <v>Participación  de organizaciones de jóvenes, mujeres, pueblos mayas, xincas, garífunas, y otras organizaciones en el Comude</v>
      </c>
      <c r="L9737" s="150">
        <f>+VLOOKUP($E9737,IPC_2018!$B$8:$T$347,9,0)</f>
        <v>0.35865504358655043</v>
      </c>
      <c r="M9737" s="142" t="str">
        <f>+VLOOKUP($E9737,IPC_2018!$B$8:$T$347,10,0)</f>
        <v>Medio bajo</v>
      </c>
    </row>
    <row r="9738" spans="1:13" x14ac:dyDescent="0.3">
      <c r="A9738" s="139">
        <f t="shared" si="9967"/>
        <v>257</v>
      </c>
      <c r="B9738" s="148">
        <f t="shared" si="9969"/>
        <v>4</v>
      </c>
      <c r="D9738" s="149" t="str">
        <f>+VLOOKUP($A9738,mUNICIPIOS!$B$4:$F$343,2,0)</f>
        <v>Baja Verapaz</v>
      </c>
      <c r="E9738" s="149">
        <f>+VLOOKUP($A9738,mUNICIPIOS!$B$4:$F$343,3,0)</f>
        <v>1507</v>
      </c>
      <c r="F9738" s="149" t="str">
        <f>+VLOOKUP($A9738,mUNICIPIOS!$B$4:$F$343,4,0)</f>
        <v>San Jerónimo</v>
      </c>
      <c r="G9738" s="139" t="str">
        <f t="shared" ref="G9738:K9738" si="9998">+G9700</f>
        <v>01</v>
      </c>
      <c r="H9738" t="str">
        <f t="shared" si="9998"/>
        <v>IPC</v>
      </c>
      <c r="I9738" t="str">
        <f t="shared" si="9998"/>
        <v>Índice de Participación Ciudadana</v>
      </c>
      <c r="J9738" t="str">
        <f t="shared" si="9998"/>
        <v>01-04</v>
      </c>
      <c r="K9738" t="str">
        <f t="shared" si="9998"/>
        <v>Representatividad territorial del Comude.</v>
      </c>
      <c r="L9738" s="150">
        <f>+VLOOKUP($E9738,IPC_2018!$B$8:$T$347,12,0)</f>
        <v>0.89442815249266872</v>
      </c>
      <c r="M9738" s="142" t="str">
        <f>+VLOOKUP($E9738,IPC_2018!$B$8:$T$347,13,0)</f>
        <v>Alto</v>
      </c>
    </row>
    <row r="9739" spans="1:13" x14ac:dyDescent="0.3">
      <c r="A9739" s="139">
        <f t="shared" si="9967"/>
        <v>257</v>
      </c>
      <c r="B9739" s="148">
        <f t="shared" si="9969"/>
        <v>5</v>
      </c>
      <c r="D9739" s="149" t="str">
        <f>+VLOOKUP($A9739,mUNICIPIOS!$B$4:$F$343,2,0)</f>
        <v>Baja Verapaz</v>
      </c>
      <c r="E9739" s="149">
        <f>+VLOOKUP($A9739,mUNICIPIOS!$B$4:$F$343,3,0)</f>
        <v>1507</v>
      </c>
      <c r="F9739" s="149" t="str">
        <f>+VLOOKUP($A9739,mUNICIPIOS!$B$4:$F$343,4,0)</f>
        <v>San Jerónimo</v>
      </c>
      <c r="G9739" s="139" t="str">
        <f t="shared" ref="G9739:K9739" si="9999">+G9701</f>
        <v>01</v>
      </c>
      <c r="H9739" t="str">
        <f t="shared" si="9999"/>
        <v>IPC</v>
      </c>
      <c r="I9739" t="str">
        <f t="shared" si="9999"/>
        <v>Índice de Participación Ciudadana</v>
      </c>
      <c r="J9739" t="str">
        <f t="shared" si="9999"/>
        <v>01-05</v>
      </c>
      <c r="K9739" t="str">
        <f t="shared" si="9999"/>
        <v>Funcionamiento del Comude</v>
      </c>
      <c r="L9739" s="150">
        <f>+VLOOKUP($E9739,IPC_2018!$B$8:$T$347,15,0)</f>
        <v>0.96996466465369779</v>
      </c>
      <c r="M9739" s="142" t="str">
        <f>+VLOOKUP($E9739,IPC_2018!$B$8:$T$347,16,0)</f>
        <v>Alto</v>
      </c>
    </row>
    <row r="9740" spans="1:13" x14ac:dyDescent="0.3">
      <c r="A9740" s="139">
        <f t="shared" si="9967"/>
        <v>257</v>
      </c>
      <c r="B9740" s="148">
        <f t="shared" si="9969"/>
        <v>6</v>
      </c>
      <c r="D9740" s="149" t="str">
        <f>+VLOOKUP($A9740,mUNICIPIOS!$B$4:$F$343,2,0)</f>
        <v>Baja Verapaz</v>
      </c>
      <c r="E9740" s="149">
        <f>+VLOOKUP($A9740,mUNICIPIOS!$B$4:$F$343,3,0)</f>
        <v>1507</v>
      </c>
      <c r="F9740" s="149" t="str">
        <f>+VLOOKUP($A9740,mUNICIPIOS!$B$4:$F$343,4,0)</f>
        <v>San Jerónimo</v>
      </c>
      <c r="G9740" s="139" t="str">
        <f t="shared" ref="G9740:K9740" si="10000">+G9702</f>
        <v>01</v>
      </c>
      <c r="H9740" t="str">
        <f t="shared" si="10000"/>
        <v>IPC</v>
      </c>
      <c r="I9740" t="str">
        <f t="shared" si="10000"/>
        <v>Índice de Participación Ciudadana</v>
      </c>
      <c r="J9740" t="str">
        <f t="shared" si="10000"/>
        <v>INDICE</v>
      </c>
      <c r="K9740">
        <f t="shared" si="10000"/>
        <v>0</v>
      </c>
      <c r="L9740" s="150">
        <f>+VLOOKUP($E9740,IPC_2018!$B$8:$T$347,18,0)</f>
        <v>0.84164846698872542</v>
      </c>
      <c r="M9740" s="142" t="str">
        <f>+VLOOKUP($E9740,IPC_2018!$B$8:$T$347,19,0)</f>
        <v>Alto</v>
      </c>
    </row>
    <row r="9741" spans="1:13" x14ac:dyDescent="0.3">
      <c r="A9741" s="139">
        <f t="shared" si="9967"/>
        <v>257</v>
      </c>
      <c r="B9741" s="148">
        <f t="shared" si="9969"/>
        <v>7</v>
      </c>
      <c r="D9741" s="149" t="str">
        <f>+VLOOKUP($A9741,mUNICIPIOS!$B$4:$F$343,2,0)</f>
        <v>Baja Verapaz</v>
      </c>
      <c r="E9741" s="149">
        <f>+VLOOKUP($A9741,mUNICIPIOS!$B$4:$F$343,3,0)</f>
        <v>1507</v>
      </c>
      <c r="F9741" s="149" t="str">
        <f>+VLOOKUP($A9741,mUNICIPIOS!$B$4:$F$343,4,0)</f>
        <v>San Jerónimo</v>
      </c>
      <c r="G9741" s="139" t="str">
        <f t="shared" ref="G9741:K9741" si="10001">+G9703</f>
        <v>02</v>
      </c>
      <c r="H9741" t="str">
        <f t="shared" si="10001"/>
        <v>IIC</v>
      </c>
      <c r="I9741" t="str">
        <f t="shared" si="10001"/>
        <v>Índice de Información a la Ciudadanía</v>
      </c>
      <c r="J9741" t="str">
        <f t="shared" si="10001"/>
        <v>02-01</v>
      </c>
      <c r="K9741" t="str">
        <f t="shared" si="10001"/>
        <v>Rendición de cuentas cuatrimestral y anual al Comude enfocadas en resultados.</v>
      </c>
      <c r="L9741" s="150">
        <f>+VLOOKUP($E9741,IIC_2018!$B$8:$Q$347,3,0)</f>
        <v>0.60000000000000009</v>
      </c>
      <c r="M9741" s="142" t="str">
        <f>+VLOOKUP($E9741,IIC_2018!$B$8:$Q$347,4,0)</f>
        <v>Medio</v>
      </c>
    </row>
    <row r="9742" spans="1:13" x14ac:dyDescent="0.3">
      <c r="A9742" s="139">
        <f t="shared" si="9967"/>
        <v>257</v>
      </c>
      <c r="B9742" s="148">
        <f t="shared" si="9969"/>
        <v>8</v>
      </c>
      <c r="D9742" s="149" t="str">
        <f>+VLOOKUP($A9742,mUNICIPIOS!$B$4:$F$343,2,0)</f>
        <v>Baja Verapaz</v>
      </c>
      <c r="E9742" s="149">
        <f>+VLOOKUP($A9742,mUNICIPIOS!$B$4:$F$343,3,0)</f>
        <v>1507</v>
      </c>
      <c r="F9742" s="149" t="str">
        <f>+VLOOKUP($A9742,mUNICIPIOS!$B$4:$F$343,4,0)</f>
        <v>San Jerónimo</v>
      </c>
      <c r="G9742" s="139" t="str">
        <f t="shared" ref="G9742:K9742" si="10002">+G9704</f>
        <v>02</v>
      </c>
      <c r="H9742" t="str">
        <f t="shared" si="10002"/>
        <v>IIC</v>
      </c>
      <c r="I9742" t="str">
        <f t="shared" si="10002"/>
        <v>Índice de Información a la Ciudadanía</v>
      </c>
      <c r="J9742" t="str">
        <f t="shared" si="10002"/>
        <v>02-02</v>
      </c>
      <c r="K9742" t="str">
        <f t="shared" si="10002"/>
        <v>Información presupuestaria y otra información brindada a la ciudadanía disponible en medios locales de comunicación.</v>
      </c>
      <c r="L9742" s="150">
        <f>+VLOOKUP($E9742,IIC_2018!$B$8:$Q$347,6,0)</f>
        <v>1</v>
      </c>
      <c r="M9742" s="142" t="str">
        <f>+VLOOKUP($E9742,IIC_2018!$B$8:$Q$347,7,0)</f>
        <v>Alto</v>
      </c>
    </row>
    <row r="9743" spans="1:13" x14ac:dyDescent="0.3">
      <c r="A9743" s="139">
        <f t="shared" si="9967"/>
        <v>257</v>
      </c>
      <c r="B9743" s="148">
        <f t="shared" si="9969"/>
        <v>9</v>
      </c>
      <c r="D9743" s="149" t="str">
        <f>+VLOOKUP($A9743,mUNICIPIOS!$B$4:$F$343,2,0)</f>
        <v>Baja Verapaz</v>
      </c>
      <c r="E9743" s="149">
        <f>+VLOOKUP($A9743,mUNICIPIOS!$B$4:$F$343,3,0)</f>
        <v>1507</v>
      </c>
      <c r="F9743" s="149" t="str">
        <f>+VLOOKUP($A9743,mUNICIPIOS!$B$4:$F$343,4,0)</f>
        <v>San Jerónimo</v>
      </c>
      <c r="G9743" s="139" t="str">
        <f t="shared" ref="G9743:K9743" si="10003">+G9705</f>
        <v>02</v>
      </c>
      <c r="H9743" t="str">
        <f t="shared" si="10003"/>
        <v>IIC</v>
      </c>
      <c r="I9743" t="str">
        <f t="shared" si="10003"/>
        <v>Índice de Información a la Ciudadanía</v>
      </c>
      <c r="J9743" t="str">
        <f t="shared" si="10003"/>
        <v>02-03</v>
      </c>
      <c r="K9743" t="str">
        <f t="shared" si="10003"/>
        <v>Información pública de oficio actualizada y disponible de acuerdo a la LAIP y uso de internet.</v>
      </c>
      <c r="L9743" s="150">
        <f>+VLOOKUP($E9743,IIC_2018!$B$8:$Q$347,9,0)</f>
        <v>0.95999999999999985</v>
      </c>
      <c r="M9743" s="142" t="str">
        <f>+VLOOKUP($E9743,IIC_2018!$B$8:$Q$347,10,0)</f>
        <v>Alto</v>
      </c>
    </row>
    <row r="9744" spans="1:13" x14ac:dyDescent="0.3">
      <c r="A9744" s="139">
        <f t="shared" si="9967"/>
        <v>257</v>
      </c>
      <c r="B9744" s="148">
        <f t="shared" si="9969"/>
        <v>10</v>
      </c>
      <c r="D9744" s="149" t="str">
        <f>+VLOOKUP($A9744,mUNICIPIOS!$B$4:$F$343,2,0)</f>
        <v>Baja Verapaz</v>
      </c>
      <c r="E9744" s="149">
        <f>+VLOOKUP($A9744,mUNICIPIOS!$B$4:$F$343,3,0)</f>
        <v>1507</v>
      </c>
      <c r="F9744" s="149" t="str">
        <f>+VLOOKUP($A9744,mUNICIPIOS!$B$4:$F$343,4,0)</f>
        <v>San Jerónimo</v>
      </c>
      <c r="G9744" s="139" t="str">
        <f t="shared" ref="G9744:K9744" si="10004">+G9706</f>
        <v>02</v>
      </c>
      <c r="H9744" t="str">
        <f t="shared" si="10004"/>
        <v>IIC</v>
      </c>
      <c r="I9744" t="str">
        <f t="shared" si="10004"/>
        <v>Índice de Información a la Ciudadanía</v>
      </c>
      <c r="J9744" t="str">
        <f t="shared" si="10004"/>
        <v>02-04</v>
      </c>
      <c r="K9744" t="str">
        <f t="shared" si="10004"/>
        <v>Relación del monto contratado por medio de Guate compras con el total del presupuesto de egresos vigente.</v>
      </c>
      <c r="L9744" s="150">
        <f>+VLOOKUP($E9744,IIC_2018!$B$8:$Q$347,12,0)</f>
        <v>0.51430881679404494</v>
      </c>
      <c r="M9744" s="142" t="str">
        <f>+VLOOKUP($E9744,IIC_2018!$B$8:$Q$347,13,0)</f>
        <v>Medio</v>
      </c>
    </row>
    <row r="9745" spans="1:13" x14ac:dyDescent="0.3">
      <c r="A9745" s="139">
        <f t="shared" si="9967"/>
        <v>257</v>
      </c>
      <c r="B9745" s="148">
        <f t="shared" si="9969"/>
        <v>11</v>
      </c>
      <c r="D9745" s="149" t="str">
        <f>+VLOOKUP($A9745,mUNICIPIOS!$B$4:$F$343,2,0)</f>
        <v>Baja Verapaz</v>
      </c>
      <c r="E9745" s="149">
        <f>+VLOOKUP($A9745,mUNICIPIOS!$B$4:$F$343,3,0)</f>
        <v>1507</v>
      </c>
      <c r="F9745" s="149" t="str">
        <f>+VLOOKUP($A9745,mUNICIPIOS!$B$4:$F$343,4,0)</f>
        <v>San Jerónimo</v>
      </c>
      <c r="G9745" s="139" t="str">
        <f t="shared" ref="G9745:K9745" si="10005">+G9707</f>
        <v>02</v>
      </c>
      <c r="H9745" t="str">
        <f t="shared" si="10005"/>
        <v>IIC</v>
      </c>
      <c r="I9745" t="str">
        <f t="shared" si="10005"/>
        <v>Índice de Información a la Ciudadanía</v>
      </c>
      <c r="J9745" t="str">
        <f t="shared" si="10005"/>
        <v>INDICE</v>
      </c>
      <c r="K9745">
        <f t="shared" si="10005"/>
        <v>0</v>
      </c>
      <c r="L9745" s="150">
        <f>+VLOOKUP($E9745,IIC_2018!$B$8:$Q$347,15,0)</f>
        <v>0.76857720419851128</v>
      </c>
      <c r="M9745" s="142" t="str">
        <f>+VLOOKUP($E9745,IIC_2018!$B$8:$Q$347,16,0)</f>
        <v>Medio alto</v>
      </c>
    </row>
    <row r="9746" spans="1:13" x14ac:dyDescent="0.3">
      <c r="A9746" s="139">
        <f t="shared" si="9967"/>
        <v>257</v>
      </c>
      <c r="B9746" s="148">
        <f t="shared" si="9969"/>
        <v>12</v>
      </c>
      <c r="D9746" s="149" t="str">
        <f>+VLOOKUP($A9746,mUNICIPIOS!$B$4:$F$343,2,0)</f>
        <v>Baja Verapaz</v>
      </c>
      <c r="E9746" s="149">
        <f>+VLOOKUP($A9746,mUNICIPIOS!$B$4:$F$343,3,0)</f>
        <v>1507</v>
      </c>
      <c r="F9746" s="149" t="str">
        <f>+VLOOKUP($A9746,mUNICIPIOS!$B$4:$F$343,4,0)</f>
        <v>San Jerónimo</v>
      </c>
      <c r="G9746" s="139" t="str">
        <f t="shared" ref="G9746:K9746" si="10006">+G9708</f>
        <v>03</v>
      </c>
      <c r="H9746" t="str">
        <f t="shared" si="10006"/>
        <v>ISP</v>
      </c>
      <c r="I9746" t="str">
        <f t="shared" si="10006"/>
        <v>Índice de Servicios Públicos</v>
      </c>
      <c r="J9746" t="str">
        <f t="shared" si="10006"/>
        <v>03-01</v>
      </c>
      <c r="K9746" t="str">
        <f t="shared" si="10006"/>
        <v>Cobertura del servicio público de agua</v>
      </c>
      <c r="L9746" s="150">
        <f>+VLOOKUP($E9746,ISP_2018!$B$8:$T$347,3,0)</f>
        <v>0.16703873933026919</v>
      </c>
      <c r="M9746" s="142" t="str">
        <f>+VLOOKUP($E9746,ISP_2018!$B$8:$T$347,4,0)</f>
        <v>Bajo</v>
      </c>
    </row>
    <row r="9747" spans="1:13" x14ac:dyDescent="0.3">
      <c r="A9747" s="139">
        <f t="shared" si="9967"/>
        <v>257</v>
      </c>
      <c r="B9747" s="148">
        <f t="shared" si="9969"/>
        <v>13</v>
      </c>
      <c r="D9747" s="149" t="str">
        <f>+VLOOKUP($A9747,mUNICIPIOS!$B$4:$F$343,2,0)</f>
        <v>Baja Verapaz</v>
      </c>
      <c r="E9747" s="149">
        <f>+VLOOKUP($A9747,mUNICIPIOS!$B$4:$F$343,3,0)</f>
        <v>1507</v>
      </c>
      <c r="F9747" s="149" t="str">
        <f>+VLOOKUP($A9747,mUNICIPIOS!$B$4:$F$343,4,0)</f>
        <v>San Jerónimo</v>
      </c>
      <c r="G9747" s="139" t="str">
        <f t="shared" ref="G9747:K9747" si="10007">+G9709</f>
        <v>03</v>
      </c>
      <c r="H9747" t="str">
        <f t="shared" si="10007"/>
        <v>ISP</v>
      </c>
      <c r="I9747" t="str">
        <f t="shared" si="10007"/>
        <v>Índice de Servicios Públicos</v>
      </c>
      <c r="J9747" t="str">
        <f t="shared" si="10007"/>
        <v>03-02</v>
      </c>
      <c r="K9747" t="str">
        <f t="shared" si="10007"/>
        <v>Control de la calidad del servicio público de agua</v>
      </c>
      <c r="L9747" s="150">
        <f>+VLOOKUP($E9747,ISP_2018!$B$8:$T$347,6,0)</f>
        <v>0.40465686274509804</v>
      </c>
      <c r="M9747" s="142" t="str">
        <f>+VLOOKUP($E9747,ISP_2018!$B$8:$T$347,7,0)</f>
        <v>Medio</v>
      </c>
    </row>
    <row r="9748" spans="1:13" x14ac:dyDescent="0.3">
      <c r="A9748" s="139">
        <f t="shared" si="9967"/>
        <v>257</v>
      </c>
      <c r="B9748" s="148">
        <f t="shared" si="9969"/>
        <v>14</v>
      </c>
      <c r="D9748" s="149" t="str">
        <f>+VLOOKUP($A9748,mUNICIPIOS!$B$4:$F$343,2,0)</f>
        <v>Baja Verapaz</v>
      </c>
      <c r="E9748" s="149">
        <f>+VLOOKUP($A9748,mUNICIPIOS!$B$4:$F$343,3,0)</f>
        <v>1507</v>
      </c>
      <c r="F9748" s="149" t="str">
        <f>+VLOOKUP($A9748,mUNICIPIOS!$B$4:$F$343,4,0)</f>
        <v>San Jerónimo</v>
      </c>
      <c r="G9748" s="139" t="str">
        <f t="shared" ref="G9748:K9748" si="10008">+G9710</f>
        <v>03</v>
      </c>
      <c r="H9748" t="str">
        <f t="shared" si="10008"/>
        <v>ISP</v>
      </c>
      <c r="I9748" t="str">
        <f t="shared" si="10008"/>
        <v>Índice de Servicios Públicos</v>
      </c>
      <c r="J9748" t="str">
        <f t="shared" si="10008"/>
        <v>03-03</v>
      </c>
      <c r="K9748" t="str">
        <f t="shared" si="10008"/>
        <v>Disposición  y tratamiento  de aguas residuales</v>
      </c>
      <c r="L9748" s="150">
        <f>+VLOOKUP($E9748,ISP_2018!$B$8:$T$347,9,0)</f>
        <v>0.83782841262745655</v>
      </c>
      <c r="M9748" s="142" t="str">
        <f>+VLOOKUP($E9748,ISP_2018!$B$8:$T$347,10,0)</f>
        <v>Alto</v>
      </c>
    </row>
    <row r="9749" spans="1:13" x14ac:dyDescent="0.3">
      <c r="A9749" s="139">
        <f t="shared" si="9967"/>
        <v>257</v>
      </c>
      <c r="B9749" s="148">
        <f t="shared" si="9969"/>
        <v>15</v>
      </c>
      <c r="D9749" s="149" t="str">
        <f>+VLOOKUP($A9749,mUNICIPIOS!$B$4:$F$343,2,0)</f>
        <v>Baja Verapaz</v>
      </c>
      <c r="E9749" s="149">
        <f>+VLOOKUP($A9749,mUNICIPIOS!$B$4:$F$343,3,0)</f>
        <v>1507</v>
      </c>
      <c r="F9749" s="149" t="str">
        <f>+VLOOKUP($A9749,mUNICIPIOS!$B$4:$F$343,4,0)</f>
        <v>San Jerónimo</v>
      </c>
      <c r="G9749" s="139" t="str">
        <f t="shared" ref="G9749:K9749" si="10009">+G9711</f>
        <v>03</v>
      </c>
      <c r="H9749" t="str">
        <f t="shared" si="10009"/>
        <v>ISP</v>
      </c>
      <c r="I9749" t="str">
        <f t="shared" si="10009"/>
        <v>Índice de Servicios Públicos</v>
      </c>
      <c r="J9749" t="str">
        <f t="shared" si="10009"/>
        <v>03-04</v>
      </c>
      <c r="K9749" t="str">
        <f t="shared" si="10009"/>
        <v>Gestión y manejo de los residuos y desechos sólidos</v>
      </c>
      <c r="L9749" s="150">
        <f>+VLOOKUP($E9749,ISP_2018!$B$8:$T$347,12,0)</f>
        <v>6.4431234447969304E-2</v>
      </c>
      <c r="M9749" s="142" t="str">
        <f>+VLOOKUP($E9749,ISP_2018!$B$8:$T$347,13,0)</f>
        <v>Bajo</v>
      </c>
    </row>
    <row r="9750" spans="1:13" x14ac:dyDescent="0.3">
      <c r="A9750" s="139">
        <f t="shared" si="9967"/>
        <v>257</v>
      </c>
      <c r="B9750" s="148">
        <f t="shared" si="9969"/>
        <v>16</v>
      </c>
      <c r="D9750" s="149" t="str">
        <f>+VLOOKUP($A9750,mUNICIPIOS!$B$4:$F$343,2,0)</f>
        <v>Baja Verapaz</v>
      </c>
      <c r="E9750" s="149">
        <f>+VLOOKUP($A9750,mUNICIPIOS!$B$4:$F$343,3,0)</f>
        <v>1507</v>
      </c>
      <c r="F9750" s="149" t="str">
        <f>+VLOOKUP($A9750,mUNICIPIOS!$B$4:$F$343,4,0)</f>
        <v>San Jerónimo</v>
      </c>
      <c r="G9750" s="139" t="str">
        <f t="shared" ref="G9750:K9750" si="10010">+G9712</f>
        <v>03</v>
      </c>
      <c r="H9750" t="str">
        <f t="shared" si="10010"/>
        <v>ISP</v>
      </c>
      <c r="I9750" t="str">
        <f t="shared" si="10010"/>
        <v>Índice de Servicios Públicos</v>
      </c>
      <c r="J9750" t="str">
        <f t="shared" si="10010"/>
        <v>03-05</v>
      </c>
      <c r="K9750" t="str">
        <f t="shared" si="10010"/>
        <v>Gestión de servicios públicos municipales</v>
      </c>
      <c r="L9750" s="150">
        <f>+VLOOKUP($E9750,ISP_2018!$B$8:$T$347,15,0)</f>
        <v>0.43548387096774194</v>
      </c>
      <c r="M9750" s="142" t="str">
        <f>+VLOOKUP($E9750,ISP_2018!$B$8:$T$347,16,0)</f>
        <v>Medio</v>
      </c>
    </row>
    <row r="9751" spans="1:13" x14ac:dyDescent="0.3">
      <c r="A9751" s="139">
        <f t="shared" si="9967"/>
        <v>257</v>
      </c>
      <c r="B9751" s="148">
        <f t="shared" si="9969"/>
        <v>17</v>
      </c>
      <c r="D9751" s="149" t="str">
        <f>+VLOOKUP($A9751,mUNICIPIOS!$B$4:$F$343,2,0)</f>
        <v>Baja Verapaz</v>
      </c>
      <c r="E9751" s="149">
        <f>+VLOOKUP($A9751,mUNICIPIOS!$B$4:$F$343,3,0)</f>
        <v>1507</v>
      </c>
      <c r="F9751" s="149" t="str">
        <f>+VLOOKUP($A9751,mUNICIPIOS!$B$4:$F$343,4,0)</f>
        <v>San Jerónimo</v>
      </c>
      <c r="G9751" s="139" t="str">
        <f t="shared" ref="G9751:K9751" si="10011">+G9713</f>
        <v>03</v>
      </c>
      <c r="H9751" t="str">
        <f t="shared" si="10011"/>
        <v>ISP</v>
      </c>
      <c r="I9751" t="str">
        <f t="shared" si="10011"/>
        <v>Índice de Servicios Públicos</v>
      </c>
      <c r="J9751" t="str">
        <f t="shared" si="10011"/>
        <v>INDICE</v>
      </c>
      <c r="K9751">
        <f t="shared" si="10011"/>
        <v>0</v>
      </c>
      <c r="L9751" s="150">
        <f>+VLOOKUP($E9751,ISP_2018!$B$8:$T$347,18,0)</f>
        <v>0.40564963636518986</v>
      </c>
      <c r="M9751" s="142" t="str">
        <f>+VLOOKUP($E9751,ISP_2018!$B$8:$T$347,19,0)</f>
        <v>Medio</v>
      </c>
    </row>
    <row r="9752" spans="1:13" x14ac:dyDescent="0.3">
      <c r="A9752" s="139">
        <f t="shared" si="9967"/>
        <v>257</v>
      </c>
      <c r="B9752" s="148">
        <f t="shared" si="9969"/>
        <v>18</v>
      </c>
      <c r="D9752" s="149" t="str">
        <f>+VLOOKUP($A9752,mUNICIPIOS!$B$4:$F$343,2,0)</f>
        <v>Baja Verapaz</v>
      </c>
      <c r="E9752" s="149">
        <f>+VLOOKUP($A9752,mUNICIPIOS!$B$4:$F$343,3,0)</f>
        <v>1507</v>
      </c>
      <c r="F9752" s="149" t="str">
        <f>+VLOOKUP($A9752,mUNICIPIOS!$B$4:$F$343,4,0)</f>
        <v>San Jerónimo</v>
      </c>
      <c r="G9752" s="139" t="str">
        <f t="shared" ref="G9752:K9752" si="10012">+G9714</f>
        <v>04</v>
      </c>
      <c r="H9752" t="str">
        <f t="shared" si="10012"/>
        <v>IGA</v>
      </c>
      <c r="I9752" t="str">
        <f t="shared" si="10012"/>
        <v>Índice de Gestión Administrativa</v>
      </c>
      <c r="J9752" t="str">
        <f t="shared" si="10012"/>
        <v>04-01</v>
      </c>
      <c r="K9752" t="str">
        <f t="shared" si="10012"/>
        <v>Existencia de elementos de atención municipal orientada al vecino</v>
      </c>
      <c r="L9752" s="150">
        <f>+VLOOKUP($E9752,IGA_2018!$B$8:$N$347,3,0)</f>
        <v>0.5</v>
      </c>
      <c r="M9752" s="142" t="str">
        <f>+VLOOKUP($E9752,IGA_2018!$B$8:$N$347,4,0)</f>
        <v>Medio</v>
      </c>
    </row>
    <row r="9753" spans="1:13" x14ac:dyDescent="0.3">
      <c r="A9753" s="139">
        <f t="shared" si="9967"/>
        <v>257</v>
      </c>
      <c r="B9753" s="148">
        <f t="shared" si="9969"/>
        <v>19</v>
      </c>
      <c r="D9753" s="149" t="str">
        <f>+VLOOKUP($A9753,mUNICIPIOS!$B$4:$F$343,2,0)</f>
        <v>Baja Verapaz</v>
      </c>
      <c r="E9753" s="149">
        <f>+VLOOKUP($A9753,mUNICIPIOS!$B$4:$F$343,3,0)</f>
        <v>1507</v>
      </c>
      <c r="F9753" s="149" t="str">
        <f>+VLOOKUP($A9753,mUNICIPIOS!$B$4:$F$343,4,0)</f>
        <v>San Jerónimo</v>
      </c>
      <c r="G9753" s="139" t="str">
        <f t="shared" ref="G9753:K9753" si="10013">+G9715</f>
        <v>04</v>
      </c>
      <c r="H9753" t="str">
        <f t="shared" si="10013"/>
        <v>IGA</v>
      </c>
      <c r="I9753" t="str">
        <f t="shared" si="10013"/>
        <v>Índice de Gestión Administrativa</v>
      </c>
      <c r="J9753" t="str">
        <f t="shared" si="10013"/>
        <v>04-02</v>
      </c>
      <c r="K9753" t="str">
        <f t="shared" si="10013"/>
        <v>Gestión del recurso humano.</v>
      </c>
      <c r="L9753" s="150">
        <f>+VLOOKUP($E9753,IGA_2018!$B$8:$N$347,6,0)</f>
        <v>0.79259361978908738</v>
      </c>
      <c r="M9753" s="142" t="str">
        <f>+VLOOKUP($E9753,IGA_2018!$B$8:$N$347,7,0)</f>
        <v>Medio alto</v>
      </c>
    </row>
    <row r="9754" spans="1:13" x14ac:dyDescent="0.3">
      <c r="A9754" s="139">
        <f t="shared" si="9967"/>
        <v>257</v>
      </c>
      <c r="B9754" s="148">
        <f t="shared" si="9969"/>
        <v>20</v>
      </c>
      <c r="D9754" s="149" t="str">
        <f>+VLOOKUP($A9754,mUNICIPIOS!$B$4:$F$343,2,0)</f>
        <v>Baja Verapaz</v>
      </c>
      <c r="E9754" s="149">
        <f>+VLOOKUP($A9754,mUNICIPIOS!$B$4:$F$343,3,0)</f>
        <v>1507</v>
      </c>
      <c r="F9754" s="149" t="str">
        <f>+VLOOKUP($A9754,mUNICIPIOS!$B$4:$F$343,4,0)</f>
        <v>San Jerónimo</v>
      </c>
      <c r="G9754" s="139" t="str">
        <f t="shared" ref="G9754:K9754" si="10014">+G9716</f>
        <v>04</v>
      </c>
      <c r="H9754" t="str">
        <f t="shared" si="10014"/>
        <v>IGA</v>
      </c>
      <c r="I9754" t="str">
        <f t="shared" si="10014"/>
        <v>Índice de Gestión Administrativa</v>
      </c>
      <c r="J9754" t="str">
        <f t="shared" si="10014"/>
        <v>04-03</v>
      </c>
      <c r="K9754" t="str">
        <f t="shared" si="10014"/>
        <v>Existencia de oficinas municipales con instrumentos de gestión.</v>
      </c>
      <c r="L9754" s="150">
        <f>+VLOOKUP($E9754,IGA_2018!$B$8:$N$347,9,0)</f>
        <v>0.1875</v>
      </c>
      <c r="M9754" s="142" t="str">
        <f>+VLOOKUP($E9754,IGA_2018!$B$8:$N$347,10,0)</f>
        <v>Bajo</v>
      </c>
    </row>
    <row r="9755" spans="1:13" x14ac:dyDescent="0.3">
      <c r="A9755" s="139">
        <f t="shared" si="9967"/>
        <v>257</v>
      </c>
      <c r="B9755" s="148">
        <f t="shared" si="9969"/>
        <v>21</v>
      </c>
      <c r="D9755" s="149" t="str">
        <f>+VLOOKUP($A9755,mUNICIPIOS!$B$4:$F$343,2,0)</f>
        <v>Baja Verapaz</v>
      </c>
      <c r="E9755" s="149">
        <f>+VLOOKUP($A9755,mUNICIPIOS!$B$4:$F$343,3,0)</f>
        <v>1507</v>
      </c>
      <c r="F9755" s="149" t="str">
        <f>+VLOOKUP($A9755,mUNICIPIOS!$B$4:$F$343,4,0)</f>
        <v>San Jerónimo</v>
      </c>
      <c r="G9755" s="139" t="str">
        <f t="shared" ref="G9755:K9755" si="10015">+G9717</f>
        <v>04</v>
      </c>
      <c r="H9755" t="str">
        <f t="shared" si="10015"/>
        <v>IGA</v>
      </c>
      <c r="I9755" t="str">
        <f t="shared" si="10015"/>
        <v>Índice de Gestión Administrativa</v>
      </c>
      <c r="J9755" t="str">
        <f t="shared" si="10015"/>
        <v>INDICE</v>
      </c>
      <c r="K9755">
        <f t="shared" si="10015"/>
        <v>0</v>
      </c>
      <c r="L9755" s="150">
        <f>+VLOOKUP($E9755,IGA_2018!$B$8:$N$347,12,0)</f>
        <v>0.49303276692618053</v>
      </c>
      <c r="M9755" s="142" t="str">
        <f>+VLOOKUP($E9755,IGA_2018!$B$8:$N$347,13,0)</f>
        <v>Medio</v>
      </c>
    </row>
    <row r="9756" spans="1:13" x14ac:dyDescent="0.3">
      <c r="A9756" s="139">
        <f t="shared" si="9967"/>
        <v>257</v>
      </c>
      <c r="B9756" s="148">
        <f t="shared" si="9969"/>
        <v>22</v>
      </c>
      <c r="D9756" s="149" t="str">
        <f>+VLOOKUP($A9756,mUNICIPIOS!$B$4:$F$343,2,0)</f>
        <v>Baja Verapaz</v>
      </c>
      <c r="E9756" s="149">
        <f>+VLOOKUP($A9756,mUNICIPIOS!$B$4:$F$343,3,0)</f>
        <v>1507</v>
      </c>
      <c r="F9756" s="149" t="str">
        <f>+VLOOKUP($A9756,mUNICIPIOS!$B$4:$F$343,4,0)</f>
        <v>San Jerónimo</v>
      </c>
      <c r="G9756" s="139" t="str">
        <f t="shared" ref="G9756:K9756" si="10016">+G9718</f>
        <v>05</v>
      </c>
      <c r="H9756" t="str">
        <f t="shared" si="10016"/>
        <v>IGF</v>
      </c>
      <c r="I9756" t="str">
        <f t="shared" si="10016"/>
        <v>Índice de Gestión Financiera</v>
      </c>
      <c r="J9756" t="str">
        <f t="shared" si="10016"/>
        <v>05-01</v>
      </c>
      <c r="K9756" t="str">
        <f t="shared" si="10016"/>
        <v>Autonomía financiera municipal</v>
      </c>
      <c r="L9756" s="150">
        <f>+VLOOKUP($E9756,IGF_2018!$B$8:$Z$347,3,0)</f>
        <v>0.20002111608150894</v>
      </c>
      <c r="M9756" s="142" t="str">
        <f>+VLOOKUP($E9756,IGF_2018!$B$8:$Z$347,4,0)</f>
        <v>Medio bajo</v>
      </c>
    </row>
    <row r="9757" spans="1:13" x14ac:dyDescent="0.3">
      <c r="A9757" s="139">
        <f t="shared" si="9967"/>
        <v>257</v>
      </c>
      <c r="B9757" s="148">
        <f t="shared" si="9969"/>
        <v>23</v>
      </c>
      <c r="D9757" s="149" t="str">
        <f>+VLOOKUP($A9757,mUNICIPIOS!$B$4:$F$343,2,0)</f>
        <v>Baja Verapaz</v>
      </c>
      <c r="E9757" s="149">
        <f>+VLOOKUP($A9757,mUNICIPIOS!$B$4:$F$343,3,0)</f>
        <v>1507</v>
      </c>
      <c r="F9757" s="149" t="str">
        <f>+VLOOKUP($A9757,mUNICIPIOS!$B$4:$F$343,4,0)</f>
        <v>San Jerónimo</v>
      </c>
      <c r="G9757" s="139" t="str">
        <f t="shared" ref="G9757:K9757" si="10017">+G9719</f>
        <v>05</v>
      </c>
      <c r="H9757" t="str">
        <f t="shared" si="10017"/>
        <v>IGF</v>
      </c>
      <c r="I9757" t="str">
        <f t="shared" si="10017"/>
        <v>Índice de Gestión Financiera</v>
      </c>
      <c r="J9757" t="str">
        <f t="shared" si="10017"/>
        <v>05-02</v>
      </c>
      <c r="K9757" t="str">
        <f t="shared" si="10017"/>
        <v xml:space="preserve">Ingresos propios por habitante -sin regalías- </v>
      </c>
      <c r="L9757" s="150">
        <f>+VLOOKUP($E9757,IGF_2018!$B$8:$Z$347,6,0)</f>
        <v>0.12074478946456001</v>
      </c>
      <c r="M9757" s="142" t="str">
        <f>+VLOOKUP($E9757,IGF_2018!$B$8:$Z$347,7,0)</f>
        <v>Bajo</v>
      </c>
    </row>
    <row r="9758" spans="1:13" x14ac:dyDescent="0.3">
      <c r="A9758" s="139">
        <f t="shared" si="9967"/>
        <v>257</v>
      </c>
      <c r="B9758" s="148">
        <f t="shared" si="9969"/>
        <v>24</v>
      </c>
      <c r="D9758" s="149" t="str">
        <f>+VLOOKUP($A9758,mUNICIPIOS!$B$4:$F$343,2,0)</f>
        <v>Baja Verapaz</v>
      </c>
      <c r="E9758" s="149">
        <f>+VLOOKUP($A9758,mUNICIPIOS!$B$4:$F$343,3,0)</f>
        <v>1507</v>
      </c>
      <c r="F9758" s="149" t="str">
        <f>+VLOOKUP($A9758,mUNICIPIOS!$B$4:$F$343,4,0)</f>
        <v>San Jerónimo</v>
      </c>
      <c r="G9758" s="139" t="str">
        <f t="shared" ref="G9758:K9758" si="10018">+G9720</f>
        <v>05</v>
      </c>
      <c r="H9758" t="str">
        <f t="shared" si="10018"/>
        <v>IGF</v>
      </c>
      <c r="I9758" t="str">
        <f t="shared" si="10018"/>
        <v>Índice de Gestión Financiera</v>
      </c>
      <c r="J9758" t="str">
        <f t="shared" si="10018"/>
        <v>05-03</v>
      </c>
      <c r="K9758" t="str">
        <f t="shared" si="10018"/>
        <v>Ingresos del IUSI en relación a los ingresos propios -sin regalías-</v>
      </c>
      <c r="L9758" s="150">
        <f>+VLOOKUP($E9758,IGF_2018!$B$8:$Z$347,9,0)</f>
        <v>7.0492685114143722E-2</v>
      </c>
      <c r="M9758" s="142" t="str">
        <f>+VLOOKUP($E9758,IGF_2018!$B$8:$Z$347,10,0)</f>
        <v>Bajo</v>
      </c>
    </row>
    <row r="9759" spans="1:13" x14ac:dyDescent="0.3">
      <c r="A9759" s="139">
        <f t="shared" si="9967"/>
        <v>257</v>
      </c>
      <c r="B9759" s="148">
        <f t="shared" si="9969"/>
        <v>25</v>
      </c>
      <c r="D9759" s="149" t="str">
        <f>+VLOOKUP($A9759,mUNICIPIOS!$B$4:$F$343,2,0)</f>
        <v>Baja Verapaz</v>
      </c>
      <c r="E9759" s="149">
        <f>+VLOOKUP($A9759,mUNICIPIOS!$B$4:$F$343,3,0)</f>
        <v>1507</v>
      </c>
      <c r="F9759" s="149" t="str">
        <f>+VLOOKUP($A9759,mUNICIPIOS!$B$4:$F$343,4,0)</f>
        <v>San Jerónimo</v>
      </c>
      <c r="G9759" s="139" t="str">
        <f t="shared" ref="G9759:K9759" si="10019">+G9721</f>
        <v>05</v>
      </c>
      <c r="H9759" t="str">
        <f t="shared" si="10019"/>
        <v>IGF</v>
      </c>
      <c r="I9759" t="str">
        <f t="shared" si="10019"/>
        <v>Índice de Gestión Financiera</v>
      </c>
      <c r="J9759" t="str">
        <f t="shared" si="10019"/>
        <v>05-04</v>
      </c>
      <c r="K9759" t="str">
        <f t="shared" si="10019"/>
        <v>Inversión anual en capital fijo por habitante</v>
      </c>
      <c r="L9759" s="150">
        <f>+VLOOKUP($E9759,IGF_2018!$B$8:$Z$347,12,0)</f>
        <v>8.3400214308098852E-2</v>
      </c>
      <c r="M9759" s="142" t="str">
        <f>+VLOOKUP($E9759,IGF_2018!$B$8:$Z$347,13,0)</f>
        <v>Bajo</v>
      </c>
    </row>
    <row r="9760" spans="1:13" x14ac:dyDescent="0.3">
      <c r="A9760" s="139">
        <f t="shared" si="9967"/>
        <v>257</v>
      </c>
      <c r="B9760" s="148">
        <f t="shared" si="9969"/>
        <v>26</v>
      </c>
      <c r="D9760" s="149" t="str">
        <f>+VLOOKUP($A9760,mUNICIPIOS!$B$4:$F$343,2,0)</f>
        <v>Baja Verapaz</v>
      </c>
      <c r="E9760" s="149">
        <f>+VLOOKUP($A9760,mUNICIPIOS!$B$4:$F$343,3,0)</f>
        <v>1507</v>
      </c>
      <c r="F9760" s="149" t="str">
        <f>+VLOOKUP($A9760,mUNICIPIOS!$B$4:$F$343,4,0)</f>
        <v>San Jerónimo</v>
      </c>
      <c r="G9760" s="139" t="str">
        <f t="shared" ref="G9760:K9760" si="10020">+G9722</f>
        <v>05</v>
      </c>
      <c r="H9760" t="str">
        <f t="shared" si="10020"/>
        <v>IGF</v>
      </c>
      <c r="I9760" t="str">
        <f t="shared" si="10020"/>
        <v>Índice de Gestión Financiera</v>
      </c>
      <c r="J9760" t="str">
        <f t="shared" si="10020"/>
        <v>05-05</v>
      </c>
      <c r="K9760" t="str">
        <f t="shared" si="10020"/>
        <v>Inversión anual en capital fijo con recursos percibidos por ingresos propios</v>
      </c>
      <c r="L9760" s="150">
        <f>+VLOOKUP($E9760,IGF_2018!$B$8:$Z$347,15,0)</f>
        <v>4.8852062957530709E-2</v>
      </c>
      <c r="M9760" s="142" t="str">
        <f>+VLOOKUP($E9760,IGF_2018!$B$8:$Z$347,16,0)</f>
        <v>Bajo</v>
      </c>
    </row>
    <row r="9761" spans="1:13" x14ac:dyDescent="0.3">
      <c r="A9761" s="139">
        <f t="shared" si="9967"/>
        <v>257</v>
      </c>
      <c r="B9761" s="148">
        <f t="shared" si="9969"/>
        <v>27</v>
      </c>
      <c r="D9761" s="149" t="str">
        <f>+VLOOKUP($A9761,mUNICIPIOS!$B$4:$F$343,2,0)</f>
        <v>Baja Verapaz</v>
      </c>
      <c r="E9761" s="149">
        <f>+VLOOKUP($A9761,mUNICIPIOS!$B$4:$F$343,3,0)</f>
        <v>1507</v>
      </c>
      <c r="F9761" s="149" t="str">
        <f>+VLOOKUP($A9761,mUNICIPIOS!$B$4:$F$343,4,0)</f>
        <v>San Jerónimo</v>
      </c>
      <c r="G9761" s="139" t="str">
        <f t="shared" ref="G9761:K9761" si="10021">+G9723</f>
        <v>05</v>
      </c>
      <c r="H9761" t="str">
        <f t="shared" si="10021"/>
        <v>IGF</v>
      </c>
      <c r="I9761" t="str">
        <f t="shared" si="10021"/>
        <v>Índice de Gestión Financiera</v>
      </c>
      <c r="J9761" t="str">
        <f t="shared" si="10021"/>
        <v>05-06</v>
      </c>
      <c r="K9761" t="str">
        <f t="shared" si="10021"/>
        <v xml:space="preserve">Inversión anual en capital fijo con recursos percibidos por transferencias del Gobierno Central </v>
      </c>
      <c r="L9761" s="150">
        <f>+VLOOKUP($E9761,IGF_2018!$B$8:$Z$347,18,0)</f>
        <v>0.29876621861775354</v>
      </c>
      <c r="M9761" s="142" t="str">
        <f>+VLOOKUP($E9761,IGF_2018!$B$8:$Z$347,19,0)</f>
        <v>Medio bajo</v>
      </c>
    </row>
    <row r="9762" spans="1:13" x14ac:dyDescent="0.3">
      <c r="A9762" s="139">
        <f t="shared" si="9967"/>
        <v>257</v>
      </c>
      <c r="B9762" s="148">
        <f t="shared" si="9969"/>
        <v>28</v>
      </c>
      <c r="D9762" s="149" t="str">
        <f>+VLOOKUP($A9762,mUNICIPIOS!$B$4:$F$343,2,0)</f>
        <v>Baja Verapaz</v>
      </c>
      <c r="E9762" s="149">
        <f>+VLOOKUP($A9762,mUNICIPIOS!$B$4:$F$343,3,0)</f>
        <v>1507</v>
      </c>
      <c r="F9762" s="149" t="str">
        <f>+VLOOKUP($A9762,mUNICIPIOS!$B$4:$F$343,4,0)</f>
        <v>San Jerónimo</v>
      </c>
      <c r="G9762" s="139" t="str">
        <f t="shared" ref="G9762:K9762" si="10022">+G9724</f>
        <v>05</v>
      </c>
      <c r="H9762" t="str">
        <f t="shared" si="10022"/>
        <v>IGF</v>
      </c>
      <c r="I9762" t="str">
        <f t="shared" si="10022"/>
        <v>Índice de Gestión Financiera</v>
      </c>
      <c r="J9762" t="str">
        <f t="shared" si="10022"/>
        <v>05-07</v>
      </c>
      <c r="K9762" t="str">
        <f t="shared" si="10022"/>
        <v>Financiamiento por endeudamiento municipal</v>
      </c>
      <c r="L9762" s="150">
        <f>+VLOOKUP($E9762,IGF_2018!$B$8:$Z$347,21,0)</f>
        <v>1</v>
      </c>
      <c r="M9762" s="142" t="str">
        <f>+VLOOKUP($E9762,IGF_2018!$B$8:$Z$347,22,0)</f>
        <v>Alto</v>
      </c>
    </row>
    <row r="9763" spans="1:13" x14ac:dyDescent="0.3">
      <c r="A9763" s="139">
        <f t="shared" si="9967"/>
        <v>257</v>
      </c>
      <c r="B9763" s="148">
        <f t="shared" si="9969"/>
        <v>29</v>
      </c>
      <c r="D9763" s="149" t="str">
        <f>+VLOOKUP($A9763,mUNICIPIOS!$B$4:$F$343,2,0)</f>
        <v>Baja Verapaz</v>
      </c>
      <c r="E9763" s="149">
        <f>+VLOOKUP($A9763,mUNICIPIOS!$B$4:$F$343,3,0)</f>
        <v>1507</v>
      </c>
      <c r="F9763" s="149" t="str">
        <f>+VLOOKUP($A9763,mUNICIPIOS!$B$4:$F$343,4,0)</f>
        <v>San Jerónimo</v>
      </c>
      <c r="G9763" s="139" t="str">
        <f t="shared" ref="G9763:K9763" si="10023">+G9725</f>
        <v>05</v>
      </c>
      <c r="H9763" t="str">
        <f t="shared" si="10023"/>
        <v>IGF</v>
      </c>
      <c r="I9763" t="str">
        <f t="shared" si="10023"/>
        <v>Índice de Gestión Financiera</v>
      </c>
      <c r="J9763" t="str">
        <f t="shared" si="10023"/>
        <v>INDICE</v>
      </c>
      <c r="K9763">
        <f t="shared" si="10023"/>
        <v>0</v>
      </c>
      <c r="L9763" s="150">
        <f>+VLOOKUP($E9763,IGF_2018!$B$8:$Z$347,24,0)</f>
        <v>0.31430429920896646</v>
      </c>
      <c r="M9763" s="142" t="str">
        <f>+VLOOKUP($E9763,IGF_2018!$B$8:$Z$347,25,0)</f>
        <v>Medio bajo</v>
      </c>
    </row>
    <row r="9764" spans="1:13" x14ac:dyDescent="0.3">
      <c r="A9764" s="139">
        <f t="shared" si="9967"/>
        <v>257</v>
      </c>
      <c r="B9764" s="148">
        <f t="shared" si="9969"/>
        <v>30</v>
      </c>
      <c r="D9764" s="149" t="str">
        <f>+VLOOKUP($A9764,mUNICIPIOS!$B$4:$F$343,2,0)</f>
        <v>Baja Verapaz</v>
      </c>
      <c r="E9764" s="149">
        <f>+VLOOKUP($A9764,mUNICIPIOS!$B$4:$F$343,3,0)</f>
        <v>1507</v>
      </c>
      <c r="F9764" s="149" t="str">
        <f>+VLOOKUP($A9764,mUNICIPIOS!$B$4:$F$343,4,0)</f>
        <v>San Jerónimo</v>
      </c>
      <c r="G9764" s="139" t="str">
        <f t="shared" ref="G9764:K9764" si="10024">+G9726</f>
        <v>06</v>
      </c>
      <c r="H9764" t="str">
        <f t="shared" si="10024"/>
        <v>IGE</v>
      </c>
      <c r="I9764" t="str">
        <f t="shared" si="10024"/>
        <v>Índice de Gestión Estratégica</v>
      </c>
      <c r="J9764" t="str">
        <f t="shared" si="10024"/>
        <v>06-01</v>
      </c>
      <c r="K9764" t="str">
        <f t="shared" si="10024"/>
        <v>Ejecución del Plan Operativo Anual  (POA)</v>
      </c>
      <c r="L9764" s="150">
        <f>+VLOOKUP($E9764,IGE_2018!$B$8:$Z$347,3,0)</f>
        <v>0.3</v>
      </c>
      <c r="M9764" s="142" t="str">
        <f>+VLOOKUP($E9764,IGE_2018!$B$8:$Z$347,4,0)</f>
        <v>Medio bajo</v>
      </c>
    </row>
    <row r="9765" spans="1:13" x14ac:dyDescent="0.3">
      <c r="A9765" s="139">
        <f t="shared" si="9967"/>
        <v>257</v>
      </c>
      <c r="B9765" s="148">
        <f t="shared" si="9969"/>
        <v>31</v>
      </c>
      <c r="D9765" s="149" t="str">
        <f>+VLOOKUP($A9765,mUNICIPIOS!$B$4:$F$343,2,0)</f>
        <v>Baja Verapaz</v>
      </c>
      <c r="E9765" s="149">
        <f>+VLOOKUP($A9765,mUNICIPIOS!$B$4:$F$343,3,0)</f>
        <v>1507</v>
      </c>
      <c r="F9765" s="149" t="str">
        <f>+VLOOKUP($A9765,mUNICIPIOS!$B$4:$F$343,4,0)</f>
        <v>San Jerónimo</v>
      </c>
      <c r="G9765" s="139" t="str">
        <f t="shared" ref="G9765:K9765" si="10025">+G9727</f>
        <v>06</v>
      </c>
      <c r="H9765" t="str">
        <f t="shared" si="10025"/>
        <v>IGE</v>
      </c>
      <c r="I9765" t="str">
        <f t="shared" si="10025"/>
        <v>Índice de Gestión Estratégica</v>
      </c>
      <c r="J9765" t="str">
        <f t="shared" si="10025"/>
        <v>06-02</v>
      </c>
      <c r="K9765" t="str">
        <f t="shared" si="10025"/>
        <v>Relación Plan de Desarrollo Municipal y Ordenamiento Territorial (PDM-OT) - Plan Estratégico Institucional (PEI) - Plan Operativo Multianual (POM) - Plan Operativo Anual (POA)</v>
      </c>
      <c r="L9765" s="150">
        <f>+VLOOKUP($E9765,IGE_2018!$B$8:$Z$347,6,0)</f>
        <v>0.99999999999999989</v>
      </c>
      <c r="M9765" s="142" t="str">
        <f>+VLOOKUP($E9765,IGE_2018!$B$8:$Z$347,7,0)</f>
        <v>Alto</v>
      </c>
    </row>
    <row r="9766" spans="1:13" x14ac:dyDescent="0.3">
      <c r="A9766" s="139">
        <f t="shared" si="9967"/>
        <v>257</v>
      </c>
      <c r="B9766" s="148">
        <f t="shared" si="9969"/>
        <v>32</v>
      </c>
      <c r="D9766" s="149" t="str">
        <f>+VLOOKUP($A9766,mUNICIPIOS!$B$4:$F$343,2,0)</f>
        <v>Baja Verapaz</v>
      </c>
      <c r="E9766" s="149">
        <f>+VLOOKUP($A9766,mUNICIPIOS!$B$4:$F$343,3,0)</f>
        <v>1507</v>
      </c>
      <c r="F9766" s="149" t="str">
        <f>+VLOOKUP($A9766,mUNICIPIOS!$B$4:$F$343,4,0)</f>
        <v>San Jerónimo</v>
      </c>
      <c r="G9766" s="139" t="str">
        <f t="shared" ref="G9766:K9766" si="10026">+G9728</f>
        <v>06</v>
      </c>
      <c r="H9766" t="str">
        <f t="shared" si="10026"/>
        <v>IGE</v>
      </c>
      <c r="I9766" t="str">
        <f t="shared" si="10026"/>
        <v>Índice de Gestión Estratégica</v>
      </c>
      <c r="J9766" t="str">
        <f t="shared" si="10026"/>
        <v>06-03</v>
      </c>
      <c r="K9766" t="str">
        <f t="shared" si="10026"/>
        <v>Presupuesto de egresos relacionado a competencias municipales que responden a prioridades nacionales de desarrollo.</v>
      </c>
      <c r="L9766" s="150">
        <f>+VLOOKUP($E9766,IGE_2018!$B$8:$Z$347,9,0)</f>
        <v>0.3224282817694506</v>
      </c>
      <c r="M9766" s="142" t="str">
        <f>+VLOOKUP($E9766,IGE_2018!$B$8:$Z$347,10,0)</f>
        <v>Medio bajo</v>
      </c>
    </row>
    <row r="9767" spans="1:13" x14ac:dyDescent="0.3">
      <c r="A9767" s="139">
        <f t="shared" si="9967"/>
        <v>257</v>
      </c>
      <c r="B9767" s="148">
        <f t="shared" si="9969"/>
        <v>33</v>
      </c>
      <c r="D9767" s="149" t="str">
        <f>+VLOOKUP($A9767,mUNICIPIOS!$B$4:$F$343,2,0)</f>
        <v>Baja Verapaz</v>
      </c>
      <c r="E9767" s="149">
        <f>+VLOOKUP($A9767,mUNICIPIOS!$B$4:$F$343,3,0)</f>
        <v>1507</v>
      </c>
      <c r="F9767" s="149" t="str">
        <f>+VLOOKUP($A9767,mUNICIPIOS!$B$4:$F$343,4,0)</f>
        <v>San Jerónimo</v>
      </c>
      <c r="G9767" s="139" t="str">
        <f t="shared" ref="G9767:K9767" si="10027">+G9729</f>
        <v>06</v>
      </c>
      <c r="H9767" t="str">
        <f t="shared" si="10027"/>
        <v>IGE</v>
      </c>
      <c r="I9767" t="str">
        <f t="shared" si="10027"/>
        <v>Índice de Gestión Estratégica</v>
      </c>
      <c r="J9767" t="str">
        <f t="shared" si="10027"/>
        <v>06-04</v>
      </c>
      <c r="K9767" t="str">
        <f t="shared" si="10027"/>
        <v>Institucionalización de la gestión ordenada del territorio</v>
      </c>
      <c r="L9767" s="150">
        <f>+VLOOKUP($E9767,IGE_2018!$B$8:$Z$347,12,0)</f>
        <v>0.8</v>
      </c>
      <c r="M9767" s="142" t="str">
        <f>+VLOOKUP($E9767,IGE_2018!$B$8:$Z$347,13,0)</f>
        <v>Medio alto</v>
      </c>
    </row>
    <row r="9768" spans="1:13" x14ac:dyDescent="0.3">
      <c r="A9768" s="139">
        <f t="shared" si="9967"/>
        <v>257</v>
      </c>
      <c r="B9768" s="148">
        <f t="shared" si="9969"/>
        <v>34</v>
      </c>
      <c r="D9768" s="149" t="str">
        <f>+VLOOKUP($A9768,mUNICIPIOS!$B$4:$F$343,2,0)</f>
        <v>Baja Verapaz</v>
      </c>
      <c r="E9768" s="149">
        <f>+VLOOKUP($A9768,mUNICIPIOS!$B$4:$F$343,3,0)</f>
        <v>1507</v>
      </c>
      <c r="F9768" s="149" t="str">
        <f>+VLOOKUP($A9768,mUNICIPIOS!$B$4:$F$343,4,0)</f>
        <v>San Jerónimo</v>
      </c>
      <c r="G9768" s="139" t="str">
        <f t="shared" ref="G9768:K9768" si="10028">+G9730</f>
        <v>06</v>
      </c>
      <c r="H9768" t="str">
        <f t="shared" si="10028"/>
        <v>IGE</v>
      </c>
      <c r="I9768" t="str">
        <f t="shared" si="10028"/>
        <v>Índice de Gestión Estratégica</v>
      </c>
      <c r="J9768" t="str">
        <f t="shared" si="10028"/>
        <v>06-05</v>
      </c>
      <c r="K9768" t="str">
        <f t="shared" si="10028"/>
        <v>Acciones para la gestión ordenada del territorio</v>
      </c>
      <c r="L9768" s="150">
        <f>+VLOOKUP($E9768,IGE_2018!$B$8:$Z$347,15,0)</f>
        <v>0.6000000000000002</v>
      </c>
      <c r="M9768" s="142" t="str">
        <f>+VLOOKUP($E9768,IGE_2018!$B$8:$Z$347,16,0)</f>
        <v>Medio</v>
      </c>
    </row>
    <row r="9769" spans="1:13" x14ac:dyDescent="0.3">
      <c r="A9769" s="139">
        <f t="shared" si="9967"/>
        <v>257</v>
      </c>
      <c r="B9769" s="148">
        <f t="shared" si="9969"/>
        <v>35</v>
      </c>
      <c r="D9769" s="149" t="str">
        <f>+VLOOKUP($A9769,mUNICIPIOS!$B$4:$F$343,2,0)</f>
        <v>Baja Verapaz</v>
      </c>
      <c r="E9769" s="149">
        <f>+VLOOKUP($A9769,mUNICIPIOS!$B$4:$F$343,3,0)</f>
        <v>1507</v>
      </c>
      <c r="F9769" s="149" t="str">
        <f>+VLOOKUP($A9769,mUNICIPIOS!$B$4:$F$343,4,0)</f>
        <v>San Jerónimo</v>
      </c>
      <c r="G9769" s="139" t="str">
        <f t="shared" ref="G9769:K9769" si="10029">+G9731</f>
        <v>06</v>
      </c>
      <c r="H9769" t="str">
        <f t="shared" si="10029"/>
        <v>IGE</v>
      </c>
      <c r="I9769" t="str">
        <f t="shared" si="10029"/>
        <v>Índice de Gestión Estratégica</v>
      </c>
      <c r="J9769" t="str">
        <f t="shared" si="10029"/>
        <v>06-06</v>
      </c>
      <c r="K9769" t="str">
        <f t="shared" si="10029"/>
        <v>Gestión de riesgo en la formulación de proyectos derivados de la planificación operativa anual</v>
      </c>
      <c r="L9769" s="150">
        <f>+VLOOKUP($E9769,IGE_2018!$B$8:$Z$347,18,0)</f>
        <v>0.7</v>
      </c>
      <c r="M9769" s="142" t="str">
        <f>+VLOOKUP($E9769,IGE_2018!$B$8:$Z$347,19,0)</f>
        <v>Medio alto</v>
      </c>
    </row>
    <row r="9770" spans="1:13" x14ac:dyDescent="0.3">
      <c r="A9770" s="139">
        <f t="shared" si="9967"/>
        <v>257</v>
      </c>
      <c r="B9770" s="148">
        <f t="shared" si="9969"/>
        <v>36</v>
      </c>
      <c r="D9770" s="149" t="str">
        <f>+VLOOKUP($A9770,mUNICIPIOS!$B$4:$F$343,2,0)</f>
        <v>Baja Verapaz</v>
      </c>
      <c r="E9770" s="149">
        <f>+VLOOKUP($A9770,mUNICIPIOS!$B$4:$F$343,3,0)</f>
        <v>1507</v>
      </c>
      <c r="F9770" s="149" t="str">
        <f>+VLOOKUP($A9770,mUNICIPIOS!$B$4:$F$343,4,0)</f>
        <v>San Jerónimo</v>
      </c>
      <c r="G9770" s="139" t="str">
        <f t="shared" ref="G9770:K9770" si="10030">+G9732</f>
        <v>06</v>
      </c>
      <c r="H9770" t="str">
        <f t="shared" si="10030"/>
        <v>IGE</v>
      </c>
      <c r="I9770" t="str">
        <f t="shared" si="10030"/>
        <v>Índice de Gestión Estratégica</v>
      </c>
      <c r="J9770" t="str">
        <f t="shared" si="10030"/>
        <v>06-07</v>
      </c>
      <c r="K9770" t="str">
        <f t="shared" si="10030"/>
        <v>Ingresos por servicios ambientales en relación a los ingresos propios sin regalías</v>
      </c>
      <c r="L9770" s="150">
        <f>+VLOOKUP($E9770,IGE_2018!$B$8:$Z$347,21,0)</f>
        <v>0.56437054738738612</v>
      </c>
      <c r="M9770" s="142" t="str">
        <f>+VLOOKUP($E9770,IGE_2018!$B$8:$Z$347,22,0)</f>
        <v>Medio</v>
      </c>
    </row>
    <row r="9771" spans="1:13" x14ac:dyDescent="0.3">
      <c r="A9771" s="139">
        <f t="shared" si="9967"/>
        <v>257</v>
      </c>
      <c r="B9771" s="148">
        <f t="shared" si="9969"/>
        <v>37</v>
      </c>
      <c r="D9771" s="149" t="str">
        <f>+VLOOKUP($A9771,mUNICIPIOS!$B$4:$F$343,2,0)</f>
        <v>Baja Verapaz</v>
      </c>
      <c r="E9771" s="149">
        <f>+VLOOKUP($A9771,mUNICIPIOS!$B$4:$F$343,3,0)</f>
        <v>1507</v>
      </c>
      <c r="F9771" s="149" t="str">
        <f>+VLOOKUP($A9771,mUNICIPIOS!$B$4:$F$343,4,0)</f>
        <v>San Jerónimo</v>
      </c>
      <c r="G9771" s="139" t="str">
        <f t="shared" ref="G9771:K9771" si="10031">+G9733</f>
        <v>06</v>
      </c>
      <c r="H9771" t="str">
        <f t="shared" si="10031"/>
        <v>IGE</v>
      </c>
      <c r="I9771" t="str">
        <f t="shared" si="10031"/>
        <v>Índice de Gestión Estratégica</v>
      </c>
      <c r="J9771" t="str">
        <f t="shared" si="10031"/>
        <v>INDICE</v>
      </c>
      <c r="K9771">
        <f t="shared" si="10031"/>
        <v>0</v>
      </c>
      <c r="L9771" s="150">
        <f>+VLOOKUP($E9771,IGE_2018!$B$8:$Z$347,24,0)</f>
        <v>0.57204412518110126</v>
      </c>
      <c r="M9771" s="142" t="str">
        <f>+VLOOKUP($E9771,IGE_2018!$B$8:$Z$347,25,0)</f>
        <v>Medio</v>
      </c>
    </row>
    <row r="9772" spans="1:13" x14ac:dyDescent="0.3">
      <c r="A9772" s="139">
        <f t="shared" si="9967"/>
        <v>257</v>
      </c>
      <c r="B9772" s="148">
        <f t="shared" si="9969"/>
        <v>38</v>
      </c>
      <c r="D9772" s="149" t="str">
        <f>+VLOOKUP($A9772,mUNICIPIOS!$B$4:$F$343,2,0)</f>
        <v>Baja Verapaz</v>
      </c>
      <c r="E9772" s="149">
        <f>+VLOOKUP($A9772,mUNICIPIOS!$B$4:$F$343,3,0)</f>
        <v>1507</v>
      </c>
      <c r="F9772" s="149" t="str">
        <f>+VLOOKUP($A9772,mUNICIPIOS!$B$4:$F$343,4,0)</f>
        <v>San Jerónimo</v>
      </c>
      <c r="G9772" s="139" t="str">
        <f t="shared" ref="G9772:K9772" si="10032">+G9734</f>
        <v>RANKING</v>
      </c>
      <c r="H9772" t="str">
        <f t="shared" si="10032"/>
        <v>RGM</v>
      </c>
      <c r="I9772" t="str">
        <f t="shared" si="10032"/>
        <v>Ranking de la Gestión Municipal 2018</v>
      </c>
      <c r="J9772" t="str">
        <f t="shared" si="10032"/>
        <v>RANKING</v>
      </c>
      <c r="K9772">
        <f t="shared" si="10032"/>
        <v>0</v>
      </c>
      <c r="L9772" s="151">
        <f>+VLOOKUP($E9772,Resultados_generales!$C$8:$AE$347,27,0)</f>
        <v>0.54820440661524583</v>
      </c>
      <c r="M9772" t="str">
        <f>+VLOOKUP($E9772,Resultados_generales!$C$8:$AE$347,28,0)</f>
        <v>Medio</v>
      </c>
    </row>
    <row r="9773" spans="1:13" x14ac:dyDescent="0.3">
      <c r="A9773" s="139">
        <f t="shared" ref="A9773:A9836" si="10033">+IF(B9772=38,A9772+1,A9772)</f>
        <v>258</v>
      </c>
      <c r="B9773" s="148">
        <f t="shared" si="9969"/>
        <v>1</v>
      </c>
      <c r="D9773" s="149" t="str">
        <f>+VLOOKUP($A9773,mUNICIPIOS!$B$4:$F$343,2,0)</f>
        <v>Baja Verapaz</v>
      </c>
      <c r="E9773" s="149">
        <f>+VLOOKUP($A9773,mUNICIPIOS!$B$4:$F$343,3,0)</f>
        <v>1508</v>
      </c>
      <c r="F9773" s="149" t="str">
        <f>+VLOOKUP($A9773,mUNICIPIOS!$B$4:$F$343,4,0)</f>
        <v>Purulhá</v>
      </c>
      <c r="G9773" s="139" t="str">
        <f t="shared" ref="G9773:K9773" si="10034">+G9735</f>
        <v>01</v>
      </c>
      <c r="H9773" t="str">
        <f t="shared" si="10034"/>
        <v>IPC</v>
      </c>
      <c r="I9773" t="str">
        <f t="shared" si="10034"/>
        <v>Índice de Participación Ciudadana</v>
      </c>
      <c r="J9773" t="str">
        <f t="shared" si="10034"/>
        <v>01-01</v>
      </c>
      <c r="K9773" t="str">
        <f t="shared" si="10034"/>
        <v>Número de reuniones del COMUDE en el año de la medición.</v>
      </c>
      <c r="L9773" s="150">
        <f>+VLOOKUP($E9773,IPC_2018!$B$8:$T$347,3,0)</f>
        <v>1</v>
      </c>
      <c r="M9773" s="142" t="str">
        <f>+VLOOKUP($E9773,IPC_2018!$B$8:$T$347,4,0)</f>
        <v>Alto</v>
      </c>
    </row>
    <row r="9774" spans="1:13" x14ac:dyDescent="0.3">
      <c r="A9774" s="139">
        <f t="shared" si="10033"/>
        <v>258</v>
      </c>
      <c r="B9774" s="148">
        <f t="shared" ref="B9774:B9837" si="10035">+B9736</f>
        <v>2</v>
      </c>
      <c r="D9774" s="149" t="str">
        <f>+VLOOKUP($A9774,mUNICIPIOS!$B$4:$F$343,2,0)</f>
        <v>Baja Verapaz</v>
      </c>
      <c r="E9774" s="149">
        <f>+VLOOKUP($A9774,mUNICIPIOS!$B$4:$F$343,3,0)</f>
        <v>1508</v>
      </c>
      <c r="F9774" s="149" t="str">
        <f>+VLOOKUP($A9774,mUNICIPIOS!$B$4:$F$343,4,0)</f>
        <v>Purulhá</v>
      </c>
      <c r="G9774" s="139" t="str">
        <f t="shared" ref="G9774:K9774" si="10036">+G9736</f>
        <v>01</v>
      </c>
      <c r="H9774" t="str">
        <f t="shared" si="10036"/>
        <v>IPC</v>
      </c>
      <c r="I9774" t="str">
        <f t="shared" si="10036"/>
        <v>Índice de Participación Ciudadana</v>
      </c>
      <c r="J9774" t="str">
        <f t="shared" si="10036"/>
        <v>01-02</v>
      </c>
      <c r="K9774" t="str">
        <f t="shared" si="10036"/>
        <v>Participación de Alcaldes, Concejales y Síndicos determinados o designados en el COMUDE</v>
      </c>
      <c r="L9774" s="150">
        <f>+VLOOKUP($E9774,IPC_2018!$B$8:$T$347,6,0)</f>
        <v>0.61458333333333337</v>
      </c>
      <c r="M9774" s="142" t="str">
        <f>+VLOOKUP($E9774,IPC_2018!$B$8:$T$347,7,0)</f>
        <v>Medio alto</v>
      </c>
    </row>
    <row r="9775" spans="1:13" x14ac:dyDescent="0.3">
      <c r="A9775" s="139">
        <f t="shared" si="10033"/>
        <v>258</v>
      </c>
      <c r="B9775" s="148">
        <f t="shared" si="10035"/>
        <v>3</v>
      </c>
      <c r="D9775" s="149" t="str">
        <f>+VLOOKUP($A9775,mUNICIPIOS!$B$4:$F$343,2,0)</f>
        <v>Baja Verapaz</v>
      </c>
      <c r="E9775" s="149">
        <f>+VLOOKUP($A9775,mUNICIPIOS!$B$4:$F$343,3,0)</f>
        <v>1508</v>
      </c>
      <c r="F9775" s="149" t="str">
        <f>+VLOOKUP($A9775,mUNICIPIOS!$B$4:$F$343,4,0)</f>
        <v>Purulhá</v>
      </c>
      <c r="G9775" s="139" t="str">
        <f t="shared" ref="G9775:K9775" si="10037">+G9737</f>
        <v>01</v>
      </c>
      <c r="H9775" t="str">
        <f t="shared" si="10037"/>
        <v>IPC</v>
      </c>
      <c r="I9775" t="str">
        <f t="shared" si="10037"/>
        <v>Índice de Participación Ciudadana</v>
      </c>
      <c r="J9775" t="str">
        <f t="shared" si="10037"/>
        <v>01-03</v>
      </c>
      <c r="K9775" t="str">
        <f t="shared" si="10037"/>
        <v>Participación  de organizaciones de jóvenes, mujeres, pueblos mayas, xincas, garífunas, y otras organizaciones en el Comude</v>
      </c>
      <c r="L9775" s="150">
        <f>+VLOOKUP($E9775,IPC_2018!$B$8:$T$347,9,0)</f>
        <v>0.56255707762557083</v>
      </c>
      <c r="M9775" s="142" t="str">
        <f>+VLOOKUP($E9775,IPC_2018!$B$8:$T$347,10,0)</f>
        <v>Medio</v>
      </c>
    </row>
    <row r="9776" spans="1:13" x14ac:dyDescent="0.3">
      <c r="A9776" s="139">
        <f t="shared" si="10033"/>
        <v>258</v>
      </c>
      <c r="B9776" s="148">
        <f t="shared" si="10035"/>
        <v>4</v>
      </c>
      <c r="D9776" s="149" t="str">
        <f>+VLOOKUP($A9776,mUNICIPIOS!$B$4:$F$343,2,0)</f>
        <v>Baja Verapaz</v>
      </c>
      <c r="E9776" s="149">
        <f>+VLOOKUP($A9776,mUNICIPIOS!$B$4:$F$343,3,0)</f>
        <v>1508</v>
      </c>
      <c r="F9776" s="149" t="str">
        <f>+VLOOKUP($A9776,mUNICIPIOS!$B$4:$F$343,4,0)</f>
        <v>Purulhá</v>
      </c>
      <c r="G9776" s="139" t="str">
        <f t="shared" ref="G9776:K9776" si="10038">+G9738</f>
        <v>01</v>
      </c>
      <c r="H9776" t="str">
        <f t="shared" si="10038"/>
        <v>IPC</v>
      </c>
      <c r="I9776" t="str">
        <f t="shared" si="10038"/>
        <v>Índice de Participación Ciudadana</v>
      </c>
      <c r="J9776" t="str">
        <f t="shared" si="10038"/>
        <v>01-04</v>
      </c>
      <c r="K9776" t="str">
        <f t="shared" si="10038"/>
        <v>Representatividad territorial del Comude.</v>
      </c>
      <c r="L9776" s="150">
        <f>+VLOOKUP($E9776,IPC_2018!$B$8:$T$347,12,0)</f>
        <v>0.81176470588235294</v>
      </c>
      <c r="M9776" s="142" t="str">
        <f>+VLOOKUP($E9776,IPC_2018!$B$8:$T$347,13,0)</f>
        <v>Alto</v>
      </c>
    </row>
    <row r="9777" spans="1:13" x14ac:dyDescent="0.3">
      <c r="A9777" s="139">
        <f t="shared" si="10033"/>
        <v>258</v>
      </c>
      <c r="B9777" s="148">
        <f t="shared" si="10035"/>
        <v>5</v>
      </c>
      <c r="D9777" s="149" t="str">
        <f>+VLOOKUP($A9777,mUNICIPIOS!$B$4:$F$343,2,0)</f>
        <v>Baja Verapaz</v>
      </c>
      <c r="E9777" s="149">
        <f>+VLOOKUP($A9777,mUNICIPIOS!$B$4:$F$343,3,0)</f>
        <v>1508</v>
      </c>
      <c r="F9777" s="149" t="str">
        <f>+VLOOKUP($A9777,mUNICIPIOS!$B$4:$F$343,4,0)</f>
        <v>Purulhá</v>
      </c>
      <c r="G9777" s="139" t="str">
        <f t="shared" ref="G9777:K9777" si="10039">+G9739</f>
        <v>01</v>
      </c>
      <c r="H9777" t="str">
        <f t="shared" si="10039"/>
        <v>IPC</v>
      </c>
      <c r="I9777" t="str">
        <f t="shared" si="10039"/>
        <v>Índice de Participación Ciudadana</v>
      </c>
      <c r="J9777" t="str">
        <f t="shared" si="10039"/>
        <v>01-05</v>
      </c>
      <c r="K9777" t="str">
        <f t="shared" si="10039"/>
        <v>Funcionamiento del Comude</v>
      </c>
      <c r="L9777" s="150">
        <f>+VLOOKUP($E9777,IPC_2018!$B$8:$T$347,15,0)</f>
        <v>0.38427561851034475</v>
      </c>
      <c r="M9777" s="142" t="str">
        <f>+VLOOKUP($E9777,IPC_2018!$B$8:$T$347,16,0)</f>
        <v>Medio bajo</v>
      </c>
    </row>
    <row r="9778" spans="1:13" x14ac:dyDescent="0.3">
      <c r="A9778" s="139">
        <f t="shared" si="10033"/>
        <v>258</v>
      </c>
      <c r="B9778" s="148">
        <f t="shared" si="10035"/>
        <v>6</v>
      </c>
      <c r="D9778" s="149" t="str">
        <f>+VLOOKUP($A9778,mUNICIPIOS!$B$4:$F$343,2,0)</f>
        <v>Baja Verapaz</v>
      </c>
      <c r="E9778" s="149">
        <f>+VLOOKUP($A9778,mUNICIPIOS!$B$4:$F$343,3,0)</f>
        <v>1508</v>
      </c>
      <c r="F9778" s="149" t="str">
        <f>+VLOOKUP($A9778,mUNICIPIOS!$B$4:$F$343,4,0)</f>
        <v>Purulhá</v>
      </c>
      <c r="G9778" s="139" t="str">
        <f t="shared" ref="G9778:K9778" si="10040">+G9740</f>
        <v>01</v>
      </c>
      <c r="H9778" t="str">
        <f t="shared" si="10040"/>
        <v>IPC</v>
      </c>
      <c r="I9778" t="str">
        <f t="shared" si="10040"/>
        <v>Índice de Participación Ciudadana</v>
      </c>
      <c r="J9778" t="str">
        <f t="shared" si="10040"/>
        <v>INDICE</v>
      </c>
      <c r="K9778">
        <f t="shared" si="10040"/>
        <v>0</v>
      </c>
      <c r="L9778" s="150">
        <f>+VLOOKUP($E9778,IPC_2018!$B$8:$T$347,18,0)</f>
        <v>0.76561252696940707</v>
      </c>
      <c r="M9778" s="142" t="str">
        <f>+VLOOKUP($E9778,IPC_2018!$B$8:$T$347,19,0)</f>
        <v>Medio alto</v>
      </c>
    </row>
    <row r="9779" spans="1:13" x14ac:dyDescent="0.3">
      <c r="A9779" s="139">
        <f t="shared" si="10033"/>
        <v>258</v>
      </c>
      <c r="B9779" s="148">
        <f t="shared" si="10035"/>
        <v>7</v>
      </c>
      <c r="D9779" s="149" t="str">
        <f>+VLOOKUP($A9779,mUNICIPIOS!$B$4:$F$343,2,0)</f>
        <v>Baja Verapaz</v>
      </c>
      <c r="E9779" s="149">
        <f>+VLOOKUP($A9779,mUNICIPIOS!$B$4:$F$343,3,0)</f>
        <v>1508</v>
      </c>
      <c r="F9779" s="149" t="str">
        <f>+VLOOKUP($A9779,mUNICIPIOS!$B$4:$F$343,4,0)</f>
        <v>Purulhá</v>
      </c>
      <c r="G9779" s="139" t="str">
        <f t="shared" ref="G9779:K9779" si="10041">+G9741</f>
        <v>02</v>
      </c>
      <c r="H9779" t="str">
        <f t="shared" si="10041"/>
        <v>IIC</v>
      </c>
      <c r="I9779" t="str">
        <f t="shared" si="10041"/>
        <v>Índice de Información a la Ciudadanía</v>
      </c>
      <c r="J9779" t="str">
        <f t="shared" si="10041"/>
        <v>02-01</v>
      </c>
      <c r="K9779" t="str">
        <f t="shared" si="10041"/>
        <v>Rendición de cuentas cuatrimestral y anual al Comude enfocadas en resultados.</v>
      </c>
      <c r="L9779" s="150">
        <f>+VLOOKUP($E9779,IIC_2018!$B$8:$Q$347,3,0)</f>
        <v>0.26666666666666666</v>
      </c>
      <c r="M9779" s="142" t="str">
        <f>+VLOOKUP($E9779,IIC_2018!$B$8:$Q$347,4,0)</f>
        <v>Medio bajo</v>
      </c>
    </row>
    <row r="9780" spans="1:13" x14ac:dyDescent="0.3">
      <c r="A9780" s="139">
        <f t="shared" si="10033"/>
        <v>258</v>
      </c>
      <c r="B9780" s="148">
        <f t="shared" si="10035"/>
        <v>8</v>
      </c>
      <c r="D9780" s="149" t="str">
        <f>+VLOOKUP($A9780,mUNICIPIOS!$B$4:$F$343,2,0)</f>
        <v>Baja Verapaz</v>
      </c>
      <c r="E9780" s="149">
        <f>+VLOOKUP($A9780,mUNICIPIOS!$B$4:$F$343,3,0)</f>
        <v>1508</v>
      </c>
      <c r="F9780" s="149" t="str">
        <f>+VLOOKUP($A9780,mUNICIPIOS!$B$4:$F$343,4,0)</f>
        <v>Purulhá</v>
      </c>
      <c r="G9780" s="139" t="str">
        <f t="shared" ref="G9780:K9780" si="10042">+G9742</f>
        <v>02</v>
      </c>
      <c r="H9780" t="str">
        <f t="shared" si="10042"/>
        <v>IIC</v>
      </c>
      <c r="I9780" t="str">
        <f t="shared" si="10042"/>
        <v>Índice de Información a la Ciudadanía</v>
      </c>
      <c r="J9780" t="str">
        <f t="shared" si="10042"/>
        <v>02-02</v>
      </c>
      <c r="K9780" t="str">
        <f t="shared" si="10042"/>
        <v>Información presupuestaria y otra información brindada a la ciudadanía disponible en medios locales de comunicación.</v>
      </c>
      <c r="L9780" s="150">
        <f>+VLOOKUP($E9780,IIC_2018!$B$8:$Q$347,6,0)</f>
        <v>1</v>
      </c>
      <c r="M9780" s="142" t="str">
        <f>+VLOOKUP($E9780,IIC_2018!$B$8:$Q$347,7,0)</f>
        <v>Alto</v>
      </c>
    </row>
    <row r="9781" spans="1:13" x14ac:dyDescent="0.3">
      <c r="A9781" s="139">
        <f t="shared" si="10033"/>
        <v>258</v>
      </c>
      <c r="B9781" s="148">
        <f t="shared" si="10035"/>
        <v>9</v>
      </c>
      <c r="D9781" s="149" t="str">
        <f>+VLOOKUP($A9781,mUNICIPIOS!$B$4:$F$343,2,0)</f>
        <v>Baja Verapaz</v>
      </c>
      <c r="E9781" s="149">
        <f>+VLOOKUP($A9781,mUNICIPIOS!$B$4:$F$343,3,0)</f>
        <v>1508</v>
      </c>
      <c r="F9781" s="149" t="str">
        <f>+VLOOKUP($A9781,mUNICIPIOS!$B$4:$F$343,4,0)</f>
        <v>Purulhá</v>
      </c>
      <c r="G9781" s="139" t="str">
        <f t="shared" ref="G9781:K9781" si="10043">+G9743</f>
        <v>02</v>
      </c>
      <c r="H9781" t="str">
        <f t="shared" si="10043"/>
        <v>IIC</v>
      </c>
      <c r="I9781" t="str">
        <f t="shared" si="10043"/>
        <v>Índice de Información a la Ciudadanía</v>
      </c>
      <c r="J9781" t="str">
        <f t="shared" si="10043"/>
        <v>02-03</v>
      </c>
      <c r="K9781" t="str">
        <f t="shared" si="10043"/>
        <v>Información pública de oficio actualizada y disponible de acuerdo a la LAIP y uso de internet.</v>
      </c>
      <c r="L9781" s="150">
        <f>+VLOOKUP($E9781,IIC_2018!$B$8:$Q$347,9,0)</f>
        <v>0.99999999999999989</v>
      </c>
      <c r="M9781" s="142" t="str">
        <f>+VLOOKUP($E9781,IIC_2018!$B$8:$Q$347,10,0)</f>
        <v>Alto</v>
      </c>
    </row>
    <row r="9782" spans="1:13" x14ac:dyDescent="0.3">
      <c r="A9782" s="139">
        <f t="shared" si="10033"/>
        <v>258</v>
      </c>
      <c r="B9782" s="148">
        <f t="shared" si="10035"/>
        <v>10</v>
      </c>
      <c r="D9782" s="149" t="str">
        <f>+VLOOKUP($A9782,mUNICIPIOS!$B$4:$F$343,2,0)</f>
        <v>Baja Verapaz</v>
      </c>
      <c r="E9782" s="149">
        <f>+VLOOKUP($A9782,mUNICIPIOS!$B$4:$F$343,3,0)</f>
        <v>1508</v>
      </c>
      <c r="F9782" s="149" t="str">
        <f>+VLOOKUP($A9782,mUNICIPIOS!$B$4:$F$343,4,0)</f>
        <v>Purulhá</v>
      </c>
      <c r="G9782" s="139" t="str">
        <f t="shared" ref="G9782:K9782" si="10044">+G9744</f>
        <v>02</v>
      </c>
      <c r="H9782" t="str">
        <f t="shared" si="10044"/>
        <v>IIC</v>
      </c>
      <c r="I9782" t="str">
        <f t="shared" si="10044"/>
        <v>Índice de Información a la Ciudadanía</v>
      </c>
      <c r="J9782" t="str">
        <f t="shared" si="10044"/>
        <v>02-04</v>
      </c>
      <c r="K9782" t="str">
        <f t="shared" si="10044"/>
        <v>Relación del monto contratado por medio de Guate compras con el total del presupuesto de egresos vigente.</v>
      </c>
      <c r="L9782" s="150">
        <f>+VLOOKUP($E9782,IIC_2018!$B$8:$Q$347,12,0)</f>
        <v>0.50113409646053408</v>
      </c>
      <c r="M9782" s="142" t="str">
        <f>+VLOOKUP($E9782,IIC_2018!$B$8:$Q$347,13,0)</f>
        <v>Medio</v>
      </c>
    </row>
    <row r="9783" spans="1:13" x14ac:dyDescent="0.3">
      <c r="A9783" s="139">
        <f t="shared" si="10033"/>
        <v>258</v>
      </c>
      <c r="B9783" s="148">
        <f t="shared" si="10035"/>
        <v>11</v>
      </c>
      <c r="D9783" s="149" t="str">
        <f>+VLOOKUP($A9783,mUNICIPIOS!$B$4:$F$343,2,0)</f>
        <v>Baja Verapaz</v>
      </c>
      <c r="E9783" s="149">
        <f>+VLOOKUP($A9783,mUNICIPIOS!$B$4:$F$343,3,0)</f>
        <v>1508</v>
      </c>
      <c r="F9783" s="149" t="str">
        <f>+VLOOKUP($A9783,mUNICIPIOS!$B$4:$F$343,4,0)</f>
        <v>Purulhá</v>
      </c>
      <c r="G9783" s="139" t="str">
        <f t="shared" ref="G9783:K9783" si="10045">+G9745</f>
        <v>02</v>
      </c>
      <c r="H9783" t="str">
        <f t="shared" si="10045"/>
        <v>IIC</v>
      </c>
      <c r="I9783" t="str">
        <f t="shared" si="10045"/>
        <v>Índice de Información a la Ciudadanía</v>
      </c>
      <c r="J9783" t="str">
        <f t="shared" si="10045"/>
        <v>INDICE</v>
      </c>
      <c r="K9783">
        <f t="shared" si="10045"/>
        <v>0</v>
      </c>
      <c r="L9783" s="150">
        <f>+VLOOKUP($E9783,IIC_2018!$B$8:$Q$347,15,0)</f>
        <v>0.6919501907818002</v>
      </c>
      <c r="M9783" s="142" t="str">
        <f>+VLOOKUP($E9783,IIC_2018!$B$8:$Q$347,16,0)</f>
        <v>Medio alto</v>
      </c>
    </row>
    <row r="9784" spans="1:13" x14ac:dyDescent="0.3">
      <c r="A9784" s="139">
        <f t="shared" si="10033"/>
        <v>258</v>
      </c>
      <c r="B9784" s="148">
        <f t="shared" si="10035"/>
        <v>12</v>
      </c>
      <c r="D9784" s="149" t="str">
        <f>+VLOOKUP($A9784,mUNICIPIOS!$B$4:$F$343,2,0)</f>
        <v>Baja Verapaz</v>
      </c>
      <c r="E9784" s="149">
        <f>+VLOOKUP($A9784,mUNICIPIOS!$B$4:$F$343,3,0)</f>
        <v>1508</v>
      </c>
      <c r="F9784" s="149" t="str">
        <f>+VLOOKUP($A9784,mUNICIPIOS!$B$4:$F$343,4,0)</f>
        <v>Purulhá</v>
      </c>
      <c r="G9784" s="139" t="str">
        <f t="shared" ref="G9784:K9784" si="10046">+G9746</f>
        <v>03</v>
      </c>
      <c r="H9784" t="str">
        <f t="shared" si="10046"/>
        <v>ISP</v>
      </c>
      <c r="I9784" t="str">
        <f t="shared" si="10046"/>
        <v>Índice de Servicios Públicos</v>
      </c>
      <c r="J9784" t="str">
        <f t="shared" si="10046"/>
        <v>03-01</v>
      </c>
      <c r="K9784" t="str">
        <f t="shared" si="10046"/>
        <v>Cobertura del servicio público de agua</v>
      </c>
      <c r="L9784" s="150">
        <f>+VLOOKUP($E9784,ISP_2018!$B$8:$T$347,3,0)</f>
        <v>0.10775937227550131</v>
      </c>
      <c r="M9784" s="142" t="str">
        <f>+VLOOKUP($E9784,ISP_2018!$B$8:$T$347,4,0)</f>
        <v>Bajo</v>
      </c>
    </row>
    <row r="9785" spans="1:13" x14ac:dyDescent="0.3">
      <c r="A9785" s="139">
        <f t="shared" si="10033"/>
        <v>258</v>
      </c>
      <c r="B9785" s="148">
        <f t="shared" si="10035"/>
        <v>13</v>
      </c>
      <c r="D9785" s="149" t="str">
        <f>+VLOOKUP($A9785,mUNICIPIOS!$B$4:$F$343,2,0)</f>
        <v>Baja Verapaz</v>
      </c>
      <c r="E9785" s="149">
        <f>+VLOOKUP($A9785,mUNICIPIOS!$B$4:$F$343,3,0)</f>
        <v>1508</v>
      </c>
      <c r="F9785" s="149" t="str">
        <f>+VLOOKUP($A9785,mUNICIPIOS!$B$4:$F$343,4,0)</f>
        <v>Purulhá</v>
      </c>
      <c r="G9785" s="139" t="str">
        <f t="shared" ref="G9785:K9785" si="10047">+G9747</f>
        <v>03</v>
      </c>
      <c r="H9785" t="str">
        <f t="shared" si="10047"/>
        <v>ISP</v>
      </c>
      <c r="I9785" t="str">
        <f t="shared" si="10047"/>
        <v>Índice de Servicios Públicos</v>
      </c>
      <c r="J9785" t="str">
        <f t="shared" si="10047"/>
        <v>03-02</v>
      </c>
      <c r="K9785" t="str">
        <f t="shared" si="10047"/>
        <v>Control de la calidad del servicio público de agua</v>
      </c>
      <c r="L9785" s="150">
        <f>+VLOOKUP($E9785,ISP_2018!$B$8:$T$347,6,0)</f>
        <v>0.6166666666666667</v>
      </c>
      <c r="M9785" s="142" t="str">
        <f>+VLOOKUP($E9785,ISP_2018!$B$8:$T$347,7,0)</f>
        <v>Medio alto</v>
      </c>
    </row>
    <row r="9786" spans="1:13" x14ac:dyDescent="0.3">
      <c r="A9786" s="139">
        <f t="shared" si="10033"/>
        <v>258</v>
      </c>
      <c r="B9786" s="148">
        <f t="shared" si="10035"/>
        <v>14</v>
      </c>
      <c r="D9786" s="149" t="str">
        <f>+VLOOKUP($A9786,mUNICIPIOS!$B$4:$F$343,2,0)</f>
        <v>Baja Verapaz</v>
      </c>
      <c r="E9786" s="149">
        <f>+VLOOKUP($A9786,mUNICIPIOS!$B$4:$F$343,3,0)</f>
        <v>1508</v>
      </c>
      <c r="F9786" s="149" t="str">
        <f>+VLOOKUP($A9786,mUNICIPIOS!$B$4:$F$343,4,0)</f>
        <v>Purulhá</v>
      </c>
      <c r="G9786" s="139" t="str">
        <f t="shared" ref="G9786:K9786" si="10048">+G9748</f>
        <v>03</v>
      </c>
      <c r="H9786" t="str">
        <f t="shared" si="10048"/>
        <v>ISP</v>
      </c>
      <c r="I9786" t="str">
        <f t="shared" si="10048"/>
        <v>Índice de Servicios Públicos</v>
      </c>
      <c r="J9786" t="str">
        <f t="shared" si="10048"/>
        <v>03-03</v>
      </c>
      <c r="K9786" t="str">
        <f t="shared" si="10048"/>
        <v>Disposición  y tratamiento  de aguas residuales</v>
      </c>
      <c r="L9786" s="150">
        <f>+VLOOKUP($E9786,ISP_2018!$B$8:$T$347,9,0)</f>
        <v>0.59416109514893289</v>
      </c>
      <c r="M9786" s="142" t="str">
        <f>+VLOOKUP($E9786,ISP_2018!$B$8:$T$347,10,0)</f>
        <v>Medio</v>
      </c>
    </row>
    <row r="9787" spans="1:13" x14ac:dyDescent="0.3">
      <c r="A9787" s="139">
        <f t="shared" si="10033"/>
        <v>258</v>
      </c>
      <c r="B9787" s="148">
        <f t="shared" si="10035"/>
        <v>15</v>
      </c>
      <c r="D9787" s="149" t="str">
        <f>+VLOOKUP($A9787,mUNICIPIOS!$B$4:$F$343,2,0)</f>
        <v>Baja Verapaz</v>
      </c>
      <c r="E9787" s="149">
        <f>+VLOOKUP($A9787,mUNICIPIOS!$B$4:$F$343,3,0)</f>
        <v>1508</v>
      </c>
      <c r="F9787" s="149" t="str">
        <f>+VLOOKUP($A9787,mUNICIPIOS!$B$4:$F$343,4,0)</f>
        <v>Purulhá</v>
      </c>
      <c r="G9787" s="139" t="str">
        <f t="shared" ref="G9787:K9787" si="10049">+G9749</f>
        <v>03</v>
      </c>
      <c r="H9787" t="str">
        <f t="shared" si="10049"/>
        <v>ISP</v>
      </c>
      <c r="I9787" t="str">
        <f t="shared" si="10049"/>
        <v>Índice de Servicios Públicos</v>
      </c>
      <c r="J9787" t="str">
        <f t="shared" si="10049"/>
        <v>03-04</v>
      </c>
      <c r="K9787" t="str">
        <f t="shared" si="10049"/>
        <v>Gestión y manejo de los residuos y desechos sólidos</v>
      </c>
      <c r="L9787" s="150">
        <f>+VLOOKUP($E9787,ISP_2018!$B$8:$T$347,12,0)</f>
        <v>7.7980331003200495E-2</v>
      </c>
      <c r="M9787" s="142" t="str">
        <f>+VLOOKUP($E9787,ISP_2018!$B$8:$T$347,13,0)</f>
        <v>Bajo</v>
      </c>
    </row>
    <row r="9788" spans="1:13" x14ac:dyDescent="0.3">
      <c r="A9788" s="139">
        <f t="shared" si="10033"/>
        <v>258</v>
      </c>
      <c r="B9788" s="148">
        <f t="shared" si="10035"/>
        <v>16</v>
      </c>
      <c r="D9788" s="149" t="str">
        <f>+VLOOKUP($A9788,mUNICIPIOS!$B$4:$F$343,2,0)</f>
        <v>Baja Verapaz</v>
      </c>
      <c r="E9788" s="149">
        <f>+VLOOKUP($A9788,mUNICIPIOS!$B$4:$F$343,3,0)</f>
        <v>1508</v>
      </c>
      <c r="F9788" s="149" t="str">
        <f>+VLOOKUP($A9788,mUNICIPIOS!$B$4:$F$343,4,0)</f>
        <v>Purulhá</v>
      </c>
      <c r="G9788" s="139" t="str">
        <f t="shared" ref="G9788:K9788" si="10050">+G9750</f>
        <v>03</v>
      </c>
      <c r="H9788" t="str">
        <f t="shared" si="10050"/>
        <v>ISP</v>
      </c>
      <c r="I9788" t="str">
        <f t="shared" si="10050"/>
        <v>Índice de Servicios Públicos</v>
      </c>
      <c r="J9788" t="str">
        <f t="shared" si="10050"/>
        <v>03-05</v>
      </c>
      <c r="K9788" t="str">
        <f t="shared" si="10050"/>
        <v>Gestión de servicios públicos municipales</v>
      </c>
      <c r="L9788" s="150">
        <f>+VLOOKUP($E9788,ISP_2018!$B$8:$T$347,15,0)</f>
        <v>0.82258064516129037</v>
      </c>
      <c r="M9788" s="142" t="str">
        <f>+VLOOKUP($E9788,ISP_2018!$B$8:$T$347,16,0)</f>
        <v>Alto</v>
      </c>
    </row>
    <row r="9789" spans="1:13" x14ac:dyDescent="0.3">
      <c r="A9789" s="139">
        <f t="shared" si="10033"/>
        <v>258</v>
      </c>
      <c r="B9789" s="148">
        <f t="shared" si="10035"/>
        <v>17</v>
      </c>
      <c r="D9789" s="149" t="str">
        <f>+VLOOKUP($A9789,mUNICIPIOS!$B$4:$F$343,2,0)</f>
        <v>Baja Verapaz</v>
      </c>
      <c r="E9789" s="149">
        <f>+VLOOKUP($A9789,mUNICIPIOS!$B$4:$F$343,3,0)</f>
        <v>1508</v>
      </c>
      <c r="F9789" s="149" t="str">
        <f>+VLOOKUP($A9789,mUNICIPIOS!$B$4:$F$343,4,0)</f>
        <v>Purulhá</v>
      </c>
      <c r="G9789" s="139" t="str">
        <f t="shared" ref="G9789:K9789" si="10051">+G9751</f>
        <v>03</v>
      </c>
      <c r="H9789" t="str">
        <f t="shared" si="10051"/>
        <v>ISP</v>
      </c>
      <c r="I9789" t="str">
        <f t="shared" si="10051"/>
        <v>Índice de Servicios Públicos</v>
      </c>
      <c r="J9789" t="str">
        <f t="shared" si="10051"/>
        <v>INDICE</v>
      </c>
      <c r="K9789">
        <f t="shared" si="10051"/>
        <v>0</v>
      </c>
      <c r="L9789" s="150">
        <f>+VLOOKUP($E9789,ISP_2018!$B$8:$T$347,18,0)</f>
        <v>0.49472035149023491</v>
      </c>
      <c r="M9789" s="142" t="str">
        <f>+VLOOKUP($E9789,ISP_2018!$B$8:$T$347,19,0)</f>
        <v>Medio</v>
      </c>
    </row>
    <row r="9790" spans="1:13" x14ac:dyDescent="0.3">
      <c r="A9790" s="139">
        <f t="shared" si="10033"/>
        <v>258</v>
      </c>
      <c r="B9790" s="148">
        <f t="shared" si="10035"/>
        <v>18</v>
      </c>
      <c r="D9790" s="149" t="str">
        <f>+VLOOKUP($A9790,mUNICIPIOS!$B$4:$F$343,2,0)</f>
        <v>Baja Verapaz</v>
      </c>
      <c r="E9790" s="149">
        <f>+VLOOKUP($A9790,mUNICIPIOS!$B$4:$F$343,3,0)</f>
        <v>1508</v>
      </c>
      <c r="F9790" s="149" t="str">
        <f>+VLOOKUP($A9790,mUNICIPIOS!$B$4:$F$343,4,0)</f>
        <v>Purulhá</v>
      </c>
      <c r="G9790" s="139" t="str">
        <f t="shared" ref="G9790:K9790" si="10052">+G9752</f>
        <v>04</v>
      </c>
      <c r="H9790" t="str">
        <f t="shared" si="10052"/>
        <v>IGA</v>
      </c>
      <c r="I9790" t="str">
        <f t="shared" si="10052"/>
        <v>Índice de Gestión Administrativa</v>
      </c>
      <c r="J9790" t="str">
        <f t="shared" si="10052"/>
        <v>04-01</v>
      </c>
      <c r="K9790" t="str">
        <f t="shared" si="10052"/>
        <v>Existencia de elementos de atención municipal orientada al vecino</v>
      </c>
      <c r="L9790" s="150">
        <f>+VLOOKUP($E9790,IGA_2018!$B$8:$N$347,3,0)</f>
        <v>1</v>
      </c>
      <c r="M9790" s="142" t="str">
        <f>+VLOOKUP($E9790,IGA_2018!$B$8:$N$347,4,0)</f>
        <v>Alto</v>
      </c>
    </row>
    <row r="9791" spans="1:13" x14ac:dyDescent="0.3">
      <c r="A9791" s="139">
        <f t="shared" si="10033"/>
        <v>258</v>
      </c>
      <c r="B9791" s="148">
        <f t="shared" si="10035"/>
        <v>19</v>
      </c>
      <c r="D9791" s="149" t="str">
        <f>+VLOOKUP($A9791,mUNICIPIOS!$B$4:$F$343,2,0)</f>
        <v>Baja Verapaz</v>
      </c>
      <c r="E9791" s="149">
        <f>+VLOOKUP($A9791,mUNICIPIOS!$B$4:$F$343,3,0)</f>
        <v>1508</v>
      </c>
      <c r="F9791" s="149" t="str">
        <f>+VLOOKUP($A9791,mUNICIPIOS!$B$4:$F$343,4,0)</f>
        <v>Purulhá</v>
      </c>
      <c r="G9791" s="139" t="str">
        <f t="shared" ref="G9791:K9791" si="10053">+G9753</f>
        <v>04</v>
      </c>
      <c r="H9791" t="str">
        <f t="shared" si="10053"/>
        <v>IGA</v>
      </c>
      <c r="I9791" t="str">
        <f t="shared" si="10053"/>
        <v>Índice de Gestión Administrativa</v>
      </c>
      <c r="J9791" t="str">
        <f t="shared" si="10053"/>
        <v>04-02</v>
      </c>
      <c r="K9791" t="str">
        <f t="shared" si="10053"/>
        <v>Gestión del recurso humano.</v>
      </c>
      <c r="L9791" s="150">
        <f>+VLOOKUP($E9791,IGA_2018!$B$8:$N$347,6,0)</f>
        <v>0.7649793496818994</v>
      </c>
      <c r="M9791" s="142" t="str">
        <f>+VLOOKUP($E9791,IGA_2018!$B$8:$N$347,7,0)</f>
        <v>Medio alto</v>
      </c>
    </row>
    <row r="9792" spans="1:13" x14ac:dyDescent="0.3">
      <c r="A9792" s="139">
        <f t="shared" si="10033"/>
        <v>258</v>
      </c>
      <c r="B9792" s="148">
        <f t="shared" si="10035"/>
        <v>20</v>
      </c>
      <c r="D9792" s="149" t="str">
        <f>+VLOOKUP($A9792,mUNICIPIOS!$B$4:$F$343,2,0)</f>
        <v>Baja Verapaz</v>
      </c>
      <c r="E9792" s="149">
        <f>+VLOOKUP($A9792,mUNICIPIOS!$B$4:$F$343,3,0)</f>
        <v>1508</v>
      </c>
      <c r="F9792" s="149" t="str">
        <f>+VLOOKUP($A9792,mUNICIPIOS!$B$4:$F$343,4,0)</f>
        <v>Purulhá</v>
      </c>
      <c r="G9792" s="139" t="str">
        <f t="shared" ref="G9792:K9792" si="10054">+G9754</f>
        <v>04</v>
      </c>
      <c r="H9792" t="str">
        <f t="shared" si="10054"/>
        <v>IGA</v>
      </c>
      <c r="I9792" t="str">
        <f t="shared" si="10054"/>
        <v>Índice de Gestión Administrativa</v>
      </c>
      <c r="J9792" t="str">
        <f t="shared" si="10054"/>
        <v>04-03</v>
      </c>
      <c r="K9792" t="str">
        <f t="shared" si="10054"/>
        <v>Existencia de oficinas municipales con instrumentos de gestión.</v>
      </c>
      <c r="L9792" s="150">
        <f>+VLOOKUP($E9792,IGA_2018!$B$8:$N$347,9,0)</f>
        <v>0.83392857142857146</v>
      </c>
      <c r="M9792" s="142" t="str">
        <f>+VLOOKUP($E9792,IGA_2018!$B$8:$N$347,10,0)</f>
        <v>Alto</v>
      </c>
    </row>
    <row r="9793" spans="1:13" x14ac:dyDescent="0.3">
      <c r="A9793" s="139">
        <f t="shared" si="10033"/>
        <v>258</v>
      </c>
      <c r="B9793" s="148">
        <f t="shared" si="10035"/>
        <v>21</v>
      </c>
      <c r="D9793" s="149" t="str">
        <f>+VLOOKUP($A9793,mUNICIPIOS!$B$4:$F$343,2,0)</f>
        <v>Baja Verapaz</v>
      </c>
      <c r="E9793" s="149">
        <f>+VLOOKUP($A9793,mUNICIPIOS!$B$4:$F$343,3,0)</f>
        <v>1508</v>
      </c>
      <c r="F9793" s="149" t="str">
        <f>+VLOOKUP($A9793,mUNICIPIOS!$B$4:$F$343,4,0)</f>
        <v>Purulhá</v>
      </c>
      <c r="G9793" s="139" t="str">
        <f t="shared" ref="G9793:K9793" si="10055">+G9755</f>
        <v>04</v>
      </c>
      <c r="H9793" t="str">
        <f t="shared" si="10055"/>
        <v>IGA</v>
      </c>
      <c r="I9793" t="str">
        <f t="shared" si="10055"/>
        <v>Índice de Gestión Administrativa</v>
      </c>
      <c r="J9793" t="str">
        <f t="shared" si="10055"/>
        <v>INDICE</v>
      </c>
      <c r="K9793">
        <f t="shared" si="10055"/>
        <v>0</v>
      </c>
      <c r="L9793" s="150">
        <f>+VLOOKUP($E9793,IGA_2018!$B$8:$N$347,12,0)</f>
        <v>0.85961777238866477</v>
      </c>
      <c r="M9793" s="142" t="str">
        <f>+VLOOKUP($E9793,IGA_2018!$B$8:$N$347,13,0)</f>
        <v>Alto</v>
      </c>
    </row>
    <row r="9794" spans="1:13" x14ac:dyDescent="0.3">
      <c r="A9794" s="139">
        <f t="shared" si="10033"/>
        <v>258</v>
      </c>
      <c r="B9794" s="148">
        <f t="shared" si="10035"/>
        <v>22</v>
      </c>
      <c r="D9794" s="149" t="str">
        <f>+VLOOKUP($A9794,mUNICIPIOS!$B$4:$F$343,2,0)</f>
        <v>Baja Verapaz</v>
      </c>
      <c r="E9794" s="149">
        <f>+VLOOKUP($A9794,mUNICIPIOS!$B$4:$F$343,3,0)</f>
        <v>1508</v>
      </c>
      <c r="F9794" s="149" t="str">
        <f>+VLOOKUP($A9794,mUNICIPIOS!$B$4:$F$343,4,0)</f>
        <v>Purulhá</v>
      </c>
      <c r="G9794" s="139" t="str">
        <f t="shared" ref="G9794:K9794" si="10056">+G9756</f>
        <v>05</v>
      </c>
      <c r="H9794" t="str">
        <f t="shared" si="10056"/>
        <v>IGF</v>
      </c>
      <c r="I9794" t="str">
        <f t="shared" si="10056"/>
        <v>Índice de Gestión Financiera</v>
      </c>
      <c r="J9794" t="str">
        <f t="shared" si="10056"/>
        <v>05-01</v>
      </c>
      <c r="K9794" t="str">
        <f t="shared" si="10056"/>
        <v>Autonomía financiera municipal</v>
      </c>
      <c r="L9794" s="150">
        <f>+VLOOKUP($E9794,IGF_2018!$B$8:$Z$347,3,0)</f>
        <v>0.14145992310774291</v>
      </c>
      <c r="M9794" s="142" t="str">
        <f>+VLOOKUP($E9794,IGF_2018!$B$8:$Z$347,4,0)</f>
        <v>Bajo</v>
      </c>
    </row>
    <row r="9795" spans="1:13" x14ac:dyDescent="0.3">
      <c r="A9795" s="139">
        <f t="shared" si="10033"/>
        <v>258</v>
      </c>
      <c r="B9795" s="148">
        <f t="shared" si="10035"/>
        <v>23</v>
      </c>
      <c r="D9795" s="149" t="str">
        <f>+VLOOKUP($A9795,mUNICIPIOS!$B$4:$F$343,2,0)</f>
        <v>Baja Verapaz</v>
      </c>
      <c r="E9795" s="149">
        <f>+VLOOKUP($A9795,mUNICIPIOS!$B$4:$F$343,3,0)</f>
        <v>1508</v>
      </c>
      <c r="F9795" s="149" t="str">
        <f>+VLOOKUP($A9795,mUNICIPIOS!$B$4:$F$343,4,0)</f>
        <v>Purulhá</v>
      </c>
      <c r="G9795" s="139" t="str">
        <f t="shared" ref="G9795:K9795" si="10057">+G9757</f>
        <v>05</v>
      </c>
      <c r="H9795" t="str">
        <f t="shared" si="10057"/>
        <v>IGF</v>
      </c>
      <c r="I9795" t="str">
        <f t="shared" si="10057"/>
        <v>Índice de Gestión Financiera</v>
      </c>
      <c r="J9795" t="str">
        <f t="shared" si="10057"/>
        <v>05-02</v>
      </c>
      <c r="K9795" t="str">
        <f t="shared" si="10057"/>
        <v xml:space="preserve">Ingresos propios por habitante -sin regalías- </v>
      </c>
      <c r="L9795" s="150">
        <f>+VLOOKUP($E9795,IGF_2018!$B$8:$Z$347,6,0)</f>
        <v>4.5962198240054118E-2</v>
      </c>
      <c r="M9795" s="142" t="str">
        <f>+VLOOKUP($E9795,IGF_2018!$B$8:$Z$347,7,0)</f>
        <v>Bajo</v>
      </c>
    </row>
    <row r="9796" spans="1:13" x14ac:dyDescent="0.3">
      <c r="A9796" s="139">
        <f t="shared" si="10033"/>
        <v>258</v>
      </c>
      <c r="B9796" s="148">
        <f t="shared" si="10035"/>
        <v>24</v>
      </c>
      <c r="D9796" s="149" t="str">
        <f>+VLOOKUP($A9796,mUNICIPIOS!$B$4:$F$343,2,0)</f>
        <v>Baja Verapaz</v>
      </c>
      <c r="E9796" s="149">
        <f>+VLOOKUP($A9796,mUNICIPIOS!$B$4:$F$343,3,0)</f>
        <v>1508</v>
      </c>
      <c r="F9796" s="149" t="str">
        <f>+VLOOKUP($A9796,mUNICIPIOS!$B$4:$F$343,4,0)</f>
        <v>Purulhá</v>
      </c>
      <c r="G9796" s="139" t="str">
        <f t="shared" ref="G9796:K9796" si="10058">+G9758</f>
        <v>05</v>
      </c>
      <c r="H9796" t="str">
        <f t="shared" si="10058"/>
        <v>IGF</v>
      </c>
      <c r="I9796" t="str">
        <f t="shared" si="10058"/>
        <v>Índice de Gestión Financiera</v>
      </c>
      <c r="J9796" t="str">
        <f t="shared" si="10058"/>
        <v>05-03</v>
      </c>
      <c r="K9796" t="str">
        <f t="shared" si="10058"/>
        <v>Ingresos del IUSI en relación a los ingresos propios -sin regalías-</v>
      </c>
      <c r="L9796" s="150">
        <f>+VLOOKUP($E9796,IGF_2018!$B$8:$Z$347,9,0)</f>
        <v>0.11249381218613633</v>
      </c>
      <c r="M9796" s="142" t="str">
        <f>+VLOOKUP($E9796,IGF_2018!$B$8:$Z$347,10,0)</f>
        <v>Bajo</v>
      </c>
    </row>
    <row r="9797" spans="1:13" x14ac:dyDescent="0.3">
      <c r="A9797" s="139">
        <f t="shared" si="10033"/>
        <v>258</v>
      </c>
      <c r="B9797" s="148">
        <f t="shared" si="10035"/>
        <v>25</v>
      </c>
      <c r="D9797" s="149" t="str">
        <f>+VLOOKUP($A9797,mUNICIPIOS!$B$4:$F$343,2,0)</f>
        <v>Baja Verapaz</v>
      </c>
      <c r="E9797" s="149">
        <f>+VLOOKUP($A9797,mUNICIPIOS!$B$4:$F$343,3,0)</f>
        <v>1508</v>
      </c>
      <c r="F9797" s="149" t="str">
        <f>+VLOOKUP($A9797,mUNICIPIOS!$B$4:$F$343,4,0)</f>
        <v>Purulhá</v>
      </c>
      <c r="G9797" s="139" t="str">
        <f t="shared" ref="G9797:K9797" si="10059">+G9759</f>
        <v>05</v>
      </c>
      <c r="H9797" t="str">
        <f t="shared" si="10059"/>
        <v>IGF</v>
      </c>
      <c r="I9797" t="str">
        <f t="shared" si="10059"/>
        <v>Índice de Gestión Financiera</v>
      </c>
      <c r="J9797" t="str">
        <f t="shared" si="10059"/>
        <v>05-04</v>
      </c>
      <c r="K9797" t="str">
        <f t="shared" si="10059"/>
        <v>Inversión anual en capital fijo por habitante</v>
      </c>
      <c r="L9797" s="150">
        <f>+VLOOKUP($E9797,IGF_2018!$B$8:$Z$347,12,0)</f>
        <v>4.6591433539652408E-2</v>
      </c>
      <c r="M9797" s="142" t="str">
        <f>+VLOOKUP($E9797,IGF_2018!$B$8:$Z$347,13,0)</f>
        <v>Bajo</v>
      </c>
    </row>
    <row r="9798" spans="1:13" x14ac:dyDescent="0.3">
      <c r="A9798" s="139">
        <f t="shared" si="10033"/>
        <v>258</v>
      </c>
      <c r="B9798" s="148">
        <f t="shared" si="10035"/>
        <v>26</v>
      </c>
      <c r="D9798" s="149" t="str">
        <f>+VLOOKUP($A9798,mUNICIPIOS!$B$4:$F$343,2,0)</f>
        <v>Baja Verapaz</v>
      </c>
      <c r="E9798" s="149">
        <f>+VLOOKUP($A9798,mUNICIPIOS!$B$4:$F$343,3,0)</f>
        <v>1508</v>
      </c>
      <c r="F9798" s="149" t="str">
        <f>+VLOOKUP($A9798,mUNICIPIOS!$B$4:$F$343,4,0)</f>
        <v>Purulhá</v>
      </c>
      <c r="G9798" s="139" t="str">
        <f t="shared" ref="G9798:K9798" si="10060">+G9760</f>
        <v>05</v>
      </c>
      <c r="H9798" t="str">
        <f t="shared" si="10060"/>
        <v>IGF</v>
      </c>
      <c r="I9798" t="str">
        <f t="shared" si="10060"/>
        <v>Índice de Gestión Financiera</v>
      </c>
      <c r="J9798" t="str">
        <f t="shared" si="10060"/>
        <v>05-05</v>
      </c>
      <c r="K9798" t="str">
        <f t="shared" si="10060"/>
        <v>Inversión anual en capital fijo con recursos percibidos por ingresos propios</v>
      </c>
      <c r="L9798" s="150">
        <f>+VLOOKUP($E9798,IGF_2018!$B$8:$Z$347,15,0)</f>
        <v>7.73220814040984E-3</v>
      </c>
      <c r="M9798" s="142" t="str">
        <f>+VLOOKUP($E9798,IGF_2018!$B$8:$Z$347,16,0)</f>
        <v>Bajo</v>
      </c>
    </row>
    <row r="9799" spans="1:13" x14ac:dyDescent="0.3">
      <c r="A9799" s="139">
        <f t="shared" si="10033"/>
        <v>258</v>
      </c>
      <c r="B9799" s="148">
        <f t="shared" si="10035"/>
        <v>27</v>
      </c>
      <c r="D9799" s="149" t="str">
        <f>+VLOOKUP($A9799,mUNICIPIOS!$B$4:$F$343,2,0)</f>
        <v>Baja Verapaz</v>
      </c>
      <c r="E9799" s="149">
        <f>+VLOOKUP($A9799,mUNICIPIOS!$B$4:$F$343,3,0)</f>
        <v>1508</v>
      </c>
      <c r="F9799" s="149" t="str">
        <f>+VLOOKUP($A9799,mUNICIPIOS!$B$4:$F$343,4,0)</f>
        <v>Purulhá</v>
      </c>
      <c r="G9799" s="139" t="str">
        <f t="shared" ref="G9799:K9799" si="10061">+G9761</f>
        <v>05</v>
      </c>
      <c r="H9799" t="str">
        <f t="shared" si="10061"/>
        <v>IGF</v>
      </c>
      <c r="I9799" t="str">
        <f t="shared" si="10061"/>
        <v>Índice de Gestión Financiera</v>
      </c>
      <c r="J9799" t="str">
        <f t="shared" si="10061"/>
        <v>05-06</v>
      </c>
      <c r="K9799" t="str">
        <f t="shared" si="10061"/>
        <v xml:space="preserve">Inversión anual en capital fijo con recursos percibidos por transferencias del Gobierno Central </v>
      </c>
      <c r="L9799" s="150">
        <f>+VLOOKUP($E9799,IGF_2018!$B$8:$Z$347,18,0)</f>
        <v>0.26573535350027844</v>
      </c>
      <c r="M9799" s="142" t="str">
        <f>+VLOOKUP($E9799,IGF_2018!$B$8:$Z$347,19,0)</f>
        <v>Medio bajo</v>
      </c>
    </row>
    <row r="9800" spans="1:13" x14ac:dyDescent="0.3">
      <c r="A9800" s="139">
        <f t="shared" si="10033"/>
        <v>258</v>
      </c>
      <c r="B9800" s="148">
        <f t="shared" si="10035"/>
        <v>28</v>
      </c>
      <c r="D9800" s="149" t="str">
        <f>+VLOOKUP($A9800,mUNICIPIOS!$B$4:$F$343,2,0)</f>
        <v>Baja Verapaz</v>
      </c>
      <c r="E9800" s="149">
        <f>+VLOOKUP($A9800,mUNICIPIOS!$B$4:$F$343,3,0)</f>
        <v>1508</v>
      </c>
      <c r="F9800" s="149" t="str">
        <f>+VLOOKUP($A9800,mUNICIPIOS!$B$4:$F$343,4,0)</f>
        <v>Purulhá</v>
      </c>
      <c r="G9800" s="139" t="str">
        <f t="shared" ref="G9800:K9800" si="10062">+G9762</f>
        <v>05</v>
      </c>
      <c r="H9800" t="str">
        <f t="shared" si="10062"/>
        <v>IGF</v>
      </c>
      <c r="I9800" t="str">
        <f t="shared" si="10062"/>
        <v>Índice de Gestión Financiera</v>
      </c>
      <c r="J9800" t="str">
        <f t="shared" si="10062"/>
        <v>05-07</v>
      </c>
      <c r="K9800" t="str">
        <f t="shared" si="10062"/>
        <v>Financiamiento por endeudamiento municipal</v>
      </c>
      <c r="L9800" s="150">
        <f>+VLOOKUP($E9800,IGF_2018!$B$8:$Z$347,21,0)</f>
        <v>1</v>
      </c>
      <c r="M9800" s="142" t="str">
        <f>+VLOOKUP($E9800,IGF_2018!$B$8:$Z$347,22,0)</f>
        <v>Alto</v>
      </c>
    </row>
    <row r="9801" spans="1:13" x14ac:dyDescent="0.3">
      <c r="A9801" s="139">
        <f t="shared" si="10033"/>
        <v>258</v>
      </c>
      <c r="B9801" s="148">
        <f t="shared" si="10035"/>
        <v>29</v>
      </c>
      <c r="D9801" s="149" t="str">
        <f>+VLOOKUP($A9801,mUNICIPIOS!$B$4:$F$343,2,0)</f>
        <v>Baja Verapaz</v>
      </c>
      <c r="E9801" s="149">
        <f>+VLOOKUP($A9801,mUNICIPIOS!$B$4:$F$343,3,0)</f>
        <v>1508</v>
      </c>
      <c r="F9801" s="149" t="str">
        <f>+VLOOKUP($A9801,mUNICIPIOS!$B$4:$F$343,4,0)</f>
        <v>Purulhá</v>
      </c>
      <c r="G9801" s="139" t="str">
        <f t="shared" ref="G9801:K9801" si="10063">+G9763</f>
        <v>05</v>
      </c>
      <c r="H9801" t="str">
        <f t="shared" si="10063"/>
        <v>IGF</v>
      </c>
      <c r="I9801" t="str">
        <f t="shared" si="10063"/>
        <v>Índice de Gestión Financiera</v>
      </c>
      <c r="J9801" t="str">
        <f t="shared" si="10063"/>
        <v>INDICE</v>
      </c>
      <c r="K9801">
        <f t="shared" si="10063"/>
        <v>0</v>
      </c>
      <c r="L9801" s="150">
        <f>+VLOOKUP($E9801,IGF_2018!$B$8:$Z$347,24,0)</f>
        <v>0.28073970500620715</v>
      </c>
      <c r="M9801" s="142" t="str">
        <f>+VLOOKUP($E9801,IGF_2018!$B$8:$Z$347,25,0)</f>
        <v>Medio bajo</v>
      </c>
    </row>
    <row r="9802" spans="1:13" x14ac:dyDescent="0.3">
      <c r="A9802" s="139">
        <f t="shared" si="10033"/>
        <v>258</v>
      </c>
      <c r="B9802" s="148">
        <f t="shared" si="10035"/>
        <v>30</v>
      </c>
      <c r="D9802" s="149" t="str">
        <f>+VLOOKUP($A9802,mUNICIPIOS!$B$4:$F$343,2,0)</f>
        <v>Baja Verapaz</v>
      </c>
      <c r="E9802" s="149">
        <f>+VLOOKUP($A9802,mUNICIPIOS!$B$4:$F$343,3,0)</f>
        <v>1508</v>
      </c>
      <c r="F9802" s="149" t="str">
        <f>+VLOOKUP($A9802,mUNICIPIOS!$B$4:$F$343,4,0)</f>
        <v>Purulhá</v>
      </c>
      <c r="G9802" s="139" t="str">
        <f t="shared" ref="G9802:K9802" si="10064">+G9764</f>
        <v>06</v>
      </c>
      <c r="H9802" t="str">
        <f t="shared" si="10064"/>
        <v>IGE</v>
      </c>
      <c r="I9802" t="str">
        <f t="shared" si="10064"/>
        <v>Índice de Gestión Estratégica</v>
      </c>
      <c r="J9802" t="str">
        <f t="shared" si="10064"/>
        <v>06-01</v>
      </c>
      <c r="K9802" t="str">
        <f t="shared" si="10064"/>
        <v>Ejecución del Plan Operativo Anual  (POA)</v>
      </c>
      <c r="L9802" s="150">
        <f>+VLOOKUP($E9802,IGE_2018!$B$8:$Z$347,3,0)</f>
        <v>0</v>
      </c>
      <c r="M9802" s="142" t="str">
        <f>+VLOOKUP($E9802,IGE_2018!$B$8:$Z$347,4,0)</f>
        <v>Bajo</v>
      </c>
    </row>
    <row r="9803" spans="1:13" x14ac:dyDescent="0.3">
      <c r="A9803" s="139">
        <f t="shared" si="10033"/>
        <v>258</v>
      </c>
      <c r="B9803" s="148">
        <f t="shared" si="10035"/>
        <v>31</v>
      </c>
      <c r="D9803" s="149" t="str">
        <f>+VLOOKUP($A9803,mUNICIPIOS!$B$4:$F$343,2,0)</f>
        <v>Baja Verapaz</v>
      </c>
      <c r="E9803" s="149">
        <f>+VLOOKUP($A9803,mUNICIPIOS!$B$4:$F$343,3,0)</f>
        <v>1508</v>
      </c>
      <c r="F9803" s="149" t="str">
        <f>+VLOOKUP($A9803,mUNICIPIOS!$B$4:$F$343,4,0)</f>
        <v>Purulhá</v>
      </c>
      <c r="G9803" s="139" t="str">
        <f t="shared" ref="G9803:K9803" si="10065">+G9765</f>
        <v>06</v>
      </c>
      <c r="H9803" t="str">
        <f t="shared" si="10065"/>
        <v>IGE</v>
      </c>
      <c r="I9803" t="str">
        <f t="shared" si="10065"/>
        <v>Índice de Gestión Estratégica</v>
      </c>
      <c r="J9803" t="str">
        <f t="shared" si="10065"/>
        <v>06-02</v>
      </c>
      <c r="K9803" t="str">
        <f t="shared" si="10065"/>
        <v>Relación Plan de Desarrollo Municipal y Ordenamiento Territorial (PDM-OT) - Plan Estratégico Institucional (PEI) - Plan Operativo Multianual (POM) - Plan Operativo Anual (POA)</v>
      </c>
      <c r="L9803" s="150">
        <f>+VLOOKUP($E9803,IGE_2018!$B$8:$Z$347,6,0)</f>
        <v>0</v>
      </c>
      <c r="M9803" s="142" t="str">
        <f>+VLOOKUP($E9803,IGE_2018!$B$8:$Z$347,7,0)</f>
        <v>Bajo</v>
      </c>
    </row>
    <row r="9804" spans="1:13" x14ac:dyDescent="0.3">
      <c r="A9804" s="139">
        <f t="shared" si="10033"/>
        <v>258</v>
      </c>
      <c r="B9804" s="148">
        <f t="shared" si="10035"/>
        <v>32</v>
      </c>
      <c r="D9804" s="149" t="str">
        <f>+VLOOKUP($A9804,mUNICIPIOS!$B$4:$F$343,2,0)</f>
        <v>Baja Verapaz</v>
      </c>
      <c r="E9804" s="149">
        <f>+VLOOKUP($A9804,mUNICIPIOS!$B$4:$F$343,3,0)</f>
        <v>1508</v>
      </c>
      <c r="F9804" s="149" t="str">
        <f>+VLOOKUP($A9804,mUNICIPIOS!$B$4:$F$343,4,0)</f>
        <v>Purulhá</v>
      </c>
      <c r="G9804" s="139" t="str">
        <f t="shared" ref="G9804:K9804" si="10066">+G9766</f>
        <v>06</v>
      </c>
      <c r="H9804" t="str">
        <f t="shared" si="10066"/>
        <v>IGE</v>
      </c>
      <c r="I9804" t="str">
        <f t="shared" si="10066"/>
        <v>Índice de Gestión Estratégica</v>
      </c>
      <c r="J9804" t="str">
        <f t="shared" si="10066"/>
        <v>06-03</v>
      </c>
      <c r="K9804" t="str">
        <f t="shared" si="10066"/>
        <v>Presupuesto de egresos relacionado a competencias municipales que responden a prioridades nacionales de desarrollo.</v>
      </c>
      <c r="L9804" s="150">
        <f>+VLOOKUP($E9804,IGE_2018!$B$8:$Z$347,9,0)</f>
        <v>0.1760021021189557</v>
      </c>
      <c r="M9804" s="142" t="str">
        <f>+VLOOKUP($E9804,IGE_2018!$B$8:$Z$347,10,0)</f>
        <v>Bajo</v>
      </c>
    </row>
    <row r="9805" spans="1:13" x14ac:dyDescent="0.3">
      <c r="A9805" s="139">
        <f t="shared" si="10033"/>
        <v>258</v>
      </c>
      <c r="B9805" s="148">
        <f t="shared" si="10035"/>
        <v>33</v>
      </c>
      <c r="D9805" s="149" t="str">
        <f>+VLOOKUP($A9805,mUNICIPIOS!$B$4:$F$343,2,0)</f>
        <v>Baja Verapaz</v>
      </c>
      <c r="E9805" s="149">
        <f>+VLOOKUP($A9805,mUNICIPIOS!$B$4:$F$343,3,0)</f>
        <v>1508</v>
      </c>
      <c r="F9805" s="149" t="str">
        <f>+VLOOKUP($A9805,mUNICIPIOS!$B$4:$F$343,4,0)</f>
        <v>Purulhá</v>
      </c>
      <c r="G9805" s="139" t="str">
        <f t="shared" ref="G9805:K9805" si="10067">+G9767</f>
        <v>06</v>
      </c>
      <c r="H9805" t="str">
        <f t="shared" si="10067"/>
        <v>IGE</v>
      </c>
      <c r="I9805" t="str">
        <f t="shared" si="10067"/>
        <v>Índice de Gestión Estratégica</v>
      </c>
      <c r="J9805" t="str">
        <f t="shared" si="10067"/>
        <v>06-04</v>
      </c>
      <c r="K9805" t="str">
        <f t="shared" si="10067"/>
        <v>Institucionalización de la gestión ordenada del territorio</v>
      </c>
      <c r="L9805" s="150">
        <f>+VLOOKUP($E9805,IGE_2018!$B$8:$Z$347,12,0)</f>
        <v>0.9</v>
      </c>
      <c r="M9805" s="142" t="str">
        <f>+VLOOKUP($E9805,IGE_2018!$B$8:$Z$347,13,0)</f>
        <v>Alto</v>
      </c>
    </row>
    <row r="9806" spans="1:13" x14ac:dyDescent="0.3">
      <c r="A9806" s="139">
        <f t="shared" si="10033"/>
        <v>258</v>
      </c>
      <c r="B9806" s="148">
        <f t="shared" si="10035"/>
        <v>34</v>
      </c>
      <c r="D9806" s="149" t="str">
        <f>+VLOOKUP($A9806,mUNICIPIOS!$B$4:$F$343,2,0)</f>
        <v>Baja Verapaz</v>
      </c>
      <c r="E9806" s="149">
        <f>+VLOOKUP($A9806,mUNICIPIOS!$B$4:$F$343,3,0)</f>
        <v>1508</v>
      </c>
      <c r="F9806" s="149" t="str">
        <f>+VLOOKUP($A9806,mUNICIPIOS!$B$4:$F$343,4,0)</f>
        <v>Purulhá</v>
      </c>
      <c r="G9806" s="139" t="str">
        <f t="shared" ref="G9806:K9806" si="10068">+G9768</f>
        <v>06</v>
      </c>
      <c r="H9806" t="str">
        <f t="shared" si="10068"/>
        <v>IGE</v>
      </c>
      <c r="I9806" t="str">
        <f t="shared" si="10068"/>
        <v>Índice de Gestión Estratégica</v>
      </c>
      <c r="J9806" t="str">
        <f t="shared" si="10068"/>
        <v>06-05</v>
      </c>
      <c r="K9806" t="str">
        <f t="shared" si="10068"/>
        <v>Acciones para la gestión ordenada del territorio</v>
      </c>
      <c r="L9806" s="150">
        <f>+VLOOKUP($E9806,IGE_2018!$B$8:$Z$347,15,0)</f>
        <v>0.6000000000000002</v>
      </c>
      <c r="M9806" s="142" t="str">
        <f>+VLOOKUP($E9806,IGE_2018!$B$8:$Z$347,16,0)</f>
        <v>Medio</v>
      </c>
    </row>
    <row r="9807" spans="1:13" x14ac:dyDescent="0.3">
      <c r="A9807" s="139">
        <f t="shared" si="10033"/>
        <v>258</v>
      </c>
      <c r="B9807" s="148">
        <f t="shared" si="10035"/>
        <v>35</v>
      </c>
      <c r="D9807" s="149" t="str">
        <f>+VLOOKUP($A9807,mUNICIPIOS!$B$4:$F$343,2,0)</f>
        <v>Baja Verapaz</v>
      </c>
      <c r="E9807" s="149">
        <f>+VLOOKUP($A9807,mUNICIPIOS!$B$4:$F$343,3,0)</f>
        <v>1508</v>
      </c>
      <c r="F9807" s="149" t="str">
        <f>+VLOOKUP($A9807,mUNICIPIOS!$B$4:$F$343,4,0)</f>
        <v>Purulhá</v>
      </c>
      <c r="G9807" s="139" t="str">
        <f t="shared" ref="G9807:K9807" si="10069">+G9769</f>
        <v>06</v>
      </c>
      <c r="H9807" t="str">
        <f t="shared" si="10069"/>
        <v>IGE</v>
      </c>
      <c r="I9807" t="str">
        <f t="shared" si="10069"/>
        <v>Índice de Gestión Estratégica</v>
      </c>
      <c r="J9807" t="str">
        <f t="shared" si="10069"/>
        <v>06-06</v>
      </c>
      <c r="K9807" t="str">
        <f t="shared" si="10069"/>
        <v>Gestión de riesgo en la formulación de proyectos derivados de la planificación operativa anual</v>
      </c>
      <c r="L9807" s="150">
        <f>+VLOOKUP($E9807,IGE_2018!$B$8:$Z$347,18,0)</f>
        <v>0</v>
      </c>
      <c r="M9807" s="142" t="str">
        <f>+VLOOKUP($E9807,IGE_2018!$B$8:$Z$347,19,0)</f>
        <v>Bajo</v>
      </c>
    </row>
    <row r="9808" spans="1:13" x14ac:dyDescent="0.3">
      <c r="A9808" s="139">
        <f t="shared" si="10033"/>
        <v>258</v>
      </c>
      <c r="B9808" s="148">
        <f t="shared" si="10035"/>
        <v>36</v>
      </c>
      <c r="D9808" s="149" t="str">
        <f>+VLOOKUP($A9808,mUNICIPIOS!$B$4:$F$343,2,0)</f>
        <v>Baja Verapaz</v>
      </c>
      <c r="E9808" s="149">
        <f>+VLOOKUP($A9808,mUNICIPIOS!$B$4:$F$343,3,0)</f>
        <v>1508</v>
      </c>
      <c r="F9808" s="149" t="str">
        <f>+VLOOKUP($A9808,mUNICIPIOS!$B$4:$F$343,4,0)</f>
        <v>Purulhá</v>
      </c>
      <c r="G9808" s="139" t="str">
        <f t="shared" ref="G9808:K9808" si="10070">+G9770</f>
        <v>06</v>
      </c>
      <c r="H9808" t="str">
        <f t="shared" si="10070"/>
        <v>IGE</v>
      </c>
      <c r="I9808" t="str">
        <f t="shared" si="10070"/>
        <v>Índice de Gestión Estratégica</v>
      </c>
      <c r="J9808" t="str">
        <f t="shared" si="10070"/>
        <v>06-07</v>
      </c>
      <c r="K9808" t="str">
        <f t="shared" si="10070"/>
        <v>Ingresos por servicios ambientales en relación a los ingresos propios sin regalías</v>
      </c>
      <c r="L9808" s="150">
        <f>+VLOOKUP($E9808,IGE_2018!$B$8:$Z$347,21,0)</f>
        <v>0.43466077156222632</v>
      </c>
      <c r="M9808" s="142" t="str">
        <f>+VLOOKUP($E9808,IGE_2018!$B$8:$Z$347,22,0)</f>
        <v>Medio</v>
      </c>
    </row>
    <row r="9809" spans="1:13" x14ac:dyDescent="0.3">
      <c r="A9809" s="139">
        <f t="shared" si="10033"/>
        <v>258</v>
      </c>
      <c r="B9809" s="148">
        <f t="shared" si="10035"/>
        <v>37</v>
      </c>
      <c r="D9809" s="149" t="str">
        <f>+VLOOKUP($A9809,mUNICIPIOS!$B$4:$F$343,2,0)</f>
        <v>Baja Verapaz</v>
      </c>
      <c r="E9809" s="149">
        <f>+VLOOKUP($A9809,mUNICIPIOS!$B$4:$F$343,3,0)</f>
        <v>1508</v>
      </c>
      <c r="F9809" s="149" t="str">
        <f>+VLOOKUP($A9809,mUNICIPIOS!$B$4:$F$343,4,0)</f>
        <v>Purulhá</v>
      </c>
      <c r="G9809" s="139" t="str">
        <f t="shared" ref="G9809:K9809" si="10071">+G9771</f>
        <v>06</v>
      </c>
      <c r="H9809" t="str">
        <f t="shared" si="10071"/>
        <v>IGE</v>
      </c>
      <c r="I9809" t="str">
        <f t="shared" si="10071"/>
        <v>Índice de Gestión Estratégica</v>
      </c>
      <c r="J9809" t="str">
        <f t="shared" si="10071"/>
        <v>INDICE</v>
      </c>
      <c r="K9809">
        <f t="shared" si="10071"/>
        <v>0</v>
      </c>
      <c r="L9809" s="150">
        <f>+VLOOKUP($E9809,IGE_2018!$B$8:$Z$347,24,0)</f>
        <v>0.26746660268596156</v>
      </c>
      <c r="M9809" s="142" t="str">
        <f>+VLOOKUP($E9809,IGE_2018!$B$8:$Z$347,25,0)</f>
        <v>Medio bajo</v>
      </c>
    </row>
    <row r="9810" spans="1:13" x14ac:dyDescent="0.3">
      <c r="A9810" s="139">
        <f t="shared" si="10033"/>
        <v>258</v>
      </c>
      <c r="B9810" s="148">
        <f t="shared" si="10035"/>
        <v>38</v>
      </c>
      <c r="D9810" s="149" t="str">
        <f>+VLOOKUP($A9810,mUNICIPIOS!$B$4:$F$343,2,0)</f>
        <v>Baja Verapaz</v>
      </c>
      <c r="E9810" s="149">
        <f>+VLOOKUP($A9810,mUNICIPIOS!$B$4:$F$343,3,0)</f>
        <v>1508</v>
      </c>
      <c r="F9810" s="149" t="str">
        <f>+VLOOKUP($A9810,mUNICIPIOS!$B$4:$F$343,4,0)</f>
        <v>Purulhá</v>
      </c>
      <c r="G9810" s="139" t="str">
        <f t="shared" ref="G9810:K9810" si="10072">+G9772</f>
        <v>RANKING</v>
      </c>
      <c r="H9810" t="str">
        <f t="shared" si="10072"/>
        <v>RGM</v>
      </c>
      <c r="I9810" t="str">
        <f t="shared" si="10072"/>
        <v>Ranking de la Gestión Municipal 2018</v>
      </c>
      <c r="J9810" t="str">
        <f t="shared" si="10072"/>
        <v>RANKING</v>
      </c>
      <c r="K9810">
        <f t="shared" si="10072"/>
        <v>0</v>
      </c>
      <c r="L9810" s="151">
        <f>+VLOOKUP($E9810,Resultados_generales!$C$8:$AE$347,27,0)</f>
        <v>0.49954072988505072</v>
      </c>
      <c r="M9810" t="str">
        <f>+VLOOKUP($E9810,Resultados_generales!$C$8:$AE$347,28,0)</f>
        <v>Medio</v>
      </c>
    </row>
    <row r="9811" spans="1:13" x14ac:dyDescent="0.3">
      <c r="A9811" s="139">
        <f t="shared" si="10033"/>
        <v>259</v>
      </c>
      <c r="B9811" s="148">
        <f t="shared" si="10035"/>
        <v>1</v>
      </c>
      <c r="D9811" s="149" t="str">
        <f>+VLOOKUP($A9811,mUNICIPIOS!$B$4:$F$343,2,0)</f>
        <v>Alta Verapaz</v>
      </c>
      <c r="E9811" s="149">
        <f>+VLOOKUP($A9811,mUNICIPIOS!$B$4:$F$343,3,0)</f>
        <v>1601</v>
      </c>
      <c r="F9811" s="149" t="str">
        <f>+VLOOKUP($A9811,mUNICIPIOS!$B$4:$F$343,4,0)</f>
        <v>Cobán</v>
      </c>
      <c r="G9811" s="139" t="str">
        <f t="shared" ref="G9811:K9811" si="10073">+G9773</f>
        <v>01</v>
      </c>
      <c r="H9811" t="str">
        <f t="shared" si="10073"/>
        <v>IPC</v>
      </c>
      <c r="I9811" t="str">
        <f t="shared" si="10073"/>
        <v>Índice de Participación Ciudadana</v>
      </c>
      <c r="J9811" t="str">
        <f t="shared" si="10073"/>
        <v>01-01</v>
      </c>
      <c r="K9811" t="str">
        <f t="shared" si="10073"/>
        <v>Número de reuniones del COMUDE en el año de la medición.</v>
      </c>
      <c r="L9811" s="150">
        <f>+VLOOKUP($E9811,IPC_2018!$B$8:$T$347,3,0)</f>
        <v>1</v>
      </c>
      <c r="M9811" s="142" t="str">
        <f>+VLOOKUP($E9811,IPC_2018!$B$8:$T$347,4,0)</f>
        <v>Alto</v>
      </c>
    </row>
    <row r="9812" spans="1:13" x14ac:dyDescent="0.3">
      <c r="A9812" s="139">
        <f t="shared" si="10033"/>
        <v>259</v>
      </c>
      <c r="B9812" s="148">
        <f t="shared" si="10035"/>
        <v>2</v>
      </c>
      <c r="D9812" s="149" t="str">
        <f>+VLOOKUP($A9812,mUNICIPIOS!$B$4:$F$343,2,0)</f>
        <v>Alta Verapaz</v>
      </c>
      <c r="E9812" s="149">
        <f>+VLOOKUP($A9812,mUNICIPIOS!$B$4:$F$343,3,0)</f>
        <v>1601</v>
      </c>
      <c r="F9812" s="149" t="str">
        <f>+VLOOKUP($A9812,mUNICIPIOS!$B$4:$F$343,4,0)</f>
        <v>Cobán</v>
      </c>
      <c r="G9812" s="139" t="str">
        <f t="shared" ref="G9812:K9812" si="10074">+G9774</f>
        <v>01</v>
      </c>
      <c r="H9812" t="str">
        <f t="shared" si="10074"/>
        <v>IPC</v>
      </c>
      <c r="I9812" t="str">
        <f t="shared" si="10074"/>
        <v>Índice de Participación Ciudadana</v>
      </c>
      <c r="J9812" t="str">
        <f t="shared" si="10074"/>
        <v>01-02</v>
      </c>
      <c r="K9812" t="str">
        <f t="shared" si="10074"/>
        <v>Participación de Alcaldes, Concejales y Síndicos determinados o designados en el COMUDE</v>
      </c>
      <c r="L9812" s="150">
        <f>+VLOOKUP($E9812,IPC_2018!$B$8:$T$347,6,0)</f>
        <v>0.74305555555555558</v>
      </c>
      <c r="M9812" s="142" t="str">
        <f>+VLOOKUP($E9812,IPC_2018!$B$8:$T$347,7,0)</f>
        <v>Medio alto</v>
      </c>
    </row>
    <row r="9813" spans="1:13" x14ac:dyDescent="0.3">
      <c r="A9813" s="139">
        <f t="shared" si="10033"/>
        <v>259</v>
      </c>
      <c r="B9813" s="148">
        <f t="shared" si="10035"/>
        <v>3</v>
      </c>
      <c r="D9813" s="149" t="str">
        <f>+VLOOKUP($A9813,mUNICIPIOS!$B$4:$F$343,2,0)</f>
        <v>Alta Verapaz</v>
      </c>
      <c r="E9813" s="149">
        <f>+VLOOKUP($A9813,mUNICIPIOS!$B$4:$F$343,3,0)</f>
        <v>1601</v>
      </c>
      <c r="F9813" s="149" t="str">
        <f>+VLOOKUP($A9813,mUNICIPIOS!$B$4:$F$343,4,0)</f>
        <v>Cobán</v>
      </c>
      <c r="G9813" s="139" t="str">
        <f t="shared" ref="G9813:K9813" si="10075">+G9775</f>
        <v>01</v>
      </c>
      <c r="H9813" t="str">
        <f t="shared" si="10075"/>
        <v>IPC</v>
      </c>
      <c r="I9813" t="str">
        <f t="shared" si="10075"/>
        <v>Índice de Participación Ciudadana</v>
      </c>
      <c r="J9813" t="str">
        <f t="shared" si="10075"/>
        <v>01-03</v>
      </c>
      <c r="K9813" t="str">
        <f t="shared" si="10075"/>
        <v>Participación  de organizaciones de jóvenes, mujeres, pueblos mayas, xincas, garífunas, y otras organizaciones en el Comude</v>
      </c>
      <c r="L9813" s="150">
        <f>+VLOOKUP($E9813,IPC_2018!$B$8:$T$347,9,0)</f>
        <v>0.53576864535768653</v>
      </c>
      <c r="M9813" s="142" t="str">
        <f>+VLOOKUP($E9813,IPC_2018!$B$8:$T$347,10,0)</f>
        <v>Medio</v>
      </c>
    </row>
    <row r="9814" spans="1:13" x14ac:dyDescent="0.3">
      <c r="A9814" s="139">
        <f t="shared" si="10033"/>
        <v>259</v>
      </c>
      <c r="B9814" s="148">
        <f t="shared" si="10035"/>
        <v>4</v>
      </c>
      <c r="D9814" s="149" t="str">
        <f>+VLOOKUP($A9814,mUNICIPIOS!$B$4:$F$343,2,0)</f>
        <v>Alta Verapaz</v>
      </c>
      <c r="E9814" s="149">
        <f>+VLOOKUP($A9814,mUNICIPIOS!$B$4:$F$343,3,0)</f>
        <v>1601</v>
      </c>
      <c r="F9814" s="149" t="str">
        <f>+VLOOKUP($A9814,mUNICIPIOS!$B$4:$F$343,4,0)</f>
        <v>Cobán</v>
      </c>
      <c r="G9814" s="139" t="str">
        <f t="shared" ref="G9814:K9814" si="10076">+G9776</f>
        <v>01</v>
      </c>
      <c r="H9814" t="str">
        <f t="shared" si="10076"/>
        <v>IPC</v>
      </c>
      <c r="I9814" t="str">
        <f t="shared" si="10076"/>
        <v>Índice de Participación Ciudadana</v>
      </c>
      <c r="J9814" t="str">
        <f t="shared" si="10076"/>
        <v>01-04</v>
      </c>
      <c r="K9814" t="str">
        <f t="shared" si="10076"/>
        <v>Representatividad territorial del Comude.</v>
      </c>
      <c r="L9814" s="150">
        <f>+VLOOKUP($E9814,IPC_2018!$B$8:$T$347,12,0)</f>
        <v>0.78500000000000003</v>
      </c>
      <c r="M9814" s="142" t="str">
        <f>+VLOOKUP($E9814,IPC_2018!$B$8:$T$347,13,0)</f>
        <v>Medio alto</v>
      </c>
    </row>
    <row r="9815" spans="1:13" x14ac:dyDescent="0.3">
      <c r="A9815" s="139">
        <f t="shared" si="10033"/>
        <v>259</v>
      </c>
      <c r="B9815" s="148">
        <f t="shared" si="10035"/>
        <v>5</v>
      </c>
      <c r="D9815" s="149" t="str">
        <f>+VLOOKUP($A9815,mUNICIPIOS!$B$4:$F$343,2,0)</f>
        <v>Alta Verapaz</v>
      </c>
      <c r="E9815" s="149">
        <f>+VLOOKUP($A9815,mUNICIPIOS!$B$4:$F$343,3,0)</f>
        <v>1601</v>
      </c>
      <c r="F9815" s="149" t="str">
        <f>+VLOOKUP($A9815,mUNICIPIOS!$B$4:$F$343,4,0)</f>
        <v>Cobán</v>
      </c>
      <c r="G9815" s="139" t="str">
        <f t="shared" ref="G9815:K9815" si="10077">+G9777</f>
        <v>01</v>
      </c>
      <c r="H9815" t="str">
        <f t="shared" si="10077"/>
        <v>IPC</v>
      </c>
      <c r="I9815" t="str">
        <f t="shared" si="10077"/>
        <v>Índice de Participación Ciudadana</v>
      </c>
      <c r="J9815" t="str">
        <f t="shared" si="10077"/>
        <v>01-05</v>
      </c>
      <c r="K9815" t="str">
        <f t="shared" si="10077"/>
        <v>Funcionamiento del Comude</v>
      </c>
      <c r="L9815" s="150">
        <f>+VLOOKUP($E9815,IPC_2018!$B$8:$T$347,15,0)</f>
        <v>0.5795053005581291</v>
      </c>
      <c r="M9815" s="142" t="str">
        <f>+VLOOKUP($E9815,IPC_2018!$B$8:$T$347,16,0)</f>
        <v>Medio</v>
      </c>
    </row>
    <row r="9816" spans="1:13" x14ac:dyDescent="0.3">
      <c r="A9816" s="139">
        <f t="shared" si="10033"/>
        <v>259</v>
      </c>
      <c r="B9816" s="148">
        <f t="shared" si="10035"/>
        <v>6</v>
      </c>
      <c r="D9816" s="149" t="str">
        <f>+VLOOKUP($A9816,mUNICIPIOS!$B$4:$F$343,2,0)</f>
        <v>Alta Verapaz</v>
      </c>
      <c r="E9816" s="149">
        <f>+VLOOKUP($A9816,mUNICIPIOS!$B$4:$F$343,3,0)</f>
        <v>1601</v>
      </c>
      <c r="F9816" s="149" t="str">
        <f>+VLOOKUP($A9816,mUNICIPIOS!$B$4:$F$343,4,0)</f>
        <v>Cobán</v>
      </c>
      <c r="G9816" s="139" t="str">
        <f t="shared" ref="G9816:K9816" si="10078">+G9778</f>
        <v>01</v>
      </c>
      <c r="H9816" t="str">
        <f t="shared" si="10078"/>
        <v>IPC</v>
      </c>
      <c r="I9816" t="str">
        <f t="shared" si="10078"/>
        <v>Índice de Participación Ciudadana</v>
      </c>
      <c r="J9816" t="str">
        <f t="shared" si="10078"/>
        <v>INDICE</v>
      </c>
      <c r="K9816">
        <f t="shared" si="10078"/>
        <v>0</v>
      </c>
      <c r="L9816" s="150">
        <f>+VLOOKUP($E9816,IPC_2018!$B$8:$T$347,18,0)</f>
        <v>0.80292303633181683</v>
      </c>
      <c r="M9816" s="142" t="str">
        <f>+VLOOKUP($E9816,IPC_2018!$B$8:$T$347,19,0)</f>
        <v>Alto</v>
      </c>
    </row>
    <row r="9817" spans="1:13" x14ac:dyDescent="0.3">
      <c r="A9817" s="139">
        <f t="shared" si="10033"/>
        <v>259</v>
      </c>
      <c r="B9817" s="148">
        <f t="shared" si="10035"/>
        <v>7</v>
      </c>
      <c r="D9817" s="149" t="str">
        <f>+VLOOKUP($A9817,mUNICIPIOS!$B$4:$F$343,2,0)</f>
        <v>Alta Verapaz</v>
      </c>
      <c r="E9817" s="149">
        <f>+VLOOKUP($A9817,mUNICIPIOS!$B$4:$F$343,3,0)</f>
        <v>1601</v>
      </c>
      <c r="F9817" s="149" t="str">
        <f>+VLOOKUP($A9817,mUNICIPIOS!$B$4:$F$343,4,0)</f>
        <v>Cobán</v>
      </c>
      <c r="G9817" s="139" t="str">
        <f t="shared" ref="G9817:K9817" si="10079">+G9779</f>
        <v>02</v>
      </c>
      <c r="H9817" t="str">
        <f t="shared" si="10079"/>
        <v>IIC</v>
      </c>
      <c r="I9817" t="str">
        <f t="shared" si="10079"/>
        <v>Índice de Información a la Ciudadanía</v>
      </c>
      <c r="J9817" t="str">
        <f t="shared" si="10079"/>
        <v>02-01</v>
      </c>
      <c r="K9817" t="str">
        <f t="shared" si="10079"/>
        <v>Rendición de cuentas cuatrimestral y anual al Comude enfocadas en resultados.</v>
      </c>
      <c r="L9817" s="150">
        <f>+VLOOKUP($E9817,IIC_2018!$B$8:$Q$347,3,0)</f>
        <v>0.8</v>
      </c>
      <c r="M9817" s="142" t="str">
        <f>+VLOOKUP($E9817,IIC_2018!$B$8:$Q$347,4,0)</f>
        <v>Medio alto</v>
      </c>
    </row>
    <row r="9818" spans="1:13" x14ac:dyDescent="0.3">
      <c r="A9818" s="139">
        <f t="shared" si="10033"/>
        <v>259</v>
      </c>
      <c r="B9818" s="148">
        <f t="shared" si="10035"/>
        <v>8</v>
      </c>
      <c r="D9818" s="149" t="str">
        <f>+VLOOKUP($A9818,mUNICIPIOS!$B$4:$F$343,2,0)</f>
        <v>Alta Verapaz</v>
      </c>
      <c r="E9818" s="149">
        <f>+VLOOKUP($A9818,mUNICIPIOS!$B$4:$F$343,3,0)</f>
        <v>1601</v>
      </c>
      <c r="F9818" s="149" t="str">
        <f>+VLOOKUP($A9818,mUNICIPIOS!$B$4:$F$343,4,0)</f>
        <v>Cobán</v>
      </c>
      <c r="G9818" s="139" t="str">
        <f t="shared" ref="G9818:K9818" si="10080">+G9780</f>
        <v>02</v>
      </c>
      <c r="H9818" t="str">
        <f t="shared" si="10080"/>
        <v>IIC</v>
      </c>
      <c r="I9818" t="str">
        <f t="shared" si="10080"/>
        <v>Índice de Información a la Ciudadanía</v>
      </c>
      <c r="J9818" t="str">
        <f t="shared" si="10080"/>
        <v>02-02</v>
      </c>
      <c r="K9818" t="str">
        <f t="shared" si="10080"/>
        <v>Información presupuestaria y otra información brindada a la ciudadanía disponible en medios locales de comunicación.</v>
      </c>
      <c r="L9818" s="150">
        <f>+VLOOKUP($E9818,IIC_2018!$B$8:$Q$347,6,0)</f>
        <v>0.75</v>
      </c>
      <c r="M9818" s="142" t="str">
        <f>+VLOOKUP($E9818,IIC_2018!$B$8:$Q$347,7,0)</f>
        <v>Medio alto</v>
      </c>
    </row>
    <row r="9819" spans="1:13" x14ac:dyDescent="0.3">
      <c r="A9819" s="139">
        <f t="shared" si="10033"/>
        <v>259</v>
      </c>
      <c r="B9819" s="148">
        <f t="shared" si="10035"/>
        <v>9</v>
      </c>
      <c r="D9819" s="149" t="str">
        <f>+VLOOKUP($A9819,mUNICIPIOS!$B$4:$F$343,2,0)</f>
        <v>Alta Verapaz</v>
      </c>
      <c r="E9819" s="149">
        <f>+VLOOKUP($A9819,mUNICIPIOS!$B$4:$F$343,3,0)</f>
        <v>1601</v>
      </c>
      <c r="F9819" s="149" t="str">
        <f>+VLOOKUP($A9819,mUNICIPIOS!$B$4:$F$343,4,0)</f>
        <v>Cobán</v>
      </c>
      <c r="G9819" s="139" t="str">
        <f t="shared" ref="G9819:K9819" si="10081">+G9781</f>
        <v>02</v>
      </c>
      <c r="H9819" t="str">
        <f t="shared" si="10081"/>
        <v>IIC</v>
      </c>
      <c r="I9819" t="str">
        <f t="shared" si="10081"/>
        <v>Índice de Información a la Ciudadanía</v>
      </c>
      <c r="J9819" t="str">
        <f t="shared" si="10081"/>
        <v>02-03</v>
      </c>
      <c r="K9819" t="str">
        <f t="shared" si="10081"/>
        <v>Información pública de oficio actualizada y disponible de acuerdo a la LAIP y uso de internet.</v>
      </c>
      <c r="L9819" s="150">
        <f>+VLOOKUP($E9819,IIC_2018!$B$8:$Q$347,9,0)</f>
        <v>0.99999999999999989</v>
      </c>
      <c r="M9819" s="142" t="str">
        <f>+VLOOKUP($E9819,IIC_2018!$B$8:$Q$347,10,0)</f>
        <v>Alto</v>
      </c>
    </row>
    <row r="9820" spans="1:13" x14ac:dyDescent="0.3">
      <c r="A9820" s="139">
        <f t="shared" si="10033"/>
        <v>259</v>
      </c>
      <c r="B9820" s="148">
        <f t="shared" si="10035"/>
        <v>10</v>
      </c>
      <c r="D9820" s="149" t="str">
        <f>+VLOOKUP($A9820,mUNICIPIOS!$B$4:$F$343,2,0)</f>
        <v>Alta Verapaz</v>
      </c>
      <c r="E9820" s="149">
        <f>+VLOOKUP($A9820,mUNICIPIOS!$B$4:$F$343,3,0)</f>
        <v>1601</v>
      </c>
      <c r="F9820" s="149" t="str">
        <f>+VLOOKUP($A9820,mUNICIPIOS!$B$4:$F$343,4,0)</f>
        <v>Cobán</v>
      </c>
      <c r="G9820" s="139" t="str">
        <f t="shared" ref="G9820:K9820" si="10082">+G9782</f>
        <v>02</v>
      </c>
      <c r="H9820" t="str">
        <f t="shared" si="10082"/>
        <v>IIC</v>
      </c>
      <c r="I9820" t="str">
        <f t="shared" si="10082"/>
        <v>Índice de Información a la Ciudadanía</v>
      </c>
      <c r="J9820" t="str">
        <f t="shared" si="10082"/>
        <v>02-04</v>
      </c>
      <c r="K9820" t="str">
        <f t="shared" si="10082"/>
        <v>Relación del monto contratado por medio de Guate compras con el total del presupuesto de egresos vigente.</v>
      </c>
      <c r="L9820" s="150">
        <f>+VLOOKUP($E9820,IIC_2018!$B$8:$Q$347,12,0)</f>
        <v>0.2948918389523843</v>
      </c>
      <c r="M9820" s="142" t="str">
        <f>+VLOOKUP($E9820,IIC_2018!$B$8:$Q$347,13,0)</f>
        <v>Medio bajo</v>
      </c>
    </row>
    <row r="9821" spans="1:13" x14ac:dyDescent="0.3">
      <c r="A9821" s="139">
        <f t="shared" si="10033"/>
        <v>259</v>
      </c>
      <c r="B9821" s="148">
        <f t="shared" si="10035"/>
        <v>11</v>
      </c>
      <c r="D9821" s="149" t="str">
        <f>+VLOOKUP($A9821,mUNICIPIOS!$B$4:$F$343,2,0)</f>
        <v>Alta Verapaz</v>
      </c>
      <c r="E9821" s="149">
        <f>+VLOOKUP($A9821,mUNICIPIOS!$B$4:$F$343,3,0)</f>
        <v>1601</v>
      </c>
      <c r="F9821" s="149" t="str">
        <f>+VLOOKUP($A9821,mUNICIPIOS!$B$4:$F$343,4,0)</f>
        <v>Cobán</v>
      </c>
      <c r="G9821" s="139" t="str">
        <f t="shared" ref="G9821:K9821" si="10083">+G9783</f>
        <v>02</v>
      </c>
      <c r="H9821" t="str">
        <f t="shared" si="10083"/>
        <v>IIC</v>
      </c>
      <c r="I9821" t="str">
        <f t="shared" si="10083"/>
        <v>Índice de Información a la Ciudadanía</v>
      </c>
      <c r="J9821" t="str">
        <f t="shared" si="10083"/>
        <v>INDICE</v>
      </c>
      <c r="K9821">
        <f t="shared" si="10083"/>
        <v>0</v>
      </c>
      <c r="L9821" s="150">
        <f>+VLOOKUP($E9821,IIC_2018!$B$8:$Q$347,15,0)</f>
        <v>0.71122295973809602</v>
      </c>
      <c r="M9821" s="142" t="str">
        <f>+VLOOKUP($E9821,IIC_2018!$B$8:$Q$347,16,0)</f>
        <v>Medio alto</v>
      </c>
    </row>
    <row r="9822" spans="1:13" x14ac:dyDescent="0.3">
      <c r="A9822" s="139">
        <f t="shared" si="10033"/>
        <v>259</v>
      </c>
      <c r="B9822" s="148">
        <f t="shared" si="10035"/>
        <v>12</v>
      </c>
      <c r="D9822" s="149" t="str">
        <f>+VLOOKUP($A9822,mUNICIPIOS!$B$4:$F$343,2,0)</f>
        <v>Alta Verapaz</v>
      </c>
      <c r="E9822" s="149">
        <f>+VLOOKUP($A9822,mUNICIPIOS!$B$4:$F$343,3,0)</f>
        <v>1601</v>
      </c>
      <c r="F9822" s="149" t="str">
        <f>+VLOOKUP($A9822,mUNICIPIOS!$B$4:$F$343,4,0)</f>
        <v>Cobán</v>
      </c>
      <c r="G9822" s="139" t="str">
        <f t="shared" ref="G9822:K9822" si="10084">+G9784</f>
        <v>03</v>
      </c>
      <c r="H9822" t="str">
        <f t="shared" si="10084"/>
        <v>ISP</v>
      </c>
      <c r="I9822" t="str">
        <f t="shared" si="10084"/>
        <v>Índice de Servicios Públicos</v>
      </c>
      <c r="J9822" t="str">
        <f t="shared" si="10084"/>
        <v>03-01</v>
      </c>
      <c r="K9822" t="str">
        <f t="shared" si="10084"/>
        <v>Cobertura del servicio público de agua</v>
      </c>
      <c r="L9822" s="150">
        <f>+VLOOKUP($E9822,ISP_2018!$B$8:$T$347,3,0)</f>
        <v>0</v>
      </c>
      <c r="M9822" s="142" t="str">
        <f>+VLOOKUP($E9822,ISP_2018!$B$8:$T$347,4,0)</f>
        <v>Bajo</v>
      </c>
    </row>
    <row r="9823" spans="1:13" x14ac:dyDescent="0.3">
      <c r="A9823" s="139">
        <f t="shared" si="10033"/>
        <v>259</v>
      </c>
      <c r="B9823" s="148">
        <f t="shared" si="10035"/>
        <v>13</v>
      </c>
      <c r="D9823" s="149" t="str">
        <f>+VLOOKUP($A9823,mUNICIPIOS!$B$4:$F$343,2,0)</f>
        <v>Alta Verapaz</v>
      </c>
      <c r="E9823" s="149">
        <f>+VLOOKUP($A9823,mUNICIPIOS!$B$4:$F$343,3,0)</f>
        <v>1601</v>
      </c>
      <c r="F9823" s="149" t="str">
        <f>+VLOOKUP($A9823,mUNICIPIOS!$B$4:$F$343,4,0)</f>
        <v>Cobán</v>
      </c>
      <c r="G9823" s="139" t="str">
        <f t="shared" ref="G9823:K9823" si="10085">+G9785</f>
        <v>03</v>
      </c>
      <c r="H9823" t="str">
        <f t="shared" si="10085"/>
        <v>ISP</v>
      </c>
      <c r="I9823" t="str">
        <f t="shared" si="10085"/>
        <v>Índice de Servicios Públicos</v>
      </c>
      <c r="J9823" t="str">
        <f t="shared" si="10085"/>
        <v>03-02</v>
      </c>
      <c r="K9823" t="str">
        <f t="shared" si="10085"/>
        <v>Control de la calidad del servicio público de agua</v>
      </c>
      <c r="L9823" s="150">
        <f>+VLOOKUP($E9823,ISP_2018!$B$8:$T$347,6,0)</f>
        <v>0</v>
      </c>
      <c r="M9823" s="142" t="str">
        <f>+VLOOKUP($E9823,ISP_2018!$B$8:$T$347,7,0)</f>
        <v>Bajo</v>
      </c>
    </row>
    <row r="9824" spans="1:13" x14ac:dyDescent="0.3">
      <c r="A9824" s="139">
        <f t="shared" si="10033"/>
        <v>259</v>
      </c>
      <c r="B9824" s="148">
        <f t="shared" si="10035"/>
        <v>14</v>
      </c>
      <c r="D9824" s="149" t="str">
        <f>+VLOOKUP($A9824,mUNICIPIOS!$B$4:$F$343,2,0)</f>
        <v>Alta Verapaz</v>
      </c>
      <c r="E9824" s="149">
        <f>+VLOOKUP($A9824,mUNICIPIOS!$B$4:$F$343,3,0)</f>
        <v>1601</v>
      </c>
      <c r="F9824" s="149" t="str">
        <f>+VLOOKUP($A9824,mUNICIPIOS!$B$4:$F$343,4,0)</f>
        <v>Cobán</v>
      </c>
      <c r="G9824" s="139" t="str">
        <f t="shared" ref="G9824:K9824" si="10086">+G9786</f>
        <v>03</v>
      </c>
      <c r="H9824" t="str">
        <f t="shared" si="10086"/>
        <v>ISP</v>
      </c>
      <c r="I9824" t="str">
        <f t="shared" si="10086"/>
        <v>Índice de Servicios Públicos</v>
      </c>
      <c r="J9824" t="str">
        <f t="shared" si="10086"/>
        <v>03-03</v>
      </c>
      <c r="K9824" t="str">
        <f t="shared" si="10086"/>
        <v>Disposición  y tratamiento  de aguas residuales</v>
      </c>
      <c r="L9824" s="150">
        <f>+VLOOKUP($E9824,ISP_2018!$B$8:$T$347,9,0)</f>
        <v>0.2276707643009393</v>
      </c>
      <c r="M9824" s="142" t="str">
        <f>+VLOOKUP($E9824,ISP_2018!$B$8:$T$347,10,0)</f>
        <v>Medio bajo</v>
      </c>
    </row>
    <row r="9825" spans="1:13" x14ac:dyDescent="0.3">
      <c r="A9825" s="139">
        <f t="shared" si="10033"/>
        <v>259</v>
      </c>
      <c r="B9825" s="148">
        <f t="shared" si="10035"/>
        <v>15</v>
      </c>
      <c r="D9825" s="149" t="str">
        <f>+VLOOKUP($A9825,mUNICIPIOS!$B$4:$F$343,2,0)</f>
        <v>Alta Verapaz</v>
      </c>
      <c r="E9825" s="149">
        <f>+VLOOKUP($A9825,mUNICIPIOS!$B$4:$F$343,3,0)</f>
        <v>1601</v>
      </c>
      <c r="F9825" s="149" t="str">
        <f>+VLOOKUP($A9825,mUNICIPIOS!$B$4:$F$343,4,0)</f>
        <v>Cobán</v>
      </c>
      <c r="G9825" s="139" t="str">
        <f t="shared" ref="G9825:K9825" si="10087">+G9787</f>
        <v>03</v>
      </c>
      <c r="H9825" t="str">
        <f t="shared" si="10087"/>
        <v>ISP</v>
      </c>
      <c r="I9825" t="str">
        <f t="shared" si="10087"/>
        <v>Índice de Servicios Públicos</v>
      </c>
      <c r="J9825" t="str">
        <f t="shared" si="10087"/>
        <v>03-04</v>
      </c>
      <c r="K9825" t="str">
        <f t="shared" si="10087"/>
        <v>Gestión y manejo de los residuos y desechos sólidos</v>
      </c>
      <c r="L9825" s="150">
        <f>+VLOOKUP($E9825,ISP_2018!$B$8:$T$347,12,0)</f>
        <v>0</v>
      </c>
      <c r="M9825" s="142" t="str">
        <f>+VLOOKUP($E9825,ISP_2018!$B$8:$T$347,13,0)</f>
        <v>Bajo</v>
      </c>
    </row>
    <row r="9826" spans="1:13" x14ac:dyDescent="0.3">
      <c r="A9826" s="139">
        <f t="shared" si="10033"/>
        <v>259</v>
      </c>
      <c r="B9826" s="148">
        <f t="shared" si="10035"/>
        <v>16</v>
      </c>
      <c r="D9826" s="149" t="str">
        <f>+VLOOKUP($A9826,mUNICIPIOS!$B$4:$F$343,2,0)</f>
        <v>Alta Verapaz</v>
      </c>
      <c r="E9826" s="149">
        <f>+VLOOKUP($A9826,mUNICIPIOS!$B$4:$F$343,3,0)</f>
        <v>1601</v>
      </c>
      <c r="F9826" s="149" t="str">
        <f>+VLOOKUP($A9826,mUNICIPIOS!$B$4:$F$343,4,0)</f>
        <v>Cobán</v>
      </c>
      <c r="G9826" s="139" t="str">
        <f t="shared" ref="G9826:K9826" si="10088">+G9788</f>
        <v>03</v>
      </c>
      <c r="H9826" t="str">
        <f t="shared" si="10088"/>
        <v>ISP</v>
      </c>
      <c r="I9826" t="str">
        <f t="shared" si="10088"/>
        <v>Índice de Servicios Públicos</v>
      </c>
      <c r="J9826" t="str">
        <f t="shared" si="10088"/>
        <v>03-05</v>
      </c>
      <c r="K9826" t="str">
        <f t="shared" si="10088"/>
        <v>Gestión de servicios públicos municipales</v>
      </c>
      <c r="L9826" s="150">
        <f>+VLOOKUP($E9826,ISP_2018!$B$8:$T$347,15,0)</f>
        <v>0.69354838709677413</v>
      </c>
      <c r="M9826" s="142" t="str">
        <f>+VLOOKUP($E9826,ISP_2018!$B$8:$T$347,16,0)</f>
        <v>Medio alto</v>
      </c>
    </row>
    <row r="9827" spans="1:13" x14ac:dyDescent="0.3">
      <c r="A9827" s="139">
        <f t="shared" si="10033"/>
        <v>259</v>
      </c>
      <c r="B9827" s="148">
        <f t="shared" si="10035"/>
        <v>17</v>
      </c>
      <c r="D9827" s="149" t="str">
        <f>+VLOOKUP($A9827,mUNICIPIOS!$B$4:$F$343,2,0)</f>
        <v>Alta Verapaz</v>
      </c>
      <c r="E9827" s="149">
        <f>+VLOOKUP($A9827,mUNICIPIOS!$B$4:$F$343,3,0)</f>
        <v>1601</v>
      </c>
      <c r="F9827" s="149" t="str">
        <f>+VLOOKUP($A9827,mUNICIPIOS!$B$4:$F$343,4,0)</f>
        <v>Cobán</v>
      </c>
      <c r="G9827" s="139" t="str">
        <f t="shared" ref="G9827:K9827" si="10089">+G9789</f>
        <v>03</v>
      </c>
      <c r="H9827" t="str">
        <f t="shared" si="10089"/>
        <v>ISP</v>
      </c>
      <c r="I9827" t="str">
        <f t="shared" si="10089"/>
        <v>Índice de Servicios Públicos</v>
      </c>
      <c r="J9827" t="str">
        <f t="shared" si="10089"/>
        <v>INDICE</v>
      </c>
      <c r="K9827">
        <f t="shared" si="10089"/>
        <v>0</v>
      </c>
      <c r="L9827" s="150">
        <f>+VLOOKUP($E9827,ISP_2018!$B$8:$T$347,18,0)</f>
        <v>0.18424383027954269</v>
      </c>
      <c r="M9827" s="142" t="str">
        <f>+VLOOKUP($E9827,ISP_2018!$B$8:$T$347,19,0)</f>
        <v>Bajo</v>
      </c>
    </row>
    <row r="9828" spans="1:13" x14ac:dyDescent="0.3">
      <c r="A9828" s="139">
        <f t="shared" si="10033"/>
        <v>259</v>
      </c>
      <c r="B9828" s="148">
        <f t="shared" si="10035"/>
        <v>18</v>
      </c>
      <c r="D9828" s="149" t="str">
        <f>+VLOOKUP($A9828,mUNICIPIOS!$B$4:$F$343,2,0)</f>
        <v>Alta Verapaz</v>
      </c>
      <c r="E9828" s="149">
        <f>+VLOOKUP($A9828,mUNICIPIOS!$B$4:$F$343,3,0)</f>
        <v>1601</v>
      </c>
      <c r="F9828" s="149" t="str">
        <f>+VLOOKUP($A9828,mUNICIPIOS!$B$4:$F$343,4,0)</f>
        <v>Cobán</v>
      </c>
      <c r="G9828" s="139" t="str">
        <f t="shared" ref="G9828:K9828" si="10090">+G9790</f>
        <v>04</v>
      </c>
      <c r="H9828" t="str">
        <f t="shared" si="10090"/>
        <v>IGA</v>
      </c>
      <c r="I9828" t="str">
        <f t="shared" si="10090"/>
        <v>Índice de Gestión Administrativa</v>
      </c>
      <c r="J9828" t="str">
        <f t="shared" si="10090"/>
        <v>04-01</v>
      </c>
      <c r="K9828" t="str">
        <f t="shared" si="10090"/>
        <v>Existencia de elementos de atención municipal orientada al vecino</v>
      </c>
      <c r="L9828" s="150">
        <f>+VLOOKUP($E9828,IGA_2018!$B$8:$N$347,3,0)</f>
        <v>0.5</v>
      </c>
      <c r="M9828" s="142" t="str">
        <f>+VLOOKUP($E9828,IGA_2018!$B$8:$N$347,4,0)</f>
        <v>Medio</v>
      </c>
    </row>
    <row r="9829" spans="1:13" x14ac:dyDescent="0.3">
      <c r="A9829" s="139">
        <f t="shared" si="10033"/>
        <v>259</v>
      </c>
      <c r="B9829" s="148">
        <f t="shared" si="10035"/>
        <v>19</v>
      </c>
      <c r="D9829" s="149" t="str">
        <f>+VLOOKUP($A9829,mUNICIPIOS!$B$4:$F$343,2,0)</f>
        <v>Alta Verapaz</v>
      </c>
      <c r="E9829" s="149">
        <f>+VLOOKUP($A9829,mUNICIPIOS!$B$4:$F$343,3,0)</f>
        <v>1601</v>
      </c>
      <c r="F9829" s="149" t="str">
        <f>+VLOOKUP($A9829,mUNICIPIOS!$B$4:$F$343,4,0)</f>
        <v>Cobán</v>
      </c>
      <c r="G9829" s="139" t="str">
        <f t="shared" ref="G9829:K9829" si="10091">+G9791</f>
        <v>04</v>
      </c>
      <c r="H9829" t="str">
        <f t="shared" si="10091"/>
        <v>IGA</v>
      </c>
      <c r="I9829" t="str">
        <f t="shared" si="10091"/>
        <v>Índice de Gestión Administrativa</v>
      </c>
      <c r="J9829" t="str">
        <f t="shared" si="10091"/>
        <v>04-02</v>
      </c>
      <c r="K9829" t="str">
        <f t="shared" si="10091"/>
        <v>Gestión del recurso humano.</v>
      </c>
      <c r="L9829" s="150">
        <f>+VLOOKUP($E9829,IGA_2018!$B$8:$N$347,6,0)</f>
        <v>0.49549317537986109</v>
      </c>
      <c r="M9829" s="142" t="str">
        <f>+VLOOKUP($E9829,IGA_2018!$B$8:$N$347,7,0)</f>
        <v>Medio</v>
      </c>
    </row>
    <row r="9830" spans="1:13" x14ac:dyDescent="0.3">
      <c r="A9830" s="139">
        <f t="shared" si="10033"/>
        <v>259</v>
      </c>
      <c r="B9830" s="148">
        <f t="shared" si="10035"/>
        <v>20</v>
      </c>
      <c r="D9830" s="149" t="str">
        <f>+VLOOKUP($A9830,mUNICIPIOS!$B$4:$F$343,2,0)</f>
        <v>Alta Verapaz</v>
      </c>
      <c r="E9830" s="149">
        <f>+VLOOKUP($A9830,mUNICIPIOS!$B$4:$F$343,3,0)</f>
        <v>1601</v>
      </c>
      <c r="F9830" s="149" t="str">
        <f>+VLOOKUP($A9830,mUNICIPIOS!$B$4:$F$343,4,0)</f>
        <v>Cobán</v>
      </c>
      <c r="G9830" s="139" t="str">
        <f t="shared" ref="G9830:K9830" si="10092">+G9792</f>
        <v>04</v>
      </c>
      <c r="H9830" t="str">
        <f t="shared" si="10092"/>
        <v>IGA</v>
      </c>
      <c r="I9830" t="str">
        <f t="shared" si="10092"/>
        <v>Índice de Gestión Administrativa</v>
      </c>
      <c r="J9830" t="str">
        <f t="shared" si="10092"/>
        <v>04-03</v>
      </c>
      <c r="K9830" t="str">
        <f t="shared" si="10092"/>
        <v>Existencia de oficinas municipales con instrumentos de gestión.</v>
      </c>
      <c r="L9830" s="150">
        <f>+VLOOKUP($E9830,IGA_2018!$B$8:$N$347,9,0)</f>
        <v>0.8125</v>
      </c>
      <c r="M9830" s="142" t="str">
        <f>+VLOOKUP($E9830,IGA_2018!$B$8:$N$347,10,0)</f>
        <v>Alto</v>
      </c>
    </row>
    <row r="9831" spans="1:13" x14ac:dyDescent="0.3">
      <c r="A9831" s="139">
        <f t="shared" si="10033"/>
        <v>259</v>
      </c>
      <c r="B9831" s="148">
        <f t="shared" si="10035"/>
        <v>21</v>
      </c>
      <c r="D9831" s="149" t="str">
        <f>+VLOOKUP($A9831,mUNICIPIOS!$B$4:$F$343,2,0)</f>
        <v>Alta Verapaz</v>
      </c>
      <c r="E9831" s="149">
        <f>+VLOOKUP($A9831,mUNICIPIOS!$B$4:$F$343,3,0)</f>
        <v>1601</v>
      </c>
      <c r="F9831" s="149" t="str">
        <f>+VLOOKUP($A9831,mUNICIPIOS!$B$4:$F$343,4,0)</f>
        <v>Cobán</v>
      </c>
      <c r="G9831" s="139" t="str">
        <f t="shared" ref="G9831:K9831" si="10093">+G9793</f>
        <v>04</v>
      </c>
      <c r="H9831" t="str">
        <f t="shared" si="10093"/>
        <v>IGA</v>
      </c>
      <c r="I9831" t="str">
        <f t="shared" si="10093"/>
        <v>Índice de Gestión Administrativa</v>
      </c>
      <c r="J9831" t="str">
        <f t="shared" si="10093"/>
        <v>INDICE</v>
      </c>
      <c r="K9831">
        <f t="shared" si="10093"/>
        <v>0</v>
      </c>
      <c r="L9831" s="150">
        <f>+VLOOKUP($E9831,IGA_2018!$B$8:$N$347,12,0)</f>
        <v>0.6077976113829513</v>
      </c>
      <c r="M9831" s="142" t="str">
        <f>+VLOOKUP($E9831,IGA_2018!$B$8:$N$347,13,0)</f>
        <v>Medio alto</v>
      </c>
    </row>
    <row r="9832" spans="1:13" x14ac:dyDescent="0.3">
      <c r="A9832" s="139">
        <f t="shared" si="10033"/>
        <v>259</v>
      </c>
      <c r="B9832" s="148">
        <f t="shared" si="10035"/>
        <v>22</v>
      </c>
      <c r="D9832" s="149" t="str">
        <f>+VLOOKUP($A9832,mUNICIPIOS!$B$4:$F$343,2,0)</f>
        <v>Alta Verapaz</v>
      </c>
      <c r="E9832" s="149">
        <f>+VLOOKUP($A9832,mUNICIPIOS!$B$4:$F$343,3,0)</f>
        <v>1601</v>
      </c>
      <c r="F9832" s="149" t="str">
        <f>+VLOOKUP($A9832,mUNICIPIOS!$B$4:$F$343,4,0)</f>
        <v>Cobán</v>
      </c>
      <c r="G9832" s="139" t="str">
        <f t="shared" ref="G9832:K9832" si="10094">+G9794</f>
        <v>05</v>
      </c>
      <c r="H9832" t="str">
        <f t="shared" si="10094"/>
        <v>IGF</v>
      </c>
      <c r="I9832" t="str">
        <f t="shared" si="10094"/>
        <v>Índice de Gestión Financiera</v>
      </c>
      <c r="J9832" t="str">
        <f t="shared" si="10094"/>
        <v>05-01</v>
      </c>
      <c r="K9832" t="str">
        <f t="shared" si="10094"/>
        <v>Autonomía financiera municipal</v>
      </c>
      <c r="L9832" s="150">
        <f>+VLOOKUP($E9832,IGF_2018!$B$8:$Z$347,3,0)</f>
        <v>0.44876682363438569</v>
      </c>
      <c r="M9832" s="142" t="str">
        <f>+VLOOKUP($E9832,IGF_2018!$B$8:$Z$347,4,0)</f>
        <v>Medio</v>
      </c>
    </row>
    <row r="9833" spans="1:13" x14ac:dyDescent="0.3">
      <c r="A9833" s="139">
        <f t="shared" si="10033"/>
        <v>259</v>
      </c>
      <c r="B9833" s="148">
        <f t="shared" si="10035"/>
        <v>23</v>
      </c>
      <c r="D9833" s="149" t="str">
        <f>+VLOOKUP($A9833,mUNICIPIOS!$B$4:$F$343,2,0)</f>
        <v>Alta Verapaz</v>
      </c>
      <c r="E9833" s="149">
        <f>+VLOOKUP($A9833,mUNICIPIOS!$B$4:$F$343,3,0)</f>
        <v>1601</v>
      </c>
      <c r="F9833" s="149" t="str">
        <f>+VLOOKUP($A9833,mUNICIPIOS!$B$4:$F$343,4,0)</f>
        <v>Cobán</v>
      </c>
      <c r="G9833" s="139" t="str">
        <f t="shared" ref="G9833:K9833" si="10095">+G9795</f>
        <v>05</v>
      </c>
      <c r="H9833" t="str">
        <f t="shared" si="10095"/>
        <v>IGF</v>
      </c>
      <c r="I9833" t="str">
        <f t="shared" si="10095"/>
        <v>Índice de Gestión Financiera</v>
      </c>
      <c r="J9833" t="str">
        <f t="shared" si="10095"/>
        <v>05-02</v>
      </c>
      <c r="K9833" t="str">
        <f t="shared" si="10095"/>
        <v xml:space="preserve">Ingresos propios por habitante -sin regalías- </v>
      </c>
      <c r="L9833" s="150">
        <f>+VLOOKUP($E9833,IGF_2018!$B$8:$Z$347,6,0)</f>
        <v>9.6815659644009885E-2</v>
      </c>
      <c r="M9833" s="142" t="str">
        <f>+VLOOKUP($E9833,IGF_2018!$B$8:$Z$347,7,0)</f>
        <v>Bajo</v>
      </c>
    </row>
    <row r="9834" spans="1:13" x14ac:dyDescent="0.3">
      <c r="A9834" s="139">
        <f t="shared" si="10033"/>
        <v>259</v>
      </c>
      <c r="B9834" s="148">
        <f t="shared" si="10035"/>
        <v>24</v>
      </c>
      <c r="D9834" s="149" t="str">
        <f>+VLOOKUP($A9834,mUNICIPIOS!$B$4:$F$343,2,0)</f>
        <v>Alta Verapaz</v>
      </c>
      <c r="E9834" s="149">
        <f>+VLOOKUP($A9834,mUNICIPIOS!$B$4:$F$343,3,0)</f>
        <v>1601</v>
      </c>
      <c r="F9834" s="149" t="str">
        <f>+VLOOKUP($A9834,mUNICIPIOS!$B$4:$F$343,4,0)</f>
        <v>Cobán</v>
      </c>
      <c r="G9834" s="139" t="str">
        <f t="shared" ref="G9834:K9834" si="10096">+G9796</f>
        <v>05</v>
      </c>
      <c r="H9834" t="str">
        <f t="shared" si="10096"/>
        <v>IGF</v>
      </c>
      <c r="I9834" t="str">
        <f t="shared" si="10096"/>
        <v>Índice de Gestión Financiera</v>
      </c>
      <c r="J9834" t="str">
        <f t="shared" si="10096"/>
        <v>05-03</v>
      </c>
      <c r="K9834" t="str">
        <f t="shared" si="10096"/>
        <v>Ingresos del IUSI en relación a los ingresos propios -sin regalías-</v>
      </c>
      <c r="L9834" s="150">
        <f>+VLOOKUP($E9834,IGF_2018!$B$8:$Z$347,9,0)</f>
        <v>0.16962488202443868</v>
      </c>
      <c r="M9834" s="142" t="str">
        <f>+VLOOKUP($E9834,IGF_2018!$B$8:$Z$347,10,0)</f>
        <v>Bajo</v>
      </c>
    </row>
    <row r="9835" spans="1:13" x14ac:dyDescent="0.3">
      <c r="A9835" s="139">
        <f t="shared" si="10033"/>
        <v>259</v>
      </c>
      <c r="B9835" s="148">
        <f t="shared" si="10035"/>
        <v>25</v>
      </c>
      <c r="D9835" s="149" t="str">
        <f>+VLOOKUP($A9835,mUNICIPIOS!$B$4:$F$343,2,0)</f>
        <v>Alta Verapaz</v>
      </c>
      <c r="E9835" s="149">
        <f>+VLOOKUP($A9835,mUNICIPIOS!$B$4:$F$343,3,0)</f>
        <v>1601</v>
      </c>
      <c r="F9835" s="149" t="str">
        <f>+VLOOKUP($A9835,mUNICIPIOS!$B$4:$F$343,4,0)</f>
        <v>Cobán</v>
      </c>
      <c r="G9835" s="139" t="str">
        <f t="shared" ref="G9835:K9835" si="10097">+G9797</f>
        <v>05</v>
      </c>
      <c r="H9835" t="str">
        <f t="shared" si="10097"/>
        <v>IGF</v>
      </c>
      <c r="I9835" t="str">
        <f t="shared" si="10097"/>
        <v>Índice de Gestión Financiera</v>
      </c>
      <c r="J9835" t="str">
        <f t="shared" si="10097"/>
        <v>05-04</v>
      </c>
      <c r="K9835" t="str">
        <f t="shared" si="10097"/>
        <v>Inversión anual en capital fijo por habitante</v>
      </c>
      <c r="L9835" s="150">
        <f>+VLOOKUP($E9835,IGF_2018!$B$8:$Z$347,12,0)</f>
        <v>2.16258452139572E-2</v>
      </c>
      <c r="M9835" s="142" t="str">
        <f>+VLOOKUP($E9835,IGF_2018!$B$8:$Z$347,13,0)</f>
        <v>Bajo</v>
      </c>
    </row>
    <row r="9836" spans="1:13" x14ac:dyDescent="0.3">
      <c r="A9836" s="139">
        <f t="shared" si="10033"/>
        <v>259</v>
      </c>
      <c r="B9836" s="148">
        <f t="shared" si="10035"/>
        <v>26</v>
      </c>
      <c r="D9836" s="149" t="str">
        <f>+VLOOKUP($A9836,mUNICIPIOS!$B$4:$F$343,2,0)</f>
        <v>Alta Verapaz</v>
      </c>
      <c r="E9836" s="149">
        <f>+VLOOKUP($A9836,mUNICIPIOS!$B$4:$F$343,3,0)</f>
        <v>1601</v>
      </c>
      <c r="F9836" s="149" t="str">
        <f>+VLOOKUP($A9836,mUNICIPIOS!$B$4:$F$343,4,0)</f>
        <v>Cobán</v>
      </c>
      <c r="G9836" s="139" t="str">
        <f t="shared" ref="G9836:K9836" si="10098">+G9798</f>
        <v>05</v>
      </c>
      <c r="H9836" t="str">
        <f t="shared" si="10098"/>
        <v>IGF</v>
      </c>
      <c r="I9836" t="str">
        <f t="shared" si="10098"/>
        <v>Índice de Gestión Financiera</v>
      </c>
      <c r="J9836" t="str">
        <f t="shared" si="10098"/>
        <v>05-05</v>
      </c>
      <c r="K9836" t="str">
        <f t="shared" si="10098"/>
        <v>Inversión anual en capital fijo con recursos percibidos por ingresos propios</v>
      </c>
      <c r="L9836" s="150">
        <f>+VLOOKUP($E9836,IGF_2018!$B$8:$Z$347,15,0)</f>
        <v>0.15559736118012374</v>
      </c>
      <c r="M9836" s="142" t="str">
        <f>+VLOOKUP($E9836,IGF_2018!$B$8:$Z$347,16,0)</f>
        <v>Bajo</v>
      </c>
    </row>
    <row r="9837" spans="1:13" x14ac:dyDescent="0.3">
      <c r="A9837" s="139">
        <f t="shared" ref="A9837:A9900" si="10099">+IF(B9836=38,A9836+1,A9836)</f>
        <v>259</v>
      </c>
      <c r="B9837" s="148">
        <f t="shared" si="10035"/>
        <v>27</v>
      </c>
      <c r="D9837" s="149" t="str">
        <f>+VLOOKUP($A9837,mUNICIPIOS!$B$4:$F$343,2,0)</f>
        <v>Alta Verapaz</v>
      </c>
      <c r="E9837" s="149">
        <f>+VLOOKUP($A9837,mUNICIPIOS!$B$4:$F$343,3,0)</f>
        <v>1601</v>
      </c>
      <c r="F9837" s="149" t="str">
        <f>+VLOOKUP($A9837,mUNICIPIOS!$B$4:$F$343,4,0)</f>
        <v>Cobán</v>
      </c>
      <c r="G9837" s="139" t="str">
        <f t="shared" ref="G9837:K9837" si="10100">+G9799</f>
        <v>05</v>
      </c>
      <c r="H9837" t="str">
        <f t="shared" si="10100"/>
        <v>IGF</v>
      </c>
      <c r="I9837" t="str">
        <f t="shared" si="10100"/>
        <v>Índice de Gestión Financiera</v>
      </c>
      <c r="J9837" t="str">
        <f t="shared" si="10100"/>
        <v>05-06</v>
      </c>
      <c r="K9837" t="str">
        <f t="shared" si="10100"/>
        <v xml:space="preserve">Inversión anual en capital fijo con recursos percibidos por transferencias del Gobierno Central </v>
      </c>
      <c r="L9837" s="150">
        <f>+VLOOKUP($E9837,IGF_2018!$B$8:$Z$347,18,0)</f>
        <v>0.21181495142975082</v>
      </c>
      <c r="M9837" s="142" t="str">
        <f>+VLOOKUP($E9837,IGF_2018!$B$8:$Z$347,19,0)</f>
        <v>Medio bajo</v>
      </c>
    </row>
    <row r="9838" spans="1:13" x14ac:dyDescent="0.3">
      <c r="A9838" s="139">
        <f t="shared" si="10099"/>
        <v>259</v>
      </c>
      <c r="B9838" s="148">
        <f t="shared" ref="B9838:B9901" si="10101">+B9800</f>
        <v>28</v>
      </c>
      <c r="D9838" s="149" t="str">
        <f>+VLOOKUP($A9838,mUNICIPIOS!$B$4:$F$343,2,0)</f>
        <v>Alta Verapaz</v>
      </c>
      <c r="E9838" s="149">
        <f>+VLOOKUP($A9838,mUNICIPIOS!$B$4:$F$343,3,0)</f>
        <v>1601</v>
      </c>
      <c r="F9838" s="149" t="str">
        <f>+VLOOKUP($A9838,mUNICIPIOS!$B$4:$F$343,4,0)</f>
        <v>Cobán</v>
      </c>
      <c r="G9838" s="139" t="str">
        <f t="shared" ref="G9838:K9838" si="10102">+G9800</f>
        <v>05</v>
      </c>
      <c r="H9838" t="str">
        <f t="shared" si="10102"/>
        <v>IGF</v>
      </c>
      <c r="I9838" t="str">
        <f t="shared" si="10102"/>
        <v>Índice de Gestión Financiera</v>
      </c>
      <c r="J9838" t="str">
        <f t="shared" si="10102"/>
        <v>05-07</v>
      </c>
      <c r="K9838" t="str">
        <f t="shared" si="10102"/>
        <v>Financiamiento por endeudamiento municipal</v>
      </c>
      <c r="L9838" s="150">
        <f>+VLOOKUP($E9838,IGF_2018!$B$8:$Z$347,21,0)</f>
        <v>1</v>
      </c>
      <c r="M9838" s="142" t="str">
        <f>+VLOOKUP($E9838,IGF_2018!$B$8:$Z$347,22,0)</f>
        <v>Alto</v>
      </c>
    </row>
    <row r="9839" spans="1:13" x14ac:dyDescent="0.3">
      <c r="A9839" s="139">
        <f t="shared" si="10099"/>
        <v>259</v>
      </c>
      <c r="B9839" s="148">
        <f t="shared" si="10101"/>
        <v>29</v>
      </c>
      <c r="D9839" s="149" t="str">
        <f>+VLOOKUP($A9839,mUNICIPIOS!$B$4:$F$343,2,0)</f>
        <v>Alta Verapaz</v>
      </c>
      <c r="E9839" s="149">
        <f>+VLOOKUP($A9839,mUNICIPIOS!$B$4:$F$343,3,0)</f>
        <v>1601</v>
      </c>
      <c r="F9839" s="149" t="str">
        <f>+VLOOKUP($A9839,mUNICIPIOS!$B$4:$F$343,4,0)</f>
        <v>Cobán</v>
      </c>
      <c r="G9839" s="139" t="str">
        <f t="shared" ref="G9839:K9839" si="10103">+G9801</f>
        <v>05</v>
      </c>
      <c r="H9839" t="str">
        <f t="shared" si="10103"/>
        <v>IGF</v>
      </c>
      <c r="I9839" t="str">
        <f t="shared" si="10103"/>
        <v>Índice de Gestión Financiera</v>
      </c>
      <c r="J9839" t="str">
        <f t="shared" si="10103"/>
        <v>INDICE</v>
      </c>
      <c r="K9839">
        <f t="shared" si="10103"/>
        <v>0</v>
      </c>
      <c r="L9839" s="150">
        <f>+VLOOKUP($E9839,IGF_2018!$B$8:$Z$347,24,0)</f>
        <v>0.3649828006405062</v>
      </c>
      <c r="M9839" s="142" t="str">
        <f>+VLOOKUP($E9839,IGF_2018!$B$8:$Z$347,25,0)</f>
        <v>Medio bajo</v>
      </c>
    </row>
    <row r="9840" spans="1:13" x14ac:dyDescent="0.3">
      <c r="A9840" s="139">
        <f t="shared" si="10099"/>
        <v>259</v>
      </c>
      <c r="B9840" s="148">
        <f t="shared" si="10101"/>
        <v>30</v>
      </c>
      <c r="D9840" s="149" t="str">
        <f>+VLOOKUP($A9840,mUNICIPIOS!$B$4:$F$343,2,0)</f>
        <v>Alta Verapaz</v>
      </c>
      <c r="E9840" s="149">
        <f>+VLOOKUP($A9840,mUNICIPIOS!$B$4:$F$343,3,0)</f>
        <v>1601</v>
      </c>
      <c r="F9840" s="149" t="str">
        <f>+VLOOKUP($A9840,mUNICIPIOS!$B$4:$F$343,4,0)</f>
        <v>Cobán</v>
      </c>
      <c r="G9840" s="139" t="str">
        <f t="shared" ref="G9840:K9840" si="10104">+G9802</f>
        <v>06</v>
      </c>
      <c r="H9840" t="str">
        <f t="shared" si="10104"/>
        <v>IGE</v>
      </c>
      <c r="I9840" t="str">
        <f t="shared" si="10104"/>
        <v>Índice de Gestión Estratégica</v>
      </c>
      <c r="J9840" t="str">
        <f t="shared" si="10104"/>
        <v>06-01</v>
      </c>
      <c r="K9840" t="str">
        <f t="shared" si="10104"/>
        <v>Ejecución del Plan Operativo Anual  (POA)</v>
      </c>
      <c r="L9840" s="150">
        <f>+VLOOKUP($E9840,IGE_2018!$B$8:$Z$347,3,0)</f>
        <v>0.24159269302004643</v>
      </c>
      <c r="M9840" s="142" t="str">
        <f>+VLOOKUP($E9840,IGE_2018!$B$8:$Z$347,4,0)</f>
        <v>Medio bajo</v>
      </c>
    </row>
    <row r="9841" spans="1:13" x14ac:dyDescent="0.3">
      <c r="A9841" s="139">
        <f t="shared" si="10099"/>
        <v>259</v>
      </c>
      <c r="B9841" s="148">
        <f t="shared" si="10101"/>
        <v>31</v>
      </c>
      <c r="D9841" s="149" t="str">
        <f>+VLOOKUP($A9841,mUNICIPIOS!$B$4:$F$343,2,0)</f>
        <v>Alta Verapaz</v>
      </c>
      <c r="E9841" s="149">
        <f>+VLOOKUP($A9841,mUNICIPIOS!$B$4:$F$343,3,0)</f>
        <v>1601</v>
      </c>
      <c r="F9841" s="149" t="str">
        <f>+VLOOKUP($A9841,mUNICIPIOS!$B$4:$F$343,4,0)</f>
        <v>Cobán</v>
      </c>
      <c r="G9841" s="139" t="str">
        <f t="shared" ref="G9841:K9841" si="10105">+G9803</f>
        <v>06</v>
      </c>
      <c r="H9841" t="str">
        <f t="shared" si="10105"/>
        <v>IGE</v>
      </c>
      <c r="I9841" t="str">
        <f t="shared" si="10105"/>
        <v>Índice de Gestión Estratégica</v>
      </c>
      <c r="J9841" t="str">
        <f t="shared" si="10105"/>
        <v>06-02</v>
      </c>
      <c r="K9841" t="str">
        <f t="shared" si="10105"/>
        <v>Relación Plan de Desarrollo Municipal y Ordenamiento Territorial (PDM-OT) - Plan Estratégico Institucional (PEI) - Plan Operativo Multianual (POM) - Plan Operativo Anual (POA)</v>
      </c>
      <c r="L9841" s="150">
        <f>+VLOOKUP($E9841,IGE_2018!$B$8:$Z$347,6,0)</f>
        <v>0</v>
      </c>
      <c r="M9841" s="142" t="str">
        <f>+VLOOKUP($E9841,IGE_2018!$B$8:$Z$347,7,0)</f>
        <v>Bajo</v>
      </c>
    </row>
    <row r="9842" spans="1:13" x14ac:dyDescent="0.3">
      <c r="A9842" s="139">
        <f t="shared" si="10099"/>
        <v>259</v>
      </c>
      <c r="B9842" s="148">
        <f t="shared" si="10101"/>
        <v>32</v>
      </c>
      <c r="D9842" s="149" t="str">
        <f>+VLOOKUP($A9842,mUNICIPIOS!$B$4:$F$343,2,0)</f>
        <v>Alta Verapaz</v>
      </c>
      <c r="E9842" s="149">
        <f>+VLOOKUP($A9842,mUNICIPIOS!$B$4:$F$343,3,0)</f>
        <v>1601</v>
      </c>
      <c r="F9842" s="149" t="str">
        <f>+VLOOKUP($A9842,mUNICIPIOS!$B$4:$F$343,4,0)</f>
        <v>Cobán</v>
      </c>
      <c r="G9842" s="139" t="str">
        <f t="shared" ref="G9842:K9842" si="10106">+G9804</f>
        <v>06</v>
      </c>
      <c r="H9842" t="str">
        <f t="shared" si="10106"/>
        <v>IGE</v>
      </c>
      <c r="I9842" t="str">
        <f t="shared" si="10106"/>
        <v>Índice de Gestión Estratégica</v>
      </c>
      <c r="J9842" t="str">
        <f t="shared" si="10106"/>
        <v>06-03</v>
      </c>
      <c r="K9842" t="str">
        <f t="shared" si="10106"/>
        <v>Presupuesto de egresos relacionado a competencias municipales que responden a prioridades nacionales de desarrollo.</v>
      </c>
      <c r="L9842" s="150">
        <f>+VLOOKUP($E9842,IGE_2018!$B$8:$Z$347,9,0)</f>
        <v>0.3854778887410073</v>
      </c>
      <c r="M9842" s="142" t="str">
        <f>+VLOOKUP($E9842,IGE_2018!$B$8:$Z$347,10,0)</f>
        <v>Medio bajo</v>
      </c>
    </row>
    <row r="9843" spans="1:13" x14ac:dyDescent="0.3">
      <c r="A9843" s="139">
        <f t="shared" si="10099"/>
        <v>259</v>
      </c>
      <c r="B9843" s="148">
        <f t="shared" si="10101"/>
        <v>33</v>
      </c>
      <c r="D9843" s="149" t="str">
        <f>+VLOOKUP($A9843,mUNICIPIOS!$B$4:$F$343,2,0)</f>
        <v>Alta Verapaz</v>
      </c>
      <c r="E9843" s="149">
        <f>+VLOOKUP($A9843,mUNICIPIOS!$B$4:$F$343,3,0)</f>
        <v>1601</v>
      </c>
      <c r="F9843" s="149" t="str">
        <f>+VLOOKUP($A9843,mUNICIPIOS!$B$4:$F$343,4,0)</f>
        <v>Cobán</v>
      </c>
      <c r="G9843" s="139" t="str">
        <f t="shared" ref="G9843:K9843" si="10107">+G9805</f>
        <v>06</v>
      </c>
      <c r="H9843" t="str">
        <f t="shared" si="10107"/>
        <v>IGE</v>
      </c>
      <c r="I9843" t="str">
        <f t="shared" si="10107"/>
        <v>Índice de Gestión Estratégica</v>
      </c>
      <c r="J9843" t="str">
        <f t="shared" si="10107"/>
        <v>06-04</v>
      </c>
      <c r="K9843" t="str">
        <f t="shared" si="10107"/>
        <v>Institucionalización de la gestión ordenada del territorio</v>
      </c>
      <c r="L9843" s="150">
        <f>+VLOOKUP($E9843,IGE_2018!$B$8:$Z$347,12,0)</f>
        <v>0.39999999999999997</v>
      </c>
      <c r="M9843" s="142" t="str">
        <f>+VLOOKUP($E9843,IGE_2018!$B$8:$Z$347,13,0)</f>
        <v>Medio bajo</v>
      </c>
    </row>
    <row r="9844" spans="1:13" x14ac:dyDescent="0.3">
      <c r="A9844" s="139">
        <f t="shared" si="10099"/>
        <v>259</v>
      </c>
      <c r="B9844" s="148">
        <f t="shared" si="10101"/>
        <v>34</v>
      </c>
      <c r="D9844" s="149" t="str">
        <f>+VLOOKUP($A9844,mUNICIPIOS!$B$4:$F$343,2,0)</f>
        <v>Alta Verapaz</v>
      </c>
      <c r="E9844" s="149">
        <f>+VLOOKUP($A9844,mUNICIPIOS!$B$4:$F$343,3,0)</f>
        <v>1601</v>
      </c>
      <c r="F9844" s="149" t="str">
        <f>+VLOOKUP($A9844,mUNICIPIOS!$B$4:$F$343,4,0)</f>
        <v>Cobán</v>
      </c>
      <c r="G9844" s="139" t="str">
        <f t="shared" ref="G9844:K9844" si="10108">+G9806</f>
        <v>06</v>
      </c>
      <c r="H9844" t="str">
        <f t="shared" si="10108"/>
        <v>IGE</v>
      </c>
      <c r="I9844" t="str">
        <f t="shared" si="10108"/>
        <v>Índice de Gestión Estratégica</v>
      </c>
      <c r="J9844" t="str">
        <f t="shared" si="10108"/>
        <v>06-05</v>
      </c>
      <c r="K9844" t="str">
        <f t="shared" si="10108"/>
        <v>Acciones para la gestión ordenada del territorio</v>
      </c>
      <c r="L9844" s="150">
        <f>+VLOOKUP($E9844,IGE_2018!$B$8:$Z$347,15,0)</f>
        <v>0.18000000000000005</v>
      </c>
      <c r="M9844" s="142" t="str">
        <f>+VLOOKUP($E9844,IGE_2018!$B$8:$Z$347,16,0)</f>
        <v>Bajo</v>
      </c>
    </row>
    <row r="9845" spans="1:13" x14ac:dyDescent="0.3">
      <c r="A9845" s="139">
        <f t="shared" si="10099"/>
        <v>259</v>
      </c>
      <c r="B9845" s="148">
        <f t="shared" si="10101"/>
        <v>35</v>
      </c>
      <c r="D9845" s="149" t="str">
        <f>+VLOOKUP($A9845,mUNICIPIOS!$B$4:$F$343,2,0)</f>
        <v>Alta Verapaz</v>
      </c>
      <c r="E9845" s="149">
        <f>+VLOOKUP($A9845,mUNICIPIOS!$B$4:$F$343,3,0)</f>
        <v>1601</v>
      </c>
      <c r="F9845" s="149" t="str">
        <f>+VLOOKUP($A9845,mUNICIPIOS!$B$4:$F$343,4,0)</f>
        <v>Cobán</v>
      </c>
      <c r="G9845" s="139" t="str">
        <f t="shared" ref="G9845:K9845" si="10109">+G9807</f>
        <v>06</v>
      </c>
      <c r="H9845" t="str">
        <f t="shared" si="10109"/>
        <v>IGE</v>
      </c>
      <c r="I9845" t="str">
        <f t="shared" si="10109"/>
        <v>Índice de Gestión Estratégica</v>
      </c>
      <c r="J9845" t="str">
        <f t="shared" si="10109"/>
        <v>06-06</v>
      </c>
      <c r="K9845" t="str">
        <f t="shared" si="10109"/>
        <v>Gestión de riesgo en la formulación de proyectos derivados de la planificación operativa anual</v>
      </c>
      <c r="L9845" s="150">
        <f>+VLOOKUP($E9845,IGE_2018!$B$8:$Z$347,18,0)</f>
        <v>0.1</v>
      </c>
      <c r="M9845" s="142" t="str">
        <f>+VLOOKUP($E9845,IGE_2018!$B$8:$Z$347,19,0)</f>
        <v>Bajo</v>
      </c>
    </row>
    <row r="9846" spans="1:13" x14ac:dyDescent="0.3">
      <c r="A9846" s="139">
        <f t="shared" si="10099"/>
        <v>259</v>
      </c>
      <c r="B9846" s="148">
        <f t="shared" si="10101"/>
        <v>36</v>
      </c>
      <c r="D9846" s="149" t="str">
        <f>+VLOOKUP($A9846,mUNICIPIOS!$B$4:$F$343,2,0)</f>
        <v>Alta Verapaz</v>
      </c>
      <c r="E9846" s="149">
        <f>+VLOOKUP($A9846,mUNICIPIOS!$B$4:$F$343,3,0)</f>
        <v>1601</v>
      </c>
      <c r="F9846" s="149" t="str">
        <f>+VLOOKUP($A9846,mUNICIPIOS!$B$4:$F$343,4,0)</f>
        <v>Cobán</v>
      </c>
      <c r="G9846" s="139" t="str">
        <f t="shared" ref="G9846:K9846" si="10110">+G9808</f>
        <v>06</v>
      </c>
      <c r="H9846" t="str">
        <f t="shared" si="10110"/>
        <v>IGE</v>
      </c>
      <c r="I9846" t="str">
        <f t="shared" si="10110"/>
        <v>Índice de Gestión Estratégica</v>
      </c>
      <c r="J9846" t="str">
        <f t="shared" si="10110"/>
        <v>06-07</v>
      </c>
      <c r="K9846" t="str">
        <f t="shared" si="10110"/>
        <v>Ingresos por servicios ambientales en relación a los ingresos propios sin regalías</v>
      </c>
      <c r="L9846" s="150">
        <f>+VLOOKUP($E9846,IGE_2018!$B$8:$Z$347,21,0)</f>
        <v>5.9608590384678257E-2</v>
      </c>
      <c r="M9846" s="142" t="str">
        <f>+VLOOKUP($E9846,IGE_2018!$B$8:$Z$347,22,0)</f>
        <v>Bajo</v>
      </c>
    </row>
    <row r="9847" spans="1:13" x14ac:dyDescent="0.3">
      <c r="A9847" s="139">
        <f t="shared" si="10099"/>
        <v>259</v>
      </c>
      <c r="B9847" s="148">
        <f t="shared" si="10101"/>
        <v>37</v>
      </c>
      <c r="D9847" s="149" t="str">
        <f>+VLOOKUP($A9847,mUNICIPIOS!$B$4:$F$343,2,0)</f>
        <v>Alta Verapaz</v>
      </c>
      <c r="E9847" s="149">
        <f>+VLOOKUP($A9847,mUNICIPIOS!$B$4:$F$343,3,0)</f>
        <v>1601</v>
      </c>
      <c r="F9847" s="149" t="str">
        <f>+VLOOKUP($A9847,mUNICIPIOS!$B$4:$F$343,4,0)</f>
        <v>Cobán</v>
      </c>
      <c r="G9847" s="139" t="str">
        <f t="shared" ref="G9847:K9847" si="10111">+G9809</f>
        <v>06</v>
      </c>
      <c r="H9847" t="str">
        <f t="shared" si="10111"/>
        <v>IGE</v>
      </c>
      <c r="I9847" t="str">
        <f t="shared" si="10111"/>
        <v>Índice de Gestión Estratégica</v>
      </c>
      <c r="J9847" t="str">
        <f t="shared" si="10111"/>
        <v>INDICE</v>
      </c>
      <c r="K9847">
        <f t="shared" si="10111"/>
        <v>0</v>
      </c>
      <c r="L9847" s="150">
        <f>+VLOOKUP($E9847,IGE_2018!$B$8:$Z$347,24,0)</f>
        <v>0.21556923517672663</v>
      </c>
      <c r="M9847" s="142" t="str">
        <f>+VLOOKUP($E9847,IGE_2018!$B$8:$Z$347,25,0)</f>
        <v>Medio bajo</v>
      </c>
    </row>
    <row r="9848" spans="1:13" x14ac:dyDescent="0.3">
      <c r="A9848" s="139">
        <f t="shared" si="10099"/>
        <v>259</v>
      </c>
      <c r="B9848" s="148">
        <f t="shared" si="10101"/>
        <v>38</v>
      </c>
      <c r="D9848" s="149" t="str">
        <f>+VLOOKUP($A9848,mUNICIPIOS!$B$4:$F$343,2,0)</f>
        <v>Alta Verapaz</v>
      </c>
      <c r="E9848" s="149">
        <f>+VLOOKUP($A9848,mUNICIPIOS!$B$4:$F$343,3,0)</f>
        <v>1601</v>
      </c>
      <c r="F9848" s="149" t="str">
        <f>+VLOOKUP($A9848,mUNICIPIOS!$B$4:$F$343,4,0)</f>
        <v>Cobán</v>
      </c>
      <c r="G9848" s="139" t="str">
        <f t="shared" ref="G9848:K9848" si="10112">+G9810</f>
        <v>RANKING</v>
      </c>
      <c r="H9848" t="str">
        <f t="shared" si="10112"/>
        <v>RGM</v>
      </c>
      <c r="I9848" t="str">
        <f t="shared" si="10112"/>
        <v>Ranking de la Gestión Municipal 2018</v>
      </c>
      <c r="J9848" t="str">
        <f t="shared" si="10112"/>
        <v>RANKING</v>
      </c>
      <c r="K9848">
        <f t="shared" si="10112"/>
        <v>0</v>
      </c>
      <c r="L9848" s="151">
        <f>+VLOOKUP($E9848,Resultados_generales!$C$8:$AE$347,27,0)</f>
        <v>0.44090268570576296</v>
      </c>
      <c r="M9848" t="str">
        <f>+VLOOKUP($E9848,Resultados_generales!$C$8:$AE$347,28,0)</f>
        <v>Medio</v>
      </c>
    </row>
    <row r="9849" spans="1:13" x14ac:dyDescent="0.3">
      <c r="A9849" s="139">
        <f t="shared" si="10099"/>
        <v>260</v>
      </c>
      <c r="B9849" s="148">
        <f t="shared" si="10101"/>
        <v>1</v>
      </c>
      <c r="D9849" s="149" t="str">
        <f>+VLOOKUP($A9849,mUNICIPIOS!$B$4:$F$343,2,0)</f>
        <v>Alta Verapaz</v>
      </c>
      <c r="E9849" s="149">
        <f>+VLOOKUP($A9849,mUNICIPIOS!$B$4:$F$343,3,0)</f>
        <v>1602</v>
      </c>
      <c r="F9849" s="149" t="str">
        <f>+VLOOKUP($A9849,mUNICIPIOS!$B$4:$F$343,4,0)</f>
        <v>Santa Cruz Verapaz</v>
      </c>
      <c r="G9849" s="139" t="str">
        <f t="shared" ref="G9849:K9849" si="10113">+G9811</f>
        <v>01</v>
      </c>
      <c r="H9849" t="str">
        <f t="shared" si="10113"/>
        <v>IPC</v>
      </c>
      <c r="I9849" t="str">
        <f t="shared" si="10113"/>
        <v>Índice de Participación Ciudadana</v>
      </c>
      <c r="J9849" t="str">
        <f t="shared" si="10113"/>
        <v>01-01</v>
      </c>
      <c r="K9849" t="str">
        <f t="shared" si="10113"/>
        <v>Número de reuniones del COMUDE en el año de la medición.</v>
      </c>
      <c r="L9849" s="150">
        <f>+VLOOKUP($E9849,IPC_2018!$B$8:$T$347,3,0)</f>
        <v>1</v>
      </c>
      <c r="M9849" s="142" t="str">
        <f>+VLOOKUP($E9849,IPC_2018!$B$8:$T$347,4,0)</f>
        <v>Alto</v>
      </c>
    </row>
    <row r="9850" spans="1:13" x14ac:dyDescent="0.3">
      <c r="A9850" s="139">
        <f t="shared" si="10099"/>
        <v>260</v>
      </c>
      <c r="B9850" s="148">
        <f t="shared" si="10101"/>
        <v>2</v>
      </c>
      <c r="D9850" s="149" t="str">
        <f>+VLOOKUP($A9850,mUNICIPIOS!$B$4:$F$343,2,0)</f>
        <v>Alta Verapaz</v>
      </c>
      <c r="E9850" s="149">
        <f>+VLOOKUP($A9850,mUNICIPIOS!$B$4:$F$343,3,0)</f>
        <v>1602</v>
      </c>
      <c r="F9850" s="149" t="str">
        <f>+VLOOKUP($A9850,mUNICIPIOS!$B$4:$F$343,4,0)</f>
        <v>Santa Cruz Verapaz</v>
      </c>
      <c r="G9850" s="139" t="str">
        <f t="shared" ref="G9850:K9850" si="10114">+G9812</f>
        <v>01</v>
      </c>
      <c r="H9850" t="str">
        <f t="shared" si="10114"/>
        <v>IPC</v>
      </c>
      <c r="I9850" t="str">
        <f t="shared" si="10114"/>
        <v>Índice de Participación Ciudadana</v>
      </c>
      <c r="J9850" t="str">
        <f t="shared" si="10114"/>
        <v>01-02</v>
      </c>
      <c r="K9850" t="str">
        <f t="shared" si="10114"/>
        <v>Participación de Alcaldes, Concejales y Síndicos determinados o designados en el COMUDE</v>
      </c>
      <c r="L9850" s="150">
        <f>+VLOOKUP($E9850,IPC_2018!$B$8:$T$347,6,0)</f>
        <v>0.99479166666666663</v>
      </c>
      <c r="M9850" s="142" t="str">
        <f>+VLOOKUP($E9850,IPC_2018!$B$8:$T$347,7,0)</f>
        <v>Alto</v>
      </c>
    </row>
    <row r="9851" spans="1:13" x14ac:dyDescent="0.3">
      <c r="A9851" s="139">
        <f t="shared" si="10099"/>
        <v>260</v>
      </c>
      <c r="B9851" s="148">
        <f t="shared" si="10101"/>
        <v>3</v>
      </c>
      <c r="D9851" s="149" t="str">
        <f>+VLOOKUP($A9851,mUNICIPIOS!$B$4:$F$343,2,0)</f>
        <v>Alta Verapaz</v>
      </c>
      <c r="E9851" s="149">
        <f>+VLOOKUP($A9851,mUNICIPIOS!$B$4:$F$343,3,0)</f>
        <v>1602</v>
      </c>
      <c r="F9851" s="149" t="str">
        <f>+VLOOKUP($A9851,mUNICIPIOS!$B$4:$F$343,4,0)</f>
        <v>Santa Cruz Verapaz</v>
      </c>
      <c r="G9851" s="139" t="str">
        <f t="shared" ref="G9851:K9851" si="10115">+G9813</f>
        <v>01</v>
      </c>
      <c r="H9851" t="str">
        <f t="shared" si="10115"/>
        <v>IPC</v>
      </c>
      <c r="I9851" t="str">
        <f t="shared" si="10115"/>
        <v>Índice de Participación Ciudadana</v>
      </c>
      <c r="J9851" t="str">
        <f t="shared" si="10115"/>
        <v>01-03</v>
      </c>
      <c r="K9851" t="str">
        <f t="shared" si="10115"/>
        <v>Participación  de organizaciones de jóvenes, mujeres, pueblos mayas, xincas, garífunas, y otras organizaciones en el Comude</v>
      </c>
      <c r="L9851" s="150">
        <f>+VLOOKUP($E9851,IPC_2018!$B$8:$T$347,9,0)</f>
        <v>0.77625570776255703</v>
      </c>
      <c r="M9851" s="142" t="str">
        <f>+VLOOKUP($E9851,IPC_2018!$B$8:$T$347,10,0)</f>
        <v>Medio alto</v>
      </c>
    </row>
    <row r="9852" spans="1:13" x14ac:dyDescent="0.3">
      <c r="A9852" s="139">
        <f t="shared" si="10099"/>
        <v>260</v>
      </c>
      <c r="B9852" s="148">
        <f t="shared" si="10101"/>
        <v>4</v>
      </c>
      <c r="D9852" s="149" t="str">
        <f>+VLOOKUP($A9852,mUNICIPIOS!$B$4:$F$343,2,0)</f>
        <v>Alta Verapaz</v>
      </c>
      <c r="E9852" s="149">
        <f>+VLOOKUP($A9852,mUNICIPIOS!$B$4:$F$343,3,0)</f>
        <v>1602</v>
      </c>
      <c r="F9852" s="149" t="str">
        <f>+VLOOKUP($A9852,mUNICIPIOS!$B$4:$F$343,4,0)</f>
        <v>Santa Cruz Verapaz</v>
      </c>
      <c r="G9852" s="139" t="str">
        <f t="shared" ref="G9852:K9852" si="10116">+G9814</f>
        <v>01</v>
      </c>
      <c r="H9852" t="str">
        <f t="shared" si="10116"/>
        <v>IPC</v>
      </c>
      <c r="I9852" t="str">
        <f t="shared" si="10116"/>
        <v>Índice de Participación Ciudadana</v>
      </c>
      <c r="J9852" t="str">
        <f t="shared" si="10116"/>
        <v>01-04</v>
      </c>
      <c r="K9852" t="str">
        <f t="shared" si="10116"/>
        <v>Representatividad territorial del Comude.</v>
      </c>
      <c r="L9852" s="150">
        <f>+VLOOKUP($E9852,IPC_2018!$B$8:$T$347,12,0)</f>
        <v>0.8</v>
      </c>
      <c r="M9852" s="142" t="str">
        <f>+VLOOKUP($E9852,IPC_2018!$B$8:$T$347,13,0)</f>
        <v>Medio alto</v>
      </c>
    </row>
    <row r="9853" spans="1:13" x14ac:dyDescent="0.3">
      <c r="A9853" s="139">
        <f t="shared" si="10099"/>
        <v>260</v>
      </c>
      <c r="B9853" s="148">
        <f t="shared" si="10101"/>
        <v>5</v>
      </c>
      <c r="D9853" s="149" t="str">
        <f>+VLOOKUP($A9853,mUNICIPIOS!$B$4:$F$343,2,0)</f>
        <v>Alta Verapaz</v>
      </c>
      <c r="E9853" s="149">
        <f>+VLOOKUP($A9853,mUNICIPIOS!$B$4:$F$343,3,0)</f>
        <v>1602</v>
      </c>
      <c r="F9853" s="149" t="str">
        <f>+VLOOKUP($A9853,mUNICIPIOS!$B$4:$F$343,4,0)</f>
        <v>Santa Cruz Verapaz</v>
      </c>
      <c r="G9853" s="139" t="str">
        <f t="shared" ref="G9853:K9853" si="10117">+G9815</f>
        <v>01</v>
      </c>
      <c r="H9853" t="str">
        <f t="shared" si="10117"/>
        <v>IPC</v>
      </c>
      <c r="I9853" t="str">
        <f t="shared" si="10117"/>
        <v>Índice de Participación Ciudadana</v>
      </c>
      <c r="J9853" t="str">
        <f t="shared" si="10117"/>
        <v>01-05</v>
      </c>
      <c r="K9853" t="str">
        <f t="shared" si="10117"/>
        <v>Funcionamiento del Comude</v>
      </c>
      <c r="L9853" s="150">
        <f>+VLOOKUP($E9853,IPC_2018!$B$8:$T$347,15,0)</f>
        <v>0.40054475868099343</v>
      </c>
      <c r="M9853" s="142" t="str">
        <f>+VLOOKUP($E9853,IPC_2018!$B$8:$T$347,16,0)</f>
        <v>Medio</v>
      </c>
    </row>
    <row r="9854" spans="1:13" x14ac:dyDescent="0.3">
      <c r="A9854" s="139">
        <f t="shared" si="10099"/>
        <v>260</v>
      </c>
      <c r="B9854" s="148">
        <f t="shared" si="10101"/>
        <v>6</v>
      </c>
      <c r="D9854" s="149" t="str">
        <f>+VLOOKUP($A9854,mUNICIPIOS!$B$4:$F$343,2,0)</f>
        <v>Alta Verapaz</v>
      </c>
      <c r="E9854" s="149">
        <f>+VLOOKUP($A9854,mUNICIPIOS!$B$4:$F$343,3,0)</f>
        <v>1602</v>
      </c>
      <c r="F9854" s="149" t="str">
        <f>+VLOOKUP($A9854,mUNICIPIOS!$B$4:$F$343,4,0)</f>
        <v>Santa Cruz Verapaz</v>
      </c>
      <c r="G9854" s="139" t="str">
        <f t="shared" ref="G9854:K9854" si="10118">+G9816</f>
        <v>01</v>
      </c>
      <c r="H9854" t="str">
        <f t="shared" si="10118"/>
        <v>IPC</v>
      </c>
      <c r="I9854" t="str">
        <f t="shared" si="10118"/>
        <v>Índice de Participación Ciudadana</v>
      </c>
      <c r="J9854" t="str">
        <f t="shared" si="10118"/>
        <v>INDICE</v>
      </c>
      <c r="K9854">
        <f t="shared" si="10118"/>
        <v>0</v>
      </c>
      <c r="L9854" s="150">
        <f>+VLOOKUP($E9854,IPC_2018!$B$8:$T$347,18,0)</f>
        <v>0.84586902829986588</v>
      </c>
      <c r="M9854" s="142" t="str">
        <f>+VLOOKUP($E9854,IPC_2018!$B$8:$T$347,19,0)</f>
        <v>Alto</v>
      </c>
    </row>
    <row r="9855" spans="1:13" x14ac:dyDescent="0.3">
      <c r="A9855" s="139">
        <f t="shared" si="10099"/>
        <v>260</v>
      </c>
      <c r="B9855" s="148">
        <f t="shared" si="10101"/>
        <v>7</v>
      </c>
      <c r="D9855" s="149" t="str">
        <f>+VLOOKUP($A9855,mUNICIPIOS!$B$4:$F$343,2,0)</f>
        <v>Alta Verapaz</v>
      </c>
      <c r="E9855" s="149">
        <f>+VLOOKUP($A9855,mUNICIPIOS!$B$4:$F$343,3,0)</f>
        <v>1602</v>
      </c>
      <c r="F9855" s="149" t="str">
        <f>+VLOOKUP($A9855,mUNICIPIOS!$B$4:$F$343,4,0)</f>
        <v>Santa Cruz Verapaz</v>
      </c>
      <c r="G9855" s="139" t="str">
        <f t="shared" ref="G9855:K9855" si="10119">+G9817</f>
        <v>02</v>
      </c>
      <c r="H9855" t="str">
        <f t="shared" si="10119"/>
        <v>IIC</v>
      </c>
      <c r="I9855" t="str">
        <f t="shared" si="10119"/>
        <v>Índice de Información a la Ciudadanía</v>
      </c>
      <c r="J9855" t="str">
        <f t="shared" si="10119"/>
        <v>02-01</v>
      </c>
      <c r="K9855" t="str">
        <f t="shared" si="10119"/>
        <v>Rendición de cuentas cuatrimestral y anual al Comude enfocadas en resultados.</v>
      </c>
      <c r="L9855" s="150">
        <f>+VLOOKUP($E9855,IIC_2018!$B$8:$Q$347,3,0)</f>
        <v>1</v>
      </c>
      <c r="M9855" s="142" t="str">
        <f>+VLOOKUP($E9855,IIC_2018!$B$8:$Q$347,4,0)</f>
        <v>Alto</v>
      </c>
    </row>
    <row r="9856" spans="1:13" x14ac:dyDescent="0.3">
      <c r="A9856" s="139">
        <f t="shared" si="10099"/>
        <v>260</v>
      </c>
      <c r="B9856" s="148">
        <f t="shared" si="10101"/>
        <v>8</v>
      </c>
      <c r="D9856" s="149" t="str">
        <f>+VLOOKUP($A9856,mUNICIPIOS!$B$4:$F$343,2,0)</f>
        <v>Alta Verapaz</v>
      </c>
      <c r="E9856" s="149">
        <f>+VLOOKUP($A9856,mUNICIPIOS!$B$4:$F$343,3,0)</f>
        <v>1602</v>
      </c>
      <c r="F9856" s="149" t="str">
        <f>+VLOOKUP($A9856,mUNICIPIOS!$B$4:$F$343,4,0)</f>
        <v>Santa Cruz Verapaz</v>
      </c>
      <c r="G9856" s="139" t="str">
        <f t="shared" ref="G9856:K9856" si="10120">+G9818</f>
        <v>02</v>
      </c>
      <c r="H9856" t="str">
        <f t="shared" si="10120"/>
        <v>IIC</v>
      </c>
      <c r="I9856" t="str">
        <f t="shared" si="10120"/>
        <v>Índice de Información a la Ciudadanía</v>
      </c>
      <c r="J9856" t="str">
        <f t="shared" si="10120"/>
        <v>02-02</v>
      </c>
      <c r="K9856" t="str">
        <f t="shared" si="10120"/>
        <v>Información presupuestaria y otra información brindada a la ciudadanía disponible en medios locales de comunicación.</v>
      </c>
      <c r="L9856" s="150">
        <f>+VLOOKUP($E9856,IIC_2018!$B$8:$Q$347,6,0)</f>
        <v>1</v>
      </c>
      <c r="M9856" s="142" t="str">
        <f>+VLOOKUP($E9856,IIC_2018!$B$8:$Q$347,7,0)</f>
        <v>Alto</v>
      </c>
    </row>
    <row r="9857" spans="1:13" x14ac:dyDescent="0.3">
      <c r="A9857" s="139">
        <f t="shared" si="10099"/>
        <v>260</v>
      </c>
      <c r="B9857" s="148">
        <f t="shared" si="10101"/>
        <v>9</v>
      </c>
      <c r="D9857" s="149" t="str">
        <f>+VLOOKUP($A9857,mUNICIPIOS!$B$4:$F$343,2,0)</f>
        <v>Alta Verapaz</v>
      </c>
      <c r="E9857" s="149">
        <f>+VLOOKUP($A9857,mUNICIPIOS!$B$4:$F$343,3,0)</f>
        <v>1602</v>
      </c>
      <c r="F9857" s="149" t="str">
        <f>+VLOOKUP($A9857,mUNICIPIOS!$B$4:$F$343,4,0)</f>
        <v>Santa Cruz Verapaz</v>
      </c>
      <c r="G9857" s="139" t="str">
        <f t="shared" ref="G9857:K9857" si="10121">+G9819</f>
        <v>02</v>
      </c>
      <c r="H9857" t="str">
        <f t="shared" si="10121"/>
        <v>IIC</v>
      </c>
      <c r="I9857" t="str">
        <f t="shared" si="10121"/>
        <v>Índice de Información a la Ciudadanía</v>
      </c>
      <c r="J9857" t="str">
        <f t="shared" si="10121"/>
        <v>02-03</v>
      </c>
      <c r="K9857" t="str">
        <f t="shared" si="10121"/>
        <v>Información pública de oficio actualizada y disponible de acuerdo a la LAIP y uso de internet.</v>
      </c>
      <c r="L9857" s="150">
        <f>+VLOOKUP($E9857,IIC_2018!$B$8:$Q$347,9,0)</f>
        <v>0.99999999999999989</v>
      </c>
      <c r="M9857" s="142" t="str">
        <f>+VLOOKUP($E9857,IIC_2018!$B$8:$Q$347,10,0)</f>
        <v>Alto</v>
      </c>
    </row>
    <row r="9858" spans="1:13" x14ac:dyDescent="0.3">
      <c r="A9858" s="139">
        <f t="shared" si="10099"/>
        <v>260</v>
      </c>
      <c r="B9858" s="148">
        <f t="shared" si="10101"/>
        <v>10</v>
      </c>
      <c r="D9858" s="149" t="str">
        <f>+VLOOKUP($A9858,mUNICIPIOS!$B$4:$F$343,2,0)</f>
        <v>Alta Verapaz</v>
      </c>
      <c r="E9858" s="149">
        <f>+VLOOKUP($A9858,mUNICIPIOS!$B$4:$F$343,3,0)</f>
        <v>1602</v>
      </c>
      <c r="F9858" s="149" t="str">
        <f>+VLOOKUP($A9858,mUNICIPIOS!$B$4:$F$343,4,0)</f>
        <v>Santa Cruz Verapaz</v>
      </c>
      <c r="G9858" s="139" t="str">
        <f t="shared" ref="G9858:K9858" si="10122">+G9820</f>
        <v>02</v>
      </c>
      <c r="H9858" t="str">
        <f t="shared" si="10122"/>
        <v>IIC</v>
      </c>
      <c r="I9858" t="str">
        <f t="shared" si="10122"/>
        <v>Índice de Información a la Ciudadanía</v>
      </c>
      <c r="J9858" t="str">
        <f t="shared" si="10122"/>
        <v>02-04</v>
      </c>
      <c r="K9858" t="str">
        <f t="shared" si="10122"/>
        <v>Relación del monto contratado por medio de Guate compras con el total del presupuesto de egresos vigente.</v>
      </c>
      <c r="L9858" s="150">
        <f>+VLOOKUP($E9858,IIC_2018!$B$8:$Q$347,12,0)</f>
        <v>0.31171586926173545</v>
      </c>
      <c r="M9858" s="142" t="str">
        <f>+VLOOKUP($E9858,IIC_2018!$B$8:$Q$347,13,0)</f>
        <v>Medio bajo</v>
      </c>
    </row>
    <row r="9859" spans="1:13" x14ac:dyDescent="0.3">
      <c r="A9859" s="139">
        <f t="shared" si="10099"/>
        <v>260</v>
      </c>
      <c r="B9859" s="148">
        <f t="shared" si="10101"/>
        <v>11</v>
      </c>
      <c r="D9859" s="149" t="str">
        <f>+VLOOKUP($A9859,mUNICIPIOS!$B$4:$F$343,2,0)</f>
        <v>Alta Verapaz</v>
      </c>
      <c r="E9859" s="149">
        <f>+VLOOKUP($A9859,mUNICIPIOS!$B$4:$F$343,3,0)</f>
        <v>1602</v>
      </c>
      <c r="F9859" s="149" t="str">
        <f>+VLOOKUP($A9859,mUNICIPIOS!$B$4:$F$343,4,0)</f>
        <v>Santa Cruz Verapaz</v>
      </c>
      <c r="G9859" s="139" t="str">
        <f t="shared" ref="G9859:K9859" si="10123">+G9821</f>
        <v>02</v>
      </c>
      <c r="H9859" t="str">
        <f t="shared" si="10123"/>
        <v>IIC</v>
      </c>
      <c r="I9859" t="str">
        <f t="shared" si="10123"/>
        <v>Índice de Información a la Ciudadanía</v>
      </c>
      <c r="J9859" t="str">
        <f t="shared" si="10123"/>
        <v>INDICE</v>
      </c>
      <c r="K9859">
        <f t="shared" si="10123"/>
        <v>0</v>
      </c>
      <c r="L9859" s="150">
        <f>+VLOOKUP($E9859,IIC_2018!$B$8:$Q$347,15,0)</f>
        <v>0.82792896731543386</v>
      </c>
      <c r="M9859" s="142" t="str">
        <f>+VLOOKUP($E9859,IIC_2018!$B$8:$Q$347,16,0)</f>
        <v>Alto</v>
      </c>
    </row>
    <row r="9860" spans="1:13" x14ac:dyDescent="0.3">
      <c r="A9860" s="139">
        <f t="shared" si="10099"/>
        <v>260</v>
      </c>
      <c r="B9860" s="148">
        <f t="shared" si="10101"/>
        <v>12</v>
      </c>
      <c r="D9860" s="149" t="str">
        <f>+VLOOKUP($A9860,mUNICIPIOS!$B$4:$F$343,2,0)</f>
        <v>Alta Verapaz</v>
      </c>
      <c r="E9860" s="149">
        <f>+VLOOKUP($A9860,mUNICIPIOS!$B$4:$F$343,3,0)</f>
        <v>1602</v>
      </c>
      <c r="F9860" s="149" t="str">
        <f>+VLOOKUP($A9860,mUNICIPIOS!$B$4:$F$343,4,0)</f>
        <v>Santa Cruz Verapaz</v>
      </c>
      <c r="G9860" s="139" t="str">
        <f t="shared" ref="G9860:K9860" si="10124">+G9822</f>
        <v>03</v>
      </c>
      <c r="H9860" t="str">
        <f t="shared" si="10124"/>
        <v>ISP</v>
      </c>
      <c r="I9860" t="str">
        <f t="shared" si="10124"/>
        <v>Índice de Servicios Públicos</v>
      </c>
      <c r="J9860" t="str">
        <f t="shared" si="10124"/>
        <v>03-01</v>
      </c>
      <c r="K9860" t="str">
        <f t="shared" si="10124"/>
        <v>Cobertura del servicio público de agua</v>
      </c>
      <c r="L9860" s="150">
        <f>+VLOOKUP($E9860,ISP_2018!$B$8:$T$347,3,0)</f>
        <v>0.27124229832354207</v>
      </c>
      <c r="M9860" s="142" t="str">
        <f>+VLOOKUP($E9860,ISP_2018!$B$8:$T$347,4,0)</f>
        <v>Medio bajo</v>
      </c>
    </row>
    <row r="9861" spans="1:13" x14ac:dyDescent="0.3">
      <c r="A9861" s="139">
        <f t="shared" si="10099"/>
        <v>260</v>
      </c>
      <c r="B9861" s="148">
        <f t="shared" si="10101"/>
        <v>13</v>
      </c>
      <c r="D9861" s="149" t="str">
        <f>+VLOOKUP($A9861,mUNICIPIOS!$B$4:$F$343,2,0)</f>
        <v>Alta Verapaz</v>
      </c>
      <c r="E9861" s="149">
        <f>+VLOOKUP($A9861,mUNICIPIOS!$B$4:$F$343,3,0)</f>
        <v>1602</v>
      </c>
      <c r="F9861" s="149" t="str">
        <f>+VLOOKUP($A9861,mUNICIPIOS!$B$4:$F$343,4,0)</f>
        <v>Santa Cruz Verapaz</v>
      </c>
      <c r="G9861" s="139" t="str">
        <f t="shared" ref="G9861:K9861" si="10125">+G9823</f>
        <v>03</v>
      </c>
      <c r="H9861" t="str">
        <f t="shared" si="10125"/>
        <v>ISP</v>
      </c>
      <c r="I9861" t="str">
        <f t="shared" si="10125"/>
        <v>Índice de Servicios Públicos</v>
      </c>
      <c r="J9861" t="str">
        <f t="shared" si="10125"/>
        <v>03-02</v>
      </c>
      <c r="K9861" t="str">
        <f t="shared" si="10125"/>
        <v>Control de la calidad del servicio público de agua</v>
      </c>
      <c r="L9861" s="150">
        <f>+VLOOKUP($E9861,ISP_2018!$B$8:$T$347,6,0)</f>
        <v>0.23750000000000002</v>
      </c>
      <c r="M9861" s="142" t="str">
        <f>+VLOOKUP($E9861,ISP_2018!$B$8:$T$347,7,0)</f>
        <v>Medio bajo</v>
      </c>
    </row>
    <row r="9862" spans="1:13" x14ac:dyDescent="0.3">
      <c r="A9862" s="139">
        <f t="shared" si="10099"/>
        <v>260</v>
      </c>
      <c r="B9862" s="148">
        <f t="shared" si="10101"/>
        <v>14</v>
      </c>
      <c r="D9862" s="149" t="str">
        <f>+VLOOKUP($A9862,mUNICIPIOS!$B$4:$F$343,2,0)</f>
        <v>Alta Verapaz</v>
      </c>
      <c r="E9862" s="149">
        <f>+VLOOKUP($A9862,mUNICIPIOS!$B$4:$F$343,3,0)</f>
        <v>1602</v>
      </c>
      <c r="F9862" s="149" t="str">
        <f>+VLOOKUP($A9862,mUNICIPIOS!$B$4:$F$343,4,0)</f>
        <v>Santa Cruz Verapaz</v>
      </c>
      <c r="G9862" s="139" t="str">
        <f t="shared" ref="G9862:K9862" si="10126">+G9824</f>
        <v>03</v>
      </c>
      <c r="H9862" t="str">
        <f t="shared" si="10126"/>
        <v>ISP</v>
      </c>
      <c r="I9862" t="str">
        <f t="shared" si="10126"/>
        <v>Índice de Servicios Públicos</v>
      </c>
      <c r="J9862" t="str">
        <f t="shared" si="10126"/>
        <v>03-03</v>
      </c>
      <c r="K9862" t="str">
        <f t="shared" si="10126"/>
        <v>Disposición  y tratamiento  de aguas residuales</v>
      </c>
      <c r="L9862" s="150">
        <f>+VLOOKUP($E9862,ISP_2018!$B$8:$T$347,9,0)</f>
        <v>0.82733691775791618</v>
      </c>
      <c r="M9862" s="142" t="str">
        <f>+VLOOKUP($E9862,ISP_2018!$B$8:$T$347,10,0)</f>
        <v>Alto</v>
      </c>
    </row>
    <row r="9863" spans="1:13" x14ac:dyDescent="0.3">
      <c r="A9863" s="139">
        <f t="shared" si="10099"/>
        <v>260</v>
      </c>
      <c r="B9863" s="148">
        <f t="shared" si="10101"/>
        <v>15</v>
      </c>
      <c r="D9863" s="149" t="str">
        <f>+VLOOKUP($A9863,mUNICIPIOS!$B$4:$F$343,2,0)</f>
        <v>Alta Verapaz</v>
      </c>
      <c r="E9863" s="149">
        <f>+VLOOKUP($A9863,mUNICIPIOS!$B$4:$F$343,3,0)</f>
        <v>1602</v>
      </c>
      <c r="F9863" s="149" t="str">
        <f>+VLOOKUP($A9863,mUNICIPIOS!$B$4:$F$343,4,0)</f>
        <v>Santa Cruz Verapaz</v>
      </c>
      <c r="G9863" s="139" t="str">
        <f t="shared" ref="G9863:K9863" si="10127">+G9825</f>
        <v>03</v>
      </c>
      <c r="H9863" t="str">
        <f t="shared" si="10127"/>
        <v>ISP</v>
      </c>
      <c r="I9863" t="str">
        <f t="shared" si="10127"/>
        <v>Índice de Servicios Públicos</v>
      </c>
      <c r="J9863" t="str">
        <f t="shared" si="10127"/>
        <v>03-04</v>
      </c>
      <c r="K9863" t="str">
        <f t="shared" si="10127"/>
        <v>Gestión y manejo de los residuos y desechos sólidos</v>
      </c>
      <c r="L9863" s="150">
        <f>+VLOOKUP($E9863,ISP_2018!$B$8:$T$347,12,0)</f>
        <v>7.1106085072110553E-2</v>
      </c>
      <c r="M9863" s="142" t="str">
        <f>+VLOOKUP($E9863,ISP_2018!$B$8:$T$347,13,0)</f>
        <v>Bajo</v>
      </c>
    </row>
    <row r="9864" spans="1:13" x14ac:dyDescent="0.3">
      <c r="A9864" s="139">
        <f t="shared" si="10099"/>
        <v>260</v>
      </c>
      <c r="B9864" s="148">
        <f t="shared" si="10101"/>
        <v>16</v>
      </c>
      <c r="D9864" s="149" t="str">
        <f>+VLOOKUP($A9864,mUNICIPIOS!$B$4:$F$343,2,0)</f>
        <v>Alta Verapaz</v>
      </c>
      <c r="E9864" s="149">
        <f>+VLOOKUP($A9864,mUNICIPIOS!$B$4:$F$343,3,0)</f>
        <v>1602</v>
      </c>
      <c r="F9864" s="149" t="str">
        <f>+VLOOKUP($A9864,mUNICIPIOS!$B$4:$F$343,4,0)</f>
        <v>Santa Cruz Verapaz</v>
      </c>
      <c r="G9864" s="139" t="str">
        <f t="shared" ref="G9864:K9864" si="10128">+G9826</f>
        <v>03</v>
      </c>
      <c r="H9864" t="str">
        <f t="shared" si="10128"/>
        <v>ISP</v>
      </c>
      <c r="I9864" t="str">
        <f t="shared" si="10128"/>
        <v>Índice de Servicios Públicos</v>
      </c>
      <c r="J9864" t="str">
        <f t="shared" si="10128"/>
        <v>03-05</v>
      </c>
      <c r="K9864" t="str">
        <f t="shared" si="10128"/>
        <v>Gestión de servicios públicos municipales</v>
      </c>
      <c r="L9864" s="150">
        <f>+VLOOKUP($E9864,ISP_2018!$B$8:$T$347,15,0)</f>
        <v>0.61290322580645162</v>
      </c>
      <c r="M9864" s="142" t="str">
        <f>+VLOOKUP($E9864,ISP_2018!$B$8:$T$347,16,0)</f>
        <v>Medio alto</v>
      </c>
    </row>
    <row r="9865" spans="1:13" x14ac:dyDescent="0.3">
      <c r="A9865" s="139">
        <f t="shared" si="10099"/>
        <v>260</v>
      </c>
      <c r="B9865" s="148">
        <f t="shared" si="10101"/>
        <v>17</v>
      </c>
      <c r="D9865" s="149" t="str">
        <f>+VLOOKUP($A9865,mUNICIPIOS!$B$4:$F$343,2,0)</f>
        <v>Alta Verapaz</v>
      </c>
      <c r="E9865" s="149">
        <f>+VLOOKUP($A9865,mUNICIPIOS!$B$4:$F$343,3,0)</f>
        <v>1602</v>
      </c>
      <c r="F9865" s="149" t="str">
        <f>+VLOOKUP($A9865,mUNICIPIOS!$B$4:$F$343,4,0)</f>
        <v>Santa Cruz Verapaz</v>
      </c>
      <c r="G9865" s="139" t="str">
        <f t="shared" ref="G9865:K9865" si="10129">+G9827</f>
        <v>03</v>
      </c>
      <c r="H9865" t="str">
        <f t="shared" si="10129"/>
        <v>ISP</v>
      </c>
      <c r="I9865" t="str">
        <f t="shared" si="10129"/>
        <v>Índice de Servicios Públicos</v>
      </c>
      <c r="J9865" t="str">
        <f t="shared" si="10129"/>
        <v>INDICE</v>
      </c>
      <c r="K9865">
        <f t="shared" si="10129"/>
        <v>0</v>
      </c>
      <c r="L9865" s="150">
        <f>+VLOOKUP($E9865,ISP_2018!$B$8:$T$347,18,0)</f>
        <v>0.40064347555964985</v>
      </c>
      <c r="M9865" s="142" t="str">
        <f>+VLOOKUP($E9865,ISP_2018!$B$8:$T$347,19,0)</f>
        <v>Medio</v>
      </c>
    </row>
    <row r="9866" spans="1:13" x14ac:dyDescent="0.3">
      <c r="A9866" s="139">
        <f t="shared" si="10099"/>
        <v>260</v>
      </c>
      <c r="B9866" s="148">
        <f t="shared" si="10101"/>
        <v>18</v>
      </c>
      <c r="D9866" s="149" t="str">
        <f>+VLOOKUP($A9866,mUNICIPIOS!$B$4:$F$343,2,0)</f>
        <v>Alta Verapaz</v>
      </c>
      <c r="E9866" s="149">
        <f>+VLOOKUP($A9866,mUNICIPIOS!$B$4:$F$343,3,0)</f>
        <v>1602</v>
      </c>
      <c r="F9866" s="149" t="str">
        <f>+VLOOKUP($A9866,mUNICIPIOS!$B$4:$F$343,4,0)</f>
        <v>Santa Cruz Verapaz</v>
      </c>
      <c r="G9866" s="139" t="str">
        <f t="shared" ref="G9866:K9866" si="10130">+G9828</f>
        <v>04</v>
      </c>
      <c r="H9866" t="str">
        <f t="shared" si="10130"/>
        <v>IGA</v>
      </c>
      <c r="I9866" t="str">
        <f t="shared" si="10130"/>
        <v>Índice de Gestión Administrativa</v>
      </c>
      <c r="J9866" t="str">
        <f t="shared" si="10130"/>
        <v>04-01</v>
      </c>
      <c r="K9866" t="str">
        <f t="shared" si="10130"/>
        <v>Existencia de elementos de atención municipal orientada al vecino</v>
      </c>
      <c r="L9866" s="150">
        <f>+VLOOKUP($E9866,IGA_2018!$B$8:$N$347,3,0)</f>
        <v>0.75</v>
      </c>
      <c r="M9866" s="142" t="str">
        <f>+VLOOKUP($E9866,IGA_2018!$B$8:$N$347,4,0)</f>
        <v>Medio alto</v>
      </c>
    </row>
    <row r="9867" spans="1:13" x14ac:dyDescent="0.3">
      <c r="A9867" s="139">
        <f t="shared" si="10099"/>
        <v>260</v>
      </c>
      <c r="B9867" s="148">
        <f t="shared" si="10101"/>
        <v>19</v>
      </c>
      <c r="D9867" s="149" t="str">
        <f>+VLOOKUP($A9867,mUNICIPIOS!$B$4:$F$343,2,0)</f>
        <v>Alta Verapaz</v>
      </c>
      <c r="E9867" s="149">
        <f>+VLOOKUP($A9867,mUNICIPIOS!$B$4:$F$343,3,0)</f>
        <v>1602</v>
      </c>
      <c r="F9867" s="149" t="str">
        <f>+VLOOKUP($A9867,mUNICIPIOS!$B$4:$F$343,4,0)</f>
        <v>Santa Cruz Verapaz</v>
      </c>
      <c r="G9867" s="139" t="str">
        <f t="shared" ref="G9867:K9867" si="10131">+G9829</f>
        <v>04</v>
      </c>
      <c r="H9867" t="str">
        <f t="shared" si="10131"/>
        <v>IGA</v>
      </c>
      <c r="I9867" t="str">
        <f t="shared" si="10131"/>
        <v>Índice de Gestión Administrativa</v>
      </c>
      <c r="J9867" t="str">
        <f t="shared" si="10131"/>
        <v>04-02</v>
      </c>
      <c r="K9867" t="str">
        <f t="shared" si="10131"/>
        <v>Gestión del recurso humano.</v>
      </c>
      <c r="L9867" s="150">
        <f>+VLOOKUP($E9867,IGA_2018!$B$8:$N$347,6,0)</f>
        <v>0.64862095084735494</v>
      </c>
      <c r="M9867" s="142" t="str">
        <f>+VLOOKUP($E9867,IGA_2018!$B$8:$N$347,7,0)</f>
        <v>Medio alto</v>
      </c>
    </row>
    <row r="9868" spans="1:13" x14ac:dyDescent="0.3">
      <c r="A9868" s="139">
        <f t="shared" si="10099"/>
        <v>260</v>
      </c>
      <c r="B9868" s="148">
        <f t="shared" si="10101"/>
        <v>20</v>
      </c>
      <c r="D9868" s="149" t="str">
        <f>+VLOOKUP($A9868,mUNICIPIOS!$B$4:$F$343,2,0)</f>
        <v>Alta Verapaz</v>
      </c>
      <c r="E9868" s="149">
        <f>+VLOOKUP($A9868,mUNICIPIOS!$B$4:$F$343,3,0)</f>
        <v>1602</v>
      </c>
      <c r="F9868" s="149" t="str">
        <f>+VLOOKUP($A9868,mUNICIPIOS!$B$4:$F$343,4,0)</f>
        <v>Santa Cruz Verapaz</v>
      </c>
      <c r="G9868" s="139" t="str">
        <f t="shared" ref="G9868:K9868" si="10132">+G9830</f>
        <v>04</v>
      </c>
      <c r="H9868" t="str">
        <f t="shared" si="10132"/>
        <v>IGA</v>
      </c>
      <c r="I9868" t="str">
        <f t="shared" si="10132"/>
        <v>Índice de Gestión Administrativa</v>
      </c>
      <c r="J9868" t="str">
        <f t="shared" si="10132"/>
        <v>04-03</v>
      </c>
      <c r="K9868" t="str">
        <f t="shared" si="10132"/>
        <v>Existencia de oficinas municipales con instrumentos de gestión.</v>
      </c>
      <c r="L9868" s="150">
        <f>+VLOOKUP($E9868,IGA_2018!$B$8:$N$347,9,0)</f>
        <v>0.52499999999999991</v>
      </c>
      <c r="M9868" s="142" t="str">
        <f>+VLOOKUP($E9868,IGA_2018!$B$8:$N$347,10,0)</f>
        <v>Medio</v>
      </c>
    </row>
    <row r="9869" spans="1:13" x14ac:dyDescent="0.3">
      <c r="A9869" s="139">
        <f t="shared" si="10099"/>
        <v>260</v>
      </c>
      <c r="B9869" s="148">
        <f t="shared" si="10101"/>
        <v>21</v>
      </c>
      <c r="D9869" s="149" t="str">
        <f>+VLOOKUP($A9869,mUNICIPIOS!$B$4:$F$343,2,0)</f>
        <v>Alta Verapaz</v>
      </c>
      <c r="E9869" s="149">
        <f>+VLOOKUP($A9869,mUNICIPIOS!$B$4:$F$343,3,0)</f>
        <v>1602</v>
      </c>
      <c r="F9869" s="149" t="str">
        <f>+VLOOKUP($A9869,mUNICIPIOS!$B$4:$F$343,4,0)</f>
        <v>Santa Cruz Verapaz</v>
      </c>
      <c r="G9869" s="139" t="str">
        <f t="shared" ref="G9869:K9869" si="10133">+G9831</f>
        <v>04</v>
      </c>
      <c r="H9869" t="str">
        <f t="shared" si="10133"/>
        <v>IGA</v>
      </c>
      <c r="I9869" t="str">
        <f t="shared" si="10133"/>
        <v>Índice de Gestión Administrativa</v>
      </c>
      <c r="J9869" t="str">
        <f t="shared" si="10133"/>
        <v>INDICE</v>
      </c>
      <c r="K9869">
        <f t="shared" si="10133"/>
        <v>0</v>
      </c>
      <c r="L9869" s="150">
        <f>+VLOOKUP($E9869,IGA_2018!$B$8:$N$347,12,0)</f>
        <v>0.63576733279657416</v>
      </c>
      <c r="M9869" s="142" t="str">
        <f>+VLOOKUP($E9869,IGA_2018!$B$8:$N$347,13,0)</f>
        <v>Medio alto</v>
      </c>
    </row>
    <row r="9870" spans="1:13" x14ac:dyDescent="0.3">
      <c r="A9870" s="139">
        <f t="shared" si="10099"/>
        <v>260</v>
      </c>
      <c r="B9870" s="148">
        <f t="shared" si="10101"/>
        <v>22</v>
      </c>
      <c r="D9870" s="149" t="str">
        <f>+VLOOKUP($A9870,mUNICIPIOS!$B$4:$F$343,2,0)</f>
        <v>Alta Verapaz</v>
      </c>
      <c r="E9870" s="149">
        <f>+VLOOKUP($A9870,mUNICIPIOS!$B$4:$F$343,3,0)</f>
        <v>1602</v>
      </c>
      <c r="F9870" s="149" t="str">
        <f>+VLOOKUP($A9870,mUNICIPIOS!$B$4:$F$343,4,0)</f>
        <v>Santa Cruz Verapaz</v>
      </c>
      <c r="G9870" s="139" t="str">
        <f t="shared" ref="G9870:K9870" si="10134">+G9832</f>
        <v>05</v>
      </c>
      <c r="H9870" t="str">
        <f t="shared" si="10134"/>
        <v>IGF</v>
      </c>
      <c r="I9870" t="str">
        <f t="shared" si="10134"/>
        <v>Índice de Gestión Financiera</v>
      </c>
      <c r="J9870" t="str">
        <f t="shared" si="10134"/>
        <v>05-01</v>
      </c>
      <c r="K9870" t="str">
        <f t="shared" si="10134"/>
        <v>Autonomía financiera municipal</v>
      </c>
      <c r="L9870" s="150">
        <f>+VLOOKUP($E9870,IGF_2018!$B$8:$Z$347,3,0)</f>
        <v>0.18442524667652141</v>
      </c>
      <c r="M9870" s="142" t="str">
        <f>+VLOOKUP($E9870,IGF_2018!$B$8:$Z$347,4,0)</f>
        <v>Bajo</v>
      </c>
    </row>
    <row r="9871" spans="1:13" x14ac:dyDescent="0.3">
      <c r="A9871" s="139">
        <f t="shared" si="10099"/>
        <v>260</v>
      </c>
      <c r="B9871" s="148">
        <f t="shared" si="10101"/>
        <v>23</v>
      </c>
      <c r="D9871" s="149" t="str">
        <f>+VLOOKUP($A9871,mUNICIPIOS!$B$4:$F$343,2,0)</f>
        <v>Alta Verapaz</v>
      </c>
      <c r="E9871" s="149">
        <f>+VLOOKUP($A9871,mUNICIPIOS!$B$4:$F$343,3,0)</f>
        <v>1602</v>
      </c>
      <c r="F9871" s="149" t="str">
        <f>+VLOOKUP($A9871,mUNICIPIOS!$B$4:$F$343,4,0)</f>
        <v>Santa Cruz Verapaz</v>
      </c>
      <c r="G9871" s="139" t="str">
        <f t="shared" ref="G9871:K9871" si="10135">+G9833</f>
        <v>05</v>
      </c>
      <c r="H9871" t="str">
        <f t="shared" si="10135"/>
        <v>IGF</v>
      </c>
      <c r="I9871" t="str">
        <f t="shared" si="10135"/>
        <v>Índice de Gestión Financiera</v>
      </c>
      <c r="J9871" t="str">
        <f t="shared" si="10135"/>
        <v>05-02</v>
      </c>
      <c r="K9871" t="str">
        <f t="shared" si="10135"/>
        <v xml:space="preserve">Ingresos propios por habitante -sin regalías- </v>
      </c>
      <c r="L9871" s="150">
        <f>+VLOOKUP($E9871,IGF_2018!$B$8:$Z$347,6,0)</f>
        <v>5.8183714498604537E-2</v>
      </c>
      <c r="M9871" s="142" t="str">
        <f>+VLOOKUP($E9871,IGF_2018!$B$8:$Z$347,7,0)</f>
        <v>Bajo</v>
      </c>
    </row>
    <row r="9872" spans="1:13" x14ac:dyDescent="0.3">
      <c r="A9872" s="139">
        <f t="shared" si="10099"/>
        <v>260</v>
      </c>
      <c r="B9872" s="148">
        <f t="shared" si="10101"/>
        <v>24</v>
      </c>
      <c r="D9872" s="149" t="str">
        <f>+VLOOKUP($A9872,mUNICIPIOS!$B$4:$F$343,2,0)</f>
        <v>Alta Verapaz</v>
      </c>
      <c r="E9872" s="149">
        <f>+VLOOKUP($A9872,mUNICIPIOS!$B$4:$F$343,3,0)</f>
        <v>1602</v>
      </c>
      <c r="F9872" s="149" t="str">
        <f>+VLOOKUP($A9872,mUNICIPIOS!$B$4:$F$343,4,0)</f>
        <v>Santa Cruz Verapaz</v>
      </c>
      <c r="G9872" s="139" t="str">
        <f t="shared" ref="G9872:K9872" si="10136">+G9834</f>
        <v>05</v>
      </c>
      <c r="H9872" t="str">
        <f t="shared" si="10136"/>
        <v>IGF</v>
      </c>
      <c r="I9872" t="str">
        <f t="shared" si="10136"/>
        <v>Índice de Gestión Financiera</v>
      </c>
      <c r="J9872" t="str">
        <f t="shared" si="10136"/>
        <v>05-03</v>
      </c>
      <c r="K9872" t="str">
        <f t="shared" si="10136"/>
        <v>Ingresos del IUSI en relación a los ingresos propios -sin regalías-</v>
      </c>
      <c r="L9872" s="150">
        <f>+VLOOKUP($E9872,IGF_2018!$B$8:$Z$347,9,0)</f>
        <v>0.10476214417785265</v>
      </c>
      <c r="M9872" s="142" t="str">
        <f>+VLOOKUP($E9872,IGF_2018!$B$8:$Z$347,10,0)</f>
        <v>Bajo</v>
      </c>
    </row>
    <row r="9873" spans="1:13" x14ac:dyDescent="0.3">
      <c r="A9873" s="139">
        <f t="shared" si="10099"/>
        <v>260</v>
      </c>
      <c r="B9873" s="148">
        <f t="shared" si="10101"/>
        <v>25</v>
      </c>
      <c r="D9873" s="149" t="str">
        <f>+VLOOKUP($A9873,mUNICIPIOS!$B$4:$F$343,2,0)</f>
        <v>Alta Verapaz</v>
      </c>
      <c r="E9873" s="149">
        <f>+VLOOKUP($A9873,mUNICIPIOS!$B$4:$F$343,3,0)</f>
        <v>1602</v>
      </c>
      <c r="F9873" s="149" t="str">
        <f>+VLOOKUP($A9873,mUNICIPIOS!$B$4:$F$343,4,0)</f>
        <v>Santa Cruz Verapaz</v>
      </c>
      <c r="G9873" s="139" t="str">
        <f t="shared" ref="G9873:K9873" si="10137">+G9835</f>
        <v>05</v>
      </c>
      <c r="H9873" t="str">
        <f t="shared" si="10137"/>
        <v>IGF</v>
      </c>
      <c r="I9873" t="str">
        <f t="shared" si="10137"/>
        <v>Índice de Gestión Financiera</v>
      </c>
      <c r="J9873" t="str">
        <f t="shared" si="10137"/>
        <v>05-04</v>
      </c>
      <c r="K9873" t="str">
        <f t="shared" si="10137"/>
        <v>Inversión anual en capital fijo por habitante</v>
      </c>
      <c r="L9873" s="150">
        <f>+VLOOKUP($E9873,IGF_2018!$B$8:$Z$347,12,0)</f>
        <v>3.3636829019891103E-2</v>
      </c>
      <c r="M9873" s="142" t="str">
        <f>+VLOOKUP($E9873,IGF_2018!$B$8:$Z$347,13,0)</f>
        <v>Bajo</v>
      </c>
    </row>
    <row r="9874" spans="1:13" x14ac:dyDescent="0.3">
      <c r="A9874" s="139">
        <f t="shared" si="10099"/>
        <v>260</v>
      </c>
      <c r="B9874" s="148">
        <f t="shared" si="10101"/>
        <v>26</v>
      </c>
      <c r="D9874" s="149" t="str">
        <f>+VLOOKUP($A9874,mUNICIPIOS!$B$4:$F$343,2,0)</f>
        <v>Alta Verapaz</v>
      </c>
      <c r="E9874" s="149">
        <f>+VLOOKUP($A9874,mUNICIPIOS!$B$4:$F$343,3,0)</f>
        <v>1602</v>
      </c>
      <c r="F9874" s="149" t="str">
        <f>+VLOOKUP($A9874,mUNICIPIOS!$B$4:$F$343,4,0)</f>
        <v>Santa Cruz Verapaz</v>
      </c>
      <c r="G9874" s="139" t="str">
        <f t="shared" ref="G9874:K9874" si="10138">+G9836</f>
        <v>05</v>
      </c>
      <c r="H9874" t="str">
        <f t="shared" si="10138"/>
        <v>IGF</v>
      </c>
      <c r="I9874" t="str">
        <f t="shared" si="10138"/>
        <v>Índice de Gestión Financiera</v>
      </c>
      <c r="J9874" t="str">
        <f t="shared" si="10138"/>
        <v>05-05</v>
      </c>
      <c r="K9874" t="str">
        <f t="shared" si="10138"/>
        <v>Inversión anual en capital fijo con recursos percibidos por ingresos propios</v>
      </c>
      <c r="L9874" s="150">
        <f>+VLOOKUP($E9874,IGF_2018!$B$8:$Z$347,15,0)</f>
        <v>0.19206512732875305</v>
      </c>
      <c r="M9874" s="142" t="str">
        <f>+VLOOKUP($E9874,IGF_2018!$B$8:$Z$347,16,0)</f>
        <v>Bajo</v>
      </c>
    </row>
    <row r="9875" spans="1:13" x14ac:dyDescent="0.3">
      <c r="A9875" s="139">
        <f t="shared" si="10099"/>
        <v>260</v>
      </c>
      <c r="B9875" s="148">
        <f t="shared" si="10101"/>
        <v>27</v>
      </c>
      <c r="D9875" s="149" t="str">
        <f>+VLOOKUP($A9875,mUNICIPIOS!$B$4:$F$343,2,0)</f>
        <v>Alta Verapaz</v>
      </c>
      <c r="E9875" s="149">
        <f>+VLOOKUP($A9875,mUNICIPIOS!$B$4:$F$343,3,0)</f>
        <v>1602</v>
      </c>
      <c r="F9875" s="149" t="str">
        <f>+VLOOKUP($A9875,mUNICIPIOS!$B$4:$F$343,4,0)</f>
        <v>Santa Cruz Verapaz</v>
      </c>
      <c r="G9875" s="139" t="str">
        <f t="shared" ref="G9875:K9875" si="10139">+G9837</f>
        <v>05</v>
      </c>
      <c r="H9875" t="str">
        <f t="shared" si="10139"/>
        <v>IGF</v>
      </c>
      <c r="I9875" t="str">
        <f t="shared" si="10139"/>
        <v>Índice de Gestión Financiera</v>
      </c>
      <c r="J9875" t="str">
        <f t="shared" si="10139"/>
        <v>05-06</v>
      </c>
      <c r="K9875" t="str">
        <f t="shared" si="10139"/>
        <v xml:space="preserve">Inversión anual en capital fijo con recursos percibidos por transferencias del Gobierno Central </v>
      </c>
      <c r="L9875" s="150">
        <f>+VLOOKUP($E9875,IGF_2018!$B$8:$Z$347,18,0)</f>
        <v>0.2021611838205733</v>
      </c>
      <c r="M9875" s="142" t="str">
        <f>+VLOOKUP($E9875,IGF_2018!$B$8:$Z$347,19,0)</f>
        <v>Medio bajo</v>
      </c>
    </row>
    <row r="9876" spans="1:13" x14ac:dyDescent="0.3">
      <c r="A9876" s="139">
        <f t="shared" si="10099"/>
        <v>260</v>
      </c>
      <c r="B9876" s="148">
        <f t="shared" si="10101"/>
        <v>28</v>
      </c>
      <c r="D9876" s="149" t="str">
        <f>+VLOOKUP($A9876,mUNICIPIOS!$B$4:$F$343,2,0)</f>
        <v>Alta Verapaz</v>
      </c>
      <c r="E9876" s="149">
        <f>+VLOOKUP($A9876,mUNICIPIOS!$B$4:$F$343,3,0)</f>
        <v>1602</v>
      </c>
      <c r="F9876" s="149" t="str">
        <f>+VLOOKUP($A9876,mUNICIPIOS!$B$4:$F$343,4,0)</f>
        <v>Santa Cruz Verapaz</v>
      </c>
      <c r="G9876" s="139" t="str">
        <f t="shared" ref="G9876:K9876" si="10140">+G9838</f>
        <v>05</v>
      </c>
      <c r="H9876" t="str">
        <f t="shared" si="10140"/>
        <v>IGF</v>
      </c>
      <c r="I9876" t="str">
        <f t="shared" si="10140"/>
        <v>Índice de Gestión Financiera</v>
      </c>
      <c r="J9876" t="str">
        <f t="shared" si="10140"/>
        <v>05-07</v>
      </c>
      <c r="K9876" t="str">
        <f t="shared" si="10140"/>
        <v>Financiamiento por endeudamiento municipal</v>
      </c>
      <c r="L9876" s="150">
        <f>+VLOOKUP($E9876,IGF_2018!$B$8:$Z$347,21,0)</f>
        <v>1</v>
      </c>
      <c r="M9876" s="142" t="str">
        <f>+VLOOKUP($E9876,IGF_2018!$B$8:$Z$347,22,0)</f>
        <v>Alto</v>
      </c>
    </row>
    <row r="9877" spans="1:13" x14ac:dyDescent="0.3">
      <c r="A9877" s="139">
        <f t="shared" si="10099"/>
        <v>260</v>
      </c>
      <c r="B9877" s="148">
        <f t="shared" si="10101"/>
        <v>29</v>
      </c>
      <c r="D9877" s="149" t="str">
        <f>+VLOOKUP($A9877,mUNICIPIOS!$B$4:$F$343,2,0)</f>
        <v>Alta Verapaz</v>
      </c>
      <c r="E9877" s="149">
        <f>+VLOOKUP($A9877,mUNICIPIOS!$B$4:$F$343,3,0)</f>
        <v>1602</v>
      </c>
      <c r="F9877" s="149" t="str">
        <f>+VLOOKUP($A9877,mUNICIPIOS!$B$4:$F$343,4,0)</f>
        <v>Santa Cruz Verapaz</v>
      </c>
      <c r="G9877" s="139" t="str">
        <f t="shared" ref="G9877:K9877" si="10141">+G9839</f>
        <v>05</v>
      </c>
      <c r="H9877" t="str">
        <f t="shared" si="10141"/>
        <v>IGF</v>
      </c>
      <c r="I9877" t="str">
        <f t="shared" si="10141"/>
        <v>Índice de Gestión Financiera</v>
      </c>
      <c r="J9877" t="str">
        <f t="shared" si="10141"/>
        <v>INDICE</v>
      </c>
      <c r="K9877">
        <f t="shared" si="10141"/>
        <v>0</v>
      </c>
      <c r="L9877" s="150">
        <f>+VLOOKUP($E9877,IGF_2018!$B$8:$Z$347,24,0)</f>
        <v>0.30178432066973221</v>
      </c>
      <c r="M9877" s="142" t="str">
        <f>+VLOOKUP($E9877,IGF_2018!$B$8:$Z$347,25,0)</f>
        <v>Medio bajo</v>
      </c>
    </row>
    <row r="9878" spans="1:13" x14ac:dyDescent="0.3">
      <c r="A9878" s="139">
        <f t="shared" si="10099"/>
        <v>260</v>
      </c>
      <c r="B9878" s="148">
        <f t="shared" si="10101"/>
        <v>30</v>
      </c>
      <c r="D9878" s="149" t="str">
        <f>+VLOOKUP($A9878,mUNICIPIOS!$B$4:$F$343,2,0)</f>
        <v>Alta Verapaz</v>
      </c>
      <c r="E9878" s="149">
        <f>+VLOOKUP($A9878,mUNICIPIOS!$B$4:$F$343,3,0)</f>
        <v>1602</v>
      </c>
      <c r="F9878" s="149" t="str">
        <f>+VLOOKUP($A9878,mUNICIPIOS!$B$4:$F$343,4,0)</f>
        <v>Santa Cruz Verapaz</v>
      </c>
      <c r="G9878" s="139" t="str">
        <f t="shared" ref="G9878:K9878" si="10142">+G9840</f>
        <v>06</v>
      </c>
      <c r="H9878" t="str">
        <f t="shared" si="10142"/>
        <v>IGE</v>
      </c>
      <c r="I9878" t="str">
        <f t="shared" si="10142"/>
        <v>Índice de Gestión Estratégica</v>
      </c>
      <c r="J9878" t="str">
        <f t="shared" si="10142"/>
        <v>06-01</v>
      </c>
      <c r="K9878" t="str">
        <f t="shared" si="10142"/>
        <v>Ejecución del Plan Operativo Anual  (POA)</v>
      </c>
      <c r="L9878" s="150">
        <f>+VLOOKUP($E9878,IGE_2018!$B$8:$Z$347,3,0)</f>
        <v>0.95512820512820507</v>
      </c>
      <c r="M9878" s="142" t="str">
        <f>+VLOOKUP($E9878,IGE_2018!$B$8:$Z$347,4,0)</f>
        <v>Alto</v>
      </c>
    </row>
    <row r="9879" spans="1:13" x14ac:dyDescent="0.3">
      <c r="A9879" s="139">
        <f t="shared" si="10099"/>
        <v>260</v>
      </c>
      <c r="B9879" s="148">
        <f t="shared" si="10101"/>
        <v>31</v>
      </c>
      <c r="D9879" s="149" t="str">
        <f>+VLOOKUP($A9879,mUNICIPIOS!$B$4:$F$343,2,0)</f>
        <v>Alta Verapaz</v>
      </c>
      <c r="E9879" s="149">
        <f>+VLOOKUP($A9879,mUNICIPIOS!$B$4:$F$343,3,0)</f>
        <v>1602</v>
      </c>
      <c r="F9879" s="149" t="str">
        <f>+VLOOKUP($A9879,mUNICIPIOS!$B$4:$F$343,4,0)</f>
        <v>Santa Cruz Verapaz</v>
      </c>
      <c r="G9879" s="139" t="str">
        <f t="shared" ref="G9879:K9879" si="10143">+G9841</f>
        <v>06</v>
      </c>
      <c r="H9879" t="str">
        <f t="shared" si="10143"/>
        <v>IGE</v>
      </c>
      <c r="I9879" t="str">
        <f t="shared" si="10143"/>
        <v>Índice de Gestión Estratégica</v>
      </c>
      <c r="J9879" t="str">
        <f t="shared" si="10143"/>
        <v>06-02</v>
      </c>
      <c r="K9879" t="str">
        <f t="shared" si="10143"/>
        <v>Relación Plan de Desarrollo Municipal y Ordenamiento Territorial (PDM-OT) - Plan Estratégico Institucional (PEI) - Plan Operativo Multianual (POM) - Plan Operativo Anual (POA)</v>
      </c>
      <c r="L9879" s="150">
        <f>+VLOOKUP($E9879,IGE_2018!$B$8:$Z$347,6,0)</f>
        <v>0.73781609195402298</v>
      </c>
      <c r="M9879" s="142" t="str">
        <f>+VLOOKUP($E9879,IGE_2018!$B$8:$Z$347,7,0)</f>
        <v>Medio alto</v>
      </c>
    </row>
    <row r="9880" spans="1:13" x14ac:dyDescent="0.3">
      <c r="A9880" s="139">
        <f t="shared" si="10099"/>
        <v>260</v>
      </c>
      <c r="B9880" s="148">
        <f t="shared" si="10101"/>
        <v>32</v>
      </c>
      <c r="D9880" s="149" t="str">
        <f>+VLOOKUP($A9880,mUNICIPIOS!$B$4:$F$343,2,0)</f>
        <v>Alta Verapaz</v>
      </c>
      <c r="E9880" s="149">
        <f>+VLOOKUP($A9880,mUNICIPIOS!$B$4:$F$343,3,0)</f>
        <v>1602</v>
      </c>
      <c r="F9880" s="149" t="str">
        <f>+VLOOKUP($A9880,mUNICIPIOS!$B$4:$F$343,4,0)</f>
        <v>Santa Cruz Verapaz</v>
      </c>
      <c r="G9880" s="139" t="str">
        <f t="shared" ref="G9880:K9880" si="10144">+G9842</f>
        <v>06</v>
      </c>
      <c r="H9880" t="str">
        <f t="shared" si="10144"/>
        <v>IGE</v>
      </c>
      <c r="I9880" t="str">
        <f t="shared" si="10144"/>
        <v>Índice de Gestión Estratégica</v>
      </c>
      <c r="J9880" t="str">
        <f t="shared" si="10144"/>
        <v>06-03</v>
      </c>
      <c r="K9880" t="str">
        <f t="shared" si="10144"/>
        <v>Presupuesto de egresos relacionado a competencias municipales que responden a prioridades nacionales de desarrollo.</v>
      </c>
      <c r="L9880" s="150">
        <f>+VLOOKUP($E9880,IGE_2018!$B$8:$Z$347,9,0)</f>
        <v>0.18213656502674763</v>
      </c>
      <c r="M9880" s="142" t="str">
        <f>+VLOOKUP($E9880,IGE_2018!$B$8:$Z$347,10,0)</f>
        <v>Bajo</v>
      </c>
    </row>
    <row r="9881" spans="1:13" x14ac:dyDescent="0.3">
      <c r="A9881" s="139">
        <f t="shared" si="10099"/>
        <v>260</v>
      </c>
      <c r="B9881" s="148">
        <f t="shared" si="10101"/>
        <v>33</v>
      </c>
      <c r="D9881" s="149" t="str">
        <f>+VLOOKUP($A9881,mUNICIPIOS!$B$4:$F$343,2,0)</f>
        <v>Alta Verapaz</v>
      </c>
      <c r="E9881" s="149">
        <f>+VLOOKUP($A9881,mUNICIPIOS!$B$4:$F$343,3,0)</f>
        <v>1602</v>
      </c>
      <c r="F9881" s="149" t="str">
        <f>+VLOOKUP($A9881,mUNICIPIOS!$B$4:$F$343,4,0)</f>
        <v>Santa Cruz Verapaz</v>
      </c>
      <c r="G9881" s="139" t="str">
        <f t="shared" ref="G9881:K9881" si="10145">+G9843</f>
        <v>06</v>
      </c>
      <c r="H9881" t="str">
        <f t="shared" si="10145"/>
        <v>IGE</v>
      </c>
      <c r="I9881" t="str">
        <f t="shared" si="10145"/>
        <v>Índice de Gestión Estratégica</v>
      </c>
      <c r="J9881" t="str">
        <f t="shared" si="10145"/>
        <v>06-04</v>
      </c>
      <c r="K9881" t="str">
        <f t="shared" si="10145"/>
        <v>Institucionalización de la gestión ordenada del territorio</v>
      </c>
      <c r="L9881" s="150">
        <f>+VLOOKUP($E9881,IGE_2018!$B$8:$Z$347,12,0)</f>
        <v>0.90000000000000013</v>
      </c>
      <c r="M9881" s="142" t="str">
        <f>+VLOOKUP($E9881,IGE_2018!$B$8:$Z$347,13,0)</f>
        <v>Alto</v>
      </c>
    </row>
    <row r="9882" spans="1:13" x14ac:dyDescent="0.3">
      <c r="A9882" s="139">
        <f t="shared" si="10099"/>
        <v>260</v>
      </c>
      <c r="B9882" s="148">
        <f t="shared" si="10101"/>
        <v>34</v>
      </c>
      <c r="D9882" s="149" t="str">
        <f>+VLOOKUP($A9882,mUNICIPIOS!$B$4:$F$343,2,0)</f>
        <v>Alta Verapaz</v>
      </c>
      <c r="E9882" s="149">
        <f>+VLOOKUP($A9882,mUNICIPIOS!$B$4:$F$343,3,0)</f>
        <v>1602</v>
      </c>
      <c r="F9882" s="149" t="str">
        <f>+VLOOKUP($A9882,mUNICIPIOS!$B$4:$F$343,4,0)</f>
        <v>Santa Cruz Verapaz</v>
      </c>
      <c r="G9882" s="139" t="str">
        <f t="shared" ref="G9882:K9882" si="10146">+G9844</f>
        <v>06</v>
      </c>
      <c r="H9882" t="str">
        <f t="shared" si="10146"/>
        <v>IGE</v>
      </c>
      <c r="I9882" t="str">
        <f t="shared" si="10146"/>
        <v>Índice de Gestión Estratégica</v>
      </c>
      <c r="J9882" t="str">
        <f t="shared" si="10146"/>
        <v>06-05</v>
      </c>
      <c r="K9882" t="str">
        <f t="shared" si="10146"/>
        <v>Acciones para la gestión ordenada del territorio</v>
      </c>
      <c r="L9882" s="150">
        <f>+VLOOKUP($E9882,IGE_2018!$B$8:$Z$347,15,0)</f>
        <v>0.4200000000000001</v>
      </c>
      <c r="M9882" s="142" t="str">
        <f>+VLOOKUP($E9882,IGE_2018!$B$8:$Z$347,16,0)</f>
        <v>Medio</v>
      </c>
    </row>
    <row r="9883" spans="1:13" x14ac:dyDescent="0.3">
      <c r="A9883" s="139">
        <f t="shared" si="10099"/>
        <v>260</v>
      </c>
      <c r="B9883" s="148">
        <f t="shared" si="10101"/>
        <v>35</v>
      </c>
      <c r="D9883" s="149" t="str">
        <f>+VLOOKUP($A9883,mUNICIPIOS!$B$4:$F$343,2,0)</f>
        <v>Alta Verapaz</v>
      </c>
      <c r="E9883" s="149">
        <f>+VLOOKUP($A9883,mUNICIPIOS!$B$4:$F$343,3,0)</f>
        <v>1602</v>
      </c>
      <c r="F9883" s="149" t="str">
        <f>+VLOOKUP($A9883,mUNICIPIOS!$B$4:$F$343,4,0)</f>
        <v>Santa Cruz Verapaz</v>
      </c>
      <c r="G9883" s="139" t="str">
        <f t="shared" ref="G9883:K9883" si="10147">+G9845</f>
        <v>06</v>
      </c>
      <c r="H9883" t="str">
        <f t="shared" si="10147"/>
        <v>IGE</v>
      </c>
      <c r="I9883" t="str">
        <f t="shared" si="10147"/>
        <v>Índice de Gestión Estratégica</v>
      </c>
      <c r="J9883" t="str">
        <f t="shared" si="10147"/>
        <v>06-06</v>
      </c>
      <c r="K9883" t="str">
        <f t="shared" si="10147"/>
        <v>Gestión de riesgo en la formulación de proyectos derivados de la planificación operativa anual</v>
      </c>
      <c r="L9883" s="150">
        <f>+VLOOKUP($E9883,IGE_2018!$B$8:$Z$347,18,0)</f>
        <v>0.7</v>
      </c>
      <c r="M9883" s="142" t="str">
        <f>+VLOOKUP($E9883,IGE_2018!$B$8:$Z$347,19,0)</f>
        <v>Medio alto</v>
      </c>
    </row>
    <row r="9884" spans="1:13" x14ac:dyDescent="0.3">
      <c r="A9884" s="139">
        <f t="shared" si="10099"/>
        <v>260</v>
      </c>
      <c r="B9884" s="148">
        <f t="shared" si="10101"/>
        <v>36</v>
      </c>
      <c r="D9884" s="149" t="str">
        <f>+VLOOKUP($A9884,mUNICIPIOS!$B$4:$F$343,2,0)</f>
        <v>Alta Verapaz</v>
      </c>
      <c r="E9884" s="149">
        <f>+VLOOKUP($A9884,mUNICIPIOS!$B$4:$F$343,3,0)</f>
        <v>1602</v>
      </c>
      <c r="F9884" s="149" t="str">
        <f>+VLOOKUP($A9884,mUNICIPIOS!$B$4:$F$343,4,0)</f>
        <v>Santa Cruz Verapaz</v>
      </c>
      <c r="G9884" s="139" t="str">
        <f t="shared" ref="G9884:K9884" si="10148">+G9846</f>
        <v>06</v>
      </c>
      <c r="H9884" t="str">
        <f t="shared" si="10148"/>
        <v>IGE</v>
      </c>
      <c r="I9884" t="str">
        <f t="shared" si="10148"/>
        <v>Índice de Gestión Estratégica</v>
      </c>
      <c r="J9884" t="str">
        <f t="shared" si="10148"/>
        <v>06-07</v>
      </c>
      <c r="K9884" t="str">
        <f t="shared" si="10148"/>
        <v>Ingresos por servicios ambientales en relación a los ingresos propios sin regalías</v>
      </c>
      <c r="L9884" s="150">
        <f>+VLOOKUP($E9884,IGE_2018!$B$8:$Z$347,21,0)</f>
        <v>9.0544313143903446E-2</v>
      </c>
      <c r="M9884" s="142" t="str">
        <f>+VLOOKUP($E9884,IGE_2018!$B$8:$Z$347,22,0)</f>
        <v>Bajo</v>
      </c>
    </row>
    <row r="9885" spans="1:13" x14ac:dyDescent="0.3">
      <c r="A9885" s="139">
        <f t="shared" si="10099"/>
        <v>260</v>
      </c>
      <c r="B9885" s="148">
        <f t="shared" si="10101"/>
        <v>37</v>
      </c>
      <c r="D9885" s="149" t="str">
        <f>+VLOOKUP($A9885,mUNICIPIOS!$B$4:$F$343,2,0)</f>
        <v>Alta Verapaz</v>
      </c>
      <c r="E9885" s="149">
        <f>+VLOOKUP($A9885,mUNICIPIOS!$B$4:$F$343,3,0)</f>
        <v>1602</v>
      </c>
      <c r="F9885" s="149" t="str">
        <f>+VLOOKUP($A9885,mUNICIPIOS!$B$4:$F$343,4,0)</f>
        <v>Santa Cruz Verapaz</v>
      </c>
      <c r="G9885" s="139" t="str">
        <f t="shared" ref="G9885:K9885" si="10149">+G9847</f>
        <v>06</v>
      </c>
      <c r="H9885" t="str">
        <f t="shared" si="10149"/>
        <v>IGE</v>
      </c>
      <c r="I9885" t="str">
        <f t="shared" si="10149"/>
        <v>Índice de Gestión Estratégica</v>
      </c>
      <c r="J9885" t="str">
        <f t="shared" si="10149"/>
        <v>INDICE</v>
      </c>
      <c r="K9885">
        <f t="shared" si="10149"/>
        <v>0</v>
      </c>
      <c r="L9885" s="150">
        <f>+VLOOKUP($E9885,IGE_2018!$B$8:$Z$347,24,0)</f>
        <v>0.53153021713341142</v>
      </c>
      <c r="M9885" s="142" t="str">
        <f>+VLOOKUP($E9885,IGE_2018!$B$8:$Z$347,25,0)</f>
        <v>Medio</v>
      </c>
    </row>
    <row r="9886" spans="1:13" x14ac:dyDescent="0.3">
      <c r="A9886" s="139">
        <f t="shared" si="10099"/>
        <v>260</v>
      </c>
      <c r="B9886" s="148">
        <f t="shared" si="10101"/>
        <v>38</v>
      </c>
      <c r="D9886" s="149" t="str">
        <f>+VLOOKUP($A9886,mUNICIPIOS!$B$4:$F$343,2,0)</f>
        <v>Alta Verapaz</v>
      </c>
      <c r="E9886" s="149">
        <f>+VLOOKUP($A9886,mUNICIPIOS!$B$4:$F$343,3,0)</f>
        <v>1602</v>
      </c>
      <c r="F9886" s="149" t="str">
        <f>+VLOOKUP($A9886,mUNICIPIOS!$B$4:$F$343,4,0)</f>
        <v>Santa Cruz Verapaz</v>
      </c>
      <c r="G9886" s="139" t="str">
        <f t="shared" ref="G9886:K9886" si="10150">+G9848</f>
        <v>RANKING</v>
      </c>
      <c r="H9886" t="str">
        <f t="shared" si="10150"/>
        <v>RGM</v>
      </c>
      <c r="I9886" t="str">
        <f t="shared" si="10150"/>
        <v>Ranking de la Gestión Municipal 2018</v>
      </c>
      <c r="J9886" t="str">
        <f t="shared" si="10150"/>
        <v>RANKING</v>
      </c>
      <c r="K9886">
        <f t="shared" si="10150"/>
        <v>0</v>
      </c>
      <c r="L9886" s="151">
        <f>+VLOOKUP($E9886,Resultados_generales!$C$8:$AE$347,27,0)</f>
        <v>0.55757361779261372</v>
      </c>
      <c r="M9886" t="str">
        <f>+VLOOKUP($E9886,Resultados_generales!$C$8:$AE$347,28,0)</f>
        <v>Medio</v>
      </c>
    </row>
    <row r="9887" spans="1:13" x14ac:dyDescent="0.3">
      <c r="A9887" s="139">
        <f t="shared" si="10099"/>
        <v>261</v>
      </c>
      <c r="B9887" s="148">
        <f t="shared" si="10101"/>
        <v>1</v>
      </c>
      <c r="D9887" s="149" t="str">
        <f>+VLOOKUP($A9887,mUNICIPIOS!$B$4:$F$343,2,0)</f>
        <v>Alta Verapaz</v>
      </c>
      <c r="E9887" s="149">
        <f>+VLOOKUP($A9887,mUNICIPIOS!$B$4:$F$343,3,0)</f>
        <v>1603</v>
      </c>
      <c r="F9887" s="149" t="str">
        <f>+VLOOKUP($A9887,mUNICIPIOS!$B$4:$F$343,4,0)</f>
        <v>San Cristóbal Verapaz</v>
      </c>
      <c r="G9887" s="139" t="str">
        <f t="shared" ref="G9887:K9887" si="10151">+G9849</f>
        <v>01</v>
      </c>
      <c r="H9887" t="str">
        <f t="shared" si="10151"/>
        <v>IPC</v>
      </c>
      <c r="I9887" t="str">
        <f t="shared" si="10151"/>
        <v>Índice de Participación Ciudadana</v>
      </c>
      <c r="J9887" t="str">
        <f t="shared" si="10151"/>
        <v>01-01</v>
      </c>
      <c r="K9887" t="str">
        <f t="shared" si="10151"/>
        <v>Número de reuniones del COMUDE en el año de la medición.</v>
      </c>
      <c r="L9887" s="150">
        <f>+VLOOKUP($E9887,IPC_2018!$B$8:$T$347,3,0)</f>
        <v>0.75</v>
      </c>
      <c r="M9887" s="142" t="str">
        <f>+VLOOKUP($E9887,IPC_2018!$B$8:$T$347,4,0)</f>
        <v>Medio alto</v>
      </c>
    </row>
    <row r="9888" spans="1:13" x14ac:dyDescent="0.3">
      <c r="A9888" s="139">
        <f t="shared" si="10099"/>
        <v>261</v>
      </c>
      <c r="B9888" s="148">
        <f t="shared" si="10101"/>
        <v>2</v>
      </c>
      <c r="D9888" s="149" t="str">
        <f>+VLOOKUP($A9888,mUNICIPIOS!$B$4:$F$343,2,0)</f>
        <v>Alta Verapaz</v>
      </c>
      <c r="E9888" s="149">
        <f>+VLOOKUP($A9888,mUNICIPIOS!$B$4:$F$343,3,0)</f>
        <v>1603</v>
      </c>
      <c r="F9888" s="149" t="str">
        <f>+VLOOKUP($A9888,mUNICIPIOS!$B$4:$F$343,4,0)</f>
        <v>San Cristóbal Verapaz</v>
      </c>
      <c r="G9888" s="139" t="str">
        <f t="shared" ref="G9888:K9888" si="10152">+G9850</f>
        <v>01</v>
      </c>
      <c r="H9888" t="str">
        <f t="shared" si="10152"/>
        <v>IPC</v>
      </c>
      <c r="I9888" t="str">
        <f t="shared" si="10152"/>
        <v>Índice de Participación Ciudadana</v>
      </c>
      <c r="J9888" t="str">
        <f t="shared" si="10152"/>
        <v>01-02</v>
      </c>
      <c r="K9888" t="str">
        <f t="shared" si="10152"/>
        <v>Participación de Alcaldes, Concejales y Síndicos determinados o designados en el COMUDE</v>
      </c>
      <c r="L9888" s="150">
        <f>+VLOOKUP($E9888,IPC_2018!$B$8:$T$347,6,0)</f>
        <v>0.44444444444444442</v>
      </c>
      <c r="M9888" s="142" t="str">
        <f>+VLOOKUP($E9888,IPC_2018!$B$8:$T$347,7,0)</f>
        <v>Medio</v>
      </c>
    </row>
    <row r="9889" spans="1:13" x14ac:dyDescent="0.3">
      <c r="A9889" s="139">
        <f t="shared" si="10099"/>
        <v>261</v>
      </c>
      <c r="B9889" s="148">
        <f t="shared" si="10101"/>
        <v>3</v>
      </c>
      <c r="D9889" s="149" t="str">
        <f>+VLOOKUP($A9889,mUNICIPIOS!$B$4:$F$343,2,0)</f>
        <v>Alta Verapaz</v>
      </c>
      <c r="E9889" s="149">
        <f>+VLOOKUP($A9889,mUNICIPIOS!$B$4:$F$343,3,0)</f>
        <v>1603</v>
      </c>
      <c r="F9889" s="149" t="str">
        <f>+VLOOKUP($A9889,mUNICIPIOS!$B$4:$F$343,4,0)</f>
        <v>San Cristóbal Verapaz</v>
      </c>
      <c r="G9889" s="139" t="str">
        <f t="shared" ref="G9889:K9889" si="10153">+G9851</f>
        <v>01</v>
      </c>
      <c r="H9889" t="str">
        <f t="shared" si="10153"/>
        <v>IPC</v>
      </c>
      <c r="I9889" t="str">
        <f t="shared" si="10153"/>
        <v>Índice de Participación Ciudadana</v>
      </c>
      <c r="J9889" t="str">
        <f t="shared" si="10153"/>
        <v>01-03</v>
      </c>
      <c r="K9889" t="str">
        <f t="shared" si="10153"/>
        <v>Participación  de organizaciones de jóvenes, mujeres, pueblos mayas, xincas, garífunas, y otras organizaciones en el Comude</v>
      </c>
      <c r="L9889" s="150">
        <f>+VLOOKUP($E9889,IPC_2018!$B$8:$T$347,9,0)</f>
        <v>0.16438356164383561</v>
      </c>
      <c r="M9889" s="142" t="str">
        <f>+VLOOKUP($E9889,IPC_2018!$B$8:$T$347,10,0)</f>
        <v>Bajo</v>
      </c>
    </row>
    <row r="9890" spans="1:13" x14ac:dyDescent="0.3">
      <c r="A9890" s="139">
        <f t="shared" si="10099"/>
        <v>261</v>
      </c>
      <c r="B9890" s="148">
        <f t="shared" si="10101"/>
        <v>4</v>
      </c>
      <c r="D9890" s="149" t="str">
        <f>+VLOOKUP($A9890,mUNICIPIOS!$B$4:$F$343,2,0)</f>
        <v>Alta Verapaz</v>
      </c>
      <c r="E9890" s="149">
        <f>+VLOOKUP($A9890,mUNICIPIOS!$B$4:$F$343,3,0)</f>
        <v>1603</v>
      </c>
      <c r="F9890" s="149" t="str">
        <f>+VLOOKUP($A9890,mUNICIPIOS!$B$4:$F$343,4,0)</f>
        <v>San Cristóbal Verapaz</v>
      </c>
      <c r="G9890" s="139" t="str">
        <f t="shared" ref="G9890:K9890" si="10154">+G9852</f>
        <v>01</v>
      </c>
      <c r="H9890" t="str">
        <f t="shared" si="10154"/>
        <v>IPC</v>
      </c>
      <c r="I9890" t="str">
        <f t="shared" si="10154"/>
        <v>Índice de Participación Ciudadana</v>
      </c>
      <c r="J9890" t="str">
        <f t="shared" si="10154"/>
        <v>01-04</v>
      </c>
      <c r="K9890" t="str">
        <f t="shared" si="10154"/>
        <v>Representatividad territorial del Comude.</v>
      </c>
      <c r="L9890" s="150">
        <f>+VLOOKUP($E9890,IPC_2018!$B$8:$T$347,12,0)</f>
        <v>0.68148148148148147</v>
      </c>
      <c r="M9890" s="142" t="str">
        <f>+VLOOKUP($E9890,IPC_2018!$B$8:$T$347,13,0)</f>
        <v>Medio alto</v>
      </c>
    </row>
    <row r="9891" spans="1:13" x14ac:dyDescent="0.3">
      <c r="A9891" s="139">
        <f t="shared" si="10099"/>
        <v>261</v>
      </c>
      <c r="B9891" s="148">
        <f t="shared" si="10101"/>
        <v>5</v>
      </c>
      <c r="D9891" s="149" t="str">
        <f>+VLOOKUP($A9891,mUNICIPIOS!$B$4:$F$343,2,0)</f>
        <v>Alta Verapaz</v>
      </c>
      <c r="E9891" s="149">
        <f>+VLOOKUP($A9891,mUNICIPIOS!$B$4:$F$343,3,0)</f>
        <v>1603</v>
      </c>
      <c r="F9891" s="149" t="str">
        <f>+VLOOKUP($A9891,mUNICIPIOS!$B$4:$F$343,4,0)</f>
        <v>San Cristóbal Verapaz</v>
      </c>
      <c r="G9891" s="139" t="str">
        <f t="shared" ref="G9891:K9891" si="10155">+G9853</f>
        <v>01</v>
      </c>
      <c r="H9891" t="str">
        <f t="shared" si="10155"/>
        <v>IPC</v>
      </c>
      <c r="I9891" t="str">
        <f t="shared" si="10155"/>
        <v>Índice de Participación Ciudadana</v>
      </c>
      <c r="J9891" t="str">
        <f t="shared" si="10155"/>
        <v>01-05</v>
      </c>
      <c r="K9891" t="str">
        <f t="shared" si="10155"/>
        <v>Funcionamiento del Comude</v>
      </c>
      <c r="L9891" s="150">
        <f>+VLOOKUP($E9891,IPC_2018!$B$8:$T$347,15,0)</f>
        <v>0.59076855144550133</v>
      </c>
      <c r="M9891" s="142" t="str">
        <f>+VLOOKUP($E9891,IPC_2018!$B$8:$T$347,16,0)</f>
        <v>Medio</v>
      </c>
    </row>
    <row r="9892" spans="1:13" x14ac:dyDescent="0.3">
      <c r="A9892" s="139">
        <f t="shared" si="10099"/>
        <v>261</v>
      </c>
      <c r="B9892" s="148">
        <f t="shared" si="10101"/>
        <v>6</v>
      </c>
      <c r="D9892" s="149" t="str">
        <f>+VLOOKUP($A9892,mUNICIPIOS!$B$4:$F$343,2,0)</f>
        <v>Alta Verapaz</v>
      </c>
      <c r="E9892" s="149">
        <f>+VLOOKUP($A9892,mUNICIPIOS!$B$4:$F$343,3,0)</f>
        <v>1603</v>
      </c>
      <c r="F9892" s="149" t="str">
        <f>+VLOOKUP($A9892,mUNICIPIOS!$B$4:$F$343,4,0)</f>
        <v>San Cristóbal Verapaz</v>
      </c>
      <c r="G9892" s="139" t="str">
        <f t="shared" ref="G9892:K9892" si="10156">+G9854</f>
        <v>01</v>
      </c>
      <c r="H9892" t="str">
        <f t="shared" si="10156"/>
        <v>IPC</v>
      </c>
      <c r="I9892" t="str">
        <f t="shared" si="10156"/>
        <v>Índice de Participación Ciudadana</v>
      </c>
      <c r="J9892" t="str">
        <f t="shared" si="10156"/>
        <v>INDICE</v>
      </c>
      <c r="K9892">
        <f t="shared" si="10156"/>
        <v>0</v>
      </c>
      <c r="L9892" s="150">
        <f>+VLOOKUP($E9892,IPC_2018!$B$8:$T$347,18,0)</f>
        <v>0.5898005947411783</v>
      </c>
      <c r="M9892" s="142" t="str">
        <f>+VLOOKUP($E9892,IPC_2018!$B$8:$T$347,19,0)</f>
        <v>Medio</v>
      </c>
    </row>
    <row r="9893" spans="1:13" x14ac:dyDescent="0.3">
      <c r="A9893" s="139">
        <f t="shared" si="10099"/>
        <v>261</v>
      </c>
      <c r="B9893" s="148">
        <f t="shared" si="10101"/>
        <v>7</v>
      </c>
      <c r="D9893" s="149" t="str">
        <f>+VLOOKUP($A9893,mUNICIPIOS!$B$4:$F$343,2,0)</f>
        <v>Alta Verapaz</v>
      </c>
      <c r="E9893" s="149">
        <f>+VLOOKUP($A9893,mUNICIPIOS!$B$4:$F$343,3,0)</f>
        <v>1603</v>
      </c>
      <c r="F9893" s="149" t="str">
        <f>+VLOOKUP($A9893,mUNICIPIOS!$B$4:$F$343,4,0)</f>
        <v>San Cristóbal Verapaz</v>
      </c>
      <c r="G9893" s="139" t="str">
        <f t="shared" ref="G9893:K9893" si="10157">+G9855</f>
        <v>02</v>
      </c>
      <c r="H9893" t="str">
        <f t="shared" si="10157"/>
        <v>IIC</v>
      </c>
      <c r="I9893" t="str">
        <f t="shared" si="10157"/>
        <v>Índice de Información a la Ciudadanía</v>
      </c>
      <c r="J9893" t="str">
        <f t="shared" si="10157"/>
        <v>02-01</v>
      </c>
      <c r="K9893" t="str">
        <f t="shared" si="10157"/>
        <v>Rendición de cuentas cuatrimestral y anual al Comude enfocadas en resultados.</v>
      </c>
      <c r="L9893" s="150">
        <f>+VLOOKUP($E9893,IIC_2018!$B$8:$Q$347,3,0)</f>
        <v>0.4</v>
      </c>
      <c r="M9893" s="142" t="str">
        <f>+VLOOKUP($E9893,IIC_2018!$B$8:$Q$347,4,0)</f>
        <v>Medio bajo</v>
      </c>
    </row>
    <row r="9894" spans="1:13" x14ac:dyDescent="0.3">
      <c r="A9894" s="139">
        <f t="shared" si="10099"/>
        <v>261</v>
      </c>
      <c r="B9894" s="148">
        <f t="shared" si="10101"/>
        <v>8</v>
      </c>
      <c r="D9894" s="149" t="str">
        <f>+VLOOKUP($A9894,mUNICIPIOS!$B$4:$F$343,2,0)</f>
        <v>Alta Verapaz</v>
      </c>
      <c r="E9894" s="149">
        <f>+VLOOKUP($A9894,mUNICIPIOS!$B$4:$F$343,3,0)</f>
        <v>1603</v>
      </c>
      <c r="F9894" s="149" t="str">
        <f>+VLOOKUP($A9894,mUNICIPIOS!$B$4:$F$343,4,0)</f>
        <v>San Cristóbal Verapaz</v>
      </c>
      <c r="G9894" s="139" t="str">
        <f t="shared" ref="G9894:K9894" si="10158">+G9856</f>
        <v>02</v>
      </c>
      <c r="H9894" t="str">
        <f t="shared" si="10158"/>
        <v>IIC</v>
      </c>
      <c r="I9894" t="str">
        <f t="shared" si="10158"/>
        <v>Índice de Información a la Ciudadanía</v>
      </c>
      <c r="J9894" t="str">
        <f t="shared" si="10158"/>
        <v>02-02</v>
      </c>
      <c r="K9894" t="str">
        <f t="shared" si="10158"/>
        <v>Información presupuestaria y otra información brindada a la ciudadanía disponible en medios locales de comunicación.</v>
      </c>
      <c r="L9894" s="150">
        <f>+VLOOKUP($E9894,IIC_2018!$B$8:$Q$347,6,0)</f>
        <v>1</v>
      </c>
      <c r="M9894" s="142" t="str">
        <f>+VLOOKUP($E9894,IIC_2018!$B$8:$Q$347,7,0)</f>
        <v>Alto</v>
      </c>
    </row>
    <row r="9895" spans="1:13" x14ac:dyDescent="0.3">
      <c r="A9895" s="139">
        <f t="shared" si="10099"/>
        <v>261</v>
      </c>
      <c r="B9895" s="148">
        <f t="shared" si="10101"/>
        <v>9</v>
      </c>
      <c r="D9895" s="149" t="str">
        <f>+VLOOKUP($A9895,mUNICIPIOS!$B$4:$F$343,2,0)</f>
        <v>Alta Verapaz</v>
      </c>
      <c r="E9895" s="149">
        <f>+VLOOKUP($A9895,mUNICIPIOS!$B$4:$F$343,3,0)</f>
        <v>1603</v>
      </c>
      <c r="F9895" s="149" t="str">
        <f>+VLOOKUP($A9895,mUNICIPIOS!$B$4:$F$343,4,0)</f>
        <v>San Cristóbal Verapaz</v>
      </c>
      <c r="G9895" s="139" t="str">
        <f t="shared" ref="G9895:K9895" si="10159">+G9857</f>
        <v>02</v>
      </c>
      <c r="H9895" t="str">
        <f t="shared" si="10159"/>
        <v>IIC</v>
      </c>
      <c r="I9895" t="str">
        <f t="shared" si="10159"/>
        <v>Índice de Información a la Ciudadanía</v>
      </c>
      <c r="J9895" t="str">
        <f t="shared" si="10159"/>
        <v>02-03</v>
      </c>
      <c r="K9895" t="str">
        <f t="shared" si="10159"/>
        <v>Información pública de oficio actualizada y disponible de acuerdo a la LAIP y uso de internet.</v>
      </c>
      <c r="L9895" s="150">
        <f>+VLOOKUP($E9895,IIC_2018!$B$8:$Q$347,9,0)</f>
        <v>0.99999999999999989</v>
      </c>
      <c r="M9895" s="142" t="str">
        <f>+VLOOKUP($E9895,IIC_2018!$B$8:$Q$347,10,0)</f>
        <v>Alto</v>
      </c>
    </row>
    <row r="9896" spans="1:13" x14ac:dyDescent="0.3">
      <c r="A9896" s="139">
        <f t="shared" si="10099"/>
        <v>261</v>
      </c>
      <c r="B9896" s="148">
        <f t="shared" si="10101"/>
        <v>10</v>
      </c>
      <c r="D9896" s="149" t="str">
        <f>+VLOOKUP($A9896,mUNICIPIOS!$B$4:$F$343,2,0)</f>
        <v>Alta Verapaz</v>
      </c>
      <c r="E9896" s="149">
        <f>+VLOOKUP($A9896,mUNICIPIOS!$B$4:$F$343,3,0)</f>
        <v>1603</v>
      </c>
      <c r="F9896" s="149" t="str">
        <f>+VLOOKUP($A9896,mUNICIPIOS!$B$4:$F$343,4,0)</f>
        <v>San Cristóbal Verapaz</v>
      </c>
      <c r="G9896" s="139" t="str">
        <f t="shared" ref="G9896:K9896" si="10160">+G9858</f>
        <v>02</v>
      </c>
      <c r="H9896" t="str">
        <f t="shared" si="10160"/>
        <v>IIC</v>
      </c>
      <c r="I9896" t="str">
        <f t="shared" si="10160"/>
        <v>Índice de Información a la Ciudadanía</v>
      </c>
      <c r="J9896" t="str">
        <f t="shared" si="10160"/>
        <v>02-04</v>
      </c>
      <c r="K9896" t="str">
        <f t="shared" si="10160"/>
        <v>Relación del monto contratado por medio de Guate compras con el total del presupuesto de egresos vigente.</v>
      </c>
      <c r="L9896" s="150">
        <f>+VLOOKUP($E9896,IIC_2018!$B$8:$Q$347,12,0)</f>
        <v>0.31114398183838315</v>
      </c>
      <c r="M9896" s="142" t="str">
        <f>+VLOOKUP($E9896,IIC_2018!$B$8:$Q$347,13,0)</f>
        <v>Medio bajo</v>
      </c>
    </row>
    <row r="9897" spans="1:13" x14ac:dyDescent="0.3">
      <c r="A9897" s="139">
        <f t="shared" si="10099"/>
        <v>261</v>
      </c>
      <c r="B9897" s="148">
        <f t="shared" si="10101"/>
        <v>11</v>
      </c>
      <c r="D9897" s="149" t="str">
        <f>+VLOOKUP($A9897,mUNICIPIOS!$B$4:$F$343,2,0)</f>
        <v>Alta Verapaz</v>
      </c>
      <c r="E9897" s="149">
        <f>+VLOOKUP($A9897,mUNICIPIOS!$B$4:$F$343,3,0)</f>
        <v>1603</v>
      </c>
      <c r="F9897" s="149" t="str">
        <f>+VLOOKUP($A9897,mUNICIPIOS!$B$4:$F$343,4,0)</f>
        <v>San Cristóbal Verapaz</v>
      </c>
      <c r="G9897" s="139" t="str">
        <f t="shared" ref="G9897:K9897" si="10161">+G9859</f>
        <v>02</v>
      </c>
      <c r="H9897" t="str">
        <f t="shared" si="10161"/>
        <v>IIC</v>
      </c>
      <c r="I9897" t="str">
        <f t="shared" si="10161"/>
        <v>Índice de Información a la Ciudadanía</v>
      </c>
      <c r="J9897" t="str">
        <f t="shared" si="10161"/>
        <v>INDICE</v>
      </c>
      <c r="K9897">
        <f t="shared" si="10161"/>
        <v>0</v>
      </c>
      <c r="L9897" s="150">
        <f>+VLOOKUP($E9897,IIC_2018!$B$8:$Q$347,15,0)</f>
        <v>0.67778599545959572</v>
      </c>
      <c r="M9897" s="142" t="str">
        <f>+VLOOKUP($E9897,IIC_2018!$B$8:$Q$347,16,0)</f>
        <v>Medio alto</v>
      </c>
    </row>
    <row r="9898" spans="1:13" x14ac:dyDescent="0.3">
      <c r="A9898" s="139">
        <f t="shared" si="10099"/>
        <v>261</v>
      </c>
      <c r="B9898" s="148">
        <f t="shared" si="10101"/>
        <v>12</v>
      </c>
      <c r="D9898" s="149" t="str">
        <f>+VLOOKUP($A9898,mUNICIPIOS!$B$4:$F$343,2,0)</f>
        <v>Alta Verapaz</v>
      </c>
      <c r="E9898" s="149">
        <f>+VLOOKUP($A9898,mUNICIPIOS!$B$4:$F$343,3,0)</f>
        <v>1603</v>
      </c>
      <c r="F9898" s="149" t="str">
        <f>+VLOOKUP($A9898,mUNICIPIOS!$B$4:$F$343,4,0)</f>
        <v>San Cristóbal Verapaz</v>
      </c>
      <c r="G9898" s="139" t="str">
        <f t="shared" ref="G9898:K9898" si="10162">+G9860</f>
        <v>03</v>
      </c>
      <c r="H9898" t="str">
        <f t="shared" si="10162"/>
        <v>ISP</v>
      </c>
      <c r="I9898" t="str">
        <f t="shared" si="10162"/>
        <v>Índice de Servicios Públicos</v>
      </c>
      <c r="J9898" t="str">
        <f t="shared" si="10162"/>
        <v>03-01</v>
      </c>
      <c r="K9898" t="str">
        <f t="shared" si="10162"/>
        <v>Cobertura del servicio público de agua</v>
      </c>
      <c r="L9898" s="150">
        <f>+VLOOKUP($E9898,ISP_2018!$B$8:$T$347,3,0)</f>
        <v>0</v>
      </c>
      <c r="M9898" s="142" t="str">
        <f>+VLOOKUP($E9898,ISP_2018!$B$8:$T$347,4,0)</f>
        <v>Bajo</v>
      </c>
    </row>
    <row r="9899" spans="1:13" x14ac:dyDescent="0.3">
      <c r="A9899" s="139">
        <f t="shared" si="10099"/>
        <v>261</v>
      </c>
      <c r="B9899" s="148">
        <f t="shared" si="10101"/>
        <v>13</v>
      </c>
      <c r="D9899" s="149" t="str">
        <f>+VLOOKUP($A9899,mUNICIPIOS!$B$4:$F$343,2,0)</f>
        <v>Alta Verapaz</v>
      </c>
      <c r="E9899" s="149">
        <f>+VLOOKUP($A9899,mUNICIPIOS!$B$4:$F$343,3,0)</f>
        <v>1603</v>
      </c>
      <c r="F9899" s="149" t="str">
        <f>+VLOOKUP($A9899,mUNICIPIOS!$B$4:$F$343,4,0)</f>
        <v>San Cristóbal Verapaz</v>
      </c>
      <c r="G9899" s="139" t="str">
        <f t="shared" ref="G9899:K9899" si="10163">+G9861</f>
        <v>03</v>
      </c>
      <c r="H9899" t="str">
        <f t="shared" si="10163"/>
        <v>ISP</v>
      </c>
      <c r="I9899" t="str">
        <f t="shared" si="10163"/>
        <v>Índice de Servicios Públicos</v>
      </c>
      <c r="J9899" t="str">
        <f t="shared" si="10163"/>
        <v>03-02</v>
      </c>
      <c r="K9899" t="str">
        <f t="shared" si="10163"/>
        <v>Control de la calidad del servicio público de agua</v>
      </c>
      <c r="L9899" s="150">
        <f>+VLOOKUP($E9899,ISP_2018!$B$8:$T$347,6,0)</f>
        <v>0</v>
      </c>
      <c r="M9899" s="142" t="str">
        <f>+VLOOKUP($E9899,ISP_2018!$B$8:$T$347,7,0)</f>
        <v>Bajo</v>
      </c>
    </row>
    <row r="9900" spans="1:13" x14ac:dyDescent="0.3">
      <c r="A9900" s="139">
        <f t="shared" si="10099"/>
        <v>261</v>
      </c>
      <c r="B9900" s="148">
        <f t="shared" si="10101"/>
        <v>14</v>
      </c>
      <c r="D9900" s="149" t="str">
        <f>+VLOOKUP($A9900,mUNICIPIOS!$B$4:$F$343,2,0)</f>
        <v>Alta Verapaz</v>
      </c>
      <c r="E9900" s="149">
        <f>+VLOOKUP($A9900,mUNICIPIOS!$B$4:$F$343,3,0)</f>
        <v>1603</v>
      </c>
      <c r="F9900" s="149" t="str">
        <f>+VLOOKUP($A9900,mUNICIPIOS!$B$4:$F$343,4,0)</f>
        <v>San Cristóbal Verapaz</v>
      </c>
      <c r="G9900" s="139" t="str">
        <f t="shared" ref="G9900:K9900" si="10164">+G9862</f>
        <v>03</v>
      </c>
      <c r="H9900" t="str">
        <f t="shared" si="10164"/>
        <v>ISP</v>
      </c>
      <c r="I9900" t="str">
        <f t="shared" si="10164"/>
        <v>Índice de Servicios Públicos</v>
      </c>
      <c r="J9900" t="str">
        <f t="shared" si="10164"/>
        <v>03-03</v>
      </c>
      <c r="K9900" t="str">
        <f t="shared" si="10164"/>
        <v>Disposición  y tratamiento  de aguas residuales</v>
      </c>
      <c r="L9900" s="150">
        <f>+VLOOKUP($E9900,ISP_2018!$B$8:$T$347,9,0)</f>
        <v>0</v>
      </c>
      <c r="M9900" s="142" t="str">
        <f>+VLOOKUP($E9900,ISP_2018!$B$8:$T$347,10,0)</f>
        <v>Bajo</v>
      </c>
    </row>
    <row r="9901" spans="1:13" x14ac:dyDescent="0.3">
      <c r="A9901" s="139">
        <f t="shared" ref="A9901:A9964" si="10165">+IF(B9900=38,A9900+1,A9900)</f>
        <v>261</v>
      </c>
      <c r="B9901" s="148">
        <f t="shared" si="10101"/>
        <v>15</v>
      </c>
      <c r="D9901" s="149" t="str">
        <f>+VLOOKUP($A9901,mUNICIPIOS!$B$4:$F$343,2,0)</f>
        <v>Alta Verapaz</v>
      </c>
      <c r="E9901" s="149">
        <f>+VLOOKUP($A9901,mUNICIPIOS!$B$4:$F$343,3,0)</f>
        <v>1603</v>
      </c>
      <c r="F9901" s="149" t="str">
        <f>+VLOOKUP($A9901,mUNICIPIOS!$B$4:$F$343,4,0)</f>
        <v>San Cristóbal Verapaz</v>
      </c>
      <c r="G9901" s="139" t="str">
        <f t="shared" ref="G9901:K9901" si="10166">+G9863</f>
        <v>03</v>
      </c>
      <c r="H9901" t="str">
        <f t="shared" si="10166"/>
        <v>ISP</v>
      </c>
      <c r="I9901" t="str">
        <f t="shared" si="10166"/>
        <v>Índice de Servicios Públicos</v>
      </c>
      <c r="J9901" t="str">
        <f t="shared" si="10166"/>
        <v>03-04</v>
      </c>
      <c r="K9901" t="str">
        <f t="shared" si="10166"/>
        <v>Gestión y manejo de los residuos y desechos sólidos</v>
      </c>
      <c r="L9901" s="150">
        <f>+VLOOKUP($E9901,ISP_2018!$B$8:$T$347,12,0)</f>
        <v>0</v>
      </c>
      <c r="M9901" s="142" t="str">
        <f>+VLOOKUP($E9901,ISP_2018!$B$8:$T$347,13,0)</f>
        <v>Bajo</v>
      </c>
    </row>
    <row r="9902" spans="1:13" x14ac:dyDescent="0.3">
      <c r="A9902" s="139">
        <f t="shared" si="10165"/>
        <v>261</v>
      </c>
      <c r="B9902" s="148">
        <f t="shared" ref="B9902:B9965" si="10167">+B9864</f>
        <v>16</v>
      </c>
      <c r="D9902" s="149" t="str">
        <f>+VLOOKUP($A9902,mUNICIPIOS!$B$4:$F$343,2,0)</f>
        <v>Alta Verapaz</v>
      </c>
      <c r="E9902" s="149">
        <f>+VLOOKUP($A9902,mUNICIPIOS!$B$4:$F$343,3,0)</f>
        <v>1603</v>
      </c>
      <c r="F9902" s="149" t="str">
        <f>+VLOOKUP($A9902,mUNICIPIOS!$B$4:$F$343,4,0)</f>
        <v>San Cristóbal Verapaz</v>
      </c>
      <c r="G9902" s="139" t="str">
        <f t="shared" ref="G9902:K9902" si="10168">+G9864</f>
        <v>03</v>
      </c>
      <c r="H9902" t="str">
        <f t="shared" si="10168"/>
        <v>ISP</v>
      </c>
      <c r="I9902" t="str">
        <f t="shared" si="10168"/>
        <v>Índice de Servicios Públicos</v>
      </c>
      <c r="J9902" t="str">
        <f t="shared" si="10168"/>
        <v>03-05</v>
      </c>
      <c r="K9902" t="str">
        <f t="shared" si="10168"/>
        <v>Gestión de servicios públicos municipales</v>
      </c>
      <c r="L9902" s="150">
        <f>+VLOOKUP($E9902,ISP_2018!$B$8:$T$347,15,0)</f>
        <v>0.32258064516129031</v>
      </c>
      <c r="M9902" s="142" t="str">
        <f>+VLOOKUP($E9902,ISP_2018!$B$8:$T$347,16,0)</f>
        <v>Medio bajo</v>
      </c>
    </row>
    <row r="9903" spans="1:13" x14ac:dyDescent="0.3">
      <c r="A9903" s="139">
        <f t="shared" si="10165"/>
        <v>261</v>
      </c>
      <c r="B9903" s="148">
        <f t="shared" si="10167"/>
        <v>17</v>
      </c>
      <c r="D9903" s="149" t="str">
        <f>+VLOOKUP($A9903,mUNICIPIOS!$B$4:$F$343,2,0)</f>
        <v>Alta Verapaz</v>
      </c>
      <c r="E9903" s="149">
        <f>+VLOOKUP($A9903,mUNICIPIOS!$B$4:$F$343,3,0)</f>
        <v>1603</v>
      </c>
      <c r="F9903" s="149" t="str">
        <f>+VLOOKUP($A9903,mUNICIPIOS!$B$4:$F$343,4,0)</f>
        <v>San Cristóbal Verapaz</v>
      </c>
      <c r="G9903" s="139" t="str">
        <f t="shared" ref="G9903:K9903" si="10169">+G9865</f>
        <v>03</v>
      </c>
      <c r="H9903" t="str">
        <f t="shared" si="10169"/>
        <v>ISP</v>
      </c>
      <c r="I9903" t="str">
        <f t="shared" si="10169"/>
        <v>Índice de Servicios Públicos</v>
      </c>
      <c r="J9903" t="str">
        <f t="shared" si="10169"/>
        <v>INDICE</v>
      </c>
      <c r="K9903">
        <f t="shared" si="10169"/>
        <v>0</v>
      </c>
      <c r="L9903" s="150">
        <f>+VLOOKUP($E9903,ISP_2018!$B$8:$T$347,18,0)</f>
        <v>6.4516129032258063E-2</v>
      </c>
      <c r="M9903" s="142" t="str">
        <f>+VLOOKUP($E9903,ISP_2018!$B$8:$T$347,19,0)</f>
        <v>Bajo</v>
      </c>
    </row>
    <row r="9904" spans="1:13" x14ac:dyDescent="0.3">
      <c r="A9904" s="139">
        <f t="shared" si="10165"/>
        <v>261</v>
      </c>
      <c r="B9904" s="148">
        <f t="shared" si="10167"/>
        <v>18</v>
      </c>
      <c r="D9904" s="149" t="str">
        <f>+VLOOKUP($A9904,mUNICIPIOS!$B$4:$F$343,2,0)</f>
        <v>Alta Verapaz</v>
      </c>
      <c r="E9904" s="149">
        <f>+VLOOKUP($A9904,mUNICIPIOS!$B$4:$F$343,3,0)</f>
        <v>1603</v>
      </c>
      <c r="F9904" s="149" t="str">
        <f>+VLOOKUP($A9904,mUNICIPIOS!$B$4:$F$343,4,0)</f>
        <v>San Cristóbal Verapaz</v>
      </c>
      <c r="G9904" s="139" t="str">
        <f t="shared" ref="G9904:K9904" si="10170">+G9866</f>
        <v>04</v>
      </c>
      <c r="H9904" t="str">
        <f t="shared" si="10170"/>
        <v>IGA</v>
      </c>
      <c r="I9904" t="str">
        <f t="shared" si="10170"/>
        <v>Índice de Gestión Administrativa</v>
      </c>
      <c r="J9904" t="str">
        <f t="shared" si="10170"/>
        <v>04-01</v>
      </c>
      <c r="K9904" t="str">
        <f t="shared" si="10170"/>
        <v>Existencia de elementos de atención municipal orientada al vecino</v>
      </c>
      <c r="L9904" s="150">
        <f>+VLOOKUP($E9904,IGA_2018!$B$8:$N$347,3,0)</f>
        <v>0.5</v>
      </c>
      <c r="M9904" s="142" t="str">
        <f>+VLOOKUP($E9904,IGA_2018!$B$8:$N$347,4,0)</f>
        <v>Medio</v>
      </c>
    </row>
    <row r="9905" spans="1:13" x14ac:dyDescent="0.3">
      <c r="A9905" s="139">
        <f t="shared" si="10165"/>
        <v>261</v>
      </c>
      <c r="B9905" s="148">
        <f t="shared" si="10167"/>
        <v>19</v>
      </c>
      <c r="D9905" s="149" t="str">
        <f>+VLOOKUP($A9905,mUNICIPIOS!$B$4:$F$343,2,0)</f>
        <v>Alta Verapaz</v>
      </c>
      <c r="E9905" s="149">
        <f>+VLOOKUP($A9905,mUNICIPIOS!$B$4:$F$343,3,0)</f>
        <v>1603</v>
      </c>
      <c r="F9905" s="149" t="str">
        <f>+VLOOKUP($A9905,mUNICIPIOS!$B$4:$F$343,4,0)</f>
        <v>San Cristóbal Verapaz</v>
      </c>
      <c r="G9905" s="139" t="str">
        <f t="shared" ref="G9905:K9905" si="10171">+G9867</f>
        <v>04</v>
      </c>
      <c r="H9905" t="str">
        <f t="shared" si="10171"/>
        <v>IGA</v>
      </c>
      <c r="I9905" t="str">
        <f t="shared" si="10171"/>
        <v>Índice de Gestión Administrativa</v>
      </c>
      <c r="J9905" t="str">
        <f t="shared" si="10171"/>
        <v>04-02</v>
      </c>
      <c r="K9905" t="str">
        <f t="shared" si="10171"/>
        <v>Gestión del recurso humano.</v>
      </c>
      <c r="L9905" s="150">
        <f>+VLOOKUP($E9905,IGA_2018!$B$8:$N$347,6,0)</f>
        <v>0.38114859644604698</v>
      </c>
      <c r="M9905" s="142" t="str">
        <f>+VLOOKUP($E9905,IGA_2018!$B$8:$N$347,7,0)</f>
        <v>Medio bajo</v>
      </c>
    </row>
    <row r="9906" spans="1:13" x14ac:dyDescent="0.3">
      <c r="A9906" s="139">
        <f t="shared" si="10165"/>
        <v>261</v>
      </c>
      <c r="B9906" s="148">
        <f t="shared" si="10167"/>
        <v>20</v>
      </c>
      <c r="D9906" s="149" t="str">
        <f>+VLOOKUP($A9906,mUNICIPIOS!$B$4:$F$343,2,0)</f>
        <v>Alta Verapaz</v>
      </c>
      <c r="E9906" s="149">
        <f>+VLOOKUP($A9906,mUNICIPIOS!$B$4:$F$343,3,0)</f>
        <v>1603</v>
      </c>
      <c r="F9906" s="149" t="str">
        <f>+VLOOKUP($A9906,mUNICIPIOS!$B$4:$F$343,4,0)</f>
        <v>San Cristóbal Verapaz</v>
      </c>
      <c r="G9906" s="139" t="str">
        <f t="shared" ref="G9906:K9906" si="10172">+G9868</f>
        <v>04</v>
      </c>
      <c r="H9906" t="str">
        <f t="shared" si="10172"/>
        <v>IGA</v>
      </c>
      <c r="I9906" t="str">
        <f t="shared" si="10172"/>
        <v>Índice de Gestión Administrativa</v>
      </c>
      <c r="J9906" t="str">
        <f t="shared" si="10172"/>
        <v>04-03</v>
      </c>
      <c r="K9906" t="str">
        <f t="shared" si="10172"/>
        <v>Existencia de oficinas municipales con instrumentos de gestión.</v>
      </c>
      <c r="L9906" s="150">
        <f>+VLOOKUP($E9906,IGA_2018!$B$8:$N$347,9,0)</f>
        <v>0.72142857142857142</v>
      </c>
      <c r="M9906" s="142" t="str">
        <f>+VLOOKUP($E9906,IGA_2018!$B$8:$N$347,10,0)</f>
        <v>Medio alto</v>
      </c>
    </row>
    <row r="9907" spans="1:13" x14ac:dyDescent="0.3">
      <c r="A9907" s="139">
        <f t="shared" si="10165"/>
        <v>261</v>
      </c>
      <c r="B9907" s="148">
        <f t="shared" si="10167"/>
        <v>21</v>
      </c>
      <c r="D9907" s="149" t="str">
        <f>+VLOOKUP($A9907,mUNICIPIOS!$B$4:$F$343,2,0)</f>
        <v>Alta Verapaz</v>
      </c>
      <c r="E9907" s="149">
        <f>+VLOOKUP($A9907,mUNICIPIOS!$B$4:$F$343,3,0)</f>
        <v>1603</v>
      </c>
      <c r="F9907" s="149" t="str">
        <f>+VLOOKUP($A9907,mUNICIPIOS!$B$4:$F$343,4,0)</f>
        <v>San Cristóbal Verapaz</v>
      </c>
      <c r="G9907" s="139" t="str">
        <f t="shared" ref="G9907:K9907" si="10173">+G9869</f>
        <v>04</v>
      </c>
      <c r="H9907" t="str">
        <f t="shared" si="10173"/>
        <v>IGA</v>
      </c>
      <c r="I9907" t="str">
        <f t="shared" si="10173"/>
        <v>Índice de Gestión Administrativa</v>
      </c>
      <c r="J9907" t="str">
        <f t="shared" si="10173"/>
        <v>INDICE</v>
      </c>
      <c r="K9907">
        <f t="shared" si="10173"/>
        <v>0</v>
      </c>
      <c r="L9907" s="150">
        <f>+VLOOKUP($E9907,IGA_2018!$B$8:$N$347,12,0)</f>
        <v>0.53590200875611638</v>
      </c>
      <c r="M9907" s="142" t="str">
        <f>+VLOOKUP($E9907,IGA_2018!$B$8:$N$347,13,0)</f>
        <v>Medio</v>
      </c>
    </row>
    <row r="9908" spans="1:13" x14ac:dyDescent="0.3">
      <c r="A9908" s="139">
        <f t="shared" si="10165"/>
        <v>261</v>
      </c>
      <c r="B9908" s="148">
        <f t="shared" si="10167"/>
        <v>22</v>
      </c>
      <c r="D9908" s="149" t="str">
        <f>+VLOOKUP($A9908,mUNICIPIOS!$B$4:$F$343,2,0)</f>
        <v>Alta Verapaz</v>
      </c>
      <c r="E9908" s="149">
        <f>+VLOOKUP($A9908,mUNICIPIOS!$B$4:$F$343,3,0)</f>
        <v>1603</v>
      </c>
      <c r="F9908" s="149" t="str">
        <f>+VLOOKUP($A9908,mUNICIPIOS!$B$4:$F$343,4,0)</f>
        <v>San Cristóbal Verapaz</v>
      </c>
      <c r="G9908" s="139" t="str">
        <f t="shared" ref="G9908:K9908" si="10174">+G9870</f>
        <v>05</v>
      </c>
      <c r="H9908" t="str">
        <f t="shared" si="10174"/>
        <v>IGF</v>
      </c>
      <c r="I9908" t="str">
        <f t="shared" si="10174"/>
        <v>Índice de Gestión Financiera</v>
      </c>
      <c r="J9908" t="str">
        <f t="shared" si="10174"/>
        <v>05-01</v>
      </c>
      <c r="K9908" t="str">
        <f t="shared" si="10174"/>
        <v>Autonomía financiera municipal</v>
      </c>
      <c r="L9908" s="150">
        <f>+VLOOKUP($E9908,IGF_2018!$B$8:$Z$347,3,0)</f>
        <v>0.25748114536743483</v>
      </c>
      <c r="M9908" s="142" t="str">
        <f>+VLOOKUP($E9908,IGF_2018!$B$8:$Z$347,4,0)</f>
        <v>Medio bajo</v>
      </c>
    </row>
    <row r="9909" spans="1:13" x14ac:dyDescent="0.3">
      <c r="A9909" s="139">
        <f t="shared" si="10165"/>
        <v>261</v>
      </c>
      <c r="B9909" s="148">
        <f t="shared" si="10167"/>
        <v>23</v>
      </c>
      <c r="D9909" s="149" t="str">
        <f>+VLOOKUP($A9909,mUNICIPIOS!$B$4:$F$343,2,0)</f>
        <v>Alta Verapaz</v>
      </c>
      <c r="E9909" s="149">
        <f>+VLOOKUP($A9909,mUNICIPIOS!$B$4:$F$343,3,0)</f>
        <v>1603</v>
      </c>
      <c r="F9909" s="149" t="str">
        <f>+VLOOKUP($A9909,mUNICIPIOS!$B$4:$F$343,4,0)</f>
        <v>San Cristóbal Verapaz</v>
      </c>
      <c r="G9909" s="139" t="str">
        <f t="shared" ref="G9909:K9909" si="10175">+G9871</f>
        <v>05</v>
      </c>
      <c r="H9909" t="str">
        <f t="shared" si="10175"/>
        <v>IGF</v>
      </c>
      <c r="I9909" t="str">
        <f t="shared" si="10175"/>
        <v>Índice de Gestión Financiera</v>
      </c>
      <c r="J9909" t="str">
        <f t="shared" si="10175"/>
        <v>05-02</v>
      </c>
      <c r="K9909" t="str">
        <f t="shared" si="10175"/>
        <v xml:space="preserve">Ingresos propios por habitante -sin regalías- </v>
      </c>
      <c r="L9909" s="150">
        <f>+VLOOKUP($E9909,IGF_2018!$B$8:$Z$347,6,0)</f>
        <v>7.9864309106014664E-2</v>
      </c>
      <c r="M9909" s="142" t="str">
        <f>+VLOOKUP($E9909,IGF_2018!$B$8:$Z$347,7,0)</f>
        <v>Bajo</v>
      </c>
    </row>
    <row r="9910" spans="1:13" x14ac:dyDescent="0.3">
      <c r="A9910" s="139">
        <f t="shared" si="10165"/>
        <v>261</v>
      </c>
      <c r="B9910" s="148">
        <f t="shared" si="10167"/>
        <v>24</v>
      </c>
      <c r="D9910" s="149" t="str">
        <f>+VLOOKUP($A9910,mUNICIPIOS!$B$4:$F$343,2,0)</f>
        <v>Alta Verapaz</v>
      </c>
      <c r="E9910" s="149">
        <f>+VLOOKUP($A9910,mUNICIPIOS!$B$4:$F$343,3,0)</f>
        <v>1603</v>
      </c>
      <c r="F9910" s="149" t="str">
        <f>+VLOOKUP($A9910,mUNICIPIOS!$B$4:$F$343,4,0)</f>
        <v>San Cristóbal Verapaz</v>
      </c>
      <c r="G9910" s="139" t="str">
        <f t="shared" ref="G9910:K9910" si="10176">+G9872</f>
        <v>05</v>
      </c>
      <c r="H9910" t="str">
        <f t="shared" si="10176"/>
        <v>IGF</v>
      </c>
      <c r="I9910" t="str">
        <f t="shared" si="10176"/>
        <v>Índice de Gestión Financiera</v>
      </c>
      <c r="J9910" t="str">
        <f t="shared" si="10176"/>
        <v>05-03</v>
      </c>
      <c r="K9910" t="str">
        <f t="shared" si="10176"/>
        <v>Ingresos del IUSI en relación a los ingresos propios -sin regalías-</v>
      </c>
      <c r="L9910" s="150">
        <f>+VLOOKUP($E9910,IGF_2018!$B$8:$Z$347,9,0)</f>
        <v>6.7189677158463648E-2</v>
      </c>
      <c r="M9910" s="142" t="str">
        <f>+VLOOKUP($E9910,IGF_2018!$B$8:$Z$347,10,0)</f>
        <v>Bajo</v>
      </c>
    </row>
    <row r="9911" spans="1:13" x14ac:dyDescent="0.3">
      <c r="A9911" s="139">
        <f t="shared" si="10165"/>
        <v>261</v>
      </c>
      <c r="B9911" s="148">
        <f t="shared" si="10167"/>
        <v>25</v>
      </c>
      <c r="D9911" s="149" t="str">
        <f>+VLOOKUP($A9911,mUNICIPIOS!$B$4:$F$343,2,0)</f>
        <v>Alta Verapaz</v>
      </c>
      <c r="E9911" s="149">
        <f>+VLOOKUP($A9911,mUNICIPIOS!$B$4:$F$343,3,0)</f>
        <v>1603</v>
      </c>
      <c r="F9911" s="149" t="str">
        <f>+VLOOKUP($A9911,mUNICIPIOS!$B$4:$F$343,4,0)</f>
        <v>San Cristóbal Verapaz</v>
      </c>
      <c r="G9911" s="139" t="str">
        <f t="shared" ref="G9911:K9911" si="10177">+G9873</f>
        <v>05</v>
      </c>
      <c r="H9911" t="str">
        <f t="shared" si="10177"/>
        <v>IGF</v>
      </c>
      <c r="I9911" t="str">
        <f t="shared" si="10177"/>
        <v>Índice de Gestión Financiera</v>
      </c>
      <c r="J9911" t="str">
        <f t="shared" si="10177"/>
        <v>05-04</v>
      </c>
      <c r="K9911" t="str">
        <f t="shared" si="10177"/>
        <v>Inversión anual en capital fijo por habitante</v>
      </c>
      <c r="L9911" s="150">
        <f>+VLOOKUP($E9911,IGF_2018!$B$8:$Z$347,12,0)</f>
        <v>4.4669910977509338E-2</v>
      </c>
      <c r="M9911" s="142" t="str">
        <f>+VLOOKUP($E9911,IGF_2018!$B$8:$Z$347,13,0)</f>
        <v>Bajo</v>
      </c>
    </row>
    <row r="9912" spans="1:13" x14ac:dyDescent="0.3">
      <c r="A9912" s="139">
        <f t="shared" si="10165"/>
        <v>261</v>
      </c>
      <c r="B9912" s="148">
        <f t="shared" si="10167"/>
        <v>26</v>
      </c>
      <c r="D9912" s="149" t="str">
        <f>+VLOOKUP($A9912,mUNICIPIOS!$B$4:$F$343,2,0)</f>
        <v>Alta Verapaz</v>
      </c>
      <c r="E9912" s="149">
        <f>+VLOOKUP($A9912,mUNICIPIOS!$B$4:$F$343,3,0)</f>
        <v>1603</v>
      </c>
      <c r="F9912" s="149" t="str">
        <f>+VLOOKUP($A9912,mUNICIPIOS!$B$4:$F$343,4,0)</f>
        <v>San Cristóbal Verapaz</v>
      </c>
      <c r="G9912" s="139" t="str">
        <f t="shared" ref="G9912:K9912" si="10178">+G9874</f>
        <v>05</v>
      </c>
      <c r="H9912" t="str">
        <f t="shared" si="10178"/>
        <v>IGF</v>
      </c>
      <c r="I9912" t="str">
        <f t="shared" si="10178"/>
        <v>Índice de Gestión Financiera</v>
      </c>
      <c r="J9912" t="str">
        <f t="shared" si="10178"/>
        <v>05-05</v>
      </c>
      <c r="K9912" t="str">
        <f t="shared" si="10178"/>
        <v>Inversión anual en capital fijo con recursos percibidos por ingresos propios</v>
      </c>
      <c r="L9912" s="150">
        <f>+VLOOKUP($E9912,IGF_2018!$B$8:$Z$347,15,0)</f>
        <v>0.15871124147655613</v>
      </c>
      <c r="M9912" s="142" t="str">
        <f>+VLOOKUP($E9912,IGF_2018!$B$8:$Z$347,16,0)</f>
        <v>Bajo</v>
      </c>
    </row>
    <row r="9913" spans="1:13" x14ac:dyDescent="0.3">
      <c r="A9913" s="139">
        <f t="shared" si="10165"/>
        <v>261</v>
      </c>
      <c r="B9913" s="148">
        <f t="shared" si="10167"/>
        <v>27</v>
      </c>
      <c r="D9913" s="149" t="str">
        <f>+VLOOKUP($A9913,mUNICIPIOS!$B$4:$F$343,2,0)</f>
        <v>Alta Verapaz</v>
      </c>
      <c r="E9913" s="149">
        <f>+VLOOKUP($A9913,mUNICIPIOS!$B$4:$F$343,3,0)</f>
        <v>1603</v>
      </c>
      <c r="F9913" s="149" t="str">
        <f>+VLOOKUP($A9913,mUNICIPIOS!$B$4:$F$343,4,0)</f>
        <v>San Cristóbal Verapaz</v>
      </c>
      <c r="G9913" s="139" t="str">
        <f t="shared" ref="G9913:K9913" si="10179">+G9875</f>
        <v>05</v>
      </c>
      <c r="H9913" t="str">
        <f t="shared" si="10179"/>
        <v>IGF</v>
      </c>
      <c r="I9913" t="str">
        <f t="shared" si="10179"/>
        <v>Índice de Gestión Financiera</v>
      </c>
      <c r="J9913" t="str">
        <f t="shared" si="10179"/>
        <v>05-06</v>
      </c>
      <c r="K9913" t="str">
        <f t="shared" si="10179"/>
        <v xml:space="preserve">Inversión anual en capital fijo con recursos percibidos por transferencias del Gobierno Central </v>
      </c>
      <c r="L9913" s="150">
        <f>+VLOOKUP($E9913,IGF_2018!$B$8:$Z$347,18,0)</f>
        <v>0.5034888606494009</v>
      </c>
      <c r="M9913" s="142" t="str">
        <f>+VLOOKUP($E9913,IGF_2018!$B$8:$Z$347,19,0)</f>
        <v>Medio</v>
      </c>
    </row>
    <row r="9914" spans="1:13" x14ac:dyDescent="0.3">
      <c r="A9914" s="139">
        <f t="shared" si="10165"/>
        <v>261</v>
      </c>
      <c r="B9914" s="148">
        <f t="shared" si="10167"/>
        <v>28</v>
      </c>
      <c r="D9914" s="149" t="str">
        <f>+VLOOKUP($A9914,mUNICIPIOS!$B$4:$F$343,2,0)</f>
        <v>Alta Verapaz</v>
      </c>
      <c r="E9914" s="149">
        <f>+VLOOKUP($A9914,mUNICIPIOS!$B$4:$F$343,3,0)</f>
        <v>1603</v>
      </c>
      <c r="F9914" s="149" t="str">
        <f>+VLOOKUP($A9914,mUNICIPIOS!$B$4:$F$343,4,0)</f>
        <v>San Cristóbal Verapaz</v>
      </c>
      <c r="G9914" s="139" t="str">
        <f t="shared" ref="G9914:K9914" si="10180">+G9876</f>
        <v>05</v>
      </c>
      <c r="H9914" t="str">
        <f t="shared" si="10180"/>
        <v>IGF</v>
      </c>
      <c r="I9914" t="str">
        <f t="shared" si="10180"/>
        <v>Índice de Gestión Financiera</v>
      </c>
      <c r="J9914" t="str">
        <f t="shared" si="10180"/>
        <v>05-07</v>
      </c>
      <c r="K9914" t="str">
        <f t="shared" si="10180"/>
        <v>Financiamiento por endeudamiento municipal</v>
      </c>
      <c r="L9914" s="150">
        <f>+VLOOKUP($E9914,IGF_2018!$B$8:$Z$347,21,0)</f>
        <v>1</v>
      </c>
      <c r="M9914" s="142" t="str">
        <f>+VLOOKUP($E9914,IGF_2018!$B$8:$Z$347,22,0)</f>
        <v>Alto</v>
      </c>
    </row>
    <row r="9915" spans="1:13" x14ac:dyDescent="0.3">
      <c r="A9915" s="139">
        <f t="shared" si="10165"/>
        <v>261</v>
      </c>
      <c r="B9915" s="148">
        <f t="shared" si="10167"/>
        <v>29</v>
      </c>
      <c r="D9915" s="149" t="str">
        <f>+VLOOKUP($A9915,mUNICIPIOS!$B$4:$F$343,2,0)</f>
        <v>Alta Verapaz</v>
      </c>
      <c r="E9915" s="149">
        <f>+VLOOKUP($A9915,mUNICIPIOS!$B$4:$F$343,3,0)</f>
        <v>1603</v>
      </c>
      <c r="F9915" s="149" t="str">
        <f>+VLOOKUP($A9915,mUNICIPIOS!$B$4:$F$343,4,0)</f>
        <v>San Cristóbal Verapaz</v>
      </c>
      <c r="G9915" s="139" t="str">
        <f t="shared" ref="G9915:K9915" si="10181">+G9877</f>
        <v>05</v>
      </c>
      <c r="H9915" t="str">
        <f t="shared" si="10181"/>
        <v>IGF</v>
      </c>
      <c r="I9915" t="str">
        <f t="shared" si="10181"/>
        <v>Índice de Gestión Financiera</v>
      </c>
      <c r="J9915" t="str">
        <f t="shared" si="10181"/>
        <v>INDICE</v>
      </c>
      <c r="K9915">
        <f t="shared" si="10181"/>
        <v>0</v>
      </c>
      <c r="L9915" s="150">
        <f>+VLOOKUP($E9915,IGF_2018!$B$8:$Z$347,24,0)</f>
        <v>0.34487505992088291</v>
      </c>
      <c r="M9915" s="142" t="str">
        <f>+VLOOKUP($E9915,IGF_2018!$B$8:$Z$347,25,0)</f>
        <v>Medio bajo</v>
      </c>
    </row>
    <row r="9916" spans="1:13" x14ac:dyDescent="0.3">
      <c r="A9916" s="139">
        <f t="shared" si="10165"/>
        <v>261</v>
      </c>
      <c r="B9916" s="148">
        <f t="shared" si="10167"/>
        <v>30</v>
      </c>
      <c r="D9916" s="149" t="str">
        <f>+VLOOKUP($A9916,mUNICIPIOS!$B$4:$F$343,2,0)</f>
        <v>Alta Verapaz</v>
      </c>
      <c r="E9916" s="149">
        <f>+VLOOKUP($A9916,mUNICIPIOS!$B$4:$F$343,3,0)</f>
        <v>1603</v>
      </c>
      <c r="F9916" s="149" t="str">
        <f>+VLOOKUP($A9916,mUNICIPIOS!$B$4:$F$343,4,0)</f>
        <v>San Cristóbal Verapaz</v>
      </c>
      <c r="G9916" s="139" t="str">
        <f t="shared" ref="G9916:K9916" si="10182">+G9878</f>
        <v>06</v>
      </c>
      <c r="H9916" t="str">
        <f t="shared" si="10182"/>
        <v>IGE</v>
      </c>
      <c r="I9916" t="str">
        <f t="shared" si="10182"/>
        <v>Índice de Gestión Estratégica</v>
      </c>
      <c r="J9916" t="str">
        <f t="shared" si="10182"/>
        <v>06-01</v>
      </c>
      <c r="K9916" t="str">
        <f t="shared" si="10182"/>
        <v>Ejecución del Plan Operativo Anual  (POA)</v>
      </c>
      <c r="L9916" s="150">
        <f>+VLOOKUP($E9916,IGE_2018!$B$8:$Z$347,3,0)</f>
        <v>0.74514049983653696</v>
      </c>
      <c r="M9916" s="142" t="str">
        <f>+VLOOKUP($E9916,IGE_2018!$B$8:$Z$347,4,0)</f>
        <v>Medio alto</v>
      </c>
    </row>
    <row r="9917" spans="1:13" x14ac:dyDescent="0.3">
      <c r="A9917" s="139">
        <f t="shared" si="10165"/>
        <v>261</v>
      </c>
      <c r="B9917" s="148">
        <f t="shared" si="10167"/>
        <v>31</v>
      </c>
      <c r="D9917" s="149" t="str">
        <f>+VLOOKUP($A9917,mUNICIPIOS!$B$4:$F$343,2,0)</f>
        <v>Alta Verapaz</v>
      </c>
      <c r="E9917" s="149">
        <f>+VLOOKUP($A9917,mUNICIPIOS!$B$4:$F$343,3,0)</f>
        <v>1603</v>
      </c>
      <c r="F9917" s="149" t="str">
        <f>+VLOOKUP($A9917,mUNICIPIOS!$B$4:$F$343,4,0)</f>
        <v>San Cristóbal Verapaz</v>
      </c>
      <c r="G9917" s="139" t="str">
        <f t="shared" ref="G9917:K9917" si="10183">+G9879</f>
        <v>06</v>
      </c>
      <c r="H9917" t="str">
        <f t="shared" si="10183"/>
        <v>IGE</v>
      </c>
      <c r="I9917" t="str">
        <f t="shared" si="10183"/>
        <v>Índice de Gestión Estratégica</v>
      </c>
      <c r="J9917" t="str">
        <f t="shared" si="10183"/>
        <v>06-02</v>
      </c>
      <c r="K9917" t="str">
        <f t="shared" si="10183"/>
        <v>Relación Plan de Desarrollo Municipal y Ordenamiento Territorial (PDM-OT) - Plan Estratégico Institucional (PEI) - Plan Operativo Multianual (POM) - Plan Operativo Anual (POA)</v>
      </c>
      <c r="L9917" s="150">
        <f>+VLOOKUP($E9917,IGE_2018!$B$8:$Z$347,6,0)</f>
        <v>0</v>
      </c>
      <c r="M9917" s="142" t="str">
        <f>+VLOOKUP($E9917,IGE_2018!$B$8:$Z$347,7,0)</f>
        <v>Bajo</v>
      </c>
    </row>
    <row r="9918" spans="1:13" x14ac:dyDescent="0.3">
      <c r="A9918" s="139">
        <f t="shared" si="10165"/>
        <v>261</v>
      </c>
      <c r="B9918" s="148">
        <f t="shared" si="10167"/>
        <v>32</v>
      </c>
      <c r="D9918" s="149" t="str">
        <f>+VLOOKUP($A9918,mUNICIPIOS!$B$4:$F$343,2,0)</f>
        <v>Alta Verapaz</v>
      </c>
      <c r="E9918" s="149">
        <f>+VLOOKUP($A9918,mUNICIPIOS!$B$4:$F$343,3,0)</f>
        <v>1603</v>
      </c>
      <c r="F9918" s="149" t="str">
        <f>+VLOOKUP($A9918,mUNICIPIOS!$B$4:$F$343,4,0)</f>
        <v>San Cristóbal Verapaz</v>
      </c>
      <c r="G9918" s="139" t="str">
        <f t="shared" ref="G9918:K9918" si="10184">+G9880</f>
        <v>06</v>
      </c>
      <c r="H9918" t="str">
        <f t="shared" si="10184"/>
        <v>IGE</v>
      </c>
      <c r="I9918" t="str">
        <f t="shared" si="10184"/>
        <v>Índice de Gestión Estratégica</v>
      </c>
      <c r="J9918" t="str">
        <f t="shared" si="10184"/>
        <v>06-03</v>
      </c>
      <c r="K9918" t="str">
        <f t="shared" si="10184"/>
        <v>Presupuesto de egresos relacionado a competencias municipales que responden a prioridades nacionales de desarrollo.</v>
      </c>
      <c r="L9918" s="150">
        <f>+VLOOKUP($E9918,IGE_2018!$B$8:$Z$347,9,0)</f>
        <v>0.15218334788495855</v>
      </c>
      <c r="M9918" s="142" t="str">
        <f>+VLOOKUP($E9918,IGE_2018!$B$8:$Z$347,10,0)</f>
        <v>Bajo</v>
      </c>
    </row>
    <row r="9919" spans="1:13" x14ac:dyDescent="0.3">
      <c r="A9919" s="139">
        <f t="shared" si="10165"/>
        <v>261</v>
      </c>
      <c r="B9919" s="148">
        <f t="shared" si="10167"/>
        <v>33</v>
      </c>
      <c r="D9919" s="149" t="str">
        <f>+VLOOKUP($A9919,mUNICIPIOS!$B$4:$F$343,2,0)</f>
        <v>Alta Verapaz</v>
      </c>
      <c r="E9919" s="149">
        <f>+VLOOKUP($A9919,mUNICIPIOS!$B$4:$F$343,3,0)</f>
        <v>1603</v>
      </c>
      <c r="F9919" s="149" t="str">
        <f>+VLOOKUP($A9919,mUNICIPIOS!$B$4:$F$343,4,0)</f>
        <v>San Cristóbal Verapaz</v>
      </c>
      <c r="G9919" s="139" t="str">
        <f t="shared" ref="G9919:K9919" si="10185">+G9881</f>
        <v>06</v>
      </c>
      <c r="H9919" t="str">
        <f t="shared" si="10185"/>
        <v>IGE</v>
      </c>
      <c r="I9919" t="str">
        <f t="shared" si="10185"/>
        <v>Índice de Gestión Estratégica</v>
      </c>
      <c r="J9919" t="str">
        <f t="shared" si="10185"/>
        <v>06-04</v>
      </c>
      <c r="K9919" t="str">
        <f t="shared" si="10185"/>
        <v>Institucionalización de la gestión ordenada del territorio</v>
      </c>
      <c r="L9919" s="150">
        <f>+VLOOKUP($E9919,IGE_2018!$B$8:$Z$347,12,0)</f>
        <v>0.1</v>
      </c>
      <c r="M9919" s="142" t="str">
        <f>+VLOOKUP($E9919,IGE_2018!$B$8:$Z$347,13,0)</f>
        <v>Bajo</v>
      </c>
    </row>
    <row r="9920" spans="1:13" x14ac:dyDescent="0.3">
      <c r="A9920" s="139">
        <f t="shared" si="10165"/>
        <v>261</v>
      </c>
      <c r="B9920" s="148">
        <f t="shared" si="10167"/>
        <v>34</v>
      </c>
      <c r="D9920" s="149" t="str">
        <f>+VLOOKUP($A9920,mUNICIPIOS!$B$4:$F$343,2,0)</f>
        <v>Alta Verapaz</v>
      </c>
      <c r="E9920" s="149">
        <f>+VLOOKUP($A9920,mUNICIPIOS!$B$4:$F$343,3,0)</f>
        <v>1603</v>
      </c>
      <c r="F9920" s="149" t="str">
        <f>+VLOOKUP($A9920,mUNICIPIOS!$B$4:$F$343,4,0)</f>
        <v>San Cristóbal Verapaz</v>
      </c>
      <c r="G9920" s="139" t="str">
        <f t="shared" ref="G9920:K9920" si="10186">+G9882</f>
        <v>06</v>
      </c>
      <c r="H9920" t="str">
        <f t="shared" si="10186"/>
        <v>IGE</v>
      </c>
      <c r="I9920" t="str">
        <f t="shared" si="10186"/>
        <v>Índice de Gestión Estratégica</v>
      </c>
      <c r="J9920" t="str">
        <f t="shared" si="10186"/>
        <v>06-05</v>
      </c>
      <c r="K9920" t="str">
        <f t="shared" si="10186"/>
        <v>Acciones para la gestión ordenada del territorio</v>
      </c>
      <c r="L9920" s="150">
        <f>+VLOOKUP($E9920,IGE_2018!$B$8:$Z$347,15,0)</f>
        <v>0</v>
      </c>
      <c r="M9920" s="142" t="str">
        <f>+VLOOKUP($E9920,IGE_2018!$B$8:$Z$347,16,0)</f>
        <v>Bajo</v>
      </c>
    </row>
    <row r="9921" spans="1:13" x14ac:dyDescent="0.3">
      <c r="A9921" s="139">
        <f t="shared" si="10165"/>
        <v>261</v>
      </c>
      <c r="B9921" s="148">
        <f t="shared" si="10167"/>
        <v>35</v>
      </c>
      <c r="D9921" s="149" t="str">
        <f>+VLOOKUP($A9921,mUNICIPIOS!$B$4:$F$343,2,0)</f>
        <v>Alta Verapaz</v>
      </c>
      <c r="E9921" s="149">
        <f>+VLOOKUP($A9921,mUNICIPIOS!$B$4:$F$343,3,0)</f>
        <v>1603</v>
      </c>
      <c r="F9921" s="149" t="str">
        <f>+VLOOKUP($A9921,mUNICIPIOS!$B$4:$F$343,4,0)</f>
        <v>San Cristóbal Verapaz</v>
      </c>
      <c r="G9921" s="139" t="str">
        <f t="shared" ref="G9921:K9921" si="10187">+G9883</f>
        <v>06</v>
      </c>
      <c r="H9921" t="str">
        <f t="shared" si="10187"/>
        <v>IGE</v>
      </c>
      <c r="I9921" t="str">
        <f t="shared" si="10187"/>
        <v>Índice de Gestión Estratégica</v>
      </c>
      <c r="J9921" t="str">
        <f t="shared" si="10187"/>
        <v>06-06</v>
      </c>
      <c r="K9921" t="str">
        <f t="shared" si="10187"/>
        <v>Gestión de riesgo en la formulación de proyectos derivados de la planificación operativa anual</v>
      </c>
      <c r="L9921" s="150">
        <f>+VLOOKUP($E9921,IGE_2018!$B$8:$Z$347,18,0)</f>
        <v>0</v>
      </c>
      <c r="M9921" s="142" t="str">
        <f>+VLOOKUP($E9921,IGE_2018!$B$8:$Z$347,19,0)</f>
        <v>Bajo</v>
      </c>
    </row>
    <row r="9922" spans="1:13" x14ac:dyDescent="0.3">
      <c r="A9922" s="139">
        <f t="shared" si="10165"/>
        <v>261</v>
      </c>
      <c r="B9922" s="148">
        <f t="shared" si="10167"/>
        <v>36</v>
      </c>
      <c r="D9922" s="149" t="str">
        <f>+VLOOKUP($A9922,mUNICIPIOS!$B$4:$F$343,2,0)</f>
        <v>Alta Verapaz</v>
      </c>
      <c r="E9922" s="149">
        <f>+VLOOKUP($A9922,mUNICIPIOS!$B$4:$F$343,3,0)</f>
        <v>1603</v>
      </c>
      <c r="F9922" s="149" t="str">
        <f>+VLOOKUP($A9922,mUNICIPIOS!$B$4:$F$343,4,0)</f>
        <v>San Cristóbal Verapaz</v>
      </c>
      <c r="G9922" s="139" t="str">
        <f t="shared" ref="G9922:K9922" si="10188">+G9884</f>
        <v>06</v>
      </c>
      <c r="H9922" t="str">
        <f t="shared" si="10188"/>
        <v>IGE</v>
      </c>
      <c r="I9922" t="str">
        <f t="shared" si="10188"/>
        <v>Índice de Gestión Estratégica</v>
      </c>
      <c r="J9922" t="str">
        <f t="shared" si="10188"/>
        <v>06-07</v>
      </c>
      <c r="K9922" t="str">
        <f t="shared" si="10188"/>
        <v>Ingresos por servicios ambientales en relación a los ingresos propios sin regalías</v>
      </c>
      <c r="L9922" s="150">
        <f>+VLOOKUP($E9922,IGE_2018!$B$8:$Z$347,21,0)</f>
        <v>0.81519980592632579</v>
      </c>
      <c r="M9922" s="142" t="str">
        <f>+VLOOKUP($E9922,IGE_2018!$B$8:$Z$347,22,0)</f>
        <v>Alto</v>
      </c>
    </row>
    <row r="9923" spans="1:13" x14ac:dyDescent="0.3">
      <c r="A9923" s="139">
        <f t="shared" si="10165"/>
        <v>261</v>
      </c>
      <c r="B9923" s="148">
        <f t="shared" si="10167"/>
        <v>37</v>
      </c>
      <c r="D9923" s="149" t="str">
        <f>+VLOOKUP($A9923,mUNICIPIOS!$B$4:$F$343,2,0)</f>
        <v>Alta Verapaz</v>
      </c>
      <c r="E9923" s="149">
        <f>+VLOOKUP($A9923,mUNICIPIOS!$B$4:$F$343,3,0)</f>
        <v>1603</v>
      </c>
      <c r="F9923" s="149" t="str">
        <f>+VLOOKUP($A9923,mUNICIPIOS!$B$4:$F$343,4,0)</f>
        <v>San Cristóbal Verapaz</v>
      </c>
      <c r="G9923" s="139" t="str">
        <f t="shared" ref="G9923:K9923" si="10189">+G9885</f>
        <v>06</v>
      </c>
      <c r="H9923" t="str">
        <f t="shared" si="10189"/>
        <v>IGE</v>
      </c>
      <c r="I9923" t="str">
        <f t="shared" si="10189"/>
        <v>Índice de Gestión Estratégica</v>
      </c>
      <c r="J9923" t="str">
        <f t="shared" si="10189"/>
        <v>INDICE</v>
      </c>
      <c r="K9923">
        <f t="shared" si="10189"/>
        <v>0</v>
      </c>
      <c r="L9923" s="150">
        <f>+VLOOKUP($E9923,IGE_2018!$B$8:$Z$347,24,0)</f>
        <v>0.24133689253935275</v>
      </c>
      <c r="M9923" s="142" t="str">
        <f>+VLOOKUP($E9923,IGE_2018!$B$8:$Z$347,25,0)</f>
        <v>Medio bajo</v>
      </c>
    </row>
    <row r="9924" spans="1:13" x14ac:dyDescent="0.3">
      <c r="A9924" s="139">
        <f t="shared" si="10165"/>
        <v>261</v>
      </c>
      <c r="B9924" s="148">
        <f t="shared" si="10167"/>
        <v>38</v>
      </c>
      <c r="D9924" s="149" t="str">
        <f>+VLOOKUP($A9924,mUNICIPIOS!$B$4:$F$343,2,0)</f>
        <v>Alta Verapaz</v>
      </c>
      <c r="E9924" s="149">
        <f>+VLOOKUP($A9924,mUNICIPIOS!$B$4:$F$343,3,0)</f>
        <v>1603</v>
      </c>
      <c r="F9924" s="149" t="str">
        <f>+VLOOKUP($A9924,mUNICIPIOS!$B$4:$F$343,4,0)</f>
        <v>San Cristóbal Verapaz</v>
      </c>
      <c r="G9924" s="139" t="str">
        <f t="shared" ref="G9924:K9924" si="10190">+G9886</f>
        <v>RANKING</v>
      </c>
      <c r="H9924" t="str">
        <f t="shared" si="10190"/>
        <v>RGM</v>
      </c>
      <c r="I9924" t="str">
        <f t="shared" si="10190"/>
        <v>Ranking de la Gestión Municipal 2018</v>
      </c>
      <c r="J9924" t="str">
        <f t="shared" si="10190"/>
        <v>RANKING</v>
      </c>
      <c r="K9924">
        <f t="shared" si="10190"/>
        <v>0</v>
      </c>
      <c r="L9924" s="151">
        <f>+VLOOKUP($E9924,Resultados_generales!$C$8:$AE$347,27,0)</f>
        <v>0.37722313852243716</v>
      </c>
      <c r="M9924" t="str">
        <f>+VLOOKUP($E9924,Resultados_generales!$C$8:$AE$347,28,0)</f>
        <v>Medio bajo</v>
      </c>
    </row>
    <row r="9925" spans="1:13" x14ac:dyDescent="0.3">
      <c r="A9925" s="139">
        <f t="shared" si="10165"/>
        <v>262</v>
      </c>
      <c r="B9925" s="148">
        <f t="shared" si="10167"/>
        <v>1</v>
      </c>
      <c r="D9925" s="149" t="str">
        <f>+VLOOKUP($A9925,mUNICIPIOS!$B$4:$F$343,2,0)</f>
        <v>Alta Verapaz</v>
      </c>
      <c r="E9925" s="149">
        <f>+VLOOKUP($A9925,mUNICIPIOS!$B$4:$F$343,3,0)</f>
        <v>1604</v>
      </c>
      <c r="F9925" s="149" t="str">
        <f>+VLOOKUP($A9925,mUNICIPIOS!$B$4:$F$343,4,0)</f>
        <v>Tactic</v>
      </c>
      <c r="G9925" s="139" t="str">
        <f t="shared" ref="G9925:K9925" si="10191">+G9887</f>
        <v>01</v>
      </c>
      <c r="H9925" t="str">
        <f t="shared" si="10191"/>
        <v>IPC</v>
      </c>
      <c r="I9925" t="str">
        <f t="shared" si="10191"/>
        <v>Índice de Participación Ciudadana</v>
      </c>
      <c r="J9925" t="str">
        <f t="shared" si="10191"/>
        <v>01-01</v>
      </c>
      <c r="K9925" t="str">
        <f t="shared" si="10191"/>
        <v>Número de reuniones del COMUDE en el año de la medición.</v>
      </c>
      <c r="L9925" s="150">
        <f>+VLOOKUP($E9925,IPC_2018!$B$8:$T$347,3,0)</f>
        <v>1</v>
      </c>
      <c r="M9925" s="142" t="str">
        <f>+VLOOKUP($E9925,IPC_2018!$B$8:$T$347,4,0)</f>
        <v>Alto</v>
      </c>
    </row>
    <row r="9926" spans="1:13" x14ac:dyDescent="0.3">
      <c r="A9926" s="139">
        <f t="shared" si="10165"/>
        <v>262</v>
      </c>
      <c r="B9926" s="148">
        <f t="shared" si="10167"/>
        <v>2</v>
      </c>
      <c r="D9926" s="149" t="str">
        <f>+VLOOKUP($A9926,mUNICIPIOS!$B$4:$F$343,2,0)</f>
        <v>Alta Verapaz</v>
      </c>
      <c r="E9926" s="149">
        <f>+VLOOKUP($A9926,mUNICIPIOS!$B$4:$F$343,3,0)</f>
        <v>1604</v>
      </c>
      <c r="F9926" s="149" t="str">
        <f>+VLOOKUP($A9926,mUNICIPIOS!$B$4:$F$343,4,0)</f>
        <v>Tactic</v>
      </c>
      <c r="G9926" s="139" t="str">
        <f t="shared" ref="G9926:K9926" si="10192">+G9888</f>
        <v>01</v>
      </c>
      <c r="H9926" t="str">
        <f t="shared" si="10192"/>
        <v>IPC</v>
      </c>
      <c r="I9926" t="str">
        <f t="shared" si="10192"/>
        <v>Índice de Participación Ciudadana</v>
      </c>
      <c r="J9926" t="str">
        <f t="shared" si="10192"/>
        <v>01-02</v>
      </c>
      <c r="K9926" t="str">
        <f t="shared" si="10192"/>
        <v>Participación de Alcaldes, Concejales y Síndicos determinados o designados en el COMUDE</v>
      </c>
      <c r="L9926" s="150">
        <f>+VLOOKUP($E9926,IPC_2018!$B$8:$T$347,6,0)</f>
        <v>0.90972222222222221</v>
      </c>
      <c r="M9926" s="142" t="str">
        <f>+VLOOKUP($E9926,IPC_2018!$B$8:$T$347,7,0)</f>
        <v>Alto</v>
      </c>
    </row>
    <row r="9927" spans="1:13" x14ac:dyDescent="0.3">
      <c r="A9927" s="139">
        <f t="shared" si="10165"/>
        <v>262</v>
      </c>
      <c r="B9927" s="148">
        <f t="shared" si="10167"/>
        <v>3</v>
      </c>
      <c r="D9927" s="149" t="str">
        <f>+VLOOKUP($A9927,mUNICIPIOS!$B$4:$F$343,2,0)</f>
        <v>Alta Verapaz</v>
      </c>
      <c r="E9927" s="149">
        <f>+VLOOKUP($A9927,mUNICIPIOS!$B$4:$F$343,3,0)</f>
        <v>1604</v>
      </c>
      <c r="F9927" s="149" t="str">
        <f>+VLOOKUP($A9927,mUNICIPIOS!$B$4:$F$343,4,0)</f>
        <v>Tactic</v>
      </c>
      <c r="G9927" s="139" t="str">
        <f t="shared" ref="G9927:K9927" si="10193">+G9889</f>
        <v>01</v>
      </c>
      <c r="H9927" t="str">
        <f t="shared" si="10193"/>
        <v>IPC</v>
      </c>
      <c r="I9927" t="str">
        <f t="shared" si="10193"/>
        <v>Índice de Participación Ciudadana</v>
      </c>
      <c r="J9927" t="str">
        <f t="shared" si="10193"/>
        <v>01-03</v>
      </c>
      <c r="K9927" t="str">
        <f t="shared" si="10193"/>
        <v>Participación  de organizaciones de jóvenes, mujeres, pueblos mayas, xincas, garífunas, y otras organizaciones en el Comude</v>
      </c>
      <c r="L9927" s="150">
        <f>+VLOOKUP($E9927,IPC_2018!$B$8:$T$347,9,0)</f>
        <v>8.5235920852359204E-2</v>
      </c>
      <c r="M9927" s="142" t="str">
        <f>+VLOOKUP($E9927,IPC_2018!$B$8:$T$347,10,0)</f>
        <v>Bajo</v>
      </c>
    </row>
    <row r="9928" spans="1:13" x14ac:dyDescent="0.3">
      <c r="A9928" s="139">
        <f t="shared" si="10165"/>
        <v>262</v>
      </c>
      <c r="B9928" s="148">
        <f t="shared" si="10167"/>
        <v>4</v>
      </c>
      <c r="D9928" s="149" t="str">
        <f>+VLOOKUP($A9928,mUNICIPIOS!$B$4:$F$343,2,0)</f>
        <v>Alta Verapaz</v>
      </c>
      <c r="E9928" s="149">
        <f>+VLOOKUP($A9928,mUNICIPIOS!$B$4:$F$343,3,0)</f>
        <v>1604</v>
      </c>
      <c r="F9928" s="149" t="str">
        <f>+VLOOKUP($A9928,mUNICIPIOS!$B$4:$F$343,4,0)</f>
        <v>Tactic</v>
      </c>
      <c r="G9928" s="139" t="str">
        <f t="shared" ref="G9928:K9928" si="10194">+G9890</f>
        <v>01</v>
      </c>
      <c r="H9928" t="str">
        <f t="shared" si="10194"/>
        <v>IPC</v>
      </c>
      <c r="I9928" t="str">
        <f t="shared" si="10194"/>
        <v>Índice de Participación Ciudadana</v>
      </c>
      <c r="J9928" t="str">
        <f t="shared" si="10194"/>
        <v>01-04</v>
      </c>
      <c r="K9928" t="str">
        <f t="shared" si="10194"/>
        <v>Representatividad territorial del Comude.</v>
      </c>
      <c r="L9928" s="150">
        <f>+VLOOKUP($E9928,IPC_2018!$B$8:$T$347,12,0)</f>
        <v>0.40666666666666668</v>
      </c>
      <c r="M9928" s="142" t="str">
        <f>+VLOOKUP($E9928,IPC_2018!$B$8:$T$347,13,0)</f>
        <v>Medio</v>
      </c>
    </row>
    <row r="9929" spans="1:13" x14ac:dyDescent="0.3">
      <c r="A9929" s="139">
        <f t="shared" si="10165"/>
        <v>262</v>
      </c>
      <c r="B9929" s="148">
        <f t="shared" si="10167"/>
        <v>5</v>
      </c>
      <c r="D9929" s="149" t="str">
        <f>+VLOOKUP($A9929,mUNICIPIOS!$B$4:$F$343,2,0)</f>
        <v>Alta Verapaz</v>
      </c>
      <c r="E9929" s="149">
        <f>+VLOOKUP($A9929,mUNICIPIOS!$B$4:$F$343,3,0)</f>
        <v>1604</v>
      </c>
      <c r="F9929" s="149" t="str">
        <f>+VLOOKUP($A9929,mUNICIPIOS!$B$4:$F$343,4,0)</f>
        <v>Tactic</v>
      </c>
      <c r="G9929" s="139" t="str">
        <f t="shared" ref="G9929:K9929" si="10195">+G9891</f>
        <v>01</v>
      </c>
      <c r="H9929" t="str">
        <f t="shared" si="10195"/>
        <v>IPC</v>
      </c>
      <c r="I9929" t="str">
        <f t="shared" si="10195"/>
        <v>Índice de Participación Ciudadana</v>
      </c>
      <c r="J9929" t="str">
        <f t="shared" si="10195"/>
        <v>01-05</v>
      </c>
      <c r="K9929" t="str">
        <f t="shared" si="10195"/>
        <v>Funcionamiento del Comude</v>
      </c>
      <c r="L9929" s="150">
        <f>+VLOOKUP($E9929,IPC_2018!$B$8:$T$347,15,0)</f>
        <v>0.24911660786187864</v>
      </c>
      <c r="M9929" s="142" t="str">
        <f>+VLOOKUP($E9929,IPC_2018!$B$8:$T$347,16,0)</f>
        <v>Medio bajo</v>
      </c>
    </row>
    <row r="9930" spans="1:13" x14ac:dyDescent="0.3">
      <c r="A9930" s="139">
        <f t="shared" si="10165"/>
        <v>262</v>
      </c>
      <c r="B9930" s="148">
        <f t="shared" si="10167"/>
        <v>6</v>
      </c>
      <c r="D9930" s="149" t="str">
        <f>+VLOOKUP($A9930,mUNICIPIOS!$B$4:$F$343,2,0)</f>
        <v>Alta Verapaz</v>
      </c>
      <c r="E9930" s="149">
        <f>+VLOOKUP($A9930,mUNICIPIOS!$B$4:$F$343,3,0)</f>
        <v>1604</v>
      </c>
      <c r="F9930" s="149" t="str">
        <f>+VLOOKUP($A9930,mUNICIPIOS!$B$4:$F$343,4,0)</f>
        <v>Tactic</v>
      </c>
      <c r="G9930" s="139" t="str">
        <f t="shared" ref="G9930:K9930" si="10196">+G9892</f>
        <v>01</v>
      </c>
      <c r="H9930" t="str">
        <f t="shared" si="10196"/>
        <v>IPC</v>
      </c>
      <c r="I9930" t="str">
        <f t="shared" si="10196"/>
        <v>Índice de Participación Ciudadana</v>
      </c>
      <c r="J9930" t="str">
        <f t="shared" si="10196"/>
        <v>INDICE</v>
      </c>
      <c r="K9930">
        <f t="shared" si="10196"/>
        <v>0</v>
      </c>
      <c r="L9930" s="150">
        <f>+VLOOKUP($E9930,IPC_2018!$B$8:$T$347,18,0)</f>
        <v>0.64986815708491341</v>
      </c>
      <c r="M9930" s="142" t="str">
        <f>+VLOOKUP($E9930,IPC_2018!$B$8:$T$347,19,0)</f>
        <v>Medio alto</v>
      </c>
    </row>
    <row r="9931" spans="1:13" x14ac:dyDescent="0.3">
      <c r="A9931" s="139">
        <f t="shared" si="10165"/>
        <v>262</v>
      </c>
      <c r="B9931" s="148">
        <f t="shared" si="10167"/>
        <v>7</v>
      </c>
      <c r="D9931" s="149" t="str">
        <f>+VLOOKUP($A9931,mUNICIPIOS!$B$4:$F$343,2,0)</f>
        <v>Alta Verapaz</v>
      </c>
      <c r="E9931" s="149">
        <f>+VLOOKUP($A9931,mUNICIPIOS!$B$4:$F$343,3,0)</f>
        <v>1604</v>
      </c>
      <c r="F9931" s="149" t="str">
        <f>+VLOOKUP($A9931,mUNICIPIOS!$B$4:$F$343,4,0)</f>
        <v>Tactic</v>
      </c>
      <c r="G9931" s="139" t="str">
        <f t="shared" ref="G9931:K9931" si="10197">+G9893</f>
        <v>02</v>
      </c>
      <c r="H9931" t="str">
        <f t="shared" si="10197"/>
        <v>IIC</v>
      </c>
      <c r="I9931" t="str">
        <f t="shared" si="10197"/>
        <v>Índice de Información a la Ciudadanía</v>
      </c>
      <c r="J9931" t="str">
        <f t="shared" si="10197"/>
        <v>02-01</v>
      </c>
      <c r="K9931" t="str">
        <f t="shared" si="10197"/>
        <v>Rendición de cuentas cuatrimestral y anual al Comude enfocadas en resultados.</v>
      </c>
      <c r="L9931" s="150">
        <f>+VLOOKUP($E9931,IIC_2018!$B$8:$Q$347,3,0)</f>
        <v>0.8666666666666667</v>
      </c>
      <c r="M9931" s="142" t="str">
        <f>+VLOOKUP($E9931,IIC_2018!$B$8:$Q$347,4,0)</f>
        <v>Alto</v>
      </c>
    </row>
    <row r="9932" spans="1:13" x14ac:dyDescent="0.3">
      <c r="A9932" s="139">
        <f t="shared" si="10165"/>
        <v>262</v>
      </c>
      <c r="B9932" s="148">
        <f t="shared" si="10167"/>
        <v>8</v>
      </c>
      <c r="D9932" s="149" t="str">
        <f>+VLOOKUP($A9932,mUNICIPIOS!$B$4:$F$343,2,0)</f>
        <v>Alta Verapaz</v>
      </c>
      <c r="E9932" s="149">
        <f>+VLOOKUP($A9932,mUNICIPIOS!$B$4:$F$343,3,0)</f>
        <v>1604</v>
      </c>
      <c r="F9932" s="149" t="str">
        <f>+VLOOKUP($A9932,mUNICIPIOS!$B$4:$F$343,4,0)</f>
        <v>Tactic</v>
      </c>
      <c r="G9932" s="139" t="str">
        <f t="shared" ref="G9932:K9932" si="10198">+G9894</f>
        <v>02</v>
      </c>
      <c r="H9932" t="str">
        <f t="shared" si="10198"/>
        <v>IIC</v>
      </c>
      <c r="I9932" t="str">
        <f t="shared" si="10198"/>
        <v>Índice de Información a la Ciudadanía</v>
      </c>
      <c r="J9932" t="str">
        <f t="shared" si="10198"/>
        <v>02-02</v>
      </c>
      <c r="K9932" t="str">
        <f t="shared" si="10198"/>
        <v>Información presupuestaria y otra información brindada a la ciudadanía disponible en medios locales de comunicación.</v>
      </c>
      <c r="L9932" s="150">
        <f>+VLOOKUP($E9932,IIC_2018!$B$8:$Q$347,6,0)</f>
        <v>1</v>
      </c>
      <c r="M9932" s="142" t="str">
        <f>+VLOOKUP($E9932,IIC_2018!$B$8:$Q$347,7,0)</f>
        <v>Alto</v>
      </c>
    </row>
    <row r="9933" spans="1:13" x14ac:dyDescent="0.3">
      <c r="A9933" s="139">
        <f t="shared" si="10165"/>
        <v>262</v>
      </c>
      <c r="B9933" s="148">
        <f t="shared" si="10167"/>
        <v>9</v>
      </c>
      <c r="D9933" s="149" t="str">
        <f>+VLOOKUP($A9933,mUNICIPIOS!$B$4:$F$343,2,0)</f>
        <v>Alta Verapaz</v>
      </c>
      <c r="E9933" s="149">
        <f>+VLOOKUP($A9933,mUNICIPIOS!$B$4:$F$343,3,0)</f>
        <v>1604</v>
      </c>
      <c r="F9933" s="149" t="str">
        <f>+VLOOKUP($A9933,mUNICIPIOS!$B$4:$F$343,4,0)</f>
        <v>Tactic</v>
      </c>
      <c r="G9933" s="139" t="str">
        <f t="shared" ref="G9933:K9933" si="10199">+G9895</f>
        <v>02</v>
      </c>
      <c r="H9933" t="str">
        <f t="shared" si="10199"/>
        <v>IIC</v>
      </c>
      <c r="I9933" t="str">
        <f t="shared" si="10199"/>
        <v>Índice de Información a la Ciudadanía</v>
      </c>
      <c r="J9933" t="str">
        <f t="shared" si="10199"/>
        <v>02-03</v>
      </c>
      <c r="K9933" t="str">
        <f t="shared" si="10199"/>
        <v>Información pública de oficio actualizada y disponible de acuerdo a la LAIP y uso de internet.</v>
      </c>
      <c r="L9933" s="150">
        <f>+VLOOKUP($E9933,IIC_2018!$B$8:$Q$347,9,0)</f>
        <v>0.92</v>
      </c>
      <c r="M9933" s="142" t="str">
        <f>+VLOOKUP($E9933,IIC_2018!$B$8:$Q$347,10,0)</f>
        <v>Alto</v>
      </c>
    </row>
    <row r="9934" spans="1:13" x14ac:dyDescent="0.3">
      <c r="A9934" s="139">
        <f t="shared" si="10165"/>
        <v>262</v>
      </c>
      <c r="B9934" s="148">
        <f t="shared" si="10167"/>
        <v>10</v>
      </c>
      <c r="D9934" s="149" t="str">
        <f>+VLOOKUP($A9934,mUNICIPIOS!$B$4:$F$343,2,0)</f>
        <v>Alta Verapaz</v>
      </c>
      <c r="E9934" s="149">
        <f>+VLOOKUP($A9934,mUNICIPIOS!$B$4:$F$343,3,0)</f>
        <v>1604</v>
      </c>
      <c r="F9934" s="149" t="str">
        <f>+VLOOKUP($A9934,mUNICIPIOS!$B$4:$F$343,4,0)</f>
        <v>Tactic</v>
      </c>
      <c r="G9934" s="139" t="str">
        <f t="shared" ref="G9934:K9934" si="10200">+G9896</f>
        <v>02</v>
      </c>
      <c r="H9934" t="str">
        <f t="shared" si="10200"/>
        <v>IIC</v>
      </c>
      <c r="I9934" t="str">
        <f t="shared" si="10200"/>
        <v>Índice de Información a la Ciudadanía</v>
      </c>
      <c r="J9934" t="str">
        <f t="shared" si="10200"/>
        <v>02-04</v>
      </c>
      <c r="K9934" t="str">
        <f t="shared" si="10200"/>
        <v>Relación del monto contratado por medio de Guate compras con el total del presupuesto de egresos vigente.</v>
      </c>
      <c r="L9934" s="150">
        <f>+VLOOKUP($E9934,IIC_2018!$B$8:$Q$347,12,0)</f>
        <v>0.25812197953941002</v>
      </c>
      <c r="M9934" s="142" t="str">
        <f>+VLOOKUP($E9934,IIC_2018!$B$8:$Q$347,13,0)</f>
        <v>Medio bajo</v>
      </c>
    </row>
    <row r="9935" spans="1:13" x14ac:dyDescent="0.3">
      <c r="A9935" s="139">
        <f t="shared" si="10165"/>
        <v>262</v>
      </c>
      <c r="B9935" s="148">
        <f t="shared" si="10167"/>
        <v>11</v>
      </c>
      <c r="D9935" s="149" t="str">
        <f>+VLOOKUP($A9935,mUNICIPIOS!$B$4:$F$343,2,0)</f>
        <v>Alta Verapaz</v>
      </c>
      <c r="E9935" s="149">
        <f>+VLOOKUP($A9935,mUNICIPIOS!$B$4:$F$343,3,0)</f>
        <v>1604</v>
      </c>
      <c r="F9935" s="149" t="str">
        <f>+VLOOKUP($A9935,mUNICIPIOS!$B$4:$F$343,4,0)</f>
        <v>Tactic</v>
      </c>
      <c r="G9935" s="139" t="str">
        <f t="shared" ref="G9935:K9935" si="10201">+G9897</f>
        <v>02</v>
      </c>
      <c r="H9935" t="str">
        <f t="shared" si="10201"/>
        <v>IIC</v>
      </c>
      <c r="I9935" t="str">
        <f t="shared" si="10201"/>
        <v>Índice de Información a la Ciudadanía</v>
      </c>
      <c r="J9935" t="str">
        <f t="shared" si="10201"/>
        <v>INDICE</v>
      </c>
      <c r="K9935">
        <f t="shared" si="10201"/>
        <v>0</v>
      </c>
      <c r="L9935" s="150">
        <f>+VLOOKUP($E9935,IIC_2018!$B$8:$Q$347,15,0)</f>
        <v>0.76119716155151917</v>
      </c>
      <c r="M9935" s="142" t="str">
        <f>+VLOOKUP($E9935,IIC_2018!$B$8:$Q$347,16,0)</f>
        <v>Medio alto</v>
      </c>
    </row>
    <row r="9936" spans="1:13" x14ac:dyDescent="0.3">
      <c r="A9936" s="139">
        <f t="shared" si="10165"/>
        <v>262</v>
      </c>
      <c r="B9936" s="148">
        <f t="shared" si="10167"/>
        <v>12</v>
      </c>
      <c r="D9936" s="149" t="str">
        <f>+VLOOKUP($A9936,mUNICIPIOS!$B$4:$F$343,2,0)</f>
        <v>Alta Verapaz</v>
      </c>
      <c r="E9936" s="149">
        <f>+VLOOKUP($A9936,mUNICIPIOS!$B$4:$F$343,3,0)</f>
        <v>1604</v>
      </c>
      <c r="F9936" s="149" t="str">
        <f>+VLOOKUP($A9936,mUNICIPIOS!$B$4:$F$343,4,0)</f>
        <v>Tactic</v>
      </c>
      <c r="G9936" s="139" t="str">
        <f t="shared" ref="G9936:K9936" si="10202">+G9898</f>
        <v>03</v>
      </c>
      <c r="H9936" t="str">
        <f t="shared" si="10202"/>
        <v>ISP</v>
      </c>
      <c r="I9936" t="str">
        <f t="shared" si="10202"/>
        <v>Índice de Servicios Públicos</v>
      </c>
      <c r="J9936" t="str">
        <f t="shared" si="10202"/>
        <v>03-01</v>
      </c>
      <c r="K9936" t="str">
        <f t="shared" si="10202"/>
        <v>Cobertura del servicio público de agua</v>
      </c>
      <c r="L9936" s="150">
        <f>+VLOOKUP($E9936,ISP_2018!$B$8:$T$347,3,0)</f>
        <v>0.25153237490248526</v>
      </c>
      <c r="M9936" s="142" t="str">
        <f>+VLOOKUP($E9936,ISP_2018!$B$8:$T$347,4,0)</f>
        <v>Medio bajo</v>
      </c>
    </row>
    <row r="9937" spans="1:13" x14ac:dyDescent="0.3">
      <c r="A9937" s="139">
        <f t="shared" si="10165"/>
        <v>262</v>
      </c>
      <c r="B9937" s="148">
        <f t="shared" si="10167"/>
        <v>13</v>
      </c>
      <c r="D9937" s="149" t="str">
        <f>+VLOOKUP($A9937,mUNICIPIOS!$B$4:$F$343,2,0)</f>
        <v>Alta Verapaz</v>
      </c>
      <c r="E9937" s="149">
        <f>+VLOOKUP($A9937,mUNICIPIOS!$B$4:$F$343,3,0)</f>
        <v>1604</v>
      </c>
      <c r="F9937" s="149" t="str">
        <f>+VLOOKUP($A9937,mUNICIPIOS!$B$4:$F$343,4,0)</f>
        <v>Tactic</v>
      </c>
      <c r="G9937" s="139" t="str">
        <f t="shared" ref="G9937:K9937" si="10203">+G9899</f>
        <v>03</v>
      </c>
      <c r="H9937" t="str">
        <f t="shared" si="10203"/>
        <v>ISP</v>
      </c>
      <c r="I9937" t="str">
        <f t="shared" si="10203"/>
        <v>Índice de Servicios Públicos</v>
      </c>
      <c r="J9937" t="str">
        <f t="shared" si="10203"/>
        <v>03-02</v>
      </c>
      <c r="K9937" t="str">
        <f t="shared" si="10203"/>
        <v>Control de la calidad del servicio público de agua</v>
      </c>
      <c r="L9937" s="150">
        <f>+VLOOKUP($E9937,ISP_2018!$B$8:$T$347,6,0)</f>
        <v>0.13501984126984126</v>
      </c>
      <c r="M9937" s="142" t="str">
        <f>+VLOOKUP($E9937,ISP_2018!$B$8:$T$347,7,0)</f>
        <v>Bajo</v>
      </c>
    </row>
    <row r="9938" spans="1:13" x14ac:dyDescent="0.3">
      <c r="A9938" s="139">
        <f t="shared" si="10165"/>
        <v>262</v>
      </c>
      <c r="B9938" s="148">
        <f t="shared" si="10167"/>
        <v>14</v>
      </c>
      <c r="D9938" s="149" t="str">
        <f>+VLOOKUP($A9938,mUNICIPIOS!$B$4:$F$343,2,0)</f>
        <v>Alta Verapaz</v>
      </c>
      <c r="E9938" s="149">
        <f>+VLOOKUP($A9938,mUNICIPIOS!$B$4:$F$343,3,0)</f>
        <v>1604</v>
      </c>
      <c r="F9938" s="149" t="str">
        <f>+VLOOKUP($A9938,mUNICIPIOS!$B$4:$F$343,4,0)</f>
        <v>Tactic</v>
      </c>
      <c r="G9938" s="139" t="str">
        <f t="shared" ref="G9938:K9938" si="10204">+G9900</f>
        <v>03</v>
      </c>
      <c r="H9938" t="str">
        <f t="shared" si="10204"/>
        <v>ISP</v>
      </c>
      <c r="I9938" t="str">
        <f t="shared" si="10204"/>
        <v>Índice de Servicios Públicos</v>
      </c>
      <c r="J9938" t="str">
        <f t="shared" si="10204"/>
        <v>03-03</v>
      </c>
      <c r="K9938" t="str">
        <f t="shared" si="10204"/>
        <v>Disposición  y tratamiento  de aguas residuales</v>
      </c>
      <c r="L9938" s="150">
        <f>+VLOOKUP($E9938,ISP_2018!$B$8:$T$347,9,0)</f>
        <v>0</v>
      </c>
      <c r="M9938" s="142" t="str">
        <f>+VLOOKUP($E9938,ISP_2018!$B$8:$T$347,10,0)</f>
        <v>Bajo</v>
      </c>
    </row>
    <row r="9939" spans="1:13" x14ac:dyDescent="0.3">
      <c r="A9939" s="139">
        <f t="shared" si="10165"/>
        <v>262</v>
      </c>
      <c r="B9939" s="148">
        <f t="shared" si="10167"/>
        <v>15</v>
      </c>
      <c r="D9939" s="149" t="str">
        <f>+VLOOKUP($A9939,mUNICIPIOS!$B$4:$F$343,2,0)</f>
        <v>Alta Verapaz</v>
      </c>
      <c r="E9939" s="149">
        <f>+VLOOKUP($A9939,mUNICIPIOS!$B$4:$F$343,3,0)</f>
        <v>1604</v>
      </c>
      <c r="F9939" s="149" t="str">
        <f>+VLOOKUP($A9939,mUNICIPIOS!$B$4:$F$343,4,0)</f>
        <v>Tactic</v>
      </c>
      <c r="G9939" s="139" t="str">
        <f t="shared" ref="G9939:K9939" si="10205">+G9901</f>
        <v>03</v>
      </c>
      <c r="H9939" t="str">
        <f t="shared" si="10205"/>
        <v>ISP</v>
      </c>
      <c r="I9939" t="str">
        <f t="shared" si="10205"/>
        <v>Índice de Servicios Públicos</v>
      </c>
      <c r="J9939" t="str">
        <f t="shared" si="10205"/>
        <v>03-04</v>
      </c>
      <c r="K9939" t="str">
        <f t="shared" si="10205"/>
        <v>Gestión y manejo de los residuos y desechos sólidos</v>
      </c>
      <c r="L9939" s="150">
        <f>+VLOOKUP($E9939,ISP_2018!$B$8:$T$347,12,0)</f>
        <v>6.4431234447969304E-2</v>
      </c>
      <c r="M9939" s="142" t="str">
        <f>+VLOOKUP($E9939,ISP_2018!$B$8:$T$347,13,0)</f>
        <v>Bajo</v>
      </c>
    </row>
    <row r="9940" spans="1:13" x14ac:dyDescent="0.3">
      <c r="A9940" s="139">
        <f t="shared" si="10165"/>
        <v>262</v>
      </c>
      <c r="B9940" s="148">
        <f t="shared" si="10167"/>
        <v>16</v>
      </c>
      <c r="D9940" s="149" t="str">
        <f>+VLOOKUP($A9940,mUNICIPIOS!$B$4:$F$343,2,0)</f>
        <v>Alta Verapaz</v>
      </c>
      <c r="E9940" s="149">
        <f>+VLOOKUP($A9940,mUNICIPIOS!$B$4:$F$343,3,0)</f>
        <v>1604</v>
      </c>
      <c r="F9940" s="149" t="str">
        <f>+VLOOKUP($A9940,mUNICIPIOS!$B$4:$F$343,4,0)</f>
        <v>Tactic</v>
      </c>
      <c r="G9940" s="139" t="str">
        <f t="shared" ref="G9940:K9940" si="10206">+G9902</f>
        <v>03</v>
      </c>
      <c r="H9940" t="str">
        <f t="shared" si="10206"/>
        <v>ISP</v>
      </c>
      <c r="I9940" t="str">
        <f t="shared" si="10206"/>
        <v>Índice de Servicios Públicos</v>
      </c>
      <c r="J9940" t="str">
        <f t="shared" si="10206"/>
        <v>03-05</v>
      </c>
      <c r="K9940" t="str">
        <f t="shared" si="10206"/>
        <v>Gestión de servicios públicos municipales</v>
      </c>
      <c r="L9940" s="150">
        <f>+VLOOKUP($E9940,ISP_2018!$B$8:$T$347,15,0)</f>
        <v>0.38709677419354843</v>
      </c>
      <c r="M9940" s="142" t="str">
        <f>+VLOOKUP($E9940,ISP_2018!$B$8:$T$347,16,0)</f>
        <v>Medio bajo</v>
      </c>
    </row>
    <row r="9941" spans="1:13" x14ac:dyDescent="0.3">
      <c r="A9941" s="139">
        <f t="shared" si="10165"/>
        <v>262</v>
      </c>
      <c r="B9941" s="148">
        <f t="shared" si="10167"/>
        <v>17</v>
      </c>
      <c r="D9941" s="149" t="str">
        <f>+VLOOKUP($A9941,mUNICIPIOS!$B$4:$F$343,2,0)</f>
        <v>Alta Verapaz</v>
      </c>
      <c r="E9941" s="149">
        <f>+VLOOKUP($A9941,mUNICIPIOS!$B$4:$F$343,3,0)</f>
        <v>1604</v>
      </c>
      <c r="F9941" s="149" t="str">
        <f>+VLOOKUP($A9941,mUNICIPIOS!$B$4:$F$343,4,0)</f>
        <v>Tactic</v>
      </c>
      <c r="G9941" s="139" t="str">
        <f t="shared" ref="G9941:K9941" si="10207">+G9903</f>
        <v>03</v>
      </c>
      <c r="H9941" t="str">
        <f t="shared" si="10207"/>
        <v>ISP</v>
      </c>
      <c r="I9941" t="str">
        <f t="shared" si="10207"/>
        <v>Índice de Servicios Públicos</v>
      </c>
      <c r="J9941" t="str">
        <f t="shared" si="10207"/>
        <v>INDICE</v>
      </c>
      <c r="K9941">
        <f t="shared" si="10207"/>
        <v>0</v>
      </c>
      <c r="L9941" s="150">
        <f>+VLOOKUP($E9941,ISP_2018!$B$8:$T$347,18,0)</f>
        <v>0.15596479159950447</v>
      </c>
      <c r="M9941" s="142" t="str">
        <f>+VLOOKUP($E9941,ISP_2018!$B$8:$T$347,19,0)</f>
        <v>Bajo</v>
      </c>
    </row>
    <row r="9942" spans="1:13" x14ac:dyDescent="0.3">
      <c r="A9942" s="139">
        <f t="shared" si="10165"/>
        <v>262</v>
      </c>
      <c r="B9942" s="148">
        <f t="shared" si="10167"/>
        <v>18</v>
      </c>
      <c r="D9942" s="149" t="str">
        <f>+VLOOKUP($A9942,mUNICIPIOS!$B$4:$F$343,2,0)</f>
        <v>Alta Verapaz</v>
      </c>
      <c r="E9942" s="149">
        <f>+VLOOKUP($A9942,mUNICIPIOS!$B$4:$F$343,3,0)</f>
        <v>1604</v>
      </c>
      <c r="F9942" s="149" t="str">
        <f>+VLOOKUP($A9942,mUNICIPIOS!$B$4:$F$343,4,0)</f>
        <v>Tactic</v>
      </c>
      <c r="G9942" s="139" t="str">
        <f t="shared" ref="G9942:K9942" si="10208">+G9904</f>
        <v>04</v>
      </c>
      <c r="H9942" t="str">
        <f t="shared" si="10208"/>
        <v>IGA</v>
      </c>
      <c r="I9942" t="str">
        <f t="shared" si="10208"/>
        <v>Índice de Gestión Administrativa</v>
      </c>
      <c r="J9942" t="str">
        <f t="shared" si="10208"/>
        <v>04-01</v>
      </c>
      <c r="K9942" t="str">
        <f t="shared" si="10208"/>
        <v>Existencia de elementos de atención municipal orientada al vecino</v>
      </c>
      <c r="L9942" s="150">
        <f>+VLOOKUP($E9942,IGA_2018!$B$8:$N$347,3,0)</f>
        <v>0.75</v>
      </c>
      <c r="M9942" s="142" t="str">
        <f>+VLOOKUP($E9942,IGA_2018!$B$8:$N$347,4,0)</f>
        <v>Medio alto</v>
      </c>
    </row>
    <row r="9943" spans="1:13" x14ac:dyDescent="0.3">
      <c r="A9943" s="139">
        <f t="shared" si="10165"/>
        <v>262</v>
      </c>
      <c r="B9943" s="148">
        <f t="shared" si="10167"/>
        <v>19</v>
      </c>
      <c r="D9943" s="149" t="str">
        <f>+VLOOKUP($A9943,mUNICIPIOS!$B$4:$F$343,2,0)</f>
        <v>Alta Verapaz</v>
      </c>
      <c r="E9943" s="149">
        <f>+VLOOKUP($A9943,mUNICIPIOS!$B$4:$F$343,3,0)</f>
        <v>1604</v>
      </c>
      <c r="F9943" s="149" t="str">
        <f>+VLOOKUP($A9943,mUNICIPIOS!$B$4:$F$343,4,0)</f>
        <v>Tactic</v>
      </c>
      <c r="G9943" s="139" t="str">
        <f t="shared" ref="G9943:K9943" si="10209">+G9905</f>
        <v>04</v>
      </c>
      <c r="H9943" t="str">
        <f t="shared" si="10209"/>
        <v>IGA</v>
      </c>
      <c r="I9943" t="str">
        <f t="shared" si="10209"/>
        <v>Índice de Gestión Administrativa</v>
      </c>
      <c r="J9943" t="str">
        <f t="shared" si="10209"/>
        <v>04-02</v>
      </c>
      <c r="K9943" t="str">
        <f t="shared" si="10209"/>
        <v>Gestión del recurso humano.</v>
      </c>
      <c r="L9943" s="150">
        <f>+VLOOKUP($E9943,IGA_2018!$B$8:$N$347,6,0)</f>
        <v>0.49549317537986109</v>
      </c>
      <c r="M9943" s="142" t="str">
        <f>+VLOOKUP($E9943,IGA_2018!$B$8:$N$347,7,0)</f>
        <v>Medio</v>
      </c>
    </row>
    <row r="9944" spans="1:13" x14ac:dyDescent="0.3">
      <c r="A9944" s="139">
        <f t="shared" si="10165"/>
        <v>262</v>
      </c>
      <c r="B9944" s="148">
        <f t="shared" si="10167"/>
        <v>20</v>
      </c>
      <c r="D9944" s="149" t="str">
        <f>+VLOOKUP($A9944,mUNICIPIOS!$B$4:$F$343,2,0)</f>
        <v>Alta Verapaz</v>
      </c>
      <c r="E9944" s="149">
        <f>+VLOOKUP($A9944,mUNICIPIOS!$B$4:$F$343,3,0)</f>
        <v>1604</v>
      </c>
      <c r="F9944" s="149" t="str">
        <f>+VLOOKUP($A9944,mUNICIPIOS!$B$4:$F$343,4,0)</f>
        <v>Tactic</v>
      </c>
      <c r="G9944" s="139" t="str">
        <f t="shared" ref="G9944:K9944" si="10210">+G9906</f>
        <v>04</v>
      </c>
      <c r="H9944" t="str">
        <f t="shared" si="10210"/>
        <v>IGA</v>
      </c>
      <c r="I9944" t="str">
        <f t="shared" si="10210"/>
        <v>Índice de Gestión Administrativa</v>
      </c>
      <c r="J9944" t="str">
        <f t="shared" si="10210"/>
        <v>04-03</v>
      </c>
      <c r="K9944" t="str">
        <f t="shared" si="10210"/>
        <v>Existencia de oficinas municipales con instrumentos de gestión.</v>
      </c>
      <c r="L9944" s="150">
        <f>+VLOOKUP($E9944,IGA_2018!$B$8:$N$347,9,0)</f>
        <v>0.66250000000000009</v>
      </c>
      <c r="M9944" s="142" t="str">
        <f>+VLOOKUP($E9944,IGA_2018!$B$8:$N$347,10,0)</f>
        <v>Medio alto</v>
      </c>
    </row>
    <row r="9945" spans="1:13" x14ac:dyDescent="0.3">
      <c r="A9945" s="139">
        <f t="shared" si="10165"/>
        <v>262</v>
      </c>
      <c r="B9945" s="148">
        <f t="shared" si="10167"/>
        <v>21</v>
      </c>
      <c r="D9945" s="149" t="str">
        <f>+VLOOKUP($A9945,mUNICIPIOS!$B$4:$F$343,2,0)</f>
        <v>Alta Verapaz</v>
      </c>
      <c r="E9945" s="149">
        <f>+VLOOKUP($A9945,mUNICIPIOS!$B$4:$F$343,3,0)</f>
        <v>1604</v>
      </c>
      <c r="F9945" s="149" t="str">
        <f>+VLOOKUP($A9945,mUNICIPIOS!$B$4:$F$343,4,0)</f>
        <v>Tactic</v>
      </c>
      <c r="G9945" s="139" t="str">
        <f t="shared" ref="G9945:K9945" si="10211">+G9907</f>
        <v>04</v>
      </c>
      <c r="H9945" t="str">
        <f t="shared" si="10211"/>
        <v>IGA</v>
      </c>
      <c r="I9945" t="str">
        <f t="shared" si="10211"/>
        <v>Índice de Gestión Administrativa</v>
      </c>
      <c r="J9945" t="str">
        <f t="shared" si="10211"/>
        <v>INDICE</v>
      </c>
      <c r="K9945">
        <f t="shared" si="10211"/>
        <v>0</v>
      </c>
      <c r="L9945" s="150">
        <f>+VLOOKUP($E9945,IGA_2018!$B$8:$N$347,12,0)</f>
        <v>0.63029761138295137</v>
      </c>
      <c r="M9945" s="142" t="str">
        <f>+VLOOKUP($E9945,IGA_2018!$B$8:$N$347,13,0)</f>
        <v>Medio alto</v>
      </c>
    </row>
    <row r="9946" spans="1:13" x14ac:dyDescent="0.3">
      <c r="A9946" s="139">
        <f t="shared" si="10165"/>
        <v>262</v>
      </c>
      <c r="B9946" s="148">
        <f t="shared" si="10167"/>
        <v>22</v>
      </c>
      <c r="D9946" s="149" t="str">
        <f>+VLOOKUP($A9946,mUNICIPIOS!$B$4:$F$343,2,0)</f>
        <v>Alta Verapaz</v>
      </c>
      <c r="E9946" s="149">
        <f>+VLOOKUP($A9946,mUNICIPIOS!$B$4:$F$343,3,0)</f>
        <v>1604</v>
      </c>
      <c r="F9946" s="149" t="str">
        <f>+VLOOKUP($A9946,mUNICIPIOS!$B$4:$F$343,4,0)</f>
        <v>Tactic</v>
      </c>
      <c r="G9946" s="139" t="str">
        <f t="shared" ref="G9946:K9946" si="10212">+G9908</f>
        <v>05</v>
      </c>
      <c r="H9946" t="str">
        <f t="shared" si="10212"/>
        <v>IGF</v>
      </c>
      <c r="I9946" t="str">
        <f t="shared" si="10212"/>
        <v>Índice de Gestión Financiera</v>
      </c>
      <c r="J9946" t="str">
        <f t="shared" si="10212"/>
        <v>05-01</v>
      </c>
      <c r="K9946" t="str">
        <f t="shared" si="10212"/>
        <v>Autonomía financiera municipal</v>
      </c>
      <c r="L9946" s="150">
        <f>+VLOOKUP($E9946,IGF_2018!$B$8:$Z$347,3,0)</f>
        <v>0.27705037496564283</v>
      </c>
      <c r="M9946" s="142" t="str">
        <f>+VLOOKUP($E9946,IGF_2018!$B$8:$Z$347,4,0)</f>
        <v>Medio bajo</v>
      </c>
    </row>
    <row r="9947" spans="1:13" x14ac:dyDescent="0.3">
      <c r="A9947" s="139">
        <f t="shared" si="10165"/>
        <v>262</v>
      </c>
      <c r="B9947" s="148">
        <f t="shared" si="10167"/>
        <v>23</v>
      </c>
      <c r="D9947" s="149" t="str">
        <f>+VLOOKUP($A9947,mUNICIPIOS!$B$4:$F$343,2,0)</f>
        <v>Alta Verapaz</v>
      </c>
      <c r="E9947" s="149">
        <f>+VLOOKUP($A9947,mUNICIPIOS!$B$4:$F$343,3,0)</f>
        <v>1604</v>
      </c>
      <c r="F9947" s="149" t="str">
        <f>+VLOOKUP($A9947,mUNICIPIOS!$B$4:$F$343,4,0)</f>
        <v>Tactic</v>
      </c>
      <c r="G9947" s="139" t="str">
        <f t="shared" ref="G9947:K9947" si="10213">+G9909</f>
        <v>05</v>
      </c>
      <c r="H9947" t="str">
        <f t="shared" si="10213"/>
        <v>IGF</v>
      </c>
      <c r="I9947" t="str">
        <f t="shared" si="10213"/>
        <v>Índice de Gestión Financiera</v>
      </c>
      <c r="J9947" t="str">
        <f t="shared" si="10213"/>
        <v>05-02</v>
      </c>
      <c r="K9947" t="str">
        <f t="shared" si="10213"/>
        <v xml:space="preserve">Ingresos propios por habitante -sin regalías- </v>
      </c>
      <c r="L9947" s="150">
        <f>+VLOOKUP($E9947,IGF_2018!$B$8:$Z$347,6,0)</f>
        <v>0.12313440678029071</v>
      </c>
      <c r="M9947" s="142" t="str">
        <f>+VLOOKUP($E9947,IGF_2018!$B$8:$Z$347,7,0)</f>
        <v>Bajo</v>
      </c>
    </row>
    <row r="9948" spans="1:13" x14ac:dyDescent="0.3">
      <c r="A9948" s="139">
        <f t="shared" si="10165"/>
        <v>262</v>
      </c>
      <c r="B9948" s="148">
        <f t="shared" si="10167"/>
        <v>24</v>
      </c>
      <c r="D9948" s="149" t="str">
        <f>+VLOOKUP($A9948,mUNICIPIOS!$B$4:$F$343,2,0)</f>
        <v>Alta Verapaz</v>
      </c>
      <c r="E9948" s="149">
        <f>+VLOOKUP($A9948,mUNICIPIOS!$B$4:$F$343,3,0)</f>
        <v>1604</v>
      </c>
      <c r="F9948" s="149" t="str">
        <f>+VLOOKUP($A9948,mUNICIPIOS!$B$4:$F$343,4,0)</f>
        <v>Tactic</v>
      </c>
      <c r="G9948" s="139" t="str">
        <f t="shared" ref="G9948:K9948" si="10214">+G9910</f>
        <v>05</v>
      </c>
      <c r="H9948" t="str">
        <f t="shared" si="10214"/>
        <v>IGF</v>
      </c>
      <c r="I9948" t="str">
        <f t="shared" si="10214"/>
        <v>Índice de Gestión Financiera</v>
      </c>
      <c r="J9948" t="str">
        <f t="shared" si="10214"/>
        <v>05-03</v>
      </c>
      <c r="K9948" t="str">
        <f t="shared" si="10214"/>
        <v>Ingresos del IUSI en relación a los ingresos propios -sin regalías-</v>
      </c>
      <c r="L9948" s="150">
        <f>+VLOOKUP($E9948,IGF_2018!$B$8:$Z$347,9,0)</f>
        <v>6.8461856203743413E-2</v>
      </c>
      <c r="M9948" s="142" t="str">
        <f>+VLOOKUP($E9948,IGF_2018!$B$8:$Z$347,10,0)</f>
        <v>Bajo</v>
      </c>
    </row>
    <row r="9949" spans="1:13" x14ac:dyDescent="0.3">
      <c r="A9949" s="139">
        <f t="shared" si="10165"/>
        <v>262</v>
      </c>
      <c r="B9949" s="148">
        <f t="shared" si="10167"/>
        <v>25</v>
      </c>
      <c r="D9949" s="149" t="str">
        <f>+VLOOKUP($A9949,mUNICIPIOS!$B$4:$F$343,2,0)</f>
        <v>Alta Verapaz</v>
      </c>
      <c r="E9949" s="149">
        <f>+VLOOKUP($A9949,mUNICIPIOS!$B$4:$F$343,3,0)</f>
        <v>1604</v>
      </c>
      <c r="F9949" s="149" t="str">
        <f>+VLOOKUP($A9949,mUNICIPIOS!$B$4:$F$343,4,0)</f>
        <v>Tactic</v>
      </c>
      <c r="G9949" s="139" t="str">
        <f t="shared" ref="G9949:K9949" si="10215">+G9911</f>
        <v>05</v>
      </c>
      <c r="H9949" t="str">
        <f t="shared" si="10215"/>
        <v>IGF</v>
      </c>
      <c r="I9949" t="str">
        <f t="shared" si="10215"/>
        <v>Índice de Gestión Financiera</v>
      </c>
      <c r="J9949" t="str">
        <f t="shared" si="10215"/>
        <v>05-04</v>
      </c>
      <c r="K9949" t="str">
        <f t="shared" si="10215"/>
        <v>Inversión anual en capital fijo por habitante</v>
      </c>
      <c r="L9949" s="150">
        <f>+VLOOKUP($E9949,IGF_2018!$B$8:$Z$347,12,0)</f>
        <v>5.7705968069130927E-2</v>
      </c>
      <c r="M9949" s="142" t="str">
        <f>+VLOOKUP($E9949,IGF_2018!$B$8:$Z$347,13,0)</f>
        <v>Bajo</v>
      </c>
    </row>
    <row r="9950" spans="1:13" x14ac:dyDescent="0.3">
      <c r="A9950" s="139">
        <f t="shared" si="10165"/>
        <v>262</v>
      </c>
      <c r="B9950" s="148">
        <f t="shared" si="10167"/>
        <v>26</v>
      </c>
      <c r="D9950" s="149" t="str">
        <f>+VLOOKUP($A9950,mUNICIPIOS!$B$4:$F$343,2,0)</f>
        <v>Alta Verapaz</v>
      </c>
      <c r="E9950" s="149">
        <f>+VLOOKUP($A9950,mUNICIPIOS!$B$4:$F$343,3,0)</f>
        <v>1604</v>
      </c>
      <c r="F9950" s="149" t="str">
        <f>+VLOOKUP($A9950,mUNICIPIOS!$B$4:$F$343,4,0)</f>
        <v>Tactic</v>
      </c>
      <c r="G9950" s="139" t="str">
        <f t="shared" ref="G9950:K9950" si="10216">+G9912</f>
        <v>05</v>
      </c>
      <c r="H9950" t="str">
        <f t="shared" si="10216"/>
        <v>IGF</v>
      </c>
      <c r="I9950" t="str">
        <f t="shared" si="10216"/>
        <v>Índice de Gestión Financiera</v>
      </c>
      <c r="J9950" t="str">
        <f t="shared" si="10216"/>
        <v>05-05</v>
      </c>
      <c r="K9950" t="str">
        <f t="shared" si="10216"/>
        <v>Inversión anual en capital fijo con recursos percibidos por ingresos propios</v>
      </c>
      <c r="L9950" s="150">
        <f>+VLOOKUP($E9950,IGF_2018!$B$8:$Z$347,15,0)</f>
        <v>2.2445896780219654E-3</v>
      </c>
      <c r="M9950" s="142" t="str">
        <f>+VLOOKUP($E9950,IGF_2018!$B$8:$Z$347,16,0)</f>
        <v>Bajo</v>
      </c>
    </row>
    <row r="9951" spans="1:13" x14ac:dyDescent="0.3">
      <c r="A9951" s="139">
        <f t="shared" si="10165"/>
        <v>262</v>
      </c>
      <c r="B9951" s="148">
        <f t="shared" si="10167"/>
        <v>27</v>
      </c>
      <c r="D9951" s="149" t="str">
        <f>+VLOOKUP($A9951,mUNICIPIOS!$B$4:$F$343,2,0)</f>
        <v>Alta Verapaz</v>
      </c>
      <c r="E9951" s="149">
        <f>+VLOOKUP($A9951,mUNICIPIOS!$B$4:$F$343,3,0)</f>
        <v>1604</v>
      </c>
      <c r="F9951" s="149" t="str">
        <f>+VLOOKUP($A9951,mUNICIPIOS!$B$4:$F$343,4,0)</f>
        <v>Tactic</v>
      </c>
      <c r="G9951" s="139" t="str">
        <f t="shared" ref="G9951:K9951" si="10217">+G9913</f>
        <v>05</v>
      </c>
      <c r="H9951" t="str">
        <f t="shared" si="10217"/>
        <v>IGF</v>
      </c>
      <c r="I9951" t="str">
        <f t="shared" si="10217"/>
        <v>Índice de Gestión Financiera</v>
      </c>
      <c r="J9951" t="str">
        <f t="shared" si="10217"/>
        <v>05-06</v>
      </c>
      <c r="K9951" t="str">
        <f t="shared" si="10217"/>
        <v xml:space="preserve">Inversión anual en capital fijo con recursos percibidos por transferencias del Gobierno Central </v>
      </c>
      <c r="L9951" s="150">
        <f>+VLOOKUP($E9951,IGF_2018!$B$8:$Z$347,18,0)</f>
        <v>0.22708857611832214</v>
      </c>
      <c r="M9951" s="142" t="str">
        <f>+VLOOKUP($E9951,IGF_2018!$B$8:$Z$347,19,0)</f>
        <v>Medio bajo</v>
      </c>
    </row>
    <row r="9952" spans="1:13" x14ac:dyDescent="0.3">
      <c r="A9952" s="139">
        <f t="shared" si="10165"/>
        <v>262</v>
      </c>
      <c r="B9952" s="148">
        <f t="shared" si="10167"/>
        <v>28</v>
      </c>
      <c r="D9952" s="149" t="str">
        <f>+VLOOKUP($A9952,mUNICIPIOS!$B$4:$F$343,2,0)</f>
        <v>Alta Verapaz</v>
      </c>
      <c r="E9952" s="149">
        <f>+VLOOKUP($A9952,mUNICIPIOS!$B$4:$F$343,3,0)</f>
        <v>1604</v>
      </c>
      <c r="F9952" s="149" t="str">
        <f>+VLOOKUP($A9952,mUNICIPIOS!$B$4:$F$343,4,0)</f>
        <v>Tactic</v>
      </c>
      <c r="G9952" s="139" t="str">
        <f t="shared" ref="G9952:K9952" si="10218">+G9914</f>
        <v>05</v>
      </c>
      <c r="H9952" t="str">
        <f t="shared" si="10218"/>
        <v>IGF</v>
      </c>
      <c r="I9952" t="str">
        <f t="shared" si="10218"/>
        <v>Índice de Gestión Financiera</v>
      </c>
      <c r="J9952" t="str">
        <f t="shared" si="10218"/>
        <v>05-07</v>
      </c>
      <c r="K9952" t="str">
        <f t="shared" si="10218"/>
        <v>Financiamiento por endeudamiento municipal</v>
      </c>
      <c r="L9952" s="150">
        <f>+VLOOKUP($E9952,IGF_2018!$B$8:$Z$347,21,0)</f>
        <v>0.90383491066797572</v>
      </c>
      <c r="M9952" s="142" t="str">
        <f>+VLOOKUP($E9952,IGF_2018!$B$8:$Z$347,22,0)</f>
        <v>Alto</v>
      </c>
    </row>
    <row r="9953" spans="1:13" x14ac:dyDescent="0.3">
      <c r="A9953" s="139">
        <f t="shared" si="10165"/>
        <v>262</v>
      </c>
      <c r="B9953" s="148">
        <f t="shared" si="10167"/>
        <v>29</v>
      </c>
      <c r="D9953" s="149" t="str">
        <f>+VLOOKUP($A9953,mUNICIPIOS!$B$4:$F$343,2,0)</f>
        <v>Alta Verapaz</v>
      </c>
      <c r="E9953" s="149">
        <f>+VLOOKUP($A9953,mUNICIPIOS!$B$4:$F$343,3,0)</f>
        <v>1604</v>
      </c>
      <c r="F9953" s="149" t="str">
        <f>+VLOOKUP($A9953,mUNICIPIOS!$B$4:$F$343,4,0)</f>
        <v>Tactic</v>
      </c>
      <c r="G9953" s="139" t="str">
        <f t="shared" ref="G9953:K9953" si="10219">+G9915</f>
        <v>05</v>
      </c>
      <c r="H9953" t="str">
        <f t="shared" si="10219"/>
        <v>IGF</v>
      </c>
      <c r="I9953" t="str">
        <f t="shared" si="10219"/>
        <v>Índice de Gestión Financiera</v>
      </c>
      <c r="J9953" t="str">
        <f t="shared" si="10219"/>
        <v>INDICE</v>
      </c>
      <c r="K9953">
        <f t="shared" si="10219"/>
        <v>0</v>
      </c>
      <c r="L9953" s="150">
        <f>+VLOOKUP($E9953,IGF_2018!$B$8:$Z$347,24,0)</f>
        <v>0.29635403748970368</v>
      </c>
      <c r="M9953" s="142" t="str">
        <f>+VLOOKUP($E9953,IGF_2018!$B$8:$Z$347,25,0)</f>
        <v>Medio bajo</v>
      </c>
    </row>
    <row r="9954" spans="1:13" x14ac:dyDescent="0.3">
      <c r="A9954" s="139">
        <f t="shared" si="10165"/>
        <v>262</v>
      </c>
      <c r="B9954" s="148">
        <f t="shared" si="10167"/>
        <v>30</v>
      </c>
      <c r="D9954" s="149" t="str">
        <f>+VLOOKUP($A9954,mUNICIPIOS!$B$4:$F$343,2,0)</f>
        <v>Alta Verapaz</v>
      </c>
      <c r="E9954" s="149">
        <f>+VLOOKUP($A9954,mUNICIPIOS!$B$4:$F$343,3,0)</f>
        <v>1604</v>
      </c>
      <c r="F9954" s="149" t="str">
        <f>+VLOOKUP($A9954,mUNICIPIOS!$B$4:$F$343,4,0)</f>
        <v>Tactic</v>
      </c>
      <c r="G9954" s="139" t="str">
        <f t="shared" ref="G9954:K9954" si="10220">+G9916</f>
        <v>06</v>
      </c>
      <c r="H9954" t="str">
        <f t="shared" si="10220"/>
        <v>IGE</v>
      </c>
      <c r="I9954" t="str">
        <f t="shared" si="10220"/>
        <v>Índice de Gestión Estratégica</v>
      </c>
      <c r="J9954" t="str">
        <f t="shared" si="10220"/>
        <v>06-01</v>
      </c>
      <c r="K9954" t="str">
        <f t="shared" si="10220"/>
        <v>Ejecución del Plan Operativo Anual  (POA)</v>
      </c>
      <c r="L9954" s="150">
        <f>+VLOOKUP($E9954,IGE_2018!$B$8:$Z$347,3,0)</f>
        <v>0.5368421052631579</v>
      </c>
      <c r="M9954" s="142" t="str">
        <f>+VLOOKUP($E9954,IGE_2018!$B$8:$Z$347,4,0)</f>
        <v>Medio</v>
      </c>
    </row>
    <row r="9955" spans="1:13" x14ac:dyDescent="0.3">
      <c r="A9955" s="139">
        <f t="shared" si="10165"/>
        <v>262</v>
      </c>
      <c r="B9955" s="148">
        <f t="shared" si="10167"/>
        <v>31</v>
      </c>
      <c r="D9955" s="149" t="str">
        <f>+VLOOKUP($A9955,mUNICIPIOS!$B$4:$F$343,2,0)</f>
        <v>Alta Verapaz</v>
      </c>
      <c r="E9955" s="149">
        <f>+VLOOKUP($A9955,mUNICIPIOS!$B$4:$F$343,3,0)</f>
        <v>1604</v>
      </c>
      <c r="F9955" s="149" t="str">
        <f>+VLOOKUP($A9955,mUNICIPIOS!$B$4:$F$343,4,0)</f>
        <v>Tactic</v>
      </c>
      <c r="G9955" s="139" t="str">
        <f t="shared" ref="G9955:K9955" si="10221">+G9917</f>
        <v>06</v>
      </c>
      <c r="H9955" t="str">
        <f t="shared" si="10221"/>
        <v>IGE</v>
      </c>
      <c r="I9955" t="str">
        <f t="shared" si="10221"/>
        <v>Índice de Gestión Estratégica</v>
      </c>
      <c r="J9955" t="str">
        <f t="shared" si="10221"/>
        <v>06-02</v>
      </c>
      <c r="K9955" t="str">
        <f t="shared" si="10221"/>
        <v>Relación Plan de Desarrollo Municipal y Ordenamiento Territorial (PDM-OT) - Plan Estratégico Institucional (PEI) - Plan Operativo Multianual (POM) - Plan Operativo Anual (POA)</v>
      </c>
      <c r="L9955" s="150">
        <f>+VLOOKUP($E9955,IGE_2018!$B$8:$Z$347,6,0)</f>
        <v>0.15</v>
      </c>
      <c r="M9955" s="142" t="str">
        <f>+VLOOKUP($E9955,IGE_2018!$B$8:$Z$347,7,0)</f>
        <v>Bajo</v>
      </c>
    </row>
    <row r="9956" spans="1:13" x14ac:dyDescent="0.3">
      <c r="A9956" s="139">
        <f t="shared" si="10165"/>
        <v>262</v>
      </c>
      <c r="B9956" s="148">
        <f t="shared" si="10167"/>
        <v>32</v>
      </c>
      <c r="D9956" s="149" t="str">
        <f>+VLOOKUP($A9956,mUNICIPIOS!$B$4:$F$343,2,0)</f>
        <v>Alta Verapaz</v>
      </c>
      <c r="E9956" s="149">
        <f>+VLOOKUP($A9956,mUNICIPIOS!$B$4:$F$343,3,0)</f>
        <v>1604</v>
      </c>
      <c r="F9956" s="149" t="str">
        <f>+VLOOKUP($A9956,mUNICIPIOS!$B$4:$F$343,4,0)</f>
        <v>Tactic</v>
      </c>
      <c r="G9956" s="139" t="str">
        <f t="shared" ref="G9956:K9956" si="10222">+G9918</f>
        <v>06</v>
      </c>
      <c r="H9956" t="str">
        <f t="shared" si="10222"/>
        <v>IGE</v>
      </c>
      <c r="I9956" t="str">
        <f t="shared" si="10222"/>
        <v>Índice de Gestión Estratégica</v>
      </c>
      <c r="J9956" t="str">
        <f t="shared" si="10222"/>
        <v>06-03</v>
      </c>
      <c r="K9956" t="str">
        <f t="shared" si="10222"/>
        <v>Presupuesto de egresos relacionado a competencias municipales que responden a prioridades nacionales de desarrollo.</v>
      </c>
      <c r="L9956" s="150">
        <f>+VLOOKUP($E9956,IGE_2018!$B$8:$Z$347,9,0)</f>
        <v>9.7233306961333921E-2</v>
      </c>
      <c r="M9956" s="142" t="str">
        <f>+VLOOKUP($E9956,IGE_2018!$B$8:$Z$347,10,0)</f>
        <v>Bajo</v>
      </c>
    </row>
    <row r="9957" spans="1:13" x14ac:dyDescent="0.3">
      <c r="A9957" s="139">
        <f t="shared" si="10165"/>
        <v>262</v>
      </c>
      <c r="B9957" s="148">
        <f t="shared" si="10167"/>
        <v>33</v>
      </c>
      <c r="D9957" s="149" t="str">
        <f>+VLOOKUP($A9957,mUNICIPIOS!$B$4:$F$343,2,0)</f>
        <v>Alta Verapaz</v>
      </c>
      <c r="E9957" s="149">
        <f>+VLOOKUP($A9957,mUNICIPIOS!$B$4:$F$343,3,0)</f>
        <v>1604</v>
      </c>
      <c r="F9957" s="149" t="str">
        <f>+VLOOKUP($A9957,mUNICIPIOS!$B$4:$F$343,4,0)</f>
        <v>Tactic</v>
      </c>
      <c r="G9957" s="139" t="str">
        <f t="shared" ref="G9957:K9957" si="10223">+G9919</f>
        <v>06</v>
      </c>
      <c r="H9957" t="str">
        <f t="shared" si="10223"/>
        <v>IGE</v>
      </c>
      <c r="I9957" t="str">
        <f t="shared" si="10223"/>
        <v>Índice de Gestión Estratégica</v>
      </c>
      <c r="J9957" t="str">
        <f t="shared" si="10223"/>
        <v>06-04</v>
      </c>
      <c r="K9957" t="str">
        <f t="shared" si="10223"/>
        <v>Institucionalización de la gestión ordenada del territorio</v>
      </c>
      <c r="L9957" s="150">
        <f>+VLOOKUP($E9957,IGE_2018!$B$8:$Z$347,12,0)</f>
        <v>0.75</v>
      </c>
      <c r="M9957" s="142" t="str">
        <f>+VLOOKUP($E9957,IGE_2018!$B$8:$Z$347,13,0)</f>
        <v>Medio alto</v>
      </c>
    </row>
    <row r="9958" spans="1:13" x14ac:dyDescent="0.3">
      <c r="A9958" s="139">
        <f t="shared" si="10165"/>
        <v>262</v>
      </c>
      <c r="B9958" s="148">
        <f t="shared" si="10167"/>
        <v>34</v>
      </c>
      <c r="D9958" s="149" t="str">
        <f>+VLOOKUP($A9958,mUNICIPIOS!$B$4:$F$343,2,0)</f>
        <v>Alta Verapaz</v>
      </c>
      <c r="E9958" s="149">
        <f>+VLOOKUP($A9958,mUNICIPIOS!$B$4:$F$343,3,0)</f>
        <v>1604</v>
      </c>
      <c r="F9958" s="149" t="str">
        <f>+VLOOKUP($A9958,mUNICIPIOS!$B$4:$F$343,4,0)</f>
        <v>Tactic</v>
      </c>
      <c r="G9958" s="139" t="str">
        <f t="shared" ref="G9958:K9958" si="10224">+G9920</f>
        <v>06</v>
      </c>
      <c r="H9958" t="str">
        <f t="shared" si="10224"/>
        <v>IGE</v>
      </c>
      <c r="I9958" t="str">
        <f t="shared" si="10224"/>
        <v>Índice de Gestión Estratégica</v>
      </c>
      <c r="J9958" t="str">
        <f t="shared" si="10224"/>
        <v>06-05</v>
      </c>
      <c r="K9958" t="str">
        <f t="shared" si="10224"/>
        <v>Acciones para la gestión ordenada del territorio</v>
      </c>
      <c r="L9958" s="150">
        <f>+VLOOKUP($E9958,IGE_2018!$B$8:$Z$347,15,0)</f>
        <v>6.0000000000000026E-2</v>
      </c>
      <c r="M9958" s="142" t="str">
        <f>+VLOOKUP($E9958,IGE_2018!$B$8:$Z$347,16,0)</f>
        <v>Bajo</v>
      </c>
    </row>
    <row r="9959" spans="1:13" x14ac:dyDescent="0.3">
      <c r="A9959" s="139">
        <f t="shared" si="10165"/>
        <v>262</v>
      </c>
      <c r="B9959" s="148">
        <f t="shared" si="10167"/>
        <v>35</v>
      </c>
      <c r="D9959" s="149" t="str">
        <f>+VLOOKUP($A9959,mUNICIPIOS!$B$4:$F$343,2,0)</f>
        <v>Alta Verapaz</v>
      </c>
      <c r="E9959" s="149">
        <f>+VLOOKUP($A9959,mUNICIPIOS!$B$4:$F$343,3,0)</f>
        <v>1604</v>
      </c>
      <c r="F9959" s="149" t="str">
        <f>+VLOOKUP($A9959,mUNICIPIOS!$B$4:$F$343,4,0)</f>
        <v>Tactic</v>
      </c>
      <c r="G9959" s="139" t="str">
        <f t="shared" ref="G9959:K9959" si="10225">+G9921</f>
        <v>06</v>
      </c>
      <c r="H9959" t="str">
        <f t="shared" si="10225"/>
        <v>IGE</v>
      </c>
      <c r="I9959" t="str">
        <f t="shared" si="10225"/>
        <v>Índice de Gestión Estratégica</v>
      </c>
      <c r="J9959" t="str">
        <f t="shared" si="10225"/>
        <v>06-06</v>
      </c>
      <c r="K9959" t="str">
        <f t="shared" si="10225"/>
        <v>Gestión de riesgo en la formulación de proyectos derivados de la planificación operativa anual</v>
      </c>
      <c r="L9959" s="150">
        <f>+VLOOKUP($E9959,IGE_2018!$B$8:$Z$347,18,0)</f>
        <v>0</v>
      </c>
      <c r="M9959" s="142" t="str">
        <f>+VLOOKUP($E9959,IGE_2018!$B$8:$Z$347,19,0)</f>
        <v>Bajo</v>
      </c>
    </row>
    <row r="9960" spans="1:13" x14ac:dyDescent="0.3">
      <c r="A9960" s="139">
        <f t="shared" si="10165"/>
        <v>262</v>
      </c>
      <c r="B9960" s="148">
        <f t="shared" si="10167"/>
        <v>36</v>
      </c>
      <c r="D9960" s="149" t="str">
        <f>+VLOOKUP($A9960,mUNICIPIOS!$B$4:$F$343,2,0)</f>
        <v>Alta Verapaz</v>
      </c>
      <c r="E9960" s="149">
        <f>+VLOOKUP($A9960,mUNICIPIOS!$B$4:$F$343,3,0)</f>
        <v>1604</v>
      </c>
      <c r="F9960" s="149" t="str">
        <f>+VLOOKUP($A9960,mUNICIPIOS!$B$4:$F$343,4,0)</f>
        <v>Tactic</v>
      </c>
      <c r="G9960" s="139" t="str">
        <f t="shared" ref="G9960:K9960" si="10226">+G9922</f>
        <v>06</v>
      </c>
      <c r="H9960" t="str">
        <f t="shared" si="10226"/>
        <v>IGE</v>
      </c>
      <c r="I9960" t="str">
        <f t="shared" si="10226"/>
        <v>Índice de Gestión Estratégica</v>
      </c>
      <c r="J9960" t="str">
        <f t="shared" si="10226"/>
        <v>06-07</v>
      </c>
      <c r="K9960" t="str">
        <f t="shared" si="10226"/>
        <v>Ingresos por servicios ambientales en relación a los ingresos propios sin regalías</v>
      </c>
      <c r="L9960" s="150">
        <f>+VLOOKUP($E9960,IGE_2018!$B$8:$Z$347,21,0)</f>
        <v>1</v>
      </c>
      <c r="M9960" s="142" t="str">
        <f>+VLOOKUP($E9960,IGE_2018!$B$8:$Z$347,22,0)</f>
        <v>Alto</v>
      </c>
    </row>
    <row r="9961" spans="1:13" x14ac:dyDescent="0.3">
      <c r="A9961" s="139">
        <f t="shared" si="10165"/>
        <v>262</v>
      </c>
      <c r="B9961" s="148">
        <f t="shared" si="10167"/>
        <v>37</v>
      </c>
      <c r="D9961" s="149" t="str">
        <f>+VLOOKUP($A9961,mUNICIPIOS!$B$4:$F$343,2,0)</f>
        <v>Alta Verapaz</v>
      </c>
      <c r="E9961" s="149">
        <f>+VLOOKUP($A9961,mUNICIPIOS!$B$4:$F$343,3,0)</f>
        <v>1604</v>
      </c>
      <c r="F9961" s="149" t="str">
        <f>+VLOOKUP($A9961,mUNICIPIOS!$B$4:$F$343,4,0)</f>
        <v>Tactic</v>
      </c>
      <c r="G9961" s="139" t="str">
        <f t="shared" ref="G9961:K9961" si="10227">+G9923</f>
        <v>06</v>
      </c>
      <c r="H9961" t="str">
        <f t="shared" si="10227"/>
        <v>IGE</v>
      </c>
      <c r="I9961" t="str">
        <f t="shared" si="10227"/>
        <v>Índice de Gestión Estratégica</v>
      </c>
      <c r="J9961" t="str">
        <f t="shared" si="10227"/>
        <v>INDICE</v>
      </c>
      <c r="K9961">
        <f t="shared" si="10227"/>
        <v>0</v>
      </c>
      <c r="L9961" s="150">
        <f>+VLOOKUP($E9961,IGE_2018!$B$8:$Z$347,24,0)</f>
        <v>0.31133464252980719</v>
      </c>
      <c r="M9961" s="142" t="str">
        <f>+VLOOKUP($E9961,IGE_2018!$B$8:$Z$347,25,0)</f>
        <v>Medio bajo</v>
      </c>
    </row>
    <row r="9962" spans="1:13" x14ac:dyDescent="0.3">
      <c r="A9962" s="139">
        <f t="shared" si="10165"/>
        <v>262</v>
      </c>
      <c r="B9962" s="148">
        <f t="shared" si="10167"/>
        <v>38</v>
      </c>
      <c r="D9962" s="149" t="str">
        <f>+VLOOKUP($A9962,mUNICIPIOS!$B$4:$F$343,2,0)</f>
        <v>Alta Verapaz</v>
      </c>
      <c r="E9962" s="149">
        <f>+VLOOKUP($A9962,mUNICIPIOS!$B$4:$F$343,3,0)</f>
        <v>1604</v>
      </c>
      <c r="F9962" s="149" t="str">
        <f>+VLOOKUP($A9962,mUNICIPIOS!$B$4:$F$343,4,0)</f>
        <v>Tactic</v>
      </c>
      <c r="G9962" s="139" t="str">
        <f t="shared" ref="G9962:K9962" si="10228">+G9924</f>
        <v>RANKING</v>
      </c>
      <c r="H9962" t="str">
        <f t="shared" si="10228"/>
        <v>RGM</v>
      </c>
      <c r="I9962" t="str">
        <f t="shared" si="10228"/>
        <v>Ranking de la Gestión Municipal 2018</v>
      </c>
      <c r="J9962" t="str">
        <f t="shared" si="10228"/>
        <v>RANKING</v>
      </c>
      <c r="K9962">
        <f t="shared" si="10228"/>
        <v>0</v>
      </c>
      <c r="L9962" s="151">
        <f>+VLOOKUP($E9962,Resultados_generales!$C$8:$AE$347,27,0)</f>
        <v>0.42640861238430916</v>
      </c>
      <c r="M9962" t="str">
        <f>+VLOOKUP($E9962,Resultados_generales!$C$8:$AE$347,28,0)</f>
        <v>Medio</v>
      </c>
    </row>
    <row r="9963" spans="1:13" x14ac:dyDescent="0.3">
      <c r="A9963" s="139">
        <f t="shared" si="10165"/>
        <v>263</v>
      </c>
      <c r="B9963" s="148">
        <f t="shared" si="10167"/>
        <v>1</v>
      </c>
      <c r="D9963" s="149" t="str">
        <f>+VLOOKUP($A9963,mUNICIPIOS!$B$4:$F$343,2,0)</f>
        <v>Alta Verapaz</v>
      </c>
      <c r="E9963" s="149">
        <f>+VLOOKUP($A9963,mUNICIPIOS!$B$4:$F$343,3,0)</f>
        <v>1605</v>
      </c>
      <c r="F9963" s="149" t="str">
        <f>+VLOOKUP($A9963,mUNICIPIOS!$B$4:$F$343,4,0)</f>
        <v>Tamahú</v>
      </c>
      <c r="G9963" s="139" t="str">
        <f t="shared" ref="G9963:K9963" si="10229">+G9925</f>
        <v>01</v>
      </c>
      <c r="H9963" t="str">
        <f t="shared" si="10229"/>
        <v>IPC</v>
      </c>
      <c r="I9963" t="str">
        <f t="shared" si="10229"/>
        <v>Índice de Participación Ciudadana</v>
      </c>
      <c r="J9963" t="str">
        <f t="shared" si="10229"/>
        <v>01-01</v>
      </c>
      <c r="K9963" t="str">
        <f t="shared" si="10229"/>
        <v>Número de reuniones del COMUDE en el año de la medición.</v>
      </c>
      <c r="L9963" s="150">
        <f>+VLOOKUP($E9963,IPC_2018!$B$8:$T$347,3,0)</f>
        <v>0.75</v>
      </c>
      <c r="M9963" s="142" t="str">
        <f>+VLOOKUP($E9963,IPC_2018!$B$8:$T$347,4,0)</f>
        <v>Medio alto</v>
      </c>
    </row>
    <row r="9964" spans="1:13" x14ac:dyDescent="0.3">
      <c r="A9964" s="139">
        <f t="shared" si="10165"/>
        <v>263</v>
      </c>
      <c r="B9964" s="148">
        <f t="shared" si="10167"/>
        <v>2</v>
      </c>
      <c r="D9964" s="149" t="str">
        <f>+VLOOKUP($A9964,mUNICIPIOS!$B$4:$F$343,2,0)</f>
        <v>Alta Verapaz</v>
      </c>
      <c r="E9964" s="149">
        <f>+VLOOKUP($A9964,mUNICIPIOS!$B$4:$F$343,3,0)</f>
        <v>1605</v>
      </c>
      <c r="F9964" s="149" t="str">
        <f>+VLOOKUP($A9964,mUNICIPIOS!$B$4:$F$343,4,0)</f>
        <v>Tamahú</v>
      </c>
      <c r="G9964" s="139" t="str">
        <f t="shared" ref="G9964:K9964" si="10230">+G9926</f>
        <v>01</v>
      </c>
      <c r="H9964" t="str">
        <f t="shared" si="10230"/>
        <v>IPC</v>
      </c>
      <c r="I9964" t="str">
        <f t="shared" si="10230"/>
        <v>Índice de Participación Ciudadana</v>
      </c>
      <c r="J9964" t="str">
        <f t="shared" si="10230"/>
        <v>01-02</v>
      </c>
      <c r="K9964" t="str">
        <f t="shared" si="10230"/>
        <v>Participación de Alcaldes, Concejales y Síndicos determinados o designados en el COMUDE</v>
      </c>
      <c r="L9964" s="150">
        <f>+VLOOKUP($E9964,IPC_2018!$B$8:$T$347,6,0)</f>
        <v>0.625</v>
      </c>
      <c r="M9964" s="142" t="str">
        <f>+VLOOKUP($E9964,IPC_2018!$B$8:$T$347,7,0)</f>
        <v>Medio alto</v>
      </c>
    </row>
    <row r="9965" spans="1:13" x14ac:dyDescent="0.3">
      <c r="A9965" s="139">
        <f t="shared" ref="A9965:A10028" si="10231">+IF(B9964=38,A9964+1,A9964)</f>
        <v>263</v>
      </c>
      <c r="B9965" s="148">
        <f t="shared" si="10167"/>
        <v>3</v>
      </c>
      <c r="D9965" s="149" t="str">
        <f>+VLOOKUP($A9965,mUNICIPIOS!$B$4:$F$343,2,0)</f>
        <v>Alta Verapaz</v>
      </c>
      <c r="E9965" s="149">
        <f>+VLOOKUP($A9965,mUNICIPIOS!$B$4:$F$343,3,0)</f>
        <v>1605</v>
      </c>
      <c r="F9965" s="149" t="str">
        <f>+VLOOKUP($A9965,mUNICIPIOS!$B$4:$F$343,4,0)</f>
        <v>Tamahú</v>
      </c>
      <c r="G9965" s="139" t="str">
        <f t="shared" ref="G9965:K9965" si="10232">+G9927</f>
        <v>01</v>
      </c>
      <c r="H9965" t="str">
        <f t="shared" si="10232"/>
        <v>IPC</v>
      </c>
      <c r="I9965" t="str">
        <f t="shared" si="10232"/>
        <v>Índice de Participación Ciudadana</v>
      </c>
      <c r="J9965" t="str">
        <f t="shared" si="10232"/>
        <v>01-03</v>
      </c>
      <c r="K9965" t="str">
        <f t="shared" si="10232"/>
        <v>Participación  de organizaciones de jóvenes, mujeres, pueblos mayas, xincas, garífunas, y otras organizaciones en el Comude</v>
      </c>
      <c r="L9965" s="150">
        <f>+VLOOKUP($E9965,IPC_2018!$B$8:$T$347,9,0)</f>
        <v>0.24353120243531204</v>
      </c>
      <c r="M9965" s="142" t="str">
        <f>+VLOOKUP($E9965,IPC_2018!$B$8:$T$347,10,0)</f>
        <v>Medio bajo</v>
      </c>
    </row>
    <row r="9966" spans="1:13" x14ac:dyDescent="0.3">
      <c r="A9966" s="139">
        <f t="shared" si="10231"/>
        <v>263</v>
      </c>
      <c r="B9966" s="148">
        <f t="shared" ref="B9966:B10029" si="10233">+B9928</f>
        <v>4</v>
      </c>
      <c r="D9966" s="149" t="str">
        <f>+VLOOKUP($A9966,mUNICIPIOS!$B$4:$F$343,2,0)</f>
        <v>Alta Verapaz</v>
      </c>
      <c r="E9966" s="149">
        <f>+VLOOKUP($A9966,mUNICIPIOS!$B$4:$F$343,3,0)</f>
        <v>1605</v>
      </c>
      <c r="F9966" s="149" t="str">
        <f>+VLOOKUP($A9966,mUNICIPIOS!$B$4:$F$343,4,0)</f>
        <v>Tamahú</v>
      </c>
      <c r="G9966" s="139" t="str">
        <f t="shared" ref="G9966:K9966" si="10234">+G9928</f>
        <v>01</v>
      </c>
      <c r="H9966" t="str">
        <f t="shared" si="10234"/>
        <v>IPC</v>
      </c>
      <c r="I9966" t="str">
        <f t="shared" si="10234"/>
        <v>Índice de Participación Ciudadana</v>
      </c>
      <c r="J9966" t="str">
        <f t="shared" si="10234"/>
        <v>01-04</v>
      </c>
      <c r="K9966" t="str">
        <f t="shared" si="10234"/>
        <v>Representatividad territorial del Comude.</v>
      </c>
      <c r="L9966" s="150">
        <f>+VLOOKUP($E9966,IPC_2018!$B$8:$T$347,12,0)</f>
        <v>0.6283333333333333</v>
      </c>
      <c r="M9966" s="142" t="str">
        <f>+VLOOKUP($E9966,IPC_2018!$B$8:$T$347,13,0)</f>
        <v>Medio alto</v>
      </c>
    </row>
    <row r="9967" spans="1:13" x14ac:dyDescent="0.3">
      <c r="A9967" s="139">
        <f t="shared" si="10231"/>
        <v>263</v>
      </c>
      <c r="B9967" s="148">
        <f t="shared" si="10233"/>
        <v>5</v>
      </c>
      <c r="D9967" s="149" t="str">
        <f>+VLOOKUP($A9967,mUNICIPIOS!$B$4:$F$343,2,0)</f>
        <v>Alta Verapaz</v>
      </c>
      <c r="E9967" s="149">
        <f>+VLOOKUP($A9967,mUNICIPIOS!$B$4:$F$343,3,0)</f>
        <v>1605</v>
      </c>
      <c r="F9967" s="149" t="str">
        <f>+VLOOKUP($A9967,mUNICIPIOS!$B$4:$F$343,4,0)</f>
        <v>Tamahú</v>
      </c>
      <c r="G9967" s="139" t="str">
        <f t="shared" ref="G9967:K9967" si="10235">+G9929</f>
        <v>01</v>
      </c>
      <c r="H9967" t="str">
        <f t="shared" si="10235"/>
        <v>IPC</v>
      </c>
      <c r="I9967" t="str">
        <f t="shared" si="10235"/>
        <v>Índice de Participación Ciudadana</v>
      </c>
      <c r="J9967" t="str">
        <f t="shared" si="10235"/>
        <v>01-05</v>
      </c>
      <c r="K9967" t="str">
        <f t="shared" si="10235"/>
        <v>Funcionamiento del Comude</v>
      </c>
      <c r="L9967" s="150">
        <f>+VLOOKUP($E9967,IPC_2018!$B$8:$T$347,15,0)</f>
        <v>0.46061543008031169</v>
      </c>
      <c r="M9967" s="142" t="str">
        <f>+VLOOKUP($E9967,IPC_2018!$B$8:$T$347,16,0)</f>
        <v>Medio</v>
      </c>
    </row>
    <row r="9968" spans="1:13" x14ac:dyDescent="0.3">
      <c r="A9968" s="139">
        <f t="shared" si="10231"/>
        <v>263</v>
      </c>
      <c r="B9968" s="148">
        <f t="shared" si="10233"/>
        <v>6</v>
      </c>
      <c r="D9968" s="149" t="str">
        <f>+VLOOKUP($A9968,mUNICIPIOS!$B$4:$F$343,2,0)</f>
        <v>Alta Verapaz</v>
      </c>
      <c r="E9968" s="149">
        <f>+VLOOKUP($A9968,mUNICIPIOS!$B$4:$F$343,3,0)</f>
        <v>1605</v>
      </c>
      <c r="F9968" s="149" t="str">
        <f>+VLOOKUP($A9968,mUNICIPIOS!$B$4:$F$343,4,0)</f>
        <v>Tamahú</v>
      </c>
      <c r="G9968" s="139" t="str">
        <f t="shared" ref="G9968:K9968" si="10236">+G9930</f>
        <v>01</v>
      </c>
      <c r="H9968" t="str">
        <f t="shared" si="10236"/>
        <v>IPC</v>
      </c>
      <c r="I9968" t="str">
        <f t="shared" si="10236"/>
        <v>Índice de Participación Ciudadana</v>
      </c>
      <c r="J9968" t="str">
        <f t="shared" si="10236"/>
        <v>INDICE</v>
      </c>
      <c r="K9968">
        <f t="shared" si="10236"/>
        <v>0</v>
      </c>
      <c r="L9968" s="150">
        <f>+VLOOKUP($E9968,IPC_2018!$B$8:$T$347,18,0)</f>
        <v>0.59674699487734351</v>
      </c>
      <c r="M9968" s="142" t="str">
        <f>+VLOOKUP($E9968,IPC_2018!$B$8:$T$347,19,0)</f>
        <v>Medio</v>
      </c>
    </row>
    <row r="9969" spans="1:13" x14ac:dyDescent="0.3">
      <c r="A9969" s="139">
        <f t="shared" si="10231"/>
        <v>263</v>
      </c>
      <c r="B9969" s="148">
        <f t="shared" si="10233"/>
        <v>7</v>
      </c>
      <c r="D9969" s="149" t="str">
        <f>+VLOOKUP($A9969,mUNICIPIOS!$B$4:$F$343,2,0)</f>
        <v>Alta Verapaz</v>
      </c>
      <c r="E9969" s="149">
        <f>+VLOOKUP($A9969,mUNICIPIOS!$B$4:$F$343,3,0)</f>
        <v>1605</v>
      </c>
      <c r="F9969" s="149" t="str">
        <f>+VLOOKUP($A9969,mUNICIPIOS!$B$4:$F$343,4,0)</f>
        <v>Tamahú</v>
      </c>
      <c r="G9969" s="139" t="str">
        <f t="shared" ref="G9969:K9969" si="10237">+G9931</f>
        <v>02</v>
      </c>
      <c r="H9969" t="str">
        <f t="shared" si="10237"/>
        <v>IIC</v>
      </c>
      <c r="I9969" t="str">
        <f t="shared" si="10237"/>
        <v>Índice de Información a la Ciudadanía</v>
      </c>
      <c r="J9969" t="str">
        <f t="shared" si="10237"/>
        <v>02-01</v>
      </c>
      <c r="K9969" t="str">
        <f t="shared" si="10237"/>
        <v>Rendición de cuentas cuatrimestral y anual al Comude enfocadas en resultados.</v>
      </c>
      <c r="L9969" s="150">
        <f>+VLOOKUP($E9969,IIC_2018!$B$8:$Q$347,3,0)</f>
        <v>0</v>
      </c>
      <c r="M9969" s="142" t="str">
        <f>+VLOOKUP($E9969,IIC_2018!$B$8:$Q$347,4,0)</f>
        <v>Bajo</v>
      </c>
    </row>
    <row r="9970" spans="1:13" x14ac:dyDescent="0.3">
      <c r="A9970" s="139">
        <f t="shared" si="10231"/>
        <v>263</v>
      </c>
      <c r="B9970" s="148">
        <f t="shared" si="10233"/>
        <v>8</v>
      </c>
      <c r="D9970" s="149" t="str">
        <f>+VLOOKUP($A9970,mUNICIPIOS!$B$4:$F$343,2,0)</f>
        <v>Alta Verapaz</v>
      </c>
      <c r="E9970" s="149">
        <f>+VLOOKUP($A9970,mUNICIPIOS!$B$4:$F$343,3,0)</f>
        <v>1605</v>
      </c>
      <c r="F9970" s="149" t="str">
        <f>+VLOOKUP($A9970,mUNICIPIOS!$B$4:$F$343,4,0)</f>
        <v>Tamahú</v>
      </c>
      <c r="G9970" s="139" t="str">
        <f t="shared" ref="G9970:K9970" si="10238">+G9932</f>
        <v>02</v>
      </c>
      <c r="H9970" t="str">
        <f t="shared" si="10238"/>
        <v>IIC</v>
      </c>
      <c r="I9970" t="str">
        <f t="shared" si="10238"/>
        <v>Índice de Información a la Ciudadanía</v>
      </c>
      <c r="J9970" t="str">
        <f t="shared" si="10238"/>
        <v>02-02</v>
      </c>
      <c r="K9970" t="str">
        <f t="shared" si="10238"/>
        <v>Información presupuestaria y otra información brindada a la ciudadanía disponible en medios locales de comunicación.</v>
      </c>
      <c r="L9970" s="150">
        <f>+VLOOKUP($E9970,IIC_2018!$B$8:$Q$347,6,0)</f>
        <v>0.625</v>
      </c>
      <c r="M9970" s="142" t="str">
        <f>+VLOOKUP($E9970,IIC_2018!$B$8:$Q$347,7,0)</f>
        <v>Medio alto</v>
      </c>
    </row>
    <row r="9971" spans="1:13" x14ac:dyDescent="0.3">
      <c r="A9971" s="139">
        <f t="shared" si="10231"/>
        <v>263</v>
      </c>
      <c r="B9971" s="148">
        <f t="shared" si="10233"/>
        <v>9</v>
      </c>
      <c r="D9971" s="149" t="str">
        <f>+VLOOKUP($A9971,mUNICIPIOS!$B$4:$F$343,2,0)</f>
        <v>Alta Verapaz</v>
      </c>
      <c r="E9971" s="149">
        <f>+VLOOKUP($A9971,mUNICIPIOS!$B$4:$F$343,3,0)</f>
        <v>1605</v>
      </c>
      <c r="F9971" s="149" t="str">
        <f>+VLOOKUP($A9971,mUNICIPIOS!$B$4:$F$343,4,0)</f>
        <v>Tamahú</v>
      </c>
      <c r="G9971" s="139" t="str">
        <f t="shared" ref="G9971:K9971" si="10239">+G9933</f>
        <v>02</v>
      </c>
      <c r="H9971" t="str">
        <f t="shared" si="10239"/>
        <v>IIC</v>
      </c>
      <c r="I9971" t="str">
        <f t="shared" si="10239"/>
        <v>Índice de Información a la Ciudadanía</v>
      </c>
      <c r="J9971" t="str">
        <f t="shared" si="10239"/>
        <v>02-03</v>
      </c>
      <c r="K9971" t="str">
        <f t="shared" si="10239"/>
        <v>Información pública de oficio actualizada y disponible de acuerdo a la LAIP y uso de internet.</v>
      </c>
      <c r="L9971" s="150">
        <f>+VLOOKUP($E9971,IIC_2018!$B$8:$Q$347,9,0)</f>
        <v>0.99999999999999989</v>
      </c>
      <c r="M9971" s="142" t="str">
        <f>+VLOOKUP($E9971,IIC_2018!$B$8:$Q$347,10,0)</f>
        <v>Alto</v>
      </c>
    </row>
    <row r="9972" spans="1:13" x14ac:dyDescent="0.3">
      <c r="A9972" s="139">
        <f t="shared" si="10231"/>
        <v>263</v>
      </c>
      <c r="B9972" s="148">
        <f t="shared" si="10233"/>
        <v>10</v>
      </c>
      <c r="D9972" s="149" t="str">
        <f>+VLOOKUP($A9972,mUNICIPIOS!$B$4:$F$343,2,0)</f>
        <v>Alta Verapaz</v>
      </c>
      <c r="E9972" s="149">
        <f>+VLOOKUP($A9972,mUNICIPIOS!$B$4:$F$343,3,0)</f>
        <v>1605</v>
      </c>
      <c r="F9972" s="149" t="str">
        <f>+VLOOKUP($A9972,mUNICIPIOS!$B$4:$F$343,4,0)</f>
        <v>Tamahú</v>
      </c>
      <c r="G9972" s="139" t="str">
        <f t="shared" ref="G9972:K9972" si="10240">+G9934</f>
        <v>02</v>
      </c>
      <c r="H9972" t="str">
        <f t="shared" si="10240"/>
        <v>IIC</v>
      </c>
      <c r="I9972" t="str">
        <f t="shared" si="10240"/>
        <v>Índice de Información a la Ciudadanía</v>
      </c>
      <c r="J9972" t="str">
        <f t="shared" si="10240"/>
        <v>02-04</v>
      </c>
      <c r="K9972" t="str">
        <f t="shared" si="10240"/>
        <v>Relación del monto contratado por medio de Guate compras con el total del presupuesto de egresos vigente.</v>
      </c>
      <c r="L9972" s="150">
        <f>+VLOOKUP($E9972,IIC_2018!$B$8:$Q$347,12,0)</f>
        <v>0.32596286529003482</v>
      </c>
      <c r="M9972" s="142" t="str">
        <f>+VLOOKUP($E9972,IIC_2018!$B$8:$Q$347,13,0)</f>
        <v>Medio bajo</v>
      </c>
    </row>
    <row r="9973" spans="1:13" x14ac:dyDescent="0.3">
      <c r="A9973" s="139">
        <f t="shared" si="10231"/>
        <v>263</v>
      </c>
      <c r="B9973" s="148">
        <f t="shared" si="10233"/>
        <v>11</v>
      </c>
      <c r="D9973" s="149" t="str">
        <f>+VLOOKUP($A9973,mUNICIPIOS!$B$4:$F$343,2,0)</f>
        <v>Alta Verapaz</v>
      </c>
      <c r="E9973" s="149">
        <f>+VLOOKUP($A9973,mUNICIPIOS!$B$4:$F$343,3,0)</f>
        <v>1605</v>
      </c>
      <c r="F9973" s="149" t="str">
        <f>+VLOOKUP($A9973,mUNICIPIOS!$B$4:$F$343,4,0)</f>
        <v>Tamahú</v>
      </c>
      <c r="G9973" s="139" t="str">
        <f t="shared" ref="G9973:K9973" si="10241">+G9935</f>
        <v>02</v>
      </c>
      <c r="H9973" t="str">
        <f t="shared" si="10241"/>
        <v>IIC</v>
      </c>
      <c r="I9973" t="str">
        <f t="shared" si="10241"/>
        <v>Índice de Información a la Ciudadanía</v>
      </c>
      <c r="J9973" t="str">
        <f t="shared" si="10241"/>
        <v>INDICE</v>
      </c>
      <c r="K9973">
        <f t="shared" si="10241"/>
        <v>0</v>
      </c>
      <c r="L9973" s="150">
        <f>+VLOOKUP($E9973,IIC_2018!$B$8:$Q$347,15,0)</f>
        <v>0.48774071632250871</v>
      </c>
      <c r="M9973" s="142" t="str">
        <f>+VLOOKUP($E9973,IIC_2018!$B$8:$Q$347,16,0)</f>
        <v>Medio</v>
      </c>
    </row>
    <row r="9974" spans="1:13" x14ac:dyDescent="0.3">
      <c r="A9974" s="139">
        <f t="shared" si="10231"/>
        <v>263</v>
      </c>
      <c r="B9974" s="148">
        <f t="shared" si="10233"/>
        <v>12</v>
      </c>
      <c r="D9974" s="149" t="str">
        <f>+VLOOKUP($A9974,mUNICIPIOS!$B$4:$F$343,2,0)</f>
        <v>Alta Verapaz</v>
      </c>
      <c r="E9974" s="149">
        <f>+VLOOKUP($A9974,mUNICIPIOS!$B$4:$F$343,3,0)</f>
        <v>1605</v>
      </c>
      <c r="F9974" s="149" t="str">
        <f>+VLOOKUP($A9974,mUNICIPIOS!$B$4:$F$343,4,0)</f>
        <v>Tamahú</v>
      </c>
      <c r="G9974" s="139" t="str">
        <f t="shared" ref="G9974:K9974" si="10242">+G9936</f>
        <v>03</v>
      </c>
      <c r="H9974" t="str">
        <f t="shared" si="10242"/>
        <v>ISP</v>
      </c>
      <c r="I9974" t="str">
        <f t="shared" si="10242"/>
        <v>Índice de Servicios Públicos</v>
      </c>
      <c r="J9974" t="str">
        <f t="shared" si="10242"/>
        <v>03-01</v>
      </c>
      <c r="K9974" t="str">
        <f t="shared" si="10242"/>
        <v>Cobertura del servicio público de agua</v>
      </c>
      <c r="L9974" s="150">
        <f>+VLOOKUP($E9974,ISP_2018!$B$8:$T$347,3,0)</f>
        <v>5.8901565401963382E-2</v>
      </c>
      <c r="M9974" s="142" t="str">
        <f>+VLOOKUP($E9974,ISP_2018!$B$8:$T$347,4,0)</f>
        <v>Bajo</v>
      </c>
    </row>
    <row r="9975" spans="1:13" x14ac:dyDescent="0.3">
      <c r="A9975" s="139">
        <f t="shared" si="10231"/>
        <v>263</v>
      </c>
      <c r="B9975" s="148">
        <f t="shared" si="10233"/>
        <v>13</v>
      </c>
      <c r="D9975" s="149" t="str">
        <f>+VLOOKUP($A9975,mUNICIPIOS!$B$4:$F$343,2,0)</f>
        <v>Alta Verapaz</v>
      </c>
      <c r="E9975" s="149">
        <f>+VLOOKUP($A9975,mUNICIPIOS!$B$4:$F$343,3,0)</f>
        <v>1605</v>
      </c>
      <c r="F9975" s="149" t="str">
        <f>+VLOOKUP($A9975,mUNICIPIOS!$B$4:$F$343,4,0)</f>
        <v>Tamahú</v>
      </c>
      <c r="G9975" s="139" t="str">
        <f t="shared" ref="G9975:K9975" si="10243">+G9937</f>
        <v>03</v>
      </c>
      <c r="H9975" t="str">
        <f t="shared" si="10243"/>
        <v>ISP</v>
      </c>
      <c r="I9975" t="str">
        <f t="shared" si="10243"/>
        <v>Índice de Servicios Públicos</v>
      </c>
      <c r="J9975" t="str">
        <f t="shared" si="10243"/>
        <v>03-02</v>
      </c>
      <c r="K9975" t="str">
        <f t="shared" si="10243"/>
        <v>Control de la calidad del servicio público de agua</v>
      </c>
      <c r="L9975" s="150">
        <f>+VLOOKUP($E9975,ISP_2018!$B$8:$T$347,6,0)</f>
        <v>7.5075075075075074E-4</v>
      </c>
      <c r="M9975" s="142" t="str">
        <f>+VLOOKUP($E9975,ISP_2018!$B$8:$T$347,7,0)</f>
        <v>Bajo</v>
      </c>
    </row>
    <row r="9976" spans="1:13" x14ac:dyDescent="0.3">
      <c r="A9976" s="139">
        <f t="shared" si="10231"/>
        <v>263</v>
      </c>
      <c r="B9976" s="148">
        <f t="shared" si="10233"/>
        <v>14</v>
      </c>
      <c r="D9976" s="149" t="str">
        <f>+VLOOKUP($A9976,mUNICIPIOS!$B$4:$F$343,2,0)</f>
        <v>Alta Verapaz</v>
      </c>
      <c r="E9976" s="149">
        <f>+VLOOKUP($A9976,mUNICIPIOS!$B$4:$F$343,3,0)</f>
        <v>1605</v>
      </c>
      <c r="F9976" s="149" t="str">
        <f>+VLOOKUP($A9976,mUNICIPIOS!$B$4:$F$343,4,0)</f>
        <v>Tamahú</v>
      </c>
      <c r="G9976" s="139" t="str">
        <f t="shared" ref="G9976:K9976" si="10244">+G9938</f>
        <v>03</v>
      </c>
      <c r="H9976" t="str">
        <f t="shared" si="10244"/>
        <v>ISP</v>
      </c>
      <c r="I9976" t="str">
        <f t="shared" si="10244"/>
        <v>Índice de Servicios Públicos</v>
      </c>
      <c r="J9976" t="str">
        <f t="shared" si="10244"/>
        <v>03-03</v>
      </c>
      <c r="K9976" t="str">
        <f t="shared" si="10244"/>
        <v>Disposición  y tratamiento  de aguas residuales</v>
      </c>
      <c r="L9976" s="150">
        <f>+VLOOKUP($E9976,ISP_2018!$B$8:$T$347,9,0)</f>
        <v>0</v>
      </c>
      <c r="M9976" s="142" t="str">
        <f>+VLOOKUP($E9976,ISP_2018!$B$8:$T$347,10,0)</f>
        <v>Bajo</v>
      </c>
    </row>
    <row r="9977" spans="1:13" x14ac:dyDescent="0.3">
      <c r="A9977" s="139">
        <f t="shared" si="10231"/>
        <v>263</v>
      </c>
      <c r="B9977" s="148">
        <f t="shared" si="10233"/>
        <v>15</v>
      </c>
      <c r="D9977" s="149" t="str">
        <f>+VLOOKUP($A9977,mUNICIPIOS!$B$4:$F$343,2,0)</f>
        <v>Alta Verapaz</v>
      </c>
      <c r="E9977" s="149">
        <f>+VLOOKUP($A9977,mUNICIPIOS!$B$4:$F$343,3,0)</f>
        <v>1605</v>
      </c>
      <c r="F9977" s="149" t="str">
        <f>+VLOOKUP($A9977,mUNICIPIOS!$B$4:$F$343,4,0)</f>
        <v>Tamahú</v>
      </c>
      <c r="G9977" s="139" t="str">
        <f t="shared" ref="G9977:K9977" si="10245">+G9939</f>
        <v>03</v>
      </c>
      <c r="H9977" t="str">
        <f t="shared" si="10245"/>
        <v>ISP</v>
      </c>
      <c r="I9977" t="str">
        <f t="shared" si="10245"/>
        <v>Índice de Servicios Públicos</v>
      </c>
      <c r="J9977" t="str">
        <f t="shared" si="10245"/>
        <v>03-04</v>
      </c>
      <c r="K9977" t="str">
        <f t="shared" si="10245"/>
        <v>Gestión y manejo de los residuos y desechos sólidos</v>
      </c>
      <c r="L9977" s="150">
        <f>+VLOOKUP($E9977,ISP_2018!$B$8:$T$347,12,0)</f>
        <v>7.0944447587973622E-2</v>
      </c>
      <c r="M9977" s="142" t="str">
        <f>+VLOOKUP($E9977,ISP_2018!$B$8:$T$347,13,0)</f>
        <v>Bajo</v>
      </c>
    </row>
    <row r="9978" spans="1:13" x14ac:dyDescent="0.3">
      <c r="A9978" s="139">
        <f t="shared" si="10231"/>
        <v>263</v>
      </c>
      <c r="B9978" s="148">
        <f t="shared" si="10233"/>
        <v>16</v>
      </c>
      <c r="D9978" s="149" t="str">
        <f>+VLOOKUP($A9978,mUNICIPIOS!$B$4:$F$343,2,0)</f>
        <v>Alta Verapaz</v>
      </c>
      <c r="E9978" s="149">
        <f>+VLOOKUP($A9978,mUNICIPIOS!$B$4:$F$343,3,0)</f>
        <v>1605</v>
      </c>
      <c r="F9978" s="149" t="str">
        <f>+VLOOKUP($A9978,mUNICIPIOS!$B$4:$F$343,4,0)</f>
        <v>Tamahú</v>
      </c>
      <c r="G9978" s="139" t="str">
        <f t="shared" ref="G9978:K9978" si="10246">+G9940</f>
        <v>03</v>
      </c>
      <c r="H9978" t="str">
        <f t="shared" si="10246"/>
        <v>ISP</v>
      </c>
      <c r="I9978" t="str">
        <f t="shared" si="10246"/>
        <v>Índice de Servicios Públicos</v>
      </c>
      <c r="J9978" t="str">
        <f t="shared" si="10246"/>
        <v>03-05</v>
      </c>
      <c r="K9978" t="str">
        <f t="shared" si="10246"/>
        <v>Gestión de servicios públicos municipales</v>
      </c>
      <c r="L9978" s="150">
        <f>+VLOOKUP($E9978,ISP_2018!$B$8:$T$347,15,0)</f>
        <v>0.54838709677419362</v>
      </c>
      <c r="M9978" s="142" t="str">
        <f>+VLOOKUP($E9978,ISP_2018!$B$8:$T$347,16,0)</f>
        <v>Medio</v>
      </c>
    </row>
    <row r="9979" spans="1:13" x14ac:dyDescent="0.3">
      <c r="A9979" s="139">
        <f t="shared" si="10231"/>
        <v>263</v>
      </c>
      <c r="B9979" s="148">
        <f t="shared" si="10233"/>
        <v>17</v>
      </c>
      <c r="D9979" s="149" t="str">
        <f>+VLOOKUP($A9979,mUNICIPIOS!$B$4:$F$343,2,0)</f>
        <v>Alta Verapaz</v>
      </c>
      <c r="E9979" s="149">
        <f>+VLOOKUP($A9979,mUNICIPIOS!$B$4:$F$343,3,0)</f>
        <v>1605</v>
      </c>
      <c r="F9979" s="149" t="str">
        <f>+VLOOKUP($A9979,mUNICIPIOS!$B$4:$F$343,4,0)</f>
        <v>Tamahú</v>
      </c>
      <c r="G9979" s="139" t="str">
        <f t="shared" ref="G9979:K9979" si="10247">+G9941</f>
        <v>03</v>
      </c>
      <c r="H9979" t="str">
        <f t="shared" si="10247"/>
        <v>ISP</v>
      </c>
      <c r="I9979" t="str">
        <f t="shared" si="10247"/>
        <v>Índice de Servicios Públicos</v>
      </c>
      <c r="J9979" t="str">
        <f t="shared" si="10247"/>
        <v>INDICE</v>
      </c>
      <c r="K9979">
        <f t="shared" si="10247"/>
        <v>0</v>
      </c>
      <c r="L9979" s="150">
        <f>+VLOOKUP($E9979,ISP_2018!$B$8:$T$347,18,0)</f>
        <v>0.12998169063785503</v>
      </c>
      <c r="M9979" s="142" t="str">
        <f>+VLOOKUP($E9979,ISP_2018!$B$8:$T$347,19,0)</f>
        <v>Bajo</v>
      </c>
    </row>
    <row r="9980" spans="1:13" x14ac:dyDescent="0.3">
      <c r="A9980" s="139">
        <f t="shared" si="10231"/>
        <v>263</v>
      </c>
      <c r="B9980" s="148">
        <f t="shared" si="10233"/>
        <v>18</v>
      </c>
      <c r="D9980" s="149" t="str">
        <f>+VLOOKUP($A9980,mUNICIPIOS!$B$4:$F$343,2,0)</f>
        <v>Alta Verapaz</v>
      </c>
      <c r="E9980" s="149">
        <f>+VLOOKUP($A9980,mUNICIPIOS!$B$4:$F$343,3,0)</f>
        <v>1605</v>
      </c>
      <c r="F9980" s="149" t="str">
        <f>+VLOOKUP($A9980,mUNICIPIOS!$B$4:$F$343,4,0)</f>
        <v>Tamahú</v>
      </c>
      <c r="G9980" s="139" t="str">
        <f t="shared" ref="G9980:K9980" si="10248">+G9942</f>
        <v>04</v>
      </c>
      <c r="H9980" t="str">
        <f t="shared" si="10248"/>
        <v>IGA</v>
      </c>
      <c r="I9980" t="str">
        <f t="shared" si="10248"/>
        <v>Índice de Gestión Administrativa</v>
      </c>
      <c r="J9980" t="str">
        <f t="shared" si="10248"/>
        <v>04-01</v>
      </c>
      <c r="K9980" t="str">
        <f t="shared" si="10248"/>
        <v>Existencia de elementos de atención municipal orientada al vecino</v>
      </c>
      <c r="L9980" s="150">
        <f>+VLOOKUP($E9980,IGA_2018!$B$8:$N$347,3,0)</f>
        <v>0.5</v>
      </c>
      <c r="M9980" s="142" t="str">
        <f>+VLOOKUP($E9980,IGA_2018!$B$8:$N$347,4,0)</f>
        <v>Medio</v>
      </c>
    </row>
    <row r="9981" spans="1:13" x14ac:dyDescent="0.3">
      <c r="A9981" s="139">
        <f t="shared" si="10231"/>
        <v>263</v>
      </c>
      <c r="B9981" s="148">
        <f t="shared" si="10233"/>
        <v>19</v>
      </c>
      <c r="D9981" s="149" t="str">
        <f>+VLOOKUP($A9981,mUNICIPIOS!$B$4:$F$343,2,0)</f>
        <v>Alta Verapaz</v>
      </c>
      <c r="E9981" s="149">
        <f>+VLOOKUP($A9981,mUNICIPIOS!$B$4:$F$343,3,0)</f>
        <v>1605</v>
      </c>
      <c r="F9981" s="149" t="str">
        <f>+VLOOKUP($A9981,mUNICIPIOS!$B$4:$F$343,4,0)</f>
        <v>Tamahú</v>
      </c>
      <c r="G9981" s="139" t="str">
        <f t="shared" ref="G9981:K9981" si="10249">+G9943</f>
        <v>04</v>
      </c>
      <c r="H9981" t="str">
        <f t="shared" si="10249"/>
        <v>IGA</v>
      </c>
      <c r="I9981" t="str">
        <f t="shared" si="10249"/>
        <v>Índice de Gestión Administrativa</v>
      </c>
      <c r="J9981" t="str">
        <f t="shared" si="10249"/>
        <v>04-02</v>
      </c>
      <c r="K9981" t="str">
        <f t="shared" si="10249"/>
        <v>Gestión del recurso humano.</v>
      </c>
      <c r="L9981" s="150">
        <f>+VLOOKUP($E9981,IGA_2018!$B$8:$N$347,6,0)</f>
        <v>0.75845537680059538</v>
      </c>
      <c r="M9981" s="142" t="str">
        <f>+VLOOKUP($E9981,IGA_2018!$B$8:$N$347,7,0)</f>
        <v>Medio alto</v>
      </c>
    </row>
    <row r="9982" spans="1:13" x14ac:dyDescent="0.3">
      <c r="A9982" s="139">
        <f t="shared" si="10231"/>
        <v>263</v>
      </c>
      <c r="B9982" s="148">
        <f t="shared" si="10233"/>
        <v>20</v>
      </c>
      <c r="D9982" s="149" t="str">
        <f>+VLOOKUP($A9982,mUNICIPIOS!$B$4:$F$343,2,0)</f>
        <v>Alta Verapaz</v>
      </c>
      <c r="E9982" s="149">
        <f>+VLOOKUP($A9982,mUNICIPIOS!$B$4:$F$343,3,0)</f>
        <v>1605</v>
      </c>
      <c r="F9982" s="149" t="str">
        <f>+VLOOKUP($A9982,mUNICIPIOS!$B$4:$F$343,4,0)</f>
        <v>Tamahú</v>
      </c>
      <c r="G9982" s="139" t="str">
        <f t="shared" ref="G9982:K9982" si="10250">+G9944</f>
        <v>04</v>
      </c>
      <c r="H9982" t="str">
        <f t="shared" si="10250"/>
        <v>IGA</v>
      </c>
      <c r="I9982" t="str">
        <f t="shared" si="10250"/>
        <v>Índice de Gestión Administrativa</v>
      </c>
      <c r="J9982" t="str">
        <f t="shared" si="10250"/>
        <v>04-03</v>
      </c>
      <c r="K9982" t="str">
        <f t="shared" si="10250"/>
        <v>Existencia de oficinas municipales con instrumentos de gestión.</v>
      </c>
      <c r="L9982" s="150">
        <f>+VLOOKUP($E9982,IGA_2018!$B$8:$N$347,9,0)</f>
        <v>0.8125</v>
      </c>
      <c r="M9982" s="142" t="str">
        <f>+VLOOKUP($E9982,IGA_2018!$B$8:$N$347,10,0)</f>
        <v>Alto</v>
      </c>
    </row>
    <row r="9983" spans="1:13" x14ac:dyDescent="0.3">
      <c r="A9983" s="139">
        <f t="shared" si="10231"/>
        <v>263</v>
      </c>
      <c r="B9983" s="148">
        <f t="shared" si="10233"/>
        <v>21</v>
      </c>
      <c r="D9983" s="149" t="str">
        <f>+VLOOKUP($A9983,mUNICIPIOS!$B$4:$F$343,2,0)</f>
        <v>Alta Verapaz</v>
      </c>
      <c r="E9983" s="149">
        <f>+VLOOKUP($A9983,mUNICIPIOS!$B$4:$F$343,3,0)</f>
        <v>1605</v>
      </c>
      <c r="F9983" s="149" t="str">
        <f>+VLOOKUP($A9983,mUNICIPIOS!$B$4:$F$343,4,0)</f>
        <v>Tamahú</v>
      </c>
      <c r="G9983" s="139" t="str">
        <f t="shared" ref="G9983:K9983" si="10251">+G9945</f>
        <v>04</v>
      </c>
      <c r="H9983" t="str">
        <f t="shared" si="10251"/>
        <v>IGA</v>
      </c>
      <c r="I9983" t="str">
        <f t="shared" si="10251"/>
        <v>Índice de Gestión Administrativa</v>
      </c>
      <c r="J9983" t="str">
        <f t="shared" si="10251"/>
        <v>INDICE</v>
      </c>
      <c r="K9983">
        <f t="shared" si="10251"/>
        <v>0</v>
      </c>
      <c r="L9983" s="150">
        <f>+VLOOKUP($E9983,IGA_2018!$B$8:$N$347,12,0)</f>
        <v>0.69983438188020841</v>
      </c>
      <c r="M9983" s="142" t="str">
        <f>+VLOOKUP($E9983,IGA_2018!$B$8:$N$347,13,0)</f>
        <v>Medio alto</v>
      </c>
    </row>
    <row r="9984" spans="1:13" x14ac:dyDescent="0.3">
      <c r="A9984" s="139">
        <f t="shared" si="10231"/>
        <v>263</v>
      </c>
      <c r="B9984" s="148">
        <f t="shared" si="10233"/>
        <v>22</v>
      </c>
      <c r="D9984" s="149" t="str">
        <f>+VLOOKUP($A9984,mUNICIPIOS!$B$4:$F$343,2,0)</f>
        <v>Alta Verapaz</v>
      </c>
      <c r="E9984" s="149">
        <f>+VLOOKUP($A9984,mUNICIPIOS!$B$4:$F$343,3,0)</f>
        <v>1605</v>
      </c>
      <c r="F9984" s="149" t="str">
        <f>+VLOOKUP($A9984,mUNICIPIOS!$B$4:$F$343,4,0)</f>
        <v>Tamahú</v>
      </c>
      <c r="G9984" s="139" t="str">
        <f t="shared" ref="G9984:K9984" si="10252">+G9946</f>
        <v>05</v>
      </c>
      <c r="H9984" t="str">
        <f t="shared" si="10252"/>
        <v>IGF</v>
      </c>
      <c r="I9984" t="str">
        <f t="shared" si="10252"/>
        <v>Índice de Gestión Financiera</v>
      </c>
      <c r="J9984" t="str">
        <f t="shared" si="10252"/>
        <v>05-01</v>
      </c>
      <c r="K9984" t="str">
        <f t="shared" si="10252"/>
        <v>Autonomía financiera municipal</v>
      </c>
      <c r="L9984" s="150">
        <f>+VLOOKUP($E9984,IGF_2018!$B$8:$Z$347,3,0)</f>
        <v>4.8989498901666165E-2</v>
      </c>
      <c r="M9984" s="142" t="str">
        <f>+VLOOKUP($E9984,IGF_2018!$B$8:$Z$347,4,0)</f>
        <v>Bajo</v>
      </c>
    </row>
    <row r="9985" spans="1:13" x14ac:dyDescent="0.3">
      <c r="A9985" s="139">
        <f t="shared" si="10231"/>
        <v>263</v>
      </c>
      <c r="B9985" s="148">
        <f t="shared" si="10233"/>
        <v>23</v>
      </c>
      <c r="D9985" s="149" t="str">
        <f>+VLOOKUP($A9985,mUNICIPIOS!$B$4:$F$343,2,0)</f>
        <v>Alta Verapaz</v>
      </c>
      <c r="E9985" s="149">
        <f>+VLOOKUP($A9985,mUNICIPIOS!$B$4:$F$343,3,0)</f>
        <v>1605</v>
      </c>
      <c r="F9985" s="149" t="str">
        <f>+VLOOKUP($A9985,mUNICIPIOS!$B$4:$F$343,4,0)</f>
        <v>Tamahú</v>
      </c>
      <c r="G9985" s="139" t="str">
        <f t="shared" ref="G9985:K9985" si="10253">+G9947</f>
        <v>05</v>
      </c>
      <c r="H9985" t="str">
        <f t="shared" si="10253"/>
        <v>IGF</v>
      </c>
      <c r="I9985" t="str">
        <f t="shared" si="10253"/>
        <v>Índice de Gestión Financiera</v>
      </c>
      <c r="J9985" t="str">
        <f t="shared" si="10253"/>
        <v>05-02</v>
      </c>
      <c r="K9985" t="str">
        <f t="shared" si="10253"/>
        <v xml:space="preserve">Ingresos propios por habitante -sin regalías- </v>
      </c>
      <c r="L9985" s="150">
        <f>+VLOOKUP($E9985,IGF_2018!$B$8:$Z$347,6,0)</f>
        <v>1.6859758861275696E-2</v>
      </c>
      <c r="M9985" s="142" t="str">
        <f>+VLOOKUP($E9985,IGF_2018!$B$8:$Z$347,7,0)</f>
        <v>Bajo</v>
      </c>
    </row>
    <row r="9986" spans="1:13" x14ac:dyDescent="0.3">
      <c r="A9986" s="139">
        <f t="shared" si="10231"/>
        <v>263</v>
      </c>
      <c r="B9986" s="148">
        <f t="shared" si="10233"/>
        <v>24</v>
      </c>
      <c r="D9986" s="149" t="str">
        <f>+VLOOKUP($A9986,mUNICIPIOS!$B$4:$F$343,2,0)</f>
        <v>Alta Verapaz</v>
      </c>
      <c r="E9986" s="149">
        <f>+VLOOKUP($A9986,mUNICIPIOS!$B$4:$F$343,3,0)</f>
        <v>1605</v>
      </c>
      <c r="F9986" s="149" t="str">
        <f>+VLOOKUP($A9986,mUNICIPIOS!$B$4:$F$343,4,0)</f>
        <v>Tamahú</v>
      </c>
      <c r="G9986" s="139" t="str">
        <f t="shared" ref="G9986:K9986" si="10254">+G9948</f>
        <v>05</v>
      </c>
      <c r="H9986" t="str">
        <f t="shared" si="10254"/>
        <v>IGF</v>
      </c>
      <c r="I9986" t="str">
        <f t="shared" si="10254"/>
        <v>Índice de Gestión Financiera</v>
      </c>
      <c r="J9986" t="str">
        <f t="shared" si="10254"/>
        <v>05-03</v>
      </c>
      <c r="K9986" t="str">
        <f t="shared" si="10254"/>
        <v>Ingresos del IUSI en relación a los ingresos propios -sin regalías-</v>
      </c>
      <c r="L9986" s="150">
        <f>+VLOOKUP($E9986,IGF_2018!$B$8:$Z$347,9,0)</f>
        <v>9.9494060767490122E-2</v>
      </c>
      <c r="M9986" s="142" t="str">
        <f>+VLOOKUP($E9986,IGF_2018!$B$8:$Z$347,10,0)</f>
        <v>Bajo</v>
      </c>
    </row>
    <row r="9987" spans="1:13" x14ac:dyDescent="0.3">
      <c r="A9987" s="139">
        <f t="shared" si="10231"/>
        <v>263</v>
      </c>
      <c r="B9987" s="148">
        <f t="shared" si="10233"/>
        <v>25</v>
      </c>
      <c r="D9987" s="149" t="str">
        <f>+VLOOKUP($A9987,mUNICIPIOS!$B$4:$F$343,2,0)</f>
        <v>Alta Verapaz</v>
      </c>
      <c r="E9987" s="149">
        <f>+VLOOKUP($A9987,mUNICIPIOS!$B$4:$F$343,3,0)</f>
        <v>1605</v>
      </c>
      <c r="F9987" s="149" t="str">
        <f>+VLOOKUP($A9987,mUNICIPIOS!$B$4:$F$343,4,0)</f>
        <v>Tamahú</v>
      </c>
      <c r="G9987" s="139" t="str">
        <f t="shared" ref="G9987:K9987" si="10255">+G9949</f>
        <v>05</v>
      </c>
      <c r="H9987" t="str">
        <f t="shared" si="10255"/>
        <v>IGF</v>
      </c>
      <c r="I9987" t="str">
        <f t="shared" si="10255"/>
        <v>Índice de Gestión Financiera</v>
      </c>
      <c r="J9987" t="str">
        <f t="shared" si="10255"/>
        <v>05-04</v>
      </c>
      <c r="K9987" t="str">
        <f t="shared" si="10255"/>
        <v>Inversión anual en capital fijo por habitante</v>
      </c>
      <c r="L9987" s="150">
        <f>+VLOOKUP($E9987,IGF_2018!$B$8:$Z$347,12,0)</f>
        <v>2.8675079607081534E-2</v>
      </c>
      <c r="M9987" s="142" t="str">
        <f>+VLOOKUP($E9987,IGF_2018!$B$8:$Z$347,13,0)</f>
        <v>Bajo</v>
      </c>
    </row>
    <row r="9988" spans="1:13" x14ac:dyDescent="0.3">
      <c r="A9988" s="139">
        <f t="shared" si="10231"/>
        <v>263</v>
      </c>
      <c r="B9988" s="148">
        <f t="shared" si="10233"/>
        <v>26</v>
      </c>
      <c r="D9988" s="149" t="str">
        <f>+VLOOKUP($A9988,mUNICIPIOS!$B$4:$F$343,2,0)</f>
        <v>Alta Verapaz</v>
      </c>
      <c r="E9988" s="149">
        <f>+VLOOKUP($A9988,mUNICIPIOS!$B$4:$F$343,3,0)</f>
        <v>1605</v>
      </c>
      <c r="F9988" s="149" t="str">
        <f>+VLOOKUP($A9988,mUNICIPIOS!$B$4:$F$343,4,0)</f>
        <v>Tamahú</v>
      </c>
      <c r="G9988" s="139" t="str">
        <f t="shared" ref="G9988:K9988" si="10256">+G9950</f>
        <v>05</v>
      </c>
      <c r="H9988" t="str">
        <f t="shared" si="10256"/>
        <v>IGF</v>
      </c>
      <c r="I9988" t="str">
        <f t="shared" si="10256"/>
        <v>Índice de Gestión Financiera</v>
      </c>
      <c r="J9988" t="str">
        <f t="shared" si="10256"/>
        <v>05-05</v>
      </c>
      <c r="K9988" t="str">
        <f t="shared" si="10256"/>
        <v>Inversión anual en capital fijo con recursos percibidos por ingresos propios</v>
      </c>
      <c r="L9988" s="150">
        <f>+VLOOKUP($E9988,IGF_2018!$B$8:$Z$347,15,0)</f>
        <v>0</v>
      </c>
      <c r="M9988" s="142" t="str">
        <f>+VLOOKUP($E9988,IGF_2018!$B$8:$Z$347,16,0)</f>
        <v>Bajo</v>
      </c>
    </row>
    <row r="9989" spans="1:13" x14ac:dyDescent="0.3">
      <c r="A9989" s="139">
        <f t="shared" si="10231"/>
        <v>263</v>
      </c>
      <c r="B9989" s="148">
        <f t="shared" si="10233"/>
        <v>27</v>
      </c>
      <c r="D9989" s="149" t="str">
        <f>+VLOOKUP($A9989,mUNICIPIOS!$B$4:$F$343,2,0)</f>
        <v>Alta Verapaz</v>
      </c>
      <c r="E9989" s="149">
        <f>+VLOOKUP($A9989,mUNICIPIOS!$B$4:$F$343,3,0)</f>
        <v>1605</v>
      </c>
      <c r="F9989" s="149" t="str">
        <f>+VLOOKUP($A9989,mUNICIPIOS!$B$4:$F$343,4,0)</f>
        <v>Tamahú</v>
      </c>
      <c r="G9989" s="139" t="str">
        <f t="shared" ref="G9989:K9989" si="10257">+G9951</f>
        <v>05</v>
      </c>
      <c r="H9989" t="str">
        <f t="shared" si="10257"/>
        <v>IGF</v>
      </c>
      <c r="I9989" t="str">
        <f t="shared" si="10257"/>
        <v>Índice de Gestión Financiera</v>
      </c>
      <c r="J9989" t="str">
        <f t="shared" si="10257"/>
        <v>05-06</v>
      </c>
      <c r="K9989" t="str">
        <f t="shared" si="10257"/>
        <v xml:space="preserve">Inversión anual en capital fijo con recursos percibidos por transferencias del Gobierno Central </v>
      </c>
      <c r="L9989" s="150">
        <f>+VLOOKUP($E9989,IGF_2018!$B$8:$Z$347,18,0)</f>
        <v>0.23197542480446842</v>
      </c>
      <c r="M9989" s="142" t="str">
        <f>+VLOOKUP($E9989,IGF_2018!$B$8:$Z$347,19,0)</f>
        <v>Medio bajo</v>
      </c>
    </row>
    <row r="9990" spans="1:13" x14ac:dyDescent="0.3">
      <c r="A9990" s="139">
        <f t="shared" si="10231"/>
        <v>263</v>
      </c>
      <c r="B9990" s="148">
        <f t="shared" si="10233"/>
        <v>28</v>
      </c>
      <c r="D9990" s="149" t="str">
        <f>+VLOOKUP($A9990,mUNICIPIOS!$B$4:$F$343,2,0)</f>
        <v>Alta Verapaz</v>
      </c>
      <c r="E9990" s="149">
        <f>+VLOOKUP($A9990,mUNICIPIOS!$B$4:$F$343,3,0)</f>
        <v>1605</v>
      </c>
      <c r="F9990" s="149" t="str">
        <f>+VLOOKUP($A9990,mUNICIPIOS!$B$4:$F$343,4,0)</f>
        <v>Tamahú</v>
      </c>
      <c r="G9990" s="139" t="str">
        <f t="shared" ref="G9990:K9990" si="10258">+G9952</f>
        <v>05</v>
      </c>
      <c r="H9990" t="str">
        <f t="shared" si="10258"/>
        <v>IGF</v>
      </c>
      <c r="I9990" t="str">
        <f t="shared" si="10258"/>
        <v>Índice de Gestión Financiera</v>
      </c>
      <c r="J9990" t="str">
        <f t="shared" si="10258"/>
        <v>05-07</v>
      </c>
      <c r="K9990" t="str">
        <f t="shared" si="10258"/>
        <v>Financiamiento por endeudamiento municipal</v>
      </c>
      <c r="L9990" s="150">
        <f>+VLOOKUP($E9990,IGF_2018!$B$8:$Z$347,21,0)</f>
        <v>1</v>
      </c>
      <c r="M9990" s="142" t="str">
        <f>+VLOOKUP($E9990,IGF_2018!$B$8:$Z$347,22,0)</f>
        <v>Alto</v>
      </c>
    </row>
    <row r="9991" spans="1:13" x14ac:dyDescent="0.3">
      <c r="A9991" s="139">
        <f t="shared" si="10231"/>
        <v>263</v>
      </c>
      <c r="B9991" s="148">
        <f t="shared" si="10233"/>
        <v>29</v>
      </c>
      <c r="D9991" s="149" t="str">
        <f>+VLOOKUP($A9991,mUNICIPIOS!$B$4:$F$343,2,0)</f>
        <v>Alta Verapaz</v>
      </c>
      <c r="E9991" s="149">
        <f>+VLOOKUP($A9991,mUNICIPIOS!$B$4:$F$343,3,0)</f>
        <v>1605</v>
      </c>
      <c r="F9991" s="149" t="str">
        <f>+VLOOKUP($A9991,mUNICIPIOS!$B$4:$F$343,4,0)</f>
        <v>Tamahú</v>
      </c>
      <c r="G9991" s="139" t="str">
        <f t="shared" ref="G9991:K9991" si="10259">+G9953</f>
        <v>05</v>
      </c>
      <c r="H9991" t="str">
        <f t="shared" si="10259"/>
        <v>IGF</v>
      </c>
      <c r="I9991" t="str">
        <f t="shared" si="10259"/>
        <v>Índice de Gestión Financiera</v>
      </c>
      <c r="J9991" t="str">
        <f t="shared" si="10259"/>
        <v>INDICE</v>
      </c>
      <c r="K9991">
        <f t="shared" si="10259"/>
        <v>0</v>
      </c>
      <c r="L9991" s="150">
        <f>+VLOOKUP($E9991,IGF_2018!$B$8:$Z$347,24,0)</f>
        <v>0.24918430807049241</v>
      </c>
      <c r="M9991" s="142" t="str">
        <f>+VLOOKUP($E9991,IGF_2018!$B$8:$Z$347,25,0)</f>
        <v>Medio bajo</v>
      </c>
    </row>
    <row r="9992" spans="1:13" x14ac:dyDescent="0.3">
      <c r="A9992" s="139">
        <f t="shared" si="10231"/>
        <v>263</v>
      </c>
      <c r="B9992" s="148">
        <f t="shared" si="10233"/>
        <v>30</v>
      </c>
      <c r="D9992" s="149" t="str">
        <f>+VLOOKUP($A9992,mUNICIPIOS!$B$4:$F$343,2,0)</f>
        <v>Alta Verapaz</v>
      </c>
      <c r="E9992" s="149">
        <f>+VLOOKUP($A9992,mUNICIPIOS!$B$4:$F$343,3,0)</f>
        <v>1605</v>
      </c>
      <c r="F9992" s="149" t="str">
        <f>+VLOOKUP($A9992,mUNICIPIOS!$B$4:$F$343,4,0)</f>
        <v>Tamahú</v>
      </c>
      <c r="G9992" s="139" t="str">
        <f t="shared" ref="G9992:K9992" si="10260">+G9954</f>
        <v>06</v>
      </c>
      <c r="H9992" t="str">
        <f t="shared" si="10260"/>
        <v>IGE</v>
      </c>
      <c r="I9992" t="str">
        <f t="shared" si="10260"/>
        <v>Índice de Gestión Estratégica</v>
      </c>
      <c r="J9992" t="str">
        <f t="shared" si="10260"/>
        <v>06-01</v>
      </c>
      <c r="K9992" t="str">
        <f t="shared" si="10260"/>
        <v>Ejecución del Plan Operativo Anual  (POA)</v>
      </c>
      <c r="L9992" s="150">
        <f>+VLOOKUP($E9992,IGE_2018!$B$8:$Z$347,3,0)</f>
        <v>0.3</v>
      </c>
      <c r="M9992" s="142" t="str">
        <f>+VLOOKUP($E9992,IGE_2018!$B$8:$Z$347,4,0)</f>
        <v>Medio bajo</v>
      </c>
    </row>
    <row r="9993" spans="1:13" x14ac:dyDescent="0.3">
      <c r="A9993" s="139">
        <f t="shared" si="10231"/>
        <v>263</v>
      </c>
      <c r="B9993" s="148">
        <f t="shared" si="10233"/>
        <v>31</v>
      </c>
      <c r="D9993" s="149" t="str">
        <f>+VLOOKUP($A9993,mUNICIPIOS!$B$4:$F$343,2,0)</f>
        <v>Alta Verapaz</v>
      </c>
      <c r="E9993" s="149">
        <f>+VLOOKUP($A9993,mUNICIPIOS!$B$4:$F$343,3,0)</f>
        <v>1605</v>
      </c>
      <c r="F9993" s="149" t="str">
        <f>+VLOOKUP($A9993,mUNICIPIOS!$B$4:$F$343,4,0)</f>
        <v>Tamahú</v>
      </c>
      <c r="G9993" s="139" t="str">
        <f t="shared" ref="G9993:K9993" si="10261">+G9955</f>
        <v>06</v>
      </c>
      <c r="H9993" t="str">
        <f t="shared" si="10261"/>
        <v>IGE</v>
      </c>
      <c r="I9993" t="str">
        <f t="shared" si="10261"/>
        <v>Índice de Gestión Estratégica</v>
      </c>
      <c r="J9993" t="str">
        <f t="shared" si="10261"/>
        <v>06-02</v>
      </c>
      <c r="K9993" t="str">
        <f t="shared" si="10261"/>
        <v>Relación Plan de Desarrollo Municipal y Ordenamiento Territorial (PDM-OT) - Plan Estratégico Institucional (PEI) - Plan Operativo Multianual (POM) - Plan Operativo Anual (POA)</v>
      </c>
      <c r="L9993" s="150">
        <f>+VLOOKUP($E9993,IGE_2018!$B$8:$Z$347,6,0)</f>
        <v>0.57916666666666661</v>
      </c>
      <c r="M9993" s="142" t="str">
        <f>+VLOOKUP($E9993,IGE_2018!$B$8:$Z$347,7,0)</f>
        <v>Medio</v>
      </c>
    </row>
    <row r="9994" spans="1:13" x14ac:dyDescent="0.3">
      <c r="A9994" s="139">
        <f t="shared" si="10231"/>
        <v>263</v>
      </c>
      <c r="B9994" s="148">
        <f t="shared" si="10233"/>
        <v>32</v>
      </c>
      <c r="D9994" s="149" t="str">
        <f>+VLOOKUP($A9994,mUNICIPIOS!$B$4:$F$343,2,0)</f>
        <v>Alta Verapaz</v>
      </c>
      <c r="E9994" s="149">
        <f>+VLOOKUP($A9994,mUNICIPIOS!$B$4:$F$343,3,0)</f>
        <v>1605</v>
      </c>
      <c r="F9994" s="149" t="str">
        <f>+VLOOKUP($A9994,mUNICIPIOS!$B$4:$F$343,4,0)</f>
        <v>Tamahú</v>
      </c>
      <c r="G9994" s="139" t="str">
        <f t="shared" ref="G9994:K9994" si="10262">+G9956</f>
        <v>06</v>
      </c>
      <c r="H9994" t="str">
        <f t="shared" si="10262"/>
        <v>IGE</v>
      </c>
      <c r="I9994" t="str">
        <f t="shared" si="10262"/>
        <v>Índice de Gestión Estratégica</v>
      </c>
      <c r="J9994" t="str">
        <f t="shared" si="10262"/>
        <v>06-03</v>
      </c>
      <c r="K9994" t="str">
        <f t="shared" si="10262"/>
        <v>Presupuesto de egresos relacionado a competencias municipales que responden a prioridades nacionales de desarrollo.</v>
      </c>
      <c r="L9994" s="150">
        <f>+VLOOKUP($E9994,IGE_2018!$B$8:$Z$347,9,0)</f>
        <v>3.8822725628370747E-2</v>
      </c>
      <c r="M9994" s="142" t="str">
        <f>+VLOOKUP($E9994,IGE_2018!$B$8:$Z$347,10,0)</f>
        <v>Bajo</v>
      </c>
    </row>
    <row r="9995" spans="1:13" x14ac:dyDescent="0.3">
      <c r="A9995" s="139">
        <f t="shared" si="10231"/>
        <v>263</v>
      </c>
      <c r="B9995" s="148">
        <f t="shared" si="10233"/>
        <v>33</v>
      </c>
      <c r="D9995" s="149" t="str">
        <f>+VLOOKUP($A9995,mUNICIPIOS!$B$4:$F$343,2,0)</f>
        <v>Alta Verapaz</v>
      </c>
      <c r="E9995" s="149">
        <f>+VLOOKUP($A9995,mUNICIPIOS!$B$4:$F$343,3,0)</f>
        <v>1605</v>
      </c>
      <c r="F9995" s="149" t="str">
        <f>+VLOOKUP($A9995,mUNICIPIOS!$B$4:$F$343,4,0)</f>
        <v>Tamahú</v>
      </c>
      <c r="G9995" s="139" t="str">
        <f t="shared" ref="G9995:K9995" si="10263">+G9957</f>
        <v>06</v>
      </c>
      <c r="H9995" t="str">
        <f t="shared" si="10263"/>
        <v>IGE</v>
      </c>
      <c r="I9995" t="str">
        <f t="shared" si="10263"/>
        <v>Índice de Gestión Estratégica</v>
      </c>
      <c r="J9995" t="str">
        <f t="shared" si="10263"/>
        <v>06-04</v>
      </c>
      <c r="K9995" t="str">
        <f t="shared" si="10263"/>
        <v>Institucionalización de la gestión ordenada del territorio</v>
      </c>
      <c r="L9995" s="150">
        <f>+VLOOKUP($E9995,IGE_2018!$B$8:$Z$347,12,0)</f>
        <v>0.2</v>
      </c>
      <c r="M9995" s="142" t="str">
        <f>+VLOOKUP($E9995,IGE_2018!$B$8:$Z$347,13,0)</f>
        <v>Bajo</v>
      </c>
    </row>
    <row r="9996" spans="1:13" x14ac:dyDescent="0.3">
      <c r="A9996" s="139">
        <f t="shared" si="10231"/>
        <v>263</v>
      </c>
      <c r="B9996" s="148">
        <f t="shared" si="10233"/>
        <v>34</v>
      </c>
      <c r="D9996" s="149" t="str">
        <f>+VLOOKUP($A9996,mUNICIPIOS!$B$4:$F$343,2,0)</f>
        <v>Alta Verapaz</v>
      </c>
      <c r="E9996" s="149">
        <f>+VLOOKUP($A9996,mUNICIPIOS!$B$4:$F$343,3,0)</f>
        <v>1605</v>
      </c>
      <c r="F9996" s="149" t="str">
        <f>+VLOOKUP($A9996,mUNICIPIOS!$B$4:$F$343,4,0)</f>
        <v>Tamahú</v>
      </c>
      <c r="G9996" s="139" t="str">
        <f t="shared" ref="G9996:K9996" si="10264">+G9958</f>
        <v>06</v>
      </c>
      <c r="H9996" t="str">
        <f t="shared" si="10264"/>
        <v>IGE</v>
      </c>
      <c r="I9996" t="str">
        <f t="shared" si="10264"/>
        <v>Índice de Gestión Estratégica</v>
      </c>
      <c r="J9996" t="str">
        <f t="shared" si="10264"/>
        <v>06-05</v>
      </c>
      <c r="K9996" t="str">
        <f t="shared" si="10264"/>
        <v>Acciones para la gestión ordenada del territorio</v>
      </c>
      <c r="L9996" s="150">
        <f>+VLOOKUP($E9996,IGE_2018!$B$8:$Z$347,15,0)</f>
        <v>0</v>
      </c>
      <c r="M9996" s="142" t="str">
        <f>+VLOOKUP($E9996,IGE_2018!$B$8:$Z$347,16,0)</f>
        <v>Bajo</v>
      </c>
    </row>
    <row r="9997" spans="1:13" x14ac:dyDescent="0.3">
      <c r="A9997" s="139">
        <f t="shared" si="10231"/>
        <v>263</v>
      </c>
      <c r="B9997" s="148">
        <f t="shared" si="10233"/>
        <v>35</v>
      </c>
      <c r="D9997" s="149" t="str">
        <f>+VLOOKUP($A9997,mUNICIPIOS!$B$4:$F$343,2,0)</f>
        <v>Alta Verapaz</v>
      </c>
      <c r="E9997" s="149">
        <f>+VLOOKUP($A9997,mUNICIPIOS!$B$4:$F$343,3,0)</f>
        <v>1605</v>
      </c>
      <c r="F9997" s="149" t="str">
        <f>+VLOOKUP($A9997,mUNICIPIOS!$B$4:$F$343,4,0)</f>
        <v>Tamahú</v>
      </c>
      <c r="G9997" s="139" t="str">
        <f t="shared" ref="G9997:K9997" si="10265">+G9959</f>
        <v>06</v>
      </c>
      <c r="H9997" t="str">
        <f t="shared" si="10265"/>
        <v>IGE</v>
      </c>
      <c r="I9997" t="str">
        <f t="shared" si="10265"/>
        <v>Índice de Gestión Estratégica</v>
      </c>
      <c r="J9997" t="str">
        <f t="shared" si="10265"/>
        <v>06-06</v>
      </c>
      <c r="K9997" t="str">
        <f t="shared" si="10265"/>
        <v>Gestión de riesgo en la formulación de proyectos derivados de la planificación operativa anual</v>
      </c>
      <c r="L9997" s="150">
        <f>+VLOOKUP($E9997,IGE_2018!$B$8:$Z$347,18,0)</f>
        <v>0</v>
      </c>
      <c r="M9997" s="142" t="str">
        <f>+VLOOKUP($E9997,IGE_2018!$B$8:$Z$347,19,0)</f>
        <v>Bajo</v>
      </c>
    </row>
    <row r="9998" spans="1:13" x14ac:dyDescent="0.3">
      <c r="A9998" s="139">
        <f t="shared" si="10231"/>
        <v>263</v>
      </c>
      <c r="B9998" s="148">
        <f t="shared" si="10233"/>
        <v>36</v>
      </c>
      <c r="D9998" s="149" t="str">
        <f>+VLOOKUP($A9998,mUNICIPIOS!$B$4:$F$343,2,0)</f>
        <v>Alta Verapaz</v>
      </c>
      <c r="E9998" s="149">
        <f>+VLOOKUP($A9998,mUNICIPIOS!$B$4:$F$343,3,0)</f>
        <v>1605</v>
      </c>
      <c r="F9998" s="149" t="str">
        <f>+VLOOKUP($A9998,mUNICIPIOS!$B$4:$F$343,4,0)</f>
        <v>Tamahú</v>
      </c>
      <c r="G9998" s="139" t="str">
        <f t="shared" ref="G9998:K9998" si="10266">+G9960</f>
        <v>06</v>
      </c>
      <c r="H9998" t="str">
        <f t="shared" si="10266"/>
        <v>IGE</v>
      </c>
      <c r="I9998" t="str">
        <f t="shared" si="10266"/>
        <v>Índice de Gestión Estratégica</v>
      </c>
      <c r="J9998" t="str">
        <f t="shared" si="10266"/>
        <v>06-07</v>
      </c>
      <c r="K9998" t="str">
        <f t="shared" si="10266"/>
        <v>Ingresos por servicios ambientales en relación a los ingresos propios sin regalías</v>
      </c>
      <c r="L9998" s="150">
        <f>+VLOOKUP($E9998,IGE_2018!$B$8:$Z$347,21,0)</f>
        <v>0</v>
      </c>
      <c r="M9998" s="142" t="str">
        <f>+VLOOKUP($E9998,IGE_2018!$B$8:$Z$347,22,0)</f>
        <v>Bajo</v>
      </c>
    </row>
    <row r="9999" spans="1:13" x14ac:dyDescent="0.3">
      <c r="A9999" s="139">
        <f t="shared" si="10231"/>
        <v>263</v>
      </c>
      <c r="B9999" s="148">
        <f t="shared" si="10233"/>
        <v>37</v>
      </c>
      <c r="D9999" s="149" t="str">
        <f>+VLOOKUP($A9999,mUNICIPIOS!$B$4:$F$343,2,0)</f>
        <v>Alta Verapaz</v>
      </c>
      <c r="E9999" s="149">
        <f>+VLOOKUP($A9999,mUNICIPIOS!$B$4:$F$343,3,0)</f>
        <v>1605</v>
      </c>
      <c r="F9999" s="149" t="str">
        <f>+VLOOKUP($A9999,mUNICIPIOS!$B$4:$F$343,4,0)</f>
        <v>Tamahú</v>
      </c>
      <c r="G9999" s="139" t="str">
        <f t="shared" ref="G9999:K9999" si="10267">+G9961</f>
        <v>06</v>
      </c>
      <c r="H9999" t="str">
        <f t="shared" si="10267"/>
        <v>IGE</v>
      </c>
      <c r="I9999" t="str">
        <f t="shared" si="10267"/>
        <v>Índice de Gestión Estratégica</v>
      </c>
      <c r="J9999" t="str">
        <f t="shared" si="10267"/>
        <v>INDICE</v>
      </c>
      <c r="K9999">
        <f t="shared" si="10267"/>
        <v>0</v>
      </c>
      <c r="L9999" s="150">
        <f>+VLOOKUP($E9999,IGE_2018!$B$8:$Z$347,24,0)</f>
        <v>0.1615806814070927</v>
      </c>
      <c r="M9999" s="142" t="str">
        <f>+VLOOKUP($E9999,IGE_2018!$B$8:$Z$347,25,0)</f>
        <v>Bajo</v>
      </c>
    </row>
    <row r="10000" spans="1:13" x14ac:dyDescent="0.3">
      <c r="A10000" s="139">
        <f t="shared" si="10231"/>
        <v>263</v>
      </c>
      <c r="B10000" s="148">
        <f t="shared" si="10233"/>
        <v>38</v>
      </c>
      <c r="D10000" s="149" t="str">
        <f>+VLOOKUP($A10000,mUNICIPIOS!$B$4:$F$343,2,0)</f>
        <v>Alta Verapaz</v>
      </c>
      <c r="E10000" s="149">
        <f>+VLOOKUP($A10000,mUNICIPIOS!$B$4:$F$343,3,0)</f>
        <v>1605</v>
      </c>
      <c r="F10000" s="149" t="str">
        <f>+VLOOKUP($A10000,mUNICIPIOS!$B$4:$F$343,4,0)</f>
        <v>Tamahú</v>
      </c>
      <c r="G10000" s="139" t="str">
        <f t="shared" ref="G10000:K10000" si="10268">+G9962</f>
        <v>RANKING</v>
      </c>
      <c r="H10000" t="str">
        <f t="shared" si="10268"/>
        <v>RGM</v>
      </c>
      <c r="I10000" t="str">
        <f t="shared" si="10268"/>
        <v>Ranking de la Gestión Municipal 2018</v>
      </c>
      <c r="J10000" t="str">
        <f t="shared" si="10268"/>
        <v>RANKING</v>
      </c>
      <c r="K10000">
        <f t="shared" si="10268"/>
        <v>0</v>
      </c>
      <c r="L10000" s="151">
        <f>+VLOOKUP($E10000,Resultados_generales!$C$8:$AE$347,27,0)</f>
        <v>0.34062788273708838</v>
      </c>
      <c r="M10000" t="str">
        <f>+VLOOKUP($E10000,Resultados_generales!$C$8:$AE$347,28,0)</f>
        <v>Medio bajo</v>
      </c>
    </row>
    <row r="10001" spans="1:13" x14ac:dyDescent="0.3">
      <c r="A10001" s="139">
        <f t="shared" si="10231"/>
        <v>264</v>
      </c>
      <c r="B10001" s="148">
        <f t="shared" si="10233"/>
        <v>1</v>
      </c>
      <c r="D10001" s="149" t="str">
        <f>+VLOOKUP($A10001,mUNICIPIOS!$B$4:$F$343,2,0)</f>
        <v>Alta Verapaz</v>
      </c>
      <c r="E10001" s="149">
        <f>+VLOOKUP($A10001,mUNICIPIOS!$B$4:$F$343,3,0)</f>
        <v>1606</v>
      </c>
      <c r="F10001" s="149" t="str">
        <f>+VLOOKUP($A10001,mUNICIPIOS!$B$4:$F$343,4,0)</f>
        <v>San Miguel Tucurú</v>
      </c>
      <c r="G10001" s="139" t="str">
        <f t="shared" ref="G10001:K10001" si="10269">+G9963</f>
        <v>01</v>
      </c>
      <c r="H10001" t="str">
        <f t="shared" si="10269"/>
        <v>IPC</v>
      </c>
      <c r="I10001" t="str">
        <f t="shared" si="10269"/>
        <v>Índice de Participación Ciudadana</v>
      </c>
      <c r="J10001" t="str">
        <f t="shared" si="10269"/>
        <v>01-01</v>
      </c>
      <c r="K10001" t="str">
        <f t="shared" si="10269"/>
        <v>Número de reuniones del COMUDE en el año de la medición.</v>
      </c>
      <c r="L10001" s="150">
        <f>+VLOOKUP($E10001,IPC_2018!$B$8:$T$347,3,0)</f>
        <v>1</v>
      </c>
      <c r="M10001" s="142" t="str">
        <f>+VLOOKUP($E10001,IPC_2018!$B$8:$T$347,4,0)</f>
        <v>Alto</v>
      </c>
    </row>
    <row r="10002" spans="1:13" x14ac:dyDescent="0.3">
      <c r="A10002" s="139">
        <f t="shared" si="10231"/>
        <v>264</v>
      </c>
      <c r="B10002" s="148">
        <f t="shared" si="10233"/>
        <v>2</v>
      </c>
      <c r="D10002" s="149" t="str">
        <f>+VLOOKUP($A10002,mUNICIPIOS!$B$4:$F$343,2,0)</f>
        <v>Alta Verapaz</v>
      </c>
      <c r="E10002" s="149">
        <f>+VLOOKUP($A10002,mUNICIPIOS!$B$4:$F$343,3,0)</f>
        <v>1606</v>
      </c>
      <c r="F10002" s="149" t="str">
        <f>+VLOOKUP($A10002,mUNICIPIOS!$B$4:$F$343,4,0)</f>
        <v>San Miguel Tucurú</v>
      </c>
      <c r="G10002" s="139" t="str">
        <f t="shared" ref="G10002:K10002" si="10270">+G9964</f>
        <v>01</v>
      </c>
      <c r="H10002" t="str">
        <f t="shared" si="10270"/>
        <v>IPC</v>
      </c>
      <c r="I10002" t="str">
        <f t="shared" si="10270"/>
        <v>Índice de Participación Ciudadana</v>
      </c>
      <c r="J10002" t="str">
        <f t="shared" si="10270"/>
        <v>01-02</v>
      </c>
      <c r="K10002" t="str">
        <f t="shared" si="10270"/>
        <v>Participación de Alcaldes, Concejales y Síndicos determinados o designados en el COMUDE</v>
      </c>
      <c r="L10002" s="150">
        <f>+VLOOKUP($E10002,IPC_2018!$B$8:$T$347,6,0)</f>
        <v>0.85416666666666674</v>
      </c>
      <c r="M10002" s="142" t="str">
        <f>+VLOOKUP($E10002,IPC_2018!$B$8:$T$347,7,0)</f>
        <v>Alto</v>
      </c>
    </row>
    <row r="10003" spans="1:13" x14ac:dyDescent="0.3">
      <c r="A10003" s="139">
        <f t="shared" si="10231"/>
        <v>264</v>
      </c>
      <c r="B10003" s="148">
        <f t="shared" si="10233"/>
        <v>3</v>
      </c>
      <c r="D10003" s="149" t="str">
        <f>+VLOOKUP($A10003,mUNICIPIOS!$B$4:$F$343,2,0)</f>
        <v>Alta Verapaz</v>
      </c>
      <c r="E10003" s="149">
        <f>+VLOOKUP($A10003,mUNICIPIOS!$B$4:$F$343,3,0)</f>
        <v>1606</v>
      </c>
      <c r="F10003" s="149" t="str">
        <f>+VLOOKUP($A10003,mUNICIPIOS!$B$4:$F$343,4,0)</f>
        <v>San Miguel Tucurú</v>
      </c>
      <c r="G10003" s="139" t="str">
        <f t="shared" ref="G10003:K10003" si="10271">+G9965</f>
        <v>01</v>
      </c>
      <c r="H10003" t="str">
        <f t="shared" si="10271"/>
        <v>IPC</v>
      </c>
      <c r="I10003" t="str">
        <f t="shared" si="10271"/>
        <v>Índice de Participación Ciudadana</v>
      </c>
      <c r="J10003" t="str">
        <f t="shared" si="10271"/>
        <v>01-03</v>
      </c>
      <c r="K10003" t="str">
        <f t="shared" si="10271"/>
        <v>Participación  de organizaciones de jóvenes, mujeres, pueblos mayas, xincas, garífunas, y otras organizaciones en el Comude</v>
      </c>
      <c r="L10003" s="150">
        <f>+VLOOKUP($E10003,IPC_2018!$B$8:$T$347,9,0)</f>
        <v>0.12785388127853883</v>
      </c>
      <c r="M10003" s="142" t="str">
        <f>+VLOOKUP($E10003,IPC_2018!$B$8:$T$347,10,0)</f>
        <v>Bajo</v>
      </c>
    </row>
    <row r="10004" spans="1:13" x14ac:dyDescent="0.3">
      <c r="A10004" s="139">
        <f t="shared" si="10231"/>
        <v>264</v>
      </c>
      <c r="B10004" s="148">
        <f t="shared" si="10233"/>
        <v>4</v>
      </c>
      <c r="D10004" s="149" t="str">
        <f>+VLOOKUP($A10004,mUNICIPIOS!$B$4:$F$343,2,0)</f>
        <v>Alta Verapaz</v>
      </c>
      <c r="E10004" s="149">
        <f>+VLOOKUP($A10004,mUNICIPIOS!$B$4:$F$343,3,0)</f>
        <v>1606</v>
      </c>
      <c r="F10004" s="149" t="str">
        <f>+VLOOKUP($A10004,mUNICIPIOS!$B$4:$F$343,4,0)</f>
        <v>San Miguel Tucurú</v>
      </c>
      <c r="G10004" s="139" t="str">
        <f t="shared" ref="G10004:K10004" si="10272">+G9966</f>
        <v>01</v>
      </c>
      <c r="H10004" t="str">
        <f t="shared" si="10272"/>
        <v>IPC</v>
      </c>
      <c r="I10004" t="str">
        <f t="shared" si="10272"/>
        <v>Índice de Participación Ciudadana</v>
      </c>
      <c r="J10004" t="str">
        <f t="shared" si="10272"/>
        <v>01-04</v>
      </c>
      <c r="K10004" t="str">
        <f t="shared" si="10272"/>
        <v>Representatividad territorial del Comude.</v>
      </c>
      <c r="L10004" s="150">
        <f>+VLOOKUP($E10004,IPC_2018!$B$8:$T$347,12,0)</f>
        <v>0.9555555555555556</v>
      </c>
      <c r="M10004" s="142" t="str">
        <f>+VLOOKUP($E10004,IPC_2018!$B$8:$T$347,13,0)</f>
        <v>Alto</v>
      </c>
    </row>
    <row r="10005" spans="1:13" x14ac:dyDescent="0.3">
      <c r="A10005" s="139">
        <f t="shared" si="10231"/>
        <v>264</v>
      </c>
      <c r="B10005" s="148">
        <f t="shared" si="10233"/>
        <v>5</v>
      </c>
      <c r="D10005" s="149" t="str">
        <f>+VLOOKUP($A10005,mUNICIPIOS!$B$4:$F$343,2,0)</f>
        <v>Alta Verapaz</v>
      </c>
      <c r="E10005" s="149">
        <f>+VLOOKUP($A10005,mUNICIPIOS!$B$4:$F$343,3,0)</f>
        <v>1606</v>
      </c>
      <c r="F10005" s="149" t="str">
        <f>+VLOOKUP($A10005,mUNICIPIOS!$B$4:$F$343,4,0)</f>
        <v>San Miguel Tucurú</v>
      </c>
      <c r="G10005" s="139" t="str">
        <f t="shared" ref="G10005:K10005" si="10273">+G9967</f>
        <v>01</v>
      </c>
      <c r="H10005" t="str">
        <f t="shared" si="10273"/>
        <v>IPC</v>
      </c>
      <c r="I10005" t="str">
        <f t="shared" si="10273"/>
        <v>Índice de Participación Ciudadana</v>
      </c>
      <c r="J10005" t="str">
        <f t="shared" si="10273"/>
        <v>01-05</v>
      </c>
      <c r="K10005" t="str">
        <f t="shared" si="10273"/>
        <v>Funcionamiento del Comude</v>
      </c>
      <c r="L10005" s="150">
        <f>+VLOOKUP($E10005,IPC_2018!$B$8:$T$347,15,0)</f>
        <v>0.75658863395403597</v>
      </c>
      <c r="M10005" s="142" t="str">
        <f>+VLOOKUP($E10005,IPC_2018!$B$8:$T$347,16,0)</f>
        <v>Medio alto</v>
      </c>
    </row>
    <row r="10006" spans="1:13" x14ac:dyDescent="0.3">
      <c r="A10006" s="139">
        <f t="shared" si="10231"/>
        <v>264</v>
      </c>
      <c r="B10006" s="148">
        <f t="shared" si="10233"/>
        <v>6</v>
      </c>
      <c r="D10006" s="149" t="str">
        <f>+VLOOKUP($A10006,mUNICIPIOS!$B$4:$F$343,2,0)</f>
        <v>Alta Verapaz</v>
      </c>
      <c r="E10006" s="149">
        <f>+VLOOKUP($A10006,mUNICIPIOS!$B$4:$F$343,3,0)</f>
        <v>1606</v>
      </c>
      <c r="F10006" s="149" t="str">
        <f>+VLOOKUP($A10006,mUNICIPIOS!$B$4:$F$343,4,0)</f>
        <v>San Miguel Tucurú</v>
      </c>
      <c r="G10006" s="139" t="str">
        <f t="shared" ref="G10006:K10006" si="10274">+G9968</f>
        <v>01</v>
      </c>
      <c r="H10006" t="str">
        <f t="shared" si="10274"/>
        <v>IPC</v>
      </c>
      <c r="I10006" t="str">
        <f t="shared" si="10274"/>
        <v>Índice de Participación Ciudadana</v>
      </c>
      <c r="J10006" t="str">
        <f t="shared" si="10274"/>
        <v>INDICE</v>
      </c>
      <c r="K10006">
        <f t="shared" si="10274"/>
        <v>0</v>
      </c>
      <c r="L10006" s="150">
        <f>+VLOOKUP($E10006,IPC_2018!$B$8:$T$347,18,0)</f>
        <v>0.8077705439515529</v>
      </c>
      <c r="M10006" s="142" t="str">
        <f>+VLOOKUP($E10006,IPC_2018!$B$8:$T$347,19,0)</f>
        <v>Alto</v>
      </c>
    </row>
    <row r="10007" spans="1:13" x14ac:dyDescent="0.3">
      <c r="A10007" s="139">
        <f t="shared" si="10231"/>
        <v>264</v>
      </c>
      <c r="B10007" s="148">
        <f t="shared" si="10233"/>
        <v>7</v>
      </c>
      <c r="D10007" s="149" t="str">
        <f>+VLOOKUP($A10007,mUNICIPIOS!$B$4:$F$343,2,0)</f>
        <v>Alta Verapaz</v>
      </c>
      <c r="E10007" s="149">
        <f>+VLOOKUP($A10007,mUNICIPIOS!$B$4:$F$343,3,0)</f>
        <v>1606</v>
      </c>
      <c r="F10007" s="149" t="str">
        <f>+VLOOKUP($A10007,mUNICIPIOS!$B$4:$F$343,4,0)</f>
        <v>San Miguel Tucurú</v>
      </c>
      <c r="G10007" s="139" t="str">
        <f t="shared" ref="G10007:K10007" si="10275">+G9969</f>
        <v>02</v>
      </c>
      <c r="H10007" t="str">
        <f t="shared" si="10275"/>
        <v>IIC</v>
      </c>
      <c r="I10007" t="str">
        <f t="shared" si="10275"/>
        <v>Índice de Información a la Ciudadanía</v>
      </c>
      <c r="J10007" t="str">
        <f t="shared" si="10275"/>
        <v>02-01</v>
      </c>
      <c r="K10007" t="str">
        <f t="shared" si="10275"/>
        <v>Rendición de cuentas cuatrimestral y anual al Comude enfocadas en resultados.</v>
      </c>
      <c r="L10007" s="150">
        <f>+VLOOKUP($E10007,IIC_2018!$B$8:$Q$347,3,0)</f>
        <v>1</v>
      </c>
      <c r="M10007" s="142" t="str">
        <f>+VLOOKUP($E10007,IIC_2018!$B$8:$Q$347,4,0)</f>
        <v>Alto</v>
      </c>
    </row>
    <row r="10008" spans="1:13" x14ac:dyDescent="0.3">
      <c r="A10008" s="139">
        <f t="shared" si="10231"/>
        <v>264</v>
      </c>
      <c r="B10008" s="148">
        <f t="shared" si="10233"/>
        <v>8</v>
      </c>
      <c r="D10008" s="149" t="str">
        <f>+VLOOKUP($A10008,mUNICIPIOS!$B$4:$F$343,2,0)</f>
        <v>Alta Verapaz</v>
      </c>
      <c r="E10008" s="149">
        <f>+VLOOKUP($A10008,mUNICIPIOS!$B$4:$F$343,3,0)</f>
        <v>1606</v>
      </c>
      <c r="F10008" s="149" t="str">
        <f>+VLOOKUP($A10008,mUNICIPIOS!$B$4:$F$343,4,0)</f>
        <v>San Miguel Tucurú</v>
      </c>
      <c r="G10008" s="139" t="str">
        <f t="shared" ref="G10008:K10008" si="10276">+G9970</f>
        <v>02</v>
      </c>
      <c r="H10008" t="str">
        <f t="shared" si="10276"/>
        <v>IIC</v>
      </c>
      <c r="I10008" t="str">
        <f t="shared" si="10276"/>
        <v>Índice de Información a la Ciudadanía</v>
      </c>
      <c r="J10008" t="str">
        <f t="shared" si="10276"/>
        <v>02-02</v>
      </c>
      <c r="K10008" t="str">
        <f t="shared" si="10276"/>
        <v>Información presupuestaria y otra información brindada a la ciudadanía disponible en medios locales de comunicación.</v>
      </c>
      <c r="L10008" s="150">
        <f>+VLOOKUP($E10008,IIC_2018!$B$8:$Q$347,6,0)</f>
        <v>1</v>
      </c>
      <c r="M10008" s="142" t="str">
        <f>+VLOOKUP($E10008,IIC_2018!$B$8:$Q$347,7,0)</f>
        <v>Alto</v>
      </c>
    </row>
    <row r="10009" spans="1:13" x14ac:dyDescent="0.3">
      <c r="A10009" s="139">
        <f t="shared" si="10231"/>
        <v>264</v>
      </c>
      <c r="B10009" s="148">
        <f t="shared" si="10233"/>
        <v>9</v>
      </c>
      <c r="D10009" s="149" t="str">
        <f>+VLOOKUP($A10009,mUNICIPIOS!$B$4:$F$343,2,0)</f>
        <v>Alta Verapaz</v>
      </c>
      <c r="E10009" s="149">
        <f>+VLOOKUP($A10009,mUNICIPIOS!$B$4:$F$343,3,0)</f>
        <v>1606</v>
      </c>
      <c r="F10009" s="149" t="str">
        <f>+VLOOKUP($A10009,mUNICIPIOS!$B$4:$F$343,4,0)</f>
        <v>San Miguel Tucurú</v>
      </c>
      <c r="G10009" s="139" t="str">
        <f t="shared" ref="G10009:K10009" si="10277">+G9971</f>
        <v>02</v>
      </c>
      <c r="H10009" t="str">
        <f t="shared" si="10277"/>
        <v>IIC</v>
      </c>
      <c r="I10009" t="str">
        <f t="shared" si="10277"/>
        <v>Índice de Información a la Ciudadanía</v>
      </c>
      <c r="J10009" t="str">
        <f t="shared" si="10277"/>
        <v>02-03</v>
      </c>
      <c r="K10009" t="str">
        <f t="shared" si="10277"/>
        <v>Información pública de oficio actualizada y disponible de acuerdo a la LAIP y uso de internet.</v>
      </c>
      <c r="L10009" s="150">
        <f>+VLOOKUP($E10009,IIC_2018!$B$8:$Q$347,9,0)</f>
        <v>0.99999999999999989</v>
      </c>
      <c r="M10009" s="142" t="str">
        <f>+VLOOKUP($E10009,IIC_2018!$B$8:$Q$347,10,0)</f>
        <v>Alto</v>
      </c>
    </row>
    <row r="10010" spans="1:13" x14ac:dyDescent="0.3">
      <c r="A10010" s="139">
        <f t="shared" si="10231"/>
        <v>264</v>
      </c>
      <c r="B10010" s="148">
        <f t="shared" si="10233"/>
        <v>10</v>
      </c>
      <c r="D10010" s="149" t="str">
        <f>+VLOOKUP($A10010,mUNICIPIOS!$B$4:$F$343,2,0)</f>
        <v>Alta Verapaz</v>
      </c>
      <c r="E10010" s="149">
        <f>+VLOOKUP($A10010,mUNICIPIOS!$B$4:$F$343,3,0)</f>
        <v>1606</v>
      </c>
      <c r="F10010" s="149" t="str">
        <f>+VLOOKUP($A10010,mUNICIPIOS!$B$4:$F$343,4,0)</f>
        <v>San Miguel Tucurú</v>
      </c>
      <c r="G10010" s="139" t="str">
        <f t="shared" ref="G10010:K10010" si="10278">+G9972</f>
        <v>02</v>
      </c>
      <c r="H10010" t="str">
        <f t="shared" si="10278"/>
        <v>IIC</v>
      </c>
      <c r="I10010" t="str">
        <f t="shared" si="10278"/>
        <v>Índice de Información a la Ciudadanía</v>
      </c>
      <c r="J10010" t="str">
        <f t="shared" si="10278"/>
        <v>02-04</v>
      </c>
      <c r="K10010" t="str">
        <f t="shared" si="10278"/>
        <v>Relación del monto contratado por medio de Guate compras con el total del presupuesto de egresos vigente.</v>
      </c>
      <c r="L10010" s="150">
        <f>+VLOOKUP($E10010,IIC_2018!$B$8:$Q$347,12,0)</f>
        <v>0.32716084596220851</v>
      </c>
      <c r="M10010" s="142" t="str">
        <f>+VLOOKUP($E10010,IIC_2018!$B$8:$Q$347,13,0)</f>
        <v>Medio bajo</v>
      </c>
    </row>
    <row r="10011" spans="1:13" x14ac:dyDescent="0.3">
      <c r="A10011" s="139">
        <f t="shared" si="10231"/>
        <v>264</v>
      </c>
      <c r="B10011" s="148">
        <f t="shared" si="10233"/>
        <v>11</v>
      </c>
      <c r="D10011" s="149" t="str">
        <f>+VLOOKUP($A10011,mUNICIPIOS!$B$4:$F$343,2,0)</f>
        <v>Alta Verapaz</v>
      </c>
      <c r="E10011" s="149">
        <f>+VLOOKUP($A10011,mUNICIPIOS!$B$4:$F$343,3,0)</f>
        <v>1606</v>
      </c>
      <c r="F10011" s="149" t="str">
        <f>+VLOOKUP($A10011,mUNICIPIOS!$B$4:$F$343,4,0)</f>
        <v>San Miguel Tucurú</v>
      </c>
      <c r="G10011" s="139" t="str">
        <f t="shared" ref="G10011:K10011" si="10279">+G9973</f>
        <v>02</v>
      </c>
      <c r="H10011" t="str">
        <f t="shared" si="10279"/>
        <v>IIC</v>
      </c>
      <c r="I10011" t="str">
        <f t="shared" si="10279"/>
        <v>Índice de Información a la Ciudadanía</v>
      </c>
      <c r="J10011" t="str">
        <f t="shared" si="10279"/>
        <v>INDICE</v>
      </c>
      <c r="K10011">
        <f t="shared" si="10279"/>
        <v>0</v>
      </c>
      <c r="L10011" s="150">
        <f>+VLOOKUP($E10011,IIC_2018!$B$8:$Q$347,15,0)</f>
        <v>0.8317902114905521</v>
      </c>
      <c r="M10011" s="142" t="str">
        <f>+VLOOKUP($E10011,IIC_2018!$B$8:$Q$347,16,0)</f>
        <v>Alto</v>
      </c>
    </row>
    <row r="10012" spans="1:13" x14ac:dyDescent="0.3">
      <c r="A10012" s="139">
        <f t="shared" si="10231"/>
        <v>264</v>
      </c>
      <c r="B10012" s="148">
        <f t="shared" si="10233"/>
        <v>12</v>
      </c>
      <c r="D10012" s="149" t="str">
        <f>+VLOOKUP($A10012,mUNICIPIOS!$B$4:$F$343,2,0)</f>
        <v>Alta Verapaz</v>
      </c>
      <c r="E10012" s="149">
        <f>+VLOOKUP($A10012,mUNICIPIOS!$B$4:$F$343,3,0)</f>
        <v>1606</v>
      </c>
      <c r="F10012" s="149" t="str">
        <f>+VLOOKUP($A10012,mUNICIPIOS!$B$4:$F$343,4,0)</f>
        <v>San Miguel Tucurú</v>
      </c>
      <c r="G10012" s="139" t="str">
        <f t="shared" ref="G10012:K10012" si="10280">+G9974</f>
        <v>03</v>
      </c>
      <c r="H10012" t="str">
        <f t="shared" si="10280"/>
        <v>ISP</v>
      </c>
      <c r="I10012" t="str">
        <f t="shared" si="10280"/>
        <v>Índice de Servicios Públicos</v>
      </c>
      <c r="J10012" t="str">
        <f t="shared" si="10280"/>
        <v>03-01</v>
      </c>
      <c r="K10012" t="str">
        <f t="shared" si="10280"/>
        <v>Cobertura del servicio público de agua</v>
      </c>
      <c r="L10012" s="150">
        <f>+VLOOKUP($E10012,ISP_2018!$B$8:$T$347,3,0)</f>
        <v>0</v>
      </c>
      <c r="M10012" s="142" t="str">
        <f>+VLOOKUP($E10012,ISP_2018!$B$8:$T$347,4,0)</f>
        <v>Bajo</v>
      </c>
    </row>
    <row r="10013" spans="1:13" x14ac:dyDescent="0.3">
      <c r="A10013" s="139">
        <f t="shared" si="10231"/>
        <v>264</v>
      </c>
      <c r="B10013" s="148">
        <f t="shared" si="10233"/>
        <v>13</v>
      </c>
      <c r="D10013" s="149" t="str">
        <f>+VLOOKUP($A10013,mUNICIPIOS!$B$4:$F$343,2,0)</f>
        <v>Alta Verapaz</v>
      </c>
      <c r="E10013" s="149">
        <f>+VLOOKUP($A10013,mUNICIPIOS!$B$4:$F$343,3,0)</f>
        <v>1606</v>
      </c>
      <c r="F10013" s="149" t="str">
        <f>+VLOOKUP($A10013,mUNICIPIOS!$B$4:$F$343,4,0)</f>
        <v>San Miguel Tucurú</v>
      </c>
      <c r="G10013" s="139" t="str">
        <f t="shared" ref="G10013:K10013" si="10281">+G9975</f>
        <v>03</v>
      </c>
      <c r="H10013" t="str">
        <f t="shared" si="10281"/>
        <v>ISP</v>
      </c>
      <c r="I10013" t="str">
        <f t="shared" si="10281"/>
        <v>Índice de Servicios Públicos</v>
      </c>
      <c r="J10013" t="str">
        <f t="shared" si="10281"/>
        <v>03-02</v>
      </c>
      <c r="K10013" t="str">
        <f t="shared" si="10281"/>
        <v>Control de la calidad del servicio público de agua</v>
      </c>
      <c r="L10013" s="150">
        <f>+VLOOKUP($E10013,ISP_2018!$B$8:$T$347,6,0)</f>
        <v>0.20438596491228073</v>
      </c>
      <c r="M10013" s="142" t="str">
        <f>+VLOOKUP($E10013,ISP_2018!$B$8:$T$347,7,0)</f>
        <v>Medio bajo</v>
      </c>
    </row>
    <row r="10014" spans="1:13" x14ac:dyDescent="0.3">
      <c r="A10014" s="139">
        <f t="shared" si="10231"/>
        <v>264</v>
      </c>
      <c r="B10014" s="148">
        <f t="shared" si="10233"/>
        <v>14</v>
      </c>
      <c r="D10014" s="149" t="str">
        <f>+VLOOKUP($A10014,mUNICIPIOS!$B$4:$F$343,2,0)</f>
        <v>Alta Verapaz</v>
      </c>
      <c r="E10014" s="149">
        <f>+VLOOKUP($A10014,mUNICIPIOS!$B$4:$F$343,3,0)</f>
        <v>1606</v>
      </c>
      <c r="F10014" s="149" t="str">
        <f>+VLOOKUP($A10014,mUNICIPIOS!$B$4:$F$343,4,0)</f>
        <v>San Miguel Tucurú</v>
      </c>
      <c r="G10014" s="139" t="str">
        <f t="shared" ref="G10014:K10014" si="10282">+G9976</f>
        <v>03</v>
      </c>
      <c r="H10014" t="str">
        <f t="shared" si="10282"/>
        <v>ISP</v>
      </c>
      <c r="I10014" t="str">
        <f t="shared" si="10282"/>
        <v>Índice de Servicios Públicos</v>
      </c>
      <c r="J10014" t="str">
        <f t="shared" si="10282"/>
        <v>03-03</v>
      </c>
      <c r="K10014" t="str">
        <f t="shared" si="10282"/>
        <v>Disposición  y tratamiento  de aguas residuales</v>
      </c>
      <c r="L10014" s="150">
        <f>+VLOOKUP($E10014,ISP_2018!$B$8:$T$347,9,0)</f>
        <v>0.2276707643009393</v>
      </c>
      <c r="M10014" s="142" t="str">
        <f>+VLOOKUP($E10014,ISP_2018!$B$8:$T$347,10,0)</f>
        <v>Medio bajo</v>
      </c>
    </row>
    <row r="10015" spans="1:13" x14ac:dyDescent="0.3">
      <c r="A10015" s="139">
        <f t="shared" si="10231"/>
        <v>264</v>
      </c>
      <c r="B10015" s="148">
        <f t="shared" si="10233"/>
        <v>15</v>
      </c>
      <c r="D10015" s="149" t="str">
        <f>+VLOOKUP($A10015,mUNICIPIOS!$B$4:$F$343,2,0)</f>
        <v>Alta Verapaz</v>
      </c>
      <c r="E10015" s="149">
        <f>+VLOOKUP($A10015,mUNICIPIOS!$B$4:$F$343,3,0)</f>
        <v>1606</v>
      </c>
      <c r="F10015" s="149" t="str">
        <f>+VLOOKUP($A10015,mUNICIPIOS!$B$4:$F$343,4,0)</f>
        <v>San Miguel Tucurú</v>
      </c>
      <c r="G10015" s="139" t="str">
        <f t="shared" ref="G10015:K10015" si="10283">+G9977</f>
        <v>03</v>
      </c>
      <c r="H10015" t="str">
        <f t="shared" si="10283"/>
        <v>ISP</v>
      </c>
      <c r="I10015" t="str">
        <f t="shared" si="10283"/>
        <v>Índice de Servicios Públicos</v>
      </c>
      <c r="J10015" t="str">
        <f t="shared" si="10283"/>
        <v>03-04</v>
      </c>
      <c r="K10015" t="str">
        <f t="shared" si="10283"/>
        <v>Gestión y manejo de los residuos y desechos sólidos</v>
      </c>
      <c r="L10015" s="150">
        <f>+VLOOKUP($E10015,ISP_2018!$B$8:$T$347,12,0)</f>
        <v>9.6646851671953957E-2</v>
      </c>
      <c r="M10015" s="142" t="str">
        <f>+VLOOKUP($E10015,ISP_2018!$B$8:$T$347,13,0)</f>
        <v>Bajo</v>
      </c>
    </row>
    <row r="10016" spans="1:13" x14ac:dyDescent="0.3">
      <c r="A10016" s="139">
        <f t="shared" si="10231"/>
        <v>264</v>
      </c>
      <c r="B10016" s="148">
        <f t="shared" si="10233"/>
        <v>16</v>
      </c>
      <c r="D10016" s="149" t="str">
        <f>+VLOOKUP($A10016,mUNICIPIOS!$B$4:$F$343,2,0)</f>
        <v>Alta Verapaz</v>
      </c>
      <c r="E10016" s="149">
        <f>+VLOOKUP($A10016,mUNICIPIOS!$B$4:$F$343,3,0)</f>
        <v>1606</v>
      </c>
      <c r="F10016" s="149" t="str">
        <f>+VLOOKUP($A10016,mUNICIPIOS!$B$4:$F$343,4,0)</f>
        <v>San Miguel Tucurú</v>
      </c>
      <c r="G10016" s="139" t="str">
        <f t="shared" ref="G10016:K10016" si="10284">+G9978</f>
        <v>03</v>
      </c>
      <c r="H10016" t="str">
        <f t="shared" si="10284"/>
        <v>ISP</v>
      </c>
      <c r="I10016" t="str">
        <f t="shared" si="10284"/>
        <v>Índice de Servicios Públicos</v>
      </c>
      <c r="J10016" t="str">
        <f t="shared" si="10284"/>
        <v>03-05</v>
      </c>
      <c r="K10016" t="str">
        <f t="shared" si="10284"/>
        <v>Gestión de servicios públicos municipales</v>
      </c>
      <c r="L10016" s="150">
        <f>+VLOOKUP($E10016,ISP_2018!$B$8:$T$347,15,0)</f>
        <v>0.77419354838709686</v>
      </c>
      <c r="M10016" s="142" t="str">
        <f>+VLOOKUP($E10016,ISP_2018!$B$8:$T$347,16,0)</f>
        <v>Medio alto</v>
      </c>
    </row>
    <row r="10017" spans="1:13" x14ac:dyDescent="0.3">
      <c r="A10017" s="139">
        <f t="shared" si="10231"/>
        <v>264</v>
      </c>
      <c r="B10017" s="148">
        <f t="shared" si="10233"/>
        <v>17</v>
      </c>
      <c r="D10017" s="149" t="str">
        <f>+VLOOKUP($A10017,mUNICIPIOS!$B$4:$F$343,2,0)</f>
        <v>Alta Verapaz</v>
      </c>
      <c r="E10017" s="149">
        <f>+VLOOKUP($A10017,mUNICIPIOS!$B$4:$F$343,3,0)</f>
        <v>1606</v>
      </c>
      <c r="F10017" s="149" t="str">
        <f>+VLOOKUP($A10017,mUNICIPIOS!$B$4:$F$343,4,0)</f>
        <v>San Miguel Tucurú</v>
      </c>
      <c r="G10017" s="139" t="str">
        <f t="shared" ref="G10017:K10017" si="10285">+G9979</f>
        <v>03</v>
      </c>
      <c r="H10017" t="str">
        <f t="shared" si="10285"/>
        <v>ISP</v>
      </c>
      <c r="I10017" t="str">
        <f t="shared" si="10285"/>
        <v>Índice de Servicios Públicos</v>
      </c>
      <c r="J10017" t="str">
        <f t="shared" si="10285"/>
        <v>INDICE</v>
      </c>
      <c r="K10017">
        <f t="shared" si="10285"/>
        <v>0</v>
      </c>
      <c r="L10017" s="150">
        <f>+VLOOKUP($E10017,ISP_2018!$B$8:$T$347,18,0)</f>
        <v>0.28101802234568229</v>
      </c>
      <c r="M10017" s="142" t="str">
        <f>+VLOOKUP($E10017,ISP_2018!$B$8:$T$347,19,0)</f>
        <v>Medio bajo</v>
      </c>
    </row>
    <row r="10018" spans="1:13" x14ac:dyDescent="0.3">
      <c r="A10018" s="139">
        <f t="shared" si="10231"/>
        <v>264</v>
      </c>
      <c r="B10018" s="148">
        <f t="shared" si="10233"/>
        <v>18</v>
      </c>
      <c r="D10018" s="149" t="str">
        <f>+VLOOKUP($A10018,mUNICIPIOS!$B$4:$F$343,2,0)</f>
        <v>Alta Verapaz</v>
      </c>
      <c r="E10018" s="149">
        <f>+VLOOKUP($A10018,mUNICIPIOS!$B$4:$F$343,3,0)</f>
        <v>1606</v>
      </c>
      <c r="F10018" s="149" t="str">
        <f>+VLOOKUP($A10018,mUNICIPIOS!$B$4:$F$343,4,0)</f>
        <v>San Miguel Tucurú</v>
      </c>
      <c r="G10018" s="139" t="str">
        <f t="shared" ref="G10018:K10018" si="10286">+G9980</f>
        <v>04</v>
      </c>
      <c r="H10018" t="str">
        <f t="shared" si="10286"/>
        <v>IGA</v>
      </c>
      <c r="I10018" t="str">
        <f t="shared" si="10286"/>
        <v>Índice de Gestión Administrativa</v>
      </c>
      <c r="J10018" t="str">
        <f t="shared" si="10286"/>
        <v>04-01</v>
      </c>
      <c r="K10018" t="str">
        <f t="shared" si="10286"/>
        <v>Existencia de elementos de atención municipal orientada al vecino</v>
      </c>
      <c r="L10018" s="150">
        <f>+VLOOKUP($E10018,IGA_2018!$B$8:$N$347,3,0)</f>
        <v>1</v>
      </c>
      <c r="M10018" s="142" t="str">
        <f>+VLOOKUP($E10018,IGA_2018!$B$8:$N$347,4,0)</f>
        <v>Alto</v>
      </c>
    </row>
    <row r="10019" spans="1:13" x14ac:dyDescent="0.3">
      <c r="A10019" s="139">
        <f t="shared" si="10231"/>
        <v>264</v>
      </c>
      <c r="B10019" s="148">
        <f t="shared" si="10233"/>
        <v>19</v>
      </c>
      <c r="D10019" s="149" t="str">
        <f>+VLOOKUP($A10019,mUNICIPIOS!$B$4:$F$343,2,0)</f>
        <v>Alta Verapaz</v>
      </c>
      <c r="E10019" s="149">
        <f>+VLOOKUP($A10019,mUNICIPIOS!$B$4:$F$343,3,0)</f>
        <v>1606</v>
      </c>
      <c r="F10019" s="149" t="str">
        <f>+VLOOKUP($A10019,mUNICIPIOS!$B$4:$F$343,4,0)</f>
        <v>San Miguel Tucurú</v>
      </c>
      <c r="G10019" s="139" t="str">
        <f t="shared" ref="G10019:K10019" si="10287">+G9981</f>
        <v>04</v>
      </c>
      <c r="H10019" t="str">
        <f t="shared" si="10287"/>
        <v>IGA</v>
      </c>
      <c r="I10019" t="str">
        <f t="shared" si="10287"/>
        <v>Índice de Gestión Administrativa</v>
      </c>
      <c r="J10019" t="str">
        <f t="shared" si="10287"/>
        <v>04-02</v>
      </c>
      <c r="K10019" t="str">
        <f t="shared" si="10287"/>
        <v>Gestión del recurso humano.</v>
      </c>
      <c r="L10019" s="150">
        <f>+VLOOKUP($E10019,IGA_2018!$B$8:$N$347,6,0)</f>
        <v>0.78250144150016321</v>
      </c>
      <c r="M10019" s="142" t="str">
        <f>+VLOOKUP($E10019,IGA_2018!$B$8:$N$347,7,0)</f>
        <v>Medio alto</v>
      </c>
    </row>
    <row r="10020" spans="1:13" x14ac:dyDescent="0.3">
      <c r="A10020" s="139">
        <f t="shared" si="10231"/>
        <v>264</v>
      </c>
      <c r="B10020" s="148">
        <f t="shared" si="10233"/>
        <v>20</v>
      </c>
      <c r="D10020" s="149" t="str">
        <f>+VLOOKUP($A10020,mUNICIPIOS!$B$4:$F$343,2,0)</f>
        <v>Alta Verapaz</v>
      </c>
      <c r="E10020" s="149">
        <f>+VLOOKUP($A10020,mUNICIPIOS!$B$4:$F$343,3,0)</f>
        <v>1606</v>
      </c>
      <c r="F10020" s="149" t="str">
        <f>+VLOOKUP($A10020,mUNICIPIOS!$B$4:$F$343,4,0)</f>
        <v>San Miguel Tucurú</v>
      </c>
      <c r="G10020" s="139" t="str">
        <f t="shared" ref="G10020:K10020" si="10288">+G9982</f>
        <v>04</v>
      </c>
      <c r="H10020" t="str">
        <f t="shared" si="10288"/>
        <v>IGA</v>
      </c>
      <c r="I10020" t="str">
        <f t="shared" si="10288"/>
        <v>Índice de Gestión Administrativa</v>
      </c>
      <c r="J10020" t="str">
        <f t="shared" si="10288"/>
        <v>04-03</v>
      </c>
      <c r="K10020" t="str">
        <f t="shared" si="10288"/>
        <v>Existencia de oficinas municipales con instrumentos de gestión.</v>
      </c>
      <c r="L10020" s="150">
        <f>+VLOOKUP($E10020,IGA_2018!$B$8:$N$347,9,0)</f>
        <v>0.61250000000000004</v>
      </c>
      <c r="M10020" s="142" t="str">
        <f>+VLOOKUP($E10020,IGA_2018!$B$8:$N$347,10,0)</f>
        <v>Medio alto</v>
      </c>
    </row>
    <row r="10021" spans="1:13" x14ac:dyDescent="0.3">
      <c r="A10021" s="139">
        <f t="shared" si="10231"/>
        <v>264</v>
      </c>
      <c r="B10021" s="148">
        <f t="shared" si="10233"/>
        <v>21</v>
      </c>
      <c r="D10021" s="149" t="str">
        <f>+VLOOKUP($A10021,mUNICIPIOS!$B$4:$F$343,2,0)</f>
        <v>Alta Verapaz</v>
      </c>
      <c r="E10021" s="149">
        <f>+VLOOKUP($A10021,mUNICIPIOS!$B$4:$F$343,3,0)</f>
        <v>1606</v>
      </c>
      <c r="F10021" s="149" t="str">
        <f>+VLOOKUP($A10021,mUNICIPIOS!$B$4:$F$343,4,0)</f>
        <v>San Miguel Tucurú</v>
      </c>
      <c r="G10021" s="139" t="str">
        <f t="shared" ref="G10021:K10021" si="10289">+G9983</f>
        <v>04</v>
      </c>
      <c r="H10021" t="str">
        <f t="shared" si="10289"/>
        <v>IGA</v>
      </c>
      <c r="I10021" t="str">
        <f t="shared" si="10289"/>
        <v>Índice de Gestión Administrativa</v>
      </c>
      <c r="J10021" t="str">
        <f t="shared" si="10289"/>
        <v>INDICE</v>
      </c>
      <c r="K10021">
        <f t="shared" si="10289"/>
        <v>0</v>
      </c>
      <c r="L10021" s="150">
        <f>+VLOOKUP($E10021,IGA_2018!$B$8:$N$347,12,0)</f>
        <v>0.78825050452505707</v>
      </c>
      <c r="M10021" s="142" t="str">
        <f>+VLOOKUP($E10021,IGA_2018!$B$8:$N$347,13,0)</f>
        <v>Medio alto</v>
      </c>
    </row>
    <row r="10022" spans="1:13" x14ac:dyDescent="0.3">
      <c r="A10022" s="139">
        <f t="shared" si="10231"/>
        <v>264</v>
      </c>
      <c r="B10022" s="148">
        <f t="shared" si="10233"/>
        <v>22</v>
      </c>
      <c r="D10022" s="149" t="str">
        <f>+VLOOKUP($A10022,mUNICIPIOS!$B$4:$F$343,2,0)</f>
        <v>Alta Verapaz</v>
      </c>
      <c r="E10022" s="149">
        <f>+VLOOKUP($A10022,mUNICIPIOS!$B$4:$F$343,3,0)</f>
        <v>1606</v>
      </c>
      <c r="F10022" s="149" t="str">
        <f>+VLOOKUP($A10022,mUNICIPIOS!$B$4:$F$343,4,0)</f>
        <v>San Miguel Tucurú</v>
      </c>
      <c r="G10022" s="139" t="str">
        <f t="shared" ref="G10022:K10022" si="10290">+G9984</f>
        <v>05</v>
      </c>
      <c r="H10022" t="str">
        <f t="shared" si="10290"/>
        <v>IGF</v>
      </c>
      <c r="I10022" t="str">
        <f t="shared" si="10290"/>
        <v>Índice de Gestión Financiera</v>
      </c>
      <c r="J10022" t="str">
        <f t="shared" si="10290"/>
        <v>05-01</v>
      </c>
      <c r="K10022" t="str">
        <f t="shared" si="10290"/>
        <v>Autonomía financiera municipal</v>
      </c>
      <c r="L10022" s="150">
        <f>+VLOOKUP($E10022,IGF_2018!$B$8:$Z$347,3,0)</f>
        <v>8.494688855068043E-2</v>
      </c>
      <c r="M10022" s="142" t="str">
        <f>+VLOOKUP($E10022,IGF_2018!$B$8:$Z$347,4,0)</f>
        <v>Bajo</v>
      </c>
    </row>
    <row r="10023" spans="1:13" x14ac:dyDescent="0.3">
      <c r="A10023" s="139">
        <f t="shared" si="10231"/>
        <v>264</v>
      </c>
      <c r="B10023" s="148">
        <f t="shared" si="10233"/>
        <v>23</v>
      </c>
      <c r="D10023" s="149" t="str">
        <f>+VLOOKUP($A10023,mUNICIPIOS!$B$4:$F$343,2,0)</f>
        <v>Alta Verapaz</v>
      </c>
      <c r="E10023" s="149">
        <f>+VLOOKUP($A10023,mUNICIPIOS!$B$4:$F$343,3,0)</f>
        <v>1606</v>
      </c>
      <c r="F10023" s="149" t="str">
        <f>+VLOOKUP($A10023,mUNICIPIOS!$B$4:$F$343,4,0)</f>
        <v>San Miguel Tucurú</v>
      </c>
      <c r="G10023" s="139" t="str">
        <f t="shared" ref="G10023:K10023" si="10291">+G9985</f>
        <v>05</v>
      </c>
      <c r="H10023" t="str">
        <f t="shared" si="10291"/>
        <v>IGF</v>
      </c>
      <c r="I10023" t="str">
        <f t="shared" si="10291"/>
        <v>Índice de Gestión Financiera</v>
      </c>
      <c r="J10023" t="str">
        <f t="shared" si="10291"/>
        <v>05-02</v>
      </c>
      <c r="K10023" t="str">
        <f t="shared" si="10291"/>
        <v xml:space="preserve">Ingresos propios por habitante -sin regalías- </v>
      </c>
      <c r="L10023" s="150">
        <f>+VLOOKUP($E10023,IGF_2018!$B$8:$Z$347,6,0)</f>
        <v>2.5193907277471696E-2</v>
      </c>
      <c r="M10023" s="142" t="str">
        <f>+VLOOKUP($E10023,IGF_2018!$B$8:$Z$347,7,0)</f>
        <v>Bajo</v>
      </c>
    </row>
    <row r="10024" spans="1:13" x14ac:dyDescent="0.3">
      <c r="A10024" s="139">
        <f t="shared" si="10231"/>
        <v>264</v>
      </c>
      <c r="B10024" s="148">
        <f t="shared" si="10233"/>
        <v>24</v>
      </c>
      <c r="D10024" s="149" t="str">
        <f>+VLOOKUP($A10024,mUNICIPIOS!$B$4:$F$343,2,0)</f>
        <v>Alta Verapaz</v>
      </c>
      <c r="E10024" s="149">
        <f>+VLOOKUP($A10024,mUNICIPIOS!$B$4:$F$343,3,0)</f>
        <v>1606</v>
      </c>
      <c r="F10024" s="149" t="str">
        <f>+VLOOKUP($A10024,mUNICIPIOS!$B$4:$F$343,4,0)</f>
        <v>San Miguel Tucurú</v>
      </c>
      <c r="G10024" s="139" t="str">
        <f t="shared" ref="G10024:K10024" si="10292">+G9986</f>
        <v>05</v>
      </c>
      <c r="H10024" t="str">
        <f t="shared" si="10292"/>
        <v>IGF</v>
      </c>
      <c r="I10024" t="str">
        <f t="shared" si="10292"/>
        <v>Índice de Gestión Financiera</v>
      </c>
      <c r="J10024" t="str">
        <f t="shared" si="10292"/>
        <v>05-03</v>
      </c>
      <c r="K10024" t="str">
        <f t="shared" si="10292"/>
        <v>Ingresos del IUSI en relación a los ingresos propios -sin regalías-</v>
      </c>
      <c r="L10024" s="150">
        <f>+VLOOKUP($E10024,IGF_2018!$B$8:$Z$347,9,0)</f>
        <v>0.60151529414461768</v>
      </c>
      <c r="M10024" s="142" t="str">
        <f>+VLOOKUP($E10024,IGF_2018!$B$8:$Z$347,10,0)</f>
        <v>Medio alto</v>
      </c>
    </row>
    <row r="10025" spans="1:13" x14ac:dyDescent="0.3">
      <c r="A10025" s="139">
        <f t="shared" si="10231"/>
        <v>264</v>
      </c>
      <c r="B10025" s="148">
        <f t="shared" si="10233"/>
        <v>25</v>
      </c>
      <c r="D10025" s="149" t="str">
        <f>+VLOOKUP($A10025,mUNICIPIOS!$B$4:$F$343,2,0)</f>
        <v>Alta Verapaz</v>
      </c>
      <c r="E10025" s="149">
        <f>+VLOOKUP($A10025,mUNICIPIOS!$B$4:$F$343,3,0)</f>
        <v>1606</v>
      </c>
      <c r="F10025" s="149" t="str">
        <f>+VLOOKUP($A10025,mUNICIPIOS!$B$4:$F$343,4,0)</f>
        <v>San Miguel Tucurú</v>
      </c>
      <c r="G10025" s="139" t="str">
        <f t="shared" ref="G10025:K10025" si="10293">+G9987</f>
        <v>05</v>
      </c>
      <c r="H10025" t="str">
        <f t="shared" si="10293"/>
        <v>IGF</v>
      </c>
      <c r="I10025" t="str">
        <f t="shared" si="10293"/>
        <v>Índice de Gestión Financiera</v>
      </c>
      <c r="J10025" t="str">
        <f t="shared" si="10293"/>
        <v>05-04</v>
      </c>
      <c r="K10025" t="str">
        <f t="shared" si="10293"/>
        <v>Inversión anual en capital fijo por habitante</v>
      </c>
      <c r="L10025" s="150">
        <f>+VLOOKUP($E10025,IGF_2018!$B$8:$Z$347,12,0)</f>
        <v>2.3921862633723971E-2</v>
      </c>
      <c r="M10025" s="142" t="str">
        <f>+VLOOKUP($E10025,IGF_2018!$B$8:$Z$347,13,0)</f>
        <v>Bajo</v>
      </c>
    </row>
    <row r="10026" spans="1:13" x14ac:dyDescent="0.3">
      <c r="A10026" s="139">
        <f t="shared" si="10231"/>
        <v>264</v>
      </c>
      <c r="B10026" s="148">
        <f t="shared" si="10233"/>
        <v>26</v>
      </c>
      <c r="D10026" s="149" t="str">
        <f>+VLOOKUP($A10026,mUNICIPIOS!$B$4:$F$343,2,0)</f>
        <v>Alta Verapaz</v>
      </c>
      <c r="E10026" s="149">
        <f>+VLOOKUP($A10026,mUNICIPIOS!$B$4:$F$343,3,0)</f>
        <v>1606</v>
      </c>
      <c r="F10026" s="149" t="str">
        <f>+VLOOKUP($A10026,mUNICIPIOS!$B$4:$F$343,4,0)</f>
        <v>San Miguel Tucurú</v>
      </c>
      <c r="G10026" s="139" t="str">
        <f t="shared" ref="G10026:K10026" si="10294">+G9988</f>
        <v>05</v>
      </c>
      <c r="H10026" t="str">
        <f t="shared" si="10294"/>
        <v>IGF</v>
      </c>
      <c r="I10026" t="str">
        <f t="shared" si="10294"/>
        <v>Índice de Gestión Financiera</v>
      </c>
      <c r="J10026" t="str">
        <f t="shared" si="10294"/>
        <v>05-05</v>
      </c>
      <c r="K10026" t="str">
        <f t="shared" si="10294"/>
        <v>Inversión anual en capital fijo con recursos percibidos por ingresos propios</v>
      </c>
      <c r="L10026" s="150">
        <f>+VLOOKUP($E10026,IGF_2018!$B$8:$Z$347,15,0)</f>
        <v>0.33675244191784665</v>
      </c>
      <c r="M10026" s="142" t="str">
        <f>+VLOOKUP($E10026,IGF_2018!$B$8:$Z$347,16,0)</f>
        <v>Medio bajo</v>
      </c>
    </row>
    <row r="10027" spans="1:13" x14ac:dyDescent="0.3">
      <c r="A10027" s="139">
        <f t="shared" si="10231"/>
        <v>264</v>
      </c>
      <c r="B10027" s="148">
        <f t="shared" si="10233"/>
        <v>27</v>
      </c>
      <c r="D10027" s="149" t="str">
        <f>+VLOOKUP($A10027,mUNICIPIOS!$B$4:$F$343,2,0)</f>
        <v>Alta Verapaz</v>
      </c>
      <c r="E10027" s="149">
        <f>+VLOOKUP($A10027,mUNICIPIOS!$B$4:$F$343,3,0)</f>
        <v>1606</v>
      </c>
      <c r="F10027" s="149" t="str">
        <f>+VLOOKUP($A10027,mUNICIPIOS!$B$4:$F$343,4,0)</f>
        <v>San Miguel Tucurú</v>
      </c>
      <c r="G10027" s="139" t="str">
        <f t="shared" ref="G10027:K10027" si="10295">+G9989</f>
        <v>05</v>
      </c>
      <c r="H10027" t="str">
        <f t="shared" si="10295"/>
        <v>IGF</v>
      </c>
      <c r="I10027" t="str">
        <f t="shared" si="10295"/>
        <v>Índice de Gestión Financiera</v>
      </c>
      <c r="J10027" t="str">
        <f t="shared" si="10295"/>
        <v>05-06</v>
      </c>
      <c r="K10027" t="str">
        <f t="shared" si="10295"/>
        <v xml:space="preserve">Inversión anual en capital fijo con recursos percibidos por transferencias del Gobierno Central </v>
      </c>
      <c r="L10027" s="150">
        <f>+VLOOKUP($E10027,IGF_2018!$B$8:$Z$347,18,0)</f>
        <v>0.20273609822567701</v>
      </c>
      <c r="M10027" s="142" t="str">
        <f>+VLOOKUP($E10027,IGF_2018!$B$8:$Z$347,19,0)</f>
        <v>Medio bajo</v>
      </c>
    </row>
    <row r="10028" spans="1:13" x14ac:dyDescent="0.3">
      <c r="A10028" s="139">
        <f t="shared" si="10231"/>
        <v>264</v>
      </c>
      <c r="B10028" s="148">
        <f t="shared" si="10233"/>
        <v>28</v>
      </c>
      <c r="D10028" s="149" t="str">
        <f>+VLOOKUP($A10028,mUNICIPIOS!$B$4:$F$343,2,0)</f>
        <v>Alta Verapaz</v>
      </c>
      <c r="E10028" s="149">
        <f>+VLOOKUP($A10028,mUNICIPIOS!$B$4:$F$343,3,0)</f>
        <v>1606</v>
      </c>
      <c r="F10028" s="149" t="str">
        <f>+VLOOKUP($A10028,mUNICIPIOS!$B$4:$F$343,4,0)</f>
        <v>San Miguel Tucurú</v>
      </c>
      <c r="G10028" s="139" t="str">
        <f t="shared" ref="G10028:K10028" si="10296">+G9990</f>
        <v>05</v>
      </c>
      <c r="H10028" t="str">
        <f t="shared" si="10296"/>
        <v>IGF</v>
      </c>
      <c r="I10028" t="str">
        <f t="shared" si="10296"/>
        <v>Índice de Gestión Financiera</v>
      </c>
      <c r="J10028" t="str">
        <f t="shared" si="10296"/>
        <v>05-07</v>
      </c>
      <c r="K10028" t="str">
        <f t="shared" si="10296"/>
        <v>Financiamiento por endeudamiento municipal</v>
      </c>
      <c r="L10028" s="150">
        <f>+VLOOKUP($E10028,IGF_2018!$B$8:$Z$347,21,0)</f>
        <v>0.95802910710862266</v>
      </c>
      <c r="M10028" s="142" t="str">
        <f>+VLOOKUP($E10028,IGF_2018!$B$8:$Z$347,22,0)</f>
        <v>Alto</v>
      </c>
    </row>
    <row r="10029" spans="1:13" x14ac:dyDescent="0.3">
      <c r="A10029" s="139">
        <f t="shared" ref="A10029:A10092" si="10297">+IF(B10028=38,A10028+1,A10028)</f>
        <v>264</v>
      </c>
      <c r="B10029" s="148">
        <f t="shared" si="10233"/>
        <v>29</v>
      </c>
      <c r="D10029" s="149" t="str">
        <f>+VLOOKUP($A10029,mUNICIPIOS!$B$4:$F$343,2,0)</f>
        <v>Alta Verapaz</v>
      </c>
      <c r="E10029" s="149">
        <f>+VLOOKUP($A10029,mUNICIPIOS!$B$4:$F$343,3,0)</f>
        <v>1606</v>
      </c>
      <c r="F10029" s="149" t="str">
        <f>+VLOOKUP($A10029,mUNICIPIOS!$B$4:$F$343,4,0)</f>
        <v>San Miguel Tucurú</v>
      </c>
      <c r="G10029" s="139" t="str">
        <f t="shared" ref="G10029:K10029" si="10298">+G9991</f>
        <v>05</v>
      </c>
      <c r="H10029" t="str">
        <f t="shared" si="10298"/>
        <v>IGF</v>
      </c>
      <c r="I10029" t="str">
        <f t="shared" si="10298"/>
        <v>Índice de Gestión Financiera</v>
      </c>
      <c r="J10029" t="str">
        <f t="shared" si="10298"/>
        <v>INDICE</v>
      </c>
      <c r="K10029">
        <f t="shared" si="10298"/>
        <v>0</v>
      </c>
      <c r="L10029" s="150">
        <f>+VLOOKUP($E10029,IGF_2018!$B$8:$Z$347,24,0)</f>
        <v>0.33012655027954152</v>
      </c>
      <c r="M10029" s="142" t="str">
        <f>+VLOOKUP($E10029,IGF_2018!$B$8:$Z$347,25,0)</f>
        <v>Medio bajo</v>
      </c>
    </row>
    <row r="10030" spans="1:13" x14ac:dyDescent="0.3">
      <c r="A10030" s="139">
        <f t="shared" si="10297"/>
        <v>264</v>
      </c>
      <c r="B10030" s="148">
        <f t="shared" ref="B10030:B10093" si="10299">+B9992</f>
        <v>30</v>
      </c>
      <c r="D10030" s="149" t="str">
        <f>+VLOOKUP($A10030,mUNICIPIOS!$B$4:$F$343,2,0)</f>
        <v>Alta Verapaz</v>
      </c>
      <c r="E10030" s="149">
        <f>+VLOOKUP($A10030,mUNICIPIOS!$B$4:$F$343,3,0)</f>
        <v>1606</v>
      </c>
      <c r="F10030" s="149" t="str">
        <f>+VLOOKUP($A10030,mUNICIPIOS!$B$4:$F$343,4,0)</f>
        <v>San Miguel Tucurú</v>
      </c>
      <c r="G10030" s="139" t="str">
        <f t="shared" ref="G10030:K10030" si="10300">+G9992</f>
        <v>06</v>
      </c>
      <c r="H10030" t="str">
        <f t="shared" si="10300"/>
        <v>IGE</v>
      </c>
      <c r="I10030" t="str">
        <f t="shared" si="10300"/>
        <v>Índice de Gestión Estratégica</v>
      </c>
      <c r="J10030" t="str">
        <f t="shared" si="10300"/>
        <v>06-01</v>
      </c>
      <c r="K10030" t="str">
        <f t="shared" si="10300"/>
        <v>Ejecución del Plan Operativo Anual  (POA)</v>
      </c>
      <c r="L10030" s="150">
        <f>+VLOOKUP($E10030,IGE_2018!$B$8:$Z$347,3,0)</f>
        <v>0.93010358987196895</v>
      </c>
      <c r="M10030" s="142" t="str">
        <f>+VLOOKUP($E10030,IGE_2018!$B$8:$Z$347,4,0)</f>
        <v>Alto</v>
      </c>
    </row>
    <row r="10031" spans="1:13" x14ac:dyDescent="0.3">
      <c r="A10031" s="139">
        <f t="shared" si="10297"/>
        <v>264</v>
      </c>
      <c r="B10031" s="148">
        <f t="shared" si="10299"/>
        <v>31</v>
      </c>
      <c r="D10031" s="149" t="str">
        <f>+VLOOKUP($A10031,mUNICIPIOS!$B$4:$F$343,2,0)</f>
        <v>Alta Verapaz</v>
      </c>
      <c r="E10031" s="149">
        <f>+VLOOKUP($A10031,mUNICIPIOS!$B$4:$F$343,3,0)</f>
        <v>1606</v>
      </c>
      <c r="F10031" s="149" t="str">
        <f>+VLOOKUP($A10031,mUNICIPIOS!$B$4:$F$343,4,0)</f>
        <v>San Miguel Tucurú</v>
      </c>
      <c r="G10031" s="139" t="str">
        <f t="shared" ref="G10031:K10031" si="10301">+G9993</f>
        <v>06</v>
      </c>
      <c r="H10031" t="str">
        <f t="shared" si="10301"/>
        <v>IGE</v>
      </c>
      <c r="I10031" t="str">
        <f t="shared" si="10301"/>
        <v>Índice de Gestión Estratégica</v>
      </c>
      <c r="J10031" t="str">
        <f t="shared" si="10301"/>
        <v>06-02</v>
      </c>
      <c r="K10031" t="str">
        <f t="shared" si="10301"/>
        <v>Relación Plan de Desarrollo Municipal y Ordenamiento Territorial (PDM-OT) - Plan Estratégico Institucional (PEI) - Plan Operativo Multianual (POM) - Plan Operativo Anual (POA)</v>
      </c>
      <c r="L10031" s="150">
        <f>+VLOOKUP($E10031,IGE_2018!$B$8:$Z$347,6,0)</f>
        <v>0.62069256756756752</v>
      </c>
      <c r="M10031" s="142" t="str">
        <f>+VLOOKUP($E10031,IGE_2018!$B$8:$Z$347,7,0)</f>
        <v>Medio alto</v>
      </c>
    </row>
    <row r="10032" spans="1:13" x14ac:dyDescent="0.3">
      <c r="A10032" s="139">
        <f t="shared" si="10297"/>
        <v>264</v>
      </c>
      <c r="B10032" s="148">
        <f t="shared" si="10299"/>
        <v>32</v>
      </c>
      <c r="D10032" s="149" t="str">
        <f>+VLOOKUP($A10032,mUNICIPIOS!$B$4:$F$343,2,0)</f>
        <v>Alta Verapaz</v>
      </c>
      <c r="E10032" s="149">
        <f>+VLOOKUP($A10032,mUNICIPIOS!$B$4:$F$343,3,0)</f>
        <v>1606</v>
      </c>
      <c r="F10032" s="149" t="str">
        <f>+VLOOKUP($A10032,mUNICIPIOS!$B$4:$F$343,4,0)</f>
        <v>San Miguel Tucurú</v>
      </c>
      <c r="G10032" s="139" t="str">
        <f t="shared" ref="G10032:K10032" si="10302">+G9994</f>
        <v>06</v>
      </c>
      <c r="H10032" t="str">
        <f t="shared" si="10302"/>
        <v>IGE</v>
      </c>
      <c r="I10032" t="str">
        <f t="shared" si="10302"/>
        <v>Índice de Gestión Estratégica</v>
      </c>
      <c r="J10032" t="str">
        <f t="shared" si="10302"/>
        <v>06-03</v>
      </c>
      <c r="K10032" t="str">
        <f t="shared" si="10302"/>
        <v>Presupuesto de egresos relacionado a competencias municipales que responden a prioridades nacionales de desarrollo.</v>
      </c>
      <c r="L10032" s="150">
        <f>+VLOOKUP($E10032,IGE_2018!$B$8:$Z$347,9,0)</f>
        <v>7.225315154547593E-2</v>
      </c>
      <c r="M10032" s="142" t="str">
        <f>+VLOOKUP($E10032,IGE_2018!$B$8:$Z$347,10,0)</f>
        <v>Bajo</v>
      </c>
    </row>
    <row r="10033" spans="1:13" x14ac:dyDescent="0.3">
      <c r="A10033" s="139">
        <f t="shared" si="10297"/>
        <v>264</v>
      </c>
      <c r="B10033" s="148">
        <f t="shared" si="10299"/>
        <v>33</v>
      </c>
      <c r="D10033" s="149" t="str">
        <f>+VLOOKUP($A10033,mUNICIPIOS!$B$4:$F$343,2,0)</f>
        <v>Alta Verapaz</v>
      </c>
      <c r="E10033" s="149">
        <f>+VLOOKUP($A10033,mUNICIPIOS!$B$4:$F$343,3,0)</f>
        <v>1606</v>
      </c>
      <c r="F10033" s="149" t="str">
        <f>+VLOOKUP($A10033,mUNICIPIOS!$B$4:$F$343,4,0)</f>
        <v>San Miguel Tucurú</v>
      </c>
      <c r="G10033" s="139" t="str">
        <f t="shared" ref="G10033:K10033" si="10303">+G9995</f>
        <v>06</v>
      </c>
      <c r="H10033" t="str">
        <f t="shared" si="10303"/>
        <v>IGE</v>
      </c>
      <c r="I10033" t="str">
        <f t="shared" si="10303"/>
        <v>Índice de Gestión Estratégica</v>
      </c>
      <c r="J10033" t="str">
        <f t="shared" si="10303"/>
        <v>06-04</v>
      </c>
      <c r="K10033" t="str">
        <f t="shared" si="10303"/>
        <v>Institucionalización de la gestión ordenada del territorio</v>
      </c>
      <c r="L10033" s="150">
        <f>+VLOOKUP($E10033,IGE_2018!$B$8:$Z$347,12,0)</f>
        <v>0.55000000000000004</v>
      </c>
      <c r="M10033" s="142" t="str">
        <f>+VLOOKUP($E10033,IGE_2018!$B$8:$Z$347,13,0)</f>
        <v>Medio</v>
      </c>
    </row>
    <row r="10034" spans="1:13" x14ac:dyDescent="0.3">
      <c r="A10034" s="139">
        <f t="shared" si="10297"/>
        <v>264</v>
      </c>
      <c r="B10034" s="148">
        <f t="shared" si="10299"/>
        <v>34</v>
      </c>
      <c r="D10034" s="149" t="str">
        <f>+VLOOKUP($A10034,mUNICIPIOS!$B$4:$F$343,2,0)</f>
        <v>Alta Verapaz</v>
      </c>
      <c r="E10034" s="149">
        <f>+VLOOKUP($A10034,mUNICIPIOS!$B$4:$F$343,3,0)</f>
        <v>1606</v>
      </c>
      <c r="F10034" s="149" t="str">
        <f>+VLOOKUP($A10034,mUNICIPIOS!$B$4:$F$343,4,0)</f>
        <v>San Miguel Tucurú</v>
      </c>
      <c r="G10034" s="139" t="str">
        <f t="shared" ref="G10034:K10034" si="10304">+G9996</f>
        <v>06</v>
      </c>
      <c r="H10034" t="str">
        <f t="shared" si="10304"/>
        <v>IGE</v>
      </c>
      <c r="I10034" t="str">
        <f t="shared" si="10304"/>
        <v>Índice de Gestión Estratégica</v>
      </c>
      <c r="J10034" t="str">
        <f t="shared" si="10304"/>
        <v>06-05</v>
      </c>
      <c r="K10034" t="str">
        <f t="shared" si="10304"/>
        <v>Acciones para la gestión ordenada del territorio</v>
      </c>
      <c r="L10034" s="150">
        <f>+VLOOKUP($E10034,IGE_2018!$B$8:$Z$347,15,0)</f>
        <v>0</v>
      </c>
      <c r="M10034" s="142" t="str">
        <f>+VLOOKUP($E10034,IGE_2018!$B$8:$Z$347,16,0)</f>
        <v>Bajo</v>
      </c>
    </row>
    <row r="10035" spans="1:13" x14ac:dyDescent="0.3">
      <c r="A10035" s="139">
        <f t="shared" si="10297"/>
        <v>264</v>
      </c>
      <c r="B10035" s="148">
        <f t="shared" si="10299"/>
        <v>35</v>
      </c>
      <c r="D10035" s="149" t="str">
        <f>+VLOOKUP($A10035,mUNICIPIOS!$B$4:$F$343,2,0)</f>
        <v>Alta Verapaz</v>
      </c>
      <c r="E10035" s="149">
        <f>+VLOOKUP($A10035,mUNICIPIOS!$B$4:$F$343,3,0)</f>
        <v>1606</v>
      </c>
      <c r="F10035" s="149" t="str">
        <f>+VLOOKUP($A10035,mUNICIPIOS!$B$4:$F$343,4,0)</f>
        <v>San Miguel Tucurú</v>
      </c>
      <c r="G10035" s="139" t="str">
        <f t="shared" ref="G10035:K10035" si="10305">+G9997</f>
        <v>06</v>
      </c>
      <c r="H10035" t="str">
        <f t="shared" si="10305"/>
        <v>IGE</v>
      </c>
      <c r="I10035" t="str">
        <f t="shared" si="10305"/>
        <v>Índice de Gestión Estratégica</v>
      </c>
      <c r="J10035" t="str">
        <f t="shared" si="10305"/>
        <v>06-06</v>
      </c>
      <c r="K10035" t="str">
        <f t="shared" si="10305"/>
        <v>Gestión de riesgo en la formulación de proyectos derivados de la planificación operativa anual</v>
      </c>
      <c r="L10035" s="150">
        <f>+VLOOKUP($E10035,IGE_2018!$B$8:$Z$347,18,0)</f>
        <v>0.24935988620199145</v>
      </c>
      <c r="M10035" s="142" t="str">
        <f>+VLOOKUP($E10035,IGE_2018!$B$8:$Z$347,19,0)</f>
        <v>Medio bajo</v>
      </c>
    </row>
    <row r="10036" spans="1:13" x14ac:dyDescent="0.3">
      <c r="A10036" s="139">
        <f t="shared" si="10297"/>
        <v>264</v>
      </c>
      <c r="B10036" s="148">
        <f t="shared" si="10299"/>
        <v>36</v>
      </c>
      <c r="D10036" s="149" t="str">
        <f>+VLOOKUP($A10036,mUNICIPIOS!$B$4:$F$343,2,0)</f>
        <v>Alta Verapaz</v>
      </c>
      <c r="E10036" s="149">
        <f>+VLOOKUP($A10036,mUNICIPIOS!$B$4:$F$343,3,0)</f>
        <v>1606</v>
      </c>
      <c r="F10036" s="149" t="str">
        <f>+VLOOKUP($A10036,mUNICIPIOS!$B$4:$F$343,4,0)</f>
        <v>San Miguel Tucurú</v>
      </c>
      <c r="G10036" s="139" t="str">
        <f t="shared" ref="G10036:K10036" si="10306">+G9998</f>
        <v>06</v>
      </c>
      <c r="H10036" t="str">
        <f t="shared" si="10306"/>
        <v>IGE</v>
      </c>
      <c r="I10036" t="str">
        <f t="shared" si="10306"/>
        <v>Índice de Gestión Estratégica</v>
      </c>
      <c r="J10036" t="str">
        <f t="shared" si="10306"/>
        <v>06-07</v>
      </c>
      <c r="K10036" t="str">
        <f t="shared" si="10306"/>
        <v>Ingresos por servicios ambientales en relación a los ingresos propios sin regalías</v>
      </c>
      <c r="L10036" s="150">
        <f>+VLOOKUP($E10036,IGE_2018!$B$8:$Z$347,21,0)</f>
        <v>0</v>
      </c>
      <c r="M10036" s="142" t="str">
        <f>+VLOOKUP($E10036,IGE_2018!$B$8:$Z$347,22,0)</f>
        <v>Bajo</v>
      </c>
    </row>
    <row r="10037" spans="1:13" x14ac:dyDescent="0.3">
      <c r="A10037" s="139">
        <f t="shared" si="10297"/>
        <v>264</v>
      </c>
      <c r="B10037" s="148">
        <f t="shared" si="10299"/>
        <v>37</v>
      </c>
      <c r="D10037" s="149" t="str">
        <f>+VLOOKUP($A10037,mUNICIPIOS!$B$4:$F$343,2,0)</f>
        <v>Alta Verapaz</v>
      </c>
      <c r="E10037" s="149">
        <f>+VLOOKUP($A10037,mUNICIPIOS!$B$4:$F$343,3,0)</f>
        <v>1606</v>
      </c>
      <c r="F10037" s="149" t="str">
        <f>+VLOOKUP($A10037,mUNICIPIOS!$B$4:$F$343,4,0)</f>
        <v>San Miguel Tucurú</v>
      </c>
      <c r="G10037" s="139" t="str">
        <f t="shared" ref="G10037:K10037" si="10307">+G9999</f>
        <v>06</v>
      </c>
      <c r="H10037" t="str">
        <f t="shared" si="10307"/>
        <v>IGE</v>
      </c>
      <c r="I10037" t="str">
        <f t="shared" si="10307"/>
        <v>Índice de Gestión Estratégica</v>
      </c>
      <c r="J10037" t="str">
        <f t="shared" si="10307"/>
        <v>INDICE</v>
      </c>
      <c r="K10037">
        <f t="shared" si="10307"/>
        <v>0</v>
      </c>
      <c r="L10037" s="150">
        <f>+VLOOKUP($E10037,IGE_2018!$B$8:$Z$347,24,0)</f>
        <v>0.33061870012249855</v>
      </c>
      <c r="M10037" s="142" t="str">
        <f>+VLOOKUP($E10037,IGE_2018!$B$8:$Z$347,25,0)</f>
        <v>Medio bajo</v>
      </c>
    </row>
    <row r="10038" spans="1:13" x14ac:dyDescent="0.3">
      <c r="A10038" s="139">
        <f t="shared" si="10297"/>
        <v>264</v>
      </c>
      <c r="B10038" s="148">
        <f t="shared" si="10299"/>
        <v>38</v>
      </c>
      <c r="D10038" s="149" t="str">
        <f>+VLOOKUP($A10038,mUNICIPIOS!$B$4:$F$343,2,0)</f>
        <v>Alta Verapaz</v>
      </c>
      <c r="E10038" s="149">
        <f>+VLOOKUP($A10038,mUNICIPIOS!$B$4:$F$343,3,0)</f>
        <v>1606</v>
      </c>
      <c r="F10038" s="149" t="str">
        <f>+VLOOKUP($A10038,mUNICIPIOS!$B$4:$F$343,4,0)</f>
        <v>San Miguel Tucurú</v>
      </c>
      <c r="G10038" s="139" t="str">
        <f t="shared" ref="G10038:K10038" si="10308">+G10000</f>
        <v>RANKING</v>
      </c>
      <c r="H10038" t="str">
        <f t="shared" si="10308"/>
        <v>RGM</v>
      </c>
      <c r="I10038" t="str">
        <f t="shared" si="10308"/>
        <v>Ranking de la Gestión Municipal 2018</v>
      </c>
      <c r="J10038" t="str">
        <f t="shared" si="10308"/>
        <v>RANKING</v>
      </c>
      <c r="K10038">
        <f t="shared" si="10308"/>
        <v>0</v>
      </c>
      <c r="L10038" s="151">
        <f>+VLOOKUP($E10038,Resultados_generales!$C$8:$AE$347,27,0)</f>
        <v>0.50842167560767171</v>
      </c>
      <c r="M10038" t="str">
        <f>+VLOOKUP($E10038,Resultados_generales!$C$8:$AE$347,28,0)</f>
        <v>Medio</v>
      </c>
    </row>
    <row r="10039" spans="1:13" x14ac:dyDescent="0.3">
      <c r="A10039" s="139">
        <f t="shared" si="10297"/>
        <v>265</v>
      </c>
      <c r="B10039" s="148">
        <f t="shared" si="10299"/>
        <v>1</v>
      </c>
      <c r="D10039" s="149" t="str">
        <f>+VLOOKUP($A10039,mUNICIPIOS!$B$4:$F$343,2,0)</f>
        <v>Alta Verapaz</v>
      </c>
      <c r="E10039" s="149">
        <f>+VLOOKUP($A10039,mUNICIPIOS!$B$4:$F$343,3,0)</f>
        <v>1607</v>
      </c>
      <c r="F10039" s="149" t="str">
        <f>+VLOOKUP($A10039,mUNICIPIOS!$B$4:$F$343,4,0)</f>
        <v>Panzós</v>
      </c>
      <c r="G10039" s="139" t="str">
        <f t="shared" ref="G10039:K10039" si="10309">+G10001</f>
        <v>01</v>
      </c>
      <c r="H10039" t="str">
        <f t="shared" si="10309"/>
        <v>IPC</v>
      </c>
      <c r="I10039" t="str">
        <f t="shared" si="10309"/>
        <v>Índice de Participación Ciudadana</v>
      </c>
      <c r="J10039" t="str">
        <f t="shared" si="10309"/>
        <v>01-01</v>
      </c>
      <c r="K10039" t="str">
        <f t="shared" si="10309"/>
        <v>Número de reuniones del COMUDE en el año de la medición.</v>
      </c>
      <c r="L10039" s="150">
        <f>+VLOOKUP($E10039,IPC_2018!$B$8:$T$347,3,0)</f>
        <v>1</v>
      </c>
      <c r="M10039" s="142" t="str">
        <f>+VLOOKUP($E10039,IPC_2018!$B$8:$T$347,4,0)</f>
        <v>Alto</v>
      </c>
    </row>
    <row r="10040" spans="1:13" x14ac:dyDescent="0.3">
      <c r="A10040" s="139">
        <f t="shared" si="10297"/>
        <v>265</v>
      </c>
      <c r="B10040" s="148">
        <f t="shared" si="10299"/>
        <v>2</v>
      </c>
      <c r="D10040" s="149" t="str">
        <f>+VLOOKUP($A10040,mUNICIPIOS!$B$4:$F$343,2,0)</f>
        <v>Alta Verapaz</v>
      </c>
      <c r="E10040" s="149">
        <f>+VLOOKUP($A10040,mUNICIPIOS!$B$4:$F$343,3,0)</f>
        <v>1607</v>
      </c>
      <c r="F10040" s="149" t="str">
        <f>+VLOOKUP($A10040,mUNICIPIOS!$B$4:$F$343,4,0)</f>
        <v>Panzós</v>
      </c>
      <c r="G10040" s="139" t="str">
        <f t="shared" ref="G10040:K10040" si="10310">+G10002</f>
        <v>01</v>
      </c>
      <c r="H10040" t="str">
        <f t="shared" si="10310"/>
        <v>IPC</v>
      </c>
      <c r="I10040" t="str">
        <f t="shared" si="10310"/>
        <v>Índice de Participación Ciudadana</v>
      </c>
      <c r="J10040" t="str">
        <f t="shared" si="10310"/>
        <v>01-02</v>
      </c>
      <c r="K10040" t="str">
        <f t="shared" si="10310"/>
        <v>Participación de Alcaldes, Concejales y Síndicos determinados o designados en el COMUDE</v>
      </c>
      <c r="L10040" s="150">
        <f>+VLOOKUP($E10040,IPC_2018!$B$8:$T$347,6,0)</f>
        <v>0.91666666666666663</v>
      </c>
      <c r="M10040" s="142" t="str">
        <f>+VLOOKUP($E10040,IPC_2018!$B$8:$T$347,7,0)</f>
        <v>Alto</v>
      </c>
    </row>
    <row r="10041" spans="1:13" x14ac:dyDescent="0.3">
      <c r="A10041" s="139">
        <f t="shared" si="10297"/>
        <v>265</v>
      </c>
      <c r="B10041" s="148">
        <f t="shared" si="10299"/>
        <v>3</v>
      </c>
      <c r="D10041" s="149" t="str">
        <f>+VLOOKUP($A10041,mUNICIPIOS!$B$4:$F$343,2,0)</f>
        <v>Alta Verapaz</v>
      </c>
      <c r="E10041" s="149">
        <f>+VLOOKUP($A10041,mUNICIPIOS!$B$4:$F$343,3,0)</f>
        <v>1607</v>
      </c>
      <c r="F10041" s="149" t="str">
        <f>+VLOOKUP($A10041,mUNICIPIOS!$B$4:$F$343,4,0)</f>
        <v>Panzós</v>
      </c>
      <c r="G10041" s="139" t="str">
        <f t="shared" ref="G10041:K10041" si="10311">+G10003</f>
        <v>01</v>
      </c>
      <c r="H10041" t="str">
        <f t="shared" si="10311"/>
        <v>IPC</v>
      </c>
      <c r="I10041" t="str">
        <f t="shared" si="10311"/>
        <v>Índice de Participación Ciudadana</v>
      </c>
      <c r="J10041" t="str">
        <f t="shared" si="10311"/>
        <v>01-03</v>
      </c>
      <c r="K10041" t="str">
        <f t="shared" si="10311"/>
        <v>Participación  de organizaciones de jóvenes, mujeres, pueblos mayas, xincas, garífunas, y otras organizaciones en el Comude</v>
      </c>
      <c r="L10041" s="150">
        <f>+VLOOKUP($E10041,IPC_2018!$B$8:$T$347,9,0)</f>
        <v>0.58853373921867069</v>
      </c>
      <c r="M10041" s="142" t="str">
        <f>+VLOOKUP($E10041,IPC_2018!$B$8:$T$347,10,0)</f>
        <v>Medio</v>
      </c>
    </row>
    <row r="10042" spans="1:13" x14ac:dyDescent="0.3">
      <c r="A10042" s="139">
        <f t="shared" si="10297"/>
        <v>265</v>
      </c>
      <c r="B10042" s="148">
        <f t="shared" si="10299"/>
        <v>4</v>
      </c>
      <c r="D10042" s="149" t="str">
        <f>+VLOOKUP($A10042,mUNICIPIOS!$B$4:$F$343,2,0)</f>
        <v>Alta Verapaz</v>
      </c>
      <c r="E10042" s="149">
        <f>+VLOOKUP($A10042,mUNICIPIOS!$B$4:$F$343,3,0)</f>
        <v>1607</v>
      </c>
      <c r="F10042" s="149" t="str">
        <f>+VLOOKUP($A10042,mUNICIPIOS!$B$4:$F$343,4,0)</f>
        <v>Panzós</v>
      </c>
      <c r="G10042" s="139" t="str">
        <f t="shared" ref="G10042:K10042" si="10312">+G10004</f>
        <v>01</v>
      </c>
      <c r="H10042" t="str">
        <f t="shared" si="10312"/>
        <v>IPC</v>
      </c>
      <c r="I10042" t="str">
        <f t="shared" si="10312"/>
        <v>Índice de Participación Ciudadana</v>
      </c>
      <c r="J10042" t="str">
        <f t="shared" si="10312"/>
        <v>01-04</v>
      </c>
      <c r="K10042" t="str">
        <f t="shared" si="10312"/>
        <v>Representatividad territorial del Comude.</v>
      </c>
      <c r="L10042" s="150">
        <f>+VLOOKUP($E10042,IPC_2018!$B$8:$T$347,12,0)</f>
        <v>0.52575757575757576</v>
      </c>
      <c r="M10042" s="142" t="str">
        <f>+VLOOKUP($E10042,IPC_2018!$B$8:$T$347,13,0)</f>
        <v>Medio</v>
      </c>
    </row>
    <row r="10043" spans="1:13" x14ac:dyDescent="0.3">
      <c r="A10043" s="139">
        <f t="shared" si="10297"/>
        <v>265</v>
      </c>
      <c r="B10043" s="148">
        <f t="shared" si="10299"/>
        <v>5</v>
      </c>
      <c r="D10043" s="149" t="str">
        <f>+VLOOKUP($A10043,mUNICIPIOS!$B$4:$F$343,2,0)</f>
        <v>Alta Verapaz</v>
      </c>
      <c r="E10043" s="149">
        <f>+VLOOKUP($A10043,mUNICIPIOS!$B$4:$F$343,3,0)</f>
        <v>1607</v>
      </c>
      <c r="F10043" s="149" t="str">
        <f>+VLOOKUP($A10043,mUNICIPIOS!$B$4:$F$343,4,0)</f>
        <v>Panzós</v>
      </c>
      <c r="G10043" s="139" t="str">
        <f t="shared" ref="G10043:K10043" si="10313">+G10005</f>
        <v>01</v>
      </c>
      <c r="H10043" t="str">
        <f t="shared" si="10313"/>
        <v>IPC</v>
      </c>
      <c r="I10043" t="str">
        <f t="shared" si="10313"/>
        <v>Índice de Participación Ciudadana</v>
      </c>
      <c r="J10043" t="str">
        <f t="shared" si="10313"/>
        <v>01-05</v>
      </c>
      <c r="K10043" t="str">
        <f t="shared" si="10313"/>
        <v>Funcionamiento del Comude</v>
      </c>
      <c r="L10043" s="150">
        <f>+VLOOKUP($E10043,IPC_2018!$B$8:$T$347,15,0)</f>
        <v>0.45654814503764951</v>
      </c>
      <c r="M10043" s="142" t="str">
        <f>+VLOOKUP($E10043,IPC_2018!$B$8:$T$347,16,0)</f>
        <v>Medio</v>
      </c>
    </row>
    <row r="10044" spans="1:13" x14ac:dyDescent="0.3">
      <c r="A10044" s="139">
        <f t="shared" si="10297"/>
        <v>265</v>
      </c>
      <c r="B10044" s="148">
        <f t="shared" si="10299"/>
        <v>6</v>
      </c>
      <c r="D10044" s="149" t="str">
        <f>+VLOOKUP($A10044,mUNICIPIOS!$B$4:$F$343,2,0)</f>
        <v>Alta Verapaz</v>
      </c>
      <c r="E10044" s="149">
        <f>+VLOOKUP($A10044,mUNICIPIOS!$B$4:$F$343,3,0)</f>
        <v>1607</v>
      </c>
      <c r="F10044" s="149" t="str">
        <f>+VLOOKUP($A10044,mUNICIPIOS!$B$4:$F$343,4,0)</f>
        <v>Panzós</v>
      </c>
      <c r="G10044" s="139" t="str">
        <f t="shared" ref="G10044:K10044" si="10314">+G10006</f>
        <v>01</v>
      </c>
      <c r="H10044" t="str">
        <f t="shared" si="10314"/>
        <v>IPC</v>
      </c>
      <c r="I10044" t="str">
        <f t="shared" si="10314"/>
        <v>Índice de Participación Ciudadana</v>
      </c>
      <c r="J10044" t="str">
        <f t="shared" si="10314"/>
        <v>INDICE</v>
      </c>
      <c r="K10044">
        <f t="shared" si="10314"/>
        <v>0</v>
      </c>
      <c r="L10044" s="150">
        <f>+VLOOKUP($E10044,IPC_2018!$B$8:$T$347,18,0)</f>
        <v>0.77520925233541771</v>
      </c>
      <c r="M10044" s="142" t="str">
        <f>+VLOOKUP($E10044,IPC_2018!$B$8:$T$347,19,0)</f>
        <v>Medio alto</v>
      </c>
    </row>
    <row r="10045" spans="1:13" x14ac:dyDescent="0.3">
      <c r="A10045" s="139">
        <f t="shared" si="10297"/>
        <v>265</v>
      </c>
      <c r="B10045" s="148">
        <f t="shared" si="10299"/>
        <v>7</v>
      </c>
      <c r="D10045" s="149" t="str">
        <f>+VLOOKUP($A10045,mUNICIPIOS!$B$4:$F$343,2,0)</f>
        <v>Alta Verapaz</v>
      </c>
      <c r="E10045" s="149">
        <f>+VLOOKUP($A10045,mUNICIPIOS!$B$4:$F$343,3,0)</f>
        <v>1607</v>
      </c>
      <c r="F10045" s="149" t="str">
        <f>+VLOOKUP($A10045,mUNICIPIOS!$B$4:$F$343,4,0)</f>
        <v>Panzós</v>
      </c>
      <c r="G10045" s="139" t="str">
        <f t="shared" ref="G10045:K10045" si="10315">+G10007</f>
        <v>02</v>
      </c>
      <c r="H10045" t="str">
        <f t="shared" si="10315"/>
        <v>IIC</v>
      </c>
      <c r="I10045" t="str">
        <f t="shared" si="10315"/>
        <v>Índice de Información a la Ciudadanía</v>
      </c>
      <c r="J10045" t="str">
        <f t="shared" si="10315"/>
        <v>02-01</v>
      </c>
      <c r="K10045" t="str">
        <f t="shared" si="10315"/>
        <v>Rendición de cuentas cuatrimestral y anual al Comude enfocadas en resultados.</v>
      </c>
      <c r="L10045" s="150">
        <f>+VLOOKUP($E10045,IIC_2018!$B$8:$Q$347,3,0)</f>
        <v>1</v>
      </c>
      <c r="M10045" s="142" t="str">
        <f>+VLOOKUP($E10045,IIC_2018!$B$8:$Q$347,4,0)</f>
        <v>Alto</v>
      </c>
    </row>
    <row r="10046" spans="1:13" x14ac:dyDescent="0.3">
      <c r="A10046" s="139">
        <f t="shared" si="10297"/>
        <v>265</v>
      </c>
      <c r="B10046" s="148">
        <f t="shared" si="10299"/>
        <v>8</v>
      </c>
      <c r="D10046" s="149" t="str">
        <f>+VLOOKUP($A10046,mUNICIPIOS!$B$4:$F$343,2,0)</f>
        <v>Alta Verapaz</v>
      </c>
      <c r="E10046" s="149">
        <f>+VLOOKUP($A10046,mUNICIPIOS!$B$4:$F$343,3,0)</f>
        <v>1607</v>
      </c>
      <c r="F10046" s="149" t="str">
        <f>+VLOOKUP($A10046,mUNICIPIOS!$B$4:$F$343,4,0)</f>
        <v>Panzós</v>
      </c>
      <c r="G10046" s="139" t="str">
        <f t="shared" ref="G10046:K10046" si="10316">+G10008</f>
        <v>02</v>
      </c>
      <c r="H10046" t="str">
        <f t="shared" si="10316"/>
        <v>IIC</v>
      </c>
      <c r="I10046" t="str">
        <f t="shared" si="10316"/>
        <v>Índice de Información a la Ciudadanía</v>
      </c>
      <c r="J10046" t="str">
        <f t="shared" si="10316"/>
        <v>02-02</v>
      </c>
      <c r="K10046" t="str">
        <f t="shared" si="10316"/>
        <v>Información presupuestaria y otra información brindada a la ciudadanía disponible en medios locales de comunicación.</v>
      </c>
      <c r="L10046" s="150">
        <f>+VLOOKUP($E10046,IIC_2018!$B$8:$Q$347,6,0)</f>
        <v>0.75</v>
      </c>
      <c r="M10046" s="142" t="str">
        <f>+VLOOKUP($E10046,IIC_2018!$B$8:$Q$347,7,0)</f>
        <v>Medio alto</v>
      </c>
    </row>
    <row r="10047" spans="1:13" x14ac:dyDescent="0.3">
      <c r="A10047" s="139">
        <f t="shared" si="10297"/>
        <v>265</v>
      </c>
      <c r="B10047" s="148">
        <f t="shared" si="10299"/>
        <v>9</v>
      </c>
      <c r="D10047" s="149" t="str">
        <f>+VLOOKUP($A10047,mUNICIPIOS!$B$4:$F$343,2,0)</f>
        <v>Alta Verapaz</v>
      </c>
      <c r="E10047" s="149">
        <f>+VLOOKUP($A10047,mUNICIPIOS!$B$4:$F$343,3,0)</f>
        <v>1607</v>
      </c>
      <c r="F10047" s="149" t="str">
        <f>+VLOOKUP($A10047,mUNICIPIOS!$B$4:$F$343,4,0)</f>
        <v>Panzós</v>
      </c>
      <c r="G10047" s="139" t="str">
        <f t="shared" ref="G10047:K10047" si="10317">+G10009</f>
        <v>02</v>
      </c>
      <c r="H10047" t="str">
        <f t="shared" si="10317"/>
        <v>IIC</v>
      </c>
      <c r="I10047" t="str">
        <f t="shared" si="10317"/>
        <v>Índice de Información a la Ciudadanía</v>
      </c>
      <c r="J10047" t="str">
        <f t="shared" si="10317"/>
        <v>02-03</v>
      </c>
      <c r="K10047" t="str">
        <f t="shared" si="10317"/>
        <v>Información pública de oficio actualizada y disponible de acuerdo a la LAIP y uso de internet.</v>
      </c>
      <c r="L10047" s="150">
        <f>+VLOOKUP($E10047,IIC_2018!$B$8:$Q$347,9,0)</f>
        <v>0.92</v>
      </c>
      <c r="M10047" s="142" t="str">
        <f>+VLOOKUP($E10047,IIC_2018!$B$8:$Q$347,10,0)</f>
        <v>Alto</v>
      </c>
    </row>
    <row r="10048" spans="1:13" x14ac:dyDescent="0.3">
      <c r="A10048" s="139">
        <f t="shared" si="10297"/>
        <v>265</v>
      </c>
      <c r="B10048" s="148">
        <f t="shared" si="10299"/>
        <v>10</v>
      </c>
      <c r="D10048" s="149" t="str">
        <f>+VLOOKUP($A10048,mUNICIPIOS!$B$4:$F$343,2,0)</f>
        <v>Alta Verapaz</v>
      </c>
      <c r="E10048" s="149">
        <f>+VLOOKUP($A10048,mUNICIPIOS!$B$4:$F$343,3,0)</f>
        <v>1607</v>
      </c>
      <c r="F10048" s="149" t="str">
        <f>+VLOOKUP($A10048,mUNICIPIOS!$B$4:$F$343,4,0)</f>
        <v>Panzós</v>
      </c>
      <c r="G10048" s="139" t="str">
        <f t="shared" ref="G10048:K10048" si="10318">+G10010</f>
        <v>02</v>
      </c>
      <c r="H10048" t="str">
        <f t="shared" si="10318"/>
        <v>IIC</v>
      </c>
      <c r="I10048" t="str">
        <f t="shared" si="10318"/>
        <v>Índice de Información a la Ciudadanía</v>
      </c>
      <c r="J10048" t="str">
        <f t="shared" si="10318"/>
        <v>02-04</v>
      </c>
      <c r="K10048" t="str">
        <f t="shared" si="10318"/>
        <v>Relación del monto contratado por medio de Guate compras con el total del presupuesto de egresos vigente.</v>
      </c>
      <c r="L10048" s="150">
        <f>+VLOOKUP($E10048,IIC_2018!$B$8:$Q$347,12,0)</f>
        <v>0.4637883005624297</v>
      </c>
      <c r="M10048" s="142" t="str">
        <f>+VLOOKUP($E10048,IIC_2018!$B$8:$Q$347,13,0)</f>
        <v>Medio</v>
      </c>
    </row>
    <row r="10049" spans="1:13" x14ac:dyDescent="0.3">
      <c r="A10049" s="139">
        <f t="shared" si="10297"/>
        <v>265</v>
      </c>
      <c r="B10049" s="148">
        <f t="shared" si="10299"/>
        <v>11</v>
      </c>
      <c r="D10049" s="149" t="str">
        <f>+VLOOKUP($A10049,mUNICIPIOS!$B$4:$F$343,2,0)</f>
        <v>Alta Verapaz</v>
      </c>
      <c r="E10049" s="149">
        <f>+VLOOKUP($A10049,mUNICIPIOS!$B$4:$F$343,3,0)</f>
        <v>1607</v>
      </c>
      <c r="F10049" s="149" t="str">
        <f>+VLOOKUP($A10049,mUNICIPIOS!$B$4:$F$343,4,0)</f>
        <v>Panzós</v>
      </c>
      <c r="G10049" s="139" t="str">
        <f t="shared" ref="G10049:K10049" si="10319">+G10011</f>
        <v>02</v>
      </c>
      <c r="H10049" t="str">
        <f t="shared" si="10319"/>
        <v>IIC</v>
      </c>
      <c r="I10049" t="str">
        <f t="shared" si="10319"/>
        <v>Índice de Información a la Ciudadanía</v>
      </c>
      <c r="J10049" t="str">
        <f t="shared" si="10319"/>
        <v>INDICE</v>
      </c>
      <c r="K10049">
        <f t="shared" si="10319"/>
        <v>0</v>
      </c>
      <c r="L10049" s="150">
        <f>+VLOOKUP($E10049,IIC_2018!$B$8:$Q$347,15,0)</f>
        <v>0.78344707514060741</v>
      </c>
      <c r="M10049" s="142" t="str">
        <f>+VLOOKUP($E10049,IIC_2018!$B$8:$Q$347,16,0)</f>
        <v>Medio alto</v>
      </c>
    </row>
    <row r="10050" spans="1:13" x14ac:dyDescent="0.3">
      <c r="A10050" s="139">
        <f t="shared" si="10297"/>
        <v>265</v>
      </c>
      <c r="B10050" s="148">
        <f t="shared" si="10299"/>
        <v>12</v>
      </c>
      <c r="D10050" s="149" t="str">
        <f>+VLOOKUP($A10050,mUNICIPIOS!$B$4:$F$343,2,0)</f>
        <v>Alta Verapaz</v>
      </c>
      <c r="E10050" s="149">
        <f>+VLOOKUP($A10050,mUNICIPIOS!$B$4:$F$343,3,0)</f>
        <v>1607</v>
      </c>
      <c r="F10050" s="149" t="str">
        <f>+VLOOKUP($A10050,mUNICIPIOS!$B$4:$F$343,4,0)</f>
        <v>Panzós</v>
      </c>
      <c r="G10050" s="139" t="str">
        <f t="shared" ref="G10050:K10050" si="10320">+G10012</f>
        <v>03</v>
      </c>
      <c r="H10050" t="str">
        <f t="shared" si="10320"/>
        <v>ISP</v>
      </c>
      <c r="I10050" t="str">
        <f t="shared" si="10320"/>
        <v>Índice de Servicios Públicos</v>
      </c>
      <c r="J10050" t="str">
        <f t="shared" si="10320"/>
        <v>03-01</v>
      </c>
      <c r="K10050" t="str">
        <f t="shared" si="10320"/>
        <v>Cobertura del servicio público de agua</v>
      </c>
      <c r="L10050" s="150">
        <f>+VLOOKUP($E10050,ISP_2018!$B$8:$T$347,3,0)</f>
        <v>2.8391385638113702E-2</v>
      </c>
      <c r="M10050" s="142" t="str">
        <f>+VLOOKUP($E10050,ISP_2018!$B$8:$T$347,4,0)</f>
        <v>Bajo</v>
      </c>
    </row>
    <row r="10051" spans="1:13" x14ac:dyDescent="0.3">
      <c r="A10051" s="139">
        <f t="shared" si="10297"/>
        <v>265</v>
      </c>
      <c r="B10051" s="148">
        <f t="shared" si="10299"/>
        <v>13</v>
      </c>
      <c r="D10051" s="149" t="str">
        <f>+VLOOKUP($A10051,mUNICIPIOS!$B$4:$F$343,2,0)</f>
        <v>Alta Verapaz</v>
      </c>
      <c r="E10051" s="149">
        <f>+VLOOKUP($A10051,mUNICIPIOS!$B$4:$F$343,3,0)</f>
        <v>1607</v>
      </c>
      <c r="F10051" s="149" t="str">
        <f>+VLOOKUP($A10051,mUNICIPIOS!$B$4:$F$343,4,0)</f>
        <v>Panzós</v>
      </c>
      <c r="G10051" s="139" t="str">
        <f t="shared" ref="G10051:K10051" si="10321">+G10013</f>
        <v>03</v>
      </c>
      <c r="H10051" t="str">
        <f t="shared" si="10321"/>
        <v>ISP</v>
      </c>
      <c r="I10051" t="str">
        <f t="shared" si="10321"/>
        <v>Índice de Servicios Públicos</v>
      </c>
      <c r="J10051" t="str">
        <f t="shared" si="10321"/>
        <v>03-02</v>
      </c>
      <c r="K10051" t="str">
        <f t="shared" si="10321"/>
        <v>Control de la calidad del servicio público de agua</v>
      </c>
      <c r="L10051" s="150">
        <f>+VLOOKUP($E10051,ISP_2018!$B$8:$T$347,6,0)</f>
        <v>0.390625</v>
      </c>
      <c r="M10051" s="142" t="str">
        <f>+VLOOKUP($E10051,ISP_2018!$B$8:$T$347,7,0)</f>
        <v>Medio bajo</v>
      </c>
    </row>
    <row r="10052" spans="1:13" x14ac:dyDescent="0.3">
      <c r="A10052" s="139">
        <f t="shared" si="10297"/>
        <v>265</v>
      </c>
      <c r="B10052" s="148">
        <f t="shared" si="10299"/>
        <v>14</v>
      </c>
      <c r="D10052" s="149" t="str">
        <f>+VLOOKUP($A10052,mUNICIPIOS!$B$4:$F$343,2,0)</f>
        <v>Alta Verapaz</v>
      </c>
      <c r="E10052" s="149">
        <f>+VLOOKUP($A10052,mUNICIPIOS!$B$4:$F$343,3,0)</f>
        <v>1607</v>
      </c>
      <c r="F10052" s="149" t="str">
        <f>+VLOOKUP($A10052,mUNICIPIOS!$B$4:$F$343,4,0)</f>
        <v>Panzós</v>
      </c>
      <c r="G10052" s="139" t="str">
        <f t="shared" ref="G10052:K10052" si="10322">+G10014</f>
        <v>03</v>
      </c>
      <c r="H10052" t="str">
        <f t="shared" si="10322"/>
        <v>ISP</v>
      </c>
      <c r="I10052" t="str">
        <f t="shared" si="10322"/>
        <v>Índice de Servicios Públicos</v>
      </c>
      <c r="J10052" t="str">
        <f t="shared" si="10322"/>
        <v>03-03</v>
      </c>
      <c r="K10052" t="str">
        <f t="shared" si="10322"/>
        <v>Disposición  y tratamiento  de aguas residuales</v>
      </c>
      <c r="L10052" s="150">
        <f>+VLOOKUP($E10052,ISP_2018!$B$8:$T$347,9,0)</f>
        <v>0.1877236240616334</v>
      </c>
      <c r="M10052" s="142" t="str">
        <f>+VLOOKUP($E10052,ISP_2018!$B$8:$T$347,10,0)</f>
        <v>Bajo</v>
      </c>
    </row>
    <row r="10053" spans="1:13" x14ac:dyDescent="0.3">
      <c r="A10053" s="139">
        <f t="shared" si="10297"/>
        <v>265</v>
      </c>
      <c r="B10053" s="148">
        <f t="shared" si="10299"/>
        <v>15</v>
      </c>
      <c r="D10053" s="149" t="str">
        <f>+VLOOKUP($A10053,mUNICIPIOS!$B$4:$F$343,2,0)</f>
        <v>Alta Verapaz</v>
      </c>
      <c r="E10053" s="149">
        <f>+VLOOKUP($A10053,mUNICIPIOS!$B$4:$F$343,3,0)</f>
        <v>1607</v>
      </c>
      <c r="F10053" s="149" t="str">
        <f>+VLOOKUP($A10053,mUNICIPIOS!$B$4:$F$343,4,0)</f>
        <v>Panzós</v>
      </c>
      <c r="G10053" s="139" t="str">
        <f t="shared" ref="G10053:K10053" si="10323">+G10015</f>
        <v>03</v>
      </c>
      <c r="H10053" t="str">
        <f t="shared" si="10323"/>
        <v>ISP</v>
      </c>
      <c r="I10053" t="str">
        <f t="shared" si="10323"/>
        <v>Índice de Servicios Públicos</v>
      </c>
      <c r="J10053" t="str">
        <f t="shared" si="10323"/>
        <v>03-04</v>
      </c>
      <c r="K10053" t="str">
        <f t="shared" si="10323"/>
        <v>Gestión y manejo de los residuos y desechos sólidos</v>
      </c>
      <c r="L10053" s="150">
        <f>+VLOOKUP($E10053,ISP_2018!$B$8:$T$347,12,0)</f>
        <v>6.4431234447969304E-2</v>
      </c>
      <c r="M10053" s="142" t="str">
        <f>+VLOOKUP($E10053,ISP_2018!$B$8:$T$347,13,0)</f>
        <v>Bajo</v>
      </c>
    </row>
    <row r="10054" spans="1:13" x14ac:dyDescent="0.3">
      <c r="A10054" s="139">
        <f t="shared" si="10297"/>
        <v>265</v>
      </c>
      <c r="B10054" s="148">
        <f t="shared" si="10299"/>
        <v>16</v>
      </c>
      <c r="D10054" s="149" t="str">
        <f>+VLOOKUP($A10054,mUNICIPIOS!$B$4:$F$343,2,0)</f>
        <v>Alta Verapaz</v>
      </c>
      <c r="E10054" s="149">
        <f>+VLOOKUP($A10054,mUNICIPIOS!$B$4:$F$343,3,0)</f>
        <v>1607</v>
      </c>
      <c r="F10054" s="149" t="str">
        <f>+VLOOKUP($A10054,mUNICIPIOS!$B$4:$F$343,4,0)</f>
        <v>Panzós</v>
      </c>
      <c r="G10054" s="139" t="str">
        <f t="shared" ref="G10054:K10054" si="10324">+G10016</f>
        <v>03</v>
      </c>
      <c r="H10054" t="str">
        <f t="shared" si="10324"/>
        <v>ISP</v>
      </c>
      <c r="I10054" t="str">
        <f t="shared" si="10324"/>
        <v>Índice de Servicios Públicos</v>
      </c>
      <c r="J10054" t="str">
        <f t="shared" si="10324"/>
        <v>03-05</v>
      </c>
      <c r="K10054" t="str">
        <f t="shared" si="10324"/>
        <v>Gestión de servicios públicos municipales</v>
      </c>
      <c r="L10054" s="150">
        <f>+VLOOKUP($E10054,ISP_2018!$B$8:$T$347,15,0)</f>
        <v>0.29032258064516131</v>
      </c>
      <c r="M10054" s="142" t="str">
        <f>+VLOOKUP($E10054,ISP_2018!$B$8:$T$347,16,0)</f>
        <v>Medio bajo</v>
      </c>
    </row>
    <row r="10055" spans="1:13" x14ac:dyDescent="0.3">
      <c r="A10055" s="139">
        <f t="shared" si="10297"/>
        <v>265</v>
      </c>
      <c r="B10055" s="148">
        <f t="shared" si="10299"/>
        <v>17</v>
      </c>
      <c r="D10055" s="149" t="str">
        <f>+VLOOKUP($A10055,mUNICIPIOS!$B$4:$F$343,2,0)</f>
        <v>Alta Verapaz</v>
      </c>
      <c r="E10055" s="149">
        <f>+VLOOKUP($A10055,mUNICIPIOS!$B$4:$F$343,3,0)</f>
        <v>1607</v>
      </c>
      <c r="F10055" s="149" t="str">
        <f>+VLOOKUP($A10055,mUNICIPIOS!$B$4:$F$343,4,0)</f>
        <v>Panzós</v>
      </c>
      <c r="G10055" s="139" t="str">
        <f t="shared" ref="G10055:K10055" si="10325">+G10017</f>
        <v>03</v>
      </c>
      <c r="H10055" t="str">
        <f t="shared" si="10325"/>
        <v>ISP</v>
      </c>
      <c r="I10055" t="str">
        <f t="shared" si="10325"/>
        <v>Índice de Servicios Públicos</v>
      </c>
      <c r="J10055" t="str">
        <f t="shared" si="10325"/>
        <v>INDICE</v>
      </c>
      <c r="K10055">
        <f t="shared" si="10325"/>
        <v>0</v>
      </c>
      <c r="L10055" s="150">
        <f>+VLOOKUP($E10055,ISP_2018!$B$8:$T$347,18,0)</f>
        <v>0.22852212639476419</v>
      </c>
      <c r="M10055" s="142" t="str">
        <f>+VLOOKUP($E10055,ISP_2018!$B$8:$T$347,19,0)</f>
        <v>Medio bajo</v>
      </c>
    </row>
    <row r="10056" spans="1:13" x14ac:dyDescent="0.3">
      <c r="A10056" s="139">
        <f t="shared" si="10297"/>
        <v>265</v>
      </c>
      <c r="B10056" s="148">
        <f t="shared" si="10299"/>
        <v>18</v>
      </c>
      <c r="D10056" s="149" t="str">
        <f>+VLOOKUP($A10056,mUNICIPIOS!$B$4:$F$343,2,0)</f>
        <v>Alta Verapaz</v>
      </c>
      <c r="E10056" s="149">
        <f>+VLOOKUP($A10056,mUNICIPIOS!$B$4:$F$343,3,0)</f>
        <v>1607</v>
      </c>
      <c r="F10056" s="149" t="str">
        <f>+VLOOKUP($A10056,mUNICIPIOS!$B$4:$F$343,4,0)</f>
        <v>Panzós</v>
      </c>
      <c r="G10056" s="139" t="str">
        <f t="shared" ref="G10056:K10056" si="10326">+G10018</f>
        <v>04</v>
      </c>
      <c r="H10056" t="str">
        <f t="shared" si="10326"/>
        <v>IGA</v>
      </c>
      <c r="I10056" t="str">
        <f t="shared" si="10326"/>
        <v>Índice de Gestión Administrativa</v>
      </c>
      <c r="J10056" t="str">
        <f t="shared" si="10326"/>
        <v>04-01</v>
      </c>
      <c r="K10056" t="str">
        <f t="shared" si="10326"/>
        <v>Existencia de elementos de atención municipal orientada al vecino</v>
      </c>
      <c r="L10056" s="150">
        <f>+VLOOKUP($E10056,IGA_2018!$B$8:$N$347,3,0)</f>
        <v>1</v>
      </c>
      <c r="M10056" s="142" t="str">
        <f>+VLOOKUP($E10056,IGA_2018!$B$8:$N$347,4,0)</f>
        <v>Alto</v>
      </c>
    </row>
    <row r="10057" spans="1:13" x14ac:dyDescent="0.3">
      <c r="A10057" s="139">
        <f t="shared" si="10297"/>
        <v>265</v>
      </c>
      <c r="B10057" s="148">
        <f t="shared" si="10299"/>
        <v>19</v>
      </c>
      <c r="D10057" s="149" t="str">
        <f>+VLOOKUP($A10057,mUNICIPIOS!$B$4:$F$343,2,0)</f>
        <v>Alta Verapaz</v>
      </c>
      <c r="E10057" s="149">
        <f>+VLOOKUP($A10057,mUNICIPIOS!$B$4:$F$343,3,0)</f>
        <v>1607</v>
      </c>
      <c r="F10057" s="149" t="str">
        <f>+VLOOKUP($A10057,mUNICIPIOS!$B$4:$F$343,4,0)</f>
        <v>Panzós</v>
      </c>
      <c r="G10057" s="139" t="str">
        <f t="shared" ref="G10057:K10057" si="10327">+G10019</f>
        <v>04</v>
      </c>
      <c r="H10057" t="str">
        <f t="shared" si="10327"/>
        <v>IGA</v>
      </c>
      <c r="I10057" t="str">
        <f t="shared" si="10327"/>
        <v>Índice de Gestión Administrativa</v>
      </c>
      <c r="J10057" t="str">
        <f t="shared" si="10327"/>
        <v>04-02</v>
      </c>
      <c r="K10057" t="str">
        <f t="shared" si="10327"/>
        <v>Gestión del recurso humano.</v>
      </c>
      <c r="L10057" s="150">
        <f>+VLOOKUP($E10057,IGA_2018!$B$8:$N$347,6,0)</f>
        <v>0.49549317537986109</v>
      </c>
      <c r="M10057" s="142" t="str">
        <f>+VLOOKUP($E10057,IGA_2018!$B$8:$N$347,7,0)</f>
        <v>Medio</v>
      </c>
    </row>
    <row r="10058" spans="1:13" x14ac:dyDescent="0.3">
      <c r="A10058" s="139">
        <f t="shared" si="10297"/>
        <v>265</v>
      </c>
      <c r="B10058" s="148">
        <f t="shared" si="10299"/>
        <v>20</v>
      </c>
      <c r="D10058" s="149" t="str">
        <f>+VLOOKUP($A10058,mUNICIPIOS!$B$4:$F$343,2,0)</f>
        <v>Alta Verapaz</v>
      </c>
      <c r="E10058" s="149">
        <f>+VLOOKUP($A10058,mUNICIPIOS!$B$4:$F$343,3,0)</f>
        <v>1607</v>
      </c>
      <c r="F10058" s="149" t="str">
        <f>+VLOOKUP($A10058,mUNICIPIOS!$B$4:$F$343,4,0)</f>
        <v>Panzós</v>
      </c>
      <c r="G10058" s="139" t="str">
        <f t="shared" ref="G10058:K10058" si="10328">+G10020</f>
        <v>04</v>
      </c>
      <c r="H10058" t="str">
        <f t="shared" si="10328"/>
        <v>IGA</v>
      </c>
      <c r="I10058" t="str">
        <f t="shared" si="10328"/>
        <v>Índice de Gestión Administrativa</v>
      </c>
      <c r="J10058" t="str">
        <f t="shared" si="10328"/>
        <v>04-03</v>
      </c>
      <c r="K10058" t="str">
        <f t="shared" si="10328"/>
        <v>Existencia de oficinas municipales con instrumentos de gestión.</v>
      </c>
      <c r="L10058" s="150">
        <f>+VLOOKUP($E10058,IGA_2018!$B$8:$N$347,9,0)</f>
        <v>0.94107142857142856</v>
      </c>
      <c r="M10058" s="142" t="str">
        <f>+VLOOKUP($E10058,IGA_2018!$B$8:$N$347,10,0)</f>
        <v>Alto</v>
      </c>
    </row>
    <row r="10059" spans="1:13" x14ac:dyDescent="0.3">
      <c r="A10059" s="139">
        <f t="shared" si="10297"/>
        <v>265</v>
      </c>
      <c r="B10059" s="148">
        <f t="shared" si="10299"/>
        <v>21</v>
      </c>
      <c r="D10059" s="149" t="str">
        <f>+VLOOKUP($A10059,mUNICIPIOS!$B$4:$F$343,2,0)</f>
        <v>Alta Verapaz</v>
      </c>
      <c r="E10059" s="149">
        <f>+VLOOKUP($A10059,mUNICIPIOS!$B$4:$F$343,3,0)</f>
        <v>1607</v>
      </c>
      <c r="F10059" s="149" t="str">
        <f>+VLOOKUP($A10059,mUNICIPIOS!$B$4:$F$343,4,0)</f>
        <v>Panzós</v>
      </c>
      <c r="G10059" s="139" t="str">
        <f t="shared" ref="G10059:K10059" si="10329">+G10021</f>
        <v>04</v>
      </c>
      <c r="H10059" t="str">
        <f t="shared" si="10329"/>
        <v>IGA</v>
      </c>
      <c r="I10059" t="str">
        <f t="shared" si="10329"/>
        <v>Índice de Gestión Administrativa</v>
      </c>
      <c r="J10059" t="str">
        <f t="shared" si="10329"/>
        <v>INDICE</v>
      </c>
      <c r="K10059">
        <f t="shared" si="10329"/>
        <v>0</v>
      </c>
      <c r="L10059" s="150">
        <f>+VLOOKUP($E10059,IGA_2018!$B$8:$N$347,12,0)</f>
        <v>0.80279761138295136</v>
      </c>
      <c r="M10059" s="142" t="str">
        <f>+VLOOKUP($E10059,IGA_2018!$B$8:$N$347,13,0)</f>
        <v>Alto</v>
      </c>
    </row>
    <row r="10060" spans="1:13" x14ac:dyDescent="0.3">
      <c r="A10060" s="139">
        <f t="shared" si="10297"/>
        <v>265</v>
      </c>
      <c r="B10060" s="148">
        <f t="shared" si="10299"/>
        <v>22</v>
      </c>
      <c r="D10060" s="149" t="str">
        <f>+VLOOKUP($A10060,mUNICIPIOS!$B$4:$F$343,2,0)</f>
        <v>Alta Verapaz</v>
      </c>
      <c r="E10060" s="149">
        <f>+VLOOKUP($A10060,mUNICIPIOS!$B$4:$F$343,3,0)</f>
        <v>1607</v>
      </c>
      <c r="F10060" s="149" t="str">
        <f>+VLOOKUP($A10060,mUNICIPIOS!$B$4:$F$343,4,0)</f>
        <v>Panzós</v>
      </c>
      <c r="G10060" s="139" t="str">
        <f t="shared" ref="G10060:K10060" si="10330">+G10022</f>
        <v>05</v>
      </c>
      <c r="H10060" t="str">
        <f t="shared" si="10330"/>
        <v>IGF</v>
      </c>
      <c r="I10060" t="str">
        <f t="shared" si="10330"/>
        <v>Índice de Gestión Financiera</v>
      </c>
      <c r="J10060" t="str">
        <f t="shared" si="10330"/>
        <v>05-01</v>
      </c>
      <c r="K10060" t="str">
        <f t="shared" si="10330"/>
        <v>Autonomía financiera municipal</v>
      </c>
      <c r="L10060" s="150">
        <f>+VLOOKUP($E10060,IGF_2018!$B$8:$Z$347,3,0)</f>
        <v>8.3944798124886741E-2</v>
      </c>
      <c r="M10060" s="142" t="str">
        <f>+VLOOKUP($E10060,IGF_2018!$B$8:$Z$347,4,0)</f>
        <v>Bajo</v>
      </c>
    </row>
    <row r="10061" spans="1:13" x14ac:dyDescent="0.3">
      <c r="A10061" s="139">
        <f t="shared" si="10297"/>
        <v>265</v>
      </c>
      <c r="B10061" s="148">
        <f t="shared" si="10299"/>
        <v>23</v>
      </c>
      <c r="D10061" s="149" t="str">
        <f>+VLOOKUP($A10061,mUNICIPIOS!$B$4:$F$343,2,0)</f>
        <v>Alta Verapaz</v>
      </c>
      <c r="E10061" s="149">
        <f>+VLOOKUP($A10061,mUNICIPIOS!$B$4:$F$343,3,0)</f>
        <v>1607</v>
      </c>
      <c r="F10061" s="149" t="str">
        <f>+VLOOKUP($A10061,mUNICIPIOS!$B$4:$F$343,4,0)</f>
        <v>Panzós</v>
      </c>
      <c r="G10061" s="139" t="str">
        <f t="shared" ref="G10061:K10061" si="10331">+G10023</f>
        <v>05</v>
      </c>
      <c r="H10061" t="str">
        <f t="shared" si="10331"/>
        <v>IGF</v>
      </c>
      <c r="I10061" t="str">
        <f t="shared" si="10331"/>
        <v>Índice de Gestión Financiera</v>
      </c>
      <c r="J10061" t="str">
        <f t="shared" si="10331"/>
        <v>05-02</v>
      </c>
      <c r="K10061" t="str">
        <f t="shared" si="10331"/>
        <v xml:space="preserve">Ingresos propios por habitante -sin regalías- </v>
      </c>
      <c r="L10061" s="150">
        <f>+VLOOKUP($E10061,IGF_2018!$B$8:$Z$347,6,0)</f>
        <v>2.0784539649398852E-2</v>
      </c>
      <c r="M10061" s="142" t="str">
        <f>+VLOOKUP($E10061,IGF_2018!$B$8:$Z$347,7,0)</f>
        <v>Bajo</v>
      </c>
    </row>
    <row r="10062" spans="1:13" x14ac:dyDescent="0.3">
      <c r="A10062" s="139">
        <f t="shared" si="10297"/>
        <v>265</v>
      </c>
      <c r="B10062" s="148">
        <f t="shared" si="10299"/>
        <v>24</v>
      </c>
      <c r="D10062" s="149" t="str">
        <f>+VLOOKUP($A10062,mUNICIPIOS!$B$4:$F$343,2,0)</f>
        <v>Alta Verapaz</v>
      </c>
      <c r="E10062" s="149">
        <f>+VLOOKUP($A10062,mUNICIPIOS!$B$4:$F$343,3,0)</f>
        <v>1607</v>
      </c>
      <c r="F10062" s="149" t="str">
        <f>+VLOOKUP($A10062,mUNICIPIOS!$B$4:$F$343,4,0)</f>
        <v>Panzós</v>
      </c>
      <c r="G10062" s="139" t="str">
        <f t="shared" ref="G10062:K10062" si="10332">+G10024</f>
        <v>05</v>
      </c>
      <c r="H10062" t="str">
        <f t="shared" si="10332"/>
        <v>IGF</v>
      </c>
      <c r="I10062" t="str">
        <f t="shared" si="10332"/>
        <v>Índice de Gestión Financiera</v>
      </c>
      <c r="J10062" t="str">
        <f t="shared" si="10332"/>
        <v>05-03</v>
      </c>
      <c r="K10062" t="str">
        <f t="shared" si="10332"/>
        <v>Ingresos del IUSI en relación a los ingresos propios -sin regalías-</v>
      </c>
      <c r="L10062" s="150">
        <f>+VLOOKUP($E10062,IGF_2018!$B$8:$Z$347,9,0)</f>
        <v>0.68865531870437979</v>
      </c>
      <c r="M10062" s="142" t="str">
        <f>+VLOOKUP($E10062,IGF_2018!$B$8:$Z$347,10,0)</f>
        <v>Medio alto</v>
      </c>
    </row>
    <row r="10063" spans="1:13" x14ac:dyDescent="0.3">
      <c r="A10063" s="139">
        <f t="shared" si="10297"/>
        <v>265</v>
      </c>
      <c r="B10063" s="148">
        <f t="shared" si="10299"/>
        <v>25</v>
      </c>
      <c r="D10063" s="149" t="str">
        <f>+VLOOKUP($A10063,mUNICIPIOS!$B$4:$F$343,2,0)</f>
        <v>Alta Verapaz</v>
      </c>
      <c r="E10063" s="149">
        <f>+VLOOKUP($A10063,mUNICIPIOS!$B$4:$F$343,3,0)</f>
        <v>1607</v>
      </c>
      <c r="F10063" s="149" t="str">
        <f>+VLOOKUP($A10063,mUNICIPIOS!$B$4:$F$343,4,0)</f>
        <v>Panzós</v>
      </c>
      <c r="G10063" s="139" t="str">
        <f t="shared" ref="G10063:K10063" si="10333">+G10025</f>
        <v>05</v>
      </c>
      <c r="H10063" t="str">
        <f t="shared" si="10333"/>
        <v>IGF</v>
      </c>
      <c r="I10063" t="str">
        <f t="shared" si="10333"/>
        <v>Índice de Gestión Financiera</v>
      </c>
      <c r="J10063" t="str">
        <f t="shared" si="10333"/>
        <v>05-04</v>
      </c>
      <c r="K10063" t="str">
        <f t="shared" si="10333"/>
        <v>Inversión anual en capital fijo por habitante</v>
      </c>
      <c r="L10063" s="150">
        <f>+VLOOKUP($E10063,IGF_2018!$B$8:$Z$347,12,0)</f>
        <v>2.581624661697008E-2</v>
      </c>
      <c r="M10063" s="142" t="str">
        <f>+VLOOKUP($E10063,IGF_2018!$B$8:$Z$347,13,0)</f>
        <v>Bajo</v>
      </c>
    </row>
    <row r="10064" spans="1:13" x14ac:dyDescent="0.3">
      <c r="A10064" s="139">
        <f t="shared" si="10297"/>
        <v>265</v>
      </c>
      <c r="B10064" s="148">
        <f t="shared" si="10299"/>
        <v>26</v>
      </c>
      <c r="D10064" s="149" t="str">
        <f>+VLOOKUP($A10064,mUNICIPIOS!$B$4:$F$343,2,0)</f>
        <v>Alta Verapaz</v>
      </c>
      <c r="E10064" s="149">
        <f>+VLOOKUP($A10064,mUNICIPIOS!$B$4:$F$343,3,0)</f>
        <v>1607</v>
      </c>
      <c r="F10064" s="149" t="str">
        <f>+VLOOKUP($A10064,mUNICIPIOS!$B$4:$F$343,4,0)</f>
        <v>Panzós</v>
      </c>
      <c r="G10064" s="139" t="str">
        <f t="shared" ref="G10064:K10064" si="10334">+G10026</f>
        <v>05</v>
      </c>
      <c r="H10064" t="str">
        <f t="shared" si="10334"/>
        <v>IGF</v>
      </c>
      <c r="I10064" t="str">
        <f t="shared" si="10334"/>
        <v>Índice de Gestión Financiera</v>
      </c>
      <c r="J10064" t="str">
        <f t="shared" si="10334"/>
        <v>05-05</v>
      </c>
      <c r="K10064" t="str">
        <f t="shared" si="10334"/>
        <v>Inversión anual en capital fijo con recursos percibidos por ingresos propios</v>
      </c>
      <c r="L10064" s="150">
        <f>+VLOOKUP($E10064,IGF_2018!$B$8:$Z$347,15,0)</f>
        <v>4.2502786008625617E-3</v>
      </c>
      <c r="M10064" s="142" t="str">
        <f>+VLOOKUP($E10064,IGF_2018!$B$8:$Z$347,16,0)</f>
        <v>Bajo</v>
      </c>
    </row>
    <row r="10065" spans="1:13" x14ac:dyDescent="0.3">
      <c r="A10065" s="139">
        <f t="shared" si="10297"/>
        <v>265</v>
      </c>
      <c r="B10065" s="148">
        <f t="shared" si="10299"/>
        <v>27</v>
      </c>
      <c r="D10065" s="149" t="str">
        <f>+VLOOKUP($A10065,mUNICIPIOS!$B$4:$F$343,2,0)</f>
        <v>Alta Verapaz</v>
      </c>
      <c r="E10065" s="149">
        <f>+VLOOKUP($A10065,mUNICIPIOS!$B$4:$F$343,3,0)</f>
        <v>1607</v>
      </c>
      <c r="F10065" s="149" t="str">
        <f>+VLOOKUP($A10065,mUNICIPIOS!$B$4:$F$343,4,0)</f>
        <v>Panzós</v>
      </c>
      <c r="G10065" s="139" t="str">
        <f t="shared" ref="G10065:K10065" si="10335">+G10027</f>
        <v>05</v>
      </c>
      <c r="H10065" t="str">
        <f t="shared" si="10335"/>
        <v>IGF</v>
      </c>
      <c r="I10065" t="str">
        <f t="shared" si="10335"/>
        <v>Índice de Gestión Financiera</v>
      </c>
      <c r="J10065" t="str">
        <f t="shared" si="10335"/>
        <v>05-06</v>
      </c>
      <c r="K10065" t="str">
        <f t="shared" si="10335"/>
        <v xml:space="preserve">Inversión anual en capital fijo con recursos percibidos por transferencias del Gobierno Central </v>
      </c>
      <c r="L10065" s="150">
        <f>+VLOOKUP($E10065,IGF_2018!$B$8:$Z$347,18,0)</f>
        <v>3.7108334163473908E-2</v>
      </c>
      <c r="M10065" s="142" t="str">
        <f>+VLOOKUP($E10065,IGF_2018!$B$8:$Z$347,19,0)</f>
        <v>Bajo</v>
      </c>
    </row>
    <row r="10066" spans="1:13" x14ac:dyDescent="0.3">
      <c r="A10066" s="139">
        <f t="shared" si="10297"/>
        <v>265</v>
      </c>
      <c r="B10066" s="148">
        <f t="shared" si="10299"/>
        <v>28</v>
      </c>
      <c r="D10066" s="149" t="str">
        <f>+VLOOKUP($A10066,mUNICIPIOS!$B$4:$F$343,2,0)</f>
        <v>Alta Verapaz</v>
      </c>
      <c r="E10066" s="149">
        <f>+VLOOKUP($A10066,mUNICIPIOS!$B$4:$F$343,3,0)</f>
        <v>1607</v>
      </c>
      <c r="F10066" s="149" t="str">
        <f>+VLOOKUP($A10066,mUNICIPIOS!$B$4:$F$343,4,0)</f>
        <v>Panzós</v>
      </c>
      <c r="G10066" s="139" t="str">
        <f t="shared" ref="G10066:K10066" si="10336">+G10028</f>
        <v>05</v>
      </c>
      <c r="H10066" t="str">
        <f t="shared" si="10336"/>
        <v>IGF</v>
      </c>
      <c r="I10066" t="str">
        <f t="shared" si="10336"/>
        <v>Índice de Gestión Financiera</v>
      </c>
      <c r="J10066" t="str">
        <f t="shared" si="10336"/>
        <v>05-07</v>
      </c>
      <c r="K10066" t="str">
        <f t="shared" si="10336"/>
        <v>Financiamiento por endeudamiento municipal</v>
      </c>
      <c r="L10066" s="150">
        <f>+VLOOKUP($E10066,IGF_2018!$B$8:$Z$347,21,0)</f>
        <v>0.94987682120210193</v>
      </c>
      <c r="M10066" s="142" t="str">
        <f>+VLOOKUP($E10066,IGF_2018!$B$8:$Z$347,22,0)</f>
        <v>Alto</v>
      </c>
    </row>
    <row r="10067" spans="1:13" x14ac:dyDescent="0.3">
      <c r="A10067" s="139">
        <f t="shared" si="10297"/>
        <v>265</v>
      </c>
      <c r="B10067" s="148">
        <f t="shared" si="10299"/>
        <v>29</v>
      </c>
      <c r="D10067" s="149" t="str">
        <f>+VLOOKUP($A10067,mUNICIPIOS!$B$4:$F$343,2,0)</f>
        <v>Alta Verapaz</v>
      </c>
      <c r="E10067" s="149">
        <f>+VLOOKUP($A10067,mUNICIPIOS!$B$4:$F$343,3,0)</f>
        <v>1607</v>
      </c>
      <c r="F10067" s="149" t="str">
        <f>+VLOOKUP($A10067,mUNICIPIOS!$B$4:$F$343,4,0)</f>
        <v>Panzós</v>
      </c>
      <c r="G10067" s="139" t="str">
        <f t="shared" ref="G10067:K10067" si="10337">+G10029</f>
        <v>05</v>
      </c>
      <c r="H10067" t="str">
        <f t="shared" si="10337"/>
        <v>IGF</v>
      </c>
      <c r="I10067" t="str">
        <f t="shared" si="10337"/>
        <v>Índice de Gestión Financiera</v>
      </c>
      <c r="J10067" t="str">
        <f t="shared" si="10337"/>
        <v>INDICE</v>
      </c>
      <c r="K10067">
        <f t="shared" si="10337"/>
        <v>0</v>
      </c>
      <c r="L10067" s="150">
        <f>+VLOOKUP($E10067,IGF_2018!$B$8:$Z$347,24,0)</f>
        <v>0.28650424960384613</v>
      </c>
      <c r="M10067" s="142" t="str">
        <f>+VLOOKUP($E10067,IGF_2018!$B$8:$Z$347,25,0)</f>
        <v>Medio bajo</v>
      </c>
    </row>
    <row r="10068" spans="1:13" x14ac:dyDescent="0.3">
      <c r="A10068" s="139">
        <f t="shared" si="10297"/>
        <v>265</v>
      </c>
      <c r="B10068" s="148">
        <f t="shared" si="10299"/>
        <v>30</v>
      </c>
      <c r="D10068" s="149" t="str">
        <f>+VLOOKUP($A10068,mUNICIPIOS!$B$4:$F$343,2,0)</f>
        <v>Alta Verapaz</v>
      </c>
      <c r="E10068" s="149">
        <f>+VLOOKUP($A10068,mUNICIPIOS!$B$4:$F$343,3,0)</f>
        <v>1607</v>
      </c>
      <c r="F10068" s="149" t="str">
        <f>+VLOOKUP($A10068,mUNICIPIOS!$B$4:$F$343,4,0)</f>
        <v>Panzós</v>
      </c>
      <c r="G10068" s="139" t="str">
        <f t="shared" ref="G10068:K10068" si="10338">+G10030</f>
        <v>06</v>
      </c>
      <c r="H10068" t="str">
        <f t="shared" si="10338"/>
        <v>IGE</v>
      </c>
      <c r="I10068" t="str">
        <f t="shared" si="10338"/>
        <v>Índice de Gestión Estratégica</v>
      </c>
      <c r="J10068" t="str">
        <f t="shared" si="10338"/>
        <v>06-01</v>
      </c>
      <c r="K10068" t="str">
        <f t="shared" si="10338"/>
        <v>Ejecución del Plan Operativo Anual  (POA)</v>
      </c>
      <c r="L10068" s="150">
        <f>+VLOOKUP($E10068,IGE_2018!$B$8:$Z$347,3,0)</f>
        <v>0.99999998292330883</v>
      </c>
      <c r="M10068" s="142" t="str">
        <f>+VLOOKUP($E10068,IGE_2018!$B$8:$Z$347,4,0)</f>
        <v>Alto</v>
      </c>
    </row>
    <row r="10069" spans="1:13" x14ac:dyDescent="0.3">
      <c r="A10069" s="139">
        <f t="shared" si="10297"/>
        <v>265</v>
      </c>
      <c r="B10069" s="148">
        <f t="shared" si="10299"/>
        <v>31</v>
      </c>
      <c r="D10069" s="149" t="str">
        <f>+VLOOKUP($A10069,mUNICIPIOS!$B$4:$F$343,2,0)</f>
        <v>Alta Verapaz</v>
      </c>
      <c r="E10069" s="149">
        <f>+VLOOKUP($A10069,mUNICIPIOS!$B$4:$F$343,3,0)</f>
        <v>1607</v>
      </c>
      <c r="F10069" s="149" t="str">
        <f>+VLOOKUP($A10069,mUNICIPIOS!$B$4:$F$343,4,0)</f>
        <v>Panzós</v>
      </c>
      <c r="G10069" s="139" t="str">
        <f t="shared" ref="G10069:K10069" si="10339">+G10031</f>
        <v>06</v>
      </c>
      <c r="H10069" t="str">
        <f t="shared" si="10339"/>
        <v>IGE</v>
      </c>
      <c r="I10069" t="str">
        <f t="shared" si="10339"/>
        <v>Índice de Gestión Estratégica</v>
      </c>
      <c r="J10069" t="str">
        <f t="shared" si="10339"/>
        <v>06-02</v>
      </c>
      <c r="K10069" t="str">
        <f t="shared" si="10339"/>
        <v>Relación Plan de Desarrollo Municipal y Ordenamiento Territorial (PDM-OT) - Plan Estratégico Institucional (PEI) - Plan Operativo Multianual (POM) - Plan Operativo Anual (POA)</v>
      </c>
      <c r="L10069" s="150">
        <f>+VLOOKUP($E10069,IGE_2018!$B$8:$Z$347,6,0)</f>
        <v>0.50803571428571426</v>
      </c>
      <c r="M10069" s="142" t="str">
        <f>+VLOOKUP($E10069,IGE_2018!$B$8:$Z$347,7,0)</f>
        <v>Medio</v>
      </c>
    </row>
    <row r="10070" spans="1:13" x14ac:dyDescent="0.3">
      <c r="A10070" s="139">
        <f t="shared" si="10297"/>
        <v>265</v>
      </c>
      <c r="B10070" s="148">
        <f t="shared" si="10299"/>
        <v>32</v>
      </c>
      <c r="D10070" s="149" t="str">
        <f>+VLOOKUP($A10070,mUNICIPIOS!$B$4:$F$343,2,0)</f>
        <v>Alta Verapaz</v>
      </c>
      <c r="E10070" s="149">
        <f>+VLOOKUP($A10070,mUNICIPIOS!$B$4:$F$343,3,0)</f>
        <v>1607</v>
      </c>
      <c r="F10070" s="149" t="str">
        <f>+VLOOKUP($A10070,mUNICIPIOS!$B$4:$F$343,4,0)</f>
        <v>Panzós</v>
      </c>
      <c r="G10070" s="139" t="str">
        <f t="shared" ref="G10070:K10070" si="10340">+G10032</f>
        <v>06</v>
      </c>
      <c r="H10070" t="str">
        <f t="shared" si="10340"/>
        <v>IGE</v>
      </c>
      <c r="I10070" t="str">
        <f t="shared" si="10340"/>
        <v>Índice de Gestión Estratégica</v>
      </c>
      <c r="J10070" t="str">
        <f t="shared" si="10340"/>
        <v>06-03</v>
      </c>
      <c r="K10070" t="str">
        <f t="shared" si="10340"/>
        <v>Presupuesto de egresos relacionado a competencias municipales que responden a prioridades nacionales de desarrollo.</v>
      </c>
      <c r="L10070" s="150">
        <f>+VLOOKUP($E10070,IGE_2018!$B$8:$Z$347,9,0)</f>
        <v>9.5636846308412987E-2</v>
      </c>
      <c r="M10070" s="142" t="str">
        <f>+VLOOKUP($E10070,IGE_2018!$B$8:$Z$347,10,0)</f>
        <v>Bajo</v>
      </c>
    </row>
    <row r="10071" spans="1:13" x14ac:dyDescent="0.3">
      <c r="A10071" s="139">
        <f t="shared" si="10297"/>
        <v>265</v>
      </c>
      <c r="B10071" s="148">
        <f t="shared" si="10299"/>
        <v>33</v>
      </c>
      <c r="D10071" s="149" t="str">
        <f>+VLOOKUP($A10071,mUNICIPIOS!$B$4:$F$343,2,0)</f>
        <v>Alta Verapaz</v>
      </c>
      <c r="E10071" s="149">
        <f>+VLOOKUP($A10071,mUNICIPIOS!$B$4:$F$343,3,0)</f>
        <v>1607</v>
      </c>
      <c r="F10071" s="149" t="str">
        <f>+VLOOKUP($A10071,mUNICIPIOS!$B$4:$F$343,4,0)</f>
        <v>Panzós</v>
      </c>
      <c r="G10071" s="139" t="str">
        <f t="shared" ref="G10071:K10071" si="10341">+G10033</f>
        <v>06</v>
      </c>
      <c r="H10071" t="str">
        <f t="shared" si="10341"/>
        <v>IGE</v>
      </c>
      <c r="I10071" t="str">
        <f t="shared" si="10341"/>
        <v>Índice de Gestión Estratégica</v>
      </c>
      <c r="J10071" t="str">
        <f t="shared" si="10341"/>
        <v>06-04</v>
      </c>
      <c r="K10071" t="str">
        <f t="shared" si="10341"/>
        <v>Institucionalización de la gestión ordenada del territorio</v>
      </c>
      <c r="L10071" s="150">
        <f>+VLOOKUP($E10071,IGE_2018!$B$8:$Z$347,12,0)</f>
        <v>0.25</v>
      </c>
      <c r="M10071" s="142" t="str">
        <f>+VLOOKUP($E10071,IGE_2018!$B$8:$Z$347,13,0)</f>
        <v>Medio bajo</v>
      </c>
    </row>
    <row r="10072" spans="1:13" x14ac:dyDescent="0.3">
      <c r="A10072" s="139">
        <f t="shared" si="10297"/>
        <v>265</v>
      </c>
      <c r="B10072" s="148">
        <f t="shared" si="10299"/>
        <v>34</v>
      </c>
      <c r="D10072" s="149" t="str">
        <f>+VLOOKUP($A10072,mUNICIPIOS!$B$4:$F$343,2,0)</f>
        <v>Alta Verapaz</v>
      </c>
      <c r="E10072" s="149">
        <f>+VLOOKUP($A10072,mUNICIPIOS!$B$4:$F$343,3,0)</f>
        <v>1607</v>
      </c>
      <c r="F10072" s="149" t="str">
        <f>+VLOOKUP($A10072,mUNICIPIOS!$B$4:$F$343,4,0)</f>
        <v>Panzós</v>
      </c>
      <c r="G10072" s="139" t="str">
        <f t="shared" ref="G10072:K10072" si="10342">+G10034</f>
        <v>06</v>
      </c>
      <c r="H10072" t="str">
        <f t="shared" si="10342"/>
        <v>IGE</v>
      </c>
      <c r="I10072" t="str">
        <f t="shared" si="10342"/>
        <v>Índice de Gestión Estratégica</v>
      </c>
      <c r="J10072" t="str">
        <f t="shared" si="10342"/>
        <v>06-05</v>
      </c>
      <c r="K10072" t="str">
        <f t="shared" si="10342"/>
        <v>Acciones para la gestión ordenada del territorio</v>
      </c>
      <c r="L10072" s="150">
        <f>+VLOOKUP($E10072,IGE_2018!$B$8:$Z$347,15,0)</f>
        <v>0.3000000000000001</v>
      </c>
      <c r="M10072" s="142" t="str">
        <f>+VLOOKUP($E10072,IGE_2018!$B$8:$Z$347,16,0)</f>
        <v>Medio bajo</v>
      </c>
    </row>
    <row r="10073" spans="1:13" x14ac:dyDescent="0.3">
      <c r="A10073" s="139">
        <f t="shared" si="10297"/>
        <v>265</v>
      </c>
      <c r="B10073" s="148">
        <f t="shared" si="10299"/>
        <v>35</v>
      </c>
      <c r="D10073" s="149" t="str">
        <f>+VLOOKUP($A10073,mUNICIPIOS!$B$4:$F$343,2,0)</f>
        <v>Alta Verapaz</v>
      </c>
      <c r="E10073" s="149">
        <f>+VLOOKUP($A10073,mUNICIPIOS!$B$4:$F$343,3,0)</f>
        <v>1607</v>
      </c>
      <c r="F10073" s="149" t="str">
        <f>+VLOOKUP($A10073,mUNICIPIOS!$B$4:$F$343,4,0)</f>
        <v>Panzós</v>
      </c>
      <c r="G10073" s="139" t="str">
        <f t="shared" ref="G10073:K10073" si="10343">+G10035</f>
        <v>06</v>
      </c>
      <c r="H10073" t="str">
        <f t="shared" si="10343"/>
        <v>IGE</v>
      </c>
      <c r="I10073" t="str">
        <f t="shared" si="10343"/>
        <v>Índice de Gestión Estratégica</v>
      </c>
      <c r="J10073" t="str">
        <f t="shared" si="10343"/>
        <v>06-06</v>
      </c>
      <c r="K10073" t="str">
        <f t="shared" si="10343"/>
        <v>Gestión de riesgo en la formulación de proyectos derivados de la planificación operativa anual</v>
      </c>
      <c r="L10073" s="150">
        <f>+VLOOKUP($E10073,IGE_2018!$B$8:$Z$347,18,0)</f>
        <v>0</v>
      </c>
      <c r="M10073" s="142" t="str">
        <f>+VLOOKUP($E10073,IGE_2018!$B$8:$Z$347,19,0)</f>
        <v>Bajo</v>
      </c>
    </row>
    <row r="10074" spans="1:13" x14ac:dyDescent="0.3">
      <c r="A10074" s="139">
        <f t="shared" si="10297"/>
        <v>265</v>
      </c>
      <c r="B10074" s="148">
        <f t="shared" si="10299"/>
        <v>36</v>
      </c>
      <c r="D10074" s="149" t="str">
        <f>+VLOOKUP($A10074,mUNICIPIOS!$B$4:$F$343,2,0)</f>
        <v>Alta Verapaz</v>
      </c>
      <c r="E10074" s="149">
        <f>+VLOOKUP($A10074,mUNICIPIOS!$B$4:$F$343,3,0)</f>
        <v>1607</v>
      </c>
      <c r="F10074" s="149" t="str">
        <f>+VLOOKUP($A10074,mUNICIPIOS!$B$4:$F$343,4,0)</f>
        <v>Panzós</v>
      </c>
      <c r="G10074" s="139" t="str">
        <f t="shared" ref="G10074:K10074" si="10344">+G10036</f>
        <v>06</v>
      </c>
      <c r="H10074" t="str">
        <f t="shared" si="10344"/>
        <v>IGE</v>
      </c>
      <c r="I10074" t="str">
        <f t="shared" si="10344"/>
        <v>Índice de Gestión Estratégica</v>
      </c>
      <c r="J10074" t="str">
        <f t="shared" si="10344"/>
        <v>06-07</v>
      </c>
      <c r="K10074" t="str">
        <f t="shared" si="10344"/>
        <v>Ingresos por servicios ambientales en relación a los ingresos propios sin regalías</v>
      </c>
      <c r="L10074" s="150">
        <f>+VLOOKUP($E10074,IGE_2018!$B$8:$Z$347,21,0)</f>
        <v>0.33023360728250301</v>
      </c>
      <c r="M10074" s="142" t="str">
        <f>+VLOOKUP($E10074,IGE_2018!$B$8:$Z$347,22,0)</f>
        <v>Medio bajo</v>
      </c>
    </row>
    <row r="10075" spans="1:13" x14ac:dyDescent="0.3">
      <c r="A10075" s="139">
        <f t="shared" si="10297"/>
        <v>265</v>
      </c>
      <c r="B10075" s="148">
        <f t="shared" si="10299"/>
        <v>37</v>
      </c>
      <c r="D10075" s="149" t="str">
        <f>+VLOOKUP($A10075,mUNICIPIOS!$B$4:$F$343,2,0)</f>
        <v>Alta Verapaz</v>
      </c>
      <c r="E10075" s="149">
        <f>+VLOOKUP($A10075,mUNICIPIOS!$B$4:$F$343,3,0)</f>
        <v>1607</v>
      </c>
      <c r="F10075" s="149" t="str">
        <f>+VLOOKUP($A10075,mUNICIPIOS!$B$4:$F$343,4,0)</f>
        <v>Panzós</v>
      </c>
      <c r="G10075" s="139" t="str">
        <f t="shared" ref="G10075:K10075" si="10345">+G10037</f>
        <v>06</v>
      </c>
      <c r="H10075" t="str">
        <f t="shared" si="10345"/>
        <v>IGE</v>
      </c>
      <c r="I10075" t="str">
        <f t="shared" si="10345"/>
        <v>Índice de Gestión Estratégica</v>
      </c>
      <c r="J10075" t="str">
        <f t="shared" si="10345"/>
        <v>INDICE</v>
      </c>
      <c r="K10075">
        <f t="shared" si="10345"/>
        <v>0</v>
      </c>
      <c r="L10075" s="150">
        <f>+VLOOKUP($E10075,IGE_2018!$B$8:$Z$347,24,0)</f>
        <v>0.35313792688670698</v>
      </c>
      <c r="M10075" s="142" t="str">
        <f>+VLOOKUP($E10075,IGE_2018!$B$8:$Z$347,25,0)</f>
        <v>Medio bajo</v>
      </c>
    </row>
    <row r="10076" spans="1:13" x14ac:dyDescent="0.3">
      <c r="A10076" s="139">
        <f t="shared" si="10297"/>
        <v>265</v>
      </c>
      <c r="B10076" s="148">
        <f t="shared" si="10299"/>
        <v>38</v>
      </c>
      <c r="D10076" s="149" t="str">
        <f>+VLOOKUP($A10076,mUNICIPIOS!$B$4:$F$343,2,0)</f>
        <v>Alta Verapaz</v>
      </c>
      <c r="E10076" s="149">
        <f>+VLOOKUP($A10076,mUNICIPIOS!$B$4:$F$343,3,0)</f>
        <v>1607</v>
      </c>
      <c r="F10076" s="149" t="str">
        <f>+VLOOKUP($A10076,mUNICIPIOS!$B$4:$F$343,4,0)</f>
        <v>Panzós</v>
      </c>
      <c r="G10076" s="139" t="str">
        <f t="shared" ref="G10076:K10076" si="10346">+G10038</f>
        <v>RANKING</v>
      </c>
      <c r="H10076" t="str">
        <f t="shared" si="10346"/>
        <v>RGM</v>
      </c>
      <c r="I10076" t="str">
        <f t="shared" si="10346"/>
        <v>Ranking de la Gestión Municipal 2018</v>
      </c>
      <c r="J10076" t="str">
        <f t="shared" si="10346"/>
        <v>RANKING</v>
      </c>
      <c r="K10076">
        <f t="shared" si="10346"/>
        <v>0</v>
      </c>
      <c r="L10076" s="151">
        <f>+VLOOKUP($E10076,Resultados_generales!$C$8:$AE$347,27,0)</f>
        <v>0.4851075246385822</v>
      </c>
      <c r="M10076" t="str">
        <f>+VLOOKUP($E10076,Resultados_generales!$C$8:$AE$347,28,0)</f>
        <v>Medio</v>
      </c>
    </row>
    <row r="10077" spans="1:13" x14ac:dyDescent="0.3">
      <c r="A10077" s="139">
        <f t="shared" si="10297"/>
        <v>266</v>
      </c>
      <c r="B10077" s="148">
        <f t="shared" si="10299"/>
        <v>1</v>
      </c>
      <c r="D10077" s="149" t="str">
        <f>+VLOOKUP($A10077,mUNICIPIOS!$B$4:$F$343,2,0)</f>
        <v>Alta Verapaz</v>
      </c>
      <c r="E10077" s="149">
        <f>+VLOOKUP($A10077,mUNICIPIOS!$B$4:$F$343,3,0)</f>
        <v>1608</v>
      </c>
      <c r="F10077" s="149" t="str">
        <f>+VLOOKUP($A10077,mUNICIPIOS!$B$4:$F$343,4,0)</f>
        <v>Senahú</v>
      </c>
      <c r="G10077" s="139" t="str">
        <f t="shared" ref="G10077:K10077" si="10347">+G10039</f>
        <v>01</v>
      </c>
      <c r="H10077" t="str">
        <f t="shared" si="10347"/>
        <v>IPC</v>
      </c>
      <c r="I10077" t="str">
        <f t="shared" si="10347"/>
        <v>Índice de Participación Ciudadana</v>
      </c>
      <c r="J10077" t="str">
        <f t="shared" si="10347"/>
        <v>01-01</v>
      </c>
      <c r="K10077" t="str">
        <f t="shared" si="10347"/>
        <v>Número de reuniones del COMUDE en el año de la medición.</v>
      </c>
      <c r="L10077" s="150">
        <f>+VLOOKUP($E10077,IPC_2018!$B$8:$T$347,3,0)</f>
        <v>1</v>
      </c>
      <c r="M10077" s="142" t="str">
        <f>+VLOOKUP($E10077,IPC_2018!$B$8:$T$347,4,0)</f>
        <v>Alto</v>
      </c>
    </row>
    <row r="10078" spans="1:13" x14ac:dyDescent="0.3">
      <c r="A10078" s="139">
        <f t="shared" si="10297"/>
        <v>266</v>
      </c>
      <c r="B10078" s="148">
        <f t="shared" si="10299"/>
        <v>2</v>
      </c>
      <c r="D10078" s="149" t="str">
        <f>+VLOOKUP($A10078,mUNICIPIOS!$B$4:$F$343,2,0)</f>
        <v>Alta Verapaz</v>
      </c>
      <c r="E10078" s="149">
        <f>+VLOOKUP($A10078,mUNICIPIOS!$B$4:$F$343,3,0)</f>
        <v>1608</v>
      </c>
      <c r="F10078" s="149" t="str">
        <f>+VLOOKUP($A10078,mUNICIPIOS!$B$4:$F$343,4,0)</f>
        <v>Senahú</v>
      </c>
      <c r="G10078" s="139" t="str">
        <f t="shared" ref="G10078:K10078" si="10348">+G10040</f>
        <v>01</v>
      </c>
      <c r="H10078" t="str">
        <f t="shared" si="10348"/>
        <v>IPC</v>
      </c>
      <c r="I10078" t="str">
        <f t="shared" si="10348"/>
        <v>Índice de Participación Ciudadana</v>
      </c>
      <c r="J10078" t="str">
        <f t="shared" si="10348"/>
        <v>01-02</v>
      </c>
      <c r="K10078" t="str">
        <f t="shared" si="10348"/>
        <v>Participación de Alcaldes, Concejales y Síndicos determinados o designados en el COMUDE</v>
      </c>
      <c r="L10078" s="150">
        <f>+VLOOKUP($E10078,IPC_2018!$B$8:$T$347,6,0)</f>
        <v>0.47222222222222221</v>
      </c>
      <c r="M10078" s="142" t="str">
        <f>+VLOOKUP($E10078,IPC_2018!$B$8:$T$347,7,0)</f>
        <v>Medio</v>
      </c>
    </row>
    <row r="10079" spans="1:13" x14ac:dyDescent="0.3">
      <c r="A10079" s="139">
        <f t="shared" si="10297"/>
        <v>266</v>
      </c>
      <c r="B10079" s="148">
        <f t="shared" si="10299"/>
        <v>3</v>
      </c>
      <c r="D10079" s="149" t="str">
        <f>+VLOOKUP($A10079,mUNICIPIOS!$B$4:$F$343,2,0)</f>
        <v>Alta Verapaz</v>
      </c>
      <c r="E10079" s="149">
        <f>+VLOOKUP($A10079,mUNICIPIOS!$B$4:$F$343,3,0)</f>
        <v>1608</v>
      </c>
      <c r="F10079" s="149" t="str">
        <f>+VLOOKUP($A10079,mUNICIPIOS!$B$4:$F$343,4,0)</f>
        <v>Senahú</v>
      </c>
      <c r="G10079" s="139" t="str">
        <f t="shared" ref="G10079:K10079" si="10349">+G10041</f>
        <v>01</v>
      </c>
      <c r="H10079" t="str">
        <f t="shared" si="10349"/>
        <v>IPC</v>
      </c>
      <c r="I10079" t="str">
        <f t="shared" si="10349"/>
        <v>Índice de Participación Ciudadana</v>
      </c>
      <c r="J10079" t="str">
        <f t="shared" si="10349"/>
        <v>01-03</v>
      </c>
      <c r="K10079" t="str">
        <f t="shared" si="10349"/>
        <v>Participación  de organizaciones de jóvenes, mujeres, pueblos mayas, xincas, garífunas, y otras organizaciones en el Comude</v>
      </c>
      <c r="L10079" s="150">
        <f>+VLOOKUP($E10079,IPC_2018!$B$8:$T$347,9,0)</f>
        <v>0</v>
      </c>
      <c r="M10079" s="142" t="str">
        <f>+VLOOKUP($E10079,IPC_2018!$B$8:$T$347,10,0)</f>
        <v>Bajo</v>
      </c>
    </row>
    <row r="10080" spans="1:13" x14ac:dyDescent="0.3">
      <c r="A10080" s="139">
        <f t="shared" si="10297"/>
        <v>266</v>
      </c>
      <c r="B10080" s="148">
        <f t="shared" si="10299"/>
        <v>4</v>
      </c>
      <c r="D10080" s="149" t="str">
        <f>+VLOOKUP($A10080,mUNICIPIOS!$B$4:$F$343,2,0)</f>
        <v>Alta Verapaz</v>
      </c>
      <c r="E10080" s="149">
        <f>+VLOOKUP($A10080,mUNICIPIOS!$B$4:$F$343,3,0)</f>
        <v>1608</v>
      </c>
      <c r="F10080" s="149" t="str">
        <f>+VLOOKUP($A10080,mUNICIPIOS!$B$4:$F$343,4,0)</f>
        <v>Senahú</v>
      </c>
      <c r="G10080" s="139" t="str">
        <f t="shared" ref="G10080:K10080" si="10350">+G10042</f>
        <v>01</v>
      </c>
      <c r="H10080" t="str">
        <f t="shared" si="10350"/>
        <v>IPC</v>
      </c>
      <c r="I10080" t="str">
        <f t="shared" si="10350"/>
        <v>Índice de Participación Ciudadana</v>
      </c>
      <c r="J10080" t="str">
        <f t="shared" si="10350"/>
        <v>01-04</v>
      </c>
      <c r="K10080" t="str">
        <f t="shared" si="10350"/>
        <v>Representatividad territorial del Comude.</v>
      </c>
      <c r="L10080" s="150">
        <f>+VLOOKUP($E10080,IPC_2018!$B$8:$T$347,12,0)</f>
        <v>0.55000000000000004</v>
      </c>
      <c r="M10080" s="142" t="str">
        <f>+VLOOKUP($E10080,IPC_2018!$B$8:$T$347,13,0)</f>
        <v>Medio</v>
      </c>
    </row>
    <row r="10081" spans="1:13" x14ac:dyDescent="0.3">
      <c r="A10081" s="139">
        <f t="shared" si="10297"/>
        <v>266</v>
      </c>
      <c r="B10081" s="148">
        <f t="shared" si="10299"/>
        <v>5</v>
      </c>
      <c r="D10081" s="149" t="str">
        <f>+VLOOKUP($A10081,mUNICIPIOS!$B$4:$F$343,2,0)</f>
        <v>Alta Verapaz</v>
      </c>
      <c r="E10081" s="149">
        <f>+VLOOKUP($A10081,mUNICIPIOS!$B$4:$F$343,3,0)</f>
        <v>1608</v>
      </c>
      <c r="F10081" s="149" t="str">
        <f>+VLOOKUP($A10081,mUNICIPIOS!$B$4:$F$343,4,0)</f>
        <v>Senahú</v>
      </c>
      <c r="G10081" s="139" t="str">
        <f t="shared" ref="G10081:K10081" si="10351">+G10043</f>
        <v>01</v>
      </c>
      <c r="H10081" t="str">
        <f t="shared" si="10351"/>
        <v>IPC</v>
      </c>
      <c r="I10081" t="str">
        <f t="shared" si="10351"/>
        <v>Índice de Participación Ciudadana</v>
      </c>
      <c r="J10081" t="str">
        <f t="shared" si="10351"/>
        <v>01-05</v>
      </c>
      <c r="K10081" t="str">
        <f t="shared" si="10351"/>
        <v>Funcionamiento del Comude</v>
      </c>
      <c r="L10081" s="150">
        <f>+VLOOKUP($E10081,IPC_2018!$B$8:$T$347,15,0)</f>
        <v>0.14418223124731325</v>
      </c>
      <c r="M10081" s="142" t="str">
        <f>+VLOOKUP($E10081,IPC_2018!$B$8:$T$347,16,0)</f>
        <v>Bajo</v>
      </c>
    </row>
    <row r="10082" spans="1:13" x14ac:dyDescent="0.3">
      <c r="A10082" s="139">
        <f t="shared" si="10297"/>
        <v>266</v>
      </c>
      <c r="B10082" s="148">
        <f t="shared" si="10299"/>
        <v>6</v>
      </c>
      <c r="D10082" s="149" t="str">
        <f>+VLOOKUP($A10082,mUNICIPIOS!$B$4:$F$343,2,0)</f>
        <v>Alta Verapaz</v>
      </c>
      <c r="E10082" s="149">
        <f>+VLOOKUP($A10082,mUNICIPIOS!$B$4:$F$343,3,0)</f>
        <v>1608</v>
      </c>
      <c r="F10082" s="149" t="str">
        <f>+VLOOKUP($A10082,mUNICIPIOS!$B$4:$F$343,4,0)</f>
        <v>Senahú</v>
      </c>
      <c r="G10082" s="139" t="str">
        <f t="shared" ref="G10082:K10082" si="10352">+G10044</f>
        <v>01</v>
      </c>
      <c r="H10082" t="str">
        <f t="shared" si="10352"/>
        <v>IPC</v>
      </c>
      <c r="I10082" t="str">
        <f t="shared" si="10352"/>
        <v>Índice de Participación Ciudadana</v>
      </c>
      <c r="J10082" t="str">
        <f t="shared" si="10352"/>
        <v>INDICE</v>
      </c>
      <c r="K10082">
        <f t="shared" si="10352"/>
        <v>0</v>
      </c>
      <c r="L10082" s="150">
        <f>+VLOOKUP($E10082,IPC_2018!$B$8:$T$347,18,0)</f>
        <v>0.58815511246487473</v>
      </c>
      <c r="M10082" s="142" t="str">
        <f>+VLOOKUP($E10082,IPC_2018!$B$8:$T$347,19,0)</f>
        <v>Medio</v>
      </c>
    </row>
    <row r="10083" spans="1:13" x14ac:dyDescent="0.3">
      <c r="A10083" s="139">
        <f t="shared" si="10297"/>
        <v>266</v>
      </c>
      <c r="B10083" s="148">
        <f t="shared" si="10299"/>
        <v>7</v>
      </c>
      <c r="D10083" s="149" t="str">
        <f>+VLOOKUP($A10083,mUNICIPIOS!$B$4:$F$343,2,0)</f>
        <v>Alta Verapaz</v>
      </c>
      <c r="E10083" s="149">
        <f>+VLOOKUP($A10083,mUNICIPIOS!$B$4:$F$343,3,0)</f>
        <v>1608</v>
      </c>
      <c r="F10083" s="149" t="str">
        <f>+VLOOKUP($A10083,mUNICIPIOS!$B$4:$F$343,4,0)</f>
        <v>Senahú</v>
      </c>
      <c r="G10083" s="139" t="str">
        <f t="shared" ref="G10083:K10083" si="10353">+G10045</f>
        <v>02</v>
      </c>
      <c r="H10083" t="str">
        <f t="shared" si="10353"/>
        <v>IIC</v>
      </c>
      <c r="I10083" t="str">
        <f t="shared" si="10353"/>
        <v>Índice de Información a la Ciudadanía</v>
      </c>
      <c r="J10083" t="str">
        <f t="shared" si="10353"/>
        <v>02-01</v>
      </c>
      <c r="K10083" t="str">
        <f t="shared" si="10353"/>
        <v>Rendición de cuentas cuatrimestral y anual al Comude enfocadas en resultados.</v>
      </c>
      <c r="L10083" s="150">
        <f>+VLOOKUP($E10083,IIC_2018!$B$8:$Q$347,3,0)</f>
        <v>1</v>
      </c>
      <c r="M10083" s="142" t="str">
        <f>+VLOOKUP($E10083,IIC_2018!$B$8:$Q$347,4,0)</f>
        <v>Alto</v>
      </c>
    </row>
    <row r="10084" spans="1:13" x14ac:dyDescent="0.3">
      <c r="A10084" s="139">
        <f t="shared" si="10297"/>
        <v>266</v>
      </c>
      <c r="B10084" s="148">
        <f t="shared" si="10299"/>
        <v>8</v>
      </c>
      <c r="D10084" s="149" t="str">
        <f>+VLOOKUP($A10084,mUNICIPIOS!$B$4:$F$343,2,0)</f>
        <v>Alta Verapaz</v>
      </c>
      <c r="E10084" s="149">
        <f>+VLOOKUP($A10084,mUNICIPIOS!$B$4:$F$343,3,0)</f>
        <v>1608</v>
      </c>
      <c r="F10084" s="149" t="str">
        <f>+VLOOKUP($A10084,mUNICIPIOS!$B$4:$F$343,4,0)</f>
        <v>Senahú</v>
      </c>
      <c r="G10084" s="139" t="str">
        <f t="shared" ref="G10084:K10084" si="10354">+G10046</f>
        <v>02</v>
      </c>
      <c r="H10084" t="str">
        <f t="shared" si="10354"/>
        <v>IIC</v>
      </c>
      <c r="I10084" t="str">
        <f t="shared" si="10354"/>
        <v>Índice de Información a la Ciudadanía</v>
      </c>
      <c r="J10084" t="str">
        <f t="shared" si="10354"/>
        <v>02-02</v>
      </c>
      <c r="K10084" t="str">
        <f t="shared" si="10354"/>
        <v>Información presupuestaria y otra información brindada a la ciudadanía disponible en medios locales de comunicación.</v>
      </c>
      <c r="L10084" s="150">
        <f>+VLOOKUP($E10084,IIC_2018!$B$8:$Q$347,6,0)</f>
        <v>1</v>
      </c>
      <c r="M10084" s="142" t="str">
        <f>+VLOOKUP($E10084,IIC_2018!$B$8:$Q$347,7,0)</f>
        <v>Alto</v>
      </c>
    </row>
    <row r="10085" spans="1:13" x14ac:dyDescent="0.3">
      <c r="A10085" s="139">
        <f t="shared" si="10297"/>
        <v>266</v>
      </c>
      <c r="B10085" s="148">
        <f t="shared" si="10299"/>
        <v>9</v>
      </c>
      <c r="D10085" s="149" t="str">
        <f>+VLOOKUP($A10085,mUNICIPIOS!$B$4:$F$343,2,0)</f>
        <v>Alta Verapaz</v>
      </c>
      <c r="E10085" s="149">
        <f>+VLOOKUP($A10085,mUNICIPIOS!$B$4:$F$343,3,0)</f>
        <v>1608</v>
      </c>
      <c r="F10085" s="149" t="str">
        <f>+VLOOKUP($A10085,mUNICIPIOS!$B$4:$F$343,4,0)</f>
        <v>Senahú</v>
      </c>
      <c r="G10085" s="139" t="str">
        <f t="shared" ref="G10085:K10085" si="10355">+G10047</f>
        <v>02</v>
      </c>
      <c r="H10085" t="str">
        <f t="shared" si="10355"/>
        <v>IIC</v>
      </c>
      <c r="I10085" t="str">
        <f t="shared" si="10355"/>
        <v>Índice de Información a la Ciudadanía</v>
      </c>
      <c r="J10085" t="str">
        <f t="shared" si="10355"/>
        <v>02-03</v>
      </c>
      <c r="K10085" t="str">
        <f t="shared" si="10355"/>
        <v>Información pública de oficio actualizada y disponible de acuerdo a la LAIP y uso de internet.</v>
      </c>
      <c r="L10085" s="150">
        <f>+VLOOKUP($E10085,IIC_2018!$B$8:$Q$347,9,0)</f>
        <v>0.95999999999999985</v>
      </c>
      <c r="M10085" s="142" t="str">
        <f>+VLOOKUP($E10085,IIC_2018!$B$8:$Q$347,10,0)</f>
        <v>Alto</v>
      </c>
    </row>
    <row r="10086" spans="1:13" x14ac:dyDescent="0.3">
      <c r="A10086" s="139">
        <f t="shared" si="10297"/>
        <v>266</v>
      </c>
      <c r="B10086" s="148">
        <f t="shared" si="10299"/>
        <v>10</v>
      </c>
      <c r="D10086" s="149" t="str">
        <f>+VLOOKUP($A10086,mUNICIPIOS!$B$4:$F$343,2,0)</f>
        <v>Alta Verapaz</v>
      </c>
      <c r="E10086" s="149">
        <f>+VLOOKUP($A10086,mUNICIPIOS!$B$4:$F$343,3,0)</f>
        <v>1608</v>
      </c>
      <c r="F10086" s="149" t="str">
        <f>+VLOOKUP($A10086,mUNICIPIOS!$B$4:$F$343,4,0)</f>
        <v>Senahú</v>
      </c>
      <c r="G10086" s="139" t="str">
        <f t="shared" ref="G10086:K10086" si="10356">+G10048</f>
        <v>02</v>
      </c>
      <c r="H10086" t="str">
        <f t="shared" si="10356"/>
        <v>IIC</v>
      </c>
      <c r="I10086" t="str">
        <f t="shared" si="10356"/>
        <v>Índice de Información a la Ciudadanía</v>
      </c>
      <c r="J10086" t="str">
        <f t="shared" si="10356"/>
        <v>02-04</v>
      </c>
      <c r="K10086" t="str">
        <f t="shared" si="10356"/>
        <v>Relación del monto contratado por medio de Guate compras con el total del presupuesto de egresos vigente.</v>
      </c>
      <c r="L10086" s="150">
        <f>+VLOOKUP($E10086,IIC_2018!$B$8:$Q$347,12,0)</f>
        <v>0.3906197086982835</v>
      </c>
      <c r="M10086" s="142" t="str">
        <f>+VLOOKUP($E10086,IIC_2018!$B$8:$Q$347,13,0)</f>
        <v>Medio bajo</v>
      </c>
    </row>
    <row r="10087" spans="1:13" x14ac:dyDescent="0.3">
      <c r="A10087" s="139">
        <f t="shared" si="10297"/>
        <v>266</v>
      </c>
      <c r="B10087" s="148">
        <f t="shared" si="10299"/>
        <v>11</v>
      </c>
      <c r="D10087" s="149" t="str">
        <f>+VLOOKUP($A10087,mUNICIPIOS!$B$4:$F$343,2,0)</f>
        <v>Alta Verapaz</v>
      </c>
      <c r="E10087" s="149">
        <f>+VLOOKUP($A10087,mUNICIPIOS!$B$4:$F$343,3,0)</f>
        <v>1608</v>
      </c>
      <c r="F10087" s="149" t="str">
        <f>+VLOOKUP($A10087,mUNICIPIOS!$B$4:$F$343,4,0)</f>
        <v>Senahú</v>
      </c>
      <c r="G10087" s="139" t="str">
        <f t="shared" ref="G10087:K10087" si="10357">+G10049</f>
        <v>02</v>
      </c>
      <c r="H10087" t="str">
        <f t="shared" si="10357"/>
        <v>IIC</v>
      </c>
      <c r="I10087" t="str">
        <f t="shared" si="10357"/>
        <v>Índice de Información a la Ciudadanía</v>
      </c>
      <c r="J10087" t="str">
        <f t="shared" si="10357"/>
        <v>INDICE</v>
      </c>
      <c r="K10087">
        <f t="shared" si="10357"/>
        <v>0</v>
      </c>
      <c r="L10087" s="150">
        <f>+VLOOKUP($E10087,IIC_2018!$B$8:$Q$347,15,0)</f>
        <v>0.83765492717457091</v>
      </c>
      <c r="M10087" s="142" t="str">
        <f>+VLOOKUP($E10087,IIC_2018!$B$8:$Q$347,16,0)</f>
        <v>Alto</v>
      </c>
    </row>
    <row r="10088" spans="1:13" x14ac:dyDescent="0.3">
      <c r="A10088" s="139">
        <f t="shared" si="10297"/>
        <v>266</v>
      </c>
      <c r="B10088" s="148">
        <f t="shared" si="10299"/>
        <v>12</v>
      </c>
      <c r="D10088" s="149" t="str">
        <f>+VLOOKUP($A10088,mUNICIPIOS!$B$4:$F$343,2,0)</f>
        <v>Alta Verapaz</v>
      </c>
      <c r="E10088" s="149">
        <f>+VLOOKUP($A10088,mUNICIPIOS!$B$4:$F$343,3,0)</f>
        <v>1608</v>
      </c>
      <c r="F10088" s="149" t="str">
        <f>+VLOOKUP($A10088,mUNICIPIOS!$B$4:$F$343,4,0)</f>
        <v>Senahú</v>
      </c>
      <c r="G10088" s="139" t="str">
        <f t="shared" ref="G10088:K10088" si="10358">+G10050</f>
        <v>03</v>
      </c>
      <c r="H10088" t="str">
        <f t="shared" si="10358"/>
        <v>ISP</v>
      </c>
      <c r="I10088" t="str">
        <f t="shared" si="10358"/>
        <v>Índice de Servicios Públicos</v>
      </c>
      <c r="J10088" t="str">
        <f t="shared" si="10358"/>
        <v>03-01</v>
      </c>
      <c r="K10088" t="str">
        <f t="shared" si="10358"/>
        <v>Cobertura del servicio público de agua</v>
      </c>
      <c r="L10088" s="150">
        <f>+VLOOKUP($E10088,ISP_2018!$B$8:$T$347,3,0)</f>
        <v>5.7412025491825988E-2</v>
      </c>
      <c r="M10088" s="142" t="str">
        <f>+VLOOKUP($E10088,ISP_2018!$B$8:$T$347,4,0)</f>
        <v>Bajo</v>
      </c>
    </row>
    <row r="10089" spans="1:13" x14ac:dyDescent="0.3">
      <c r="A10089" s="139">
        <f t="shared" si="10297"/>
        <v>266</v>
      </c>
      <c r="B10089" s="148">
        <f t="shared" si="10299"/>
        <v>13</v>
      </c>
      <c r="D10089" s="149" t="str">
        <f>+VLOOKUP($A10089,mUNICIPIOS!$B$4:$F$343,2,0)</f>
        <v>Alta Verapaz</v>
      </c>
      <c r="E10089" s="149">
        <f>+VLOOKUP($A10089,mUNICIPIOS!$B$4:$F$343,3,0)</f>
        <v>1608</v>
      </c>
      <c r="F10089" s="149" t="str">
        <f>+VLOOKUP($A10089,mUNICIPIOS!$B$4:$F$343,4,0)</f>
        <v>Senahú</v>
      </c>
      <c r="G10089" s="139" t="str">
        <f t="shared" ref="G10089:K10089" si="10359">+G10051</f>
        <v>03</v>
      </c>
      <c r="H10089" t="str">
        <f t="shared" si="10359"/>
        <v>ISP</v>
      </c>
      <c r="I10089" t="str">
        <f t="shared" si="10359"/>
        <v>Índice de Servicios Públicos</v>
      </c>
      <c r="J10089" t="str">
        <f t="shared" si="10359"/>
        <v>03-02</v>
      </c>
      <c r="K10089" t="str">
        <f t="shared" si="10359"/>
        <v>Control de la calidad del servicio público de agua</v>
      </c>
      <c r="L10089" s="150">
        <f>+VLOOKUP($E10089,ISP_2018!$B$8:$T$347,6,0)</f>
        <v>8.3333333333333329E-2</v>
      </c>
      <c r="M10089" s="142" t="str">
        <f>+VLOOKUP($E10089,ISP_2018!$B$8:$T$347,7,0)</f>
        <v>Bajo</v>
      </c>
    </row>
    <row r="10090" spans="1:13" x14ac:dyDescent="0.3">
      <c r="A10090" s="139">
        <f t="shared" si="10297"/>
        <v>266</v>
      </c>
      <c r="B10090" s="148">
        <f t="shared" si="10299"/>
        <v>14</v>
      </c>
      <c r="D10090" s="149" t="str">
        <f>+VLOOKUP($A10090,mUNICIPIOS!$B$4:$F$343,2,0)</f>
        <v>Alta Verapaz</v>
      </c>
      <c r="E10090" s="149">
        <f>+VLOOKUP($A10090,mUNICIPIOS!$B$4:$F$343,3,0)</f>
        <v>1608</v>
      </c>
      <c r="F10090" s="149" t="str">
        <f>+VLOOKUP($A10090,mUNICIPIOS!$B$4:$F$343,4,0)</f>
        <v>Senahú</v>
      </c>
      <c r="G10090" s="139" t="str">
        <f t="shared" ref="G10090:K10090" si="10360">+G10052</f>
        <v>03</v>
      </c>
      <c r="H10090" t="str">
        <f t="shared" si="10360"/>
        <v>ISP</v>
      </c>
      <c r="I10090" t="str">
        <f t="shared" si="10360"/>
        <v>Índice de Servicios Públicos</v>
      </c>
      <c r="J10090" t="str">
        <f t="shared" si="10360"/>
        <v>03-03</v>
      </c>
      <c r="K10090" t="str">
        <f t="shared" si="10360"/>
        <v>Disposición  y tratamiento  de aguas residuales</v>
      </c>
      <c r="L10090" s="150">
        <f>+VLOOKUP($E10090,ISP_2018!$B$8:$T$347,9,0)</f>
        <v>2.2649806720740982E-2</v>
      </c>
      <c r="M10090" s="142" t="str">
        <f>+VLOOKUP($E10090,ISP_2018!$B$8:$T$347,10,0)</f>
        <v>Bajo</v>
      </c>
    </row>
    <row r="10091" spans="1:13" x14ac:dyDescent="0.3">
      <c r="A10091" s="139">
        <f t="shared" si="10297"/>
        <v>266</v>
      </c>
      <c r="B10091" s="148">
        <f t="shared" si="10299"/>
        <v>15</v>
      </c>
      <c r="D10091" s="149" t="str">
        <f>+VLOOKUP($A10091,mUNICIPIOS!$B$4:$F$343,2,0)</f>
        <v>Alta Verapaz</v>
      </c>
      <c r="E10091" s="149">
        <f>+VLOOKUP($A10091,mUNICIPIOS!$B$4:$F$343,3,0)</f>
        <v>1608</v>
      </c>
      <c r="F10091" s="149" t="str">
        <f>+VLOOKUP($A10091,mUNICIPIOS!$B$4:$F$343,4,0)</f>
        <v>Senahú</v>
      </c>
      <c r="G10091" s="139" t="str">
        <f t="shared" ref="G10091:K10091" si="10361">+G10053</f>
        <v>03</v>
      </c>
      <c r="H10091" t="str">
        <f t="shared" si="10361"/>
        <v>ISP</v>
      </c>
      <c r="I10091" t="str">
        <f t="shared" si="10361"/>
        <v>Índice de Servicios Públicos</v>
      </c>
      <c r="J10091" t="str">
        <f t="shared" si="10361"/>
        <v>03-04</v>
      </c>
      <c r="K10091" t="str">
        <f t="shared" si="10361"/>
        <v>Gestión y manejo de los residuos y desechos sólidos</v>
      </c>
      <c r="L10091" s="150">
        <f>+VLOOKUP($E10091,ISP_2018!$B$8:$T$347,12,0)</f>
        <v>6.4431234447969304E-2</v>
      </c>
      <c r="M10091" s="142" t="str">
        <f>+VLOOKUP($E10091,ISP_2018!$B$8:$T$347,13,0)</f>
        <v>Bajo</v>
      </c>
    </row>
    <row r="10092" spans="1:13" x14ac:dyDescent="0.3">
      <c r="A10092" s="139">
        <f t="shared" si="10297"/>
        <v>266</v>
      </c>
      <c r="B10092" s="148">
        <f t="shared" si="10299"/>
        <v>16</v>
      </c>
      <c r="D10092" s="149" t="str">
        <f>+VLOOKUP($A10092,mUNICIPIOS!$B$4:$F$343,2,0)</f>
        <v>Alta Verapaz</v>
      </c>
      <c r="E10092" s="149">
        <f>+VLOOKUP($A10092,mUNICIPIOS!$B$4:$F$343,3,0)</f>
        <v>1608</v>
      </c>
      <c r="F10092" s="149" t="str">
        <f>+VLOOKUP($A10092,mUNICIPIOS!$B$4:$F$343,4,0)</f>
        <v>Senahú</v>
      </c>
      <c r="G10092" s="139" t="str">
        <f t="shared" ref="G10092:K10092" si="10362">+G10054</f>
        <v>03</v>
      </c>
      <c r="H10092" t="str">
        <f t="shared" si="10362"/>
        <v>ISP</v>
      </c>
      <c r="I10092" t="str">
        <f t="shared" si="10362"/>
        <v>Índice de Servicios Públicos</v>
      </c>
      <c r="J10092" t="str">
        <f t="shared" si="10362"/>
        <v>03-05</v>
      </c>
      <c r="K10092" t="str">
        <f t="shared" si="10362"/>
        <v>Gestión de servicios públicos municipales</v>
      </c>
      <c r="L10092" s="150">
        <f>+VLOOKUP($E10092,ISP_2018!$B$8:$T$347,15,0)</f>
        <v>0.24193548387096778</v>
      </c>
      <c r="M10092" s="142" t="str">
        <f>+VLOOKUP($E10092,ISP_2018!$B$8:$T$347,16,0)</f>
        <v>Medio bajo</v>
      </c>
    </row>
    <row r="10093" spans="1:13" x14ac:dyDescent="0.3">
      <c r="A10093" s="139">
        <f t="shared" ref="A10093:A10156" si="10363">+IF(B10092=38,A10092+1,A10092)</f>
        <v>266</v>
      </c>
      <c r="B10093" s="148">
        <f t="shared" si="10299"/>
        <v>17</v>
      </c>
      <c r="D10093" s="149" t="str">
        <f>+VLOOKUP($A10093,mUNICIPIOS!$B$4:$F$343,2,0)</f>
        <v>Alta Verapaz</v>
      </c>
      <c r="E10093" s="149">
        <f>+VLOOKUP($A10093,mUNICIPIOS!$B$4:$F$343,3,0)</f>
        <v>1608</v>
      </c>
      <c r="F10093" s="149" t="str">
        <f>+VLOOKUP($A10093,mUNICIPIOS!$B$4:$F$343,4,0)</f>
        <v>Senahú</v>
      </c>
      <c r="G10093" s="139" t="str">
        <f t="shared" ref="G10093:K10093" si="10364">+G10055</f>
        <v>03</v>
      </c>
      <c r="H10093" t="str">
        <f t="shared" si="10364"/>
        <v>ISP</v>
      </c>
      <c r="I10093" t="str">
        <f t="shared" si="10364"/>
        <v>Índice de Servicios Públicos</v>
      </c>
      <c r="J10093" t="str">
        <f t="shared" si="10364"/>
        <v>INDICE</v>
      </c>
      <c r="K10093">
        <f t="shared" si="10364"/>
        <v>0</v>
      </c>
      <c r="L10093" s="150">
        <f>+VLOOKUP($E10093,ISP_2018!$B$8:$T$347,18,0)</f>
        <v>9.6544507557118214E-2</v>
      </c>
      <c r="M10093" s="142" t="str">
        <f>+VLOOKUP($E10093,ISP_2018!$B$8:$T$347,19,0)</f>
        <v>Bajo</v>
      </c>
    </row>
    <row r="10094" spans="1:13" x14ac:dyDescent="0.3">
      <c r="A10094" s="139">
        <f t="shared" si="10363"/>
        <v>266</v>
      </c>
      <c r="B10094" s="148">
        <f t="shared" ref="B10094:B10157" si="10365">+B10056</f>
        <v>18</v>
      </c>
      <c r="D10094" s="149" t="str">
        <f>+VLOOKUP($A10094,mUNICIPIOS!$B$4:$F$343,2,0)</f>
        <v>Alta Verapaz</v>
      </c>
      <c r="E10094" s="149">
        <f>+VLOOKUP($A10094,mUNICIPIOS!$B$4:$F$343,3,0)</f>
        <v>1608</v>
      </c>
      <c r="F10094" s="149" t="str">
        <f>+VLOOKUP($A10094,mUNICIPIOS!$B$4:$F$343,4,0)</f>
        <v>Senahú</v>
      </c>
      <c r="G10094" s="139" t="str">
        <f t="shared" ref="G10094:K10094" si="10366">+G10056</f>
        <v>04</v>
      </c>
      <c r="H10094" t="str">
        <f t="shared" si="10366"/>
        <v>IGA</v>
      </c>
      <c r="I10094" t="str">
        <f t="shared" si="10366"/>
        <v>Índice de Gestión Administrativa</v>
      </c>
      <c r="J10094" t="str">
        <f t="shared" si="10366"/>
        <v>04-01</v>
      </c>
      <c r="K10094" t="str">
        <f t="shared" si="10366"/>
        <v>Existencia de elementos de atención municipal orientada al vecino</v>
      </c>
      <c r="L10094" s="150">
        <f>+VLOOKUP($E10094,IGA_2018!$B$8:$N$347,3,0)</f>
        <v>0</v>
      </c>
      <c r="M10094" s="142" t="str">
        <f>+VLOOKUP($E10094,IGA_2018!$B$8:$N$347,4,0)</f>
        <v>Bajo</v>
      </c>
    </row>
    <row r="10095" spans="1:13" x14ac:dyDescent="0.3">
      <c r="A10095" s="139">
        <f t="shared" si="10363"/>
        <v>266</v>
      </c>
      <c r="B10095" s="148">
        <f t="shared" si="10365"/>
        <v>19</v>
      </c>
      <c r="D10095" s="149" t="str">
        <f>+VLOOKUP($A10095,mUNICIPIOS!$B$4:$F$343,2,0)</f>
        <v>Alta Verapaz</v>
      </c>
      <c r="E10095" s="149">
        <f>+VLOOKUP($A10095,mUNICIPIOS!$B$4:$F$343,3,0)</f>
        <v>1608</v>
      </c>
      <c r="F10095" s="149" t="str">
        <f>+VLOOKUP($A10095,mUNICIPIOS!$B$4:$F$343,4,0)</f>
        <v>Senahú</v>
      </c>
      <c r="G10095" s="139" t="str">
        <f t="shared" ref="G10095:K10095" si="10367">+G10057</f>
        <v>04</v>
      </c>
      <c r="H10095" t="str">
        <f t="shared" si="10367"/>
        <v>IGA</v>
      </c>
      <c r="I10095" t="str">
        <f t="shared" si="10367"/>
        <v>Índice de Gestión Administrativa</v>
      </c>
      <c r="J10095" t="str">
        <f t="shared" si="10367"/>
        <v>04-02</v>
      </c>
      <c r="K10095" t="str">
        <f t="shared" si="10367"/>
        <v>Gestión del recurso humano.</v>
      </c>
      <c r="L10095" s="150">
        <f>+VLOOKUP($E10095,IGA_2018!$B$8:$N$347,6,0)</f>
        <v>0.38114859644604698</v>
      </c>
      <c r="M10095" s="142" t="str">
        <f>+VLOOKUP($E10095,IGA_2018!$B$8:$N$347,7,0)</f>
        <v>Medio bajo</v>
      </c>
    </row>
    <row r="10096" spans="1:13" x14ac:dyDescent="0.3">
      <c r="A10096" s="139">
        <f t="shared" si="10363"/>
        <v>266</v>
      </c>
      <c r="B10096" s="148">
        <f t="shared" si="10365"/>
        <v>20</v>
      </c>
      <c r="D10096" s="149" t="str">
        <f>+VLOOKUP($A10096,mUNICIPIOS!$B$4:$F$343,2,0)</f>
        <v>Alta Verapaz</v>
      </c>
      <c r="E10096" s="149">
        <f>+VLOOKUP($A10096,mUNICIPIOS!$B$4:$F$343,3,0)</f>
        <v>1608</v>
      </c>
      <c r="F10096" s="149" t="str">
        <f>+VLOOKUP($A10096,mUNICIPIOS!$B$4:$F$343,4,0)</f>
        <v>Senahú</v>
      </c>
      <c r="G10096" s="139" t="str">
        <f t="shared" ref="G10096:K10096" si="10368">+G10058</f>
        <v>04</v>
      </c>
      <c r="H10096" t="str">
        <f t="shared" si="10368"/>
        <v>IGA</v>
      </c>
      <c r="I10096" t="str">
        <f t="shared" si="10368"/>
        <v>Índice de Gestión Administrativa</v>
      </c>
      <c r="J10096" t="str">
        <f t="shared" si="10368"/>
        <v>04-03</v>
      </c>
      <c r="K10096" t="str">
        <f t="shared" si="10368"/>
        <v>Existencia de oficinas municipales con instrumentos de gestión.</v>
      </c>
      <c r="L10096" s="150">
        <f>+VLOOKUP($E10096,IGA_2018!$B$8:$N$347,9,0)</f>
        <v>0.375</v>
      </c>
      <c r="M10096" s="142" t="str">
        <f>+VLOOKUP($E10096,IGA_2018!$B$8:$N$347,10,0)</f>
        <v>Medio bajo</v>
      </c>
    </row>
    <row r="10097" spans="1:13" x14ac:dyDescent="0.3">
      <c r="A10097" s="139">
        <f t="shared" si="10363"/>
        <v>266</v>
      </c>
      <c r="B10097" s="148">
        <f t="shared" si="10365"/>
        <v>21</v>
      </c>
      <c r="D10097" s="149" t="str">
        <f>+VLOOKUP($A10097,mUNICIPIOS!$B$4:$F$343,2,0)</f>
        <v>Alta Verapaz</v>
      </c>
      <c r="E10097" s="149">
        <f>+VLOOKUP($A10097,mUNICIPIOS!$B$4:$F$343,3,0)</f>
        <v>1608</v>
      </c>
      <c r="F10097" s="149" t="str">
        <f>+VLOOKUP($A10097,mUNICIPIOS!$B$4:$F$343,4,0)</f>
        <v>Senahú</v>
      </c>
      <c r="G10097" s="139" t="str">
        <f t="shared" ref="G10097:K10097" si="10369">+G10059</f>
        <v>04</v>
      </c>
      <c r="H10097" t="str">
        <f t="shared" si="10369"/>
        <v>IGA</v>
      </c>
      <c r="I10097" t="str">
        <f t="shared" si="10369"/>
        <v>Índice de Gestión Administrativa</v>
      </c>
      <c r="J10097" t="str">
        <f t="shared" si="10369"/>
        <v>INDICE</v>
      </c>
      <c r="K10097">
        <f t="shared" si="10369"/>
        <v>0</v>
      </c>
      <c r="L10097" s="150">
        <f>+VLOOKUP($E10097,IGA_2018!$B$8:$N$347,12,0)</f>
        <v>0.26465200875611639</v>
      </c>
      <c r="M10097" s="142" t="str">
        <f>+VLOOKUP($E10097,IGA_2018!$B$8:$N$347,13,0)</f>
        <v>Medio bajo</v>
      </c>
    </row>
    <row r="10098" spans="1:13" x14ac:dyDescent="0.3">
      <c r="A10098" s="139">
        <f t="shared" si="10363"/>
        <v>266</v>
      </c>
      <c r="B10098" s="148">
        <f t="shared" si="10365"/>
        <v>22</v>
      </c>
      <c r="D10098" s="149" t="str">
        <f>+VLOOKUP($A10098,mUNICIPIOS!$B$4:$F$343,2,0)</f>
        <v>Alta Verapaz</v>
      </c>
      <c r="E10098" s="149">
        <f>+VLOOKUP($A10098,mUNICIPIOS!$B$4:$F$343,3,0)</f>
        <v>1608</v>
      </c>
      <c r="F10098" s="149" t="str">
        <f>+VLOOKUP($A10098,mUNICIPIOS!$B$4:$F$343,4,0)</f>
        <v>Senahú</v>
      </c>
      <c r="G10098" s="139" t="str">
        <f t="shared" ref="G10098:K10098" si="10370">+G10060</f>
        <v>05</v>
      </c>
      <c r="H10098" t="str">
        <f t="shared" si="10370"/>
        <v>IGF</v>
      </c>
      <c r="I10098" t="str">
        <f t="shared" si="10370"/>
        <v>Índice de Gestión Financiera</v>
      </c>
      <c r="J10098" t="str">
        <f t="shared" si="10370"/>
        <v>05-01</v>
      </c>
      <c r="K10098" t="str">
        <f t="shared" si="10370"/>
        <v>Autonomía financiera municipal</v>
      </c>
      <c r="L10098" s="150">
        <f>+VLOOKUP($E10098,IGF_2018!$B$8:$Z$347,3,0)</f>
        <v>7.6659902393616877E-2</v>
      </c>
      <c r="M10098" s="142" t="str">
        <f>+VLOOKUP($E10098,IGF_2018!$B$8:$Z$347,4,0)</f>
        <v>Bajo</v>
      </c>
    </row>
    <row r="10099" spans="1:13" x14ac:dyDescent="0.3">
      <c r="A10099" s="139">
        <f t="shared" si="10363"/>
        <v>266</v>
      </c>
      <c r="B10099" s="148">
        <f t="shared" si="10365"/>
        <v>23</v>
      </c>
      <c r="D10099" s="149" t="str">
        <f>+VLOOKUP($A10099,mUNICIPIOS!$B$4:$F$343,2,0)</f>
        <v>Alta Verapaz</v>
      </c>
      <c r="E10099" s="149">
        <f>+VLOOKUP($A10099,mUNICIPIOS!$B$4:$F$343,3,0)</f>
        <v>1608</v>
      </c>
      <c r="F10099" s="149" t="str">
        <f>+VLOOKUP($A10099,mUNICIPIOS!$B$4:$F$343,4,0)</f>
        <v>Senahú</v>
      </c>
      <c r="G10099" s="139" t="str">
        <f t="shared" ref="G10099:K10099" si="10371">+G10061</f>
        <v>05</v>
      </c>
      <c r="H10099" t="str">
        <f t="shared" si="10371"/>
        <v>IGF</v>
      </c>
      <c r="I10099" t="str">
        <f t="shared" si="10371"/>
        <v>Índice de Gestión Financiera</v>
      </c>
      <c r="J10099" t="str">
        <f t="shared" si="10371"/>
        <v>05-02</v>
      </c>
      <c r="K10099" t="str">
        <f t="shared" si="10371"/>
        <v xml:space="preserve">Ingresos propios por habitante -sin regalías- </v>
      </c>
      <c r="L10099" s="150">
        <f>+VLOOKUP($E10099,IGF_2018!$B$8:$Z$347,6,0)</f>
        <v>1.6158759815243957E-2</v>
      </c>
      <c r="M10099" s="142" t="str">
        <f>+VLOOKUP($E10099,IGF_2018!$B$8:$Z$347,7,0)</f>
        <v>Bajo</v>
      </c>
    </row>
    <row r="10100" spans="1:13" x14ac:dyDescent="0.3">
      <c r="A10100" s="139">
        <f t="shared" si="10363"/>
        <v>266</v>
      </c>
      <c r="B10100" s="148">
        <f t="shared" si="10365"/>
        <v>24</v>
      </c>
      <c r="D10100" s="149" t="str">
        <f>+VLOOKUP($A10100,mUNICIPIOS!$B$4:$F$343,2,0)</f>
        <v>Alta Verapaz</v>
      </c>
      <c r="E10100" s="149">
        <f>+VLOOKUP($A10100,mUNICIPIOS!$B$4:$F$343,3,0)</f>
        <v>1608</v>
      </c>
      <c r="F10100" s="149" t="str">
        <f>+VLOOKUP($A10100,mUNICIPIOS!$B$4:$F$343,4,0)</f>
        <v>Senahú</v>
      </c>
      <c r="G10100" s="139" t="str">
        <f t="shared" ref="G10100:K10100" si="10372">+G10062</f>
        <v>05</v>
      </c>
      <c r="H10100" t="str">
        <f t="shared" si="10372"/>
        <v>IGF</v>
      </c>
      <c r="I10100" t="str">
        <f t="shared" si="10372"/>
        <v>Índice de Gestión Financiera</v>
      </c>
      <c r="J10100" t="str">
        <f t="shared" si="10372"/>
        <v>05-03</v>
      </c>
      <c r="K10100" t="str">
        <f t="shared" si="10372"/>
        <v>Ingresos del IUSI en relación a los ingresos propios -sin regalías-</v>
      </c>
      <c r="L10100" s="150">
        <f>+VLOOKUP($E10100,IGF_2018!$B$8:$Z$347,9,0)</f>
        <v>0.82406804333019867</v>
      </c>
      <c r="M10100" s="142" t="str">
        <f>+VLOOKUP($E10100,IGF_2018!$B$8:$Z$347,10,0)</f>
        <v>Alto</v>
      </c>
    </row>
    <row r="10101" spans="1:13" x14ac:dyDescent="0.3">
      <c r="A10101" s="139">
        <f t="shared" si="10363"/>
        <v>266</v>
      </c>
      <c r="B10101" s="148">
        <f t="shared" si="10365"/>
        <v>25</v>
      </c>
      <c r="D10101" s="149" t="str">
        <f>+VLOOKUP($A10101,mUNICIPIOS!$B$4:$F$343,2,0)</f>
        <v>Alta Verapaz</v>
      </c>
      <c r="E10101" s="149">
        <f>+VLOOKUP($A10101,mUNICIPIOS!$B$4:$F$343,3,0)</f>
        <v>1608</v>
      </c>
      <c r="F10101" s="149" t="str">
        <f>+VLOOKUP($A10101,mUNICIPIOS!$B$4:$F$343,4,0)</f>
        <v>Senahú</v>
      </c>
      <c r="G10101" s="139" t="str">
        <f t="shared" ref="G10101:K10101" si="10373">+G10063</f>
        <v>05</v>
      </c>
      <c r="H10101" t="str">
        <f t="shared" si="10373"/>
        <v>IGF</v>
      </c>
      <c r="I10101" t="str">
        <f t="shared" si="10373"/>
        <v>Índice de Gestión Financiera</v>
      </c>
      <c r="J10101" t="str">
        <f t="shared" si="10373"/>
        <v>05-04</v>
      </c>
      <c r="K10101" t="str">
        <f t="shared" si="10373"/>
        <v>Inversión anual en capital fijo por habitante</v>
      </c>
      <c r="L10101" s="150">
        <f>+VLOOKUP($E10101,IGF_2018!$B$8:$Z$347,12,0)</f>
        <v>2.473286054958115E-2</v>
      </c>
      <c r="M10101" s="142" t="str">
        <f>+VLOOKUP($E10101,IGF_2018!$B$8:$Z$347,13,0)</f>
        <v>Bajo</v>
      </c>
    </row>
    <row r="10102" spans="1:13" x14ac:dyDescent="0.3">
      <c r="A10102" s="139">
        <f t="shared" si="10363"/>
        <v>266</v>
      </c>
      <c r="B10102" s="148">
        <f t="shared" si="10365"/>
        <v>26</v>
      </c>
      <c r="D10102" s="149" t="str">
        <f>+VLOOKUP($A10102,mUNICIPIOS!$B$4:$F$343,2,0)</f>
        <v>Alta Verapaz</v>
      </c>
      <c r="E10102" s="149">
        <f>+VLOOKUP($A10102,mUNICIPIOS!$B$4:$F$343,3,0)</f>
        <v>1608</v>
      </c>
      <c r="F10102" s="149" t="str">
        <f>+VLOOKUP($A10102,mUNICIPIOS!$B$4:$F$343,4,0)</f>
        <v>Senahú</v>
      </c>
      <c r="G10102" s="139" t="str">
        <f t="shared" ref="G10102:K10102" si="10374">+G10064</f>
        <v>05</v>
      </c>
      <c r="H10102" t="str">
        <f t="shared" si="10374"/>
        <v>IGF</v>
      </c>
      <c r="I10102" t="str">
        <f t="shared" si="10374"/>
        <v>Índice de Gestión Financiera</v>
      </c>
      <c r="J10102" t="str">
        <f t="shared" si="10374"/>
        <v>05-05</v>
      </c>
      <c r="K10102" t="str">
        <f t="shared" si="10374"/>
        <v>Inversión anual en capital fijo con recursos percibidos por ingresos propios</v>
      </c>
      <c r="L10102" s="150">
        <f>+VLOOKUP($E10102,IGF_2018!$B$8:$Z$347,15,0)</f>
        <v>0</v>
      </c>
      <c r="M10102" s="142" t="str">
        <f>+VLOOKUP($E10102,IGF_2018!$B$8:$Z$347,16,0)</f>
        <v>Bajo</v>
      </c>
    </row>
    <row r="10103" spans="1:13" x14ac:dyDescent="0.3">
      <c r="A10103" s="139">
        <f t="shared" si="10363"/>
        <v>266</v>
      </c>
      <c r="B10103" s="148">
        <f t="shared" si="10365"/>
        <v>27</v>
      </c>
      <c r="D10103" s="149" t="str">
        <f>+VLOOKUP($A10103,mUNICIPIOS!$B$4:$F$343,2,0)</f>
        <v>Alta Verapaz</v>
      </c>
      <c r="E10103" s="149">
        <f>+VLOOKUP($A10103,mUNICIPIOS!$B$4:$F$343,3,0)</f>
        <v>1608</v>
      </c>
      <c r="F10103" s="149" t="str">
        <f>+VLOOKUP($A10103,mUNICIPIOS!$B$4:$F$343,4,0)</f>
        <v>Senahú</v>
      </c>
      <c r="G10103" s="139" t="str">
        <f t="shared" ref="G10103:K10103" si="10375">+G10065</f>
        <v>05</v>
      </c>
      <c r="H10103" t="str">
        <f t="shared" si="10375"/>
        <v>IGF</v>
      </c>
      <c r="I10103" t="str">
        <f t="shared" si="10375"/>
        <v>Índice de Gestión Financiera</v>
      </c>
      <c r="J10103" t="str">
        <f t="shared" si="10375"/>
        <v>05-06</v>
      </c>
      <c r="K10103" t="str">
        <f t="shared" si="10375"/>
        <v xml:space="preserve">Inversión anual en capital fijo con recursos percibidos por transferencias del Gobierno Central </v>
      </c>
      <c r="L10103" s="150">
        <f>+VLOOKUP($E10103,IGF_2018!$B$8:$Z$347,18,0)</f>
        <v>7.5630220178290561E-2</v>
      </c>
      <c r="M10103" s="142" t="str">
        <f>+VLOOKUP($E10103,IGF_2018!$B$8:$Z$347,19,0)</f>
        <v>Bajo</v>
      </c>
    </row>
    <row r="10104" spans="1:13" x14ac:dyDescent="0.3">
      <c r="A10104" s="139">
        <f t="shared" si="10363"/>
        <v>266</v>
      </c>
      <c r="B10104" s="148">
        <f t="shared" si="10365"/>
        <v>28</v>
      </c>
      <c r="D10104" s="149" t="str">
        <f>+VLOOKUP($A10104,mUNICIPIOS!$B$4:$F$343,2,0)</f>
        <v>Alta Verapaz</v>
      </c>
      <c r="E10104" s="149">
        <f>+VLOOKUP($A10104,mUNICIPIOS!$B$4:$F$343,3,0)</f>
        <v>1608</v>
      </c>
      <c r="F10104" s="149" t="str">
        <f>+VLOOKUP($A10104,mUNICIPIOS!$B$4:$F$343,4,0)</f>
        <v>Senahú</v>
      </c>
      <c r="G10104" s="139" t="str">
        <f t="shared" ref="G10104:K10104" si="10376">+G10066</f>
        <v>05</v>
      </c>
      <c r="H10104" t="str">
        <f t="shared" si="10376"/>
        <v>IGF</v>
      </c>
      <c r="I10104" t="str">
        <f t="shared" si="10376"/>
        <v>Índice de Gestión Financiera</v>
      </c>
      <c r="J10104" t="str">
        <f t="shared" si="10376"/>
        <v>05-07</v>
      </c>
      <c r="K10104" t="str">
        <f t="shared" si="10376"/>
        <v>Financiamiento por endeudamiento municipal</v>
      </c>
      <c r="L10104" s="150">
        <f>+VLOOKUP($E10104,IGF_2018!$B$8:$Z$347,21,0)</f>
        <v>0.86613938909671095</v>
      </c>
      <c r="M10104" s="142" t="str">
        <f>+VLOOKUP($E10104,IGF_2018!$B$8:$Z$347,22,0)</f>
        <v>Alto</v>
      </c>
    </row>
    <row r="10105" spans="1:13" x14ac:dyDescent="0.3">
      <c r="A10105" s="139">
        <f t="shared" si="10363"/>
        <v>266</v>
      </c>
      <c r="B10105" s="148">
        <f t="shared" si="10365"/>
        <v>29</v>
      </c>
      <c r="D10105" s="149" t="str">
        <f>+VLOOKUP($A10105,mUNICIPIOS!$B$4:$F$343,2,0)</f>
        <v>Alta Verapaz</v>
      </c>
      <c r="E10105" s="149">
        <f>+VLOOKUP($A10105,mUNICIPIOS!$B$4:$F$343,3,0)</f>
        <v>1608</v>
      </c>
      <c r="F10105" s="149" t="str">
        <f>+VLOOKUP($A10105,mUNICIPIOS!$B$4:$F$343,4,0)</f>
        <v>Senahú</v>
      </c>
      <c r="G10105" s="139" t="str">
        <f t="shared" ref="G10105:K10105" si="10377">+G10067</f>
        <v>05</v>
      </c>
      <c r="H10105" t="str">
        <f t="shared" si="10377"/>
        <v>IGF</v>
      </c>
      <c r="I10105" t="str">
        <f t="shared" si="10377"/>
        <v>Índice de Gestión Financiera</v>
      </c>
      <c r="J10105" t="str">
        <f t="shared" si="10377"/>
        <v>INDICE</v>
      </c>
      <c r="K10105">
        <f t="shared" si="10377"/>
        <v>0</v>
      </c>
      <c r="L10105" s="150">
        <f>+VLOOKUP($E10105,IGF_2018!$B$8:$Z$347,24,0)</f>
        <v>0.2842347226669214</v>
      </c>
      <c r="M10105" s="142" t="str">
        <f>+VLOOKUP($E10105,IGF_2018!$B$8:$Z$347,25,0)</f>
        <v>Medio bajo</v>
      </c>
    </row>
    <row r="10106" spans="1:13" x14ac:dyDescent="0.3">
      <c r="A10106" s="139">
        <f t="shared" si="10363"/>
        <v>266</v>
      </c>
      <c r="B10106" s="148">
        <f t="shared" si="10365"/>
        <v>30</v>
      </c>
      <c r="D10106" s="149" t="str">
        <f>+VLOOKUP($A10106,mUNICIPIOS!$B$4:$F$343,2,0)</f>
        <v>Alta Verapaz</v>
      </c>
      <c r="E10106" s="149">
        <f>+VLOOKUP($A10106,mUNICIPIOS!$B$4:$F$343,3,0)</f>
        <v>1608</v>
      </c>
      <c r="F10106" s="149" t="str">
        <f>+VLOOKUP($A10106,mUNICIPIOS!$B$4:$F$343,4,0)</f>
        <v>Senahú</v>
      </c>
      <c r="G10106" s="139" t="str">
        <f t="shared" ref="G10106:K10106" si="10378">+G10068</f>
        <v>06</v>
      </c>
      <c r="H10106" t="str">
        <f t="shared" si="10378"/>
        <v>IGE</v>
      </c>
      <c r="I10106" t="str">
        <f t="shared" si="10378"/>
        <v>Índice de Gestión Estratégica</v>
      </c>
      <c r="J10106" t="str">
        <f t="shared" si="10378"/>
        <v>06-01</v>
      </c>
      <c r="K10106" t="str">
        <f t="shared" si="10378"/>
        <v>Ejecución del Plan Operativo Anual  (POA)</v>
      </c>
      <c r="L10106" s="150">
        <f>+VLOOKUP($E10106,IGE_2018!$B$8:$Z$347,3,0)</f>
        <v>0.12416285313242006</v>
      </c>
      <c r="M10106" s="142" t="str">
        <f>+VLOOKUP($E10106,IGE_2018!$B$8:$Z$347,4,0)</f>
        <v>Bajo</v>
      </c>
    </row>
    <row r="10107" spans="1:13" x14ac:dyDescent="0.3">
      <c r="A10107" s="139">
        <f t="shared" si="10363"/>
        <v>266</v>
      </c>
      <c r="B10107" s="148">
        <f t="shared" si="10365"/>
        <v>31</v>
      </c>
      <c r="D10107" s="149" t="str">
        <f>+VLOOKUP($A10107,mUNICIPIOS!$B$4:$F$343,2,0)</f>
        <v>Alta Verapaz</v>
      </c>
      <c r="E10107" s="149">
        <f>+VLOOKUP($A10107,mUNICIPIOS!$B$4:$F$343,3,0)</f>
        <v>1608</v>
      </c>
      <c r="F10107" s="149" t="str">
        <f>+VLOOKUP($A10107,mUNICIPIOS!$B$4:$F$343,4,0)</f>
        <v>Senahú</v>
      </c>
      <c r="G10107" s="139" t="str">
        <f t="shared" ref="G10107:K10107" si="10379">+G10069</f>
        <v>06</v>
      </c>
      <c r="H10107" t="str">
        <f t="shared" si="10379"/>
        <v>IGE</v>
      </c>
      <c r="I10107" t="str">
        <f t="shared" si="10379"/>
        <v>Índice de Gestión Estratégica</v>
      </c>
      <c r="J10107" t="str">
        <f t="shared" si="10379"/>
        <v>06-02</v>
      </c>
      <c r="K10107" t="str">
        <f t="shared" si="10379"/>
        <v>Relación Plan de Desarrollo Municipal y Ordenamiento Territorial (PDM-OT) - Plan Estratégico Institucional (PEI) - Plan Operativo Multianual (POM) - Plan Operativo Anual (POA)</v>
      </c>
      <c r="L10107" s="150">
        <f>+VLOOKUP($E10107,IGE_2018!$B$8:$Z$347,6,0)</f>
        <v>0.61339285714285707</v>
      </c>
      <c r="M10107" s="142" t="str">
        <f>+VLOOKUP($E10107,IGE_2018!$B$8:$Z$347,7,0)</f>
        <v>Medio alto</v>
      </c>
    </row>
    <row r="10108" spans="1:13" x14ac:dyDescent="0.3">
      <c r="A10108" s="139">
        <f t="shared" si="10363"/>
        <v>266</v>
      </c>
      <c r="B10108" s="148">
        <f t="shared" si="10365"/>
        <v>32</v>
      </c>
      <c r="D10108" s="149" t="str">
        <f>+VLOOKUP($A10108,mUNICIPIOS!$B$4:$F$343,2,0)</f>
        <v>Alta Verapaz</v>
      </c>
      <c r="E10108" s="149">
        <f>+VLOOKUP($A10108,mUNICIPIOS!$B$4:$F$343,3,0)</f>
        <v>1608</v>
      </c>
      <c r="F10108" s="149" t="str">
        <f>+VLOOKUP($A10108,mUNICIPIOS!$B$4:$F$343,4,0)</f>
        <v>Senahú</v>
      </c>
      <c r="G10108" s="139" t="str">
        <f t="shared" ref="G10108:K10108" si="10380">+G10070</f>
        <v>06</v>
      </c>
      <c r="H10108" t="str">
        <f t="shared" si="10380"/>
        <v>IGE</v>
      </c>
      <c r="I10108" t="str">
        <f t="shared" si="10380"/>
        <v>Índice de Gestión Estratégica</v>
      </c>
      <c r="J10108" t="str">
        <f t="shared" si="10380"/>
        <v>06-03</v>
      </c>
      <c r="K10108" t="str">
        <f t="shared" si="10380"/>
        <v>Presupuesto de egresos relacionado a competencias municipales que responden a prioridades nacionales de desarrollo.</v>
      </c>
      <c r="L10108" s="150">
        <f>+VLOOKUP($E10108,IGE_2018!$B$8:$Z$347,9,0)</f>
        <v>4.1147354771986652E-2</v>
      </c>
      <c r="M10108" s="142" t="str">
        <f>+VLOOKUP($E10108,IGE_2018!$B$8:$Z$347,10,0)</f>
        <v>Bajo</v>
      </c>
    </row>
    <row r="10109" spans="1:13" x14ac:dyDescent="0.3">
      <c r="A10109" s="139">
        <f t="shared" si="10363"/>
        <v>266</v>
      </c>
      <c r="B10109" s="148">
        <f t="shared" si="10365"/>
        <v>33</v>
      </c>
      <c r="D10109" s="149" t="str">
        <f>+VLOOKUP($A10109,mUNICIPIOS!$B$4:$F$343,2,0)</f>
        <v>Alta Verapaz</v>
      </c>
      <c r="E10109" s="149">
        <f>+VLOOKUP($A10109,mUNICIPIOS!$B$4:$F$343,3,0)</f>
        <v>1608</v>
      </c>
      <c r="F10109" s="149" t="str">
        <f>+VLOOKUP($A10109,mUNICIPIOS!$B$4:$F$343,4,0)</f>
        <v>Senahú</v>
      </c>
      <c r="G10109" s="139" t="str">
        <f t="shared" ref="G10109:K10109" si="10381">+G10071</f>
        <v>06</v>
      </c>
      <c r="H10109" t="str">
        <f t="shared" si="10381"/>
        <v>IGE</v>
      </c>
      <c r="I10109" t="str">
        <f t="shared" si="10381"/>
        <v>Índice de Gestión Estratégica</v>
      </c>
      <c r="J10109" t="str">
        <f t="shared" si="10381"/>
        <v>06-04</v>
      </c>
      <c r="K10109" t="str">
        <f t="shared" si="10381"/>
        <v>Institucionalización de la gestión ordenada del territorio</v>
      </c>
      <c r="L10109" s="150">
        <f>+VLOOKUP($E10109,IGE_2018!$B$8:$Z$347,12,0)</f>
        <v>0.35</v>
      </c>
      <c r="M10109" s="142" t="str">
        <f>+VLOOKUP($E10109,IGE_2018!$B$8:$Z$347,13,0)</f>
        <v>Medio bajo</v>
      </c>
    </row>
    <row r="10110" spans="1:13" x14ac:dyDescent="0.3">
      <c r="A10110" s="139">
        <f t="shared" si="10363"/>
        <v>266</v>
      </c>
      <c r="B10110" s="148">
        <f t="shared" si="10365"/>
        <v>34</v>
      </c>
      <c r="D10110" s="149" t="str">
        <f>+VLOOKUP($A10110,mUNICIPIOS!$B$4:$F$343,2,0)</f>
        <v>Alta Verapaz</v>
      </c>
      <c r="E10110" s="149">
        <f>+VLOOKUP($A10110,mUNICIPIOS!$B$4:$F$343,3,0)</f>
        <v>1608</v>
      </c>
      <c r="F10110" s="149" t="str">
        <f>+VLOOKUP($A10110,mUNICIPIOS!$B$4:$F$343,4,0)</f>
        <v>Senahú</v>
      </c>
      <c r="G10110" s="139" t="str">
        <f t="shared" ref="G10110:K10110" si="10382">+G10072</f>
        <v>06</v>
      </c>
      <c r="H10110" t="str">
        <f t="shared" si="10382"/>
        <v>IGE</v>
      </c>
      <c r="I10110" t="str">
        <f t="shared" si="10382"/>
        <v>Índice de Gestión Estratégica</v>
      </c>
      <c r="J10110" t="str">
        <f t="shared" si="10382"/>
        <v>06-05</v>
      </c>
      <c r="K10110" t="str">
        <f t="shared" si="10382"/>
        <v>Acciones para la gestión ordenada del territorio</v>
      </c>
      <c r="L10110" s="150">
        <f>+VLOOKUP($E10110,IGE_2018!$B$8:$Z$347,15,0)</f>
        <v>0</v>
      </c>
      <c r="M10110" s="142" t="str">
        <f>+VLOOKUP($E10110,IGE_2018!$B$8:$Z$347,16,0)</f>
        <v>Bajo</v>
      </c>
    </row>
    <row r="10111" spans="1:13" x14ac:dyDescent="0.3">
      <c r="A10111" s="139">
        <f t="shared" si="10363"/>
        <v>266</v>
      </c>
      <c r="B10111" s="148">
        <f t="shared" si="10365"/>
        <v>35</v>
      </c>
      <c r="D10111" s="149" t="str">
        <f>+VLOOKUP($A10111,mUNICIPIOS!$B$4:$F$343,2,0)</f>
        <v>Alta Verapaz</v>
      </c>
      <c r="E10111" s="149">
        <f>+VLOOKUP($A10111,mUNICIPIOS!$B$4:$F$343,3,0)</f>
        <v>1608</v>
      </c>
      <c r="F10111" s="149" t="str">
        <f>+VLOOKUP($A10111,mUNICIPIOS!$B$4:$F$343,4,0)</f>
        <v>Senahú</v>
      </c>
      <c r="G10111" s="139" t="str">
        <f t="shared" ref="G10111:K10111" si="10383">+G10073</f>
        <v>06</v>
      </c>
      <c r="H10111" t="str">
        <f t="shared" si="10383"/>
        <v>IGE</v>
      </c>
      <c r="I10111" t="str">
        <f t="shared" si="10383"/>
        <v>Índice de Gestión Estratégica</v>
      </c>
      <c r="J10111" t="str">
        <f t="shared" si="10383"/>
        <v>06-06</v>
      </c>
      <c r="K10111" t="str">
        <f t="shared" si="10383"/>
        <v>Gestión de riesgo en la formulación de proyectos derivados de la planificación operativa anual</v>
      </c>
      <c r="L10111" s="150">
        <f>+VLOOKUP($E10111,IGE_2018!$B$8:$Z$347,18,0)</f>
        <v>0.7</v>
      </c>
      <c r="M10111" s="142" t="str">
        <f>+VLOOKUP($E10111,IGE_2018!$B$8:$Z$347,19,0)</f>
        <v>Medio alto</v>
      </c>
    </row>
    <row r="10112" spans="1:13" x14ac:dyDescent="0.3">
      <c r="A10112" s="139">
        <f t="shared" si="10363"/>
        <v>266</v>
      </c>
      <c r="B10112" s="148">
        <f t="shared" si="10365"/>
        <v>36</v>
      </c>
      <c r="D10112" s="149" t="str">
        <f>+VLOOKUP($A10112,mUNICIPIOS!$B$4:$F$343,2,0)</f>
        <v>Alta Verapaz</v>
      </c>
      <c r="E10112" s="149">
        <f>+VLOOKUP($A10112,mUNICIPIOS!$B$4:$F$343,3,0)</f>
        <v>1608</v>
      </c>
      <c r="F10112" s="149" t="str">
        <f>+VLOOKUP($A10112,mUNICIPIOS!$B$4:$F$343,4,0)</f>
        <v>Senahú</v>
      </c>
      <c r="G10112" s="139" t="str">
        <f t="shared" ref="G10112:K10112" si="10384">+G10074</f>
        <v>06</v>
      </c>
      <c r="H10112" t="str">
        <f t="shared" si="10384"/>
        <v>IGE</v>
      </c>
      <c r="I10112" t="str">
        <f t="shared" si="10384"/>
        <v>Índice de Gestión Estratégica</v>
      </c>
      <c r="J10112" t="str">
        <f t="shared" si="10384"/>
        <v>06-07</v>
      </c>
      <c r="K10112" t="str">
        <f t="shared" si="10384"/>
        <v>Ingresos por servicios ambientales en relación a los ingresos propios sin regalías</v>
      </c>
      <c r="L10112" s="150">
        <f>+VLOOKUP($E10112,IGE_2018!$B$8:$Z$347,21,0)</f>
        <v>0.5633507941188084</v>
      </c>
      <c r="M10112" s="142" t="str">
        <f>+VLOOKUP($E10112,IGE_2018!$B$8:$Z$347,22,0)</f>
        <v>Medio</v>
      </c>
    </row>
    <row r="10113" spans="1:13" x14ac:dyDescent="0.3">
      <c r="A10113" s="139">
        <f t="shared" si="10363"/>
        <v>266</v>
      </c>
      <c r="B10113" s="148">
        <f t="shared" si="10365"/>
        <v>37</v>
      </c>
      <c r="D10113" s="149" t="str">
        <f>+VLOOKUP($A10113,mUNICIPIOS!$B$4:$F$343,2,0)</f>
        <v>Alta Verapaz</v>
      </c>
      <c r="E10113" s="149">
        <f>+VLOOKUP($A10113,mUNICIPIOS!$B$4:$F$343,3,0)</f>
        <v>1608</v>
      </c>
      <c r="F10113" s="149" t="str">
        <f>+VLOOKUP($A10113,mUNICIPIOS!$B$4:$F$343,4,0)</f>
        <v>Senahú</v>
      </c>
      <c r="G10113" s="139" t="str">
        <f t="shared" ref="G10113:K10113" si="10385">+G10075</f>
        <v>06</v>
      </c>
      <c r="H10113" t="str">
        <f t="shared" si="10385"/>
        <v>IGE</v>
      </c>
      <c r="I10113" t="str">
        <f t="shared" si="10385"/>
        <v>Índice de Gestión Estratégica</v>
      </c>
      <c r="J10113" t="str">
        <f t="shared" si="10385"/>
        <v>INDICE</v>
      </c>
      <c r="K10113">
        <f t="shared" si="10385"/>
        <v>0</v>
      </c>
      <c r="L10113" s="150">
        <f>+VLOOKUP($E10113,IGE_2018!$B$8:$Z$347,24,0)</f>
        <v>0.28225527464616906</v>
      </c>
      <c r="M10113" s="142" t="str">
        <f>+VLOOKUP($E10113,IGE_2018!$B$8:$Z$347,25,0)</f>
        <v>Medio bajo</v>
      </c>
    </row>
    <row r="10114" spans="1:13" x14ac:dyDescent="0.3">
      <c r="A10114" s="139">
        <f t="shared" si="10363"/>
        <v>266</v>
      </c>
      <c r="B10114" s="148">
        <f t="shared" si="10365"/>
        <v>38</v>
      </c>
      <c r="D10114" s="149" t="str">
        <f>+VLOOKUP($A10114,mUNICIPIOS!$B$4:$F$343,2,0)</f>
        <v>Alta Verapaz</v>
      </c>
      <c r="E10114" s="149">
        <f>+VLOOKUP($A10114,mUNICIPIOS!$B$4:$F$343,3,0)</f>
        <v>1608</v>
      </c>
      <c r="F10114" s="149" t="str">
        <f>+VLOOKUP($A10114,mUNICIPIOS!$B$4:$F$343,4,0)</f>
        <v>Senahú</v>
      </c>
      <c r="G10114" s="139" t="str">
        <f t="shared" ref="G10114:K10114" si="10386">+G10076</f>
        <v>RANKING</v>
      </c>
      <c r="H10114" t="str">
        <f t="shared" si="10386"/>
        <v>RGM</v>
      </c>
      <c r="I10114" t="str">
        <f t="shared" si="10386"/>
        <v>Ranking de la Gestión Municipal 2018</v>
      </c>
      <c r="J10114" t="str">
        <f t="shared" si="10386"/>
        <v>RANKING</v>
      </c>
      <c r="K10114">
        <f t="shared" si="10386"/>
        <v>0</v>
      </c>
      <c r="L10114" s="151">
        <f>+VLOOKUP($E10114,Resultados_generales!$C$8:$AE$347,27,0)</f>
        <v>0.37204851020220064</v>
      </c>
      <c r="M10114" t="str">
        <f>+VLOOKUP($E10114,Resultados_generales!$C$8:$AE$347,28,0)</f>
        <v>Medio bajo</v>
      </c>
    </row>
    <row r="10115" spans="1:13" x14ac:dyDescent="0.3">
      <c r="A10115" s="139">
        <f t="shared" si="10363"/>
        <v>267</v>
      </c>
      <c r="B10115" s="148">
        <f t="shared" si="10365"/>
        <v>1</v>
      </c>
      <c r="D10115" s="149" t="str">
        <f>+VLOOKUP($A10115,mUNICIPIOS!$B$4:$F$343,2,0)</f>
        <v>Alta Verapaz</v>
      </c>
      <c r="E10115" s="149">
        <f>+VLOOKUP($A10115,mUNICIPIOS!$B$4:$F$343,3,0)</f>
        <v>1609</v>
      </c>
      <c r="F10115" s="149" t="str">
        <f>+VLOOKUP($A10115,mUNICIPIOS!$B$4:$F$343,4,0)</f>
        <v>San Pedro Carchá</v>
      </c>
      <c r="G10115" s="139" t="str">
        <f t="shared" ref="G10115:K10115" si="10387">+G10077</f>
        <v>01</v>
      </c>
      <c r="H10115" t="str">
        <f t="shared" si="10387"/>
        <v>IPC</v>
      </c>
      <c r="I10115" t="str">
        <f t="shared" si="10387"/>
        <v>Índice de Participación Ciudadana</v>
      </c>
      <c r="J10115" t="str">
        <f t="shared" si="10387"/>
        <v>01-01</v>
      </c>
      <c r="K10115" t="str">
        <f t="shared" si="10387"/>
        <v>Número de reuniones del COMUDE en el año de la medición.</v>
      </c>
      <c r="L10115" s="150">
        <f>+VLOOKUP($E10115,IPC_2018!$B$8:$T$347,3,0)</f>
        <v>1</v>
      </c>
      <c r="M10115" s="142" t="str">
        <f>+VLOOKUP($E10115,IPC_2018!$B$8:$T$347,4,0)</f>
        <v>Alto</v>
      </c>
    </row>
    <row r="10116" spans="1:13" x14ac:dyDescent="0.3">
      <c r="A10116" s="139">
        <f t="shared" si="10363"/>
        <v>267</v>
      </c>
      <c r="B10116" s="148">
        <f t="shared" si="10365"/>
        <v>2</v>
      </c>
      <c r="D10116" s="149" t="str">
        <f>+VLOOKUP($A10116,mUNICIPIOS!$B$4:$F$343,2,0)</f>
        <v>Alta Verapaz</v>
      </c>
      <c r="E10116" s="149">
        <f>+VLOOKUP($A10116,mUNICIPIOS!$B$4:$F$343,3,0)</f>
        <v>1609</v>
      </c>
      <c r="F10116" s="149" t="str">
        <f>+VLOOKUP($A10116,mUNICIPIOS!$B$4:$F$343,4,0)</f>
        <v>San Pedro Carchá</v>
      </c>
      <c r="G10116" s="139" t="str">
        <f t="shared" ref="G10116:K10116" si="10388">+G10078</f>
        <v>01</v>
      </c>
      <c r="H10116" t="str">
        <f t="shared" si="10388"/>
        <v>IPC</v>
      </c>
      <c r="I10116" t="str">
        <f t="shared" si="10388"/>
        <v>Índice de Participación Ciudadana</v>
      </c>
      <c r="J10116" t="str">
        <f t="shared" si="10388"/>
        <v>01-02</v>
      </c>
      <c r="K10116" t="str">
        <f t="shared" si="10388"/>
        <v>Participación de Alcaldes, Concejales y Síndicos determinados o designados en el COMUDE</v>
      </c>
      <c r="L10116" s="150">
        <f>+VLOOKUP($E10116,IPC_2018!$B$8:$T$347,6,0)</f>
        <v>0.89583333333333326</v>
      </c>
      <c r="M10116" s="142" t="str">
        <f>+VLOOKUP($E10116,IPC_2018!$B$8:$T$347,7,0)</f>
        <v>Alto</v>
      </c>
    </row>
    <row r="10117" spans="1:13" x14ac:dyDescent="0.3">
      <c r="A10117" s="139">
        <f t="shared" si="10363"/>
        <v>267</v>
      </c>
      <c r="B10117" s="148">
        <f t="shared" si="10365"/>
        <v>3</v>
      </c>
      <c r="D10117" s="149" t="str">
        <f>+VLOOKUP($A10117,mUNICIPIOS!$B$4:$F$343,2,0)</f>
        <v>Alta Verapaz</v>
      </c>
      <c r="E10117" s="149">
        <f>+VLOOKUP($A10117,mUNICIPIOS!$B$4:$F$343,3,0)</f>
        <v>1609</v>
      </c>
      <c r="F10117" s="149" t="str">
        <f>+VLOOKUP($A10117,mUNICIPIOS!$B$4:$F$343,4,0)</f>
        <v>San Pedro Carchá</v>
      </c>
      <c r="G10117" s="139" t="str">
        <f t="shared" ref="G10117:K10117" si="10389">+G10079</f>
        <v>01</v>
      </c>
      <c r="H10117" t="str">
        <f t="shared" si="10389"/>
        <v>IPC</v>
      </c>
      <c r="I10117" t="str">
        <f t="shared" si="10389"/>
        <v>Índice de Participación Ciudadana</v>
      </c>
      <c r="J10117" t="str">
        <f t="shared" si="10389"/>
        <v>01-03</v>
      </c>
      <c r="K10117" t="str">
        <f t="shared" si="10389"/>
        <v>Participación  de organizaciones de jóvenes, mujeres, pueblos mayas, xincas, garífunas, y otras organizaciones en el Comude</v>
      </c>
      <c r="L10117" s="150">
        <f>+VLOOKUP($E10117,IPC_2018!$B$8:$T$347,9,0)</f>
        <v>0.12420091324200913</v>
      </c>
      <c r="M10117" s="142" t="str">
        <f>+VLOOKUP($E10117,IPC_2018!$B$8:$T$347,10,0)</f>
        <v>Bajo</v>
      </c>
    </row>
    <row r="10118" spans="1:13" x14ac:dyDescent="0.3">
      <c r="A10118" s="139">
        <f t="shared" si="10363"/>
        <v>267</v>
      </c>
      <c r="B10118" s="148">
        <f t="shared" si="10365"/>
        <v>4</v>
      </c>
      <c r="D10118" s="149" t="str">
        <f>+VLOOKUP($A10118,mUNICIPIOS!$B$4:$F$343,2,0)</f>
        <v>Alta Verapaz</v>
      </c>
      <c r="E10118" s="149">
        <f>+VLOOKUP($A10118,mUNICIPIOS!$B$4:$F$343,3,0)</f>
        <v>1609</v>
      </c>
      <c r="F10118" s="149" t="str">
        <f>+VLOOKUP($A10118,mUNICIPIOS!$B$4:$F$343,4,0)</f>
        <v>San Pedro Carchá</v>
      </c>
      <c r="G10118" s="139" t="str">
        <f t="shared" ref="G10118:K10118" si="10390">+G10080</f>
        <v>01</v>
      </c>
      <c r="H10118" t="str">
        <f t="shared" si="10390"/>
        <v>IPC</v>
      </c>
      <c r="I10118" t="str">
        <f t="shared" si="10390"/>
        <v>Índice de Participación Ciudadana</v>
      </c>
      <c r="J10118" t="str">
        <f t="shared" si="10390"/>
        <v>01-04</v>
      </c>
      <c r="K10118" t="str">
        <f t="shared" si="10390"/>
        <v>Representatividad territorial del Comude.</v>
      </c>
      <c r="L10118" s="150">
        <f>+VLOOKUP($E10118,IPC_2018!$B$8:$T$347,12,0)</f>
        <v>0.94399999999999995</v>
      </c>
      <c r="M10118" s="142" t="str">
        <f>+VLOOKUP($E10118,IPC_2018!$B$8:$T$347,13,0)</f>
        <v>Alto</v>
      </c>
    </row>
    <row r="10119" spans="1:13" x14ac:dyDescent="0.3">
      <c r="A10119" s="139">
        <f t="shared" si="10363"/>
        <v>267</v>
      </c>
      <c r="B10119" s="148">
        <f t="shared" si="10365"/>
        <v>5</v>
      </c>
      <c r="D10119" s="149" t="str">
        <f>+VLOOKUP($A10119,mUNICIPIOS!$B$4:$F$343,2,0)</f>
        <v>Alta Verapaz</v>
      </c>
      <c r="E10119" s="149">
        <f>+VLOOKUP($A10119,mUNICIPIOS!$B$4:$F$343,3,0)</f>
        <v>1609</v>
      </c>
      <c r="F10119" s="149" t="str">
        <f>+VLOOKUP($A10119,mUNICIPIOS!$B$4:$F$343,4,0)</f>
        <v>San Pedro Carchá</v>
      </c>
      <c r="G10119" s="139" t="str">
        <f t="shared" ref="G10119:K10119" si="10391">+G10081</f>
        <v>01</v>
      </c>
      <c r="H10119" t="str">
        <f t="shared" si="10391"/>
        <v>IPC</v>
      </c>
      <c r="I10119" t="str">
        <f t="shared" si="10391"/>
        <v>Índice de Participación Ciudadana</v>
      </c>
      <c r="J10119" t="str">
        <f t="shared" si="10391"/>
        <v>01-05</v>
      </c>
      <c r="K10119" t="str">
        <f t="shared" si="10391"/>
        <v>Funcionamiento del Comude</v>
      </c>
      <c r="L10119" s="150">
        <f>+VLOOKUP($E10119,IPC_2018!$B$8:$T$347,15,0)</f>
        <v>0.96996466465369779</v>
      </c>
      <c r="M10119" s="142" t="str">
        <f>+VLOOKUP($E10119,IPC_2018!$B$8:$T$347,16,0)</f>
        <v>Alto</v>
      </c>
    </row>
    <row r="10120" spans="1:13" x14ac:dyDescent="0.3">
      <c r="A10120" s="139">
        <f t="shared" si="10363"/>
        <v>267</v>
      </c>
      <c r="B10120" s="148">
        <f t="shared" si="10365"/>
        <v>6</v>
      </c>
      <c r="D10120" s="149" t="str">
        <f>+VLOOKUP($A10120,mUNICIPIOS!$B$4:$F$343,2,0)</f>
        <v>Alta Verapaz</v>
      </c>
      <c r="E10120" s="149">
        <f>+VLOOKUP($A10120,mUNICIPIOS!$B$4:$F$343,3,0)</f>
        <v>1609</v>
      </c>
      <c r="F10120" s="149" t="str">
        <f>+VLOOKUP($A10120,mUNICIPIOS!$B$4:$F$343,4,0)</f>
        <v>San Pedro Carchá</v>
      </c>
      <c r="G10120" s="139" t="str">
        <f t="shared" ref="G10120:K10120" si="10392">+G10082</f>
        <v>01</v>
      </c>
      <c r="H10120" t="str">
        <f t="shared" si="10392"/>
        <v>IPC</v>
      </c>
      <c r="I10120" t="str">
        <f t="shared" si="10392"/>
        <v>Índice de Participación Ciudadana</v>
      </c>
      <c r="J10120" t="str">
        <f t="shared" si="10392"/>
        <v>INDICE</v>
      </c>
      <c r="K10120">
        <f t="shared" si="10392"/>
        <v>0</v>
      </c>
      <c r="L10120" s="150">
        <f>+VLOOKUP($E10120,IPC_2018!$B$8:$T$347,18,0)</f>
        <v>0.84270400335102269</v>
      </c>
      <c r="M10120" s="142" t="str">
        <f>+VLOOKUP($E10120,IPC_2018!$B$8:$T$347,19,0)</f>
        <v>Alto</v>
      </c>
    </row>
    <row r="10121" spans="1:13" x14ac:dyDescent="0.3">
      <c r="A10121" s="139">
        <f t="shared" si="10363"/>
        <v>267</v>
      </c>
      <c r="B10121" s="148">
        <f t="shared" si="10365"/>
        <v>7</v>
      </c>
      <c r="D10121" s="149" t="str">
        <f>+VLOOKUP($A10121,mUNICIPIOS!$B$4:$F$343,2,0)</f>
        <v>Alta Verapaz</v>
      </c>
      <c r="E10121" s="149">
        <f>+VLOOKUP($A10121,mUNICIPIOS!$B$4:$F$343,3,0)</f>
        <v>1609</v>
      </c>
      <c r="F10121" s="149" t="str">
        <f>+VLOOKUP($A10121,mUNICIPIOS!$B$4:$F$343,4,0)</f>
        <v>San Pedro Carchá</v>
      </c>
      <c r="G10121" s="139" t="str">
        <f t="shared" ref="G10121:K10121" si="10393">+G10083</f>
        <v>02</v>
      </c>
      <c r="H10121" t="str">
        <f t="shared" si="10393"/>
        <v>IIC</v>
      </c>
      <c r="I10121" t="str">
        <f t="shared" si="10393"/>
        <v>Índice de Información a la Ciudadanía</v>
      </c>
      <c r="J10121" t="str">
        <f t="shared" si="10393"/>
        <v>02-01</v>
      </c>
      <c r="K10121" t="str">
        <f t="shared" si="10393"/>
        <v>Rendición de cuentas cuatrimestral y anual al Comude enfocadas en resultados.</v>
      </c>
      <c r="L10121" s="150">
        <f>+VLOOKUP($E10121,IIC_2018!$B$8:$Q$347,3,0)</f>
        <v>0.60000000000000009</v>
      </c>
      <c r="M10121" s="142" t="str">
        <f>+VLOOKUP($E10121,IIC_2018!$B$8:$Q$347,4,0)</f>
        <v>Medio</v>
      </c>
    </row>
    <row r="10122" spans="1:13" x14ac:dyDescent="0.3">
      <c r="A10122" s="139">
        <f t="shared" si="10363"/>
        <v>267</v>
      </c>
      <c r="B10122" s="148">
        <f t="shared" si="10365"/>
        <v>8</v>
      </c>
      <c r="D10122" s="149" t="str">
        <f>+VLOOKUP($A10122,mUNICIPIOS!$B$4:$F$343,2,0)</f>
        <v>Alta Verapaz</v>
      </c>
      <c r="E10122" s="149">
        <f>+VLOOKUP($A10122,mUNICIPIOS!$B$4:$F$343,3,0)</f>
        <v>1609</v>
      </c>
      <c r="F10122" s="149" t="str">
        <f>+VLOOKUP($A10122,mUNICIPIOS!$B$4:$F$343,4,0)</f>
        <v>San Pedro Carchá</v>
      </c>
      <c r="G10122" s="139" t="str">
        <f t="shared" ref="G10122:K10122" si="10394">+G10084</f>
        <v>02</v>
      </c>
      <c r="H10122" t="str">
        <f t="shared" si="10394"/>
        <v>IIC</v>
      </c>
      <c r="I10122" t="str">
        <f t="shared" si="10394"/>
        <v>Índice de Información a la Ciudadanía</v>
      </c>
      <c r="J10122" t="str">
        <f t="shared" si="10394"/>
        <v>02-02</v>
      </c>
      <c r="K10122" t="str">
        <f t="shared" si="10394"/>
        <v>Información presupuestaria y otra información brindada a la ciudadanía disponible en medios locales de comunicación.</v>
      </c>
      <c r="L10122" s="150">
        <f>+VLOOKUP($E10122,IIC_2018!$B$8:$Q$347,6,0)</f>
        <v>1</v>
      </c>
      <c r="M10122" s="142" t="str">
        <f>+VLOOKUP($E10122,IIC_2018!$B$8:$Q$347,7,0)</f>
        <v>Alto</v>
      </c>
    </row>
    <row r="10123" spans="1:13" x14ac:dyDescent="0.3">
      <c r="A10123" s="139">
        <f t="shared" si="10363"/>
        <v>267</v>
      </c>
      <c r="B10123" s="148">
        <f t="shared" si="10365"/>
        <v>9</v>
      </c>
      <c r="D10123" s="149" t="str">
        <f>+VLOOKUP($A10123,mUNICIPIOS!$B$4:$F$343,2,0)</f>
        <v>Alta Verapaz</v>
      </c>
      <c r="E10123" s="149">
        <f>+VLOOKUP($A10123,mUNICIPIOS!$B$4:$F$343,3,0)</f>
        <v>1609</v>
      </c>
      <c r="F10123" s="149" t="str">
        <f>+VLOOKUP($A10123,mUNICIPIOS!$B$4:$F$343,4,0)</f>
        <v>San Pedro Carchá</v>
      </c>
      <c r="G10123" s="139" t="str">
        <f t="shared" ref="G10123:K10123" si="10395">+G10085</f>
        <v>02</v>
      </c>
      <c r="H10123" t="str">
        <f t="shared" si="10395"/>
        <v>IIC</v>
      </c>
      <c r="I10123" t="str">
        <f t="shared" si="10395"/>
        <v>Índice de Información a la Ciudadanía</v>
      </c>
      <c r="J10123" t="str">
        <f t="shared" si="10395"/>
        <v>02-03</v>
      </c>
      <c r="K10123" t="str">
        <f t="shared" si="10395"/>
        <v>Información pública de oficio actualizada y disponible de acuerdo a la LAIP y uso de internet.</v>
      </c>
      <c r="L10123" s="150">
        <f>+VLOOKUP($E10123,IIC_2018!$B$8:$Q$347,9,0)</f>
        <v>0.65999999999999992</v>
      </c>
      <c r="M10123" s="142" t="str">
        <f>+VLOOKUP($E10123,IIC_2018!$B$8:$Q$347,10,0)</f>
        <v>Medio alto</v>
      </c>
    </row>
    <row r="10124" spans="1:13" x14ac:dyDescent="0.3">
      <c r="A10124" s="139">
        <f t="shared" si="10363"/>
        <v>267</v>
      </c>
      <c r="B10124" s="148">
        <f t="shared" si="10365"/>
        <v>10</v>
      </c>
      <c r="D10124" s="149" t="str">
        <f>+VLOOKUP($A10124,mUNICIPIOS!$B$4:$F$343,2,0)</f>
        <v>Alta Verapaz</v>
      </c>
      <c r="E10124" s="149">
        <f>+VLOOKUP($A10124,mUNICIPIOS!$B$4:$F$343,3,0)</f>
        <v>1609</v>
      </c>
      <c r="F10124" s="149" t="str">
        <f>+VLOOKUP($A10124,mUNICIPIOS!$B$4:$F$343,4,0)</f>
        <v>San Pedro Carchá</v>
      </c>
      <c r="G10124" s="139" t="str">
        <f t="shared" ref="G10124:K10124" si="10396">+G10086</f>
        <v>02</v>
      </c>
      <c r="H10124" t="str">
        <f t="shared" si="10396"/>
        <v>IIC</v>
      </c>
      <c r="I10124" t="str">
        <f t="shared" si="10396"/>
        <v>Índice de Información a la Ciudadanía</v>
      </c>
      <c r="J10124" t="str">
        <f t="shared" si="10396"/>
        <v>02-04</v>
      </c>
      <c r="K10124" t="str">
        <f t="shared" si="10396"/>
        <v>Relación del monto contratado por medio de Guate compras con el total del presupuesto de egresos vigente.</v>
      </c>
      <c r="L10124" s="150">
        <f>+VLOOKUP($E10124,IIC_2018!$B$8:$Q$347,12,0)</f>
        <v>0.66531368179679329</v>
      </c>
      <c r="M10124" s="142" t="str">
        <f>+VLOOKUP($E10124,IIC_2018!$B$8:$Q$347,13,0)</f>
        <v>Medio alto</v>
      </c>
    </row>
    <row r="10125" spans="1:13" x14ac:dyDescent="0.3">
      <c r="A10125" s="139">
        <f t="shared" si="10363"/>
        <v>267</v>
      </c>
      <c r="B10125" s="148">
        <f t="shared" si="10365"/>
        <v>11</v>
      </c>
      <c r="D10125" s="149" t="str">
        <f>+VLOOKUP($A10125,mUNICIPIOS!$B$4:$F$343,2,0)</f>
        <v>Alta Verapaz</v>
      </c>
      <c r="E10125" s="149">
        <f>+VLOOKUP($A10125,mUNICIPIOS!$B$4:$F$343,3,0)</f>
        <v>1609</v>
      </c>
      <c r="F10125" s="149" t="str">
        <f>+VLOOKUP($A10125,mUNICIPIOS!$B$4:$F$343,4,0)</f>
        <v>San Pedro Carchá</v>
      </c>
      <c r="G10125" s="139" t="str">
        <f t="shared" ref="G10125:K10125" si="10397">+G10087</f>
        <v>02</v>
      </c>
      <c r="H10125" t="str">
        <f t="shared" si="10397"/>
        <v>IIC</v>
      </c>
      <c r="I10125" t="str">
        <f t="shared" si="10397"/>
        <v>Índice de Información a la Ciudadanía</v>
      </c>
      <c r="J10125" t="str">
        <f t="shared" si="10397"/>
        <v>INDICE</v>
      </c>
      <c r="K10125">
        <f t="shared" si="10397"/>
        <v>0</v>
      </c>
      <c r="L10125" s="150">
        <f>+VLOOKUP($E10125,IIC_2018!$B$8:$Q$347,15,0)</f>
        <v>0.73132842044919832</v>
      </c>
      <c r="M10125" s="142" t="str">
        <f>+VLOOKUP($E10125,IIC_2018!$B$8:$Q$347,16,0)</f>
        <v>Medio alto</v>
      </c>
    </row>
    <row r="10126" spans="1:13" x14ac:dyDescent="0.3">
      <c r="A10126" s="139">
        <f t="shared" si="10363"/>
        <v>267</v>
      </c>
      <c r="B10126" s="148">
        <f t="shared" si="10365"/>
        <v>12</v>
      </c>
      <c r="D10126" s="149" t="str">
        <f>+VLOOKUP($A10126,mUNICIPIOS!$B$4:$F$343,2,0)</f>
        <v>Alta Verapaz</v>
      </c>
      <c r="E10126" s="149">
        <f>+VLOOKUP($A10126,mUNICIPIOS!$B$4:$F$343,3,0)</f>
        <v>1609</v>
      </c>
      <c r="F10126" s="149" t="str">
        <f>+VLOOKUP($A10126,mUNICIPIOS!$B$4:$F$343,4,0)</f>
        <v>San Pedro Carchá</v>
      </c>
      <c r="G10126" s="139" t="str">
        <f t="shared" ref="G10126:K10126" si="10398">+G10088</f>
        <v>03</v>
      </c>
      <c r="H10126" t="str">
        <f t="shared" si="10398"/>
        <v>ISP</v>
      </c>
      <c r="I10126" t="str">
        <f t="shared" si="10398"/>
        <v>Índice de Servicios Públicos</v>
      </c>
      <c r="J10126" t="str">
        <f t="shared" si="10398"/>
        <v>03-01</v>
      </c>
      <c r="K10126" t="str">
        <f t="shared" si="10398"/>
        <v>Cobertura del servicio público de agua</v>
      </c>
      <c r="L10126" s="150">
        <f>+VLOOKUP($E10126,ISP_2018!$B$8:$T$347,3,0)</f>
        <v>7.5046248715313457E-2</v>
      </c>
      <c r="M10126" s="142" t="str">
        <f>+VLOOKUP($E10126,ISP_2018!$B$8:$T$347,4,0)</f>
        <v>Bajo</v>
      </c>
    </row>
    <row r="10127" spans="1:13" x14ac:dyDescent="0.3">
      <c r="A10127" s="139">
        <f t="shared" si="10363"/>
        <v>267</v>
      </c>
      <c r="B10127" s="148">
        <f t="shared" si="10365"/>
        <v>13</v>
      </c>
      <c r="D10127" s="149" t="str">
        <f>+VLOOKUP($A10127,mUNICIPIOS!$B$4:$F$343,2,0)</f>
        <v>Alta Verapaz</v>
      </c>
      <c r="E10127" s="149">
        <f>+VLOOKUP($A10127,mUNICIPIOS!$B$4:$F$343,3,0)</f>
        <v>1609</v>
      </c>
      <c r="F10127" s="149" t="str">
        <f>+VLOOKUP($A10127,mUNICIPIOS!$B$4:$F$343,4,0)</f>
        <v>San Pedro Carchá</v>
      </c>
      <c r="G10127" s="139" t="str">
        <f t="shared" ref="G10127:K10127" si="10399">+G10089</f>
        <v>03</v>
      </c>
      <c r="H10127" t="str">
        <f t="shared" si="10399"/>
        <v>ISP</v>
      </c>
      <c r="I10127" t="str">
        <f t="shared" si="10399"/>
        <v>Índice de Servicios Públicos</v>
      </c>
      <c r="J10127" t="str">
        <f t="shared" si="10399"/>
        <v>03-02</v>
      </c>
      <c r="K10127" t="str">
        <f t="shared" si="10399"/>
        <v>Control de la calidad del servicio público de agua</v>
      </c>
      <c r="L10127" s="150">
        <f>+VLOOKUP($E10127,ISP_2018!$B$8:$T$347,6,0)</f>
        <v>0.53333333333333333</v>
      </c>
      <c r="M10127" s="142" t="str">
        <f>+VLOOKUP($E10127,ISP_2018!$B$8:$T$347,7,0)</f>
        <v>Medio</v>
      </c>
    </row>
    <row r="10128" spans="1:13" x14ac:dyDescent="0.3">
      <c r="A10128" s="139">
        <f t="shared" si="10363"/>
        <v>267</v>
      </c>
      <c r="B10128" s="148">
        <f t="shared" si="10365"/>
        <v>14</v>
      </c>
      <c r="D10128" s="149" t="str">
        <f>+VLOOKUP($A10128,mUNICIPIOS!$B$4:$F$343,2,0)</f>
        <v>Alta Verapaz</v>
      </c>
      <c r="E10128" s="149">
        <f>+VLOOKUP($A10128,mUNICIPIOS!$B$4:$F$343,3,0)</f>
        <v>1609</v>
      </c>
      <c r="F10128" s="149" t="str">
        <f>+VLOOKUP($A10128,mUNICIPIOS!$B$4:$F$343,4,0)</f>
        <v>San Pedro Carchá</v>
      </c>
      <c r="G10128" s="139" t="str">
        <f t="shared" ref="G10128:K10128" si="10400">+G10090</f>
        <v>03</v>
      </c>
      <c r="H10128" t="str">
        <f t="shared" si="10400"/>
        <v>ISP</v>
      </c>
      <c r="I10128" t="str">
        <f t="shared" si="10400"/>
        <v>Índice de Servicios Públicos</v>
      </c>
      <c r="J10128" t="str">
        <f t="shared" si="10400"/>
        <v>03-03</v>
      </c>
      <c r="K10128" t="str">
        <f t="shared" si="10400"/>
        <v>Disposición  y tratamiento  de aguas residuales</v>
      </c>
      <c r="L10128" s="150">
        <f>+VLOOKUP($E10128,ISP_2018!$B$8:$T$347,9,0)</f>
        <v>0.2276707643009393</v>
      </c>
      <c r="M10128" s="142" t="str">
        <f>+VLOOKUP($E10128,ISP_2018!$B$8:$T$347,10,0)</f>
        <v>Medio bajo</v>
      </c>
    </row>
    <row r="10129" spans="1:13" x14ac:dyDescent="0.3">
      <c r="A10129" s="139">
        <f t="shared" si="10363"/>
        <v>267</v>
      </c>
      <c r="B10129" s="148">
        <f t="shared" si="10365"/>
        <v>15</v>
      </c>
      <c r="D10129" s="149" t="str">
        <f>+VLOOKUP($A10129,mUNICIPIOS!$B$4:$F$343,2,0)</f>
        <v>Alta Verapaz</v>
      </c>
      <c r="E10129" s="149">
        <f>+VLOOKUP($A10129,mUNICIPIOS!$B$4:$F$343,3,0)</f>
        <v>1609</v>
      </c>
      <c r="F10129" s="149" t="str">
        <f>+VLOOKUP($A10129,mUNICIPIOS!$B$4:$F$343,4,0)</f>
        <v>San Pedro Carchá</v>
      </c>
      <c r="G10129" s="139" t="str">
        <f t="shared" ref="G10129:K10129" si="10401">+G10091</f>
        <v>03</v>
      </c>
      <c r="H10129" t="str">
        <f t="shared" si="10401"/>
        <v>ISP</v>
      </c>
      <c r="I10129" t="str">
        <f t="shared" si="10401"/>
        <v>Índice de Servicios Públicos</v>
      </c>
      <c r="J10129" t="str">
        <f t="shared" si="10401"/>
        <v>03-04</v>
      </c>
      <c r="K10129" t="str">
        <f t="shared" si="10401"/>
        <v>Gestión y manejo de los residuos y desechos sólidos</v>
      </c>
      <c r="L10129" s="150">
        <f>+VLOOKUP($E10129,ISP_2018!$B$8:$T$347,12,0)</f>
        <v>1.123209248413623E-2</v>
      </c>
      <c r="M10129" s="142" t="str">
        <f>+VLOOKUP($E10129,ISP_2018!$B$8:$T$347,13,0)</f>
        <v>Bajo</v>
      </c>
    </row>
    <row r="10130" spans="1:13" x14ac:dyDescent="0.3">
      <c r="A10130" s="139">
        <f t="shared" si="10363"/>
        <v>267</v>
      </c>
      <c r="B10130" s="148">
        <f t="shared" si="10365"/>
        <v>16</v>
      </c>
      <c r="D10130" s="149" t="str">
        <f>+VLOOKUP($A10130,mUNICIPIOS!$B$4:$F$343,2,0)</f>
        <v>Alta Verapaz</v>
      </c>
      <c r="E10130" s="149">
        <f>+VLOOKUP($A10130,mUNICIPIOS!$B$4:$F$343,3,0)</f>
        <v>1609</v>
      </c>
      <c r="F10130" s="149" t="str">
        <f>+VLOOKUP($A10130,mUNICIPIOS!$B$4:$F$343,4,0)</f>
        <v>San Pedro Carchá</v>
      </c>
      <c r="G10130" s="139" t="str">
        <f t="shared" ref="G10130:K10130" si="10402">+G10092</f>
        <v>03</v>
      </c>
      <c r="H10130" t="str">
        <f t="shared" si="10402"/>
        <v>ISP</v>
      </c>
      <c r="I10130" t="str">
        <f t="shared" si="10402"/>
        <v>Índice de Servicios Públicos</v>
      </c>
      <c r="J10130" t="str">
        <f t="shared" si="10402"/>
        <v>03-05</v>
      </c>
      <c r="K10130" t="str">
        <f t="shared" si="10402"/>
        <v>Gestión de servicios públicos municipales</v>
      </c>
      <c r="L10130" s="150">
        <f>+VLOOKUP($E10130,ISP_2018!$B$8:$T$347,15,0)</f>
        <v>0.89247311827956988</v>
      </c>
      <c r="M10130" s="142" t="str">
        <f>+VLOOKUP($E10130,ISP_2018!$B$8:$T$347,16,0)</f>
        <v>Alto</v>
      </c>
    </row>
    <row r="10131" spans="1:13" x14ac:dyDescent="0.3">
      <c r="A10131" s="139">
        <f t="shared" si="10363"/>
        <v>267</v>
      </c>
      <c r="B10131" s="148">
        <f t="shared" si="10365"/>
        <v>17</v>
      </c>
      <c r="D10131" s="149" t="str">
        <f>+VLOOKUP($A10131,mUNICIPIOS!$B$4:$F$343,2,0)</f>
        <v>Alta Verapaz</v>
      </c>
      <c r="E10131" s="149">
        <f>+VLOOKUP($A10131,mUNICIPIOS!$B$4:$F$343,3,0)</f>
        <v>1609</v>
      </c>
      <c r="F10131" s="149" t="str">
        <f>+VLOOKUP($A10131,mUNICIPIOS!$B$4:$F$343,4,0)</f>
        <v>San Pedro Carchá</v>
      </c>
      <c r="G10131" s="139" t="str">
        <f t="shared" ref="G10131:K10131" si="10403">+G10093</f>
        <v>03</v>
      </c>
      <c r="H10131" t="str">
        <f t="shared" si="10403"/>
        <v>ISP</v>
      </c>
      <c r="I10131" t="str">
        <f t="shared" si="10403"/>
        <v>Índice de Servicios Públicos</v>
      </c>
      <c r="J10131" t="str">
        <f t="shared" si="10403"/>
        <v>INDICE</v>
      </c>
      <c r="K10131">
        <f t="shared" si="10403"/>
        <v>0</v>
      </c>
      <c r="L10131" s="150">
        <f>+VLOOKUP($E10131,ISP_2018!$B$8:$T$347,18,0)</f>
        <v>0.39377981988446042</v>
      </c>
      <c r="M10131" s="142" t="str">
        <f>+VLOOKUP($E10131,ISP_2018!$B$8:$T$347,19,0)</f>
        <v>Medio bajo</v>
      </c>
    </row>
    <row r="10132" spans="1:13" x14ac:dyDescent="0.3">
      <c r="A10132" s="139">
        <f t="shared" si="10363"/>
        <v>267</v>
      </c>
      <c r="B10132" s="148">
        <f t="shared" si="10365"/>
        <v>18</v>
      </c>
      <c r="D10132" s="149" t="str">
        <f>+VLOOKUP($A10132,mUNICIPIOS!$B$4:$F$343,2,0)</f>
        <v>Alta Verapaz</v>
      </c>
      <c r="E10132" s="149">
        <f>+VLOOKUP($A10132,mUNICIPIOS!$B$4:$F$343,3,0)</f>
        <v>1609</v>
      </c>
      <c r="F10132" s="149" t="str">
        <f>+VLOOKUP($A10132,mUNICIPIOS!$B$4:$F$343,4,0)</f>
        <v>San Pedro Carchá</v>
      </c>
      <c r="G10132" s="139" t="str">
        <f t="shared" ref="G10132:K10132" si="10404">+G10094</f>
        <v>04</v>
      </c>
      <c r="H10132" t="str">
        <f t="shared" si="10404"/>
        <v>IGA</v>
      </c>
      <c r="I10132" t="str">
        <f t="shared" si="10404"/>
        <v>Índice de Gestión Administrativa</v>
      </c>
      <c r="J10132" t="str">
        <f t="shared" si="10404"/>
        <v>04-01</v>
      </c>
      <c r="K10132" t="str">
        <f t="shared" si="10404"/>
        <v>Existencia de elementos de atención municipal orientada al vecino</v>
      </c>
      <c r="L10132" s="150">
        <f>+VLOOKUP($E10132,IGA_2018!$B$8:$N$347,3,0)</f>
        <v>0</v>
      </c>
      <c r="M10132" s="142" t="str">
        <f>+VLOOKUP($E10132,IGA_2018!$B$8:$N$347,4,0)</f>
        <v>Bajo</v>
      </c>
    </row>
    <row r="10133" spans="1:13" x14ac:dyDescent="0.3">
      <c r="A10133" s="139">
        <f t="shared" si="10363"/>
        <v>267</v>
      </c>
      <c r="B10133" s="148">
        <f t="shared" si="10365"/>
        <v>19</v>
      </c>
      <c r="D10133" s="149" t="str">
        <f>+VLOOKUP($A10133,mUNICIPIOS!$B$4:$F$343,2,0)</f>
        <v>Alta Verapaz</v>
      </c>
      <c r="E10133" s="149">
        <f>+VLOOKUP($A10133,mUNICIPIOS!$B$4:$F$343,3,0)</f>
        <v>1609</v>
      </c>
      <c r="F10133" s="149" t="str">
        <f>+VLOOKUP($A10133,mUNICIPIOS!$B$4:$F$343,4,0)</f>
        <v>San Pedro Carchá</v>
      </c>
      <c r="G10133" s="139" t="str">
        <f t="shared" ref="G10133:K10133" si="10405">+G10095</f>
        <v>04</v>
      </c>
      <c r="H10133" t="str">
        <f t="shared" si="10405"/>
        <v>IGA</v>
      </c>
      <c r="I10133" t="str">
        <f t="shared" si="10405"/>
        <v>Índice de Gestión Administrativa</v>
      </c>
      <c r="J10133" t="str">
        <f t="shared" si="10405"/>
        <v>04-02</v>
      </c>
      <c r="K10133" t="str">
        <f t="shared" si="10405"/>
        <v>Gestión del recurso humano.</v>
      </c>
      <c r="L10133" s="150">
        <f>+VLOOKUP($E10133,IGA_2018!$B$8:$N$347,6,0)</f>
        <v>0.65748132886943111</v>
      </c>
      <c r="M10133" s="142" t="str">
        <f>+VLOOKUP($E10133,IGA_2018!$B$8:$N$347,7,0)</f>
        <v>Medio alto</v>
      </c>
    </row>
    <row r="10134" spans="1:13" x14ac:dyDescent="0.3">
      <c r="A10134" s="139">
        <f t="shared" si="10363"/>
        <v>267</v>
      </c>
      <c r="B10134" s="148">
        <f t="shared" si="10365"/>
        <v>20</v>
      </c>
      <c r="D10134" s="149" t="str">
        <f>+VLOOKUP($A10134,mUNICIPIOS!$B$4:$F$343,2,0)</f>
        <v>Alta Verapaz</v>
      </c>
      <c r="E10134" s="149">
        <f>+VLOOKUP($A10134,mUNICIPIOS!$B$4:$F$343,3,0)</f>
        <v>1609</v>
      </c>
      <c r="F10134" s="149" t="str">
        <f>+VLOOKUP($A10134,mUNICIPIOS!$B$4:$F$343,4,0)</f>
        <v>San Pedro Carchá</v>
      </c>
      <c r="G10134" s="139" t="str">
        <f t="shared" ref="G10134:K10134" si="10406">+G10096</f>
        <v>04</v>
      </c>
      <c r="H10134" t="str">
        <f t="shared" si="10406"/>
        <v>IGA</v>
      </c>
      <c r="I10134" t="str">
        <f t="shared" si="10406"/>
        <v>Índice de Gestión Administrativa</v>
      </c>
      <c r="J10134" t="str">
        <f t="shared" si="10406"/>
        <v>04-03</v>
      </c>
      <c r="K10134" t="str">
        <f t="shared" si="10406"/>
        <v>Existencia de oficinas municipales con instrumentos de gestión.</v>
      </c>
      <c r="L10134" s="150">
        <f>+VLOOKUP($E10134,IGA_2018!$B$8:$N$347,9,0)</f>
        <v>0.7589285714285714</v>
      </c>
      <c r="M10134" s="142" t="str">
        <f>+VLOOKUP($E10134,IGA_2018!$B$8:$N$347,10,0)</f>
        <v>Medio alto</v>
      </c>
    </row>
    <row r="10135" spans="1:13" x14ac:dyDescent="0.3">
      <c r="A10135" s="139">
        <f t="shared" si="10363"/>
        <v>267</v>
      </c>
      <c r="B10135" s="148">
        <f t="shared" si="10365"/>
        <v>21</v>
      </c>
      <c r="D10135" s="149" t="str">
        <f>+VLOOKUP($A10135,mUNICIPIOS!$B$4:$F$343,2,0)</f>
        <v>Alta Verapaz</v>
      </c>
      <c r="E10135" s="149">
        <f>+VLOOKUP($A10135,mUNICIPIOS!$B$4:$F$343,3,0)</f>
        <v>1609</v>
      </c>
      <c r="F10135" s="149" t="str">
        <f>+VLOOKUP($A10135,mUNICIPIOS!$B$4:$F$343,4,0)</f>
        <v>San Pedro Carchá</v>
      </c>
      <c r="G10135" s="139" t="str">
        <f t="shared" ref="G10135:K10135" si="10407">+G10097</f>
        <v>04</v>
      </c>
      <c r="H10135" t="str">
        <f t="shared" si="10407"/>
        <v>IGA</v>
      </c>
      <c r="I10135" t="str">
        <f t="shared" si="10407"/>
        <v>Índice de Gestión Administrativa</v>
      </c>
      <c r="J10135" t="str">
        <f t="shared" si="10407"/>
        <v>INDICE</v>
      </c>
      <c r="K10135">
        <f t="shared" si="10407"/>
        <v>0</v>
      </c>
      <c r="L10135" s="150">
        <f>+VLOOKUP($E10135,IGA_2018!$B$8:$N$347,12,0)</f>
        <v>0.49574346510430078</v>
      </c>
      <c r="M10135" s="142" t="str">
        <f>+VLOOKUP($E10135,IGA_2018!$B$8:$N$347,13,0)</f>
        <v>Medio</v>
      </c>
    </row>
    <row r="10136" spans="1:13" x14ac:dyDescent="0.3">
      <c r="A10136" s="139">
        <f t="shared" si="10363"/>
        <v>267</v>
      </c>
      <c r="B10136" s="148">
        <f t="shared" si="10365"/>
        <v>22</v>
      </c>
      <c r="D10136" s="149" t="str">
        <f>+VLOOKUP($A10136,mUNICIPIOS!$B$4:$F$343,2,0)</f>
        <v>Alta Verapaz</v>
      </c>
      <c r="E10136" s="149">
        <f>+VLOOKUP($A10136,mUNICIPIOS!$B$4:$F$343,3,0)</f>
        <v>1609</v>
      </c>
      <c r="F10136" s="149" t="str">
        <f>+VLOOKUP($A10136,mUNICIPIOS!$B$4:$F$343,4,0)</f>
        <v>San Pedro Carchá</v>
      </c>
      <c r="G10136" s="139" t="str">
        <f t="shared" ref="G10136:K10136" si="10408">+G10098</f>
        <v>05</v>
      </c>
      <c r="H10136" t="str">
        <f t="shared" si="10408"/>
        <v>IGF</v>
      </c>
      <c r="I10136" t="str">
        <f t="shared" si="10408"/>
        <v>Índice de Gestión Financiera</v>
      </c>
      <c r="J10136" t="str">
        <f t="shared" si="10408"/>
        <v>05-01</v>
      </c>
      <c r="K10136" t="str">
        <f t="shared" si="10408"/>
        <v>Autonomía financiera municipal</v>
      </c>
      <c r="L10136" s="150">
        <f>+VLOOKUP($E10136,IGF_2018!$B$8:$Z$347,3,0)</f>
        <v>0.27946270684420266</v>
      </c>
      <c r="M10136" s="142" t="str">
        <f>+VLOOKUP($E10136,IGF_2018!$B$8:$Z$347,4,0)</f>
        <v>Medio bajo</v>
      </c>
    </row>
    <row r="10137" spans="1:13" x14ac:dyDescent="0.3">
      <c r="A10137" s="139">
        <f t="shared" si="10363"/>
        <v>267</v>
      </c>
      <c r="B10137" s="148">
        <f t="shared" si="10365"/>
        <v>23</v>
      </c>
      <c r="D10137" s="149" t="str">
        <f>+VLOOKUP($A10137,mUNICIPIOS!$B$4:$F$343,2,0)</f>
        <v>Alta Verapaz</v>
      </c>
      <c r="E10137" s="149">
        <f>+VLOOKUP($A10137,mUNICIPIOS!$B$4:$F$343,3,0)</f>
        <v>1609</v>
      </c>
      <c r="F10137" s="149" t="str">
        <f>+VLOOKUP($A10137,mUNICIPIOS!$B$4:$F$343,4,0)</f>
        <v>San Pedro Carchá</v>
      </c>
      <c r="G10137" s="139" t="str">
        <f t="shared" ref="G10137:K10137" si="10409">+G10099</f>
        <v>05</v>
      </c>
      <c r="H10137" t="str">
        <f t="shared" si="10409"/>
        <v>IGF</v>
      </c>
      <c r="I10137" t="str">
        <f t="shared" si="10409"/>
        <v>Índice de Gestión Financiera</v>
      </c>
      <c r="J10137" t="str">
        <f t="shared" si="10409"/>
        <v>05-02</v>
      </c>
      <c r="K10137" t="str">
        <f t="shared" si="10409"/>
        <v xml:space="preserve">Ingresos propios por habitante -sin regalías- </v>
      </c>
      <c r="L10137" s="150">
        <f>+VLOOKUP($E10137,IGF_2018!$B$8:$Z$347,6,0)</f>
        <v>5.5580409250870259E-2</v>
      </c>
      <c r="M10137" s="142" t="str">
        <f>+VLOOKUP($E10137,IGF_2018!$B$8:$Z$347,7,0)</f>
        <v>Bajo</v>
      </c>
    </row>
    <row r="10138" spans="1:13" x14ac:dyDescent="0.3">
      <c r="A10138" s="139">
        <f t="shared" si="10363"/>
        <v>267</v>
      </c>
      <c r="B10138" s="148">
        <f t="shared" si="10365"/>
        <v>24</v>
      </c>
      <c r="D10138" s="149" t="str">
        <f>+VLOOKUP($A10138,mUNICIPIOS!$B$4:$F$343,2,0)</f>
        <v>Alta Verapaz</v>
      </c>
      <c r="E10138" s="149">
        <f>+VLOOKUP($A10138,mUNICIPIOS!$B$4:$F$343,3,0)</f>
        <v>1609</v>
      </c>
      <c r="F10138" s="149" t="str">
        <f>+VLOOKUP($A10138,mUNICIPIOS!$B$4:$F$343,4,0)</f>
        <v>San Pedro Carchá</v>
      </c>
      <c r="G10138" s="139" t="str">
        <f t="shared" ref="G10138:K10138" si="10410">+G10100</f>
        <v>05</v>
      </c>
      <c r="H10138" t="str">
        <f t="shared" si="10410"/>
        <v>IGF</v>
      </c>
      <c r="I10138" t="str">
        <f t="shared" si="10410"/>
        <v>Índice de Gestión Financiera</v>
      </c>
      <c r="J10138" t="str">
        <f t="shared" si="10410"/>
        <v>05-03</v>
      </c>
      <c r="K10138" t="str">
        <f t="shared" si="10410"/>
        <v>Ingresos del IUSI en relación a los ingresos propios -sin regalías-</v>
      </c>
      <c r="L10138" s="150">
        <f>+VLOOKUP($E10138,IGF_2018!$B$8:$Z$347,9,0)</f>
        <v>0.3897498392163618</v>
      </c>
      <c r="M10138" s="142" t="str">
        <f>+VLOOKUP($E10138,IGF_2018!$B$8:$Z$347,10,0)</f>
        <v>Medio bajo</v>
      </c>
    </row>
    <row r="10139" spans="1:13" x14ac:dyDescent="0.3">
      <c r="A10139" s="139">
        <f t="shared" si="10363"/>
        <v>267</v>
      </c>
      <c r="B10139" s="148">
        <f t="shared" si="10365"/>
        <v>25</v>
      </c>
      <c r="D10139" s="149" t="str">
        <f>+VLOOKUP($A10139,mUNICIPIOS!$B$4:$F$343,2,0)</f>
        <v>Alta Verapaz</v>
      </c>
      <c r="E10139" s="149">
        <f>+VLOOKUP($A10139,mUNICIPIOS!$B$4:$F$343,3,0)</f>
        <v>1609</v>
      </c>
      <c r="F10139" s="149" t="str">
        <f>+VLOOKUP($A10139,mUNICIPIOS!$B$4:$F$343,4,0)</f>
        <v>San Pedro Carchá</v>
      </c>
      <c r="G10139" s="139" t="str">
        <f t="shared" ref="G10139:K10139" si="10411">+G10101</f>
        <v>05</v>
      </c>
      <c r="H10139" t="str">
        <f t="shared" si="10411"/>
        <v>IGF</v>
      </c>
      <c r="I10139" t="str">
        <f t="shared" si="10411"/>
        <v>Índice de Gestión Financiera</v>
      </c>
      <c r="J10139" t="str">
        <f t="shared" si="10411"/>
        <v>05-04</v>
      </c>
      <c r="K10139" t="str">
        <f t="shared" si="10411"/>
        <v>Inversión anual en capital fijo por habitante</v>
      </c>
      <c r="L10139" s="150">
        <f>+VLOOKUP($E10139,IGF_2018!$B$8:$Z$347,12,0)</f>
        <v>2.9253004878894682E-2</v>
      </c>
      <c r="M10139" s="142" t="str">
        <f>+VLOOKUP($E10139,IGF_2018!$B$8:$Z$347,13,0)</f>
        <v>Bajo</v>
      </c>
    </row>
    <row r="10140" spans="1:13" x14ac:dyDescent="0.3">
      <c r="A10140" s="139">
        <f t="shared" si="10363"/>
        <v>267</v>
      </c>
      <c r="B10140" s="148">
        <f t="shared" si="10365"/>
        <v>26</v>
      </c>
      <c r="D10140" s="149" t="str">
        <f>+VLOOKUP($A10140,mUNICIPIOS!$B$4:$F$343,2,0)</f>
        <v>Alta Verapaz</v>
      </c>
      <c r="E10140" s="149">
        <f>+VLOOKUP($A10140,mUNICIPIOS!$B$4:$F$343,3,0)</f>
        <v>1609</v>
      </c>
      <c r="F10140" s="149" t="str">
        <f>+VLOOKUP($A10140,mUNICIPIOS!$B$4:$F$343,4,0)</f>
        <v>San Pedro Carchá</v>
      </c>
      <c r="G10140" s="139" t="str">
        <f t="shared" ref="G10140:K10140" si="10412">+G10102</f>
        <v>05</v>
      </c>
      <c r="H10140" t="str">
        <f t="shared" si="10412"/>
        <v>IGF</v>
      </c>
      <c r="I10140" t="str">
        <f t="shared" si="10412"/>
        <v>Índice de Gestión Financiera</v>
      </c>
      <c r="J10140" t="str">
        <f t="shared" si="10412"/>
        <v>05-05</v>
      </c>
      <c r="K10140" t="str">
        <f t="shared" si="10412"/>
        <v>Inversión anual en capital fijo con recursos percibidos por ingresos propios</v>
      </c>
      <c r="L10140" s="150">
        <f>+VLOOKUP($E10140,IGF_2018!$B$8:$Z$347,15,0)</f>
        <v>7.3675711924576007E-4</v>
      </c>
      <c r="M10140" s="142" t="str">
        <f>+VLOOKUP($E10140,IGF_2018!$B$8:$Z$347,16,0)</f>
        <v>Bajo</v>
      </c>
    </row>
    <row r="10141" spans="1:13" x14ac:dyDescent="0.3">
      <c r="A10141" s="139">
        <f t="shared" si="10363"/>
        <v>267</v>
      </c>
      <c r="B10141" s="148">
        <f t="shared" si="10365"/>
        <v>27</v>
      </c>
      <c r="D10141" s="149" t="str">
        <f>+VLOOKUP($A10141,mUNICIPIOS!$B$4:$F$343,2,0)</f>
        <v>Alta Verapaz</v>
      </c>
      <c r="E10141" s="149">
        <f>+VLOOKUP($A10141,mUNICIPIOS!$B$4:$F$343,3,0)</f>
        <v>1609</v>
      </c>
      <c r="F10141" s="149" t="str">
        <f>+VLOOKUP($A10141,mUNICIPIOS!$B$4:$F$343,4,0)</f>
        <v>San Pedro Carchá</v>
      </c>
      <c r="G10141" s="139" t="str">
        <f t="shared" ref="G10141:K10141" si="10413">+G10103</f>
        <v>05</v>
      </c>
      <c r="H10141" t="str">
        <f t="shared" si="10413"/>
        <v>IGF</v>
      </c>
      <c r="I10141" t="str">
        <f t="shared" si="10413"/>
        <v>Índice de Gestión Financiera</v>
      </c>
      <c r="J10141" t="str">
        <f t="shared" si="10413"/>
        <v>05-06</v>
      </c>
      <c r="K10141" t="str">
        <f t="shared" si="10413"/>
        <v xml:space="preserve">Inversión anual en capital fijo con recursos percibidos por transferencias del Gobierno Central </v>
      </c>
      <c r="L10141" s="150">
        <f>+VLOOKUP($E10141,IGF_2018!$B$8:$Z$347,18,0)</f>
        <v>0.22209107008683526</v>
      </c>
      <c r="M10141" s="142" t="str">
        <f>+VLOOKUP($E10141,IGF_2018!$B$8:$Z$347,19,0)</f>
        <v>Medio bajo</v>
      </c>
    </row>
    <row r="10142" spans="1:13" x14ac:dyDescent="0.3">
      <c r="A10142" s="139">
        <f t="shared" si="10363"/>
        <v>267</v>
      </c>
      <c r="B10142" s="148">
        <f t="shared" si="10365"/>
        <v>28</v>
      </c>
      <c r="D10142" s="149" t="str">
        <f>+VLOOKUP($A10142,mUNICIPIOS!$B$4:$F$343,2,0)</f>
        <v>Alta Verapaz</v>
      </c>
      <c r="E10142" s="149">
        <f>+VLOOKUP($A10142,mUNICIPIOS!$B$4:$F$343,3,0)</f>
        <v>1609</v>
      </c>
      <c r="F10142" s="149" t="str">
        <f>+VLOOKUP($A10142,mUNICIPIOS!$B$4:$F$343,4,0)</f>
        <v>San Pedro Carchá</v>
      </c>
      <c r="G10142" s="139" t="str">
        <f t="shared" ref="G10142:K10142" si="10414">+G10104</f>
        <v>05</v>
      </c>
      <c r="H10142" t="str">
        <f t="shared" si="10414"/>
        <v>IGF</v>
      </c>
      <c r="I10142" t="str">
        <f t="shared" si="10414"/>
        <v>Índice de Gestión Financiera</v>
      </c>
      <c r="J10142" t="str">
        <f t="shared" si="10414"/>
        <v>05-07</v>
      </c>
      <c r="K10142" t="str">
        <f t="shared" si="10414"/>
        <v>Financiamiento por endeudamiento municipal</v>
      </c>
      <c r="L10142" s="150">
        <f>+VLOOKUP($E10142,IGF_2018!$B$8:$Z$347,21,0)</f>
        <v>1</v>
      </c>
      <c r="M10142" s="142" t="str">
        <f>+VLOOKUP($E10142,IGF_2018!$B$8:$Z$347,22,0)</f>
        <v>Alto</v>
      </c>
    </row>
    <row r="10143" spans="1:13" x14ac:dyDescent="0.3">
      <c r="A10143" s="139">
        <f t="shared" si="10363"/>
        <v>267</v>
      </c>
      <c r="B10143" s="148">
        <f t="shared" si="10365"/>
        <v>29</v>
      </c>
      <c r="D10143" s="149" t="str">
        <f>+VLOOKUP($A10143,mUNICIPIOS!$B$4:$F$343,2,0)</f>
        <v>Alta Verapaz</v>
      </c>
      <c r="E10143" s="149">
        <f>+VLOOKUP($A10143,mUNICIPIOS!$B$4:$F$343,3,0)</f>
        <v>1609</v>
      </c>
      <c r="F10143" s="149" t="str">
        <f>+VLOOKUP($A10143,mUNICIPIOS!$B$4:$F$343,4,0)</f>
        <v>San Pedro Carchá</v>
      </c>
      <c r="G10143" s="139" t="str">
        <f t="shared" ref="G10143:K10143" si="10415">+G10105</f>
        <v>05</v>
      </c>
      <c r="H10143" t="str">
        <f t="shared" si="10415"/>
        <v>IGF</v>
      </c>
      <c r="I10143" t="str">
        <f t="shared" si="10415"/>
        <v>Índice de Gestión Financiera</v>
      </c>
      <c r="J10143" t="str">
        <f t="shared" si="10415"/>
        <v>INDICE</v>
      </c>
      <c r="K10143">
        <f t="shared" si="10415"/>
        <v>0</v>
      </c>
      <c r="L10143" s="150">
        <f>+VLOOKUP($E10143,IGF_2018!$B$8:$Z$347,24,0)</f>
        <v>0.33119169034914836</v>
      </c>
      <c r="M10143" s="142" t="str">
        <f>+VLOOKUP($E10143,IGF_2018!$B$8:$Z$347,25,0)</f>
        <v>Medio bajo</v>
      </c>
    </row>
    <row r="10144" spans="1:13" x14ac:dyDescent="0.3">
      <c r="A10144" s="139">
        <f t="shared" si="10363"/>
        <v>267</v>
      </c>
      <c r="B10144" s="148">
        <f t="shared" si="10365"/>
        <v>30</v>
      </c>
      <c r="D10144" s="149" t="str">
        <f>+VLOOKUP($A10144,mUNICIPIOS!$B$4:$F$343,2,0)</f>
        <v>Alta Verapaz</v>
      </c>
      <c r="E10144" s="149">
        <f>+VLOOKUP($A10144,mUNICIPIOS!$B$4:$F$343,3,0)</f>
        <v>1609</v>
      </c>
      <c r="F10144" s="149" t="str">
        <f>+VLOOKUP($A10144,mUNICIPIOS!$B$4:$F$343,4,0)</f>
        <v>San Pedro Carchá</v>
      </c>
      <c r="G10144" s="139" t="str">
        <f t="shared" ref="G10144:K10144" si="10416">+G10106</f>
        <v>06</v>
      </c>
      <c r="H10144" t="str">
        <f t="shared" si="10416"/>
        <v>IGE</v>
      </c>
      <c r="I10144" t="str">
        <f t="shared" si="10416"/>
        <v>Índice de Gestión Estratégica</v>
      </c>
      <c r="J10144" t="str">
        <f t="shared" si="10416"/>
        <v>06-01</v>
      </c>
      <c r="K10144" t="str">
        <f t="shared" si="10416"/>
        <v>Ejecución del Plan Operativo Anual  (POA)</v>
      </c>
      <c r="L10144" s="150">
        <f>+VLOOKUP($E10144,IGE_2018!$B$8:$Z$347,3,0)</f>
        <v>0.35</v>
      </c>
      <c r="M10144" s="142" t="str">
        <f>+VLOOKUP($E10144,IGE_2018!$B$8:$Z$347,4,0)</f>
        <v>Medio bajo</v>
      </c>
    </row>
    <row r="10145" spans="1:13" x14ac:dyDescent="0.3">
      <c r="A10145" s="139">
        <f t="shared" si="10363"/>
        <v>267</v>
      </c>
      <c r="B10145" s="148">
        <f t="shared" si="10365"/>
        <v>31</v>
      </c>
      <c r="D10145" s="149" t="str">
        <f>+VLOOKUP($A10145,mUNICIPIOS!$B$4:$F$343,2,0)</f>
        <v>Alta Verapaz</v>
      </c>
      <c r="E10145" s="149">
        <f>+VLOOKUP($A10145,mUNICIPIOS!$B$4:$F$343,3,0)</f>
        <v>1609</v>
      </c>
      <c r="F10145" s="149" t="str">
        <f>+VLOOKUP($A10145,mUNICIPIOS!$B$4:$F$343,4,0)</f>
        <v>San Pedro Carchá</v>
      </c>
      <c r="G10145" s="139" t="str">
        <f t="shared" ref="G10145:K10145" si="10417">+G10107</f>
        <v>06</v>
      </c>
      <c r="H10145" t="str">
        <f t="shared" si="10417"/>
        <v>IGE</v>
      </c>
      <c r="I10145" t="str">
        <f t="shared" si="10417"/>
        <v>Índice de Gestión Estratégica</v>
      </c>
      <c r="J10145" t="str">
        <f t="shared" si="10417"/>
        <v>06-02</v>
      </c>
      <c r="K10145" t="str">
        <f t="shared" si="10417"/>
        <v>Relación Plan de Desarrollo Municipal y Ordenamiento Territorial (PDM-OT) - Plan Estratégico Institucional (PEI) - Plan Operativo Multianual (POM) - Plan Operativo Anual (POA)</v>
      </c>
      <c r="L10145" s="150">
        <f>+VLOOKUP($E10145,IGE_2018!$B$8:$Z$347,6,0)</f>
        <v>0.40499999999999997</v>
      </c>
      <c r="M10145" s="142" t="str">
        <f>+VLOOKUP($E10145,IGE_2018!$B$8:$Z$347,7,0)</f>
        <v>Medio</v>
      </c>
    </row>
    <row r="10146" spans="1:13" x14ac:dyDescent="0.3">
      <c r="A10146" s="139">
        <f t="shared" si="10363"/>
        <v>267</v>
      </c>
      <c r="B10146" s="148">
        <f t="shared" si="10365"/>
        <v>32</v>
      </c>
      <c r="D10146" s="149" t="str">
        <f>+VLOOKUP($A10146,mUNICIPIOS!$B$4:$F$343,2,0)</f>
        <v>Alta Verapaz</v>
      </c>
      <c r="E10146" s="149">
        <f>+VLOOKUP($A10146,mUNICIPIOS!$B$4:$F$343,3,0)</f>
        <v>1609</v>
      </c>
      <c r="F10146" s="149" t="str">
        <f>+VLOOKUP($A10146,mUNICIPIOS!$B$4:$F$343,4,0)</f>
        <v>San Pedro Carchá</v>
      </c>
      <c r="G10146" s="139" t="str">
        <f t="shared" ref="G10146:K10146" si="10418">+G10108</f>
        <v>06</v>
      </c>
      <c r="H10146" t="str">
        <f t="shared" si="10418"/>
        <v>IGE</v>
      </c>
      <c r="I10146" t="str">
        <f t="shared" si="10418"/>
        <v>Índice de Gestión Estratégica</v>
      </c>
      <c r="J10146" t="str">
        <f t="shared" si="10418"/>
        <v>06-03</v>
      </c>
      <c r="K10146" t="str">
        <f t="shared" si="10418"/>
        <v>Presupuesto de egresos relacionado a competencias municipales que responden a prioridades nacionales de desarrollo.</v>
      </c>
      <c r="L10146" s="150">
        <f>+VLOOKUP($E10146,IGE_2018!$B$8:$Z$347,9,0)</f>
        <v>0.34886664015856017</v>
      </c>
      <c r="M10146" s="142" t="str">
        <f>+VLOOKUP($E10146,IGE_2018!$B$8:$Z$347,10,0)</f>
        <v>Medio bajo</v>
      </c>
    </row>
    <row r="10147" spans="1:13" x14ac:dyDescent="0.3">
      <c r="A10147" s="139">
        <f t="shared" si="10363"/>
        <v>267</v>
      </c>
      <c r="B10147" s="148">
        <f t="shared" si="10365"/>
        <v>33</v>
      </c>
      <c r="D10147" s="149" t="str">
        <f>+VLOOKUP($A10147,mUNICIPIOS!$B$4:$F$343,2,0)</f>
        <v>Alta Verapaz</v>
      </c>
      <c r="E10147" s="149">
        <f>+VLOOKUP($A10147,mUNICIPIOS!$B$4:$F$343,3,0)</f>
        <v>1609</v>
      </c>
      <c r="F10147" s="149" t="str">
        <f>+VLOOKUP($A10147,mUNICIPIOS!$B$4:$F$343,4,0)</f>
        <v>San Pedro Carchá</v>
      </c>
      <c r="G10147" s="139" t="str">
        <f t="shared" ref="G10147:K10147" si="10419">+G10109</f>
        <v>06</v>
      </c>
      <c r="H10147" t="str">
        <f t="shared" si="10419"/>
        <v>IGE</v>
      </c>
      <c r="I10147" t="str">
        <f t="shared" si="10419"/>
        <v>Índice de Gestión Estratégica</v>
      </c>
      <c r="J10147" t="str">
        <f t="shared" si="10419"/>
        <v>06-04</v>
      </c>
      <c r="K10147" t="str">
        <f t="shared" si="10419"/>
        <v>Institucionalización de la gestión ordenada del territorio</v>
      </c>
      <c r="L10147" s="150">
        <f>+VLOOKUP($E10147,IGE_2018!$B$8:$Z$347,12,0)</f>
        <v>0.85000000000000009</v>
      </c>
      <c r="M10147" s="142" t="str">
        <f>+VLOOKUP($E10147,IGE_2018!$B$8:$Z$347,13,0)</f>
        <v>Alto</v>
      </c>
    </row>
    <row r="10148" spans="1:13" x14ac:dyDescent="0.3">
      <c r="A10148" s="139">
        <f t="shared" si="10363"/>
        <v>267</v>
      </c>
      <c r="B10148" s="148">
        <f t="shared" si="10365"/>
        <v>34</v>
      </c>
      <c r="D10148" s="149" t="str">
        <f>+VLOOKUP($A10148,mUNICIPIOS!$B$4:$F$343,2,0)</f>
        <v>Alta Verapaz</v>
      </c>
      <c r="E10148" s="149">
        <f>+VLOOKUP($A10148,mUNICIPIOS!$B$4:$F$343,3,0)</f>
        <v>1609</v>
      </c>
      <c r="F10148" s="149" t="str">
        <f>+VLOOKUP($A10148,mUNICIPIOS!$B$4:$F$343,4,0)</f>
        <v>San Pedro Carchá</v>
      </c>
      <c r="G10148" s="139" t="str">
        <f t="shared" ref="G10148:K10148" si="10420">+G10110</f>
        <v>06</v>
      </c>
      <c r="H10148" t="str">
        <f t="shared" si="10420"/>
        <v>IGE</v>
      </c>
      <c r="I10148" t="str">
        <f t="shared" si="10420"/>
        <v>Índice de Gestión Estratégica</v>
      </c>
      <c r="J10148" t="str">
        <f t="shared" si="10420"/>
        <v>06-05</v>
      </c>
      <c r="K10148" t="str">
        <f t="shared" si="10420"/>
        <v>Acciones para la gestión ordenada del territorio</v>
      </c>
      <c r="L10148" s="150">
        <f>+VLOOKUP($E10148,IGE_2018!$B$8:$Z$347,15,0)</f>
        <v>0.3000000000000001</v>
      </c>
      <c r="M10148" s="142" t="str">
        <f>+VLOOKUP($E10148,IGE_2018!$B$8:$Z$347,16,0)</f>
        <v>Medio bajo</v>
      </c>
    </row>
    <row r="10149" spans="1:13" x14ac:dyDescent="0.3">
      <c r="A10149" s="139">
        <f t="shared" si="10363"/>
        <v>267</v>
      </c>
      <c r="B10149" s="148">
        <f t="shared" si="10365"/>
        <v>35</v>
      </c>
      <c r="D10149" s="149" t="str">
        <f>+VLOOKUP($A10149,mUNICIPIOS!$B$4:$F$343,2,0)</f>
        <v>Alta Verapaz</v>
      </c>
      <c r="E10149" s="149">
        <f>+VLOOKUP($A10149,mUNICIPIOS!$B$4:$F$343,3,0)</f>
        <v>1609</v>
      </c>
      <c r="F10149" s="149" t="str">
        <f>+VLOOKUP($A10149,mUNICIPIOS!$B$4:$F$343,4,0)</f>
        <v>San Pedro Carchá</v>
      </c>
      <c r="G10149" s="139" t="str">
        <f t="shared" ref="G10149:K10149" si="10421">+G10111</f>
        <v>06</v>
      </c>
      <c r="H10149" t="str">
        <f t="shared" si="10421"/>
        <v>IGE</v>
      </c>
      <c r="I10149" t="str">
        <f t="shared" si="10421"/>
        <v>Índice de Gestión Estratégica</v>
      </c>
      <c r="J10149" t="str">
        <f t="shared" si="10421"/>
        <v>06-06</v>
      </c>
      <c r="K10149" t="str">
        <f t="shared" si="10421"/>
        <v>Gestión de riesgo en la formulación de proyectos derivados de la planificación operativa anual</v>
      </c>
      <c r="L10149" s="150">
        <f>+VLOOKUP($E10149,IGE_2018!$B$8:$Z$347,18,0)</f>
        <v>0</v>
      </c>
      <c r="M10149" s="142" t="str">
        <f>+VLOOKUP($E10149,IGE_2018!$B$8:$Z$347,19,0)</f>
        <v>Bajo</v>
      </c>
    </row>
    <row r="10150" spans="1:13" x14ac:dyDescent="0.3">
      <c r="A10150" s="139">
        <f t="shared" si="10363"/>
        <v>267</v>
      </c>
      <c r="B10150" s="148">
        <f t="shared" si="10365"/>
        <v>36</v>
      </c>
      <c r="D10150" s="149" t="str">
        <f>+VLOOKUP($A10150,mUNICIPIOS!$B$4:$F$343,2,0)</f>
        <v>Alta Verapaz</v>
      </c>
      <c r="E10150" s="149">
        <f>+VLOOKUP($A10150,mUNICIPIOS!$B$4:$F$343,3,0)</f>
        <v>1609</v>
      </c>
      <c r="F10150" s="149" t="str">
        <f>+VLOOKUP($A10150,mUNICIPIOS!$B$4:$F$343,4,0)</f>
        <v>San Pedro Carchá</v>
      </c>
      <c r="G10150" s="139" t="str">
        <f t="shared" ref="G10150:K10150" si="10422">+G10112</f>
        <v>06</v>
      </c>
      <c r="H10150" t="str">
        <f t="shared" si="10422"/>
        <v>IGE</v>
      </c>
      <c r="I10150" t="str">
        <f t="shared" si="10422"/>
        <v>Índice de Gestión Estratégica</v>
      </c>
      <c r="J10150" t="str">
        <f t="shared" si="10422"/>
        <v>06-07</v>
      </c>
      <c r="K10150" t="str">
        <f t="shared" si="10422"/>
        <v>Ingresos por servicios ambientales en relación a los ingresos propios sin regalías</v>
      </c>
      <c r="L10150" s="150">
        <f>+VLOOKUP($E10150,IGE_2018!$B$8:$Z$347,21,0)</f>
        <v>0.18454146091723803</v>
      </c>
      <c r="M10150" s="142" t="str">
        <f>+VLOOKUP($E10150,IGE_2018!$B$8:$Z$347,22,0)</f>
        <v>Bajo</v>
      </c>
    </row>
    <row r="10151" spans="1:13" x14ac:dyDescent="0.3">
      <c r="A10151" s="139">
        <f t="shared" si="10363"/>
        <v>267</v>
      </c>
      <c r="B10151" s="148">
        <f t="shared" si="10365"/>
        <v>37</v>
      </c>
      <c r="D10151" s="149" t="str">
        <f>+VLOOKUP($A10151,mUNICIPIOS!$B$4:$F$343,2,0)</f>
        <v>Alta Verapaz</v>
      </c>
      <c r="E10151" s="149">
        <f>+VLOOKUP($A10151,mUNICIPIOS!$B$4:$F$343,3,0)</f>
        <v>1609</v>
      </c>
      <c r="F10151" s="149" t="str">
        <f>+VLOOKUP($A10151,mUNICIPIOS!$B$4:$F$343,4,0)</f>
        <v>San Pedro Carchá</v>
      </c>
      <c r="G10151" s="139" t="str">
        <f t="shared" ref="G10151:K10151" si="10423">+G10113</f>
        <v>06</v>
      </c>
      <c r="H10151" t="str">
        <f t="shared" si="10423"/>
        <v>IGE</v>
      </c>
      <c r="I10151" t="str">
        <f t="shared" si="10423"/>
        <v>Índice de Gestión Estratégica</v>
      </c>
      <c r="J10151" t="str">
        <f t="shared" si="10423"/>
        <v>INDICE</v>
      </c>
      <c r="K10151">
        <f t="shared" si="10423"/>
        <v>0</v>
      </c>
      <c r="L10151" s="150">
        <f>+VLOOKUP($E10151,IGE_2018!$B$8:$Z$347,24,0)</f>
        <v>0.34892080613136389</v>
      </c>
      <c r="M10151" s="142" t="str">
        <f>+VLOOKUP($E10151,IGE_2018!$B$8:$Z$347,25,0)</f>
        <v>Medio bajo</v>
      </c>
    </row>
    <row r="10152" spans="1:13" x14ac:dyDescent="0.3">
      <c r="A10152" s="139">
        <f t="shared" si="10363"/>
        <v>267</v>
      </c>
      <c r="B10152" s="148">
        <f t="shared" si="10365"/>
        <v>38</v>
      </c>
      <c r="D10152" s="149" t="str">
        <f>+VLOOKUP($A10152,mUNICIPIOS!$B$4:$F$343,2,0)</f>
        <v>Alta Verapaz</v>
      </c>
      <c r="E10152" s="149">
        <f>+VLOOKUP($A10152,mUNICIPIOS!$B$4:$F$343,3,0)</f>
        <v>1609</v>
      </c>
      <c r="F10152" s="149" t="str">
        <f>+VLOOKUP($A10152,mUNICIPIOS!$B$4:$F$343,4,0)</f>
        <v>San Pedro Carchá</v>
      </c>
      <c r="G10152" s="139" t="str">
        <f t="shared" ref="G10152:K10152" si="10424">+G10114</f>
        <v>RANKING</v>
      </c>
      <c r="H10152" t="str">
        <f t="shared" si="10424"/>
        <v>RGM</v>
      </c>
      <c r="I10152" t="str">
        <f t="shared" si="10424"/>
        <v>Ranking de la Gestión Municipal 2018</v>
      </c>
      <c r="J10152" t="str">
        <f t="shared" si="10424"/>
        <v>RANKING</v>
      </c>
      <c r="K10152">
        <f t="shared" si="10424"/>
        <v>0</v>
      </c>
      <c r="L10152" s="151">
        <f>+VLOOKUP($E10152,Resultados_generales!$C$8:$AE$347,27,0)</f>
        <v>0.49534679576292528</v>
      </c>
      <c r="M10152" t="str">
        <f>+VLOOKUP($E10152,Resultados_generales!$C$8:$AE$347,28,0)</f>
        <v>Medio</v>
      </c>
    </row>
    <row r="10153" spans="1:13" x14ac:dyDescent="0.3">
      <c r="A10153" s="139">
        <f t="shared" si="10363"/>
        <v>268</v>
      </c>
      <c r="B10153" s="148">
        <f t="shared" si="10365"/>
        <v>1</v>
      </c>
      <c r="D10153" s="149" t="str">
        <f>+VLOOKUP($A10153,mUNICIPIOS!$B$4:$F$343,2,0)</f>
        <v>Alta Verapaz</v>
      </c>
      <c r="E10153" s="149">
        <f>+VLOOKUP($A10153,mUNICIPIOS!$B$4:$F$343,3,0)</f>
        <v>1610</v>
      </c>
      <c r="F10153" s="149" t="str">
        <f>+VLOOKUP($A10153,mUNICIPIOS!$B$4:$F$343,4,0)</f>
        <v>San Juan Chamelco</v>
      </c>
      <c r="G10153" s="139" t="str">
        <f t="shared" ref="G10153:K10153" si="10425">+G10115</f>
        <v>01</v>
      </c>
      <c r="H10153" t="str">
        <f t="shared" si="10425"/>
        <v>IPC</v>
      </c>
      <c r="I10153" t="str">
        <f t="shared" si="10425"/>
        <v>Índice de Participación Ciudadana</v>
      </c>
      <c r="J10153" t="str">
        <f t="shared" si="10425"/>
        <v>01-01</v>
      </c>
      <c r="K10153" t="str">
        <f t="shared" si="10425"/>
        <v>Número de reuniones del COMUDE en el año de la medición.</v>
      </c>
      <c r="L10153" s="150">
        <f>+VLOOKUP($E10153,IPC_2018!$B$8:$T$347,3,0)</f>
        <v>1</v>
      </c>
      <c r="M10153" s="142" t="str">
        <f>+VLOOKUP($E10153,IPC_2018!$B$8:$T$347,4,0)</f>
        <v>Alto</v>
      </c>
    </row>
    <row r="10154" spans="1:13" x14ac:dyDescent="0.3">
      <c r="A10154" s="139">
        <f t="shared" si="10363"/>
        <v>268</v>
      </c>
      <c r="B10154" s="148">
        <f t="shared" si="10365"/>
        <v>2</v>
      </c>
      <c r="D10154" s="149" t="str">
        <f>+VLOOKUP($A10154,mUNICIPIOS!$B$4:$F$343,2,0)</f>
        <v>Alta Verapaz</v>
      </c>
      <c r="E10154" s="149">
        <f>+VLOOKUP($A10154,mUNICIPIOS!$B$4:$F$343,3,0)</f>
        <v>1610</v>
      </c>
      <c r="F10154" s="149" t="str">
        <f>+VLOOKUP($A10154,mUNICIPIOS!$B$4:$F$343,4,0)</f>
        <v>San Juan Chamelco</v>
      </c>
      <c r="G10154" s="139" t="str">
        <f t="shared" ref="G10154:K10154" si="10426">+G10116</f>
        <v>01</v>
      </c>
      <c r="H10154" t="str">
        <f t="shared" si="10426"/>
        <v>IPC</v>
      </c>
      <c r="I10154" t="str">
        <f t="shared" si="10426"/>
        <v>Índice de Participación Ciudadana</v>
      </c>
      <c r="J10154" t="str">
        <f t="shared" si="10426"/>
        <v>01-02</v>
      </c>
      <c r="K10154" t="str">
        <f t="shared" si="10426"/>
        <v>Participación de Alcaldes, Concejales y Síndicos determinados o designados en el COMUDE</v>
      </c>
      <c r="L10154" s="150">
        <f>+VLOOKUP($E10154,IPC_2018!$B$8:$T$347,6,0)</f>
        <v>0.94791666666666674</v>
      </c>
      <c r="M10154" s="142" t="str">
        <f>+VLOOKUP($E10154,IPC_2018!$B$8:$T$347,7,0)</f>
        <v>Alto</v>
      </c>
    </row>
    <row r="10155" spans="1:13" x14ac:dyDescent="0.3">
      <c r="A10155" s="139">
        <f t="shared" si="10363"/>
        <v>268</v>
      </c>
      <c r="B10155" s="148">
        <f t="shared" si="10365"/>
        <v>3</v>
      </c>
      <c r="D10155" s="149" t="str">
        <f>+VLOOKUP($A10155,mUNICIPIOS!$B$4:$F$343,2,0)</f>
        <v>Alta Verapaz</v>
      </c>
      <c r="E10155" s="149">
        <f>+VLOOKUP($A10155,mUNICIPIOS!$B$4:$F$343,3,0)</f>
        <v>1610</v>
      </c>
      <c r="F10155" s="149" t="str">
        <f>+VLOOKUP($A10155,mUNICIPIOS!$B$4:$F$343,4,0)</f>
        <v>San Juan Chamelco</v>
      </c>
      <c r="G10155" s="139" t="str">
        <f t="shared" ref="G10155:K10155" si="10427">+G10117</f>
        <v>01</v>
      </c>
      <c r="H10155" t="str">
        <f t="shared" si="10427"/>
        <v>IPC</v>
      </c>
      <c r="I10155" t="str">
        <f t="shared" si="10427"/>
        <v>Índice de Participación Ciudadana</v>
      </c>
      <c r="J10155" t="str">
        <f t="shared" si="10427"/>
        <v>01-03</v>
      </c>
      <c r="K10155" t="str">
        <f t="shared" si="10427"/>
        <v>Participación  de organizaciones de jóvenes, mujeres, pueblos mayas, xincas, garífunas, y otras organizaciones en el Comude</v>
      </c>
      <c r="L10155" s="150">
        <f>+VLOOKUP($E10155,IPC_2018!$B$8:$T$347,9,0)</f>
        <v>0.62100456621004563</v>
      </c>
      <c r="M10155" s="142" t="str">
        <f>+VLOOKUP($E10155,IPC_2018!$B$8:$T$347,10,0)</f>
        <v>Medio alto</v>
      </c>
    </row>
    <row r="10156" spans="1:13" x14ac:dyDescent="0.3">
      <c r="A10156" s="139">
        <f t="shared" si="10363"/>
        <v>268</v>
      </c>
      <c r="B10156" s="148">
        <f t="shared" si="10365"/>
        <v>4</v>
      </c>
      <c r="D10156" s="149" t="str">
        <f>+VLOOKUP($A10156,mUNICIPIOS!$B$4:$F$343,2,0)</f>
        <v>Alta Verapaz</v>
      </c>
      <c r="E10156" s="149">
        <f>+VLOOKUP($A10156,mUNICIPIOS!$B$4:$F$343,3,0)</f>
        <v>1610</v>
      </c>
      <c r="F10156" s="149" t="str">
        <f>+VLOOKUP($A10156,mUNICIPIOS!$B$4:$F$343,4,0)</f>
        <v>San Juan Chamelco</v>
      </c>
      <c r="G10156" s="139" t="str">
        <f t="shared" ref="G10156:K10156" si="10428">+G10118</f>
        <v>01</v>
      </c>
      <c r="H10156" t="str">
        <f t="shared" si="10428"/>
        <v>IPC</v>
      </c>
      <c r="I10156" t="str">
        <f t="shared" si="10428"/>
        <v>Índice de Participación Ciudadana</v>
      </c>
      <c r="J10156" t="str">
        <f t="shared" si="10428"/>
        <v>01-04</v>
      </c>
      <c r="K10156" t="str">
        <f t="shared" si="10428"/>
        <v>Representatividad territorial del Comude.</v>
      </c>
      <c r="L10156" s="150">
        <f>+VLOOKUP($E10156,IPC_2018!$B$8:$T$347,12,0)</f>
        <v>0.52166666666666661</v>
      </c>
      <c r="M10156" s="142" t="str">
        <f>+VLOOKUP($E10156,IPC_2018!$B$8:$T$347,13,0)</f>
        <v>Medio</v>
      </c>
    </row>
    <row r="10157" spans="1:13" x14ac:dyDescent="0.3">
      <c r="A10157" s="139">
        <f t="shared" ref="A10157:A10220" si="10429">+IF(B10156=38,A10156+1,A10156)</f>
        <v>268</v>
      </c>
      <c r="B10157" s="148">
        <f t="shared" si="10365"/>
        <v>5</v>
      </c>
      <c r="D10157" s="149" t="str">
        <f>+VLOOKUP($A10157,mUNICIPIOS!$B$4:$F$343,2,0)</f>
        <v>Alta Verapaz</v>
      </c>
      <c r="E10157" s="149">
        <f>+VLOOKUP($A10157,mUNICIPIOS!$B$4:$F$343,3,0)</f>
        <v>1610</v>
      </c>
      <c r="F10157" s="149" t="str">
        <f>+VLOOKUP($A10157,mUNICIPIOS!$B$4:$F$343,4,0)</f>
        <v>San Juan Chamelco</v>
      </c>
      <c r="G10157" s="139" t="str">
        <f t="shared" ref="G10157:K10157" si="10430">+G10119</f>
        <v>01</v>
      </c>
      <c r="H10157" t="str">
        <f t="shared" si="10430"/>
        <v>IPC</v>
      </c>
      <c r="I10157" t="str">
        <f t="shared" si="10430"/>
        <v>Índice de Participación Ciudadana</v>
      </c>
      <c r="J10157" t="str">
        <f t="shared" si="10430"/>
        <v>01-05</v>
      </c>
      <c r="K10157" t="str">
        <f t="shared" si="10430"/>
        <v>Funcionamiento del Comude</v>
      </c>
      <c r="L10157" s="150">
        <f>+VLOOKUP($E10157,IPC_2018!$B$8:$T$347,15,0)</f>
        <v>0.83574425824584608</v>
      </c>
      <c r="M10157" s="142" t="str">
        <f>+VLOOKUP($E10157,IPC_2018!$B$8:$T$347,16,0)</f>
        <v>Alto</v>
      </c>
    </row>
    <row r="10158" spans="1:13" x14ac:dyDescent="0.3">
      <c r="A10158" s="139">
        <f t="shared" si="10429"/>
        <v>268</v>
      </c>
      <c r="B10158" s="148">
        <f t="shared" ref="B10158:B10221" si="10431">+B10120</f>
        <v>6</v>
      </c>
      <c r="D10158" s="149" t="str">
        <f>+VLOOKUP($A10158,mUNICIPIOS!$B$4:$F$343,2,0)</f>
        <v>Alta Verapaz</v>
      </c>
      <c r="E10158" s="149">
        <f>+VLOOKUP($A10158,mUNICIPIOS!$B$4:$F$343,3,0)</f>
        <v>1610</v>
      </c>
      <c r="F10158" s="149" t="str">
        <f>+VLOOKUP($A10158,mUNICIPIOS!$B$4:$F$343,4,0)</f>
        <v>San Juan Chamelco</v>
      </c>
      <c r="G10158" s="139" t="str">
        <f t="shared" ref="G10158:K10158" si="10432">+G10120</f>
        <v>01</v>
      </c>
      <c r="H10158" t="str">
        <f t="shared" si="10432"/>
        <v>IPC</v>
      </c>
      <c r="I10158" t="str">
        <f t="shared" si="10432"/>
        <v>Índice de Participación Ciudadana</v>
      </c>
      <c r="J10158" t="str">
        <f t="shared" si="10432"/>
        <v>INDICE</v>
      </c>
      <c r="K10158">
        <f t="shared" si="10432"/>
        <v>0</v>
      </c>
      <c r="L10158" s="150">
        <f>+VLOOKUP($E10158,IPC_2018!$B$8:$T$347,18,0)</f>
        <v>0.84025190700171704</v>
      </c>
      <c r="M10158" s="142" t="str">
        <f>+VLOOKUP($E10158,IPC_2018!$B$8:$T$347,19,0)</f>
        <v>Alto</v>
      </c>
    </row>
    <row r="10159" spans="1:13" x14ac:dyDescent="0.3">
      <c r="A10159" s="139">
        <f t="shared" si="10429"/>
        <v>268</v>
      </c>
      <c r="B10159" s="148">
        <f t="shared" si="10431"/>
        <v>7</v>
      </c>
      <c r="D10159" s="149" t="str">
        <f>+VLOOKUP($A10159,mUNICIPIOS!$B$4:$F$343,2,0)</f>
        <v>Alta Verapaz</v>
      </c>
      <c r="E10159" s="149">
        <f>+VLOOKUP($A10159,mUNICIPIOS!$B$4:$F$343,3,0)</f>
        <v>1610</v>
      </c>
      <c r="F10159" s="149" t="str">
        <f>+VLOOKUP($A10159,mUNICIPIOS!$B$4:$F$343,4,0)</f>
        <v>San Juan Chamelco</v>
      </c>
      <c r="G10159" s="139" t="str">
        <f t="shared" ref="G10159:K10159" si="10433">+G10121</f>
        <v>02</v>
      </c>
      <c r="H10159" t="str">
        <f t="shared" si="10433"/>
        <v>IIC</v>
      </c>
      <c r="I10159" t="str">
        <f t="shared" si="10433"/>
        <v>Índice de Información a la Ciudadanía</v>
      </c>
      <c r="J10159" t="str">
        <f t="shared" si="10433"/>
        <v>02-01</v>
      </c>
      <c r="K10159" t="str">
        <f t="shared" si="10433"/>
        <v>Rendición de cuentas cuatrimestral y anual al Comude enfocadas en resultados.</v>
      </c>
      <c r="L10159" s="150">
        <f>+VLOOKUP($E10159,IIC_2018!$B$8:$Q$347,3,0)</f>
        <v>0.8</v>
      </c>
      <c r="M10159" s="142" t="str">
        <f>+VLOOKUP($E10159,IIC_2018!$B$8:$Q$347,4,0)</f>
        <v>Medio alto</v>
      </c>
    </row>
    <row r="10160" spans="1:13" x14ac:dyDescent="0.3">
      <c r="A10160" s="139">
        <f t="shared" si="10429"/>
        <v>268</v>
      </c>
      <c r="B10160" s="148">
        <f t="shared" si="10431"/>
        <v>8</v>
      </c>
      <c r="D10160" s="149" t="str">
        <f>+VLOOKUP($A10160,mUNICIPIOS!$B$4:$F$343,2,0)</f>
        <v>Alta Verapaz</v>
      </c>
      <c r="E10160" s="149">
        <f>+VLOOKUP($A10160,mUNICIPIOS!$B$4:$F$343,3,0)</f>
        <v>1610</v>
      </c>
      <c r="F10160" s="149" t="str">
        <f>+VLOOKUP($A10160,mUNICIPIOS!$B$4:$F$343,4,0)</f>
        <v>San Juan Chamelco</v>
      </c>
      <c r="G10160" s="139" t="str">
        <f t="shared" ref="G10160:K10160" si="10434">+G10122</f>
        <v>02</v>
      </c>
      <c r="H10160" t="str">
        <f t="shared" si="10434"/>
        <v>IIC</v>
      </c>
      <c r="I10160" t="str">
        <f t="shared" si="10434"/>
        <v>Índice de Información a la Ciudadanía</v>
      </c>
      <c r="J10160" t="str">
        <f t="shared" si="10434"/>
        <v>02-02</v>
      </c>
      <c r="K10160" t="str">
        <f t="shared" si="10434"/>
        <v>Información presupuestaria y otra información brindada a la ciudadanía disponible en medios locales de comunicación.</v>
      </c>
      <c r="L10160" s="150">
        <f>+VLOOKUP($E10160,IIC_2018!$B$8:$Q$347,6,0)</f>
        <v>1</v>
      </c>
      <c r="M10160" s="142" t="str">
        <f>+VLOOKUP($E10160,IIC_2018!$B$8:$Q$347,7,0)</f>
        <v>Alto</v>
      </c>
    </row>
    <row r="10161" spans="1:13" x14ac:dyDescent="0.3">
      <c r="A10161" s="139">
        <f t="shared" si="10429"/>
        <v>268</v>
      </c>
      <c r="B10161" s="148">
        <f t="shared" si="10431"/>
        <v>9</v>
      </c>
      <c r="D10161" s="149" t="str">
        <f>+VLOOKUP($A10161,mUNICIPIOS!$B$4:$F$343,2,0)</f>
        <v>Alta Verapaz</v>
      </c>
      <c r="E10161" s="149">
        <f>+VLOOKUP($A10161,mUNICIPIOS!$B$4:$F$343,3,0)</f>
        <v>1610</v>
      </c>
      <c r="F10161" s="149" t="str">
        <f>+VLOOKUP($A10161,mUNICIPIOS!$B$4:$F$343,4,0)</f>
        <v>San Juan Chamelco</v>
      </c>
      <c r="G10161" s="139" t="str">
        <f t="shared" ref="G10161:K10161" si="10435">+G10123</f>
        <v>02</v>
      </c>
      <c r="H10161" t="str">
        <f t="shared" si="10435"/>
        <v>IIC</v>
      </c>
      <c r="I10161" t="str">
        <f t="shared" si="10435"/>
        <v>Índice de Información a la Ciudadanía</v>
      </c>
      <c r="J10161" t="str">
        <f t="shared" si="10435"/>
        <v>02-03</v>
      </c>
      <c r="K10161" t="str">
        <f t="shared" si="10435"/>
        <v>Información pública de oficio actualizada y disponible de acuerdo a la LAIP y uso de internet.</v>
      </c>
      <c r="L10161" s="150">
        <f>+VLOOKUP($E10161,IIC_2018!$B$8:$Q$347,9,0)</f>
        <v>0.99999999999999989</v>
      </c>
      <c r="M10161" s="142" t="str">
        <f>+VLOOKUP($E10161,IIC_2018!$B$8:$Q$347,10,0)</f>
        <v>Alto</v>
      </c>
    </row>
    <row r="10162" spans="1:13" x14ac:dyDescent="0.3">
      <c r="A10162" s="139">
        <f t="shared" si="10429"/>
        <v>268</v>
      </c>
      <c r="B10162" s="148">
        <f t="shared" si="10431"/>
        <v>10</v>
      </c>
      <c r="D10162" s="149" t="str">
        <f>+VLOOKUP($A10162,mUNICIPIOS!$B$4:$F$343,2,0)</f>
        <v>Alta Verapaz</v>
      </c>
      <c r="E10162" s="149">
        <f>+VLOOKUP($A10162,mUNICIPIOS!$B$4:$F$343,3,0)</f>
        <v>1610</v>
      </c>
      <c r="F10162" s="149" t="str">
        <f>+VLOOKUP($A10162,mUNICIPIOS!$B$4:$F$343,4,0)</f>
        <v>San Juan Chamelco</v>
      </c>
      <c r="G10162" s="139" t="str">
        <f t="shared" ref="G10162:K10162" si="10436">+G10124</f>
        <v>02</v>
      </c>
      <c r="H10162" t="str">
        <f t="shared" si="10436"/>
        <v>IIC</v>
      </c>
      <c r="I10162" t="str">
        <f t="shared" si="10436"/>
        <v>Índice de Información a la Ciudadanía</v>
      </c>
      <c r="J10162" t="str">
        <f t="shared" si="10436"/>
        <v>02-04</v>
      </c>
      <c r="K10162" t="str">
        <f t="shared" si="10436"/>
        <v>Relación del monto contratado por medio de Guate compras con el total del presupuesto de egresos vigente.</v>
      </c>
      <c r="L10162" s="150">
        <f>+VLOOKUP($E10162,IIC_2018!$B$8:$Q$347,12,0)</f>
        <v>0.41520527083258935</v>
      </c>
      <c r="M10162" s="142" t="str">
        <f>+VLOOKUP($E10162,IIC_2018!$B$8:$Q$347,13,0)</f>
        <v>Medio</v>
      </c>
    </row>
    <row r="10163" spans="1:13" x14ac:dyDescent="0.3">
      <c r="A10163" s="139">
        <f t="shared" si="10429"/>
        <v>268</v>
      </c>
      <c r="B10163" s="148">
        <f t="shared" si="10431"/>
        <v>11</v>
      </c>
      <c r="D10163" s="149" t="str">
        <f>+VLOOKUP($A10163,mUNICIPIOS!$B$4:$F$343,2,0)</f>
        <v>Alta Verapaz</v>
      </c>
      <c r="E10163" s="149">
        <f>+VLOOKUP($A10163,mUNICIPIOS!$B$4:$F$343,3,0)</f>
        <v>1610</v>
      </c>
      <c r="F10163" s="149" t="str">
        <f>+VLOOKUP($A10163,mUNICIPIOS!$B$4:$F$343,4,0)</f>
        <v>San Juan Chamelco</v>
      </c>
      <c r="G10163" s="139" t="str">
        <f t="shared" ref="G10163:K10163" si="10437">+G10125</f>
        <v>02</v>
      </c>
      <c r="H10163" t="str">
        <f t="shared" si="10437"/>
        <v>IIC</v>
      </c>
      <c r="I10163" t="str">
        <f t="shared" si="10437"/>
        <v>Índice de Información a la Ciudadanía</v>
      </c>
      <c r="J10163" t="str">
        <f t="shared" si="10437"/>
        <v>INDICE</v>
      </c>
      <c r="K10163">
        <f t="shared" si="10437"/>
        <v>0</v>
      </c>
      <c r="L10163" s="150">
        <f>+VLOOKUP($E10163,IIC_2018!$B$8:$Q$347,15,0)</f>
        <v>0.80380131770814733</v>
      </c>
      <c r="M10163" s="142" t="str">
        <f>+VLOOKUP($E10163,IIC_2018!$B$8:$Q$347,16,0)</f>
        <v>Alto</v>
      </c>
    </row>
    <row r="10164" spans="1:13" x14ac:dyDescent="0.3">
      <c r="A10164" s="139">
        <f t="shared" si="10429"/>
        <v>268</v>
      </c>
      <c r="B10164" s="148">
        <f t="shared" si="10431"/>
        <v>12</v>
      </c>
      <c r="D10164" s="149" t="str">
        <f>+VLOOKUP($A10164,mUNICIPIOS!$B$4:$F$343,2,0)</f>
        <v>Alta Verapaz</v>
      </c>
      <c r="E10164" s="149">
        <f>+VLOOKUP($A10164,mUNICIPIOS!$B$4:$F$343,3,0)</f>
        <v>1610</v>
      </c>
      <c r="F10164" s="149" t="str">
        <f>+VLOOKUP($A10164,mUNICIPIOS!$B$4:$F$343,4,0)</f>
        <v>San Juan Chamelco</v>
      </c>
      <c r="G10164" s="139" t="str">
        <f t="shared" ref="G10164:K10164" si="10438">+G10126</f>
        <v>03</v>
      </c>
      <c r="H10164" t="str">
        <f t="shared" si="10438"/>
        <v>ISP</v>
      </c>
      <c r="I10164" t="str">
        <f t="shared" si="10438"/>
        <v>Índice de Servicios Públicos</v>
      </c>
      <c r="J10164" t="str">
        <f t="shared" si="10438"/>
        <v>03-01</v>
      </c>
      <c r="K10164" t="str">
        <f t="shared" si="10438"/>
        <v>Cobertura del servicio público de agua</v>
      </c>
      <c r="L10164" s="150">
        <f>+VLOOKUP($E10164,ISP_2018!$B$8:$T$347,3,0)</f>
        <v>0.20682234797162669</v>
      </c>
      <c r="M10164" s="142" t="str">
        <f>+VLOOKUP($E10164,ISP_2018!$B$8:$T$347,4,0)</f>
        <v>Medio bajo</v>
      </c>
    </row>
    <row r="10165" spans="1:13" x14ac:dyDescent="0.3">
      <c r="A10165" s="139">
        <f t="shared" si="10429"/>
        <v>268</v>
      </c>
      <c r="B10165" s="148">
        <f t="shared" si="10431"/>
        <v>13</v>
      </c>
      <c r="D10165" s="149" t="str">
        <f>+VLOOKUP($A10165,mUNICIPIOS!$B$4:$F$343,2,0)</f>
        <v>Alta Verapaz</v>
      </c>
      <c r="E10165" s="149">
        <f>+VLOOKUP($A10165,mUNICIPIOS!$B$4:$F$343,3,0)</f>
        <v>1610</v>
      </c>
      <c r="F10165" s="149" t="str">
        <f>+VLOOKUP($A10165,mUNICIPIOS!$B$4:$F$343,4,0)</f>
        <v>San Juan Chamelco</v>
      </c>
      <c r="G10165" s="139" t="str">
        <f t="shared" ref="G10165:K10165" si="10439">+G10127</f>
        <v>03</v>
      </c>
      <c r="H10165" t="str">
        <f t="shared" si="10439"/>
        <v>ISP</v>
      </c>
      <c r="I10165" t="str">
        <f t="shared" si="10439"/>
        <v>Índice de Servicios Públicos</v>
      </c>
      <c r="J10165" t="str">
        <f t="shared" si="10439"/>
        <v>03-02</v>
      </c>
      <c r="K10165" t="str">
        <f t="shared" si="10439"/>
        <v>Control de la calidad del servicio público de agua</v>
      </c>
      <c r="L10165" s="150">
        <f>+VLOOKUP($E10165,ISP_2018!$B$8:$T$347,6,0)</f>
        <v>0.58750000000000002</v>
      </c>
      <c r="M10165" s="142" t="str">
        <f>+VLOOKUP($E10165,ISP_2018!$B$8:$T$347,7,0)</f>
        <v>Medio</v>
      </c>
    </row>
    <row r="10166" spans="1:13" x14ac:dyDescent="0.3">
      <c r="A10166" s="139">
        <f t="shared" si="10429"/>
        <v>268</v>
      </c>
      <c r="B10166" s="148">
        <f t="shared" si="10431"/>
        <v>14</v>
      </c>
      <c r="D10166" s="149" t="str">
        <f>+VLOOKUP($A10166,mUNICIPIOS!$B$4:$F$343,2,0)</f>
        <v>Alta Verapaz</v>
      </c>
      <c r="E10166" s="149">
        <f>+VLOOKUP($A10166,mUNICIPIOS!$B$4:$F$343,3,0)</f>
        <v>1610</v>
      </c>
      <c r="F10166" s="149" t="str">
        <f>+VLOOKUP($A10166,mUNICIPIOS!$B$4:$F$343,4,0)</f>
        <v>San Juan Chamelco</v>
      </c>
      <c r="G10166" s="139" t="str">
        <f t="shared" ref="G10166:K10166" si="10440">+G10128</f>
        <v>03</v>
      </c>
      <c r="H10166" t="str">
        <f t="shared" si="10440"/>
        <v>ISP</v>
      </c>
      <c r="I10166" t="str">
        <f t="shared" si="10440"/>
        <v>Índice de Servicios Públicos</v>
      </c>
      <c r="J10166" t="str">
        <f t="shared" si="10440"/>
        <v>03-03</v>
      </c>
      <c r="K10166" t="str">
        <f t="shared" si="10440"/>
        <v>Disposición  y tratamiento  de aguas residuales</v>
      </c>
      <c r="L10166" s="150">
        <f>+VLOOKUP($E10166,ISP_2018!$B$8:$T$347,9,0)</f>
        <v>0.1477660616801966</v>
      </c>
      <c r="M10166" s="142" t="str">
        <f>+VLOOKUP($E10166,ISP_2018!$B$8:$T$347,10,0)</f>
        <v>Bajo</v>
      </c>
    </row>
    <row r="10167" spans="1:13" x14ac:dyDescent="0.3">
      <c r="A10167" s="139">
        <f t="shared" si="10429"/>
        <v>268</v>
      </c>
      <c r="B10167" s="148">
        <f t="shared" si="10431"/>
        <v>15</v>
      </c>
      <c r="D10167" s="149" t="str">
        <f>+VLOOKUP($A10167,mUNICIPIOS!$B$4:$F$343,2,0)</f>
        <v>Alta Verapaz</v>
      </c>
      <c r="E10167" s="149">
        <f>+VLOOKUP($A10167,mUNICIPIOS!$B$4:$F$343,3,0)</f>
        <v>1610</v>
      </c>
      <c r="F10167" s="149" t="str">
        <f>+VLOOKUP($A10167,mUNICIPIOS!$B$4:$F$343,4,0)</f>
        <v>San Juan Chamelco</v>
      </c>
      <c r="G10167" s="139" t="str">
        <f t="shared" ref="G10167:K10167" si="10441">+G10129</f>
        <v>03</v>
      </c>
      <c r="H10167" t="str">
        <f t="shared" si="10441"/>
        <v>ISP</v>
      </c>
      <c r="I10167" t="str">
        <f t="shared" si="10441"/>
        <v>Índice de Servicios Públicos</v>
      </c>
      <c r="J10167" t="str">
        <f t="shared" si="10441"/>
        <v>03-04</v>
      </c>
      <c r="K10167" t="str">
        <f t="shared" si="10441"/>
        <v>Gestión y manejo de los residuos y desechos sólidos</v>
      </c>
      <c r="L10167" s="150">
        <f>+VLOOKUP($E10167,ISP_2018!$B$8:$T$347,12,0)</f>
        <v>0.10767724073660988</v>
      </c>
      <c r="M10167" s="142" t="str">
        <f>+VLOOKUP($E10167,ISP_2018!$B$8:$T$347,13,0)</f>
        <v>Bajo</v>
      </c>
    </row>
    <row r="10168" spans="1:13" x14ac:dyDescent="0.3">
      <c r="A10168" s="139">
        <f t="shared" si="10429"/>
        <v>268</v>
      </c>
      <c r="B10168" s="148">
        <f t="shared" si="10431"/>
        <v>16</v>
      </c>
      <c r="D10168" s="149" t="str">
        <f>+VLOOKUP($A10168,mUNICIPIOS!$B$4:$F$343,2,0)</f>
        <v>Alta Verapaz</v>
      </c>
      <c r="E10168" s="149">
        <f>+VLOOKUP($A10168,mUNICIPIOS!$B$4:$F$343,3,0)</f>
        <v>1610</v>
      </c>
      <c r="F10168" s="149" t="str">
        <f>+VLOOKUP($A10168,mUNICIPIOS!$B$4:$F$343,4,0)</f>
        <v>San Juan Chamelco</v>
      </c>
      <c r="G10168" s="139" t="str">
        <f t="shared" ref="G10168:K10168" si="10442">+G10130</f>
        <v>03</v>
      </c>
      <c r="H10168" t="str">
        <f t="shared" si="10442"/>
        <v>ISP</v>
      </c>
      <c r="I10168" t="str">
        <f t="shared" si="10442"/>
        <v>Índice de Servicios Públicos</v>
      </c>
      <c r="J10168" t="str">
        <f t="shared" si="10442"/>
        <v>03-05</v>
      </c>
      <c r="K10168" t="str">
        <f t="shared" si="10442"/>
        <v>Gestión de servicios públicos municipales</v>
      </c>
      <c r="L10168" s="150">
        <f>+VLOOKUP($E10168,ISP_2018!$B$8:$T$347,15,0)</f>
        <v>0.9193548387096776</v>
      </c>
      <c r="M10168" s="142" t="str">
        <f>+VLOOKUP($E10168,ISP_2018!$B$8:$T$347,16,0)</f>
        <v>Alto</v>
      </c>
    </row>
    <row r="10169" spans="1:13" x14ac:dyDescent="0.3">
      <c r="A10169" s="139">
        <f t="shared" si="10429"/>
        <v>268</v>
      </c>
      <c r="B10169" s="148">
        <f t="shared" si="10431"/>
        <v>17</v>
      </c>
      <c r="D10169" s="149" t="str">
        <f>+VLOOKUP($A10169,mUNICIPIOS!$B$4:$F$343,2,0)</f>
        <v>Alta Verapaz</v>
      </c>
      <c r="E10169" s="149">
        <f>+VLOOKUP($A10169,mUNICIPIOS!$B$4:$F$343,3,0)</f>
        <v>1610</v>
      </c>
      <c r="F10169" s="149" t="str">
        <f>+VLOOKUP($A10169,mUNICIPIOS!$B$4:$F$343,4,0)</f>
        <v>San Juan Chamelco</v>
      </c>
      <c r="G10169" s="139" t="str">
        <f t="shared" ref="G10169:K10169" si="10443">+G10131</f>
        <v>03</v>
      </c>
      <c r="H10169" t="str">
        <f t="shared" si="10443"/>
        <v>ISP</v>
      </c>
      <c r="I10169" t="str">
        <f t="shared" si="10443"/>
        <v>Índice de Servicios Públicos</v>
      </c>
      <c r="J10169" t="str">
        <f t="shared" si="10443"/>
        <v>INDICE</v>
      </c>
      <c r="K10169">
        <f t="shared" si="10443"/>
        <v>0</v>
      </c>
      <c r="L10169" s="150">
        <f>+VLOOKUP($E10169,ISP_2018!$B$8:$T$347,18,0)</f>
        <v>0.43189186302245952</v>
      </c>
      <c r="M10169" s="142" t="str">
        <f>+VLOOKUP($E10169,ISP_2018!$B$8:$T$347,19,0)</f>
        <v>Medio</v>
      </c>
    </row>
    <row r="10170" spans="1:13" x14ac:dyDescent="0.3">
      <c r="A10170" s="139">
        <f t="shared" si="10429"/>
        <v>268</v>
      </c>
      <c r="B10170" s="148">
        <f t="shared" si="10431"/>
        <v>18</v>
      </c>
      <c r="D10170" s="149" t="str">
        <f>+VLOOKUP($A10170,mUNICIPIOS!$B$4:$F$343,2,0)</f>
        <v>Alta Verapaz</v>
      </c>
      <c r="E10170" s="149">
        <f>+VLOOKUP($A10170,mUNICIPIOS!$B$4:$F$343,3,0)</f>
        <v>1610</v>
      </c>
      <c r="F10170" s="149" t="str">
        <f>+VLOOKUP($A10170,mUNICIPIOS!$B$4:$F$343,4,0)</f>
        <v>San Juan Chamelco</v>
      </c>
      <c r="G10170" s="139" t="str">
        <f t="shared" ref="G10170:K10170" si="10444">+G10132</f>
        <v>04</v>
      </c>
      <c r="H10170" t="str">
        <f t="shared" si="10444"/>
        <v>IGA</v>
      </c>
      <c r="I10170" t="str">
        <f t="shared" si="10444"/>
        <v>Índice de Gestión Administrativa</v>
      </c>
      <c r="J10170" t="str">
        <f t="shared" si="10444"/>
        <v>04-01</v>
      </c>
      <c r="K10170" t="str">
        <f t="shared" si="10444"/>
        <v>Existencia de elementos de atención municipal orientada al vecino</v>
      </c>
      <c r="L10170" s="150">
        <f>+VLOOKUP($E10170,IGA_2018!$B$8:$N$347,3,0)</f>
        <v>0.75</v>
      </c>
      <c r="M10170" s="142" t="str">
        <f>+VLOOKUP($E10170,IGA_2018!$B$8:$N$347,4,0)</f>
        <v>Medio alto</v>
      </c>
    </row>
    <row r="10171" spans="1:13" x14ac:dyDescent="0.3">
      <c r="A10171" s="139">
        <f t="shared" si="10429"/>
        <v>268</v>
      </c>
      <c r="B10171" s="148">
        <f t="shared" si="10431"/>
        <v>19</v>
      </c>
      <c r="D10171" s="149" t="str">
        <f>+VLOOKUP($A10171,mUNICIPIOS!$B$4:$F$343,2,0)</f>
        <v>Alta Verapaz</v>
      </c>
      <c r="E10171" s="149">
        <f>+VLOOKUP($A10171,mUNICIPIOS!$B$4:$F$343,3,0)</f>
        <v>1610</v>
      </c>
      <c r="F10171" s="149" t="str">
        <f>+VLOOKUP($A10171,mUNICIPIOS!$B$4:$F$343,4,0)</f>
        <v>San Juan Chamelco</v>
      </c>
      <c r="G10171" s="139" t="str">
        <f t="shared" ref="G10171:K10171" si="10445">+G10133</f>
        <v>04</v>
      </c>
      <c r="H10171" t="str">
        <f t="shared" si="10445"/>
        <v>IGA</v>
      </c>
      <c r="I10171" t="str">
        <f t="shared" si="10445"/>
        <v>Índice de Gestión Administrativa</v>
      </c>
      <c r="J10171" t="str">
        <f t="shared" si="10445"/>
        <v>04-02</v>
      </c>
      <c r="K10171" t="str">
        <f t="shared" si="10445"/>
        <v>Gestión del recurso humano.</v>
      </c>
      <c r="L10171" s="150">
        <f>+VLOOKUP($E10171,IGA_2018!$B$8:$N$347,6,0)</f>
        <v>0.71685255254660374</v>
      </c>
      <c r="M10171" s="142" t="str">
        <f>+VLOOKUP($E10171,IGA_2018!$B$8:$N$347,7,0)</f>
        <v>Medio alto</v>
      </c>
    </row>
    <row r="10172" spans="1:13" x14ac:dyDescent="0.3">
      <c r="A10172" s="139">
        <f t="shared" si="10429"/>
        <v>268</v>
      </c>
      <c r="B10172" s="148">
        <f t="shared" si="10431"/>
        <v>20</v>
      </c>
      <c r="D10172" s="149" t="str">
        <f>+VLOOKUP($A10172,mUNICIPIOS!$B$4:$F$343,2,0)</f>
        <v>Alta Verapaz</v>
      </c>
      <c r="E10172" s="149">
        <f>+VLOOKUP($A10172,mUNICIPIOS!$B$4:$F$343,3,0)</f>
        <v>1610</v>
      </c>
      <c r="F10172" s="149" t="str">
        <f>+VLOOKUP($A10172,mUNICIPIOS!$B$4:$F$343,4,0)</f>
        <v>San Juan Chamelco</v>
      </c>
      <c r="G10172" s="139" t="str">
        <f t="shared" ref="G10172:K10172" si="10446">+G10134</f>
        <v>04</v>
      </c>
      <c r="H10172" t="str">
        <f t="shared" si="10446"/>
        <v>IGA</v>
      </c>
      <c r="I10172" t="str">
        <f t="shared" si="10446"/>
        <v>Índice de Gestión Administrativa</v>
      </c>
      <c r="J10172" t="str">
        <f t="shared" si="10446"/>
        <v>04-03</v>
      </c>
      <c r="K10172" t="str">
        <f t="shared" si="10446"/>
        <v>Existencia de oficinas municipales con instrumentos de gestión.</v>
      </c>
      <c r="L10172" s="150">
        <f>+VLOOKUP($E10172,IGA_2018!$B$8:$N$347,9,0)</f>
        <v>0.68214285714285727</v>
      </c>
      <c r="M10172" s="142" t="str">
        <f>+VLOOKUP($E10172,IGA_2018!$B$8:$N$347,10,0)</f>
        <v>Medio alto</v>
      </c>
    </row>
    <row r="10173" spans="1:13" x14ac:dyDescent="0.3">
      <c r="A10173" s="139">
        <f t="shared" si="10429"/>
        <v>268</v>
      </c>
      <c r="B10173" s="148">
        <f t="shared" si="10431"/>
        <v>21</v>
      </c>
      <c r="D10173" s="149" t="str">
        <f>+VLOOKUP($A10173,mUNICIPIOS!$B$4:$F$343,2,0)</f>
        <v>Alta Verapaz</v>
      </c>
      <c r="E10173" s="149">
        <f>+VLOOKUP($A10173,mUNICIPIOS!$B$4:$F$343,3,0)</f>
        <v>1610</v>
      </c>
      <c r="F10173" s="149" t="str">
        <f>+VLOOKUP($A10173,mUNICIPIOS!$B$4:$F$343,4,0)</f>
        <v>San Juan Chamelco</v>
      </c>
      <c r="G10173" s="139" t="str">
        <f t="shared" ref="G10173:K10173" si="10447">+G10135</f>
        <v>04</v>
      </c>
      <c r="H10173" t="str">
        <f t="shared" si="10447"/>
        <v>IGA</v>
      </c>
      <c r="I10173" t="str">
        <f t="shared" si="10447"/>
        <v>Índice de Gestión Administrativa</v>
      </c>
      <c r="J10173" t="str">
        <f t="shared" si="10447"/>
        <v>INDICE</v>
      </c>
      <c r="K10173">
        <f t="shared" si="10447"/>
        <v>0</v>
      </c>
      <c r="L10173" s="150">
        <f>+VLOOKUP($E10173,IGA_2018!$B$8:$N$347,12,0)</f>
        <v>0.71464839339131125</v>
      </c>
      <c r="M10173" s="142" t="str">
        <f>+VLOOKUP($E10173,IGA_2018!$B$8:$N$347,13,0)</f>
        <v>Medio alto</v>
      </c>
    </row>
    <row r="10174" spans="1:13" x14ac:dyDescent="0.3">
      <c r="A10174" s="139">
        <f t="shared" si="10429"/>
        <v>268</v>
      </c>
      <c r="B10174" s="148">
        <f t="shared" si="10431"/>
        <v>22</v>
      </c>
      <c r="D10174" s="149" t="str">
        <f>+VLOOKUP($A10174,mUNICIPIOS!$B$4:$F$343,2,0)</f>
        <v>Alta Verapaz</v>
      </c>
      <c r="E10174" s="149">
        <f>+VLOOKUP($A10174,mUNICIPIOS!$B$4:$F$343,3,0)</f>
        <v>1610</v>
      </c>
      <c r="F10174" s="149" t="str">
        <f>+VLOOKUP($A10174,mUNICIPIOS!$B$4:$F$343,4,0)</f>
        <v>San Juan Chamelco</v>
      </c>
      <c r="G10174" s="139" t="str">
        <f t="shared" ref="G10174:K10174" si="10448">+G10136</f>
        <v>05</v>
      </c>
      <c r="H10174" t="str">
        <f t="shared" si="10448"/>
        <v>IGF</v>
      </c>
      <c r="I10174" t="str">
        <f t="shared" si="10448"/>
        <v>Índice de Gestión Financiera</v>
      </c>
      <c r="J10174" t="str">
        <f t="shared" si="10448"/>
        <v>05-01</v>
      </c>
      <c r="K10174" t="str">
        <f t="shared" si="10448"/>
        <v>Autonomía financiera municipal</v>
      </c>
      <c r="L10174" s="150">
        <f>+VLOOKUP($E10174,IGF_2018!$B$8:$Z$347,3,0)</f>
        <v>0.15102733826402673</v>
      </c>
      <c r="M10174" s="142" t="str">
        <f>+VLOOKUP($E10174,IGF_2018!$B$8:$Z$347,4,0)</f>
        <v>Bajo</v>
      </c>
    </row>
    <row r="10175" spans="1:13" x14ac:dyDescent="0.3">
      <c r="A10175" s="139">
        <f t="shared" si="10429"/>
        <v>268</v>
      </c>
      <c r="B10175" s="148">
        <f t="shared" si="10431"/>
        <v>23</v>
      </c>
      <c r="D10175" s="149" t="str">
        <f>+VLOOKUP($A10175,mUNICIPIOS!$B$4:$F$343,2,0)</f>
        <v>Alta Verapaz</v>
      </c>
      <c r="E10175" s="149">
        <f>+VLOOKUP($A10175,mUNICIPIOS!$B$4:$F$343,3,0)</f>
        <v>1610</v>
      </c>
      <c r="F10175" s="149" t="str">
        <f>+VLOOKUP($A10175,mUNICIPIOS!$B$4:$F$343,4,0)</f>
        <v>San Juan Chamelco</v>
      </c>
      <c r="G10175" s="139" t="str">
        <f t="shared" ref="G10175:K10175" si="10449">+G10137</f>
        <v>05</v>
      </c>
      <c r="H10175" t="str">
        <f t="shared" si="10449"/>
        <v>IGF</v>
      </c>
      <c r="I10175" t="str">
        <f t="shared" si="10449"/>
        <v>Índice de Gestión Financiera</v>
      </c>
      <c r="J10175" t="str">
        <f t="shared" si="10449"/>
        <v>05-02</v>
      </c>
      <c r="K10175" t="str">
        <f t="shared" si="10449"/>
        <v xml:space="preserve">Ingresos propios por habitante -sin regalías- </v>
      </c>
      <c r="L10175" s="150">
        <f>+VLOOKUP($E10175,IGF_2018!$B$8:$Z$347,6,0)</f>
        <v>4.3139181711781785E-2</v>
      </c>
      <c r="M10175" s="142" t="str">
        <f>+VLOOKUP($E10175,IGF_2018!$B$8:$Z$347,7,0)</f>
        <v>Bajo</v>
      </c>
    </row>
    <row r="10176" spans="1:13" x14ac:dyDescent="0.3">
      <c r="A10176" s="139">
        <f t="shared" si="10429"/>
        <v>268</v>
      </c>
      <c r="B10176" s="148">
        <f t="shared" si="10431"/>
        <v>24</v>
      </c>
      <c r="D10176" s="149" t="str">
        <f>+VLOOKUP($A10176,mUNICIPIOS!$B$4:$F$343,2,0)</f>
        <v>Alta Verapaz</v>
      </c>
      <c r="E10176" s="149">
        <f>+VLOOKUP($A10176,mUNICIPIOS!$B$4:$F$343,3,0)</f>
        <v>1610</v>
      </c>
      <c r="F10176" s="149" t="str">
        <f>+VLOOKUP($A10176,mUNICIPIOS!$B$4:$F$343,4,0)</f>
        <v>San Juan Chamelco</v>
      </c>
      <c r="G10176" s="139" t="str">
        <f t="shared" ref="G10176:K10176" si="10450">+G10138</f>
        <v>05</v>
      </c>
      <c r="H10176" t="str">
        <f t="shared" si="10450"/>
        <v>IGF</v>
      </c>
      <c r="I10176" t="str">
        <f t="shared" si="10450"/>
        <v>Índice de Gestión Financiera</v>
      </c>
      <c r="J10176" t="str">
        <f t="shared" si="10450"/>
        <v>05-03</v>
      </c>
      <c r="K10176" t="str">
        <f t="shared" si="10450"/>
        <v>Ingresos del IUSI en relación a los ingresos propios -sin regalías-</v>
      </c>
      <c r="L10176" s="150">
        <f>+VLOOKUP($E10176,IGF_2018!$B$8:$Z$347,9,0)</f>
        <v>0.1259807565931324</v>
      </c>
      <c r="M10176" s="142" t="str">
        <f>+VLOOKUP($E10176,IGF_2018!$B$8:$Z$347,10,0)</f>
        <v>Bajo</v>
      </c>
    </row>
    <row r="10177" spans="1:13" x14ac:dyDescent="0.3">
      <c r="A10177" s="139">
        <f t="shared" si="10429"/>
        <v>268</v>
      </c>
      <c r="B10177" s="148">
        <f t="shared" si="10431"/>
        <v>25</v>
      </c>
      <c r="D10177" s="149" t="str">
        <f>+VLOOKUP($A10177,mUNICIPIOS!$B$4:$F$343,2,0)</f>
        <v>Alta Verapaz</v>
      </c>
      <c r="E10177" s="149">
        <f>+VLOOKUP($A10177,mUNICIPIOS!$B$4:$F$343,3,0)</f>
        <v>1610</v>
      </c>
      <c r="F10177" s="149" t="str">
        <f>+VLOOKUP($A10177,mUNICIPIOS!$B$4:$F$343,4,0)</f>
        <v>San Juan Chamelco</v>
      </c>
      <c r="G10177" s="139" t="str">
        <f t="shared" ref="G10177:K10177" si="10451">+G10139</f>
        <v>05</v>
      </c>
      <c r="H10177" t="str">
        <f t="shared" si="10451"/>
        <v>IGF</v>
      </c>
      <c r="I10177" t="str">
        <f t="shared" si="10451"/>
        <v>Índice de Gestión Financiera</v>
      </c>
      <c r="J10177" t="str">
        <f t="shared" si="10451"/>
        <v>05-04</v>
      </c>
      <c r="K10177" t="str">
        <f t="shared" si="10451"/>
        <v>Inversión anual en capital fijo por habitante</v>
      </c>
      <c r="L10177" s="150">
        <f>+VLOOKUP($E10177,IGF_2018!$B$8:$Z$347,12,0)</f>
        <v>3.1253112275277356E-2</v>
      </c>
      <c r="M10177" s="142" t="str">
        <f>+VLOOKUP($E10177,IGF_2018!$B$8:$Z$347,13,0)</f>
        <v>Bajo</v>
      </c>
    </row>
    <row r="10178" spans="1:13" x14ac:dyDescent="0.3">
      <c r="A10178" s="139">
        <f t="shared" si="10429"/>
        <v>268</v>
      </c>
      <c r="B10178" s="148">
        <f t="shared" si="10431"/>
        <v>26</v>
      </c>
      <c r="D10178" s="149" t="str">
        <f>+VLOOKUP($A10178,mUNICIPIOS!$B$4:$F$343,2,0)</f>
        <v>Alta Verapaz</v>
      </c>
      <c r="E10178" s="149">
        <f>+VLOOKUP($A10178,mUNICIPIOS!$B$4:$F$343,3,0)</f>
        <v>1610</v>
      </c>
      <c r="F10178" s="149" t="str">
        <f>+VLOOKUP($A10178,mUNICIPIOS!$B$4:$F$343,4,0)</f>
        <v>San Juan Chamelco</v>
      </c>
      <c r="G10178" s="139" t="str">
        <f t="shared" ref="G10178:K10178" si="10452">+G10140</f>
        <v>05</v>
      </c>
      <c r="H10178" t="str">
        <f t="shared" si="10452"/>
        <v>IGF</v>
      </c>
      <c r="I10178" t="str">
        <f t="shared" si="10452"/>
        <v>Índice de Gestión Financiera</v>
      </c>
      <c r="J10178" t="str">
        <f t="shared" si="10452"/>
        <v>05-05</v>
      </c>
      <c r="K10178" t="str">
        <f t="shared" si="10452"/>
        <v>Inversión anual en capital fijo con recursos percibidos por ingresos propios</v>
      </c>
      <c r="L10178" s="150">
        <f>+VLOOKUP($E10178,IGF_2018!$B$8:$Z$347,15,0)</f>
        <v>0</v>
      </c>
      <c r="M10178" s="142" t="str">
        <f>+VLOOKUP($E10178,IGF_2018!$B$8:$Z$347,16,0)</f>
        <v>Bajo</v>
      </c>
    </row>
    <row r="10179" spans="1:13" x14ac:dyDescent="0.3">
      <c r="A10179" s="139">
        <f t="shared" si="10429"/>
        <v>268</v>
      </c>
      <c r="B10179" s="148">
        <f t="shared" si="10431"/>
        <v>27</v>
      </c>
      <c r="D10179" s="149" t="str">
        <f>+VLOOKUP($A10179,mUNICIPIOS!$B$4:$F$343,2,0)</f>
        <v>Alta Verapaz</v>
      </c>
      <c r="E10179" s="149">
        <f>+VLOOKUP($A10179,mUNICIPIOS!$B$4:$F$343,3,0)</f>
        <v>1610</v>
      </c>
      <c r="F10179" s="149" t="str">
        <f>+VLOOKUP($A10179,mUNICIPIOS!$B$4:$F$343,4,0)</f>
        <v>San Juan Chamelco</v>
      </c>
      <c r="G10179" s="139" t="str">
        <f t="shared" ref="G10179:K10179" si="10453">+G10141</f>
        <v>05</v>
      </c>
      <c r="H10179" t="str">
        <f t="shared" si="10453"/>
        <v>IGF</v>
      </c>
      <c r="I10179" t="str">
        <f t="shared" si="10453"/>
        <v>Índice de Gestión Financiera</v>
      </c>
      <c r="J10179" t="str">
        <f t="shared" si="10453"/>
        <v>05-06</v>
      </c>
      <c r="K10179" t="str">
        <f t="shared" si="10453"/>
        <v xml:space="preserve">Inversión anual en capital fijo con recursos percibidos por transferencias del Gobierno Central </v>
      </c>
      <c r="L10179" s="150">
        <f>+VLOOKUP($E10179,IGF_2018!$B$8:$Z$347,18,0)</f>
        <v>7.9689568590374557E-2</v>
      </c>
      <c r="M10179" s="142" t="str">
        <f>+VLOOKUP($E10179,IGF_2018!$B$8:$Z$347,19,0)</f>
        <v>Bajo</v>
      </c>
    </row>
    <row r="10180" spans="1:13" x14ac:dyDescent="0.3">
      <c r="A10180" s="139">
        <f t="shared" si="10429"/>
        <v>268</v>
      </c>
      <c r="B10180" s="148">
        <f t="shared" si="10431"/>
        <v>28</v>
      </c>
      <c r="D10180" s="149" t="str">
        <f>+VLOOKUP($A10180,mUNICIPIOS!$B$4:$F$343,2,0)</f>
        <v>Alta Verapaz</v>
      </c>
      <c r="E10180" s="149">
        <f>+VLOOKUP($A10180,mUNICIPIOS!$B$4:$F$343,3,0)</f>
        <v>1610</v>
      </c>
      <c r="F10180" s="149" t="str">
        <f>+VLOOKUP($A10180,mUNICIPIOS!$B$4:$F$343,4,0)</f>
        <v>San Juan Chamelco</v>
      </c>
      <c r="G10180" s="139" t="str">
        <f t="shared" ref="G10180:K10180" si="10454">+G10142</f>
        <v>05</v>
      </c>
      <c r="H10180" t="str">
        <f t="shared" si="10454"/>
        <v>IGF</v>
      </c>
      <c r="I10180" t="str">
        <f t="shared" si="10454"/>
        <v>Índice de Gestión Financiera</v>
      </c>
      <c r="J10180" t="str">
        <f t="shared" si="10454"/>
        <v>05-07</v>
      </c>
      <c r="K10180" t="str">
        <f t="shared" si="10454"/>
        <v>Financiamiento por endeudamiento municipal</v>
      </c>
      <c r="L10180" s="150">
        <f>+VLOOKUP($E10180,IGF_2018!$B$8:$Z$347,21,0)</f>
        <v>1</v>
      </c>
      <c r="M10180" s="142" t="str">
        <f>+VLOOKUP($E10180,IGF_2018!$B$8:$Z$347,22,0)</f>
        <v>Alto</v>
      </c>
    </row>
    <row r="10181" spans="1:13" x14ac:dyDescent="0.3">
      <c r="A10181" s="139">
        <f t="shared" si="10429"/>
        <v>268</v>
      </c>
      <c r="B10181" s="148">
        <f t="shared" si="10431"/>
        <v>29</v>
      </c>
      <c r="D10181" s="149" t="str">
        <f>+VLOOKUP($A10181,mUNICIPIOS!$B$4:$F$343,2,0)</f>
        <v>Alta Verapaz</v>
      </c>
      <c r="E10181" s="149">
        <f>+VLOOKUP($A10181,mUNICIPIOS!$B$4:$F$343,3,0)</f>
        <v>1610</v>
      </c>
      <c r="F10181" s="149" t="str">
        <f>+VLOOKUP($A10181,mUNICIPIOS!$B$4:$F$343,4,0)</f>
        <v>San Juan Chamelco</v>
      </c>
      <c r="G10181" s="139" t="str">
        <f t="shared" ref="G10181:K10181" si="10455">+G10143</f>
        <v>05</v>
      </c>
      <c r="H10181" t="str">
        <f t="shared" si="10455"/>
        <v>IGF</v>
      </c>
      <c r="I10181" t="str">
        <f t="shared" si="10455"/>
        <v>Índice de Gestión Financiera</v>
      </c>
      <c r="J10181" t="str">
        <f t="shared" si="10455"/>
        <v>INDICE</v>
      </c>
      <c r="K10181">
        <f t="shared" si="10455"/>
        <v>0</v>
      </c>
      <c r="L10181" s="150">
        <f>+VLOOKUP($E10181,IGF_2018!$B$8:$Z$347,24,0)</f>
        <v>0.26252564774104015</v>
      </c>
      <c r="M10181" s="142" t="str">
        <f>+VLOOKUP($E10181,IGF_2018!$B$8:$Z$347,25,0)</f>
        <v>Medio bajo</v>
      </c>
    </row>
    <row r="10182" spans="1:13" x14ac:dyDescent="0.3">
      <c r="A10182" s="139">
        <f t="shared" si="10429"/>
        <v>268</v>
      </c>
      <c r="B10182" s="148">
        <f t="shared" si="10431"/>
        <v>30</v>
      </c>
      <c r="D10182" s="149" t="str">
        <f>+VLOOKUP($A10182,mUNICIPIOS!$B$4:$F$343,2,0)</f>
        <v>Alta Verapaz</v>
      </c>
      <c r="E10182" s="149">
        <f>+VLOOKUP($A10182,mUNICIPIOS!$B$4:$F$343,3,0)</f>
        <v>1610</v>
      </c>
      <c r="F10182" s="149" t="str">
        <f>+VLOOKUP($A10182,mUNICIPIOS!$B$4:$F$343,4,0)</f>
        <v>San Juan Chamelco</v>
      </c>
      <c r="G10182" s="139" t="str">
        <f t="shared" ref="G10182:K10182" si="10456">+G10144</f>
        <v>06</v>
      </c>
      <c r="H10182" t="str">
        <f t="shared" si="10456"/>
        <v>IGE</v>
      </c>
      <c r="I10182" t="str">
        <f t="shared" si="10456"/>
        <v>Índice de Gestión Estratégica</v>
      </c>
      <c r="J10182" t="str">
        <f t="shared" si="10456"/>
        <v>06-01</v>
      </c>
      <c r="K10182" t="str">
        <f t="shared" si="10456"/>
        <v>Ejecución del Plan Operativo Anual  (POA)</v>
      </c>
      <c r="L10182" s="150">
        <f>+VLOOKUP($E10182,IGE_2018!$B$8:$Z$347,3,0)</f>
        <v>0.56704770166149809</v>
      </c>
      <c r="M10182" s="142" t="str">
        <f>+VLOOKUP($E10182,IGE_2018!$B$8:$Z$347,4,0)</f>
        <v>Medio</v>
      </c>
    </row>
    <row r="10183" spans="1:13" x14ac:dyDescent="0.3">
      <c r="A10183" s="139">
        <f t="shared" si="10429"/>
        <v>268</v>
      </c>
      <c r="B10183" s="148">
        <f t="shared" si="10431"/>
        <v>31</v>
      </c>
      <c r="D10183" s="149" t="str">
        <f>+VLOOKUP($A10183,mUNICIPIOS!$B$4:$F$343,2,0)</f>
        <v>Alta Verapaz</v>
      </c>
      <c r="E10183" s="149">
        <f>+VLOOKUP($A10183,mUNICIPIOS!$B$4:$F$343,3,0)</f>
        <v>1610</v>
      </c>
      <c r="F10183" s="149" t="str">
        <f>+VLOOKUP($A10183,mUNICIPIOS!$B$4:$F$343,4,0)</f>
        <v>San Juan Chamelco</v>
      </c>
      <c r="G10183" s="139" t="str">
        <f t="shared" ref="G10183:K10183" si="10457">+G10145</f>
        <v>06</v>
      </c>
      <c r="H10183" t="str">
        <f t="shared" si="10457"/>
        <v>IGE</v>
      </c>
      <c r="I10183" t="str">
        <f t="shared" si="10457"/>
        <v>Índice de Gestión Estratégica</v>
      </c>
      <c r="J10183" t="str">
        <f t="shared" si="10457"/>
        <v>06-02</v>
      </c>
      <c r="K10183" t="str">
        <f t="shared" si="10457"/>
        <v>Relación Plan de Desarrollo Municipal y Ordenamiento Territorial (PDM-OT) - Plan Estratégico Institucional (PEI) - Plan Operativo Multianual (POM) - Plan Operativo Anual (POA)</v>
      </c>
      <c r="L10183" s="150">
        <f>+VLOOKUP($E10183,IGE_2018!$B$8:$Z$347,6,0)</f>
        <v>0.64</v>
      </c>
      <c r="M10183" s="142" t="str">
        <f>+VLOOKUP($E10183,IGE_2018!$B$8:$Z$347,7,0)</f>
        <v>Medio alto</v>
      </c>
    </row>
    <row r="10184" spans="1:13" x14ac:dyDescent="0.3">
      <c r="A10184" s="139">
        <f t="shared" si="10429"/>
        <v>268</v>
      </c>
      <c r="B10184" s="148">
        <f t="shared" si="10431"/>
        <v>32</v>
      </c>
      <c r="D10184" s="149" t="str">
        <f>+VLOOKUP($A10184,mUNICIPIOS!$B$4:$F$343,2,0)</f>
        <v>Alta Verapaz</v>
      </c>
      <c r="E10184" s="149">
        <f>+VLOOKUP($A10184,mUNICIPIOS!$B$4:$F$343,3,0)</f>
        <v>1610</v>
      </c>
      <c r="F10184" s="149" t="str">
        <f>+VLOOKUP($A10184,mUNICIPIOS!$B$4:$F$343,4,0)</f>
        <v>San Juan Chamelco</v>
      </c>
      <c r="G10184" s="139" t="str">
        <f t="shared" ref="G10184:K10184" si="10458">+G10146</f>
        <v>06</v>
      </c>
      <c r="H10184" t="str">
        <f t="shared" si="10458"/>
        <v>IGE</v>
      </c>
      <c r="I10184" t="str">
        <f t="shared" si="10458"/>
        <v>Índice de Gestión Estratégica</v>
      </c>
      <c r="J10184" t="str">
        <f t="shared" si="10458"/>
        <v>06-03</v>
      </c>
      <c r="K10184" t="str">
        <f t="shared" si="10458"/>
        <v>Presupuesto de egresos relacionado a competencias municipales que responden a prioridades nacionales de desarrollo.</v>
      </c>
      <c r="L10184" s="150">
        <f>+VLOOKUP($E10184,IGE_2018!$B$8:$Z$347,9,0)</f>
        <v>0.28824521037415218</v>
      </c>
      <c r="M10184" s="142" t="str">
        <f>+VLOOKUP($E10184,IGE_2018!$B$8:$Z$347,10,0)</f>
        <v>Medio bajo</v>
      </c>
    </row>
    <row r="10185" spans="1:13" x14ac:dyDescent="0.3">
      <c r="A10185" s="139">
        <f t="shared" si="10429"/>
        <v>268</v>
      </c>
      <c r="B10185" s="148">
        <f t="shared" si="10431"/>
        <v>33</v>
      </c>
      <c r="D10185" s="149" t="str">
        <f>+VLOOKUP($A10185,mUNICIPIOS!$B$4:$F$343,2,0)</f>
        <v>Alta Verapaz</v>
      </c>
      <c r="E10185" s="149">
        <f>+VLOOKUP($A10185,mUNICIPIOS!$B$4:$F$343,3,0)</f>
        <v>1610</v>
      </c>
      <c r="F10185" s="149" t="str">
        <f>+VLOOKUP($A10185,mUNICIPIOS!$B$4:$F$343,4,0)</f>
        <v>San Juan Chamelco</v>
      </c>
      <c r="G10185" s="139" t="str">
        <f t="shared" ref="G10185:K10185" si="10459">+G10147</f>
        <v>06</v>
      </c>
      <c r="H10185" t="str">
        <f t="shared" si="10459"/>
        <v>IGE</v>
      </c>
      <c r="I10185" t="str">
        <f t="shared" si="10459"/>
        <v>Índice de Gestión Estratégica</v>
      </c>
      <c r="J10185" t="str">
        <f t="shared" si="10459"/>
        <v>06-04</v>
      </c>
      <c r="K10185" t="str">
        <f t="shared" si="10459"/>
        <v>Institucionalización de la gestión ordenada del territorio</v>
      </c>
      <c r="L10185" s="150">
        <f>+VLOOKUP($E10185,IGE_2018!$B$8:$Z$347,12,0)</f>
        <v>0.8</v>
      </c>
      <c r="M10185" s="142" t="str">
        <f>+VLOOKUP($E10185,IGE_2018!$B$8:$Z$347,13,0)</f>
        <v>Medio alto</v>
      </c>
    </row>
    <row r="10186" spans="1:13" x14ac:dyDescent="0.3">
      <c r="A10186" s="139">
        <f t="shared" si="10429"/>
        <v>268</v>
      </c>
      <c r="B10186" s="148">
        <f t="shared" si="10431"/>
        <v>34</v>
      </c>
      <c r="D10186" s="149" t="str">
        <f>+VLOOKUP($A10186,mUNICIPIOS!$B$4:$F$343,2,0)</f>
        <v>Alta Verapaz</v>
      </c>
      <c r="E10186" s="149">
        <f>+VLOOKUP($A10186,mUNICIPIOS!$B$4:$F$343,3,0)</f>
        <v>1610</v>
      </c>
      <c r="F10186" s="149" t="str">
        <f>+VLOOKUP($A10186,mUNICIPIOS!$B$4:$F$343,4,0)</f>
        <v>San Juan Chamelco</v>
      </c>
      <c r="G10186" s="139" t="str">
        <f t="shared" ref="G10186:K10186" si="10460">+G10148</f>
        <v>06</v>
      </c>
      <c r="H10186" t="str">
        <f t="shared" si="10460"/>
        <v>IGE</v>
      </c>
      <c r="I10186" t="str">
        <f t="shared" si="10460"/>
        <v>Índice de Gestión Estratégica</v>
      </c>
      <c r="J10186" t="str">
        <f t="shared" si="10460"/>
        <v>06-05</v>
      </c>
      <c r="K10186" t="str">
        <f t="shared" si="10460"/>
        <v>Acciones para la gestión ordenada del territorio</v>
      </c>
      <c r="L10186" s="150">
        <f>+VLOOKUP($E10186,IGE_2018!$B$8:$Z$347,15,0)</f>
        <v>0.54000000000000015</v>
      </c>
      <c r="M10186" s="142" t="str">
        <f>+VLOOKUP($E10186,IGE_2018!$B$8:$Z$347,16,0)</f>
        <v>Medio</v>
      </c>
    </row>
    <row r="10187" spans="1:13" x14ac:dyDescent="0.3">
      <c r="A10187" s="139">
        <f t="shared" si="10429"/>
        <v>268</v>
      </c>
      <c r="B10187" s="148">
        <f t="shared" si="10431"/>
        <v>35</v>
      </c>
      <c r="D10187" s="149" t="str">
        <f>+VLOOKUP($A10187,mUNICIPIOS!$B$4:$F$343,2,0)</f>
        <v>Alta Verapaz</v>
      </c>
      <c r="E10187" s="149">
        <f>+VLOOKUP($A10187,mUNICIPIOS!$B$4:$F$343,3,0)</f>
        <v>1610</v>
      </c>
      <c r="F10187" s="149" t="str">
        <f>+VLOOKUP($A10187,mUNICIPIOS!$B$4:$F$343,4,0)</f>
        <v>San Juan Chamelco</v>
      </c>
      <c r="G10187" s="139" t="str">
        <f t="shared" ref="G10187:K10187" si="10461">+G10149</f>
        <v>06</v>
      </c>
      <c r="H10187" t="str">
        <f t="shared" si="10461"/>
        <v>IGE</v>
      </c>
      <c r="I10187" t="str">
        <f t="shared" si="10461"/>
        <v>Índice de Gestión Estratégica</v>
      </c>
      <c r="J10187" t="str">
        <f t="shared" si="10461"/>
        <v>06-06</v>
      </c>
      <c r="K10187" t="str">
        <f t="shared" si="10461"/>
        <v>Gestión de riesgo en la formulación de proyectos derivados de la planificación operativa anual</v>
      </c>
      <c r="L10187" s="150">
        <f>+VLOOKUP($E10187,IGE_2018!$B$8:$Z$347,18,0)</f>
        <v>0</v>
      </c>
      <c r="M10187" s="142" t="str">
        <f>+VLOOKUP($E10187,IGE_2018!$B$8:$Z$347,19,0)</f>
        <v>Bajo</v>
      </c>
    </row>
    <row r="10188" spans="1:13" x14ac:dyDescent="0.3">
      <c r="A10188" s="139">
        <f t="shared" si="10429"/>
        <v>268</v>
      </c>
      <c r="B10188" s="148">
        <f t="shared" si="10431"/>
        <v>36</v>
      </c>
      <c r="D10188" s="149" t="str">
        <f>+VLOOKUP($A10188,mUNICIPIOS!$B$4:$F$343,2,0)</f>
        <v>Alta Verapaz</v>
      </c>
      <c r="E10188" s="149">
        <f>+VLOOKUP($A10188,mUNICIPIOS!$B$4:$F$343,3,0)</f>
        <v>1610</v>
      </c>
      <c r="F10188" s="149" t="str">
        <f>+VLOOKUP($A10188,mUNICIPIOS!$B$4:$F$343,4,0)</f>
        <v>San Juan Chamelco</v>
      </c>
      <c r="G10188" s="139" t="str">
        <f t="shared" ref="G10188:K10188" si="10462">+G10150</f>
        <v>06</v>
      </c>
      <c r="H10188" t="str">
        <f t="shared" si="10462"/>
        <v>IGE</v>
      </c>
      <c r="I10188" t="str">
        <f t="shared" si="10462"/>
        <v>Índice de Gestión Estratégica</v>
      </c>
      <c r="J10188" t="str">
        <f t="shared" si="10462"/>
        <v>06-07</v>
      </c>
      <c r="K10188" t="str">
        <f t="shared" si="10462"/>
        <v>Ingresos por servicios ambientales en relación a los ingresos propios sin regalías</v>
      </c>
      <c r="L10188" s="150">
        <f>+VLOOKUP($E10188,IGE_2018!$B$8:$Z$347,21,0)</f>
        <v>0.35861626550146436</v>
      </c>
      <c r="M10188" s="142" t="str">
        <f>+VLOOKUP($E10188,IGE_2018!$B$8:$Z$347,22,0)</f>
        <v>Medio bajo</v>
      </c>
    </row>
    <row r="10189" spans="1:13" x14ac:dyDescent="0.3">
      <c r="A10189" s="139">
        <f t="shared" si="10429"/>
        <v>268</v>
      </c>
      <c r="B10189" s="148">
        <f t="shared" si="10431"/>
        <v>37</v>
      </c>
      <c r="D10189" s="149" t="str">
        <f>+VLOOKUP($A10189,mUNICIPIOS!$B$4:$F$343,2,0)</f>
        <v>Alta Verapaz</v>
      </c>
      <c r="E10189" s="149">
        <f>+VLOOKUP($A10189,mUNICIPIOS!$B$4:$F$343,3,0)</f>
        <v>1610</v>
      </c>
      <c r="F10189" s="149" t="str">
        <f>+VLOOKUP($A10189,mUNICIPIOS!$B$4:$F$343,4,0)</f>
        <v>San Juan Chamelco</v>
      </c>
      <c r="G10189" s="139" t="str">
        <f t="shared" ref="G10189:K10189" si="10463">+G10151</f>
        <v>06</v>
      </c>
      <c r="H10189" t="str">
        <f t="shared" si="10463"/>
        <v>IGE</v>
      </c>
      <c r="I10189" t="str">
        <f t="shared" si="10463"/>
        <v>Índice de Gestión Estratégica</v>
      </c>
      <c r="J10189" t="str">
        <f t="shared" si="10463"/>
        <v>INDICE</v>
      </c>
      <c r="K10189">
        <f t="shared" si="10463"/>
        <v>0</v>
      </c>
      <c r="L10189" s="150">
        <f>+VLOOKUP($E10189,IGE_2018!$B$8:$Z$347,24,0)</f>
        <v>0.44998008439290926</v>
      </c>
      <c r="M10189" s="142" t="str">
        <f>+VLOOKUP($E10189,IGE_2018!$B$8:$Z$347,25,0)</f>
        <v>Medio</v>
      </c>
    </row>
    <row r="10190" spans="1:13" x14ac:dyDescent="0.3">
      <c r="A10190" s="139">
        <f t="shared" si="10429"/>
        <v>268</v>
      </c>
      <c r="B10190" s="148">
        <f t="shared" si="10431"/>
        <v>38</v>
      </c>
      <c r="D10190" s="149" t="str">
        <f>+VLOOKUP($A10190,mUNICIPIOS!$B$4:$F$343,2,0)</f>
        <v>Alta Verapaz</v>
      </c>
      <c r="E10190" s="149">
        <f>+VLOOKUP($A10190,mUNICIPIOS!$B$4:$F$343,3,0)</f>
        <v>1610</v>
      </c>
      <c r="F10190" s="149" t="str">
        <f>+VLOOKUP($A10190,mUNICIPIOS!$B$4:$F$343,4,0)</f>
        <v>San Juan Chamelco</v>
      </c>
      <c r="G10190" s="139" t="str">
        <f t="shared" ref="G10190:K10190" si="10464">+G10152</f>
        <v>RANKING</v>
      </c>
      <c r="H10190" t="str">
        <f t="shared" si="10464"/>
        <v>RGM</v>
      </c>
      <c r="I10190" t="str">
        <f t="shared" si="10464"/>
        <v>Ranking de la Gestión Municipal 2018</v>
      </c>
      <c r="J10190" t="str">
        <f t="shared" si="10464"/>
        <v>RANKING</v>
      </c>
      <c r="K10190">
        <f t="shared" si="10464"/>
        <v>0</v>
      </c>
      <c r="L10190" s="151">
        <f>+VLOOKUP($E10190,Resultados_generales!$C$8:$AE$347,27,0)</f>
        <v>0.53894869116338828</v>
      </c>
      <c r="M10190" t="str">
        <f>+VLOOKUP($E10190,Resultados_generales!$C$8:$AE$347,28,0)</f>
        <v>Medio</v>
      </c>
    </row>
    <row r="10191" spans="1:13" x14ac:dyDescent="0.3">
      <c r="A10191" s="139">
        <f t="shared" si="10429"/>
        <v>269</v>
      </c>
      <c r="B10191" s="148">
        <f t="shared" si="10431"/>
        <v>1</v>
      </c>
      <c r="D10191" s="149" t="str">
        <f>+VLOOKUP($A10191,mUNICIPIOS!$B$4:$F$343,2,0)</f>
        <v>Alta Verapaz</v>
      </c>
      <c r="E10191" s="149">
        <f>+VLOOKUP($A10191,mUNICIPIOS!$B$4:$F$343,3,0)</f>
        <v>1611</v>
      </c>
      <c r="F10191" s="149" t="str">
        <f>+VLOOKUP($A10191,mUNICIPIOS!$B$4:$F$343,4,0)</f>
        <v>San Agustín Lanquín</v>
      </c>
      <c r="G10191" s="139" t="str">
        <f t="shared" ref="G10191:K10191" si="10465">+G10153</f>
        <v>01</v>
      </c>
      <c r="H10191" t="str">
        <f t="shared" si="10465"/>
        <v>IPC</v>
      </c>
      <c r="I10191" t="str">
        <f t="shared" si="10465"/>
        <v>Índice de Participación Ciudadana</v>
      </c>
      <c r="J10191" t="str">
        <f t="shared" si="10465"/>
        <v>01-01</v>
      </c>
      <c r="K10191" t="str">
        <f t="shared" si="10465"/>
        <v>Número de reuniones del COMUDE en el año de la medición.</v>
      </c>
      <c r="L10191" s="150">
        <f>+VLOOKUP($E10191,IPC_2018!$B$8:$T$347,3,0)</f>
        <v>0.25</v>
      </c>
      <c r="M10191" s="142" t="str">
        <f>+VLOOKUP($E10191,IPC_2018!$B$8:$T$347,4,0)</f>
        <v>Medio bajo</v>
      </c>
    </row>
    <row r="10192" spans="1:13" x14ac:dyDescent="0.3">
      <c r="A10192" s="139">
        <f t="shared" si="10429"/>
        <v>269</v>
      </c>
      <c r="B10192" s="148">
        <f t="shared" si="10431"/>
        <v>2</v>
      </c>
      <c r="D10192" s="149" t="str">
        <f>+VLOOKUP($A10192,mUNICIPIOS!$B$4:$F$343,2,0)</f>
        <v>Alta Verapaz</v>
      </c>
      <c r="E10192" s="149">
        <f>+VLOOKUP($A10192,mUNICIPIOS!$B$4:$F$343,3,0)</f>
        <v>1611</v>
      </c>
      <c r="F10192" s="149" t="str">
        <f>+VLOOKUP($A10192,mUNICIPIOS!$B$4:$F$343,4,0)</f>
        <v>San Agustín Lanquín</v>
      </c>
      <c r="G10192" s="139" t="str">
        <f t="shared" ref="G10192:K10192" si="10466">+G10154</f>
        <v>01</v>
      </c>
      <c r="H10192" t="str">
        <f t="shared" si="10466"/>
        <v>IPC</v>
      </c>
      <c r="I10192" t="str">
        <f t="shared" si="10466"/>
        <v>Índice de Participación Ciudadana</v>
      </c>
      <c r="J10192" t="str">
        <f t="shared" si="10466"/>
        <v>01-02</v>
      </c>
      <c r="K10192" t="str">
        <f t="shared" si="10466"/>
        <v>Participación de Alcaldes, Concejales y Síndicos determinados o designados en el COMUDE</v>
      </c>
      <c r="L10192" s="150">
        <f>+VLOOKUP($E10192,IPC_2018!$B$8:$T$347,6,0)</f>
        <v>0.5</v>
      </c>
      <c r="M10192" s="142" t="str">
        <f>+VLOOKUP($E10192,IPC_2018!$B$8:$T$347,7,0)</f>
        <v>Medio</v>
      </c>
    </row>
    <row r="10193" spans="1:13" x14ac:dyDescent="0.3">
      <c r="A10193" s="139">
        <f t="shared" si="10429"/>
        <v>269</v>
      </c>
      <c r="B10193" s="148">
        <f t="shared" si="10431"/>
        <v>3</v>
      </c>
      <c r="D10193" s="149" t="str">
        <f>+VLOOKUP($A10193,mUNICIPIOS!$B$4:$F$343,2,0)</f>
        <v>Alta Verapaz</v>
      </c>
      <c r="E10193" s="149">
        <f>+VLOOKUP($A10193,mUNICIPIOS!$B$4:$F$343,3,0)</f>
        <v>1611</v>
      </c>
      <c r="F10193" s="149" t="str">
        <f>+VLOOKUP($A10193,mUNICIPIOS!$B$4:$F$343,4,0)</f>
        <v>San Agustín Lanquín</v>
      </c>
      <c r="G10193" s="139" t="str">
        <f t="shared" ref="G10193:K10193" si="10467">+G10155</f>
        <v>01</v>
      </c>
      <c r="H10193" t="str">
        <f t="shared" si="10467"/>
        <v>IPC</v>
      </c>
      <c r="I10193" t="str">
        <f t="shared" si="10467"/>
        <v>Índice de Participación Ciudadana</v>
      </c>
      <c r="J10193" t="str">
        <f t="shared" si="10467"/>
        <v>01-03</v>
      </c>
      <c r="K10193" t="str">
        <f t="shared" si="10467"/>
        <v>Participación  de organizaciones de jóvenes, mujeres, pueblos mayas, xincas, garífunas, y otras organizaciones en el Comude</v>
      </c>
      <c r="L10193" s="150">
        <f>+VLOOKUP($E10193,IPC_2018!$B$8:$T$347,9,0)</f>
        <v>0</v>
      </c>
      <c r="M10193" s="142" t="str">
        <f>+VLOOKUP($E10193,IPC_2018!$B$8:$T$347,10,0)</f>
        <v>Bajo</v>
      </c>
    </row>
    <row r="10194" spans="1:13" x14ac:dyDescent="0.3">
      <c r="A10194" s="139">
        <f t="shared" si="10429"/>
        <v>269</v>
      </c>
      <c r="B10194" s="148">
        <f t="shared" si="10431"/>
        <v>4</v>
      </c>
      <c r="D10194" s="149" t="str">
        <f>+VLOOKUP($A10194,mUNICIPIOS!$B$4:$F$343,2,0)</f>
        <v>Alta Verapaz</v>
      </c>
      <c r="E10194" s="149">
        <f>+VLOOKUP($A10194,mUNICIPIOS!$B$4:$F$343,3,0)</f>
        <v>1611</v>
      </c>
      <c r="F10194" s="149" t="str">
        <f>+VLOOKUP($A10194,mUNICIPIOS!$B$4:$F$343,4,0)</f>
        <v>San Agustín Lanquín</v>
      </c>
      <c r="G10194" s="139" t="str">
        <f t="shared" ref="G10194:K10194" si="10468">+G10156</f>
        <v>01</v>
      </c>
      <c r="H10194" t="str">
        <f t="shared" si="10468"/>
        <v>IPC</v>
      </c>
      <c r="I10194" t="str">
        <f t="shared" si="10468"/>
        <v>Índice de Participación Ciudadana</v>
      </c>
      <c r="J10194" t="str">
        <f t="shared" si="10468"/>
        <v>01-04</v>
      </c>
      <c r="K10194" t="str">
        <f t="shared" si="10468"/>
        <v>Representatividad territorial del Comude.</v>
      </c>
      <c r="L10194" s="150">
        <f>+VLOOKUP($E10194,IPC_2018!$B$8:$T$347,12,0)</f>
        <v>0</v>
      </c>
      <c r="M10194" s="142" t="str">
        <f>+VLOOKUP($E10194,IPC_2018!$B$8:$T$347,13,0)</f>
        <v>Bajo</v>
      </c>
    </row>
    <row r="10195" spans="1:13" x14ac:dyDescent="0.3">
      <c r="A10195" s="139">
        <f t="shared" si="10429"/>
        <v>269</v>
      </c>
      <c r="B10195" s="148">
        <f t="shared" si="10431"/>
        <v>5</v>
      </c>
      <c r="D10195" s="149" t="str">
        <f>+VLOOKUP($A10195,mUNICIPIOS!$B$4:$F$343,2,0)</f>
        <v>Alta Verapaz</v>
      </c>
      <c r="E10195" s="149">
        <f>+VLOOKUP($A10195,mUNICIPIOS!$B$4:$F$343,3,0)</f>
        <v>1611</v>
      </c>
      <c r="F10195" s="149" t="str">
        <f>+VLOOKUP($A10195,mUNICIPIOS!$B$4:$F$343,4,0)</f>
        <v>San Agustín Lanquín</v>
      </c>
      <c r="G10195" s="139" t="str">
        <f t="shared" ref="G10195:K10195" si="10469">+G10157</f>
        <v>01</v>
      </c>
      <c r="H10195" t="str">
        <f t="shared" si="10469"/>
        <v>IPC</v>
      </c>
      <c r="I10195" t="str">
        <f t="shared" si="10469"/>
        <v>Índice de Participación Ciudadana</v>
      </c>
      <c r="J10195" t="str">
        <f t="shared" si="10469"/>
        <v>01-05</v>
      </c>
      <c r="K10195" t="str">
        <f t="shared" si="10469"/>
        <v>Funcionamiento del Comude</v>
      </c>
      <c r="L10195" s="150">
        <f>+VLOOKUP($E10195,IPC_2018!$B$8:$T$347,15,0)</f>
        <v>0.15901060076290127</v>
      </c>
      <c r="M10195" s="142" t="str">
        <f>+VLOOKUP($E10195,IPC_2018!$B$8:$T$347,16,0)</f>
        <v>Bajo</v>
      </c>
    </row>
    <row r="10196" spans="1:13" x14ac:dyDescent="0.3">
      <c r="A10196" s="139">
        <f t="shared" si="10429"/>
        <v>269</v>
      </c>
      <c r="B10196" s="148">
        <f t="shared" si="10431"/>
        <v>6</v>
      </c>
      <c r="D10196" s="149" t="str">
        <f>+VLOOKUP($A10196,mUNICIPIOS!$B$4:$F$343,2,0)</f>
        <v>Alta Verapaz</v>
      </c>
      <c r="E10196" s="149">
        <f>+VLOOKUP($A10196,mUNICIPIOS!$B$4:$F$343,3,0)</f>
        <v>1611</v>
      </c>
      <c r="F10196" s="149" t="str">
        <f>+VLOOKUP($A10196,mUNICIPIOS!$B$4:$F$343,4,0)</f>
        <v>San Agustín Lanquín</v>
      </c>
      <c r="G10196" s="139" t="str">
        <f t="shared" ref="G10196:K10196" si="10470">+G10158</f>
        <v>01</v>
      </c>
      <c r="H10196" t="str">
        <f t="shared" si="10470"/>
        <v>IPC</v>
      </c>
      <c r="I10196" t="str">
        <f t="shared" si="10470"/>
        <v>Índice de Participación Ciudadana</v>
      </c>
      <c r="J10196" t="str">
        <f t="shared" si="10470"/>
        <v>INDICE</v>
      </c>
      <c r="K10196">
        <f t="shared" si="10470"/>
        <v>0</v>
      </c>
      <c r="L10196" s="150">
        <f>+VLOOKUP($E10196,IPC_2018!$B$8:$T$347,18,0)</f>
        <v>0.1926015901144352</v>
      </c>
      <c r="M10196" s="142" t="str">
        <f>+VLOOKUP($E10196,IPC_2018!$B$8:$T$347,19,0)</f>
        <v>Bajo</v>
      </c>
    </row>
    <row r="10197" spans="1:13" x14ac:dyDescent="0.3">
      <c r="A10197" s="139">
        <f t="shared" si="10429"/>
        <v>269</v>
      </c>
      <c r="B10197" s="148">
        <f t="shared" si="10431"/>
        <v>7</v>
      </c>
      <c r="D10197" s="149" t="str">
        <f>+VLOOKUP($A10197,mUNICIPIOS!$B$4:$F$343,2,0)</f>
        <v>Alta Verapaz</v>
      </c>
      <c r="E10197" s="149">
        <f>+VLOOKUP($A10197,mUNICIPIOS!$B$4:$F$343,3,0)</f>
        <v>1611</v>
      </c>
      <c r="F10197" s="149" t="str">
        <f>+VLOOKUP($A10197,mUNICIPIOS!$B$4:$F$343,4,0)</f>
        <v>San Agustín Lanquín</v>
      </c>
      <c r="G10197" s="139" t="str">
        <f t="shared" ref="G10197:K10197" si="10471">+G10159</f>
        <v>02</v>
      </c>
      <c r="H10197" t="str">
        <f t="shared" si="10471"/>
        <v>IIC</v>
      </c>
      <c r="I10197" t="str">
        <f t="shared" si="10471"/>
        <v>Índice de Información a la Ciudadanía</v>
      </c>
      <c r="J10197" t="str">
        <f t="shared" si="10471"/>
        <v>02-01</v>
      </c>
      <c r="K10197" t="str">
        <f t="shared" si="10471"/>
        <v>Rendición de cuentas cuatrimestral y anual al Comude enfocadas en resultados.</v>
      </c>
      <c r="L10197" s="150">
        <f>+VLOOKUP($E10197,IIC_2018!$B$8:$Q$347,3,0)</f>
        <v>0</v>
      </c>
      <c r="M10197" s="142" t="str">
        <f>+VLOOKUP($E10197,IIC_2018!$B$8:$Q$347,4,0)</f>
        <v>Bajo</v>
      </c>
    </row>
    <row r="10198" spans="1:13" x14ac:dyDescent="0.3">
      <c r="A10198" s="139">
        <f t="shared" si="10429"/>
        <v>269</v>
      </c>
      <c r="B10198" s="148">
        <f t="shared" si="10431"/>
        <v>8</v>
      </c>
      <c r="D10198" s="149" t="str">
        <f>+VLOOKUP($A10198,mUNICIPIOS!$B$4:$F$343,2,0)</f>
        <v>Alta Verapaz</v>
      </c>
      <c r="E10198" s="149">
        <f>+VLOOKUP($A10198,mUNICIPIOS!$B$4:$F$343,3,0)</f>
        <v>1611</v>
      </c>
      <c r="F10198" s="149" t="str">
        <f>+VLOOKUP($A10198,mUNICIPIOS!$B$4:$F$343,4,0)</f>
        <v>San Agustín Lanquín</v>
      </c>
      <c r="G10198" s="139" t="str">
        <f t="shared" ref="G10198:K10198" si="10472">+G10160</f>
        <v>02</v>
      </c>
      <c r="H10198" t="str">
        <f t="shared" si="10472"/>
        <v>IIC</v>
      </c>
      <c r="I10198" t="str">
        <f t="shared" si="10472"/>
        <v>Índice de Información a la Ciudadanía</v>
      </c>
      <c r="J10198" t="str">
        <f t="shared" si="10472"/>
        <v>02-02</v>
      </c>
      <c r="K10198" t="str">
        <f t="shared" si="10472"/>
        <v>Información presupuestaria y otra información brindada a la ciudadanía disponible en medios locales de comunicación.</v>
      </c>
      <c r="L10198" s="150">
        <f>+VLOOKUP($E10198,IIC_2018!$B$8:$Q$347,6,0)</f>
        <v>0</v>
      </c>
      <c r="M10198" s="142" t="str">
        <f>+VLOOKUP($E10198,IIC_2018!$B$8:$Q$347,7,0)</f>
        <v>Bajo</v>
      </c>
    </row>
    <row r="10199" spans="1:13" x14ac:dyDescent="0.3">
      <c r="A10199" s="139">
        <f t="shared" si="10429"/>
        <v>269</v>
      </c>
      <c r="B10199" s="148">
        <f t="shared" si="10431"/>
        <v>9</v>
      </c>
      <c r="D10199" s="149" t="str">
        <f>+VLOOKUP($A10199,mUNICIPIOS!$B$4:$F$343,2,0)</f>
        <v>Alta Verapaz</v>
      </c>
      <c r="E10199" s="149">
        <f>+VLOOKUP($A10199,mUNICIPIOS!$B$4:$F$343,3,0)</f>
        <v>1611</v>
      </c>
      <c r="F10199" s="149" t="str">
        <f>+VLOOKUP($A10199,mUNICIPIOS!$B$4:$F$343,4,0)</f>
        <v>San Agustín Lanquín</v>
      </c>
      <c r="G10199" s="139" t="str">
        <f t="shared" ref="G10199:K10199" si="10473">+G10161</f>
        <v>02</v>
      </c>
      <c r="H10199" t="str">
        <f t="shared" si="10473"/>
        <v>IIC</v>
      </c>
      <c r="I10199" t="str">
        <f t="shared" si="10473"/>
        <v>Índice de Información a la Ciudadanía</v>
      </c>
      <c r="J10199" t="str">
        <f t="shared" si="10473"/>
        <v>02-03</v>
      </c>
      <c r="K10199" t="str">
        <f t="shared" si="10473"/>
        <v>Información pública de oficio actualizada y disponible de acuerdo a la LAIP y uso de internet.</v>
      </c>
      <c r="L10199" s="150">
        <f>+VLOOKUP($E10199,IIC_2018!$B$8:$Q$347,9,0)</f>
        <v>0.4</v>
      </c>
      <c r="M10199" s="142" t="str">
        <f>+VLOOKUP($E10199,IIC_2018!$B$8:$Q$347,10,0)</f>
        <v>Medio bajo</v>
      </c>
    </row>
    <row r="10200" spans="1:13" x14ac:dyDescent="0.3">
      <c r="A10200" s="139">
        <f t="shared" si="10429"/>
        <v>269</v>
      </c>
      <c r="B10200" s="148">
        <f t="shared" si="10431"/>
        <v>10</v>
      </c>
      <c r="D10200" s="149" t="str">
        <f>+VLOOKUP($A10200,mUNICIPIOS!$B$4:$F$343,2,0)</f>
        <v>Alta Verapaz</v>
      </c>
      <c r="E10200" s="149">
        <f>+VLOOKUP($A10200,mUNICIPIOS!$B$4:$F$343,3,0)</f>
        <v>1611</v>
      </c>
      <c r="F10200" s="149" t="str">
        <f>+VLOOKUP($A10200,mUNICIPIOS!$B$4:$F$343,4,0)</f>
        <v>San Agustín Lanquín</v>
      </c>
      <c r="G10200" s="139" t="str">
        <f t="shared" ref="G10200:K10200" si="10474">+G10162</f>
        <v>02</v>
      </c>
      <c r="H10200" t="str">
        <f t="shared" si="10474"/>
        <v>IIC</v>
      </c>
      <c r="I10200" t="str">
        <f t="shared" si="10474"/>
        <v>Índice de Información a la Ciudadanía</v>
      </c>
      <c r="J10200" t="str">
        <f t="shared" si="10474"/>
        <v>02-04</v>
      </c>
      <c r="K10200" t="str">
        <f t="shared" si="10474"/>
        <v>Relación del monto contratado por medio de Guate compras con el total del presupuesto de egresos vigente.</v>
      </c>
      <c r="L10200" s="150">
        <f>+VLOOKUP($E10200,IIC_2018!$B$8:$Q$347,12,0)</f>
        <v>0.37489995492226069</v>
      </c>
      <c r="M10200" s="142" t="str">
        <f>+VLOOKUP($E10200,IIC_2018!$B$8:$Q$347,13,0)</f>
        <v>Medio bajo</v>
      </c>
    </row>
    <row r="10201" spans="1:13" x14ac:dyDescent="0.3">
      <c r="A10201" s="139">
        <f t="shared" si="10429"/>
        <v>269</v>
      </c>
      <c r="B10201" s="148">
        <f t="shared" si="10431"/>
        <v>11</v>
      </c>
      <c r="D10201" s="149" t="str">
        <f>+VLOOKUP($A10201,mUNICIPIOS!$B$4:$F$343,2,0)</f>
        <v>Alta Verapaz</v>
      </c>
      <c r="E10201" s="149">
        <f>+VLOOKUP($A10201,mUNICIPIOS!$B$4:$F$343,3,0)</f>
        <v>1611</v>
      </c>
      <c r="F10201" s="149" t="str">
        <f>+VLOOKUP($A10201,mUNICIPIOS!$B$4:$F$343,4,0)</f>
        <v>San Agustín Lanquín</v>
      </c>
      <c r="G10201" s="139" t="str">
        <f t="shared" ref="G10201:K10201" si="10475">+G10163</f>
        <v>02</v>
      </c>
      <c r="H10201" t="str">
        <f t="shared" si="10475"/>
        <v>IIC</v>
      </c>
      <c r="I10201" t="str">
        <f t="shared" si="10475"/>
        <v>Índice de Información a la Ciudadanía</v>
      </c>
      <c r="J10201" t="str">
        <f t="shared" si="10475"/>
        <v>INDICE</v>
      </c>
      <c r="K10201">
        <f t="shared" si="10475"/>
        <v>0</v>
      </c>
      <c r="L10201" s="150">
        <f>+VLOOKUP($E10201,IIC_2018!$B$8:$Q$347,15,0)</f>
        <v>0.19372498873056518</v>
      </c>
      <c r="M10201" s="142" t="str">
        <f>+VLOOKUP($E10201,IIC_2018!$B$8:$Q$347,16,0)</f>
        <v>Bajo</v>
      </c>
    </row>
    <row r="10202" spans="1:13" x14ac:dyDescent="0.3">
      <c r="A10202" s="139">
        <f t="shared" si="10429"/>
        <v>269</v>
      </c>
      <c r="B10202" s="148">
        <f t="shared" si="10431"/>
        <v>12</v>
      </c>
      <c r="D10202" s="149" t="str">
        <f>+VLOOKUP($A10202,mUNICIPIOS!$B$4:$F$343,2,0)</f>
        <v>Alta Verapaz</v>
      </c>
      <c r="E10202" s="149">
        <f>+VLOOKUP($A10202,mUNICIPIOS!$B$4:$F$343,3,0)</f>
        <v>1611</v>
      </c>
      <c r="F10202" s="149" t="str">
        <f>+VLOOKUP($A10202,mUNICIPIOS!$B$4:$F$343,4,0)</f>
        <v>San Agustín Lanquín</v>
      </c>
      <c r="G10202" s="139" t="str">
        <f t="shared" ref="G10202:K10202" si="10476">+G10164</f>
        <v>03</v>
      </c>
      <c r="H10202" t="str">
        <f t="shared" si="10476"/>
        <v>ISP</v>
      </c>
      <c r="I10202" t="str">
        <f t="shared" si="10476"/>
        <v>Índice de Servicios Públicos</v>
      </c>
      <c r="J10202" t="str">
        <f t="shared" si="10476"/>
        <v>03-01</v>
      </c>
      <c r="K10202" t="str">
        <f t="shared" si="10476"/>
        <v>Cobertura del servicio público de agua</v>
      </c>
      <c r="L10202" s="150">
        <f>+VLOOKUP($E10202,ISP_2018!$B$8:$T$347,3,0)</f>
        <v>0</v>
      </c>
      <c r="M10202" s="142" t="str">
        <f>+VLOOKUP($E10202,ISP_2018!$B$8:$T$347,4,0)</f>
        <v>Bajo</v>
      </c>
    </row>
    <row r="10203" spans="1:13" x14ac:dyDescent="0.3">
      <c r="A10203" s="139">
        <f t="shared" si="10429"/>
        <v>269</v>
      </c>
      <c r="B10203" s="148">
        <f t="shared" si="10431"/>
        <v>13</v>
      </c>
      <c r="D10203" s="149" t="str">
        <f>+VLOOKUP($A10203,mUNICIPIOS!$B$4:$F$343,2,0)</f>
        <v>Alta Verapaz</v>
      </c>
      <c r="E10203" s="149">
        <f>+VLOOKUP($A10203,mUNICIPIOS!$B$4:$F$343,3,0)</f>
        <v>1611</v>
      </c>
      <c r="F10203" s="149" t="str">
        <f>+VLOOKUP($A10203,mUNICIPIOS!$B$4:$F$343,4,0)</f>
        <v>San Agustín Lanquín</v>
      </c>
      <c r="G10203" s="139" t="str">
        <f t="shared" ref="G10203:K10203" si="10477">+G10165</f>
        <v>03</v>
      </c>
      <c r="H10203" t="str">
        <f t="shared" si="10477"/>
        <v>ISP</v>
      </c>
      <c r="I10203" t="str">
        <f t="shared" si="10477"/>
        <v>Índice de Servicios Públicos</v>
      </c>
      <c r="J10203" t="str">
        <f t="shared" si="10477"/>
        <v>03-02</v>
      </c>
      <c r="K10203" t="str">
        <f t="shared" si="10477"/>
        <v>Control de la calidad del servicio público de agua</v>
      </c>
      <c r="L10203" s="150">
        <f>+VLOOKUP($E10203,ISP_2018!$B$8:$T$347,6,0)</f>
        <v>0</v>
      </c>
      <c r="M10203" s="142" t="str">
        <f>+VLOOKUP($E10203,ISP_2018!$B$8:$T$347,7,0)</f>
        <v>Bajo</v>
      </c>
    </row>
    <row r="10204" spans="1:13" x14ac:dyDescent="0.3">
      <c r="A10204" s="139">
        <f t="shared" si="10429"/>
        <v>269</v>
      </c>
      <c r="B10204" s="148">
        <f t="shared" si="10431"/>
        <v>14</v>
      </c>
      <c r="D10204" s="149" t="str">
        <f>+VLOOKUP($A10204,mUNICIPIOS!$B$4:$F$343,2,0)</f>
        <v>Alta Verapaz</v>
      </c>
      <c r="E10204" s="149">
        <f>+VLOOKUP($A10204,mUNICIPIOS!$B$4:$F$343,3,0)</f>
        <v>1611</v>
      </c>
      <c r="F10204" s="149" t="str">
        <f>+VLOOKUP($A10204,mUNICIPIOS!$B$4:$F$343,4,0)</f>
        <v>San Agustín Lanquín</v>
      </c>
      <c r="G10204" s="139" t="str">
        <f t="shared" ref="G10204:K10204" si="10478">+G10166</f>
        <v>03</v>
      </c>
      <c r="H10204" t="str">
        <f t="shared" si="10478"/>
        <v>ISP</v>
      </c>
      <c r="I10204" t="str">
        <f t="shared" si="10478"/>
        <v>Índice de Servicios Públicos</v>
      </c>
      <c r="J10204" t="str">
        <f t="shared" si="10478"/>
        <v>03-03</v>
      </c>
      <c r="K10204" t="str">
        <f t="shared" si="10478"/>
        <v>Disposición  y tratamiento  de aguas residuales</v>
      </c>
      <c r="L10204" s="150">
        <f>+VLOOKUP($E10204,ISP_2018!$B$8:$T$347,9,0)</f>
        <v>0</v>
      </c>
      <c r="M10204" s="142" t="str">
        <f>+VLOOKUP($E10204,ISP_2018!$B$8:$T$347,10,0)</f>
        <v>Bajo</v>
      </c>
    </row>
    <row r="10205" spans="1:13" x14ac:dyDescent="0.3">
      <c r="A10205" s="139">
        <f t="shared" si="10429"/>
        <v>269</v>
      </c>
      <c r="B10205" s="148">
        <f t="shared" si="10431"/>
        <v>15</v>
      </c>
      <c r="D10205" s="149" t="str">
        <f>+VLOOKUP($A10205,mUNICIPIOS!$B$4:$F$343,2,0)</f>
        <v>Alta Verapaz</v>
      </c>
      <c r="E10205" s="149">
        <f>+VLOOKUP($A10205,mUNICIPIOS!$B$4:$F$343,3,0)</f>
        <v>1611</v>
      </c>
      <c r="F10205" s="149" t="str">
        <f>+VLOOKUP($A10205,mUNICIPIOS!$B$4:$F$343,4,0)</f>
        <v>San Agustín Lanquín</v>
      </c>
      <c r="G10205" s="139" t="str">
        <f t="shared" ref="G10205:K10205" si="10479">+G10167</f>
        <v>03</v>
      </c>
      <c r="H10205" t="str">
        <f t="shared" si="10479"/>
        <v>ISP</v>
      </c>
      <c r="I10205" t="str">
        <f t="shared" si="10479"/>
        <v>Índice de Servicios Públicos</v>
      </c>
      <c r="J10205" t="str">
        <f t="shared" si="10479"/>
        <v>03-04</v>
      </c>
      <c r="K10205" t="str">
        <f t="shared" si="10479"/>
        <v>Gestión y manejo de los residuos y desechos sólidos</v>
      </c>
      <c r="L10205" s="150">
        <f>+VLOOKUP($E10205,ISP_2018!$B$8:$T$347,12,0)</f>
        <v>0</v>
      </c>
      <c r="M10205" s="142" t="str">
        <f>+VLOOKUP($E10205,ISP_2018!$B$8:$T$347,13,0)</f>
        <v>Bajo</v>
      </c>
    </row>
    <row r="10206" spans="1:13" x14ac:dyDescent="0.3">
      <c r="A10206" s="139">
        <f t="shared" si="10429"/>
        <v>269</v>
      </c>
      <c r="B10206" s="148">
        <f t="shared" si="10431"/>
        <v>16</v>
      </c>
      <c r="D10206" s="149" t="str">
        <f>+VLOOKUP($A10206,mUNICIPIOS!$B$4:$F$343,2,0)</f>
        <v>Alta Verapaz</v>
      </c>
      <c r="E10206" s="149">
        <f>+VLOOKUP($A10206,mUNICIPIOS!$B$4:$F$343,3,0)</f>
        <v>1611</v>
      </c>
      <c r="F10206" s="149" t="str">
        <f>+VLOOKUP($A10206,mUNICIPIOS!$B$4:$F$343,4,0)</f>
        <v>San Agustín Lanquín</v>
      </c>
      <c r="G10206" s="139" t="str">
        <f t="shared" ref="G10206:K10206" si="10480">+G10168</f>
        <v>03</v>
      </c>
      <c r="H10206" t="str">
        <f t="shared" si="10480"/>
        <v>ISP</v>
      </c>
      <c r="I10206" t="str">
        <f t="shared" si="10480"/>
        <v>Índice de Servicios Públicos</v>
      </c>
      <c r="J10206" t="str">
        <f t="shared" si="10480"/>
        <v>03-05</v>
      </c>
      <c r="K10206" t="str">
        <f t="shared" si="10480"/>
        <v>Gestión de servicios públicos municipales</v>
      </c>
      <c r="L10206" s="150">
        <f>+VLOOKUP($E10206,ISP_2018!$B$8:$T$347,15,0)</f>
        <v>0</v>
      </c>
      <c r="M10206" s="142" t="str">
        <f>+VLOOKUP($E10206,ISP_2018!$B$8:$T$347,16,0)</f>
        <v>Bajo</v>
      </c>
    </row>
    <row r="10207" spans="1:13" x14ac:dyDescent="0.3">
      <c r="A10207" s="139">
        <f t="shared" si="10429"/>
        <v>269</v>
      </c>
      <c r="B10207" s="148">
        <f t="shared" si="10431"/>
        <v>17</v>
      </c>
      <c r="D10207" s="149" t="str">
        <f>+VLOOKUP($A10207,mUNICIPIOS!$B$4:$F$343,2,0)</f>
        <v>Alta Verapaz</v>
      </c>
      <c r="E10207" s="149">
        <f>+VLOOKUP($A10207,mUNICIPIOS!$B$4:$F$343,3,0)</f>
        <v>1611</v>
      </c>
      <c r="F10207" s="149" t="str">
        <f>+VLOOKUP($A10207,mUNICIPIOS!$B$4:$F$343,4,0)</f>
        <v>San Agustín Lanquín</v>
      </c>
      <c r="G10207" s="139" t="str">
        <f t="shared" ref="G10207:K10207" si="10481">+G10169</f>
        <v>03</v>
      </c>
      <c r="H10207" t="str">
        <f t="shared" si="10481"/>
        <v>ISP</v>
      </c>
      <c r="I10207" t="str">
        <f t="shared" si="10481"/>
        <v>Índice de Servicios Públicos</v>
      </c>
      <c r="J10207" t="str">
        <f t="shared" si="10481"/>
        <v>INDICE</v>
      </c>
      <c r="K10207">
        <f t="shared" si="10481"/>
        <v>0</v>
      </c>
      <c r="L10207" s="150">
        <f>+VLOOKUP($E10207,ISP_2018!$B$8:$T$347,18,0)</f>
        <v>0</v>
      </c>
      <c r="M10207" s="142" t="str">
        <f>+VLOOKUP($E10207,ISP_2018!$B$8:$T$347,19,0)</f>
        <v>Bajo</v>
      </c>
    </row>
    <row r="10208" spans="1:13" x14ac:dyDescent="0.3">
      <c r="A10208" s="139">
        <f t="shared" si="10429"/>
        <v>269</v>
      </c>
      <c r="B10208" s="148">
        <f t="shared" si="10431"/>
        <v>18</v>
      </c>
      <c r="D10208" s="149" t="str">
        <f>+VLOOKUP($A10208,mUNICIPIOS!$B$4:$F$343,2,0)</f>
        <v>Alta Verapaz</v>
      </c>
      <c r="E10208" s="149">
        <f>+VLOOKUP($A10208,mUNICIPIOS!$B$4:$F$343,3,0)</f>
        <v>1611</v>
      </c>
      <c r="F10208" s="149" t="str">
        <f>+VLOOKUP($A10208,mUNICIPIOS!$B$4:$F$343,4,0)</f>
        <v>San Agustín Lanquín</v>
      </c>
      <c r="G10208" s="139" t="str">
        <f t="shared" ref="G10208:K10208" si="10482">+G10170</f>
        <v>04</v>
      </c>
      <c r="H10208" t="str">
        <f t="shared" si="10482"/>
        <v>IGA</v>
      </c>
      <c r="I10208" t="str">
        <f t="shared" si="10482"/>
        <v>Índice de Gestión Administrativa</v>
      </c>
      <c r="J10208" t="str">
        <f t="shared" si="10482"/>
        <v>04-01</v>
      </c>
      <c r="K10208" t="str">
        <f t="shared" si="10482"/>
        <v>Existencia de elementos de atención municipal orientada al vecino</v>
      </c>
      <c r="L10208" s="150">
        <f>+VLOOKUP($E10208,IGA_2018!$B$8:$N$347,3,0)</f>
        <v>0</v>
      </c>
      <c r="M10208" s="142" t="str">
        <f>+VLOOKUP($E10208,IGA_2018!$B$8:$N$347,4,0)</f>
        <v>Bajo</v>
      </c>
    </row>
    <row r="10209" spans="1:13" x14ac:dyDescent="0.3">
      <c r="A10209" s="139">
        <f t="shared" si="10429"/>
        <v>269</v>
      </c>
      <c r="B10209" s="148">
        <f t="shared" si="10431"/>
        <v>19</v>
      </c>
      <c r="D10209" s="149" t="str">
        <f>+VLOOKUP($A10209,mUNICIPIOS!$B$4:$F$343,2,0)</f>
        <v>Alta Verapaz</v>
      </c>
      <c r="E10209" s="149">
        <f>+VLOOKUP($A10209,mUNICIPIOS!$B$4:$F$343,3,0)</f>
        <v>1611</v>
      </c>
      <c r="F10209" s="149" t="str">
        <f>+VLOOKUP($A10209,mUNICIPIOS!$B$4:$F$343,4,0)</f>
        <v>San Agustín Lanquín</v>
      </c>
      <c r="G10209" s="139" t="str">
        <f t="shared" ref="G10209:K10209" si="10483">+G10171</f>
        <v>04</v>
      </c>
      <c r="H10209" t="str">
        <f t="shared" si="10483"/>
        <v>IGA</v>
      </c>
      <c r="I10209" t="str">
        <f t="shared" si="10483"/>
        <v>Índice de Gestión Administrativa</v>
      </c>
      <c r="J10209" t="str">
        <f t="shared" si="10483"/>
        <v>04-02</v>
      </c>
      <c r="K10209" t="str">
        <f t="shared" si="10483"/>
        <v>Gestión del recurso humano.</v>
      </c>
      <c r="L10209" s="150">
        <f>+VLOOKUP($E10209,IGA_2018!$B$8:$N$347,6,0)</f>
        <v>0</v>
      </c>
      <c r="M10209" s="142" t="str">
        <f>+VLOOKUP($E10209,IGA_2018!$B$8:$N$347,7,0)</f>
        <v>Bajo</v>
      </c>
    </row>
    <row r="10210" spans="1:13" x14ac:dyDescent="0.3">
      <c r="A10210" s="139">
        <f t="shared" si="10429"/>
        <v>269</v>
      </c>
      <c r="B10210" s="148">
        <f t="shared" si="10431"/>
        <v>20</v>
      </c>
      <c r="D10210" s="149" t="str">
        <f>+VLOOKUP($A10210,mUNICIPIOS!$B$4:$F$343,2,0)</f>
        <v>Alta Verapaz</v>
      </c>
      <c r="E10210" s="149">
        <f>+VLOOKUP($A10210,mUNICIPIOS!$B$4:$F$343,3,0)</f>
        <v>1611</v>
      </c>
      <c r="F10210" s="149" t="str">
        <f>+VLOOKUP($A10210,mUNICIPIOS!$B$4:$F$343,4,0)</f>
        <v>San Agustín Lanquín</v>
      </c>
      <c r="G10210" s="139" t="str">
        <f t="shared" ref="G10210:K10210" si="10484">+G10172</f>
        <v>04</v>
      </c>
      <c r="H10210" t="str">
        <f t="shared" si="10484"/>
        <v>IGA</v>
      </c>
      <c r="I10210" t="str">
        <f t="shared" si="10484"/>
        <v>Índice de Gestión Administrativa</v>
      </c>
      <c r="J10210" t="str">
        <f t="shared" si="10484"/>
        <v>04-03</v>
      </c>
      <c r="K10210" t="str">
        <f t="shared" si="10484"/>
        <v>Existencia de oficinas municipales con instrumentos de gestión.</v>
      </c>
      <c r="L10210" s="150">
        <f>+VLOOKUP($E10210,IGA_2018!$B$8:$N$347,9,0)</f>
        <v>0.96249999999999991</v>
      </c>
      <c r="M10210" s="142" t="str">
        <f>+VLOOKUP($E10210,IGA_2018!$B$8:$N$347,10,0)</f>
        <v>Alto</v>
      </c>
    </row>
    <row r="10211" spans="1:13" x14ac:dyDescent="0.3">
      <c r="A10211" s="139">
        <f t="shared" si="10429"/>
        <v>269</v>
      </c>
      <c r="B10211" s="148">
        <f t="shared" si="10431"/>
        <v>21</v>
      </c>
      <c r="D10211" s="149" t="str">
        <f>+VLOOKUP($A10211,mUNICIPIOS!$B$4:$F$343,2,0)</f>
        <v>Alta Verapaz</v>
      </c>
      <c r="E10211" s="149">
        <f>+VLOOKUP($A10211,mUNICIPIOS!$B$4:$F$343,3,0)</f>
        <v>1611</v>
      </c>
      <c r="F10211" s="149" t="str">
        <f>+VLOOKUP($A10211,mUNICIPIOS!$B$4:$F$343,4,0)</f>
        <v>San Agustín Lanquín</v>
      </c>
      <c r="G10211" s="139" t="str">
        <f t="shared" ref="G10211:K10211" si="10485">+G10173</f>
        <v>04</v>
      </c>
      <c r="H10211" t="str">
        <f t="shared" si="10485"/>
        <v>IGA</v>
      </c>
      <c r="I10211" t="str">
        <f t="shared" si="10485"/>
        <v>Índice de Gestión Administrativa</v>
      </c>
      <c r="J10211" t="str">
        <f t="shared" si="10485"/>
        <v>INDICE</v>
      </c>
      <c r="K10211">
        <f t="shared" si="10485"/>
        <v>0</v>
      </c>
      <c r="L10211" s="150">
        <f>+VLOOKUP($E10211,IGA_2018!$B$8:$N$347,12,0)</f>
        <v>0.33687499999999992</v>
      </c>
      <c r="M10211" s="142" t="str">
        <f>+VLOOKUP($E10211,IGA_2018!$B$8:$N$347,13,0)</f>
        <v>Medio bajo</v>
      </c>
    </row>
    <row r="10212" spans="1:13" x14ac:dyDescent="0.3">
      <c r="A10212" s="139">
        <f t="shared" si="10429"/>
        <v>269</v>
      </c>
      <c r="B10212" s="148">
        <f t="shared" si="10431"/>
        <v>22</v>
      </c>
      <c r="D10212" s="149" t="str">
        <f>+VLOOKUP($A10212,mUNICIPIOS!$B$4:$F$343,2,0)</f>
        <v>Alta Verapaz</v>
      </c>
      <c r="E10212" s="149">
        <f>+VLOOKUP($A10212,mUNICIPIOS!$B$4:$F$343,3,0)</f>
        <v>1611</v>
      </c>
      <c r="F10212" s="149" t="str">
        <f>+VLOOKUP($A10212,mUNICIPIOS!$B$4:$F$343,4,0)</f>
        <v>San Agustín Lanquín</v>
      </c>
      <c r="G10212" s="139" t="str">
        <f t="shared" ref="G10212:K10212" si="10486">+G10174</f>
        <v>05</v>
      </c>
      <c r="H10212" t="str">
        <f t="shared" si="10486"/>
        <v>IGF</v>
      </c>
      <c r="I10212" t="str">
        <f t="shared" si="10486"/>
        <v>Índice de Gestión Financiera</v>
      </c>
      <c r="J10212" t="str">
        <f t="shared" si="10486"/>
        <v>05-01</v>
      </c>
      <c r="K10212" t="str">
        <f t="shared" si="10486"/>
        <v>Autonomía financiera municipal</v>
      </c>
      <c r="L10212" s="150">
        <f>+VLOOKUP($E10212,IGF_2018!$B$8:$Z$347,3,0)</f>
        <v>8.3635049944405529E-2</v>
      </c>
      <c r="M10212" s="142" t="str">
        <f>+VLOOKUP($E10212,IGF_2018!$B$8:$Z$347,4,0)</f>
        <v>Bajo</v>
      </c>
    </row>
    <row r="10213" spans="1:13" x14ac:dyDescent="0.3">
      <c r="A10213" s="139">
        <f t="shared" si="10429"/>
        <v>269</v>
      </c>
      <c r="B10213" s="148">
        <f t="shared" si="10431"/>
        <v>23</v>
      </c>
      <c r="D10213" s="149" t="str">
        <f>+VLOOKUP($A10213,mUNICIPIOS!$B$4:$F$343,2,0)</f>
        <v>Alta Verapaz</v>
      </c>
      <c r="E10213" s="149">
        <f>+VLOOKUP($A10213,mUNICIPIOS!$B$4:$F$343,3,0)</f>
        <v>1611</v>
      </c>
      <c r="F10213" s="149" t="str">
        <f>+VLOOKUP($A10213,mUNICIPIOS!$B$4:$F$343,4,0)</f>
        <v>San Agustín Lanquín</v>
      </c>
      <c r="G10213" s="139" t="str">
        <f t="shared" ref="G10213:K10213" si="10487">+G10175</f>
        <v>05</v>
      </c>
      <c r="H10213" t="str">
        <f t="shared" si="10487"/>
        <v>IGF</v>
      </c>
      <c r="I10213" t="str">
        <f t="shared" si="10487"/>
        <v>Índice de Gestión Financiera</v>
      </c>
      <c r="J10213" t="str">
        <f t="shared" si="10487"/>
        <v>05-02</v>
      </c>
      <c r="K10213" t="str">
        <f t="shared" si="10487"/>
        <v xml:space="preserve">Ingresos propios por habitante -sin regalías- </v>
      </c>
      <c r="L10213" s="150">
        <f>+VLOOKUP($E10213,IGF_2018!$B$8:$Z$347,6,0)</f>
        <v>3.0010606869808974E-2</v>
      </c>
      <c r="M10213" s="142" t="str">
        <f>+VLOOKUP($E10213,IGF_2018!$B$8:$Z$347,7,0)</f>
        <v>Bajo</v>
      </c>
    </row>
    <row r="10214" spans="1:13" x14ac:dyDescent="0.3">
      <c r="A10214" s="139">
        <f t="shared" si="10429"/>
        <v>269</v>
      </c>
      <c r="B10214" s="148">
        <f t="shared" si="10431"/>
        <v>24</v>
      </c>
      <c r="D10214" s="149" t="str">
        <f>+VLOOKUP($A10214,mUNICIPIOS!$B$4:$F$343,2,0)</f>
        <v>Alta Verapaz</v>
      </c>
      <c r="E10214" s="149">
        <f>+VLOOKUP($A10214,mUNICIPIOS!$B$4:$F$343,3,0)</f>
        <v>1611</v>
      </c>
      <c r="F10214" s="149" t="str">
        <f>+VLOOKUP($A10214,mUNICIPIOS!$B$4:$F$343,4,0)</f>
        <v>San Agustín Lanquín</v>
      </c>
      <c r="G10214" s="139" t="str">
        <f t="shared" ref="G10214:K10214" si="10488">+G10176</f>
        <v>05</v>
      </c>
      <c r="H10214" t="str">
        <f t="shared" si="10488"/>
        <v>IGF</v>
      </c>
      <c r="I10214" t="str">
        <f t="shared" si="10488"/>
        <v>Índice de Gestión Financiera</v>
      </c>
      <c r="J10214" t="str">
        <f t="shared" si="10488"/>
        <v>05-03</v>
      </c>
      <c r="K10214" t="str">
        <f t="shared" si="10488"/>
        <v>Ingresos del IUSI en relación a los ingresos propios -sin regalías-</v>
      </c>
      <c r="L10214" s="150">
        <f>+VLOOKUP($E10214,IGF_2018!$B$8:$Z$347,9,0)</f>
        <v>2.5801576051007281E-2</v>
      </c>
      <c r="M10214" s="142" t="str">
        <f>+VLOOKUP($E10214,IGF_2018!$B$8:$Z$347,10,0)</f>
        <v>Bajo</v>
      </c>
    </row>
    <row r="10215" spans="1:13" x14ac:dyDescent="0.3">
      <c r="A10215" s="139">
        <f t="shared" si="10429"/>
        <v>269</v>
      </c>
      <c r="B10215" s="148">
        <f t="shared" si="10431"/>
        <v>25</v>
      </c>
      <c r="D10215" s="149" t="str">
        <f>+VLOOKUP($A10215,mUNICIPIOS!$B$4:$F$343,2,0)</f>
        <v>Alta Verapaz</v>
      </c>
      <c r="E10215" s="149">
        <f>+VLOOKUP($A10215,mUNICIPIOS!$B$4:$F$343,3,0)</f>
        <v>1611</v>
      </c>
      <c r="F10215" s="149" t="str">
        <f>+VLOOKUP($A10215,mUNICIPIOS!$B$4:$F$343,4,0)</f>
        <v>San Agustín Lanquín</v>
      </c>
      <c r="G10215" s="139" t="str">
        <f t="shared" ref="G10215:K10215" si="10489">+G10177</f>
        <v>05</v>
      </c>
      <c r="H10215" t="str">
        <f t="shared" si="10489"/>
        <v>IGF</v>
      </c>
      <c r="I10215" t="str">
        <f t="shared" si="10489"/>
        <v>Índice de Gestión Financiera</v>
      </c>
      <c r="J10215" t="str">
        <f t="shared" si="10489"/>
        <v>05-04</v>
      </c>
      <c r="K10215" t="str">
        <f t="shared" si="10489"/>
        <v>Inversión anual en capital fijo por habitante</v>
      </c>
      <c r="L10215" s="150">
        <f>+VLOOKUP($E10215,IGF_2018!$B$8:$Z$347,12,0)</f>
        <v>1.9986971335650357E-2</v>
      </c>
      <c r="M10215" s="142" t="str">
        <f>+VLOOKUP($E10215,IGF_2018!$B$8:$Z$347,13,0)</f>
        <v>Bajo</v>
      </c>
    </row>
    <row r="10216" spans="1:13" x14ac:dyDescent="0.3">
      <c r="A10216" s="139">
        <f t="shared" si="10429"/>
        <v>269</v>
      </c>
      <c r="B10216" s="148">
        <f t="shared" si="10431"/>
        <v>26</v>
      </c>
      <c r="D10216" s="149" t="str">
        <f>+VLOOKUP($A10216,mUNICIPIOS!$B$4:$F$343,2,0)</f>
        <v>Alta Verapaz</v>
      </c>
      <c r="E10216" s="149">
        <f>+VLOOKUP($A10216,mUNICIPIOS!$B$4:$F$343,3,0)</f>
        <v>1611</v>
      </c>
      <c r="F10216" s="149" t="str">
        <f>+VLOOKUP($A10216,mUNICIPIOS!$B$4:$F$343,4,0)</f>
        <v>San Agustín Lanquín</v>
      </c>
      <c r="G10216" s="139" t="str">
        <f t="shared" ref="G10216:K10216" si="10490">+G10178</f>
        <v>05</v>
      </c>
      <c r="H10216" t="str">
        <f t="shared" si="10490"/>
        <v>IGF</v>
      </c>
      <c r="I10216" t="str">
        <f t="shared" si="10490"/>
        <v>Índice de Gestión Financiera</v>
      </c>
      <c r="J10216" t="str">
        <f t="shared" si="10490"/>
        <v>05-05</v>
      </c>
      <c r="K10216" t="str">
        <f t="shared" si="10490"/>
        <v>Inversión anual en capital fijo con recursos percibidos por ingresos propios</v>
      </c>
      <c r="L10216" s="150">
        <f>+VLOOKUP($E10216,IGF_2018!$B$8:$Z$347,15,0)</f>
        <v>0</v>
      </c>
      <c r="M10216" s="142" t="str">
        <f>+VLOOKUP($E10216,IGF_2018!$B$8:$Z$347,16,0)</f>
        <v>Bajo</v>
      </c>
    </row>
    <row r="10217" spans="1:13" x14ac:dyDescent="0.3">
      <c r="A10217" s="139">
        <f t="shared" si="10429"/>
        <v>269</v>
      </c>
      <c r="B10217" s="148">
        <f t="shared" si="10431"/>
        <v>27</v>
      </c>
      <c r="D10217" s="149" t="str">
        <f>+VLOOKUP($A10217,mUNICIPIOS!$B$4:$F$343,2,0)</f>
        <v>Alta Verapaz</v>
      </c>
      <c r="E10217" s="149">
        <f>+VLOOKUP($A10217,mUNICIPIOS!$B$4:$F$343,3,0)</f>
        <v>1611</v>
      </c>
      <c r="F10217" s="149" t="str">
        <f>+VLOOKUP($A10217,mUNICIPIOS!$B$4:$F$343,4,0)</f>
        <v>San Agustín Lanquín</v>
      </c>
      <c r="G10217" s="139" t="str">
        <f t="shared" ref="G10217:K10217" si="10491">+G10179</f>
        <v>05</v>
      </c>
      <c r="H10217" t="str">
        <f t="shared" si="10491"/>
        <v>IGF</v>
      </c>
      <c r="I10217" t="str">
        <f t="shared" si="10491"/>
        <v>Índice de Gestión Financiera</v>
      </c>
      <c r="J10217" t="str">
        <f t="shared" si="10491"/>
        <v>05-06</v>
      </c>
      <c r="K10217" t="str">
        <f t="shared" si="10491"/>
        <v xml:space="preserve">Inversión anual en capital fijo con recursos percibidos por transferencias del Gobierno Central </v>
      </c>
      <c r="L10217" s="150">
        <f>+VLOOKUP($E10217,IGF_2018!$B$8:$Z$347,18,0)</f>
        <v>0.14479936759775652</v>
      </c>
      <c r="M10217" s="142" t="str">
        <f>+VLOOKUP($E10217,IGF_2018!$B$8:$Z$347,19,0)</f>
        <v>Bajo</v>
      </c>
    </row>
    <row r="10218" spans="1:13" x14ac:dyDescent="0.3">
      <c r="A10218" s="139">
        <f t="shared" si="10429"/>
        <v>269</v>
      </c>
      <c r="B10218" s="148">
        <f t="shared" si="10431"/>
        <v>28</v>
      </c>
      <c r="D10218" s="149" t="str">
        <f>+VLOOKUP($A10218,mUNICIPIOS!$B$4:$F$343,2,0)</f>
        <v>Alta Verapaz</v>
      </c>
      <c r="E10218" s="149">
        <f>+VLOOKUP($A10218,mUNICIPIOS!$B$4:$F$343,3,0)</f>
        <v>1611</v>
      </c>
      <c r="F10218" s="149" t="str">
        <f>+VLOOKUP($A10218,mUNICIPIOS!$B$4:$F$343,4,0)</f>
        <v>San Agustín Lanquín</v>
      </c>
      <c r="G10218" s="139" t="str">
        <f t="shared" ref="G10218:K10218" si="10492">+G10180</f>
        <v>05</v>
      </c>
      <c r="H10218" t="str">
        <f t="shared" si="10492"/>
        <v>IGF</v>
      </c>
      <c r="I10218" t="str">
        <f t="shared" si="10492"/>
        <v>Índice de Gestión Financiera</v>
      </c>
      <c r="J10218" t="str">
        <f t="shared" si="10492"/>
        <v>05-07</v>
      </c>
      <c r="K10218" t="str">
        <f t="shared" si="10492"/>
        <v>Financiamiento por endeudamiento municipal</v>
      </c>
      <c r="L10218" s="150">
        <f>+VLOOKUP($E10218,IGF_2018!$B$8:$Z$347,21,0)</f>
        <v>1</v>
      </c>
      <c r="M10218" s="142" t="str">
        <f>+VLOOKUP($E10218,IGF_2018!$B$8:$Z$347,22,0)</f>
        <v>Alto</v>
      </c>
    </row>
    <row r="10219" spans="1:13" x14ac:dyDescent="0.3">
      <c r="A10219" s="139">
        <f t="shared" si="10429"/>
        <v>269</v>
      </c>
      <c r="B10219" s="148">
        <f t="shared" si="10431"/>
        <v>29</v>
      </c>
      <c r="D10219" s="149" t="str">
        <f>+VLOOKUP($A10219,mUNICIPIOS!$B$4:$F$343,2,0)</f>
        <v>Alta Verapaz</v>
      </c>
      <c r="E10219" s="149">
        <f>+VLOOKUP($A10219,mUNICIPIOS!$B$4:$F$343,3,0)</f>
        <v>1611</v>
      </c>
      <c r="F10219" s="149" t="str">
        <f>+VLOOKUP($A10219,mUNICIPIOS!$B$4:$F$343,4,0)</f>
        <v>San Agustín Lanquín</v>
      </c>
      <c r="G10219" s="139" t="str">
        <f t="shared" ref="G10219:K10219" si="10493">+G10181</f>
        <v>05</v>
      </c>
      <c r="H10219" t="str">
        <f t="shared" si="10493"/>
        <v>IGF</v>
      </c>
      <c r="I10219" t="str">
        <f t="shared" si="10493"/>
        <v>Índice de Gestión Financiera</v>
      </c>
      <c r="J10219" t="str">
        <f t="shared" si="10493"/>
        <v>INDICE</v>
      </c>
      <c r="K10219">
        <f t="shared" si="10493"/>
        <v>0</v>
      </c>
      <c r="L10219" s="150">
        <f>+VLOOKUP($E10219,IGF_2018!$B$8:$Z$347,24,0)</f>
        <v>0.24178792286128434</v>
      </c>
      <c r="M10219" s="142" t="str">
        <f>+VLOOKUP($E10219,IGF_2018!$B$8:$Z$347,25,0)</f>
        <v>Medio bajo</v>
      </c>
    </row>
    <row r="10220" spans="1:13" x14ac:dyDescent="0.3">
      <c r="A10220" s="139">
        <f t="shared" si="10429"/>
        <v>269</v>
      </c>
      <c r="B10220" s="148">
        <f t="shared" si="10431"/>
        <v>30</v>
      </c>
      <c r="D10220" s="149" t="str">
        <f>+VLOOKUP($A10220,mUNICIPIOS!$B$4:$F$343,2,0)</f>
        <v>Alta Verapaz</v>
      </c>
      <c r="E10220" s="149">
        <f>+VLOOKUP($A10220,mUNICIPIOS!$B$4:$F$343,3,0)</f>
        <v>1611</v>
      </c>
      <c r="F10220" s="149" t="str">
        <f>+VLOOKUP($A10220,mUNICIPIOS!$B$4:$F$343,4,0)</f>
        <v>San Agustín Lanquín</v>
      </c>
      <c r="G10220" s="139" t="str">
        <f t="shared" ref="G10220:K10220" si="10494">+G10182</f>
        <v>06</v>
      </c>
      <c r="H10220" t="str">
        <f t="shared" si="10494"/>
        <v>IGE</v>
      </c>
      <c r="I10220" t="str">
        <f t="shared" si="10494"/>
        <v>Índice de Gestión Estratégica</v>
      </c>
      <c r="J10220" t="str">
        <f t="shared" si="10494"/>
        <v>06-01</v>
      </c>
      <c r="K10220" t="str">
        <f t="shared" si="10494"/>
        <v>Ejecución del Plan Operativo Anual  (POA)</v>
      </c>
      <c r="L10220" s="150">
        <f>+VLOOKUP($E10220,IGE_2018!$B$8:$Z$347,3,0)</f>
        <v>0</v>
      </c>
      <c r="M10220" s="142" t="str">
        <f>+VLOOKUP($E10220,IGE_2018!$B$8:$Z$347,4,0)</f>
        <v>Bajo</v>
      </c>
    </row>
    <row r="10221" spans="1:13" x14ac:dyDescent="0.3">
      <c r="A10221" s="139">
        <f t="shared" ref="A10221:A10284" si="10495">+IF(B10220=38,A10220+1,A10220)</f>
        <v>269</v>
      </c>
      <c r="B10221" s="148">
        <f t="shared" si="10431"/>
        <v>31</v>
      </c>
      <c r="D10221" s="149" t="str">
        <f>+VLOOKUP($A10221,mUNICIPIOS!$B$4:$F$343,2,0)</f>
        <v>Alta Verapaz</v>
      </c>
      <c r="E10221" s="149">
        <f>+VLOOKUP($A10221,mUNICIPIOS!$B$4:$F$343,3,0)</f>
        <v>1611</v>
      </c>
      <c r="F10221" s="149" t="str">
        <f>+VLOOKUP($A10221,mUNICIPIOS!$B$4:$F$343,4,0)</f>
        <v>San Agustín Lanquín</v>
      </c>
      <c r="G10221" s="139" t="str">
        <f t="shared" ref="G10221:K10221" si="10496">+G10183</f>
        <v>06</v>
      </c>
      <c r="H10221" t="str">
        <f t="shared" si="10496"/>
        <v>IGE</v>
      </c>
      <c r="I10221" t="str">
        <f t="shared" si="10496"/>
        <v>Índice de Gestión Estratégica</v>
      </c>
      <c r="J10221" t="str">
        <f t="shared" si="10496"/>
        <v>06-02</v>
      </c>
      <c r="K10221" t="str">
        <f t="shared" si="10496"/>
        <v>Relación Plan de Desarrollo Municipal y Ordenamiento Territorial (PDM-OT) - Plan Estratégico Institucional (PEI) - Plan Operativo Multianual (POM) - Plan Operativo Anual (POA)</v>
      </c>
      <c r="L10221" s="150">
        <f>+VLOOKUP($E10221,IGE_2018!$B$8:$Z$347,6,0)</f>
        <v>0</v>
      </c>
      <c r="M10221" s="142" t="str">
        <f>+VLOOKUP($E10221,IGE_2018!$B$8:$Z$347,7,0)</f>
        <v>Bajo</v>
      </c>
    </row>
    <row r="10222" spans="1:13" x14ac:dyDescent="0.3">
      <c r="A10222" s="139">
        <f t="shared" si="10495"/>
        <v>269</v>
      </c>
      <c r="B10222" s="148">
        <f t="shared" ref="B10222:B10285" si="10497">+B10184</f>
        <v>32</v>
      </c>
      <c r="D10222" s="149" t="str">
        <f>+VLOOKUP($A10222,mUNICIPIOS!$B$4:$F$343,2,0)</f>
        <v>Alta Verapaz</v>
      </c>
      <c r="E10222" s="149">
        <f>+VLOOKUP($A10222,mUNICIPIOS!$B$4:$F$343,3,0)</f>
        <v>1611</v>
      </c>
      <c r="F10222" s="149" t="str">
        <f>+VLOOKUP($A10222,mUNICIPIOS!$B$4:$F$343,4,0)</f>
        <v>San Agustín Lanquín</v>
      </c>
      <c r="G10222" s="139" t="str">
        <f t="shared" ref="G10222:K10222" si="10498">+G10184</f>
        <v>06</v>
      </c>
      <c r="H10222" t="str">
        <f t="shared" si="10498"/>
        <v>IGE</v>
      </c>
      <c r="I10222" t="str">
        <f t="shared" si="10498"/>
        <v>Índice de Gestión Estratégica</v>
      </c>
      <c r="J10222" t="str">
        <f t="shared" si="10498"/>
        <v>06-03</v>
      </c>
      <c r="K10222" t="str">
        <f t="shared" si="10498"/>
        <v>Presupuesto de egresos relacionado a competencias municipales que responden a prioridades nacionales de desarrollo.</v>
      </c>
      <c r="L10222" s="150">
        <f>+VLOOKUP($E10222,IGE_2018!$B$8:$Z$347,9,0)</f>
        <v>6.7998340021486831E-2</v>
      </c>
      <c r="M10222" s="142" t="str">
        <f>+VLOOKUP($E10222,IGE_2018!$B$8:$Z$347,10,0)</f>
        <v>Bajo</v>
      </c>
    </row>
    <row r="10223" spans="1:13" x14ac:dyDescent="0.3">
      <c r="A10223" s="139">
        <f t="shared" si="10495"/>
        <v>269</v>
      </c>
      <c r="B10223" s="148">
        <f t="shared" si="10497"/>
        <v>33</v>
      </c>
      <c r="D10223" s="149" t="str">
        <f>+VLOOKUP($A10223,mUNICIPIOS!$B$4:$F$343,2,0)</f>
        <v>Alta Verapaz</v>
      </c>
      <c r="E10223" s="149">
        <f>+VLOOKUP($A10223,mUNICIPIOS!$B$4:$F$343,3,0)</f>
        <v>1611</v>
      </c>
      <c r="F10223" s="149" t="str">
        <f>+VLOOKUP($A10223,mUNICIPIOS!$B$4:$F$343,4,0)</f>
        <v>San Agustín Lanquín</v>
      </c>
      <c r="G10223" s="139" t="str">
        <f t="shared" ref="G10223:K10223" si="10499">+G10185</f>
        <v>06</v>
      </c>
      <c r="H10223" t="str">
        <f t="shared" si="10499"/>
        <v>IGE</v>
      </c>
      <c r="I10223" t="str">
        <f t="shared" si="10499"/>
        <v>Índice de Gestión Estratégica</v>
      </c>
      <c r="J10223" t="str">
        <f t="shared" si="10499"/>
        <v>06-04</v>
      </c>
      <c r="K10223" t="str">
        <f t="shared" si="10499"/>
        <v>Institucionalización de la gestión ordenada del territorio</v>
      </c>
      <c r="L10223" s="150">
        <f>+VLOOKUP($E10223,IGE_2018!$B$8:$Z$347,12,0)</f>
        <v>0</v>
      </c>
      <c r="M10223" s="142" t="str">
        <f>+VLOOKUP($E10223,IGE_2018!$B$8:$Z$347,13,0)</f>
        <v>Bajo</v>
      </c>
    </row>
    <row r="10224" spans="1:13" x14ac:dyDescent="0.3">
      <c r="A10224" s="139">
        <f t="shared" si="10495"/>
        <v>269</v>
      </c>
      <c r="B10224" s="148">
        <f t="shared" si="10497"/>
        <v>34</v>
      </c>
      <c r="D10224" s="149" t="str">
        <f>+VLOOKUP($A10224,mUNICIPIOS!$B$4:$F$343,2,0)</f>
        <v>Alta Verapaz</v>
      </c>
      <c r="E10224" s="149">
        <f>+VLOOKUP($A10224,mUNICIPIOS!$B$4:$F$343,3,0)</f>
        <v>1611</v>
      </c>
      <c r="F10224" s="149" t="str">
        <f>+VLOOKUP($A10224,mUNICIPIOS!$B$4:$F$343,4,0)</f>
        <v>San Agustín Lanquín</v>
      </c>
      <c r="G10224" s="139" t="str">
        <f t="shared" ref="G10224:K10224" si="10500">+G10186</f>
        <v>06</v>
      </c>
      <c r="H10224" t="str">
        <f t="shared" si="10500"/>
        <v>IGE</v>
      </c>
      <c r="I10224" t="str">
        <f t="shared" si="10500"/>
        <v>Índice de Gestión Estratégica</v>
      </c>
      <c r="J10224" t="str">
        <f t="shared" si="10500"/>
        <v>06-05</v>
      </c>
      <c r="K10224" t="str">
        <f t="shared" si="10500"/>
        <v>Acciones para la gestión ordenada del territorio</v>
      </c>
      <c r="L10224" s="150">
        <f>+VLOOKUP($E10224,IGE_2018!$B$8:$Z$347,15,0)</f>
        <v>0</v>
      </c>
      <c r="M10224" s="142" t="str">
        <f>+VLOOKUP($E10224,IGE_2018!$B$8:$Z$347,16,0)</f>
        <v>Bajo</v>
      </c>
    </row>
    <row r="10225" spans="1:13" x14ac:dyDescent="0.3">
      <c r="A10225" s="139">
        <f t="shared" si="10495"/>
        <v>269</v>
      </c>
      <c r="B10225" s="148">
        <f t="shared" si="10497"/>
        <v>35</v>
      </c>
      <c r="D10225" s="149" t="str">
        <f>+VLOOKUP($A10225,mUNICIPIOS!$B$4:$F$343,2,0)</f>
        <v>Alta Verapaz</v>
      </c>
      <c r="E10225" s="149">
        <f>+VLOOKUP($A10225,mUNICIPIOS!$B$4:$F$343,3,0)</f>
        <v>1611</v>
      </c>
      <c r="F10225" s="149" t="str">
        <f>+VLOOKUP($A10225,mUNICIPIOS!$B$4:$F$343,4,0)</f>
        <v>San Agustín Lanquín</v>
      </c>
      <c r="G10225" s="139" t="str">
        <f t="shared" ref="G10225:K10225" si="10501">+G10187</f>
        <v>06</v>
      </c>
      <c r="H10225" t="str">
        <f t="shared" si="10501"/>
        <v>IGE</v>
      </c>
      <c r="I10225" t="str">
        <f t="shared" si="10501"/>
        <v>Índice de Gestión Estratégica</v>
      </c>
      <c r="J10225" t="str">
        <f t="shared" si="10501"/>
        <v>06-06</v>
      </c>
      <c r="K10225" t="str">
        <f t="shared" si="10501"/>
        <v>Gestión de riesgo en la formulación de proyectos derivados de la planificación operativa anual</v>
      </c>
      <c r="L10225" s="150">
        <f>+VLOOKUP($E10225,IGE_2018!$B$8:$Z$347,18,0)</f>
        <v>0</v>
      </c>
      <c r="M10225" s="142" t="str">
        <f>+VLOOKUP($E10225,IGE_2018!$B$8:$Z$347,19,0)</f>
        <v>Bajo</v>
      </c>
    </row>
    <row r="10226" spans="1:13" x14ac:dyDescent="0.3">
      <c r="A10226" s="139">
        <f t="shared" si="10495"/>
        <v>269</v>
      </c>
      <c r="B10226" s="148">
        <f t="shared" si="10497"/>
        <v>36</v>
      </c>
      <c r="D10226" s="149" t="str">
        <f>+VLOOKUP($A10226,mUNICIPIOS!$B$4:$F$343,2,0)</f>
        <v>Alta Verapaz</v>
      </c>
      <c r="E10226" s="149">
        <f>+VLOOKUP($A10226,mUNICIPIOS!$B$4:$F$343,3,0)</f>
        <v>1611</v>
      </c>
      <c r="F10226" s="149" t="str">
        <f>+VLOOKUP($A10226,mUNICIPIOS!$B$4:$F$343,4,0)</f>
        <v>San Agustín Lanquín</v>
      </c>
      <c r="G10226" s="139" t="str">
        <f t="shared" ref="G10226:K10226" si="10502">+G10188</f>
        <v>06</v>
      </c>
      <c r="H10226" t="str">
        <f t="shared" si="10502"/>
        <v>IGE</v>
      </c>
      <c r="I10226" t="str">
        <f t="shared" si="10502"/>
        <v>Índice de Gestión Estratégica</v>
      </c>
      <c r="J10226" t="str">
        <f t="shared" si="10502"/>
        <v>06-07</v>
      </c>
      <c r="K10226" t="str">
        <f t="shared" si="10502"/>
        <v>Ingresos por servicios ambientales en relación a los ingresos propios sin regalías</v>
      </c>
      <c r="L10226" s="150">
        <f>+VLOOKUP($E10226,IGE_2018!$B$8:$Z$347,21,0)</f>
        <v>1</v>
      </c>
      <c r="M10226" s="142" t="str">
        <f>+VLOOKUP($E10226,IGE_2018!$B$8:$Z$347,22,0)</f>
        <v>Alto</v>
      </c>
    </row>
    <row r="10227" spans="1:13" x14ac:dyDescent="0.3">
      <c r="A10227" s="139">
        <f t="shared" si="10495"/>
        <v>269</v>
      </c>
      <c r="B10227" s="148">
        <f t="shared" si="10497"/>
        <v>37</v>
      </c>
      <c r="D10227" s="149" t="str">
        <f>+VLOOKUP($A10227,mUNICIPIOS!$B$4:$F$343,2,0)</f>
        <v>Alta Verapaz</v>
      </c>
      <c r="E10227" s="149">
        <f>+VLOOKUP($A10227,mUNICIPIOS!$B$4:$F$343,3,0)</f>
        <v>1611</v>
      </c>
      <c r="F10227" s="149" t="str">
        <f>+VLOOKUP($A10227,mUNICIPIOS!$B$4:$F$343,4,0)</f>
        <v>San Agustín Lanquín</v>
      </c>
      <c r="G10227" s="139" t="str">
        <f t="shared" ref="G10227:K10227" si="10503">+G10189</f>
        <v>06</v>
      </c>
      <c r="H10227" t="str">
        <f t="shared" si="10503"/>
        <v>IGE</v>
      </c>
      <c r="I10227" t="str">
        <f t="shared" si="10503"/>
        <v>Índice de Gestión Estratégica</v>
      </c>
      <c r="J10227" t="str">
        <f t="shared" si="10503"/>
        <v>INDICE</v>
      </c>
      <c r="K10227">
        <f t="shared" si="10503"/>
        <v>0</v>
      </c>
      <c r="L10227" s="150">
        <f>+VLOOKUP($E10227,IGE_2018!$B$8:$Z$347,24,0)</f>
        <v>0.11699958500537172</v>
      </c>
      <c r="M10227" s="142" t="str">
        <f>+VLOOKUP($E10227,IGE_2018!$B$8:$Z$347,25,0)</f>
        <v>Bajo</v>
      </c>
    </row>
    <row r="10228" spans="1:13" x14ac:dyDescent="0.3">
      <c r="A10228" s="139">
        <f t="shared" si="10495"/>
        <v>269</v>
      </c>
      <c r="B10228" s="148">
        <f t="shared" si="10497"/>
        <v>38</v>
      </c>
      <c r="D10228" s="149" t="str">
        <f>+VLOOKUP($A10228,mUNICIPIOS!$B$4:$F$343,2,0)</f>
        <v>Alta Verapaz</v>
      </c>
      <c r="E10228" s="149">
        <f>+VLOOKUP($A10228,mUNICIPIOS!$B$4:$F$343,3,0)</f>
        <v>1611</v>
      </c>
      <c r="F10228" s="149" t="str">
        <f>+VLOOKUP($A10228,mUNICIPIOS!$B$4:$F$343,4,0)</f>
        <v>San Agustín Lanquín</v>
      </c>
      <c r="G10228" s="139" t="str">
        <f t="shared" ref="G10228:K10228" si="10504">+G10190</f>
        <v>RANKING</v>
      </c>
      <c r="H10228" t="str">
        <f t="shared" si="10504"/>
        <v>RGM</v>
      </c>
      <c r="I10228" t="str">
        <f t="shared" si="10504"/>
        <v>Ranking de la Gestión Municipal 2018</v>
      </c>
      <c r="J10228" t="str">
        <f t="shared" si="10504"/>
        <v>RANKING</v>
      </c>
      <c r="K10228">
        <f t="shared" si="10504"/>
        <v>0</v>
      </c>
      <c r="L10228" s="151">
        <f>+VLOOKUP($E10228,Resultados_generales!$C$8:$AE$347,27,0)</f>
        <v>0.16967888582454918</v>
      </c>
      <c r="M10228" t="str">
        <f>+VLOOKUP($E10228,Resultados_generales!$C$8:$AE$347,28,0)</f>
        <v>Bajo</v>
      </c>
    </row>
    <row r="10229" spans="1:13" x14ac:dyDescent="0.3">
      <c r="A10229" s="139">
        <f t="shared" si="10495"/>
        <v>270</v>
      </c>
      <c r="B10229" s="148">
        <f t="shared" si="10497"/>
        <v>1</v>
      </c>
      <c r="D10229" s="149" t="str">
        <f>+VLOOKUP($A10229,mUNICIPIOS!$B$4:$F$343,2,0)</f>
        <v>Alta Verapaz</v>
      </c>
      <c r="E10229" s="149">
        <f>+VLOOKUP($A10229,mUNICIPIOS!$B$4:$F$343,3,0)</f>
        <v>1612</v>
      </c>
      <c r="F10229" s="149" t="str">
        <f>+VLOOKUP($A10229,mUNICIPIOS!$B$4:$F$343,4,0)</f>
        <v>Santa María Cahabón</v>
      </c>
      <c r="G10229" s="139" t="str">
        <f t="shared" ref="G10229:K10229" si="10505">+G10191</f>
        <v>01</v>
      </c>
      <c r="H10229" t="str">
        <f t="shared" si="10505"/>
        <v>IPC</v>
      </c>
      <c r="I10229" t="str">
        <f t="shared" si="10505"/>
        <v>Índice de Participación Ciudadana</v>
      </c>
      <c r="J10229" t="str">
        <f t="shared" si="10505"/>
        <v>01-01</v>
      </c>
      <c r="K10229" t="str">
        <f t="shared" si="10505"/>
        <v>Número de reuniones del COMUDE en el año de la medición.</v>
      </c>
      <c r="L10229" s="150">
        <f>+VLOOKUP($E10229,IPC_2018!$B$8:$T$347,3,0)</f>
        <v>0.83333333333333337</v>
      </c>
      <c r="M10229" s="142" t="str">
        <f>+VLOOKUP($E10229,IPC_2018!$B$8:$T$347,4,0)</f>
        <v>Alto</v>
      </c>
    </row>
    <row r="10230" spans="1:13" x14ac:dyDescent="0.3">
      <c r="A10230" s="139">
        <f t="shared" si="10495"/>
        <v>270</v>
      </c>
      <c r="B10230" s="148">
        <f t="shared" si="10497"/>
        <v>2</v>
      </c>
      <c r="D10230" s="149" t="str">
        <f>+VLOOKUP($A10230,mUNICIPIOS!$B$4:$F$343,2,0)</f>
        <v>Alta Verapaz</v>
      </c>
      <c r="E10230" s="149">
        <f>+VLOOKUP($A10230,mUNICIPIOS!$B$4:$F$343,3,0)</f>
        <v>1612</v>
      </c>
      <c r="F10230" s="149" t="str">
        <f>+VLOOKUP($A10230,mUNICIPIOS!$B$4:$F$343,4,0)</f>
        <v>Santa María Cahabón</v>
      </c>
      <c r="G10230" s="139" t="str">
        <f t="shared" ref="G10230:K10230" si="10506">+G10192</f>
        <v>01</v>
      </c>
      <c r="H10230" t="str">
        <f t="shared" si="10506"/>
        <v>IPC</v>
      </c>
      <c r="I10230" t="str">
        <f t="shared" si="10506"/>
        <v>Índice de Participación Ciudadana</v>
      </c>
      <c r="J10230" t="str">
        <f t="shared" si="10506"/>
        <v>01-02</v>
      </c>
      <c r="K10230" t="str">
        <f t="shared" si="10506"/>
        <v>Participación de Alcaldes, Concejales y Síndicos determinados o designados en el COMUDE</v>
      </c>
      <c r="L10230" s="150">
        <f>+VLOOKUP($E10230,IPC_2018!$B$8:$T$347,6,0)</f>
        <v>0.71</v>
      </c>
      <c r="M10230" s="142" t="str">
        <f>+VLOOKUP($E10230,IPC_2018!$B$8:$T$347,7,0)</f>
        <v>Medio alto</v>
      </c>
    </row>
    <row r="10231" spans="1:13" x14ac:dyDescent="0.3">
      <c r="A10231" s="139">
        <f t="shared" si="10495"/>
        <v>270</v>
      </c>
      <c r="B10231" s="148">
        <f t="shared" si="10497"/>
        <v>3</v>
      </c>
      <c r="D10231" s="149" t="str">
        <f>+VLOOKUP($A10231,mUNICIPIOS!$B$4:$F$343,2,0)</f>
        <v>Alta Verapaz</v>
      </c>
      <c r="E10231" s="149">
        <f>+VLOOKUP($A10231,mUNICIPIOS!$B$4:$F$343,3,0)</f>
        <v>1612</v>
      </c>
      <c r="F10231" s="149" t="str">
        <f>+VLOOKUP($A10231,mUNICIPIOS!$B$4:$F$343,4,0)</f>
        <v>Santa María Cahabón</v>
      </c>
      <c r="G10231" s="139" t="str">
        <f t="shared" ref="G10231:K10231" si="10507">+G10193</f>
        <v>01</v>
      </c>
      <c r="H10231" t="str">
        <f t="shared" si="10507"/>
        <v>IPC</v>
      </c>
      <c r="I10231" t="str">
        <f t="shared" si="10507"/>
        <v>Índice de Participación Ciudadana</v>
      </c>
      <c r="J10231" t="str">
        <f t="shared" si="10507"/>
        <v>01-03</v>
      </c>
      <c r="K10231" t="str">
        <f t="shared" si="10507"/>
        <v>Participación  de organizaciones de jóvenes, mujeres, pueblos mayas, xincas, garífunas, y otras organizaciones en el Comude</v>
      </c>
      <c r="L10231" s="150">
        <f>+VLOOKUP($E10231,IPC_2018!$B$8:$T$347,9,0)</f>
        <v>0</v>
      </c>
      <c r="M10231" s="142" t="str">
        <f>+VLOOKUP($E10231,IPC_2018!$B$8:$T$347,10,0)</f>
        <v>Bajo</v>
      </c>
    </row>
    <row r="10232" spans="1:13" x14ac:dyDescent="0.3">
      <c r="A10232" s="139">
        <f t="shared" si="10495"/>
        <v>270</v>
      </c>
      <c r="B10232" s="148">
        <f t="shared" si="10497"/>
        <v>4</v>
      </c>
      <c r="D10232" s="149" t="str">
        <f>+VLOOKUP($A10232,mUNICIPIOS!$B$4:$F$343,2,0)</f>
        <v>Alta Verapaz</v>
      </c>
      <c r="E10232" s="149">
        <f>+VLOOKUP($A10232,mUNICIPIOS!$B$4:$F$343,3,0)</f>
        <v>1612</v>
      </c>
      <c r="F10232" s="149" t="str">
        <f>+VLOOKUP($A10232,mUNICIPIOS!$B$4:$F$343,4,0)</f>
        <v>Santa María Cahabón</v>
      </c>
      <c r="G10232" s="139" t="str">
        <f t="shared" ref="G10232:K10232" si="10508">+G10194</f>
        <v>01</v>
      </c>
      <c r="H10232" t="str">
        <f t="shared" si="10508"/>
        <v>IPC</v>
      </c>
      <c r="I10232" t="str">
        <f t="shared" si="10508"/>
        <v>Índice de Participación Ciudadana</v>
      </c>
      <c r="J10232" t="str">
        <f t="shared" si="10508"/>
        <v>01-04</v>
      </c>
      <c r="K10232" t="str">
        <f t="shared" si="10508"/>
        <v>Representatividad territorial del Comude.</v>
      </c>
      <c r="L10232" s="150">
        <f>+VLOOKUP($E10232,IPC_2018!$B$8:$T$347,12,0)</f>
        <v>0.874</v>
      </c>
      <c r="M10232" s="142" t="str">
        <f>+VLOOKUP($E10232,IPC_2018!$B$8:$T$347,13,0)</f>
        <v>Alto</v>
      </c>
    </row>
    <row r="10233" spans="1:13" x14ac:dyDescent="0.3">
      <c r="A10233" s="139">
        <f t="shared" si="10495"/>
        <v>270</v>
      </c>
      <c r="B10233" s="148">
        <f t="shared" si="10497"/>
        <v>5</v>
      </c>
      <c r="D10233" s="149" t="str">
        <f>+VLOOKUP($A10233,mUNICIPIOS!$B$4:$F$343,2,0)</f>
        <v>Alta Verapaz</v>
      </c>
      <c r="E10233" s="149">
        <f>+VLOOKUP($A10233,mUNICIPIOS!$B$4:$F$343,3,0)</f>
        <v>1612</v>
      </c>
      <c r="F10233" s="149" t="str">
        <f>+VLOOKUP($A10233,mUNICIPIOS!$B$4:$F$343,4,0)</f>
        <v>Santa María Cahabón</v>
      </c>
      <c r="G10233" s="139" t="str">
        <f t="shared" ref="G10233:K10233" si="10509">+G10195</f>
        <v>01</v>
      </c>
      <c r="H10233" t="str">
        <f t="shared" si="10509"/>
        <v>IPC</v>
      </c>
      <c r="I10233" t="str">
        <f t="shared" si="10509"/>
        <v>Índice de Participación Ciudadana</v>
      </c>
      <c r="J10233" t="str">
        <f t="shared" si="10509"/>
        <v>01-05</v>
      </c>
      <c r="K10233" t="str">
        <f t="shared" si="10509"/>
        <v>Funcionamiento del Comude</v>
      </c>
      <c r="L10233" s="150">
        <f>+VLOOKUP($E10233,IPC_2018!$B$8:$T$347,15,0)</f>
        <v>0.13780918732784778</v>
      </c>
      <c r="M10233" s="142" t="str">
        <f>+VLOOKUP($E10233,IPC_2018!$B$8:$T$347,16,0)</f>
        <v>Bajo</v>
      </c>
    </row>
    <row r="10234" spans="1:13" x14ac:dyDescent="0.3">
      <c r="A10234" s="139">
        <f t="shared" si="10495"/>
        <v>270</v>
      </c>
      <c r="B10234" s="148">
        <f t="shared" si="10497"/>
        <v>6</v>
      </c>
      <c r="D10234" s="149" t="str">
        <f>+VLOOKUP($A10234,mUNICIPIOS!$B$4:$F$343,2,0)</f>
        <v>Alta Verapaz</v>
      </c>
      <c r="E10234" s="149">
        <f>+VLOOKUP($A10234,mUNICIPIOS!$B$4:$F$343,3,0)</f>
        <v>1612</v>
      </c>
      <c r="F10234" s="149" t="str">
        <f>+VLOOKUP($A10234,mUNICIPIOS!$B$4:$F$343,4,0)</f>
        <v>Santa María Cahabón</v>
      </c>
      <c r="G10234" s="139" t="str">
        <f t="shared" ref="G10234:K10234" si="10510">+G10196</f>
        <v>01</v>
      </c>
      <c r="H10234" t="str">
        <f t="shared" si="10510"/>
        <v>IPC</v>
      </c>
      <c r="I10234" t="str">
        <f t="shared" si="10510"/>
        <v>Índice de Participación Ciudadana</v>
      </c>
      <c r="J10234" t="str">
        <f t="shared" si="10510"/>
        <v>INDICE</v>
      </c>
      <c r="K10234">
        <f t="shared" si="10510"/>
        <v>0</v>
      </c>
      <c r="L10234" s="150">
        <f>+VLOOKUP($E10234,IPC_2018!$B$8:$T$347,18,0)</f>
        <v>0.5946880447658438</v>
      </c>
      <c r="M10234" s="142" t="str">
        <f>+VLOOKUP($E10234,IPC_2018!$B$8:$T$347,19,0)</f>
        <v>Medio</v>
      </c>
    </row>
    <row r="10235" spans="1:13" x14ac:dyDescent="0.3">
      <c r="A10235" s="139">
        <f t="shared" si="10495"/>
        <v>270</v>
      </c>
      <c r="B10235" s="148">
        <f t="shared" si="10497"/>
        <v>7</v>
      </c>
      <c r="D10235" s="149" t="str">
        <f>+VLOOKUP($A10235,mUNICIPIOS!$B$4:$F$343,2,0)</f>
        <v>Alta Verapaz</v>
      </c>
      <c r="E10235" s="149">
        <f>+VLOOKUP($A10235,mUNICIPIOS!$B$4:$F$343,3,0)</f>
        <v>1612</v>
      </c>
      <c r="F10235" s="149" t="str">
        <f>+VLOOKUP($A10235,mUNICIPIOS!$B$4:$F$343,4,0)</f>
        <v>Santa María Cahabón</v>
      </c>
      <c r="G10235" s="139" t="str">
        <f t="shared" ref="G10235:K10235" si="10511">+G10197</f>
        <v>02</v>
      </c>
      <c r="H10235" t="str">
        <f t="shared" si="10511"/>
        <v>IIC</v>
      </c>
      <c r="I10235" t="str">
        <f t="shared" si="10511"/>
        <v>Índice de Información a la Ciudadanía</v>
      </c>
      <c r="J10235" t="str">
        <f t="shared" si="10511"/>
        <v>02-01</v>
      </c>
      <c r="K10235" t="str">
        <f t="shared" si="10511"/>
        <v>Rendición de cuentas cuatrimestral y anual al Comude enfocadas en resultados.</v>
      </c>
      <c r="L10235" s="150">
        <f>+VLOOKUP($E10235,IIC_2018!$B$8:$Q$347,3,0)</f>
        <v>0.60000000000000009</v>
      </c>
      <c r="M10235" s="142" t="str">
        <f>+VLOOKUP($E10235,IIC_2018!$B$8:$Q$347,4,0)</f>
        <v>Medio</v>
      </c>
    </row>
    <row r="10236" spans="1:13" x14ac:dyDescent="0.3">
      <c r="A10236" s="139">
        <f t="shared" si="10495"/>
        <v>270</v>
      </c>
      <c r="B10236" s="148">
        <f t="shared" si="10497"/>
        <v>8</v>
      </c>
      <c r="D10236" s="149" t="str">
        <f>+VLOOKUP($A10236,mUNICIPIOS!$B$4:$F$343,2,0)</f>
        <v>Alta Verapaz</v>
      </c>
      <c r="E10236" s="149">
        <f>+VLOOKUP($A10236,mUNICIPIOS!$B$4:$F$343,3,0)</f>
        <v>1612</v>
      </c>
      <c r="F10236" s="149" t="str">
        <f>+VLOOKUP($A10236,mUNICIPIOS!$B$4:$F$343,4,0)</f>
        <v>Santa María Cahabón</v>
      </c>
      <c r="G10236" s="139" t="str">
        <f t="shared" ref="G10236:K10236" si="10512">+G10198</f>
        <v>02</v>
      </c>
      <c r="H10236" t="str">
        <f t="shared" si="10512"/>
        <v>IIC</v>
      </c>
      <c r="I10236" t="str">
        <f t="shared" si="10512"/>
        <v>Índice de Información a la Ciudadanía</v>
      </c>
      <c r="J10236" t="str">
        <f t="shared" si="10512"/>
        <v>02-02</v>
      </c>
      <c r="K10236" t="str">
        <f t="shared" si="10512"/>
        <v>Información presupuestaria y otra información brindada a la ciudadanía disponible en medios locales de comunicación.</v>
      </c>
      <c r="L10236" s="150">
        <f>+VLOOKUP($E10236,IIC_2018!$B$8:$Q$347,6,0)</f>
        <v>1</v>
      </c>
      <c r="M10236" s="142" t="str">
        <f>+VLOOKUP($E10236,IIC_2018!$B$8:$Q$347,7,0)</f>
        <v>Alto</v>
      </c>
    </row>
    <row r="10237" spans="1:13" x14ac:dyDescent="0.3">
      <c r="A10237" s="139">
        <f t="shared" si="10495"/>
        <v>270</v>
      </c>
      <c r="B10237" s="148">
        <f t="shared" si="10497"/>
        <v>9</v>
      </c>
      <c r="D10237" s="149" t="str">
        <f>+VLOOKUP($A10237,mUNICIPIOS!$B$4:$F$343,2,0)</f>
        <v>Alta Verapaz</v>
      </c>
      <c r="E10237" s="149">
        <f>+VLOOKUP($A10237,mUNICIPIOS!$B$4:$F$343,3,0)</f>
        <v>1612</v>
      </c>
      <c r="F10237" s="149" t="str">
        <f>+VLOOKUP($A10237,mUNICIPIOS!$B$4:$F$343,4,0)</f>
        <v>Santa María Cahabón</v>
      </c>
      <c r="G10237" s="139" t="str">
        <f t="shared" ref="G10237:K10237" si="10513">+G10199</f>
        <v>02</v>
      </c>
      <c r="H10237" t="str">
        <f t="shared" si="10513"/>
        <v>IIC</v>
      </c>
      <c r="I10237" t="str">
        <f t="shared" si="10513"/>
        <v>Índice de Información a la Ciudadanía</v>
      </c>
      <c r="J10237" t="str">
        <f t="shared" si="10513"/>
        <v>02-03</v>
      </c>
      <c r="K10237" t="str">
        <f t="shared" si="10513"/>
        <v>Información pública de oficio actualizada y disponible de acuerdo a la LAIP y uso de internet.</v>
      </c>
      <c r="L10237" s="150">
        <f>+VLOOKUP($E10237,IIC_2018!$B$8:$Q$347,9,0)</f>
        <v>0.95999999999999985</v>
      </c>
      <c r="M10237" s="142" t="str">
        <f>+VLOOKUP($E10237,IIC_2018!$B$8:$Q$347,10,0)</f>
        <v>Alto</v>
      </c>
    </row>
    <row r="10238" spans="1:13" x14ac:dyDescent="0.3">
      <c r="A10238" s="139">
        <f t="shared" si="10495"/>
        <v>270</v>
      </c>
      <c r="B10238" s="148">
        <f t="shared" si="10497"/>
        <v>10</v>
      </c>
      <c r="D10238" s="149" t="str">
        <f>+VLOOKUP($A10238,mUNICIPIOS!$B$4:$F$343,2,0)</f>
        <v>Alta Verapaz</v>
      </c>
      <c r="E10238" s="149">
        <f>+VLOOKUP($A10238,mUNICIPIOS!$B$4:$F$343,3,0)</f>
        <v>1612</v>
      </c>
      <c r="F10238" s="149" t="str">
        <f>+VLOOKUP($A10238,mUNICIPIOS!$B$4:$F$343,4,0)</f>
        <v>Santa María Cahabón</v>
      </c>
      <c r="G10238" s="139" t="str">
        <f t="shared" ref="G10238:K10238" si="10514">+G10200</f>
        <v>02</v>
      </c>
      <c r="H10238" t="str">
        <f t="shared" si="10514"/>
        <v>IIC</v>
      </c>
      <c r="I10238" t="str">
        <f t="shared" si="10514"/>
        <v>Índice de Información a la Ciudadanía</v>
      </c>
      <c r="J10238" t="str">
        <f t="shared" si="10514"/>
        <v>02-04</v>
      </c>
      <c r="K10238" t="str">
        <f t="shared" si="10514"/>
        <v>Relación del monto contratado por medio de Guate compras con el total del presupuesto de egresos vigente.</v>
      </c>
      <c r="L10238" s="150">
        <f>+VLOOKUP($E10238,IIC_2018!$B$8:$Q$347,12,0)</f>
        <v>0.3884252491220187</v>
      </c>
      <c r="M10238" s="142" t="str">
        <f>+VLOOKUP($E10238,IIC_2018!$B$8:$Q$347,13,0)</f>
        <v>Medio bajo</v>
      </c>
    </row>
    <row r="10239" spans="1:13" x14ac:dyDescent="0.3">
      <c r="A10239" s="139">
        <f t="shared" si="10495"/>
        <v>270</v>
      </c>
      <c r="B10239" s="148">
        <f t="shared" si="10497"/>
        <v>11</v>
      </c>
      <c r="D10239" s="149" t="str">
        <f>+VLOOKUP($A10239,mUNICIPIOS!$B$4:$F$343,2,0)</f>
        <v>Alta Verapaz</v>
      </c>
      <c r="E10239" s="149">
        <f>+VLOOKUP($A10239,mUNICIPIOS!$B$4:$F$343,3,0)</f>
        <v>1612</v>
      </c>
      <c r="F10239" s="149" t="str">
        <f>+VLOOKUP($A10239,mUNICIPIOS!$B$4:$F$343,4,0)</f>
        <v>Santa María Cahabón</v>
      </c>
      <c r="G10239" s="139" t="str">
        <f t="shared" ref="G10239:K10239" si="10515">+G10201</f>
        <v>02</v>
      </c>
      <c r="H10239" t="str">
        <f t="shared" si="10515"/>
        <v>IIC</v>
      </c>
      <c r="I10239" t="str">
        <f t="shared" si="10515"/>
        <v>Índice de Información a la Ciudadanía</v>
      </c>
      <c r="J10239" t="str">
        <f t="shared" si="10515"/>
        <v>INDICE</v>
      </c>
      <c r="K10239">
        <f t="shared" si="10515"/>
        <v>0</v>
      </c>
      <c r="L10239" s="150">
        <f>+VLOOKUP($E10239,IIC_2018!$B$8:$Q$347,15,0)</f>
        <v>0.73710631228050472</v>
      </c>
      <c r="M10239" s="142" t="str">
        <f>+VLOOKUP($E10239,IIC_2018!$B$8:$Q$347,16,0)</f>
        <v>Medio alto</v>
      </c>
    </row>
    <row r="10240" spans="1:13" x14ac:dyDescent="0.3">
      <c r="A10240" s="139">
        <f t="shared" si="10495"/>
        <v>270</v>
      </c>
      <c r="B10240" s="148">
        <f t="shared" si="10497"/>
        <v>12</v>
      </c>
      <c r="D10240" s="149" t="str">
        <f>+VLOOKUP($A10240,mUNICIPIOS!$B$4:$F$343,2,0)</f>
        <v>Alta Verapaz</v>
      </c>
      <c r="E10240" s="149">
        <f>+VLOOKUP($A10240,mUNICIPIOS!$B$4:$F$343,3,0)</f>
        <v>1612</v>
      </c>
      <c r="F10240" s="149" t="str">
        <f>+VLOOKUP($A10240,mUNICIPIOS!$B$4:$F$343,4,0)</f>
        <v>Santa María Cahabón</v>
      </c>
      <c r="G10240" s="139" t="str">
        <f t="shared" ref="G10240:K10240" si="10516">+G10202</f>
        <v>03</v>
      </c>
      <c r="H10240" t="str">
        <f t="shared" si="10516"/>
        <v>ISP</v>
      </c>
      <c r="I10240" t="str">
        <f t="shared" si="10516"/>
        <v>Índice de Servicios Públicos</v>
      </c>
      <c r="J10240" t="str">
        <f t="shared" si="10516"/>
        <v>03-01</v>
      </c>
      <c r="K10240" t="str">
        <f t="shared" si="10516"/>
        <v>Cobertura del servicio público de agua</v>
      </c>
      <c r="L10240" s="150">
        <f>+VLOOKUP($E10240,ISP_2018!$B$8:$T$347,3,0)</f>
        <v>0.12019926080668487</v>
      </c>
      <c r="M10240" s="142" t="str">
        <f>+VLOOKUP($E10240,ISP_2018!$B$8:$T$347,4,0)</f>
        <v>Bajo</v>
      </c>
    </row>
    <row r="10241" spans="1:13" x14ac:dyDescent="0.3">
      <c r="A10241" s="139">
        <f t="shared" si="10495"/>
        <v>270</v>
      </c>
      <c r="B10241" s="148">
        <f t="shared" si="10497"/>
        <v>13</v>
      </c>
      <c r="D10241" s="149" t="str">
        <f>+VLOOKUP($A10241,mUNICIPIOS!$B$4:$F$343,2,0)</f>
        <v>Alta Verapaz</v>
      </c>
      <c r="E10241" s="149">
        <f>+VLOOKUP($A10241,mUNICIPIOS!$B$4:$F$343,3,0)</f>
        <v>1612</v>
      </c>
      <c r="F10241" s="149" t="str">
        <f>+VLOOKUP($A10241,mUNICIPIOS!$B$4:$F$343,4,0)</f>
        <v>Santa María Cahabón</v>
      </c>
      <c r="G10241" s="139" t="str">
        <f t="shared" ref="G10241:K10241" si="10517">+G10203</f>
        <v>03</v>
      </c>
      <c r="H10241" t="str">
        <f t="shared" si="10517"/>
        <v>ISP</v>
      </c>
      <c r="I10241" t="str">
        <f t="shared" si="10517"/>
        <v>Índice de Servicios Públicos</v>
      </c>
      <c r="J10241" t="str">
        <f t="shared" si="10517"/>
        <v>03-02</v>
      </c>
      <c r="K10241" t="str">
        <f t="shared" si="10517"/>
        <v>Control de la calidad del servicio público de agua</v>
      </c>
      <c r="L10241" s="150">
        <f>+VLOOKUP($E10241,ISP_2018!$B$8:$T$347,6,0)</f>
        <v>0.25</v>
      </c>
      <c r="M10241" s="142" t="str">
        <f>+VLOOKUP($E10241,ISP_2018!$B$8:$T$347,7,0)</f>
        <v>Medio bajo</v>
      </c>
    </row>
    <row r="10242" spans="1:13" x14ac:dyDescent="0.3">
      <c r="A10242" s="139">
        <f t="shared" si="10495"/>
        <v>270</v>
      </c>
      <c r="B10242" s="148">
        <f t="shared" si="10497"/>
        <v>14</v>
      </c>
      <c r="D10242" s="149" t="str">
        <f>+VLOOKUP($A10242,mUNICIPIOS!$B$4:$F$343,2,0)</f>
        <v>Alta Verapaz</v>
      </c>
      <c r="E10242" s="149">
        <f>+VLOOKUP($A10242,mUNICIPIOS!$B$4:$F$343,3,0)</f>
        <v>1612</v>
      </c>
      <c r="F10242" s="149" t="str">
        <f>+VLOOKUP($A10242,mUNICIPIOS!$B$4:$F$343,4,0)</f>
        <v>Santa María Cahabón</v>
      </c>
      <c r="G10242" s="139" t="str">
        <f t="shared" ref="G10242:K10242" si="10518">+G10204</f>
        <v>03</v>
      </c>
      <c r="H10242" t="str">
        <f t="shared" si="10518"/>
        <v>ISP</v>
      </c>
      <c r="I10242" t="str">
        <f t="shared" si="10518"/>
        <v>Índice de Servicios Públicos</v>
      </c>
      <c r="J10242" t="str">
        <f t="shared" si="10518"/>
        <v>03-03</v>
      </c>
      <c r="K10242" t="str">
        <f t="shared" si="10518"/>
        <v>Disposición  y tratamiento  de aguas residuales</v>
      </c>
      <c r="L10242" s="150">
        <f>+VLOOKUP($E10242,ISP_2018!$B$8:$T$347,9,0)</f>
        <v>0</v>
      </c>
      <c r="M10242" s="142" t="str">
        <f>+VLOOKUP($E10242,ISP_2018!$B$8:$T$347,10,0)</f>
        <v>Bajo</v>
      </c>
    </row>
    <row r="10243" spans="1:13" x14ac:dyDescent="0.3">
      <c r="A10243" s="139">
        <f t="shared" si="10495"/>
        <v>270</v>
      </c>
      <c r="B10243" s="148">
        <f t="shared" si="10497"/>
        <v>15</v>
      </c>
      <c r="D10243" s="149" t="str">
        <f>+VLOOKUP($A10243,mUNICIPIOS!$B$4:$F$343,2,0)</f>
        <v>Alta Verapaz</v>
      </c>
      <c r="E10243" s="149">
        <f>+VLOOKUP($A10243,mUNICIPIOS!$B$4:$F$343,3,0)</f>
        <v>1612</v>
      </c>
      <c r="F10243" s="149" t="str">
        <f>+VLOOKUP($A10243,mUNICIPIOS!$B$4:$F$343,4,0)</f>
        <v>Santa María Cahabón</v>
      </c>
      <c r="G10243" s="139" t="str">
        <f t="shared" ref="G10243:K10243" si="10519">+G10205</f>
        <v>03</v>
      </c>
      <c r="H10243" t="str">
        <f t="shared" si="10519"/>
        <v>ISP</v>
      </c>
      <c r="I10243" t="str">
        <f t="shared" si="10519"/>
        <v>Índice de Servicios Públicos</v>
      </c>
      <c r="J10243" t="str">
        <f t="shared" si="10519"/>
        <v>03-04</v>
      </c>
      <c r="K10243" t="str">
        <f t="shared" si="10519"/>
        <v>Gestión y manejo de los residuos y desechos sólidos</v>
      </c>
      <c r="L10243" s="150">
        <f>+VLOOKUP($E10243,ISP_2018!$B$8:$T$347,12,0)</f>
        <v>7.0550286281289218E-2</v>
      </c>
      <c r="M10243" s="142" t="str">
        <f>+VLOOKUP($E10243,ISP_2018!$B$8:$T$347,13,0)</f>
        <v>Bajo</v>
      </c>
    </row>
    <row r="10244" spans="1:13" x14ac:dyDescent="0.3">
      <c r="A10244" s="139">
        <f t="shared" si="10495"/>
        <v>270</v>
      </c>
      <c r="B10244" s="148">
        <f t="shared" si="10497"/>
        <v>16</v>
      </c>
      <c r="D10244" s="149" t="str">
        <f>+VLOOKUP($A10244,mUNICIPIOS!$B$4:$F$343,2,0)</f>
        <v>Alta Verapaz</v>
      </c>
      <c r="E10244" s="149">
        <f>+VLOOKUP($A10244,mUNICIPIOS!$B$4:$F$343,3,0)</f>
        <v>1612</v>
      </c>
      <c r="F10244" s="149" t="str">
        <f>+VLOOKUP($A10244,mUNICIPIOS!$B$4:$F$343,4,0)</f>
        <v>Santa María Cahabón</v>
      </c>
      <c r="G10244" s="139" t="str">
        <f t="shared" ref="G10244:K10244" si="10520">+G10206</f>
        <v>03</v>
      </c>
      <c r="H10244" t="str">
        <f t="shared" si="10520"/>
        <v>ISP</v>
      </c>
      <c r="I10244" t="str">
        <f t="shared" si="10520"/>
        <v>Índice de Servicios Públicos</v>
      </c>
      <c r="J10244" t="str">
        <f t="shared" si="10520"/>
        <v>03-05</v>
      </c>
      <c r="K10244" t="str">
        <f t="shared" si="10520"/>
        <v>Gestión de servicios públicos municipales</v>
      </c>
      <c r="L10244" s="150">
        <f>+VLOOKUP($E10244,ISP_2018!$B$8:$T$347,15,0)</f>
        <v>0.54838709677419362</v>
      </c>
      <c r="M10244" s="142" t="str">
        <f>+VLOOKUP($E10244,ISP_2018!$B$8:$T$347,16,0)</f>
        <v>Medio</v>
      </c>
    </row>
    <row r="10245" spans="1:13" x14ac:dyDescent="0.3">
      <c r="A10245" s="139">
        <f t="shared" si="10495"/>
        <v>270</v>
      </c>
      <c r="B10245" s="148">
        <f t="shared" si="10497"/>
        <v>17</v>
      </c>
      <c r="D10245" s="149" t="str">
        <f>+VLOOKUP($A10245,mUNICIPIOS!$B$4:$F$343,2,0)</f>
        <v>Alta Verapaz</v>
      </c>
      <c r="E10245" s="149">
        <f>+VLOOKUP($A10245,mUNICIPIOS!$B$4:$F$343,3,0)</f>
        <v>1612</v>
      </c>
      <c r="F10245" s="149" t="str">
        <f>+VLOOKUP($A10245,mUNICIPIOS!$B$4:$F$343,4,0)</f>
        <v>Santa María Cahabón</v>
      </c>
      <c r="G10245" s="139" t="str">
        <f t="shared" ref="G10245:K10245" si="10521">+G10207</f>
        <v>03</v>
      </c>
      <c r="H10245" t="str">
        <f t="shared" si="10521"/>
        <v>ISP</v>
      </c>
      <c r="I10245" t="str">
        <f t="shared" si="10521"/>
        <v>Índice de Servicios Públicos</v>
      </c>
      <c r="J10245" t="str">
        <f t="shared" si="10521"/>
        <v>INDICE</v>
      </c>
      <c r="K10245">
        <f t="shared" si="10521"/>
        <v>0</v>
      </c>
      <c r="L10245" s="150">
        <f>+VLOOKUP($E10245,ISP_2018!$B$8:$T$347,18,0)</f>
        <v>0.21080740269176507</v>
      </c>
      <c r="M10245" s="142" t="str">
        <f>+VLOOKUP($E10245,ISP_2018!$B$8:$T$347,19,0)</f>
        <v>Medio bajo</v>
      </c>
    </row>
    <row r="10246" spans="1:13" x14ac:dyDescent="0.3">
      <c r="A10246" s="139">
        <f t="shared" si="10495"/>
        <v>270</v>
      </c>
      <c r="B10246" s="148">
        <f t="shared" si="10497"/>
        <v>18</v>
      </c>
      <c r="D10246" s="149" t="str">
        <f>+VLOOKUP($A10246,mUNICIPIOS!$B$4:$F$343,2,0)</f>
        <v>Alta Verapaz</v>
      </c>
      <c r="E10246" s="149">
        <f>+VLOOKUP($A10246,mUNICIPIOS!$B$4:$F$343,3,0)</f>
        <v>1612</v>
      </c>
      <c r="F10246" s="149" t="str">
        <f>+VLOOKUP($A10246,mUNICIPIOS!$B$4:$F$343,4,0)</f>
        <v>Santa María Cahabón</v>
      </c>
      <c r="G10246" s="139" t="str">
        <f t="shared" ref="G10246:K10246" si="10522">+G10208</f>
        <v>04</v>
      </c>
      <c r="H10246" t="str">
        <f t="shared" si="10522"/>
        <v>IGA</v>
      </c>
      <c r="I10246" t="str">
        <f t="shared" si="10522"/>
        <v>Índice de Gestión Administrativa</v>
      </c>
      <c r="J10246" t="str">
        <f t="shared" si="10522"/>
        <v>04-01</v>
      </c>
      <c r="K10246" t="str">
        <f t="shared" si="10522"/>
        <v>Existencia de elementos de atención municipal orientada al vecino</v>
      </c>
      <c r="L10246" s="150">
        <f>+VLOOKUP($E10246,IGA_2018!$B$8:$N$347,3,0)</f>
        <v>0.75</v>
      </c>
      <c r="M10246" s="142" t="str">
        <f>+VLOOKUP($E10246,IGA_2018!$B$8:$N$347,4,0)</f>
        <v>Medio alto</v>
      </c>
    </row>
    <row r="10247" spans="1:13" x14ac:dyDescent="0.3">
      <c r="A10247" s="139">
        <f t="shared" si="10495"/>
        <v>270</v>
      </c>
      <c r="B10247" s="148">
        <f t="shared" si="10497"/>
        <v>19</v>
      </c>
      <c r="D10247" s="149" t="str">
        <f>+VLOOKUP($A10247,mUNICIPIOS!$B$4:$F$343,2,0)</f>
        <v>Alta Verapaz</v>
      </c>
      <c r="E10247" s="149">
        <f>+VLOOKUP($A10247,mUNICIPIOS!$B$4:$F$343,3,0)</f>
        <v>1612</v>
      </c>
      <c r="F10247" s="149" t="str">
        <f>+VLOOKUP($A10247,mUNICIPIOS!$B$4:$F$343,4,0)</f>
        <v>Santa María Cahabón</v>
      </c>
      <c r="G10247" s="139" t="str">
        <f t="shared" ref="G10247:K10247" si="10523">+G10209</f>
        <v>04</v>
      </c>
      <c r="H10247" t="str">
        <f t="shared" si="10523"/>
        <v>IGA</v>
      </c>
      <c r="I10247" t="str">
        <f t="shared" si="10523"/>
        <v>Índice de Gestión Administrativa</v>
      </c>
      <c r="J10247" t="str">
        <f t="shared" si="10523"/>
        <v>04-02</v>
      </c>
      <c r="K10247" t="str">
        <f t="shared" si="10523"/>
        <v>Gestión del recurso humano.</v>
      </c>
      <c r="L10247" s="150">
        <f>+VLOOKUP($E10247,IGA_2018!$B$8:$N$347,6,0)</f>
        <v>0.49549317537986109</v>
      </c>
      <c r="M10247" s="142" t="str">
        <f>+VLOOKUP($E10247,IGA_2018!$B$8:$N$347,7,0)</f>
        <v>Medio</v>
      </c>
    </row>
    <row r="10248" spans="1:13" x14ac:dyDescent="0.3">
      <c r="A10248" s="139">
        <f t="shared" si="10495"/>
        <v>270</v>
      </c>
      <c r="B10248" s="148">
        <f t="shared" si="10497"/>
        <v>20</v>
      </c>
      <c r="D10248" s="149" t="str">
        <f>+VLOOKUP($A10248,mUNICIPIOS!$B$4:$F$343,2,0)</f>
        <v>Alta Verapaz</v>
      </c>
      <c r="E10248" s="149">
        <f>+VLOOKUP($A10248,mUNICIPIOS!$B$4:$F$343,3,0)</f>
        <v>1612</v>
      </c>
      <c r="F10248" s="149" t="str">
        <f>+VLOOKUP($A10248,mUNICIPIOS!$B$4:$F$343,4,0)</f>
        <v>Santa María Cahabón</v>
      </c>
      <c r="G10248" s="139" t="str">
        <f t="shared" ref="G10248:K10248" si="10524">+G10210</f>
        <v>04</v>
      </c>
      <c r="H10248" t="str">
        <f t="shared" si="10524"/>
        <v>IGA</v>
      </c>
      <c r="I10248" t="str">
        <f t="shared" si="10524"/>
        <v>Índice de Gestión Administrativa</v>
      </c>
      <c r="J10248" t="str">
        <f t="shared" si="10524"/>
        <v>04-03</v>
      </c>
      <c r="K10248" t="str">
        <f t="shared" si="10524"/>
        <v>Existencia de oficinas municipales con instrumentos de gestión.</v>
      </c>
      <c r="L10248" s="150">
        <f>+VLOOKUP($E10248,IGA_2018!$B$8:$N$347,9,0)</f>
        <v>0.7321428571428571</v>
      </c>
      <c r="M10248" s="142" t="str">
        <f>+VLOOKUP($E10248,IGA_2018!$B$8:$N$347,10,0)</f>
        <v>Medio alto</v>
      </c>
    </row>
    <row r="10249" spans="1:13" x14ac:dyDescent="0.3">
      <c r="A10249" s="139">
        <f t="shared" si="10495"/>
        <v>270</v>
      </c>
      <c r="B10249" s="148">
        <f t="shared" si="10497"/>
        <v>21</v>
      </c>
      <c r="D10249" s="149" t="str">
        <f>+VLOOKUP($A10249,mUNICIPIOS!$B$4:$F$343,2,0)</f>
        <v>Alta Verapaz</v>
      </c>
      <c r="E10249" s="149">
        <f>+VLOOKUP($A10249,mUNICIPIOS!$B$4:$F$343,3,0)</f>
        <v>1612</v>
      </c>
      <c r="F10249" s="149" t="str">
        <f>+VLOOKUP($A10249,mUNICIPIOS!$B$4:$F$343,4,0)</f>
        <v>Santa María Cahabón</v>
      </c>
      <c r="G10249" s="139" t="str">
        <f t="shared" ref="G10249:K10249" si="10525">+G10211</f>
        <v>04</v>
      </c>
      <c r="H10249" t="str">
        <f t="shared" si="10525"/>
        <v>IGA</v>
      </c>
      <c r="I10249" t="str">
        <f t="shared" si="10525"/>
        <v>Índice de Gestión Administrativa</v>
      </c>
      <c r="J10249" t="str">
        <f t="shared" si="10525"/>
        <v>INDICE</v>
      </c>
      <c r="K10249">
        <f t="shared" si="10525"/>
        <v>0</v>
      </c>
      <c r="L10249" s="150">
        <f>+VLOOKUP($E10249,IGA_2018!$B$8:$N$347,12,0)</f>
        <v>0.6546726113829513</v>
      </c>
      <c r="M10249" s="142" t="str">
        <f>+VLOOKUP($E10249,IGA_2018!$B$8:$N$347,13,0)</f>
        <v>Medio alto</v>
      </c>
    </row>
    <row r="10250" spans="1:13" x14ac:dyDescent="0.3">
      <c r="A10250" s="139">
        <f t="shared" si="10495"/>
        <v>270</v>
      </c>
      <c r="B10250" s="148">
        <f t="shared" si="10497"/>
        <v>22</v>
      </c>
      <c r="D10250" s="149" t="str">
        <f>+VLOOKUP($A10250,mUNICIPIOS!$B$4:$F$343,2,0)</f>
        <v>Alta Verapaz</v>
      </c>
      <c r="E10250" s="149">
        <f>+VLOOKUP($A10250,mUNICIPIOS!$B$4:$F$343,3,0)</f>
        <v>1612</v>
      </c>
      <c r="F10250" s="149" t="str">
        <f>+VLOOKUP($A10250,mUNICIPIOS!$B$4:$F$343,4,0)</f>
        <v>Santa María Cahabón</v>
      </c>
      <c r="G10250" s="139" t="str">
        <f t="shared" ref="G10250:K10250" si="10526">+G10212</f>
        <v>05</v>
      </c>
      <c r="H10250" t="str">
        <f t="shared" si="10526"/>
        <v>IGF</v>
      </c>
      <c r="I10250" t="str">
        <f t="shared" si="10526"/>
        <v>Índice de Gestión Financiera</v>
      </c>
      <c r="J10250" t="str">
        <f t="shared" si="10526"/>
        <v>05-01</v>
      </c>
      <c r="K10250" t="str">
        <f t="shared" si="10526"/>
        <v>Autonomía financiera municipal</v>
      </c>
      <c r="L10250" s="150">
        <f>+VLOOKUP($E10250,IGF_2018!$B$8:$Z$347,3,0)</f>
        <v>5.9303112749947755E-2</v>
      </c>
      <c r="M10250" s="142" t="str">
        <f>+VLOOKUP($E10250,IGF_2018!$B$8:$Z$347,4,0)</f>
        <v>Bajo</v>
      </c>
    </row>
    <row r="10251" spans="1:13" x14ac:dyDescent="0.3">
      <c r="A10251" s="139">
        <f t="shared" si="10495"/>
        <v>270</v>
      </c>
      <c r="B10251" s="148">
        <f t="shared" si="10497"/>
        <v>23</v>
      </c>
      <c r="D10251" s="149" t="str">
        <f>+VLOOKUP($A10251,mUNICIPIOS!$B$4:$F$343,2,0)</f>
        <v>Alta Verapaz</v>
      </c>
      <c r="E10251" s="149">
        <f>+VLOOKUP($A10251,mUNICIPIOS!$B$4:$F$343,3,0)</f>
        <v>1612</v>
      </c>
      <c r="F10251" s="149" t="str">
        <f>+VLOOKUP($A10251,mUNICIPIOS!$B$4:$F$343,4,0)</f>
        <v>Santa María Cahabón</v>
      </c>
      <c r="G10251" s="139" t="str">
        <f t="shared" ref="G10251:K10251" si="10527">+G10213</f>
        <v>05</v>
      </c>
      <c r="H10251" t="str">
        <f t="shared" si="10527"/>
        <v>IGF</v>
      </c>
      <c r="I10251" t="str">
        <f t="shared" si="10527"/>
        <v>Índice de Gestión Financiera</v>
      </c>
      <c r="J10251" t="str">
        <f t="shared" si="10527"/>
        <v>05-02</v>
      </c>
      <c r="K10251" t="str">
        <f t="shared" si="10527"/>
        <v xml:space="preserve">Ingresos propios por habitante -sin regalías- </v>
      </c>
      <c r="L10251" s="150">
        <f>+VLOOKUP($E10251,IGF_2018!$B$8:$Z$347,6,0)</f>
        <v>2.0095834342653621E-2</v>
      </c>
      <c r="M10251" s="142" t="str">
        <f>+VLOOKUP($E10251,IGF_2018!$B$8:$Z$347,7,0)</f>
        <v>Bajo</v>
      </c>
    </row>
    <row r="10252" spans="1:13" x14ac:dyDescent="0.3">
      <c r="A10252" s="139">
        <f t="shared" si="10495"/>
        <v>270</v>
      </c>
      <c r="B10252" s="148">
        <f t="shared" si="10497"/>
        <v>24</v>
      </c>
      <c r="D10252" s="149" t="str">
        <f>+VLOOKUP($A10252,mUNICIPIOS!$B$4:$F$343,2,0)</f>
        <v>Alta Verapaz</v>
      </c>
      <c r="E10252" s="149">
        <f>+VLOOKUP($A10252,mUNICIPIOS!$B$4:$F$343,3,0)</f>
        <v>1612</v>
      </c>
      <c r="F10252" s="149" t="str">
        <f>+VLOOKUP($A10252,mUNICIPIOS!$B$4:$F$343,4,0)</f>
        <v>Santa María Cahabón</v>
      </c>
      <c r="G10252" s="139" t="str">
        <f t="shared" ref="G10252:K10252" si="10528">+G10214</f>
        <v>05</v>
      </c>
      <c r="H10252" t="str">
        <f t="shared" si="10528"/>
        <v>IGF</v>
      </c>
      <c r="I10252" t="str">
        <f t="shared" si="10528"/>
        <v>Índice de Gestión Financiera</v>
      </c>
      <c r="J10252" t="str">
        <f t="shared" si="10528"/>
        <v>05-03</v>
      </c>
      <c r="K10252" t="str">
        <f t="shared" si="10528"/>
        <v>Ingresos del IUSI en relación a los ingresos propios -sin regalías-</v>
      </c>
      <c r="L10252" s="150">
        <f>+VLOOKUP($E10252,IGF_2018!$B$8:$Z$347,9,0)</f>
        <v>5.987523684344008E-2</v>
      </c>
      <c r="M10252" s="142" t="str">
        <f>+VLOOKUP($E10252,IGF_2018!$B$8:$Z$347,10,0)</f>
        <v>Bajo</v>
      </c>
    </row>
    <row r="10253" spans="1:13" x14ac:dyDescent="0.3">
      <c r="A10253" s="139">
        <f t="shared" si="10495"/>
        <v>270</v>
      </c>
      <c r="B10253" s="148">
        <f t="shared" si="10497"/>
        <v>25</v>
      </c>
      <c r="D10253" s="149" t="str">
        <f>+VLOOKUP($A10253,mUNICIPIOS!$B$4:$F$343,2,0)</f>
        <v>Alta Verapaz</v>
      </c>
      <c r="E10253" s="149">
        <f>+VLOOKUP($A10253,mUNICIPIOS!$B$4:$F$343,3,0)</f>
        <v>1612</v>
      </c>
      <c r="F10253" s="149" t="str">
        <f>+VLOOKUP($A10253,mUNICIPIOS!$B$4:$F$343,4,0)</f>
        <v>Santa María Cahabón</v>
      </c>
      <c r="G10253" s="139" t="str">
        <f t="shared" ref="G10253:K10253" si="10529">+G10215</f>
        <v>05</v>
      </c>
      <c r="H10253" t="str">
        <f t="shared" si="10529"/>
        <v>IGF</v>
      </c>
      <c r="I10253" t="str">
        <f t="shared" si="10529"/>
        <v>Índice de Gestión Financiera</v>
      </c>
      <c r="J10253" t="str">
        <f t="shared" si="10529"/>
        <v>05-04</v>
      </c>
      <c r="K10253" t="str">
        <f t="shared" si="10529"/>
        <v>Inversión anual en capital fijo por habitante</v>
      </c>
      <c r="L10253" s="150">
        <f>+VLOOKUP($E10253,IGF_2018!$B$8:$Z$347,12,0)</f>
        <v>3.2870298645154589E-2</v>
      </c>
      <c r="M10253" s="142" t="str">
        <f>+VLOOKUP($E10253,IGF_2018!$B$8:$Z$347,13,0)</f>
        <v>Bajo</v>
      </c>
    </row>
    <row r="10254" spans="1:13" x14ac:dyDescent="0.3">
      <c r="A10254" s="139">
        <f t="shared" si="10495"/>
        <v>270</v>
      </c>
      <c r="B10254" s="148">
        <f t="shared" si="10497"/>
        <v>26</v>
      </c>
      <c r="D10254" s="149" t="str">
        <f>+VLOOKUP($A10254,mUNICIPIOS!$B$4:$F$343,2,0)</f>
        <v>Alta Verapaz</v>
      </c>
      <c r="E10254" s="149">
        <f>+VLOOKUP($A10254,mUNICIPIOS!$B$4:$F$343,3,0)</f>
        <v>1612</v>
      </c>
      <c r="F10254" s="149" t="str">
        <f>+VLOOKUP($A10254,mUNICIPIOS!$B$4:$F$343,4,0)</f>
        <v>Santa María Cahabón</v>
      </c>
      <c r="G10254" s="139" t="str">
        <f t="shared" ref="G10254:K10254" si="10530">+G10216</f>
        <v>05</v>
      </c>
      <c r="H10254" t="str">
        <f t="shared" si="10530"/>
        <v>IGF</v>
      </c>
      <c r="I10254" t="str">
        <f t="shared" si="10530"/>
        <v>Índice de Gestión Financiera</v>
      </c>
      <c r="J10254" t="str">
        <f t="shared" si="10530"/>
        <v>05-05</v>
      </c>
      <c r="K10254" t="str">
        <f t="shared" si="10530"/>
        <v>Inversión anual en capital fijo con recursos percibidos por ingresos propios</v>
      </c>
      <c r="L10254" s="150">
        <f>+VLOOKUP($E10254,IGF_2018!$B$8:$Z$347,15,0)</f>
        <v>0</v>
      </c>
      <c r="M10254" s="142" t="str">
        <f>+VLOOKUP($E10254,IGF_2018!$B$8:$Z$347,16,0)</f>
        <v>Bajo</v>
      </c>
    </row>
    <row r="10255" spans="1:13" x14ac:dyDescent="0.3">
      <c r="A10255" s="139">
        <f t="shared" si="10495"/>
        <v>270</v>
      </c>
      <c r="B10255" s="148">
        <f t="shared" si="10497"/>
        <v>27</v>
      </c>
      <c r="D10255" s="149" t="str">
        <f>+VLOOKUP($A10255,mUNICIPIOS!$B$4:$F$343,2,0)</f>
        <v>Alta Verapaz</v>
      </c>
      <c r="E10255" s="149">
        <f>+VLOOKUP($A10255,mUNICIPIOS!$B$4:$F$343,3,0)</f>
        <v>1612</v>
      </c>
      <c r="F10255" s="149" t="str">
        <f>+VLOOKUP($A10255,mUNICIPIOS!$B$4:$F$343,4,0)</f>
        <v>Santa María Cahabón</v>
      </c>
      <c r="G10255" s="139" t="str">
        <f t="shared" ref="G10255:K10255" si="10531">+G10217</f>
        <v>05</v>
      </c>
      <c r="H10255" t="str">
        <f t="shared" si="10531"/>
        <v>IGF</v>
      </c>
      <c r="I10255" t="str">
        <f t="shared" si="10531"/>
        <v>Índice de Gestión Financiera</v>
      </c>
      <c r="J10255" t="str">
        <f t="shared" si="10531"/>
        <v>05-06</v>
      </c>
      <c r="K10255" t="str">
        <f t="shared" si="10531"/>
        <v xml:space="preserve">Inversión anual en capital fijo con recursos percibidos por transferencias del Gobierno Central </v>
      </c>
      <c r="L10255" s="150">
        <f>+VLOOKUP($E10255,IGF_2018!$B$8:$Z$347,18,0)</f>
        <v>7.4560511933154508E-2</v>
      </c>
      <c r="M10255" s="142" t="str">
        <f>+VLOOKUP($E10255,IGF_2018!$B$8:$Z$347,19,0)</f>
        <v>Bajo</v>
      </c>
    </row>
    <row r="10256" spans="1:13" x14ac:dyDescent="0.3">
      <c r="A10256" s="139">
        <f t="shared" si="10495"/>
        <v>270</v>
      </c>
      <c r="B10256" s="148">
        <f t="shared" si="10497"/>
        <v>28</v>
      </c>
      <c r="D10256" s="149" t="str">
        <f>+VLOOKUP($A10256,mUNICIPIOS!$B$4:$F$343,2,0)</f>
        <v>Alta Verapaz</v>
      </c>
      <c r="E10256" s="149">
        <f>+VLOOKUP($A10256,mUNICIPIOS!$B$4:$F$343,3,0)</f>
        <v>1612</v>
      </c>
      <c r="F10256" s="149" t="str">
        <f>+VLOOKUP($A10256,mUNICIPIOS!$B$4:$F$343,4,0)</f>
        <v>Santa María Cahabón</v>
      </c>
      <c r="G10256" s="139" t="str">
        <f t="shared" ref="G10256:K10256" si="10532">+G10218</f>
        <v>05</v>
      </c>
      <c r="H10256" t="str">
        <f t="shared" si="10532"/>
        <v>IGF</v>
      </c>
      <c r="I10256" t="str">
        <f t="shared" si="10532"/>
        <v>Índice de Gestión Financiera</v>
      </c>
      <c r="J10256" t="str">
        <f t="shared" si="10532"/>
        <v>05-07</v>
      </c>
      <c r="K10256" t="str">
        <f t="shared" si="10532"/>
        <v>Financiamiento por endeudamiento municipal</v>
      </c>
      <c r="L10256" s="150">
        <f>+VLOOKUP($E10256,IGF_2018!$B$8:$Z$347,21,0)</f>
        <v>0.91683012516309292</v>
      </c>
      <c r="M10256" s="142" t="str">
        <f>+VLOOKUP($E10256,IGF_2018!$B$8:$Z$347,22,0)</f>
        <v>Alto</v>
      </c>
    </row>
    <row r="10257" spans="1:13" x14ac:dyDescent="0.3">
      <c r="A10257" s="139">
        <f t="shared" si="10495"/>
        <v>270</v>
      </c>
      <c r="B10257" s="148">
        <f t="shared" si="10497"/>
        <v>29</v>
      </c>
      <c r="D10257" s="149" t="str">
        <f>+VLOOKUP($A10257,mUNICIPIOS!$B$4:$F$343,2,0)</f>
        <v>Alta Verapaz</v>
      </c>
      <c r="E10257" s="149">
        <f>+VLOOKUP($A10257,mUNICIPIOS!$B$4:$F$343,3,0)</f>
        <v>1612</v>
      </c>
      <c r="F10257" s="149" t="str">
        <f>+VLOOKUP($A10257,mUNICIPIOS!$B$4:$F$343,4,0)</f>
        <v>Santa María Cahabón</v>
      </c>
      <c r="G10257" s="139" t="str">
        <f t="shared" ref="G10257:K10257" si="10533">+G10219</f>
        <v>05</v>
      </c>
      <c r="H10257" t="str">
        <f t="shared" si="10533"/>
        <v>IGF</v>
      </c>
      <c r="I10257" t="str">
        <f t="shared" si="10533"/>
        <v>Índice de Gestión Financiera</v>
      </c>
      <c r="J10257" t="str">
        <f t="shared" si="10533"/>
        <v>INDICE</v>
      </c>
      <c r="K10257">
        <f t="shared" si="10533"/>
        <v>0</v>
      </c>
      <c r="L10257" s="150">
        <f>+VLOOKUP($E10257,IGF_2018!$B$8:$Z$347,24,0)</f>
        <v>0.21597641919331378</v>
      </c>
      <c r="M10257" s="142" t="str">
        <f>+VLOOKUP($E10257,IGF_2018!$B$8:$Z$347,25,0)</f>
        <v>Medio bajo</v>
      </c>
    </row>
    <row r="10258" spans="1:13" x14ac:dyDescent="0.3">
      <c r="A10258" s="139">
        <f t="shared" si="10495"/>
        <v>270</v>
      </c>
      <c r="B10258" s="148">
        <f t="shared" si="10497"/>
        <v>30</v>
      </c>
      <c r="D10258" s="149" t="str">
        <f>+VLOOKUP($A10258,mUNICIPIOS!$B$4:$F$343,2,0)</f>
        <v>Alta Verapaz</v>
      </c>
      <c r="E10258" s="149">
        <f>+VLOOKUP($A10258,mUNICIPIOS!$B$4:$F$343,3,0)</f>
        <v>1612</v>
      </c>
      <c r="F10258" s="149" t="str">
        <f>+VLOOKUP($A10258,mUNICIPIOS!$B$4:$F$343,4,0)</f>
        <v>Santa María Cahabón</v>
      </c>
      <c r="G10258" s="139" t="str">
        <f t="shared" ref="G10258:K10258" si="10534">+G10220</f>
        <v>06</v>
      </c>
      <c r="H10258" t="str">
        <f t="shared" si="10534"/>
        <v>IGE</v>
      </c>
      <c r="I10258" t="str">
        <f t="shared" si="10534"/>
        <v>Índice de Gestión Estratégica</v>
      </c>
      <c r="J10258" t="str">
        <f t="shared" si="10534"/>
        <v>06-01</v>
      </c>
      <c r="K10258" t="str">
        <f t="shared" si="10534"/>
        <v>Ejecución del Plan Operativo Anual  (POA)</v>
      </c>
      <c r="L10258" s="150">
        <f>+VLOOKUP($E10258,IGE_2018!$B$8:$Z$347,3,0)</f>
        <v>0.6037499999999999</v>
      </c>
      <c r="M10258" s="142" t="str">
        <f>+VLOOKUP($E10258,IGE_2018!$B$8:$Z$347,4,0)</f>
        <v>Medio alto</v>
      </c>
    </row>
    <row r="10259" spans="1:13" x14ac:dyDescent="0.3">
      <c r="A10259" s="139">
        <f t="shared" si="10495"/>
        <v>270</v>
      </c>
      <c r="B10259" s="148">
        <f t="shared" si="10497"/>
        <v>31</v>
      </c>
      <c r="D10259" s="149" t="str">
        <f>+VLOOKUP($A10259,mUNICIPIOS!$B$4:$F$343,2,0)</f>
        <v>Alta Verapaz</v>
      </c>
      <c r="E10259" s="149">
        <f>+VLOOKUP($A10259,mUNICIPIOS!$B$4:$F$343,3,0)</f>
        <v>1612</v>
      </c>
      <c r="F10259" s="149" t="str">
        <f>+VLOOKUP($A10259,mUNICIPIOS!$B$4:$F$343,4,0)</f>
        <v>Santa María Cahabón</v>
      </c>
      <c r="G10259" s="139" t="str">
        <f t="shared" ref="G10259:K10259" si="10535">+G10221</f>
        <v>06</v>
      </c>
      <c r="H10259" t="str">
        <f t="shared" si="10535"/>
        <v>IGE</v>
      </c>
      <c r="I10259" t="str">
        <f t="shared" si="10535"/>
        <v>Índice de Gestión Estratégica</v>
      </c>
      <c r="J10259" t="str">
        <f t="shared" si="10535"/>
        <v>06-02</v>
      </c>
      <c r="K10259" t="str">
        <f t="shared" si="10535"/>
        <v>Relación Plan de Desarrollo Municipal y Ordenamiento Territorial (PDM-OT) - Plan Estratégico Institucional (PEI) - Plan Operativo Multianual (POM) - Plan Operativo Anual (POA)</v>
      </c>
      <c r="L10259" s="150">
        <f>+VLOOKUP($E10259,IGE_2018!$B$8:$Z$347,6,0)</f>
        <v>0.4491666666666666</v>
      </c>
      <c r="M10259" s="142" t="str">
        <f>+VLOOKUP($E10259,IGE_2018!$B$8:$Z$347,7,0)</f>
        <v>Medio</v>
      </c>
    </row>
    <row r="10260" spans="1:13" x14ac:dyDescent="0.3">
      <c r="A10260" s="139">
        <f t="shared" si="10495"/>
        <v>270</v>
      </c>
      <c r="B10260" s="148">
        <f t="shared" si="10497"/>
        <v>32</v>
      </c>
      <c r="D10260" s="149" t="str">
        <f>+VLOOKUP($A10260,mUNICIPIOS!$B$4:$F$343,2,0)</f>
        <v>Alta Verapaz</v>
      </c>
      <c r="E10260" s="149">
        <f>+VLOOKUP($A10260,mUNICIPIOS!$B$4:$F$343,3,0)</f>
        <v>1612</v>
      </c>
      <c r="F10260" s="149" t="str">
        <f>+VLOOKUP($A10260,mUNICIPIOS!$B$4:$F$343,4,0)</f>
        <v>Santa María Cahabón</v>
      </c>
      <c r="G10260" s="139" t="str">
        <f t="shared" ref="G10260:K10260" si="10536">+G10222</f>
        <v>06</v>
      </c>
      <c r="H10260" t="str">
        <f t="shared" si="10536"/>
        <v>IGE</v>
      </c>
      <c r="I10260" t="str">
        <f t="shared" si="10536"/>
        <v>Índice de Gestión Estratégica</v>
      </c>
      <c r="J10260" t="str">
        <f t="shared" si="10536"/>
        <v>06-03</v>
      </c>
      <c r="K10260" t="str">
        <f t="shared" si="10536"/>
        <v>Presupuesto de egresos relacionado a competencias municipales que responden a prioridades nacionales de desarrollo.</v>
      </c>
      <c r="L10260" s="150">
        <f>+VLOOKUP($E10260,IGE_2018!$B$8:$Z$347,9,0)</f>
        <v>0.2057790362795435</v>
      </c>
      <c r="M10260" s="142" t="str">
        <f>+VLOOKUP($E10260,IGE_2018!$B$8:$Z$347,10,0)</f>
        <v>Medio bajo</v>
      </c>
    </row>
    <row r="10261" spans="1:13" x14ac:dyDescent="0.3">
      <c r="A10261" s="139">
        <f t="shared" si="10495"/>
        <v>270</v>
      </c>
      <c r="B10261" s="148">
        <f t="shared" si="10497"/>
        <v>33</v>
      </c>
      <c r="D10261" s="149" t="str">
        <f>+VLOOKUP($A10261,mUNICIPIOS!$B$4:$F$343,2,0)</f>
        <v>Alta Verapaz</v>
      </c>
      <c r="E10261" s="149">
        <f>+VLOOKUP($A10261,mUNICIPIOS!$B$4:$F$343,3,0)</f>
        <v>1612</v>
      </c>
      <c r="F10261" s="149" t="str">
        <f>+VLOOKUP($A10261,mUNICIPIOS!$B$4:$F$343,4,0)</f>
        <v>Santa María Cahabón</v>
      </c>
      <c r="G10261" s="139" t="str">
        <f t="shared" ref="G10261:K10261" si="10537">+G10223</f>
        <v>06</v>
      </c>
      <c r="H10261" t="str">
        <f t="shared" si="10537"/>
        <v>IGE</v>
      </c>
      <c r="I10261" t="str">
        <f t="shared" si="10537"/>
        <v>Índice de Gestión Estratégica</v>
      </c>
      <c r="J10261" t="str">
        <f t="shared" si="10537"/>
        <v>06-04</v>
      </c>
      <c r="K10261" t="str">
        <f t="shared" si="10537"/>
        <v>Institucionalización de la gestión ordenada del territorio</v>
      </c>
      <c r="L10261" s="150">
        <f>+VLOOKUP($E10261,IGE_2018!$B$8:$Z$347,12,0)</f>
        <v>0</v>
      </c>
      <c r="M10261" s="142" t="str">
        <f>+VLOOKUP($E10261,IGE_2018!$B$8:$Z$347,13,0)</f>
        <v>Bajo</v>
      </c>
    </row>
    <row r="10262" spans="1:13" x14ac:dyDescent="0.3">
      <c r="A10262" s="139">
        <f t="shared" si="10495"/>
        <v>270</v>
      </c>
      <c r="B10262" s="148">
        <f t="shared" si="10497"/>
        <v>34</v>
      </c>
      <c r="D10262" s="149" t="str">
        <f>+VLOOKUP($A10262,mUNICIPIOS!$B$4:$F$343,2,0)</f>
        <v>Alta Verapaz</v>
      </c>
      <c r="E10262" s="149">
        <f>+VLOOKUP($A10262,mUNICIPIOS!$B$4:$F$343,3,0)</f>
        <v>1612</v>
      </c>
      <c r="F10262" s="149" t="str">
        <f>+VLOOKUP($A10262,mUNICIPIOS!$B$4:$F$343,4,0)</f>
        <v>Santa María Cahabón</v>
      </c>
      <c r="G10262" s="139" t="str">
        <f t="shared" ref="G10262:K10262" si="10538">+G10224</f>
        <v>06</v>
      </c>
      <c r="H10262" t="str">
        <f t="shared" si="10538"/>
        <v>IGE</v>
      </c>
      <c r="I10262" t="str">
        <f t="shared" si="10538"/>
        <v>Índice de Gestión Estratégica</v>
      </c>
      <c r="J10262" t="str">
        <f t="shared" si="10538"/>
        <v>06-05</v>
      </c>
      <c r="K10262" t="str">
        <f t="shared" si="10538"/>
        <v>Acciones para la gestión ordenada del territorio</v>
      </c>
      <c r="L10262" s="150">
        <f>+VLOOKUP($E10262,IGE_2018!$B$8:$Z$347,15,0)</f>
        <v>6.0000000000000026E-2</v>
      </c>
      <c r="M10262" s="142" t="str">
        <f>+VLOOKUP($E10262,IGE_2018!$B$8:$Z$347,16,0)</f>
        <v>Bajo</v>
      </c>
    </row>
    <row r="10263" spans="1:13" x14ac:dyDescent="0.3">
      <c r="A10263" s="139">
        <f t="shared" si="10495"/>
        <v>270</v>
      </c>
      <c r="B10263" s="148">
        <f t="shared" si="10497"/>
        <v>35</v>
      </c>
      <c r="D10263" s="149" t="str">
        <f>+VLOOKUP($A10263,mUNICIPIOS!$B$4:$F$343,2,0)</f>
        <v>Alta Verapaz</v>
      </c>
      <c r="E10263" s="149">
        <f>+VLOOKUP($A10263,mUNICIPIOS!$B$4:$F$343,3,0)</f>
        <v>1612</v>
      </c>
      <c r="F10263" s="149" t="str">
        <f>+VLOOKUP($A10263,mUNICIPIOS!$B$4:$F$343,4,0)</f>
        <v>Santa María Cahabón</v>
      </c>
      <c r="G10263" s="139" t="str">
        <f t="shared" ref="G10263:K10263" si="10539">+G10225</f>
        <v>06</v>
      </c>
      <c r="H10263" t="str">
        <f t="shared" si="10539"/>
        <v>IGE</v>
      </c>
      <c r="I10263" t="str">
        <f t="shared" si="10539"/>
        <v>Índice de Gestión Estratégica</v>
      </c>
      <c r="J10263" t="str">
        <f t="shared" si="10539"/>
        <v>06-06</v>
      </c>
      <c r="K10263" t="str">
        <f t="shared" si="10539"/>
        <v>Gestión de riesgo en la formulación de proyectos derivados de la planificación operativa anual</v>
      </c>
      <c r="L10263" s="150">
        <f>+VLOOKUP($E10263,IGE_2018!$B$8:$Z$347,18,0)</f>
        <v>0</v>
      </c>
      <c r="M10263" s="142" t="str">
        <f>+VLOOKUP($E10263,IGE_2018!$B$8:$Z$347,19,0)</f>
        <v>Bajo</v>
      </c>
    </row>
    <row r="10264" spans="1:13" x14ac:dyDescent="0.3">
      <c r="A10264" s="139">
        <f t="shared" si="10495"/>
        <v>270</v>
      </c>
      <c r="B10264" s="148">
        <f t="shared" si="10497"/>
        <v>36</v>
      </c>
      <c r="D10264" s="149" t="str">
        <f>+VLOOKUP($A10264,mUNICIPIOS!$B$4:$F$343,2,0)</f>
        <v>Alta Verapaz</v>
      </c>
      <c r="E10264" s="149">
        <f>+VLOOKUP($A10264,mUNICIPIOS!$B$4:$F$343,3,0)</f>
        <v>1612</v>
      </c>
      <c r="F10264" s="149" t="str">
        <f>+VLOOKUP($A10264,mUNICIPIOS!$B$4:$F$343,4,0)</f>
        <v>Santa María Cahabón</v>
      </c>
      <c r="G10264" s="139" t="str">
        <f t="shared" ref="G10264:K10264" si="10540">+G10226</f>
        <v>06</v>
      </c>
      <c r="H10264" t="str">
        <f t="shared" si="10540"/>
        <v>IGE</v>
      </c>
      <c r="I10264" t="str">
        <f t="shared" si="10540"/>
        <v>Índice de Gestión Estratégica</v>
      </c>
      <c r="J10264" t="str">
        <f t="shared" si="10540"/>
        <v>06-07</v>
      </c>
      <c r="K10264" t="str">
        <f t="shared" si="10540"/>
        <v>Ingresos por servicios ambientales en relación a los ingresos propios sin regalías</v>
      </c>
      <c r="L10264" s="150">
        <f>+VLOOKUP($E10264,IGE_2018!$B$8:$Z$347,21,0)</f>
        <v>0</v>
      </c>
      <c r="M10264" s="142" t="str">
        <f>+VLOOKUP($E10264,IGE_2018!$B$8:$Z$347,22,0)</f>
        <v>Bajo</v>
      </c>
    </row>
    <row r="10265" spans="1:13" x14ac:dyDescent="0.3">
      <c r="A10265" s="139">
        <f t="shared" si="10495"/>
        <v>270</v>
      </c>
      <c r="B10265" s="148">
        <f t="shared" si="10497"/>
        <v>37</v>
      </c>
      <c r="D10265" s="149" t="str">
        <f>+VLOOKUP($A10265,mUNICIPIOS!$B$4:$F$343,2,0)</f>
        <v>Alta Verapaz</v>
      </c>
      <c r="E10265" s="149">
        <f>+VLOOKUP($A10265,mUNICIPIOS!$B$4:$F$343,3,0)</f>
        <v>1612</v>
      </c>
      <c r="F10265" s="149" t="str">
        <f>+VLOOKUP($A10265,mUNICIPIOS!$B$4:$F$343,4,0)</f>
        <v>Santa María Cahabón</v>
      </c>
      <c r="G10265" s="139" t="str">
        <f t="shared" ref="G10265:K10265" si="10541">+G10227</f>
        <v>06</v>
      </c>
      <c r="H10265" t="str">
        <f t="shared" si="10541"/>
        <v>IGE</v>
      </c>
      <c r="I10265" t="str">
        <f t="shared" si="10541"/>
        <v>Índice de Gestión Estratégica</v>
      </c>
      <c r="J10265" t="str">
        <f t="shared" si="10541"/>
        <v>INDICE</v>
      </c>
      <c r="K10265">
        <f t="shared" si="10541"/>
        <v>0</v>
      </c>
      <c r="L10265" s="150">
        <f>+VLOOKUP($E10265,IGE_2018!$B$8:$Z$347,24,0)</f>
        <v>0.21838225906988584</v>
      </c>
      <c r="M10265" s="142" t="str">
        <f>+VLOOKUP($E10265,IGE_2018!$B$8:$Z$347,25,0)</f>
        <v>Medio bajo</v>
      </c>
    </row>
    <row r="10266" spans="1:13" x14ac:dyDescent="0.3">
      <c r="A10266" s="139">
        <f t="shared" si="10495"/>
        <v>270</v>
      </c>
      <c r="B10266" s="148">
        <f t="shared" si="10497"/>
        <v>38</v>
      </c>
      <c r="D10266" s="149" t="str">
        <f>+VLOOKUP($A10266,mUNICIPIOS!$B$4:$F$343,2,0)</f>
        <v>Alta Verapaz</v>
      </c>
      <c r="E10266" s="149">
        <f>+VLOOKUP($A10266,mUNICIPIOS!$B$4:$F$343,3,0)</f>
        <v>1612</v>
      </c>
      <c r="F10266" s="149" t="str">
        <f>+VLOOKUP($A10266,mUNICIPIOS!$B$4:$F$343,4,0)</f>
        <v>Santa María Cahabón</v>
      </c>
      <c r="G10266" s="139" t="str">
        <f t="shared" ref="G10266:K10266" si="10542">+G10228</f>
        <v>RANKING</v>
      </c>
      <c r="H10266" t="str">
        <f t="shared" si="10542"/>
        <v>RGM</v>
      </c>
      <c r="I10266" t="str">
        <f t="shared" si="10542"/>
        <v>Ranking de la Gestión Municipal 2018</v>
      </c>
      <c r="J10266" t="str">
        <f t="shared" si="10542"/>
        <v>RANKING</v>
      </c>
      <c r="K10266">
        <f t="shared" si="10542"/>
        <v>0</v>
      </c>
      <c r="L10266" s="151">
        <f>+VLOOKUP($E10266,Resultados_generales!$C$8:$AE$347,27,0)</f>
        <v>0.38646551833552595</v>
      </c>
      <c r="M10266" t="str">
        <f>+VLOOKUP($E10266,Resultados_generales!$C$8:$AE$347,28,0)</f>
        <v>Medio bajo</v>
      </c>
    </row>
    <row r="10267" spans="1:13" x14ac:dyDescent="0.3">
      <c r="A10267" s="139">
        <f t="shared" si="10495"/>
        <v>271</v>
      </c>
      <c r="B10267" s="148">
        <f t="shared" si="10497"/>
        <v>1</v>
      </c>
      <c r="D10267" s="149" t="str">
        <f>+VLOOKUP($A10267,mUNICIPIOS!$B$4:$F$343,2,0)</f>
        <v>Alta Verapaz</v>
      </c>
      <c r="E10267" s="149">
        <f>+VLOOKUP($A10267,mUNICIPIOS!$B$4:$F$343,3,0)</f>
        <v>1613</v>
      </c>
      <c r="F10267" s="149" t="str">
        <f>+VLOOKUP($A10267,mUNICIPIOS!$B$4:$F$343,4,0)</f>
        <v>Chisec</v>
      </c>
      <c r="G10267" s="139" t="str">
        <f t="shared" ref="G10267:K10267" si="10543">+G10229</f>
        <v>01</v>
      </c>
      <c r="H10267" t="str">
        <f t="shared" si="10543"/>
        <v>IPC</v>
      </c>
      <c r="I10267" t="str">
        <f t="shared" si="10543"/>
        <v>Índice de Participación Ciudadana</v>
      </c>
      <c r="J10267" t="str">
        <f t="shared" si="10543"/>
        <v>01-01</v>
      </c>
      <c r="K10267" t="str">
        <f t="shared" si="10543"/>
        <v>Número de reuniones del COMUDE en el año de la medición.</v>
      </c>
      <c r="L10267" s="150">
        <f>+VLOOKUP($E10267,IPC_2018!$B$8:$T$347,3,0)</f>
        <v>0.91666666666666663</v>
      </c>
      <c r="M10267" s="142" t="str">
        <f>+VLOOKUP($E10267,IPC_2018!$B$8:$T$347,4,0)</f>
        <v>Alto</v>
      </c>
    </row>
    <row r="10268" spans="1:13" x14ac:dyDescent="0.3">
      <c r="A10268" s="139">
        <f t="shared" si="10495"/>
        <v>271</v>
      </c>
      <c r="B10268" s="148">
        <f t="shared" si="10497"/>
        <v>2</v>
      </c>
      <c r="D10268" s="149" t="str">
        <f>+VLOOKUP($A10268,mUNICIPIOS!$B$4:$F$343,2,0)</f>
        <v>Alta Verapaz</v>
      </c>
      <c r="E10268" s="149">
        <f>+VLOOKUP($A10268,mUNICIPIOS!$B$4:$F$343,3,0)</f>
        <v>1613</v>
      </c>
      <c r="F10268" s="149" t="str">
        <f>+VLOOKUP($A10268,mUNICIPIOS!$B$4:$F$343,4,0)</f>
        <v>Chisec</v>
      </c>
      <c r="G10268" s="139" t="str">
        <f t="shared" ref="G10268:K10268" si="10544">+G10230</f>
        <v>01</v>
      </c>
      <c r="H10268" t="str">
        <f t="shared" si="10544"/>
        <v>IPC</v>
      </c>
      <c r="I10268" t="str">
        <f t="shared" si="10544"/>
        <v>Índice de Participación Ciudadana</v>
      </c>
      <c r="J10268" t="str">
        <f t="shared" si="10544"/>
        <v>01-02</v>
      </c>
      <c r="K10268" t="str">
        <f t="shared" si="10544"/>
        <v>Participación de Alcaldes, Concejales y Síndicos determinados o designados en el COMUDE</v>
      </c>
      <c r="L10268" s="150">
        <f>+VLOOKUP($E10268,IPC_2018!$B$8:$T$347,6,0)</f>
        <v>0.52272727272727271</v>
      </c>
      <c r="M10268" s="142" t="str">
        <f>+VLOOKUP($E10268,IPC_2018!$B$8:$T$347,7,0)</f>
        <v>Medio</v>
      </c>
    </row>
    <row r="10269" spans="1:13" x14ac:dyDescent="0.3">
      <c r="A10269" s="139">
        <f t="shared" si="10495"/>
        <v>271</v>
      </c>
      <c r="B10269" s="148">
        <f t="shared" si="10497"/>
        <v>3</v>
      </c>
      <c r="D10269" s="149" t="str">
        <f>+VLOOKUP($A10269,mUNICIPIOS!$B$4:$F$343,2,0)</f>
        <v>Alta Verapaz</v>
      </c>
      <c r="E10269" s="149">
        <f>+VLOOKUP($A10269,mUNICIPIOS!$B$4:$F$343,3,0)</f>
        <v>1613</v>
      </c>
      <c r="F10269" s="149" t="str">
        <f>+VLOOKUP($A10269,mUNICIPIOS!$B$4:$F$343,4,0)</f>
        <v>Chisec</v>
      </c>
      <c r="G10269" s="139" t="str">
        <f t="shared" ref="G10269:K10269" si="10545">+G10231</f>
        <v>01</v>
      </c>
      <c r="H10269" t="str">
        <f t="shared" si="10545"/>
        <v>IPC</v>
      </c>
      <c r="I10269" t="str">
        <f t="shared" si="10545"/>
        <v>Índice de Participación Ciudadana</v>
      </c>
      <c r="J10269" t="str">
        <f t="shared" si="10545"/>
        <v>01-03</v>
      </c>
      <c r="K10269" t="str">
        <f t="shared" si="10545"/>
        <v>Participación  de organizaciones de jóvenes, mujeres, pueblos mayas, xincas, garífunas, y otras organizaciones en el Comude</v>
      </c>
      <c r="L10269" s="150">
        <f>+VLOOKUP($E10269,IPC_2018!$B$8:$T$347,9,0)</f>
        <v>0.25902864259028646</v>
      </c>
      <c r="M10269" s="142" t="str">
        <f>+VLOOKUP($E10269,IPC_2018!$B$8:$T$347,10,0)</f>
        <v>Medio bajo</v>
      </c>
    </row>
    <row r="10270" spans="1:13" x14ac:dyDescent="0.3">
      <c r="A10270" s="139">
        <f t="shared" si="10495"/>
        <v>271</v>
      </c>
      <c r="B10270" s="148">
        <f t="shared" si="10497"/>
        <v>4</v>
      </c>
      <c r="D10270" s="149" t="str">
        <f>+VLOOKUP($A10270,mUNICIPIOS!$B$4:$F$343,2,0)</f>
        <v>Alta Verapaz</v>
      </c>
      <c r="E10270" s="149">
        <f>+VLOOKUP($A10270,mUNICIPIOS!$B$4:$F$343,3,0)</f>
        <v>1613</v>
      </c>
      <c r="F10270" s="149" t="str">
        <f>+VLOOKUP($A10270,mUNICIPIOS!$B$4:$F$343,4,0)</f>
        <v>Chisec</v>
      </c>
      <c r="G10270" s="139" t="str">
        <f t="shared" ref="G10270:K10270" si="10546">+G10232</f>
        <v>01</v>
      </c>
      <c r="H10270" t="str">
        <f t="shared" si="10546"/>
        <v>IPC</v>
      </c>
      <c r="I10270" t="str">
        <f t="shared" si="10546"/>
        <v>Índice de Participación Ciudadana</v>
      </c>
      <c r="J10270" t="str">
        <f t="shared" si="10546"/>
        <v>01-04</v>
      </c>
      <c r="K10270" t="str">
        <f t="shared" si="10546"/>
        <v>Representatividad territorial del Comude.</v>
      </c>
      <c r="L10270" s="150">
        <f>+VLOOKUP($E10270,IPC_2018!$B$8:$T$347,12,0)</f>
        <v>0.61503169727468798</v>
      </c>
      <c r="M10270" s="142" t="str">
        <f>+VLOOKUP($E10270,IPC_2018!$B$8:$T$347,13,0)</f>
        <v>Medio alto</v>
      </c>
    </row>
    <row r="10271" spans="1:13" x14ac:dyDescent="0.3">
      <c r="A10271" s="139">
        <f t="shared" si="10495"/>
        <v>271</v>
      </c>
      <c r="B10271" s="148">
        <f t="shared" si="10497"/>
        <v>5</v>
      </c>
      <c r="D10271" s="149" t="str">
        <f>+VLOOKUP($A10271,mUNICIPIOS!$B$4:$F$343,2,0)</f>
        <v>Alta Verapaz</v>
      </c>
      <c r="E10271" s="149">
        <f>+VLOOKUP($A10271,mUNICIPIOS!$B$4:$F$343,3,0)</f>
        <v>1613</v>
      </c>
      <c r="F10271" s="149" t="str">
        <f>+VLOOKUP($A10271,mUNICIPIOS!$B$4:$F$343,4,0)</f>
        <v>Chisec</v>
      </c>
      <c r="G10271" s="139" t="str">
        <f t="shared" ref="G10271:K10271" si="10547">+G10233</f>
        <v>01</v>
      </c>
      <c r="H10271" t="str">
        <f t="shared" si="10547"/>
        <v>IPC</v>
      </c>
      <c r="I10271" t="str">
        <f t="shared" si="10547"/>
        <v>Índice de Participación Ciudadana</v>
      </c>
      <c r="J10271" t="str">
        <f t="shared" si="10547"/>
        <v>01-05</v>
      </c>
      <c r="K10271" t="str">
        <f t="shared" si="10547"/>
        <v>Funcionamiento del Comude</v>
      </c>
      <c r="L10271" s="150">
        <f>+VLOOKUP($E10271,IPC_2018!$B$8:$T$347,15,0)</f>
        <v>0.15901060076290127</v>
      </c>
      <c r="M10271" s="142" t="str">
        <f>+VLOOKUP($E10271,IPC_2018!$B$8:$T$347,16,0)</f>
        <v>Bajo</v>
      </c>
    </row>
    <row r="10272" spans="1:13" x14ac:dyDescent="0.3">
      <c r="A10272" s="139">
        <f t="shared" si="10495"/>
        <v>271</v>
      </c>
      <c r="B10272" s="148">
        <f t="shared" si="10497"/>
        <v>6</v>
      </c>
      <c r="D10272" s="149" t="str">
        <f>+VLOOKUP($A10272,mUNICIPIOS!$B$4:$F$343,2,0)</f>
        <v>Alta Verapaz</v>
      </c>
      <c r="E10272" s="149">
        <f>+VLOOKUP($A10272,mUNICIPIOS!$B$4:$F$343,3,0)</f>
        <v>1613</v>
      </c>
      <c r="F10272" s="149" t="str">
        <f>+VLOOKUP($A10272,mUNICIPIOS!$B$4:$F$343,4,0)</f>
        <v>Chisec</v>
      </c>
      <c r="G10272" s="139" t="str">
        <f t="shared" ref="G10272:K10272" si="10548">+G10234</f>
        <v>01</v>
      </c>
      <c r="H10272" t="str">
        <f t="shared" si="10548"/>
        <v>IPC</v>
      </c>
      <c r="I10272" t="str">
        <f t="shared" si="10548"/>
        <v>Índice de Participación Ciudadana</v>
      </c>
      <c r="J10272" t="str">
        <f t="shared" si="10548"/>
        <v>INDICE</v>
      </c>
      <c r="K10272">
        <f t="shared" si="10548"/>
        <v>0</v>
      </c>
      <c r="L10272" s="150">
        <f>+VLOOKUP($E10272,IPC_2018!$B$8:$T$347,18,0)</f>
        <v>0.60988488351842363</v>
      </c>
      <c r="M10272" s="142" t="str">
        <f>+VLOOKUP($E10272,IPC_2018!$B$8:$T$347,19,0)</f>
        <v>Medio alto</v>
      </c>
    </row>
    <row r="10273" spans="1:13" x14ac:dyDescent="0.3">
      <c r="A10273" s="139">
        <f t="shared" si="10495"/>
        <v>271</v>
      </c>
      <c r="B10273" s="148">
        <f t="shared" si="10497"/>
        <v>7</v>
      </c>
      <c r="D10273" s="149" t="str">
        <f>+VLOOKUP($A10273,mUNICIPIOS!$B$4:$F$343,2,0)</f>
        <v>Alta Verapaz</v>
      </c>
      <c r="E10273" s="149">
        <f>+VLOOKUP($A10273,mUNICIPIOS!$B$4:$F$343,3,0)</f>
        <v>1613</v>
      </c>
      <c r="F10273" s="149" t="str">
        <f>+VLOOKUP($A10273,mUNICIPIOS!$B$4:$F$343,4,0)</f>
        <v>Chisec</v>
      </c>
      <c r="G10273" s="139" t="str">
        <f t="shared" ref="G10273:K10273" si="10549">+G10235</f>
        <v>02</v>
      </c>
      <c r="H10273" t="str">
        <f t="shared" si="10549"/>
        <v>IIC</v>
      </c>
      <c r="I10273" t="str">
        <f t="shared" si="10549"/>
        <v>Índice de Información a la Ciudadanía</v>
      </c>
      <c r="J10273" t="str">
        <f t="shared" si="10549"/>
        <v>02-01</v>
      </c>
      <c r="K10273" t="str">
        <f t="shared" si="10549"/>
        <v>Rendición de cuentas cuatrimestral y anual al Comude enfocadas en resultados.</v>
      </c>
      <c r="L10273" s="150">
        <f>+VLOOKUP($E10273,IIC_2018!$B$8:$Q$347,3,0)</f>
        <v>0.13333333333333333</v>
      </c>
      <c r="M10273" s="142" t="str">
        <f>+VLOOKUP($E10273,IIC_2018!$B$8:$Q$347,4,0)</f>
        <v>Bajo</v>
      </c>
    </row>
    <row r="10274" spans="1:13" x14ac:dyDescent="0.3">
      <c r="A10274" s="139">
        <f t="shared" si="10495"/>
        <v>271</v>
      </c>
      <c r="B10274" s="148">
        <f t="shared" si="10497"/>
        <v>8</v>
      </c>
      <c r="D10274" s="149" t="str">
        <f>+VLOOKUP($A10274,mUNICIPIOS!$B$4:$F$343,2,0)</f>
        <v>Alta Verapaz</v>
      </c>
      <c r="E10274" s="149">
        <f>+VLOOKUP($A10274,mUNICIPIOS!$B$4:$F$343,3,0)</f>
        <v>1613</v>
      </c>
      <c r="F10274" s="149" t="str">
        <f>+VLOOKUP($A10274,mUNICIPIOS!$B$4:$F$343,4,0)</f>
        <v>Chisec</v>
      </c>
      <c r="G10274" s="139" t="str">
        <f t="shared" ref="G10274:K10274" si="10550">+G10236</f>
        <v>02</v>
      </c>
      <c r="H10274" t="str">
        <f t="shared" si="10550"/>
        <v>IIC</v>
      </c>
      <c r="I10274" t="str">
        <f t="shared" si="10550"/>
        <v>Índice de Información a la Ciudadanía</v>
      </c>
      <c r="J10274" t="str">
        <f t="shared" si="10550"/>
        <v>02-02</v>
      </c>
      <c r="K10274" t="str">
        <f t="shared" si="10550"/>
        <v>Información presupuestaria y otra información brindada a la ciudadanía disponible en medios locales de comunicación.</v>
      </c>
      <c r="L10274" s="150">
        <f>+VLOOKUP($E10274,IIC_2018!$B$8:$Q$347,6,0)</f>
        <v>0.75</v>
      </c>
      <c r="M10274" s="142" t="str">
        <f>+VLOOKUP($E10274,IIC_2018!$B$8:$Q$347,7,0)</f>
        <v>Medio alto</v>
      </c>
    </row>
    <row r="10275" spans="1:13" x14ac:dyDescent="0.3">
      <c r="A10275" s="139">
        <f t="shared" si="10495"/>
        <v>271</v>
      </c>
      <c r="B10275" s="148">
        <f t="shared" si="10497"/>
        <v>9</v>
      </c>
      <c r="D10275" s="149" t="str">
        <f>+VLOOKUP($A10275,mUNICIPIOS!$B$4:$F$343,2,0)</f>
        <v>Alta Verapaz</v>
      </c>
      <c r="E10275" s="149">
        <f>+VLOOKUP($A10275,mUNICIPIOS!$B$4:$F$343,3,0)</f>
        <v>1613</v>
      </c>
      <c r="F10275" s="149" t="str">
        <f>+VLOOKUP($A10275,mUNICIPIOS!$B$4:$F$343,4,0)</f>
        <v>Chisec</v>
      </c>
      <c r="G10275" s="139" t="str">
        <f t="shared" ref="G10275:K10275" si="10551">+G10237</f>
        <v>02</v>
      </c>
      <c r="H10275" t="str">
        <f t="shared" si="10551"/>
        <v>IIC</v>
      </c>
      <c r="I10275" t="str">
        <f t="shared" si="10551"/>
        <v>Índice de Información a la Ciudadanía</v>
      </c>
      <c r="J10275" t="str">
        <f t="shared" si="10551"/>
        <v>02-03</v>
      </c>
      <c r="K10275" t="str">
        <f t="shared" si="10551"/>
        <v>Información pública de oficio actualizada y disponible de acuerdo a la LAIP y uso de internet.</v>
      </c>
      <c r="L10275" s="150">
        <f>+VLOOKUP($E10275,IIC_2018!$B$8:$Q$347,9,0)</f>
        <v>0.88</v>
      </c>
      <c r="M10275" s="142" t="str">
        <f>+VLOOKUP($E10275,IIC_2018!$B$8:$Q$347,10,0)</f>
        <v>Alto</v>
      </c>
    </row>
    <row r="10276" spans="1:13" x14ac:dyDescent="0.3">
      <c r="A10276" s="139">
        <f t="shared" si="10495"/>
        <v>271</v>
      </c>
      <c r="B10276" s="148">
        <f t="shared" si="10497"/>
        <v>10</v>
      </c>
      <c r="D10276" s="149" t="str">
        <f>+VLOOKUP($A10276,mUNICIPIOS!$B$4:$F$343,2,0)</f>
        <v>Alta Verapaz</v>
      </c>
      <c r="E10276" s="149">
        <f>+VLOOKUP($A10276,mUNICIPIOS!$B$4:$F$343,3,0)</f>
        <v>1613</v>
      </c>
      <c r="F10276" s="149" t="str">
        <f>+VLOOKUP($A10276,mUNICIPIOS!$B$4:$F$343,4,0)</f>
        <v>Chisec</v>
      </c>
      <c r="G10276" s="139" t="str">
        <f t="shared" ref="G10276:K10276" si="10552">+G10238</f>
        <v>02</v>
      </c>
      <c r="H10276" t="str">
        <f t="shared" si="10552"/>
        <v>IIC</v>
      </c>
      <c r="I10276" t="str">
        <f t="shared" si="10552"/>
        <v>Índice de Información a la Ciudadanía</v>
      </c>
      <c r="J10276" t="str">
        <f t="shared" si="10552"/>
        <v>02-04</v>
      </c>
      <c r="K10276" t="str">
        <f t="shared" si="10552"/>
        <v>Relación del monto contratado por medio de Guate compras con el total del presupuesto de egresos vigente.</v>
      </c>
      <c r="L10276" s="150">
        <f>+VLOOKUP($E10276,IIC_2018!$B$8:$Q$347,12,0)</f>
        <v>0.52023905363169154</v>
      </c>
      <c r="M10276" s="142" t="str">
        <f>+VLOOKUP($E10276,IIC_2018!$B$8:$Q$347,13,0)</f>
        <v>Medio</v>
      </c>
    </row>
    <row r="10277" spans="1:13" x14ac:dyDescent="0.3">
      <c r="A10277" s="139">
        <f t="shared" si="10495"/>
        <v>271</v>
      </c>
      <c r="B10277" s="148">
        <f t="shared" si="10497"/>
        <v>11</v>
      </c>
      <c r="D10277" s="149" t="str">
        <f>+VLOOKUP($A10277,mUNICIPIOS!$B$4:$F$343,2,0)</f>
        <v>Alta Verapaz</v>
      </c>
      <c r="E10277" s="149">
        <f>+VLOOKUP($A10277,mUNICIPIOS!$B$4:$F$343,3,0)</f>
        <v>1613</v>
      </c>
      <c r="F10277" s="149" t="str">
        <f>+VLOOKUP($A10277,mUNICIPIOS!$B$4:$F$343,4,0)</f>
        <v>Chisec</v>
      </c>
      <c r="G10277" s="139" t="str">
        <f t="shared" ref="G10277:K10277" si="10553">+G10239</f>
        <v>02</v>
      </c>
      <c r="H10277" t="str">
        <f t="shared" si="10553"/>
        <v>IIC</v>
      </c>
      <c r="I10277" t="str">
        <f t="shared" si="10553"/>
        <v>Índice de Información a la Ciudadanía</v>
      </c>
      <c r="J10277" t="str">
        <f t="shared" si="10553"/>
        <v>INDICE</v>
      </c>
      <c r="K10277">
        <f t="shared" si="10553"/>
        <v>0</v>
      </c>
      <c r="L10277" s="150">
        <f>+VLOOKUP($E10277,IIC_2018!$B$8:$Q$347,15,0)</f>
        <v>0.57089309674125621</v>
      </c>
      <c r="M10277" s="142" t="str">
        <f>+VLOOKUP($E10277,IIC_2018!$B$8:$Q$347,16,0)</f>
        <v>Medio</v>
      </c>
    </row>
    <row r="10278" spans="1:13" x14ac:dyDescent="0.3">
      <c r="A10278" s="139">
        <f t="shared" si="10495"/>
        <v>271</v>
      </c>
      <c r="B10278" s="148">
        <f t="shared" si="10497"/>
        <v>12</v>
      </c>
      <c r="D10278" s="149" t="str">
        <f>+VLOOKUP($A10278,mUNICIPIOS!$B$4:$F$343,2,0)</f>
        <v>Alta Verapaz</v>
      </c>
      <c r="E10278" s="149">
        <f>+VLOOKUP($A10278,mUNICIPIOS!$B$4:$F$343,3,0)</f>
        <v>1613</v>
      </c>
      <c r="F10278" s="149" t="str">
        <f>+VLOOKUP($A10278,mUNICIPIOS!$B$4:$F$343,4,0)</f>
        <v>Chisec</v>
      </c>
      <c r="G10278" s="139" t="str">
        <f t="shared" ref="G10278:K10278" si="10554">+G10240</f>
        <v>03</v>
      </c>
      <c r="H10278" t="str">
        <f t="shared" si="10554"/>
        <v>ISP</v>
      </c>
      <c r="I10278" t="str">
        <f t="shared" si="10554"/>
        <v>Índice de Servicios Públicos</v>
      </c>
      <c r="J10278" t="str">
        <f t="shared" si="10554"/>
        <v>03-01</v>
      </c>
      <c r="K10278" t="str">
        <f t="shared" si="10554"/>
        <v>Cobertura del servicio público de agua</v>
      </c>
      <c r="L10278" s="150">
        <f>+VLOOKUP($E10278,ISP_2018!$B$8:$T$347,3,0)</f>
        <v>0.18458898029235959</v>
      </c>
      <c r="M10278" s="142" t="str">
        <f>+VLOOKUP($E10278,ISP_2018!$B$8:$T$347,4,0)</f>
        <v>Bajo</v>
      </c>
    </row>
    <row r="10279" spans="1:13" x14ac:dyDescent="0.3">
      <c r="A10279" s="139">
        <f t="shared" si="10495"/>
        <v>271</v>
      </c>
      <c r="B10279" s="148">
        <f t="shared" si="10497"/>
        <v>13</v>
      </c>
      <c r="D10279" s="149" t="str">
        <f>+VLOOKUP($A10279,mUNICIPIOS!$B$4:$F$343,2,0)</f>
        <v>Alta Verapaz</v>
      </c>
      <c r="E10279" s="149">
        <f>+VLOOKUP($A10279,mUNICIPIOS!$B$4:$F$343,3,0)</f>
        <v>1613</v>
      </c>
      <c r="F10279" s="149" t="str">
        <f>+VLOOKUP($A10279,mUNICIPIOS!$B$4:$F$343,4,0)</f>
        <v>Chisec</v>
      </c>
      <c r="G10279" s="139" t="str">
        <f t="shared" ref="G10279:K10279" si="10555">+G10241</f>
        <v>03</v>
      </c>
      <c r="H10279" t="str">
        <f t="shared" si="10555"/>
        <v>ISP</v>
      </c>
      <c r="I10279" t="str">
        <f t="shared" si="10555"/>
        <v>Índice de Servicios Públicos</v>
      </c>
      <c r="J10279" t="str">
        <f t="shared" si="10555"/>
        <v>03-02</v>
      </c>
      <c r="K10279" t="str">
        <f t="shared" si="10555"/>
        <v>Control de la calidad del servicio público de agua</v>
      </c>
      <c r="L10279" s="150">
        <f>+VLOOKUP($E10279,ISP_2018!$B$8:$T$347,6,0)</f>
        <v>0.4</v>
      </c>
      <c r="M10279" s="142" t="str">
        <f>+VLOOKUP($E10279,ISP_2018!$B$8:$T$347,7,0)</f>
        <v>Medio bajo</v>
      </c>
    </row>
    <row r="10280" spans="1:13" x14ac:dyDescent="0.3">
      <c r="A10280" s="139">
        <f t="shared" si="10495"/>
        <v>271</v>
      </c>
      <c r="B10280" s="148">
        <f t="shared" si="10497"/>
        <v>14</v>
      </c>
      <c r="D10280" s="149" t="str">
        <f>+VLOOKUP($A10280,mUNICIPIOS!$B$4:$F$343,2,0)</f>
        <v>Alta Verapaz</v>
      </c>
      <c r="E10280" s="149">
        <f>+VLOOKUP($A10280,mUNICIPIOS!$B$4:$F$343,3,0)</f>
        <v>1613</v>
      </c>
      <c r="F10280" s="149" t="str">
        <f>+VLOOKUP($A10280,mUNICIPIOS!$B$4:$F$343,4,0)</f>
        <v>Chisec</v>
      </c>
      <c r="G10280" s="139" t="str">
        <f t="shared" ref="G10280:K10280" si="10556">+G10242</f>
        <v>03</v>
      </c>
      <c r="H10280" t="str">
        <f t="shared" si="10556"/>
        <v>ISP</v>
      </c>
      <c r="I10280" t="str">
        <f t="shared" si="10556"/>
        <v>Índice de Servicios Públicos</v>
      </c>
      <c r="J10280" t="str">
        <f t="shared" si="10556"/>
        <v>03-03</v>
      </c>
      <c r="K10280" t="str">
        <f t="shared" si="10556"/>
        <v>Disposición  y tratamiento  de aguas residuales</v>
      </c>
      <c r="L10280" s="150">
        <f>+VLOOKUP($E10280,ISP_2018!$B$8:$T$347,9,0)</f>
        <v>0</v>
      </c>
      <c r="M10280" s="142" t="str">
        <f>+VLOOKUP($E10280,ISP_2018!$B$8:$T$347,10,0)</f>
        <v>Bajo</v>
      </c>
    </row>
    <row r="10281" spans="1:13" x14ac:dyDescent="0.3">
      <c r="A10281" s="139">
        <f t="shared" si="10495"/>
        <v>271</v>
      </c>
      <c r="B10281" s="148">
        <f t="shared" si="10497"/>
        <v>15</v>
      </c>
      <c r="D10281" s="149" t="str">
        <f>+VLOOKUP($A10281,mUNICIPIOS!$B$4:$F$343,2,0)</f>
        <v>Alta Verapaz</v>
      </c>
      <c r="E10281" s="149">
        <f>+VLOOKUP($A10281,mUNICIPIOS!$B$4:$F$343,3,0)</f>
        <v>1613</v>
      </c>
      <c r="F10281" s="149" t="str">
        <f>+VLOOKUP($A10281,mUNICIPIOS!$B$4:$F$343,4,0)</f>
        <v>Chisec</v>
      </c>
      <c r="G10281" s="139" t="str">
        <f t="shared" ref="G10281:K10281" si="10557">+G10243</f>
        <v>03</v>
      </c>
      <c r="H10281" t="str">
        <f t="shared" si="10557"/>
        <v>ISP</v>
      </c>
      <c r="I10281" t="str">
        <f t="shared" si="10557"/>
        <v>Índice de Servicios Públicos</v>
      </c>
      <c r="J10281" t="str">
        <f t="shared" si="10557"/>
        <v>03-04</v>
      </c>
      <c r="K10281" t="str">
        <f t="shared" si="10557"/>
        <v>Gestión y manejo de los residuos y desechos sólidos</v>
      </c>
      <c r="L10281" s="150">
        <f>+VLOOKUP($E10281,ISP_2018!$B$8:$T$347,12,0)</f>
        <v>6.6787777200460571E-2</v>
      </c>
      <c r="M10281" s="142" t="str">
        <f>+VLOOKUP($E10281,ISP_2018!$B$8:$T$347,13,0)</f>
        <v>Bajo</v>
      </c>
    </row>
    <row r="10282" spans="1:13" x14ac:dyDescent="0.3">
      <c r="A10282" s="139">
        <f t="shared" si="10495"/>
        <v>271</v>
      </c>
      <c r="B10282" s="148">
        <f t="shared" si="10497"/>
        <v>16</v>
      </c>
      <c r="D10282" s="149" t="str">
        <f>+VLOOKUP($A10282,mUNICIPIOS!$B$4:$F$343,2,0)</f>
        <v>Alta Verapaz</v>
      </c>
      <c r="E10282" s="149">
        <f>+VLOOKUP($A10282,mUNICIPIOS!$B$4:$F$343,3,0)</f>
        <v>1613</v>
      </c>
      <c r="F10282" s="149" t="str">
        <f>+VLOOKUP($A10282,mUNICIPIOS!$B$4:$F$343,4,0)</f>
        <v>Chisec</v>
      </c>
      <c r="G10282" s="139" t="str">
        <f t="shared" ref="G10282:K10282" si="10558">+G10244</f>
        <v>03</v>
      </c>
      <c r="H10282" t="str">
        <f t="shared" si="10558"/>
        <v>ISP</v>
      </c>
      <c r="I10282" t="str">
        <f t="shared" si="10558"/>
        <v>Índice de Servicios Públicos</v>
      </c>
      <c r="J10282" t="str">
        <f t="shared" si="10558"/>
        <v>03-05</v>
      </c>
      <c r="K10282" t="str">
        <f t="shared" si="10558"/>
        <v>Gestión de servicios públicos municipales</v>
      </c>
      <c r="L10282" s="150">
        <f>+VLOOKUP($E10282,ISP_2018!$B$8:$T$347,15,0)</f>
        <v>0.29032258064516131</v>
      </c>
      <c r="M10282" s="142" t="str">
        <f>+VLOOKUP($E10282,ISP_2018!$B$8:$T$347,16,0)</f>
        <v>Medio bajo</v>
      </c>
    </row>
    <row r="10283" spans="1:13" x14ac:dyDescent="0.3">
      <c r="A10283" s="139">
        <f t="shared" si="10495"/>
        <v>271</v>
      </c>
      <c r="B10283" s="148">
        <f t="shared" si="10497"/>
        <v>17</v>
      </c>
      <c r="D10283" s="149" t="str">
        <f>+VLOOKUP($A10283,mUNICIPIOS!$B$4:$F$343,2,0)</f>
        <v>Alta Verapaz</v>
      </c>
      <c r="E10283" s="149">
        <f>+VLOOKUP($A10283,mUNICIPIOS!$B$4:$F$343,3,0)</f>
        <v>1613</v>
      </c>
      <c r="F10283" s="149" t="str">
        <f>+VLOOKUP($A10283,mUNICIPIOS!$B$4:$F$343,4,0)</f>
        <v>Chisec</v>
      </c>
      <c r="G10283" s="139" t="str">
        <f t="shared" ref="G10283:K10283" si="10559">+G10245</f>
        <v>03</v>
      </c>
      <c r="H10283" t="str">
        <f t="shared" si="10559"/>
        <v>ISP</v>
      </c>
      <c r="I10283" t="str">
        <f t="shared" si="10559"/>
        <v>Índice de Servicios Públicos</v>
      </c>
      <c r="J10283" t="str">
        <f t="shared" si="10559"/>
        <v>INDICE</v>
      </c>
      <c r="K10283">
        <f t="shared" si="10559"/>
        <v>0</v>
      </c>
      <c r="L10283" s="150">
        <f>+VLOOKUP($E10283,ISP_2018!$B$8:$T$347,18,0)</f>
        <v>0.20988096959836033</v>
      </c>
      <c r="M10283" s="142" t="str">
        <f>+VLOOKUP($E10283,ISP_2018!$B$8:$T$347,19,0)</f>
        <v>Medio bajo</v>
      </c>
    </row>
    <row r="10284" spans="1:13" x14ac:dyDescent="0.3">
      <c r="A10284" s="139">
        <f t="shared" si="10495"/>
        <v>271</v>
      </c>
      <c r="B10284" s="148">
        <f t="shared" si="10497"/>
        <v>18</v>
      </c>
      <c r="D10284" s="149" t="str">
        <f>+VLOOKUP($A10284,mUNICIPIOS!$B$4:$F$343,2,0)</f>
        <v>Alta Verapaz</v>
      </c>
      <c r="E10284" s="149">
        <f>+VLOOKUP($A10284,mUNICIPIOS!$B$4:$F$343,3,0)</f>
        <v>1613</v>
      </c>
      <c r="F10284" s="149" t="str">
        <f>+VLOOKUP($A10284,mUNICIPIOS!$B$4:$F$343,4,0)</f>
        <v>Chisec</v>
      </c>
      <c r="G10284" s="139" t="str">
        <f t="shared" ref="G10284:K10284" si="10560">+G10246</f>
        <v>04</v>
      </c>
      <c r="H10284" t="str">
        <f t="shared" si="10560"/>
        <v>IGA</v>
      </c>
      <c r="I10284" t="str">
        <f t="shared" si="10560"/>
        <v>Índice de Gestión Administrativa</v>
      </c>
      <c r="J10284" t="str">
        <f t="shared" si="10560"/>
        <v>04-01</v>
      </c>
      <c r="K10284" t="str">
        <f t="shared" si="10560"/>
        <v>Existencia de elementos de atención municipal orientada al vecino</v>
      </c>
      <c r="L10284" s="150">
        <f>+VLOOKUP($E10284,IGA_2018!$B$8:$N$347,3,0)</f>
        <v>0.5</v>
      </c>
      <c r="M10284" s="142" t="str">
        <f>+VLOOKUP($E10284,IGA_2018!$B$8:$N$347,4,0)</f>
        <v>Medio</v>
      </c>
    </row>
    <row r="10285" spans="1:13" x14ac:dyDescent="0.3">
      <c r="A10285" s="139">
        <f t="shared" ref="A10285:A10348" si="10561">+IF(B10284=38,A10284+1,A10284)</f>
        <v>271</v>
      </c>
      <c r="B10285" s="148">
        <f t="shared" si="10497"/>
        <v>19</v>
      </c>
      <c r="D10285" s="149" t="str">
        <f>+VLOOKUP($A10285,mUNICIPIOS!$B$4:$F$343,2,0)</f>
        <v>Alta Verapaz</v>
      </c>
      <c r="E10285" s="149">
        <f>+VLOOKUP($A10285,mUNICIPIOS!$B$4:$F$343,3,0)</f>
        <v>1613</v>
      </c>
      <c r="F10285" s="149" t="str">
        <f>+VLOOKUP($A10285,mUNICIPIOS!$B$4:$F$343,4,0)</f>
        <v>Chisec</v>
      </c>
      <c r="G10285" s="139" t="str">
        <f t="shared" ref="G10285:K10285" si="10562">+G10247</f>
        <v>04</v>
      </c>
      <c r="H10285" t="str">
        <f t="shared" si="10562"/>
        <v>IGA</v>
      </c>
      <c r="I10285" t="str">
        <f t="shared" si="10562"/>
        <v>Índice de Gestión Administrativa</v>
      </c>
      <c r="J10285" t="str">
        <f t="shared" si="10562"/>
        <v>04-02</v>
      </c>
      <c r="K10285" t="str">
        <f t="shared" si="10562"/>
        <v>Gestión del recurso humano.</v>
      </c>
      <c r="L10285" s="150">
        <f>+VLOOKUP($E10285,IGA_2018!$B$8:$N$347,6,0)</f>
        <v>0.49549317537986109</v>
      </c>
      <c r="M10285" s="142" t="str">
        <f>+VLOOKUP($E10285,IGA_2018!$B$8:$N$347,7,0)</f>
        <v>Medio</v>
      </c>
    </row>
    <row r="10286" spans="1:13" x14ac:dyDescent="0.3">
      <c r="A10286" s="139">
        <f t="shared" si="10561"/>
        <v>271</v>
      </c>
      <c r="B10286" s="148">
        <f t="shared" ref="B10286:B10349" si="10563">+B10248</f>
        <v>20</v>
      </c>
      <c r="D10286" s="149" t="str">
        <f>+VLOOKUP($A10286,mUNICIPIOS!$B$4:$F$343,2,0)</f>
        <v>Alta Verapaz</v>
      </c>
      <c r="E10286" s="149">
        <f>+VLOOKUP($A10286,mUNICIPIOS!$B$4:$F$343,3,0)</f>
        <v>1613</v>
      </c>
      <c r="F10286" s="149" t="str">
        <f>+VLOOKUP($A10286,mUNICIPIOS!$B$4:$F$343,4,0)</f>
        <v>Chisec</v>
      </c>
      <c r="G10286" s="139" t="str">
        <f t="shared" ref="G10286:K10286" si="10564">+G10248</f>
        <v>04</v>
      </c>
      <c r="H10286" t="str">
        <f t="shared" si="10564"/>
        <v>IGA</v>
      </c>
      <c r="I10286" t="str">
        <f t="shared" si="10564"/>
        <v>Índice de Gestión Administrativa</v>
      </c>
      <c r="J10286" t="str">
        <f t="shared" si="10564"/>
        <v>04-03</v>
      </c>
      <c r="K10286" t="str">
        <f t="shared" si="10564"/>
        <v>Existencia de oficinas municipales con instrumentos de gestión.</v>
      </c>
      <c r="L10286" s="150">
        <f>+VLOOKUP($E10286,IGA_2018!$B$8:$N$347,9,0)</f>
        <v>0.1875</v>
      </c>
      <c r="M10286" s="142" t="str">
        <f>+VLOOKUP($E10286,IGA_2018!$B$8:$N$347,10,0)</f>
        <v>Bajo</v>
      </c>
    </row>
    <row r="10287" spans="1:13" x14ac:dyDescent="0.3">
      <c r="A10287" s="139">
        <f t="shared" si="10561"/>
        <v>271</v>
      </c>
      <c r="B10287" s="148">
        <f t="shared" si="10563"/>
        <v>21</v>
      </c>
      <c r="D10287" s="149" t="str">
        <f>+VLOOKUP($A10287,mUNICIPIOS!$B$4:$F$343,2,0)</f>
        <v>Alta Verapaz</v>
      </c>
      <c r="E10287" s="149">
        <f>+VLOOKUP($A10287,mUNICIPIOS!$B$4:$F$343,3,0)</f>
        <v>1613</v>
      </c>
      <c r="F10287" s="149" t="str">
        <f>+VLOOKUP($A10287,mUNICIPIOS!$B$4:$F$343,4,0)</f>
        <v>Chisec</v>
      </c>
      <c r="G10287" s="139" t="str">
        <f t="shared" ref="G10287:K10287" si="10565">+G10249</f>
        <v>04</v>
      </c>
      <c r="H10287" t="str">
        <f t="shared" si="10565"/>
        <v>IGA</v>
      </c>
      <c r="I10287" t="str">
        <f t="shared" si="10565"/>
        <v>Índice de Gestión Administrativa</v>
      </c>
      <c r="J10287" t="str">
        <f t="shared" si="10565"/>
        <v>INDICE</v>
      </c>
      <c r="K10287">
        <f t="shared" si="10565"/>
        <v>0</v>
      </c>
      <c r="L10287" s="150">
        <f>+VLOOKUP($E10287,IGA_2018!$B$8:$N$347,12,0)</f>
        <v>0.38904761138295135</v>
      </c>
      <c r="M10287" s="142" t="str">
        <f>+VLOOKUP($E10287,IGA_2018!$B$8:$N$347,13,0)</f>
        <v>Medio bajo</v>
      </c>
    </row>
    <row r="10288" spans="1:13" x14ac:dyDescent="0.3">
      <c r="A10288" s="139">
        <f t="shared" si="10561"/>
        <v>271</v>
      </c>
      <c r="B10288" s="148">
        <f t="shared" si="10563"/>
        <v>22</v>
      </c>
      <c r="D10288" s="149" t="str">
        <f>+VLOOKUP($A10288,mUNICIPIOS!$B$4:$F$343,2,0)</f>
        <v>Alta Verapaz</v>
      </c>
      <c r="E10288" s="149">
        <f>+VLOOKUP($A10288,mUNICIPIOS!$B$4:$F$343,3,0)</f>
        <v>1613</v>
      </c>
      <c r="F10288" s="149" t="str">
        <f>+VLOOKUP($A10288,mUNICIPIOS!$B$4:$F$343,4,0)</f>
        <v>Chisec</v>
      </c>
      <c r="G10288" s="139" t="str">
        <f t="shared" ref="G10288:K10288" si="10566">+G10250</f>
        <v>05</v>
      </c>
      <c r="H10288" t="str">
        <f t="shared" si="10566"/>
        <v>IGF</v>
      </c>
      <c r="I10288" t="str">
        <f t="shared" si="10566"/>
        <v>Índice de Gestión Financiera</v>
      </c>
      <c r="J10288" t="str">
        <f t="shared" si="10566"/>
        <v>05-01</v>
      </c>
      <c r="K10288" t="str">
        <f t="shared" si="10566"/>
        <v>Autonomía financiera municipal</v>
      </c>
      <c r="L10288" s="150">
        <f>+VLOOKUP($E10288,IGF_2018!$B$8:$Z$347,3,0)</f>
        <v>0.17421980255558958</v>
      </c>
      <c r="M10288" s="142" t="str">
        <f>+VLOOKUP($E10288,IGF_2018!$B$8:$Z$347,4,0)</f>
        <v>Bajo</v>
      </c>
    </row>
    <row r="10289" spans="1:13" x14ac:dyDescent="0.3">
      <c r="A10289" s="139">
        <f t="shared" si="10561"/>
        <v>271</v>
      </c>
      <c r="B10289" s="148">
        <f t="shared" si="10563"/>
        <v>23</v>
      </c>
      <c r="D10289" s="149" t="str">
        <f>+VLOOKUP($A10289,mUNICIPIOS!$B$4:$F$343,2,0)</f>
        <v>Alta Verapaz</v>
      </c>
      <c r="E10289" s="149">
        <f>+VLOOKUP($A10289,mUNICIPIOS!$B$4:$F$343,3,0)</f>
        <v>1613</v>
      </c>
      <c r="F10289" s="149" t="str">
        <f>+VLOOKUP($A10289,mUNICIPIOS!$B$4:$F$343,4,0)</f>
        <v>Chisec</v>
      </c>
      <c r="G10289" s="139" t="str">
        <f t="shared" ref="G10289:K10289" si="10567">+G10251</f>
        <v>05</v>
      </c>
      <c r="H10289" t="str">
        <f t="shared" si="10567"/>
        <v>IGF</v>
      </c>
      <c r="I10289" t="str">
        <f t="shared" si="10567"/>
        <v>Índice de Gestión Financiera</v>
      </c>
      <c r="J10289" t="str">
        <f t="shared" si="10567"/>
        <v>05-02</v>
      </c>
      <c r="K10289" t="str">
        <f t="shared" si="10567"/>
        <v xml:space="preserve">Ingresos propios por habitante -sin regalías- </v>
      </c>
      <c r="L10289" s="150">
        <f>+VLOOKUP($E10289,IGF_2018!$B$8:$Z$347,6,0)</f>
        <v>6.741514994054279E-2</v>
      </c>
      <c r="M10289" s="142" t="str">
        <f>+VLOOKUP($E10289,IGF_2018!$B$8:$Z$347,7,0)</f>
        <v>Bajo</v>
      </c>
    </row>
    <row r="10290" spans="1:13" x14ac:dyDescent="0.3">
      <c r="A10290" s="139">
        <f t="shared" si="10561"/>
        <v>271</v>
      </c>
      <c r="B10290" s="148">
        <f t="shared" si="10563"/>
        <v>24</v>
      </c>
      <c r="D10290" s="149" t="str">
        <f>+VLOOKUP($A10290,mUNICIPIOS!$B$4:$F$343,2,0)</f>
        <v>Alta Verapaz</v>
      </c>
      <c r="E10290" s="149">
        <f>+VLOOKUP($A10290,mUNICIPIOS!$B$4:$F$343,3,0)</f>
        <v>1613</v>
      </c>
      <c r="F10290" s="149" t="str">
        <f>+VLOOKUP($A10290,mUNICIPIOS!$B$4:$F$343,4,0)</f>
        <v>Chisec</v>
      </c>
      <c r="G10290" s="139" t="str">
        <f t="shared" ref="G10290:K10290" si="10568">+G10252</f>
        <v>05</v>
      </c>
      <c r="H10290" t="str">
        <f t="shared" si="10568"/>
        <v>IGF</v>
      </c>
      <c r="I10290" t="str">
        <f t="shared" si="10568"/>
        <v>Índice de Gestión Financiera</v>
      </c>
      <c r="J10290" t="str">
        <f t="shared" si="10568"/>
        <v>05-03</v>
      </c>
      <c r="K10290" t="str">
        <f t="shared" si="10568"/>
        <v>Ingresos del IUSI en relación a los ingresos propios -sin regalías-</v>
      </c>
      <c r="L10290" s="150">
        <f>+VLOOKUP($E10290,IGF_2018!$B$8:$Z$347,9,0)</f>
        <v>0.31129415096152341</v>
      </c>
      <c r="M10290" s="142" t="str">
        <f>+VLOOKUP($E10290,IGF_2018!$B$8:$Z$347,10,0)</f>
        <v>Medio bajo</v>
      </c>
    </row>
    <row r="10291" spans="1:13" x14ac:dyDescent="0.3">
      <c r="A10291" s="139">
        <f t="shared" si="10561"/>
        <v>271</v>
      </c>
      <c r="B10291" s="148">
        <f t="shared" si="10563"/>
        <v>25</v>
      </c>
      <c r="D10291" s="149" t="str">
        <f>+VLOOKUP($A10291,mUNICIPIOS!$B$4:$F$343,2,0)</f>
        <v>Alta Verapaz</v>
      </c>
      <c r="E10291" s="149">
        <f>+VLOOKUP($A10291,mUNICIPIOS!$B$4:$F$343,3,0)</f>
        <v>1613</v>
      </c>
      <c r="F10291" s="149" t="str">
        <f>+VLOOKUP($A10291,mUNICIPIOS!$B$4:$F$343,4,0)</f>
        <v>Chisec</v>
      </c>
      <c r="G10291" s="139" t="str">
        <f t="shared" ref="G10291:K10291" si="10569">+G10253</f>
        <v>05</v>
      </c>
      <c r="H10291" t="str">
        <f t="shared" si="10569"/>
        <v>IGF</v>
      </c>
      <c r="I10291" t="str">
        <f t="shared" si="10569"/>
        <v>Índice de Gestión Financiera</v>
      </c>
      <c r="J10291" t="str">
        <f t="shared" si="10569"/>
        <v>05-04</v>
      </c>
      <c r="K10291" t="str">
        <f t="shared" si="10569"/>
        <v>Inversión anual en capital fijo por habitante</v>
      </c>
      <c r="L10291" s="150">
        <f>+VLOOKUP($E10291,IGF_2018!$B$8:$Z$347,12,0)</f>
        <v>5.2601693789705167E-2</v>
      </c>
      <c r="M10291" s="142" t="str">
        <f>+VLOOKUP($E10291,IGF_2018!$B$8:$Z$347,13,0)</f>
        <v>Bajo</v>
      </c>
    </row>
    <row r="10292" spans="1:13" x14ac:dyDescent="0.3">
      <c r="A10292" s="139">
        <f t="shared" si="10561"/>
        <v>271</v>
      </c>
      <c r="B10292" s="148">
        <f t="shared" si="10563"/>
        <v>26</v>
      </c>
      <c r="D10292" s="149" t="str">
        <f>+VLOOKUP($A10292,mUNICIPIOS!$B$4:$F$343,2,0)</f>
        <v>Alta Verapaz</v>
      </c>
      <c r="E10292" s="149">
        <f>+VLOOKUP($A10292,mUNICIPIOS!$B$4:$F$343,3,0)</f>
        <v>1613</v>
      </c>
      <c r="F10292" s="149" t="str">
        <f>+VLOOKUP($A10292,mUNICIPIOS!$B$4:$F$343,4,0)</f>
        <v>Chisec</v>
      </c>
      <c r="G10292" s="139" t="str">
        <f t="shared" ref="G10292:K10292" si="10570">+G10254</f>
        <v>05</v>
      </c>
      <c r="H10292" t="str">
        <f t="shared" si="10570"/>
        <v>IGF</v>
      </c>
      <c r="I10292" t="str">
        <f t="shared" si="10570"/>
        <v>Índice de Gestión Financiera</v>
      </c>
      <c r="J10292" t="str">
        <f t="shared" si="10570"/>
        <v>05-05</v>
      </c>
      <c r="K10292" t="str">
        <f t="shared" si="10570"/>
        <v>Inversión anual en capital fijo con recursos percibidos por ingresos propios</v>
      </c>
      <c r="L10292" s="150">
        <f>+VLOOKUP($E10292,IGF_2018!$B$8:$Z$347,15,0)</f>
        <v>0.29330853462545187</v>
      </c>
      <c r="M10292" s="142" t="str">
        <f>+VLOOKUP($E10292,IGF_2018!$B$8:$Z$347,16,0)</f>
        <v>Medio bajo</v>
      </c>
    </row>
    <row r="10293" spans="1:13" x14ac:dyDescent="0.3">
      <c r="A10293" s="139">
        <f t="shared" si="10561"/>
        <v>271</v>
      </c>
      <c r="B10293" s="148">
        <f t="shared" si="10563"/>
        <v>27</v>
      </c>
      <c r="D10293" s="149" t="str">
        <f>+VLOOKUP($A10293,mUNICIPIOS!$B$4:$F$343,2,0)</f>
        <v>Alta Verapaz</v>
      </c>
      <c r="E10293" s="149">
        <f>+VLOOKUP($A10293,mUNICIPIOS!$B$4:$F$343,3,0)</f>
        <v>1613</v>
      </c>
      <c r="F10293" s="149" t="str">
        <f>+VLOOKUP($A10293,mUNICIPIOS!$B$4:$F$343,4,0)</f>
        <v>Chisec</v>
      </c>
      <c r="G10293" s="139" t="str">
        <f t="shared" ref="G10293:K10293" si="10571">+G10255</f>
        <v>05</v>
      </c>
      <c r="H10293" t="str">
        <f t="shared" si="10571"/>
        <v>IGF</v>
      </c>
      <c r="I10293" t="str">
        <f t="shared" si="10571"/>
        <v>Índice de Gestión Financiera</v>
      </c>
      <c r="J10293" t="str">
        <f t="shared" si="10571"/>
        <v>05-06</v>
      </c>
      <c r="K10293" t="str">
        <f t="shared" si="10571"/>
        <v xml:space="preserve">Inversión anual en capital fijo con recursos percibidos por transferencias del Gobierno Central </v>
      </c>
      <c r="L10293" s="150">
        <f>+VLOOKUP($E10293,IGF_2018!$B$8:$Z$347,18,0)</f>
        <v>0.26534651926555042</v>
      </c>
      <c r="M10293" s="142" t="str">
        <f>+VLOOKUP($E10293,IGF_2018!$B$8:$Z$347,19,0)</f>
        <v>Medio bajo</v>
      </c>
    </row>
    <row r="10294" spans="1:13" x14ac:dyDescent="0.3">
      <c r="A10294" s="139">
        <f t="shared" si="10561"/>
        <v>271</v>
      </c>
      <c r="B10294" s="148">
        <f t="shared" si="10563"/>
        <v>28</v>
      </c>
      <c r="D10294" s="149" t="str">
        <f>+VLOOKUP($A10294,mUNICIPIOS!$B$4:$F$343,2,0)</f>
        <v>Alta Verapaz</v>
      </c>
      <c r="E10294" s="149">
        <f>+VLOOKUP($A10294,mUNICIPIOS!$B$4:$F$343,3,0)</f>
        <v>1613</v>
      </c>
      <c r="F10294" s="149" t="str">
        <f>+VLOOKUP($A10294,mUNICIPIOS!$B$4:$F$343,4,0)</f>
        <v>Chisec</v>
      </c>
      <c r="G10294" s="139" t="str">
        <f t="shared" ref="G10294:K10294" si="10572">+G10256</f>
        <v>05</v>
      </c>
      <c r="H10294" t="str">
        <f t="shared" si="10572"/>
        <v>IGF</v>
      </c>
      <c r="I10294" t="str">
        <f t="shared" si="10572"/>
        <v>Índice de Gestión Financiera</v>
      </c>
      <c r="J10294" t="str">
        <f t="shared" si="10572"/>
        <v>05-07</v>
      </c>
      <c r="K10294" t="str">
        <f t="shared" si="10572"/>
        <v>Financiamiento por endeudamiento municipal</v>
      </c>
      <c r="L10294" s="150">
        <f>+VLOOKUP($E10294,IGF_2018!$B$8:$Z$347,21,0)</f>
        <v>1</v>
      </c>
      <c r="M10294" s="142" t="str">
        <f>+VLOOKUP($E10294,IGF_2018!$B$8:$Z$347,22,0)</f>
        <v>Alto</v>
      </c>
    </row>
    <row r="10295" spans="1:13" x14ac:dyDescent="0.3">
      <c r="A10295" s="139">
        <f t="shared" si="10561"/>
        <v>271</v>
      </c>
      <c r="B10295" s="148">
        <f t="shared" si="10563"/>
        <v>29</v>
      </c>
      <c r="D10295" s="149" t="str">
        <f>+VLOOKUP($A10295,mUNICIPIOS!$B$4:$F$343,2,0)</f>
        <v>Alta Verapaz</v>
      </c>
      <c r="E10295" s="149">
        <f>+VLOOKUP($A10295,mUNICIPIOS!$B$4:$F$343,3,0)</f>
        <v>1613</v>
      </c>
      <c r="F10295" s="149" t="str">
        <f>+VLOOKUP($A10295,mUNICIPIOS!$B$4:$F$343,4,0)</f>
        <v>Chisec</v>
      </c>
      <c r="G10295" s="139" t="str">
        <f t="shared" ref="G10295:K10295" si="10573">+G10257</f>
        <v>05</v>
      </c>
      <c r="H10295" t="str">
        <f t="shared" si="10573"/>
        <v>IGF</v>
      </c>
      <c r="I10295" t="str">
        <f t="shared" si="10573"/>
        <v>Índice de Gestión Financiera</v>
      </c>
      <c r="J10295" t="str">
        <f t="shared" si="10573"/>
        <v>INDICE</v>
      </c>
      <c r="K10295">
        <f t="shared" si="10573"/>
        <v>0</v>
      </c>
      <c r="L10295" s="150">
        <f>+VLOOKUP($E10295,IGF_2018!$B$8:$Z$347,24,0)</f>
        <v>0.34058208036344961</v>
      </c>
      <c r="M10295" s="142" t="str">
        <f>+VLOOKUP($E10295,IGF_2018!$B$8:$Z$347,25,0)</f>
        <v>Medio bajo</v>
      </c>
    </row>
    <row r="10296" spans="1:13" x14ac:dyDescent="0.3">
      <c r="A10296" s="139">
        <f t="shared" si="10561"/>
        <v>271</v>
      </c>
      <c r="B10296" s="148">
        <f t="shared" si="10563"/>
        <v>30</v>
      </c>
      <c r="D10296" s="149" t="str">
        <f>+VLOOKUP($A10296,mUNICIPIOS!$B$4:$F$343,2,0)</f>
        <v>Alta Verapaz</v>
      </c>
      <c r="E10296" s="149">
        <f>+VLOOKUP($A10296,mUNICIPIOS!$B$4:$F$343,3,0)</f>
        <v>1613</v>
      </c>
      <c r="F10296" s="149" t="str">
        <f>+VLOOKUP($A10296,mUNICIPIOS!$B$4:$F$343,4,0)</f>
        <v>Chisec</v>
      </c>
      <c r="G10296" s="139" t="str">
        <f t="shared" ref="G10296:K10296" si="10574">+G10258</f>
        <v>06</v>
      </c>
      <c r="H10296" t="str">
        <f t="shared" si="10574"/>
        <v>IGE</v>
      </c>
      <c r="I10296" t="str">
        <f t="shared" si="10574"/>
        <v>Índice de Gestión Estratégica</v>
      </c>
      <c r="J10296" t="str">
        <f t="shared" si="10574"/>
        <v>06-01</v>
      </c>
      <c r="K10296" t="str">
        <f t="shared" si="10574"/>
        <v>Ejecución del Plan Operativo Anual  (POA)</v>
      </c>
      <c r="L10296" s="150">
        <f>+VLOOKUP($E10296,IGE_2018!$B$8:$Z$347,3,0)</f>
        <v>0.59805820079310013</v>
      </c>
      <c r="M10296" s="142" t="str">
        <f>+VLOOKUP($E10296,IGE_2018!$B$8:$Z$347,4,0)</f>
        <v>Medio</v>
      </c>
    </row>
    <row r="10297" spans="1:13" x14ac:dyDescent="0.3">
      <c r="A10297" s="139">
        <f t="shared" si="10561"/>
        <v>271</v>
      </c>
      <c r="B10297" s="148">
        <f t="shared" si="10563"/>
        <v>31</v>
      </c>
      <c r="D10297" s="149" t="str">
        <f>+VLOOKUP($A10297,mUNICIPIOS!$B$4:$F$343,2,0)</f>
        <v>Alta Verapaz</v>
      </c>
      <c r="E10297" s="149">
        <f>+VLOOKUP($A10297,mUNICIPIOS!$B$4:$F$343,3,0)</f>
        <v>1613</v>
      </c>
      <c r="F10297" s="149" t="str">
        <f>+VLOOKUP($A10297,mUNICIPIOS!$B$4:$F$343,4,0)</f>
        <v>Chisec</v>
      </c>
      <c r="G10297" s="139" t="str">
        <f t="shared" ref="G10297:K10297" si="10575">+G10259</f>
        <v>06</v>
      </c>
      <c r="H10297" t="str">
        <f t="shared" si="10575"/>
        <v>IGE</v>
      </c>
      <c r="I10297" t="str">
        <f t="shared" si="10575"/>
        <v>Índice de Gestión Estratégica</v>
      </c>
      <c r="J10297" t="str">
        <f t="shared" si="10575"/>
        <v>06-02</v>
      </c>
      <c r="K10297" t="str">
        <f t="shared" si="10575"/>
        <v>Relación Plan de Desarrollo Municipal y Ordenamiento Territorial (PDM-OT) - Plan Estratégico Institucional (PEI) - Plan Operativo Multianual (POM) - Plan Operativo Anual (POA)</v>
      </c>
      <c r="L10297" s="150">
        <f>+VLOOKUP($E10297,IGE_2018!$B$8:$Z$347,6,0)</f>
        <v>0.73203883495145627</v>
      </c>
      <c r="M10297" s="142" t="str">
        <f>+VLOOKUP($E10297,IGE_2018!$B$8:$Z$347,7,0)</f>
        <v>Medio alto</v>
      </c>
    </row>
    <row r="10298" spans="1:13" x14ac:dyDescent="0.3">
      <c r="A10298" s="139">
        <f t="shared" si="10561"/>
        <v>271</v>
      </c>
      <c r="B10298" s="148">
        <f t="shared" si="10563"/>
        <v>32</v>
      </c>
      <c r="D10298" s="149" t="str">
        <f>+VLOOKUP($A10298,mUNICIPIOS!$B$4:$F$343,2,0)</f>
        <v>Alta Verapaz</v>
      </c>
      <c r="E10298" s="149">
        <f>+VLOOKUP($A10298,mUNICIPIOS!$B$4:$F$343,3,0)</f>
        <v>1613</v>
      </c>
      <c r="F10298" s="149" t="str">
        <f>+VLOOKUP($A10298,mUNICIPIOS!$B$4:$F$343,4,0)</f>
        <v>Chisec</v>
      </c>
      <c r="G10298" s="139" t="str">
        <f t="shared" ref="G10298:K10298" si="10576">+G10260</f>
        <v>06</v>
      </c>
      <c r="H10298" t="str">
        <f t="shared" si="10576"/>
        <v>IGE</v>
      </c>
      <c r="I10298" t="str">
        <f t="shared" si="10576"/>
        <v>Índice de Gestión Estratégica</v>
      </c>
      <c r="J10298" t="str">
        <f t="shared" si="10576"/>
        <v>06-03</v>
      </c>
      <c r="K10298" t="str">
        <f t="shared" si="10576"/>
        <v>Presupuesto de egresos relacionado a competencias municipales que responden a prioridades nacionales de desarrollo.</v>
      </c>
      <c r="L10298" s="150">
        <f>+VLOOKUP($E10298,IGE_2018!$B$8:$Z$347,9,0)</f>
        <v>3.3199056063870178E-2</v>
      </c>
      <c r="M10298" s="142" t="str">
        <f>+VLOOKUP($E10298,IGE_2018!$B$8:$Z$347,10,0)</f>
        <v>Bajo</v>
      </c>
    </row>
    <row r="10299" spans="1:13" x14ac:dyDescent="0.3">
      <c r="A10299" s="139">
        <f t="shared" si="10561"/>
        <v>271</v>
      </c>
      <c r="B10299" s="148">
        <f t="shared" si="10563"/>
        <v>33</v>
      </c>
      <c r="D10299" s="149" t="str">
        <f>+VLOOKUP($A10299,mUNICIPIOS!$B$4:$F$343,2,0)</f>
        <v>Alta Verapaz</v>
      </c>
      <c r="E10299" s="149">
        <f>+VLOOKUP($A10299,mUNICIPIOS!$B$4:$F$343,3,0)</f>
        <v>1613</v>
      </c>
      <c r="F10299" s="149" t="str">
        <f>+VLOOKUP($A10299,mUNICIPIOS!$B$4:$F$343,4,0)</f>
        <v>Chisec</v>
      </c>
      <c r="G10299" s="139" t="str">
        <f t="shared" ref="G10299:K10299" si="10577">+G10261</f>
        <v>06</v>
      </c>
      <c r="H10299" t="str">
        <f t="shared" si="10577"/>
        <v>IGE</v>
      </c>
      <c r="I10299" t="str">
        <f t="shared" si="10577"/>
        <v>Índice de Gestión Estratégica</v>
      </c>
      <c r="J10299" t="str">
        <f t="shared" si="10577"/>
        <v>06-04</v>
      </c>
      <c r="K10299" t="str">
        <f t="shared" si="10577"/>
        <v>Institucionalización de la gestión ordenada del territorio</v>
      </c>
      <c r="L10299" s="150">
        <f>+VLOOKUP($E10299,IGE_2018!$B$8:$Z$347,12,0)</f>
        <v>0</v>
      </c>
      <c r="M10299" s="142" t="str">
        <f>+VLOOKUP($E10299,IGE_2018!$B$8:$Z$347,13,0)</f>
        <v>Bajo</v>
      </c>
    </row>
    <row r="10300" spans="1:13" x14ac:dyDescent="0.3">
      <c r="A10300" s="139">
        <f t="shared" si="10561"/>
        <v>271</v>
      </c>
      <c r="B10300" s="148">
        <f t="shared" si="10563"/>
        <v>34</v>
      </c>
      <c r="D10300" s="149" t="str">
        <f>+VLOOKUP($A10300,mUNICIPIOS!$B$4:$F$343,2,0)</f>
        <v>Alta Verapaz</v>
      </c>
      <c r="E10300" s="149">
        <f>+VLOOKUP($A10300,mUNICIPIOS!$B$4:$F$343,3,0)</f>
        <v>1613</v>
      </c>
      <c r="F10300" s="149" t="str">
        <f>+VLOOKUP($A10300,mUNICIPIOS!$B$4:$F$343,4,0)</f>
        <v>Chisec</v>
      </c>
      <c r="G10300" s="139" t="str">
        <f t="shared" ref="G10300:K10300" si="10578">+G10262</f>
        <v>06</v>
      </c>
      <c r="H10300" t="str">
        <f t="shared" si="10578"/>
        <v>IGE</v>
      </c>
      <c r="I10300" t="str">
        <f t="shared" si="10578"/>
        <v>Índice de Gestión Estratégica</v>
      </c>
      <c r="J10300" t="str">
        <f t="shared" si="10578"/>
        <v>06-05</v>
      </c>
      <c r="K10300" t="str">
        <f t="shared" si="10578"/>
        <v>Acciones para la gestión ordenada del territorio</v>
      </c>
      <c r="L10300" s="150">
        <f>+VLOOKUP($E10300,IGE_2018!$B$8:$Z$347,15,0)</f>
        <v>0.18000000000000005</v>
      </c>
      <c r="M10300" s="142" t="str">
        <f>+VLOOKUP($E10300,IGE_2018!$B$8:$Z$347,16,0)</f>
        <v>Bajo</v>
      </c>
    </row>
    <row r="10301" spans="1:13" x14ac:dyDescent="0.3">
      <c r="A10301" s="139">
        <f t="shared" si="10561"/>
        <v>271</v>
      </c>
      <c r="B10301" s="148">
        <f t="shared" si="10563"/>
        <v>35</v>
      </c>
      <c r="D10301" s="149" t="str">
        <f>+VLOOKUP($A10301,mUNICIPIOS!$B$4:$F$343,2,0)</f>
        <v>Alta Verapaz</v>
      </c>
      <c r="E10301" s="149">
        <f>+VLOOKUP($A10301,mUNICIPIOS!$B$4:$F$343,3,0)</f>
        <v>1613</v>
      </c>
      <c r="F10301" s="149" t="str">
        <f>+VLOOKUP($A10301,mUNICIPIOS!$B$4:$F$343,4,0)</f>
        <v>Chisec</v>
      </c>
      <c r="G10301" s="139" t="str">
        <f t="shared" ref="G10301:K10301" si="10579">+G10263</f>
        <v>06</v>
      </c>
      <c r="H10301" t="str">
        <f t="shared" si="10579"/>
        <v>IGE</v>
      </c>
      <c r="I10301" t="str">
        <f t="shared" si="10579"/>
        <v>Índice de Gestión Estratégica</v>
      </c>
      <c r="J10301" t="str">
        <f t="shared" si="10579"/>
        <v>06-06</v>
      </c>
      <c r="K10301" t="str">
        <f t="shared" si="10579"/>
        <v>Gestión de riesgo en la formulación de proyectos derivados de la planificación operativa anual</v>
      </c>
      <c r="L10301" s="150">
        <f>+VLOOKUP($E10301,IGE_2018!$B$8:$Z$347,18,0)</f>
        <v>0</v>
      </c>
      <c r="M10301" s="142" t="str">
        <f>+VLOOKUP($E10301,IGE_2018!$B$8:$Z$347,19,0)</f>
        <v>Bajo</v>
      </c>
    </row>
    <row r="10302" spans="1:13" x14ac:dyDescent="0.3">
      <c r="A10302" s="139">
        <f t="shared" si="10561"/>
        <v>271</v>
      </c>
      <c r="B10302" s="148">
        <f t="shared" si="10563"/>
        <v>36</v>
      </c>
      <c r="D10302" s="149" t="str">
        <f>+VLOOKUP($A10302,mUNICIPIOS!$B$4:$F$343,2,0)</f>
        <v>Alta Verapaz</v>
      </c>
      <c r="E10302" s="149">
        <f>+VLOOKUP($A10302,mUNICIPIOS!$B$4:$F$343,3,0)</f>
        <v>1613</v>
      </c>
      <c r="F10302" s="149" t="str">
        <f>+VLOOKUP($A10302,mUNICIPIOS!$B$4:$F$343,4,0)</f>
        <v>Chisec</v>
      </c>
      <c r="G10302" s="139" t="str">
        <f t="shared" ref="G10302:K10302" si="10580">+G10264</f>
        <v>06</v>
      </c>
      <c r="H10302" t="str">
        <f t="shared" si="10580"/>
        <v>IGE</v>
      </c>
      <c r="I10302" t="str">
        <f t="shared" si="10580"/>
        <v>Índice de Gestión Estratégica</v>
      </c>
      <c r="J10302" t="str">
        <f t="shared" si="10580"/>
        <v>06-07</v>
      </c>
      <c r="K10302" t="str">
        <f t="shared" si="10580"/>
        <v>Ingresos por servicios ambientales en relación a los ingresos propios sin regalías</v>
      </c>
      <c r="L10302" s="150">
        <f>+VLOOKUP($E10302,IGE_2018!$B$8:$Z$347,21,0)</f>
        <v>1.0830657128457773E-2</v>
      </c>
      <c r="M10302" s="142" t="str">
        <f>+VLOOKUP($E10302,IGE_2018!$B$8:$Z$347,22,0)</f>
        <v>Bajo</v>
      </c>
    </row>
    <row r="10303" spans="1:13" x14ac:dyDescent="0.3">
      <c r="A10303" s="139">
        <f t="shared" si="10561"/>
        <v>271</v>
      </c>
      <c r="B10303" s="148">
        <f t="shared" si="10563"/>
        <v>37</v>
      </c>
      <c r="D10303" s="149" t="str">
        <f>+VLOOKUP($A10303,mUNICIPIOS!$B$4:$F$343,2,0)</f>
        <v>Alta Verapaz</v>
      </c>
      <c r="E10303" s="149">
        <f>+VLOOKUP($A10303,mUNICIPIOS!$B$4:$F$343,3,0)</f>
        <v>1613</v>
      </c>
      <c r="F10303" s="149" t="str">
        <f>+VLOOKUP($A10303,mUNICIPIOS!$B$4:$F$343,4,0)</f>
        <v>Chisec</v>
      </c>
      <c r="G10303" s="139" t="str">
        <f t="shared" ref="G10303:K10303" si="10581">+G10265</f>
        <v>06</v>
      </c>
      <c r="H10303" t="str">
        <f t="shared" si="10581"/>
        <v>IGE</v>
      </c>
      <c r="I10303" t="str">
        <f t="shared" si="10581"/>
        <v>Índice de Gestión Estratégica</v>
      </c>
      <c r="J10303" t="str">
        <f t="shared" si="10581"/>
        <v>INDICE</v>
      </c>
      <c r="K10303">
        <f t="shared" si="10581"/>
        <v>0</v>
      </c>
      <c r="L10303" s="150">
        <f>+VLOOKUP($E10303,IGE_2018!$B$8:$Z$347,24,0)</f>
        <v>0.23589738509049676</v>
      </c>
      <c r="M10303" s="142" t="str">
        <f>+VLOOKUP($E10303,IGE_2018!$B$8:$Z$347,25,0)</f>
        <v>Medio bajo</v>
      </c>
    </row>
    <row r="10304" spans="1:13" x14ac:dyDescent="0.3">
      <c r="A10304" s="139">
        <f t="shared" si="10561"/>
        <v>271</v>
      </c>
      <c r="B10304" s="148">
        <f t="shared" si="10563"/>
        <v>38</v>
      </c>
      <c r="D10304" s="149" t="str">
        <f>+VLOOKUP($A10304,mUNICIPIOS!$B$4:$F$343,2,0)</f>
        <v>Alta Verapaz</v>
      </c>
      <c r="E10304" s="149">
        <f>+VLOOKUP($A10304,mUNICIPIOS!$B$4:$F$343,3,0)</f>
        <v>1613</v>
      </c>
      <c r="F10304" s="149" t="str">
        <f>+VLOOKUP($A10304,mUNICIPIOS!$B$4:$F$343,4,0)</f>
        <v>Chisec</v>
      </c>
      <c r="G10304" s="139" t="str">
        <f t="shared" ref="G10304:K10304" si="10582">+G10266</f>
        <v>RANKING</v>
      </c>
      <c r="H10304" t="str">
        <f t="shared" si="10582"/>
        <v>RGM</v>
      </c>
      <c r="I10304" t="str">
        <f t="shared" si="10582"/>
        <v>Ranking de la Gestión Municipal 2018</v>
      </c>
      <c r="J10304" t="str">
        <f t="shared" si="10582"/>
        <v>RANKING</v>
      </c>
      <c r="K10304">
        <f t="shared" si="10582"/>
        <v>0</v>
      </c>
      <c r="L10304" s="151">
        <f>+VLOOKUP($E10304,Resultados_generales!$C$8:$AE$347,27,0)</f>
        <v>0.37370647564114234</v>
      </c>
      <c r="M10304" t="str">
        <f>+VLOOKUP($E10304,Resultados_generales!$C$8:$AE$347,28,0)</f>
        <v>Medio bajo</v>
      </c>
    </row>
    <row r="10305" spans="1:13" x14ac:dyDescent="0.3">
      <c r="A10305" s="139">
        <f t="shared" si="10561"/>
        <v>272</v>
      </c>
      <c r="B10305" s="148">
        <f t="shared" si="10563"/>
        <v>1</v>
      </c>
      <c r="D10305" s="149" t="str">
        <f>+VLOOKUP($A10305,mUNICIPIOS!$B$4:$F$343,2,0)</f>
        <v>Alta Verapaz</v>
      </c>
      <c r="E10305" s="149">
        <f>+VLOOKUP($A10305,mUNICIPIOS!$B$4:$F$343,3,0)</f>
        <v>1614</v>
      </c>
      <c r="F10305" s="149" t="str">
        <f>+VLOOKUP($A10305,mUNICIPIOS!$B$4:$F$343,4,0)</f>
        <v>Chahal</v>
      </c>
      <c r="G10305" s="139" t="str">
        <f t="shared" ref="G10305:K10305" si="10583">+G10267</f>
        <v>01</v>
      </c>
      <c r="H10305" t="str">
        <f t="shared" si="10583"/>
        <v>IPC</v>
      </c>
      <c r="I10305" t="str">
        <f t="shared" si="10583"/>
        <v>Índice de Participación Ciudadana</v>
      </c>
      <c r="J10305" t="str">
        <f t="shared" si="10583"/>
        <v>01-01</v>
      </c>
      <c r="K10305" t="str">
        <f t="shared" si="10583"/>
        <v>Número de reuniones del COMUDE en el año de la medición.</v>
      </c>
      <c r="L10305" s="150">
        <f>+VLOOKUP($E10305,IPC_2018!$B$8:$T$347,3,0)</f>
        <v>1</v>
      </c>
      <c r="M10305" s="142" t="str">
        <f>+VLOOKUP($E10305,IPC_2018!$B$8:$T$347,4,0)</f>
        <v>Alto</v>
      </c>
    </row>
    <row r="10306" spans="1:13" x14ac:dyDescent="0.3">
      <c r="A10306" s="139">
        <f t="shared" si="10561"/>
        <v>272</v>
      </c>
      <c r="B10306" s="148">
        <f t="shared" si="10563"/>
        <v>2</v>
      </c>
      <c r="D10306" s="149" t="str">
        <f>+VLOOKUP($A10306,mUNICIPIOS!$B$4:$F$343,2,0)</f>
        <v>Alta Verapaz</v>
      </c>
      <c r="E10306" s="149">
        <f>+VLOOKUP($A10306,mUNICIPIOS!$B$4:$F$343,3,0)</f>
        <v>1614</v>
      </c>
      <c r="F10306" s="149" t="str">
        <f>+VLOOKUP($A10306,mUNICIPIOS!$B$4:$F$343,4,0)</f>
        <v>Chahal</v>
      </c>
      <c r="G10306" s="139" t="str">
        <f t="shared" ref="G10306:K10306" si="10584">+G10268</f>
        <v>01</v>
      </c>
      <c r="H10306" t="str">
        <f t="shared" si="10584"/>
        <v>IPC</v>
      </c>
      <c r="I10306" t="str">
        <f t="shared" si="10584"/>
        <v>Índice de Participación Ciudadana</v>
      </c>
      <c r="J10306" t="str">
        <f t="shared" si="10584"/>
        <v>01-02</v>
      </c>
      <c r="K10306" t="str">
        <f t="shared" si="10584"/>
        <v>Participación de Alcaldes, Concejales y Síndicos determinados o designados en el COMUDE</v>
      </c>
      <c r="L10306" s="150">
        <f>+VLOOKUP($E10306,IPC_2018!$B$8:$T$347,6,0)</f>
        <v>1</v>
      </c>
      <c r="M10306" s="142" t="str">
        <f>+VLOOKUP($E10306,IPC_2018!$B$8:$T$347,7,0)</f>
        <v>Alto</v>
      </c>
    </row>
    <row r="10307" spans="1:13" x14ac:dyDescent="0.3">
      <c r="A10307" s="139">
        <f t="shared" si="10561"/>
        <v>272</v>
      </c>
      <c r="B10307" s="148">
        <f t="shared" si="10563"/>
        <v>3</v>
      </c>
      <c r="D10307" s="149" t="str">
        <f>+VLOOKUP($A10307,mUNICIPIOS!$B$4:$F$343,2,0)</f>
        <v>Alta Verapaz</v>
      </c>
      <c r="E10307" s="149">
        <f>+VLOOKUP($A10307,mUNICIPIOS!$B$4:$F$343,3,0)</f>
        <v>1614</v>
      </c>
      <c r="F10307" s="149" t="str">
        <f>+VLOOKUP($A10307,mUNICIPIOS!$B$4:$F$343,4,0)</f>
        <v>Chahal</v>
      </c>
      <c r="G10307" s="139" t="str">
        <f t="shared" ref="G10307:K10307" si="10585">+G10269</f>
        <v>01</v>
      </c>
      <c r="H10307" t="str">
        <f t="shared" si="10585"/>
        <v>IPC</v>
      </c>
      <c r="I10307" t="str">
        <f t="shared" si="10585"/>
        <v>Índice de Participación Ciudadana</v>
      </c>
      <c r="J10307" t="str">
        <f t="shared" si="10585"/>
        <v>01-03</v>
      </c>
      <c r="K10307" t="str">
        <f t="shared" si="10585"/>
        <v>Participación  de organizaciones de jóvenes, mujeres, pueblos mayas, xincas, garífunas, y otras organizaciones en el Comude</v>
      </c>
      <c r="L10307" s="150">
        <f>+VLOOKUP($E10307,IPC_2018!$B$8:$T$347,9,0)</f>
        <v>5.9360730593607303E-2</v>
      </c>
      <c r="M10307" s="142" t="str">
        <f>+VLOOKUP($E10307,IPC_2018!$B$8:$T$347,10,0)</f>
        <v>Bajo</v>
      </c>
    </row>
    <row r="10308" spans="1:13" x14ac:dyDescent="0.3">
      <c r="A10308" s="139">
        <f t="shared" si="10561"/>
        <v>272</v>
      </c>
      <c r="B10308" s="148">
        <f t="shared" si="10563"/>
        <v>4</v>
      </c>
      <c r="D10308" s="149" t="str">
        <f>+VLOOKUP($A10308,mUNICIPIOS!$B$4:$F$343,2,0)</f>
        <v>Alta Verapaz</v>
      </c>
      <c r="E10308" s="149">
        <f>+VLOOKUP($A10308,mUNICIPIOS!$B$4:$F$343,3,0)</f>
        <v>1614</v>
      </c>
      <c r="F10308" s="149" t="str">
        <f>+VLOOKUP($A10308,mUNICIPIOS!$B$4:$F$343,4,0)</f>
        <v>Chahal</v>
      </c>
      <c r="G10308" s="139" t="str">
        <f t="shared" ref="G10308:K10308" si="10586">+G10270</f>
        <v>01</v>
      </c>
      <c r="H10308" t="str">
        <f t="shared" si="10586"/>
        <v>IPC</v>
      </c>
      <c r="I10308" t="str">
        <f t="shared" si="10586"/>
        <v>Índice de Participación Ciudadana</v>
      </c>
      <c r="J10308" t="str">
        <f t="shared" si="10586"/>
        <v>01-04</v>
      </c>
      <c r="K10308" t="str">
        <f t="shared" si="10586"/>
        <v>Representatividad territorial del Comude.</v>
      </c>
      <c r="L10308" s="150">
        <f>+VLOOKUP($E10308,IPC_2018!$B$8:$T$347,12,0)</f>
        <v>0.40364583333333337</v>
      </c>
      <c r="M10308" s="142" t="str">
        <f>+VLOOKUP($E10308,IPC_2018!$B$8:$T$347,13,0)</f>
        <v>Medio</v>
      </c>
    </row>
    <row r="10309" spans="1:13" x14ac:dyDescent="0.3">
      <c r="A10309" s="139">
        <f t="shared" si="10561"/>
        <v>272</v>
      </c>
      <c r="B10309" s="148">
        <f t="shared" si="10563"/>
        <v>5</v>
      </c>
      <c r="D10309" s="149" t="str">
        <f>+VLOOKUP($A10309,mUNICIPIOS!$B$4:$F$343,2,0)</f>
        <v>Alta Verapaz</v>
      </c>
      <c r="E10309" s="149">
        <f>+VLOOKUP($A10309,mUNICIPIOS!$B$4:$F$343,3,0)</f>
        <v>1614</v>
      </c>
      <c r="F10309" s="149" t="str">
        <f>+VLOOKUP($A10309,mUNICIPIOS!$B$4:$F$343,4,0)</f>
        <v>Chahal</v>
      </c>
      <c r="G10309" s="139" t="str">
        <f t="shared" ref="G10309:K10309" si="10587">+G10271</f>
        <v>01</v>
      </c>
      <c r="H10309" t="str">
        <f t="shared" si="10587"/>
        <v>IPC</v>
      </c>
      <c r="I10309" t="str">
        <f t="shared" si="10587"/>
        <v>Índice de Participación Ciudadana</v>
      </c>
      <c r="J10309" t="str">
        <f t="shared" si="10587"/>
        <v>01-05</v>
      </c>
      <c r="K10309" t="str">
        <f t="shared" si="10587"/>
        <v>Funcionamiento del Comude</v>
      </c>
      <c r="L10309" s="150">
        <f>+VLOOKUP($E10309,IPC_2018!$B$8:$T$347,15,0)</f>
        <v>0.72592756209396736</v>
      </c>
      <c r="M10309" s="142" t="str">
        <f>+VLOOKUP($E10309,IPC_2018!$B$8:$T$347,16,0)</f>
        <v>Medio alto</v>
      </c>
    </row>
    <row r="10310" spans="1:13" x14ac:dyDescent="0.3">
      <c r="A10310" s="139">
        <f t="shared" si="10561"/>
        <v>272</v>
      </c>
      <c r="B10310" s="148">
        <f t="shared" si="10563"/>
        <v>6</v>
      </c>
      <c r="D10310" s="149" t="str">
        <f>+VLOOKUP($A10310,mUNICIPIOS!$B$4:$F$343,2,0)</f>
        <v>Alta Verapaz</v>
      </c>
      <c r="E10310" s="149">
        <f>+VLOOKUP($A10310,mUNICIPIOS!$B$4:$F$343,3,0)</f>
        <v>1614</v>
      </c>
      <c r="F10310" s="149" t="str">
        <f>+VLOOKUP($A10310,mUNICIPIOS!$B$4:$F$343,4,0)</f>
        <v>Chahal</v>
      </c>
      <c r="G10310" s="139" t="str">
        <f t="shared" ref="G10310:K10310" si="10588">+G10272</f>
        <v>01</v>
      </c>
      <c r="H10310" t="str">
        <f t="shared" si="10588"/>
        <v>IPC</v>
      </c>
      <c r="I10310" t="str">
        <f t="shared" si="10588"/>
        <v>Índice de Participación Ciudadana</v>
      </c>
      <c r="J10310" t="str">
        <f t="shared" si="10588"/>
        <v>INDICE</v>
      </c>
      <c r="K10310">
        <f t="shared" si="10588"/>
        <v>0</v>
      </c>
      <c r="L10310" s="150">
        <f>+VLOOKUP($E10310,IPC_2018!$B$8:$T$347,18,0)</f>
        <v>0.72834011890313621</v>
      </c>
      <c r="M10310" s="142" t="str">
        <f>+VLOOKUP($E10310,IPC_2018!$B$8:$T$347,19,0)</f>
        <v>Medio alto</v>
      </c>
    </row>
    <row r="10311" spans="1:13" x14ac:dyDescent="0.3">
      <c r="A10311" s="139">
        <f t="shared" si="10561"/>
        <v>272</v>
      </c>
      <c r="B10311" s="148">
        <f t="shared" si="10563"/>
        <v>7</v>
      </c>
      <c r="D10311" s="149" t="str">
        <f>+VLOOKUP($A10311,mUNICIPIOS!$B$4:$F$343,2,0)</f>
        <v>Alta Verapaz</v>
      </c>
      <c r="E10311" s="149">
        <f>+VLOOKUP($A10311,mUNICIPIOS!$B$4:$F$343,3,0)</f>
        <v>1614</v>
      </c>
      <c r="F10311" s="149" t="str">
        <f>+VLOOKUP($A10311,mUNICIPIOS!$B$4:$F$343,4,0)</f>
        <v>Chahal</v>
      </c>
      <c r="G10311" s="139" t="str">
        <f t="shared" ref="G10311:K10311" si="10589">+G10273</f>
        <v>02</v>
      </c>
      <c r="H10311" t="str">
        <f t="shared" si="10589"/>
        <v>IIC</v>
      </c>
      <c r="I10311" t="str">
        <f t="shared" si="10589"/>
        <v>Índice de Información a la Ciudadanía</v>
      </c>
      <c r="J10311" t="str">
        <f t="shared" si="10589"/>
        <v>02-01</v>
      </c>
      <c r="K10311" t="str">
        <f t="shared" si="10589"/>
        <v>Rendición de cuentas cuatrimestral y anual al Comude enfocadas en resultados.</v>
      </c>
      <c r="L10311" s="150">
        <f>+VLOOKUP($E10311,IIC_2018!$B$8:$Q$347,3,0)</f>
        <v>0.4</v>
      </c>
      <c r="M10311" s="142" t="str">
        <f>+VLOOKUP($E10311,IIC_2018!$B$8:$Q$347,4,0)</f>
        <v>Medio bajo</v>
      </c>
    </row>
    <row r="10312" spans="1:13" x14ac:dyDescent="0.3">
      <c r="A10312" s="139">
        <f t="shared" si="10561"/>
        <v>272</v>
      </c>
      <c r="B10312" s="148">
        <f t="shared" si="10563"/>
        <v>8</v>
      </c>
      <c r="D10312" s="149" t="str">
        <f>+VLOOKUP($A10312,mUNICIPIOS!$B$4:$F$343,2,0)</f>
        <v>Alta Verapaz</v>
      </c>
      <c r="E10312" s="149">
        <f>+VLOOKUP($A10312,mUNICIPIOS!$B$4:$F$343,3,0)</f>
        <v>1614</v>
      </c>
      <c r="F10312" s="149" t="str">
        <f>+VLOOKUP($A10312,mUNICIPIOS!$B$4:$F$343,4,0)</f>
        <v>Chahal</v>
      </c>
      <c r="G10312" s="139" t="str">
        <f t="shared" ref="G10312:K10312" si="10590">+G10274</f>
        <v>02</v>
      </c>
      <c r="H10312" t="str">
        <f t="shared" si="10590"/>
        <v>IIC</v>
      </c>
      <c r="I10312" t="str">
        <f t="shared" si="10590"/>
        <v>Índice de Información a la Ciudadanía</v>
      </c>
      <c r="J10312" t="str">
        <f t="shared" si="10590"/>
        <v>02-02</v>
      </c>
      <c r="K10312" t="str">
        <f t="shared" si="10590"/>
        <v>Información presupuestaria y otra información brindada a la ciudadanía disponible en medios locales de comunicación.</v>
      </c>
      <c r="L10312" s="150">
        <f>+VLOOKUP($E10312,IIC_2018!$B$8:$Q$347,6,0)</f>
        <v>1</v>
      </c>
      <c r="M10312" s="142" t="str">
        <f>+VLOOKUP($E10312,IIC_2018!$B$8:$Q$347,7,0)</f>
        <v>Alto</v>
      </c>
    </row>
    <row r="10313" spans="1:13" x14ac:dyDescent="0.3">
      <c r="A10313" s="139">
        <f t="shared" si="10561"/>
        <v>272</v>
      </c>
      <c r="B10313" s="148">
        <f t="shared" si="10563"/>
        <v>9</v>
      </c>
      <c r="D10313" s="149" t="str">
        <f>+VLOOKUP($A10313,mUNICIPIOS!$B$4:$F$343,2,0)</f>
        <v>Alta Verapaz</v>
      </c>
      <c r="E10313" s="149">
        <f>+VLOOKUP($A10313,mUNICIPIOS!$B$4:$F$343,3,0)</f>
        <v>1614</v>
      </c>
      <c r="F10313" s="149" t="str">
        <f>+VLOOKUP($A10313,mUNICIPIOS!$B$4:$F$343,4,0)</f>
        <v>Chahal</v>
      </c>
      <c r="G10313" s="139" t="str">
        <f t="shared" ref="G10313:K10313" si="10591">+G10275</f>
        <v>02</v>
      </c>
      <c r="H10313" t="str">
        <f t="shared" si="10591"/>
        <v>IIC</v>
      </c>
      <c r="I10313" t="str">
        <f t="shared" si="10591"/>
        <v>Índice de Información a la Ciudadanía</v>
      </c>
      <c r="J10313" t="str">
        <f t="shared" si="10591"/>
        <v>02-03</v>
      </c>
      <c r="K10313" t="str">
        <f t="shared" si="10591"/>
        <v>Información pública de oficio actualizada y disponible de acuerdo a la LAIP y uso de internet.</v>
      </c>
      <c r="L10313" s="150">
        <f>+VLOOKUP($E10313,IIC_2018!$B$8:$Q$347,9,0)</f>
        <v>0.99999999999999989</v>
      </c>
      <c r="M10313" s="142" t="str">
        <f>+VLOOKUP($E10313,IIC_2018!$B$8:$Q$347,10,0)</f>
        <v>Alto</v>
      </c>
    </row>
    <row r="10314" spans="1:13" x14ac:dyDescent="0.3">
      <c r="A10314" s="139">
        <f t="shared" si="10561"/>
        <v>272</v>
      </c>
      <c r="B10314" s="148">
        <f t="shared" si="10563"/>
        <v>10</v>
      </c>
      <c r="D10314" s="149" t="str">
        <f>+VLOOKUP($A10314,mUNICIPIOS!$B$4:$F$343,2,0)</f>
        <v>Alta Verapaz</v>
      </c>
      <c r="E10314" s="149">
        <f>+VLOOKUP($A10314,mUNICIPIOS!$B$4:$F$343,3,0)</f>
        <v>1614</v>
      </c>
      <c r="F10314" s="149" t="str">
        <f>+VLOOKUP($A10314,mUNICIPIOS!$B$4:$F$343,4,0)</f>
        <v>Chahal</v>
      </c>
      <c r="G10314" s="139" t="str">
        <f t="shared" ref="G10314:K10314" si="10592">+G10276</f>
        <v>02</v>
      </c>
      <c r="H10314" t="str">
        <f t="shared" si="10592"/>
        <v>IIC</v>
      </c>
      <c r="I10314" t="str">
        <f t="shared" si="10592"/>
        <v>Índice de Información a la Ciudadanía</v>
      </c>
      <c r="J10314" t="str">
        <f t="shared" si="10592"/>
        <v>02-04</v>
      </c>
      <c r="K10314" t="str">
        <f t="shared" si="10592"/>
        <v>Relación del monto contratado por medio de Guate compras con el total del presupuesto de egresos vigente.</v>
      </c>
      <c r="L10314" s="150">
        <f>+VLOOKUP($E10314,IIC_2018!$B$8:$Q$347,12,0)</f>
        <v>0.54161475653633018</v>
      </c>
      <c r="M10314" s="142" t="str">
        <f>+VLOOKUP($E10314,IIC_2018!$B$8:$Q$347,13,0)</f>
        <v>Medio</v>
      </c>
    </row>
    <row r="10315" spans="1:13" x14ac:dyDescent="0.3">
      <c r="A10315" s="139">
        <f t="shared" si="10561"/>
        <v>272</v>
      </c>
      <c r="B10315" s="148">
        <f t="shared" si="10563"/>
        <v>11</v>
      </c>
      <c r="D10315" s="149" t="str">
        <f>+VLOOKUP($A10315,mUNICIPIOS!$B$4:$F$343,2,0)</f>
        <v>Alta Verapaz</v>
      </c>
      <c r="E10315" s="149">
        <f>+VLOOKUP($A10315,mUNICIPIOS!$B$4:$F$343,3,0)</f>
        <v>1614</v>
      </c>
      <c r="F10315" s="149" t="str">
        <f>+VLOOKUP($A10315,mUNICIPIOS!$B$4:$F$343,4,0)</f>
        <v>Chahal</v>
      </c>
      <c r="G10315" s="139" t="str">
        <f t="shared" ref="G10315:K10315" si="10593">+G10277</f>
        <v>02</v>
      </c>
      <c r="H10315" t="str">
        <f t="shared" si="10593"/>
        <v>IIC</v>
      </c>
      <c r="I10315" t="str">
        <f t="shared" si="10593"/>
        <v>Índice de Información a la Ciudadanía</v>
      </c>
      <c r="J10315" t="str">
        <f t="shared" si="10593"/>
        <v>INDICE</v>
      </c>
      <c r="K10315">
        <f t="shared" si="10593"/>
        <v>0</v>
      </c>
      <c r="L10315" s="150">
        <f>+VLOOKUP($E10315,IIC_2018!$B$8:$Q$347,15,0)</f>
        <v>0.73540368913408249</v>
      </c>
      <c r="M10315" s="142" t="str">
        <f>+VLOOKUP($E10315,IIC_2018!$B$8:$Q$347,16,0)</f>
        <v>Medio alto</v>
      </c>
    </row>
    <row r="10316" spans="1:13" x14ac:dyDescent="0.3">
      <c r="A10316" s="139">
        <f t="shared" si="10561"/>
        <v>272</v>
      </c>
      <c r="B10316" s="148">
        <f t="shared" si="10563"/>
        <v>12</v>
      </c>
      <c r="D10316" s="149" t="str">
        <f>+VLOOKUP($A10316,mUNICIPIOS!$B$4:$F$343,2,0)</f>
        <v>Alta Verapaz</v>
      </c>
      <c r="E10316" s="149">
        <f>+VLOOKUP($A10316,mUNICIPIOS!$B$4:$F$343,3,0)</f>
        <v>1614</v>
      </c>
      <c r="F10316" s="149" t="str">
        <f>+VLOOKUP($A10316,mUNICIPIOS!$B$4:$F$343,4,0)</f>
        <v>Chahal</v>
      </c>
      <c r="G10316" s="139" t="str">
        <f t="shared" ref="G10316:K10316" si="10594">+G10278</f>
        <v>03</v>
      </c>
      <c r="H10316" t="str">
        <f t="shared" si="10594"/>
        <v>ISP</v>
      </c>
      <c r="I10316" t="str">
        <f t="shared" si="10594"/>
        <v>Índice de Servicios Públicos</v>
      </c>
      <c r="J10316" t="str">
        <f t="shared" si="10594"/>
        <v>03-01</v>
      </c>
      <c r="K10316" t="str">
        <f t="shared" si="10594"/>
        <v>Cobertura del servicio público de agua</v>
      </c>
      <c r="L10316" s="150">
        <f>+VLOOKUP($E10316,ISP_2018!$B$8:$T$347,3,0)</f>
        <v>0.30991371720373306</v>
      </c>
      <c r="M10316" s="142" t="str">
        <f>+VLOOKUP($E10316,ISP_2018!$B$8:$T$347,4,0)</f>
        <v>Medio bajo</v>
      </c>
    </row>
    <row r="10317" spans="1:13" x14ac:dyDescent="0.3">
      <c r="A10317" s="139">
        <f t="shared" si="10561"/>
        <v>272</v>
      </c>
      <c r="B10317" s="148">
        <f t="shared" si="10563"/>
        <v>13</v>
      </c>
      <c r="D10317" s="149" t="str">
        <f>+VLOOKUP($A10317,mUNICIPIOS!$B$4:$F$343,2,0)</f>
        <v>Alta Verapaz</v>
      </c>
      <c r="E10317" s="149">
        <f>+VLOOKUP($A10317,mUNICIPIOS!$B$4:$F$343,3,0)</f>
        <v>1614</v>
      </c>
      <c r="F10317" s="149" t="str">
        <f>+VLOOKUP($A10317,mUNICIPIOS!$B$4:$F$343,4,0)</f>
        <v>Chahal</v>
      </c>
      <c r="G10317" s="139" t="str">
        <f t="shared" ref="G10317:K10317" si="10595">+G10279</f>
        <v>03</v>
      </c>
      <c r="H10317" t="str">
        <f t="shared" si="10595"/>
        <v>ISP</v>
      </c>
      <c r="I10317" t="str">
        <f t="shared" si="10595"/>
        <v>Índice de Servicios Públicos</v>
      </c>
      <c r="J10317" t="str">
        <f t="shared" si="10595"/>
        <v>03-02</v>
      </c>
      <c r="K10317" t="str">
        <f t="shared" si="10595"/>
        <v>Control de la calidad del servicio público de agua</v>
      </c>
      <c r="L10317" s="150">
        <f>+VLOOKUP($E10317,ISP_2018!$B$8:$T$347,6,0)</f>
        <v>0</v>
      </c>
      <c r="M10317" s="142" t="str">
        <f>+VLOOKUP($E10317,ISP_2018!$B$8:$T$347,7,0)</f>
        <v>Bajo</v>
      </c>
    </row>
    <row r="10318" spans="1:13" x14ac:dyDescent="0.3">
      <c r="A10318" s="139">
        <f t="shared" si="10561"/>
        <v>272</v>
      </c>
      <c r="B10318" s="148">
        <f t="shared" si="10563"/>
        <v>14</v>
      </c>
      <c r="D10318" s="149" t="str">
        <f>+VLOOKUP($A10318,mUNICIPIOS!$B$4:$F$343,2,0)</f>
        <v>Alta Verapaz</v>
      </c>
      <c r="E10318" s="149">
        <f>+VLOOKUP($A10318,mUNICIPIOS!$B$4:$F$343,3,0)</f>
        <v>1614</v>
      </c>
      <c r="F10318" s="149" t="str">
        <f>+VLOOKUP($A10318,mUNICIPIOS!$B$4:$F$343,4,0)</f>
        <v>Chahal</v>
      </c>
      <c r="G10318" s="139" t="str">
        <f t="shared" ref="G10318:K10318" si="10596">+G10280</f>
        <v>03</v>
      </c>
      <c r="H10318" t="str">
        <f t="shared" si="10596"/>
        <v>ISP</v>
      </c>
      <c r="I10318" t="str">
        <f t="shared" si="10596"/>
        <v>Índice de Servicios Públicos</v>
      </c>
      <c r="J10318" t="str">
        <f t="shared" si="10596"/>
        <v>03-03</v>
      </c>
      <c r="K10318" t="str">
        <f t="shared" si="10596"/>
        <v>Disposición  y tratamiento  de aguas residuales</v>
      </c>
      <c r="L10318" s="150">
        <f>+VLOOKUP($E10318,ISP_2018!$B$8:$T$347,9,0)</f>
        <v>4.5534152860187867E-2</v>
      </c>
      <c r="M10318" s="142" t="str">
        <f>+VLOOKUP($E10318,ISP_2018!$B$8:$T$347,10,0)</f>
        <v>Bajo</v>
      </c>
    </row>
    <row r="10319" spans="1:13" x14ac:dyDescent="0.3">
      <c r="A10319" s="139">
        <f t="shared" si="10561"/>
        <v>272</v>
      </c>
      <c r="B10319" s="148">
        <f t="shared" si="10563"/>
        <v>15</v>
      </c>
      <c r="D10319" s="149" t="str">
        <f>+VLOOKUP($A10319,mUNICIPIOS!$B$4:$F$343,2,0)</f>
        <v>Alta Verapaz</v>
      </c>
      <c r="E10319" s="149">
        <f>+VLOOKUP($A10319,mUNICIPIOS!$B$4:$F$343,3,0)</f>
        <v>1614</v>
      </c>
      <c r="F10319" s="149" t="str">
        <f>+VLOOKUP($A10319,mUNICIPIOS!$B$4:$F$343,4,0)</f>
        <v>Chahal</v>
      </c>
      <c r="G10319" s="139" t="str">
        <f t="shared" ref="G10319:K10319" si="10597">+G10281</f>
        <v>03</v>
      </c>
      <c r="H10319" t="str">
        <f t="shared" si="10597"/>
        <v>ISP</v>
      </c>
      <c r="I10319" t="str">
        <f t="shared" si="10597"/>
        <v>Índice de Servicios Públicos</v>
      </c>
      <c r="J10319" t="str">
        <f t="shared" si="10597"/>
        <v>03-04</v>
      </c>
      <c r="K10319" t="str">
        <f t="shared" si="10597"/>
        <v>Gestión y manejo de los residuos y desechos sólidos</v>
      </c>
      <c r="L10319" s="150">
        <f>+VLOOKUP($E10319,ISP_2018!$B$8:$T$347,12,0)</f>
        <v>7.0319561737720318E-2</v>
      </c>
      <c r="M10319" s="142" t="str">
        <f>+VLOOKUP($E10319,ISP_2018!$B$8:$T$347,13,0)</f>
        <v>Bajo</v>
      </c>
    </row>
    <row r="10320" spans="1:13" x14ac:dyDescent="0.3">
      <c r="A10320" s="139">
        <f t="shared" si="10561"/>
        <v>272</v>
      </c>
      <c r="B10320" s="148">
        <f t="shared" si="10563"/>
        <v>16</v>
      </c>
      <c r="D10320" s="149" t="str">
        <f>+VLOOKUP($A10320,mUNICIPIOS!$B$4:$F$343,2,0)</f>
        <v>Alta Verapaz</v>
      </c>
      <c r="E10320" s="149">
        <f>+VLOOKUP($A10320,mUNICIPIOS!$B$4:$F$343,3,0)</f>
        <v>1614</v>
      </c>
      <c r="F10320" s="149" t="str">
        <f>+VLOOKUP($A10320,mUNICIPIOS!$B$4:$F$343,4,0)</f>
        <v>Chahal</v>
      </c>
      <c r="G10320" s="139" t="str">
        <f t="shared" ref="G10320:K10320" si="10598">+G10282</f>
        <v>03</v>
      </c>
      <c r="H10320" t="str">
        <f t="shared" si="10598"/>
        <v>ISP</v>
      </c>
      <c r="I10320" t="str">
        <f t="shared" si="10598"/>
        <v>Índice de Servicios Públicos</v>
      </c>
      <c r="J10320" t="str">
        <f t="shared" si="10598"/>
        <v>03-05</v>
      </c>
      <c r="K10320" t="str">
        <f t="shared" si="10598"/>
        <v>Gestión de servicios públicos municipales</v>
      </c>
      <c r="L10320" s="150">
        <f>+VLOOKUP($E10320,ISP_2018!$B$8:$T$347,15,0)</f>
        <v>0.32258064516129031</v>
      </c>
      <c r="M10320" s="142" t="str">
        <f>+VLOOKUP($E10320,ISP_2018!$B$8:$T$347,16,0)</f>
        <v>Medio bajo</v>
      </c>
    </row>
    <row r="10321" spans="1:13" x14ac:dyDescent="0.3">
      <c r="A10321" s="139">
        <f t="shared" si="10561"/>
        <v>272</v>
      </c>
      <c r="B10321" s="148">
        <f t="shared" si="10563"/>
        <v>17</v>
      </c>
      <c r="D10321" s="149" t="str">
        <f>+VLOOKUP($A10321,mUNICIPIOS!$B$4:$F$343,2,0)</f>
        <v>Alta Verapaz</v>
      </c>
      <c r="E10321" s="149">
        <f>+VLOOKUP($A10321,mUNICIPIOS!$B$4:$F$343,3,0)</f>
        <v>1614</v>
      </c>
      <c r="F10321" s="149" t="str">
        <f>+VLOOKUP($A10321,mUNICIPIOS!$B$4:$F$343,4,0)</f>
        <v>Chahal</v>
      </c>
      <c r="G10321" s="139" t="str">
        <f t="shared" ref="G10321:K10321" si="10599">+G10283</f>
        <v>03</v>
      </c>
      <c r="H10321" t="str">
        <f t="shared" si="10599"/>
        <v>ISP</v>
      </c>
      <c r="I10321" t="str">
        <f t="shared" si="10599"/>
        <v>Índice de Servicios Públicos</v>
      </c>
      <c r="J10321" t="str">
        <f t="shared" si="10599"/>
        <v>INDICE</v>
      </c>
      <c r="K10321">
        <f t="shared" si="10599"/>
        <v>0</v>
      </c>
      <c r="L10321" s="150">
        <f>+VLOOKUP($E10321,ISP_2018!$B$8:$T$347,18,0)</f>
        <v>0.11867824367221301</v>
      </c>
      <c r="M10321" s="142" t="str">
        <f>+VLOOKUP($E10321,ISP_2018!$B$8:$T$347,19,0)</f>
        <v>Bajo</v>
      </c>
    </row>
    <row r="10322" spans="1:13" x14ac:dyDescent="0.3">
      <c r="A10322" s="139">
        <f t="shared" si="10561"/>
        <v>272</v>
      </c>
      <c r="B10322" s="148">
        <f t="shared" si="10563"/>
        <v>18</v>
      </c>
      <c r="D10322" s="149" t="str">
        <f>+VLOOKUP($A10322,mUNICIPIOS!$B$4:$F$343,2,0)</f>
        <v>Alta Verapaz</v>
      </c>
      <c r="E10322" s="149">
        <f>+VLOOKUP($A10322,mUNICIPIOS!$B$4:$F$343,3,0)</f>
        <v>1614</v>
      </c>
      <c r="F10322" s="149" t="str">
        <f>+VLOOKUP($A10322,mUNICIPIOS!$B$4:$F$343,4,0)</f>
        <v>Chahal</v>
      </c>
      <c r="G10322" s="139" t="str">
        <f t="shared" ref="G10322:K10322" si="10600">+G10284</f>
        <v>04</v>
      </c>
      <c r="H10322" t="str">
        <f t="shared" si="10600"/>
        <v>IGA</v>
      </c>
      <c r="I10322" t="str">
        <f t="shared" si="10600"/>
        <v>Índice de Gestión Administrativa</v>
      </c>
      <c r="J10322" t="str">
        <f t="shared" si="10600"/>
        <v>04-01</v>
      </c>
      <c r="K10322" t="str">
        <f t="shared" si="10600"/>
        <v>Existencia de elementos de atención municipal orientada al vecino</v>
      </c>
      <c r="L10322" s="150">
        <f>+VLOOKUP($E10322,IGA_2018!$B$8:$N$347,3,0)</f>
        <v>1</v>
      </c>
      <c r="M10322" s="142" t="str">
        <f>+VLOOKUP($E10322,IGA_2018!$B$8:$N$347,4,0)</f>
        <v>Alto</v>
      </c>
    </row>
    <row r="10323" spans="1:13" x14ac:dyDescent="0.3">
      <c r="A10323" s="139">
        <f t="shared" si="10561"/>
        <v>272</v>
      </c>
      <c r="B10323" s="148">
        <f t="shared" si="10563"/>
        <v>19</v>
      </c>
      <c r="D10323" s="149" t="str">
        <f>+VLOOKUP($A10323,mUNICIPIOS!$B$4:$F$343,2,0)</f>
        <v>Alta Verapaz</v>
      </c>
      <c r="E10323" s="149">
        <f>+VLOOKUP($A10323,mUNICIPIOS!$B$4:$F$343,3,0)</f>
        <v>1614</v>
      </c>
      <c r="F10323" s="149" t="str">
        <f>+VLOOKUP($A10323,mUNICIPIOS!$B$4:$F$343,4,0)</f>
        <v>Chahal</v>
      </c>
      <c r="G10323" s="139" t="str">
        <f t="shared" ref="G10323:K10323" si="10601">+G10285</f>
        <v>04</v>
      </c>
      <c r="H10323" t="str">
        <f t="shared" si="10601"/>
        <v>IGA</v>
      </c>
      <c r="I10323" t="str">
        <f t="shared" si="10601"/>
        <v>Índice de Gestión Administrativa</v>
      </c>
      <c r="J10323" t="str">
        <f t="shared" si="10601"/>
        <v>04-02</v>
      </c>
      <c r="K10323" t="str">
        <f t="shared" si="10601"/>
        <v>Gestión del recurso humano.</v>
      </c>
      <c r="L10323" s="150">
        <f>+VLOOKUP($E10323,IGA_2018!$B$8:$N$347,6,0)</f>
        <v>0.77542564454745777</v>
      </c>
      <c r="M10323" s="142" t="str">
        <f>+VLOOKUP($E10323,IGA_2018!$B$8:$N$347,7,0)</f>
        <v>Medio alto</v>
      </c>
    </row>
    <row r="10324" spans="1:13" x14ac:dyDescent="0.3">
      <c r="A10324" s="139">
        <f t="shared" si="10561"/>
        <v>272</v>
      </c>
      <c r="B10324" s="148">
        <f t="shared" si="10563"/>
        <v>20</v>
      </c>
      <c r="D10324" s="149" t="str">
        <f>+VLOOKUP($A10324,mUNICIPIOS!$B$4:$F$343,2,0)</f>
        <v>Alta Verapaz</v>
      </c>
      <c r="E10324" s="149">
        <f>+VLOOKUP($A10324,mUNICIPIOS!$B$4:$F$343,3,0)</f>
        <v>1614</v>
      </c>
      <c r="F10324" s="149" t="str">
        <f>+VLOOKUP($A10324,mUNICIPIOS!$B$4:$F$343,4,0)</f>
        <v>Chahal</v>
      </c>
      <c r="G10324" s="139" t="str">
        <f t="shared" ref="G10324:K10324" si="10602">+G10286</f>
        <v>04</v>
      </c>
      <c r="H10324" t="str">
        <f t="shared" si="10602"/>
        <v>IGA</v>
      </c>
      <c r="I10324" t="str">
        <f t="shared" si="10602"/>
        <v>Índice de Gestión Administrativa</v>
      </c>
      <c r="J10324" t="str">
        <f t="shared" si="10602"/>
        <v>04-03</v>
      </c>
      <c r="K10324" t="str">
        <f t="shared" si="10602"/>
        <v>Existencia de oficinas municipales con instrumentos de gestión.</v>
      </c>
      <c r="L10324" s="150">
        <f>+VLOOKUP($E10324,IGA_2018!$B$8:$N$347,9,0)</f>
        <v>0.96249999999999991</v>
      </c>
      <c r="M10324" s="142" t="str">
        <f>+VLOOKUP($E10324,IGA_2018!$B$8:$N$347,10,0)</f>
        <v>Alto</v>
      </c>
    </row>
    <row r="10325" spans="1:13" x14ac:dyDescent="0.3">
      <c r="A10325" s="139">
        <f t="shared" si="10561"/>
        <v>272</v>
      </c>
      <c r="B10325" s="148">
        <f t="shared" si="10563"/>
        <v>21</v>
      </c>
      <c r="D10325" s="149" t="str">
        <f>+VLOOKUP($A10325,mUNICIPIOS!$B$4:$F$343,2,0)</f>
        <v>Alta Verapaz</v>
      </c>
      <c r="E10325" s="149">
        <f>+VLOOKUP($A10325,mUNICIPIOS!$B$4:$F$343,3,0)</f>
        <v>1614</v>
      </c>
      <c r="F10325" s="149" t="str">
        <f>+VLOOKUP($A10325,mUNICIPIOS!$B$4:$F$343,4,0)</f>
        <v>Chahal</v>
      </c>
      <c r="G10325" s="139" t="str">
        <f t="shared" ref="G10325:K10325" si="10603">+G10287</f>
        <v>04</v>
      </c>
      <c r="H10325" t="str">
        <f t="shared" si="10603"/>
        <v>IGA</v>
      </c>
      <c r="I10325" t="str">
        <f t="shared" si="10603"/>
        <v>Índice de Gestión Administrativa</v>
      </c>
      <c r="J10325" t="str">
        <f t="shared" si="10603"/>
        <v>INDICE</v>
      </c>
      <c r="K10325">
        <f t="shared" si="10603"/>
        <v>0</v>
      </c>
      <c r="L10325" s="150">
        <f>+VLOOKUP($E10325,IGA_2018!$B$8:$N$347,12,0)</f>
        <v>0.90827397559161016</v>
      </c>
      <c r="M10325" s="142" t="str">
        <f>+VLOOKUP($E10325,IGA_2018!$B$8:$N$347,13,0)</f>
        <v>Alto</v>
      </c>
    </row>
    <row r="10326" spans="1:13" x14ac:dyDescent="0.3">
      <c r="A10326" s="139">
        <f t="shared" si="10561"/>
        <v>272</v>
      </c>
      <c r="B10326" s="148">
        <f t="shared" si="10563"/>
        <v>22</v>
      </c>
      <c r="D10326" s="149" t="str">
        <f>+VLOOKUP($A10326,mUNICIPIOS!$B$4:$F$343,2,0)</f>
        <v>Alta Verapaz</v>
      </c>
      <c r="E10326" s="149">
        <f>+VLOOKUP($A10326,mUNICIPIOS!$B$4:$F$343,3,0)</f>
        <v>1614</v>
      </c>
      <c r="F10326" s="149" t="str">
        <f>+VLOOKUP($A10326,mUNICIPIOS!$B$4:$F$343,4,0)</f>
        <v>Chahal</v>
      </c>
      <c r="G10326" s="139" t="str">
        <f t="shared" ref="G10326:K10326" si="10604">+G10288</f>
        <v>05</v>
      </c>
      <c r="H10326" t="str">
        <f t="shared" si="10604"/>
        <v>IGF</v>
      </c>
      <c r="I10326" t="str">
        <f t="shared" si="10604"/>
        <v>Índice de Gestión Financiera</v>
      </c>
      <c r="J10326" t="str">
        <f t="shared" si="10604"/>
        <v>05-01</v>
      </c>
      <c r="K10326" t="str">
        <f t="shared" si="10604"/>
        <v>Autonomía financiera municipal</v>
      </c>
      <c r="L10326" s="150">
        <f>+VLOOKUP($E10326,IGF_2018!$B$8:$Z$347,3,0)</f>
        <v>8.2916214848675895E-2</v>
      </c>
      <c r="M10326" s="142" t="str">
        <f>+VLOOKUP($E10326,IGF_2018!$B$8:$Z$347,4,0)</f>
        <v>Bajo</v>
      </c>
    </row>
    <row r="10327" spans="1:13" x14ac:dyDescent="0.3">
      <c r="A10327" s="139">
        <f t="shared" si="10561"/>
        <v>272</v>
      </c>
      <c r="B10327" s="148">
        <f t="shared" si="10563"/>
        <v>23</v>
      </c>
      <c r="D10327" s="149" t="str">
        <f>+VLOOKUP($A10327,mUNICIPIOS!$B$4:$F$343,2,0)</f>
        <v>Alta Verapaz</v>
      </c>
      <c r="E10327" s="149">
        <f>+VLOOKUP($A10327,mUNICIPIOS!$B$4:$F$343,3,0)</f>
        <v>1614</v>
      </c>
      <c r="F10327" s="149" t="str">
        <f>+VLOOKUP($A10327,mUNICIPIOS!$B$4:$F$343,4,0)</f>
        <v>Chahal</v>
      </c>
      <c r="G10327" s="139" t="str">
        <f t="shared" ref="G10327:K10327" si="10605">+G10289</f>
        <v>05</v>
      </c>
      <c r="H10327" t="str">
        <f t="shared" si="10605"/>
        <v>IGF</v>
      </c>
      <c r="I10327" t="str">
        <f t="shared" si="10605"/>
        <v>Índice de Gestión Financiera</v>
      </c>
      <c r="J10327" t="str">
        <f t="shared" si="10605"/>
        <v>05-02</v>
      </c>
      <c r="K10327" t="str">
        <f t="shared" si="10605"/>
        <v xml:space="preserve">Ingresos propios por habitante -sin regalías- </v>
      </c>
      <c r="L10327" s="150">
        <f>+VLOOKUP($E10327,IGF_2018!$B$8:$Z$347,6,0)</f>
        <v>4.3840068520349364E-2</v>
      </c>
      <c r="M10327" s="142" t="str">
        <f>+VLOOKUP($E10327,IGF_2018!$B$8:$Z$347,7,0)</f>
        <v>Bajo</v>
      </c>
    </row>
    <row r="10328" spans="1:13" x14ac:dyDescent="0.3">
      <c r="A10328" s="139">
        <f t="shared" si="10561"/>
        <v>272</v>
      </c>
      <c r="B10328" s="148">
        <f t="shared" si="10563"/>
        <v>24</v>
      </c>
      <c r="D10328" s="149" t="str">
        <f>+VLOOKUP($A10328,mUNICIPIOS!$B$4:$F$343,2,0)</f>
        <v>Alta Verapaz</v>
      </c>
      <c r="E10328" s="149">
        <f>+VLOOKUP($A10328,mUNICIPIOS!$B$4:$F$343,3,0)</f>
        <v>1614</v>
      </c>
      <c r="F10328" s="149" t="str">
        <f>+VLOOKUP($A10328,mUNICIPIOS!$B$4:$F$343,4,0)</f>
        <v>Chahal</v>
      </c>
      <c r="G10328" s="139" t="str">
        <f t="shared" ref="G10328:K10328" si="10606">+G10290</f>
        <v>05</v>
      </c>
      <c r="H10328" t="str">
        <f t="shared" si="10606"/>
        <v>IGF</v>
      </c>
      <c r="I10328" t="str">
        <f t="shared" si="10606"/>
        <v>Índice de Gestión Financiera</v>
      </c>
      <c r="J10328" t="str">
        <f t="shared" si="10606"/>
        <v>05-03</v>
      </c>
      <c r="K10328" t="str">
        <f t="shared" si="10606"/>
        <v>Ingresos del IUSI en relación a los ingresos propios -sin regalías-</v>
      </c>
      <c r="L10328" s="150">
        <f>+VLOOKUP($E10328,IGF_2018!$B$8:$Z$347,9,0)</f>
        <v>0.141398509249229</v>
      </c>
      <c r="M10328" s="142" t="str">
        <f>+VLOOKUP($E10328,IGF_2018!$B$8:$Z$347,10,0)</f>
        <v>Bajo</v>
      </c>
    </row>
    <row r="10329" spans="1:13" x14ac:dyDescent="0.3">
      <c r="A10329" s="139">
        <f t="shared" si="10561"/>
        <v>272</v>
      </c>
      <c r="B10329" s="148">
        <f t="shared" si="10563"/>
        <v>25</v>
      </c>
      <c r="D10329" s="149" t="str">
        <f>+VLOOKUP($A10329,mUNICIPIOS!$B$4:$F$343,2,0)</f>
        <v>Alta Verapaz</v>
      </c>
      <c r="E10329" s="149">
        <f>+VLOOKUP($A10329,mUNICIPIOS!$B$4:$F$343,3,0)</f>
        <v>1614</v>
      </c>
      <c r="F10329" s="149" t="str">
        <f>+VLOOKUP($A10329,mUNICIPIOS!$B$4:$F$343,4,0)</f>
        <v>Chahal</v>
      </c>
      <c r="G10329" s="139" t="str">
        <f t="shared" ref="G10329:K10329" si="10607">+G10291</f>
        <v>05</v>
      </c>
      <c r="H10329" t="str">
        <f t="shared" si="10607"/>
        <v>IGF</v>
      </c>
      <c r="I10329" t="str">
        <f t="shared" si="10607"/>
        <v>Índice de Gestión Financiera</v>
      </c>
      <c r="J10329" t="str">
        <f t="shared" si="10607"/>
        <v>05-04</v>
      </c>
      <c r="K10329" t="str">
        <f t="shared" si="10607"/>
        <v>Inversión anual en capital fijo por habitante</v>
      </c>
      <c r="L10329" s="150">
        <f>+VLOOKUP($E10329,IGF_2018!$B$8:$Z$347,12,0)</f>
        <v>0.1316510274975887</v>
      </c>
      <c r="M10329" s="142" t="str">
        <f>+VLOOKUP($E10329,IGF_2018!$B$8:$Z$347,13,0)</f>
        <v>Bajo</v>
      </c>
    </row>
    <row r="10330" spans="1:13" x14ac:dyDescent="0.3">
      <c r="A10330" s="139">
        <f t="shared" si="10561"/>
        <v>272</v>
      </c>
      <c r="B10330" s="148">
        <f t="shared" si="10563"/>
        <v>26</v>
      </c>
      <c r="D10330" s="149" t="str">
        <f>+VLOOKUP($A10330,mUNICIPIOS!$B$4:$F$343,2,0)</f>
        <v>Alta Verapaz</v>
      </c>
      <c r="E10330" s="149">
        <f>+VLOOKUP($A10330,mUNICIPIOS!$B$4:$F$343,3,0)</f>
        <v>1614</v>
      </c>
      <c r="F10330" s="149" t="str">
        <f>+VLOOKUP($A10330,mUNICIPIOS!$B$4:$F$343,4,0)</f>
        <v>Chahal</v>
      </c>
      <c r="G10330" s="139" t="str">
        <f t="shared" ref="G10330:K10330" si="10608">+G10292</f>
        <v>05</v>
      </c>
      <c r="H10330" t="str">
        <f t="shared" si="10608"/>
        <v>IGF</v>
      </c>
      <c r="I10330" t="str">
        <f t="shared" si="10608"/>
        <v>Índice de Gestión Financiera</v>
      </c>
      <c r="J10330" t="str">
        <f t="shared" si="10608"/>
        <v>05-05</v>
      </c>
      <c r="K10330" t="str">
        <f t="shared" si="10608"/>
        <v>Inversión anual en capital fijo con recursos percibidos por ingresos propios</v>
      </c>
      <c r="L10330" s="150">
        <f>+VLOOKUP($E10330,IGF_2018!$B$8:$Z$347,15,0)</f>
        <v>9.0506764453042135E-2</v>
      </c>
      <c r="M10330" s="142" t="str">
        <f>+VLOOKUP($E10330,IGF_2018!$B$8:$Z$347,16,0)</f>
        <v>Bajo</v>
      </c>
    </row>
    <row r="10331" spans="1:13" x14ac:dyDescent="0.3">
      <c r="A10331" s="139">
        <f t="shared" si="10561"/>
        <v>272</v>
      </c>
      <c r="B10331" s="148">
        <f t="shared" si="10563"/>
        <v>27</v>
      </c>
      <c r="D10331" s="149" t="str">
        <f>+VLOOKUP($A10331,mUNICIPIOS!$B$4:$F$343,2,0)</f>
        <v>Alta Verapaz</v>
      </c>
      <c r="E10331" s="149">
        <f>+VLOOKUP($A10331,mUNICIPIOS!$B$4:$F$343,3,0)</f>
        <v>1614</v>
      </c>
      <c r="F10331" s="149" t="str">
        <f>+VLOOKUP($A10331,mUNICIPIOS!$B$4:$F$343,4,0)</f>
        <v>Chahal</v>
      </c>
      <c r="G10331" s="139" t="str">
        <f t="shared" ref="G10331:K10331" si="10609">+G10293</f>
        <v>05</v>
      </c>
      <c r="H10331" t="str">
        <f t="shared" si="10609"/>
        <v>IGF</v>
      </c>
      <c r="I10331" t="str">
        <f t="shared" si="10609"/>
        <v>Índice de Gestión Financiera</v>
      </c>
      <c r="J10331" t="str">
        <f t="shared" si="10609"/>
        <v>05-06</v>
      </c>
      <c r="K10331" t="str">
        <f t="shared" si="10609"/>
        <v xml:space="preserve">Inversión anual en capital fijo con recursos percibidos por transferencias del Gobierno Central </v>
      </c>
      <c r="L10331" s="150">
        <f>+VLOOKUP($E10331,IGF_2018!$B$8:$Z$347,18,0)</f>
        <v>0.44250967762773585</v>
      </c>
      <c r="M10331" s="142" t="str">
        <f>+VLOOKUP($E10331,IGF_2018!$B$8:$Z$347,19,0)</f>
        <v>Medio</v>
      </c>
    </row>
    <row r="10332" spans="1:13" x14ac:dyDescent="0.3">
      <c r="A10332" s="139">
        <f t="shared" si="10561"/>
        <v>272</v>
      </c>
      <c r="B10332" s="148">
        <f t="shared" si="10563"/>
        <v>28</v>
      </c>
      <c r="D10332" s="149" t="str">
        <f>+VLOOKUP($A10332,mUNICIPIOS!$B$4:$F$343,2,0)</f>
        <v>Alta Verapaz</v>
      </c>
      <c r="E10332" s="149">
        <f>+VLOOKUP($A10332,mUNICIPIOS!$B$4:$F$343,3,0)</f>
        <v>1614</v>
      </c>
      <c r="F10332" s="149" t="str">
        <f>+VLOOKUP($A10332,mUNICIPIOS!$B$4:$F$343,4,0)</f>
        <v>Chahal</v>
      </c>
      <c r="G10332" s="139" t="str">
        <f t="shared" ref="G10332:K10332" si="10610">+G10294</f>
        <v>05</v>
      </c>
      <c r="H10332" t="str">
        <f t="shared" si="10610"/>
        <v>IGF</v>
      </c>
      <c r="I10332" t="str">
        <f t="shared" si="10610"/>
        <v>Índice de Gestión Financiera</v>
      </c>
      <c r="J10332" t="str">
        <f t="shared" si="10610"/>
        <v>05-07</v>
      </c>
      <c r="K10332" t="str">
        <f t="shared" si="10610"/>
        <v>Financiamiento por endeudamiento municipal</v>
      </c>
      <c r="L10332" s="150">
        <f>+VLOOKUP($E10332,IGF_2018!$B$8:$Z$347,21,0)</f>
        <v>1</v>
      </c>
      <c r="M10332" s="142" t="str">
        <f>+VLOOKUP($E10332,IGF_2018!$B$8:$Z$347,22,0)</f>
        <v>Alto</v>
      </c>
    </row>
    <row r="10333" spans="1:13" x14ac:dyDescent="0.3">
      <c r="A10333" s="139">
        <f t="shared" si="10561"/>
        <v>272</v>
      </c>
      <c r="B10333" s="148">
        <f t="shared" si="10563"/>
        <v>29</v>
      </c>
      <c r="D10333" s="149" t="str">
        <f>+VLOOKUP($A10333,mUNICIPIOS!$B$4:$F$343,2,0)</f>
        <v>Alta Verapaz</v>
      </c>
      <c r="E10333" s="149">
        <f>+VLOOKUP($A10333,mUNICIPIOS!$B$4:$F$343,3,0)</f>
        <v>1614</v>
      </c>
      <c r="F10333" s="149" t="str">
        <f>+VLOOKUP($A10333,mUNICIPIOS!$B$4:$F$343,4,0)</f>
        <v>Chahal</v>
      </c>
      <c r="G10333" s="139" t="str">
        <f t="shared" ref="G10333:K10333" si="10611">+G10295</f>
        <v>05</v>
      </c>
      <c r="H10333" t="str">
        <f t="shared" si="10611"/>
        <v>IGF</v>
      </c>
      <c r="I10333" t="str">
        <f t="shared" si="10611"/>
        <v>Índice de Gestión Financiera</v>
      </c>
      <c r="J10333" t="str">
        <f t="shared" si="10611"/>
        <v>INDICE</v>
      </c>
      <c r="K10333">
        <f t="shared" si="10611"/>
        <v>0</v>
      </c>
      <c r="L10333" s="150">
        <f>+VLOOKUP($E10333,IGF_2018!$B$8:$Z$347,24,0)</f>
        <v>0.30595785455656466</v>
      </c>
      <c r="M10333" s="142" t="str">
        <f>+VLOOKUP($E10333,IGF_2018!$B$8:$Z$347,25,0)</f>
        <v>Medio bajo</v>
      </c>
    </row>
    <row r="10334" spans="1:13" x14ac:dyDescent="0.3">
      <c r="A10334" s="139">
        <f t="shared" si="10561"/>
        <v>272</v>
      </c>
      <c r="B10334" s="148">
        <f t="shared" si="10563"/>
        <v>30</v>
      </c>
      <c r="D10334" s="149" t="str">
        <f>+VLOOKUP($A10334,mUNICIPIOS!$B$4:$F$343,2,0)</f>
        <v>Alta Verapaz</v>
      </c>
      <c r="E10334" s="149">
        <f>+VLOOKUP($A10334,mUNICIPIOS!$B$4:$F$343,3,0)</f>
        <v>1614</v>
      </c>
      <c r="F10334" s="149" t="str">
        <f>+VLOOKUP($A10334,mUNICIPIOS!$B$4:$F$343,4,0)</f>
        <v>Chahal</v>
      </c>
      <c r="G10334" s="139" t="str">
        <f t="shared" ref="G10334:K10334" si="10612">+G10296</f>
        <v>06</v>
      </c>
      <c r="H10334" t="str">
        <f t="shared" si="10612"/>
        <v>IGE</v>
      </c>
      <c r="I10334" t="str">
        <f t="shared" si="10612"/>
        <v>Índice de Gestión Estratégica</v>
      </c>
      <c r="J10334" t="str">
        <f t="shared" si="10612"/>
        <v>06-01</v>
      </c>
      <c r="K10334" t="str">
        <f t="shared" si="10612"/>
        <v>Ejecución del Plan Operativo Anual  (POA)</v>
      </c>
      <c r="L10334" s="150">
        <f>+VLOOKUP($E10334,IGE_2018!$B$8:$Z$347,3,0)</f>
        <v>0.27110047194115711</v>
      </c>
      <c r="M10334" s="142" t="str">
        <f>+VLOOKUP($E10334,IGE_2018!$B$8:$Z$347,4,0)</f>
        <v>Medio bajo</v>
      </c>
    </row>
    <row r="10335" spans="1:13" x14ac:dyDescent="0.3">
      <c r="A10335" s="139">
        <f t="shared" si="10561"/>
        <v>272</v>
      </c>
      <c r="B10335" s="148">
        <f t="shared" si="10563"/>
        <v>31</v>
      </c>
      <c r="D10335" s="149" t="str">
        <f>+VLOOKUP($A10335,mUNICIPIOS!$B$4:$F$343,2,0)</f>
        <v>Alta Verapaz</v>
      </c>
      <c r="E10335" s="149">
        <f>+VLOOKUP($A10335,mUNICIPIOS!$B$4:$F$343,3,0)</f>
        <v>1614</v>
      </c>
      <c r="F10335" s="149" t="str">
        <f>+VLOOKUP($A10335,mUNICIPIOS!$B$4:$F$343,4,0)</f>
        <v>Chahal</v>
      </c>
      <c r="G10335" s="139" t="str">
        <f t="shared" ref="G10335:K10335" si="10613">+G10297</f>
        <v>06</v>
      </c>
      <c r="H10335" t="str">
        <f t="shared" si="10613"/>
        <v>IGE</v>
      </c>
      <c r="I10335" t="str">
        <f t="shared" si="10613"/>
        <v>Índice de Gestión Estratégica</v>
      </c>
      <c r="J10335" t="str">
        <f t="shared" si="10613"/>
        <v>06-02</v>
      </c>
      <c r="K10335" t="str">
        <f t="shared" si="10613"/>
        <v>Relación Plan de Desarrollo Municipal y Ordenamiento Territorial (PDM-OT) - Plan Estratégico Institucional (PEI) - Plan Operativo Multianual (POM) - Plan Operativo Anual (POA)</v>
      </c>
      <c r="L10335" s="150">
        <f>+VLOOKUP($E10335,IGE_2018!$B$8:$Z$347,6,0)</f>
        <v>0.75246010638297867</v>
      </c>
      <c r="M10335" s="142" t="str">
        <f>+VLOOKUP($E10335,IGE_2018!$B$8:$Z$347,7,0)</f>
        <v>Medio alto</v>
      </c>
    </row>
    <row r="10336" spans="1:13" x14ac:dyDescent="0.3">
      <c r="A10336" s="139">
        <f t="shared" si="10561"/>
        <v>272</v>
      </c>
      <c r="B10336" s="148">
        <f t="shared" si="10563"/>
        <v>32</v>
      </c>
      <c r="D10336" s="149" t="str">
        <f>+VLOOKUP($A10336,mUNICIPIOS!$B$4:$F$343,2,0)</f>
        <v>Alta Verapaz</v>
      </c>
      <c r="E10336" s="149">
        <f>+VLOOKUP($A10336,mUNICIPIOS!$B$4:$F$343,3,0)</f>
        <v>1614</v>
      </c>
      <c r="F10336" s="149" t="str">
        <f>+VLOOKUP($A10336,mUNICIPIOS!$B$4:$F$343,4,0)</f>
        <v>Chahal</v>
      </c>
      <c r="G10336" s="139" t="str">
        <f t="shared" ref="G10336:K10336" si="10614">+G10298</f>
        <v>06</v>
      </c>
      <c r="H10336" t="str">
        <f t="shared" si="10614"/>
        <v>IGE</v>
      </c>
      <c r="I10336" t="str">
        <f t="shared" si="10614"/>
        <v>Índice de Gestión Estratégica</v>
      </c>
      <c r="J10336" t="str">
        <f t="shared" si="10614"/>
        <v>06-03</v>
      </c>
      <c r="K10336" t="str">
        <f t="shared" si="10614"/>
        <v>Presupuesto de egresos relacionado a competencias municipales que responden a prioridades nacionales de desarrollo.</v>
      </c>
      <c r="L10336" s="150">
        <f>+VLOOKUP($E10336,IGE_2018!$B$8:$Z$347,9,0)</f>
        <v>0.13431989388537283</v>
      </c>
      <c r="M10336" s="142" t="str">
        <f>+VLOOKUP($E10336,IGE_2018!$B$8:$Z$347,10,0)</f>
        <v>Bajo</v>
      </c>
    </row>
    <row r="10337" spans="1:13" x14ac:dyDescent="0.3">
      <c r="A10337" s="139">
        <f t="shared" si="10561"/>
        <v>272</v>
      </c>
      <c r="B10337" s="148">
        <f t="shared" si="10563"/>
        <v>33</v>
      </c>
      <c r="D10337" s="149" t="str">
        <f>+VLOOKUP($A10337,mUNICIPIOS!$B$4:$F$343,2,0)</f>
        <v>Alta Verapaz</v>
      </c>
      <c r="E10337" s="149">
        <f>+VLOOKUP($A10337,mUNICIPIOS!$B$4:$F$343,3,0)</f>
        <v>1614</v>
      </c>
      <c r="F10337" s="149" t="str">
        <f>+VLOOKUP($A10337,mUNICIPIOS!$B$4:$F$343,4,0)</f>
        <v>Chahal</v>
      </c>
      <c r="G10337" s="139" t="str">
        <f t="shared" ref="G10337:K10337" si="10615">+G10299</f>
        <v>06</v>
      </c>
      <c r="H10337" t="str">
        <f t="shared" si="10615"/>
        <v>IGE</v>
      </c>
      <c r="I10337" t="str">
        <f t="shared" si="10615"/>
        <v>Índice de Gestión Estratégica</v>
      </c>
      <c r="J10337" t="str">
        <f t="shared" si="10615"/>
        <v>06-04</v>
      </c>
      <c r="K10337" t="str">
        <f t="shared" si="10615"/>
        <v>Institucionalización de la gestión ordenada del territorio</v>
      </c>
      <c r="L10337" s="150">
        <f>+VLOOKUP($E10337,IGE_2018!$B$8:$Z$347,12,0)</f>
        <v>0</v>
      </c>
      <c r="M10337" s="142" t="str">
        <f>+VLOOKUP($E10337,IGE_2018!$B$8:$Z$347,13,0)</f>
        <v>Bajo</v>
      </c>
    </row>
    <row r="10338" spans="1:13" x14ac:dyDescent="0.3">
      <c r="A10338" s="139">
        <f t="shared" si="10561"/>
        <v>272</v>
      </c>
      <c r="B10338" s="148">
        <f t="shared" si="10563"/>
        <v>34</v>
      </c>
      <c r="D10338" s="149" t="str">
        <f>+VLOOKUP($A10338,mUNICIPIOS!$B$4:$F$343,2,0)</f>
        <v>Alta Verapaz</v>
      </c>
      <c r="E10338" s="149">
        <f>+VLOOKUP($A10338,mUNICIPIOS!$B$4:$F$343,3,0)</f>
        <v>1614</v>
      </c>
      <c r="F10338" s="149" t="str">
        <f>+VLOOKUP($A10338,mUNICIPIOS!$B$4:$F$343,4,0)</f>
        <v>Chahal</v>
      </c>
      <c r="G10338" s="139" t="str">
        <f t="shared" ref="G10338:K10338" si="10616">+G10300</f>
        <v>06</v>
      </c>
      <c r="H10338" t="str">
        <f t="shared" si="10616"/>
        <v>IGE</v>
      </c>
      <c r="I10338" t="str">
        <f t="shared" si="10616"/>
        <v>Índice de Gestión Estratégica</v>
      </c>
      <c r="J10338" t="str">
        <f t="shared" si="10616"/>
        <v>06-05</v>
      </c>
      <c r="K10338" t="str">
        <f t="shared" si="10616"/>
        <v>Acciones para la gestión ordenada del territorio</v>
      </c>
      <c r="L10338" s="150">
        <f>+VLOOKUP($E10338,IGE_2018!$B$8:$Z$347,15,0)</f>
        <v>6.0000000000000026E-2</v>
      </c>
      <c r="M10338" s="142" t="str">
        <f>+VLOOKUP($E10338,IGE_2018!$B$8:$Z$347,16,0)</f>
        <v>Bajo</v>
      </c>
    </row>
    <row r="10339" spans="1:13" x14ac:dyDescent="0.3">
      <c r="A10339" s="139">
        <f t="shared" si="10561"/>
        <v>272</v>
      </c>
      <c r="B10339" s="148">
        <f t="shared" si="10563"/>
        <v>35</v>
      </c>
      <c r="D10339" s="149" t="str">
        <f>+VLOOKUP($A10339,mUNICIPIOS!$B$4:$F$343,2,0)</f>
        <v>Alta Verapaz</v>
      </c>
      <c r="E10339" s="149">
        <f>+VLOOKUP($A10339,mUNICIPIOS!$B$4:$F$343,3,0)</f>
        <v>1614</v>
      </c>
      <c r="F10339" s="149" t="str">
        <f>+VLOOKUP($A10339,mUNICIPIOS!$B$4:$F$343,4,0)</f>
        <v>Chahal</v>
      </c>
      <c r="G10339" s="139" t="str">
        <f t="shared" ref="G10339:K10339" si="10617">+G10301</f>
        <v>06</v>
      </c>
      <c r="H10339" t="str">
        <f t="shared" si="10617"/>
        <v>IGE</v>
      </c>
      <c r="I10339" t="str">
        <f t="shared" si="10617"/>
        <v>Índice de Gestión Estratégica</v>
      </c>
      <c r="J10339" t="str">
        <f t="shared" si="10617"/>
        <v>06-06</v>
      </c>
      <c r="K10339" t="str">
        <f t="shared" si="10617"/>
        <v>Gestión de riesgo en la formulación de proyectos derivados de la planificación operativa anual</v>
      </c>
      <c r="L10339" s="150">
        <f>+VLOOKUP($E10339,IGE_2018!$B$8:$Z$347,18,0)</f>
        <v>0.7</v>
      </c>
      <c r="M10339" s="142" t="str">
        <f>+VLOOKUP($E10339,IGE_2018!$B$8:$Z$347,19,0)</f>
        <v>Medio alto</v>
      </c>
    </row>
    <row r="10340" spans="1:13" x14ac:dyDescent="0.3">
      <c r="A10340" s="139">
        <f t="shared" si="10561"/>
        <v>272</v>
      </c>
      <c r="B10340" s="148">
        <f t="shared" si="10563"/>
        <v>36</v>
      </c>
      <c r="D10340" s="149" t="str">
        <f>+VLOOKUP($A10340,mUNICIPIOS!$B$4:$F$343,2,0)</f>
        <v>Alta Verapaz</v>
      </c>
      <c r="E10340" s="149">
        <f>+VLOOKUP($A10340,mUNICIPIOS!$B$4:$F$343,3,0)</f>
        <v>1614</v>
      </c>
      <c r="F10340" s="149" t="str">
        <f>+VLOOKUP($A10340,mUNICIPIOS!$B$4:$F$343,4,0)</f>
        <v>Chahal</v>
      </c>
      <c r="G10340" s="139" t="str">
        <f t="shared" ref="G10340:K10340" si="10618">+G10302</f>
        <v>06</v>
      </c>
      <c r="H10340" t="str">
        <f t="shared" si="10618"/>
        <v>IGE</v>
      </c>
      <c r="I10340" t="str">
        <f t="shared" si="10618"/>
        <v>Índice de Gestión Estratégica</v>
      </c>
      <c r="J10340" t="str">
        <f t="shared" si="10618"/>
        <v>06-07</v>
      </c>
      <c r="K10340" t="str">
        <f t="shared" si="10618"/>
        <v>Ingresos por servicios ambientales en relación a los ingresos propios sin regalías</v>
      </c>
      <c r="L10340" s="150">
        <f>+VLOOKUP($E10340,IGE_2018!$B$8:$Z$347,21,0)</f>
        <v>1</v>
      </c>
      <c r="M10340" s="142" t="str">
        <f>+VLOOKUP($E10340,IGE_2018!$B$8:$Z$347,22,0)</f>
        <v>Alto</v>
      </c>
    </row>
    <row r="10341" spans="1:13" x14ac:dyDescent="0.3">
      <c r="A10341" s="139">
        <f t="shared" si="10561"/>
        <v>272</v>
      </c>
      <c r="B10341" s="148">
        <f t="shared" si="10563"/>
        <v>37</v>
      </c>
      <c r="D10341" s="149" t="str">
        <f>+VLOOKUP($A10341,mUNICIPIOS!$B$4:$F$343,2,0)</f>
        <v>Alta Verapaz</v>
      </c>
      <c r="E10341" s="149">
        <f>+VLOOKUP($A10341,mUNICIPIOS!$B$4:$F$343,3,0)</f>
        <v>1614</v>
      </c>
      <c r="F10341" s="149" t="str">
        <f>+VLOOKUP($A10341,mUNICIPIOS!$B$4:$F$343,4,0)</f>
        <v>Chahal</v>
      </c>
      <c r="G10341" s="139" t="str">
        <f t="shared" ref="G10341:K10341" si="10619">+G10303</f>
        <v>06</v>
      </c>
      <c r="H10341" t="str">
        <f t="shared" si="10619"/>
        <v>IGE</v>
      </c>
      <c r="I10341" t="str">
        <f t="shared" si="10619"/>
        <v>Índice de Gestión Estratégica</v>
      </c>
      <c r="J10341" t="str">
        <f t="shared" si="10619"/>
        <v>INDICE</v>
      </c>
      <c r="K10341">
        <f t="shared" si="10619"/>
        <v>0</v>
      </c>
      <c r="L10341" s="150">
        <f>+VLOOKUP($E10341,IGE_2018!$B$8:$Z$347,24,0)</f>
        <v>0.36611406021996351</v>
      </c>
      <c r="M10341" s="142" t="str">
        <f>+VLOOKUP($E10341,IGE_2018!$B$8:$Z$347,25,0)</f>
        <v>Medio bajo</v>
      </c>
    </row>
    <row r="10342" spans="1:13" x14ac:dyDescent="0.3">
      <c r="A10342" s="139">
        <f t="shared" si="10561"/>
        <v>272</v>
      </c>
      <c r="B10342" s="148">
        <f t="shared" si="10563"/>
        <v>38</v>
      </c>
      <c r="D10342" s="149" t="str">
        <f>+VLOOKUP($A10342,mUNICIPIOS!$B$4:$F$343,2,0)</f>
        <v>Alta Verapaz</v>
      </c>
      <c r="E10342" s="149">
        <f>+VLOOKUP($A10342,mUNICIPIOS!$B$4:$F$343,3,0)</f>
        <v>1614</v>
      </c>
      <c r="F10342" s="149" t="str">
        <f>+VLOOKUP($A10342,mUNICIPIOS!$B$4:$F$343,4,0)</f>
        <v>Chahal</v>
      </c>
      <c r="G10342" s="139" t="str">
        <f t="shared" ref="G10342:K10342" si="10620">+G10304</f>
        <v>RANKING</v>
      </c>
      <c r="H10342" t="str">
        <f t="shared" si="10620"/>
        <v>RGM</v>
      </c>
      <c r="I10342" t="str">
        <f t="shared" si="10620"/>
        <v>Ranking de la Gestión Municipal 2018</v>
      </c>
      <c r="J10342" t="str">
        <f t="shared" si="10620"/>
        <v>RANKING</v>
      </c>
      <c r="K10342">
        <f t="shared" si="10620"/>
        <v>0</v>
      </c>
      <c r="L10342" s="151">
        <f>+VLOOKUP($E10342,Resultados_generales!$C$8:$AE$347,27,0)</f>
        <v>0.47116231934269648</v>
      </c>
      <c r="M10342" t="str">
        <f>+VLOOKUP($E10342,Resultados_generales!$C$8:$AE$347,28,0)</f>
        <v>Medio</v>
      </c>
    </row>
    <row r="10343" spans="1:13" x14ac:dyDescent="0.3">
      <c r="A10343" s="139">
        <f t="shared" si="10561"/>
        <v>273</v>
      </c>
      <c r="B10343" s="148">
        <f t="shared" si="10563"/>
        <v>1</v>
      </c>
      <c r="D10343" s="149" t="str">
        <f>+VLOOKUP($A10343,mUNICIPIOS!$B$4:$F$343,2,0)</f>
        <v>Alta Verapaz</v>
      </c>
      <c r="E10343" s="149">
        <f>+VLOOKUP($A10343,mUNICIPIOS!$B$4:$F$343,3,0)</f>
        <v>1615</v>
      </c>
      <c r="F10343" s="149" t="str">
        <f>+VLOOKUP($A10343,mUNICIPIOS!$B$4:$F$343,4,0)</f>
        <v>Fray Bartolomé de las Casas</v>
      </c>
      <c r="G10343" s="139" t="str">
        <f t="shared" ref="G10343:K10343" si="10621">+G10305</f>
        <v>01</v>
      </c>
      <c r="H10343" t="str">
        <f t="shared" si="10621"/>
        <v>IPC</v>
      </c>
      <c r="I10343" t="str">
        <f t="shared" si="10621"/>
        <v>Índice de Participación Ciudadana</v>
      </c>
      <c r="J10343" t="str">
        <f t="shared" si="10621"/>
        <v>01-01</v>
      </c>
      <c r="K10343" t="str">
        <f t="shared" si="10621"/>
        <v>Número de reuniones del COMUDE en el año de la medición.</v>
      </c>
      <c r="L10343" s="150">
        <f>+VLOOKUP($E10343,IPC_2018!$B$8:$T$347,3,0)</f>
        <v>0.91666666666666663</v>
      </c>
      <c r="M10343" s="142" t="str">
        <f>+VLOOKUP($E10343,IPC_2018!$B$8:$T$347,4,0)</f>
        <v>Alto</v>
      </c>
    </row>
    <row r="10344" spans="1:13" x14ac:dyDescent="0.3">
      <c r="A10344" s="139">
        <f t="shared" si="10561"/>
        <v>273</v>
      </c>
      <c r="B10344" s="148">
        <f t="shared" si="10563"/>
        <v>2</v>
      </c>
      <c r="D10344" s="149" t="str">
        <f>+VLOOKUP($A10344,mUNICIPIOS!$B$4:$F$343,2,0)</f>
        <v>Alta Verapaz</v>
      </c>
      <c r="E10344" s="149">
        <f>+VLOOKUP($A10344,mUNICIPIOS!$B$4:$F$343,3,0)</f>
        <v>1615</v>
      </c>
      <c r="F10344" s="149" t="str">
        <f>+VLOOKUP($A10344,mUNICIPIOS!$B$4:$F$343,4,0)</f>
        <v>Fray Bartolomé de las Casas</v>
      </c>
      <c r="G10344" s="139" t="str">
        <f t="shared" ref="G10344:K10344" si="10622">+G10306</f>
        <v>01</v>
      </c>
      <c r="H10344" t="str">
        <f t="shared" si="10622"/>
        <v>IPC</v>
      </c>
      <c r="I10344" t="str">
        <f t="shared" si="10622"/>
        <v>Índice de Participación Ciudadana</v>
      </c>
      <c r="J10344" t="str">
        <f t="shared" si="10622"/>
        <v>01-02</v>
      </c>
      <c r="K10344" t="str">
        <f t="shared" si="10622"/>
        <v>Participación de Alcaldes, Concejales y Síndicos determinados o designados en el COMUDE</v>
      </c>
      <c r="L10344" s="150">
        <f>+VLOOKUP($E10344,IPC_2018!$B$8:$T$347,6,0)</f>
        <v>0.76818181818181808</v>
      </c>
      <c r="M10344" s="142" t="str">
        <f>+VLOOKUP($E10344,IPC_2018!$B$8:$T$347,7,0)</f>
        <v>Medio alto</v>
      </c>
    </row>
    <row r="10345" spans="1:13" x14ac:dyDescent="0.3">
      <c r="A10345" s="139">
        <f t="shared" si="10561"/>
        <v>273</v>
      </c>
      <c r="B10345" s="148">
        <f t="shared" si="10563"/>
        <v>3</v>
      </c>
      <c r="D10345" s="149" t="str">
        <f>+VLOOKUP($A10345,mUNICIPIOS!$B$4:$F$343,2,0)</f>
        <v>Alta Verapaz</v>
      </c>
      <c r="E10345" s="149">
        <f>+VLOOKUP($A10345,mUNICIPIOS!$B$4:$F$343,3,0)</f>
        <v>1615</v>
      </c>
      <c r="F10345" s="149" t="str">
        <f>+VLOOKUP($A10345,mUNICIPIOS!$B$4:$F$343,4,0)</f>
        <v>Fray Bartolomé de las Casas</v>
      </c>
      <c r="G10345" s="139" t="str">
        <f t="shared" ref="G10345:K10345" si="10623">+G10307</f>
        <v>01</v>
      </c>
      <c r="H10345" t="str">
        <f t="shared" si="10623"/>
        <v>IPC</v>
      </c>
      <c r="I10345" t="str">
        <f t="shared" si="10623"/>
        <v>Índice de Participación Ciudadana</v>
      </c>
      <c r="J10345" t="str">
        <f t="shared" si="10623"/>
        <v>01-03</v>
      </c>
      <c r="K10345" t="str">
        <f t="shared" si="10623"/>
        <v>Participación  de organizaciones de jóvenes, mujeres, pueblos mayas, xincas, garífunas, y otras organizaciones en el Comude</v>
      </c>
      <c r="L10345" s="150">
        <f>+VLOOKUP($E10345,IPC_2018!$B$8:$T$347,9,0)</f>
        <v>0.25136507328288149</v>
      </c>
      <c r="M10345" s="142" t="str">
        <f>+VLOOKUP($E10345,IPC_2018!$B$8:$T$347,10,0)</f>
        <v>Medio bajo</v>
      </c>
    </row>
    <row r="10346" spans="1:13" x14ac:dyDescent="0.3">
      <c r="A10346" s="139">
        <f t="shared" si="10561"/>
        <v>273</v>
      </c>
      <c r="B10346" s="148">
        <f t="shared" si="10563"/>
        <v>4</v>
      </c>
      <c r="D10346" s="149" t="str">
        <f>+VLOOKUP($A10346,mUNICIPIOS!$B$4:$F$343,2,0)</f>
        <v>Alta Verapaz</v>
      </c>
      <c r="E10346" s="149">
        <f>+VLOOKUP($A10346,mUNICIPIOS!$B$4:$F$343,3,0)</f>
        <v>1615</v>
      </c>
      <c r="F10346" s="149" t="str">
        <f>+VLOOKUP($A10346,mUNICIPIOS!$B$4:$F$343,4,0)</f>
        <v>Fray Bartolomé de las Casas</v>
      </c>
      <c r="G10346" s="139" t="str">
        <f t="shared" ref="G10346:K10346" si="10624">+G10308</f>
        <v>01</v>
      </c>
      <c r="H10346" t="str">
        <f t="shared" si="10624"/>
        <v>IPC</v>
      </c>
      <c r="I10346" t="str">
        <f t="shared" si="10624"/>
        <v>Índice de Participación Ciudadana</v>
      </c>
      <c r="J10346" t="str">
        <f t="shared" si="10624"/>
        <v>01-04</v>
      </c>
      <c r="K10346" t="str">
        <f t="shared" si="10624"/>
        <v>Representatividad territorial del Comude.</v>
      </c>
      <c r="L10346" s="150">
        <f>+VLOOKUP($E10346,IPC_2018!$B$8:$T$347,12,0)</f>
        <v>0.40668953687821613</v>
      </c>
      <c r="M10346" s="142" t="str">
        <f>+VLOOKUP($E10346,IPC_2018!$B$8:$T$347,13,0)</f>
        <v>Medio</v>
      </c>
    </row>
    <row r="10347" spans="1:13" x14ac:dyDescent="0.3">
      <c r="A10347" s="139">
        <f t="shared" si="10561"/>
        <v>273</v>
      </c>
      <c r="B10347" s="148">
        <f t="shared" si="10563"/>
        <v>5</v>
      </c>
      <c r="D10347" s="149" t="str">
        <f>+VLOOKUP($A10347,mUNICIPIOS!$B$4:$F$343,2,0)</f>
        <v>Alta Verapaz</v>
      </c>
      <c r="E10347" s="149">
        <f>+VLOOKUP($A10347,mUNICIPIOS!$B$4:$F$343,3,0)</f>
        <v>1615</v>
      </c>
      <c r="F10347" s="149" t="str">
        <f>+VLOOKUP($A10347,mUNICIPIOS!$B$4:$F$343,4,0)</f>
        <v>Fray Bartolomé de las Casas</v>
      </c>
      <c r="G10347" s="139" t="str">
        <f t="shared" ref="G10347:K10347" si="10625">+G10309</f>
        <v>01</v>
      </c>
      <c r="H10347" t="str">
        <f t="shared" si="10625"/>
        <v>IPC</v>
      </c>
      <c r="I10347" t="str">
        <f t="shared" si="10625"/>
        <v>Índice de Participación Ciudadana</v>
      </c>
      <c r="J10347" t="str">
        <f t="shared" si="10625"/>
        <v>01-05</v>
      </c>
      <c r="K10347" t="str">
        <f t="shared" si="10625"/>
        <v>Funcionamiento del Comude</v>
      </c>
      <c r="L10347" s="150">
        <f>+VLOOKUP($E10347,IPC_2018!$B$8:$T$347,15,0)</f>
        <v>0.35560552534248829</v>
      </c>
      <c r="M10347" s="142" t="str">
        <f>+VLOOKUP($E10347,IPC_2018!$B$8:$T$347,16,0)</f>
        <v>Medio bajo</v>
      </c>
    </row>
    <row r="10348" spans="1:13" x14ac:dyDescent="0.3">
      <c r="A10348" s="139">
        <f t="shared" si="10561"/>
        <v>273</v>
      </c>
      <c r="B10348" s="148">
        <f t="shared" si="10563"/>
        <v>6</v>
      </c>
      <c r="D10348" s="149" t="str">
        <f>+VLOOKUP($A10348,mUNICIPIOS!$B$4:$F$343,2,0)</f>
        <v>Alta Verapaz</v>
      </c>
      <c r="E10348" s="149">
        <f>+VLOOKUP($A10348,mUNICIPIOS!$B$4:$F$343,3,0)</f>
        <v>1615</v>
      </c>
      <c r="F10348" s="149" t="str">
        <f>+VLOOKUP($A10348,mUNICIPIOS!$B$4:$F$343,4,0)</f>
        <v>Fray Bartolomé de las Casas</v>
      </c>
      <c r="G10348" s="139" t="str">
        <f t="shared" ref="G10348:K10348" si="10626">+G10310</f>
        <v>01</v>
      </c>
      <c r="H10348" t="str">
        <f t="shared" si="10626"/>
        <v>IPC</v>
      </c>
      <c r="I10348" t="str">
        <f t="shared" si="10626"/>
        <v>Índice de Participación Ciudadana</v>
      </c>
      <c r="J10348" t="str">
        <f t="shared" si="10626"/>
        <v>INDICE</v>
      </c>
      <c r="K10348">
        <f t="shared" si="10626"/>
        <v>0</v>
      </c>
      <c r="L10348" s="150">
        <f>+VLOOKUP($E10348,IPC_2018!$B$8:$T$347,18,0)</f>
        <v>0.63765508093159839</v>
      </c>
      <c r="M10348" s="142" t="str">
        <f>+VLOOKUP($E10348,IPC_2018!$B$8:$T$347,19,0)</f>
        <v>Medio alto</v>
      </c>
    </row>
    <row r="10349" spans="1:13" x14ac:dyDescent="0.3">
      <c r="A10349" s="139">
        <f t="shared" ref="A10349:A10412" si="10627">+IF(B10348=38,A10348+1,A10348)</f>
        <v>273</v>
      </c>
      <c r="B10349" s="148">
        <f t="shared" si="10563"/>
        <v>7</v>
      </c>
      <c r="D10349" s="149" t="str">
        <f>+VLOOKUP($A10349,mUNICIPIOS!$B$4:$F$343,2,0)</f>
        <v>Alta Verapaz</v>
      </c>
      <c r="E10349" s="149">
        <f>+VLOOKUP($A10349,mUNICIPIOS!$B$4:$F$343,3,0)</f>
        <v>1615</v>
      </c>
      <c r="F10349" s="149" t="str">
        <f>+VLOOKUP($A10349,mUNICIPIOS!$B$4:$F$343,4,0)</f>
        <v>Fray Bartolomé de las Casas</v>
      </c>
      <c r="G10349" s="139" t="str">
        <f t="shared" ref="G10349:K10349" si="10628">+G10311</f>
        <v>02</v>
      </c>
      <c r="H10349" t="str">
        <f t="shared" si="10628"/>
        <v>IIC</v>
      </c>
      <c r="I10349" t="str">
        <f t="shared" si="10628"/>
        <v>Índice de Información a la Ciudadanía</v>
      </c>
      <c r="J10349" t="str">
        <f t="shared" si="10628"/>
        <v>02-01</v>
      </c>
      <c r="K10349" t="str">
        <f t="shared" si="10628"/>
        <v>Rendición de cuentas cuatrimestral y anual al Comude enfocadas en resultados.</v>
      </c>
      <c r="L10349" s="150">
        <f>+VLOOKUP($E10349,IIC_2018!$B$8:$Q$347,3,0)</f>
        <v>1</v>
      </c>
      <c r="M10349" s="142" t="str">
        <f>+VLOOKUP($E10349,IIC_2018!$B$8:$Q$347,4,0)</f>
        <v>Alto</v>
      </c>
    </row>
    <row r="10350" spans="1:13" x14ac:dyDescent="0.3">
      <c r="A10350" s="139">
        <f t="shared" si="10627"/>
        <v>273</v>
      </c>
      <c r="B10350" s="148">
        <f t="shared" ref="B10350:B10413" si="10629">+B10312</f>
        <v>8</v>
      </c>
      <c r="D10350" s="149" t="str">
        <f>+VLOOKUP($A10350,mUNICIPIOS!$B$4:$F$343,2,0)</f>
        <v>Alta Verapaz</v>
      </c>
      <c r="E10350" s="149">
        <f>+VLOOKUP($A10350,mUNICIPIOS!$B$4:$F$343,3,0)</f>
        <v>1615</v>
      </c>
      <c r="F10350" s="149" t="str">
        <f>+VLOOKUP($A10350,mUNICIPIOS!$B$4:$F$343,4,0)</f>
        <v>Fray Bartolomé de las Casas</v>
      </c>
      <c r="G10350" s="139" t="str">
        <f t="shared" ref="G10350:K10350" si="10630">+G10312</f>
        <v>02</v>
      </c>
      <c r="H10350" t="str">
        <f t="shared" si="10630"/>
        <v>IIC</v>
      </c>
      <c r="I10350" t="str">
        <f t="shared" si="10630"/>
        <v>Índice de Información a la Ciudadanía</v>
      </c>
      <c r="J10350" t="str">
        <f t="shared" si="10630"/>
        <v>02-02</v>
      </c>
      <c r="K10350" t="str">
        <f t="shared" si="10630"/>
        <v>Información presupuestaria y otra información brindada a la ciudadanía disponible en medios locales de comunicación.</v>
      </c>
      <c r="L10350" s="150">
        <f>+VLOOKUP($E10350,IIC_2018!$B$8:$Q$347,6,0)</f>
        <v>0</v>
      </c>
      <c r="M10350" s="142" t="str">
        <f>+VLOOKUP($E10350,IIC_2018!$B$8:$Q$347,7,0)</f>
        <v>Bajo</v>
      </c>
    </row>
    <row r="10351" spans="1:13" x14ac:dyDescent="0.3">
      <c r="A10351" s="139">
        <f t="shared" si="10627"/>
        <v>273</v>
      </c>
      <c r="B10351" s="148">
        <f t="shared" si="10629"/>
        <v>9</v>
      </c>
      <c r="D10351" s="149" t="str">
        <f>+VLOOKUP($A10351,mUNICIPIOS!$B$4:$F$343,2,0)</f>
        <v>Alta Verapaz</v>
      </c>
      <c r="E10351" s="149">
        <f>+VLOOKUP($A10351,mUNICIPIOS!$B$4:$F$343,3,0)</f>
        <v>1615</v>
      </c>
      <c r="F10351" s="149" t="str">
        <f>+VLOOKUP($A10351,mUNICIPIOS!$B$4:$F$343,4,0)</f>
        <v>Fray Bartolomé de las Casas</v>
      </c>
      <c r="G10351" s="139" t="str">
        <f t="shared" ref="G10351:K10351" si="10631">+G10313</f>
        <v>02</v>
      </c>
      <c r="H10351" t="str">
        <f t="shared" si="10631"/>
        <v>IIC</v>
      </c>
      <c r="I10351" t="str">
        <f t="shared" si="10631"/>
        <v>Índice de Información a la Ciudadanía</v>
      </c>
      <c r="J10351" t="str">
        <f t="shared" si="10631"/>
        <v>02-03</v>
      </c>
      <c r="K10351" t="str">
        <f t="shared" si="10631"/>
        <v>Información pública de oficio actualizada y disponible de acuerdo a la LAIP y uso de internet.</v>
      </c>
      <c r="L10351" s="150">
        <f>+VLOOKUP($E10351,IIC_2018!$B$8:$Q$347,9,0)</f>
        <v>0.99999999999999989</v>
      </c>
      <c r="M10351" s="142" t="str">
        <f>+VLOOKUP($E10351,IIC_2018!$B$8:$Q$347,10,0)</f>
        <v>Alto</v>
      </c>
    </row>
    <row r="10352" spans="1:13" x14ac:dyDescent="0.3">
      <c r="A10352" s="139">
        <f t="shared" si="10627"/>
        <v>273</v>
      </c>
      <c r="B10352" s="148">
        <f t="shared" si="10629"/>
        <v>10</v>
      </c>
      <c r="D10352" s="149" t="str">
        <f>+VLOOKUP($A10352,mUNICIPIOS!$B$4:$F$343,2,0)</f>
        <v>Alta Verapaz</v>
      </c>
      <c r="E10352" s="149">
        <f>+VLOOKUP($A10352,mUNICIPIOS!$B$4:$F$343,3,0)</f>
        <v>1615</v>
      </c>
      <c r="F10352" s="149" t="str">
        <f>+VLOOKUP($A10352,mUNICIPIOS!$B$4:$F$343,4,0)</f>
        <v>Fray Bartolomé de las Casas</v>
      </c>
      <c r="G10352" s="139" t="str">
        <f t="shared" ref="G10352:K10352" si="10632">+G10314</f>
        <v>02</v>
      </c>
      <c r="H10352" t="str">
        <f t="shared" si="10632"/>
        <v>IIC</v>
      </c>
      <c r="I10352" t="str">
        <f t="shared" si="10632"/>
        <v>Índice de Información a la Ciudadanía</v>
      </c>
      <c r="J10352" t="str">
        <f t="shared" si="10632"/>
        <v>02-04</v>
      </c>
      <c r="K10352" t="str">
        <f t="shared" si="10632"/>
        <v>Relación del monto contratado por medio de Guate compras con el total del presupuesto de egresos vigente.</v>
      </c>
      <c r="L10352" s="150">
        <f>+VLOOKUP($E10352,IIC_2018!$B$8:$Q$347,12,0)</f>
        <v>0.39483226886979778</v>
      </c>
      <c r="M10352" s="142" t="str">
        <f>+VLOOKUP($E10352,IIC_2018!$B$8:$Q$347,13,0)</f>
        <v>Medio bajo</v>
      </c>
    </row>
    <row r="10353" spans="1:13" x14ac:dyDescent="0.3">
      <c r="A10353" s="139">
        <f t="shared" si="10627"/>
        <v>273</v>
      </c>
      <c r="B10353" s="148">
        <f t="shared" si="10629"/>
        <v>11</v>
      </c>
      <c r="D10353" s="149" t="str">
        <f>+VLOOKUP($A10353,mUNICIPIOS!$B$4:$F$343,2,0)</f>
        <v>Alta Verapaz</v>
      </c>
      <c r="E10353" s="149">
        <f>+VLOOKUP($A10353,mUNICIPIOS!$B$4:$F$343,3,0)</f>
        <v>1615</v>
      </c>
      <c r="F10353" s="149" t="str">
        <f>+VLOOKUP($A10353,mUNICIPIOS!$B$4:$F$343,4,0)</f>
        <v>Fray Bartolomé de las Casas</v>
      </c>
      <c r="G10353" s="139" t="str">
        <f t="shared" ref="G10353:K10353" si="10633">+G10315</f>
        <v>02</v>
      </c>
      <c r="H10353" t="str">
        <f t="shared" si="10633"/>
        <v>IIC</v>
      </c>
      <c r="I10353" t="str">
        <f t="shared" si="10633"/>
        <v>Índice de Información a la Ciudadanía</v>
      </c>
      <c r="J10353" t="str">
        <f t="shared" si="10633"/>
        <v>INDICE</v>
      </c>
      <c r="K10353">
        <f t="shared" si="10633"/>
        <v>0</v>
      </c>
      <c r="L10353" s="150">
        <f>+VLOOKUP($E10353,IIC_2018!$B$8:$Q$347,15,0)</f>
        <v>0.5987080672174494</v>
      </c>
      <c r="M10353" s="142" t="str">
        <f>+VLOOKUP($E10353,IIC_2018!$B$8:$Q$347,16,0)</f>
        <v>Medio</v>
      </c>
    </row>
    <row r="10354" spans="1:13" x14ac:dyDescent="0.3">
      <c r="A10354" s="139">
        <f t="shared" si="10627"/>
        <v>273</v>
      </c>
      <c r="B10354" s="148">
        <f t="shared" si="10629"/>
        <v>12</v>
      </c>
      <c r="D10354" s="149" t="str">
        <f>+VLOOKUP($A10354,mUNICIPIOS!$B$4:$F$343,2,0)</f>
        <v>Alta Verapaz</v>
      </c>
      <c r="E10354" s="149">
        <f>+VLOOKUP($A10354,mUNICIPIOS!$B$4:$F$343,3,0)</f>
        <v>1615</v>
      </c>
      <c r="F10354" s="149" t="str">
        <f>+VLOOKUP($A10354,mUNICIPIOS!$B$4:$F$343,4,0)</f>
        <v>Fray Bartolomé de las Casas</v>
      </c>
      <c r="G10354" s="139" t="str">
        <f t="shared" ref="G10354:K10354" si="10634">+G10316</f>
        <v>03</v>
      </c>
      <c r="H10354" t="str">
        <f t="shared" si="10634"/>
        <v>ISP</v>
      </c>
      <c r="I10354" t="str">
        <f t="shared" si="10634"/>
        <v>Índice de Servicios Públicos</v>
      </c>
      <c r="J10354" t="str">
        <f t="shared" si="10634"/>
        <v>03-01</v>
      </c>
      <c r="K10354" t="str">
        <f t="shared" si="10634"/>
        <v>Cobertura del servicio público de agua</v>
      </c>
      <c r="L10354" s="150">
        <f>+VLOOKUP($E10354,ISP_2018!$B$8:$T$347,3,0)</f>
        <v>0</v>
      </c>
      <c r="M10354" s="142" t="str">
        <f>+VLOOKUP($E10354,ISP_2018!$B$8:$T$347,4,0)</f>
        <v>Bajo</v>
      </c>
    </row>
    <row r="10355" spans="1:13" x14ac:dyDescent="0.3">
      <c r="A10355" s="139">
        <f t="shared" si="10627"/>
        <v>273</v>
      </c>
      <c r="B10355" s="148">
        <f t="shared" si="10629"/>
        <v>13</v>
      </c>
      <c r="D10355" s="149" t="str">
        <f>+VLOOKUP($A10355,mUNICIPIOS!$B$4:$F$343,2,0)</f>
        <v>Alta Verapaz</v>
      </c>
      <c r="E10355" s="149">
        <f>+VLOOKUP($A10355,mUNICIPIOS!$B$4:$F$343,3,0)</f>
        <v>1615</v>
      </c>
      <c r="F10355" s="149" t="str">
        <f>+VLOOKUP($A10355,mUNICIPIOS!$B$4:$F$343,4,0)</f>
        <v>Fray Bartolomé de las Casas</v>
      </c>
      <c r="G10355" s="139" t="str">
        <f t="shared" ref="G10355:K10355" si="10635">+G10317</f>
        <v>03</v>
      </c>
      <c r="H10355" t="str">
        <f t="shared" si="10635"/>
        <v>ISP</v>
      </c>
      <c r="I10355" t="str">
        <f t="shared" si="10635"/>
        <v>Índice de Servicios Públicos</v>
      </c>
      <c r="J10355" t="str">
        <f t="shared" si="10635"/>
        <v>03-02</v>
      </c>
      <c r="K10355" t="str">
        <f t="shared" si="10635"/>
        <v>Control de la calidad del servicio público de agua</v>
      </c>
      <c r="L10355" s="150">
        <f>+VLOOKUP($E10355,ISP_2018!$B$8:$T$347,6,0)</f>
        <v>0</v>
      </c>
      <c r="M10355" s="142" t="str">
        <f>+VLOOKUP($E10355,ISP_2018!$B$8:$T$347,7,0)</f>
        <v>Bajo</v>
      </c>
    </row>
    <row r="10356" spans="1:13" x14ac:dyDescent="0.3">
      <c r="A10356" s="139">
        <f t="shared" si="10627"/>
        <v>273</v>
      </c>
      <c r="B10356" s="148">
        <f t="shared" si="10629"/>
        <v>14</v>
      </c>
      <c r="D10356" s="149" t="str">
        <f>+VLOOKUP($A10356,mUNICIPIOS!$B$4:$F$343,2,0)</f>
        <v>Alta Verapaz</v>
      </c>
      <c r="E10356" s="149">
        <f>+VLOOKUP($A10356,mUNICIPIOS!$B$4:$F$343,3,0)</f>
        <v>1615</v>
      </c>
      <c r="F10356" s="149" t="str">
        <f>+VLOOKUP($A10356,mUNICIPIOS!$B$4:$F$343,4,0)</f>
        <v>Fray Bartolomé de las Casas</v>
      </c>
      <c r="G10356" s="139" t="str">
        <f t="shared" ref="G10356:K10356" si="10636">+G10318</f>
        <v>03</v>
      </c>
      <c r="H10356" t="str">
        <f t="shared" si="10636"/>
        <v>ISP</v>
      </c>
      <c r="I10356" t="str">
        <f t="shared" si="10636"/>
        <v>Índice de Servicios Públicos</v>
      </c>
      <c r="J10356" t="str">
        <f t="shared" si="10636"/>
        <v>03-03</v>
      </c>
      <c r="K10356" t="str">
        <f t="shared" si="10636"/>
        <v>Disposición  y tratamiento  de aguas residuales</v>
      </c>
      <c r="L10356" s="150">
        <f>+VLOOKUP($E10356,ISP_2018!$B$8:$T$347,9,0)</f>
        <v>0.2276707643009393</v>
      </c>
      <c r="M10356" s="142" t="str">
        <f>+VLOOKUP($E10356,ISP_2018!$B$8:$T$347,10,0)</f>
        <v>Medio bajo</v>
      </c>
    </row>
    <row r="10357" spans="1:13" x14ac:dyDescent="0.3">
      <c r="A10357" s="139">
        <f t="shared" si="10627"/>
        <v>273</v>
      </c>
      <c r="B10357" s="148">
        <f t="shared" si="10629"/>
        <v>15</v>
      </c>
      <c r="D10357" s="149" t="str">
        <f>+VLOOKUP($A10357,mUNICIPIOS!$B$4:$F$343,2,0)</f>
        <v>Alta Verapaz</v>
      </c>
      <c r="E10357" s="149">
        <f>+VLOOKUP($A10357,mUNICIPIOS!$B$4:$F$343,3,0)</f>
        <v>1615</v>
      </c>
      <c r="F10357" s="149" t="str">
        <f>+VLOOKUP($A10357,mUNICIPIOS!$B$4:$F$343,4,0)</f>
        <v>Fray Bartolomé de las Casas</v>
      </c>
      <c r="G10357" s="139" t="str">
        <f t="shared" ref="G10357:K10357" si="10637">+G10319</f>
        <v>03</v>
      </c>
      <c r="H10357" t="str">
        <f t="shared" si="10637"/>
        <v>ISP</v>
      </c>
      <c r="I10357" t="str">
        <f t="shared" si="10637"/>
        <v>Índice de Servicios Públicos</v>
      </c>
      <c r="J10357" t="str">
        <f t="shared" si="10637"/>
        <v>03-04</v>
      </c>
      <c r="K10357" t="str">
        <f t="shared" si="10637"/>
        <v>Gestión y manejo de los residuos y desechos sólidos</v>
      </c>
      <c r="L10357" s="150">
        <f>+VLOOKUP($E10357,ISP_2018!$B$8:$T$347,12,0)</f>
        <v>0.32215617223984649</v>
      </c>
      <c r="M10357" s="142" t="str">
        <f>+VLOOKUP($E10357,ISP_2018!$B$8:$T$347,13,0)</f>
        <v>Medio bajo</v>
      </c>
    </row>
    <row r="10358" spans="1:13" x14ac:dyDescent="0.3">
      <c r="A10358" s="139">
        <f t="shared" si="10627"/>
        <v>273</v>
      </c>
      <c r="B10358" s="148">
        <f t="shared" si="10629"/>
        <v>16</v>
      </c>
      <c r="D10358" s="149" t="str">
        <f>+VLOOKUP($A10358,mUNICIPIOS!$B$4:$F$343,2,0)</f>
        <v>Alta Verapaz</v>
      </c>
      <c r="E10358" s="149">
        <f>+VLOOKUP($A10358,mUNICIPIOS!$B$4:$F$343,3,0)</f>
        <v>1615</v>
      </c>
      <c r="F10358" s="149" t="str">
        <f>+VLOOKUP($A10358,mUNICIPIOS!$B$4:$F$343,4,0)</f>
        <v>Fray Bartolomé de las Casas</v>
      </c>
      <c r="G10358" s="139" t="str">
        <f t="shared" ref="G10358:K10358" si="10638">+G10320</f>
        <v>03</v>
      </c>
      <c r="H10358" t="str">
        <f t="shared" si="10638"/>
        <v>ISP</v>
      </c>
      <c r="I10358" t="str">
        <f t="shared" si="10638"/>
        <v>Índice de Servicios Públicos</v>
      </c>
      <c r="J10358" t="str">
        <f t="shared" si="10638"/>
        <v>03-05</v>
      </c>
      <c r="K10358" t="str">
        <f t="shared" si="10638"/>
        <v>Gestión de servicios públicos municipales</v>
      </c>
      <c r="L10358" s="150">
        <f>+VLOOKUP($E10358,ISP_2018!$B$8:$T$347,15,0)</f>
        <v>0.45161290322580649</v>
      </c>
      <c r="M10358" s="142" t="str">
        <f>+VLOOKUP($E10358,ISP_2018!$B$8:$T$347,16,0)</f>
        <v>Medio</v>
      </c>
    </row>
    <row r="10359" spans="1:13" x14ac:dyDescent="0.3">
      <c r="A10359" s="139">
        <f t="shared" si="10627"/>
        <v>273</v>
      </c>
      <c r="B10359" s="148">
        <f t="shared" si="10629"/>
        <v>17</v>
      </c>
      <c r="D10359" s="149" t="str">
        <f>+VLOOKUP($A10359,mUNICIPIOS!$B$4:$F$343,2,0)</f>
        <v>Alta Verapaz</v>
      </c>
      <c r="E10359" s="149">
        <f>+VLOOKUP($A10359,mUNICIPIOS!$B$4:$F$343,3,0)</f>
        <v>1615</v>
      </c>
      <c r="F10359" s="149" t="str">
        <f>+VLOOKUP($A10359,mUNICIPIOS!$B$4:$F$343,4,0)</f>
        <v>Fray Bartolomé de las Casas</v>
      </c>
      <c r="G10359" s="139" t="str">
        <f t="shared" ref="G10359:K10359" si="10639">+G10321</f>
        <v>03</v>
      </c>
      <c r="H10359" t="str">
        <f t="shared" si="10639"/>
        <v>ISP</v>
      </c>
      <c r="I10359" t="str">
        <f t="shared" si="10639"/>
        <v>Índice de Servicios Públicos</v>
      </c>
      <c r="J10359" t="str">
        <f t="shared" si="10639"/>
        <v>INDICE</v>
      </c>
      <c r="K10359">
        <f t="shared" si="10639"/>
        <v>0</v>
      </c>
      <c r="L10359" s="150">
        <f>+VLOOKUP($E10359,ISP_2018!$B$8:$T$347,18,0)</f>
        <v>0.20028796795331846</v>
      </c>
      <c r="M10359" s="142" t="str">
        <f>+VLOOKUP($E10359,ISP_2018!$B$8:$T$347,19,0)</f>
        <v>Medio bajo</v>
      </c>
    </row>
    <row r="10360" spans="1:13" x14ac:dyDescent="0.3">
      <c r="A10360" s="139">
        <f t="shared" si="10627"/>
        <v>273</v>
      </c>
      <c r="B10360" s="148">
        <f t="shared" si="10629"/>
        <v>18</v>
      </c>
      <c r="D10360" s="149" t="str">
        <f>+VLOOKUP($A10360,mUNICIPIOS!$B$4:$F$343,2,0)</f>
        <v>Alta Verapaz</v>
      </c>
      <c r="E10360" s="149">
        <f>+VLOOKUP($A10360,mUNICIPIOS!$B$4:$F$343,3,0)</f>
        <v>1615</v>
      </c>
      <c r="F10360" s="149" t="str">
        <f>+VLOOKUP($A10360,mUNICIPIOS!$B$4:$F$343,4,0)</f>
        <v>Fray Bartolomé de las Casas</v>
      </c>
      <c r="G10360" s="139" t="str">
        <f t="shared" ref="G10360:K10360" si="10640">+G10322</f>
        <v>04</v>
      </c>
      <c r="H10360" t="str">
        <f t="shared" si="10640"/>
        <v>IGA</v>
      </c>
      <c r="I10360" t="str">
        <f t="shared" si="10640"/>
        <v>Índice de Gestión Administrativa</v>
      </c>
      <c r="J10360" t="str">
        <f t="shared" si="10640"/>
        <v>04-01</v>
      </c>
      <c r="K10360" t="str">
        <f t="shared" si="10640"/>
        <v>Existencia de elementos de atención municipal orientada al vecino</v>
      </c>
      <c r="L10360" s="150">
        <f>+VLOOKUP($E10360,IGA_2018!$B$8:$N$347,3,0)</f>
        <v>0.75</v>
      </c>
      <c r="M10360" s="142" t="str">
        <f>+VLOOKUP($E10360,IGA_2018!$B$8:$N$347,4,0)</f>
        <v>Medio alto</v>
      </c>
    </row>
    <row r="10361" spans="1:13" x14ac:dyDescent="0.3">
      <c r="A10361" s="139">
        <f t="shared" si="10627"/>
        <v>273</v>
      </c>
      <c r="B10361" s="148">
        <f t="shared" si="10629"/>
        <v>19</v>
      </c>
      <c r="D10361" s="149" t="str">
        <f>+VLOOKUP($A10361,mUNICIPIOS!$B$4:$F$343,2,0)</f>
        <v>Alta Verapaz</v>
      </c>
      <c r="E10361" s="149">
        <f>+VLOOKUP($A10361,mUNICIPIOS!$B$4:$F$343,3,0)</f>
        <v>1615</v>
      </c>
      <c r="F10361" s="149" t="str">
        <f>+VLOOKUP($A10361,mUNICIPIOS!$B$4:$F$343,4,0)</f>
        <v>Fray Bartolomé de las Casas</v>
      </c>
      <c r="G10361" s="139" t="str">
        <f t="shared" ref="G10361:K10361" si="10641">+G10323</f>
        <v>04</v>
      </c>
      <c r="H10361" t="str">
        <f t="shared" si="10641"/>
        <v>IGA</v>
      </c>
      <c r="I10361" t="str">
        <f t="shared" si="10641"/>
        <v>Índice de Gestión Administrativa</v>
      </c>
      <c r="J10361" t="str">
        <f t="shared" si="10641"/>
        <v>04-02</v>
      </c>
      <c r="K10361" t="str">
        <f t="shared" si="10641"/>
        <v>Gestión del recurso humano.</v>
      </c>
      <c r="L10361" s="150">
        <f>+VLOOKUP($E10361,IGA_2018!$B$8:$N$347,6,0)</f>
        <v>0.22868915786762822</v>
      </c>
      <c r="M10361" s="142" t="str">
        <f>+VLOOKUP($E10361,IGA_2018!$B$8:$N$347,7,0)</f>
        <v>Medio bajo</v>
      </c>
    </row>
    <row r="10362" spans="1:13" x14ac:dyDescent="0.3">
      <c r="A10362" s="139">
        <f t="shared" si="10627"/>
        <v>273</v>
      </c>
      <c r="B10362" s="148">
        <f t="shared" si="10629"/>
        <v>20</v>
      </c>
      <c r="D10362" s="149" t="str">
        <f>+VLOOKUP($A10362,mUNICIPIOS!$B$4:$F$343,2,0)</f>
        <v>Alta Verapaz</v>
      </c>
      <c r="E10362" s="149">
        <f>+VLOOKUP($A10362,mUNICIPIOS!$B$4:$F$343,3,0)</f>
        <v>1615</v>
      </c>
      <c r="F10362" s="149" t="str">
        <f>+VLOOKUP($A10362,mUNICIPIOS!$B$4:$F$343,4,0)</f>
        <v>Fray Bartolomé de las Casas</v>
      </c>
      <c r="G10362" s="139" t="str">
        <f t="shared" ref="G10362:K10362" si="10642">+G10324</f>
        <v>04</v>
      </c>
      <c r="H10362" t="str">
        <f t="shared" si="10642"/>
        <v>IGA</v>
      </c>
      <c r="I10362" t="str">
        <f t="shared" si="10642"/>
        <v>Índice de Gestión Administrativa</v>
      </c>
      <c r="J10362" t="str">
        <f t="shared" si="10642"/>
        <v>04-03</v>
      </c>
      <c r="K10362" t="str">
        <f t="shared" si="10642"/>
        <v>Existencia de oficinas municipales con instrumentos de gestión.</v>
      </c>
      <c r="L10362" s="150">
        <f>+VLOOKUP($E10362,IGA_2018!$B$8:$N$347,9,0)</f>
        <v>0.79583333333333328</v>
      </c>
      <c r="M10362" s="142" t="str">
        <f>+VLOOKUP($E10362,IGA_2018!$B$8:$N$347,10,0)</f>
        <v>Medio alto</v>
      </c>
    </row>
    <row r="10363" spans="1:13" x14ac:dyDescent="0.3">
      <c r="A10363" s="139">
        <f t="shared" si="10627"/>
        <v>273</v>
      </c>
      <c r="B10363" s="148">
        <f t="shared" si="10629"/>
        <v>21</v>
      </c>
      <c r="D10363" s="149" t="str">
        <f>+VLOOKUP($A10363,mUNICIPIOS!$B$4:$F$343,2,0)</f>
        <v>Alta Verapaz</v>
      </c>
      <c r="E10363" s="149">
        <f>+VLOOKUP($A10363,mUNICIPIOS!$B$4:$F$343,3,0)</f>
        <v>1615</v>
      </c>
      <c r="F10363" s="149" t="str">
        <f>+VLOOKUP($A10363,mUNICIPIOS!$B$4:$F$343,4,0)</f>
        <v>Fray Bartolomé de las Casas</v>
      </c>
      <c r="G10363" s="139" t="str">
        <f t="shared" ref="G10363:K10363" si="10643">+G10325</f>
        <v>04</v>
      </c>
      <c r="H10363" t="str">
        <f t="shared" si="10643"/>
        <v>IGA</v>
      </c>
      <c r="I10363" t="str">
        <f t="shared" si="10643"/>
        <v>Índice de Gestión Administrativa</v>
      </c>
      <c r="J10363" t="str">
        <f t="shared" si="10643"/>
        <v>INDICE</v>
      </c>
      <c r="K10363">
        <f t="shared" si="10643"/>
        <v>0</v>
      </c>
      <c r="L10363" s="150">
        <f>+VLOOKUP($E10363,IGA_2018!$B$8:$N$347,12,0)</f>
        <v>0.58358287192033642</v>
      </c>
      <c r="M10363" s="142" t="str">
        <f>+VLOOKUP($E10363,IGA_2018!$B$8:$N$347,13,0)</f>
        <v>Medio</v>
      </c>
    </row>
    <row r="10364" spans="1:13" x14ac:dyDescent="0.3">
      <c r="A10364" s="139">
        <f t="shared" si="10627"/>
        <v>273</v>
      </c>
      <c r="B10364" s="148">
        <f t="shared" si="10629"/>
        <v>22</v>
      </c>
      <c r="D10364" s="149" t="str">
        <f>+VLOOKUP($A10364,mUNICIPIOS!$B$4:$F$343,2,0)</f>
        <v>Alta Verapaz</v>
      </c>
      <c r="E10364" s="149">
        <f>+VLOOKUP($A10364,mUNICIPIOS!$B$4:$F$343,3,0)</f>
        <v>1615</v>
      </c>
      <c r="F10364" s="149" t="str">
        <f>+VLOOKUP($A10364,mUNICIPIOS!$B$4:$F$343,4,0)</f>
        <v>Fray Bartolomé de las Casas</v>
      </c>
      <c r="G10364" s="139" t="str">
        <f t="shared" ref="G10364:K10364" si="10644">+G10326</f>
        <v>05</v>
      </c>
      <c r="H10364" t="str">
        <f t="shared" si="10644"/>
        <v>IGF</v>
      </c>
      <c r="I10364" t="str">
        <f t="shared" si="10644"/>
        <v>Índice de Gestión Financiera</v>
      </c>
      <c r="J10364" t="str">
        <f t="shared" si="10644"/>
        <v>05-01</v>
      </c>
      <c r="K10364" t="str">
        <f t="shared" si="10644"/>
        <v>Autonomía financiera municipal</v>
      </c>
      <c r="L10364" s="150">
        <f>+VLOOKUP($E10364,IGF_2018!$B$8:$Z$347,3,0)</f>
        <v>0.15714725048462885</v>
      </c>
      <c r="M10364" s="142" t="str">
        <f>+VLOOKUP($E10364,IGF_2018!$B$8:$Z$347,4,0)</f>
        <v>Bajo</v>
      </c>
    </row>
    <row r="10365" spans="1:13" x14ac:dyDescent="0.3">
      <c r="A10365" s="139">
        <f t="shared" si="10627"/>
        <v>273</v>
      </c>
      <c r="B10365" s="148">
        <f t="shared" si="10629"/>
        <v>23</v>
      </c>
      <c r="D10365" s="149" t="str">
        <f>+VLOOKUP($A10365,mUNICIPIOS!$B$4:$F$343,2,0)</f>
        <v>Alta Verapaz</v>
      </c>
      <c r="E10365" s="149">
        <f>+VLOOKUP($A10365,mUNICIPIOS!$B$4:$F$343,3,0)</f>
        <v>1615</v>
      </c>
      <c r="F10365" s="149" t="str">
        <f>+VLOOKUP($A10365,mUNICIPIOS!$B$4:$F$343,4,0)</f>
        <v>Fray Bartolomé de las Casas</v>
      </c>
      <c r="G10365" s="139" t="str">
        <f t="shared" ref="G10365:K10365" si="10645">+G10327</f>
        <v>05</v>
      </c>
      <c r="H10365" t="str">
        <f t="shared" si="10645"/>
        <v>IGF</v>
      </c>
      <c r="I10365" t="str">
        <f t="shared" si="10645"/>
        <v>Índice de Gestión Financiera</v>
      </c>
      <c r="J10365" t="str">
        <f t="shared" si="10645"/>
        <v>05-02</v>
      </c>
      <c r="K10365" t="str">
        <f t="shared" si="10645"/>
        <v xml:space="preserve">Ingresos propios por habitante -sin regalías- </v>
      </c>
      <c r="L10365" s="150">
        <f>+VLOOKUP($E10365,IGF_2018!$B$8:$Z$347,6,0)</f>
        <v>5.1111100115427799E-2</v>
      </c>
      <c r="M10365" s="142" t="str">
        <f>+VLOOKUP($E10365,IGF_2018!$B$8:$Z$347,7,0)</f>
        <v>Bajo</v>
      </c>
    </row>
    <row r="10366" spans="1:13" x14ac:dyDescent="0.3">
      <c r="A10366" s="139">
        <f t="shared" si="10627"/>
        <v>273</v>
      </c>
      <c r="B10366" s="148">
        <f t="shared" si="10629"/>
        <v>24</v>
      </c>
      <c r="D10366" s="149" t="str">
        <f>+VLOOKUP($A10366,mUNICIPIOS!$B$4:$F$343,2,0)</f>
        <v>Alta Verapaz</v>
      </c>
      <c r="E10366" s="149">
        <f>+VLOOKUP($A10366,mUNICIPIOS!$B$4:$F$343,3,0)</f>
        <v>1615</v>
      </c>
      <c r="F10366" s="149" t="str">
        <f>+VLOOKUP($A10366,mUNICIPIOS!$B$4:$F$343,4,0)</f>
        <v>Fray Bartolomé de las Casas</v>
      </c>
      <c r="G10366" s="139" t="str">
        <f t="shared" ref="G10366:K10366" si="10646">+G10328</f>
        <v>05</v>
      </c>
      <c r="H10366" t="str">
        <f t="shared" si="10646"/>
        <v>IGF</v>
      </c>
      <c r="I10366" t="str">
        <f t="shared" si="10646"/>
        <v>Índice de Gestión Financiera</v>
      </c>
      <c r="J10366" t="str">
        <f t="shared" si="10646"/>
        <v>05-03</v>
      </c>
      <c r="K10366" t="str">
        <f t="shared" si="10646"/>
        <v>Ingresos del IUSI en relación a los ingresos propios -sin regalías-</v>
      </c>
      <c r="L10366" s="150">
        <f>+VLOOKUP($E10366,IGF_2018!$B$8:$Z$347,9,0)</f>
        <v>0.33908259175486233</v>
      </c>
      <c r="M10366" s="142" t="str">
        <f>+VLOOKUP($E10366,IGF_2018!$B$8:$Z$347,10,0)</f>
        <v>Medio bajo</v>
      </c>
    </row>
    <row r="10367" spans="1:13" x14ac:dyDescent="0.3">
      <c r="A10367" s="139">
        <f t="shared" si="10627"/>
        <v>273</v>
      </c>
      <c r="B10367" s="148">
        <f t="shared" si="10629"/>
        <v>25</v>
      </c>
      <c r="D10367" s="149" t="str">
        <f>+VLOOKUP($A10367,mUNICIPIOS!$B$4:$F$343,2,0)</f>
        <v>Alta Verapaz</v>
      </c>
      <c r="E10367" s="149">
        <f>+VLOOKUP($A10367,mUNICIPIOS!$B$4:$F$343,3,0)</f>
        <v>1615</v>
      </c>
      <c r="F10367" s="149" t="str">
        <f>+VLOOKUP($A10367,mUNICIPIOS!$B$4:$F$343,4,0)</f>
        <v>Fray Bartolomé de las Casas</v>
      </c>
      <c r="G10367" s="139" t="str">
        <f t="shared" ref="G10367:K10367" si="10647">+G10329</f>
        <v>05</v>
      </c>
      <c r="H10367" t="str">
        <f t="shared" si="10647"/>
        <v>IGF</v>
      </c>
      <c r="I10367" t="str">
        <f t="shared" si="10647"/>
        <v>Índice de Gestión Financiera</v>
      </c>
      <c r="J10367" t="str">
        <f t="shared" si="10647"/>
        <v>05-04</v>
      </c>
      <c r="K10367" t="str">
        <f t="shared" si="10647"/>
        <v>Inversión anual en capital fijo por habitante</v>
      </c>
      <c r="L10367" s="150">
        <f>+VLOOKUP($E10367,IGF_2018!$B$8:$Z$347,12,0)</f>
        <v>4.7260504553024517E-2</v>
      </c>
      <c r="M10367" s="142" t="str">
        <f>+VLOOKUP($E10367,IGF_2018!$B$8:$Z$347,13,0)</f>
        <v>Bajo</v>
      </c>
    </row>
    <row r="10368" spans="1:13" x14ac:dyDescent="0.3">
      <c r="A10368" s="139">
        <f t="shared" si="10627"/>
        <v>273</v>
      </c>
      <c r="B10368" s="148">
        <f t="shared" si="10629"/>
        <v>26</v>
      </c>
      <c r="D10368" s="149" t="str">
        <f>+VLOOKUP($A10368,mUNICIPIOS!$B$4:$F$343,2,0)</f>
        <v>Alta Verapaz</v>
      </c>
      <c r="E10368" s="149">
        <f>+VLOOKUP($A10368,mUNICIPIOS!$B$4:$F$343,3,0)</f>
        <v>1615</v>
      </c>
      <c r="F10368" s="149" t="str">
        <f>+VLOOKUP($A10368,mUNICIPIOS!$B$4:$F$343,4,0)</f>
        <v>Fray Bartolomé de las Casas</v>
      </c>
      <c r="G10368" s="139" t="str">
        <f t="shared" ref="G10368:K10368" si="10648">+G10330</f>
        <v>05</v>
      </c>
      <c r="H10368" t="str">
        <f t="shared" si="10648"/>
        <v>IGF</v>
      </c>
      <c r="I10368" t="str">
        <f t="shared" si="10648"/>
        <v>Índice de Gestión Financiera</v>
      </c>
      <c r="J10368" t="str">
        <f t="shared" si="10648"/>
        <v>05-05</v>
      </c>
      <c r="K10368" t="str">
        <f t="shared" si="10648"/>
        <v>Inversión anual en capital fijo con recursos percibidos por ingresos propios</v>
      </c>
      <c r="L10368" s="150">
        <f>+VLOOKUP($E10368,IGF_2018!$B$8:$Z$347,15,0)</f>
        <v>0</v>
      </c>
      <c r="M10368" s="142" t="str">
        <f>+VLOOKUP($E10368,IGF_2018!$B$8:$Z$347,16,0)</f>
        <v>Bajo</v>
      </c>
    </row>
    <row r="10369" spans="1:13" x14ac:dyDescent="0.3">
      <c r="A10369" s="139">
        <f t="shared" si="10627"/>
        <v>273</v>
      </c>
      <c r="B10369" s="148">
        <f t="shared" si="10629"/>
        <v>27</v>
      </c>
      <c r="D10369" s="149" t="str">
        <f>+VLOOKUP($A10369,mUNICIPIOS!$B$4:$F$343,2,0)</f>
        <v>Alta Verapaz</v>
      </c>
      <c r="E10369" s="149">
        <f>+VLOOKUP($A10369,mUNICIPIOS!$B$4:$F$343,3,0)</f>
        <v>1615</v>
      </c>
      <c r="F10369" s="149" t="str">
        <f>+VLOOKUP($A10369,mUNICIPIOS!$B$4:$F$343,4,0)</f>
        <v>Fray Bartolomé de las Casas</v>
      </c>
      <c r="G10369" s="139" t="str">
        <f t="shared" ref="G10369:K10369" si="10649">+G10331</f>
        <v>05</v>
      </c>
      <c r="H10369" t="str">
        <f t="shared" si="10649"/>
        <v>IGF</v>
      </c>
      <c r="I10369" t="str">
        <f t="shared" si="10649"/>
        <v>Índice de Gestión Financiera</v>
      </c>
      <c r="J10369" t="str">
        <f t="shared" si="10649"/>
        <v>05-06</v>
      </c>
      <c r="K10369" t="str">
        <f t="shared" si="10649"/>
        <v xml:space="preserve">Inversión anual en capital fijo con recursos percibidos por transferencias del Gobierno Central </v>
      </c>
      <c r="L10369" s="150">
        <f>+VLOOKUP($E10369,IGF_2018!$B$8:$Z$347,18,0)</f>
        <v>0.38994472576701605</v>
      </c>
      <c r="M10369" s="142" t="str">
        <f>+VLOOKUP($E10369,IGF_2018!$B$8:$Z$347,19,0)</f>
        <v>Medio bajo</v>
      </c>
    </row>
    <row r="10370" spans="1:13" x14ac:dyDescent="0.3">
      <c r="A10370" s="139">
        <f t="shared" si="10627"/>
        <v>273</v>
      </c>
      <c r="B10370" s="148">
        <f t="shared" si="10629"/>
        <v>28</v>
      </c>
      <c r="D10370" s="149" t="str">
        <f>+VLOOKUP($A10370,mUNICIPIOS!$B$4:$F$343,2,0)</f>
        <v>Alta Verapaz</v>
      </c>
      <c r="E10370" s="149">
        <f>+VLOOKUP($A10370,mUNICIPIOS!$B$4:$F$343,3,0)</f>
        <v>1615</v>
      </c>
      <c r="F10370" s="149" t="str">
        <f>+VLOOKUP($A10370,mUNICIPIOS!$B$4:$F$343,4,0)</f>
        <v>Fray Bartolomé de las Casas</v>
      </c>
      <c r="G10370" s="139" t="str">
        <f t="shared" ref="G10370:K10370" si="10650">+G10332</f>
        <v>05</v>
      </c>
      <c r="H10370" t="str">
        <f t="shared" si="10650"/>
        <v>IGF</v>
      </c>
      <c r="I10370" t="str">
        <f t="shared" si="10650"/>
        <v>Índice de Gestión Financiera</v>
      </c>
      <c r="J10370" t="str">
        <f t="shared" si="10650"/>
        <v>05-07</v>
      </c>
      <c r="K10370" t="str">
        <f t="shared" si="10650"/>
        <v>Financiamiento por endeudamiento municipal</v>
      </c>
      <c r="L10370" s="150">
        <f>+VLOOKUP($E10370,IGF_2018!$B$8:$Z$347,21,0)</f>
        <v>1</v>
      </c>
      <c r="M10370" s="142" t="str">
        <f>+VLOOKUP($E10370,IGF_2018!$B$8:$Z$347,22,0)</f>
        <v>Alto</v>
      </c>
    </row>
    <row r="10371" spans="1:13" x14ac:dyDescent="0.3">
      <c r="A10371" s="139">
        <f t="shared" si="10627"/>
        <v>273</v>
      </c>
      <c r="B10371" s="148">
        <f t="shared" si="10629"/>
        <v>29</v>
      </c>
      <c r="D10371" s="149" t="str">
        <f>+VLOOKUP($A10371,mUNICIPIOS!$B$4:$F$343,2,0)</f>
        <v>Alta Verapaz</v>
      </c>
      <c r="E10371" s="149">
        <f>+VLOOKUP($A10371,mUNICIPIOS!$B$4:$F$343,3,0)</f>
        <v>1615</v>
      </c>
      <c r="F10371" s="149" t="str">
        <f>+VLOOKUP($A10371,mUNICIPIOS!$B$4:$F$343,4,0)</f>
        <v>Fray Bartolomé de las Casas</v>
      </c>
      <c r="G10371" s="139" t="str">
        <f t="shared" ref="G10371:K10371" si="10651">+G10333</f>
        <v>05</v>
      </c>
      <c r="H10371" t="str">
        <f t="shared" si="10651"/>
        <v>IGF</v>
      </c>
      <c r="I10371" t="str">
        <f t="shared" si="10651"/>
        <v>Índice de Gestión Financiera</v>
      </c>
      <c r="J10371" t="str">
        <f t="shared" si="10651"/>
        <v>INDICE</v>
      </c>
      <c r="K10371">
        <f t="shared" si="10651"/>
        <v>0</v>
      </c>
      <c r="L10371" s="150">
        <f>+VLOOKUP($E10371,IGF_2018!$B$8:$Z$347,24,0)</f>
        <v>0.31928045232750163</v>
      </c>
      <c r="M10371" s="142" t="str">
        <f>+VLOOKUP($E10371,IGF_2018!$B$8:$Z$347,25,0)</f>
        <v>Medio bajo</v>
      </c>
    </row>
    <row r="10372" spans="1:13" x14ac:dyDescent="0.3">
      <c r="A10372" s="139">
        <f t="shared" si="10627"/>
        <v>273</v>
      </c>
      <c r="B10372" s="148">
        <f t="shared" si="10629"/>
        <v>30</v>
      </c>
      <c r="D10372" s="149" t="str">
        <f>+VLOOKUP($A10372,mUNICIPIOS!$B$4:$F$343,2,0)</f>
        <v>Alta Verapaz</v>
      </c>
      <c r="E10372" s="149">
        <f>+VLOOKUP($A10372,mUNICIPIOS!$B$4:$F$343,3,0)</f>
        <v>1615</v>
      </c>
      <c r="F10372" s="149" t="str">
        <f>+VLOOKUP($A10372,mUNICIPIOS!$B$4:$F$343,4,0)</f>
        <v>Fray Bartolomé de las Casas</v>
      </c>
      <c r="G10372" s="139" t="str">
        <f t="shared" ref="G10372:K10372" si="10652">+G10334</f>
        <v>06</v>
      </c>
      <c r="H10372" t="str">
        <f t="shared" si="10652"/>
        <v>IGE</v>
      </c>
      <c r="I10372" t="str">
        <f t="shared" si="10652"/>
        <v>Índice de Gestión Estratégica</v>
      </c>
      <c r="J10372" t="str">
        <f t="shared" si="10652"/>
        <v>06-01</v>
      </c>
      <c r="K10372" t="str">
        <f t="shared" si="10652"/>
        <v>Ejecución del Plan Operativo Anual  (POA)</v>
      </c>
      <c r="L10372" s="150">
        <f>+VLOOKUP($E10372,IGE_2018!$B$8:$Z$347,3,0)</f>
        <v>0.72</v>
      </c>
      <c r="M10372" s="142" t="str">
        <f>+VLOOKUP($E10372,IGE_2018!$B$8:$Z$347,4,0)</f>
        <v>Medio alto</v>
      </c>
    </row>
    <row r="10373" spans="1:13" x14ac:dyDescent="0.3">
      <c r="A10373" s="139">
        <f t="shared" si="10627"/>
        <v>273</v>
      </c>
      <c r="B10373" s="148">
        <f t="shared" si="10629"/>
        <v>31</v>
      </c>
      <c r="D10373" s="149" t="str">
        <f>+VLOOKUP($A10373,mUNICIPIOS!$B$4:$F$343,2,0)</f>
        <v>Alta Verapaz</v>
      </c>
      <c r="E10373" s="149">
        <f>+VLOOKUP($A10373,mUNICIPIOS!$B$4:$F$343,3,0)</f>
        <v>1615</v>
      </c>
      <c r="F10373" s="149" t="str">
        <f>+VLOOKUP($A10373,mUNICIPIOS!$B$4:$F$343,4,0)</f>
        <v>Fray Bartolomé de las Casas</v>
      </c>
      <c r="G10373" s="139" t="str">
        <f t="shared" ref="G10373:K10373" si="10653">+G10335</f>
        <v>06</v>
      </c>
      <c r="H10373" t="str">
        <f t="shared" si="10653"/>
        <v>IGE</v>
      </c>
      <c r="I10373" t="str">
        <f t="shared" si="10653"/>
        <v>Índice de Gestión Estratégica</v>
      </c>
      <c r="J10373" t="str">
        <f t="shared" si="10653"/>
        <v>06-02</v>
      </c>
      <c r="K10373" t="str">
        <f t="shared" si="10653"/>
        <v>Relación Plan de Desarrollo Municipal y Ordenamiento Territorial (PDM-OT) - Plan Estratégico Institucional (PEI) - Plan Operativo Multianual (POM) - Plan Operativo Anual (POA)</v>
      </c>
      <c r="L10373" s="150">
        <f>+VLOOKUP($E10373,IGE_2018!$B$8:$Z$347,6,0)</f>
        <v>0.44450549450549448</v>
      </c>
      <c r="M10373" s="142" t="str">
        <f>+VLOOKUP($E10373,IGE_2018!$B$8:$Z$347,7,0)</f>
        <v>Medio</v>
      </c>
    </row>
    <row r="10374" spans="1:13" x14ac:dyDescent="0.3">
      <c r="A10374" s="139">
        <f t="shared" si="10627"/>
        <v>273</v>
      </c>
      <c r="B10374" s="148">
        <f t="shared" si="10629"/>
        <v>32</v>
      </c>
      <c r="D10374" s="149" t="str">
        <f>+VLOOKUP($A10374,mUNICIPIOS!$B$4:$F$343,2,0)</f>
        <v>Alta Verapaz</v>
      </c>
      <c r="E10374" s="149">
        <f>+VLOOKUP($A10374,mUNICIPIOS!$B$4:$F$343,3,0)</f>
        <v>1615</v>
      </c>
      <c r="F10374" s="149" t="str">
        <f>+VLOOKUP($A10374,mUNICIPIOS!$B$4:$F$343,4,0)</f>
        <v>Fray Bartolomé de las Casas</v>
      </c>
      <c r="G10374" s="139" t="str">
        <f t="shared" ref="G10374:K10374" si="10654">+G10336</f>
        <v>06</v>
      </c>
      <c r="H10374" t="str">
        <f t="shared" si="10654"/>
        <v>IGE</v>
      </c>
      <c r="I10374" t="str">
        <f t="shared" si="10654"/>
        <v>Índice de Gestión Estratégica</v>
      </c>
      <c r="J10374" t="str">
        <f t="shared" si="10654"/>
        <v>06-03</v>
      </c>
      <c r="K10374" t="str">
        <f t="shared" si="10654"/>
        <v>Presupuesto de egresos relacionado a competencias municipales que responden a prioridades nacionales de desarrollo.</v>
      </c>
      <c r="L10374" s="150">
        <f>+VLOOKUP($E10374,IGE_2018!$B$8:$Z$347,9,0)</f>
        <v>0.42166796850941024</v>
      </c>
      <c r="M10374" s="142" t="str">
        <f>+VLOOKUP($E10374,IGE_2018!$B$8:$Z$347,10,0)</f>
        <v>Medio</v>
      </c>
    </row>
    <row r="10375" spans="1:13" x14ac:dyDescent="0.3">
      <c r="A10375" s="139">
        <f t="shared" si="10627"/>
        <v>273</v>
      </c>
      <c r="B10375" s="148">
        <f t="shared" si="10629"/>
        <v>33</v>
      </c>
      <c r="D10375" s="149" t="str">
        <f>+VLOOKUP($A10375,mUNICIPIOS!$B$4:$F$343,2,0)</f>
        <v>Alta Verapaz</v>
      </c>
      <c r="E10375" s="149">
        <f>+VLOOKUP($A10375,mUNICIPIOS!$B$4:$F$343,3,0)</f>
        <v>1615</v>
      </c>
      <c r="F10375" s="149" t="str">
        <f>+VLOOKUP($A10375,mUNICIPIOS!$B$4:$F$343,4,0)</f>
        <v>Fray Bartolomé de las Casas</v>
      </c>
      <c r="G10375" s="139" t="str">
        <f t="shared" ref="G10375:K10375" si="10655">+G10337</f>
        <v>06</v>
      </c>
      <c r="H10375" t="str">
        <f t="shared" si="10655"/>
        <v>IGE</v>
      </c>
      <c r="I10375" t="str">
        <f t="shared" si="10655"/>
        <v>Índice de Gestión Estratégica</v>
      </c>
      <c r="J10375" t="str">
        <f t="shared" si="10655"/>
        <v>06-04</v>
      </c>
      <c r="K10375" t="str">
        <f t="shared" si="10655"/>
        <v>Institucionalización de la gestión ordenada del territorio</v>
      </c>
      <c r="L10375" s="150">
        <f>+VLOOKUP($E10375,IGE_2018!$B$8:$Z$347,12,0)</f>
        <v>0.35</v>
      </c>
      <c r="M10375" s="142" t="str">
        <f>+VLOOKUP($E10375,IGE_2018!$B$8:$Z$347,13,0)</f>
        <v>Medio bajo</v>
      </c>
    </row>
    <row r="10376" spans="1:13" x14ac:dyDescent="0.3">
      <c r="A10376" s="139">
        <f t="shared" si="10627"/>
        <v>273</v>
      </c>
      <c r="B10376" s="148">
        <f t="shared" si="10629"/>
        <v>34</v>
      </c>
      <c r="D10376" s="149" t="str">
        <f>+VLOOKUP($A10376,mUNICIPIOS!$B$4:$F$343,2,0)</f>
        <v>Alta Verapaz</v>
      </c>
      <c r="E10376" s="149">
        <f>+VLOOKUP($A10376,mUNICIPIOS!$B$4:$F$343,3,0)</f>
        <v>1615</v>
      </c>
      <c r="F10376" s="149" t="str">
        <f>+VLOOKUP($A10376,mUNICIPIOS!$B$4:$F$343,4,0)</f>
        <v>Fray Bartolomé de las Casas</v>
      </c>
      <c r="G10376" s="139" t="str">
        <f t="shared" ref="G10376:K10376" si="10656">+G10338</f>
        <v>06</v>
      </c>
      <c r="H10376" t="str">
        <f t="shared" si="10656"/>
        <v>IGE</v>
      </c>
      <c r="I10376" t="str">
        <f t="shared" si="10656"/>
        <v>Índice de Gestión Estratégica</v>
      </c>
      <c r="J10376" t="str">
        <f t="shared" si="10656"/>
        <v>06-05</v>
      </c>
      <c r="K10376" t="str">
        <f t="shared" si="10656"/>
        <v>Acciones para la gestión ordenada del territorio</v>
      </c>
      <c r="L10376" s="150">
        <f>+VLOOKUP($E10376,IGE_2018!$B$8:$Z$347,15,0)</f>
        <v>0</v>
      </c>
      <c r="M10376" s="142" t="str">
        <f>+VLOOKUP($E10376,IGE_2018!$B$8:$Z$347,16,0)</f>
        <v>Bajo</v>
      </c>
    </row>
    <row r="10377" spans="1:13" x14ac:dyDescent="0.3">
      <c r="A10377" s="139">
        <f t="shared" si="10627"/>
        <v>273</v>
      </c>
      <c r="B10377" s="148">
        <f t="shared" si="10629"/>
        <v>35</v>
      </c>
      <c r="D10377" s="149" t="str">
        <f>+VLOOKUP($A10377,mUNICIPIOS!$B$4:$F$343,2,0)</f>
        <v>Alta Verapaz</v>
      </c>
      <c r="E10377" s="149">
        <f>+VLOOKUP($A10377,mUNICIPIOS!$B$4:$F$343,3,0)</f>
        <v>1615</v>
      </c>
      <c r="F10377" s="149" t="str">
        <f>+VLOOKUP($A10377,mUNICIPIOS!$B$4:$F$343,4,0)</f>
        <v>Fray Bartolomé de las Casas</v>
      </c>
      <c r="G10377" s="139" t="str">
        <f t="shared" ref="G10377:K10377" si="10657">+G10339</f>
        <v>06</v>
      </c>
      <c r="H10377" t="str">
        <f t="shared" si="10657"/>
        <v>IGE</v>
      </c>
      <c r="I10377" t="str">
        <f t="shared" si="10657"/>
        <v>Índice de Gestión Estratégica</v>
      </c>
      <c r="J10377" t="str">
        <f t="shared" si="10657"/>
        <v>06-06</v>
      </c>
      <c r="K10377" t="str">
        <f t="shared" si="10657"/>
        <v>Gestión de riesgo en la formulación de proyectos derivados de la planificación operativa anual</v>
      </c>
      <c r="L10377" s="150">
        <f>+VLOOKUP($E10377,IGE_2018!$B$8:$Z$347,18,0)</f>
        <v>1</v>
      </c>
      <c r="M10377" s="142" t="str">
        <f>+VLOOKUP($E10377,IGE_2018!$B$8:$Z$347,19,0)</f>
        <v>Alto</v>
      </c>
    </row>
    <row r="10378" spans="1:13" x14ac:dyDescent="0.3">
      <c r="A10378" s="139">
        <f t="shared" si="10627"/>
        <v>273</v>
      </c>
      <c r="B10378" s="148">
        <f t="shared" si="10629"/>
        <v>36</v>
      </c>
      <c r="D10378" s="149" t="str">
        <f>+VLOOKUP($A10378,mUNICIPIOS!$B$4:$F$343,2,0)</f>
        <v>Alta Verapaz</v>
      </c>
      <c r="E10378" s="149">
        <f>+VLOOKUP($A10378,mUNICIPIOS!$B$4:$F$343,3,0)</f>
        <v>1615</v>
      </c>
      <c r="F10378" s="149" t="str">
        <f>+VLOOKUP($A10378,mUNICIPIOS!$B$4:$F$343,4,0)</f>
        <v>Fray Bartolomé de las Casas</v>
      </c>
      <c r="G10378" s="139" t="str">
        <f t="shared" ref="G10378:K10378" si="10658">+G10340</f>
        <v>06</v>
      </c>
      <c r="H10378" t="str">
        <f t="shared" si="10658"/>
        <v>IGE</v>
      </c>
      <c r="I10378" t="str">
        <f t="shared" si="10658"/>
        <v>Índice de Gestión Estratégica</v>
      </c>
      <c r="J10378" t="str">
        <f t="shared" si="10658"/>
        <v>06-07</v>
      </c>
      <c r="K10378" t="str">
        <f t="shared" si="10658"/>
        <v>Ingresos por servicios ambientales en relación a los ingresos propios sin regalías</v>
      </c>
      <c r="L10378" s="150">
        <f>+VLOOKUP($E10378,IGE_2018!$B$8:$Z$347,21,0)</f>
        <v>9.5425115930716283E-3</v>
      </c>
      <c r="M10378" s="142" t="str">
        <f>+VLOOKUP($E10378,IGE_2018!$B$8:$Z$347,22,0)</f>
        <v>Bajo</v>
      </c>
    </row>
    <row r="10379" spans="1:13" x14ac:dyDescent="0.3">
      <c r="A10379" s="139">
        <f t="shared" si="10627"/>
        <v>273</v>
      </c>
      <c r="B10379" s="148">
        <f t="shared" si="10629"/>
        <v>37</v>
      </c>
      <c r="D10379" s="149" t="str">
        <f>+VLOOKUP($A10379,mUNICIPIOS!$B$4:$F$343,2,0)</f>
        <v>Alta Verapaz</v>
      </c>
      <c r="E10379" s="149">
        <f>+VLOOKUP($A10379,mUNICIPIOS!$B$4:$F$343,3,0)</f>
        <v>1615</v>
      </c>
      <c r="F10379" s="149" t="str">
        <f>+VLOOKUP($A10379,mUNICIPIOS!$B$4:$F$343,4,0)</f>
        <v>Fray Bartolomé de las Casas</v>
      </c>
      <c r="G10379" s="139" t="str">
        <f t="shared" ref="G10379:K10379" si="10659">+G10341</f>
        <v>06</v>
      </c>
      <c r="H10379" t="str">
        <f t="shared" si="10659"/>
        <v>IGE</v>
      </c>
      <c r="I10379" t="str">
        <f t="shared" si="10659"/>
        <v>Índice de Gestión Estratégica</v>
      </c>
      <c r="J10379" t="str">
        <f t="shared" si="10659"/>
        <v>INDICE</v>
      </c>
      <c r="K10379">
        <f t="shared" si="10659"/>
        <v>0</v>
      </c>
      <c r="L10379" s="150">
        <f>+VLOOKUP($E10379,IGE_2018!$B$8:$Z$347,24,0)</f>
        <v>0.41604706746248388</v>
      </c>
      <c r="M10379" s="142" t="str">
        <f>+VLOOKUP($E10379,IGE_2018!$B$8:$Z$347,25,0)</f>
        <v>Medio</v>
      </c>
    </row>
    <row r="10380" spans="1:13" x14ac:dyDescent="0.3">
      <c r="A10380" s="139">
        <f t="shared" si="10627"/>
        <v>273</v>
      </c>
      <c r="B10380" s="148">
        <f t="shared" si="10629"/>
        <v>38</v>
      </c>
      <c r="D10380" s="149" t="str">
        <f>+VLOOKUP($A10380,mUNICIPIOS!$B$4:$F$343,2,0)</f>
        <v>Alta Verapaz</v>
      </c>
      <c r="E10380" s="149">
        <f>+VLOOKUP($A10380,mUNICIPIOS!$B$4:$F$343,3,0)</f>
        <v>1615</v>
      </c>
      <c r="F10380" s="149" t="str">
        <f>+VLOOKUP($A10380,mUNICIPIOS!$B$4:$F$343,4,0)</f>
        <v>Fray Bartolomé de las Casas</v>
      </c>
      <c r="G10380" s="139" t="str">
        <f t="shared" ref="G10380:K10380" si="10660">+G10342</f>
        <v>RANKING</v>
      </c>
      <c r="H10380" t="str">
        <f t="shared" si="10660"/>
        <v>RGM</v>
      </c>
      <c r="I10380" t="str">
        <f t="shared" si="10660"/>
        <v>Ranking de la Gestión Municipal 2018</v>
      </c>
      <c r="J10380" t="str">
        <f t="shared" si="10660"/>
        <v>RANKING</v>
      </c>
      <c r="K10380">
        <f t="shared" si="10660"/>
        <v>0</v>
      </c>
      <c r="L10380" s="151">
        <f>+VLOOKUP($E10380,Resultados_generales!$C$8:$AE$347,27,0)</f>
        <v>0.43492221830920252</v>
      </c>
      <c r="M10380" t="str">
        <f>+VLOOKUP($E10380,Resultados_generales!$C$8:$AE$347,28,0)</f>
        <v>Medio</v>
      </c>
    </row>
    <row r="10381" spans="1:13" x14ac:dyDescent="0.3">
      <c r="A10381" s="139">
        <f t="shared" si="10627"/>
        <v>274</v>
      </c>
      <c r="B10381" s="148">
        <f t="shared" si="10629"/>
        <v>1</v>
      </c>
      <c r="D10381" s="149" t="str">
        <f>+VLOOKUP($A10381,mUNICIPIOS!$B$4:$F$343,2,0)</f>
        <v>Alta Verapaz</v>
      </c>
      <c r="E10381" s="149">
        <f>+VLOOKUP($A10381,mUNICIPIOS!$B$4:$F$343,3,0)</f>
        <v>1616</v>
      </c>
      <c r="F10381" s="149" t="str">
        <f>+VLOOKUP($A10381,mUNICIPIOS!$B$4:$F$343,4,0)</f>
        <v>Santa Catalina La Tinta</v>
      </c>
      <c r="G10381" s="139" t="str">
        <f t="shared" ref="G10381:K10381" si="10661">+G10343</f>
        <v>01</v>
      </c>
      <c r="H10381" t="str">
        <f t="shared" si="10661"/>
        <v>IPC</v>
      </c>
      <c r="I10381" t="str">
        <f t="shared" si="10661"/>
        <v>Índice de Participación Ciudadana</v>
      </c>
      <c r="J10381" t="str">
        <f t="shared" si="10661"/>
        <v>01-01</v>
      </c>
      <c r="K10381" t="str">
        <f t="shared" si="10661"/>
        <v>Número de reuniones del COMUDE en el año de la medición.</v>
      </c>
      <c r="L10381" s="150">
        <f>+VLOOKUP($E10381,IPC_2018!$B$8:$T$347,3,0)</f>
        <v>1</v>
      </c>
      <c r="M10381" s="142" t="str">
        <f>+VLOOKUP($E10381,IPC_2018!$B$8:$T$347,4,0)</f>
        <v>Alto</v>
      </c>
    </row>
    <row r="10382" spans="1:13" x14ac:dyDescent="0.3">
      <c r="A10382" s="139">
        <f t="shared" si="10627"/>
        <v>274</v>
      </c>
      <c r="B10382" s="148">
        <f t="shared" si="10629"/>
        <v>2</v>
      </c>
      <c r="D10382" s="149" t="str">
        <f>+VLOOKUP($A10382,mUNICIPIOS!$B$4:$F$343,2,0)</f>
        <v>Alta Verapaz</v>
      </c>
      <c r="E10382" s="149">
        <f>+VLOOKUP($A10382,mUNICIPIOS!$B$4:$F$343,3,0)</f>
        <v>1616</v>
      </c>
      <c r="F10382" s="149" t="str">
        <f>+VLOOKUP($A10382,mUNICIPIOS!$B$4:$F$343,4,0)</f>
        <v>Santa Catalina La Tinta</v>
      </c>
      <c r="G10382" s="139" t="str">
        <f t="shared" ref="G10382:K10382" si="10662">+G10344</f>
        <v>01</v>
      </c>
      <c r="H10382" t="str">
        <f t="shared" si="10662"/>
        <v>IPC</v>
      </c>
      <c r="I10382" t="str">
        <f t="shared" si="10662"/>
        <v>Índice de Participación Ciudadana</v>
      </c>
      <c r="J10382" t="str">
        <f t="shared" si="10662"/>
        <v>01-02</v>
      </c>
      <c r="K10382" t="str">
        <f t="shared" si="10662"/>
        <v>Participación de Alcaldes, Concejales y Síndicos determinados o designados en el COMUDE</v>
      </c>
      <c r="L10382" s="150">
        <f>+VLOOKUP($E10382,IPC_2018!$B$8:$T$347,6,0)</f>
        <v>0.76041666666666674</v>
      </c>
      <c r="M10382" s="142" t="str">
        <f>+VLOOKUP($E10382,IPC_2018!$B$8:$T$347,7,0)</f>
        <v>Medio alto</v>
      </c>
    </row>
    <row r="10383" spans="1:13" x14ac:dyDescent="0.3">
      <c r="A10383" s="139">
        <f t="shared" si="10627"/>
        <v>274</v>
      </c>
      <c r="B10383" s="148">
        <f t="shared" si="10629"/>
        <v>3</v>
      </c>
      <c r="D10383" s="149" t="str">
        <f>+VLOOKUP($A10383,mUNICIPIOS!$B$4:$F$343,2,0)</f>
        <v>Alta Verapaz</v>
      </c>
      <c r="E10383" s="149">
        <f>+VLOOKUP($A10383,mUNICIPIOS!$B$4:$F$343,3,0)</f>
        <v>1616</v>
      </c>
      <c r="F10383" s="149" t="str">
        <f>+VLOOKUP($A10383,mUNICIPIOS!$B$4:$F$343,4,0)</f>
        <v>Santa Catalina La Tinta</v>
      </c>
      <c r="G10383" s="139" t="str">
        <f t="shared" ref="G10383:K10383" si="10663">+G10345</f>
        <v>01</v>
      </c>
      <c r="H10383" t="str">
        <f t="shared" si="10663"/>
        <v>IPC</v>
      </c>
      <c r="I10383" t="str">
        <f t="shared" si="10663"/>
        <v>Índice de Participación Ciudadana</v>
      </c>
      <c r="J10383" t="str">
        <f t="shared" si="10663"/>
        <v>01-03</v>
      </c>
      <c r="K10383" t="str">
        <f t="shared" si="10663"/>
        <v>Participación  de organizaciones de jóvenes, mujeres, pueblos mayas, xincas, garífunas, y otras organizaciones en el Comude</v>
      </c>
      <c r="L10383" s="150">
        <f>+VLOOKUP($E10383,IPC_2018!$B$8:$T$347,9,0)</f>
        <v>4.8706240487062402E-2</v>
      </c>
      <c r="M10383" s="142" t="str">
        <f>+VLOOKUP($E10383,IPC_2018!$B$8:$T$347,10,0)</f>
        <v>Bajo</v>
      </c>
    </row>
    <row r="10384" spans="1:13" x14ac:dyDescent="0.3">
      <c r="A10384" s="139">
        <f t="shared" si="10627"/>
        <v>274</v>
      </c>
      <c r="B10384" s="148">
        <f t="shared" si="10629"/>
        <v>4</v>
      </c>
      <c r="D10384" s="149" t="str">
        <f>+VLOOKUP($A10384,mUNICIPIOS!$B$4:$F$343,2,0)</f>
        <v>Alta Verapaz</v>
      </c>
      <c r="E10384" s="149">
        <f>+VLOOKUP($A10384,mUNICIPIOS!$B$4:$F$343,3,0)</f>
        <v>1616</v>
      </c>
      <c r="F10384" s="149" t="str">
        <f>+VLOOKUP($A10384,mUNICIPIOS!$B$4:$F$343,4,0)</f>
        <v>Santa Catalina La Tinta</v>
      </c>
      <c r="G10384" s="139" t="str">
        <f t="shared" ref="G10384:K10384" si="10664">+G10346</f>
        <v>01</v>
      </c>
      <c r="H10384" t="str">
        <f t="shared" si="10664"/>
        <v>IPC</v>
      </c>
      <c r="I10384" t="str">
        <f t="shared" si="10664"/>
        <v>Índice de Participación Ciudadana</v>
      </c>
      <c r="J10384" t="str">
        <f t="shared" si="10664"/>
        <v>01-04</v>
      </c>
      <c r="K10384" t="str">
        <f t="shared" si="10664"/>
        <v>Representatividad territorial del Comude.</v>
      </c>
      <c r="L10384" s="150">
        <f>+VLOOKUP($E10384,IPC_2018!$B$8:$T$347,12,0)</f>
        <v>0.96666666666666667</v>
      </c>
      <c r="M10384" s="142" t="str">
        <f>+VLOOKUP($E10384,IPC_2018!$B$8:$T$347,13,0)</f>
        <v>Alto</v>
      </c>
    </row>
    <row r="10385" spans="1:13" x14ac:dyDescent="0.3">
      <c r="A10385" s="139">
        <f t="shared" si="10627"/>
        <v>274</v>
      </c>
      <c r="B10385" s="148">
        <f t="shared" si="10629"/>
        <v>5</v>
      </c>
      <c r="D10385" s="149" t="str">
        <f>+VLOOKUP($A10385,mUNICIPIOS!$B$4:$F$343,2,0)</f>
        <v>Alta Verapaz</v>
      </c>
      <c r="E10385" s="149">
        <f>+VLOOKUP($A10385,mUNICIPIOS!$B$4:$F$343,3,0)</f>
        <v>1616</v>
      </c>
      <c r="F10385" s="149" t="str">
        <f>+VLOOKUP($A10385,mUNICIPIOS!$B$4:$F$343,4,0)</f>
        <v>Santa Catalina La Tinta</v>
      </c>
      <c r="G10385" s="139" t="str">
        <f t="shared" ref="G10385:K10385" si="10665">+G10347</f>
        <v>01</v>
      </c>
      <c r="H10385" t="str">
        <f t="shared" si="10665"/>
        <v>IPC</v>
      </c>
      <c r="I10385" t="str">
        <f t="shared" si="10665"/>
        <v>Índice de Participación Ciudadana</v>
      </c>
      <c r="J10385" t="str">
        <f t="shared" si="10665"/>
        <v>01-05</v>
      </c>
      <c r="K10385" t="str">
        <f t="shared" si="10665"/>
        <v>Funcionamiento del Comude</v>
      </c>
      <c r="L10385" s="150">
        <f>+VLOOKUP($E10385,IPC_2018!$B$8:$T$347,15,0)</f>
        <v>0.51849602491819635</v>
      </c>
      <c r="M10385" s="142" t="str">
        <f>+VLOOKUP($E10385,IPC_2018!$B$8:$T$347,16,0)</f>
        <v>Medio</v>
      </c>
    </row>
    <row r="10386" spans="1:13" x14ac:dyDescent="0.3">
      <c r="A10386" s="139">
        <f t="shared" si="10627"/>
        <v>274</v>
      </c>
      <c r="B10386" s="148">
        <f t="shared" si="10629"/>
        <v>6</v>
      </c>
      <c r="D10386" s="149" t="str">
        <f>+VLOOKUP($A10386,mUNICIPIOS!$B$4:$F$343,2,0)</f>
        <v>Alta Verapaz</v>
      </c>
      <c r="E10386" s="149">
        <f>+VLOOKUP($A10386,mUNICIPIOS!$B$4:$F$343,3,0)</f>
        <v>1616</v>
      </c>
      <c r="F10386" s="149" t="str">
        <f>+VLOOKUP($A10386,mUNICIPIOS!$B$4:$F$343,4,0)</f>
        <v>Santa Catalina La Tinta</v>
      </c>
      <c r="G10386" s="139" t="str">
        <f t="shared" ref="G10386:K10386" si="10666">+G10348</f>
        <v>01</v>
      </c>
      <c r="H10386" t="str">
        <f t="shared" si="10666"/>
        <v>IPC</v>
      </c>
      <c r="I10386" t="str">
        <f t="shared" si="10666"/>
        <v>Índice de Participación Ciudadana</v>
      </c>
      <c r="J10386" t="str">
        <f t="shared" si="10666"/>
        <v>INDICE</v>
      </c>
      <c r="K10386">
        <f t="shared" si="10666"/>
        <v>0</v>
      </c>
      <c r="L10386" s="150">
        <f>+VLOOKUP($E10386,IPC_2018!$B$8:$T$347,18,0)</f>
        <v>0.75013242314412221</v>
      </c>
      <c r="M10386" s="142" t="str">
        <f>+VLOOKUP($E10386,IPC_2018!$B$8:$T$347,19,0)</f>
        <v>Medio alto</v>
      </c>
    </row>
    <row r="10387" spans="1:13" x14ac:dyDescent="0.3">
      <c r="A10387" s="139">
        <f t="shared" si="10627"/>
        <v>274</v>
      </c>
      <c r="B10387" s="148">
        <f t="shared" si="10629"/>
        <v>7</v>
      </c>
      <c r="D10387" s="149" t="str">
        <f>+VLOOKUP($A10387,mUNICIPIOS!$B$4:$F$343,2,0)</f>
        <v>Alta Verapaz</v>
      </c>
      <c r="E10387" s="149">
        <f>+VLOOKUP($A10387,mUNICIPIOS!$B$4:$F$343,3,0)</f>
        <v>1616</v>
      </c>
      <c r="F10387" s="149" t="str">
        <f>+VLOOKUP($A10387,mUNICIPIOS!$B$4:$F$343,4,0)</f>
        <v>Santa Catalina La Tinta</v>
      </c>
      <c r="G10387" s="139" t="str">
        <f t="shared" ref="G10387:K10387" si="10667">+G10349</f>
        <v>02</v>
      </c>
      <c r="H10387" t="str">
        <f t="shared" si="10667"/>
        <v>IIC</v>
      </c>
      <c r="I10387" t="str">
        <f t="shared" si="10667"/>
        <v>Índice de Información a la Ciudadanía</v>
      </c>
      <c r="J10387" t="str">
        <f t="shared" si="10667"/>
        <v>02-01</v>
      </c>
      <c r="K10387" t="str">
        <f t="shared" si="10667"/>
        <v>Rendición de cuentas cuatrimestral y anual al Comude enfocadas en resultados.</v>
      </c>
      <c r="L10387" s="150">
        <f>+VLOOKUP($E10387,IIC_2018!$B$8:$Q$347,3,0)</f>
        <v>0.4</v>
      </c>
      <c r="M10387" s="142" t="str">
        <f>+VLOOKUP($E10387,IIC_2018!$B$8:$Q$347,4,0)</f>
        <v>Medio bajo</v>
      </c>
    </row>
    <row r="10388" spans="1:13" x14ac:dyDescent="0.3">
      <c r="A10388" s="139">
        <f t="shared" si="10627"/>
        <v>274</v>
      </c>
      <c r="B10388" s="148">
        <f t="shared" si="10629"/>
        <v>8</v>
      </c>
      <c r="D10388" s="149" t="str">
        <f>+VLOOKUP($A10388,mUNICIPIOS!$B$4:$F$343,2,0)</f>
        <v>Alta Verapaz</v>
      </c>
      <c r="E10388" s="149">
        <f>+VLOOKUP($A10388,mUNICIPIOS!$B$4:$F$343,3,0)</f>
        <v>1616</v>
      </c>
      <c r="F10388" s="149" t="str">
        <f>+VLOOKUP($A10388,mUNICIPIOS!$B$4:$F$343,4,0)</f>
        <v>Santa Catalina La Tinta</v>
      </c>
      <c r="G10388" s="139" t="str">
        <f t="shared" ref="G10388:K10388" si="10668">+G10350</f>
        <v>02</v>
      </c>
      <c r="H10388" t="str">
        <f t="shared" si="10668"/>
        <v>IIC</v>
      </c>
      <c r="I10388" t="str">
        <f t="shared" si="10668"/>
        <v>Índice de Información a la Ciudadanía</v>
      </c>
      <c r="J10388" t="str">
        <f t="shared" si="10668"/>
        <v>02-02</v>
      </c>
      <c r="K10388" t="str">
        <f t="shared" si="10668"/>
        <v>Información presupuestaria y otra información brindada a la ciudadanía disponible en medios locales de comunicación.</v>
      </c>
      <c r="L10388" s="150">
        <f>+VLOOKUP($E10388,IIC_2018!$B$8:$Q$347,6,0)</f>
        <v>0.25</v>
      </c>
      <c r="M10388" s="142" t="str">
        <f>+VLOOKUP($E10388,IIC_2018!$B$8:$Q$347,7,0)</f>
        <v>Medio bajo</v>
      </c>
    </row>
    <row r="10389" spans="1:13" x14ac:dyDescent="0.3">
      <c r="A10389" s="139">
        <f t="shared" si="10627"/>
        <v>274</v>
      </c>
      <c r="B10389" s="148">
        <f t="shared" si="10629"/>
        <v>9</v>
      </c>
      <c r="D10389" s="149" t="str">
        <f>+VLOOKUP($A10389,mUNICIPIOS!$B$4:$F$343,2,0)</f>
        <v>Alta Verapaz</v>
      </c>
      <c r="E10389" s="149">
        <f>+VLOOKUP($A10389,mUNICIPIOS!$B$4:$F$343,3,0)</f>
        <v>1616</v>
      </c>
      <c r="F10389" s="149" t="str">
        <f>+VLOOKUP($A10389,mUNICIPIOS!$B$4:$F$343,4,0)</f>
        <v>Santa Catalina La Tinta</v>
      </c>
      <c r="G10389" s="139" t="str">
        <f t="shared" ref="G10389:K10389" si="10669">+G10351</f>
        <v>02</v>
      </c>
      <c r="H10389" t="str">
        <f t="shared" si="10669"/>
        <v>IIC</v>
      </c>
      <c r="I10389" t="str">
        <f t="shared" si="10669"/>
        <v>Índice de Información a la Ciudadanía</v>
      </c>
      <c r="J10389" t="str">
        <f t="shared" si="10669"/>
        <v>02-03</v>
      </c>
      <c r="K10389" t="str">
        <f t="shared" si="10669"/>
        <v>Información pública de oficio actualizada y disponible de acuerdo a la LAIP y uso de internet.</v>
      </c>
      <c r="L10389" s="150">
        <f>+VLOOKUP($E10389,IIC_2018!$B$8:$Q$347,9,0)</f>
        <v>0.57999999999999996</v>
      </c>
      <c r="M10389" s="142" t="str">
        <f>+VLOOKUP($E10389,IIC_2018!$B$8:$Q$347,10,0)</f>
        <v>Medio</v>
      </c>
    </row>
    <row r="10390" spans="1:13" x14ac:dyDescent="0.3">
      <c r="A10390" s="139">
        <f t="shared" si="10627"/>
        <v>274</v>
      </c>
      <c r="B10390" s="148">
        <f t="shared" si="10629"/>
        <v>10</v>
      </c>
      <c r="D10390" s="149" t="str">
        <f>+VLOOKUP($A10390,mUNICIPIOS!$B$4:$F$343,2,0)</f>
        <v>Alta Verapaz</v>
      </c>
      <c r="E10390" s="149">
        <f>+VLOOKUP($A10390,mUNICIPIOS!$B$4:$F$343,3,0)</f>
        <v>1616</v>
      </c>
      <c r="F10390" s="149" t="str">
        <f>+VLOOKUP($A10390,mUNICIPIOS!$B$4:$F$343,4,0)</f>
        <v>Santa Catalina La Tinta</v>
      </c>
      <c r="G10390" s="139" t="str">
        <f t="shared" ref="G10390:K10390" si="10670">+G10352</f>
        <v>02</v>
      </c>
      <c r="H10390" t="str">
        <f t="shared" si="10670"/>
        <v>IIC</v>
      </c>
      <c r="I10390" t="str">
        <f t="shared" si="10670"/>
        <v>Índice de Información a la Ciudadanía</v>
      </c>
      <c r="J10390" t="str">
        <f t="shared" si="10670"/>
        <v>02-04</v>
      </c>
      <c r="K10390" t="str">
        <f t="shared" si="10670"/>
        <v>Relación del monto contratado por medio de Guate compras con el total del presupuesto de egresos vigente.</v>
      </c>
      <c r="L10390" s="150">
        <f>+VLOOKUP($E10390,IIC_2018!$B$8:$Q$347,12,0)</f>
        <v>0.39877959135924368</v>
      </c>
      <c r="M10390" s="142" t="str">
        <f>+VLOOKUP($E10390,IIC_2018!$B$8:$Q$347,13,0)</f>
        <v>Medio bajo</v>
      </c>
    </row>
    <row r="10391" spans="1:13" x14ac:dyDescent="0.3">
      <c r="A10391" s="139">
        <f t="shared" si="10627"/>
        <v>274</v>
      </c>
      <c r="B10391" s="148">
        <f t="shared" si="10629"/>
        <v>11</v>
      </c>
      <c r="D10391" s="149" t="str">
        <f>+VLOOKUP($A10391,mUNICIPIOS!$B$4:$F$343,2,0)</f>
        <v>Alta Verapaz</v>
      </c>
      <c r="E10391" s="149">
        <f>+VLOOKUP($A10391,mUNICIPIOS!$B$4:$F$343,3,0)</f>
        <v>1616</v>
      </c>
      <c r="F10391" s="149" t="str">
        <f>+VLOOKUP($A10391,mUNICIPIOS!$B$4:$F$343,4,0)</f>
        <v>Santa Catalina La Tinta</v>
      </c>
      <c r="G10391" s="139" t="str">
        <f t="shared" ref="G10391:K10391" si="10671">+G10353</f>
        <v>02</v>
      </c>
      <c r="H10391" t="str">
        <f t="shared" si="10671"/>
        <v>IIC</v>
      </c>
      <c r="I10391" t="str">
        <f t="shared" si="10671"/>
        <v>Índice de Información a la Ciudadanía</v>
      </c>
      <c r="J10391" t="str">
        <f t="shared" si="10671"/>
        <v>INDICE</v>
      </c>
      <c r="K10391">
        <f t="shared" si="10671"/>
        <v>0</v>
      </c>
      <c r="L10391" s="150">
        <f>+VLOOKUP($E10391,IIC_2018!$B$8:$Q$347,15,0)</f>
        <v>0.40719489783981089</v>
      </c>
      <c r="M10391" s="142" t="str">
        <f>+VLOOKUP($E10391,IIC_2018!$B$8:$Q$347,16,0)</f>
        <v>Medio</v>
      </c>
    </row>
    <row r="10392" spans="1:13" x14ac:dyDescent="0.3">
      <c r="A10392" s="139">
        <f t="shared" si="10627"/>
        <v>274</v>
      </c>
      <c r="B10392" s="148">
        <f t="shared" si="10629"/>
        <v>12</v>
      </c>
      <c r="D10392" s="149" t="str">
        <f>+VLOOKUP($A10392,mUNICIPIOS!$B$4:$F$343,2,0)</f>
        <v>Alta Verapaz</v>
      </c>
      <c r="E10392" s="149">
        <f>+VLOOKUP($A10392,mUNICIPIOS!$B$4:$F$343,3,0)</f>
        <v>1616</v>
      </c>
      <c r="F10392" s="149" t="str">
        <f>+VLOOKUP($A10392,mUNICIPIOS!$B$4:$F$343,4,0)</f>
        <v>Santa Catalina La Tinta</v>
      </c>
      <c r="G10392" s="139" t="str">
        <f t="shared" ref="G10392:K10392" si="10672">+G10354</f>
        <v>03</v>
      </c>
      <c r="H10392" t="str">
        <f t="shared" si="10672"/>
        <v>ISP</v>
      </c>
      <c r="I10392" t="str">
        <f t="shared" si="10672"/>
        <v>Índice de Servicios Públicos</v>
      </c>
      <c r="J10392" t="str">
        <f t="shared" si="10672"/>
        <v>03-01</v>
      </c>
      <c r="K10392" t="str">
        <f t="shared" si="10672"/>
        <v>Cobertura del servicio público de agua</v>
      </c>
      <c r="L10392" s="150">
        <f>+VLOOKUP($E10392,ISP_2018!$B$8:$T$347,3,0)</f>
        <v>0</v>
      </c>
      <c r="M10392" s="142" t="str">
        <f>+VLOOKUP($E10392,ISP_2018!$B$8:$T$347,4,0)</f>
        <v>Bajo</v>
      </c>
    </row>
    <row r="10393" spans="1:13" x14ac:dyDescent="0.3">
      <c r="A10393" s="139">
        <f t="shared" si="10627"/>
        <v>274</v>
      </c>
      <c r="B10393" s="148">
        <f t="shared" si="10629"/>
        <v>13</v>
      </c>
      <c r="D10393" s="149" t="str">
        <f>+VLOOKUP($A10393,mUNICIPIOS!$B$4:$F$343,2,0)</f>
        <v>Alta Verapaz</v>
      </c>
      <c r="E10393" s="149">
        <f>+VLOOKUP($A10393,mUNICIPIOS!$B$4:$F$343,3,0)</f>
        <v>1616</v>
      </c>
      <c r="F10393" s="149" t="str">
        <f>+VLOOKUP($A10393,mUNICIPIOS!$B$4:$F$343,4,0)</f>
        <v>Santa Catalina La Tinta</v>
      </c>
      <c r="G10393" s="139" t="str">
        <f t="shared" ref="G10393:K10393" si="10673">+G10355</f>
        <v>03</v>
      </c>
      <c r="H10393" t="str">
        <f t="shared" si="10673"/>
        <v>ISP</v>
      </c>
      <c r="I10393" t="str">
        <f t="shared" si="10673"/>
        <v>Índice de Servicios Públicos</v>
      </c>
      <c r="J10393" t="str">
        <f t="shared" si="10673"/>
        <v>03-02</v>
      </c>
      <c r="K10393" t="str">
        <f t="shared" si="10673"/>
        <v>Control de la calidad del servicio público de agua</v>
      </c>
      <c r="L10393" s="150">
        <f>+VLOOKUP($E10393,ISP_2018!$B$8:$T$347,6,0)</f>
        <v>0</v>
      </c>
      <c r="M10393" s="142" t="str">
        <f>+VLOOKUP($E10393,ISP_2018!$B$8:$T$347,7,0)</f>
        <v>Bajo</v>
      </c>
    </row>
    <row r="10394" spans="1:13" x14ac:dyDescent="0.3">
      <c r="A10394" s="139">
        <f t="shared" si="10627"/>
        <v>274</v>
      </c>
      <c r="B10394" s="148">
        <f t="shared" si="10629"/>
        <v>14</v>
      </c>
      <c r="D10394" s="149" t="str">
        <f>+VLOOKUP($A10394,mUNICIPIOS!$B$4:$F$343,2,0)</f>
        <v>Alta Verapaz</v>
      </c>
      <c r="E10394" s="149">
        <f>+VLOOKUP($A10394,mUNICIPIOS!$B$4:$F$343,3,0)</f>
        <v>1616</v>
      </c>
      <c r="F10394" s="149" t="str">
        <f>+VLOOKUP($A10394,mUNICIPIOS!$B$4:$F$343,4,0)</f>
        <v>Santa Catalina La Tinta</v>
      </c>
      <c r="G10394" s="139" t="str">
        <f t="shared" ref="G10394:K10394" si="10674">+G10356</f>
        <v>03</v>
      </c>
      <c r="H10394" t="str">
        <f t="shared" si="10674"/>
        <v>ISP</v>
      </c>
      <c r="I10394" t="str">
        <f t="shared" si="10674"/>
        <v>Índice de Servicios Públicos</v>
      </c>
      <c r="J10394" t="str">
        <f t="shared" si="10674"/>
        <v>03-03</v>
      </c>
      <c r="K10394" t="str">
        <f t="shared" si="10674"/>
        <v>Disposición  y tratamiento  de aguas residuales</v>
      </c>
      <c r="L10394" s="150">
        <f>+VLOOKUP($E10394,ISP_2018!$B$8:$T$347,9,0)</f>
        <v>0</v>
      </c>
      <c r="M10394" s="142" t="str">
        <f>+VLOOKUP($E10394,ISP_2018!$B$8:$T$347,10,0)</f>
        <v>Bajo</v>
      </c>
    </row>
    <row r="10395" spans="1:13" x14ac:dyDescent="0.3">
      <c r="A10395" s="139">
        <f t="shared" si="10627"/>
        <v>274</v>
      </c>
      <c r="B10395" s="148">
        <f t="shared" si="10629"/>
        <v>15</v>
      </c>
      <c r="D10395" s="149" t="str">
        <f>+VLOOKUP($A10395,mUNICIPIOS!$B$4:$F$343,2,0)</f>
        <v>Alta Verapaz</v>
      </c>
      <c r="E10395" s="149">
        <f>+VLOOKUP($A10395,mUNICIPIOS!$B$4:$F$343,3,0)</f>
        <v>1616</v>
      </c>
      <c r="F10395" s="149" t="str">
        <f>+VLOOKUP($A10395,mUNICIPIOS!$B$4:$F$343,4,0)</f>
        <v>Santa Catalina La Tinta</v>
      </c>
      <c r="G10395" s="139" t="str">
        <f t="shared" ref="G10395:K10395" si="10675">+G10357</f>
        <v>03</v>
      </c>
      <c r="H10395" t="str">
        <f t="shared" si="10675"/>
        <v>ISP</v>
      </c>
      <c r="I10395" t="str">
        <f t="shared" si="10675"/>
        <v>Índice de Servicios Públicos</v>
      </c>
      <c r="J10395" t="str">
        <f t="shared" si="10675"/>
        <v>03-04</v>
      </c>
      <c r="K10395" t="str">
        <f t="shared" si="10675"/>
        <v>Gestión y manejo de los residuos y desechos sólidos</v>
      </c>
      <c r="L10395" s="150">
        <f>+VLOOKUP($E10395,ISP_2018!$B$8:$T$347,12,0)</f>
        <v>0</v>
      </c>
      <c r="M10395" s="142" t="str">
        <f>+VLOOKUP($E10395,ISP_2018!$B$8:$T$347,13,0)</f>
        <v>Bajo</v>
      </c>
    </row>
    <row r="10396" spans="1:13" x14ac:dyDescent="0.3">
      <c r="A10396" s="139">
        <f t="shared" si="10627"/>
        <v>274</v>
      </c>
      <c r="B10396" s="148">
        <f t="shared" si="10629"/>
        <v>16</v>
      </c>
      <c r="D10396" s="149" t="str">
        <f>+VLOOKUP($A10396,mUNICIPIOS!$B$4:$F$343,2,0)</f>
        <v>Alta Verapaz</v>
      </c>
      <c r="E10396" s="149">
        <f>+VLOOKUP($A10396,mUNICIPIOS!$B$4:$F$343,3,0)</f>
        <v>1616</v>
      </c>
      <c r="F10396" s="149" t="str">
        <f>+VLOOKUP($A10396,mUNICIPIOS!$B$4:$F$343,4,0)</f>
        <v>Santa Catalina La Tinta</v>
      </c>
      <c r="G10396" s="139" t="str">
        <f t="shared" ref="G10396:K10396" si="10676">+G10358</f>
        <v>03</v>
      </c>
      <c r="H10396" t="str">
        <f t="shared" si="10676"/>
        <v>ISP</v>
      </c>
      <c r="I10396" t="str">
        <f t="shared" si="10676"/>
        <v>Índice de Servicios Públicos</v>
      </c>
      <c r="J10396" t="str">
        <f t="shared" si="10676"/>
        <v>03-05</v>
      </c>
      <c r="K10396" t="str">
        <f t="shared" si="10676"/>
        <v>Gestión de servicios públicos municipales</v>
      </c>
      <c r="L10396" s="150">
        <f>+VLOOKUP($E10396,ISP_2018!$B$8:$T$347,15,0)</f>
        <v>9.6774193548387108E-2</v>
      </c>
      <c r="M10396" s="142" t="str">
        <f>+VLOOKUP($E10396,ISP_2018!$B$8:$T$347,16,0)</f>
        <v>Bajo</v>
      </c>
    </row>
    <row r="10397" spans="1:13" x14ac:dyDescent="0.3">
      <c r="A10397" s="139">
        <f t="shared" si="10627"/>
        <v>274</v>
      </c>
      <c r="B10397" s="148">
        <f t="shared" si="10629"/>
        <v>17</v>
      </c>
      <c r="D10397" s="149" t="str">
        <f>+VLOOKUP($A10397,mUNICIPIOS!$B$4:$F$343,2,0)</f>
        <v>Alta Verapaz</v>
      </c>
      <c r="E10397" s="149">
        <f>+VLOOKUP($A10397,mUNICIPIOS!$B$4:$F$343,3,0)</f>
        <v>1616</v>
      </c>
      <c r="F10397" s="149" t="str">
        <f>+VLOOKUP($A10397,mUNICIPIOS!$B$4:$F$343,4,0)</f>
        <v>Santa Catalina La Tinta</v>
      </c>
      <c r="G10397" s="139" t="str">
        <f t="shared" ref="G10397:K10397" si="10677">+G10359</f>
        <v>03</v>
      </c>
      <c r="H10397" t="str">
        <f t="shared" si="10677"/>
        <v>ISP</v>
      </c>
      <c r="I10397" t="str">
        <f t="shared" si="10677"/>
        <v>Índice de Servicios Públicos</v>
      </c>
      <c r="J10397" t="str">
        <f t="shared" si="10677"/>
        <v>INDICE</v>
      </c>
      <c r="K10397">
        <f t="shared" si="10677"/>
        <v>0</v>
      </c>
      <c r="L10397" s="150">
        <f>+VLOOKUP($E10397,ISP_2018!$B$8:$T$347,18,0)</f>
        <v>1.9354838709677424E-2</v>
      </c>
      <c r="M10397" s="142" t="str">
        <f>+VLOOKUP($E10397,ISP_2018!$B$8:$T$347,19,0)</f>
        <v>Bajo</v>
      </c>
    </row>
    <row r="10398" spans="1:13" x14ac:dyDescent="0.3">
      <c r="A10398" s="139">
        <f t="shared" si="10627"/>
        <v>274</v>
      </c>
      <c r="B10398" s="148">
        <f t="shared" si="10629"/>
        <v>18</v>
      </c>
      <c r="D10398" s="149" t="str">
        <f>+VLOOKUP($A10398,mUNICIPIOS!$B$4:$F$343,2,0)</f>
        <v>Alta Verapaz</v>
      </c>
      <c r="E10398" s="149">
        <f>+VLOOKUP($A10398,mUNICIPIOS!$B$4:$F$343,3,0)</f>
        <v>1616</v>
      </c>
      <c r="F10398" s="149" t="str">
        <f>+VLOOKUP($A10398,mUNICIPIOS!$B$4:$F$343,4,0)</f>
        <v>Santa Catalina La Tinta</v>
      </c>
      <c r="G10398" s="139" t="str">
        <f t="shared" ref="G10398:K10398" si="10678">+G10360</f>
        <v>04</v>
      </c>
      <c r="H10398" t="str">
        <f t="shared" si="10678"/>
        <v>IGA</v>
      </c>
      <c r="I10398" t="str">
        <f t="shared" si="10678"/>
        <v>Índice de Gestión Administrativa</v>
      </c>
      <c r="J10398" t="str">
        <f t="shared" si="10678"/>
        <v>04-01</v>
      </c>
      <c r="K10398" t="str">
        <f t="shared" si="10678"/>
        <v>Existencia de elementos de atención municipal orientada al vecino</v>
      </c>
      <c r="L10398" s="150">
        <f>+VLOOKUP($E10398,IGA_2018!$B$8:$N$347,3,0)</f>
        <v>0</v>
      </c>
      <c r="M10398" s="142" t="str">
        <f>+VLOOKUP($E10398,IGA_2018!$B$8:$N$347,4,0)</f>
        <v>Bajo</v>
      </c>
    </row>
    <row r="10399" spans="1:13" x14ac:dyDescent="0.3">
      <c r="A10399" s="139">
        <f t="shared" si="10627"/>
        <v>274</v>
      </c>
      <c r="B10399" s="148">
        <f t="shared" si="10629"/>
        <v>19</v>
      </c>
      <c r="D10399" s="149" t="str">
        <f>+VLOOKUP($A10399,mUNICIPIOS!$B$4:$F$343,2,0)</f>
        <v>Alta Verapaz</v>
      </c>
      <c r="E10399" s="149">
        <f>+VLOOKUP($A10399,mUNICIPIOS!$B$4:$F$343,3,0)</f>
        <v>1616</v>
      </c>
      <c r="F10399" s="149" t="str">
        <f>+VLOOKUP($A10399,mUNICIPIOS!$B$4:$F$343,4,0)</f>
        <v>Santa Catalina La Tinta</v>
      </c>
      <c r="G10399" s="139" t="str">
        <f t="shared" ref="G10399:K10399" si="10679">+G10361</f>
        <v>04</v>
      </c>
      <c r="H10399" t="str">
        <f t="shared" si="10679"/>
        <v>IGA</v>
      </c>
      <c r="I10399" t="str">
        <f t="shared" si="10679"/>
        <v>Índice de Gestión Administrativa</v>
      </c>
      <c r="J10399" t="str">
        <f t="shared" si="10679"/>
        <v>04-02</v>
      </c>
      <c r="K10399" t="str">
        <f t="shared" si="10679"/>
        <v>Gestión del recurso humano.</v>
      </c>
      <c r="L10399" s="150">
        <f>+VLOOKUP($E10399,IGA_2018!$B$8:$N$347,6,0)</f>
        <v>0.38114859644604698</v>
      </c>
      <c r="M10399" s="142" t="str">
        <f>+VLOOKUP($E10399,IGA_2018!$B$8:$N$347,7,0)</f>
        <v>Medio bajo</v>
      </c>
    </row>
    <row r="10400" spans="1:13" x14ac:dyDescent="0.3">
      <c r="A10400" s="139">
        <f t="shared" si="10627"/>
        <v>274</v>
      </c>
      <c r="B10400" s="148">
        <f t="shared" si="10629"/>
        <v>20</v>
      </c>
      <c r="D10400" s="149" t="str">
        <f>+VLOOKUP($A10400,mUNICIPIOS!$B$4:$F$343,2,0)</f>
        <v>Alta Verapaz</v>
      </c>
      <c r="E10400" s="149">
        <f>+VLOOKUP($A10400,mUNICIPIOS!$B$4:$F$343,3,0)</f>
        <v>1616</v>
      </c>
      <c r="F10400" s="149" t="str">
        <f>+VLOOKUP($A10400,mUNICIPIOS!$B$4:$F$343,4,0)</f>
        <v>Santa Catalina La Tinta</v>
      </c>
      <c r="G10400" s="139" t="str">
        <f t="shared" ref="G10400:K10400" si="10680">+G10362</f>
        <v>04</v>
      </c>
      <c r="H10400" t="str">
        <f t="shared" si="10680"/>
        <v>IGA</v>
      </c>
      <c r="I10400" t="str">
        <f t="shared" si="10680"/>
        <v>Índice de Gestión Administrativa</v>
      </c>
      <c r="J10400" t="str">
        <f t="shared" si="10680"/>
        <v>04-03</v>
      </c>
      <c r="K10400" t="str">
        <f t="shared" si="10680"/>
        <v>Existencia de oficinas municipales con instrumentos de gestión.</v>
      </c>
      <c r="L10400" s="150">
        <f>+VLOOKUP($E10400,IGA_2018!$B$8:$N$347,9,0)</f>
        <v>0.13392857142857142</v>
      </c>
      <c r="M10400" s="142" t="str">
        <f>+VLOOKUP($E10400,IGA_2018!$B$8:$N$347,10,0)</f>
        <v>Bajo</v>
      </c>
    </row>
    <row r="10401" spans="1:13" x14ac:dyDescent="0.3">
      <c r="A10401" s="139">
        <f t="shared" si="10627"/>
        <v>274</v>
      </c>
      <c r="B10401" s="148">
        <f t="shared" si="10629"/>
        <v>21</v>
      </c>
      <c r="D10401" s="149" t="str">
        <f>+VLOOKUP($A10401,mUNICIPIOS!$B$4:$F$343,2,0)</f>
        <v>Alta Verapaz</v>
      </c>
      <c r="E10401" s="149">
        <f>+VLOOKUP($A10401,mUNICIPIOS!$B$4:$F$343,3,0)</f>
        <v>1616</v>
      </c>
      <c r="F10401" s="149" t="str">
        <f>+VLOOKUP($A10401,mUNICIPIOS!$B$4:$F$343,4,0)</f>
        <v>Santa Catalina La Tinta</v>
      </c>
      <c r="G10401" s="139" t="str">
        <f t="shared" ref="G10401:K10401" si="10681">+G10363</f>
        <v>04</v>
      </c>
      <c r="H10401" t="str">
        <f t="shared" si="10681"/>
        <v>IGA</v>
      </c>
      <c r="I10401" t="str">
        <f t="shared" si="10681"/>
        <v>Índice de Gestión Administrativa</v>
      </c>
      <c r="J10401" t="str">
        <f t="shared" si="10681"/>
        <v>INDICE</v>
      </c>
      <c r="K10401">
        <f t="shared" si="10681"/>
        <v>0</v>
      </c>
      <c r="L10401" s="150">
        <f>+VLOOKUP($E10401,IGA_2018!$B$8:$N$347,12,0)</f>
        <v>0.18027700875611644</v>
      </c>
      <c r="M10401" s="142" t="str">
        <f>+VLOOKUP($E10401,IGA_2018!$B$8:$N$347,13,0)</f>
        <v>Bajo</v>
      </c>
    </row>
    <row r="10402" spans="1:13" x14ac:dyDescent="0.3">
      <c r="A10402" s="139">
        <f t="shared" si="10627"/>
        <v>274</v>
      </c>
      <c r="B10402" s="148">
        <f t="shared" si="10629"/>
        <v>22</v>
      </c>
      <c r="D10402" s="149" t="str">
        <f>+VLOOKUP($A10402,mUNICIPIOS!$B$4:$F$343,2,0)</f>
        <v>Alta Verapaz</v>
      </c>
      <c r="E10402" s="149">
        <f>+VLOOKUP($A10402,mUNICIPIOS!$B$4:$F$343,3,0)</f>
        <v>1616</v>
      </c>
      <c r="F10402" s="149" t="str">
        <f>+VLOOKUP($A10402,mUNICIPIOS!$B$4:$F$343,4,0)</f>
        <v>Santa Catalina La Tinta</v>
      </c>
      <c r="G10402" s="139" t="str">
        <f t="shared" ref="G10402:K10402" si="10682">+G10364</f>
        <v>05</v>
      </c>
      <c r="H10402" t="str">
        <f t="shared" si="10682"/>
        <v>IGF</v>
      </c>
      <c r="I10402" t="str">
        <f t="shared" si="10682"/>
        <v>Índice de Gestión Financiera</v>
      </c>
      <c r="J10402" t="str">
        <f t="shared" si="10682"/>
        <v>05-01</v>
      </c>
      <c r="K10402" t="str">
        <f t="shared" si="10682"/>
        <v>Autonomía financiera municipal</v>
      </c>
      <c r="L10402" s="150">
        <f>+VLOOKUP($E10402,IGF_2018!$B$8:$Z$347,3,0)</f>
        <v>0.11781376825961674</v>
      </c>
      <c r="M10402" s="142" t="str">
        <f>+VLOOKUP($E10402,IGF_2018!$B$8:$Z$347,4,0)</f>
        <v>Bajo</v>
      </c>
    </row>
    <row r="10403" spans="1:13" x14ac:dyDescent="0.3">
      <c r="A10403" s="139">
        <f t="shared" si="10627"/>
        <v>274</v>
      </c>
      <c r="B10403" s="148">
        <f t="shared" si="10629"/>
        <v>23</v>
      </c>
      <c r="D10403" s="149" t="str">
        <f>+VLOOKUP($A10403,mUNICIPIOS!$B$4:$F$343,2,0)</f>
        <v>Alta Verapaz</v>
      </c>
      <c r="E10403" s="149">
        <f>+VLOOKUP($A10403,mUNICIPIOS!$B$4:$F$343,3,0)</f>
        <v>1616</v>
      </c>
      <c r="F10403" s="149" t="str">
        <f>+VLOOKUP($A10403,mUNICIPIOS!$B$4:$F$343,4,0)</f>
        <v>Santa Catalina La Tinta</v>
      </c>
      <c r="G10403" s="139" t="str">
        <f t="shared" ref="G10403:K10403" si="10683">+G10365</f>
        <v>05</v>
      </c>
      <c r="H10403" t="str">
        <f t="shared" si="10683"/>
        <v>IGF</v>
      </c>
      <c r="I10403" t="str">
        <f t="shared" si="10683"/>
        <v>Índice de Gestión Financiera</v>
      </c>
      <c r="J10403" t="str">
        <f t="shared" si="10683"/>
        <v>05-02</v>
      </c>
      <c r="K10403" t="str">
        <f t="shared" si="10683"/>
        <v xml:space="preserve">Ingresos propios por habitante -sin regalías- </v>
      </c>
      <c r="L10403" s="150">
        <f>+VLOOKUP($E10403,IGF_2018!$B$8:$Z$347,6,0)</f>
        <v>3.2449976997547647E-2</v>
      </c>
      <c r="M10403" s="142" t="str">
        <f>+VLOOKUP($E10403,IGF_2018!$B$8:$Z$347,7,0)</f>
        <v>Bajo</v>
      </c>
    </row>
    <row r="10404" spans="1:13" x14ac:dyDescent="0.3">
      <c r="A10404" s="139">
        <f t="shared" si="10627"/>
        <v>274</v>
      </c>
      <c r="B10404" s="148">
        <f t="shared" si="10629"/>
        <v>24</v>
      </c>
      <c r="D10404" s="149" t="str">
        <f>+VLOOKUP($A10404,mUNICIPIOS!$B$4:$F$343,2,0)</f>
        <v>Alta Verapaz</v>
      </c>
      <c r="E10404" s="149">
        <f>+VLOOKUP($A10404,mUNICIPIOS!$B$4:$F$343,3,0)</f>
        <v>1616</v>
      </c>
      <c r="F10404" s="149" t="str">
        <f>+VLOOKUP($A10404,mUNICIPIOS!$B$4:$F$343,4,0)</f>
        <v>Santa Catalina La Tinta</v>
      </c>
      <c r="G10404" s="139" t="str">
        <f t="shared" ref="G10404:K10404" si="10684">+G10366</f>
        <v>05</v>
      </c>
      <c r="H10404" t="str">
        <f t="shared" si="10684"/>
        <v>IGF</v>
      </c>
      <c r="I10404" t="str">
        <f t="shared" si="10684"/>
        <v>Índice de Gestión Financiera</v>
      </c>
      <c r="J10404" t="str">
        <f t="shared" si="10684"/>
        <v>05-03</v>
      </c>
      <c r="K10404" t="str">
        <f t="shared" si="10684"/>
        <v>Ingresos del IUSI en relación a los ingresos propios -sin regalías-</v>
      </c>
      <c r="L10404" s="150">
        <f>+VLOOKUP($E10404,IGF_2018!$B$8:$Z$347,9,0)</f>
        <v>4.1914588211046606E-2</v>
      </c>
      <c r="M10404" s="142" t="str">
        <f>+VLOOKUP($E10404,IGF_2018!$B$8:$Z$347,10,0)</f>
        <v>Bajo</v>
      </c>
    </row>
    <row r="10405" spans="1:13" x14ac:dyDescent="0.3">
      <c r="A10405" s="139">
        <f t="shared" si="10627"/>
        <v>274</v>
      </c>
      <c r="B10405" s="148">
        <f t="shared" si="10629"/>
        <v>25</v>
      </c>
      <c r="D10405" s="149" t="str">
        <f>+VLOOKUP($A10405,mUNICIPIOS!$B$4:$F$343,2,0)</f>
        <v>Alta Verapaz</v>
      </c>
      <c r="E10405" s="149">
        <f>+VLOOKUP($A10405,mUNICIPIOS!$B$4:$F$343,3,0)</f>
        <v>1616</v>
      </c>
      <c r="F10405" s="149" t="str">
        <f>+VLOOKUP($A10405,mUNICIPIOS!$B$4:$F$343,4,0)</f>
        <v>Santa Catalina La Tinta</v>
      </c>
      <c r="G10405" s="139" t="str">
        <f t="shared" ref="G10405:K10405" si="10685">+G10367</f>
        <v>05</v>
      </c>
      <c r="H10405" t="str">
        <f t="shared" si="10685"/>
        <v>IGF</v>
      </c>
      <c r="I10405" t="str">
        <f t="shared" si="10685"/>
        <v>Índice de Gestión Financiera</v>
      </c>
      <c r="J10405" t="str">
        <f t="shared" si="10685"/>
        <v>05-04</v>
      </c>
      <c r="K10405" t="str">
        <f t="shared" si="10685"/>
        <v>Inversión anual en capital fijo por habitante</v>
      </c>
      <c r="L10405" s="150">
        <f>+VLOOKUP($E10405,IGF_2018!$B$8:$Z$347,12,0)</f>
        <v>1.7698368435195552E-2</v>
      </c>
      <c r="M10405" s="142" t="str">
        <f>+VLOOKUP($E10405,IGF_2018!$B$8:$Z$347,13,0)</f>
        <v>Bajo</v>
      </c>
    </row>
    <row r="10406" spans="1:13" x14ac:dyDescent="0.3">
      <c r="A10406" s="139">
        <f t="shared" si="10627"/>
        <v>274</v>
      </c>
      <c r="B10406" s="148">
        <f t="shared" si="10629"/>
        <v>26</v>
      </c>
      <c r="D10406" s="149" t="str">
        <f>+VLOOKUP($A10406,mUNICIPIOS!$B$4:$F$343,2,0)</f>
        <v>Alta Verapaz</v>
      </c>
      <c r="E10406" s="149">
        <f>+VLOOKUP($A10406,mUNICIPIOS!$B$4:$F$343,3,0)</f>
        <v>1616</v>
      </c>
      <c r="F10406" s="149" t="str">
        <f>+VLOOKUP($A10406,mUNICIPIOS!$B$4:$F$343,4,0)</f>
        <v>Santa Catalina La Tinta</v>
      </c>
      <c r="G10406" s="139" t="str">
        <f t="shared" ref="G10406:K10406" si="10686">+G10368</f>
        <v>05</v>
      </c>
      <c r="H10406" t="str">
        <f t="shared" si="10686"/>
        <v>IGF</v>
      </c>
      <c r="I10406" t="str">
        <f t="shared" si="10686"/>
        <v>Índice de Gestión Financiera</v>
      </c>
      <c r="J10406" t="str">
        <f t="shared" si="10686"/>
        <v>05-05</v>
      </c>
      <c r="K10406" t="str">
        <f t="shared" si="10686"/>
        <v>Inversión anual en capital fijo con recursos percibidos por ingresos propios</v>
      </c>
      <c r="L10406" s="150">
        <f>+VLOOKUP($E10406,IGF_2018!$B$8:$Z$347,15,0)</f>
        <v>5.7931701193869624E-3</v>
      </c>
      <c r="M10406" s="142" t="str">
        <f>+VLOOKUP($E10406,IGF_2018!$B$8:$Z$347,16,0)</f>
        <v>Bajo</v>
      </c>
    </row>
    <row r="10407" spans="1:13" x14ac:dyDescent="0.3">
      <c r="A10407" s="139">
        <f t="shared" si="10627"/>
        <v>274</v>
      </c>
      <c r="B10407" s="148">
        <f t="shared" si="10629"/>
        <v>27</v>
      </c>
      <c r="D10407" s="149" t="str">
        <f>+VLOOKUP($A10407,mUNICIPIOS!$B$4:$F$343,2,0)</f>
        <v>Alta Verapaz</v>
      </c>
      <c r="E10407" s="149">
        <f>+VLOOKUP($A10407,mUNICIPIOS!$B$4:$F$343,3,0)</f>
        <v>1616</v>
      </c>
      <c r="F10407" s="149" t="str">
        <f>+VLOOKUP($A10407,mUNICIPIOS!$B$4:$F$343,4,0)</f>
        <v>Santa Catalina La Tinta</v>
      </c>
      <c r="G10407" s="139" t="str">
        <f t="shared" ref="G10407:K10407" si="10687">+G10369</f>
        <v>05</v>
      </c>
      <c r="H10407" t="str">
        <f t="shared" si="10687"/>
        <v>IGF</v>
      </c>
      <c r="I10407" t="str">
        <f t="shared" si="10687"/>
        <v>Índice de Gestión Financiera</v>
      </c>
      <c r="J10407" t="str">
        <f t="shared" si="10687"/>
        <v>05-06</v>
      </c>
      <c r="K10407" t="str">
        <f t="shared" si="10687"/>
        <v xml:space="preserve">Inversión anual en capital fijo con recursos percibidos por transferencias del Gobierno Central </v>
      </c>
      <c r="L10407" s="150">
        <f>+VLOOKUP($E10407,IGF_2018!$B$8:$Z$347,18,0)</f>
        <v>9.4053735420382589E-2</v>
      </c>
      <c r="M10407" s="142" t="str">
        <f>+VLOOKUP($E10407,IGF_2018!$B$8:$Z$347,19,0)</f>
        <v>Bajo</v>
      </c>
    </row>
    <row r="10408" spans="1:13" x14ac:dyDescent="0.3">
      <c r="A10408" s="139">
        <f t="shared" si="10627"/>
        <v>274</v>
      </c>
      <c r="B10408" s="148">
        <f t="shared" si="10629"/>
        <v>28</v>
      </c>
      <c r="D10408" s="149" t="str">
        <f>+VLOOKUP($A10408,mUNICIPIOS!$B$4:$F$343,2,0)</f>
        <v>Alta Verapaz</v>
      </c>
      <c r="E10408" s="149">
        <f>+VLOOKUP($A10408,mUNICIPIOS!$B$4:$F$343,3,0)</f>
        <v>1616</v>
      </c>
      <c r="F10408" s="149" t="str">
        <f>+VLOOKUP($A10408,mUNICIPIOS!$B$4:$F$343,4,0)</f>
        <v>Santa Catalina La Tinta</v>
      </c>
      <c r="G10408" s="139" t="str">
        <f t="shared" ref="G10408:K10408" si="10688">+G10370</f>
        <v>05</v>
      </c>
      <c r="H10408" t="str">
        <f t="shared" si="10688"/>
        <v>IGF</v>
      </c>
      <c r="I10408" t="str">
        <f t="shared" si="10688"/>
        <v>Índice de Gestión Financiera</v>
      </c>
      <c r="J10408" t="str">
        <f t="shared" si="10688"/>
        <v>05-07</v>
      </c>
      <c r="K10408" t="str">
        <f t="shared" si="10688"/>
        <v>Financiamiento por endeudamiento municipal</v>
      </c>
      <c r="L10408" s="150">
        <f>+VLOOKUP($E10408,IGF_2018!$B$8:$Z$347,21,0)</f>
        <v>1</v>
      </c>
      <c r="M10408" s="142" t="str">
        <f>+VLOOKUP($E10408,IGF_2018!$B$8:$Z$347,22,0)</f>
        <v>Alto</v>
      </c>
    </row>
    <row r="10409" spans="1:13" x14ac:dyDescent="0.3">
      <c r="A10409" s="139">
        <f t="shared" si="10627"/>
        <v>274</v>
      </c>
      <c r="B10409" s="148">
        <f t="shared" si="10629"/>
        <v>29</v>
      </c>
      <c r="D10409" s="149" t="str">
        <f>+VLOOKUP($A10409,mUNICIPIOS!$B$4:$F$343,2,0)</f>
        <v>Alta Verapaz</v>
      </c>
      <c r="E10409" s="149">
        <f>+VLOOKUP($A10409,mUNICIPIOS!$B$4:$F$343,3,0)</f>
        <v>1616</v>
      </c>
      <c r="F10409" s="149" t="str">
        <f>+VLOOKUP($A10409,mUNICIPIOS!$B$4:$F$343,4,0)</f>
        <v>Santa Catalina La Tinta</v>
      </c>
      <c r="G10409" s="139" t="str">
        <f t="shared" ref="G10409:K10409" si="10689">+G10371</f>
        <v>05</v>
      </c>
      <c r="H10409" t="str">
        <f t="shared" si="10689"/>
        <v>IGF</v>
      </c>
      <c r="I10409" t="str">
        <f t="shared" si="10689"/>
        <v>Índice de Gestión Financiera</v>
      </c>
      <c r="J10409" t="str">
        <f t="shared" si="10689"/>
        <v>INDICE</v>
      </c>
      <c r="K10409">
        <f t="shared" si="10689"/>
        <v>0</v>
      </c>
      <c r="L10409" s="150">
        <f>+VLOOKUP($E10409,IGF_2018!$B$8:$Z$347,24,0)</f>
        <v>0.24599873527003407</v>
      </c>
      <c r="M10409" s="142" t="str">
        <f>+VLOOKUP($E10409,IGF_2018!$B$8:$Z$347,25,0)</f>
        <v>Medio bajo</v>
      </c>
    </row>
    <row r="10410" spans="1:13" x14ac:dyDescent="0.3">
      <c r="A10410" s="139">
        <f t="shared" si="10627"/>
        <v>274</v>
      </c>
      <c r="B10410" s="148">
        <f t="shared" si="10629"/>
        <v>30</v>
      </c>
      <c r="D10410" s="149" t="str">
        <f>+VLOOKUP($A10410,mUNICIPIOS!$B$4:$F$343,2,0)</f>
        <v>Alta Verapaz</v>
      </c>
      <c r="E10410" s="149">
        <f>+VLOOKUP($A10410,mUNICIPIOS!$B$4:$F$343,3,0)</f>
        <v>1616</v>
      </c>
      <c r="F10410" s="149" t="str">
        <f>+VLOOKUP($A10410,mUNICIPIOS!$B$4:$F$343,4,0)</f>
        <v>Santa Catalina La Tinta</v>
      </c>
      <c r="G10410" s="139" t="str">
        <f t="shared" ref="G10410:K10410" si="10690">+G10372</f>
        <v>06</v>
      </c>
      <c r="H10410" t="str">
        <f t="shared" si="10690"/>
        <v>IGE</v>
      </c>
      <c r="I10410" t="str">
        <f t="shared" si="10690"/>
        <v>Índice de Gestión Estratégica</v>
      </c>
      <c r="J10410" t="str">
        <f t="shared" si="10690"/>
        <v>06-01</v>
      </c>
      <c r="K10410" t="str">
        <f t="shared" si="10690"/>
        <v>Ejecución del Plan Operativo Anual  (POA)</v>
      </c>
      <c r="L10410" s="150">
        <f>+VLOOKUP($E10410,IGE_2018!$B$8:$Z$347,3,0)</f>
        <v>0.56774193548387097</v>
      </c>
      <c r="M10410" s="142" t="str">
        <f>+VLOOKUP($E10410,IGE_2018!$B$8:$Z$347,4,0)</f>
        <v>Medio</v>
      </c>
    </row>
    <row r="10411" spans="1:13" x14ac:dyDescent="0.3">
      <c r="A10411" s="139">
        <f t="shared" si="10627"/>
        <v>274</v>
      </c>
      <c r="B10411" s="148">
        <f t="shared" si="10629"/>
        <v>31</v>
      </c>
      <c r="D10411" s="149" t="str">
        <f>+VLOOKUP($A10411,mUNICIPIOS!$B$4:$F$343,2,0)</f>
        <v>Alta Verapaz</v>
      </c>
      <c r="E10411" s="149">
        <f>+VLOOKUP($A10411,mUNICIPIOS!$B$4:$F$343,3,0)</f>
        <v>1616</v>
      </c>
      <c r="F10411" s="149" t="str">
        <f>+VLOOKUP($A10411,mUNICIPIOS!$B$4:$F$343,4,0)</f>
        <v>Santa Catalina La Tinta</v>
      </c>
      <c r="G10411" s="139" t="str">
        <f t="shared" ref="G10411:K10411" si="10691">+G10373</f>
        <v>06</v>
      </c>
      <c r="H10411" t="str">
        <f t="shared" si="10691"/>
        <v>IGE</v>
      </c>
      <c r="I10411" t="str">
        <f t="shared" si="10691"/>
        <v>Índice de Gestión Estratégica</v>
      </c>
      <c r="J10411" t="str">
        <f t="shared" si="10691"/>
        <v>06-02</v>
      </c>
      <c r="K10411" t="str">
        <f t="shared" si="10691"/>
        <v>Relación Plan de Desarrollo Municipal y Ordenamiento Territorial (PDM-OT) - Plan Estratégico Institucional (PEI) - Plan Operativo Multianual (POM) - Plan Operativo Anual (POA)</v>
      </c>
      <c r="L10411" s="150">
        <f>+VLOOKUP($E10411,IGE_2018!$B$8:$Z$347,6,0)</f>
        <v>0.33333333333333331</v>
      </c>
      <c r="M10411" s="142" t="str">
        <f>+VLOOKUP($E10411,IGE_2018!$B$8:$Z$347,7,0)</f>
        <v>Medio bajo</v>
      </c>
    </row>
    <row r="10412" spans="1:13" x14ac:dyDescent="0.3">
      <c r="A10412" s="139">
        <f t="shared" si="10627"/>
        <v>274</v>
      </c>
      <c r="B10412" s="148">
        <f t="shared" si="10629"/>
        <v>32</v>
      </c>
      <c r="D10412" s="149" t="str">
        <f>+VLOOKUP($A10412,mUNICIPIOS!$B$4:$F$343,2,0)</f>
        <v>Alta Verapaz</v>
      </c>
      <c r="E10412" s="149">
        <f>+VLOOKUP($A10412,mUNICIPIOS!$B$4:$F$343,3,0)</f>
        <v>1616</v>
      </c>
      <c r="F10412" s="149" t="str">
        <f>+VLOOKUP($A10412,mUNICIPIOS!$B$4:$F$343,4,0)</f>
        <v>Santa Catalina La Tinta</v>
      </c>
      <c r="G10412" s="139" t="str">
        <f t="shared" ref="G10412:K10412" si="10692">+G10374</f>
        <v>06</v>
      </c>
      <c r="H10412" t="str">
        <f t="shared" si="10692"/>
        <v>IGE</v>
      </c>
      <c r="I10412" t="str">
        <f t="shared" si="10692"/>
        <v>Índice de Gestión Estratégica</v>
      </c>
      <c r="J10412" t="str">
        <f t="shared" si="10692"/>
        <v>06-03</v>
      </c>
      <c r="K10412" t="str">
        <f t="shared" si="10692"/>
        <v>Presupuesto de egresos relacionado a competencias municipales que responden a prioridades nacionales de desarrollo.</v>
      </c>
      <c r="L10412" s="150">
        <f>+VLOOKUP($E10412,IGE_2018!$B$8:$Z$347,9,0)</f>
        <v>0.3018162865861696</v>
      </c>
      <c r="M10412" s="142" t="str">
        <f>+VLOOKUP($E10412,IGE_2018!$B$8:$Z$347,10,0)</f>
        <v>Medio bajo</v>
      </c>
    </row>
    <row r="10413" spans="1:13" x14ac:dyDescent="0.3">
      <c r="A10413" s="139">
        <f t="shared" ref="A10413:A10476" si="10693">+IF(B10412=38,A10412+1,A10412)</f>
        <v>274</v>
      </c>
      <c r="B10413" s="148">
        <f t="shared" si="10629"/>
        <v>33</v>
      </c>
      <c r="D10413" s="149" t="str">
        <f>+VLOOKUP($A10413,mUNICIPIOS!$B$4:$F$343,2,0)</f>
        <v>Alta Verapaz</v>
      </c>
      <c r="E10413" s="149">
        <f>+VLOOKUP($A10413,mUNICIPIOS!$B$4:$F$343,3,0)</f>
        <v>1616</v>
      </c>
      <c r="F10413" s="149" t="str">
        <f>+VLOOKUP($A10413,mUNICIPIOS!$B$4:$F$343,4,0)</f>
        <v>Santa Catalina La Tinta</v>
      </c>
      <c r="G10413" s="139" t="str">
        <f t="shared" ref="G10413:K10413" si="10694">+G10375</f>
        <v>06</v>
      </c>
      <c r="H10413" t="str">
        <f t="shared" si="10694"/>
        <v>IGE</v>
      </c>
      <c r="I10413" t="str">
        <f t="shared" si="10694"/>
        <v>Índice de Gestión Estratégica</v>
      </c>
      <c r="J10413" t="str">
        <f t="shared" si="10694"/>
        <v>06-04</v>
      </c>
      <c r="K10413" t="str">
        <f t="shared" si="10694"/>
        <v>Institucionalización de la gestión ordenada del territorio</v>
      </c>
      <c r="L10413" s="150">
        <f>+VLOOKUP($E10413,IGE_2018!$B$8:$Z$347,12,0)</f>
        <v>0.25</v>
      </c>
      <c r="M10413" s="142" t="str">
        <f>+VLOOKUP($E10413,IGE_2018!$B$8:$Z$347,13,0)</f>
        <v>Medio bajo</v>
      </c>
    </row>
    <row r="10414" spans="1:13" x14ac:dyDescent="0.3">
      <c r="A10414" s="139">
        <f t="shared" si="10693"/>
        <v>274</v>
      </c>
      <c r="B10414" s="148">
        <f t="shared" ref="B10414:B10477" si="10695">+B10376</f>
        <v>34</v>
      </c>
      <c r="D10414" s="149" t="str">
        <f>+VLOOKUP($A10414,mUNICIPIOS!$B$4:$F$343,2,0)</f>
        <v>Alta Verapaz</v>
      </c>
      <c r="E10414" s="149">
        <f>+VLOOKUP($A10414,mUNICIPIOS!$B$4:$F$343,3,0)</f>
        <v>1616</v>
      </c>
      <c r="F10414" s="149" t="str">
        <f>+VLOOKUP($A10414,mUNICIPIOS!$B$4:$F$343,4,0)</f>
        <v>Santa Catalina La Tinta</v>
      </c>
      <c r="G10414" s="139" t="str">
        <f t="shared" ref="G10414:K10414" si="10696">+G10376</f>
        <v>06</v>
      </c>
      <c r="H10414" t="str">
        <f t="shared" si="10696"/>
        <v>IGE</v>
      </c>
      <c r="I10414" t="str">
        <f t="shared" si="10696"/>
        <v>Índice de Gestión Estratégica</v>
      </c>
      <c r="J10414" t="str">
        <f t="shared" si="10696"/>
        <v>06-05</v>
      </c>
      <c r="K10414" t="str">
        <f t="shared" si="10696"/>
        <v>Acciones para la gestión ordenada del territorio</v>
      </c>
      <c r="L10414" s="150">
        <f>+VLOOKUP($E10414,IGE_2018!$B$8:$Z$347,15,0)</f>
        <v>0.18000000000000005</v>
      </c>
      <c r="M10414" s="142" t="str">
        <f>+VLOOKUP($E10414,IGE_2018!$B$8:$Z$347,16,0)</f>
        <v>Bajo</v>
      </c>
    </row>
    <row r="10415" spans="1:13" x14ac:dyDescent="0.3">
      <c r="A10415" s="139">
        <f t="shared" si="10693"/>
        <v>274</v>
      </c>
      <c r="B10415" s="148">
        <f t="shared" si="10695"/>
        <v>35</v>
      </c>
      <c r="D10415" s="149" t="str">
        <f>+VLOOKUP($A10415,mUNICIPIOS!$B$4:$F$343,2,0)</f>
        <v>Alta Verapaz</v>
      </c>
      <c r="E10415" s="149">
        <f>+VLOOKUP($A10415,mUNICIPIOS!$B$4:$F$343,3,0)</f>
        <v>1616</v>
      </c>
      <c r="F10415" s="149" t="str">
        <f>+VLOOKUP($A10415,mUNICIPIOS!$B$4:$F$343,4,0)</f>
        <v>Santa Catalina La Tinta</v>
      </c>
      <c r="G10415" s="139" t="str">
        <f t="shared" ref="G10415:K10415" si="10697">+G10377</f>
        <v>06</v>
      </c>
      <c r="H10415" t="str">
        <f t="shared" si="10697"/>
        <v>IGE</v>
      </c>
      <c r="I10415" t="str">
        <f t="shared" si="10697"/>
        <v>Índice de Gestión Estratégica</v>
      </c>
      <c r="J10415" t="str">
        <f t="shared" si="10697"/>
        <v>06-06</v>
      </c>
      <c r="K10415" t="str">
        <f t="shared" si="10697"/>
        <v>Gestión de riesgo en la formulación de proyectos derivados de la planificación operativa anual</v>
      </c>
      <c r="L10415" s="150">
        <f>+VLOOKUP($E10415,IGE_2018!$B$8:$Z$347,18,0)</f>
        <v>0</v>
      </c>
      <c r="M10415" s="142" t="str">
        <f>+VLOOKUP($E10415,IGE_2018!$B$8:$Z$347,19,0)</f>
        <v>Bajo</v>
      </c>
    </row>
    <row r="10416" spans="1:13" x14ac:dyDescent="0.3">
      <c r="A10416" s="139">
        <f t="shared" si="10693"/>
        <v>274</v>
      </c>
      <c r="B10416" s="148">
        <f t="shared" si="10695"/>
        <v>36</v>
      </c>
      <c r="D10416" s="149" t="str">
        <f>+VLOOKUP($A10416,mUNICIPIOS!$B$4:$F$343,2,0)</f>
        <v>Alta Verapaz</v>
      </c>
      <c r="E10416" s="149">
        <f>+VLOOKUP($A10416,mUNICIPIOS!$B$4:$F$343,3,0)</f>
        <v>1616</v>
      </c>
      <c r="F10416" s="149" t="str">
        <f>+VLOOKUP($A10416,mUNICIPIOS!$B$4:$F$343,4,0)</f>
        <v>Santa Catalina La Tinta</v>
      </c>
      <c r="G10416" s="139" t="str">
        <f t="shared" ref="G10416:K10416" si="10698">+G10378</f>
        <v>06</v>
      </c>
      <c r="H10416" t="str">
        <f t="shared" si="10698"/>
        <v>IGE</v>
      </c>
      <c r="I10416" t="str">
        <f t="shared" si="10698"/>
        <v>Índice de Gestión Estratégica</v>
      </c>
      <c r="J10416" t="str">
        <f t="shared" si="10698"/>
        <v>06-07</v>
      </c>
      <c r="K10416" t="str">
        <f t="shared" si="10698"/>
        <v>Ingresos por servicios ambientales en relación a los ingresos propios sin regalías</v>
      </c>
      <c r="L10416" s="150">
        <f>+VLOOKUP($E10416,IGE_2018!$B$8:$Z$347,21,0)</f>
        <v>0</v>
      </c>
      <c r="M10416" s="142" t="str">
        <f>+VLOOKUP($E10416,IGE_2018!$B$8:$Z$347,22,0)</f>
        <v>Bajo</v>
      </c>
    </row>
    <row r="10417" spans="1:13" x14ac:dyDescent="0.3">
      <c r="A10417" s="139">
        <f t="shared" si="10693"/>
        <v>274</v>
      </c>
      <c r="B10417" s="148">
        <f t="shared" si="10695"/>
        <v>37</v>
      </c>
      <c r="D10417" s="149" t="str">
        <f>+VLOOKUP($A10417,mUNICIPIOS!$B$4:$F$343,2,0)</f>
        <v>Alta Verapaz</v>
      </c>
      <c r="E10417" s="149">
        <f>+VLOOKUP($A10417,mUNICIPIOS!$B$4:$F$343,3,0)</f>
        <v>1616</v>
      </c>
      <c r="F10417" s="149" t="str">
        <f>+VLOOKUP($A10417,mUNICIPIOS!$B$4:$F$343,4,0)</f>
        <v>Santa Catalina La Tinta</v>
      </c>
      <c r="G10417" s="139" t="str">
        <f t="shared" ref="G10417:K10417" si="10699">+G10379</f>
        <v>06</v>
      </c>
      <c r="H10417" t="str">
        <f t="shared" si="10699"/>
        <v>IGE</v>
      </c>
      <c r="I10417" t="str">
        <f t="shared" si="10699"/>
        <v>Índice de Gestión Estratégica</v>
      </c>
      <c r="J10417" t="str">
        <f t="shared" si="10699"/>
        <v>INDICE</v>
      </c>
      <c r="K10417">
        <f t="shared" si="10699"/>
        <v>0</v>
      </c>
      <c r="L10417" s="150">
        <f>+VLOOKUP($E10417,IGE_2018!$B$8:$Z$347,24,0)</f>
        <v>0.26261536196912305</v>
      </c>
      <c r="M10417" s="142" t="str">
        <f>+VLOOKUP($E10417,IGE_2018!$B$8:$Z$347,25,0)</f>
        <v>Medio bajo</v>
      </c>
    </row>
    <row r="10418" spans="1:13" x14ac:dyDescent="0.3">
      <c r="A10418" s="139">
        <f t="shared" si="10693"/>
        <v>274</v>
      </c>
      <c r="B10418" s="148">
        <f t="shared" si="10695"/>
        <v>38</v>
      </c>
      <c r="D10418" s="149" t="str">
        <f>+VLOOKUP($A10418,mUNICIPIOS!$B$4:$F$343,2,0)</f>
        <v>Alta Verapaz</v>
      </c>
      <c r="E10418" s="149">
        <f>+VLOOKUP($A10418,mUNICIPIOS!$B$4:$F$343,3,0)</f>
        <v>1616</v>
      </c>
      <c r="F10418" s="149" t="str">
        <f>+VLOOKUP($A10418,mUNICIPIOS!$B$4:$F$343,4,0)</f>
        <v>Santa Catalina La Tinta</v>
      </c>
      <c r="G10418" s="139" t="str">
        <f t="shared" ref="G10418:K10418" si="10700">+G10380</f>
        <v>RANKING</v>
      </c>
      <c r="H10418" t="str">
        <f t="shared" si="10700"/>
        <v>RGM</v>
      </c>
      <c r="I10418" t="str">
        <f t="shared" si="10700"/>
        <v>Ranking de la Gestión Municipal 2018</v>
      </c>
      <c r="J10418" t="str">
        <f t="shared" si="10700"/>
        <v>RANKING</v>
      </c>
      <c r="K10418">
        <f t="shared" si="10700"/>
        <v>0</v>
      </c>
      <c r="L10418" s="151">
        <f>+VLOOKUP($E10418,Resultados_generales!$C$8:$AE$347,27,0)</f>
        <v>0.30894663250228005</v>
      </c>
      <c r="M10418" t="str">
        <f>+VLOOKUP($E10418,Resultados_generales!$C$8:$AE$347,28,0)</f>
        <v>Medio bajo</v>
      </c>
    </row>
    <row r="10419" spans="1:13" x14ac:dyDescent="0.3">
      <c r="A10419" s="139">
        <f t="shared" si="10693"/>
        <v>275</v>
      </c>
      <c r="B10419" s="148">
        <f t="shared" si="10695"/>
        <v>1</v>
      </c>
      <c r="D10419" s="149" t="str">
        <f>+VLOOKUP($A10419,mUNICIPIOS!$B$4:$F$343,2,0)</f>
        <v>Alta Verapaz</v>
      </c>
      <c r="E10419" s="149">
        <f>+VLOOKUP($A10419,mUNICIPIOS!$B$4:$F$343,3,0)</f>
        <v>1617</v>
      </c>
      <c r="F10419" s="149" t="str">
        <f>+VLOOKUP($A10419,mUNICIPIOS!$B$4:$F$343,4,0)</f>
        <v>Raxruhá</v>
      </c>
      <c r="G10419" s="139" t="str">
        <f t="shared" ref="G10419:K10419" si="10701">+G10381</f>
        <v>01</v>
      </c>
      <c r="H10419" t="str">
        <f t="shared" si="10701"/>
        <v>IPC</v>
      </c>
      <c r="I10419" t="str">
        <f t="shared" si="10701"/>
        <v>Índice de Participación Ciudadana</v>
      </c>
      <c r="J10419" t="str">
        <f t="shared" si="10701"/>
        <v>01-01</v>
      </c>
      <c r="K10419" t="str">
        <f t="shared" si="10701"/>
        <v>Número de reuniones del COMUDE en el año de la medición.</v>
      </c>
      <c r="L10419" s="150">
        <f>+VLOOKUP($E10419,IPC_2018!$B$8:$T$347,3,0)</f>
        <v>1</v>
      </c>
      <c r="M10419" s="142" t="str">
        <f>+VLOOKUP($E10419,IPC_2018!$B$8:$T$347,4,0)</f>
        <v>Alto</v>
      </c>
    </row>
    <row r="10420" spans="1:13" x14ac:dyDescent="0.3">
      <c r="A10420" s="139">
        <f t="shared" si="10693"/>
        <v>275</v>
      </c>
      <c r="B10420" s="148">
        <f t="shared" si="10695"/>
        <v>2</v>
      </c>
      <c r="D10420" s="149" t="str">
        <f>+VLOOKUP($A10420,mUNICIPIOS!$B$4:$F$343,2,0)</f>
        <v>Alta Verapaz</v>
      </c>
      <c r="E10420" s="149">
        <f>+VLOOKUP($A10420,mUNICIPIOS!$B$4:$F$343,3,0)</f>
        <v>1617</v>
      </c>
      <c r="F10420" s="149" t="str">
        <f>+VLOOKUP($A10420,mUNICIPIOS!$B$4:$F$343,4,0)</f>
        <v>Raxruhá</v>
      </c>
      <c r="G10420" s="139" t="str">
        <f t="shared" ref="G10420:K10420" si="10702">+G10382</f>
        <v>01</v>
      </c>
      <c r="H10420" t="str">
        <f t="shared" si="10702"/>
        <v>IPC</v>
      </c>
      <c r="I10420" t="str">
        <f t="shared" si="10702"/>
        <v>Índice de Participación Ciudadana</v>
      </c>
      <c r="J10420" t="str">
        <f t="shared" si="10702"/>
        <v>01-02</v>
      </c>
      <c r="K10420" t="str">
        <f t="shared" si="10702"/>
        <v>Participación de Alcaldes, Concejales y Síndicos determinados o designados en el COMUDE</v>
      </c>
      <c r="L10420" s="150">
        <f>+VLOOKUP($E10420,IPC_2018!$B$8:$T$347,6,0)</f>
        <v>0.84791666666666665</v>
      </c>
      <c r="M10420" s="142" t="str">
        <f>+VLOOKUP($E10420,IPC_2018!$B$8:$T$347,7,0)</f>
        <v>Alto</v>
      </c>
    </row>
    <row r="10421" spans="1:13" x14ac:dyDescent="0.3">
      <c r="A10421" s="139">
        <f t="shared" si="10693"/>
        <v>275</v>
      </c>
      <c r="B10421" s="148">
        <f t="shared" si="10695"/>
        <v>3</v>
      </c>
      <c r="D10421" s="149" t="str">
        <f>+VLOOKUP($A10421,mUNICIPIOS!$B$4:$F$343,2,0)</f>
        <v>Alta Verapaz</v>
      </c>
      <c r="E10421" s="149">
        <f>+VLOOKUP($A10421,mUNICIPIOS!$B$4:$F$343,3,0)</f>
        <v>1617</v>
      </c>
      <c r="F10421" s="149" t="str">
        <f>+VLOOKUP($A10421,mUNICIPIOS!$B$4:$F$343,4,0)</f>
        <v>Raxruhá</v>
      </c>
      <c r="G10421" s="139" t="str">
        <f t="shared" ref="G10421:K10421" si="10703">+G10383</f>
        <v>01</v>
      </c>
      <c r="H10421" t="str">
        <f t="shared" si="10703"/>
        <v>IPC</v>
      </c>
      <c r="I10421" t="str">
        <f t="shared" si="10703"/>
        <v>Índice de Participación Ciudadana</v>
      </c>
      <c r="J10421" t="str">
        <f t="shared" si="10703"/>
        <v>01-03</v>
      </c>
      <c r="K10421" t="str">
        <f t="shared" si="10703"/>
        <v>Participación  de organizaciones de jóvenes, mujeres, pueblos mayas, xincas, garífunas, y otras organizaciones en el Comude</v>
      </c>
      <c r="L10421" s="150">
        <f>+VLOOKUP($E10421,IPC_2018!$B$8:$T$347,9,0)</f>
        <v>0.25345978222690552</v>
      </c>
      <c r="M10421" s="142" t="str">
        <f>+VLOOKUP($E10421,IPC_2018!$B$8:$T$347,10,0)</f>
        <v>Medio bajo</v>
      </c>
    </row>
    <row r="10422" spans="1:13" x14ac:dyDescent="0.3">
      <c r="A10422" s="139">
        <f t="shared" si="10693"/>
        <v>275</v>
      </c>
      <c r="B10422" s="148">
        <f t="shared" si="10695"/>
        <v>4</v>
      </c>
      <c r="D10422" s="149" t="str">
        <f>+VLOOKUP($A10422,mUNICIPIOS!$B$4:$F$343,2,0)</f>
        <v>Alta Verapaz</v>
      </c>
      <c r="E10422" s="149">
        <f>+VLOOKUP($A10422,mUNICIPIOS!$B$4:$F$343,3,0)</f>
        <v>1617</v>
      </c>
      <c r="F10422" s="149" t="str">
        <f>+VLOOKUP($A10422,mUNICIPIOS!$B$4:$F$343,4,0)</f>
        <v>Raxruhá</v>
      </c>
      <c r="G10422" s="139" t="str">
        <f t="shared" ref="G10422:K10422" si="10704">+G10384</f>
        <v>01</v>
      </c>
      <c r="H10422" t="str">
        <f t="shared" si="10704"/>
        <v>IPC</v>
      </c>
      <c r="I10422" t="str">
        <f t="shared" si="10704"/>
        <v>Índice de Participación Ciudadana</v>
      </c>
      <c r="J10422" t="str">
        <f t="shared" si="10704"/>
        <v>01-04</v>
      </c>
      <c r="K10422" t="str">
        <f t="shared" si="10704"/>
        <v>Representatividad territorial del Comude.</v>
      </c>
      <c r="L10422" s="150">
        <f>+VLOOKUP($E10422,IPC_2018!$B$8:$T$347,12,0)</f>
        <v>1</v>
      </c>
      <c r="M10422" s="142" t="str">
        <f>+VLOOKUP($E10422,IPC_2018!$B$8:$T$347,13,0)</f>
        <v>Alto</v>
      </c>
    </row>
    <row r="10423" spans="1:13" x14ac:dyDescent="0.3">
      <c r="A10423" s="139">
        <f t="shared" si="10693"/>
        <v>275</v>
      </c>
      <c r="B10423" s="148">
        <f t="shared" si="10695"/>
        <v>5</v>
      </c>
      <c r="D10423" s="149" t="str">
        <f>+VLOOKUP($A10423,mUNICIPIOS!$B$4:$F$343,2,0)</f>
        <v>Alta Verapaz</v>
      </c>
      <c r="E10423" s="149">
        <f>+VLOOKUP($A10423,mUNICIPIOS!$B$4:$F$343,3,0)</f>
        <v>1617</v>
      </c>
      <c r="F10423" s="149" t="str">
        <f>+VLOOKUP($A10423,mUNICIPIOS!$B$4:$F$343,4,0)</f>
        <v>Raxruhá</v>
      </c>
      <c r="G10423" s="139" t="str">
        <f t="shared" ref="G10423:K10423" si="10705">+G10385</f>
        <v>01</v>
      </c>
      <c r="H10423" t="str">
        <f t="shared" si="10705"/>
        <v>IPC</v>
      </c>
      <c r="I10423" t="str">
        <f t="shared" si="10705"/>
        <v>Índice de Participación Ciudadana</v>
      </c>
      <c r="J10423" t="str">
        <f t="shared" si="10705"/>
        <v>01-05</v>
      </c>
      <c r="K10423" t="str">
        <f t="shared" si="10705"/>
        <v>Funcionamiento del Comude</v>
      </c>
      <c r="L10423" s="150">
        <f>+VLOOKUP($E10423,IPC_2018!$B$8:$T$347,15,0)</f>
        <v>0.83574425824584608</v>
      </c>
      <c r="M10423" s="142" t="str">
        <f>+VLOOKUP($E10423,IPC_2018!$B$8:$T$347,16,0)</f>
        <v>Alto</v>
      </c>
    </row>
    <row r="10424" spans="1:13" x14ac:dyDescent="0.3">
      <c r="A10424" s="139">
        <f t="shared" si="10693"/>
        <v>275</v>
      </c>
      <c r="B10424" s="148">
        <f t="shared" si="10695"/>
        <v>6</v>
      </c>
      <c r="D10424" s="149" t="str">
        <f>+VLOOKUP($A10424,mUNICIPIOS!$B$4:$F$343,2,0)</f>
        <v>Alta Verapaz</v>
      </c>
      <c r="E10424" s="149">
        <f>+VLOOKUP($A10424,mUNICIPIOS!$B$4:$F$343,3,0)</f>
        <v>1617</v>
      </c>
      <c r="F10424" s="149" t="str">
        <f>+VLOOKUP($A10424,mUNICIPIOS!$B$4:$F$343,4,0)</f>
        <v>Raxruhá</v>
      </c>
      <c r="G10424" s="139" t="str">
        <f t="shared" ref="G10424:K10424" si="10706">+G10386</f>
        <v>01</v>
      </c>
      <c r="H10424" t="str">
        <f t="shared" si="10706"/>
        <v>IPC</v>
      </c>
      <c r="I10424" t="str">
        <f t="shared" si="10706"/>
        <v>Índice de Participación Ciudadana</v>
      </c>
      <c r="J10424" t="str">
        <f t="shared" si="10706"/>
        <v>INDICE</v>
      </c>
      <c r="K10424">
        <f t="shared" si="10706"/>
        <v>0</v>
      </c>
      <c r="L10424" s="150">
        <f>+VLOOKUP($E10424,IPC_2018!$B$8:$T$347,18,0)</f>
        <v>0.84437018940424613</v>
      </c>
      <c r="M10424" s="142" t="str">
        <f>+VLOOKUP($E10424,IPC_2018!$B$8:$T$347,19,0)</f>
        <v>Alto</v>
      </c>
    </row>
    <row r="10425" spans="1:13" x14ac:dyDescent="0.3">
      <c r="A10425" s="139">
        <f t="shared" si="10693"/>
        <v>275</v>
      </c>
      <c r="B10425" s="148">
        <f t="shared" si="10695"/>
        <v>7</v>
      </c>
      <c r="D10425" s="149" t="str">
        <f>+VLOOKUP($A10425,mUNICIPIOS!$B$4:$F$343,2,0)</f>
        <v>Alta Verapaz</v>
      </c>
      <c r="E10425" s="149">
        <f>+VLOOKUP($A10425,mUNICIPIOS!$B$4:$F$343,3,0)</f>
        <v>1617</v>
      </c>
      <c r="F10425" s="149" t="str">
        <f>+VLOOKUP($A10425,mUNICIPIOS!$B$4:$F$343,4,0)</f>
        <v>Raxruhá</v>
      </c>
      <c r="G10425" s="139" t="str">
        <f t="shared" ref="G10425:K10425" si="10707">+G10387</f>
        <v>02</v>
      </c>
      <c r="H10425" t="str">
        <f t="shared" si="10707"/>
        <v>IIC</v>
      </c>
      <c r="I10425" t="str">
        <f t="shared" si="10707"/>
        <v>Índice de Información a la Ciudadanía</v>
      </c>
      <c r="J10425" t="str">
        <f t="shared" si="10707"/>
        <v>02-01</v>
      </c>
      <c r="K10425" t="str">
        <f t="shared" si="10707"/>
        <v>Rendición de cuentas cuatrimestral y anual al Comude enfocadas en resultados.</v>
      </c>
      <c r="L10425" s="150">
        <f>+VLOOKUP($E10425,IIC_2018!$B$8:$Q$347,3,0)</f>
        <v>0.8666666666666667</v>
      </c>
      <c r="M10425" s="142" t="str">
        <f>+VLOOKUP($E10425,IIC_2018!$B$8:$Q$347,4,0)</f>
        <v>Alto</v>
      </c>
    </row>
    <row r="10426" spans="1:13" x14ac:dyDescent="0.3">
      <c r="A10426" s="139">
        <f t="shared" si="10693"/>
        <v>275</v>
      </c>
      <c r="B10426" s="148">
        <f t="shared" si="10695"/>
        <v>8</v>
      </c>
      <c r="D10426" s="149" t="str">
        <f>+VLOOKUP($A10426,mUNICIPIOS!$B$4:$F$343,2,0)</f>
        <v>Alta Verapaz</v>
      </c>
      <c r="E10426" s="149">
        <f>+VLOOKUP($A10426,mUNICIPIOS!$B$4:$F$343,3,0)</f>
        <v>1617</v>
      </c>
      <c r="F10426" s="149" t="str">
        <f>+VLOOKUP($A10426,mUNICIPIOS!$B$4:$F$343,4,0)</f>
        <v>Raxruhá</v>
      </c>
      <c r="G10426" s="139" t="str">
        <f t="shared" ref="G10426:K10426" si="10708">+G10388</f>
        <v>02</v>
      </c>
      <c r="H10426" t="str">
        <f t="shared" si="10708"/>
        <v>IIC</v>
      </c>
      <c r="I10426" t="str">
        <f t="shared" si="10708"/>
        <v>Índice de Información a la Ciudadanía</v>
      </c>
      <c r="J10426" t="str">
        <f t="shared" si="10708"/>
        <v>02-02</v>
      </c>
      <c r="K10426" t="str">
        <f t="shared" si="10708"/>
        <v>Información presupuestaria y otra información brindada a la ciudadanía disponible en medios locales de comunicación.</v>
      </c>
      <c r="L10426" s="150">
        <f>+VLOOKUP($E10426,IIC_2018!$B$8:$Q$347,6,0)</f>
        <v>0.75</v>
      </c>
      <c r="M10426" s="142" t="str">
        <f>+VLOOKUP($E10426,IIC_2018!$B$8:$Q$347,7,0)</f>
        <v>Medio alto</v>
      </c>
    </row>
    <row r="10427" spans="1:13" x14ac:dyDescent="0.3">
      <c r="A10427" s="139">
        <f t="shared" si="10693"/>
        <v>275</v>
      </c>
      <c r="B10427" s="148">
        <f t="shared" si="10695"/>
        <v>9</v>
      </c>
      <c r="D10427" s="149" t="str">
        <f>+VLOOKUP($A10427,mUNICIPIOS!$B$4:$F$343,2,0)</f>
        <v>Alta Verapaz</v>
      </c>
      <c r="E10427" s="149">
        <f>+VLOOKUP($A10427,mUNICIPIOS!$B$4:$F$343,3,0)</f>
        <v>1617</v>
      </c>
      <c r="F10427" s="149" t="str">
        <f>+VLOOKUP($A10427,mUNICIPIOS!$B$4:$F$343,4,0)</f>
        <v>Raxruhá</v>
      </c>
      <c r="G10427" s="139" t="str">
        <f t="shared" ref="G10427:K10427" si="10709">+G10389</f>
        <v>02</v>
      </c>
      <c r="H10427" t="str">
        <f t="shared" si="10709"/>
        <v>IIC</v>
      </c>
      <c r="I10427" t="str">
        <f t="shared" si="10709"/>
        <v>Índice de Información a la Ciudadanía</v>
      </c>
      <c r="J10427" t="str">
        <f t="shared" si="10709"/>
        <v>02-03</v>
      </c>
      <c r="K10427" t="str">
        <f t="shared" si="10709"/>
        <v>Información pública de oficio actualizada y disponible de acuerdo a la LAIP y uso de internet.</v>
      </c>
      <c r="L10427" s="150">
        <f>+VLOOKUP($E10427,IIC_2018!$B$8:$Q$347,9,0)</f>
        <v>0.99999999999999989</v>
      </c>
      <c r="M10427" s="142" t="str">
        <f>+VLOOKUP($E10427,IIC_2018!$B$8:$Q$347,10,0)</f>
        <v>Alto</v>
      </c>
    </row>
    <row r="10428" spans="1:13" x14ac:dyDescent="0.3">
      <c r="A10428" s="139">
        <f t="shared" si="10693"/>
        <v>275</v>
      </c>
      <c r="B10428" s="148">
        <f t="shared" si="10695"/>
        <v>10</v>
      </c>
      <c r="D10428" s="149" t="str">
        <f>+VLOOKUP($A10428,mUNICIPIOS!$B$4:$F$343,2,0)</f>
        <v>Alta Verapaz</v>
      </c>
      <c r="E10428" s="149">
        <f>+VLOOKUP($A10428,mUNICIPIOS!$B$4:$F$343,3,0)</f>
        <v>1617</v>
      </c>
      <c r="F10428" s="149" t="str">
        <f>+VLOOKUP($A10428,mUNICIPIOS!$B$4:$F$343,4,0)</f>
        <v>Raxruhá</v>
      </c>
      <c r="G10428" s="139" t="str">
        <f t="shared" ref="G10428:K10428" si="10710">+G10390</f>
        <v>02</v>
      </c>
      <c r="H10428" t="str">
        <f t="shared" si="10710"/>
        <v>IIC</v>
      </c>
      <c r="I10428" t="str">
        <f t="shared" si="10710"/>
        <v>Índice de Información a la Ciudadanía</v>
      </c>
      <c r="J10428" t="str">
        <f t="shared" si="10710"/>
        <v>02-04</v>
      </c>
      <c r="K10428" t="str">
        <f t="shared" si="10710"/>
        <v>Relación del monto contratado por medio de Guate compras con el total del presupuesto de egresos vigente.</v>
      </c>
      <c r="L10428" s="150">
        <f>+VLOOKUP($E10428,IIC_2018!$B$8:$Q$347,12,0)</f>
        <v>0.70301958352775218</v>
      </c>
      <c r="M10428" s="142" t="str">
        <f>+VLOOKUP($E10428,IIC_2018!$B$8:$Q$347,13,0)</f>
        <v>Medio alto</v>
      </c>
    </row>
    <row r="10429" spans="1:13" x14ac:dyDescent="0.3">
      <c r="A10429" s="139">
        <f t="shared" si="10693"/>
        <v>275</v>
      </c>
      <c r="B10429" s="148">
        <f t="shared" si="10695"/>
        <v>11</v>
      </c>
      <c r="D10429" s="149" t="str">
        <f>+VLOOKUP($A10429,mUNICIPIOS!$B$4:$F$343,2,0)</f>
        <v>Alta Verapaz</v>
      </c>
      <c r="E10429" s="149">
        <f>+VLOOKUP($A10429,mUNICIPIOS!$B$4:$F$343,3,0)</f>
        <v>1617</v>
      </c>
      <c r="F10429" s="149" t="str">
        <f>+VLOOKUP($A10429,mUNICIPIOS!$B$4:$F$343,4,0)</f>
        <v>Raxruhá</v>
      </c>
      <c r="G10429" s="139" t="str">
        <f t="shared" ref="G10429:K10429" si="10711">+G10391</f>
        <v>02</v>
      </c>
      <c r="H10429" t="str">
        <f t="shared" si="10711"/>
        <v>IIC</v>
      </c>
      <c r="I10429" t="str">
        <f t="shared" si="10711"/>
        <v>Índice de Información a la Ciudadanía</v>
      </c>
      <c r="J10429" t="str">
        <f t="shared" si="10711"/>
        <v>INDICE</v>
      </c>
      <c r="K10429">
        <f t="shared" si="10711"/>
        <v>0</v>
      </c>
      <c r="L10429" s="150">
        <f>+VLOOKUP($E10429,IIC_2018!$B$8:$Q$347,15,0)</f>
        <v>0.82992156254860472</v>
      </c>
      <c r="M10429" s="142" t="str">
        <f>+VLOOKUP($E10429,IIC_2018!$B$8:$Q$347,16,0)</f>
        <v>Alto</v>
      </c>
    </row>
    <row r="10430" spans="1:13" x14ac:dyDescent="0.3">
      <c r="A10430" s="139">
        <f t="shared" si="10693"/>
        <v>275</v>
      </c>
      <c r="B10430" s="148">
        <f t="shared" si="10695"/>
        <v>12</v>
      </c>
      <c r="D10430" s="149" t="str">
        <f>+VLOOKUP($A10430,mUNICIPIOS!$B$4:$F$343,2,0)</f>
        <v>Alta Verapaz</v>
      </c>
      <c r="E10430" s="149">
        <f>+VLOOKUP($A10430,mUNICIPIOS!$B$4:$F$343,3,0)</f>
        <v>1617</v>
      </c>
      <c r="F10430" s="149" t="str">
        <f>+VLOOKUP($A10430,mUNICIPIOS!$B$4:$F$343,4,0)</f>
        <v>Raxruhá</v>
      </c>
      <c r="G10430" s="139" t="str">
        <f t="shared" ref="G10430:K10430" si="10712">+G10392</f>
        <v>03</v>
      </c>
      <c r="H10430" t="str">
        <f t="shared" si="10712"/>
        <v>ISP</v>
      </c>
      <c r="I10430" t="str">
        <f t="shared" si="10712"/>
        <v>Índice de Servicios Públicos</v>
      </c>
      <c r="J10430" t="str">
        <f t="shared" si="10712"/>
        <v>03-01</v>
      </c>
      <c r="K10430" t="str">
        <f t="shared" si="10712"/>
        <v>Cobertura del servicio público de agua</v>
      </c>
      <c r="L10430" s="150">
        <f>+VLOOKUP($E10430,ISP_2018!$B$8:$T$347,3,0)</f>
        <v>0</v>
      </c>
      <c r="M10430" s="142" t="str">
        <f>+VLOOKUP($E10430,ISP_2018!$B$8:$T$347,4,0)</f>
        <v>Bajo</v>
      </c>
    </row>
    <row r="10431" spans="1:13" x14ac:dyDescent="0.3">
      <c r="A10431" s="139">
        <f t="shared" si="10693"/>
        <v>275</v>
      </c>
      <c r="B10431" s="148">
        <f t="shared" si="10695"/>
        <v>13</v>
      </c>
      <c r="D10431" s="149" t="str">
        <f>+VLOOKUP($A10431,mUNICIPIOS!$B$4:$F$343,2,0)</f>
        <v>Alta Verapaz</v>
      </c>
      <c r="E10431" s="149">
        <f>+VLOOKUP($A10431,mUNICIPIOS!$B$4:$F$343,3,0)</f>
        <v>1617</v>
      </c>
      <c r="F10431" s="149" t="str">
        <f>+VLOOKUP($A10431,mUNICIPIOS!$B$4:$F$343,4,0)</f>
        <v>Raxruhá</v>
      </c>
      <c r="G10431" s="139" t="str">
        <f t="shared" ref="G10431:K10431" si="10713">+G10393</f>
        <v>03</v>
      </c>
      <c r="H10431" t="str">
        <f t="shared" si="10713"/>
        <v>ISP</v>
      </c>
      <c r="I10431" t="str">
        <f t="shared" si="10713"/>
        <v>Índice de Servicios Públicos</v>
      </c>
      <c r="J10431" t="str">
        <f t="shared" si="10713"/>
        <v>03-02</v>
      </c>
      <c r="K10431" t="str">
        <f t="shared" si="10713"/>
        <v>Control de la calidad del servicio público de agua</v>
      </c>
      <c r="L10431" s="150">
        <f>+VLOOKUP($E10431,ISP_2018!$B$8:$T$347,6,0)</f>
        <v>0</v>
      </c>
      <c r="M10431" s="142" t="str">
        <f>+VLOOKUP($E10431,ISP_2018!$B$8:$T$347,7,0)</f>
        <v>Bajo</v>
      </c>
    </row>
    <row r="10432" spans="1:13" x14ac:dyDescent="0.3">
      <c r="A10432" s="139">
        <f t="shared" si="10693"/>
        <v>275</v>
      </c>
      <c r="B10432" s="148">
        <f t="shared" si="10695"/>
        <v>14</v>
      </c>
      <c r="D10432" s="149" t="str">
        <f>+VLOOKUP($A10432,mUNICIPIOS!$B$4:$F$343,2,0)</f>
        <v>Alta Verapaz</v>
      </c>
      <c r="E10432" s="149">
        <f>+VLOOKUP($A10432,mUNICIPIOS!$B$4:$F$343,3,0)</f>
        <v>1617</v>
      </c>
      <c r="F10432" s="149" t="str">
        <f>+VLOOKUP($A10432,mUNICIPIOS!$B$4:$F$343,4,0)</f>
        <v>Raxruhá</v>
      </c>
      <c r="G10432" s="139" t="str">
        <f t="shared" ref="G10432:K10432" si="10714">+G10394</f>
        <v>03</v>
      </c>
      <c r="H10432" t="str">
        <f t="shared" si="10714"/>
        <v>ISP</v>
      </c>
      <c r="I10432" t="str">
        <f t="shared" si="10714"/>
        <v>Índice de Servicios Públicos</v>
      </c>
      <c r="J10432" t="str">
        <f t="shared" si="10714"/>
        <v>03-03</v>
      </c>
      <c r="K10432" t="str">
        <f t="shared" si="10714"/>
        <v>Disposición  y tratamiento  de aguas residuales</v>
      </c>
      <c r="L10432" s="150">
        <f>+VLOOKUP($E10432,ISP_2018!$B$8:$T$347,9,0)</f>
        <v>0.2276707643009393</v>
      </c>
      <c r="M10432" s="142" t="str">
        <f>+VLOOKUP($E10432,ISP_2018!$B$8:$T$347,10,0)</f>
        <v>Medio bajo</v>
      </c>
    </row>
    <row r="10433" spans="1:13" x14ac:dyDescent="0.3">
      <c r="A10433" s="139">
        <f t="shared" si="10693"/>
        <v>275</v>
      </c>
      <c r="B10433" s="148">
        <f t="shared" si="10695"/>
        <v>15</v>
      </c>
      <c r="D10433" s="149" t="str">
        <f>+VLOOKUP($A10433,mUNICIPIOS!$B$4:$F$343,2,0)</f>
        <v>Alta Verapaz</v>
      </c>
      <c r="E10433" s="149">
        <f>+VLOOKUP($A10433,mUNICIPIOS!$B$4:$F$343,3,0)</f>
        <v>1617</v>
      </c>
      <c r="F10433" s="149" t="str">
        <f>+VLOOKUP($A10433,mUNICIPIOS!$B$4:$F$343,4,0)</f>
        <v>Raxruhá</v>
      </c>
      <c r="G10433" s="139" t="str">
        <f t="shared" ref="G10433:K10433" si="10715">+G10395</f>
        <v>03</v>
      </c>
      <c r="H10433" t="str">
        <f t="shared" si="10715"/>
        <v>ISP</v>
      </c>
      <c r="I10433" t="str">
        <f t="shared" si="10715"/>
        <v>Índice de Servicios Públicos</v>
      </c>
      <c r="J10433" t="str">
        <f t="shared" si="10715"/>
        <v>03-04</v>
      </c>
      <c r="K10433" t="str">
        <f t="shared" si="10715"/>
        <v>Gestión y manejo de los residuos y desechos sólidos</v>
      </c>
      <c r="L10433" s="150">
        <f>+VLOOKUP($E10433,ISP_2018!$B$8:$T$347,12,0)</f>
        <v>0</v>
      </c>
      <c r="M10433" s="142" t="str">
        <f>+VLOOKUP($E10433,ISP_2018!$B$8:$T$347,13,0)</f>
        <v>Bajo</v>
      </c>
    </row>
    <row r="10434" spans="1:13" x14ac:dyDescent="0.3">
      <c r="A10434" s="139">
        <f t="shared" si="10693"/>
        <v>275</v>
      </c>
      <c r="B10434" s="148">
        <f t="shared" si="10695"/>
        <v>16</v>
      </c>
      <c r="D10434" s="149" t="str">
        <f>+VLOOKUP($A10434,mUNICIPIOS!$B$4:$F$343,2,0)</f>
        <v>Alta Verapaz</v>
      </c>
      <c r="E10434" s="149">
        <f>+VLOOKUP($A10434,mUNICIPIOS!$B$4:$F$343,3,0)</f>
        <v>1617</v>
      </c>
      <c r="F10434" s="149" t="str">
        <f>+VLOOKUP($A10434,mUNICIPIOS!$B$4:$F$343,4,0)</f>
        <v>Raxruhá</v>
      </c>
      <c r="G10434" s="139" t="str">
        <f t="shared" ref="G10434:K10434" si="10716">+G10396</f>
        <v>03</v>
      </c>
      <c r="H10434" t="str">
        <f t="shared" si="10716"/>
        <v>ISP</v>
      </c>
      <c r="I10434" t="str">
        <f t="shared" si="10716"/>
        <v>Índice de Servicios Públicos</v>
      </c>
      <c r="J10434" t="str">
        <f t="shared" si="10716"/>
        <v>03-05</v>
      </c>
      <c r="K10434" t="str">
        <f t="shared" si="10716"/>
        <v>Gestión de servicios públicos municipales</v>
      </c>
      <c r="L10434" s="150">
        <f>+VLOOKUP($E10434,ISP_2018!$B$8:$T$347,15,0)</f>
        <v>3.2258064516129031E-2</v>
      </c>
      <c r="M10434" s="142" t="str">
        <f>+VLOOKUP($E10434,ISP_2018!$B$8:$T$347,16,0)</f>
        <v>Bajo</v>
      </c>
    </row>
    <row r="10435" spans="1:13" x14ac:dyDescent="0.3">
      <c r="A10435" s="139">
        <f t="shared" si="10693"/>
        <v>275</v>
      </c>
      <c r="B10435" s="148">
        <f t="shared" si="10695"/>
        <v>17</v>
      </c>
      <c r="D10435" s="149" t="str">
        <f>+VLOOKUP($A10435,mUNICIPIOS!$B$4:$F$343,2,0)</f>
        <v>Alta Verapaz</v>
      </c>
      <c r="E10435" s="149">
        <f>+VLOOKUP($A10435,mUNICIPIOS!$B$4:$F$343,3,0)</f>
        <v>1617</v>
      </c>
      <c r="F10435" s="149" t="str">
        <f>+VLOOKUP($A10435,mUNICIPIOS!$B$4:$F$343,4,0)</f>
        <v>Raxruhá</v>
      </c>
      <c r="G10435" s="139" t="str">
        <f t="shared" ref="G10435:K10435" si="10717">+G10397</f>
        <v>03</v>
      </c>
      <c r="H10435" t="str">
        <f t="shared" si="10717"/>
        <v>ISP</v>
      </c>
      <c r="I10435" t="str">
        <f t="shared" si="10717"/>
        <v>Índice de Servicios Públicos</v>
      </c>
      <c r="J10435" t="str">
        <f t="shared" si="10717"/>
        <v>INDICE</v>
      </c>
      <c r="K10435">
        <f t="shared" si="10717"/>
        <v>0</v>
      </c>
      <c r="L10435" s="150">
        <f>+VLOOKUP($E10435,ISP_2018!$B$8:$T$347,18,0)</f>
        <v>5.1985765763413669E-2</v>
      </c>
      <c r="M10435" s="142" t="str">
        <f>+VLOOKUP($E10435,ISP_2018!$B$8:$T$347,19,0)</f>
        <v>Bajo</v>
      </c>
    </row>
    <row r="10436" spans="1:13" x14ac:dyDescent="0.3">
      <c r="A10436" s="139">
        <f t="shared" si="10693"/>
        <v>275</v>
      </c>
      <c r="B10436" s="148">
        <f t="shared" si="10695"/>
        <v>18</v>
      </c>
      <c r="D10436" s="149" t="str">
        <f>+VLOOKUP($A10436,mUNICIPIOS!$B$4:$F$343,2,0)</f>
        <v>Alta Verapaz</v>
      </c>
      <c r="E10436" s="149">
        <f>+VLOOKUP($A10436,mUNICIPIOS!$B$4:$F$343,3,0)</f>
        <v>1617</v>
      </c>
      <c r="F10436" s="149" t="str">
        <f>+VLOOKUP($A10436,mUNICIPIOS!$B$4:$F$343,4,0)</f>
        <v>Raxruhá</v>
      </c>
      <c r="G10436" s="139" t="str">
        <f t="shared" ref="G10436:K10436" si="10718">+G10398</f>
        <v>04</v>
      </c>
      <c r="H10436" t="str">
        <f t="shared" si="10718"/>
        <v>IGA</v>
      </c>
      <c r="I10436" t="str">
        <f t="shared" si="10718"/>
        <v>Índice de Gestión Administrativa</v>
      </c>
      <c r="J10436" t="str">
        <f t="shared" si="10718"/>
        <v>04-01</v>
      </c>
      <c r="K10436" t="str">
        <f t="shared" si="10718"/>
        <v>Existencia de elementos de atención municipal orientada al vecino</v>
      </c>
      <c r="L10436" s="150">
        <f>+VLOOKUP($E10436,IGA_2018!$B$8:$N$347,3,0)</f>
        <v>1</v>
      </c>
      <c r="M10436" s="142" t="str">
        <f>+VLOOKUP($E10436,IGA_2018!$B$8:$N$347,4,0)</f>
        <v>Alto</v>
      </c>
    </row>
    <row r="10437" spans="1:13" x14ac:dyDescent="0.3">
      <c r="A10437" s="139">
        <f t="shared" si="10693"/>
        <v>275</v>
      </c>
      <c r="B10437" s="148">
        <f t="shared" si="10695"/>
        <v>19</v>
      </c>
      <c r="D10437" s="149" t="str">
        <f>+VLOOKUP($A10437,mUNICIPIOS!$B$4:$F$343,2,0)</f>
        <v>Alta Verapaz</v>
      </c>
      <c r="E10437" s="149">
        <f>+VLOOKUP($A10437,mUNICIPIOS!$B$4:$F$343,3,0)</f>
        <v>1617</v>
      </c>
      <c r="F10437" s="149" t="str">
        <f>+VLOOKUP($A10437,mUNICIPIOS!$B$4:$F$343,4,0)</f>
        <v>Raxruhá</v>
      </c>
      <c r="G10437" s="139" t="str">
        <f t="shared" ref="G10437:K10437" si="10719">+G10399</f>
        <v>04</v>
      </c>
      <c r="H10437" t="str">
        <f t="shared" si="10719"/>
        <v>IGA</v>
      </c>
      <c r="I10437" t="str">
        <f t="shared" si="10719"/>
        <v>Índice de Gestión Administrativa</v>
      </c>
      <c r="J10437" t="str">
        <f t="shared" si="10719"/>
        <v>04-02</v>
      </c>
      <c r="K10437" t="str">
        <f t="shared" si="10719"/>
        <v>Gestión del recurso humano.</v>
      </c>
      <c r="L10437" s="150">
        <f>+VLOOKUP($E10437,IGA_2018!$B$8:$N$347,6,0)</f>
        <v>0.70433034600626332</v>
      </c>
      <c r="M10437" s="142" t="str">
        <f>+VLOOKUP($E10437,IGA_2018!$B$8:$N$347,7,0)</f>
        <v>Medio alto</v>
      </c>
    </row>
    <row r="10438" spans="1:13" x14ac:dyDescent="0.3">
      <c r="A10438" s="139">
        <f t="shared" si="10693"/>
        <v>275</v>
      </c>
      <c r="B10438" s="148">
        <f t="shared" si="10695"/>
        <v>20</v>
      </c>
      <c r="D10438" s="149" t="str">
        <f>+VLOOKUP($A10438,mUNICIPIOS!$B$4:$F$343,2,0)</f>
        <v>Alta Verapaz</v>
      </c>
      <c r="E10438" s="149">
        <f>+VLOOKUP($A10438,mUNICIPIOS!$B$4:$F$343,3,0)</f>
        <v>1617</v>
      </c>
      <c r="F10438" s="149" t="str">
        <f>+VLOOKUP($A10438,mUNICIPIOS!$B$4:$F$343,4,0)</f>
        <v>Raxruhá</v>
      </c>
      <c r="G10438" s="139" t="str">
        <f t="shared" ref="G10438:K10438" si="10720">+G10400</f>
        <v>04</v>
      </c>
      <c r="H10438" t="str">
        <f t="shared" si="10720"/>
        <v>IGA</v>
      </c>
      <c r="I10438" t="str">
        <f t="shared" si="10720"/>
        <v>Índice de Gestión Administrativa</v>
      </c>
      <c r="J10438" t="str">
        <f t="shared" si="10720"/>
        <v>04-03</v>
      </c>
      <c r="K10438" t="str">
        <f t="shared" si="10720"/>
        <v>Existencia de oficinas municipales con instrumentos de gestión.</v>
      </c>
      <c r="L10438" s="150">
        <f>+VLOOKUP($E10438,IGA_2018!$B$8:$N$347,9,0)</f>
        <v>0.94166666666666654</v>
      </c>
      <c r="M10438" s="142" t="str">
        <f>+VLOOKUP($E10438,IGA_2018!$B$8:$N$347,10,0)</f>
        <v>Alto</v>
      </c>
    </row>
    <row r="10439" spans="1:13" x14ac:dyDescent="0.3">
      <c r="A10439" s="139">
        <f t="shared" si="10693"/>
        <v>275</v>
      </c>
      <c r="B10439" s="148">
        <f t="shared" si="10695"/>
        <v>21</v>
      </c>
      <c r="D10439" s="149" t="str">
        <f>+VLOOKUP($A10439,mUNICIPIOS!$B$4:$F$343,2,0)</f>
        <v>Alta Verapaz</v>
      </c>
      <c r="E10439" s="149">
        <f>+VLOOKUP($A10439,mUNICIPIOS!$B$4:$F$343,3,0)</f>
        <v>1617</v>
      </c>
      <c r="F10439" s="149" t="str">
        <f>+VLOOKUP($A10439,mUNICIPIOS!$B$4:$F$343,4,0)</f>
        <v>Raxruhá</v>
      </c>
      <c r="G10439" s="139" t="str">
        <f t="shared" ref="G10439:K10439" si="10721">+G10401</f>
        <v>04</v>
      </c>
      <c r="H10439" t="str">
        <f t="shared" si="10721"/>
        <v>IGA</v>
      </c>
      <c r="I10439" t="str">
        <f t="shared" si="10721"/>
        <v>Índice de Gestión Administrativa</v>
      </c>
      <c r="J10439" t="str">
        <f t="shared" si="10721"/>
        <v>INDICE</v>
      </c>
      <c r="K10439">
        <f t="shared" si="10721"/>
        <v>0</v>
      </c>
      <c r="L10439" s="150">
        <f>+VLOOKUP($E10439,IGA_2018!$B$8:$N$347,12,0)</f>
        <v>0.87609895443552532</v>
      </c>
      <c r="M10439" s="142" t="str">
        <f>+VLOOKUP($E10439,IGA_2018!$B$8:$N$347,13,0)</f>
        <v>Alto</v>
      </c>
    </row>
    <row r="10440" spans="1:13" x14ac:dyDescent="0.3">
      <c r="A10440" s="139">
        <f t="shared" si="10693"/>
        <v>275</v>
      </c>
      <c r="B10440" s="148">
        <f t="shared" si="10695"/>
        <v>22</v>
      </c>
      <c r="D10440" s="149" t="str">
        <f>+VLOOKUP($A10440,mUNICIPIOS!$B$4:$F$343,2,0)</f>
        <v>Alta Verapaz</v>
      </c>
      <c r="E10440" s="149">
        <f>+VLOOKUP($A10440,mUNICIPIOS!$B$4:$F$343,3,0)</f>
        <v>1617</v>
      </c>
      <c r="F10440" s="149" t="str">
        <f>+VLOOKUP($A10440,mUNICIPIOS!$B$4:$F$343,4,0)</f>
        <v>Raxruhá</v>
      </c>
      <c r="G10440" s="139" t="str">
        <f t="shared" ref="G10440:K10440" si="10722">+G10402</f>
        <v>05</v>
      </c>
      <c r="H10440" t="str">
        <f t="shared" si="10722"/>
        <v>IGF</v>
      </c>
      <c r="I10440" t="str">
        <f t="shared" si="10722"/>
        <v>Índice de Gestión Financiera</v>
      </c>
      <c r="J10440" t="str">
        <f t="shared" si="10722"/>
        <v>05-01</v>
      </c>
      <c r="K10440" t="str">
        <f t="shared" si="10722"/>
        <v>Autonomía financiera municipal</v>
      </c>
      <c r="L10440" s="150">
        <f>+VLOOKUP($E10440,IGF_2018!$B$8:$Z$347,3,0)</f>
        <v>0.1082466369506177</v>
      </c>
      <c r="M10440" s="142" t="str">
        <f>+VLOOKUP($E10440,IGF_2018!$B$8:$Z$347,4,0)</f>
        <v>Bajo</v>
      </c>
    </row>
    <row r="10441" spans="1:13" x14ac:dyDescent="0.3">
      <c r="A10441" s="139">
        <f t="shared" si="10693"/>
        <v>275</v>
      </c>
      <c r="B10441" s="148">
        <f t="shared" si="10695"/>
        <v>23</v>
      </c>
      <c r="D10441" s="149" t="str">
        <f>+VLOOKUP($A10441,mUNICIPIOS!$B$4:$F$343,2,0)</f>
        <v>Alta Verapaz</v>
      </c>
      <c r="E10441" s="149">
        <f>+VLOOKUP($A10441,mUNICIPIOS!$B$4:$F$343,3,0)</f>
        <v>1617</v>
      </c>
      <c r="F10441" s="149" t="str">
        <f>+VLOOKUP($A10441,mUNICIPIOS!$B$4:$F$343,4,0)</f>
        <v>Raxruhá</v>
      </c>
      <c r="G10441" s="139" t="str">
        <f t="shared" ref="G10441:K10441" si="10723">+G10403</f>
        <v>05</v>
      </c>
      <c r="H10441" t="str">
        <f t="shared" si="10723"/>
        <v>IGF</v>
      </c>
      <c r="I10441" t="str">
        <f t="shared" si="10723"/>
        <v>Índice de Gestión Financiera</v>
      </c>
      <c r="J10441" t="str">
        <f t="shared" si="10723"/>
        <v>05-02</v>
      </c>
      <c r="K10441" t="str">
        <f t="shared" si="10723"/>
        <v xml:space="preserve">Ingresos propios por habitante -sin regalías- </v>
      </c>
      <c r="L10441" s="150">
        <f>+VLOOKUP($E10441,IGF_2018!$B$8:$Z$347,6,0)</f>
        <v>5.1120164766240234E-2</v>
      </c>
      <c r="M10441" s="142" t="str">
        <f>+VLOOKUP($E10441,IGF_2018!$B$8:$Z$347,7,0)</f>
        <v>Bajo</v>
      </c>
    </row>
    <row r="10442" spans="1:13" x14ac:dyDescent="0.3">
      <c r="A10442" s="139">
        <f t="shared" si="10693"/>
        <v>275</v>
      </c>
      <c r="B10442" s="148">
        <f t="shared" si="10695"/>
        <v>24</v>
      </c>
      <c r="D10442" s="149" t="str">
        <f>+VLOOKUP($A10442,mUNICIPIOS!$B$4:$F$343,2,0)</f>
        <v>Alta Verapaz</v>
      </c>
      <c r="E10442" s="149">
        <f>+VLOOKUP($A10442,mUNICIPIOS!$B$4:$F$343,3,0)</f>
        <v>1617</v>
      </c>
      <c r="F10442" s="149" t="str">
        <f>+VLOOKUP($A10442,mUNICIPIOS!$B$4:$F$343,4,0)</f>
        <v>Raxruhá</v>
      </c>
      <c r="G10442" s="139" t="str">
        <f t="shared" ref="G10442:K10442" si="10724">+G10404</f>
        <v>05</v>
      </c>
      <c r="H10442" t="str">
        <f t="shared" si="10724"/>
        <v>IGF</v>
      </c>
      <c r="I10442" t="str">
        <f t="shared" si="10724"/>
        <v>Índice de Gestión Financiera</v>
      </c>
      <c r="J10442" t="str">
        <f t="shared" si="10724"/>
        <v>05-03</v>
      </c>
      <c r="K10442" t="str">
        <f t="shared" si="10724"/>
        <v>Ingresos del IUSI en relación a los ingresos propios -sin regalías-</v>
      </c>
      <c r="L10442" s="150">
        <f>+VLOOKUP($E10442,IGF_2018!$B$8:$Z$347,9,0)</f>
        <v>0.2260497075819321</v>
      </c>
      <c r="M10442" s="142" t="str">
        <f>+VLOOKUP($E10442,IGF_2018!$B$8:$Z$347,10,0)</f>
        <v>Medio bajo</v>
      </c>
    </row>
    <row r="10443" spans="1:13" x14ac:dyDescent="0.3">
      <c r="A10443" s="139">
        <f t="shared" si="10693"/>
        <v>275</v>
      </c>
      <c r="B10443" s="148">
        <f t="shared" si="10695"/>
        <v>25</v>
      </c>
      <c r="D10443" s="149" t="str">
        <f>+VLOOKUP($A10443,mUNICIPIOS!$B$4:$F$343,2,0)</f>
        <v>Alta Verapaz</v>
      </c>
      <c r="E10443" s="149">
        <f>+VLOOKUP($A10443,mUNICIPIOS!$B$4:$F$343,3,0)</f>
        <v>1617</v>
      </c>
      <c r="F10443" s="149" t="str">
        <f>+VLOOKUP($A10443,mUNICIPIOS!$B$4:$F$343,4,0)</f>
        <v>Raxruhá</v>
      </c>
      <c r="G10443" s="139" t="str">
        <f t="shared" ref="G10443:K10443" si="10725">+G10405</f>
        <v>05</v>
      </c>
      <c r="H10443" t="str">
        <f t="shared" si="10725"/>
        <v>IGF</v>
      </c>
      <c r="I10443" t="str">
        <f t="shared" si="10725"/>
        <v>Índice de Gestión Financiera</v>
      </c>
      <c r="J10443" t="str">
        <f t="shared" si="10725"/>
        <v>05-04</v>
      </c>
      <c r="K10443" t="str">
        <f t="shared" si="10725"/>
        <v>Inversión anual en capital fijo por habitante</v>
      </c>
      <c r="L10443" s="150">
        <f>+VLOOKUP($E10443,IGF_2018!$B$8:$Z$347,12,0)</f>
        <v>7.9808538770365062E-2</v>
      </c>
      <c r="M10443" s="142" t="str">
        <f>+VLOOKUP($E10443,IGF_2018!$B$8:$Z$347,13,0)</f>
        <v>Bajo</v>
      </c>
    </row>
    <row r="10444" spans="1:13" x14ac:dyDescent="0.3">
      <c r="A10444" s="139">
        <f t="shared" si="10693"/>
        <v>275</v>
      </c>
      <c r="B10444" s="148">
        <f t="shared" si="10695"/>
        <v>26</v>
      </c>
      <c r="D10444" s="149" t="str">
        <f>+VLOOKUP($A10444,mUNICIPIOS!$B$4:$F$343,2,0)</f>
        <v>Alta Verapaz</v>
      </c>
      <c r="E10444" s="149">
        <f>+VLOOKUP($A10444,mUNICIPIOS!$B$4:$F$343,3,0)</f>
        <v>1617</v>
      </c>
      <c r="F10444" s="149" t="str">
        <f>+VLOOKUP($A10444,mUNICIPIOS!$B$4:$F$343,4,0)</f>
        <v>Raxruhá</v>
      </c>
      <c r="G10444" s="139" t="str">
        <f t="shared" ref="G10444:K10444" si="10726">+G10406</f>
        <v>05</v>
      </c>
      <c r="H10444" t="str">
        <f t="shared" si="10726"/>
        <v>IGF</v>
      </c>
      <c r="I10444" t="str">
        <f t="shared" si="10726"/>
        <v>Índice de Gestión Financiera</v>
      </c>
      <c r="J10444" t="str">
        <f t="shared" si="10726"/>
        <v>05-05</v>
      </c>
      <c r="K10444" t="str">
        <f t="shared" si="10726"/>
        <v>Inversión anual en capital fijo con recursos percibidos por ingresos propios</v>
      </c>
      <c r="L10444" s="150">
        <f>+VLOOKUP($E10444,IGF_2018!$B$8:$Z$347,15,0)</f>
        <v>0.36599875925492625</v>
      </c>
      <c r="M10444" s="142" t="str">
        <f>+VLOOKUP($E10444,IGF_2018!$B$8:$Z$347,16,0)</f>
        <v>Medio bajo</v>
      </c>
    </row>
    <row r="10445" spans="1:13" x14ac:dyDescent="0.3">
      <c r="A10445" s="139">
        <f t="shared" si="10693"/>
        <v>275</v>
      </c>
      <c r="B10445" s="148">
        <f t="shared" si="10695"/>
        <v>27</v>
      </c>
      <c r="D10445" s="149" t="str">
        <f>+VLOOKUP($A10445,mUNICIPIOS!$B$4:$F$343,2,0)</f>
        <v>Alta Verapaz</v>
      </c>
      <c r="E10445" s="149">
        <f>+VLOOKUP($A10445,mUNICIPIOS!$B$4:$F$343,3,0)</f>
        <v>1617</v>
      </c>
      <c r="F10445" s="149" t="str">
        <f>+VLOOKUP($A10445,mUNICIPIOS!$B$4:$F$343,4,0)</f>
        <v>Raxruhá</v>
      </c>
      <c r="G10445" s="139" t="str">
        <f t="shared" ref="G10445:K10445" si="10727">+G10407</f>
        <v>05</v>
      </c>
      <c r="H10445" t="str">
        <f t="shared" si="10727"/>
        <v>IGF</v>
      </c>
      <c r="I10445" t="str">
        <f t="shared" si="10727"/>
        <v>Índice de Gestión Financiera</v>
      </c>
      <c r="J10445" t="str">
        <f t="shared" si="10727"/>
        <v>05-06</v>
      </c>
      <c r="K10445" t="str">
        <f t="shared" si="10727"/>
        <v xml:space="preserve">Inversión anual en capital fijo con recursos percibidos por transferencias del Gobierno Central </v>
      </c>
      <c r="L10445" s="150">
        <f>+VLOOKUP($E10445,IGF_2018!$B$8:$Z$347,18,0)</f>
        <v>0.33681891378850032</v>
      </c>
      <c r="M10445" s="142" t="str">
        <f>+VLOOKUP($E10445,IGF_2018!$B$8:$Z$347,19,0)</f>
        <v>Medio bajo</v>
      </c>
    </row>
    <row r="10446" spans="1:13" x14ac:dyDescent="0.3">
      <c r="A10446" s="139">
        <f t="shared" si="10693"/>
        <v>275</v>
      </c>
      <c r="B10446" s="148">
        <f t="shared" si="10695"/>
        <v>28</v>
      </c>
      <c r="D10446" s="149" t="str">
        <f>+VLOOKUP($A10446,mUNICIPIOS!$B$4:$F$343,2,0)</f>
        <v>Alta Verapaz</v>
      </c>
      <c r="E10446" s="149">
        <f>+VLOOKUP($A10446,mUNICIPIOS!$B$4:$F$343,3,0)</f>
        <v>1617</v>
      </c>
      <c r="F10446" s="149" t="str">
        <f>+VLOOKUP($A10446,mUNICIPIOS!$B$4:$F$343,4,0)</f>
        <v>Raxruhá</v>
      </c>
      <c r="G10446" s="139" t="str">
        <f t="shared" ref="G10446:K10446" si="10728">+G10408</f>
        <v>05</v>
      </c>
      <c r="H10446" t="str">
        <f t="shared" si="10728"/>
        <v>IGF</v>
      </c>
      <c r="I10446" t="str">
        <f t="shared" si="10728"/>
        <v>Índice de Gestión Financiera</v>
      </c>
      <c r="J10446" t="str">
        <f t="shared" si="10728"/>
        <v>05-07</v>
      </c>
      <c r="K10446" t="str">
        <f t="shared" si="10728"/>
        <v>Financiamiento por endeudamiento municipal</v>
      </c>
      <c r="L10446" s="150">
        <f>+VLOOKUP($E10446,IGF_2018!$B$8:$Z$347,21,0)</f>
        <v>1</v>
      </c>
      <c r="M10446" s="142" t="str">
        <f>+VLOOKUP($E10446,IGF_2018!$B$8:$Z$347,22,0)</f>
        <v>Alto</v>
      </c>
    </row>
    <row r="10447" spans="1:13" x14ac:dyDescent="0.3">
      <c r="A10447" s="139">
        <f t="shared" si="10693"/>
        <v>275</v>
      </c>
      <c r="B10447" s="148">
        <f t="shared" si="10695"/>
        <v>29</v>
      </c>
      <c r="D10447" s="149" t="str">
        <f>+VLOOKUP($A10447,mUNICIPIOS!$B$4:$F$343,2,0)</f>
        <v>Alta Verapaz</v>
      </c>
      <c r="E10447" s="149">
        <f>+VLOOKUP($A10447,mUNICIPIOS!$B$4:$F$343,3,0)</f>
        <v>1617</v>
      </c>
      <c r="F10447" s="149" t="str">
        <f>+VLOOKUP($A10447,mUNICIPIOS!$B$4:$F$343,4,0)</f>
        <v>Raxruhá</v>
      </c>
      <c r="G10447" s="139" t="str">
        <f t="shared" ref="G10447:K10447" si="10729">+G10409</f>
        <v>05</v>
      </c>
      <c r="H10447" t="str">
        <f t="shared" si="10729"/>
        <v>IGF</v>
      </c>
      <c r="I10447" t="str">
        <f t="shared" si="10729"/>
        <v>Índice de Gestión Financiera</v>
      </c>
      <c r="J10447" t="str">
        <f t="shared" si="10729"/>
        <v>INDICE</v>
      </c>
      <c r="K10447">
        <f t="shared" si="10729"/>
        <v>0</v>
      </c>
      <c r="L10447" s="150">
        <f>+VLOOKUP($E10447,IGF_2018!$B$8:$Z$347,24,0)</f>
        <v>0.33274095228294398</v>
      </c>
      <c r="M10447" s="142" t="str">
        <f>+VLOOKUP($E10447,IGF_2018!$B$8:$Z$347,25,0)</f>
        <v>Medio bajo</v>
      </c>
    </row>
    <row r="10448" spans="1:13" x14ac:dyDescent="0.3">
      <c r="A10448" s="139">
        <f t="shared" si="10693"/>
        <v>275</v>
      </c>
      <c r="B10448" s="148">
        <f t="shared" si="10695"/>
        <v>30</v>
      </c>
      <c r="D10448" s="149" t="str">
        <f>+VLOOKUP($A10448,mUNICIPIOS!$B$4:$F$343,2,0)</f>
        <v>Alta Verapaz</v>
      </c>
      <c r="E10448" s="149">
        <f>+VLOOKUP($A10448,mUNICIPIOS!$B$4:$F$343,3,0)</f>
        <v>1617</v>
      </c>
      <c r="F10448" s="149" t="str">
        <f>+VLOOKUP($A10448,mUNICIPIOS!$B$4:$F$343,4,0)</f>
        <v>Raxruhá</v>
      </c>
      <c r="G10448" s="139" t="str">
        <f t="shared" ref="G10448:K10448" si="10730">+G10410</f>
        <v>06</v>
      </c>
      <c r="H10448" t="str">
        <f t="shared" si="10730"/>
        <v>IGE</v>
      </c>
      <c r="I10448" t="str">
        <f t="shared" si="10730"/>
        <v>Índice de Gestión Estratégica</v>
      </c>
      <c r="J10448" t="str">
        <f t="shared" si="10730"/>
        <v>06-01</v>
      </c>
      <c r="K10448" t="str">
        <f t="shared" si="10730"/>
        <v>Ejecución del Plan Operativo Anual  (POA)</v>
      </c>
      <c r="L10448" s="150">
        <f>+VLOOKUP($E10448,IGE_2018!$B$8:$Z$347,3,0)</f>
        <v>1</v>
      </c>
      <c r="M10448" s="142" t="str">
        <f>+VLOOKUP($E10448,IGE_2018!$B$8:$Z$347,4,0)</f>
        <v>Alto</v>
      </c>
    </row>
    <row r="10449" spans="1:13" x14ac:dyDescent="0.3">
      <c r="A10449" s="139">
        <f t="shared" si="10693"/>
        <v>275</v>
      </c>
      <c r="B10449" s="148">
        <f t="shared" si="10695"/>
        <v>31</v>
      </c>
      <c r="D10449" s="149" t="str">
        <f>+VLOOKUP($A10449,mUNICIPIOS!$B$4:$F$343,2,0)</f>
        <v>Alta Verapaz</v>
      </c>
      <c r="E10449" s="149">
        <f>+VLOOKUP($A10449,mUNICIPIOS!$B$4:$F$343,3,0)</f>
        <v>1617</v>
      </c>
      <c r="F10449" s="149" t="str">
        <f>+VLOOKUP($A10449,mUNICIPIOS!$B$4:$F$343,4,0)</f>
        <v>Raxruhá</v>
      </c>
      <c r="G10449" s="139" t="str">
        <f t="shared" ref="G10449:K10449" si="10731">+G10411</f>
        <v>06</v>
      </c>
      <c r="H10449" t="str">
        <f t="shared" si="10731"/>
        <v>IGE</v>
      </c>
      <c r="I10449" t="str">
        <f t="shared" si="10731"/>
        <v>Índice de Gestión Estratégica</v>
      </c>
      <c r="J10449" t="str">
        <f t="shared" si="10731"/>
        <v>06-02</v>
      </c>
      <c r="K10449" t="str">
        <f t="shared" si="10731"/>
        <v>Relación Plan de Desarrollo Municipal y Ordenamiento Territorial (PDM-OT) - Plan Estratégico Institucional (PEI) - Plan Operativo Multianual (POM) - Plan Operativo Anual (POA)</v>
      </c>
      <c r="L10449" s="150">
        <f>+VLOOKUP($E10449,IGE_2018!$B$8:$Z$347,6,0)</f>
        <v>0.3</v>
      </c>
      <c r="M10449" s="142" t="str">
        <f>+VLOOKUP($E10449,IGE_2018!$B$8:$Z$347,7,0)</f>
        <v>Medio bajo</v>
      </c>
    </row>
    <row r="10450" spans="1:13" x14ac:dyDescent="0.3">
      <c r="A10450" s="139">
        <f t="shared" si="10693"/>
        <v>275</v>
      </c>
      <c r="B10450" s="148">
        <f t="shared" si="10695"/>
        <v>32</v>
      </c>
      <c r="D10450" s="149" t="str">
        <f>+VLOOKUP($A10450,mUNICIPIOS!$B$4:$F$343,2,0)</f>
        <v>Alta Verapaz</v>
      </c>
      <c r="E10450" s="149">
        <f>+VLOOKUP($A10450,mUNICIPIOS!$B$4:$F$343,3,0)</f>
        <v>1617</v>
      </c>
      <c r="F10450" s="149" t="str">
        <f>+VLOOKUP($A10450,mUNICIPIOS!$B$4:$F$343,4,0)</f>
        <v>Raxruhá</v>
      </c>
      <c r="G10450" s="139" t="str">
        <f t="shared" ref="G10450:K10450" si="10732">+G10412</f>
        <v>06</v>
      </c>
      <c r="H10450" t="str">
        <f t="shared" si="10732"/>
        <v>IGE</v>
      </c>
      <c r="I10450" t="str">
        <f t="shared" si="10732"/>
        <v>Índice de Gestión Estratégica</v>
      </c>
      <c r="J10450" t="str">
        <f t="shared" si="10732"/>
        <v>06-03</v>
      </c>
      <c r="K10450" t="str">
        <f t="shared" si="10732"/>
        <v>Presupuesto de egresos relacionado a competencias municipales que responden a prioridades nacionales de desarrollo.</v>
      </c>
      <c r="L10450" s="150">
        <f>+VLOOKUP($E10450,IGE_2018!$B$8:$Z$347,9,0)</f>
        <v>0.43706841270260027</v>
      </c>
      <c r="M10450" s="142" t="str">
        <f>+VLOOKUP($E10450,IGE_2018!$B$8:$Z$347,10,0)</f>
        <v>Medio</v>
      </c>
    </row>
    <row r="10451" spans="1:13" x14ac:dyDescent="0.3">
      <c r="A10451" s="139">
        <f t="shared" si="10693"/>
        <v>275</v>
      </c>
      <c r="B10451" s="148">
        <f t="shared" si="10695"/>
        <v>33</v>
      </c>
      <c r="D10451" s="149" t="str">
        <f>+VLOOKUP($A10451,mUNICIPIOS!$B$4:$F$343,2,0)</f>
        <v>Alta Verapaz</v>
      </c>
      <c r="E10451" s="149">
        <f>+VLOOKUP($A10451,mUNICIPIOS!$B$4:$F$343,3,0)</f>
        <v>1617</v>
      </c>
      <c r="F10451" s="149" t="str">
        <f>+VLOOKUP($A10451,mUNICIPIOS!$B$4:$F$343,4,0)</f>
        <v>Raxruhá</v>
      </c>
      <c r="G10451" s="139" t="str">
        <f t="shared" ref="G10451:K10451" si="10733">+G10413</f>
        <v>06</v>
      </c>
      <c r="H10451" t="str">
        <f t="shared" si="10733"/>
        <v>IGE</v>
      </c>
      <c r="I10451" t="str">
        <f t="shared" si="10733"/>
        <v>Índice de Gestión Estratégica</v>
      </c>
      <c r="J10451" t="str">
        <f t="shared" si="10733"/>
        <v>06-04</v>
      </c>
      <c r="K10451" t="str">
        <f t="shared" si="10733"/>
        <v>Institucionalización de la gestión ordenada del territorio</v>
      </c>
      <c r="L10451" s="150">
        <f>+VLOOKUP($E10451,IGE_2018!$B$8:$Z$347,12,0)</f>
        <v>0.30000000000000004</v>
      </c>
      <c r="M10451" s="142" t="str">
        <f>+VLOOKUP($E10451,IGE_2018!$B$8:$Z$347,13,0)</f>
        <v>Medio bajo</v>
      </c>
    </row>
    <row r="10452" spans="1:13" x14ac:dyDescent="0.3">
      <c r="A10452" s="139">
        <f t="shared" si="10693"/>
        <v>275</v>
      </c>
      <c r="B10452" s="148">
        <f t="shared" si="10695"/>
        <v>34</v>
      </c>
      <c r="D10452" s="149" t="str">
        <f>+VLOOKUP($A10452,mUNICIPIOS!$B$4:$F$343,2,0)</f>
        <v>Alta Verapaz</v>
      </c>
      <c r="E10452" s="149">
        <f>+VLOOKUP($A10452,mUNICIPIOS!$B$4:$F$343,3,0)</f>
        <v>1617</v>
      </c>
      <c r="F10452" s="149" t="str">
        <f>+VLOOKUP($A10452,mUNICIPIOS!$B$4:$F$343,4,0)</f>
        <v>Raxruhá</v>
      </c>
      <c r="G10452" s="139" t="str">
        <f t="shared" ref="G10452:K10452" si="10734">+G10414</f>
        <v>06</v>
      </c>
      <c r="H10452" t="str">
        <f t="shared" si="10734"/>
        <v>IGE</v>
      </c>
      <c r="I10452" t="str">
        <f t="shared" si="10734"/>
        <v>Índice de Gestión Estratégica</v>
      </c>
      <c r="J10452" t="str">
        <f t="shared" si="10734"/>
        <v>06-05</v>
      </c>
      <c r="K10452" t="str">
        <f t="shared" si="10734"/>
        <v>Acciones para la gestión ordenada del territorio</v>
      </c>
      <c r="L10452" s="150">
        <f>+VLOOKUP($E10452,IGE_2018!$B$8:$Z$347,15,0)</f>
        <v>0.2400000000000001</v>
      </c>
      <c r="M10452" s="142" t="str">
        <f>+VLOOKUP($E10452,IGE_2018!$B$8:$Z$347,16,0)</f>
        <v>Medio bajo</v>
      </c>
    </row>
    <row r="10453" spans="1:13" x14ac:dyDescent="0.3">
      <c r="A10453" s="139">
        <f t="shared" si="10693"/>
        <v>275</v>
      </c>
      <c r="B10453" s="148">
        <f t="shared" si="10695"/>
        <v>35</v>
      </c>
      <c r="D10453" s="149" t="str">
        <f>+VLOOKUP($A10453,mUNICIPIOS!$B$4:$F$343,2,0)</f>
        <v>Alta Verapaz</v>
      </c>
      <c r="E10453" s="149">
        <f>+VLOOKUP($A10453,mUNICIPIOS!$B$4:$F$343,3,0)</f>
        <v>1617</v>
      </c>
      <c r="F10453" s="149" t="str">
        <f>+VLOOKUP($A10453,mUNICIPIOS!$B$4:$F$343,4,0)</f>
        <v>Raxruhá</v>
      </c>
      <c r="G10453" s="139" t="str">
        <f t="shared" ref="G10453:K10453" si="10735">+G10415</f>
        <v>06</v>
      </c>
      <c r="H10453" t="str">
        <f t="shared" si="10735"/>
        <v>IGE</v>
      </c>
      <c r="I10453" t="str">
        <f t="shared" si="10735"/>
        <v>Índice de Gestión Estratégica</v>
      </c>
      <c r="J10453" t="str">
        <f t="shared" si="10735"/>
        <v>06-06</v>
      </c>
      <c r="K10453" t="str">
        <f t="shared" si="10735"/>
        <v>Gestión de riesgo en la formulación de proyectos derivados de la planificación operativa anual</v>
      </c>
      <c r="L10453" s="150">
        <f>+VLOOKUP($E10453,IGE_2018!$B$8:$Z$347,18,0)</f>
        <v>0.7</v>
      </c>
      <c r="M10453" s="142" t="str">
        <f>+VLOOKUP($E10453,IGE_2018!$B$8:$Z$347,19,0)</f>
        <v>Medio alto</v>
      </c>
    </row>
    <row r="10454" spans="1:13" x14ac:dyDescent="0.3">
      <c r="A10454" s="139">
        <f t="shared" si="10693"/>
        <v>275</v>
      </c>
      <c r="B10454" s="148">
        <f t="shared" si="10695"/>
        <v>36</v>
      </c>
      <c r="D10454" s="149" t="str">
        <f>+VLOOKUP($A10454,mUNICIPIOS!$B$4:$F$343,2,0)</f>
        <v>Alta Verapaz</v>
      </c>
      <c r="E10454" s="149">
        <f>+VLOOKUP($A10454,mUNICIPIOS!$B$4:$F$343,3,0)</f>
        <v>1617</v>
      </c>
      <c r="F10454" s="149" t="str">
        <f>+VLOOKUP($A10454,mUNICIPIOS!$B$4:$F$343,4,0)</f>
        <v>Raxruhá</v>
      </c>
      <c r="G10454" s="139" t="str">
        <f t="shared" ref="G10454:K10454" si="10736">+G10416</f>
        <v>06</v>
      </c>
      <c r="H10454" t="str">
        <f t="shared" si="10736"/>
        <v>IGE</v>
      </c>
      <c r="I10454" t="str">
        <f t="shared" si="10736"/>
        <v>Índice de Gestión Estratégica</v>
      </c>
      <c r="J10454" t="str">
        <f t="shared" si="10736"/>
        <v>06-07</v>
      </c>
      <c r="K10454" t="str">
        <f t="shared" si="10736"/>
        <v>Ingresos por servicios ambientales en relación a los ingresos propios sin regalías</v>
      </c>
      <c r="L10454" s="150">
        <f>+VLOOKUP($E10454,IGE_2018!$B$8:$Z$347,21,0)</f>
        <v>1.6707185180363678E-2</v>
      </c>
      <c r="M10454" s="142" t="str">
        <f>+VLOOKUP($E10454,IGE_2018!$B$8:$Z$347,22,0)</f>
        <v>Bajo</v>
      </c>
    </row>
    <row r="10455" spans="1:13" x14ac:dyDescent="0.3">
      <c r="A10455" s="139">
        <f t="shared" si="10693"/>
        <v>275</v>
      </c>
      <c r="B10455" s="148">
        <f t="shared" si="10695"/>
        <v>37</v>
      </c>
      <c r="D10455" s="149" t="str">
        <f>+VLOOKUP($A10455,mUNICIPIOS!$B$4:$F$343,2,0)</f>
        <v>Alta Verapaz</v>
      </c>
      <c r="E10455" s="149">
        <f>+VLOOKUP($A10455,mUNICIPIOS!$B$4:$F$343,3,0)</f>
        <v>1617</v>
      </c>
      <c r="F10455" s="149" t="str">
        <f>+VLOOKUP($A10455,mUNICIPIOS!$B$4:$F$343,4,0)</f>
        <v>Raxruhá</v>
      </c>
      <c r="G10455" s="139" t="str">
        <f t="shared" ref="G10455:K10455" si="10737">+G10417</f>
        <v>06</v>
      </c>
      <c r="H10455" t="str">
        <f t="shared" si="10737"/>
        <v>IGE</v>
      </c>
      <c r="I10455" t="str">
        <f t="shared" si="10737"/>
        <v>Índice de Gestión Estratégica</v>
      </c>
      <c r="J10455" t="str">
        <f t="shared" si="10737"/>
        <v>INDICE</v>
      </c>
      <c r="K10455">
        <f t="shared" si="10737"/>
        <v>0</v>
      </c>
      <c r="L10455" s="150">
        <f>+VLOOKUP($E10455,IGE_2018!$B$8:$Z$347,24,0)</f>
        <v>0.44193782169368651</v>
      </c>
      <c r="M10455" s="142" t="str">
        <f>+VLOOKUP($E10455,IGE_2018!$B$8:$Z$347,25,0)</f>
        <v>Medio</v>
      </c>
    </row>
    <row r="10456" spans="1:13" x14ac:dyDescent="0.3">
      <c r="A10456" s="139">
        <f t="shared" si="10693"/>
        <v>275</v>
      </c>
      <c r="B10456" s="148">
        <f t="shared" si="10695"/>
        <v>38</v>
      </c>
      <c r="D10456" s="149" t="str">
        <f>+VLOOKUP($A10456,mUNICIPIOS!$B$4:$F$343,2,0)</f>
        <v>Alta Verapaz</v>
      </c>
      <c r="E10456" s="149">
        <f>+VLOOKUP($A10456,mUNICIPIOS!$B$4:$F$343,3,0)</f>
        <v>1617</v>
      </c>
      <c r="F10456" s="149" t="str">
        <f>+VLOOKUP($A10456,mUNICIPIOS!$B$4:$F$343,4,0)</f>
        <v>Raxruhá</v>
      </c>
      <c r="G10456" s="139" t="str">
        <f t="shared" ref="G10456:K10456" si="10738">+G10418</f>
        <v>RANKING</v>
      </c>
      <c r="H10456" t="str">
        <f t="shared" si="10738"/>
        <v>RGM</v>
      </c>
      <c r="I10456" t="str">
        <f t="shared" si="10738"/>
        <v>Ranking de la Gestión Municipal 2018</v>
      </c>
      <c r="J10456" t="str">
        <f t="shared" si="10738"/>
        <v>RANKING</v>
      </c>
      <c r="K10456">
        <f t="shared" si="10738"/>
        <v>0</v>
      </c>
      <c r="L10456" s="151">
        <f>+VLOOKUP($E10456,Resultados_generales!$C$8:$AE$347,27,0)</f>
        <v>0.51137142926373202</v>
      </c>
      <c r="M10456" t="str">
        <f>+VLOOKUP($E10456,Resultados_generales!$C$8:$AE$347,28,0)</f>
        <v>Medio</v>
      </c>
    </row>
    <row r="10457" spans="1:13" x14ac:dyDescent="0.3">
      <c r="A10457" s="139">
        <f t="shared" si="10693"/>
        <v>276</v>
      </c>
      <c r="B10457" s="148">
        <f t="shared" si="10695"/>
        <v>1</v>
      </c>
      <c r="D10457" s="149" t="str">
        <f>+VLOOKUP($A10457,mUNICIPIOS!$B$4:$F$343,2,0)</f>
        <v>Petén</v>
      </c>
      <c r="E10457" s="149">
        <f>+VLOOKUP($A10457,mUNICIPIOS!$B$4:$F$343,3,0)</f>
        <v>1701</v>
      </c>
      <c r="F10457" s="149" t="str">
        <f>+VLOOKUP($A10457,mUNICIPIOS!$B$4:$F$343,4,0)</f>
        <v>Flores</v>
      </c>
      <c r="G10457" s="139" t="str">
        <f t="shared" ref="G10457:K10457" si="10739">+G10419</f>
        <v>01</v>
      </c>
      <c r="H10457" t="str">
        <f t="shared" si="10739"/>
        <v>IPC</v>
      </c>
      <c r="I10457" t="str">
        <f t="shared" si="10739"/>
        <v>Índice de Participación Ciudadana</v>
      </c>
      <c r="J10457" t="str">
        <f t="shared" si="10739"/>
        <v>01-01</v>
      </c>
      <c r="K10457" t="str">
        <f t="shared" si="10739"/>
        <v>Número de reuniones del COMUDE en el año de la medición.</v>
      </c>
      <c r="L10457" s="150">
        <f>+VLOOKUP($E10457,IPC_2018!$B$8:$T$347,3,0)</f>
        <v>0.91666666666666663</v>
      </c>
      <c r="M10457" s="142" t="str">
        <f>+VLOOKUP($E10457,IPC_2018!$B$8:$T$347,4,0)</f>
        <v>Alto</v>
      </c>
    </row>
    <row r="10458" spans="1:13" x14ac:dyDescent="0.3">
      <c r="A10458" s="139">
        <f t="shared" si="10693"/>
        <v>276</v>
      </c>
      <c r="B10458" s="148">
        <f t="shared" si="10695"/>
        <v>2</v>
      </c>
      <c r="D10458" s="149" t="str">
        <f>+VLOOKUP($A10458,mUNICIPIOS!$B$4:$F$343,2,0)</f>
        <v>Petén</v>
      </c>
      <c r="E10458" s="149">
        <f>+VLOOKUP($A10458,mUNICIPIOS!$B$4:$F$343,3,0)</f>
        <v>1701</v>
      </c>
      <c r="F10458" s="149" t="str">
        <f>+VLOOKUP($A10458,mUNICIPIOS!$B$4:$F$343,4,0)</f>
        <v>Flores</v>
      </c>
      <c r="G10458" s="139" t="str">
        <f t="shared" ref="G10458:K10458" si="10740">+G10420</f>
        <v>01</v>
      </c>
      <c r="H10458" t="str">
        <f t="shared" si="10740"/>
        <v>IPC</v>
      </c>
      <c r="I10458" t="str">
        <f t="shared" si="10740"/>
        <v>Índice de Participación Ciudadana</v>
      </c>
      <c r="J10458" t="str">
        <f t="shared" si="10740"/>
        <v>01-02</v>
      </c>
      <c r="K10458" t="str">
        <f t="shared" si="10740"/>
        <v>Participación de Alcaldes, Concejales y Síndicos determinados o designados en el COMUDE</v>
      </c>
      <c r="L10458" s="150">
        <f>+VLOOKUP($E10458,IPC_2018!$B$8:$T$347,6,0)</f>
        <v>0.84090909090909094</v>
      </c>
      <c r="M10458" s="142" t="str">
        <f>+VLOOKUP($E10458,IPC_2018!$B$8:$T$347,7,0)</f>
        <v>Alto</v>
      </c>
    </row>
    <row r="10459" spans="1:13" x14ac:dyDescent="0.3">
      <c r="A10459" s="139">
        <f t="shared" si="10693"/>
        <v>276</v>
      </c>
      <c r="B10459" s="148">
        <f t="shared" si="10695"/>
        <v>3</v>
      </c>
      <c r="D10459" s="149" t="str">
        <f>+VLOOKUP($A10459,mUNICIPIOS!$B$4:$F$343,2,0)</f>
        <v>Petén</v>
      </c>
      <c r="E10459" s="149">
        <f>+VLOOKUP($A10459,mUNICIPIOS!$B$4:$F$343,3,0)</f>
        <v>1701</v>
      </c>
      <c r="F10459" s="149" t="str">
        <f>+VLOOKUP($A10459,mUNICIPIOS!$B$4:$F$343,4,0)</f>
        <v>Flores</v>
      </c>
      <c r="G10459" s="139" t="str">
        <f t="shared" ref="G10459:K10459" si="10741">+G10421</f>
        <v>01</v>
      </c>
      <c r="H10459" t="str">
        <f t="shared" si="10741"/>
        <v>IPC</v>
      </c>
      <c r="I10459" t="str">
        <f t="shared" si="10741"/>
        <v>Índice de Participación Ciudadana</v>
      </c>
      <c r="J10459" t="str">
        <f t="shared" si="10741"/>
        <v>01-03</v>
      </c>
      <c r="K10459" t="str">
        <f t="shared" si="10741"/>
        <v>Participación  de organizaciones de jóvenes, mujeres, pueblos mayas, xincas, garífunas, y otras organizaciones en el Comude</v>
      </c>
      <c r="L10459" s="150">
        <f>+VLOOKUP($E10459,IPC_2018!$B$8:$T$347,9,0)</f>
        <v>0.11290992112909921</v>
      </c>
      <c r="M10459" s="142" t="str">
        <f>+VLOOKUP($E10459,IPC_2018!$B$8:$T$347,10,0)</f>
        <v>Bajo</v>
      </c>
    </row>
    <row r="10460" spans="1:13" x14ac:dyDescent="0.3">
      <c r="A10460" s="139">
        <f t="shared" si="10693"/>
        <v>276</v>
      </c>
      <c r="B10460" s="148">
        <f t="shared" si="10695"/>
        <v>4</v>
      </c>
      <c r="D10460" s="149" t="str">
        <f>+VLOOKUP($A10460,mUNICIPIOS!$B$4:$F$343,2,0)</f>
        <v>Petén</v>
      </c>
      <c r="E10460" s="149">
        <f>+VLOOKUP($A10460,mUNICIPIOS!$B$4:$F$343,3,0)</f>
        <v>1701</v>
      </c>
      <c r="F10460" s="149" t="str">
        <f>+VLOOKUP($A10460,mUNICIPIOS!$B$4:$F$343,4,0)</f>
        <v>Flores</v>
      </c>
      <c r="G10460" s="139" t="str">
        <f t="shared" ref="G10460:K10460" si="10742">+G10422</f>
        <v>01</v>
      </c>
      <c r="H10460" t="str">
        <f t="shared" si="10742"/>
        <v>IPC</v>
      </c>
      <c r="I10460" t="str">
        <f t="shared" si="10742"/>
        <v>Índice de Participación Ciudadana</v>
      </c>
      <c r="J10460" t="str">
        <f t="shared" si="10742"/>
        <v>01-04</v>
      </c>
      <c r="K10460" t="str">
        <f t="shared" si="10742"/>
        <v>Representatividad territorial del Comude.</v>
      </c>
      <c r="L10460" s="150">
        <f>+VLOOKUP($E10460,IPC_2018!$B$8:$T$347,12,0)</f>
        <v>0.59281183932346726</v>
      </c>
      <c r="M10460" s="142" t="str">
        <f>+VLOOKUP($E10460,IPC_2018!$B$8:$T$347,13,0)</f>
        <v>Medio</v>
      </c>
    </row>
    <row r="10461" spans="1:13" x14ac:dyDescent="0.3">
      <c r="A10461" s="139">
        <f t="shared" si="10693"/>
        <v>276</v>
      </c>
      <c r="B10461" s="148">
        <f t="shared" si="10695"/>
        <v>5</v>
      </c>
      <c r="D10461" s="149" t="str">
        <f>+VLOOKUP($A10461,mUNICIPIOS!$B$4:$F$343,2,0)</f>
        <v>Petén</v>
      </c>
      <c r="E10461" s="149">
        <f>+VLOOKUP($A10461,mUNICIPIOS!$B$4:$F$343,3,0)</f>
        <v>1701</v>
      </c>
      <c r="F10461" s="149" t="str">
        <f>+VLOOKUP($A10461,mUNICIPIOS!$B$4:$F$343,4,0)</f>
        <v>Flores</v>
      </c>
      <c r="G10461" s="139" t="str">
        <f t="shared" ref="G10461:K10461" si="10743">+G10423</f>
        <v>01</v>
      </c>
      <c r="H10461" t="str">
        <f t="shared" si="10743"/>
        <v>IPC</v>
      </c>
      <c r="I10461" t="str">
        <f t="shared" si="10743"/>
        <v>Índice de Participación Ciudadana</v>
      </c>
      <c r="J10461" t="str">
        <f t="shared" si="10743"/>
        <v>01-05</v>
      </c>
      <c r="K10461" t="str">
        <f t="shared" si="10743"/>
        <v>Funcionamiento del Comude</v>
      </c>
      <c r="L10461" s="150">
        <f>+VLOOKUP($E10461,IPC_2018!$B$8:$T$347,15,0)</f>
        <v>0.52045856105766286</v>
      </c>
      <c r="M10461" s="142" t="str">
        <f>+VLOOKUP($E10461,IPC_2018!$B$8:$T$347,16,0)</f>
        <v>Medio</v>
      </c>
    </row>
    <row r="10462" spans="1:13" x14ac:dyDescent="0.3">
      <c r="A10462" s="139">
        <f t="shared" si="10693"/>
        <v>276</v>
      </c>
      <c r="B10462" s="148">
        <f t="shared" si="10695"/>
        <v>6</v>
      </c>
      <c r="D10462" s="149" t="str">
        <f>+VLOOKUP($A10462,mUNICIPIOS!$B$4:$F$343,2,0)</f>
        <v>Petén</v>
      </c>
      <c r="E10462" s="149">
        <f>+VLOOKUP($A10462,mUNICIPIOS!$B$4:$F$343,3,0)</f>
        <v>1701</v>
      </c>
      <c r="F10462" s="149" t="str">
        <f>+VLOOKUP($A10462,mUNICIPIOS!$B$4:$F$343,4,0)</f>
        <v>Flores</v>
      </c>
      <c r="G10462" s="139" t="str">
        <f t="shared" ref="G10462:K10462" si="10744">+G10424</f>
        <v>01</v>
      </c>
      <c r="H10462" t="str">
        <f t="shared" si="10744"/>
        <v>IPC</v>
      </c>
      <c r="I10462" t="str">
        <f t="shared" si="10744"/>
        <v>Índice de Participación Ciudadana</v>
      </c>
      <c r="J10462" t="str">
        <f t="shared" si="10744"/>
        <v>INDICE</v>
      </c>
      <c r="K10462">
        <f t="shared" si="10744"/>
        <v>0</v>
      </c>
      <c r="L10462" s="150">
        <f>+VLOOKUP($E10462,IPC_2018!$B$8:$T$347,18,0)</f>
        <v>0.67862401792350413</v>
      </c>
      <c r="M10462" s="142" t="str">
        <f>+VLOOKUP($E10462,IPC_2018!$B$8:$T$347,19,0)</f>
        <v>Medio alto</v>
      </c>
    </row>
    <row r="10463" spans="1:13" x14ac:dyDescent="0.3">
      <c r="A10463" s="139">
        <f t="shared" si="10693"/>
        <v>276</v>
      </c>
      <c r="B10463" s="148">
        <f t="shared" si="10695"/>
        <v>7</v>
      </c>
      <c r="D10463" s="149" t="str">
        <f>+VLOOKUP($A10463,mUNICIPIOS!$B$4:$F$343,2,0)</f>
        <v>Petén</v>
      </c>
      <c r="E10463" s="149">
        <f>+VLOOKUP($A10463,mUNICIPIOS!$B$4:$F$343,3,0)</f>
        <v>1701</v>
      </c>
      <c r="F10463" s="149" t="str">
        <f>+VLOOKUP($A10463,mUNICIPIOS!$B$4:$F$343,4,0)</f>
        <v>Flores</v>
      </c>
      <c r="G10463" s="139" t="str">
        <f t="shared" ref="G10463:K10463" si="10745">+G10425</f>
        <v>02</v>
      </c>
      <c r="H10463" t="str">
        <f t="shared" si="10745"/>
        <v>IIC</v>
      </c>
      <c r="I10463" t="str">
        <f t="shared" si="10745"/>
        <v>Índice de Información a la Ciudadanía</v>
      </c>
      <c r="J10463" t="str">
        <f t="shared" si="10745"/>
        <v>02-01</v>
      </c>
      <c r="K10463" t="str">
        <f t="shared" si="10745"/>
        <v>Rendición de cuentas cuatrimestral y anual al Comude enfocadas en resultados.</v>
      </c>
      <c r="L10463" s="150">
        <f>+VLOOKUP($E10463,IIC_2018!$B$8:$Q$347,3,0)</f>
        <v>0</v>
      </c>
      <c r="M10463" s="142" t="str">
        <f>+VLOOKUP($E10463,IIC_2018!$B$8:$Q$347,4,0)</f>
        <v>Bajo</v>
      </c>
    </row>
    <row r="10464" spans="1:13" x14ac:dyDescent="0.3">
      <c r="A10464" s="139">
        <f t="shared" si="10693"/>
        <v>276</v>
      </c>
      <c r="B10464" s="148">
        <f t="shared" si="10695"/>
        <v>8</v>
      </c>
      <c r="D10464" s="149" t="str">
        <f>+VLOOKUP($A10464,mUNICIPIOS!$B$4:$F$343,2,0)</f>
        <v>Petén</v>
      </c>
      <c r="E10464" s="149">
        <f>+VLOOKUP($A10464,mUNICIPIOS!$B$4:$F$343,3,0)</f>
        <v>1701</v>
      </c>
      <c r="F10464" s="149" t="str">
        <f>+VLOOKUP($A10464,mUNICIPIOS!$B$4:$F$343,4,0)</f>
        <v>Flores</v>
      </c>
      <c r="G10464" s="139" t="str">
        <f t="shared" ref="G10464:K10464" si="10746">+G10426</f>
        <v>02</v>
      </c>
      <c r="H10464" t="str">
        <f t="shared" si="10746"/>
        <v>IIC</v>
      </c>
      <c r="I10464" t="str">
        <f t="shared" si="10746"/>
        <v>Índice de Información a la Ciudadanía</v>
      </c>
      <c r="J10464" t="str">
        <f t="shared" si="10746"/>
        <v>02-02</v>
      </c>
      <c r="K10464" t="str">
        <f t="shared" si="10746"/>
        <v>Información presupuestaria y otra información brindada a la ciudadanía disponible en medios locales de comunicación.</v>
      </c>
      <c r="L10464" s="150">
        <f>+VLOOKUP($E10464,IIC_2018!$B$8:$Q$347,6,0)</f>
        <v>0.75</v>
      </c>
      <c r="M10464" s="142" t="str">
        <f>+VLOOKUP($E10464,IIC_2018!$B$8:$Q$347,7,0)</f>
        <v>Medio alto</v>
      </c>
    </row>
    <row r="10465" spans="1:13" x14ac:dyDescent="0.3">
      <c r="A10465" s="139">
        <f t="shared" si="10693"/>
        <v>276</v>
      </c>
      <c r="B10465" s="148">
        <f t="shared" si="10695"/>
        <v>9</v>
      </c>
      <c r="D10465" s="149" t="str">
        <f>+VLOOKUP($A10465,mUNICIPIOS!$B$4:$F$343,2,0)</f>
        <v>Petén</v>
      </c>
      <c r="E10465" s="149">
        <f>+VLOOKUP($A10465,mUNICIPIOS!$B$4:$F$343,3,0)</f>
        <v>1701</v>
      </c>
      <c r="F10465" s="149" t="str">
        <f>+VLOOKUP($A10465,mUNICIPIOS!$B$4:$F$343,4,0)</f>
        <v>Flores</v>
      </c>
      <c r="G10465" s="139" t="str">
        <f t="shared" ref="G10465:K10465" si="10747">+G10427</f>
        <v>02</v>
      </c>
      <c r="H10465" t="str">
        <f t="shared" si="10747"/>
        <v>IIC</v>
      </c>
      <c r="I10465" t="str">
        <f t="shared" si="10747"/>
        <v>Índice de Información a la Ciudadanía</v>
      </c>
      <c r="J10465" t="str">
        <f t="shared" si="10747"/>
        <v>02-03</v>
      </c>
      <c r="K10465" t="str">
        <f t="shared" si="10747"/>
        <v>Información pública de oficio actualizada y disponible de acuerdo a la LAIP y uso de internet.</v>
      </c>
      <c r="L10465" s="150">
        <f>+VLOOKUP($E10465,IIC_2018!$B$8:$Q$347,9,0)</f>
        <v>0.7</v>
      </c>
      <c r="M10465" s="142" t="str">
        <f>+VLOOKUP($E10465,IIC_2018!$B$8:$Q$347,10,0)</f>
        <v>Medio alto</v>
      </c>
    </row>
    <row r="10466" spans="1:13" x14ac:dyDescent="0.3">
      <c r="A10466" s="139">
        <f t="shared" si="10693"/>
        <v>276</v>
      </c>
      <c r="B10466" s="148">
        <f t="shared" si="10695"/>
        <v>10</v>
      </c>
      <c r="D10466" s="149" t="str">
        <f>+VLOOKUP($A10466,mUNICIPIOS!$B$4:$F$343,2,0)</f>
        <v>Petén</v>
      </c>
      <c r="E10466" s="149">
        <f>+VLOOKUP($A10466,mUNICIPIOS!$B$4:$F$343,3,0)</f>
        <v>1701</v>
      </c>
      <c r="F10466" s="149" t="str">
        <f>+VLOOKUP($A10466,mUNICIPIOS!$B$4:$F$343,4,0)</f>
        <v>Flores</v>
      </c>
      <c r="G10466" s="139" t="str">
        <f t="shared" ref="G10466:K10466" si="10748">+G10428</f>
        <v>02</v>
      </c>
      <c r="H10466" t="str">
        <f t="shared" si="10748"/>
        <v>IIC</v>
      </c>
      <c r="I10466" t="str">
        <f t="shared" si="10748"/>
        <v>Índice de Información a la Ciudadanía</v>
      </c>
      <c r="J10466" t="str">
        <f t="shared" si="10748"/>
        <v>02-04</v>
      </c>
      <c r="K10466" t="str">
        <f t="shared" si="10748"/>
        <v>Relación del monto contratado por medio de Guate compras con el total del presupuesto de egresos vigente.</v>
      </c>
      <c r="L10466" s="150">
        <f>+VLOOKUP($E10466,IIC_2018!$B$8:$Q$347,12,0)</f>
        <v>0.24903550172191188</v>
      </c>
      <c r="M10466" s="142" t="str">
        <f>+VLOOKUP($E10466,IIC_2018!$B$8:$Q$347,13,0)</f>
        <v>Medio bajo</v>
      </c>
    </row>
    <row r="10467" spans="1:13" x14ac:dyDescent="0.3">
      <c r="A10467" s="139">
        <f t="shared" si="10693"/>
        <v>276</v>
      </c>
      <c r="B10467" s="148">
        <f t="shared" si="10695"/>
        <v>11</v>
      </c>
      <c r="D10467" s="149" t="str">
        <f>+VLOOKUP($A10467,mUNICIPIOS!$B$4:$F$343,2,0)</f>
        <v>Petén</v>
      </c>
      <c r="E10467" s="149">
        <f>+VLOOKUP($A10467,mUNICIPIOS!$B$4:$F$343,3,0)</f>
        <v>1701</v>
      </c>
      <c r="F10467" s="149" t="str">
        <f>+VLOOKUP($A10467,mUNICIPIOS!$B$4:$F$343,4,0)</f>
        <v>Flores</v>
      </c>
      <c r="G10467" s="139" t="str">
        <f t="shared" ref="G10467:K10467" si="10749">+G10429</f>
        <v>02</v>
      </c>
      <c r="H10467" t="str">
        <f t="shared" si="10749"/>
        <v>IIC</v>
      </c>
      <c r="I10467" t="str">
        <f t="shared" si="10749"/>
        <v>Índice de Información a la Ciudadanía</v>
      </c>
      <c r="J10467" t="str">
        <f t="shared" si="10749"/>
        <v>INDICE</v>
      </c>
      <c r="K10467">
        <f t="shared" si="10749"/>
        <v>0</v>
      </c>
      <c r="L10467" s="150">
        <f>+VLOOKUP($E10467,IIC_2018!$B$8:$Q$347,15,0)</f>
        <v>0.42475887543047797</v>
      </c>
      <c r="M10467" s="142" t="str">
        <f>+VLOOKUP($E10467,IIC_2018!$B$8:$Q$347,16,0)</f>
        <v>Medio</v>
      </c>
    </row>
    <row r="10468" spans="1:13" x14ac:dyDescent="0.3">
      <c r="A10468" s="139">
        <f t="shared" si="10693"/>
        <v>276</v>
      </c>
      <c r="B10468" s="148">
        <f t="shared" si="10695"/>
        <v>12</v>
      </c>
      <c r="D10468" s="149" t="str">
        <f>+VLOOKUP($A10468,mUNICIPIOS!$B$4:$F$343,2,0)</f>
        <v>Petén</v>
      </c>
      <c r="E10468" s="149">
        <f>+VLOOKUP($A10468,mUNICIPIOS!$B$4:$F$343,3,0)</f>
        <v>1701</v>
      </c>
      <c r="F10468" s="149" t="str">
        <f>+VLOOKUP($A10468,mUNICIPIOS!$B$4:$F$343,4,0)</f>
        <v>Flores</v>
      </c>
      <c r="G10468" s="139" t="str">
        <f t="shared" ref="G10468:K10468" si="10750">+G10430</f>
        <v>03</v>
      </c>
      <c r="H10468" t="str">
        <f t="shared" si="10750"/>
        <v>ISP</v>
      </c>
      <c r="I10468" t="str">
        <f t="shared" si="10750"/>
        <v>Índice de Servicios Públicos</v>
      </c>
      <c r="J10468" t="str">
        <f t="shared" si="10750"/>
        <v>03-01</v>
      </c>
      <c r="K10468" t="str">
        <f t="shared" si="10750"/>
        <v>Cobertura del servicio público de agua</v>
      </c>
      <c r="L10468" s="150">
        <f>+VLOOKUP($E10468,ISP_2018!$B$8:$T$347,3,0)</f>
        <v>0</v>
      </c>
      <c r="M10468" s="142" t="str">
        <f>+VLOOKUP($E10468,ISP_2018!$B$8:$T$347,4,0)</f>
        <v>Bajo</v>
      </c>
    </row>
    <row r="10469" spans="1:13" x14ac:dyDescent="0.3">
      <c r="A10469" s="139">
        <f t="shared" si="10693"/>
        <v>276</v>
      </c>
      <c r="B10469" s="148">
        <f t="shared" si="10695"/>
        <v>13</v>
      </c>
      <c r="D10469" s="149" t="str">
        <f>+VLOOKUP($A10469,mUNICIPIOS!$B$4:$F$343,2,0)</f>
        <v>Petén</v>
      </c>
      <c r="E10469" s="149">
        <f>+VLOOKUP($A10469,mUNICIPIOS!$B$4:$F$343,3,0)</f>
        <v>1701</v>
      </c>
      <c r="F10469" s="149" t="str">
        <f>+VLOOKUP($A10469,mUNICIPIOS!$B$4:$F$343,4,0)</f>
        <v>Flores</v>
      </c>
      <c r="G10469" s="139" t="str">
        <f t="shared" ref="G10469:K10469" si="10751">+G10431</f>
        <v>03</v>
      </c>
      <c r="H10469" t="str">
        <f t="shared" si="10751"/>
        <v>ISP</v>
      </c>
      <c r="I10469" t="str">
        <f t="shared" si="10751"/>
        <v>Índice de Servicios Públicos</v>
      </c>
      <c r="J10469" t="str">
        <f t="shared" si="10751"/>
        <v>03-02</v>
      </c>
      <c r="K10469" t="str">
        <f t="shared" si="10751"/>
        <v>Control de la calidad del servicio público de agua</v>
      </c>
      <c r="L10469" s="150">
        <f>+VLOOKUP($E10469,ISP_2018!$B$8:$T$347,6,0)</f>
        <v>0</v>
      </c>
      <c r="M10469" s="142" t="str">
        <f>+VLOOKUP($E10469,ISP_2018!$B$8:$T$347,7,0)</f>
        <v>Bajo</v>
      </c>
    </row>
    <row r="10470" spans="1:13" x14ac:dyDescent="0.3">
      <c r="A10470" s="139">
        <f t="shared" si="10693"/>
        <v>276</v>
      </c>
      <c r="B10470" s="148">
        <f t="shared" si="10695"/>
        <v>14</v>
      </c>
      <c r="D10470" s="149" t="str">
        <f>+VLOOKUP($A10470,mUNICIPIOS!$B$4:$F$343,2,0)</f>
        <v>Petén</v>
      </c>
      <c r="E10470" s="149">
        <f>+VLOOKUP($A10470,mUNICIPIOS!$B$4:$F$343,3,0)</f>
        <v>1701</v>
      </c>
      <c r="F10470" s="149" t="str">
        <f>+VLOOKUP($A10470,mUNICIPIOS!$B$4:$F$343,4,0)</f>
        <v>Flores</v>
      </c>
      <c r="G10470" s="139" t="str">
        <f t="shared" ref="G10470:K10470" si="10752">+G10432</f>
        <v>03</v>
      </c>
      <c r="H10470" t="str">
        <f t="shared" si="10752"/>
        <v>ISP</v>
      </c>
      <c r="I10470" t="str">
        <f t="shared" si="10752"/>
        <v>Índice de Servicios Públicos</v>
      </c>
      <c r="J10470" t="str">
        <f t="shared" si="10752"/>
        <v>03-03</v>
      </c>
      <c r="K10470" t="str">
        <f t="shared" si="10752"/>
        <v>Disposición  y tratamiento  de aguas residuales</v>
      </c>
      <c r="L10470" s="150">
        <f>+VLOOKUP($E10470,ISP_2018!$B$8:$T$347,9,0)</f>
        <v>0.63747814004263004</v>
      </c>
      <c r="M10470" s="142" t="str">
        <f>+VLOOKUP($E10470,ISP_2018!$B$8:$T$347,10,0)</f>
        <v>Medio alto</v>
      </c>
    </row>
    <row r="10471" spans="1:13" x14ac:dyDescent="0.3">
      <c r="A10471" s="139">
        <f t="shared" si="10693"/>
        <v>276</v>
      </c>
      <c r="B10471" s="148">
        <f t="shared" si="10695"/>
        <v>15</v>
      </c>
      <c r="D10471" s="149" t="str">
        <f>+VLOOKUP($A10471,mUNICIPIOS!$B$4:$F$343,2,0)</f>
        <v>Petén</v>
      </c>
      <c r="E10471" s="149">
        <f>+VLOOKUP($A10471,mUNICIPIOS!$B$4:$F$343,3,0)</f>
        <v>1701</v>
      </c>
      <c r="F10471" s="149" t="str">
        <f>+VLOOKUP($A10471,mUNICIPIOS!$B$4:$F$343,4,0)</f>
        <v>Flores</v>
      </c>
      <c r="G10471" s="139" t="str">
        <f t="shared" ref="G10471:K10471" si="10753">+G10433</f>
        <v>03</v>
      </c>
      <c r="H10471" t="str">
        <f t="shared" si="10753"/>
        <v>ISP</v>
      </c>
      <c r="I10471" t="str">
        <f t="shared" si="10753"/>
        <v>Índice de Servicios Públicos</v>
      </c>
      <c r="J10471" t="str">
        <f t="shared" si="10753"/>
        <v>03-04</v>
      </c>
      <c r="K10471" t="str">
        <f t="shared" si="10753"/>
        <v>Gestión y manejo de los residuos y desechos sólidos</v>
      </c>
      <c r="L10471" s="150">
        <f>+VLOOKUP($E10471,ISP_2018!$B$8:$T$347,12,0)</f>
        <v>6.4431234447969304E-2</v>
      </c>
      <c r="M10471" s="142" t="str">
        <f>+VLOOKUP($E10471,ISP_2018!$B$8:$T$347,13,0)</f>
        <v>Bajo</v>
      </c>
    </row>
    <row r="10472" spans="1:13" x14ac:dyDescent="0.3">
      <c r="A10472" s="139">
        <f t="shared" si="10693"/>
        <v>276</v>
      </c>
      <c r="B10472" s="148">
        <f t="shared" si="10695"/>
        <v>16</v>
      </c>
      <c r="D10472" s="149" t="str">
        <f>+VLOOKUP($A10472,mUNICIPIOS!$B$4:$F$343,2,0)</f>
        <v>Petén</v>
      </c>
      <c r="E10472" s="149">
        <f>+VLOOKUP($A10472,mUNICIPIOS!$B$4:$F$343,3,0)</f>
        <v>1701</v>
      </c>
      <c r="F10472" s="149" t="str">
        <f>+VLOOKUP($A10472,mUNICIPIOS!$B$4:$F$343,4,0)</f>
        <v>Flores</v>
      </c>
      <c r="G10472" s="139" t="str">
        <f t="shared" ref="G10472:K10472" si="10754">+G10434</f>
        <v>03</v>
      </c>
      <c r="H10472" t="str">
        <f t="shared" si="10754"/>
        <v>ISP</v>
      </c>
      <c r="I10472" t="str">
        <f t="shared" si="10754"/>
        <v>Índice de Servicios Públicos</v>
      </c>
      <c r="J10472" t="str">
        <f t="shared" si="10754"/>
        <v>03-05</v>
      </c>
      <c r="K10472" t="str">
        <f t="shared" si="10754"/>
        <v>Gestión de servicios públicos municipales</v>
      </c>
      <c r="L10472" s="150">
        <f>+VLOOKUP($E10472,ISP_2018!$B$8:$T$347,15,0)</f>
        <v>0.32258064516129031</v>
      </c>
      <c r="M10472" s="142" t="str">
        <f>+VLOOKUP($E10472,ISP_2018!$B$8:$T$347,16,0)</f>
        <v>Medio bajo</v>
      </c>
    </row>
    <row r="10473" spans="1:13" x14ac:dyDescent="0.3">
      <c r="A10473" s="139">
        <f t="shared" si="10693"/>
        <v>276</v>
      </c>
      <c r="B10473" s="148">
        <f t="shared" si="10695"/>
        <v>17</v>
      </c>
      <c r="D10473" s="149" t="str">
        <f>+VLOOKUP($A10473,mUNICIPIOS!$B$4:$F$343,2,0)</f>
        <v>Petén</v>
      </c>
      <c r="E10473" s="149">
        <f>+VLOOKUP($A10473,mUNICIPIOS!$B$4:$F$343,3,0)</f>
        <v>1701</v>
      </c>
      <c r="F10473" s="149" t="str">
        <f>+VLOOKUP($A10473,mUNICIPIOS!$B$4:$F$343,4,0)</f>
        <v>Flores</v>
      </c>
      <c r="G10473" s="139" t="str">
        <f t="shared" ref="G10473:K10473" si="10755">+G10435</f>
        <v>03</v>
      </c>
      <c r="H10473" t="str">
        <f t="shared" si="10755"/>
        <v>ISP</v>
      </c>
      <c r="I10473" t="str">
        <f t="shared" si="10755"/>
        <v>Índice de Servicios Públicos</v>
      </c>
      <c r="J10473" t="str">
        <f t="shared" si="10755"/>
        <v>INDICE</v>
      </c>
      <c r="K10473">
        <f t="shared" si="10755"/>
        <v>0</v>
      </c>
      <c r="L10473" s="150">
        <f>+VLOOKUP($E10473,ISP_2018!$B$8:$T$347,18,0)</f>
        <v>0.20489800393037794</v>
      </c>
      <c r="M10473" s="142" t="str">
        <f>+VLOOKUP($E10473,ISP_2018!$B$8:$T$347,19,0)</f>
        <v>Medio bajo</v>
      </c>
    </row>
    <row r="10474" spans="1:13" x14ac:dyDescent="0.3">
      <c r="A10474" s="139">
        <f t="shared" si="10693"/>
        <v>276</v>
      </c>
      <c r="B10474" s="148">
        <f t="shared" si="10695"/>
        <v>18</v>
      </c>
      <c r="D10474" s="149" t="str">
        <f>+VLOOKUP($A10474,mUNICIPIOS!$B$4:$F$343,2,0)</f>
        <v>Petén</v>
      </c>
      <c r="E10474" s="149">
        <f>+VLOOKUP($A10474,mUNICIPIOS!$B$4:$F$343,3,0)</f>
        <v>1701</v>
      </c>
      <c r="F10474" s="149" t="str">
        <f>+VLOOKUP($A10474,mUNICIPIOS!$B$4:$F$343,4,0)</f>
        <v>Flores</v>
      </c>
      <c r="G10474" s="139" t="str">
        <f t="shared" ref="G10474:K10474" si="10756">+G10436</f>
        <v>04</v>
      </c>
      <c r="H10474" t="str">
        <f t="shared" si="10756"/>
        <v>IGA</v>
      </c>
      <c r="I10474" t="str">
        <f t="shared" si="10756"/>
        <v>Índice de Gestión Administrativa</v>
      </c>
      <c r="J10474" t="str">
        <f t="shared" si="10756"/>
        <v>04-01</v>
      </c>
      <c r="K10474" t="str">
        <f t="shared" si="10756"/>
        <v>Existencia de elementos de atención municipal orientada al vecino</v>
      </c>
      <c r="L10474" s="150">
        <f>+VLOOKUP($E10474,IGA_2018!$B$8:$N$347,3,0)</f>
        <v>0.25</v>
      </c>
      <c r="M10474" s="142" t="str">
        <f>+VLOOKUP($E10474,IGA_2018!$B$8:$N$347,4,0)</f>
        <v>Medio bajo</v>
      </c>
    </row>
    <row r="10475" spans="1:13" x14ac:dyDescent="0.3">
      <c r="A10475" s="139">
        <f t="shared" si="10693"/>
        <v>276</v>
      </c>
      <c r="B10475" s="148">
        <f t="shared" si="10695"/>
        <v>19</v>
      </c>
      <c r="D10475" s="149" t="str">
        <f>+VLOOKUP($A10475,mUNICIPIOS!$B$4:$F$343,2,0)</f>
        <v>Petén</v>
      </c>
      <c r="E10475" s="149">
        <f>+VLOOKUP($A10475,mUNICIPIOS!$B$4:$F$343,3,0)</f>
        <v>1701</v>
      </c>
      <c r="F10475" s="149" t="str">
        <f>+VLOOKUP($A10475,mUNICIPIOS!$B$4:$F$343,4,0)</f>
        <v>Flores</v>
      </c>
      <c r="G10475" s="139" t="str">
        <f t="shared" ref="G10475:K10475" si="10757">+G10437</f>
        <v>04</v>
      </c>
      <c r="H10475" t="str">
        <f t="shared" si="10757"/>
        <v>IGA</v>
      </c>
      <c r="I10475" t="str">
        <f t="shared" si="10757"/>
        <v>Índice de Gestión Administrativa</v>
      </c>
      <c r="J10475" t="str">
        <f t="shared" si="10757"/>
        <v>04-02</v>
      </c>
      <c r="K10475" t="str">
        <f t="shared" si="10757"/>
        <v>Gestión del recurso humano.</v>
      </c>
      <c r="L10475" s="150">
        <f>+VLOOKUP($E10475,IGA_2018!$B$8:$N$347,6,0)</f>
        <v>0</v>
      </c>
      <c r="M10475" s="142" t="str">
        <f>+VLOOKUP($E10475,IGA_2018!$B$8:$N$347,7,0)</f>
        <v>Bajo</v>
      </c>
    </row>
    <row r="10476" spans="1:13" x14ac:dyDescent="0.3">
      <c r="A10476" s="139">
        <f t="shared" si="10693"/>
        <v>276</v>
      </c>
      <c r="B10476" s="148">
        <f t="shared" si="10695"/>
        <v>20</v>
      </c>
      <c r="D10476" s="149" t="str">
        <f>+VLOOKUP($A10476,mUNICIPIOS!$B$4:$F$343,2,0)</f>
        <v>Petén</v>
      </c>
      <c r="E10476" s="149">
        <f>+VLOOKUP($A10476,mUNICIPIOS!$B$4:$F$343,3,0)</f>
        <v>1701</v>
      </c>
      <c r="F10476" s="149" t="str">
        <f>+VLOOKUP($A10476,mUNICIPIOS!$B$4:$F$343,4,0)</f>
        <v>Flores</v>
      </c>
      <c r="G10476" s="139" t="str">
        <f t="shared" ref="G10476:K10476" si="10758">+G10438</f>
        <v>04</v>
      </c>
      <c r="H10476" t="str">
        <f t="shared" si="10758"/>
        <v>IGA</v>
      </c>
      <c r="I10476" t="str">
        <f t="shared" si="10758"/>
        <v>Índice de Gestión Administrativa</v>
      </c>
      <c r="J10476" t="str">
        <f t="shared" si="10758"/>
        <v>04-03</v>
      </c>
      <c r="K10476" t="str">
        <f t="shared" si="10758"/>
        <v>Existencia de oficinas municipales con instrumentos de gestión.</v>
      </c>
      <c r="L10476" s="150">
        <f>+VLOOKUP($E10476,IGA_2018!$B$8:$N$347,9,0)</f>
        <v>0.15</v>
      </c>
      <c r="M10476" s="142" t="str">
        <f>+VLOOKUP($E10476,IGA_2018!$B$8:$N$347,10,0)</f>
        <v>Bajo</v>
      </c>
    </row>
    <row r="10477" spans="1:13" x14ac:dyDescent="0.3">
      <c r="A10477" s="139">
        <f t="shared" ref="A10477:A10540" si="10759">+IF(B10476=38,A10476+1,A10476)</f>
        <v>276</v>
      </c>
      <c r="B10477" s="148">
        <f t="shared" si="10695"/>
        <v>21</v>
      </c>
      <c r="D10477" s="149" t="str">
        <f>+VLOOKUP($A10477,mUNICIPIOS!$B$4:$F$343,2,0)</f>
        <v>Petén</v>
      </c>
      <c r="E10477" s="149">
        <f>+VLOOKUP($A10477,mUNICIPIOS!$B$4:$F$343,3,0)</f>
        <v>1701</v>
      </c>
      <c r="F10477" s="149" t="str">
        <f>+VLOOKUP($A10477,mUNICIPIOS!$B$4:$F$343,4,0)</f>
        <v>Flores</v>
      </c>
      <c r="G10477" s="139" t="str">
        <f t="shared" ref="G10477:K10477" si="10760">+G10439</f>
        <v>04</v>
      </c>
      <c r="H10477" t="str">
        <f t="shared" si="10760"/>
        <v>IGA</v>
      </c>
      <c r="I10477" t="str">
        <f t="shared" si="10760"/>
        <v>Índice de Gestión Administrativa</v>
      </c>
      <c r="J10477" t="str">
        <f t="shared" si="10760"/>
        <v>INDICE</v>
      </c>
      <c r="K10477">
        <f t="shared" si="10760"/>
        <v>0</v>
      </c>
      <c r="L10477" s="150">
        <f>+VLOOKUP($E10477,IGA_2018!$B$8:$N$347,12,0)</f>
        <v>0.1275</v>
      </c>
      <c r="M10477" s="142" t="str">
        <f>+VLOOKUP($E10477,IGA_2018!$B$8:$N$347,13,0)</f>
        <v>Bajo</v>
      </c>
    </row>
    <row r="10478" spans="1:13" x14ac:dyDescent="0.3">
      <c r="A10478" s="139">
        <f t="shared" si="10759"/>
        <v>276</v>
      </c>
      <c r="B10478" s="148">
        <f t="shared" ref="B10478:B10541" si="10761">+B10440</f>
        <v>22</v>
      </c>
      <c r="D10478" s="149" t="str">
        <f>+VLOOKUP($A10478,mUNICIPIOS!$B$4:$F$343,2,0)</f>
        <v>Petén</v>
      </c>
      <c r="E10478" s="149">
        <f>+VLOOKUP($A10478,mUNICIPIOS!$B$4:$F$343,3,0)</f>
        <v>1701</v>
      </c>
      <c r="F10478" s="149" t="str">
        <f>+VLOOKUP($A10478,mUNICIPIOS!$B$4:$F$343,4,0)</f>
        <v>Flores</v>
      </c>
      <c r="G10478" s="139" t="str">
        <f t="shared" ref="G10478:K10478" si="10762">+G10440</f>
        <v>05</v>
      </c>
      <c r="H10478" t="str">
        <f t="shared" si="10762"/>
        <v>IGF</v>
      </c>
      <c r="I10478" t="str">
        <f t="shared" si="10762"/>
        <v>Índice de Gestión Financiera</v>
      </c>
      <c r="J10478" t="str">
        <f t="shared" si="10762"/>
        <v>05-01</v>
      </c>
      <c r="K10478" t="str">
        <f t="shared" si="10762"/>
        <v>Autonomía financiera municipal</v>
      </c>
      <c r="L10478" s="150">
        <f>+VLOOKUP($E10478,IGF_2018!$B$8:$Z$347,3,0)</f>
        <v>0.33310846242038455</v>
      </c>
      <c r="M10478" s="142" t="str">
        <f>+VLOOKUP($E10478,IGF_2018!$B$8:$Z$347,4,0)</f>
        <v>Medio bajo</v>
      </c>
    </row>
    <row r="10479" spans="1:13" x14ac:dyDescent="0.3">
      <c r="A10479" s="139">
        <f t="shared" si="10759"/>
        <v>276</v>
      </c>
      <c r="B10479" s="148">
        <f t="shared" si="10761"/>
        <v>23</v>
      </c>
      <c r="D10479" s="149" t="str">
        <f>+VLOOKUP($A10479,mUNICIPIOS!$B$4:$F$343,2,0)</f>
        <v>Petén</v>
      </c>
      <c r="E10479" s="149">
        <f>+VLOOKUP($A10479,mUNICIPIOS!$B$4:$F$343,3,0)</f>
        <v>1701</v>
      </c>
      <c r="F10479" s="149" t="str">
        <f>+VLOOKUP($A10479,mUNICIPIOS!$B$4:$F$343,4,0)</f>
        <v>Flores</v>
      </c>
      <c r="G10479" s="139" t="str">
        <f t="shared" ref="G10479:K10479" si="10763">+G10441</f>
        <v>05</v>
      </c>
      <c r="H10479" t="str">
        <f t="shared" si="10763"/>
        <v>IGF</v>
      </c>
      <c r="I10479" t="str">
        <f t="shared" si="10763"/>
        <v>Índice de Gestión Financiera</v>
      </c>
      <c r="J10479" t="str">
        <f t="shared" si="10763"/>
        <v>05-02</v>
      </c>
      <c r="K10479" t="str">
        <f t="shared" si="10763"/>
        <v xml:space="preserve">Ingresos propios por habitante -sin regalías- </v>
      </c>
      <c r="L10479" s="150">
        <f>+VLOOKUP($E10479,IGF_2018!$B$8:$Z$347,6,0)</f>
        <v>0.13525009044296468</v>
      </c>
      <c r="M10479" s="142" t="str">
        <f>+VLOOKUP($E10479,IGF_2018!$B$8:$Z$347,7,0)</f>
        <v>Bajo</v>
      </c>
    </row>
    <row r="10480" spans="1:13" x14ac:dyDescent="0.3">
      <c r="A10480" s="139">
        <f t="shared" si="10759"/>
        <v>276</v>
      </c>
      <c r="B10480" s="148">
        <f t="shared" si="10761"/>
        <v>24</v>
      </c>
      <c r="D10480" s="149" t="str">
        <f>+VLOOKUP($A10480,mUNICIPIOS!$B$4:$F$343,2,0)</f>
        <v>Petén</v>
      </c>
      <c r="E10480" s="149">
        <f>+VLOOKUP($A10480,mUNICIPIOS!$B$4:$F$343,3,0)</f>
        <v>1701</v>
      </c>
      <c r="F10480" s="149" t="str">
        <f>+VLOOKUP($A10480,mUNICIPIOS!$B$4:$F$343,4,0)</f>
        <v>Flores</v>
      </c>
      <c r="G10480" s="139" t="str">
        <f t="shared" ref="G10480:K10480" si="10764">+G10442</f>
        <v>05</v>
      </c>
      <c r="H10480" t="str">
        <f t="shared" si="10764"/>
        <v>IGF</v>
      </c>
      <c r="I10480" t="str">
        <f t="shared" si="10764"/>
        <v>Índice de Gestión Financiera</v>
      </c>
      <c r="J10480" t="str">
        <f t="shared" si="10764"/>
        <v>05-03</v>
      </c>
      <c r="K10480" t="str">
        <f t="shared" si="10764"/>
        <v>Ingresos del IUSI en relación a los ingresos propios -sin regalías-</v>
      </c>
      <c r="L10480" s="150">
        <f>+VLOOKUP($E10480,IGF_2018!$B$8:$Z$347,9,0)</f>
        <v>0.22145972708259326</v>
      </c>
      <c r="M10480" s="142" t="str">
        <f>+VLOOKUP($E10480,IGF_2018!$B$8:$Z$347,10,0)</f>
        <v>Medio bajo</v>
      </c>
    </row>
    <row r="10481" spans="1:13" x14ac:dyDescent="0.3">
      <c r="A10481" s="139">
        <f t="shared" si="10759"/>
        <v>276</v>
      </c>
      <c r="B10481" s="148">
        <f t="shared" si="10761"/>
        <v>25</v>
      </c>
      <c r="D10481" s="149" t="str">
        <f>+VLOOKUP($A10481,mUNICIPIOS!$B$4:$F$343,2,0)</f>
        <v>Petén</v>
      </c>
      <c r="E10481" s="149">
        <f>+VLOOKUP($A10481,mUNICIPIOS!$B$4:$F$343,3,0)</f>
        <v>1701</v>
      </c>
      <c r="F10481" s="149" t="str">
        <f>+VLOOKUP($A10481,mUNICIPIOS!$B$4:$F$343,4,0)</f>
        <v>Flores</v>
      </c>
      <c r="G10481" s="139" t="str">
        <f t="shared" ref="G10481:K10481" si="10765">+G10443</f>
        <v>05</v>
      </c>
      <c r="H10481" t="str">
        <f t="shared" si="10765"/>
        <v>IGF</v>
      </c>
      <c r="I10481" t="str">
        <f t="shared" si="10765"/>
        <v>Índice de Gestión Financiera</v>
      </c>
      <c r="J10481" t="str">
        <f t="shared" si="10765"/>
        <v>05-04</v>
      </c>
      <c r="K10481" t="str">
        <f t="shared" si="10765"/>
        <v>Inversión anual en capital fijo por habitante</v>
      </c>
      <c r="L10481" s="150">
        <f>+VLOOKUP($E10481,IGF_2018!$B$8:$Z$347,12,0)</f>
        <v>2.2816099061694836E-2</v>
      </c>
      <c r="M10481" s="142" t="str">
        <f>+VLOOKUP($E10481,IGF_2018!$B$8:$Z$347,13,0)</f>
        <v>Bajo</v>
      </c>
    </row>
    <row r="10482" spans="1:13" x14ac:dyDescent="0.3">
      <c r="A10482" s="139">
        <f t="shared" si="10759"/>
        <v>276</v>
      </c>
      <c r="B10482" s="148">
        <f t="shared" si="10761"/>
        <v>26</v>
      </c>
      <c r="D10482" s="149" t="str">
        <f>+VLOOKUP($A10482,mUNICIPIOS!$B$4:$F$343,2,0)</f>
        <v>Petén</v>
      </c>
      <c r="E10482" s="149">
        <f>+VLOOKUP($A10482,mUNICIPIOS!$B$4:$F$343,3,0)</f>
        <v>1701</v>
      </c>
      <c r="F10482" s="149" t="str">
        <f>+VLOOKUP($A10482,mUNICIPIOS!$B$4:$F$343,4,0)</f>
        <v>Flores</v>
      </c>
      <c r="G10482" s="139" t="str">
        <f t="shared" ref="G10482:K10482" si="10766">+G10444</f>
        <v>05</v>
      </c>
      <c r="H10482" t="str">
        <f t="shared" si="10766"/>
        <v>IGF</v>
      </c>
      <c r="I10482" t="str">
        <f t="shared" si="10766"/>
        <v>Índice de Gestión Financiera</v>
      </c>
      <c r="J10482" t="str">
        <f t="shared" si="10766"/>
        <v>05-05</v>
      </c>
      <c r="K10482" t="str">
        <f t="shared" si="10766"/>
        <v>Inversión anual en capital fijo con recursos percibidos por ingresos propios</v>
      </c>
      <c r="L10482" s="150">
        <f>+VLOOKUP($E10482,IGF_2018!$B$8:$Z$347,15,0)</f>
        <v>1.9361701179106638E-2</v>
      </c>
      <c r="M10482" s="142" t="str">
        <f>+VLOOKUP($E10482,IGF_2018!$B$8:$Z$347,16,0)</f>
        <v>Bajo</v>
      </c>
    </row>
    <row r="10483" spans="1:13" x14ac:dyDescent="0.3">
      <c r="A10483" s="139">
        <f t="shared" si="10759"/>
        <v>276</v>
      </c>
      <c r="B10483" s="148">
        <f t="shared" si="10761"/>
        <v>27</v>
      </c>
      <c r="D10483" s="149" t="str">
        <f>+VLOOKUP($A10483,mUNICIPIOS!$B$4:$F$343,2,0)</f>
        <v>Petén</v>
      </c>
      <c r="E10483" s="149">
        <f>+VLOOKUP($A10483,mUNICIPIOS!$B$4:$F$343,3,0)</f>
        <v>1701</v>
      </c>
      <c r="F10483" s="149" t="str">
        <f>+VLOOKUP($A10483,mUNICIPIOS!$B$4:$F$343,4,0)</f>
        <v>Flores</v>
      </c>
      <c r="G10483" s="139" t="str">
        <f t="shared" ref="G10483:K10483" si="10767">+G10445</f>
        <v>05</v>
      </c>
      <c r="H10483" t="str">
        <f t="shared" si="10767"/>
        <v>IGF</v>
      </c>
      <c r="I10483" t="str">
        <f t="shared" si="10767"/>
        <v>Índice de Gestión Financiera</v>
      </c>
      <c r="J10483" t="str">
        <f t="shared" si="10767"/>
        <v>05-06</v>
      </c>
      <c r="K10483" t="str">
        <f t="shared" si="10767"/>
        <v xml:space="preserve">Inversión anual en capital fijo con recursos percibidos por transferencias del Gobierno Central </v>
      </c>
      <c r="L10483" s="150">
        <f>+VLOOKUP($E10483,IGF_2018!$B$8:$Z$347,18,0)</f>
        <v>3.8574045041467865E-2</v>
      </c>
      <c r="M10483" s="142" t="str">
        <f>+VLOOKUP($E10483,IGF_2018!$B$8:$Z$347,19,0)</f>
        <v>Bajo</v>
      </c>
    </row>
    <row r="10484" spans="1:13" x14ac:dyDescent="0.3">
      <c r="A10484" s="139">
        <f t="shared" si="10759"/>
        <v>276</v>
      </c>
      <c r="B10484" s="148">
        <f t="shared" si="10761"/>
        <v>28</v>
      </c>
      <c r="D10484" s="149" t="str">
        <f>+VLOOKUP($A10484,mUNICIPIOS!$B$4:$F$343,2,0)</f>
        <v>Petén</v>
      </c>
      <c r="E10484" s="149">
        <f>+VLOOKUP($A10484,mUNICIPIOS!$B$4:$F$343,3,0)</f>
        <v>1701</v>
      </c>
      <c r="F10484" s="149" t="str">
        <f>+VLOOKUP($A10484,mUNICIPIOS!$B$4:$F$343,4,0)</f>
        <v>Flores</v>
      </c>
      <c r="G10484" s="139" t="str">
        <f t="shared" ref="G10484:K10484" si="10768">+G10446</f>
        <v>05</v>
      </c>
      <c r="H10484" t="str">
        <f t="shared" si="10768"/>
        <v>IGF</v>
      </c>
      <c r="I10484" t="str">
        <f t="shared" si="10768"/>
        <v>Índice de Gestión Financiera</v>
      </c>
      <c r="J10484" t="str">
        <f t="shared" si="10768"/>
        <v>05-07</v>
      </c>
      <c r="K10484" t="str">
        <f t="shared" si="10768"/>
        <v>Financiamiento por endeudamiento municipal</v>
      </c>
      <c r="L10484" s="150">
        <f>+VLOOKUP($E10484,IGF_2018!$B$8:$Z$347,21,0)</f>
        <v>0.99528567906391785</v>
      </c>
      <c r="M10484" s="142" t="str">
        <f>+VLOOKUP($E10484,IGF_2018!$B$8:$Z$347,22,0)</f>
        <v>Alto</v>
      </c>
    </row>
    <row r="10485" spans="1:13" x14ac:dyDescent="0.3">
      <c r="A10485" s="139">
        <f t="shared" si="10759"/>
        <v>276</v>
      </c>
      <c r="B10485" s="148">
        <f t="shared" si="10761"/>
        <v>29</v>
      </c>
      <c r="D10485" s="149" t="str">
        <f>+VLOOKUP($A10485,mUNICIPIOS!$B$4:$F$343,2,0)</f>
        <v>Petén</v>
      </c>
      <c r="E10485" s="149">
        <f>+VLOOKUP($A10485,mUNICIPIOS!$B$4:$F$343,3,0)</f>
        <v>1701</v>
      </c>
      <c r="F10485" s="149" t="str">
        <f>+VLOOKUP($A10485,mUNICIPIOS!$B$4:$F$343,4,0)</f>
        <v>Flores</v>
      </c>
      <c r="G10485" s="139" t="str">
        <f t="shared" ref="G10485:K10485" si="10769">+G10447</f>
        <v>05</v>
      </c>
      <c r="H10485" t="str">
        <f t="shared" si="10769"/>
        <v>IGF</v>
      </c>
      <c r="I10485" t="str">
        <f t="shared" si="10769"/>
        <v>Índice de Gestión Financiera</v>
      </c>
      <c r="J10485" t="str">
        <f t="shared" si="10769"/>
        <v>INDICE</v>
      </c>
      <c r="K10485">
        <f t="shared" si="10769"/>
        <v>0</v>
      </c>
      <c r="L10485" s="150">
        <f>+VLOOKUP($E10485,IGF_2018!$B$8:$Z$347,24,0)</f>
        <v>0.32295000362193971</v>
      </c>
      <c r="M10485" s="142" t="str">
        <f>+VLOOKUP($E10485,IGF_2018!$B$8:$Z$347,25,0)</f>
        <v>Medio bajo</v>
      </c>
    </row>
    <row r="10486" spans="1:13" x14ac:dyDescent="0.3">
      <c r="A10486" s="139">
        <f t="shared" si="10759"/>
        <v>276</v>
      </c>
      <c r="B10486" s="148">
        <f t="shared" si="10761"/>
        <v>30</v>
      </c>
      <c r="D10486" s="149" t="str">
        <f>+VLOOKUP($A10486,mUNICIPIOS!$B$4:$F$343,2,0)</f>
        <v>Petén</v>
      </c>
      <c r="E10486" s="149">
        <f>+VLOOKUP($A10486,mUNICIPIOS!$B$4:$F$343,3,0)</f>
        <v>1701</v>
      </c>
      <c r="F10486" s="149" t="str">
        <f>+VLOOKUP($A10486,mUNICIPIOS!$B$4:$F$343,4,0)</f>
        <v>Flores</v>
      </c>
      <c r="G10486" s="139" t="str">
        <f t="shared" ref="G10486:K10486" si="10770">+G10448</f>
        <v>06</v>
      </c>
      <c r="H10486" t="str">
        <f t="shared" si="10770"/>
        <v>IGE</v>
      </c>
      <c r="I10486" t="str">
        <f t="shared" si="10770"/>
        <v>Índice de Gestión Estratégica</v>
      </c>
      <c r="J10486" t="str">
        <f t="shared" si="10770"/>
        <v>06-01</v>
      </c>
      <c r="K10486" t="str">
        <f t="shared" si="10770"/>
        <v>Ejecución del Plan Operativo Anual  (POA)</v>
      </c>
      <c r="L10486" s="150">
        <f>+VLOOKUP($E10486,IGE_2018!$B$8:$Z$347,3,0)</f>
        <v>0.96</v>
      </c>
      <c r="M10486" s="142" t="str">
        <f>+VLOOKUP($E10486,IGE_2018!$B$8:$Z$347,4,0)</f>
        <v>Alto</v>
      </c>
    </row>
    <row r="10487" spans="1:13" x14ac:dyDescent="0.3">
      <c r="A10487" s="139">
        <f t="shared" si="10759"/>
        <v>276</v>
      </c>
      <c r="B10487" s="148">
        <f t="shared" si="10761"/>
        <v>31</v>
      </c>
      <c r="D10487" s="149" t="str">
        <f>+VLOOKUP($A10487,mUNICIPIOS!$B$4:$F$343,2,0)</f>
        <v>Petén</v>
      </c>
      <c r="E10487" s="149">
        <f>+VLOOKUP($A10487,mUNICIPIOS!$B$4:$F$343,3,0)</f>
        <v>1701</v>
      </c>
      <c r="F10487" s="149" t="str">
        <f>+VLOOKUP($A10487,mUNICIPIOS!$B$4:$F$343,4,0)</f>
        <v>Flores</v>
      </c>
      <c r="G10487" s="139" t="str">
        <f t="shared" ref="G10487:K10487" si="10771">+G10449</f>
        <v>06</v>
      </c>
      <c r="H10487" t="str">
        <f t="shared" si="10771"/>
        <v>IGE</v>
      </c>
      <c r="I10487" t="str">
        <f t="shared" si="10771"/>
        <v>Índice de Gestión Estratégica</v>
      </c>
      <c r="J10487" t="str">
        <f t="shared" si="10771"/>
        <v>06-02</v>
      </c>
      <c r="K10487" t="str">
        <f t="shared" si="10771"/>
        <v>Relación Plan de Desarrollo Municipal y Ordenamiento Territorial (PDM-OT) - Plan Estratégico Institucional (PEI) - Plan Operativo Multianual (POM) - Plan Operativo Anual (POA)</v>
      </c>
      <c r="L10487" s="150">
        <f>+VLOOKUP($E10487,IGE_2018!$B$8:$Z$347,6,0)</f>
        <v>0.70384615384615379</v>
      </c>
      <c r="M10487" s="142" t="str">
        <f>+VLOOKUP($E10487,IGE_2018!$B$8:$Z$347,7,0)</f>
        <v>Medio alto</v>
      </c>
    </row>
    <row r="10488" spans="1:13" x14ac:dyDescent="0.3">
      <c r="A10488" s="139">
        <f t="shared" si="10759"/>
        <v>276</v>
      </c>
      <c r="B10488" s="148">
        <f t="shared" si="10761"/>
        <v>32</v>
      </c>
      <c r="D10488" s="149" t="str">
        <f>+VLOOKUP($A10488,mUNICIPIOS!$B$4:$F$343,2,0)</f>
        <v>Petén</v>
      </c>
      <c r="E10488" s="149">
        <f>+VLOOKUP($A10488,mUNICIPIOS!$B$4:$F$343,3,0)</f>
        <v>1701</v>
      </c>
      <c r="F10488" s="149" t="str">
        <f>+VLOOKUP($A10488,mUNICIPIOS!$B$4:$F$343,4,0)</f>
        <v>Flores</v>
      </c>
      <c r="G10488" s="139" t="str">
        <f t="shared" ref="G10488:K10488" si="10772">+G10450</f>
        <v>06</v>
      </c>
      <c r="H10488" t="str">
        <f t="shared" si="10772"/>
        <v>IGE</v>
      </c>
      <c r="I10488" t="str">
        <f t="shared" si="10772"/>
        <v>Índice de Gestión Estratégica</v>
      </c>
      <c r="J10488" t="str">
        <f t="shared" si="10772"/>
        <v>06-03</v>
      </c>
      <c r="K10488" t="str">
        <f t="shared" si="10772"/>
        <v>Presupuesto de egresos relacionado a competencias municipales que responden a prioridades nacionales de desarrollo.</v>
      </c>
      <c r="L10488" s="150">
        <f>+VLOOKUP($E10488,IGE_2018!$B$8:$Z$347,9,0)</f>
        <v>0.18586867684886452</v>
      </c>
      <c r="M10488" s="142" t="str">
        <f>+VLOOKUP($E10488,IGE_2018!$B$8:$Z$347,10,0)</f>
        <v>Bajo</v>
      </c>
    </row>
    <row r="10489" spans="1:13" x14ac:dyDescent="0.3">
      <c r="A10489" s="139">
        <f t="shared" si="10759"/>
        <v>276</v>
      </c>
      <c r="B10489" s="148">
        <f t="shared" si="10761"/>
        <v>33</v>
      </c>
      <c r="D10489" s="149" t="str">
        <f>+VLOOKUP($A10489,mUNICIPIOS!$B$4:$F$343,2,0)</f>
        <v>Petén</v>
      </c>
      <c r="E10489" s="149">
        <f>+VLOOKUP($A10489,mUNICIPIOS!$B$4:$F$343,3,0)</f>
        <v>1701</v>
      </c>
      <c r="F10489" s="149" t="str">
        <f>+VLOOKUP($A10489,mUNICIPIOS!$B$4:$F$343,4,0)</f>
        <v>Flores</v>
      </c>
      <c r="G10489" s="139" t="str">
        <f t="shared" ref="G10489:K10489" si="10773">+G10451</f>
        <v>06</v>
      </c>
      <c r="H10489" t="str">
        <f t="shared" si="10773"/>
        <v>IGE</v>
      </c>
      <c r="I10489" t="str">
        <f t="shared" si="10773"/>
        <v>Índice de Gestión Estratégica</v>
      </c>
      <c r="J10489" t="str">
        <f t="shared" si="10773"/>
        <v>06-04</v>
      </c>
      <c r="K10489" t="str">
        <f t="shared" si="10773"/>
        <v>Institucionalización de la gestión ordenada del territorio</v>
      </c>
      <c r="L10489" s="150">
        <f>+VLOOKUP($E10489,IGE_2018!$B$8:$Z$347,12,0)</f>
        <v>0</v>
      </c>
      <c r="M10489" s="142" t="str">
        <f>+VLOOKUP($E10489,IGE_2018!$B$8:$Z$347,13,0)</f>
        <v>Bajo</v>
      </c>
    </row>
    <row r="10490" spans="1:13" x14ac:dyDescent="0.3">
      <c r="A10490" s="139">
        <f t="shared" si="10759"/>
        <v>276</v>
      </c>
      <c r="B10490" s="148">
        <f t="shared" si="10761"/>
        <v>34</v>
      </c>
      <c r="D10490" s="149" t="str">
        <f>+VLOOKUP($A10490,mUNICIPIOS!$B$4:$F$343,2,0)</f>
        <v>Petén</v>
      </c>
      <c r="E10490" s="149">
        <f>+VLOOKUP($A10490,mUNICIPIOS!$B$4:$F$343,3,0)</f>
        <v>1701</v>
      </c>
      <c r="F10490" s="149" t="str">
        <f>+VLOOKUP($A10490,mUNICIPIOS!$B$4:$F$343,4,0)</f>
        <v>Flores</v>
      </c>
      <c r="G10490" s="139" t="str">
        <f t="shared" ref="G10490:K10490" si="10774">+G10452</f>
        <v>06</v>
      </c>
      <c r="H10490" t="str">
        <f t="shared" si="10774"/>
        <v>IGE</v>
      </c>
      <c r="I10490" t="str">
        <f t="shared" si="10774"/>
        <v>Índice de Gestión Estratégica</v>
      </c>
      <c r="J10490" t="str">
        <f t="shared" si="10774"/>
        <v>06-05</v>
      </c>
      <c r="K10490" t="str">
        <f t="shared" si="10774"/>
        <v>Acciones para la gestión ordenada del territorio</v>
      </c>
      <c r="L10490" s="150">
        <f>+VLOOKUP($E10490,IGE_2018!$B$8:$Z$347,15,0)</f>
        <v>2.0000000000000007E-2</v>
      </c>
      <c r="M10490" s="142" t="str">
        <f>+VLOOKUP($E10490,IGE_2018!$B$8:$Z$347,16,0)</f>
        <v>Bajo</v>
      </c>
    </row>
    <row r="10491" spans="1:13" x14ac:dyDescent="0.3">
      <c r="A10491" s="139">
        <f t="shared" si="10759"/>
        <v>276</v>
      </c>
      <c r="B10491" s="148">
        <f t="shared" si="10761"/>
        <v>35</v>
      </c>
      <c r="D10491" s="149" t="str">
        <f>+VLOOKUP($A10491,mUNICIPIOS!$B$4:$F$343,2,0)</f>
        <v>Petén</v>
      </c>
      <c r="E10491" s="149">
        <f>+VLOOKUP($A10491,mUNICIPIOS!$B$4:$F$343,3,0)</f>
        <v>1701</v>
      </c>
      <c r="F10491" s="149" t="str">
        <f>+VLOOKUP($A10491,mUNICIPIOS!$B$4:$F$343,4,0)</f>
        <v>Flores</v>
      </c>
      <c r="G10491" s="139" t="str">
        <f t="shared" ref="G10491:K10491" si="10775">+G10453</f>
        <v>06</v>
      </c>
      <c r="H10491" t="str">
        <f t="shared" si="10775"/>
        <v>IGE</v>
      </c>
      <c r="I10491" t="str">
        <f t="shared" si="10775"/>
        <v>Índice de Gestión Estratégica</v>
      </c>
      <c r="J10491" t="str">
        <f t="shared" si="10775"/>
        <v>06-06</v>
      </c>
      <c r="K10491" t="str">
        <f t="shared" si="10775"/>
        <v>Gestión de riesgo en la formulación de proyectos derivados de la planificación operativa anual</v>
      </c>
      <c r="L10491" s="150">
        <f>+VLOOKUP($E10491,IGE_2018!$B$8:$Z$347,18,0)</f>
        <v>0.7</v>
      </c>
      <c r="M10491" s="142" t="str">
        <f>+VLOOKUP($E10491,IGE_2018!$B$8:$Z$347,19,0)</f>
        <v>Medio alto</v>
      </c>
    </row>
    <row r="10492" spans="1:13" x14ac:dyDescent="0.3">
      <c r="A10492" s="139">
        <f t="shared" si="10759"/>
        <v>276</v>
      </c>
      <c r="B10492" s="148">
        <f t="shared" si="10761"/>
        <v>36</v>
      </c>
      <c r="D10492" s="149" t="str">
        <f>+VLOOKUP($A10492,mUNICIPIOS!$B$4:$F$343,2,0)</f>
        <v>Petén</v>
      </c>
      <c r="E10492" s="149">
        <f>+VLOOKUP($A10492,mUNICIPIOS!$B$4:$F$343,3,0)</f>
        <v>1701</v>
      </c>
      <c r="F10492" s="149" t="str">
        <f>+VLOOKUP($A10492,mUNICIPIOS!$B$4:$F$343,4,0)</f>
        <v>Flores</v>
      </c>
      <c r="G10492" s="139" t="str">
        <f t="shared" ref="G10492:K10492" si="10776">+G10454</f>
        <v>06</v>
      </c>
      <c r="H10492" t="str">
        <f t="shared" si="10776"/>
        <v>IGE</v>
      </c>
      <c r="I10492" t="str">
        <f t="shared" si="10776"/>
        <v>Índice de Gestión Estratégica</v>
      </c>
      <c r="J10492" t="str">
        <f t="shared" si="10776"/>
        <v>06-07</v>
      </c>
      <c r="K10492" t="str">
        <f t="shared" si="10776"/>
        <v>Ingresos por servicios ambientales en relación a los ingresos propios sin regalías</v>
      </c>
      <c r="L10492" s="150">
        <f>+VLOOKUP($E10492,IGE_2018!$B$8:$Z$347,21,0)</f>
        <v>1</v>
      </c>
      <c r="M10492" s="142" t="str">
        <f>+VLOOKUP($E10492,IGE_2018!$B$8:$Z$347,22,0)</f>
        <v>Alto</v>
      </c>
    </row>
    <row r="10493" spans="1:13" x14ac:dyDescent="0.3">
      <c r="A10493" s="139">
        <f t="shared" si="10759"/>
        <v>276</v>
      </c>
      <c r="B10493" s="148">
        <f t="shared" si="10761"/>
        <v>37</v>
      </c>
      <c r="D10493" s="149" t="str">
        <f>+VLOOKUP($A10493,mUNICIPIOS!$B$4:$F$343,2,0)</f>
        <v>Petén</v>
      </c>
      <c r="E10493" s="149">
        <f>+VLOOKUP($A10493,mUNICIPIOS!$B$4:$F$343,3,0)</f>
        <v>1701</v>
      </c>
      <c r="F10493" s="149" t="str">
        <f>+VLOOKUP($A10493,mUNICIPIOS!$B$4:$F$343,4,0)</f>
        <v>Flores</v>
      </c>
      <c r="G10493" s="139" t="str">
        <f t="shared" ref="G10493:K10493" si="10777">+G10455</f>
        <v>06</v>
      </c>
      <c r="H10493" t="str">
        <f t="shared" si="10777"/>
        <v>IGE</v>
      </c>
      <c r="I10493" t="str">
        <f t="shared" si="10777"/>
        <v>Índice de Gestión Estratégica</v>
      </c>
      <c r="J10493" t="str">
        <f t="shared" si="10777"/>
        <v>INDICE</v>
      </c>
      <c r="K10493">
        <f t="shared" si="10777"/>
        <v>0</v>
      </c>
      <c r="L10493" s="150">
        <f>+VLOOKUP($E10493,IGE_2018!$B$8:$Z$347,24,0)</f>
        <v>0.46904409228913924</v>
      </c>
      <c r="M10493" s="142" t="str">
        <f>+VLOOKUP($E10493,IGE_2018!$B$8:$Z$347,25,0)</f>
        <v>Medio</v>
      </c>
    </row>
    <row r="10494" spans="1:13" x14ac:dyDescent="0.3">
      <c r="A10494" s="139">
        <f t="shared" si="10759"/>
        <v>276</v>
      </c>
      <c r="B10494" s="148">
        <f t="shared" si="10761"/>
        <v>38</v>
      </c>
      <c r="D10494" s="149" t="str">
        <f>+VLOOKUP($A10494,mUNICIPIOS!$B$4:$F$343,2,0)</f>
        <v>Petén</v>
      </c>
      <c r="E10494" s="149">
        <f>+VLOOKUP($A10494,mUNICIPIOS!$B$4:$F$343,3,0)</f>
        <v>1701</v>
      </c>
      <c r="F10494" s="149" t="str">
        <f>+VLOOKUP($A10494,mUNICIPIOS!$B$4:$F$343,4,0)</f>
        <v>Flores</v>
      </c>
      <c r="G10494" s="139" t="str">
        <f t="shared" ref="G10494:K10494" si="10778">+G10456</f>
        <v>RANKING</v>
      </c>
      <c r="H10494" t="str">
        <f t="shared" si="10778"/>
        <v>RGM</v>
      </c>
      <c r="I10494" t="str">
        <f t="shared" si="10778"/>
        <v>Ranking de la Gestión Municipal 2018</v>
      </c>
      <c r="J10494" t="str">
        <f t="shared" si="10778"/>
        <v>RANKING</v>
      </c>
      <c r="K10494">
        <f t="shared" si="10778"/>
        <v>0</v>
      </c>
      <c r="L10494" s="151">
        <f>+VLOOKUP($E10494,Resultados_generales!$C$8:$AE$347,27,0)</f>
        <v>0.3884872349151246</v>
      </c>
      <c r="M10494" t="str">
        <f>+VLOOKUP($E10494,Resultados_generales!$C$8:$AE$347,28,0)</f>
        <v>Medio bajo</v>
      </c>
    </row>
    <row r="10495" spans="1:13" x14ac:dyDescent="0.3">
      <c r="A10495" s="139">
        <f t="shared" si="10759"/>
        <v>277</v>
      </c>
      <c r="B10495" s="148">
        <f t="shared" si="10761"/>
        <v>1</v>
      </c>
      <c r="D10495" s="149" t="str">
        <f>+VLOOKUP($A10495,mUNICIPIOS!$B$4:$F$343,2,0)</f>
        <v>Petén</v>
      </c>
      <c r="E10495" s="149">
        <f>+VLOOKUP($A10495,mUNICIPIOS!$B$4:$F$343,3,0)</f>
        <v>1702</v>
      </c>
      <c r="F10495" s="149" t="str">
        <f>+VLOOKUP($A10495,mUNICIPIOS!$B$4:$F$343,4,0)</f>
        <v>San José</v>
      </c>
      <c r="G10495" s="139" t="str">
        <f t="shared" ref="G10495:K10495" si="10779">+G10457</f>
        <v>01</v>
      </c>
      <c r="H10495" t="str">
        <f t="shared" si="10779"/>
        <v>IPC</v>
      </c>
      <c r="I10495" t="str">
        <f t="shared" si="10779"/>
        <v>Índice de Participación Ciudadana</v>
      </c>
      <c r="J10495" t="str">
        <f t="shared" si="10779"/>
        <v>01-01</v>
      </c>
      <c r="K10495" t="str">
        <f t="shared" si="10779"/>
        <v>Número de reuniones del COMUDE en el año de la medición.</v>
      </c>
      <c r="L10495" s="150">
        <f>+VLOOKUP($E10495,IPC_2018!$B$8:$T$347,3,0)</f>
        <v>0.25</v>
      </c>
      <c r="M10495" s="142" t="str">
        <f>+VLOOKUP($E10495,IPC_2018!$B$8:$T$347,4,0)</f>
        <v>Medio bajo</v>
      </c>
    </row>
    <row r="10496" spans="1:13" x14ac:dyDescent="0.3">
      <c r="A10496" s="139">
        <f t="shared" si="10759"/>
        <v>277</v>
      </c>
      <c r="B10496" s="148">
        <f t="shared" si="10761"/>
        <v>2</v>
      </c>
      <c r="D10496" s="149" t="str">
        <f>+VLOOKUP($A10496,mUNICIPIOS!$B$4:$F$343,2,0)</f>
        <v>Petén</v>
      </c>
      <c r="E10496" s="149">
        <f>+VLOOKUP($A10496,mUNICIPIOS!$B$4:$F$343,3,0)</f>
        <v>1702</v>
      </c>
      <c r="F10496" s="149" t="str">
        <f>+VLOOKUP($A10496,mUNICIPIOS!$B$4:$F$343,4,0)</f>
        <v>San José</v>
      </c>
      <c r="G10496" s="139" t="str">
        <f t="shared" ref="G10496:K10496" si="10780">+G10458</f>
        <v>01</v>
      </c>
      <c r="H10496" t="str">
        <f t="shared" si="10780"/>
        <v>IPC</v>
      </c>
      <c r="I10496" t="str">
        <f t="shared" si="10780"/>
        <v>Índice de Participación Ciudadana</v>
      </c>
      <c r="J10496" t="str">
        <f t="shared" si="10780"/>
        <v>01-02</v>
      </c>
      <c r="K10496" t="str">
        <f t="shared" si="10780"/>
        <v>Participación de Alcaldes, Concejales y Síndicos determinados o designados en el COMUDE</v>
      </c>
      <c r="L10496" s="150">
        <f>+VLOOKUP($E10496,IPC_2018!$B$8:$T$347,6,0)</f>
        <v>0.33333333333333331</v>
      </c>
      <c r="M10496" s="142" t="str">
        <f>+VLOOKUP($E10496,IPC_2018!$B$8:$T$347,7,0)</f>
        <v>Medio bajo</v>
      </c>
    </row>
    <row r="10497" spans="1:13" x14ac:dyDescent="0.3">
      <c r="A10497" s="139">
        <f t="shared" si="10759"/>
        <v>277</v>
      </c>
      <c r="B10497" s="148">
        <f t="shared" si="10761"/>
        <v>3</v>
      </c>
      <c r="D10497" s="149" t="str">
        <f>+VLOOKUP($A10497,mUNICIPIOS!$B$4:$F$343,2,0)</f>
        <v>Petén</v>
      </c>
      <c r="E10497" s="149">
        <f>+VLOOKUP($A10497,mUNICIPIOS!$B$4:$F$343,3,0)</f>
        <v>1702</v>
      </c>
      <c r="F10497" s="149" t="str">
        <f>+VLOOKUP($A10497,mUNICIPIOS!$B$4:$F$343,4,0)</f>
        <v>San José</v>
      </c>
      <c r="G10497" s="139" t="str">
        <f t="shared" ref="G10497:K10497" si="10781">+G10459</f>
        <v>01</v>
      </c>
      <c r="H10497" t="str">
        <f t="shared" si="10781"/>
        <v>IPC</v>
      </c>
      <c r="I10497" t="str">
        <f t="shared" si="10781"/>
        <v>Índice de Participación Ciudadana</v>
      </c>
      <c r="J10497" t="str">
        <f t="shared" si="10781"/>
        <v>01-03</v>
      </c>
      <c r="K10497" t="str">
        <f t="shared" si="10781"/>
        <v>Participación  de organizaciones de jóvenes, mujeres, pueblos mayas, xincas, garífunas, y otras organizaciones en el Comude</v>
      </c>
      <c r="L10497" s="150">
        <f>+VLOOKUP($E10497,IPC_2018!$B$8:$T$347,9,0)</f>
        <v>0</v>
      </c>
      <c r="M10497" s="142" t="str">
        <f>+VLOOKUP($E10497,IPC_2018!$B$8:$T$347,10,0)</f>
        <v>Bajo</v>
      </c>
    </row>
    <row r="10498" spans="1:13" x14ac:dyDescent="0.3">
      <c r="A10498" s="139">
        <f t="shared" si="10759"/>
        <v>277</v>
      </c>
      <c r="B10498" s="148">
        <f t="shared" si="10761"/>
        <v>4</v>
      </c>
      <c r="D10498" s="149" t="str">
        <f>+VLOOKUP($A10498,mUNICIPIOS!$B$4:$F$343,2,0)</f>
        <v>Petén</v>
      </c>
      <c r="E10498" s="149">
        <f>+VLOOKUP($A10498,mUNICIPIOS!$B$4:$F$343,3,0)</f>
        <v>1702</v>
      </c>
      <c r="F10498" s="149" t="str">
        <f>+VLOOKUP($A10498,mUNICIPIOS!$B$4:$F$343,4,0)</f>
        <v>San José</v>
      </c>
      <c r="G10498" s="139" t="str">
        <f t="shared" ref="G10498:K10498" si="10782">+G10460</f>
        <v>01</v>
      </c>
      <c r="H10498" t="str">
        <f t="shared" si="10782"/>
        <v>IPC</v>
      </c>
      <c r="I10498" t="str">
        <f t="shared" si="10782"/>
        <v>Índice de Participación Ciudadana</v>
      </c>
      <c r="J10498" t="str">
        <f t="shared" si="10782"/>
        <v>01-04</v>
      </c>
      <c r="K10498" t="str">
        <f t="shared" si="10782"/>
        <v>Representatividad territorial del Comude.</v>
      </c>
      <c r="L10498" s="150">
        <f>+VLOOKUP($E10498,IPC_2018!$B$8:$T$347,12,0)</f>
        <v>0.37</v>
      </c>
      <c r="M10498" s="142" t="str">
        <f>+VLOOKUP($E10498,IPC_2018!$B$8:$T$347,13,0)</f>
        <v>Medio bajo</v>
      </c>
    </row>
    <row r="10499" spans="1:13" x14ac:dyDescent="0.3">
      <c r="A10499" s="139">
        <f t="shared" si="10759"/>
        <v>277</v>
      </c>
      <c r="B10499" s="148">
        <f t="shared" si="10761"/>
        <v>5</v>
      </c>
      <c r="D10499" s="149" t="str">
        <f>+VLOOKUP($A10499,mUNICIPIOS!$B$4:$F$343,2,0)</f>
        <v>Petén</v>
      </c>
      <c r="E10499" s="149">
        <f>+VLOOKUP($A10499,mUNICIPIOS!$B$4:$F$343,3,0)</f>
        <v>1702</v>
      </c>
      <c r="F10499" s="149" t="str">
        <f>+VLOOKUP($A10499,mUNICIPIOS!$B$4:$F$343,4,0)</f>
        <v>San José</v>
      </c>
      <c r="G10499" s="139" t="str">
        <f t="shared" ref="G10499:K10499" si="10783">+G10461</f>
        <v>01</v>
      </c>
      <c r="H10499" t="str">
        <f t="shared" si="10783"/>
        <v>IPC</v>
      </c>
      <c r="I10499" t="str">
        <f t="shared" si="10783"/>
        <v>Índice de Participación Ciudadana</v>
      </c>
      <c r="J10499" t="str">
        <f t="shared" si="10783"/>
        <v>01-05</v>
      </c>
      <c r="K10499" t="str">
        <f t="shared" si="10783"/>
        <v>Funcionamiento del Comude</v>
      </c>
      <c r="L10499" s="150">
        <f>+VLOOKUP($E10499,IPC_2018!$B$8:$T$347,15,0)</f>
        <v>0.49646643127083617</v>
      </c>
      <c r="M10499" s="142" t="str">
        <f>+VLOOKUP($E10499,IPC_2018!$B$8:$T$347,16,0)</f>
        <v>Medio</v>
      </c>
    </row>
    <row r="10500" spans="1:13" x14ac:dyDescent="0.3">
      <c r="A10500" s="139">
        <f t="shared" si="10759"/>
        <v>277</v>
      </c>
      <c r="B10500" s="148">
        <f t="shared" si="10761"/>
        <v>6</v>
      </c>
      <c r="D10500" s="149" t="str">
        <f>+VLOOKUP($A10500,mUNICIPIOS!$B$4:$F$343,2,0)</f>
        <v>Petén</v>
      </c>
      <c r="E10500" s="149">
        <f>+VLOOKUP($A10500,mUNICIPIOS!$B$4:$F$343,3,0)</f>
        <v>1702</v>
      </c>
      <c r="F10500" s="149" t="str">
        <f>+VLOOKUP($A10500,mUNICIPIOS!$B$4:$F$343,4,0)</f>
        <v>San José</v>
      </c>
      <c r="G10500" s="139" t="str">
        <f t="shared" ref="G10500:K10500" si="10784">+G10462</f>
        <v>01</v>
      </c>
      <c r="H10500" t="str">
        <f t="shared" si="10784"/>
        <v>IPC</v>
      </c>
      <c r="I10500" t="str">
        <f t="shared" si="10784"/>
        <v>Índice de Participación Ciudadana</v>
      </c>
      <c r="J10500" t="str">
        <f t="shared" si="10784"/>
        <v>INDICE</v>
      </c>
      <c r="K10500">
        <f t="shared" si="10784"/>
        <v>0</v>
      </c>
      <c r="L10500" s="150">
        <f>+VLOOKUP($E10500,IPC_2018!$B$8:$T$347,18,0)</f>
        <v>0.27788663135729208</v>
      </c>
      <c r="M10500" s="142" t="str">
        <f>+VLOOKUP($E10500,IPC_2018!$B$8:$T$347,19,0)</f>
        <v>Medio bajo</v>
      </c>
    </row>
    <row r="10501" spans="1:13" x14ac:dyDescent="0.3">
      <c r="A10501" s="139">
        <f t="shared" si="10759"/>
        <v>277</v>
      </c>
      <c r="B10501" s="148">
        <f t="shared" si="10761"/>
        <v>7</v>
      </c>
      <c r="D10501" s="149" t="str">
        <f>+VLOOKUP($A10501,mUNICIPIOS!$B$4:$F$343,2,0)</f>
        <v>Petén</v>
      </c>
      <c r="E10501" s="149">
        <f>+VLOOKUP($A10501,mUNICIPIOS!$B$4:$F$343,3,0)</f>
        <v>1702</v>
      </c>
      <c r="F10501" s="149" t="str">
        <f>+VLOOKUP($A10501,mUNICIPIOS!$B$4:$F$343,4,0)</f>
        <v>San José</v>
      </c>
      <c r="G10501" s="139" t="str">
        <f t="shared" ref="G10501:K10501" si="10785">+G10463</f>
        <v>02</v>
      </c>
      <c r="H10501" t="str">
        <f t="shared" si="10785"/>
        <v>IIC</v>
      </c>
      <c r="I10501" t="str">
        <f t="shared" si="10785"/>
        <v>Índice de Información a la Ciudadanía</v>
      </c>
      <c r="J10501" t="str">
        <f t="shared" si="10785"/>
        <v>02-01</v>
      </c>
      <c r="K10501" t="str">
        <f t="shared" si="10785"/>
        <v>Rendición de cuentas cuatrimestral y anual al Comude enfocadas en resultados.</v>
      </c>
      <c r="L10501" s="150">
        <f>+VLOOKUP($E10501,IIC_2018!$B$8:$Q$347,3,0)</f>
        <v>0</v>
      </c>
      <c r="M10501" s="142" t="str">
        <f>+VLOOKUP($E10501,IIC_2018!$B$8:$Q$347,4,0)</f>
        <v>Bajo</v>
      </c>
    </row>
    <row r="10502" spans="1:13" x14ac:dyDescent="0.3">
      <c r="A10502" s="139">
        <f t="shared" si="10759"/>
        <v>277</v>
      </c>
      <c r="B10502" s="148">
        <f t="shared" si="10761"/>
        <v>8</v>
      </c>
      <c r="D10502" s="149" t="str">
        <f>+VLOOKUP($A10502,mUNICIPIOS!$B$4:$F$343,2,0)</f>
        <v>Petén</v>
      </c>
      <c r="E10502" s="149">
        <f>+VLOOKUP($A10502,mUNICIPIOS!$B$4:$F$343,3,0)</f>
        <v>1702</v>
      </c>
      <c r="F10502" s="149" t="str">
        <f>+VLOOKUP($A10502,mUNICIPIOS!$B$4:$F$343,4,0)</f>
        <v>San José</v>
      </c>
      <c r="G10502" s="139" t="str">
        <f t="shared" ref="G10502:K10502" si="10786">+G10464</f>
        <v>02</v>
      </c>
      <c r="H10502" t="str">
        <f t="shared" si="10786"/>
        <v>IIC</v>
      </c>
      <c r="I10502" t="str">
        <f t="shared" si="10786"/>
        <v>Índice de Información a la Ciudadanía</v>
      </c>
      <c r="J10502" t="str">
        <f t="shared" si="10786"/>
        <v>02-02</v>
      </c>
      <c r="K10502" t="str">
        <f t="shared" si="10786"/>
        <v>Información presupuestaria y otra información brindada a la ciudadanía disponible en medios locales de comunicación.</v>
      </c>
      <c r="L10502" s="150">
        <f>+VLOOKUP($E10502,IIC_2018!$B$8:$Q$347,6,0)</f>
        <v>0</v>
      </c>
      <c r="M10502" s="142" t="str">
        <f>+VLOOKUP($E10502,IIC_2018!$B$8:$Q$347,7,0)</f>
        <v>Bajo</v>
      </c>
    </row>
    <row r="10503" spans="1:13" x14ac:dyDescent="0.3">
      <c r="A10503" s="139">
        <f t="shared" si="10759"/>
        <v>277</v>
      </c>
      <c r="B10503" s="148">
        <f t="shared" si="10761"/>
        <v>9</v>
      </c>
      <c r="D10503" s="149" t="str">
        <f>+VLOOKUP($A10503,mUNICIPIOS!$B$4:$F$343,2,0)</f>
        <v>Petén</v>
      </c>
      <c r="E10503" s="149">
        <f>+VLOOKUP($A10503,mUNICIPIOS!$B$4:$F$343,3,0)</f>
        <v>1702</v>
      </c>
      <c r="F10503" s="149" t="str">
        <f>+VLOOKUP($A10503,mUNICIPIOS!$B$4:$F$343,4,0)</f>
        <v>San José</v>
      </c>
      <c r="G10503" s="139" t="str">
        <f t="shared" ref="G10503:K10503" si="10787">+G10465</f>
        <v>02</v>
      </c>
      <c r="H10503" t="str">
        <f t="shared" si="10787"/>
        <v>IIC</v>
      </c>
      <c r="I10503" t="str">
        <f t="shared" si="10787"/>
        <v>Índice de Información a la Ciudadanía</v>
      </c>
      <c r="J10503" t="str">
        <f t="shared" si="10787"/>
        <v>02-03</v>
      </c>
      <c r="K10503" t="str">
        <f t="shared" si="10787"/>
        <v>Información pública de oficio actualizada y disponible de acuerdo a la LAIP y uso de internet.</v>
      </c>
      <c r="L10503" s="150">
        <f>+VLOOKUP($E10503,IIC_2018!$B$8:$Q$347,9,0)</f>
        <v>0.18</v>
      </c>
      <c r="M10503" s="142" t="str">
        <f>+VLOOKUP($E10503,IIC_2018!$B$8:$Q$347,10,0)</f>
        <v>Bajo</v>
      </c>
    </row>
    <row r="10504" spans="1:13" x14ac:dyDescent="0.3">
      <c r="A10504" s="139">
        <f t="shared" si="10759"/>
        <v>277</v>
      </c>
      <c r="B10504" s="148">
        <f t="shared" si="10761"/>
        <v>10</v>
      </c>
      <c r="D10504" s="149" t="str">
        <f>+VLOOKUP($A10504,mUNICIPIOS!$B$4:$F$343,2,0)</f>
        <v>Petén</v>
      </c>
      <c r="E10504" s="149">
        <f>+VLOOKUP($A10504,mUNICIPIOS!$B$4:$F$343,3,0)</f>
        <v>1702</v>
      </c>
      <c r="F10504" s="149" t="str">
        <f>+VLOOKUP($A10504,mUNICIPIOS!$B$4:$F$343,4,0)</f>
        <v>San José</v>
      </c>
      <c r="G10504" s="139" t="str">
        <f t="shared" ref="G10504:K10504" si="10788">+G10466</f>
        <v>02</v>
      </c>
      <c r="H10504" t="str">
        <f t="shared" si="10788"/>
        <v>IIC</v>
      </c>
      <c r="I10504" t="str">
        <f t="shared" si="10788"/>
        <v>Índice de Información a la Ciudadanía</v>
      </c>
      <c r="J10504" t="str">
        <f t="shared" si="10788"/>
        <v>02-04</v>
      </c>
      <c r="K10504" t="str">
        <f t="shared" si="10788"/>
        <v>Relación del monto contratado por medio de Guate compras con el total del presupuesto de egresos vigente.</v>
      </c>
      <c r="L10504" s="150">
        <f>+VLOOKUP($E10504,IIC_2018!$B$8:$Q$347,12,0)</f>
        <v>0.18181154897055926</v>
      </c>
      <c r="M10504" s="142" t="str">
        <f>+VLOOKUP($E10504,IIC_2018!$B$8:$Q$347,13,0)</f>
        <v>Bajo</v>
      </c>
    </row>
    <row r="10505" spans="1:13" x14ac:dyDescent="0.3">
      <c r="A10505" s="139">
        <f t="shared" si="10759"/>
        <v>277</v>
      </c>
      <c r="B10505" s="148">
        <f t="shared" si="10761"/>
        <v>11</v>
      </c>
      <c r="D10505" s="149" t="str">
        <f>+VLOOKUP($A10505,mUNICIPIOS!$B$4:$F$343,2,0)</f>
        <v>Petén</v>
      </c>
      <c r="E10505" s="149">
        <f>+VLOOKUP($A10505,mUNICIPIOS!$B$4:$F$343,3,0)</f>
        <v>1702</v>
      </c>
      <c r="F10505" s="149" t="str">
        <f>+VLOOKUP($A10505,mUNICIPIOS!$B$4:$F$343,4,0)</f>
        <v>San José</v>
      </c>
      <c r="G10505" s="139" t="str">
        <f t="shared" ref="G10505:K10505" si="10789">+G10467</f>
        <v>02</v>
      </c>
      <c r="H10505" t="str">
        <f t="shared" si="10789"/>
        <v>IIC</v>
      </c>
      <c r="I10505" t="str">
        <f t="shared" si="10789"/>
        <v>Índice de Información a la Ciudadanía</v>
      </c>
      <c r="J10505" t="str">
        <f t="shared" si="10789"/>
        <v>INDICE</v>
      </c>
      <c r="K10505">
        <f t="shared" si="10789"/>
        <v>0</v>
      </c>
      <c r="L10505" s="150">
        <f>+VLOOKUP($E10505,IIC_2018!$B$8:$Q$347,15,0)</f>
        <v>9.0452887242639807E-2</v>
      </c>
      <c r="M10505" s="142" t="str">
        <f>+VLOOKUP($E10505,IIC_2018!$B$8:$Q$347,16,0)</f>
        <v>Bajo</v>
      </c>
    </row>
    <row r="10506" spans="1:13" x14ac:dyDescent="0.3">
      <c r="A10506" s="139">
        <f t="shared" si="10759"/>
        <v>277</v>
      </c>
      <c r="B10506" s="148">
        <f t="shared" si="10761"/>
        <v>12</v>
      </c>
      <c r="D10506" s="149" t="str">
        <f>+VLOOKUP($A10506,mUNICIPIOS!$B$4:$F$343,2,0)</f>
        <v>Petén</v>
      </c>
      <c r="E10506" s="149">
        <f>+VLOOKUP($A10506,mUNICIPIOS!$B$4:$F$343,3,0)</f>
        <v>1702</v>
      </c>
      <c r="F10506" s="149" t="str">
        <f>+VLOOKUP($A10506,mUNICIPIOS!$B$4:$F$343,4,0)</f>
        <v>San José</v>
      </c>
      <c r="G10506" s="139" t="str">
        <f t="shared" ref="G10506:K10506" si="10790">+G10468</f>
        <v>03</v>
      </c>
      <c r="H10506" t="str">
        <f t="shared" si="10790"/>
        <v>ISP</v>
      </c>
      <c r="I10506" t="str">
        <f t="shared" si="10790"/>
        <v>Índice de Servicios Públicos</v>
      </c>
      <c r="J10506" t="str">
        <f t="shared" si="10790"/>
        <v>03-01</v>
      </c>
      <c r="K10506" t="str">
        <f t="shared" si="10790"/>
        <v>Cobertura del servicio público de agua</v>
      </c>
      <c r="L10506" s="150">
        <f>+VLOOKUP($E10506,ISP_2018!$B$8:$T$347,3,0)</f>
        <v>0</v>
      </c>
      <c r="M10506" s="142" t="str">
        <f>+VLOOKUP($E10506,ISP_2018!$B$8:$T$347,4,0)</f>
        <v>Bajo</v>
      </c>
    </row>
    <row r="10507" spans="1:13" x14ac:dyDescent="0.3">
      <c r="A10507" s="139">
        <f t="shared" si="10759"/>
        <v>277</v>
      </c>
      <c r="B10507" s="148">
        <f t="shared" si="10761"/>
        <v>13</v>
      </c>
      <c r="D10507" s="149" t="str">
        <f>+VLOOKUP($A10507,mUNICIPIOS!$B$4:$F$343,2,0)</f>
        <v>Petén</v>
      </c>
      <c r="E10507" s="149">
        <f>+VLOOKUP($A10507,mUNICIPIOS!$B$4:$F$343,3,0)</f>
        <v>1702</v>
      </c>
      <c r="F10507" s="149" t="str">
        <f>+VLOOKUP($A10507,mUNICIPIOS!$B$4:$F$343,4,0)</f>
        <v>San José</v>
      </c>
      <c r="G10507" s="139" t="str">
        <f t="shared" ref="G10507:K10507" si="10791">+G10469</f>
        <v>03</v>
      </c>
      <c r="H10507" t="str">
        <f t="shared" si="10791"/>
        <v>ISP</v>
      </c>
      <c r="I10507" t="str">
        <f t="shared" si="10791"/>
        <v>Índice de Servicios Públicos</v>
      </c>
      <c r="J10507" t="str">
        <f t="shared" si="10791"/>
        <v>03-02</v>
      </c>
      <c r="K10507" t="str">
        <f t="shared" si="10791"/>
        <v>Control de la calidad del servicio público de agua</v>
      </c>
      <c r="L10507" s="150">
        <f>+VLOOKUP($E10507,ISP_2018!$B$8:$T$347,6,0)</f>
        <v>0</v>
      </c>
      <c r="M10507" s="142" t="str">
        <f>+VLOOKUP($E10507,ISP_2018!$B$8:$T$347,7,0)</f>
        <v>Bajo</v>
      </c>
    </row>
    <row r="10508" spans="1:13" x14ac:dyDescent="0.3">
      <c r="A10508" s="139">
        <f t="shared" si="10759"/>
        <v>277</v>
      </c>
      <c r="B10508" s="148">
        <f t="shared" si="10761"/>
        <v>14</v>
      </c>
      <c r="D10508" s="149" t="str">
        <f>+VLOOKUP($A10508,mUNICIPIOS!$B$4:$F$343,2,0)</f>
        <v>Petén</v>
      </c>
      <c r="E10508" s="149">
        <f>+VLOOKUP($A10508,mUNICIPIOS!$B$4:$F$343,3,0)</f>
        <v>1702</v>
      </c>
      <c r="F10508" s="149" t="str">
        <f>+VLOOKUP($A10508,mUNICIPIOS!$B$4:$F$343,4,0)</f>
        <v>San José</v>
      </c>
      <c r="G10508" s="139" t="str">
        <f t="shared" ref="G10508:K10508" si="10792">+G10470</f>
        <v>03</v>
      </c>
      <c r="H10508" t="str">
        <f t="shared" si="10792"/>
        <v>ISP</v>
      </c>
      <c r="I10508" t="str">
        <f t="shared" si="10792"/>
        <v>Índice de Servicios Públicos</v>
      </c>
      <c r="J10508" t="str">
        <f t="shared" si="10792"/>
        <v>03-03</v>
      </c>
      <c r="K10508" t="str">
        <f t="shared" si="10792"/>
        <v>Disposición  y tratamiento  de aguas residuales</v>
      </c>
      <c r="L10508" s="150">
        <f>+VLOOKUP($E10508,ISP_2018!$B$8:$T$347,9,0)</f>
        <v>0</v>
      </c>
      <c r="M10508" s="142" t="str">
        <f>+VLOOKUP($E10508,ISP_2018!$B$8:$T$347,10,0)</f>
        <v>Bajo</v>
      </c>
    </row>
    <row r="10509" spans="1:13" x14ac:dyDescent="0.3">
      <c r="A10509" s="139">
        <f t="shared" si="10759"/>
        <v>277</v>
      </c>
      <c r="B10509" s="148">
        <f t="shared" si="10761"/>
        <v>15</v>
      </c>
      <c r="D10509" s="149" t="str">
        <f>+VLOOKUP($A10509,mUNICIPIOS!$B$4:$F$343,2,0)</f>
        <v>Petén</v>
      </c>
      <c r="E10509" s="149">
        <f>+VLOOKUP($A10509,mUNICIPIOS!$B$4:$F$343,3,0)</f>
        <v>1702</v>
      </c>
      <c r="F10509" s="149" t="str">
        <f>+VLOOKUP($A10509,mUNICIPIOS!$B$4:$F$343,4,0)</f>
        <v>San José</v>
      </c>
      <c r="G10509" s="139" t="str">
        <f t="shared" ref="G10509:K10509" si="10793">+G10471</f>
        <v>03</v>
      </c>
      <c r="H10509" t="str">
        <f t="shared" si="10793"/>
        <v>ISP</v>
      </c>
      <c r="I10509" t="str">
        <f t="shared" si="10793"/>
        <v>Índice de Servicios Públicos</v>
      </c>
      <c r="J10509" t="str">
        <f t="shared" si="10793"/>
        <v>03-04</v>
      </c>
      <c r="K10509" t="str">
        <f t="shared" si="10793"/>
        <v>Gestión y manejo de los residuos y desechos sólidos</v>
      </c>
      <c r="L10509" s="150">
        <f>+VLOOKUP($E10509,ISP_2018!$B$8:$T$347,12,0)</f>
        <v>0</v>
      </c>
      <c r="M10509" s="142" t="str">
        <f>+VLOOKUP($E10509,ISP_2018!$B$8:$T$347,13,0)</f>
        <v>Bajo</v>
      </c>
    </row>
    <row r="10510" spans="1:13" x14ac:dyDescent="0.3">
      <c r="A10510" s="139">
        <f t="shared" si="10759"/>
        <v>277</v>
      </c>
      <c r="B10510" s="148">
        <f t="shared" si="10761"/>
        <v>16</v>
      </c>
      <c r="D10510" s="149" t="str">
        <f>+VLOOKUP($A10510,mUNICIPIOS!$B$4:$F$343,2,0)</f>
        <v>Petén</v>
      </c>
      <c r="E10510" s="149">
        <f>+VLOOKUP($A10510,mUNICIPIOS!$B$4:$F$343,3,0)</f>
        <v>1702</v>
      </c>
      <c r="F10510" s="149" t="str">
        <f>+VLOOKUP($A10510,mUNICIPIOS!$B$4:$F$343,4,0)</f>
        <v>San José</v>
      </c>
      <c r="G10510" s="139" t="str">
        <f t="shared" ref="G10510:K10510" si="10794">+G10472</f>
        <v>03</v>
      </c>
      <c r="H10510" t="str">
        <f t="shared" si="10794"/>
        <v>ISP</v>
      </c>
      <c r="I10510" t="str">
        <f t="shared" si="10794"/>
        <v>Índice de Servicios Públicos</v>
      </c>
      <c r="J10510" t="str">
        <f t="shared" si="10794"/>
        <v>03-05</v>
      </c>
      <c r="K10510" t="str">
        <f t="shared" si="10794"/>
        <v>Gestión de servicios públicos municipales</v>
      </c>
      <c r="L10510" s="150">
        <f>+VLOOKUP($E10510,ISP_2018!$B$8:$T$347,15,0)</f>
        <v>0</v>
      </c>
      <c r="M10510" s="142" t="str">
        <f>+VLOOKUP($E10510,ISP_2018!$B$8:$T$347,16,0)</f>
        <v>Bajo</v>
      </c>
    </row>
    <row r="10511" spans="1:13" x14ac:dyDescent="0.3">
      <c r="A10511" s="139">
        <f t="shared" si="10759"/>
        <v>277</v>
      </c>
      <c r="B10511" s="148">
        <f t="shared" si="10761"/>
        <v>17</v>
      </c>
      <c r="D10511" s="149" t="str">
        <f>+VLOOKUP($A10511,mUNICIPIOS!$B$4:$F$343,2,0)</f>
        <v>Petén</v>
      </c>
      <c r="E10511" s="149">
        <f>+VLOOKUP($A10511,mUNICIPIOS!$B$4:$F$343,3,0)</f>
        <v>1702</v>
      </c>
      <c r="F10511" s="149" t="str">
        <f>+VLOOKUP($A10511,mUNICIPIOS!$B$4:$F$343,4,0)</f>
        <v>San José</v>
      </c>
      <c r="G10511" s="139" t="str">
        <f t="shared" ref="G10511:K10511" si="10795">+G10473</f>
        <v>03</v>
      </c>
      <c r="H10511" t="str">
        <f t="shared" si="10795"/>
        <v>ISP</v>
      </c>
      <c r="I10511" t="str">
        <f t="shared" si="10795"/>
        <v>Índice de Servicios Públicos</v>
      </c>
      <c r="J10511" t="str">
        <f t="shared" si="10795"/>
        <v>INDICE</v>
      </c>
      <c r="K10511">
        <f t="shared" si="10795"/>
        <v>0</v>
      </c>
      <c r="L10511" s="150">
        <f>+VLOOKUP($E10511,ISP_2018!$B$8:$T$347,18,0)</f>
        <v>0</v>
      </c>
      <c r="M10511" s="142" t="str">
        <f>+VLOOKUP($E10511,ISP_2018!$B$8:$T$347,19,0)</f>
        <v>Bajo</v>
      </c>
    </row>
    <row r="10512" spans="1:13" x14ac:dyDescent="0.3">
      <c r="A10512" s="139">
        <f t="shared" si="10759"/>
        <v>277</v>
      </c>
      <c r="B10512" s="148">
        <f t="shared" si="10761"/>
        <v>18</v>
      </c>
      <c r="D10512" s="149" t="str">
        <f>+VLOOKUP($A10512,mUNICIPIOS!$B$4:$F$343,2,0)</f>
        <v>Petén</v>
      </c>
      <c r="E10512" s="149">
        <f>+VLOOKUP($A10512,mUNICIPIOS!$B$4:$F$343,3,0)</f>
        <v>1702</v>
      </c>
      <c r="F10512" s="149" t="str">
        <f>+VLOOKUP($A10512,mUNICIPIOS!$B$4:$F$343,4,0)</f>
        <v>San José</v>
      </c>
      <c r="G10512" s="139" t="str">
        <f t="shared" ref="G10512:K10512" si="10796">+G10474</f>
        <v>04</v>
      </c>
      <c r="H10512" t="str">
        <f t="shared" si="10796"/>
        <v>IGA</v>
      </c>
      <c r="I10512" t="str">
        <f t="shared" si="10796"/>
        <v>Índice de Gestión Administrativa</v>
      </c>
      <c r="J10512" t="str">
        <f t="shared" si="10796"/>
        <v>04-01</v>
      </c>
      <c r="K10512" t="str">
        <f t="shared" si="10796"/>
        <v>Existencia de elementos de atención municipal orientada al vecino</v>
      </c>
      <c r="L10512" s="150">
        <f>+VLOOKUP($E10512,IGA_2018!$B$8:$N$347,3,0)</f>
        <v>0</v>
      </c>
      <c r="M10512" s="142" t="str">
        <f>+VLOOKUP($E10512,IGA_2018!$B$8:$N$347,4,0)</f>
        <v>Bajo</v>
      </c>
    </row>
    <row r="10513" spans="1:13" x14ac:dyDescent="0.3">
      <c r="A10513" s="139">
        <f t="shared" si="10759"/>
        <v>277</v>
      </c>
      <c r="B10513" s="148">
        <f t="shared" si="10761"/>
        <v>19</v>
      </c>
      <c r="D10513" s="149" t="str">
        <f>+VLOOKUP($A10513,mUNICIPIOS!$B$4:$F$343,2,0)</f>
        <v>Petén</v>
      </c>
      <c r="E10513" s="149">
        <f>+VLOOKUP($A10513,mUNICIPIOS!$B$4:$F$343,3,0)</f>
        <v>1702</v>
      </c>
      <c r="F10513" s="149" t="str">
        <f>+VLOOKUP($A10513,mUNICIPIOS!$B$4:$F$343,4,0)</f>
        <v>San José</v>
      </c>
      <c r="G10513" s="139" t="str">
        <f t="shared" ref="G10513:K10513" si="10797">+G10475</f>
        <v>04</v>
      </c>
      <c r="H10513" t="str">
        <f t="shared" si="10797"/>
        <v>IGA</v>
      </c>
      <c r="I10513" t="str">
        <f t="shared" si="10797"/>
        <v>Índice de Gestión Administrativa</v>
      </c>
      <c r="J10513" t="str">
        <f t="shared" si="10797"/>
        <v>04-02</v>
      </c>
      <c r="K10513" t="str">
        <f t="shared" si="10797"/>
        <v>Gestión del recurso humano.</v>
      </c>
      <c r="L10513" s="150">
        <f>+VLOOKUP($E10513,IGA_2018!$B$8:$N$347,6,0)</f>
        <v>0</v>
      </c>
      <c r="M10513" s="142" t="str">
        <f>+VLOOKUP($E10513,IGA_2018!$B$8:$N$347,7,0)</f>
        <v>Bajo</v>
      </c>
    </row>
    <row r="10514" spans="1:13" x14ac:dyDescent="0.3">
      <c r="A10514" s="139">
        <f t="shared" si="10759"/>
        <v>277</v>
      </c>
      <c r="B10514" s="148">
        <f t="shared" si="10761"/>
        <v>20</v>
      </c>
      <c r="D10514" s="149" t="str">
        <f>+VLOOKUP($A10514,mUNICIPIOS!$B$4:$F$343,2,0)</f>
        <v>Petén</v>
      </c>
      <c r="E10514" s="149">
        <f>+VLOOKUP($A10514,mUNICIPIOS!$B$4:$F$343,3,0)</f>
        <v>1702</v>
      </c>
      <c r="F10514" s="149" t="str">
        <f>+VLOOKUP($A10514,mUNICIPIOS!$B$4:$F$343,4,0)</f>
        <v>San José</v>
      </c>
      <c r="G10514" s="139" t="str">
        <f t="shared" ref="G10514:K10514" si="10798">+G10476</f>
        <v>04</v>
      </c>
      <c r="H10514" t="str">
        <f t="shared" si="10798"/>
        <v>IGA</v>
      </c>
      <c r="I10514" t="str">
        <f t="shared" si="10798"/>
        <v>Índice de Gestión Administrativa</v>
      </c>
      <c r="J10514" t="str">
        <f t="shared" si="10798"/>
        <v>04-03</v>
      </c>
      <c r="K10514" t="str">
        <f t="shared" si="10798"/>
        <v>Existencia de oficinas municipales con instrumentos de gestión.</v>
      </c>
      <c r="L10514" s="150">
        <f>+VLOOKUP($E10514,IGA_2018!$B$8:$N$347,9,0)</f>
        <v>0</v>
      </c>
      <c r="M10514" s="142" t="str">
        <f>+VLOOKUP($E10514,IGA_2018!$B$8:$N$347,10,0)</f>
        <v>Bajo</v>
      </c>
    </row>
    <row r="10515" spans="1:13" x14ac:dyDescent="0.3">
      <c r="A10515" s="139">
        <f t="shared" si="10759"/>
        <v>277</v>
      </c>
      <c r="B10515" s="148">
        <f t="shared" si="10761"/>
        <v>21</v>
      </c>
      <c r="D10515" s="149" t="str">
        <f>+VLOOKUP($A10515,mUNICIPIOS!$B$4:$F$343,2,0)</f>
        <v>Petén</v>
      </c>
      <c r="E10515" s="149">
        <f>+VLOOKUP($A10515,mUNICIPIOS!$B$4:$F$343,3,0)</f>
        <v>1702</v>
      </c>
      <c r="F10515" s="149" t="str">
        <f>+VLOOKUP($A10515,mUNICIPIOS!$B$4:$F$343,4,0)</f>
        <v>San José</v>
      </c>
      <c r="G10515" s="139" t="str">
        <f t="shared" ref="G10515:K10515" si="10799">+G10477</f>
        <v>04</v>
      </c>
      <c r="H10515" t="str">
        <f t="shared" si="10799"/>
        <v>IGA</v>
      </c>
      <c r="I10515" t="str">
        <f t="shared" si="10799"/>
        <v>Índice de Gestión Administrativa</v>
      </c>
      <c r="J10515" t="str">
        <f t="shared" si="10799"/>
        <v>INDICE</v>
      </c>
      <c r="K10515">
        <f t="shared" si="10799"/>
        <v>0</v>
      </c>
      <c r="L10515" s="150">
        <f>+VLOOKUP($E10515,IGA_2018!$B$8:$N$347,12,0)</f>
        <v>0</v>
      </c>
      <c r="M10515" s="142" t="str">
        <f>+VLOOKUP($E10515,IGA_2018!$B$8:$N$347,13,0)</f>
        <v>Bajo</v>
      </c>
    </row>
    <row r="10516" spans="1:13" x14ac:dyDescent="0.3">
      <c r="A10516" s="139">
        <f t="shared" si="10759"/>
        <v>277</v>
      </c>
      <c r="B10516" s="148">
        <f t="shared" si="10761"/>
        <v>22</v>
      </c>
      <c r="D10516" s="149" t="str">
        <f>+VLOOKUP($A10516,mUNICIPIOS!$B$4:$F$343,2,0)</f>
        <v>Petén</v>
      </c>
      <c r="E10516" s="149">
        <f>+VLOOKUP($A10516,mUNICIPIOS!$B$4:$F$343,3,0)</f>
        <v>1702</v>
      </c>
      <c r="F10516" s="149" t="str">
        <f>+VLOOKUP($A10516,mUNICIPIOS!$B$4:$F$343,4,0)</f>
        <v>San José</v>
      </c>
      <c r="G10516" s="139" t="str">
        <f t="shared" ref="G10516:K10516" si="10800">+G10478</f>
        <v>05</v>
      </c>
      <c r="H10516" t="str">
        <f t="shared" si="10800"/>
        <v>IGF</v>
      </c>
      <c r="I10516" t="str">
        <f t="shared" si="10800"/>
        <v>Índice de Gestión Financiera</v>
      </c>
      <c r="J10516" t="str">
        <f t="shared" si="10800"/>
        <v>05-01</v>
      </c>
      <c r="K10516" t="str">
        <f t="shared" si="10800"/>
        <v>Autonomía financiera municipal</v>
      </c>
      <c r="L10516" s="150">
        <f>+VLOOKUP($E10516,IGF_2018!$B$8:$Z$347,3,0)</f>
        <v>4.0176422642846162E-2</v>
      </c>
      <c r="M10516" s="142" t="str">
        <f>+VLOOKUP($E10516,IGF_2018!$B$8:$Z$347,4,0)</f>
        <v>Bajo</v>
      </c>
    </row>
    <row r="10517" spans="1:13" x14ac:dyDescent="0.3">
      <c r="A10517" s="139">
        <f t="shared" si="10759"/>
        <v>277</v>
      </c>
      <c r="B10517" s="148">
        <f t="shared" si="10761"/>
        <v>23</v>
      </c>
      <c r="D10517" s="149" t="str">
        <f>+VLOOKUP($A10517,mUNICIPIOS!$B$4:$F$343,2,0)</f>
        <v>Petén</v>
      </c>
      <c r="E10517" s="149">
        <f>+VLOOKUP($A10517,mUNICIPIOS!$B$4:$F$343,3,0)</f>
        <v>1702</v>
      </c>
      <c r="F10517" s="149" t="str">
        <f>+VLOOKUP($A10517,mUNICIPIOS!$B$4:$F$343,4,0)</f>
        <v>San José</v>
      </c>
      <c r="G10517" s="139" t="str">
        <f t="shared" ref="G10517:K10517" si="10801">+G10479</f>
        <v>05</v>
      </c>
      <c r="H10517" t="str">
        <f t="shared" si="10801"/>
        <v>IGF</v>
      </c>
      <c r="I10517" t="str">
        <f t="shared" si="10801"/>
        <v>Índice de Gestión Financiera</v>
      </c>
      <c r="J10517" t="str">
        <f t="shared" si="10801"/>
        <v>05-02</v>
      </c>
      <c r="K10517" t="str">
        <f t="shared" si="10801"/>
        <v xml:space="preserve">Ingresos propios por habitante -sin regalías- </v>
      </c>
      <c r="L10517" s="150">
        <f>+VLOOKUP($E10517,IGF_2018!$B$8:$Z$347,6,0)</f>
        <v>7.5945709130443517E-2</v>
      </c>
      <c r="M10517" s="142" t="str">
        <f>+VLOOKUP($E10517,IGF_2018!$B$8:$Z$347,7,0)</f>
        <v>Bajo</v>
      </c>
    </row>
    <row r="10518" spans="1:13" x14ac:dyDescent="0.3">
      <c r="A10518" s="139">
        <f t="shared" si="10759"/>
        <v>277</v>
      </c>
      <c r="B10518" s="148">
        <f t="shared" si="10761"/>
        <v>24</v>
      </c>
      <c r="D10518" s="149" t="str">
        <f>+VLOOKUP($A10518,mUNICIPIOS!$B$4:$F$343,2,0)</f>
        <v>Petén</v>
      </c>
      <c r="E10518" s="149">
        <f>+VLOOKUP($A10518,mUNICIPIOS!$B$4:$F$343,3,0)</f>
        <v>1702</v>
      </c>
      <c r="F10518" s="149" t="str">
        <f>+VLOOKUP($A10518,mUNICIPIOS!$B$4:$F$343,4,0)</f>
        <v>San José</v>
      </c>
      <c r="G10518" s="139" t="str">
        <f t="shared" ref="G10518:K10518" si="10802">+G10480</f>
        <v>05</v>
      </c>
      <c r="H10518" t="str">
        <f t="shared" si="10802"/>
        <v>IGF</v>
      </c>
      <c r="I10518" t="str">
        <f t="shared" si="10802"/>
        <v>Índice de Gestión Financiera</v>
      </c>
      <c r="J10518" t="str">
        <f t="shared" si="10802"/>
        <v>05-03</v>
      </c>
      <c r="K10518" t="str">
        <f t="shared" si="10802"/>
        <v>Ingresos del IUSI en relación a los ingresos propios -sin regalías-</v>
      </c>
      <c r="L10518" s="150">
        <f>+VLOOKUP($E10518,IGF_2018!$B$8:$Z$347,9,0)</f>
        <v>0.3461963258834253</v>
      </c>
      <c r="M10518" s="142" t="str">
        <f>+VLOOKUP($E10518,IGF_2018!$B$8:$Z$347,10,0)</f>
        <v>Medio bajo</v>
      </c>
    </row>
    <row r="10519" spans="1:13" x14ac:dyDescent="0.3">
      <c r="A10519" s="139">
        <f t="shared" si="10759"/>
        <v>277</v>
      </c>
      <c r="B10519" s="148">
        <f t="shared" si="10761"/>
        <v>25</v>
      </c>
      <c r="D10519" s="149" t="str">
        <f>+VLOOKUP($A10519,mUNICIPIOS!$B$4:$F$343,2,0)</f>
        <v>Petén</v>
      </c>
      <c r="E10519" s="149">
        <f>+VLOOKUP($A10519,mUNICIPIOS!$B$4:$F$343,3,0)</f>
        <v>1702</v>
      </c>
      <c r="F10519" s="149" t="str">
        <f>+VLOOKUP($A10519,mUNICIPIOS!$B$4:$F$343,4,0)</f>
        <v>San José</v>
      </c>
      <c r="G10519" s="139" t="str">
        <f t="shared" ref="G10519:K10519" si="10803">+G10481</f>
        <v>05</v>
      </c>
      <c r="H10519" t="str">
        <f t="shared" si="10803"/>
        <v>IGF</v>
      </c>
      <c r="I10519" t="str">
        <f t="shared" si="10803"/>
        <v>Índice de Gestión Financiera</v>
      </c>
      <c r="J10519" t="str">
        <f t="shared" si="10803"/>
        <v>05-04</v>
      </c>
      <c r="K10519" t="str">
        <f t="shared" si="10803"/>
        <v>Inversión anual en capital fijo por habitante</v>
      </c>
      <c r="L10519" s="150">
        <f>+VLOOKUP($E10519,IGF_2018!$B$8:$Z$347,12,0)</f>
        <v>0.24346411672803484</v>
      </c>
      <c r="M10519" s="142" t="str">
        <f>+VLOOKUP($E10519,IGF_2018!$B$8:$Z$347,13,0)</f>
        <v>Medio bajo</v>
      </c>
    </row>
    <row r="10520" spans="1:13" x14ac:dyDescent="0.3">
      <c r="A10520" s="139">
        <f t="shared" si="10759"/>
        <v>277</v>
      </c>
      <c r="B10520" s="148">
        <f t="shared" si="10761"/>
        <v>26</v>
      </c>
      <c r="D10520" s="149" t="str">
        <f>+VLOOKUP($A10520,mUNICIPIOS!$B$4:$F$343,2,0)</f>
        <v>Petén</v>
      </c>
      <c r="E10520" s="149">
        <f>+VLOOKUP($A10520,mUNICIPIOS!$B$4:$F$343,3,0)</f>
        <v>1702</v>
      </c>
      <c r="F10520" s="149" t="str">
        <f>+VLOOKUP($A10520,mUNICIPIOS!$B$4:$F$343,4,0)</f>
        <v>San José</v>
      </c>
      <c r="G10520" s="139" t="str">
        <f t="shared" ref="G10520:K10520" si="10804">+G10482</f>
        <v>05</v>
      </c>
      <c r="H10520" t="str">
        <f t="shared" si="10804"/>
        <v>IGF</v>
      </c>
      <c r="I10520" t="str">
        <f t="shared" si="10804"/>
        <v>Índice de Gestión Financiera</v>
      </c>
      <c r="J10520" t="str">
        <f t="shared" si="10804"/>
        <v>05-05</v>
      </c>
      <c r="K10520" t="str">
        <f t="shared" si="10804"/>
        <v>Inversión anual en capital fijo con recursos percibidos por ingresos propios</v>
      </c>
      <c r="L10520" s="150">
        <f>+VLOOKUP($E10520,IGF_2018!$B$8:$Z$347,15,0)</f>
        <v>0</v>
      </c>
      <c r="M10520" s="142" t="str">
        <f>+VLOOKUP($E10520,IGF_2018!$B$8:$Z$347,16,0)</f>
        <v>Bajo</v>
      </c>
    </row>
    <row r="10521" spans="1:13" x14ac:dyDescent="0.3">
      <c r="A10521" s="139">
        <f t="shared" si="10759"/>
        <v>277</v>
      </c>
      <c r="B10521" s="148">
        <f t="shared" si="10761"/>
        <v>27</v>
      </c>
      <c r="D10521" s="149" t="str">
        <f>+VLOOKUP($A10521,mUNICIPIOS!$B$4:$F$343,2,0)</f>
        <v>Petén</v>
      </c>
      <c r="E10521" s="149">
        <f>+VLOOKUP($A10521,mUNICIPIOS!$B$4:$F$343,3,0)</f>
        <v>1702</v>
      </c>
      <c r="F10521" s="149" t="str">
        <f>+VLOOKUP($A10521,mUNICIPIOS!$B$4:$F$343,4,0)</f>
        <v>San José</v>
      </c>
      <c r="G10521" s="139" t="str">
        <f t="shared" ref="G10521:K10521" si="10805">+G10483</f>
        <v>05</v>
      </c>
      <c r="H10521" t="str">
        <f t="shared" si="10805"/>
        <v>IGF</v>
      </c>
      <c r="I10521" t="str">
        <f t="shared" si="10805"/>
        <v>Índice de Gestión Financiera</v>
      </c>
      <c r="J10521" t="str">
        <f t="shared" si="10805"/>
        <v>05-06</v>
      </c>
      <c r="K10521" t="str">
        <f t="shared" si="10805"/>
        <v xml:space="preserve">Inversión anual en capital fijo con recursos percibidos por transferencias del Gobierno Central </v>
      </c>
      <c r="L10521" s="150">
        <f>+VLOOKUP($E10521,IGF_2018!$B$8:$Z$347,18,0)</f>
        <v>0</v>
      </c>
      <c r="M10521" s="142" t="str">
        <f>+VLOOKUP($E10521,IGF_2018!$B$8:$Z$347,19,0)</f>
        <v>Bajo</v>
      </c>
    </row>
    <row r="10522" spans="1:13" x14ac:dyDescent="0.3">
      <c r="A10522" s="139">
        <f t="shared" si="10759"/>
        <v>277</v>
      </c>
      <c r="B10522" s="148">
        <f t="shared" si="10761"/>
        <v>28</v>
      </c>
      <c r="D10522" s="149" t="str">
        <f>+VLOOKUP($A10522,mUNICIPIOS!$B$4:$F$343,2,0)</f>
        <v>Petén</v>
      </c>
      <c r="E10522" s="149">
        <f>+VLOOKUP($A10522,mUNICIPIOS!$B$4:$F$343,3,0)</f>
        <v>1702</v>
      </c>
      <c r="F10522" s="149" t="str">
        <f>+VLOOKUP($A10522,mUNICIPIOS!$B$4:$F$343,4,0)</f>
        <v>San José</v>
      </c>
      <c r="G10522" s="139" t="str">
        <f t="shared" ref="G10522:K10522" si="10806">+G10484</f>
        <v>05</v>
      </c>
      <c r="H10522" t="str">
        <f t="shared" si="10806"/>
        <v>IGF</v>
      </c>
      <c r="I10522" t="str">
        <f t="shared" si="10806"/>
        <v>Índice de Gestión Financiera</v>
      </c>
      <c r="J10522" t="str">
        <f t="shared" si="10806"/>
        <v>05-07</v>
      </c>
      <c r="K10522" t="str">
        <f t="shared" si="10806"/>
        <v>Financiamiento por endeudamiento municipal</v>
      </c>
      <c r="L10522" s="150">
        <f>+VLOOKUP($E10522,IGF_2018!$B$8:$Z$347,21,0)</f>
        <v>0.98372270572701048</v>
      </c>
      <c r="M10522" s="142" t="str">
        <f>+VLOOKUP($E10522,IGF_2018!$B$8:$Z$347,22,0)</f>
        <v>Alto</v>
      </c>
    </row>
    <row r="10523" spans="1:13" x14ac:dyDescent="0.3">
      <c r="A10523" s="139">
        <f t="shared" si="10759"/>
        <v>277</v>
      </c>
      <c r="B10523" s="148">
        <f t="shared" si="10761"/>
        <v>29</v>
      </c>
      <c r="D10523" s="149" t="str">
        <f>+VLOOKUP($A10523,mUNICIPIOS!$B$4:$F$343,2,0)</f>
        <v>Petén</v>
      </c>
      <c r="E10523" s="149">
        <f>+VLOOKUP($A10523,mUNICIPIOS!$B$4:$F$343,3,0)</f>
        <v>1702</v>
      </c>
      <c r="F10523" s="149" t="str">
        <f>+VLOOKUP($A10523,mUNICIPIOS!$B$4:$F$343,4,0)</f>
        <v>San José</v>
      </c>
      <c r="G10523" s="139" t="str">
        <f t="shared" ref="G10523:K10523" si="10807">+G10485</f>
        <v>05</v>
      </c>
      <c r="H10523" t="str">
        <f t="shared" si="10807"/>
        <v>IGF</v>
      </c>
      <c r="I10523" t="str">
        <f t="shared" si="10807"/>
        <v>Índice de Gestión Financiera</v>
      </c>
      <c r="J10523" t="str">
        <f t="shared" si="10807"/>
        <v>INDICE</v>
      </c>
      <c r="K10523">
        <f t="shared" si="10807"/>
        <v>0</v>
      </c>
      <c r="L10523" s="150">
        <f>+VLOOKUP($E10523,IGF_2018!$B$8:$Z$347,24,0)</f>
        <v>0.27893501176120605</v>
      </c>
      <c r="M10523" s="142" t="str">
        <f>+VLOOKUP($E10523,IGF_2018!$B$8:$Z$347,25,0)</f>
        <v>Medio bajo</v>
      </c>
    </row>
    <row r="10524" spans="1:13" x14ac:dyDescent="0.3">
      <c r="A10524" s="139">
        <f t="shared" si="10759"/>
        <v>277</v>
      </c>
      <c r="B10524" s="148">
        <f t="shared" si="10761"/>
        <v>30</v>
      </c>
      <c r="D10524" s="149" t="str">
        <f>+VLOOKUP($A10524,mUNICIPIOS!$B$4:$F$343,2,0)</f>
        <v>Petén</v>
      </c>
      <c r="E10524" s="149">
        <f>+VLOOKUP($A10524,mUNICIPIOS!$B$4:$F$343,3,0)</f>
        <v>1702</v>
      </c>
      <c r="F10524" s="149" t="str">
        <f>+VLOOKUP($A10524,mUNICIPIOS!$B$4:$F$343,4,0)</f>
        <v>San José</v>
      </c>
      <c r="G10524" s="139" t="str">
        <f t="shared" ref="G10524:K10524" si="10808">+G10486</f>
        <v>06</v>
      </c>
      <c r="H10524" t="str">
        <f t="shared" si="10808"/>
        <v>IGE</v>
      </c>
      <c r="I10524" t="str">
        <f t="shared" si="10808"/>
        <v>Índice de Gestión Estratégica</v>
      </c>
      <c r="J10524" t="str">
        <f t="shared" si="10808"/>
        <v>06-01</v>
      </c>
      <c r="K10524" t="str">
        <f t="shared" si="10808"/>
        <v>Ejecución del Plan Operativo Anual  (POA)</v>
      </c>
      <c r="L10524" s="150">
        <f>+VLOOKUP($E10524,IGE_2018!$B$8:$Z$347,3,0)</f>
        <v>0</v>
      </c>
      <c r="M10524" s="142" t="str">
        <f>+VLOOKUP($E10524,IGE_2018!$B$8:$Z$347,4,0)</f>
        <v>Bajo</v>
      </c>
    </row>
    <row r="10525" spans="1:13" x14ac:dyDescent="0.3">
      <c r="A10525" s="139">
        <f t="shared" si="10759"/>
        <v>277</v>
      </c>
      <c r="B10525" s="148">
        <f t="shared" si="10761"/>
        <v>31</v>
      </c>
      <c r="D10525" s="149" t="str">
        <f>+VLOOKUP($A10525,mUNICIPIOS!$B$4:$F$343,2,0)</f>
        <v>Petén</v>
      </c>
      <c r="E10525" s="149">
        <f>+VLOOKUP($A10525,mUNICIPIOS!$B$4:$F$343,3,0)</f>
        <v>1702</v>
      </c>
      <c r="F10525" s="149" t="str">
        <f>+VLOOKUP($A10525,mUNICIPIOS!$B$4:$F$343,4,0)</f>
        <v>San José</v>
      </c>
      <c r="G10525" s="139" t="str">
        <f t="shared" ref="G10525:K10525" si="10809">+G10487</f>
        <v>06</v>
      </c>
      <c r="H10525" t="str">
        <f t="shared" si="10809"/>
        <v>IGE</v>
      </c>
      <c r="I10525" t="str">
        <f t="shared" si="10809"/>
        <v>Índice de Gestión Estratégica</v>
      </c>
      <c r="J10525" t="str">
        <f t="shared" si="10809"/>
        <v>06-02</v>
      </c>
      <c r="K10525" t="str">
        <f t="shared" si="10809"/>
        <v>Relación Plan de Desarrollo Municipal y Ordenamiento Territorial (PDM-OT) - Plan Estratégico Institucional (PEI) - Plan Operativo Multianual (POM) - Plan Operativo Anual (POA)</v>
      </c>
      <c r="L10525" s="150">
        <f>+VLOOKUP($E10525,IGE_2018!$B$8:$Z$347,6,0)</f>
        <v>0</v>
      </c>
      <c r="M10525" s="142" t="str">
        <f>+VLOOKUP($E10525,IGE_2018!$B$8:$Z$347,7,0)</f>
        <v>Bajo</v>
      </c>
    </row>
    <row r="10526" spans="1:13" x14ac:dyDescent="0.3">
      <c r="A10526" s="139">
        <f t="shared" si="10759"/>
        <v>277</v>
      </c>
      <c r="B10526" s="148">
        <f t="shared" si="10761"/>
        <v>32</v>
      </c>
      <c r="D10526" s="149" t="str">
        <f>+VLOOKUP($A10526,mUNICIPIOS!$B$4:$F$343,2,0)</f>
        <v>Petén</v>
      </c>
      <c r="E10526" s="149">
        <f>+VLOOKUP($A10526,mUNICIPIOS!$B$4:$F$343,3,0)</f>
        <v>1702</v>
      </c>
      <c r="F10526" s="149" t="str">
        <f>+VLOOKUP($A10526,mUNICIPIOS!$B$4:$F$343,4,0)</f>
        <v>San José</v>
      </c>
      <c r="G10526" s="139" t="str">
        <f t="shared" ref="G10526:K10526" si="10810">+G10488</f>
        <v>06</v>
      </c>
      <c r="H10526" t="str">
        <f t="shared" si="10810"/>
        <v>IGE</v>
      </c>
      <c r="I10526" t="str">
        <f t="shared" si="10810"/>
        <v>Índice de Gestión Estratégica</v>
      </c>
      <c r="J10526" t="str">
        <f t="shared" si="10810"/>
        <v>06-03</v>
      </c>
      <c r="K10526" t="str">
        <f t="shared" si="10810"/>
        <v>Presupuesto de egresos relacionado a competencias municipales que responden a prioridades nacionales de desarrollo.</v>
      </c>
      <c r="L10526" s="150">
        <f>+VLOOKUP($E10526,IGE_2018!$B$8:$Z$347,9,0)</f>
        <v>0.14552271947292403</v>
      </c>
      <c r="M10526" s="142" t="str">
        <f>+VLOOKUP($E10526,IGE_2018!$B$8:$Z$347,10,0)</f>
        <v>Bajo</v>
      </c>
    </row>
    <row r="10527" spans="1:13" x14ac:dyDescent="0.3">
      <c r="A10527" s="139">
        <f t="shared" si="10759"/>
        <v>277</v>
      </c>
      <c r="B10527" s="148">
        <f t="shared" si="10761"/>
        <v>33</v>
      </c>
      <c r="D10527" s="149" t="str">
        <f>+VLOOKUP($A10527,mUNICIPIOS!$B$4:$F$343,2,0)</f>
        <v>Petén</v>
      </c>
      <c r="E10527" s="149">
        <f>+VLOOKUP($A10527,mUNICIPIOS!$B$4:$F$343,3,0)</f>
        <v>1702</v>
      </c>
      <c r="F10527" s="149" t="str">
        <f>+VLOOKUP($A10527,mUNICIPIOS!$B$4:$F$343,4,0)</f>
        <v>San José</v>
      </c>
      <c r="G10527" s="139" t="str">
        <f t="shared" ref="G10527:K10527" si="10811">+G10489</f>
        <v>06</v>
      </c>
      <c r="H10527" t="str">
        <f t="shared" si="10811"/>
        <v>IGE</v>
      </c>
      <c r="I10527" t="str">
        <f t="shared" si="10811"/>
        <v>Índice de Gestión Estratégica</v>
      </c>
      <c r="J10527" t="str">
        <f t="shared" si="10811"/>
        <v>06-04</v>
      </c>
      <c r="K10527" t="str">
        <f t="shared" si="10811"/>
        <v>Institucionalización de la gestión ordenada del territorio</v>
      </c>
      <c r="L10527" s="150">
        <f>+VLOOKUP($E10527,IGE_2018!$B$8:$Z$347,12,0)</f>
        <v>0</v>
      </c>
      <c r="M10527" s="142" t="str">
        <f>+VLOOKUP($E10527,IGE_2018!$B$8:$Z$347,13,0)</f>
        <v>Bajo</v>
      </c>
    </row>
    <row r="10528" spans="1:13" x14ac:dyDescent="0.3">
      <c r="A10528" s="139">
        <f t="shared" si="10759"/>
        <v>277</v>
      </c>
      <c r="B10528" s="148">
        <f t="shared" si="10761"/>
        <v>34</v>
      </c>
      <c r="D10528" s="149" t="str">
        <f>+VLOOKUP($A10528,mUNICIPIOS!$B$4:$F$343,2,0)</f>
        <v>Petén</v>
      </c>
      <c r="E10528" s="149">
        <f>+VLOOKUP($A10528,mUNICIPIOS!$B$4:$F$343,3,0)</f>
        <v>1702</v>
      </c>
      <c r="F10528" s="149" t="str">
        <f>+VLOOKUP($A10528,mUNICIPIOS!$B$4:$F$343,4,0)</f>
        <v>San José</v>
      </c>
      <c r="G10528" s="139" t="str">
        <f t="shared" ref="G10528:K10528" si="10812">+G10490</f>
        <v>06</v>
      </c>
      <c r="H10528" t="str">
        <f t="shared" si="10812"/>
        <v>IGE</v>
      </c>
      <c r="I10528" t="str">
        <f t="shared" si="10812"/>
        <v>Índice de Gestión Estratégica</v>
      </c>
      <c r="J10528" t="str">
        <f t="shared" si="10812"/>
        <v>06-05</v>
      </c>
      <c r="K10528" t="str">
        <f t="shared" si="10812"/>
        <v>Acciones para la gestión ordenada del territorio</v>
      </c>
      <c r="L10528" s="150">
        <f>+VLOOKUP($E10528,IGE_2018!$B$8:$Z$347,15,0)</f>
        <v>0</v>
      </c>
      <c r="M10528" s="142" t="str">
        <f>+VLOOKUP($E10528,IGE_2018!$B$8:$Z$347,16,0)</f>
        <v>Bajo</v>
      </c>
    </row>
    <row r="10529" spans="1:13" x14ac:dyDescent="0.3">
      <c r="A10529" s="139">
        <f t="shared" si="10759"/>
        <v>277</v>
      </c>
      <c r="B10529" s="148">
        <f t="shared" si="10761"/>
        <v>35</v>
      </c>
      <c r="D10529" s="149" t="str">
        <f>+VLOOKUP($A10529,mUNICIPIOS!$B$4:$F$343,2,0)</f>
        <v>Petén</v>
      </c>
      <c r="E10529" s="149">
        <f>+VLOOKUP($A10529,mUNICIPIOS!$B$4:$F$343,3,0)</f>
        <v>1702</v>
      </c>
      <c r="F10529" s="149" t="str">
        <f>+VLOOKUP($A10529,mUNICIPIOS!$B$4:$F$343,4,0)</f>
        <v>San José</v>
      </c>
      <c r="G10529" s="139" t="str">
        <f t="shared" ref="G10529:K10529" si="10813">+G10491</f>
        <v>06</v>
      </c>
      <c r="H10529" t="str">
        <f t="shared" si="10813"/>
        <v>IGE</v>
      </c>
      <c r="I10529" t="str">
        <f t="shared" si="10813"/>
        <v>Índice de Gestión Estratégica</v>
      </c>
      <c r="J10529" t="str">
        <f t="shared" si="10813"/>
        <v>06-06</v>
      </c>
      <c r="K10529" t="str">
        <f t="shared" si="10813"/>
        <v>Gestión de riesgo en la formulación de proyectos derivados de la planificación operativa anual</v>
      </c>
      <c r="L10529" s="150">
        <f>+VLOOKUP($E10529,IGE_2018!$B$8:$Z$347,18,0)</f>
        <v>0</v>
      </c>
      <c r="M10529" s="142" t="str">
        <f>+VLOOKUP($E10529,IGE_2018!$B$8:$Z$347,19,0)</f>
        <v>Bajo</v>
      </c>
    </row>
    <row r="10530" spans="1:13" x14ac:dyDescent="0.3">
      <c r="A10530" s="139">
        <f t="shared" si="10759"/>
        <v>277</v>
      </c>
      <c r="B10530" s="148">
        <f t="shared" si="10761"/>
        <v>36</v>
      </c>
      <c r="D10530" s="149" t="str">
        <f>+VLOOKUP($A10530,mUNICIPIOS!$B$4:$F$343,2,0)</f>
        <v>Petén</v>
      </c>
      <c r="E10530" s="149">
        <f>+VLOOKUP($A10530,mUNICIPIOS!$B$4:$F$343,3,0)</f>
        <v>1702</v>
      </c>
      <c r="F10530" s="149" t="str">
        <f>+VLOOKUP($A10530,mUNICIPIOS!$B$4:$F$343,4,0)</f>
        <v>San José</v>
      </c>
      <c r="G10530" s="139" t="str">
        <f t="shared" ref="G10530:K10530" si="10814">+G10492</f>
        <v>06</v>
      </c>
      <c r="H10530" t="str">
        <f t="shared" si="10814"/>
        <v>IGE</v>
      </c>
      <c r="I10530" t="str">
        <f t="shared" si="10814"/>
        <v>Índice de Gestión Estratégica</v>
      </c>
      <c r="J10530" t="str">
        <f t="shared" si="10814"/>
        <v>06-07</v>
      </c>
      <c r="K10530" t="str">
        <f t="shared" si="10814"/>
        <v>Ingresos por servicios ambientales en relación a los ingresos propios sin regalías</v>
      </c>
      <c r="L10530" s="150">
        <f>+VLOOKUP($E10530,IGE_2018!$B$8:$Z$347,21,0)</f>
        <v>3.2563908950789552E-4</v>
      </c>
      <c r="M10530" s="142" t="str">
        <f>+VLOOKUP($E10530,IGE_2018!$B$8:$Z$347,22,0)</f>
        <v>Bajo</v>
      </c>
    </row>
    <row r="10531" spans="1:13" x14ac:dyDescent="0.3">
      <c r="A10531" s="139">
        <f t="shared" si="10759"/>
        <v>277</v>
      </c>
      <c r="B10531" s="148">
        <f t="shared" si="10761"/>
        <v>37</v>
      </c>
      <c r="D10531" s="149" t="str">
        <f>+VLOOKUP($A10531,mUNICIPIOS!$B$4:$F$343,2,0)</f>
        <v>Petén</v>
      </c>
      <c r="E10531" s="149">
        <f>+VLOOKUP($A10531,mUNICIPIOS!$B$4:$F$343,3,0)</f>
        <v>1702</v>
      </c>
      <c r="F10531" s="149" t="str">
        <f>+VLOOKUP($A10531,mUNICIPIOS!$B$4:$F$343,4,0)</f>
        <v>San José</v>
      </c>
      <c r="G10531" s="139" t="str">
        <f t="shared" ref="G10531:K10531" si="10815">+G10493</f>
        <v>06</v>
      </c>
      <c r="H10531" t="str">
        <f t="shared" si="10815"/>
        <v>IGE</v>
      </c>
      <c r="I10531" t="str">
        <f t="shared" si="10815"/>
        <v>Índice de Gestión Estratégica</v>
      </c>
      <c r="J10531" t="str">
        <f t="shared" si="10815"/>
        <v>INDICE</v>
      </c>
      <c r="K10531">
        <f t="shared" si="10815"/>
        <v>0</v>
      </c>
      <c r="L10531" s="150">
        <f>+VLOOKUP($E10531,IGE_2018!$B$8:$Z$347,24,0)</f>
        <v>3.6413243777181796E-2</v>
      </c>
      <c r="M10531" s="142" t="str">
        <f>+VLOOKUP($E10531,IGE_2018!$B$8:$Z$347,25,0)</f>
        <v>Bajo</v>
      </c>
    </row>
    <row r="10532" spans="1:13" x14ac:dyDescent="0.3">
      <c r="A10532" s="139">
        <f t="shared" si="10759"/>
        <v>277</v>
      </c>
      <c r="B10532" s="148">
        <f t="shared" si="10761"/>
        <v>38</v>
      </c>
      <c r="D10532" s="149" t="str">
        <f>+VLOOKUP($A10532,mUNICIPIOS!$B$4:$F$343,2,0)</f>
        <v>Petén</v>
      </c>
      <c r="E10532" s="149">
        <f>+VLOOKUP($A10532,mUNICIPIOS!$B$4:$F$343,3,0)</f>
        <v>1702</v>
      </c>
      <c r="F10532" s="149" t="str">
        <f>+VLOOKUP($A10532,mUNICIPIOS!$B$4:$F$343,4,0)</f>
        <v>San José</v>
      </c>
      <c r="G10532" s="139" t="str">
        <f t="shared" ref="G10532:K10532" si="10816">+G10494</f>
        <v>RANKING</v>
      </c>
      <c r="H10532" t="str">
        <f t="shared" si="10816"/>
        <v>RGM</v>
      </c>
      <c r="I10532" t="str">
        <f t="shared" si="10816"/>
        <v>Ranking de la Gestión Municipal 2018</v>
      </c>
      <c r="J10532" t="str">
        <f t="shared" si="10816"/>
        <v>RANKING</v>
      </c>
      <c r="K10532">
        <f t="shared" si="10816"/>
        <v>0</v>
      </c>
      <c r="L10532" s="151">
        <f>+VLOOKUP($E10532,Resultados_generales!$C$8:$AE$347,27,0)</f>
        <v>0.12769943530728164</v>
      </c>
      <c r="M10532" t="str">
        <f>+VLOOKUP($E10532,Resultados_generales!$C$8:$AE$347,28,0)</f>
        <v>Bajo</v>
      </c>
    </row>
    <row r="10533" spans="1:13" x14ac:dyDescent="0.3">
      <c r="A10533" s="139">
        <f t="shared" si="10759"/>
        <v>278</v>
      </c>
      <c r="B10533" s="148">
        <f t="shared" si="10761"/>
        <v>1</v>
      </c>
      <c r="D10533" s="149" t="str">
        <f>+VLOOKUP($A10533,mUNICIPIOS!$B$4:$F$343,2,0)</f>
        <v>Petén</v>
      </c>
      <c r="E10533" s="149">
        <f>+VLOOKUP($A10533,mUNICIPIOS!$B$4:$F$343,3,0)</f>
        <v>1703</v>
      </c>
      <c r="F10533" s="149" t="str">
        <f>+VLOOKUP($A10533,mUNICIPIOS!$B$4:$F$343,4,0)</f>
        <v>San Benito</v>
      </c>
      <c r="G10533" s="139" t="str">
        <f t="shared" ref="G10533:K10533" si="10817">+G10495</f>
        <v>01</v>
      </c>
      <c r="H10533" t="str">
        <f t="shared" si="10817"/>
        <v>IPC</v>
      </c>
      <c r="I10533" t="str">
        <f t="shared" si="10817"/>
        <v>Índice de Participación Ciudadana</v>
      </c>
      <c r="J10533" t="str">
        <f t="shared" si="10817"/>
        <v>01-01</v>
      </c>
      <c r="K10533" t="str">
        <f t="shared" si="10817"/>
        <v>Número de reuniones del COMUDE en el año de la medición.</v>
      </c>
      <c r="L10533" s="150">
        <f>+VLOOKUP($E10533,IPC_2018!$B$8:$T$347,3,0)</f>
        <v>0.66666666666666663</v>
      </c>
      <c r="M10533" s="142" t="str">
        <f>+VLOOKUP($E10533,IPC_2018!$B$8:$T$347,4,0)</f>
        <v>Medio alto</v>
      </c>
    </row>
    <row r="10534" spans="1:13" x14ac:dyDescent="0.3">
      <c r="A10534" s="139">
        <f t="shared" si="10759"/>
        <v>278</v>
      </c>
      <c r="B10534" s="148">
        <f t="shared" si="10761"/>
        <v>2</v>
      </c>
      <c r="D10534" s="149" t="str">
        <f>+VLOOKUP($A10534,mUNICIPIOS!$B$4:$F$343,2,0)</f>
        <v>Petén</v>
      </c>
      <c r="E10534" s="149">
        <f>+VLOOKUP($A10534,mUNICIPIOS!$B$4:$F$343,3,0)</f>
        <v>1703</v>
      </c>
      <c r="F10534" s="149" t="str">
        <f>+VLOOKUP($A10534,mUNICIPIOS!$B$4:$F$343,4,0)</f>
        <v>San Benito</v>
      </c>
      <c r="G10534" s="139" t="str">
        <f t="shared" ref="G10534:K10534" si="10818">+G10496</f>
        <v>01</v>
      </c>
      <c r="H10534" t="str">
        <f t="shared" si="10818"/>
        <v>IPC</v>
      </c>
      <c r="I10534" t="str">
        <f t="shared" si="10818"/>
        <v>Índice de Participación Ciudadana</v>
      </c>
      <c r="J10534" t="str">
        <f t="shared" si="10818"/>
        <v>01-02</v>
      </c>
      <c r="K10534" t="str">
        <f t="shared" si="10818"/>
        <v>Participación de Alcaldes, Concejales y Síndicos determinados o designados en el COMUDE</v>
      </c>
      <c r="L10534" s="150">
        <f>+VLOOKUP($E10534,IPC_2018!$B$8:$T$347,6,0)</f>
        <v>0.96250000000000002</v>
      </c>
      <c r="M10534" s="142" t="str">
        <f>+VLOOKUP($E10534,IPC_2018!$B$8:$T$347,7,0)</f>
        <v>Alto</v>
      </c>
    </row>
    <row r="10535" spans="1:13" x14ac:dyDescent="0.3">
      <c r="A10535" s="139">
        <f t="shared" si="10759"/>
        <v>278</v>
      </c>
      <c r="B10535" s="148">
        <f t="shared" si="10761"/>
        <v>3</v>
      </c>
      <c r="D10535" s="149" t="str">
        <f>+VLOOKUP($A10535,mUNICIPIOS!$B$4:$F$343,2,0)</f>
        <v>Petén</v>
      </c>
      <c r="E10535" s="149">
        <f>+VLOOKUP($A10535,mUNICIPIOS!$B$4:$F$343,3,0)</f>
        <v>1703</v>
      </c>
      <c r="F10535" s="149" t="str">
        <f>+VLOOKUP($A10535,mUNICIPIOS!$B$4:$F$343,4,0)</f>
        <v>San Benito</v>
      </c>
      <c r="G10535" s="139" t="str">
        <f t="shared" ref="G10535:K10535" si="10819">+G10497</f>
        <v>01</v>
      </c>
      <c r="H10535" t="str">
        <f t="shared" si="10819"/>
        <v>IPC</v>
      </c>
      <c r="I10535" t="str">
        <f t="shared" si="10819"/>
        <v>Índice de Participación Ciudadana</v>
      </c>
      <c r="J10535" t="str">
        <f t="shared" si="10819"/>
        <v>01-03</v>
      </c>
      <c r="K10535" t="str">
        <f t="shared" si="10819"/>
        <v>Participación  de organizaciones de jóvenes, mujeres, pueblos mayas, xincas, garífunas, y otras organizaciones en el Comude</v>
      </c>
      <c r="L10535" s="150">
        <f>+VLOOKUP($E10535,IPC_2018!$B$8:$T$347,9,0)</f>
        <v>0.27397260273972601</v>
      </c>
      <c r="M10535" s="142" t="str">
        <f>+VLOOKUP($E10535,IPC_2018!$B$8:$T$347,10,0)</f>
        <v>Medio bajo</v>
      </c>
    </row>
    <row r="10536" spans="1:13" x14ac:dyDescent="0.3">
      <c r="A10536" s="139">
        <f t="shared" si="10759"/>
        <v>278</v>
      </c>
      <c r="B10536" s="148">
        <f t="shared" si="10761"/>
        <v>4</v>
      </c>
      <c r="D10536" s="149" t="str">
        <f>+VLOOKUP($A10536,mUNICIPIOS!$B$4:$F$343,2,0)</f>
        <v>Petén</v>
      </c>
      <c r="E10536" s="149">
        <f>+VLOOKUP($A10536,mUNICIPIOS!$B$4:$F$343,3,0)</f>
        <v>1703</v>
      </c>
      <c r="F10536" s="149" t="str">
        <f>+VLOOKUP($A10536,mUNICIPIOS!$B$4:$F$343,4,0)</f>
        <v>San Benito</v>
      </c>
      <c r="G10536" s="139" t="str">
        <f t="shared" ref="G10536:K10536" si="10820">+G10498</f>
        <v>01</v>
      </c>
      <c r="H10536" t="str">
        <f t="shared" si="10820"/>
        <v>IPC</v>
      </c>
      <c r="I10536" t="str">
        <f t="shared" si="10820"/>
        <v>Índice de Participación Ciudadana</v>
      </c>
      <c r="J10536" t="str">
        <f t="shared" si="10820"/>
        <v>01-04</v>
      </c>
      <c r="K10536" t="str">
        <f t="shared" si="10820"/>
        <v>Representatividad territorial del Comude.</v>
      </c>
      <c r="L10536" s="150">
        <f>+VLOOKUP($E10536,IPC_2018!$B$8:$T$347,12,0)</f>
        <v>0.78750000000000009</v>
      </c>
      <c r="M10536" s="142" t="str">
        <f>+VLOOKUP($E10536,IPC_2018!$B$8:$T$347,13,0)</f>
        <v>Medio alto</v>
      </c>
    </row>
    <row r="10537" spans="1:13" x14ac:dyDescent="0.3">
      <c r="A10537" s="139">
        <f t="shared" si="10759"/>
        <v>278</v>
      </c>
      <c r="B10537" s="148">
        <f t="shared" si="10761"/>
        <v>5</v>
      </c>
      <c r="D10537" s="149" t="str">
        <f>+VLOOKUP($A10537,mUNICIPIOS!$B$4:$F$343,2,0)</f>
        <v>Petén</v>
      </c>
      <c r="E10537" s="149">
        <f>+VLOOKUP($A10537,mUNICIPIOS!$B$4:$F$343,3,0)</f>
        <v>1703</v>
      </c>
      <c r="F10537" s="149" t="str">
        <f>+VLOOKUP($A10537,mUNICIPIOS!$B$4:$F$343,4,0)</f>
        <v>San Benito</v>
      </c>
      <c r="G10537" s="139" t="str">
        <f t="shared" ref="G10537:K10537" si="10821">+G10499</f>
        <v>01</v>
      </c>
      <c r="H10537" t="str">
        <f t="shared" si="10821"/>
        <v>IPC</v>
      </c>
      <c r="I10537" t="str">
        <f t="shared" si="10821"/>
        <v>Índice de Participación Ciudadana</v>
      </c>
      <c r="J10537" t="str">
        <f t="shared" si="10821"/>
        <v>01-05</v>
      </c>
      <c r="K10537" t="str">
        <f t="shared" si="10821"/>
        <v>Funcionamiento del Comude</v>
      </c>
      <c r="L10537" s="150">
        <f>+VLOOKUP($E10537,IPC_2018!$B$8:$T$347,15,0)</f>
        <v>0.29416961141136733</v>
      </c>
      <c r="M10537" s="142" t="str">
        <f>+VLOOKUP($E10537,IPC_2018!$B$8:$T$347,16,0)</f>
        <v>Medio bajo</v>
      </c>
    </row>
    <row r="10538" spans="1:13" x14ac:dyDescent="0.3">
      <c r="A10538" s="139">
        <f t="shared" si="10759"/>
        <v>278</v>
      </c>
      <c r="B10538" s="148">
        <f t="shared" si="10761"/>
        <v>6</v>
      </c>
      <c r="D10538" s="149" t="str">
        <f>+VLOOKUP($A10538,mUNICIPIOS!$B$4:$F$343,2,0)</f>
        <v>Petén</v>
      </c>
      <c r="E10538" s="149">
        <f>+VLOOKUP($A10538,mUNICIPIOS!$B$4:$F$343,3,0)</f>
        <v>1703</v>
      </c>
      <c r="F10538" s="149" t="str">
        <f>+VLOOKUP($A10538,mUNICIPIOS!$B$4:$F$343,4,0)</f>
        <v>San Benito</v>
      </c>
      <c r="G10538" s="139" t="str">
        <f t="shared" ref="G10538:K10538" si="10822">+G10500</f>
        <v>01</v>
      </c>
      <c r="H10538" t="str">
        <f t="shared" si="10822"/>
        <v>IPC</v>
      </c>
      <c r="I10538" t="str">
        <f t="shared" si="10822"/>
        <v>Índice de Participación Ciudadana</v>
      </c>
      <c r="J10538" t="str">
        <f t="shared" si="10822"/>
        <v>INDICE</v>
      </c>
      <c r="K10538">
        <f t="shared" si="10822"/>
        <v>0</v>
      </c>
      <c r="L10538" s="150">
        <f>+VLOOKUP($E10538,IPC_2018!$B$8:$T$347,18,0)</f>
        <v>0.60699216545599732</v>
      </c>
      <c r="M10538" s="142" t="str">
        <f>+VLOOKUP($E10538,IPC_2018!$B$8:$T$347,19,0)</f>
        <v>Medio alto</v>
      </c>
    </row>
    <row r="10539" spans="1:13" x14ac:dyDescent="0.3">
      <c r="A10539" s="139">
        <f t="shared" si="10759"/>
        <v>278</v>
      </c>
      <c r="B10539" s="148">
        <f t="shared" si="10761"/>
        <v>7</v>
      </c>
      <c r="D10539" s="149" t="str">
        <f>+VLOOKUP($A10539,mUNICIPIOS!$B$4:$F$343,2,0)</f>
        <v>Petén</v>
      </c>
      <c r="E10539" s="149">
        <f>+VLOOKUP($A10539,mUNICIPIOS!$B$4:$F$343,3,0)</f>
        <v>1703</v>
      </c>
      <c r="F10539" s="149" t="str">
        <f>+VLOOKUP($A10539,mUNICIPIOS!$B$4:$F$343,4,0)</f>
        <v>San Benito</v>
      </c>
      <c r="G10539" s="139" t="str">
        <f t="shared" ref="G10539:K10539" si="10823">+G10501</f>
        <v>02</v>
      </c>
      <c r="H10539" t="str">
        <f t="shared" si="10823"/>
        <v>IIC</v>
      </c>
      <c r="I10539" t="str">
        <f t="shared" si="10823"/>
        <v>Índice de Información a la Ciudadanía</v>
      </c>
      <c r="J10539" t="str">
        <f t="shared" si="10823"/>
        <v>02-01</v>
      </c>
      <c r="K10539" t="str">
        <f t="shared" si="10823"/>
        <v>Rendición de cuentas cuatrimestral y anual al Comude enfocadas en resultados.</v>
      </c>
      <c r="L10539" s="150">
        <f>+VLOOKUP($E10539,IIC_2018!$B$8:$Q$347,3,0)</f>
        <v>0.4</v>
      </c>
      <c r="M10539" s="142" t="str">
        <f>+VLOOKUP($E10539,IIC_2018!$B$8:$Q$347,4,0)</f>
        <v>Medio bajo</v>
      </c>
    </row>
    <row r="10540" spans="1:13" x14ac:dyDescent="0.3">
      <c r="A10540" s="139">
        <f t="shared" si="10759"/>
        <v>278</v>
      </c>
      <c r="B10540" s="148">
        <f t="shared" si="10761"/>
        <v>8</v>
      </c>
      <c r="D10540" s="149" t="str">
        <f>+VLOOKUP($A10540,mUNICIPIOS!$B$4:$F$343,2,0)</f>
        <v>Petén</v>
      </c>
      <c r="E10540" s="149">
        <f>+VLOOKUP($A10540,mUNICIPIOS!$B$4:$F$343,3,0)</f>
        <v>1703</v>
      </c>
      <c r="F10540" s="149" t="str">
        <f>+VLOOKUP($A10540,mUNICIPIOS!$B$4:$F$343,4,0)</f>
        <v>San Benito</v>
      </c>
      <c r="G10540" s="139" t="str">
        <f t="shared" ref="G10540:K10540" si="10824">+G10502</f>
        <v>02</v>
      </c>
      <c r="H10540" t="str">
        <f t="shared" si="10824"/>
        <v>IIC</v>
      </c>
      <c r="I10540" t="str">
        <f t="shared" si="10824"/>
        <v>Índice de Información a la Ciudadanía</v>
      </c>
      <c r="J10540" t="str">
        <f t="shared" si="10824"/>
        <v>02-02</v>
      </c>
      <c r="K10540" t="str">
        <f t="shared" si="10824"/>
        <v>Información presupuestaria y otra información brindada a la ciudadanía disponible en medios locales de comunicación.</v>
      </c>
      <c r="L10540" s="150">
        <f>+VLOOKUP($E10540,IIC_2018!$B$8:$Q$347,6,0)</f>
        <v>0.75</v>
      </c>
      <c r="M10540" s="142" t="str">
        <f>+VLOOKUP($E10540,IIC_2018!$B$8:$Q$347,7,0)</f>
        <v>Medio alto</v>
      </c>
    </row>
    <row r="10541" spans="1:13" x14ac:dyDescent="0.3">
      <c r="A10541" s="139">
        <f t="shared" ref="A10541:A10604" si="10825">+IF(B10540=38,A10540+1,A10540)</f>
        <v>278</v>
      </c>
      <c r="B10541" s="148">
        <f t="shared" si="10761"/>
        <v>9</v>
      </c>
      <c r="D10541" s="149" t="str">
        <f>+VLOOKUP($A10541,mUNICIPIOS!$B$4:$F$343,2,0)</f>
        <v>Petén</v>
      </c>
      <c r="E10541" s="149">
        <f>+VLOOKUP($A10541,mUNICIPIOS!$B$4:$F$343,3,0)</f>
        <v>1703</v>
      </c>
      <c r="F10541" s="149" t="str">
        <f>+VLOOKUP($A10541,mUNICIPIOS!$B$4:$F$343,4,0)</f>
        <v>San Benito</v>
      </c>
      <c r="G10541" s="139" t="str">
        <f t="shared" ref="G10541:K10541" si="10826">+G10503</f>
        <v>02</v>
      </c>
      <c r="H10541" t="str">
        <f t="shared" si="10826"/>
        <v>IIC</v>
      </c>
      <c r="I10541" t="str">
        <f t="shared" si="10826"/>
        <v>Índice de Información a la Ciudadanía</v>
      </c>
      <c r="J10541" t="str">
        <f t="shared" si="10826"/>
        <v>02-03</v>
      </c>
      <c r="K10541" t="str">
        <f t="shared" si="10826"/>
        <v>Información pública de oficio actualizada y disponible de acuerdo a la LAIP y uso de internet.</v>
      </c>
      <c r="L10541" s="150">
        <f>+VLOOKUP($E10541,IIC_2018!$B$8:$Q$347,9,0)</f>
        <v>0.4</v>
      </c>
      <c r="M10541" s="142" t="str">
        <f>+VLOOKUP($E10541,IIC_2018!$B$8:$Q$347,10,0)</f>
        <v>Medio bajo</v>
      </c>
    </row>
    <row r="10542" spans="1:13" x14ac:dyDescent="0.3">
      <c r="A10542" s="139">
        <f t="shared" si="10825"/>
        <v>278</v>
      </c>
      <c r="B10542" s="148">
        <f t="shared" ref="B10542:B10605" si="10827">+B10504</f>
        <v>10</v>
      </c>
      <c r="D10542" s="149" t="str">
        <f>+VLOOKUP($A10542,mUNICIPIOS!$B$4:$F$343,2,0)</f>
        <v>Petén</v>
      </c>
      <c r="E10542" s="149">
        <f>+VLOOKUP($A10542,mUNICIPIOS!$B$4:$F$343,3,0)</f>
        <v>1703</v>
      </c>
      <c r="F10542" s="149" t="str">
        <f>+VLOOKUP($A10542,mUNICIPIOS!$B$4:$F$343,4,0)</f>
        <v>San Benito</v>
      </c>
      <c r="G10542" s="139" t="str">
        <f t="shared" ref="G10542:K10542" si="10828">+G10504</f>
        <v>02</v>
      </c>
      <c r="H10542" t="str">
        <f t="shared" si="10828"/>
        <v>IIC</v>
      </c>
      <c r="I10542" t="str">
        <f t="shared" si="10828"/>
        <v>Índice de Información a la Ciudadanía</v>
      </c>
      <c r="J10542" t="str">
        <f t="shared" si="10828"/>
        <v>02-04</v>
      </c>
      <c r="K10542" t="str">
        <f t="shared" si="10828"/>
        <v>Relación del monto contratado por medio de Guate compras con el total del presupuesto de egresos vigente.</v>
      </c>
      <c r="L10542" s="150">
        <f>+VLOOKUP($E10542,IIC_2018!$B$8:$Q$347,12,0)</f>
        <v>0.36575236126547578</v>
      </c>
      <c r="M10542" s="142" t="str">
        <f>+VLOOKUP($E10542,IIC_2018!$B$8:$Q$347,13,0)</f>
        <v>Medio bajo</v>
      </c>
    </row>
    <row r="10543" spans="1:13" x14ac:dyDescent="0.3">
      <c r="A10543" s="139">
        <f t="shared" si="10825"/>
        <v>278</v>
      </c>
      <c r="B10543" s="148">
        <f t="shared" si="10827"/>
        <v>11</v>
      </c>
      <c r="D10543" s="149" t="str">
        <f>+VLOOKUP($A10543,mUNICIPIOS!$B$4:$F$343,2,0)</f>
        <v>Petén</v>
      </c>
      <c r="E10543" s="149">
        <f>+VLOOKUP($A10543,mUNICIPIOS!$B$4:$F$343,3,0)</f>
        <v>1703</v>
      </c>
      <c r="F10543" s="149" t="str">
        <f>+VLOOKUP($A10543,mUNICIPIOS!$B$4:$F$343,4,0)</f>
        <v>San Benito</v>
      </c>
      <c r="G10543" s="139" t="str">
        <f t="shared" ref="G10543:K10543" si="10829">+G10505</f>
        <v>02</v>
      </c>
      <c r="H10543" t="str">
        <f t="shared" si="10829"/>
        <v>IIC</v>
      </c>
      <c r="I10543" t="str">
        <f t="shared" si="10829"/>
        <v>Índice de Información a la Ciudadanía</v>
      </c>
      <c r="J10543" t="str">
        <f t="shared" si="10829"/>
        <v>INDICE</v>
      </c>
      <c r="K10543">
        <f t="shared" si="10829"/>
        <v>0</v>
      </c>
      <c r="L10543" s="150">
        <f>+VLOOKUP($E10543,IIC_2018!$B$8:$Q$347,15,0)</f>
        <v>0.47893809031636891</v>
      </c>
      <c r="M10543" s="142" t="str">
        <f>+VLOOKUP($E10543,IIC_2018!$B$8:$Q$347,16,0)</f>
        <v>Medio</v>
      </c>
    </row>
    <row r="10544" spans="1:13" x14ac:dyDescent="0.3">
      <c r="A10544" s="139">
        <f t="shared" si="10825"/>
        <v>278</v>
      </c>
      <c r="B10544" s="148">
        <f t="shared" si="10827"/>
        <v>12</v>
      </c>
      <c r="D10544" s="149" t="str">
        <f>+VLOOKUP($A10544,mUNICIPIOS!$B$4:$F$343,2,0)</f>
        <v>Petén</v>
      </c>
      <c r="E10544" s="149">
        <f>+VLOOKUP($A10544,mUNICIPIOS!$B$4:$F$343,3,0)</f>
        <v>1703</v>
      </c>
      <c r="F10544" s="149" t="str">
        <f>+VLOOKUP($A10544,mUNICIPIOS!$B$4:$F$343,4,0)</f>
        <v>San Benito</v>
      </c>
      <c r="G10544" s="139" t="str">
        <f t="shared" ref="G10544:K10544" si="10830">+G10506</f>
        <v>03</v>
      </c>
      <c r="H10544" t="str">
        <f t="shared" si="10830"/>
        <v>ISP</v>
      </c>
      <c r="I10544" t="str">
        <f t="shared" si="10830"/>
        <v>Índice de Servicios Públicos</v>
      </c>
      <c r="J10544" t="str">
        <f t="shared" si="10830"/>
        <v>03-01</v>
      </c>
      <c r="K10544" t="str">
        <f t="shared" si="10830"/>
        <v>Cobertura del servicio público de agua</v>
      </c>
      <c r="L10544" s="150">
        <f>+VLOOKUP($E10544,ISP_2018!$B$8:$T$347,3,0)</f>
        <v>0</v>
      </c>
      <c r="M10544" s="142" t="str">
        <f>+VLOOKUP($E10544,ISP_2018!$B$8:$T$347,4,0)</f>
        <v>Bajo</v>
      </c>
    </row>
    <row r="10545" spans="1:13" x14ac:dyDescent="0.3">
      <c r="A10545" s="139">
        <f t="shared" si="10825"/>
        <v>278</v>
      </c>
      <c r="B10545" s="148">
        <f t="shared" si="10827"/>
        <v>13</v>
      </c>
      <c r="D10545" s="149" t="str">
        <f>+VLOOKUP($A10545,mUNICIPIOS!$B$4:$F$343,2,0)</f>
        <v>Petén</v>
      </c>
      <c r="E10545" s="149">
        <f>+VLOOKUP($A10545,mUNICIPIOS!$B$4:$F$343,3,0)</f>
        <v>1703</v>
      </c>
      <c r="F10545" s="149" t="str">
        <f>+VLOOKUP($A10545,mUNICIPIOS!$B$4:$F$343,4,0)</f>
        <v>San Benito</v>
      </c>
      <c r="G10545" s="139" t="str">
        <f t="shared" ref="G10545:K10545" si="10831">+G10507</f>
        <v>03</v>
      </c>
      <c r="H10545" t="str">
        <f t="shared" si="10831"/>
        <v>ISP</v>
      </c>
      <c r="I10545" t="str">
        <f t="shared" si="10831"/>
        <v>Índice de Servicios Públicos</v>
      </c>
      <c r="J10545" t="str">
        <f t="shared" si="10831"/>
        <v>03-02</v>
      </c>
      <c r="K10545" t="str">
        <f t="shared" si="10831"/>
        <v>Control de la calidad del servicio público de agua</v>
      </c>
      <c r="L10545" s="150">
        <f>+VLOOKUP($E10545,ISP_2018!$B$8:$T$347,6,0)</f>
        <v>0.28250000000000003</v>
      </c>
      <c r="M10545" s="142" t="str">
        <f>+VLOOKUP($E10545,ISP_2018!$B$8:$T$347,7,0)</f>
        <v>Medio bajo</v>
      </c>
    </row>
    <row r="10546" spans="1:13" x14ac:dyDescent="0.3">
      <c r="A10546" s="139">
        <f t="shared" si="10825"/>
        <v>278</v>
      </c>
      <c r="B10546" s="148">
        <f t="shared" si="10827"/>
        <v>14</v>
      </c>
      <c r="D10546" s="149" t="str">
        <f>+VLOOKUP($A10546,mUNICIPIOS!$B$4:$F$343,2,0)</f>
        <v>Petén</v>
      </c>
      <c r="E10546" s="149">
        <f>+VLOOKUP($A10546,mUNICIPIOS!$B$4:$F$343,3,0)</f>
        <v>1703</v>
      </c>
      <c r="F10546" s="149" t="str">
        <f>+VLOOKUP($A10546,mUNICIPIOS!$B$4:$F$343,4,0)</f>
        <v>San Benito</v>
      </c>
      <c r="G10546" s="139" t="str">
        <f t="shared" ref="G10546:K10546" si="10832">+G10508</f>
        <v>03</v>
      </c>
      <c r="H10546" t="str">
        <f t="shared" si="10832"/>
        <v>ISP</v>
      </c>
      <c r="I10546" t="str">
        <f t="shared" si="10832"/>
        <v>Índice de Servicios Públicos</v>
      </c>
      <c r="J10546" t="str">
        <f t="shared" si="10832"/>
        <v>03-03</v>
      </c>
      <c r="K10546" t="str">
        <f t="shared" si="10832"/>
        <v>Disposición  y tratamiento  de aguas residuales</v>
      </c>
      <c r="L10546" s="150">
        <f>+VLOOKUP($E10546,ISP_2018!$B$8:$T$347,9,0)</f>
        <v>0.68301229290281795</v>
      </c>
      <c r="M10546" s="142" t="str">
        <f>+VLOOKUP($E10546,ISP_2018!$B$8:$T$347,10,0)</f>
        <v>Medio alto</v>
      </c>
    </row>
    <row r="10547" spans="1:13" x14ac:dyDescent="0.3">
      <c r="A10547" s="139">
        <f t="shared" si="10825"/>
        <v>278</v>
      </c>
      <c r="B10547" s="148">
        <f t="shared" si="10827"/>
        <v>15</v>
      </c>
      <c r="D10547" s="149" t="str">
        <f>+VLOOKUP($A10547,mUNICIPIOS!$B$4:$F$343,2,0)</f>
        <v>Petén</v>
      </c>
      <c r="E10547" s="149">
        <f>+VLOOKUP($A10547,mUNICIPIOS!$B$4:$F$343,3,0)</f>
        <v>1703</v>
      </c>
      <c r="F10547" s="149" t="str">
        <f>+VLOOKUP($A10547,mUNICIPIOS!$B$4:$F$343,4,0)</f>
        <v>San Benito</v>
      </c>
      <c r="G10547" s="139" t="str">
        <f t="shared" ref="G10547:K10547" si="10833">+G10509</f>
        <v>03</v>
      </c>
      <c r="H10547" t="str">
        <f t="shared" si="10833"/>
        <v>ISP</v>
      </c>
      <c r="I10547" t="str">
        <f t="shared" si="10833"/>
        <v>Índice de Servicios Públicos</v>
      </c>
      <c r="J10547" t="str">
        <f t="shared" si="10833"/>
        <v>03-04</v>
      </c>
      <c r="K10547" t="str">
        <f t="shared" si="10833"/>
        <v>Gestión y manejo de los residuos y desechos sólidos</v>
      </c>
      <c r="L10547" s="150">
        <f>+VLOOKUP($E10547,ISP_2018!$B$8:$T$347,12,0)</f>
        <v>6.4431234447969304E-2</v>
      </c>
      <c r="M10547" s="142" t="str">
        <f>+VLOOKUP($E10547,ISP_2018!$B$8:$T$347,13,0)</f>
        <v>Bajo</v>
      </c>
    </row>
    <row r="10548" spans="1:13" x14ac:dyDescent="0.3">
      <c r="A10548" s="139">
        <f t="shared" si="10825"/>
        <v>278</v>
      </c>
      <c r="B10548" s="148">
        <f t="shared" si="10827"/>
        <v>16</v>
      </c>
      <c r="D10548" s="149" t="str">
        <f>+VLOOKUP($A10548,mUNICIPIOS!$B$4:$F$343,2,0)</f>
        <v>Petén</v>
      </c>
      <c r="E10548" s="149">
        <f>+VLOOKUP($A10548,mUNICIPIOS!$B$4:$F$343,3,0)</f>
        <v>1703</v>
      </c>
      <c r="F10548" s="149" t="str">
        <f>+VLOOKUP($A10548,mUNICIPIOS!$B$4:$F$343,4,0)</f>
        <v>San Benito</v>
      </c>
      <c r="G10548" s="139" t="str">
        <f t="shared" ref="G10548:K10548" si="10834">+G10510</f>
        <v>03</v>
      </c>
      <c r="H10548" t="str">
        <f t="shared" si="10834"/>
        <v>ISP</v>
      </c>
      <c r="I10548" t="str">
        <f t="shared" si="10834"/>
        <v>Índice de Servicios Públicos</v>
      </c>
      <c r="J10548" t="str">
        <f t="shared" si="10834"/>
        <v>03-05</v>
      </c>
      <c r="K10548" t="str">
        <f t="shared" si="10834"/>
        <v>Gestión de servicios públicos municipales</v>
      </c>
      <c r="L10548" s="150">
        <f>+VLOOKUP($E10548,ISP_2018!$B$8:$T$347,15,0)</f>
        <v>0.37096774193548382</v>
      </c>
      <c r="M10548" s="142" t="str">
        <f>+VLOOKUP($E10548,ISP_2018!$B$8:$T$347,16,0)</f>
        <v>Medio bajo</v>
      </c>
    </row>
    <row r="10549" spans="1:13" x14ac:dyDescent="0.3">
      <c r="A10549" s="139">
        <f t="shared" si="10825"/>
        <v>278</v>
      </c>
      <c r="B10549" s="148">
        <f t="shared" si="10827"/>
        <v>17</v>
      </c>
      <c r="D10549" s="149" t="str">
        <f>+VLOOKUP($A10549,mUNICIPIOS!$B$4:$F$343,2,0)</f>
        <v>Petén</v>
      </c>
      <c r="E10549" s="149">
        <f>+VLOOKUP($A10549,mUNICIPIOS!$B$4:$F$343,3,0)</f>
        <v>1703</v>
      </c>
      <c r="F10549" s="149" t="str">
        <f>+VLOOKUP($A10549,mUNICIPIOS!$B$4:$F$343,4,0)</f>
        <v>San Benito</v>
      </c>
      <c r="G10549" s="139" t="str">
        <f t="shared" ref="G10549:K10549" si="10835">+G10511</f>
        <v>03</v>
      </c>
      <c r="H10549" t="str">
        <f t="shared" si="10835"/>
        <v>ISP</v>
      </c>
      <c r="I10549" t="str">
        <f t="shared" si="10835"/>
        <v>Índice de Servicios Públicos</v>
      </c>
      <c r="J10549" t="str">
        <f t="shared" si="10835"/>
        <v>INDICE</v>
      </c>
      <c r="K10549">
        <f t="shared" si="10835"/>
        <v>0</v>
      </c>
      <c r="L10549" s="150">
        <f>+VLOOKUP($E10549,ISP_2018!$B$8:$T$347,18,0)</f>
        <v>0.30843225385725426</v>
      </c>
      <c r="M10549" s="142" t="str">
        <f>+VLOOKUP($E10549,ISP_2018!$B$8:$T$347,19,0)</f>
        <v>Medio bajo</v>
      </c>
    </row>
    <row r="10550" spans="1:13" x14ac:dyDescent="0.3">
      <c r="A10550" s="139">
        <f t="shared" si="10825"/>
        <v>278</v>
      </c>
      <c r="B10550" s="148">
        <f t="shared" si="10827"/>
        <v>18</v>
      </c>
      <c r="D10550" s="149" t="str">
        <f>+VLOOKUP($A10550,mUNICIPIOS!$B$4:$F$343,2,0)</f>
        <v>Petén</v>
      </c>
      <c r="E10550" s="149">
        <f>+VLOOKUP($A10550,mUNICIPIOS!$B$4:$F$343,3,0)</f>
        <v>1703</v>
      </c>
      <c r="F10550" s="149" t="str">
        <f>+VLOOKUP($A10550,mUNICIPIOS!$B$4:$F$343,4,0)</f>
        <v>San Benito</v>
      </c>
      <c r="G10550" s="139" t="str">
        <f t="shared" ref="G10550:K10550" si="10836">+G10512</f>
        <v>04</v>
      </c>
      <c r="H10550" t="str">
        <f t="shared" si="10836"/>
        <v>IGA</v>
      </c>
      <c r="I10550" t="str">
        <f t="shared" si="10836"/>
        <v>Índice de Gestión Administrativa</v>
      </c>
      <c r="J10550" t="str">
        <f t="shared" si="10836"/>
        <v>04-01</v>
      </c>
      <c r="K10550" t="str">
        <f t="shared" si="10836"/>
        <v>Existencia de elementos de atención municipal orientada al vecino</v>
      </c>
      <c r="L10550" s="150">
        <f>+VLOOKUP($E10550,IGA_2018!$B$8:$N$347,3,0)</f>
        <v>0.75</v>
      </c>
      <c r="M10550" s="142" t="str">
        <f>+VLOOKUP($E10550,IGA_2018!$B$8:$N$347,4,0)</f>
        <v>Medio alto</v>
      </c>
    </row>
    <row r="10551" spans="1:13" x14ac:dyDescent="0.3">
      <c r="A10551" s="139">
        <f t="shared" si="10825"/>
        <v>278</v>
      </c>
      <c r="B10551" s="148">
        <f t="shared" si="10827"/>
        <v>19</v>
      </c>
      <c r="D10551" s="149" t="str">
        <f>+VLOOKUP($A10551,mUNICIPIOS!$B$4:$F$343,2,0)</f>
        <v>Petén</v>
      </c>
      <c r="E10551" s="149">
        <f>+VLOOKUP($A10551,mUNICIPIOS!$B$4:$F$343,3,0)</f>
        <v>1703</v>
      </c>
      <c r="F10551" s="149" t="str">
        <f>+VLOOKUP($A10551,mUNICIPIOS!$B$4:$F$343,4,0)</f>
        <v>San Benito</v>
      </c>
      <c r="G10551" s="139" t="str">
        <f t="shared" ref="G10551:K10551" si="10837">+G10513</f>
        <v>04</v>
      </c>
      <c r="H10551" t="str">
        <f t="shared" si="10837"/>
        <v>IGA</v>
      </c>
      <c r="I10551" t="str">
        <f t="shared" si="10837"/>
        <v>Índice de Gestión Administrativa</v>
      </c>
      <c r="J10551" t="str">
        <f t="shared" si="10837"/>
        <v>04-02</v>
      </c>
      <c r="K10551" t="str">
        <f t="shared" si="10837"/>
        <v>Gestión del recurso humano.</v>
      </c>
      <c r="L10551" s="150">
        <f>+VLOOKUP($E10551,IGA_2018!$B$8:$N$347,6,0)</f>
        <v>0.49549317537986109</v>
      </c>
      <c r="M10551" s="142" t="str">
        <f>+VLOOKUP($E10551,IGA_2018!$B$8:$N$347,7,0)</f>
        <v>Medio</v>
      </c>
    </row>
    <row r="10552" spans="1:13" x14ac:dyDescent="0.3">
      <c r="A10552" s="139">
        <f t="shared" si="10825"/>
        <v>278</v>
      </c>
      <c r="B10552" s="148">
        <f t="shared" si="10827"/>
        <v>20</v>
      </c>
      <c r="D10552" s="149" t="str">
        <f>+VLOOKUP($A10552,mUNICIPIOS!$B$4:$F$343,2,0)</f>
        <v>Petén</v>
      </c>
      <c r="E10552" s="149">
        <f>+VLOOKUP($A10552,mUNICIPIOS!$B$4:$F$343,3,0)</f>
        <v>1703</v>
      </c>
      <c r="F10552" s="149" t="str">
        <f>+VLOOKUP($A10552,mUNICIPIOS!$B$4:$F$343,4,0)</f>
        <v>San Benito</v>
      </c>
      <c r="G10552" s="139" t="str">
        <f t="shared" ref="G10552:K10552" si="10838">+G10514</f>
        <v>04</v>
      </c>
      <c r="H10552" t="str">
        <f t="shared" si="10838"/>
        <v>IGA</v>
      </c>
      <c r="I10552" t="str">
        <f t="shared" si="10838"/>
        <v>Índice de Gestión Administrativa</v>
      </c>
      <c r="J10552" t="str">
        <f t="shared" si="10838"/>
        <v>04-03</v>
      </c>
      <c r="K10552" t="str">
        <f t="shared" si="10838"/>
        <v>Existencia de oficinas municipales con instrumentos de gestión.</v>
      </c>
      <c r="L10552" s="150">
        <f>+VLOOKUP($E10552,IGA_2018!$B$8:$N$347,9,0)</f>
        <v>1</v>
      </c>
      <c r="M10552" s="142" t="str">
        <f>+VLOOKUP($E10552,IGA_2018!$B$8:$N$347,10,0)</f>
        <v>Alto</v>
      </c>
    </row>
    <row r="10553" spans="1:13" x14ac:dyDescent="0.3">
      <c r="A10553" s="139">
        <f t="shared" si="10825"/>
        <v>278</v>
      </c>
      <c r="B10553" s="148">
        <f t="shared" si="10827"/>
        <v>21</v>
      </c>
      <c r="D10553" s="149" t="str">
        <f>+VLOOKUP($A10553,mUNICIPIOS!$B$4:$F$343,2,0)</f>
        <v>Petén</v>
      </c>
      <c r="E10553" s="149">
        <f>+VLOOKUP($A10553,mUNICIPIOS!$B$4:$F$343,3,0)</f>
        <v>1703</v>
      </c>
      <c r="F10553" s="149" t="str">
        <f>+VLOOKUP($A10553,mUNICIPIOS!$B$4:$F$343,4,0)</f>
        <v>San Benito</v>
      </c>
      <c r="G10553" s="139" t="str">
        <f t="shared" ref="G10553:K10553" si="10839">+G10515</f>
        <v>04</v>
      </c>
      <c r="H10553" t="str">
        <f t="shared" si="10839"/>
        <v>IGA</v>
      </c>
      <c r="I10553" t="str">
        <f t="shared" si="10839"/>
        <v>Índice de Gestión Administrativa</v>
      </c>
      <c r="J10553" t="str">
        <f t="shared" si="10839"/>
        <v>INDICE</v>
      </c>
      <c r="K10553">
        <f t="shared" si="10839"/>
        <v>0</v>
      </c>
      <c r="L10553" s="150">
        <f>+VLOOKUP($E10553,IGA_2018!$B$8:$N$347,12,0)</f>
        <v>0.7484226113829513</v>
      </c>
      <c r="M10553" s="142" t="str">
        <f>+VLOOKUP($E10553,IGA_2018!$B$8:$N$347,13,0)</f>
        <v>Medio alto</v>
      </c>
    </row>
    <row r="10554" spans="1:13" x14ac:dyDescent="0.3">
      <c r="A10554" s="139">
        <f t="shared" si="10825"/>
        <v>278</v>
      </c>
      <c r="B10554" s="148">
        <f t="shared" si="10827"/>
        <v>22</v>
      </c>
      <c r="D10554" s="149" t="str">
        <f>+VLOOKUP($A10554,mUNICIPIOS!$B$4:$F$343,2,0)</f>
        <v>Petén</v>
      </c>
      <c r="E10554" s="149">
        <f>+VLOOKUP($A10554,mUNICIPIOS!$B$4:$F$343,3,0)</f>
        <v>1703</v>
      </c>
      <c r="F10554" s="149" t="str">
        <f>+VLOOKUP($A10554,mUNICIPIOS!$B$4:$F$343,4,0)</f>
        <v>San Benito</v>
      </c>
      <c r="G10554" s="139" t="str">
        <f t="shared" ref="G10554:K10554" si="10840">+G10516</f>
        <v>05</v>
      </c>
      <c r="H10554" t="str">
        <f t="shared" si="10840"/>
        <v>IGF</v>
      </c>
      <c r="I10554" t="str">
        <f t="shared" si="10840"/>
        <v>Índice de Gestión Financiera</v>
      </c>
      <c r="J10554" t="str">
        <f t="shared" si="10840"/>
        <v>05-01</v>
      </c>
      <c r="K10554" t="str">
        <f t="shared" si="10840"/>
        <v>Autonomía financiera municipal</v>
      </c>
      <c r="L10554" s="150">
        <f>+VLOOKUP($E10554,IGF_2018!$B$8:$Z$347,3,0)</f>
        <v>0.31860767002104645</v>
      </c>
      <c r="M10554" s="142" t="str">
        <f>+VLOOKUP($E10554,IGF_2018!$B$8:$Z$347,4,0)</f>
        <v>Medio bajo</v>
      </c>
    </row>
    <row r="10555" spans="1:13" x14ac:dyDescent="0.3">
      <c r="A10555" s="139">
        <f t="shared" si="10825"/>
        <v>278</v>
      </c>
      <c r="B10555" s="148">
        <f t="shared" si="10827"/>
        <v>23</v>
      </c>
      <c r="D10555" s="149" t="str">
        <f>+VLOOKUP($A10555,mUNICIPIOS!$B$4:$F$343,2,0)</f>
        <v>Petén</v>
      </c>
      <c r="E10555" s="149">
        <f>+VLOOKUP($A10555,mUNICIPIOS!$B$4:$F$343,3,0)</f>
        <v>1703</v>
      </c>
      <c r="F10555" s="149" t="str">
        <f>+VLOOKUP($A10555,mUNICIPIOS!$B$4:$F$343,4,0)</f>
        <v>San Benito</v>
      </c>
      <c r="G10555" s="139" t="str">
        <f t="shared" ref="G10555:K10555" si="10841">+G10517</f>
        <v>05</v>
      </c>
      <c r="H10555" t="str">
        <f t="shared" si="10841"/>
        <v>IGF</v>
      </c>
      <c r="I10555" t="str">
        <f t="shared" si="10841"/>
        <v>Índice de Gestión Financiera</v>
      </c>
      <c r="J10555" t="str">
        <f t="shared" si="10841"/>
        <v>05-02</v>
      </c>
      <c r="K10555" t="str">
        <f t="shared" si="10841"/>
        <v xml:space="preserve">Ingresos propios por habitante -sin regalías- </v>
      </c>
      <c r="L10555" s="150">
        <f>+VLOOKUP($E10555,IGF_2018!$B$8:$Z$347,6,0)</f>
        <v>0.11716155684533323</v>
      </c>
      <c r="M10555" s="142" t="str">
        <f>+VLOOKUP($E10555,IGF_2018!$B$8:$Z$347,7,0)</f>
        <v>Bajo</v>
      </c>
    </row>
    <row r="10556" spans="1:13" x14ac:dyDescent="0.3">
      <c r="A10556" s="139">
        <f t="shared" si="10825"/>
        <v>278</v>
      </c>
      <c r="B10556" s="148">
        <f t="shared" si="10827"/>
        <v>24</v>
      </c>
      <c r="D10556" s="149" t="str">
        <f>+VLOOKUP($A10556,mUNICIPIOS!$B$4:$F$343,2,0)</f>
        <v>Petén</v>
      </c>
      <c r="E10556" s="149">
        <f>+VLOOKUP($A10556,mUNICIPIOS!$B$4:$F$343,3,0)</f>
        <v>1703</v>
      </c>
      <c r="F10556" s="149" t="str">
        <f>+VLOOKUP($A10556,mUNICIPIOS!$B$4:$F$343,4,0)</f>
        <v>San Benito</v>
      </c>
      <c r="G10556" s="139" t="str">
        <f t="shared" ref="G10556:K10556" si="10842">+G10518</f>
        <v>05</v>
      </c>
      <c r="H10556" t="str">
        <f t="shared" si="10842"/>
        <v>IGF</v>
      </c>
      <c r="I10556" t="str">
        <f t="shared" si="10842"/>
        <v>Índice de Gestión Financiera</v>
      </c>
      <c r="J10556" t="str">
        <f t="shared" si="10842"/>
        <v>05-03</v>
      </c>
      <c r="K10556" t="str">
        <f t="shared" si="10842"/>
        <v>Ingresos del IUSI en relación a los ingresos propios -sin regalías-</v>
      </c>
      <c r="L10556" s="150">
        <f>+VLOOKUP($E10556,IGF_2018!$B$8:$Z$347,9,0)</f>
        <v>0.17833084345893502</v>
      </c>
      <c r="M10556" s="142" t="str">
        <f>+VLOOKUP($E10556,IGF_2018!$B$8:$Z$347,10,0)</f>
        <v>Bajo</v>
      </c>
    </row>
    <row r="10557" spans="1:13" x14ac:dyDescent="0.3">
      <c r="A10557" s="139">
        <f t="shared" si="10825"/>
        <v>278</v>
      </c>
      <c r="B10557" s="148">
        <f t="shared" si="10827"/>
        <v>25</v>
      </c>
      <c r="D10557" s="149" t="str">
        <f>+VLOOKUP($A10557,mUNICIPIOS!$B$4:$F$343,2,0)</f>
        <v>Petén</v>
      </c>
      <c r="E10557" s="149">
        <f>+VLOOKUP($A10557,mUNICIPIOS!$B$4:$F$343,3,0)</f>
        <v>1703</v>
      </c>
      <c r="F10557" s="149" t="str">
        <f>+VLOOKUP($A10557,mUNICIPIOS!$B$4:$F$343,4,0)</f>
        <v>San Benito</v>
      </c>
      <c r="G10557" s="139" t="str">
        <f t="shared" ref="G10557:K10557" si="10843">+G10519</f>
        <v>05</v>
      </c>
      <c r="H10557" t="str">
        <f t="shared" si="10843"/>
        <v>IGF</v>
      </c>
      <c r="I10557" t="str">
        <f t="shared" si="10843"/>
        <v>Índice de Gestión Financiera</v>
      </c>
      <c r="J10557" t="str">
        <f t="shared" si="10843"/>
        <v>05-04</v>
      </c>
      <c r="K10557" t="str">
        <f t="shared" si="10843"/>
        <v>Inversión anual en capital fijo por habitante</v>
      </c>
      <c r="L10557" s="150">
        <f>+VLOOKUP($E10557,IGF_2018!$B$8:$Z$347,12,0)</f>
        <v>2.6554883517688574E-2</v>
      </c>
      <c r="M10557" s="142" t="str">
        <f>+VLOOKUP($E10557,IGF_2018!$B$8:$Z$347,13,0)</f>
        <v>Bajo</v>
      </c>
    </row>
    <row r="10558" spans="1:13" x14ac:dyDescent="0.3">
      <c r="A10558" s="139">
        <f t="shared" si="10825"/>
        <v>278</v>
      </c>
      <c r="B10558" s="148">
        <f t="shared" si="10827"/>
        <v>26</v>
      </c>
      <c r="D10558" s="149" t="str">
        <f>+VLOOKUP($A10558,mUNICIPIOS!$B$4:$F$343,2,0)</f>
        <v>Petén</v>
      </c>
      <c r="E10558" s="149">
        <f>+VLOOKUP($A10558,mUNICIPIOS!$B$4:$F$343,3,0)</f>
        <v>1703</v>
      </c>
      <c r="F10558" s="149" t="str">
        <f>+VLOOKUP($A10558,mUNICIPIOS!$B$4:$F$343,4,0)</f>
        <v>San Benito</v>
      </c>
      <c r="G10558" s="139" t="str">
        <f t="shared" ref="G10558:K10558" si="10844">+G10520</f>
        <v>05</v>
      </c>
      <c r="H10558" t="str">
        <f t="shared" si="10844"/>
        <v>IGF</v>
      </c>
      <c r="I10558" t="str">
        <f t="shared" si="10844"/>
        <v>Índice de Gestión Financiera</v>
      </c>
      <c r="J10558" t="str">
        <f t="shared" si="10844"/>
        <v>05-05</v>
      </c>
      <c r="K10558" t="str">
        <f t="shared" si="10844"/>
        <v>Inversión anual en capital fijo con recursos percibidos por ingresos propios</v>
      </c>
      <c r="L10558" s="150">
        <f>+VLOOKUP($E10558,IGF_2018!$B$8:$Z$347,15,0)</f>
        <v>7.7313499533200783E-2</v>
      </c>
      <c r="M10558" s="142" t="str">
        <f>+VLOOKUP($E10558,IGF_2018!$B$8:$Z$347,16,0)</f>
        <v>Bajo</v>
      </c>
    </row>
    <row r="10559" spans="1:13" x14ac:dyDescent="0.3">
      <c r="A10559" s="139">
        <f t="shared" si="10825"/>
        <v>278</v>
      </c>
      <c r="B10559" s="148">
        <f t="shared" si="10827"/>
        <v>27</v>
      </c>
      <c r="D10559" s="149" t="str">
        <f>+VLOOKUP($A10559,mUNICIPIOS!$B$4:$F$343,2,0)</f>
        <v>Petén</v>
      </c>
      <c r="E10559" s="149">
        <f>+VLOOKUP($A10559,mUNICIPIOS!$B$4:$F$343,3,0)</f>
        <v>1703</v>
      </c>
      <c r="F10559" s="149" t="str">
        <f>+VLOOKUP($A10559,mUNICIPIOS!$B$4:$F$343,4,0)</f>
        <v>San Benito</v>
      </c>
      <c r="G10559" s="139" t="str">
        <f t="shared" ref="G10559:K10559" si="10845">+G10521</f>
        <v>05</v>
      </c>
      <c r="H10559" t="str">
        <f t="shared" si="10845"/>
        <v>IGF</v>
      </c>
      <c r="I10559" t="str">
        <f t="shared" si="10845"/>
        <v>Índice de Gestión Financiera</v>
      </c>
      <c r="J10559" t="str">
        <f t="shared" si="10845"/>
        <v>05-06</v>
      </c>
      <c r="K10559" t="str">
        <f t="shared" si="10845"/>
        <v xml:space="preserve">Inversión anual en capital fijo con recursos percibidos por transferencias del Gobierno Central </v>
      </c>
      <c r="L10559" s="150">
        <f>+VLOOKUP($E10559,IGF_2018!$B$8:$Z$347,18,0)</f>
        <v>0.14817823546908523</v>
      </c>
      <c r="M10559" s="142" t="str">
        <f>+VLOOKUP($E10559,IGF_2018!$B$8:$Z$347,19,0)</f>
        <v>Bajo</v>
      </c>
    </row>
    <row r="10560" spans="1:13" x14ac:dyDescent="0.3">
      <c r="A10560" s="139">
        <f t="shared" si="10825"/>
        <v>278</v>
      </c>
      <c r="B10560" s="148">
        <f t="shared" si="10827"/>
        <v>28</v>
      </c>
      <c r="D10560" s="149" t="str">
        <f>+VLOOKUP($A10560,mUNICIPIOS!$B$4:$F$343,2,0)</f>
        <v>Petén</v>
      </c>
      <c r="E10560" s="149">
        <f>+VLOOKUP($A10560,mUNICIPIOS!$B$4:$F$343,3,0)</f>
        <v>1703</v>
      </c>
      <c r="F10560" s="149" t="str">
        <f>+VLOOKUP($A10560,mUNICIPIOS!$B$4:$F$343,4,0)</f>
        <v>San Benito</v>
      </c>
      <c r="G10560" s="139" t="str">
        <f t="shared" ref="G10560:K10560" si="10846">+G10522</f>
        <v>05</v>
      </c>
      <c r="H10560" t="str">
        <f t="shared" si="10846"/>
        <v>IGF</v>
      </c>
      <c r="I10560" t="str">
        <f t="shared" si="10846"/>
        <v>Índice de Gestión Financiera</v>
      </c>
      <c r="J10560" t="str">
        <f t="shared" si="10846"/>
        <v>05-07</v>
      </c>
      <c r="K10560" t="str">
        <f t="shared" si="10846"/>
        <v>Financiamiento por endeudamiento municipal</v>
      </c>
      <c r="L10560" s="150">
        <f>+VLOOKUP($E10560,IGF_2018!$B$8:$Z$347,21,0)</f>
        <v>1</v>
      </c>
      <c r="M10560" s="142" t="str">
        <f>+VLOOKUP($E10560,IGF_2018!$B$8:$Z$347,22,0)</f>
        <v>Alto</v>
      </c>
    </row>
    <row r="10561" spans="1:13" x14ac:dyDescent="0.3">
      <c r="A10561" s="139">
        <f t="shared" si="10825"/>
        <v>278</v>
      </c>
      <c r="B10561" s="148">
        <f t="shared" si="10827"/>
        <v>29</v>
      </c>
      <c r="D10561" s="149" t="str">
        <f>+VLOOKUP($A10561,mUNICIPIOS!$B$4:$F$343,2,0)</f>
        <v>Petén</v>
      </c>
      <c r="E10561" s="149">
        <f>+VLOOKUP($A10561,mUNICIPIOS!$B$4:$F$343,3,0)</f>
        <v>1703</v>
      </c>
      <c r="F10561" s="149" t="str">
        <f>+VLOOKUP($A10561,mUNICIPIOS!$B$4:$F$343,4,0)</f>
        <v>San Benito</v>
      </c>
      <c r="G10561" s="139" t="str">
        <f t="shared" ref="G10561:K10561" si="10847">+G10523</f>
        <v>05</v>
      </c>
      <c r="H10561" t="str">
        <f t="shared" si="10847"/>
        <v>IGF</v>
      </c>
      <c r="I10561" t="str">
        <f t="shared" si="10847"/>
        <v>Índice de Gestión Financiera</v>
      </c>
      <c r="J10561" t="str">
        <f t="shared" si="10847"/>
        <v>INDICE</v>
      </c>
      <c r="K10561">
        <f t="shared" si="10847"/>
        <v>0</v>
      </c>
      <c r="L10561" s="150">
        <f>+VLOOKUP($E10561,IGF_2018!$B$8:$Z$347,24,0)</f>
        <v>0.33019159157116695</v>
      </c>
      <c r="M10561" s="142" t="str">
        <f>+VLOOKUP($E10561,IGF_2018!$B$8:$Z$347,25,0)</f>
        <v>Medio bajo</v>
      </c>
    </row>
    <row r="10562" spans="1:13" x14ac:dyDescent="0.3">
      <c r="A10562" s="139">
        <f t="shared" si="10825"/>
        <v>278</v>
      </c>
      <c r="B10562" s="148">
        <f t="shared" si="10827"/>
        <v>30</v>
      </c>
      <c r="D10562" s="149" t="str">
        <f>+VLOOKUP($A10562,mUNICIPIOS!$B$4:$F$343,2,0)</f>
        <v>Petén</v>
      </c>
      <c r="E10562" s="149">
        <f>+VLOOKUP($A10562,mUNICIPIOS!$B$4:$F$343,3,0)</f>
        <v>1703</v>
      </c>
      <c r="F10562" s="149" t="str">
        <f>+VLOOKUP($A10562,mUNICIPIOS!$B$4:$F$343,4,0)</f>
        <v>San Benito</v>
      </c>
      <c r="G10562" s="139" t="str">
        <f t="shared" ref="G10562:K10562" si="10848">+G10524</f>
        <v>06</v>
      </c>
      <c r="H10562" t="str">
        <f t="shared" si="10848"/>
        <v>IGE</v>
      </c>
      <c r="I10562" t="str">
        <f t="shared" si="10848"/>
        <v>Índice de Gestión Estratégica</v>
      </c>
      <c r="J10562" t="str">
        <f t="shared" si="10848"/>
        <v>06-01</v>
      </c>
      <c r="K10562" t="str">
        <f t="shared" si="10848"/>
        <v>Ejecución del Plan Operativo Anual  (POA)</v>
      </c>
      <c r="L10562" s="150">
        <f>+VLOOKUP($E10562,IGE_2018!$B$8:$Z$347,3,0)</f>
        <v>0.92999999999999994</v>
      </c>
      <c r="M10562" s="142" t="str">
        <f>+VLOOKUP($E10562,IGE_2018!$B$8:$Z$347,4,0)</f>
        <v>Alto</v>
      </c>
    </row>
    <row r="10563" spans="1:13" x14ac:dyDescent="0.3">
      <c r="A10563" s="139">
        <f t="shared" si="10825"/>
        <v>278</v>
      </c>
      <c r="B10563" s="148">
        <f t="shared" si="10827"/>
        <v>31</v>
      </c>
      <c r="D10563" s="149" t="str">
        <f>+VLOOKUP($A10563,mUNICIPIOS!$B$4:$F$343,2,0)</f>
        <v>Petén</v>
      </c>
      <c r="E10563" s="149">
        <f>+VLOOKUP($A10563,mUNICIPIOS!$B$4:$F$343,3,0)</f>
        <v>1703</v>
      </c>
      <c r="F10563" s="149" t="str">
        <f>+VLOOKUP($A10563,mUNICIPIOS!$B$4:$F$343,4,0)</f>
        <v>San Benito</v>
      </c>
      <c r="G10563" s="139" t="str">
        <f t="shared" ref="G10563:K10563" si="10849">+G10525</f>
        <v>06</v>
      </c>
      <c r="H10563" t="str">
        <f t="shared" si="10849"/>
        <v>IGE</v>
      </c>
      <c r="I10563" t="str">
        <f t="shared" si="10849"/>
        <v>Índice de Gestión Estratégica</v>
      </c>
      <c r="J10563" t="str">
        <f t="shared" si="10849"/>
        <v>06-02</v>
      </c>
      <c r="K10563" t="str">
        <f t="shared" si="10849"/>
        <v>Relación Plan de Desarrollo Municipal y Ordenamiento Territorial (PDM-OT) - Plan Estratégico Institucional (PEI) - Plan Operativo Multianual (POM) - Plan Operativo Anual (POA)</v>
      </c>
      <c r="L10563" s="150">
        <f>+VLOOKUP($E10563,IGE_2018!$B$8:$Z$347,6,0)</f>
        <v>3.3333333333333333E-2</v>
      </c>
      <c r="M10563" s="142" t="str">
        <f>+VLOOKUP($E10563,IGE_2018!$B$8:$Z$347,7,0)</f>
        <v>Bajo</v>
      </c>
    </row>
    <row r="10564" spans="1:13" x14ac:dyDescent="0.3">
      <c r="A10564" s="139">
        <f t="shared" si="10825"/>
        <v>278</v>
      </c>
      <c r="B10564" s="148">
        <f t="shared" si="10827"/>
        <v>32</v>
      </c>
      <c r="D10564" s="149" t="str">
        <f>+VLOOKUP($A10564,mUNICIPIOS!$B$4:$F$343,2,0)</f>
        <v>Petén</v>
      </c>
      <c r="E10564" s="149">
        <f>+VLOOKUP($A10564,mUNICIPIOS!$B$4:$F$343,3,0)</f>
        <v>1703</v>
      </c>
      <c r="F10564" s="149" t="str">
        <f>+VLOOKUP($A10564,mUNICIPIOS!$B$4:$F$343,4,0)</f>
        <v>San Benito</v>
      </c>
      <c r="G10564" s="139" t="str">
        <f t="shared" ref="G10564:K10564" si="10850">+G10526</f>
        <v>06</v>
      </c>
      <c r="H10564" t="str">
        <f t="shared" si="10850"/>
        <v>IGE</v>
      </c>
      <c r="I10564" t="str">
        <f t="shared" si="10850"/>
        <v>Índice de Gestión Estratégica</v>
      </c>
      <c r="J10564" t="str">
        <f t="shared" si="10850"/>
        <v>06-03</v>
      </c>
      <c r="K10564" t="str">
        <f t="shared" si="10850"/>
        <v>Presupuesto de egresos relacionado a competencias municipales que responden a prioridades nacionales de desarrollo.</v>
      </c>
      <c r="L10564" s="150">
        <f>+VLOOKUP($E10564,IGE_2018!$B$8:$Z$347,9,0)</f>
        <v>0.2170687102387007</v>
      </c>
      <c r="M10564" s="142" t="str">
        <f>+VLOOKUP($E10564,IGE_2018!$B$8:$Z$347,10,0)</f>
        <v>Medio bajo</v>
      </c>
    </row>
    <row r="10565" spans="1:13" x14ac:dyDescent="0.3">
      <c r="A10565" s="139">
        <f t="shared" si="10825"/>
        <v>278</v>
      </c>
      <c r="B10565" s="148">
        <f t="shared" si="10827"/>
        <v>33</v>
      </c>
      <c r="D10565" s="149" t="str">
        <f>+VLOOKUP($A10565,mUNICIPIOS!$B$4:$F$343,2,0)</f>
        <v>Petén</v>
      </c>
      <c r="E10565" s="149">
        <f>+VLOOKUP($A10565,mUNICIPIOS!$B$4:$F$343,3,0)</f>
        <v>1703</v>
      </c>
      <c r="F10565" s="149" t="str">
        <f>+VLOOKUP($A10565,mUNICIPIOS!$B$4:$F$343,4,0)</f>
        <v>San Benito</v>
      </c>
      <c r="G10565" s="139" t="str">
        <f t="shared" ref="G10565:K10565" si="10851">+G10527</f>
        <v>06</v>
      </c>
      <c r="H10565" t="str">
        <f t="shared" si="10851"/>
        <v>IGE</v>
      </c>
      <c r="I10565" t="str">
        <f t="shared" si="10851"/>
        <v>Índice de Gestión Estratégica</v>
      </c>
      <c r="J10565" t="str">
        <f t="shared" si="10851"/>
        <v>06-04</v>
      </c>
      <c r="K10565" t="str">
        <f t="shared" si="10851"/>
        <v>Institucionalización de la gestión ordenada del territorio</v>
      </c>
      <c r="L10565" s="150">
        <f>+VLOOKUP($E10565,IGE_2018!$B$8:$Z$347,12,0)</f>
        <v>0.75</v>
      </c>
      <c r="M10565" s="142" t="str">
        <f>+VLOOKUP($E10565,IGE_2018!$B$8:$Z$347,13,0)</f>
        <v>Medio alto</v>
      </c>
    </row>
    <row r="10566" spans="1:13" x14ac:dyDescent="0.3">
      <c r="A10566" s="139">
        <f t="shared" si="10825"/>
        <v>278</v>
      </c>
      <c r="B10566" s="148">
        <f t="shared" si="10827"/>
        <v>34</v>
      </c>
      <c r="D10566" s="149" t="str">
        <f>+VLOOKUP($A10566,mUNICIPIOS!$B$4:$F$343,2,0)</f>
        <v>Petén</v>
      </c>
      <c r="E10566" s="149">
        <f>+VLOOKUP($A10566,mUNICIPIOS!$B$4:$F$343,3,0)</f>
        <v>1703</v>
      </c>
      <c r="F10566" s="149" t="str">
        <f>+VLOOKUP($A10566,mUNICIPIOS!$B$4:$F$343,4,0)</f>
        <v>San Benito</v>
      </c>
      <c r="G10566" s="139" t="str">
        <f t="shared" ref="G10566:K10566" si="10852">+G10528</f>
        <v>06</v>
      </c>
      <c r="H10566" t="str">
        <f t="shared" si="10852"/>
        <v>IGE</v>
      </c>
      <c r="I10566" t="str">
        <f t="shared" si="10852"/>
        <v>Índice de Gestión Estratégica</v>
      </c>
      <c r="J10566" t="str">
        <f t="shared" si="10852"/>
        <v>06-05</v>
      </c>
      <c r="K10566" t="str">
        <f t="shared" si="10852"/>
        <v>Acciones para la gestión ordenada del territorio</v>
      </c>
      <c r="L10566" s="150">
        <f>+VLOOKUP($E10566,IGE_2018!$B$8:$Z$347,15,0)</f>
        <v>0.4200000000000001</v>
      </c>
      <c r="M10566" s="142" t="str">
        <f>+VLOOKUP($E10566,IGE_2018!$B$8:$Z$347,16,0)</f>
        <v>Medio</v>
      </c>
    </row>
    <row r="10567" spans="1:13" x14ac:dyDescent="0.3">
      <c r="A10567" s="139">
        <f t="shared" si="10825"/>
        <v>278</v>
      </c>
      <c r="B10567" s="148">
        <f t="shared" si="10827"/>
        <v>35</v>
      </c>
      <c r="D10567" s="149" t="str">
        <f>+VLOOKUP($A10567,mUNICIPIOS!$B$4:$F$343,2,0)</f>
        <v>Petén</v>
      </c>
      <c r="E10567" s="149">
        <f>+VLOOKUP($A10567,mUNICIPIOS!$B$4:$F$343,3,0)</f>
        <v>1703</v>
      </c>
      <c r="F10567" s="149" t="str">
        <f>+VLOOKUP($A10567,mUNICIPIOS!$B$4:$F$343,4,0)</f>
        <v>San Benito</v>
      </c>
      <c r="G10567" s="139" t="str">
        <f t="shared" ref="G10567:K10567" si="10853">+G10529</f>
        <v>06</v>
      </c>
      <c r="H10567" t="str">
        <f t="shared" si="10853"/>
        <v>IGE</v>
      </c>
      <c r="I10567" t="str">
        <f t="shared" si="10853"/>
        <v>Índice de Gestión Estratégica</v>
      </c>
      <c r="J10567" t="str">
        <f t="shared" si="10853"/>
        <v>06-06</v>
      </c>
      <c r="K10567" t="str">
        <f t="shared" si="10853"/>
        <v>Gestión de riesgo en la formulación de proyectos derivados de la planificación operativa anual</v>
      </c>
      <c r="L10567" s="150">
        <f>+VLOOKUP($E10567,IGE_2018!$B$8:$Z$347,18,0)</f>
        <v>0</v>
      </c>
      <c r="M10567" s="142" t="str">
        <f>+VLOOKUP($E10567,IGE_2018!$B$8:$Z$347,19,0)</f>
        <v>Bajo</v>
      </c>
    </row>
    <row r="10568" spans="1:13" x14ac:dyDescent="0.3">
      <c r="A10568" s="139">
        <f t="shared" si="10825"/>
        <v>278</v>
      </c>
      <c r="B10568" s="148">
        <f t="shared" si="10827"/>
        <v>36</v>
      </c>
      <c r="D10568" s="149" t="str">
        <f>+VLOOKUP($A10568,mUNICIPIOS!$B$4:$F$343,2,0)</f>
        <v>Petén</v>
      </c>
      <c r="E10568" s="149">
        <f>+VLOOKUP($A10568,mUNICIPIOS!$B$4:$F$343,3,0)</f>
        <v>1703</v>
      </c>
      <c r="F10568" s="149" t="str">
        <f>+VLOOKUP($A10568,mUNICIPIOS!$B$4:$F$343,4,0)</f>
        <v>San Benito</v>
      </c>
      <c r="G10568" s="139" t="str">
        <f t="shared" ref="G10568:K10568" si="10854">+G10530</f>
        <v>06</v>
      </c>
      <c r="H10568" t="str">
        <f t="shared" si="10854"/>
        <v>IGE</v>
      </c>
      <c r="I10568" t="str">
        <f t="shared" si="10854"/>
        <v>Índice de Gestión Estratégica</v>
      </c>
      <c r="J10568" t="str">
        <f t="shared" si="10854"/>
        <v>06-07</v>
      </c>
      <c r="K10568" t="str">
        <f t="shared" si="10854"/>
        <v>Ingresos por servicios ambientales en relación a los ingresos propios sin regalías</v>
      </c>
      <c r="L10568" s="150">
        <f>+VLOOKUP($E10568,IGE_2018!$B$8:$Z$347,21,0)</f>
        <v>0.12667104946422938</v>
      </c>
      <c r="M10568" s="142" t="str">
        <f>+VLOOKUP($E10568,IGE_2018!$B$8:$Z$347,22,0)</f>
        <v>Bajo</v>
      </c>
    </row>
    <row r="10569" spans="1:13" x14ac:dyDescent="0.3">
      <c r="A10569" s="139">
        <f t="shared" si="10825"/>
        <v>278</v>
      </c>
      <c r="B10569" s="148">
        <f t="shared" si="10827"/>
        <v>37</v>
      </c>
      <c r="D10569" s="149" t="str">
        <f>+VLOOKUP($A10569,mUNICIPIOS!$B$4:$F$343,2,0)</f>
        <v>Petén</v>
      </c>
      <c r="E10569" s="149">
        <f>+VLOOKUP($A10569,mUNICIPIOS!$B$4:$F$343,3,0)</f>
        <v>1703</v>
      </c>
      <c r="F10569" s="149" t="str">
        <f>+VLOOKUP($A10569,mUNICIPIOS!$B$4:$F$343,4,0)</f>
        <v>San Benito</v>
      </c>
      <c r="G10569" s="139" t="str">
        <f t="shared" ref="G10569:K10569" si="10855">+G10531</f>
        <v>06</v>
      </c>
      <c r="H10569" t="str">
        <f t="shared" si="10855"/>
        <v>IGE</v>
      </c>
      <c r="I10569" t="str">
        <f t="shared" si="10855"/>
        <v>Índice de Gestión Estratégica</v>
      </c>
      <c r="J10569" t="str">
        <f t="shared" si="10855"/>
        <v>INDICE</v>
      </c>
      <c r="K10569">
        <f t="shared" si="10855"/>
        <v>0</v>
      </c>
      <c r="L10569" s="150">
        <f>+VLOOKUP($E10569,IGE_2018!$B$8:$Z$347,24,0)</f>
        <v>0.34943428250609809</v>
      </c>
      <c r="M10569" s="142" t="str">
        <f>+VLOOKUP($E10569,IGE_2018!$B$8:$Z$347,25,0)</f>
        <v>Medio bajo</v>
      </c>
    </row>
    <row r="10570" spans="1:13" x14ac:dyDescent="0.3">
      <c r="A10570" s="139">
        <f t="shared" si="10825"/>
        <v>278</v>
      </c>
      <c r="B10570" s="148">
        <f t="shared" si="10827"/>
        <v>38</v>
      </c>
      <c r="D10570" s="149" t="str">
        <f>+VLOOKUP($A10570,mUNICIPIOS!$B$4:$F$343,2,0)</f>
        <v>Petén</v>
      </c>
      <c r="E10570" s="149">
        <f>+VLOOKUP($A10570,mUNICIPIOS!$B$4:$F$343,3,0)</f>
        <v>1703</v>
      </c>
      <c r="F10570" s="149" t="str">
        <f>+VLOOKUP($A10570,mUNICIPIOS!$B$4:$F$343,4,0)</f>
        <v>San Benito</v>
      </c>
      <c r="G10570" s="139" t="str">
        <f t="shared" ref="G10570:K10570" si="10856">+G10532</f>
        <v>RANKING</v>
      </c>
      <c r="H10570" t="str">
        <f t="shared" si="10856"/>
        <v>RGM</v>
      </c>
      <c r="I10570" t="str">
        <f t="shared" si="10856"/>
        <v>Ranking de la Gestión Municipal 2018</v>
      </c>
      <c r="J10570" t="str">
        <f t="shared" si="10856"/>
        <v>RANKING</v>
      </c>
      <c r="K10570">
        <f t="shared" si="10856"/>
        <v>0</v>
      </c>
      <c r="L10570" s="151">
        <f>+VLOOKUP($E10570,Resultados_generales!$C$8:$AE$347,27,0)</f>
        <v>0.4353394648555301</v>
      </c>
      <c r="M10570" t="str">
        <f>+VLOOKUP($E10570,Resultados_generales!$C$8:$AE$347,28,0)</f>
        <v>Medio</v>
      </c>
    </row>
    <row r="10571" spans="1:13" x14ac:dyDescent="0.3">
      <c r="A10571" s="139">
        <f t="shared" si="10825"/>
        <v>279</v>
      </c>
      <c r="B10571" s="148">
        <f t="shared" si="10827"/>
        <v>1</v>
      </c>
      <c r="D10571" s="149" t="str">
        <f>+VLOOKUP($A10571,mUNICIPIOS!$B$4:$F$343,2,0)</f>
        <v>Petén</v>
      </c>
      <c r="E10571" s="149">
        <f>+VLOOKUP($A10571,mUNICIPIOS!$B$4:$F$343,3,0)</f>
        <v>1704</v>
      </c>
      <c r="F10571" s="149" t="str">
        <f>+VLOOKUP($A10571,mUNICIPIOS!$B$4:$F$343,4,0)</f>
        <v>San Andrés</v>
      </c>
      <c r="G10571" s="139" t="str">
        <f t="shared" ref="G10571:K10571" si="10857">+G10533</f>
        <v>01</v>
      </c>
      <c r="H10571" t="str">
        <f t="shared" si="10857"/>
        <v>IPC</v>
      </c>
      <c r="I10571" t="str">
        <f t="shared" si="10857"/>
        <v>Índice de Participación Ciudadana</v>
      </c>
      <c r="J10571" t="str">
        <f t="shared" si="10857"/>
        <v>01-01</v>
      </c>
      <c r="K10571" t="str">
        <f t="shared" si="10857"/>
        <v>Número de reuniones del COMUDE en el año de la medición.</v>
      </c>
      <c r="L10571" s="150">
        <f>+VLOOKUP($E10571,IPC_2018!$B$8:$T$347,3,0)</f>
        <v>1</v>
      </c>
      <c r="M10571" s="142" t="str">
        <f>+VLOOKUP($E10571,IPC_2018!$B$8:$T$347,4,0)</f>
        <v>Alto</v>
      </c>
    </row>
    <row r="10572" spans="1:13" x14ac:dyDescent="0.3">
      <c r="A10572" s="139">
        <f t="shared" si="10825"/>
        <v>279</v>
      </c>
      <c r="B10572" s="148">
        <f t="shared" si="10827"/>
        <v>2</v>
      </c>
      <c r="D10572" s="149" t="str">
        <f>+VLOOKUP($A10572,mUNICIPIOS!$B$4:$F$343,2,0)</f>
        <v>Petén</v>
      </c>
      <c r="E10572" s="149">
        <f>+VLOOKUP($A10572,mUNICIPIOS!$B$4:$F$343,3,0)</f>
        <v>1704</v>
      </c>
      <c r="F10572" s="149" t="str">
        <f>+VLOOKUP($A10572,mUNICIPIOS!$B$4:$F$343,4,0)</f>
        <v>San Andrés</v>
      </c>
      <c r="G10572" s="139" t="str">
        <f t="shared" ref="G10572:K10572" si="10858">+G10534</f>
        <v>01</v>
      </c>
      <c r="H10572" t="str">
        <f t="shared" si="10858"/>
        <v>IPC</v>
      </c>
      <c r="I10572" t="str">
        <f t="shared" si="10858"/>
        <v>Índice de Participación Ciudadana</v>
      </c>
      <c r="J10572" t="str">
        <f t="shared" si="10858"/>
        <v>01-02</v>
      </c>
      <c r="K10572" t="str">
        <f t="shared" si="10858"/>
        <v>Participación de Alcaldes, Concejales y Síndicos determinados o designados en el COMUDE</v>
      </c>
      <c r="L10572" s="150">
        <f>+VLOOKUP($E10572,IPC_2018!$B$8:$T$347,6,0)</f>
        <v>0.45833333333333331</v>
      </c>
      <c r="M10572" s="142" t="str">
        <f>+VLOOKUP($E10572,IPC_2018!$B$8:$T$347,7,0)</f>
        <v>Medio</v>
      </c>
    </row>
    <row r="10573" spans="1:13" x14ac:dyDescent="0.3">
      <c r="A10573" s="139">
        <f t="shared" si="10825"/>
        <v>279</v>
      </c>
      <c r="B10573" s="148">
        <f t="shared" si="10827"/>
        <v>3</v>
      </c>
      <c r="D10573" s="149" t="str">
        <f>+VLOOKUP($A10573,mUNICIPIOS!$B$4:$F$343,2,0)</f>
        <v>Petén</v>
      </c>
      <c r="E10573" s="149">
        <f>+VLOOKUP($A10573,mUNICIPIOS!$B$4:$F$343,3,0)</f>
        <v>1704</v>
      </c>
      <c r="F10573" s="149" t="str">
        <f>+VLOOKUP($A10573,mUNICIPIOS!$B$4:$F$343,4,0)</f>
        <v>San Andrés</v>
      </c>
      <c r="G10573" s="139" t="str">
        <f t="shared" ref="G10573:K10573" si="10859">+G10535</f>
        <v>01</v>
      </c>
      <c r="H10573" t="str">
        <f t="shared" si="10859"/>
        <v>IPC</v>
      </c>
      <c r="I10573" t="str">
        <f t="shared" si="10859"/>
        <v>Índice de Participación Ciudadana</v>
      </c>
      <c r="J10573" t="str">
        <f t="shared" si="10859"/>
        <v>01-03</v>
      </c>
      <c r="K10573" t="str">
        <f t="shared" si="10859"/>
        <v>Participación  de organizaciones de jóvenes, mujeres, pueblos mayas, xincas, garífunas, y otras organizaciones en el Comude</v>
      </c>
      <c r="L10573" s="150">
        <f>+VLOOKUP($E10573,IPC_2018!$B$8:$T$347,9,0)</f>
        <v>0</v>
      </c>
      <c r="M10573" s="142" t="str">
        <f>+VLOOKUP($E10573,IPC_2018!$B$8:$T$347,10,0)</f>
        <v>Bajo</v>
      </c>
    </row>
    <row r="10574" spans="1:13" x14ac:dyDescent="0.3">
      <c r="A10574" s="139">
        <f t="shared" si="10825"/>
        <v>279</v>
      </c>
      <c r="B10574" s="148">
        <f t="shared" si="10827"/>
        <v>4</v>
      </c>
      <c r="D10574" s="149" t="str">
        <f>+VLOOKUP($A10574,mUNICIPIOS!$B$4:$F$343,2,0)</f>
        <v>Petén</v>
      </c>
      <c r="E10574" s="149">
        <f>+VLOOKUP($A10574,mUNICIPIOS!$B$4:$F$343,3,0)</f>
        <v>1704</v>
      </c>
      <c r="F10574" s="149" t="str">
        <f>+VLOOKUP($A10574,mUNICIPIOS!$B$4:$F$343,4,0)</f>
        <v>San Andrés</v>
      </c>
      <c r="G10574" s="139" t="str">
        <f t="shared" ref="G10574:K10574" si="10860">+G10536</f>
        <v>01</v>
      </c>
      <c r="H10574" t="str">
        <f t="shared" si="10860"/>
        <v>IPC</v>
      </c>
      <c r="I10574" t="str">
        <f t="shared" si="10860"/>
        <v>Índice de Participación Ciudadana</v>
      </c>
      <c r="J10574" t="str">
        <f t="shared" si="10860"/>
        <v>01-04</v>
      </c>
      <c r="K10574" t="str">
        <f t="shared" si="10860"/>
        <v>Representatividad territorial del Comude.</v>
      </c>
      <c r="L10574" s="150">
        <f>+VLOOKUP($E10574,IPC_2018!$B$8:$T$347,12,0)</f>
        <v>0</v>
      </c>
      <c r="M10574" s="142" t="str">
        <f>+VLOOKUP($E10574,IPC_2018!$B$8:$T$347,13,0)</f>
        <v>Bajo</v>
      </c>
    </row>
    <row r="10575" spans="1:13" x14ac:dyDescent="0.3">
      <c r="A10575" s="139">
        <f t="shared" si="10825"/>
        <v>279</v>
      </c>
      <c r="B10575" s="148">
        <f t="shared" si="10827"/>
        <v>5</v>
      </c>
      <c r="D10575" s="149" t="str">
        <f>+VLOOKUP($A10575,mUNICIPIOS!$B$4:$F$343,2,0)</f>
        <v>Petén</v>
      </c>
      <c r="E10575" s="149">
        <f>+VLOOKUP($A10575,mUNICIPIOS!$B$4:$F$343,3,0)</f>
        <v>1704</v>
      </c>
      <c r="F10575" s="149" t="str">
        <f>+VLOOKUP($A10575,mUNICIPIOS!$B$4:$F$343,4,0)</f>
        <v>San Andrés</v>
      </c>
      <c r="G10575" s="139" t="str">
        <f t="shared" ref="G10575:K10575" si="10861">+G10537</f>
        <v>01</v>
      </c>
      <c r="H10575" t="str">
        <f t="shared" si="10861"/>
        <v>IPC</v>
      </c>
      <c r="I10575" t="str">
        <f t="shared" si="10861"/>
        <v>Índice de Participación Ciudadana</v>
      </c>
      <c r="J10575" t="str">
        <f t="shared" si="10861"/>
        <v>01-05</v>
      </c>
      <c r="K10575" t="str">
        <f t="shared" si="10861"/>
        <v>Funcionamiento del Comude</v>
      </c>
      <c r="L10575" s="150">
        <f>+VLOOKUP($E10575,IPC_2018!$B$8:$T$347,15,0)</f>
        <v>0.15901060076290127</v>
      </c>
      <c r="M10575" s="142" t="str">
        <f>+VLOOKUP($E10575,IPC_2018!$B$8:$T$347,16,0)</f>
        <v>Bajo</v>
      </c>
    </row>
    <row r="10576" spans="1:13" x14ac:dyDescent="0.3">
      <c r="A10576" s="139">
        <f t="shared" si="10825"/>
        <v>279</v>
      </c>
      <c r="B10576" s="148">
        <f t="shared" si="10827"/>
        <v>6</v>
      </c>
      <c r="D10576" s="149" t="str">
        <f>+VLOOKUP($A10576,mUNICIPIOS!$B$4:$F$343,2,0)</f>
        <v>Petén</v>
      </c>
      <c r="E10576" s="149">
        <f>+VLOOKUP($A10576,mUNICIPIOS!$B$4:$F$343,3,0)</f>
        <v>1704</v>
      </c>
      <c r="F10576" s="149" t="str">
        <f>+VLOOKUP($A10576,mUNICIPIOS!$B$4:$F$343,4,0)</f>
        <v>San Andrés</v>
      </c>
      <c r="G10576" s="139" t="str">
        <f t="shared" ref="G10576:K10576" si="10862">+G10538</f>
        <v>01</v>
      </c>
      <c r="H10576" t="str">
        <f t="shared" si="10862"/>
        <v>IPC</v>
      </c>
      <c r="I10576" t="str">
        <f t="shared" si="10862"/>
        <v>Índice de Participación Ciudadana</v>
      </c>
      <c r="J10576" t="str">
        <f t="shared" si="10862"/>
        <v>INDICE</v>
      </c>
      <c r="K10576">
        <f t="shared" si="10862"/>
        <v>0</v>
      </c>
      <c r="L10576" s="150">
        <f>+VLOOKUP($E10576,IPC_2018!$B$8:$T$347,18,0)</f>
        <v>0.50614325678110184</v>
      </c>
      <c r="M10576" s="142" t="str">
        <f>+VLOOKUP($E10576,IPC_2018!$B$8:$T$347,19,0)</f>
        <v>Medio</v>
      </c>
    </row>
    <row r="10577" spans="1:13" x14ac:dyDescent="0.3">
      <c r="A10577" s="139">
        <f t="shared" si="10825"/>
        <v>279</v>
      </c>
      <c r="B10577" s="148">
        <f t="shared" si="10827"/>
        <v>7</v>
      </c>
      <c r="D10577" s="149" t="str">
        <f>+VLOOKUP($A10577,mUNICIPIOS!$B$4:$F$343,2,0)</f>
        <v>Petén</v>
      </c>
      <c r="E10577" s="149">
        <f>+VLOOKUP($A10577,mUNICIPIOS!$B$4:$F$343,3,0)</f>
        <v>1704</v>
      </c>
      <c r="F10577" s="149" t="str">
        <f>+VLOOKUP($A10577,mUNICIPIOS!$B$4:$F$343,4,0)</f>
        <v>San Andrés</v>
      </c>
      <c r="G10577" s="139" t="str">
        <f t="shared" ref="G10577:K10577" si="10863">+G10539</f>
        <v>02</v>
      </c>
      <c r="H10577" t="str">
        <f t="shared" si="10863"/>
        <v>IIC</v>
      </c>
      <c r="I10577" t="str">
        <f t="shared" si="10863"/>
        <v>Índice de Información a la Ciudadanía</v>
      </c>
      <c r="J10577" t="str">
        <f t="shared" si="10863"/>
        <v>02-01</v>
      </c>
      <c r="K10577" t="str">
        <f t="shared" si="10863"/>
        <v>Rendición de cuentas cuatrimestral y anual al Comude enfocadas en resultados.</v>
      </c>
      <c r="L10577" s="150">
        <f>+VLOOKUP($E10577,IIC_2018!$B$8:$Q$347,3,0)</f>
        <v>0.8666666666666667</v>
      </c>
      <c r="M10577" s="142" t="str">
        <f>+VLOOKUP($E10577,IIC_2018!$B$8:$Q$347,4,0)</f>
        <v>Alto</v>
      </c>
    </row>
    <row r="10578" spans="1:13" x14ac:dyDescent="0.3">
      <c r="A10578" s="139">
        <f t="shared" si="10825"/>
        <v>279</v>
      </c>
      <c r="B10578" s="148">
        <f t="shared" si="10827"/>
        <v>8</v>
      </c>
      <c r="D10578" s="149" t="str">
        <f>+VLOOKUP($A10578,mUNICIPIOS!$B$4:$F$343,2,0)</f>
        <v>Petén</v>
      </c>
      <c r="E10578" s="149">
        <f>+VLOOKUP($A10578,mUNICIPIOS!$B$4:$F$343,3,0)</f>
        <v>1704</v>
      </c>
      <c r="F10578" s="149" t="str">
        <f>+VLOOKUP($A10578,mUNICIPIOS!$B$4:$F$343,4,0)</f>
        <v>San Andrés</v>
      </c>
      <c r="G10578" s="139" t="str">
        <f t="shared" ref="G10578:K10578" si="10864">+G10540</f>
        <v>02</v>
      </c>
      <c r="H10578" t="str">
        <f t="shared" si="10864"/>
        <v>IIC</v>
      </c>
      <c r="I10578" t="str">
        <f t="shared" si="10864"/>
        <v>Índice de Información a la Ciudadanía</v>
      </c>
      <c r="J10578" t="str">
        <f t="shared" si="10864"/>
        <v>02-02</v>
      </c>
      <c r="K10578" t="str">
        <f t="shared" si="10864"/>
        <v>Información presupuestaria y otra información brindada a la ciudadanía disponible en medios locales de comunicación.</v>
      </c>
      <c r="L10578" s="150">
        <f>+VLOOKUP($E10578,IIC_2018!$B$8:$Q$347,6,0)</f>
        <v>1</v>
      </c>
      <c r="M10578" s="142" t="str">
        <f>+VLOOKUP($E10578,IIC_2018!$B$8:$Q$347,7,0)</f>
        <v>Alto</v>
      </c>
    </row>
    <row r="10579" spans="1:13" x14ac:dyDescent="0.3">
      <c r="A10579" s="139">
        <f t="shared" si="10825"/>
        <v>279</v>
      </c>
      <c r="B10579" s="148">
        <f t="shared" si="10827"/>
        <v>9</v>
      </c>
      <c r="D10579" s="149" t="str">
        <f>+VLOOKUP($A10579,mUNICIPIOS!$B$4:$F$343,2,0)</f>
        <v>Petén</v>
      </c>
      <c r="E10579" s="149">
        <f>+VLOOKUP($A10579,mUNICIPIOS!$B$4:$F$343,3,0)</f>
        <v>1704</v>
      </c>
      <c r="F10579" s="149" t="str">
        <f>+VLOOKUP($A10579,mUNICIPIOS!$B$4:$F$343,4,0)</f>
        <v>San Andrés</v>
      </c>
      <c r="G10579" s="139" t="str">
        <f t="shared" ref="G10579:K10579" si="10865">+G10541</f>
        <v>02</v>
      </c>
      <c r="H10579" t="str">
        <f t="shared" si="10865"/>
        <v>IIC</v>
      </c>
      <c r="I10579" t="str">
        <f t="shared" si="10865"/>
        <v>Índice de Información a la Ciudadanía</v>
      </c>
      <c r="J10579" t="str">
        <f t="shared" si="10865"/>
        <v>02-03</v>
      </c>
      <c r="K10579" t="str">
        <f t="shared" si="10865"/>
        <v>Información pública de oficio actualizada y disponible de acuerdo a la LAIP y uso de internet.</v>
      </c>
      <c r="L10579" s="150">
        <f>+VLOOKUP($E10579,IIC_2018!$B$8:$Q$347,9,0)</f>
        <v>0.99999999999999989</v>
      </c>
      <c r="M10579" s="142" t="str">
        <f>+VLOOKUP($E10579,IIC_2018!$B$8:$Q$347,10,0)</f>
        <v>Alto</v>
      </c>
    </row>
    <row r="10580" spans="1:13" x14ac:dyDescent="0.3">
      <c r="A10580" s="139">
        <f t="shared" si="10825"/>
        <v>279</v>
      </c>
      <c r="B10580" s="148">
        <f t="shared" si="10827"/>
        <v>10</v>
      </c>
      <c r="D10580" s="149" t="str">
        <f>+VLOOKUP($A10580,mUNICIPIOS!$B$4:$F$343,2,0)</f>
        <v>Petén</v>
      </c>
      <c r="E10580" s="149">
        <f>+VLOOKUP($A10580,mUNICIPIOS!$B$4:$F$343,3,0)</f>
        <v>1704</v>
      </c>
      <c r="F10580" s="149" t="str">
        <f>+VLOOKUP($A10580,mUNICIPIOS!$B$4:$F$343,4,0)</f>
        <v>San Andrés</v>
      </c>
      <c r="G10580" s="139" t="str">
        <f t="shared" ref="G10580:K10580" si="10866">+G10542</f>
        <v>02</v>
      </c>
      <c r="H10580" t="str">
        <f t="shared" si="10866"/>
        <v>IIC</v>
      </c>
      <c r="I10580" t="str">
        <f t="shared" si="10866"/>
        <v>Índice de Información a la Ciudadanía</v>
      </c>
      <c r="J10580" t="str">
        <f t="shared" si="10866"/>
        <v>02-04</v>
      </c>
      <c r="K10580" t="str">
        <f t="shared" si="10866"/>
        <v>Relación del monto contratado por medio de Guate compras con el total del presupuesto de egresos vigente.</v>
      </c>
      <c r="L10580" s="150">
        <f>+VLOOKUP($E10580,IIC_2018!$B$8:$Q$347,12,0)</f>
        <v>0.33135890089884468</v>
      </c>
      <c r="M10580" s="142" t="str">
        <f>+VLOOKUP($E10580,IIC_2018!$B$8:$Q$347,13,0)</f>
        <v>Medio bajo</v>
      </c>
    </row>
    <row r="10581" spans="1:13" x14ac:dyDescent="0.3">
      <c r="A10581" s="139">
        <f t="shared" si="10825"/>
        <v>279</v>
      </c>
      <c r="B10581" s="148">
        <f t="shared" si="10827"/>
        <v>11</v>
      </c>
      <c r="D10581" s="149" t="str">
        <f>+VLOOKUP($A10581,mUNICIPIOS!$B$4:$F$343,2,0)</f>
        <v>Petén</v>
      </c>
      <c r="E10581" s="149">
        <f>+VLOOKUP($A10581,mUNICIPIOS!$B$4:$F$343,3,0)</f>
        <v>1704</v>
      </c>
      <c r="F10581" s="149" t="str">
        <f>+VLOOKUP($A10581,mUNICIPIOS!$B$4:$F$343,4,0)</f>
        <v>San Andrés</v>
      </c>
      <c r="G10581" s="139" t="str">
        <f t="shared" ref="G10581:K10581" si="10867">+G10543</f>
        <v>02</v>
      </c>
      <c r="H10581" t="str">
        <f t="shared" si="10867"/>
        <v>IIC</v>
      </c>
      <c r="I10581" t="str">
        <f t="shared" si="10867"/>
        <v>Índice de Información a la Ciudadanía</v>
      </c>
      <c r="J10581" t="str">
        <f t="shared" si="10867"/>
        <v>INDICE</v>
      </c>
      <c r="K10581">
        <f t="shared" si="10867"/>
        <v>0</v>
      </c>
      <c r="L10581" s="150">
        <f>+VLOOKUP($E10581,IIC_2018!$B$8:$Q$347,15,0)</f>
        <v>0.79950639189137784</v>
      </c>
      <c r="M10581" s="142" t="str">
        <f>+VLOOKUP($E10581,IIC_2018!$B$8:$Q$347,16,0)</f>
        <v>Medio alto</v>
      </c>
    </row>
    <row r="10582" spans="1:13" x14ac:dyDescent="0.3">
      <c r="A10582" s="139">
        <f t="shared" si="10825"/>
        <v>279</v>
      </c>
      <c r="B10582" s="148">
        <f t="shared" si="10827"/>
        <v>12</v>
      </c>
      <c r="D10582" s="149" t="str">
        <f>+VLOOKUP($A10582,mUNICIPIOS!$B$4:$F$343,2,0)</f>
        <v>Petén</v>
      </c>
      <c r="E10582" s="149">
        <f>+VLOOKUP($A10582,mUNICIPIOS!$B$4:$F$343,3,0)</f>
        <v>1704</v>
      </c>
      <c r="F10582" s="149" t="str">
        <f>+VLOOKUP($A10582,mUNICIPIOS!$B$4:$F$343,4,0)</f>
        <v>San Andrés</v>
      </c>
      <c r="G10582" s="139" t="str">
        <f t="shared" ref="G10582:K10582" si="10868">+G10544</f>
        <v>03</v>
      </c>
      <c r="H10582" t="str">
        <f t="shared" si="10868"/>
        <v>ISP</v>
      </c>
      <c r="I10582" t="str">
        <f t="shared" si="10868"/>
        <v>Índice de Servicios Públicos</v>
      </c>
      <c r="J10582" t="str">
        <f t="shared" si="10868"/>
        <v>03-01</v>
      </c>
      <c r="K10582" t="str">
        <f t="shared" si="10868"/>
        <v>Cobertura del servicio público de agua</v>
      </c>
      <c r="L10582" s="150">
        <f>+VLOOKUP($E10582,ISP_2018!$B$8:$T$347,3,0)</f>
        <v>0.30396615547329453</v>
      </c>
      <c r="M10582" s="142" t="str">
        <f>+VLOOKUP($E10582,ISP_2018!$B$8:$T$347,4,0)</f>
        <v>Medio bajo</v>
      </c>
    </row>
    <row r="10583" spans="1:13" x14ac:dyDescent="0.3">
      <c r="A10583" s="139">
        <f t="shared" si="10825"/>
        <v>279</v>
      </c>
      <c r="B10583" s="148">
        <f t="shared" si="10827"/>
        <v>13</v>
      </c>
      <c r="D10583" s="149" t="str">
        <f>+VLOOKUP($A10583,mUNICIPIOS!$B$4:$F$343,2,0)</f>
        <v>Petén</v>
      </c>
      <c r="E10583" s="149">
        <f>+VLOOKUP($A10583,mUNICIPIOS!$B$4:$F$343,3,0)</f>
        <v>1704</v>
      </c>
      <c r="F10583" s="149" t="str">
        <f>+VLOOKUP($A10583,mUNICIPIOS!$B$4:$F$343,4,0)</f>
        <v>San Andrés</v>
      </c>
      <c r="G10583" s="139" t="str">
        <f t="shared" ref="G10583:K10583" si="10869">+G10545</f>
        <v>03</v>
      </c>
      <c r="H10583" t="str">
        <f t="shared" si="10869"/>
        <v>ISP</v>
      </c>
      <c r="I10583" t="str">
        <f t="shared" si="10869"/>
        <v>Índice de Servicios Públicos</v>
      </c>
      <c r="J10583" t="str">
        <f t="shared" si="10869"/>
        <v>03-02</v>
      </c>
      <c r="K10583" t="str">
        <f t="shared" si="10869"/>
        <v>Control de la calidad del servicio público de agua</v>
      </c>
      <c r="L10583" s="150">
        <f>+VLOOKUP($E10583,ISP_2018!$B$8:$T$347,6,0)</f>
        <v>0</v>
      </c>
      <c r="M10583" s="142" t="str">
        <f>+VLOOKUP($E10583,ISP_2018!$B$8:$T$347,7,0)</f>
        <v>Bajo</v>
      </c>
    </row>
    <row r="10584" spans="1:13" x14ac:dyDescent="0.3">
      <c r="A10584" s="139">
        <f t="shared" si="10825"/>
        <v>279</v>
      </c>
      <c r="B10584" s="148">
        <f t="shared" si="10827"/>
        <v>14</v>
      </c>
      <c r="D10584" s="149" t="str">
        <f>+VLOOKUP($A10584,mUNICIPIOS!$B$4:$F$343,2,0)</f>
        <v>Petén</v>
      </c>
      <c r="E10584" s="149">
        <f>+VLOOKUP($A10584,mUNICIPIOS!$B$4:$F$343,3,0)</f>
        <v>1704</v>
      </c>
      <c r="F10584" s="149" t="str">
        <f>+VLOOKUP($A10584,mUNICIPIOS!$B$4:$F$343,4,0)</f>
        <v>San Andrés</v>
      </c>
      <c r="G10584" s="139" t="str">
        <f t="shared" ref="G10584:K10584" si="10870">+G10546</f>
        <v>03</v>
      </c>
      <c r="H10584" t="str">
        <f t="shared" si="10870"/>
        <v>ISP</v>
      </c>
      <c r="I10584" t="str">
        <f t="shared" si="10870"/>
        <v>Índice de Servicios Públicos</v>
      </c>
      <c r="J10584" t="str">
        <f t="shared" si="10870"/>
        <v>03-03</v>
      </c>
      <c r="K10584" t="str">
        <f t="shared" si="10870"/>
        <v>Disposición  y tratamiento  de aguas residuales</v>
      </c>
      <c r="L10584" s="150">
        <f>+VLOOKUP($E10584,ISP_2018!$B$8:$T$347,9,0)</f>
        <v>0.27845311290864988</v>
      </c>
      <c r="M10584" s="142" t="str">
        <f>+VLOOKUP($E10584,ISP_2018!$B$8:$T$347,10,0)</f>
        <v>Medio bajo</v>
      </c>
    </row>
    <row r="10585" spans="1:13" x14ac:dyDescent="0.3">
      <c r="A10585" s="139">
        <f t="shared" si="10825"/>
        <v>279</v>
      </c>
      <c r="B10585" s="148">
        <f t="shared" si="10827"/>
        <v>15</v>
      </c>
      <c r="D10585" s="149" t="str">
        <f>+VLOOKUP($A10585,mUNICIPIOS!$B$4:$F$343,2,0)</f>
        <v>Petén</v>
      </c>
      <c r="E10585" s="149">
        <f>+VLOOKUP($A10585,mUNICIPIOS!$B$4:$F$343,3,0)</f>
        <v>1704</v>
      </c>
      <c r="F10585" s="149" t="str">
        <f>+VLOOKUP($A10585,mUNICIPIOS!$B$4:$F$343,4,0)</f>
        <v>San Andrés</v>
      </c>
      <c r="G10585" s="139" t="str">
        <f t="shared" ref="G10585:K10585" si="10871">+G10547</f>
        <v>03</v>
      </c>
      <c r="H10585" t="str">
        <f t="shared" si="10871"/>
        <v>ISP</v>
      </c>
      <c r="I10585" t="str">
        <f t="shared" si="10871"/>
        <v>Índice de Servicios Públicos</v>
      </c>
      <c r="J10585" t="str">
        <f t="shared" si="10871"/>
        <v>03-04</v>
      </c>
      <c r="K10585" t="str">
        <f t="shared" si="10871"/>
        <v>Gestión y manejo de los residuos y desechos sólidos</v>
      </c>
      <c r="L10585" s="150">
        <f>+VLOOKUP($E10585,ISP_2018!$B$8:$T$347,12,0)</f>
        <v>0.60243204208851298</v>
      </c>
      <c r="M10585" s="142" t="str">
        <f>+VLOOKUP($E10585,ISP_2018!$B$8:$T$347,13,0)</f>
        <v>Medio alto</v>
      </c>
    </row>
    <row r="10586" spans="1:13" x14ac:dyDescent="0.3">
      <c r="A10586" s="139">
        <f t="shared" si="10825"/>
        <v>279</v>
      </c>
      <c r="B10586" s="148">
        <f t="shared" si="10827"/>
        <v>16</v>
      </c>
      <c r="D10586" s="149" t="str">
        <f>+VLOOKUP($A10586,mUNICIPIOS!$B$4:$F$343,2,0)</f>
        <v>Petén</v>
      </c>
      <c r="E10586" s="149">
        <f>+VLOOKUP($A10586,mUNICIPIOS!$B$4:$F$343,3,0)</f>
        <v>1704</v>
      </c>
      <c r="F10586" s="149" t="str">
        <f>+VLOOKUP($A10586,mUNICIPIOS!$B$4:$F$343,4,0)</f>
        <v>San Andrés</v>
      </c>
      <c r="G10586" s="139" t="str">
        <f t="shared" ref="G10586:K10586" si="10872">+G10548</f>
        <v>03</v>
      </c>
      <c r="H10586" t="str">
        <f t="shared" si="10872"/>
        <v>ISP</v>
      </c>
      <c r="I10586" t="str">
        <f t="shared" si="10872"/>
        <v>Índice de Servicios Públicos</v>
      </c>
      <c r="J10586" t="str">
        <f t="shared" si="10872"/>
        <v>03-05</v>
      </c>
      <c r="K10586" t="str">
        <f t="shared" si="10872"/>
        <v>Gestión de servicios públicos municipales</v>
      </c>
      <c r="L10586" s="150">
        <f>+VLOOKUP($E10586,ISP_2018!$B$8:$T$347,15,0)</f>
        <v>0.27419354838709675</v>
      </c>
      <c r="M10586" s="142" t="str">
        <f>+VLOOKUP($E10586,ISP_2018!$B$8:$T$347,16,0)</f>
        <v>Medio bajo</v>
      </c>
    </row>
    <row r="10587" spans="1:13" x14ac:dyDescent="0.3">
      <c r="A10587" s="139">
        <f t="shared" si="10825"/>
        <v>279</v>
      </c>
      <c r="B10587" s="148">
        <f t="shared" si="10827"/>
        <v>17</v>
      </c>
      <c r="D10587" s="149" t="str">
        <f>+VLOOKUP($A10587,mUNICIPIOS!$B$4:$F$343,2,0)</f>
        <v>Petén</v>
      </c>
      <c r="E10587" s="149">
        <f>+VLOOKUP($A10587,mUNICIPIOS!$B$4:$F$343,3,0)</f>
        <v>1704</v>
      </c>
      <c r="F10587" s="149" t="str">
        <f>+VLOOKUP($A10587,mUNICIPIOS!$B$4:$F$343,4,0)</f>
        <v>San Andrés</v>
      </c>
      <c r="G10587" s="139" t="str">
        <f t="shared" ref="G10587:K10587" si="10873">+G10549</f>
        <v>03</v>
      </c>
      <c r="H10587" t="str">
        <f t="shared" si="10873"/>
        <v>ISP</v>
      </c>
      <c r="I10587" t="str">
        <f t="shared" si="10873"/>
        <v>Índice de Servicios Públicos</v>
      </c>
      <c r="J10587" t="str">
        <f t="shared" si="10873"/>
        <v>INDICE</v>
      </c>
      <c r="K10587">
        <f t="shared" si="10873"/>
        <v>0</v>
      </c>
      <c r="L10587" s="150">
        <f>+VLOOKUP($E10587,ISP_2018!$B$8:$T$347,18,0)</f>
        <v>0.26141235622418135</v>
      </c>
      <c r="M10587" s="142" t="str">
        <f>+VLOOKUP($E10587,ISP_2018!$B$8:$T$347,19,0)</f>
        <v>Medio bajo</v>
      </c>
    </row>
    <row r="10588" spans="1:13" x14ac:dyDescent="0.3">
      <c r="A10588" s="139">
        <f t="shared" si="10825"/>
        <v>279</v>
      </c>
      <c r="B10588" s="148">
        <f t="shared" si="10827"/>
        <v>18</v>
      </c>
      <c r="D10588" s="149" t="str">
        <f>+VLOOKUP($A10588,mUNICIPIOS!$B$4:$F$343,2,0)</f>
        <v>Petén</v>
      </c>
      <c r="E10588" s="149">
        <f>+VLOOKUP($A10588,mUNICIPIOS!$B$4:$F$343,3,0)</f>
        <v>1704</v>
      </c>
      <c r="F10588" s="149" t="str">
        <f>+VLOOKUP($A10588,mUNICIPIOS!$B$4:$F$343,4,0)</f>
        <v>San Andrés</v>
      </c>
      <c r="G10588" s="139" t="str">
        <f t="shared" ref="G10588:K10588" si="10874">+G10550</f>
        <v>04</v>
      </c>
      <c r="H10588" t="str">
        <f t="shared" si="10874"/>
        <v>IGA</v>
      </c>
      <c r="I10588" t="str">
        <f t="shared" si="10874"/>
        <v>Índice de Gestión Administrativa</v>
      </c>
      <c r="J10588" t="str">
        <f t="shared" si="10874"/>
        <v>04-01</v>
      </c>
      <c r="K10588" t="str">
        <f t="shared" si="10874"/>
        <v>Existencia de elementos de atención municipal orientada al vecino</v>
      </c>
      <c r="L10588" s="150">
        <f>+VLOOKUP($E10588,IGA_2018!$B$8:$N$347,3,0)</f>
        <v>1</v>
      </c>
      <c r="M10588" s="142" t="str">
        <f>+VLOOKUP($E10588,IGA_2018!$B$8:$N$347,4,0)</f>
        <v>Alto</v>
      </c>
    </row>
    <row r="10589" spans="1:13" x14ac:dyDescent="0.3">
      <c r="A10589" s="139">
        <f t="shared" si="10825"/>
        <v>279</v>
      </c>
      <c r="B10589" s="148">
        <f t="shared" si="10827"/>
        <v>19</v>
      </c>
      <c r="D10589" s="149" t="str">
        <f>+VLOOKUP($A10589,mUNICIPIOS!$B$4:$F$343,2,0)</f>
        <v>Petén</v>
      </c>
      <c r="E10589" s="149">
        <f>+VLOOKUP($A10589,mUNICIPIOS!$B$4:$F$343,3,0)</f>
        <v>1704</v>
      </c>
      <c r="F10589" s="149" t="str">
        <f>+VLOOKUP($A10589,mUNICIPIOS!$B$4:$F$343,4,0)</f>
        <v>San Andrés</v>
      </c>
      <c r="G10589" s="139" t="str">
        <f t="shared" ref="G10589:K10589" si="10875">+G10551</f>
        <v>04</v>
      </c>
      <c r="H10589" t="str">
        <f t="shared" si="10875"/>
        <v>IGA</v>
      </c>
      <c r="I10589" t="str">
        <f t="shared" si="10875"/>
        <v>Índice de Gestión Administrativa</v>
      </c>
      <c r="J10589" t="str">
        <f t="shared" si="10875"/>
        <v>04-02</v>
      </c>
      <c r="K10589" t="str">
        <f t="shared" si="10875"/>
        <v>Gestión del recurso humano.</v>
      </c>
      <c r="L10589" s="150">
        <f>+VLOOKUP($E10589,IGA_2018!$B$8:$N$347,6,0)</f>
        <v>0.79562776053109963</v>
      </c>
      <c r="M10589" s="142" t="str">
        <f>+VLOOKUP($E10589,IGA_2018!$B$8:$N$347,7,0)</f>
        <v>Medio alto</v>
      </c>
    </row>
    <row r="10590" spans="1:13" x14ac:dyDescent="0.3">
      <c r="A10590" s="139">
        <f t="shared" si="10825"/>
        <v>279</v>
      </c>
      <c r="B10590" s="148">
        <f t="shared" si="10827"/>
        <v>20</v>
      </c>
      <c r="D10590" s="149" t="str">
        <f>+VLOOKUP($A10590,mUNICIPIOS!$B$4:$F$343,2,0)</f>
        <v>Petén</v>
      </c>
      <c r="E10590" s="149">
        <f>+VLOOKUP($A10590,mUNICIPIOS!$B$4:$F$343,3,0)</f>
        <v>1704</v>
      </c>
      <c r="F10590" s="149" t="str">
        <f>+VLOOKUP($A10590,mUNICIPIOS!$B$4:$F$343,4,0)</f>
        <v>San Andrés</v>
      </c>
      <c r="G10590" s="139" t="str">
        <f t="shared" ref="G10590:K10590" si="10876">+G10552</f>
        <v>04</v>
      </c>
      <c r="H10590" t="str">
        <f t="shared" si="10876"/>
        <v>IGA</v>
      </c>
      <c r="I10590" t="str">
        <f t="shared" si="10876"/>
        <v>Índice de Gestión Administrativa</v>
      </c>
      <c r="J10590" t="str">
        <f t="shared" si="10876"/>
        <v>04-03</v>
      </c>
      <c r="K10590" t="str">
        <f t="shared" si="10876"/>
        <v>Existencia de oficinas municipales con instrumentos de gestión.</v>
      </c>
      <c r="L10590" s="150">
        <f>+VLOOKUP($E10590,IGA_2018!$B$8:$N$347,9,0)</f>
        <v>0.71071428571428574</v>
      </c>
      <c r="M10590" s="142" t="str">
        <f>+VLOOKUP($E10590,IGA_2018!$B$8:$N$347,10,0)</f>
        <v>Medio alto</v>
      </c>
    </row>
    <row r="10591" spans="1:13" x14ac:dyDescent="0.3">
      <c r="A10591" s="139">
        <f t="shared" si="10825"/>
        <v>279</v>
      </c>
      <c r="B10591" s="148">
        <f t="shared" si="10827"/>
        <v>21</v>
      </c>
      <c r="D10591" s="149" t="str">
        <f>+VLOOKUP($A10591,mUNICIPIOS!$B$4:$F$343,2,0)</f>
        <v>Petén</v>
      </c>
      <c r="E10591" s="149">
        <f>+VLOOKUP($A10591,mUNICIPIOS!$B$4:$F$343,3,0)</f>
        <v>1704</v>
      </c>
      <c r="F10591" s="149" t="str">
        <f>+VLOOKUP($A10591,mUNICIPIOS!$B$4:$F$343,4,0)</f>
        <v>San Andrés</v>
      </c>
      <c r="G10591" s="139" t="str">
        <f t="shared" ref="G10591:K10591" si="10877">+G10553</f>
        <v>04</v>
      </c>
      <c r="H10591" t="str">
        <f t="shared" si="10877"/>
        <v>IGA</v>
      </c>
      <c r="I10591" t="str">
        <f t="shared" si="10877"/>
        <v>Índice de Gestión Administrativa</v>
      </c>
      <c r="J10591" t="str">
        <f t="shared" si="10877"/>
        <v>INDICE</v>
      </c>
      <c r="K10591">
        <f t="shared" si="10877"/>
        <v>0</v>
      </c>
      <c r="L10591" s="150">
        <f>+VLOOKUP($E10591,IGA_2018!$B$8:$N$347,12,0)</f>
        <v>0.82721971618588486</v>
      </c>
      <c r="M10591" s="142" t="str">
        <f>+VLOOKUP($E10591,IGA_2018!$B$8:$N$347,13,0)</f>
        <v>Alto</v>
      </c>
    </row>
    <row r="10592" spans="1:13" x14ac:dyDescent="0.3">
      <c r="A10592" s="139">
        <f t="shared" si="10825"/>
        <v>279</v>
      </c>
      <c r="B10592" s="148">
        <f t="shared" si="10827"/>
        <v>22</v>
      </c>
      <c r="D10592" s="149" t="str">
        <f>+VLOOKUP($A10592,mUNICIPIOS!$B$4:$F$343,2,0)</f>
        <v>Petén</v>
      </c>
      <c r="E10592" s="149">
        <f>+VLOOKUP($A10592,mUNICIPIOS!$B$4:$F$343,3,0)</f>
        <v>1704</v>
      </c>
      <c r="F10592" s="149" t="str">
        <f>+VLOOKUP($A10592,mUNICIPIOS!$B$4:$F$343,4,0)</f>
        <v>San Andrés</v>
      </c>
      <c r="G10592" s="139" t="str">
        <f t="shared" ref="G10592:K10592" si="10878">+G10554</f>
        <v>05</v>
      </c>
      <c r="H10592" t="str">
        <f t="shared" si="10878"/>
        <v>IGF</v>
      </c>
      <c r="I10592" t="str">
        <f t="shared" si="10878"/>
        <v>Índice de Gestión Financiera</v>
      </c>
      <c r="J10592" t="str">
        <f t="shared" si="10878"/>
        <v>05-01</v>
      </c>
      <c r="K10592" t="str">
        <f t="shared" si="10878"/>
        <v>Autonomía financiera municipal</v>
      </c>
      <c r="L10592" s="150">
        <f>+VLOOKUP($E10592,IGF_2018!$B$8:$Z$347,3,0)</f>
        <v>0.14448787194192933</v>
      </c>
      <c r="M10592" s="142" t="str">
        <f>+VLOOKUP($E10592,IGF_2018!$B$8:$Z$347,4,0)</f>
        <v>Bajo</v>
      </c>
    </row>
    <row r="10593" spans="1:13" x14ac:dyDescent="0.3">
      <c r="A10593" s="139">
        <f t="shared" si="10825"/>
        <v>279</v>
      </c>
      <c r="B10593" s="148">
        <f t="shared" si="10827"/>
        <v>23</v>
      </c>
      <c r="D10593" s="149" t="str">
        <f>+VLOOKUP($A10593,mUNICIPIOS!$B$4:$F$343,2,0)</f>
        <v>Petén</v>
      </c>
      <c r="E10593" s="149">
        <f>+VLOOKUP($A10593,mUNICIPIOS!$B$4:$F$343,3,0)</f>
        <v>1704</v>
      </c>
      <c r="F10593" s="149" t="str">
        <f>+VLOOKUP($A10593,mUNICIPIOS!$B$4:$F$343,4,0)</f>
        <v>San Andrés</v>
      </c>
      <c r="G10593" s="139" t="str">
        <f t="shared" ref="G10593:K10593" si="10879">+G10555</f>
        <v>05</v>
      </c>
      <c r="H10593" t="str">
        <f t="shared" si="10879"/>
        <v>IGF</v>
      </c>
      <c r="I10593" t="str">
        <f t="shared" si="10879"/>
        <v>Índice de Gestión Financiera</v>
      </c>
      <c r="J10593" t="str">
        <f t="shared" si="10879"/>
        <v>05-02</v>
      </c>
      <c r="K10593" t="str">
        <f t="shared" si="10879"/>
        <v xml:space="preserve">Ingresos propios por habitante -sin regalías- </v>
      </c>
      <c r="L10593" s="150">
        <f>+VLOOKUP($E10593,IGF_2018!$B$8:$Z$347,6,0)</f>
        <v>5.7711557778643882E-2</v>
      </c>
      <c r="M10593" s="142" t="str">
        <f>+VLOOKUP($E10593,IGF_2018!$B$8:$Z$347,7,0)</f>
        <v>Bajo</v>
      </c>
    </row>
    <row r="10594" spans="1:13" x14ac:dyDescent="0.3">
      <c r="A10594" s="139">
        <f t="shared" si="10825"/>
        <v>279</v>
      </c>
      <c r="B10594" s="148">
        <f t="shared" si="10827"/>
        <v>24</v>
      </c>
      <c r="D10594" s="149" t="str">
        <f>+VLOOKUP($A10594,mUNICIPIOS!$B$4:$F$343,2,0)</f>
        <v>Petén</v>
      </c>
      <c r="E10594" s="149">
        <f>+VLOOKUP($A10594,mUNICIPIOS!$B$4:$F$343,3,0)</f>
        <v>1704</v>
      </c>
      <c r="F10594" s="149" t="str">
        <f>+VLOOKUP($A10594,mUNICIPIOS!$B$4:$F$343,4,0)</f>
        <v>San Andrés</v>
      </c>
      <c r="G10594" s="139" t="str">
        <f t="shared" ref="G10594:K10594" si="10880">+G10556</f>
        <v>05</v>
      </c>
      <c r="H10594" t="str">
        <f t="shared" si="10880"/>
        <v>IGF</v>
      </c>
      <c r="I10594" t="str">
        <f t="shared" si="10880"/>
        <v>Índice de Gestión Financiera</v>
      </c>
      <c r="J10594" t="str">
        <f t="shared" si="10880"/>
        <v>05-03</v>
      </c>
      <c r="K10594" t="str">
        <f t="shared" si="10880"/>
        <v>Ingresos del IUSI en relación a los ingresos propios -sin regalías-</v>
      </c>
      <c r="L10594" s="150">
        <f>+VLOOKUP($E10594,IGF_2018!$B$8:$Z$347,9,0)</f>
        <v>0.14555534955290256</v>
      </c>
      <c r="M10594" s="142" t="str">
        <f>+VLOOKUP($E10594,IGF_2018!$B$8:$Z$347,10,0)</f>
        <v>Bajo</v>
      </c>
    </row>
    <row r="10595" spans="1:13" x14ac:dyDescent="0.3">
      <c r="A10595" s="139">
        <f t="shared" si="10825"/>
        <v>279</v>
      </c>
      <c r="B10595" s="148">
        <f t="shared" si="10827"/>
        <v>25</v>
      </c>
      <c r="D10595" s="149" t="str">
        <f>+VLOOKUP($A10595,mUNICIPIOS!$B$4:$F$343,2,0)</f>
        <v>Petén</v>
      </c>
      <c r="E10595" s="149">
        <f>+VLOOKUP($A10595,mUNICIPIOS!$B$4:$F$343,3,0)</f>
        <v>1704</v>
      </c>
      <c r="F10595" s="149" t="str">
        <f>+VLOOKUP($A10595,mUNICIPIOS!$B$4:$F$343,4,0)</f>
        <v>San Andrés</v>
      </c>
      <c r="G10595" s="139" t="str">
        <f t="shared" ref="G10595:K10595" si="10881">+G10557</f>
        <v>05</v>
      </c>
      <c r="H10595" t="str">
        <f t="shared" si="10881"/>
        <v>IGF</v>
      </c>
      <c r="I10595" t="str">
        <f t="shared" si="10881"/>
        <v>Índice de Gestión Financiera</v>
      </c>
      <c r="J10595" t="str">
        <f t="shared" si="10881"/>
        <v>05-04</v>
      </c>
      <c r="K10595" t="str">
        <f t="shared" si="10881"/>
        <v>Inversión anual en capital fijo por habitante</v>
      </c>
      <c r="L10595" s="150">
        <f>+VLOOKUP($E10595,IGF_2018!$B$8:$Z$347,12,0)</f>
        <v>3.4961951143662275E-2</v>
      </c>
      <c r="M10595" s="142" t="str">
        <f>+VLOOKUP($E10595,IGF_2018!$B$8:$Z$347,13,0)</f>
        <v>Bajo</v>
      </c>
    </row>
    <row r="10596" spans="1:13" x14ac:dyDescent="0.3">
      <c r="A10596" s="139">
        <f t="shared" si="10825"/>
        <v>279</v>
      </c>
      <c r="B10596" s="148">
        <f t="shared" si="10827"/>
        <v>26</v>
      </c>
      <c r="D10596" s="149" t="str">
        <f>+VLOOKUP($A10596,mUNICIPIOS!$B$4:$F$343,2,0)</f>
        <v>Petén</v>
      </c>
      <c r="E10596" s="149">
        <f>+VLOOKUP($A10596,mUNICIPIOS!$B$4:$F$343,3,0)</f>
        <v>1704</v>
      </c>
      <c r="F10596" s="149" t="str">
        <f>+VLOOKUP($A10596,mUNICIPIOS!$B$4:$F$343,4,0)</f>
        <v>San Andrés</v>
      </c>
      <c r="G10596" s="139" t="str">
        <f t="shared" ref="G10596:K10596" si="10882">+G10558</f>
        <v>05</v>
      </c>
      <c r="H10596" t="str">
        <f t="shared" si="10882"/>
        <v>IGF</v>
      </c>
      <c r="I10596" t="str">
        <f t="shared" si="10882"/>
        <v>Índice de Gestión Financiera</v>
      </c>
      <c r="J10596" t="str">
        <f t="shared" si="10882"/>
        <v>05-05</v>
      </c>
      <c r="K10596" t="str">
        <f t="shared" si="10882"/>
        <v>Inversión anual en capital fijo con recursos percibidos por ingresos propios</v>
      </c>
      <c r="L10596" s="150">
        <f>+VLOOKUP($E10596,IGF_2018!$B$8:$Z$347,15,0)</f>
        <v>0.12476954146123166</v>
      </c>
      <c r="M10596" s="142" t="str">
        <f>+VLOOKUP($E10596,IGF_2018!$B$8:$Z$347,16,0)</f>
        <v>Bajo</v>
      </c>
    </row>
    <row r="10597" spans="1:13" x14ac:dyDescent="0.3">
      <c r="A10597" s="139">
        <f t="shared" si="10825"/>
        <v>279</v>
      </c>
      <c r="B10597" s="148">
        <f t="shared" si="10827"/>
        <v>27</v>
      </c>
      <c r="D10597" s="149" t="str">
        <f>+VLOOKUP($A10597,mUNICIPIOS!$B$4:$F$343,2,0)</f>
        <v>Petén</v>
      </c>
      <c r="E10597" s="149">
        <f>+VLOOKUP($A10597,mUNICIPIOS!$B$4:$F$343,3,0)</f>
        <v>1704</v>
      </c>
      <c r="F10597" s="149" t="str">
        <f>+VLOOKUP($A10597,mUNICIPIOS!$B$4:$F$343,4,0)</f>
        <v>San Andrés</v>
      </c>
      <c r="G10597" s="139" t="str">
        <f t="shared" ref="G10597:K10597" si="10883">+G10559</f>
        <v>05</v>
      </c>
      <c r="H10597" t="str">
        <f t="shared" si="10883"/>
        <v>IGF</v>
      </c>
      <c r="I10597" t="str">
        <f t="shared" si="10883"/>
        <v>Índice de Gestión Financiera</v>
      </c>
      <c r="J10597" t="str">
        <f t="shared" si="10883"/>
        <v>05-06</v>
      </c>
      <c r="K10597" t="str">
        <f t="shared" si="10883"/>
        <v xml:space="preserve">Inversión anual en capital fijo con recursos percibidos por transferencias del Gobierno Central </v>
      </c>
      <c r="L10597" s="150">
        <f>+VLOOKUP($E10597,IGF_2018!$B$8:$Z$347,18,0)</f>
        <v>3.7026053966471545E-2</v>
      </c>
      <c r="M10597" s="142" t="str">
        <f>+VLOOKUP($E10597,IGF_2018!$B$8:$Z$347,19,0)</f>
        <v>Bajo</v>
      </c>
    </row>
    <row r="10598" spans="1:13" x14ac:dyDescent="0.3">
      <c r="A10598" s="139">
        <f t="shared" si="10825"/>
        <v>279</v>
      </c>
      <c r="B10598" s="148">
        <f t="shared" si="10827"/>
        <v>28</v>
      </c>
      <c r="D10598" s="149" t="str">
        <f>+VLOOKUP($A10598,mUNICIPIOS!$B$4:$F$343,2,0)</f>
        <v>Petén</v>
      </c>
      <c r="E10598" s="149">
        <f>+VLOOKUP($A10598,mUNICIPIOS!$B$4:$F$343,3,0)</f>
        <v>1704</v>
      </c>
      <c r="F10598" s="149" t="str">
        <f>+VLOOKUP($A10598,mUNICIPIOS!$B$4:$F$343,4,0)</f>
        <v>San Andrés</v>
      </c>
      <c r="G10598" s="139" t="str">
        <f t="shared" ref="G10598:K10598" si="10884">+G10560</f>
        <v>05</v>
      </c>
      <c r="H10598" t="str">
        <f t="shared" si="10884"/>
        <v>IGF</v>
      </c>
      <c r="I10598" t="str">
        <f t="shared" si="10884"/>
        <v>Índice de Gestión Financiera</v>
      </c>
      <c r="J10598" t="str">
        <f t="shared" si="10884"/>
        <v>05-07</v>
      </c>
      <c r="K10598" t="str">
        <f t="shared" si="10884"/>
        <v>Financiamiento por endeudamiento municipal</v>
      </c>
      <c r="L10598" s="150">
        <f>+VLOOKUP($E10598,IGF_2018!$B$8:$Z$347,21,0)</f>
        <v>1</v>
      </c>
      <c r="M10598" s="142" t="str">
        <f>+VLOOKUP($E10598,IGF_2018!$B$8:$Z$347,22,0)</f>
        <v>Alto</v>
      </c>
    </row>
    <row r="10599" spans="1:13" x14ac:dyDescent="0.3">
      <c r="A10599" s="139">
        <f t="shared" si="10825"/>
        <v>279</v>
      </c>
      <c r="B10599" s="148">
        <f t="shared" si="10827"/>
        <v>29</v>
      </c>
      <c r="D10599" s="149" t="str">
        <f>+VLOOKUP($A10599,mUNICIPIOS!$B$4:$F$343,2,0)</f>
        <v>Petén</v>
      </c>
      <c r="E10599" s="149">
        <f>+VLOOKUP($A10599,mUNICIPIOS!$B$4:$F$343,3,0)</f>
        <v>1704</v>
      </c>
      <c r="F10599" s="149" t="str">
        <f>+VLOOKUP($A10599,mUNICIPIOS!$B$4:$F$343,4,0)</f>
        <v>San Andrés</v>
      </c>
      <c r="G10599" s="139" t="str">
        <f t="shared" ref="G10599:K10599" si="10885">+G10561</f>
        <v>05</v>
      </c>
      <c r="H10599" t="str">
        <f t="shared" si="10885"/>
        <v>IGF</v>
      </c>
      <c r="I10599" t="str">
        <f t="shared" si="10885"/>
        <v>Índice de Gestión Financiera</v>
      </c>
      <c r="J10599" t="str">
        <f t="shared" si="10885"/>
        <v>INDICE</v>
      </c>
      <c r="K10599">
        <f t="shared" si="10885"/>
        <v>0</v>
      </c>
      <c r="L10599" s="150">
        <f>+VLOOKUP($E10599,IGF_2018!$B$8:$Z$347,24,0)</f>
        <v>0.27467117555654147</v>
      </c>
      <c r="M10599" s="142" t="str">
        <f>+VLOOKUP($E10599,IGF_2018!$B$8:$Z$347,25,0)</f>
        <v>Medio bajo</v>
      </c>
    </row>
    <row r="10600" spans="1:13" x14ac:dyDescent="0.3">
      <c r="A10600" s="139">
        <f t="shared" si="10825"/>
        <v>279</v>
      </c>
      <c r="B10600" s="148">
        <f t="shared" si="10827"/>
        <v>30</v>
      </c>
      <c r="D10600" s="149" t="str">
        <f>+VLOOKUP($A10600,mUNICIPIOS!$B$4:$F$343,2,0)</f>
        <v>Petén</v>
      </c>
      <c r="E10600" s="149">
        <f>+VLOOKUP($A10600,mUNICIPIOS!$B$4:$F$343,3,0)</f>
        <v>1704</v>
      </c>
      <c r="F10600" s="149" t="str">
        <f>+VLOOKUP($A10600,mUNICIPIOS!$B$4:$F$343,4,0)</f>
        <v>San Andrés</v>
      </c>
      <c r="G10600" s="139" t="str">
        <f t="shared" ref="G10600:K10600" si="10886">+G10562</f>
        <v>06</v>
      </c>
      <c r="H10600" t="str">
        <f t="shared" si="10886"/>
        <v>IGE</v>
      </c>
      <c r="I10600" t="str">
        <f t="shared" si="10886"/>
        <v>Índice de Gestión Estratégica</v>
      </c>
      <c r="J10600" t="str">
        <f t="shared" si="10886"/>
        <v>06-01</v>
      </c>
      <c r="K10600" t="str">
        <f t="shared" si="10886"/>
        <v>Ejecución del Plan Operativo Anual  (POA)</v>
      </c>
      <c r="L10600" s="150">
        <f>+VLOOKUP($E10600,IGE_2018!$B$8:$Z$347,3,0)</f>
        <v>0.84506228297919661</v>
      </c>
      <c r="M10600" s="142" t="str">
        <f>+VLOOKUP($E10600,IGE_2018!$B$8:$Z$347,4,0)</f>
        <v>Alto</v>
      </c>
    </row>
    <row r="10601" spans="1:13" x14ac:dyDescent="0.3">
      <c r="A10601" s="139">
        <f t="shared" si="10825"/>
        <v>279</v>
      </c>
      <c r="B10601" s="148">
        <f t="shared" si="10827"/>
        <v>31</v>
      </c>
      <c r="D10601" s="149" t="str">
        <f>+VLOOKUP($A10601,mUNICIPIOS!$B$4:$F$343,2,0)</f>
        <v>Petén</v>
      </c>
      <c r="E10601" s="149">
        <f>+VLOOKUP($A10601,mUNICIPIOS!$B$4:$F$343,3,0)</f>
        <v>1704</v>
      </c>
      <c r="F10601" s="149" t="str">
        <f>+VLOOKUP($A10601,mUNICIPIOS!$B$4:$F$343,4,0)</f>
        <v>San Andrés</v>
      </c>
      <c r="G10601" s="139" t="str">
        <f t="shared" ref="G10601:K10601" si="10887">+G10563</f>
        <v>06</v>
      </c>
      <c r="H10601" t="str">
        <f t="shared" si="10887"/>
        <v>IGE</v>
      </c>
      <c r="I10601" t="str">
        <f t="shared" si="10887"/>
        <v>Índice de Gestión Estratégica</v>
      </c>
      <c r="J10601" t="str">
        <f t="shared" si="10887"/>
        <v>06-02</v>
      </c>
      <c r="K10601" t="str">
        <f t="shared" si="10887"/>
        <v>Relación Plan de Desarrollo Municipal y Ordenamiento Territorial (PDM-OT) - Plan Estratégico Institucional (PEI) - Plan Operativo Multianual (POM) - Plan Operativo Anual (POA)</v>
      </c>
      <c r="L10601" s="150">
        <f>+VLOOKUP($E10601,IGE_2018!$B$8:$Z$347,6,0)</f>
        <v>0.78124999999999989</v>
      </c>
      <c r="M10601" s="142" t="str">
        <f>+VLOOKUP($E10601,IGE_2018!$B$8:$Z$347,7,0)</f>
        <v>Medio alto</v>
      </c>
    </row>
    <row r="10602" spans="1:13" x14ac:dyDescent="0.3">
      <c r="A10602" s="139">
        <f t="shared" si="10825"/>
        <v>279</v>
      </c>
      <c r="B10602" s="148">
        <f t="shared" si="10827"/>
        <v>32</v>
      </c>
      <c r="D10602" s="149" t="str">
        <f>+VLOOKUP($A10602,mUNICIPIOS!$B$4:$F$343,2,0)</f>
        <v>Petén</v>
      </c>
      <c r="E10602" s="149">
        <f>+VLOOKUP($A10602,mUNICIPIOS!$B$4:$F$343,3,0)</f>
        <v>1704</v>
      </c>
      <c r="F10602" s="149" t="str">
        <f>+VLOOKUP($A10602,mUNICIPIOS!$B$4:$F$343,4,0)</f>
        <v>San Andrés</v>
      </c>
      <c r="G10602" s="139" t="str">
        <f t="shared" ref="G10602:K10602" si="10888">+G10564</f>
        <v>06</v>
      </c>
      <c r="H10602" t="str">
        <f t="shared" si="10888"/>
        <v>IGE</v>
      </c>
      <c r="I10602" t="str">
        <f t="shared" si="10888"/>
        <v>Índice de Gestión Estratégica</v>
      </c>
      <c r="J10602" t="str">
        <f t="shared" si="10888"/>
        <v>06-03</v>
      </c>
      <c r="K10602" t="str">
        <f t="shared" si="10888"/>
        <v>Presupuesto de egresos relacionado a competencias municipales que responden a prioridades nacionales de desarrollo.</v>
      </c>
      <c r="L10602" s="150">
        <f>+VLOOKUP($E10602,IGE_2018!$B$8:$Z$347,9,0)</f>
        <v>0.44088811274851852</v>
      </c>
      <c r="M10602" s="142" t="str">
        <f>+VLOOKUP($E10602,IGE_2018!$B$8:$Z$347,10,0)</f>
        <v>Medio</v>
      </c>
    </row>
    <row r="10603" spans="1:13" x14ac:dyDescent="0.3">
      <c r="A10603" s="139">
        <f t="shared" si="10825"/>
        <v>279</v>
      </c>
      <c r="B10603" s="148">
        <f t="shared" si="10827"/>
        <v>33</v>
      </c>
      <c r="D10603" s="149" t="str">
        <f>+VLOOKUP($A10603,mUNICIPIOS!$B$4:$F$343,2,0)</f>
        <v>Petén</v>
      </c>
      <c r="E10603" s="149">
        <f>+VLOOKUP($A10603,mUNICIPIOS!$B$4:$F$343,3,0)</f>
        <v>1704</v>
      </c>
      <c r="F10603" s="149" t="str">
        <f>+VLOOKUP($A10603,mUNICIPIOS!$B$4:$F$343,4,0)</f>
        <v>San Andrés</v>
      </c>
      <c r="G10603" s="139" t="str">
        <f t="shared" ref="G10603:K10603" si="10889">+G10565</f>
        <v>06</v>
      </c>
      <c r="H10603" t="str">
        <f t="shared" si="10889"/>
        <v>IGE</v>
      </c>
      <c r="I10603" t="str">
        <f t="shared" si="10889"/>
        <v>Índice de Gestión Estratégica</v>
      </c>
      <c r="J10603" t="str">
        <f t="shared" si="10889"/>
        <v>06-04</v>
      </c>
      <c r="K10603" t="str">
        <f t="shared" si="10889"/>
        <v>Institucionalización de la gestión ordenada del territorio</v>
      </c>
      <c r="L10603" s="150">
        <f>+VLOOKUP($E10603,IGE_2018!$B$8:$Z$347,12,0)</f>
        <v>0.25</v>
      </c>
      <c r="M10603" s="142" t="str">
        <f>+VLOOKUP($E10603,IGE_2018!$B$8:$Z$347,13,0)</f>
        <v>Medio bajo</v>
      </c>
    </row>
    <row r="10604" spans="1:13" x14ac:dyDescent="0.3">
      <c r="A10604" s="139">
        <f t="shared" si="10825"/>
        <v>279</v>
      </c>
      <c r="B10604" s="148">
        <f t="shared" si="10827"/>
        <v>34</v>
      </c>
      <c r="D10604" s="149" t="str">
        <f>+VLOOKUP($A10604,mUNICIPIOS!$B$4:$F$343,2,0)</f>
        <v>Petén</v>
      </c>
      <c r="E10604" s="149">
        <f>+VLOOKUP($A10604,mUNICIPIOS!$B$4:$F$343,3,0)</f>
        <v>1704</v>
      </c>
      <c r="F10604" s="149" t="str">
        <f>+VLOOKUP($A10604,mUNICIPIOS!$B$4:$F$343,4,0)</f>
        <v>San Andrés</v>
      </c>
      <c r="G10604" s="139" t="str">
        <f t="shared" ref="G10604:K10604" si="10890">+G10566</f>
        <v>06</v>
      </c>
      <c r="H10604" t="str">
        <f t="shared" si="10890"/>
        <v>IGE</v>
      </c>
      <c r="I10604" t="str">
        <f t="shared" si="10890"/>
        <v>Índice de Gestión Estratégica</v>
      </c>
      <c r="J10604" t="str">
        <f t="shared" si="10890"/>
        <v>06-05</v>
      </c>
      <c r="K10604" t="str">
        <f t="shared" si="10890"/>
        <v>Acciones para la gestión ordenada del territorio</v>
      </c>
      <c r="L10604" s="150">
        <f>+VLOOKUP($E10604,IGE_2018!$B$8:$Z$347,15,0)</f>
        <v>0</v>
      </c>
      <c r="M10604" s="142" t="str">
        <f>+VLOOKUP($E10604,IGE_2018!$B$8:$Z$347,16,0)</f>
        <v>Bajo</v>
      </c>
    </row>
    <row r="10605" spans="1:13" x14ac:dyDescent="0.3">
      <c r="A10605" s="139">
        <f t="shared" ref="A10605:A10668" si="10891">+IF(B10604=38,A10604+1,A10604)</f>
        <v>279</v>
      </c>
      <c r="B10605" s="148">
        <f t="shared" si="10827"/>
        <v>35</v>
      </c>
      <c r="D10605" s="149" t="str">
        <f>+VLOOKUP($A10605,mUNICIPIOS!$B$4:$F$343,2,0)</f>
        <v>Petén</v>
      </c>
      <c r="E10605" s="149">
        <f>+VLOOKUP($A10605,mUNICIPIOS!$B$4:$F$343,3,0)</f>
        <v>1704</v>
      </c>
      <c r="F10605" s="149" t="str">
        <f>+VLOOKUP($A10605,mUNICIPIOS!$B$4:$F$343,4,0)</f>
        <v>San Andrés</v>
      </c>
      <c r="G10605" s="139" t="str">
        <f t="shared" ref="G10605:K10605" si="10892">+G10567</f>
        <v>06</v>
      </c>
      <c r="H10605" t="str">
        <f t="shared" si="10892"/>
        <v>IGE</v>
      </c>
      <c r="I10605" t="str">
        <f t="shared" si="10892"/>
        <v>Índice de Gestión Estratégica</v>
      </c>
      <c r="J10605" t="str">
        <f t="shared" si="10892"/>
        <v>06-06</v>
      </c>
      <c r="K10605" t="str">
        <f t="shared" si="10892"/>
        <v>Gestión de riesgo en la formulación de proyectos derivados de la planificación operativa anual</v>
      </c>
      <c r="L10605" s="150">
        <f>+VLOOKUP($E10605,IGE_2018!$B$8:$Z$347,18,0)</f>
        <v>0.7</v>
      </c>
      <c r="M10605" s="142" t="str">
        <f>+VLOOKUP($E10605,IGE_2018!$B$8:$Z$347,19,0)</f>
        <v>Medio alto</v>
      </c>
    </row>
    <row r="10606" spans="1:13" x14ac:dyDescent="0.3">
      <c r="A10606" s="139">
        <f t="shared" si="10891"/>
        <v>279</v>
      </c>
      <c r="B10606" s="148">
        <f t="shared" ref="B10606:B10669" si="10893">+B10568</f>
        <v>36</v>
      </c>
      <c r="D10606" s="149" t="str">
        <f>+VLOOKUP($A10606,mUNICIPIOS!$B$4:$F$343,2,0)</f>
        <v>Petén</v>
      </c>
      <c r="E10606" s="149">
        <f>+VLOOKUP($A10606,mUNICIPIOS!$B$4:$F$343,3,0)</f>
        <v>1704</v>
      </c>
      <c r="F10606" s="149" t="str">
        <f>+VLOOKUP($A10606,mUNICIPIOS!$B$4:$F$343,4,0)</f>
        <v>San Andrés</v>
      </c>
      <c r="G10606" s="139" t="str">
        <f t="shared" ref="G10606:K10606" si="10894">+G10568</f>
        <v>06</v>
      </c>
      <c r="H10606" t="str">
        <f t="shared" si="10894"/>
        <v>IGE</v>
      </c>
      <c r="I10606" t="str">
        <f t="shared" si="10894"/>
        <v>Índice de Gestión Estratégica</v>
      </c>
      <c r="J10606" t="str">
        <f t="shared" si="10894"/>
        <v>06-07</v>
      </c>
      <c r="K10606" t="str">
        <f t="shared" si="10894"/>
        <v>Ingresos por servicios ambientales en relación a los ingresos propios sin regalías</v>
      </c>
      <c r="L10606" s="150">
        <f>+VLOOKUP($E10606,IGE_2018!$B$8:$Z$347,21,0)</f>
        <v>1</v>
      </c>
      <c r="M10606" s="142" t="str">
        <f>+VLOOKUP($E10606,IGE_2018!$B$8:$Z$347,22,0)</f>
        <v>Alto</v>
      </c>
    </row>
    <row r="10607" spans="1:13" x14ac:dyDescent="0.3">
      <c r="A10607" s="139">
        <f t="shared" si="10891"/>
        <v>279</v>
      </c>
      <c r="B10607" s="148">
        <f t="shared" si="10893"/>
        <v>37</v>
      </c>
      <c r="D10607" s="149" t="str">
        <f>+VLOOKUP($A10607,mUNICIPIOS!$B$4:$F$343,2,0)</f>
        <v>Petén</v>
      </c>
      <c r="E10607" s="149">
        <f>+VLOOKUP($A10607,mUNICIPIOS!$B$4:$F$343,3,0)</f>
        <v>1704</v>
      </c>
      <c r="F10607" s="149" t="str">
        <f>+VLOOKUP($A10607,mUNICIPIOS!$B$4:$F$343,4,0)</f>
        <v>San Andrés</v>
      </c>
      <c r="G10607" s="139" t="str">
        <f t="shared" ref="G10607:K10607" si="10895">+G10569</f>
        <v>06</v>
      </c>
      <c r="H10607" t="str">
        <f t="shared" si="10895"/>
        <v>IGE</v>
      </c>
      <c r="I10607" t="str">
        <f t="shared" si="10895"/>
        <v>Índice de Gestión Estratégica</v>
      </c>
      <c r="J10607" t="str">
        <f t="shared" si="10895"/>
        <v>INDICE</v>
      </c>
      <c r="K10607">
        <f t="shared" si="10895"/>
        <v>0</v>
      </c>
      <c r="L10607" s="150">
        <f>+VLOOKUP($E10607,IGE_2018!$B$8:$Z$347,24,0)</f>
        <v>0.5491688706340091</v>
      </c>
      <c r="M10607" s="142" t="str">
        <f>+VLOOKUP($E10607,IGE_2018!$B$8:$Z$347,25,0)</f>
        <v>Medio</v>
      </c>
    </row>
    <row r="10608" spans="1:13" x14ac:dyDescent="0.3">
      <c r="A10608" s="139">
        <f t="shared" si="10891"/>
        <v>279</v>
      </c>
      <c r="B10608" s="148">
        <f t="shared" si="10893"/>
        <v>38</v>
      </c>
      <c r="D10608" s="149" t="str">
        <f>+VLOOKUP($A10608,mUNICIPIOS!$B$4:$F$343,2,0)</f>
        <v>Petén</v>
      </c>
      <c r="E10608" s="149">
        <f>+VLOOKUP($A10608,mUNICIPIOS!$B$4:$F$343,3,0)</f>
        <v>1704</v>
      </c>
      <c r="F10608" s="149" t="str">
        <f>+VLOOKUP($A10608,mUNICIPIOS!$B$4:$F$343,4,0)</f>
        <v>San Andrés</v>
      </c>
      <c r="G10608" s="139" t="str">
        <f t="shared" ref="G10608:K10608" si="10896">+G10570</f>
        <v>RANKING</v>
      </c>
      <c r="H10608" t="str">
        <f t="shared" si="10896"/>
        <v>RGM</v>
      </c>
      <c r="I10608" t="str">
        <f t="shared" si="10896"/>
        <v>Ranking de la Gestión Municipal 2018</v>
      </c>
      <c r="J10608" t="str">
        <f t="shared" si="10896"/>
        <v>RANKING</v>
      </c>
      <c r="K10608">
        <f t="shared" si="10896"/>
        <v>0</v>
      </c>
      <c r="L10608" s="151">
        <f>+VLOOKUP($E10608,Resultados_generales!$C$8:$AE$347,27,0)</f>
        <v>0.49304332595107814</v>
      </c>
      <c r="M10608" t="str">
        <f>+VLOOKUP($E10608,Resultados_generales!$C$8:$AE$347,28,0)</f>
        <v>Medio</v>
      </c>
    </row>
    <row r="10609" spans="1:13" x14ac:dyDescent="0.3">
      <c r="A10609" s="139">
        <f t="shared" si="10891"/>
        <v>280</v>
      </c>
      <c r="B10609" s="148">
        <f t="shared" si="10893"/>
        <v>1</v>
      </c>
      <c r="D10609" s="149" t="str">
        <f>+VLOOKUP($A10609,mUNICIPIOS!$B$4:$F$343,2,0)</f>
        <v>Petén</v>
      </c>
      <c r="E10609" s="149">
        <f>+VLOOKUP($A10609,mUNICIPIOS!$B$4:$F$343,3,0)</f>
        <v>1705</v>
      </c>
      <c r="F10609" s="149" t="str">
        <f>+VLOOKUP($A10609,mUNICIPIOS!$B$4:$F$343,4,0)</f>
        <v>La Libertad</v>
      </c>
      <c r="G10609" s="139" t="str">
        <f t="shared" ref="G10609:K10609" si="10897">+G10571</f>
        <v>01</v>
      </c>
      <c r="H10609" t="str">
        <f t="shared" si="10897"/>
        <v>IPC</v>
      </c>
      <c r="I10609" t="str">
        <f t="shared" si="10897"/>
        <v>Índice de Participación Ciudadana</v>
      </c>
      <c r="J10609" t="str">
        <f t="shared" si="10897"/>
        <v>01-01</v>
      </c>
      <c r="K10609" t="str">
        <f t="shared" si="10897"/>
        <v>Número de reuniones del COMUDE en el año de la medición.</v>
      </c>
      <c r="L10609" s="150">
        <f>+VLOOKUP($E10609,IPC_2018!$B$8:$T$347,3,0)</f>
        <v>0.75</v>
      </c>
      <c r="M10609" s="142" t="str">
        <f>+VLOOKUP($E10609,IPC_2018!$B$8:$T$347,4,0)</f>
        <v>Medio alto</v>
      </c>
    </row>
    <row r="10610" spans="1:13" x14ac:dyDescent="0.3">
      <c r="A10610" s="139">
        <f t="shared" si="10891"/>
        <v>280</v>
      </c>
      <c r="B10610" s="148">
        <f t="shared" si="10893"/>
        <v>2</v>
      </c>
      <c r="D10610" s="149" t="str">
        <f>+VLOOKUP($A10610,mUNICIPIOS!$B$4:$F$343,2,0)</f>
        <v>Petén</v>
      </c>
      <c r="E10610" s="149">
        <f>+VLOOKUP($A10610,mUNICIPIOS!$B$4:$F$343,3,0)</f>
        <v>1705</v>
      </c>
      <c r="F10610" s="149" t="str">
        <f>+VLOOKUP($A10610,mUNICIPIOS!$B$4:$F$343,4,0)</f>
        <v>La Libertad</v>
      </c>
      <c r="G10610" s="139" t="str">
        <f t="shared" ref="G10610:K10610" si="10898">+G10572</f>
        <v>01</v>
      </c>
      <c r="H10610" t="str">
        <f t="shared" si="10898"/>
        <v>IPC</v>
      </c>
      <c r="I10610" t="str">
        <f t="shared" si="10898"/>
        <v>Índice de Participación Ciudadana</v>
      </c>
      <c r="J10610" t="str">
        <f t="shared" si="10898"/>
        <v>01-02</v>
      </c>
      <c r="K10610" t="str">
        <f t="shared" si="10898"/>
        <v>Participación de Alcaldes, Concejales y Síndicos determinados o designados en el COMUDE</v>
      </c>
      <c r="L10610" s="150">
        <f>+VLOOKUP($E10610,IPC_2018!$B$8:$T$347,6,0)</f>
        <v>0.5</v>
      </c>
      <c r="M10610" s="142" t="str">
        <f>+VLOOKUP($E10610,IPC_2018!$B$8:$T$347,7,0)</f>
        <v>Medio</v>
      </c>
    </row>
    <row r="10611" spans="1:13" x14ac:dyDescent="0.3">
      <c r="A10611" s="139">
        <f t="shared" si="10891"/>
        <v>280</v>
      </c>
      <c r="B10611" s="148">
        <f t="shared" si="10893"/>
        <v>3</v>
      </c>
      <c r="D10611" s="149" t="str">
        <f>+VLOOKUP($A10611,mUNICIPIOS!$B$4:$F$343,2,0)</f>
        <v>Petén</v>
      </c>
      <c r="E10611" s="149">
        <f>+VLOOKUP($A10611,mUNICIPIOS!$B$4:$F$343,3,0)</f>
        <v>1705</v>
      </c>
      <c r="F10611" s="149" t="str">
        <f>+VLOOKUP($A10611,mUNICIPIOS!$B$4:$F$343,4,0)</f>
        <v>La Libertad</v>
      </c>
      <c r="G10611" s="139" t="str">
        <f t="shared" ref="G10611:K10611" si="10899">+G10573</f>
        <v>01</v>
      </c>
      <c r="H10611" t="str">
        <f t="shared" si="10899"/>
        <v>IPC</v>
      </c>
      <c r="I10611" t="str">
        <f t="shared" si="10899"/>
        <v>Índice de Participación Ciudadana</v>
      </c>
      <c r="J10611" t="str">
        <f t="shared" si="10899"/>
        <v>01-03</v>
      </c>
      <c r="K10611" t="str">
        <f t="shared" si="10899"/>
        <v>Participación  de organizaciones de jóvenes, mujeres, pueblos mayas, xincas, garífunas, y otras organizaciones en el Comude</v>
      </c>
      <c r="L10611" s="150">
        <f>+VLOOKUP($E10611,IPC_2018!$B$8:$T$347,9,0)</f>
        <v>0</v>
      </c>
      <c r="M10611" s="142" t="str">
        <f>+VLOOKUP($E10611,IPC_2018!$B$8:$T$347,10,0)</f>
        <v>Bajo</v>
      </c>
    </row>
    <row r="10612" spans="1:13" x14ac:dyDescent="0.3">
      <c r="A10612" s="139">
        <f t="shared" si="10891"/>
        <v>280</v>
      </c>
      <c r="B10612" s="148">
        <f t="shared" si="10893"/>
        <v>4</v>
      </c>
      <c r="D10612" s="149" t="str">
        <f>+VLOOKUP($A10612,mUNICIPIOS!$B$4:$F$343,2,0)</f>
        <v>Petén</v>
      </c>
      <c r="E10612" s="149">
        <f>+VLOOKUP($A10612,mUNICIPIOS!$B$4:$F$343,3,0)</f>
        <v>1705</v>
      </c>
      <c r="F10612" s="149" t="str">
        <f>+VLOOKUP($A10612,mUNICIPIOS!$B$4:$F$343,4,0)</f>
        <v>La Libertad</v>
      </c>
      <c r="G10612" s="139" t="str">
        <f t="shared" ref="G10612:K10612" si="10900">+G10574</f>
        <v>01</v>
      </c>
      <c r="H10612" t="str">
        <f t="shared" si="10900"/>
        <v>IPC</v>
      </c>
      <c r="I10612" t="str">
        <f t="shared" si="10900"/>
        <v>Índice de Participación Ciudadana</v>
      </c>
      <c r="J10612" t="str">
        <f t="shared" si="10900"/>
        <v>01-04</v>
      </c>
      <c r="K10612" t="str">
        <f t="shared" si="10900"/>
        <v>Representatividad territorial del Comude.</v>
      </c>
      <c r="L10612" s="150">
        <f>+VLOOKUP($E10612,IPC_2018!$B$8:$T$347,12,0)</f>
        <v>0</v>
      </c>
      <c r="M10612" s="142" t="str">
        <f>+VLOOKUP($E10612,IPC_2018!$B$8:$T$347,13,0)</f>
        <v>Bajo</v>
      </c>
    </row>
    <row r="10613" spans="1:13" x14ac:dyDescent="0.3">
      <c r="A10613" s="139">
        <f t="shared" si="10891"/>
        <v>280</v>
      </c>
      <c r="B10613" s="148">
        <f t="shared" si="10893"/>
        <v>5</v>
      </c>
      <c r="D10613" s="149" t="str">
        <f>+VLOOKUP($A10613,mUNICIPIOS!$B$4:$F$343,2,0)</f>
        <v>Petén</v>
      </c>
      <c r="E10613" s="149">
        <f>+VLOOKUP($A10613,mUNICIPIOS!$B$4:$F$343,3,0)</f>
        <v>1705</v>
      </c>
      <c r="F10613" s="149" t="str">
        <f>+VLOOKUP($A10613,mUNICIPIOS!$B$4:$F$343,4,0)</f>
        <v>La Libertad</v>
      </c>
      <c r="G10613" s="139" t="str">
        <f t="shared" ref="G10613:K10613" si="10901">+G10575</f>
        <v>01</v>
      </c>
      <c r="H10613" t="str">
        <f t="shared" si="10901"/>
        <v>IPC</v>
      </c>
      <c r="I10613" t="str">
        <f t="shared" si="10901"/>
        <v>Índice de Participación Ciudadana</v>
      </c>
      <c r="J10613" t="str">
        <f t="shared" si="10901"/>
        <v>01-05</v>
      </c>
      <c r="K10613" t="str">
        <f t="shared" si="10901"/>
        <v>Funcionamiento del Comude</v>
      </c>
      <c r="L10613" s="150">
        <f>+VLOOKUP($E10613,IPC_2018!$B$8:$T$347,15,0)</f>
        <v>0.14134275623369003</v>
      </c>
      <c r="M10613" s="142" t="str">
        <f>+VLOOKUP($E10613,IPC_2018!$B$8:$T$347,16,0)</f>
        <v>Bajo</v>
      </c>
    </row>
    <row r="10614" spans="1:13" x14ac:dyDescent="0.3">
      <c r="A10614" s="139">
        <f t="shared" si="10891"/>
        <v>280</v>
      </c>
      <c r="B10614" s="148">
        <f t="shared" si="10893"/>
        <v>6</v>
      </c>
      <c r="D10614" s="149" t="str">
        <f>+VLOOKUP($A10614,mUNICIPIOS!$B$4:$F$343,2,0)</f>
        <v>Petén</v>
      </c>
      <c r="E10614" s="149">
        <f>+VLOOKUP($A10614,mUNICIPIOS!$B$4:$F$343,3,0)</f>
        <v>1705</v>
      </c>
      <c r="F10614" s="149" t="str">
        <f>+VLOOKUP($A10614,mUNICIPIOS!$B$4:$F$343,4,0)</f>
        <v>La Libertad</v>
      </c>
      <c r="G10614" s="139" t="str">
        <f t="shared" ref="G10614:K10614" si="10902">+G10576</f>
        <v>01</v>
      </c>
      <c r="H10614" t="str">
        <f t="shared" si="10902"/>
        <v>IPC</v>
      </c>
      <c r="I10614" t="str">
        <f t="shared" si="10902"/>
        <v>Índice de Participación Ciudadana</v>
      </c>
      <c r="J10614" t="str">
        <f t="shared" si="10902"/>
        <v>INDICE</v>
      </c>
      <c r="K10614">
        <f t="shared" si="10902"/>
        <v>0</v>
      </c>
      <c r="L10614" s="150">
        <f>+VLOOKUP($E10614,IPC_2018!$B$8:$T$347,18,0)</f>
        <v>0.40245141343505347</v>
      </c>
      <c r="M10614" s="142" t="str">
        <f>+VLOOKUP($E10614,IPC_2018!$B$8:$T$347,19,0)</f>
        <v>Medio</v>
      </c>
    </row>
    <row r="10615" spans="1:13" x14ac:dyDescent="0.3">
      <c r="A10615" s="139">
        <f t="shared" si="10891"/>
        <v>280</v>
      </c>
      <c r="B10615" s="148">
        <f t="shared" si="10893"/>
        <v>7</v>
      </c>
      <c r="D10615" s="149" t="str">
        <f>+VLOOKUP($A10615,mUNICIPIOS!$B$4:$F$343,2,0)</f>
        <v>Petén</v>
      </c>
      <c r="E10615" s="149">
        <f>+VLOOKUP($A10615,mUNICIPIOS!$B$4:$F$343,3,0)</f>
        <v>1705</v>
      </c>
      <c r="F10615" s="149" t="str">
        <f>+VLOOKUP($A10615,mUNICIPIOS!$B$4:$F$343,4,0)</f>
        <v>La Libertad</v>
      </c>
      <c r="G10615" s="139" t="str">
        <f t="shared" ref="G10615:K10615" si="10903">+G10577</f>
        <v>02</v>
      </c>
      <c r="H10615" t="str">
        <f t="shared" si="10903"/>
        <v>IIC</v>
      </c>
      <c r="I10615" t="str">
        <f t="shared" si="10903"/>
        <v>Índice de Información a la Ciudadanía</v>
      </c>
      <c r="J10615" t="str">
        <f t="shared" si="10903"/>
        <v>02-01</v>
      </c>
      <c r="K10615" t="str">
        <f t="shared" si="10903"/>
        <v>Rendición de cuentas cuatrimestral y anual al Comude enfocadas en resultados.</v>
      </c>
      <c r="L10615" s="150">
        <f>+VLOOKUP($E10615,IIC_2018!$B$8:$Q$347,3,0)</f>
        <v>0</v>
      </c>
      <c r="M10615" s="142" t="str">
        <f>+VLOOKUP($E10615,IIC_2018!$B$8:$Q$347,4,0)</f>
        <v>Bajo</v>
      </c>
    </row>
    <row r="10616" spans="1:13" x14ac:dyDescent="0.3">
      <c r="A10616" s="139">
        <f t="shared" si="10891"/>
        <v>280</v>
      </c>
      <c r="B10616" s="148">
        <f t="shared" si="10893"/>
        <v>8</v>
      </c>
      <c r="D10616" s="149" t="str">
        <f>+VLOOKUP($A10616,mUNICIPIOS!$B$4:$F$343,2,0)</f>
        <v>Petén</v>
      </c>
      <c r="E10616" s="149">
        <f>+VLOOKUP($A10616,mUNICIPIOS!$B$4:$F$343,3,0)</f>
        <v>1705</v>
      </c>
      <c r="F10616" s="149" t="str">
        <f>+VLOOKUP($A10616,mUNICIPIOS!$B$4:$F$343,4,0)</f>
        <v>La Libertad</v>
      </c>
      <c r="G10616" s="139" t="str">
        <f t="shared" ref="G10616:K10616" si="10904">+G10578</f>
        <v>02</v>
      </c>
      <c r="H10616" t="str">
        <f t="shared" si="10904"/>
        <v>IIC</v>
      </c>
      <c r="I10616" t="str">
        <f t="shared" si="10904"/>
        <v>Índice de Información a la Ciudadanía</v>
      </c>
      <c r="J10616" t="str">
        <f t="shared" si="10904"/>
        <v>02-02</v>
      </c>
      <c r="K10616" t="str">
        <f t="shared" si="10904"/>
        <v>Información presupuestaria y otra información brindada a la ciudadanía disponible en medios locales de comunicación.</v>
      </c>
      <c r="L10616" s="150">
        <f>+VLOOKUP($E10616,IIC_2018!$B$8:$Q$347,6,0)</f>
        <v>0.75</v>
      </c>
      <c r="M10616" s="142" t="str">
        <f>+VLOOKUP($E10616,IIC_2018!$B$8:$Q$347,7,0)</f>
        <v>Medio alto</v>
      </c>
    </row>
    <row r="10617" spans="1:13" x14ac:dyDescent="0.3">
      <c r="A10617" s="139">
        <f t="shared" si="10891"/>
        <v>280</v>
      </c>
      <c r="B10617" s="148">
        <f t="shared" si="10893"/>
        <v>9</v>
      </c>
      <c r="D10617" s="149" t="str">
        <f>+VLOOKUP($A10617,mUNICIPIOS!$B$4:$F$343,2,0)</f>
        <v>Petén</v>
      </c>
      <c r="E10617" s="149">
        <f>+VLOOKUP($A10617,mUNICIPIOS!$B$4:$F$343,3,0)</f>
        <v>1705</v>
      </c>
      <c r="F10617" s="149" t="str">
        <f>+VLOOKUP($A10617,mUNICIPIOS!$B$4:$F$343,4,0)</f>
        <v>La Libertad</v>
      </c>
      <c r="G10617" s="139" t="str">
        <f t="shared" ref="G10617:K10617" si="10905">+G10579</f>
        <v>02</v>
      </c>
      <c r="H10617" t="str">
        <f t="shared" si="10905"/>
        <v>IIC</v>
      </c>
      <c r="I10617" t="str">
        <f t="shared" si="10905"/>
        <v>Índice de Información a la Ciudadanía</v>
      </c>
      <c r="J10617" t="str">
        <f t="shared" si="10905"/>
        <v>02-03</v>
      </c>
      <c r="K10617" t="str">
        <f t="shared" si="10905"/>
        <v>Información pública de oficio actualizada y disponible de acuerdo a la LAIP y uso de internet.</v>
      </c>
      <c r="L10617" s="150">
        <f>+VLOOKUP($E10617,IIC_2018!$B$8:$Q$347,9,0)</f>
        <v>0.1</v>
      </c>
      <c r="M10617" s="142" t="str">
        <f>+VLOOKUP($E10617,IIC_2018!$B$8:$Q$347,10,0)</f>
        <v>Bajo</v>
      </c>
    </row>
    <row r="10618" spans="1:13" x14ac:dyDescent="0.3">
      <c r="A10618" s="139">
        <f t="shared" si="10891"/>
        <v>280</v>
      </c>
      <c r="B10618" s="148">
        <f t="shared" si="10893"/>
        <v>10</v>
      </c>
      <c r="D10618" s="149" t="str">
        <f>+VLOOKUP($A10618,mUNICIPIOS!$B$4:$F$343,2,0)</f>
        <v>Petén</v>
      </c>
      <c r="E10618" s="149">
        <f>+VLOOKUP($A10618,mUNICIPIOS!$B$4:$F$343,3,0)</f>
        <v>1705</v>
      </c>
      <c r="F10618" s="149" t="str">
        <f>+VLOOKUP($A10618,mUNICIPIOS!$B$4:$F$343,4,0)</f>
        <v>La Libertad</v>
      </c>
      <c r="G10618" s="139" t="str">
        <f t="shared" ref="G10618:K10618" si="10906">+G10580</f>
        <v>02</v>
      </c>
      <c r="H10618" t="str">
        <f t="shared" si="10906"/>
        <v>IIC</v>
      </c>
      <c r="I10618" t="str">
        <f t="shared" si="10906"/>
        <v>Índice de Información a la Ciudadanía</v>
      </c>
      <c r="J10618" t="str">
        <f t="shared" si="10906"/>
        <v>02-04</v>
      </c>
      <c r="K10618" t="str">
        <f t="shared" si="10906"/>
        <v>Relación del monto contratado por medio de Guate compras con el total del presupuesto de egresos vigente.</v>
      </c>
      <c r="L10618" s="150">
        <f>+VLOOKUP($E10618,IIC_2018!$B$8:$Q$347,12,0)</f>
        <v>0.4317920503329869</v>
      </c>
      <c r="M10618" s="142" t="str">
        <f>+VLOOKUP($E10618,IIC_2018!$B$8:$Q$347,13,0)</f>
        <v>Medio</v>
      </c>
    </row>
    <row r="10619" spans="1:13" x14ac:dyDescent="0.3">
      <c r="A10619" s="139">
        <f t="shared" si="10891"/>
        <v>280</v>
      </c>
      <c r="B10619" s="148">
        <f t="shared" si="10893"/>
        <v>11</v>
      </c>
      <c r="D10619" s="149" t="str">
        <f>+VLOOKUP($A10619,mUNICIPIOS!$B$4:$F$343,2,0)</f>
        <v>Petén</v>
      </c>
      <c r="E10619" s="149">
        <f>+VLOOKUP($A10619,mUNICIPIOS!$B$4:$F$343,3,0)</f>
        <v>1705</v>
      </c>
      <c r="F10619" s="149" t="str">
        <f>+VLOOKUP($A10619,mUNICIPIOS!$B$4:$F$343,4,0)</f>
        <v>La Libertad</v>
      </c>
      <c r="G10619" s="139" t="str">
        <f t="shared" ref="G10619:K10619" si="10907">+G10581</f>
        <v>02</v>
      </c>
      <c r="H10619" t="str">
        <f t="shared" si="10907"/>
        <v>IIC</v>
      </c>
      <c r="I10619" t="str">
        <f t="shared" si="10907"/>
        <v>Índice de Información a la Ciudadanía</v>
      </c>
      <c r="J10619" t="str">
        <f t="shared" si="10907"/>
        <v>INDICE</v>
      </c>
      <c r="K10619">
        <f t="shared" si="10907"/>
        <v>0</v>
      </c>
      <c r="L10619" s="150">
        <f>+VLOOKUP($E10619,IIC_2018!$B$8:$Q$347,15,0)</f>
        <v>0.32044801258324673</v>
      </c>
      <c r="M10619" s="142" t="str">
        <f>+VLOOKUP($E10619,IIC_2018!$B$8:$Q$347,16,0)</f>
        <v>Medio bajo</v>
      </c>
    </row>
    <row r="10620" spans="1:13" x14ac:dyDescent="0.3">
      <c r="A10620" s="139">
        <f t="shared" si="10891"/>
        <v>280</v>
      </c>
      <c r="B10620" s="148">
        <f t="shared" si="10893"/>
        <v>12</v>
      </c>
      <c r="D10620" s="149" t="str">
        <f>+VLOOKUP($A10620,mUNICIPIOS!$B$4:$F$343,2,0)</f>
        <v>Petén</v>
      </c>
      <c r="E10620" s="149">
        <f>+VLOOKUP($A10620,mUNICIPIOS!$B$4:$F$343,3,0)</f>
        <v>1705</v>
      </c>
      <c r="F10620" s="149" t="str">
        <f>+VLOOKUP($A10620,mUNICIPIOS!$B$4:$F$343,4,0)</f>
        <v>La Libertad</v>
      </c>
      <c r="G10620" s="139" t="str">
        <f t="shared" ref="G10620:K10620" si="10908">+G10582</f>
        <v>03</v>
      </c>
      <c r="H10620" t="str">
        <f t="shared" si="10908"/>
        <v>ISP</v>
      </c>
      <c r="I10620" t="str">
        <f t="shared" si="10908"/>
        <v>Índice de Servicios Públicos</v>
      </c>
      <c r="J10620" t="str">
        <f t="shared" si="10908"/>
        <v>03-01</v>
      </c>
      <c r="K10620" t="str">
        <f t="shared" si="10908"/>
        <v>Cobertura del servicio público de agua</v>
      </c>
      <c r="L10620" s="150">
        <f>+VLOOKUP($E10620,ISP_2018!$B$8:$T$347,3,0)</f>
        <v>0.13453689167974883</v>
      </c>
      <c r="M10620" s="142" t="str">
        <f>+VLOOKUP($E10620,ISP_2018!$B$8:$T$347,4,0)</f>
        <v>Bajo</v>
      </c>
    </row>
    <row r="10621" spans="1:13" x14ac:dyDescent="0.3">
      <c r="A10621" s="139">
        <f t="shared" si="10891"/>
        <v>280</v>
      </c>
      <c r="B10621" s="148">
        <f t="shared" si="10893"/>
        <v>13</v>
      </c>
      <c r="D10621" s="149" t="str">
        <f>+VLOOKUP($A10621,mUNICIPIOS!$B$4:$F$343,2,0)</f>
        <v>Petén</v>
      </c>
      <c r="E10621" s="149">
        <f>+VLOOKUP($A10621,mUNICIPIOS!$B$4:$F$343,3,0)</f>
        <v>1705</v>
      </c>
      <c r="F10621" s="149" t="str">
        <f>+VLOOKUP($A10621,mUNICIPIOS!$B$4:$F$343,4,0)</f>
        <v>La Libertad</v>
      </c>
      <c r="G10621" s="139" t="str">
        <f t="shared" ref="G10621:K10621" si="10909">+G10583</f>
        <v>03</v>
      </c>
      <c r="H10621" t="str">
        <f t="shared" si="10909"/>
        <v>ISP</v>
      </c>
      <c r="I10621" t="str">
        <f t="shared" si="10909"/>
        <v>Índice de Servicios Públicos</v>
      </c>
      <c r="J10621" t="str">
        <f t="shared" si="10909"/>
        <v>03-02</v>
      </c>
      <c r="K10621" t="str">
        <f t="shared" si="10909"/>
        <v>Control de la calidad del servicio público de agua</v>
      </c>
      <c r="L10621" s="150">
        <f>+VLOOKUP($E10621,ISP_2018!$B$8:$T$347,6,0)</f>
        <v>0</v>
      </c>
      <c r="M10621" s="142" t="str">
        <f>+VLOOKUP($E10621,ISP_2018!$B$8:$T$347,7,0)</f>
        <v>Bajo</v>
      </c>
    </row>
    <row r="10622" spans="1:13" x14ac:dyDescent="0.3">
      <c r="A10622" s="139">
        <f t="shared" si="10891"/>
        <v>280</v>
      </c>
      <c r="B10622" s="148">
        <f t="shared" si="10893"/>
        <v>14</v>
      </c>
      <c r="D10622" s="149" t="str">
        <f>+VLOOKUP($A10622,mUNICIPIOS!$B$4:$F$343,2,0)</f>
        <v>Petén</v>
      </c>
      <c r="E10622" s="149">
        <f>+VLOOKUP($A10622,mUNICIPIOS!$B$4:$F$343,3,0)</f>
        <v>1705</v>
      </c>
      <c r="F10622" s="149" t="str">
        <f>+VLOOKUP($A10622,mUNICIPIOS!$B$4:$F$343,4,0)</f>
        <v>La Libertad</v>
      </c>
      <c r="G10622" s="139" t="str">
        <f t="shared" ref="G10622:K10622" si="10910">+G10584</f>
        <v>03</v>
      </c>
      <c r="H10622" t="str">
        <f t="shared" si="10910"/>
        <v>ISP</v>
      </c>
      <c r="I10622" t="str">
        <f t="shared" si="10910"/>
        <v>Índice de Servicios Públicos</v>
      </c>
      <c r="J10622" t="str">
        <f t="shared" si="10910"/>
        <v>03-03</v>
      </c>
      <c r="K10622" t="str">
        <f t="shared" si="10910"/>
        <v>Disposición  y tratamiento  de aguas residuales</v>
      </c>
      <c r="L10622" s="150">
        <f>+VLOOKUP($E10622,ISP_2018!$B$8:$T$347,9,0)</f>
        <v>0</v>
      </c>
      <c r="M10622" s="142" t="str">
        <f>+VLOOKUP($E10622,ISP_2018!$B$8:$T$347,10,0)</f>
        <v>Bajo</v>
      </c>
    </row>
    <row r="10623" spans="1:13" x14ac:dyDescent="0.3">
      <c r="A10623" s="139">
        <f t="shared" si="10891"/>
        <v>280</v>
      </c>
      <c r="B10623" s="148">
        <f t="shared" si="10893"/>
        <v>15</v>
      </c>
      <c r="D10623" s="149" t="str">
        <f>+VLOOKUP($A10623,mUNICIPIOS!$B$4:$F$343,2,0)</f>
        <v>Petén</v>
      </c>
      <c r="E10623" s="149">
        <f>+VLOOKUP($A10623,mUNICIPIOS!$B$4:$F$343,3,0)</f>
        <v>1705</v>
      </c>
      <c r="F10623" s="149" t="str">
        <f>+VLOOKUP($A10623,mUNICIPIOS!$B$4:$F$343,4,0)</f>
        <v>La Libertad</v>
      </c>
      <c r="G10623" s="139" t="str">
        <f t="shared" ref="G10623:K10623" si="10911">+G10585</f>
        <v>03</v>
      </c>
      <c r="H10623" t="str">
        <f t="shared" si="10911"/>
        <v>ISP</v>
      </c>
      <c r="I10623" t="str">
        <f t="shared" si="10911"/>
        <v>Índice de Servicios Públicos</v>
      </c>
      <c r="J10623" t="str">
        <f t="shared" si="10911"/>
        <v>03-04</v>
      </c>
      <c r="K10623" t="str">
        <f t="shared" si="10911"/>
        <v>Gestión y manejo de los residuos y desechos sólidos</v>
      </c>
      <c r="L10623" s="150">
        <f>+VLOOKUP($E10623,ISP_2018!$B$8:$T$347,12,0)</f>
        <v>0</v>
      </c>
      <c r="M10623" s="142" t="str">
        <f>+VLOOKUP($E10623,ISP_2018!$B$8:$T$347,13,0)</f>
        <v>Bajo</v>
      </c>
    </row>
    <row r="10624" spans="1:13" x14ac:dyDescent="0.3">
      <c r="A10624" s="139">
        <f t="shared" si="10891"/>
        <v>280</v>
      </c>
      <c r="B10624" s="148">
        <f t="shared" si="10893"/>
        <v>16</v>
      </c>
      <c r="D10624" s="149" t="str">
        <f>+VLOOKUP($A10624,mUNICIPIOS!$B$4:$F$343,2,0)</f>
        <v>Petén</v>
      </c>
      <c r="E10624" s="149">
        <f>+VLOOKUP($A10624,mUNICIPIOS!$B$4:$F$343,3,0)</f>
        <v>1705</v>
      </c>
      <c r="F10624" s="149" t="str">
        <f>+VLOOKUP($A10624,mUNICIPIOS!$B$4:$F$343,4,0)</f>
        <v>La Libertad</v>
      </c>
      <c r="G10624" s="139" t="str">
        <f t="shared" ref="G10624:K10624" si="10912">+G10586</f>
        <v>03</v>
      </c>
      <c r="H10624" t="str">
        <f t="shared" si="10912"/>
        <v>ISP</v>
      </c>
      <c r="I10624" t="str">
        <f t="shared" si="10912"/>
        <v>Índice de Servicios Públicos</v>
      </c>
      <c r="J10624" t="str">
        <f t="shared" si="10912"/>
        <v>03-05</v>
      </c>
      <c r="K10624" t="str">
        <f t="shared" si="10912"/>
        <v>Gestión de servicios públicos municipales</v>
      </c>
      <c r="L10624" s="150">
        <f>+VLOOKUP($E10624,ISP_2018!$B$8:$T$347,15,0)</f>
        <v>3.2258064516129031E-2</v>
      </c>
      <c r="M10624" s="142" t="str">
        <f>+VLOOKUP($E10624,ISP_2018!$B$8:$T$347,16,0)</f>
        <v>Bajo</v>
      </c>
    </row>
    <row r="10625" spans="1:13" x14ac:dyDescent="0.3">
      <c r="A10625" s="139">
        <f t="shared" si="10891"/>
        <v>280</v>
      </c>
      <c r="B10625" s="148">
        <f t="shared" si="10893"/>
        <v>17</v>
      </c>
      <c r="D10625" s="149" t="str">
        <f>+VLOOKUP($A10625,mUNICIPIOS!$B$4:$F$343,2,0)</f>
        <v>Petén</v>
      </c>
      <c r="E10625" s="149">
        <f>+VLOOKUP($A10625,mUNICIPIOS!$B$4:$F$343,3,0)</f>
        <v>1705</v>
      </c>
      <c r="F10625" s="149" t="str">
        <f>+VLOOKUP($A10625,mUNICIPIOS!$B$4:$F$343,4,0)</f>
        <v>La Libertad</v>
      </c>
      <c r="G10625" s="139" t="str">
        <f t="shared" ref="G10625:K10625" si="10913">+G10587</f>
        <v>03</v>
      </c>
      <c r="H10625" t="str">
        <f t="shared" si="10913"/>
        <v>ISP</v>
      </c>
      <c r="I10625" t="str">
        <f t="shared" si="10913"/>
        <v>Índice de Servicios Públicos</v>
      </c>
      <c r="J10625" t="str">
        <f t="shared" si="10913"/>
        <v>INDICE</v>
      </c>
      <c r="K10625">
        <f t="shared" si="10913"/>
        <v>0</v>
      </c>
      <c r="L10625" s="150">
        <f>+VLOOKUP($E10625,ISP_2018!$B$8:$T$347,18,0)</f>
        <v>1.9905302071200691E-2</v>
      </c>
      <c r="M10625" s="142" t="str">
        <f>+VLOOKUP($E10625,ISP_2018!$B$8:$T$347,19,0)</f>
        <v>Bajo</v>
      </c>
    </row>
    <row r="10626" spans="1:13" x14ac:dyDescent="0.3">
      <c r="A10626" s="139">
        <f t="shared" si="10891"/>
        <v>280</v>
      </c>
      <c r="B10626" s="148">
        <f t="shared" si="10893"/>
        <v>18</v>
      </c>
      <c r="D10626" s="149" t="str">
        <f>+VLOOKUP($A10626,mUNICIPIOS!$B$4:$F$343,2,0)</f>
        <v>Petén</v>
      </c>
      <c r="E10626" s="149">
        <f>+VLOOKUP($A10626,mUNICIPIOS!$B$4:$F$343,3,0)</f>
        <v>1705</v>
      </c>
      <c r="F10626" s="149" t="str">
        <f>+VLOOKUP($A10626,mUNICIPIOS!$B$4:$F$343,4,0)</f>
        <v>La Libertad</v>
      </c>
      <c r="G10626" s="139" t="str">
        <f t="shared" ref="G10626:K10626" si="10914">+G10588</f>
        <v>04</v>
      </c>
      <c r="H10626" t="str">
        <f t="shared" si="10914"/>
        <v>IGA</v>
      </c>
      <c r="I10626" t="str">
        <f t="shared" si="10914"/>
        <v>Índice de Gestión Administrativa</v>
      </c>
      <c r="J10626" t="str">
        <f t="shared" si="10914"/>
        <v>04-01</v>
      </c>
      <c r="K10626" t="str">
        <f t="shared" si="10914"/>
        <v>Existencia de elementos de atención municipal orientada al vecino</v>
      </c>
      <c r="L10626" s="150">
        <f>+VLOOKUP($E10626,IGA_2018!$B$8:$N$347,3,0)</f>
        <v>0</v>
      </c>
      <c r="M10626" s="142" t="str">
        <f>+VLOOKUP($E10626,IGA_2018!$B$8:$N$347,4,0)</f>
        <v>Bajo</v>
      </c>
    </row>
    <row r="10627" spans="1:13" x14ac:dyDescent="0.3">
      <c r="A10627" s="139">
        <f t="shared" si="10891"/>
        <v>280</v>
      </c>
      <c r="B10627" s="148">
        <f t="shared" si="10893"/>
        <v>19</v>
      </c>
      <c r="D10627" s="149" t="str">
        <f>+VLOOKUP($A10627,mUNICIPIOS!$B$4:$F$343,2,0)</f>
        <v>Petén</v>
      </c>
      <c r="E10627" s="149">
        <f>+VLOOKUP($A10627,mUNICIPIOS!$B$4:$F$343,3,0)</f>
        <v>1705</v>
      </c>
      <c r="F10627" s="149" t="str">
        <f>+VLOOKUP($A10627,mUNICIPIOS!$B$4:$F$343,4,0)</f>
        <v>La Libertad</v>
      </c>
      <c r="G10627" s="139" t="str">
        <f t="shared" ref="G10627:K10627" si="10915">+G10589</f>
        <v>04</v>
      </c>
      <c r="H10627" t="str">
        <f t="shared" si="10915"/>
        <v>IGA</v>
      </c>
      <c r="I10627" t="str">
        <f t="shared" si="10915"/>
        <v>Índice de Gestión Administrativa</v>
      </c>
      <c r="J10627" t="str">
        <f t="shared" si="10915"/>
        <v>04-02</v>
      </c>
      <c r="K10627" t="str">
        <f t="shared" si="10915"/>
        <v>Gestión del recurso humano.</v>
      </c>
      <c r="L10627" s="150">
        <f>+VLOOKUP($E10627,IGA_2018!$B$8:$N$347,6,0)</f>
        <v>0</v>
      </c>
      <c r="M10627" s="142" t="str">
        <f>+VLOOKUP($E10627,IGA_2018!$B$8:$N$347,7,0)</f>
        <v>Bajo</v>
      </c>
    </row>
    <row r="10628" spans="1:13" x14ac:dyDescent="0.3">
      <c r="A10628" s="139">
        <f t="shared" si="10891"/>
        <v>280</v>
      </c>
      <c r="B10628" s="148">
        <f t="shared" si="10893"/>
        <v>20</v>
      </c>
      <c r="D10628" s="149" t="str">
        <f>+VLOOKUP($A10628,mUNICIPIOS!$B$4:$F$343,2,0)</f>
        <v>Petén</v>
      </c>
      <c r="E10628" s="149">
        <f>+VLOOKUP($A10628,mUNICIPIOS!$B$4:$F$343,3,0)</f>
        <v>1705</v>
      </c>
      <c r="F10628" s="149" t="str">
        <f>+VLOOKUP($A10628,mUNICIPIOS!$B$4:$F$343,4,0)</f>
        <v>La Libertad</v>
      </c>
      <c r="G10628" s="139" t="str">
        <f t="shared" ref="G10628:K10628" si="10916">+G10590</f>
        <v>04</v>
      </c>
      <c r="H10628" t="str">
        <f t="shared" si="10916"/>
        <v>IGA</v>
      </c>
      <c r="I10628" t="str">
        <f t="shared" si="10916"/>
        <v>Índice de Gestión Administrativa</v>
      </c>
      <c r="J10628" t="str">
        <f t="shared" si="10916"/>
        <v>04-03</v>
      </c>
      <c r="K10628" t="str">
        <f t="shared" si="10916"/>
        <v>Existencia de oficinas municipales con instrumentos de gestión.</v>
      </c>
      <c r="L10628" s="150">
        <f>+VLOOKUP($E10628,IGA_2018!$B$8:$N$347,9,0)</f>
        <v>0</v>
      </c>
      <c r="M10628" s="142" t="str">
        <f>+VLOOKUP($E10628,IGA_2018!$B$8:$N$347,10,0)</f>
        <v>Bajo</v>
      </c>
    </row>
    <row r="10629" spans="1:13" x14ac:dyDescent="0.3">
      <c r="A10629" s="139">
        <f t="shared" si="10891"/>
        <v>280</v>
      </c>
      <c r="B10629" s="148">
        <f t="shared" si="10893"/>
        <v>21</v>
      </c>
      <c r="D10629" s="149" t="str">
        <f>+VLOOKUP($A10629,mUNICIPIOS!$B$4:$F$343,2,0)</f>
        <v>Petén</v>
      </c>
      <c r="E10629" s="149">
        <f>+VLOOKUP($A10629,mUNICIPIOS!$B$4:$F$343,3,0)</f>
        <v>1705</v>
      </c>
      <c r="F10629" s="149" t="str">
        <f>+VLOOKUP($A10629,mUNICIPIOS!$B$4:$F$343,4,0)</f>
        <v>La Libertad</v>
      </c>
      <c r="G10629" s="139" t="str">
        <f t="shared" ref="G10629:K10629" si="10917">+G10591</f>
        <v>04</v>
      </c>
      <c r="H10629" t="str">
        <f t="shared" si="10917"/>
        <v>IGA</v>
      </c>
      <c r="I10629" t="str">
        <f t="shared" si="10917"/>
        <v>Índice de Gestión Administrativa</v>
      </c>
      <c r="J10629" t="str">
        <f t="shared" si="10917"/>
        <v>INDICE</v>
      </c>
      <c r="K10629">
        <f t="shared" si="10917"/>
        <v>0</v>
      </c>
      <c r="L10629" s="150">
        <f>+VLOOKUP($E10629,IGA_2018!$B$8:$N$347,12,0)</f>
        <v>0</v>
      </c>
      <c r="M10629" s="142" t="str">
        <f>+VLOOKUP($E10629,IGA_2018!$B$8:$N$347,13,0)</f>
        <v>Bajo</v>
      </c>
    </row>
    <row r="10630" spans="1:13" x14ac:dyDescent="0.3">
      <c r="A10630" s="139">
        <f t="shared" si="10891"/>
        <v>280</v>
      </c>
      <c r="B10630" s="148">
        <f t="shared" si="10893"/>
        <v>22</v>
      </c>
      <c r="D10630" s="149" t="str">
        <f>+VLOOKUP($A10630,mUNICIPIOS!$B$4:$F$343,2,0)</f>
        <v>Petén</v>
      </c>
      <c r="E10630" s="149">
        <f>+VLOOKUP($A10630,mUNICIPIOS!$B$4:$F$343,3,0)</f>
        <v>1705</v>
      </c>
      <c r="F10630" s="149" t="str">
        <f>+VLOOKUP($A10630,mUNICIPIOS!$B$4:$F$343,4,0)</f>
        <v>La Libertad</v>
      </c>
      <c r="G10630" s="139" t="str">
        <f t="shared" ref="G10630:K10630" si="10918">+G10592</f>
        <v>05</v>
      </c>
      <c r="H10630" t="str">
        <f t="shared" si="10918"/>
        <v>IGF</v>
      </c>
      <c r="I10630" t="str">
        <f t="shared" si="10918"/>
        <v>Índice de Gestión Financiera</v>
      </c>
      <c r="J10630" t="str">
        <f t="shared" si="10918"/>
        <v>05-01</v>
      </c>
      <c r="K10630" t="str">
        <f t="shared" si="10918"/>
        <v>Autonomía financiera municipal</v>
      </c>
      <c r="L10630" s="150">
        <f>+VLOOKUP($E10630,IGF_2018!$B$8:$Z$347,3,0)</f>
        <v>0.26574642935580794</v>
      </c>
      <c r="M10630" s="142" t="str">
        <f>+VLOOKUP($E10630,IGF_2018!$B$8:$Z$347,4,0)</f>
        <v>Medio bajo</v>
      </c>
    </row>
    <row r="10631" spans="1:13" x14ac:dyDescent="0.3">
      <c r="A10631" s="139">
        <f t="shared" si="10891"/>
        <v>280</v>
      </c>
      <c r="B10631" s="148">
        <f t="shared" si="10893"/>
        <v>23</v>
      </c>
      <c r="D10631" s="149" t="str">
        <f>+VLOOKUP($A10631,mUNICIPIOS!$B$4:$F$343,2,0)</f>
        <v>Petén</v>
      </c>
      <c r="E10631" s="149">
        <f>+VLOOKUP($A10631,mUNICIPIOS!$B$4:$F$343,3,0)</f>
        <v>1705</v>
      </c>
      <c r="F10631" s="149" t="str">
        <f>+VLOOKUP($A10631,mUNICIPIOS!$B$4:$F$343,4,0)</f>
        <v>La Libertad</v>
      </c>
      <c r="G10631" s="139" t="str">
        <f t="shared" ref="G10631:K10631" si="10919">+G10593</f>
        <v>05</v>
      </c>
      <c r="H10631" t="str">
        <f t="shared" si="10919"/>
        <v>IGF</v>
      </c>
      <c r="I10631" t="str">
        <f t="shared" si="10919"/>
        <v>Índice de Gestión Financiera</v>
      </c>
      <c r="J10631" t="str">
        <f t="shared" si="10919"/>
        <v>05-02</v>
      </c>
      <c r="K10631" t="str">
        <f t="shared" si="10919"/>
        <v xml:space="preserve">Ingresos propios por habitante -sin regalías- </v>
      </c>
      <c r="L10631" s="150">
        <f>+VLOOKUP($E10631,IGF_2018!$B$8:$Z$347,6,0)</f>
        <v>7.9829991352526164E-2</v>
      </c>
      <c r="M10631" s="142" t="str">
        <f>+VLOOKUP($E10631,IGF_2018!$B$8:$Z$347,7,0)</f>
        <v>Bajo</v>
      </c>
    </row>
    <row r="10632" spans="1:13" x14ac:dyDescent="0.3">
      <c r="A10632" s="139">
        <f t="shared" si="10891"/>
        <v>280</v>
      </c>
      <c r="B10632" s="148">
        <f t="shared" si="10893"/>
        <v>24</v>
      </c>
      <c r="D10632" s="149" t="str">
        <f>+VLOOKUP($A10632,mUNICIPIOS!$B$4:$F$343,2,0)</f>
        <v>Petén</v>
      </c>
      <c r="E10632" s="149">
        <f>+VLOOKUP($A10632,mUNICIPIOS!$B$4:$F$343,3,0)</f>
        <v>1705</v>
      </c>
      <c r="F10632" s="149" t="str">
        <f>+VLOOKUP($A10632,mUNICIPIOS!$B$4:$F$343,4,0)</f>
        <v>La Libertad</v>
      </c>
      <c r="G10632" s="139" t="str">
        <f t="shared" ref="G10632:K10632" si="10920">+G10594</f>
        <v>05</v>
      </c>
      <c r="H10632" t="str">
        <f t="shared" si="10920"/>
        <v>IGF</v>
      </c>
      <c r="I10632" t="str">
        <f t="shared" si="10920"/>
        <v>Índice de Gestión Financiera</v>
      </c>
      <c r="J10632" t="str">
        <f t="shared" si="10920"/>
        <v>05-03</v>
      </c>
      <c r="K10632" t="str">
        <f t="shared" si="10920"/>
        <v>Ingresos del IUSI en relación a los ingresos propios -sin regalías-</v>
      </c>
      <c r="L10632" s="150">
        <f>+VLOOKUP($E10632,IGF_2018!$B$8:$Z$347,9,0)</f>
        <v>0.29072117300953737</v>
      </c>
      <c r="M10632" s="142" t="str">
        <f>+VLOOKUP($E10632,IGF_2018!$B$8:$Z$347,10,0)</f>
        <v>Medio bajo</v>
      </c>
    </row>
    <row r="10633" spans="1:13" x14ac:dyDescent="0.3">
      <c r="A10633" s="139">
        <f t="shared" si="10891"/>
        <v>280</v>
      </c>
      <c r="B10633" s="148">
        <f t="shared" si="10893"/>
        <v>25</v>
      </c>
      <c r="D10633" s="149" t="str">
        <f>+VLOOKUP($A10633,mUNICIPIOS!$B$4:$F$343,2,0)</f>
        <v>Petén</v>
      </c>
      <c r="E10633" s="149">
        <f>+VLOOKUP($A10633,mUNICIPIOS!$B$4:$F$343,3,0)</f>
        <v>1705</v>
      </c>
      <c r="F10633" s="149" t="str">
        <f>+VLOOKUP($A10633,mUNICIPIOS!$B$4:$F$343,4,0)</f>
        <v>La Libertad</v>
      </c>
      <c r="G10633" s="139" t="str">
        <f t="shared" ref="G10633:K10633" si="10921">+G10595</f>
        <v>05</v>
      </c>
      <c r="H10633" t="str">
        <f t="shared" si="10921"/>
        <v>IGF</v>
      </c>
      <c r="I10633" t="str">
        <f t="shared" si="10921"/>
        <v>Índice de Gestión Financiera</v>
      </c>
      <c r="J10633" t="str">
        <f t="shared" si="10921"/>
        <v>05-04</v>
      </c>
      <c r="K10633" t="str">
        <f t="shared" si="10921"/>
        <v>Inversión anual en capital fijo por habitante</v>
      </c>
      <c r="L10633" s="150">
        <f>+VLOOKUP($E10633,IGF_2018!$B$8:$Z$347,12,0)</f>
        <v>2.9506428405333348E-2</v>
      </c>
      <c r="M10633" s="142" t="str">
        <f>+VLOOKUP($E10633,IGF_2018!$B$8:$Z$347,13,0)</f>
        <v>Bajo</v>
      </c>
    </row>
    <row r="10634" spans="1:13" x14ac:dyDescent="0.3">
      <c r="A10634" s="139">
        <f t="shared" si="10891"/>
        <v>280</v>
      </c>
      <c r="B10634" s="148">
        <f t="shared" si="10893"/>
        <v>26</v>
      </c>
      <c r="D10634" s="149" t="str">
        <f>+VLOOKUP($A10634,mUNICIPIOS!$B$4:$F$343,2,0)</f>
        <v>Petén</v>
      </c>
      <c r="E10634" s="149">
        <f>+VLOOKUP($A10634,mUNICIPIOS!$B$4:$F$343,3,0)</f>
        <v>1705</v>
      </c>
      <c r="F10634" s="149" t="str">
        <f>+VLOOKUP($A10634,mUNICIPIOS!$B$4:$F$343,4,0)</f>
        <v>La Libertad</v>
      </c>
      <c r="G10634" s="139" t="str">
        <f t="shared" ref="G10634:K10634" si="10922">+G10596</f>
        <v>05</v>
      </c>
      <c r="H10634" t="str">
        <f t="shared" si="10922"/>
        <v>IGF</v>
      </c>
      <c r="I10634" t="str">
        <f t="shared" si="10922"/>
        <v>Índice de Gestión Financiera</v>
      </c>
      <c r="J10634" t="str">
        <f t="shared" si="10922"/>
        <v>05-05</v>
      </c>
      <c r="K10634" t="str">
        <f t="shared" si="10922"/>
        <v>Inversión anual en capital fijo con recursos percibidos por ingresos propios</v>
      </c>
      <c r="L10634" s="150">
        <f>+VLOOKUP($E10634,IGF_2018!$B$8:$Z$347,15,0)</f>
        <v>2.3041840430873324E-2</v>
      </c>
      <c r="M10634" s="142" t="str">
        <f>+VLOOKUP($E10634,IGF_2018!$B$8:$Z$347,16,0)</f>
        <v>Bajo</v>
      </c>
    </row>
    <row r="10635" spans="1:13" x14ac:dyDescent="0.3">
      <c r="A10635" s="139">
        <f t="shared" si="10891"/>
        <v>280</v>
      </c>
      <c r="B10635" s="148">
        <f t="shared" si="10893"/>
        <v>27</v>
      </c>
      <c r="D10635" s="149" t="str">
        <f>+VLOOKUP($A10635,mUNICIPIOS!$B$4:$F$343,2,0)</f>
        <v>Petén</v>
      </c>
      <c r="E10635" s="149">
        <f>+VLOOKUP($A10635,mUNICIPIOS!$B$4:$F$343,3,0)</f>
        <v>1705</v>
      </c>
      <c r="F10635" s="149" t="str">
        <f>+VLOOKUP($A10635,mUNICIPIOS!$B$4:$F$343,4,0)</f>
        <v>La Libertad</v>
      </c>
      <c r="G10635" s="139" t="str">
        <f t="shared" ref="G10635:K10635" si="10923">+G10597</f>
        <v>05</v>
      </c>
      <c r="H10635" t="str">
        <f t="shared" si="10923"/>
        <v>IGF</v>
      </c>
      <c r="I10635" t="str">
        <f t="shared" si="10923"/>
        <v>Índice de Gestión Financiera</v>
      </c>
      <c r="J10635" t="str">
        <f t="shared" si="10923"/>
        <v>05-06</v>
      </c>
      <c r="K10635" t="str">
        <f t="shared" si="10923"/>
        <v xml:space="preserve">Inversión anual en capital fijo con recursos percibidos por transferencias del Gobierno Central </v>
      </c>
      <c r="L10635" s="150">
        <f>+VLOOKUP($E10635,IGF_2018!$B$8:$Z$347,18,0)</f>
        <v>7.5345389325324294E-2</v>
      </c>
      <c r="M10635" s="142" t="str">
        <f>+VLOOKUP($E10635,IGF_2018!$B$8:$Z$347,19,0)</f>
        <v>Bajo</v>
      </c>
    </row>
    <row r="10636" spans="1:13" x14ac:dyDescent="0.3">
      <c r="A10636" s="139">
        <f t="shared" si="10891"/>
        <v>280</v>
      </c>
      <c r="B10636" s="148">
        <f t="shared" si="10893"/>
        <v>28</v>
      </c>
      <c r="D10636" s="149" t="str">
        <f>+VLOOKUP($A10636,mUNICIPIOS!$B$4:$F$343,2,0)</f>
        <v>Petén</v>
      </c>
      <c r="E10636" s="149">
        <f>+VLOOKUP($A10636,mUNICIPIOS!$B$4:$F$343,3,0)</f>
        <v>1705</v>
      </c>
      <c r="F10636" s="149" t="str">
        <f>+VLOOKUP($A10636,mUNICIPIOS!$B$4:$F$343,4,0)</f>
        <v>La Libertad</v>
      </c>
      <c r="G10636" s="139" t="str">
        <f t="shared" ref="G10636:K10636" si="10924">+G10598</f>
        <v>05</v>
      </c>
      <c r="H10636" t="str">
        <f t="shared" si="10924"/>
        <v>IGF</v>
      </c>
      <c r="I10636" t="str">
        <f t="shared" si="10924"/>
        <v>Índice de Gestión Financiera</v>
      </c>
      <c r="J10636" t="str">
        <f t="shared" si="10924"/>
        <v>05-07</v>
      </c>
      <c r="K10636" t="str">
        <f t="shared" si="10924"/>
        <v>Financiamiento por endeudamiento municipal</v>
      </c>
      <c r="L10636" s="150">
        <f>+VLOOKUP($E10636,IGF_2018!$B$8:$Z$347,21,0)</f>
        <v>0.94211379680739094</v>
      </c>
      <c r="M10636" s="142" t="str">
        <f>+VLOOKUP($E10636,IGF_2018!$B$8:$Z$347,22,0)</f>
        <v>Alto</v>
      </c>
    </row>
    <row r="10637" spans="1:13" x14ac:dyDescent="0.3">
      <c r="A10637" s="139">
        <f t="shared" si="10891"/>
        <v>280</v>
      </c>
      <c r="B10637" s="148">
        <f t="shared" si="10893"/>
        <v>29</v>
      </c>
      <c r="D10637" s="149" t="str">
        <f>+VLOOKUP($A10637,mUNICIPIOS!$B$4:$F$343,2,0)</f>
        <v>Petén</v>
      </c>
      <c r="E10637" s="149">
        <f>+VLOOKUP($A10637,mUNICIPIOS!$B$4:$F$343,3,0)</f>
        <v>1705</v>
      </c>
      <c r="F10637" s="149" t="str">
        <f>+VLOOKUP($A10637,mUNICIPIOS!$B$4:$F$343,4,0)</f>
        <v>La Libertad</v>
      </c>
      <c r="G10637" s="139" t="str">
        <f t="shared" ref="G10637:K10637" si="10925">+G10599</f>
        <v>05</v>
      </c>
      <c r="H10637" t="str">
        <f t="shared" si="10925"/>
        <v>IGF</v>
      </c>
      <c r="I10637" t="str">
        <f t="shared" si="10925"/>
        <v>Índice de Gestión Financiera</v>
      </c>
      <c r="J10637" t="str">
        <f t="shared" si="10925"/>
        <v>INDICE</v>
      </c>
      <c r="K10637">
        <f t="shared" si="10925"/>
        <v>0</v>
      </c>
      <c r="L10637" s="150">
        <f>+VLOOKUP($E10637,IGF_2018!$B$8:$Z$347,24,0)</f>
        <v>0.29939952662025188</v>
      </c>
      <c r="M10637" s="142" t="str">
        <f>+VLOOKUP($E10637,IGF_2018!$B$8:$Z$347,25,0)</f>
        <v>Medio bajo</v>
      </c>
    </row>
    <row r="10638" spans="1:13" x14ac:dyDescent="0.3">
      <c r="A10638" s="139">
        <f t="shared" si="10891"/>
        <v>280</v>
      </c>
      <c r="B10638" s="148">
        <f t="shared" si="10893"/>
        <v>30</v>
      </c>
      <c r="D10638" s="149" t="str">
        <f>+VLOOKUP($A10638,mUNICIPIOS!$B$4:$F$343,2,0)</f>
        <v>Petén</v>
      </c>
      <c r="E10638" s="149">
        <f>+VLOOKUP($A10638,mUNICIPIOS!$B$4:$F$343,3,0)</f>
        <v>1705</v>
      </c>
      <c r="F10638" s="149" t="str">
        <f>+VLOOKUP($A10638,mUNICIPIOS!$B$4:$F$343,4,0)</f>
        <v>La Libertad</v>
      </c>
      <c r="G10638" s="139" t="str">
        <f t="shared" ref="G10638:K10638" si="10926">+G10600</f>
        <v>06</v>
      </c>
      <c r="H10638" t="str">
        <f t="shared" si="10926"/>
        <v>IGE</v>
      </c>
      <c r="I10638" t="str">
        <f t="shared" si="10926"/>
        <v>Índice de Gestión Estratégica</v>
      </c>
      <c r="J10638" t="str">
        <f t="shared" si="10926"/>
        <v>06-01</v>
      </c>
      <c r="K10638" t="str">
        <f t="shared" si="10926"/>
        <v>Ejecución del Plan Operativo Anual  (POA)</v>
      </c>
      <c r="L10638" s="150">
        <f>+VLOOKUP($E10638,IGE_2018!$B$8:$Z$347,3,0)</f>
        <v>0</v>
      </c>
      <c r="M10638" s="142" t="str">
        <f>+VLOOKUP($E10638,IGE_2018!$B$8:$Z$347,4,0)</f>
        <v>Bajo</v>
      </c>
    </row>
    <row r="10639" spans="1:13" x14ac:dyDescent="0.3">
      <c r="A10639" s="139">
        <f t="shared" si="10891"/>
        <v>280</v>
      </c>
      <c r="B10639" s="148">
        <f t="shared" si="10893"/>
        <v>31</v>
      </c>
      <c r="D10639" s="149" t="str">
        <f>+VLOOKUP($A10639,mUNICIPIOS!$B$4:$F$343,2,0)</f>
        <v>Petén</v>
      </c>
      <c r="E10639" s="149">
        <f>+VLOOKUP($A10639,mUNICIPIOS!$B$4:$F$343,3,0)</f>
        <v>1705</v>
      </c>
      <c r="F10639" s="149" t="str">
        <f>+VLOOKUP($A10639,mUNICIPIOS!$B$4:$F$343,4,0)</f>
        <v>La Libertad</v>
      </c>
      <c r="G10639" s="139" t="str">
        <f t="shared" ref="G10639:K10639" si="10927">+G10601</f>
        <v>06</v>
      </c>
      <c r="H10639" t="str">
        <f t="shared" si="10927"/>
        <v>IGE</v>
      </c>
      <c r="I10639" t="str">
        <f t="shared" si="10927"/>
        <v>Índice de Gestión Estratégica</v>
      </c>
      <c r="J10639" t="str">
        <f t="shared" si="10927"/>
        <v>06-02</v>
      </c>
      <c r="K10639" t="str">
        <f t="shared" si="10927"/>
        <v>Relación Plan de Desarrollo Municipal y Ordenamiento Territorial (PDM-OT) - Plan Estratégico Institucional (PEI) - Plan Operativo Multianual (POM) - Plan Operativo Anual (POA)</v>
      </c>
      <c r="L10639" s="150">
        <f>+VLOOKUP($E10639,IGE_2018!$B$8:$Z$347,6,0)</f>
        <v>0</v>
      </c>
      <c r="M10639" s="142" t="str">
        <f>+VLOOKUP($E10639,IGE_2018!$B$8:$Z$347,7,0)</f>
        <v>Bajo</v>
      </c>
    </row>
    <row r="10640" spans="1:13" x14ac:dyDescent="0.3">
      <c r="A10640" s="139">
        <f t="shared" si="10891"/>
        <v>280</v>
      </c>
      <c r="B10640" s="148">
        <f t="shared" si="10893"/>
        <v>32</v>
      </c>
      <c r="D10640" s="149" t="str">
        <f>+VLOOKUP($A10640,mUNICIPIOS!$B$4:$F$343,2,0)</f>
        <v>Petén</v>
      </c>
      <c r="E10640" s="149">
        <f>+VLOOKUP($A10640,mUNICIPIOS!$B$4:$F$343,3,0)</f>
        <v>1705</v>
      </c>
      <c r="F10640" s="149" t="str">
        <f>+VLOOKUP($A10640,mUNICIPIOS!$B$4:$F$343,4,0)</f>
        <v>La Libertad</v>
      </c>
      <c r="G10640" s="139" t="str">
        <f t="shared" ref="G10640:K10640" si="10928">+G10602</f>
        <v>06</v>
      </c>
      <c r="H10640" t="str">
        <f t="shared" si="10928"/>
        <v>IGE</v>
      </c>
      <c r="I10640" t="str">
        <f t="shared" si="10928"/>
        <v>Índice de Gestión Estratégica</v>
      </c>
      <c r="J10640" t="str">
        <f t="shared" si="10928"/>
        <v>06-03</v>
      </c>
      <c r="K10640" t="str">
        <f t="shared" si="10928"/>
        <v>Presupuesto de egresos relacionado a competencias municipales que responden a prioridades nacionales de desarrollo.</v>
      </c>
      <c r="L10640" s="150">
        <f>+VLOOKUP($E10640,IGE_2018!$B$8:$Z$347,9,0)</f>
        <v>0.27829388426355417</v>
      </c>
      <c r="M10640" s="142" t="str">
        <f>+VLOOKUP($E10640,IGE_2018!$B$8:$Z$347,10,0)</f>
        <v>Medio bajo</v>
      </c>
    </row>
    <row r="10641" spans="1:13" x14ac:dyDescent="0.3">
      <c r="A10641" s="139">
        <f t="shared" si="10891"/>
        <v>280</v>
      </c>
      <c r="B10641" s="148">
        <f t="shared" si="10893"/>
        <v>33</v>
      </c>
      <c r="D10641" s="149" t="str">
        <f>+VLOOKUP($A10641,mUNICIPIOS!$B$4:$F$343,2,0)</f>
        <v>Petén</v>
      </c>
      <c r="E10641" s="149">
        <f>+VLOOKUP($A10641,mUNICIPIOS!$B$4:$F$343,3,0)</f>
        <v>1705</v>
      </c>
      <c r="F10641" s="149" t="str">
        <f>+VLOOKUP($A10641,mUNICIPIOS!$B$4:$F$343,4,0)</f>
        <v>La Libertad</v>
      </c>
      <c r="G10641" s="139" t="str">
        <f t="shared" ref="G10641:K10641" si="10929">+G10603</f>
        <v>06</v>
      </c>
      <c r="H10641" t="str">
        <f t="shared" si="10929"/>
        <v>IGE</v>
      </c>
      <c r="I10641" t="str">
        <f t="shared" si="10929"/>
        <v>Índice de Gestión Estratégica</v>
      </c>
      <c r="J10641" t="str">
        <f t="shared" si="10929"/>
        <v>06-04</v>
      </c>
      <c r="K10641" t="str">
        <f t="shared" si="10929"/>
        <v>Institucionalización de la gestión ordenada del territorio</v>
      </c>
      <c r="L10641" s="150">
        <f>+VLOOKUP($E10641,IGE_2018!$B$8:$Z$347,12,0)</f>
        <v>0</v>
      </c>
      <c r="M10641" s="142" t="str">
        <f>+VLOOKUP($E10641,IGE_2018!$B$8:$Z$347,13,0)</f>
        <v>Bajo</v>
      </c>
    </row>
    <row r="10642" spans="1:13" x14ac:dyDescent="0.3">
      <c r="A10642" s="139">
        <f t="shared" si="10891"/>
        <v>280</v>
      </c>
      <c r="B10642" s="148">
        <f t="shared" si="10893"/>
        <v>34</v>
      </c>
      <c r="D10642" s="149" t="str">
        <f>+VLOOKUP($A10642,mUNICIPIOS!$B$4:$F$343,2,0)</f>
        <v>Petén</v>
      </c>
      <c r="E10642" s="149">
        <f>+VLOOKUP($A10642,mUNICIPIOS!$B$4:$F$343,3,0)</f>
        <v>1705</v>
      </c>
      <c r="F10642" s="149" t="str">
        <f>+VLOOKUP($A10642,mUNICIPIOS!$B$4:$F$343,4,0)</f>
        <v>La Libertad</v>
      </c>
      <c r="G10642" s="139" t="str">
        <f t="shared" ref="G10642:K10642" si="10930">+G10604</f>
        <v>06</v>
      </c>
      <c r="H10642" t="str">
        <f t="shared" si="10930"/>
        <v>IGE</v>
      </c>
      <c r="I10642" t="str">
        <f t="shared" si="10930"/>
        <v>Índice de Gestión Estratégica</v>
      </c>
      <c r="J10642" t="str">
        <f t="shared" si="10930"/>
        <v>06-05</v>
      </c>
      <c r="K10642" t="str">
        <f t="shared" si="10930"/>
        <v>Acciones para la gestión ordenada del territorio</v>
      </c>
      <c r="L10642" s="150">
        <f>+VLOOKUP($E10642,IGE_2018!$B$8:$Z$347,15,0)</f>
        <v>0</v>
      </c>
      <c r="M10642" s="142" t="str">
        <f>+VLOOKUP($E10642,IGE_2018!$B$8:$Z$347,16,0)</f>
        <v>Bajo</v>
      </c>
    </row>
    <row r="10643" spans="1:13" x14ac:dyDescent="0.3">
      <c r="A10643" s="139">
        <f t="shared" si="10891"/>
        <v>280</v>
      </c>
      <c r="B10643" s="148">
        <f t="shared" si="10893"/>
        <v>35</v>
      </c>
      <c r="D10643" s="149" t="str">
        <f>+VLOOKUP($A10643,mUNICIPIOS!$B$4:$F$343,2,0)</f>
        <v>Petén</v>
      </c>
      <c r="E10643" s="149">
        <f>+VLOOKUP($A10643,mUNICIPIOS!$B$4:$F$343,3,0)</f>
        <v>1705</v>
      </c>
      <c r="F10643" s="149" t="str">
        <f>+VLOOKUP($A10643,mUNICIPIOS!$B$4:$F$343,4,0)</f>
        <v>La Libertad</v>
      </c>
      <c r="G10643" s="139" t="str">
        <f t="shared" ref="G10643:K10643" si="10931">+G10605</f>
        <v>06</v>
      </c>
      <c r="H10643" t="str">
        <f t="shared" si="10931"/>
        <v>IGE</v>
      </c>
      <c r="I10643" t="str">
        <f t="shared" si="10931"/>
        <v>Índice de Gestión Estratégica</v>
      </c>
      <c r="J10643" t="str">
        <f t="shared" si="10931"/>
        <v>06-06</v>
      </c>
      <c r="K10643" t="str">
        <f t="shared" si="10931"/>
        <v>Gestión de riesgo en la formulación de proyectos derivados de la planificación operativa anual</v>
      </c>
      <c r="L10643" s="150">
        <f>+VLOOKUP($E10643,IGE_2018!$B$8:$Z$347,18,0)</f>
        <v>0</v>
      </c>
      <c r="M10643" s="142" t="str">
        <f>+VLOOKUP($E10643,IGE_2018!$B$8:$Z$347,19,0)</f>
        <v>Bajo</v>
      </c>
    </row>
    <row r="10644" spans="1:13" x14ac:dyDescent="0.3">
      <c r="A10644" s="139">
        <f t="shared" si="10891"/>
        <v>280</v>
      </c>
      <c r="B10644" s="148">
        <f t="shared" si="10893"/>
        <v>36</v>
      </c>
      <c r="D10644" s="149" t="str">
        <f>+VLOOKUP($A10644,mUNICIPIOS!$B$4:$F$343,2,0)</f>
        <v>Petén</v>
      </c>
      <c r="E10644" s="149">
        <f>+VLOOKUP($A10644,mUNICIPIOS!$B$4:$F$343,3,0)</f>
        <v>1705</v>
      </c>
      <c r="F10644" s="149" t="str">
        <f>+VLOOKUP($A10644,mUNICIPIOS!$B$4:$F$343,4,0)</f>
        <v>La Libertad</v>
      </c>
      <c r="G10644" s="139" t="str">
        <f t="shared" ref="G10644:K10644" si="10932">+G10606</f>
        <v>06</v>
      </c>
      <c r="H10644" t="str">
        <f t="shared" si="10932"/>
        <v>IGE</v>
      </c>
      <c r="I10644" t="str">
        <f t="shared" si="10932"/>
        <v>Índice de Gestión Estratégica</v>
      </c>
      <c r="J10644" t="str">
        <f t="shared" si="10932"/>
        <v>06-07</v>
      </c>
      <c r="K10644" t="str">
        <f t="shared" si="10932"/>
        <v>Ingresos por servicios ambientales en relación a los ingresos propios sin regalías</v>
      </c>
      <c r="L10644" s="150">
        <f>+VLOOKUP($E10644,IGE_2018!$B$8:$Z$347,21,0)</f>
        <v>0.86922410025453756</v>
      </c>
      <c r="M10644" s="142" t="str">
        <f>+VLOOKUP($E10644,IGE_2018!$B$8:$Z$347,22,0)</f>
        <v>Alto</v>
      </c>
    </row>
    <row r="10645" spans="1:13" x14ac:dyDescent="0.3">
      <c r="A10645" s="139">
        <f t="shared" si="10891"/>
        <v>280</v>
      </c>
      <c r="B10645" s="148">
        <f t="shared" si="10893"/>
        <v>37</v>
      </c>
      <c r="D10645" s="149" t="str">
        <f>+VLOOKUP($A10645,mUNICIPIOS!$B$4:$F$343,2,0)</f>
        <v>Petén</v>
      </c>
      <c r="E10645" s="149">
        <f>+VLOOKUP($A10645,mUNICIPIOS!$B$4:$F$343,3,0)</f>
        <v>1705</v>
      </c>
      <c r="F10645" s="149" t="str">
        <f>+VLOOKUP($A10645,mUNICIPIOS!$B$4:$F$343,4,0)</f>
        <v>La Libertad</v>
      </c>
      <c r="G10645" s="139" t="str">
        <f t="shared" ref="G10645:K10645" si="10933">+G10607</f>
        <v>06</v>
      </c>
      <c r="H10645" t="str">
        <f t="shared" si="10933"/>
        <v>IGE</v>
      </c>
      <c r="I10645" t="str">
        <f t="shared" si="10933"/>
        <v>Índice de Gestión Estratégica</v>
      </c>
      <c r="J10645" t="str">
        <f t="shared" si="10933"/>
        <v>INDICE</v>
      </c>
      <c r="K10645">
        <f t="shared" si="10933"/>
        <v>0</v>
      </c>
      <c r="L10645" s="150">
        <f>+VLOOKUP($E10645,IGE_2018!$B$8:$Z$347,24,0)</f>
        <v>0.1564958810913423</v>
      </c>
      <c r="M10645" s="142" t="str">
        <f>+VLOOKUP($E10645,IGE_2018!$B$8:$Z$347,25,0)</f>
        <v>Bajo</v>
      </c>
    </row>
    <row r="10646" spans="1:13" x14ac:dyDescent="0.3">
      <c r="A10646" s="139">
        <f t="shared" si="10891"/>
        <v>280</v>
      </c>
      <c r="B10646" s="148">
        <f t="shared" si="10893"/>
        <v>38</v>
      </c>
      <c r="D10646" s="149" t="str">
        <f>+VLOOKUP($A10646,mUNICIPIOS!$B$4:$F$343,2,0)</f>
        <v>Petén</v>
      </c>
      <c r="E10646" s="149">
        <f>+VLOOKUP($A10646,mUNICIPIOS!$B$4:$F$343,3,0)</f>
        <v>1705</v>
      </c>
      <c r="F10646" s="149" t="str">
        <f>+VLOOKUP($A10646,mUNICIPIOS!$B$4:$F$343,4,0)</f>
        <v>La Libertad</v>
      </c>
      <c r="G10646" s="139" t="str">
        <f t="shared" ref="G10646:K10646" si="10934">+G10608</f>
        <v>RANKING</v>
      </c>
      <c r="H10646" t="str">
        <f t="shared" si="10934"/>
        <v>RGM</v>
      </c>
      <c r="I10646" t="str">
        <f t="shared" si="10934"/>
        <v>Ranking de la Gestión Municipal 2018</v>
      </c>
      <c r="J10646" t="str">
        <f t="shared" si="10934"/>
        <v>RANKING</v>
      </c>
      <c r="K10646">
        <f t="shared" si="10934"/>
        <v>0</v>
      </c>
      <c r="L10646" s="151">
        <f>+VLOOKUP($E10646,Resultados_generales!$C$8:$AE$347,27,0)</f>
        <v>0.21241430586598095</v>
      </c>
      <c r="M10646" t="str">
        <f>+VLOOKUP($E10646,Resultados_generales!$C$8:$AE$347,28,0)</f>
        <v>Medio bajo</v>
      </c>
    </row>
    <row r="10647" spans="1:13" x14ac:dyDescent="0.3">
      <c r="A10647" s="139">
        <f t="shared" si="10891"/>
        <v>281</v>
      </c>
      <c r="B10647" s="148">
        <f t="shared" si="10893"/>
        <v>1</v>
      </c>
      <c r="D10647" s="149" t="str">
        <f>+VLOOKUP($A10647,mUNICIPIOS!$B$4:$F$343,2,0)</f>
        <v>Petén</v>
      </c>
      <c r="E10647" s="149">
        <f>+VLOOKUP($A10647,mUNICIPIOS!$B$4:$F$343,3,0)</f>
        <v>1706</v>
      </c>
      <c r="F10647" s="149" t="str">
        <f>+VLOOKUP($A10647,mUNICIPIOS!$B$4:$F$343,4,0)</f>
        <v>San Francisco</v>
      </c>
      <c r="G10647" s="139" t="str">
        <f t="shared" ref="G10647:K10647" si="10935">+G10609</f>
        <v>01</v>
      </c>
      <c r="H10647" t="str">
        <f t="shared" si="10935"/>
        <v>IPC</v>
      </c>
      <c r="I10647" t="str">
        <f t="shared" si="10935"/>
        <v>Índice de Participación Ciudadana</v>
      </c>
      <c r="J10647" t="str">
        <f t="shared" si="10935"/>
        <v>01-01</v>
      </c>
      <c r="K10647" t="str">
        <f t="shared" si="10935"/>
        <v>Número de reuniones del COMUDE en el año de la medición.</v>
      </c>
      <c r="L10647" s="150">
        <f>+VLOOKUP($E10647,IPC_2018!$B$8:$T$347,3,0)</f>
        <v>0.91666666666666663</v>
      </c>
      <c r="M10647" s="142" t="str">
        <f>+VLOOKUP($E10647,IPC_2018!$B$8:$T$347,4,0)</f>
        <v>Alto</v>
      </c>
    </row>
    <row r="10648" spans="1:13" x14ac:dyDescent="0.3">
      <c r="A10648" s="139">
        <f t="shared" si="10891"/>
        <v>281</v>
      </c>
      <c r="B10648" s="148">
        <f t="shared" si="10893"/>
        <v>2</v>
      </c>
      <c r="D10648" s="149" t="str">
        <f>+VLOOKUP($A10648,mUNICIPIOS!$B$4:$F$343,2,0)</f>
        <v>Petén</v>
      </c>
      <c r="E10648" s="149">
        <f>+VLOOKUP($A10648,mUNICIPIOS!$B$4:$F$343,3,0)</f>
        <v>1706</v>
      </c>
      <c r="F10648" s="149" t="str">
        <f>+VLOOKUP($A10648,mUNICIPIOS!$B$4:$F$343,4,0)</f>
        <v>San Francisco</v>
      </c>
      <c r="G10648" s="139" t="str">
        <f t="shared" ref="G10648:K10648" si="10936">+G10610</f>
        <v>01</v>
      </c>
      <c r="H10648" t="str">
        <f t="shared" si="10936"/>
        <v>IPC</v>
      </c>
      <c r="I10648" t="str">
        <f t="shared" si="10936"/>
        <v>Índice de Participación Ciudadana</v>
      </c>
      <c r="J10648" t="str">
        <f t="shared" si="10936"/>
        <v>01-02</v>
      </c>
      <c r="K10648" t="str">
        <f t="shared" si="10936"/>
        <v>Participación de Alcaldes, Concejales y Síndicos determinados o designados en el COMUDE</v>
      </c>
      <c r="L10648" s="150">
        <f>+VLOOKUP($E10648,IPC_2018!$B$8:$T$347,6,0)</f>
        <v>1</v>
      </c>
      <c r="M10648" s="142" t="str">
        <f>+VLOOKUP($E10648,IPC_2018!$B$8:$T$347,7,0)</f>
        <v>Alto</v>
      </c>
    </row>
    <row r="10649" spans="1:13" x14ac:dyDescent="0.3">
      <c r="A10649" s="139">
        <f t="shared" si="10891"/>
        <v>281</v>
      </c>
      <c r="B10649" s="148">
        <f t="shared" si="10893"/>
        <v>3</v>
      </c>
      <c r="D10649" s="149" t="str">
        <f>+VLOOKUP($A10649,mUNICIPIOS!$B$4:$F$343,2,0)</f>
        <v>Petén</v>
      </c>
      <c r="E10649" s="149">
        <f>+VLOOKUP($A10649,mUNICIPIOS!$B$4:$F$343,3,0)</f>
        <v>1706</v>
      </c>
      <c r="F10649" s="149" t="str">
        <f>+VLOOKUP($A10649,mUNICIPIOS!$B$4:$F$343,4,0)</f>
        <v>San Francisco</v>
      </c>
      <c r="G10649" s="139" t="str">
        <f t="shared" ref="G10649:K10649" si="10937">+G10611</f>
        <v>01</v>
      </c>
      <c r="H10649" t="str">
        <f t="shared" si="10937"/>
        <v>IPC</v>
      </c>
      <c r="I10649" t="str">
        <f t="shared" si="10937"/>
        <v>Índice de Participación Ciudadana</v>
      </c>
      <c r="J10649" t="str">
        <f t="shared" si="10937"/>
        <v>01-03</v>
      </c>
      <c r="K10649" t="str">
        <f t="shared" si="10937"/>
        <v>Participación  de organizaciones de jóvenes, mujeres, pueblos mayas, xincas, garífunas, y otras organizaciones en el Comude</v>
      </c>
      <c r="L10649" s="150">
        <f>+VLOOKUP($E10649,IPC_2018!$B$8:$T$347,9,0)</f>
        <v>0.16338729763387297</v>
      </c>
      <c r="M10649" s="142" t="str">
        <f>+VLOOKUP($E10649,IPC_2018!$B$8:$T$347,10,0)</f>
        <v>Bajo</v>
      </c>
    </row>
    <row r="10650" spans="1:13" x14ac:dyDescent="0.3">
      <c r="A10650" s="139">
        <f t="shared" si="10891"/>
        <v>281</v>
      </c>
      <c r="B10650" s="148">
        <f t="shared" si="10893"/>
        <v>4</v>
      </c>
      <c r="D10650" s="149" t="str">
        <f>+VLOOKUP($A10650,mUNICIPIOS!$B$4:$F$343,2,0)</f>
        <v>Petén</v>
      </c>
      <c r="E10650" s="149">
        <f>+VLOOKUP($A10650,mUNICIPIOS!$B$4:$F$343,3,0)</f>
        <v>1706</v>
      </c>
      <c r="F10650" s="149" t="str">
        <f>+VLOOKUP($A10650,mUNICIPIOS!$B$4:$F$343,4,0)</f>
        <v>San Francisco</v>
      </c>
      <c r="G10650" s="139" t="str">
        <f t="shared" ref="G10650:K10650" si="10938">+G10612</f>
        <v>01</v>
      </c>
      <c r="H10650" t="str">
        <f t="shared" si="10938"/>
        <v>IPC</v>
      </c>
      <c r="I10650" t="str">
        <f t="shared" si="10938"/>
        <v>Índice de Participación Ciudadana</v>
      </c>
      <c r="J10650" t="str">
        <f t="shared" si="10938"/>
        <v>01-04</v>
      </c>
      <c r="K10650" t="str">
        <f t="shared" si="10938"/>
        <v>Representatividad territorial del Comude.</v>
      </c>
      <c r="L10650" s="150">
        <f>+VLOOKUP($E10650,IPC_2018!$B$8:$T$347,12,0)</f>
        <v>0.72727272727272729</v>
      </c>
      <c r="M10650" s="142" t="str">
        <f>+VLOOKUP($E10650,IPC_2018!$B$8:$T$347,13,0)</f>
        <v>Medio alto</v>
      </c>
    </row>
    <row r="10651" spans="1:13" x14ac:dyDescent="0.3">
      <c r="A10651" s="139">
        <f t="shared" si="10891"/>
        <v>281</v>
      </c>
      <c r="B10651" s="148">
        <f t="shared" si="10893"/>
        <v>5</v>
      </c>
      <c r="D10651" s="149" t="str">
        <f>+VLOOKUP($A10651,mUNICIPIOS!$B$4:$F$343,2,0)</f>
        <v>Petén</v>
      </c>
      <c r="E10651" s="149">
        <f>+VLOOKUP($A10651,mUNICIPIOS!$B$4:$F$343,3,0)</f>
        <v>1706</v>
      </c>
      <c r="F10651" s="149" t="str">
        <f>+VLOOKUP($A10651,mUNICIPIOS!$B$4:$F$343,4,0)</f>
        <v>San Francisco</v>
      </c>
      <c r="G10651" s="139" t="str">
        <f t="shared" ref="G10651:K10651" si="10939">+G10613</f>
        <v>01</v>
      </c>
      <c r="H10651" t="str">
        <f t="shared" si="10939"/>
        <v>IPC</v>
      </c>
      <c r="I10651" t="str">
        <f t="shared" si="10939"/>
        <v>Índice de Participación Ciudadana</v>
      </c>
      <c r="J10651" t="str">
        <f t="shared" si="10939"/>
        <v>01-05</v>
      </c>
      <c r="K10651" t="str">
        <f t="shared" si="10939"/>
        <v>Funcionamiento del Comude</v>
      </c>
      <c r="L10651" s="150">
        <f>+VLOOKUP($E10651,IPC_2018!$B$8:$T$347,15,0)</f>
        <v>0.30236106660218354</v>
      </c>
      <c r="M10651" s="142" t="str">
        <f>+VLOOKUP($E10651,IPC_2018!$B$8:$T$347,16,0)</f>
        <v>Medio bajo</v>
      </c>
    </row>
    <row r="10652" spans="1:13" x14ac:dyDescent="0.3">
      <c r="A10652" s="139">
        <f t="shared" si="10891"/>
        <v>281</v>
      </c>
      <c r="B10652" s="148">
        <f t="shared" si="10893"/>
        <v>6</v>
      </c>
      <c r="D10652" s="149" t="str">
        <f>+VLOOKUP($A10652,mUNICIPIOS!$B$4:$F$343,2,0)</f>
        <v>Petén</v>
      </c>
      <c r="E10652" s="149">
        <f>+VLOOKUP($A10652,mUNICIPIOS!$B$4:$F$343,3,0)</f>
        <v>1706</v>
      </c>
      <c r="F10652" s="149" t="str">
        <f>+VLOOKUP($A10652,mUNICIPIOS!$B$4:$F$343,4,0)</f>
        <v>San Francisco</v>
      </c>
      <c r="G10652" s="139" t="str">
        <f t="shared" ref="G10652:K10652" si="10940">+G10614</f>
        <v>01</v>
      </c>
      <c r="H10652" t="str">
        <f t="shared" si="10940"/>
        <v>IPC</v>
      </c>
      <c r="I10652" t="str">
        <f t="shared" si="10940"/>
        <v>Índice de Participación Ciudadana</v>
      </c>
      <c r="J10652" t="str">
        <f t="shared" si="10940"/>
        <v>INDICE</v>
      </c>
      <c r="K10652">
        <f t="shared" si="10940"/>
        <v>0</v>
      </c>
      <c r="L10652" s="150">
        <f>+VLOOKUP($E10652,IPC_2018!$B$8:$T$347,18,0)</f>
        <v>0.69353649705965092</v>
      </c>
      <c r="M10652" s="142" t="str">
        <f>+VLOOKUP($E10652,IPC_2018!$B$8:$T$347,19,0)</f>
        <v>Medio alto</v>
      </c>
    </row>
    <row r="10653" spans="1:13" x14ac:dyDescent="0.3">
      <c r="A10653" s="139">
        <f t="shared" si="10891"/>
        <v>281</v>
      </c>
      <c r="B10653" s="148">
        <f t="shared" si="10893"/>
        <v>7</v>
      </c>
      <c r="D10653" s="149" t="str">
        <f>+VLOOKUP($A10653,mUNICIPIOS!$B$4:$F$343,2,0)</f>
        <v>Petén</v>
      </c>
      <c r="E10653" s="149">
        <f>+VLOOKUP($A10653,mUNICIPIOS!$B$4:$F$343,3,0)</f>
        <v>1706</v>
      </c>
      <c r="F10653" s="149" t="str">
        <f>+VLOOKUP($A10653,mUNICIPIOS!$B$4:$F$343,4,0)</f>
        <v>San Francisco</v>
      </c>
      <c r="G10653" s="139" t="str">
        <f t="shared" ref="G10653:K10653" si="10941">+G10615</f>
        <v>02</v>
      </c>
      <c r="H10653" t="str">
        <f t="shared" si="10941"/>
        <v>IIC</v>
      </c>
      <c r="I10653" t="str">
        <f t="shared" si="10941"/>
        <v>Índice de Información a la Ciudadanía</v>
      </c>
      <c r="J10653" t="str">
        <f t="shared" si="10941"/>
        <v>02-01</v>
      </c>
      <c r="K10653" t="str">
        <f t="shared" si="10941"/>
        <v>Rendición de cuentas cuatrimestral y anual al Comude enfocadas en resultados.</v>
      </c>
      <c r="L10653" s="150">
        <f>+VLOOKUP($E10653,IIC_2018!$B$8:$Q$347,3,0)</f>
        <v>0.66666666666666674</v>
      </c>
      <c r="M10653" s="142" t="str">
        <f>+VLOOKUP($E10653,IIC_2018!$B$8:$Q$347,4,0)</f>
        <v>Medio alto</v>
      </c>
    </row>
    <row r="10654" spans="1:13" x14ac:dyDescent="0.3">
      <c r="A10654" s="139">
        <f t="shared" si="10891"/>
        <v>281</v>
      </c>
      <c r="B10654" s="148">
        <f t="shared" si="10893"/>
        <v>8</v>
      </c>
      <c r="D10654" s="149" t="str">
        <f>+VLOOKUP($A10654,mUNICIPIOS!$B$4:$F$343,2,0)</f>
        <v>Petén</v>
      </c>
      <c r="E10654" s="149">
        <f>+VLOOKUP($A10654,mUNICIPIOS!$B$4:$F$343,3,0)</f>
        <v>1706</v>
      </c>
      <c r="F10654" s="149" t="str">
        <f>+VLOOKUP($A10654,mUNICIPIOS!$B$4:$F$343,4,0)</f>
        <v>San Francisco</v>
      </c>
      <c r="G10654" s="139" t="str">
        <f t="shared" ref="G10654:K10654" si="10942">+G10616</f>
        <v>02</v>
      </c>
      <c r="H10654" t="str">
        <f t="shared" si="10942"/>
        <v>IIC</v>
      </c>
      <c r="I10654" t="str">
        <f t="shared" si="10942"/>
        <v>Índice de Información a la Ciudadanía</v>
      </c>
      <c r="J10654" t="str">
        <f t="shared" si="10942"/>
        <v>02-02</v>
      </c>
      <c r="K10654" t="str">
        <f t="shared" si="10942"/>
        <v>Información presupuestaria y otra información brindada a la ciudadanía disponible en medios locales de comunicación.</v>
      </c>
      <c r="L10654" s="150">
        <f>+VLOOKUP($E10654,IIC_2018!$B$8:$Q$347,6,0)</f>
        <v>0.75</v>
      </c>
      <c r="M10654" s="142" t="str">
        <f>+VLOOKUP($E10654,IIC_2018!$B$8:$Q$347,7,0)</f>
        <v>Medio alto</v>
      </c>
    </row>
    <row r="10655" spans="1:13" x14ac:dyDescent="0.3">
      <c r="A10655" s="139">
        <f t="shared" si="10891"/>
        <v>281</v>
      </c>
      <c r="B10655" s="148">
        <f t="shared" si="10893"/>
        <v>9</v>
      </c>
      <c r="D10655" s="149" t="str">
        <f>+VLOOKUP($A10655,mUNICIPIOS!$B$4:$F$343,2,0)</f>
        <v>Petén</v>
      </c>
      <c r="E10655" s="149">
        <f>+VLOOKUP($A10655,mUNICIPIOS!$B$4:$F$343,3,0)</f>
        <v>1706</v>
      </c>
      <c r="F10655" s="149" t="str">
        <f>+VLOOKUP($A10655,mUNICIPIOS!$B$4:$F$343,4,0)</f>
        <v>San Francisco</v>
      </c>
      <c r="G10655" s="139" t="str">
        <f t="shared" ref="G10655:K10655" si="10943">+G10617</f>
        <v>02</v>
      </c>
      <c r="H10655" t="str">
        <f t="shared" si="10943"/>
        <v>IIC</v>
      </c>
      <c r="I10655" t="str">
        <f t="shared" si="10943"/>
        <v>Índice de Información a la Ciudadanía</v>
      </c>
      <c r="J10655" t="str">
        <f t="shared" si="10943"/>
        <v>02-03</v>
      </c>
      <c r="K10655" t="str">
        <f t="shared" si="10943"/>
        <v>Información pública de oficio actualizada y disponible de acuerdo a la LAIP y uso de internet.</v>
      </c>
      <c r="L10655" s="150">
        <f>+VLOOKUP($E10655,IIC_2018!$B$8:$Q$347,9,0)</f>
        <v>0.14000000000000001</v>
      </c>
      <c r="M10655" s="142" t="str">
        <f>+VLOOKUP($E10655,IIC_2018!$B$8:$Q$347,10,0)</f>
        <v>Bajo</v>
      </c>
    </row>
    <row r="10656" spans="1:13" x14ac:dyDescent="0.3">
      <c r="A10656" s="139">
        <f t="shared" si="10891"/>
        <v>281</v>
      </c>
      <c r="B10656" s="148">
        <f t="shared" si="10893"/>
        <v>10</v>
      </c>
      <c r="D10656" s="149" t="str">
        <f>+VLOOKUP($A10656,mUNICIPIOS!$B$4:$F$343,2,0)</f>
        <v>Petén</v>
      </c>
      <c r="E10656" s="149">
        <f>+VLOOKUP($A10656,mUNICIPIOS!$B$4:$F$343,3,0)</f>
        <v>1706</v>
      </c>
      <c r="F10656" s="149" t="str">
        <f>+VLOOKUP($A10656,mUNICIPIOS!$B$4:$F$343,4,0)</f>
        <v>San Francisco</v>
      </c>
      <c r="G10656" s="139" t="str">
        <f t="shared" ref="G10656:K10656" si="10944">+G10618</f>
        <v>02</v>
      </c>
      <c r="H10656" t="str">
        <f t="shared" si="10944"/>
        <v>IIC</v>
      </c>
      <c r="I10656" t="str">
        <f t="shared" si="10944"/>
        <v>Índice de Información a la Ciudadanía</v>
      </c>
      <c r="J10656" t="str">
        <f t="shared" si="10944"/>
        <v>02-04</v>
      </c>
      <c r="K10656" t="str">
        <f t="shared" si="10944"/>
        <v>Relación del monto contratado por medio de Guate compras con el total del presupuesto de egresos vigente.</v>
      </c>
      <c r="L10656" s="150">
        <f>+VLOOKUP($E10656,IIC_2018!$B$8:$Q$347,12,0)</f>
        <v>0.34876875137645591</v>
      </c>
      <c r="M10656" s="142" t="str">
        <f>+VLOOKUP($E10656,IIC_2018!$B$8:$Q$347,13,0)</f>
        <v>Medio bajo</v>
      </c>
    </row>
    <row r="10657" spans="1:13" x14ac:dyDescent="0.3">
      <c r="A10657" s="139">
        <f t="shared" si="10891"/>
        <v>281</v>
      </c>
      <c r="B10657" s="148">
        <f t="shared" si="10893"/>
        <v>11</v>
      </c>
      <c r="D10657" s="149" t="str">
        <f>+VLOOKUP($A10657,mUNICIPIOS!$B$4:$F$343,2,0)</f>
        <v>Petén</v>
      </c>
      <c r="E10657" s="149">
        <f>+VLOOKUP($A10657,mUNICIPIOS!$B$4:$F$343,3,0)</f>
        <v>1706</v>
      </c>
      <c r="F10657" s="149" t="str">
        <f>+VLOOKUP($A10657,mUNICIPIOS!$B$4:$F$343,4,0)</f>
        <v>San Francisco</v>
      </c>
      <c r="G10657" s="139" t="str">
        <f t="shared" ref="G10657:K10657" si="10945">+G10619</f>
        <v>02</v>
      </c>
      <c r="H10657" t="str">
        <f t="shared" si="10945"/>
        <v>IIC</v>
      </c>
      <c r="I10657" t="str">
        <f t="shared" si="10945"/>
        <v>Índice de Información a la Ciudadanía</v>
      </c>
      <c r="J10657" t="str">
        <f t="shared" si="10945"/>
        <v>INDICE</v>
      </c>
      <c r="K10657">
        <f t="shared" si="10945"/>
        <v>0</v>
      </c>
      <c r="L10657" s="150">
        <f>+VLOOKUP($E10657,IIC_2018!$B$8:$Q$347,15,0)</f>
        <v>0.47635885451078064</v>
      </c>
      <c r="M10657" s="142" t="str">
        <f>+VLOOKUP($E10657,IIC_2018!$B$8:$Q$347,16,0)</f>
        <v>Medio</v>
      </c>
    </row>
    <row r="10658" spans="1:13" x14ac:dyDescent="0.3">
      <c r="A10658" s="139">
        <f t="shared" si="10891"/>
        <v>281</v>
      </c>
      <c r="B10658" s="148">
        <f t="shared" si="10893"/>
        <v>12</v>
      </c>
      <c r="D10658" s="149" t="str">
        <f>+VLOOKUP($A10658,mUNICIPIOS!$B$4:$F$343,2,0)</f>
        <v>Petén</v>
      </c>
      <c r="E10658" s="149">
        <f>+VLOOKUP($A10658,mUNICIPIOS!$B$4:$F$343,3,0)</f>
        <v>1706</v>
      </c>
      <c r="F10658" s="149" t="str">
        <f>+VLOOKUP($A10658,mUNICIPIOS!$B$4:$F$343,4,0)</f>
        <v>San Francisco</v>
      </c>
      <c r="G10658" s="139" t="str">
        <f t="shared" ref="G10658:K10658" si="10946">+G10620</f>
        <v>03</v>
      </c>
      <c r="H10658" t="str">
        <f t="shared" si="10946"/>
        <v>ISP</v>
      </c>
      <c r="I10658" t="str">
        <f t="shared" si="10946"/>
        <v>Índice de Servicios Públicos</v>
      </c>
      <c r="J10658" t="str">
        <f t="shared" si="10946"/>
        <v>03-01</v>
      </c>
      <c r="K10658" t="str">
        <f t="shared" si="10946"/>
        <v>Cobertura del servicio público de agua</v>
      </c>
      <c r="L10658" s="150">
        <f>+VLOOKUP($E10658,ISP_2018!$B$8:$T$347,3,0)</f>
        <v>0</v>
      </c>
      <c r="M10658" s="142" t="str">
        <f>+VLOOKUP($E10658,ISP_2018!$B$8:$T$347,4,0)</f>
        <v>Bajo</v>
      </c>
    </row>
    <row r="10659" spans="1:13" x14ac:dyDescent="0.3">
      <c r="A10659" s="139">
        <f t="shared" si="10891"/>
        <v>281</v>
      </c>
      <c r="B10659" s="148">
        <f t="shared" si="10893"/>
        <v>13</v>
      </c>
      <c r="D10659" s="149" t="str">
        <f>+VLOOKUP($A10659,mUNICIPIOS!$B$4:$F$343,2,0)</f>
        <v>Petén</v>
      </c>
      <c r="E10659" s="149">
        <f>+VLOOKUP($A10659,mUNICIPIOS!$B$4:$F$343,3,0)</f>
        <v>1706</v>
      </c>
      <c r="F10659" s="149" t="str">
        <f>+VLOOKUP($A10659,mUNICIPIOS!$B$4:$F$343,4,0)</f>
        <v>San Francisco</v>
      </c>
      <c r="G10659" s="139" t="str">
        <f t="shared" ref="G10659:K10659" si="10947">+G10621</f>
        <v>03</v>
      </c>
      <c r="H10659" t="str">
        <f t="shared" si="10947"/>
        <v>ISP</v>
      </c>
      <c r="I10659" t="str">
        <f t="shared" si="10947"/>
        <v>Índice de Servicios Públicos</v>
      </c>
      <c r="J10659" t="str">
        <f t="shared" si="10947"/>
        <v>03-02</v>
      </c>
      <c r="K10659" t="str">
        <f t="shared" si="10947"/>
        <v>Control de la calidad del servicio público de agua</v>
      </c>
      <c r="L10659" s="150">
        <f>+VLOOKUP($E10659,ISP_2018!$B$8:$T$347,6,0)</f>
        <v>0</v>
      </c>
      <c r="M10659" s="142" t="str">
        <f>+VLOOKUP($E10659,ISP_2018!$B$8:$T$347,7,0)</f>
        <v>Bajo</v>
      </c>
    </row>
    <row r="10660" spans="1:13" x14ac:dyDescent="0.3">
      <c r="A10660" s="139">
        <f t="shared" si="10891"/>
        <v>281</v>
      </c>
      <c r="B10660" s="148">
        <f t="shared" si="10893"/>
        <v>14</v>
      </c>
      <c r="D10660" s="149" t="str">
        <f>+VLOOKUP($A10660,mUNICIPIOS!$B$4:$F$343,2,0)</f>
        <v>Petén</v>
      </c>
      <c r="E10660" s="149">
        <f>+VLOOKUP($A10660,mUNICIPIOS!$B$4:$F$343,3,0)</f>
        <v>1706</v>
      </c>
      <c r="F10660" s="149" t="str">
        <f>+VLOOKUP($A10660,mUNICIPIOS!$B$4:$F$343,4,0)</f>
        <v>San Francisco</v>
      </c>
      <c r="G10660" s="139" t="str">
        <f t="shared" ref="G10660:K10660" si="10948">+G10622</f>
        <v>03</v>
      </c>
      <c r="H10660" t="str">
        <f t="shared" si="10948"/>
        <v>ISP</v>
      </c>
      <c r="I10660" t="str">
        <f t="shared" si="10948"/>
        <v>Índice de Servicios Públicos</v>
      </c>
      <c r="J10660" t="str">
        <f t="shared" si="10948"/>
        <v>03-03</v>
      </c>
      <c r="K10660" t="str">
        <f t="shared" si="10948"/>
        <v>Disposición  y tratamiento  de aguas residuales</v>
      </c>
      <c r="L10660" s="150">
        <f>+VLOOKUP($E10660,ISP_2018!$B$8:$T$347,9,0)</f>
        <v>0</v>
      </c>
      <c r="M10660" s="142" t="str">
        <f>+VLOOKUP($E10660,ISP_2018!$B$8:$T$347,10,0)</f>
        <v>Bajo</v>
      </c>
    </row>
    <row r="10661" spans="1:13" x14ac:dyDescent="0.3">
      <c r="A10661" s="139">
        <f t="shared" si="10891"/>
        <v>281</v>
      </c>
      <c r="B10661" s="148">
        <f t="shared" si="10893"/>
        <v>15</v>
      </c>
      <c r="D10661" s="149" t="str">
        <f>+VLOOKUP($A10661,mUNICIPIOS!$B$4:$F$343,2,0)</f>
        <v>Petén</v>
      </c>
      <c r="E10661" s="149">
        <f>+VLOOKUP($A10661,mUNICIPIOS!$B$4:$F$343,3,0)</f>
        <v>1706</v>
      </c>
      <c r="F10661" s="149" t="str">
        <f>+VLOOKUP($A10661,mUNICIPIOS!$B$4:$F$343,4,0)</f>
        <v>San Francisco</v>
      </c>
      <c r="G10661" s="139" t="str">
        <f t="shared" ref="G10661:K10661" si="10949">+G10623</f>
        <v>03</v>
      </c>
      <c r="H10661" t="str">
        <f t="shared" si="10949"/>
        <v>ISP</v>
      </c>
      <c r="I10661" t="str">
        <f t="shared" si="10949"/>
        <v>Índice de Servicios Públicos</v>
      </c>
      <c r="J10661" t="str">
        <f t="shared" si="10949"/>
        <v>03-04</v>
      </c>
      <c r="K10661" t="str">
        <f t="shared" si="10949"/>
        <v>Gestión y manejo de los residuos y desechos sólidos</v>
      </c>
      <c r="L10661" s="150">
        <f>+VLOOKUP($E10661,ISP_2018!$B$8:$T$347,12,0)</f>
        <v>0</v>
      </c>
      <c r="M10661" s="142" t="str">
        <f>+VLOOKUP($E10661,ISP_2018!$B$8:$T$347,13,0)</f>
        <v>Bajo</v>
      </c>
    </row>
    <row r="10662" spans="1:13" x14ac:dyDescent="0.3">
      <c r="A10662" s="139">
        <f t="shared" si="10891"/>
        <v>281</v>
      </c>
      <c r="B10662" s="148">
        <f t="shared" si="10893"/>
        <v>16</v>
      </c>
      <c r="D10662" s="149" t="str">
        <f>+VLOOKUP($A10662,mUNICIPIOS!$B$4:$F$343,2,0)</f>
        <v>Petén</v>
      </c>
      <c r="E10662" s="149">
        <f>+VLOOKUP($A10662,mUNICIPIOS!$B$4:$F$343,3,0)</f>
        <v>1706</v>
      </c>
      <c r="F10662" s="149" t="str">
        <f>+VLOOKUP($A10662,mUNICIPIOS!$B$4:$F$343,4,0)</f>
        <v>San Francisco</v>
      </c>
      <c r="G10662" s="139" t="str">
        <f t="shared" ref="G10662:K10662" si="10950">+G10624</f>
        <v>03</v>
      </c>
      <c r="H10662" t="str">
        <f t="shared" si="10950"/>
        <v>ISP</v>
      </c>
      <c r="I10662" t="str">
        <f t="shared" si="10950"/>
        <v>Índice de Servicios Públicos</v>
      </c>
      <c r="J10662" t="str">
        <f t="shared" si="10950"/>
        <v>03-05</v>
      </c>
      <c r="K10662" t="str">
        <f t="shared" si="10950"/>
        <v>Gestión de servicios públicos municipales</v>
      </c>
      <c r="L10662" s="150">
        <f>+VLOOKUP($E10662,ISP_2018!$B$8:$T$347,15,0)</f>
        <v>9.6774193548387094E-2</v>
      </c>
      <c r="M10662" s="142" t="str">
        <f>+VLOOKUP($E10662,ISP_2018!$B$8:$T$347,16,0)</f>
        <v>Bajo</v>
      </c>
    </row>
    <row r="10663" spans="1:13" x14ac:dyDescent="0.3">
      <c r="A10663" s="139">
        <f t="shared" si="10891"/>
        <v>281</v>
      </c>
      <c r="B10663" s="148">
        <f t="shared" si="10893"/>
        <v>17</v>
      </c>
      <c r="D10663" s="149" t="str">
        <f>+VLOOKUP($A10663,mUNICIPIOS!$B$4:$F$343,2,0)</f>
        <v>Petén</v>
      </c>
      <c r="E10663" s="149">
        <f>+VLOOKUP($A10663,mUNICIPIOS!$B$4:$F$343,3,0)</f>
        <v>1706</v>
      </c>
      <c r="F10663" s="149" t="str">
        <f>+VLOOKUP($A10663,mUNICIPIOS!$B$4:$F$343,4,0)</f>
        <v>San Francisco</v>
      </c>
      <c r="G10663" s="139" t="str">
        <f t="shared" ref="G10663:K10663" si="10951">+G10625</f>
        <v>03</v>
      </c>
      <c r="H10663" t="str">
        <f t="shared" si="10951"/>
        <v>ISP</v>
      </c>
      <c r="I10663" t="str">
        <f t="shared" si="10951"/>
        <v>Índice de Servicios Públicos</v>
      </c>
      <c r="J10663" t="str">
        <f t="shared" si="10951"/>
        <v>INDICE</v>
      </c>
      <c r="K10663">
        <f t="shared" si="10951"/>
        <v>0</v>
      </c>
      <c r="L10663" s="150">
        <f>+VLOOKUP($E10663,ISP_2018!$B$8:$T$347,18,0)</f>
        <v>1.935483870967742E-2</v>
      </c>
      <c r="M10663" s="142" t="str">
        <f>+VLOOKUP($E10663,ISP_2018!$B$8:$T$347,19,0)</f>
        <v>Bajo</v>
      </c>
    </row>
    <row r="10664" spans="1:13" x14ac:dyDescent="0.3">
      <c r="A10664" s="139">
        <f t="shared" si="10891"/>
        <v>281</v>
      </c>
      <c r="B10664" s="148">
        <f t="shared" si="10893"/>
        <v>18</v>
      </c>
      <c r="D10664" s="149" t="str">
        <f>+VLOOKUP($A10664,mUNICIPIOS!$B$4:$F$343,2,0)</f>
        <v>Petén</v>
      </c>
      <c r="E10664" s="149">
        <f>+VLOOKUP($A10664,mUNICIPIOS!$B$4:$F$343,3,0)</f>
        <v>1706</v>
      </c>
      <c r="F10664" s="149" t="str">
        <f>+VLOOKUP($A10664,mUNICIPIOS!$B$4:$F$343,4,0)</f>
        <v>San Francisco</v>
      </c>
      <c r="G10664" s="139" t="str">
        <f t="shared" ref="G10664:K10664" si="10952">+G10626</f>
        <v>04</v>
      </c>
      <c r="H10664" t="str">
        <f t="shared" si="10952"/>
        <v>IGA</v>
      </c>
      <c r="I10664" t="str">
        <f t="shared" si="10952"/>
        <v>Índice de Gestión Administrativa</v>
      </c>
      <c r="J10664" t="str">
        <f t="shared" si="10952"/>
        <v>04-01</v>
      </c>
      <c r="K10664" t="str">
        <f t="shared" si="10952"/>
        <v>Existencia de elementos de atención municipal orientada al vecino</v>
      </c>
      <c r="L10664" s="150">
        <f>+VLOOKUP($E10664,IGA_2018!$B$8:$N$347,3,0)</f>
        <v>0</v>
      </c>
      <c r="M10664" s="142" t="str">
        <f>+VLOOKUP($E10664,IGA_2018!$B$8:$N$347,4,0)</f>
        <v>Bajo</v>
      </c>
    </row>
    <row r="10665" spans="1:13" x14ac:dyDescent="0.3">
      <c r="A10665" s="139">
        <f t="shared" si="10891"/>
        <v>281</v>
      </c>
      <c r="B10665" s="148">
        <f t="shared" si="10893"/>
        <v>19</v>
      </c>
      <c r="D10665" s="149" t="str">
        <f>+VLOOKUP($A10665,mUNICIPIOS!$B$4:$F$343,2,0)</f>
        <v>Petén</v>
      </c>
      <c r="E10665" s="149">
        <f>+VLOOKUP($A10665,mUNICIPIOS!$B$4:$F$343,3,0)</f>
        <v>1706</v>
      </c>
      <c r="F10665" s="149" t="str">
        <f>+VLOOKUP($A10665,mUNICIPIOS!$B$4:$F$343,4,0)</f>
        <v>San Francisco</v>
      </c>
      <c r="G10665" s="139" t="str">
        <f t="shared" ref="G10665:K10665" si="10953">+G10627</f>
        <v>04</v>
      </c>
      <c r="H10665" t="str">
        <f t="shared" si="10953"/>
        <v>IGA</v>
      </c>
      <c r="I10665" t="str">
        <f t="shared" si="10953"/>
        <v>Índice de Gestión Administrativa</v>
      </c>
      <c r="J10665" t="str">
        <f t="shared" si="10953"/>
        <v>04-02</v>
      </c>
      <c r="K10665" t="str">
        <f t="shared" si="10953"/>
        <v>Gestión del recurso humano.</v>
      </c>
      <c r="L10665" s="150">
        <f>+VLOOKUP($E10665,IGA_2018!$B$8:$N$347,6,0)</f>
        <v>0</v>
      </c>
      <c r="M10665" s="142" t="str">
        <f>+VLOOKUP($E10665,IGA_2018!$B$8:$N$347,7,0)</f>
        <v>Bajo</v>
      </c>
    </row>
    <row r="10666" spans="1:13" x14ac:dyDescent="0.3">
      <c r="A10666" s="139">
        <f t="shared" si="10891"/>
        <v>281</v>
      </c>
      <c r="B10666" s="148">
        <f t="shared" si="10893"/>
        <v>20</v>
      </c>
      <c r="D10666" s="149" t="str">
        <f>+VLOOKUP($A10666,mUNICIPIOS!$B$4:$F$343,2,0)</f>
        <v>Petén</v>
      </c>
      <c r="E10666" s="149">
        <f>+VLOOKUP($A10666,mUNICIPIOS!$B$4:$F$343,3,0)</f>
        <v>1706</v>
      </c>
      <c r="F10666" s="149" t="str">
        <f>+VLOOKUP($A10666,mUNICIPIOS!$B$4:$F$343,4,0)</f>
        <v>San Francisco</v>
      </c>
      <c r="G10666" s="139" t="str">
        <f t="shared" ref="G10666:K10666" si="10954">+G10628</f>
        <v>04</v>
      </c>
      <c r="H10666" t="str">
        <f t="shared" si="10954"/>
        <v>IGA</v>
      </c>
      <c r="I10666" t="str">
        <f t="shared" si="10954"/>
        <v>Índice de Gestión Administrativa</v>
      </c>
      <c r="J10666" t="str">
        <f t="shared" si="10954"/>
        <v>04-03</v>
      </c>
      <c r="K10666" t="str">
        <f t="shared" si="10954"/>
        <v>Existencia de oficinas municipales con instrumentos de gestión.</v>
      </c>
      <c r="L10666" s="150">
        <f>+VLOOKUP($E10666,IGA_2018!$B$8:$N$347,9,0)</f>
        <v>0</v>
      </c>
      <c r="M10666" s="142" t="str">
        <f>+VLOOKUP($E10666,IGA_2018!$B$8:$N$347,10,0)</f>
        <v>Bajo</v>
      </c>
    </row>
    <row r="10667" spans="1:13" x14ac:dyDescent="0.3">
      <c r="A10667" s="139">
        <f t="shared" si="10891"/>
        <v>281</v>
      </c>
      <c r="B10667" s="148">
        <f t="shared" si="10893"/>
        <v>21</v>
      </c>
      <c r="D10667" s="149" t="str">
        <f>+VLOOKUP($A10667,mUNICIPIOS!$B$4:$F$343,2,0)</f>
        <v>Petén</v>
      </c>
      <c r="E10667" s="149">
        <f>+VLOOKUP($A10667,mUNICIPIOS!$B$4:$F$343,3,0)</f>
        <v>1706</v>
      </c>
      <c r="F10667" s="149" t="str">
        <f>+VLOOKUP($A10667,mUNICIPIOS!$B$4:$F$343,4,0)</f>
        <v>San Francisco</v>
      </c>
      <c r="G10667" s="139" t="str">
        <f t="shared" ref="G10667:K10667" si="10955">+G10629</f>
        <v>04</v>
      </c>
      <c r="H10667" t="str">
        <f t="shared" si="10955"/>
        <v>IGA</v>
      </c>
      <c r="I10667" t="str">
        <f t="shared" si="10955"/>
        <v>Índice de Gestión Administrativa</v>
      </c>
      <c r="J10667" t="str">
        <f t="shared" si="10955"/>
        <v>INDICE</v>
      </c>
      <c r="K10667">
        <f t="shared" si="10955"/>
        <v>0</v>
      </c>
      <c r="L10667" s="150">
        <f>+VLOOKUP($E10667,IGA_2018!$B$8:$N$347,12,0)</f>
        <v>0</v>
      </c>
      <c r="M10667" s="142" t="str">
        <f>+VLOOKUP($E10667,IGA_2018!$B$8:$N$347,13,0)</f>
        <v>Bajo</v>
      </c>
    </row>
    <row r="10668" spans="1:13" x14ac:dyDescent="0.3">
      <c r="A10668" s="139">
        <f t="shared" si="10891"/>
        <v>281</v>
      </c>
      <c r="B10668" s="148">
        <f t="shared" si="10893"/>
        <v>22</v>
      </c>
      <c r="D10668" s="149" t="str">
        <f>+VLOOKUP($A10668,mUNICIPIOS!$B$4:$F$343,2,0)</f>
        <v>Petén</v>
      </c>
      <c r="E10668" s="149">
        <f>+VLOOKUP($A10668,mUNICIPIOS!$B$4:$F$343,3,0)</f>
        <v>1706</v>
      </c>
      <c r="F10668" s="149" t="str">
        <f>+VLOOKUP($A10668,mUNICIPIOS!$B$4:$F$343,4,0)</f>
        <v>San Francisco</v>
      </c>
      <c r="G10668" s="139" t="str">
        <f t="shared" ref="G10668:K10668" si="10956">+G10630</f>
        <v>05</v>
      </c>
      <c r="H10668" t="str">
        <f t="shared" si="10956"/>
        <v>IGF</v>
      </c>
      <c r="I10668" t="str">
        <f t="shared" si="10956"/>
        <v>Índice de Gestión Financiera</v>
      </c>
      <c r="J10668" t="str">
        <f t="shared" si="10956"/>
        <v>05-01</v>
      </c>
      <c r="K10668" t="str">
        <f t="shared" si="10956"/>
        <v>Autonomía financiera municipal</v>
      </c>
      <c r="L10668" s="150">
        <f>+VLOOKUP($E10668,IGF_2018!$B$8:$Z$347,3,0)</f>
        <v>0.15789999148579356</v>
      </c>
      <c r="M10668" s="142" t="str">
        <f>+VLOOKUP($E10668,IGF_2018!$B$8:$Z$347,4,0)</f>
        <v>Bajo</v>
      </c>
    </row>
    <row r="10669" spans="1:13" x14ac:dyDescent="0.3">
      <c r="A10669" s="139">
        <f t="shared" ref="A10669:A10732" si="10957">+IF(B10668=38,A10668+1,A10668)</f>
        <v>281</v>
      </c>
      <c r="B10669" s="148">
        <f t="shared" si="10893"/>
        <v>23</v>
      </c>
      <c r="D10669" s="149" t="str">
        <f>+VLOOKUP($A10669,mUNICIPIOS!$B$4:$F$343,2,0)</f>
        <v>Petén</v>
      </c>
      <c r="E10669" s="149">
        <f>+VLOOKUP($A10669,mUNICIPIOS!$B$4:$F$343,3,0)</f>
        <v>1706</v>
      </c>
      <c r="F10669" s="149" t="str">
        <f>+VLOOKUP($A10669,mUNICIPIOS!$B$4:$F$343,4,0)</f>
        <v>San Francisco</v>
      </c>
      <c r="G10669" s="139" t="str">
        <f t="shared" ref="G10669:K10669" si="10958">+G10631</f>
        <v>05</v>
      </c>
      <c r="H10669" t="str">
        <f t="shared" si="10958"/>
        <v>IGF</v>
      </c>
      <c r="I10669" t="str">
        <f t="shared" si="10958"/>
        <v>Índice de Gestión Financiera</v>
      </c>
      <c r="J10669" t="str">
        <f t="shared" si="10958"/>
        <v>05-02</v>
      </c>
      <c r="K10669" t="str">
        <f t="shared" si="10958"/>
        <v xml:space="preserve">Ingresos propios por habitante -sin regalías- </v>
      </c>
      <c r="L10669" s="150">
        <f>+VLOOKUP($E10669,IGF_2018!$B$8:$Z$347,6,0)</f>
        <v>0.10666886810436127</v>
      </c>
      <c r="M10669" s="142" t="str">
        <f>+VLOOKUP($E10669,IGF_2018!$B$8:$Z$347,7,0)</f>
        <v>Bajo</v>
      </c>
    </row>
    <row r="10670" spans="1:13" x14ac:dyDescent="0.3">
      <c r="A10670" s="139">
        <f t="shared" si="10957"/>
        <v>281</v>
      </c>
      <c r="B10670" s="148">
        <f t="shared" ref="B10670:B10733" si="10959">+B10632</f>
        <v>24</v>
      </c>
      <c r="D10670" s="149" t="str">
        <f>+VLOOKUP($A10670,mUNICIPIOS!$B$4:$F$343,2,0)</f>
        <v>Petén</v>
      </c>
      <c r="E10670" s="149">
        <f>+VLOOKUP($A10670,mUNICIPIOS!$B$4:$F$343,3,0)</f>
        <v>1706</v>
      </c>
      <c r="F10670" s="149" t="str">
        <f>+VLOOKUP($A10670,mUNICIPIOS!$B$4:$F$343,4,0)</f>
        <v>San Francisco</v>
      </c>
      <c r="G10670" s="139" t="str">
        <f t="shared" ref="G10670:K10670" si="10960">+G10632</f>
        <v>05</v>
      </c>
      <c r="H10670" t="str">
        <f t="shared" si="10960"/>
        <v>IGF</v>
      </c>
      <c r="I10670" t="str">
        <f t="shared" si="10960"/>
        <v>Índice de Gestión Financiera</v>
      </c>
      <c r="J10670" t="str">
        <f t="shared" si="10960"/>
        <v>05-03</v>
      </c>
      <c r="K10670" t="str">
        <f t="shared" si="10960"/>
        <v>Ingresos del IUSI en relación a los ingresos propios -sin regalías-</v>
      </c>
      <c r="L10670" s="150">
        <f>+VLOOKUP($E10670,IGF_2018!$B$8:$Z$347,9,0)</f>
        <v>9.8419856431255406E-2</v>
      </c>
      <c r="M10670" s="142" t="str">
        <f>+VLOOKUP($E10670,IGF_2018!$B$8:$Z$347,10,0)</f>
        <v>Bajo</v>
      </c>
    </row>
    <row r="10671" spans="1:13" x14ac:dyDescent="0.3">
      <c r="A10671" s="139">
        <f t="shared" si="10957"/>
        <v>281</v>
      </c>
      <c r="B10671" s="148">
        <f t="shared" si="10959"/>
        <v>25</v>
      </c>
      <c r="D10671" s="149" t="str">
        <f>+VLOOKUP($A10671,mUNICIPIOS!$B$4:$F$343,2,0)</f>
        <v>Petén</v>
      </c>
      <c r="E10671" s="149">
        <f>+VLOOKUP($A10671,mUNICIPIOS!$B$4:$F$343,3,0)</f>
        <v>1706</v>
      </c>
      <c r="F10671" s="149" t="str">
        <f>+VLOOKUP($A10671,mUNICIPIOS!$B$4:$F$343,4,0)</f>
        <v>San Francisco</v>
      </c>
      <c r="G10671" s="139" t="str">
        <f t="shared" ref="G10671:K10671" si="10961">+G10633</f>
        <v>05</v>
      </c>
      <c r="H10671" t="str">
        <f t="shared" si="10961"/>
        <v>IGF</v>
      </c>
      <c r="I10671" t="str">
        <f t="shared" si="10961"/>
        <v>Índice de Gestión Financiera</v>
      </c>
      <c r="J10671" t="str">
        <f t="shared" si="10961"/>
        <v>05-04</v>
      </c>
      <c r="K10671" t="str">
        <f t="shared" si="10961"/>
        <v>Inversión anual en capital fijo por habitante</v>
      </c>
      <c r="L10671" s="150">
        <f>+VLOOKUP($E10671,IGF_2018!$B$8:$Z$347,12,0)</f>
        <v>7.9079051110416174E-2</v>
      </c>
      <c r="M10671" s="142" t="str">
        <f>+VLOOKUP($E10671,IGF_2018!$B$8:$Z$347,13,0)</f>
        <v>Bajo</v>
      </c>
    </row>
    <row r="10672" spans="1:13" x14ac:dyDescent="0.3">
      <c r="A10672" s="139">
        <f t="shared" si="10957"/>
        <v>281</v>
      </c>
      <c r="B10672" s="148">
        <f t="shared" si="10959"/>
        <v>26</v>
      </c>
      <c r="D10672" s="149" t="str">
        <f>+VLOOKUP($A10672,mUNICIPIOS!$B$4:$F$343,2,0)</f>
        <v>Petén</v>
      </c>
      <c r="E10672" s="149">
        <f>+VLOOKUP($A10672,mUNICIPIOS!$B$4:$F$343,3,0)</f>
        <v>1706</v>
      </c>
      <c r="F10672" s="149" t="str">
        <f>+VLOOKUP($A10672,mUNICIPIOS!$B$4:$F$343,4,0)</f>
        <v>San Francisco</v>
      </c>
      <c r="G10672" s="139" t="str">
        <f t="shared" ref="G10672:K10672" si="10962">+G10634</f>
        <v>05</v>
      </c>
      <c r="H10672" t="str">
        <f t="shared" si="10962"/>
        <v>IGF</v>
      </c>
      <c r="I10672" t="str">
        <f t="shared" si="10962"/>
        <v>Índice de Gestión Financiera</v>
      </c>
      <c r="J10672" t="str">
        <f t="shared" si="10962"/>
        <v>05-05</v>
      </c>
      <c r="K10672" t="str">
        <f t="shared" si="10962"/>
        <v>Inversión anual en capital fijo con recursos percibidos por ingresos propios</v>
      </c>
      <c r="L10672" s="150">
        <f>+VLOOKUP($E10672,IGF_2018!$B$8:$Z$347,15,0)</f>
        <v>0</v>
      </c>
      <c r="M10672" s="142" t="str">
        <f>+VLOOKUP($E10672,IGF_2018!$B$8:$Z$347,16,0)</f>
        <v>Bajo</v>
      </c>
    </row>
    <row r="10673" spans="1:13" x14ac:dyDescent="0.3">
      <c r="A10673" s="139">
        <f t="shared" si="10957"/>
        <v>281</v>
      </c>
      <c r="B10673" s="148">
        <f t="shared" si="10959"/>
        <v>27</v>
      </c>
      <c r="D10673" s="149" t="str">
        <f>+VLOOKUP($A10673,mUNICIPIOS!$B$4:$F$343,2,0)</f>
        <v>Petén</v>
      </c>
      <c r="E10673" s="149">
        <f>+VLOOKUP($A10673,mUNICIPIOS!$B$4:$F$343,3,0)</f>
        <v>1706</v>
      </c>
      <c r="F10673" s="149" t="str">
        <f>+VLOOKUP($A10673,mUNICIPIOS!$B$4:$F$343,4,0)</f>
        <v>San Francisco</v>
      </c>
      <c r="G10673" s="139" t="str">
        <f t="shared" ref="G10673:K10673" si="10963">+G10635</f>
        <v>05</v>
      </c>
      <c r="H10673" t="str">
        <f t="shared" si="10963"/>
        <v>IGF</v>
      </c>
      <c r="I10673" t="str">
        <f t="shared" si="10963"/>
        <v>Índice de Gestión Financiera</v>
      </c>
      <c r="J10673" t="str">
        <f t="shared" si="10963"/>
        <v>05-06</v>
      </c>
      <c r="K10673" t="str">
        <f t="shared" si="10963"/>
        <v xml:space="preserve">Inversión anual en capital fijo con recursos percibidos por transferencias del Gobierno Central </v>
      </c>
      <c r="L10673" s="150">
        <f>+VLOOKUP($E10673,IGF_2018!$B$8:$Z$347,18,0)</f>
        <v>2.8167751700341869E-3</v>
      </c>
      <c r="M10673" s="142" t="str">
        <f>+VLOOKUP($E10673,IGF_2018!$B$8:$Z$347,19,0)</f>
        <v>Bajo</v>
      </c>
    </row>
    <row r="10674" spans="1:13" x14ac:dyDescent="0.3">
      <c r="A10674" s="139">
        <f t="shared" si="10957"/>
        <v>281</v>
      </c>
      <c r="B10674" s="148">
        <f t="shared" si="10959"/>
        <v>28</v>
      </c>
      <c r="D10674" s="149" t="str">
        <f>+VLOOKUP($A10674,mUNICIPIOS!$B$4:$F$343,2,0)</f>
        <v>Petén</v>
      </c>
      <c r="E10674" s="149">
        <f>+VLOOKUP($A10674,mUNICIPIOS!$B$4:$F$343,3,0)</f>
        <v>1706</v>
      </c>
      <c r="F10674" s="149" t="str">
        <f>+VLOOKUP($A10674,mUNICIPIOS!$B$4:$F$343,4,0)</f>
        <v>San Francisco</v>
      </c>
      <c r="G10674" s="139" t="str">
        <f t="shared" ref="G10674:K10674" si="10964">+G10636</f>
        <v>05</v>
      </c>
      <c r="H10674" t="str">
        <f t="shared" si="10964"/>
        <v>IGF</v>
      </c>
      <c r="I10674" t="str">
        <f t="shared" si="10964"/>
        <v>Índice de Gestión Financiera</v>
      </c>
      <c r="J10674" t="str">
        <f t="shared" si="10964"/>
        <v>05-07</v>
      </c>
      <c r="K10674" t="str">
        <f t="shared" si="10964"/>
        <v>Financiamiento por endeudamiento municipal</v>
      </c>
      <c r="L10674" s="150">
        <f>+VLOOKUP($E10674,IGF_2018!$B$8:$Z$347,21,0)</f>
        <v>1</v>
      </c>
      <c r="M10674" s="142" t="str">
        <f>+VLOOKUP($E10674,IGF_2018!$B$8:$Z$347,22,0)</f>
        <v>Alto</v>
      </c>
    </row>
    <row r="10675" spans="1:13" x14ac:dyDescent="0.3">
      <c r="A10675" s="139">
        <f t="shared" si="10957"/>
        <v>281</v>
      </c>
      <c r="B10675" s="148">
        <f t="shared" si="10959"/>
        <v>29</v>
      </c>
      <c r="D10675" s="149" t="str">
        <f>+VLOOKUP($A10675,mUNICIPIOS!$B$4:$F$343,2,0)</f>
        <v>Petén</v>
      </c>
      <c r="E10675" s="149">
        <f>+VLOOKUP($A10675,mUNICIPIOS!$B$4:$F$343,3,0)</f>
        <v>1706</v>
      </c>
      <c r="F10675" s="149" t="str">
        <f>+VLOOKUP($A10675,mUNICIPIOS!$B$4:$F$343,4,0)</f>
        <v>San Francisco</v>
      </c>
      <c r="G10675" s="139" t="str">
        <f t="shared" ref="G10675:K10675" si="10965">+G10637</f>
        <v>05</v>
      </c>
      <c r="H10675" t="str">
        <f t="shared" si="10965"/>
        <v>IGF</v>
      </c>
      <c r="I10675" t="str">
        <f t="shared" si="10965"/>
        <v>Índice de Gestión Financiera</v>
      </c>
      <c r="J10675" t="str">
        <f t="shared" si="10965"/>
        <v>INDICE</v>
      </c>
      <c r="K10675">
        <f t="shared" si="10965"/>
        <v>0</v>
      </c>
      <c r="L10675" s="150">
        <f>+VLOOKUP($E10675,IGF_2018!$B$8:$Z$347,24,0)</f>
        <v>0.27094534018920158</v>
      </c>
      <c r="M10675" s="142" t="str">
        <f>+VLOOKUP($E10675,IGF_2018!$B$8:$Z$347,25,0)</f>
        <v>Medio bajo</v>
      </c>
    </row>
    <row r="10676" spans="1:13" x14ac:dyDescent="0.3">
      <c r="A10676" s="139">
        <f t="shared" si="10957"/>
        <v>281</v>
      </c>
      <c r="B10676" s="148">
        <f t="shared" si="10959"/>
        <v>30</v>
      </c>
      <c r="D10676" s="149" t="str">
        <f>+VLOOKUP($A10676,mUNICIPIOS!$B$4:$F$343,2,0)</f>
        <v>Petén</v>
      </c>
      <c r="E10676" s="149">
        <f>+VLOOKUP($A10676,mUNICIPIOS!$B$4:$F$343,3,0)</f>
        <v>1706</v>
      </c>
      <c r="F10676" s="149" t="str">
        <f>+VLOOKUP($A10676,mUNICIPIOS!$B$4:$F$343,4,0)</f>
        <v>San Francisco</v>
      </c>
      <c r="G10676" s="139" t="str">
        <f t="shared" ref="G10676:K10676" si="10966">+G10638</f>
        <v>06</v>
      </c>
      <c r="H10676" t="str">
        <f t="shared" si="10966"/>
        <v>IGE</v>
      </c>
      <c r="I10676" t="str">
        <f t="shared" si="10966"/>
        <v>Índice de Gestión Estratégica</v>
      </c>
      <c r="J10676" t="str">
        <f t="shared" si="10966"/>
        <v>06-01</v>
      </c>
      <c r="K10676" t="str">
        <f t="shared" si="10966"/>
        <v>Ejecución del Plan Operativo Anual  (POA)</v>
      </c>
      <c r="L10676" s="150">
        <f>+VLOOKUP($E10676,IGE_2018!$B$8:$Z$347,3,0)</f>
        <v>0.6166666666666667</v>
      </c>
      <c r="M10676" s="142" t="str">
        <f>+VLOOKUP($E10676,IGE_2018!$B$8:$Z$347,4,0)</f>
        <v>Medio alto</v>
      </c>
    </row>
    <row r="10677" spans="1:13" x14ac:dyDescent="0.3">
      <c r="A10677" s="139">
        <f t="shared" si="10957"/>
        <v>281</v>
      </c>
      <c r="B10677" s="148">
        <f t="shared" si="10959"/>
        <v>31</v>
      </c>
      <c r="D10677" s="149" t="str">
        <f>+VLOOKUP($A10677,mUNICIPIOS!$B$4:$F$343,2,0)</f>
        <v>Petén</v>
      </c>
      <c r="E10677" s="149">
        <f>+VLOOKUP($A10677,mUNICIPIOS!$B$4:$F$343,3,0)</f>
        <v>1706</v>
      </c>
      <c r="F10677" s="149" t="str">
        <f>+VLOOKUP($A10677,mUNICIPIOS!$B$4:$F$343,4,0)</f>
        <v>San Francisco</v>
      </c>
      <c r="G10677" s="139" t="str">
        <f t="shared" ref="G10677:K10677" si="10967">+G10639</f>
        <v>06</v>
      </c>
      <c r="H10677" t="str">
        <f t="shared" si="10967"/>
        <v>IGE</v>
      </c>
      <c r="I10677" t="str">
        <f t="shared" si="10967"/>
        <v>Índice de Gestión Estratégica</v>
      </c>
      <c r="J10677" t="str">
        <f t="shared" si="10967"/>
        <v>06-02</v>
      </c>
      <c r="K10677" t="str">
        <f t="shared" si="10967"/>
        <v>Relación Plan de Desarrollo Municipal y Ordenamiento Territorial (PDM-OT) - Plan Estratégico Institucional (PEI) - Plan Operativo Multianual (POM) - Plan Operativo Anual (POA)</v>
      </c>
      <c r="L10677" s="150">
        <f>+VLOOKUP($E10677,IGE_2018!$B$8:$Z$347,6,0)</f>
        <v>0.59564516129032252</v>
      </c>
      <c r="M10677" s="142" t="str">
        <f>+VLOOKUP($E10677,IGE_2018!$B$8:$Z$347,7,0)</f>
        <v>Medio</v>
      </c>
    </row>
    <row r="10678" spans="1:13" x14ac:dyDescent="0.3">
      <c r="A10678" s="139">
        <f t="shared" si="10957"/>
        <v>281</v>
      </c>
      <c r="B10678" s="148">
        <f t="shared" si="10959"/>
        <v>32</v>
      </c>
      <c r="D10678" s="149" t="str">
        <f>+VLOOKUP($A10678,mUNICIPIOS!$B$4:$F$343,2,0)</f>
        <v>Petén</v>
      </c>
      <c r="E10678" s="149">
        <f>+VLOOKUP($A10678,mUNICIPIOS!$B$4:$F$343,3,0)</f>
        <v>1706</v>
      </c>
      <c r="F10678" s="149" t="str">
        <f>+VLOOKUP($A10678,mUNICIPIOS!$B$4:$F$343,4,0)</f>
        <v>San Francisco</v>
      </c>
      <c r="G10678" s="139" t="str">
        <f t="shared" ref="G10678:K10678" si="10968">+G10640</f>
        <v>06</v>
      </c>
      <c r="H10678" t="str">
        <f t="shared" si="10968"/>
        <v>IGE</v>
      </c>
      <c r="I10678" t="str">
        <f t="shared" si="10968"/>
        <v>Índice de Gestión Estratégica</v>
      </c>
      <c r="J10678" t="str">
        <f t="shared" si="10968"/>
        <v>06-03</v>
      </c>
      <c r="K10678" t="str">
        <f t="shared" si="10968"/>
        <v>Presupuesto de egresos relacionado a competencias municipales que responden a prioridades nacionales de desarrollo.</v>
      </c>
      <c r="L10678" s="150">
        <f>+VLOOKUP($E10678,IGE_2018!$B$8:$Z$347,9,0)</f>
        <v>0.54401330898555234</v>
      </c>
      <c r="M10678" s="142" t="str">
        <f>+VLOOKUP($E10678,IGE_2018!$B$8:$Z$347,10,0)</f>
        <v>Medio</v>
      </c>
    </row>
    <row r="10679" spans="1:13" x14ac:dyDescent="0.3">
      <c r="A10679" s="139">
        <f t="shared" si="10957"/>
        <v>281</v>
      </c>
      <c r="B10679" s="148">
        <f t="shared" si="10959"/>
        <v>33</v>
      </c>
      <c r="D10679" s="149" t="str">
        <f>+VLOOKUP($A10679,mUNICIPIOS!$B$4:$F$343,2,0)</f>
        <v>Petén</v>
      </c>
      <c r="E10679" s="149">
        <f>+VLOOKUP($A10679,mUNICIPIOS!$B$4:$F$343,3,0)</f>
        <v>1706</v>
      </c>
      <c r="F10679" s="149" t="str">
        <f>+VLOOKUP($A10679,mUNICIPIOS!$B$4:$F$343,4,0)</f>
        <v>San Francisco</v>
      </c>
      <c r="G10679" s="139" t="str">
        <f t="shared" ref="G10679:K10679" si="10969">+G10641</f>
        <v>06</v>
      </c>
      <c r="H10679" t="str">
        <f t="shared" si="10969"/>
        <v>IGE</v>
      </c>
      <c r="I10679" t="str">
        <f t="shared" si="10969"/>
        <v>Índice de Gestión Estratégica</v>
      </c>
      <c r="J10679" t="str">
        <f t="shared" si="10969"/>
        <v>06-04</v>
      </c>
      <c r="K10679" t="str">
        <f t="shared" si="10969"/>
        <v>Institucionalización de la gestión ordenada del territorio</v>
      </c>
      <c r="L10679" s="150">
        <f>+VLOOKUP($E10679,IGE_2018!$B$8:$Z$347,12,0)</f>
        <v>0.1</v>
      </c>
      <c r="M10679" s="142" t="str">
        <f>+VLOOKUP($E10679,IGE_2018!$B$8:$Z$347,13,0)</f>
        <v>Bajo</v>
      </c>
    </row>
    <row r="10680" spans="1:13" x14ac:dyDescent="0.3">
      <c r="A10680" s="139">
        <f t="shared" si="10957"/>
        <v>281</v>
      </c>
      <c r="B10680" s="148">
        <f t="shared" si="10959"/>
        <v>34</v>
      </c>
      <c r="D10680" s="149" t="str">
        <f>+VLOOKUP($A10680,mUNICIPIOS!$B$4:$F$343,2,0)</f>
        <v>Petén</v>
      </c>
      <c r="E10680" s="149">
        <f>+VLOOKUP($A10680,mUNICIPIOS!$B$4:$F$343,3,0)</f>
        <v>1706</v>
      </c>
      <c r="F10680" s="149" t="str">
        <f>+VLOOKUP($A10680,mUNICIPIOS!$B$4:$F$343,4,0)</f>
        <v>San Francisco</v>
      </c>
      <c r="G10680" s="139" t="str">
        <f t="shared" ref="G10680:K10680" si="10970">+G10642</f>
        <v>06</v>
      </c>
      <c r="H10680" t="str">
        <f t="shared" si="10970"/>
        <v>IGE</v>
      </c>
      <c r="I10680" t="str">
        <f t="shared" si="10970"/>
        <v>Índice de Gestión Estratégica</v>
      </c>
      <c r="J10680" t="str">
        <f t="shared" si="10970"/>
        <v>06-05</v>
      </c>
      <c r="K10680" t="str">
        <f t="shared" si="10970"/>
        <v>Acciones para la gestión ordenada del territorio</v>
      </c>
      <c r="L10680" s="150">
        <f>+VLOOKUP($E10680,IGE_2018!$B$8:$Z$347,15,0)</f>
        <v>0</v>
      </c>
      <c r="M10680" s="142" t="str">
        <f>+VLOOKUP($E10680,IGE_2018!$B$8:$Z$347,16,0)</f>
        <v>Bajo</v>
      </c>
    </row>
    <row r="10681" spans="1:13" x14ac:dyDescent="0.3">
      <c r="A10681" s="139">
        <f t="shared" si="10957"/>
        <v>281</v>
      </c>
      <c r="B10681" s="148">
        <f t="shared" si="10959"/>
        <v>35</v>
      </c>
      <c r="D10681" s="149" t="str">
        <f>+VLOOKUP($A10681,mUNICIPIOS!$B$4:$F$343,2,0)</f>
        <v>Petén</v>
      </c>
      <c r="E10681" s="149">
        <f>+VLOOKUP($A10681,mUNICIPIOS!$B$4:$F$343,3,0)</f>
        <v>1706</v>
      </c>
      <c r="F10681" s="149" t="str">
        <f>+VLOOKUP($A10681,mUNICIPIOS!$B$4:$F$343,4,0)</f>
        <v>San Francisco</v>
      </c>
      <c r="G10681" s="139" t="str">
        <f t="shared" ref="G10681:K10681" si="10971">+G10643</f>
        <v>06</v>
      </c>
      <c r="H10681" t="str">
        <f t="shared" si="10971"/>
        <v>IGE</v>
      </c>
      <c r="I10681" t="str">
        <f t="shared" si="10971"/>
        <v>Índice de Gestión Estratégica</v>
      </c>
      <c r="J10681" t="str">
        <f t="shared" si="10971"/>
        <v>06-06</v>
      </c>
      <c r="K10681" t="str">
        <f t="shared" si="10971"/>
        <v>Gestión de riesgo en la formulación de proyectos derivados de la planificación operativa anual</v>
      </c>
      <c r="L10681" s="150">
        <f>+VLOOKUP($E10681,IGE_2018!$B$8:$Z$347,18,0)</f>
        <v>0</v>
      </c>
      <c r="M10681" s="142" t="str">
        <f>+VLOOKUP($E10681,IGE_2018!$B$8:$Z$347,19,0)</f>
        <v>Bajo</v>
      </c>
    </row>
    <row r="10682" spans="1:13" x14ac:dyDescent="0.3">
      <c r="A10682" s="139">
        <f t="shared" si="10957"/>
        <v>281</v>
      </c>
      <c r="B10682" s="148">
        <f t="shared" si="10959"/>
        <v>36</v>
      </c>
      <c r="D10682" s="149" t="str">
        <f>+VLOOKUP($A10682,mUNICIPIOS!$B$4:$F$343,2,0)</f>
        <v>Petén</v>
      </c>
      <c r="E10682" s="149">
        <f>+VLOOKUP($A10682,mUNICIPIOS!$B$4:$F$343,3,0)</f>
        <v>1706</v>
      </c>
      <c r="F10682" s="149" t="str">
        <f>+VLOOKUP($A10682,mUNICIPIOS!$B$4:$F$343,4,0)</f>
        <v>San Francisco</v>
      </c>
      <c r="G10682" s="139" t="str">
        <f t="shared" ref="G10682:K10682" si="10972">+G10644</f>
        <v>06</v>
      </c>
      <c r="H10682" t="str">
        <f t="shared" si="10972"/>
        <v>IGE</v>
      </c>
      <c r="I10682" t="str">
        <f t="shared" si="10972"/>
        <v>Índice de Gestión Estratégica</v>
      </c>
      <c r="J10682" t="str">
        <f t="shared" si="10972"/>
        <v>06-07</v>
      </c>
      <c r="K10682" t="str">
        <f t="shared" si="10972"/>
        <v>Ingresos por servicios ambientales en relación a los ingresos propios sin regalías</v>
      </c>
      <c r="L10682" s="150">
        <f>+VLOOKUP($E10682,IGE_2018!$B$8:$Z$347,21,0)</f>
        <v>1.3753441794511125E-2</v>
      </c>
      <c r="M10682" s="142" t="str">
        <f>+VLOOKUP($E10682,IGE_2018!$B$8:$Z$347,22,0)</f>
        <v>Bajo</v>
      </c>
    </row>
    <row r="10683" spans="1:13" x14ac:dyDescent="0.3">
      <c r="A10683" s="139">
        <f t="shared" si="10957"/>
        <v>281</v>
      </c>
      <c r="B10683" s="148">
        <f t="shared" si="10959"/>
        <v>37</v>
      </c>
      <c r="D10683" s="149" t="str">
        <f>+VLOOKUP($A10683,mUNICIPIOS!$B$4:$F$343,2,0)</f>
        <v>Petén</v>
      </c>
      <c r="E10683" s="149">
        <f>+VLOOKUP($A10683,mUNICIPIOS!$B$4:$F$343,3,0)</f>
        <v>1706</v>
      </c>
      <c r="F10683" s="149" t="str">
        <f>+VLOOKUP($A10683,mUNICIPIOS!$B$4:$F$343,4,0)</f>
        <v>San Francisco</v>
      </c>
      <c r="G10683" s="139" t="str">
        <f t="shared" ref="G10683:K10683" si="10973">+G10645</f>
        <v>06</v>
      </c>
      <c r="H10683" t="str">
        <f t="shared" si="10973"/>
        <v>IGE</v>
      </c>
      <c r="I10683" t="str">
        <f t="shared" si="10973"/>
        <v>Índice de Gestión Estratégica</v>
      </c>
      <c r="J10683" t="str">
        <f t="shared" si="10973"/>
        <v>INDICE</v>
      </c>
      <c r="K10683">
        <f t="shared" si="10973"/>
        <v>0</v>
      </c>
      <c r="L10683" s="150">
        <f>+VLOOKUP($E10683,IGE_2018!$B$8:$Z$347,24,0)</f>
        <v>0.3292254456193876</v>
      </c>
      <c r="M10683" s="142" t="str">
        <f>+VLOOKUP($E10683,IGE_2018!$B$8:$Z$347,25,0)</f>
        <v>Medio bajo</v>
      </c>
    </row>
    <row r="10684" spans="1:13" x14ac:dyDescent="0.3">
      <c r="A10684" s="139">
        <f t="shared" si="10957"/>
        <v>281</v>
      </c>
      <c r="B10684" s="148">
        <f t="shared" si="10959"/>
        <v>38</v>
      </c>
      <c r="D10684" s="149" t="str">
        <f>+VLOOKUP($A10684,mUNICIPIOS!$B$4:$F$343,2,0)</f>
        <v>Petén</v>
      </c>
      <c r="E10684" s="149">
        <f>+VLOOKUP($A10684,mUNICIPIOS!$B$4:$F$343,3,0)</f>
        <v>1706</v>
      </c>
      <c r="F10684" s="149" t="str">
        <f>+VLOOKUP($A10684,mUNICIPIOS!$B$4:$F$343,4,0)</f>
        <v>San Francisco</v>
      </c>
      <c r="G10684" s="139" t="str">
        <f t="shared" ref="G10684:K10684" si="10974">+G10646</f>
        <v>RANKING</v>
      </c>
      <c r="H10684" t="str">
        <f t="shared" si="10974"/>
        <v>RGM</v>
      </c>
      <c r="I10684" t="str">
        <f t="shared" si="10974"/>
        <v>Ranking de la Gestión Municipal 2018</v>
      </c>
      <c r="J10684" t="str">
        <f t="shared" si="10974"/>
        <v>RANKING</v>
      </c>
      <c r="K10684">
        <f t="shared" si="10974"/>
        <v>0</v>
      </c>
      <c r="L10684" s="151">
        <f>+VLOOKUP($E10684,Resultados_generales!$C$8:$AE$347,27,0)</f>
        <v>0.31197056766289932</v>
      </c>
      <c r="M10684" t="str">
        <f>+VLOOKUP($E10684,Resultados_generales!$C$8:$AE$347,28,0)</f>
        <v>Medio bajo</v>
      </c>
    </row>
    <row r="10685" spans="1:13" x14ac:dyDescent="0.3">
      <c r="A10685" s="139">
        <f t="shared" si="10957"/>
        <v>282</v>
      </c>
      <c r="B10685" s="148">
        <f t="shared" si="10959"/>
        <v>1</v>
      </c>
      <c r="D10685" s="149" t="str">
        <f>+VLOOKUP($A10685,mUNICIPIOS!$B$4:$F$343,2,0)</f>
        <v>Petén</v>
      </c>
      <c r="E10685" s="149">
        <f>+VLOOKUP($A10685,mUNICIPIOS!$B$4:$F$343,3,0)</f>
        <v>1707</v>
      </c>
      <c r="F10685" s="149" t="str">
        <f>+VLOOKUP($A10685,mUNICIPIOS!$B$4:$F$343,4,0)</f>
        <v>Santa Ana</v>
      </c>
      <c r="G10685" s="139" t="str">
        <f t="shared" ref="G10685:K10685" si="10975">+G10647</f>
        <v>01</v>
      </c>
      <c r="H10685" t="str">
        <f t="shared" si="10975"/>
        <v>IPC</v>
      </c>
      <c r="I10685" t="str">
        <f t="shared" si="10975"/>
        <v>Índice de Participación Ciudadana</v>
      </c>
      <c r="J10685" t="str">
        <f t="shared" si="10975"/>
        <v>01-01</v>
      </c>
      <c r="K10685" t="str">
        <f t="shared" si="10975"/>
        <v>Número de reuniones del COMUDE en el año de la medición.</v>
      </c>
      <c r="L10685" s="150">
        <f>+VLOOKUP($E10685,IPC_2018!$B$8:$T$347,3,0)</f>
        <v>0.83333333333333337</v>
      </c>
      <c r="M10685" s="142" t="str">
        <f>+VLOOKUP($E10685,IPC_2018!$B$8:$T$347,4,0)</f>
        <v>Alto</v>
      </c>
    </row>
    <row r="10686" spans="1:13" x14ac:dyDescent="0.3">
      <c r="A10686" s="139">
        <f t="shared" si="10957"/>
        <v>282</v>
      </c>
      <c r="B10686" s="148">
        <f t="shared" si="10959"/>
        <v>2</v>
      </c>
      <c r="D10686" s="149" t="str">
        <f>+VLOOKUP($A10686,mUNICIPIOS!$B$4:$F$343,2,0)</f>
        <v>Petén</v>
      </c>
      <c r="E10686" s="149">
        <f>+VLOOKUP($A10686,mUNICIPIOS!$B$4:$F$343,3,0)</f>
        <v>1707</v>
      </c>
      <c r="F10686" s="149" t="str">
        <f>+VLOOKUP($A10686,mUNICIPIOS!$B$4:$F$343,4,0)</f>
        <v>Santa Ana</v>
      </c>
      <c r="G10686" s="139" t="str">
        <f t="shared" ref="G10686:K10686" si="10976">+G10648</f>
        <v>01</v>
      </c>
      <c r="H10686" t="str">
        <f t="shared" si="10976"/>
        <v>IPC</v>
      </c>
      <c r="I10686" t="str">
        <f t="shared" si="10976"/>
        <v>Índice de Participación Ciudadana</v>
      </c>
      <c r="J10686" t="str">
        <f t="shared" si="10976"/>
        <v>01-02</v>
      </c>
      <c r="K10686" t="str">
        <f t="shared" si="10976"/>
        <v>Participación de Alcaldes, Concejales y Síndicos determinados o designados en el COMUDE</v>
      </c>
      <c r="L10686" s="150">
        <f>+VLOOKUP($E10686,IPC_2018!$B$8:$T$347,6,0)</f>
        <v>1</v>
      </c>
      <c r="M10686" s="142" t="str">
        <f>+VLOOKUP($E10686,IPC_2018!$B$8:$T$347,7,0)</f>
        <v>Alto</v>
      </c>
    </row>
    <row r="10687" spans="1:13" x14ac:dyDescent="0.3">
      <c r="A10687" s="139">
        <f t="shared" si="10957"/>
        <v>282</v>
      </c>
      <c r="B10687" s="148">
        <f t="shared" si="10959"/>
        <v>3</v>
      </c>
      <c r="D10687" s="149" t="str">
        <f>+VLOOKUP($A10687,mUNICIPIOS!$B$4:$F$343,2,0)</f>
        <v>Petén</v>
      </c>
      <c r="E10687" s="149">
        <f>+VLOOKUP($A10687,mUNICIPIOS!$B$4:$F$343,3,0)</f>
        <v>1707</v>
      </c>
      <c r="F10687" s="149" t="str">
        <f>+VLOOKUP($A10687,mUNICIPIOS!$B$4:$F$343,4,0)</f>
        <v>Santa Ana</v>
      </c>
      <c r="G10687" s="139" t="str">
        <f t="shared" ref="G10687:K10687" si="10977">+G10649</f>
        <v>01</v>
      </c>
      <c r="H10687" t="str">
        <f t="shared" si="10977"/>
        <v>IPC</v>
      </c>
      <c r="I10687" t="str">
        <f t="shared" si="10977"/>
        <v>Índice de Participación Ciudadana</v>
      </c>
      <c r="J10687" t="str">
        <f t="shared" si="10977"/>
        <v>01-03</v>
      </c>
      <c r="K10687" t="str">
        <f t="shared" si="10977"/>
        <v>Participación  de organizaciones de jóvenes, mujeres, pueblos mayas, xincas, garífunas, y otras organizaciones en el Comude</v>
      </c>
      <c r="L10687" s="150">
        <f>+VLOOKUP($E10687,IPC_2018!$B$8:$T$347,9,0)</f>
        <v>0</v>
      </c>
      <c r="M10687" s="142" t="str">
        <f>+VLOOKUP($E10687,IPC_2018!$B$8:$T$347,10,0)</f>
        <v>Bajo</v>
      </c>
    </row>
    <row r="10688" spans="1:13" x14ac:dyDescent="0.3">
      <c r="A10688" s="139">
        <f t="shared" si="10957"/>
        <v>282</v>
      </c>
      <c r="B10688" s="148">
        <f t="shared" si="10959"/>
        <v>4</v>
      </c>
      <c r="D10688" s="149" t="str">
        <f>+VLOOKUP($A10688,mUNICIPIOS!$B$4:$F$343,2,0)</f>
        <v>Petén</v>
      </c>
      <c r="E10688" s="149">
        <f>+VLOOKUP($A10688,mUNICIPIOS!$B$4:$F$343,3,0)</f>
        <v>1707</v>
      </c>
      <c r="F10688" s="149" t="str">
        <f>+VLOOKUP($A10688,mUNICIPIOS!$B$4:$F$343,4,0)</f>
        <v>Santa Ana</v>
      </c>
      <c r="G10688" s="139" t="str">
        <f t="shared" ref="G10688:K10688" si="10978">+G10650</f>
        <v>01</v>
      </c>
      <c r="H10688" t="str">
        <f t="shared" si="10978"/>
        <v>IPC</v>
      </c>
      <c r="I10688" t="str">
        <f t="shared" si="10978"/>
        <v>Índice de Participación Ciudadana</v>
      </c>
      <c r="J10688" t="str">
        <f t="shared" si="10978"/>
        <v>01-04</v>
      </c>
      <c r="K10688" t="str">
        <f t="shared" si="10978"/>
        <v>Representatividad territorial del Comude.</v>
      </c>
      <c r="L10688" s="150">
        <f>+VLOOKUP($E10688,IPC_2018!$B$8:$T$347,12,0)</f>
        <v>1</v>
      </c>
      <c r="M10688" s="142" t="str">
        <f>+VLOOKUP($E10688,IPC_2018!$B$8:$T$347,13,0)</f>
        <v>Alto</v>
      </c>
    </row>
    <row r="10689" spans="1:13" x14ac:dyDescent="0.3">
      <c r="A10689" s="139">
        <f t="shared" si="10957"/>
        <v>282</v>
      </c>
      <c r="B10689" s="148">
        <f t="shared" si="10959"/>
        <v>5</v>
      </c>
      <c r="D10689" s="149" t="str">
        <f>+VLOOKUP($A10689,mUNICIPIOS!$B$4:$F$343,2,0)</f>
        <v>Petén</v>
      </c>
      <c r="E10689" s="149">
        <f>+VLOOKUP($A10689,mUNICIPIOS!$B$4:$F$343,3,0)</f>
        <v>1707</v>
      </c>
      <c r="F10689" s="149" t="str">
        <f>+VLOOKUP($A10689,mUNICIPIOS!$B$4:$F$343,4,0)</f>
        <v>Santa Ana</v>
      </c>
      <c r="G10689" s="139" t="str">
        <f t="shared" ref="G10689:K10689" si="10979">+G10651</f>
        <v>01</v>
      </c>
      <c r="H10689" t="str">
        <f t="shared" si="10979"/>
        <v>IPC</v>
      </c>
      <c r="I10689" t="str">
        <f t="shared" si="10979"/>
        <v>Índice de Participación Ciudadana</v>
      </c>
      <c r="J10689" t="str">
        <f t="shared" si="10979"/>
        <v>01-05</v>
      </c>
      <c r="K10689" t="str">
        <f t="shared" si="10979"/>
        <v>Funcionamiento del Comude</v>
      </c>
      <c r="L10689" s="150">
        <f>+VLOOKUP($E10689,IPC_2018!$B$8:$T$347,15,0)</f>
        <v>0.24911660786187864</v>
      </c>
      <c r="M10689" s="142" t="str">
        <f>+VLOOKUP($E10689,IPC_2018!$B$8:$T$347,16,0)</f>
        <v>Medio bajo</v>
      </c>
    </row>
    <row r="10690" spans="1:13" x14ac:dyDescent="0.3">
      <c r="A10690" s="139">
        <f t="shared" si="10957"/>
        <v>282</v>
      </c>
      <c r="B10690" s="148">
        <f t="shared" si="10959"/>
        <v>6</v>
      </c>
      <c r="D10690" s="149" t="str">
        <f>+VLOOKUP($A10690,mUNICIPIOS!$B$4:$F$343,2,0)</f>
        <v>Petén</v>
      </c>
      <c r="E10690" s="149">
        <f>+VLOOKUP($A10690,mUNICIPIOS!$B$4:$F$343,3,0)</f>
        <v>1707</v>
      </c>
      <c r="F10690" s="149" t="str">
        <f>+VLOOKUP($A10690,mUNICIPIOS!$B$4:$F$343,4,0)</f>
        <v>Santa Ana</v>
      </c>
      <c r="G10690" s="139" t="str">
        <f t="shared" ref="G10690:K10690" si="10980">+G10652</f>
        <v>01</v>
      </c>
      <c r="H10690" t="str">
        <f t="shared" si="10980"/>
        <v>IPC</v>
      </c>
      <c r="I10690" t="str">
        <f t="shared" si="10980"/>
        <v>Índice de Participación Ciudadana</v>
      </c>
      <c r="J10690" t="str">
        <f t="shared" si="10980"/>
        <v>INDICE</v>
      </c>
      <c r="K10690">
        <f t="shared" si="10980"/>
        <v>0</v>
      </c>
      <c r="L10690" s="150">
        <f>+VLOOKUP($E10690,IPC_2018!$B$8:$T$347,18,0)</f>
        <v>0.66653415784594849</v>
      </c>
      <c r="M10690" s="142" t="str">
        <f>+VLOOKUP($E10690,IPC_2018!$B$8:$T$347,19,0)</f>
        <v>Medio alto</v>
      </c>
    </row>
    <row r="10691" spans="1:13" x14ac:dyDescent="0.3">
      <c r="A10691" s="139">
        <f t="shared" si="10957"/>
        <v>282</v>
      </c>
      <c r="B10691" s="148">
        <f t="shared" si="10959"/>
        <v>7</v>
      </c>
      <c r="D10691" s="149" t="str">
        <f>+VLOOKUP($A10691,mUNICIPIOS!$B$4:$F$343,2,0)</f>
        <v>Petén</v>
      </c>
      <c r="E10691" s="149">
        <f>+VLOOKUP($A10691,mUNICIPIOS!$B$4:$F$343,3,0)</f>
        <v>1707</v>
      </c>
      <c r="F10691" s="149" t="str">
        <f>+VLOOKUP($A10691,mUNICIPIOS!$B$4:$F$343,4,0)</f>
        <v>Santa Ana</v>
      </c>
      <c r="G10691" s="139" t="str">
        <f t="shared" ref="G10691:K10691" si="10981">+G10653</f>
        <v>02</v>
      </c>
      <c r="H10691" t="str">
        <f t="shared" si="10981"/>
        <v>IIC</v>
      </c>
      <c r="I10691" t="str">
        <f t="shared" si="10981"/>
        <v>Índice de Información a la Ciudadanía</v>
      </c>
      <c r="J10691" t="str">
        <f t="shared" si="10981"/>
        <v>02-01</v>
      </c>
      <c r="K10691" t="str">
        <f t="shared" si="10981"/>
        <v>Rendición de cuentas cuatrimestral y anual al Comude enfocadas en resultados.</v>
      </c>
      <c r="L10691" s="150">
        <f>+VLOOKUP($E10691,IIC_2018!$B$8:$Q$347,3,0)</f>
        <v>0.13333333333333333</v>
      </c>
      <c r="M10691" s="142" t="str">
        <f>+VLOOKUP($E10691,IIC_2018!$B$8:$Q$347,4,0)</f>
        <v>Bajo</v>
      </c>
    </row>
    <row r="10692" spans="1:13" x14ac:dyDescent="0.3">
      <c r="A10692" s="139">
        <f t="shared" si="10957"/>
        <v>282</v>
      </c>
      <c r="B10692" s="148">
        <f t="shared" si="10959"/>
        <v>8</v>
      </c>
      <c r="D10692" s="149" t="str">
        <f>+VLOOKUP($A10692,mUNICIPIOS!$B$4:$F$343,2,0)</f>
        <v>Petén</v>
      </c>
      <c r="E10692" s="149">
        <f>+VLOOKUP($A10692,mUNICIPIOS!$B$4:$F$343,3,0)</f>
        <v>1707</v>
      </c>
      <c r="F10692" s="149" t="str">
        <f>+VLOOKUP($A10692,mUNICIPIOS!$B$4:$F$343,4,0)</f>
        <v>Santa Ana</v>
      </c>
      <c r="G10692" s="139" t="str">
        <f t="shared" ref="G10692:K10692" si="10982">+G10654</f>
        <v>02</v>
      </c>
      <c r="H10692" t="str">
        <f t="shared" si="10982"/>
        <v>IIC</v>
      </c>
      <c r="I10692" t="str">
        <f t="shared" si="10982"/>
        <v>Índice de Información a la Ciudadanía</v>
      </c>
      <c r="J10692" t="str">
        <f t="shared" si="10982"/>
        <v>02-02</v>
      </c>
      <c r="K10692" t="str">
        <f t="shared" si="10982"/>
        <v>Información presupuestaria y otra información brindada a la ciudadanía disponible en medios locales de comunicación.</v>
      </c>
      <c r="L10692" s="150">
        <f>+VLOOKUP($E10692,IIC_2018!$B$8:$Q$347,6,0)</f>
        <v>0</v>
      </c>
      <c r="M10692" s="142" t="str">
        <f>+VLOOKUP($E10692,IIC_2018!$B$8:$Q$347,7,0)</f>
        <v>Bajo</v>
      </c>
    </row>
    <row r="10693" spans="1:13" x14ac:dyDescent="0.3">
      <c r="A10693" s="139">
        <f t="shared" si="10957"/>
        <v>282</v>
      </c>
      <c r="B10693" s="148">
        <f t="shared" si="10959"/>
        <v>9</v>
      </c>
      <c r="D10693" s="149" t="str">
        <f>+VLOOKUP($A10693,mUNICIPIOS!$B$4:$F$343,2,0)</f>
        <v>Petén</v>
      </c>
      <c r="E10693" s="149">
        <f>+VLOOKUP($A10693,mUNICIPIOS!$B$4:$F$343,3,0)</f>
        <v>1707</v>
      </c>
      <c r="F10693" s="149" t="str">
        <f>+VLOOKUP($A10693,mUNICIPIOS!$B$4:$F$343,4,0)</f>
        <v>Santa Ana</v>
      </c>
      <c r="G10693" s="139" t="str">
        <f t="shared" ref="G10693:K10693" si="10983">+G10655</f>
        <v>02</v>
      </c>
      <c r="H10693" t="str">
        <f t="shared" si="10983"/>
        <v>IIC</v>
      </c>
      <c r="I10693" t="str">
        <f t="shared" si="10983"/>
        <v>Índice de Información a la Ciudadanía</v>
      </c>
      <c r="J10693" t="str">
        <f t="shared" si="10983"/>
        <v>02-03</v>
      </c>
      <c r="K10693" t="str">
        <f t="shared" si="10983"/>
        <v>Información pública de oficio actualizada y disponible de acuerdo a la LAIP y uso de internet.</v>
      </c>
      <c r="L10693" s="150">
        <f>+VLOOKUP($E10693,IIC_2018!$B$8:$Q$347,9,0)</f>
        <v>0.3</v>
      </c>
      <c r="M10693" s="142" t="str">
        <f>+VLOOKUP($E10693,IIC_2018!$B$8:$Q$347,10,0)</f>
        <v>Medio bajo</v>
      </c>
    </row>
    <row r="10694" spans="1:13" x14ac:dyDescent="0.3">
      <c r="A10694" s="139">
        <f t="shared" si="10957"/>
        <v>282</v>
      </c>
      <c r="B10694" s="148">
        <f t="shared" si="10959"/>
        <v>10</v>
      </c>
      <c r="D10694" s="149" t="str">
        <f>+VLOOKUP($A10694,mUNICIPIOS!$B$4:$F$343,2,0)</f>
        <v>Petén</v>
      </c>
      <c r="E10694" s="149">
        <f>+VLOOKUP($A10694,mUNICIPIOS!$B$4:$F$343,3,0)</f>
        <v>1707</v>
      </c>
      <c r="F10694" s="149" t="str">
        <f>+VLOOKUP($A10694,mUNICIPIOS!$B$4:$F$343,4,0)</f>
        <v>Santa Ana</v>
      </c>
      <c r="G10694" s="139" t="str">
        <f t="shared" ref="G10694:K10694" si="10984">+G10656</f>
        <v>02</v>
      </c>
      <c r="H10694" t="str">
        <f t="shared" si="10984"/>
        <v>IIC</v>
      </c>
      <c r="I10694" t="str">
        <f t="shared" si="10984"/>
        <v>Índice de Información a la Ciudadanía</v>
      </c>
      <c r="J10694" t="str">
        <f t="shared" si="10984"/>
        <v>02-04</v>
      </c>
      <c r="K10694" t="str">
        <f t="shared" si="10984"/>
        <v>Relación del monto contratado por medio de Guate compras con el total del presupuesto de egresos vigente.</v>
      </c>
      <c r="L10694" s="150">
        <f>+VLOOKUP($E10694,IIC_2018!$B$8:$Q$347,12,0)</f>
        <v>0.80393935966700791</v>
      </c>
      <c r="M10694" s="142" t="str">
        <f>+VLOOKUP($E10694,IIC_2018!$B$8:$Q$347,13,0)</f>
        <v>Alto</v>
      </c>
    </row>
    <row r="10695" spans="1:13" x14ac:dyDescent="0.3">
      <c r="A10695" s="139">
        <f t="shared" si="10957"/>
        <v>282</v>
      </c>
      <c r="B10695" s="148">
        <f t="shared" si="10959"/>
        <v>11</v>
      </c>
      <c r="D10695" s="149" t="str">
        <f>+VLOOKUP($A10695,mUNICIPIOS!$B$4:$F$343,2,0)</f>
        <v>Petén</v>
      </c>
      <c r="E10695" s="149">
        <f>+VLOOKUP($A10695,mUNICIPIOS!$B$4:$F$343,3,0)</f>
        <v>1707</v>
      </c>
      <c r="F10695" s="149" t="str">
        <f>+VLOOKUP($A10695,mUNICIPIOS!$B$4:$F$343,4,0)</f>
        <v>Santa Ana</v>
      </c>
      <c r="G10695" s="139" t="str">
        <f t="shared" ref="G10695:K10695" si="10985">+G10657</f>
        <v>02</v>
      </c>
      <c r="H10695" t="str">
        <f t="shared" si="10985"/>
        <v>IIC</v>
      </c>
      <c r="I10695" t="str">
        <f t="shared" si="10985"/>
        <v>Índice de Información a la Ciudadanía</v>
      </c>
      <c r="J10695" t="str">
        <f t="shared" si="10985"/>
        <v>INDICE</v>
      </c>
      <c r="K10695">
        <f t="shared" si="10985"/>
        <v>0</v>
      </c>
      <c r="L10695" s="150">
        <f>+VLOOKUP($E10695,IIC_2018!$B$8:$Q$347,15,0)</f>
        <v>0.30931817325008532</v>
      </c>
      <c r="M10695" s="142" t="str">
        <f>+VLOOKUP($E10695,IIC_2018!$B$8:$Q$347,16,0)</f>
        <v>Medio bajo</v>
      </c>
    </row>
    <row r="10696" spans="1:13" x14ac:dyDescent="0.3">
      <c r="A10696" s="139">
        <f t="shared" si="10957"/>
        <v>282</v>
      </c>
      <c r="B10696" s="148">
        <f t="shared" si="10959"/>
        <v>12</v>
      </c>
      <c r="D10696" s="149" t="str">
        <f>+VLOOKUP($A10696,mUNICIPIOS!$B$4:$F$343,2,0)</f>
        <v>Petén</v>
      </c>
      <c r="E10696" s="149">
        <f>+VLOOKUP($A10696,mUNICIPIOS!$B$4:$F$343,3,0)</f>
        <v>1707</v>
      </c>
      <c r="F10696" s="149" t="str">
        <f>+VLOOKUP($A10696,mUNICIPIOS!$B$4:$F$343,4,0)</f>
        <v>Santa Ana</v>
      </c>
      <c r="G10696" s="139" t="str">
        <f t="shared" ref="G10696:K10696" si="10986">+G10658</f>
        <v>03</v>
      </c>
      <c r="H10696" t="str">
        <f t="shared" si="10986"/>
        <v>ISP</v>
      </c>
      <c r="I10696" t="str">
        <f t="shared" si="10986"/>
        <v>Índice de Servicios Públicos</v>
      </c>
      <c r="J10696" t="str">
        <f t="shared" si="10986"/>
        <v>03-01</v>
      </c>
      <c r="K10696" t="str">
        <f t="shared" si="10986"/>
        <v>Cobertura del servicio público de agua</v>
      </c>
      <c r="L10696" s="150">
        <f>+VLOOKUP($E10696,ISP_2018!$B$8:$T$347,3,0)</f>
        <v>0.31945101751064836</v>
      </c>
      <c r="M10696" s="142" t="str">
        <f>+VLOOKUP($E10696,ISP_2018!$B$8:$T$347,4,0)</f>
        <v>Medio bajo</v>
      </c>
    </row>
    <row r="10697" spans="1:13" x14ac:dyDescent="0.3">
      <c r="A10697" s="139">
        <f t="shared" si="10957"/>
        <v>282</v>
      </c>
      <c r="B10697" s="148">
        <f t="shared" si="10959"/>
        <v>13</v>
      </c>
      <c r="D10697" s="149" t="str">
        <f>+VLOOKUP($A10697,mUNICIPIOS!$B$4:$F$343,2,0)</f>
        <v>Petén</v>
      </c>
      <c r="E10697" s="149">
        <f>+VLOOKUP($A10697,mUNICIPIOS!$B$4:$F$343,3,0)</f>
        <v>1707</v>
      </c>
      <c r="F10697" s="149" t="str">
        <f>+VLOOKUP($A10697,mUNICIPIOS!$B$4:$F$343,4,0)</f>
        <v>Santa Ana</v>
      </c>
      <c r="G10697" s="139" t="str">
        <f t="shared" ref="G10697:K10697" si="10987">+G10659</f>
        <v>03</v>
      </c>
      <c r="H10697" t="str">
        <f t="shared" si="10987"/>
        <v>ISP</v>
      </c>
      <c r="I10697" t="str">
        <f t="shared" si="10987"/>
        <v>Índice de Servicios Públicos</v>
      </c>
      <c r="J10697" t="str">
        <f t="shared" si="10987"/>
        <v>03-02</v>
      </c>
      <c r="K10697" t="str">
        <f t="shared" si="10987"/>
        <v>Control de la calidad del servicio público de agua</v>
      </c>
      <c r="L10697" s="150">
        <f>+VLOOKUP($E10697,ISP_2018!$B$8:$T$347,6,0)</f>
        <v>0.27</v>
      </c>
      <c r="M10697" s="142" t="str">
        <f>+VLOOKUP($E10697,ISP_2018!$B$8:$T$347,7,0)</f>
        <v>Medio bajo</v>
      </c>
    </row>
    <row r="10698" spans="1:13" x14ac:dyDescent="0.3">
      <c r="A10698" s="139">
        <f t="shared" si="10957"/>
        <v>282</v>
      </c>
      <c r="B10698" s="148">
        <f t="shared" si="10959"/>
        <v>14</v>
      </c>
      <c r="D10698" s="149" t="str">
        <f>+VLOOKUP($A10698,mUNICIPIOS!$B$4:$F$343,2,0)</f>
        <v>Petén</v>
      </c>
      <c r="E10698" s="149">
        <f>+VLOOKUP($A10698,mUNICIPIOS!$B$4:$F$343,3,0)</f>
        <v>1707</v>
      </c>
      <c r="F10698" s="149" t="str">
        <f>+VLOOKUP($A10698,mUNICIPIOS!$B$4:$F$343,4,0)</f>
        <v>Santa Ana</v>
      </c>
      <c r="G10698" s="139" t="str">
        <f t="shared" ref="G10698:K10698" si="10988">+G10660</f>
        <v>03</v>
      </c>
      <c r="H10698" t="str">
        <f t="shared" si="10988"/>
        <v>ISP</v>
      </c>
      <c r="I10698" t="str">
        <f t="shared" si="10988"/>
        <v>Índice de Servicios Públicos</v>
      </c>
      <c r="J10698" t="str">
        <f t="shared" si="10988"/>
        <v>03-03</v>
      </c>
      <c r="K10698" t="str">
        <f t="shared" si="10988"/>
        <v>Disposición  y tratamiento  de aguas residuales</v>
      </c>
      <c r="L10698" s="150">
        <f>+VLOOKUP($E10698,ISP_2018!$B$8:$T$347,9,0)</f>
        <v>0.2276707643009393</v>
      </c>
      <c r="M10698" s="142" t="str">
        <f>+VLOOKUP($E10698,ISP_2018!$B$8:$T$347,10,0)</f>
        <v>Medio bajo</v>
      </c>
    </row>
    <row r="10699" spans="1:13" x14ac:dyDescent="0.3">
      <c r="A10699" s="139">
        <f t="shared" si="10957"/>
        <v>282</v>
      </c>
      <c r="B10699" s="148">
        <f t="shared" si="10959"/>
        <v>15</v>
      </c>
      <c r="D10699" s="149" t="str">
        <f>+VLOOKUP($A10699,mUNICIPIOS!$B$4:$F$343,2,0)</f>
        <v>Petén</v>
      </c>
      <c r="E10699" s="149">
        <f>+VLOOKUP($A10699,mUNICIPIOS!$B$4:$F$343,3,0)</f>
        <v>1707</v>
      </c>
      <c r="F10699" s="149" t="str">
        <f>+VLOOKUP($A10699,mUNICIPIOS!$B$4:$F$343,4,0)</f>
        <v>Santa Ana</v>
      </c>
      <c r="G10699" s="139" t="str">
        <f t="shared" ref="G10699:K10699" si="10989">+G10661</f>
        <v>03</v>
      </c>
      <c r="H10699" t="str">
        <f t="shared" si="10989"/>
        <v>ISP</v>
      </c>
      <c r="I10699" t="str">
        <f t="shared" si="10989"/>
        <v>Índice de Servicios Públicos</v>
      </c>
      <c r="J10699" t="str">
        <f t="shared" si="10989"/>
        <v>03-04</v>
      </c>
      <c r="K10699" t="str">
        <f t="shared" si="10989"/>
        <v>Gestión y manejo de los residuos y desechos sólidos</v>
      </c>
      <c r="L10699" s="150">
        <f>+VLOOKUP($E10699,ISP_2018!$B$8:$T$347,12,0)</f>
        <v>0</v>
      </c>
      <c r="M10699" s="142" t="str">
        <f>+VLOOKUP($E10699,ISP_2018!$B$8:$T$347,13,0)</f>
        <v>Bajo</v>
      </c>
    </row>
    <row r="10700" spans="1:13" x14ac:dyDescent="0.3">
      <c r="A10700" s="139">
        <f t="shared" si="10957"/>
        <v>282</v>
      </c>
      <c r="B10700" s="148">
        <f t="shared" si="10959"/>
        <v>16</v>
      </c>
      <c r="D10700" s="149" t="str">
        <f>+VLOOKUP($A10700,mUNICIPIOS!$B$4:$F$343,2,0)</f>
        <v>Petén</v>
      </c>
      <c r="E10700" s="149">
        <f>+VLOOKUP($A10700,mUNICIPIOS!$B$4:$F$343,3,0)</f>
        <v>1707</v>
      </c>
      <c r="F10700" s="149" t="str">
        <f>+VLOOKUP($A10700,mUNICIPIOS!$B$4:$F$343,4,0)</f>
        <v>Santa Ana</v>
      </c>
      <c r="G10700" s="139" t="str">
        <f t="shared" ref="G10700:K10700" si="10990">+G10662</f>
        <v>03</v>
      </c>
      <c r="H10700" t="str">
        <f t="shared" si="10990"/>
        <v>ISP</v>
      </c>
      <c r="I10700" t="str">
        <f t="shared" si="10990"/>
        <v>Índice de Servicios Públicos</v>
      </c>
      <c r="J10700" t="str">
        <f t="shared" si="10990"/>
        <v>03-05</v>
      </c>
      <c r="K10700" t="str">
        <f t="shared" si="10990"/>
        <v>Gestión de servicios públicos municipales</v>
      </c>
      <c r="L10700" s="150">
        <f>+VLOOKUP($E10700,ISP_2018!$B$8:$T$347,15,0)</f>
        <v>0</v>
      </c>
      <c r="M10700" s="142" t="str">
        <f>+VLOOKUP($E10700,ISP_2018!$B$8:$T$347,16,0)</f>
        <v>Bajo</v>
      </c>
    </row>
    <row r="10701" spans="1:13" x14ac:dyDescent="0.3">
      <c r="A10701" s="139">
        <f t="shared" si="10957"/>
        <v>282</v>
      </c>
      <c r="B10701" s="148">
        <f t="shared" si="10959"/>
        <v>17</v>
      </c>
      <c r="D10701" s="149" t="str">
        <f>+VLOOKUP($A10701,mUNICIPIOS!$B$4:$F$343,2,0)</f>
        <v>Petén</v>
      </c>
      <c r="E10701" s="149">
        <f>+VLOOKUP($A10701,mUNICIPIOS!$B$4:$F$343,3,0)</f>
        <v>1707</v>
      </c>
      <c r="F10701" s="149" t="str">
        <f>+VLOOKUP($A10701,mUNICIPIOS!$B$4:$F$343,4,0)</f>
        <v>Santa Ana</v>
      </c>
      <c r="G10701" s="139" t="str">
        <f t="shared" ref="G10701:K10701" si="10991">+G10663</f>
        <v>03</v>
      </c>
      <c r="H10701" t="str">
        <f t="shared" si="10991"/>
        <v>ISP</v>
      </c>
      <c r="I10701" t="str">
        <f t="shared" si="10991"/>
        <v>Índice de Servicios Públicos</v>
      </c>
      <c r="J10701" t="str">
        <f t="shared" si="10991"/>
        <v>INDICE</v>
      </c>
      <c r="K10701">
        <f t="shared" si="10991"/>
        <v>0</v>
      </c>
      <c r="L10701" s="150">
        <f>+VLOOKUP($E10701,ISP_2018!$B$8:$T$347,18,0)</f>
        <v>0.1584792546112527</v>
      </c>
      <c r="M10701" s="142" t="str">
        <f>+VLOOKUP($E10701,ISP_2018!$B$8:$T$347,19,0)</f>
        <v>Bajo</v>
      </c>
    </row>
    <row r="10702" spans="1:13" x14ac:dyDescent="0.3">
      <c r="A10702" s="139">
        <f t="shared" si="10957"/>
        <v>282</v>
      </c>
      <c r="B10702" s="148">
        <f t="shared" si="10959"/>
        <v>18</v>
      </c>
      <c r="D10702" s="149" t="str">
        <f>+VLOOKUP($A10702,mUNICIPIOS!$B$4:$F$343,2,0)</f>
        <v>Petén</v>
      </c>
      <c r="E10702" s="149">
        <f>+VLOOKUP($A10702,mUNICIPIOS!$B$4:$F$343,3,0)</f>
        <v>1707</v>
      </c>
      <c r="F10702" s="149" t="str">
        <f>+VLOOKUP($A10702,mUNICIPIOS!$B$4:$F$343,4,0)</f>
        <v>Santa Ana</v>
      </c>
      <c r="G10702" s="139" t="str">
        <f t="shared" ref="G10702:K10702" si="10992">+G10664</f>
        <v>04</v>
      </c>
      <c r="H10702" t="str">
        <f t="shared" si="10992"/>
        <v>IGA</v>
      </c>
      <c r="I10702" t="str">
        <f t="shared" si="10992"/>
        <v>Índice de Gestión Administrativa</v>
      </c>
      <c r="J10702" t="str">
        <f t="shared" si="10992"/>
        <v>04-01</v>
      </c>
      <c r="K10702" t="str">
        <f t="shared" si="10992"/>
        <v>Existencia de elementos de atención municipal orientada al vecino</v>
      </c>
      <c r="L10702" s="150">
        <f>+VLOOKUP($E10702,IGA_2018!$B$8:$N$347,3,0)</f>
        <v>0.25</v>
      </c>
      <c r="M10702" s="142" t="str">
        <f>+VLOOKUP($E10702,IGA_2018!$B$8:$N$347,4,0)</f>
        <v>Medio bajo</v>
      </c>
    </row>
    <row r="10703" spans="1:13" x14ac:dyDescent="0.3">
      <c r="A10703" s="139">
        <f t="shared" si="10957"/>
        <v>282</v>
      </c>
      <c r="B10703" s="148">
        <f t="shared" si="10959"/>
        <v>19</v>
      </c>
      <c r="D10703" s="149" t="str">
        <f>+VLOOKUP($A10703,mUNICIPIOS!$B$4:$F$343,2,0)</f>
        <v>Petén</v>
      </c>
      <c r="E10703" s="149">
        <f>+VLOOKUP($A10703,mUNICIPIOS!$B$4:$F$343,3,0)</f>
        <v>1707</v>
      </c>
      <c r="F10703" s="149" t="str">
        <f>+VLOOKUP($A10703,mUNICIPIOS!$B$4:$F$343,4,0)</f>
        <v>Santa Ana</v>
      </c>
      <c r="G10703" s="139" t="str">
        <f t="shared" ref="G10703:K10703" si="10993">+G10665</f>
        <v>04</v>
      </c>
      <c r="H10703" t="str">
        <f t="shared" si="10993"/>
        <v>IGA</v>
      </c>
      <c r="I10703" t="str">
        <f t="shared" si="10993"/>
        <v>Índice de Gestión Administrativa</v>
      </c>
      <c r="J10703" t="str">
        <f t="shared" si="10993"/>
        <v>04-02</v>
      </c>
      <c r="K10703" t="str">
        <f t="shared" si="10993"/>
        <v>Gestión del recurso humano.</v>
      </c>
      <c r="L10703" s="150">
        <f>+VLOOKUP($E10703,IGA_2018!$B$8:$N$347,6,0)</f>
        <v>0.38114859644604698</v>
      </c>
      <c r="M10703" s="142" t="str">
        <f>+VLOOKUP($E10703,IGA_2018!$B$8:$N$347,7,0)</f>
        <v>Medio bajo</v>
      </c>
    </row>
    <row r="10704" spans="1:13" x14ac:dyDescent="0.3">
      <c r="A10704" s="139">
        <f t="shared" si="10957"/>
        <v>282</v>
      </c>
      <c r="B10704" s="148">
        <f t="shared" si="10959"/>
        <v>20</v>
      </c>
      <c r="D10704" s="149" t="str">
        <f>+VLOOKUP($A10704,mUNICIPIOS!$B$4:$F$343,2,0)</f>
        <v>Petén</v>
      </c>
      <c r="E10704" s="149">
        <f>+VLOOKUP($A10704,mUNICIPIOS!$B$4:$F$343,3,0)</f>
        <v>1707</v>
      </c>
      <c r="F10704" s="149" t="str">
        <f>+VLOOKUP($A10704,mUNICIPIOS!$B$4:$F$343,4,0)</f>
        <v>Santa Ana</v>
      </c>
      <c r="G10704" s="139" t="str">
        <f t="shared" ref="G10704:K10704" si="10994">+G10666</f>
        <v>04</v>
      </c>
      <c r="H10704" t="str">
        <f t="shared" si="10994"/>
        <v>IGA</v>
      </c>
      <c r="I10704" t="str">
        <f t="shared" si="10994"/>
        <v>Índice de Gestión Administrativa</v>
      </c>
      <c r="J10704" t="str">
        <f t="shared" si="10994"/>
        <v>04-03</v>
      </c>
      <c r="K10704" t="str">
        <f t="shared" si="10994"/>
        <v>Existencia de oficinas municipales con instrumentos de gestión.</v>
      </c>
      <c r="L10704" s="150">
        <f>+VLOOKUP($E10704,IGA_2018!$B$8:$N$347,9,0)</f>
        <v>0.44999999999999996</v>
      </c>
      <c r="M10704" s="142" t="str">
        <f>+VLOOKUP($E10704,IGA_2018!$B$8:$N$347,10,0)</f>
        <v>Medio</v>
      </c>
    </row>
    <row r="10705" spans="1:13" x14ac:dyDescent="0.3">
      <c r="A10705" s="139">
        <f t="shared" si="10957"/>
        <v>282</v>
      </c>
      <c r="B10705" s="148">
        <f t="shared" si="10959"/>
        <v>21</v>
      </c>
      <c r="D10705" s="149" t="str">
        <f>+VLOOKUP($A10705,mUNICIPIOS!$B$4:$F$343,2,0)</f>
        <v>Petén</v>
      </c>
      <c r="E10705" s="149">
        <f>+VLOOKUP($A10705,mUNICIPIOS!$B$4:$F$343,3,0)</f>
        <v>1707</v>
      </c>
      <c r="F10705" s="149" t="str">
        <f>+VLOOKUP($A10705,mUNICIPIOS!$B$4:$F$343,4,0)</f>
        <v>Santa Ana</v>
      </c>
      <c r="G10705" s="139" t="str">
        <f t="shared" ref="G10705:K10705" si="10995">+G10667</f>
        <v>04</v>
      </c>
      <c r="H10705" t="str">
        <f t="shared" si="10995"/>
        <v>IGA</v>
      </c>
      <c r="I10705" t="str">
        <f t="shared" si="10995"/>
        <v>Índice de Gestión Administrativa</v>
      </c>
      <c r="J10705" t="str">
        <f t="shared" si="10995"/>
        <v>INDICE</v>
      </c>
      <c r="K10705">
        <f t="shared" si="10995"/>
        <v>0</v>
      </c>
      <c r="L10705" s="150">
        <f>+VLOOKUP($E10705,IGA_2018!$B$8:$N$347,12,0)</f>
        <v>0.36590200875611639</v>
      </c>
      <c r="M10705" s="142" t="str">
        <f>+VLOOKUP($E10705,IGA_2018!$B$8:$N$347,13,0)</f>
        <v>Medio bajo</v>
      </c>
    </row>
    <row r="10706" spans="1:13" x14ac:dyDescent="0.3">
      <c r="A10706" s="139">
        <f t="shared" si="10957"/>
        <v>282</v>
      </c>
      <c r="B10706" s="148">
        <f t="shared" si="10959"/>
        <v>22</v>
      </c>
      <c r="D10706" s="149" t="str">
        <f>+VLOOKUP($A10706,mUNICIPIOS!$B$4:$F$343,2,0)</f>
        <v>Petén</v>
      </c>
      <c r="E10706" s="149">
        <f>+VLOOKUP($A10706,mUNICIPIOS!$B$4:$F$343,3,0)</f>
        <v>1707</v>
      </c>
      <c r="F10706" s="149" t="str">
        <f>+VLOOKUP($A10706,mUNICIPIOS!$B$4:$F$343,4,0)</f>
        <v>Santa Ana</v>
      </c>
      <c r="G10706" s="139" t="str">
        <f t="shared" ref="G10706:K10706" si="10996">+G10668</f>
        <v>05</v>
      </c>
      <c r="H10706" t="str">
        <f t="shared" si="10996"/>
        <v>IGF</v>
      </c>
      <c r="I10706" t="str">
        <f t="shared" si="10996"/>
        <v>Índice de Gestión Financiera</v>
      </c>
      <c r="J10706" t="str">
        <f t="shared" si="10996"/>
        <v>05-01</v>
      </c>
      <c r="K10706" t="str">
        <f t="shared" si="10996"/>
        <v>Autonomía financiera municipal</v>
      </c>
      <c r="L10706" s="150">
        <f>+VLOOKUP($E10706,IGF_2018!$B$8:$Z$347,3,0)</f>
        <v>0.18079789494480863</v>
      </c>
      <c r="M10706" s="142" t="str">
        <f>+VLOOKUP($E10706,IGF_2018!$B$8:$Z$347,4,0)</f>
        <v>Bajo</v>
      </c>
    </row>
    <row r="10707" spans="1:13" x14ac:dyDescent="0.3">
      <c r="A10707" s="139">
        <f t="shared" si="10957"/>
        <v>282</v>
      </c>
      <c r="B10707" s="148">
        <f t="shared" si="10959"/>
        <v>23</v>
      </c>
      <c r="D10707" s="149" t="str">
        <f>+VLOOKUP($A10707,mUNICIPIOS!$B$4:$F$343,2,0)</f>
        <v>Petén</v>
      </c>
      <c r="E10707" s="149">
        <f>+VLOOKUP($A10707,mUNICIPIOS!$B$4:$F$343,3,0)</f>
        <v>1707</v>
      </c>
      <c r="F10707" s="149" t="str">
        <f>+VLOOKUP($A10707,mUNICIPIOS!$B$4:$F$343,4,0)</f>
        <v>Santa Ana</v>
      </c>
      <c r="G10707" s="139" t="str">
        <f t="shared" ref="G10707:K10707" si="10997">+G10669</f>
        <v>05</v>
      </c>
      <c r="H10707" t="str">
        <f t="shared" si="10997"/>
        <v>IGF</v>
      </c>
      <c r="I10707" t="str">
        <f t="shared" si="10997"/>
        <v>Índice de Gestión Financiera</v>
      </c>
      <c r="J10707" t="str">
        <f t="shared" si="10997"/>
        <v>05-02</v>
      </c>
      <c r="K10707" t="str">
        <f t="shared" si="10997"/>
        <v xml:space="preserve">Ingresos propios por habitante -sin regalías- </v>
      </c>
      <c r="L10707" s="150">
        <f>+VLOOKUP($E10707,IGF_2018!$B$8:$Z$347,6,0)</f>
        <v>9.3431986873139514E-2</v>
      </c>
      <c r="M10707" s="142" t="str">
        <f>+VLOOKUP($E10707,IGF_2018!$B$8:$Z$347,7,0)</f>
        <v>Bajo</v>
      </c>
    </row>
    <row r="10708" spans="1:13" x14ac:dyDescent="0.3">
      <c r="A10708" s="139">
        <f t="shared" si="10957"/>
        <v>282</v>
      </c>
      <c r="B10708" s="148">
        <f t="shared" si="10959"/>
        <v>24</v>
      </c>
      <c r="D10708" s="149" t="str">
        <f>+VLOOKUP($A10708,mUNICIPIOS!$B$4:$F$343,2,0)</f>
        <v>Petén</v>
      </c>
      <c r="E10708" s="149">
        <f>+VLOOKUP($A10708,mUNICIPIOS!$B$4:$F$343,3,0)</f>
        <v>1707</v>
      </c>
      <c r="F10708" s="149" t="str">
        <f>+VLOOKUP($A10708,mUNICIPIOS!$B$4:$F$343,4,0)</f>
        <v>Santa Ana</v>
      </c>
      <c r="G10708" s="139" t="str">
        <f t="shared" ref="G10708:K10708" si="10998">+G10670</f>
        <v>05</v>
      </c>
      <c r="H10708" t="str">
        <f t="shared" si="10998"/>
        <v>IGF</v>
      </c>
      <c r="I10708" t="str">
        <f t="shared" si="10998"/>
        <v>Índice de Gestión Financiera</v>
      </c>
      <c r="J10708" t="str">
        <f t="shared" si="10998"/>
        <v>05-03</v>
      </c>
      <c r="K10708" t="str">
        <f t="shared" si="10998"/>
        <v>Ingresos del IUSI en relación a los ingresos propios -sin regalías-</v>
      </c>
      <c r="L10708" s="150">
        <f>+VLOOKUP($E10708,IGF_2018!$B$8:$Z$347,9,0)</f>
        <v>0.16454935348817121</v>
      </c>
      <c r="M10708" s="142" t="str">
        <f>+VLOOKUP($E10708,IGF_2018!$B$8:$Z$347,10,0)</f>
        <v>Bajo</v>
      </c>
    </row>
    <row r="10709" spans="1:13" x14ac:dyDescent="0.3">
      <c r="A10709" s="139">
        <f t="shared" si="10957"/>
        <v>282</v>
      </c>
      <c r="B10709" s="148">
        <f t="shared" si="10959"/>
        <v>25</v>
      </c>
      <c r="D10709" s="149" t="str">
        <f>+VLOOKUP($A10709,mUNICIPIOS!$B$4:$F$343,2,0)</f>
        <v>Petén</v>
      </c>
      <c r="E10709" s="149">
        <f>+VLOOKUP($A10709,mUNICIPIOS!$B$4:$F$343,3,0)</f>
        <v>1707</v>
      </c>
      <c r="F10709" s="149" t="str">
        <f>+VLOOKUP($A10709,mUNICIPIOS!$B$4:$F$343,4,0)</f>
        <v>Santa Ana</v>
      </c>
      <c r="G10709" s="139" t="str">
        <f t="shared" ref="G10709:K10709" si="10999">+G10671</f>
        <v>05</v>
      </c>
      <c r="H10709" t="str">
        <f t="shared" si="10999"/>
        <v>IGF</v>
      </c>
      <c r="I10709" t="str">
        <f t="shared" si="10999"/>
        <v>Índice de Gestión Financiera</v>
      </c>
      <c r="J10709" t="str">
        <f t="shared" si="10999"/>
        <v>05-04</v>
      </c>
      <c r="K10709" t="str">
        <f t="shared" si="10999"/>
        <v>Inversión anual en capital fijo por habitante</v>
      </c>
      <c r="L10709" s="150">
        <f>+VLOOKUP($E10709,IGF_2018!$B$8:$Z$347,12,0)</f>
        <v>7.4161975974805172E-2</v>
      </c>
      <c r="M10709" s="142" t="str">
        <f>+VLOOKUP($E10709,IGF_2018!$B$8:$Z$347,13,0)</f>
        <v>Bajo</v>
      </c>
    </row>
    <row r="10710" spans="1:13" x14ac:dyDescent="0.3">
      <c r="A10710" s="139">
        <f t="shared" si="10957"/>
        <v>282</v>
      </c>
      <c r="B10710" s="148">
        <f t="shared" si="10959"/>
        <v>26</v>
      </c>
      <c r="D10710" s="149" t="str">
        <f>+VLOOKUP($A10710,mUNICIPIOS!$B$4:$F$343,2,0)</f>
        <v>Petén</v>
      </c>
      <c r="E10710" s="149">
        <f>+VLOOKUP($A10710,mUNICIPIOS!$B$4:$F$343,3,0)</f>
        <v>1707</v>
      </c>
      <c r="F10710" s="149" t="str">
        <f>+VLOOKUP($A10710,mUNICIPIOS!$B$4:$F$343,4,0)</f>
        <v>Santa Ana</v>
      </c>
      <c r="G10710" s="139" t="str">
        <f t="shared" ref="G10710:K10710" si="11000">+G10672</f>
        <v>05</v>
      </c>
      <c r="H10710" t="str">
        <f t="shared" si="11000"/>
        <v>IGF</v>
      </c>
      <c r="I10710" t="str">
        <f t="shared" si="11000"/>
        <v>Índice de Gestión Financiera</v>
      </c>
      <c r="J10710" t="str">
        <f t="shared" si="11000"/>
        <v>05-05</v>
      </c>
      <c r="K10710" t="str">
        <f t="shared" si="11000"/>
        <v>Inversión anual en capital fijo con recursos percibidos por ingresos propios</v>
      </c>
      <c r="L10710" s="150">
        <f>+VLOOKUP($E10710,IGF_2018!$B$8:$Z$347,15,0)</f>
        <v>0</v>
      </c>
      <c r="M10710" s="142" t="str">
        <f>+VLOOKUP($E10710,IGF_2018!$B$8:$Z$347,16,0)</f>
        <v>Bajo</v>
      </c>
    </row>
    <row r="10711" spans="1:13" x14ac:dyDescent="0.3">
      <c r="A10711" s="139">
        <f t="shared" si="10957"/>
        <v>282</v>
      </c>
      <c r="B10711" s="148">
        <f t="shared" si="10959"/>
        <v>27</v>
      </c>
      <c r="D10711" s="149" t="str">
        <f>+VLOOKUP($A10711,mUNICIPIOS!$B$4:$F$343,2,0)</f>
        <v>Petén</v>
      </c>
      <c r="E10711" s="149">
        <f>+VLOOKUP($A10711,mUNICIPIOS!$B$4:$F$343,3,0)</f>
        <v>1707</v>
      </c>
      <c r="F10711" s="149" t="str">
        <f>+VLOOKUP($A10711,mUNICIPIOS!$B$4:$F$343,4,0)</f>
        <v>Santa Ana</v>
      </c>
      <c r="G10711" s="139" t="str">
        <f t="shared" ref="G10711:K10711" si="11001">+G10673</f>
        <v>05</v>
      </c>
      <c r="H10711" t="str">
        <f t="shared" si="11001"/>
        <v>IGF</v>
      </c>
      <c r="I10711" t="str">
        <f t="shared" si="11001"/>
        <v>Índice de Gestión Financiera</v>
      </c>
      <c r="J10711" t="str">
        <f t="shared" si="11001"/>
        <v>05-06</v>
      </c>
      <c r="K10711" t="str">
        <f t="shared" si="11001"/>
        <v xml:space="preserve">Inversión anual en capital fijo con recursos percibidos por transferencias del Gobierno Central </v>
      </c>
      <c r="L10711" s="150">
        <f>+VLOOKUP($E10711,IGF_2018!$B$8:$Z$347,18,0)</f>
        <v>0.16406652133273936</v>
      </c>
      <c r="M10711" s="142" t="str">
        <f>+VLOOKUP($E10711,IGF_2018!$B$8:$Z$347,19,0)</f>
        <v>Bajo</v>
      </c>
    </row>
    <row r="10712" spans="1:13" x14ac:dyDescent="0.3">
      <c r="A10712" s="139">
        <f t="shared" si="10957"/>
        <v>282</v>
      </c>
      <c r="B10712" s="148">
        <f t="shared" si="10959"/>
        <v>28</v>
      </c>
      <c r="D10712" s="149" t="str">
        <f>+VLOOKUP($A10712,mUNICIPIOS!$B$4:$F$343,2,0)</f>
        <v>Petén</v>
      </c>
      <c r="E10712" s="149">
        <f>+VLOOKUP($A10712,mUNICIPIOS!$B$4:$F$343,3,0)</f>
        <v>1707</v>
      </c>
      <c r="F10712" s="149" t="str">
        <f>+VLOOKUP($A10712,mUNICIPIOS!$B$4:$F$343,4,0)</f>
        <v>Santa Ana</v>
      </c>
      <c r="G10712" s="139" t="str">
        <f t="shared" ref="G10712:K10712" si="11002">+G10674</f>
        <v>05</v>
      </c>
      <c r="H10712" t="str">
        <f t="shared" si="11002"/>
        <v>IGF</v>
      </c>
      <c r="I10712" t="str">
        <f t="shared" si="11002"/>
        <v>Índice de Gestión Financiera</v>
      </c>
      <c r="J10712" t="str">
        <f t="shared" si="11002"/>
        <v>05-07</v>
      </c>
      <c r="K10712" t="str">
        <f t="shared" si="11002"/>
        <v>Financiamiento por endeudamiento municipal</v>
      </c>
      <c r="L10712" s="150">
        <f>+VLOOKUP($E10712,IGF_2018!$B$8:$Z$347,21,0)</f>
        <v>0.93589324156931408</v>
      </c>
      <c r="M10712" s="142" t="str">
        <f>+VLOOKUP($E10712,IGF_2018!$B$8:$Z$347,22,0)</f>
        <v>Alto</v>
      </c>
    </row>
    <row r="10713" spans="1:13" x14ac:dyDescent="0.3">
      <c r="A10713" s="139">
        <f t="shared" si="10957"/>
        <v>282</v>
      </c>
      <c r="B10713" s="148">
        <f t="shared" si="10959"/>
        <v>29</v>
      </c>
      <c r="D10713" s="149" t="str">
        <f>+VLOOKUP($A10713,mUNICIPIOS!$B$4:$F$343,2,0)</f>
        <v>Petén</v>
      </c>
      <c r="E10713" s="149">
        <f>+VLOOKUP($A10713,mUNICIPIOS!$B$4:$F$343,3,0)</f>
        <v>1707</v>
      </c>
      <c r="F10713" s="149" t="str">
        <f>+VLOOKUP($A10713,mUNICIPIOS!$B$4:$F$343,4,0)</f>
        <v>Santa Ana</v>
      </c>
      <c r="G10713" s="139" t="str">
        <f t="shared" ref="G10713:K10713" si="11003">+G10675</f>
        <v>05</v>
      </c>
      <c r="H10713" t="str">
        <f t="shared" si="11003"/>
        <v>IGF</v>
      </c>
      <c r="I10713" t="str">
        <f t="shared" si="11003"/>
        <v>Índice de Gestión Financiera</v>
      </c>
      <c r="J10713" t="str">
        <f t="shared" si="11003"/>
        <v>INDICE</v>
      </c>
      <c r="K10713">
        <f t="shared" si="11003"/>
        <v>0</v>
      </c>
      <c r="L10713" s="150">
        <f>+VLOOKUP($E10713,IGF_2018!$B$8:$Z$347,24,0)</f>
        <v>0.28230240975702403</v>
      </c>
      <c r="M10713" s="142" t="str">
        <f>+VLOOKUP($E10713,IGF_2018!$B$8:$Z$347,25,0)</f>
        <v>Medio bajo</v>
      </c>
    </row>
    <row r="10714" spans="1:13" x14ac:dyDescent="0.3">
      <c r="A10714" s="139">
        <f t="shared" si="10957"/>
        <v>282</v>
      </c>
      <c r="B10714" s="148">
        <f t="shared" si="10959"/>
        <v>30</v>
      </c>
      <c r="D10714" s="149" t="str">
        <f>+VLOOKUP($A10714,mUNICIPIOS!$B$4:$F$343,2,0)</f>
        <v>Petén</v>
      </c>
      <c r="E10714" s="149">
        <f>+VLOOKUP($A10714,mUNICIPIOS!$B$4:$F$343,3,0)</f>
        <v>1707</v>
      </c>
      <c r="F10714" s="149" t="str">
        <f>+VLOOKUP($A10714,mUNICIPIOS!$B$4:$F$343,4,0)</f>
        <v>Santa Ana</v>
      </c>
      <c r="G10714" s="139" t="str">
        <f t="shared" ref="G10714:K10714" si="11004">+G10676</f>
        <v>06</v>
      </c>
      <c r="H10714" t="str">
        <f t="shared" si="11004"/>
        <v>IGE</v>
      </c>
      <c r="I10714" t="str">
        <f t="shared" si="11004"/>
        <v>Índice de Gestión Estratégica</v>
      </c>
      <c r="J10714" t="str">
        <f t="shared" si="11004"/>
        <v>06-01</v>
      </c>
      <c r="K10714" t="str">
        <f t="shared" si="11004"/>
        <v>Ejecución del Plan Operativo Anual  (POA)</v>
      </c>
      <c r="L10714" s="150">
        <f>+VLOOKUP($E10714,IGE_2018!$B$8:$Z$347,3,0)</f>
        <v>0.35</v>
      </c>
      <c r="M10714" s="142" t="str">
        <f>+VLOOKUP($E10714,IGE_2018!$B$8:$Z$347,4,0)</f>
        <v>Medio bajo</v>
      </c>
    </row>
    <row r="10715" spans="1:13" x14ac:dyDescent="0.3">
      <c r="A10715" s="139">
        <f t="shared" si="10957"/>
        <v>282</v>
      </c>
      <c r="B10715" s="148">
        <f t="shared" si="10959"/>
        <v>31</v>
      </c>
      <c r="D10715" s="149" t="str">
        <f>+VLOOKUP($A10715,mUNICIPIOS!$B$4:$F$343,2,0)</f>
        <v>Petén</v>
      </c>
      <c r="E10715" s="149">
        <f>+VLOOKUP($A10715,mUNICIPIOS!$B$4:$F$343,3,0)</f>
        <v>1707</v>
      </c>
      <c r="F10715" s="149" t="str">
        <f>+VLOOKUP($A10715,mUNICIPIOS!$B$4:$F$343,4,0)</f>
        <v>Santa Ana</v>
      </c>
      <c r="G10715" s="139" t="str">
        <f t="shared" ref="G10715:K10715" si="11005">+G10677</f>
        <v>06</v>
      </c>
      <c r="H10715" t="str">
        <f t="shared" si="11005"/>
        <v>IGE</v>
      </c>
      <c r="I10715" t="str">
        <f t="shared" si="11005"/>
        <v>Índice de Gestión Estratégica</v>
      </c>
      <c r="J10715" t="str">
        <f t="shared" si="11005"/>
        <v>06-02</v>
      </c>
      <c r="K10715" t="str">
        <f t="shared" si="11005"/>
        <v>Relación Plan de Desarrollo Municipal y Ordenamiento Territorial (PDM-OT) - Plan Estratégico Institucional (PEI) - Plan Operativo Multianual (POM) - Plan Operativo Anual (POA)</v>
      </c>
      <c r="L10715" s="150">
        <f>+VLOOKUP($E10715,IGE_2018!$B$8:$Z$347,6,0)</f>
        <v>0</v>
      </c>
      <c r="M10715" s="142" t="str">
        <f>+VLOOKUP($E10715,IGE_2018!$B$8:$Z$347,7,0)</f>
        <v>Bajo</v>
      </c>
    </row>
    <row r="10716" spans="1:13" x14ac:dyDescent="0.3">
      <c r="A10716" s="139">
        <f t="shared" si="10957"/>
        <v>282</v>
      </c>
      <c r="B10716" s="148">
        <f t="shared" si="10959"/>
        <v>32</v>
      </c>
      <c r="D10716" s="149" t="str">
        <f>+VLOOKUP($A10716,mUNICIPIOS!$B$4:$F$343,2,0)</f>
        <v>Petén</v>
      </c>
      <c r="E10716" s="149">
        <f>+VLOOKUP($A10716,mUNICIPIOS!$B$4:$F$343,3,0)</f>
        <v>1707</v>
      </c>
      <c r="F10716" s="149" t="str">
        <f>+VLOOKUP($A10716,mUNICIPIOS!$B$4:$F$343,4,0)</f>
        <v>Santa Ana</v>
      </c>
      <c r="G10716" s="139" t="str">
        <f t="shared" ref="G10716:K10716" si="11006">+G10678</f>
        <v>06</v>
      </c>
      <c r="H10716" t="str">
        <f t="shared" si="11006"/>
        <v>IGE</v>
      </c>
      <c r="I10716" t="str">
        <f t="shared" si="11006"/>
        <v>Índice de Gestión Estratégica</v>
      </c>
      <c r="J10716" t="str">
        <f t="shared" si="11006"/>
        <v>06-03</v>
      </c>
      <c r="K10716" t="str">
        <f t="shared" si="11006"/>
        <v>Presupuesto de egresos relacionado a competencias municipales que responden a prioridades nacionales de desarrollo.</v>
      </c>
      <c r="L10716" s="150">
        <f>+VLOOKUP($E10716,IGE_2018!$B$8:$Z$347,9,0)</f>
        <v>0.346042027482241</v>
      </c>
      <c r="M10716" s="142" t="str">
        <f>+VLOOKUP($E10716,IGE_2018!$B$8:$Z$347,10,0)</f>
        <v>Medio bajo</v>
      </c>
    </row>
    <row r="10717" spans="1:13" x14ac:dyDescent="0.3">
      <c r="A10717" s="139">
        <f t="shared" si="10957"/>
        <v>282</v>
      </c>
      <c r="B10717" s="148">
        <f t="shared" si="10959"/>
        <v>33</v>
      </c>
      <c r="D10717" s="149" t="str">
        <f>+VLOOKUP($A10717,mUNICIPIOS!$B$4:$F$343,2,0)</f>
        <v>Petén</v>
      </c>
      <c r="E10717" s="149">
        <f>+VLOOKUP($A10717,mUNICIPIOS!$B$4:$F$343,3,0)</f>
        <v>1707</v>
      </c>
      <c r="F10717" s="149" t="str">
        <f>+VLOOKUP($A10717,mUNICIPIOS!$B$4:$F$343,4,0)</f>
        <v>Santa Ana</v>
      </c>
      <c r="G10717" s="139" t="str">
        <f t="shared" ref="G10717:K10717" si="11007">+G10679</f>
        <v>06</v>
      </c>
      <c r="H10717" t="str">
        <f t="shared" si="11007"/>
        <v>IGE</v>
      </c>
      <c r="I10717" t="str">
        <f t="shared" si="11007"/>
        <v>Índice de Gestión Estratégica</v>
      </c>
      <c r="J10717" t="str">
        <f t="shared" si="11007"/>
        <v>06-04</v>
      </c>
      <c r="K10717" t="str">
        <f t="shared" si="11007"/>
        <v>Institucionalización de la gestión ordenada del territorio</v>
      </c>
      <c r="L10717" s="150">
        <f>+VLOOKUP($E10717,IGE_2018!$B$8:$Z$347,12,0)</f>
        <v>0</v>
      </c>
      <c r="M10717" s="142" t="str">
        <f>+VLOOKUP($E10717,IGE_2018!$B$8:$Z$347,13,0)</f>
        <v>Bajo</v>
      </c>
    </row>
    <row r="10718" spans="1:13" x14ac:dyDescent="0.3">
      <c r="A10718" s="139">
        <f t="shared" si="10957"/>
        <v>282</v>
      </c>
      <c r="B10718" s="148">
        <f t="shared" si="10959"/>
        <v>34</v>
      </c>
      <c r="D10718" s="149" t="str">
        <f>+VLOOKUP($A10718,mUNICIPIOS!$B$4:$F$343,2,0)</f>
        <v>Petén</v>
      </c>
      <c r="E10718" s="149">
        <f>+VLOOKUP($A10718,mUNICIPIOS!$B$4:$F$343,3,0)</f>
        <v>1707</v>
      </c>
      <c r="F10718" s="149" t="str">
        <f>+VLOOKUP($A10718,mUNICIPIOS!$B$4:$F$343,4,0)</f>
        <v>Santa Ana</v>
      </c>
      <c r="G10718" s="139" t="str">
        <f t="shared" ref="G10718:K10718" si="11008">+G10680</f>
        <v>06</v>
      </c>
      <c r="H10718" t="str">
        <f t="shared" si="11008"/>
        <v>IGE</v>
      </c>
      <c r="I10718" t="str">
        <f t="shared" si="11008"/>
        <v>Índice de Gestión Estratégica</v>
      </c>
      <c r="J10718" t="str">
        <f t="shared" si="11008"/>
        <v>06-05</v>
      </c>
      <c r="K10718" t="str">
        <f t="shared" si="11008"/>
        <v>Acciones para la gestión ordenada del territorio</v>
      </c>
      <c r="L10718" s="150">
        <f>+VLOOKUP($E10718,IGE_2018!$B$8:$Z$347,15,0)</f>
        <v>0</v>
      </c>
      <c r="M10718" s="142" t="str">
        <f>+VLOOKUP($E10718,IGE_2018!$B$8:$Z$347,16,0)</f>
        <v>Bajo</v>
      </c>
    </row>
    <row r="10719" spans="1:13" x14ac:dyDescent="0.3">
      <c r="A10719" s="139">
        <f t="shared" si="10957"/>
        <v>282</v>
      </c>
      <c r="B10719" s="148">
        <f t="shared" si="10959"/>
        <v>35</v>
      </c>
      <c r="D10719" s="149" t="str">
        <f>+VLOOKUP($A10719,mUNICIPIOS!$B$4:$F$343,2,0)</f>
        <v>Petén</v>
      </c>
      <c r="E10719" s="149">
        <f>+VLOOKUP($A10719,mUNICIPIOS!$B$4:$F$343,3,0)</f>
        <v>1707</v>
      </c>
      <c r="F10719" s="149" t="str">
        <f>+VLOOKUP($A10719,mUNICIPIOS!$B$4:$F$343,4,0)</f>
        <v>Santa Ana</v>
      </c>
      <c r="G10719" s="139" t="str">
        <f t="shared" ref="G10719:K10719" si="11009">+G10681</f>
        <v>06</v>
      </c>
      <c r="H10719" t="str">
        <f t="shared" si="11009"/>
        <v>IGE</v>
      </c>
      <c r="I10719" t="str">
        <f t="shared" si="11009"/>
        <v>Índice de Gestión Estratégica</v>
      </c>
      <c r="J10719" t="str">
        <f t="shared" si="11009"/>
        <v>06-06</v>
      </c>
      <c r="K10719" t="str">
        <f t="shared" si="11009"/>
        <v>Gestión de riesgo en la formulación de proyectos derivados de la planificación operativa anual</v>
      </c>
      <c r="L10719" s="150">
        <f>+VLOOKUP($E10719,IGE_2018!$B$8:$Z$347,18,0)</f>
        <v>0</v>
      </c>
      <c r="M10719" s="142" t="str">
        <f>+VLOOKUP($E10719,IGE_2018!$B$8:$Z$347,19,0)</f>
        <v>Bajo</v>
      </c>
    </row>
    <row r="10720" spans="1:13" x14ac:dyDescent="0.3">
      <c r="A10720" s="139">
        <f t="shared" si="10957"/>
        <v>282</v>
      </c>
      <c r="B10720" s="148">
        <f t="shared" si="10959"/>
        <v>36</v>
      </c>
      <c r="D10720" s="149" t="str">
        <f>+VLOOKUP($A10720,mUNICIPIOS!$B$4:$F$343,2,0)</f>
        <v>Petén</v>
      </c>
      <c r="E10720" s="149">
        <f>+VLOOKUP($A10720,mUNICIPIOS!$B$4:$F$343,3,0)</f>
        <v>1707</v>
      </c>
      <c r="F10720" s="149" t="str">
        <f>+VLOOKUP($A10720,mUNICIPIOS!$B$4:$F$343,4,0)</f>
        <v>Santa Ana</v>
      </c>
      <c r="G10720" s="139" t="str">
        <f t="shared" ref="G10720:K10720" si="11010">+G10682</f>
        <v>06</v>
      </c>
      <c r="H10720" t="str">
        <f t="shared" si="11010"/>
        <v>IGE</v>
      </c>
      <c r="I10720" t="str">
        <f t="shared" si="11010"/>
        <v>Índice de Gestión Estratégica</v>
      </c>
      <c r="J10720" t="str">
        <f t="shared" si="11010"/>
        <v>06-07</v>
      </c>
      <c r="K10720" t="str">
        <f t="shared" si="11010"/>
        <v>Ingresos por servicios ambientales en relación a los ingresos propios sin regalías</v>
      </c>
      <c r="L10720" s="150">
        <f>+VLOOKUP($E10720,IGE_2018!$B$8:$Z$347,21,0)</f>
        <v>2.8561903674318321E-3</v>
      </c>
      <c r="M10720" s="142" t="str">
        <f>+VLOOKUP($E10720,IGE_2018!$B$8:$Z$347,22,0)</f>
        <v>Bajo</v>
      </c>
    </row>
    <row r="10721" spans="1:13" x14ac:dyDescent="0.3">
      <c r="A10721" s="139">
        <f t="shared" si="10957"/>
        <v>282</v>
      </c>
      <c r="B10721" s="148">
        <f t="shared" si="10959"/>
        <v>37</v>
      </c>
      <c r="D10721" s="149" t="str">
        <f>+VLOOKUP($A10721,mUNICIPIOS!$B$4:$F$343,2,0)</f>
        <v>Petén</v>
      </c>
      <c r="E10721" s="149">
        <f>+VLOOKUP($A10721,mUNICIPIOS!$B$4:$F$343,3,0)</f>
        <v>1707</v>
      </c>
      <c r="F10721" s="149" t="str">
        <f>+VLOOKUP($A10721,mUNICIPIOS!$B$4:$F$343,4,0)</f>
        <v>Santa Ana</v>
      </c>
      <c r="G10721" s="139" t="str">
        <f t="shared" ref="G10721:K10721" si="11011">+G10683</f>
        <v>06</v>
      </c>
      <c r="H10721" t="str">
        <f t="shared" si="11011"/>
        <v>IGE</v>
      </c>
      <c r="I10721" t="str">
        <f t="shared" si="11011"/>
        <v>Índice de Gestión Estratégica</v>
      </c>
      <c r="J10721" t="str">
        <f t="shared" si="11011"/>
        <v>INDICE</v>
      </c>
      <c r="K10721">
        <f t="shared" si="11011"/>
        <v>0</v>
      </c>
      <c r="L10721" s="150">
        <f>+VLOOKUP($E10721,IGE_2018!$B$8:$Z$347,24,0)</f>
        <v>0.13929612590730342</v>
      </c>
      <c r="M10721" s="142" t="str">
        <f>+VLOOKUP($E10721,IGE_2018!$B$8:$Z$347,25,0)</f>
        <v>Bajo</v>
      </c>
    </row>
    <row r="10722" spans="1:13" x14ac:dyDescent="0.3">
      <c r="A10722" s="139">
        <f t="shared" si="10957"/>
        <v>282</v>
      </c>
      <c r="B10722" s="148">
        <f t="shared" si="10959"/>
        <v>38</v>
      </c>
      <c r="D10722" s="149" t="str">
        <f>+VLOOKUP($A10722,mUNICIPIOS!$B$4:$F$343,2,0)</f>
        <v>Petén</v>
      </c>
      <c r="E10722" s="149">
        <f>+VLOOKUP($A10722,mUNICIPIOS!$B$4:$F$343,3,0)</f>
        <v>1707</v>
      </c>
      <c r="F10722" s="149" t="str">
        <f>+VLOOKUP($A10722,mUNICIPIOS!$B$4:$F$343,4,0)</f>
        <v>Santa Ana</v>
      </c>
      <c r="G10722" s="139" t="str">
        <f t="shared" ref="G10722:K10722" si="11012">+G10684</f>
        <v>RANKING</v>
      </c>
      <c r="H10722" t="str">
        <f t="shared" si="11012"/>
        <v>RGM</v>
      </c>
      <c r="I10722" t="str">
        <f t="shared" si="11012"/>
        <v>Ranking de la Gestión Municipal 2018</v>
      </c>
      <c r="J10722" t="str">
        <f t="shared" si="11012"/>
        <v>RANKING</v>
      </c>
      <c r="K10722">
        <f t="shared" si="11012"/>
        <v>0</v>
      </c>
      <c r="L10722" s="151">
        <f>+VLOOKUP($E10722,Resultados_generales!$C$8:$AE$347,27,0)</f>
        <v>0.30358824294209613</v>
      </c>
      <c r="M10722" t="str">
        <f>+VLOOKUP($E10722,Resultados_generales!$C$8:$AE$347,28,0)</f>
        <v>Medio bajo</v>
      </c>
    </row>
    <row r="10723" spans="1:13" x14ac:dyDescent="0.3">
      <c r="A10723" s="139">
        <f t="shared" si="10957"/>
        <v>283</v>
      </c>
      <c r="B10723" s="148">
        <f t="shared" si="10959"/>
        <v>1</v>
      </c>
      <c r="D10723" s="149" t="str">
        <f>+VLOOKUP($A10723,mUNICIPIOS!$B$4:$F$343,2,0)</f>
        <v>Petén</v>
      </c>
      <c r="E10723" s="149">
        <f>+VLOOKUP($A10723,mUNICIPIOS!$B$4:$F$343,3,0)</f>
        <v>1708</v>
      </c>
      <c r="F10723" s="149" t="str">
        <f>+VLOOKUP($A10723,mUNICIPIOS!$B$4:$F$343,4,0)</f>
        <v>Dolores</v>
      </c>
      <c r="G10723" s="139" t="str">
        <f t="shared" ref="G10723:K10723" si="11013">+G10685</f>
        <v>01</v>
      </c>
      <c r="H10723" t="str">
        <f t="shared" si="11013"/>
        <v>IPC</v>
      </c>
      <c r="I10723" t="str">
        <f t="shared" si="11013"/>
        <v>Índice de Participación Ciudadana</v>
      </c>
      <c r="J10723" t="str">
        <f t="shared" si="11013"/>
        <v>01-01</v>
      </c>
      <c r="K10723" t="str">
        <f t="shared" si="11013"/>
        <v>Número de reuniones del COMUDE en el año de la medición.</v>
      </c>
      <c r="L10723" s="150">
        <f>+VLOOKUP($E10723,IPC_2018!$B$8:$T$347,3,0)</f>
        <v>1</v>
      </c>
      <c r="M10723" s="142" t="str">
        <f>+VLOOKUP($E10723,IPC_2018!$B$8:$T$347,4,0)</f>
        <v>Alto</v>
      </c>
    </row>
    <row r="10724" spans="1:13" x14ac:dyDescent="0.3">
      <c r="A10724" s="139">
        <f t="shared" si="10957"/>
        <v>283</v>
      </c>
      <c r="B10724" s="148">
        <f t="shared" si="10959"/>
        <v>2</v>
      </c>
      <c r="D10724" s="149" t="str">
        <f>+VLOOKUP($A10724,mUNICIPIOS!$B$4:$F$343,2,0)</f>
        <v>Petén</v>
      </c>
      <c r="E10724" s="149">
        <f>+VLOOKUP($A10724,mUNICIPIOS!$B$4:$F$343,3,0)</f>
        <v>1708</v>
      </c>
      <c r="F10724" s="149" t="str">
        <f>+VLOOKUP($A10724,mUNICIPIOS!$B$4:$F$343,4,0)</f>
        <v>Dolores</v>
      </c>
      <c r="G10724" s="139" t="str">
        <f t="shared" ref="G10724:K10724" si="11014">+G10686</f>
        <v>01</v>
      </c>
      <c r="H10724" t="str">
        <f t="shared" si="11014"/>
        <v>IPC</v>
      </c>
      <c r="I10724" t="str">
        <f t="shared" si="11014"/>
        <v>Índice de Participación Ciudadana</v>
      </c>
      <c r="J10724" t="str">
        <f t="shared" si="11014"/>
        <v>01-02</v>
      </c>
      <c r="K10724" t="str">
        <f t="shared" si="11014"/>
        <v>Participación de Alcaldes, Concejales y Síndicos determinados o designados en el COMUDE</v>
      </c>
      <c r="L10724" s="150">
        <f>+VLOOKUP($E10724,IPC_2018!$B$8:$T$347,6,0)</f>
        <v>1</v>
      </c>
      <c r="M10724" s="142" t="str">
        <f>+VLOOKUP($E10724,IPC_2018!$B$8:$T$347,7,0)</f>
        <v>Alto</v>
      </c>
    </row>
    <row r="10725" spans="1:13" x14ac:dyDescent="0.3">
      <c r="A10725" s="139">
        <f t="shared" si="10957"/>
        <v>283</v>
      </c>
      <c r="B10725" s="148">
        <f t="shared" si="10959"/>
        <v>3</v>
      </c>
      <c r="D10725" s="149" t="str">
        <f>+VLOOKUP($A10725,mUNICIPIOS!$B$4:$F$343,2,0)</f>
        <v>Petén</v>
      </c>
      <c r="E10725" s="149">
        <f>+VLOOKUP($A10725,mUNICIPIOS!$B$4:$F$343,3,0)</f>
        <v>1708</v>
      </c>
      <c r="F10725" s="149" t="str">
        <f>+VLOOKUP($A10725,mUNICIPIOS!$B$4:$F$343,4,0)</f>
        <v>Dolores</v>
      </c>
      <c r="G10725" s="139" t="str">
        <f t="shared" ref="G10725:K10725" si="11015">+G10687</f>
        <v>01</v>
      </c>
      <c r="H10725" t="str">
        <f t="shared" si="11015"/>
        <v>IPC</v>
      </c>
      <c r="I10725" t="str">
        <f t="shared" si="11015"/>
        <v>Índice de Participación Ciudadana</v>
      </c>
      <c r="J10725" t="str">
        <f t="shared" si="11015"/>
        <v>01-03</v>
      </c>
      <c r="K10725" t="str">
        <f t="shared" si="11015"/>
        <v>Participación  de organizaciones de jóvenes, mujeres, pueblos mayas, xincas, garífunas, y otras organizaciones en el Comude</v>
      </c>
      <c r="L10725" s="150">
        <f>+VLOOKUP($E10725,IPC_2018!$B$8:$T$347,9,0)</f>
        <v>0.91324200913242015</v>
      </c>
      <c r="M10725" s="142" t="str">
        <f>+VLOOKUP($E10725,IPC_2018!$B$8:$T$347,10,0)</f>
        <v>Alto</v>
      </c>
    </row>
    <row r="10726" spans="1:13" x14ac:dyDescent="0.3">
      <c r="A10726" s="139">
        <f t="shared" si="10957"/>
        <v>283</v>
      </c>
      <c r="B10726" s="148">
        <f t="shared" si="10959"/>
        <v>4</v>
      </c>
      <c r="D10726" s="149" t="str">
        <f>+VLOOKUP($A10726,mUNICIPIOS!$B$4:$F$343,2,0)</f>
        <v>Petén</v>
      </c>
      <c r="E10726" s="149">
        <f>+VLOOKUP($A10726,mUNICIPIOS!$B$4:$F$343,3,0)</f>
        <v>1708</v>
      </c>
      <c r="F10726" s="149" t="str">
        <f>+VLOOKUP($A10726,mUNICIPIOS!$B$4:$F$343,4,0)</f>
        <v>Dolores</v>
      </c>
      <c r="G10726" s="139" t="str">
        <f t="shared" ref="G10726:K10726" si="11016">+G10688</f>
        <v>01</v>
      </c>
      <c r="H10726" t="str">
        <f t="shared" si="11016"/>
        <v>IPC</v>
      </c>
      <c r="I10726" t="str">
        <f t="shared" si="11016"/>
        <v>Índice de Participación Ciudadana</v>
      </c>
      <c r="J10726" t="str">
        <f t="shared" si="11016"/>
        <v>01-04</v>
      </c>
      <c r="K10726" t="str">
        <f t="shared" si="11016"/>
        <v>Representatividad territorial del Comude.</v>
      </c>
      <c r="L10726" s="150">
        <f>+VLOOKUP($E10726,IPC_2018!$B$8:$T$347,12,0)</f>
        <v>0.98749999999999993</v>
      </c>
      <c r="M10726" s="142" t="str">
        <f>+VLOOKUP($E10726,IPC_2018!$B$8:$T$347,13,0)</f>
        <v>Alto</v>
      </c>
    </row>
    <row r="10727" spans="1:13" x14ac:dyDescent="0.3">
      <c r="A10727" s="139">
        <f t="shared" si="10957"/>
        <v>283</v>
      </c>
      <c r="B10727" s="148">
        <f t="shared" si="10959"/>
        <v>5</v>
      </c>
      <c r="D10727" s="149" t="str">
        <f>+VLOOKUP($A10727,mUNICIPIOS!$B$4:$F$343,2,0)</f>
        <v>Petén</v>
      </c>
      <c r="E10727" s="149">
        <f>+VLOOKUP($A10727,mUNICIPIOS!$B$4:$F$343,3,0)</f>
        <v>1708</v>
      </c>
      <c r="F10727" s="149" t="str">
        <f>+VLOOKUP($A10727,mUNICIPIOS!$B$4:$F$343,4,0)</f>
        <v>Dolores</v>
      </c>
      <c r="G10727" s="139" t="str">
        <f t="shared" ref="G10727:K10727" si="11017">+G10689</f>
        <v>01</v>
      </c>
      <c r="H10727" t="str">
        <f t="shared" si="11017"/>
        <v>IPC</v>
      </c>
      <c r="I10727" t="str">
        <f t="shared" si="11017"/>
        <v>Índice de Participación Ciudadana</v>
      </c>
      <c r="J10727" t="str">
        <f t="shared" si="11017"/>
        <v>01-05</v>
      </c>
      <c r="K10727" t="str">
        <f t="shared" si="11017"/>
        <v>Funcionamiento del Comude</v>
      </c>
      <c r="L10727" s="150">
        <f>+VLOOKUP($E10727,IPC_2018!$B$8:$T$347,15,0)</f>
        <v>0.15901060076290127</v>
      </c>
      <c r="M10727" s="142" t="str">
        <f>+VLOOKUP($E10727,IPC_2018!$B$8:$T$347,16,0)</f>
        <v>Bajo</v>
      </c>
    </row>
    <row r="10728" spans="1:13" x14ac:dyDescent="0.3">
      <c r="A10728" s="139">
        <f t="shared" si="10957"/>
        <v>283</v>
      </c>
      <c r="B10728" s="148">
        <f t="shared" si="10959"/>
        <v>6</v>
      </c>
      <c r="D10728" s="149" t="str">
        <f>+VLOOKUP($A10728,mUNICIPIOS!$B$4:$F$343,2,0)</f>
        <v>Petén</v>
      </c>
      <c r="E10728" s="149">
        <f>+VLOOKUP($A10728,mUNICIPIOS!$B$4:$F$343,3,0)</f>
        <v>1708</v>
      </c>
      <c r="F10728" s="149" t="str">
        <f>+VLOOKUP($A10728,mUNICIPIOS!$B$4:$F$343,4,0)</f>
        <v>Dolores</v>
      </c>
      <c r="G10728" s="139" t="str">
        <f t="shared" ref="G10728:K10728" si="11018">+G10690</f>
        <v>01</v>
      </c>
      <c r="H10728" t="str">
        <f t="shared" si="11018"/>
        <v>IPC</v>
      </c>
      <c r="I10728" t="str">
        <f t="shared" si="11018"/>
        <v>Índice de Participación Ciudadana</v>
      </c>
      <c r="J10728" t="str">
        <f t="shared" si="11018"/>
        <v>INDICE</v>
      </c>
      <c r="K10728">
        <f t="shared" si="11018"/>
        <v>0</v>
      </c>
      <c r="L10728" s="150">
        <f>+VLOOKUP($E10728,IPC_2018!$B$8:$T$347,18,0)</f>
        <v>0.85896289148429816</v>
      </c>
      <c r="M10728" s="142" t="str">
        <f>+VLOOKUP($E10728,IPC_2018!$B$8:$T$347,19,0)</f>
        <v>Alto</v>
      </c>
    </row>
    <row r="10729" spans="1:13" x14ac:dyDescent="0.3">
      <c r="A10729" s="139">
        <f t="shared" si="10957"/>
        <v>283</v>
      </c>
      <c r="B10729" s="148">
        <f t="shared" si="10959"/>
        <v>7</v>
      </c>
      <c r="D10729" s="149" t="str">
        <f>+VLOOKUP($A10729,mUNICIPIOS!$B$4:$F$343,2,0)</f>
        <v>Petén</v>
      </c>
      <c r="E10729" s="149">
        <f>+VLOOKUP($A10729,mUNICIPIOS!$B$4:$F$343,3,0)</f>
        <v>1708</v>
      </c>
      <c r="F10729" s="149" t="str">
        <f>+VLOOKUP($A10729,mUNICIPIOS!$B$4:$F$343,4,0)</f>
        <v>Dolores</v>
      </c>
      <c r="G10729" s="139" t="str">
        <f t="shared" ref="G10729:K10729" si="11019">+G10691</f>
        <v>02</v>
      </c>
      <c r="H10729" t="str">
        <f t="shared" si="11019"/>
        <v>IIC</v>
      </c>
      <c r="I10729" t="str">
        <f t="shared" si="11019"/>
        <v>Índice de Información a la Ciudadanía</v>
      </c>
      <c r="J10729" t="str">
        <f t="shared" si="11019"/>
        <v>02-01</v>
      </c>
      <c r="K10729" t="str">
        <f t="shared" si="11019"/>
        <v>Rendición de cuentas cuatrimestral y anual al Comude enfocadas en resultados.</v>
      </c>
      <c r="L10729" s="150">
        <f>+VLOOKUP($E10729,IIC_2018!$B$8:$Q$347,3,0)</f>
        <v>0</v>
      </c>
      <c r="M10729" s="142" t="str">
        <f>+VLOOKUP($E10729,IIC_2018!$B$8:$Q$347,4,0)</f>
        <v>Bajo</v>
      </c>
    </row>
    <row r="10730" spans="1:13" x14ac:dyDescent="0.3">
      <c r="A10730" s="139">
        <f t="shared" si="10957"/>
        <v>283</v>
      </c>
      <c r="B10730" s="148">
        <f t="shared" si="10959"/>
        <v>8</v>
      </c>
      <c r="D10730" s="149" t="str">
        <f>+VLOOKUP($A10730,mUNICIPIOS!$B$4:$F$343,2,0)</f>
        <v>Petén</v>
      </c>
      <c r="E10730" s="149">
        <f>+VLOOKUP($A10730,mUNICIPIOS!$B$4:$F$343,3,0)</f>
        <v>1708</v>
      </c>
      <c r="F10730" s="149" t="str">
        <f>+VLOOKUP($A10730,mUNICIPIOS!$B$4:$F$343,4,0)</f>
        <v>Dolores</v>
      </c>
      <c r="G10730" s="139" t="str">
        <f t="shared" ref="G10730:K10730" si="11020">+G10692</f>
        <v>02</v>
      </c>
      <c r="H10730" t="str">
        <f t="shared" si="11020"/>
        <v>IIC</v>
      </c>
      <c r="I10730" t="str">
        <f t="shared" si="11020"/>
        <v>Índice de Información a la Ciudadanía</v>
      </c>
      <c r="J10730" t="str">
        <f t="shared" si="11020"/>
        <v>02-02</v>
      </c>
      <c r="K10730" t="str">
        <f t="shared" si="11020"/>
        <v>Información presupuestaria y otra información brindada a la ciudadanía disponible en medios locales de comunicación.</v>
      </c>
      <c r="L10730" s="150">
        <f>+VLOOKUP($E10730,IIC_2018!$B$8:$Q$347,6,0)</f>
        <v>1</v>
      </c>
      <c r="M10730" s="142" t="str">
        <f>+VLOOKUP($E10730,IIC_2018!$B$8:$Q$347,7,0)</f>
        <v>Alto</v>
      </c>
    </row>
    <row r="10731" spans="1:13" x14ac:dyDescent="0.3">
      <c r="A10731" s="139">
        <f t="shared" si="10957"/>
        <v>283</v>
      </c>
      <c r="B10731" s="148">
        <f t="shared" si="10959"/>
        <v>9</v>
      </c>
      <c r="D10731" s="149" t="str">
        <f>+VLOOKUP($A10731,mUNICIPIOS!$B$4:$F$343,2,0)</f>
        <v>Petén</v>
      </c>
      <c r="E10731" s="149">
        <f>+VLOOKUP($A10731,mUNICIPIOS!$B$4:$F$343,3,0)</f>
        <v>1708</v>
      </c>
      <c r="F10731" s="149" t="str">
        <f>+VLOOKUP($A10731,mUNICIPIOS!$B$4:$F$343,4,0)</f>
        <v>Dolores</v>
      </c>
      <c r="G10731" s="139" t="str">
        <f t="shared" ref="G10731:K10731" si="11021">+G10693</f>
        <v>02</v>
      </c>
      <c r="H10731" t="str">
        <f t="shared" si="11021"/>
        <v>IIC</v>
      </c>
      <c r="I10731" t="str">
        <f t="shared" si="11021"/>
        <v>Índice de Información a la Ciudadanía</v>
      </c>
      <c r="J10731" t="str">
        <f t="shared" si="11021"/>
        <v>02-03</v>
      </c>
      <c r="K10731" t="str">
        <f t="shared" si="11021"/>
        <v>Información pública de oficio actualizada y disponible de acuerdo a la LAIP y uso de internet.</v>
      </c>
      <c r="L10731" s="150">
        <f>+VLOOKUP($E10731,IIC_2018!$B$8:$Q$347,9,0)</f>
        <v>0.72</v>
      </c>
      <c r="M10731" s="142" t="str">
        <f>+VLOOKUP($E10731,IIC_2018!$B$8:$Q$347,10,0)</f>
        <v>Medio alto</v>
      </c>
    </row>
    <row r="10732" spans="1:13" x14ac:dyDescent="0.3">
      <c r="A10732" s="139">
        <f t="shared" si="10957"/>
        <v>283</v>
      </c>
      <c r="B10732" s="148">
        <f t="shared" si="10959"/>
        <v>10</v>
      </c>
      <c r="D10732" s="149" t="str">
        <f>+VLOOKUP($A10732,mUNICIPIOS!$B$4:$F$343,2,0)</f>
        <v>Petén</v>
      </c>
      <c r="E10732" s="149">
        <f>+VLOOKUP($A10732,mUNICIPIOS!$B$4:$F$343,3,0)</f>
        <v>1708</v>
      </c>
      <c r="F10732" s="149" t="str">
        <f>+VLOOKUP($A10732,mUNICIPIOS!$B$4:$F$343,4,0)</f>
        <v>Dolores</v>
      </c>
      <c r="G10732" s="139" t="str">
        <f t="shared" ref="G10732:K10732" si="11022">+G10694</f>
        <v>02</v>
      </c>
      <c r="H10732" t="str">
        <f t="shared" si="11022"/>
        <v>IIC</v>
      </c>
      <c r="I10732" t="str">
        <f t="shared" si="11022"/>
        <v>Índice de Información a la Ciudadanía</v>
      </c>
      <c r="J10732" t="str">
        <f t="shared" si="11022"/>
        <v>02-04</v>
      </c>
      <c r="K10732" t="str">
        <f t="shared" si="11022"/>
        <v>Relación del monto contratado por medio de Guate compras con el total del presupuesto de egresos vigente.</v>
      </c>
      <c r="L10732" s="150">
        <f>+VLOOKUP($E10732,IIC_2018!$B$8:$Q$347,12,0)</f>
        <v>0.27113726449196335</v>
      </c>
      <c r="M10732" s="142" t="str">
        <f>+VLOOKUP($E10732,IIC_2018!$B$8:$Q$347,13,0)</f>
        <v>Medio bajo</v>
      </c>
    </row>
    <row r="10733" spans="1:13" x14ac:dyDescent="0.3">
      <c r="A10733" s="139">
        <f t="shared" ref="A10733:A10796" si="11023">+IF(B10732=38,A10732+1,A10732)</f>
        <v>283</v>
      </c>
      <c r="B10733" s="148">
        <f t="shared" si="10959"/>
        <v>11</v>
      </c>
      <c r="D10733" s="149" t="str">
        <f>+VLOOKUP($A10733,mUNICIPIOS!$B$4:$F$343,2,0)</f>
        <v>Petén</v>
      </c>
      <c r="E10733" s="149">
        <f>+VLOOKUP($A10733,mUNICIPIOS!$B$4:$F$343,3,0)</f>
        <v>1708</v>
      </c>
      <c r="F10733" s="149" t="str">
        <f>+VLOOKUP($A10733,mUNICIPIOS!$B$4:$F$343,4,0)</f>
        <v>Dolores</v>
      </c>
      <c r="G10733" s="139" t="str">
        <f t="shared" ref="G10733:K10733" si="11024">+G10695</f>
        <v>02</v>
      </c>
      <c r="H10733" t="str">
        <f t="shared" si="11024"/>
        <v>IIC</v>
      </c>
      <c r="I10733" t="str">
        <f t="shared" si="11024"/>
        <v>Índice de Información a la Ciudadanía</v>
      </c>
      <c r="J10733" t="str">
        <f t="shared" si="11024"/>
        <v>INDICE</v>
      </c>
      <c r="K10733">
        <f t="shared" si="11024"/>
        <v>0</v>
      </c>
      <c r="L10733" s="150">
        <f>+VLOOKUP($E10733,IIC_2018!$B$8:$Q$347,15,0)</f>
        <v>0.49778431612299084</v>
      </c>
      <c r="M10733" s="142" t="str">
        <f>+VLOOKUP($E10733,IIC_2018!$B$8:$Q$347,16,0)</f>
        <v>Medio</v>
      </c>
    </row>
    <row r="10734" spans="1:13" x14ac:dyDescent="0.3">
      <c r="A10734" s="139">
        <f t="shared" si="11023"/>
        <v>283</v>
      </c>
      <c r="B10734" s="148">
        <f t="shared" ref="B10734:B10797" si="11025">+B10696</f>
        <v>12</v>
      </c>
      <c r="D10734" s="149" t="str">
        <f>+VLOOKUP($A10734,mUNICIPIOS!$B$4:$F$343,2,0)</f>
        <v>Petén</v>
      </c>
      <c r="E10734" s="149">
        <f>+VLOOKUP($A10734,mUNICIPIOS!$B$4:$F$343,3,0)</f>
        <v>1708</v>
      </c>
      <c r="F10734" s="149" t="str">
        <f>+VLOOKUP($A10734,mUNICIPIOS!$B$4:$F$343,4,0)</f>
        <v>Dolores</v>
      </c>
      <c r="G10734" s="139" t="str">
        <f t="shared" ref="G10734:K10734" si="11026">+G10696</f>
        <v>03</v>
      </c>
      <c r="H10734" t="str">
        <f t="shared" si="11026"/>
        <v>ISP</v>
      </c>
      <c r="I10734" t="str">
        <f t="shared" si="11026"/>
        <v>Índice de Servicios Públicos</v>
      </c>
      <c r="J10734" t="str">
        <f t="shared" si="11026"/>
        <v>03-01</v>
      </c>
      <c r="K10734" t="str">
        <f t="shared" si="11026"/>
        <v>Cobertura del servicio público de agua</v>
      </c>
      <c r="L10734" s="150">
        <f>+VLOOKUP($E10734,ISP_2018!$B$8:$T$347,3,0)</f>
        <v>0.24380847550908091</v>
      </c>
      <c r="M10734" s="142" t="str">
        <f>+VLOOKUP($E10734,ISP_2018!$B$8:$T$347,4,0)</f>
        <v>Medio bajo</v>
      </c>
    </row>
    <row r="10735" spans="1:13" x14ac:dyDescent="0.3">
      <c r="A10735" s="139">
        <f t="shared" si="11023"/>
        <v>283</v>
      </c>
      <c r="B10735" s="148">
        <f t="shared" si="11025"/>
        <v>13</v>
      </c>
      <c r="D10735" s="149" t="str">
        <f>+VLOOKUP($A10735,mUNICIPIOS!$B$4:$F$343,2,0)</f>
        <v>Petén</v>
      </c>
      <c r="E10735" s="149">
        <f>+VLOOKUP($A10735,mUNICIPIOS!$B$4:$F$343,3,0)</f>
        <v>1708</v>
      </c>
      <c r="F10735" s="149" t="str">
        <f>+VLOOKUP($A10735,mUNICIPIOS!$B$4:$F$343,4,0)</f>
        <v>Dolores</v>
      </c>
      <c r="G10735" s="139" t="str">
        <f t="shared" ref="G10735:K10735" si="11027">+G10697</f>
        <v>03</v>
      </c>
      <c r="H10735" t="str">
        <f t="shared" si="11027"/>
        <v>ISP</v>
      </c>
      <c r="I10735" t="str">
        <f t="shared" si="11027"/>
        <v>Índice de Servicios Públicos</v>
      </c>
      <c r="J10735" t="str">
        <f t="shared" si="11027"/>
        <v>03-02</v>
      </c>
      <c r="K10735" t="str">
        <f t="shared" si="11027"/>
        <v>Control de la calidad del servicio público de agua</v>
      </c>
      <c r="L10735" s="150">
        <f>+VLOOKUP($E10735,ISP_2018!$B$8:$T$347,6,0)</f>
        <v>0</v>
      </c>
      <c r="M10735" s="142" t="str">
        <f>+VLOOKUP($E10735,ISP_2018!$B$8:$T$347,7,0)</f>
        <v>Bajo</v>
      </c>
    </row>
    <row r="10736" spans="1:13" x14ac:dyDescent="0.3">
      <c r="A10736" s="139">
        <f t="shared" si="11023"/>
        <v>283</v>
      </c>
      <c r="B10736" s="148">
        <f t="shared" si="11025"/>
        <v>14</v>
      </c>
      <c r="D10736" s="149" t="str">
        <f>+VLOOKUP($A10736,mUNICIPIOS!$B$4:$F$343,2,0)</f>
        <v>Petén</v>
      </c>
      <c r="E10736" s="149">
        <f>+VLOOKUP($A10736,mUNICIPIOS!$B$4:$F$343,3,0)</f>
        <v>1708</v>
      </c>
      <c r="F10736" s="149" t="str">
        <f>+VLOOKUP($A10736,mUNICIPIOS!$B$4:$F$343,4,0)</f>
        <v>Dolores</v>
      </c>
      <c r="G10736" s="139" t="str">
        <f t="shared" ref="G10736:K10736" si="11028">+G10698</f>
        <v>03</v>
      </c>
      <c r="H10736" t="str">
        <f t="shared" si="11028"/>
        <v>ISP</v>
      </c>
      <c r="I10736" t="str">
        <f t="shared" si="11028"/>
        <v>Índice de Servicios Públicos</v>
      </c>
      <c r="J10736" t="str">
        <f t="shared" si="11028"/>
        <v>03-03</v>
      </c>
      <c r="K10736" t="str">
        <f t="shared" si="11028"/>
        <v>Disposición  y tratamiento  de aguas residuales</v>
      </c>
      <c r="L10736" s="150">
        <f>+VLOOKUP($E10736,ISP_2018!$B$8:$T$347,9,0)</f>
        <v>0</v>
      </c>
      <c r="M10736" s="142" t="str">
        <f>+VLOOKUP($E10736,ISP_2018!$B$8:$T$347,10,0)</f>
        <v>Bajo</v>
      </c>
    </row>
    <row r="10737" spans="1:13" x14ac:dyDescent="0.3">
      <c r="A10737" s="139">
        <f t="shared" si="11023"/>
        <v>283</v>
      </c>
      <c r="B10737" s="148">
        <f t="shared" si="11025"/>
        <v>15</v>
      </c>
      <c r="D10737" s="149" t="str">
        <f>+VLOOKUP($A10737,mUNICIPIOS!$B$4:$F$343,2,0)</f>
        <v>Petén</v>
      </c>
      <c r="E10737" s="149">
        <f>+VLOOKUP($A10737,mUNICIPIOS!$B$4:$F$343,3,0)</f>
        <v>1708</v>
      </c>
      <c r="F10737" s="149" t="str">
        <f>+VLOOKUP($A10737,mUNICIPIOS!$B$4:$F$343,4,0)</f>
        <v>Dolores</v>
      </c>
      <c r="G10737" s="139" t="str">
        <f t="shared" ref="G10737:K10737" si="11029">+G10699</f>
        <v>03</v>
      </c>
      <c r="H10737" t="str">
        <f t="shared" si="11029"/>
        <v>ISP</v>
      </c>
      <c r="I10737" t="str">
        <f t="shared" si="11029"/>
        <v>Índice de Servicios Públicos</v>
      </c>
      <c r="J10737" t="str">
        <f t="shared" si="11029"/>
        <v>03-04</v>
      </c>
      <c r="K10737" t="str">
        <f t="shared" si="11029"/>
        <v>Gestión y manejo de los residuos y desechos sólidos</v>
      </c>
      <c r="L10737" s="150">
        <f>+VLOOKUP($E10737,ISP_2018!$B$8:$T$347,12,0)</f>
        <v>0</v>
      </c>
      <c r="M10737" s="142" t="str">
        <f>+VLOOKUP($E10737,ISP_2018!$B$8:$T$347,13,0)</f>
        <v>Bajo</v>
      </c>
    </row>
    <row r="10738" spans="1:13" x14ac:dyDescent="0.3">
      <c r="A10738" s="139">
        <f t="shared" si="11023"/>
        <v>283</v>
      </c>
      <c r="B10738" s="148">
        <f t="shared" si="11025"/>
        <v>16</v>
      </c>
      <c r="D10738" s="149" t="str">
        <f>+VLOOKUP($A10738,mUNICIPIOS!$B$4:$F$343,2,0)</f>
        <v>Petén</v>
      </c>
      <c r="E10738" s="149">
        <f>+VLOOKUP($A10738,mUNICIPIOS!$B$4:$F$343,3,0)</f>
        <v>1708</v>
      </c>
      <c r="F10738" s="149" t="str">
        <f>+VLOOKUP($A10738,mUNICIPIOS!$B$4:$F$343,4,0)</f>
        <v>Dolores</v>
      </c>
      <c r="G10738" s="139" t="str">
        <f t="shared" ref="G10738:K10738" si="11030">+G10700</f>
        <v>03</v>
      </c>
      <c r="H10738" t="str">
        <f t="shared" si="11030"/>
        <v>ISP</v>
      </c>
      <c r="I10738" t="str">
        <f t="shared" si="11030"/>
        <v>Índice de Servicios Públicos</v>
      </c>
      <c r="J10738" t="str">
        <f t="shared" si="11030"/>
        <v>03-05</v>
      </c>
      <c r="K10738" t="str">
        <f t="shared" si="11030"/>
        <v>Gestión de servicios públicos municipales</v>
      </c>
      <c r="L10738" s="150">
        <f>+VLOOKUP($E10738,ISP_2018!$B$8:$T$347,15,0)</f>
        <v>0</v>
      </c>
      <c r="M10738" s="142" t="str">
        <f>+VLOOKUP($E10738,ISP_2018!$B$8:$T$347,16,0)</f>
        <v>Bajo</v>
      </c>
    </row>
    <row r="10739" spans="1:13" x14ac:dyDescent="0.3">
      <c r="A10739" s="139">
        <f t="shared" si="11023"/>
        <v>283</v>
      </c>
      <c r="B10739" s="148">
        <f t="shared" si="11025"/>
        <v>17</v>
      </c>
      <c r="D10739" s="149" t="str">
        <f>+VLOOKUP($A10739,mUNICIPIOS!$B$4:$F$343,2,0)</f>
        <v>Petén</v>
      </c>
      <c r="E10739" s="149">
        <f>+VLOOKUP($A10739,mUNICIPIOS!$B$4:$F$343,3,0)</f>
        <v>1708</v>
      </c>
      <c r="F10739" s="149" t="str">
        <f>+VLOOKUP($A10739,mUNICIPIOS!$B$4:$F$343,4,0)</f>
        <v>Dolores</v>
      </c>
      <c r="G10739" s="139" t="str">
        <f t="shared" ref="G10739:K10739" si="11031">+G10701</f>
        <v>03</v>
      </c>
      <c r="H10739" t="str">
        <f t="shared" si="11031"/>
        <v>ISP</v>
      </c>
      <c r="I10739" t="str">
        <f t="shared" si="11031"/>
        <v>Índice de Servicios Públicos</v>
      </c>
      <c r="J10739" t="str">
        <f t="shared" si="11031"/>
        <v>INDICE</v>
      </c>
      <c r="K10739">
        <f t="shared" si="11031"/>
        <v>0</v>
      </c>
      <c r="L10739" s="150">
        <f>+VLOOKUP($E10739,ISP_2018!$B$8:$T$347,18,0)</f>
        <v>2.4380847550908094E-2</v>
      </c>
      <c r="M10739" s="142" t="str">
        <f>+VLOOKUP($E10739,ISP_2018!$B$8:$T$347,19,0)</f>
        <v>Bajo</v>
      </c>
    </row>
    <row r="10740" spans="1:13" x14ac:dyDescent="0.3">
      <c r="A10740" s="139">
        <f t="shared" si="11023"/>
        <v>283</v>
      </c>
      <c r="B10740" s="148">
        <f t="shared" si="11025"/>
        <v>18</v>
      </c>
      <c r="D10740" s="149" t="str">
        <f>+VLOOKUP($A10740,mUNICIPIOS!$B$4:$F$343,2,0)</f>
        <v>Petén</v>
      </c>
      <c r="E10740" s="149">
        <f>+VLOOKUP($A10740,mUNICIPIOS!$B$4:$F$343,3,0)</f>
        <v>1708</v>
      </c>
      <c r="F10740" s="149" t="str">
        <f>+VLOOKUP($A10740,mUNICIPIOS!$B$4:$F$343,4,0)</f>
        <v>Dolores</v>
      </c>
      <c r="G10740" s="139" t="str">
        <f t="shared" ref="G10740:K10740" si="11032">+G10702</f>
        <v>04</v>
      </c>
      <c r="H10740" t="str">
        <f t="shared" si="11032"/>
        <v>IGA</v>
      </c>
      <c r="I10740" t="str">
        <f t="shared" si="11032"/>
        <v>Índice de Gestión Administrativa</v>
      </c>
      <c r="J10740" t="str">
        <f t="shared" si="11032"/>
        <v>04-01</v>
      </c>
      <c r="K10740" t="str">
        <f t="shared" si="11032"/>
        <v>Existencia de elementos de atención municipal orientada al vecino</v>
      </c>
      <c r="L10740" s="150">
        <f>+VLOOKUP($E10740,IGA_2018!$B$8:$N$347,3,0)</f>
        <v>0.5</v>
      </c>
      <c r="M10740" s="142" t="str">
        <f>+VLOOKUP($E10740,IGA_2018!$B$8:$N$347,4,0)</f>
        <v>Medio</v>
      </c>
    </row>
    <row r="10741" spans="1:13" x14ac:dyDescent="0.3">
      <c r="A10741" s="139">
        <f t="shared" si="11023"/>
        <v>283</v>
      </c>
      <c r="B10741" s="148">
        <f t="shared" si="11025"/>
        <v>19</v>
      </c>
      <c r="D10741" s="149" t="str">
        <f>+VLOOKUP($A10741,mUNICIPIOS!$B$4:$F$343,2,0)</f>
        <v>Petén</v>
      </c>
      <c r="E10741" s="149">
        <f>+VLOOKUP($A10741,mUNICIPIOS!$B$4:$F$343,3,0)</f>
        <v>1708</v>
      </c>
      <c r="F10741" s="149" t="str">
        <f>+VLOOKUP($A10741,mUNICIPIOS!$B$4:$F$343,4,0)</f>
        <v>Dolores</v>
      </c>
      <c r="G10741" s="139" t="str">
        <f t="shared" ref="G10741:K10741" si="11033">+G10703</f>
        <v>04</v>
      </c>
      <c r="H10741" t="str">
        <f t="shared" si="11033"/>
        <v>IGA</v>
      </c>
      <c r="I10741" t="str">
        <f t="shared" si="11033"/>
        <v>Índice de Gestión Administrativa</v>
      </c>
      <c r="J10741" t="str">
        <f t="shared" si="11033"/>
        <v>04-02</v>
      </c>
      <c r="K10741" t="str">
        <f t="shared" si="11033"/>
        <v>Gestión del recurso humano.</v>
      </c>
      <c r="L10741" s="150">
        <f>+VLOOKUP($E10741,IGA_2018!$B$8:$N$347,6,0)</f>
        <v>0.38114859644604698</v>
      </c>
      <c r="M10741" s="142" t="str">
        <f>+VLOOKUP($E10741,IGA_2018!$B$8:$N$347,7,0)</f>
        <v>Medio bajo</v>
      </c>
    </row>
    <row r="10742" spans="1:13" x14ac:dyDescent="0.3">
      <c r="A10742" s="139">
        <f t="shared" si="11023"/>
        <v>283</v>
      </c>
      <c r="B10742" s="148">
        <f t="shared" si="11025"/>
        <v>20</v>
      </c>
      <c r="D10742" s="149" t="str">
        <f>+VLOOKUP($A10742,mUNICIPIOS!$B$4:$F$343,2,0)</f>
        <v>Petén</v>
      </c>
      <c r="E10742" s="149">
        <f>+VLOOKUP($A10742,mUNICIPIOS!$B$4:$F$343,3,0)</f>
        <v>1708</v>
      </c>
      <c r="F10742" s="149" t="str">
        <f>+VLOOKUP($A10742,mUNICIPIOS!$B$4:$F$343,4,0)</f>
        <v>Dolores</v>
      </c>
      <c r="G10742" s="139" t="str">
        <f t="shared" ref="G10742:K10742" si="11034">+G10704</f>
        <v>04</v>
      </c>
      <c r="H10742" t="str">
        <f t="shared" si="11034"/>
        <v>IGA</v>
      </c>
      <c r="I10742" t="str">
        <f t="shared" si="11034"/>
        <v>Índice de Gestión Administrativa</v>
      </c>
      <c r="J10742" t="str">
        <f t="shared" si="11034"/>
        <v>04-03</v>
      </c>
      <c r="K10742" t="str">
        <f t="shared" si="11034"/>
        <v>Existencia de oficinas municipales con instrumentos de gestión.</v>
      </c>
      <c r="L10742" s="150">
        <f>+VLOOKUP($E10742,IGA_2018!$B$8:$N$347,9,0)</f>
        <v>0.96249999999999991</v>
      </c>
      <c r="M10742" s="142" t="str">
        <f>+VLOOKUP($E10742,IGA_2018!$B$8:$N$347,10,0)</f>
        <v>Alto</v>
      </c>
    </row>
    <row r="10743" spans="1:13" x14ac:dyDescent="0.3">
      <c r="A10743" s="139">
        <f t="shared" si="11023"/>
        <v>283</v>
      </c>
      <c r="B10743" s="148">
        <f t="shared" si="11025"/>
        <v>21</v>
      </c>
      <c r="D10743" s="149" t="str">
        <f>+VLOOKUP($A10743,mUNICIPIOS!$B$4:$F$343,2,0)</f>
        <v>Petén</v>
      </c>
      <c r="E10743" s="149">
        <f>+VLOOKUP($A10743,mUNICIPIOS!$B$4:$F$343,3,0)</f>
        <v>1708</v>
      </c>
      <c r="F10743" s="149" t="str">
        <f>+VLOOKUP($A10743,mUNICIPIOS!$B$4:$F$343,4,0)</f>
        <v>Dolores</v>
      </c>
      <c r="G10743" s="139" t="str">
        <f t="shared" ref="G10743:K10743" si="11035">+G10705</f>
        <v>04</v>
      </c>
      <c r="H10743" t="str">
        <f t="shared" si="11035"/>
        <v>IGA</v>
      </c>
      <c r="I10743" t="str">
        <f t="shared" si="11035"/>
        <v>Índice de Gestión Administrativa</v>
      </c>
      <c r="J10743" t="str">
        <f t="shared" si="11035"/>
        <v>INDICE</v>
      </c>
      <c r="K10743">
        <f t="shared" si="11035"/>
        <v>0</v>
      </c>
      <c r="L10743" s="150">
        <f>+VLOOKUP($E10743,IGA_2018!$B$8:$N$347,12,0)</f>
        <v>0.62027700875611635</v>
      </c>
      <c r="M10743" s="142" t="str">
        <f>+VLOOKUP($E10743,IGA_2018!$B$8:$N$347,13,0)</f>
        <v>Medio alto</v>
      </c>
    </row>
    <row r="10744" spans="1:13" x14ac:dyDescent="0.3">
      <c r="A10744" s="139">
        <f t="shared" si="11023"/>
        <v>283</v>
      </c>
      <c r="B10744" s="148">
        <f t="shared" si="11025"/>
        <v>22</v>
      </c>
      <c r="D10744" s="149" t="str">
        <f>+VLOOKUP($A10744,mUNICIPIOS!$B$4:$F$343,2,0)</f>
        <v>Petén</v>
      </c>
      <c r="E10744" s="149">
        <f>+VLOOKUP($A10744,mUNICIPIOS!$B$4:$F$343,3,0)</f>
        <v>1708</v>
      </c>
      <c r="F10744" s="149" t="str">
        <f>+VLOOKUP($A10744,mUNICIPIOS!$B$4:$F$343,4,0)</f>
        <v>Dolores</v>
      </c>
      <c r="G10744" s="139" t="str">
        <f t="shared" ref="G10744:K10744" si="11036">+G10706</f>
        <v>05</v>
      </c>
      <c r="H10744" t="str">
        <f t="shared" si="11036"/>
        <v>IGF</v>
      </c>
      <c r="I10744" t="str">
        <f t="shared" si="11036"/>
        <v>Índice de Gestión Financiera</v>
      </c>
      <c r="J10744" t="str">
        <f t="shared" si="11036"/>
        <v>05-01</v>
      </c>
      <c r="K10744" t="str">
        <f t="shared" si="11036"/>
        <v>Autonomía financiera municipal</v>
      </c>
      <c r="L10744" s="150">
        <f>+VLOOKUP($E10744,IGF_2018!$B$8:$Z$347,3,0)</f>
        <v>0.14239416452543183</v>
      </c>
      <c r="M10744" s="142" t="str">
        <f>+VLOOKUP($E10744,IGF_2018!$B$8:$Z$347,4,0)</f>
        <v>Bajo</v>
      </c>
    </row>
    <row r="10745" spans="1:13" x14ac:dyDescent="0.3">
      <c r="A10745" s="139">
        <f t="shared" si="11023"/>
        <v>283</v>
      </c>
      <c r="B10745" s="148">
        <f t="shared" si="11025"/>
        <v>23</v>
      </c>
      <c r="D10745" s="149" t="str">
        <f>+VLOOKUP($A10745,mUNICIPIOS!$B$4:$F$343,2,0)</f>
        <v>Petén</v>
      </c>
      <c r="E10745" s="149">
        <f>+VLOOKUP($A10745,mUNICIPIOS!$B$4:$F$343,3,0)</f>
        <v>1708</v>
      </c>
      <c r="F10745" s="149" t="str">
        <f>+VLOOKUP($A10745,mUNICIPIOS!$B$4:$F$343,4,0)</f>
        <v>Dolores</v>
      </c>
      <c r="G10745" s="139" t="str">
        <f t="shared" ref="G10745:K10745" si="11037">+G10707</f>
        <v>05</v>
      </c>
      <c r="H10745" t="str">
        <f t="shared" si="11037"/>
        <v>IGF</v>
      </c>
      <c r="I10745" t="str">
        <f t="shared" si="11037"/>
        <v>Índice de Gestión Financiera</v>
      </c>
      <c r="J10745" t="str">
        <f t="shared" si="11037"/>
        <v>05-02</v>
      </c>
      <c r="K10745" t="str">
        <f t="shared" si="11037"/>
        <v xml:space="preserve">Ingresos propios por habitante -sin regalías- </v>
      </c>
      <c r="L10745" s="150">
        <f>+VLOOKUP($E10745,IGF_2018!$B$8:$Z$347,6,0)</f>
        <v>5.6094243737742709E-2</v>
      </c>
      <c r="M10745" s="142" t="str">
        <f>+VLOOKUP($E10745,IGF_2018!$B$8:$Z$347,7,0)</f>
        <v>Bajo</v>
      </c>
    </row>
    <row r="10746" spans="1:13" x14ac:dyDescent="0.3">
      <c r="A10746" s="139">
        <f t="shared" si="11023"/>
        <v>283</v>
      </c>
      <c r="B10746" s="148">
        <f t="shared" si="11025"/>
        <v>24</v>
      </c>
      <c r="D10746" s="149" t="str">
        <f>+VLOOKUP($A10746,mUNICIPIOS!$B$4:$F$343,2,0)</f>
        <v>Petén</v>
      </c>
      <c r="E10746" s="149">
        <f>+VLOOKUP($A10746,mUNICIPIOS!$B$4:$F$343,3,0)</f>
        <v>1708</v>
      </c>
      <c r="F10746" s="149" t="str">
        <f>+VLOOKUP($A10746,mUNICIPIOS!$B$4:$F$343,4,0)</f>
        <v>Dolores</v>
      </c>
      <c r="G10746" s="139" t="str">
        <f t="shared" ref="G10746:K10746" si="11038">+G10708</f>
        <v>05</v>
      </c>
      <c r="H10746" t="str">
        <f t="shared" si="11038"/>
        <v>IGF</v>
      </c>
      <c r="I10746" t="str">
        <f t="shared" si="11038"/>
        <v>Índice de Gestión Financiera</v>
      </c>
      <c r="J10746" t="str">
        <f t="shared" si="11038"/>
        <v>05-03</v>
      </c>
      <c r="K10746" t="str">
        <f t="shared" si="11038"/>
        <v>Ingresos del IUSI en relación a los ingresos propios -sin regalías-</v>
      </c>
      <c r="L10746" s="150">
        <f>+VLOOKUP($E10746,IGF_2018!$B$8:$Z$347,9,0)</f>
        <v>4.7495060372396071E-2</v>
      </c>
      <c r="M10746" s="142" t="str">
        <f>+VLOOKUP($E10746,IGF_2018!$B$8:$Z$347,10,0)</f>
        <v>Bajo</v>
      </c>
    </row>
    <row r="10747" spans="1:13" x14ac:dyDescent="0.3">
      <c r="A10747" s="139">
        <f t="shared" si="11023"/>
        <v>283</v>
      </c>
      <c r="B10747" s="148">
        <f t="shared" si="11025"/>
        <v>25</v>
      </c>
      <c r="D10747" s="149" t="str">
        <f>+VLOOKUP($A10747,mUNICIPIOS!$B$4:$F$343,2,0)</f>
        <v>Petén</v>
      </c>
      <c r="E10747" s="149">
        <f>+VLOOKUP($A10747,mUNICIPIOS!$B$4:$F$343,3,0)</f>
        <v>1708</v>
      </c>
      <c r="F10747" s="149" t="str">
        <f>+VLOOKUP($A10747,mUNICIPIOS!$B$4:$F$343,4,0)</f>
        <v>Dolores</v>
      </c>
      <c r="G10747" s="139" t="str">
        <f t="shared" ref="G10747:K10747" si="11039">+G10709</f>
        <v>05</v>
      </c>
      <c r="H10747" t="str">
        <f t="shared" si="11039"/>
        <v>IGF</v>
      </c>
      <c r="I10747" t="str">
        <f t="shared" si="11039"/>
        <v>Índice de Gestión Financiera</v>
      </c>
      <c r="J10747" t="str">
        <f t="shared" si="11039"/>
        <v>05-04</v>
      </c>
      <c r="K10747" t="str">
        <f t="shared" si="11039"/>
        <v>Inversión anual en capital fijo por habitante</v>
      </c>
      <c r="L10747" s="150">
        <f>+VLOOKUP($E10747,IGF_2018!$B$8:$Z$347,12,0)</f>
        <v>9.6514031944454376E-2</v>
      </c>
      <c r="M10747" s="142" t="str">
        <f>+VLOOKUP($E10747,IGF_2018!$B$8:$Z$347,13,0)</f>
        <v>Bajo</v>
      </c>
    </row>
    <row r="10748" spans="1:13" x14ac:dyDescent="0.3">
      <c r="A10748" s="139">
        <f t="shared" si="11023"/>
        <v>283</v>
      </c>
      <c r="B10748" s="148">
        <f t="shared" si="11025"/>
        <v>26</v>
      </c>
      <c r="D10748" s="149" t="str">
        <f>+VLOOKUP($A10748,mUNICIPIOS!$B$4:$F$343,2,0)</f>
        <v>Petén</v>
      </c>
      <c r="E10748" s="149">
        <f>+VLOOKUP($A10748,mUNICIPIOS!$B$4:$F$343,3,0)</f>
        <v>1708</v>
      </c>
      <c r="F10748" s="149" t="str">
        <f>+VLOOKUP($A10748,mUNICIPIOS!$B$4:$F$343,4,0)</f>
        <v>Dolores</v>
      </c>
      <c r="G10748" s="139" t="str">
        <f t="shared" ref="G10748:K10748" si="11040">+G10710</f>
        <v>05</v>
      </c>
      <c r="H10748" t="str">
        <f t="shared" si="11040"/>
        <v>IGF</v>
      </c>
      <c r="I10748" t="str">
        <f t="shared" si="11040"/>
        <v>Índice de Gestión Financiera</v>
      </c>
      <c r="J10748" t="str">
        <f t="shared" si="11040"/>
        <v>05-05</v>
      </c>
      <c r="K10748" t="str">
        <f t="shared" si="11040"/>
        <v>Inversión anual en capital fijo con recursos percibidos por ingresos propios</v>
      </c>
      <c r="L10748" s="150">
        <f>+VLOOKUP($E10748,IGF_2018!$B$8:$Z$347,15,0)</f>
        <v>0</v>
      </c>
      <c r="M10748" s="142" t="str">
        <f>+VLOOKUP($E10748,IGF_2018!$B$8:$Z$347,16,0)</f>
        <v>Bajo</v>
      </c>
    </row>
    <row r="10749" spans="1:13" x14ac:dyDescent="0.3">
      <c r="A10749" s="139">
        <f t="shared" si="11023"/>
        <v>283</v>
      </c>
      <c r="B10749" s="148">
        <f t="shared" si="11025"/>
        <v>27</v>
      </c>
      <c r="D10749" s="149" t="str">
        <f>+VLOOKUP($A10749,mUNICIPIOS!$B$4:$F$343,2,0)</f>
        <v>Petén</v>
      </c>
      <c r="E10749" s="149">
        <f>+VLOOKUP($A10749,mUNICIPIOS!$B$4:$F$343,3,0)</f>
        <v>1708</v>
      </c>
      <c r="F10749" s="149" t="str">
        <f>+VLOOKUP($A10749,mUNICIPIOS!$B$4:$F$343,4,0)</f>
        <v>Dolores</v>
      </c>
      <c r="G10749" s="139" t="str">
        <f t="shared" ref="G10749:K10749" si="11041">+G10711</f>
        <v>05</v>
      </c>
      <c r="H10749" t="str">
        <f t="shared" si="11041"/>
        <v>IGF</v>
      </c>
      <c r="I10749" t="str">
        <f t="shared" si="11041"/>
        <v>Índice de Gestión Financiera</v>
      </c>
      <c r="J10749" t="str">
        <f t="shared" si="11041"/>
        <v>05-06</v>
      </c>
      <c r="K10749" t="str">
        <f t="shared" si="11041"/>
        <v xml:space="preserve">Inversión anual en capital fijo con recursos percibidos por transferencias del Gobierno Central </v>
      </c>
      <c r="L10749" s="150">
        <f>+VLOOKUP($E10749,IGF_2018!$B$8:$Z$347,18,0)</f>
        <v>1.0000000000000002</v>
      </c>
      <c r="M10749" s="142" t="str">
        <f>+VLOOKUP($E10749,IGF_2018!$B$8:$Z$347,19,0)</f>
        <v>Alto</v>
      </c>
    </row>
    <row r="10750" spans="1:13" x14ac:dyDescent="0.3">
      <c r="A10750" s="139">
        <f t="shared" si="11023"/>
        <v>283</v>
      </c>
      <c r="B10750" s="148">
        <f t="shared" si="11025"/>
        <v>28</v>
      </c>
      <c r="D10750" s="149" t="str">
        <f>+VLOOKUP($A10750,mUNICIPIOS!$B$4:$F$343,2,0)</f>
        <v>Petén</v>
      </c>
      <c r="E10750" s="149">
        <f>+VLOOKUP($A10750,mUNICIPIOS!$B$4:$F$343,3,0)</f>
        <v>1708</v>
      </c>
      <c r="F10750" s="149" t="str">
        <f>+VLOOKUP($A10750,mUNICIPIOS!$B$4:$F$343,4,0)</f>
        <v>Dolores</v>
      </c>
      <c r="G10750" s="139" t="str">
        <f t="shared" ref="G10750:K10750" si="11042">+G10712</f>
        <v>05</v>
      </c>
      <c r="H10750" t="str">
        <f t="shared" si="11042"/>
        <v>IGF</v>
      </c>
      <c r="I10750" t="str">
        <f t="shared" si="11042"/>
        <v>Índice de Gestión Financiera</v>
      </c>
      <c r="J10750" t="str">
        <f t="shared" si="11042"/>
        <v>05-07</v>
      </c>
      <c r="K10750" t="str">
        <f t="shared" si="11042"/>
        <v>Financiamiento por endeudamiento municipal</v>
      </c>
      <c r="L10750" s="150">
        <f>+VLOOKUP($E10750,IGF_2018!$B$8:$Z$347,21,0)</f>
        <v>0.99075526772115841</v>
      </c>
      <c r="M10750" s="142" t="str">
        <f>+VLOOKUP($E10750,IGF_2018!$B$8:$Z$347,22,0)</f>
        <v>Alto</v>
      </c>
    </row>
    <row r="10751" spans="1:13" x14ac:dyDescent="0.3">
      <c r="A10751" s="139">
        <f t="shared" si="11023"/>
        <v>283</v>
      </c>
      <c r="B10751" s="148">
        <f t="shared" si="11025"/>
        <v>29</v>
      </c>
      <c r="D10751" s="149" t="str">
        <f>+VLOOKUP($A10751,mUNICIPIOS!$B$4:$F$343,2,0)</f>
        <v>Petén</v>
      </c>
      <c r="E10751" s="149">
        <f>+VLOOKUP($A10751,mUNICIPIOS!$B$4:$F$343,3,0)</f>
        <v>1708</v>
      </c>
      <c r="F10751" s="149" t="str">
        <f>+VLOOKUP($A10751,mUNICIPIOS!$B$4:$F$343,4,0)</f>
        <v>Dolores</v>
      </c>
      <c r="G10751" s="139" t="str">
        <f t="shared" ref="G10751:K10751" si="11043">+G10713</f>
        <v>05</v>
      </c>
      <c r="H10751" t="str">
        <f t="shared" si="11043"/>
        <v>IGF</v>
      </c>
      <c r="I10751" t="str">
        <f t="shared" si="11043"/>
        <v>Índice de Gestión Financiera</v>
      </c>
      <c r="J10751" t="str">
        <f t="shared" si="11043"/>
        <v>INDICE</v>
      </c>
      <c r="K10751">
        <f t="shared" si="11043"/>
        <v>0</v>
      </c>
      <c r="L10751" s="150">
        <f>+VLOOKUP($E10751,IGF_2018!$B$8:$Z$347,24,0)</f>
        <v>0.35224964442855167</v>
      </c>
      <c r="M10751" s="142" t="str">
        <f>+VLOOKUP($E10751,IGF_2018!$B$8:$Z$347,25,0)</f>
        <v>Medio bajo</v>
      </c>
    </row>
    <row r="10752" spans="1:13" x14ac:dyDescent="0.3">
      <c r="A10752" s="139">
        <f t="shared" si="11023"/>
        <v>283</v>
      </c>
      <c r="B10752" s="148">
        <f t="shared" si="11025"/>
        <v>30</v>
      </c>
      <c r="D10752" s="149" t="str">
        <f>+VLOOKUP($A10752,mUNICIPIOS!$B$4:$F$343,2,0)</f>
        <v>Petén</v>
      </c>
      <c r="E10752" s="149">
        <f>+VLOOKUP($A10752,mUNICIPIOS!$B$4:$F$343,3,0)</f>
        <v>1708</v>
      </c>
      <c r="F10752" s="149" t="str">
        <f>+VLOOKUP($A10752,mUNICIPIOS!$B$4:$F$343,4,0)</f>
        <v>Dolores</v>
      </c>
      <c r="G10752" s="139" t="str">
        <f t="shared" ref="G10752:K10752" si="11044">+G10714</f>
        <v>06</v>
      </c>
      <c r="H10752" t="str">
        <f t="shared" si="11044"/>
        <v>IGE</v>
      </c>
      <c r="I10752" t="str">
        <f t="shared" si="11044"/>
        <v>Índice de Gestión Estratégica</v>
      </c>
      <c r="J10752" t="str">
        <f t="shared" si="11044"/>
        <v>06-01</v>
      </c>
      <c r="K10752" t="str">
        <f t="shared" si="11044"/>
        <v>Ejecución del Plan Operativo Anual  (POA)</v>
      </c>
      <c r="L10752" s="150">
        <f>+VLOOKUP($E10752,IGE_2018!$B$8:$Z$347,3,0)</f>
        <v>0</v>
      </c>
      <c r="M10752" s="142" t="str">
        <f>+VLOOKUP($E10752,IGE_2018!$B$8:$Z$347,4,0)</f>
        <v>Bajo</v>
      </c>
    </row>
    <row r="10753" spans="1:13" x14ac:dyDescent="0.3">
      <c r="A10753" s="139">
        <f t="shared" si="11023"/>
        <v>283</v>
      </c>
      <c r="B10753" s="148">
        <f t="shared" si="11025"/>
        <v>31</v>
      </c>
      <c r="D10753" s="149" t="str">
        <f>+VLOOKUP($A10753,mUNICIPIOS!$B$4:$F$343,2,0)</f>
        <v>Petén</v>
      </c>
      <c r="E10753" s="149">
        <f>+VLOOKUP($A10753,mUNICIPIOS!$B$4:$F$343,3,0)</f>
        <v>1708</v>
      </c>
      <c r="F10753" s="149" t="str">
        <f>+VLOOKUP($A10753,mUNICIPIOS!$B$4:$F$343,4,0)</f>
        <v>Dolores</v>
      </c>
      <c r="G10753" s="139" t="str">
        <f t="shared" ref="G10753:K10753" si="11045">+G10715</f>
        <v>06</v>
      </c>
      <c r="H10753" t="str">
        <f t="shared" si="11045"/>
        <v>IGE</v>
      </c>
      <c r="I10753" t="str">
        <f t="shared" si="11045"/>
        <v>Índice de Gestión Estratégica</v>
      </c>
      <c r="J10753" t="str">
        <f t="shared" si="11045"/>
        <v>06-02</v>
      </c>
      <c r="K10753" t="str">
        <f t="shared" si="11045"/>
        <v>Relación Plan de Desarrollo Municipal y Ordenamiento Territorial (PDM-OT) - Plan Estratégico Institucional (PEI) - Plan Operativo Multianual (POM) - Plan Operativo Anual (POA)</v>
      </c>
      <c r="L10753" s="150">
        <f>+VLOOKUP($E10753,IGE_2018!$B$8:$Z$347,6,0)</f>
        <v>0.15</v>
      </c>
      <c r="M10753" s="142" t="str">
        <f>+VLOOKUP($E10753,IGE_2018!$B$8:$Z$347,7,0)</f>
        <v>Bajo</v>
      </c>
    </row>
    <row r="10754" spans="1:13" x14ac:dyDescent="0.3">
      <c r="A10754" s="139">
        <f t="shared" si="11023"/>
        <v>283</v>
      </c>
      <c r="B10754" s="148">
        <f t="shared" si="11025"/>
        <v>32</v>
      </c>
      <c r="D10754" s="149" t="str">
        <f>+VLOOKUP($A10754,mUNICIPIOS!$B$4:$F$343,2,0)</f>
        <v>Petén</v>
      </c>
      <c r="E10754" s="149">
        <f>+VLOOKUP($A10754,mUNICIPIOS!$B$4:$F$343,3,0)</f>
        <v>1708</v>
      </c>
      <c r="F10754" s="149" t="str">
        <f>+VLOOKUP($A10754,mUNICIPIOS!$B$4:$F$343,4,0)</f>
        <v>Dolores</v>
      </c>
      <c r="G10754" s="139" t="str">
        <f t="shared" ref="G10754:K10754" si="11046">+G10716</f>
        <v>06</v>
      </c>
      <c r="H10754" t="str">
        <f t="shared" si="11046"/>
        <v>IGE</v>
      </c>
      <c r="I10754" t="str">
        <f t="shared" si="11046"/>
        <v>Índice de Gestión Estratégica</v>
      </c>
      <c r="J10754" t="str">
        <f t="shared" si="11046"/>
        <v>06-03</v>
      </c>
      <c r="K10754" t="str">
        <f t="shared" si="11046"/>
        <v>Presupuesto de egresos relacionado a competencias municipales que responden a prioridades nacionales de desarrollo.</v>
      </c>
      <c r="L10754" s="150">
        <f>+VLOOKUP($E10754,IGE_2018!$B$8:$Z$347,9,0)</f>
        <v>0.48000764705545579</v>
      </c>
      <c r="M10754" s="142" t="str">
        <f>+VLOOKUP($E10754,IGE_2018!$B$8:$Z$347,10,0)</f>
        <v>Medio</v>
      </c>
    </row>
    <row r="10755" spans="1:13" x14ac:dyDescent="0.3">
      <c r="A10755" s="139">
        <f t="shared" si="11023"/>
        <v>283</v>
      </c>
      <c r="B10755" s="148">
        <f t="shared" si="11025"/>
        <v>33</v>
      </c>
      <c r="D10755" s="149" t="str">
        <f>+VLOOKUP($A10755,mUNICIPIOS!$B$4:$F$343,2,0)</f>
        <v>Petén</v>
      </c>
      <c r="E10755" s="149">
        <f>+VLOOKUP($A10755,mUNICIPIOS!$B$4:$F$343,3,0)</f>
        <v>1708</v>
      </c>
      <c r="F10755" s="149" t="str">
        <f>+VLOOKUP($A10755,mUNICIPIOS!$B$4:$F$343,4,0)</f>
        <v>Dolores</v>
      </c>
      <c r="G10755" s="139" t="str">
        <f t="shared" ref="G10755:K10755" si="11047">+G10717</f>
        <v>06</v>
      </c>
      <c r="H10755" t="str">
        <f t="shared" si="11047"/>
        <v>IGE</v>
      </c>
      <c r="I10755" t="str">
        <f t="shared" si="11047"/>
        <v>Índice de Gestión Estratégica</v>
      </c>
      <c r="J10755" t="str">
        <f t="shared" si="11047"/>
        <v>06-04</v>
      </c>
      <c r="K10755" t="str">
        <f t="shared" si="11047"/>
        <v>Institucionalización de la gestión ordenada del territorio</v>
      </c>
      <c r="L10755" s="150">
        <f>+VLOOKUP($E10755,IGE_2018!$B$8:$Z$347,12,0)</f>
        <v>0</v>
      </c>
      <c r="M10755" s="142" t="str">
        <f>+VLOOKUP($E10755,IGE_2018!$B$8:$Z$347,13,0)</f>
        <v>Bajo</v>
      </c>
    </row>
    <row r="10756" spans="1:13" x14ac:dyDescent="0.3">
      <c r="A10756" s="139">
        <f t="shared" si="11023"/>
        <v>283</v>
      </c>
      <c r="B10756" s="148">
        <f t="shared" si="11025"/>
        <v>34</v>
      </c>
      <c r="D10756" s="149" t="str">
        <f>+VLOOKUP($A10756,mUNICIPIOS!$B$4:$F$343,2,0)</f>
        <v>Petén</v>
      </c>
      <c r="E10756" s="149">
        <f>+VLOOKUP($A10756,mUNICIPIOS!$B$4:$F$343,3,0)</f>
        <v>1708</v>
      </c>
      <c r="F10756" s="149" t="str">
        <f>+VLOOKUP($A10756,mUNICIPIOS!$B$4:$F$343,4,0)</f>
        <v>Dolores</v>
      </c>
      <c r="G10756" s="139" t="str">
        <f t="shared" ref="G10756:K10756" si="11048">+G10718</f>
        <v>06</v>
      </c>
      <c r="H10756" t="str">
        <f t="shared" si="11048"/>
        <v>IGE</v>
      </c>
      <c r="I10756" t="str">
        <f t="shared" si="11048"/>
        <v>Índice de Gestión Estratégica</v>
      </c>
      <c r="J10756" t="str">
        <f t="shared" si="11048"/>
        <v>06-05</v>
      </c>
      <c r="K10756" t="str">
        <f t="shared" si="11048"/>
        <v>Acciones para la gestión ordenada del territorio</v>
      </c>
      <c r="L10756" s="150">
        <f>+VLOOKUP($E10756,IGE_2018!$B$8:$Z$347,15,0)</f>
        <v>0</v>
      </c>
      <c r="M10756" s="142" t="str">
        <f>+VLOOKUP($E10756,IGE_2018!$B$8:$Z$347,16,0)</f>
        <v>Bajo</v>
      </c>
    </row>
    <row r="10757" spans="1:13" x14ac:dyDescent="0.3">
      <c r="A10757" s="139">
        <f t="shared" si="11023"/>
        <v>283</v>
      </c>
      <c r="B10757" s="148">
        <f t="shared" si="11025"/>
        <v>35</v>
      </c>
      <c r="D10757" s="149" t="str">
        <f>+VLOOKUP($A10757,mUNICIPIOS!$B$4:$F$343,2,0)</f>
        <v>Petén</v>
      </c>
      <c r="E10757" s="149">
        <f>+VLOOKUP($A10757,mUNICIPIOS!$B$4:$F$343,3,0)</f>
        <v>1708</v>
      </c>
      <c r="F10757" s="149" t="str">
        <f>+VLOOKUP($A10757,mUNICIPIOS!$B$4:$F$343,4,0)</f>
        <v>Dolores</v>
      </c>
      <c r="G10757" s="139" t="str">
        <f t="shared" ref="G10757:K10757" si="11049">+G10719</f>
        <v>06</v>
      </c>
      <c r="H10757" t="str">
        <f t="shared" si="11049"/>
        <v>IGE</v>
      </c>
      <c r="I10757" t="str">
        <f t="shared" si="11049"/>
        <v>Índice de Gestión Estratégica</v>
      </c>
      <c r="J10757" t="str">
        <f t="shared" si="11049"/>
        <v>06-06</v>
      </c>
      <c r="K10757" t="str">
        <f t="shared" si="11049"/>
        <v>Gestión de riesgo en la formulación de proyectos derivados de la planificación operativa anual</v>
      </c>
      <c r="L10757" s="150">
        <f>+VLOOKUP($E10757,IGE_2018!$B$8:$Z$347,18,0)</f>
        <v>0</v>
      </c>
      <c r="M10757" s="142" t="str">
        <f>+VLOOKUP($E10757,IGE_2018!$B$8:$Z$347,19,0)</f>
        <v>Bajo</v>
      </c>
    </row>
    <row r="10758" spans="1:13" x14ac:dyDescent="0.3">
      <c r="A10758" s="139">
        <f t="shared" si="11023"/>
        <v>283</v>
      </c>
      <c r="B10758" s="148">
        <f t="shared" si="11025"/>
        <v>36</v>
      </c>
      <c r="D10758" s="149" t="str">
        <f>+VLOOKUP($A10758,mUNICIPIOS!$B$4:$F$343,2,0)</f>
        <v>Petén</v>
      </c>
      <c r="E10758" s="149">
        <f>+VLOOKUP($A10758,mUNICIPIOS!$B$4:$F$343,3,0)</f>
        <v>1708</v>
      </c>
      <c r="F10758" s="149" t="str">
        <f>+VLOOKUP($A10758,mUNICIPIOS!$B$4:$F$343,4,0)</f>
        <v>Dolores</v>
      </c>
      <c r="G10758" s="139" t="str">
        <f t="shared" ref="G10758:K10758" si="11050">+G10720</f>
        <v>06</v>
      </c>
      <c r="H10758" t="str">
        <f t="shared" si="11050"/>
        <v>IGE</v>
      </c>
      <c r="I10758" t="str">
        <f t="shared" si="11050"/>
        <v>Índice de Gestión Estratégica</v>
      </c>
      <c r="J10758" t="str">
        <f t="shared" si="11050"/>
        <v>06-07</v>
      </c>
      <c r="K10758" t="str">
        <f t="shared" si="11050"/>
        <v>Ingresos por servicios ambientales en relación a los ingresos propios sin regalías</v>
      </c>
      <c r="L10758" s="150">
        <f>+VLOOKUP($E10758,IGE_2018!$B$8:$Z$347,21,0)</f>
        <v>0</v>
      </c>
      <c r="M10758" s="142" t="str">
        <f>+VLOOKUP($E10758,IGE_2018!$B$8:$Z$347,22,0)</f>
        <v>Bajo</v>
      </c>
    </row>
    <row r="10759" spans="1:13" x14ac:dyDescent="0.3">
      <c r="A10759" s="139">
        <f t="shared" si="11023"/>
        <v>283</v>
      </c>
      <c r="B10759" s="148">
        <f t="shared" si="11025"/>
        <v>37</v>
      </c>
      <c r="D10759" s="149" t="str">
        <f>+VLOOKUP($A10759,mUNICIPIOS!$B$4:$F$343,2,0)</f>
        <v>Petén</v>
      </c>
      <c r="E10759" s="149">
        <f>+VLOOKUP($A10759,mUNICIPIOS!$B$4:$F$343,3,0)</f>
        <v>1708</v>
      </c>
      <c r="F10759" s="149" t="str">
        <f>+VLOOKUP($A10759,mUNICIPIOS!$B$4:$F$343,4,0)</f>
        <v>Dolores</v>
      </c>
      <c r="G10759" s="139" t="str">
        <f t="shared" ref="G10759:K10759" si="11051">+G10721</f>
        <v>06</v>
      </c>
      <c r="H10759" t="str">
        <f t="shared" si="11051"/>
        <v>IGE</v>
      </c>
      <c r="I10759" t="str">
        <f t="shared" si="11051"/>
        <v>Índice de Gestión Estratégica</v>
      </c>
      <c r="J10759" t="str">
        <f t="shared" si="11051"/>
        <v>INDICE</v>
      </c>
      <c r="K10759">
        <f t="shared" si="11051"/>
        <v>0</v>
      </c>
      <c r="L10759" s="150">
        <f>+VLOOKUP($E10759,IGE_2018!$B$8:$Z$347,24,0)</f>
        <v>0.14250191176386395</v>
      </c>
      <c r="M10759" s="142" t="str">
        <f>+VLOOKUP($E10759,IGE_2018!$B$8:$Z$347,25,0)</f>
        <v>Bajo</v>
      </c>
    </row>
    <row r="10760" spans="1:13" x14ac:dyDescent="0.3">
      <c r="A10760" s="139">
        <f t="shared" si="11023"/>
        <v>283</v>
      </c>
      <c r="B10760" s="148">
        <f t="shared" si="11025"/>
        <v>38</v>
      </c>
      <c r="D10760" s="149" t="str">
        <f>+VLOOKUP($A10760,mUNICIPIOS!$B$4:$F$343,2,0)</f>
        <v>Petén</v>
      </c>
      <c r="E10760" s="149">
        <f>+VLOOKUP($A10760,mUNICIPIOS!$B$4:$F$343,3,0)</f>
        <v>1708</v>
      </c>
      <c r="F10760" s="149" t="str">
        <f>+VLOOKUP($A10760,mUNICIPIOS!$B$4:$F$343,4,0)</f>
        <v>Dolores</v>
      </c>
      <c r="G10760" s="139" t="str">
        <f t="shared" ref="G10760:K10760" si="11052">+G10722</f>
        <v>RANKING</v>
      </c>
      <c r="H10760" t="str">
        <f t="shared" si="11052"/>
        <v>RGM</v>
      </c>
      <c r="I10760" t="str">
        <f t="shared" si="11052"/>
        <v>Ranking de la Gestión Municipal 2018</v>
      </c>
      <c r="J10760" t="str">
        <f t="shared" si="11052"/>
        <v>RANKING</v>
      </c>
      <c r="K10760">
        <f t="shared" si="11052"/>
        <v>0</v>
      </c>
      <c r="L10760" s="151">
        <f>+VLOOKUP($E10760,Resultados_generales!$C$8:$AE$347,27,0)</f>
        <v>0.37844993158978202</v>
      </c>
      <c r="M10760" t="str">
        <f>+VLOOKUP($E10760,Resultados_generales!$C$8:$AE$347,28,0)</f>
        <v>Medio bajo</v>
      </c>
    </row>
    <row r="10761" spans="1:13" x14ac:dyDescent="0.3">
      <c r="A10761" s="139">
        <f t="shared" si="11023"/>
        <v>284</v>
      </c>
      <c r="B10761" s="148">
        <f t="shared" si="11025"/>
        <v>1</v>
      </c>
      <c r="D10761" s="149" t="str">
        <f>+VLOOKUP($A10761,mUNICIPIOS!$B$4:$F$343,2,0)</f>
        <v>Petén</v>
      </c>
      <c r="E10761" s="149">
        <f>+VLOOKUP($A10761,mUNICIPIOS!$B$4:$F$343,3,0)</f>
        <v>1709</v>
      </c>
      <c r="F10761" s="149" t="str">
        <f>+VLOOKUP($A10761,mUNICIPIOS!$B$4:$F$343,4,0)</f>
        <v>San Luis</v>
      </c>
      <c r="G10761" s="139" t="str">
        <f t="shared" ref="G10761:K10761" si="11053">+G10723</f>
        <v>01</v>
      </c>
      <c r="H10761" t="str">
        <f t="shared" si="11053"/>
        <v>IPC</v>
      </c>
      <c r="I10761" t="str">
        <f t="shared" si="11053"/>
        <v>Índice de Participación Ciudadana</v>
      </c>
      <c r="J10761" t="str">
        <f t="shared" si="11053"/>
        <v>01-01</v>
      </c>
      <c r="K10761" t="str">
        <f t="shared" si="11053"/>
        <v>Número de reuniones del COMUDE en el año de la medición.</v>
      </c>
      <c r="L10761" s="150">
        <f>+VLOOKUP($E10761,IPC_2018!$B$8:$T$347,3,0)</f>
        <v>1</v>
      </c>
      <c r="M10761" s="142" t="str">
        <f>+VLOOKUP($E10761,IPC_2018!$B$8:$T$347,4,0)</f>
        <v>Alto</v>
      </c>
    </row>
    <row r="10762" spans="1:13" x14ac:dyDescent="0.3">
      <c r="A10762" s="139">
        <f t="shared" si="11023"/>
        <v>284</v>
      </c>
      <c r="B10762" s="148">
        <f t="shared" si="11025"/>
        <v>2</v>
      </c>
      <c r="D10762" s="149" t="str">
        <f>+VLOOKUP($A10762,mUNICIPIOS!$B$4:$F$343,2,0)</f>
        <v>Petén</v>
      </c>
      <c r="E10762" s="149">
        <f>+VLOOKUP($A10762,mUNICIPIOS!$B$4:$F$343,3,0)</f>
        <v>1709</v>
      </c>
      <c r="F10762" s="149" t="str">
        <f>+VLOOKUP($A10762,mUNICIPIOS!$B$4:$F$343,4,0)</f>
        <v>San Luis</v>
      </c>
      <c r="G10762" s="139" t="str">
        <f t="shared" ref="G10762:K10762" si="11054">+G10724</f>
        <v>01</v>
      </c>
      <c r="H10762" t="str">
        <f t="shared" si="11054"/>
        <v>IPC</v>
      </c>
      <c r="I10762" t="str">
        <f t="shared" si="11054"/>
        <v>Índice de Participación Ciudadana</v>
      </c>
      <c r="J10762" t="str">
        <f t="shared" si="11054"/>
        <v>01-02</v>
      </c>
      <c r="K10762" t="str">
        <f t="shared" si="11054"/>
        <v>Participación de Alcaldes, Concejales y Síndicos determinados o designados en el COMUDE</v>
      </c>
      <c r="L10762" s="150">
        <f>+VLOOKUP($E10762,IPC_2018!$B$8:$T$347,6,0)</f>
        <v>1</v>
      </c>
      <c r="M10762" s="142" t="str">
        <f>+VLOOKUP($E10762,IPC_2018!$B$8:$T$347,7,0)</f>
        <v>Alto</v>
      </c>
    </row>
    <row r="10763" spans="1:13" x14ac:dyDescent="0.3">
      <c r="A10763" s="139">
        <f t="shared" si="11023"/>
        <v>284</v>
      </c>
      <c r="B10763" s="148">
        <f t="shared" si="11025"/>
        <v>3</v>
      </c>
      <c r="D10763" s="149" t="str">
        <f>+VLOOKUP($A10763,mUNICIPIOS!$B$4:$F$343,2,0)</f>
        <v>Petén</v>
      </c>
      <c r="E10763" s="149">
        <f>+VLOOKUP($A10763,mUNICIPIOS!$B$4:$F$343,3,0)</f>
        <v>1709</v>
      </c>
      <c r="F10763" s="149" t="str">
        <f>+VLOOKUP($A10763,mUNICIPIOS!$B$4:$F$343,4,0)</f>
        <v>San Luis</v>
      </c>
      <c r="G10763" s="139" t="str">
        <f t="shared" ref="G10763:K10763" si="11055">+G10725</f>
        <v>01</v>
      </c>
      <c r="H10763" t="str">
        <f t="shared" si="11055"/>
        <v>IPC</v>
      </c>
      <c r="I10763" t="str">
        <f t="shared" si="11055"/>
        <v>Índice de Participación Ciudadana</v>
      </c>
      <c r="J10763" t="str">
        <f t="shared" si="11055"/>
        <v>01-03</v>
      </c>
      <c r="K10763" t="str">
        <f t="shared" si="11055"/>
        <v>Participación  de organizaciones de jóvenes, mujeres, pueblos mayas, xincas, garífunas, y otras organizaciones en el Comude</v>
      </c>
      <c r="L10763" s="150">
        <f>+VLOOKUP($E10763,IPC_2018!$B$8:$T$347,9,0)</f>
        <v>0.20091324200913244</v>
      </c>
      <c r="M10763" s="142" t="str">
        <f>+VLOOKUP($E10763,IPC_2018!$B$8:$T$347,10,0)</f>
        <v>Medio bajo</v>
      </c>
    </row>
    <row r="10764" spans="1:13" x14ac:dyDescent="0.3">
      <c r="A10764" s="139">
        <f t="shared" si="11023"/>
        <v>284</v>
      </c>
      <c r="B10764" s="148">
        <f t="shared" si="11025"/>
        <v>4</v>
      </c>
      <c r="D10764" s="149" t="str">
        <f>+VLOOKUP($A10764,mUNICIPIOS!$B$4:$F$343,2,0)</f>
        <v>Petén</v>
      </c>
      <c r="E10764" s="149">
        <f>+VLOOKUP($A10764,mUNICIPIOS!$B$4:$F$343,3,0)</f>
        <v>1709</v>
      </c>
      <c r="F10764" s="149" t="str">
        <f>+VLOOKUP($A10764,mUNICIPIOS!$B$4:$F$343,4,0)</f>
        <v>San Luis</v>
      </c>
      <c r="G10764" s="139" t="str">
        <f t="shared" ref="G10764:K10764" si="11056">+G10726</f>
        <v>01</v>
      </c>
      <c r="H10764" t="str">
        <f t="shared" si="11056"/>
        <v>IPC</v>
      </c>
      <c r="I10764" t="str">
        <f t="shared" si="11056"/>
        <v>Índice de Participación Ciudadana</v>
      </c>
      <c r="J10764" t="str">
        <f t="shared" si="11056"/>
        <v>01-04</v>
      </c>
      <c r="K10764" t="str">
        <f t="shared" si="11056"/>
        <v>Representatividad territorial del Comude.</v>
      </c>
      <c r="L10764" s="150">
        <f>+VLOOKUP($E10764,IPC_2018!$B$8:$T$347,12,0)</f>
        <v>0.79</v>
      </c>
      <c r="M10764" s="142" t="str">
        <f>+VLOOKUP($E10764,IPC_2018!$B$8:$T$347,13,0)</f>
        <v>Medio alto</v>
      </c>
    </row>
    <row r="10765" spans="1:13" x14ac:dyDescent="0.3">
      <c r="A10765" s="139">
        <f t="shared" si="11023"/>
        <v>284</v>
      </c>
      <c r="B10765" s="148">
        <f t="shared" si="11025"/>
        <v>5</v>
      </c>
      <c r="D10765" s="149" t="str">
        <f>+VLOOKUP($A10765,mUNICIPIOS!$B$4:$F$343,2,0)</f>
        <v>Petén</v>
      </c>
      <c r="E10765" s="149">
        <f>+VLOOKUP($A10765,mUNICIPIOS!$B$4:$F$343,3,0)</f>
        <v>1709</v>
      </c>
      <c r="F10765" s="149" t="str">
        <f>+VLOOKUP($A10765,mUNICIPIOS!$B$4:$F$343,4,0)</f>
        <v>San Luis</v>
      </c>
      <c r="G10765" s="139" t="str">
        <f t="shared" ref="G10765:K10765" si="11057">+G10727</f>
        <v>01</v>
      </c>
      <c r="H10765" t="str">
        <f t="shared" si="11057"/>
        <v>IPC</v>
      </c>
      <c r="I10765" t="str">
        <f t="shared" si="11057"/>
        <v>Índice de Participación Ciudadana</v>
      </c>
      <c r="J10765" t="str">
        <f t="shared" si="11057"/>
        <v>01-05</v>
      </c>
      <c r="K10765" t="str">
        <f t="shared" si="11057"/>
        <v>Funcionamiento del Comude</v>
      </c>
      <c r="L10765" s="150">
        <f>+VLOOKUP($E10765,IPC_2018!$B$8:$T$347,15,0)</f>
        <v>0.468750000165636</v>
      </c>
      <c r="M10765" s="142" t="str">
        <f>+VLOOKUP($E10765,IPC_2018!$B$8:$T$347,16,0)</f>
        <v>Medio</v>
      </c>
    </row>
    <row r="10766" spans="1:13" x14ac:dyDescent="0.3">
      <c r="A10766" s="139">
        <f t="shared" si="11023"/>
        <v>284</v>
      </c>
      <c r="B10766" s="148">
        <f t="shared" si="11025"/>
        <v>6</v>
      </c>
      <c r="D10766" s="149" t="str">
        <f>+VLOOKUP($A10766,mUNICIPIOS!$B$4:$F$343,2,0)</f>
        <v>Petén</v>
      </c>
      <c r="E10766" s="149">
        <f>+VLOOKUP($A10766,mUNICIPIOS!$B$4:$F$343,3,0)</f>
        <v>1709</v>
      </c>
      <c r="F10766" s="149" t="str">
        <f>+VLOOKUP($A10766,mUNICIPIOS!$B$4:$F$343,4,0)</f>
        <v>San Luis</v>
      </c>
      <c r="G10766" s="139" t="str">
        <f t="shared" ref="G10766:K10766" si="11058">+G10728</f>
        <v>01</v>
      </c>
      <c r="H10766" t="str">
        <f t="shared" si="11058"/>
        <v>IPC</v>
      </c>
      <c r="I10766" t="str">
        <f t="shared" si="11058"/>
        <v>Índice de Participación Ciudadana</v>
      </c>
      <c r="J10766" t="str">
        <f t="shared" si="11058"/>
        <v>INDICE</v>
      </c>
      <c r="K10766">
        <f t="shared" si="11058"/>
        <v>0</v>
      </c>
      <c r="L10766" s="150">
        <f>+VLOOKUP($E10766,IPC_2018!$B$8:$T$347,18,0)</f>
        <v>0.7689494863262154</v>
      </c>
      <c r="M10766" s="142" t="str">
        <f>+VLOOKUP($E10766,IPC_2018!$B$8:$T$347,19,0)</f>
        <v>Medio alto</v>
      </c>
    </row>
    <row r="10767" spans="1:13" x14ac:dyDescent="0.3">
      <c r="A10767" s="139">
        <f t="shared" si="11023"/>
        <v>284</v>
      </c>
      <c r="B10767" s="148">
        <f t="shared" si="11025"/>
        <v>7</v>
      </c>
      <c r="D10767" s="149" t="str">
        <f>+VLOOKUP($A10767,mUNICIPIOS!$B$4:$F$343,2,0)</f>
        <v>Petén</v>
      </c>
      <c r="E10767" s="149">
        <f>+VLOOKUP($A10767,mUNICIPIOS!$B$4:$F$343,3,0)</f>
        <v>1709</v>
      </c>
      <c r="F10767" s="149" t="str">
        <f>+VLOOKUP($A10767,mUNICIPIOS!$B$4:$F$343,4,0)</f>
        <v>San Luis</v>
      </c>
      <c r="G10767" s="139" t="str">
        <f t="shared" ref="G10767:K10767" si="11059">+G10729</f>
        <v>02</v>
      </c>
      <c r="H10767" t="str">
        <f t="shared" si="11059"/>
        <v>IIC</v>
      </c>
      <c r="I10767" t="str">
        <f t="shared" si="11059"/>
        <v>Índice de Información a la Ciudadanía</v>
      </c>
      <c r="J10767" t="str">
        <f t="shared" si="11059"/>
        <v>02-01</v>
      </c>
      <c r="K10767" t="str">
        <f t="shared" si="11059"/>
        <v>Rendición de cuentas cuatrimestral y anual al Comude enfocadas en resultados.</v>
      </c>
      <c r="L10767" s="150">
        <f>+VLOOKUP($E10767,IIC_2018!$B$8:$Q$347,3,0)</f>
        <v>0.66666666666666674</v>
      </c>
      <c r="M10767" s="142" t="str">
        <f>+VLOOKUP($E10767,IIC_2018!$B$8:$Q$347,4,0)</f>
        <v>Medio alto</v>
      </c>
    </row>
    <row r="10768" spans="1:13" x14ac:dyDescent="0.3">
      <c r="A10768" s="139">
        <f t="shared" si="11023"/>
        <v>284</v>
      </c>
      <c r="B10768" s="148">
        <f t="shared" si="11025"/>
        <v>8</v>
      </c>
      <c r="D10768" s="149" t="str">
        <f>+VLOOKUP($A10768,mUNICIPIOS!$B$4:$F$343,2,0)</f>
        <v>Petén</v>
      </c>
      <c r="E10768" s="149">
        <f>+VLOOKUP($A10768,mUNICIPIOS!$B$4:$F$343,3,0)</f>
        <v>1709</v>
      </c>
      <c r="F10768" s="149" t="str">
        <f>+VLOOKUP($A10768,mUNICIPIOS!$B$4:$F$343,4,0)</f>
        <v>San Luis</v>
      </c>
      <c r="G10768" s="139" t="str">
        <f t="shared" ref="G10768:K10768" si="11060">+G10730</f>
        <v>02</v>
      </c>
      <c r="H10768" t="str">
        <f t="shared" si="11060"/>
        <v>IIC</v>
      </c>
      <c r="I10768" t="str">
        <f t="shared" si="11060"/>
        <v>Índice de Información a la Ciudadanía</v>
      </c>
      <c r="J10768" t="str">
        <f t="shared" si="11060"/>
        <v>02-02</v>
      </c>
      <c r="K10768" t="str">
        <f t="shared" si="11060"/>
        <v>Información presupuestaria y otra información brindada a la ciudadanía disponible en medios locales de comunicación.</v>
      </c>
      <c r="L10768" s="150">
        <f>+VLOOKUP($E10768,IIC_2018!$B$8:$Q$347,6,0)</f>
        <v>0.625</v>
      </c>
      <c r="M10768" s="142" t="str">
        <f>+VLOOKUP($E10768,IIC_2018!$B$8:$Q$347,7,0)</f>
        <v>Medio alto</v>
      </c>
    </row>
    <row r="10769" spans="1:13" x14ac:dyDescent="0.3">
      <c r="A10769" s="139">
        <f t="shared" si="11023"/>
        <v>284</v>
      </c>
      <c r="B10769" s="148">
        <f t="shared" si="11025"/>
        <v>9</v>
      </c>
      <c r="D10769" s="149" t="str">
        <f>+VLOOKUP($A10769,mUNICIPIOS!$B$4:$F$343,2,0)</f>
        <v>Petén</v>
      </c>
      <c r="E10769" s="149">
        <f>+VLOOKUP($A10769,mUNICIPIOS!$B$4:$F$343,3,0)</f>
        <v>1709</v>
      </c>
      <c r="F10769" s="149" t="str">
        <f>+VLOOKUP($A10769,mUNICIPIOS!$B$4:$F$343,4,0)</f>
        <v>San Luis</v>
      </c>
      <c r="G10769" s="139" t="str">
        <f t="shared" ref="G10769:K10769" si="11061">+G10731</f>
        <v>02</v>
      </c>
      <c r="H10769" t="str">
        <f t="shared" si="11061"/>
        <v>IIC</v>
      </c>
      <c r="I10769" t="str">
        <f t="shared" si="11061"/>
        <v>Índice de Información a la Ciudadanía</v>
      </c>
      <c r="J10769" t="str">
        <f t="shared" si="11061"/>
        <v>02-03</v>
      </c>
      <c r="K10769" t="str">
        <f t="shared" si="11061"/>
        <v>Información pública de oficio actualizada y disponible de acuerdo a la LAIP y uso de internet.</v>
      </c>
      <c r="L10769" s="150">
        <f>+VLOOKUP($E10769,IIC_2018!$B$8:$Q$347,9,0)</f>
        <v>0.79999999999999993</v>
      </c>
      <c r="M10769" s="142" t="str">
        <f>+VLOOKUP($E10769,IIC_2018!$B$8:$Q$347,10,0)</f>
        <v>Medio alto</v>
      </c>
    </row>
    <row r="10770" spans="1:13" x14ac:dyDescent="0.3">
      <c r="A10770" s="139">
        <f t="shared" si="11023"/>
        <v>284</v>
      </c>
      <c r="B10770" s="148">
        <f t="shared" si="11025"/>
        <v>10</v>
      </c>
      <c r="D10770" s="149" t="str">
        <f>+VLOOKUP($A10770,mUNICIPIOS!$B$4:$F$343,2,0)</f>
        <v>Petén</v>
      </c>
      <c r="E10770" s="149">
        <f>+VLOOKUP($A10770,mUNICIPIOS!$B$4:$F$343,3,0)</f>
        <v>1709</v>
      </c>
      <c r="F10770" s="149" t="str">
        <f>+VLOOKUP($A10770,mUNICIPIOS!$B$4:$F$343,4,0)</f>
        <v>San Luis</v>
      </c>
      <c r="G10770" s="139" t="str">
        <f t="shared" ref="G10770:K10770" si="11062">+G10732</f>
        <v>02</v>
      </c>
      <c r="H10770" t="str">
        <f t="shared" si="11062"/>
        <v>IIC</v>
      </c>
      <c r="I10770" t="str">
        <f t="shared" si="11062"/>
        <v>Índice de Información a la Ciudadanía</v>
      </c>
      <c r="J10770" t="str">
        <f t="shared" si="11062"/>
        <v>02-04</v>
      </c>
      <c r="K10770" t="str">
        <f t="shared" si="11062"/>
        <v>Relación del monto contratado por medio de Guate compras con el total del presupuesto de egresos vigente.</v>
      </c>
      <c r="L10770" s="150">
        <f>+VLOOKUP($E10770,IIC_2018!$B$8:$Q$347,12,0)</f>
        <v>0.5241484273515663</v>
      </c>
      <c r="M10770" s="142" t="str">
        <f>+VLOOKUP($E10770,IIC_2018!$B$8:$Q$347,13,0)</f>
        <v>Medio</v>
      </c>
    </row>
    <row r="10771" spans="1:13" x14ac:dyDescent="0.3">
      <c r="A10771" s="139">
        <f t="shared" si="11023"/>
        <v>284</v>
      </c>
      <c r="B10771" s="148">
        <f t="shared" si="11025"/>
        <v>11</v>
      </c>
      <c r="D10771" s="149" t="str">
        <f>+VLOOKUP($A10771,mUNICIPIOS!$B$4:$F$343,2,0)</f>
        <v>Petén</v>
      </c>
      <c r="E10771" s="149">
        <f>+VLOOKUP($A10771,mUNICIPIOS!$B$4:$F$343,3,0)</f>
        <v>1709</v>
      </c>
      <c r="F10771" s="149" t="str">
        <f>+VLOOKUP($A10771,mUNICIPIOS!$B$4:$F$343,4,0)</f>
        <v>San Luis</v>
      </c>
      <c r="G10771" s="139" t="str">
        <f t="shared" ref="G10771:K10771" si="11063">+G10733</f>
        <v>02</v>
      </c>
      <c r="H10771" t="str">
        <f t="shared" si="11063"/>
        <v>IIC</v>
      </c>
      <c r="I10771" t="str">
        <f t="shared" si="11063"/>
        <v>Índice de Información a la Ciudadanía</v>
      </c>
      <c r="J10771" t="str">
        <f t="shared" si="11063"/>
        <v>INDICE</v>
      </c>
      <c r="K10771">
        <f t="shared" si="11063"/>
        <v>0</v>
      </c>
      <c r="L10771" s="150">
        <f>+VLOOKUP($E10771,IIC_2018!$B$8:$Q$347,15,0)</f>
        <v>0.6539537735045583</v>
      </c>
      <c r="M10771" s="142" t="str">
        <f>+VLOOKUP($E10771,IIC_2018!$B$8:$Q$347,16,0)</f>
        <v>Medio alto</v>
      </c>
    </row>
    <row r="10772" spans="1:13" x14ac:dyDescent="0.3">
      <c r="A10772" s="139">
        <f t="shared" si="11023"/>
        <v>284</v>
      </c>
      <c r="B10772" s="148">
        <f t="shared" si="11025"/>
        <v>12</v>
      </c>
      <c r="D10772" s="149" t="str">
        <f>+VLOOKUP($A10772,mUNICIPIOS!$B$4:$F$343,2,0)</f>
        <v>Petén</v>
      </c>
      <c r="E10772" s="149">
        <f>+VLOOKUP($A10772,mUNICIPIOS!$B$4:$F$343,3,0)</f>
        <v>1709</v>
      </c>
      <c r="F10772" s="149" t="str">
        <f>+VLOOKUP($A10772,mUNICIPIOS!$B$4:$F$343,4,0)</f>
        <v>San Luis</v>
      </c>
      <c r="G10772" s="139" t="str">
        <f t="shared" ref="G10772:K10772" si="11064">+G10734</f>
        <v>03</v>
      </c>
      <c r="H10772" t="str">
        <f t="shared" si="11064"/>
        <v>ISP</v>
      </c>
      <c r="I10772" t="str">
        <f t="shared" si="11064"/>
        <v>Índice de Servicios Públicos</v>
      </c>
      <c r="J10772" t="str">
        <f t="shared" si="11064"/>
        <v>03-01</v>
      </c>
      <c r="K10772" t="str">
        <f t="shared" si="11064"/>
        <v>Cobertura del servicio público de agua</v>
      </c>
      <c r="L10772" s="150">
        <f>+VLOOKUP($E10772,ISP_2018!$B$8:$T$347,3,0)</f>
        <v>0.1010890974394624</v>
      </c>
      <c r="M10772" s="142" t="str">
        <f>+VLOOKUP($E10772,ISP_2018!$B$8:$T$347,4,0)</f>
        <v>Bajo</v>
      </c>
    </row>
    <row r="10773" spans="1:13" x14ac:dyDescent="0.3">
      <c r="A10773" s="139">
        <f t="shared" si="11023"/>
        <v>284</v>
      </c>
      <c r="B10773" s="148">
        <f t="shared" si="11025"/>
        <v>13</v>
      </c>
      <c r="D10773" s="149" t="str">
        <f>+VLOOKUP($A10773,mUNICIPIOS!$B$4:$F$343,2,0)</f>
        <v>Petén</v>
      </c>
      <c r="E10773" s="149">
        <f>+VLOOKUP($A10773,mUNICIPIOS!$B$4:$F$343,3,0)</f>
        <v>1709</v>
      </c>
      <c r="F10773" s="149" t="str">
        <f>+VLOOKUP($A10773,mUNICIPIOS!$B$4:$F$343,4,0)</f>
        <v>San Luis</v>
      </c>
      <c r="G10773" s="139" t="str">
        <f t="shared" ref="G10773:K10773" si="11065">+G10735</f>
        <v>03</v>
      </c>
      <c r="H10773" t="str">
        <f t="shared" si="11065"/>
        <v>ISP</v>
      </c>
      <c r="I10773" t="str">
        <f t="shared" si="11065"/>
        <v>Índice de Servicios Públicos</v>
      </c>
      <c r="J10773" t="str">
        <f t="shared" si="11065"/>
        <v>03-02</v>
      </c>
      <c r="K10773" t="str">
        <f t="shared" si="11065"/>
        <v>Control de la calidad del servicio público de agua</v>
      </c>
      <c r="L10773" s="150">
        <f>+VLOOKUP($E10773,ISP_2018!$B$8:$T$347,6,0)</f>
        <v>0.4</v>
      </c>
      <c r="M10773" s="142" t="str">
        <f>+VLOOKUP($E10773,ISP_2018!$B$8:$T$347,7,0)</f>
        <v>Medio bajo</v>
      </c>
    </row>
    <row r="10774" spans="1:13" x14ac:dyDescent="0.3">
      <c r="A10774" s="139">
        <f t="shared" si="11023"/>
        <v>284</v>
      </c>
      <c r="B10774" s="148">
        <f t="shared" si="11025"/>
        <v>14</v>
      </c>
      <c r="D10774" s="149" t="str">
        <f>+VLOOKUP($A10774,mUNICIPIOS!$B$4:$F$343,2,0)</f>
        <v>Petén</v>
      </c>
      <c r="E10774" s="149">
        <f>+VLOOKUP($A10774,mUNICIPIOS!$B$4:$F$343,3,0)</f>
        <v>1709</v>
      </c>
      <c r="F10774" s="149" t="str">
        <f>+VLOOKUP($A10774,mUNICIPIOS!$B$4:$F$343,4,0)</f>
        <v>San Luis</v>
      </c>
      <c r="G10774" s="139" t="str">
        <f t="shared" ref="G10774:K10774" si="11066">+G10736</f>
        <v>03</v>
      </c>
      <c r="H10774" t="str">
        <f t="shared" si="11066"/>
        <v>ISP</v>
      </c>
      <c r="I10774" t="str">
        <f t="shared" si="11066"/>
        <v>Índice de Servicios Públicos</v>
      </c>
      <c r="J10774" t="str">
        <f t="shared" si="11066"/>
        <v>03-03</v>
      </c>
      <c r="K10774" t="str">
        <f t="shared" si="11066"/>
        <v>Disposición  y tratamiento  de aguas residuales</v>
      </c>
      <c r="L10774" s="150">
        <f>+VLOOKUP($E10774,ISP_2018!$B$8:$T$347,9,0)</f>
        <v>0.2276707643009393</v>
      </c>
      <c r="M10774" s="142" t="str">
        <f>+VLOOKUP($E10774,ISP_2018!$B$8:$T$347,10,0)</f>
        <v>Medio bajo</v>
      </c>
    </row>
    <row r="10775" spans="1:13" x14ac:dyDescent="0.3">
      <c r="A10775" s="139">
        <f t="shared" si="11023"/>
        <v>284</v>
      </c>
      <c r="B10775" s="148">
        <f t="shared" si="11025"/>
        <v>15</v>
      </c>
      <c r="D10775" s="149" t="str">
        <f>+VLOOKUP($A10775,mUNICIPIOS!$B$4:$F$343,2,0)</f>
        <v>Petén</v>
      </c>
      <c r="E10775" s="149">
        <f>+VLOOKUP($A10775,mUNICIPIOS!$B$4:$F$343,3,0)</f>
        <v>1709</v>
      </c>
      <c r="F10775" s="149" t="str">
        <f>+VLOOKUP($A10775,mUNICIPIOS!$B$4:$F$343,4,0)</f>
        <v>San Luis</v>
      </c>
      <c r="G10775" s="139" t="str">
        <f t="shared" ref="G10775:K10775" si="11067">+G10737</f>
        <v>03</v>
      </c>
      <c r="H10775" t="str">
        <f t="shared" si="11067"/>
        <v>ISP</v>
      </c>
      <c r="I10775" t="str">
        <f t="shared" si="11067"/>
        <v>Índice de Servicios Públicos</v>
      </c>
      <c r="J10775" t="str">
        <f t="shared" si="11067"/>
        <v>03-04</v>
      </c>
      <c r="K10775" t="str">
        <f t="shared" si="11067"/>
        <v>Gestión y manejo de los residuos y desechos sólidos</v>
      </c>
      <c r="L10775" s="150">
        <f>+VLOOKUP($E10775,ISP_2018!$B$8:$T$347,12,0)</f>
        <v>0</v>
      </c>
      <c r="M10775" s="142" t="str">
        <f>+VLOOKUP($E10775,ISP_2018!$B$8:$T$347,13,0)</f>
        <v>Bajo</v>
      </c>
    </row>
    <row r="10776" spans="1:13" x14ac:dyDescent="0.3">
      <c r="A10776" s="139">
        <f t="shared" si="11023"/>
        <v>284</v>
      </c>
      <c r="B10776" s="148">
        <f t="shared" si="11025"/>
        <v>16</v>
      </c>
      <c r="D10776" s="149" t="str">
        <f>+VLOOKUP($A10776,mUNICIPIOS!$B$4:$F$343,2,0)</f>
        <v>Petén</v>
      </c>
      <c r="E10776" s="149">
        <f>+VLOOKUP($A10776,mUNICIPIOS!$B$4:$F$343,3,0)</f>
        <v>1709</v>
      </c>
      <c r="F10776" s="149" t="str">
        <f>+VLOOKUP($A10776,mUNICIPIOS!$B$4:$F$343,4,0)</f>
        <v>San Luis</v>
      </c>
      <c r="G10776" s="139" t="str">
        <f t="shared" ref="G10776:K10776" si="11068">+G10738</f>
        <v>03</v>
      </c>
      <c r="H10776" t="str">
        <f t="shared" si="11068"/>
        <v>ISP</v>
      </c>
      <c r="I10776" t="str">
        <f t="shared" si="11068"/>
        <v>Índice de Servicios Públicos</v>
      </c>
      <c r="J10776" t="str">
        <f t="shared" si="11068"/>
        <v>03-05</v>
      </c>
      <c r="K10776" t="str">
        <f t="shared" si="11068"/>
        <v>Gestión de servicios públicos municipales</v>
      </c>
      <c r="L10776" s="150">
        <f>+VLOOKUP($E10776,ISP_2018!$B$8:$T$347,15,0)</f>
        <v>0.38709677419354843</v>
      </c>
      <c r="M10776" s="142" t="str">
        <f>+VLOOKUP($E10776,ISP_2018!$B$8:$T$347,16,0)</f>
        <v>Medio bajo</v>
      </c>
    </row>
    <row r="10777" spans="1:13" x14ac:dyDescent="0.3">
      <c r="A10777" s="139">
        <f t="shared" si="11023"/>
        <v>284</v>
      </c>
      <c r="B10777" s="148">
        <f t="shared" si="11025"/>
        <v>17</v>
      </c>
      <c r="D10777" s="149" t="str">
        <f>+VLOOKUP($A10777,mUNICIPIOS!$B$4:$F$343,2,0)</f>
        <v>Petén</v>
      </c>
      <c r="E10777" s="149">
        <f>+VLOOKUP($A10777,mUNICIPIOS!$B$4:$F$343,3,0)</f>
        <v>1709</v>
      </c>
      <c r="F10777" s="149" t="str">
        <f>+VLOOKUP($A10777,mUNICIPIOS!$B$4:$F$343,4,0)</f>
        <v>San Luis</v>
      </c>
      <c r="G10777" s="139" t="str">
        <f t="shared" ref="G10777:K10777" si="11069">+G10739</f>
        <v>03</v>
      </c>
      <c r="H10777" t="str">
        <f t="shared" si="11069"/>
        <v>ISP</v>
      </c>
      <c r="I10777" t="str">
        <f t="shared" si="11069"/>
        <v>Índice de Servicios Públicos</v>
      </c>
      <c r="J10777" t="str">
        <f t="shared" si="11069"/>
        <v>INDICE</v>
      </c>
      <c r="K10777">
        <f t="shared" si="11069"/>
        <v>0</v>
      </c>
      <c r="L10777" s="150">
        <f>+VLOOKUP($E10777,ISP_2018!$B$8:$T$347,18,0)</f>
        <v>0.2530624174428438</v>
      </c>
      <c r="M10777" s="142" t="str">
        <f>+VLOOKUP($E10777,ISP_2018!$B$8:$T$347,19,0)</f>
        <v>Medio bajo</v>
      </c>
    </row>
    <row r="10778" spans="1:13" x14ac:dyDescent="0.3">
      <c r="A10778" s="139">
        <f t="shared" si="11023"/>
        <v>284</v>
      </c>
      <c r="B10778" s="148">
        <f t="shared" si="11025"/>
        <v>18</v>
      </c>
      <c r="D10778" s="149" t="str">
        <f>+VLOOKUP($A10778,mUNICIPIOS!$B$4:$F$343,2,0)</f>
        <v>Petén</v>
      </c>
      <c r="E10778" s="149">
        <f>+VLOOKUP($A10778,mUNICIPIOS!$B$4:$F$343,3,0)</f>
        <v>1709</v>
      </c>
      <c r="F10778" s="149" t="str">
        <f>+VLOOKUP($A10778,mUNICIPIOS!$B$4:$F$343,4,0)</f>
        <v>San Luis</v>
      </c>
      <c r="G10778" s="139" t="str">
        <f t="shared" ref="G10778:K10778" si="11070">+G10740</f>
        <v>04</v>
      </c>
      <c r="H10778" t="str">
        <f t="shared" si="11070"/>
        <v>IGA</v>
      </c>
      <c r="I10778" t="str">
        <f t="shared" si="11070"/>
        <v>Índice de Gestión Administrativa</v>
      </c>
      <c r="J10778" t="str">
        <f t="shared" si="11070"/>
        <v>04-01</v>
      </c>
      <c r="K10778" t="str">
        <f t="shared" si="11070"/>
        <v>Existencia de elementos de atención municipal orientada al vecino</v>
      </c>
      <c r="L10778" s="150">
        <f>+VLOOKUP($E10778,IGA_2018!$B$8:$N$347,3,0)</f>
        <v>0.75</v>
      </c>
      <c r="M10778" s="142" t="str">
        <f>+VLOOKUP($E10778,IGA_2018!$B$8:$N$347,4,0)</f>
        <v>Medio alto</v>
      </c>
    </row>
    <row r="10779" spans="1:13" x14ac:dyDescent="0.3">
      <c r="A10779" s="139">
        <f t="shared" si="11023"/>
        <v>284</v>
      </c>
      <c r="B10779" s="148">
        <f t="shared" si="11025"/>
        <v>19</v>
      </c>
      <c r="D10779" s="149" t="str">
        <f>+VLOOKUP($A10779,mUNICIPIOS!$B$4:$F$343,2,0)</f>
        <v>Petén</v>
      </c>
      <c r="E10779" s="149">
        <f>+VLOOKUP($A10779,mUNICIPIOS!$B$4:$F$343,3,0)</f>
        <v>1709</v>
      </c>
      <c r="F10779" s="149" t="str">
        <f>+VLOOKUP($A10779,mUNICIPIOS!$B$4:$F$343,4,0)</f>
        <v>San Luis</v>
      </c>
      <c r="G10779" s="139" t="str">
        <f t="shared" ref="G10779:K10779" si="11071">+G10741</f>
        <v>04</v>
      </c>
      <c r="H10779" t="str">
        <f t="shared" si="11071"/>
        <v>IGA</v>
      </c>
      <c r="I10779" t="str">
        <f t="shared" si="11071"/>
        <v>Índice de Gestión Administrativa</v>
      </c>
      <c r="J10779" t="str">
        <f t="shared" si="11071"/>
        <v>04-02</v>
      </c>
      <c r="K10779" t="str">
        <f t="shared" si="11071"/>
        <v>Gestión del recurso humano.</v>
      </c>
      <c r="L10779" s="150">
        <f>+VLOOKUP($E10779,IGA_2018!$B$8:$N$347,6,0)</f>
        <v>0.49549317537986109</v>
      </c>
      <c r="M10779" s="142" t="str">
        <f>+VLOOKUP($E10779,IGA_2018!$B$8:$N$347,7,0)</f>
        <v>Medio</v>
      </c>
    </row>
    <row r="10780" spans="1:13" x14ac:dyDescent="0.3">
      <c r="A10780" s="139">
        <f t="shared" si="11023"/>
        <v>284</v>
      </c>
      <c r="B10780" s="148">
        <f t="shared" si="11025"/>
        <v>20</v>
      </c>
      <c r="D10780" s="149" t="str">
        <f>+VLOOKUP($A10780,mUNICIPIOS!$B$4:$F$343,2,0)</f>
        <v>Petén</v>
      </c>
      <c r="E10780" s="149">
        <f>+VLOOKUP($A10780,mUNICIPIOS!$B$4:$F$343,3,0)</f>
        <v>1709</v>
      </c>
      <c r="F10780" s="149" t="str">
        <f>+VLOOKUP($A10780,mUNICIPIOS!$B$4:$F$343,4,0)</f>
        <v>San Luis</v>
      </c>
      <c r="G10780" s="139" t="str">
        <f t="shared" ref="G10780:K10780" si="11072">+G10742</f>
        <v>04</v>
      </c>
      <c r="H10780" t="str">
        <f t="shared" si="11072"/>
        <v>IGA</v>
      </c>
      <c r="I10780" t="str">
        <f t="shared" si="11072"/>
        <v>Índice de Gestión Administrativa</v>
      </c>
      <c r="J10780" t="str">
        <f t="shared" si="11072"/>
        <v>04-03</v>
      </c>
      <c r="K10780" t="str">
        <f t="shared" si="11072"/>
        <v>Existencia de oficinas municipales con instrumentos de gestión.</v>
      </c>
      <c r="L10780" s="150">
        <f>+VLOOKUP($E10780,IGA_2018!$B$8:$N$347,9,0)</f>
        <v>0.63977272727272727</v>
      </c>
      <c r="M10780" s="142" t="str">
        <f>+VLOOKUP($E10780,IGA_2018!$B$8:$N$347,10,0)</f>
        <v>Medio alto</v>
      </c>
    </row>
    <row r="10781" spans="1:13" x14ac:dyDescent="0.3">
      <c r="A10781" s="139">
        <f t="shared" si="11023"/>
        <v>284</v>
      </c>
      <c r="B10781" s="148">
        <f t="shared" si="11025"/>
        <v>21</v>
      </c>
      <c r="D10781" s="149" t="str">
        <f>+VLOOKUP($A10781,mUNICIPIOS!$B$4:$F$343,2,0)</f>
        <v>Petén</v>
      </c>
      <c r="E10781" s="149">
        <f>+VLOOKUP($A10781,mUNICIPIOS!$B$4:$F$343,3,0)</f>
        <v>1709</v>
      </c>
      <c r="F10781" s="149" t="str">
        <f>+VLOOKUP($A10781,mUNICIPIOS!$B$4:$F$343,4,0)</f>
        <v>San Luis</v>
      </c>
      <c r="G10781" s="139" t="str">
        <f t="shared" ref="G10781:K10781" si="11073">+G10743</f>
        <v>04</v>
      </c>
      <c r="H10781" t="str">
        <f t="shared" si="11073"/>
        <v>IGA</v>
      </c>
      <c r="I10781" t="str">
        <f t="shared" si="11073"/>
        <v>Índice de Gestión Administrativa</v>
      </c>
      <c r="J10781" t="str">
        <f t="shared" si="11073"/>
        <v>INDICE</v>
      </c>
      <c r="K10781">
        <f t="shared" si="11073"/>
        <v>0</v>
      </c>
      <c r="L10781" s="150">
        <f>+VLOOKUP($E10781,IGA_2018!$B$8:$N$347,12,0)</f>
        <v>0.62234306592840583</v>
      </c>
      <c r="M10781" s="142" t="str">
        <f>+VLOOKUP($E10781,IGA_2018!$B$8:$N$347,13,0)</f>
        <v>Medio alto</v>
      </c>
    </row>
    <row r="10782" spans="1:13" x14ac:dyDescent="0.3">
      <c r="A10782" s="139">
        <f t="shared" si="11023"/>
        <v>284</v>
      </c>
      <c r="B10782" s="148">
        <f t="shared" si="11025"/>
        <v>22</v>
      </c>
      <c r="D10782" s="149" t="str">
        <f>+VLOOKUP($A10782,mUNICIPIOS!$B$4:$F$343,2,0)</f>
        <v>Petén</v>
      </c>
      <c r="E10782" s="149">
        <f>+VLOOKUP($A10782,mUNICIPIOS!$B$4:$F$343,3,0)</f>
        <v>1709</v>
      </c>
      <c r="F10782" s="149" t="str">
        <f>+VLOOKUP($A10782,mUNICIPIOS!$B$4:$F$343,4,0)</f>
        <v>San Luis</v>
      </c>
      <c r="G10782" s="139" t="str">
        <f t="shared" ref="G10782:K10782" si="11074">+G10744</f>
        <v>05</v>
      </c>
      <c r="H10782" t="str">
        <f t="shared" si="11074"/>
        <v>IGF</v>
      </c>
      <c r="I10782" t="str">
        <f t="shared" si="11074"/>
        <v>Índice de Gestión Financiera</v>
      </c>
      <c r="J10782" t="str">
        <f t="shared" si="11074"/>
        <v>05-01</v>
      </c>
      <c r="K10782" t="str">
        <f t="shared" si="11074"/>
        <v>Autonomía financiera municipal</v>
      </c>
      <c r="L10782" s="150">
        <f>+VLOOKUP($E10782,IGF_2018!$B$8:$Z$347,3,0)</f>
        <v>0.14218587171230929</v>
      </c>
      <c r="M10782" s="142" t="str">
        <f>+VLOOKUP($E10782,IGF_2018!$B$8:$Z$347,4,0)</f>
        <v>Bajo</v>
      </c>
    </row>
    <row r="10783" spans="1:13" x14ac:dyDescent="0.3">
      <c r="A10783" s="139">
        <f t="shared" si="11023"/>
        <v>284</v>
      </c>
      <c r="B10783" s="148">
        <f t="shared" si="11025"/>
        <v>23</v>
      </c>
      <c r="D10783" s="149" t="str">
        <f>+VLOOKUP($A10783,mUNICIPIOS!$B$4:$F$343,2,0)</f>
        <v>Petén</v>
      </c>
      <c r="E10783" s="149">
        <f>+VLOOKUP($A10783,mUNICIPIOS!$B$4:$F$343,3,0)</f>
        <v>1709</v>
      </c>
      <c r="F10783" s="149" t="str">
        <f>+VLOOKUP($A10783,mUNICIPIOS!$B$4:$F$343,4,0)</f>
        <v>San Luis</v>
      </c>
      <c r="G10783" s="139" t="str">
        <f t="shared" ref="G10783:K10783" si="11075">+G10745</f>
        <v>05</v>
      </c>
      <c r="H10783" t="str">
        <f t="shared" si="11075"/>
        <v>IGF</v>
      </c>
      <c r="I10783" t="str">
        <f t="shared" si="11075"/>
        <v>Índice de Gestión Financiera</v>
      </c>
      <c r="J10783" t="str">
        <f t="shared" si="11075"/>
        <v>05-02</v>
      </c>
      <c r="K10783" t="str">
        <f t="shared" si="11075"/>
        <v xml:space="preserve">Ingresos propios por habitante -sin regalías- </v>
      </c>
      <c r="L10783" s="150">
        <f>+VLOOKUP($E10783,IGF_2018!$B$8:$Z$347,6,0)</f>
        <v>4.124234402601077E-2</v>
      </c>
      <c r="M10783" s="142" t="str">
        <f>+VLOOKUP($E10783,IGF_2018!$B$8:$Z$347,7,0)</f>
        <v>Bajo</v>
      </c>
    </row>
    <row r="10784" spans="1:13" x14ac:dyDescent="0.3">
      <c r="A10784" s="139">
        <f t="shared" si="11023"/>
        <v>284</v>
      </c>
      <c r="B10784" s="148">
        <f t="shared" si="11025"/>
        <v>24</v>
      </c>
      <c r="D10784" s="149" t="str">
        <f>+VLOOKUP($A10784,mUNICIPIOS!$B$4:$F$343,2,0)</f>
        <v>Petén</v>
      </c>
      <c r="E10784" s="149">
        <f>+VLOOKUP($A10784,mUNICIPIOS!$B$4:$F$343,3,0)</f>
        <v>1709</v>
      </c>
      <c r="F10784" s="149" t="str">
        <f>+VLOOKUP($A10784,mUNICIPIOS!$B$4:$F$343,4,0)</f>
        <v>San Luis</v>
      </c>
      <c r="G10784" s="139" t="str">
        <f t="shared" ref="G10784:K10784" si="11076">+G10746</f>
        <v>05</v>
      </c>
      <c r="H10784" t="str">
        <f t="shared" si="11076"/>
        <v>IGF</v>
      </c>
      <c r="I10784" t="str">
        <f t="shared" si="11076"/>
        <v>Índice de Gestión Financiera</v>
      </c>
      <c r="J10784" t="str">
        <f t="shared" si="11076"/>
        <v>05-03</v>
      </c>
      <c r="K10784" t="str">
        <f t="shared" si="11076"/>
        <v>Ingresos del IUSI en relación a los ingresos propios -sin regalías-</v>
      </c>
      <c r="L10784" s="150">
        <f>+VLOOKUP($E10784,IGF_2018!$B$8:$Z$347,9,0)</f>
        <v>0.34922893071351924</v>
      </c>
      <c r="M10784" s="142" t="str">
        <f>+VLOOKUP($E10784,IGF_2018!$B$8:$Z$347,10,0)</f>
        <v>Medio bajo</v>
      </c>
    </row>
    <row r="10785" spans="1:13" x14ac:dyDescent="0.3">
      <c r="A10785" s="139">
        <f t="shared" si="11023"/>
        <v>284</v>
      </c>
      <c r="B10785" s="148">
        <f t="shared" si="11025"/>
        <v>25</v>
      </c>
      <c r="D10785" s="149" t="str">
        <f>+VLOOKUP($A10785,mUNICIPIOS!$B$4:$F$343,2,0)</f>
        <v>Petén</v>
      </c>
      <c r="E10785" s="149">
        <f>+VLOOKUP($A10785,mUNICIPIOS!$B$4:$F$343,3,0)</f>
        <v>1709</v>
      </c>
      <c r="F10785" s="149" t="str">
        <f>+VLOOKUP($A10785,mUNICIPIOS!$B$4:$F$343,4,0)</f>
        <v>San Luis</v>
      </c>
      <c r="G10785" s="139" t="str">
        <f t="shared" ref="G10785:K10785" si="11077">+G10747</f>
        <v>05</v>
      </c>
      <c r="H10785" t="str">
        <f t="shared" si="11077"/>
        <v>IGF</v>
      </c>
      <c r="I10785" t="str">
        <f t="shared" si="11077"/>
        <v>Índice de Gestión Financiera</v>
      </c>
      <c r="J10785" t="str">
        <f t="shared" si="11077"/>
        <v>05-04</v>
      </c>
      <c r="K10785" t="str">
        <f t="shared" si="11077"/>
        <v>Inversión anual en capital fijo por habitante</v>
      </c>
      <c r="L10785" s="150">
        <f>+VLOOKUP($E10785,IGF_2018!$B$8:$Z$347,12,0)</f>
        <v>3.8131997457140611E-2</v>
      </c>
      <c r="M10785" s="142" t="str">
        <f>+VLOOKUP($E10785,IGF_2018!$B$8:$Z$347,13,0)</f>
        <v>Bajo</v>
      </c>
    </row>
    <row r="10786" spans="1:13" x14ac:dyDescent="0.3">
      <c r="A10786" s="139">
        <f t="shared" si="11023"/>
        <v>284</v>
      </c>
      <c r="B10786" s="148">
        <f t="shared" si="11025"/>
        <v>26</v>
      </c>
      <c r="D10786" s="149" t="str">
        <f>+VLOOKUP($A10786,mUNICIPIOS!$B$4:$F$343,2,0)</f>
        <v>Petén</v>
      </c>
      <c r="E10786" s="149">
        <f>+VLOOKUP($A10786,mUNICIPIOS!$B$4:$F$343,3,0)</f>
        <v>1709</v>
      </c>
      <c r="F10786" s="149" t="str">
        <f>+VLOOKUP($A10786,mUNICIPIOS!$B$4:$F$343,4,0)</f>
        <v>San Luis</v>
      </c>
      <c r="G10786" s="139" t="str">
        <f t="shared" ref="G10786:K10786" si="11078">+G10748</f>
        <v>05</v>
      </c>
      <c r="H10786" t="str">
        <f t="shared" si="11078"/>
        <v>IGF</v>
      </c>
      <c r="I10786" t="str">
        <f t="shared" si="11078"/>
        <v>Índice de Gestión Financiera</v>
      </c>
      <c r="J10786" t="str">
        <f t="shared" si="11078"/>
        <v>05-05</v>
      </c>
      <c r="K10786" t="str">
        <f t="shared" si="11078"/>
        <v>Inversión anual en capital fijo con recursos percibidos por ingresos propios</v>
      </c>
      <c r="L10786" s="150">
        <f>+VLOOKUP($E10786,IGF_2018!$B$8:$Z$347,15,0)</f>
        <v>0.48739331671102976</v>
      </c>
      <c r="M10786" s="142" t="str">
        <f>+VLOOKUP($E10786,IGF_2018!$B$8:$Z$347,16,0)</f>
        <v>Medio</v>
      </c>
    </row>
    <row r="10787" spans="1:13" x14ac:dyDescent="0.3">
      <c r="A10787" s="139">
        <f t="shared" si="11023"/>
        <v>284</v>
      </c>
      <c r="B10787" s="148">
        <f t="shared" si="11025"/>
        <v>27</v>
      </c>
      <c r="D10787" s="149" t="str">
        <f>+VLOOKUP($A10787,mUNICIPIOS!$B$4:$F$343,2,0)</f>
        <v>Petén</v>
      </c>
      <c r="E10787" s="149">
        <f>+VLOOKUP($A10787,mUNICIPIOS!$B$4:$F$343,3,0)</f>
        <v>1709</v>
      </c>
      <c r="F10787" s="149" t="str">
        <f>+VLOOKUP($A10787,mUNICIPIOS!$B$4:$F$343,4,0)</f>
        <v>San Luis</v>
      </c>
      <c r="G10787" s="139" t="str">
        <f t="shared" ref="G10787:K10787" si="11079">+G10749</f>
        <v>05</v>
      </c>
      <c r="H10787" t="str">
        <f t="shared" si="11079"/>
        <v>IGF</v>
      </c>
      <c r="I10787" t="str">
        <f t="shared" si="11079"/>
        <v>Índice de Gestión Financiera</v>
      </c>
      <c r="J10787" t="str">
        <f t="shared" si="11079"/>
        <v>05-06</v>
      </c>
      <c r="K10787" t="str">
        <f t="shared" si="11079"/>
        <v xml:space="preserve">Inversión anual en capital fijo con recursos percibidos por transferencias del Gobierno Central </v>
      </c>
      <c r="L10787" s="150">
        <f>+VLOOKUP($E10787,IGF_2018!$B$8:$Z$347,18,0)</f>
        <v>0.23608898977233186</v>
      </c>
      <c r="M10787" s="142" t="str">
        <f>+VLOOKUP($E10787,IGF_2018!$B$8:$Z$347,19,0)</f>
        <v>Medio bajo</v>
      </c>
    </row>
    <row r="10788" spans="1:13" x14ac:dyDescent="0.3">
      <c r="A10788" s="139">
        <f t="shared" si="11023"/>
        <v>284</v>
      </c>
      <c r="B10788" s="148">
        <f t="shared" si="11025"/>
        <v>28</v>
      </c>
      <c r="D10788" s="149" t="str">
        <f>+VLOOKUP($A10788,mUNICIPIOS!$B$4:$F$343,2,0)</f>
        <v>Petén</v>
      </c>
      <c r="E10788" s="149">
        <f>+VLOOKUP($A10788,mUNICIPIOS!$B$4:$F$343,3,0)</f>
        <v>1709</v>
      </c>
      <c r="F10788" s="149" t="str">
        <f>+VLOOKUP($A10788,mUNICIPIOS!$B$4:$F$343,4,0)</f>
        <v>San Luis</v>
      </c>
      <c r="G10788" s="139" t="str">
        <f t="shared" ref="G10788:K10788" si="11080">+G10750</f>
        <v>05</v>
      </c>
      <c r="H10788" t="str">
        <f t="shared" si="11080"/>
        <v>IGF</v>
      </c>
      <c r="I10788" t="str">
        <f t="shared" si="11080"/>
        <v>Índice de Gestión Financiera</v>
      </c>
      <c r="J10788" t="str">
        <f t="shared" si="11080"/>
        <v>05-07</v>
      </c>
      <c r="K10788" t="str">
        <f t="shared" si="11080"/>
        <v>Financiamiento por endeudamiento municipal</v>
      </c>
      <c r="L10788" s="150">
        <f>+VLOOKUP($E10788,IGF_2018!$B$8:$Z$347,21,0)</f>
        <v>1</v>
      </c>
      <c r="M10788" s="142" t="str">
        <f>+VLOOKUP($E10788,IGF_2018!$B$8:$Z$347,22,0)</f>
        <v>Alto</v>
      </c>
    </row>
    <row r="10789" spans="1:13" x14ac:dyDescent="0.3">
      <c r="A10789" s="139">
        <f t="shared" si="11023"/>
        <v>284</v>
      </c>
      <c r="B10789" s="148">
        <f t="shared" si="11025"/>
        <v>29</v>
      </c>
      <c r="D10789" s="149" t="str">
        <f>+VLOOKUP($A10789,mUNICIPIOS!$B$4:$F$343,2,0)</f>
        <v>Petén</v>
      </c>
      <c r="E10789" s="149">
        <f>+VLOOKUP($A10789,mUNICIPIOS!$B$4:$F$343,3,0)</f>
        <v>1709</v>
      </c>
      <c r="F10789" s="149" t="str">
        <f>+VLOOKUP($A10789,mUNICIPIOS!$B$4:$F$343,4,0)</f>
        <v>San Luis</v>
      </c>
      <c r="G10789" s="139" t="str">
        <f t="shared" ref="G10789:K10789" si="11081">+G10751</f>
        <v>05</v>
      </c>
      <c r="H10789" t="str">
        <f t="shared" si="11081"/>
        <v>IGF</v>
      </c>
      <c r="I10789" t="str">
        <f t="shared" si="11081"/>
        <v>Índice de Gestión Financiera</v>
      </c>
      <c r="J10789" t="str">
        <f t="shared" si="11081"/>
        <v>INDICE</v>
      </c>
      <c r="K10789">
        <f t="shared" si="11081"/>
        <v>0</v>
      </c>
      <c r="L10789" s="150">
        <f>+VLOOKUP($E10789,IGF_2018!$B$8:$Z$347,24,0)</f>
        <v>0.34776996661306619</v>
      </c>
      <c r="M10789" s="142" t="str">
        <f>+VLOOKUP($E10789,IGF_2018!$B$8:$Z$347,25,0)</f>
        <v>Medio bajo</v>
      </c>
    </row>
    <row r="10790" spans="1:13" x14ac:dyDescent="0.3">
      <c r="A10790" s="139">
        <f t="shared" si="11023"/>
        <v>284</v>
      </c>
      <c r="B10790" s="148">
        <f t="shared" si="11025"/>
        <v>30</v>
      </c>
      <c r="D10790" s="149" t="str">
        <f>+VLOOKUP($A10790,mUNICIPIOS!$B$4:$F$343,2,0)</f>
        <v>Petén</v>
      </c>
      <c r="E10790" s="149">
        <f>+VLOOKUP($A10790,mUNICIPIOS!$B$4:$F$343,3,0)</f>
        <v>1709</v>
      </c>
      <c r="F10790" s="149" t="str">
        <f>+VLOOKUP($A10790,mUNICIPIOS!$B$4:$F$343,4,0)</f>
        <v>San Luis</v>
      </c>
      <c r="G10790" s="139" t="str">
        <f t="shared" ref="G10790:K10790" si="11082">+G10752</f>
        <v>06</v>
      </c>
      <c r="H10790" t="str">
        <f t="shared" si="11082"/>
        <v>IGE</v>
      </c>
      <c r="I10790" t="str">
        <f t="shared" si="11082"/>
        <v>Índice de Gestión Estratégica</v>
      </c>
      <c r="J10790" t="str">
        <f t="shared" si="11082"/>
        <v>06-01</v>
      </c>
      <c r="K10790" t="str">
        <f t="shared" si="11082"/>
        <v>Ejecución del Plan Operativo Anual  (POA)</v>
      </c>
      <c r="L10790" s="150">
        <f>+VLOOKUP($E10790,IGE_2018!$B$8:$Z$347,3,0)</f>
        <v>0</v>
      </c>
      <c r="M10790" s="142" t="str">
        <f>+VLOOKUP($E10790,IGE_2018!$B$8:$Z$347,4,0)</f>
        <v>Bajo</v>
      </c>
    </row>
    <row r="10791" spans="1:13" x14ac:dyDescent="0.3">
      <c r="A10791" s="139">
        <f t="shared" si="11023"/>
        <v>284</v>
      </c>
      <c r="B10791" s="148">
        <f t="shared" si="11025"/>
        <v>31</v>
      </c>
      <c r="D10791" s="149" t="str">
        <f>+VLOOKUP($A10791,mUNICIPIOS!$B$4:$F$343,2,0)</f>
        <v>Petén</v>
      </c>
      <c r="E10791" s="149">
        <f>+VLOOKUP($A10791,mUNICIPIOS!$B$4:$F$343,3,0)</f>
        <v>1709</v>
      </c>
      <c r="F10791" s="149" t="str">
        <f>+VLOOKUP($A10791,mUNICIPIOS!$B$4:$F$343,4,0)</f>
        <v>San Luis</v>
      </c>
      <c r="G10791" s="139" t="str">
        <f t="shared" ref="G10791:K10791" si="11083">+G10753</f>
        <v>06</v>
      </c>
      <c r="H10791" t="str">
        <f t="shared" si="11083"/>
        <v>IGE</v>
      </c>
      <c r="I10791" t="str">
        <f t="shared" si="11083"/>
        <v>Índice de Gestión Estratégica</v>
      </c>
      <c r="J10791" t="str">
        <f t="shared" si="11083"/>
        <v>06-02</v>
      </c>
      <c r="K10791" t="str">
        <f t="shared" si="11083"/>
        <v>Relación Plan de Desarrollo Municipal y Ordenamiento Territorial (PDM-OT) - Plan Estratégico Institucional (PEI) - Plan Operativo Multianual (POM) - Plan Operativo Anual (POA)</v>
      </c>
      <c r="L10791" s="150">
        <f>+VLOOKUP($E10791,IGE_2018!$B$8:$Z$347,6,0)</f>
        <v>0.1368</v>
      </c>
      <c r="M10791" s="142" t="str">
        <f>+VLOOKUP($E10791,IGE_2018!$B$8:$Z$347,7,0)</f>
        <v>Bajo</v>
      </c>
    </row>
    <row r="10792" spans="1:13" x14ac:dyDescent="0.3">
      <c r="A10792" s="139">
        <f t="shared" si="11023"/>
        <v>284</v>
      </c>
      <c r="B10792" s="148">
        <f t="shared" si="11025"/>
        <v>32</v>
      </c>
      <c r="D10792" s="149" t="str">
        <f>+VLOOKUP($A10792,mUNICIPIOS!$B$4:$F$343,2,0)</f>
        <v>Petén</v>
      </c>
      <c r="E10792" s="149">
        <f>+VLOOKUP($A10792,mUNICIPIOS!$B$4:$F$343,3,0)</f>
        <v>1709</v>
      </c>
      <c r="F10792" s="149" t="str">
        <f>+VLOOKUP($A10792,mUNICIPIOS!$B$4:$F$343,4,0)</f>
        <v>San Luis</v>
      </c>
      <c r="G10792" s="139" t="str">
        <f t="shared" ref="G10792:K10792" si="11084">+G10754</f>
        <v>06</v>
      </c>
      <c r="H10792" t="str">
        <f t="shared" si="11084"/>
        <v>IGE</v>
      </c>
      <c r="I10792" t="str">
        <f t="shared" si="11084"/>
        <v>Índice de Gestión Estratégica</v>
      </c>
      <c r="J10792" t="str">
        <f t="shared" si="11084"/>
        <v>06-03</v>
      </c>
      <c r="K10792" t="str">
        <f t="shared" si="11084"/>
        <v>Presupuesto de egresos relacionado a competencias municipales que responden a prioridades nacionales de desarrollo.</v>
      </c>
      <c r="L10792" s="150">
        <f>+VLOOKUP($E10792,IGE_2018!$B$8:$Z$347,9,0)</f>
        <v>8.6143772677146294E-3</v>
      </c>
      <c r="M10792" s="142" t="str">
        <f>+VLOOKUP($E10792,IGE_2018!$B$8:$Z$347,10,0)</f>
        <v>Bajo</v>
      </c>
    </row>
    <row r="10793" spans="1:13" x14ac:dyDescent="0.3">
      <c r="A10793" s="139">
        <f t="shared" si="11023"/>
        <v>284</v>
      </c>
      <c r="B10793" s="148">
        <f t="shared" si="11025"/>
        <v>33</v>
      </c>
      <c r="D10793" s="149" t="str">
        <f>+VLOOKUP($A10793,mUNICIPIOS!$B$4:$F$343,2,0)</f>
        <v>Petén</v>
      </c>
      <c r="E10793" s="149">
        <f>+VLOOKUP($A10793,mUNICIPIOS!$B$4:$F$343,3,0)</f>
        <v>1709</v>
      </c>
      <c r="F10793" s="149" t="str">
        <f>+VLOOKUP($A10793,mUNICIPIOS!$B$4:$F$343,4,0)</f>
        <v>San Luis</v>
      </c>
      <c r="G10793" s="139" t="str">
        <f t="shared" ref="G10793:K10793" si="11085">+G10755</f>
        <v>06</v>
      </c>
      <c r="H10793" t="str">
        <f t="shared" si="11085"/>
        <v>IGE</v>
      </c>
      <c r="I10793" t="str">
        <f t="shared" si="11085"/>
        <v>Índice de Gestión Estratégica</v>
      </c>
      <c r="J10793" t="str">
        <f t="shared" si="11085"/>
        <v>06-04</v>
      </c>
      <c r="K10793" t="str">
        <f t="shared" si="11085"/>
        <v>Institucionalización de la gestión ordenada del territorio</v>
      </c>
      <c r="L10793" s="150">
        <f>+VLOOKUP($E10793,IGE_2018!$B$8:$Z$347,12,0)</f>
        <v>0.30000000000000004</v>
      </c>
      <c r="M10793" s="142" t="str">
        <f>+VLOOKUP($E10793,IGE_2018!$B$8:$Z$347,13,0)</f>
        <v>Medio bajo</v>
      </c>
    </row>
    <row r="10794" spans="1:13" x14ac:dyDescent="0.3">
      <c r="A10794" s="139">
        <f t="shared" si="11023"/>
        <v>284</v>
      </c>
      <c r="B10794" s="148">
        <f t="shared" si="11025"/>
        <v>34</v>
      </c>
      <c r="D10794" s="149" t="str">
        <f>+VLOOKUP($A10794,mUNICIPIOS!$B$4:$F$343,2,0)</f>
        <v>Petén</v>
      </c>
      <c r="E10794" s="149">
        <f>+VLOOKUP($A10794,mUNICIPIOS!$B$4:$F$343,3,0)</f>
        <v>1709</v>
      </c>
      <c r="F10794" s="149" t="str">
        <f>+VLOOKUP($A10794,mUNICIPIOS!$B$4:$F$343,4,0)</f>
        <v>San Luis</v>
      </c>
      <c r="G10794" s="139" t="str">
        <f t="shared" ref="G10794:K10794" si="11086">+G10756</f>
        <v>06</v>
      </c>
      <c r="H10794" t="str">
        <f t="shared" si="11086"/>
        <v>IGE</v>
      </c>
      <c r="I10794" t="str">
        <f t="shared" si="11086"/>
        <v>Índice de Gestión Estratégica</v>
      </c>
      <c r="J10794" t="str">
        <f t="shared" si="11086"/>
        <v>06-05</v>
      </c>
      <c r="K10794" t="str">
        <f t="shared" si="11086"/>
        <v>Acciones para la gestión ordenada del territorio</v>
      </c>
      <c r="L10794" s="150">
        <f>+VLOOKUP($E10794,IGE_2018!$B$8:$Z$347,15,0)</f>
        <v>0</v>
      </c>
      <c r="M10794" s="142" t="str">
        <f>+VLOOKUP($E10794,IGE_2018!$B$8:$Z$347,16,0)</f>
        <v>Bajo</v>
      </c>
    </row>
    <row r="10795" spans="1:13" x14ac:dyDescent="0.3">
      <c r="A10795" s="139">
        <f t="shared" si="11023"/>
        <v>284</v>
      </c>
      <c r="B10795" s="148">
        <f t="shared" si="11025"/>
        <v>35</v>
      </c>
      <c r="D10795" s="149" t="str">
        <f>+VLOOKUP($A10795,mUNICIPIOS!$B$4:$F$343,2,0)</f>
        <v>Petén</v>
      </c>
      <c r="E10795" s="149">
        <f>+VLOOKUP($A10795,mUNICIPIOS!$B$4:$F$343,3,0)</f>
        <v>1709</v>
      </c>
      <c r="F10795" s="149" t="str">
        <f>+VLOOKUP($A10795,mUNICIPIOS!$B$4:$F$343,4,0)</f>
        <v>San Luis</v>
      </c>
      <c r="G10795" s="139" t="str">
        <f t="shared" ref="G10795:K10795" si="11087">+G10757</f>
        <v>06</v>
      </c>
      <c r="H10795" t="str">
        <f t="shared" si="11087"/>
        <v>IGE</v>
      </c>
      <c r="I10795" t="str">
        <f t="shared" si="11087"/>
        <v>Índice de Gestión Estratégica</v>
      </c>
      <c r="J10795" t="str">
        <f t="shared" si="11087"/>
        <v>06-06</v>
      </c>
      <c r="K10795" t="str">
        <f t="shared" si="11087"/>
        <v>Gestión de riesgo en la formulación de proyectos derivados de la planificación operativa anual</v>
      </c>
      <c r="L10795" s="150">
        <f>+VLOOKUP($E10795,IGE_2018!$B$8:$Z$347,18,0)</f>
        <v>0</v>
      </c>
      <c r="M10795" s="142" t="str">
        <f>+VLOOKUP($E10795,IGE_2018!$B$8:$Z$347,19,0)</f>
        <v>Bajo</v>
      </c>
    </row>
    <row r="10796" spans="1:13" x14ac:dyDescent="0.3">
      <c r="A10796" s="139">
        <f t="shared" si="11023"/>
        <v>284</v>
      </c>
      <c r="B10796" s="148">
        <f t="shared" si="11025"/>
        <v>36</v>
      </c>
      <c r="D10796" s="149" t="str">
        <f>+VLOOKUP($A10796,mUNICIPIOS!$B$4:$F$343,2,0)</f>
        <v>Petén</v>
      </c>
      <c r="E10796" s="149">
        <f>+VLOOKUP($A10796,mUNICIPIOS!$B$4:$F$343,3,0)</f>
        <v>1709</v>
      </c>
      <c r="F10796" s="149" t="str">
        <f>+VLOOKUP($A10796,mUNICIPIOS!$B$4:$F$343,4,0)</f>
        <v>San Luis</v>
      </c>
      <c r="G10796" s="139" t="str">
        <f t="shared" ref="G10796:K10796" si="11088">+G10758</f>
        <v>06</v>
      </c>
      <c r="H10796" t="str">
        <f t="shared" si="11088"/>
        <v>IGE</v>
      </c>
      <c r="I10796" t="str">
        <f t="shared" si="11088"/>
        <v>Índice de Gestión Estratégica</v>
      </c>
      <c r="J10796" t="str">
        <f t="shared" si="11088"/>
        <v>06-07</v>
      </c>
      <c r="K10796" t="str">
        <f t="shared" si="11088"/>
        <v>Ingresos por servicios ambientales en relación a los ingresos propios sin regalías</v>
      </c>
      <c r="L10796" s="150">
        <f>+VLOOKUP($E10796,IGE_2018!$B$8:$Z$347,21,0)</f>
        <v>4.5353349289541274E-3</v>
      </c>
      <c r="M10796" s="142" t="str">
        <f>+VLOOKUP($E10796,IGE_2018!$B$8:$Z$347,22,0)</f>
        <v>Bajo</v>
      </c>
    </row>
    <row r="10797" spans="1:13" x14ac:dyDescent="0.3">
      <c r="A10797" s="139">
        <f t="shared" ref="A10797:A10860" si="11089">+IF(B10796=38,A10796+1,A10796)</f>
        <v>284</v>
      </c>
      <c r="B10797" s="148">
        <f t="shared" si="11025"/>
        <v>37</v>
      </c>
      <c r="D10797" s="149" t="str">
        <f>+VLOOKUP($A10797,mUNICIPIOS!$B$4:$F$343,2,0)</f>
        <v>Petén</v>
      </c>
      <c r="E10797" s="149">
        <f>+VLOOKUP($A10797,mUNICIPIOS!$B$4:$F$343,3,0)</f>
        <v>1709</v>
      </c>
      <c r="F10797" s="149" t="str">
        <f>+VLOOKUP($A10797,mUNICIPIOS!$B$4:$F$343,4,0)</f>
        <v>San Luis</v>
      </c>
      <c r="G10797" s="139" t="str">
        <f t="shared" ref="G10797:K10797" si="11090">+G10759</f>
        <v>06</v>
      </c>
      <c r="H10797" t="str">
        <f t="shared" si="11090"/>
        <v>IGE</v>
      </c>
      <c r="I10797" t="str">
        <f t="shared" si="11090"/>
        <v>Índice de Gestión Estratégica</v>
      </c>
      <c r="J10797" t="str">
        <f t="shared" si="11090"/>
        <v>INDICE</v>
      </c>
      <c r="K10797">
        <f t="shared" si="11090"/>
        <v>0</v>
      </c>
      <c r="L10797" s="150">
        <f>+VLOOKUP($E10797,IGE_2018!$B$8:$Z$347,24,0)</f>
        <v>5.3127127809824079E-2</v>
      </c>
      <c r="M10797" s="142" t="str">
        <f>+VLOOKUP($E10797,IGE_2018!$B$8:$Z$347,25,0)</f>
        <v>Bajo</v>
      </c>
    </row>
    <row r="10798" spans="1:13" x14ac:dyDescent="0.3">
      <c r="A10798" s="139">
        <f t="shared" si="11089"/>
        <v>284</v>
      </c>
      <c r="B10798" s="148">
        <f t="shared" ref="B10798:B10861" si="11091">+B10760</f>
        <v>38</v>
      </c>
      <c r="D10798" s="149" t="str">
        <f>+VLOOKUP($A10798,mUNICIPIOS!$B$4:$F$343,2,0)</f>
        <v>Petén</v>
      </c>
      <c r="E10798" s="149">
        <f>+VLOOKUP($A10798,mUNICIPIOS!$B$4:$F$343,3,0)</f>
        <v>1709</v>
      </c>
      <c r="F10798" s="149" t="str">
        <f>+VLOOKUP($A10798,mUNICIPIOS!$B$4:$F$343,4,0)</f>
        <v>San Luis</v>
      </c>
      <c r="G10798" s="139" t="str">
        <f t="shared" ref="G10798:K10798" si="11092">+G10760</f>
        <v>RANKING</v>
      </c>
      <c r="H10798" t="str">
        <f t="shared" si="11092"/>
        <v>RGM</v>
      </c>
      <c r="I10798" t="str">
        <f t="shared" si="11092"/>
        <v>Ranking de la Gestión Municipal 2018</v>
      </c>
      <c r="J10798" t="str">
        <f t="shared" si="11092"/>
        <v>RANKING</v>
      </c>
      <c r="K10798">
        <f t="shared" si="11092"/>
        <v>0</v>
      </c>
      <c r="L10798" s="151">
        <f>+VLOOKUP($E10798,Resultados_generales!$C$8:$AE$347,27,0)</f>
        <v>0.39997366037448284</v>
      </c>
      <c r="M10798" t="str">
        <f>+VLOOKUP($E10798,Resultados_generales!$C$8:$AE$347,28,0)</f>
        <v>Medio bajo</v>
      </c>
    </row>
    <row r="10799" spans="1:13" x14ac:dyDescent="0.3">
      <c r="A10799" s="139">
        <f t="shared" si="11089"/>
        <v>285</v>
      </c>
      <c r="B10799" s="148">
        <f t="shared" si="11091"/>
        <v>1</v>
      </c>
      <c r="D10799" s="149" t="str">
        <f>+VLOOKUP($A10799,mUNICIPIOS!$B$4:$F$343,2,0)</f>
        <v>Petén</v>
      </c>
      <c r="E10799" s="149">
        <f>+VLOOKUP($A10799,mUNICIPIOS!$B$4:$F$343,3,0)</f>
        <v>1710</v>
      </c>
      <c r="F10799" s="149" t="str">
        <f>+VLOOKUP($A10799,mUNICIPIOS!$B$4:$F$343,4,0)</f>
        <v>Sayaxché</v>
      </c>
      <c r="G10799" s="139" t="str">
        <f t="shared" ref="G10799:K10799" si="11093">+G10761</f>
        <v>01</v>
      </c>
      <c r="H10799" t="str">
        <f t="shared" si="11093"/>
        <v>IPC</v>
      </c>
      <c r="I10799" t="str">
        <f t="shared" si="11093"/>
        <v>Índice de Participación Ciudadana</v>
      </c>
      <c r="J10799" t="str">
        <f t="shared" si="11093"/>
        <v>01-01</v>
      </c>
      <c r="K10799" t="str">
        <f t="shared" si="11093"/>
        <v>Número de reuniones del COMUDE en el año de la medición.</v>
      </c>
      <c r="L10799" s="150">
        <f>+VLOOKUP($E10799,IPC_2018!$B$8:$T$347,3,0)</f>
        <v>0.83333333333333337</v>
      </c>
      <c r="M10799" s="142" t="str">
        <f>+VLOOKUP($E10799,IPC_2018!$B$8:$T$347,4,0)</f>
        <v>Alto</v>
      </c>
    </row>
    <row r="10800" spans="1:13" x14ac:dyDescent="0.3">
      <c r="A10800" s="139">
        <f t="shared" si="11089"/>
        <v>285</v>
      </c>
      <c r="B10800" s="148">
        <f t="shared" si="11091"/>
        <v>2</v>
      </c>
      <c r="D10800" s="149" t="str">
        <f>+VLOOKUP($A10800,mUNICIPIOS!$B$4:$F$343,2,0)</f>
        <v>Petén</v>
      </c>
      <c r="E10800" s="149">
        <f>+VLOOKUP($A10800,mUNICIPIOS!$B$4:$F$343,3,0)</f>
        <v>1710</v>
      </c>
      <c r="F10800" s="149" t="str">
        <f>+VLOOKUP($A10800,mUNICIPIOS!$B$4:$F$343,4,0)</f>
        <v>Sayaxché</v>
      </c>
      <c r="G10800" s="139" t="str">
        <f t="shared" ref="G10800:K10800" si="11094">+G10762</f>
        <v>01</v>
      </c>
      <c r="H10800" t="str">
        <f t="shared" si="11094"/>
        <v>IPC</v>
      </c>
      <c r="I10800" t="str">
        <f t="shared" si="11094"/>
        <v>Índice de Participación Ciudadana</v>
      </c>
      <c r="J10800" t="str">
        <f t="shared" si="11094"/>
        <v>01-02</v>
      </c>
      <c r="K10800" t="str">
        <f t="shared" si="11094"/>
        <v>Participación de Alcaldes, Concejales y Síndicos determinados o designados en el COMUDE</v>
      </c>
      <c r="L10800" s="150">
        <f>+VLOOKUP($E10800,IPC_2018!$B$8:$T$347,6,0)</f>
        <v>0.99642857142857144</v>
      </c>
      <c r="M10800" s="142" t="str">
        <f>+VLOOKUP($E10800,IPC_2018!$B$8:$T$347,7,0)</f>
        <v>Alto</v>
      </c>
    </row>
    <row r="10801" spans="1:13" x14ac:dyDescent="0.3">
      <c r="A10801" s="139">
        <f t="shared" si="11089"/>
        <v>285</v>
      </c>
      <c r="B10801" s="148">
        <f t="shared" si="11091"/>
        <v>3</v>
      </c>
      <c r="D10801" s="149" t="str">
        <f>+VLOOKUP($A10801,mUNICIPIOS!$B$4:$F$343,2,0)</f>
        <v>Petén</v>
      </c>
      <c r="E10801" s="149">
        <f>+VLOOKUP($A10801,mUNICIPIOS!$B$4:$F$343,3,0)</f>
        <v>1710</v>
      </c>
      <c r="F10801" s="149" t="str">
        <f>+VLOOKUP($A10801,mUNICIPIOS!$B$4:$F$343,4,0)</f>
        <v>Sayaxché</v>
      </c>
      <c r="G10801" s="139" t="str">
        <f t="shared" ref="G10801:K10801" si="11095">+G10763</f>
        <v>01</v>
      </c>
      <c r="H10801" t="str">
        <f t="shared" si="11095"/>
        <v>IPC</v>
      </c>
      <c r="I10801" t="str">
        <f t="shared" si="11095"/>
        <v>Índice de Participación Ciudadana</v>
      </c>
      <c r="J10801" t="str">
        <f t="shared" si="11095"/>
        <v>01-03</v>
      </c>
      <c r="K10801" t="str">
        <f t="shared" si="11095"/>
        <v>Participación  de organizaciones de jóvenes, mujeres, pueblos mayas, xincas, garífunas, y otras organizaciones en el Comude</v>
      </c>
      <c r="L10801" s="150">
        <f>+VLOOKUP($E10801,IPC_2018!$B$8:$T$347,9,0)</f>
        <v>0.38575342465753421</v>
      </c>
      <c r="M10801" s="142" t="str">
        <f>+VLOOKUP($E10801,IPC_2018!$B$8:$T$347,10,0)</f>
        <v>Medio bajo</v>
      </c>
    </row>
    <row r="10802" spans="1:13" x14ac:dyDescent="0.3">
      <c r="A10802" s="139">
        <f t="shared" si="11089"/>
        <v>285</v>
      </c>
      <c r="B10802" s="148">
        <f t="shared" si="11091"/>
        <v>4</v>
      </c>
      <c r="D10802" s="149" t="str">
        <f>+VLOOKUP($A10802,mUNICIPIOS!$B$4:$F$343,2,0)</f>
        <v>Petén</v>
      </c>
      <c r="E10802" s="149">
        <f>+VLOOKUP($A10802,mUNICIPIOS!$B$4:$F$343,3,0)</f>
        <v>1710</v>
      </c>
      <c r="F10802" s="149" t="str">
        <f>+VLOOKUP($A10802,mUNICIPIOS!$B$4:$F$343,4,0)</f>
        <v>Sayaxché</v>
      </c>
      <c r="G10802" s="139" t="str">
        <f t="shared" ref="G10802:K10802" si="11096">+G10764</f>
        <v>01</v>
      </c>
      <c r="H10802" t="str">
        <f t="shared" si="11096"/>
        <v>IPC</v>
      </c>
      <c r="I10802" t="str">
        <f t="shared" si="11096"/>
        <v>Índice de Participación Ciudadana</v>
      </c>
      <c r="J10802" t="str">
        <f t="shared" si="11096"/>
        <v>01-04</v>
      </c>
      <c r="K10802" t="str">
        <f t="shared" si="11096"/>
        <v>Representatividad territorial del Comude.</v>
      </c>
      <c r="L10802" s="150">
        <f>+VLOOKUP($E10802,IPC_2018!$B$8:$T$347,12,0)</f>
        <v>0.40246575342465757</v>
      </c>
      <c r="M10802" s="142" t="str">
        <f>+VLOOKUP($E10802,IPC_2018!$B$8:$T$347,13,0)</f>
        <v>Medio</v>
      </c>
    </row>
    <row r="10803" spans="1:13" x14ac:dyDescent="0.3">
      <c r="A10803" s="139">
        <f t="shared" si="11089"/>
        <v>285</v>
      </c>
      <c r="B10803" s="148">
        <f t="shared" si="11091"/>
        <v>5</v>
      </c>
      <c r="D10803" s="149" t="str">
        <f>+VLOOKUP($A10803,mUNICIPIOS!$B$4:$F$343,2,0)</f>
        <v>Petén</v>
      </c>
      <c r="E10803" s="149">
        <f>+VLOOKUP($A10803,mUNICIPIOS!$B$4:$F$343,3,0)</f>
        <v>1710</v>
      </c>
      <c r="F10803" s="149" t="str">
        <f>+VLOOKUP($A10803,mUNICIPIOS!$B$4:$F$343,4,0)</f>
        <v>Sayaxché</v>
      </c>
      <c r="G10803" s="139" t="str">
        <f t="shared" ref="G10803:K10803" si="11097">+G10765</f>
        <v>01</v>
      </c>
      <c r="H10803" t="str">
        <f t="shared" si="11097"/>
        <v>IPC</v>
      </c>
      <c r="I10803" t="str">
        <f t="shared" si="11097"/>
        <v>Índice de Participación Ciudadana</v>
      </c>
      <c r="J10803" t="str">
        <f t="shared" si="11097"/>
        <v>01-05</v>
      </c>
      <c r="K10803" t="str">
        <f t="shared" si="11097"/>
        <v>Funcionamiento del Comude</v>
      </c>
      <c r="L10803" s="150">
        <f>+VLOOKUP($E10803,IPC_2018!$B$8:$T$347,15,0)</f>
        <v>0.39328621922024248</v>
      </c>
      <c r="M10803" s="142" t="str">
        <f>+VLOOKUP($E10803,IPC_2018!$B$8:$T$347,16,0)</f>
        <v>Medio bajo</v>
      </c>
    </row>
    <row r="10804" spans="1:13" x14ac:dyDescent="0.3">
      <c r="A10804" s="139">
        <f t="shared" si="11089"/>
        <v>285</v>
      </c>
      <c r="B10804" s="148">
        <f t="shared" si="11091"/>
        <v>6</v>
      </c>
      <c r="D10804" s="149" t="str">
        <f>+VLOOKUP($A10804,mUNICIPIOS!$B$4:$F$343,2,0)</f>
        <v>Petén</v>
      </c>
      <c r="E10804" s="149">
        <f>+VLOOKUP($A10804,mUNICIPIOS!$B$4:$F$343,3,0)</f>
        <v>1710</v>
      </c>
      <c r="F10804" s="149" t="str">
        <f>+VLOOKUP($A10804,mUNICIPIOS!$B$4:$F$343,4,0)</f>
        <v>Sayaxché</v>
      </c>
      <c r="G10804" s="139" t="str">
        <f t="shared" ref="G10804:K10804" si="11098">+G10766</f>
        <v>01</v>
      </c>
      <c r="H10804" t="str">
        <f t="shared" si="11098"/>
        <v>IPC</v>
      </c>
      <c r="I10804" t="str">
        <f t="shared" si="11098"/>
        <v>Índice de Participación Ciudadana</v>
      </c>
      <c r="J10804" t="str">
        <f t="shared" si="11098"/>
        <v>INDICE</v>
      </c>
      <c r="K10804">
        <f t="shared" si="11098"/>
        <v>0</v>
      </c>
      <c r="L10804" s="150">
        <f>+VLOOKUP($E10804,IPC_2018!$B$8:$T$347,18,0)</f>
        <v>0.65594604769060327</v>
      </c>
      <c r="M10804" s="142" t="str">
        <f>+VLOOKUP($E10804,IPC_2018!$B$8:$T$347,19,0)</f>
        <v>Medio alto</v>
      </c>
    </row>
    <row r="10805" spans="1:13" x14ac:dyDescent="0.3">
      <c r="A10805" s="139">
        <f t="shared" si="11089"/>
        <v>285</v>
      </c>
      <c r="B10805" s="148">
        <f t="shared" si="11091"/>
        <v>7</v>
      </c>
      <c r="D10805" s="149" t="str">
        <f>+VLOOKUP($A10805,mUNICIPIOS!$B$4:$F$343,2,0)</f>
        <v>Petén</v>
      </c>
      <c r="E10805" s="149">
        <f>+VLOOKUP($A10805,mUNICIPIOS!$B$4:$F$343,3,0)</f>
        <v>1710</v>
      </c>
      <c r="F10805" s="149" t="str">
        <f>+VLOOKUP($A10805,mUNICIPIOS!$B$4:$F$343,4,0)</f>
        <v>Sayaxché</v>
      </c>
      <c r="G10805" s="139" t="str">
        <f t="shared" ref="G10805:K10805" si="11099">+G10767</f>
        <v>02</v>
      </c>
      <c r="H10805" t="str">
        <f t="shared" si="11099"/>
        <v>IIC</v>
      </c>
      <c r="I10805" t="str">
        <f t="shared" si="11099"/>
        <v>Índice de Información a la Ciudadanía</v>
      </c>
      <c r="J10805" t="str">
        <f t="shared" si="11099"/>
        <v>02-01</v>
      </c>
      <c r="K10805" t="str">
        <f t="shared" si="11099"/>
        <v>Rendición de cuentas cuatrimestral y anual al Comude enfocadas en resultados.</v>
      </c>
      <c r="L10805" s="150">
        <f>+VLOOKUP($E10805,IIC_2018!$B$8:$Q$347,3,0)</f>
        <v>0</v>
      </c>
      <c r="M10805" s="142" t="str">
        <f>+VLOOKUP($E10805,IIC_2018!$B$8:$Q$347,4,0)</f>
        <v>Bajo</v>
      </c>
    </row>
    <row r="10806" spans="1:13" x14ac:dyDescent="0.3">
      <c r="A10806" s="139">
        <f t="shared" si="11089"/>
        <v>285</v>
      </c>
      <c r="B10806" s="148">
        <f t="shared" si="11091"/>
        <v>8</v>
      </c>
      <c r="D10806" s="149" t="str">
        <f>+VLOOKUP($A10806,mUNICIPIOS!$B$4:$F$343,2,0)</f>
        <v>Petén</v>
      </c>
      <c r="E10806" s="149">
        <f>+VLOOKUP($A10806,mUNICIPIOS!$B$4:$F$343,3,0)</f>
        <v>1710</v>
      </c>
      <c r="F10806" s="149" t="str">
        <f>+VLOOKUP($A10806,mUNICIPIOS!$B$4:$F$343,4,0)</f>
        <v>Sayaxché</v>
      </c>
      <c r="G10806" s="139" t="str">
        <f t="shared" ref="G10806:K10806" si="11100">+G10768</f>
        <v>02</v>
      </c>
      <c r="H10806" t="str">
        <f t="shared" si="11100"/>
        <v>IIC</v>
      </c>
      <c r="I10806" t="str">
        <f t="shared" si="11100"/>
        <v>Índice de Información a la Ciudadanía</v>
      </c>
      <c r="J10806" t="str">
        <f t="shared" si="11100"/>
        <v>02-02</v>
      </c>
      <c r="K10806" t="str">
        <f t="shared" si="11100"/>
        <v>Información presupuestaria y otra información brindada a la ciudadanía disponible en medios locales de comunicación.</v>
      </c>
      <c r="L10806" s="150">
        <f>+VLOOKUP($E10806,IIC_2018!$B$8:$Q$347,6,0)</f>
        <v>1</v>
      </c>
      <c r="M10806" s="142" t="str">
        <f>+VLOOKUP($E10806,IIC_2018!$B$8:$Q$347,7,0)</f>
        <v>Alto</v>
      </c>
    </row>
    <row r="10807" spans="1:13" x14ac:dyDescent="0.3">
      <c r="A10807" s="139">
        <f t="shared" si="11089"/>
        <v>285</v>
      </c>
      <c r="B10807" s="148">
        <f t="shared" si="11091"/>
        <v>9</v>
      </c>
      <c r="D10807" s="149" t="str">
        <f>+VLOOKUP($A10807,mUNICIPIOS!$B$4:$F$343,2,0)</f>
        <v>Petén</v>
      </c>
      <c r="E10807" s="149">
        <f>+VLOOKUP($A10807,mUNICIPIOS!$B$4:$F$343,3,0)</f>
        <v>1710</v>
      </c>
      <c r="F10807" s="149" t="str">
        <f>+VLOOKUP($A10807,mUNICIPIOS!$B$4:$F$343,4,0)</f>
        <v>Sayaxché</v>
      </c>
      <c r="G10807" s="139" t="str">
        <f t="shared" ref="G10807:K10807" si="11101">+G10769</f>
        <v>02</v>
      </c>
      <c r="H10807" t="str">
        <f t="shared" si="11101"/>
        <v>IIC</v>
      </c>
      <c r="I10807" t="str">
        <f t="shared" si="11101"/>
        <v>Índice de Información a la Ciudadanía</v>
      </c>
      <c r="J10807" t="str">
        <f t="shared" si="11101"/>
        <v>02-03</v>
      </c>
      <c r="K10807" t="str">
        <f t="shared" si="11101"/>
        <v>Información pública de oficio actualizada y disponible de acuerdo a la LAIP y uso de internet.</v>
      </c>
      <c r="L10807" s="150">
        <f>+VLOOKUP($E10807,IIC_2018!$B$8:$Q$347,9,0)</f>
        <v>0.84</v>
      </c>
      <c r="M10807" s="142" t="str">
        <f>+VLOOKUP($E10807,IIC_2018!$B$8:$Q$347,10,0)</f>
        <v>Alto</v>
      </c>
    </row>
    <row r="10808" spans="1:13" x14ac:dyDescent="0.3">
      <c r="A10808" s="139">
        <f t="shared" si="11089"/>
        <v>285</v>
      </c>
      <c r="B10808" s="148">
        <f t="shared" si="11091"/>
        <v>10</v>
      </c>
      <c r="D10808" s="149" t="str">
        <f>+VLOOKUP($A10808,mUNICIPIOS!$B$4:$F$343,2,0)</f>
        <v>Petén</v>
      </c>
      <c r="E10808" s="149">
        <f>+VLOOKUP($A10808,mUNICIPIOS!$B$4:$F$343,3,0)</f>
        <v>1710</v>
      </c>
      <c r="F10808" s="149" t="str">
        <f>+VLOOKUP($A10808,mUNICIPIOS!$B$4:$F$343,4,0)</f>
        <v>Sayaxché</v>
      </c>
      <c r="G10808" s="139" t="str">
        <f t="shared" ref="G10808:K10808" si="11102">+G10770</f>
        <v>02</v>
      </c>
      <c r="H10808" t="str">
        <f t="shared" si="11102"/>
        <v>IIC</v>
      </c>
      <c r="I10808" t="str">
        <f t="shared" si="11102"/>
        <v>Índice de Información a la Ciudadanía</v>
      </c>
      <c r="J10808" t="str">
        <f t="shared" si="11102"/>
        <v>02-04</v>
      </c>
      <c r="K10808" t="str">
        <f t="shared" si="11102"/>
        <v>Relación del monto contratado por medio de Guate compras con el total del presupuesto de egresos vigente.</v>
      </c>
      <c r="L10808" s="150">
        <f>+VLOOKUP($E10808,IIC_2018!$B$8:$Q$347,12,0)</f>
        <v>0.46103492078506964</v>
      </c>
      <c r="M10808" s="142" t="str">
        <f>+VLOOKUP($E10808,IIC_2018!$B$8:$Q$347,13,0)</f>
        <v>Medio</v>
      </c>
    </row>
    <row r="10809" spans="1:13" x14ac:dyDescent="0.3">
      <c r="A10809" s="139">
        <f t="shared" si="11089"/>
        <v>285</v>
      </c>
      <c r="B10809" s="148">
        <f t="shared" si="11091"/>
        <v>11</v>
      </c>
      <c r="D10809" s="149" t="str">
        <f>+VLOOKUP($A10809,mUNICIPIOS!$B$4:$F$343,2,0)</f>
        <v>Petén</v>
      </c>
      <c r="E10809" s="149">
        <f>+VLOOKUP($A10809,mUNICIPIOS!$B$4:$F$343,3,0)</f>
        <v>1710</v>
      </c>
      <c r="F10809" s="149" t="str">
        <f>+VLOOKUP($A10809,mUNICIPIOS!$B$4:$F$343,4,0)</f>
        <v>Sayaxché</v>
      </c>
      <c r="G10809" s="139" t="str">
        <f t="shared" ref="G10809:K10809" si="11103">+G10771</f>
        <v>02</v>
      </c>
      <c r="H10809" t="str">
        <f t="shared" si="11103"/>
        <v>IIC</v>
      </c>
      <c r="I10809" t="str">
        <f t="shared" si="11103"/>
        <v>Índice de Información a la Ciudadanía</v>
      </c>
      <c r="J10809" t="str">
        <f t="shared" si="11103"/>
        <v>INDICE</v>
      </c>
      <c r="K10809">
        <f t="shared" si="11103"/>
        <v>0</v>
      </c>
      <c r="L10809" s="150">
        <f>+VLOOKUP($E10809,IIC_2018!$B$8:$Q$347,15,0)</f>
        <v>0.57525873019626739</v>
      </c>
      <c r="M10809" s="142" t="str">
        <f>+VLOOKUP($E10809,IIC_2018!$B$8:$Q$347,16,0)</f>
        <v>Medio</v>
      </c>
    </row>
    <row r="10810" spans="1:13" x14ac:dyDescent="0.3">
      <c r="A10810" s="139">
        <f t="shared" si="11089"/>
        <v>285</v>
      </c>
      <c r="B10810" s="148">
        <f t="shared" si="11091"/>
        <v>12</v>
      </c>
      <c r="D10810" s="149" t="str">
        <f>+VLOOKUP($A10810,mUNICIPIOS!$B$4:$F$343,2,0)</f>
        <v>Petén</v>
      </c>
      <c r="E10810" s="149">
        <f>+VLOOKUP($A10810,mUNICIPIOS!$B$4:$F$343,3,0)</f>
        <v>1710</v>
      </c>
      <c r="F10810" s="149" t="str">
        <f>+VLOOKUP($A10810,mUNICIPIOS!$B$4:$F$343,4,0)</f>
        <v>Sayaxché</v>
      </c>
      <c r="G10810" s="139" t="str">
        <f t="shared" ref="G10810:K10810" si="11104">+G10772</f>
        <v>03</v>
      </c>
      <c r="H10810" t="str">
        <f t="shared" si="11104"/>
        <v>ISP</v>
      </c>
      <c r="I10810" t="str">
        <f t="shared" si="11104"/>
        <v>Índice de Servicios Públicos</v>
      </c>
      <c r="J10810" t="str">
        <f t="shared" si="11104"/>
        <v>03-01</v>
      </c>
      <c r="K10810" t="str">
        <f t="shared" si="11104"/>
        <v>Cobertura del servicio público de agua</v>
      </c>
      <c r="L10810" s="150">
        <f>+VLOOKUP($E10810,ISP_2018!$B$8:$T$347,3,0)</f>
        <v>0</v>
      </c>
      <c r="M10810" s="142" t="str">
        <f>+VLOOKUP($E10810,ISP_2018!$B$8:$T$347,4,0)</f>
        <v>Bajo</v>
      </c>
    </row>
    <row r="10811" spans="1:13" x14ac:dyDescent="0.3">
      <c r="A10811" s="139">
        <f t="shared" si="11089"/>
        <v>285</v>
      </c>
      <c r="B10811" s="148">
        <f t="shared" si="11091"/>
        <v>13</v>
      </c>
      <c r="D10811" s="149" t="str">
        <f>+VLOOKUP($A10811,mUNICIPIOS!$B$4:$F$343,2,0)</f>
        <v>Petén</v>
      </c>
      <c r="E10811" s="149">
        <f>+VLOOKUP($A10811,mUNICIPIOS!$B$4:$F$343,3,0)</f>
        <v>1710</v>
      </c>
      <c r="F10811" s="149" t="str">
        <f>+VLOOKUP($A10811,mUNICIPIOS!$B$4:$F$343,4,0)</f>
        <v>Sayaxché</v>
      </c>
      <c r="G10811" s="139" t="str">
        <f t="shared" ref="G10811:K10811" si="11105">+G10773</f>
        <v>03</v>
      </c>
      <c r="H10811" t="str">
        <f t="shared" si="11105"/>
        <v>ISP</v>
      </c>
      <c r="I10811" t="str">
        <f t="shared" si="11105"/>
        <v>Índice de Servicios Públicos</v>
      </c>
      <c r="J10811" t="str">
        <f t="shared" si="11105"/>
        <v>03-02</v>
      </c>
      <c r="K10811" t="str">
        <f t="shared" si="11105"/>
        <v>Control de la calidad del servicio público de agua</v>
      </c>
      <c r="L10811" s="150">
        <f>+VLOOKUP($E10811,ISP_2018!$B$8:$T$347,6,0)</f>
        <v>0</v>
      </c>
      <c r="M10811" s="142" t="str">
        <f>+VLOOKUP($E10811,ISP_2018!$B$8:$T$347,7,0)</f>
        <v>Bajo</v>
      </c>
    </row>
    <row r="10812" spans="1:13" x14ac:dyDescent="0.3">
      <c r="A10812" s="139">
        <f t="shared" si="11089"/>
        <v>285</v>
      </c>
      <c r="B10812" s="148">
        <f t="shared" si="11091"/>
        <v>14</v>
      </c>
      <c r="D10812" s="149" t="str">
        <f>+VLOOKUP($A10812,mUNICIPIOS!$B$4:$F$343,2,0)</f>
        <v>Petén</v>
      </c>
      <c r="E10812" s="149">
        <f>+VLOOKUP($A10812,mUNICIPIOS!$B$4:$F$343,3,0)</f>
        <v>1710</v>
      </c>
      <c r="F10812" s="149" t="str">
        <f>+VLOOKUP($A10812,mUNICIPIOS!$B$4:$F$343,4,0)</f>
        <v>Sayaxché</v>
      </c>
      <c r="G10812" s="139" t="str">
        <f t="shared" ref="G10812:K10812" si="11106">+G10774</f>
        <v>03</v>
      </c>
      <c r="H10812" t="str">
        <f t="shared" si="11106"/>
        <v>ISP</v>
      </c>
      <c r="I10812" t="str">
        <f t="shared" si="11106"/>
        <v>Índice de Servicios Públicos</v>
      </c>
      <c r="J10812" t="str">
        <f t="shared" si="11106"/>
        <v>03-03</v>
      </c>
      <c r="K10812" t="str">
        <f t="shared" si="11106"/>
        <v>Disposición  y tratamiento  de aguas residuales</v>
      </c>
      <c r="L10812" s="150">
        <f>+VLOOKUP($E10812,ISP_2018!$B$8:$T$347,9,0)</f>
        <v>0</v>
      </c>
      <c r="M10812" s="142" t="str">
        <f>+VLOOKUP($E10812,ISP_2018!$B$8:$T$347,10,0)</f>
        <v>Bajo</v>
      </c>
    </row>
    <row r="10813" spans="1:13" x14ac:dyDescent="0.3">
      <c r="A10813" s="139">
        <f t="shared" si="11089"/>
        <v>285</v>
      </c>
      <c r="B10813" s="148">
        <f t="shared" si="11091"/>
        <v>15</v>
      </c>
      <c r="D10813" s="149" t="str">
        <f>+VLOOKUP($A10813,mUNICIPIOS!$B$4:$F$343,2,0)</f>
        <v>Petén</v>
      </c>
      <c r="E10813" s="149">
        <f>+VLOOKUP($A10813,mUNICIPIOS!$B$4:$F$343,3,0)</f>
        <v>1710</v>
      </c>
      <c r="F10813" s="149" t="str">
        <f>+VLOOKUP($A10813,mUNICIPIOS!$B$4:$F$343,4,0)</f>
        <v>Sayaxché</v>
      </c>
      <c r="G10813" s="139" t="str">
        <f t="shared" ref="G10813:K10813" si="11107">+G10775</f>
        <v>03</v>
      </c>
      <c r="H10813" t="str">
        <f t="shared" si="11107"/>
        <v>ISP</v>
      </c>
      <c r="I10813" t="str">
        <f t="shared" si="11107"/>
        <v>Índice de Servicios Públicos</v>
      </c>
      <c r="J10813" t="str">
        <f t="shared" si="11107"/>
        <v>03-04</v>
      </c>
      <c r="K10813" t="str">
        <f t="shared" si="11107"/>
        <v>Gestión y manejo de los residuos y desechos sólidos</v>
      </c>
      <c r="L10813" s="150">
        <f>+VLOOKUP($E10813,ISP_2018!$B$8:$T$347,12,0)</f>
        <v>0</v>
      </c>
      <c r="M10813" s="142" t="str">
        <f>+VLOOKUP($E10813,ISP_2018!$B$8:$T$347,13,0)</f>
        <v>Bajo</v>
      </c>
    </row>
    <row r="10814" spans="1:13" x14ac:dyDescent="0.3">
      <c r="A10814" s="139">
        <f t="shared" si="11089"/>
        <v>285</v>
      </c>
      <c r="B10814" s="148">
        <f t="shared" si="11091"/>
        <v>16</v>
      </c>
      <c r="D10814" s="149" t="str">
        <f>+VLOOKUP($A10814,mUNICIPIOS!$B$4:$F$343,2,0)</f>
        <v>Petén</v>
      </c>
      <c r="E10814" s="149">
        <f>+VLOOKUP($A10814,mUNICIPIOS!$B$4:$F$343,3,0)</f>
        <v>1710</v>
      </c>
      <c r="F10814" s="149" t="str">
        <f>+VLOOKUP($A10814,mUNICIPIOS!$B$4:$F$343,4,0)</f>
        <v>Sayaxché</v>
      </c>
      <c r="G10814" s="139" t="str">
        <f t="shared" ref="G10814:K10814" si="11108">+G10776</f>
        <v>03</v>
      </c>
      <c r="H10814" t="str">
        <f t="shared" si="11108"/>
        <v>ISP</v>
      </c>
      <c r="I10814" t="str">
        <f t="shared" si="11108"/>
        <v>Índice de Servicios Públicos</v>
      </c>
      <c r="J10814" t="str">
        <f t="shared" si="11108"/>
        <v>03-05</v>
      </c>
      <c r="K10814" t="str">
        <f t="shared" si="11108"/>
        <v>Gestión de servicios públicos municipales</v>
      </c>
      <c r="L10814" s="150">
        <f>+VLOOKUP($E10814,ISP_2018!$B$8:$T$347,15,0)</f>
        <v>0.25806451612903225</v>
      </c>
      <c r="M10814" s="142" t="str">
        <f>+VLOOKUP($E10814,ISP_2018!$B$8:$T$347,16,0)</f>
        <v>Medio bajo</v>
      </c>
    </row>
    <row r="10815" spans="1:13" x14ac:dyDescent="0.3">
      <c r="A10815" s="139">
        <f t="shared" si="11089"/>
        <v>285</v>
      </c>
      <c r="B10815" s="148">
        <f t="shared" si="11091"/>
        <v>17</v>
      </c>
      <c r="D10815" s="149" t="str">
        <f>+VLOOKUP($A10815,mUNICIPIOS!$B$4:$F$343,2,0)</f>
        <v>Petén</v>
      </c>
      <c r="E10815" s="149">
        <f>+VLOOKUP($A10815,mUNICIPIOS!$B$4:$F$343,3,0)</f>
        <v>1710</v>
      </c>
      <c r="F10815" s="149" t="str">
        <f>+VLOOKUP($A10815,mUNICIPIOS!$B$4:$F$343,4,0)</f>
        <v>Sayaxché</v>
      </c>
      <c r="G10815" s="139" t="str">
        <f t="shared" ref="G10815:K10815" si="11109">+G10777</f>
        <v>03</v>
      </c>
      <c r="H10815" t="str">
        <f t="shared" si="11109"/>
        <v>ISP</v>
      </c>
      <c r="I10815" t="str">
        <f t="shared" si="11109"/>
        <v>Índice de Servicios Públicos</v>
      </c>
      <c r="J10815" t="str">
        <f t="shared" si="11109"/>
        <v>INDICE</v>
      </c>
      <c r="K10815">
        <f t="shared" si="11109"/>
        <v>0</v>
      </c>
      <c r="L10815" s="150">
        <f>+VLOOKUP($E10815,ISP_2018!$B$8:$T$347,18,0)</f>
        <v>5.1612903225806452E-2</v>
      </c>
      <c r="M10815" s="142" t="str">
        <f>+VLOOKUP($E10815,ISP_2018!$B$8:$T$347,19,0)</f>
        <v>Bajo</v>
      </c>
    </row>
    <row r="10816" spans="1:13" x14ac:dyDescent="0.3">
      <c r="A10816" s="139">
        <f t="shared" si="11089"/>
        <v>285</v>
      </c>
      <c r="B10816" s="148">
        <f t="shared" si="11091"/>
        <v>18</v>
      </c>
      <c r="D10816" s="149" t="str">
        <f>+VLOOKUP($A10816,mUNICIPIOS!$B$4:$F$343,2,0)</f>
        <v>Petén</v>
      </c>
      <c r="E10816" s="149">
        <f>+VLOOKUP($A10816,mUNICIPIOS!$B$4:$F$343,3,0)</f>
        <v>1710</v>
      </c>
      <c r="F10816" s="149" t="str">
        <f>+VLOOKUP($A10816,mUNICIPIOS!$B$4:$F$343,4,0)</f>
        <v>Sayaxché</v>
      </c>
      <c r="G10816" s="139" t="str">
        <f t="shared" ref="G10816:K10816" si="11110">+G10778</f>
        <v>04</v>
      </c>
      <c r="H10816" t="str">
        <f t="shared" si="11110"/>
        <v>IGA</v>
      </c>
      <c r="I10816" t="str">
        <f t="shared" si="11110"/>
        <v>Índice de Gestión Administrativa</v>
      </c>
      <c r="J10816" t="str">
        <f t="shared" si="11110"/>
        <v>04-01</v>
      </c>
      <c r="K10816" t="str">
        <f t="shared" si="11110"/>
        <v>Existencia de elementos de atención municipal orientada al vecino</v>
      </c>
      <c r="L10816" s="150">
        <f>+VLOOKUP($E10816,IGA_2018!$B$8:$N$347,3,0)</f>
        <v>1</v>
      </c>
      <c r="M10816" s="142" t="str">
        <f>+VLOOKUP($E10816,IGA_2018!$B$8:$N$347,4,0)</f>
        <v>Alto</v>
      </c>
    </row>
    <row r="10817" spans="1:13" x14ac:dyDescent="0.3">
      <c r="A10817" s="139">
        <f t="shared" si="11089"/>
        <v>285</v>
      </c>
      <c r="B10817" s="148">
        <f t="shared" si="11091"/>
        <v>19</v>
      </c>
      <c r="D10817" s="149" t="str">
        <f>+VLOOKUP($A10817,mUNICIPIOS!$B$4:$F$343,2,0)</f>
        <v>Petén</v>
      </c>
      <c r="E10817" s="149">
        <f>+VLOOKUP($A10817,mUNICIPIOS!$B$4:$F$343,3,0)</f>
        <v>1710</v>
      </c>
      <c r="F10817" s="149" t="str">
        <f>+VLOOKUP($A10817,mUNICIPIOS!$B$4:$F$343,4,0)</f>
        <v>Sayaxché</v>
      </c>
      <c r="G10817" s="139" t="str">
        <f t="shared" ref="G10817:K10817" si="11111">+G10779</f>
        <v>04</v>
      </c>
      <c r="H10817" t="str">
        <f t="shared" si="11111"/>
        <v>IGA</v>
      </c>
      <c r="I10817" t="str">
        <f t="shared" si="11111"/>
        <v>Índice de Gestión Administrativa</v>
      </c>
      <c r="J10817" t="str">
        <f t="shared" si="11111"/>
        <v>04-02</v>
      </c>
      <c r="K10817" t="str">
        <f t="shared" si="11111"/>
        <v>Gestión del recurso humano.</v>
      </c>
      <c r="L10817" s="150">
        <f>+VLOOKUP($E10817,IGA_2018!$B$8:$N$347,6,0)</f>
        <v>0.66497287024785345</v>
      </c>
      <c r="M10817" s="142" t="str">
        <f>+VLOOKUP($E10817,IGA_2018!$B$8:$N$347,7,0)</f>
        <v>Medio alto</v>
      </c>
    </row>
    <row r="10818" spans="1:13" x14ac:dyDescent="0.3">
      <c r="A10818" s="139">
        <f t="shared" si="11089"/>
        <v>285</v>
      </c>
      <c r="B10818" s="148">
        <f t="shared" si="11091"/>
        <v>20</v>
      </c>
      <c r="D10818" s="149" t="str">
        <f>+VLOOKUP($A10818,mUNICIPIOS!$B$4:$F$343,2,0)</f>
        <v>Petén</v>
      </c>
      <c r="E10818" s="149">
        <f>+VLOOKUP($A10818,mUNICIPIOS!$B$4:$F$343,3,0)</f>
        <v>1710</v>
      </c>
      <c r="F10818" s="149" t="str">
        <f>+VLOOKUP($A10818,mUNICIPIOS!$B$4:$F$343,4,0)</f>
        <v>Sayaxché</v>
      </c>
      <c r="G10818" s="139" t="str">
        <f t="shared" ref="G10818:K10818" si="11112">+G10780</f>
        <v>04</v>
      </c>
      <c r="H10818" t="str">
        <f t="shared" si="11112"/>
        <v>IGA</v>
      </c>
      <c r="I10818" t="str">
        <f t="shared" si="11112"/>
        <v>Índice de Gestión Administrativa</v>
      </c>
      <c r="J10818" t="str">
        <f t="shared" si="11112"/>
        <v>04-03</v>
      </c>
      <c r="K10818" t="str">
        <f t="shared" si="11112"/>
        <v>Existencia de oficinas municipales con instrumentos de gestión.</v>
      </c>
      <c r="L10818" s="150">
        <f>+VLOOKUP($E10818,IGA_2018!$B$8:$N$347,9,0)</f>
        <v>0.85000000000000009</v>
      </c>
      <c r="M10818" s="142" t="str">
        <f>+VLOOKUP($E10818,IGA_2018!$B$8:$N$347,10,0)</f>
        <v>Alto</v>
      </c>
    </row>
    <row r="10819" spans="1:13" x14ac:dyDescent="0.3">
      <c r="A10819" s="139">
        <f t="shared" si="11089"/>
        <v>285</v>
      </c>
      <c r="B10819" s="148">
        <f t="shared" si="11091"/>
        <v>21</v>
      </c>
      <c r="D10819" s="149" t="str">
        <f>+VLOOKUP($A10819,mUNICIPIOS!$B$4:$F$343,2,0)</f>
        <v>Petén</v>
      </c>
      <c r="E10819" s="149">
        <f>+VLOOKUP($A10819,mUNICIPIOS!$B$4:$F$343,3,0)</f>
        <v>1710</v>
      </c>
      <c r="F10819" s="149" t="str">
        <f>+VLOOKUP($A10819,mUNICIPIOS!$B$4:$F$343,4,0)</f>
        <v>Sayaxché</v>
      </c>
      <c r="G10819" s="139" t="str">
        <f t="shared" ref="G10819:K10819" si="11113">+G10781</f>
        <v>04</v>
      </c>
      <c r="H10819" t="str">
        <f t="shared" si="11113"/>
        <v>IGA</v>
      </c>
      <c r="I10819" t="str">
        <f t="shared" si="11113"/>
        <v>Índice de Gestión Administrativa</v>
      </c>
      <c r="J10819" t="str">
        <f t="shared" si="11113"/>
        <v>INDICE</v>
      </c>
      <c r="K10819">
        <f t="shared" si="11113"/>
        <v>0</v>
      </c>
      <c r="L10819" s="150">
        <f>+VLOOKUP($E10819,IGA_2018!$B$8:$N$347,12,0)</f>
        <v>0.8302405045867487</v>
      </c>
      <c r="M10819" s="142" t="str">
        <f>+VLOOKUP($E10819,IGA_2018!$B$8:$N$347,13,0)</f>
        <v>Alto</v>
      </c>
    </row>
    <row r="10820" spans="1:13" x14ac:dyDescent="0.3">
      <c r="A10820" s="139">
        <f t="shared" si="11089"/>
        <v>285</v>
      </c>
      <c r="B10820" s="148">
        <f t="shared" si="11091"/>
        <v>22</v>
      </c>
      <c r="D10820" s="149" t="str">
        <f>+VLOOKUP($A10820,mUNICIPIOS!$B$4:$F$343,2,0)</f>
        <v>Petén</v>
      </c>
      <c r="E10820" s="149">
        <f>+VLOOKUP($A10820,mUNICIPIOS!$B$4:$F$343,3,0)</f>
        <v>1710</v>
      </c>
      <c r="F10820" s="149" t="str">
        <f>+VLOOKUP($A10820,mUNICIPIOS!$B$4:$F$343,4,0)</f>
        <v>Sayaxché</v>
      </c>
      <c r="G10820" s="139" t="str">
        <f t="shared" ref="G10820:K10820" si="11114">+G10782</f>
        <v>05</v>
      </c>
      <c r="H10820" t="str">
        <f t="shared" si="11114"/>
        <v>IGF</v>
      </c>
      <c r="I10820" t="str">
        <f t="shared" si="11114"/>
        <v>Índice de Gestión Financiera</v>
      </c>
      <c r="J10820" t="str">
        <f t="shared" si="11114"/>
        <v>05-01</v>
      </c>
      <c r="K10820" t="str">
        <f t="shared" si="11114"/>
        <v>Autonomía financiera municipal</v>
      </c>
      <c r="L10820" s="150">
        <f>+VLOOKUP($E10820,IGF_2018!$B$8:$Z$347,3,0)</f>
        <v>0.23717090464172003</v>
      </c>
      <c r="M10820" s="142" t="str">
        <f>+VLOOKUP($E10820,IGF_2018!$B$8:$Z$347,4,0)</f>
        <v>Medio bajo</v>
      </c>
    </row>
    <row r="10821" spans="1:13" x14ac:dyDescent="0.3">
      <c r="A10821" s="139">
        <f t="shared" si="11089"/>
        <v>285</v>
      </c>
      <c r="B10821" s="148">
        <f t="shared" si="11091"/>
        <v>23</v>
      </c>
      <c r="D10821" s="149" t="str">
        <f>+VLOOKUP($A10821,mUNICIPIOS!$B$4:$F$343,2,0)</f>
        <v>Petén</v>
      </c>
      <c r="E10821" s="149">
        <f>+VLOOKUP($A10821,mUNICIPIOS!$B$4:$F$343,3,0)</f>
        <v>1710</v>
      </c>
      <c r="F10821" s="149" t="str">
        <f>+VLOOKUP($A10821,mUNICIPIOS!$B$4:$F$343,4,0)</f>
        <v>Sayaxché</v>
      </c>
      <c r="G10821" s="139" t="str">
        <f t="shared" ref="G10821:K10821" si="11115">+G10783</f>
        <v>05</v>
      </c>
      <c r="H10821" t="str">
        <f t="shared" si="11115"/>
        <v>IGF</v>
      </c>
      <c r="I10821" t="str">
        <f t="shared" si="11115"/>
        <v>Índice de Gestión Financiera</v>
      </c>
      <c r="J10821" t="str">
        <f t="shared" si="11115"/>
        <v>05-02</v>
      </c>
      <c r="K10821" t="str">
        <f t="shared" si="11115"/>
        <v xml:space="preserve">Ingresos propios por habitante -sin regalías- </v>
      </c>
      <c r="L10821" s="150">
        <f>+VLOOKUP($E10821,IGF_2018!$B$8:$Z$347,6,0)</f>
        <v>5.5075965620779752E-2</v>
      </c>
      <c r="M10821" s="142" t="str">
        <f>+VLOOKUP($E10821,IGF_2018!$B$8:$Z$347,7,0)</f>
        <v>Bajo</v>
      </c>
    </row>
    <row r="10822" spans="1:13" x14ac:dyDescent="0.3">
      <c r="A10822" s="139">
        <f t="shared" si="11089"/>
        <v>285</v>
      </c>
      <c r="B10822" s="148">
        <f t="shared" si="11091"/>
        <v>24</v>
      </c>
      <c r="D10822" s="149" t="str">
        <f>+VLOOKUP($A10822,mUNICIPIOS!$B$4:$F$343,2,0)</f>
        <v>Petén</v>
      </c>
      <c r="E10822" s="149">
        <f>+VLOOKUP($A10822,mUNICIPIOS!$B$4:$F$343,3,0)</f>
        <v>1710</v>
      </c>
      <c r="F10822" s="149" t="str">
        <f>+VLOOKUP($A10822,mUNICIPIOS!$B$4:$F$343,4,0)</f>
        <v>Sayaxché</v>
      </c>
      <c r="G10822" s="139" t="str">
        <f t="shared" ref="G10822:K10822" si="11116">+G10784</f>
        <v>05</v>
      </c>
      <c r="H10822" t="str">
        <f t="shared" si="11116"/>
        <v>IGF</v>
      </c>
      <c r="I10822" t="str">
        <f t="shared" si="11116"/>
        <v>Índice de Gestión Financiera</v>
      </c>
      <c r="J10822" t="str">
        <f t="shared" si="11116"/>
        <v>05-03</v>
      </c>
      <c r="K10822" t="str">
        <f t="shared" si="11116"/>
        <v>Ingresos del IUSI en relación a los ingresos propios -sin regalías-</v>
      </c>
      <c r="L10822" s="150">
        <f>+VLOOKUP($E10822,IGF_2018!$B$8:$Z$347,9,0)</f>
        <v>0.27267696041117329</v>
      </c>
      <c r="M10822" s="142" t="str">
        <f>+VLOOKUP($E10822,IGF_2018!$B$8:$Z$347,10,0)</f>
        <v>Medio bajo</v>
      </c>
    </row>
    <row r="10823" spans="1:13" x14ac:dyDescent="0.3">
      <c r="A10823" s="139">
        <f t="shared" si="11089"/>
        <v>285</v>
      </c>
      <c r="B10823" s="148">
        <f t="shared" si="11091"/>
        <v>25</v>
      </c>
      <c r="D10823" s="149" t="str">
        <f>+VLOOKUP($A10823,mUNICIPIOS!$B$4:$F$343,2,0)</f>
        <v>Petén</v>
      </c>
      <c r="E10823" s="149">
        <f>+VLOOKUP($A10823,mUNICIPIOS!$B$4:$F$343,3,0)</f>
        <v>1710</v>
      </c>
      <c r="F10823" s="149" t="str">
        <f>+VLOOKUP($A10823,mUNICIPIOS!$B$4:$F$343,4,0)</f>
        <v>Sayaxché</v>
      </c>
      <c r="G10823" s="139" t="str">
        <f t="shared" ref="G10823:K10823" si="11117">+G10785</f>
        <v>05</v>
      </c>
      <c r="H10823" t="str">
        <f t="shared" si="11117"/>
        <v>IGF</v>
      </c>
      <c r="I10823" t="str">
        <f t="shared" si="11117"/>
        <v>Índice de Gestión Financiera</v>
      </c>
      <c r="J10823" t="str">
        <f t="shared" si="11117"/>
        <v>05-04</v>
      </c>
      <c r="K10823" t="str">
        <f t="shared" si="11117"/>
        <v>Inversión anual en capital fijo por habitante</v>
      </c>
      <c r="L10823" s="150">
        <f>+VLOOKUP($E10823,IGF_2018!$B$8:$Z$347,12,0)</f>
        <v>2.4122069142027646E-2</v>
      </c>
      <c r="M10823" s="142" t="str">
        <f>+VLOOKUP($E10823,IGF_2018!$B$8:$Z$347,13,0)</f>
        <v>Bajo</v>
      </c>
    </row>
    <row r="10824" spans="1:13" x14ac:dyDescent="0.3">
      <c r="A10824" s="139">
        <f t="shared" si="11089"/>
        <v>285</v>
      </c>
      <c r="B10824" s="148">
        <f t="shared" si="11091"/>
        <v>26</v>
      </c>
      <c r="D10824" s="149" t="str">
        <f>+VLOOKUP($A10824,mUNICIPIOS!$B$4:$F$343,2,0)</f>
        <v>Petén</v>
      </c>
      <c r="E10824" s="149">
        <f>+VLOOKUP($A10824,mUNICIPIOS!$B$4:$F$343,3,0)</f>
        <v>1710</v>
      </c>
      <c r="F10824" s="149" t="str">
        <f>+VLOOKUP($A10824,mUNICIPIOS!$B$4:$F$343,4,0)</f>
        <v>Sayaxché</v>
      </c>
      <c r="G10824" s="139" t="str">
        <f t="shared" ref="G10824:K10824" si="11118">+G10786</f>
        <v>05</v>
      </c>
      <c r="H10824" t="str">
        <f t="shared" si="11118"/>
        <v>IGF</v>
      </c>
      <c r="I10824" t="str">
        <f t="shared" si="11118"/>
        <v>Índice de Gestión Financiera</v>
      </c>
      <c r="J10824" t="str">
        <f t="shared" si="11118"/>
        <v>05-05</v>
      </c>
      <c r="K10824" t="str">
        <f t="shared" si="11118"/>
        <v>Inversión anual en capital fijo con recursos percibidos por ingresos propios</v>
      </c>
      <c r="L10824" s="150">
        <f>+VLOOKUP($E10824,IGF_2018!$B$8:$Z$347,15,0)</f>
        <v>0</v>
      </c>
      <c r="M10824" s="142" t="str">
        <f>+VLOOKUP($E10824,IGF_2018!$B$8:$Z$347,16,0)</f>
        <v>Bajo</v>
      </c>
    </row>
    <row r="10825" spans="1:13" x14ac:dyDescent="0.3">
      <c r="A10825" s="139">
        <f t="shared" si="11089"/>
        <v>285</v>
      </c>
      <c r="B10825" s="148">
        <f t="shared" si="11091"/>
        <v>27</v>
      </c>
      <c r="D10825" s="149" t="str">
        <f>+VLOOKUP($A10825,mUNICIPIOS!$B$4:$F$343,2,0)</f>
        <v>Petén</v>
      </c>
      <c r="E10825" s="149">
        <f>+VLOOKUP($A10825,mUNICIPIOS!$B$4:$F$343,3,0)</f>
        <v>1710</v>
      </c>
      <c r="F10825" s="149" t="str">
        <f>+VLOOKUP($A10825,mUNICIPIOS!$B$4:$F$343,4,0)</f>
        <v>Sayaxché</v>
      </c>
      <c r="G10825" s="139" t="str">
        <f t="shared" ref="G10825:K10825" si="11119">+G10787</f>
        <v>05</v>
      </c>
      <c r="H10825" t="str">
        <f t="shared" si="11119"/>
        <v>IGF</v>
      </c>
      <c r="I10825" t="str">
        <f t="shared" si="11119"/>
        <v>Índice de Gestión Financiera</v>
      </c>
      <c r="J10825" t="str">
        <f t="shared" si="11119"/>
        <v>05-06</v>
      </c>
      <c r="K10825" t="str">
        <f t="shared" si="11119"/>
        <v xml:space="preserve">Inversión anual en capital fijo con recursos percibidos por transferencias del Gobierno Central </v>
      </c>
      <c r="L10825" s="150">
        <f>+VLOOKUP($E10825,IGF_2018!$B$8:$Z$347,18,0)</f>
        <v>0.2379182877925477</v>
      </c>
      <c r="M10825" s="142" t="str">
        <f>+VLOOKUP($E10825,IGF_2018!$B$8:$Z$347,19,0)</f>
        <v>Medio bajo</v>
      </c>
    </row>
    <row r="10826" spans="1:13" x14ac:dyDescent="0.3">
      <c r="A10826" s="139">
        <f t="shared" si="11089"/>
        <v>285</v>
      </c>
      <c r="B10826" s="148">
        <f t="shared" si="11091"/>
        <v>28</v>
      </c>
      <c r="D10826" s="149" t="str">
        <f>+VLOOKUP($A10826,mUNICIPIOS!$B$4:$F$343,2,0)</f>
        <v>Petén</v>
      </c>
      <c r="E10826" s="149">
        <f>+VLOOKUP($A10826,mUNICIPIOS!$B$4:$F$343,3,0)</f>
        <v>1710</v>
      </c>
      <c r="F10826" s="149" t="str">
        <f>+VLOOKUP($A10826,mUNICIPIOS!$B$4:$F$343,4,0)</f>
        <v>Sayaxché</v>
      </c>
      <c r="G10826" s="139" t="str">
        <f t="shared" ref="G10826:K10826" si="11120">+G10788</f>
        <v>05</v>
      </c>
      <c r="H10826" t="str">
        <f t="shared" si="11120"/>
        <v>IGF</v>
      </c>
      <c r="I10826" t="str">
        <f t="shared" si="11120"/>
        <v>Índice de Gestión Financiera</v>
      </c>
      <c r="J10826" t="str">
        <f t="shared" si="11120"/>
        <v>05-07</v>
      </c>
      <c r="K10826" t="str">
        <f t="shared" si="11120"/>
        <v>Financiamiento por endeudamiento municipal</v>
      </c>
      <c r="L10826" s="150">
        <f>+VLOOKUP($E10826,IGF_2018!$B$8:$Z$347,21,0)</f>
        <v>0.96346530479667158</v>
      </c>
      <c r="M10826" s="142" t="str">
        <f>+VLOOKUP($E10826,IGF_2018!$B$8:$Z$347,22,0)</f>
        <v>Alto</v>
      </c>
    </row>
    <row r="10827" spans="1:13" x14ac:dyDescent="0.3">
      <c r="A10827" s="139">
        <f t="shared" si="11089"/>
        <v>285</v>
      </c>
      <c r="B10827" s="148">
        <f t="shared" si="11091"/>
        <v>29</v>
      </c>
      <c r="D10827" s="149" t="str">
        <f>+VLOOKUP($A10827,mUNICIPIOS!$B$4:$F$343,2,0)</f>
        <v>Petén</v>
      </c>
      <c r="E10827" s="149">
        <f>+VLOOKUP($A10827,mUNICIPIOS!$B$4:$F$343,3,0)</f>
        <v>1710</v>
      </c>
      <c r="F10827" s="149" t="str">
        <f>+VLOOKUP($A10827,mUNICIPIOS!$B$4:$F$343,4,0)</f>
        <v>Sayaxché</v>
      </c>
      <c r="G10827" s="139" t="str">
        <f t="shared" ref="G10827:K10827" si="11121">+G10789</f>
        <v>05</v>
      </c>
      <c r="H10827" t="str">
        <f t="shared" si="11121"/>
        <v>IGF</v>
      </c>
      <c r="I10827" t="str">
        <f t="shared" si="11121"/>
        <v>Índice de Gestión Financiera</v>
      </c>
      <c r="J10827" t="str">
        <f t="shared" si="11121"/>
        <v>INDICE</v>
      </c>
      <c r="K10827">
        <f t="shared" si="11121"/>
        <v>0</v>
      </c>
      <c r="L10827" s="150">
        <f>+VLOOKUP($E10827,IGF_2018!$B$8:$Z$347,24,0)</f>
        <v>0.30461416674640918</v>
      </c>
      <c r="M10827" s="142" t="str">
        <f>+VLOOKUP($E10827,IGF_2018!$B$8:$Z$347,25,0)</f>
        <v>Medio bajo</v>
      </c>
    </row>
    <row r="10828" spans="1:13" x14ac:dyDescent="0.3">
      <c r="A10828" s="139">
        <f t="shared" si="11089"/>
        <v>285</v>
      </c>
      <c r="B10828" s="148">
        <f t="shared" si="11091"/>
        <v>30</v>
      </c>
      <c r="D10828" s="149" t="str">
        <f>+VLOOKUP($A10828,mUNICIPIOS!$B$4:$F$343,2,0)</f>
        <v>Petén</v>
      </c>
      <c r="E10828" s="149">
        <f>+VLOOKUP($A10828,mUNICIPIOS!$B$4:$F$343,3,0)</f>
        <v>1710</v>
      </c>
      <c r="F10828" s="149" t="str">
        <f>+VLOOKUP($A10828,mUNICIPIOS!$B$4:$F$343,4,0)</f>
        <v>Sayaxché</v>
      </c>
      <c r="G10828" s="139" t="str">
        <f t="shared" ref="G10828:K10828" si="11122">+G10790</f>
        <v>06</v>
      </c>
      <c r="H10828" t="str">
        <f t="shared" si="11122"/>
        <v>IGE</v>
      </c>
      <c r="I10828" t="str">
        <f t="shared" si="11122"/>
        <v>Índice de Gestión Estratégica</v>
      </c>
      <c r="J10828" t="str">
        <f t="shared" si="11122"/>
        <v>06-01</v>
      </c>
      <c r="K10828" t="str">
        <f t="shared" si="11122"/>
        <v>Ejecución del Plan Operativo Anual  (POA)</v>
      </c>
      <c r="L10828" s="150">
        <f>+VLOOKUP($E10828,IGE_2018!$B$8:$Z$347,3,0)</f>
        <v>0.64999999999999991</v>
      </c>
      <c r="M10828" s="142" t="str">
        <f>+VLOOKUP($E10828,IGE_2018!$B$8:$Z$347,4,0)</f>
        <v>Medio alto</v>
      </c>
    </row>
    <row r="10829" spans="1:13" x14ac:dyDescent="0.3">
      <c r="A10829" s="139">
        <f t="shared" si="11089"/>
        <v>285</v>
      </c>
      <c r="B10829" s="148">
        <f t="shared" si="11091"/>
        <v>31</v>
      </c>
      <c r="D10829" s="149" t="str">
        <f>+VLOOKUP($A10829,mUNICIPIOS!$B$4:$F$343,2,0)</f>
        <v>Petén</v>
      </c>
      <c r="E10829" s="149">
        <f>+VLOOKUP($A10829,mUNICIPIOS!$B$4:$F$343,3,0)</f>
        <v>1710</v>
      </c>
      <c r="F10829" s="149" t="str">
        <f>+VLOOKUP($A10829,mUNICIPIOS!$B$4:$F$343,4,0)</f>
        <v>Sayaxché</v>
      </c>
      <c r="G10829" s="139" t="str">
        <f t="shared" ref="G10829:K10829" si="11123">+G10791</f>
        <v>06</v>
      </c>
      <c r="H10829" t="str">
        <f t="shared" si="11123"/>
        <v>IGE</v>
      </c>
      <c r="I10829" t="str">
        <f t="shared" si="11123"/>
        <v>Índice de Gestión Estratégica</v>
      </c>
      <c r="J10829" t="str">
        <f t="shared" si="11123"/>
        <v>06-02</v>
      </c>
      <c r="K10829" t="str">
        <f t="shared" si="11123"/>
        <v>Relación Plan de Desarrollo Municipal y Ordenamiento Territorial (PDM-OT) - Plan Estratégico Institucional (PEI) - Plan Operativo Multianual (POM) - Plan Operativo Anual (POA)</v>
      </c>
      <c r="L10829" s="150">
        <f>+VLOOKUP($E10829,IGE_2018!$B$8:$Z$347,6,0)</f>
        <v>0.66666666666666663</v>
      </c>
      <c r="M10829" s="142" t="str">
        <f>+VLOOKUP($E10829,IGE_2018!$B$8:$Z$347,7,0)</f>
        <v>Medio alto</v>
      </c>
    </row>
    <row r="10830" spans="1:13" x14ac:dyDescent="0.3">
      <c r="A10830" s="139">
        <f t="shared" si="11089"/>
        <v>285</v>
      </c>
      <c r="B10830" s="148">
        <f t="shared" si="11091"/>
        <v>32</v>
      </c>
      <c r="D10830" s="149" t="str">
        <f>+VLOOKUP($A10830,mUNICIPIOS!$B$4:$F$343,2,0)</f>
        <v>Petén</v>
      </c>
      <c r="E10830" s="149">
        <f>+VLOOKUP($A10830,mUNICIPIOS!$B$4:$F$343,3,0)</f>
        <v>1710</v>
      </c>
      <c r="F10830" s="149" t="str">
        <f>+VLOOKUP($A10830,mUNICIPIOS!$B$4:$F$343,4,0)</f>
        <v>Sayaxché</v>
      </c>
      <c r="G10830" s="139" t="str">
        <f t="shared" ref="G10830:K10830" si="11124">+G10792</f>
        <v>06</v>
      </c>
      <c r="H10830" t="str">
        <f t="shared" si="11124"/>
        <v>IGE</v>
      </c>
      <c r="I10830" t="str">
        <f t="shared" si="11124"/>
        <v>Índice de Gestión Estratégica</v>
      </c>
      <c r="J10830" t="str">
        <f t="shared" si="11124"/>
        <v>06-03</v>
      </c>
      <c r="K10830" t="str">
        <f t="shared" si="11124"/>
        <v>Presupuesto de egresos relacionado a competencias municipales que responden a prioridades nacionales de desarrollo.</v>
      </c>
      <c r="L10830" s="150">
        <f>+VLOOKUP($E10830,IGE_2018!$B$8:$Z$347,9,0)</f>
        <v>0.23593042562525451</v>
      </c>
      <c r="M10830" s="142" t="str">
        <f>+VLOOKUP($E10830,IGE_2018!$B$8:$Z$347,10,0)</f>
        <v>Medio bajo</v>
      </c>
    </row>
    <row r="10831" spans="1:13" x14ac:dyDescent="0.3">
      <c r="A10831" s="139">
        <f t="shared" si="11089"/>
        <v>285</v>
      </c>
      <c r="B10831" s="148">
        <f t="shared" si="11091"/>
        <v>33</v>
      </c>
      <c r="D10831" s="149" t="str">
        <f>+VLOOKUP($A10831,mUNICIPIOS!$B$4:$F$343,2,0)</f>
        <v>Petén</v>
      </c>
      <c r="E10831" s="149">
        <f>+VLOOKUP($A10831,mUNICIPIOS!$B$4:$F$343,3,0)</f>
        <v>1710</v>
      </c>
      <c r="F10831" s="149" t="str">
        <f>+VLOOKUP($A10831,mUNICIPIOS!$B$4:$F$343,4,0)</f>
        <v>Sayaxché</v>
      </c>
      <c r="G10831" s="139" t="str">
        <f t="shared" ref="G10831:K10831" si="11125">+G10793</f>
        <v>06</v>
      </c>
      <c r="H10831" t="str">
        <f t="shared" si="11125"/>
        <v>IGE</v>
      </c>
      <c r="I10831" t="str">
        <f t="shared" si="11125"/>
        <v>Índice de Gestión Estratégica</v>
      </c>
      <c r="J10831" t="str">
        <f t="shared" si="11125"/>
        <v>06-04</v>
      </c>
      <c r="K10831" t="str">
        <f t="shared" si="11125"/>
        <v>Institucionalización de la gestión ordenada del territorio</v>
      </c>
      <c r="L10831" s="150">
        <f>+VLOOKUP($E10831,IGE_2018!$B$8:$Z$347,12,0)</f>
        <v>0.44999999999999996</v>
      </c>
      <c r="M10831" s="142" t="str">
        <f>+VLOOKUP($E10831,IGE_2018!$B$8:$Z$347,13,0)</f>
        <v>Medio</v>
      </c>
    </row>
    <row r="10832" spans="1:13" x14ac:dyDescent="0.3">
      <c r="A10832" s="139">
        <f t="shared" si="11089"/>
        <v>285</v>
      </c>
      <c r="B10832" s="148">
        <f t="shared" si="11091"/>
        <v>34</v>
      </c>
      <c r="D10832" s="149" t="str">
        <f>+VLOOKUP($A10832,mUNICIPIOS!$B$4:$F$343,2,0)</f>
        <v>Petén</v>
      </c>
      <c r="E10832" s="149">
        <f>+VLOOKUP($A10832,mUNICIPIOS!$B$4:$F$343,3,0)</f>
        <v>1710</v>
      </c>
      <c r="F10832" s="149" t="str">
        <f>+VLOOKUP($A10832,mUNICIPIOS!$B$4:$F$343,4,0)</f>
        <v>Sayaxché</v>
      </c>
      <c r="G10832" s="139" t="str">
        <f t="shared" ref="G10832:K10832" si="11126">+G10794</f>
        <v>06</v>
      </c>
      <c r="H10832" t="str">
        <f t="shared" si="11126"/>
        <v>IGE</v>
      </c>
      <c r="I10832" t="str">
        <f t="shared" si="11126"/>
        <v>Índice de Gestión Estratégica</v>
      </c>
      <c r="J10832" t="str">
        <f t="shared" si="11126"/>
        <v>06-05</v>
      </c>
      <c r="K10832" t="str">
        <f t="shared" si="11126"/>
        <v>Acciones para la gestión ordenada del territorio</v>
      </c>
      <c r="L10832" s="150">
        <f>+VLOOKUP($E10832,IGE_2018!$B$8:$Z$347,15,0)</f>
        <v>0.4200000000000001</v>
      </c>
      <c r="M10832" s="142" t="str">
        <f>+VLOOKUP($E10832,IGE_2018!$B$8:$Z$347,16,0)</f>
        <v>Medio</v>
      </c>
    </row>
    <row r="10833" spans="1:13" x14ac:dyDescent="0.3">
      <c r="A10833" s="139">
        <f t="shared" si="11089"/>
        <v>285</v>
      </c>
      <c r="B10833" s="148">
        <f t="shared" si="11091"/>
        <v>35</v>
      </c>
      <c r="D10833" s="149" t="str">
        <f>+VLOOKUP($A10833,mUNICIPIOS!$B$4:$F$343,2,0)</f>
        <v>Petén</v>
      </c>
      <c r="E10833" s="149">
        <f>+VLOOKUP($A10833,mUNICIPIOS!$B$4:$F$343,3,0)</f>
        <v>1710</v>
      </c>
      <c r="F10833" s="149" t="str">
        <f>+VLOOKUP($A10833,mUNICIPIOS!$B$4:$F$343,4,0)</f>
        <v>Sayaxché</v>
      </c>
      <c r="G10833" s="139" t="str">
        <f t="shared" ref="G10833:K10833" si="11127">+G10795</f>
        <v>06</v>
      </c>
      <c r="H10833" t="str">
        <f t="shared" si="11127"/>
        <v>IGE</v>
      </c>
      <c r="I10833" t="str">
        <f t="shared" si="11127"/>
        <v>Índice de Gestión Estratégica</v>
      </c>
      <c r="J10833" t="str">
        <f t="shared" si="11127"/>
        <v>06-06</v>
      </c>
      <c r="K10833" t="str">
        <f t="shared" si="11127"/>
        <v>Gestión de riesgo en la formulación de proyectos derivados de la planificación operativa anual</v>
      </c>
      <c r="L10833" s="150">
        <f>+VLOOKUP($E10833,IGE_2018!$B$8:$Z$347,18,0)</f>
        <v>0.7</v>
      </c>
      <c r="M10833" s="142" t="str">
        <f>+VLOOKUP($E10833,IGE_2018!$B$8:$Z$347,19,0)</f>
        <v>Medio alto</v>
      </c>
    </row>
    <row r="10834" spans="1:13" x14ac:dyDescent="0.3">
      <c r="A10834" s="139">
        <f t="shared" si="11089"/>
        <v>285</v>
      </c>
      <c r="B10834" s="148">
        <f t="shared" si="11091"/>
        <v>36</v>
      </c>
      <c r="D10834" s="149" t="str">
        <f>+VLOOKUP($A10834,mUNICIPIOS!$B$4:$F$343,2,0)</f>
        <v>Petén</v>
      </c>
      <c r="E10834" s="149">
        <f>+VLOOKUP($A10834,mUNICIPIOS!$B$4:$F$343,3,0)</f>
        <v>1710</v>
      </c>
      <c r="F10834" s="149" t="str">
        <f>+VLOOKUP($A10834,mUNICIPIOS!$B$4:$F$343,4,0)</f>
        <v>Sayaxché</v>
      </c>
      <c r="G10834" s="139" t="str">
        <f t="shared" ref="G10834:K10834" si="11128">+G10796</f>
        <v>06</v>
      </c>
      <c r="H10834" t="str">
        <f t="shared" si="11128"/>
        <v>IGE</v>
      </c>
      <c r="I10834" t="str">
        <f t="shared" si="11128"/>
        <v>Índice de Gestión Estratégica</v>
      </c>
      <c r="J10834" t="str">
        <f t="shared" si="11128"/>
        <v>06-07</v>
      </c>
      <c r="K10834" t="str">
        <f t="shared" si="11128"/>
        <v>Ingresos por servicios ambientales en relación a los ingresos propios sin regalías</v>
      </c>
      <c r="L10834" s="150">
        <f>+VLOOKUP($E10834,IGE_2018!$B$8:$Z$347,21,0)</f>
        <v>8.6963058168258093E-5</v>
      </c>
      <c r="M10834" s="142" t="str">
        <f>+VLOOKUP($E10834,IGE_2018!$B$8:$Z$347,22,0)</f>
        <v>Bajo</v>
      </c>
    </row>
    <row r="10835" spans="1:13" x14ac:dyDescent="0.3">
      <c r="A10835" s="139">
        <f t="shared" si="11089"/>
        <v>285</v>
      </c>
      <c r="B10835" s="148">
        <f t="shared" si="11091"/>
        <v>37</v>
      </c>
      <c r="D10835" s="149" t="str">
        <f>+VLOOKUP($A10835,mUNICIPIOS!$B$4:$F$343,2,0)</f>
        <v>Petén</v>
      </c>
      <c r="E10835" s="149">
        <f>+VLOOKUP($A10835,mUNICIPIOS!$B$4:$F$343,3,0)</f>
        <v>1710</v>
      </c>
      <c r="F10835" s="149" t="str">
        <f>+VLOOKUP($A10835,mUNICIPIOS!$B$4:$F$343,4,0)</f>
        <v>Sayaxché</v>
      </c>
      <c r="G10835" s="139" t="str">
        <f t="shared" ref="G10835:K10835" si="11129">+G10797</f>
        <v>06</v>
      </c>
      <c r="H10835" t="str">
        <f t="shared" si="11129"/>
        <v>IGE</v>
      </c>
      <c r="I10835" t="str">
        <f t="shared" si="11129"/>
        <v>Índice de Gestión Estratégica</v>
      </c>
      <c r="J10835" t="str">
        <f t="shared" si="11129"/>
        <v>INDICE</v>
      </c>
      <c r="K10835">
        <f t="shared" si="11129"/>
        <v>0</v>
      </c>
      <c r="L10835" s="150">
        <f>+VLOOKUP($E10835,IGE_2018!$B$8:$Z$347,24,0)</f>
        <v>0.43449130271213043</v>
      </c>
      <c r="M10835" s="142" t="str">
        <f>+VLOOKUP($E10835,IGE_2018!$B$8:$Z$347,25,0)</f>
        <v>Medio</v>
      </c>
    </row>
    <row r="10836" spans="1:13" x14ac:dyDescent="0.3">
      <c r="A10836" s="139">
        <f t="shared" si="11089"/>
        <v>285</v>
      </c>
      <c r="B10836" s="148">
        <f t="shared" si="11091"/>
        <v>38</v>
      </c>
      <c r="D10836" s="149" t="str">
        <f>+VLOOKUP($A10836,mUNICIPIOS!$B$4:$F$343,2,0)</f>
        <v>Petén</v>
      </c>
      <c r="E10836" s="149">
        <f>+VLOOKUP($A10836,mUNICIPIOS!$B$4:$F$343,3,0)</f>
        <v>1710</v>
      </c>
      <c r="F10836" s="149" t="str">
        <f>+VLOOKUP($A10836,mUNICIPIOS!$B$4:$F$343,4,0)</f>
        <v>Sayaxché</v>
      </c>
      <c r="G10836" s="139" t="str">
        <f t="shared" ref="G10836:K10836" si="11130">+G10798</f>
        <v>RANKING</v>
      </c>
      <c r="H10836" t="str">
        <f t="shared" si="11130"/>
        <v>RGM</v>
      </c>
      <c r="I10836" t="str">
        <f t="shared" si="11130"/>
        <v>Ranking de la Gestión Municipal 2018</v>
      </c>
      <c r="J10836" t="str">
        <f t="shared" si="11130"/>
        <v>RANKING</v>
      </c>
      <c r="K10836">
        <f t="shared" si="11130"/>
        <v>0</v>
      </c>
      <c r="L10836" s="151">
        <f>+VLOOKUP($E10836,Resultados_generales!$C$8:$AE$347,27,0)</f>
        <v>0.43558998307539132</v>
      </c>
      <c r="M10836" t="str">
        <f>+VLOOKUP($E10836,Resultados_generales!$C$8:$AE$347,28,0)</f>
        <v>Medio</v>
      </c>
    </row>
    <row r="10837" spans="1:13" x14ac:dyDescent="0.3">
      <c r="A10837" s="139">
        <f t="shared" si="11089"/>
        <v>286</v>
      </c>
      <c r="B10837" s="148">
        <f t="shared" si="11091"/>
        <v>1</v>
      </c>
      <c r="D10837" s="149" t="str">
        <f>+VLOOKUP($A10837,mUNICIPIOS!$B$4:$F$343,2,0)</f>
        <v>Petén</v>
      </c>
      <c r="E10837" s="149">
        <f>+VLOOKUP($A10837,mUNICIPIOS!$B$4:$F$343,3,0)</f>
        <v>1711</v>
      </c>
      <c r="F10837" s="149" t="str">
        <f>+VLOOKUP($A10837,mUNICIPIOS!$B$4:$F$343,4,0)</f>
        <v>Melchor de Mencos</v>
      </c>
      <c r="G10837" s="139" t="str">
        <f t="shared" ref="G10837:K10837" si="11131">+G10799</f>
        <v>01</v>
      </c>
      <c r="H10837" t="str">
        <f t="shared" si="11131"/>
        <v>IPC</v>
      </c>
      <c r="I10837" t="str">
        <f t="shared" si="11131"/>
        <v>Índice de Participación Ciudadana</v>
      </c>
      <c r="J10837" t="str">
        <f t="shared" si="11131"/>
        <v>01-01</v>
      </c>
      <c r="K10837" t="str">
        <f t="shared" si="11131"/>
        <v>Número de reuniones del COMUDE en el año de la medición.</v>
      </c>
      <c r="L10837" s="150">
        <f>+VLOOKUP($E10837,IPC_2018!$B$8:$T$347,3,0)</f>
        <v>1</v>
      </c>
      <c r="M10837" s="142" t="str">
        <f>+VLOOKUP($E10837,IPC_2018!$B$8:$T$347,4,0)</f>
        <v>Alto</v>
      </c>
    </row>
    <row r="10838" spans="1:13" x14ac:dyDescent="0.3">
      <c r="A10838" s="139">
        <f t="shared" si="11089"/>
        <v>286</v>
      </c>
      <c r="B10838" s="148">
        <f t="shared" si="11091"/>
        <v>2</v>
      </c>
      <c r="D10838" s="149" t="str">
        <f>+VLOOKUP($A10838,mUNICIPIOS!$B$4:$F$343,2,0)</f>
        <v>Petén</v>
      </c>
      <c r="E10838" s="149">
        <f>+VLOOKUP($A10838,mUNICIPIOS!$B$4:$F$343,3,0)</f>
        <v>1711</v>
      </c>
      <c r="F10838" s="149" t="str">
        <f>+VLOOKUP($A10838,mUNICIPIOS!$B$4:$F$343,4,0)</f>
        <v>Melchor de Mencos</v>
      </c>
      <c r="G10838" s="139" t="str">
        <f t="shared" ref="G10838:K10838" si="11132">+G10800</f>
        <v>01</v>
      </c>
      <c r="H10838" t="str">
        <f t="shared" si="11132"/>
        <v>IPC</v>
      </c>
      <c r="I10838" t="str">
        <f t="shared" si="11132"/>
        <v>Índice de Participación Ciudadana</v>
      </c>
      <c r="J10838" t="str">
        <f t="shared" si="11132"/>
        <v>01-02</v>
      </c>
      <c r="K10838" t="str">
        <f t="shared" si="11132"/>
        <v>Participación de Alcaldes, Concejales y Síndicos determinados o designados en el COMUDE</v>
      </c>
      <c r="L10838" s="150">
        <f>+VLOOKUP($E10838,IPC_2018!$B$8:$T$347,6,0)</f>
        <v>0.875</v>
      </c>
      <c r="M10838" s="142" t="str">
        <f>+VLOOKUP($E10838,IPC_2018!$B$8:$T$347,7,0)</f>
        <v>Alto</v>
      </c>
    </row>
    <row r="10839" spans="1:13" x14ac:dyDescent="0.3">
      <c r="A10839" s="139">
        <f t="shared" si="11089"/>
        <v>286</v>
      </c>
      <c r="B10839" s="148">
        <f t="shared" si="11091"/>
        <v>3</v>
      </c>
      <c r="D10839" s="149" t="str">
        <f>+VLOOKUP($A10839,mUNICIPIOS!$B$4:$F$343,2,0)</f>
        <v>Petén</v>
      </c>
      <c r="E10839" s="149">
        <f>+VLOOKUP($A10839,mUNICIPIOS!$B$4:$F$343,3,0)</f>
        <v>1711</v>
      </c>
      <c r="F10839" s="149" t="str">
        <f>+VLOOKUP($A10839,mUNICIPIOS!$B$4:$F$343,4,0)</f>
        <v>Melchor de Mencos</v>
      </c>
      <c r="G10839" s="139" t="str">
        <f t="shared" ref="G10839:K10839" si="11133">+G10801</f>
        <v>01</v>
      </c>
      <c r="H10839" t="str">
        <f t="shared" si="11133"/>
        <v>IPC</v>
      </c>
      <c r="I10839" t="str">
        <f t="shared" si="11133"/>
        <v>Índice de Participación Ciudadana</v>
      </c>
      <c r="J10839" t="str">
        <f t="shared" si="11133"/>
        <v>01-03</v>
      </c>
      <c r="K10839" t="str">
        <f t="shared" si="11133"/>
        <v>Participación  de organizaciones de jóvenes, mujeres, pueblos mayas, xincas, garífunas, y otras organizaciones en el Comude</v>
      </c>
      <c r="L10839" s="150">
        <f>+VLOOKUP($E10839,IPC_2018!$B$8:$T$347,9,0)</f>
        <v>0</v>
      </c>
      <c r="M10839" s="142" t="str">
        <f>+VLOOKUP($E10839,IPC_2018!$B$8:$T$347,10,0)</f>
        <v>Bajo</v>
      </c>
    </row>
    <row r="10840" spans="1:13" x14ac:dyDescent="0.3">
      <c r="A10840" s="139">
        <f t="shared" si="11089"/>
        <v>286</v>
      </c>
      <c r="B10840" s="148">
        <f t="shared" si="11091"/>
        <v>4</v>
      </c>
      <c r="D10840" s="149" t="str">
        <f>+VLOOKUP($A10840,mUNICIPIOS!$B$4:$F$343,2,0)</f>
        <v>Petén</v>
      </c>
      <c r="E10840" s="149">
        <f>+VLOOKUP($A10840,mUNICIPIOS!$B$4:$F$343,3,0)</f>
        <v>1711</v>
      </c>
      <c r="F10840" s="149" t="str">
        <f>+VLOOKUP($A10840,mUNICIPIOS!$B$4:$F$343,4,0)</f>
        <v>Melchor de Mencos</v>
      </c>
      <c r="G10840" s="139" t="str">
        <f t="shared" ref="G10840:K10840" si="11134">+G10802</f>
        <v>01</v>
      </c>
      <c r="H10840" t="str">
        <f t="shared" si="11134"/>
        <v>IPC</v>
      </c>
      <c r="I10840" t="str">
        <f t="shared" si="11134"/>
        <v>Índice de Participación Ciudadana</v>
      </c>
      <c r="J10840" t="str">
        <f t="shared" si="11134"/>
        <v>01-04</v>
      </c>
      <c r="K10840" t="str">
        <f t="shared" si="11134"/>
        <v>Representatividad territorial del Comude.</v>
      </c>
      <c r="L10840" s="150">
        <f>+VLOOKUP($E10840,IPC_2018!$B$8:$T$347,12,0)</f>
        <v>0.4032786885245902</v>
      </c>
      <c r="M10840" s="142" t="str">
        <f>+VLOOKUP($E10840,IPC_2018!$B$8:$T$347,13,0)</f>
        <v>Medio</v>
      </c>
    </row>
    <row r="10841" spans="1:13" x14ac:dyDescent="0.3">
      <c r="A10841" s="139">
        <f t="shared" si="11089"/>
        <v>286</v>
      </c>
      <c r="B10841" s="148">
        <f t="shared" si="11091"/>
        <v>5</v>
      </c>
      <c r="D10841" s="149" t="str">
        <f>+VLOOKUP($A10841,mUNICIPIOS!$B$4:$F$343,2,0)</f>
        <v>Petén</v>
      </c>
      <c r="E10841" s="149">
        <f>+VLOOKUP($A10841,mUNICIPIOS!$B$4:$F$343,3,0)</f>
        <v>1711</v>
      </c>
      <c r="F10841" s="149" t="str">
        <f>+VLOOKUP($A10841,mUNICIPIOS!$B$4:$F$343,4,0)</f>
        <v>Melchor de Mencos</v>
      </c>
      <c r="G10841" s="139" t="str">
        <f t="shared" ref="G10841:K10841" si="11135">+G10803</f>
        <v>01</v>
      </c>
      <c r="H10841" t="str">
        <f t="shared" si="11135"/>
        <v>IPC</v>
      </c>
      <c r="I10841" t="str">
        <f t="shared" si="11135"/>
        <v>Índice de Participación Ciudadana</v>
      </c>
      <c r="J10841" t="str">
        <f t="shared" si="11135"/>
        <v>01-05</v>
      </c>
      <c r="K10841" t="str">
        <f t="shared" si="11135"/>
        <v>Funcionamiento del Comude</v>
      </c>
      <c r="L10841" s="150">
        <f>+VLOOKUP($E10841,IPC_2018!$B$8:$T$347,15,0)</f>
        <v>0.2322217315308204</v>
      </c>
      <c r="M10841" s="142" t="str">
        <f>+VLOOKUP($E10841,IPC_2018!$B$8:$T$347,16,0)</f>
        <v>Medio bajo</v>
      </c>
    </row>
    <row r="10842" spans="1:13" x14ac:dyDescent="0.3">
      <c r="A10842" s="139">
        <f t="shared" si="11089"/>
        <v>286</v>
      </c>
      <c r="B10842" s="148">
        <f t="shared" si="11091"/>
        <v>6</v>
      </c>
      <c r="D10842" s="149" t="str">
        <f>+VLOOKUP($A10842,mUNICIPIOS!$B$4:$F$343,2,0)</f>
        <v>Petén</v>
      </c>
      <c r="E10842" s="149">
        <f>+VLOOKUP($A10842,mUNICIPIOS!$B$4:$F$343,3,0)</f>
        <v>1711</v>
      </c>
      <c r="F10842" s="149" t="str">
        <f>+VLOOKUP($A10842,mUNICIPIOS!$B$4:$F$343,4,0)</f>
        <v>Melchor de Mencos</v>
      </c>
      <c r="G10842" s="139" t="str">
        <f t="shared" ref="G10842:K10842" si="11136">+G10804</f>
        <v>01</v>
      </c>
      <c r="H10842" t="str">
        <f t="shared" si="11136"/>
        <v>IPC</v>
      </c>
      <c r="I10842" t="str">
        <f t="shared" si="11136"/>
        <v>Índice de Participación Ciudadana</v>
      </c>
      <c r="J10842" t="str">
        <f t="shared" si="11136"/>
        <v>INDICE</v>
      </c>
      <c r="K10842">
        <f t="shared" si="11136"/>
        <v>0</v>
      </c>
      <c r="L10842" s="150">
        <f>+VLOOKUP($E10842,IPC_2018!$B$8:$T$347,18,0)</f>
        <v>0.62970006300831161</v>
      </c>
      <c r="M10842" s="142" t="str">
        <f>+VLOOKUP($E10842,IPC_2018!$B$8:$T$347,19,0)</f>
        <v>Medio alto</v>
      </c>
    </row>
    <row r="10843" spans="1:13" x14ac:dyDescent="0.3">
      <c r="A10843" s="139">
        <f t="shared" si="11089"/>
        <v>286</v>
      </c>
      <c r="B10843" s="148">
        <f t="shared" si="11091"/>
        <v>7</v>
      </c>
      <c r="D10843" s="149" t="str">
        <f>+VLOOKUP($A10843,mUNICIPIOS!$B$4:$F$343,2,0)</f>
        <v>Petén</v>
      </c>
      <c r="E10843" s="149">
        <f>+VLOOKUP($A10843,mUNICIPIOS!$B$4:$F$343,3,0)</f>
        <v>1711</v>
      </c>
      <c r="F10843" s="149" t="str">
        <f>+VLOOKUP($A10843,mUNICIPIOS!$B$4:$F$343,4,0)</f>
        <v>Melchor de Mencos</v>
      </c>
      <c r="G10843" s="139" t="str">
        <f t="shared" ref="G10843:K10843" si="11137">+G10805</f>
        <v>02</v>
      </c>
      <c r="H10843" t="str">
        <f t="shared" si="11137"/>
        <v>IIC</v>
      </c>
      <c r="I10843" t="str">
        <f t="shared" si="11137"/>
        <v>Índice de Información a la Ciudadanía</v>
      </c>
      <c r="J10843" t="str">
        <f t="shared" si="11137"/>
        <v>02-01</v>
      </c>
      <c r="K10843" t="str">
        <f t="shared" si="11137"/>
        <v>Rendición de cuentas cuatrimestral y anual al Comude enfocadas en resultados.</v>
      </c>
      <c r="L10843" s="150">
        <f>+VLOOKUP($E10843,IIC_2018!$B$8:$Q$347,3,0)</f>
        <v>0</v>
      </c>
      <c r="M10843" s="142" t="str">
        <f>+VLOOKUP($E10843,IIC_2018!$B$8:$Q$347,4,0)</f>
        <v>Bajo</v>
      </c>
    </row>
    <row r="10844" spans="1:13" x14ac:dyDescent="0.3">
      <c r="A10844" s="139">
        <f t="shared" si="11089"/>
        <v>286</v>
      </c>
      <c r="B10844" s="148">
        <f t="shared" si="11091"/>
        <v>8</v>
      </c>
      <c r="D10844" s="149" t="str">
        <f>+VLOOKUP($A10844,mUNICIPIOS!$B$4:$F$343,2,0)</f>
        <v>Petén</v>
      </c>
      <c r="E10844" s="149">
        <f>+VLOOKUP($A10844,mUNICIPIOS!$B$4:$F$343,3,0)</f>
        <v>1711</v>
      </c>
      <c r="F10844" s="149" t="str">
        <f>+VLOOKUP($A10844,mUNICIPIOS!$B$4:$F$343,4,0)</f>
        <v>Melchor de Mencos</v>
      </c>
      <c r="G10844" s="139" t="str">
        <f t="shared" ref="G10844:K10844" si="11138">+G10806</f>
        <v>02</v>
      </c>
      <c r="H10844" t="str">
        <f t="shared" si="11138"/>
        <v>IIC</v>
      </c>
      <c r="I10844" t="str">
        <f t="shared" si="11138"/>
        <v>Índice de Información a la Ciudadanía</v>
      </c>
      <c r="J10844" t="str">
        <f t="shared" si="11138"/>
        <v>02-02</v>
      </c>
      <c r="K10844" t="str">
        <f t="shared" si="11138"/>
        <v>Información presupuestaria y otra información brindada a la ciudadanía disponible en medios locales de comunicación.</v>
      </c>
      <c r="L10844" s="150">
        <f>+VLOOKUP($E10844,IIC_2018!$B$8:$Q$347,6,0)</f>
        <v>1</v>
      </c>
      <c r="M10844" s="142" t="str">
        <f>+VLOOKUP($E10844,IIC_2018!$B$8:$Q$347,7,0)</f>
        <v>Alto</v>
      </c>
    </row>
    <row r="10845" spans="1:13" x14ac:dyDescent="0.3">
      <c r="A10845" s="139">
        <f t="shared" si="11089"/>
        <v>286</v>
      </c>
      <c r="B10845" s="148">
        <f t="shared" si="11091"/>
        <v>9</v>
      </c>
      <c r="D10845" s="149" t="str">
        <f>+VLOOKUP($A10845,mUNICIPIOS!$B$4:$F$343,2,0)</f>
        <v>Petén</v>
      </c>
      <c r="E10845" s="149">
        <f>+VLOOKUP($A10845,mUNICIPIOS!$B$4:$F$343,3,0)</f>
        <v>1711</v>
      </c>
      <c r="F10845" s="149" t="str">
        <f>+VLOOKUP($A10845,mUNICIPIOS!$B$4:$F$343,4,0)</f>
        <v>Melchor de Mencos</v>
      </c>
      <c r="G10845" s="139" t="str">
        <f t="shared" ref="G10845:K10845" si="11139">+G10807</f>
        <v>02</v>
      </c>
      <c r="H10845" t="str">
        <f t="shared" si="11139"/>
        <v>IIC</v>
      </c>
      <c r="I10845" t="str">
        <f t="shared" si="11139"/>
        <v>Índice de Información a la Ciudadanía</v>
      </c>
      <c r="J10845" t="str">
        <f t="shared" si="11139"/>
        <v>02-03</v>
      </c>
      <c r="K10845" t="str">
        <f t="shared" si="11139"/>
        <v>Información pública de oficio actualizada y disponible de acuerdo a la LAIP y uso de internet.</v>
      </c>
      <c r="L10845" s="150">
        <f>+VLOOKUP($E10845,IIC_2018!$B$8:$Q$347,9,0)</f>
        <v>0.7599999999999999</v>
      </c>
      <c r="M10845" s="142" t="str">
        <f>+VLOOKUP($E10845,IIC_2018!$B$8:$Q$347,10,0)</f>
        <v>Medio alto</v>
      </c>
    </row>
    <row r="10846" spans="1:13" x14ac:dyDescent="0.3">
      <c r="A10846" s="139">
        <f t="shared" si="11089"/>
        <v>286</v>
      </c>
      <c r="B10846" s="148">
        <f t="shared" si="11091"/>
        <v>10</v>
      </c>
      <c r="D10846" s="149" t="str">
        <f>+VLOOKUP($A10846,mUNICIPIOS!$B$4:$F$343,2,0)</f>
        <v>Petén</v>
      </c>
      <c r="E10846" s="149">
        <f>+VLOOKUP($A10846,mUNICIPIOS!$B$4:$F$343,3,0)</f>
        <v>1711</v>
      </c>
      <c r="F10846" s="149" t="str">
        <f>+VLOOKUP($A10846,mUNICIPIOS!$B$4:$F$343,4,0)</f>
        <v>Melchor de Mencos</v>
      </c>
      <c r="G10846" s="139" t="str">
        <f t="shared" ref="G10846:K10846" si="11140">+G10808</f>
        <v>02</v>
      </c>
      <c r="H10846" t="str">
        <f t="shared" si="11140"/>
        <v>IIC</v>
      </c>
      <c r="I10846" t="str">
        <f t="shared" si="11140"/>
        <v>Índice de Información a la Ciudadanía</v>
      </c>
      <c r="J10846" t="str">
        <f t="shared" si="11140"/>
        <v>02-04</v>
      </c>
      <c r="K10846" t="str">
        <f t="shared" si="11140"/>
        <v>Relación del monto contratado por medio de Guate compras con el total del presupuesto de egresos vigente.</v>
      </c>
      <c r="L10846" s="150">
        <f>+VLOOKUP($E10846,IIC_2018!$B$8:$Q$347,12,0)</f>
        <v>0.21871912011580369</v>
      </c>
      <c r="M10846" s="142" t="str">
        <f>+VLOOKUP($E10846,IIC_2018!$B$8:$Q$347,13,0)</f>
        <v>Medio bajo</v>
      </c>
    </row>
    <row r="10847" spans="1:13" x14ac:dyDescent="0.3">
      <c r="A10847" s="139">
        <f t="shared" si="11089"/>
        <v>286</v>
      </c>
      <c r="B10847" s="148">
        <f t="shared" si="11091"/>
        <v>11</v>
      </c>
      <c r="D10847" s="149" t="str">
        <f>+VLOOKUP($A10847,mUNICIPIOS!$B$4:$F$343,2,0)</f>
        <v>Petén</v>
      </c>
      <c r="E10847" s="149">
        <f>+VLOOKUP($A10847,mUNICIPIOS!$B$4:$F$343,3,0)</f>
        <v>1711</v>
      </c>
      <c r="F10847" s="149" t="str">
        <f>+VLOOKUP($A10847,mUNICIPIOS!$B$4:$F$343,4,0)</f>
        <v>Melchor de Mencos</v>
      </c>
      <c r="G10847" s="139" t="str">
        <f t="shared" ref="G10847:K10847" si="11141">+G10809</f>
        <v>02</v>
      </c>
      <c r="H10847" t="str">
        <f t="shared" si="11141"/>
        <v>IIC</v>
      </c>
      <c r="I10847" t="str">
        <f t="shared" si="11141"/>
        <v>Índice de Información a la Ciudadanía</v>
      </c>
      <c r="J10847" t="str">
        <f t="shared" si="11141"/>
        <v>INDICE</v>
      </c>
      <c r="K10847">
        <f t="shared" si="11141"/>
        <v>0</v>
      </c>
      <c r="L10847" s="150">
        <f>+VLOOKUP($E10847,IIC_2018!$B$8:$Q$347,15,0)</f>
        <v>0.49467978002895086</v>
      </c>
      <c r="M10847" s="142" t="str">
        <f>+VLOOKUP($E10847,IIC_2018!$B$8:$Q$347,16,0)</f>
        <v>Medio</v>
      </c>
    </row>
    <row r="10848" spans="1:13" x14ac:dyDescent="0.3">
      <c r="A10848" s="139">
        <f t="shared" si="11089"/>
        <v>286</v>
      </c>
      <c r="B10848" s="148">
        <f t="shared" si="11091"/>
        <v>12</v>
      </c>
      <c r="D10848" s="149" t="str">
        <f>+VLOOKUP($A10848,mUNICIPIOS!$B$4:$F$343,2,0)</f>
        <v>Petén</v>
      </c>
      <c r="E10848" s="149">
        <f>+VLOOKUP($A10848,mUNICIPIOS!$B$4:$F$343,3,0)</f>
        <v>1711</v>
      </c>
      <c r="F10848" s="149" t="str">
        <f>+VLOOKUP($A10848,mUNICIPIOS!$B$4:$F$343,4,0)</f>
        <v>Melchor de Mencos</v>
      </c>
      <c r="G10848" s="139" t="str">
        <f t="shared" ref="G10848:K10848" si="11142">+G10810</f>
        <v>03</v>
      </c>
      <c r="H10848" t="str">
        <f t="shared" si="11142"/>
        <v>ISP</v>
      </c>
      <c r="I10848" t="str">
        <f t="shared" si="11142"/>
        <v>Índice de Servicios Públicos</v>
      </c>
      <c r="J10848" t="str">
        <f t="shared" si="11142"/>
        <v>03-01</v>
      </c>
      <c r="K10848" t="str">
        <f t="shared" si="11142"/>
        <v>Cobertura del servicio público de agua</v>
      </c>
      <c r="L10848" s="150">
        <f>+VLOOKUP($E10848,ISP_2018!$B$8:$T$347,3,0)</f>
        <v>0</v>
      </c>
      <c r="M10848" s="142" t="str">
        <f>+VLOOKUP($E10848,ISP_2018!$B$8:$T$347,4,0)</f>
        <v>Bajo</v>
      </c>
    </row>
    <row r="10849" spans="1:13" x14ac:dyDescent="0.3">
      <c r="A10849" s="139">
        <f t="shared" si="11089"/>
        <v>286</v>
      </c>
      <c r="B10849" s="148">
        <f t="shared" si="11091"/>
        <v>13</v>
      </c>
      <c r="D10849" s="149" t="str">
        <f>+VLOOKUP($A10849,mUNICIPIOS!$B$4:$F$343,2,0)</f>
        <v>Petén</v>
      </c>
      <c r="E10849" s="149">
        <f>+VLOOKUP($A10849,mUNICIPIOS!$B$4:$F$343,3,0)</f>
        <v>1711</v>
      </c>
      <c r="F10849" s="149" t="str">
        <f>+VLOOKUP($A10849,mUNICIPIOS!$B$4:$F$343,4,0)</f>
        <v>Melchor de Mencos</v>
      </c>
      <c r="G10849" s="139" t="str">
        <f t="shared" ref="G10849:K10849" si="11143">+G10811</f>
        <v>03</v>
      </c>
      <c r="H10849" t="str">
        <f t="shared" si="11143"/>
        <v>ISP</v>
      </c>
      <c r="I10849" t="str">
        <f t="shared" si="11143"/>
        <v>Índice de Servicios Públicos</v>
      </c>
      <c r="J10849" t="str">
        <f t="shared" si="11143"/>
        <v>03-02</v>
      </c>
      <c r="K10849" t="str">
        <f t="shared" si="11143"/>
        <v>Control de la calidad del servicio público de agua</v>
      </c>
      <c r="L10849" s="150">
        <f>+VLOOKUP($E10849,ISP_2018!$B$8:$T$347,6,0)</f>
        <v>0</v>
      </c>
      <c r="M10849" s="142" t="str">
        <f>+VLOOKUP($E10849,ISP_2018!$B$8:$T$347,7,0)</f>
        <v>Bajo</v>
      </c>
    </row>
    <row r="10850" spans="1:13" x14ac:dyDescent="0.3">
      <c r="A10850" s="139">
        <f t="shared" si="11089"/>
        <v>286</v>
      </c>
      <c r="B10850" s="148">
        <f t="shared" si="11091"/>
        <v>14</v>
      </c>
      <c r="D10850" s="149" t="str">
        <f>+VLOOKUP($A10850,mUNICIPIOS!$B$4:$F$343,2,0)</f>
        <v>Petén</v>
      </c>
      <c r="E10850" s="149">
        <f>+VLOOKUP($A10850,mUNICIPIOS!$B$4:$F$343,3,0)</f>
        <v>1711</v>
      </c>
      <c r="F10850" s="149" t="str">
        <f>+VLOOKUP($A10850,mUNICIPIOS!$B$4:$F$343,4,0)</f>
        <v>Melchor de Mencos</v>
      </c>
      <c r="G10850" s="139" t="str">
        <f t="shared" ref="G10850:K10850" si="11144">+G10812</f>
        <v>03</v>
      </c>
      <c r="H10850" t="str">
        <f t="shared" si="11144"/>
        <v>ISP</v>
      </c>
      <c r="I10850" t="str">
        <f t="shared" si="11144"/>
        <v>Índice de Servicios Públicos</v>
      </c>
      <c r="J10850" t="str">
        <f t="shared" si="11144"/>
        <v>03-03</v>
      </c>
      <c r="K10850" t="str">
        <f t="shared" si="11144"/>
        <v>Disposición  y tratamiento  de aguas residuales</v>
      </c>
      <c r="L10850" s="150">
        <f>+VLOOKUP($E10850,ISP_2018!$B$8:$T$347,9,0)</f>
        <v>0</v>
      </c>
      <c r="M10850" s="142" t="str">
        <f>+VLOOKUP($E10850,ISP_2018!$B$8:$T$347,10,0)</f>
        <v>Bajo</v>
      </c>
    </row>
    <row r="10851" spans="1:13" x14ac:dyDescent="0.3">
      <c r="A10851" s="139">
        <f t="shared" si="11089"/>
        <v>286</v>
      </c>
      <c r="B10851" s="148">
        <f t="shared" si="11091"/>
        <v>15</v>
      </c>
      <c r="D10851" s="149" t="str">
        <f>+VLOOKUP($A10851,mUNICIPIOS!$B$4:$F$343,2,0)</f>
        <v>Petén</v>
      </c>
      <c r="E10851" s="149">
        <f>+VLOOKUP($A10851,mUNICIPIOS!$B$4:$F$343,3,0)</f>
        <v>1711</v>
      </c>
      <c r="F10851" s="149" t="str">
        <f>+VLOOKUP($A10851,mUNICIPIOS!$B$4:$F$343,4,0)</f>
        <v>Melchor de Mencos</v>
      </c>
      <c r="G10851" s="139" t="str">
        <f t="shared" ref="G10851:K10851" si="11145">+G10813</f>
        <v>03</v>
      </c>
      <c r="H10851" t="str">
        <f t="shared" si="11145"/>
        <v>ISP</v>
      </c>
      <c r="I10851" t="str">
        <f t="shared" si="11145"/>
        <v>Índice de Servicios Públicos</v>
      </c>
      <c r="J10851" t="str">
        <f t="shared" si="11145"/>
        <v>03-04</v>
      </c>
      <c r="K10851" t="str">
        <f t="shared" si="11145"/>
        <v>Gestión y manejo de los residuos y desechos sólidos</v>
      </c>
      <c r="L10851" s="150">
        <f>+VLOOKUP($E10851,ISP_2018!$B$8:$T$347,12,0)</f>
        <v>0</v>
      </c>
      <c r="M10851" s="142" t="str">
        <f>+VLOOKUP($E10851,ISP_2018!$B$8:$T$347,13,0)</f>
        <v>Bajo</v>
      </c>
    </row>
    <row r="10852" spans="1:13" x14ac:dyDescent="0.3">
      <c r="A10852" s="139">
        <f t="shared" si="11089"/>
        <v>286</v>
      </c>
      <c r="B10852" s="148">
        <f t="shared" si="11091"/>
        <v>16</v>
      </c>
      <c r="D10852" s="149" t="str">
        <f>+VLOOKUP($A10852,mUNICIPIOS!$B$4:$F$343,2,0)</f>
        <v>Petén</v>
      </c>
      <c r="E10852" s="149">
        <f>+VLOOKUP($A10852,mUNICIPIOS!$B$4:$F$343,3,0)</f>
        <v>1711</v>
      </c>
      <c r="F10852" s="149" t="str">
        <f>+VLOOKUP($A10852,mUNICIPIOS!$B$4:$F$343,4,0)</f>
        <v>Melchor de Mencos</v>
      </c>
      <c r="G10852" s="139" t="str">
        <f t="shared" ref="G10852:K10852" si="11146">+G10814</f>
        <v>03</v>
      </c>
      <c r="H10852" t="str">
        <f t="shared" si="11146"/>
        <v>ISP</v>
      </c>
      <c r="I10852" t="str">
        <f t="shared" si="11146"/>
        <v>Índice de Servicios Públicos</v>
      </c>
      <c r="J10852" t="str">
        <f t="shared" si="11146"/>
        <v>03-05</v>
      </c>
      <c r="K10852" t="str">
        <f t="shared" si="11146"/>
        <v>Gestión de servicios públicos municipales</v>
      </c>
      <c r="L10852" s="150">
        <f>+VLOOKUP($E10852,ISP_2018!$B$8:$T$347,15,0)</f>
        <v>3.2258064516129031E-2</v>
      </c>
      <c r="M10852" s="142" t="str">
        <f>+VLOOKUP($E10852,ISP_2018!$B$8:$T$347,16,0)</f>
        <v>Bajo</v>
      </c>
    </row>
    <row r="10853" spans="1:13" x14ac:dyDescent="0.3">
      <c r="A10853" s="139">
        <f t="shared" si="11089"/>
        <v>286</v>
      </c>
      <c r="B10853" s="148">
        <f t="shared" si="11091"/>
        <v>17</v>
      </c>
      <c r="D10853" s="149" t="str">
        <f>+VLOOKUP($A10853,mUNICIPIOS!$B$4:$F$343,2,0)</f>
        <v>Petén</v>
      </c>
      <c r="E10853" s="149">
        <f>+VLOOKUP($A10853,mUNICIPIOS!$B$4:$F$343,3,0)</f>
        <v>1711</v>
      </c>
      <c r="F10853" s="149" t="str">
        <f>+VLOOKUP($A10853,mUNICIPIOS!$B$4:$F$343,4,0)</f>
        <v>Melchor de Mencos</v>
      </c>
      <c r="G10853" s="139" t="str">
        <f t="shared" ref="G10853:K10853" si="11147">+G10815</f>
        <v>03</v>
      </c>
      <c r="H10853" t="str">
        <f t="shared" si="11147"/>
        <v>ISP</v>
      </c>
      <c r="I10853" t="str">
        <f t="shared" si="11147"/>
        <v>Índice de Servicios Públicos</v>
      </c>
      <c r="J10853" t="str">
        <f t="shared" si="11147"/>
        <v>INDICE</v>
      </c>
      <c r="K10853">
        <f t="shared" si="11147"/>
        <v>0</v>
      </c>
      <c r="L10853" s="150">
        <f>+VLOOKUP($E10853,ISP_2018!$B$8:$T$347,18,0)</f>
        <v>6.4516129032258064E-3</v>
      </c>
      <c r="M10853" s="142" t="str">
        <f>+VLOOKUP($E10853,ISP_2018!$B$8:$T$347,19,0)</f>
        <v>Bajo</v>
      </c>
    </row>
    <row r="10854" spans="1:13" x14ac:dyDescent="0.3">
      <c r="A10854" s="139">
        <f t="shared" si="11089"/>
        <v>286</v>
      </c>
      <c r="B10854" s="148">
        <f t="shared" si="11091"/>
        <v>18</v>
      </c>
      <c r="D10854" s="149" t="str">
        <f>+VLOOKUP($A10854,mUNICIPIOS!$B$4:$F$343,2,0)</f>
        <v>Petén</v>
      </c>
      <c r="E10854" s="149">
        <f>+VLOOKUP($A10854,mUNICIPIOS!$B$4:$F$343,3,0)</f>
        <v>1711</v>
      </c>
      <c r="F10854" s="149" t="str">
        <f>+VLOOKUP($A10854,mUNICIPIOS!$B$4:$F$343,4,0)</f>
        <v>Melchor de Mencos</v>
      </c>
      <c r="G10854" s="139" t="str">
        <f t="shared" ref="G10854:K10854" si="11148">+G10816</f>
        <v>04</v>
      </c>
      <c r="H10854" t="str">
        <f t="shared" si="11148"/>
        <v>IGA</v>
      </c>
      <c r="I10854" t="str">
        <f t="shared" si="11148"/>
        <v>Índice de Gestión Administrativa</v>
      </c>
      <c r="J10854" t="str">
        <f t="shared" si="11148"/>
        <v>04-01</v>
      </c>
      <c r="K10854" t="str">
        <f t="shared" si="11148"/>
        <v>Existencia de elementos de atención municipal orientada al vecino</v>
      </c>
      <c r="L10854" s="150">
        <f>+VLOOKUP($E10854,IGA_2018!$B$8:$N$347,3,0)</f>
        <v>0</v>
      </c>
      <c r="M10854" s="142" t="str">
        <f>+VLOOKUP($E10854,IGA_2018!$B$8:$N$347,4,0)</f>
        <v>Bajo</v>
      </c>
    </row>
    <row r="10855" spans="1:13" x14ac:dyDescent="0.3">
      <c r="A10855" s="139">
        <f t="shared" si="11089"/>
        <v>286</v>
      </c>
      <c r="B10855" s="148">
        <f t="shared" si="11091"/>
        <v>19</v>
      </c>
      <c r="D10855" s="149" t="str">
        <f>+VLOOKUP($A10855,mUNICIPIOS!$B$4:$F$343,2,0)</f>
        <v>Petén</v>
      </c>
      <c r="E10855" s="149">
        <f>+VLOOKUP($A10855,mUNICIPIOS!$B$4:$F$343,3,0)</f>
        <v>1711</v>
      </c>
      <c r="F10855" s="149" t="str">
        <f>+VLOOKUP($A10855,mUNICIPIOS!$B$4:$F$343,4,0)</f>
        <v>Melchor de Mencos</v>
      </c>
      <c r="G10855" s="139" t="str">
        <f t="shared" ref="G10855:K10855" si="11149">+G10817</f>
        <v>04</v>
      </c>
      <c r="H10855" t="str">
        <f t="shared" si="11149"/>
        <v>IGA</v>
      </c>
      <c r="I10855" t="str">
        <f t="shared" si="11149"/>
        <v>Índice de Gestión Administrativa</v>
      </c>
      <c r="J10855" t="str">
        <f t="shared" si="11149"/>
        <v>04-02</v>
      </c>
      <c r="K10855" t="str">
        <f t="shared" si="11149"/>
        <v>Gestión del recurso humano.</v>
      </c>
      <c r="L10855" s="150">
        <f>+VLOOKUP($E10855,IGA_2018!$B$8:$N$347,6,0)</f>
        <v>0</v>
      </c>
      <c r="M10855" s="142" t="str">
        <f>+VLOOKUP($E10855,IGA_2018!$B$8:$N$347,7,0)</f>
        <v>Bajo</v>
      </c>
    </row>
    <row r="10856" spans="1:13" x14ac:dyDescent="0.3">
      <c r="A10856" s="139">
        <f t="shared" si="11089"/>
        <v>286</v>
      </c>
      <c r="B10856" s="148">
        <f t="shared" si="11091"/>
        <v>20</v>
      </c>
      <c r="D10856" s="149" t="str">
        <f>+VLOOKUP($A10856,mUNICIPIOS!$B$4:$F$343,2,0)</f>
        <v>Petén</v>
      </c>
      <c r="E10856" s="149">
        <f>+VLOOKUP($A10856,mUNICIPIOS!$B$4:$F$343,3,0)</f>
        <v>1711</v>
      </c>
      <c r="F10856" s="149" t="str">
        <f>+VLOOKUP($A10856,mUNICIPIOS!$B$4:$F$343,4,0)</f>
        <v>Melchor de Mencos</v>
      </c>
      <c r="G10856" s="139" t="str">
        <f t="shared" ref="G10856:K10856" si="11150">+G10818</f>
        <v>04</v>
      </c>
      <c r="H10856" t="str">
        <f t="shared" si="11150"/>
        <v>IGA</v>
      </c>
      <c r="I10856" t="str">
        <f t="shared" si="11150"/>
        <v>Índice de Gestión Administrativa</v>
      </c>
      <c r="J10856" t="str">
        <f t="shared" si="11150"/>
        <v>04-03</v>
      </c>
      <c r="K10856" t="str">
        <f t="shared" si="11150"/>
        <v>Existencia de oficinas municipales con instrumentos de gestión.</v>
      </c>
      <c r="L10856" s="150">
        <f>+VLOOKUP($E10856,IGA_2018!$B$8:$N$347,9,0)</f>
        <v>0.41250000000000003</v>
      </c>
      <c r="M10856" s="142" t="str">
        <f>+VLOOKUP($E10856,IGA_2018!$B$8:$N$347,10,0)</f>
        <v>Medio</v>
      </c>
    </row>
    <row r="10857" spans="1:13" x14ac:dyDescent="0.3">
      <c r="A10857" s="139">
        <f t="shared" si="11089"/>
        <v>286</v>
      </c>
      <c r="B10857" s="148">
        <f t="shared" si="11091"/>
        <v>21</v>
      </c>
      <c r="D10857" s="149" t="str">
        <f>+VLOOKUP($A10857,mUNICIPIOS!$B$4:$F$343,2,0)</f>
        <v>Petén</v>
      </c>
      <c r="E10857" s="149">
        <f>+VLOOKUP($A10857,mUNICIPIOS!$B$4:$F$343,3,0)</f>
        <v>1711</v>
      </c>
      <c r="F10857" s="149" t="str">
        <f>+VLOOKUP($A10857,mUNICIPIOS!$B$4:$F$343,4,0)</f>
        <v>Melchor de Mencos</v>
      </c>
      <c r="G10857" s="139" t="str">
        <f t="shared" ref="G10857:K10857" si="11151">+G10819</f>
        <v>04</v>
      </c>
      <c r="H10857" t="str">
        <f t="shared" si="11151"/>
        <v>IGA</v>
      </c>
      <c r="I10857" t="str">
        <f t="shared" si="11151"/>
        <v>Índice de Gestión Administrativa</v>
      </c>
      <c r="J10857" t="str">
        <f t="shared" si="11151"/>
        <v>INDICE</v>
      </c>
      <c r="K10857">
        <f t="shared" si="11151"/>
        <v>0</v>
      </c>
      <c r="L10857" s="150">
        <f>+VLOOKUP($E10857,IGA_2018!$B$8:$N$347,12,0)</f>
        <v>0.144375</v>
      </c>
      <c r="M10857" s="142" t="str">
        <f>+VLOOKUP($E10857,IGA_2018!$B$8:$N$347,13,0)</f>
        <v>Bajo</v>
      </c>
    </row>
    <row r="10858" spans="1:13" x14ac:dyDescent="0.3">
      <c r="A10858" s="139">
        <f t="shared" si="11089"/>
        <v>286</v>
      </c>
      <c r="B10858" s="148">
        <f t="shared" si="11091"/>
        <v>22</v>
      </c>
      <c r="D10858" s="149" t="str">
        <f>+VLOOKUP($A10858,mUNICIPIOS!$B$4:$F$343,2,0)</f>
        <v>Petén</v>
      </c>
      <c r="E10858" s="149">
        <f>+VLOOKUP($A10858,mUNICIPIOS!$B$4:$F$343,3,0)</f>
        <v>1711</v>
      </c>
      <c r="F10858" s="149" t="str">
        <f>+VLOOKUP($A10858,mUNICIPIOS!$B$4:$F$343,4,0)</f>
        <v>Melchor de Mencos</v>
      </c>
      <c r="G10858" s="139" t="str">
        <f t="shared" ref="G10858:K10858" si="11152">+G10820</f>
        <v>05</v>
      </c>
      <c r="H10858" t="str">
        <f t="shared" si="11152"/>
        <v>IGF</v>
      </c>
      <c r="I10858" t="str">
        <f t="shared" si="11152"/>
        <v>Índice de Gestión Financiera</v>
      </c>
      <c r="J10858" t="str">
        <f t="shared" si="11152"/>
        <v>05-01</v>
      </c>
      <c r="K10858" t="str">
        <f t="shared" si="11152"/>
        <v>Autonomía financiera municipal</v>
      </c>
      <c r="L10858" s="150">
        <f>+VLOOKUP($E10858,IGF_2018!$B$8:$Z$347,3,0)</f>
        <v>0.22513260135613941</v>
      </c>
      <c r="M10858" s="142" t="str">
        <f>+VLOOKUP($E10858,IGF_2018!$B$8:$Z$347,4,0)</f>
        <v>Medio bajo</v>
      </c>
    </row>
    <row r="10859" spans="1:13" x14ac:dyDescent="0.3">
      <c r="A10859" s="139">
        <f t="shared" si="11089"/>
        <v>286</v>
      </c>
      <c r="B10859" s="148">
        <f t="shared" si="11091"/>
        <v>23</v>
      </c>
      <c r="D10859" s="149" t="str">
        <f>+VLOOKUP($A10859,mUNICIPIOS!$B$4:$F$343,2,0)</f>
        <v>Petén</v>
      </c>
      <c r="E10859" s="149">
        <f>+VLOOKUP($A10859,mUNICIPIOS!$B$4:$F$343,3,0)</f>
        <v>1711</v>
      </c>
      <c r="F10859" s="149" t="str">
        <f>+VLOOKUP($A10859,mUNICIPIOS!$B$4:$F$343,4,0)</f>
        <v>Melchor de Mencos</v>
      </c>
      <c r="G10859" s="139" t="str">
        <f t="shared" ref="G10859:K10859" si="11153">+G10821</f>
        <v>05</v>
      </c>
      <c r="H10859" t="str">
        <f t="shared" si="11153"/>
        <v>IGF</v>
      </c>
      <c r="I10859" t="str">
        <f t="shared" si="11153"/>
        <v>Índice de Gestión Financiera</v>
      </c>
      <c r="J10859" t="str">
        <f t="shared" si="11153"/>
        <v>05-02</v>
      </c>
      <c r="K10859" t="str">
        <f t="shared" si="11153"/>
        <v xml:space="preserve">Ingresos propios por habitante -sin regalías- </v>
      </c>
      <c r="L10859" s="150">
        <f>+VLOOKUP($E10859,IGF_2018!$B$8:$Z$347,6,0)</f>
        <v>0.20134879753183002</v>
      </c>
      <c r="M10859" s="142" t="str">
        <f>+VLOOKUP($E10859,IGF_2018!$B$8:$Z$347,7,0)</f>
        <v>Medio bajo</v>
      </c>
    </row>
    <row r="10860" spans="1:13" x14ac:dyDescent="0.3">
      <c r="A10860" s="139">
        <f t="shared" si="11089"/>
        <v>286</v>
      </c>
      <c r="B10860" s="148">
        <f t="shared" si="11091"/>
        <v>24</v>
      </c>
      <c r="D10860" s="149" t="str">
        <f>+VLOOKUP($A10860,mUNICIPIOS!$B$4:$F$343,2,0)</f>
        <v>Petén</v>
      </c>
      <c r="E10860" s="149">
        <f>+VLOOKUP($A10860,mUNICIPIOS!$B$4:$F$343,3,0)</f>
        <v>1711</v>
      </c>
      <c r="F10860" s="149" t="str">
        <f>+VLOOKUP($A10860,mUNICIPIOS!$B$4:$F$343,4,0)</f>
        <v>Melchor de Mencos</v>
      </c>
      <c r="G10860" s="139" t="str">
        <f t="shared" ref="G10860:K10860" si="11154">+G10822</f>
        <v>05</v>
      </c>
      <c r="H10860" t="str">
        <f t="shared" si="11154"/>
        <v>IGF</v>
      </c>
      <c r="I10860" t="str">
        <f t="shared" si="11154"/>
        <v>Índice de Gestión Financiera</v>
      </c>
      <c r="J10860" t="str">
        <f t="shared" si="11154"/>
        <v>05-03</v>
      </c>
      <c r="K10860" t="str">
        <f t="shared" si="11154"/>
        <v>Ingresos del IUSI en relación a los ingresos propios -sin regalías-</v>
      </c>
      <c r="L10860" s="150">
        <f>+VLOOKUP($E10860,IGF_2018!$B$8:$Z$347,9,0)</f>
        <v>8.999548218225592E-2</v>
      </c>
      <c r="M10860" s="142" t="str">
        <f>+VLOOKUP($E10860,IGF_2018!$B$8:$Z$347,10,0)</f>
        <v>Bajo</v>
      </c>
    </row>
    <row r="10861" spans="1:13" x14ac:dyDescent="0.3">
      <c r="A10861" s="139">
        <f t="shared" ref="A10861:A10924" si="11155">+IF(B10860=38,A10860+1,A10860)</f>
        <v>286</v>
      </c>
      <c r="B10861" s="148">
        <f t="shared" si="11091"/>
        <v>25</v>
      </c>
      <c r="D10861" s="149" t="str">
        <f>+VLOOKUP($A10861,mUNICIPIOS!$B$4:$F$343,2,0)</f>
        <v>Petén</v>
      </c>
      <c r="E10861" s="149">
        <f>+VLOOKUP($A10861,mUNICIPIOS!$B$4:$F$343,3,0)</f>
        <v>1711</v>
      </c>
      <c r="F10861" s="149" t="str">
        <f>+VLOOKUP($A10861,mUNICIPIOS!$B$4:$F$343,4,0)</f>
        <v>Melchor de Mencos</v>
      </c>
      <c r="G10861" s="139" t="str">
        <f t="shared" ref="G10861:K10861" si="11156">+G10823</f>
        <v>05</v>
      </c>
      <c r="H10861" t="str">
        <f t="shared" si="11156"/>
        <v>IGF</v>
      </c>
      <c r="I10861" t="str">
        <f t="shared" si="11156"/>
        <v>Índice de Gestión Financiera</v>
      </c>
      <c r="J10861" t="str">
        <f t="shared" si="11156"/>
        <v>05-04</v>
      </c>
      <c r="K10861" t="str">
        <f t="shared" si="11156"/>
        <v>Inversión anual en capital fijo por habitante</v>
      </c>
      <c r="L10861" s="150">
        <f>+VLOOKUP($E10861,IGF_2018!$B$8:$Z$347,12,0)</f>
        <v>7.9969592206736731E-2</v>
      </c>
      <c r="M10861" s="142" t="str">
        <f>+VLOOKUP($E10861,IGF_2018!$B$8:$Z$347,13,0)</f>
        <v>Bajo</v>
      </c>
    </row>
    <row r="10862" spans="1:13" x14ac:dyDescent="0.3">
      <c r="A10862" s="139">
        <f t="shared" si="11155"/>
        <v>286</v>
      </c>
      <c r="B10862" s="148">
        <f t="shared" ref="B10862:B10925" si="11157">+B10824</f>
        <v>26</v>
      </c>
      <c r="D10862" s="149" t="str">
        <f>+VLOOKUP($A10862,mUNICIPIOS!$B$4:$F$343,2,0)</f>
        <v>Petén</v>
      </c>
      <c r="E10862" s="149">
        <f>+VLOOKUP($A10862,mUNICIPIOS!$B$4:$F$343,3,0)</f>
        <v>1711</v>
      </c>
      <c r="F10862" s="149" t="str">
        <f>+VLOOKUP($A10862,mUNICIPIOS!$B$4:$F$343,4,0)</f>
        <v>Melchor de Mencos</v>
      </c>
      <c r="G10862" s="139" t="str">
        <f t="shared" ref="G10862:K10862" si="11158">+G10824</f>
        <v>05</v>
      </c>
      <c r="H10862" t="str">
        <f t="shared" si="11158"/>
        <v>IGF</v>
      </c>
      <c r="I10862" t="str">
        <f t="shared" si="11158"/>
        <v>Índice de Gestión Financiera</v>
      </c>
      <c r="J10862" t="str">
        <f t="shared" si="11158"/>
        <v>05-05</v>
      </c>
      <c r="K10862" t="str">
        <f t="shared" si="11158"/>
        <v>Inversión anual en capital fijo con recursos percibidos por ingresos propios</v>
      </c>
      <c r="L10862" s="150">
        <f>+VLOOKUP($E10862,IGF_2018!$B$8:$Z$347,15,0)</f>
        <v>7.3975577849374665E-3</v>
      </c>
      <c r="M10862" s="142" t="str">
        <f>+VLOOKUP($E10862,IGF_2018!$B$8:$Z$347,16,0)</f>
        <v>Bajo</v>
      </c>
    </row>
    <row r="10863" spans="1:13" x14ac:dyDescent="0.3">
      <c r="A10863" s="139">
        <f t="shared" si="11155"/>
        <v>286</v>
      </c>
      <c r="B10863" s="148">
        <f t="shared" si="11157"/>
        <v>27</v>
      </c>
      <c r="D10863" s="149" t="str">
        <f>+VLOOKUP($A10863,mUNICIPIOS!$B$4:$F$343,2,0)</f>
        <v>Petén</v>
      </c>
      <c r="E10863" s="149">
        <f>+VLOOKUP($A10863,mUNICIPIOS!$B$4:$F$343,3,0)</f>
        <v>1711</v>
      </c>
      <c r="F10863" s="149" t="str">
        <f>+VLOOKUP($A10863,mUNICIPIOS!$B$4:$F$343,4,0)</f>
        <v>Melchor de Mencos</v>
      </c>
      <c r="G10863" s="139" t="str">
        <f t="shared" ref="G10863:K10863" si="11159">+G10825</f>
        <v>05</v>
      </c>
      <c r="H10863" t="str">
        <f t="shared" si="11159"/>
        <v>IGF</v>
      </c>
      <c r="I10863" t="str">
        <f t="shared" si="11159"/>
        <v>Índice de Gestión Financiera</v>
      </c>
      <c r="J10863" t="str">
        <f t="shared" si="11159"/>
        <v>05-06</v>
      </c>
      <c r="K10863" t="str">
        <f t="shared" si="11159"/>
        <v xml:space="preserve">Inversión anual en capital fijo con recursos percibidos por transferencias del Gobierno Central </v>
      </c>
      <c r="L10863" s="150">
        <f>+VLOOKUP($E10863,IGF_2018!$B$8:$Z$347,18,0)</f>
        <v>9.0640242350000608E-2</v>
      </c>
      <c r="M10863" s="142" t="str">
        <f>+VLOOKUP($E10863,IGF_2018!$B$8:$Z$347,19,0)</f>
        <v>Bajo</v>
      </c>
    </row>
    <row r="10864" spans="1:13" x14ac:dyDescent="0.3">
      <c r="A10864" s="139">
        <f t="shared" si="11155"/>
        <v>286</v>
      </c>
      <c r="B10864" s="148">
        <f t="shared" si="11157"/>
        <v>28</v>
      </c>
      <c r="D10864" s="149" t="str">
        <f>+VLOOKUP($A10864,mUNICIPIOS!$B$4:$F$343,2,0)</f>
        <v>Petén</v>
      </c>
      <c r="E10864" s="149">
        <f>+VLOOKUP($A10864,mUNICIPIOS!$B$4:$F$343,3,0)</f>
        <v>1711</v>
      </c>
      <c r="F10864" s="149" t="str">
        <f>+VLOOKUP($A10864,mUNICIPIOS!$B$4:$F$343,4,0)</f>
        <v>Melchor de Mencos</v>
      </c>
      <c r="G10864" s="139" t="str">
        <f t="shared" ref="G10864:K10864" si="11160">+G10826</f>
        <v>05</v>
      </c>
      <c r="H10864" t="str">
        <f t="shared" si="11160"/>
        <v>IGF</v>
      </c>
      <c r="I10864" t="str">
        <f t="shared" si="11160"/>
        <v>Índice de Gestión Financiera</v>
      </c>
      <c r="J10864" t="str">
        <f t="shared" si="11160"/>
        <v>05-07</v>
      </c>
      <c r="K10864" t="str">
        <f t="shared" si="11160"/>
        <v>Financiamiento por endeudamiento municipal</v>
      </c>
      <c r="L10864" s="150">
        <f>+VLOOKUP($E10864,IGF_2018!$B$8:$Z$347,21,0)</f>
        <v>0.9656210811106466</v>
      </c>
      <c r="M10864" s="142" t="str">
        <f>+VLOOKUP($E10864,IGF_2018!$B$8:$Z$347,22,0)</f>
        <v>Alto</v>
      </c>
    </row>
    <row r="10865" spans="1:13" x14ac:dyDescent="0.3">
      <c r="A10865" s="139">
        <f t="shared" si="11155"/>
        <v>286</v>
      </c>
      <c r="B10865" s="148">
        <f t="shared" si="11157"/>
        <v>29</v>
      </c>
      <c r="D10865" s="149" t="str">
        <f>+VLOOKUP($A10865,mUNICIPIOS!$B$4:$F$343,2,0)</f>
        <v>Petén</v>
      </c>
      <c r="E10865" s="149">
        <f>+VLOOKUP($A10865,mUNICIPIOS!$B$4:$F$343,3,0)</f>
        <v>1711</v>
      </c>
      <c r="F10865" s="149" t="str">
        <f>+VLOOKUP($A10865,mUNICIPIOS!$B$4:$F$343,4,0)</f>
        <v>Melchor de Mencos</v>
      </c>
      <c r="G10865" s="139" t="str">
        <f t="shared" ref="G10865:K10865" si="11161">+G10827</f>
        <v>05</v>
      </c>
      <c r="H10865" t="str">
        <f t="shared" si="11161"/>
        <v>IGF</v>
      </c>
      <c r="I10865" t="str">
        <f t="shared" si="11161"/>
        <v>Índice de Gestión Financiera</v>
      </c>
      <c r="J10865" t="str">
        <f t="shared" si="11161"/>
        <v>INDICE</v>
      </c>
      <c r="K10865">
        <f t="shared" si="11161"/>
        <v>0</v>
      </c>
      <c r="L10865" s="150">
        <f>+VLOOKUP($E10865,IGF_2018!$B$8:$Z$347,24,0)</f>
        <v>0.30522078345211628</v>
      </c>
      <c r="M10865" s="142" t="str">
        <f>+VLOOKUP($E10865,IGF_2018!$B$8:$Z$347,25,0)</f>
        <v>Medio bajo</v>
      </c>
    </row>
    <row r="10866" spans="1:13" x14ac:dyDescent="0.3">
      <c r="A10866" s="139">
        <f t="shared" si="11155"/>
        <v>286</v>
      </c>
      <c r="B10866" s="148">
        <f t="shared" si="11157"/>
        <v>30</v>
      </c>
      <c r="D10866" s="149" t="str">
        <f>+VLOOKUP($A10866,mUNICIPIOS!$B$4:$F$343,2,0)</f>
        <v>Petén</v>
      </c>
      <c r="E10866" s="149">
        <f>+VLOOKUP($A10866,mUNICIPIOS!$B$4:$F$343,3,0)</f>
        <v>1711</v>
      </c>
      <c r="F10866" s="149" t="str">
        <f>+VLOOKUP($A10866,mUNICIPIOS!$B$4:$F$343,4,0)</f>
        <v>Melchor de Mencos</v>
      </c>
      <c r="G10866" s="139" t="str">
        <f t="shared" ref="G10866:K10866" si="11162">+G10828</f>
        <v>06</v>
      </c>
      <c r="H10866" t="str">
        <f t="shared" si="11162"/>
        <v>IGE</v>
      </c>
      <c r="I10866" t="str">
        <f t="shared" si="11162"/>
        <v>Índice de Gestión Estratégica</v>
      </c>
      <c r="J10866" t="str">
        <f t="shared" si="11162"/>
        <v>06-01</v>
      </c>
      <c r="K10866" t="str">
        <f t="shared" si="11162"/>
        <v>Ejecución del Plan Operativo Anual  (POA)</v>
      </c>
      <c r="L10866" s="150">
        <f>+VLOOKUP($E10866,IGE_2018!$B$8:$Z$347,3,0)</f>
        <v>0</v>
      </c>
      <c r="M10866" s="142" t="str">
        <f>+VLOOKUP($E10866,IGE_2018!$B$8:$Z$347,4,0)</f>
        <v>Bajo</v>
      </c>
    </row>
    <row r="10867" spans="1:13" x14ac:dyDescent="0.3">
      <c r="A10867" s="139">
        <f t="shared" si="11155"/>
        <v>286</v>
      </c>
      <c r="B10867" s="148">
        <f t="shared" si="11157"/>
        <v>31</v>
      </c>
      <c r="D10867" s="149" t="str">
        <f>+VLOOKUP($A10867,mUNICIPIOS!$B$4:$F$343,2,0)</f>
        <v>Petén</v>
      </c>
      <c r="E10867" s="149">
        <f>+VLOOKUP($A10867,mUNICIPIOS!$B$4:$F$343,3,0)</f>
        <v>1711</v>
      </c>
      <c r="F10867" s="149" t="str">
        <f>+VLOOKUP($A10867,mUNICIPIOS!$B$4:$F$343,4,0)</f>
        <v>Melchor de Mencos</v>
      </c>
      <c r="G10867" s="139" t="str">
        <f t="shared" ref="G10867:K10867" si="11163">+G10829</f>
        <v>06</v>
      </c>
      <c r="H10867" t="str">
        <f t="shared" si="11163"/>
        <v>IGE</v>
      </c>
      <c r="I10867" t="str">
        <f t="shared" si="11163"/>
        <v>Índice de Gestión Estratégica</v>
      </c>
      <c r="J10867" t="str">
        <f t="shared" si="11163"/>
        <v>06-02</v>
      </c>
      <c r="K10867" t="str">
        <f t="shared" si="11163"/>
        <v>Relación Plan de Desarrollo Municipal y Ordenamiento Territorial (PDM-OT) - Plan Estratégico Institucional (PEI) - Plan Operativo Multianual (POM) - Plan Operativo Anual (POA)</v>
      </c>
      <c r="L10867" s="150">
        <f>+VLOOKUP($E10867,IGE_2018!$B$8:$Z$347,6,0)</f>
        <v>0</v>
      </c>
      <c r="M10867" s="142" t="str">
        <f>+VLOOKUP($E10867,IGE_2018!$B$8:$Z$347,7,0)</f>
        <v>Bajo</v>
      </c>
    </row>
    <row r="10868" spans="1:13" x14ac:dyDescent="0.3">
      <c r="A10868" s="139">
        <f t="shared" si="11155"/>
        <v>286</v>
      </c>
      <c r="B10868" s="148">
        <f t="shared" si="11157"/>
        <v>32</v>
      </c>
      <c r="D10868" s="149" t="str">
        <f>+VLOOKUP($A10868,mUNICIPIOS!$B$4:$F$343,2,0)</f>
        <v>Petén</v>
      </c>
      <c r="E10868" s="149">
        <f>+VLOOKUP($A10868,mUNICIPIOS!$B$4:$F$343,3,0)</f>
        <v>1711</v>
      </c>
      <c r="F10868" s="149" t="str">
        <f>+VLOOKUP($A10868,mUNICIPIOS!$B$4:$F$343,4,0)</f>
        <v>Melchor de Mencos</v>
      </c>
      <c r="G10868" s="139" t="str">
        <f t="shared" ref="G10868:K10868" si="11164">+G10830</f>
        <v>06</v>
      </c>
      <c r="H10868" t="str">
        <f t="shared" si="11164"/>
        <v>IGE</v>
      </c>
      <c r="I10868" t="str">
        <f t="shared" si="11164"/>
        <v>Índice de Gestión Estratégica</v>
      </c>
      <c r="J10868" t="str">
        <f t="shared" si="11164"/>
        <v>06-03</v>
      </c>
      <c r="K10868" t="str">
        <f t="shared" si="11164"/>
        <v>Presupuesto de egresos relacionado a competencias municipales que responden a prioridades nacionales de desarrollo.</v>
      </c>
      <c r="L10868" s="150">
        <f>+VLOOKUP($E10868,IGE_2018!$B$8:$Z$347,9,0)</f>
        <v>0.27167984637047349</v>
      </c>
      <c r="M10868" s="142" t="str">
        <f>+VLOOKUP($E10868,IGE_2018!$B$8:$Z$347,10,0)</f>
        <v>Medio bajo</v>
      </c>
    </row>
    <row r="10869" spans="1:13" x14ac:dyDescent="0.3">
      <c r="A10869" s="139">
        <f t="shared" si="11155"/>
        <v>286</v>
      </c>
      <c r="B10869" s="148">
        <f t="shared" si="11157"/>
        <v>33</v>
      </c>
      <c r="D10869" s="149" t="str">
        <f>+VLOOKUP($A10869,mUNICIPIOS!$B$4:$F$343,2,0)</f>
        <v>Petén</v>
      </c>
      <c r="E10869" s="149">
        <f>+VLOOKUP($A10869,mUNICIPIOS!$B$4:$F$343,3,0)</f>
        <v>1711</v>
      </c>
      <c r="F10869" s="149" t="str">
        <f>+VLOOKUP($A10869,mUNICIPIOS!$B$4:$F$343,4,0)</f>
        <v>Melchor de Mencos</v>
      </c>
      <c r="G10869" s="139" t="str">
        <f t="shared" ref="G10869:K10869" si="11165">+G10831</f>
        <v>06</v>
      </c>
      <c r="H10869" t="str">
        <f t="shared" si="11165"/>
        <v>IGE</v>
      </c>
      <c r="I10869" t="str">
        <f t="shared" si="11165"/>
        <v>Índice de Gestión Estratégica</v>
      </c>
      <c r="J10869" t="str">
        <f t="shared" si="11165"/>
        <v>06-04</v>
      </c>
      <c r="K10869" t="str">
        <f t="shared" si="11165"/>
        <v>Institucionalización de la gestión ordenada del territorio</v>
      </c>
      <c r="L10869" s="150">
        <f>+VLOOKUP($E10869,IGE_2018!$B$8:$Z$347,12,0)</f>
        <v>0</v>
      </c>
      <c r="M10869" s="142" t="str">
        <f>+VLOOKUP($E10869,IGE_2018!$B$8:$Z$347,13,0)</f>
        <v>Bajo</v>
      </c>
    </row>
    <row r="10870" spans="1:13" x14ac:dyDescent="0.3">
      <c r="A10870" s="139">
        <f t="shared" si="11155"/>
        <v>286</v>
      </c>
      <c r="B10870" s="148">
        <f t="shared" si="11157"/>
        <v>34</v>
      </c>
      <c r="D10870" s="149" t="str">
        <f>+VLOOKUP($A10870,mUNICIPIOS!$B$4:$F$343,2,0)</f>
        <v>Petén</v>
      </c>
      <c r="E10870" s="149">
        <f>+VLOOKUP($A10870,mUNICIPIOS!$B$4:$F$343,3,0)</f>
        <v>1711</v>
      </c>
      <c r="F10870" s="149" t="str">
        <f>+VLOOKUP($A10870,mUNICIPIOS!$B$4:$F$343,4,0)</f>
        <v>Melchor de Mencos</v>
      </c>
      <c r="G10870" s="139" t="str">
        <f t="shared" ref="G10870:K10870" si="11166">+G10832</f>
        <v>06</v>
      </c>
      <c r="H10870" t="str">
        <f t="shared" si="11166"/>
        <v>IGE</v>
      </c>
      <c r="I10870" t="str">
        <f t="shared" si="11166"/>
        <v>Índice de Gestión Estratégica</v>
      </c>
      <c r="J10870" t="str">
        <f t="shared" si="11166"/>
        <v>06-05</v>
      </c>
      <c r="K10870" t="str">
        <f t="shared" si="11166"/>
        <v>Acciones para la gestión ordenada del territorio</v>
      </c>
      <c r="L10870" s="150">
        <f>+VLOOKUP($E10870,IGE_2018!$B$8:$Z$347,15,0)</f>
        <v>0</v>
      </c>
      <c r="M10870" s="142" t="str">
        <f>+VLOOKUP($E10870,IGE_2018!$B$8:$Z$347,16,0)</f>
        <v>Bajo</v>
      </c>
    </row>
    <row r="10871" spans="1:13" x14ac:dyDescent="0.3">
      <c r="A10871" s="139">
        <f t="shared" si="11155"/>
        <v>286</v>
      </c>
      <c r="B10871" s="148">
        <f t="shared" si="11157"/>
        <v>35</v>
      </c>
      <c r="D10871" s="149" t="str">
        <f>+VLOOKUP($A10871,mUNICIPIOS!$B$4:$F$343,2,0)</f>
        <v>Petén</v>
      </c>
      <c r="E10871" s="149">
        <f>+VLOOKUP($A10871,mUNICIPIOS!$B$4:$F$343,3,0)</f>
        <v>1711</v>
      </c>
      <c r="F10871" s="149" t="str">
        <f>+VLOOKUP($A10871,mUNICIPIOS!$B$4:$F$343,4,0)</f>
        <v>Melchor de Mencos</v>
      </c>
      <c r="G10871" s="139" t="str">
        <f t="shared" ref="G10871:K10871" si="11167">+G10833</f>
        <v>06</v>
      </c>
      <c r="H10871" t="str">
        <f t="shared" si="11167"/>
        <v>IGE</v>
      </c>
      <c r="I10871" t="str">
        <f t="shared" si="11167"/>
        <v>Índice de Gestión Estratégica</v>
      </c>
      <c r="J10871" t="str">
        <f t="shared" si="11167"/>
        <v>06-06</v>
      </c>
      <c r="K10871" t="str">
        <f t="shared" si="11167"/>
        <v>Gestión de riesgo en la formulación de proyectos derivados de la planificación operativa anual</v>
      </c>
      <c r="L10871" s="150">
        <f>+VLOOKUP($E10871,IGE_2018!$B$8:$Z$347,18,0)</f>
        <v>0</v>
      </c>
      <c r="M10871" s="142" t="str">
        <f>+VLOOKUP($E10871,IGE_2018!$B$8:$Z$347,19,0)</f>
        <v>Bajo</v>
      </c>
    </row>
    <row r="10872" spans="1:13" x14ac:dyDescent="0.3">
      <c r="A10872" s="139">
        <f t="shared" si="11155"/>
        <v>286</v>
      </c>
      <c r="B10872" s="148">
        <f t="shared" si="11157"/>
        <v>36</v>
      </c>
      <c r="D10872" s="149" t="str">
        <f>+VLOOKUP($A10872,mUNICIPIOS!$B$4:$F$343,2,0)</f>
        <v>Petén</v>
      </c>
      <c r="E10872" s="149">
        <f>+VLOOKUP($A10872,mUNICIPIOS!$B$4:$F$343,3,0)</f>
        <v>1711</v>
      </c>
      <c r="F10872" s="149" t="str">
        <f>+VLOOKUP($A10872,mUNICIPIOS!$B$4:$F$343,4,0)</f>
        <v>Melchor de Mencos</v>
      </c>
      <c r="G10872" s="139" t="str">
        <f t="shared" ref="G10872:K10872" si="11168">+G10834</f>
        <v>06</v>
      </c>
      <c r="H10872" t="str">
        <f t="shared" si="11168"/>
        <v>IGE</v>
      </c>
      <c r="I10872" t="str">
        <f t="shared" si="11168"/>
        <v>Índice de Gestión Estratégica</v>
      </c>
      <c r="J10872" t="str">
        <f t="shared" si="11168"/>
        <v>06-07</v>
      </c>
      <c r="K10872" t="str">
        <f t="shared" si="11168"/>
        <v>Ingresos por servicios ambientales en relación a los ingresos propios sin regalías</v>
      </c>
      <c r="L10872" s="150">
        <f>+VLOOKUP($E10872,IGE_2018!$B$8:$Z$347,21,0)</f>
        <v>0</v>
      </c>
      <c r="M10872" s="142" t="str">
        <f>+VLOOKUP($E10872,IGE_2018!$B$8:$Z$347,22,0)</f>
        <v>Bajo</v>
      </c>
    </row>
    <row r="10873" spans="1:13" x14ac:dyDescent="0.3">
      <c r="A10873" s="139">
        <f t="shared" si="11155"/>
        <v>286</v>
      </c>
      <c r="B10873" s="148">
        <f t="shared" si="11157"/>
        <v>37</v>
      </c>
      <c r="D10873" s="149" t="str">
        <f>+VLOOKUP($A10873,mUNICIPIOS!$B$4:$F$343,2,0)</f>
        <v>Petén</v>
      </c>
      <c r="E10873" s="149">
        <f>+VLOOKUP($A10873,mUNICIPIOS!$B$4:$F$343,3,0)</f>
        <v>1711</v>
      </c>
      <c r="F10873" s="149" t="str">
        <f>+VLOOKUP($A10873,mUNICIPIOS!$B$4:$F$343,4,0)</f>
        <v>Melchor de Mencos</v>
      </c>
      <c r="G10873" s="139" t="str">
        <f t="shared" ref="G10873:K10873" si="11169">+G10835</f>
        <v>06</v>
      </c>
      <c r="H10873" t="str">
        <f t="shared" si="11169"/>
        <v>IGE</v>
      </c>
      <c r="I10873" t="str">
        <f t="shared" si="11169"/>
        <v>Índice de Gestión Estratégica</v>
      </c>
      <c r="J10873" t="str">
        <f t="shared" si="11169"/>
        <v>INDICE</v>
      </c>
      <c r="K10873">
        <f t="shared" si="11169"/>
        <v>0</v>
      </c>
      <c r="L10873" s="150">
        <f>+VLOOKUP($E10873,IGE_2018!$B$8:$Z$347,24,0)</f>
        <v>6.7919961592618372E-2</v>
      </c>
      <c r="M10873" s="142" t="str">
        <f>+VLOOKUP($E10873,IGE_2018!$B$8:$Z$347,25,0)</f>
        <v>Bajo</v>
      </c>
    </row>
    <row r="10874" spans="1:13" x14ac:dyDescent="0.3">
      <c r="A10874" s="139">
        <f t="shared" si="11155"/>
        <v>286</v>
      </c>
      <c r="B10874" s="148">
        <f t="shared" si="11157"/>
        <v>38</v>
      </c>
      <c r="D10874" s="149" t="str">
        <f>+VLOOKUP($A10874,mUNICIPIOS!$B$4:$F$343,2,0)</f>
        <v>Petén</v>
      </c>
      <c r="E10874" s="149">
        <f>+VLOOKUP($A10874,mUNICIPIOS!$B$4:$F$343,3,0)</f>
        <v>1711</v>
      </c>
      <c r="F10874" s="149" t="str">
        <f>+VLOOKUP($A10874,mUNICIPIOS!$B$4:$F$343,4,0)</f>
        <v>Melchor de Mencos</v>
      </c>
      <c r="G10874" s="139" t="str">
        <f t="shared" ref="G10874:K10874" si="11170">+G10836</f>
        <v>RANKING</v>
      </c>
      <c r="H10874" t="str">
        <f t="shared" si="11170"/>
        <v>RGM</v>
      </c>
      <c r="I10874" t="str">
        <f t="shared" si="11170"/>
        <v>Ranking de la Gestión Municipal 2018</v>
      </c>
      <c r="J10874" t="str">
        <f t="shared" si="11170"/>
        <v>RANKING</v>
      </c>
      <c r="K10874">
        <f t="shared" si="11170"/>
        <v>0</v>
      </c>
      <c r="L10874" s="151">
        <f>+VLOOKUP($E10874,Resultados_generales!$C$8:$AE$347,27,0)</f>
        <v>0.2646641198382782</v>
      </c>
      <c r="M10874" t="str">
        <f>+VLOOKUP($E10874,Resultados_generales!$C$8:$AE$347,28,0)</f>
        <v>Medio bajo</v>
      </c>
    </row>
    <row r="10875" spans="1:13" x14ac:dyDescent="0.3">
      <c r="A10875" s="139">
        <f t="shared" si="11155"/>
        <v>287</v>
      </c>
      <c r="B10875" s="148">
        <f t="shared" si="11157"/>
        <v>1</v>
      </c>
      <c r="D10875" s="149" t="str">
        <f>+VLOOKUP($A10875,mUNICIPIOS!$B$4:$F$343,2,0)</f>
        <v>Petén</v>
      </c>
      <c r="E10875" s="149">
        <f>+VLOOKUP($A10875,mUNICIPIOS!$B$4:$F$343,3,0)</f>
        <v>1712</v>
      </c>
      <c r="F10875" s="149" t="str">
        <f>+VLOOKUP($A10875,mUNICIPIOS!$B$4:$F$343,4,0)</f>
        <v>Poptún</v>
      </c>
      <c r="G10875" s="139" t="str">
        <f t="shared" ref="G10875:K10875" si="11171">+G10837</f>
        <v>01</v>
      </c>
      <c r="H10875" t="str">
        <f t="shared" si="11171"/>
        <v>IPC</v>
      </c>
      <c r="I10875" t="str">
        <f t="shared" si="11171"/>
        <v>Índice de Participación Ciudadana</v>
      </c>
      <c r="J10875" t="str">
        <f t="shared" si="11171"/>
        <v>01-01</v>
      </c>
      <c r="K10875" t="str">
        <f t="shared" si="11171"/>
        <v>Número de reuniones del COMUDE en el año de la medición.</v>
      </c>
      <c r="L10875" s="150">
        <f>+VLOOKUP($E10875,IPC_2018!$B$8:$T$347,3,0)</f>
        <v>1</v>
      </c>
      <c r="M10875" s="142" t="str">
        <f>+VLOOKUP($E10875,IPC_2018!$B$8:$T$347,4,0)</f>
        <v>Alto</v>
      </c>
    </row>
    <row r="10876" spans="1:13" x14ac:dyDescent="0.3">
      <c r="A10876" s="139">
        <f t="shared" si="11155"/>
        <v>287</v>
      </c>
      <c r="B10876" s="148">
        <f t="shared" si="11157"/>
        <v>2</v>
      </c>
      <c r="D10876" s="149" t="str">
        <f>+VLOOKUP($A10876,mUNICIPIOS!$B$4:$F$343,2,0)</f>
        <v>Petén</v>
      </c>
      <c r="E10876" s="149">
        <f>+VLOOKUP($A10876,mUNICIPIOS!$B$4:$F$343,3,0)</f>
        <v>1712</v>
      </c>
      <c r="F10876" s="149" t="str">
        <f>+VLOOKUP($A10876,mUNICIPIOS!$B$4:$F$343,4,0)</f>
        <v>Poptún</v>
      </c>
      <c r="G10876" s="139" t="str">
        <f t="shared" ref="G10876:K10876" si="11172">+G10838</f>
        <v>01</v>
      </c>
      <c r="H10876" t="str">
        <f t="shared" si="11172"/>
        <v>IPC</v>
      </c>
      <c r="I10876" t="str">
        <f t="shared" si="11172"/>
        <v>Índice de Participación Ciudadana</v>
      </c>
      <c r="J10876" t="str">
        <f t="shared" si="11172"/>
        <v>01-02</v>
      </c>
      <c r="K10876" t="str">
        <f t="shared" si="11172"/>
        <v>Participación de Alcaldes, Concejales y Síndicos determinados o designados en el COMUDE</v>
      </c>
      <c r="L10876" s="150">
        <f>+VLOOKUP($E10876,IPC_2018!$B$8:$T$347,6,0)</f>
        <v>1</v>
      </c>
      <c r="M10876" s="142" t="str">
        <f>+VLOOKUP($E10876,IPC_2018!$B$8:$T$347,7,0)</f>
        <v>Alto</v>
      </c>
    </row>
    <row r="10877" spans="1:13" x14ac:dyDescent="0.3">
      <c r="A10877" s="139">
        <f t="shared" si="11155"/>
        <v>287</v>
      </c>
      <c r="B10877" s="148">
        <f t="shared" si="11157"/>
        <v>3</v>
      </c>
      <c r="D10877" s="149" t="str">
        <f>+VLOOKUP($A10877,mUNICIPIOS!$B$4:$F$343,2,0)</f>
        <v>Petén</v>
      </c>
      <c r="E10877" s="149">
        <f>+VLOOKUP($A10877,mUNICIPIOS!$B$4:$F$343,3,0)</f>
        <v>1712</v>
      </c>
      <c r="F10877" s="149" t="str">
        <f>+VLOOKUP($A10877,mUNICIPIOS!$B$4:$F$343,4,0)</f>
        <v>Poptún</v>
      </c>
      <c r="G10877" s="139" t="str">
        <f t="shared" ref="G10877:K10877" si="11173">+G10839</f>
        <v>01</v>
      </c>
      <c r="H10877" t="str">
        <f t="shared" si="11173"/>
        <v>IPC</v>
      </c>
      <c r="I10877" t="str">
        <f t="shared" si="11173"/>
        <v>Índice de Participación Ciudadana</v>
      </c>
      <c r="J10877" t="str">
        <f t="shared" si="11173"/>
        <v>01-03</v>
      </c>
      <c r="K10877" t="str">
        <f t="shared" si="11173"/>
        <v>Participación  de organizaciones de jóvenes, mujeres, pueblos mayas, xincas, garífunas, y otras organizaciones en el Comude</v>
      </c>
      <c r="L10877" s="150">
        <f>+VLOOKUP($E10877,IPC_2018!$B$8:$T$347,9,0)</f>
        <v>0.42820903094875695</v>
      </c>
      <c r="M10877" s="142" t="str">
        <f>+VLOOKUP($E10877,IPC_2018!$B$8:$T$347,10,0)</f>
        <v>Medio</v>
      </c>
    </row>
    <row r="10878" spans="1:13" x14ac:dyDescent="0.3">
      <c r="A10878" s="139">
        <f t="shared" si="11155"/>
        <v>287</v>
      </c>
      <c r="B10878" s="148">
        <f t="shared" si="11157"/>
        <v>4</v>
      </c>
      <c r="D10878" s="149" t="str">
        <f>+VLOOKUP($A10878,mUNICIPIOS!$B$4:$F$343,2,0)</f>
        <v>Petén</v>
      </c>
      <c r="E10878" s="149">
        <f>+VLOOKUP($A10878,mUNICIPIOS!$B$4:$F$343,3,0)</f>
        <v>1712</v>
      </c>
      <c r="F10878" s="149" t="str">
        <f>+VLOOKUP($A10878,mUNICIPIOS!$B$4:$F$343,4,0)</f>
        <v>Poptún</v>
      </c>
      <c r="G10878" s="139" t="str">
        <f t="shared" ref="G10878:K10878" si="11174">+G10840</f>
        <v>01</v>
      </c>
      <c r="H10878" t="str">
        <f t="shared" si="11174"/>
        <v>IPC</v>
      </c>
      <c r="I10878" t="str">
        <f t="shared" si="11174"/>
        <v>Índice de Participación Ciudadana</v>
      </c>
      <c r="J10878" t="str">
        <f t="shared" si="11174"/>
        <v>01-04</v>
      </c>
      <c r="K10878" t="str">
        <f t="shared" si="11174"/>
        <v>Representatividad territorial del Comude.</v>
      </c>
      <c r="L10878" s="150">
        <f>+VLOOKUP($E10878,IPC_2018!$B$8:$T$347,12,0)</f>
        <v>0.30000000000000004</v>
      </c>
      <c r="M10878" s="142" t="str">
        <f>+VLOOKUP($E10878,IPC_2018!$B$8:$T$347,13,0)</f>
        <v>Medio bajo</v>
      </c>
    </row>
    <row r="10879" spans="1:13" x14ac:dyDescent="0.3">
      <c r="A10879" s="139">
        <f t="shared" si="11155"/>
        <v>287</v>
      </c>
      <c r="B10879" s="148">
        <f t="shared" si="11157"/>
        <v>5</v>
      </c>
      <c r="D10879" s="149" t="str">
        <f>+VLOOKUP($A10879,mUNICIPIOS!$B$4:$F$343,2,0)</f>
        <v>Petén</v>
      </c>
      <c r="E10879" s="149">
        <f>+VLOOKUP($A10879,mUNICIPIOS!$B$4:$F$343,3,0)</f>
        <v>1712</v>
      </c>
      <c r="F10879" s="149" t="str">
        <f>+VLOOKUP($A10879,mUNICIPIOS!$B$4:$F$343,4,0)</f>
        <v>Poptún</v>
      </c>
      <c r="G10879" s="139" t="str">
        <f t="shared" ref="G10879:K10879" si="11175">+G10841</f>
        <v>01</v>
      </c>
      <c r="H10879" t="str">
        <f t="shared" si="11175"/>
        <v>IPC</v>
      </c>
      <c r="I10879" t="str">
        <f t="shared" si="11175"/>
        <v>Índice de Participación Ciudadana</v>
      </c>
      <c r="J10879" t="str">
        <f t="shared" si="11175"/>
        <v>01-05</v>
      </c>
      <c r="K10879" t="str">
        <f t="shared" si="11175"/>
        <v>Funcionamiento del Comude</v>
      </c>
      <c r="L10879" s="150">
        <f>+VLOOKUP($E10879,IPC_2018!$B$8:$T$347,15,0)</f>
        <v>0.60390901081410209</v>
      </c>
      <c r="M10879" s="142" t="str">
        <f>+VLOOKUP($E10879,IPC_2018!$B$8:$T$347,16,0)</f>
        <v>Medio alto</v>
      </c>
    </row>
    <row r="10880" spans="1:13" x14ac:dyDescent="0.3">
      <c r="A10880" s="139">
        <f t="shared" si="11155"/>
        <v>287</v>
      </c>
      <c r="B10880" s="148">
        <f t="shared" si="11157"/>
        <v>6</v>
      </c>
      <c r="D10880" s="149" t="str">
        <f>+VLOOKUP($A10880,mUNICIPIOS!$B$4:$F$343,2,0)</f>
        <v>Petén</v>
      </c>
      <c r="E10880" s="149">
        <f>+VLOOKUP($A10880,mUNICIPIOS!$B$4:$F$343,3,0)</f>
        <v>1712</v>
      </c>
      <c r="F10880" s="149" t="str">
        <f>+VLOOKUP($A10880,mUNICIPIOS!$B$4:$F$343,4,0)</f>
        <v>Poptún</v>
      </c>
      <c r="G10880" s="139" t="str">
        <f t="shared" ref="G10880:K10880" si="11176">+G10842</f>
        <v>01</v>
      </c>
      <c r="H10880" t="str">
        <f t="shared" si="11176"/>
        <v>IPC</v>
      </c>
      <c r="I10880" t="str">
        <f t="shared" si="11176"/>
        <v>Índice de Participación Ciudadana</v>
      </c>
      <c r="J10880" t="str">
        <f t="shared" si="11176"/>
        <v>INDICE</v>
      </c>
      <c r="K10880">
        <f t="shared" si="11176"/>
        <v>0</v>
      </c>
      <c r="L10880" s="150">
        <f>+VLOOKUP($E10880,IPC_2018!$B$8:$T$347,18,0)</f>
        <v>0.7498177062644289</v>
      </c>
      <c r="M10880" s="142" t="str">
        <f>+VLOOKUP($E10880,IPC_2018!$B$8:$T$347,19,0)</f>
        <v>Medio alto</v>
      </c>
    </row>
    <row r="10881" spans="1:13" x14ac:dyDescent="0.3">
      <c r="A10881" s="139">
        <f t="shared" si="11155"/>
        <v>287</v>
      </c>
      <c r="B10881" s="148">
        <f t="shared" si="11157"/>
        <v>7</v>
      </c>
      <c r="D10881" s="149" t="str">
        <f>+VLOOKUP($A10881,mUNICIPIOS!$B$4:$F$343,2,0)</f>
        <v>Petén</v>
      </c>
      <c r="E10881" s="149">
        <f>+VLOOKUP($A10881,mUNICIPIOS!$B$4:$F$343,3,0)</f>
        <v>1712</v>
      </c>
      <c r="F10881" s="149" t="str">
        <f>+VLOOKUP($A10881,mUNICIPIOS!$B$4:$F$343,4,0)</f>
        <v>Poptún</v>
      </c>
      <c r="G10881" s="139" t="str">
        <f t="shared" ref="G10881:K10881" si="11177">+G10843</f>
        <v>02</v>
      </c>
      <c r="H10881" t="str">
        <f t="shared" si="11177"/>
        <v>IIC</v>
      </c>
      <c r="I10881" t="str">
        <f t="shared" si="11177"/>
        <v>Índice de Información a la Ciudadanía</v>
      </c>
      <c r="J10881" t="str">
        <f t="shared" si="11177"/>
        <v>02-01</v>
      </c>
      <c r="K10881" t="str">
        <f t="shared" si="11177"/>
        <v>Rendición de cuentas cuatrimestral y anual al Comude enfocadas en resultados.</v>
      </c>
      <c r="L10881" s="150">
        <f>+VLOOKUP($E10881,IIC_2018!$B$8:$Q$347,3,0)</f>
        <v>0.4</v>
      </c>
      <c r="M10881" s="142" t="str">
        <f>+VLOOKUP($E10881,IIC_2018!$B$8:$Q$347,4,0)</f>
        <v>Medio bajo</v>
      </c>
    </row>
    <row r="10882" spans="1:13" x14ac:dyDescent="0.3">
      <c r="A10882" s="139">
        <f t="shared" si="11155"/>
        <v>287</v>
      </c>
      <c r="B10882" s="148">
        <f t="shared" si="11157"/>
        <v>8</v>
      </c>
      <c r="D10882" s="149" t="str">
        <f>+VLOOKUP($A10882,mUNICIPIOS!$B$4:$F$343,2,0)</f>
        <v>Petén</v>
      </c>
      <c r="E10882" s="149">
        <f>+VLOOKUP($A10882,mUNICIPIOS!$B$4:$F$343,3,0)</f>
        <v>1712</v>
      </c>
      <c r="F10882" s="149" t="str">
        <f>+VLOOKUP($A10882,mUNICIPIOS!$B$4:$F$343,4,0)</f>
        <v>Poptún</v>
      </c>
      <c r="G10882" s="139" t="str">
        <f t="shared" ref="G10882:K10882" si="11178">+G10844</f>
        <v>02</v>
      </c>
      <c r="H10882" t="str">
        <f t="shared" si="11178"/>
        <v>IIC</v>
      </c>
      <c r="I10882" t="str">
        <f t="shared" si="11178"/>
        <v>Índice de Información a la Ciudadanía</v>
      </c>
      <c r="J10882" t="str">
        <f t="shared" si="11178"/>
        <v>02-02</v>
      </c>
      <c r="K10882" t="str">
        <f t="shared" si="11178"/>
        <v>Información presupuestaria y otra información brindada a la ciudadanía disponible en medios locales de comunicación.</v>
      </c>
      <c r="L10882" s="150">
        <f>+VLOOKUP($E10882,IIC_2018!$B$8:$Q$347,6,0)</f>
        <v>0.75</v>
      </c>
      <c r="M10882" s="142" t="str">
        <f>+VLOOKUP($E10882,IIC_2018!$B$8:$Q$347,7,0)</f>
        <v>Medio alto</v>
      </c>
    </row>
    <row r="10883" spans="1:13" x14ac:dyDescent="0.3">
      <c r="A10883" s="139">
        <f t="shared" si="11155"/>
        <v>287</v>
      </c>
      <c r="B10883" s="148">
        <f t="shared" si="11157"/>
        <v>9</v>
      </c>
      <c r="D10883" s="149" t="str">
        <f>+VLOOKUP($A10883,mUNICIPIOS!$B$4:$F$343,2,0)</f>
        <v>Petén</v>
      </c>
      <c r="E10883" s="149">
        <f>+VLOOKUP($A10883,mUNICIPIOS!$B$4:$F$343,3,0)</f>
        <v>1712</v>
      </c>
      <c r="F10883" s="149" t="str">
        <f>+VLOOKUP($A10883,mUNICIPIOS!$B$4:$F$343,4,0)</f>
        <v>Poptún</v>
      </c>
      <c r="G10883" s="139" t="str">
        <f t="shared" ref="G10883:K10883" si="11179">+G10845</f>
        <v>02</v>
      </c>
      <c r="H10883" t="str">
        <f t="shared" si="11179"/>
        <v>IIC</v>
      </c>
      <c r="I10883" t="str">
        <f t="shared" si="11179"/>
        <v>Índice de Información a la Ciudadanía</v>
      </c>
      <c r="J10883" t="str">
        <f t="shared" si="11179"/>
        <v>02-03</v>
      </c>
      <c r="K10883" t="str">
        <f t="shared" si="11179"/>
        <v>Información pública de oficio actualizada y disponible de acuerdo a la LAIP y uso de internet.</v>
      </c>
      <c r="L10883" s="150">
        <f>+VLOOKUP($E10883,IIC_2018!$B$8:$Q$347,9,0)</f>
        <v>0.4</v>
      </c>
      <c r="M10883" s="142" t="str">
        <f>+VLOOKUP($E10883,IIC_2018!$B$8:$Q$347,10,0)</f>
        <v>Medio bajo</v>
      </c>
    </row>
    <row r="10884" spans="1:13" x14ac:dyDescent="0.3">
      <c r="A10884" s="139">
        <f t="shared" si="11155"/>
        <v>287</v>
      </c>
      <c r="B10884" s="148">
        <f t="shared" si="11157"/>
        <v>10</v>
      </c>
      <c r="D10884" s="149" t="str">
        <f>+VLOOKUP($A10884,mUNICIPIOS!$B$4:$F$343,2,0)</f>
        <v>Petén</v>
      </c>
      <c r="E10884" s="149">
        <f>+VLOOKUP($A10884,mUNICIPIOS!$B$4:$F$343,3,0)</f>
        <v>1712</v>
      </c>
      <c r="F10884" s="149" t="str">
        <f>+VLOOKUP($A10884,mUNICIPIOS!$B$4:$F$343,4,0)</f>
        <v>Poptún</v>
      </c>
      <c r="G10884" s="139" t="str">
        <f t="shared" ref="G10884:K10884" si="11180">+G10846</f>
        <v>02</v>
      </c>
      <c r="H10884" t="str">
        <f t="shared" si="11180"/>
        <v>IIC</v>
      </c>
      <c r="I10884" t="str">
        <f t="shared" si="11180"/>
        <v>Índice de Información a la Ciudadanía</v>
      </c>
      <c r="J10884" t="str">
        <f t="shared" si="11180"/>
        <v>02-04</v>
      </c>
      <c r="K10884" t="str">
        <f t="shared" si="11180"/>
        <v>Relación del monto contratado por medio de Guate compras con el total del presupuesto de egresos vigente.</v>
      </c>
      <c r="L10884" s="150">
        <f>+VLOOKUP($E10884,IIC_2018!$B$8:$Q$347,12,0)</f>
        <v>0.27685431011390055</v>
      </c>
      <c r="M10884" s="142" t="str">
        <f>+VLOOKUP($E10884,IIC_2018!$B$8:$Q$347,13,0)</f>
        <v>Medio bajo</v>
      </c>
    </row>
    <row r="10885" spans="1:13" x14ac:dyDescent="0.3">
      <c r="A10885" s="139">
        <f t="shared" si="11155"/>
        <v>287</v>
      </c>
      <c r="B10885" s="148">
        <f t="shared" si="11157"/>
        <v>11</v>
      </c>
      <c r="D10885" s="149" t="str">
        <f>+VLOOKUP($A10885,mUNICIPIOS!$B$4:$F$343,2,0)</f>
        <v>Petén</v>
      </c>
      <c r="E10885" s="149">
        <f>+VLOOKUP($A10885,mUNICIPIOS!$B$4:$F$343,3,0)</f>
        <v>1712</v>
      </c>
      <c r="F10885" s="149" t="str">
        <f>+VLOOKUP($A10885,mUNICIPIOS!$B$4:$F$343,4,0)</f>
        <v>Poptún</v>
      </c>
      <c r="G10885" s="139" t="str">
        <f t="shared" ref="G10885:K10885" si="11181">+G10847</f>
        <v>02</v>
      </c>
      <c r="H10885" t="str">
        <f t="shared" si="11181"/>
        <v>IIC</v>
      </c>
      <c r="I10885" t="str">
        <f t="shared" si="11181"/>
        <v>Índice de Información a la Ciudadanía</v>
      </c>
      <c r="J10885" t="str">
        <f t="shared" si="11181"/>
        <v>INDICE</v>
      </c>
      <c r="K10885">
        <f t="shared" si="11181"/>
        <v>0</v>
      </c>
      <c r="L10885" s="150">
        <f>+VLOOKUP($E10885,IIC_2018!$B$8:$Q$347,15,0)</f>
        <v>0.45671357752847508</v>
      </c>
      <c r="M10885" s="142" t="str">
        <f>+VLOOKUP($E10885,IIC_2018!$B$8:$Q$347,16,0)</f>
        <v>Medio</v>
      </c>
    </row>
    <row r="10886" spans="1:13" x14ac:dyDescent="0.3">
      <c r="A10886" s="139">
        <f t="shared" si="11155"/>
        <v>287</v>
      </c>
      <c r="B10886" s="148">
        <f t="shared" si="11157"/>
        <v>12</v>
      </c>
      <c r="D10886" s="149" t="str">
        <f>+VLOOKUP($A10886,mUNICIPIOS!$B$4:$F$343,2,0)</f>
        <v>Petén</v>
      </c>
      <c r="E10886" s="149">
        <f>+VLOOKUP($A10886,mUNICIPIOS!$B$4:$F$343,3,0)</f>
        <v>1712</v>
      </c>
      <c r="F10886" s="149" t="str">
        <f>+VLOOKUP($A10886,mUNICIPIOS!$B$4:$F$343,4,0)</f>
        <v>Poptún</v>
      </c>
      <c r="G10886" s="139" t="str">
        <f t="shared" ref="G10886:K10886" si="11182">+G10848</f>
        <v>03</v>
      </c>
      <c r="H10886" t="str">
        <f t="shared" si="11182"/>
        <v>ISP</v>
      </c>
      <c r="I10886" t="str">
        <f t="shared" si="11182"/>
        <v>Índice de Servicios Públicos</v>
      </c>
      <c r="J10886" t="str">
        <f t="shared" si="11182"/>
        <v>03-01</v>
      </c>
      <c r="K10886" t="str">
        <f t="shared" si="11182"/>
        <v>Cobertura del servicio público de agua</v>
      </c>
      <c r="L10886" s="150">
        <f>+VLOOKUP($E10886,ISP_2018!$B$8:$T$347,3,0)</f>
        <v>0</v>
      </c>
      <c r="M10886" s="142" t="str">
        <f>+VLOOKUP($E10886,ISP_2018!$B$8:$T$347,4,0)</f>
        <v>Bajo</v>
      </c>
    </row>
    <row r="10887" spans="1:13" x14ac:dyDescent="0.3">
      <c r="A10887" s="139">
        <f t="shared" si="11155"/>
        <v>287</v>
      </c>
      <c r="B10887" s="148">
        <f t="shared" si="11157"/>
        <v>13</v>
      </c>
      <c r="D10887" s="149" t="str">
        <f>+VLOOKUP($A10887,mUNICIPIOS!$B$4:$F$343,2,0)</f>
        <v>Petén</v>
      </c>
      <c r="E10887" s="149">
        <f>+VLOOKUP($A10887,mUNICIPIOS!$B$4:$F$343,3,0)</f>
        <v>1712</v>
      </c>
      <c r="F10887" s="149" t="str">
        <f>+VLOOKUP($A10887,mUNICIPIOS!$B$4:$F$343,4,0)</f>
        <v>Poptún</v>
      </c>
      <c r="G10887" s="139" t="str">
        <f t="shared" ref="G10887:K10887" si="11183">+G10849</f>
        <v>03</v>
      </c>
      <c r="H10887" t="str">
        <f t="shared" si="11183"/>
        <v>ISP</v>
      </c>
      <c r="I10887" t="str">
        <f t="shared" si="11183"/>
        <v>Índice de Servicios Públicos</v>
      </c>
      <c r="J10887" t="str">
        <f t="shared" si="11183"/>
        <v>03-02</v>
      </c>
      <c r="K10887" t="str">
        <f t="shared" si="11183"/>
        <v>Control de la calidad del servicio público de agua</v>
      </c>
      <c r="L10887" s="150">
        <f>+VLOOKUP($E10887,ISP_2018!$B$8:$T$347,6,0)</f>
        <v>0.10606060606060606</v>
      </c>
      <c r="M10887" s="142" t="str">
        <f>+VLOOKUP($E10887,ISP_2018!$B$8:$T$347,7,0)</f>
        <v>Bajo</v>
      </c>
    </row>
    <row r="10888" spans="1:13" x14ac:dyDescent="0.3">
      <c r="A10888" s="139">
        <f t="shared" si="11155"/>
        <v>287</v>
      </c>
      <c r="B10888" s="148">
        <f t="shared" si="11157"/>
        <v>14</v>
      </c>
      <c r="D10888" s="149" t="str">
        <f>+VLOOKUP($A10888,mUNICIPIOS!$B$4:$F$343,2,0)</f>
        <v>Petén</v>
      </c>
      <c r="E10888" s="149">
        <f>+VLOOKUP($A10888,mUNICIPIOS!$B$4:$F$343,3,0)</f>
        <v>1712</v>
      </c>
      <c r="F10888" s="149" t="str">
        <f>+VLOOKUP($A10888,mUNICIPIOS!$B$4:$F$343,4,0)</f>
        <v>Poptún</v>
      </c>
      <c r="G10888" s="139" t="str">
        <f t="shared" ref="G10888:K10888" si="11184">+G10850</f>
        <v>03</v>
      </c>
      <c r="H10888" t="str">
        <f t="shared" si="11184"/>
        <v>ISP</v>
      </c>
      <c r="I10888" t="str">
        <f t="shared" si="11184"/>
        <v>Índice de Servicios Públicos</v>
      </c>
      <c r="J10888" t="str">
        <f t="shared" si="11184"/>
        <v>03-03</v>
      </c>
      <c r="K10888" t="str">
        <f t="shared" si="11184"/>
        <v>Disposición  y tratamiento  de aguas residuales</v>
      </c>
      <c r="L10888" s="150">
        <f>+VLOOKUP($E10888,ISP_2018!$B$8:$T$347,9,0)</f>
        <v>0.2276707643009393</v>
      </c>
      <c r="M10888" s="142" t="str">
        <f>+VLOOKUP($E10888,ISP_2018!$B$8:$T$347,10,0)</f>
        <v>Medio bajo</v>
      </c>
    </row>
    <row r="10889" spans="1:13" x14ac:dyDescent="0.3">
      <c r="A10889" s="139">
        <f t="shared" si="11155"/>
        <v>287</v>
      </c>
      <c r="B10889" s="148">
        <f t="shared" si="11157"/>
        <v>15</v>
      </c>
      <c r="D10889" s="149" t="str">
        <f>+VLOOKUP($A10889,mUNICIPIOS!$B$4:$F$343,2,0)</f>
        <v>Petén</v>
      </c>
      <c r="E10889" s="149">
        <f>+VLOOKUP($A10889,mUNICIPIOS!$B$4:$F$343,3,0)</f>
        <v>1712</v>
      </c>
      <c r="F10889" s="149" t="str">
        <f>+VLOOKUP($A10889,mUNICIPIOS!$B$4:$F$343,4,0)</f>
        <v>Poptún</v>
      </c>
      <c r="G10889" s="139" t="str">
        <f t="shared" ref="G10889:K10889" si="11185">+G10851</f>
        <v>03</v>
      </c>
      <c r="H10889" t="str">
        <f t="shared" si="11185"/>
        <v>ISP</v>
      </c>
      <c r="I10889" t="str">
        <f t="shared" si="11185"/>
        <v>Índice de Servicios Públicos</v>
      </c>
      <c r="J10889" t="str">
        <f t="shared" si="11185"/>
        <v>03-04</v>
      </c>
      <c r="K10889" t="str">
        <f t="shared" si="11185"/>
        <v>Gestión y manejo de los residuos y desechos sólidos</v>
      </c>
      <c r="L10889" s="150">
        <f>+VLOOKUP($E10889,ISP_2018!$B$8:$T$347,12,0)</f>
        <v>0</v>
      </c>
      <c r="M10889" s="142" t="str">
        <f>+VLOOKUP($E10889,ISP_2018!$B$8:$T$347,13,0)</f>
        <v>Bajo</v>
      </c>
    </row>
    <row r="10890" spans="1:13" x14ac:dyDescent="0.3">
      <c r="A10890" s="139">
        <f t="shared" si="11155"/>
        <v>287</v>
      </c>
      <c r="B10890" s="148">
        <f t="shared" si="11157"/>
        <v>16</v>
      </c>
      <c r="D10890" s="149" t="str">
        <f>+VLOOKUP($A10890,mUNICIPIOS!$B$4:$F$343,2,0)</f>
        <v>Petén</v>
      </c>
      <c r="E10890" s="149">
        <f>+VLOOKUP($A10890,mUNICIPIOS!$B$4:$F$343,3,0)</f>
        <v>1712</v>
      </c>
      <c r="F10890" s="149" t="str">
        <f>+VLOOKUP($A10890,mUNICIPIOS!$B$4:$F$343,4,0)</f>
        <v>Poptún</v>
      </c>
      <c r="G10890" s="139" t="str">
        <f t="shared" ref="G10890:K10890" si="11186">+G10852</f>
        <v>03</v>
      </c>
      <c r="H10890" t="str">
        <f t="shared" si="11186"/>
        <v>ISP</v>
      </c>
      <c r="I10890" t="str">
        <f t="shared" si="11186"/>
        <v>Índice de Servicios Públicos</v>
      </c>
      <c r="J10890" t="str">
        <f t="shared" si="11186"/>
        <v>03-05</v>
      </c>
      <c r="K10890" t="str">
        <f t="shared" si="11186"/>
        <v>Gestión de servicios públicos municipales</v>
      </c>
      <c r="L10890" s="150">
        <f>+VLOOKUP($E10890,ISP_2018!$B$8:$T$347,15,0)</f>
        <v>0.35483870967741937</v>
      </c>
      <c r="M10890" s="142" t="str">
        <f>+VLOOKUP($E10890,ISP_2018!$B$8:$T$347,16,0)</f>
        <v>Medio bajo</v>
      </c>
    </row>
    <row r="10891" spans="1:13" x14ac:dyDescent="0.3">
      <c r="A10891" s="139">
        <f t="shared" si="11155"/>
        <v>287</v>
      </c>
      <c r="B10891" s="148">
        <f t="shared" si="11157"/>
        <v>17</v>
      </c>
      <c r="D10891" s="149" t="str">
        <f>+VLOOKUP($A10891,mUNICIPIOS!$B$4:$F$343,2,0)</f>
        <v>Petén</v>
      </c>
      <c r="E10891" s="149">
        <f>+VLOOKUP($A10891,mUNICIPIOS!$B$4:$F$343,3,0)</f>
        <v>1712</v>
      </c>
      <c r="F10891" s="149" t="str">
        <f>+VLOOKUP($A10891,mUNICIPIOS!$B$4:$F$343,4,0)</f>
        <v>Poptún</v>
      </c>
      <c r="G10891" s="139" t="str">
        <f t="shared" ref="G10891:K10891" si="11187">+G10853</f>
        <v>03</v>
      </c>
      <c r="H10891" t="str">
        <f t="shared" si="11187"/>
        <v>ISP</v>
      </c>
      <c r="I10891" t="str">
        <f t="shared" si="11187"/>
        <v>Índice de Servicios Públicos</v>
      </c>
      <c r="J10891" t="str">
        <f t="shared" si="11187"/>
        <v>INDICE</v>
      </c>
      <c r="K10891">
        <f t="shared" si="11187"/>
        <v>0</v>
      </c>
      <c r="L10891" s="150">
        <f>+VLOOKUP($E10891,ISP_2018!$B$8:$T$347,18,0)</f>
        <v>0.14832007661385355</v>
      </c>
      <c r="M10891" s="142" t="str">
        <f>+VLOOKUP($E10891,ISP_2018!$B$8:$T$347,19,0)</f>
        <v>Bajo</v>
      </c>
    </row>
    <row r="10892" spans="1:13" x14ac:dyDescent="0.3">
      <c r="A10892" s="139">
        <f t="shared" si="11155"/>
        <v>287</v>
      </c>
      <c r="B10892" s="148">
        <f t="shared" si="11157"/>
        <v>18</v>
      </c>
      <c r="D10892" s="149" t="str">
        <f>+VLOOKUP($A10892,mUNICIPIOS!$B$4:$F$343,2,0)</f>
        <v>Petén</v>
      </c>
      <c r="E10892" s="149">
        <f>+VLOOKUP($A10892,mUNICIPIOS!$B$4:$F$343,3,0)</f>
        <v>1712</v>
      </c>
      <c r="F10892" s="149" t="str">
        <f>+VLOOKUP($A10892,mUNICIPIOS!$B$4:$F$343,4,0)</f>
        <v>Poptún</v>
      </c>
      <c r="G10892" s="139" t="str">
        <f t="shared" ref="G10892:K10892" si="11188">+G10854</f>
        <v>04</v>
      </c>
      <c r="H10892" t="str">
        <f t="shared" si="11188"/>
        <v>IGA</v>
      </c>
      <c r="I10892" t="str">
        <f t="shared" si="11188"/>
        <v>Índice de Gestión Administrativa</v>
      </c>
      <c r="J10892" t="str">
        <f t="shared" si="11188"/>
        <v>04-01</v>
      </c>
      <c r="K10892" t="str">
        <f t="shared" si="11188"/>
        <v>Existencia de elementos de atención municipal orientada al vecino</v>
      </c>
      <c r="L10892" s="150">
        <f>+VLOOKUP($E10892,IGA_2018!$B$8:$N$347,3,0)</f>
        <v>0.75</v>
      </c>
      <c r="M10892" s="142" t="str">
        <f>+VLOOKUP($E10892,IGA_2018!$B$8:$N$347,4,0)</f>
        <v>Medio alto</v>
      </c>
    </row>
    <row r="10893" spans="1:13" x14ac:dyDescent="0.3">
      <c r="A10893" s="139">
        <f t="shared" si="11155"/>
        <v>287</v>
      </c>
      <c r="B10893" s="148">
        <f t="shared" si="11157"/>
        <v>19</v>
      </c>
      <c r="D10893" s="149" t="str">
        <f>+VLOOKUP($A10893,mUNICIPIOS!$B$4:$F$343,2,0)</f>
        <v>Petén</v>
      </c>
      <c r="E10893" s="149">
        <f>+VLOOKUP($A10893,mUNICIPIOS!$B$4:$F$343,3,0)</f>
        <v>1712</v>
      </c>
      <c r="F10893" s="149" t="str">
        <f>+VLOOKUP($A10893,mUNICIPIOS!$B$4:$F$343,4,0)</f>
        <v>Poptún</v>
      </c>
      <c r="G10893" s="139" t="str">
        <f t="shared" ref="G10893:K10893" si="11189">+G10855</f>
        <v>04</v>
      </c>
      <c r="H10893" t="str">
        <f t="shared" si="11189"/>
        <v>IGA</v>
      </c>
      <c r="I10893" t="str">
        <f t="shared" si="11189"/>
        <v>Índice de Gestión Administrativa</v>
      </c>
      <c r="J10893" t="str">
        <f t="shared" si="11189"/>
        <v>04-02</v>
      </c>
      <c r="K10893" t="str">
        <f t="shared" si="11189"/>
        <v>Gestión del recurso humano.</v>
      </c>
      <c r="L10893" s="150">
        <f>+VLOOKUP($E10893,IGA_2018!$B$8:$N$347,6,0)</f>
        <v>0.49549317537986109</v>
      </c>
      <c r="M10893" s="142" t="str">
        <f>+VLOOKUP($E10893,IGA_2018!$B$8:$N$347,7,0)</f>
        <v>Medio</v>
      </c>
    </row>
    <row r="10894" spans="1:13" x14ac:dyDescent="0.3">
      <c r="A10894" s="139">
        <f t="shared" si="11155"/>
        <v>287</v>
      </c>
      <c r="B10894" s="148">
        <f t="shared" si="11157"/>
        <v>20</v>
      </c>
      <c r="D10894" s="149" t="str">
        <f>+VLOOKUP($A10894,mUNICIPIOS!$B$4:$F$343,2,0)</f>
        <v>Petén</v>
      </c>
      <c r="E10894" s="149">
        <f>+VLOOKUP($A10894,mUNICIPIOS!$B$4:$F$343,3,0)</f>
        <v>1712</v>
      </c>
      <c r="F10894" s="149" t="str">
        <f>+VLOOKUP($A10894,mUNICIPIOS!$B$4:$F$343,4,0)</f>
        <v>Poptún</v>
      </c>
      <c r="G10894" s="139" t="str">
        <f t="shared" ref="G10894:K10894" si="11190">+G10856</f>
        <v>04</v>
      </c>
      <c r="H10894" t="str">
        <f t="shared" si="11190"/>
        <v>IGA</v>
      </c>
      <c r="I10894" t="str">
        <f t="shared" si="11190"/>
        <v>Índice de Gestión Administrativa</v>
      </c>
      <c r="J10894" t="str">
        <f t="shared" si="11190"/>
        <v>04-03</v>
      </c>
      <c r="K10894" t="str">
        <f t="shared" si="11190"/>
        <v>Existencia de oficinas municipales con instrumentos de gestión.</v>
      </c>
      <c r="L10894" s="150">
        <f>+VLOOKUP($E10894,IGA_2018!$B$8:$N$347,9,0)</f>
        <v>0.96249999999999991</v>
      </c>
      <c r="M10894" s="142" t="str">
        <f>+VLOOKUP($E10894,IGA_2018!$B$8:$N$347,10,0)</f>
        <v>Alto</v>
      </c>
    </row>
    <row r="10895" spans="1:13" x14ac:dyDescent="0.3">
      <c r="A10895" s="139">
        <f t="shared" si="11155"/>
        <v>287</v>
      </c>
      <c r="B10895" s="148">
        <f t="shared" si="11157"/>
        <v>21</v>
      </c>
      <c r="D10895" s="149" t="str">
        <f>+VLOOKUP($A10895,mUNICIPIOS!$B$4:$F$343,2,0)</f>
        <v>Petén</v>
      </c>
      <c r="E10895" s="149">
        <f>+VLOOKUP($A10895,mUNICIPIOS!$B$4:$F$343,3,0)</f>
        <v>1712</v>
      </c>
      <c r="F10895" s="149" t="str">
        <f>+VLOOKUP($A10895,mUNICIPIOS!$B$4:$F$343,4,0)</f>
        <v>Poptún</v>
      </c>
      <c r="G10895" s="139" t="str">
        <f t="shared" ref="G10895:K10895" si="11191">+G10857</f>
        <v>04</v>
      </c>
      <c r="H10895" t="str">
        <f t="shared" si="11191"/>
        <v>IGA</v>
      </c>
      <c r="I10895" t="str">
        <f t="shared" si="11191"/>
        <v>Índice de Gestión Administrativa</v>
      </c>
      <c r="J10895" t="str">
        <f t="shared" si="11191"/>
        <v>INDICE</v>
      </c>
      <c r="K10895">
        <f t="shared" si="11191"/>
        <v>0</v>
      </c>
      <c r="L10895" s="150">
        <f>+VLOOKUP($E10895,IGA_2018!$B$8:$N$347,12,0)</f>
        <v>0.73529761138295124</v>
      </c>
      <c r="M10895" s="142" t="str">
        <f>+VLOOKUP($E10895,IGA_2018!$B$8:$N$347,13,0)</f>
        <v>Medio alto</v>
      </c>
    </row>
    <row r="10896" spans="1:13" x14ac:dyDescent="0.3">
      <c r="A10896" s="139">
        <f t="shared" si="11155"/>
        <v>287</v>
      </c>
      <c r="B10896" s="148">
        <f t="shared" si="11157"/>
        <v>22</v>
      </c>
      <c r="D10896" s="149" t="str">
        <f>+VLOOKUP($A10896,mUNICIPIOS!$B$4:$F$343,2,0)</f>
        <v>Petén</v>
      </c>
      <c r="E10896" s="149">
        <f>+VLOOKUP($A10896,mUNICIPIOS!$B$4:$F$343,3,0)</f>
        <v>1712</v>
      </c>
      <c r="F10896" s="149" t="str">
        <f>+VLOOKUP($A10896,mUNICIPIOS!$B$4:$F$343,4,0)</f>
        <v>Poptún</v>
      </c>
      <c r="G10896" s="139" t="str">
        <f t="shared" ref="G10896:K10896" si="11192">+G10858</f>
        <v>05</v>
      </c>
      <c r="H10896" t="str">
        <f t="shared" si="11192"/>
        <v>IGF</v>
      </c>
      <c r="I10896" t="str">
        <f t="shared" si="11192"/>
        <v>Índice de Gestión Financiera</v>
      </c>
      <c r="J10896" t="str">
        <f t="shared" si="11192"/>
        <v>05-01</v>
      </c>
      <c r="K10896" t="str">
        <f t="shared" si="11192"/>
        <v>Autonomía financiera municipal</v>
      </c>
      <c r="L10896" s="150">
        <f>+VLOOKUP($E10896,IGF_2018!$B$8:$Z$347,3,0)</f>
        <v>0.28090084608346694</v>
      </c>
      <c r="M10896" s="142" t="str">
        <f>+VLOOKUP($E10896,IGF_2018!$B$8:$Z$347,4,0)</f>
        <v>Medio bajo</v>
      </c>
    </row>
    <row r="10897" spans="1:13" x14ac:dyDescent="0.3">
      <c r="A10897" s="139">
        <f t="shared" si="11155"/>
        <v>287</v>
      </c>
      <c r="B10897" s="148">
        <f t="shared" si="11157"/>
        <v>23</v>
      </c>
      <c r="D10897" s="149" t="str">
        <f>+VLOOKUP($A10897,mUNICIPIOS!$B$4:$F$343,2,0)</f>
        <v>Petén</v>
      </c>
      <c r="E10897" s="149">
        <f>+VLOOKUP($A10897,mUNICIPIOS!$B$4:$F$343,3,0)</f>
        <v>1712</v>
      </c>
      <c r="F10897" s="149" t="str">
        <f>+VLOOKUP($A10897,mUNICIPIOS!$B$4:$F$343,4,0)</f>
        <v>Poptún</v>
      </c>
      <c r="G10897" s="139" t="str">
        <f t="shared" ref="G10897:K10897" si="11193">+G10859</f>
        <v>05</v>
      </c>
      <c r="H10897" t="str">
        <f t="shared" si="11193"/>
        <v>IGF</v>
      </c>
      <c r="I10897" t="str">
        <f t="shared" si="11193"/>
        <v>Índice de Gestión Financiera</v>
      </c>
      <c r="J10897" t="str">
        <f t="shared" si="11193"/>
        <v>05-02</v>
      </c>
      <c r="K10897" t="str">
        <f t="shared" si="11193"/>
        <v xml:space="preserve">Ingresos propios por habitante -sin regalías- </v>
      </c>
      <c r="L10897" s="150">
        <f>+VLOOKUP($E10897,IGF_2018!$B$8:$Z$347,6,0)</f>
        <v>0.11362820540964934</v>
      </c>
      <c r="M10897" s="142" t="str">
        <f>+VLOOKUP($E10897,IGF_2018!$B$8:$Z$347,7,0)</f>
        <v>Bajo</v>
      </c>
    </row>
    <row r="10898" spans="1:13" x14ac:dyDescent="0.3">
      <c r="A10898" s="139">
        <f t="shared" si="11155"/>
        <v>287</v>
      </c>
      <c r="B10898" s="148">
        <f t="shared" si="11157"/>
        <v>24</v>
      </c>
      <c r="D10898" s="149" t="str">
        <f>+VLOOKUP($A10898,mUNICIPIOS!$B$4:$F$343,2,0)</f>
        <v>Petén</v>
      </c>
      <c r="E10898" s="149">
        <f>+VLOOKUP($A10898,mUNICIPIOS!$B$4:$F$343,3,0)</f>
        <v>1712</v>
      </c>
      <c r="F10898" s="149" t="str">
        <f>+VLOOKUP($A10898,mUNICIPIOS!$B$4:$F$343,4,0)</f>
        <v>Poptún</v>
      </c>
      <c r="G10898" s="139" t="str">
        <f t="shared" ref="G10898:K10898" si="11194">+G10860</f>
        <v>05</v>
      </c>
      <c r="H10898" t="str">
        <f t="shared" si="11194"/>
        <v>IGF</v>
      </c>
      <c r="I10898" t="str">
        <f t="shared" si="11194"/>
        <v>Índice de Gestión Financiera</v>
      </c>
      <c r="J10898" t="str">
        <f t="shared" si="11194"/>
        <v>05-03</v>
      </c>
      <c r="K10898" t="str">
        <f t="shared" si="11194"/>
        <v>Ingresos del IUSI en relación a los ingresos propios -sin regalías-</v>
      </c>
      <c r="L10898" s="150">
        <f>+VLOOKUP($E10898,IGF_2018!$B$8:$Z$347,9,0)</f>
        <v>6.5393624036167219E-2</v>
      </c>
      <c r="M10898" s="142" t="str">
        <f>+VLOOKUP($E10898,IGF_2018!$B$8:$Z$347,10,0)</f>
        <v>Bajo</v>
      </c>
    </row>
    <row r="10899" spans="1:13" x14ac:dyDescent="0.3">
      <c r="A10899" s="139">
        <f t="shared" si="11155"/>
        <v>287</v>
      </c>
      <c r="B10899" s="148">
        <f t="shared" si="11157"/>
        <v>25</v>
      </c>
      <c r="D10899" s="149" t="str">
        <f>+VLOOKUP($A10899,mUNICIPIOS!$B$4:$F$343,2,0)</f>
        <v>Petén</v>
      </c>
      <c r="E10899" s="149">
        <f>+VLOOKUP($A10899,mUNICIPIOS!$B$4:$F$343,3,0)</f>
        <v>1712</v>
      </c>
      <c r="F10899" s="149" t="str">
        <f>+VLOOKUP($A10899,mUNICIPIOS!$B$4:$F$343,4,0)</f>
        <v>Poptún</v>
      </c>
      <c r="G10899" s="139" t="str">
        <f t="shared" ref="G10899:K10899" si="11195">+G10861</f>
        <v>05</v>
      </c>
      <c r="H10899" t="str">
        <f t="shared" si="11195"/>
        <v>IGF</v>
      </c>
      <c r="I10899" t="str">
        <f t="shared" si="11195"/>
        <v>Índice de Gestión Financiera</v>
      </c>
      <c r="J10899" t="str">
        <f t="shared" si="11195"/>
        <v>05-04</v>
      </c>
      <c r="K10899" t="str">
        <f t="shared" si="11195"/>
        <v>Inversión anual en capital fijo por habitante</v>
      </c>
      <c r="L10899" s="150">
        <f>+VLOOKUP($E10899,IGF_2018!$B$8:$Z$347,12,0)</f>
        <v>3.7338854706064691E-2</v>
      </c>
      <c r="M10899" s="142" t="str">
        <f>+VLOOKUP($E10899,IGF_2018!$B$8:$Z$347,13,0)</f>
        <v>Bajo</v>
      </c>
    </row>
    <row r="10900" spans="1:13" x14ac:dyDescent="0.3">
      <c r="A10900" s="139">
        <f t="shared" si="11155"/>
        <v>287</v>
      </c>
      <c r="B10900" s="148">
        <f t="shared" si="11157"/>
        <v>26</v>
      </c>
      <c r="D10900" s="149" t="str">
        <f>+VLOOKUP($A10900,mUNICIPIOS!$B$4:$F$343,2,0)</f>
        <v>Petén</v>
      </c>
      <c r="E10900" s="149">
        <f>+VLOOKUP($A10900,mUNICIPIOS!$B$4:$F$343,3,0)</f>
        <v>1712</v>
      </c>
      <c r="F10900" s="149" t="str">
        <f>+VLOOKUP($A10900,mUNICIPIOS!$B$4:$F$343,4,0)</f>
        <v>Poptún</v>
      </c>
      <c r="G10900" s="139" t="str">
        <f t="shared" ref="G10900:K10900" si="11196">+G10862</f>
        <v>05</v>
      </c>
      <c r="H10900" t="str">
        <f t="shared" si="11196"/>
        <v>IGF</v>
      </c>
      <c r="I10900" t="str">
        <f t="shared" si="11196"/>
        <v>Índice de Gestión Financiera</v>
      </c>
      <c r="J10900" t="str">
        <f t="shared" si="11196"/>
        <v>05-05</v>
      </c>
      <c r="K10900" t="str">
        <f t="shared" si="11196"/>
        <v>Inversión anual en capital fijo con recursos percibidos por ingresos propios</v>
      </c>
      <c r="L10900" s="150">
        <f>+VLOOKUP($E10900,IGF_2018!$B$8:$Z$347,15,0)</f>
        <v>1.1019856231406019E-2</v>
      </c>
      <c r="M10900" s="142" t="str">
        <f>+VLOOKUP($E10900,IGF_2018!$B$8:$Z$347,16,0)</f>
        <v>Bajo</v>
      </c>
    </row>
    <row r="10901" spans="1:13" x14ac:dyDescent="0.3">
      <c r="A10901" s="139">
        <f t="shared" si="11155"/>
        <v>287</v>
      </c>
      <c r="B10901" s="148">
        <f t="shared" si="11157"/>
        <v>27</v>
      </c>
      <c r="D10901" s="149" t="str">
        <f>+VLOOKUP($A10901,mUNICIPIOS!$B$4:$F$343,2,0)</f>
        <v>Petén</v>
      </c>
      <c r="E10901" s="149">
        <f>+VLOOKUP($A10901,mUNICIPIOS!$B$4:$F$343,3,0)</f>
        <v>1712</v>
      </c>
      <c r="F10901" s="149" t="str">
        <f>+VLOOKUP($A10901,mUNICIPIOS!$B$4:$F$343,4,0)</f>
        <v>Poptún</v>
      </c>
      <c r="G10901" s="139" t="str">
        <f t="shared" ref="G10901:K10901" si="11197">+G10863</f>
        <v>05</v>
      </c>
      <c r="H10901" t="str">
        <f t="shared" si="11197"/>
        <v>IGF</v>
      </c>
      <c r="I10901" t="str">
        <f t="shared" si="11197"/>
        <v>Índice de Gestión Financiera</v>
      </c>
      <c r="J10901" t="str">
        <f t="shared" si="11197"/>
        <v>05-06</v>
      </c>
      <c r="K10901" t="str">
        <f t="shared" si="11197"/>
        <v xml:space="preserve">Inversión anual en capital fijo con recursos percibidos por transferencias del Gobierno Central </v>
      </c>
      <c r="L10901" s="150">
        <f>+VLOOKUP($E10901,IGF_2018!$B$8:$Z$347,18,0)</f>
        <v>2.0252913175864942E-2</v>
      </c>
      <c r="M10901" s="142" t="str">
        <f>+VLOOKUP($E10901,IGF_2018!$B$8:$Z$347,19,0)</f>
        <v>Bajo</v>
      </c>
    </row>
    <row r="10902" spans="1:13" x14ac:dyDescent="0.3">
      <c r="A10902" s="139">
        <f t="shared" si="11155"/>
        <v>287</v>
      </c>
      <c r="B10902" s="148">
        <f t="shared" si="11157"/>
        <v>28</v>
      </c>
      <c r="D10902" s="149" t="str">
        <f>+VLOOKUP($A10902,mUNICIPIOS!$B$4:$F$343,2,0)</f>
        <v>Petén</v>
      </c>
      <c r="E10902" s="149">
        <f>+VLOOKUP($A10902,mUNICIPIOS!$B$4:$F$343,3,0)</f>
        <v>1712</v>
      </c>
      <c r="F10902" s="149" t="str">
        <f>+VLOOKUP($A10902,mUNICIPIOS!$B$4:$F$343,4,0)</f>
        <v>Poptún</v>
      </c>
      <c r="G10902" s="139" t="str">
        <f t="shared" ref="G10902:K10902" si="11198">+G10864</f>
        <v>05</v>
      </c>
      <c r="H10902" t="str">
        <f t="shared" si="11198"/>
        <v>IGF</v>
      </c>
      <c r="I10902" t="str">
        <f t="shared" si="11198"/>
        <v>Índice de Gestión Financiera</v>
      </c>
      <c r="J10902" t="str">
        <f t="shared" si="11198"/>
        <v>05-07</v>
      </c>
      <c r="K10902" t="str">
        <f t="shared" si="11198"/>
        <v>Financiamiento por endeudamiento municipal</v>
      </c>
      <c r="L10902" s="150">
        <f>+VLOOKUP($E10902,IGF_2018!$B$8:$Z$347,21,0)</f>
        <v>0.99184180297710789</v>
      </c>
      <c r="M10902" s="142" t="str">
        <f>+VLOOKUP($E10902,IGF_2018!$B$8:$Z$347,22,0)</f>
        <v>Alto</v>
      </c>
    </row>
    <row r="10903" spans="1:13" x14ac:dyDescent="0.3">
      <c r="A10903" s="139">
        <f t="shared" si="11155"/>
        <v>287</v>
      </c>
      <c r="B10903" s="148">
        <f t="shared" si="11157"/>
        <v>29</v>
      </c>
      <c r="D10903" s="149" t="str">
        <f>+VLOOKUP($A10903,mUNICIPIOS!$B$4:$F$343,2,0)</f>
        <v>Petén</v>
      </c>
      <c r="E10903" s="149">
        <f>+VLOOKUP($A10903,mUNICIPIOS!$B$4:$F$343,3,0)</f>
        <v>1712</v>
      </c>
      <c r="F10903" s="149" t="str">
        <f>+VLOOKUP($A10903,mUNICIPIOS!$B$4:$F$343,4,0)</f>
        <v>Poptún</v>
      </c>
      <c r="G10903" s="139" t="str">
        <f t="shared" ref="G10903:K10903" si="11199">+G10865</f>
        <v>05</v>
      </c>
      <c r="H10903" t="str">
        <f t="shared" si="11199"/>
        <v>IGF</v>
      </c>
      <c r="I10903" t="str">
        <f t="shared" si="11199"/>
        <v>Índice de Gestión Financiera</v>
      </c>
      <c r="J10903" t="str">
        <f t="shared" si="11199"/>
        <v>INDICE</v>
      </c>
      <c r="K10903">
        <f t="shared" si="11199"/>
        <v>0</v>
      </c>
      <c r="L10903" s="150">
        <f>+VLOOKUP($E10903,IGF_2018!$B$8:$Z$347,24,0)</f>
        <v>0.29067469570899512</v>
      </c>
      <c r="M10903" s="142" t="str">
        <f>+VLOOKUP($E10903,IGF_2018!$B$8:$Z$347,25,0)</f>
        <v>Medio bajo</v>
      </c>
    </row>
    <row r="10904" spans="1:13" x14ac:dyDescent="0.3">
      <c r="A10904" s="139">
        <f t="shared" si="11155"/>
        <v>287</v>
      </c>
      <c r="B10904" s="148">
        <f t="shared" si="11157"/>
        <v>30</v>
      </c>
      <c r="D10904" s="149" t="str">
        <f>+VLOOKUP($A10904,mUNICIPIOS!$B$4:$F$343,2,0)</f>
        <v>Petén</v>
      </c>
      <c r="E10904" s="149">
        <f>+VLOOKUP($A10904,mUNICIPIOS!$B$4:$F$343,3,0)</f>
        <v>1712</v>
      </c>
      <c r="F10904" s="149" t="str">
        <f>+VLOOKUP($A10904,mUNICIPIOS!$B$4:$F$343,4,0)</f>
        <v>Poptún</v>
      </c>
      <c r="G10904" s="139" t="str">
        <f t="shared" ref="G10904:K10904" si="11200">+G10866</f>
        <v>06</v>
      </c>
      <c r="H10904" t="str">
        <f t="shared" si="11200"/>
        <v>IGE</v>
      </c>
      <c r="I10904" t="str">
        <f t="shared" si="11200"/>
        <v>Índice de Gestión Estratégica</v>
      </c>
      <c r="J10904" t="str">
        <f t="shared" si="11200"/>
        <v>06-01</v>
      </c>
      <c r="K10904" t="str">
        <f t="shared" si="11200"/>
        <v>Ejecución del Plan Operativo Anual  (POA)</v>
      </c>
      <c r="L10904" s="150">
        <f>+VLOOKUP($E10904,IGE_2018!$B$8:$Z$347,3,0)</f>
        <v>0.890625</v>
      </c>
      <c r="M10904" s="142" t="str">
        <f>+VLOOKUP($E10904,IGE_2018!$B$8:$Z$347,4,0)</f>
        <v>Alto</v>
      </c>
    </row>
    <row r="10905" spans="1:13" x14ac:dyDescent="0.3">
      <c r="A10905" s="139">
        <f t="shared" si="11155"/>
        <v>287</v>
      </c>
      <c r="B10905" s="148">
        <f t="shared" si="11157"/>
        <v>31</v>
      </c>
      <c r="D10905" s="149" t="str">
        <f>+VLOOKUP($A10905,mUNICIPIOS!$B$4:$F$343,2,0)</f>
        <v>Petén</v>
      </c>
      <c r="E10905" s="149">
        <f>+VLOOKUP($A10905,mUNICIPIOS!$B$4:$F$343,3,0)</f>
        <v>1712</v>
      </c>
      <c r="F10905" s="149" t="str">
        <f>+VLOOKUP($A10905,mUNICIPIOS!$B$4:$F$343,4,0)</f>
        <v>Poptún</v>
      </c>
      <c r="G10905" s="139" t="str">
        <f t="shared" ref="G10905:K10905" si="11201">+G10867</f>
        <v>06</v>
      </c>
      <c r="H10905" t="str">
        <f t="shared" si="11201"/>
        <v>IGE</v>
      </c>
      <c r="I10905" t="str">
        <f t="shared" si="11201"/>
        <v>Índice de Gestión Estratégica</v>
      </c>
      <c r="J10905" t="str">
        <f t="shared" si="11201"/>
        <v>06-02</v>
      </c>
      <c r="K10905" t="str">
        <f t="shared" si="11201"/>
        <v>Relación Plan de Desarrollo Municipal y Ordenamiento Territorial (PDM-OT) - Plan Estratégico Institucional (PEI) - Plan Operativo Multianual (POM) - Plan Operativo Anual (POA)</v>
      </c>
      <c r="L10905" s="150">
        <f>+VLOOKUP($E10905,IGE_2018!$B$8:$Z$347,6,0)</f>
        <v>0.5998511904761904</v>
      </c>
      <c r="M10905" s="142" t="str">
        <f>+VLOOKUP($E10905,IGE_2018!$B$8:$Z$347,7,0)</f>
        <v>Medio</v>
      </c>
    </row>
    <row r="10906" spans="1:13" x14ac:dyDescent="0.3">
      <c r="A10906" s="139">
        <f t="shared" si="11155"/>
        <v>287</v>
      </c>
      <c r="B10906" s="148">
        <f t="shared" si="11157"/>
        <v>32</v>
      </c>
      <c r="D10906" s="149" t="str">
        <f>+VLOOKUP($A10906,mUNICIPIOS!$B$4:$F$343,2,0)</f>
        <v>Petén</v>
      </c>
      <c r="E10906" s="149">
        <f>+VLOOKUP($A10906,mUNICIPIOS!$B$4:$F$343,3,0)</f>
        <v>1712</v>
      </c>
      <c r="F10906" s="149" t="str">
        <f>+VLOOKUP($A10906,mUNICIPIOS!$B$4:$F$343,4,0)</f>
        <v>Poptún</v>
      </c>
      <c r="G10906" s="139" t="str">
        <f t="shared" ref="G10906:K10906" si="11202">+G10868</f>
        <v>06</v>
      </c>
      <c r="H10906" t="str">
        <f t="shared" si="11202"/>
        <v>IGE</v>
      </c>
      <c r="I10906" t="str">
        <f t="shared" si="11202"/>
        <v>Índice de Gestión Estratégica</v>
      </c>
      <c r="J10906" t="str">
        <f t="shared" si="11202"/>
        <v>06-03</v>
      </c>
      <c r="K10906" t="str">
        <f t="shared" si="11202"/>
        <v>Presupuesto de egresos relacionado a competencias municipales que responden a prioridades nacionales de desarrollo.</v>
      </c>
      <c r="L10906" s="150">
        <f>+VLOOKUP($E10906,IGE_2018!$B$8:$Z$347,9,0)</f>
        <v>0.29367121852811562</v>
      </c>
      <c r="M10906" s="142" t="str">
        <f>+VLOOKUP($E10906,IGE_2018!$B$8:$Z$347,10,0)</f>
        <v>Medio bajo</v>
      </c>
    </row>
    <row r="10907" spans="1:13" x14ac:dyDescent="0.3">
      <c r="A10907" s="139">
        <f t="shared" si="11155"/>
        <v>287</v>
      </c>
      <c r="B10907" s="148">
        <f t="shared" si="11157"/>
        <v>33</v>
      </c>
      <c r="D10907" s="149" t="str">
        <f>+VLOOKUP($A10907,mUNICIPIOS!$B$4:$F$343,2,0)</f>
        <v>Petén</v>
      </c>
      <c r="E10907" s="149">
        <f>+VLOOKUP($A10907,mUNICIPIOS!$B$4:$F$343,3,0)</f>
        <v>1712</v>
      </c>
      <c r="F10907" s="149" t="str">
        <f>+VLOOKUP($A10907,mUNICIPIOS!$B$4:$F$343,4,0)</f>
        <v>Poptún</v>
      </c>
      <c r="G10907" s="139" t="str">
        <f t="shared" ref="G10907:K10907" si="11203">+G10869</f>
        <v>06</v>
      </c>
      <c r="H10907" t="str">
        <f t="shared" si="11203"/>
        <v>IGE</v>
      </c>
      <c r="I10907" t="str">
        <f t="shared" si="11203"/>
        <v>Índice de Gestión Estratégica</v>
      </c>
      <c r="J10907" t="str">
        <f t="shared" si="11203"/>
        <v>06-04</v>
      </c>
      <c r="K10907" t="str">
        <f t="shared" si="11203"/>
        <v>Institucionalización de la gestión ordenada del territorio</v>
      </c>
      <c r="L10907" s="150">
        <f>+VLOOKUP($E10907,IGE_2018!$B$8:$Z$347,12,0)</f>
        <v>0.75</v>
      </c>
      <c r="M10907" s="142" t="str">
        <f>+VLOOKUP($E10907,IGE_2018!$B$8:$Z$347,13,0)</f>
        <v>Medio alto</v>
      </c>
    </row>
    <row r="10908" spans="1:13" x14ac:dyDescent="0.3">
      <c r="A10908" s="139">
        <f t="shared" si="11155"/>
        <v>287</v>
      </c>
      <c r="B10908" s="148">
        <f t="shared" si="11157"/>
        <v>34</v>
      </c>
      <c r="D10908" s="149" t="str">
        <f>+VLOOKUP($A10908,mUNICIPIOS!$B$4:$F$343,2,0)</f>
        <v>Petén</v>
      </c>
      <c r="E10908" s="149">
        <f>+VLOOKUP($A10908,mUNICIPIOS!$B$4:$F$343,3,0)</f>
        <v>1712</v>
      </c>
      <c r="F10908" s="149" t="str">
        <f>+VLOOKUP($A10908,mUNICIPIOS!$B$4:$F$343,4,0)</f>
        <v>Poptún</v>
      </c>
      <c r="G10908" s="139" t="str">
        <f t="shared" ref="G10908:K10908" si="11204">+G10870</f>
        <v>06</v>
      </c>
      <c r="H10908" t="str">
        <f t="shared" si="11204"/>
        <v>IGE</v>
      </c>
      <c r="I10908" t="str">
        <f t="shared" si="11204"/>
        <v>Índice de Gestión Estratégica</v>
      </c>
      <c r="J10908" t="str">
        <f t="shared" si="11204"/>
        <v>06-05</v>
      </c>
      <c r="K10908" t="str">
        <f t="shared" si="11204"/>
        <v>Acciones para la gestión ordenada del territorio</v>
      </c>
      <c r="L10908" s="150">
        <f>+VLOOKUP($E10908,IGE_2018!$B$8:$Z$347,15,0)</f>
        <v>0.68000000000000027</v>
      </c>
      <c r="M10908" s="142" t="str">
        <f>+VLOOKUP($E10908,IGE_2018!$B$8:$Z$347,16,0)</f>
        <v>Medio alto</v>
      </c>
    </row>
    <row r="10909" spans="1:13" x14ac:dyDescent="0.3">
      <c r="A10909" s="139">
        <f t="shared" si="11155"/>
        <v>287</v>
      </c>
      <c r="B10909" s="148">
        <f t="shared" si="11157"/>
        <v>35</v>
      </c>
      <c r="D10909" s="149" t="str">
        <f>+VLOOKUP($A10909,mUNICIPIOS!$B$4:$F$343,2,0)</f>
        <v>Petén</v>
      </c>
      <c r="E10909" s="149">
        <f>+VLOOKUP($A10909,mUNICIPIOS!$B$4:$F$343,3,0)</f>
        <v>1712</v>
      </c>
      <c r="F10909" s="149" t="str">
        <f>+VLOOKUP($A10909,mUNICIPIOS!$B$4:$F$343,4,0)</f>
        <v>Poptún</v>
      </c>
      <c r="G10909" s="139" t="str">
        <f t="shared" ref="G10909:K10909" si="11205">+G10871</f>
        <v>06</v>
      </c>
      <c r="H10909" t="str">
        <f t="shared" si="11205"/>
        <v>IGE</v>
      </c>
      <c r="I10909" t="str">
        <f t="shared" si="11205"/>
        <v>Índice de Gestión Estratégica</v>
      </c>
      <c r="J10909" t="str">
        <f t="shared" si="11205"/>
        <v>06-06</v>
      </c>
      <c r="K10909" t="str">
        <f t="shared" si="11205"/>
        <v>Gestión de riesgo en la formulación de proyectos derivados de la planificación operativa anual</v>
      </c>
      <c r="L10909" s="150">
        <f>+VLOOKUP($E10909,IGE_2018!$B$8:$Z$347,18,0)</f>
        <v>0</v>
      </c>
      <c r="M10909" s="142" t="str">
        <f>+VLOOKUP($E10909,IGE_2018!$B$8:$Z$347,19,0)</f>
        <v>Bajo</v>
      </c>
    </row>
    <row r="10910" spans="1:13" x14ac:dyDescent="0.3">
      <c r="A10910" s="139">
        <f t="shared" si="11155"/>
        <v>287</v>
      </c>
      <c r="B10910" s="148">
        <f t="shared" si="11157"/>
        <v>36</v>
      </c>
      <c r="D10910" s="149" t="str">
        <f>+VLOOKUP($A10910,mUNICIPIOS!$B$4:$F$343,2,0)</f>
        <v>Petén</v>
      </c>
      <c r="E10910" s="149">
        <f>+VLOOKUP($A10910,mUNICIPIOS!$B$4:$F$343,3,0)</f>
        <v>1712</v>
      </c>
      <c r="F10910" s="149" t="str">
        <f>+VLOOKUP($A10910,mUNICIPIOS!$B$4:$F$343,4,0)</f>
        <v>Poptún</v>
      </c>
      <c r="G10910" s="139" t="str">
        <f t="shared" ref="G10910:K10910" si="11206">+G10872</f>
        <v>06</v>
      </c>
      <c r="H10910" t="str">
        <f t="shared" si="11206"/>
        <v>IGE</v>
      </c>
      <c r="I10910" t="str">
        <f t="shared" si="11206"/>
        <v>Índice de Gestión Estratégica</v>
      </c>
      <c r="J10910" t="str">
        <f t="shared" si="11206"/>
        <v>06-07</v>
      </c>
      <c r="K10910" t="str">
        <f t="shared" si="11206"/>
        <v>Ingresos por servicios ambientales en relación a los ingresos propios sin regalías</v>
      </c>
      <c r="L10910" s="150">
        <f>+VLOOKUP($E10910,IGE_2018!$B$8:$Z$347,21,0)</f>
        <v>4.5147283226721754E-3</v>
      </c>
      <c r="M10910" s="142" t="str">
        <f>+VLOOKUP($E10910,IGE_2018!$B$8:$Z$347,22,0)</f>
        <v>Bajo</v>
      </c>
    </row>
    <row r="10911" spans="1:13" x14ac:dyDescent="0.3">
      <c r="A10911" s="139">
        <f t="shared" si="11155"/>
        <v>287</v>
      </c>
      <c r="B10911" s="148">
        <f t="shared" si="11157"/>
        <v>37</v>
      </c>
      <c r="D10911" s="149" t="str">
        <f>+VLOOKUP($A10911,mUNICIPIOS!$B$4:$F$343,2,0)</f>
        <v>Petén</v>
      </c>
      <c r="E10911" s="149">
        <f>+VLOOKUP($A10911,mUNICIPIOS!$B$4:$F$343,3,0)</f>
        <v>1712</v>
      </c>
      <c r="F10911" s="149" t="str">
        <f>+VLOOKUP($A10911,mUNICIPIOS!$B$4:$F$343,4,0)</f>
        <v>Poptún</v>
      </c>
      <c r="G10911" s="139" t="str">
        <f t="shared" ref="G10911:K10911" si="11207">+G10873</f>
        <v>06</v>
      </c>
      <c r="H10911" t="str">
        <f t="shared" si="11207"/>
        <v>IGE</v>
      </c>
      <c r="I10911" t="str">
        <f t="shared" si="11207"/>
        <v>Índice de Gestión Estratégica</v>
      </c>
      <c r="J10911" t="str">
        <f t="shared" si="11207"/>
        <v>INDICE</v>
      </c>
      <c r="K10911">
        <f t="shared" si="11207"/>
        <v>0</v>
      </c>
      <c r="L10911" s="150">
        <f>+VLOOKUP($E10911,IGE_2018!$B$8:$Z$347,24,0)</f>
        <v>0.47444070603572469</v>
      </c>
      <c r="M10911" s="142" t="str">
        <f>+VLOOKUP($E10911,IGE_2018!$B$8:$Z$347,25,0)</f>
        <v>Medio</v>
      </c>
    </row>
    <row r="10912" spans="1:13" x14ac:dyDescent="0.3">
      <c r="A10912" s="139">
        <f t="shared" si="11155"/>
        <v>287</v>
      </c>
      <c r="B10912" s="148">
        <f t="shared" si="11157"/>
        <v>38</v>
      </c>
      <c r="D10912" s="149" t="str">
        <f>+VLOOKUP($A10912,mUNICIPIOS!$B$4:$F$343,2,0)</f>
        <v>Petén</v>
      </c>
      <c r="E10912" s="149">
        <f>+VLOOKUP($A10912,mUNICIPIOS!$B$4:$F$343,3,0)</f>
        <v>1712</v>
      </c>
      <c r="F10912" s="149" t="str">
        <f>+VLOOKUP($A10912,mUNICIPIOS!$B$4:$F$343,4,0)</f>
        <v>Poptún</v>
      </c>
      <c r="G10912" s="139" t="str">
        <f t="shared" ref="G10912:K10912" si="11208">+G10874</f>
        <v>RANKING</v>
      </c>
      <c r="H10912" t="str">
        <f t="shared" si="11208"/>
        <v>RGM</v>
      </c>
      <c r="I10912" t="str">
        <f t="shared" si="11208"/>
        <v>Ranking de la Gestión Municipal 2018</v>
      </c>
      <c r="J10912" t="str">
        <f t="shared" si="11208"/>
        <v>RANKING</v>
      </c>
      <c r="K10912">
        <f t="shared" si="11208"/>
        <v>0</v>
      </c>
      <c r="L10912" s="151">
        <f>+VLOOKUP($E10912,Resultados_generales!$C$8:$AE$347,27,0)</f>
        <v>0.44771754422152238</v>
      </c>
      <c r="M10912" t="str">
        <f>+VLOOKUP($E10912,Resultados_generales!$C$8:$AE$347,28,0)</f>
        <v>Medio</v>
      </c>
    </row>
    <row r="10913" spans="1:13" x14ac:dyDescent="0.3">
      <c r="A10913" s="139">
        <f t="shared" si="11155"/>
        <v>288</v>
      </c>
      <c r="B10913" s="148">
        <f t="shared" si="11157"/>
        <v>1</v>
      </c>
      <c r="D10913" s="149" t="str">
        <f>+VLOOKUP($A10913,mUNICIPIOS!$B$4:$F$343,2,0)</f>
        <v>Petén</v>
      </c>
      <c r="E10913" s="149">
        <f>+VLOOKUP($A10913,mUNICIPIOS!$B$4:$F$343,3,0)</f>
        <v>1713</v>
      </c>
      <c r="F10913" s="149" t="str">
        <f>+VLOOKUP($A10913,mUNICIPIOS!$B$4:$F$343,4,0)</f>
        <v>Las Cruces</v>
      </c>
      <c r="G10913" s="139" t="str">
        <f t="shared" ref="G10913:K10913" si="11209">+G10875</f>
        <v>01</v>
      </c>
      <c r="H10913" t="str">
        <f t="shared" si="11209"/>
        <v>IPC</v>
      </c>
      <c r="I10913" t="str">
        <f t="shared" si="11209"/>
        <v>Índice de Participación Ciudadana</v>
      </c>
      <c r="J10913" t="str">
        <f t="shared" si="11209"/>
        <v>01-01</v>
      </c>
      <c r="K10913" t="str">
        <f t="shared" si="11209"/>
        <v>Número de reuniones del COMUDE en el año de la medición.</v>
      </c>
      <c r="L10913" s="150">
        <f>+VLOOKUP($E10913,IPC_2018!$B$8:$T$347,3,0)</f>
        <v>0.66666666666666663</v>
      </c>
      <c r="M10913" s="142" t="str">
        <f>+VLOOKUP($E10913,IPC_2018!$B$8:$T$347,4,0)</f>
        <v>Medio alto</v>
      </c>
    </row>
    <row r="10914" spans="1:13" x14ac:dyDescent="0.3">
      <c r="A10914" s="139">
        <f t="shared" si="11155"/>
        <v>288</v>
      </c>
      <c r="B10914" s="148">
        <f t="shared" si="11157"/>
        <v>2</v>
      </c>
      <c r="D10914" s="149" t="str">
        <f>+VLOOKUP($A10914,mUNICIPIOS!$B$4:$F$343,2,0)</f>
        <v>Petén</v>
      </c>
      <c r="E10914" s="149">
        <f>+VLOOKUP($A10914,mUNICIPIOS!$B$4:$F$343,3,0)</f>
        <v>1713</v>
      </c>
      <c r="F10914" s="149" t="str">
        <f>+VLOOKUP($A10914,mUNICIPIOS!$B$4:$F$343,4,0)</f>
        <v>Las Cruces</v>
      </c>
      <c r="G10914" s="139" t="str">
        <f t="shared" ref="G10914:K10914" si="11210">+G10876</f>
        <v>01</v>
      </c>
      <c r="H10914" t="str">
        <f t="shared" si="11210"/>
        <v>IPC</v>
      </c>
      <c r="I10914" t="str">
        <f t="shared" si="11210"/>
        <v>Índice de Participación Ciudadana</v>
      </c>
      <c r="J10914" t="str">
        <f t="shared" si="11210"/>
        <v>01-02</v>
      </c>
      <c r="K10914" t="str">
        <f t="shared" si="11210"/>
        <v>Participación de Alcaldes, Concejales y Síndicos determinados o designados en el COMUDE</v>
      </c>
      <c r="L10914" s="150">
        <f>+VLOOKUP($E10914,IPC_2018!$B$8:$T$347,6,0)</f>
        <v>0.92708333333333337</v>
      </c>
      <c r="M10914" s="142" t="str">
        <f>+VLOOKUP($E10914,IPC_2018!$B$8:$T$347,7,0)</f>
        <v>Alto</v>
      </c>
    </row>
    <row r="10915" spans="1:13" x14ac:dyDescent="0.3">
      <c r="A10915" s="139">
        <f t="shared" si="11155"/>
        <v>288</v>
      </c>
      <c r="B10915" s="148">
        <f t="shared" si="11157"/>
        <v>3</v>
      </c>
      <c r="D10915" s="149" t="str">
        <f>+VLOOKUP($A10915,mUNICIPIOS!$B$4:$F$343,2,0)</f>
        <v>Petén</v>
      </c>
      <c r="E10915" s="149">
        <f>+VLOOKUP($A10915,mUNICIPIOS!$B$4:$F$343,3,0)</f>
        <v>1713</v>
      </c>
      <c r="F10915" s="149" t="str">
        <f>+VLOOKUP($A10915,mUNICIPIOS!$B$4:$F$343,4,0)</f>
        <v>Las Cruces</v>
      </c>
      <c r="G10915" s="139" t="str">
        <f t="shared" ref="G10915:K10915" si="11211">+G10877</f>
        <v>01</v>
      </c>
      <c r="H10915" t="str">
        <f t="shared" si="11211"/>
        <v>IPC</v>
      </c>
      <c r="I10915" t="str">
        <f t="shared" si="11211"/>
        <v>Índice de Participación Ciudadana</v>
      </c>
      <c r="J10915" t="str">
        <f t="shared" si="11211"/>
        <v>01-03</v>
      </c>
      <c r="K10915" t="str">
        <f t="shared" si="11211"/>
        <v>Participación  de organizaciones de jóvenes, mujeres, pueblos mayas, xincas, garífunas, y otras organizaciones en el Comude</v>
      </c>
      <c r="L10915" s="150">
        <f>+VLOOKUP($E10915,IPC_2018!$B$8:$T$347,9,0)</f>
        <v>1</v>
      </c>
      <c r="M10915" s="142" t="str">
        <f>+VLOOKUP($E10915,IPC_2018!$B$8:$T$347,10,0)</f>
        <v>Alto</v>
      </c>
    </row>
    <row r="10916" spans="1:13" x14ac:dyDescent="0.3">
      <c r="A10916" s="139">
        <f t="shared" si="11155"/>
        <v>288</v>
      </c>
      <c r="B10916" s="148">
        <f t="shared" si="11157"/>
        <v>4</v>
      </c>
      <c r="D10916" s="149" t="str">
        <f>+VLOOKUP($A10916,mUNICIPIOS!$B$4:$F$343,2,0)</f>
        <v>Petén</v>
      </c>
      <c r="E10916" s="149">
        <f>+VLOOKUP($A10916,mUNICIPIOS!$B$4:$F$343,3,0)</f>
        <v>1713</v>
      </c>
      <c r="F10916" s="149" t="str">
        <f>+VLOOKUP($A10916,mUNICIPIOS!$B$4:$F$343,4,0)</f>
        <v>Las Cruces</v>
      </c>
      <c r="G10916" s="139" t="str">
        <f t="shared" ref="G10916:K10916" si="11212">+G10878</f>
        <v>01</v>
      </c>
      <c r="H10916" t="str">
        <f t="shared" si="11212"/>
        <v>IPC</v>
      </c>
      <c r="I10916" t="str">
        <f t="shared" si="11212"/>
        <v>Índice de Participación Ciudadana</v>
      </c>
      <c r="J10916" t="str">
        <f t="shared" si="11212"/>
        <v>01-04</v>
      </c>
      <c r="K10916" t="str">
        <f t="shared" si="11212"/>
        <v>Representatividad territorial del Comude.</v>
      </c>
      <c r="L10916" s="150">
        <f>+VLOOKUP($E10916,IPC_2018!$B$8:$T$347,12,0)</f>
        <v>0.16964285714285712</v>
      </c>
      <c r="M10916" s="142" t="str">
        <f>+VLOOKUP($E10916,IPC_2018!$B$8:$T$347,13,0)</f>
        <v>Bajo</v>
      </c>
    </row>
    <row r="10917" spans="1:13" x14ac:dyDescent="0.3">
      <c r="A10917" s="139">
        <f t="shared" si="11155"/>
        <v>288</v>
      </c>
      <c r="B10917" s="148">
        <f t="shared" si="11157"/>
        <v>5</v>
      </c>
      <c r="D10917" s="149" t="str">
        <f>+VLOOKUP($A10917,mUNICIPIOS!$B$4:$F$343,2,0)</f>
        <v>Petén</v>
      </c>
      <c r="E10917" s="149">
        <f>+VLOOKUP($A10917,mUNICIPIOS!$B$4:$F$343,3,0)</f>
        <v>1713</v>
      </c>
      <c r="F10917" s="149" t="str">
        <f>+VLOOKUP($A10917,mUNICIPIOS!$B$4:$F$343,4,0)</f>
        <v>Las Cruces</v>
      </c>
      <c r="G10917" s="139" t="str">
        <f t="shared" ref="G10917:K10917" si="11213">+G10879</f>
        <v>01</v>
      </c>
      <c r="H10917" t="str">
        <f t="shared" si="11213"/>
        <v>IPC</v>
      </c>
      <c r="I10917" t="str">
        <f t="shared" si="11213"/>
        <v>Índice de Participación Ciudadana</v>
      </c>
      <c r="J10917" t="str">
        <f t="shared" si="11213"/>
        <v>01-05</v>
      </c>
      <c r="K10917" t="str">
        <f t="shared" si="11213"/>
        <v>Funcionamiento del Comude</v>
      </c>
      <c r="L10917" s="150">
        <f>+VLOOKUP($E10917,IPC_2018!$B$8:$T$347,15,0)</f>
        <v>0.5795053005581291</v>
      </c>
      <c r="M10917" s="142" t="str">
        <f>+VLOOKUP($E10917,IPC_2018!$B$8:$T$347,16,0)</f>
        <v>Medio</v>
      </c>
    </row>
    <row r="10918" spans="1:13" x14ac:dyDescent="0.3">
      <c r="A10918" s="139">
        <f t="shared" si="11155"/>
        <v>288</v>
      </c>
      <c r="B10918" s="148">
        <f t="shared" si="11157"/>
        <v>6</v>
      </c>
      <c r="D10918" s="149" t="str">
        <f>+VLOOKUP($A10918,mUNICIPIOS!$B$4:$F$343,2,0)</f>
        <v>Petén</v>
      </c>
      <c r="E10918" s="149">
        <f>+VLOOKUP($A10918,mUNICIPIOS!$B$4:$F$343,3,0)</f>
        <v>1713</v>
      </c>
      <c r="F10918" s="149" t="str">
        <f>+VLOOKUP($A10918,mUNICIPIOS!$B$4:$F$343,4,0)</f>
        <v>Las Cruces</v>
      </c>
      <c r="G10918" s="139" t="str">
        <f t="shared" ref="G10918:K10918" si="11214">+G10880</f>
        <v>01</v>
      </c>
      <c r="H10918" t="str">
        <f t="shared" si="11214"/>
        <v>IPC</v>
      </c>
      <c r="I10918" t="str">
        <f t="shared" si="11214"/>
        <v>Índice de Participación Ciudadana</v>
      </c>
      <c r="J10918" t="str">
        <f t="shared" si="11214"/>
        <v>INDICE</v>
      </c>
      <c r="K10918">
        <f t="shared" si="11214"/>
        <v>0</v>
      </c>
      <c r="L10918" s="150">
        <f>+VLOOKUP($E10918,IPC_2018!$B$8:$T$347,18,0)</f>
        <v>0.66159097365514785</v>
      </c>
      <c r="M10918" s="142" t="str">
        <f>+VLOOKUP($E10918,IPC_2018!$B$8:$T$347,19,0)</f>
        <v>Medio alto</v>
      </c>
    </row>
    <row r="10919" spans="1:13" x14ac:dyDescent="0.3">
      <c r="A10919" s="139">
        <f t="shared" si="11155"/>
        <v>288</v>
      </c>
      <c r="B10919" s="148">
        <f t="shared" si="11157"/>
        <v>7</v>
      </c>
      <c r="D10919" s="149" t="str">
        <f>+VLOOKUP($A10919,mUNICIPIOS!$B$4:$F$343,2,0)</f>
        <v>Petén</v>
      </c>
      <c r="E10919" s="149">
        <f>+VLOOKUP($A10919,mUNICIPIOS!$B$4:$F$343,3,0)</f>
        <v>1713</v>
      </c>
      <c r="F10919" s="149" t="str">
        <f>+VLOOKUP($A10919,mUNICIPIOS!$B$4:$F$343,4,0)</f>
        <v>Las Cruces</v>
      </c>
      <c r="G10919" s="139" t="str">
        <f t="shared" ref="G10919:K10919" si="11215">+G10881</f>
        <v>02</v>
      </c>
      <c r="H10919" t="str">
        <f t="shared" si="11215"/>
        <v>IIC</v>
      </c>
      <c r="I10919" t="str">
        <f t="shared" si="11215"/>
        <v>Índice de Información a la Ciudadanía</v>
      </c>
      <c r="J10919" t="str">
        <f t="shared" si="11215"/>
        <v>02-01</v>
      </c>
      <c r="K10919" t="str">
        <f t="shared" si="11215"/>
        <v>Rendición de cuentas cuatrimestral y anual al Comude enfocadas en resultados.</v>
      </c>
      <c r="L10919" s="150">
        <f>+VLOOKUP($E10919,IIC_2018!$B$8:$Q$347,3,0)</f>
        <v>0.4</v>
      </c>
      <c r="M10919" s="142" t="str">
        <f>+VLOOKUP($E10919,IIC_2018!$B$8:$Q$347,4,0)</f>
        <v>Medio bajo</v>
      </c>
    </row>
    <row r="10920" spans="1:13" x14ac:dyDescent="0.3">
      <c r="A10920" s="139">
        <f t="shared" si="11155"/>
        <v>288</v>
      </c>
      <c r="B10920" s="148">
        <f t="shared" si="11157"/>
        <v>8</v>
      </c>
      <c r="D10920" s="149" t="str">
        <f>+VLOOKUP($A10920,mUNICIPIOS!$B$4:$F$343,2,0)</f>
        <v>Petén</v>
      </c>
      <c r="E10920" s="149">
        <f>+VLOOKUP($A10920,mUNICIPIOS!$B$4:$F$343,3,0)</f>
        <v>1713</v>
      </c>
      <c r="F10920" s="149" t="str">
        <f>+VLOOKUP($A10920,mUNICIPIOS!$B$4:$F$343,4,0)</f>
        <v>Las Cruces</v>
      </c>
      <c r="G10920" s="139" t="str">
        <f t="shared" ref="G10920:K10920" si="11216">+G10882</f>
        <v>02</v>
      </c>
      <c r="H10920" t="str">
        <f t="shared" si="11216"/>
        <v>IIC</v>
      </c>
      <c r="I10920" t="str">
        <f t="shared" si="11216"/>
        <v>Índice de Información a la Ciudadanía</v>
      </c>
      <c r="J10920" t="str">
        <f t="shared" si="11216"/>
        <v>02-02</v>
      </c>
      <c r="K10920" t="str">
        <f t="shared" si="11216"/>
        <v>Información presupuestaria y otra información brindada a la ciudadanía disponible en medios locales de comunicación.</v>
      </c>
      <c r="L10920" s="150">
        <f>+VLOOKUP($E10920,IIC_2018!$B$8:$Q$347,6,0)</f>
        <v>1</v>
      </c>
      <c r="M10920" s="142" t="str">
        <f>+VLOOKUP($E10920,IIC_2018!$B$8:$Q$347,7,0)</f>
        <v>Alto</v>
      </c>
    </row>
    <row r="10921" spans="1:13" x14ac:dyDescent="0.3">
      <c r="A10921" s="139">
        <f t="shared" si="11155"/>
        <v>288</v>
      </c>
      <c r="B10921" s="148">
        <f t="shared" si="11157"/>
        <v>9</v>
      </c>
      <c r="D10921" s="149" t="str">
        <f>+VLOOKUP($A10921,mUNICIPIOS!$B$4:$F$343,2,0)</f>
        <v>Petén</v>
      </c>
      <c r="E10921" s="149">
        <f>+VLOOKUP($A10921,mUNICIPIOS!$B$4:$F$343,3,0)</f>
        <v>1713</v>
      </c>
      <c r="F10921" s="149" t="str">
        <f>+VLOOKUP($A10921,mUNICIPIOS!$B$4:$F$343,4,0)</f>
        <v>Las Cruces</v>
      </c>
      <c r="G10921" s="139" t="str">
        <f t="shared" ref="G10921:K10921" si="11217">+G10883</f>
        <v>02</v>
      </c>
      <c r="H10921" t="str">
        <f t="shared" si="11217"/>
        <v>IIC</v>
      </c>
      <c r="I10921" t="str">
        <f t="shared" si="11217"/>
        <v>Índice de Información a la Ciudadanía</v>
      </c>
      <c r="J10921" t="str">
        <f t="shared" si="11217"/>
        <v>02-03</v>
      </c>
      <c r="K10921" t="str">
        <f t="shared" si="11217"/>
        <v>Información pública de oficio actualizada y disponible de acuerdo a la LAIP y uso de internet.</v>
      </c>
      <c r="L10921" s="150">
        <f>+VLOOKUP($E10921,IIC_2018!$B$8:$Q$347,9,0)</f>
        <v>0.4</v>
      </c>
      <c r="M10921" s="142" t="str">
        <f>+VLOOKUP($E10921,IIC_2018!$B$8:$Q$347,10,0)</f>
        <v>Medio bajo</v>
      </c>
    </row>
    <row r="10922" spans="1:13" x14ac:dyDescent="0.3">
      <c r="A10922" s="139">
        <f t="shared" si="11155"/>
        <v>288</v>
      </c>
      <c r="B10922" s="148">
        <f t="shared" si="11157"/>
        <v>10</v>
      </c>
      <c r="D10922" s="149" t="str">
        <f>+VLOOKUP($A10922,mUNICIPIOS!$B$4:$F$343,2,0)</f>
        <v>Petén</v>
      </c>
      <c r="E10922" s="149">
        <f>+VLOOKUP($A10922,mUNICIPIOS!$B$4:$F$343,3,0)</f>
        <v>1713</v>
      </c>
      <c r="F10922" s="149" t="str">
        <f>+VLOOKUP($A10922,mUNICIPIOS!$B$4:$F$343,4,0)</f>
        <v>Las Cruces</v>
      </c>
      <c r="G10922" s="139" t="str">
        <f t="shared" ref="G10922:K10922" si="11218">+G10884</f>
        <v>02</v>
      </c>
      <c r="H10922" t="str">
        <f t="shared" si="11218"/>
        <v>IIC</v>
      </c>
      <c r="I10922" t="str">
        <f t="shared" si="11218"/>
        <v>Índice de Información a la Ciudadanía</v>
      </c>
      <c r="J10922" t="str">
        <f t="shared" si="11218"/>
        <v>02-04</v>
      </c>
      <c r="K10922" t="str">
        <f t="shared" si="11218"/>
        <v>Relación del monto contratado por medio de Guate compras con el total del presupuesto de egresos vigente.</v>
      </c>
      <c r="L10922" s="150">
        <f>+VLOOKUP($E10922,IIC_2018!$B$8:$Q$347,12,0)</f>
        <v>0.27510086085600771</v>
      </c>
      <c r="M10922" s="142" t="str">
        <f>+VLOOKUP($E10922,IIC_2018!$B$8:$Q$347,13,0)</f>
        <v>Medio bajo</v>
      </c>
    </row>
    <row r="10923" spans="1:13" x14ac:dyDescent="0.3">
      <c r="A10923" s="139">
        <f t="shared" si="11155"/>
        <v>288</v>
      </c>
      <c r="B10923" s="148">
        <f t="shared" si="11157"/>
        <v>11</v>
      </c>
      <c r="D10923" s="149" t="str">
        <f>+VLOOKUP($A10923,mUNICIPIOS!$B$4:$F$343,2,0)</f>
        <v>Petén</v>
      </c>
      <c r="E10923" s="149">
        <f>+VLOOKUP($A10923,mUNICIPIOS!$B$4:$F$343,3,0)</f>
        <v>1713</v>
      </c>
      <c r="F10923" s="149" t="str">
        <f>+VLOOKUP($A10923,mUNICIPIOS!$B$4:$F$343,4,0)</f>
        <v>Las Cruces</v>
      </c>
      <c r="G10923" s="139" t="str">
        <f t="shared" ref="G10923:K10923" si="11219">+G10885</f>
        <v>02</v>
      </c>
      <c r="H10923" t="str">
        <f t="shared" si="11219"/>
        <v>IIC</v>
      </c>
      <c r="I10923" t="str">
        <f t="shared" si="11219"/>
        <v>Índice de Información a la Ciudadanía</v>
      </c>
      <c r="J10923" t="str">
        <f t="shared" si="11219"/>
        <v>INDICE</v>
      </c>
      <c r="K10923">
        <f t="shared" si="11219"/>
        <v>0</v>
      </c>
      <c r="L10923" s="150">
        <f>+VLOOKUP($E10923,IIC_2018!$B$8:$Q$347,15,0)</f>
        <v>0.51877521521400194</v>
      </c>
      <c r="M10923" s="142" t="str">
        <f>+VLOOKUP($E10923,IIC_2018!$B$8:$Q$347,16,0)</f>
        <v>Medio</v>
      </c>
    </row>
    <row r="10924" spans="1:13" x14ac:dyDescent="0.3">
      <c r="A10924" s="139">
        <f t="shared" si="11155"/>
        <v>288</v>
      </c>
      <c r="B10924" s="148">
        <f t="shared" si="11157"/>
        <v>12</v>
      </c>
      <c r="D10924" s="149" t="str">
        <f>+VLOOKUP($A10924,mUNICIPIOS!$B$4:$F$343,2,0)</f>
        <v>Petén</v>
      </c>
      <c r="E10924" s="149">
        <f>+VLOOKUP($A10924,mUNICIPIOS!$B$4:$F$343,3,0)</f>
        <v>1713</v>
      </c>
      <c r="F10924" s="149" t="str">
        <f>+VLOOKUP($A10924,mUNICIPIOS!$B$4:$F$343,4,0)</f>
        <v>Las Cruces</v>
      </c>
      <c r="G10924" s="139" t="str">
        <f t="shared" ref="G10924:K10924" si="11220">+G10886</f>
        <v>03</v>
      </c>
      <c r="H10924" t="str">
        <f t="shared" si="11220"/>
        <v>ISP</v>
      </c>
      <c r="I10924" t="str">
        <f t="shared" si="11220"/>
        <v>Índice de Servicios Públicos</v>
      </c>
      <c r="J10924" t="str">
        <f t="shared" si="11220"/>
        <v>03-01</v>
      </c>
      <c r="K10924" t="str">
        <f t="shared" si="11220"/>
        <v>Cobertura del servicio público de agua</v>
      </c>
      <c r="L10924" s="150">
        <f>+VLOOKUP($E10924,ISP_2018!$B$8:$T$347,3,0)</f>
        <v>0.11102069286212508</v>
      </c>
      <c r="M10924" s="142" t="str">
        <f>+VLOOKUP($E10924,ISP_2018!$B$8:$T$347,4,0)</f>
        <v>Bajo</v>
      </c>
    </row>
    <row r="10925" spans="1:13" x14ac:dyDescent="0.3">
      <c r="A10925" s="139">
        <f t="shared" ref="A10925:A10988" si="11221">+IF(B10924=38,A10924+1,A10924)</f>
        <v>288</v>
      </c>
      <c r="B10925" s="148">
        <f t="shared" si="11157"/>
        <v>13</v>
      </c>
      <c r="D10925" s="149" t="str">
        <f>+VLOOKUP($A10925,mUNICIPIOS!$B$4:$F$343,2,0)</f>
        <v>Petén</v>
      </c>
      <c r="E10925" s="149">
        <f>+VLOOKUP($A10925,mUNICIPIOS!$B$4:$F$343,3,0)</f>
        <v>1713</v>
      </c>
      <c r="F10925" s="149" t="str">
        <f>+VLOOKUP($A10925,mUNICIPIOS!$B$4:$F$343,4,0)</f>
        <v>Las Cruces</v>
      </c>
      <c r="G10925" s="139" t="str">
        <f t="shared" ref="G10925:K10925" si="11222">+G10887</f>
        <v>03</v>
      </c>
      <c r="H10925" t="str">
        <f t="shared" si="11222"/>
        <v>ISP</v>
      </c>
      <c r="I10925" t="str">
        <f t="shared" si="11222"/>
        <v>Índice de Servicios Públicos</v>
      </c>
      <c r="J10925" t="str">
        <f t="shared" si="11222"/>
        <v>03-02</v>
      </c>
      <c r="K10925" t="str">
        <f t="shared" si="11222"/>
        <v>Control de la calidad del servicio público de agua</v>
      </c>
      <c r="L10925" s="150">
        <f>+VLOOKUP($E10925,ISP_2018!$B$8:$T$347,6,0)</f>
        <v>6.4814814814814811E-2</v>
      </c>
      <c r="M10925" s="142" t="str">
        <f>+VLOOKUP($E10925,ISP_2018!$B$8:$T$347,7,0)</f>
        <v>Bajo</v>
      </c>
    </row>
    <row r="10926" spans="1:13" x14ac:dyDescent="0.3">
      <c r="A10926" s="139">
        <f t="shared" si="11221"/>
        <v>288</v>
      </c>
      <c r="B10926" s="148">
        <f t="shared" ref="B10926:B10989" si="11223">+B10888</f>
        <v>14</v>
      </c>
      <c r="D10926" s="149" t="str">
        <f>+VLOOKUP($A10926,mUNICIPIOS!$B$4:$F$343,2,0)</f>
        <v>Petén</v>
      </c>
      <c r="E10926" s="149">
        <f>+VLOOKUP($A10926,mUNICIPIOS!$B$4:$F$343,3,0)</f>
        <v>1713</v>
      </c>
      <c r="F10926" s="149" t="str">
        <f>+VLOOKUP($A10926,mUNICIPIOS!$B$4:$F$343,4,0)</f>
        <v>Las Cruces</v>
      </c>
      <c r="G10926" s="139" t="str">
        <f t="shared" ref="G10926:K10926" si="11224">+G10888</f>
        <v>03</v>
      </c>
      <c r="H10926" t="str">
        <f t="shared" si="11224"/>
        <v>ISP</v>
      </c>
      <c r="I10926" t="str">
        <f t="shared" si="11224"/>
        <v>Índice de Servicios Públicos</v>
      </c>
      <c r="J10926" t="str">
        <f t="shared" si="11224"/>
        <v>03-03</v>
      </c>
      <c r="K10926" t="str">
        <f t="shared" si="11224"/>
        <v>Disposición  y tratamiento  de aguas residuales</v>
      </c>
      <c r="L10926" s="150">
        <f>+VLOOKUP($E10926,ISP_2018!$B$8:$T$347,9,0)</f>
        <v>4.5534152860187867E-2</v>
      </c>
      <c r="M10926" s="142" t="str">
        <f>+VLOOKUP($E10926,ISP_2018!$B$8:$T$347,10,0)</f>
        <v>Bajo</v>
      </c>
    </row>
    <row r="10927" spans="1:13" x14ac:dyDescent="0.3">
      <c r="A10927" s="139">
        <f t="shared" si="11221"/>
        <v>288</v>
      </c>
      <c r="B10927" s="148">
        <f t="shared" si="11223"/>
        <v>15</v>
      </c>
      <c r="D10927" s="149" t="str">
        <f>+VLOOKUP($A10927,mUNICIPIOS!$B$4:$F$343,2,0)</f>
        <v>Petén</v>
      </c>
      <c r="E10927" s="149">
        <f>+VLOOKUP($A10927,mUNICIPIOS!$B$4:$F$343,3,0)</f>
        <v>1713</v>
      </c>
      <c r="F10927" s="149" t="str">
        <f>+VLOOKUP($A10927,mUNICIPIOS!$B$4:$F$343,4,0)</f>
        <v>Las Cruces</v>
      </c>
      <c r="G10927" s="139" t="str">
        <f t="shared" ref="G10927:K10927" si="11225">+G10889</f>
        <v>03</v>
      </c>
      <c r="H10927" t="str">
        <f t="shared" si="11225"/>
        <v>ISP</v>
      </c>
      <c r="I10927" t="str">
        <f t="shared" si="11225"/>
        <v>Índice de Servicios Públicos</v>
      </c>
      <c r="J10927" t="str">
        <f t="shared" si="11225"/>
        <v>03-04</v>
      </c>
      <c r="K10927" t="str">
        <f t="shared" si="11225"/>
        <v>Gestión y manejo de los residuos y desechos sólidos</v>
      </c>
      <c r="L10927" s="150">
        <f>+VLOOKUP($E10927,ISP_2018!$B$8:$T$347,12,0)</f>
        <v>0</v>
      </c>
      <c r="M10927" s="142" t="str">
        <f>+VLOOKUP($E10927,ISP_2018!$B$8:$T$347,13,0)</f>
        <v>Bajo</v>
      </c>
    </row>
    <row r="10928" spans="1:13" x14ac:dyDescent="0.3">
      <c r="A10928" s="139">
        <f t="shared" si="11221"/>
        <v>288</v>
      </c>
      <c r="B10928" s="148">
        <f t="shared" si="11223"/>
        <v>16</v>
      </c>
      <c r="D10928" s="149" t="str">
        <f>+VLOOKUP($A10928,mUNICIPIOS!$B$4:$F$343,2,0)</f>
        <v>Petén</v>
      </c>
      <c r="E10928" s="149">
        <f>+VLOOKUP($A10928,mUNICIPIOS!$B$4:$F$343,3,0)</f>
        <v>1713</v>
      </c>
      <c r="F10928" s="149" t="str">
        <f>+VLOOKUP($A10928,mUNICIPIOS!$B$4:$F$343,4,0)</f>
        <v>Las Cruces</v>
      </c>
      <c r="G10928" s="139" t="str">
        <f t="shared" ref="G10928:K10928" si="11226">+G10890</f>
        <v>03</v>
      </c>
      <c r="H10928" t="str">
        <f t="shared" si="11226"/>
        <v>ISP</v>
      </c>
      <c r="I10928" t="str">
        <f t="shared" si="11226"/>
        <v>Índice de Servicios Públicos</v>
      </c>
      <c r="J10928" t="str">
        <f t="shared" si="11226"/>
        <v>03-05</v>
      </c>
      <c r="K10928" t="str">
        <f t="shared" si="11226"/>
        <v>Gestión de servicios públicos municipales</v>
      </c>
      <c r="L10928" s="150">
        <f>+VLOOKUP($E10928,ISP_2018!$B$8:$T$347,15,0)</f>
        <v>0</v>
      </c>
      <c r="M10928" s="142" t="str">
        <f>+VLOOKUP($E10928,ISP_2018!$B$8:$T$347,16,0)</f>
        <v>Bajo</v>
      </c>
    </row>
    <row r="10929" spans="1:13" x14ac:dyDescent="0.3">
      <c r="A10929" s="139">
        <f t="shared" si="11221"/>
        <v>288</v>
      </c>
      <c r="B10929" s="148">
        <f t="shared" si="11223"/>
        <v>17</v>
      </c>
      <c r="D10929" s="149" t="str">
        <f>+VLOOKUP($A10929,mUNICIPIOS!$B$4:$F$343,2,0)</f>
        <v>Petén</v>
      </c>
      <c r="E10929" s="149">
        <f>+VLOOKUP($A10929,mUNICIPIOS!$B$4:$F$343,3,0)</f>
        <v>1713</v>
      </c>
      <c r="F10929" s="149" t="str">
        <f>+VLOOKUP($A10929,mUNICIPIOS!$B$4:$F$343,4,0)</f>
        <v>Las Cruces</v>
      </c>
      <c r="G10929" s="139" t="str">
        <f t="shared" ref="G10929:K10929" si="11227">+G10891</f>
        <v>03</v>
      </c>
      <c r="H10929" t="str">
        <f t="shared" si="11227"/>
        <v>ISP</v>
      </c>
      <c r="I10929" t="str">
        <f t="shared" si="11227"/>
        <v>Índice de Servicios Públicos</v>
      </c>
      <c r="J10929" t="str">
        <f t="shared" si="11227"/>
        <v>INDICE</v>
      </c>
      <c r="K10929">
        <f t="shared" si="11227"/>
        <v>0</v>
      </c>
      <c r="L10929" s="150">
        <f>+VLOOKUP($E10929,ISP_2018!$B$8:$T$347,18,0)</f>
        <v>3.9653344302694522E-2</v>
      </c>
      <c r="M10929" s="142" t="str">
        <f>+VLOOKUP($E10929,ISP_2018!$B$8:$T$347,19,0)</f>
        <v>Bajo</v>
      </c>
    </row>
    <row r="10930" spans="1:13" x14ac:dyDescent="0.3">
      <c r="A10930" s="139">
        <f t="shared" si="11221"/>
        <v>288</v>
      </c>
      <c r="B10930" s="148">
        <f t="shared" si="11223"/>
        <v>18</v>
      </c>
      <c r="D10930" s="149" t="str">
        <f>+VLOOKUP($A10930,mUNICIPIOS!$B$4:$F$343,2,0)</f>
        <v>Petén</v>
      </c>
      <c r="E10930" s="149">
        <f>+VLOOKUP($A10930,mUNICIPIOS!$B$4:$F$343,3,0)</f>
        <v>1713</v>
      </c>
      <c r="F10930" s="149" t="str">
        <f>+VLOOKUP($A10930,mUNICIPIOS!$B$4:$F$343,4,0)</f>
        <v>Las Cruces</v>
      </c>
      <c r="G10930" s="139" t="str">
        <f t="shared" ref="G10930:K10930" si="11228">+G10892</f>
        <v>04</v>
      </c>
      <c r="H10930" t="str">
        <f t="shared" si="11228"/>
        <v>IGA</v>
      </c>
      <c r="I10930" t="str">
        <f t="shared" si="11228"/>
        <v>Índice de Gestión Administrativa</v>
      </c>
      <c r="J10930" t="str">
        <f t="shared" si="11228"/>
        <v>04-01</v>
      </c>
      <c r="K10930" t="str">
        <f t="shared" si="11228"/>
        <v>Existencia de elementos de atención municipal orientada al vecino</v>
      </c>
      <c r="L10930" s="150">
        <f>+VLOOKUP($E10930,IGA_2018!$B$8:$N$347,3,0)</f>
        <v>0.25</v>
      </c>
      <c r="M10930" s="142" t="str">
        <f>+VLOOKUP($E10930,IGA_2018!$B$8:$N$347,4,0)</f>
        <v>Medio bajo</v>
      </c>
    </row>
    <row r="10931" spans="1:13" x14ac:dyDescent="0.3">
      <c r="A10931" s="139">
        <f t="shared" si="11221"/>
        <v>288</v>
      </c>
      <c r="B10931" s="148">
        <f t="shared" si="11223"/>
        <v>19</v>
      </c>
      <c r="D10931" s="149" t="str">
        <f>+VLOOKUP($A10931,mUNICIPIOS!$B$4:$F$343,2,0)</f>
        <v>Petén</v>
      </c>
      <c r="E10931" s="149">
        <f>+VLOOKUP($A10931,mUNICIPIOS!$B$4:$F$343,3,0)</f>
        <v>1713</v>
      </c>
      <c r="F10931" s="149" t="str">
        <f>+VLOOKUP($A10931,mUNICIPIOS!$B$4:$F$343,4,0)</f>
        <v>Las Cruces</v>
      </c>
      <c r="G10931" s="139" t="str">
        <f t="shared" ref="G10931:K10931" si="11229">+G10893</f>
        <v>04</v>
      </c>
      <c r="H10931" t="str">
        <f t="shared" si="11229"/>
        <v>IGA</v>
      </c>
      <c r="I10931" t="str">
        <f t="shared" si="11229"/>
        <v>Índice de Gestión Administrativa</v>
      </c>
      <c r="J10931" t="str">
        <f t="shared" si="11229"/>
        <v>04-02</v>
      </c>
      <c r="K10931" t="str">
        <f t="shared" si="11229"/>
        <v>Gestión del recurso humano.</v>
      </c>
      <c r="L10931" s="150">
        <f>+VLOOKUP($E10931,IGA_2018!$B$8:$N$347,6,0)</f>
        <v>0</v>
      </c>
      <c r="M10931" s="142" t="str">
        <f>+VLOOKUP($E10931,IGA_2018!$B$8:$N$347,7,0)</f>
        <v>Bajo</v>
      </c>
    </row>
    <row r="10932" spans="1:13" x14ac:dyDescent="0.3">
      <c r="A10932" s="139">
        <f t="shared" si="11221"/>
        <v>288</v>
      </c>
      <c r="B10932" s="148">
        <f t="shared" si="11223"/>
        <v>20</v>
      </c>
      <c r="D10932" s="149" t="str">
        <f>+VLOOKUP($A10932,mUNICIPIOS!$B$4:$F$343,2,0)</f>
        <v>Petén</v>
      </c>
      <c r="E10932" s="149">
        <f>+VLOOKUP($A10932,mUNICIPIOS!$B$4:$F$343,3,0)</f>
        <v>1713</v>
      </c>
      <c r="F10932" s="149" t="str">
        <f>+VLOOKUP($A10932,mUNICIPIOS!$B$4:$F$343,4,0)</f>
        <v>Las Cruces</v>
      </c>
      <c r="G10932" s="139" t="str">
        <f t="shared" ref="G10932:K10932" si="11230">+G10894</f>
        <v>04</v>
      </c>
      <c r="H10932" t="str">
        <f t="shared" si="11230"/>
        <v>IGA</v>
      </c>
      <c r="I10932" t="str">
        <f t="shared" si="11230"/>
        <v>Índice de Gestión Administrativa</v>
      </c>
      <c r="J10932" t="str">
        <f t="shared" si="11230"/>
        <v>04-03</v>
      </c>
      <c r="K10932" t="str">
        <f t="shared" si="11230"/>
        <v>Existencia de oficinas municipales con instrumentos de gestión.</v>
      </c>
      <c r="L10932" s="150">
        <f>+VLOOKUP($E10932,IGA_2018!$B$8:$N$347,9,0)</f>
        <v>0.1875</v>
      </c>
      <c r="M10932" s="142" t="str">
        <f>+VLOOKUP($E10932,IGA_2018!$B$8:$N$347,10,0)</f>
        <v>Bajo</v>
      </c>
    </row>
    <row r="10933" spans="1:13" x14ac:dyDescent="0.3">
      <c r="A10933" s="139">
        <f t="shared" si="11221"/>
        <v>288</v>
      </c>
      <c r="B10933" s="148">
        <f t="shared" si="11223"/>
        <v>21</v>
      </c>
      <c r="D10933" s="149" t="str">
        <f>+VLOOKUP($A10933,mUNICIPIOS!$B$4:$F$343,2,0)</f>
        <v>Petén</v>
      </c>
      <c r="E10933" s="149">
        <f>+VLOOKUP($A10933,mUNICIPIOS!$B$4:$F$343,3,0)</f>
        <v>1713</v>
      </c>
      <c r="F10933" s="149" t="str">
        <f>+VLOOKUP($A10933,mUNICIPIOS!$B$4:$F$343,4,0)</f>
        <v>Las Cruces</v>
      </c>
      <c r="G10933" s="139" t="str">
        <f t="shared" ref="G10933:K10933" si="11231">+G10895</f>
        <v>04</v>
      </c>
      <c r="H10933" t="str">
        <f t="shared" si="11231"/>
        <v>IGA</v>
      </c>
      <c r="I10933" t="str">
        <f t="shared" si="11231"/>
        <v>Índice de Gestión Administrativa</v>
      </c>
      <c r="J10933" t="str">
        <f t="shared" si="11231"/>
        <v>INDICE</v>
      </c>
      <c r="K10933">
        <f t="shared" si="11231"/>
        <v>0</v>
      </c>
      <c r="L10933" s="150">
        <f>+VLOOKUP($E10933,IGA_2018!$B$8:$N$347,12,0)</f>
        <v>0.140625</v>
      </c>
      <c r="M10933" s="142" t="str">
        <f>+VLOOKUP($E10933,IGA_2018!$B$8:$N$347,13,0)</f>
        <v>Bajo</v>
      </c>
    </row>
    <row r="10934" spans="1:13" x14ac:dyDescent="0.3">
      <c r="A10934" s="139">
        <f t="shared" si="11221"/>
        <v>288</v>
      </c>
      <c r="B10934" s="148">
        <f t="shared" si="11223"/>
        <v>22</v>
      </c>
      <c r="D10934" s="149" t="str">
        <f>+VLOOKUP($A10934,mUNICIPIOS!$B$4:$F$343,2,0)</f>
        <v>Petén</v>
      </c>
      <c r="E10934" s="149">
        <f>+VLOOKUP($A10934,mUNICIPIOS!$B$4:$F$343,3,0)</f>
        <v>1713</v>
      </c>
      <c r="F10934" s="149" t="str">
        <f>+VLOOKUP($A10934,mUNICIPIOS!$B$4:$F$343,4,0)</f>
        <v>Las Cruces</v>
      </c>
      <c r="G10934" s="139" t="str">
        <f t="shared" ref="G10934:K10934" si="11232">+G10896</f>
        <v>05</v>
      </c>
      <c r="H10934" t="str">
        <f t="shared" si="11232"/>
        <v>IGF</v>
      </c>
      <c r="I10934" t="str">
        <f t="shared" si="11232"/>
        <v>Índice de Gestión Financiera</v>
      </c>
      <c r="J10934" t="str">
        <f t="shared" si="11232"/>
        <v>05-01</v>
      </c>
      <c r="K10934" t="str">
        <f t="shared" si="11232"/>
        <v>Autonomía financiera municipal</v>
      </c>
      <c r="L10934" s="150">
        <f>+VLOOKUP($E10934,IGF_2018!$B$8:$Z$347,3,0)</f>
        <v>0.10778325921710918</v>
      </c>
      <c r="M10934" s="142" t="str">
        <f>+VLOOKUP($E10934,IGF_2018!$B$8:$Z$347,4,0)</f>
        <v>Bajo</v>
      </c>
    </row>
    <row r="10935" spans="1:13" x14ac:dyDescent="0.3">
      <c r="A10935" s="139">
        <f t="shared" si="11221"/>
        <v>288</v>
      </c>
      <c r="B10935" s="148">
        <f t="shared" si="11223"/>
        <v>23</v>
      </c>
      <c r="D10935" s="149" t="str">
        <f>+VLOOKUP($A10935,mUNICIPIOS!$B$4:$F$343,2,0)</f>
        <v>Petén</v>
      </c>
      <c r="E10935" s="149">
        <f>+VLOOKUP($A10935,mUNICIPIOS!$B$4:$F$343,3,0)</f>
        <v>1713</v>
      </c>
      <c r="F10935" s="149" t="str">
        <f>+VLOOKUP($A10935,mUNICIPIOS!$B$4:$F$343,4,0)</f>
        <v>Las Cruces</v>
      </c>
      <c r="G10935" s="139" t="str">
        <f t="shared" ref="G10935:K10935" si="11233">+G10897</f>
        <v>05</v>
      </c>
      <c r="H10935" t="str">
        <f t="shared" si="11233"/>
        <v>IGF</v>
      </c>
      <c r="I10935" t="str">
        <f t="shared" si="11233"/>
        <v>Índice de Gestión Financiera</v>
      </c>
      <c r="J10935" t="str">
        <f t="shared" si="11233"/>
        <v>05-02</v>
      </c>
      <c r="K10935" t="str">
        <f t="shared" si="11233"/>
        <v xml:space="preserve">Ingresos propios por habitante -sin regalías- </v>
      </c>
      <c r="L10935" s="150">
        <f>+VLOOKUP($E10935,IGF_2018!$B$8:$Z$347,6,0)</f>
        <v>4.6680040834745945E-2</v>
      </c>
      <c r="M10935" s="142" t="str">
        <f>+VLOOKUP($E10935,IGF_2018!$B$8:$Z$347,7,0)</f>
        <v>Bajo</v>
      </c>
    </row>
    <row r="10936" spans="1:13" x14ac:dyDescent="0.3">
      <c r="A10936" s="139">
        <f t="shared" si="11221"/>
        <v>288</v>
      </c>
      <c r="B10936" s="148">
        <f t="shared" si="11223"/>
        <v>24</v>
      </c>
      <c r="D10936" s="149" t="str">
        <f>+VLOOKUP($A10936,mUNICIPIOS!$B$4:$F$343,2,0)</f>
        <v>Petén</v>
      </c>
      <c r="E10936" s="149">
        <f>+VLOOKUP($A10936,mUNICIPIOS!$B$4:$F$343,3,0)</f>
        <v>1713</v>
      </c>
      <c r="F10936" s="149" t="str">
        <f>+VLOOKUP($A10936,mUNICIPIOS!$B$4:$F$343,4,0)</f>
        <v>Las Cruces</v>
      </c>
      <c r="G10936" s="139" t="str">
        <f t="shared" ref="G10936:K10936" si="11234">+G10898</f>
        <v>05</v>
      </c>
      <c r="H10936" t="str">
        <f t="shared" si="11234"/>
        <v>IGF</v>
      </c>
      <c r="I10936" t="str">
        <f t="shared" si="11234"/>
        <v>Índice de Gestión Financiera</v>
      </c>
      <c r="J10936" t="str">
        <f t="shared" si="11234"/>
        <v>05-03</v>
      </c>
      <c r="K10936" t="str">
        <f t="shared" si="11234"/>
        <v>Ingresos del IUSI en relación a los ingresos propios -sin regalías-</v>
      </c>
      <c r="L10936" s="150">
        <f>+VLOOKUP($E10936,IGF_2018!$B$8:$Z$347,9,0)</f>
        <v>0.43040971537163936</v>
      </c>
      <c r="M10936" s="142" t="str">
        <f>+VLOOKUP($E10936,IGF_2018!$B$8:$Z$347,10,0)</f>
        <v>Medio</v>
      </c>
    </row>
    <row r="10937" spans="1:13" x14ac:dyDescent="0.3">
      <c r="A10937" s="139">
        <f t="shared" si="11221"/>
        <v>288</v>
      </c>
      <c r="B10937" s="148">
        <f t="shared" si="11223"/>
        <v>25</v>
      </c>
      <c r="D10937" s="149" t="str">
        <f>+VLOOKUP($A10937,mUNICIPIOS!$B$4:$F$343,2,0)</f>
        <v>Petén</v>
      </c>
      <c r="E10937" s="149">
        <f>+VLOOKUP($A10937,mUNICIPIOS!$B$4:$F$343,3,0)</f>
        <v>1713</v>
      </c>
      <c r="F10937" s="149" t="str">
        <f>+VLOOKUP($A10937,mUNICIPIOS!$B$4:$F$343,4,0)</f>
        <v>Las Cruces</v>
      </c>
      <c r="G10937" s="139" t="str">
        <f t="shared" ref="G10937:K10937" si="11235">+G10899</f>
        <v>05</v>
      </c>
      <c r="H10937" t="str">
        <f t="shared" si="11235"/>
        <v>IGF</v>
      </c>
      <c r="I10937" t="str">
        <f t="shared" si="11235"/>
        <v>Índice de Gestión Financiera</v>
      </c>
      <c r="J10937" t="str">
        <f t="shared" si="11235"/>
        <v>05-04</v>
      </c>
      <c r="K10937" t="str">
        <f t="shared" si="11235"/>
        <v>Inversión anual en capital fijo por habitante</v>
      </c>
      <c r="L10937" s="150">
        <f>+VLOOKUP($E10937,IGF_2018!$B$8:$Z$347,12,0)</f>
        <v>6.7747999466172854E-2</v>
      </c>
      <c r="M10937" s="142" t="str">
        <f>+VLOOKUP($E10937,IGF_2018!$B$8:$Z$347,13,0)</f>
        <v>Bajo</v>
      </c>
    </row>
    <row r="10938" spans="1:13" x14ac:dyDescent="0.3">
      <c r="A10938" s="139">
        <f t="shared" si="11221"/>
        <v>288</v>
      </c>
      <c r="B10938" s="148">
        <f t="shared" si="11223"/>
        <v>26</v>
      </c>
      <c r="D10938" s="149" t="str">
        <f>+VLOOKUP($A10938,mUNICIPIOS!$B$4:$F$343,2,0)</f>
        <v>Petén</v>
      </c>
      <c r="E10938" s="149">
        <f>+VLOOKUP($A10938,mUNICIPIOS!$B$4:$F$343,3,0)</f>
        <v>1713</v>
      </c>
      <c r="F10938" s="149" t="str">
        <f>+VLOOKUP($A10938,mUNICIPIOS!$B$4:$F$343,4,0)</f>
        <v>Las Cruces</v>
      </c>
      <c r="G10938" s="139" t="str">
        <f t="shared" ref="G10938:K10938" si="11236">+G10900</f>
        <v>05</v>
      </c>
      <c r="H10938" t="str">
        <f t="shared" si="11236"/>
        <v>IGF</v>
      </c>
      <c r="I10938" t="str">
        <f t="shared" si="11236"/>
        <v>Índice de Gestión Financiera</v>
      </c>
      <c r="J10938" t="str">
        <f t="shared" si="11236"/>
        <v>05-05</v>
      </c>
      <c r="K10938" t="str">
        <f t="shared" si="11236"/>
        <v>Inversión anual en capital fijo con recursos percibidos por ingresos propios</v>
      </c>
      <c r="L10938" s="150">
        <f>+VLOOKUP($E10938,IGF_2018!$B$8:$Z$347,15,0)</f>
        <v>5.7596156932029949E-2</v>
      </c>
      <c r="M10938" s="142" t="str">
        <f>+VLOOKUP($E10938,IGF_2018!$B$8:$Z$347,16,0)</f>
        <v>Bajo</v>
      </c>
    </row>
    <row r="10939" spans="1:13" x14ac:dyDescent="0.3">
      <c r="A10939" s="139">
        <f t="shared" si="11221"/>
        <v>288</v>
      </c>
      <c r="B10939" s="148">
        <f t="shared" si="11223"/>
        <v>27</v>
      </c>
      <c r="D10939" s="149" t="str">
        <f>+VLOOKUP($A10939,mUNICIPIOS!$B$4:$F$343,2,0)</f>
        <v>Petén</v>
      </c>
      <c r="E10939" s="149">
        <f>+VLOOKUP($A10939,mUNICIPIOS!$B$4:$F$343,3,0)</f>
        <v>1713</v>
      </c>
      <c r="F10939" s="149" t="str">
        <f>+VLOOKUP($A10939,mUNICIPIOS!$B$4:$F$343,4,0)</f>
        <v>Las Cruces</v>
      </c>
      <c r="G10939" s="139" t="str">
        <f t="shared" ref="G10939:K10939" si="11237">+G10901</f>
        <v>05</v>
      </c>
      <c r="H10939" t="str">
        <f t="shared" si="11237"/>
        <v>IGF</v>
      </c>
      <c r="I10939" t="str">
        <f t="shared" si="11237"/>
        <v>Índice de Gestión Financiera</v>
      </c>
      <c r="J10939" t="str">
        <f t="shared" si="11237"/>
        <v>05-06</v>
      </c>
      <c r="K10939" t="str">
        <f t="shared" si="11237"/>
        <v xml:space="preserve">Inversión anual en capital fijo con recursos percibidos por transferencias del Gobierno Central </v>
      </c>
      <c r="L10939" s="150">
        <f>+VLOOKUP($E10939,IGF_2018!$B$8:$Z$347,18,0)</f>
        <v>0.16146161354695612</v>
      </c>
      <c r="M10939" s="142" t="str">
        <f>+VLOOKUP($E10939,IGF_2018!$B$8:$Z$347,19,0)</f>
        <v>Bajo</v>
      </c>
    </row>
    <row r="10940" spans="1:13" x14ac:dyDescent="0.3">
      <c r="A10940" s="139">
        <f t="shared" si="11221"/>
        <v>288</v>
      </c>
      <c r="B10940" s="148">
        <f t="shared" si="11223"/>
        <v>28</v>
      </c>
      <c r="D10940" s="149" t="str">
        <f>+VLOOKUP($A10940,mUNICIPIOS!$B$4:$F$343,2,0)</f>
        <v>Petén</v>
      </c>
      <c r="E10940" s="149">
        <f>+VLOOKUP($A10940,mUNICIPIOS!$B$4:$F$343,3,0)</f>
        <v>1713</v>
      </c>
      <c r="F10940" s="149" t="str">
        <f>+VLOOKUP($A10940,mUNICIPIOS!$B$4:$F$343,4,0)</f>
        <v>Las Cruces</v>
      </c>
      <c r="G10940" s="139" t="str">
        <f t="shared" ref="G10940:K10940" si="11238">+G10902</f>
        <v>05</v>
      </c>
      <c r="H10940" t="str">
        <f t="shared" si="11238"/>
        <v>IGF</v>
      </c>
      <c r="I10940" t="str">
        <f t="shared" si="11238"/>
        <v>Índice de Gestión Financiera</v>
      </c>
      <c r="J10940" t="str">
        <f t="shared" si="11238"/>
        <v>05-07</v>
      </c>
      <c r="K10940" t="str">
        <f t="shared" si="11238"/>
        <v>Financiamiento por endeudamiento municipal</v>
      </c>
      <c r="L10940" s="150">
        <f>+VLOOKUP($E10940,IGF_2018!$B$8:$Z$347,21,0)</f>
        <v>0.96803653392318745</v>
      </c>
      <c r="M10940" s="142" t="str">
        <f>+VLOOKUP($E10940,IGF_2018!$B$8:$Z$347,22,0)</f>
        <v>Alto</v>
      </c>
    </row>
    <row r="10941" spans="1:13" x14ac:dyDescent="0.3">
      <c r="A10941" s="139">
        <f t="shared" si="11221"/>
        <v>288</v>
      </c>
      <c r="B10941" s="148">
        <f t="shared" si="11223"/>
        <v>29</v>
      </c>
      <c r="D10941" s="149" t="str">
        <f>+VLOOKUP($A10941,mUNICIPIOS!$B$4:$F$343,2,0)</f>
        <v>Petén</v>
      </c>
      <c r="E10941" s="149">
        <f>+VLOOKUP($A10941,mUNICIPIOS!$B$4:$F$343,3,0)</f>
        <v>1713</v>
      </c>
      <c r="F10941" s="149" t="str">
        <f>+VLOOKUP($A10941,mUNICIPIOS!$B$4:$F$343,4,0)</f>
        <v>Las Cruces</v>
      </c>
      <c r="G10941" s="139" t="str">
        <f t="shared" ref="G10941:K10941" si="11239">+G10903</f>
        <v>05</v>
      </c>
      <c r="H10941" t="str">
        <f t="shared" si="11239"/>
        <v>IGF</v>
      </c>
      <c r="I10941" t="str">
        <f t="shared" si="11239"/>
        <v>Índice de Gestión Financiera</v>
      </c>
      <c r="J10941" t="str">
        <f t="shared" si="11239"/>
        <v>INDICE</v>
      </c>
      <c r="K10941">
        <f t="shared" si="11239"/>
        <v>0</v>
      </c>
      <c r="L10941" s="150">
        <f>+VLOOKUP($E10941,IGF_2018!$B$8:$Z$347,24,0)</f>
        <v>0.29622151532668833</v>
      </c>
      <c r="M10941" s="142" t="str">
        <f>+VLOOKUP($E10941,IGF_2018!$B$8:$Z$347,25,0)</f>
        <v>Medio bajo</v>
      </c>
    </row>
    <row r="10942" spans="1:13" x14ac:dyDescent="0.3">
      <c r="A10942" s="139">
        <f t="shared" si="11221"/>
        <v>288</v>
      </c>
      <c r="B10942" s="148">
        <f t="shared" si="11223"/>
        <v>30</v>
      </c>
      <c r="D10942" s="149" t="str">
        <f>+VLOOKUP($A10942,mUNICIPIOS!$B$4:$F$343,2,0)</f>
        <v>Petén</v>
      </c>
      <c r="E10942" s="149">
        <f>+VLOOKUP($A10942,mUNICIPIOS!$B$4:$F$343,3,0)</f>
        <v>1713</v>
      </c>
      <c r="F10942" s="149" t="str">
        <f>+VLOOKUP($A10942,mUNICIPIOS!$B$4:$F$343,4,0)</f>
        <v>Las Cruces</v>
      </c>
      <c r="G10942" s="139" t="str">
        <f t="shared" ref="G10942:K10942" si="11240">+G10904</f>
        <v>06</v>
      </c>
      <c r="H10942" t="str">
        <f t="shared" si="11240"/>
        <v>IGE</v>
      </c>
      <c r="I10942" t="str">
        <f t="shared" si="11240"/>
        <v>Índice de Gestión Estratégica</v>
      </c>
      <c r="J10942" t="str">
        <f t="shared" si="11240"/>
        <v>06-01</v>
      </c>
      <c r="K10942" t="str">
        <f t="shared" si="11240"/>
        <v>Ejecución del Plan Operativo Anual  (POA)</v>
      </c>
      <c r="L10942" s="150">
        <f>+VLOOKUP($E10942,IGE_2018!$B$8:$Z$347,3,0)</f>
        <v>0.35962361738888116</v>
      </c>
      <c r="M10942" s="142" t="str">
        <f>+VLOOKUP($E10942,IGE_2018!$B$8:$Z$347,4,0)</f>
        <v>Medio bajo</v>
      </c>
    </row>
    <row r="10943" spans="1:13" x14ac:dyDescent="0.3">
      <c r="A10943" s="139">
        <f t="shared" si="11221"/>
        <v>288</v>
      </c>
      <c r="B10943" s="148">
        <f t="shared" si="11223"/>
        <v>31</v>
      </c>
      <c r="D10943" s="149" t="str">
        <f>+VLOOKUP($A10943,mUNICIPIOS!$B$4:$F$343,2,0)</f>
        <v>Petén</v>
      </c>
      <c r="E10943" s="149">
        <f>+VLOOKUP($A10943,mUNICIPIOS!$B$4:$F$343,3,0)</f>
        <v>1713</v>
      </c>
      <c r="F10943" s="149" t="str">
        <f>+VLOOKUP($A10943,mUNICIPIOS!$B$4:$F$343,4,0)</f>
        <v>Las Cruces</v>
      </c>
      <c r="G10943" s="139" t="str">
        <f t="shared" ref="G10943:K10943" si="11241">+G10905</f>
        <v>06</v>
      </c>
      <c r="H10943" t="str">
        <f t="shared" si="11241"/>
        <v>IGE</v>
      </c>
      <c r="I10943" t="str">
        <f t="shared" si="11241"/>
        <v>Índice de Gestión Estratégica</v>
      </c>
      <c r="J10943" t="str">
        <f t="shared" si="11241"/>
        <v>06-02</v>
      </c>
      <c r="K10943" t="str">
        <f t="shared" si="11241"/>
        <v>Relación Plan de Desarrollo Municipal y Ordenamiento Territorial (PDM-OT) - Plan Estratégico Institucional (PEI) - Plan Operativo Multianual (POM) - Plan Operativo Anual (POA)</v>
      </c>
      <c r="L10943" s="150">
        <f>+VLOOKUP($E10943,IGE_2018!$B$8:$Z$347,6,0)</f>
        <v>9.8275862068965505E-2</v>
      </c>
      <c r="M10943" s="142" t="str">
        <f>+VLOOKUP($E10943,IGE_2018!$B$8:$Z$347,7,0)</f>
        <v>Bajo</v>
      </c>
    </row>
    <row r="10944" spans="1:13" x14ac:dyDescent="0.3">
      <c r="A10944" s="139">
        <f t="shared" si="11221"/>
        <v>288</v>
      </c>
      <c r="B10944" s="148">
        <f t="shared" si="11223"/>
        <v>32</v>
      </c>
      <c r="D10944" s="149" t="str">
        <f>+VLOOKUP($A10944,mUNICIPIOS!$B$4:$F$343,2,0)</f>
        <v>Petén</v>
      </c>
      <c r="E10944" s="149">
        <f>+VLOOKUP($A10944,mUNICIPIOS!$B$4:$F$343,3,0)</f>
        <v>1713</v>
      </c>
      <c r="F10944" s="149" t="str">
        <f>+VLOOKUP($A10944,mUNICIPIOS!$B$4:$F$343,4,0)</f>
        <v>Las Cruces</v>
      </c>
      <c r="G10944" s="139" t="str">
        <f t="shared" ref="G10944:K10944" si="11242">+G10906</f>
        <v>06</v>
      </c>
      <c r="H10944" t="str">
        <f t="shared" si="11242"/>
        <v>IGE</v>
      </c>
      <c r="I10944" t="str">
        <f t="shared" si="11242"/>
        <v>Índice de Gestión Estratégica</v>
      </c>
      <c r="J10944" t="str">
        <f t="shared" si="11242"/>
        <v>06-03</v>
      </c>
      <c r="K10944" t="str">
        <f t="shared" si="11242"/>
        <v>Presupuesto de egresos relacionado a competencias municipales que responden a prioridades nacionales de desarrollo.</v>
      </c>
      <c r="L10944" s="150">
        <f>+VLOOKUP($E10944,IGE_2018!$B$8:$Z$347,9,0)</f>
        <v>0.15421900637962116</v>
      </c>
      <c r="M10944" s="142" t="str">
        <f>+VLOOKUP($E10944,IGE_2018!$B$8:$Z$347,10,0)</f>
        <v>Bajo</v>
      </c>
    </row>
    <row r="10945" spans="1:13" x14ac:dyDescent="0.3">
      <c r="A10945" s="139">
        <f t="shared" si="11221"/>
        <v>288</v>
      </c>
      <c r="B10945" s="148">
        <f t="shared" si="11223"/>
        <v>33</v>
      </c>
      <c r="D10945" s="149" t="str">
        <f>+VLOOKUP($A10945,mUNICIPIOS!$B$4:$F$343,2,0)</f>
        <v>Petén</v>
      </c>
      <c r="E10945" s="149">
        <f>+VLOOKUP($A10945,mUNICIPIOS!$B$4:$F$343,3,0)</f>
        <v>1713</v>
      </c>
      <c r="F10945" s="149" t="str">
        <f>+VLOOKUP($A10945,mUNICIPIOS!$B$4:$F$343,4,0)</f>
        <v>Las Cruces</v>
      </c>
      <c r="G10945" s="139" t="str">
        <f t="shared" ref="G10945:K10945" si="11243">+G10907</f>
        <v>06</v>
      </c>
      <c r="H10945" t="str">
        <f t="shared" si="11243"/>
        <v>IGE</v>
      </c>
      <c r="I10945" t="str">
        <f t="shared" si="11243"/>
        <v>Índice de Gestión Estratégica</v>
      </c>
      <c r="J10945" t="str">
        <f t="shared" si="11243"/>
        <v>06-04</v>
      </c>
      <c r="K10945" t="str">
        <f t="shared" si="11243"/>
        <v>Institucionalización de la gestión ordenada del territorio</v>
      </c>
      <c r="L10945" s="150">
        <f>+VLOOKUP($E10945,IGE_2018!$B$8:$Z$347,12,0)</f>
        <v>0.2</v>
      </c>
      <c r="M10945" s="142" t="str">
        <f>+VLOOKUP($E10945,IGE_2018!$B$8:$Z$347,13,0)</f>
        <v>Bajo</v>
      </c>
    </row>
    <row r="10946" spans="1:13" x14ac:dyDescent="0.3">
      <c r="A10946" s="139">
        <f t="shared" si="11221"/>
        <v>288</v>
      </c>
      <c r="B10946" s="148">
        <f t="shared" si="11223"/>
        <v>34</v>
      </c>
      <c r="D10946" s="149" t="str">
        <f>+VLOOKUP($A10946,mUNICIPIOS!$B$4:$F$343,2,0)</f>
        <v>Petén</v>
      </c>
      <c r="E10946" s="149">
        <f>+VLOOKUP($A10946,mUNICIPIOS!$B$4:$F$343,3,0)</f>
        <v>1713</v>
      </c>
      <c r="F10946" s="149" t="str">
        <f>+VLOOKUP($A10946,mUNICIPIOS!$B$4:$F$343,4,0)</f>
        <v>Las Cruces</v>
      </c>
      <c r="G10946" s="139" t="str">
        <f t="shared" ref="G10946:K10946" si="11244">+G10908</f>
        <v>06</v>
      </c>
      <c r="H10946" t="str">
        <f t="shared" si="11244"/>
        <v>IGE</v>
      </c>
      <c r="I10946" t="str">
        <f t="shared" si="11244"/>
        <v>Índice de Gestión Estratégica</v>
      </c>
      <c r="J10946" t="str">
        <f t="shared" si="11244"/>
        <v>06-05</v>
      </c>
      <c r="K10946" t="str">
        <f t="shared" si="11244"/>
        <v>Acciones para la gestión ordenada del territorio</v>
      </c>
      <c r="L10946" s="150">
        <f>+VLOOKUP($E10946,IGE_2018!$B$8:$Z$347,15,0)</f>
        <v>0</v>
      </c>
      <c r="M10946" s="142" t="str">
        <f>+VLOOKUP($E10946,IGE_2018!$B$8:$Z$347,16,0)</f>
        <v>Bajo</v>
      </c>
    </row>
    <row r="10947" spans="1:13" x14ac:dyDescent="0.3">
      <c r="A10947" s="139">
        <f t="shared" si="11221"/>
        <v>288</v>
      </c>
      <c r="B10947" s="148">
        <f t="shared" si="11223"/>
        <v>35</v>
      </c>
      <c r="D10947" s="149" t="str">
        <f>+VLOOKUP($A10947,mUNICIPIOS!$B$4:$F$343,2,0)</f>
        <v>Petén</v>
      </c>
      <c r="E10947" s="149">
        <f>+VLOOKUP($A10947,mUNICIPIOS!$B$4:$F$343,3,0)</f>
        <v>1713</v>
      </c>
      <c r="F10947" s="149" t="str">
        <f>+VLOOKUP($A10947,mUNICIPIOS!$B$4:$F$343,4,0)</f>
        <v>Las Cruces</v>
      </c>
      <c r="G10947" s="139" t="str">
        <f t="shared" ref="G10947:K10947" si="11245">+G10909</f>
        <v>06</v>
      </c>
      <c r="H10947" t="str">
        <f t="shared" si="11245"/>
        <v>IGE</v>
      </c>
      <c r="I10947" t="str">
        <f t="shared" si="11245"/>
        <v>Índice de Gestión Estratégica</v>
      </c>
      <c r="J10947" t="str">
        <f t="shared" si="11245"/>
        <v>06-06</v>
      </c>
      <c r="K10947" t="str">
        <f t="shared" si="11245"/>
        <v>Gestión de riesgo en la formulación de proyectos derivados de la planificación operativa anual</v>
      </c>
      <c r="L10947" s="150">
        <f>+VLOOKUP($E10947,IGE_2018!$B$8:$Z$347,18,0)</f>
        <v>0</v>
      </c>
      <c r="M10947" s="142" t="str">
        <f>+VLOOKUP($E10947,IGE_2018!$B$8:$Z$347,19,0)</f>
        <v>Bajo</v>
      </c>
    </row>
    <row r="10948" spans="1:13" x14ac:dyDescent="0.3">
      <c r="A10948" s="139">
        <f t="shared" si="11221"/>
        <v>288</v>
      </c>
      <c r="B10948" s="148">
        <f t="shared" si="11223"/>
        <v>36</v>
      </c>
      <c r="D10948" s="149" t="str">
        <f>+VLOOKUP($A10948,mUNICIPIOS!$B$4:$F$343,2,0)</f>
        <v>Petén</v>
      </c>
      <c r="E10948" s="149">
        <f>+VLOOKUP($A10948,mUNICIPIOS!$B$4:$F$343,3,0)</f>
        <v>1713</v>
      </c>
      <c r="F10948" s="149" t="str">
        <f>+VLOOKUP($A10948,mUNICIPIOS!$B$4:$F$343,4,0)</f>
        <v>Las Cruces</v>
      </c>
      <c r="G10948" s="139" t="str">
        <f t="shared" ref="G10948:K10948" si="11246">+G10910</f>
        <v>06</v>
      </c>
      <c r="H10948" t="str">
        <f t="shared" si="11246"/>
        <v>IGE</v>
      </c>
      <c r="I10948" t="str">
        <f t="shared" si="11246"/>
        <v>Índice de Gestión Estratégica</v>
      </c>
      <c r="J10948" t="str">
        <f t="shared" si="11246"/>
        <v>06-07</v>
      </c>
      <c r="K10948" t="str">
        <f t="shared" si="11246"/>
        <v>Ingresos por servicios ambientales en relación a los ingresos propios sin regalías</v>
      </c>
      <c r="L10948" s="150">
        <f>+VLOOKUP($E10948,IGE_2018!$B$8:$Z$347,21,0)</f>
        <v>0</v>
      </c>
      <c r="M10948" s="142" t="str">
        <f>+VLOOKUP($E10948,IGE_2018!$B$8:$Z$347,22,0)</f>
        <v>Bajo</v>
      </c>
    </row>
    <row r="10949" spans="1:13" x14ac:dyDescent="0.3">
      <c r="A10949" s="139">
        <f t="shared" si="11221"/>
        <v>288</v>
      </c>
      <c r="B10949" s="148">
        <f t="shared" si="11223"/>
        <v>37</v>
      </c>
      <c r="D10949" s="149" t="str">
        <f>+VLOOKUP($A10949,mUNICIPIOS!$B$4:$F$343,2,0)</f>
        <v>Petén</v>
      </c>
      <c r="E10949" s="149">
        <f>+VLOOKUP($A10949,mUNICIPIOS!$B$4:$F$343,3,0)</f>
        <v>1713</v>
      </c>
      <c r="F10949" s="149" t="str">
        <f>+VLOOKUP($A10949,mUNICIPIOS!$B$4:$F$343,4,0)</f>
        <v>Las Cruces</v>
      </c>
      <c r="G10949" s="139" t="str">
        <f t="shared" ref="G10949:K10949" si="11247">+G10911</f>
        <v>06</v>
      </c>
      <c r="H10949" t="str">
        <f t="shared" si="11247"/>
        <v>IGE</v>
      </c>
      <c r="I10949" t="str">
        <f t="shared" si="11247"/>
        <v>Índice de Gestión Estratégica</v>
      </c>
      <c r="J10949" t="str">
        <f t="shared" si="11247"/>
        <v>INDICE</v>
      </c>
      <c r="K10949">
        <f t="shared" si="11247"/>
        <v>0</v>
      </c>
      <c r="L10949" s="150">
        <f>+VLOOKUP($E10949,IGE_2018!$B$8:$Z$347,24,0)</f>
        <v>0.12723967351358229</v>
      </c>
      <c r="M10949" s="142" t="str">
        <f>+VLOOKUP($E10949,IGE_2018!$B$8:$Z$347,25,0)</f>
        <v>Bajo</v>
      </c>
    </row>
    <row r="10950" spans="1:13" x14ac:dyDescent="0.3">
      <c r="A10950" s="139">
        <f t="shared" si="11221"/>
        <v>288</v>
      </c>
      <c r="B10950" s="148">
        <f t="shared" si="11223"/>
        <v>38</v>
      </c>
      <c r="D10950" s="149" t="str">
        <f>+VLOOKUP($A10950,mUNICIPIOS!$B$4:$F$343,2,0)</f>
        <v>Petén</v>
      </c>
      <c r="E10950" s="149">
        <f>+VLOOKUP($A10950,mUNICIPIOS!$B$4:$F$343,3,0)</f>
        <v>1713</v>
      </c>
      <c r="F10950" s="149" t="str">
        <f>+VLOOKUP($A10950,mUNICIPIOS!$B$4:$F$343,4,0)</f>
        <v>Las Cruces</v>
      </c>
      <c r="G10950" s="139" t="str">
        <f t="shared" ref="G10950:K10950" si="11248">+G10912</f>
        <v>RANKING</v>
      </c>
      <c r="H10950" t="str">
        <f t="shared" si="11248"/>
        <v>RGM</v>
      </c>
      <c r="I10950" t="str">
        <f t="shared" si="11248"/>
        <v>Ranking de la Gestión Municipal 2018</v>
      </c>
      <c r="J10950" t="str">
        <f t="shared" si="11248"/>
        <v>RANKING</v>
      </c>
      <c r="K10950">
        <f t="shared" si="11248"/>
        <v>0</v>
      </c>
      <c r="L10950" s="151">
        <f>+VLOOKUP($E10950,Resultados_generales!$C$8:$AE$347,27,0)</f>
        <v>0.28927179911377754</v>
      </c>
      <c r="M10950" t="str">
        <f>+VLOOKUP($E10950,Resultados_generales!$C$8:$AE$347,28,0)</f>
        <v>Medio bajo</v>
      </c>
    </row>
    <row r="10951" spans="1:13" x14ac:dyDescent="0.3">
      <c r="A10951" s="139">
        <f t="shared" si="11221"/>
        <v>289</v>
      </c>
      <c r="B10951" s="148">
        <f t="shared" si="11223"/>
        <v>1</v>
      </c>
      <c r="D10951" s="149" t="str">
        <f>+VLOOKUP($A10951,mUNICIPIOS!$B$4:$F$343,2,0)</f>
        <v>Petén</v>
      </c>
      <c r="E10951" s="149">
        <f>+VLOOKUP($A10951,mUNICIPIOS!$B$4:$F$343,3,0)</f>
        <v>1714</v>
      </c>
      <c r="F10951" s="149" t="str">
        <f>+VLOOKUP($A10951,mUNICIPIOS!$B$4:$F$343,4,0)</f>
        <v>El Chal</v>
      </c>
      <c r="G10951" s="139" t="str">
        <f t="shared" ref="G10951:K10951" si="11249">+G10913</f>
        <v>01</v>
      </c>
      <c r="H10951" t="str">
        <f t="shared" si="11249"/>
        <v>IPC</v>
      </c>
      <c r="I10951" t="str">
        <f t="shared" si="11249"/>
        <v>Índice de Participación Ciudadana</v>
      </c>
      <c r="J10951" t="str">
        <f t="shared" si="11249"/>
        <v>01-01</v>
      </c>
      <c r="K10951" t="str">
        <f t="shared" si="11249"/>
        <v>Número de reuniones del COMUDE en el año de la medición.</v>
      </c>
      <c r="L10951" s="150">
        <f>+VLOOKUP($E10951,IPC_2018!$B$8:$T$347,3,0)</f>
        <v>0.83333333333333337</v>
      </c>
      <c r="M10951" s="142" t="str">
        <f>+VLOOKUP($E10951,IPC_2018!$B$8:$T$347,4,0)</f>
        <v>Alto</v>
      </c>
    </row>
    <row r="10952" spans="1:13" x14ac:dyDescent="0.3">
      <c r="A10952" s="139">
        <f t="shared" si="11221"/>
        <v>289</v>
      </c>
      <c r="B10952" s="148">
        <f t="shared" si="11223"/>
        <v>2</v>
      </c>
      <c r="D10952" s="149" t="str">
        <f>+VLOOKUP($A10952,mUNICIPIOS!$B$4:$F$343,2,0)</f>
        <v>Petén</v>
      </c>
      <c r="E10952" s="149">
        <f>+VLOOKUP($A10952,mUNICIPIOS!$B$4:$F$343,3,0)</f>
        <v>1714</v>
      </c>
      <c r="F10952" s="149" t="str">
        <f>+VLOOKUP($A10952,mUNICIPIOS!$B$4:$F$343,4,0)</f>
        <v>El Chal</v>
      </c>
      <c r="G10952" s="139" t="str">
        <f t="shared" ref="G10952:K10952" si="11250">+G10914</f>
        <v>01</v>
      </c>
      <c r="H10952" t="str">
        <f t="shared" si="11250"/>
        <v>IPC</v>
      </c>
      <c r="I10952" t="str">
        <f t="shared" si="11250"/>
        <v>Índice de Participación Ciudadana</v>
      </c>
      <c r="J10952" t="str">
        <f t="shared" si="11250"/>
        <v>01-02</v>
      </c>
      <c r="K10952" t="str">
        <f t="shared" si="11250"/>
        <v>Participación de Alcaldes, Concejales y Síndicos determinados o designados en el COMUDE</v>
      </c>
      <c r="L10952" s="150">
        <f>+VLOOKUP($E10952,IPC_2018!$B$8:$T$347,6,0)</f>
        <v>0.92500000000000004</v>
      </c>
      <c r="M10952" s="142" t="str">
        <f>+VLOOKUP($E10952,IPC_2018!$B$8:$T$347,7,0)</f>
        <v>Alto</v>
      </c>
    </row>
    <row r="10953" spans="1:13" x14ac:dyDescent="0.3">
      <c r="A10953" s="139">
        <f t="shared" si="11221"/>
        <v>289</v>
      </c>
      <c r="B10953" s="148">
        <f t="shared" si="11223"/>
        <v>3</v>
      </c>
      <c r="D10953" s="149" t="str">
        <f>+VLOOKUP($A10953,mUNICIPIOS!$B$4:$F$343,2,0)</f>
        <v>Petén</v>
      </c>
      <c r="E10953" s="149">
        <f>+VLOOKUP($A10953,mUNICIPIOS!$B$4:$F$343,3,0)</f>
        <v>1714</v>
      </c>
      <c r="F10953" s="149" t="str">
        <f>+VLOOKUP($A10953,mUNICIPIOS!$B$4:$F$343,4,0)</f>
        <v>El Chal</v>
      </c>
      <c r="G10953" s="139" t="str">
        <f t="shared" ref="G10953:K10953" si="11251">+G10915</f>
        <v>01</v>
      </c>
      <c r="H10953" t="str">
        <f t="shared" si="11251"/>
        <v>IPC</v>
      </c>
      <c r="I10953" t="str">
        <f t="shared" si="11251"/>
        <v>Índice de Participación Ciudadana</v>
      </c>
      <c r="J10953" t="str">
        <f t="shared" si="11251"/>
        <v>01-03</v>
      </c>
      <c r="K10953" t="str">
        <f t="shared" si="11251"/>
        <v>Participación  de organizaciones de jóvenes, mujeres, pueblos mayas, xincas, garífunas, y otras organizaciones en el Comude</v>
      </c>
      <c r="L10953" s="150">
        <f>+VLOOKUP($E10953,IPC_2018!$B$8:$T$347,9,0)</f>
        <v>0.87671232876712324</v>
      </c>
      <c r="M10953" s="142" t="str">
        <f>+VLOOKUP($E10953,IPC_2018!$B$8:$T$347,10,0)</f>
        <v>Alto</v>
      </c>
    </row>
    <row r="10954" spans="1:13" x14ac:dyDescent="0.3">
      <c r="A10954" s="139">
        <f t="shared" si="11221"/>
        <v>289</v>
      </c>
      <c r="B10954" s="148">
        <f t="shared" si="11223"/>
        <v>4</v>
      </c>
      <c r="D10954" s="149" t="str">
        <f>+VLOOKUP($A10954,mUNICIPIOS!$B$4:$F$343,2,0)</f>
        <v>Petén</v>
      </c>
      <c r="E10954" s="149">
        <f>+VLOOKUP($A10954,mUNICIPIOS!$B$4:$F$343,3,0)</f>
        <v>1714</v>
      </c>
      <c r="F10954" s="149" t="str">
        <f>+VLOOKUP($A10954,mUNICIPIOS!$B$4:$F$343,4,0)</f>
        <v>El Chal</v>
      </c>
      <c r="G10954" s="139" t="str">
        <f t="shared" ref="G10954:K10954" si="11252">+G10916</f>
        <v>01</v>
      </c>
      <c r="H10954" t="str">
        <f t="shared" si="11252"/>
        <v>IPC</v>
      </c>
      <c r="I10954" t="str">
        <f t="shared" si="11252"/>
        <v>Índice de Participación Ciudadana</v>
      </c>
      <c r="J10954" t="str">
        <f t="shared" si="11252"/>
        <v>01-04</v>
      </c>
      <c r="K10954" t="str">
        <f t="shared" si="11252"/>
        <v>Representatividad territorial del Comude.</v>
      </c>
      <c r="L10954" s="150">
        <f>+VLOOKUP($E10954,IPC_2018!$B$8:$T$347,12,0)</f>
        <v>1</v>
      </c>
      <c r="M10954" s="142" t="str">
        <f>+VLOOKUP($E10954,IPC_2018!$B$8:$T$347,13,0)</f>
        <v>Alto</v>
      </c>
    </row>
    <row r="10955" spans="1:13" x14ac:dyDescent="0.3">
      <c r="A10955" s="139">
        <f t="shared" si="11221"/>
        <v>289</v>
      </c>
      <c r="B10955" s="148">
        <f t="shared" si="11223"/>
        <v>5</v>
      </c>
      <c r="D10955" s="149" t="str">
        <f>+VLOOKUP($A10955,mUNICIPIOS!$B$4:$F$343,2,0)</f>
        <v>Petén</v>
      </c>
      <c r="E10955" s="149">
        <f>+VLOOKUP($A10955,mUNICIPIOS!$B$4:$F$343,3,0)</f>
        <v>1714</v>
      </c>
      <c r="F10955" s="149" t="str">
        <f>+VLOOKUP($A10955,mUNICIPIOS!$B$4:$F$343,4,0)</f>
        <v>El Chal</v>
      </c>
      <c r="G10955" s="139" t="str">
        <f t="shared" ref="G10955:K10955" si="11253">+G10917</f>
        <v>01</v>
      </c>
      <c r="H10955" t="str">
        <f t="shared" si="11253"/>
        <v>IPC</v>
      </c>
      <c r="I10955" t="str">
        <f t="shared" si="11253"/>
        <v>Índice de Participación Ciudadana</v>
      </c>
      <c r="J10955" t="str">
        <f t="shared" si="11253"/>
        <v>01-05</v>
      </c>
      <c r="K10955" t="str">
        <f t="shared" si="11253"/>
        <v>Funcionamiento del Comude</v>
      </c>
      <c r="L10955" s="150">
        <f>+VLOOKUP($E10955,IPC_2018!$B$8:$T$347,15,0)</f>
        <v>0.69664310978679966</v>
      </c>
      <c r="M10955" s="142" t="str">
        <f>+VLOOKUP($E10955,IPC_2018!$B$8:$T$347,16,0)</f>
        <v>Medio alto</v>
      </c>
    </row>
    <row r="10956" spans="1:13" x14ac:dyDescent="0.3">
      <c r="A10956" s="139">
        <f t="shared" si="11221"/>
        <v>289</v>
      </c>
      <c r="B10956" s="148">
        <f t="shared" si="11223"/>
        <v>6</v>
      </c>
      <c r="D10956" s="149" t="str">
        <f>+VLOOKUP($A10956,mUNICIPIOS!$B$4:$F$343,2,0)</f>
        <v>Petén</v>
      </c>
      <c r="E10956" s="149">
        <f>+VLOOKUP($A10956,mUNICIPIOS!$B$4:$F$343,3,0)</f>
        <v>1714</v>
      </c>
      <c r="F10956" s="149" t="str">
        <f>+VLOOKUP($A10956,mUNICIPIOS!$B$4:$F$343,4,0)</f>
        <v>El Chal</v>
      </c>
      <c r="G10956" s="139" t="str">
        <f t="shared" ref="G10956:K10956" si="11254">+G10918</f>
        <v>01</v>
      </c>
      <c r="H10956" t="str">
        <f t="shared" si="11254"/>
        <v>IPC</v>
      </c>
      <c r="I10956" t="str">
        <f t="shared" si="11254"/>
        <v>Índice de Participación Ciudadana</v>
      </c>
      <c r="J10956" t="str">
        <f t="shared" si="11254"/>
        <v>INDICE</v>
      </c>
      <c r="K10956">
        <f t="shared" si="11254"/>
        <v>0</v>
      </c>
      <c r="L10956" s="150">
        <f>+VLOOKUP($E10956,IPC_2018!$B$8:$T$347,18,0)</f>
        <v>0.85579498244975516</v>
      </c>
      <c r="M10956" s="142" t="str">
        <f>+VLOOKUP($E10956,IPC_2018!$B$8:$T$347,19,0)</f>
        <v>Alto</v>
      </c>
    </row>
    <row r="10957" spans="1:13" x14ac:dyDescent="0.3">
      <c r="A10957" s="139">
        <f t="shared" si="11221"/>
        <v>289</v>
      </c>
      <c r="B10957" s="148">
        <f t="shared" si="11223"/>
        <v>7</v>
      </c>
      <c r="D10957" s="149" t="str">
        <f>+VLOOKUP($A10957,mUNICIPIOS!$B$4:$F$343,2,0)</f>
        <v>Petén</v>
      </c>
      <c r="E10957" s="149">
        <f>+VLOOKUP($A10957,mUNICIPIOS!$B$4:$F$343,3,0)</f>
        <v>1714</v>
      </c>
      <c r="F10957" s="149" t="str">
        <f>+VLOOKUP($A10957,mUNICIPIOS!$B$4:$F$343,4,0)</f>
        <v>El Chal</v>
      </c>
      <c r="G10957" s="139" t="str">
        <f t="shared" ref="G10957:K10957" si="11255">+G10919</f>
        <v>02</v>
      </c>
      <c r="H10957" t="str">
        <f t="shared" si="11255"/>
        <v>IIC</v>
      </c>
      <c r="I10957" t="str">
        <f t="shared" si="11255"/>
        <v>Índice de Información a la Ciudadanía</v>
      </c>
      <c r="J10957" t="str">
        <f t="shared" si="11255"/>
        <v>02-01</v>
      </c>
      <c r="K10957" t="str">
        <f t="shared" si="11255"/>
        <v>Rendición de cuentas cuatrimestral y anual al Comude enfocadas en resultados.</v>
      </c>
      <c r="L10957" s="150">
        <f>+VLOOKUP($E10957,IIC_2018!$B$8:$Q$347,3,0)</f>
        <v>0.66666666666666674</v>
      </c>
      <c r="M10957" s="142" t="str">
        <f>+VLOOKUP($E10957,IIC_2018!$B$8:$Q$347,4,0)</f>
        <v>Medio alto</v>
      </c>
    </row>
    <row r="10958" spans="1:13" x14ac:dyDescent="0.3">
      <c r="A10958" s="139">
        <f t="shared" si="11221"/>
        <v>289</v>
      </c>
      <c r="B10958" s="148">
        <f t="shared" si="11223"/>
        <v>8</v>
      </c>
      <c r="D10958" s="149" t="str">
        <f>+VLOOKUP($A10958,mUNICIPIOS!$B$4:$F$343,2,0)</f>
        <v>Petén</v>
      </c>
      <c r="E10958" s="149">
        <f>+VLOOKUP($A10958,mUNICIPIOS!$B$4:$F$343,3,0)</f>
        <v>1714</v>
      </c>
      <c r="F10958" s="149" t="str">
        <f>+VLOOKUP($A10958,mUNICIPIOS!$B$4:$F$343,4,0)</f>
        <v>El Chal</v>
      </c>
      <c r="G10958" s="139" t="str">
        <f t="shared" ref="G10958:K10958" si="11256">+G10920</f>
        <v>02</v>
      </c>
      <c r="H10958" t="str">
        <f t="shared" si="11256"/>
        <v>IIC</v>
      </c>
      <c r="I10958" t="str">
        <f t="shared" si="11256"/>
        <v>Índice de Información a la Ciudadanía</v>
      </c>
      <c r="J10958" t="str">
        <f t="shared" si="11256"/>
        <v>02-02</v>
      </c>
      <c r="K10958" t="str">
        <f t="shared" si="11256"/>
        <v>Información presupuestaria y otra información brindada a la ciudadanía disponible en medios locales de comunicación.</v>
      </c>
      <c r="L10958" s="150">
        <f>+VLOOKUP($E10958,IIC_2018!$B$8:$Q$347,6,0)</f>
        <v>1</v>
      </c>
      <c r="M10958" s="142" t="str">
        <f>+VLOOKUP($E10958,IIC_2018!$B$8:$Q$347,7,0)</f>
        <v>Alto</v>
      </c>
    </row>
    <row r="10959" spans="1:13" x14ac:dyDescent="0.3">
      <c r="A10959" s="139">
        <f t="shared" si="11221"/>
        <v>289</v>
      </c>
      <c r="B10959" s="148">
        <f t="shared" si="11223"/>
        <v>9</v>
      </c>
      <c r="D10959" s="149" t="str">
        <f>+VLOOKUP($A10959,mUNICIPIOS!$B$4:$F$343,2,0)</f>
        <v>Petén</v>
      </c>
      <c r="E10959" s="149">
        <f>+VLOOKUP($A10959,mUNICIPIOS!$B$4:$F$343,3,0)</f>
        <v>1714</v>
      </c>
      <c r="F10959" s="149" t="str">
        <f>+VLOOKUP($A10959,mUNICIPIOS!$B$4:$F$343,4,0)</f>
        <v>El Chal</v>
      </c>
      <c r="G10959" s="139" t="str">
        <f t="shared" ref="G10959:K10959" si="11257">+G10921</f>
        <v>02</v>
      </c>
      <c r="H10959" t="str">
        <f t="shared" si="11257"/>
        <v>IIC</v>
      </c>
      <c r="I10959" t="str">
        <f t="shared" si="11257"/>
        <v>Índice de Información a la Ciudadanía</v>
      </c>
      <c r="J10959" t="str">
        <f t="shared" si="11257"/>
        <v>02-03</v>
      </c>
      <c r="K10959" t="str">
        <f t="shared" si="11257"/>
        <v>Información pública de oficio actualizada y disponible de acuerdo a la LAIP y uso de internet.</v>
      </c>
      <c r="L10959" s="150">
        <f>+VLOOKUP($E10959,IIC_2018!$B$8:$Q$347,9,0)</f>
        <v>0.99999999999999989</v>
      </c>
      <c r="M10959" s="142" t="str">
        <f>+VLOOKUP($E10959,IIC_2018!$B$8:$Q$347,10,0)</f>
        <v>Alto</v>
      </c>
    </row>
    <row r="10960" spans="1:13" x14ac:dyDescent="0.3">
      <c r="A10960" s="139">
        <f t="shared" si="11221"/>
        <v>289</v>
      </c>
      <c r="B10960" s="148">
        <f t="shared" si="11223"/>
        <v>10</v>
      </c>
      <c r="D10960" s="149" t="str">
        <f>+VLOOKUP($A10960,mUNICIPIOS!$B$4:$F$343,2,0)</f>
        <v>Petén</v>
      </c>
      <c r="E10960" s="149">
        <f>+VLOOKUP($A10960,mUNICIPIOS!$B$4:$F$343,3,0)</f>
        <v>1714</v>
      </c>
      <c r="F10960" s="149" t="str">
        <f>+VLOOKUP($A10960,mUNICIPIOS!$B$4:$F$343,4,0)</f>
        <v>El Chal</v>
      </c>
      <c r="G10960" s="139" t="str">
        <f t="shared" ref="G10960:K10960" si="11258">+G10922</f>
        <v>02</v>
      </c>
      <c r="H10960" t="str">
        <f t="shared" si="11258"/>
        <v>IIC</v>
      </c>
      <c r="I10960" t="str">
        <f t="shared" si="11258"/>
        <v>Índice de Información a la Ciudadanía</v>
      </c>
      <c r="J10960" t="str">
        <f t="shared" si="11258"/>
        <v>02-04</v>
      </c>
      <c r="K10960" t="str">
        <f t="shared" si="11258"/>
        <v>Relación del monto contratado por medio de Guate compras con el total del presupuesto de egresos vigente.</v>
      </c>
      <c r="L10960" s="150">
        <f>+VLOOKUP($E10960,IIC_2018!$B$8:$Q$347,12,0)</f>
        <v>0.38566866038772624</v>
      </c>
      <c r="M10960" s="142" t="str">
        <f>+VLOOKUP($E10960,IIC_2018!$B$8:$Q$347,13,0)</f>
        <v>Medio bajo</v>
      </c>
    </row>
    <row r="10961" spans="1:13" x14ac:dyDescent="0.3">
      <c r="A10961" s="139">
        <f t="shared" si="11221"/>
        <v>289</v>
      </c>
      <c r="B10961" s="148">
        <f t="shared" si="11223"/>
        <v>11</v>
      </c>
      <c r="D10961" s="149" t="str">
        <f>+VLOOKUP($A10961,mUNICIPIOS!$B$4:$F$343,2,0)</f>
        <v>Petén</v>
      </c>
      <c r="E10961" s="149">
        <f>+VLOOKUP($A10961,mUNICIPIOS!$B$4:$F$343,3,0)</f>
        <v>1714</v>
      </c>
      <c r="F10961" s="149" t="str">
        <f>+VLOOKUP($A10961,mUNICIPIOS!$B$4:$F$343,4,0)</f>
        <v>El Chal</v>
      </c>
      <c r="G10961" s="139" t="str">
        <f t="shared" ref="G10961:K10961" si="11259">+G10923</f>
        <v>02</v>
      </c>
      <c r="H10961" t="str">
        <f t="shared" si="11259"/>
        <v>IIC</v>
      </c>
      <c r="I10961" t="str">
        <f t="shared" si="11259"/>
        <v>Índice de Información a la Ciudadanía</v>
      </c>
      <c r="J10961" t="str">
        <f t="shared" si="11259"/>
        <v>INDICE</v>
      </c>
      <c r="K10961">
        <f t="shared" si="11259"/>
        <v>0</v>
      </c>
      <c r="L10961" s="150">
        <f>+VLOOKUP($E10961,IIC_2018!$B$8:$Q$347,15,0)</f>
        <v>0.76308383176359817</v>
      </c>
      <c r="M10961" s="142" t="str">
        <f>+VLOOKUP($E10961,IIC_2018!$B$8:$Q$347,16,0)</f>
        <v>Medio alto</v>
      </c>
    </row>
    <row r="10962" spans="1:13" x14ac:dyDescent="0.3">
      <c r="A10962" s="139">
        <f t="shared" si="11221"/>
        <v>289</v>
      </c>
      <c r="B10962" s="148">
        <f t="shared" si="11223"/>
        <v>12</v>
      </c>
      <c r="D10962" s="149" t="str">
        <f>+VLOOKUP($A10962,mUNICIPIOS!$B$4:$F$343,2,0)</f>
        <v>Petén</v>
      </c>
      <c r="E10962" s="149">
        <f>+VLOOKUP($A10962,mUNICIPIOS!$B$4:$F$343,3,0)</f>
        <v>1714</v>
      </c>
      <c r="F10962" s="149" t="str">
        <f>+VLOOKUP($A10962,mUNICIPIOS!$B$4:$F$343,4,0)</f>
        <v>El Chal</v>
      </c>
      <c r="G10962" s="139" t="str">
        <f t="shared" ref="G10962:K10962" si="11260">+G10924</f>
        <v>03</v>
      </c>
      <c r="H10962" t="str">
        <f t="shared" si="11260"/>
        <v>ISP</v>
      </c>
      <c r="I10962" t="str">
        <f t="shared" si="11260"/>
        <v>Índice de Servicios Públicos</v>
      </c>
      <c r="J10962" t="str">
        <f t="shared" si="11260"/>
        <v>03-01</v>
      </c>
      <c r="K10962" t="str">
        <f t="shared" si="11260"/>
        <v>Cobertura del servicio público de agua</v>
      </c>
      <c r="L10962" s="150">
        <f>+VLOOKUP($E10962,ISP_2018!$B$8:$T$347,3,0)</f>
        <v>0.17381076842655516</v>
      </c>
      <c r="M10962" s="142" t="str">
        <f>+VLOOKUP($E10962,ISP_2018!$B$8:$T$347,4,0)</f>
        <v>Bajo</v>
      </c>
    </row>
    <row r="10963" spans="1:13" x14ac:dyDescent="0.3">
      <c r="A10963" s="139">
        <f t="shared" si="11221"/>
        <v>289</v>
      </c>
      <c r="B10963" s="148">
        <f t="shared" si="11223"/>
        <v>13</v>
      </c>
      <c r="D10963" s="149" t="str">
        <f>+VLOOKUP($A10963,mUNICIPIOS!$B$4:$F$343,2,0)</f>
        <v>Petén</v>
      </c>
      <c r="E10963" s="149">
        <f>+VLOOKUP($A10963,mUNICIPIOS!$B$4:$F$343,3,0)</f>
        <v>1714</v>
      </c>
      <c r="F10963" s="149" t="str">
        <f>+VLOOKUP($A10963,mUNICIPIOS!$B$4:$F$343,4,0)</f>
        <v>El Chal</v>
      </c>
      <c r="G10963" s="139" t="str">
        <f t="shared" ref="G10963:K10963" si="11261">+G10925</f>
        <v>03</v>
      </c>
      <c r="H10963" t="str">
        <f t="shared" si="11261"/>
        <v>ISP</v>
      </c>
      <c r="I10963" t="str">
        <f t="shared" si="11261"/>
        <v>Índice de Servicios Públicos</v>
      </c>
      <c r="J10963" t="str">
        <f t="shared" si="11261"/>
        <v>03-02</v>
      </c>
      <c r="K10963" t="str">
        <f t="shared" si="11261"/>
        <v>Control de la calidad del servicio público de agua</v>
      </c>
      <c r="L10963" s="150">
        <f>+VLOOKUP($E10963,ISP_2018!$B$8:$T$347,6,0)</f>
        <v>0</v>
      </c>
      <c r="M10963" s="142" t="str">
        <f>+VLOOKUP($E10963,ISP_2018!$B$8:$T$347,7,0)</f>
        <v>Bajo</v>
      </c>
    </row>
    <row r="10964" spans="1:13" x14ac:dyDescent="0.3">
      <c r="A10964" s="139">
        <f t="shared" si="11221"/>
        <v>289</v>
      </c>
      <c r="B10964" s="148">
        <f t="shared" si="11223"/>
        <v>14</v>
      </c>
      <c r="D10964" s="149" t="str">
        <f>+VLOOKUP($A10964,mUNICIPIOS!$B$4:$F$343,2,0)</f>
        <v>Petén</v>
      </c>
      <c r="E10964" s="149">
        <f>+VLOOKUP($A10964,mUNICIPIOS!$B$4:$F$343,3,0)</f>
        <v>1714</v>
      </c>
      <c r="F10964" s="149" t="str">
        <f>+VLOOKUP($A10964,mUNICIPIOS!$B$4:$F$343,4,0)</f>
        <v>El Chal</v>
      </c>
      <c r="G10964" s="139" t="str">
        <f t="shared" ref="G10964:K10964" si="11262">+G10926</f>
        <v>03</v>
      </c>
      <c r="H10964" t="str">
        <f t="shared" si="11262"/>
        <v>ISP</v>
      </c>
      <c r="I10964" t="str">
        <f t="shared" si="11262"/>
        <v>Índice de Servicios Públicos</v>
      </c>
      <c r="J10964" t="str">
        <f t="shared" si="11262"/>
        <v>03-03</v>
      </c>
      <c r="K10964" t="str">
        <f t="shared" si="11262"/>
        <v>Disposición  y tratamiento  de aguas residuales</v>
      </c>
      <c r="L10964" s="150">
        <f>+VLOOKUP($E10964,ISP_2018!$B$8:$T$347,9,0)</f>
        <v>0.2276707643009393</v>
      </c>
      <c r="M10964" s="142" t="str">
        <f>+VLOOKUP($E10964,ISP_2018!$B$8:$T$347,10,0)</f>
        <v>Medio bajo</v>
      </c>
    </row>
    <row r="10965" spans="1:13" x14ac:dyDescent="0.3">
      <c r="A10965" s="139">
        <f t="shared" si="11221"/>
        <v>289</v>
      </c>
      <c r="B10965" s="148">
        <f t="shared" si="11223"/>
        <v>15</v>
      </c>
      <c r="D10965" s="149" t="str">
        <f>+VLOOKUP($A10965,mUNICIPIOS!$B$4:$F$343,2,0)</f>
        <v>Petén</v>
      </c>
      <c r="E10965" s="149">
        <f>+VLOOKUP($A10965,mUNICIPIOS!$B$4:$F$343,3,0)</f>
        <v>1714</v>
      </c>
      <c r="F10965" s="149" t="str">
        <f>+VLOOKUP($A10965,mUNICIPIOS!$B$4:$F$343,4,0)</f>
        <v>El Chal</v>
      </c>
      <c r="G10965" s="139" t="str">
        <f t="shared" ref="G10965:K10965" si="11263">+G10927</f>
        <v>03</v>
      </c>
      <c r="H10965" t="str">
        <f t="shared" si="11263"/>
        <v>ISP</v>
      </c>
      <c r="I10965" t="str">
        <f t="shared" si="11263"/>
        <v>Índice de Servicios Públicos</v>
      </c>
      <c r="J10965" t="str">
        <f t="shared" si="11263"/>
        <v>03-04</v>
      </c>
      <c r="K10965" t="str">
        <f t="shared" si="11263"/>
        <v>Gestión y manejo de los residuos y desechos sólidos</v>
      </c>
      <c r="L10965" s="150">
        <f>+VLOOKUP($E10965,ISP_2018!$B$8:$T$347,12,0)</f>
        <v>9.6646851671953957E-2</v>
      </c>
      <c r="M10965" s="142" t="str">
        <f>+VLOOKUP($E10965,ISP_2018!$B$8:$T$347,13,0)</f>
        <v>Bajo</v>
      </c>
    </row>
    <row r="10966" spans="1:13" x14ac:dyDescent="0.3">
      <c r="A10966" s="139">
        <f t="shared" si="11221"/>
        <v>289</v>
      </c>
      <c r="B10966" s="148">
        <f t="shared" si="11223"/>
        <v>16</v>
      </c>
      <c r="D10966" s="149" t="str">
        <f>+VLOOKUP($A10966,mUNICIPIOS!$B$4:$F$343,2,0)</f>
        <v>Petén</v>
      </c>
      <c r="E10966" s="149">
        <f>+VLOOKUP($A10966,mUNICIPIOS!$B$4:$F$343,3,0)</f>
        <v>1714</v>
      </c>
      <c r="F10966" s="149" t="str">
        <f>+VLOOKUP($A10966,mUNICIPIOS!$B$4:$F$343,4,0)</f>
        <v>El Chal</v>
      </c>
      <c r="G10966" s="139" t="str">
        <f t="shared" ref="G10966:K10966" si="11264">+G10928</f>
        <v>03</v>
      </c>
      <c r="H10966" t="str">
        <f t="shared" si="11264"/>
        <v>ISP</v>
      </c>
      <c r="I10966" t="str">
        <f t="shared" si="11264"/>
        <v>Índice de Servicios Públicos</v>
      </c>
      <c r="J10966" t="str">
        <f t="shared" si="11264"/>
        <v>03-05</v>
      </c>
      <c r="K10966" t="str">
        <f t="shared" si="11264"/>
        <v>Gestión de servicios públicos municipales</v>
      </c>
      <c r="L10966" s="150">
        <f>+VLOOKUP($E10966,ISP_2018!$B$8:$T$347,15,0)</f>
        <v>4.8387096774193547E-2</v>
      </c>
      <c r="M10966" s="142" t="str">
        <f>+VLOOKUP($E10966,ISP_2018!$B$8:$T$347,16,0)</f>
        <v>Bajo</v>
      </c>
    </row>
    <row r="10967" spans="1:13" x14ac:dyDescent="0.3">
      <c r="A10967" s="139">
        <f t="shared" si="11221"/>
        <v>289</v>
      </c>
      <c r="B10967" s="148">
        <f t="shared" si="11223"/>
        <v>17</v>
      </c>
      <c r="D10967" s="149" t="str">
        <f>+VLOOKUP($A10967,mUNICIPIOS!$B$4:$F$343,2,0)</f>
        <v>Petén</v>
      </c>
      <c r="E10967" s="149">
        <f>+VLOOKUP($A10967,mUNICIPIOS!$B$4:$F$343,3,0)</f>
        <v>1714</v>
      </c>
      <c r="F10967" s="149" t="str">
        <f>+VLOOKUP($A10967,mUNICIPIOS!$B$4:$F$343,4,0)</f>
        <v>El Chal</v>
      </c>
      <c r="G10967" s="139" t="str">
        <f t="shared" ref="G10967:K10967" si="11265">+G10929</f>
        <v>03</v>
      </c>
      <c r="H10967" t="str">
        <f t="shared" si="11265"/>
        <v>ISP</v>
      </c>
      <c r="I10967" t="str">
        <f t="shared" si="11265"/>
        <v>Índice de Servicios Públicos</v>
      </c>
      <c r="J10967" t="str">
        <f t="shared" si="11265"/>
        <v>INDICE</v>
      </c>
      <c r="K10967">
        <f t="shared" si="11265"/>
        <v>0</v>
      </c>
      <c r="L10967" s="150">
        <f>+VLOOKUP($E10967,ISP_2018!$B$8:$T$347,18,0)</f>
        <v>9.1922019392072882E-2</v>
      </c>
      <c r="M10967" s="142" t="str">
        <f>+VLOOKUP($E10967,ISP_2018!$B$8:$T$347,19,0)</f>
        <v>Bajo</v>
      </c>
    </row>
    <row r="10968" spans="1:13" x14ac:dyDescent="0.3">
      <c r="A10968" s="139">
        <f t="shared" si="11221"/>
        <v>289</v>
      </c>
      <c r="B10968" s="148">
        <f t="shared" si="11223"/>
        <v>18</v>
      </c>
      <c r="D10968" s="149" t="str">
        <f>+VLOOKUP($A10968,mUNICIPIOS!$B$4:$F$343,2,0)</f>
        <v>Petén</v>
      </c>
      <c r="E10968" s="149">
        <f>+VLOOKUP($A10968,mUNICIPIOS!$B$4:$F$343,3,0)</f>
        <v>1714</v>
      </c>
      <c r="F10968" s="149" t="str">
        <f>+VLOOKUP($A10968,mUNICIPIOS!$B$4:$F$343,4,0)</f>
        <v>El Chal</v>
      </c>
      <c r="G10968" s="139" t="str">
        <f t="shared" ref="G10968:K10968" si="11266">+G10930</f>
        <v>04</v>
      </c>
      <c r="H10968" t="str">
        <f t="shared" si="11266"/>
        <v>IGA</v>
      </c>
      <c r="I10968" t="str">
        <f t="shared" si="11266"/>
        <v>Índice de Gestión Administrativa</v>
      </c>
      <c r="J10968" t="str">
        <f t="shared" si="11266"/>
        <v>04-01</v>
      </c>
      <c r="K10968" t="str">
        <f t="shared" si="11266"/>
        <v>Existencia de elementos de atención municipal orientada al vecino</v>
      </c>
      <c r="L10968" s="150">
        <f>+VLOOKUP($E10968,IGA_2018!$B$8:$N$347,3,0)</f>
        <v>0.5</v>
      </c>
      <c r="M10968" s="142" t="str">
        <f>+VLOOKUP($E10968,IGA_2018!$B$8:$N$347,4,0)</f>
        <v>Medio</v>
      </c>
    </row>
    <row r="10969" spans="1:13" x14ac:dyDescent="0.3">
      <c r="A10969" s="139">
        <f t="shared" si="11221"/>
        <v>289</v>
      </c>
      <c r="B10969" s="148">
        <f t="shared" si="11223"/>
        <v>19</v>
      </c>
      <c r="D10969" s="149" t="str">
        <f>+VLOOKUP($A10969,mUNICIPIOS!$B$4:$F$343,2,0)</f>
        <v>Petén</v>
      </c>
      <c r="E10969" s="149">
        <f>+VLOOKUP($A10969,mUNICIPIOS!$B$4:$F$343,3,0)</f>
        <v>1714</v>
      </c>
      <c r="F10969" s="149" t="str">
        <f>+VLOOKUP($A10969,mUNICIPIOS!$B$4:$F$343,4,0)</f>
        <v>El Chal</v>
      </c>
      <c r="G10969" s="139" t="str">
        <f t="shared" ref="G10969:K10969" si="11267">+G10931</f>
        <v>04</v>
      </c>
      <c r="H10969" t="str">
        <f t="shared" si="11267"/>
        <v>IGA</v>
      </c>
      <c r="I10969" t="str">
        <f t="shared" si="11267"/>
        <v>Índice de Gestión Administrativa</v>
      </c>
      <c r="J10969" t="str">
        <f t="shared" si="11267"/>
        <v>04-02</v>
      </c>
      <c r="K10969" t="str">
        <f t="shared" si="11267"/>
        <v>Gestión del recurso humano.</v>
      </c>
      <c r="L10969" s="150">
        <f>+VLOOKUP($E10969,IGA_2018!$B$8:$N$347,6,0)</f>
        <v>0.85758434200360567</v>
      </c>
      <c r="M10969" s="142" t="str">
        <f>+VLOOKUP($E10969,IGA_2018!$B$8:$N$347,7,0)</f>
        <v>Alto</v>
      </c>
    </row>
    <row r="10970" spans="1:13" x14ac:dyDescent="0.3">
      <c r="A10970" s="139">
        <f t="shared" si="11221"/>
        <v>289</v>
      </c>
      <c r="B10970" s="148">
        <f t="shared" si="11223"/>
        <v>20</v>
      </c>
      <c r="D10970" s="149" t="str">
        <f>+VLOOKUP($A10970,mUNICIPIOS!$B$4:$F$343,2,0)</f>
        <v>Petén</v>
      </c>
      <c r="E10970" s="149">
        <f>+VLOOKUP($A10970,mUNICIPIOS!$B$4:$F$343,3,0)</f>
        <v>1714</v>
      </c>
      <c r="F10970" s="149" t="str">
        <f>+VLOOKUP($A10970,mUNICIPIOS!$B$4:$F$343,4,0)</f>
        <v>El Chal</v>
      </c>
      <c r="G10970" s="139" t="str">
        <f t="shared" ref="G10970:K10970" si="11268">+G10932</f>
        <v>04</v>
      </c>
      <c r="H10970" t="str">
        <f t="shared" si="11268"/>
        <v>IGA</v>
      </c>
      <c r="I10970" t="str">
        <f t="shared" si="11268"/>
        <v>Índice de Gestión Administrativa</v>
      </c>
      <c r="J10970" t="str">
        <f t="shared" si="11268"/>
        <v>04-03</v>
      </c>
      <c r="K10970" t="str">
        <f t="shared" si="11268"/>
        <v>Existencia de oficinas municipales con instrumentos de gestión.</v>
      </c>
      <c r="L10970" s="150">
        <f>+VLOOKUP($E10970,IGA_2018!$B$8:$N$347,9,0)</f>
        <v>0.40535714285714286</v>
      </c>
      <c r="M10970" s="142" t="str">
        <f>+VLOOKUP($E10970,IGA_2018!$B$8:$N$347,10,0)</f>
        <v>Medio</v>
      </c>
    </row>
    <row r="10971" spans="1:13" x14ac:dyDescent="0.3">
      <c r="A10971" s="139">
        <f t="shared" si="11221"/>
        <v>289</v>
      </c>
      <c r="B10971" s="148">
        <f t="shared" si="11223"/>
        <v>21</v>
      </c>
      <c r="D10971" s="149" t="str">
        <f>+VLOOKUP($A10971,mUNICIPIOS!$B$4:$F$343,2,0)</f>
        <v>Petén</v>
      </c>
      <c r="E10971" s="149">
        <f>+VLOOKUP($A10971,mUNICIPIOS!$B$4:$F$343,3,0)</f>
        <v>1714</v>
      </c>
      <c r="F10971" s="149" t="str">
        <f>+VLOOKUP($A10971,mUNICIPIOS!$B$4:$F$343,4,0)</f>
        <v>El Chal</v>
      </c>
      <c r="G10971" s="139" t="str">
        <f t="shared" ref="G10971:K10971" si="11269">+G10933</f>
        <v>04</v>
      </c>
      <c r="H10971" t="str">
        <f t="shared" si="11269"/>
        <v>IGA</v>
      </c>
      <c r="I10971" t="str">
        <f t="shared" si="11269"/>
        <v>Índice de Gestión Administrativa</v>
      </c>
      <c r="J10971" t="str">
        <f t="shared" si="11269"/>
        <v>INDICE</v>
      </c>
      <c r="K10971">
        <f t="shared" si="11269"/>
        <v>0</v>
      </c>
      <c r="L10971" s="150">
        <f>+VLOOKUP($E10971,IGA_2018!$B$8:$N$347,12,0)</f>
        <v>0.59202951970126194</v>
      </c>
      <c r="M10971" s="142" t="str">
        <f>+VLOOKUP($E10971,IGA_2018!$B$8:$N$347,13,0)</f>
        <v>Medio</v>
      </c>
    </row>
    <row r="10972" spans="1:13" x14ac:dyDescent="0.3">
      <c r="A10972" s="139">
        <f t="shared" si="11221"/>
        <v>289</v>
      </c>
      <c r="B10972" s="148">
        <f t="shared" si="11223"/>
        <v>22</v>
      </c>
      <c r="D10972" s="149" t="str">
        <f>+VLOOKUP($A10972,mUNICIPIOS!$B$4:$F$343,2,0)</f>
        <v>Petén</v>
      </c>
      <c r="E10972" s="149">
        <f>+VLOOKUP($A10972,mUNICIPIOS!$B$4:$F$343,3,0)</f>
        <v>1714</v>
      </c>
      <c r="F10972" s="149" t="str">
        <f>+VLOOKUP($A10972,mUNICIPIOS!$B$4:$F$343,4,0)</f>
        <v>El Chal</v>
      </c>
      <c r="G10972" s="139" t="str">
        <f t="shared" ref="G10972:K10972" si="11270">+G10934</f>
        <v>05</v>
      </c>
      <c r="H10972" t="str">
        <f t="shared" si="11270"/>
        <v>IGF</v>
      </c>
      <c r="I10972" t="str">
        <f t="shared" si="11270"/>
        <v>Índice de Gestión Financiera</v>
      </c>
      <c r="J10972" t="str">
        <f t="shared" si="11270"/>
        <v>05-01</v>
      </c>
      <c r="K10972" t="str">
        <f t="shared" si="11270"/>
        <v>Autonomía financiera municipal</v>
      </c>
      <c r="L10972" s="150">
        <f>+VLOOKUP($E10972,IGF_2018!$B$8:$Z$347,3,0)</f>
        <v>0.10402805129740338</v>
      </c>
      <c r="M10972" s="142" t="str">
        <f>+VLOOKUP($E10972,IGF_2018!$B$8:$Z$347,4,0)</f>
        <v>Bajo</v>
      </c>
    </row>
    <row r="10973" spans="1:13" x14ac:dyDescent="0.3">
      <c r="A10973" s="139">
        <f t="shared" si="11221"/>
        <v>289</v>
      </c>
      <c r="B10973" s="148">
        <f t="shared" si="11223"/>
        <v>23</v>
      </c>
      <c r="D10973" s="149" t="str">
        <f>+VLOOKUP($A10973,mUNICIPIOS!$B$4:$F$343,2,0)</f>
        <v>Petén</v>
      </c>
      <c r="E10973" s="149">
        <f>+VLOOKUP($A10973,mUNICIPIOS!$B$4:$F$343,3,0)</f>
        <v>1714</v>
      </c>
      <c r="F10973" s="149" t="str">
        <f>+VLOOKUP($A10973,mUNICIPIOS!$B$4:$F$343,4,0)</f>
        <v>El Chal</v>
      </c>
      <c r="G10973" s="139" t="str">
        <f t="shared" ref="G10973:K10973" si="11271">+G10935</f>
        <v>05</v>
      </c>
      <c r="H10973" t="str">
        <f t="shared" si="11271"/>
        <v>IGF</v>
      </c>
      <c r="I10973" t="str">
        <f t="shared" si="11271"/>
        <v>Índice de Gestión Financiera</v>
      </c>
      <c r="J10973" t="str">
        <f t="shared" si="11271"/>
        <v>05-02</v>
      </c>
      <c r="K10973" t="str">
        <f t="shared" si="11271"/>
        <v xml:space="preserve">Ingresos propios por habitante -sin regalías- </v>
      </c>
      <c r="L10973" s="150">
        <f>+VLOOKUP($E10973,IGF_2018!$B$8:$Z$347,6,0)</f>
        <v>7.965415688191696E-2</v>
      </c>
      <c r="M10973" s="142" t="str">
        <f>+VLOOKUP($E10973,IGF_2018!$B$8:$Z$347,7,0)</f>
        <v>Bajo</v>
      </c>
    </row>
    <row r="10974" spans="1:13" x14ac:dyDescent="0.3">
      <c r="A10974" s="139">
        <f t="shared" si="11221"/>
        <v>289</v>
      </c>
      <c r="B10974" s="148">
        <f t="shared" si="11223"/>
        <v>24</v>
      </c>
      <c r="D10974" s="149" t="str">
        <f>+VLOOKUP($A10974,mUNICIPIOS!$B$4:$F$343,2,0)</f>
        <v>Petén</v>
      </c>
      <c r="E10974" s="149">
        <f>+VLOOKUP($A10974,mUNICIPIOS!$B$4:$F$343,3,0)</f>
        <v>1714</v>
      </c>
      <c r="F10974" s="149" t="str">
        <f>+VLOOKUP($A10974,mUNICIPIOS!$B$4:$F$343,4,0)</f>
        <v>El Chal</v>
      </c>
      <c r="G10974" s="139" t="str">
        <f t="shared" ref="G10974:K10974" si="11272">+G10936</f>
        <v>05</v>
      </c>
      <c r="H10974" t="str">
        <f t="shared" si="11272"/>
        <v>IGF</v>
      </c>
      <c r="I10974" t="str">
        <f t="shared" si="11272"/>
        <v>Índice de Gestión Financiera</v>
      </c>
      <c r="J10974" t="str">
        <f t="shared" si="11272"/>
        <v>05-03</v>
      </c>
      <c r="K10974" t="str">
        <f t="shared" si="11272"/>
        <v>Ingresos del IUSI en relación a los ingresos propios -sin regalías-</v>
      </c>
      <c r="L10974" s="150">
        <f>+VLOOKUP($E10974,IGF_2018!$B$8:$Z$347,9,0)</f>
        <v>0.17309710127396002</v>
      </c>
      <c r="M10974" s="142" t="str">
        <f>+VLOOKUP($E10974,IGF_2018!$B$8:$Z$347,10,0)</f>
        <v>Bajo</v>
      </c>
    </row>
    <row r="10975" spans="1:13" x14ac:dyDescent="0.3">
      <c r="A10975" s="139">
        <f t="shared" si="11221"/>
        <v>289</v>
      </c>
      <c r="B10975" s="148">
        <f t="shared" si="11223"/>
        <v>25</v>
      </c>
      <c r="D10975" s="149" t="str">
        <f>+VLOOKUP($A10975,mUNICIPIOS!$B$4:$F$343,2,0)</f>
        <v>Petén</v>
      </c>
      <c r="E10975" s="149">
        <f>+VLOOKUP($A10975,mUNICIPIOS!$B$4:$F$343,3,0)</f>
        <v>1714</v>
      </c>
      <c r="F10975" s="149" t="str">
        <f>+VLOOKUP($A10975,mUNICIPIOS!$B$4:$F$343,4,0)</f>
        <v>El Chal</v>
      </c>
      <c r="G10975" s="139" t="str">
        <f t="shared" ref="G10975:K10975" si="11273">+G10937</f>
        <v>05</v>
      </c>
      <c r="H10975" t="str">
        <f t="shared" si="11273"/>
        <v>IGF</v>
      </c>
      <c r="I10975" t="str">
        <f t="shared" si="11273"/>
        <v>Índice de Gestión Financiera</v>
      </c>
      <c r="J10975" t="str">
        <f t="shared" si="11273"/>
        <v>05-04</v>
      </c>
      <c r="K10975" t="str">
        <f t="shared" si="11273"/>
        <v>Inversión anual en capital fijo por habitante</v>
      </c>
      <c r="L10975" s="150">
        <f>+VLOOKUP($E10975,IGF_2018!$B$8:$Z$347,12,0)</f>
        <v>6.1749711436412724E-2</v>
      </c>
      <c r="M10975" s="142" t="str">
        <f>+VLOOKUP($E10975,IGF_2018!$B$8:$Z$347,13,0)</f>
        <v>Bajo</v>
      </c>
    </row>
    <row r="10976" spans="1:13" x14ac:dyDescent="0.3">
      <c r="A10976" s="139">
        <f t="shared" si="11221"/>
        <v>289</v>
      </c>
      <c r="B10976" s="148">
        <f t="shared" si="11223"/>
        <v>26</v>
      </c>
      <c r="D10976" s="149" t="str">
        <f>+VLOOKUP($A10976,mUNICIPIOS!$B$4:$F$343,2,0)</f>
        <v>Petén</v>
      </c>
      <c r="E10976" s="149">
        <f>+VLOOKUP($A10976,mUNICIPIOS!$B$4:$F$343,3,0)</f>
        <v>1714</v>
      </c>
      <c r="F10976" s="149" t="str">
        <f>+VLOOKUP($A10976,mUNICIPIOS!$B$4:$F$343,4,0)</f>
        <v>El Chal</v>
      </c>
      <c r="G10976" s="139" t="str">
        <f t="shared" ref="G10976:K10976" si="11274">+G10938</f>
        <v>05</v>
      </c>
      <c r="H10976" t="str">
        <f t="shared" si="11274"/>
        <v>IGF</v>
      </c>
      <c r="I10976" t="str">
        <f t="shared" si="11274"/>
        <v>Índice de Gestión Financiera</v>
      </c>
      <c r="J10976" t="str">
        <f t="shared" si="11274"/>
        <v>05-05</v>
      </c>
      <c r="K10976" t="str">
        <f t="shared" si="11274"/>
        <v>Inversión anual en capital fijo con recursos percibidos por ingresos propios</v>
      </c>
      <c r="L10976" s="150">
        <f>+VLOOKUP($E10976,IGF_2018!$B$8:$Z$347,15,0)</f>
        <v>0</v>
      </c>
      <c r="M10976" s="142" t="str">
        <f>+VLOOKUP($E10976,IGF_2018!$B$8:$Z$347,16,0)</f>
        <v>Bajo</v>
      </c>
    </row>
    <row r="10977" spans="1:13" x14ac:dyDescent="0.3">
      <c r="A10977" s="139">
        <f t="shared" si="11221"/>
        <v>289</v>
      </c>
      <c r="B10977" s="148">
        <f t="shared" si="11223"/>
        <v>27</v>
      </c>
      <c r="D10977" s="149" t="str">
        <f>+VLOOKUP($A10977,mUNICIPIOS!$B$4:$F$343,2,0)</f>
        <v>Petén</v>
      </c>
      <c r="E10977" s="149">
        <f>+VLOOKUP($A10977,mUNICIPIOS!$B$4:$F$343,3,0)</f>
        <v>1714</v>
      </c>
      <c r="F10977" s="149" t="str">
        <f>+VLOOKUP($A10977,mUNICIPIOS!$B$4:$F$343,4,0)</f>
        <v>El Chal</v>
      </c>
      <c r="G10977" s="139" t="str">
        <f t="shared" ref="G10977:K10977" si="11275">+G10939</f>
        <v>05</v>
      </c>
      <c r="H10977" t="str">
        <f t="shared" si="11275"/>
        <v>IGF</v>
      </c>
      <c r="I10977" t="str">
        <f t="shared" si="11275"/>
        <v>Índice de Gestión Financiera</v>
      </c>
      <c r="J10977" t="str">
        <f t="shared" si="11275"/>
        <v>05-06</v>
      </c>
      <c r="K10977" t="str">
        <f t="shared" si="11275"/>
        <v xml:space="preserve">Inversión anual en capital fijo con recursos percibidos por transferencias del Gobierno Central </v>
      </c>
      <c r="L10977" s="150">
        <f>+VLOOKUP($E10977,IGF_2018!$B$8:$Z$347,18,0)</f>
        <v>2.0813356276985433E-2</v>
      </c>
      <c r="M10977" s="142" t="str">
        <f>+VLOOKUP($E10977,IGF_2018!$B$8:$Z$347,19,0)</f>
        <v>Bajo</v>
      </c>
    </row>
    <row r="10978" spans="1:13" x14ac:dyDescent="0.3">
      <c r="A10978" s="139">
        <f t="shared" si="11221"/>
        <v>289</v>
      </c>
      <c r="B10978" s="148">
        <f t="shared" si="11223"/>
        <v>28</v>
      </c>
      <c r="D10978" s="149" t="str">
        <f>+VLOOKUP($A10978,mUNICIPIOS!$B$4:$F$343,2,0)</f>
        <v>Petén</v>
      </c>
      <c r="E10978" s="149">
        <f>+VLOOKUP($A10978,mUNICIPIOS!$B$4:$F$343,3,0)</f>
        <v>1714</v>
      </c>
      <c r="F10978" s="149" t="str">
        <f>+VLOOKUP($A10978,mUNICIPIOS!$B$4:$F$343,4,0)</f>
        <v>El Chal</v>
      </c>
      <c r="G10978" s="139" t="str">
        <f t="shared" ref="G10978:K10978" si="11276">+G10940</f>
        <v>05</v>
      </c>
      <c r="H10978" t="str">
        <f t="shared" si="11276"/>
        <v>IGF</v>
      </c>
      <c r="I10978" t="str">
        <f t="shared" si="11276"/>
        <v>Índice de Gestión Financiera</v>
      </c>
      <c r="J10978" t="str">
        <f t="shared" si="11276"/>
        <v>05-07</v>
      </c>
      <c r="K10978" t="str">
        <f t="shared" si="11276"/>
        <v>Financiamiento por endeudamiento municipal</v>
      </c>
      <c r="L10978" s="150">
        <f>+VLOOKUP($E10978,IGF_2018!$B$8:$Z$347,21,0)</f>
        <v>1</v>
      </c>
      <c r="M10978" s="142" t="str">
        <f>+VLOOKUP($E10978,IGF_2018!$B$8:$Z$347,22,0)</f>
        <v>Alto</v>
      </c>
    </row>
    <row r="10979" spans="1:13" x14ac:dyDescent="0.3">
      <c r="A10979" s="139">
        <f t="shared" si="11221"/>
        <v>289</v>
      </c>
      <c r="B10979" s="148">
        <f t="shared" si="11223"/>
        <v>29</v>
      </c>
      <c r="D10979" s="149" t="str">
        <f>+VLOOKUP($A10979,mUNICIPIOS!$B$4:$F$343,2,0)</f>
        <v>Petén</v>
      </c>
      <c r="E10979" s="149">
        <f>+VLOOKUP($A10979,mUNICIPIOS!$B$4:$F$343,3,0)</f>
        <v>1714</v>
      </c>
      <c r="F10979" s="149" t="str">
        <f>+VLOOKUP($A10979,mUNICIPIOS!$B$4:$F$343,4,0)</f>
        <v>El Chal</v>
      </c>
      <c r="G10979" s="139" t="str">
        <f t="shared" ref="G10979:K10979" si="11277">+G10941</f>
        <v>05</v>
      </c>
      <c r="H10979" t="str">
        <f t="shared" si="11277"/>
        <v>IGF</v>
      </c>
      <c r="I10979" t="str">
        <f t="shared" si="11277"/>
        <v>Índice de Gestión Financiera</v>
      </c>
      <c r="J10979" t="str">
        <f t="shared" si="11277"/>
        <v>INDICE</v>
      </c>
      <c r="K10979">
        <f t="shared" si="11277"/>
        <v>0</v>
      </c>
      <c r="L10979" s="150">
        <f>+VLOOKUP($E10979,IGF_2018!$B$8:$Z$347,24,0)</f>
        <v>0.26230245853459988</v>
      </c>
      <c r="M10979" s="142" t="str">
        <f>+VLOOKUP($E10979,IGF_2018!$B$8:$Z$347,25,0)</f>
        <v>Medio bajo</v>
      </c>
    </row>
    <row r="10980" spans="1:13" x14ac:dyDescent="0.3">
      <c r="A10980" s="139">
        <f t="shared" si="11221"/>
        <v>289</v>
      </c>
      <c r="B10980" s="148">
        <f t="shared" si="11223"/>
        <v>30</v>
      </c>
      <c r="D10980" s="149" t="str">
        <f>+VLOOKUP($A10980,mUNICIPIOS!$B$4:$F$343,2,0)</f>
        <v>Petén</v>
      </c>
      <c r="E10980" s="149">
        <f>+VLOOKUP($A10980,mUNICIPIOS!$B$4:$F$343,3,0)</f>
        <v>1714</v>
      </c>
      <c r="F10980" s="149" t="str">
        <f>+VLOOKUP($A10980,mUNICIPIOS!$B$4:$F$343,4,0)</f>
        <v>El Chal</v>
      </c>
      <c r="G10980" s="139" t="str">
        <f t="shared" ref="G10980:K10980" si="11278">+G10942</f>
        <v>06</v>
      </c>
      <c r="H10980" t="str">
        <f t="shared" si="11278"/>
        <v>IGE</v>
      </c>
      <c r="I10980" t="str">
        <f t="shared" si="11278"/>
        <v>Índice de Gestión Estratégica</v>
      </c>
      <c r="J10980" t="str">
        <f t="shared" si="11278"/>
        <v>06-01</v>
      </c>
      <c r="K10980" t="str">
        <f t="shared" si="11278"/>
        <v>Ejecución del Plan Operativo Anual  (POA)</v>
      </c>
      <c r="L10980" s="150">
        <f>+VLOOKUP($E10980,IGE_2018!$B$8:$Z$347,3,0)</f>
        <v>0.88613171517370226</v>
      </c>
      <c r="M10980" s="142" t="str">
        <f>+VLOOKUP($E10980,IGE_2018!$B$8:$Z$347,4,0)</f>
        <v>Alto</v>
      </c>
    </row>
    <row r="10981" spans="1:13" x14ac:dyDescent="0.3">
      <c r="A10981" s="139">
        <f t="shared" si="11221"/>
        <v>289</v>
      </c>
      <c r="B10981" s="148">
        <f t="shared" si="11223"/>
        <v>31</v>
      </c>
      <c r="D10981" s="149" t="str">
        <f>+VLOOKUP($A10981,mUNICIPIOS!$B$4:$F$343,2,0)</f>
        <v>Petén</v>
      </c>
      <c r="E10981" s="149">
        <f>+VLOOKUP($A10981,mUNICIPIOS!$B$4:$F$343,3,0)</f>
        <v>1714</v>
      </c>
      <c r="F10981" s="149" t="str">
        <f>+VLOOKUP($A10981,mUNICIPIOS!$B$4:$F$343,4,0)</f>
        <v>El Chal</v>
      </c>
      <c r="G10981" s="139" t="str">
        <f t="shared" ref="G10981:K10981" si="11279">+G10943</f>
        <v>06</v>
      </c>
      <c r="H10981" t="str">
        <f t="shared" si="11279"/>
        <v>IGE</v>
      </c>
      <c r="I10981" t="str">
        <f t="shared" si="11279"/>
        <v>Índice de Gestión Estratégica</v>
      </c>
      <c r="J10981" t="str">
        <f t="shared" si="11279"/>
        <v>06-02</v>
      </c>
      <c r="K10981" t="str">
        <f t="shared" si="11279"/>
        <v>Relación Plan de Desarrollo Municipal y Ordenamiento Territorial (PDM-OT) - Plan Estratégico Institucional (PEI) - Plan Operativo Multianual (POM) - Plan Operativo Anual (POA)</v>
      </c>
      <c r="L10981" s="150">
        <f>+VLOOKUP($E10981,IGE_2018!$B$8:$Z$347,6,0)</f>
        <v>0.7</v>
      </c>
      <c r="M10981" s="142" t="str">
        <f>+VLOOKUP($E10981,IGE_2018!$B$8:$Z$347,7,0)</f>
        <v>Medio alto</v>
      </c>
    </row>
    <row r="10982" spans="1:13" x14ac:dyDescent="0.3">
      <c r="A10982" s="139">
        <f t="shared" si="11221"/>
        <v>289</v>
      </c>
      <c r="B10982" s="148">
        <f t="shared" si="11223"/>
        <v>32</v>
      </c>
      <c r="D10982" s="149" t="str">
        <f>+VLOOKUP($A10982,mUNICIPIOS!$B$4:$F$343,2,0)</f>
        <v>Petén</v>
      </c>
      <c r="E10982" s="149">
        <f>+VLOOKUP($A10982,mUNICIPIOS!$B$4:$F$343,3,0)</f>
        <v>1714</v>
      </c>
      <c r="F10982" s="149" t="str">
        <f>+VLOOKUP($A10982,mUNICIPIOS!$B$4:$F$343,4,0)</f>
        <v>El Chal</v>
      </c>
      <c r="G10982" s="139" t="str">
        <f t="shared" ref="G10982:K10982" si="11280">+G10944</f>
        <v>06</v>
      </c>
      <c r="H10982" t="str">
        <f t="shared" si="11280"/>
        <v>IGE</v>
      </c>
      <c r="I10982" t="str">
        <f t="shared" si="11280"/>
        <v>Índice de Gestión Estratégica</v>
      </c>
      <c r="J10982" t="str">
        <f t="shared" si="11280"/>
        <v>06-03</v>
      </c>
      <c r="K10982" t="str">
        <f t="shared" si="11280"/>
        <v>Presupuesto de egresos relacionado a competencias municipales que responden a prioridades nacionales de desarrollo.</v>
      </c>
      <c r="L10982" s="150">
        <f>+VLOOKUP($E10982,IGE_2018!$B$8:$Z$347,9,0)</f>
        <v>0.21116054221010461</v>
      </c>
      <c r="M10982" s="142" t="str">
        <f>+VLOOKUP($E10982,IGE_2018!$B$8:$Z$347,10,0)</f>
        <v>Medio bajo</v>
      </c>
    </row>
    <row r="10983" spans="1:13" x14ac:dyDescent="0.3">
      <c r="A10983" s="139">
        <f t="shared" si="11221"/>
        <v>289</v>
      </c>
      <c r="B10983" s="148">
        <f t="shared" si="11223"/>
        <v>33</v>
      </c>
      <c r="D10983" s="149" t="str">
        <f>+VLOOKUP($A10983,mUNICIPIOS!$B$4:$F$343,2,0)</f>
        <v>Petén</v>
      </c>
      <c r="E10983" s="149">
        <f>+VLOOKUP($A10983,mUNICIPIOS!$B$4:$F$343,3,0)</f>
        <v>1714</v>
      </c>
      <c r="F10983" s="149" t="str">
        <f>+VLOOKUP($A10983,mUNICIPIOS!$B$4:$F$343,4,0)</f>
        <v>El Chal</v>
      </c>
      <c r="G10983" s="139" t="str">
        <f t="shared" ref="G10983:K10983" si="11281">+G10945</f>
        <v>06</v>
      </c>
      <c r="H10983" t="str">
        <f t="shared" si="11281"/>
        <v>IGE</v>
      </c>
      <c r="I10983" t="str">
        <f t="shared" si="11281"/>
        <v>Índice de Gestión Estratégica</v>
      </c>
      <c r="J10983" t="str">
        <f t="shared" si="11281"/>
        <v>06-04</v>
      </c>
      <c r="K10983" t="str">
        <f t="shared" si="11281"/>
        <v>Institucionalización de la gestión ordenada del territorio</v>
      </c>
      <c r="L10983" s="150">
        <f>+VLOOKUP($E10983,IGE_2018!$B$8:$Z$347,12,0)</f>
        <v>0.45</v>
      </c>
      <c r="M10983" s="142" t="str">
        <f>+VLOOKUP($E10983,IGE_2018!$B$8:$Z$347,13,0)</f>
        <v>Medio</v>
      </c>
    </row>
    <row r="10984" spans="1:13" x14ac:dyDescent="0.3">
      <c r="A10984" s="139">
        <f t="shared" si="11221"/>
        <v>289</v>
      </c>
      <c r="B10984" s="148">
        <f t="shared" si="11223"/>
        <v>34</v>
      </c>
      <c r="D10984" s="149" t="str">
        <f>+VLOOKUP($A10984,mUNICIPIOS!$B$4:$F$343,2,0)</f>
        <v>Petén</v>
      </c>
      <c r="E10984" s="149">
        <f>+VLOOKUP($A10984,mUNICIPIOS!$B$4:$F$343,3,0)</f>
        <v>1714</v>
      </c>
      <c r="F10984" s="149" t="str">
        <f>+VLOOKUP($A10984,mUNICIPIOS!$B$4:$F$343,4,0)</f>
        <v>El Chal</v>
      </c>
      <c r="G10984" s="139" t="str">
        <f t="shared" ref="G10984:K10984" si="11282">+G10946</f>
        <v>06</v>
      </c>
      <c r="H10984" t="str">
        <f t="shared" si="11282"/>
        <v>IGE</v>
      </c>
      <c r="I10984" t="str">
        <f t="shared" si="11282"/>
        <v>Índice de Gestión Estratégica</v>
      </c>
      <c r="J10984" t="str">
        <f t="shared" si="11282"/>
        <v>06-05</v>
      </c>
      <c r="K10984" t="str">
        <f t="shared" si="11282"/>
        <v>Acciones para la gestión ordenada del territorio</v>
      </c>
      <c r="L10984" s="150">
        <f>+VLOOKUP($E10984,IGE_2018!$B$8:$Z$347,15,0)</f>
        <v>0</v>
      </c>
      <c r="M10984" s="142" t="str">
        <f>+VLOOKUP($E10984,IGE_2018!$B$8:$Z$347,16,0)</f>
        <v>Bajo</v>
      </c>
    </row>
    <row r="10985" spans="1:13" x14ac:dyDescent="0.3">
      <c r="A10985" s="139">
        <f t="shared" si="11221"/>
        <v>289</v>
      </c>
      <c r="B10985" s="148">
        <f t="shared" si="11223"/>
        <v>35</v>
      </c>
      <c r="D10985" s="149" t="str">
        <f>+VLOOKUP($A10985,mUNICIPIOS!$B$4:$F$343,2,0)</f>
        <v>Petén</v>
      </c>
      <c r="E10985" s="149">
        <f>+VLOOKUP($A10985,mUNICIPIOS!$B$4:$F$343,3,0)</f>
        <v>1714</v>
      </c>
      <c r="F10985" s="149" t="str">
        <f>+VLOOKUP($A10985,mUNICIPIOS!$B$4:$F$343,4,0)</f>
        <v>El Chal</v>
      </c>
      <c r="G10985" s="139" t="str">
        <f t="shared" ref="G10985:K10985" si="11283">+G10947</f>
        <v>06</v>
      </c>
      <c r="H10985" t="str">
        <f t="shared" si="11283"/>
        <v>IGE</v>
      </c>
      <c r="I10985" t="str">
        <f t="shared" si="11283"/>
        <v>Índice de Gestión Estratégica</v>
      </c>
      <c r="J10985" t="str">
        <f t="shared" si="11283"/>
        <v>06-06</v>
      </c>
      <c r="K10985" t="str">
        <f t="shared" si="11283"/>
        <v>Gestión de riesgo en la formulación de proyectos derivados de la planificación operativa anual</v>
      </c>
      <c r="L10985" s="150">
        <f>+VLOOKUP($E10985,IGE_2018!$B$8:$Z$347,18,0)</f>
        <v>0.54179566563467496</v>
      </c>
      <c r="M10985" s="142" t="str">
        <f>+VLOOKUP($E10985,IGE_2018!$B$8:$Z$347,19,0)</f>
        <v>Medio</v>
      </c>
    </row>
    <row r="10986" spans="1:13" x14ac:dyDescent="0.3">
      <c r="A10986" s="139">
        <f t="shared" si="11221"/>
        <v>289</v>
      </c>
      <c r="B10986" s="148">
        <f t="shared" si="11223"/>
        <v>36</v>
      </c>
      <c r="D10986" s="149" t="str">
        <f>+VLOOKUP($A10986,mUNICIPIOS!$B$4:$F$343,2,0)</f>
        <v>Petén</v>
      </c>
      <c r="E10986" s="149">
        <f>+VLOOKUP($A10986,mUNICIPIOS!$B$4:$F$343,3,0)</f>
        <v>1714</v>
      </c>
      <c r="F10986" s="149" t="str">
        <f>+VLOOKUP($A10986,mUNICIPIOS!$B$4:$F$343,4,0)</f>
        <v>El Chal</v>
      </c>
      <c r="G10986" s="139" t="str">
        <f t="shared" ref="G10986:K10986" si="11284">+G10948</f>
        <v>06</v>
      </c>
      <c r="H10986" t="str">
        <f t="shared" si="11284"/>
        <v>IGE</v>
      </c>
      <c r="I10986" t="str">
        <f t="shared" si="11284"/>
        <v>Índice de Gestión Estratégica</v>
      </c>
      <c r="J10986" t="str">
        <f t="shared" si="11284"/>
        <v>06-07</v>
      </c>
      <c r="K10986" t="str">
        <f t="shared" si="11284"/>
        <v>Ingresos por servicios ambientales en relación a los ingresos propios sin regalías</v>
      </c>
      <c r="L10986" s="150">
        <f>+VLOOKUP($E10986,IGE_2018!$B$8:$Z$347,21,0)</f>
        <v>0</v>
      </c>
      <c r="M10986" s="142" t="str">
        <f>+VLOOKUP($E10986,IGE_2018!$B$8:$Z$347,22,0)</f>
        <v>Bajo</v>
      </c>
    </row>
    <row r="10987" spans="1:13" x14ac:dyDescent="0.3">
      <c r="A10987" s="139">
        <f t="shared" si="11221"/>
        <v>289</v>
      </c>
      <c r="B10987" s="148">
        <f t="shared" si="11223"/>
        <v>37</v>
      </c>
      <c r="D10987" s="149" t="str">
        <f>+VLOOKUP($A10987,mUNICIPIOS!$B$4:$F$343,2,0)</f>
        <v>Petén</v>
      </c>
      <c r="E10987" s="149">
        <f>+VLOOKUP($A10987,mUNICIPIOS!$B$4:$F$343,3,0)</f>
        <v>1714</v>
      </c>
      <c r="F10987" s="149" t="str">
        <f>+VLOOKUP($A10987,mUNICIPIOS!$B$4:$F$343,4,0)</f>
        <v>El Chal</v>
      </c>
      <c r="G10987" s="139" t="str">
        <f t="shared" ref="G10987:K10987" si="11285">+G10949</f>
        <v>06</v>
      </c>
      <c r="H10987" t="str">
        <f t="shared" si="11285"/>
        <v>IGE</v>
      </c>
      <c r="I10987" t="str">
        <f t="shared" si="11285"/>
        <v>Índice de Gestión Estratégica</v>
      </c>
      <c r="J10987" t="str">
        <f t="shared" si="11285"/>
        <v>INDICE</v>
      </c>
      <c r="K10987">
        <f t="shared" si="11285"/>
        <v>0</v>
      </c>
      <c r="L10987" s="150">
        <f>+VLOOKUP($E10987,IGE_2018!$B$8:$Z$347,24,0)</f>
        <v>0.389889459392049</v>
      </c>
      <c r="M10987" s="142" t="str">
        <f>+VLOOKUP($E10987,IGE_2018!$B$8:$Z$347,25,0)</f>
        <v>Medio bajo</v>
      </c>
    </row>
    <row r="10988" spans="1:13" x14ac:dyDescent="0.3">
      <c r="A10988" s="139">
        <f t="shared" si="11221"/>
        <v>289</v>
      </c>
      <c r="B10988" s="148">
        <f t="shared" si="11223"/>
        <v>38</v>
      </c>
      <c r="D10988" s="149" t="str">
        <f>+VLOOKUP($A10988,mUNICIPIOS!$B$4:$F$343,2,0)</f>
        <v>Petén</v>
      </c>
      <c r="E10988" s="149">
        <f>+VLOOKUP($A10988,mUNICIPIOS!$B$4:$F$343,3,0)</f>
        <v>1714</v>
      </c>
      <c r="F10988" s="149" t="str">
        <f>+VLOOKUP($A10988,mUNICIPIOS!$B$4:$F$343,4,0)</f>
        <v>El Chal</v>
      </c>
      <c r="G10988" s="139" t="str">
        <f t="shared" ref="G10988:K10988" si="11286">+G10950</f>
        <v>RANKING</v>
      </c>
      <c r="H10988" t="str">
        <f t="shared" si="11286"/>
        <v>RGM</v>
      </c>
      <c r="I10988" t="str">
        <f t="shared" si="11286"/>
        <v>Ranking de la Gestión Municipal 2018</v>
      </c>
      <c r="J10988" t="str">
        <f t="shared" si="11286"/>
        <v>RANKING</v>
      </c>
      <c r="K10988">
        <f t="shared" si="11286"/>
        <v>0</v>
      </c>
      <c r="L10988" s="151">
        <f>+VLOOKUP($E10988,Resultados_generales!$C$8:$AE$347,27,0)</f>
        <v>0.4558823329307693</v>
      </c>
      <c r="M10988" t="str">
        <f>+VLOOKUP($E10988,Resultados_generales!$C$8:$AE$347,28,0)</f>
        <v>Medio</v>
      </c>
    </row>
    <row r="10989" spans="1:13" x14ac:dyDescent="0.3">
      <c r="A10989" s="139">
        <f t="shared" ref="A10989:A11052" si="11287">+IF(B10988=38,A10988+1,A10988)</f>
        <v>290</v>
      </c>
      <c r="B10989" s="148">
        <f t="shared" si="11223"/>
        <v>1</v>
      </c>
      <c r="D10989" s="149" t="str">
        <f>+VLOOKUP($A10989,mUNICIPIOS!$B$4:$F$343,2,0)</f>
        <v>Izabal</v>
      </c>
      <c r="E10989" s="149">
        <f>+VLOOKUP($A10989,mUNICIPIOS!$B$4:$F$343,3,0)</f>
        <v>1801</v>
      </c>
      <c r="F10989" s="149" t="str">
        <f>+VLOOKUP($A10989,mUNICIPIOS!$B$4:$F$343,4,0)</f>
        <v>Puerto Barrios</v>
      </c>
      <c r="G10989" s="139" t="str">
        <f t="shared" ref="G10989:K10989" si="11288">+G10951</f>
        <v>01</v>
      </c>
      <c r="H10989" t="str">
        <f t="shared" si="11288"/>
        <v>IPC</v>
      </c>
      <c r="I10989" t="str">
        <f t="shared" si="11288"/>
        <v>Índice de Participación Ciudadana</v>
      </c>
      <c r="J10989" t="str">
        <f t="shared" si="11288"/>
        <v>01-01</v>
      </c>
      <c r="K10989" t="str">
        <f t="shared" si="11288"/>
        <v>Número de reuniones del COMUDE en el año de la medición.</v>
      </c>
      <c r="L10989" s="150">
        <f>+VLOOKUP($E10989,IPC_2018!$B$8:$T$347,3,0)</f>
        <v>0.41666666666666669</v>
      </c>
      <c r="M10989" s="142" t="str">
        <f>+VLOOKUP($E10989,IPC_2018!$B$8:$T$347,4,0)</f>
        <v>Medio</v>
      </c>
    </row>
    <row r="10990" spans="1:13" x14ac:dyDescent="0.3">
      <c r="A10990" s="139">
        <f t="shared" si="11287"/>
        <v>290</v>
      </c>
      <c r="B10990" s="148">
        <f t="shared" ref="B10990:B11053" si="11289">+B10952</f>
        <v>2</v>
      </c>
      <c r="D10990" s="149" t="str">
        <f>+VLOOKUP($A10990,mUNICIPIOS!$B$4:$F$343,2,0)</f>
        <v>Izabal</v>
      </c>
      <c r="E10990" s="149">
        <f>+VLOOKUP($A10990,mUNICIPIOS!$B$4:$F$343,3,0)</f>
        <v>1801</v>
      </c>
      <c r="F10990" s="149" t="str">
        <f>+VLOOKUP($A10990,mUNICIPIOS!$B$4:$F$343,4,0)</f>
        <v>Puerto Barrios</v>
      </c>
      <c r="G10990" s="139" t="str">
        <f t="shared" ref="G10990:K10990" si="11290">+G10952</f>
        <v>01</v>
      </c>
      <c r="H10990" t="str">
        <f t="shared" si="11290"/>
        <v>IPC</v>
      </c>
      <c r="I10990" t="str">
        <f t="shared" si="11290"/>
        <v>Índice de Participación Ciudadana</v>
      </c>
      <c r="J10990" t="str">
        <f t="shared" si="11290"/>
        <v>01-02</v>
      </c>
      <c r="K10990" t="str">
        <f t="shared" si="11290"/>
        <v>Participación de Alcaldes, Concejales y Síndicos determinados o designados en el COMUDE</v>
      </c>
      <c r="L10990" s="150">
        <f>+VLOOKUP($E10990,IPC_2018!$B$8:$T$347,6,0)</f>
        <v>0.5</v>
      </c>
      <c r="M10990" s="142" t="str">
        <f>+VLOOKUP($E10990,IPC_2018!$B$8:$T$347,7,0)</f>
        <v>Medio</v>
      </c>
    </row>
    <row r="10991" spans="1:13" x14ac:dyDescent="0.3">
      <c r="A10991" s="139">
        <f t="shared" si="11287"/>
        <v>290</v>
      </c>
      <c r="B10991" s="148">
        <f t="shared" si="11289"/>
        <v>3</v>
      </c>
      <c r="D10991" s="149" t="str">
        <f>+VLOOKUP($A10991,mUNICIPIOS!$B$4:$F$343,2,0)</f>
        <v>Izabal</v>
      </c>
      <c r="E10991" s="149">
        <f>+VLOOKUP($A10991,mUNICIPIOS!$B$4:$F$343,3,0)</f>
        <v>1801</v>
      </c>
      <c r="F10991" s="149" t="str">
        <f>+VLOOKUP($A10991,mUNICIPIOS!$B$4:$F$343,4,0)</f>
        <v>Puerto Barrios</v>
      </c>
      <c r="G10991" s="139" t="str">
        <f t="shared" ref="G10991:K10991" si="11291">+G10953</f>
        <v>01</v>
      </c>
      <c r="H10991" t="str">
        <f t="shared" si="11291"/>
        <v>IPC</v>
      </c>
      <c r="I10991" t="str">
        <f t="shared" si="11291"/>
        <v>Índice de Participación Ciudadana</v>
      </c>
      <c r="J10991" t="str">
        <f t="shared" si="11291"/>
        <v>01-03</v>
      </c>
      <c r="K10991" t="str">
        <f t="shared" si="11291"/>
        <v>Participación  de organizaciones de jóvenes, mujeres, pueblos mayas, xincas, garífunas, y otras organizaciones en el Comude</v>
      </c>
      <c r="L10991" s="150">
        <f>+VLOOKUP($E10991,IPC_2018!$B$8:$T$347,9,0)</f>
        <v>0</v>
      </c>
      <c r="M10991" s="142" t="str">
        <f>+VLOOKUP($E10991,IPC_2018!$B$8:$T$347,10,0)</f>
        <v>Bajo</v>
      </c>
    </row>
    <row r="10992" spans="1:13" x14ac:dyDescent="0.3">
      <c r="A10992" s="139">
        <f t="shared" si="11287"/>
        <v>290</v>
      </c>
      <c r="B10992" s="148">
        <f t="shared" si="11289"/>
        <v>4</v>
      </c>
      <c r="D10992" s="149" t="str">
        <f>+VLOOKUP($A10992,mUNICIPIOS!$B$4:$F$343,2,0)</f>
        <v>Izabal</v>
      </c>
      <c r="E10992" s="149">
        <f>+VLOOKUP($A10992,mUNICIPIOS!$B$4:$F$343,3,0)</f>
        <v>1801</v>
      </c>
      <c r="F10992" s="149" t="str">
        <f>+VLOOKUP($A10992,mUNICIPIOS!$B$4:$F$343,4,0)</f>
        <v>Puerto Barrios</v>
      </c>
      <c r="G10992" s="139" t="str">
        <f t="shared" ref="G10992:K10992" si="11292">+G10954</f>
        <v>01</v>
      </c>
      <c r="H10992" t="str">
        <f t="shared" si="11292"/>
        <v>IPC</v>
      </c>
      <c r="I10992" t="str">
        <f t="shared" si="11292"/>
        <v>Índice de Participación Ciudadana</v>
      </c>
      <c r="J10992" t="str">
        <f t="shared" si="11292"/>
        <v>01-04</v>
      </c>
      <c r="K10992" t="str">
        <f t="shared" si="11292"/>
        <v>Representatividad territorial del Comude.</v>
      </c>
      <c r="L10992" s="150">
        <f>+VLOOKUP($E10992,IPC_2018!$B$8:$T$347,12,0)</f>
        <v>0</v>
      </c>
      <c r="M10992" s="142" t="str">
        <f>+VLOOKUP($E10992,IPC_2018!$B$8:$T$347,13,0)</f>
        <v>Bajo</v>
      </c>
    </row>
    <row r="10993" spans="1:13" x14ac:dyDescent="0.3">
      <c r="A10993" s="139">
        <f t="shared" si="11287"/>
        <v>290</v>
      </c>
      <c r="B10993" s="148">
        <f t="shared" si="11289"/>
        <v>5</v>
      </c>
      <c r="D10993" s="149" t="str">
        <f>+VLOOKUP($A10993,mUNICIPIOS!$B$4:$F$343,2,0)</f>
        <v>Izabal</v>
      </c>
      <c r="E10993" s="149">
        <f>+VLOOKUP($A10993,mUNICIPIOS!$B$4:$F$343,3,0)</f>
        <v>1801</v>
      </c>
      <c r="F10993" s="149" t="str">
        <f>+VLOOKUP($A10993,mUNICIPIOS!$B$4:$F$343,4,0)</f>
        <v>Puerto Barrios</v>
      </c>
      <c r="G10993" s="139" t="str">
        <f t="shared" ref="G10993:K10993" si="11293">+G10955</f>
        <v>01</v>
      </c>
      <c r="H10993" t="str">
        <f t="shared" si="11293"/>
        <v>IPC</v>
      </c>
      <c r="I10993" t="str">
        <f t="shared" si="11293"/>
        <v>Índice de Participación Ciudadana</v>
      </c>
      <c r="J10993" t="str">
        <f t="shared" si="11293"/>
        <v>01-05</v>
      </c>
      <c r="K10993" t="str">
        <f t="shared" si="11293"/>
        <v>Funcionamiento del Comude</v>
      </c>
      <c r="L10993" s="150">
        <f>+VLOOKUP($E10993,IPC_2018!$B$8:$T$347,15,0)</f>
        <v>0.15901060076290127</v>
      </c>
      <c r="M10993" s="142" t="str">
        <f>+VLOOKUP($E10993,IPC_2018!$B$8:$T$347,16,0)</f>
        <v>Bajo</v>
      </c>
    </row>
    <row r="10994" spans="1:13" x14ac:dyDescent="0.3">
      <c r="A10994" s="139">
        <f t="shared" si="11287"/>
        <v>290</v>
      </c>
      <c r="B10994" s="148">
        <f t="shared" si="11289"/>
        <v>6</v>
      </c>
      <c r="D10994" s="149" t="str">
        <f>+VLOOKUP($A10994,mUNICIPIOS!$B$4:$F$343,2,0)</f>
        <v>Izabal</v>
      </c>
      <c r="E10994" s="149">
        <f>+VLOOKUP($A10994,mUNICIPIOS!$B$4:$F$343,3,0)</f>
        <v>1801</v>
      </c>
      <c r="F10994" s="149" t="str">
        <f>+VLOOKUP($A10994,mUNICIPIOS!$B$4:$F$343,4,0)</f>
        <v>Puerto Barrios</v>
      </c>
      <c r="G10994" s="139" t="str">
        <f t="shared" ref="G10994:K10994" si="11294">+G10956</f>
        <v>01</v>
      </c>
      <c r="H10994" t="str">
        <f t="shared" si="11294"/>
        <v>IPC</v>
      </c>
      <c r="I10994" t="str">
        <f t="shared" si="11294"/>
        <v>Índice de Participación Ciudadana</v>
      </c>
      <c r="J10994" t="str">
        <f t="shared" si="11294"/>
        <v>INDICE</v>
      </c>
      <c r="K10994">
        <f t="shared" si="11294"/>
        <v>0</v>
      </c>
      <c r="L10994" s="150">
        <f>+VLOOKUP($E10994,IPC_2018!$B$8:$T$347,18,0)</f>
        <v>0.26343492344776853</v>
      </c>
      <c r="M10994" s="142" t="str">
        <f>+VLOOKUP($E10994,IPC_2018!$B$8:$T$347,19,0)</f>
        <v>Medio bajo</v>
      </c>
    </row>
    <row r="10995" spans="1:13" x14ac:dyDescent="0.3">
      <c r="A10995" s="139">
        <f t="shared" si="11287"/>
        <v>290</v>
      </c>
      <c r="B10995" s="148">
        <f t="shared" si="11289"/>
        <v>7</v>
      </c>
      <c r="D10995" s="149" t="str">
        <f>+VLOOKUP($A10995,mUNICIPIOS!$B$4:$F$343,2,0)</f>
        <v>Izabal</v>
      </c>
      <c r="E10995" s="149">
        <f>+VLOOKUP($A10995,mUNICIPIOS!$B$4:$F$343,3,0)</f>
        <v>1801</v>
      </c>
      <c r="F10995" s="149" t="str">
        <f>+VLOOKUP($A10995,mUNICIPIOS!$B$4:$F$343,4,0)</f>
        <v>Puerto Barrios</v>
      </c>
      <c r="G10995" s="139" t="str">
        <f t="shared" ref="G10995:K10995" si="11295">+G10957</f>
        <v>02</v>
      </c>
      <c r="H10995" t="str">
        <f t="shared" si="11295"/>
        <v>IIC</v>
      </c>
      <c r="I10995" t="str">
        <f t="shared" si="11295"/>
        <v>Índice de Información a la Ciudadanía</v>
      </c>
      <c r="J10995" t="str">
        <f t="shared" si="11295"/>
        <v>02-01</v>
      </c>
      <c r="K10995" t="str">
        <f t="shared" si="11295"/>
        <v>Rendición de cuentas cuatrimestral y anual al Comude enfocadas en resultados.</v>
      </c>
      <c r="L10995" s="150">
        <f>+VLOOKUP($E10995,IIC_2018!$B$8:$Q$347,3,0)</f>
        <v>0.4</v>
      </c>
      <c r="M10995" s="142" t="str">
        <f>+VLOOKUP($E10995,IIC_2018!$B$8:$Q$347,4,0)</f>
        <v>Medio bajo</v>
      </c>
    </row>
    <row r="10996" spans="1:13" x14ac:dyDescent="0.3">
      <c r="A10996" s="139">
        <f t="shared" si="11287"/>
        <v>290</v>
      </c>
      <c r="B10996" s="148">
        <f t="shared" si="11289"/>
        <v>8</v>
      </c>
      <c r="D10996" s="149" t="str">
        <f>+VLOOKUP($A10996,mUNICIPIOS!$B$4:$F$343,2,0)</f>
        <v>Izabal</v>
      </c>
      <c r="E10996" s="149">
        <f>+VLOOKUP($A10996,mUNICIPIOS!$B$4:$F$343,3,0)</f>
        <v>1801</v>
      </c>
      <c r="F10996" s="149" t="str">
        <f>+VLOOKUP($A10996,mUNICIPIOS!$B$4:$F$343,4,0)</f>
        <v>Puerto Barrios</v>
      </c>
      <c r="G10996" s="139" t="str">
        <f t="shared" ref="G10996:K10996" si="11296">+G10958</f>
        <v>02</v>
      </c>
      <c r="H10996" t="str">
        <f t="shared" si="11296"/>
        <v>IIC</v>
      </c>
      <c r="I10996" t="str">
        <f t="shared" si="11296"/>
        <v>Índice de Información a la Ciudadanía</v>
      </c>
      <c r="J10996" t="str">
        <f t="shared" si="11296"/>
        <v>02-02</v>
      </c>
      <c r="K10996" t="str">
        <f t="shared" si="11296"/>
        <v>Información presupuestaria y otra información brindada a la ciudadanía disponible en medios locales de comunicación.</v>
      </c>
      <c r="L10996" s="150">
        <f>+VLOOKUP($E10996,IIC_2018!$B$8:$Q$347,6,0)</f>
        <v>0.75</v>
      </c>
      <c r="M10996" s="142" t="str">
        <f>+VLOOKUP($E10996,IIC_2018!$B$8:$Q$347,7,0)</f>
        <v>Medio alto</v>
      </c>
    </row>
    <row r="10997" spans="1:13" x14ac:dyDescent="0.3">
      <c r="A10997" s="139">
        <f t="shared" si="11287"/>
        <v>290</v>
      </c>
      <c r="B10997" s="148">
        <f t="shared" si="11289"/>
        <v>9</v>
      </c>
      <c r="D10997" s="149" t="str">
        <f>+VLOOKUP($A10997,mUNICIPIOS!$B$4:$F$343,2,0)</f>
        <v>Izabal</v>
      </c>
      <c r="E10997" s="149">
        <f>+VLOOKUP($A10997,mUNICIPIOS!$B$4:$F$343,3,0)</f>
        <v>1801</v>
      </c>
      <c r="F10997" s="149" t="str">
        <f>+VLOOKUP($A10997,mUNICIPIOS!$B$4:$F$343,4,0)</f>
        <v>Puerto Barrios</v>
      </c>
      <c r="G10997" s="139" t="str">
        <f t="shared" ref="G10997:K10997" si="11297">+G10959</f>
        <v>02</v>
      </c>
      <c r="H10997" t="str">
        <f t="shared" si="11297"/>
        <v>IIC</v>
      </c>
      <c r="I10997" t="str">
        <f t="shared" si="11297"/>
        <v>Índice de Información a la Ciudadanía</v>
      </c>
      <c r="J10997" t="str">
        <f t="shared" si="11297"/>
        <v>02-03</v>
      </c>
      <c r="K10997" t="str">
        <f t="shared" si="11297"/>
        <v>Información pública de oficio actualizada y disponible de acuerdo a la LAIP y uso de internet.</v>
      </c>
      <c r="L10997" s="150">
        <f>+VLOOKUP($E10997,IIC_2018!$B$8:$Q$347,9,0)</f>
        <v>0.99999999999999989</v>
      </c>
      <c r="M10997" s="142" t="str">
        <f>+VLOOKUP($E10997,IIC_2018!$B$8:$Q$347,10,0)</f>
        <v>Alto</v>
      </c>
    </row>
    <row r="10998" spans="1:13" x14ac:dyDescent="0.3">
      <c r="A10998" s="139">
        <f t="shared" si="11287"/>
        <v>290</v>
      </c>
      <c r="B10998" s="148">
        <f t="shared" si="11289"/>
        <v>10</v>
      </c>
      <c r="D10998" s="149" t="str">
        <f>+VLOOKUP($A10998,mUNICIPIOS!$B$4:$F$343,2,0)</f>
        <v>Izabal</v>
      </c>
      <c r="E10998" s="149">
        <f>+VLOOKUP($A10998,mUNICIPIOS!$B$4:$F$343,3,0)</f>
        <v>1801</v>
      </c>
      <c r="F10998" s="149" t="str">
        <f>+VLOOKUP($A10998,mUNICIPIOS!$B$4:$F$343,4,0)</f>
        <v>Puerto Barrios</v>
      </c>
      <c r="G10998" s="139" t="str">
        <f t="shared" ref="G10998:K10998" si="11298">+G10960</f>
        <v>02</v>
      </c>
      <c r="H10998" t="str">
        <f t="shared" si="11298"/>
        <v>IIC</v>
      </c>
      <c r="I10998" t="str">
        <f t="shared" si="11298"/>
        <v>Índice de Información a la Ciudadanía</v>
      </c>
      <c r="J10998" t="str">
        <f t="shared" si="11298"/>
        <v>02-04</v>
      </c>
      <c r="K10998" t="str">
        <f t="shared" si="11298"/>
        <v>Relación del monto contratado por medio de Guate compras con el total del presupuesto de egresos vigente.</v>
      </c>
      <c r="L10998" s="150">
        <f>+VLOOKUP($E10998,IIC_2018!$B$8:$Q$347,12,0)</f>
        <v>0.19835159404265901</v>
      </c>
      <c r="M10998" s="142" t="str">
        <f>+VLOOKUP($E10998,IIC_2018!$B$8:$Q$347,13,0)</f>
        <v>Bajo</v>
      </c>
    </row>
    <row r="10999" spans="1:13" x14ac:dyDescent="0.3">
      <c r="A10999" s="139">
        <f t="shared" si="11287"/>
        <v>290</v>
      </c>
      <c r="B10999" s="148">
        <f t="shared" si="11289"/>
        <v>11</v>
      </c>
      <c r="D10999" s="149" t="str">
        <f>+VLOOKUP($A10999,mUNICIPIOS!$B$4:$F$343,2,0)</f>
        <v>Izabal</v>
      </c>
      <c r="E10999" s="149">
        <f>+VLOOKUP($A10999,mUNICIPIOS!$B$4:$F$343,3,0)</f>
        <v>1801</v>
      </c>
      <c r="F10999" s="149" t="str">
        <f>+VLOOKUP($A10999,mUNICIPIOS!$B$4:$F$343,4,0)</f>
        <v>Puerto Barrios</v>
      </c>
      <c r="G10999" s="139" t="str">
        <f t="shared" ref="G10999:K10999" si="11299">+G10961</f>
        <v>02</v>
      </c>
      <c r="H10999" t="str">
        <f t="shared" si="11299"/>
        <v>IIC</v>
      </c>
      <c r="I10999" t="str">
        <f t="shared" si="11299"/>
        <v>Índice de Información a la Ciudadanía</v>
      </c>
      <c r="J10999" t="str">
        <f t="shared" si="11299"/>
        <v>INDICE</v>
      </c>
      <c r="K10999">
        <f t="shared" si="11299"/>
        <v>0</v>
      </c>
      <c r="L10999" s="150">
        <f>+VLOOKUP($E10999,IIC_2018!$B$8:$Q$347,15,0)</f>
        <v>0.58708789851066467</v>
      </c>
      <c r="M10999" s="142" t="str">
        <f>+VLOOKUP($E10999,IIC_2018!$B$8:$Q$347,16,0)</f>
        <v>Medio</v>
      </c>
    </row>
    <row r="11000" spans="1:13" x14ac:dyDescent="0.3">
      <c r="A11000" s="139">
        <f t="shared" si="11287"/>
        <v>290</v>
      </c>
      <c r="B11000" s="148">
        <f t="shared" si="11289"/>
        <v>12</v>
      </c>
      <c r="D11000" s="149" t="str">
        <f>+VLOOKUP($A11000,mUNICIPIOS!$B$4:$F$343,2,0)</f>
        <v>Izabal</v>
      </c>
      <c r="E11000" s="149">
        <f>+VLOOKUP($A11000,mUNICIPIOS!$B$4:$F$343,3,0)</f>
        <v>1801</v>
      </c>
      <c r="F11000" s="149" t="str">
        <f>+VLOOKUP($A11000,mUNICIPIOS!$B$4:$F$343,4,0)</f>
        <v>Puerto Barrios</v>
      </c>
      <c r="G11000" s="139" t="str">
        <f t="shared" ref="G11000:K11000" si="11300">+G10962</f>
        <v>03</v>
      </c>
      <c r="H11000" t="str">
        <f t="shared" si="11300"/>
        <v>ISP</v>
      </c>
      <c r="I11000" t="str">
        <f t="shared" si="11300"/>
        <v>Índice de Servicios Públicos</v>
      </c>
      <c r="J11000" t="str">
        <f t="shared" si="11300"/>
        <v>03-01</v>
      </c>
      <c r="K11000" t="str">
        <f t="shared" si="11300"/>
        <v>Cobertura del servicio público de agua</v>
      </c>
      <c r="L11000" s="150">
        <f>+VLOOKUP($E11000,ISP_2018!$B$8:$T$347,3,0)</f>
        <v>0</v>
      </c>
      <c r="M11000" s="142" t="str">
        <f>+VLOOKUP($E11000,ISP_2018!$B$8:$T$347,4,0)</f>
        <v>Bajo</v>
      </c>
    </row>
    <row r="11001" spans="1:13" x14ac:dyDescent="0.3">
      <c r="A11001" s="139">
        <f t="shared" si="11287"/>
        <v>290</v>
      </c>
      <c r="B11001" s="148">
        <f t="shared" si="11289"/>
        <v>13</v>
      </c>
      <c r="D11001" s="149" t="str">
        <f>+VLOOKUP($A11001,mUNICIPIOS!$B$4:$F$343,2,0)</f>
        <v>Izabal</v>
      </c>
      <c r="E11001" s="149">
        <f>+VLOOKUP($A11001,mUNICIPIOS!$B$4:$F$343,3,0)</f>
        <v>1801</v>
      </c>
      <c r="F11001" s="149" t="str">
        <f>+VLOOKUP($A11001,mUNICIPIOS!$B$4:$F$343,4,0)</f>
        <v>Puerto Barrios</v>
      </c>
      <c r="G11001" s="139" t="str">
        <f t="shared" ref="G11001:K11001" si="11301">+G10963</f>
        <v>03</v>
      </c>
      <c r="H11001" t="str">
        <f t="shared" si="11301"/>
        <v>ISP</v>
      </c>
      <c r="I11001" t="str">
        <f t="shared" si="11301"/>
        <v>Índice de Servicios Públicos</v>
      </c>
      <c r="J11001" t="str">
        <f t="shared" si="11301"/>
        <v>03-02</v>
      </c>
      <c r="K11001" t="str">
        <f t="shared" si="11301"/>
        <v>Control de la calidad del servicio público de agua</v>
      </c>
      <c r="L11001" s="150">
        <f>+VLOOKUP($E11001,ISP_2018!$B$8:$T$347,6,0)</f>
        <v>0</v>
      </c>
      <c r="M11001" s="142" t="str">
        <f>+VLOOKUP($E11001,ISP_2018!$B$8:$T$347,7,0)</f>
        <v>Bajo</v>
      </c>
    </row>
    <row r="11002" spans="1:13" x14ac:dyDescent="0.3">
      <c r="A11002" s="139">
        <f t="shared" si="11287"/>
        <v>290</v>
      </c>
      <c r="B11002" s="148">
        <f t="shared" si="11289"/>
        <v>14</v>
      </c>
      <c r="D11002" s="149" t="str">
        <f>+VLOOKUP($A11002,mUNICIPIOS!$B$4:$F$343,2,0)</f>
        <v>Izabal</v>
      </c>
      <c r="E11002" s="149">
        <f>+VLOOKUP($A11002,mUNICIPIOS!$B$4:$F$343,3,0)</f>
        <v>1801</v>
      </c>
      <c r="F11002" s="149" t="str">
        <f>+VLOOKUP($A11002,mUNICIPIOS!$B$4:$F$343,4,0)</f>
        <v>Puerto Barrios</v>
      </c>
      <c r="G11002" s="139" t="str">
        <f t="shared" ref="G11002:K11002" si="11302">+G10964</f>
        <v>03</v>
      </c>
      <c r="H11002" t="str">
        <f t="shared" si="11302"/>
        <v>ISP</v>
      </c>
      <c r="I11002" t="str">
        <f t="shared" si="11302"/>
        <v>Índice de Servicios Públicos</v>
      </c>
      <c r="J11002" t="str">
        <f t="shared" si="11302"/>
        <v>03-03</v>
      </c>
      <c r="K11002" t="str">
        <f t="shared" si="11302"/>
        <v>Disposición  y tratamiento  de aguas residuales</v>
      </c>
      <c r="L11002" s="150">
        <f>+VLOOKUP($E11002,ISP_2018!$B$8:$T$347,9,0)</f>
        <v>0.4553415286018786</v>
      </c>
      <c r="M11002" s="142" t="str">
        <f>+VLOOKUP($E11002,ISP_2018!$B$8:$T$347,10,0)</f>
        <v>Medio</v>
      </c>
    </row>
    <row r="11003" spans="1:13" x14ac:dyDescent="0.3">
      <c r="A11003" s="139">
        <f t="shared" si="11287"/>
        <v>290</v>
      </c>
      <c r="B11003" s="148">
        <f t="shared" si="11289"/>
        <v>15</v>
      </c>
      <c r="D11003" s="149" t="str">
        <f>+VLOOKUP($A11003,mUNICIPIOS!$B$4:$F$343,2,0)</f>
        <v>Izabal</v>
      </c>
      <c r="E11003" s="149">
        <f>+VLOOKUP($A11003,mUNICIPIOS!$B$4:$F$343,3,0)</f>
        <v>1801</v>
      </c>
      <c r="F11003" s="149" t="str">
        <f>+VLOOKUP($A11003,mUNICIPIOS!$B$4:$F$343,4,0)</f>
        <v>Puerto Barrios</v>
      </c>
      <c r="G11003" s="139" t="str">
        <f t="shared" ref="G11003:K11003" si="11303">+G10965</f>
        <v>03</v>
      </c>
      <c r="H11003" t="str">
        <f t="shared" si="11303"/>
        <v>ISP</v>
      </c>
      <c r="I11003" t="str">
        <f t="shared" si="11303"/>
        <v>Índice de Servicios Públicos</v>
      </c>
      <c r="J11003" t="str">
        <f t="shared" si="11303"/>
        <v>03-04</v>
      </c>
      <c r="K11003" t="str">
        <f t="shared" si="11303"/>
        <v>Gestión y manejo de los residuos y desechos sólidos</v>
      </c>
      <c r="L11003" s="150">
        <f>+VLOOKUP($E11003,ISP_2018!$B$8:$T$347,12,0)</f>
        <v>6.4431234447969304E-2</v>
      </c>
      <c r="M11003" s="142" t="str">
        <f>+VLOOKUP($E11003,ISP_2018!$B$8:$T$347,13,0)</f>
        <v>Bajo</v>
      </c>
    </row>
    <row r="11004" spans="1:13" x14ac:dyDescent="0.3">
      <c r="A11004" s="139">
        <f t="shared" si="11287"/>
        <v>290</v>
      </c>
      <c r="B11004" s="148">
        <f t="shared" si="11289"/>
        <v>16</v>
      </c>
      <c r="D11004" s="149" t="str">
        <f>+VLOOKUP($A11004,mUNICIPIOS!$B$4:$F$343,2,0)</f>
        <v>Izabal</v>
      </c>
      <c r="E11004" s="149">
        <f>+VLOOKUP($A11004,mUNICIPIOS!$B$4:$F$343,3,0)</f>
        <v>1801</v>
      </c>
      <c r="F11004" s="149" t="str">
        <f>+VLOOKUP($A11004,mUNICIPIOS!$B$4:$F$343,4,0)</f>
        <v>Puerto Barrios</v>
      </c>
      <c r="G11004" s="139" t="str">
        <f t="shared" ref="G11004:K11004" si="11304">+G10966</f>
        <v>03</v>
      </c>
      <c r="H11004" t="str">
        <f t="shared" si="11304"/>
        <v>ISP</v>
      </c>
      <c r="I11004" t="str">
        <f t="shared" si="11304"/>
        <v>Índice de Servicios Públicos</v>
      </c>
      <c r="J11004" t="str">
        <f t="shared" si="11304"/>
        <v>03-05</v>
      </c>
      <c r="K11004" t="str">
        <f t="shared" si="11304"/>
        <v>Gestión de servicios públicos municipales</v>
      </c>
      <c r="L11004" s="150">
        <f>+VLOOKUP($E11004,ISP_2018!$B$8:$T$347,15,0)</f>
        <v>0.29032258064516125</v>
      </c>
      <c r="M11004" s="142" t="str">
        <f>+VLOOKUP($E11004,ISP_2018!$B$8:$T$347,16,0)</f>
        <v>Medio bajo</v>
      </c>
    </row>
    <row r="11005" spans="1:13" x14ac:dyDescent="0.3">
      <c r="A11005" s="139">
        <f t="shared" si="11287"/>
        <v>290</v>
      </c>
      <c r="B11005" s="148">
        <f t="shared" si="11289"/>
        <v>17</v>
      </c>
      <c r="D11005" s="149" t="str">
        <f>+VLOOKUP($A11005,mUNICIPIOS!$B$4:$F$343,2,0)</f>
        <v>Izabal</v>
      </c>
      <c r="E11005" s="149">
        <f>+VLOOKUP($A11005,mUNICIPIOS!$B$4:$F$343,3,0)</f>
        <v>1801</v>
      </c>
      <c r="F11005" s="149" t="str">
        <f>+VLOOKUP($A11005,mUNICIPIOS!$B$4:$F$343,4,0)</f>
        <v>Puerto Barrios</v>
      </c>
      <c r="G11005" s="139" t="str">
        <f t="shared" ref="G11005:K11005" si="11305">+G10967</f>
        <v>03</v>
      </c>
      <c r="H11005" t="str">
        <f t="shared" si="11305"/>
        <v>ISP</v>
      </c>
      <c r="I11005" t="str">
        <f t="shared" si="11305"/>
        <v>Índice de Servicios Públicos</v>
      </c>
      <c r="J11005" t="str">
        <f t="shared" si="11305"/>
        <v>INDICE</v>
      </c>
      <c r="K11005">
        <f t="shared" si="11305"/>
        <v>0</v>
      </c>
      <c r="L11005" s="150">
        <f>+VLOOKUP($E11005,ISP_2018!$B$8:$T$347,18,0)</f>
        <v>0.16201906873900185</v>
      </c>
      <c r="M11005" s="142" t="str">
        <f>+VLOOKUP($E11005,ISP_2018!$B$8:$T$347,19,0)</f>
        <v>Bajo</v>
      </c>
    </row>
    <row r="11006" spans="1:13" x14ac:dyDescent="0.3">
      <c r="A11006" s="139">
        <f t="shared" si="11287"/>
        <v>290</v>
      </c>
      <c r="B11006" s="148">
        <f t="shared" si="11289"/>
        <v>18</v>
      </c>
      <c r="D11006" s="149" t="str">
        <f>+VLOOKUP($A11006,mUNICIPIOS!$B$4:$F$343,2,0)</f>
        <v>Izabal</v>
      </c>
      <c r="E11006" s="149">
        <f>+VLOOKUP($A11006,mUNICIPIOS!$B$4:$F$343,3,0)</f>
        <v>1801</v>
      </c>
      <c r="F11006" s="149" t="str">
        <f>+VLOOKUP($A11006,mUNICIPIOS!$B$4:$F$343,4,0)</f>
        <v>Puerto Barrios</v>
      </c>
      <c r="G11006" s="139" t="str">
        <f t="shared" ref="G11006:K11006" si="11306">+G10968</f>
        <v>04</v>
      </c>
      <c r="H11006" t="str">
        <f t="shared" si="11306"/>
        <v>IGA</v>
      </c>
      <c r="I11006" t="str">
        <f t="shared" si="11306"/>
        <v>Índice de Gestión Administrativa</v>
      </c>
      <c r="J11006" t="str">
        <f t="shared" si="11306"/>
        <v>04-01</v>
      </c>
      <c r="K11006" t="str">
        <f t="shared" si="11306"/>
        <v>Existencia de elementos de atención municipal orientada al vecino</v>
      </c>
      <c r="L11006" s="150">
        <f>+VLOOKUP($E11006,IGA_2018!$B$8:$N$347,3,0)</f>
        <v>0.5</v>
      </c>
      <c r="M11006" s="142" t="str">
        <f>+VLOOKUP($E11006,IGA_2018!$B$8:$N$347,4,0)</f>
        <v>Medio</v>
      </c>
    </row>
    <row r="11007" spans="1:13" x14ac:dyDescent="0.3">
      <c r="A11007" s="139">
        <f t="shared" si="11287"/>
        <v>290</v>
      </c>
      <c r="B11007" s="148">
        <f t="shared" si="11289"/>
        <v>19</v>
      </c>
      <c r="D11007" s="149" t="str">
        <f>+VLOOKUP($A11007,mUNICIPIOS!$B$4:$F$343,2,0)</f>
        <v>Izabal</v>
      </c>
      <c r="E11007" s="149">
        <f>+VLOOKUP($A11007,mUNICIPIOS!$B$4:$F$343,3,0)</f>
        <v>1801</v>
      </c>
      <c r="F11007" s="149" t="str">
        <f>+VLOOKUP($A11007,mUNICIPIOS!$B$4:$F$343,4,0)</f>
        <v>Puerto Barrios</v>
      </c>
      <c r="G11007" s="139" t="str">
        <f t="shared" ref="G11007:K11007" si="11307">+G10969</f>
        <v>04</v>
      </c>
      <c r="H11007" t="str">
        <f t="shared" si="11307"/>
        <v>IGA</v>
      </c>
      <c r="I11007" t="str">
        <f t="shared" si="11307"/>
        <v>Índice de Gestión Administrativa</v>
      </c>
      <c r="J11007" t="str">
        <f t="shared" si="11307"/>
        <v>04-02</v>
      </c>
      <c r="K11007" t="str">
        <f t="shared" si="11307"/>
        <v>Gestión del recurso humano.</v>
      </c>
      <c r="L11007" s="150">
        <f>+VLOOKUP($E11007,IGA_2018!$B$8:$N$347,6,0)</f>
        <v>0.81675611295381556</v>
      </c>
      <c r="M11007" s="142" t="str">
        <f>+VLOOKUP($E11007,IGA_2018!$B$8:$N$347,7,0)</f>
        <v>Alto</v>
      </c>
    </row>
    <row r="11008" spans="1:13" x14ac:dyDescent="0.3">
      <c r="A11008" s="139">
        <f t="shared" si="11287"/>
        <v>290</v>
      </c>
      <c r="B11008" s="148">
        <f t="shared" si="11289"/>
        <v>20</v>
      </c>
      <c r="D11008" s="149" t="str">
        <f>+VLOOKUP($A11008,mUNICIPIOS!$B$4:$F$343,2,0)</f>
        <v>Izabal</v>
      </c>
      <c r="E11008" s="149">
        <f>+VLOOKUP($A11008,mUNICIPIOS!$B$4:$F$343,3,0)</f>
        <v>1801</v>
      </c>
      <c r="F11008" s="149" t="str">
        <f>+VLOOKUP($A11008,mUNICIPIOS!$B$4:$F$343,4,0)</f>
        <v>Puerto Barrios</v>
      </c>
      <c r="G11008" s="139" t="str">
        <f t="shared" ref="G11008:K11008" si="11308">+G10970</f>
        <v>04</v>
      </c>
      <c r="H11008" t="str">
        <f t="shared" si="11308"/>
        <v>IGA</v>
      </c>
      <c r="I11008" t="str">
        <f t="shared" si="11308"/>
        <v>Índice de Gestión Administrativa</v>
      </c>
      <c r="J11008" t="str">
        <f t="shared" si="11308"/>
        <v>04-03</v>
      </c>
      <c r="K11008" t="str">
        <f t="shared" si="11308"/>
        <v>Existencia de oficinas municipales con instrumentos de gestión.</v>
      </c>
      <c r="L11008" s="150">
        <f>+VLOOKUP($E11008,IGA_2018!$B$8:$N$347,9,0)</f>
        <v>0.96249999999999991</v>
      </c>
      <c r="M11008" s="142" t="str">
        <f>+VLOOKUP($E11008,IGA_2018!$B$8:$N$347,10,0)</f>
        <v>Alto</v>
      </c>
    </row>
    <row r="11009" spans="1:13" x14ac:dyDescent="0.3">
      <c r="A11009" s="139">
        <f t="shared" si="11287"/>
        <v>290</v>
      </c>
      <c r="B11009" s="148">
        <f t="shared" si="11289"/>
        <v>21</v>
      </c>
      <c r="D11009" s="149" t="str">
        <f>+VLOOKUP($A11009,mUNICIPIOS!$B$4:$F$343,2,0)</f>
        <v>Izabal</v>
      </c>
      <c r="E11009" s="149">
        <f>+VLOOKUP($A11009,mUNICIPIOS!$B$4:$F$343,3,0)</f>
        <v>1801</v>
      </c>
      <c r="F11009" s="149" t="str">
        <f>+VLOOKUP($A11009,mUNICIPIOS!$B$4:$F$343,4,0)</f>
        <v>Puerto Barrios</v>
      </c>
      <c r="G11009" s="139" t="str">
        <f t="shared" ref="G11009:K11009" si="11309">+G10971</f>
        <v>04</v>
      </c>
      <c r="H11009" t="str">
        <f t="shared" si="11309"/>
        <v>IGA</v>
      </c>
      <c r="I11009" t="str">
        <f t="shared" si="11309"/>
        <v>Índice de Gestión Administrativa</v>
      </c>
      <c r="J11009" t="str">
        <f t="shared" si="11309"/>
        <v>INDICE</v>
      </c>
      <c r="K11009">
        <f t="shared" si="11309"/>
        <v>0</v>
      </c>
      <c r="L11009" s="150">
        <f>+VLOOKUP($E11009,IGA_2018!$B$8:$N$347,12,0)</f>
        <v>0.7727396395338354</v>
      </c>
      <c r="M11009" s="142" t="str">
        <f>+VLOOKUP($E11009,IGA_2018!$B$8:$N$347,13,0)</f>
        <v>Medio alto</v>
      </c>
    </row>
    <row r="11010" spans="1:13" x14ac:dyDescent="0.3">
      <c r="A11010" s="139">
        <f t="shared" si="11287"/>
        <v>290</v>
      </c>
      <c r="B11010" s="148">
        <f t="shared" si="11289"/>
        <v>22</v>
      </c>
      <c r="D11010" s="149" t="str">
        <f>+VLOOKUP($A11010,mUNICIPIOS!$B$4:$F$343,2,0)</f>
        <v>Izabal</v>
      </c>
      <c r="E11010" s="149">
        <f>+VLOOKUP($A11010,mUNICIPIOS!$B$4:$F$343,3,0)</f>
        <v>1801</v>
      </c>
      <c r="F11010" s="149" t="str">
        <f>+VLOOKUP($A11010,mUNICIPIOS!$B$4:$F$343,4,0)</f>
        <v>Puerto Barrios</v>
      </c>
      <c r="G11010" s="139" t="str">
        <f t="shared" ref="G11010:K11010" si="11310">+G10972</f>
        <v>05</v>
      </c>
      <c r="H11010" t="str">
        <f t="shared" si="11310"/>
        <v>IGF</v>
      </c>
      <c r="I11010" t="str">
        <f t="shared" si="11310"/>
        <v>Índice de Gestión Financiera</v>
      </c>
      <c r="J11010" t="str">
        <f t="shared" si="11310"/>
        <v>05-01</v>
      </c>
      <c r="K11010" t="str">
        <f t="shared" si="11310"/>
        <v>Autonomía financiera municipal</v>
      </c>
      <c r="L11010" s="150">
        <f>+VLOOKUP($E11010,IGF_2018!$B$8:$Z$347,3,0)</f>
        <v>0.33751764656733274</v>
      </c>
      <c r="M11010" s="142" t="str">
        <f>+VLOOKUP($E11010,IGF_2018!$B$8:$Z$347,4,0)</f>
        <v>Medio bajo</v>
      </c>
    </row>
    <row r="11011" spans="1:13" x14ac:dyDescent="0.3">
      <c r="A11011" s="139">
        <f t="shared" si="11287"/>
        <v>290</v>
      </c>
      <c r="B11011" s="148">
        <f t="shared" si="11289"/>
        <v>23</v>
      </c>
      <c r="D11011" s="149" t="str">
        <f>+VLOOKUP($A11011,mUNICIPIOS!$B$4:$F$343,2,0)</f>
        <v>Izabal</v>
      </c>
      <c r="E11011" s="149">
        <f>+VLOOKUP($A11011,mUNICIPIOS!$B$4:$F$343,3,0)</f>
        <v>1801</v>
      </c>
      <c r="F11011" s="149" t="str">
        <f>+VLOOKUP($A11011,mUNICIPIOS!$B$4:$F$343,4,0)</f>
        <v>Puerto Barrios</v>
      </c>
      <c r="G11011" s="139" t="str">
        <f t="shared" ref="G11011:K11011" si="11311">+G10973</f>
        <v>05</v>
      </c>
      <c r="H11011" t="str">
        <f t="shared" si="11311"/>
        <v>IGF</v>
      </c>
      <c r="I11011" t="str">
        <f t="shared" si="11311"/>
        <v>Índice de Gestión Financiera</v>
      </c>
      <c r="J11011" t="str">
        <f t="shared" si="11311"/>
        <v>05-02</v>
      </c>
      <c r="K11011" t="str">
        <f t="shared" si="11311"/>
        <v xml:space="preserve">Ingresos propios por habitante -sin regalías- </v>
      </c>
      <c r="L11011" s="150">
        <f>+VLOOKUP($E11011,IGF_2018!$B$8:$Z$347,6,0)</f>
        <v>0.17885282250868165</v>
      </c>
      <c r="M11011" s="142" t="str">
        <f>+VLOOKUP($E11011,IGF_2018!$B$8:$Z$347,7,0)</f>
        <v>Bajo</v>
      </c>
    </row>
    <row r="11012" spans="1:13" x14ac:dyDescent="0.3">
      <c r="A11012" s="139">
        <f t="shared" si="11287"/>
        <v>290</v>
      </c>
      <c r="B11012" s="148">
        <f t="shared" si="11289"/>
        <v>24</v>
      </c>
      <c r="D11012" s="149" t="str">
        <f>+VLOOKUP($A11012,mUNICIPIOS!$B$4:$F$343,2,0)</f>
        <v>Izabal</v>
      </c>
      <c r="E11012" s="149">
        <f>+VLOOKUP($A11012,mUNICIPIOS!$B$4:$F$343,3,0)</f>
        <v>1801</v>
      </c>
      <c r="F11012" s="149" t="str">
        <f>+VLOOKUP($A11012,mUNICIPIOS!$B$4:$F$343,4,0)</f>
        <v>Puerto Barrios</v>
      </c>
      <c r="G11012" s="139" t="str">
        <f t="shared" ref="G11012:K11012" si="11312">+G10974</f>
        <v>05</v>
      </c>
      <c r="H11012" t="str">
        <f t="shared" si="11312"/>
        <v>IGF</v>
      </c>
      <c r="I11012" t="str">
        <f t="shared" si="11312"/>
        <v>Índice de Gestión Financiera</v>
      </c>
      <c r="J11012" t="str">
        <f t="shared" si="11312"/>
        <v>05-03</v>
      </c>
      <c r="K11012" t="str">
        <f t="shared" si="11312"/>
        <v>Ingresos del IUSI en relación a los ingresos propios -sin regalías-</v>
      </c>
      <c r="L11012" s="150">
        <f>+VLOOKUP($E11012,IGF_2018!$B$8:$Z$347,9,0)</f>
        <v>0.35590757898252523</v>
      </c>
      <c r="M11012" s="142" t="str">
        <f>+VLOOKUP($E11012,IGF_2018!$B$8:$Z$347,10,0)</f>
        <v>Medio bajo</v>
      </c>
    </row>
    <row r="11013" spans="1:13" x14ac:dyDescent="0.3">
      <c r="A11013" s="139">
        <f t="shared" si="11287"/>
        <v>290</v>
      </c>
      <c r="B11013" s="148">
        <f t="shared" si="11289"/>
        <v>25</v>
      </c>
      <c r="D11013" s="149" t="str">
        <f>+VLOOKUP($A11013,mUNICIPIOS!$B$4:$F$343,2,0)</f>
        <v>Izabal</v>
      </c>
      <c r="E11013" s="149">
        <f>+VLOOKUP($A11013,mUNICIPIOS!$B$4:$F$343,3,0)</f>
        <v>1801</v>
      </c>
      <c r="F11013" s="149" t="str">
        <f>+VLOOKUP($A11013,mUNICIPIOS!$B$4:$F$343,4,0)</f>
        <v>Puerto Barrios</v>
      </c>
      <c r="G11013" s="139" t="str">
        <f t="shared" ref="G11013:K11013" si="11313">+G10975</f>
        <v>05</v>
      </c>
      <c r="H11013" t="str">
        <f t="shared" si="11313"/>
        <v>IGF</v>
      </c>
      <c r="I11013" t="str">
        <f t="shared" si="11313"/>
        <v>Índice de Gestión Financiera</v>
      </c>
      <c r="J11013" t="str">
        <f t="shared" si="11313"/>
        <v>05-04</v>
      </c>
      <c r="K11013" t="str">
        <f t="shared" si="11313"/>
        <v>Inversión anual en capital fijo por habitante</v>
      </c>
      <c r="L11013" s="150">
        <f>+VLOOKUP($E11013,IGF_2018!$B$8:$Z$347,12,0)</f>
        <v>4.8092334336499058E-2</v>
      </c>
      <c r="M11013" s="142" t="str">
        <f>+VLOOKUP($E11013,IGF_2018!$B$8:$Z$347,13,0)</f>
        <v>Bajo</v>
      </c>
    </row>
    <row r="11014" spans="1:13" x14ac:dyDescent="0.3">
      <c r="A11014" s="139">
        <f t="shared" si="11287"/>
        <v>290</v>
      </c>
      <c r="B11014" s="148">
        <f t="shared" si="11289"/>
        <v>26</v>
      </c>
      <c r="D11014" s="149" t="str">
        <f>+VLOOKUP($A11014,mUNICIPIOS!$B$4:$F$343,2,0)</f>
        <v>Izabal</v>
      </c>
      <c r="E11014" s="149">
        <f>+VLOOKUP($A11014,mUNICIPIOS!$B$4:$F$343,3,0)</f>
        <v>1801</v>
      </c>
      <c r="F11014" s="149" t="str">
        <f>+VLOOKUP($A11014,mUNICIPIOS!$B$4:$F$343,4,0)</f>
        <v>Puerto Barrios</v>
      </c>
      <c r="G11014" s="139" t="str">
        <f t="shared" ref="G11014:K11014" si="11314">+G10976</f>
        <v>05</v>
      </c>
      <c r="H11014" t="str">
        <f t="shared" si="11314"/>
        <v>IGF</v>
      </c>
      <c r="I11014" t="str">
        <f t="shared" si="11314"/>
        <v>Índice de Gestión Financiera</v>
      </c>
      <c r="J11014" t="str">
        <f t="shared" si="11314"/>
        <v>05-05</v>
      </c>
      <c r="K11014" t="str">
        <f t="shared" si="11314"/>
        <v>Inversión anual en capital fijo con recursos percibidos por ingresos propios</v>
      </c>
      <c r="L11014" s="150">
        <f>+VLOOKUP($E11014,IGF_2018!$B$8:$Z$347,15,0)</f>
        <v>4.0705143684915394E-2</v>
      </c>
      <c r="M11014" s="142" t="str">
        <f>+VLOOKUP($E11014,IGF_2018!$B$8:$Z$347,16,0)</f>
        <v>Bajo</v>
      </c>
    </row>
    <row r="11015" spans="1:13" x14ac:dyDescent="0.3">
      <c r="A11015" s="139">
        <f t="shared" si="11287"/>
        <v>290</v>
      </c>
      <c r="B11015" s="148">
        <f t="shared" si="11289"/>
        <v>27</v>
      </c>
      <c r="D11015" s="149" t="str">
        <f>+VLOOKUP($A11015,mUNICIPIOS!$B$4:$F$343,2,0)</f>
        <v>Izabal</v>
      </c>
      <c r="E11015" s="149">
        <f>+VLOOKUP($A11015,mUNICIPIOS!$B$4:$F$343,3,0)</f>
        <v>1801</v>
      </c>
      <c r="F11015" s="149" t="str">
        <f>+VLOOKUP($A11015,mUNICIPIOS!$B$4:$F$343,4,0)</f>
        <v>Puerto Barrios</v>
      </c>
      <c r="G11015" s="139" t="str">
        <f t="shared" ref="G11015:K11015" si="11315">+G10977</f>
        <v>05</v>
      </c>
      <c r="H11015" t="str">
        <f t="shared" si="11315"/>
        <v>IGF</v>
      </c>
      <c r="I11015" t="str">
        <f t="shared" si="11315"/>
        <v>Índice de Gestión Financiera</v>
      </c>
      <c r="J11015" t="str">
        <f t="shared" si="11315"/>
        <v>05-06</v>
      </c>
      <c r="K11015" t="str">
        <f t="shared" si="11315"/>
        <v xml:space="preserve">Inversión anual en capital fijo con recursos percibidos por transferencias del Gobierno Central </v>
      </c>
      <c r="L11015" s="150">
        <f>+VLOOKUP($E11015,IGF_2018!$B$8:$Z$347,18,0)</f>
        <v>8.8288527243126289E-2</v>
      </c>
      <c r="M11015" s="142" t="str">
        <f>+VLOOKUP($E11015,IGF_2018!$B$8:$Z$347,19,0)</f>
        <v>Bajo</v>
      </c>
    </row>
    <row r="11016" spans="1:13" x14ac:dyDescent="0.3">
      <c r="A11016" s="139">
        <f t="shared" si="11287"/>
        <v>290</v>
      </c>
      <c r="B11016" s="148">
        <f t="shared" si="11289"/>
        <v>28</v>
      </c>
      <c r="D11016" s="149" t="str">
        <f>+VLOOKUP($A11016,mUNICIPIOS!$B$4:$F$343,2,0)</f>
        <v>Izabal</v>
      </c>
      <c r="E11016" s="149">
        <f>+VLOOKUP($A11016,mUNICIPIOS!$B$4:$F$343,3,0)</f>
        <v>1801</v>
      </c>
      <c r="F11016" s="149" t="str">
        <f>+VLOOKUP($A11016,mUNICIPIOS!$B$4:$F$343,4,0)</f>
        <v>Puerto Barrios</v>
      </c>
      <c r="G11016" s="139" t="str">
        <f t="shared" ref="G11016:K11016" si="11316">+G10978</f>
        <v>05</v>
      </c>
      <c r="H11016" t="str">
        <f t="shared" si="11316"/>
        <v>IGF</v>
      </c>
      <c r="I11016" t="str">
        <f t="shared" si="11316"/>
        <v>Índice de Gestión Financiera</v>
      </c>
      <c r="J11016" t="str">
        <f t="shared" si="11316"/>
        <v>05-07</v>
      </c>
      <c r="K11016" t="str">
        <f t="shared" si="11316"/>
        <v>Financiamiento por endeudamiento municipal</v>
      </c>
      <c r="L11016" s="150">
        <f>+VLOOKUP($E11016,IGF_2018!$B$8:$Z$347,21,0)</f>
        <v>1</v>
      </c>
      <c r="M11016" s="142" t="str">
        <f>+VLOOKUP($E11016,IGF_2018!$B$8:$Z$347,22,0)</f>
        <v>Alto</v>
      </c>
    </row>
    <row r="11017" spans="1:13" x14ac:dyDescent="0.3">
      <c r="A11017" s="139">
        <f t="shared" si="11287"/>
        <v>290</v>
      </c>
      <c r="B11017" s="148">
        <f t="shared" si="11289"/>
        <v>29</v>
      </c>
      <c r="D11017" s="149" t="str">
        <f>+VLOOKUP($A11017,mUNICIPIOS!$B$4:$F$343,2,0)</f>
        <v>Izabal</v>
      </c>
      <c r="E11017" s="149">
        <f>+VLOOKUP($A11017,mUNICIPIOS!$B$4:$F$343,3,0)</f>
        <v>1801</v>
      </c>
      <c r="F11017" s="149" t="str">
        <f>+VLOOKUP($A11017,mUNICIPIOS!$B$4:$F$343,4,0)</f>
        <v>Puerto Barrios</v>
      </c>
      <c r="G11017" s="139" t="str">
        <f t="shared" ref="G11017:K11017" si="11317">+G10979</f>
        <v>05</v>
      </c>
      <c r="H11017" t="str">
        <f t="shared" si="11317"/>
        <v>IGF</v>
      </c>
      <c r="I11017" t="str">
        <f t="shared" si="11317"/>
        <v>Índice de Gestión Financiera</v>
      </c>
      <c r="J11017" t="str">
        <f t="shared" si="11317"/>
        <v>INDICE</v>
      </c>
      <c r="K11017">
        <f t="shared" si="11317"/>
        <v>0</v>
      </c>
      <c r="L11017" s="150">
        <f>+VLOOKUP($E11017,IGF_2018!$B$8:$Z$347,24,0)</f>
        <v>0.35657345223990955</v>
      </c>
      <c r="M11017" s="142" t="str">
        <f>+VLOOKUP($E11017,IGF_2018!$B$8:$Z$347,25,0)</f>
        <v>Medio bajo</v>
      </c>
    </row>
    <row r="11018" spans="1:13" x14ac:dyDescent="0.3">
      <c r="A11018" s="139">
        <f t="shared" si="11287"/>
        <v>290</v>
      </c>
      <c r="B11018" s="148">
        <f t="shared" si="11289"/>
        <v>30</v>
      </c>
      <c r="D11018" s="149" t="str">
        <f>+VLOOKUP($A11018,mUNICIPIOS!$B$4:$F$343,2,0)</f>
        <v>Izabal</v>
      </c>
      <c r="E11018" s="149">
        <f>+VLOOKUP($A11018,mUNICIPIOS!$B$4:$F$343,3,0)</f>
        <v>1801</v>
      </c>
      <c r="F11018" s="149" t="str">
        <f>+VLOOKUP($A11018,mUNICIPIOS!$B$4:$F$343,4,0)</f>
        <v>Puerto Barrios</v>
      </c>
      <c r="G11018" s="139" t="str">
        <f t="shared" ref="G11018:K11018" si="11318">+G10980</f>
        <v>06</v>
      </c>
      <c r="H11018" t="str">
        <f t="shared" si="11318"/>
        <v>IGE</v>
      </c>
      <c r="I11018" t="str">
        <f t="shared" si="11318"/>
        <v>Índice de Gestión Estratégica</v>
      </c>
      <c r="J11018" t="str">
        <f t="shared" si="11318"/>
        <v>06-01</v>
      </c>
      <c r="K11018" t="str">
        <f t="shared" si="11318"/>
        <v>Ejecución del Plan Operativo Anual  (POA)</v>
      </c>
      <c r="L11018" s="150">
        <f>+VLOOKUP($E11018,IGE_2018!$B$8:$Z$347,3,0)</f>
        <v>0.29894414776495587</v>
      </c>
      <c r="M11018" s="142" t="str">
        <f>+VLOOKUP($E11018,IGE_2018!$B$8:$Z$347,4,0)</f>
        <v>Medio bajo</v>
      </c>
    </row>
    <row r="11019" spans="1:13" x14ac:dyDescent="0.3">
      <c r="A11019" s="139">
        <f t="shared" si="11287"/>
        <v>290</v>
      </c>
      <c r="B11019" s="148">
        <f t="shared" si="11289"/>
        <v>31</v>
      </c>
      <c r="D11019" s="149" t="str">
        <f>+VLOOKUP($A11019,mUNICIPIOS!$B$4:$F$343,2,0)</f>
        <v>Izabal</v>
      </c>
      <c r="E11019" s="149">
        <f>+VLOOKUP($A11019,mUNICIPIOS!$B$4:$F$343,3,0)</f>
        <v>1801</v>
      </c>
      <c r="F11019" s="149" t="str">
        <f>+VLOOKUP($A11019,mUNICIPIOS!$B$4:$F$343,4,0)</f>
        <v>Puerto Barrios</v>
      </c>
      <c r="G11019" s="139" t="str">
        <f t="shared" ref="G11019:K11019" si="11319">+G10981</f>
        <v>06</v>
      </c>
      <c r="H11019" t="str">
        <f t="shared" si="11319"/>
        <v>IGE</v>
      </c>
      <c r="I11019" t="str">
        <f t="shared" si="11319"/>
        <v>Índice de Gestión Estratégica</v>
      </c>
      <c r="J11019" t="str">
        <f t="shared" si="11319"/>
        <v>06-02</v>
      </c>
      <c r="K11019" t="str">
        <f t="shared" si="11319"/>
        <v>Relación Plan de Desarrollo Municipal y Ordenamiento Territorial (PDM-OT) - Plan Estratégico Institucional (PEI) - Plan Operativo Multianual (POM) - Plan Operativo Anual (POA)</v>
      </c>
      <c r="L11019" s="150">
        <f>+VLOOKUP($E11019,IGE_2018!$B$8:$Z$347,6,0)</f>
        <v>0.67272727272727273</v>
      </c>
      <c r="M11019" s="142" t="str">
        <f>+VLOOKUP($E11019,IGE_2018!$B$8:$Z$347,7,0)</f>
        <v>Medio alto</v>
      </c>
    </row>
    <row r="11020" spans="1:13" x14ac:dyDescent="0.3">
      <c r="A11020" s="139">
        <f t="shared" si="11287"/>
        <v>290</v>
      </c>
      <c r="B11020" s="148">
        <f t="shared" si="11289"/>
        <v>32</v>
      </c>
      <c r="D11020" s="149" t="str">
        <f>+VLOOKUP($A11020,mUNICIPIOS!$B$4:$F$343,2,0)</f>
        <v>Izabal</v>
      </c>
      <c r="E11020" s="149">
        <f>+VLOOKUP($A11020,mUNICIPIOS!$B$4:$F$343,3,0)</f>
        <v>1801</v>
      </c>
      <c r="F11020" s="149" t="str">
        <f>+VLOOKUP($A11020,mUNICIPIOS!$B$4:$F$343,4,0)</f>
        <v>Puerto Barrios</v>
      </c>
      <c r="G11020" s="139" t="str">
        <f t="shared" ref="G11020:K11020" si="11320">+G10982</f>
        <v>06</v>
      </c>
      <c r="H11020" t="str">
        <f t="shared" si="11320"/>
        <v>IGE</v>
      </c>
      <c r="I11020" t="str">
        <f t="shared" si="11320"/>
        <v>Índice de Gestión Estratégica</v>
      </c>
      <c r="J11020" t="str">
        <f t="shared" si="11320"/>
        <v>06-03</v>
      </c>
      <c r="K11020" t="str">
        <f t="shared" si="11320"/>
        <v>Presupuesto de egresos relacionado a competencias municipales que responden a prioridades nacionales de desarrollo.</v>
      </c>
      <c r="L11020" s="150">
        <f>+VLOOKUP($E11020,IGE_2018!$B$8:$Z$347,9,0)</f>
        <v>0.26637098142755572</v>
      </c>
      <c r="M11020" s="142" t="str">
        <f>+VLOOKUP($E11020,IGE_2018!$B$8:$Z$347,10,0)</f>
        <v>Medio bajo</v>
      </c>
    </row>
    <row r="11021" spans="1:13" x14ac:dyDescent="0.3">
      <c r="A11021" s="139">
        <f t="shared" si="11287"/>
        <v>290</v>
      </c>
      <c r="B11021" s="148">
        <f t="shared" si="11289"/>
        <v>33</v>
      </c>
      <c r="D11021" s="149" t="str">
        <f>+VLOOKUP($A11021,mUNICIPIOS!$B$4:$F$343,2,0)</f>
        <v>Izabal</v>
      </c>
      <c r="E11021" s="149">
        <f>+VLOOKUP($A11021,mUNICIPIOS!$B$4:$F$343,3,0)</f>
        <v>1801</v>
      </c>
      <c r="F11021" s="149" t="str">
        <f>+VLOOKUP($A11021,mUNICIPIOS!$B$4:$F$343,4,0)</f>
        <v>Puerto Barrios</v>
      </c>
      <c r="G11021" s="139" t="str">
        <f t="shared" ref="G11021:K11021" si="11321">+G10983</f>
        <v>06</v>
      </c>
      <c r="H11021" t="str">
        <f t="shared" si="11321"/>
        <v>IGE</v>
      </c>
      <c r="I11021" t="str">
        <f t="shared" si="11321"/>
        <v>Índice de Gestión Estratégica</v>
      </c>
      <c r="J11021" t="str">
        <f t="shared" si="11321"/>
        <v>06-04</v>
      </c>
      <c r="K11021" t="str">
        <f t="shared" si="11321"/>
        <v>Institucionalización de la gestión ordenada del territorio</v>
      </c>
      <c r="L11021" s="150">
        <f>+VLOOKUP($E11021,IGE_2018!$B$8:$Z$347,12,0)</f>
        <v>0.55000000000000004</v>
      </c>
      <c r="M11021" s="142" t="str">
        <f>+VLOOKUP($E11021,IGE_2018!$B$8:$Z$347,13,0)</f>
        <v>Medio</v>
      </c>
    </row>
    <row r="11022" spans="1:13" x14ac:dyDescent="0.3">
      <c r="A11022" s="139">
        <f t="shared" si="11287"/>
        <v>290</v>
      </c>
      <c r="B11022" s="148">
        <f t="shared" si="11289"/>
        <v>34</v>
      </c>
      <c r="D11022" s="149" t="str">
        <f>+VLOOKUP($A11022,mUNICIPIOS!$B$4:$F$343,2,0)</f>
        <v>Izabal</v>
      </c>
      <c r="E11022" s="149">
        <f>+VLOOKUP($A11022,mUNICIPIOS!$B$4:$F$343,3,0)</f>
        <v>1801</v>
      </c>
      <c r="F11022" s="149" t="str">
        <f>+VLOOKUP($A11022,mUNICIPIOS!$B$4:$F$343,4,0)</f>
        <v>Puerto Barrios</v>
      </c>
      <c r="G11022" s="139" t="str">
        <f t="shared" ref="G11022:K11022" si="11322">+G10984</f>
        <v>06</v>
      </c>
      <c r="H11022" t="str">
        <f t="shared" si="11322"/>
        <v>IGE</v>
      </c>
      <c r="I11022" t="str">
        <f t="shared" si="11322"/>
        <v>Índice de Gestión Estratégica</v>
      </c>
      <c r="J11022" t="str">
        <f t="shared" si="11322"/>
        <v>06-05</v>
      </c>
      <c r="K11022" t="str">
        <f t="shared" si="11322"/>
        <v>Acciones para la gestión ordenada del territorio</v>
      </c>
      <c r="L11022" s="150">
        <f>+VLOOKUP($E11022,IGE_2018!$B$8:$Z$347,15,0)</f>
        <v>0.7200000000000002</v>
      </c>
      <c r="M11022" s="142" t="str">
        <f>+VLOOKUP($E11022,IGE_2018!$B$8:$Z$347,16,0)</f>
        <v>Medio alto</v>
      </c>
    </row>
    <row r="11023" spans="1:13" x14ac:dyDescent="0.3">
      <c r="A11023" s="139">
        <f t="shared" si="11287"/>
        <v>290</v>
      </c>
      <c r="B11023" s="148">
        <f t="shared" si="11289"/>
        <v>35</v>
      </c>
      <c r="D11023" s="149" t="str">
        <f>+VLOOKUP($A11023,mUNICIPIOS!$B$4:$F$343,2,0)</f>
        <v>Izabal</v>
      </c>
      <c r="E11023" s="149">
        <f>+VLOOKUP($A11023,mUNICIPIOS!$B$4:$F$343,3,0)</f>
        <v>1801</v>
      </c>
      <c r="F11023" s="149" t="str">
        <f>+VLOOKUP($A11023,mUNICIPIOS!$B$4:$F$343,4,0)</f>
        <v>Puerto Barrios</v>
      </c>
      <c r="G11023" s="139" t="str">
        <f t="shared" ref="G11023:K11023" si="11323">+G10985</f>
        <v>06</v>
      </c>
      <c r="H11023" t="str">
        <f t="shared" si="11323"/>
        <v>IGE</v>
      </c>
      <c r="I11023" t="str">
        <f t="shared" si="11323"/>
        <v>Índice de Gestión Estratégica</v>
      </c>
      <c r="J11023" t="str">
        <f t="shared" si="11323"/>
        <v>06-06</v>
      </c>
      <c r="K11023" t="str">
        <f t="shared" si="11323"/>
        <v>Gestión de riesgo en la formulación de proyectos derivados de la planificación operativa anual</v>
      </c>
      <c r="L11023" s="150">
        <f>+VLOOKUP($E11023,IGE_2018!$B$8:$Z$347,18,0)</f>
        <v>0.70935672514619874</v>
      </c>
      <c r="M11023" s="142" t="str">
        <f>+VLOOKUP($E11023,IGE_2018!$B$8:$Z$347,19,0)</f>
        <v>Medio alto</v>
      </c>
    </row>
    <row r="11024" spans="1:13" x14ac:dyDescent="0.3">
      <c r="A11024" s="139">
        <f t="shared" si="11287"/>
        <v>290</v>
      </c>
      <c r="B11024" s="148">
        <f t="shared" si="11289"/>
        <v>36</v>
      </c>
      <c r="D11024" s="149" t="str">
        <f>+VLOOKUP($A11024,mUNICIPIOS!$B$4:$F$343,2,0)</f>
        <v>Izabal</v>
      </c>
      <c r="E11024" s="149">
        <f>+VLOOKUP($A11024,mUNICIPIOS!$B$4:$F$343,3,0)</f>
        <v>1801</v>
      </c>
      <c r="F11024" s="149" t="str">
        <f>+VLOOKUP($A11024,mUNICIPIOS!$B$4:$F$343,4,0)</f>
        <v>Puerto Barrios</v>
      </c>
      <c r="G11024" s="139" t="str">
        <f t="shared" ref="G11024:K11024" si="11324">+G10986</f>
        <v>06</v>
      </c>
      <c r="H11024" t="str">
        <f t="shared" si="11324"/>
        <v>IGE</v>
      </c>
      <c r="I11024" t="str">
        <f t="shared" si="11324"/>
        <v>Índice de Gestión Estratégica</v>
      </c>
      <c r="J11024" t="str">
        <f t="shared" si="11324"/>
        <v>06-07</v>
      </c>
      <c r="K11024" t="str">
        <f t="shared" si="11324"/>
        <v>Ingresos por servicios ambientales en relación a los ingresos propios sin regalías</v>
      </c>
      <c r="L11024" s="150">
        <f>+VLOOKUP($E11024,IGE_2018!$B$8:$Z$347,21,0)</f>
        <v>3.875864789380524E-4</v>
      </c>
      <c r="M11024" s="142" t="str">
        <f>+VLOOKUP($E11024,IGE_2018!$B$8:$Z$347,22,0)</f>
        <v>Bajo</v>
      </c>
    </row>
    <row r="11025" spans="1:13" x14ac:dyDescent="0.3">
      <c r="A11025" s="139">
        <f t="shared" si="11287"/>
        <v>290</v>
      </c>
      <c r="B11025" s="148">
        <f t="shared" si="11289"/>
        <v>37</v>
      </c>
      <c r="D11025" s="149" t="str">
        <f>+VLOOKUP($A11025,mUNICIPIOS!$B$4:$F$343,2,0)</f>
        <v>Izabal</v>
      </c>
      <c r="E11025" s="149">
        <f>+VLOOKUP($A11025,mUNICIPIOS!$B$4:$F$343,3,0)</f>
        <v>1801</v>
      </c>
      <c r="F11025" s="149" t="str">
        <f>+VLOOKUP($A11025,mUNICIPIOS!$B$4:$F$343,4,0)</f>
        <v>Puerto Barrios</v>
      </c>
      <c r="G11025" s="139" t="str">
        <f t="shared" ref="G11025:K11025" si="11325">+G10987</f>
        <v>06</v>
      </c>
      <c r="H11025" t="str">
        <f t="shared" si="11325"/>
        <v>IGE</v>
      </c>
      <c r="I11025" t="str">
        <f t="shared" si="11325"/>
        <v>Índice de Gestión Estratégica</v>
      </c>
      <c r="J11025" t="str">
        <f t="shared" si="11325"/>
        <v>INDICE</v>
      </c>
      <c r="K11025">
        <f t="shared" si="11325"/>
        <v>0</v>
      </c>
      <c r="L11025" s="150">
        <f>+VLOOKUP($E11025,IGE_2018!$B$8:$Z$347,24,0)</f>
        <v>0.44631788959323693</v>
      </c>
      <c r="M11025" s="142" t="str">
        <f>+VLOOKUP($E11025,IGE_2018!$B$8:$Z$347,25,0)</f>
        <v>Medio</v>
      </c>
    </row>
    <row r="11026" spans="1:13" x14ac:dyDescent="0.3">
      <c r="A11026" s="139">
        <f t="shared" si="11287"/>
        <v>290</v>
      </c>
      <c r="B11026" s="148">
        <f t="shared" si="11289"/>
        <v>38</v>
      </c>
      <c r="D11026" s="149" t="str">
        <f>+VLOOKUP($A11026,mUNICIPIOS!$B$4:$F$343,2,0)</f>
        <v>Izabal</v>
      </c>
      <c r="E11026" s="149">
        <f>+VLOOKUP($A11026,mUNICIPIOS!$B$4:$F$343,3,0)</f>
        <v>1801</v>
      </c>
      <c r="F11026" s="149" t="str">
        <f>+VLOOKUP($A11026,mUNICIPIOS!$B$4:$F$343,4,0)</f>
        <v>Puerto Barrios</v>
      </c>
      <c r="G11026" s="139" t="str">
        <f t="shared" ref="G11026:K11026" si="11326">+G10988</f>
        <v>RANKING</v>
      </c>
      <c r="H11026" t="str">
        <f t="shared" si="11326"/>
        <v>RGM</v>
      </c>
      <c r="I11026" t="str">
        <f t="shared" si="11326"/>
        <v>Ranking de la Gestión Municipal 2018</v>
      </c>
      <c r="J11026" t="str">
        <f t="shared" si="11326"/>
        <v>RANKING</v>
      </c>
      <c r="K11026">
        <f t="shared" si="11326"/>
        <v>0</v>
      </c>
      <c r="L11026" s="151">
        <f>+VLOOKUP($E11026,Resultados_generales!$C$8:$AE$347,27,0)</f>
        <v>0.40045418923903331</v>
      </c>
      <c r="M11026" t="str">
        <f>+VLOOKUP($E11026,Resultados_generales!$C$8:$AE$347,28,0)</f>
        <v>Medio</v>
      </c>
    </row>
    <row r="11027" spans="1:13" x14ac:dyDescent="0.3">
      <c r="A11027" s="139">
        <f t="shared" si="11287"/>
        <v>291</v>
      </c>
      <c r="B11027" s="148">
        <f t="shared" si="11289"/>
        <v>1</v>
      </c>
      <c r="D11027" s="149" t="str">
        <f>+VLOOKUP($A11027,mUNICIPIOS!$B$4:$F$343,2,0)</f>
        <v>Izabal</v>
      </c>
      <c r="E11027" s="149">
        <f>+VLOOKUP($A11027,mUNICIPIOS!$B$4:$F$343,3,0)</f>
        <v>1802</v>
      </c>
      <c r="F11027" s="149" t="str">
        <f>+VLOOKUP($A11027,mUNICIPIOS!$B$4:$F$343,4,0)</f>
        <v>Livingston</v>
      </c>
      <c r="G11027" s="139" t="str">
        <f t="shared" ref="G11027:K11027" si="11327">+G10989</f>
        <v>01</v>
      </c>
      <c r="H11027" t="str">
        <f t="shared" si="11327"/>
        <v>IPC</v>
      </c>
      <c r="I11027" t="str">
        <f t="shared" si="11327"/>
        <v>Índice de Participación Ciudadana</v>
      </c>
      <c r="J11027" t="str">
        <f t="shared" si="11327"/>
        <v>01-01</v>
      </c>
      <c r="K11027" t="str">
        <f t="shared" si="11327"/>
        <v>Número de reuniones del COMUDE en el año de la medición.</v>
      </c>
      <c r="L11027" s="150">
        <f>+VLOOKUP($E11027,IPC_2018!$B$8:$T$347,3,0)</f>
        <v>0.83333333333333337</v>
      </c>
      <c r="M11027" s="142" t="str">
        <f>+VLOOKUP($E11027,IPC_2018!$B$8:$T$347,4,0)</f>
        <v>Alto</v>
      </c>
    </row>
    <row r="11028" spans="1:13" x14ac:dyDescent="0.3">
      <c r="A11028" s="139">
        <f t="shared" si="11287"/>
        <v>291</v>
      </c>
      <c r="B11028" s="148">
        <f t="shared" si="11289"/>
        <v>2</v>
      </c>
      <c r="D11028" s="149" t="str">
        <f>+VLOOKUP($A11028,mUNICIPIOS!$B$4:$F$343,2,0)</f>
        <v>Izabal</v>
      </c>
      <c r="E11028" s="149">
        <f>+VLOOKUP($A11028,mUNICIPIOS!$B$4:$F$343,3,0)</f>
        <v>1802</v>
      </c>
      <c r="F11028" s="149" t="str">
        <f>+VLOOKUP($A11028,mUNICIPIOS!$B$4:$F$343,4,0)</f>
        <v>Livingston</v>
      </c>
      <c r="G11028" s="139" t="str">
        <f t="shared" ref="G11028:K11028" si="11328">+G10990</f>
        <v>01</v>
      </c>
      <c r="H11028" t="str">
        <f t="shared" si="11328"/>
        <v>IPC</v>
      </c>
      <c r="I11028" t="str">
        <f t="shared" si="11328"/>
        <v>Índice de Participación Ciudadana</v>
      </c>
      <c r="J11028" t="str">
        <f t="shared" si="11328"/>
        <v>01-02</v>
      </c>
      <c r="K11028" t="str">
        <f t="shared" si="11328"/>
        <v>Participación de Alcaldes, Concejales y Síndicos determinados o designados en el COMUDE</v>
      </c>
      <c r="L11028" s="150">
        <f>+VLOOKUP($E11028,IPC_2018!$B$8:$T$347,6,0)</f>
        <v>0.55000000000000004</v>
      </c>
      <c r="M11028" s="142" t="str">
        <f>+VLOOKUP($E11028,IPC_2018!$B$8:$T$347,7,0)</f>
        <v>Medio</v>
      </c>
    </row>
    <row r="11029" spans="1:13" x14ac:dyDescent="0.3">
      <c r="A11029" s="139">
        <f t="shared" si="11287"/>
        <v>291</v>
      </c>
      <c r="B11029" s="148">
        <f t="shared" si="11289"/>
        <v>3</v>
      </c>
      <c r="D11029" s="149" t="str">
        <f>+VLOOKUP($A11029,mUNICIPIOS!$B$4:$F$343,2,0)</f>
        <v>Izabal</v>
      </c>
      <c r="E11029" s="149">
        <f>+VLOOKUP($A11029,mUNICIPIOS!$B$4:$F$343,3,0)</f>
        <v>1802</v>
      </c>
      <c r="F11029" s="149" t="str">
        <f>+VLOOKUP($A11029,mUNICIPIOS!$B$4:$F$343,4,0)</f>
        <v>Livingston</v>
      </c>
      <c r="G11029" s="139" t="str">
        <f t="shared" ref="G11029:K11029" si="11329">+G10991</f>
        <v>01</v>
      </c>
      <c r="H11029" t="str">
        <f t="shared" si="11329"/>
        <v>IPC</v>
      </c>
      <c r="I11029" t="str">
        <f t="shared" si="11329"/>
        <v>Índice de Participación Ciudadana</v>
      </c>
      <c r="J11029" t="str">
        <f t="shared" si="11329"/>
        <v>01-03</v>
      </c>
      <c r="K11029" t="str">
        <f t="shared" si="11329"/>
        <v>Participación  de organizaciones de jóvenes, mujeres, pueblos mayas, xincas, garífunas, y otras organizaciones en el Comude</v>
      </c>
      <c r="L11029" s="150">
        <f>+VLOOKUP($E11029,IPC_2018!$B$8:$T$347,9,0)</f>
        <v>0.31780821917808216</v>
      </c>
      <c r="M11029" s="142" t="str">
        <f>+VLOOKUP($E11029,IPC_2018!$B$8:$T$347,10,0)</f>
        <v>Medio bajo</v>
      </c>
    </row>
    <row r="11030" spans="1:13" x14ac:dyDescent="0.3">
      <c r="A11030" s="139">
        <f t="shared" si="11287"/>
        <v>291</v>
      </c>
      <c r="B11030" s="148">
        <f t="shared" si="11289"/>
        <v>4</v>
      </c>
      <c r="D11030" s="149" t="str">
        <f>+VLOOKUP($A11030,mUNICIPIOS!$B$4:$F$343,2,0)</f>
        <v>Izabal</v>
      </c>
      <c r="E11030" s="149">
        <f>+VLOOKUP($A11030,mUNICIPIOS!$B$4:$F$343,3,0)</f>
        <v>1802</v>
      </c>
      <c r="F11030" s="149" t="str">
        <f>+VLOOKUP($A11030,mUNICIPIOS!$B$4:$F$343,4,0)</f>
        <v>Livingston</v>
      </c>
      <c r="G11030" s="139" t="str">
        <f t="shared" ref="G11030:K11030" si="11330">+G10992</f>
        <v>01</v>
      </c>
      <c r="H11030" t="str">
        <f t="shared" si="11330"/>
        <v>IPC</v>
      </c>
      <c r="I11030" t="str">
        <f t="shared" si="11330"/>
        <v>Índice de Participación Ciudadana</v>
      </c>
      <c r="J11030" t="str">
        <f t="shared" si="11330"/>
        <v>01-04</v>
      </c>
      <c r="K11030" t="str">
        <f t="shared" si="11330"/>
        <v>Representatividad territorial del Comude.</v>
      </c>
      <c r="L11030" s="150">
        <f>+VLOOKUP($E11030,IPC_2018!$B$8:$T$347,12,0)</f>
        <v>0.4003947368421053</v>
      </c>
      <c r="M11030" s="142" t="str">
        <f>+VLOOKUP($E11030,IPC_2018!$B$8:$T$347,13,0)</f>
        <v>Medio</v>
      </c>
    </row>
    <row r="11031" spans="1:13" x14ac:dyDescent="0.3">
      <c r="A11031" s="139">
        <f t="shared" si="11287"/>
        <v>291</v>
      </c>
      <c r="B11031" s="148">
        <f t="shared" si="11289"/>
        <v>5</v>
      </c>
      <c r="D11031" s="149" t="str">
        <f>+VLOOKUP($A11031,mUNICIPIOS!$B$4:$F$343,2,0)</f>
        <v>Izabal</v>
      </c>
      <c r="E11031" s="149">
        <f>+VLOOKUP($A11031,mUNICIPIOS!$B$4:$F$343,3,0)</f>
        <v>1802</v>
      </c>
      <c r="F11031" s="149" t="str">
        <f>+VLOOKUP($A11031,mUNICIPIOS!$B$4:$F$343,4,0)</f>
        <v>Livingston</v>
      </c>
      <c r="G11031" s="139" t="str">
        <f t="shared" ref="G11031:K11031" si="11331">+G10993</f>
        <v>01</v>
      </c>
      <c r="H11031" t="str">
        <f t="shared" si="11331"/>
        <v>IPC</v>
      </c>
      <c r="I11031" t="str">
        <f t="shared" si="11331"/>
        <v>Índice de Participación Ciudadana</v>
      </c>
      <c r="J11031" t="str">
        <f t="shared" si="11331"/>
        <v>01-05</v>
      </c>
      <c r="K11031" t="str">
        <f t="shared" si="11331"/>
        <v>Funcionamiento del Comude</v>
      </c>
      <c r="L11031" s="150">
        <f>+VLOOKUP($E11031,IPC_2018!$B$8:$T$347,15,0)</f>
        <v>0.14310954068661116</v>
      </c>
      <c r="M11031" s="142" t="str">
        <f>+VLOOKUP($E11031,IPC_2018!$B$8:$T$347,16,0)</f>
        <v>Bajo</v>
      </c>
    </row>
    <row r="11032" spans="1:13" x14ac:dyDescent="0.3">
      <c r="A11032" s="139">
        <f t="shared" si="11287"/>
        <v>291</v>
      </c>
      <c r="B11032" s="148">
        <f t="shared" si="11289"/>
        <v>6</v>
      </c>
      <c r="D11032" s="149" t="str">
        <f>+VLOOKUP($A11032,mUNICIPIOS!$B$4:$F$343,2,0)</f>
        <v>Izabal</v>
      </c>
      <c r="E11032" s="149">
        <f>+VLOOKUP($A11032,mUNICIPIOS!$B$4:$F$343,3,0)</f>
        <v>1802</v>
      </c>
      <c r="F11032" s="149" t="str">
        <f>+VLOOKUP($A11032,mUNICIPIOS!$B$4:$F$343,4,0)</f>
        <v>Livingston</v>
      </c>
      <c r="G11032" s="139" t="str">
        <f t="shared" ref="G11032:K11032" si="11332">+G10994</f>
        <v>01</v>
      </c>
      <c r="H11032" t="str">
        <f t="shared" si="11332"/>
        <v>IPC</v>
      </c>
      <c r="I11032" t="str">
        <f t="shared" si="11332"/>
        <v>Índice de Participación Ciudadana</v>
      </c>
      <c r="J11032" t="str">
        <f t="shared" si="11332"/>
        <v>INDICE</v>
      </c>
      <c r="K11032">
        <f t="shared" si="11332"/>
        <v>0</v>
      </c>
      <c r="L11032" s="150">
        <f>+VLOOKUP($E11032,IPC_2018!$B$8:$T$347,18,0)</f>
        <v>0.55211354117268641</v>
      </c>
      <c r="M11032" s="142" t="str">
        <f>+VLOOKUP($E11032,IPC_2018!$B$8:$T$347,19,0)</f>
        <v>Medio</v>
      </c>
    </row>
    <row r="11033" spans="1:13" x14ac:dyDescent="0.3">
      <c r="A11033" s="139">
        <f t="shared" si="11287"/>
        <v>291</v>
      </c>
      <c r="B11033" s="148">
        <f t="shared" si="11289"/>
        <v>7</v>
      </c>
      <c r="D11033" s="149" t="str">
        <f>+VLOOKUP($A11033,mUNICIPIOS!$B$4:$F$343,2,0)</f>
        <v>Izabal</v>
      </c>
      <c r="E11033" s="149">
        <f>+VLOOKUP($A11033,mUNICIPIOS!$B$4:$F$343,3,0)</f>
        <v>1802</v>
      </c>
      <c r="F11033" s="149" t="str">
        <f>+VLOOKUP($A11033,mUNICIPIOS!$B$4:$F$343,4,0)</f>
        <v>Livingston</v>
      </c>
      <c r="G11033" s="139" t="str">
        <f t="shared" ref="G11033:K11033" si="11333">+G10995</f>
        <v>02</v>
      </c>
      <c r="H11033" t="str">
        <f t="shared" si="11333"/>
        <v>IIC</v>
      </c>
      <c r="I11033" t="str">
        <f t="shared" si="11333"/>
        <v>Índice de Información a la Ciudadanía</v>
      </c>
      <c r="J11033" t="str">
        <f t="shared" si="11333"/>
        <v>02-01</v>
      </c>
      <c r="K11033" t="str">
        <f t="shared" si="11333"/>
        <v>Rendición de cuentas cuatrimestral y anual al Comude enfocadas en resultados.</v>
      </c>
      <c r="L11033" s="150">
        <f>+VLOOKUP($E11033,IIC_2018!$B$8:$Q$347,3,0)</f>
        <v>0.4</v>
      </c>
      <c r="M11033" s="142" t="str">
        <f>+VLOOKUP($E11033,IIC_2018!$B$8:$Q$347,4,0)</f>
        <v>Medio bajo</v>
      </c>
    </row>
    <row r="11034" spans="1:13" x14ac:dyDescent="0.3">
      <c r="A11034" s="139">
        <f t="shared" si="11287"/>
        <v>291</v>
      </c>
      <c r="B11034" s="148">
        <f t="shared" si="11289"/>
        <v>8</v>
      </c>
      <c r="D11034" s="149" t="str">
        <f>+VLOOKUP($A11034,mUNICIPIOS!$B$4:$F$343,2,0)</f>
        <v>Izabal</v>
      </c>
      <c r="E11034" s="149">
        <f>+VLOOKUP($A11034,mUNICIPIOS!$B$4:$F$343,3,0)</f>
        <v>1802</v>
      </c>
      <c r="F11034" s="149" t="str">
        <f>+VLOOKUP($A11034,mUNICIPIOS!$B$4:$F$343,4,0)</f>
        <v>Livingston</v>
      </c>
      <c r="G11034" s="139" t="str">
        <f t="shared" ref="G11034:K11034" si="11334">+G10996</f>
        <v>02</v>
      </c>
      <c r="H11034" t="str">
        <f t="shared" si="11334"/>
        <v>IIC</v>
      </c>
      <c r="I11034" t="str">
        <f t="shared" si="11334"/>
        <v>Índice de Información a la Ciudadanía</v>
      </c>
      <c r="J11034" t="str">
        <f t="shared" si="11334"/>
        <v>02-02</v>
      </c>
      <c r="K11034" t="str">
        <f t="shared" si="11334"/>
        <v>Información presupuestaria y otra información brindada a la ciudadanía disponible en medios locales de comunicación.</v>
      </c>
      <c r="L11034" s="150">
        <f>+VLOOKUP($E11034,IIC_2018!$B$8:$Q$347,6,0)</f>
        <v>0.75</v>
      </c>
      <c r="M11034" s="142" t="str">
        <f>+VLOOKUP($E11034,IIC_2018!$B$8:$Q$347,7,0)</f>
        <v>Medio alto</v>
      </c>
    </row>
    <row r="11035" spans="1:13" x14ac:dyDescent="0.3">
      <c r="A11035" s="139">
        <f t="shared" si="11287"/>
        <v>291</v>
      </c>
      <c r="B11035" s="148">
        <f t="shared" si="11289"/>
        <v>9</v>
      </c>
      <c r="D11035" s="149" t="str">
        <f>+VLOOKUP($A11035,mUNICIPIOS!$B$4:$F$343,2,0)</f>
        <v>Izabal</v>
      </c>
      <c r="E11035" s="149">
        <f>+VLOOKUP($A11035,mUNICIPIOS!$B$4:$F$343,3,0)</f>
        <v>1802</v>
      </c>
      <c r="F11035" s="149" t="str">
        <f>+VLOOKUP($A11035,mUNICIPIOS!$B$4:$F$343,4,0)</f>
        <v>Livingston</v>
      </c>
      <c r="G11035" s="139" t="str">
        <f t="shared" ref="G11035:K11035" si="11335">+G10997</f>
        <v>02</v>
      </c>
      <c r="H11035" t="str">
        <f t="shared" si="11335"/>
        <v>IIC</v>
      </c>
      <c r="I11035" t="str">
        <f t="shared" si="11335"/>
        <v>Índice de Información a la Ciudadanía</v>
      </c>
      <c r="J11035" t="str">
        <f t="shared" si="11335"/>
        <v>02-03</v>
      </c>
      <c r="K11035" t="str">
        <f t="shared" si="11335"/>
        <v>Información pública de oficio actualizada y disponible de acuerdo a la LAIP y uso de internet.</v>
      </c>
      <c r="L11035" s="150">
        <f>+VLOOKUP($E11035,IIC_2018!$B$8:$Q$347,9,0)</f>
        <v>0.99999999999999989</v>
      </c>
      <c r="M11035" s="142" t="str">
        <f>+VLOOKUP($E11035,IIC_2018!$B$8:$Q$347,10,0)</f>
        <v>Alto</v>
      </c>
    </row>
    <row r="11036" spans="1:13" x14ac:dyDescent="0.3">
      <c r="A11036" s="139">
        <f t="shared" si="11287"/>
        <v>291</v>
      </c>
      <c r="B11036" s="148">
        <f t="shared" si="11289"/>
        <v>10</v>
      </c>
      <c r="D11036" s="149" t="str">
        <f>+VLOOKUP($A11036,mUNICIPIOS!$B$4:$F$343,2,0)</f>
        <v>Izabal</v>
      </c>
      <c r="E11036" s="149">
        <f>+VLOOKUP($A11036,mUNICIPIOS!$B$4:$F$343,3,0)</f>
        <v>1802</v>
      </c>
      <c r="F11036" s="149" t="str">
        <f>+VLOOKUP($A11036,mUNICIPIOS!$B$4:$F$343,4,0)</f>
        <v>Livingston</v>
      </c>
      <c r="G11036" s="139" t="str">
        <f t="shared" ref="G11036:K11036" si="11336">+G10998</f>
        <v>02</v>
      </c>
      <c r="H11036" t="str">
        <f t="shared" si="11336"/>
        <v>IIC</v>
      </c>
      <c r="I11036" t="str">
        <f t="shared" si="11336"/>
        <v>Índice de Información a la Ciudadanía</v>
      </c>
      <c r="J11036" t="str">
        <f t="shared" si="11336"/>
        <v>02-04</v>
      </c>
      <c r="K11036" t="str">
        <f t="shared" si="11336"/>
        <v>Relación del monto contratado por medio de Guate compras con el total del presupuesto de egresos vigente.</v>
      </c>
      <c r="L11036" s="150">
        <f>+VLOOKUP($E11036,IIC_2018!$B$8:$Q$347,12,0)</f>
        <v>0.35151154287930003</v>
      </c>
      <c r="M11036" s="142" t="str">
        <f>+VLOOKUP($E11036,IIC_2018!$B$8:$Q$347,13,0)</f>
        <v>Medio bajo</v>
      </c>
    </row>
    <row r="11037" spans="1:13" x14ac:dyDescent="0.3">
      <c r="A11037" s="139">
        <f t="shared" si="11287"/>
        <v>291</v>
      </c>
      <c r="B11037" s="148">
        <f t="shared" si="11289"/>
        <v>11</v>
      </c>
      <c r="D11037" s="149" t="str">
        <f>+VLOOKUP($A11037,mUNICIPIOS!$B$4:$F$343,2,0)</f>
        <v>Izabal</v>
      </c>
      <c r="E11037" s="149">
        <f>+VLOOKUP($A11037,mUNICIPIOS!$B$4:$F$343,3,0)</f>
        <v>1802</v>
      </c>
      <c r="F11037" s="149" t="str">
        <f>+VLOOKUP($A11037,mUNICIPIOS!$B$4:$F$343,4,0)</f>
        <v>Livingston</v>
      </c>
      <c r="G11037" s="139" t="str">
        <f t="shared" ref="G11037:K11037" si="11337">+G10999</f>
        <v>02</v>
      </c>
      <c r="H11037" t="str">
        <f t="shared" si="11337"/>
        <v>IIC</v>
      </c>
      <c r="I11037" t="str">
        <f t="shared" si="11337"/>
        <v>Índice de Información a la Ciudadanía</v>
      </c>
      <c r="J11037" t="str">
        <f t="shared" si="11337"/>
        <v>INDICE</v>
      </c>
      <c r="K11037">
        <f t="shared" si="11337"/>
        <v>0</v>
      </c>
      <c r="L11037" s="150">
        <f>+VLOOKUP($E11037,IIC_2018!$B$8:$Q$347,15,0)</f>
        <v>0.625377885719825</v>
      </c>
      <c r="M11037" s="142" t="str">
        <f>+VLOOKUP($E11037,IIC_2018!$B$8:$Q$347,16,0)</f>
        <v>Medio alto</v>
      </c>
    </row>
    <row r="11038" spans="1:13" x14ac:dyDescent="0.3">
      <c r="A11038" s="139">
        <f t="shared" si="11287"/>
        <v>291</v>
      </c>
      <c r="B11038" s="148">
        <f t="shared" si="11289"/>
        <v>12</v>
      </c>
      <c r="D11038" s="149" t="str">
        <f>+VLOOKUP($A11038,mUNICIPIOS!$B$4:$F$343,2,0)</f>
        <v>Izabal</v>
      </c>
      <c r="E11038" s="149">
        <f>+VLOOKUP($A11038,mUNICIPIOS!$B$4:$F$343,3,0)</f>
        <v>1802</v>
      </c>
      <c r="F11038" s="149" t="str">
        <f>+VLOOKUP($A11038,mUNICIPIOS!$B$4:$F$343,4,0)</f>
        <v>Livingston</v>
      </c>
      <c r="G11038" s="139" t="str">
        <f t="shared" ref="G11038:K11038" si="11338">+G11000</f>
        <v>03</v>
      </c>
      <c r="H11038" t="str">
        <f t="shared" si="11338"/>
        <v>ISP</v>
      </c>
      <c r="I11038" t="str">
        <f t="shared" si="11338"/>
        <v>Índice de Servicios Públicos</v>
      </c>
      <c r="J11038" t="str">
        <f t="shared" si="11338"/>
        <v>03-01</v>
      </c>
      <c r="K11038" t="str">
        <f t="shared" si="11338"/>
        <v>Cobertura del servicio público de agua</v>
      </c>
      <c r="L11038" s="150">
        <f>+VLOOKUP($E11038,ISP_2018!$B$8:$T$347,3,0)</f>
        <v>0.13179638886055289</v>
      </c>
      <c r="M11038" s="142" t="str">
        <f>+VLOOKUP($E11038,ISP_2018!$B$8:$T$347,4,0)</f>
        <v>Bajo</v>
      </c>
    </row>
    <row r="11039" spans="1:13" x14ac:dyDescent="0.3">
      <c r="A11039" s="139">
        <f t="shared" si="11287"/>
        <v>291</v>
      </c>
      <c r="B11039" s="148">
        <f t="shared" si="11289"/>
        <v>13</v>
      </c>
      <c r="D11039" s="149" t="str">
        <f>+VLOOKUP($A11039,mUNICIPIOS!$B$4:$F$343,2,0)</f>
        <v>Izabal</v>
      </c>
      <c r="E11039" s="149">
        <f>+VLOOKUP($A11039,mUNICIPIOS!$B$4:$F$343,3,0)</f>
        <v>1802</v>
      </c>
      <c r="F11039" s="149" t="str">
        <f>+VLOOKUP($A11039,mUNICIPIOS!$B$4:$F$343,4,0)</f>
        <v>Livingston</v>
      </c>
      <c r="G11039" s="139" t="str">
        <f t="shared" ref="G11039:K11039" si="11339">+G11001</f>
        <v>03</v>
      </c>
      <c r="H11039" t="str">
        <f t="shared" si="11339"/>
        <v>ISP</v>
      </c>
      <c r="I11039" t="str">
        <f t="shared" si="11339"/>
        <v>Índice de Servicios Públicos</v>
      </c>
      <c r="J11039" t="str">
        <f t="shared" si="11339"/>
        <v>03-02</v>
      </c>
      <c r="K11039" t="str">
        <f t="shared" si="11339"/>
        <v>Control de la calidad del servicio público de agua</v>
      </c>
      <c r="L11039" s="150">
        <f>+VLOOKUP($E11039,ISP_2018!$B$8:$T$347,6,0)</f>
        <v>0</v>
      </c>
      <c r="M11039" s="142" t="str">
        <f>+VLOOKUP($E11039,ISP_2018!$B$8:$T$347,7,0)</f>
        <v>Bajo</v>
      </c>
    </row>
    <row r="11040" spans="1:13" x14ac:dyDescent="0.3">
      <c r="A11040" s="139">
        <f t="shared" si="11287"/>
        <v>291</v>
      </c>
      <c r="B11040" s="148">
        <f t="shared" si="11289"/>
        <v>14</v>
      </c>
      <c r="D11040" s="149" t="str">
        <f>+VLOOKUP($A11040,mUNICIPIOS!$B$4:$F$343,2,0)</f>
        <v>Izabal</v>
      </c>
      <c r="E11040" s="149">
        <f>+VLOOKUP($A11040,mUNICIPIOS!$B$4:$F$343,3,0)</f>
        <v>1802</v>
      </c>
      <c r="F11040" s="149" t="str">
        <f>+VLOOKUP($A11040,mUNICIPIOS!$B$4:$F$343,4,0)</f>
        <v>Livingston</v>
      </c>
      <c r="G11040" s="139" t="str">
        <f t="shared" ref="G11040:K11040" si="11340">+G11002</f>
        <v>03</v>
      </c>
      <c r="H11040" t="str">
        <f t="shared" si="11340"/>
        <v>ISP</v>
      </c>
      <c r="I11040" t="str">
        <f t="shared" si="11340"/>
        <v>Índice de Servicios Públicos</v>
      </c>
      <c r="J11040" t="str">
        <f t="shared" si="11340"/>
        <v>03-03</v>
      </c>
      <c r="K11040" t="str">
        <f t="shared" si="11340"/>
        <v>Disposición  y tratamiento  de aguas residuales</v>
      </c>
      <c r="L11040" s="150">
        <f>+VLOOKUP($E11040,ISP_2018!$B$8:$T$347,9,0)</f>
        <v>0</v>
      </c>
      <c r="M11040" s="142" t="str">
        <f>+VLOOKUP($E11040,ISP_2018!$B$8:$T$347,10,0)</f>
        <v>Bajo</v>
      </c>
    </row>
    <row r="11041" spans="1:13" x14ac:dyDescent="0.3">
      <c r="A11041" s="139">
        <f t="shared" si="11287"/>
        <v>291</v>
      </c>
      <c r="B11041" s="148">
        <f t="shared" si="11289"/>
        <v>15</v>
      </c>
      <c r="D11041" s="149" t="str">
        <f>+VLOOKUP($A11041,mUNICIPIOS!$B$4:$F$343,2,0)</f>
        <v>Izabal</v>
      </c>
      <c r="E11041" s="149">
        <f>+VLOOKUP($A11041,mUNICIPIOS!$B$4:$F$343,3,0)</f>
        <v>1802</v>
      </c>
      <c r="F11041" s="149" t="str">
        <f>+VLOOKUP($A11041,mUNICIPIOS!$B$4:$F$343,4,0)</f>
        <v>Livingston</v>
      </c>
      <c r="G11041" s="139" t="str">
        <f t="shared" ref="G11041:K11041" si="11341">+G11003</f>
        <v>03</v>
      </c>
      <c r="H11041" t="str">
        <f t="shared" si="11341"/>
        <v>ISP</v>
      </c>
      <c r="I11041" t="str">
        <f t="shared" si="11341"/>
        <v>Índice de Servicios Públicos</v>
      </c>
      <c r="J11041" t="str">
        <f t="shared" si="11341"/>
        <v>03-04</v>
      </c>
      <c r="K11041" t="str">
        <f t="shared" si="11341"/>
        <v>Gestión y manejo de los residuos y desechos sólidos</v>
      </c>
      <c r="L11041" s="150">
        <f>+VLOOKUP($E11041,ISP_2018!$B$8:$T$347,12,0)</f>
        <v>0</v>
      </c>
      <c r="M11041" s="142" t="str">
        <f>+VLOOKUP($E11041,ISP_2018!$B$8:$T$347,13,0)</f>
        <v>Bajo</v>
      </c>
    </row>
    <row r="11042" spans="1:13" x14ac:dyDescent="0.3">
      <c r="A11042" s="139">
        <f t="shared" si="11287"/>
        <v>291</v>
      </c>
      <c r="B11042" s="148">
        <f t="shared" si="11289"/>
        <v>16</v>
      </c>
      <c r="D11042" s="149" t="str">
        <f>+VLOOKUP($A11042,mUNICIPIOS!$B$4:$F$343,2,0)</f>
        <v>Izabal</v>
      </c>
      <c r="E11042" s="149">
        <f>+VLOOKUP($A11042,mUNICIPIOS!$B$4:$F$343,3,0)</f>
        <v>1802</v>
      </c>
      <c r="F11042" s="149" t="str">
        <f>+VLOOKUP($A11042,mUNICIPIOS!$B$4:$F$343,4,0)</f>
        <v>Livingston</v>
      </c>
      <c r="G11042" s="139" t="str">
        <f t="shared" ref="G11042:K11042" si="11342">+G11004</f>
        <v>03</v>
      </c>
      <c r="H11042" t="str">
        <f t="shared" si="11342"/>
        <v>ISP</v>
      </c>
      <c r="I11042" t="str">
        <f t="shared" si="11342"/>
        <v>Índice de Servicios Públicos</v>
      </c>
      <c r="J11042" t="str">
        <f t="shared" si="11342"/>
        <v>03-05</v>
      </c>
      <c r="K11042" t="str">
        <f t="shared" si="11342"/>
        <v>Gestión de servicios públicos municipales</v>
      </c>
      <c r="L11042" s="150">
        <f>+VLOOKUP($E11042,ISP_2018!$B$8:$T$347,15,0)</f>
        <v>0.29032258064516131</v>
      </c>
      <c r="M11042" s="142" t="str">
        <f>+VLOOKUP($E11042,ISP_2018!$B$8:$T$347,16,0)</f>
        <v>Medio bajo</v>
      </c>
    </row>
    <row r="11043" spans="1:13" x14ac:dyDescent="0.3">
      <c r="A11043" s="139">
        <f t="shared" si="11287"/>
        <v>291</v>
      </c>
      <c r="B11043" s="148">
        <f t="shared" si="11289"/>
        <v>17</v>
      </c>
      <c r="D11043" s="149" t="str">
        <f>+VLOOKUP($A11043,mUNICIPIOS!$B$4:$F$343,2,0)</f>
        <v>Izabal</v>
      </c>
      <c r="E11043" s="149">
        <f>+VLOOKUP($A11043,mUNICIPIOS!$B$4:$F$343,3,0)</f>
        <v>1802</v>
      </c>
      <c r="F11043" s="149" t="str">
        <f>+VLOOKUP($A11043,mUNICIPIOS!$B$4:$F$343,4,0)</f>
        <v>Livingston</v>
      </c>
      <c r="G11043" s="139" t="str">
        <f t="shared" ref="G11043:K11043" si="11343">+G11005</f>
        <v>03</v>
      </c>
      <c r="H11043" t="str">
        <f t="shared" si="11343"/>
        <v>ISP</v>
      </c>
      <c r="I11043" t="str">
        <f t="shared" si="11343"/>
        <v>Índice de Servicios Públicos</v>
      </c>
      <c r="J11043" t="str">
        <f t="shared" si="11343"/>
        <v>INDICE</v>
      </c>
      <c r="K11043">
        <f t="shared" si="11343"/>
        <v>0</v>
      </c>
      <c r="L11043" s="150">
        <f>+VLOOKUP($E11043,ISP_2018!$B$8:$T$347,18,0)</f>
        <v>7.124415501508756E-2</v>
      </c>
      <c r="M11043" s="142" t="str">
        <f>+VLOOKUP($E11043,ISP_2018!$B$8:$T$347,19,0)</f>
        <v>Bajo</v>
      </c>
    </row>
    <row r="11044" spans="1:13" x14ac:dyDescent="0.3">
      <c r="A11044" s="139">
        <f t="shared" si="11287"/>
        <v>291</v>
      </c>
      <c r="B11044" s="148">
        <f t="shared" si="11289"/>
        <v>18</v>
      </c>
      <c r="D11044" s="149" t="str">
        <f>+VLOOKUP($A11044,mUNICIPIOS!$B$4:$F$343,2,0)</f>
        <v>Izabal</v>
      </c>
      <c r="E11044" s="149">
        <f>+VLOOKUP($A11044,mUNICIPIOS!$B$4:$F$343,3,0)</f>
        <v>1802</v>
      </c>
      <c r="F11044" s="149" t="str">
        <f>+VLOOKUP($A11044,mUNICIPIOS!$B$4:$F$343,4,0)</f>
        <v>Livingston</v>
      </c>
      <c r="G11044" s="139" t="str">
        <f t="shared" ref="G11044:K11044" si="11344">+G11006</f>
        <v>04</v>
      </c>
      <c r="H11044" t="str">
        <f t="shared" si="11344"/>
        <v>IGA</v>
      </c>
      <c r="I11044" t="str">
        <f t="shared" si="11344"/>
        <v>Índice de Gestión Administrativa</v>
      </c>
      <c r="J11044" t="str">
        <f t="shared" si="11344"/>
        <v>04-01</v>
      </c>
      <c r="K11044" t="str">
        <f t="shared" si="11344"/>
        <v>Existencia de elementos de atención municipal orientada al vecino</v>
      </c>
      <c r="L11044" s="150">
        <f>+VLOOKUP($E11044,IGA_2018!$B$8:$N$347,3,0)</f>
        <v>0.25</v>
      </c>
      <c r="M11044" s="142" t="str">
        <f>+VLOOKUP($E11044,IGA_2018!$B$8:$N$347,4,0)</f>
        <v>Medio bajo</v>
      </c>
    </row>
    <row r="11045" spans="1:13" x14ac:dyDescent="0.3">
      <c r="A11045" s="139">
        <f t="shared" si="11287"/>
        <v>291</v>
      </c>
      <c r="B11045" s="148">
        <f t="shared" si="11289"/>
        <v>19</v>
      </c>
      <c r="D11045" s="149" t="str">
        <f>+VLOOKUP($A11045,mUNICIPIOS!$B$4:$F$343,2,0)</f>
        <v>Izabal</v>
      </c>
      <c r="E11045" s="149">
        <f>+VLOOKUP($A11045,mUNICIPIOS!$B$4:$F$343,3,0)</f>
        <v>1802</v>
      </c>
      <c r="F11045" s="149" t="str">
        <f>+VLOOKUP($A11045,mUNICIPIOS!$B$4:$F$343,4,0)</f>
        <v>Livingston</v>
      </c>
      <c r="G11045" s="139" t="str">
        <f t="shared" ref="G11045:K11045" si="11345">+G11007</f>
        <v>04</v>
      </c>
      <c r="H11045" t="str">
        <f t="shared" si="11345"/>
        <v>IGA</v>
      </c>
      <c r="I11045" t="str">
        <f t="shared" si="11345"/>
        <v>Índice de Gestión Administrativa</v>
      </c>
      <c r="J11045" t="str">
        <f t="shared" si="11345"/>
        <v>04-02</v>
      </c>
      <c r="K11045" t="str">
        <f t="shared" si="11345"/>
        <v>Gestión del recurso humano.</v>
      </c>
      <c r="L11045" s="150">
        <f>+VLOOKUP($E11045,IGA_2018!$B$8:$N$347,6,0)</f>
        <v>0.49549317537986109</v>
      </c>
      <c r="M11045" s="142" t="str">
        <f>+VLOOKUP($E11045,IGA_2018!$B$8:$N$347,7,0)</f>
        <v>Medio</v>
      </c>
    </row>
    <row r="11046" spans="1:13" x14ac:dyDescent="0.3">
      <c r="A11046" s="139">
        <f t="shared" si="11287"/>
        <v>291</v>
      </c>
      <c r="B11046" s="148">
        <f t="shared" si="11289"/>
        <v>20</v>
      </c>
      <c r="D11046" s="149" t="str">
        <f>+VLOOKUP($A11046,mUNICIPIOS!$B$4:$F$343,2,0)</f>
        <v>Izabal</v>
      </c>
      <c r="E11046" s="149">
        <f>+VLOOKUP($A11046,mUNICIPIOS!$B$4:$F$343,3,0)</f>
        <v>1802</v>
      </c>
      <c r="F11046" s="149" t="str">
        <f>+VLOOKUP($A11046,mUNICIPIOS!$B$4:$F$343,4,0)</f>
        <v>Livingston</v>
      </c>
      <c r="G11046" s="139" t="str">
        <f t="shared" ref="G11046:K11046" si="11346">+G11008</f>
        <v>04</v>
      </c>
      <c r="H11046" t="str">
        <f t="shared" si="11346"/>
        <v>IGA</v>
      </c>
      <c r="I11046" t="str">
        <f t="shared" si="11346"/>
        <v>Índice de Gestión Administrativa</v>
      </c>
      <c r="J11046" t="str">
        <f t="shared" si="11346"/>
        <v>04-03</v>
      </c>
      <c r="K11046" t="str">
        <f t="shared" si="11346"/>
        <v>Existencia de oficinas municipales con instrumentos de gestión.</v>
      </c>
      <c r="L11046" s="150">
        <f>+VLOOKUP($E11046,IGA_2018!$B$8:$N$347,9,0)</f>
        <v>0.1875</v>
      </c>
      <c r="M11046" s="142" t="str">
        <f>+VLOOKUP($E11046,IGA_2018!$B$8:$N$347,10,0)</f>
        <v>Bajo</v>
      </c>
    </row>
    <row r="11047" spans="1:13" x14ac:dyDescent="0.3">
      <c r="A11047" s="139">
        <f t="shared" si="11287"/>
        <v>291</v>
      </c>
      <c r="B11047" s="148">
        <f t="shared" si="11289"/>
        <v>21</v>
      </c>
      <c r="D11047" s="149" t="str">
        <f>+VLOOKUP($A11047,mUNICIPIOS!$B$4:$F$343,2,0)</f>
        <v>Izabal</v>
      </c>
      <c r="E11047" s="149">
        <f>+VLOOKUP($A11047,mUNICIPIOS!$B$4:$F$343,3,0)</f>
        <v>1802</v>
      </c>
      <c r="F11047" s="149" t="str">
        <f>+VLOOKUP($A11047,mUNICIPIOS!$B$4:$F$343,4,0)</f>
        <v>Livingston</v>
      </c>
      <c r="G11047" s="139" t="str">
        <f t="shared" ref="G11047:K11047" si="11347">+G11009</f>
        <v>04</v>
      </c>
      <c r="H11047" t="str">
        <f t="shared" si="11347"/>
        <v>IGA</v>
      </c>
      <c r="I11047" t="str">
        <f t="shared" si="11347"/>
        <v>Índice de Gestión Administrativa</v>
      </c>
      <c r="J11047" t="str">
        <f t="shared" si="11347"/>
        <v>INDICE</v>
      </c>
      <c r="K11047">
        <f t="shared" si="11347"/>
        <v>0</v>
      </c>
      <c r="L11047" s="150">
        <f>+VLOOKUP($E11047,IGA_2018!$B$8:$N$347,12,0)</f>
        <v>0.31404761138295134</v>
      </c>
      <c r="M11047" s="142" t="str">
        <f>+VLOOKUP($E11047,IGA_2018!$B$8:$N$347,13,0)</f>
        <v>Medio bajo</v>
      </c>
    </row>
    <row r="11048" spans="1:13" x14ac:dyDescent="0.3">
      <c r="A11048" s="139">
        <f t="shared" si="11287"/>
        <v>291</v>
      </c>
      <c r="B11048" s="148">
        <f t="shared" si="11289"/>
        <v>22</v>
      </c>
      <c r="D11048" s="149" t="str">
        <f>+VLOOKUP($A11048,mUNICIPIOS!$B$4:$F$343,2,0)</f>
        <v>Izabal</v>
      </c>
      <c r="E11048" s="149">
        <f>+VLOOKUP($A11048,mUNICIPIOS!$B$4:$F$343,3,0)</f>
        <v>1802</v>
      </c>
      <c r="F11048" s="149" t="str">
        <f>+VLOOKUP($A11048,mUNICIPIOS!$B$4:$F$343,4,0)</f>
        <v>Livingston</v>
      </c>
      <c r="G11048" s="139" t="str">
        <f t="shared" ref="G11048:K11048" si="11348">+G11010</f>
        <v>05</v>
      </c>
      <c r="H11048" t="str">
        <f t="shared" si="11348"/>
        <v>IGF</v>
      </c>
      <c r="I11048" t="str">
        <f t="shared" si="11348"/>
        <v>Índice de Gestión Financiera</v>
      </c>
      <c r="J11048" t="str">
        <f t="shared" si="11348"/>
        <v>05-01</v>
      </c>
      <c r="K11048" t="str">
        <f t="shared" si="11348"/>
        <v>Autonomía financiera municipal</v>
      </c>
      <c r="L11048" s="150">
        <f>+VLOOKUP($E11048,IGF_2018!$B$8:$Z$347,3,0)</f>
        <v>0.18636258776735645</v>
      </c>
      <c r="M11048" s="142" t="str">
        <f>+VLOOKUP($E11048,IGF_2018!$B$8:$Z$347,4,0)</f>
        <v>Bajo</v>
      </c>
    </row>
    <row r="11049" spans="1:13" x14ac:dyDescent="0.3">
      <c r="A11049" s="139">
        <f t="shared" si="11287"/>
        <v>291</v>
      </c>
      <c r="B11049" s="148">
        <f t="shared" si="11289"/>
        <v>23</v>
      </c>
      <c r="D11049" s="149" t="str">
        <f>+VLOOKUP($A11049,mUNICIPIOS!$B$4:$F$343,2,0)</f>
        <v>Izabal</v>
      </c>
      <c r="E11049" s="149">
        <f>+VLOOKUP($A11049,mUNICIPIOS!$B$4:$F$343,3,0)</f>
        <v>1802</v>
      </c>
      <c r="F11049" s="149" t="str">
        <f>+VLOOKUP($A11049,mUNICIPIOS!$B$4:$F$343,4,0)</f>
        <v>Livingston</v>
      </c>
      <c r="G11049" s="139" t="str">
        <f t="shared" ref="G11049:K11049" si="11349">+G11011</f>
        <v>05</v>
      </c>
      <c r="H11049" t="str">
        <f t="shared" si="11349"/>
        <v>IGF</v>
      </c>
      <c r="I11049" t="str">
        <f t="shared" si="11349"/>
        <v>Índice de Gestión Financiera</v>
      </c>
      <c r="J11049" t="str">
        <f t="shared" si="11349"/>
        <v>05-02</v>
      </c>
      <c r="K11049" t="str">
        <f t="shared" si="11349"/>
        <v xml:space="preserve">Ingresos propios por habitante -sin regalías- </v>
      </c>
      <c r="L11049" s="150">
        <f>+VLOOKUP($E11049,IGF_2018!$B$8:$Z$347,6,0)</f>
        <v>6.8377824683398952E-2</v>
      </c>
      <c r="M11049" s="142" t="str">
        <f>+VLOOKUP($E11049,IGF_2018!$B$8:$Z$347,7,0)</f>
        <v>Bajo</v>
      </c>
    </row>
    <row r="11050" spans="1:13" x14ac:dyDescent="0.3">
      <c r="A11050" s="139">
        <f t="shared" si="11287"/>
        <v>291</v>
      </c>
      <c r="B11050" s="148">
        <f t="shared" si="11289"/>
        <v>24</v>
      </c>
      <c r="D11050" s="149" t="str">
        <f>+VLOOKUP($A11050,mUNICIPIOS!$B$4:$F$343,2,0)</f>
        <v>Izabal</v>
      </c>
      <c r="E11050" s="149">
        <f>+VLOOKUP($A11050,mUNICIPIOS!$B$4:$F$343,3,0)</f>
        <v>1802</v>
      </c>
      <c r="F11050" s="149" t="str">
        <f>+VLOOKUP($A11050,mUNICIPIOS!$B$4:$F$343,4,0)</f>
        <v>Livingston</v>
      </c>
      <c r="G11050" s="139" t="str">
        <f t="shared" ref="G11050:K11050" si="11350">+G11012</f>
        <v>05</v>
      </c>
      <c r="H11050" t="str">
        <f t="shared" si="11350"/>
        <v>IGF</v>
      </c>
      <c r="I11050" t="str">
        <f t="shared" si="11350"/>
        <v>Índice de Gestión Financiera</v>
      </c>
      <c r="J11050" t="str">
        <f t="shared" si="11350"/>
        <v>05-03</v>
      </c>
      <c r="K11050" t="str">
        <f t="shared" si="11350"/>
        <v>Ingresos del IUSI en relación a los ingresos propios -sin regalías-</v>
      </c>
      <c r="L11050" s="150">
        <f>+VLOOKUP($E11050,IGF_2018!$B$8:$Z$347,9,0)</f>
        <v>0.5438804480031274</v>
      </c>
      <c r="M11050" s="142" t="str">
        <f>+VLOOKUP($E11050,IGF_2018!$B$8:$Z$347,10,0)</f>
        <v>Medio</v>
      </c>
    </row>
    <row r="11051" spans="1:13" x14ac:dyDescent="0.3">
      <c r="A11051" s="139">
        <f t="shared" si="11287"/>
        <v>291</v>
      </c>
      <c r="B11051" s="148">
        <f t="shared" si="11289"/>
        <v>25</v>
      </c>
      <c r="D11051" s="149" t="str">
        <f>+VLOOKUP($A11051,mUNICIPIOS!$B$4:$F$343,2,0)</f>
        <v>Izabal</v>
      </c>
      <c r="E11051" s="149">
        <f>+VLOOKUP($A11051,mUNICIPIOS!$B$4:$F$343,3,0)</f>
        <v>1802</v>
      </c>
      <c r="F11051" s="149" t="str">
        <f>+VLOOKUP($A11051,mUNICIPIOS!$B$4:$F$343,4,0)</f>
        <v>Livingston</v>
      </c>
      <c r="G11051" s="139" t="str">
        <f t="shared" ref="G11051:K11051" si="11351">+G11013</f>
        <v>05</v>
      </c>
      <c r="H11051" t="str">
        <f t="shared" si="11351"/>
        <v>IGF</v>
      </c>
      <c r="I11051" t="str">
        <f t="shared" si="11351"/>
        <v>Índice de Gestión Financiera</v>
      </c>
      <c r="J11051" t="str">
        <f t="shared" si="11351"/>
        <v>05-04</v>
      </c>
      <c r="K11051" t="str">
        <f t="shared" si="11351"/>
        <v>Inversión anual en capital fijo por habitante</v>
      </c>
      <c r="L11051" s="150">
        <f>+VLOOKUP($E11051,IGF_2018!$B$8:$Z$347,12,0)</f>
        <v>3.5158692367815034E-2</v>
      </c>
      <c r="M11051" s="142" t="str">
        <f>+VLOOKUP($E11051,IGF_2018!$B$8:$Z$347,13,0)</f>
        <v>Bajo</v>
      </c>
    </row>
    <row r="11052" spans="1:13" x14ac:dyDescent="0.3">
      <c r="A11052" s="139">
        <f t="shared" si="11287"/>
        <v>291</v>
      </c>
      <c r="B11052" s="148">
        <f t="shared" si="11289"/>
        <v>26</v>
      </c>
      <c r="D11052" s="149" t="str">
        <f>+VLOOKUP($A11052,mUNICIPIOS!$B$4:$F$343,2,0)</f>
        <v>Izabal</v>
      </c>
      <c r="E11052" s="149">
        <f>+VLOOKUP($A11052,mUNICIPIOS!$B$4:$F$343,3,0)</f>
        <v>1802</v>
      </c>
      <c r="F11052" s="149" t="str">
        <f>+VLOOKUP($A11052,mUNICIPIOS!$B$4:$F$343,4,0)</f>
        <v>Livingston</v>
      </c>
      <c r="G11052" s="139" t="str">
        <f t="shared" ref="G11052:K11052" si="11352">+G11014</f>
        <v>05</v>
      </c>
      <c r="H11052" t="str">
        <f t="shared" si="11352"/>
        <v>IGF</v>
      </c>
      <c r="I11052" t="str">
        <f t="shared" si="11352"/>
        <v>Índice de Gestión Financiera</v>
      </c>
      <c r="J11052" t="str">
        <f t="shared" si="11352"/>
        <v>05-05</v>
      </c>
      <c r="K11052" t="str">
        <f t="shared" si="11352"/>
        <v>Inversión anual en capital fijo con recursos percibidos por ingresos propios</v>
      </c>
      <c r="L11052" s="150">
        <f>+VLOOKUP($E11052,IGF_2018!$B$8:$Z$347,15,0)</f>
        <v>0.23476590661198957</v>
      </c>
      <c r="M11052" s="142" t="str">
        <f>+VLOOKUP($E11052,IGF_2018!$B$8:$Z$347,16,0)</f>
        <v>Medio bajo</v>
      </c>
    </row>
    <row r="11053" spans="1:13" x14ac:dyDescent="0.3">
      <c r="A11053" s="139">
        <f t="shared" ref="A11053:A11116" si="11353">+IF(B11052=38,A11052+1,A11052)</f>
        <v>291</v>
      </c>
      <c r="B11053" s="148">
        <f t="shared" si="11289"/>
        <v>27</v>
      </c>
      <c r="D11053" s="149" t="str">
        <f>+VLOOKUP($A11053,mUNICIPIOS!$B$4:$F$343,2,0)</f>
        <v>Izabal</v>
      </c>
      <c r="E11053" s="149">
        <f>+VLOOKUP($A11053,mUNICIPIOS!$B$4:$F$343,3,0)</f>
        <v>1802</v>
      </c>
      <c r="F11053" s="149" t="str">
        <f>+VLOOKUP($A11053,mUNICIPIOS!$B$4:$F$343,4,0)</f>
        <v>Livingston</v>
      </c>
      <c r="G11053" s="139" t="str">
        <f t="shared" ref="G11053:K11053" si="11354">+G11015</f>
        <v>05</v>
      </c>
      <c r="H11053" t="str">
        <f t="shared" si="11354"/>
        <v>IGF</v>
      </c>
      <c r="I11053" t="str">
        <f t="shared" si="11354"/>
        <v>Índice de Gestión Financiera</v>
      </c>
      <c r="J11053" t="str">
        <f t="shared" si="11354"/>
        <v>05-06</v>
      </c>
      <c r="K11053" t="str">
        <f t="shared" si="11354"/>
        <v xml:space="preserve">Inversión anual en capital fijo con recursos percibidos por transferencias del Gobierno Central </v>
      </c>
      <c r="L11053" s="150">
        <f>+VLOOKUP($E11053,IGF_2018!$B$8:$Z$347,18,0)</f>
        <v>0.16632363742693357</v>
      </c>
      <c r="M11053" s="142" t="str">
        <f>+VLOOKUP($E11053,IGF_2018!$B$8:$Z$347,19,0)</f>
        <v>Bajo</v>
      </c>
    </row>
    <row r="11054" spans="1:13" x14ac:dyDescent="0.3">
      <c r="A11054" s="139">
        <f t="shared" si="11353"/>
        <v>291</v>
      </c>
      <c r="B11054" s="148">
        <f t="shared" ref="B11054:B11117" si="11355">+B11016</f>
        <v>28</v>
      </c>
      <c r="D11054" s="149" t="str">
        <f>+VLOOKUP($A11054,mUNICIPIOS!$B$4:$F$343,2,0)</f>
        <v>Izabal</v>
      </c>
      <c r="E11054" s="149">
        <f>+VLOOKUP($A11054,mUNICIPIOS!$B$4:$F$343,3,0)</f>
        <v>1802</v>
      </c>
      <c r="F11054" s="149" t="str">
        <f>+VLOOKUP($A11054,mUNICIPIOS!$B$4:$F$343,4,0)</f>
        <v>Livingston</v>
      </c>
      <c r="G11054" s="139" t="str">
        <f t="shared" ref="G11054:K11054" si="11356">+G11016</f>
        <v>05</v>
      </c>
      <c r="H11054" t="str">
        <f t="shared" si="11356"/>
        <v>IGF</v>
      </c>
      <c r="I11054" t="str">
        <f t="shared" si="11356"/>
        <v>Índice de Gestión Financiera</v>
      </c>
      <c r="J11054" t="str">
        <f t="shared" si="11356"/>
        <v>05-07</v>
      </c>
      <c r="K11054" t="str">
        <f t="shared" si="11356"/>
        <v>Financiamiento por endeudamiento municipal</v>
      </c>
      <c r="L11054" s="150">
        <f>+VLOOKUP($E11054,IGF_2018!$B$8:$Z$347,21,0)</f>
        <v>1</v>
      </c>
      <c r="M11054" s="142" t="str">
        <f>+VLOOKUP($E11054,IGF_2018!$B$8:$Z$347,22,0)</f>
        <v>Alto</v>
      </c>
    </row>
    <row r="11055" spans="1:13" x14ac:dyDescent="0.3">
      <c r="A11055" s="139">
        <f t="shared" si="11353"/>
        <v>291</v>
      </c>
      <c r="B11055" s="148">
        <f t="shared" si="11355"/>
        <v>29</v>
      </c>
      <c r="D11055" s="149" t="str">
        <f>+VLOOKUP($A11055,mUNICIPIOS!$B$4:$F$343,2,0)</f>
        <v>Izabal</v>
      </c>
      <c r="E11055" s="149">
        <f>+VLOOKUP($A11055,mUNICIPIOS!$B$4:$F$343,3,0)</f>
        <v>1802</v>
      </c>
      <c r="F11055" s="149" t="str">
        <f>+VLOOKUP($A11055,mUNICIPIOS!$B$4:$F$343,4,0)</f>
        <v>Livingston</v>
      </c>
      <c r="G11055" s="139" t="str">
        <f t="shared" ref="G11055:K11055" si="11357">+G11017</f>
        <v>05</v>
      </c>
      <c r="H11055" t="str">
        <f t="shared" si="11357"/>
        <v>IGF</v>
      </c>
      <c r="I11055" t="str">
        <f t="shared" si="11357"/>
        <v>Índice de Gestión Financiera</v>
      </c>
      <c r="J11055" t="str">
        <f t="shared" si="11357"/>
        <v>INDICE</v>
      </c>
      <c r="K11055">
        <f t="shared" si="11357"/>
        <v>0</v>
      </c>
      <c r="L11055" s="150">
        <f>+VLOOKUP($E11055,IGF_2018!$B$8:$Z$347,24,0)</f>
        <v>0.34896095093113766</v>
      </c>
      <c r="M11055" s="142" t="str">
        <f>+VLOOKUP($E11055,IGF_2018!$B$8:$Z$347,25,0)</f>
        <v>Medio bajo</v>
      </c>
    </row>
    <row r="11056" spans="1:13" x14ac:dyDescent="0.3">
      <c r="A11056" s="139">
        <f t="shared" si="11353"/>
        <v>291</v>
      </c>
      <c r="B11056" s="148">
        <f t="shared" si="11355"/>
        <v>30</v>
      </c>
      <c r="D11056" s="149" t="str">
        <f>+VLOOKUP($A11056,mUNICIPIOS!$B$4:$F$343,2,0)</f>
        <v>Izabal</v>
      </c>
      <c r="E11056" s="149">
        <f>+VLOOKUP($A11056,mUNICIPIOS!$B$4:$F$343,3,0)</f>
        <v>1802</v>
      </c>
      <c r="F11056" s="149" t="str">
        <f>+VLOOKUP($A11056,mUNICIPIOS!$B$4:$F$343,4,0)</f>
        <v>Livingston</v>
      </c>
      <c r="G11056" s="139" t="str">
        <f t="shared" ref="G11056:K11056" si="11358">+G11018</f>
        <v>06</v>
      </c>
      <c r="H11056" t="str">
        <f t="shared" si="11358"/>
        <v>IGE</v>
      </c>
      <c r="I11056" t="str">
        <f t="shared" si="11358"/>
        <v>Índice de Gestión Estratégica</v>
      </c>
      <c r="J11056" t="str">
        <f t="shared" si="11358"/>
        <v>06-01</v>
      </c>
      <c r="K11056" t="str">
        <f t="shared" si="11358"/>
        <v>Ejecución del Plan Operativo Anual  (POA)</v>
      </c>
      <c r="L11056" s="150">
        <f>+VLOOKUP($E11056,IGE_2018!$B$8:$Z$347,3,0)</f>
        <v>0.60915735219323275</v>
      </c>
      <c r="M11056" s="142" t="str">
        <f>+VLOOKUP($E11056,IGE_2018!$B$8:$Z$347,4,0)</f>
        <v>Medio alto</v>
      </c>
    </row>
    <row r="11057" spans="1:13" x14ac:dyDescent="0.3">
      <c r="A11057" s="139">
        <f t="shared" si="11353"/>
        <v>291</v>
      </c>
      <c r="B11057" s="148">
        <f t="shared" si="11355"/>
        <v>31</v>
      </c>
      <c r="D11057" s="149" t="str">
        <f>+VLOOKUP($A11057,mUNICIPIOS!$B$4:$F$343,2,0)</f>
        <v>Izabal</v>
      </c>
      <c r="E11057" s="149">
        <f>+VLOOKUP($A11057,mUNICIPIOS!$B$4:$F$343,3,0)</f>
        <v>1802</v>
      </c>
      <c r="F11057" s="149" t="str">
        <f>+VLOOKUP($A11057,mUNICIPIOS!$B$4:$F$343,4,0)</f>
        <v>Livingston</v>
      </c>
      <c r="G11057" s="139" t="str">
        <f t="shared" ref="G11057:K11057" si="11359">+G11019</f>
        <v>06</v>
      </c>
      <c r="H11057" t="str">
        <f t="shared" si="11359"/>
        <v>IGE</v>
      </c>
      <c r="I11057" t="str">
        <f t="shared" si="11359"/>
        <v>Índice de Gestión Estratégica</v>
      </c>
      <c r="J11057" t="str">
        <f t="shared" si="11359"/>
        <v>06-02</v>
      </c>
      <c r="K11057" t="str">
        <f t="shared" si="11359"/>
        <v>Relación Plan de Desarrollo Municipal y Ordenamiento Territorial (PDM-OT) - Plan Estratégico Institucional (PEI) - Plan Operativo Multianual (POM) - Plan Operativo Anual (POA)</v>
      </c>
      <c r="L11057" s="150">
        <f>+VLOOKUP($E11057,IGE_2018!$B$8:$Z$347,6,0)</f>
        <v>6.6666666666666666E-2</v>
      </c>
      <c r="M11057" s="142" t="str">
        <f>+VLOOKUP($E11057,IGE_2018!$B$8:$Z$347,7,0)</f>
        <v>Bajo</v>
      </c>
    </row>
    <row r="11058" spans="1:13" x14ac:dyDescent="0.3">
      <c r="A11058" s="139">
        <f t="shared" si="11353"/>
        <v>291</v>
      </c>
      <c r="B11058" s="148">
        <f t="shared" si="11355"/>
        <v>32</v>
      </c>
      <c r="D11058" s="149" t="str">
        <f>+VLOOKUP($A11058,mUNICIPIOS!$B$4:$F$343,2,0)</f>
        <v>Izabal</v>
      </c>
      <c r="E11058" s="149">
        <f>+VLOOKUP($A11058,mUNICIPIOS!$B$4:$F$343,3,0)</f>
        <v>1802</v>
      </c>
      <c r="F11058" s="149" t="str">
        <f>+VLOOKUP($A11058,mUNICIPIOS!$B$4:$F$343,4,0)</f>
        <v>Livingston</v>
      </c>
      <c r="G11058" s="139" t="str">
        <f t="shared" ref="G11058:K11058" si="11360">+G11020</f>
        <v>06</v>
      </c>
      <c r="H11058" t="str">
        <f t="shared" si="11360"/>
        <v>IGE</v>
      </c>
      <c r="I11058" t="str">
        <f t="shared" si="11360"/>
        <v>Índice de Gestión Estratégica</v>
      </c>
      <c r="J11058" t="str">
        <f t="shared" si="11360"/>
        <v>06-03</v>
      </c>
      <c r="K11058" t="str">
        <f t="shared" si="11360"/>
        <v>Presupuesto de egresos relacionado a competencias municipales que responden a prioridades nacionales de desarrollo.</v>
      </c>
      <c r="L11058" s="150">
        <f>+VLOOKUP($E11058,IGE_2018!$B$8:$Z$347,9,0)</f>
        <v>0.43598743062487255</v>
      </c>
      <c r="M11058" s="142" t="str">
        <f>+VLOOKUP($E11058,IGE_2018!$B$8:$Z$347,10,0)</f>
        <v>Medio</v>
      </c>
    </row>
    <row r="11059" spans="1:13" x14ac:dyDescent="0.3">
      <c r="A11059" s="139">
        <f t="shared" si="11353"/>
        <v>291</v>
      </c>
      <c r="B11059" s="148">
        <f t="shared" si="11355"/>
        <v>33</v>
      </c>
      <c r="D11059" s="149" t="str">
        <f>+VLOOKUP($A11059,mUNICIPIOS!$B$4:$F$343,2,0)</f>
        <v>Izabal</v>
      </c>
      <c r="E11059" s="149">
        <f>+VLOOKUP($A11059,mUNICIPIOS!$B$4:$F$343,3,0)</f>
        <v>1802</v>
      </c>
      <c r="F11059" s="149" t="str">
        <f>+VLOOKUP($A11059,mUNICIPIOS!$B$4:$F$343,4,0)</f>
        <v>Livingston</v>
      </c>
      <c r="G11059" s="139" t="str">
        <f t="shared" ref="G11059:K11059" si="11361">+G11021</f>
        <v>06</v>
      </c>
      <c r="H11059" t="str">
        <f t="shared" si="11361"/>
        <v>IGE</v>
      </c>
      <c r="I11059" t="str">
        <f t="shared" si="11361"/>
        <v>Índice de Gestión Estratégica</v>
      </c>
      <c r="J11059" t="str">
        <f t="shared" si="11361"/>
        <v>06-04</v>
      </c>
      <c r="K11059" t="str">
        <f t="shared" si="11361"/>
        <v>Institucionalización de la gestión ordenada del territorio</v>
      </c>
      <c r="L11059" s="150">
        <f>+VLOOKUP($E11059,IGE_2018!$B$8:$Z$347,12,0)</f>
        <v>0.4</v>
      </c>
      <c r="M11059" s="142" t="str">
        <f>+VLOOKUP($E11059,IGE_2018!$B$8:$Z$347,13,0)</f>
        <v>Medio bajo</v>
      </c>
    </row>
    <row r="11060" spans="1:13" x14ac:dyDescent="0.3">
      <c r="A11060" s="139">
        <f t="shared" si="11353"/>
        <v>291</v>
      </c>
      <c r="B11060" s="148">
        <f t="shared" si="11355"/>
        <v>34</v>
      </c>
      <c r="D11060" s="149" t="str">
        <f>+VLOOKUP($A11060,mUNICIPIOS!$B$4:$F$343,2,0)</f>
        <v>Izabal</v>
      </c>
      <c r="E11060" s="149">
        <f>+VLOOKUP($A11060,mUNICIPIOS!$B$4:$F$343,3,0)</f>
        <v>1802</v>
      </c>
      <c r="F11060" s="149" t="str">
        <f>+VLOOKUP($A11060,mUNICIPIOS!$B$4:$F$343,4,0)</f>
        <v>Livingston</v>
      </c>
      <c r="G11060" s="139" t="str">
        <f t="shared" ref="G11060:K11060" si="11362">+G11022</f>
        <v>06</v>
      </c>
      <c r="H11060" t="str">
        <f t="shared" si="11362"/>
        <v>IGE</v>
      </c>
      <c r="I11060" t="str">
        <f t="shared" si="11362"/>
        <v>Índice de Gestión Estratégica</v>
      </c>
      <c r="J11060" t="str">
        <f t="shared" si="11362"/>
        <v>06-05</v>
      </c>
      <c r="K11060" t="str">
        <f t="shared" si="11362"/>
        <v>Acciones para la gestión ordenada del territorio</v>
      </c>
      <c r="L11060" s="150">
        <f>+VLOOKUP($E11060,IGE_2018!$B$8:$Z$347,15,0)</f>
        <v>0</v>
      </c>
      <c r="M11060" s="142" t="str">
        <f>+VLOOKUP($E11060,IGE_2018!$B$8:$Z$347,16,0)</f>
        <v>Bajo</v>
      </c>
    </row>
    <row r="11061" spans="1:13" x14ac:dyDescent="0.3">
      <c r="A11061" s="139">
        <f t="shared" si="11353"/>
        <v>291</v>
      </c>
      <c r="B11061" s="148">
        <f t="shared" si="11355"/>
        <v>35</v>
      </c>
      <c r="D11061" s="149" t="str">
        <f>+VLOOKUP($A11061,mUNICIPIOS!$B$4:$F$343,2,0)</f>
        <v>Izabal</v>
      </c>
      <c r="E11061" s="149">
        <f>+VLOOKUP($A11061,mUNICIPIOS!$B$4:$F$343,3,0)</f>
        <v>1802</v>
      </c>
      <c r="F11061" s="149" t="str">
        <f>+VLOOKUP($A11061,mUNICIPIOS!$B$4:$F$343,4,0)</f>
        <v>Livingston</v>
      </c>
      <c r="G11061" s="139" t="str">
        <f t="shared" ref="G11061:K11061" si="11363">+G11023</f>
        <v>06</v>
      </c>
      <c r="H11061" t="str">
        <f t="shared" si="11363"/>
        <v>IGE</v>
      </c>
      <c r="I11061" t="str">
        <f t="shared" si="11363"/>
        <v>Índice de Gestión Estratégica</v>
      </c>
      <c r="J11061" t="str">
        <f t="shared" si="11363"/>
        <v>06-06</v>
      </c>
      <c r="K11061" t="str">
        <f t="shared" si="11363"/>
        <v>Gestión de riesgo en la formulación de proyectos derivados de la planificación operativa anual</v>
      </c>
      <c r="L11061" s="150">
        <f>+VLOOKUP($E11061,IGE_2018!$B$8:$Z$347,18,0)</f>
        <v>0</v>
      </c>
      <c r="M11061" s="142" t="str">
        <f>+VLOOKUP($E11061,IGE_2018!$B$8:$Z$347,19,0)</f>
        <v>Bajo</v>
      </c>
    </row>
    <row r="11062" spans="1:13" x14ac:dyDescent="0.3">
      <c r="A11062" s="139">
        <f t="shared" si="11353"/>
        <v>291</v>
      </c>
      <c r="B11062" s="148">
        <f t="shared" si="11355"/>
        <v>36</v>
      </c>
      <c r="D11062" s="149" t="str">
        <f>+VLOOKUP($A11062,mUNICIPIOS!$B$4:$F$343,2,0)</f>
        <v>Izabal</v>
      </c>
      <c r="E11062" s="149">
        <f>+VLOOKUP($A11062,mUNICIPIOS!$B$4:$F$343,3,0)</f>
        <v>1802</v>
      </c>
      <c r="F11062" s="149" t="str">
        <f>+VLOOKUP($A11062,mUNICIPIOS!$B$4:$F$343,4,0)</f>
        <v>Livingston</v>
      </c>
      <c r="G11062" s="139" t="str">
        <f t="shared" ref="G11062:K11062" si="11364">+G11024</f>
        <v>06</v>
      </c>
      <c r="H11062" t="str">
        <f t="shared" si="11364"/>
        <v>IGE</v>
      </c>
      <c r="I11062" t="str">
        <f t="shared" si="11364"/>
        <v>Índice de Gestión Estratégica</v>
      </c>
      <c r="J11062" t="str">
        <f t="shared" si="11364"/>
        <v>06-07</v>
      </c>
      <c r="K11062" t="str">
        <f t="shared" si="11364"/>
        <v>Ingresos por servicios ambientales en relación a los ingresos propios sin regalías</v>
      </c>
      <c r="L11062" s="150">
        <f>+VLOOKUP($E11062,IGE_2018!$B$8:$Z$347,21,0)</f>
        <v>2.2463878329345081E-3</v>
      </c>
      <c r="M11062" s="142" t="str">
        <f>+VLOOKUP($E11062,IGE_2018!$B$8:$Z$347,22,0)</f>
        <v>Bajo</v>
      </c>
    </row>
    <row r="11063" spans="1:13" x14ac:dyDescent="0.3">
      <c r="A11063" s="139">
        <f t="shared" si="11353"/>
        <v>291</v>
      </c>
      <c r="B11063" s="148">
        <f t="shared" si="11355"/>
        <v>37</v>
      </c>
      <c r="D11063" s="149" t="str">
        <f>+VLOOKUP($A11063,mUNICIPIOS!$B$4:$F$343,2,0)</f>
        <v>Izabal</v>
      </c>
      <c r="E11063" s="149">
        <f>+VLOOKUP($A11063,mUNICIPIOS!$B$4:$F$343,3,0)</f>
        <v>1802</v>
      </c>
      <c r="F11063" s="149" t="str">
        <f>+VLOOKUP($A11063,mUNICIPIOS!$B$4:$F$343,4,0)</f>
        <v>Livingston</v>
      </c>
      <c r="G11063" s="139" t="str">
        <f t="shared" ref="G11063:K11063" si="11365">+G11025</f>
        <v>06</v>
      </c>
      <c r="H11063" t="str">
        <f t="shared" si="11365"/>
        <v>IGE</v>
      </c>
      <c r="I11063" t="str">
        <f t="shared" si="11365"/>
        <v>Índice de Gestión Estratégica</v>
      </c>
      <c r="J11063" t="str">
        <f t="shared" si="11365"/>
        <v>INDICE</v>
      </c>
      <c r="K11063">
        <f t="shared" si="11365"/>
        <v>0</v>
      </c>
      <c r="L11063" s="150">
        <f>+VLOOKUP($E11063,IGE_2018!$B$8:$Z$347,24,0)</f>
        <v>0.25059509926849649</v>
      </c>
      <c r="M11063" s="142" t="str">
        <f>+VLOOKUP($E11063,IGE_2018!$B$8:$Z$347,25,0)</f>
        <v>Medio bajo</v>
      </c>
    </row>
    <row r="11064" spans="1:13" x14ac:dyDescent="0.3">
      <c r="A11064" s="139">
        <f t="shared" si="11353"/>
        <v>291</v>
      </c>
      <c r="B11064" s="148">
        <f t="shared" si="11355"/>
        <v>38</v>
      </c>
      <c r="D11064" s="149" t="str">
        <f>+VLOOKUP($A11064,mUNICIPIOS!$B$4:$F$343,2,0)</f>
        <v>Izabal</v>
      </c>
      <c r="E11064" s="149">
        <f>+VLOOKUP($A11064,mUNICIPIOS!$B$4:$F$343,3,0)</f>
        <v>1802</v>
      </c>
      <c r="F11064" s="149" t="str">
        <f>+VLOOKUP($A11064,mUNICIPIOS!$B$4:$F$343,4,0)</f>
        <v>Livingston</v>
      </c>
      <c r="G11064" s="139" t="str">
        <f t="shared" ref="G11064:K11064" si="11366">+G11026</f>
        <v>RANKING</v>
      </c>
      <c r="H11064" t="str">
        <f t="shared" si="11366"/>
        <v>RGM</v>
      </c>
      <c r="I11064" t="str">
        <f t="shared" si="11366"/>
        <v>Ranking de la Gestión Municipal 2018</v>
      </c>
      <c r="J11064" t="str">
        <f t="shared" si="11366"/>
        <v>RANKING</v>
      </c>
      <c r="K11064">
        <f t="shared" si="11366"/>
        <v>0</v>
      </c>
      <c r="L11064" s="151">
        <f>+VLOOKUP($E11064,Resultados_generales!$C$8:$AE$347,27,0)</f>
        <v>0.34701081320530497</v>
      </c>
      <c r="M11064" t="str">
        <f>+VLOOKUP($E11064,Resultados_generales!$C$8:$AE$347,28,0)</f>
        <v>Medio bajo</v>
      </c>
    </row>
    <row r="11065" spans="1:13" x14ac:dyDescent="0.3">
      <c r="A11065" s="139">
        <f t="shared" si="11353"/>
        <v>292</v>
      </c>
      <c r="B11065" s="148">
        <f t="shared" si="11355"/>
        <v>1</v>
      </c>
      <c r="D11065" s="149" t="str">
        <f>+VLOOKUP($A11065,mUNICIPIOS!$B$4:$F$343,2,0)</f>
        <v>Izabal</v>
      </c>
      <c r="E11065" s="149">
        <f>+VLOOKUP($A11065,mUNICIPIOS!$B$4:$F$343,3,0)</f>
        <v>1803</v>
      </c>
      <c r="F11065" s="149" t="str">
        <f>+VLOOKUP($A11065,mUNICIPIOS!$B$4:$F$343,4,0)</f>
        <v>El Estor</v>
      </c>
      <c r="G11065" s="139" t="str">
        <f t="shared" ref="G11065:K11065" si="11367">+G11027</f>
        <v>01</v>
      </c>
      <c r="H11065" t="str">
        <f t="shared" si="11367"/>
        <v>IPC</v>
      </c>
      <c r="I11065" t="str">
        <f t="shared" si="11367"/>
        <v>Índice de Participación Ciudadana</v>
      </c>
      <c r="J11065" t="str">
        <f t="shared" si="11367"/>
        <v>01-01</v>
      </c>
      <c r="K11065" t="str">
        <f t="shared" si="11367"/>
        <v>Número de reuniones del COMUDE en el año de la medición.</v>
      </c>
      <c r="L11065" s="150">
        <f>+VLOOKUP($E11065,IPC_2018!$B$8:$T$347,3,0)</f>
        <v>1</v>
      </c>
      <c r="M11065" s="142" t="str">
        <f>+VLOOKUP($E11065,IPC_2018!$B$8:$T$347,4,0)</f>
        <v>Alto</v>
      </c>
    </row>
    <row r="11066" spans="1:13" x14ac:dyDescent="0.3">
      <c r="A11066" s="139">
        <f t="shared" si="11353"/>
        <v>292</v>
      </c>
      <c r="B11066" s="148">
        <f t="shared" si="11355"/>
        <v>2</v>
      </c>
      <c r="D11066" s="149" t="str">
        <f>+VLOOKUP($A11066,mUNICIPIOS!$B$4:$F$343,2,0)</f>
        <v>Izabal</v>
      </c>
      <c r="E11066" s="149">
        <f>+VLOOKUP($A11066,mUNICIPIOS!$B$4:$F$343,3,0)</f>
        <v>1803</v>
      </c>
      <c r="F11066" s="149" t="str">
        <f>+VLOOKUP($A11066,mUNICIPIOS!$B$4:$F$343,4,0)</f>
        <v>El Estor</v>
      </c>
      <c r="G11066" s="139" t="str">
        <f t="shared" ref="G11066:K11066" si="11368">+G11028</f>
        <v>01</v>
      </c>
      <c r="H11066" t="str">
        <f t="shared" si="11368"/>
        <v>IPC</v>
      </c>
      <c r="I11066" t="str">
        <f t="shared" si="11368"/>
        <v>Índice de Participación Ciudadana</v>
      </c>
      <c r="J11066" t="str">
        <f t="shared" si="11368"/>
        <v>01-02</v>
      </c>
      <c r="K11066" t="str">
        <f t="shared" si="11368"/>
        <v>Participación de Alcaldes, Concejales y Síndicos determinados o designados en el COMUDE</v>
      </c>
      <c r="L11066" s="150">
        <f>+VLOOKUP($E11066,IPC_2018!$B$8:$T$347,6,0)</f>
        <v>0.80208333333333326</v>
      </c>
      <c r="M11066" s="142" t="str">
        <f>+VLOOKUP($E11066,IPC_2018!$B$8:$T$347,7,0)</f>
        <v>Alto</v>
      </c>
    </row>
    <row r="11067" spans="1:13" x14ac:dyDescent="0.3">
      <c r="A11067" s="139">
        <f t="shared" si="11353"/>
        <v>292</v>
      </c>
      <c r="B11067" s="148">
        <f t="shared" si="11355"/>
        <v>3</v>
      </c>
      <c r="D11067" s="149" t="str">
        <f>+VLOOKUP($A11067,mUNICIPIOS!$B$4:$F$343,2,0)</f>
        <v>Izabal</v>
      </c>
      <c r="E11067" s="149">
        <f>+VLOOKUP($A11067,mUNICIPIOS!$B$4:$F$343,3,0)</f>
        <v>1803</v>
      </c>
      <c r="F11067" s="149" t="str">
        <f>+VLOOKUP($A11067,mUNICIPIOS!$B$4:$F$343,4,0)</f>
        <v>El Estor</v>
      </c>
      <c r="G11067" s="139" t="str">
        <f t="shared" ref="G11067:K11067" si="11369">+G11029</f>
        <v>01</v>
      </c>
      <c r="H11067" t="str">
        <f t="shared" si="11369"/>
        <v>IPC</v>
      </c>
      <c r="I11067" t="str">
        <f t="shared" si="11369"/>
        <v>Índice de Participación Ciudadana</v>
      </c>
      <c r="J11067" t="str">
        <f t="shared" si="11369"/>
        <v>01-03</v>
      </c>
      <c r="K11067" t="str">
        <f t="shared" si="11369"/>
        <v>Participación  de organizaciones de jóvenes, mujeres, pueblos mayas, xincas, garífunas, y otras organizaciones en el Comude</v>
      </c>
      <c r="L11067" s="150">
        <f>+VLOOKUP($E11067,IPC_2018!$B$8:$T$347,9,0)</f>
        <v>0.51750380517503791</v>
      </c>
      <c r="M11067" s="142" t="str">
        <f>+VLOOKUP($E11067,IPC_2018!$B$8:$T$347,10,0)</f>
        <v>Medio</v>
      </c>
    </row>
    <row r="11068" spans="1:13" x14ac:dyDescent="0.3">
      <c r="A11068" s="139">
        <f t="shared" si="11353"/>
        <v>292</v>
      </c>
      <c r="B11068" s="148">
        <f t="shared" si="11355"/>
        <v>4</v>
      </c>
      <c r="D11068" s="149" t="str">
        <f>+VLOOKUP($A11068,mUNICIPIOS!$B$4:$F$343,2,0)</f>
        <v>Izabal</v>
      </c>
      <c r="E11068" s="149">
        <f>+VLOOKUP($A11068,mUNICIPIOS!$B$4:$F$343,3,0)</f>
        <v>1803</v>
      </c>
      <c r="F11068" s="149" t="str">
        <f>+VLOOKUP($A11068,mUNICIPIOS!$B$4:$F$343,4,0)</f>
        <v>El Estor</v>
      </c>
      <c r="G11068" s="139" t="str">
        <f t="shared" ref="G11068:K11068" si="11370">+G11030</f>
        <v>01</v>
      </c>
      <c r="H11068" t="str">
        <f t="shared" si="11370"/>
        <v>IPC</v>
      </c>
      <c r="I11068" t="str">
        <f t="shared" si="11370"/>
        <v>Índice de Participación Ciudadana</v>
      </c>
      <c r="J11068" t="str">
        <f t="shared" si="11370"/>
        <v>01-04</v>
      </c>
      <c r="K11068" t="str">
        <f t="shared" si="11370"/>
        <v>Representatividad territorial del Comude.</v>
      </c>
      <c r="L11068" s="150">
        <f>+VLOOKUP($E11068,IPC_2018!$B$8:$T$347,12,0)</f>
        <v>1</v>
      </c>
      <c r="M11068" s="142" t="str">
        <f>+VLOOKUP($E11068,IPC_2018!$B$8:$T$347,13,0)</f>
        <v>Alto</v>
      </c>
    </row>
    <row r="11069" spans="1:13" x14ac:dyDescent="0.3">
      <c r="A11069" s="139">
        <f t="shared" si="11353"/>
        <v>292</v>
      </c>
      <c r="B11069" s="148">
        <f t="shared" si="11355"/>
        <v>5</v>
      </c>
      <c r="D11069" s="149" t="str">
        <f>+VLOOKUP($A11069,mUNICIPIOS!$B$4:$F$343,2,0)</f>
        <v>Izabal</v>
      </c>
      <c r="E11069" s="149">
        <f>+VLOOKUP($A11069,mUNICIPIOS!$B$4:$F$343,3,0)</f>
        <v>1803</v>
      </c>
      <c r="F11069" s="149" t="str">
        <f>+VLOOKUP($A11069,mUNICIPIOS!$B$4:$F$343,4,0)</f>
        <v>El Estor</v>
      </c>
      <c r="G11069" s="139" t="str">
        <f t="shared" ref="G11069:K11069" si="11371">+G11031</f>
        <v>01</v>
      </c>
      <c r="H11069" t="str">
        <f t="shared" si="11371"/>
        <v>IPC</v>
      </c>
      <c r="I11069" t="str">
        <f t="shared" si="11371"/>
        <v>Índice de Participación Ciudadana</v>
      </c>
      <c r="J11069" t="str">
        <f t="shared" si="11371"/>
        <v>01-05</v>
      </c>
      <c r="K11069" t="str">
        <f t="shared" si="11371"/>
        <v>Funcionamiento del Comude</v>
      </c>
      <c r="L11069" s="150">
        <f>+VLOOKUP($E11069,IPC_2018!$B$8:$T$347,15,0)</f>
        <v>0.79913869286188655</v>
      </c>
      <c r="M11069" s="142" t="str">
        <f>+VLOOKUP($E11069,IPC_2018!$B$8:$T$347,16,0)</f>
        <v>Medio alto</v>
      </c>
    </row>
    <row r="11070" spans="1:13" x14ac:dyDescent="0.3">
      <c r="A11070" s="139">
        <f t="shared" si="11353"/>
        <v>292</v>
      </c>
      <c r="B11070" s="148">
        <f t="shared" si="11355"/>
        <v>6</v>
      </c>
      <c r="D11070" s="149" t="str">
        <f>+VLOOKUP($A11070,mUNICIPIOS!$B$4:$F$343,2,0)</f>
        <v>Izabal</v>
      </c>
      <c r="E11070" s="149">
        <f>+VLOOKUP($A11070,mUNICIPIOS!$B$4:$F$343,3,0)</f>
        <v>1803</v>
      </c>
      <c r="F11070" s="149" t="str">
        <f>+VLOOKUP($A11070,mUNICIPIOS!$B$4:$F$343,4,0)</f>
        <v>El Estor</v>
      </c>
      <c r="G11070" s="139" t="str">
        <f t="shared" ref="G11070:K11070" si="11372">+G11032</f>
        <v>01</v>
      </c>
      <c r="H11070" t="str">
        <f t="shared" si="11372"/>
        <v>IPC</v>
      </c>
      <c r="I11070" t="str">
        <f t="shared" si="11372"/>
        <v>Índice de Participación Ciudadana</v>
      </c>
      <c r="J11070" t="str">
        <f t="shared" si="11372"/>
        <v>INDICE</v>
      </c>
      <c r="K11070">
        <f t="shared" si="11372"/>
        <v>0</v>
      </c>
      <c r="L11070" s="150">
        <f>+VLOOKUP($E11070,IPC_2018!$B$8:$T$347,18,0)</f>
        <v>0.8727567913722053</v>
      </c>
      <c r="M11070" s="142" t="str">
        <f>+VLOOKUP($E11070,IPC_2018!$B$8:$T$347,19,0)</f>
        <v>Alto</v>
      </c>
    </row>
    <row r="11071" spans="1:13" x14ac:dyDescent="0.3">
      <c r="A11071" s="139">
        <f t="shared" si="11353"/>
        <v>292</v>
      </c>
      <c r="B11071" s="148">
        <f t="shared" si="11355"/>
        <v>7</v>
      </c>
      <c r="D11071" s="149" t="str">
        <f>+VLOOKUP($A11071,mUNICIPIOS!$B$4:$F$343,2,0)</f>
        <v>Izabal</v>
      </c>
      <c r="E11071" s="149">
        <f>+VLOOKUP($A11071,mUNICIPIOS!$B$4:$F$343,3,0)</f>
        <v>1803</v>
      </c>
      <c r="F11071" s="149" t="str">
        <f>+VLOOKUP($A11071,mUNICIPIOS!$B$4:$F$343,4,0)</f>
        <v>El Estor</v>
      </c>
      <c r="G11071" s="139" t="str">
        <f t="shared" ref="G11071:K11071" si="11373">+G11033</f>
        <v>02</v>
      </c>
      <c r="H11071" t="str">
        <f t="shared" si="11373"/>
        <v>IIC</v>
      </c>
      <c r="I11071" t="str">
        <f t="shared" si="11373"/>
        <v>Índice de Información a la Ciudadanía</v>
      </c>
      <c r="J11071" t="str">
        <f t="shared" si="11373"/>
        <v>02-01</v>
      </c>
      <c r="K11071" t="str">
        <f t="shared" si="11373"/>
        <v>Rendición de cuentas cuatrimestral y anual al Comude enfocadas en resultados.</v>
      </c>
      <c r="L11071" s="150">
        <f>+VLOOKUP($E11071,IIC_2018!$B$8:$Q$347,3,0)</f>
        <v>0.8</v>
      </c>
      <c r="M11071" s="142" t="str">
        <f>+VLOOKUP($E11071,IIC_2018!$B$8:$Q$347,4,0)</f>
        <v>Medio alto</v>
      </c>
    </row>
    <row r="11072" spans="1:13" x14ac:dyDescent="0.3">
      <c r="A11072" s="139">
        <f t="shared" si="11353"/>
        <v>292</v>
      </c>
      <c r="B11072" s="148">
        <f t="shared" si="11355"/>
        <v>8</v>
      </c>
      <c r="D11072" s="149" t="str">
        <f>+VLOOKUP($A11072,mUNICIPIOS!$B$4:$F$343,2,0)</f>
        <v>Izabal</v>
      </c>
      <c r="E11072" s="149">
        <f>+VLOOKUP($A11072,mUNICIPIOS!$B$4:$F$343,3,0)</f>
        <v>1803</v>
      </c>
      <c r="F11072" s="149" t="str">
        <f>+VLOOKUP($A11072,mUNICIPIOS!$B$4:$F$343,4,0)</f>
        <v>El Estor</v>
      </c>
      <c r="G11072" s="139" t="str">
        <f t="shared" ref="G11072:K11072" si="11374">+G11034</f>
        <v>02</v>
      </c>
      <c r="H11072" t="str">
        <f t="shared" si="11374"/>
        <v>IIC</v>
      </c>
      <c r="I11072" t="str">
        <f t="shared" si="11374"/>
        <v>Índice de Información a la Ciudadanía</v>
      </c>
      <c r="J11072" t="str">
        <f t="shared" si="11374"/>
        <v>02-02</v>
      </c>
      <c r="K11072" t="str">
        <f t="shared" si="11374"/>
        <v>Información presupuestaria y otra información brindada a la ciudadanía disponible en medios locales de comunicación.</v>
      </c>
      <c r="L11072" s="150">
        <f>+VLOOKUP($E11072,IIC_2018!$B$8:$Q$347,6,0)</f>
        <v>1</v>
      </c>
      <c r="M11072" s="142" t="str">
        <f>+VLOOKUP($E11072,IIC_2018!$B$8:$Q$347,7,0)</f>
        <v>Alto</v>
      </c>
    </row>
    <row r="11073" spans="1:13" x14ac:dyDescent="0.3">
      <c r="A11073" s="139">
        <f t="shared" si="11353"/>
        <v>292</v>
      </c>
      <c r="B11073" s="148">
        <f t="shared" si="11355"/>
        <v>9</v>
      </c>
      <c r="D11073" s="149" t="str">
        <f>+VLOOKUP($A11073,mUNICIPIOS!$B$4:$F$343,2,0)</f>
        <v>Izabal</v>
      </c>
      <c r="E11073" s="149">
        <f>+VLOOKUP($A11073,mUNICIPIOS!$B$4:$F$343,3,0)</f>
        <v>1803</v>
      </c>
      <c r="F11073" s="149" t="str">
        <f>+VLOOKUP($A11073,mUNICIPIOS!$B$4:$F$343,4,0)</f>
        <v>El Estor</v>
      </c>
      <c r="G11073" s="139" t="str">
        <f t="shared" ref="G11073:K11073" si="11375">+G11035</f>
        <v>02</v>
      </c>
      <c r="H11073" t="str">
        <f t="shared" si="11375"/>
        <v>IIC</v>
      </c>
      <c r="I11073" t="str">
        <f t="shared" si="11375"/>
        <v>Índice de Información a la Ciudadanía</v>
      </c>
      <c r="J11073" t="str">
        <f t="shared" si="11375"/>
        <v>02-03</v>
      </c>
      <c r="K11073" t="str">
        <f t="shared" si="11375"/>
        <v>Información pública de oficio actualizada y disponible de acuerdo a la LAIP y uso de internet.</v>
      </c>
      <c r="L11073" s="150">
        <f>+VLOOKUP($E11073,IIC_2018!$B$8:$Q$347,9,0)</f>
        <v>0.99999999999999989</v>
      </c>
      <c r="M11073" s="142" t="str">
        <f>+VLOOKUP($E11073,IIC_2018!$B$8:$Q$347,10,0)</f>
        <v>Alto</v>
      </c>
    </row>
    <row r="11074" spans="1:13" x14ac:dyDescent="0.3">
      <c r="A11074" s="139">
        <f t="shared" si="11353"/>
        <v>292</v>
      </c>
      <c r="B11074" s="148">
        <f t="shared" si="11355"/>
        <v>10</v>
      </c>
      <c r="D11074" s="149" t="str">
        <f>+VLOOKUP($A11074,mUNICIPIOS!$B$4:$F$343,2,0)</f>
        <v>Izabal</v>
      </c>
      <c r="E11074" s="149">
        <f>+VLOOKUP($A11074,mUNICIPIOS!$B$4:$F$343,3,0)</f>
        <v>1803</v>
      </c>
      <c r="F11074" s="149" t="str">
        <f>+VLOOKUP($A11074,mUNICIPIOS!$B$4:$F$343,4,0)</f>
        <v>El Estor</v>
      </c>
      <c r="G11074" s="139" t="str">
        <f t="shared" ref="G11074:K11074" si="11376">+G11036</f>
        <v>02</v>
      </c>
      <c r="H11074" t="str">
        <f t="shared" si="11376"/>
        <v>IIC</v>
      </c>
      <c r="I11074" t="str">
        <f t="shared" si="11376"/>
        <v>Índice de Información a la Ciudadanía</v>
      </c>
      <c r="J11074" t="str">
        <f t="shared" si="11376"/>
        <v>02-04</v>
      </c>
      <c r="K11074" t="str">
        <f t="shared" si="11376"/>
        <v>Relación del monto contratado por medio de Guate compras con el total del presupuesto de egresos vigente.</v>
      </c>
      <c r="L11074" s="150">
        <f>+VLOOKUP($E11074,IIC_2018!$B$8:$Q$347,12,0)</f>
        <v>0.49995884926256057</v>
      </c>
      <c r="M11074" s="142" t="str">
        <f>+VLOOKUP($E11074,IIC_2018!$B$8:$Q$347,13,0)</f>
        <v>Medio</v>
      </c>
    </row>
    <row r="11075" spans="1:13" x14ac:dyDescent="0.3">
      <c r="A11075" s="139">
        <f t="shared" si="11353"/>
        <v>292</v>
      </c>
      <c r="B11075" s="148">
        <f t="shared" si="11355"/>
        <v>11</v>
      </c>
      <c r="D11075" s="149" t="str">
        <f>+VLOOKUP($A11075,mUNICIPIOS!$B$4:$F$343,2,0)</f>
        <v>Izabal</v>
      </c>
      <c r="E11075" s="149">
        <f>+VLOOKUP($A11075,mUNICIPIOS!$B$4:$F$343,3,0)</f>
        <v>1803</v>
      </c>
      <c r="F11075" s="149" t="str">
        <f>+VLOOKUP($A11075,mUNICIPIOS!$B$4:$F$343,4,0)</f>
        <v>El Estor</v>
      </c>
      <c r="G11075" s="139" t="str">
        <f t="shared" ref="G11075:K11075" si="11377">+G11037</f>
        <v>02</v>
      </c>
      <c r="H11075" t="str">
        <f t="shared" si="11377"/>
        <v>IIC</v>
      </c>
      <c r="I11075" t="str">
        <f t="shared" si="11377"/>
        <v>Índice de Información a la Ciudadanía</v>
      </c>
      <c r="J11075" t="str">
        <f t="shared" si="11377"/>
        <v>INDICE</v>
      </c>
      <c r="K11075">
        <f t="shared" si="11377"/>
        <v>0</v>
      </c>
      <c r="L11075" s="150">
        <f>+VLOOKUP($E11075,IIC_2018!$B$8:$Q$347,15,0)</f>
        <v>0.82498971231564011</v>
      </c>
      <c r="M11075" s="142" t="str">
        <f>+VLOOKUP($E11075,IIC_2018!$B$8:$Q$347,16,0)</f>
        <v>Alto</v>
      </c>
    </row>
    <row r="11076" spans="1:13" x14ac:dyDescent="0.3">
      <c r="A11076" s="139">
        <f t="shared" si="11353"/>
        <v>292</v>
      </c>
      <c r="B11076" s="148">
        <f t="shared" si="11355"/>
        <v>12</v>
      </c>
      <c r="D11076" s="149" t="str">
        <f>+VLOOKUP($A11076,mUNICIPIOS!$B$4:$F$343,2,0)</f>
        <v>Izabal</v>
      </c>
      <c r="E11076" s="149">
        <f>+VLOOKUP($A11076,mUNICIPIOS!$B$4:$F$343,3,0)</f>
        <v>1803</v>
      </c>
      <c r="F11076" s="149" t="str">
        <f>+VLOOKUP($A11076,mUNICIPIOS!$B$4:$F$343,4,0)</f>
        <v>El Estor</v>
      </c>
      <c r="G11076" s="139" t="str">
        <f t="shared" ref="G11076:K11076" si="11378">+G11038</f>
        <v>03</v>
      </c>
      <c r="H11076" t="str">
        <f t="shared" si="11378"/>
        <v>ISP</v>
      </c>
      <c r="I11076" t="str">
        <f t="shared" si="11378"/>
        <v>Índice de Servicios Públicos</v>
      </c>
      <c r="J11076" t="str">
        <f t="shared" si="11378"/>
        <v>03-01</v>
      </c>
      <c r="K11076" t="str">
        <f t="shared" si="11378"/>
        <v>Cobertura del servicio público de agua</v>
      </c>
      <c r="L11076" s="150">
        <f>+VLOOKUP($E11076,ISP_2018!$B$8:$T$347,3,0)</f>
        <v>0.18142466102234389</v>
      </c>
      <c r="M11076" s="142" t="str">
        <f>+VLOOKUP($E11076,ISP_2018!$B$8:$T$347,4,0)</f>
        <v>Bajo</v>
      </c>
    </row>
    <row r="11077" spans="1:13" x14ac:dyDescent="0.3">
      <c r="A11077" s="139">
        <f t="shared" si="11353"/>
        <v>292</v>
      </c>
      <c r="B11077" s="148">
        <f t="shared" si="11355"/>
        <v>13</v>
      </c>
      <c r="D11077" s="149" t="str">
        <f>+VLOOKUP($A11077,mUNICIPIOS!$B$4:$F$343,2,0)</f>
        <v>Izabal</v>
      </c>
      <c r="E11077" s="149">
        <f>+VLOOKUP($A11077,mUNICIPIOS!$B$4:$F$343,3,0)</f>
        <v>1803</v>
      </c>
      <c r="F11077" s="149" t="str">
        <f>+VLOOKUP($A11077,mUNICIPIOS!$B$4:$F$343,4,0)</f>
        <v>El Estor</v>
      </c>
      <c r="G11077" s="139" t="str">
        <f t="shared" ref="G11077:K11077" si="11379">+G11039</f>
        <v>03</v>
      </c>
      <c r="H11077" t="str">
        <f t="shared" si="11379"/>
        <v>ISP</v>
      </c>
      <c r="I11077" t="str">
        <f t="shared" si="11379"/>
        <v>Índice de Servicios Públicos</v>
      </c>
      <c r="J11077" t="str">
        <f t="shared" si="11379"/>
        <v>03-02</v>
      </c>
      <c r="K11077" t="str">
        <f t="shared" si="11379"/>
        <v>Control de la calidad del servicio público de agua</v>
      </c>
      <c r="L11077" s="150">
        <f>+VLOOKUP($E11077,ISP_2018!$B$8:$T$347,6,0)</f>
        <v>0.45</v>
      </c>
      <c r="M11077" s="142" t="str">
        <f>+VLOOKUP($E11077,ISP_2018!$B$8:$T$347,7,0)</f>
        <v>Medio</v>
      </c>
    </row>
    <row r="11078" spans="1:13" x14ac:dyDescent="0.3">
      <c r="A11078" s="139">
        <f t="shared" si="11353"/>
        <v>292</v>
      </c>
      <c r="B11078" s="148">
        <f t="shared" si="11355"/>
        <v>14</v>
      </c>
      <c r="D11078" s="149" t="str">
        <f>+VLOOKUP($A11078,mUNICIPIOS!$B$4:$F$343,2,0)</f>
        <v>Izabal</v>
      </c>
      <c r="E11078" s="149">
        <f>+VLOOKUP($A11078,mUNICIPIOS!$B$4:$F$343,3,0)</f>
        <v>1803</v>
      </c>
      <c r="F11078" s="149" t="str">
        <f>+VLOOKUP($A11078,mUNICIPIOS!$B$4:$F$343,4,0)</f>
        <v>El Estor</v>
      </c>
      <c r="G11078" s="139" t="str">
        <f t="shared" ref="G11078:K11078" si="11380">+G11040</f>
        <v>03</v>
      </c>
      <c r="H11078" t="str">
        <f t="shared" si="11380"/>
        <v>ISP</v>
      </c>
      <c r="I11078" t="str">
        <f t="shared" si="11380"/>
        <v>Índice de Servicios Públicos</v>
      </c>
      <c r="J11078" t="str">
        <f t="shared" si="11380"/>
        <v>03-03</v>
      </c>
      <c r="K11078" t="str">
        <f t="shared" si="11380"/>
        <v>Disposición  y tratamiento  de aguas residuales</v>
      </c>
      <c r="L11078" s="150">
        <f>+VLOOKUP($E11078,ISP_2018!$B$8:$T$347,9,0)</f>
        <v>0.2276707643009393</v>
      </c>
      <c r="M11078" s="142" t="str">
        <f>+VLOOKUP($E11078,ISP_2018!$B$8:$T$347,10,0)</f>
        <v>Medio bajo</v>
      </c>
    </row>
    <row r="11079" spans="1:13" x14ac:dyDescent="0.3">
      <c r="A11079" s="139">
        <f t="shared" si="11353"/>
        <v>292</v>
      </c>
      <c r="B11079" s="148">
        <f t="shared" si="11355"/>
        <v>15</v>
      </c>
      <c r="D11079" s="149" t="str">
        <f>+VLOOKUP($A11079,mUNICIPIOS!$B$4:$F$343,2,0)</f>
        <v>Izabal</v>
      </c>
      <c r="E11079" s="149">
        <f>+VLOOKUP($A11079,mUNICIPIOS!$B$4:$F$343,3,0)</f>
        <v>1803</v>
      </c>
      <c r="F11079" s="149" t="str">
        <f>+VLOOKUP($A11079,mUNICIPIOS!$B$4:$F$343,4,0)</f>
        <v>El Estor</v>
      </c>
      <c r="G11079" s="139" t="str">
        <f t="shared" ref="G11079:K11079" si="11381">+G11041</f>
        <v>03</v>
      </c>
      <c r="H11079" t="str">
        <f t="shared" si="11381"/>
        <v>ISP</v>
      </c>
      <c r="I11079" t="str">
        <f t="shared" si="11381"/>
        <v>Índice de Servicios Públicos</v>
      </c>
      <c r="J11079" t="str">
        <f t="shared" si="11381"/>
        <v>03-04</v>
      </c>
      <c r="K11079" t="str">
        <f t="shared" si="11381"/>
        <v>Gestión y manejo de los residuos y desechos sólidos</v>
      </c>
      <c r="L11079" s="150">
        <f>+VLOOKUP($E11079,ISP_2018!$B$8:$T$347,12,0)</f>
        <v>9.6646851671953957E-2</v>
      </c>
      <c r="M11079" s="142" t="str">
        <f>+VLOOKUP($E11079,ISP_2018!$B$8:$T$347,13,0)</f>
        <v>Bajo</v>
      </c>
    </row>
    <row r="11080" spans="1:13" x14ac:dyDescent="0.3">
      <c r="A11080" s="139">
        <f t="shared" si="11353"/>
        <v>292</v>
      </c>
      <c r="B11080" s="148">
        <f t="shared" si="11355"/>
        <v>16</v>
      </c>
      <c r="D11080" s="149" t="str">
        <f>+VLOOKUP($A11080,mUNICIPIOS!$B$4:$F$343,2,0)</f>
        <v>Izabal</v>
      </c>
      <c r="E11080" s="149">
        <f>+VLOOKUP($A11080,mUNICIPIOS!$B$4:$F$343,3,0)</f>
        <v>1803</v>
      </c>
      <c r="F11080" s="149" t="str">
        <f>+VLOOKUP($A11080,mUNICIPIOS!$B$4:$F$343,4,0)</f>
        <v>El Estor</v>
      </c>
      <c r="G11080" s="139" t="str">
        <f t="shared" ref="G11080:K11080" si="11382">+G11042</f>
        <v>03</v>
      </c>
      <c r="H11080" t="str">
        <f t="shared" si="11382"/>
        <v>ISP</v>
      </c>
      <c r="I11080" t="str">
        <f t="shared" si="11382"/>
        <v>Índice de Servicios Públicos</v>
      </c>
      <c r="J11080" t="str">
        <f t="shared" si="11382"/>
        <v>03-05</v>
      </c>
      <c r="K11080" t="str">
        <f t="shared" si="11382"/>
        <v>Gestión de servicios públicos municipales</v>
      </c>
      <c r="L11080" s="150">
        <f>+VLOOKUP($E11080,ISP_2018!$B$8:$T$347,15,0)</f>
        <v>0.75806451612903225</v>
      </c>
      <c r="M11080" s="142" t="str">
        <f>+VLOOKUP($E11080,ISP_2018!$B$8:$T$347,16,0)</f>
        <v>Medio alto</v>
      </c>
    </row>
    <row r="11081" spans="1:13" x14ac:dyDescent="0.3">
      <c r="A11081" s="139">
        <f t="shared" si="11353"/>
        <v>292</v>
      </c>
      <c r="B11081" s="148">
        <f t="shared" si="11355"/>
        <v>17</v>
      </c>
      <c r="D11081" s="149" t="str">
        <f>+VLOOKUP($A11081,mUNICIPIOS!$B$4:$F$343,2,0)</f>
        <v>Izabal</v>
      </c>
      <c r="E11081" s="149">
        <f>+VLOOKUP($A11081,mUNICIPIOS!$B$4:$F$343,3,0)</f>
        <v>1803</v>
      </c>
      <c r="F11081" s="149" t="str">
        <f>+VLOOKUP($A11081,mUNICIPIOS!$B$4:$F$343,4,0)</f>
        <v>El Estor</v>
      </c>
      <c r="G11081" s="139" t="str">
        <f t="shared" ref="G11081:K11081" si="11383">+G11043</f>
        <v>03</v>
      </c>
      <c r="H11081" t="str">
        <f t="shared" si="11383"/>
        <v>ISP</v>
      </c>
      <c r="I11081" t="str">
        <f t="shared" si="11383"/>
        <v>Índice de Servicios Públicos</v>
      </c>
      <c r="J11081" t="str">
        <f t="shared" si="11383"/>
        <v>INDICE</v>
      </c>
      <c r="K11081">
        <f t="shared" si="11383"/>
        <v>0</v>
      </c>
      <c r="L11081" s="150">
        <f>+VLOOKUP($E11081,ISP_2018!$B$8:$T$347,18,0)</f>
        <v>0.36961889252261948</v>
      </c>
      <c r="M11081" s="142" t="str">
        <f>+VLOOKUP($E11081,ISP_2018!$B$8:$T$347,19,0)</f>
        <v>Medio bajo</v>
      </c>
    </row>
    <row r="11082" spans="1:13" x14ac:dyDescent="0.3">
      <c r="A11082" s="139">
        <f t="shared" si="11353"/>
        <v>292</v>
      </c>
      <c r="B11082" s="148">
        <f t="shared" si="11355"/>
        <v>18</v>
      </c>
      <c r="D11082" s="149" t="str">
        <f>+VLOOKUP($A11082,mUNICIPIOS!$B$4:$F$343,2,0)</f>
        <v>Izabal</v>
      </c>
      <c r="E11082" s="149">
        <f>+VLOOKUP($A11082,mUNICIPIOS!$B$4:$F$343,3,0)</f>
        <v>1803</v>
      </c>
      <c r="F11082" s="149" t="str">
        <f>+VLOOKUP($A11082,mUNICIPIOS!$B$4:$F$343,4,0)</f>
        <v>El Estor</v>
      </c>
      <c r="G11082" s="139" t="str">
        <f t="shared" ref="G11082:K11082" si="11384">+G11044</f>
        <v>04</v>
      </c>
      <c r="H11082" t="str">
        <f t="shared" si="11384"/>
        <v>IGA</v>
      </c>
      <c r="I11082" t="str">
        <f t="shared" si="11384"/>
        <v>Índice de Gestión Administrativa</v>
      </c>
      <c r="J11082" t="str">
        <f t="shared" si="11384"/>
        <v>04-01</v>
      </c>
      <c r="K11082" t="str">
        <f t="shared" si="11384"/>
        <v>Existencia de elementos de atención municipal orientada al vecino</v>
      </c>
      <c r="L11082" s="150">
        <f>+VLOOKUP($E11082,IGA_2018!$B$8:$N$347,3,0)</f>
        <v>0.75</v>
      </c>
      <c r="M11082" s="142" t="str">
        <f>+VLOOKUP($E11082,IGA_2018!$B$8:$N$347,4,0)</f>
        <v>Medio alto</v>
      </c>
    </row>
    <row r="11083" spans="1:13" x14ac:dyDescent="0.3">
      <c r="A11083" s="139">
        <f t="shared" si="11353"/>
        <v>292</v>
      </c>
      <c r="B11083" s="148">
        <f t="shared" si="11355"/>
        <v>19</v>
      </c>
      <c r="D11083" s="149" t="str">
        <f>+VLOOKUP($A11083,mUNICIPIOS!$B$4:$F$343,2,0)</f>
        <v>Izabal</v>
      </c>
      <c r="E11083" s="149">
        <f>+VLOOKUP($A11083,mUNICIPIOS!$B$4:$F$343,3,0)</f>
        <v>1803</v>
      </c>
      <c r="F11083" s="149" t="str">
        <f>+VLOOKUP($A11083,mUNICIPIOS!$B$4:$F$343,4,0)</f>
        <v>El Estor</v>
      </c>
      <c r="G11083" s="139" t="str">
        <f t="shared" ref="G11083:K11083" si="11385">+G11045</f>
        <v>04</v>
      </c>
      <c r="H11083" t="str">
        <f t="shared" si="11385"/>
        <v>IGA</v>
      </c>
      <c r="I11083" t="str">
        <f t="shared" si="11385"/>
        <v>Índice de Gestión Administrativa</v>
      </c>
      <c r="J11083" t="str">
        <f t="shared" si="11385"/>
        <v>04-02</v>
      </c>
      <c r="K11083" t="str">
        <f t="shared" si="11385"/>
        <v>Gestión del recurso humano.</v>
      </c>
      <c r="L11083" s="150">
        <f>+VLOOKUP($E11083,IGA_2018!$B$8:$N$347,6,0)</f>
        <v>0.79581389359701526</v>
      </c>
      <c r="M11083" s="142" t="str">
        <f>+VLOOKUP($E11083,IGA_2018!$B$8:$N$347,7,0)</f>
        <v>Medio alto</v>
      </c>
    </row>
    <row r="11084" spans="1:13" x14ac:dyDescent="0.3">
      <c r="A11084" s="139">
        <f t="shared" si="11353"/>
        <v>292</v>
      </c>
      <c r="B11084" s="148">
        <f t="shared" si="11355"/>
        <v>20</v>
      </c>
      <c r="D11084" s="149" t="str">
        <f>+VLOOKUP($A11084,mUNICIPIOS!$B$4:$F$343,2,0)</f>
        <v>Izabal</v>
      </c>
      <c r="E11084" s="149">
        <f>+VLOOKUP($A11084,mUNICIPIOS!$B$4:$F$343,3,0)</f>
        <v>1803</v>
      </c>
      <c r="F11084" s="149" t="str">
        <f>+VLOOKUP($A11084,mUNICIPIOS!$B$4:$F$343,4,0)</f>
        <v>El Estor</v>
      </c>
      <c r="G11084" s="139" t="str">
        <f t="shared" ref="G11084:K11084" si="11386">+G11046</f>
        <v>04</v>
      </c>
      <c r="H11084" t="str">
        <f t="shared" si="11386"/>
        <v>IGA</v>
      </c>
      <c r="I11084" t="str">
        <f t="shared" si="11386"/>
        <v>Índice de Gestión Administrativa</v>
      </c>
      <c r="J11084" t="str">
        <f t="shared" si="11386"/>
        <v>04-03</v>
      </c>
      <c r="K11084" t="str">
        <f t="shared" si="11386"/>
        <v>Existencia de oficinas municipales con instrumentos de gestión.</v>
      </c>
      <c r="L11084" s="150">
        <f>+VLOOKUP($E11084,IGA_2018!$B$8:$N$347,9,0)</f>
        <v>1</v>
      </c>
      <c r="M11084" s="142" t="str">
        <f>+VLOOKUP($E11084,IGA_2018!$B$8:$N$347,10,0)</f>
        <v>Alto</v>
      </c>
    </row>
    <row r="11085" spans="1:13" x14ac:dyDescent="0.3">
      <c r="A11085" s="139">
        <f t="shared" si="11353"/>
        <v>292</v>
      </c>
      <c r="B11085" s="148">
        <f t="shared" si="11355"/>
        <v>21</v>
      </c>
      <c r="D11085" s="149" t="str">
        <f>+VLOOKUP($A11085,mUNICIPIOS!$B$4:$F$343,2,0)</f>
        <v>Izabal</v>
      </c>
      <c r="E11085" s="149">
        <f>+VLOOKUP($A11085,mUNICIPIOS!$B$4:$F$343,3,0)</f>
        <v>1803</v>
      </c>
      <c r="F11085" s="149" t="str">
        <f>+VLOOKUP($A11085,mUNICIPIOS!$B$4:$F$343,4,0)</f>
        <v>El Estor</v>
      </c>
      <c r="G11085" s="139" t="str">
        <f t="shared" ref="G11085:K11085" si="11387">+G11047</f>
        <v>04</v>
      </c>
      <c r="H11085" t="str">
        <f t="shared" si="11387"/>
        <v>IGA</v>
      </c>
      <c r="I11085" t="str">
        <f t="shared" si="11387"/>
        <v>Índice de Gestión Administrativa</v>
      </c>
      <c r="J11085" t="str">
        <f t="shared" si="11387"/>
        <v>INDICE</v>
      </c>
      <c r="K11085">
        <f t="shared" si="11387"/>
        <v>0</v>
      </c>
      <c r="L11085" s="150">
        <f>+VLOOKUP($E11085,IGA_2018!$B$8:$N$347,12,0)</f>
        <v>0.85353486275895529</v>
      </c>
      <c r="M11085" s="142" t="str">
        <f>+VLOOKUP($E11085,IGA_2018!$B$8:$N$347,13,0)</f>
        <v>Alto</v>
      </c>
    </row>
    <row r="11086" spans="1:13" x14ac:dyDescent="0.3">
      <c r="A11086" s="139">
        <f t="shared" si="11353"/>
        <v>292</v>
      </c>
      <c r="B11086" s="148">
        <f t="shared" si="11355"/>
        <v>22</v>
      </c>
      <c r="D11086" s="149" t="str">
        <f>+VLOOKUP($A11086,mUNICIPIOS!$B$4:$F$343,2,0)</f>
        <v>Izabal</v>
      </c>
      <c r="E11086" s="149">
        <f>+VLOOKUP($A11086,mUNICIPIOS!$B$4:$F$343,3,0)</f>
        <v>1803</v>
      </c>
      <c r="F11086" s="149" t="str">
        <f>+VLOOKUP($A11086,mUNICIPIOS!$B$4:$F$343,4,0)</f>
        <v>El Estor</v>
      </c>
      <c r="G11086" s="139" t="str">
        <f t="shared" ref="G11086:K11086" si="11388">+G11048</f>
        <v>05</v>
      </c>
      <c r="H11086" t="str">
        <f t="shared" si="11388"/>
        <v>IGF</v>
      </c>
      <c r="I11086" t="str">
        <f t="shared" si="11388"/>
        <v>Índice de Gestión Financiera</v>
      </c>
      <c r="J11086" t="str">
        <f t="shared" si="11388"/>
        <v>05-01</v>
      </c>
      <c r="K11086" t="str">
        <f t="shared" si="11388"/>
        <v>Autonomía financiera municipal</v>
      </c>
      <c r="L11086" s="150">
        <f>+VLOOKUP($E11086,IGF_2018!$B$8:$Z$347,3,0)</f>
        <v>0.19782292328263679</v>
      </c>
      <c r="M11086" s="142" t="str">
        <f>+VLOOKUP($E11086,IGF_2018!$B$8:$Z$347,4,0)</f>
        <v>Bajo</v>
      </c>
    </row>
    <row r="11087" spans="1:13" x14ac:dyDescent="0.3">
      <c r="A11087" s="139">
        <f t="shared" si="11353"/>
        <v>292</v>
      </c>
      <c r="B11087" s="148">
        <f t="shared" si="11355"/>
        <v>23</v>
      </c>
      <c r="D11087" s="149" t="str">
        <f>+VLOOKUP($A11087,mUNICIPIOS!$B$4:$F$343,2,0)</f>
        <v>Izabal</v>
      </c>
      <c r="E11087" s="149">
        <f>+VLOOKUP($A11087,mUNICIPIOS!$B$4:$F$343,3,0)</f>
        <v>1803</v>
      </c>
      <c r="F11087" s="149" t="str">
        <f>+VLOOKUP($A11087,mUNICIPIOS!$B$4:$F$343,4,0)</f>
        <v>El Estor</v>
      </c>
      <c r="G11087" s="139" t="str">
        <f t="shared" ref="G11087:K11087" si="11389">+G11049</f>
        <v>05</v>
      </c>
      <c r="H11087" t="str">
        <f t="shared" si="11389"/>
        <v>IGF</v>
      </c>
      <c r="I11087" t="str">
        <f t="shared" si="11389"/>
        <v>Índice de Gestión Financiera</v>
      </c>
      <c r="J11087" t="str">
        <f t="shared" si="11389"/>
        <v>05-02</v>
      </c>
      <c r="K11087" t="str">
        <f t="shared" si="11389"/>
        <v xml:space="preserve">Ingresos propios por habitante -sin regalías- </v>
      </c>
      <c r="L11087" s="150">
        <f>+VLOOKUP($E11087,IGF_2018!$B$8:$Z$347,6,0)</f>
        <v>4.0463458614364886E-2</v>
      </c>
      <c r="M11087" s="142" t="str">
        <f>+VLOOKUP($E11087,IGF_2018!$B$8:$Z$347,7,0)</f>
        <v>Bajo</v>
      </c>
    </row>
    <row r="11088" spans="1:13" x14ac:dyDescent="0.3">
      <c r="A11088" s="139">
        <f t="shared" si="11353"/>
        <v>292</v>
      </c>
      <c r="B11088" s="148">
        <f t="shared" si="11355"/>
        <v>24</v>
      </c>
      <c r="D11088" s="149" t="str">
        <f>+VLOOKUP($A11088,mUNICIPIOS!$B$4:$F$343,2,0)</f>
        <v>Izabal</v>
      </c>
      <c r="E11088" s="149">
        <f>+VLOOKUP($A11088,mUNICIPIOS!$B$4:$F$343,3,0)</f>
        <v>1803</v>
      </c>
      <c r="F11088" s="149" t="str">
        <f>+VLOOKUP($A11088,mUNICIPIOS!$B$4:$F$343,4,0)</f>
        <v>El Estor</v>
      </c>
      <c r="G11088" s="139" t="str">
        <f t="shared" ref="G11088:K11088" si="11390">+G11050</f>
        <v>05</v>
      </c>
      <c r="H11088" t="str">
        <f t="shared" si="11390"/>
        <v>IGF</v>
      </c>
      <c r="I11088" t="str">
        <f t="shared" si="11390"/>
        <v>Índice de Gestión Financiera</v>
      </c>
      <c r="J11088" t="str">
        <f t="shared" si="11390"/>
        <v>05-03</v>
      </c>
      <c r="K11088" t="str">
        <f t="shared" si="11390"/>
        <v>Ingresos del IUSI en relación a los ingresos propios -sin regalías-</v>
      </c>
      <c r="L11088" s="150">
        <f>+VLOOKUP($E11088,IGF_2018!$B$8:$Z$347,9,0)</f>
        <v>0.3194140881356039</v>
      </c>
      <c r="M11088" s="142" t="str">
        <f>+VLOOKUP($E11088,IGF_2018!$B$8:$Z$347,10,0)</f>
        <v>Medio bajo</v>
      </c>
    </row>
    <row r="11089" spans="1:13" x14ac:dyDescent="0.3">
      <c r="A11089" s="139">
        <f t="shared" si="11353"/>
        <v>292</v>
      </c>
      <c r="B11089" s="148">
        <f t="shared" si="11355"/>
        <v>25</v>
      </c>
      <c r="D11089" s="149" t="str">
        <f>+VLOOKUP($A11089,mUNICIPIOS!$B$4:$F$343,2,0)</f>
        <v>Izabal</v>
      </c>
      <c r="E11089" s="149">
        <f>+VLOOKUP($A11089,mUNICIPIOS!$B$4:$F$343,3,0)</f>
        <v>1803</v>
      </c>
      <c r="F11089" s="149" t="str">
        <f>+VLOOKUP($A11089,mUNICIPIOS!$B$4:$F$343,4,0)</f>
        <v>El Estor</v>
      </c>
      <c r="G11089" s="139" t="str">
        <f t="shared" ref="G11089:K11089" si="11391">+G11051</f>
        <v>05</v>
      </c>
      <c r="H11089" t="str">
        <f t="shared" si="11391"/>
        <v>IGF</v>
      </c>
      <c r="I11089" t="str">
        <f t="shared" si="11391"/>
        <v>Índice de Gestión Financiera</v>
      </c>
      <c r="J11089" t="str">
        <f t="shared" si="11391"/>
        <v>05-04</v>
      </c>
      <c r="K11089" t="str">
        <f t="shared" si="11391"/>
        <v>Inversión anual en capital fijo por habitante</v>
      </c>
      <c r="L11089" s="150">
        <f>+VLOOKUP($E11089,IGF_2018!$B$8:$Z$347,12,0)</f>
        <v>1.1869255972104977E-2</v>
      </c>
      <c r="M11089" s="142" t="str">
        <f>+VLOOKUP($E11089,IGF_2018!$B$8:$Z$347,13,0)</f>
        <v>Bajo</v>
      </c>
    </row>
    <row r="11090" spans="1:13" x14ac:dyDescent="0.3">
      <c r="A11090" s="139">
        <f t="shared" si="11353"/>
        <v>292</v>
      </c>
      <c r="B11090" s="148">
        <f t="shared" si="11355"/>
        <v>26</v>
      </c>
      <c r="D11090" s="149" t="str">
        <f>+VLOOKUP($A11090,mUNICIPIOS!$B$4:$F$343,2,0)</f>
        <v>Izabal</v>
      </c>
      <c r="E11090" s="149">
        <f>+VLOOKUP($A11090,mUNICIPIOS!$B$4:$F$343,3,0)</f>
        <v>1803</v>
      </c>
      <c r="F11090" s="149" t="str">
        <f>+VLOOKUP($A11090,mUNICIPIOS!$B$4:$F$343,4,0)</f>
        <v>El Estor</v>
      </c>
      <c r="G11090" s="139" t="str">
        <f t="shared" ref="G11090:K11090" si="11392">+G11052</f>
        <v>05</v>
      </c>
      <c r="H11090" t="str">
        <f t="shared" si="11392"/>
        <v>IGF</v>
      </c>
      <c r="I11090" t="str">
        <f t="shared" si="11392"/>
        <v>Índice de Gestión Financiera</v>
      </c>
      <c r="J11090" t="str">
        <f t="shared" si="11392"/>
        <v>05-05</v>
      </c>
      <c r="K11090" t="str">
        <f t="shared" si="11392"/>
        <v>Inversión anual en capital fijo con recursos percibidos por ingresos propios</v>
      </c>
      <c r="L11090" s="150">
        <f>+VLOOKUP($E11090,IGF_2018!$B$8:$Z$347,15,0)</f>
        <v>0.14014406397016244</v>
      </c>
      <c r="M11090" s="142" t="str">
        <f>+VLOOKUP($E11090,IGF_2018!$B$8:$Z$347,16,0)</f>
        <v>Bajo</v>
      </c>
    </row>
    <row r="11091" spans="1:13" x14ac:dyDescent="0.3">
      <c r="A11091" s="139">
        <f t="shared" si="11353"/>
        <v>292</v>
      </c>
      <c r="B11091" s="148">
        <f t="shared" si="11355"/>
        <v>27</v>
      </c>
      <c r="D11091" s="149" t="str">
        <f>+VLOOKUP($A11091,mUNICIPIOS!$B$4:$F$343,2,0)</f>
        <v>Izabal</v>
      </c>
      <c r="E11091" s="149">
        <f>+VLOOKUP($A11091,mUNICIPIOS!$B$4:$F$343,3,0)</f>
        <v>1803</v>
      </c>
      <c r="F11091" s="149" t="str">
        <f>+VLOOKUP($A11091,mUNICIPIOS!$B$4:$F$343,4,0)</f>
        <v>El Estor</v>
      </c>
      <c r="G11091" s="139" t="str">
        <f t="shared" ref="G11091:K11091" si="11393">+G11053</f>
        <v>05</v>
      </c>
      <c r="H11091" t="str">
        <f t="shared" si="11393"/>
        <v>IGF</v>
      </c>
      <c r="I11091" t="str">
        <f t="shared" si="11393"/>
        <v>Índice de Gestión Financiera</v>
      </c>
      <c r="J11091" t="str">
        <f t="shared" si="11393"/>
        <v>05-06</v>
      </c>
      <c r="K11091" t="str">
        <f t="shared" si="11393"/>
        <v xml:space="preserve">Inversión anual en capital fijo con recursos percibidos por transferencias del Gobierno Central </v>
      </c>
      <c r="L11091" s="150">
        <f>+VLOOKUP($E11091,IGF_2018!$B$8:$Z$347,18,0)</f>
        <v>9.5191933351090555E-3</v>
      </c>
      <c r="M11091" s="142" t="str">
        <f>+VLOOKUP($E11091,IGF_2018!$B$8:$Z$347,19,0)</f>
        <v>Bajo</v>
      </c>
    </row>
    <row r="11092" spans="1:13" x14ac:dyDescent="0.3">
      <c r="A11092" s="139">
        <f t="shared" si="11353"/>
        <v>292</v>
      </c>
      <c r="B11092" s="148">
        <f t="shared" si="11355"/>
        <v>28</v>
      </c>
      <c r="D11092" s="149" t="str">
        <f>+VLOOKUP($A11092,mUNICIPIOS!$B$4:$F$343,2,0)</f>
        <v>Izabal</v>
      </c>
      <c r="E11092" s="149">
        <f>+VLOOKUP($A11092,mUNICIPIOS!$B$4:$F$343,3,0)</f>
        <v>1803</v>
      </c>
      <c r="F11092" s="149" t="str">
        <f>+VLOOKUP($A11092,mUNICIPIOS!$B$4:$F$343,4,0)</f>
        <v>El Estor</v>
      </c>
      <c r="G11092" s="139" t="str">
        <f t="shared" ref="G11092:K11092" si="11394">+G11054</f>
        <v>05</v>
      </c>
      <c r="H11092" t="str">
        <f t="shared" si="11394"/>
        <v>IGF</v>
      </c>
      <c r="I11092" t="str">
        <f t="shared" si="11394"/>
        <v>Índice de Gestión Financiera</v>
      </c>
      <c r="J11092" t="str">
        <f t="shared" si="11394"/>
        <v>05-07</v>
      </c>
      <c r="K11092" t="str">
        <f t="shared" si="11394"/>
        <v>Financiamiento por endeudamiento municipal</v>
      </c>
      <c r="L11092" s="150">
        <f>+VLOOKUP($E11092,IGF_2018!$B$8:$Z$347,21,0)</f>
        <v>0.96186056420241506</v>
      </c>
      <c r="M11092" s="142" t="str">
        <f>+VLOOKUP($E11092,IGF_2018!$B$8:$Z$347,22,0)</f>
        <v>Alto</v>
      </c>
    </row>
    <row r="11093" spans="1:13" x14ac:dyDescent="0.3">
      <c r="A11093" s="139">
        <f t="shared" si="11353"/>
        <v>292</v>
      </c>
      <c r="B11093" s="148">
        <f t="shared" si="11355"/>
        <v>29</v>
      </c>
      <c r="D11093" s="149" t="str">
        <f>+VLOOKUP($A11093,mUNICIPIOS!$B$4:$F$343,2,0)</f>
        <v>Izabal</v>
      </c>
      <c r="E11093" s="149">
        <f>+VLOOKUP($A11093,mUNICIPIOS!$B$4:$F$343,3,0)</f>
        <v>1803</v>
      </c>
      <c r="F11093" s="149" t="str">
        <f>+VLOOKUP($A11093,mUNICIPIOS!$B$4:$F$343,4,0)</f>
        <v>El Estor</v>
      </c>
      <c r="G11093" s="139" t="str">
        <f t="shared" ref="G11093:K11093" si="11395">+G11055</f>
        <v>05</v>
      </c>
      <c r="H11093" t="str">
        <f t="shared" si="11395"/>
        <v>IGF</v>
      </c>
      <c r="I11093" t="str">
        <f t="shared" si="11395"/>
        <v>Índice de Gestión Financiera</v>
      </c>
      <c r="J11093" t="str">
        <f t="shared" si="11395"/>
        <v>INDICE</v>
      </c>
      <c r="K11093">
        <f t="shared" si="11395"/>
        <v>0</v>
      </c>
      <c r="L11093" s="150">
        <f>+VLOOKUP($E11093,IGF_2018!$B$8:$Z$347,24,0)</f>
        <v>0.28812404936118141</v>
      </c>
      <c r="M11093" s="142" t="str">
        <f>+VLOOKUP($E11093,IGF_2018!$B$8:$Z$347,25,0)</f>
        <v>Medio bajo</v>
      </c>
    </row>
    <row r="11094" spans="1:13" x14ac:dyDescent="0.3">
      <c r="A11094" s="139">
        <f t="shared" si="11353"/>
        <v>292</v>
      </c>
      <c r="B11094" s="148">
        <f t="shared" si="11355"/>
        <v>30</v>
      </c>
      <c r="D11094" s="149" t="str">
        <f>+VLOOKUP($A11094,mUNICIPIOS!$B$4:$F$343,2,0)</f>
        <v>Izabal</v>
      </c>
      <c r="E11094" s="149">
        <f>+VLOOKUP($A11094,mUNICIPIOS!$B$4:$F$343,3,0)</f>
        <v>1803</v>
      </c>
      <c r="F11094" s="149" t="str">
        <f>+VLOOKUP($A11094,mUNICIPIOS!$B$4:$F$343,4,0)</f>
        <v>El Estor</v>
      </c>
      <c r="G11094" s="139" t="str">
        <f t="shared" ref="G11094:K11094" si="11396">+G11056</f>
        <v>06</v>
      </c>
      <c r="H11094" t="str">
        <f t="shared" si="11396"/>
        <v>IGE</v>
      </c>
      <c r="I11094" t="str">
        <f t="shared" si="11396"/>
        <v>Índice de Gestión Estratégica</v>
      </c>
      <c r="J11094" t="str">
        <f t="shared" si="11396"/>
        <v>06-01</v>
      </c>
      <c r="K11094" t="str">
        <f t="shared" si="11396"/>
        <v>Ejecución del Plan Operativo Anual  (POA)</v>
      </c>
      <c r="L11094" s="150">
        <f>+VLOOKUP($E11094,IGE_2018!$B$8:$Z$347,3,0)</f>
        <v>0.3</v>
      </c>
      <c r="M11094" s="142" t="str">
        <f>+VLOOKUP($E11094,IGE_2018!$B$8:$Z$347,4,0)</f>
        <v>Medio bajo</v>
      </c>
    </row>
    <row r="11095" spans="1:13" x14ac:dyDescent="0.3">
      <c r="A11095" s="139">
        <f t="shared" si="11353"/>
        <v>292</v>
      </c>
      <c r="B11095" s="148">
        <f t="shared" si="11355"/>
        <v>31</v>
      </c>
      <c r="D11095" s="149" t="str">
        <f>+VLOOKUP($A11095,mUNICIPIOS!$B$4:$F$343,2,0)</f>
        <v>Izabal</v>
      </c>
      <c r="E11095" s="149">
        <f>+VLOOKUP($A11095,mUNICIPIOS!$B$4:$F$343,3,0)</f>
        <v>1803</v>
      </c>
      <c r="F11095" s="149" t="str">
        <f>+VLOOKUP($A11095,mUNICIPIOS!$B$4:$F$343,4,0)</f>
        <v>El Estor</v>
      </c>
      <c r="G11095" s="139" t="str">
        <f t="shared" ref="G11095:K11095" si="11397">+G11057</f>
        <v>06</v>
      </c>
      <c r="H11095" t="str">
        <f t="shared" si="11397"/>
        <v>IGE</v>
      </c>
      <c r="I11095" t="str">
        <f t="shared" si="11397"/>
        <v>Índice de Gestión Estratégica</v>
      </c>
      <c r="J11095" t="str">
        <f t="shared" si="11397"/>
        <v>06-02</v>
      </c>
      <c r="K11095" t="str">
        <f t="shared" si="11397"/>
        <v>Relación Plan de Desarrollo Municipal y Ordenamiento Territorial (PDM-OT) - Plan Estratégico Institucional (PEI) - Plan Operativo Multianual (POM) - Plan Operativo Anual (POA)</v>
      </c>
      <c r="L11095" s="150">
        <f>+VLOOKUP($E11095,IGE_2018!$B$8:$Z$347,6,0)</f>
        <v>0</v>
      </c>
      <c r="M11095" s="142" t="str">
        <f>+VLOOKUP($E11095,IGE_2018!$B$8:$Z$347,7,0)</f>
        <v>Bajo</v>
      </c>
    </row>
    <row r="11096" spans="1:13" x14ac:dyDescent="0.3">
      <c r="A11096" s="139">
        <f t="shared" si="11353"/>
        <v>292</v>
      </c>
      <c r="B11096" s="148">
        <f t="shared" si="11355"/>
        <v>32</v>
      </c>
      <c r="D11096" s="149" t="str">
        <f>+VLOOKUP($A11096,mUNICIPIOS!$B$4:$F$343,2,0)</f>
        <v>Izabal</v>
      </c>
      <c r="E11096" s="149">
        <f>+VLOOKUP($A11096,mUNICIPIOS!$B$4:$F$343,3,0)</f>
        <v>1803</v>
      </c>
      <c r="F11096" s="149" t="str">
        <f>+VLOOKUP($A11096,mUNICIPIOS!$B$4:$F$343,4,0)</f>
        <v>El Estor</v>
      </c>
      <c r="G11096" s="139" t="str">
        <f t="shared" ref="G11096:K11096" si="11398">+G11058</f>
        <v>06</v>
      </c>
      <c r="H11096" t="str">
        <f t="shared" si="11398"/>
        <v>IGE</v>
      </c>
      <c r="I11096" t="str">
        <f t="shared" si="11398"/>
        <v>Índice de Gestión Estratégica</v>
      </c>
      <c r="J11096" t="str">
        <f t="shared" si="11398"/>
        <v>06-03</v>
      </c>
      <c r="K11096" t="str">
        <f t="shared" si="11398"/>
        <v>Presupuesto de egresos relacionado a competencias municipales que responden a prioridades nacionales de desarrollo.</v>
      </c>
      <c r="L11096" s="150">
        <f>+VLOOKUP($E11096,IGE_2018!$B$8:$Z$347,9,0)</f>
        <v>0.2667861444341415</v>
      </c>
      <c r="M11096" s="142" t="str">
        <f>+VLOOKUP($E11096,IGE_2018!$B$8:$Z$347,10,0)</f>
        <v>Medio bajo</v>
      </c>
    </row>
    <row r="11097" spans="1:13" x14ac:dyDescent="0.3">
      <c r="A11097" s="139">
        <f t="shared" si="11353"/>
        <v>292</v>
      </c>
      <c r="B11097" s="148">
        <f t="shared" si="11355"/>
        <v>33</v>
      </c>
      <c r="D11097" s="149" t="str">
        <f>+VLOOKUP($A11097,mUNICIPIOS!$B$4:$F$343,2,0)</f>
        <v>Izabal</v>
      </c>
      <c r="E11097" s="149">
        <f>+VLOOKUP($A11097,mUNICIPIOS!$B$4:$F$343,3,0)</f>
        <v>1803</v>
      </c>
      <c r="F11097" s="149" t="str">
        <f>+VLOOKUP($A11097,mUNICIPIOS!$B$4:$F$343,4,0)</f>
        <v>El Estor</v>
      </c>
      <c r="G11097" s="139" t="str">
        <f t="shared" ref="G11097:K11097" si="11399">+G11059</f>
        <v>06</v>
      </c>
      <c r="H11097" t="str">
        <f t="shared" si="11399"/>
        <v>IGE</v>
      </c>
      <c r="I11097" t="str">
        <f t="shared" si="11399"/>
        <v>Índice de Gestión Estratégica</v>
      </c>
      <c r="J11097" t="str">
        <f t="shared" si="11399"/>
        <v>06-04</v>
      </c>
      <c r="K11097" t="str">
        <f t="shared" si="11399"/>
        <v>Institucionalización de la gestión ordenada del territorio</v>
      </c>
      <c r="L11097" s="150">
        <f>+VLOOKUP($E11097,IGE_2018!$B$8:$Z$347,12,0)</f>
        <v>0.85000000000000009</v>
      </c>
      <c r="M11097" s="142" t="str">
        <f>+VLOOKUP($E11097,IGE_2018!$B$8:$Z$347,13,0)</f>
        <v>Alto</v>
      </c>
    </row>
    <row r="11098" spans="1:13" x14ac:dyDescent="0.3">
      <c r="A11098" s="139">
        <f t="shared" si="11353"/>
        <v>292</v>
      </c>
      <c r="B11098" s="148">
        <f t="shared" si="11355"/>
        <v>34</v>
      </c>
      <c r="D11098" s="149" t="str">
        <f>+VLOOKUP($A11098,mUNICIPIOS!$B$4:$F$343,2,0)</f>
        <v>Izabal</v>
      </c>
      <c r="E11098" s="149">
        <f>+VLOOKUP($A11098,mUNICIPIOS!$B$4:$F$343,3,0)</f>
        <v>1803</v>
      </c>
      <c r="F11098" s="149" t="str">
        <f>+VLOOKUP($A11098,mUNICIPIOS!$B$4:$F$343,4,0)</f>
        <v>El Estor</v>
      </c>
      <c r="G11098" s="139" t="str">
        <f t="shared" ref="G11098:K11098" si="11400">+G11060</f>
        <v>06</v>
      </c>
      <c r="H11098" t="str">
        <f t="shared" si="11400"/>
        <v>IGE</v>
      </c>
      <c r="I11098" t="str">
        <f t="shared" si="11400"/>
        <v>Índice de Gestión Estratégica</v>
      </c>
      <c r="J11098" t="str">
        <f t="shared" si="11400"/>
        <v>06-05</v>
      </c>
      <c r="K11098" t="str">
        <f t="shared" si="11400"/>
        <v>Acciones para la gestión ordenada del territorio</v>
      </c>
      <c r="L11098" s="150">
        <f>+VLOOKUP($E11098,IGE_2018!$B$8:$Z$347,15,0)</f>
        <v>0.6000000000000002</v>
      </c>
      <c r="M11098" s="142" t="str">
        <f>+VLOOKUP($E11098,IGE_2018!$B$8:$Z$347,16,0)</f>
        <v>Medio</v>
      </c>
    </row>
    <row r="11099" spans="1:13" x14ac:dyDescent="0.3">
      <c r="A11099" s="139">
        <f t="shared" si="11353"/>
        <v>292</v>
      </c>
      <c r="B11099" s="148">
        <f t="shared" si="11355"/>
        <v>35</v>
      </c>
      <c r="D11099" s="149" t="str">
        <f>+VLOOKUP($A11099,mUNICIPIOS!$B$4:$F$343,2,0)</f>
        <v>Izabal</v>
      </c>
      <c r="E11099" s="149">
        <f>+VLOOKUP($A11099,mUNICIPIOS!$B$4:$F$343,3,0)</f>
        <v>1803</v>
      </c>
      <c r="F11099" s="149" t="str">
        <f>+VLOOKUP($A11099,mUNICIPIOS!$B$4:$F$343,4,0)</f>
        <v>El Estor</v>
      </c>
      <c r="G11099" s="139" t="str">
        <f t="shared" ref="G11099:K11099" si="11401">+G11061</f>
        <v>06</v>
      </c>
      <c r="H11099" t="str">
        <f t="shared" si="11401"/>
        <v>IGE</v>
      </c>
      <c r="I11099" t="str">
        <f t="shared" si="11401"/>
        <v>Índice de Gestión Estratégica</v>
      </c>
      <c r="J11099" t="str">
        <f t="shared" si="11401"/>
        <v>06-06</v>
      </c>
      <c r="K11099" t="str">
        <f t="shared" si="11401"/>
        <v>Gestión de riesgo en la formulación de proyectos derivados de la planificación operativa anual</v>
      </c>
      <c r="L11099" s="150">
        <f>+VLOOKUP($E11099,IGE_2018!$B$8:$Z$347,18,0)</f>
        <v>0.3</v>
      </c>
      <c r="M11099" s="142" t="str">
        <f>+VLOOKUP($E11099,IGE_2018!$B$8:$Z$347,19,0)</f>
        <v>Medio bajo</v>
      </c>
    </row>
    <row r="11100" spans="1:13" x14ac:dyDescent="0.3">
      <c r="A11100" s="139">
        <f t="shared" si="11353"/>
        <v>292</v>
      </c>
      <c r="B11100" s="148">
        <f t="shared" si="11355"/>
        <v>36</v>
      </c>
      <c r="D11100" s="149" t="str">
        <f>+VLOOKUP($A11100,mUNICIPIOS!$B$4:$F$343,2,0)</f>
        <v>Izabal</v>
      </c>
      <c r="E11100" s="149">
        <f>+VLOOKUP($A11100,mUNICIPIOS!$B$4:$F$343,3,0)</f>
        <v>1803</v>
      </c>
      <c r="F11100" s="149" t="str">
        <f>+VLOOKUP($A11100,mUNICIPIOS!$B$4:$F$343,4,0)</f>
        <v>El Estor</v>
      </c>
      <c r="G11100" s="139" t="str">
        <f t="shared" ref="G11100:K11100" si="11402">+G11062</f>
        <v>06</v>
      </c>
      <c r="H11100" t="str">
        <f t="shared" si="11402"/>
        <v>IGE</v>
      </c>
      <c r="I11100" t="str">
        <f t="shared" si="11402"/>
        <v>Índice de Gestión Estratégica</v>
      </c>
      <c r="J11100" t="str">
        <f t="shared" si="11402"/>
        <v>06-07</v>
      </c>
      <c r="K11100" t="str">
        <f t="shared" si="11402"/>
        <v>Ingresos por servicios ambientales en relación a los ingresos propios sin regalías</v>
      </c>
      <c r="L11100" s="150">
        <f>+VLOOKUP($E11100,IGE_2018!$B$8:$Z$347,21,0)</f>
        <v>0</v>
      </c>
      <c r="M11100" s="142" t="str">
        <f>+VLOOKUP($E11100,IGE_2018!$B$8:$Z$347,22,0)</f>
        <v>Bajo</v>
      </c>
    </row>
    <row r="11101" spans="1:13" x14ac:dyDescent="0.3">
      <c r="A11101" s="139">
        <f t="shared" si="11353"/>
        <v>292</v>
      </c>
      <c r="B11101" s="148">
        <f t="shared" si="11355"/>
        <v>37</v>
      </c>
      <c r="D11101" s="149" t="str">
        <f>+VLOOKUP($A11101,mUNICIPIOS!$B$4:$F$343,2,0)</f>
        <v>Izabal</v>
      </c>
      <c r="E11101" s="149">
        <f>+VLOOKUP($A11101,mUNICIPIOS!$B$4:$F$343,3,0)</f>
        <v>1803</v>
      </c>
      <c r="F11101" s="149" t="str">
        <f>+VLOOKUP($A11101,mUNICIPIOS!$B$4:$F$343,4,0)</f>
        <v>El Estor</v>
      </c>
      <c r="G11101" s="139" t="str">
        <f t="shared" ref="G11101:K11101" si="11403">+G11063</f>
        <v>06</v>
      </c>
      <c r="H11101" t="str">
        <f t="shared" si="11403"/>
        <v>IGE</v>
      </c>
      <c r="I11101" t="str">
        <f t="shared" si="11403"/>
        <v>Índice de Gestión Estratégica</v>
      </c>
      <c r="J11101" t="str">
        <f t="shared" si="11403"/>
        <v>INDICE</v>
      </c>
      <c r="K11101">
        <f t="shared" si="11403"/>
        <v>0</v>
      </c>
      <c r="L11101" s="150">
        <f>+VLOOKUP($E11101,IGE_2018!$B$8:$Z$347,24,0)</f>
        <v>0.31669653610853543</v>
      </c>
      <c r="M11101" s="142" t="str">
        <f>+VLOOKUP($E11101,IGE_2018!$B$8:$Z$347,25,0)</f>
        <v>Medio bajo</v>
      </c>
    </row>
    <row r="11102" spans="1:13" x14ac:dyDescent="0.3">
      <c r="A11102" s="139">
        <f t="shared" si="11353"/>
        <v>292</v>
      </c>
      <c r="B11102" s="148">
        <f t="shared" si="11355"/>
        <v>38</v>
      </c>
      <c r="D11102" s="149" t="str">
        <f>+VLOOKUP($A11102,mUNICIPIOS!$B$4:$F$343,2,0)</f>
        <v>Izabal</v>
      </c>
      <c r="E11102" s="149">
        <f>+VLOOKUP($A11102,mUNICIPIOS!$B$4:$F$343,3,0)</f>
        <v>1803</v>
      </c>
      <c r="F11102" s="149" t="str">
        <f>+VLOOKUP($A11102,mUNICIPIOS!$B$4:$F$343,4,0)</f>
        <v>El Estor</v>
      </c>
      <c r="G11102" s="139" t="str">
        <f t="shared" ref="G11102:K11102" si="11404">+G11064</f>
        <v>RANKING</v>
      </c>
      <c r="H11102" t="str">
        <f t="shared" si="11404"/>
        <v>RGM</v>
      </c>
      <c r="I11102" t="str">
        <f t="shared" si="11404"/>
        <v>Ranking de la Gestión Municipal 2018</v>
      </c>
      <c r="J11102" t="str">
        <f t="shared" si="11404"/>
        <v>RANKING</v>
      </c>
      <c r="K11102">
        <f t="shared" si="11404"/>
        <v>0</v>
      </c>
      <c r="L11102" s="151">
        <f>+VLOOKUP($E11102,Resultados_generales!$C$8:$AE$347,27,0)</f>
        <v>0.52600599855811458</v>
      </c>
      <c r="M11102" t="str">
        <f>+VLOOKUP($E11102,Resultados_generales!$C$8:$AE$347,28,0)</f>
        <v>Medio</v>
      </c>
    </row>
    <row r="11103" spans="1:13" x14ac:dyDescent="0.3">
      <c r="A11103" s="139">
        <f t="shared" si="11353"/>
        <v>293</v>
      </c>
      <c r="B11103" s="148">
        <f t="shared" si="11355"/>
        <v>1</v>
      </c>
      <c r="D11103" s="149" t="str">
        <f>+VLOOKUP($A11103,mUNICIPIOS!$B$4:$F$343,2,0)</f>
        <v>Izabal</v>
      </c>
      <c r="E11103" s="149">
        <f>+VLOOKUP($A11103,mUNICIPIOS!$B$4:$F$343,3,0)</f>
        <v>1804</v>
      </c>
      <c r="F11103" s="149" t="str">
        <f>+VLOOKUP($A11103,mUNICIPIOS!$B$4:$F$343,4,0)</f>
        <v>Morales</v>
      </c>
      <c r="G11103" s="139" t="str">
        <f t="shared" ref="G11103:K11103" si="11405">+G11065</f>
        <v>01</v>
      </c>
      <c r="H11103" t="str">
        <f t="shared" si="11405"/>
        <v>IPC</v>
      </c>
      <c r="I11103" t="str">
        <f t="shared" si="11405"/>
        <v>Índice de Participación Ciudadana</v>
      </c>
      <c r="J11103" t="str">
        <f t="shared" si="11405"/>
        <v>01-01</v>
      </c>
      <c r="K11103" t="str">
        <f t="shared" si="11405"/>
        <v>Número de reuniones del COMUDE en el año de la medición.</v>
      </c>
      <c r="L11103" s="150">
        <f>+VLOOKUP($E11103,IPC_2018!$B$8:$T$347,3,0)</f>
        <v>1</v>
      </c>
      <c r="M11103" s="142" t="str">
        <f>+VLOOKUP($E11103,IPC_2018!$B$8:$T$347,4,0)</f>
        <v>Alto</v>
      </c>
    </row>
    <row r="11104" spans="1:13" x14ac:dyDescent="0.3">
      <c r="A11104" s="139">
        <f t="shared" si="11353"/>
        <v>293</v>
      </c>
      <c r="B11104" s="148">
        <f t="shared" si="11355"/>
        <v>2</v>
      </c>
      <c r="D11104" s="149" t="str">
        <f>+VLOOKUP($A11104,mUNICIPIOS!$B$4:$F$343,2,0)</f>
        <v>Izabal</v>
      </c>
      <c r="E11104" s="149">
        <f>+VLOOKUP($A11104,mUNICIPIOS!$B$4:$F$343,3,0)</f>
        <v>1804</v>
      </c>
      <c r="F11104" s="149" t="str">
        <f>+VLOOKUP($A11104,mUNICIPIOS!$B$4:$F$343,4,0)</f>
        <v>Morales</v>
      </c>
      <c r="G11104" s="139" t="str">
        <f t="shared" ref="G11104:K11104" si="11406">+G11066</f>
        <v>01</v>
      </c>
      <c r="H11104" t="str">
        <f t="shared" si="11406"/>
        <v>IPC</v>
      </c>
      <c r="I11104" t="str">
        <f t="shared" si="11406"/>
        <v>Índice de Participación Ciudadana</v>
      </c>
      <c r="J11104" t="str">
        <f t="shared" si="11406"/>
        <v>01-02</v>
      </c>
      <c r="K11104" t="str">
        <f t="shared" si="11406"/>
        <v>Participación de Alcaldes, Concejales y Síndicos determinados o designados en el COMUDE</v>
      </c>
      <c r="L11104" s="150">
        <f>+VLOOKUP($E11104,IPC_2018!$B$8:$T$347,6,0)</f>
        <v>0.67559523809523814</v>
      </c>
      <c r="M11104" s="142" t="str">
        <f>+VLOOKUP($E11104,IPC_2018!$B$8:$T$347,7,0)</f>
        <v>Medio alto</v>
      </c>
    </row>
    <row r="11105" spans="1:13" x14ac:dyDescent="0.3">
      <c r="A11105" s="139">
        <f t="shared" si="11353"/>
        <v>293</v>
      </c>
      <c r="B11105" s="148">
        <f t="shared" si="11355"/>
        <v>3</v>
      </c>
      <c r="D11105" s="149" t="str">
        <f>+VLOOKUP($A11105,mUNICIPIOS!$B$4:$F$343,2,0)</f>
        <v>Izabal</v>
      </c>
      <c r="E11105" s="149">
        <f>+VLOOKUP($A11105,mUNICIPIOS!$B$4:$F$343,3,0)</f>
        <v>1804</v>
      </c>
      <c r="F11105" s="149" t="str">
        <f>+VLOOKUP($A11105,mUNICIPIOS!$B$4:$F$343,4,0)</f>
        <v>Morales</v>
      </c>
      <c r="G11105" s="139" t="str">
        <f t="shared" ref="G11105:K11105" si="11407">+G11067</f>
        <v>01</v>
      </c>
      <c r="H11105" t="str">
        <f t="shared" si="11407"/>
        <v>IPC</v>
      </c>
      <c r="I11105" t="str">
        <f t="shared" si="11407"/>
        <v>Índice de Participación Ciudadana</v>
      </c>
      <c r="J11105" t="str">
        <f t="shared" si="11407"/>
        <v>01-03</v>
      </c>
      <c r="K11105" t="str">
        <f t="shared" si="11407"/>
        <v>Participación  de organizaciones de jóvenes, mujeres, pueblos mayas, xincas, garífunas, y otras organizaciones en el Comude</v>
      </c>
      <c r="L11105" s="150">
        <f>+VLOOKUP($E11105,IPC_2018!$B$8:$T$347,9,0)</f>
        <v>0.43835616438356162</v>
      </c>
      <c r="M11105" s="142" t="str">
        <f>+VLOOKUP($E11105,IPC_2018!$B$8:$T$347,10,0)</f>
        <v>Medio</v>
      </c>
    </row>
    <row r="11106" spans="1:13" x14ac:dyDescent="0.3">
      <c r="A11106" s="139">
        <f t="shared" si="11353"/>
        <v>293</v>
      </c>
      <c r="B11106" s="148">
        <f t="shared" si="11355"/>
        <v>4</v>
      </c>
      <c r="D11106" s="149" t="str">
        <f>+VLOOKUP($A11106,mUNICIPIOS!$B$4:$F$343,2,0)</f>
        <v>Izabal</v>
      </c>
      <c r="E11106" s="149">
        <f>+VLOOKUP($A11106,mUNICIPIOS!$B$4:$F$343,3,0)</f>
        <v>1804</v>
      </c>
      <c r="F11106" s="149" t="str">
        <f>+VLOOKUP($A11106,mUNICIPIOS!$B$4:$F$343,4,0)</f>
        <v>Morales</v>
      </c>
      <c r="G11106" s="139" t="str">
        <f t="shared" ref="G11106:K11106" si="11408">+G11068</f>
        <v>01</v>
      </c>
      <c r="H11106" t="str">
        <f t="shared" si="11408"/>
        <v>IPC</v>
      </c>
      <c r="I11106" t="str">
        <f t="shared" si="11408"/>
        <v>Índice de Participación Ciudadana</v>
      </c>
      <c r="J11106" t="str">
        <f t="shared" si="11408"/>
        <v>01-04</v>
      </c>
      <c r="K11106" t="str">
        <f t="shared" si="11408"/>
        <v>Representatividad territorial del Comude.</v>
      </c>
      <c r="L11106" s="150">
        <f>+VLOOKUP($E11106,IPC_2018!$B$8:$T$347,12,0)</f>
        <v>0.85</v>
      </c>
      <c r="M11106" s="142" t="str">
        <f>+VLOOKUP($E11106,IPC_2018!$B$8:$T$347,13,0)</f>
        <v>Alto</v>
      </c>
    </row>
    <row r="11107" spans="1:13" x14ac:dyDescent="0.3">
      <c r="A11107" s="139">
        <f t="shared" si="11353"/>
        <v>293</v>
      </c>
      <c r="B11107" s="148">
        <f t="shared" si="11355"/>
        <v>5</v>
      </c>
      <c r="D11107" s="149" t="str">
        <f>+VLOOKUP($A11107,mUNICIPIOS!$B$4:$F$343,2,0)</f>
        <v>Izabal</v>
      </c>
      <c r="E11107" s="149">
        <f>+VLOOKUP($A11107,mUNICIPIOS!$B$4:$F$343,3,0)</f>
        <v>1804</v>
      </c>
      <c r="F11107" s="149" t="str">
        <f>+VLOOKUP($A11107,mUNICIPIOS!$B$4:$F$343,4,0)</f>
        <v>Morales</v>
      </c>
      <c r="G11107" s="139" t="str">
        <f t="shared" ref="G11107:K11107" si="11409">+G11069</f>
        <v>01</v>
      </c>
      <c r="H11107" t="str">
        <f t="shared" si="11409"/>
        <v>IPC</v>
      </c>
      <c r="I11107" t="str">
        <f t="shared" si="11409"/>
        <v>Índice de Participación Ciudadana</v>
      </c>
      <c r="J11107" t="str">
        <f t="shared" si="11409"/>
        <v>01-05</v>
      </c>
      <c r="K11107" t="str">
        <f t="shared" si="11409"/>
        <v>Funcionamiento del Comude</v>
      </c>
      <c r="L11107" s="150">
        <f>+VLOOKUP($E11107,IPC_2018!$B$8:$T$347,15,0)</f>
        <v>0.24911660786187864</v>
      </c>
      <c r="M11107" s="142" t="str">
        <f>+VLOOKUP($E11107,IPC_2018!$B$8:$T$347,16,0)</f>
        <v>Medio bajo</v>
      </c>
    </row>
    <row r="11108" spans="1:13" x14ac:dyDescent="0.3">
      <c r="A11108" s="139">
        <f t="shared" si="11353"/>
        <v>293</v>
      </c>
      <c r="B11108" s="148">
        <f t="shared" si="11355"/>
        <v>6</v>
      </c>
      <c r="D11108" s="149" t="str">
        <f>+VLOOKUP($A11108,mUNICIPIOS!$B$4:$F$343,2,0)</f>
        <v>Izabal</v>
      </c>
      <c r="E11108" s="149">
        <f>+VLOOKUP($A11108,mUNICIPIOS!$B$4:$F$343,3,0)</f>
        <v>1804</v>
      </c>
      <c r="F11108" s="149" t="str">
        <f>+VLOOKUP($A11108,mUNICIPIOS!$B$4:$F$343,4,0)</f>
        <v>Morales</v>
      </c>
      <c r="G11108" s="139" t="str">
        <f t="shared" ref="G11108:K11108" si="11410">+G11070</f>
        <v>01</v>
      </c>
      <c r="H11108" t="str">
        <f t="shared" si="11410"/>
        <v>IPC</v>
      </c>
      <c r="I11108" t="str">
        <f t="shared" si="11410"/>
        <v>Índice de Participación Ciudadana</v>
      </c>
      <c r="J11108" t="str">
        <f t="shared" si="11410"/>
        <v>INDICE</v>
      </c>
      <c r="K11108">
        <f t="shared" si="11410"/>
        <v>0</v>
      </c>
      <c r="L11108" s="150">
        <f>+VLOOKUP($E11108,IPC_2018!$B$8:$T$347,18,0)</f>
        <v>0.74007032059872069</v>
      </c>
      <c r="M11108" s="142" t="str">
        <f>+VLOOKUP($E11108,IPC_2018!$B$8:$T$347,19,0)</f>
        <v>Medio alto</v>
      </c>
    </row>
    <row r="11109" spans="1:13" x14ac:dyDescent="0.3">
      <c r="A11109" s="139">
        <f t="shared" si="11353"/>
        <v>293</v>
      </c>
      <c r="B11109" s="148">
        <f t="shared" si="11355"/>
        <v>7</v>
      </c>
      <c r="D11109" s="149" t="str">
        <f>+VLOOKUP($A11109,mUNICIPIOS!$B$4:$F$343,2,0)</f>
        <v>Izabal</v>
      </c>
      <c r="E11109" s="149">
        <f>+VLOOKUP($A11109,mUNICIPIOS!$B$4:$F$343,3,0)</f>
        <v>1804</v>
      </c>
      <c r="F11109" s="149" t="str">
        <f>+VLOOKUP($A11109,mUNICIPIOS!$B$4:$F$343,4,0)</f>
        <v>Morales</v>
      </c>
      <c r="G11109" s="139" t="str">
        <f t="shared" ref="G11109:K11109" si="11411">+G11071</f>
        <v>02</v>
      </c>
      <c r="H11109" t="str">
        <f t="shared" si="11411"/>
        <v>IIC</v>
      </c>
      <c r="I11109" t="str">
        <f t="shared" si="11411"/>
        <v>Índice de Información a la Ciudadanía</v>
      </c>
      <c r="J11109" t="str">
        <f t="shared" si="11411"/>
        <v>02-01</v>
      </c>
      <c r="K11109" t="str">
        <f t="shared" si="11411"/>
        <v>Rendición de cuentas cuatrimestral y anual al Comude enfocadas en resultados.</v>
      </c>
      <c r="L11109" s="150">
        <f>+VLOOKUP($E11109,IIC_2018!$B$8:$Q$347,3,0)</f>
        <v>0.8</v>
      </c>
      <c r="M11109" s="142" t="str">
        <f>+VLOOKUP($E11109,IIC_2018!$B$8:$Q$347,4,0)</f>
        <v>Medio alto</v>
      </c>
    </row>
    <row r="11110" spans="1:13" x14ac:dyDescent="0.3">
      <c r="A11110" s="139">
        <f t="shared" si="11353"/>
        <v>293</v>
      </c>
      <c r="B11110" s="148">
        <f t="shared" si="11355"/>
        <v>8</v>
      </c>
      <c r="D11110" s="149" t="str">
        <f>+VLOOKUP($A11110,mUNICIPIOS!$B$4:$F$343,2,0)</f>
        <v>Izabal</v>
      </c>
      <c r="E11110" s="149">
        <f>+VLOOKUP($A11110,mUNICIPIOS!$B$4:$F$343,3,0)</f>
        <v>1804</v>
      </c>
      <c r="F11110" s="149" t="str">
        <f>+VLOOKUP($A11110,mUNICIPIOS!$B$4:$F$343,4,0)</f>
        <v>Morales</v>
      </c>
      <c r="G11110" s="139" t="str">
        <f t="shared" ref="G11110:K11110" si="11412">+G11072</f>
        <v>02</v>
      </c>
      <c r="H11110" t="str">
        <f t="shared" si="11412"/>
        <v>IIC</v>
      </c>
      <c r="I11110" t="str">
        <f t="shared" si="11412"/>
        <v>Índice de Información a la Ciudadanía</v>
      </c>
      <c r="J11110" t="str">
        <f t="shared" si="11412"/>
        <v>02-02</v>
      </c>
      <c r="K11110" t="str">
        <f t="shared" si="11412"/>
        <v>Información presupuestaria y otra información brindada a la ciudadanía disponible en medios locales de comunicación.</v>
      </c>
      <c r="L11110" s="150">
        <f>+VLOOKUP($E11110,IIC_2018!$B$8:$Q$347,6,0)</f>
        <v>0</v>
      </c>
      <c r="M11110" s="142" t="str">
        <f>+VLOOKUP($E11110,IIC_2018!$B$8:$Q$347,7,0)</f>
        <v>Bajo</v>
      </c>
    </row>
    <row r="11111" spans="1:13" x14ac:dyDescent="0.3">
      <c r="A11111" s="139">
        <f t="shared" si="11353"/>
        <v>293</v>
      </c>
      <c r="B11111" s="148">
        <f t="shared" si="11355"/>
        <v>9</v>
      </c>
      <c r="D11111" s="149" t="str">
        <f>+VLOOKUP($A11111,mUNICIPIOS!$B$4:$F$343,2,0)</f>
        <v>Izabal</v>
      </c>
      <c r="E11111" s="149">
        <f>+VLOOKUP($A11111,mUNICIPIOS!$B$4:$F$343,3,0)</f>
        <v>1804</v>
      </c>
      <c r="F11111" s="149" t="str">
        <f>+VLOOKUP($A11111,mUNICIPIOS!$B$4:$F$343,4,0)</f>
        <v>Morales</v>
      </c>
      <c r="G11111" s="139" t="str">
        <f t="shared" ref="G11111:K11111" si="11413">+G11073</f>
        <v>02</v>
      </c>
      <c r="H11111" t="str">
        <f t="shared" si="11413"/>
        <v>IIC</v>
      </c>
      <c r="I11111" t="str">
        <f t="shared" si="11413"/>
        <v>Índice de Información a la Ciudadanía</v>
      </c>
      <c r="J11111" t="str">
        <f t="shared" si="11413"/>
        <v>02-03</v>
      </c>
      <c r="K11111" t="str">
        <f t="shared" si="11413"/>
        <v>Información pública de oficio actualizada y disponible de acuerdo a la LAIP y uso de internet.</v>
      </c>
      <c r="L11111" s="150">
        <f>+VLOOKUP($E11111,IIC_2018!$B$8:$Q$347,9,0)</f>
        <v>0.99999999999999989</v>
      </c>
      <c r="M11111" s="142" t="str">
        <f>+VLOOKUP($E11111,IIC_2018!$B$8:$Q$347,10,0)</f>
        <v>Alto</v>
      </c>
    </row>
    <row r="11112" spans="1:13" x14ac:dyDescent="0.3">
      <c r="A11112" s="139">
        <f t="shared" si="11353"/>
        <v>293</v>
      </c>
      <c r="B11112" s="148">
        <f t="shared" si="11355"/>
        <v>10</v>
      </c>
      <c r="D11112" s="149" t="str">
        <f>+VLOOKUP($A11112,mUNICIPIOS!$B$4:$F$343,2,0)</f>
        <v>Izabal</v>
      </c>
      <c r="E11112" s="149">
        <f>+VLOOKUP($A11112,mUNICIPIOS!$B$4:$F$343,3,0)</f>
        <v>1804</v>
      </c>
      <c r="F11112" s="149" t="str">
        <f>+VLOOKUP($A11112,mUNICIPIOS!$B$4:$F$343,4,0)</f>
        <v>Morales</v>
      </c>
      <c r="G11112" s="139" t="str">
        <f t="shared" ref="G11112:K11112" si="11414">+G11074</f>
        <v>02</v>
      </c>
      <c r="H11112" t="str">
        <f t="shared" si="11414"/>
        <v>IIC</v>
      </c>
      <c r="I11112" t="str">
        <f t="shared" si="11414"/>
        <v>Índice de Información a la Ciudadanía</v>
      </c>
      <c r="J11112" t="str">
        <f t="shared" si="11414"/>
        <v>02-04</v>
      </c>
      <c r="K11112" t="str">
        <f t="shared" si="11414"/>
        <v>Relación del monto contratado por medio de Guate compras con el total del presupuesto de egresos vigente.</v>
      </c>
      <c r="L11112" s="150">
        <f>+VLOOKUP($E11112,IIC_2018!$B$8:$Q$347,12,0)</f>
        <v>0.83169390191493642</v>
      </c>
      <c r="M11112" s="142" t="str">
        <f>+VLOOKUP($E11112,IIC_2018!$B$8:$Q$347,13,0)</f>
        <v>Alto</v>
      </c>
    </row>
    <row r="11113" spans="1:13" x14ac:dyDescent="0.3">
      <c r="A11113" s="139">
        <f t="shared" si="11353"/>
        <v>293</v>
      </c>
      <c r="B11113" s="148">
        <f t="shared" si="11355"/>
        <v>11</v>
      </c>
      <c r="D11113" s="149" t="str">
        <f>+VLOOKUP($A11113,mUNICIPIOS!$B$4:$F$343,2,0)</f>
        <v>Izabal</v>
      </c>
      <c r="E11113" s="149">
        <f>+VLOOKUP($A11113,mUNICIPIOS!$B$4:$F$343,3,0)</f>
        <v>1804</v>
      </c>
      <c r="F11113" s="149" t="str">
        <f>+VLOOKUP($A11113,mUNICIPIOS!$B$4:$F$343,4,0)</f>
        <v>Morales</v>
      </c>
      <c r="G11113" s="139" t="str">
        <f t="shared" ref="G11113:K11113" si="11415">+G11075</f>
        <v>02</v>
      </c>
      <c r="H11113" t="str">
        <f t="shared" si="11415"/>
        <v>IIC</v>
      </c>
      <c r="I11113" t="str">
        <f t="shared" si="11415"/>
        <v>Índice de Información a la Ciudadanía</v>
      </c>
      <c r="J11113" t="str">
        <f t="shared" si="11415"/>
        <v>INDICE</v>
      </c>
      <c r="K11113">
        <f t="shared" si="11415"/>
        <v>0</v>
      </c>
      <c r="L11113" s="150">
        <f>+VLOOKUP($E11113,IIC_2018!$B$8:$Q$347,15,0)</f>
        <v>0.65792347547873409</v>
      </c>
      <c r="M11113" s="142" t="str">
        <f>+VLOOKUP($E11113,IIC_2018!$B$8:$Q$347,16,0)</f>
        <v>Medio alto</v>
      </c>
    </row>
    <row r="11114" spans="1:13" x14ac:dyDescent="0.3">
      <c r="A11114" s="139">
        <f t="shared" si="11353"/>
        <v>293</v>
      </c>
      <c r="B11114" s="148">
        <f t="shared" si="11355"/>
        <v>12</v>
      </c>
      <c r="D11114" s="149" t="str">
        <f>+VLOOKUP($A11114,mUNICIPIOS!$B$4:$F$343,2,0)</f>
        <v>Izabal</v>
      </c>
      <c r="E11114" s="149">
        <f>+VLOOKUP($A11114,mUNICIPIOS!$B$4:$F$343,3,0)</f>
        <v>1804</v>
      </c>
      <c r="F11114" s="149" t="str">
        <f>+VLOOKUP($A11114,mUNICIPIOS!$B$4:$F$343,4,0)</f>
        <v>Morales</v>
      </c>
      <c r="G11114" s="139" t="str">
        <f t="shared" ref="G11114:K11114" si="11416">+G11076</f>
        <v>03</v>
      </c>
      <c r="H11114" t="str">
        <f t="shared" si="11416"/>
        <v>ISP</v>
      </c>
      <c r="I11114" t="str">
        <f t="shared" si="11416"/>
        <v>Índice de Servicios Públicos</v>
      </c>
      <c r="J11114" t="str">
        <f t="shared" si="11416"/>
        <v>03-01</v>
      </c>
      <c r="K11114" t="str">
        <f t="shared" si="11416"/>
        <v>Cobertura del servicio público de agua</v>
      </c>
      <c r="L11114" s="150">
        <f>+VLOOKUP($E11114,ISP_2018!$B$8:$T$347,3,0)</f>
        <v>0.22805223142749992</v>
      </c>
      <c r="M11114" s="142" t="str">
        <f>+VLOOKUP($E11114,ISP_2018!$B$8:$T$347,4,0)</f>
        <v>Medio bajo</v>
      </c>
    </row>
    <row r="11115" spans="1:13" x14ac:dyDescent="0.3">
      <c r="A11115" s="139">
        <f t="shared" si="11353"/>
        <v>293</v>
      </c>
      <c r="B11115" s="148">
        <f t="shared" si="11355"/>
        <v>13</v>
      </c>
      <c r="D11115" s="149" t="str">
        <f>+VLOOKUP($A11115,mUNICIPIOS!$B$4:$F$343,2,0)</f>
        <v>Izabal</v>
      </c>
      <c r="E11115" s="149">
        <f>+VLOOKUP($A11115,mUNICIPIOS!$B$4:$F$343,3,0)</f>
        <v>1804</v>
      </c>
      <c r="F11115" s="149" t="str">
        <f>+VLOOKUP($A11115,mUNICIPIOS!$B$4:$F$343,4,0)</f>
        <v>Morales</v>
      </c>
      <c r="G11115" s="139" t="str">
        <f t="shared" ref="G11115:K11115" si="11417">+G11077</f>
        <v>03</v>
      </c>
      <c r="H11115" t="str">
        <f t="shared" si="11417"/>
        <v>ISP</v>
      </c>
      <c r="I11115" t="str">
        <f t="shared" si="11417"/>
        <v>Índice de Servicios Públicos</v>
      </c>
      <c r="J11115" t="str">
        <f t="shared" si="11417"/>
        <v>03-02</v>
      </c>
      <c r="K11115" t="str">
        <f t="shared" si="11417"/>
        <v>Control de la calidad del servicio público de agua</v>
      </c>
      <c r="L11115" s="150">
        <f>+VLOOKUP($E11115,ISP_2018!$B$8:$T$347,6,0)</f>
        <v>1</v>
      </c>
      <c r="M11115" s="142" t="str">
        <f>+VLOOKUP($E11115,ISP_2018!$B$8:$T$347,7,0)</f>
        <v>Alto</v>
      </c>
    </row>
    <row r="11116" spans="1:13" x14ac:dyDescent="0.3">
      <c r="A11116" s="139">
        <f t="shared" si="11353"/>
        <v>293</v>
      </c>
      <c r="B11116" s="148">
        <f t="shared" si="11355"/>
        <v>14</v>
      </c>
      <c r="D11116" s="149" t="str">
        <f>+VLOOKUP($A11116,mUNICIPIOS!$B$4:$F$343,2,0)</f>
        <v>Izabal</v>
      </c>
      <c r="E11116" s="149">
        <f>+VLOOKUP($A11116,mUNICIPIOS!$B$4:$F$343,3,0)</f>
        <v>1804</v>
      </c>
      <c r="F11116" s="149" t="str">
        <f>+VLOOKUP($A11116,mUNICIPIOS!$B$4:$F$343,4,0)</f>
        <v>Morales</v>
      </c>
      <c r="G11116" s="139" t="str">
        <f t="shared" ref="G11116:K11116" si="11418">+G11078</f>
        <v>03</v>
      </c>
      <c r="H11116" t="str">
        <f t="shared" si="11418"/>
        <v>ISP</v>
      </c>
      <c r="I11116" t="str">
        <f t="shared" si="11418"/>
        <v>Índice de Servicios Públicos</v>
      </c>
      <c r="J11116" t="str">
        <f t="shared" si="11418"/>
        <v>03-03</v>
      </c>
      <c r="K11116" t="str">
        <f t="shared" si="11418"/>
        <v>Disposición  y tratamiento  de aguas residuales</v>
      </c>
      <c r="L11116" s="150">
        <f>+VLOOKUP($E11116,ISP_2018!$B$8:$T$347,9,0)</f>
        <v>0.2276707643009393</v>
      </c>
      <c r="M11116" s="142" t="str">
        <f>+VLOOKUP($E11116,ISP_2018!$B$8:$T$347,10,0)</f>
        <v>Medio bajo</v>
      </c>
    </row>
    <row r="11117" spans="1:13" x14ac:dyDescent="0.3">
      <c r="A11117" s="139">
        <f t="shared" ref="A11117:A11180" si="11419">+IF(B11116=38,A11116+1,A11116)</f>
        <v>293</v>
      </c>
      <c r="B11117" s="148">
        <f t="shared" si="11355"/>
        <v>15</v>
      </c>
      <c r="D11117" s="149" t="str">
        <f>+VLOOKUP($A11117,mUNICIPIOS!$B$4:$F$343,2,0)</f>
        <v>Izabal</v>
      </c>
      <c r="E11117" s="149">
        <f>+VLOOKUP($A11117,mUNICIPIOS!$B$4:$F$343,3,0)</f>
        <v>1804</v>
      </c>
      <c r="F11117" s="149" t="str">
        <f>+VLOOKUP($A11117,mUNICIPIOS!$B$4:$F$343,4,0)</f>
        <v>Morales</v>
      </c>
      <c r="G11117" s="139" t="str">
        <f t="shared" ref="G11117:K11117" si="11420">+G11079</f>
        <v>03</v>
      </c>
      <c r="H11117" t="str">
        <f t="shared" si="11420"/>
        <v>ISP</v>
      </c>
      <c r="I11117" t="str">
        <f t="shared" si="11420"/>
        <v>Índice de Servicios Públicos</v>
      </c>
      <c r="J11117" t="str">
        <f t="shared" si="11420"/>
        <v>03-04</v>
      </c>
      <c r="K11117" t="str">
        <f t="shared" si="11420"/>
        <v>Gestión y manejo de los residuos y desechos sólidos</v>
      </c>
      <c r="L11117" s="150">
        <f>+VLOOKUP($E11117,ISP_2018!$B$8:$T$347,12,0)</f>
        <v>0</v>
      </c>
      <c r="M11117" s="142" t="str">
        <f>+VLOOKUP($E11117,ISP_2018!$B$8:$T$347,13,0)</f>
        <v>Bajo</v>
      </c>
    </row>
    <row r="11118" spans="1:13" x14ac:dyDescent="0.3">
      <c r="A11118" s="139">
        <f t="shared" si="11419"/>
        <v>293</v>
      </c>
      <c r="B11118" s="148">
        <f t="shared" ref="B11118:B11181" si="11421">+B11080</f>
        <v>16</v>
      </c>
      <c r="D11118" s="149" t="str">
        <f>+VLOOKUP($A11118,mUNICIPIOS!$B$4:$F$343,2,0)</f>
        <v>Izabal</v>
      </c>
      <c r="E11118" s="149">
        <f>+VLOOKUP($A11118,mUNICIPIOS!$B$4:$F$343,3,0)</f>
        <v>1804</v>
      </c>
      <c r="F11118" s="149" t="str">
        <f>+VLOOKUP($A11118,mUNICIPIOS!$B$4:$F$343,4,0)</f>
        <v>Morales</v>
      </c>
      <c r="G11118" s="139" t="str">
        <f t="shared" ref="G11118:K11118" si="11422">+G11080</f>
        <v>03</v>
      </c>
      <c r="H11118" t="str">
        <f t="shared" si="11422"/>
        <v>ISP</v>
      </c>
      <c r="I11118" t="str">
        <f t="shared" si="11422"/>
        <v>Índice de Servicios Públicos</v>
      </c>
      <c r="J11118" t="str">
        <f t="shared" si="11422"/>
        <v>03-05</v>
      </c>
      <c r="K11118" t="str">
        <f t="shared" si="11422"/>
        <v>Gestión de servicios públicos municipales</v>
      </c>
      <c r="L11118" s="150">
        <f>+VLOOKUP($E11118,ISP_2018!$B$8:$T$347,15,0)</f>
        <v>0.35483870967741937</v>
      </c>
      <c r="M11118" s="142" t="str">
        <f>+VLOOKUP($E11118,ISP_2018!$B$8:$T$347,16,0)</f>
        <v>Medio bajo</v>
      </c>
    </row>
    <row r="11119" spans="1:13" x14ac:dyDescent="0.3">
      <c r="A11119" s="139">
        <f t="shared" si="11419"/>
        <v>293</v>
      </c>
      <c r="B11119" s="148">
        <f t="shared" si="11421"/>
        <v>17</v>
      </c>
      <c r="D11119" s="149" t="str">
        <f>+VLOOKUP($A11119,mUNICIPIOS!$B$4:$F$343,2,0)</f>
        <v>Izabal</v>
      </c>
      <c r="E11119" s="149">
        <f>+VLOOKUP($A11119,mUNICIPIOS!$B$4:$F$343,3,0)</f>
        <v>1804</v>
      </c>
      <c r="F11119" s="149" t="str">
        <f>+VLOOKUP($A11119,mUNICIPIOS!$B$4:$F$343,4,0)</f>
        <v>Morales</v>
      </c>
      <c r="G11119" s="139" t="str">
        <f t="shared" ref="G11119:K11119" si="11423">+G11081</f>
        <v>03</v>
      </c>
      <c r="H11119" t="str">
        <f t="shared" si="11423"/>
        <v>ISP</v>
      </c>
      <c r="I11119" t="str">
        <f t="shared" si="11423"/>
        <v>Índice de Servicios Públicos</v>
      </c>
      <c r="J11119" t="str">
        <f t="shared" si="11423"/>
        <v>INDICE</v>
      </c>
      <c r="K11119">
        <f t="shared" si="11423"/>
        <v>0</v>
      </c>
      <c r="L11119" s="150">
        <f>+VLOOKUP($E11119,ISP_2018!$B$8:$T$347,18,0)</f>
        <v>0.4393071179384217</v>
      </c>
      <c r="M11119" s="142" t="str">
        <f>+VLOOKUP($E11119,ISP_2018!$B$8:$T$347,19,0)</f>
        <v>Medio</v>
      </c>
    </row>
    <row r="11120" spans="1:13" x14ac:dyDescent="0.3">
      <c r="A11120" s="139">
        <f t="shared" si="11419"/>
        <v>293</v>
      </c>
      <c r="B11120" s="148">
        <f t="shared" si="11421"/>
        <v>18</v>
      </c>
      <c r="D11120" s="149" t="str">
        <f>+VLOOKUP($A11120,mUNICIPIOS!$B$4:$F$343,2,0)</f>
        <v>Izabal</v>
      </c>
      <c r="E11120" s="149">
        <f>+VLOOKUP($A11120,mUNICIPIOS!$B$4:$F$343,3,0)</f>
        <v>1804</v>
      </c>
      <c r="F11120" s="149" t="str">
        <f>+VLOOKUP($A11120,mUNICIPIOS!$B$4:$F$343,4,0)</f>
        <v>Morales</v>
      </c>
      <c r="G11120" s="139" t="str">
        <f t="shared" ref="G11120:K11120" si="11424">+G11082</f>
        <v>04</v>
      </c>
      <c r="H11120" t="str">
        <f t="shared" si="11424"/>
        <v>IGA</v>
      </c>
      <c r="I11120" t="str">
        <f t="shared" si="11424"/>
        <v>Índice de Gestión Administrativa</v>
      </c>
      <c r="J11120" t="str">
        <f t="shared" si="11424"/>
        <v>04-01</v>
      </c>
      <c r="K11120" t="str">
        <f t="shared" si="11424"/>
        <v>Existencia de elementos de atención municipal orientada al vecino</v>
      </c>
      <c r="L11120" s="150">
        <f>+VLOOKUP($E11120,IGA_2018!$B$8:$N$347,3,0)</f>
        <v>1</v>
      </c>
      <c r="M11120" s="142" t="str">
        <f>+VLOOKUP($E11120,IGA_2018!$B$8:$N$347,4,0)</f>
        <v>Alto</v>
      </c>
    </row>
    <row r="11121" spans="1:13" x14ac:dyDescent="0.3">
      <c r="A11121" s="139">
        <f t="shared" si="11419"/>
        <v>293</v>
      </c>
      <c r="B11121" s="148">
        <f t="shared" si="11421"/>
        <v>19</v>
      </c>
      <c r="D11121" s="149" t="str">
        <f>+VLOOKUP($A11121,mUNICIPIOS!$B$4:$F$343,2,0)</f>
        <v>Izabal</v>
      </c>
      <c r="E11121" s="149">
        <f>+VLOOKUP($A11121,mUNICIPIOS!$B$4:$F$343,3,0)</f>
        <v>1804</v>
      </c>
      <c r="F11121" s="149" t="str">
        <f>+VLOOKUP($A11121,mUNICIPIOS!$B$4:$F$343,4,0)</f>
        <v>Morales</v>
      </c>
      <c r="G11121" s="139" t="str">
        <f t="shared" ref="G11121:K11121" si="11425">+G11083</f>
        <v>04</v>
      </c>
      <c r="H11121" t="str">
        <f t="shared" si="11425"/>
        <v>IGA</v>
      </c>
      <c r="I11121" t="str">
        <f t="shared" si="11425"/>
        <v>Índice de Gestión Administrativa</v>
      </c>
      <c r="J11121" t="str">
        <f t="shared" si="11425"/>
        <v>04-02</v>
      </c>
      <c r="K11121" t="str">
        <f t="shared" si="11425"/>
        <v>Gestión del recurso humano.</v>
      </c>
      <c r="L11121" s="150">
        <f>+VLOOKUP($E11121,IGA_2018!$B$8:$N$347,6,0)</f>
        <v>0.49549317537986109</v>
      </c>
      <c r="M11121" s="142" t="str">
        <f>+VLOOKUP($E11121,IGA_2018!$B$8:$N$347,7,0)</f>
        <v>Medio</v>
      </c>
    </row>
    <row r="11122" spans="1:13" x14ac:dyDescent="0.3">
      <c r="A11122" s="139">
        <f t="shared" si="11419"/>
        <v>293</v>
      </c>
      <c r="B11122" s="148">
        <f t="shared" si="11421"/>
        <v>20</v>
      </c>
      <c r="D11122" s="149" t="str">
        <f>+VLOOKUP($A11122,mUNICIPIOS!$B$4:$F$343,2,0)</f>
        <v>Izabal</v>
      </c>
      <c r="E11122" s="149">
        <f>+VLOOKUP($A11122,mUNICIPIOS!$B$4:$F$343,3,0)</f>
        <v>1804</v>
      </c>
      <c r="F11122" s="149" t="str">
        <f>+VLOOKUP($A11122,mUNICIPIOS!$B$4:$F$343,4,0)</f>
        <v>Morales</v>
      </c>
      <c r="G11122" s="139" t="str">
        <f t="shared" ref="G11122:K11122" si="11426">+G11084</f>
        <v>04</v>
      </c>
      <c r="H11122" t="str">
        <f t="shared" si="11426"/>
        <v>IGA</v>
      </c>
      <c r="I11122" t="str">
        <f t="shared" si="11426"/>
        <v>Índice de Gestión Administrativa</v>
      </c>
      <c r="J11122" t="str">
        <f t="shared" si="11426"/>
        <v>04-03</v>
      </c>
      <c r="K11122" t="str">
        <f t="shared" si="11426"/>
        <v>Existencia de oficinas municipales con instrumentos de gestión.</v>
      </c>
      <c r="L11122" s="150">
        <f>+VLOOKUP($E11122,IGA_2018!$B$8:$N$347,9,0)</f>
        <v>0.7321428571428571</v>
      </c>
      <c r="M11122" s="142" t="str">
        <f>+VLOOKUP($E11122,IGA_2018!$B$8:$N$347,10,0)</f>
        <v>Medio alto</v>
      </c>
    </row>
    <row r="11123" spans="1:13" x14ac:dyDescent="0.3">
      <c r="A11123" s="139">
        <f t="shared" si="11419"/>
        <v>293</v>
      </c>
      <c r="B11123" s="148">
        <f t="shared" si="11421"/>
        <v>21</v>
      </c>
      <c r="D11123" s="149" t="str">
        <f>+VLOOKUP($A11123,mUNICIPIOS!$B$4:$F$343,2,0)</f>
        <v>Izabal</v>
      </c>
      <c r="E11123" s="149">
        <f>+VLOOKUP($A11123,mUNICIPIOS!$B$4:$F$343,3,0)</f>
        <v>1804</v>
      </c>
      <c r="F11123" s="149" t="str">
        <f>+VLOOKUP($A11123,mUNICIPIOS!$B$4:$F$343,4,0)</f>
        <v>Morales</v>
      </c>
      <c r="G11123" s="139" t="str">
        <f t="shared" ref="G11123:K11123" si="11427">+G11085</f>
        <v>04</v>
      </c>
      <c r="H11123" t="str">
        <f t="shared" si="11427"/>
        <v>IGA</v>
      </c>
      <c r="I11123" t="str">
        <f t="shared" si="11427"/>
        <v>Índice de Gestión Administrativa</v>
      </c>
      <c r="J11123" t="str">
        <f t="shared" si="11427"/>
        <v>INDICE</v>
      </c>
      <c r="K11123">
        <f t="shared" si="11427"/>
        <v>0</v>
      </c>
      <c r="L11123" s="150">
        <f>+VLOOKUP($E11123,IGA_2018!$B$8:$N$347,12,0)</f>
        <v>0.72967261138295136</v>
      </c>
      <c r="M11123" s="142" t="str">
        <f>+VLOOKUP($E11123,IGA_2018!$B$8:$N$347,13,0)</f>
        <v>Medio alto</v>
      </c>
    </row>
    <row r="11124" spans="1:13" x14ac:dyDescent="0.3">
      <c r="A11124" s="139">
        <f t="shared" si="11419"/>
        <v>293</v>
      </c>
      <c r="B11124" s="148">
        <f t="shared" si="11421"/>
        <v>22</v>
      </c>
      <c r="D11124" s="149" t="str">
        <f>+VLOOKUP($A11124,mUNICIPIOS!$B$4:$F$343,2,0)</f>
        <v>Izabal</v>
      </c>
      <c r="E11124" s="149">
        <f>+VLOOKUP($A11124,mUNICIPIOS!$B$4:$F$343,3,0)</f>
        <v>1804</v>
      </c>
      <c r="F11124" s="149" t="str">
        <f>+VLOOKUP($A11124,mUNICIPIOS!$B$4:$F$343,4,0)</f>
        <v>Morales</v>
      </c>
      <c r="G11124" s="139" t="str">
        <f t="shared" ref="G11124:K11124" si="11428">+G11086</f>
        <v>05</v>
      </c>
      <c r="H11124" t="str">
        <f t="shared" si="11428"/>
        <v>IGF</v>
      </c>
      <c r="I11124" t="str">
        <f t="shared" si="11428"/>
        <v>Índice de Gestión Financiera</v>
      </c>
      <c r="J11124" t="str">
        <f t="shared" si="11428"/>
        <v>05-01</v>
      </c>
      <c r="K11124" t="str">
        <f t="shared" si="11428"/>
        <v>Autonomía financiera municipal</v>
      </c>
      <c r="L11124" s="150">
        <f>+VLOOKUP($E11124,IGF_2018!$B$8:$Z$347,3,0)</f>
        <v>0.38360507621114343</v>
      </c>
      <c r="M11124" s="142" t="str">
        <f>+VLOOKUP($E11124,IGF_2018!$B$8:$Z$347,4,0)</f>
        <v>Medio bajo</v>
      </c>
    </row>
    <row r="11125" spans="1:13" x14ac:dyDescent="0.3">
      <c r="A11125" s="139">
        <f t="shared" si="11419"/>
        <v>293</v>
      </c>
      <c r="B11125" s="148">
        <f t="shared" si="11421"/>
        <v>23</v>
      </c>
      <c r="D11125" s="149" t="str">
        <f>+VLOOKUP($A11125,mUNICIPIOS!$B$4:$F$343,2,0)</f>
        <v>Izabal</v>
      </c>
      <c r="E11125" s="149">
        <f>+VLOOKUP($A11125,mUNICIPIOS!$B$4:$F$343,3,0)</f>
        <v>1804</v>
      </c>
      <c r="F11125" s="149" t="str">
        <f>+VLOOKUP($A11125,mUNICIPIOS!$B$4:$F$343,4,0)</f>
        <v>Morales</v>
      </c>
      <c r="G11125" s="139" t="str">
        <f t="shared" ref="G11125:K11125" si="11429">+G11087</f>
        <v>05</v>
      </c>
      <c r="H11125" t="str">
        <f t="shared" si="11429"/>
        <v>IGF</v>
      </c>
      <c r="I11125" t="str">
        <f t="shared" si="11429"/>
        <v>Índice de Gestión Financiera</v>
      </c>
      <c r="J11125" t="str">
        <f t="shared" si="11429"/>
        <v>05-02</v>
      </c>
      <c r="K11125" t="str">
        <f t="shared" si="11429"/>
        <v xml:space="preserve">Ingresos propios por habitante -sin regalías- </v>
      </c>
      <c r="L11125" s="150">
        <f>+VLOOKUP($E11125,IGF_2018!$B$8:$Z$347,6,0)</f>
        <v>0.10537247220917276</v>
      </c>
      <c r="M11125" s="142" t="str">
        <f>+VLOOKUP($E11125,IGF_2018!$B$8:$Z$347,7,0)</f>
        <v>Bajo</v>
      </c>
    </row>
    <row r="11126" spans="1:13" x14ac:dyDescent="0.3">
      <c r="A11126" s="139">
        <f t="shared" si="11419"/>
        <v>293</v>
      </c>
      <c r="B11126" s="148">
        <f t="shared" si="11421"/>
        <v>24</v>
      </c>
      <c r="D11126" s="149" t="str">
        <f>+VLOOKUP($A11126,mUNICIPIOS!$B$4:$F$343,2,0)</f>
        <v>Izabal</v>
      </c>
      <c r="E11126" s="149">
        <f>+VLOOKUP($A11126,mUNICIPIOS!$B$4:$F$343,3,0)</f>
        <v>1804</v>
      </c>
      <c r="F11126" s="149" t="str">
        <f>+VLOOKUP($A11126,mUNICIPIOS!$B$4:$F$343,4,0)</f>
        <v>Morales</v>
      </c>
      <c r="G11126" s="139" t="str">
        <f t="shared" ref="G11126:K11126" si="11430">+G11088</f>
        <v>05</v>
      </c>
      <c r="H11126" t="str">
        <f t="shared" si="11430"/>
        <v>IGF</v>
      </c>
      <c r="I11126" t="str">
        <f t="shared" si="11430"/>
        <v>Índice de Gestión Financiera</v>
      </c>
      <c r="J11126" t="str">
        <f t="shared" si="11430"/>
        <v>05-03</v>
      </c>
      <c r="K11126" t="str">
        <f t="shared" si="11430"/>
        <v>Ingresos del IUSI en relación a los ingresos propios -sin regalías-</v>
      </c>
      <c r="L11126" s="150">
        <f>+VLOOKUP($E11126,IGF_2018!$B$8:$Z$347,9,0)</f>
        <v>0.32263893990945658</v>
      </c>
      <c r="M11126" s="142" t="str">
        <f>+VLOOKUP($E11126,IGF_2018!$B$8:$Z$347,10,0)</f>
        <v>Medio bajo</v>
      </c>
    </row>
    <row r="11127" spans="1:13" x14ac:dyDescent="0.3">
      <c r="A11127" s="139">
        <f t="shared" si="11419"/>
        <v>293</v>
      </c>
      <c r="B11127" s="148">
        <f t="shared" si="11421"/>
        <v>25</v>
      </c>
      <c r="D11127" s="149" t="str">
        <f>+VLOOKUP($A11127,mUNICIPIOS!$B$4:$F$343,2,0)</f>
        <v>Izabal</v>
      </c>
      <c r="E11127" s="149">
        <f>+VLOOKUP($A11127,mUNICIPIOS!$B$4:$F$343,3,0)</f>
        <v>1804</v>
      </c>
      <c r="F11127" s="149" t="str">
        <f>+VLOOKUP($A11127,mUNICIPIOS!$B$4:$F$343,4,0)</f>
        <v>Morales</v>
      </c>
      <c r="G11127" s="139" t="str">
        <f t="shared" ref="G11127:K11127" si="11431">+G11089</f>
        <v>05</v>
      </c>
      <c r="H11127" t="str">
        <f t="shared" si="11431"/>
        <v>IGF</v>
      </c>
      <c r="I11127" t="str">
        <f t="shared" si="11431"/>
        <v>Índice de Gestión Financiera</v>
      </c>
      <c r="J11127" t="str">
        <f t="shared" si="11431"/>
        <v>05-04</v>
      </c>
      <c r="K11127" t="str">
        <f t="shared" si="11431"/>
        <v>Inversión anual en capital fijo por habitante</v>
      </c>
      <c r="L11127" s="150">
        <f>+VLOOKUP($E11127,IGF_2018!$B$8:$Z$347,12,0)</f>
        <v>1.5155328248761781E-2</v>
      </c>
      <c r="M11127" s="142" t="str">
        <f>+VLOOKUP($E11127,IGF_2018!$B$8:$Z$347,13,0)</f>
        <v>Bajo</v>
      </c>
    </row>
    <row r="11128" spans="1:13" x14ac:dyDescent="0.3">
      <c r="A11128" s="139">
        <f t="shared" si="11419"/>
        <v>293</v>
      </c>
      <c r="B11128" s="148">
        <f t="shared" si="11421"/>
        <v>26</v>
      </c>
      <c r="D11128" s="149" t="str">
        <f>+VLOOKUP($A11128,mUNICIPIOS!$B$4:$F$343,2,0)</f>
        <v>Izabal</v>
      </c>
      <c r="E11128" s="149">
        <f>+VLOOKUP($A11128,mUNICIPIOS!$B$4:$F$343,3,0)</f>
        <v>1804</v>
      </c>
      <c r="F11128" s="149" t="str">
        <f>+VLOOKUP($A11128,mUNICIPIOS!$B$4:$F$343,4,0)</f>
        <v>Morales</v>
      </c>
      <c r="G11128" s="139" t="str">
        <f t="shared" ref="G11128:K11128" si="11432">+G11090</f>
        <v>05</v>
      </c>
      <c r="H11128" t="str">
        <f t="shared" si="11432"/>
        <v>IGF</v>
      </c>
      <c r="I11128" t="str">
        <f t="shared" si="11432"/>
        <v>Índice de Gestión Financiera</v>
      </c>
      <c r="J11128" t="str">
        <f t="shared" si="11432"/>
        <v>05-05</v>
      </c>
      <c r="K11128" t="str">
        <f t="shared" si="11432"/>
        <v>Inversión anual en capital fijo con recursos percibidos por ingresos propios</v>
      </c>
      <c r="L11128" s="150">
        <f>+VLOOKUP($E11128,IGF_2018!$B$8:$Z$347,15,0)</f>
        <v>0</v>
      </c>
      <c r="M11128" s="142" t="str">
        <f>+VLOOKUP($E11128,IGF_2018!$B$8:$Z$347,16,0)</f>
        <v>Bajo</v>
      </c>
    </row>
    <row r="11129" spans="1:13" x14ac:dyDescent="0.3">
      <c r="A11129" s="139">
        <f t="shared" si="11419"/>
        <v>293</v>
      </c>
      <c r="B11129" s="148">
        <f t="shared" si="11421"/>
        <v>27</v>
      </c>
      <c r="D11129" s="149" t="str">
        <f>+VLOOKUP($A11129,mUNICIPIOS!$B$4:$F$343,2,0)</f>
        <v>Izabal</v>
      </c>
      <c r="E11129" s="149">
        <f>+VLOOKUP($A11129,mUNICIPIOS!$B$4:$F$343,3,0)</f>
        <v>1804</v>
      </c>
      <c r="F11129" s="149" t="str">
        <f>+VLOOKUP($A11129,mUNICIPIOS!$B$4:$F$343,4,0)</f>
        <v>Morales</v>
      </c>
      <c r="G11129" s="139" t="str">
        <f t="shared" ref="G11129:K11129" si="11433">+G11091</f>
        <v>05</v>
      </c>
      <c r="H11129" t="str">
        <f t="shared" si="11433"/>
        <v>IGF</v>
      </c>
      <c r="I11129" t="str">
        <f t="shared" si="11433"/>
        <v>Índice de Gestión Financiera</v>
      </c>
      <c r="J11129" t="str">
        <f t="shared" si="11433"/>
        <v>05-06</v>
      </c>
      <c r="K11129" t="str">
        <f t="shared" si="11433"/>
        <v xml:space="preserve">Inversión anual en capital fijo con recursos percibidos por transferencias del Gobierno Central </v>
      </c>
      <c r="L11129" s="150">
        <f>+VLOOKUP($E11129,IGF_2018!$B$8:$Z$347,18,0)</f>
        <v>3.9805942451775926E-2</v>
      </c>
      <c r="M11129" s="142" t="str">
        <f>+VLOOKUP($E11129,IGF_2018!$B$8:$Z$347,19,0)</f>
        <v>Bajo</v>
      </c>
    </row>
    <row r="11130" spans="1:13" x14ac:dyDescent="0.3">
      <c r="A11130" s="139">
        <f t="shared" si="11419"/>
        <v>293</v>
      </c>
      <c r="B11130" s="148">
        <f t="shared" si="11421"/>
        <v>28</v>
      </c>
      <c r="D11130" s="149" t="str">
        <f>+VLOOKUP($A11130,mUNICIPIOS!$B$4:$F$343,2,0)</f>
        <v>Izabal</v>
      </c>
      <c r="E11130" s="149">
        <f>+VLOOKUP($A11130,mUNICIPIOS!$B$4:$F$343,3,0)</f>
        <v>1804</v>
      </c>
      <c r="F11130" s="149" t="str">
        <f>+VLOOKUP($A11130,mUNICIPIOS!$B$4:$F$343,4,0)</f>
        <v>Morales</v>
      </c>
      <c r="G11130" s="139" t="str">
        <f t="shared" ref="G11130:K11130" si="11434">+G11092</f>
        <v>05</v>
      </c>
      <c r="H11130" t="str">
        <f t="shared" si="11434"/>
        <v>IGF</v>
      </c>
      <c r="I11130" t="str">
        <f t="shared" si="11434"/>
        <v>Índice de Gestión Financiera</v>
      </c>
      <c r="J11130" t="str">
        <f t="shared" si="11434"/>
        <v>05-07</v>
      </c>
      <c r="K11130" t="str">
        <f t="shared" si="11434"/>
        <v>Financiamiento por endeudamiento municipal</v>
      </c>
      <c r="L11130" s="150">
        <f>+VLOOKUP($E11130,IGF_2018!$B$8:$Z$347,21,0)</f>
        <v>0.85955119109959444</v>
      </c>
      <c r="M11130" s="142" t="str">
        <f>+VLOOKUP($E11130,IGF_2018!$B$8:$Z$347,22,0)</f>
        <v>Alto</v>
      </c>
    </row>
    <row r="11131" spans="1:13" x14ac:dyDescent="0.3">
      <c r="A11131" s="139">
        <f t="shared" si="11419"/>
        <v>293</v>
      </c>
      <c r="B11131" s="148">
        <f t="shared" si="11421"/>
        <v>29</v>
      </c>
      <c r="D11131" s="149" t="str">
        <f>+VLOOKUP($A11131,mUNICIPIOS!$B$4:$F$343,2,0)</f>
        <v>Izabal</v>
      </c>
      <c r="E11131" s="149">
        <f>+VLOOKUP($A11131,mUNICIPIOS!$B$4:$F$343,3,0)</f>
        <v>1804</v>
      </c>
      <c r="F11131" s="149" t="str">
        <f>+VLOOKUP($A11131,mUNICIPIOS!$B$4:$F$343,4,0)</f>
        <v>Morales</v>
      </c>
      <c r="G11131" s="139" t="str">
        <f t="shared" ref="G11131:K11131" si="11435">+G11093</f>
        <v>05</v>
      </c>
      <c r="H11131" t="str">
        <f t="shared" si="11435"/>
        <v>IGF</v>
      </c>
      <c r="I11131" t="str">
        <f t="shared" si="11435"/>
        <v>Índice de Gestión Financiera</v>
      </c>
      <c r="J11131" t="str">
        <f t="shared" si="11435"/>
        <v>INDICE</v>
      </c>
      <c r="K11131">
        <f t="shared" si="11435"/>
        <v>0</v>
      </c>
      <c r="L11131" s="150">
        <f>+VLOOKUP($E11131,IGF_2018!$B$8:$Z$347,24,0)</f>
        <v>0.30746576896498157</v>
      </c>
      <c r="M11131" s="142" t="str">
        <f>+VLOOKUP($E11131,IGF_2018!$B$8:$Z$347,25,0)</f>
        <v>Medio bajo</v>
      </c>
    </row>
    <row r="11132" spans="1:13" x14ac:dyDescent="0.3">
      <c r="A11132" s="139">
        <f t="shared" si="11419"/>
        <v>293</v>
      </c>
      <c r="B11132" s="148">
        <f t="shared" si="11421"/>
        <v>30</v>
      </c>
      <c r="D11132" s="149" t="str">
        <f>+VLOOKUP($A11132,mUNICIPIOS!$B$4:$F$343,2,0)</f>
        <v>Izabal</v>
      </c>
      <c r="E11132" s="149">
        <f>+VLOOKUP($A11132,mUNICIPIOS!$B$4:$F$343,3,0)</f>
        <v>1804</v>
      </c>
      <c r="F11132" s="149" t="str">
        <f>+VLOOKUP($A11132,mUNICIPIOS!$B$4:$F$343,4,0)</f>
        <v>Morales</v>
      </c>
      <c r="G11132" s="139" t="str">
        <f t="shared" ref="G11132:K11132" si="11436">+G11094</f>
        <v>06</v>
      </c>
      <c r="H11132" t="str">
        <f t="shared" si="11436"/>
        <v>IGE</v>
      </c>
      <c r="I11132" t="str">
        <f t="shared" si="11436"/>
        <v>Índice de Gestión Estratégica</v>
      </c>
      <c r="J11132" t="str">
        <f t="shared" si="11436"/>
        <v>06-01</v>
      </c>
      <c r="K11132" t="str">
        <f t="shared" si="11436"/>
        <v>Ejecución del Plan Operativo Anual  (POA)</v>
      </c>
      <c r="L11132" s="150">
        <f>+VLOOKUP($E11132,IGE_2018!$B$8:$Z$347,3,0)</f>
        <v>0</v>
      </c>
      <c r="M11132" s="142" t="str">
        <f>+VLOOKUP($E11132,IGE_2018!$B$8:$Z$347,4,0)</f>
        <v>Bajo</v>
      </c>
    </row>
    <row r="11133" spans="1:13" x14ac:dyDescent="0.3">
      <c r="A11133" s="139">
        <f t="shared" si="11419"/>
        <v>293</v>
      </c>
      <c r="B11133" s="148">
        <f t="shared" si="11421"/>
        <v>31</v>
      </c>
      <c r="D11133" s="149" t="str">
        <f>+VLOOKUP($A11133,mUNICIPIOS!$B$4:$F$343,2,0)</f>
        <v>Izabal</v>
      </c>
      <c r="E11133" s="149">
        <f>+VLOOKUP($A11133,mUNICIPIOS!$B$4:$F$343,3,0)</f>
        <v>1804</v>
      </c>
      <c r="F11133" s="149" t="str">
        <f>+VLOOKUP($A11133,mUNICIPIOS!$B$4:$F$343,4,0)</f>
        <v>Morales</v>
      </c>
      <c r="G11133" s="139" t="str">
        <f t="shared" ref="G11133:K11133" si="11437">+G11095</f>
        <v>06</v>
      </c>
      <c r="H11133" t="str">
        <f t="shared" si="11437"/>
        <v>IGE</v>
      </c>
      <c r="I11133" t="str">
        <f t="shared" si="11437"/>
        <v>Índice de Gestión Estratégica</v>
      </c>
      <c r="J11133" t="str">
        <f t="shared" si="11437"/>
        <v>06-02</v>
      </c>
      <c r="K11133" t="str">
        <f t="shared" si="11437"/>
        <v>Relación Plan de Desarrollo Municipal y Ordenamiento Territorial (PDM-OT) - Plan Estratégico Institucional (PEI) - Plan Operativo Multianual (POM) - Plan Operativo Anual (POA)</v>
      </c>
      <c r="L11133" s="150">
        <f>+VLOOKUP($E11133,IGE_2018!$B$8:$Z$347,6,0)</f>
        <v>6.6666666666666666E-2</v>
      </c>
      <c r="M11133" s="142" t="str">
        <f>+VLOOKUP($E11133,IGE_2018!$B$8:$Z$347,7,0)</f>
        <v>Bajo</v>
      </c>
    </row>
    <row r="11134" spans="1:13" x14ac:dyDescent="0.3">
      <c r="A11134" s="139">
        <f t="shared" si="11419"/>
        <v>293</v>
      </c>
      <c r="B11134" s="148">
        <f t="shared" si="11421"/>
        <v>32</v>
      </c>
      <c r="D11134" s="149" t="str">
        <f>+VLOOKUP($A11134,mUNICIPIOS!$B$4:$F$343,2,0)</f>
        <v>Izabal</v>
      </c>
      <c r="E11134" s="149">
        <f>+VLOOKUP($A11134,mUNICIPIOS!$B$4:$F$343,3,0)</f>
        <v>1804</v>
      </c>
      <c r="F11134" s="149" t="str">
        <f>+VLOOKUP($A11134,mUNICIPIOS!$B$4:$F$343,4,0)</f>
        <v>Morales</v>
      </c>
      <c r="G11134" s="139" t="str">
        <f t="shared" ref="G11134:K11134" si="11438">+G11096</f>
        <v>06</v>
      </c>
      <c r="H11134" t="str">
        <f t="shared" si="11438"/>
        <v>IGE</v>
      </c>
      <c r="I11134" t="str">
        <f t="shared" si="11438"/>
        <v>Índice de Gestión Estratégica</v>
      </c>
      <c r="J11134" t="str">
        <f t="shared" si="11438"/>
        <v>06-03</v>
      </c>
      <c r="K11134" t="str">
        <f t="shared" si="11438"/>
        <v>Presupuesto de egresos relacionado a competencias municipales que responden a prioridades nacionales de desarrollo.</v>
      </c>
      <c r="L11134" s="150">
        <f>+VLOOKUP($E11134,IGE_2018!$B$8:$Z$347,9,0)</f>
        <v>0.10114712976014706</v>
      </c>
      <c r="M11134" s="142" t="str">
        <f>+VLOOKUP($E11134,IGE_2018!$B$8:$Z$347,10,0)</f>
        <v>Bajo</v>
      </c>
    </row>
    <row r="11135" spans="1:13" x14ac:dyDescent="0.3">
      <c r="A11135" s="139">
        <f t="shared" si="11419"/>
        <v>293</v>
      </c>
      <c r="B11135" s="148">
        <f t="shared" si="11421"/>
        <v>33</v>
      </c>
      <c r="D11135" s="149" t="str">
        <f>+VLOOKUP($A11135,mUNICIPIOS!$B$4:$F$343,2,0)</f>
        <v>Izabal</v>
      </c>
      <c r="E11135" s="149">
        <f>+VLOOKUP($A11135,mUNICIPIOS!$B$4:$F$343,3,0)</f>
        <v>1804</v>
      </c>
      <c r="F11135" s="149" t="str">
        <f>+VLOOKUP($A11135,mUNICIPIOS!$B$4:$F$343,4,0)</f>
        <v>Morales</v>
      </c>
      <c r="G11135" s="139" t="str">
        <f t="shared" ref="G11135:K11135" si="11439">+G11097</f>
        <v>06</v>
      </c>
      <c r="H11135" t="str">
        <f t="shared" si="11439"/>
        <v>IGE</v>
      </c>
      <c r="I11135" t="str">
        <f t="shared" si="11439"/>
        <v>Índice de Gestión Estratégica</v>
      </c>
      <c r="J11135" t="str">
        <f t="shared" si="11439"/>
        <v>06-04</v>
      </c>
      <c r="K11135" t="str">
        <f t="shared" si="11439"/>
        <v>Institucionalización de la gestión ordenada del territorio</v>
      </c>
      <c r="L11135" s="150">
        <f>+VLOOKUP($E11135,IGE_2018!$B$8:$Z$347,12,0)</f>
        <v>0.9</v>
      </c>
      <c r="M11135" s="142" t="str">
        <f>+VLOOKUP($E11135,IGE_2018!$B$8:$Z$347,13,0)</f>
        <v>Alto</v>
      </c>
    </row>
    <row r="11136" spans="1:13" x14ac:dyDescent="0.3">
      <c r="A11136" s="139">
        <f t="shared" si="11419"/>
        <v>293</v>
      </c>
      <c r="B11136" s="148">
        <f t="shared" si="11421"/>
        <v>34</v>
      </c>
      <c r="D11136" s="149" t="str">
        <f>+VLOOKUP($A11136,mUNICIPIOS!$B$4:$F$343,2,0)</f>
        <v>Izabal</v>
      </c>
      <c r="E11136" s="149">
        <f>+VLOOKUP($A11136,mUNICIPIOS!$B$4:$F$343,3,0)</f>
        <v>1804</v>
      </c>
      <c r="F11136" s="149" t="str">
        <f>+VLOOKUP($A11136,mUNICIPIOS!$B$4:$F$343,4,0)</f>
        <v>Morales</v>
      </c>
      <c r="G11136" s="139" t="str">
        <f t="shared" ref="G11136:K11136" si="11440">+G11098</f>
        <v>06</v>
      </c>
      <c r="H11136" t="str">
        <f t="shared" si="11440"/>
        <v>IGE</v>
      </c>
      <c r="I11136" t="str">
        <f t="shared" si="11440"/>
        <v>Índice de Gestión Estratégica</v>
      </c>
      <c r="J11136" t="str">
        <f t="shared" si="11440"/>
        <v>06-05</v>
      </c>
      <c r="K11136" t="str">
        <f t="shared" si="11440"/>
        <v>Acciones para la gestión ordenada del territorio</v>
      </c>
      <c r="L11136" s="150">
        <f>+VLOOKUP($E11136,IGE_2018!$B$8:$Z$347,15,0)</f>
        <v>0.40000000000000013</v>
      </c>
      <c r="M11136" s="142" t="str">
        <f>+VLOOKUP($E11136,IGE_2018!$B$8:$Z$347,16,0)</f>
        <v>Medio bajo</v>
      </c>
    </row>
    <row r="11137" spans="1:13" x14ac:dyDescent="0.3">
      <c r="A11137" s="139">
        <f t="shared" si="11419"/>
        <v>293</v>
      </c>
      <c r="B11137" s="148">
        <f t="shared" si="11421"/>
        <v>35</v>
      </c>
      <c r="D11137" s="149" t="str">
        <f>+VLOOKUP($A11137,mUNICIPIOS!$B$4:$F$343,2,0)</f>
        <v>Izabal</v>
      </c>
      <c r="E11137" s="149">
        <f>+VLOOKUP($A11137,mUNICIPIOS!$B$4:$F$343,3,0)</f>
        <v>1804</v>
      </c>
      <c r="F11137" s="149" t="str">
        <f>+VLOOKUP($A11137,mUNICIPIOS!$B$4:$F$343,4,0)</f>
        <v>Morales</v>
      </c>
      <c r="G11137" s="139" t="str">
        <f t="shared" ref="G11137:K11137" si="11441">+G11099</f>
        <v>06</v>
      </c>
      <c r="H11137" t="str">
        <f t="shared" si="11441"/>
        <v>IGE</v>
      </c>
      <c r="I11137" t="str">
        <f t="shared" si="11441"/>
        <v>Índice de Gestión Estratégica</v>
      </c>
      <c r="J11137" t="str">
        <f t="shared" si="11441"/>
        <v>06-06</v>
      </c>
      <c r="K11137" t="str">
        <f t="shared" si="11441"/>
        <v>Gestión de riesgo en la formulación de proyectos derivados de la planificación operativa anual</v>
      </c>
      <c r="L11137" s="150">
        <f>+VLOOKUP($E11137,IGE_2018!$B$8:$Z$347,18,0)</f>
        <v>0</v>
      </c>
      <c r="M11137" s="142" t="str">
        <f>+VLOOKUP($E11137,IGE_2018!$B$8:$Z$347,19,0)</f>
        <v>Bajo</v>
      </c>
    </row>
    <row r="11138" spans="1:13" x14ac:dyDescent="0.3">
      <c r="A11138" s="139">
        <f t="shared" si="11419"/>
        <v>293</v>
      </c>
      <c r="B11138" s="148">
        <f t="shared" si="11421"/>
        <v>36</v>
      </c>
      <c r="D11138" s="149" t="str">
        <f>+VLOOKUP($A11138,mUNICIPIOS!$B$4:$F$343,2,0)</f>
        <v>Izabal</v>
      </c>
      <c r="E11138" s="149">
        <f>+VLOOKUP($A11138,mUNICIPIOS!$B$4:$F$343,3,0)</f>
        <v>1804</v>
      </c>
      <c r="F11138" s="149" t="str">
        <f>+VLOOKUP($A11138,mUNICIPIOS!$B$4:$F$343,4,0)</f>
        <v>Morales</v>
      </c>
      <c r="G11138" s="139" t="str">
        <f t="shared" ref="G11138:K11138" si="11442">+G11100</f>
        <v>06</v>
      </c>
      <c r="H11138" t="str">
        <f t="shared" si="11442"/>
        <v>IGE</v>
      </c>
      <c r="I11138" t="str">
        <f t="shared" si="11442"/>
        <v>Índice de Gestión Estratégica</v>
      </c>
      <c r="J11138" t="str">
        <f t="shared" si="11442"/>
        <v>06-07</v>
      </c>
      <c r="K11138" t="str">
        <f t="shared" si="11442"/>
        <v>Ingresos por servicios ambientales en relación a los ingresos propios sin regalías</v>
      </c>
      <c r="L11138" s="150">
        <f>+VLOOKUP($E11138,IGE_2018!$B$8:$Z$347,21,0)</f>
        <v>4.9127250261406366E-2</v>
      </c>
      <c r="M11138" s="142" t="str">
        <f>+VLOOKUP($E11138,IGE_2018!$B$8:$Z$347,22,0)</f>
        <v>Bajo</v>
      </c>
    </row>
    <row r="11139" spans="1:13" x14ac:dyDescent="0.3">
      <c r="A11139" s="139">
        <f t="shared" si="11419"/>
        <v>293</v>
      </c>
      <c r="B11139" s="148">
        <f t="shared" si="11421"/>
        <v>37</v>
      </c>
      <c r="D11139" s="149" t="str">
        <f>+VLOOKUP($A11139,mUNICIPIOS!$B$4:$F$343,2,0)</f>
        <v>Izabal</v>
      </c>
      <c r="E11139" s="149">
        <f>+VLOOKUP($A11139,mUNICIPIOS!$B$4:$F$343,3,0)</f>
        <v>1804</v>
      </c>
      <c r="F11139" s="149" t="str">
        <f>+VLOOKUP($A11139,mUNICIPIOS!$B$4:$F$343,4,0)</f>
        <v>Morales</v>
      </c>
      <c r="G11139" s="139" t="str">
        <f t="shared" ref="G11139:K11139" si="11443">+G11101</f>
        <v>06</v>
      </c>
      <c r="H11139" t="str">
        <f t="shared" si="11443"/>
        <v>IGE</v>
      </c>
      <c r="I11139" t="str">
        <f t="shared" si="11443"/>
        <v>Índice de Gestión Estratégica</v>
      </c>
      <c r="J11139" t="str">
        <f t="shared" si="11443"/>
        <v>INDICE</v>
      </c>
      <c r="K11139">
        <f t="shared" si="11443"/>
        <v>0</v>
      </c>
      <c r="L11139" s="150">
        <f>+VLOOKUP($E11139,IGE_2018!$B$8:$Z$347,24,0)</f>
        <v>0.19019950746617742</v>
      </c>
      <c r="M11139" s="142" t="str">
        <f>+VLOOKUP($E11139,IGE_2018!$B$8:$Z$347,25,0)</f>
        <v>Bajo</v>
      </c>
    </row>
    <row r="11140" spans="1:13" x14ac:dyDescent="0.3">
      <c r="A11140" s="139">
        <f t="shared" si="11419"/>
        <v>293</v>
      </c>
      <c r="B11140" s="148">
        <f t="shared" si="11421"/>
        <v>38</v>
      </c>
      <c r="D11140" s="149" t="str">
        <f>+VLOOKUP($A11140,mUNICIPIOS!$B$4:$F$343,2,0)</f>
        <v>Izabal</v>
      </c>
      <c r="E11140" s="149">
        <f>+VLOOKUP($A11140,mUNICIPIOS!$B$4:$F$343,3,0)</f>
        <v>1804</v>
      </c>
      <c r="F11140" s="149" t="str">
        <f>+VLOOKUP($A11140,mUNICIPIOS!$B$4:$F$343,4,0)</f>
        <v>Morales</v>
      </c>
      <c r="G11140" s="139" t="str">
        <f t="shared" ref="G11140:K11140" si="11444">+G11102</f>
        <v>RANKING</v>
      </c>
      <c r="H11140" t="str">
        <f t="shared" si="11444"/>
        <v>RGM</v>
      </c>
      <c r="I11140" t="str">
        <f t="shared" si="11444"/>
        <v>Ranking de la Gestión Municipal 2018</v>
      </c>
      <c r="J11140" t="str">
        <f t="shared" si="11444"/>
        <v>RANKING</v>
      </c>
      <c r="K11140">
        <f t="shared" si="11444"/>
        <v>0</v>
      </c>
      <c r="L11140" s="151">
        <f>+VLOOKUP($E11140,Resultados_generales!$C$8:$AE$347,27,0)</f>
        <v>0.45810502786347096</v>
      </c>
      <c r="M11140" t="str">
        <f>+VLOOKUP($E11140,Resultados_generales!$C$8:$AE$347,28,0)</f>
        <v>Medio</v>
      </c>
    </row>
    <row r="11141" spans="1:13" x14ac:dyDescent="0.3">
      <c r="A11141" s="139">
        <f t="shared" si="11419"/>
        <v>294</v>
      </c>
      <c r="B11141" s="148">
        <f t="shared" si="11421"/>
        <v>1</v>
      </c>
      <c r="D11141" s="149" t="str">
        <f>+VLOOKUP($A11141,mUNICIPIOS!$B$4:$F$343,2,0)</f>
        <v>Izabal</v>
      </c>
      <c r="E11141" s="149">
        <f>+VLOOKUP($A11141,mUNICIPIOS!$B$4:$F$343,3,0)</f>
        <v>1805</v>
      </c>
      <c r="F11141" s="149" t="str">
        <f>+VLOOKUP($A11141,mUNICIPIOS!$B$4:$F$343,4,0)</f>
        <v>Los Amates</v>
      </c>
      <c r="G11141" s="139" t="str">
        <f t="shared" ref="G11141:K11141" si="11445">+G11103</f>
        <v>01</v>
      </c>
      <c r="H11141" t="str">
        <f t="shared" si="11445"/>
        <v>IPC</v>
      </c>
      <c r="I11141" t="str">
        <f t="shared" si="11445"/>
        <v>Índice de Participación Ciudadana</v>
      </c>
      <c r="J11141" t="str">
        <f t="shared" si="11445"/>
        <v>01-01</v>
      </c>
      <c r="K11141" t="str">
        <f t="shared" si="11445"/>
        <v>Número de reuniones del COMUDE en el año de la medición.</v>
      </c>
      <c r="L11141" s="150">
        <f>+VLOOKUP($E11141,IPC_2018!$B$8:$T$347,3,0)</f>
        <v>0.33333333333333331</v>
      </c>
      <c r="M11141" s="142" t="str">
        <f>+VLOOKUP($E11141,IPC_2018!$B$8:$T$347,4,0)</f>
        <v>Medio bajo</v>
      </c>
    </row>
    <row r="11142" spans="1:13" x14ac:dyDescent="0.3">
      <c r="A11142" s="139">
        <f t="shared" si="11419"/>
        <v>294</v>
      </c>
      <c r="B11142" s="148">
        <f t="shared" si="11421"/>
        <v>2</v>
      </c>
      <c r="D11142" s="149" t="str">
        <f>+VLOOKUP($A11142,mUNICIPIOS!$B$4:$F$343,2,0)</f>
        <v>Izabal</v>
      </c>
      <c r="E11142" s="149">
        <f>+VLOOKUP($A11142,mUNICIPIOS!$B$4:$F$343,3,0)</f>
        <v>1805</v>
      </c>
      <c r="F11142" s="149" t="str">
        <f>+VLOOKUP($A11142,mUNICIPIOS!$B$4:$F$343,4,0)</f>
        <v>Los Amates</v>
      </c>
      <c r="G11142" s="139" t="str">
        <f t="shared" ref="G11142:K11142" si="11446">+G11104</f>
        <v>01</v>
      </c>
      <c r="H11142" t="str">
        <f t="shared" si="11446"/>
        <v>IPC</v>
      </c>
      <c r="I11142" t="str">
        <f t="shared" si="11446"/>
        <v>Índice de Participación Ciudadana</v>
      </c>
      <c r="J11142" t="str">
        <f t="shared" si="11446"/>
        <v>01-02</v>
      </c>
      <c r="K11142" t="str">
        <f t="shared" si="11446"/>
        <v>Participación de Alcaldes, Concejales y Síndicos determinados o designados en el COMUDE</v>
      </c>
      <c r="L11142" s="150">
        <f>+VLOOKUP($E11142,IPC_2018!$B$8:$T$347,6,0)</f>
        <v>0.53472222222222221</v>
      </c>
      <c r="M11142" s="142" t="str">
        <f>+VLOOKUP($E11142,IPC_2018!$B$8:$T$347,7,0)</f>
        <v>Medio</v>
      </c>
    </row>
    <row r="11143" spans="1:13" x14ac:dyDescent="0.3">
      <c r="A11143" s="139">
        <f t="shared" si="11419"/>
        <v>294</v>
      </c>
      <c r="B11143" s="148">
        <f t="shared" si="11421"/>
        <v>3</v>
      </c>
      <c r="D11143" s="149" t="str">
        <f>+VLOOKUP($A11143,mUNICIPIOS!$B$4:$F$343,2,0)</f>
        <v>Izabal</v>
      </c>
      <c r="E11143" s="149">
        <f>+VLOOKUP($A11143,mUNICIPIOS!$B$4:$F$343,3,0)</f>
        <v>1805</v>
      </c>
      <c r="F11143" s="149" t="str">
        <f>+VLOOKUP($A11143,mUNICIPIOS!$B$4:$F$343,4,0)</f>
        <v>Los Amates</v>
      </c>
      <c r="G11143" s="139" t="str">
        <f t="shared" ref="G11143:K11143" si="11447">+G11105</f>
        <v>01</v>
      </c>
      <c r="H11143" t="str">
        <f t="shared" si="11447"/>
        <v>IPC</v>
      </c>
      <c r="I11143" t="str">
        <f t="shared" si="11447"/>
        <v>Índice de Participación Ciudadana</v>
      </c>
      <c r="J11143" t="str">
        <f t="shared" si="11447"/>
        <v>01-03</v>
      </c>
      <c r="K11143" t="str">
        <f t="shared" si="11447"/>
        <v>Participación  de organizaciones de jóvenes, mujeres, pueblos mayas, xincas, garífunas, y otras organizaciones en el Comude</v>
      </c>
      <c r="L11143" s="150">
        <f>+VLOOKUP($E11143,IPC_2018!$B$8:$T$347,9,0)</f>
        <v>0</v>
      </c>
      <c r="M11143" s="142" t="str">
        <f>+VLOOKUP($E11143,IPC_2018!$B$8:$T$347,10,0)</f>
        <v>Bajo</v>
      </c>
    </row>
    <row r="11144" spans="1:13" x14ac:dyDescent="0.3">
      <c r="A11144" s="139">
        <f t="shared" si="11419"/>
        <v>294</v>
      </c>
      <c r="B11144" s="148">
        <f t="shared" si="11421"/>
        <v>4</v>
      </c>
      <c r="D11144" s="149" t="str">
        <f>+VLOOKUP($A11144,mUNICIPIOS!$B$4:$F$343,2,0)</f>
        <v>Izabal</v>
      </c>
      <c r="E11144" s="149">
        <f>+VLOOKUP($A11144,mUNICIPIOS!$B$4:$F$343,3,0)</f>
        <v>1805</v>
      </c>
      <c r="F11144" s="149" t="str">
        <f>+VLOOKUP($A11144,mUNICIPIOS!$B$4:$F$343,4,0)</f>
        <v>Los Amates</v>
      </c>
      <c r="G11144" s="139" t="str">
        <f t="shared" ref="G11144:K11144" si="11448">+G11106</f>
        <v>01</v>
      </c>
      <c r="H11144" t="str">
        <f t="shared" si="11448"/>
        <v>IPC</v>
      </c>
      <c r="I11144" t="str">
        <f t="shared" si="11448"/>
        <v>Índice de Participación Ciudadana</v>
      </c>
      <c r="J11144" t="str">
        <f t="shared" si="11448"/>
        <v>01-04</v>
      </c>
      <c r="K11144" t="str">
        <f t="shared" si="11448"/>
        <v>Representatividad territorial del Comude.</v>
      </c>
      <c r="L11144" s="150">
        <f>+VLOOKUP($E11144,IPC_2018!$B$8:$T$347,12,0)</f>
        <v>0.9653846153846154</v>
      </c>
      <c r="M11144" s="142" t="str">
        <f>+VLOOKUP($E11144,IPC_2018!$B$8:$T$347,13,0)</f>
        <v>Alto</v>
      </c>
    </row>
    <row r="11145" spans="1:13" x14ac:dyDescent="0.3">
      <c r="A11145" s="139">
        <f t="shared" si="11419"/>
        <v>294</v>
      </c>
      <c r="B11145" s="148">
        <f t="shared" si="11421"/>
        <v>5</v>
      </c>
      <c r="D11145" s="149" t="str">
        <f>+VLOOKUP($A11145,mUNICIPIOS!$B$4:$F$343,2,0)</f>
        <v>Izabal</v>
      </c>
      <c r="E11145" s="149">
        <f>+VLOOKUP($A11145,mUNICIPIOS!$B$4:$F$343,3,0)</f>
        <v>1805</v>
      </c>
      <c r="F11145" s="149" t="str">
        <f>+VLOOKUP($A11145,mUNICIPIOS!$B$4:$F$343,4,0)</f>
        <v>Los Amates</v>
      </c>
      <c r="G11145" s="139" t="str">
        <f t="shared" ref="G11145:K11145" si="11449">+G11107</f>
        <v>01</v>
      </c>
      <c r="H11145" t="str">
        <f t="shared" si="11449"/>
        <v>IPC</v>
      </c>
      <c r="I11145" t="str">
        <f t="shared" si="11449"/>
        <v>Índice de Participación Ciudadana</v>
      </c>
      <c r="J11145" t="str">
        <f t="shared" si="11449"/>
        <v>01-05</v>
      </c>
      <c r="K11145" t="str">
        <f t="shared" si="11449"/>
        <v>Funcionamiento del Comude</v>
      </c>
      <c r="L11145" s="150">
        <f>+VLOOKUP($E11145,IPC_2018!$B$8:$T$347,15,0)</f>
        <v>0.15901060076290127</v>
      </c>
      <c r="M11145" s="142" t="str">
        <f>+VLOOKUP($E11145,IPC_2018!$B$8:$T$347,16,0)</f>
        <v>Bajo</v>
      </c>
    </row>
    <row r="11146" spans="1:13" x14ac:dyDescent="0.3">
      <c r="A11146" s="139">
        <f t="shared" si="11419"/>
        <v>294</v>
      </c>
      <c r="B11146" s="148">
        <f t="shared" si="11421"/>
        <v>6</v>
      </c>
      <c r="D11146" s="149" t="str">
        <f>+VLOOKUP($A11146,mUNICIPIOS!$B$4:$F$343,2,0)</f>
        <v>Izabal</v>
      </c>
      <c r="E11146" s="149">
        <f>+VLOOKUP($A11146,mUNICIPIOS!$B$4:$F$343,3,0)</f>
        <v>1805</v>
      </c>
      <c r="F11146" s="149" t="str">
        <f>+VLOOKUP($A11146,mUNICIPIOS!$B$4:$F$343,4,0)</f>
        <v>Los Amates</v>
      </c>
      <c r="G11146" s="139" t="str">
        <f t="shared" ref="G11146:K11146" si="11450">+G11108</f>
        <v>01</v>
      </c>
      <c r="H11146" t="str">
        <f t="shared" si="11450"/>
        <v>IPC</v>
      </c>
      <c r="I11146" t="str">
        <f t="shared" si="11450"/>
        <v>Índice de Participación Ciudadana</v>
      </c>
      <c r="J11146" t="str">
        <f t="shared" si="11450"/>
        <v>INDICE</v>
      </c>
      <c r="K11146">
        <f t="shared" si="11450"/>
        <v>0</v>
      </c>
      <c r="L11146" s="150">
        <f>+VLOOKUP($E11146,IPC_2018!$B$8:$T$347,18,0)</f>
        <v>0.37716622686657197</v>
      </c>
      <c r="M11146" s="142" t="str">
        <f>+VLOOKUP($E11146,IPC_2018!$B$8:$T$347,19,0)</f>
        <v>Medio bajo</v>
      </c>
    </row>
    <row r="11147" spans="1:13" x14ac:dyDescent="0.3">
      <c r="A11147" s="139">
        <f t="shared" si="11419"/>
        <v>294</v>
      </c>
      <c r="B11147" s="148">
        <f t="shared" si="11421"/>
        <v>7</v>
      </c>
      <c r="D11147" s="149" t="str">
        <f>+VLOOKUP($A11147,mUNICIPIOS!$B$4:$F$343,2,0)</f>
        <v>Izabal</v>
      </c>
      <c r="E11147" s="149">
        <f>+VLOOKUP($A11147,mUNICIPIOS!$B$4:$F$343,3,0)</f>
        <v>1805</v>
      </c>
      <c r="F11147" s="149" t="str">
        <f>+VLOOKUP($A11147,mUNICIPIOS!$B$4:$F$343,4,0)</f>
        <v>Los Amates</v>
      </c>
      <c r="G11147" s="139" t="str">
        <f t="shared" ref="G11147:K11147" si="11451">+G11109</f>
        <v>02</v>
      </c>
      <c r="H11147" t="str">
        <f t="shared" si="11451"/>
        <v>IIC</v>
      </c>
      <c r="I11147" t="str">
        <f t="shared" si="11451"/>
        <v>Índice de Información a la Ciudadanía</v>
      </c>
      <c r="J11147" t="str">
        <f t="shared" si="11451"/>
        <v>02-01</v>
      </c>
      <c r="K11147" t="str">
        <f t="shared" si="11451"/>
        <v>Rendición de cuentas cuatrimestral y anual al Comude enfocadas en resultados.</v>
      </c>
      <c r="L11147" s="150">
        <f>+VLOOKUP($E11147,IIC_2018!$B$8:$Q$347,3,0)</f>
        <v>0</v>
      </c>
      <c r="M11147" s="142" t="str">
        <f>+VLOOKUP($E11147,IIC_2018!$B$8:$Q$347,4,0)</f>
        <v>Bajo</v>
      </c>
    </row>
    <row r="11148" spans="1:13" x14ac:dyDescent="0.3">
      <c r="A11148" s="139">
        <f t="shared" si="11419"/>
        <v>294</v>
      </c>
      <c r="B11148" s="148">
        <f t="shared" si="11421"/>
        <v>8</v>
      </c>
      <c r="D11148" s="149" t="str">
        <f>+VLOOKUP($A11148,mUNICIPIOS!$B$4:$F$343,2,0)</f>
        <v>Izabal</v>
      </c>
      <c r="E11148" s="149">
        <f>+VLOOKUP($A11148,mUNICIPIOS!$B$4:$F$343,3,0)</f>
        <v>1805</v>
      </c>
      <c r="F11148" s="149" t="str">
        <f>+VLOOKUP($A11148,mUNICIPIOS!$B$4:$F$343,4,0)</f>
        <v>Los Amates</v>
      </c>
      <c r="G11148" s="139" t="str">
        <f t="shared" ref="G11148:K11148" si="11452">+G11110</f>
        <v>02</v>
      </c>
      <c r="H11148" t="str">
        <f t="shared" si="11452"/>
        <v>IIC</v>
      </c>
      <c r="I11148" t="str">
        <f t="shared" si="11452"/>
        <v>Índice de Información a la Ciudadanía</v>
      </c>
      <c r="J11148" t="str">
        <f t="shared" si="11452"/>
        <v>02-02</v>
      </c>
      <c r="K11148" t="str">
        <f t="shared" si="11452"/>
        <v>Información presupuestaria y otra información brindada a la ciudadanía disponible en medios locales de comunicación.</v>
      </c>
      <c r="L11148" s="150">
        <f>+VLOOKUP($E11148,IIC_2018!$B$8:$Q$347,6,0)</f>
        <v>0.75</v>
      </c>
      <c r="M11148" s="142" t="str">
        <f>+VLOOKUP($E11148,IIC_2018!$B$8:$Q$347,7,0)</f>
        <v>Medio alto</v>
      </c>
    </row>
    <row r="11149" spans="1:13" x14ac:dyDescent="0.3">
      <c r="A11149" s="139">
        <f t="shared" si="11419"/>
        <v>294</v>
      </c>
      <c r="B11149" s="148">
        <f t="shared" si="11421"/>
        <v>9</v>
      </c>
      <c r="D11149" s="149" t="str">
        <f>+VLOOKUP($A11149,mUNICIPIOS!$B$4:$F$343,2,0)</f>
        <v>Izabal</v>
      </c>
      <c r="E11149" s="149">
        <f>+VLOOKUP($A11149,mUNICIPIOS!$B$4:$F$343,3,0)</f>
        <v>1805</v>
      </c>
      <c r="F11149" s="149" t="str">
        <f>+VLOOKUP($A11149,mUNICIPIOS!$B$4:$F$343,4,0)</f>
        <v>Los Amates</v>
      </c>
      <c r="G11149" s="139" t="str">
        <f t="shared" ref="G11149:K11149" si="11453">+G11111</f>
        <v>02</v>
      </c>
      <c r="H11149" t="str">
        <f t="shared" si="11453"/>
        <v>IIC</v>
      </c>
      <c r="I11149" t="str">
        <f t="shared" si="11453"/>
        <v>Índice de Información a la Ciudadanía</v>
      </c>
      <c r="J11149" t="str">
        <f t="shared" si="11453"/>
        <v>02-03</v>
      </c>
      <c r="K11149" t="str">
        <f t="shared" si="11453"/>
        <v>Información pública de oficio actualizada y disponible de acuerdo a la LAIP y uso de internet.</v>
      </c>
      <c r="L11149" s="150">
        <f>+VLOOKUP($E11149,IIC_2018!$B$8:$Q$347,9,0)</f>
        <v>0.95999999999999985</v>
      </c>
      <c r="M11149" s="142" t="str">
        <f>+VLOOKUP($E11149,IIC_2018!$B$8:$Q$347,10,0)</f>
        <v>Alto</v>
      </c>
    </row>
    <row r="11150" spans="1:13" x14ac:dyDescent="0.3">
      <c r="A11150" s="139">
        <f t="shared" si="11419"/>
        <v>294</v>
      </c>
      <c r="B11150" s="148">
        <f t="shared" si="11421"/>
        <v>10</v>
      </c>
      <c r="D11150" s="149" t="str">
        <f>+VLOOKUP($A11150,mUNICIPIOS!$B$4:$F$343,2,0)</f>
        <v>Izabal</v>
      </c>
      <c r="E11150" s="149">
        <f>+VLOOKUP($A11150,mUNICIPIOS!$B$4:$F$343,3,0)</f>
        <v>1805</v>
      </c>
      <c r="F11150" s="149" t="str">
        <f>+VLOOKUP($A11150,mUNICIPIOS!$B$4:$F$343,4,0)</f>
        <v>Los Amates</v>
      </c>
      <c r="G11150" s="139" t="str">
        <f t="shared" ref="G11150:K11150" si="11454">+G11112</f>
        <v>02</v>
      </c>
      <c r="H11150" t="str">
        <f t="shared" si="11454"/>
        <v>IIC</v>
      </c>
      <c r="I11150" t="str">
        <f t="shared" si="11454"/>
        <v>Índice de Información a la Ciudadanía</v>
      </c>
      <c r="J11150" t="str">
        <f t="shared" si="11454"/>
        <v>02-04</v>
      </c>
      <c r="K11150" t="str">
        <f t="shared" si="11454"/>
        <v>Relación del monto contratado por medio de Guate compras con el total del presupuesto de egresos vigente.</v>
      </c>
      <c r="L11150" s="150">
        <f>+VLOOKUP($E11150,IIC_2018!$B$8:$Q$347,12,0)</f>
        <v>0.69261899688823558</v>
      </c>
      <c r="M11150" s="142" t="str">
        <f>+VLOOKUP($E11150,IIC_2018!$B$8:$Q$347,13,0)</f>
        <v>Medio alto</v>
      </c>
    </row>
    <row r="11151" spans="1:13" x14ac:dyDescent="0.3">
      <c r="A11151" s="139">
        <f t="shared" si="11419"/>
        <v>294</v>
      </c>
      <c r="B11151" s="148">
        <f t="shared" si="11421"/>
        <v>11</v>
      </c>
      <c r="D11151" s="149" t="str">
        <f>+VLOOKUP($A11151,mUNICIPIOS!$B$4:$F$343,2,0)</f>
        <v>Izabal</v>
      </c>
      <c r="E11151" s="149">
        <f>+VLOOKUP($A11151,mUNICIPIOS!$B$4:$F$343,3,0)</f>
        <v>1805</v>
      </c>
      <c r="F11151" s="149" t="str">
        <f>+VLOOKUP($A11151,mUNICIPIOS!$B$4:$F$343,4,0)</f>
        <v>Los Amates</v>
      </c>
      <c r="G11151" s="139" t="str">
        <f t="shared" ref="G11151:K11151" si="11455">+G11113</f>
        <v>02</v>
      </c>
      <c r="H11151" t="str">
        <f t="shared" si="11455"/>
        <v>IIC</v>
      </c>
      <c r="I11151" t="str">
        <f t="shared" si="11455"/>
        <v>Índice de Información a la Ciudadanía</v>
      </c>
      <c r="J11151" t="str">
        <f t="shared" si="11455"/>
        <v>INDICE</v>
      </c>
      <c r="K11151">
        <f t="shared" si="11455"/>
        <v>0</v>
      </c>
      <c r="L11151" s="150">
        <f>+VLOOKUP($E11151,IIC_2018!$B$8:$Q$347,15,0)</f>
        <v>0.60065474922205886</v>
      </c>
      <c r="M11151" s="142" t="str">
        <f>+VLOOKUP($E11151,IIC_2018!$B$8:$Q$347,16,0)</f>
        <v>Medio alto</v>
      </c>
    </row>
    <row r="11152" spans="1:13" x14ac:dyDescent="0.3">
      <c r="A11152" s="139">
        <f t="shared" si="11419"/>
        <v>294</v>
      </c>
      <c r="B11152" s="148">
        <f t="shared" si="11421"/>
        <v>12</v>
      </c>
      <c r="D11152" s="149" t="str">
        <f>+VLOOKUP($A11152,mUNICIPIOS!$B$4:$F$343,2,0)</f>
        <v>Izabal</v>
      </c>
      <c r="E11152" s="149">
        <f>+VLOOKUP($A11152,mUNICIPIOS!$B$4:$F$343,3,0)</f>
        <v>1805</v>
      </c>
      <c r="F11152" s="149" t="str">
        <f>+VLOOKUP($A11152,mUNICIPIOS!$B$4:$F$343,4,0)</f>
        <v>Los Amates</v>
      </c>
      <c r="G11152" s="139" t="str">
        <f t="shared" ref="G11152:K11152" si="11456">+G11114</f>
        <v>03</v>
      </c>
      <c r="H11152" t="str">
        <f t="shared" si="11456"/>
        <v>ISP</v>
      </c>
      <c r="I11152" t="str">
        <f t="shared" si="11456"/>
        <v>Índice de Servicios Públicos</v>
      </c>
      <c r="J11152" t="str">
        <f t="shared" si="11456"/>
        <v>03-01</v>
      </c>
      <c r="K11152" t="str">
        <f t="shared" si="11456"/>
        <v>Cobertura del servicio público de agua</v>
      </c>
      <c r="L11152" s="150">
        <f>+VLOOKUP($E11152,ISP_2018!$B$8:$T$347,3,0)</f>
        <v>0</v>
      </c>
      <c r="M11152" s="142" t="str">
        <f>+VLOOKUP($E11152,ISP_2018!$B$8:$T$347,4,0)</f>
        <v>Bajo</v>
      </c>
    </row>
    <row r="11153" spans="1:13" x14ac:dyDescent="0.3">
      <c r="A11153" s="139">
        <f t="shared" si="11419"/>
        <v>294</v>
      </c>
      <c r="B11153" s="148">
        <f t="shared" si="11421"/>
        <v>13</v>
      </c>
      <c r="D11153" s="149" t="str">
        <f>+VLOOKUP($A11153,mUNICIPIOS!$B$4:$F$343,2,0)</f>
        <v>Izabal</v>
      </c>
      <c r="E11153" s="149">
        <f>+VLOOKUP($A11153,mUNICIPIOS!$B$4:$F$343,3,0)</f>
        <v>1805</v>
      </c>
      <c r="F11153" s="149" t="str">
        <f>+VLOOKUP($A11153,mUNICIPIOS!$B$4:$F$343,4,0)</f>
        <v>Los Amates</v>
      </c>
      <c r="G11153" s="139" t="str">
        <f t="shared" ref="G11153:K11153" si="11457">+G11115</f>
        <v>03</v>
      </c>
      <c r="H11153" t="str">
        <f t="shared" si="11457"/>
        <v>ISP</v>
      </c>
      <c r="I11153" t="str">
        <f t="shared" si="11457"/>
        <v>Índice de Servicios Públicos</v>
      </c>
      <c r="J11153" t="str">
        <f t="shared" si="11457"/>
        <v>03-02</v>
      </c>
      <c r="K11153" t="str">
        <f t="shared" si="11457"/>
        <v>Control de la calidad del servicio público de agua</v>
      </c>
      <c r="L11153" s="150">
        <f>+VLOOKUP($E11153,ISP_2018!$B$8:$T$347,6,0)</f>
        <v>0</v>
      </c>
      <c r="M11153" s="142" t="str">
        <f>+VLOOKUP($E11153,ISP_2018!$B$8:$T$347,7,0)</f>
        <v>Bajo</v>
      </c>
    </row>
    <row r="11154" spans="1:13" x14ac:dyDescent="0.3">
      <c r="A11154" s="139">
        <f t="shared" si="11419"/>
        <v>294</v>
      </c>
      <c r="B11154" s="148">
        <f t="shared" si="11421"/>
        <v>14</v>
      </c>
      <c r="D11154" s="149" t="str">
        <f>+VLOOKUP($A11154,mUNICIPIOS!$B$4:$F$343,2,0)</f>
        <v>Izabal</v>
      </c>
      <c r="E11154" s="149">
        <f>+VLOOKUP($A11154,mUNICIPIOS!$B$4:$F$343,3,0)</f>
        <v>1805</v>
      </c>
      <c r="F11154" s="149" t="str">
        <f>+VLOOKUP($A11154,mUNICIPIOS!$B$4:$F$343,4,0)</f>
        <v>Los Amates</v>
      </c>
      <c r="G11154" s="139" t="str">
        <f t="shared" ref="G11154:K11154" si="11458">+G11116</f>
        <v>03</v>
      </c>
      <c r="H11154" t="str">
        <f t="shared" si="11458"/>
        <v>ISP</v>
      </c>
      <c r="I11154" t="str">
        <f t="shared" si="11458"/>
        <v>Índice de Servicios Públicos</v>
      </c>
      <c r="J11154" t="str">
        <f t="shared" si="11458"/>
        <v>03-03</v>
      </c>
      <c r="K11154" t="str">
        <f t="shared" si="11458"/>
        <v>Disposición  y tratamiento  de aguas residuales</v>
      </c>
      <c r="L11154" s="150">
        <f>+VLOOKUP($E11154,ISP_2018!$B$8:$T$347,9,0)</f>
        <v>0</v>
      </c>
      <c r="M11154" s="142" t="str">
        <f>+VLOOKUP($E11154,ISP_2018!$B$8:$T$347,10,0)</f>
        <v>Bajo</v>
      </c>
    </row>
    <row r="11155" spans="1:13" x14ac:dyDescent="0.3">
      <c r="A11155" s="139">
        <f t="shared" si="11419"/>
        <v>294</v>
      </c>
      <c r="B11155" s="148">
        <f t="shared" si="11421"/>
        <v>15</v>
      </c>
      <c r="D11155" s="149" t="str">
        <f>+VLOOKUP($A11155,mUNICIPIOS!$B$4:$F$343,2,0)</f>
        <v>Izabal</v>
      </c>
      <c r="E11155" s="149">
        <f>+VLOOKUP($A11155,mUNICIPIOS!$B$4:$F$343,3,0)</f>
        <v>1805</v>
      </c>
      <c r="F11155" s="149" t="str">
        <f>+VLOOKUP($A11155,mUNICIPIOS!$B$4:$F$343,4,0)</f>
        <v>Los Amates</v>
      </c>
      <c r="G11155" s="139" t="str">
        <f t="shared" ref="G11155:K11155" si="11459">+G11117</f>
        <v>03</v>
      </c>
      <c r="H11155" t="str">
        <f t="shared" si="11459"/>
        <v>ISP</v>
      </c>
      <c r="I11155" t="str">
        <f t="shared" si="11459"/>
        <v>Índice de Servicios Públicos</v>
      </c>
      <c r="J11155" t="str">
        <f t="shared" si="11459"/>
        <v>03-04</v>
      </c>
      <c r="K11155" t="str">
        <f t="shared" si="11459"/>
        <v>Gestión y manejo de los residuos y desechos sólidos</v>
      </c>
      <c r="L11155" s="150">
        <f>+VLOOKUP($E11155,ISP_2018!$B$8:$T$347,12,0)</f>
        <v>0</v>
      </c>
      <c r="M11155" s="142" t="str">
        <f>+VLOOKUP($E11155,ISP_2018!$B$8:$T$347,13,0)</f>
        <v>Bajo</v>
      </c>
    </row>
    <row r="11156" spans="1:13" x14ac:dyDescent="0.3">
      <c r="A11156" s="139">
        <f t="shared" si="11419"/>
        <v>294</v>
      </c>
      <c r="B11156" s="148">
        <f t="shared" si="11421"/>
        <v>16</v>
      </c>
      <c r="D11156" s="149" t="str">
        <f>+VLOOKUP($A11156,mUNICIPIOS!$B$4:$F$343,2,0)</f>
        <v>Izabal</v>
      </c>
      <c r="E11156" s="149">
        <f>+VLOOKUP($A11156,mUNICIPIOS!$B$4:$F$343,3,0)</f>
        <v>1805</v>
      </c>
      <c r="F11156" s="149" t="str">
        <f>+VLOOKUP($A11156,mUNICIPIOS!$B$4:$F$343,4,0)</f>
        <v>Los Amates</v>
      </c>
      <c r="G11156" s="139" t="str">
        <f t="shared" ref="G11156:K11156" si="11460">+G11118</f>
        <v>03</v>
      </c>
      <c r="H11156" t="str">
        <f t="shared" si="11460"/>
        <v>ISP</v>
      </c>
      <c r="I11156" t="str">
        <f t="shared" si="11460"/>
        <v>Índice de Servicios Públicos</v>
      </c>
      <c r="J11156" t="str">
        <f t="shared" si="11460"/>
        <v>03-05</v>
      </c>
      <c r="K11156" t="str">
        <f t="shared" si="11460"/>
        <v>Gestión de servicios públicos municipales</v>
      </c>
      <c r="L11156" s="150">
        <f>+VLOOKUP($E11156,ISP_2018!$B$8:$T$347,15,0)</f>
        <v>0</v>
      </c>
      <c r="M11156" s="142" t="str">
        <f>+VLOOKUP($E11156,ISP_2018!$B$8:$T$347,16,0)</f>
        <v>Bajo</v>
      </c>
    </row>
    <row r="11157" spans="1:13" x14ac:dyDescent="0.3">
      <c r="A11157" s="139">
        <f t="shared" si="11419"/>
        <v>294</v>
      </c>
      <c r="B11157" s="148">
        <f t="shared" si="11421"/>
        <v>17</v>
      </c>
      <c r="D11157" s="149" t="str">
        <f>+VLOOKUP($A11157,mUNICIPIOS!$B$4:$F$343,2,0)</f>
        <v>Izabal</v>
      </c>
      <c r="E11157" s="149">
        <f>+VLOOKUP($A11157,mUNICIPIOS!$B$4:$F$343,3,0)</f>
        <v>1805</v>
      </c>
      <c r="F11157" s="149" t="str">
        <f>+VLOOKUP($A11157,mUNICIPIOS!$B$4:$F$343,4,0)</f>
        <v>Los Amates</v>
      </c>
      <c r="G11157" s="139" t="str">
        <f t="shared" ref="G11157:K11157" si="11461">+G11119</f>
        <v>03</v>
      </c>
      <c r="H11157" t="str">
        <f t="shared" si="11461"/>
        <v>ISP</v>
      </c>
      <c r="I11157" t="str">
        <f t="shared" si="11461"/>
        <v>Índice de Servicios Públicos</v>
      </c>
      <c r="J11157" t="str">
        <f t="shared" si="11461"/>
        <v>INDICE</v>
      </c>
      <c r="K11157">
        <f t="shared" si="11461"/>
        <v>0</v>
      </c>
      <c r="L11157" s="150">
        <f>+VLOOKUP($E11157,ISP_2018!$B$8:$T$347,18,0)</f>
        <v>0</v>
      </c>
      <c r="M11157" s="142" t="str">
        <f>+VLOOKUP($E11157,ISP_2018!$B$8:$T$347,19,0)</f>
        <v>Bajo</v>
      </c>
    </row>
    <row r="11158" spans="1:13" x14ac:dyDescent="0.3">
      <c r="A11158" s="139">
        <f t="shared" si="11419"/>
        <v>294</v>
      </c>
      <c r="B11158" s="148">
        <f t="shared" si="11421"/>
        <v>18</v>
      </c>
      <c r="D11158" s="149" t="str">
        <f>+VLOOKUP($A11158,mUNICIPIOS!$B$4:$F$343,2,0)</f>
        <v>Izabal</v>
      </c>
      <c r="E11158" s="149">
        <f>+VLOOKUP($A11158,mUNICIPIOS!$B$4:$F$343,3,0)</f>
        <v>1805</v>
      </c>
      <c r="F11158" s="149" t="str">
        <f>+VLOOKUP($A11158,mUNICIPIOS!$B$4:$F$343,4,0)</f>
        <v>Los Amates</v>
      </c>
      <c r="G11158" s="139" t="str">
        <f t="shared" ref="G11158:K11158" si="11462">+G11120</f>
        <v>04</v>
      </c>
      <c r="H11158" t="str">
        <f t="shared" si="11462"/>
        <v>IGA</v>
      </c>
      <c r="I11158" t="str">
        <f t="shared" si="11462"/>
        <v>Índice de Gestión Administrativa</v>
      </c>
      <c r="J11158" t="str">
        <f t="shared" si="11462"/>
        <v>04-01</v>
      </c>
      <c r="K11158" t="str">
        <f t="shared" si="11462"/>
        <v>Existencia de elementos de atención municipal orientada al vecino</v>
      </c>
      <c r="L11158" s="150">
        <f>+VLOOKUP($E11158,IGA_2018!$B$8:$N$347,3,0)</f>
        <v>0.25</v>
      </c>
      <c r="M11158" s="142" t="str">
        <f>+VLOOKUP($E11158,IGA_2018!$B$8:$N$347,4,0)</f>
        <v>Medio bajo</v>
      </c>
    </row>
    <row r="11159" spans="1:13" x14ac:dyDescent="0.3">
      <c r="A11159" s="139">
        <f t="shared" si="11419"/>
        <v>294</v>
      </c>
      <c r="B11159" s="148">
        <f t="shared" si="11421"/>
        <v>19</v>
      </c>
      <c r="D11159" s="149" t="str">
        <f>+VLOOKUP($A11159,mUNICIPIOS!$B$4:$F$343,2,0)</f>
        <v>Izabal</v>
      </c>
      <c r="E11159" s="149">
        <f>+VLOOKUP($A11159,mUNICIPIOS!$B$4:$F$343,3,0)</f>
        <v>1805</v>
      </c>
      <c r="F11159" s="149" t="str">
        <f>+VLOOKUP($A11159,mUNICIPIOS!$B$4:$F$343,4,0)</f>
        <v>Los Amates</v>
      </c>
      <c r="G11159" s="139" t="str">
        <f t="shared" ref="G11159:K11159" si="11463">+G11121</f>
        <v>04</v>
      </c>
      <c r="H11159" t="str">
        <f t="shared" si="11463"/>
        <v>IGA</v>
      </c>
      <c r="I11159" t="str">
        <f t="shared" si="11463"/>
        <v>Índice de Gestión Administrativa</v>
      </c>
      <c r="J11159" t="str">
        <f t="shared" si="11463"/>
        <v>04-02</v>
      </c>
      <c r="K11159" t="str">
        <f t="shared" si="11463"/>
        <v>Gestión del recurso humano.</v>
      </c>
      <c r="L11159" s="150">
        <f>+VLOOKUP($E11159,IGA_2018!$B$8:$N$347,6,0)</f>
        <v>0.49549317537986109</v>
      </c>
      <c r="M11159" s="142" t="str">
        <f>+VLOOKUP($E11159,IGA_2018!$B$8:$N$347,7,0)</f>
        <v>Medio</v>
      </c>
    </row>
    <row r="11160" spans="1:13" x14ac:dyDescent="0.3">
      <c r="A11160" s="139">
        <f t="shared" si="11419"/>
        <v>294</v>
      </c>
      <c r="B11160" s="148">
        <f t="shared" si="11421"/>
        <v>20</v>
      </c>
      <c r="D11160" s="149" t="str">
        <f>+VLOOKUP($A11160,mUNICIPIOS!$B$4:$F$343,2,0)</f>
        <v>Izabal</v>
      </c>
      <c r="E11160" s="149">
        <f>+VLOOKUP($A11160,mUNICIPIOS!$B$4:$F$343,3,0)</f>
        <v>1805</v>
      </c>
      <c r="F11160" s="149" t="str">
        <f>+VLOOKUP($A11160,mUNICIPIOS!$B$4:$F$343,4,0)</f>
        <v>Los Amates</v>
      </c>
      <c r="G11160" s="139" t="str">
        <f t="shared" ref="G11160:K11160" si="11464">+G11122</f>
        <v>04</v>
      </c>
      <c r="H11160" t="str">
        <f t="shared" si="11464"/>
        <v>IGA</v>
      </c>
      <c r="I11160" t="str">
        <f t="shared" si="11464"/>
        <v>Índice de Gestión Administrativa</v>
      </c>
      <c r="J11160" t="str">
        <f t="shared" si="11464"/>
        <v>04-03</v>
      </c>
      <c r="K11160" t="str">
        <f t="shared" si="11464"/>
        <v>Existencia de oficinas municipales con instrumentos de gestión.</v>
      </c>
      <c r="L11160" s="150">
        <f>+VLOOKUP($E11160,IGA_2018!$B$8:$N$347,9,0)</f>
        <v>2.6785714285714284E-2</v>
      </c>
      <c r="M11160" s="142" t="str">
        <f>+VLOOKUP($E11160,IGA_2018!$B$8:$N$347,10,0)</f>
        <v>Bajo</v>
      </c>
    </row>
    <row r="11161" spans="1:13" x14ac:dyDescent="0.3">
      <c r="A11161" s="139">
        <f t="shared" si="11419"/>
        <v>294</v>
      </c>
      <c r="B11161" s="148">
        <f t="shared" si="11421"/>
        <v>21</v>
      </c>
      <c r="D11161" s="149" t="str">
        <f>+VLOOKUP($A11161,mUNICIPIOS!$B$4:$F$343,2,0)</f>
        <v>Izabal</v>
      </c>
      <c r="E11161" s="149">
        <f>+VLOOKUP($A11161,mUNICIPIOS!$B$4:$F$343,3,0)</f>
        <v>1805</v>
      </c>
      <c r="F11161" s="149" t="str">
        <f>+VLOOKUP($A11161,mUNICIPIOS!$B$4:$F$343,4,0)</f>
        <v>Los Amates</v>
      </c>
      <c r="G11161" s="139" t="str">
        <f t="shared" ref="G11161:K11161" si="11465">+G11123</f>
        <v>04</v>
      </c>
      <c r="H11161" t="str">
        <f t="shared" si="11465"/>
        <v>IGA</v>
      </c>
      <c r="I11161" t="str">
        <f t="shared" si="11465"/>
        <v>Índice de Gestión Administrativa</v>
      </c>
      <c r="J11161" t="str">
        <f t="shared" si="11465"/>
        <v>INDICE</v>
      </c>
      <c r="K11161">
        <f t="shared" si="11465"/>
        <v>0</v>
      </c>
      <c r="L11161" s="150">
        <f>+VLOOKUP($E11161,IGA_2018!$B$8:$N$347,12,0)</f>
        <v>0.25779761138295137</v>
      </c>
      <c r="M11161" s="142" t="str">
        <f>+VLOOKUP($E11161,IGA_2018!$B$8:$N$347,13,0)</f>
        <v>Medio bajo</v>
      </c>
    </row>
    <row r="11162" spans="1:13" x14ac:dyDescent="0.3">
      <c r="A11162" s="139">
        <f t="shared" si="11419"/>
        <v>294</v>
      </c>
      <c r="B11162" s="148">
        <f t="shared" si="11421"/>
        <v>22</v>
      </c>
      <c r="D11162" s="149" t="str">
        <f>+VLOOKUP($A11162,mUNICIPIOS!$B$4:$F$343,2,0)</f>
        <v>Izabal</v>
      </c>
      <c r="E11162" s="149">
        <f>+VLOOKUP($A11162,mUNICIPIOS!$B$4:$F$343,3,0)</f>
        <v>1805</v>
      </c>
      <c r="F11162" s="149" t="str">
        <f>+VLOOKUP($A11162,mUNICIPIOS!$B$4:$F$343,4,0)</f>
        <v>Los Amates</v>
      </c>
      <c r="G11162" s="139" t="str">
        <f t="shared" ref="G11162:K11162" si="11466">+G11124</f>
        <v>05</v>
      </c>
      <c r="H11162" t="str">
        <f t="shared" si="11466"/>
        <v>IGF</v>
      </c>
      <c r="I11162" t="str">
        <f t="shared" si="11466"/>
        <v>Índice de Gestión Financiera</v>
      </c>
      <c r="J11162" t="str">
        <f t="shared" si="11466"/>
        <v>05-01</v>
      </c>
      <c r="K11162" t="str">
        <f t="shared" si="11466"/>
        <v>Autonomía financiera municipal</v>
      </c>
      <c r="L11162" s="150">
        <f>+VLOOKUP($E11162,IGF_2018!$B$8:$Z$347,3,0)</f>
        <v>0.20116172577269517</v>
      </c>
      <c r="M11162" s="142" t="str">
        <f>+VLOOKUP($E11162,IGF_2018!$B$8:$Z$347,4,0)</f>
        <v>Medio bajo</v>
      </c>
    </row>
    <row r="11163" spans="1:13" x14ac:dyDescent="0.3">
      <c r="A11163" s="139">
        <f t="shared" si="11419"/>
        <v>294</v>
      </c>
      <c r="B11163" s="148">
        <f t="shared" si="11421"/>
        <v>23</v>
      </c>
      <c r="D11163" s="149" t="str">
        <f>+VLOOKUP($A11163,mUNICIPIOS!$B$4:$F$343,2,0)</f>
        <v>Izabal</v>
      </c>
      <c r="E11163" s="149">
        <f>+VLOOKUP($A11163,mUNICIPIOS!$B$4:$F$343,3,0)</f>
        <v>1805</v>
      </c>
      <c r="F11163" s="149" t="str">
        <f>+VLOOKUP($A11163,mUNICIPIOS!$B$4:$F$343,4,0)</f>
        <v>Los Amates</v>
      </c>
      <c r="G11163" s="139" t="str">
        <f t="shared" ref="G11163:K11163" si="11467">+G11125</f>
        <v>05</v>
      </c>
      <c r="H11163" t="str">
        <f t="shared" si="11467"/>
        <v>IGF</v>
      </c>
      <c r="I11163" t="str">
        <f t="shared" si="11467"/>
        <v>Índice de Gestión Financiera</v>
      </c>
      <c r="J11163" t="str">
        <f t="shared" si="11467"/>
        <v>05-02</v>
      </c>
      <c r="K11163" t="str">
        <f t="shared" si="11467"/>
        <v xml:space="preserve">Ingresos propios por habitante -sin regalías- </v>
      </c>
      <c r="L11163" s="150">
        <f>+VLOOKUP($E11163,IGF_2018!$B$8:$Z$347,6,0)</f>
        <v>5.9170094396594569E-2</v>
      </c>
      <c r="M11163" s="142" t="str">
        <f>+VLOOKUP($E11163,IGF_2018!$B$8:$Z$347,7,0)</f>
        <v>Bajo</v>
      </c>
    </row>
    <row r="11164" spans="1:13" x14ac:dyDescent="0.3">
      <c r="A11164" s="139">
        <f t="shared" si="11419"/>
        <v>294</v>
      </c>
      <c r="B11164" s="148">
        <f t="shared" si="11421"/>
        <v>24</v>
      </c>
      <c r="D11164" s="149" t="str">
        <f>+VLOOKUP($A11164,mUNICIPIOS!$B$4:$F$343,2,0)</f>
        <v>Izabal</v>
      </c>
      <c r="E11164" s="149">
        <f>+VLOOKUP($A11164,mUNICIPIOS!$B$4:$F$343,3,0)</f>
        <v>1805</v>
      </c>
      <c r="F11164" s="149" t="str">
        <f>+VLOOKUP($A11164,mUNICIPIOS!$B$4:$F$343,4,0)</f>
        <v>Los Amates</v>
      </c>
      <c r="G11164" s="139" t="str">
        <f t="shared" ref="G11164:K11164" si="11468">+G11126</f>
        <v>05</v>
      </c>
      <c r="H11164" t="str">
        <f t="shared" si="11468"/>
        <v>IGF</v>
      </c>
      <c r="I11164" t="str">
        <f t="shared" si="11468"/>
        <v>Índice de Gestión Financiera</v>
      </c>
      <c r="J11164" t="str">
        <f t="shared" si="11468"/>
        <v>05-03</v>
      </c>
      <c r="K11164" t="str">
        <f t="shared" si="11468"/>
        <v>Ingresos del IUSI en relación a los ingresos propios -sin regalías-</v>
      </c>
      <c r="L11164" s="150">
        <f>+VLOOKUP($E11164,IGF_2018!$B$8:$Z$347,9,0)</f>
        <v>0.19832335848020222</v>
      </c>
      <c r="M11164" s="142" t="str">
        <f>+VLOOKUP($E11164,IGF_2018!$B$8:$Z$347,10,0)</f>
        <v>Bajo</v>
      </c>
    </row>
    <row r="11165" spans="1:13" x14ac:dyDescent="0.3">
      <c r="A11165" s="139">
        <f t="shared" si="11419"/>
        <v>294</v>
      </c>
      <c r="B11165" s="148">
        <f t="shared" si="11421"/>
        <v>25</v>
      </c>
      <c r="D11165" s="149" t="str">
        <f>+VLOOKUP($A11165,mUNICIPIOS!$B$4:$F$343,2,0)</f>
        <v>Izabal</v>
      </c>
      <c r="E11165" s="149">
        <f>+VLOOKUP($A11165,mUNICIPIOS!$B$4:$F$343,3,0)</f>
        <v>1805</v>
      </c>
      <c r="F11165" s="149" t="str">
        <f>+VLOOKUP($A11165,mUNICIPIOS!$B$4:$F$343,4,0)</f>
        <v>Los Amates</v>
      </c>
      <c r="G11165" s="139" t="str">
        <f t="shared" ref="G11165:K11165" si="11469">+G11127</f>
        <v>05</v>
      </c>
      <c r="H11165" t="str">
        <f t="shared" si="11469"/>
        <v>IGF</v>
      </c>
      <c r="I11165" t="str">
        <f t="shared" si="11469"/>
        <v>Índice de Gestión Financiera</v>
      </c>
      <c r="J11165" t="str">
        <f t="shared" si="11469"/>
        <v>05-04</v>
      </c>
      <c r="K11165" t="str">
        <f t="shared" si="11469"/>
        <v>Inversión anual en capital fijo por habitante</v>
      </c>
      <c r="L11165" s="150">
        <f>+VLOOKUP($E11165,IGF_2018!$B$8:$Z$347,12,0)</f>
        <v>2.9679693290862917E-2</v>
      </c>
      <c r="M11165" s="142" t="str">
        <f>+VLOOKUP($E11165,IGF_2018!$B$8:$Z$347,13,0)</f>
        <v>Bajo</v>
      </c>
    </row>
    <row r="11166" spans="1:13" x14ac:dyDescent="0.3">
      <c r="A11166" s="139">
        <f t="shared" si="11419"/>
        <v>294</v>
      </c>
      <c r="B11166" s="148">
        <f t="shared" si="11421"/>
        <v>26</v>
      </c>
      <c r="D11166" s="149" t="str">
        <f>+VLOOKUP($A11166,mUNICIPIOS!$B$4:$F$343,2,0)</f>
        <v>Izabal</v>
      </c>
      <c r="E11166" s="149">
        <f>+VLOOKUP($A11166,mUNICIPIOS!$B$4:$F$343,3,0)</f>
        <v>1805</v>
      </c>
      <c r="F11166" s="149" t="str">
        <f>+VLOOKUP($A11166,mUNICIPIOS!$B$4:$F$343,4,0)</f>
        <v>Los Amates</v>
      </c>
      <c r="G11166" s="139" t="str">
        <f t="shared" ref="G11166:K11166" si="11470">+G11128</f>
        <v>05</v>
      </c>
      <c r="H11166" t="str">
        <f t="shared" si="11470"/>
        <v>IGF</v>
      </c>
      <c r="I11166" t="str">
        <f t="shared" si="11470"/>
        <v>Índice de Gestión Financiera</v>
      </c>
      <c r="J11166" t="str">
        <f t="shared" si="11470"/>
        <v>05-05</v>
      </c>
      <c r="K11166" t="str">
        <f t="shared" si="11470"/>
        <v>Inversión anual en capital fijo con recursos percibidos por ingresos propios</v>
      </c>
      <c r="L11166" s="150">
        <f>+VLOOKUP($E11166,IGF_2018!$B$8:$Z$347,15,0)</f>
        <v>0</v>
      </c>
      <c r="M11166" s="142" t="str">
        <f>+VLOOKUP($E11166,IGF_2018!$B$8:$Z$347,16,0)</f>
        <v>Bajo</v>
      </c>
    </row>
    <row r="11167" spans="1:13" x14ac:dyDescent="0.3">
      <c r="A11167" s="139">
        <f t="shared" si="11419"/>
        <v>294</v>
      </c>
      <c r="B11167" s="148">
        <f t="shared" si="11421"/>
        <v>27</v>
      </c>
      <c r="D11167" s="149" t="str">
        <f>+VLOOKUP($A11167,mUNICIPIOS!$B$4:$F$343,2,0)</f>
        <v>Izabal</v>
      </c>
      <c r="E11167" s="149">
        <f>+VLOOKUP($A11167,mUNICIPIOS!$B$4:$F$343,3,0)</f>
        <v>1805</v>
      </c>
      <c r="F11167" s="149" t="str">
        <f>+VLOOKUP($A11167,mUNICIPIOS!$B$4:$F$343,4,0)</f>
        <v>Los Amates</v>
      </c>
      <c r="G11167" s="139" t="str">
        <f t="shared" ref="G11167:K11167" si="11471">+G11129</f>
        <v>05</v>
      </c>
      <c r="H11167" t="str">
        <f t="shared" si="11471"/>
        <v>IGF</v>
      </c>
      <c r="I11167" t="str">
        <f t="shared" si="11471"/>
        <v>Índice de Gestión Financiera</v>
      </c>
      <c r="J11167" t="str">
        <f t="shared" si="11471"/>
        <v>05-06</v>
      </c>
      <c r="K11167" t="str">
        <f t="shared" si="11471"/>
        <v xml:space="preserve">Inversión anual en capital fijo con recursos percibidos por transferencias del Gobierno Central </v>
      </c>
      <c r="L11167" s="150">
        <f>+VLOOKUP($E11167,IGF_2018!$B$8:$Z$347,18,0)</f>
        <v>0.25106908883112383</v>
      </c>
      <c r="M11167" s="142" t="str">
        <f>+VLOOKUP($E11167,IGF_2018!$B$8:$Z$347,19,0)</f>
        <v>Medio bajo</v>
      </c>
    </row>
    <row r="11168" spans="1:13" x14ac:dyDescent="0.3">
      <c r="A11168" s="139">
        <f t="shared" si="11419"/>
        <v>294</v>
      </c>
      <c r="B11168" s="148">
        <f t="shared" si="11421"/>
        <v>28</v>
      </c>
      <c r="D11168" s="149" t="str">
        <f>+VLOOKUP($A11168,mUNICIPIOS!$B$4:$F$343,2,0)</f>
        <v>Izabal</v>
      </c>
      <c r="E11168" s="149">
        <f>+VLOOKUP($A11168,mUNICIPIOS!$B$4:$F$343,3,0)</f>
        <v>1805</v>
      </c>
      <c r="F11168" s="149" t="str">
        <f>+VLOOKUP($A11168,mUNICIPIOS!$B$4:$F$343,4,0)</f>
        <v>Los Amates</v>
      </c>
      <c r="G11168" s="139" t="str">
        <f t="shared" ref="G11168:K11168" si="11472">+G11130</f>
        <v>05</v>
      </c>
      <c r="H11168" t="str">
        <f t="shared" si="11472"/>
        <v>IGF</v>
      </c>
      <c r="I11168" t="str">
        <f t="shared" si="11472"/>
        <v>Índice de Gestión Financiera</v>
      </c>
      <c r="J11168" t="str">
        <f t="shared" si="11472"/>
        <v>05-07</v>
      </c>
      <c r="K11168" t="str">
        <f t="shared" si="11472"/>
        <v>Financiamiento por endeudamiento municipal</v>
      </c>
      <c r="L11168" s="150">
        <f>+VLOOKUP($E11168,IGF_2018!$B$8:$Z$347,21,0)</f>
        <v>1</v>
      </c>
      <c r="M11168" s="142" t="str">
        <f>+VLOOKUP($E11168,IGF_2018!$B$8:$Z$347,22,0)</f>
        <v>Alto</v>
      </c>
    </row>
    <row r="11169" spans="1:13" x14ac:dyDescent="0.3">
      <c r="A11169" s="139">
        <f t="shared" si="11419"/>
        <v>294</v>
      </c>
      <c r="B11169" s="148">
        <f t="shared" si="11421"/>
        <v>29</v>
      </c>
      <c r="D11169" s="149" t="str">
        <f>+VLOOKUP($A11169,mUNICIPIOS!$B$4:$F$343,2,0)</f>
        <v>Izabal</v>
      </c>
      <c r="E11169" s="149">
        <f>+VLOOKUP($A11169,mUNICIPIOS!$B$4:$F$343,3,0)</f>
        <v>1805</v>
      </c>
      <c r="F11169" s="149" t="str">
        <f>+VLOOKUP($A11169,mUNICIPIOS!$B$4:$F$343,4,0)</f>
        <v>Los Amates</v>
      </c>
      <c r="G11169" s="139" t="str">
        <f t="shared" ref="G11169:K11169" si="11473">+G11131</f>
        <v>05</v>
      </c>
      <c r="H11169" t="str">
        <f t="shared" si="11473"/>
        <v>IGF</v>
      </c>
      <c r="I11169" t="str">
        <f t="shared" si="11473"/>
        <v>Índice de Gestión Financiera</v>
      </c>
      <c r="J11169" t="str">
        <f t="shared" si="11473"/>
        <v>INDICE</v>
      </c>
      <c r="K11169">
        <f t="shared" si="11473"/>
        <v>0</v>
      </c>
      <c r="L11169" s="150">
        <f>+VLOOKUP($E11169,IGF_2018!$B$8:$Z$347,24,0)</f>
        <v>0.29997357809407688</v>
      </c>
      <c r="M11169" s="142" t="str">
        <f>+VLOOKUP($E11169,IGF_2018!$B$8:$Z$347,25,0)</f>
        <v>Medio bajo</v>
      </c>
    </row>
    <row r="11170" spans="1:13" x14ac:dyDescent="0.3">
      <c r="A11170" s="139">
        <f t="shared" si="11419"/>
        <v>294</v>
      </c>
      <c r="B11170" s="148">
        <f t="shared" si="11421"/>
        <v>30</v>
      </c>
      <c r="D11170" s="149" t="str">
        <f>+VLOOKUP($A11170,mUNICIPIOS!$B$4:$F$343,2,0)</f>
        <v>Izabal</v>
      </c>
      <c r="E11170" s="149">
        <f>+VLOOKUP($A11170,mUNICIPIOS!$B$4:$F$343,3,0)</f>
        <v>1805</v>
      </c>
      <c r="F11170" s="149" t="str">
        <f>+VLOOKUP($A11170,mUNICIPIOS!$B$4:$F$343,4,0)</f>
        <v>Los Amates</v>
      </c>
      <c r="G11170" s="139" t="str">
        <f t="shared" ref="G11170:K11170" si="11474">+G11132</f>
        <v>06</v>
      </c>
      <c r="H11170" t="str">
        <f t="shared" si="11474"/>
        <v>IGE</v>
      </c>
      <c r="I11170" t="str">
        <f t="shared" si="11474"/>
        <v>Índice de Gestión Estratégica</v>
      </c>
      <c r="J11170" t="str">
        <f t="shared" si="11474"/>
        <v>06-01</v>
      </c>
      <c r="K11170" t="str">
        <f t="shared" si="11474"/>
        <v>Ejecución del Plan Operativo Anual  (POA)</v>
      </c>
      <c r="L11170" s="150">
        <f>+VLOOKUP($E11170,IGE_2018!$B$8:$Z$347,3,0)</f>
        <v>0</v>
      </c>
      <c r="M11170" s="142" t="str">
        <f>+VLOOKUP($E11170,IGE_2018!$B$8:$Z$347,4,0)</f>
        <v>Bajo</v>
      </c>
    </row>
    <row r="11171" spans="1:13" x14ac:dyDescent="0.3">
      <c r="A11171" s="139">
        <f t="shared" si="11419"/>
        <v>294</v>
      </c>
      <c r="B11171" s="148">
        <f t="shared" si="11421"/>
        <v>31</v>
      </c>
      <c r="D11171" s="149" t="str">
        <f>+VLOOKUP($A11171,mUNICIPIOS!$B$4:$F$343,2,0)</f>
        <v>Izabal</v>
      </c>
      <c r="E11171" s="149">
        <f>+VLOOKUP($A11171,mUNICIPIOS!$B$4:$F$343,3,0)</f>
        <v>1805</v>
      </c>
      <c r="F11171" s="149" t="str">
        <f>+VLOOKUP($A11171,mUNICIPIOS!$B$4:$F$343,4,0)</f>
        <v>Los Amates</v>
      </c>
      <c r="G11171" s="139" t="str">
        <f t="shared" ref="G11171:K11171" si="11475">+G11133</f>
        <v>06</v>
      </c>
      <c r="H11171" t="str">
        <f t="shared" si="11475"/>
        <v>IGE</v>
      </c>
      <c r="I11171" t="str">
        <f t="shared" si="11475"/>
        <v>Índice de Gestión Estratégica</v>
      </c>
      <c r="J11171" t="str">
        <f t="shared" si="11475"/>
        <v>06-02</v>
      </c>
      <c r="K11171" t="str">
        <f t="shared" si="11475"/>
        <v>Relación Plan de Desarrollo Municipal y Ordenamiento Territorial (PDM-OT) - Plan Estratégico Institucional (PEI) - Plan Operativo Multianual (POM) - Plan Operativo Anual (POA)</v>
      </c>
      <c r="L11171" s="150">
        <f>+VLOOKUP($E11171,IGE_2018!$B$8:$Z$347,6,0)</f>
        <v>0</v>
      </c>
      <c r="M11171" s="142" t="str">
        <f>+VLOOKUP($E11171,IGE_2018!$B$8:$Z$347,7,0)</f>
        <v>Bajo</v>
      </c>
    </row>
    <row r="11172" spans="1:13" x14ac:dyDescent="0.3">
      <c r="A11172" s="139">
        <f t="shared" si="11419"/>
        <v>294</v>
      </c>
      <c r="B11172" s="148">
        <f t="shared" si="11421"/>
        <v>32</v>
      </c>
      <c r="D11172" s="149" t="str">
        <f>+VLOOKUP($A11172,mUNICIPIOS!$B$4:$F$343,2,0)</f>
        <v>Izabal</v>
      </c>
      <c r="E11172" s="149">
        <f>+VLOOKUP($A11172,mUNICIPIOS!$B$4:$F$343,3,0)</f>
        <v>1805</v>
      </c>
      <c r="F11172" s="149" t="str">
        <f>+VLOOKUP($A11172,mUNICIPIOS!$B$4:$F$343,4,0)</f>
        <v>Los Amates</v>
      </c>
      <c r="G11172" s="139" t="str">
        <f t="shared" ref="G11172:K11172" si="11476">+G11134</f>
        <v>06</v>
      </c>
      <c r="H11172" t="str">
        <f t="shared" si="11476"/>
        <v>IGE</v>
      </c>
      <c r="I11172" t="str">
        <f t="shared" si="11476"/>
        <v>Índice de Gestión Estratégica</v>
      </c>
      <c r="J11172" t="str">
        <f t="shared" si="11476"/>
        <v>06-03</v>
      </c>
      <c r="K11172" t="str">
        <f t="shared" si="11476"/>
        <v>Presupuesto de egresos relacionado a competencias municipales que responden a prioridades nacionales de desarrollo.</v>
      </c>
      <c r="L11172" s="150">
        <f>+VLOOKUP($E11172,IGE_2018!$B$8:$Z$347,9,0)</f>
        <v>0.29794255208607123</v>
      </c>
      <c r="M11172" s="142" t="str">
        <f>+VLOOKUP($E11172,IGE_2018!$B$8:$Z$347,10,0)</f>
        <v>Medio bajo</v>
      </c>
    </row>
    <row r="11173" spans="1:13" x14ac:dyDescent="0.3">
      <c r="A11173" s="139">
        <f t="shared" si="11419"/>
        <v>294</v>
      </c>
      <c r="B11173" s="148">
        <f t="shared" si="11421"/>
        <v>33</v>
      </c>
      <c r="D11173" s="149" t="str">
        <f>+VLOOKUP($A11173,mUNICIPIOS!$B$4:$F$343,2,0)</f>
        <v>Izabal</v>
      </c>
      <c r="E11173" s="149">
        <f>+VLOOKUP($A11173,mUNICIPIOS!$B$4:$F$343,3,0)</f>
        <v>1805</v>
      </c>
      <c r="F11173" s="149" t="str">
        <f>+VLOOKUP($A11173,mUNICIPIOS!$B$4:$F$343,4,0)</f>
        <v>Los Amates</v>
      </c>
      <c r="G11173" s="139" t="str">
        <f t="shared" ref="G11173:K11173" si="11477">+G11135</f>
        <v>06</v>
      </c>
      <c r="H11173" t="str">
        <f t="shared" si="11477"/>
        <v>IGE</v>
      </c>
      <c r="I11173" t="str">
        <f t="shared" si="11477"/>
        <v>Índice de Gestión Estratégica</v>
      </c>
      <c r="J11173" t="str">
        <f t="shared" si="11477"/>
        <v>06-04</v>
      </c>
      <c r="K11173" t="str">
        <f t="shared" si="11477"/>
        <v>Institucionalización de la gestión ordenada del territorio</v>
      </c>
      <c r="L11173" s="150">
        <f>+VLOOKUP($E11173,IGE_2018!$B$8:$Z$347,12,0)</f>
        <v>0</v>
      </c>
      <c r="M11173" s="142" t="str">
        <f>+VLOOKUP($E11173,IGE_2018!$B$8:$Z$347,13,0)</f>
        <v>Bajo</v>
      </c>
    </row>
    <row r="11174" spans="1:13" x14ac:dyDescent="0.3">
      <c r="A11174" s="139">
        <f t="shared" si="11419"/>
        <v>294</v>
      </c>
      <c r="B11174" s="148">
        <f t="shared" si="11421"/>
        <v>34</v>
      </c>
      <c r="D11174" s="149" t="str">
        <f>+VLOOKUP($A11174,mUNICIPIOS!$B$4:$F$343,2,0)</f>
        <v>Izabal</v>
      </c>
      <c r="E11174" s="149">
        <f>+VLOOKUP($A11174,mUNICIPIOS!$B$4:$F$343,3,0)</f>
        <v>1805</v>
      </c>
      <c r="F11174" s="149" t="str">
        <f>+VLOOKUP($A11174,mUNICIPIOS!$B$4:$F$343,4,0)</f>
        <v>Los Amates</v>
      </c>
      <c r="G11174" s="139" t="str">
        <f t="shared" ref="G11174:K11174" si="11478">+G11136</f>
        <v>06</v>
      </c>
      <c r="H11174" t="str">
        <f t="shared" si="11478"/>
        <v>IGE</v>
      </c>
      <c r="I11174" t="str">
        <f t="shared" si="11478"/>
        <v>Índice de Gestión Estratégica</v>
      </c>
      <c r="J11174" t="str">
        <f t="shared" si="11478"/>
        <v>06-05</v>
      </c>
      <c r="K11174" t="str">
        <f t="shared" si="11478"/>
        <v>Acciones para la gestión ordenada del territorio</v>
      </c>
      <c r="L11174" s="150">
        <f>+VLOOKUP($E11174,IGE_2018!$B$8:$Z$347,15,0)</f>
        <v>0</v>
      </c>
      <c r="M11174" s="142" t="str">
        <f>+VLOOKUP($E11174,IGE_2018!$B$8:$Z$347,16,0)</f>
        <v>Bajo</v>
      </c>
    </row>
    <row r="11175" spans="1:13" x14ac:dyDescent="0.3">
      <c r="A11175" s="139">
        <f t="shared" si="11419"/>
        <v>294</v>
      </c>
      <c r="B11175" s="148">
        <f t="shared" si="11421"/>
        <v>35</v>
      </c>
      <c r="D11175" s="149" t="str">
        <f>+VLOOKUP($A11175,mUNICIPIOS!$B$4:$F$343,2,0)</f>
        <v>Izabal</v>
      </c>
      <c r="E11175" s="149">
        <f>+VLOOKUP($A11175,mUNICIPIOS!$B$4:$F$343,3,0)</f>
        <v>1805</v>
      </c>
      <c r="F11175" s="149" t="str">
        <f>+VLOOKUP($A11175,mUNICIPIOS!$B$4:$F$343,4,0)</f>
        <v>Los Amates</v>
      </c>
      <c r="G11175" s="139" t="str">
        <f t="shared" ref="G11175:K11175" si="11479">+G11137</f>
        <v>06</v>
      </c>
      <c r="H11175" t="str">
        <f t="shared" si="11479"/>
        <v>IGE</v>
      </c>
      <c r="I11175" t="str">
        <f t="shared" si="11479"/>
        <v>Índice de Gestión Estratégica</v>
      </c>
      <c r="J11175" t="str">
        <f t="shared" si="11479"/>
        <v>06-06</v>
      </c>
      <c r="K11175" t="str">
        <f t="shared" si="11479"/>
        <v>Gestión de riesgo en la formulación de proyectos derivados de la planificación operativa anual</v>
      </c>
      <c r="L11175" s="150">
        <f>+VLOOKUP($E11175,IGE_2018!$B$8:$Z$347,18,0)</f>
        <v>0</v>
      </c>
      <c r="M11175" s="142" t="str">
        <f>+VLOOKUP($E11175,IGE_2018!$B$8:$Z$347,19,0)</f>
        <v>Bajo</v>
      </c>
    </row>
    <row r="11176" spans="1:13" x14ac:dyDescent="0.3">
      <c r="A11176" s="139">
        <f t="shared" si="11419"/>
        <v>294</v>
      </c>
      <c r="B11176" s="148">
        <f t="shared" si="11421"/>
        <v>36</v>
      </c>
      <c r="D11176" s="149" t="str">
        <f>+VLOOKUP($A11176,mUNICIPIOS!$B$4:$F$343,2,0)</f>
        <v>Izabal</v>
      </c>
      <c r="E11176" s="149">
        <f>+VLOOKUP($A11176,mUNICIPIOS!$B$4:$F$343,3,0)</f>
        <v>1805</v>
      </c>
      <c r="F11176" s="149" t="str">
        <f>+VLOOKUP($A11176,mUNICIPIOS!$B$4:$F$343,4,0)</f>
        <v>Los Amates</v>
      </c>
      <c r="G11176" s="139" t="str">
        <f t="shared" ref="G11176:K11176" si="11480">+G11138</f>
        <v>06</v>
      </c>
      <c r="H11176" t="str">
        <f t="shared" si="11480"/>
        <v>IGE</v>
      </c>
      <c r="I11176" t="str">
        <f t="shared" si="11480"/>
        <v>Índice de Gestión Estratégica</v>
      </c>
      <c r="J11176" t="str">
        <f t="shared" si="11480"/>
        <v>06-07</v>
      </c>
      <c r="K11176" t="str">
        <f t="shared" si="11480"/>
        <v>Ingresos por servicios ambientales en relación a los ingresos propios sin regalías</v>
      </c>
      <c r="L11176" s="150">
        <f>+VLOOKUP($E11176,IGE_2018!$B$8:$Z$347,21,0)</f>
        <v>4.645372810953655E-3</v>
      </c>
      <c r="M11176" s="142" t="str">
        <f>+VLOOKUP($E11176,IGE_2018!$B$8:$Z$347,22,0)</f>
        <v>Bajo</v>
      </c>
    </row>
    <row r="11177" spans="1:13" x14ac:dyDescent="0.3">
      <c r="A11177" s="139">
        <f t="shared" si="11419"/>
        <v>294</v>
      </c>
      <c r="B11177" s="148">
        <f t="shared" si="11421"/>
        <v>37</v>
      </c>
      <c r="D11177" s="149" t="str">
        <f>+VLOOKUP($A11177,mUNICIPIOS!$B$4:$F$343,2,0)</f>
        <v>Izabal</v>
      </c>
      <c r="E11177" s="149">
        <f>+VLOOKUP($A11177,mUNICIPIOS!$B$4:$F$343,3,0)</f>
        <v>1805</v>
      </c>
      <c r="F11177" s="149" t="str">
        <f>+VLOOKUP($A11177,mUNICIPIOS!$B$4:$F$343,4,0)</f>
        <v>Los Amates</v>
      </c>
      <c r="G11177" s="139" t="str">
        <f t="shared" ref="G11177:K11177" si="11481">+G11139</f>
        <v>06</v>
      </c>
      <c r="H11177" t="str">
        <f t="shared" si="11481"/>
        <v>IGE</v>
      </c>
      <c r="I11177" t="str">
        <f t="shared" si="11481"/>
        <v>Índice de Gestión Estratégica</v>
      </c>
      <c r="J11177" t="str">
        <f t="shared" si="11481"/>
        <v>INDICE</v>
      </c>
      <c r="K11177">
        <f t="shared" si="11481"/>
        <v>0</v>
      </c>
      <c r="L11177" s="150">
        <f>+VLOOKUP($E11177,IGE_2018!$B$8:$Z$347,24,0)</f>
        <v>7.4950175302613178E-2</v>
      </c>
      <c r="M11177" s="142" t="str">
        <f>+VLOOKUP($E11177,IGE_2018!$B$8:$Z$347,25,0)</f>
        <v>Bajo</v>
      </c>
    </row>
    <row r="11178" spans="1:13" x14ac:dyDescent="0.3">
      <c r="A11178" s="139">
        <f t="shared" si="11419"/>
        <v>294</v>
      </c>
      <c r="B11178" s="148">
        <f t="shared" si="11421"/>
        <v>38</v>
      </c>
      <c r="D11178" s="149" t="str">
        <f>+VLOOKUP($A11178,mUNICIPIOS!$B$4:$F$343,2,0)</f>
        <v>Izabal</v>
      </c>
      <c r="E11178" s="149">
        <f>+VLOOKUP($A11178,mUNICIPIOS!$B$4:$F$343,3,0)</f>
        <v>1805</v>
      </c>
      <c r="F11178" s="149" t="str">
        <f>+VLOOKUP($A11178,mUNICIPIOS!$B$4:$F$343,4,0)</f>
        <v>Los Amates</v>
      </c>
      <c r="G11178" s="139" t="str">
        <f t="shared" ref="G11178:K11178" si="11482">+G11140</f>
        <v>RANKING</v>
      </c>
      <c r="H11178" t="str">
        <f t="shared" si="11482"/>
        <v>RGM</v>
      </c>
      <c r="I11178" t="str">
        <f t="shared" si="11482"/>
        <v>Ranking de la Gestión Municipal 2018</v>
      </c>
      <c r="J11178" t="str">
        <f t="shared" si="11482"/>
        <v>RANKING</v>
      </c>
      <c r="K11178">
        <f t="shared" si="11482"/>
        <v>0</v>
      </c>
      <c r="L11178" s="151">
        <f>+VLOOKUP($E11178,Resultados_generales!$C$8:$AE$347,27,0)</f>
        <v>0.24794545932731527</v>
      </c>
      <c r="M11178" t="str">
        <f>+VLOOKUP($E11178,Resultados_generales!$C$8:$AE$347,28,0)</f>
        <v>Medio bajo</v>
      </c>
    </row>
    <row r="11179" spans="1:13" x14ac:dyDescent="0.3">
      <c r="A11179" s="139">
        <f t="shared" si="11419"/>
        <v>295</v>
      </c>
      <c r="B11179" s="148">
        <f t="shared" si="11421"/>
        <v>1</v>
      </c>
      <c r="D11179" s="149" t="str">
        <f>+VLOOKUP($A11179,mUNICIPIOS!$B$4:$F$343,2,0)</f>
        <v>Zacapa</v>
      </c>
      <c r="E11179" s="149">
        <f>+VLOOKUP($A11179,mUNICIPIOS!$B$4:$F$343,3,0)</f>
        <v>1901</v>
      </c>
      <c r="F11179" s="149" t="str">
        <f>+VLOOKUP($A11179,mUNICIPIOS!$B$4:$F$343,4,0)</f>
        <v>Zacapa</v>
      </c>
      <c r="G11179" s="139" t="str">
        <f t="shared" ref="G11179:K11179" si="11483">+G11141</f>
        <v>01</v>
      </c>
      <c r="H11179" t="str">
        <f t="shared" si="11483"/>
        <v>IPC</v>
      </c>
      <c r="I11179" t="str">
        <f t="shared" si="11483"/>
        <v>Índice de Participación Ciudadana</v>
      </c>
      <c r="J11179" t="str">
        <f t="shared" si="11483"/>
        <v>01-01</v>
      </c>
      <c r="K11179" t="str">
        <f t="shared" si="11483"/>
        <v>Número de reuniones del COMUDE en el año de la medición.</v>
      </c>
      <c r="L11179" s="150">
        <f>+VLOOKUP($E11179,IPC_2018!$B$8:$T$347,3,0)</f>
        <v>0.91666666666666663</v>
      </c>
      <c r="M11179" s="142" t="str">
        <f>+VLOOKUP($E11179,IPC_2018!$B$8:$T$347,4,0)</f>
        <v>Alto</v>
      </c>
    </row>
    <row r="11180" spans="1:13" x14ac:dyDescent="0.3">
      <c r="A11180" s="139">
        <f t="shared" si="11419"/>
        <v>295</v>
      </c>
      <c r="B11180" s="148">
        <f t="shared" si="11421"/>
        <v>2</v>
      </c>
      <c r="D11180" s="149" t="str">
        <f>+VLOOKUP($A11180,mUNICIPIOS!$B$4:$F$343,2,0)</f>
        <v>Zacapa</v>
      </c>
      <c r="E11180" s="149">
        <f>+VLOOKUP($A11180,mUNICIPIOS!$B$4:$F$343,3,0)</f>
        <v>1901</v>
      </c>
      <c r="F11180" s="149" t="str">
        <f>+VLOOKUP($A11180,mUNICIPIOS!$B$4:$F$343,4,0)</f>
        <v>Zacapa</v>
      </c>
      <c r="G11180" s="139" t="str">
        <f t="shared" ref="G11180:K11180" si="11484">+G11142</f>
        <v>01</v>
      </c>
      <c r="H11180" t="str">
        <f t="shared" si="11484"/>
        <v>IPC</v>
      </c>
      <c r="I11180" t="str">
        <f t="shared" si="11484"/>
        <v>Índice de Participación Ciudadana</v>
      </c>
      <c r="J11180" t="str">
        <f t="shared" si="11484"/>
        <v>01-02</v>
      </c>
      <c r="K11180" t="str">
        <f t="shared" si="11484"/>
        <v>Participación de Alcaldes, Concejales y Síndicos determinados o designados en el COMUDE</v>
      </c>
      <c r="L11180" s="150">
        <f>+VLOOKUP($E11180,IPC_2018!$B$8:$T$347,6,0)</f>
        <v>0.5</v>
      </c>
      <c r="M11180" s="142" t="str">
        <f>+VLOOKUP($E11180,IPC_2018!$B$8:$T$347,7,0)</f>
        <v>Medio</v>
      </c>
    </row>
    <row r="11181" spans="1:13" x14ac:dyDescent="0.3">
      <c r="A11181" s="139">
        <f t="shared" ref="A11181:A11244" si="11485">+IF(B11180=38,A11180+1,A11180)</f>
        <v>295</v>
      </c>
      <c r="B11181" s="148">
        <f t="shared" si="11421"/>
        <v>3</v>
      </c>
      <c r="D11181" s="149" t="str">
        <f>+VLOOKUP($A11181,mUNICIPIOS!$B$4:$F$343,2,0)</f>
        <v>Zacapa</v>
      </c>
      <c r="E11181" s="149">
        <f>+VLOOKUP($A11181,mUNICIPIOS!$B$4:$F$343,3,0)</f>
        <v>1901</v>
      </c>
      <c r="F11181" s="149" t="str">
        <f>+VLOOKUP($A11181,mUNICIPIOS!$B$4:$F$343,4,0)</f>
        <v>Zacapa</v>
      </c>
      <c r="G11181" s="139" t="str">
        <f t="shared" ref="G11181:K11181" si="11486">+G11143</f>
        <v>01</v>
      </c>
      <c r="H11181" t="str">
        <f t="shared" si="11486"/>
        <v>IPC</v>
      </c>
      <c r="I11181" t="str">
        <f t="shared" si="11486"/>
        <v>Índice de Participación Ciudadana</v>
      </c>
      <c r="J11181" t="str">
        <f t="shared" si="11486"/>
        <v>01-03</v>
      </c>
      <c r="K11181" t="str">
        <f t="shared" si="11486"/>
        <v>Participación  de organizaciones de jóvenes, mujeres, pueblos mayas, xincas, garífunas, y otras organizaciones en el Comude</v>
      </c>
      <c r="L11181" s="150">
        <f>+VLOOKUP($E11181,IPC_2018!$B$8:$T$347,9,0)</f>
        <v>0.35865504358655048</v>
      </c>
      <c r="M11181" s="142" t="str">
        <f>+VLOOKUP($E11181,IPC_2018!$B$8:$T$347,10,0)</f>
        <v>Medio bajo</v>
      </c>
    </row>
    <row r="11182" spans="1:13" x14ac:dyDescent="0.3">
      <c r="A11182" s="139">
        <f t="shared" si="11485"/>
        <v>295</v>
      </c>
      <c r="B11182" s="148">
        <f t="shared" ref="B11182:B11245" si="11487">+B11144</f>
        <v>4</v>
      </c>
      <c r="D11182" s="149" t="str">
        <f>+VLOOKUP($A11182,mUNICIPIOS!$B$4:$F$343,2,0)</f>
        <v>Zacapa</v>
      </c>
      <c r="E11182" s="149">
        <f>+VLOOKUP($A11182,mUNICIPIOS!$B$4:$F$343,3,0)</f>
        <v>1901</v>
      </c>
      <c r="F11182" s="149" t="str">
        <f>+VLOOKUP($A11182,mUNICIPIOS!$B$4:$F$343,4,0)</f>
        <v>Zacapa</v>
      </c>
      <c r="G11182" s="139" t="str">
        <f t="shared" ref="G11182:K11182" si="11488">+G11144</f>
        <v>01</v>
      </c>
      <c r="H11182" t="str">
        <f t="shared" si="11488"/>
        <v>IPC</v>
      </c>
      <c r="I11182" t="str">
        <f t="shared" si="11488"/>
        <v>Índice de Participación Ciudadana</v>
      </c>
      <c r="J11182" t="str">
        <f t="shared" si="11488"/>
        <v>01-04</v>
      </c>
      <c r="K11182" t="str">
        <f t="shared" si="11488"/>
        <v>Representatividad territorial del Comude.</v>
      </c>
      <c r="L11182" s="150">
        <f>+VLOOKUP($E11182,IPC_2018!$B$8:$T$347,12,0)</f>
        <v>0.98831168831168836</v>
      </c>
      <c r="M11182" s="142" t="str">
        <f>+VLOOKUP($E11182,IPC_2018!$B$8:$T$347,13,0)</f>
        <v>Alto</v>
      </c>
    </row>
    <row r="11183" spans="1:13" x14ac:dyDescent="0.3">
      <c r="A11183" s="139">
        <f t="shared" si="11485"/>
        <v>295</v>
      </c>
      <c r="B11183" s="148">
        <f t="shared" si="11487"/>
        <v>5</v>
      </c>
      <c r="D11183" s="149" t="str">
        <f>+VLOOKUP($A11183,mUNICIPIOS!$B$4:$F$343,2,0)</f>
        <v>Zacapa</v>
      </c>
      <c r="E11183" s="149">
        <f>+VLOOKUP($A11183,mUNICIPIOS!$B$4:$F$343,3,0)</f>
        <v>1901</v>
      </c>
      <c r="F11183" s="149" t="str">
        <f>+VLOOKUP($A11183,mUNICIPIOS!$B$4:$F$343,4,0)</f>
        <v>Zacapa</v>
      </c>
      <c r="G11183" s="139" t="str">
        <f t="shared" ref="G11183:K11183" si="11489">+G11145</f>
        <v>01</v>
      </c>
      <c r="H11183" t="str">
        <f t="shared" si="11489"/>
        <v>IPC</v>
      </c>
      <c r="I11183" t="str">
        <f t="shared" si="11489"/>
        <v>Índice de Participación Ciudadana</v>
      </c>
      <c r="J11183" t="str">
        <f t="shared" si="11489"/>
        <v>01-05</v>
      </c>
      <c r="K11183" t="str">
        <f t="shared" si="11489"/>
        <v>Funcionamiento del Comude</v>
      </c>
      <c r="L11183" s="150">
        <f>+VLOOKUP($E11183,IPC_2018!$B$8:$T$347,15,0)</f>
        <v>0.96996466465369779</v>
      </c>
      <c r="M11183" s="142" t="str">
        <f>+VLOOKUP($E11183,IPC_2018!$B$8:$T$347,16,0)</f>
        <v>Alto</v>
      </c>
    </row>
    <row r="11184" spans="1:13" x14ac:dyDescent="0.3">
      <c r="A11184" s="139">
        <f t="shared" si="11485"/>
        <v>295</v>
      </c>
      <c r="B11184" s="148">
        <f t="shared" si="11487"/>
        <v>6</v>
      </c>
      <c r="D11184" s="149" t="str">
        <f>+VLOOKUP($A11184,mUNICIPIOS!$B$4:$F$343,2,0)</f>
        <v>Zacapa</v>
      </c>
      <c r="E11184" s="149">
        <f>+VLOOKUP($A11184,mUNICIPIOS!$B$4:$F$343,3,0)</f>
        <v>1901</v>
      </c>
      <c r="F11184" s="149" t="str">
        <f>+VLOOKUP($A11184,mUNICIPIOS!$B$4:$F$343,4,0)</f>
        <v>Zacapa</v>
      </c>
      <c r="G11184" s="139" t="str">
        <f t="shared" ref="G11184:K11184" si="11490">+G11146</f>
        <v>01</v>
      </c>
      <c r="H11184" t="str">
        <f t="shared" si="11490"/>
        <v>IPC</v>
      </c>
      <c r="I11184" t="str">
        <f t="shared" si="11490"/>
        <v>Índice de Participación Ciudadana</v>
      </c>
      <c r="J11184" t="str">
        <f t="shared" si="11490"/>
        <v>INDICE</v>
      </c>
      <c r="K11184">
        <f t="shared" si="11490"/>
        <v>0</v>
      </c>
      <c r="L11184" s="150">
        <f>+VLOOKUP($E11184,IPC_2018!$B$8:$T$347,18,0)</f>
        <v>0.79962304281612373</v>
      </c>
      <c r="M11184" s="142" t="str">
        <f>+VLOOKUP($E11184,IPC_2018!$B$8:$T$347,19,0)</f>
        <v>Medio alto</v>
      </c>
    </row>
    <row r="11185" spans="1:13" x14ac:dyDescent="0.3">
      <c r="A11185" s="139">
        <f t="shared" si="11485"/>
        <v>295</v>
      </c>
      <c r="B11185" s="148">
        <f t="shared" si="11487"/>
        <v>7</v>
      </c>
      <c r="D11185" s="149" t="str">
        <f>+VLOOKUP($A11185,mUNICIPIOS!$B$4:$F$343,2,0)</f>
        <v>Zacapa</v>
      </c>
      <c r="E11185" s="149">
        <f>+VLOOKUP($A11185,mUNICIPIOS!$B$4:$F$343,3,0)</f>
        <v>1901</v>
      </c>
      <c r="F11185" s="149" t="str">
        <f>+VLOOKUP($A11185,mUNICIPIOS!$B$4:$F$343,4,0)</f>
        <v>Zacapa</v>
      </c>
      <c r="G11185" s="139" t="str">
        <f t="shared" ref="G11185:K11185" si="11491">+G11147</f>
        <v>02</v>
      </c>
      <c r="H11185" t="str">
        <f t="shared" si="11491"/>
        <v>IIC</v>
      </c>
      <c r="I11185" t="str">
        <f t="shared" si="11491"/>
        <v>Índice de Información a la Ciudadanía</v>
      </c>
      <c r="J11185" t="str">
        <f t="shared" si="11491"/>
        <v>02-01</v>
      </c>
      <c r="K11185" t="str">
        <f t="shared" si="11491"/>
        <v>Rendición de cuentas cuatrimestral y anual al Comude enfocadas en resultados.</v>
      </c>
      <c r="L11185" s="150">
        <f>+VLOOKUP($E11185,IIC_2018!$B$8:$Q$347,3,0)</f>
        <v>0.8</v>
      </c>
      <c r="M11185" s="142" t="str">
        <f>+VLOOKUP($E11185,IIC_2018!$B$8:$Q$347,4,0)</f>
        <v>Medio alto</v>
      </c>
    </row>
    <row r="11186" spans="1:13" x14ac:dyDescent="0.3">
      <c r="A11186" s="139">
        <f t="shared" si="11485"/>
        <v>295</v>
      </c>
      <c r="B11186" s="148">
        <f t="shared" si="11487"/>
        <v>8</v>
      </c>
      <c r="D11186" s="149" t="str">
        <f>+VLOOKUP($A11186,mUNICIPIOS!$B$4:$F$343,2,0)</f>
        <v>Zacapa</v>
      </c>
      <c r="E11186" s="149">
        <f>+VLOOKUP($A11186,mUNICIPIOS!$B$4:$F$343,3,0)</f>
        <v>1901</v>
      </c>
      <c r="F11186" s="149" t="str">
        <f>+VLOOKUP($A11186,mUNICIPIOS!$B$4:$F$343,4,0)</f>
        <v>Zacapa</v>
      </c>
      <c r="G11186" s="139" t="str">
        <f t="shared" ref="G11186:K11186" si="11492">+G11148</f>
        <v>02</v>
      </c>
      <c r="H11186" t="str">
        <f t="shared" si="11492"/>
        <v>IIC</v>
      </c>
      <c r="I11186" t="str">
        <f t="shared" si="11492"/>
        <v>Índice de Información a la Ciudadanía</v>
      </c>
      <c r="J11186" t="str">
        <f t="shared" si="11492"/>
        <v>02-02</v>
      </c>
      <c r="K11186" t="str">
        <f t="shared" si="11492"/>
        <v>Información presupuestaria y otra información brindada a la ciudadanía disponible en medios locales de comunicación.</v>
      </c>
      <c r="L11186" s="150">
        <f>+VLOOKUP($E11186,IIC_2018!$B$8:$Q$347,6,0)</f>
        <v>1</v>
      </c>
      <c r="M11186" s="142" t="str">
        <f>+VLOOKUP($E11186,IIC_2018!$B$8:$Q$347,7,0)</f>
        <v>Alto</v>
      </c>
    </row>
    <row r="11187" spans="1:13" x14ac:dyDescent="0.3">
      <c r="A11187" s="139">
        <f t="shared" si="11485"/>
        <v>295</v>
      </c>
      <c r="B11187" s="148">
        <f t="shared" si="11487"/>
        <v>9</v>
      </c>
      <c r="D11187" s="149" t="str">
        <f>+VLOOKUP($A11187,mUNICIPIOS!$B$4:$F$343,2,0)</f>
        <v>Zacapa</v>
      </c>
      <c r="E11187" s="149">
        <f>+VLOOKUP($A11187,mUNICIPIOS!$B$4:$F$343,3,0)</f>
        <v>1901</v>
      </c>
      <c r="F11187" s="149" t="str">
        <f>+VLOOKUP($A11187,mUNICIPIOS!$B$4:$F$343,4,0)</f>
        <v>Zacapa</v>
      </c>
      <c r="G11187" s="139" t="str">
        <f t="shared" ref="G11187:K11187" si="11493">+G11149</f>
        <v>02</v>
      </c>
      <c r="H11187" t="str">
        <f t="shared" si="11493"/>
        <v>IIC</v>
      </c>
      <c r="I11187" t="str">
        <f t="shared" si="11493"/>
        <v>Índice de Información a la Ciudadanía</v>
      </c>
      <c r="J11187" t="str">
        <f t="shared" si="11493"/>
        <v>02-03</v>
      </c>
      <c r="K11187" t="str">
        <f t="shared" si="11493"/>
        <v>Información pública de oficio actualizada y disponible de acuerdo a la LAIP y uso de internet.</v>
      </c>
      <c r="L11187" s="150">
        <f>+VLOOKUP($E11187,IIC_2018!$B$8:$Q$347,9,0)</f>
        <v>0.99999999999999989</v>
      </c>
      <c r="M11187" s="142" t="str">
        <f>+VLOOKUP($E11187,IIC_2018!$B$8:$Q$347,10,0)</f>
        <v>Alto</v>
      </c>
    </row>
    <row r="11188" spans="1:13" x14ac:dyDescent="0.3">
      <c r="A11188" s="139">
        <f t="shared" si="11485"/>
        <v>295</v>
      </c>
      <c r="B11188" s="148">
        <f t="shared" si="11487"/>
        <v>10</v>
      </c>
      <c r="D11188" s="149" t="str">
        <f>+VLOOKUP($A11188,mUNICIPIOS!$B$4:$F$343,2,0)</f>
        <v>Zacapa</v>
      </c>
      <c r="E11188" s="149">
        <f>+VLOOKUP($A11188,mUNICIPIOS!$B$4:$F$343,3,0)</f>
        <v>1901</v>
      </c>
      <c r="F11188" s="149" t="str">
        <f>+VLOOKUP($A11188,mUNICIPIOS!$B$4:$F$343,4,0)</f>
        <v>Zacapa</v>
      </c>
      <c r="G11188" s="139" t="str">
        <f t="shared" ref="G11188:K11188" si="11494">+G11150</f>
        <v>02</v>
      </c>
      <c r="H11188" t="str">
        <f t="shared" si="11494"/>
        <v>IIC</v>
      </c>
      <c r="I11188" t="str">
        <f t="shared" si="11494"/>
        <v>Índice de Información a la Ciudadanía</v>
      </c>
      <c r="J11188" t="str">
        <f t="shared" si="11494"/>
        <v>02-04</v>
      </c>
      <c r="K11188" t="str">
        <f t="shared" si="11494"/>
        <v>Relación del monto contratado por medio de Guate compras con el total del presupuesto de egresos vigente.</v>
      </c>
      <c r="L11188" s="150">
        <f>+VLOOKUP($E11188,IIC_2018!$B$8:$Q$347,12,0)</f>
        <v>0.35580513696378974</v>
      </c>
      <c r="M11188" s="142" t="str">
        <f>+VLOOKUP($E11188,IIC_2018!$B$8:$Q$347,13,0)</f>
        <v>Medio bajo</v>
      </c>
    </row>
    <row r="11189" spans="1:13" x14ac:dyDescent="0.3">
      <c r="A11189" s="139">
        <f t="shared" si="11485"/>
        <v>295</v>
      </c>
      <c r="B11189" s="148">
        <f t="shared" si="11487"/>
        <v>11</v>
      </c>
      <c r="D11189" s="149" t="str">
        <f>+VLOOKUP($A11189,mUNICIPIOS!$B$4:$F$343,2,0)</f>
        <v>Zacapa</v>
      </c>
      <c r="E11189" s="149">
        <f>+VLOOKUP($A11189,mUNICIPIOS!$B$4:$F$343,3,0)</f>
        <v>1901</v>
      </c>
      <c r="F11189" s="149" t="str">
        <f>+VLOOKUP($A11189,mUNICIPIOS!$B$4:$F$343,4,0)</f>
        <v>Zacapa</v>
      </c>
      <c r="G11189" s="139" t="str">
        <f t="shared" ref="G11189:K11189" si="11495">+G11151</f>
        <v>02</v>
      </c>
      <c r="H11189" t="str">
        <f t="shared" si="11495"/>
        <v>IIC</v>
      </c>
      <c r="I11189" t="str">
        <f t="shared" si="11495"/>
        <v>Índice de Información a la Ciudadanía</v>
      </c>
      <c r="J11189" t="str">
        <f t="shared" si="11495"/>
        <v>INDICE</v>
      </c>
      <c r="K11189">
        <f t="shared" si="11495"/>
        <v>0</v>
      </c>
      <c r="L11189" s="150">
        <f>+VLOOKUP($E11189,IIC_2018!$B$8:$Q$347,15,0)</f>
        <v>0.7889512842409474</v>
      </c>
      <c r="M11189" s="142" t="str">
        <f>+VLOOKUP($E11189,IIC_2018!$B$8:$Q$347,16,0)</f>
        <v>Medio alto</v>
      </c>
    </row>
    <row r="11190" spans="1:13" x14ac:dyDescent="0.3">
      <c r="A11190" s="139">
        <f t="shared" si="11485"/>
        <v>295</v>
      </c>
      <c r="B11190" s="148">
        <f t="shared" si="11487"/>
        <v>12</v>
      </c>
      <c r="D11190" s="149" t="str">
        <f>+VLOOKUP($A11190,mUNICIPIOS!$B$4:$F$343,2,0)</f>
        <v>Zacapa</v>
      </c>
      <c r="E11190" s="149">
        <f>+VLOOKUP($A11190,mUNICIPIOS!$B$4:$F$343,3,0)</f>
        <v>1901</v>
      </c>
      <c r="F11190" s="149" t="str">
        <f>+VLOOKUP($A11190,mUNICIPIOS!$B$4:$F$343,4,0)</f>
        <v>Zacapa</v>
      </c>
      <c r="G11190" s="139" t="str">
        <f t="shared" ref="G11190:K11190" si="11496">+G11152</f>
        <v>03</v>
      </c>
      <c r="H11190" t="str">
        <f t="shared" si="11496"/>
        <v>ISP</v>
      </c>
      <c r="I11190" t="str">
        <f t="shared" si="11496"/>
        <v>Índice de Servicios Públicos</v>
      </c>
      <c r="J11190" t="str">
        <f t="shared" si="11496"/>
        <v>03-01</v>
      </c>
      <c r="K11190" t="str">
        <f t="shared" si="11496"/>
        <v>Cobertura del servicio público de agua</v>
      </c>
      <c r="L11190" s="150">
        <f>+VLOOKUP($E11190,ISP_2018!$B$8:$T$347,3,0)</f>
        <v>0.3465362158750197</v>
      </c>
      <c r="M11190" s="142" t="str">
        <f>+VLOOKUP($E11190,ISP_2018!$B$8:$T$347,4,0)</f>
        <v>Medio bajo</v>
      </c>
    </row>
    <row r="11191" spans="1:13" x14ac:dyDescent="0.3">
      <c r="A11191" s="139">
        <f t="shared" si="11485"/>
        <v>295</v>
      </c>
      <c r="B11191" s="148">
        <f t="shared" si="11487"/>
        <v>13</v>
      </c>
      <c r="D11191" s="149" t="str">
        <f>+VLOOKUP($A11191,mUNICIPIOS!$B$4:$F$343,2,0)</f>
        <v>Zacapa</v>
      </c>
      <c r="E11191" s="149">
        <f>+VLOOKUP($A11191,mUNICIPIOS!$B$4:$F$343,3,0)</f>
        <v>1901</v>
      </c>
      <c r="F11191" s="149" t="str">
        <f>+VLOOKUP($A11191,mUNICIPIOS!$B$4:$F$343,4,0)</f>
        <v>Zacapa</v>
      </c>
      <c r="G11191" s="139" t="str">
        <f t="shared" ref="G11191:K11191" si="11497">+G11153</f>
        <v>03</v>
      </c>
      <c r="H11191" t="str">
        <f t="shared" si="11497"/>
        <v>ISP</v>
      </c>
      <c r="I11191" t="str">
        <f t="shared" si="11497"/>
        <v>Índice de Servicios Públicos</v>
      </c>
      <c r="J11191" t="str">
        <f t="shared" si="11497"/>
        <v>03-02</v>
      </c>
      <c r="K11191" t="str">
        <f t="shared" si="11497"/>
        <v>Control de la calidad del servicio público de agua</v>
      </c>
      <c r="L11191" s="150">
        <f>+VLOOKUP($E11191,ISP_2018!$B$8:$T$347,6,0)</f>
        <v>0.27</v>
      </c>
      <c r="M11191" s="142" t="str">
        <f>+VLOOKUP($E11191,ISP_2018!$B$8:$T$347,7,0)</f>
        <v>Medio bajo</v>
      </c>
    </row>
    <row r="11192" spans="1:13" x14ac:dyDescent="0.3">
      <c r="A11192" s="139">
        <f t="shared" si="11485"/>
        <v>295</v>
      </c>
      <c r="B11192" s="148">
        <f t="shared" si="11487"/>
        <v>14</v>
      </c>
      <c r="D11192" s="149" t="str">
        <f>+VLOOKUP($A11192,mUNICIPIOS!$B$4:$F$343,2,0)</f>
        <v>Zacapa</v>
      </c>
      <c r="E11192" s="149">
        <f>+VLOOKUP($A11192,mUNICIPIOS!$B$4:$F$343,3,0)</f>
        <v>1901</v>
      </c>
      <c r="F11192" s="149" t="str">
        <f>+VLOOKUP($A11192,mUNICIPIOS!$B$4:$F$343,4,0)</f>
        <v>Zacapa</v>
      </c>
      <c r="G11192" s="139" t="str">
        <f t="shared" ref="G11192:K11192" si="11498">+G11154</f>
        <v>03</v>
      </c>
      <c r="H11192" t="str">
        <f t="shared" si="11498"/>
        <v>ISP</v>
      </c>
      <c r="I11192" t="str">
        <f t="shared" si="11498"/>
        <v>Índice de Servicios Públicos</v>
      </c>
      <c r="J11192" t="str">
        <f t="shared" si="11498"/>
        <v>03-03</v>
      </c>
      <c r="K11192" t="str">
        <f t="shared" si="11498"/>
        <v>Disposición  y tratamiento  de aguas residuales</v>
      </c>
      <c r="L11192" s="150">
        <f>+VLOOKUP($E11192,ISP_2018!$B$8:$T$347,9,0)</f>
        <v>4.5534152860187867E-2</v>
      </c>
      <c r="M11192" s="142" t="str">
        <f>+VLOOKUP($E11192,ISP_2018!$B$8:$T$347,10,0)</f>
        <v>Bajo</v>
      </c>
    </row>
    <row r="11193" spans="1:13" x14ac:dyDescent="0.3">
      <c r="A11193" s="139">
        <f t="shared" si="11485"/>
        <v>295</v>
      </c>
      <c r="B11193" s="148">
        <f t="shared" si="11487"/>
        <v>15</v>
      </c>
      <c r="D11193" s="149" t="str">
        <f>+VLOOKUP($A11193,mUNICIPIOS!$B$4:$F$343,2,0)</f>
        <v>Zacapa</v>
      </c>
      <c r="E11193" s="149">
        <f>+VLOOKUP($A11193,mUNICIPIOS!$B$4:$F$343,3,0)</f>
        <v>1901</v>
      </c>
      <c r="F11193" s="149" t="str">
        <f>+VLOOKUP($A11193,mUNICIPIOS!$B$4:$F$343,4,0)</f>
        <v>Zacapa</v>
      </c>
      <c r="G11193" s="139" t="str">
        <f t="shared" ref="G11193:K11193" si="11499">+G11155</f>
        <v>03</v>
      </c>
      <c r="H11193" t="str">
        <f t="shared" si="11499"/>
        <v>ISP</v>
      </c>
      <c r="I11193" t="str">
        <f t="shared" si="11499"/>
        <v>Índice de Servicios Públicos</v>
      </c>
      <c r="J11193" t="str">
        <f t="shared" si="11499"/>
        <v>03-04</v>
      </c>
      <c r="K11193" t="str">
        <f t="shared" si="11499"/>
        <v>Gestión y manejo de los residuos y desechos sólidos</v>
      </c>
      <c r="L11193" s="150">
        <f>+VLOOKUP($E11193,ISP_2018!$B$8:$T$347,12,0)</f>
        <v>8.4562817879716062E-2</v>
      </c>
      <c r="M11193" s="142" t="str">
        <f>+VLOOKUP($E11193,ISP_2018!$B$8:$T$347,13,0)</f>
        <v>Bajo</v>
      </c>
    </row>
    <row r="11194" spans="1:13" x14ac:dyDescent="0.3">
      <c r="A11194" s="139">
        <f t="shared" si="11485"/>
        <v>295</v>
      </c>
      <c r="B11194" s="148">
        <f t="shared" si="11487"/>
        <v>16</v>
      </c>
      <c r="D11194" s="149" t="str">
        <f>+VLOOKUP($A11194,mUNICIPIOS!$B$4:$F$343,2,0)</f>
        <v>Zacapa</v>
      </c>
      <c r="E11194" s="149">
        <f>+VLOOKUP($A11194,mUNICIPIOS!$B$4:$F$343,3,0)</f>
        <v>1901</v>
      </c>
      <c r="F11194" s="149" t="str">
        <f>+VLOOKUP($A11194,mUNICIPIOS!$B$4:$F$343,4,0)</f>
        <v>Zacapa</v>
      </c>
      <c r="G11194" s="139" t="str">
        <f t="shared" ref="G11194:K11194" si="11500">+G11156</f>
        <v>03</v>
      </c>
      <c r="H11194" t="str">
        <f t="shared" si="11500"/>
        <v>ISP</v>
      </c>
      <c r="I11194" t="str">
        <f t="shared" si="11500"/>
        <v>Índice de Servicios Públicos</v>
      </c>
      <c r="J11194" t="str">
        <f t="shared" si="11500"/>
        <v>03-05</v>
      </c>
      <c r="K11194" t="str">
        <f t="shared" si="11500"/>
        <v>Gestión de servicios públicos municipales</v>
      </c>
      <c r="L11194" s="150">
        <f>+VLOOKUP($E11194,ISP_2018!$B$8:$T$347,15,0)</f>
        <v>0.1129032258064516</v>
      </c>
      <c r="M11194" s="142" t="str">
        <f>+VLOOKUP($E11194,ISP_2018!$B$8:$T$347,16,0)</f>
        <v>Bajo</v>
      </c>
    </row>
    <row r="11195" spans="1:13" x14ac:dyDescent="0.3">
      <c r="A11195" s="139">
        <f t="shared" si="11485"/>
        <v>295</v>
      </c>
      <c r="B11195" s="148">
        <f t="shared" si="11487"/>
        <v>17</v>
      </c>
      <c r="D11195" s="149" t="str">
        <f>+VLOOKUP($A11195,mUNICIPIOS!$B$4:$F$343,2,0)</f>
        <v>Zacapa</v>
      </c>
      <c r="E11195" s="149">
        <f>+VLOOKUP($A11195,mUNICIPIOS!$B$4:$F$343,3,0)</f>
        <v>1901</v>
      </c>
      <c r="F11195" s="149" t="str">
        <f>+VLOOKUP($A11195,mUNICIPIOS!$B$4:$F$343,4,0)</f>
        <v>Zacapa</v>
      </c>
      <c r="G11195" s="139" t="str">
        <f t="shared" ref="G11195:K11195" si="11501">+G11157</f>
        <v>03</v>
      </c>
      <c r="H11195" t="str">
        <f t="shared" si="11501"/>
        <v>ISP</v>
      </c>
      <c r="I11195" t="str">
        <f t="shared" si="11501"/>
        <v>Índice de Servicios Públicos</v>
      </c>
      <c r="J11195" t="str">
        <f t="shared" si="11501"/>
        <v>INDICE</v>
      </c>
      <c r="K11195">
        <f t="shared" si="11501"/>
        <v>0</v>
      </c>
      <c r="L11195" s="150">
        <f>+VLOOKUP($E11195,ISP_2018!$B$8:$T$347,18,0)</f>
        <v>0.16425366089677307</v>
      </c>
      <c r="M11195" s="142" t="str">
        <f>+VLOOKUP($E11195,ISP_2018!$B$8:$T$347,19,0)</f>
        <v>Bajo</v>
      </c>
    </row>
    <row r="11196" spans="1:13" x14ac:dyDescent="0.3">
      <c r="A11196" s="139">
        <f t="shared" si="11485"/>
        <v>295</v>
      </c>
      <c r="B11196" s="148">
        <f t="shared" si="11487"/>
        <v>18</v>
      </c>
      <c r="D11196" s="149" t="str">
        <f>+VLOOKUP($A11196,mUNICIPIOS!$B$4:$F$343,2,0)</f>
        <v>Zacapa</v>
      </c>
      <c r="E11196" s="149">
        <f>+VLOOKUP($A11196,mUNICIPIOS!$B$4:$F$343,3,0)</f>
        <v>1901</v>
      </c>
      <c r="F11196" s="149" t="str">
        <f>+VLOOKUP($A11196,mUNICIPIOS!$B$4:$F$343,4,0)</f>
        <v>Zacapa</v>
      </c>
      <c r="G11196" s="139" t="str">
        <f t="shared" ref="G11196:K11196" si="11502">+G11158</f>
        <v>04</v>
      </c>
      <c r="H11196" t="str">
        <f t="shared" si="11502"/>
        <v>IGA</v>
      </c>
      <c r="I11196" t="str">
        <f t="shared" si="11502"/>
        <v>Índice de Gestión Administrativa</v>
      </c>
      <c r="J11196" t="str">
        <f t="shared" si="11502"/>
        <v>04-01</v>
      </c>
      <c r="K11196" t="str">
        <f t="shared" si="11502"/>
        <v>Existencia de elementos de atención municipal orientada al vecino</v>
      </c>
      <c r="L11196" s="150">
        <f>+VLOOKUP($E11196,IGA_2018!$B$8:$N$347,3,0)</f>
        <v>0.5</v>
      </c>
      <c r="M11196" s="142" t="str">
        <f>+VLOOKUP($E11196,IGA_2018!$B$8:$N$347,4,0)</f>
        <v>Medio</v>
      </c>
    </row>
    <row r="11197" spans="1:13" x14ac:dyDescent="0.3">
      <c r="A11197" s="139">
        <f t="shared" si="11485"/>
        <v>295</v>
      </c>
      <c r="B11197" s="148">
        <f t="shared" si="11487"/>
        <v>19</v>
      </c>
      <c r="D11197" s="149" t="str">
        <f>+VLOOKUP($A11197,mUNICIPIOS!$B$4:$F$343,2,0)</f>
        <v>Zacapa</v>
      </c>
      <c r="E11197" s="149">
        <f>+VLOOKUP($A11197,mUNICIPIOS!$B$4:$F$343,3,0)</f>
        <v>1901</v>
      </c>
      <c r="F11197" s="149" t="str">
        <f>+VLOOKUP($A11197,mUNICIPIOS!$B$4:$F$343,4,0)</f>
        <v>Zacapa</v>
      </c>
      <c r="G11197" s="139" t="str">
        <f t="shared" ref="G11197:K11197" si="11503">+G11159</f>
        <v>04</v>
      </c>
      <c r="H11197" t="str">
        <f t="shared" si="11503"/>
        <v>IGA</v>
      </c>
      <c r="I11197" t="str">
        <f t="shared" si="11503"/>
        <v>Índice de Gestión Administrativa</v>
      </c>
      <c r="J11197" t="str">
        <f t="shared" si="11503"/>
        <v>04-02</v>
      </c>
      <c r="K11197" t="str">
        <f t="shared" si="11503"/>
        <v>Gestión del recurso humano.</v>
      </c>
      <c r="L11197" s="150">
        <f>+VLOOKUP($E11197,IGA_2018!$B$8:$N$347,6,0)</f>
        <v>0.49549317537986109</v>
      </c>
      <c r="M11197" s="142" t="str">
        <f>+VLOOKUP($E11197,IGA_2018!$B$8:$N$347,7,0)</f>
        <v>Medio</v>
      </c>
    </row>
    <row r="11198" spans="1:13" x14ac:dyDescent="0.3">
      <c r="A11198" s="139">
        <f t="shared" si="11485"/>
        <v>295</v>
      </c>
      <c r="B11198" s="148">
        <f t="shared" si="11487"/>
        <v>20</v>
      </c>
      <c r="D11198" s="149" t="str">
        <f>+VLOOKUP($A11198,mUNICIPIOS!$B$4:$F$343,2,0)</f>
        <v>Zacapa</v>
      </c>
      <c r="E11198" s="149">
        <f>+VLOOKUP($A11198,mUNICIPIOS!$B$4:$F$343,3,0)</f>
        <v>1901</v>
      </c>
      <c r="F11198" s="149" t="str">
        <f>+VLOOKUP($A11198,mUNICIPIOS!$B$4:$F$343,4,0)</f>
        <v>Zacapa</v>
      </c>
      <c r="G11198" s="139" t="str">
        <f t="shared" ref="G11198:K11198" si="11504">+G11160</f>
        <v>04</v>
      </c>
      <c r="H11198" t="str">
        <f t="shared" si="11504"/>
        <v>IGA</v>
      </c>
      <c r="I11198" t="str">
        <f t="shared" si="11504"/>
        <v>Índice de Gestión Administrativa</v>
      </c>
      <c r="J11198" t="str">
        <f t="shared" si="11504"/>
        <v>04-03</v>
      </c>
      <c r="K11198" t="str">
        <f t="shared" si="11504"/>
        <v>Existencia de oficinas municipales con instrumentos de gestión.</v>
      </c>
      <c r="L11198" s="150">
        <f>+VLOOKUP($E11198,IGA_2018!$B$8:$N$347,9,0)</f>
        <v>0.96249999999999991</v>
      </c>
      <c r="M11198" s="142" t="str">
        <f>+VLOOKUP($E11198,IGA_2018!$B$8:$N$347,10,0)</f>
        <v>Alto</v>
      </c>
    </row>
    <row r="11199" spans="1:13" x14ac:dyDescent="0.3">
      <c r="A11199" s="139">
        <f t="shared" si="11485"/>
        <v>295</v>
      </c>
      <c r="B11199" s="148">
        <f t="shared" si="11487"/>
        <v>21</v>
      </c>
      <c r="D11199" s="149" t="str">
        <f>+VLOOKUP($A11199,mUNICIPIOS!$B$4:$F$343,2,0)</f>
        <v>Zacapa</v>
      </c>
      <c r="E11199" s="149">
        <f>+VLOOKUP($A11199,mUNICIPIOS!$B$4:$F$343,3,0)</f>
        <v>1901</v>
      </c>
      <c r="F11199" s="149" t="str">
        <f>+VLOOKUP($A11199,mUNICIPIOS!$B$4:$F$343,4,0)</f>
        <v>Zacapa</v>
      </c>
      <c r="G11199" s="139" t="str">
        <f t="shared" ref="G11199:K11199" si="11505">+G11161</f>
        <v>04</v>
      </c>
      <c r="H11199" t="str">
        <f t="shared" si="11505"/>
        <v>IGA</v>
      </c>
      <c r="I11199" t="str">
        <f t="shared" si="11505"/>
        <v>Índice de Gestión Administrativa</v>
      </c>
      <c r="J11199" t="str">
        <f t="shared" si="11505"/>
        <v>INDICE</v>
      </c>
      <c r="K11199">
        <f t="shared" si="11505"/>
        <v>0</v>
      </c>
      <c r="L11199" s="150">
        <f>+VLOOKUP($E11199,IGA_2018!$B$8:$N$347,12,0)</f>
        <v>0.66029761138295129</v>
      </c>
      <c r="M11199" s="142" t="str">
        <f>+VLOOKUP($E11199,IGA_2018!$B$8:$N$347,13,0)</f>
        <v>Medio alto</v>
      </c>
    </row>
    <row r="11200" spans="1:13" x14ac:dyDescent="0.3">
      <c r="A11200" s="139">
        <f t="shared" si="11485"/>
        <v>295</v>
      </c>
      <c r="B11200" s="148">
        <f t="shared" si="11487"/>
        <v>22</v>
      </c>
      <c r="D11200" s="149" t="str">
        <f>+VLOOKUP($A11200,mUNICIPIOS!$B$4:$F$343,2,0)</f>
        <v>Zacapa</v>
      </c>
      <c r="E11200" s="149">
        <f>+VLOOKUP($A11200,mUNICIPIOS!$B$4:$F$343,3,0)</f>
        <v>1901</v>
      </c>
      <c r="F11200" s="149" t="str">
        <f>+VLOOKUP($A11200,mUNICIPIOS!$B$4:$F$343,4,0)</f>
        <v>Zacapa</v>
      </c>
      <c r="G11200" s="139" t="str">
        <f t="shared" ref="G11200:K11200" si="11506">+G11162</f>
        <v>05</v>
      </c>
      <c r="H11200" t="str">
        <f t="shared" si="11506"/>
        <v>IGF</v>
      </c>
      <c r="I11200" t="str">
        <f t="shared" si="11506"/>
        <v>Índice de Gestión Financiera</v>
      </c>
      <c r="J11200" t="str">
        <f t="shared" si="11506"/>
        <v>05-01</v>
      </c>
      <c r="K11200" t="str">
        <f t="shared" si="11506"/>
        <v>Autonomía financiera municipal</v>
      </c>
      <c r="L11200" s="150">
        <f>+VLOOKUP($E11200,IGF_2018!$B$8:$Z$347,3,0)</f>
        <v>0.14438058286600572</v>
      </c>
      <c r="M11200" s="142" t="str">
        <f>+VLOOKUP($E11200,IGF_2018!$B$8:$Z$347,4,0)</f>
        <v>Bajo</v>
      </c>
    </row>
    <row r="11201" spans="1:13" x14ac:dyDescent="0.3">
      <c r="A11201" s="139">
        <f t="shared" si="11485"/>
        <v>295</v>
      </c>
      <c r="B11201" s="148">
        <f t="shared" si="11487"/>
        <v>23</v>
      </c>
      <c r="D11201" s="149" t="str">
        <f>+VLOOKUP($A11201,mUNICIPIOS!$B$4:$F$343,2,0)</f>
        <v>Zacapa</v>
      </c>
      <c r="E11201" s="149">
        <f>+VLOOKUP($A11201,mUNICIPIOS!$B$4:$F$343,3,0)</f>
        <v>1901</v>
      </c>
      <c r="F11201" s="149" t="str">
        <f>+VLOOKUP($A11201,mUNICIPIOS!$B$4:$F$343,4,0)</f>
        <v>Zacapa</v>
      </c>
      <c r="G11201" s="139" t="str">
        <f t="shared" ref="G11201:K11201" si="11507">+G11163</f>
        <v>05</v>
      </c>
      <c r="H11201" t="str">
        <f t="shared" si="11507"/>
        <v>IGF</v>
      </c>
      <c r="I11201" t="str">
        <f t="shared" si="11507"/>
        <v>Índice de Gestión Financiera</v>
      </c>
      <c r="J11201" t="str">
        <f t="shared" si="11507"/>
        <v>05-02</v>
      </c>
      <c r="K11201" t="str">
        <f t="shared" si="11507"/>
        <v xml:space="preserve">Ingresos propios por habitante -sin regalías- </v>
      </c>
      <c r="L11201" s="150">
        <f>+VLOOKUP($E11201,IGF_2018!$B$8:$Z$347,6,0)</f>
        <v>0.11317293771973487</v>
      </c>
      <c r="M11201" s="142" t="str">
        <f>+VLOOKUP($E11201,IGF_2018!$B$8:$Z$347,7,0)</f>
        <v>Bajo</v>
      </c>
    </row>
    <row r="11202" spans="1:13" x14ac:dyDescent="0.3">
      <c r="A11202" s="139">
        <f t="shared" si="11485"/>
        <v>295</v>
      </c>
      <c r="B11202" s="148">
        <f t="shared" si="11487"/>
        <v>24</v>
      </c>
      <c r="D11202" s="149" t="str">
        <f>+VLOOKUP($A11202,mUNICIPIOS!$B$4:$F$343,2,0)</f>
        <v>Zacapa</v>
      </c>
      <c r="E11202" s="149">
        <f>+VLOOKUP($A11202,mUNICIPIOS!$B$4:$F$343,3,0)</f>
        <v>1901</v>
      </c>
      <c r="F11202" s="149" t="str">
        <f>+VLOOKUP($A11202,mUNICIPIOS!$B$4:$F$343,4,0)</f>
        <v>Zacapa</v>
      </c>
      <c r="G11202" s="139" t="str">
        <f t="shared" ref="G11202:K11202" si="11508">+G11164</f>
        <v>05</v>
      </c>
      <c r="H11202" t="str">
        <f t="shared" si="11508"/>
        <v>IGF</v>
      </c>
      <c r="I11202" t="str">
        <f t="shared" si="11508"/>
        <v>Índice de Gestión Financiera</v>
      </c>
      <c r="J11202" t="str">
        <f t="shared" si="11508"/>
        <v>05-03</v>
      </c>
      <c r="K11202" t="str">
        <f t="shared" si="11508"/>
        <v>Ingresos del IUSI en relación a los ingresos propios -sin regalías-</v>
      </c>
      <c r="L11202" s="150">
        <f>+VLOOKUP($E11202,IGF_2018!$B$8:$Z$347,9,0)</f>
        <v>0.25815769396207566</v>
      </c>
      <c r="M11202" s="142" t="str">
        <f>+VLOOKUP($E11202,IGF_2018!$B$8:$Z$347,10,0)</f>
        <v>Medio bajo</v>
      </c>
    </row>
    <row r="11203" spans="1:13" x14ac:dyDescent="0.3">
      <c r="A11203" s="139">
        <f t="shared" si="11485"/>
        <v>295</v>
      </c>
      <c r="B11203" s="148">
        <f t="shared" si="11487"/>
        <v>25</v>
      </c>
      <c r="D11203" s="149" t="str">
        <f>+VLOOKUP($A11203,mUNICIPIOS!$B$4:$F$343,2,0)</f>
        <v>Zacapa</v>
      </c>
      <c r="E11203" s="149">
        <f>+VLOOKUP($A11203,mUNICIPIOS!$B$4:$F$343,3,0)</f>
        <v>1901</v>
      </c>
      <c r="F11203" s="149" t="str">
        <f>+VLOOKUP($A11203,mUNICIPIOS!$B$4:$F$343,4,0)</f>
        <v>Zacapa</v>
      </c>
      <c r="G11203" s="139" t="str">
        <f t="shared" ref="G11203:K11203" si="11509">+G11165</f>
        <v>05</v>
      </c>
      <c r="H11203" t="str">
        <f t="shared" si="11509"/>
        <v>IGF</v>
      </c>
      <c r="I11203" t="str">
        <f t="shared" si="11509"/>
        <v>Índice de Gestión Financiera</v>
      </c>
      <c r="J11203" t="str">
        <f t="shared" si="11509"/>
        <v>05-04</v>
      </c>
      <c r="K11203" t="str">
        <f t="shared" si="11509"/>
        <v>Inversión anual en capital fijo por habitante</v>
      </c>
      <c r="L11203" s="150">
        <f>+VLOOKUP($E11203,IGF_2018!$B$8:$Z$347,12,0)</f>
        <v>3.3858318754243097E-2</v>
      </c>
      <c r="M11203" s="142" t="str">
        <f>+VLOOKUP($E11203,IGF_2018!$B$8:$Z$347,13,0)</f>
        <v>Bajo</v>
      </c>
    </row>
    <row r="11204" spans="1:13" x14ac:dyDescent="0.3">
      <c r="A11204" s="139">
        <f t="shared" si="11485"/>
        <v>295</v>
      </c>
      <c r="B11204" s="148">
        <f t="shared" si="11487"/>
        <v>26</v>
      </c>
      <c r="D11204" s="149" t="str">
        <f>+VLOOKUP($A11204,mUNICIPIOS!$B$4:$F$343,2,0)</f>
        <v>Zacapa</v>
      </c>
      <c r="E11204" s="149">
        <f>+VLOOKUP($A11204,mUNICIPIOS!$B$4:$F$343,3,0)</f>
        <v>1901</v>
      </c>
      <c r="F11204" s="149" t="str">
        <f>+VLOOKUP($A11204,mUNICIPIOS!$B$4:$F$343,4,0)</f>
        <v>Zacapa</v>
      </c>
      <c r="G11204" s="139" t="str">
        <f t="shared" ref="G11204:K11204" si="11510">+G11166</f>
        <v>05</v>
      </c>
      <c r="H11204" t="str">
        <f t="shared" si="11510"/>
        <v>IGF</v>
      </c>
      <c r="I11204" t="str">
        <f t="shared" si="11510"/>
        <v>Índice de Gestión Financiera</v>
      </c>
      <c r="J11204" t="str">
        <f t="shared" si="11510"/>
        <v>05-05</v>
      </c>
      <c r="K11204" t="str">
        <f t="shared" si="11510"/>
        <v>Inversión anual en capital fijo con recursos percibidos por ingresos propios</v>
      </c>
      <c r="L11204" s="150">
        <f>+VLOOKUP($E11204,IGF_2018!$B$8:$Z$347,15,0)</f>
        <v>6.0345082743922154E-2</v>
      </c>
      <c r="M11204" s="142" t="str">
        <f>+VLOOKUP($E11204,IGF_2018!$B$8:$Z$347,16,0)</f>
        <v>Bajo</v>
      </c>
    </row>
    <row r="11205" spans="1:13" x14ac:dyDescent="0.3">
      <c r="A11205" s="139">
        <f t="shared" si="11485"/>
        <v>295</v>
      </c>
      <c r="B11205" s="148">
        <f t="shared" si="11487"/>
        <v>27</v>
      </c>
      <c r="D11205" s="149" t="str">
        <f>+VLOOKUP($A11205,mUNICIPIOS!$B$4:$F$343,2,0)</f>
        <v>Zacapa</v>
      </c>
      <c r="E11205" s="149">
        <f>+VLOOKUP($A11205,mUNICIPIOS!$B$4:$F$343,3,0)</f>
        <v>1901</v>
      </c>
      <c r="F11205" s="149" t="str">
        <f>+VLOOKUP($A11205,mUNICIPIOS!$B$4:$F$343,4,0)</f>
        <v>Zacapa</v>
      </c>
      <c r="G11205" s="139" t="str">
        <f t="shared" ref="G11205:K11205" si="11511">+G11167</f>
        <v>05</v>
      </c>
      <c r="H11205" t="str">
        <f t="shared" si="11511"/>
        <v>IGF</v>
      </c>
      <c r="I11205" t="str">
        <f t="shared" si="11511"/>
        <v>Índice de Gestión Financiera</v>
      </c>
      <c r="J11205" t="str">
        <f t="shared" si="11511"/>
        <v>05-06</v>
      </c>
      <c r="K11205" t="str">
        <f t="shared" si="11511"/>
        <v xml:space="preserve">Inversión anual en capital fijo con recursos percibidos por transferencias del Gobierno Central </v>
      </c>
      <c r="L11205" s="150">
        <f>+VLOOKUP($E11205,IGF_2018!$B$8:$Z$347,18,0)</f>
        <v>4.8874061344298371E-2</v>
      </c>
      <c r="M11205" s="142" t="str">
        <f>+VLOOKUP($E11205,IGF_2018!$B$8:$Z$347,19,0)</f>
        <v>Bajo</v>
      </c>
    </row>
    <row r="11206" spans="1:13" x14ac:dyDescent="0.3">
      <c r="A11206" s="139">
        <f t="shared" si="11485"/>
        <v>295</v>
      </c>
      <c r="B11206" s="148">
        <f t="shared" si="11487"/>
        <v>28</v>
      </c>
      <c r="D11206" s="149" t="str">
        <f>+VLOOKUP($A11206,mUNICIPIOS!$B$4:$F$343,2,0)</f>
        <v>Zacapa</v>
      </c>
      <c r="E11206" s="149">
        <f>+VLOOKUP($A11206,mUNICIPIOS!$B$4:$F$343,3,0)</f>
        <v>1901</v>
      </c>
      <c r="F11206" s="149" t="str">
        <f>+VLOOKUP($A11206,mUNICIPIOS!$B$4:$F$343,4,0)</f>
        <v>Zacapa</v>
      </c>
      <c r="G11206" s="139" t="str">
        <f t="shared" ref="G11206:K11206" si="11512">+G11168</f>
        <v>05</v>
      </c>
      <c r="H11206" t="str">
        <f t="shared" si="11512"/>
        <v>IGF</v>
      </c>
      <c r="I11206" t="str">
        <f t="shared" si="11512"/>
        <v>Índice de Gestión Financiera</v>
      </c>
      <c r="J11206" t="str">
        <f t="shared" si="11512"/>
        <v>05-07</v>
      </c>
      <c r="K11206" t="str">
        <f t="shared" si="11512"/>
        <v>Financiamiento por endeudamiento municipal</v>
      </c>
      <c r="L11206" s="150">
        <f>+VLOOKUP($E11206,IGF_2018!$B$8:$Z$347,21,0)</f>
        <v>1</v>
      </c>
      <c r="M11206" s="142" t="str">
        <f>+VLOOKUP($E11206,IGF_2018!$B$8:$Z$347,22,0)</f>
        <v>Alto</v>
      </c>
    </row>
    <row r="11207" spans="1:13" x14ac:dyDescent="0.3">
      <c r="A11207" s="139">
        <f t="shared" si="11485"/>
        <v>295</v>
      </c>
      <c r="B11207" s="148">
        <f t="shared" si="11487"/>
        <v>29</v>
      </c>
      <c r="D11207" s="149" t="str">
        <f>+VLOOKUP($A11207,mUNICIPIOS!$B$4:$F$343,2,0)</f>
        <v>Zacapa</v>
      </c>
      <c r="E11207" s="149">
        <f>+VLOOKUP($A11207,mUNICIPIOS!$B$4:$F$343,3,0)</f>
        <v>1901</v>
      </c>
      <c r="F11207" s="149" t="str">
        <f>+VLOOKUP($A11207,mUNICIPIOS!$B$4:$F$343,4,0)</f>
        <v>Zacapa</v>
      </c>
      <c r="G11207" s="139" t="str">
        <f t="shared" ref="G11207:K11207" si="11513">+G11169</f>
        <v>05</v>
      </c>
      <c r="H11207" t="str">
        <f t="shared" si="11513"/>
        <v>IGF</v>
      </c>
      <c r="I11207" t="str">
        <f t="shared" si="11513"/>
        <v>Índice de Gestión Financiera</v>
      </c>
      <c r="J11207" t="str">
        <f t="shared" si="11513"/>
        <v>INDICE</v>
      </c>
      <c r="K11207">
        <f t="shared" si="11513"/>
        <v>0</v>
      </c>
      <c r="L11207" s="150">
        <f>+VLOOKUP($E11207,IGF_2018!$B$8:$Z$347,24,0)</f>
        <v>0.29163421979760207</v>
      </c>
      <c r="M11207" s="142" t="str">
        <f>+VLOOKUP($E11207,IGF_2018!$B$8:$Z$347,25,0)</f>
        <v>Medio bajo</v>
      </c>
    </row>
    <row r="11208" spans="1:13" x14ac:dyDescent="0.3">
      <c r="A11208" s="139">
        <f t="shared" si="11485"/>
        <v>295</v>
      </c>
      <c r="B11208" s="148">
        <f t="shared" si="11487"/>
        <v>30</v>
      </c>
      <c r="D11208" s="149" t="str">
        <f>+VLOOKUP($A11208,mUNICIPIOS!$B$4:$F$343,2,0)</f>
        <v>Zacapa</v>
      </c>
      <c r="E11208" s="149">
        <f>+VLOOKUP($A11208,mUNICIPIOS!$B$4:$F$343,3,0)</f>
        <v>1901</v>
      </c>
      <c r="F11208" s="149" t="str">
        <f>+VLOOKUP($A11208,mUNICIPIOS!$B$4:$F$343,4,0)</f>
        <v>Zacapa</v>
      </c>
      <c r="G11208" s="139" t="str">
        <f t="shared" ref="G11208:K11208" si="11514">+G11170</f>
        <v>06</v>
      </c>
      <c r="H11208" t="str">
        <f t="shared" si="11514"/>
        <v>IGE</v>
      </c>
      <c r="I11208" t="str">
        <f t="shared" si="11514"/>
        <v>Índice de Gestión Estratégica</v>
      </c>
      <c r="J11208" t="str">
        <f t="shared" si="11514"/>
        <v>06-01</v>
      </c>
      <c r="K11208" t="str">
        <f t="shared" si="11514"/>
        <v>Ejecución del Plan Operativo Anual  (POA)</v>
      </c>
      <c r="L11208" s="150">
        <f>+VLOOKUP($E11208,IGE_2018!$B$8:$Z$347,3,0)</f>
        <v>0.78099076729006012</v>
      </c>
      <c r="M11208" s="142" t="str">
        <f>+VLOOKUP($E11208,IGE_2018!$B$8:$Z$347,4,0)</f>
        <v>Medio alto</v>
      </c>
    </row>
    <row r="11209" spans="1:13" x14ac:dyDescent="0.3">
      <c r="A11209" s="139">
        <f t="shared" si="11485"/>
        <v>295</v>
      </c>
      <c r="B11209" s="148">
        <f t="shared" si="11487"/>
        <v>31</v>
      </c>
      <c r="D11209" s="149" t="str">
        <f>+VLOOKUP($A11209,mUNICIPIOS!$B$4:$F$343,2,0)</f>
        <v>Zacapa</v>
      </c>
      <c r="E11209" s="149">
        <f>+VLOOKUP($A11209,mUNICIPIOS!$B$4:$F$343,3,0)</f>
        <v>1901</v>
      </c>
      <c r="F11209" s="149" t="str">
        <f>+VLOOKUP($A11209,mUNICIPIOS!$B$4:$F$343,4,0)</f>
        <v>Zacapa</v>
      </c>
      <c r="G11209" s="139" t="str">
        <f t="shared" ref="G11209:K11209" si="11515">+G11171</f>
        <v>06</v>
      </c>
      <c r="H11209" t="str">
        <f t="shared" si="11515"/>
        <v>IGE</v>
      </c>
      <c r="I11209" t="str">
        <f t="shared" si="11515"/>
        <v>Índice de Gestión Estratégica</v>
      </c>
      <c r="J11209" t="str">
        <f t="shared" si="11515"/>
        <v>06-02</v>
      </c>
      <c r="K11209" t="str">
        <f t="shared" si="11515"/>
        <v>Relación Plan de Desarrollo Municipal y Ordenamiento Territorial (PDM-OT) - Plan Estratégico Institucional (PEI) - Plan Operativo Multianual (POM) - Plan Operativo Anual (POA)</v>
      </c>
      <c r="L11209" s="150">
        <f>+VLOOKUP($E11209,IGE_2018!$B$8:$Z$347,6,0)</f>
        <v>0.85148514851485146</v>
      </c>
      <c r="M11209" s="142" t="str">
        <f>+VLOOKUP($E11209,IGE_2018!$B$8:$Z$347,7,0)</f>
        <v>Alto</v>
      </c>
    </row>
    <row r="11210" spans="1:13" x14ac:dyDescent="0.3">
      <c r="A11210" s="139">
        <f t="shared" si="11485"/>
        <v>295</v>
      </c>
      <c r="B11210" s="148">
        <f t="shared" si="11487"/>
        <v>32</v>
      </c>
      <c r="D11210" s="149" t="str">
        <f>+VLOOKUP($A11210,mUNICIPIOS!$B$4:$F$343,2,0)</f>
        <v>Zacapa</v>
      </c>
      <c r="E11210" s="149">
        <f>+VLOOKUP($A11210,mUNICIPIOS!$B$4:$F$343,3,0)</f>
        <v>1901</v>
      </c>
      <c r="F11210" s="149" t="str">
        <f>+VLOOKUP($A11210,mUNICIPIOS!$B$4:$F$343,4,0)</f>
        <v>Zacapa</v>
      </c>
      <c r="G11210" s="139" t="str">
        <f t="shared" ref="G11210:K11210" si="11516">+G11172</f>
        <v>06</v>
      </c>
      <c r="H11210" t="str">
        <f t="shared" si="11516"/>
        <v>IGE</v>
      </c>
      <c r="I11210" t="str">
        <f t="shared" si="11516"/>
        <v>Índice de Gestión Estratégica</v>
      </c>
      <c r="J11210" t="str">
        <f t="shared" si="11516"/>
        <v>06-03</v>
      </c>
      <c r="K11210" t="str">
        <f t="shared" si="11516"/>
        <v>Presupuesto de egresos relacionado a competencias municipales que responden a prioridades nacionales de desarrollo.</v>
      </c>
      <c r="L11210" s="150">
        <f>+VLOOKUP($E11210,IGE_2018!$B$8:$Z$347,9,0)</f>
        <v>0.34713401620052647</v>
      </c>
      <c r="M11210" s="142" t="str">
        <f>+VLOOKUP($E11210,IGE_2018!$B$8:$Z$347,10,0)</f>
        <v>Medio bajo</v>
      </c>
    </row>
    <row r="11211" spans="1:13" x14ac:dyDescent="0.3">
      <c r="A11211" s="139">
        <f t="shared" si="11485"/>
        <v>295</v>
      </c>
      <c r="B11211" s="148">
        <f t="shared" si="11487"/>
        <v>33</v>
      </c>
      <c r="D11211" s="149" t="str">
        <f>+VLOOKUP($A11211,mUNICIPIOS!$B$4:$F$343,2,0)</f>
        <v>Zacapa</v>
      </c>
      <c r="E11211" s="149">
        <f>+VLOOKUP($A11211,mUNICIPIOS!$B$4:$F$343,3,0)</f>
        <v>1901</v>
      </c>
      <c r="F11211" s="149" t="str">
        <f>+VLOOKUP($A11211,mUNICIPIOS!$B$4:$F$343,4,0)</f>
        <v>Zacapa</v>
      </c>
      <c r="G11211" s="139" t="str">
        <f t="shared" ref="G11211:K11211" si="11517">+G11173</f>
        <v>06</v>
      </c>
      <c r="H11211" t="str">
        <f t="shared" si="11517"/>
        <v>IGE</v>
      </c>
      <c r="I11211" t="str">
        <f t="shared" si="11517"/>
        <v>Índice de Gestión Estratégica</v>
      </c>
      <c r="J11211" t="str">
        <f t="shared" si="11517"/>
        <v>06-04</v>
      </c>
      <c r="K11211" t="str">
        <f t="shared" si="11517"/>
        <v>Institucionalización de la gestión ordenada del territorio</v>
      </c>
      <c r="L11211" s="150">
        <f>+VLOOKUP($E11211,IGE_2018!$B$8:$Z$347,12,0)</f>
        <v>0.5</v>
      </c>
      <c r="M11211" s="142" t="str">
        <f>+VLOOKUP($E11211,IGE_2018!$B$8:$Z$347,13,0)</f>
        <v>Medio</v>
      </c>
    </row>
    <row r="11212" spans="1:13" x14ac:dyDescent="0.3">
      <c r="A11212" s="139">
        <f t="shared" si="11485"/>
        <v>295</v>
      </c>
      <c r="B11212" s="148">
        <f t="shared" si="11487"/>
        <v>34</v>
      </c>
      <c r="D11212" s="149" t="str">
        <f>+VLOOKUP($A11212,mUNICIPIOS!$B$4:$F$343,2,0)</f>
        <v>Zacapa</v>
      </c>
      <c r="E11212" s="149">
        <f>+VLOOKUP($A11212,mUNICIPIOS!$B$4:$F$343,3,0)</f>
        <v>1901</v>
      </c>
      <c r="F11212" s="149" t="str">
        <f>+VLOOKUP($A11212,mUNICIPIOS!$B$4:$F$343,4,0)</f>
        <v>Zacapa</v>
      </c>
      <c r="G11212" s="139" t="str">
        <f t="shared" ref="G11212:K11212" si="11518">+G11174</f>
        <v>06</v>
      </c>
      <c r="H11212" t="str">
        <f t="shared" si="11518"/>
        <v>IGE</v>
      </c>
      <c r="I11212" t="str">
        <f t="shared" si="11518"/>
        <v>Índice de Gestión Estratégica</v>
      </c>
      <c r="J11212" t="str">
        <f t="shared" si="11518"/>
        <v>06-05</v>
      </c>
      <c r="K11212" t="str">
        <f t="shared" si="11518"/>
        <v>Acciones para la gestión ordenada del territorio</v>
      </c>
      <c r="L11212" s="150">
        <f>+VLOOKUP($E11212,IGE_2018!$B$8:$Z$347,15,0)</f>
        <v>0.3600000000000001</v>
      </c>
      <c r="M11212" s="142" t="str">
        <f>+VLOOKUP($E11212,IGE_2018!$B$8:$Z$347,16,0)</f>
        <v>Medio bajo</v>
      </c>
    </row>
    <row r="11213" spans="1:13" x14ac:dyDescent="0.3">
      <c r="A11213" s="139">
        <f t="shared" si="11485"/>
        <v>295</v>
      </c>
      <c r="B11213" s="148">
        <f t="shared" si="11487"/>
        <v>35</v>
      </c>
      <c r="D11213" s="149" t="str">
        <f>+VLOOKUP($A11213,mUNICIPIOS!$B$4:$F$343,2,0)</f>
        <v>Zacapa</v>
      </c>
      <c r="E11213" s="149">
        <f>+VLOOKUP($A11213,mUNICIPIOS!$B$4:$F$343,3,0)</f>
        <v>1901</v>
      </c>
      <c r="F11213" s="149" t="str">
        <f>+VLOOKUP($A11213,mUNICIPIOS!$B$4:$F$343,4,0)</f>
        <v>Zacapa</v>
      </c>
      <c r="G11213" s="139" t="str">
        <f t="shared" ref="G11213:K11213" si="11519">+G11175</f>
        <v>06</v>
      </c>
      <c r="H11213" t="str">
        <f t="shared" si="11519"/>
        <v>IGE</v>
      </c>
      <c r="I11213" t="str">
        <f t="shared" si="11519"/>
        <v>Índice de Gestión Estratégica</v>
      </c>
      <c r="J11213" t="str">
        <f t="shared" si="11519"/>
        <v>06-06</v>
      </c>
      <c r="K11213" t="str">
        <f t="shared" si="11519"/>
        <v>Gestión de riesgo en la formulación de proyectos derivados de la planificación operativa anual</v>
      </c>
      <c r="L11213" s="150">
        <f>+VLOOKUP($E11213,IGE_2018!$B$8:$Z$347,18,0)</f>
        <v>0.53216374269005839</v>
      </c>
      <c r="M11213" s="142" t="str">
        <f>+VLOOKUP($E11213,IGE_2018!$B$8:$Z$347,19,0)</f>
        <v>Medio</v>
      </c>
    </row>
    <row r="11214" spans="1:13" x14ac:dyDescent="0.3">
      <c r="A11214" s="139">
        <f t="shared" si="11485"/>
        <v>295</v>
      </c>
      <c r="B11214" s="148">
        <f t="shared" si="11487"/>
        <v>36</v>
      </c>
      <c r="D11214" s="149" t="str">
        <f>+VLOOKUP($A11214,mUNICIPIOS!$B$4:$F$343,2,0)</f>
        <v>Zacapa</v>
      </c>
      <c r="E11214" s="149">
        <f>+VLOOKUP($A11214,mUNICIPIOS!$B$4:$F$343,3,0)</f>
        <v>1901</v>
      </c>
      <c r="F11214" s="149" t="str">
        <f>+VLOOKUP($A11214,mUNICIPIOS!$B$4:$F$343,4,0)</f>
        <v>Zacapa</v>
      </c>
      <c r="G11214" s="139" t="str">
        <f t="shared" ref="G11214:K11214" si="11520">+G11176</f>
        <v>06</v>
      </c>
      <c r="H11214" t="str">
        <f t="shared" si="11520"/>
        <v>IGE</v>
      </c>
      <c r="I11214" t="str">
        <f t="shared" si="11520"/>
        <v>Índice de Gestión Estratégica</v>
      </c>
      <c r="J11214" t="str">
        <f t="shared" si="11520"/>
        <v>06-07</v>
      </c>
      <c r="K11214" t="str">
        <f t="shared" si="11520"/>
        <v>Ingresos por servicios ambientales en relación a los ingresos propios sin regalías</v>
      </c>
      <c r="L11214" s="150">
        <f>+VLOOKUP($E11214,IGE_2018!$B$8:$Z$347,21,0)</f>
        <v>0</v>
      </c>
      <c r="M11214" s="142" t="str">
        <f>+VLOOKUP($E11214,IGE_2018!$B$8:$Z$347,22,0)</f>
        <v>Bajo</v>
      </c>
    </row>
    <row r="11215" spans="1:13" x14ac:dyDescent="0.3">
      <c r="A11215" s="139">
        <f t="shared" si="11485"/>
        <v>295</v>
      </c>
      <c r="B11215" s="148">
        <f t="shared" si="11487"/>
        <v>37</v>
      </c>
      <c r="D11215" s="149" t="str">
        <f>+VLOOKUP($A11215,mUNICIPIOS!$B$4:$F$343,2,0)</f>
        <v>Zacapa</v>
      </c>
      <c r="E11215" s="149">
        <f>+VLOOKUP($A11215,mUNICIPIOS!$B$4:$F$343,3,0)</f>
        <v>1901</v>
      </c>
      <c r="F11215" s="149" t="str">
        <f>+VLOOKUP($A11215,mUNICIPIOS!$B$4:$F$343,4,0)</f>
        <v>Zacapa</v>
      </c>
      <c r="G11215" s="139" t="str">
        <f t="shared" ref="G11215:K11215" si="11521">+G11177</f>
        <v>06</v>
      </c>
      <c r="H11215" t="str">
        <f t="shared" si="11521"/>
        <v>IGE</v>
      </c>
      <c r="I11215" t="str">
        <f t="shared" si="11521"/>
        <v>Índice de Gestión Estratégica</v>
      </c>
      <c r="J11215" t="str">
        <f t="shared" si="11521"/>
        <v>INDICE</v>
      </c>
      <c r="K11215">
        <f t="shared" si="11521"/>
        <v>0</v>
      </c>
      <c r="L11215" s="150">
        <f>+VLOOKUP($E11215,IGE_2018!$B$8:$Z$347,24,0)</f>
        <v>0.48887126568987416</v>
      </c>
      <c r="M11215" s="142" t="str">
        <f>+VLOOKUP($E11215,IGE_2018!$B$8:$Z$347,25,0)</f>
        <v>Medio</v>
      </c>
    </row>
    <row r="11216" spans="1:13" x14ac:dyDescent="0.3">
      <c r="A11216" s="139">
        <f t="shared" si="11485"/>
        <v>295</v>
      </c>
      <c r="B11216" s="148">
        <f t="shared" si="11487"/>
        <v>38</v>
      </c>
      <c r="D11216" s="149" t="str">
        <f>+VLOOKUP($A11216,mUNICIPIOS!$B$4:$F$343,2,0)</f>
        <v>Zacapa</v>
      </c>
      <c r="E11216" s="149">
        <f>+VLOOKUP($A11216,mUNICIPIOS!$B$4:$F$343,3,0)</f>
        <v>1901</v>
      </c>
      <c r="F11216" s="149" t="str">
        <f>+VLOOKUP($A11216,mUNICIPIOS!$B$4:$F$343,4,0)</f>
        <v>Zacapa</v>
      </c>
      <c r="G11216" s="139" t="str">
        <f t="shared" ref="G11216:K11216" si="11522">+G11178</f>
        <v>RANKING</v>
      </c>
      <c r="H11216" t="str">
        <f t="shared" si="11522"/>
        <v>RGM</v>
      </c>
      <c r="I11216" t="str">
        <f t="shared" si="11522"/>
        <v>Ranking de la Gestión Municipal 2018</v>
      </c>
      <c r="J11216" t="str">
        <f t="shared" si="11522"/>
        <v>RANKING</v>
      </c>
      <c r="K11216">
        <f t="shared" si="11522"/>
        <v>0</v>
      </c>
      <c r="L11216" s="151">
        <f>+VLOOKUP($E11216,Resultados_generales!$C$8:$AE$347,27,0)</f>
        <v>0.49740709316417575</v>
      </c>
      <c r="M11216" t="str">
        <f>+VLOOKUP($E11216,Resultados_generales!$C$8:$AE$347,28,0)</f>
        <v>Medio</v>
      </c>
    </row>
    <row r="11217" spans="1:13" x14ac:dyDescent="0.3">
      <c r="A11217" s="139">
        <f t="shared" si="11485"/>
        <v>296</v>
      </c>
      <c r="B11217" s="148">
        <f t="shared" si="11487"/>
        <v>1</v>
      </c>
      <c r="D11217" s="149" t="str">
        <f>+VLOOKUP($A11217,mUNICIPIOS!$B$4:$F$343,2,0)</f>
        <v>Zacapa</v>
      </c>
      <c r="E11217" s="149">
        <f>+VLOOKUP($A11217,mUNICIPIOS!$B$4:$F$343,3,0)</f>
        <v>1902</v>
      </c>
      <c r="F11217" s="149" t="str">
        <f>+VLOOKUP($A11217,mUNICIPIOS!$B$4:$F$343,4,0)</f>
        <v>Estanzuela</v>
      </c>
      <c r="G11217" s="139" t="str">
        <f t="shared" ref="G11217:K11217" si="11523">+G11179</f>
        <v>01</v>
      </c>
      <c r="H11217" t="str">
        <f t="shared" si="11523"/>
        <v>IPC</v>
      </c>
      <c r="I11217" t="str">
        <f t="shared" si="11523"/>
        <v>Índice de Participación Ciudadana</v>
      </c>
      <c r="J11217" t="str">
        <f t="shared" si="11523"/>
        <v>01-01</v>
      </c>
      <c r="K11217" t="str">
        <f t="shared" si="11523"/>
        <v>Número de reuniones del COMUDE en el año de la medición.</v>
      </c>
      <c r="L11217" s="150">
        <f>+VLOOKUP($E11217,IPC_2018!$B$8:$T$347,3,0)</f>
        <v>1</v>
      </c>
      <c r="M11217" s="142" t="str">
        <f>+VLOOKUP($E11217,IPC_2018!$B$8:$T$347,4,0)</f>
        <v>Alto</v>
      </c>
    </row>
    <row r="11218" spans="1:13" x14ac:dyDescent="0.3">
      <c r="A11218" s="139">
        <f t="shared" si="11485"/>
        <v>296</v>
      </c>
      <c r="B11218" s="148">
        <f t="shared" si="11487"/>
        <v>2</v>
      </c>
      <c r="D11218" s="149" t="str">
        <f>+VLOOKUP($A11218,mUNICIPIOS!$B$4:$F$343,2,0)</f>
        <v>Zacapa</v>
      </c>
      <c r="E11218" s="149">
        <f>+VLOOKUP($A11218,mUNICIPIOS!$B$4:$F$343,3,0)</f>
        <v>1902</v>
      </c>
      <c r="F11218" s="149" t="str">
        <f>+VLOOKUP($A11218,mUNICIPIOS!$B$4:$F$343,4,0)</f>
        <v>Estanzuela</v>
      </c>
      <c r="G11218" s="139" t="str">
        <f t="shared" ref="G11218:K11218" si="11524">+G11180</f>
        <v>01</v>
      </c>
      <c r="H11218" t="str">
        <f t="shared" si="11524"/>
        <v>IPC</v>
      </c>
      <c r="I11218" t="str">
        <f t="shared" si="11524"/>
        <v>Índice de Participación Ciudadana</v>
      </c>
      <c r="J11218" t="str">
        <f t="shared" si="11524"/>
        <v>01-02</v>
      </c>
      <c r="K11218" t="str">
        <f t="shared" si="11524"/>
        <v>Participación de Alcaldes, Concejales y Síndicos determinados o designados en el COMUDE</v>
      </c>
      <c r="L11218" s="150">
        <f>+VLOOKUP($E11218,IPC_2018!$B$8:$T$347,6,0)</f>
        <v>0.78645833333333326</v>
      </c>
      <c r="M11218" s="142" t="str">
        <f>+VLOOKUP($E11218,IPC_2018!$B$8:$T$347,7,0)</f>
        <v>Medio alto</v>
      </c>
    </row>
    <row r="11219" spans="1:13" x14ac:dyDescent="0.3">
      <c r="A11219" s="139">
        <f t="shared" si="11485"/>
        <v>296</v>
      </c>
      <c r="B11219" s="148">
        <f t="shared" si="11487"/>
        <v>3</v>
      </c>
      <c r="D11219" s="149" t="str">
        <f>+VLOOKUP($A11219,mUNICIPIOS!$B$4:$F$343,2,0)</f>
        <v>Zacapa</v>
      </c>
      <c r="E11219" s="149">
        <f>+VLOOKUP($A11219,mUNICIPIOS!$B$4:$F$343,3,0)</f>
        <v>1902</v>
      </c>
      <c r="F11219" s="149" t="str">
        <f>+VLOOKUP($A11219,mUNICIPIOS!$B$4:$F$343,4,0)</f>
        <v>Estanzuela</v>
      </c>
      <c r="G11219" s="139" t="str">
        <f t="shared" ref="G11219:K11219" si="11525">+G11181</f>
        <v>01</v>
      </c>
      <c r="H11219" t="str">
        <f t="shared" si="11525"/>
        <v>IPC</v>
      </c>
      <c r="I11219" t="str">
        <f t="shared" si="11525"/>
        <v>Índice de Participación Ciudadana</v>
      </c>
      <c r="J11219" t="str">
        <f t="shared" si="11525"/>
        <v>01-03</v>
      </c>
      <c r="K11219" t="str">
        <f t="shared" si="11525"/>
        <v>Participación  de organizaciones de jóvenes, mujeres, pueblos mayas, xincas, garífunas, y otras organizaciones en el Comude</v>
      </c>
      <c r="L11219" s="150">
        <f>+VLOOKUP($E11219,IPC_2018!$B$8:$T$347,9,0)</f>
        <v>0.42009132420091322</v>
      </c>
      <c r="M11219" s="142" t="str">
        <f>+VLOOKUP($E11219,IPC_2018!$B$8:$T$347,10,0)</f>
        <v>Medio</v>
      </c>
    </row>
    <row r="11220" spans="1:13" x14ac:dyDescent="0.3">
      <c r="A11220" s="139">
        <f t="shared" si="11485"/>
        <v>296</v>
      </c>
      <c r="B11220" s="148">
        <f t="shared" si="11487"/>
        <v>4</v>
      </c>
      <c r="D11220" s="149" t="str">
        <f>+VLOOKUP($A11220,mUNICIPIOS!$B$4:$F$343,2,0)</f>
        <v>Zacapa</v>
      </c>
      <c r="E11220" s="149">
        <f>+VLOOKUP($A11220,mUNICIPIOS!$B$4:$F$343,3,0)</f>
        <v>1902</v>
      </c>
      <c r="F11220" s="149" t="str">
        <f>+VLOOKUP($A11220,mUNICIPIOS!$B$4:$F$343,4,0)</f>
        <v>Estanzuela</v>
      </c>
      <c r="G11220" s="139" t="str">
        <f t="shared" ref="G11220:K11220" si="11526">+G11182</f>
        <v>01</v>
      </c>
      <c r="H11220" t="str">
        <f t="shared" si="11526"/>
        <v>IPC</v>
      </c>
      <c r="I11220" t="str">
        <f t="shared" si="11526"/>
        <v>Índice de Participación Ciudadana</v>
      </c>
      <c r="J11220" t="str">
        <f t="shared" si="11526"/>
        <v>01-04</v>
      </c>
      <c r="K11220" t="str">
        <f t="shared" si="11526"/>
        <v>Representatividad territorial del Comude.</v>
      </c>
      <c r="L11220" s="150">
        <f>+VLOOKUP($E11220,IPC_2018!$B$8:$T$347,12,0)</f>
        <v>0.80952380952380953</v>
      </c>
      <c r="M11220" s="142" t="str">
        <f>+VLOOKUP($E11220,IPC_2018!$B$8:$T$347,13,0)</f>
        <v>Alto</v>
      </c>
    </row>
    <row r="11221" spans="1:13" x14ac:dyDescent="0.3">
      <c r="A11221" s="139">
        <f t="shared" si="11485"/>
        <v>296</v>
      </c>
      <c r="B11221" s="148">
        <f t="shared" si="11487"/>
        <v>5</v>
      </c>
      <c r="D11221" s="149" t="str">
        <f>+VLOOKUP($A11221,mUNICIPIOS!$B$4:$F$343,2,0)</f>
        <v>Zacapa</v>
      </c>
      <c r="E11221" s="149">
        <f>+VLOOKUP($A11221,mUNICIPIOS!$B$4:$F$343,3,0)</f>
        <v>1902</v>
      </c>
      <c r="F11221" s="149" t="str">
        <f>+VLOOKUP($A11221,mUNICIPIOS!$B$4:$F$343,4,0)</f>
        <v>Estanzuela</v>
      </c>
      <c r="G11221" s="139" t="str">
        <f t="shared" ref="G11221:K11221" si="11527">+G11183</f>
        <v>01</v>
      </c>
      <c r="H11221" t="str">
        <f t="shared" si="11527"/>
        <v>IPC</v>
      </c>
      <c r="I11221" t="str">
        <f t="shared" si="11527"/>
        <v>Índice de Participación Ciudadana</v>
      </c>
      <c r="J11221" t="str">
        <f t="shared" si="11527"/>
        <v>01-05</v>
      </c>
      <c r="K11221" t="str">
        <f t="shared" si="11527"/>
        <v>Funcionamiento del Comude</v>
      </c>
      <c r="L11221" s="150">
        <f>+VLOOKUP($E11221,IPC_2018!$B$8:$T$347,15,0)</f>
        <v>0.46968860440625043</v>
      </c>
      <c r="M11221" s="142" t="str">
        <f>+VLOOKUP($E11221,IPC_2018!$B$8:$T$347,16,0)</f>
        <v>Medio</v>
      </c>
    </row>
    <row r="11222" spans="1:13" x14ac:dyDescent="0.3">
      <c r="A11222" s="139">
        <f t="shared" si="11485"/>
        <v>296</v>
      </c>
      <c r="B11222" s="148">
        <f t="shared" si="11487"/>
        <v>6</v>
      </c>
      <c r="D11222" s="149" t="str">
        <f>+VLOOKUP($A11222,mUNICIPIOS!$B$4:$F$343,2,0)</f>
        <v>Zacapa</v>
      </c>
      <c r="E11222" s="149">
        <f>+VLOOKUP($A11222,mUNICIPIOS!$B$4:$F$343,3,0)</f>
        <v>1902</v>
      </c>
      <c r="F11222" s="149" t="str">
        <f>+VLOOKUP($A11222,mUNICIPIOS!$B$4:$F$343,4,0)</f>
        <v>Estanzuela</v>
      </c>
      <c r="G11222" s="139" t="str">
        <f t="shared" ref="G11222:K11222" si="11528">+G11184</f>
        <v>01</v>
      </c>
      <c r="H11222" t="str">
        <f t="shared" si="11528"/>
        <v>IPC</v>
      </c>
      <c r="I11222" t="str">
        <f t="shared" si="11528"/>
        <v>Índice de Participación Ciudadana</v>
      </c>
      <c r="J11222" t="str">
        <f t="shared" si="11528"/>
        <v>INDICE</v>
      </c>
      <c r="K11222">
        <f t="shared" si="11528"/>
        <v>0</v>
      </c>
      <c r="L11222" s="150">
        <f>+VLOOKUP($E11222,IPC_2018!$B$8:$T$347,18,0)</f>
        <v>0.77820285238631259</v>
      </c>
      <c r="M11222" s="142" t="str">
        <f>+VLOOKUP($E11222,IPC_2018!$B$8:$T$347,19,0)</f>
        <v>Medio alto</v>
      </c>
    </row>
    <row r="11223" spans="1:13" x14ac:dyDescent="0.3">
      <c r="A11223" s="139">
        <f t="shared" si="11485"/>
        <v>296</v>
      </c>
      <c r="B11223" s="148">
        <f t="shared" si="11487"/>
        <v>7</v>
      </c>
      <c r="D11223" s="149" t="str">
        <f>+VLOOKUP($A11223,mUNICIPIOS!$B$4:$F$343,2,0)</f>
        <v>Zacapa</v>
      </c>
      <c r="E11223" s="149">
        <f>+VLOOKUP($A11223,mUNICIPIOS!$B$4:$F$343,3,0)</f>
        <v>1902</v>
      </c>
      <c r="F11223" s="149" t="str">
        <f>+VLOOKUP($A11223,mUNICIPIOS!$B$4:$F$343,4,0)</f>
        <v>Estanzuela</v>
      </c>
      <c r="G11223" s="139" t="str">
        <f t="shared" ref="G11223:K11223" si="11529">+G11185</f>
        <v>02</v>
      </c>
      <c r="H11223" t="str">
        <f t="shared" si="11529"/>
        <v>IIC</v>
      </c>
      <c r="I11223" t="str">
        <f t="shared" si="11529"/>
        <v>Índice de Información a la Ciudadanía</v>
      </c>
      <c r="J11223" t="str">
        <f t="shared" si="11529"/>
        <v>02-01</v>
      </c>
      <c r="K11223" t="str">
        <f t="shared" si="11529"/>
        <v>Rendición de cuentas cuatrimestral y anual al Comude enfocadas en resultados.</v>
      </c>
      <c r="L11223" s="150">
        <f>+VLOOKUP($E11223,IIC_2018!$B$8:$Q$347,3,0)</f>
        <v>1</v>
      </c>
      <c r="M11223" s="142" t="str">
        <f>+VLOOKUP($E11223,IIC_2018!$B$8:$Q$347,4,0)</f>
        <v>Alto</v>
      </c>
    </row>
    <row r="11224" spans="1:13" x14ac:dyDescent="0.3">
      <c r="A11224" s="139">
        <f t="shared" si="11485"/>
        <v>296</v>
      </c>
      <c r="B11224" s="148">
        <f t="shared" si="11487"/>
        <v>8</v>
      </c>
      <c r="D11224" s="149" t="str">
        <f>+VLOOKUP($A11224,mUNICIPIOS!$B$4:$F$343,2,0)</f>
        <v>Zacapa</v>
      </c>
      <c r="E11224" s="149">
        <f>+VLOOKUP($A11224,mUNICIPIOS!$B$4:$F$343,3,0)</f>
        <v>1902</v>
      </c>
      <c r="F11224" s="149" t="str">
        <f>+VLOOKUP($A11224,mUNICIPIOS!$B$4:$F$343,4,0)</f>
        <v>Estanzuela</v>
      </c>
      <c r="G11224" s="139" t="str">
        <f t="shared" ref="G11224:K11224" si="11530">+G11186</f>
        <v>02</v>
      </c>
      <c r="H11224" t="str">
        <f t="shared" si="11530"/>
        <v>IIC</v>
      </c>
      <c r="I11224" t="str">
        <f t="shared" si="11530"/>
        <v>Índice de Información a la Ciudadanía</v>
      </c>
      <c r="J11224" t="str">
        <f t="shared" si="11530"/>
        <v>02-02</v>
      </c>
      <c r="K11224" t="str">
        <f t="shared" si="11530"/>
        <v>Información presupuestaria y otra información brindada a la ciudadanía disponible en medios locales de comunicación.</v>
      </c>
      <c r="L11224" s="150">
        <f>+VLOOKUP($E11224,IIC_2018!$B$8:$Q$347,6,0)</f>
        <v>1</v>
      </c>
      <c r="M11224" s="142" t="str">
        <f>+VLOOKUP($E11224,IIC_2018!$B$8:$Q$347,7,0)</f>
        <v>Alto</v>
      </c>
    </row>
    <row r="11225" spans="1:13" x14ac:dyDescent="0.3">
      <c r="A11225" s="139">
        <f t="shared" si="11485"/>
        <v>296</v>
      </c>
      <c r="B11225" s="148">
        <f t="shared" si="11487"/>
        <v>9</v>
      </c>
      <c r="D11225" s="149" t="str">
        <f>+VLOOKUP($A11225,mUNICIPIOS!$B$4:$F$343,2,0)</f>
        <v>Zacapa</v>
      </c>
      <c r="E11225" s="149">
        <f>+VLOOKUP($A11225,mUNICIPIOS!$B$4:$F$343,3,0)</f>
        <v>1902</v>
      </c>
      <c r="F11225" s="149" t="str">
        <f>+VLOOKUP($A11225,mUNICIPIOS!$B$4:$F$343,4,0)</f>
        <v>Estanzuela</v>
      </c>
      <c r="G11225" s="139" t="str">
        <f t="shared" ref="G11225:K11225" si="11531">+G11187</f>
        <v>02</v>
      </c>
      <c r="H11225" t="str">
        <f t="shared" si="11531"/>
        <v>IIC</v>
      </c>
      <c r="I11225" t="str">
        <f t="shared" si="11531"/>
        <v>Índice de Información a la Ciudadanía</v>
      </c>
      <c r="J11225" t="str">
        <f t="shared" si="11531"/>
        <v>02-03</v>
      </c>
      <c r="K11225" t="str">
        <f t="shared" si="11531"/>
        <v>Información pública de oficio actualizada y disponible de acuerdo a la LAIP y uso de internet.</v>
      </c>
      <c r="L11225" s="150">
        <f>+VLOOKUP($E11225,IIC_2018!$B$8:$Q$347,9,0)</f>
        <v>0.99999999999999989</v>
      </c>
      <c r="M11225" s="142" t="str">
        <f>+VLOOKUP($E11225,IIC_2018!$B$8:$Q$347,10,0)</f>
        <v>Alto</v>
      </c>
    </row>
    <row r="11226" spans="1:13" x14ac:dyDescent="0.3">
      <c r="A11226" s="139">
        <f t="shared" si="11485"/>
        <v>296</v>
      </c>
      <c r="B11226" s="148">
        <f t="shared" si="11487"/>
        <v>10</v>
      </c>
      <c r="D11226" s="149" t="str">
        <f>+VLOOKUP($A11226,mUNICIPIOS!$B$4:$F$343,2,0)</f>
        <v>Zacapa</v>
      </c>
      <c r="E11226" s="149">
        <f>+VLOOKUP($A11226,mUNICIPIOS!$B$4:$F$343,3,0)</f>
        <v>1902</v>
      </c>
      <c r="F11226" s="149" t="str">
        <f>+VLOOKUP($A11226,mUNICIPIOS!$B$4:$F$343,4,0)</f>
        <v>Estanzuela</v>
      </c>
      <c r="G11226" s="139" t="str">
        <f t="shared" ref="G11226:K11226" si="11532">+G11188</f>
        <v>02</v>
      </c>
      <c r="H11226" t="str">
        <f t="shared" si="11532"/>
        <v>IIC</v>
      </c>
      <c r="I11226" t="str">
        <f t="shared" si="11532"/>
        <v>Índice de Información a la Ciudadanía</v>
      </c>
      <c r="J11226" t="str">
        <f t="shared" si="11532"/>
        <v>02-04</v>
      </c>
      <c r="K11226" t="str">
        <f t="shared" si="11532"/>
        <v>Relación del monto contratado por medio de Guate compras con el total del presupuesto de egresos vigente.</v>
      </c>
      <c r="L11226" s="150">
        <f>+VLOOKUP($E11226,IIC_2018!$B$8:$Q$347,12,0)</f>
        <v>0.2503473823365775</v>
      </c>
      <c r="M11226" s="142" t="str">
        <f>+VLOOKUP($E11226,IIC_2018!$B$8:$Q$347,13,0)</f>
        <v>Medio bajo</v>
      </c>
    </row>
    <row r="11227" spans="1:13" x14ac:dyDescent="0.3">
      <c r="A11227" s="139">
        <f t="shared" si="11485"/>
        <v>296</v>
      </c>
      <c r="B11227" s="148">
        <f t="shared" si="11487"/>
        <v>11</v>
      </c>
      <c r="D11227" s="149" t="str">
        <f>+VLOOKUP($A11227,mUNICIPIOS!$B$4:$F$343,2,0)</f>
        <v>Zacapa</v>
      </c>
      <c r="E11227" s="149">
        <f>+VLOOKUP($A11227,mUNICIPIOS!$B$4:$F$343,3,0)</f>
        <v>1902</v>
      </c>
      <c r="F11227" s="149" t="str">
        <f>+VLOOKUP($A11227,mUNICIPIOS!$B$4:$F$343,4,0)</f>
        <v>Estanzuela</v>
      </c>
      <c r="G11227" s="139" t="str">
        <f t="shared" ref="G11227:K11227" si="11533">+G11189</f>
        <v>02</v>
      </c>
      <c r="H11227" t="str">
        <f t="shared" si="11533"/>
        <v>IIC</v>
      </c>
      <c r="I11227" t="str">
        <f t="shared" si="11533"/>
        <v>Índice de Información a la Ciudadanía</v>
      </c>
      <c r="J11227" t="str">
        <f t="shared" si="11533"/>
        <v>INDICE</v>
      </c>
      <c r="K11227">
        <f t="shared" si="11533"/>
        <v>0</v>
      </c>
      <c r="L11227" s="150">
        <f>+VLOOKUP($E11227,IIC_2018!$B$8:$Q$347,15,0)</f>
        <v>0.8125868455841444</v>
      </c>
      <c r="M11227" s="142" t="str">
        <f>+VLOOKUP($E11227,IIC_2018!$B$8:$Q$347,16,0)</f>
        <v>Alto</v>
      </c>
    </row>
    <row r="11228" spans="1:13" x14ac:dyDescent="0.3">
      <c r="A11228" s="139">
        <f t="shared" si="11485"/>
        <v>296</v>
      </c>
      <c r="B11228" s="148">
        <f t="shared" si="11487"/>
        <v>12</v>
      </c>
      <c r="D11228" s="149" t="str">
        <f>+VLOOKUP($A11228,mUNICIPIOS!$B$4:$F$343,2,0)</f>
        <v>Zacapa</v>
      </c>
      <c r="E11228" s="149">
        <f>+VLOOKUP($A11228,mUNICIPIOS!$B$4:$F$343,3,0)</f>
        <v>1902</v>
      </c>
      <c r="F11228" s="149" t="str">
        <f>+VLOOKUP($A11228,mUNICIPIOS!$B$4:$F$343,4,0)</f>
        <v>Estanzuela</v>
      </c>
      <c r="G11228" s="139" t="str">
        <f t="shared" ref="G11228:K11228" si="11534">+G11190</f>
        <v>03</v>
      </c>
      <c r="H11228" t="str">
        <f t="shared" si="11534"/>
        <v>ISP</v>
      </c>
      <c r="I11228" t="str">
        <f t="shared" si="11534"/>
        <v>Índice de Servicios Públicos</v>
      </c>
      <c r="J11228" t="str">
        <f t="shared" si="11534"/>
        <v>03-01</v>
      </c>
      <c r="K11228" t="str">
        <f t="shared" si="11534"/>
        <v>Cobertura del servicio público de agua</v>
      </c>
      <c r="L11228" s="150">
        <f>+VLOOKUP($E11228,ISP_2018!$B$8:$T$347,3,0)</f>
        <v>0.85516224188790557</v>
      </c>
      <c r="M11228" s="142" t="str">
        <f>+VLOOKUP($E11228,ISP_2018!$B$8:$T$347,4,0)</f>
        <v>Alto</v>
      </c>
    </row>
    <row r="11229" spans="1:13" x14ac:dyDescent="0.3">
      <c r="A11229" s="139">
        <f t="shared" si="11485"/>
        <v>296</v>
      </c>
      <c r="B11229" s="148">
        <f t="shared" si="11487"/>
        <v>13</v>
      </c>
      <c r="D11229" s="149" t="str">
        <f>+VLOOKUP($A11229,mUNICIPIOS!$B$4:$F$343,2,0)</f>
        <v>Zacapa</v>
      </c>
      <c r="E11229" s="149">
        <f>+VLOOKUP($A11229,mUNICIPIOS!$B$4:$F$343,3,0)</f>
        <v>1902</v>
      </c>
      <c r="F11229" s="149" t="str">
        <f>+VLOOKUP($A11229,mUNICIPIOS!$B$4:$F$343,4,0)</f>
        <v>Estanzuela</v>
      </c>
      <c r="G11229" s="139" t="str">
        <f t="shared" ref="G11229:K11229" si="11535">+G11191</f>
        <v>03</v>
      </c>
      <c r="H11229" t="str">
        <f t="shared" si="11535"/>
        <v>ISP</v>
      </c>
      <c r="I11229" t="str">
        <f t="shared" si="11535"/>
        <v>Índice de Servicios Públicos</v>
      </c>
      <c r="J11229" t="str">
        <f t="shared" si="11535"/>
        <v>03-02</v>
      </c>
      <c r="K11229" t="str">
        <f t="shared" si="11535"/>
        <v>Control de la calidad del servicio público de agua</v>
      </c>
      <c r="L11229" s="150">
        <f>+VLOOKUP($E11229,ISP_2018!$B$8:$T$347,6,0)</f>
        <v>0.17708333333333331</v>
      </c>
      <c r="M11229" s="142" t="str">
        <f>+VLOOKUP($E11229,ISP_2018!$B$8:$T$347,7,0)</f>
        <v>Bajo</v>
      </c>
    </row>
    <row r="11230" spans="1:13" x14ac:dyDescent="0.3">
      <c r="A11230" s="139">
        <f t="shared" si="11485"/>
        <v>296</v>
      </c>
      <c r="B11230" s="148">
        <f t="shared" si="11487"/>
        <v>14</v>
      </c>
      <c r="D11230" s="149" t="str">
        <f>+VLOOKUP($A11230,mUNICIPIOS!$B$4:$F$343,2,0)</f>
        <v>Zacapa</v>
      </c>
      <c r="E11230" s="149">
        <f>+VLOOKUP($A11230,mUNICIPIOS!$B$4:$F$343,3,0)</f>
        <v>1902</v>
      </c>
      <c r="F11230" s="149" t="str">
        <f>+VLOOKUP($A11230,mUNICIPIOS!$B$4:$F$343,4,0)</f>
        <v>Estanzuela</v>
      </c>
      <c r="G11230" s="139" t="str">
        <f t="shared" ref="G11230:K11230" si="11536">+G11192</f>
        <v>03</v>
      </c>
      <c r="H11230" t="str">
        <f t="shared" si="11536"/>
        <v>ISP</v>
      </c>
      <c r="I11230" t="str">
        <f t="shared" si="11536"/>
        <v>Índice de Servicios Públicos</v>
      </c>
      <c r="J11230" t="str">
        <f t="shared" si="11536"/>
        <v>03-03</v>
      </c>
      <c r="K11230" t="str">
        <f t="shared" si="11536"/>
        <v>Disposición  y tratamiento  de aguas residuales</v>
      </c>
      <c r="L11230" s="150">
        <f>+VLOOKUP($E11230,ISP_2018!$B$8:$T$347,9,0)</f>
        <v>0.36754607297063202</v>
      </c>
      <c r="M11230" s="142" t="str">
        <f>+VLOOKUP($E11230,ISP_2018!$B$8:$T$347,10,0)</f>
        <v>Medio bajo</v>
      </c>
    </row>
    <row r="11231" spans="1:13" x14ac:dyDescent="0.3">
      <c r="A11231" s="139">
        <f t="shared" si="11485"/>
        <v>296</v>
      </c>
      <c r="B11231" s="148">
        <f t="shared" si="11487"/>
        <v>15</v>
      </c>
      <c r="D11231" s="149" t="str">
        <f>+VLOOKUP($A11231,mUNICIPIOS!$B$4:$F$343,2,0)</f>
        <v>Zacapa</v>
      </c>
      <c r="E11231" s="149">
        <f>+VLOOKUP($A11231,mUNICIPIOS!$B$4:$F$343,3,0)</f>
        <v>1902</v>
      </c>
      <c r="F11231" s="149" t="str">
        <f>+VLOOKUP($A11231,mUNICIPIOS!$B$4:$F$343,4,0)</f>
        <v>Estanzuela</v>
      </c>
      <c r="G11231" s="139" t="str">
        <f t="shared" ref="G11231:K11231" si="11537">+G11193</f>
        <v>03</v>
      </c>
      <c r="H11231" t="str">
        <f t="shared" si="11537"/>
        <v>ISP</v>
      </c>
      <c r="I11231" t="str">
        <f t="shared" si="11537"/>
        <v>Índice de Servicios Públicos</v>
      </c>
      <c r="J11231" t="str">
        <f t="shared" si="11537"/>
        <v>03-04</v>
      </c>
      <c r="K11231" t="str">
        <f t="shared" si="11537"/>
        <v>Gestión y manejo de los residuos y desechos sólidos</v>
      </c>
      <c r="L11231" s="150">
        <f>+VLOOKUP($E11231,ISP_2018!$B$8:$T$347,12,0)</f>
        <v>0.17635912225448588</v>
      </c>
      <c r="M11231" s="142" t="str">
        <f>+VLOOKUP($E11231,ISP_2018!$B$8:$T$347,13,0)</f>
        <v>Bajo</v>
      </c>
    </row>
    <row r="11232" spans="1:13" x14ac:dyDescent="0.3">
      <c r="A11232" s="139">
        <f t="shared" si="11485"/>
        <v>296</v>
      </c>
      <c r="B11232" s="148">
        <f t="shared" si="11487"/>
        <v>16</v>
      </c>
      <c r="D11232" s="149" t="str">
        <f>+VLOOKUP($A11232,mUNICIPIOS!$B$4:$F$343,2,0)</f>
        <v>Zacapa</v>
      </c>
      <c r="E11232" s="149">
        <f>+VLOOKUP($A11232,mUNICIPIOS!$B$4:$F$343,3,0)</f>
        <v>1902</v>
      </c>
      <c r="F11232" s="149" t="str">
        <f>+VLOOKUP($A11232,mUNICIPIOS!$B$4:$F$343,4,0)</f>
        <v>Estanzuela</v>
      </c>
      <c r="G11232" s="139" t="str">
        <f t="shared" ref="G11232:K11232" si="11538">+G11194</f>
        <v>03</v>
      </c>
      <c r="H11232" t="str">
        <f t="shared" si="11538"/>
        <v>ISP</v>
      </c>
      <c r="I11232" t="str">
        <f t="shared" si="11538"/>
        <v>Índice de Servicios Públicos</v>
      </c>
      <c r="J11232" t="str">
        <f t="shared" si="11538"/>
        <v>03-05</v>
      </c>
      <c r="K11232" t="str">
        <f t="shared" si="11538"/>
        <v>Gestión de servicios públicos municipales</v>
      </c>
      <c r="L11232" s="150">
        <f>+VLOOKUP($E11232,ISP_2018!$B$8:$T$347,15,0)</f>
        <v>0.87096774193548387</v>
      </c>
      <c r="M11232" s="142" t="str">
        <f>+VLOOKUP($E11232,ISP_2018!$B$8:$T$347,16,0)</f>
        <v>Alto</v>
      </c>
    </row>
    <row r="11233" spans="1:13" x14ac:dyDescent="0.3">
      <c r="A11233" s="139">
        <f t="shared" si="11485"/>
        <v>296</v>
      </c>
      <c r="B11233" s="148">
        <f t="shared" si="11487"/>
        <v>17</v>
      </c>
      <c r="D11233" s="149" t="str">
        <f>+VLOOKUP($A11233,mUNICIPIOS!$B$4:$F$343,2,0)</f>
        <v>Zacapa</v>
      </c>
      <c r="E11233" s="149">
        <f>+VLOOKUP($A11233,mUNICIPIOS!$B$4:$F$343,3,0)</f>
        <v>1902</v>
      </c>
      <c r="F11233" s="149" t="str">
        <f>+VLOOKUP($A11233,mUNICIPIOS!$B$4:$F$343,4,0)</f>
        <v>Estanzuela</v>
      </c>
      <c r="G11233" s="139" t="str">
        <f t="shared" ref="G11233:K11233" si="11539">+G11195</f>
        <v>03</v>
      </c>
      <c r="H11233" t="str">
        <f t="shared" si="11539"/>
        <v>ISP</v>
      </c>
      <c r="I11233" t="str">
        <f t="shared" si="11539"/>
        <v>Índice de Servicios Públicos</v>
      </c>
      <c r="J11233" t="str">
        <f t="shared" si="11539"/>
        <v>INDICE</v>
      </c>
      <c r="K11233">
        <f t="shared" si="11539"/>
        <v>0</v>
      </c>
      <c r="L11233" s="150">
        <f>+VLOOKUP($E11233,ISP_2018!$B$8:$T$347,18,0)</f>
        <v>0.42161581162091089</v>
      </c>
      <c r="M11233" s="142" t="str">
        <f>+VLOOKUP($E11233,ISP_2018!$B$8:$T$347,19,0)</f>
        <v>Medio</v>
      </c>
    </row>
    <row r="11234" spans="1:13" x14ac:dyDescent="0.3">
      <c r="A11234" s="139">
        <f t="shared" si="11485"/>
        <v>296</v>
      </c>
      <c r="B11234" s="148">
        <f t="shared" si="11487"/>
        <v>18</v>
      </c>
      <c r="D11234" s="149" t="str">
        <f>+VLOOKUP($A11234,mUNICIPIOS!$B$4:$F$343,2,0)</f>
        <v>Zacapa</v>
      </c>
      <c r="E11234" s="149">
        <f>+VLOOKUP($A11234,mUNICIPIOS!$B$4:$F$343,3,0)</f>
        <v>1902</v>
      </c>
      <c r="F11234" s="149" t="str">
        <f>+VLOOKUP($A11234,mUNICIPIOS!$B$4:$F$343,4,0)</f>
        <v>Estanzuela</v>
      </c>
      <c r="G11234" s="139" t="str">
        <f t="shared" ref="G11234:K11234" si="11540">+G11196</f>
        <v>04</v>
      </c>
      <c r="H11234" t="str">
        <f t="shared" si="11540"/>
        <v>IGA</v>
      </c>
      <c r="I11234" t="str">
        <f t="shared" si="11540"/>
        <v>Índice de Gestión Administrativa</v>
      </c>
      <c r="J11234" t="str">
        <f t="shared" si="11540"/>
        <v>04-01</v>
      </c>
      <c r="K11234" t="str">
        <f t="shared" si="11540"/>
        <v>Existencia de elementos de atención municipal orientada al vecino</v>
      </c>
      <c r="L11234" s="150">
        <f>+VLOOKUP($E11234,IGA_2018!$B$8:$N$347,3,0)</f>
        <v>0.25</v>
      </c>
      <c r="M11234" s="142" t="str">
        <f>+VLOOKUP($E11234,IGA_2018!$B$8:$N$347,4,0)</f>
        <v>Medio bajo</v>
      </c>
    </row>
    <row r="11235" spans="1:13" x14ac:dyDescent="0.3">
      <c r="A11235" s="139">
        <f t="shared" si="11485"/>
        <v>296</v>
      </c>
      <c r="B11235" s="148">
        <f t="shared" si="11487"/>
        <v>19</v>
      </c>
      <c r="D11235" s="149" t="str">
        <f>+VLOOKUP($A11235,mUNICIPIOS!$B$4:$F$343,2,0)</f>
        <v>Zacapa</v>
      </c>
      <c r="E11235" s="149">
        <f>+VLOOKUP($A11235,mUNICIPIOS!$B$4:$F$343,3,0)</f>
        <v>1902</v>
      </c>
      <c r="F11235" s="149" t="str">
        <f>+VLOOKUP($A11235,mUNICIPIOS!$B$4:$F$343,4,0)</f>
        <v>Estanzuela</v>
      </c>
      <c r="G11235" s="139" t="str">
        <f t="shared" ref="G11235:K11235" si="11541">+G11197</f>
        <v>04</v>
      </c>
      <c r="H11235" t="str">
        <f t="shared" si="11541"/>
        <v>IGA</v>
      </c>
      <c r="I11235" t="str">
        <f t="shared" si="11541"/>
        <v>Índice de Gestión Administrativa</v>
      </c>
      <c r="J11235" t="str">
        <f t="shared" si="11541"/>
        <v>04-02</v>
      </c>
      <c r="K11235" t="str">
        <f t="shared" si="11541"/>
        <v>Gestión del recurso humano.</v>
      </c>
      <c r="L11235" s="150">
        <f>+VLOOKUP($E11235,IGA_2018!$B$8:$N$347,6,0)</f>
        <v>0.49549317537986109</v>
      </c>
      <c r="M11235" s="142" t="str">
        <f>+VLOOKUP($E11235,IGA_2018!$B$8:$N$347,7,0)</f>
        <v>Medio</v>
      </c>
    </row>
    <row r="11236" spans="1:13" x14ac:dyDescent="0.3">
      <c r="A11236" s="139">
        <f t="shared" si="11485"/>
        <v>296</v>
      </c>
      <c r="B11236" s="148">
        <f t="shared" si="11487"/>
        <v>20</v>
      </c>
      <c r="D11236" s="149" t="str">
        <f>+VLOOKUP($A11236,mUNICIPIOS!$B$4:$F$343,2,0)</f>
        <v>Zacapa</v>
      </c>
      <c r="E11236" s="149">
        <f>+VLOOKUP($A11236,mUNICIPIOS!$B$4:$F$343,3,0)</f>
        <v>1902</v>
      </c>
      <c r="F11236" s="149" t="str">
        <f>+VLOOKUP($A11236,mUNICIPIOS!$B$4:$F$343,4,0)</f>
        <v>Estanzuela</v>
      </c>
      <c r="G11236" s="139" t="str">
        <f t="shared" ref="G11236:K11236" si="11542">+G11198</f>
        <v>04</v>
      </c>
      <c r="H11236" t="str">
        <f t="shared" si="11542"/>
        <v>IGA</v>
      </c>
      <c r="I11236" t="str">
        <f t="shared" si="11542"/>
        <v>Índice de Gestión Administrativa</v>
      </c>
      <c r="J11236" t="str">
        <f t="shared" si="11542"/>
        <v>04-03</v>
      </c>
      <c r="K11236" t="str">
        <f t="shared" si="11542"/>
        <v>Existencia de oficinas municipales con instrumentos de gestión.</v>
      </c>
      <c r="L11236" s="150">
        <f>+VLOOKUP($E11236,IGA_2018!$B$8:$N$347,9,0)</f>
        <v>0.625</v>
      </c>
      <c r="M11236" s="142" t="str">
        <f>+VLOOKUP($E11236,IGA_2018!$B$8:$N$347,10,0)</f>
        <v>Medio alto</v>
      </c>
    </row>
    <row r="11237" spans="1:13" x14ac:dyDescent="0.3">
      <c r="A11237" s="139">
        <f t="shared" si="11485"/>
        <v>296</v>
      </c>
      <c r="B11237" s="148">
        <f t="shared" si="11487"/>
        <v>21</v>
      </c>
      <c r="D11237" s="149" t="str">
        <f>+VLOOKUP($A11237,mUNICIPIOS!$B$4:$F$343,2,0)</f>
        <v>Zacapa</v>
      </c>
      <c r="E11237" s="149">
        <f>+VLOOKUP($A11237,mUNICIPIOS!$B$4:$F$343,3,0)</f>
        <v>1902</v>
      </c>
      <c r="F11237" s="149" t="str">
        <f>+VLOOKUP($A11237,mUNICIPIOS!$B$4:$F$343,4,0)</f>
        <v>Estanzuela</v>
      </c>
      <c r="G11237" s="139" t="str">
        <f t="shared" ref="G11237:K11237" si="11543">+G11199</f>
        <v>04</v>
      </c>
      <c r="H11237" t="str">
        <f t="shared" si="11543"/>
        <v>IGA</v>
      </c>
      <c r="I11237" t="str">
        <f t="shared" si="11543"/>
        <v>Índice de Gestión Administrativa</v>
      </c>
      <c r="J11237" t="str">
        <f t="shared" si="11543"/>
        <v>INDICE</v>
      </c>
      <c r="K11237">
        <f t="shared" si="11543"/>
        <v>0</v>
      </c>
      <c r="L11237" s="150">
        <f>+VLOOKUP($E11237,IGA_2018!$B$8:$N$347,12,0)</f>
        <v>0.46717261138295135</v>
      </c>
      <c r="M11237" s="142" t="str">
        <f>+VLOOKUP($E11237,IGA_2018!$B$8:$N$347,13,0)</f>
        <v>Medio</v>
      </c>
    </row>
    <row r="11238" spans="1:13" x14ac:dyDescent="0.3">
      <c r="A11238" s="139">
        <f t="shared" si="11485"/>
        <v>296</v>
      </c>
      <c r="B11238" s="148">
        <f t="shared" si="11487"/>
        <v>22</v>
      </c>
      <c r="D11238" s="149" t="str">
        <f>+VLOOKUP($A11238,mUNICIPIOS!$B$4:$F$343,2,0)</f>
        <v>Zacapa</v>
      </c>
      <c r="E11238" s="149">
        <f>+VLOOKUP($A11238,mUNICIPIOS!$B$4:$F$343,3,0)</f>
        <v>1902</v>
      </c>
      <c r="F11238" s="149" t="str">
        <f>+VLOOKUP($A11238,mUNICIPIOS!$B$4:$F$343,4,0)</f>
        <v>Estanzuela</v>
      </c>
      <c r="G11238" s="139" t="str">
        <f t="shared" ref="G11238:K11238" si="11544">+G11200</f>
        <v>05</v>
      </c>
      <c r="H11238" t="str">
        <f t="shared" si="11544"/>
        <v>IGF</v>
      </c>
      <c r="I11238" t="str">
        <f t="shared" si="11544"/>
        <v>Índice de Gestión Financiera</v>
      </c>
      <c r="J11238" t="str">
        <f t="shared" si="11544"/>
        <v>05-01</v>
      </c>
      <c r="K11238" t="str">
        <f t="shared" si="11544"/>
        <v>Autonomía financiera municipal</v>
      </c>
      <c r="L11238" s="150">
        <f>+VLOOKUP($E11238,IGF_2018!$B$8:$Z$347,3,0)</f>
        <v>0.1466850318896902</v>
      </c>
      <c r="M11238" s="142" t="str">
        <f>+VLOOKUP($E11238,IGF_2018!$B$8:$Z$347,4,0)</f>
        <v>Bajo</v>
      </c>
    </row>
    <row r="11239" spans="1:13" x14ac:dyDescent="0.3">
      <c r="A11239" s="139">
        <f t="shared" si="11485"/>
        <v>296</v>
      </c>
      <c r="B11239" s="148">
        <f t="shared" si="11487"/>
        <v>23</v>
      </c>
      <c r="D11239" s="149" t="str">
        <f>+VLOOKUP($A11239,mUNICIPIOS!$B$4:$F$343,2,0)</f>
        <v>Zacapa</v>
      </c>
      <c r="E11239" s="149">
        <f>+VLOOKUP($A11239,mUNICIPIOS!$B$4:$F$343,3,0)</f>
        <v>1902</v>
      </c>
      <c r="F11239" s="149" t="str">
        <f>+VLOOKUP($A11239,mUNICIPIOS!$B$4:$F$343,4,0)</f>
        <v>Estanzuela</v>
      </c>
      <c r="G11239" s="139" t="str">
        <f t="shared" ref="G11239:K11239" si="11545">+G11201</f>
        <v>05</v>
      </c>
      <c r="H11239" t="str">
        <f t="shared" si="11545"/>
        <v>IGF</v>
      </c>
      <c r="I11239" t="str">
        <f t="shared" si="11545"/>
        <v>Índice de Gestión Financiera</v>
      </c>
      <c r="J11239" t="str">
        <f t="shared" si="11545"/>
        <v>05-02</v>
      </c>
      <c r="K11239" t="str">
        <f t="shared" si="11545"/>
        <v xml:space="preserve">Ingresos propios por habitante -sin regalías- </v>
      </c>
      <c r="L11239" s="150">
        <f>+VLOOKUP($E11239,IGF_2018!$B$8:$Z$347,6,0)</f>
        <v>0.16627942568534682</v>
      </c>
      <c r="M11239" s="142" t="str">
        <f>+VLOOKUP($E11239,IGF_2018!$B$8:$Z$347,7,0)</f>
        <v>Bajo</v>
      </c>
    </row>
    <row r="11240" spans="1:13" x14ac:dyDescent="0.3">
      <c r="A11240" s="139">
        <f t="shared" si="11485"/>
        <v>296</v>
      </c>
      <c r="B11240" s="148">
        <f t="shared" si="11487"/>
        <v>24</v>
      </c>
      <c r="D11240" s="149" t="str">
        <f>+VLOOKUP($A11240,mUNICIPIOS!$B$4:$F$343,2,0)</f>
        <v>Zacapa</v>
      </c>
      <c r="E11240" s="149">
        <f>+VLOOKUP($A11240,mUNICIPIOS!$B$4:$F$343,3,0)</f>
        <v>1902</v>
      </c>
      <c r="F11240" s="149" t="str">
        <f>+VLOOKUP($A11240,mUNICIPIOS!$B$4:$F$343,4,0)</f>
        <v>Estanzuela</v>
      </c>
      <c r="G11240" s="139" t="str">
        <f t="shared" ref="G11240:K11240" si="11546">+G11202</f>
        <v>05</v>
      </c>
      <c r="H11240" t="str">
        <f t="shared" si="11546"/>
        <v>IGF</v>
      </c>
      <c r="I11240" t="str">
        <f t="shared" si="11546"/>
        <v>Índice de Gestión Financiera</v>
      </c>
      <c r="J11240" t="str">
        <f t="shared" si="11546"/>
        <v>05-03</v>
      </c>
      <c r="K11240" t="str">
        <f t="shared" si="11546"/>
        <v>Ingresos del IUSI en relación a los ingresos propios -sin regalías-</v>
      </c>
      <c r="L11240" s="150">
        <f>+VLOOKUP($E11240,IGF_2018!$B$8:$Z$347,9,0)</f>
        <v>0.33187339496154716</v>
      </c>
      <c r="M11240" s="142" t="str">
        <f>+VLOOKUP($E11240,IGF_2018!$B$8:$Z$347,10,0)</f>
        <v>Medio bajo</v>
      </c>
    </row>
    <row r="11241" spans="1:13" x14ac:dyDescent="0.3">
      <c r="A11241" s="139">
        <f t="shared" si="11485"/>
        <v>296</v>
      </c>
      <c r="B11241" s="148">
        <f t="shared" si="11487"/>
        <v>25</v>
      </c>
      <c r="D11241" s="149" t="str">
        <f>+VLOOKUP($A11241,mUNICIPIOS!$B$4:$F$343,2,0)</f>
        <v>Zacapa</v>
      </c>
      <c r="E11241" s="149">
        <f>+VLOOKUP($A11241,mUNICIPIOS!$B$4:$F$343,3,0)</f>
        <v>1902</v>
      </c>
      <c r="F11241" s="149" t="str">
        <f>+VLOOKUP($A11241,mUNICIPIOS!$B$4:$F$343,4,0)</f>
        <v>Estanzuela</v>
      </c>
      <c r="G11241" s="139" t="str">
        <f t="shared" ref="G11241:K11241" si="11547">+G11203</f>
        <v>05</v>
      </c>
      <c r="H11241" t="str">
        <f t="shared" si="11547"/>
        <v>IGF</v>
      </c>
      <c r="I11241" t="str">
        <f t="shared" si="11547"/>
        <v>Índice de Gestión Financiera</v>
      </c>
      <c r="J11241" t="str">
        <f t="shared" si="11547"/>
        <v>05-04</v>
      </c>
      <c r="K11241" t="str">
        <f t="shared" si="11547"/>
        <v>Inversión anual en capital fijo por habitante</v>
      </c>
      <c r="L11241" s="150">
        <f>+VLOOKUP($E11241,IGF_2018!$B$8:$Z$347,12,0)</f>
        <v>6.0767454210025877E-2</v>
      </c>
      <c r="M11241" s="142" t="str">
        <f>+VLOOKUP($E11241,IGF_2018!$B$8:$Z$347,13,0)</f>
        <v>Bajo</v>
      </c>
    </row>
    <row r="11242" spans="1:13" x14ac:dyDescent="0.3">
      <c r="A11242" s="139">
        <f t="shared" si="11485"/>
        <v>296</v>
      </c>
      <c r="B11242" s="148">
        <f t="shared" si="11487"/>
        <v>26</v>
      </c>
      <c r="D11242" s="149" t="str">
        <f>+VLOOKUP($A11242,mUNICIPIOS!$B$4:$F$343,2,0)</f>
        <v>Zacapa</v>
      </c>
      <c r="E11242" s="149">
        <f>+VLOOKUP($A11242,mUNICIPIOS!$B$4:$F$343,3,0)</f>
        <v>1902</v>
      </c>
      <c r="F11242" s="149" t="str">
        <f>+VLOOKUP($A11242,mUNICIPIOS!$B$4:$F$343,4,0)</f>
        <v>Estanzuela</v>
      </c>
      <c r="G11242" s="139" t="str">
        <f t="shared" ref="G11242:K11242" si="11548">+G11204</f>
        <v>05</v>
      </c>
      <c r="H11242" t="str">
        <f t="shared" si="11548"/>
        <v>IGF</v>
      </c>
      <c r="I11242" t="str">
        <f t="shared" si="11548"/>
        <v>Índice de Gestión Financiera</v>
      </c>
      <c r="J11242" t="str">
        <f t="shared" si="11548"/>
        <v>05-05</v>
      </c>
      <c r="K11242" t="str">
        <f t="shared" si="11548"/>
        <v>Inversión anual en capital fijo con recursos percibidos por ingresos propios</v>
      </c>
      <c r="L11242" s="150">
        <f>+VLOOKUP($E11242,IGF_2018!$B$8:$Z$347,15,0)</f>
        <v>0.54209537858735302</v>
      </c>
      <c r="M11242" s="142" t="str">
        <f>+VLOOKUP($E11242,IGF_2018!$B$8:$Z$347,16,0)</f>
        <v>Medio</v>
      </c>
    </row>
    <row r="11243" spans="1:13" x14ac:dyDescent="0.3">
      <c r="A11243" s="139">
        <f t="shared" si="11485"/>
        <v>296</v>
      </c>
      <c r="B11243" s="148">
        <f t="shared" si="11487"/>
        <v>27</v>
      </c>
      <c r="D11243" s="149" t="str">
        <f>+VLOOKUP($A11243,mUNICIPIOS!$B$4:$F$343,2,0)</f>
        <v>Zacapa</v>
      </c>
      <c r="E11243" s="149">
        <f>+VLOOKUP($A11243,mUNICIPIOS!$B$4:$F$343,3,0)</f>
        <v>1902</v>
      </c>
      <c r="F11243" s="149" t="str">
        <f>+VLOOKUP($A11243,mUNICIPIOS!$B$4:$F$343,4,0)</f>
        <v>Estanzuela</v>
      </c>
      <c r="G11243" s="139" t="str">
        <f t="shared" ref="G11243:K11243" si="11549">+G11205</f>
        <v>05</v>
      </c>
      <c r="H11243" t="str">
        <f t="shared" si="11549"/>
        <v>IGF</v>
      </c>
      <c r="I11243" t="str">
        <f t="shared" si="11549"/>
        <v>Índice de Gestión Financiera</v>
      </c>
      <c r="J11243" t="str">
        <f t="shared" si="11549"/>
        <v>05-06</v>
      </c>
      <c r="K11243" t="str">
        <f t="shared" si="11549"/>
        <v xml:space="preserve">Inversión anual en capital fijo con recursos percibidos por transferencias del Gobierno Central </v>
      </c>
      <c r="L11243" s="150">
        <f>+VLOOKUP($E11243,IGF_2018!$B$8:$Z$347,18,0)</f>
        <v>0.11459085318400562</v>
      </c>
      <c r="M11243" s="142" t="str">
        <f>+VLOOKUP($E11243,IGF_2018!$B$8:$Z$347,19,0)</f>
        <v>Bajo</v>
      </c>
    </row>
    <row r="11244" spans="1:13" x14ac:dyDescent="0.3">
      <c r="A11244" s="139">
        <f t="shared" si="11485"/>
        <v>296</v>
      </c>
      <c r="B11244" s="148">
        <f t="shared" si="11487"/>
        <v>28</v>
      </c>
      <c r="D11244" s="149" t="str">
        <f>+VLOOKUP($A11244,mUNICIPIOS!$B$4:$F$343,2,0)</f>
        <v>Zacapa</v>
      </c>
      <c r="E11244" s="149">
        <f>+VLOOKUP($A11244,mUNICIPIOS!$B$4:$F$343,3,0)</f>
        <v>1902</v>
      </c>
      <c r="F11244" s="149" t="str">
        <f>+VLOOKUP($A11244,mUNICIPIOS!$B$4:$F$343,4,0)</f>
        <v>Estanzuela</v>
      </c>
      <c r="G11244" s="139" t="str">
        <f t="shared" ref="G11244:K11244" si="11550">+G11206</f>
        <v>05</v>
      </c>
      <c r="H11244" t="str">
        <f t="shared" si="11550"/>
        <v>IGF</v>
      </c>
      <c r="I11244" t="str">
        <f t="shared" si="11550"/>
        <v>Índice de Gestión Financiera</v>
      </c>
      <c r="J11244" t="str">
        <f t="shared" si="11550"/>
        <v>05-07</v>
      </c>
      <c r="K11244" t="str">
        <f t="shared" si="11550"/>
        <v>Financiamiento por endeudamiento municipal</v>
      </c>
      <c r="L11244" s="150">
        <f>+VLOOKUP($E11244,IGF_2018!$B$8:$Z$347,21,0)</f>
        <v>1</v>
      </c>
      <c r="M11244" s="142" t="str">
        <f>+VLOOKUP($E11244,IGF_2018!$B$8:$Z$347,22,0)</f>
        <v>Alto</v>
      </c>
    </row>
    <row r="11245" spans="1:13" x14ac:dyDescent="0.3">
      <c r="A11245" s="139">
        <f t="shared" ref="A11245:A11308" si="11551">+IF(B11244=38,A11244+1,A11244)</f>
        <v>296</v>
      </c>
      <c r="B11245" s="148">
        <f t="shared" si="11487"/>
        <v>29</v>
      </c>
      <c r="D11245" s="149" t="str">
        <f>+VLOOKUP($A11245,mUNICIPIOS!$B$4:$F$343,2,0)</f>
        <v>Zacapa</v>
      </c>
      <c r="E11245" s="149">
        <f>+VLOOKUP($A11245,mUNICIPIOS!$B$4:$F$343,3,0)</f>
        <v>1902</v>
      </c>
      <c r="F11245" s="149" t="str">
        <f>+VLOOKUP($A11245,mUNICIPIOS!$B$4:$F$343,4,0)</f>
        <v>Estanzuela</v>
      </c>
      <c r="G11245" s="139" t="str">
        <f t="shared" ref="G11245:K11245" si="11552">+G11207</f>
        <v>05</v>
      </c>
      <c r="H11245" t="str">
        <f t="shared" si="11552"/>
        <v>IGF</v>
      </c>
      <c r="I11245" t="str">
        <f t="shared" si="11552"/>
        <v>Índice de Gestión Financiera</v>
      </c>
      <c r="J11245" t="str">
        <f t="shared" si="11552"/>
        <v>INDICE</v>
      </c>
      <c r="K11245">
        <f t="shared" si="11552"/>
        <v>0</v>
      </c>
      <c r="L11245" s="150">
        <f>+VLOOKUP($E11245,IGF_2018!$B$8:$Z$347,24,0)</f>
        <v>0.36752559960930059</v>
      </c>
      <c r="M11245" s="142" t="str">
        <f>+VLOOKUP($E11245,IGF_2018!$B$8:$Z$347,25,0)</f>
        <v>Medio bajo</v>
      </c>
    </row>
    <row r="11246" spans="1:13" x14ac:dyDescent="0.3">
      <c r="A11246" s="139">
        <f t="shared" si="11551"/>
        <v>296</v>
      </c>
      <c r="B11246" s="148">
        <f t="shared" ref="B11246:B11309" si="11553">+B11208</f>
        <v>30</v>
      </c>
      <c r="D11246" s="149" t="str">
        <f>+VLOOKUP($A11246,mUNICIPIOS!$B$4:$F$343,2,0)</f>
        <v>Zacapa</v>
      </c>
      <c r="E11246" s="149">
        <f>+VLOOKUP($A11246,mUNICIPIOS!$B$4:$F$343,3,0)</f>
        <v>1902</v>
      </c>
      <c r="F11246" s="149" t="str">
        <f>+VLOOKUP($A11246,mUNICIPIOS!$B$4:$F$343,4,0)</f>
        <v>Estanzuela</v>
      </c>
      <c r="G11246" s="139" t="str">
        <f t="shared" ref="G11246:K11246" si="11554">+G11208</f>
        <v>06</v>
      </c>
      <c r="H11246" t="str">
        <f t="shared" si="11554"/>
        <v>IGE</v>
      </c>
      <c r="I11246" t="str">
        <f t="shared" si="11554"/>
        <v>Índice de Gestión Estratégica</v>
      </c>
      <c r="J11246" t="str">
        <f t="shared" si="11554"/>
        <v>06-01</v>
      </c>
      <c r="K11246" t="str">
        <f t="shared" si="11554"/>
        <v>Ejecución del Plan Operativo Anual  (POA)</v>
      </c>
      <c r="L11246" s="150">
        <f>+VLOOKUP($E11246,IGE_2018!$B$8:$Z$347,3,0)</f>
        <v>0.56598590888522815</v>
      </c>
      <c r="M11246" s="142" t="str">
        <f>+VLOOKUP($E11246,IGE_2018!$B$8:$Z$347,4,0)</f>
        <v>Medio</v>
      </c>
    </row>
    <row r="11247" spans="1:13" x14ac:dyDescent="0.3">
      <c r="A11247" s="139">
        <f t="shared" si="11551"/>
        <v>296</v>
      </c>
      <c r="B11247" s="148">
        <f t="shared" si="11553"/>
        <v>31</v>
      </c>
      <c r="D11247" s="149" t="str">
        <f>+VLOOKUP($A11247,mUNICIPIOS!$B$4:$F$343,2,0)</f>
        <v>Zacapa</v>
      </c>
      <c r="E11247" s="149">
        <f>+VLOOKUP($A11247,mUNICIPIOS!$B$4:$F$343,3,0)</f>
        <v>1902</v>
      </c>
      <c r="F11247" s="149" t="str">
        <f>+VLOOKUP($A11247,mUNICIPIOS!$B$4:$F$343,4,0)</f>
        <v>Estanzuela</v>
      </c>
      <c r="G11247" s="139" t="str">
        <f t="shared" ref="G11247:K11247" si="11555">+G11209</f>
        <v>06</v>
      </c>
      <c r="H11247" t="str">
        <f t="shared" si="11555"/>
        <v>IGE</v>
      </c>
      <c r="I11247" t="str">
        <f t="shared" si="11555"/>
        <v>Índice de Gestión Estratégica</v>
      </c>
      <c r="J11247" t="str">
        <f t="shared" si="11555"/>
        <v>06-02</v>
      </c>
      <c r="K11247" t="str">
        <f t="shared" si="11555"/>
        <v>Relación Plan de Desarrollo Municipal y Ordenamiento Territorial (PDM-OT) - Plan Estratégico Institucional (PEI) - Plan Operativo Multianual (POM) - Plan Operativo Anual (POA)</v>
      </c>
      <c r="L11247" s="150">
        <f>+VLOOKUP($E11247,IGE_2018!$B$8:$Z$347,6,0)</f>
        <v>0.6427781988126815</v>
      </c>
      <c r="M11247" s="142" t="str">
        <f>+VLOOKUP($E11247,IGE_2018!$B$8:$Z$347,7,0)</f>
        <v>Medio alto</v>
      </c>
    </row>
    <row r="11248" spans="1:13" x14ac:dyDescent="0.3">
      <c r="A11248" s="139">
        <f t="shared" si="11551"/>
        <v>296</v>
      </c>
      <c r="B11248" s="148">
        <f t="shared" si="11553"/>
        <v>32</v>
      </c>
      <c r="D11248" s="149" t="str">
        <f>+VLOOKUP($A11248,mUNICIPIOS!$B$4:$F$343,2,0)</f>
        <v>Zacapa</v>
      </c>
      <c r="E11248" s="149">
        <f>+VLOOKUP($A11248,mUNICIPIOS!$B$4:$F$343,3,0)</f>
        <v>1902</v>
      </c>
      <c r="F11248" s="149" t="str">
        <f>+VLOOKUP($A11248,mUNICIPIOS!$B$4:$F$343,4,0)</f>
        <v>Estanzuela</v>
      </c>
      <c r="G11248" s="139" t="str">
        <f t="shared" ref="G11248:K11248" si="11556">+G11210</f>
        <v>06</v>
      </c>
      <c r="H11248" t="str">
        <f t="shared" si="11556"/>
        <v>IGE</v>
      </c>
      <c r="I11248" t="str">
        <f t="shared" si="11556"/>
        <v>Índice de Gestión Estratégica</v>
      </c>
      <c r="J11248" t="str">
        <f t="shared" si="11556"/>
        <v>06-03</v>
      </c>
      <c r="K11248" t="str">
        <f t="shared" si="11556"/>
        <v>Presupuesto de egresos relacionado a competencias municipales que responden a prioridades nacionales de desarrollo.</v>
      </c>
      <c r="L11248" s="150">
        <f>+VLOOKUP($E11248,IGE_2018!$B$8:$Z$347,9,0)</f>
        <v>0.28802132205805714</v>
      </c>
      <c r="M11248" s="142" t="str">
        <f>+VLOOKUP($E11248,IGE_2018!$B$8:$Z$347,10,0)</f>
        <v>Medio bajo</v>
      </c>
    </row>
    <row r="11249" spans="1:13" x14ac:dyDescent="0.3">
      <c r="A11249" s="139">
        <f t="shared" si="11551"/>
        <v>296</v>
      </c>
      <c r="B11249" s="148">
        <f t="shared" si="11553"/>
        <v>33</v>
      </c>
      <c r="D11249" s="149" t="str">
        <f>+VLOOKUP($A11249,mUNICIPIOS!$B$4:$F$343,2,0)</f>
        <v>Zacapa</v>
      </c>
      <c r="E11249" s="149">
        <f>+VLOOKUP($A11249,mUNICIPIOS!$B$4:$F$343,3,0)</f>
        <v>1902</v>
      </c>
      <c r="F11249" s="149" t="str">
        <f>+VLOOKUP($A11249,mUNICIPIOS!$B$4:$F$343,4,0)</f>
        <v>Estanzuela</v>
      </c>
      <c r="G11249" s="139" t="str">
        <f t="shared" ref="G11249:K11249" si="11557">+G11211</f>
        <v>06</v>
      </c>
      <c r="H11249" t="str">
        <f t="shared" si="11557"/>
        <v>IGE</v>
      </c>
      <c r="I11249" t="str">
        <f t="shared" si="11557"/>
        <v>Índice de Gestión Estratégica</v>
      </c>
      <c r="J11249" t="str">
        <f t="shared" si="11557"/>
        <v>06-04</v>
      </c>
      <c r="K11249" t="str">
        <f t="shared" si="11557"/>
        <v>Institucionalización de la gestión ordenada del territorio</v>
      </c>
      <c r="L11249" s="150">
        <f>+VLOOKUP($E11249,IGE_2018!$B$8:$Z$347,12,0)</f>
        <v>0.5</v>
      </c>
      <c r="M11249" s="142" t="str">
        <f>+VLOOKUP($E11249,IGE_2018!$B$8:$Z$347,13,0)</f>
        <v>Medio</v>
      </c>
    </row>
    <row r="11250" spans="1:13" x14ac:dyDescent="0.3">
      <c r="A11250" s="139">
        <f t="shared" si="11551"/>
        <v>296</v>
      </c>
      <c r="B11250" s="148">
        <f t="shared" si="11553"/>
        <v>34</v>
      </c>
      <c r="D11250" s="149" t="str">
        <f>+VLOOKUP($A11250,mUNICIPIOS!$B$4:$F$343,2,0)</f>
        <v>Zacapa</v>
      </c>
      <c r="E11250" s="149">
        <f>+VLOOKUP($A11250,mUNICIPIOS!$B$4:$F$343,3,0)</f>
        <v>1902</v>
      </c>
      <c r="F11250" s="149" t="str">
        <f>+VLOOKUP($A11250,mUNICIPIOS!$B$4:$F$343,4,0)</f>
        <v>Estanzuela</v>
      </c>
      <c r="G11250" s="139" t="str">
        <f t="shared" ref="G11250:K11250" si="11558">+G11212</f>
        <v>06</v>
      </c>
      <c r="H11250" t="str">
        <f t="shared" si="11558"/>
        <v>IGE</v>
      </c>
      <c r="I11250" t="str">
        <f t="shared" si="11558"/>
        <v>Índice de Gestión Estratégica</v>
      </c>
      <c r="J11250" t="str">
        <f t="shared" si="11558"/>
        <v>06-05</v>
      </c>
      <c r="K11250" t="str">
        <f t="shared" si="11558"/>
        <v>Acciones para la gestión ordenada del territorio</v>
      </c>
      <c r="L11250" s="150">
        <f>+VLOOKUP($E11250,IGE_2018!$B$8:$Z$347,15,0)</f>
        <v>0.3600000000000001</v>
      </c>
      <c r="M11250" s="142" t="str">
        <f>+VLOOKUP($E11250,IGE_2018!$B$8:$Z$347,16,0)</f>
        <v>Medio bajo</v>
      </c>
    </row>
    <row r="11251" spans="1:13" x14ac:dyDescent="0.3">
      <c r="A11251" s="139">
        <f t="shared" si="11551"/>
        <v>296</v>
      </c>
      <c r="B11251" s="148">
        <f t="shared" si="11553"/>
        <v>35</v>
      </c>
      <c r="D11251" s="149" t="str">
        <f>+VLOOKUP($A11251,mUNICIPIOS!$B$4:$F$343,2,0)</f>
        <v>Zacapa</v>
      </c>
      <c r="E11251" s="149">
        <f>+VLOOKUP($A11251,mUNICIPIOS!$B$4:$F$343,3,0)</f>
        <v>1902</v>
      </c>
      <c r="F11251" s="149" t="str">
        <f>+VLOOKUP($A11251,mUNICIPIOS!$B$4:$F$343,4,0)</f>
        <v>Estanzuela</v>
      </c>
      <c r="G11251" s="139" t="str">
        <f t="shared" ref="G11251:K11251" si="11559">+G11213</f>
        <v>06</v>
      </c>
      <c r="H11251" t="str">
        <f t="shared" si="11559"/>
        <v>IGE</v>
      </c>
      <c r="I11251" t="str">
        <f t="shared" si="11559"/>
        <v>Índice de Gestión Estratégica</v>
      </c>
      <c r="J11251" t="str">
        <f t="shared" si="11559"/>
        <v>06-06</v>
      </c>
      <c r="K11251" t="str">
        <f t="shared" si="11559"/>
        <v>Gestión de riesgo en la formulación de proyectos derivados de la planificación operativa anual</v>
      </c>
      <c r="L11251" s="150">
        <f>+VLOOKUP($E11251,IGE_2018!$B$8:$Z$347,18,0)</f>
        <v>0</v>
      </c>
      <c r="M11251" s="142" t="str">
        <f>+VLOOKUP($E11251,IGE_2018!$B$8:$Z$347,19,0)</f>
        <v>Bajo</v>
      </c>
    </row>
    <row r="11252" spans="1:13" x14ac:dyDescent="0.3">
      <c r="A11252" s="139">
        <f t="shared" si="11551"/>
        <v>296</v>
      </c>
      <c r="B11252" s="148">
        <f t="shared" si="11553"/>
        <v>36</v>
      </c>
      <c r="D11252" s="149" t="str">
        <f>+VLOOKUP($A11252,mUNICIPIOS!$B$4:$F$343,2,0)</f>
        <v>Zacapa</v>
      </c>
      <c r="E11252" s="149">
        <f>+VLOOKUP($A11252,mUNICIPIOS!$B$4:$F$343,3,0)</f>
        <v>1902</v>
      </c>
      <c r="F11252" s="149" t="str">
        <f>+VLOOKUP($A11252,mUNICIPIOS!$B$4:$F$343,4,0)</f>
        <v>Estanzuela</v>
      </c>
      <c r="G11252" s="139" t="str">
        <f t="shared" ref="G11252:K11252" si="11560">+G11214</f>
        <v>06</v>
      </c>
      <c r="H11252" t="str">
        <f t="shared" si="11560"/>
        <v>IGE</v>
      </c>
      <c r="I11252" t="str">
        <f t="shared" si="11560"/>
        <v>Índice de Gestión Estratégica</v>
      </c>
      <c r="J11252" t="str">
        <f t="shared" si="11560"/>
        <v>06-07</v>
      </c>
      <c r="K11252" t="str">
        <f t="shared" si="11560"/>
        <v>Ingresos por servicios ambientales en relación a los ingresos propios sin regalías</v>
      </c>
      <c r="L11252" s="150">
        <f>+VLOOKUP($E11252,IGE_2018!$B$8:$Z$347,21,0)</f>
        <v>1.4128113690328804E-3</v>
      </c>
      <c r="M11252" s="142" t="str">
        <f>+VLOOKUP($E11252,IGE_2018!$B$8:$Z$347,22,0)</f>
        <v>Bajo</v>
      </c>
    </row>
    <row r="11253" spans="1:13" x14ac:dyDescent="0.3">
      <c r="A11253" s="139">
        <f t="shared" si="11551"/>
        <v>296</v>
      </c>
      <c r="B11253" s="148">
        <f t="shared" si="11553"/>
        <v>37</v>
      </c>
      <c r="D11253" s="149" t="str">
        <f>+VLOOKUP($A11253,mUNICIPIOS!$B$4:$F$343,2,0)</f>
        <v>Zacapa</v>
      </c>
      <c r="E11253" s="149">
        <f>+VLOOKUP($A11253,mUNICIPIOS!$B$4:$F$343,3,0)</f>
        <v>1902</v>
      </c>
      <c r="F11253" s="149" t="str">
        <f>+VLOOKUP($A11253,mUNICIPIOS!$B$4:$F$343,4,0)</f>
        <v>Estanzuela</v>
      </c>
      <c r="G11253" s="139" t="str">
        <f t="shared" ref="G11253:K11253" si="11561">+G11215</f>
        <v>06</v>
      </c>
      <c r="H11253" t="str">
        <f t="shared" si="11561"/>
        <v>IGE</v>
      </c>
      <c r="I11253" t="str">
        <f t="shared" si="11561"/>
        <v>Índice de Gestión Estratégica</v>
      </c>
      <c r="J11253" t="str">
        <f t="shared" si="11561"/>
        <v>INDICE</v>
      </c>
      <c r="K11253">
        <f t="shared" si="11561"/>
        <v>0</v>
      </c>
      <c r="L11253" s="150">
        <f>+VLOOKUP($E11253,IGE_2018!$B$8:$Z$347,24,0)</f>
        <v>0.35746122780610401</v>
      </c>
      <c r="M11253" s="142" t="str">
        <f>+VLOOKUP($E11253,IGE_2018!$B$8:$Z$347,25,0)</f>
        <v>Medio bajo</v>
      </c>
    </row>
    <row r="11254" spans="1:13" x14ac:dyDescent="0.3">
      <c r="A11254" s="139">
        <f t="shared" si="11551"/>
        <v>296</v>
      </c>
      <c r="B11254" s="148">
        <f t="shared" si="11553"/>
        <v>38</v>
      </c>
      <c r="D11254" s="149" t="str">
        <f>+VLOOKUP($A11254,mUNICIPIOS!$B$4:$F$343,2,0)</f>
        <v>Zacapa</v>
      </c>
      <c r="E11254" s="149">
        <f>+VLOOKUP($A11254,mUNICIPIOS!$B$4:$F$343,3,0)</f>
        <v>1902</v>
      </c>
      <c r="F11254" s="149" t="str">
        <f>+VLOOKUP($A11254,mUNICIPIOS!$B$4:$F$343,4,0)</f>
        <v>Estanzuela</v>
      </c>
      <c r="G11254" s="139" t="str">
        <f t="shared" ref="G11254:K11254" si="11562">+G11216</f>
        <v>RANKING</v>
      </c>
      <c r="H11254" t="str">
        <f t="shared" si="11562"/>
        <v>RGM</v>
      </c>
      <c r="I11254" t="str">
        <f t="shared" si="11562"/>
        <v>Ranking de la Gestión Municipal 2018</v>
      </c>
      <c r="J11254" t="str">
        <f t="shared" si="11562"/>
        <v>RANKING</v>
      </c>
      <c r="K11254">
        <f t="shared" si="11562"/>
        <v>0</v>
      </c>
      <c r="L11254" s="151">
        <f>+VLOOKUP($E11254,Resultados_generales!$C$8:$AE$347,27,0)</f>
        <v>0.50728601059449563</v>
      </c>
      <c r="M11254" t="str">
        <f>+VLOOKUP($E11254,Resultados_generales!$C$8:$AE$347,28,0)</f>
        <v>Medio</v>
      </c>
    </row>
    <row r="11255" spans="1:13" x14ac:dyDescent="0.3">
      <c r="A11255" s="139">
        <f t="shared" si="11551"/>
        <v>297</v>
      </c>
      <c r="B11255" s="148">
        <f t="shared" si="11553"/>
        <v>1</v>
      </c>
      <c r="D11255" s="149" t="str">
        <f>+VLOOKUP($A11255,mUNICIPIOS!$B$4:$F$343,2,0)</f>
        <v>Zacapa</v>
      </c>
      <c r="E11255" s="149">
        <f>+VLOOKUP($A11255,mUNICIPIOS!$B$4:$F$343,3,0)</f>
        <v>1903</v>
      </c>
      <c r="F11255" s="149" t="str">
        <f>+VLOOKUP($A11255,mUNICIPIOS!$B$4:$F$343,4,0)</f>
        <v>Río Hondo</v>
      </c>
      <c r="G11255" s="139" t="str">
        <f t="shared" ref="G11255:K11255" si="11563">+G11217</f>
        <v>01</v>
      </c>
      <c r="H11255" t="str">
        <f t="shared" si="11563"/>
        <v>IPC</v>
      </c>
      <c r="I11255" t="str">
        <f t="shared" si="11563"/>
        <v>Índice de Participación Ciudadana</v>
      </c>
      <c r="J11255" t="str">
        <f t="shared" si="11563"/>
        <v>01-01</v>
      </c>
      <c r="K11255" t="str">
        <f t="shared" si="11563"/>
        <v>Número de reuniones del COMUDE en el año de la medición.</v>
      </c>
      <c r="L11255" s="150">
        <f>+VLOOKUP($E11255,IPC_2018!$B$8:$T$347,3,0)</f>
        <v>0.66666666666666663</v>
      </c>
      <c r="M11255" s="142" t="str">
        <f>+VLOOKUP($E11255,IPC_2018!$B$8:$T$347,4,0)</f>
        <v>Medio alto</v>
      </c>
    </row>
    <row r="11256" spans="1:13" x14ac:dyDescent="0.3">
      <c r="A11256" s="139">
        <f t="shared" si="11551"/>
        <v>297</v>
      </c>
      <c r="B11256" s="148">
        <f t="shared" si="11553"/>
        <v>2</v>
      </c>
      <c r="D11256" s="149" t="str">
        <f>+VLOOKUP($A11256,mUNICIPIOS!$B$4:$F$343,2,0)</f>
        <v>Zacapa</v>
      </c>
      <c r="E11256" s="149">
        <f>+VLOOKUP($A11256,mUNICIPIOS!$B$4:$F$343,3,0)</f>
        <v>1903</v>
      </c>
      <c r="F11256" s="149" t="str">
        <f>+VLOOKUP($A11256,mUNICIPIOS!$B$4:$F$343,4,0)</f>
        <v>Río Hondo</v>
      </c>
      <c r="G11256" s="139" t="str">
        <f t="shared" ref="G11256:K11256" si="11564">+G11218</f>
        <v>01</v>
      </c>
      <c r="H11256" t="str">
        <f t="shared" si="11564"/>
        <v>IPC</v>
      </c>
      <c r="I11256" t="str">
        <f t="shared" si="11564"/>
        <v>Índice de Participación Ciudadana</v>
      </c>
      <c r="J11256" t="str">
        <f t="shared" si="11564"/>
        <v>01-02</v>
      </c>
      <c r="K11256" t="str">
        <f t="shared" si="11564"/>
        <v>Participación de Alcaldes, Concejales y Síndicos determinados o designados en el COMUDE</v>
      </c>
      <c r="L11256" s="150">
        <f>+VLOOKUP($E11256,IPC_2018!$B$8:$T$347,6,0)</f>
        <v>0.94791666666666663</v>
      </c>
      <c r="M11256" s="142" t="str">
        <f>+VLOOKUP($E11256,IPC_2018!$B$8:$T$347,7,0)</f>
        <v>Alto</v>
      </c>
    </row>
    <row r="11257" spans="1:13" x14ac:dyDescent="0.3">
      <c r="A11257" s="139">
        <f t="shared" si="11551"/>
        <v>297</v>
      </c>
      <c r="B11257" s="148">
        <f t="shared" si="11553"/>
        <v>3</v>
      </c>
      <c r="D11257" s="149" t="str">
        <f>+VLOOKUP($A11257,mUNICIPIOS!$B$4:$F$343,2,0)</f>
        <v>Zacapa</v>
      </c>
      <c r="E11257" s="149">
        <f>+VLOOKUP($A11257,mUNICIPIOS!$B$4:$F$343,3,0)</f>
        <v>1903</v>
      </c>
      <c r="F11257" s="149" t="str">
        <f>+VLOOKUP($A11257,mUNICIPIOS!$B$4:$F$343,4,0)</f>
        <v>Río Hondo</v>
      </c>
      <c r="G11257" s="139" t="str">
        <f t="shared" ref="G11257:K11257" si="11565">+G11219</f>
        <v>01</v>
      </c>
      <c r="H11257" t="str">
        <f t="shared" si="11565"/>
        <v>IPC</v>
      </c>
      <c r="I11257" t="str">
        <f t="shared" si="11565"/>
        <v>Índice de Participación Ciudadana</v>
      </c>
      <c r="J11257" t="str">
        <f t="shared" si="11565"/>
        <v>01-03</v>
      </c>
      <c r="K11257" t="str">
        <f t="shared" si="11565"/>
        <v>Participación  de organizaciones de jóvenes, mujeres, pueblos mayas, xincas, garífunas, y otras organizaciones en el Comude</v>
      </c>
      <c r="L11257" s="150">
        <f>+VLOOKUP($E11257,IPC_2018!$B$8:$T$347,9,0)</f>
        <v>0.31050228310502287</v>
      </c>
      <c r="M11257" s="142" t="str">
        <f>+VLOOKUP($E11257,IPC_2018!$B$8:$T$347,10,0)</f>
        <v>Medio bajo</v>
      </c>
    </row>
    <row r="11258" spans="1:13" x14ac:dyDescent="0.3">
      <c r="A11258" s="139">
        <f t="shared" si="11551"/>
        <v>297</v>
      </c>
      <c r="B11258" s="148">
        <f t="shared" si="11553"/>
        <v>4</v>
      </c>
      <c r="D11258" s="149" t="str">
        <f>+VLOOKUP($A11258,mUNICIPIOS!$B$4:$F$343,2,0)</f>
        <v>Zacapa</v>
      </c>
      <c r="E11258" s="149">
        <f>+VLOOKUP($A11258,mUNICIPIOS!$B$4:$F$343,3,0)</f>
        <v>1903</v>
      </c>
      <c r="F11258" s="149" t="str">
        <f>+VLOOKUP($A11258,mUNICIPIOS!$B$4:$F$343,4,0)</f>
        <v>Río Hondo</v>
      </c>
      <c r="G11258" s="139" t="str">
        <f t="shared" ref="G11258:K11258" si="11566">+G11220</f>
        <v>01</v>
      </c>
      <c r="H11258" t="str">
        <f t="shared" si="11566"/>
        <v>IPC</v>
      </c>
      <c r="I11258" t="str">
        <f t="shared" si="11566"/>
        <v>Índice de Participación Ciudadana</v>
      </c>
      <c r="J11258" t="str">
        <f t="shared" si="11566"/>
        <v>01-04</v>
      </c>
      <c r="K11258" t="str">
        <f t="shared" si="11566"/>
        <v>Representatividad territorial del Comude.</v>
      </c>
      <c r="L11258" s="150">
        <f>+VLOOKUP($E11258,IPC_2018!$B$8:$T$347,12,0)</f>
        <v>0.85</v>
      </c>
      <c r="M11258" s="142" t="str">
        <f>+VLOOKUP($E11258,IPC_2018!$B$8:$T$347,13,0)</f>
        <v>Alto</v>
      </c>
    </row>
    <row r="11259" spans="1:13" x14ac:dyDescent="0.3">
      <c r="A11259" s="139">
        <f t="shared" si="11551"/>
        <v>297</v>
      </c>
      <c r="B11259" s="148">
        <f t="shared" si="11553"/>
        <v>5</v>
      </c>
      <c r="D11259" s="149" t="str">
        <f>+VLOOKUP($A11259,mUNICIPIOS!$B$4:$F$343,2,0)</f>
        <v>Zacapa</v>
      </c>
      <c r="E11259" s="149">
        <f>+VLOOKUP($A11259,mUNICIPIOS!$B$4:$F$343,3,0)</f>
        <v>1903</v>
      </c>
      <c r="F11259" s="149" t="str">
        <f>+VLOOKUP($A11259,mUNICIPIOS!$B$4:$F$343,4,0)</f>
        <v>Río Hondo</v>
      </c>
      <c r="G11259" s="139" t="str">
        <f t="shared" ref="G11259:K11259" si="11567">+G11221</f>
        <v>01</v>
      </c>
      <c r="H11259" t="str">
        <f t="shared" si="11567"/>
        <v>IPC</v>
      </c>
      <c r="I11259" t="str">
        <f t="shared" si="11567"/>
        <v>Índice de Participación Ciudadana</v>
      </c>
      <c r="J11259" t="str">
        <f t="shared" si="11567"/>
        <v>01-05</v>
      </c>
      <c r="K11259" t="str">
        <f t="shared" si="11567"/>
        <v>Funcionamiento del Comude</v>
      </c>
      <c r="L11259" s="150">
        <f>+VLOOKUP($E11259,IPC_2018!$B$8:$T$347,15,0)</f>
        <v>0.24911660786187864</v>
      </c>
      <c r="M11259" s="142" t="str">
        <f>+VLOOKUP($E11259,IPC_2018!$B$8:$T$347,16,0)</f>
        <v>Medio bajo</v>
      </c>
    </row>
    <row r="11260" spans="1:13" x14ac:dyDescent="0.3">
      <c r="A11260" s="139">
        <f t="shared" si="11551"/>
        <v>297</v>
      </c>
      <c r="B11260" s="148">
        <f t="shared" si="11553"/>
        <v>6</v>
      </c>
      <c r="D11260" s="149" t="str">
        <f>+VLOOKUP($A11260,mUNICIPIOS!$B$4:$F$343,2,0)</f>
        <v>Zacapa</v>
      </c>
      <c r="E11260" s="149">
        <f>+VLOOKUP($A11260,mUNICIPIOS!$B$4:$F$343,3,0)</f>
        <v>1903</v>
      </c>
      <c r="F11260" s="149" t="str">
        <f>+VLOOKUP($A11260,mUNICIPIOS!$B$4:$F$343,4,0)</f>
        <v>Río Hondo</v>
      </c>
      <c r="G11260" s="139" t="str">
        <f t="shared" ref="G11260:K11260" si="11568">+G11222</f>
        <v>01</v>
      </c>
      <c r="H11260" t="str">
        <f t="shared" si="11568"/>
        <v>IPC</v>
      </c>
      <c r="I11260" t="str">
        <f t="shared" si="11568"/>
        <v>Índice de Participación Ciudadana</v>
      </c>
      <c r="J11260" t="str">
        <f t="shared" si="11568"/>
        <v>INDICE</v>
      </c>
      <c r="K11260">
        <f t="shared" si="11568"/>
        <v>0</v>
      </c>
      <c r="L11260" s="150">
        <f>+VLOOKUP($E11260,IPC_2018!$B$8:$T$347,18,0)</f>
        <v>0.61326575031170183</v>
      </c>
      <c r="M11260" s="142" t="str">
        <f>+VLOOKUP($E11260,IPC_2018!$B$8:$T$347,19,0)</f>
        <v>Medio alto</v>
      </c>
    </row>
    <row r="11261" spans="1:13" x14ac:dyDescent="0.3">
      <c r="A11261" s="139">
        <f t="shared" si="11551"/>
        <v>297</v>
      </c>
      <c r="B11261" s="148">
        <f t="shared" si="11553"/>
        <v>7</v>
      </c>
      <c r="D11261" s="149" t="str">
        <f>+VLOOKUP($A11261,mUNICIPIOS!$B$4:$F$343,2,0)</f>
        <v>Zacapa</v>
      </c>
      <c r="E11261" s="149">
        <f>+VLOOKUP($A11261,mUNICIPIOS!$B$4:$F$343,3,0)</f>
        <v>1903</v>
      </c>
      <c r="F11261" s="149" t="str">
        <f>+VLOOKUP($A11261,mUNICIPIOS!$B$4:$F$343,4,0)</f>
        <v>Río Hondo</v>
      </c>
      <c r="G11261" s="139" t="str">
        <f t="shared" ref="G11261:K11261" si="11569">+G11223</f>
        <v>02</v>
      </c>
      <c r="H11261" t="str">
        <f t="shared" si="11569"/>
        <v>IIC</v>
      </c>
      <c r="I11261" t="str">
        <f t="shared" si="11569"/>
        <v>Índice de Información a la Ciudadanía</v>
      </c>
      <c r="J11261" t="str">
        <f t="shared" si="11569"/>
        <v>02-01</v>
      </c>
      <c r="K11261" t="str">
        <f t="shared" si="11569"/>
        <v>Rendición de cuentas cuatrimestral y anual al Comude enfocadas en resultados.</v>
      </c>
      <c r="L11261" s="150">
        <f>+VLOOKUP($E11261,IIC_2018!$B$8:$Q$347,3,0)</f>
        <v>0.60000000000000009</v>
      </c>
      <c r="M11261" s="142" t="str">
        <f>+VLOOKUP($E11261,IIC_2018!$B$8:$Q$347,4,0)</f>
        <v>Medio</v>
      </c>
    </row>
    <row r="11262" spans="1:13" x14ac:dyDescent="0.3">
      <c r="A11262" s="139">
        <f t="shared" si="11551"/>
        <v>297</v>
      </c>
      <c r="B11262" s="148">
        <f t="shared" si="11553"/>
        <v>8</v>
      </c>
      <c r="D11262" s="149" t="str">
        <f>+VLOOKUP($A11262,mUNICIPIOS!$B$4:$F$343,2,0)</f>
        <v>Zacapa</v>
      </c>
      <c r="E11262" s="149">
        <f>+VLOOKUP($A11262,mUNICIPIOS!$B$4:$F$343,3,0)</f>
        <v>1903</v>
      </c>
      <c r="F11262" s="149" t="str">
        <f>+VLOOKUP($A11262,mUNICIPIOS!$B$4:$F$343,4,0)</f>
        <v>Río Hondo</v>
      </c>
      <c r="G11262" s="139" t="str">
        <f t="shared" ref="G11262:K11262" si="11570">+G11224</f>
        <v>02</v>
      </c>
      <c r="H11262" t="str">
        <f t="shared" si="11570"/>
        <v>IIC</v>
      </c>
      <c r="I11262" t="str">
        <f t="shared" si="11570"/>
        <v>Índice de Información a la Ciudadanía</v>
      </c>
      <c r="J11262" t="str">
        <f t="shared" si="11570"/>
        <v>02-02</v>
      </c>
      <c r="K11262" t="str">
        <f t="shared" si="11570"/>
        <v>Información presupuestaria y otra información brindada a la ciudadanía disponible en medios locales de comunicación.</v>
      </c>
      <c r="L11262" s="150">
        <f>+VLOOKUP($E11262,IIC_2018!$B$8:$Q$347,6,0)</f>
        <v>0.75</v>
      </c>
      <c r="M11262" s="142" t="str">
        <f>+VLOOKUP($E11262,IIC_2018!$B$8:$Q$347,7,0)</f>
        <v>Medio alto</v>
      </c>
    </row>
    <row r="11263" spans="1:13" x14ac:dyDescent="0.3">
      <c r="A11263" s="139">
        <f t="shared" si="11551"/>
        <v>297</v>
      </c>
      <c r="B11263" s="148">
        <f t="shared" si="11553"/>
        <v>9</v>
      </c>
      <c r="D11263" s="149" t="str">
        <f>+VLOOKUP($A11263,mUNICIPIOS!$B$4:$F$343,2,0)</f>
        <v>Zacapa</v>
      </c>
      <c r="E11263" s="149">
        <f>+VLOOKUP($A11263,mUNICIPIOS!$B$4:$F$343,3,0)</f>
        <v>1903</v>
      </c>
      <c r="F11263" s="149" t="str">
        <f>+VLOOKUP($A11263,mUNICIPIOS!$B$4:$F$343,4,0)</f>
        <v>Río Hondo</v>
      </c>
      <c r="G11263" s="139" t="str">
        <f t="shared" ref="G11263:K11263" si="11571">+G11225</f>
        <v>02</v>
      </c>
      <c r="H11263" t="str">
        <f t="shared" si="11571"/>
        <v>IIC</v>
      </c>
      <c r="I11263" t="str">
        <f t="shared" si="11571"/>
        <v>Índice de Información a la Ciudadanía</v>
      </c>
      <c r="J11263" t="str">
        <f t="shared" si="11571"/>
        <v>02-03</v>
      </c>
      <c r="K11263" t="str">
        <f t="shared" si="11571"/>
        <v>Información pública de oficio actualizada y disponible de acuerdo a la LAIP y uso de internet.</v>
      </c>
      <c r="L11263" s="150">
        <f>+VLOOKUP($E11263,IIC_2018!$B$8:$Q$347,9,0)</f>
        <v>0.85999999999999988</v>
      </c>
      <c r="M11263" s="142" t="str">
        <f>+VLOOKUP($E11263,IIC_2018!$B$8:$Q$347,10,0)</f>
        <v>Alto</v>
      </c>
    </row>
    <row r="11264" spans="1:13" x14ac:dyDescent="0.3">
      <c r="A11264" s="139">
        <f t="shared" si="11551"/>
        <v>297</v>
      </c>
      <c r="B11264" s="148">
        <f t="shared" si="11553"/>
        <v>10</v>
      </c>
      <c r="D11264" s="149" t="str">
        <f>+VLOOKUP($A11264,mUNICIPIOS!$B$4:$F$343,2,0)</f>
        <v>Zacapa</v>
      </c>
      <c r="E11264" s="149">
        <f>+VLOOKUP($A11264,mUNICIPIOS!$B$4:$F$343,3,0)</f>
        <v>1903</v>
      </c>
      <c r="F11264" s="149" t="str">
        <f>+VLOOKUP($A11264,mUNICIPIOS!$B$4:$F$343,4,0)</f>
        <v>Río Hondo</v>
      </c>
      <c r="G11264" s="139" t="str">
        <f t="shared" ref="G11264:K11264" si="11572">+G11226</f>
        <v>02</v>
      </c>
      <c r="H11264" t="str">
        <f t="shared" si="11572"/>
        <v>IIC</v>
      </c>
      <c r="I11264" t="str">
        <f t="shared" si="11572"/>
        <v>Índice de Información a la Ciudadanía</v>
      </c>
      <c r="J11264" t="str">
        <f t="shared" si="11572"/>
        <v>02-04</v>
      </c>
      <c r="K11264" t="str">
        <f t="shared" si="11572"/>
        <v>Relación del monto contratado por medio de Guate compras con el total del presupuesto de egresos vigente.</v>
      </c>
      <c r="L11264" s="150">
        <f>+VLOOKUP($E11264,IIC_2018!$B$8:$Q$347,12,0)</f>
        <v>0.60350589437541846</v>
      </c>
      <c r="M11264" s="142" t="str">
        <f>+VLOOKUP($E11264,IIC_2018!$B$8:$Q$347,13,0)</f>
        <v>Medio alto</v>
      </c>
    </row>
    <row r="11265" spans="1:13" x14ac:dyDescent="0.3">
      <c r="A11265" s="139">
        <f t="shared" si="11551"/>
        <v>297</v>
      </c>
      <c r="B11265" s="148">
        <f t="shared" si="11553"/>
        <v>11</v>
      </c>
      <c r="D11265" s="149" t="str">
        <f>+VLOOKUP($A11265,mUNICIPIOS!$B$4:$F$343,2,0)</f>
        <v>Zacapa</v>
      </c>
      <c r="E11265" s="149">
        <f>+VLOOKUP($A11265,mUNICIPIOS!$B$4:$F$343,3,0)</f>
        <v>1903</v>
      </c>
      <c r="F11265" s="149" t="str">
        <f>+VLOOKUP($A11265,mUNICIPIOS!$B$4:$F$343,4,0)</f>
        <v>Río Hondo</v>
      </c>
      <c r="G11265" s="139" t="str">
        <f t="shared" ref="G11265:K11265" si="11573">+G11227</f>
        <v>02</v>
      </c>
      <c r="H11265" t="str">
        <f t="shared" si="11573"/>
        <v>IIC</v>
      </c>
      <c r="I11265" t="str">
        <f t="shared" si="11573"/>
        <v>Índice de Información a la Ciudadanía</v>
      </c>
      <c r="J11265" t="str">
        <f t="shared" si="11573"/>
        <v>INDICE</v>
      </c>
      <c r="K11265">
        <f t="shared" si="11573"/>
        <v>0</v>
      </c>
      <c r="L11265" s="150">
        <f>+VLOOKUP($E11265,IIC_2018!$B$8:$Q$347,15,0)</f>
        <v>0.70337647359385458</v>
      </c>
      <c r="M11265" s="142" t="str">
        <f>+VLOOKUP($E11265,IIC_2018!$B$8:$Q$347,16,0)</f>
        <v>Medio alto</v>
      </c>
    </row>
    <row r="11266" spans="1:13" x14ac:dyDescent="0.3">
      <c r="A11266" s="139">
        <f t="shared" si="11551"/>
        <v>297</v>
      </c>
      <c r="B11266" s="148">
        <f t="shared" si="11553"/>
        <v>12</v>
      </c>
      <c r="D11266" s="149" t="str">
        <f>+VLOOKUP($A11266,mUNICIPIOS!$B$4:$F$343,2,0)</f>
        <v>Zacapa</v>
      </c>
      <c r="E11266" s="149">
        <f>+VLOOKUP($A11266,mUNICIPIOS!$B$4:$F$343,3,0)</f>
        <v>1903</v>
      </c>
      <c r="F11266" s="149" t="str">
        <f>+VLOOKUP($A11266,mUNICIPIOS!$B$4:$F$343,4,0)</f>
        <v>Río Hondo</v>
      </c>
      <c r="G11266" s="139" t="str">
        <f t="shared" ref="G11266:K11266" si="11574">+G11228</f>
        <v>03</v>
      </c>
      <c r="H11266" t="str">
        <f t="shared" si="11574"/>
        <v>ISP</v>
      </c>
      <c r="I11266" t="str">
        <f t="shared" si="11574"/>
        <v>Índice de Servicios Públicos</v>
      </c>
      <c r="J11266" t="str">
        <f t="shared" si="11574"/>
        <v>03-01</v>
      </c>
      <c r="K11266" t="str">
        <f t="shared" si="11574"/>
        <v>Cobertura del servicio público de agua</v>
      </c>
      <c r="L11266" s="150">
        <f>+VLOOKUP($E11266,ISP_2018!$B$8:$T$347,3,0)</f>
        <v>0.19545842998412893</v>
      </c>
      <c r="M11266" s="142" t="str">
        <f>+VLOOKUP($E11266,ISP_2018!$B$8:$T$347,4,0)</f>
        <v>Bajo</v>
      </c>
    </row>
    <row r="11267" spans="1:13" x14ac:dyDescent="0.3">
      <c r="A11267" s="139">
        <f t="shared" si="11551"/>
        <v>297</v>
      </c>
      <c r="B11267" s="148">
        <f t="shared" si="11553"/>
        <v>13</v>
      </c>
      <c r="D11267" s="149" t="str">
        <f>+VLOOKUP($A11267,mUNICIPIOS!$B$4:$F$343,2,0)</f>
        <v>Zacapa</v>
      </c>
      <c r="E11267" s="149">
        <f>+VLOOKUP($A11267,mUNICIPIOS!$B$4:$F$343,3,0)</f>
        <v>1903</v>
      </c>
      <c r="F11267" s="149" t="str">
        <f>+VLOOKUP($A11267,mUNICIPIOS!$B$4:$F$343,4,0)</f>
        <v>Río Hondo</v>
      </c>
      <c r="G11267" s="139" t="str">
        <f t="shared" ref="G11267:K11267" si="11575">+G11229</f>
        <v>03</v>
      </c>
      <c r="H11267" t="str">
        <f t="shared" si="11575"/>
        <v>ISP</v>
      </c>
      <c r="I11267" t="str">
        <f t="shared" si="11575"/>
        <v>Índice de Servicios Públicos</v>
      </c>
      <c r="J11267" t="str">
        <f t="shared" si="11575"/>
        <v>03-02</v>
      </c>
      <c r="K11267" t="str">
        <f t="shared" si="11575"/>
        <v>Control de la calidad del servicio público de agua</v>
      </c>
      <c r="L11267" s="150">
        <f>+VLOOKUP($E11267,ISP_2018!$B$8:$T$347,6,0)</f>
        <v>0.4</v>
      </c>
      <c r="M11267" s="142" t="str">
        <f>+VLOOKUP($E11267,ISP_2018!$B$8:$T$347,7,0)</f>
        <v>Medio bajo</v>
      </c>
    </row>
    <row r="11268" spans="1:13" x14ac:dyDescent="0.3">
      <c r="A11268" s="139">
        <f t="shared" si="11551"/>
        <v>297</v>
      </c>
      <c r="B11268" s="148">
        <f t="shared" si="11553"/>
        <v>14</v>
      </c>
      <c r="D11268" s="149" t="str">
        <f>+VLOOKUP($A11268,mUNICIPIOS!$B$4:$F$343,2,0)</f>
        <v>Zacapa</v>
      </c>
      <c r="E11268" s="149">
        <f>+VLOOKUP($A11268,mUNICIPIOS!$B$4:$F$343,3,0)</f>
        <v>1903</v>
      </c>
      <c r="F11268" s="149" t="str">
        <f>+VLOOKUP($A11268,mUNICIPIOS!$B$4:$F$343,4,0)</f>
        <v>Río Hondo</v>
      </c>
      <c r="G11268" s="139" t="str">
        <f t="shared" ref="G11268:K11268" si="11576">+G11230</f>
        <v>03</v>
      </c>
      <c r="H11268" t="str">
        <f t="shared" si="11576"/>
        <v>ISP</v>
      </c>
      <c r="I11268" t="str">
        <f t="shared" si="11576"/>
        <v>Índice de Servicios Públicos</v>
      </c>
      <c r="J11268" t="str">
        <f t="shared" si="11576"/>
        <v>03-03</v>
      </c>
      <c r="K11268" t="str">
        <f t="shared" si="11576"/>
        <v>Disposición  y tratamiento  de aguas residuales</v>
      </c>
      <c r="L11268" s="150">
        <f>+VLOOKUP($E11268,ISP_2018!$B$8:$T$347,9,0)</f>
        <v>0.2276707643009393</v>
      </c>
      <c r="M11268" s="142" t="str">
        <f>+VLOOKUP($E11268,ISP_2018!$B$8:$T$347,10,0)</f>
        <v>Medio bajo</v>
      </c>
    </row>
    <row r="11269" spans="1:13" x14ac:dyDescent="0.3">
      <c r="A11269" s="139">
        <f t="shared" si="11551"/>
        <v>297</v>
      </c>
      <c r="B11269" s="148">
        <f t="shared" si="11553"/>
        <v>15</v>
      </c>
      <c r="D11269" s="149" t="str">
        <f>+VLOOKUP($A11269,mUNICIPIOS!$B$4:$F$343,2,0)</f>
        <v>Zacapa</v>
      </c>
      <c r="E11269" s="149">
        <f>+VLOOKUP($A11269,mUNICIPIOS!$B$4:$F$343,3,0)</f>
        <v>1903</v>
      </c>
      <c r="F11269" s="149" t="str">
        <f>+VLOOKUP($A11269,mUNICIPIOS!$B$4:$F$343,4,0)</f>
        <v>Río Hondo</v>
      </c>
      <c r="G11269" s="139" t="str">
        <f t="shared" ref="G11269:K11269" si="11577">+G11231</f>
        <v>03</v>
      </c>
      <c r="H11269" t="str">
        <f t="shared" si="11577"/>
        <v>ISP</v>
      </c>
      <c r="I11269" t="str">
        <f t="shared" si="11577"/>
        <v>Índice de Servicios Públicos</v>
      </c>
      <c r="J11269" t="str">
        <f t="shared" si="11577"/>
        <v>03-04</v>
      </c>
      <c r="K11269" t="str">
        <f t="shared" si="11577"/>
        <v>Gestión y manejo de los residuos y desechos sólidos</v>
      </c>
      <c r="L11269" s="150">
        <f>+VLOOKUP($E11269,ISP_2018!$B$8:$T$347,12,0)</f>
        <v>0.12269544560119951</v>
      </c>
      <c r="M11269" s="142" t="str">
        <f>+VLOOKUP($E11269,ISP_2018!$B$8:$T$347,13,0)</f>
        <v>Bajo</v>
      </c>
    </row>
    <row r="11270" spans="1:13" x14ac:dyDescent="0.3">
      <c r="A11270" s="139">
        <f t="shared" si="11551"/>
        <v>297</v>
      </c>
      <c r="B11270" s="148">
        <f t="shared" si="11553"/>
        <v>16</v>
      </c>
      <c r="D11270" s="149" t="str">
        <f>+VLOOKUP($A11270,mUNICIPIOS!$B$4:$F$343,2,0)</f>
        <v>Zacapa</v>
      </c>
      <c r="E11270" s="149">
        <f>+VLOOKUP($A11270,mUNICIPIOS!$B$4:$F$343,3,0)</f>
        <v>1903</v>
      </c>
      <c r="F11270" s="149" t="str">
        <f>+VLOOKUP($A11270,mUNICIPIOS!$B$4:$F$343,4,0)</f>
        <v>Río Hondo</v>
      </c>
      <c r="G11270" s="139" t="str">
        <f t="shared" ref="G11270:K11270" si="11578">+G11232</f>
        <v>03</v>
      </c>
      <c r="H11270" t="str">
        <f t="shared" si="11578"/>
        <v>ISP</v>
      </c>
      <c r="I11270" t="str">
        <f t="shared" si="11578"/>
        <v>Índice de Servicios Públicos</v>
      </c>
      <c r="J11270" t="str">
        <f t="shared" si="11578"/>
        <v>03-05</v>
      </c>
      <c r="K11270" t="str">
        <f t="shared" si="11578"/>
        <v>Gestión de servicios públicos municipales</v>
      </c>
      <c r="L11270" s="150">
        <f>+VLOOKUP($E11270,ISP_2018!$B$8:$T$347,15,0)</f>
        <v>0.58064516129032262</v>
      </c>
      <c r="M11270" s="142" t="str">
        <f>+VLOOKUP($E11270,ISP_2018!$B$8:$T$347,16,0)</f>
        <v>Medio</v>
      </c>
    </row>
    <row r="11271" spans="1:13" x14ac:dyDescent="0.3">
      <c r="A11271" s="139">
        <f t="shared" si="11551"/>
        <v>297</v>
      </c>
      <c r="B11271" s="148">
        <f t="shared" si="11553"/>
        <v>17</v>
      </c>
      <c r="D11271" s="149" t="str">
        <f>+VLOOKUP($A11271,mUNICIPIOS!$B$4:$F$343,2,0)</f>
        <v>Zacapa</v>
      </c>
      <c r="E11271" s="149">
        <f>+VLOOKUP($A11271,mUNICIPIOS!$B$4:$F$343,3,0)</f>
        <v>1903</v>
      </c>
      <c r="F11271" s="149" t="str">
        <f>+VLOOKUP($A11271,mUNICIPIOS!$B$4:$F$343,4,0)</f>
        <v>Río Hondo</v>
      </c>
      <c r="G11271" s="139" t="str">
        <f t="shared" ref="G11271:K11271" si="11579">+G11233</f>
        <v>03</v>
      </c>
      <c r="H11271" t="str">
        <f t="shared" si="11579"/>
        <v>ISP</v>
      </c>
      <c r="I11271" t="str">
        <f t="shared" si="11579"/>
        <v>Índice de Servicios Públicos</v>
      </c>
      <c r="J11271" t="str">
        <f t="shared" si="11579"/>
        <v>INDICE</v>
      </c>
      <c r="K11271">
        <f t="shared" si="11579"/>
        <v>0</v>
      </c>
      <c r="L11271" s="150">
        <f>+VLOOKUP($E11271,ISP_2018!$B$8:$T$347,18,0)</f>
        <v>0.32574811723690517</v>
      </c>
      <c r="M11271" s="142" t="str">
        <f>+VLOOKUP($E11271,ISP_2018!$B$8:$T$347,19,0)</f>
        <v>Medio bajo</v>
      </c>
    </row>
    <row r="11272" spans="1:13" x14ac:dyDescent="0.3">
      <c r="A11272" s="139">
        <f t="shared" si="11551"/>
        <v>297</v>
      </c>
      <c r="B11272" s="148">
        <f t="shared" si="11553"/>
        <v>18</v>
      </c>
      <c r="D11272" s="149" t="str">
        <f>+VLOOKUP($A11272,mUNICIPIOS!$B$4:$F$343,2,0)</f>
        <v>Zacapa</v>
      </c>
      <c r="E11272" s="149">
        <f>+VLOOKUP($A11272,mUNICIPIOS!$B$4:$F$343,3,0)</f>
        <v>1903</v>
      </c>
      <c r="F11272" s="149" t="str">
        <f>+VLOOKUP($A11272,mUNICIPIOS!$B$4:$F$343,4,0)</f>
        <v>Río Hondo</v>
      </c>
      <c r="G11272" s="139" t="str">
        <f t="shared" ref="G11272:K11272" si="11580">+G11234</f>
        <v>04</v>
      </c>
      <c r="H11272" t="str">
        <f t="shared" si="11580"/>
        <v>IGA</v>
      </c>
      <c r="I11272" t="str">
        <f t="shared" si="11580"/>
        <v>Índice de Gestión Administrativa</v>
      </c>
      <c r="J11272" t="str">
        <f t="shared" si="11580"/>
        <v>04-01</v>
      </c>
      <c r="K11272" t="str">
        <f t="shared" si="11580"/>
        <v>Existencia de elementos de atención municipal orientada al vecino</v>
      </c>
      <c r="L11272" s="150">
        <f>+VLOOKUP($E11272,IGA_2018!$B$8:$N$347,3,0)</f>
        <v>0.5</v>
      </c>
      <c r="M11272" s="142" t="str">
        <f>+VLOOKUP($E11272,IGA_2018!$B$8:$N$347,4,0)</f>
        <v>Medio</v>
      </c>
    </row>
    <row r="11273" spans="1:13" x14ac:dyDescent="0.3">
      <c r="A11273" s="139">
        <f t="shared" si="11551"/>
        <v>297</v>
      </c>
      <c r="B11273" s="148">
        <f t="shared" si="11553"/>
        <v>19</v>
      </c>
      <c r="D11273" s="149" t="str">
        <f>+VLOOKUP($A11273,mUNICIPIOS!$B$4:$F$343,2,0)</f>
        <v>Zacapa</v>
      </c>
      <c r="E11273" s="149">
        <f>+VLOOKUP($A11273,mUNICIPIOS!$B$4:$F$343,3,0)</f>
        <v>1903</v>
      </c>
      <c r="F11273" s="149" t="str">
        <f>+VLOOKUP($A11273,mUNICIPIOS!$B$4:$F$343,4,0)</f>
        <v>Río Hondo</v>
      </c>
      <c r="G11273" s="139" t="str">
        <f t="shared" ref="G11273:K11273" si="11581">+G11235</f>
        <v>04</v>
      </c>
      <c r="H11273" t="str">
        <f t="shared" si="11581"/>
        <v>IGA</v>
      </c>
      <c r="I11273" t="str">
        <f t="shared" si="11581"/>
        <v>Índice de Gestión Administrativa</v>
      </c>
      <c r="J11273" t="str">
        <f t="shared" si="11581"/>
        <v>04-02</v>
      </c>
      <c r="K11273" t="str">
        <f t="shared" si="11581"/>
        <v>Gestión del recurso humano.</v>
      </c>
      <c r="L11273" s="150">
        <f>+VLOOKUP($E11273,IGA_2018!$B$8:$N$347,6,0)</f>
        <v>0.49549317537986109</v>
      </c>
      <c r="M11273" s="142" t="str">
        <f>+VLOOKUP($E11273,IGA_2018!$B$8:$N$347,7,0)</f>
        <v>Medio</v>
      </c>
    </row>
    <row r="11274" spans="1:13" x14ac:dyDescent="0.3">
      <c r="A11274" s="139">
        <f t="shared" si="11551"/>
        <v>297</v>
      </c>
      <c r="B11274" s="148">
        <f t="shared" si="11553"/>
        <v>20</v>
      </c>
      <c r="D11274" s="149" t="str">
        <f>+VLOOKUP($A11274,mUNICIPIOS!$B$4:$F$343,2,0)</f>
        <v>Zacapa</v>
      </c>
      <c r="E11274" s="149">
        <f>+VLOOKUP($A11274,mUNICIPIOS!$B$4:$F$343,3,0)</f>
        <v>1903</v>
      </c>
      <c r="F11274" s="149" t="str">
        <f>+VLOOKUP($A11274,mUNICIPIOS!$B$4:$F$343,4,0)</f>
        <v>Río Hondo</v>
      </c>
      <c r="G11274" s="139" t="str">
        <f t="shared" ref="G11274:K11274" si="11582">+G11236</f>
        <v>04</v>
      </c>
      <c r="H11274" t="str">
        <f t="shared" si="11582"/>
        <v>IGA</v>
      </c>
      <c r="I11274" t="str">
        <f t="shared" si="11582"/>
        <v>Índice de Gestión Administrativa</v>
      </c>
      <c r="J11274" t="str">
        <f t="shared" si="11582"/>
        <v>04-03</v>
      </c>
      <c r="K11274" t="str">
        <f t="shared" si="11582"/>
        <v>Existencia de oficinas municipales con instrumentos de gestión.</v>
      </c>
      <c r="L11274" s="150">
        <f>+VLOOKUP($E11274,IGA_2018!$B$8:$N$347,9,0)</f>
        <v>0.8125</v>
      </c>
      <c r="M11274" s="142" t="str">
        <f>+VLOOKUP($E11274,IGA_2018!$B$8:$N$347,10,0)</f>
        <v>Alto</v>
      </c>
    </row>
    <row r="11275" spans="1:13" x14ac:dyDescent="0.3">
      <c r="A11275" s="139">
        <f t="shared" si="11551"/>
        <v>297</v>
      </c>
      <c r="B11275" s="148">
        <f t="shared" si="11553"/>
        <v>21</v>
      </c>
      <c r="D11275" s="149" t="str">
        <f>+VLOOKUP($A11275,mUNICIPIOS!$B$4:$F$343,2,0)</f>
        <v>Zacapa</v>
      </c>
      <c r="E11275" s="149">
        <f>+VLOOKUP($A11275,mUNICIPIOS!$B$4:$F$343,3,0)</f>
        <v>1903</v>
      </c>
      <c r="F11275" s="149" t="str">
        <f>+VLOOKUP($A11275,mUNICIPIOS!$B$4:$F$343,4,0)</f>
        <v>Río Hondo</v>
      </c>
      <c r="G11275" s="139" t="str">
        <f t="shared" ref="G11275:K11275" si="11583">+G11237</f>
        <v>04</v>
      </c>
      <c r="H11275" t="str">
        <f t="shared" si="11583"/>
        <v>IGA</v>
      </c>
      <c r="I11275" t="str">
        <f t="shared" si="11583"/>
        <v>Índice de Gestión Administrativa</v>
      </c>
      <c r="J11275" t="str">
        <f t="shared" si="11583"/>
        <v>INDICE</v>
      </c>
      <c r="K11275">
        <f t="shared" si="11583"/>
        <v>0</v>
      </c>
      <c r="L11275" s="150">
        <f>+VLOOKUP($E11275,IGA_2018!$B$8:$N$347,12,0)</f>
        <v>0.6077976113829513</v>
      </c>
      <c r="M11275" s="142" t="str">
        <f>+VLOOKUP($E11275,IGA_2018!$B$8:$N$347,13,0)</f>
        <v>Medio alto</v>
      </c>
    </row>
    <row r="11276" spans="1:13" x14ac:dyDescent="0.3">
      <c r="A11276" s="139">
        <f t="shared" si="11551"/>
        <v>297</v>
      </c>
      <c r="B11276" s="148">
        <f t="shared" si="11553"/>
        <v>22</v>
      </c>
      <c r="D11276" s="149" t="str">
        <f>+VLOOKUP($A11276,mUNICIPIOS!$B$4:$F$343,2,0)</f>
        <v>Zacapa</v>
      </c>
      <c r="E11276" s="149">
        <f>+VLOOKUP($A11276,mUNICIPIOS!$B$4:$F$343,3,0)</f>
        <v>1903</v>
      </c>
      <c r="F11276" s="149" t="str">
        <f>+VLOOKUP($A11276,mUNICIPIOS!$B$4:$F$343,4,0)</f>
        <v>Río Hondo</v>
      </c>
      <c r="G11276" s="139" t="str">
        <f t="shared" ref="G11276:K11276" si="11584">+G11238</f>
        <v>05</v>
      </c>
      <c r="H11276" t="str">
        <f t="shared" si="11584"/>
        <v>IGF</v>
      </c>
      <c r="I11276" t="str">
        <f t="shared" si="11584"/>
        <v>Índice de Gestión Financiera</v>
      </c>
      <c r="J11276" t="str">
        <f t="shared" si="11584"/>
        <v>05-01</v>
      </c>
      <c r="K11276" t="str">
        <f t="shared" si="11584"/>
        <v>Autonomía financiera municipal</v>
      </c>
      <c r="L11276" s="150">
        <f>+VLOOKUP($E11276,IGF_2018!$B$8:$Z$347,3,0)</f>
        <v>0.26839520558466795</v>
      </c>
      <c r="M11276" s="142" t="str">
        <f>+VLOOKUP($E11276,IGF_2018!$B$8:$Z$347,4,0)</f>
        <v>Medio bajo</v>
      </c>
    </row>
    <row r="11277" spans="1:13" x14ac:dyDescent="0.3">
      <c r="A11277" s="139">
        <f t="shared" si="11551"/>
        <v>297</v>
      </c>
      <c r="B11277" s="148">
        <f t="shared" si="11553"/>
        <v>23</v>
      </c>
      <c r="D11277" s="149" t="str">
        <f>+VLOOKUP($A11277,mUNICIPIOS!$B$4:$F$343,2,0)</f>
        <v>Zacapa</v>
      </c>
      <c r="E11277" s="149">
        <f>+VLOOKUP($A11277,mUNICIPIOS!$B$4:$F$343,3,0)</f>
        <v>1903</v>
      </c>
      <c r="F11277" s="149" t="str">
        <f>+VLOOKUP($A11277,mUNICIPIOS!$B$4:$F$343,4,0)</f>
        <v>Río Hondo</v>
      </c>
      <c r="G11277" s="139" t="str">
        <f t="shared" ref="G11277:K11277" si="11585">+G11239</f>
        <v>05</v>
      </c>
      <c r="H11277" t="str">
        <f t="shared" si="11585"/>
        <v>IGF</v>
      </c>
      <c r="I11277" t="str">
        <f t="shared" si="11585"/>
        <v>Índice de Gestión Financiera</v>
      </c>
      <c r="J11277" t="str">
        <f t="shared" si="11585"/>
        <v>05-02</v>
      </c>
      <c r="K11277" t="str">
        <f t="shared" si="11585"/>
        <v xml:space="preserve">Ingresos propios por habitante -sin regalías- </v>
      </c>
      <c r="L11277" s="150">
        <f>+VLOOKUP($E11277,IGF_2018!$B$8:$Z$347,6,0)</f>
        <v>0.29237718753822894</v>
      </c>
      <c r="M11277" s="142" t="str">
        <f>+VLOOKUP($E11277,IGF_2018!$B$8:$Z$347,7,0)</f>
        <v>Medio bajo</v>
      </c>
    </row>
    <row r="11278" spans="1:13" x14ac:dyDescent="0.3">
      <c r="A11278" s="139">
        <f t="shared" si="11551"/>
        <v>297</v>
      </c>
      <c r="B11278" s="148">
        <f t="shared" si="11553"/>
        <v>24</v>
      </c>
      <c r="D11278" s="149" t="str">
        <f>+VLOOKUP($A11278,mUNICIPIOS!$B$4:$F$343,2,0)</f>
        <v>Zacapa</v>
      </c>
      <c r="E11278" s="149">
        <f>+VLOOKUP($A11278,mUNICIPIOS!$B$4:$F$343,3,0)</f>
        <v>1903</v>
      </c>
      <c r="F11278" s="149" t="str">
        <f>+VLOOKUP($A11278,mUNICIPIOS!$B$4:$F$343,4,0)</f>
        <v>Río Hondo</v>
      </c>
      <c r="G11278" s="139" t="str">
        <f t="shared" ref="G11278:K11278" si="11586">+G11240</f>
        <v>05</v>
      </c>
      <c r="H11278" t="str">
        <f t="shared" si="11586"/>
        <v>IGF</v>
      </c>
      <c r="I11278" t="str">
        <f t="shared" si="11586"/>
        <v>Índice de Gestión Financiera</v>
      </c>
      <c r="J11278" t="str">
        <f t="shared" si="11586"/>
        <v>05-03</v>
      </c>
      <c r="K11278" t="str">
        <f t="shared" si="11586"/>
        <v>Ingresos del IUSI en relación a los ingresos propios -sin regalías-</v>
      </c>
      <c r="L11278" s="150">
        <f>+VLOOKUP($E11278,IGF_2018!$B$8:$Z$347,9,0)</f>
        <v>0.15509817325005598</v>
      </c>
      <c r="M11278" s="142" t="str">
        <f>+VLOOKUP($E11278,IGF_2018!$B$8:$Z$347,10,0)</f>
        <v>Bajo</v>
      </c>
    </row>
    <row r="11279" spans="1:13" x14ac:dyDescent="0.3">
      <c r="A11279" s="139">
        <f t="shared" si="11551"/>
        <v>297</v>
      </c>
      <c r="B11279" s="148">
        <f t="shared" si="11553"/>
        <v>25</v>
      </c>
      <c r="D11279" s="149" t="str">
        <f>+VLOOKUP($A11279,mUNICIPIOS!$B$4:$F$343,2,0)</f>
        <v>Zacapa</v>
      </c>
      <c r="E11279" s="149">
        <f>+VLOOKUP($A11279,mUNICIPIOS!$B$4:$F$343,3,0)</f>
        <v>1903</v>
      </c>
      <c r="F11279" s="149" t="str">
        <f>+VLOOKUP($A11279,mUNICIPIOS!$B$4:$F$343,4,0)</f>
        <v>Río Hondo</v>
      </c>
      <c r="G11279" s="139" t="str">
        <f t="shared" ref="G11279:K11279" si="11587">+G11241</f>
        <v>05</v>
      </c>
      <c r="H11279" t="str">
        <f t="shared" si="11587"/>
        <v>IGF</v>
      </c>
      <c r="I11279" t="str">
        <f t="shared" si="11587"/>
        <v>Índice de Gestión Financiera</v>
      </c>
      <c r="J11279" t="str">
        <f t="shared" si="11587"/>
        <v>05-04</v>
      </c>
      <c r="K11279" t="str">
        <f t="shared" si="11587"/>
        <v>Inversión anual en capital fijo por habitante</v>
      </c>
      <c r="L11279" s="150">
        <f>+VLOOKUP($E11279,IGF_2018!$B$8:$Z$347,12,0)</f>
        <v>0.17132989493408377</v>
      </c>
      <c r="M11279" s="142" t="str">
        <f>+VLOOKUP($E11279,IGF_2018!$B$8:$Z$347,13,0)</f>
        <v>Bajo</v>
      </c>
    </row>
    <row r="11280" spans="1:13" x14ac:dyDescent="0.3">
      <c r="A11280" s="139">
        <f t="shared" si="11551"/>
        <v>297</v>
      </c>
      <c r="B11280" s="148">
        <f t="shared" si="11553"/>
        <v>26</v>
      </c>
      <c r="D11280" s="149" t="str">
        <f>+VLOOKUP($A11280,mUNICIPIOS!$B$4:$F$343,2,0)</f>
        <v>Zacapa</v>
      </c>
      <c r="E11280" s="149">
        <f>+VLOOKUP($A11280,mUNICIPIOS!$B$4:$F$343,3,0)</f>
        <v>1903</v>
      </c>
      <c r="F11280" s="149" t="str">
        <f>+VLOOKUP($A11280,mUNICIPIOS!$B$4:$F$343,4,0)</f>
        <v>Río Hondo</v>
      </c>
      <c r="G11280" s="139" t="str">
        <f t="shared" ref="G11280:K11280" si="11588">+G11242</f>
        <v>05</v>
      </c>
      <c r="H11280" t="str">
        <f t="shared" si="11588"/>
        <v>IGF</v>
      </c>
      <c r="I11280" t="str">
        <f t="shared" si="11588"/>
        <v>Índice de Gestión Financiera</v>
      </c>
      <c r="J11280" t="str">
        <f t="shared" si="11588"/>
        <v>05-05</v>
      </c>
      <c r="K11280" t="str">
        <f t="shared" si="11588"/>
        <v>Inversión anual en capital fijo con recursos percibidos por ingresos propios</v>
      </c>
      <c r="L11280" s="150">
        <f>+VLOOKUP($E11280,IGF_2018!$B$8:$Z$347,15,0)</f>
        <v>0.77581938674289852</v>
      </c>
      <c r="M11280" s="142" t="str">
        <f>+VLOOKUP($E11280,IGF_2018!$B$8:$Z$347,16,0)</f>
        <v>Medio alto</v>
      </c>
    </row>
    <row r="11281" spans="1:13" x14ac:dyDescent="0.3">
      <c r="A11281" s="139">
        <f t="shared" si="11551"/>
        <v>297</v>
      </c>
      <c r="B11281" s="148">
        <f t="shared" si="11553"/>
        <v>27</v>
      </c>
      <c r="D11281" s="149" t="str">
        <f>+VLOOKUP($A11281,mUNICIPIOS!$B$4:$F$343,2,0)</f>
        <v>Zacapa</v>
      </c>
      <c r="E11281" s="149">
        <f>+VLOOKUP($A11281,mUNICIPIOS!$B$4:$F$343,3,0)</f>
        <v>1903</v>
      </c>
      <c r="F11281" s="149" t="str">
        <f>+VLOOKUP($A11281,mUNICIPIOS!$B$4:$F$343,4,0)</f>
        <v>Río Hondo</v>
      </c>
      <c r="G11281" s="139" t="str">
        <f t="shared" ref="G11281:K11281" si="11589">+G11243</f>
        <v>05</v>
      </c>
      <c r="H11281" t="str">
        <f t="shared" si="11589"/>
        <v>IGF</v>
      </c>
      <c r="I11281" t="str">
        <f t="shared" si="11589"/>
        <v>Índice de Gestión Financiera</v>
      </c>
      <c r="J11281" t="str">
        <f t="shared" si="11589"/>
        <v>05-06</v>
      </c>
      <c r="K11281" t="str">
        <f t="shared" si="11589"/>
        <v xml:space="preserve">Inversión anual en capital fijo con recursos percibidos por transferencias del Gobierno Central </v>
      </c>
      <c r="L11281" s="150">
        <f>+VLOOKUP($E11281,IGF_2018!$B$8:$Z$347,18,0)</f>
        <v>0.36748743793085725</v>
      </c>
      <c r="M11281" s="142" t="str">
        <f>+VLOOKUP($E11281,IGF_2018!$B$8:$Z$347,19,0)</f>
        <v>Medio bajo</v>
      </c>
    </row>
    <row r="11282" spans="1:13" x14ac:dyDescent="0.3">
      <c r="A11282" s="139">
        <f t="shared" si="11551"/>
        <v>297</v>
      </c>
      <c r="B11282" s="148">
        <f t="shared" si="11553"/>
        <v>28</v>
      </c>
      <c r="D11282" s="149" t="str">
        <f>+VLOOKUP($A11282,mUNICIPIOS!$B$4:$F$343,2,0)</f>
        <v>Zacapa</v>
      </c>
      <c r="E11282" s="149">
        <f>+VLOOKUP($A11282,mUNICIPIOS!$B$4:$F$343,3,0)</f>
        <v>1903</v>
      </c>
      <c r="F11282" s="149" t="str">
        <f>+VLOOKUP($A11282,mUNICIPIOS!$B$4:$F$343,4,0)</f>
        <v>Río Hondo</v>
      </c>
      <c r="G11282" s="139" t="str">
        <f t="shared" ref="G11282:K11282" si="11590">+G11244</f>
        <v>05</v>
      </c>
      <c r="H11282" t="str">
        <f t="shared" si="11590"/>
        <v>IGF</v>
      </c>
      <c r="I11282" t="str">
        <f t="shared" si="11590"/>
        <v>Índice de Gestión Financiera</v>
      </c>
      <c r="J11282" t="str">
        <f t="shared" si="11590"/>
        <v>05-07</v>
      </c>
      <c r="K11282" t="str">
        <f t="shared" si="11590"/>
        <v>Financiamiento por endeudamiento municipal</v>
      </c>
      <c r="L11282" s="150">
        <f>+VLOOKUP($E11282,IGF_2018!$B$8:$Z$347,21,0)</f>
        <v>1</v>
      </c>
      <c r="M11282" s="142" t="str">
        <f>+VLOOKUP($E11282,IGF_2018!$B$8:$Z$347,22,0)</f>
        <v>Alto</v>
      </c>
    </row>
    <row r="11283" spans="1:13" x14ac:dyDescent="0.3">
      <c r="A11283" s="139">
        <f t="shared" si="11551"/>
        <v>297</v>
      </c>
      <c r="B11283" s="148">
        <f t="shared" si="11553"/>
        <v>29</v>
      </c>
      <c r="D11283" s="149" t="str">
        <f>+VLOOKUP($A11283,mUNICIPIOS!$B$4:$F$343,2,0)</f>
        <v>Zacapa</v>
      </c>
      <c r="E11283" s="149">
        <f>+VLOOKUP($A11283,mUNICIPIOS!$B$4:$F$343,3,0)</f>
        <v>1903</v>
      </c>
      <c r="F11283" s="149" t="str">
        <f>+VLOOKUP($A11283,mUNICIPIOS!$B$4:$F$343,4,0)</f>
        <v>Río Hondo</v>
      </c>
      <c r="G11283" s="139" t="str">
        <f t="shared" ref="G11283:K11283" si="11591">+G11245</f>
        <v>05</v>
      </c>
      <c r="H11283" t="str">
        <f t="shared" si="11591"/>
        <v>IGF</v>
      </c>
      <c r="I11283" t="str">
        <f t="shared" si="11591"/>
        <v>Índice de Gestión Financiera</v>
      </c>
      <c r="J11283" t="str">
        <f t="shared" si="11591"/>
        <v>INDICE</v>
      </c>
      <c r="K11283">
        <f t="shared" si="11591"/>
        <v>0</v>
      </c>
      <c r="L11283" s="150">
        <f>+VLOOKUP($E11283,IGF_2018!$B$8:$Z$347,24,0)</f>
        <v>0.45912796791036897</v>
      </c>
      <c r="M11283" s="142" t="str">
        <f>+VLOOKUP($E11283,IGF_2018!$B$8:$Z$347,25,0)</f>
        <v>Medio</v>
      </c>
    </row>
    <row r="11284" spans="1:13" x14ac:dyDescent="0.3">
      <c r="A11284" s="139">
        <f t="shared" si="11551"/>
        <v>297</v>
      </c>
      <c r="B11284" s="148">
        <f t="shared" si="11553"/>
        <v>30</v>
      </c>
      <c r="D11284" s="149" t="str">
        <f>+VLOOKUP($A11284,mUNICIPIOS!$B$4:$F$343,2,0)</f>
        <v>Zacapa</v>
      </c>
      <c r="E11284" s="149">
        <f>+VLOOKUP($A11284,mUNICIPIOS!$B$4:$F$343,3,0)</f>
        <v>1903</v>
      </c>
      <c r="F11284" s="149" t="str">
        <f>+VLOOKUP($A11284,mUNICIPIOS!$B$4:$F$343,4,0)</f>
        <v>Río Hondo</v>
      </c>
      <c r="G11284" s="139" t="str">
        <f t="shared" ref="G11284:K11284" si="11592">+G11246</f>
        <v>06</v>
      </c>
      <c r="H11284" t="str">
        <f t="shared" si="11592"/>
        <v>IGE</v>
      </c>
      <c r="I11284" t="str">
        <f t="shared" si="11592"/>
        <v>Índice de Gestión Estratégica</v>
      </c>
      <c r="J11284" t="str">
        <f t="shared" si="11592"/>
        <v>06-01</v>
      </c>
      <c r="K11284" t="str">
        <f t="shared" si="11592"/>
        <v>Ejecución del Plan Operativo Anual  (POA)</v>
      </c>
      <c r="L11284" s="150">
        <f>+VLOOKUP($E11284,IGE_2018!$B$8:$Z$347,3,0)</f>
        <v>0</v>
      </c>
      <c r="M11284" s="142" t="str">
        <f>+VLOOKUP($E11284,IGE_2018!$B$8:$Z$347,4,0)</f>
        <v>Bajo</v>
      </c>
    </row>
    <row r="11285" spans="1:13" x14ac:dyDescent="0.3">
      <c r="A11285" s="139">
        <f t="shared" si="11551"/>
        <v>297</v>
      </c>
      <c r="B11285" s="148">
        <f t="shared" si="11553"/>
        <v>31</v>
      </c>
      <c r="D11285" s="149" t="str">
        <f>+VLOOKUP($A11285,mUNICIPIOS!$B$4:$F$343,2,0)</f>
        <v>Zacapa</v>
      </c>
      <c r="E11285" s="149">
        <f>+VLOOKUP($A11285,mUNICIPIOS!$B$4:$F$343,3,0)</f>
        <v>1903</v>
      </c>
      <c r="F11285" s="149" t="str">
        <f>+VLOOKUP($A11285,mUNICIPIOS!$B$4:$F$343,4,0)</f>
        <v>Río Hondo</v>
      </c>
      <c r="G11285" s="139" t="str">
        <f t="shared" ref="G11285:K11285" si="11593">+G11247</f>
        <v>06</v>
      </c>
      <c r="H11285" t="str">
        <f t="shared" si="11593"/>
        <v>IGE</v>
      </c>
      <c r="I11285" t="str">
        <f t="shared" si="11593"/>
        <v>Índice de Gestión Estratégica</v>
      </c>
      <c r="J11285" t="str">
        <f t="shared" si="11593"/>
        <v>06-02</v>
      </c>
      <c r="K11285" t="str">
        <f t="shared" si="11593"/>
        <v>Relación Plan de Desarrollo Municipal y Ordenamiento Territorial (PDM-OT) - Plan Estratégico Institucional (PEI) - Plan Operativo Multianual (POM) - Plan Operativo Anual (POA)</v>
      </c>
      <c r="L11285" s="150">
        <f>+VLOOKUP($E11285,IGE_2018!$B$8:$Z$347,6,0)</f>
        <v>0</v>
      </c>
      <c r="M11285" s="142" t="str">
        <f>+VLOOKUP($E11285,IGE_2018!$B$8:$Z$347,7,0)</f>
        <v>Bajo</v>
      </c>
    </row>
    <row r="11286" spans="1:13" x14ac:dyDescent="0.3">
      <c r="A11286" s="139">
        <f t="shared" si="11551"/>
        <v>297</v>
      </c>
      <c r="B11286" s="148">
        <f t="shared" si="11553"/>
        <v>32</v>
      </c>
      <c r="D11286" s="149" t="str">
        <f>+VLOOKUP($A11286,mUNICIPIOS!$B$4:$F$343,2,0)</f>
        <v>Zacapa</v>
      </c>
      <c r="E11286" s="149">
        <f>+VLOOKUP($A11286,mUNICIPIOS!$B$4:$F$343,3,0)</f>
        <v>1903</v>
      </c>
      <c r="F11286" s="149" t="str">
        <f>+VLOOKUP($A11286,mUNICIPIOS!$B$4:$F$343,4,0)</f>
        <v>Río Hondo</v>
      </c>
      <c r="G11286" s="139" t="str">
        <f t="shared" ref="G11286:K11286" si="11594">+G11248</f>
        <v>06</v>
      </c>
      <c r="H11286" t="str">
        <f t="shared" si="11594"/>
        <v>IGE</v>
      </c>
      <c r="I11286" t="str">
        <f t="shared" si="11594"/>
        <v>Índice de Gestión Estratégica</v>
      </c>
      <c r="J11286" t="str">
        <f t="shared" si="11594"/>
        <v>06-03</v>
      </c>
      <c r="K11286" t="str">
        <f t="shared" si="11594"/>
        <v>Presupuesto de egresos relacionado a competencias municipales que responden a prioridades nacionales de desarrollo.</v>
      </c>
      <c r="L11286" s="150">
        <f>+VLOOKUP($E11286,IGE_2018!$B$8:$Z$347,9,0)</f>
        <v>0.12044377677038708</v>
      </c>
      <c r="M11286" s="142" t="str">
        <f>+VLOOKUP($E11286,IGE_2018!$B$8:$Z$347,10,0)</f>
        <v>Bajo</v>
      </c>
    </row>
    <row r="11287" spans="1:13" x14ac:dyDescent="0.3">
      <c r="A11287" s="139">
        <f t="shared" si="11551"/>
        <v>297</v>
      </c>
      <c r="B11287" s="148">
        <f t="shared" si="11553"/>
        <v>33</v>
      </c>
      <c r="D11287" s="149" t="str">
        <f>+VLOOKUP($A11287,mUNICIPIOS!$B$4:$F$343,2,0)</f>
        <v>Zacapa</v>
      </c>
      <c r="E11287" s="149">
        <f>+VLOOKUP($A11287,mUNICIPIOS!$B$4:$F$343,3,0)</f>
        <v>1903</v>
      </c>
      <c r="F11287" s="149" t="str">
        <f>+VLOOKUP($A11287,mUNICIPIOS!$B$4:$F$343,4,0)</f>
        <v>Río Hondo</v>
      </c>
      <c r="G11287" s="139" t="str">
        <f t="shared" ref="G11287:K11287" si="11595">+G11249</f>
        <v>06</v>
      </c>
      <c r="H11287" t="str">
        <f t="shared" si="11595"/>
        <v>IGE</v>
      </c>
      <c r="I11287" t="str">
        <f t="shared" si="11595"/>
        <v>Índice de Gestión Estratégica</v>
      </c>
      <c r="J11287" t="str">
        <f t="shared" si="11595"/>
        <v>06-04</v>
      </c>
      <c r="K11287" t="str">
        <f t="shared" si="11595"/>
        <v>Institucionalización de la gestión ordenada del territorio</v>
      </c>
      <c r="L11287" s="150">
        <f>+VLOOKUP($E11287,IGE_2018!$B$8:$Z$347,12,0)</f>
        <v>0.1</v>
      </c>
      <c r="M11287" s="142" t="str">
        <f>+VLOOKUP($E11287,IGE_2018!$B$8:$Z$347,13,0)</f>
        <v>Bajo</v>
      </c>
    </row>
    <row r="11288" spans="1:13" x14ac:dyDescent="0.3">
      <c r="A11288" s="139">
        <f t="shared" si="11551"/>
        <v>297</v>
      </c>
      <c r="B11288" s="148">
        <f t="shared" si="11553"/>
        <v>34</v>
      </c>
      <c r="D11288" s="149" t="str">
        <f>+VLOOKUP($A11288,mUNICIPIOS!$B$4:$F$343,2,0)</f>
        <v>Zacapa</v>
      </c>
      <c r="E11288" s="149">
        <f>+VLOOKUP($A11288,mUNICIPIOS!$B$4:$F$343,3,0)</f>
        <v>1903</v>
      </c>
      <c r="F11288" s="149" t="str">
        <f>+VLOOKUP($A11288,mUNICIPIOS!$B$4:$F$343,4,0)</f>
        <v>Río Hondo</v>
      </c>
      <c r="G11288" s="139" t="str">
        <f t="shared" ref="G11288:K11288" si="11596">+G11250</f>
        <v>06</v>
      </c>
      <c r="H11288" t="str">
        <f t="shared" si="11596"/>
        <v>IGE</v>
      </c>
      <c r="I11288" t="str">
        <f t="shared" si="11596"/>
        <v>Índice de Gestión Estratégica</v>
      </c>
      <c r="J11288" t="str">
        <f t="shared" si="11596"/>
        <v>06-05</v>
      </c>
      <c r="K11288" t="str">
        <f t="shared" si="11596"/>
        <v>Acciones para la gestión ordenada del territorio</v>
      </c>
      <c r="L11288" s="150">
        <f>+VLOOKUP($E11288,IGE_2018!$B$8:$Z$347,15,0)</f>
        <v>0</v>
      </c>
      <c r="M11288" s="142" t="str">
        <f>+VLOOKUP($E11288,IGE_2018!$B$8:$Z$347,16,0)</f>
        <v>Bajo</v>
      </c>
    </row>
    <row r="11289" spans="1:13" x14ac:dyDescent="0.3">
      <c r="A11289" s="139">
        <f t="shared" si="11551"/>
        <v>297</v>
      </c>
      <c r="B11289" s="148">
        <f t="shared" si="11553"/>
        <v>35</v>
      </c>
      <c r="D11289" s="149" t="str">
        <f>+VLOOKUP($A11289,mUNICIPIOS!$B$4:$F$343,2,0)</f>
        <v>Zacapa</v>
      </c>
      <c r="E11289" s="149">
        <f>+VLOOKUP($A11289,mUNICIPIOS!$B$4:$F$343,3,0)</f>
        <v>1903</v>
      </c>
      <c r="F11289" s="149" t="str">
        <f>+VLOOKUP($A11289,mUNICIPIOS!$B$4:$F$343,4,0)</f>
        <v>Río Hondo</v>
      </c>
      <c r="G11289" s="139" t="str">
        <f t="shared" ref="G11289:K11289" si="11597">+G11251</f>
        <v>06</v>
      </c>
      <c r="H11289" t="str">
        <f t="shared" si="11597"/>
        <v>IGE</v>
      </c>
      <c r="I11289" t="str">
        <f t="shared" si="11597"/>
        <v>Índice de Gestión Estratégica</v>
      </c>
      <c r="J11289" t="str">
        <f t="shared" si="11597"/>
        <v>06-06</v>
      </c>
      <c r="K11289" t="str">
        <f t="shared" si="11597"/>
        <v>Gestión de riesgo en la formulación de proyectos derivados de la planificación operativa anual</v>
      </c>
      <c r="L11289" s="150">
        <f>+VLOOKUP($E11289,IGE_2018!$B$8:$Z$347,18,0)</f>
        <v>0</v>
      </c>
      <c r="M11289" s="142" t="str">
        <f>+VLOOKUP($E11289,IGE_2018!$B$8:$Z$347,19,0)</f>
        <v>Bajo</v>
      </c>
    </row>
    <row r="11290" spans="1:13" x14ac:dyDescent="0.3">
      <c r="A11290" s="139">
        <f t="shared" si="11551"/>
        <v>297</v>
      </c>
      <c r="B11290" s="148">
        <f t="shared" si="11553"/>
        <v>36</v>
      </c>
      <c r="D11290" s="149" t="str">
        <f>+VLOOKUP($A11290,mUNICIPIOS!$B$4:$F$343,2,0)</f>
        <v>Zacapa</v>
      </c>
      <c r="E11290" s="149">
        <f>+VLOOKUP($A11290,mUNICIPIOS!$B$4:$F$343,3,0)</f>
        <v>1903</v>
      </c>
      <c r="F11290" s="149" t="str">
        <f>+VLOOKUP($A11290,mUNICIPIOS!$B$4:$F$343,4,0)</f>
        <v>Río Hondo</v>
      </c>
      <c r="G11290" s="139" t="str">
        <f t="shared" ref="G11290:K11290" si="11598">+G11252</f>
        <v>06</v>
      </c>
      <c r="H11290" t="str">
        <f t="shared" si="11598"/>
        <v>IGE</v>
      </c>
      <c r="I11290" t="str">
        <f t="shared" si="11598"/>
        <v>Índice de Gestión Estratégica</v>
      </c>
      <c r="J11290" t="str">
        <f t="shared" si="11598"/>
        <v>06-07</v>
      </c>
      <c r="K11290" t="str">
        <f t="shared" si="11598"/>
        <v>Ingresos por servicios ambientales en relación a los ingresos propios sin regalías</v>
      </c>
      <c r="L11290" s="150">
        <f>+VLOOKUP($E11290,IGE_2018!$B$8:$Z$347,21,0)</f>
        <v>0.66256022686721028</v>
      </c>
      <c r="M11290" s="142" t="str">
        <f>+VLOOKUP($E11290,IGE_2018!$B$8:$Z$347,22,0)</f>
        <v>Medio alto</v>
      </c>
    </row>
    <row r="11291" spans="1:13" x14ac:dyDescent="0.3">
      <c r="A11291" s="139">
        <f t="shared" si="11551"/>
        <v>297</v>
      </c>
      <c r="B11291" s="148">
        <f t="shared" si="11553"/>
        <v>37</v>
      </c>
      <c r="D11291" s="149" t="str">
        <f>+VLOOKUP($A11291,mUNICIPIOS!$B$4:$F$343,2,0)</f>
        <v>Zacapa</v>
      </c>
      <c r="E11291" s="149">
        <f>+VLOOKUP($A11291,mUNICIPIOS!$B$4:$F$343,3,0)</f>
        <v>1903</v>
      </c>
      <c r="F11291" s="149" t="str">
        <f>+VLOOKUP($A11291,mUNICIPIOS!$B$4:$F$343,4,0)</f>
        <v>Río Hondo</v>
      </c>
      <c r="G11291" s="139" t="str">
        <f t="shared" ref="G11291:K11291" si="11599">+G11253</f>
        <v>06</v>
      </c>
      <c r="H11291" t="str">
        <f t="shared" si="11599"/>
        <v>IGE</v>
      </c>
      <c r="I11291" t="str">
        <f t="shared" si="11599"/>
        <v>Índice de Gestión Estratégica</v>
      </c>
      <c r="J11291" t="str">
        <f t="shared" si="11599"/>
        <v>INDICE</v>
      </c>
      <c r="K11291">
        <f t="shared" si="11599"/>
        <v>0</v>
      </c>
      <c r="L11291" s="150">
        <f>+VLOOKUP($E11291,IGE_2018!$B$8:$Z$347,24,0)</f>
        <v>0.10636696687931779</v>
      </c>
      <c r="M11291" s="142" t="str">
        <f>+VLOOKUP($E11291,IGE_2018!$B$8:$Z$347,25,0)</f>
        <v>Bajo</v>
      </c>
    </row>
    <row r="11292" spans="1:13" x14ac:dyDescent="0.3">
      <c r="A11292" s="139">
        <f t="shared" si="11551"/>
        <v>297</v>
      </c>
      <c r="B11292" s="148">
        <f t="shared" si="11553"/>
        <v>38</v>
      </c>
      <c r="D11292" s="149" t="str">
        <f>+VLOOKUP($A11292,mUNICIPIOS!$B$4:$F$343,2,0)</f>
        <v>Zacapa</v>
      </c>
      <c r="E11292" s="149">
        <f>+VLOOKUP($A11292,mUNICIPIOS!$B$4:$F$343,3,0)</f>
        <v>1903</v>
      </c>
      <c r="F11292" s="149" t="str">
        <f>+VLOOKUP($A11292,mUNICIPIOS!$B$4:$F$343,4,0)</f>
        <v>Río Hondo</v>
      </c>
      <c r="G11292" s="139" t="str">
        <f t="shared" ref="G11292:K11292" si="11600">+G11254</f>
        <v>RANKING</v>
      </c>
      <c r="H11292" t="str">
        <f t="shared" si="11600"/>
        <v>RGM</v>
      </c>
      <c r="I11292" t="str">
        <f t="shared" si="11600"/>
        <v>Ranking de la Gestión Municipal 2018</v>
      </c>
      <c r="J11292" t="str">
        <f t="shared" si="11600"/>
        <v>RANKING</v>
      </c>
      <c r="K11292">
        <f t="shared" si="11600"/>
        <v>0</v>
      </c>
      <c r="L11292" s="151">
        <f>+VLOOKUP($E11292,Resultados_generales!$C$8:$AE$347,27,0)</f>
        <v>0.42872363257403556</v>
      </c>
      <c r="M11292" t="str">
        <f>+VLOOKUP($E11292,Resultados_generales!$C$8:$AE$347,28,0)</f>
        <v>Medio</v>
      </c>
    </row>
    <row r="11293" spans="1:13" x14ac:dyDescent="0.3">
      <c r="A11293" s="139">
        <f t="shared" si="11551"/>
        <v>298</v>
      </c>
      <c r="B11293" s="148">
        <f t="shared" si="11553"/>
        <v>1</v>
      </c>
      <c r="D11293" s="149" t="str">
        <f>+VLOOKUP($A11293,mUNICIPIOS!$B$4:$F$343,2,0)</f>
        <v>Zacapa</v>
      </c>
      <c r="E11293" s="149">
        <f>+VLOOKUP($A11293,mUNICIPIOS!$B$4:$F$343,3,0)</f>
        <v>1904</v>
      </c>
      <c r="F11293" s="149" t="str">
        <f>+VLOOKUP($A11293,mUNICIPIOS!$B$4:$F$343,4,0)</f>
        <v>Gualán</v>
      </c>
      <c r="G11293" s="139" t="str">
        <f t="shared" ref="G11293:K11293" si="11601">+G11255</f>
        <v>01</v>
      </c>
      <c r="H11293" t="str">
        <f t="shared" si="11601"/>
        <v>IPC</v>
      </c>
      <c r="I11293" t="str">
        <f t="shared" si="11601"/>
        <v>Índice de Participación Ciudadana</v>
      </c>
      <c r="J11293" t="str">
        <f t="shared" si="11601"/>
        <v>01-01</v>
      </c>
      <c r="K11293" t="str">
        <f t="shared" si="11601"/>
        <v>Número de reuniones del COMUDE en el año de la medición.</v>
      </c>
      <c r="L11293" s="150">
        <f>+VLOOKUP($E11293,IPC_2018!$B$8:$T$347,3,0)</f>
        <v>1</v>
      </c>
      <c r="M11293" s="142" t="str">
        <f>+VLOOKUP($E11293,IPC_2018!$B$8:$T$347,4,0)</f>
        <v>Alto</v>
      </c>
    </row>
    <row r="11294" spans="1:13" x14ac:dyDescent="0.3">
      <c r="A11294" s="139">
        <f t="shared" si="11551"/>
        <v>298</v>
      </c>
      <c r="B11294" s="148">
        <f t="shared" si="11553"/>
        <v>2</v>
      </c>
      <c r="D11294" s="149" t="str">
        <f>+VLOOKUP($A11294,mUNICIPIOS!$B$4:$F$343,2,0)</f>
        <v>Zacapa</v>
      </c>
      <c r="E11294" s="149">
        <f>+VLOOKUP($A11294,mUNICIPIOS!$B$4:$F$343,3,0)</f>
        <v>1904</v>
      </c>
      <c r="F11294" s="149" t="str">
        <f>+VLOOKUP($A11294,mUNICIPIOS!$B$4:$F$343,4,0)</f>
        <v>Gualán</v>
      </c>
      <c r="G11294" s="139" t="str">
        <f t="shared" ref="G11294:K11294" si="11602">+G11256</f>
        <v>01</v>
      </c>
      <c r="H11294" t="str">
        <f t="shared" si="11602"/>
        <v>IPC</v>
      </c>
      <c r="I11294" t="str">
        <f t="shared" si="11602"/>
        <v>Índice de Participación Ciudadana</v>
      </c>
      <c r="J11294" t="str">
        <f t="shared" si="11602"/>
        <v>01-02</v>
      </c>
      <c r="K11294" t="str">
        <f t="shared" si="11602"/>
        <v>Participación de Alcaldes, Concejales y Síndicos determinados o designados en el COMUDE</v>
      </c>
      <c r="L11294" s="150">
        <f>+VLOOKUP($E11294,IPC_2018!$B$8:$T$347,6,0)</f>
        <v>0.91666666666666674</v>
      </c>
      <c r="M11294" s="142" t="str">
        <f>+VLOOKUP($E11294,IPC_2018!$B$8:$T$347,7,0)</f>
        <v>Alto</v>
      </c>
    </row>
    <row r="11295" spans="1:13" x14ac:dyDescent="0.3">
      <c r="A11295" s="139">
        <f t="shared" si="11551"/>
        <v>298</v>
      </c>
      <c r="B11295" s="148">
        <f t="shared" si="11553"/>
        <v>3</v>
      </c>
      <c r="D11295" s="149" t="str">
        <f>+VLOOKUP($A11295,mUNICIPIOS!$B$4:$F$343,2,0)</f>
        <v>Zacapa</v>
      </c>
      <c r="E11295" s="149">
        <f>+VLOOKUP($A11295,mUNICIPIOS!$B$4:$F$343,3,0)</f>
        <v>1904</v>
      </c>
      <c r="F11295" s="149" t="str">
        <f>+VLOOKUP($A11295,mUNICIPIOS!$B$4:$F$343,4,0)</f>
        <v>Gualán</v>
      </c>
      <c r="G11295" s="139" t="str">
        <f t="shared" ref="G11295:K11295" si="11603">+G11257</f>
        <v>01</v>
      </c>
      <c r="H11295" t="str">
        <f t="shared" si="11603"/>
        <v>IPC</v>
      </c>
      <c r="I11295" t="str">
        <f t="shared" si="11603"/>
        <v>Índice de Participación Ciudadana</v>
      </c>
      <c r="J11295" t="str">
        <f t="shared" si="11603"/>
        <v>01-03</v>
      </c>
      <c r="K11295" t="str">
        <f t="shared" si="11603"/>
        <v>Participación  de organizaciones de jóvenes, mujeres, pueblos mayas, xincas, garífunas, y otras organizaciones en el Comude</v>
      </c>
      <c r="L11295" s="150">
        <f>+VLOOKUP($E11295,IPC_2018!$B$8:$T$347,9,0)</f>
        <v>0.10228310502283106</v>
      </c>
      <c r="M11295" s="142" t="str">
        <f>+VLOOKUP($E11295,IPC_2018!$B$8:$T$347,10,0)</f>
        <v>Bajo</v>
      </c>
    </row>
    <row r="11296" spans="1:13" x14ac:dyDescent="0.3">
      <c r="A11296" s="139">
        <f t="shared" si="11551"/>
        <v>298</v>
      </c>
      <c r="B11296" s="148">
        <f t="shared" si="11553"/>
        <v>4</v>
      </c>
      <c r="D11296" s="149" t="str">
        <f>+VLOOKUP($A11296,mUNICIPIOS!$B$4:$F$343,2,0)</f>
        <v>Zacapa</v>
      </c>
      <c r="E11296" s="149">
        <f>+VLOOKUP($A11296,mUNICIPIOS!$B$4:$F$343,3,0)</f>
        <v>1904</v>
      </c>
      <c r="F11296" s="149" t="str">
        <f>+VLOOKUP($A11296,mUNICIPIOS!$B$4:$F$343,4,0)</f>
        <v>Gualán</v>
      </c>
      <c r="G11296" s="139" t="str">
        <f t="shared" ref="G11296:K11296" si="11604">+G11258</f>
        <v>01</v>
      </c>
      <c r="H11296" t="str">
        <f t="shared" si="11604"/>
        <v>IPC</v>
      </c>
      <c r="I11296" t="str">
        <f t="shared" si="11604"/>
        <v>Índice de Participación Ciudadana</v>
      </c>
      <c r="J11296" t="str">
        <f t="shared" si="11604"/>
        <v>01-04</v>
      </c>
      <c r="K11296" t="str">
        <f t="shared" si="11604"/>
        <v>Representatividad territorial del Comude.</v>
      </c>
      <c r="L11296" s="150">
        <f>+VLOOKUP($E11296,IPC_2018!$B$8:$T$347,12,0)</f>
        <v>0.94285714285714284</v>
      </c>
      <c r="M11296" s="142" t="str">
        <f>+VLOOKUP($E11296,IPC_2018!$B$8:$T$347,13,0)</f>
        <v>Alto</v>
      </c>
    </row>
    <row r="11297" spans="1:13" x14ac:dyDescent="0.3">
      <c r="A11297" s="139">
        <f t="shared" si="11551"/>
        <v>298</v>
      </c>
      <c r="B11297" s="148">
        <f t="shared" si="11553"/>
        <v>5</v>
      </c>
      <c r="D11297" s="149" t="str">
        <f>+VLOOKUP($A11297,mUNICIPIOS!$B$4:$F$343,2,0)</f>
        <v>Zacapa</v>
      </c>
      <c r="E11297" s="149">
        <f>+VLOOKUP($A11297,mUNICIPIOS!$B$4:$F$343,3,0)</f>
        <v>1904</v>
      </c>
      <c r="F11297" s="149" t="str">
        <f>+VLOOKUP($A11297,mUNICIPIOS!$B$4:$F$343,4,0)</f>
        <v>Gualán</v>
      </c>
      <c r="G11297" s="139" t="str">
        <f t="shared" ref="G11297:K11297" si="11605">+G11259</f>
        <v>01</v>
      </c>
      <c r="H11297" t="str">
        <f t="shared" si="11605"/>
        <v>IPC</v>
      </c>
      <c r="I11297" t="str">
        <f t="shared" si="11605"/>
        <v>Índice de Participación Ciudadana</v>
      </c>
      <c r="J11297" t="str">
        <f t="shared" si="11605"/>
        <v>01-05</v>
      </c>
      <c r="K11297" t="str">
        <f t="shared" si="11605"/>
        <v>Funcionamiento del Comude</v>
      </c>
      <c r="L11297" s="150">
        <f>+VLOOKUP($E11297,IPC_2018!$B$8:$T$347,15,0)</f>
        <v>0.71267667869705886</v>
      </c>
      <c r="M11297" s="142" t="str">
        <f>+VLOOKUP($E11297,IPC_2018!$B$8:$T$347,16,0)</f>
        <v>Medio alto</v>
      </c>
    </row>
    <row r="11298" spans="1:13" x14ac:dyDescent="0.3">
      <c r="A11298" s="139">
        <f t="shared" si="11551"/>
        <v>298</v>
      </c>
      <c r="B11298" s="148">
        <f t="shared" si="11553"/>
        <v>6</v>
      </c>
      <c r="D11298" s="149" t="str">
        <f>+VLOOKUP($A11298,mUNICIPIOS!$B$4:$F$343,2,0)</f>
        <v>Zacapa</v>
      </c>
      <c r="E11298" s="149">
        <f>+VLOOKUP($A11298,mUNICIPIOS!$B$4:$F$343,3,0)</f>
        <v>1904</v>
      </c>
      <c r="F11298" s="149" t="str">
        <f>+VLOOKUP($A11298,mUNICIPIOS!$B$4:$F$343,4,0)</f>
        <v>Gualán</v>
      </c>
      <c r="G11298" s="139" t="str">
        <f t="shared" ref="G11298:K11298" si="11606">+G11260</f>
        <v>01</v>
      </c>
      <c r="H11298" t="str">
        <f t="shared" si="11606"/>
        <v>IPC</v>
      </c>
      <c r="I11298" t="str">
        <f t="shared" si="11606"/>
        <v>Índice de Participación Ciudadana</v>
      </c>
      <c r="J11298" t="str">
        <f t="shared" si="11606"/>
        <v>INDICE</v>
      </c>
      <c r="K11298">
        <f t="shared" si="11606"/>
        <v>0</v>
      </c>
      <c r="L11298" s="150">
        <f>+VLOOKUP($E11298,IPC_2018!$B$8:$T$347,18,0)</f>
        <v>0.80325587231988826</v>
      </c>
      <c r="M11298" s="142" t="str">
        <f>+VLOOKUP($E11298,IPC_2018!$B$8:$T$347,19,0)</f>
        <v>Alto</v>
      </c>
    </row>
    <row r="11299" spans="1:13" x14ac:dyDescent="0.3">
      <c r="A11299" s="139">
        <f t="shared" si="11551"/>
        <v>298</v>
      </c>
      <c r="B11299" s="148">
        <f t="shared" si="11553"/>
        <v>7</v>
      </c>
      <c r="D11299" s="149" t="str">
        <f>+VLOOKUP($A11299,mUNICIPIOS!$B$4:$F$343,2,0)</f>
        <v>Zacapa</v>
      </c>
      <c r="E11299" s="149">
        <f>+VLOOKUP($A11299,mUNICIPIOS!$B$4:$F$343,3,0)</f>
        <v>1904</v>
      </c>
      <c r="F11299" s="149" t="str">
        <f>+VLOOKUP($A11299,mUNICIPIOS!$B$4:$F$343,4,0)</f>
        <v>Gualán</v>
      </c>
      <c r="G11299" s="139" t="str">
        <f t="shared" ref="G11299:K11299" si="11607">+G11261</f>
        <v>02</v>
      </c>
      <c r="H11299" t="str">
        <f t="shared" si="11607"/>
        <v>IIC</v>
      </c>
      <c r="I11299" t="str">
        <f t="shared" si="11607"/>
        <v>Índice de Información a la Ciudadanía</v>
      </c>
      <c r="J11299" t="str">
        <f t="shared" si="11607"/>
        <v>02-01</v>
      </c>
      <c r="K11299" t="str">
        <f t="shared" si="11607"/>
        <v>Rendición de cuentas cuatrimestral y anual al Comude enfocadas en resultados.</v>
      </c>
      <c r="L11299" s="150">
        <f>+VLOOKUP($E11299,IIC_2018!$B$8:$Q$347,3,0)</f>
        <v>1</v>
      </c>
      <c r="M11299" s="142" t="str">
        <f>+VLOOKUP($E11299,IIC_2018!$B$8:$Q$347,4,0)</f>
        <v>Alto</v>
      </c>
    </row>
    <row r="11300" spans="1:13" x14ac:dyDescent="0.3">
      <c r="A11300" s="139">
        <f t="shared" si="11551"/>
        <v>298</v>
      </c>
      <c r="B11300" s="148">
        <f t="shared" si="11553"/>
        <v>8</v>
      </c>
      <c r="D11300" s="149" t="str">
        <f>+VLOOKUP($A11300,mUNICIPIOS!$B$4:$F$343,2,0)</f>
        <v>Zacapa</v>
      </c>
      <c r="E11300" s="149">
        <f>+VLOOKUP($A11300,mUNICIPIOS!$B$4:$F$343,3,0)</f>
        <v>1904</v>
      </c>
      <c r="F11300" s="149" t="str">
        <f>+VLOOKUP($A11300,mUNICIPIOS!$B$4:$F$343,4,0)</f>
        <v>Gualán</v>
      </c>
      <c r="G11300" s="139" t="str">
        <f t="shared" ref="G11300:K11300" si="11608">+G11262</f>
        <v>02</v>
      </c>
      <c r="H11300" t="str">
        <f t="shared" si="11608"/>
        <v>IIC</v>
      </c>
      <c r="I11300" t="str">
        <f t="shared" si="11608"/>
        <v>Índice de Información a la Ciudadanía</v>
      </c>
      <c r="J11300" t="str">
        <f t="shared" si="11608"/>
        <v>02-02</v>
      </c>
      <c r="K11300" t="str">
        <f t="shared" si="11608"/>
        <v>Información presupuestaria y otra información brindada a la ciudadanía disponible en medios locales de comunicación.</v>
      </c>
      <c r="L11300" s="150">
        <f>+VLOOKUP($E11300,IIC_2018!$B$8:$Q$347,6,0)</f>
        <v>0</v>
      </c>
      <c r="M11300" s="142" t="str">
        <f>+VLOOKUP($E11300,IIC_2018!$B$8:$Q$347,7,0)</f>
        <v>Bajo</v>
      </c>
    </row>
    <row r="11301" spans="1:13" x14ac:dyDescent="0.3">
      <c r="A11301" s="139">
        <f t="shared" si="11551"/>
        <v>298</v>
      </c>
      <c r="B11301" s="148">
        <f t="shared" si="11553"/>
        <v>9</v>
      </c>
      <c r="D11301" s="149" t="str">
        <f>+VLOOKUP($A11301,mUNICIPIOS!$B$4:$F$343,2,0)</f>
        <v>Zacapa</v>
      </c>
      <c r="E11301" s="149">
        <f>+VLOOKUP($A11301,mUNICIPIOS!$B$4:$F$343,3,0)</f>
        <v>1904</v>
      </c>
      <c r="F11301" s="149" t="str">
        <f>+VLOOKUP($A11301,mUNICIPIOS!$B$4:$F$343,4,0)</f>
        <v>Gualán</v>
      </c>
      <c r="G11301" s="139" t="str">
        <f t="shared" ref="G11301:K11301" si="11609">+G11263</f>
        <v>02</v>
      </c>
      <c r="H11301" t="str">
        <f t="shared" si="11609"/>
        <v>IIC</v>
      </c>
      <c r="I11301" t="str">
        <f t="shared" si="11609"/>
        <v>Índice de Información a la Ciudadanía</v>
      </c>
      <c r="J11301" t="str">
        <f t="shared" si="11609"/>
        <v>02-03</v>
      </c>
      <c r="K11301" t="str">
        <f t="shared" si="11609"/>
        <v>Información pública de oficio actualizada y disponible de acuerdo a la LAIP y uso de internet.</v>
      </c>
      <c r="L11301" s="150">
        <f>+VLOOKUP($E11301,IIC_2018!$B$8:$Q$347,9,0)</f>
        <v>0.4</v>
      </c>
      <c r="M11301" s="142" t="str">
        <f>+VLOOKUP($E11301,IIC_2018!$B$8:$Q$347,10,0)</f>
        <v>Medio bajo</v>
      </c>
    </row>
    <row r="11302" spans="1:13" x14ac:dyDescent="0.3">
      <c r="A11302" s="139">
        <f t="shared" si="11551"/>
        <v>298</v>
      </c>
      <c r="B11302" s="148">
        <f t="shared" si="11553"/>
        <v>10</v>
      </c>
      <c r="D11302" s="149" t="str">
        <f>+VLOOKUP($A11302,mUNICIPIOS!$B$4:$F$343,2,0)</f>
        <v>Zacapa</v>
      </c>
      <c r="E11302" s="149">
        <f>+VLOOKUP($A11302,mUNICIPIOS!$B$4:$F$343,3,0)</f>
        <v>1904</v>
      </c>
      <c r="F11302" s="149" t="str">
        <f>+VLOOKUP($A11302,mUNICIPIOS!$B$4:$F$343,4,0)</f>
        <v>Gualán</v>
      </c>
      <c r="G11302" s="139" t="str">
        <f t="shared" ref="G11302:K11302" si="11610">+G11264</f>
        <v>02</v>
      </c>
      <c r="H11302" t="str">
        <f t="shared" si="11610"/>
        <v>IIC</v>
      </c>
      <c r="I11302" t="str">
        <f t="shared" si="11610"/>
        <v>Índice de Información a la Ciudadanía</v>
      </c>
      <c r="J11302" t="str">
        <f t="shared" si="11610"/>
        <v>02-04</v>
      </c>
      <c r="K11302" t="str">
        <f t="shared" si="11610"/>
        <v>Relación del monto contratado por medio de Guate compras con el total del presupuesto de egresos vigente.</v>
      </c>
      <c r="L11302" s="150">
        <f>+VLOOKUP($E11302,IIC_2018!$B$8:$Q$347,12,0)</f>
        <v>0.42878699037614237</v>
      </c>
      <c r="M11302" s="142" t="str">
        <f>+VLOOKUP($E11302,IIC_2018!$B$8:$Q$347,13,0)</f>
        <v>Medio</v>
      </c>
    </row>
    <row r="11303" spans="1:13" x14ac:dyDescent="0.3">
      <c r="A11303" s="139">
        <f t="shared" si="11551"/>
        <v>298</v>
      </c>
      <c r="B11303" s="148">
        <f t="shared" si="11553"/>
        <v>11</v>
      </c>
      <c r="D11303" s="149" t="str">
        <f>+VLOOKUP($A11303,mUNICIPIOS!$B$4:$F$343,2,0)</f>
        <v>Zacapa</v>
      </c>
      <c r="E11303" s="149">
        <f>+VLOOKUP($A11303,mUNICIPIOS!$B$4:$F$343,3,0)</f>
        <v>1904</v>
      </c>
      <c r="F11303" s="149" t="str">
        <f>+VLOOKUP($A11303,mUNICIPIOS!$B$4:$F$343,4,0)</f>
        <v>Gualán</v>
      </c>
      <c r="G11303" s="139" t="str">
        <f t="shared" ref="G11303:K11303" si="11611">+G11265</f>
        <v>02</v>
      </c>
      <c r="H11303" t="str">
        <f t="shared" si="11611"/>
        <v>IIC</v>
      </c>
      <c r="I11303" t="str">
        <f t="shared" si="11611"/>
        <v>Índice de Información a la Ciudadanía</v>
      </c>
      <c r="J11303" t="str">
        <f t="shared" si="11611"/>
        <v>INDICE</v>
      </c>
      <c r="K11303">
        <f t="shared" si="11611"/>
        <v>0</v>
      </c>
      <c r="L11303" s="150">
        <f>+VLOOKUP($E11303,IIC_2018!$B$8:$Q$347,15,0)</f>
        <v>0.45719674759403556</v>
      </c>
      <c r="M11303" s="142" t="str">
        <f>+VLOOKUP($E11303,IIC_2018!$B$8:$Q$347,16,0)</f>
        <v>Medio</v>
      </c>
    </row>
    <row r="11304" spans="1:13" x14ac:dyDescent="0.3">
      <c r="A11304" s="139">
        <f t="shared" si="11551"/>
        <v>298</v>
      </c>
      <c r="B11304" s="148">
        <f t="shared" si="11553"/>
        <v>12</v>
      </c>
      <c r="D11304" s="149" t="str">
        <f>+VLOOKUP($A11304,mUNICIPIOS!$B$4:$F$343,2,0)</f>
        <v>Zacapa</v>
      </c>
      <c r="E11304" s="149">
        <f>+VLOOKUP($A11304,mUNICIPIOS!$B$4:$F$343,3,0)</f>
        <v>1904</v>
      </c>
      <c r="F11304" s="149" t="str">
        <f>+VLOOKUP($A11304,mUNICIPIOS!$B$4:$F$343,4,0)</f>
        <v>Gualán</v>
      </c>
      <c r="G11304" s="139" t="str">
        <f t="shared" ref="G11304:K11304" si="11612">+G11266</f>
        <v>03</v>
      </c>
      <c r="H11304" t="str">
        <f t="shared" si="11612"/>
        <v>ISP</v>
      </c>
      <c r="I11304" t="str">
        <f t="shared" si="11612"/>
        <v>Índice de Servicios Públicos</v>
      </c>
      <c r="J11304" t="str">
        <f t="shared" si="11612"/>
        <v>03-01</v>
      </c>
      <c r="K11304" t="str">
        <f t="shared" si="11612"/>
        <v>Cobertura del servicio público de agua</v>
      </c>
      <c r="L11304" s="150">
        <f>+VLOOKUP($E11304,ISP_2018!$B$8:$T$347,3,0)</f>
        <v>0</v>
      </c>
      <c r="M11304" s="142" t="str">
        <f>+VLOOKUP($E11304,ISP_2018!$B$8:$T$347,4,0)</f>
        <v>Bajo</v>
      </c>
    </row>
    <row r="11305" spans="1:13" x14ac:dyDescent="0.3">
      <c r="A11305" s="139">
        <f t="shared" si="11551"/>
        <v>298</v>
      </c>
      <c r="B11305" s="148">
        <f t="shared" si="11553"/>
        <v>13</v>
      </c>
      <c r="D11305" s="149" t="str">
        <f>+VLOOKUP($A11305,mUNICIPIOS!$B$4:$F$343,2,0)</f>
        <v>Zacapa</v>
      </c>
      <c r="E11305" s="149">
        <f>+VLOOKUP($A11305,mUNICIPIOS!$B$4:$F$343,3,0)</f>
        <v>1904</v>
      </c>
      <c r="F11305" s="149" t="str">
        <f>+VLOOKUP($A11305,mUNICIPIOS!$B$4:$F$343,4,0)</f>
        <v>Gualán</v>
      </c>
      <c r="G11305" s="139" t="str">
        <f t="shared" ref="G11305:K11305" si="11613">+G11267</f>
        <v>03</v>
      </c>
      <c r="H11305" t="str">
        <f t="shared" si="11613"/>
        <v>ISP</v>
      </c>
      <c r="I11305" t="str">
        <f t="shared" si="11613"/>
        <v>Índice de Servicios Públicos</v>
      </c>
      <c r="J11305" t="str">
        <f t="shared" si="11613"/>
        <v>03-02</v>
      </c>
      <c r="K11305" t="str">
        <f t="shared" si="11613"/>
        <v>Control de la calidad del servicio público de agua</v>
      </c>
      <c r="L11305" s="150">
        <f>+VLOOKUP($E11305,ISP_2018!$B$8:$T$347,6,0)</f>
        <v>0</v>
      </c>
      <c r="M11305" s="142" t="str">
        <f>+VLOOKUP($E11305,ISP_2018!$B$8:$T$347,7,0)</f>
        <v>Bajo</v>
      </c>
    </row>
    <row r="11306" spans="1:13" x14ac:dyDescent="0.3">
      <c r="A11306" s="139">
        <f t="shared" si="11551"/>
        <v>298</v>
      </c>
      <c r="B11306" s="148">
        <f t="shared" si="11553"/>
        <v>14</v>
      </c>
      <c r="D11306" s="149" t="str">
        <f>+VLOOKUP($A11306,mUNICIPIOS!$B$4:$F$343,2,0)</f>
        <v>Zacapa</v>
      </c>
      <c r="E11306" s="149">
        <f>+VLOOKUP($A11306,mUNICIPIOS!$B$4:$F$343,3,0)</f>
        <v>1904</v>
      </c>
      <c r="F11306" s="149" t="str">
        <f>+VLOOKUP($A11306,mUNICIPIOS!$B$4:$F$343,4,0)</f>
        <v>Gualán</v>
      </c>
      <c r="G11306" s="139" t="str">
        <f t="shared" ref="G11306:K11306" si="11614">+G11268</f>
        <v>03</v>
      </c>
      <c r="H11306" t="str">
        <f t="shared" si="11614"/>
        <v>ISP</v>
      </c>
      <c r="I11306" t="str">
        <f t="shared" si="11614"/>
        <v>Índice de Servicios Públicos</v>
      </c>
      <c r="J11306" t="str">
        <f t="shared" si="11614"/>
        <v>03-03</v>
      </c>
      <c r="K11306" t="str">
        <f t="shared" si="11614"/>
        <v>Disposición  y tratamiento  de aguas residuales</v>
      </c>
      <c r="L11306" s="150">
        <f>+VLOOKUP($E11306,ISP_2018!$B$8:$T$347,9,0)</f>
        <v>0</v>
      </c>
      <c r="M11306" s="142" t="str">
        <f>+VLOOKUP($E11306,ISP_2018!$B$8:$T$347,10,0)</f>
        <v>Bajo</v>
      </c>
    </row>
    <row r="11307" spans="1:13" x14ac:dyDescent="0.3">
      <c r="A11307" s="139">
        <f t="shared" si="11551"/>
        <v>298</v>
      </c>
      <c r="B11307" s="148">
        <f t="shared" si="11553"/>
        <v>15</v>
      </c>
      <c r="D11307" s="149" t="str">
        <f>+VLOOKUP($A11307,mUNICIPIOS!$B$4:$F$343,2,0)</f>
        <v>Zacapa</v>
      </c>
      <c r="E11307" s="149">
        <f>+VLOOKUP($A11307,mUNICIPIOS!$B$4:$F$343,3,0)</f>
        <v>1904</v>
      </c>
      <c r="F11307" s="149" t="str">
        <f>+VLOOKUP($A11307,mUNICIPIOS!$B$4:$F$343,4,0)</f>
        <v>Gualán</v>
      </c>
      <c r="G11307" s="139" t="str">
        <f t="shared" ref="G11307:K11307" si="11615">+G11269</f>
        <v>03</v>
      </c>
      <c r="H11307" t="str">
        <f t="shared" si="11615"/>
        <v>ISP</v>
      </c>
      <c r="I11307" t="str">
        <f t="shared" si="11615"/>
        <v>Índice de Servicios Públicos</v>
      </c>
      <c r="J11307" t="str">
        <f t="shared" si="11615"/>
        <v>03-04</v>
      </c>
      <c r="K11307" t="str">
        <f t="shared" si="11615"/>
        <v>Gestión y manejo de los residuos y desechos sólidos</v>
      </c>
      <c r="L11307" s="150">
        <f>+VLOOKUP($E11307,ISP_2018!$B$8:$T$347,12,0)</f>
        <v>0</v>
      </c>
      <c r="M11307" s="142" t="str">
        <f>+VLOOKUP($E11307,ISP_2018!$B$8:$T$347,13,0)</f>
        <v>Bajo</v>
      </c>
    </row>
    <row r="11308" spans="1:13" x14ac:dyDescent="0.3">
      <c r="A11308" s="139">
        <f t="shared" si="11551"/>
        <v>298</v>
      </c>
      <c r="B11308" s="148">
        <f t="shared" si="11553"/>
        <v>16</v>
      </c>
      <c r="D11308" s="149" t="str">
        <f>+VLOOKUP($A11308,mUNICIPIOS!$B$4:$F$343,2,0)</f>
        <v>Zacapa</v>
      </c>
      <c r="E11308" s="149">
        <f>+VLOOKUP($A11308,mUNICIPIOS!$B$4:$F$343,3,0)</f>
        <v>1904</v>
      </c>
      <c r="F11308" s="149" t="str">
        <f>+VLOOKUP($A11308,mUNICIPIOS!$B$4:$F$343,4,0)</f>
        <v>Gualán</v>
      </c>
      <c r="G11308" s="139" t="str">
        <f t="shared" ref="G11308:K11308" si="11616">+G11270</f>
        <v>03</v>
      </c>
      <c r="H11308" t="str">
        <f t="shared" si="11616"/>
        <v>ISP</v>
      </c>
      <c r="I11308" t="str">
        <f t="shared" si="11616"/>
        <v>Índice de Servicios Públicos</v>
      </c>
      <c r="J11308" t="str">
        <f t="shared" si="11616"/>
        <v>03-05</v>
      </c>
      <c r="K11308" t="str">
        <f t="shared" si="11616"/>
        <v>Gestión de servicios públicos municipales</v>
      </c>
      <c r="L11308" s="150">
        <f>+VLOOKUP($E11308,ISP_2018!$B$8:$T$347,15,0)</f>
        <v>0.38709677419354838</v>
      </c>
      <c r="M11308" s="142" t="str">
        <f>+VLOOKUP($E11308,ISP_2018!$B$8:$T$347,16,0)</f>
        <v>Medio bajo</v>
      </c>
    </row>
    <row r="11309" spans="1:13" x14ac:dyDescent="0.3">
      <c r="A11309" s="139">
        <f t="shared" ref="A11309:A11372" si="11617">+IF(B11308=38,A11308+1,A11308)</f>
        <v>298</v>
      </c>
      <c r="B11309" s="148">
        <f t="shared" si="11553"/>
        <v>17</v>
      </c>
      <c r="D11309" s="149" t="str">
        <f>+VLOOKUP($A11309,mUNICIPIOS!$B$4:$F$343,2,0)</f>
        <v>Zacapa</v>
      </c>
      <c r="E11309" s="149">
        <f>+VLOOKUP($A11309,mUNICIPIOS!$B$4:$F$343,3,0)</f>
        <v>1904</v>
      </c>
      <c r="F11309" s="149" t="str">
        <f>+VLOOKUP($A11309,mUNICIPIOS!$B$4:$F$343,4,0)</f>
        <v>Gualán</v>
      </c>
      <c r="G11309" s="139" t="str">
        <f t="shared" ref="G11309:K11309" si="11618">+G11271</f>
        <v>03</v>
      </c>
      <c r="H11309" t="str">
        <f t="shared" si="11618"/>
        <v>ISP</v>
      </c>
      <c r="I11309" t="str">
        <f t="shared" si="11618"/>
        <v>Índice de Servicios Públicos</v>
      </c>
      <c r="J11309" t="str">
        <f t="shared" si="11618"/>
        <v>INDICE</v>
      </c>
      <c r="K11309">
        <f t="shared" si="11618"/>
        <v>0</v>
      </c>
      <c r="L11309" s="150">
        <f>+VLOOKUP($E11309,ISP_2018!$B$8:$T$347,18,0)</f>
        <v>7.7419354838709681E-2</v>
      </c>
      <c r="M11309" s="142" t="str">
        <f>+VLOOKUP($E11309,ISP_2018!$B$8:$T$347,19,0)</f>
        <v>Bajo</v>
      </c>
    </row>
    <row r="11310" spans="1:13" x14ac:dyDescent="0.3">
      <c r="A11310" s="139">
        <f t="shared" si="11617"/>
        <v>298</v>
      </c>
      <c r="B11310" s="148">
        <f t="shared" ref="B11310:B11373" si="11619">+B11272</f>
        <v>18</v>
      </c>
      <c r="D11310" s="149" t="str">
        <f>+VLOOKUP($A11310,mUNICIPIOS!$B$4:$F$343,2,0)</f>
        <v>Zacapa</v>
      </c>
      <c r="E11310" s="149">
        <f>+VLOOKUP($A11310,mUNICIPIOS!$B$4:$F$343,3,0)</f>
        <v>1904</v>
      </c>
      <c r="F11310" s="149" t="str">
        <f>+VLOOKUP($A11310,mUNICIPIOS!$B$4:$F$343,4,0)</f>
        <v>Gualán</v>
      </c>
      <c r="G11310" s="139" t="str">
        <f t="shared" ref="G11310:K11310" si="11620">+G11272</f>
        <v>04</v>
      </c>
      <c r="H11310" t="str">
        <f t="shared" si="11620"/>
        <v>IGA</v>
      </c>
      <c r="I11310" t="str">
        <f t="shared" si="11620"/>
        <v>Índice de Gestión Administrativa</v>
      </c>
      <c r="J11310" t="str">
        <f t="shared" si="11620"/>
        <v>04-01</v>
      </c>
      <c r="K11310" t="str">
        <f t="shared" si="11620"/>
        <v>Existencia de elementos de atención municipal orientada al vecino</v>
      </c>
      <c r="L11310" s="150">
        <f>+VLOOKUP($E11310,IGA_2018!$B$8:$N$347,3,0)</f>
        <v>0.5</v>
      </c>
      <c r="M11310" s="142" t="str">
        <f>+VLOOKUP($E11310,IGA_2018!$B$8:$N$347,4,0)</f>
        <v>Medio</v>
      </c>
    </row>
    <row r="11311" spans="1:13" x14ac:dyDescent="0.3">
      <c r="A11311" s="139">
        <f t="shared" si="11617"/>
        <v>298</v>
      </c>
      <c r="B11311" s="148">
        <f t="shared" si="11619"/>
        <v>19</v>
      </c>
      <c r="D11311" s="149" t="str">
        <f>+VLOOKUP($A11311,mUNICIPIOS!$B$4:$F$343,2,0)</f>
        <v>Zacapa</v>
      </c>
      <c r="E11311" s="149">
        <f>+VLOOKUP($A11311,mUNICIPIOS!$B$4:$F$343,3,0)</f>
        <v>1904</v>
      </c>
      <c r="F11311" s="149" t="str">
        <f>+VLOOKUP($A11311,mUNICIPIOS!$B$4:$F$343,4,0)</f>
        <v>Gualán</v>
      </c>
      <c r="G11311" s="139" t="str">
        <f t="shared" ref="G11311:K11311" si="11621">+G11273</f>
        <v>04</v>
      </c>
      <c r="H11311" t="str">
        <f t="shared" si="11621"/>
        <v>IGA</v>
      </c>
      <c r="I11311" t="str">
        <f t="shared" si="11621"/>
        <v>Índice de Gestión Administrativa</v>
      </c>
      <c r="J11311" t="str">
        <f t="shared" si="11621"/>
        <v>04-02</v>
      </c>
      <c r="K11311" t="str">
        <f t="shared" si="11621"/>
        <v>Gestión del recurso humano.</v>
      </c>
      <c r="L11311" s="150">
        <f>+VLOOKUP($E11311,IGA_2018!$B$8:$N$347,6,0)</f>
        <v>0.57172289466907045</v>
      </c>
      <c r="M11311" s="142" t="str">
        <f>+VLOOKUP($E11311,IGA_2018!$B$8:$N$347,7,0)</f>
        <v>Medio</v>
      </c>
    </row>
    <row r="11312" spans="1:13" x14ac:dyDescent="0.3">
      <c r="A11312" s="139">
        <f t="shared" si="11617"/>
        <v>298</v>
      </c>
      <c r="B11312" s="148">
        <f t="shared" si="11619"/>
        <v>20</v>
      </c>
      <c r="D11312" s="149" t="str">
        <f>+VLOOKUP($A11312,mUNICIPIOS!$B$4:$F$343,2,0)</f>
        <v>Zacapa</v>
      </c>
      <c r="E11312" s="149">
        <f>+VLOOKUP($A11312,mUNICIPIOS!$B$4:$F$343,3,0)</f>
        <v>1904</v>
      </c>
      <c r="F11312" s="149" t="str">
        <f>+VLOOKUP($A11312,mUNICIPIOS!$B$4:$F$343,4,0)</f>
        <v>Gualán</v>
      </c>
      <c r="G11312" s="139" t="str">
        <f t="shared" ref="G11312:K11312" si="11622">+G11274</f>
        <v>04</v>
      </c>
      <c r="H11312" t="str">
        <f t="shared" si="11622"/>
        <v>IGA</v>
      </c>
      <c r="I11312" t="str">
        <f t="shared" si="11622"/>
        <v>Índice de Gestión Administrativa</v>
      </c>
      <c r="J11312" t="str">
        <f t="shared" si="11622"/>
        <v>04-03</v>
      </c>
      <c r="K11312" t="str">
        <f t="shared" si="11622"/>
        <v>Existencia de oficinas municipales con instrumentos de gestión.</v>
      </c>
      <c r="L11312" s="150">
        <f>+VLOOKUP($E11312,IGA_2018!$B$8:$N$347,9,0)</f>
        <v>0.1607142857142857</v>
      </c>
      <c r="M11312" s="142" t="str">
        <f>+VLOOKUP($E11312,IGA_2018!$B$8:$N$347,10,0)</f>
        <v>Bajo</v>
      </c>
    </row>
    <row r="11313" spans="1:13" x14ac:dyDescent="0.3">
      <c r="A11313" s="139">
        <f t="shared" si="11617"/>
        <v>298</v>
      </c>
      <c r="B11313" s="148">
        <f t="shared" si="11619"/>
        <v>21</v>
      </c>
      <c r="D11313" s="149" t="str">
        <f>+VLOOKUP($A11313,mUNICIPIOS!$B$4:$F$343,2,0)</f>
        <v>Zacapa</v>
      </c>
      <c r="E11313" s="149">
        <f>+VLOOKUP($A11313,mUNICIPIOS!$B$4:$F$343,3,0)</f>
        <v>1904</v>
      </c>
      <c r="F11313" s="149" t="str">
        <f>+VLOOKUP($A11313,mUNICIPIOS!$B$4:$F$343,4,0)</f>
        <v>Gualán</v>
      </c>
      <c r="G11313" s="139" t="str">
        <f t="shared" ref="G11313:K11313" si="11623">+G11275</f>
        <v>04</v>
      </c>
      <c r="H11313" t="str">
        <f t="shared" si="11623"/>
        <v>IGA</v>
      </c>
      <c r="I11313" t="str">
        <f t="shared" si="11623"/>
        <v>Índice de Gestión Administrativa</v>
      </c>
      <c r="J11313" t="str">
        <f t="shared" si="11623"/>
        <v>INDICE</v>
      </c>
      <c r="K11313">
        <f t="shared" si="11623"/>
        <v>0</v>
      </c>
      <c r="L11313" s="150">
        <f>+VLOOKUP($E11313,IGA_2018!$B$8:$N$347,12,0)</f>
        <v>0.4063530131341746</v>
      </c>
      <c r="M11313" s="142" t="str">
        <f>+VLOOKUP($E11313,IGA_2018!$B$8:$N$347,13,0)</f>
        <v>Medio</v>
      </c>
    </row>
    <row r="11314" spans="1:13" x14ac:dyDescent="0.3">
      <c r="A11314" s="139">
        <f t="shared" si="11617"/>
        <v>298</v>
      </c>
      <c r="B11314" s="148">
        <f t="shared" si="11619"/>
        <v>22</v>
      </c>
      <c r="D11314" s="149" t="str">
        <f>+VLOOKUP($A11314,mUNICIPIOS!$B$4:$F$343,2,0)</f>
        <v>Zacapa</v>
      </c>
      <c r="E11314" s="149">
        <f>+VLOOKUP($A11314,mUNICIPIOS!$B$4:$F$343,3,0)</f>
        <v>1904</v>
      </c>
      <c r="F11314" s="149" t="str">
        <f>+VLOOKUP($A11314,mUNICIPIOS!$B$4:$F$343,4,0)</f>
        <v>Gualán</v>
      </c>
      <c r="G11314" s="139" t="str">
        <f t="shared" ref="G11314:K11314" si="11624">+G11276</f>
        <v>05</v>
      </c>
      <c r="H11314" t="str">
        <f t="shared" si="11624"/>
        <v>IGF</v>
      </c>
      <c r="I11314" t="str">
        <f t="shared" si="11624"/>
        <v>Índice de Gestión Financiera</v>
      </c>
      <c r="J11314" t="str">
        <f t="shared" si="11624"/>
        <v>05-01</v>
      </c>
      <c r="K11314" t="str">
        <f t="shared" si="11624"/>
        <v>Autonomía financiera municipal</v>
      </c>
      <c r="L11314" s="150">
        <f>+VLOOKUP($E11314,IGF_2018!$B$8:$Z$347,3,0)</f>
        <v>0.14443451272089899</v>
      </c>
      <c r="M11314" s="142" t="str">
        <f>+VLOOKUP($E11314,IGF_2018!$B$8:$Z$347,4,0)</f>
        <v>Bajo</v>
      </c>
    </row>
    <row r="11315" spans="1:13" x14ac:dyDescent="0.3">
      <c r="A11315" s="139">
        <f t="shared" si="11617"/>
        <v>298</v>
      </c>
      <c r="B11315" s="148">
        <f t="shared" si="11619"/>
        <v>23</v>
      </c>
      <c r="D11315" s="149" t="str">
        <f>+VLOOKUP($A11315,mUNICIPIOS!$B$4:$F$343,2,0)</f>
        <v>Zacapa</v>
      </c>
      <c r="E11315" s="149">
        <f>+VLOOKUP($A11315,mUNICIPIOS!$B$4:$F$343,3,0)</f>
        <v>1904</v>
      </c>
      <c r="F11315" s="149" t="str">
        <f>+VLOOKUP($A11315,mUNICIPIOS!$B$4:$F$343,4,0)</f>
        <v>Gualán</v>
      </c>
      <c r="G11315" s="139" t="str">
        <f t="shared" ref="G11315:K11315" si="11625">+G11277</f>
        <v>05</v>
      </c>
      <c r="H11315" t="str">
        <f t="shared" si="11625"/>
        <v>IGF</v>
      </c>
      <c r="I11315" t="str">
        <f t="shared" si="11625"/>
        <v>Índice de Gestión Financiera</v>
      </c>
      <c r="J11315" t="str">
        <f t="shared" si="11625"/>
        <v>05-02</v>
      </c>
      <c r="K11315" t="str">
        <f t="shared" si="11625"/>
        <v xml:space="preserve">Ingresos propios por habitante -sin regalías- </v>
      </c>
      <c r="L11315" s="150">
        <f>+VLOOKUP($E11315,IGF_2018!$B$8:$Z$347,6,0)</f>
        <v>9.566621102738003E-2</v>
      </c>
      <c r="M11315" s="142" t="str">
        <f>+VLOOKUP($E11315,IGF_2018!$B$8:$Z$347,7,0)</f>
        <v>Bajo</v>
      </c>
    </row>
    <row r="11316" spans="1:13" x14ac:dyDescent="0.3">
      <c r="A11316" s="139">
        <f t="shared" si="11617"/>
        <v>298</v>
      </c>
      <c r="B11316" s="148">
        <f t="shared" si="11619"/>
        <v>24</v>
      </c>
      <c r="D11316" s="149" t="str">
        <f>+VLOOKUP($A11316,mUNICIPIOS!$B$4:$F$343,2,0)</f>
        <v>Zacapa</v>
      </c>
      <c r="E11316" s="149">
        <f>+VLOOKUP($A11316,mUNICIPIOS!$B$4:$F$343,3,0)</f>
        <v>1904</v>
      </c>
      <c r="F11316" s="149" t="str">
        <f>+VLOOKUP($A11316,mUNICIPIOS!$B$4:$F$343,4,0)</f>
        <v>Gualán</v>
      </c>
      <c r="G11316" s="139" t="str">
        <f t="shared" ref="G11316:K11316" si="11626">+G11278</f>
        <v>05</v>
      </c>
      <c r="H11316" t="str">
        <f t="shared" si="11626"/>
        <v>IGF</v>
      </c>
      <c r="I11316" t="str">
        <f t="shared" si="11626"/>
        <v>Índice de Gestión Financiera</v>
      </c>
      <c r="J11316" t="str">
        <f t="shared" si="11626"/>
        <v>05-03</v>
      </c>
      <c r="K11316" t="str">
        <f t="shared" si="11626"/>
        <v>Ingresos del IUSI en relación a los ingresos propios -sin regalías-</v>
      </c>
      <c r="L11316" s="150">
        <f>+VLOOKUP($E11316,IGF_2018!$B$8:$Z$347,9,0)</f>
        <v>0.26362405092960245</v>
      </c>
      <c r="M11316" s="142" t="str">
        <f>+VLOOKUP($E11316,IGF_2018!$B$8:$Z$347,10,0)</f>
        <v>Medio bajo</v>
      </c>
    </row>
    <row r="11317" spans="1:13" x14ac:dyDescent="0.3">
      <c r="A11317" s="139">
        <f t="shared" si="11617"/>
        <v>298</v>
      </c>
      <c r="B11317" s="148">
        <f t="shared" si="11619"/>
        <v>25</v>
      </c>
      <c r="D11317" s="149" t="str">
        <f>+VLOOKUP($A11317,mUNICIPIOS!$B$4:$F$343,2,0)</f>
        <v>Zacapa</v>
      </c>
      <c r="E11317" s="149">
        <f>+VLOOKUP($A11317,mUNICIPIOS!$B$4:$F$343,3,0)</f>
        <v>1904</v>
      </c>
      <c r="F11317" s="149" t="str">
        <f>+VLOOKUP($A11317,mUNICIPIOS!$B$4:$F$343,4,0)</f>
        <v>Gualán</v>
      </c>
      <c r="G11317" s="139" t="str">
        <f t="shared" ref="G11317:K11317" si="11627">+G11279</f>
        <v>05</v>
      </c>
      <c r="H11317" t="str">
        <f t="shared" si="11627"/>
        <v>IGF</v>
      </c>
      <c r="I11317" t="str">
        <f t="shared" si="11627"/>
        <v>Índice de Gestión Financiera</v>
      </c>
      <c r="J11317" t="str">
        <f t="shared" si="11627"/>
        <v>05-04</v>
      </c>
      <c r="K11317" t="str">
        <f t="shared" si="11627"/>
        <v>Inversión anual en capital fijo por habitante</v>
      </c>
      <c r="L11317" s="150">
        <f>+VLOOKUP($E11317,IGF_2018!$B$8:$Z$347,12,0)</f>
        <v>6.4765832894500761E-2</v>
      </c>
      <c r="M11317" s="142" t="str">
        <f>+VLOOKUP($E11317,IGF_2018!$B$8:$Z$347,13,0)</f>
        <v>Bajo</v>
      </c>
    </row>
    <row r="11318" spans="1:13" x14ac:dyDescent="0.3">
      <c r="A11318" s="139">
        <f t="shared" si="11617"/>
        <v>298</v>
      </c>
      <c r="B11318" s="148">
        <f t="shared" si="11619"/>
        <v>26</v>
      </c>
      <c r="D11318" s="149" t="str">
        <f>+VLOOKUP($A11318,mUNICIPIOS!$B$4:$F$343,2,0)</f>
        <v>Zacapa</v>
      </c>
      <c r="E11318" s="149">
        <f>+VLOOKUP($A11318,mUNICIPIOS!$B$4:$F$343,3,0)</f>
        <v>1904</v>
      </c>
      <c r="F11318" s="149" t="str">
        <f>+VLOOKUP($A11318,mUNICIPIOS!$B$4:$F$343,4,0)</f>
        <v>Gualán</v>
      </c>
      <c r="G11318" s="139" t="str">
        <f t="shared" ref="G11318:K11318" si="11628">+G11280</f>
        <v>05</v>
      </c>
      <c r="H11318" t="str">
        <f t="shared" si="11628"/>
        <v>IGF</v>
      </c>
      <c r="I11318" t="str">
        <f t="shared" si="11628"/>
        <v>Índice de Gestión Financiera</v>
      </c>
      <c r="J11318" t="str">
        <f t="shared" si="11628"/>
        <v>05-05</v>
      </c>
      <c r="K11318" t="str">
        <f t="shared" si="11628"/>
        <v>Inversión anual en capital fijo con recursos percibidos por ingresos propios</v>
      </c>
      <c r="L11318" s="150">
        <f>+VLOOKUP($E11318,IGF_2018!$B$8:$Z$347,15,0)</f>
        <v>0</v>
      </c>
      <c r="M11318" s="142" t="str">
        <f>+VLOOKUP($E11318,IGF_2018!$B$8:$Z$347,16,0)</f>
        <v>Bajo</v>
      </c>
    </row>
    <row r="11319" spans="1:13" x14ac:dyDescent="0.3">
      <c r="A11319" s="139">
        <f t="shared" si="11617"/>
        <v>298</v>
      </c>
      <c r="B11319" s="148">
        <f t="shared" si="11619"/>
        <v>27</v>
      </c>
      <c r="D11319" s="149" t="str">
        <f>+VLOOKUP($A11319,mUNICIPIOS!$B$4:$F$343,2,0)</f>
        <v>Zacapa</v>
      </c>
      <c r="E11319" s="149">
        <f>+VLOOKUP($A11319,mUNICIPIOS!$B$4:$F$343,3,0)</f>
        <v>1904</v>
      </c>
      <c r="F11319" s="149" t="str">
        <f>+VLOOKUP($A11319,mUNICIPIOS!$B$4:$F$343,4,0)</f>
        <v>Gualán</v>
      </c>
      <c r="G11319" s="139" t="str">
        <f t="shared" ref="G11319:K11319" si="11629">+G11281</f>
        <v>05</v>
      </c>
      <c r="H11319" t="str">
        <f t="shared" si="11629"/>
        <v>IGF</v>
      </c>
      <c r="I11319" t="str">
        <f t="shared" si="11629"/>
        <v>Índice de Gestión Financiera</v>
      </c>
      <c r="J11319" t="str">
        <f t="shared" si="11629"/>
        <v>05-06</v>
      </c>
      <c r="K11319" t="str">
        <f t="shared" si="11629"/>
        <v xml:space="preserve">Inversión anual en capital fijo con recursos percibidos por transferencias del Gobierno Central </v>
      </c>
      <c r="L11319" s="150">
        <f>+VLOOKUP($E11319,IGF_2018!$B$8:$Z$347,18,0)</f>
        <v>9.4514630879162426E-2</v>
      </c>
      <c r="M11319" s="142" t="str">
        <f>+VLOOKUP($E11319,IGF_2018!$B$8:$Z$347,19,0)</f>
        <v>Bajo</v>
      </c>
    </row>
    <row r="11320" spans="1:13" x14ac:dyDescent="0.3">
      <c r="A11320" s="139">
        <f t="shared" si="11617"/>
        <v>298</v>
      </c>
      <c r="B11320" s="148">
        <f t="shared" si="11619"/>
        <v>28</v>
      </c>
      <c r="D11320" s="149" t="str">
        <f>+VLOOKUP($A11320,mUNICIPIOS!$B$4:$F$343,2,0)</f>
        <v>Zacapa</v>
      </c>
      <c r="E11320" s="149">
        <f>+VLOOKUP($A11320,mUNICIPIOS!$B$4:$F$343,3,0)</f>
        <v>1904</v>
      </c>
      <c r="F11320" s="149" t="str">
        <f>+VLOOKUP($A11320,mUNICIPIOS!$B$4:$F$343,4,0)</f>
        <v>Gualán</v>
      </c>
      <c r="G11320" s="139" t="str">
        <f t="shared" ref="G11320:K11320" si="11630">+G11282</f>
        <v>05</v>
      </c>
      <c r="H11320" t="str">
        <f t="shared" si="11630"/>
        <v>IGF</v>
      </c>
      <c r="I11320" t="str">
        <f t="shared" si="11630"/>
        <v>Índice de Gestión Financiera</v>
      </c>
      <c r="J11320" t="str">
        <f t="shared" si="11630"/>
        <v>05-07</v>
      </c>
      <c r="K11320" t="str">
        <f t="shared" si="11630"/>
        <v>Financiamiento por endeudamiento municipal</v>
      </c>
      <c r="L11320" s="150">
        <f>+VLOOKUP($E11320,IGF_2018!$B$8:$Z$347,21,0)</f>
        <v>1</v>
      </c>
      <c r="M11320" s="142" t="str">
        <f>+VLOOKUP($E11320,IGF_2018!$B$8:$Z$347,22,0)</f>
        <v>Alto</v>
      </c>
    </row>
    <row r="11321" spans="1:13" x14ac:dyDescent="0.3">
      <c r="A11321" s="139">
        <f t="shared" si="11617"/>
        <v>298</v>
      </c>
      <c r="B11321" s="148">
        <f t="shared" si="11619"/>
        <v>29</v>
      </c>
      <c r="D11321" s="149" t="str">
        <f>+VLOOKUP($A11321,mUNICIPIOS!$B$4:$F$343,2,0)</f>
        <v>Zacapa</v>
      </c>
      <c r="E11321" s="149">
        <f>+VLOOKUP($A11321,mUNICIPIOS!$B$4:$F$343,3,0)</f>
        <v>1904</v>
      </c>
      <c r="F11321" s="149" t="str">
        <f>+VLOOKUP($A11321,mUNICIPIOS!$B$4:$F$343,4,0)</f>
        <v>Gualán</v>
      </c>
      <c r="G11321" s="139" t="str">
        <f t="shared" ref="G11321:K11321" si="11631">+G11283</f>
        <v>05</v>
      </c>
      <c r="H11321" t="str">
        <f t="shared" si="11631"/>
        <v>IGF</v>
      </c>
      <c r="I11321" t="str">
        <f t="shared" si="11631"/>
        <v>Índice de Gestión Financiera</v>
      </c>
      <c r="J11321" t="str">
        <f t="shared" si="11631"/>
        <v>INDICE</v>
      </c>
      <c r="K11321">
        <f t="shared" si="11631"/>
        <v>0</v>
      </c>
      <c r="L11321" s="150">
        <f>+VLOOKUP($E11321,IGF_2018!$B$8:$Z$347,24,0)</f>
        <v>0.2903105962199824</v>
      </c>
      <c r="M11321" s="142" t="str">
        <f>+VLOOKUP($E11321,IGF_2018!$B$8:$Z$347,25,0)</f>
        <v>Medio bajo</v>
      </c>
    </row>
    <row r="11322" spans="1:13" x14ac:dyDescent="0.3">
      <c r="A11322" s="139">
        <f t="shared" si="11617"/>
        <v>298</v>
      </c>
      <c r="B11322" s="148">
        <f t="shared" si="11619"/>
        <v>30</v>
      </c>
      <c r="D11322" s="149" t="str">
        <f>+VLOOKUP($A11322,mUNICIPIOS!$B$4:$F$343,2,0)</f>
        <v>Zacapa</v>
      </c>
      <c r="E11322" s="149">
        <f>+VLOOKUP($A11322,mUNICIPIOS!$B$4:$F$343,3,0)</f>
        <v>1904</v>
      </c>
      <c r="F11322" s="149" t="str">
        <f>+VLOOKUP($A11322,mUNICIPIOS!$B$4:$F$343,4,0)</f>
        <v>Gualán</v>
      </c>
      <c r="G11322" s="139" t="str">
        <f t="shared" ref="G11322:K11322" si="11632">+G11284</f>
        <v>06</v>
      </c>
      <c r="H11322" t="str">
        <f t="shared" si="11632"/>
        <v>IGE</v>
      </c>
      <c r="I11322" t="str">
        <f t="shared" si="11632"/>
        <v>Índice de Gestión Estratégica</v>
      </c>
      <c r="J11322" t="str">
        <f t="shared" si="11632"/>
        <v>06-01</v>
      </c>
      <c r="K11322" t="str">
        <f t="shared" si="11632"/>
        <v>Ejecución del Plan Operativo Anual  (POA)</v>
      </c>
      <c r="L11322" s="150">
        <f>+VLOOKUP($E11322,IGE_2018!$B$8:$Z$347,3,0)</f>
        <v>0.69252485801637342</v>
      </c>
      <c r="M11322" s="142" t="str">
        <f>+VLOOKUP($E11322,IGE_2018!$B$8:$Z$347,4,0)</f>
        <v>Medio alto</v>
      </c>
    </row>
    <row r="11323" spans="1:13" x14ac:dyDescent="0.3">
      <c r="A11323" s="139">
        <f t="shared" si="11617"/>
        <v>298</v>
      </c>
      <c r="B11323" s="148">
        <f t="shared" si="11619"/>
        <v>31</v>
      </c>
      <c r="D11323" s="149" t="str">
        <f>+VLOOKUP($A11323,mUNICIPIOS!$B$4:$F$343,2,0)</f>
        <v>Zacapa</v>
      </c>
      <c r="E11323" s="149">
        <f>+VLOOKUP($A11323,mUNICIPIOS!$B$4:$F$343,3,0)</f>
        <v>1904</v>
      </c>
      <c r="F11323" s="149" t="str">
        <f>+VLOOKUP($A11323,mUNICIPIOS!$B$4:$F$343,4,0)</f>
        <v>Gualán</v>
      </c>
      <c r="G11323" s="139" t="str">
        <f t="shared" ref="G11323:K11323" si="11633">+G11285</f>
        <v>06</v>
      </c>
      <c r="H11323" t="str">
        <f t="shared" si="11633"/>
        <v>IGE</v>
      </c>
      <c r="I11323" t="str">
        <f t="shared" si="11633"/>
        <v>Índice de Gestión Estratégica</v>
      </c>
      <c r="J11323" t="str">
        <f t="shared" si="11633"/>
        <v>06-02</v>
      </c>
      <c r="K11323" t="str">
        <f t="shared" si="11633"/>
        <v>Relación Plan de Desarrollo Municipal y Ordenamiento Territorial (PDM-OT) - Plan Estratégico Institucional (PEI) - Plan Operativo Multianual (POM) - Plan Operativo Anual (POA)</v>
      </c>
      <c r="L11323" s="150">
        <f>+VLOOKUP($E11323,IGE_2018!$B$8:$Z$347,6,0)</f>
        <v>0.43107142857142855</v>
      </c>
      <c r="M11323" s="142" t="str">
        <f>+VLOOKUP($E11323,IGE_2018!$B$8:$Z$347,7,0)</f>
        <v>Medio</v>
      </c>
    </row>
    <row r="11324" spans="1:13" x14ac:dyDescent="0.3">
      <c r="A11324" s="139">
        <f t="shared" si="11617"/>
        <v>298</v>
      </c>
      <c r="B11324" s="148">
        <f t="shared" si="11619"/>
        <v>32</v>
      </c>
      <c r="D11324" s="149" t="str">
        <f>+VLOOKUP($A11324,mUNICIPIOS!$B$4:$F$343,2,0)</f>
        <v>Zacapa</v>
      </c>
      <c r="E11324" s="149">
        <f>+VLOOKUP($A11324,mUNICIPIOS!$B$4:$F$343,3,0)</f>
        <v>1904</v>
      </c>
      <c r="F11324" s="149" t="str">
        <f>+VLOOKUP($A11324,mUNICIPIOS!$B$4:$F$343,4,0)</f>
        <v>Gualán</v>
      </c>
      <c r="G11324" s="139" t="str">
        <f t="shared" ref="G11324:K11324" si="11634">+G11286</f>
        <v>06</v>
      </c>
      <c r="H11324" t="str">
        <f t="shared" si="11634"/>
        <v>IGE</v>
      </c>
      <c r="I11324" t="str">
        <f t="shared" si="11634"/>
        <v>Índice de Gestión Estratégica</v>
      </c>
      <c r="J11324" t="str">
        <f t="shared" si="11634"/>
        <v>06-03</v>
      </c>
      <c r="K11324" t="str">
        <f t="shared" si="11634"/>
        <v>Presupuesto de egresos relacionado a competencias municipales que responden a prioridades nacionales de desarrollo.</v>
      </c>
      <c r="L11324" s="150">
        <f>+VLOOKUP($E11324,IGE_2018!$B$8:$Z$347,9,0)</f>
        <v>0.22354723535428453</v>
      </c>
      <c r="M11324" s="142" t="str">
        <f>+VLOOKUP($E11324,IGE_2018!$B$8:$Z$347,10,0)</f>
        <v>Medio bajo</v>
      </c>
    </row>
    <row r="11325" spans="1:13" x14ac:dyDescent="0.3">
      <c r="A11325" s="139">
        <f t="shared" si="11617"/>
        <v>298</v>
      </c>
      <c r="B11325" s="148">
        <f t="shared" si="11619"/>
        <v>33</v>
      </c>
      <c r="D11325" s="149" t="str">
        <f>+VLOOKUP($A11325,mUNICIPIOS!$B$4:$F$343,2,0)</f>
        <v>Zacapa</v>
      </c>
      <c r="E11325" s="149">
        <f>+VLOOKUP($A11325,mUNICIPIOS!$B$4:$F$343,3,0)</f>
        <v>1904</v>
      </c>
      <c r="F11325" s="149" t="str">
        <f>+VLOOKUP($A11325,mUNICIPIOS!$B$4:$F$343,4,0)</f>
        <v>Gualán</v>
      </c>
      <c r="G11325" s="139" t="str">
        <f t="shared" ref="G11325:K11325" si="11635">+G11287</f>
        <v>06</v>
      </c>
      <c r="H11325" t="str">
        <f t="shared" si="11635"/>
        <v>IGE</v>
      </c>
      <c r="I11325" t="str">
        <f t="shared" si="11635"/>
        <v>Índice de Gestión Estratégica</v>
      </c>
      <c r="J11325" t="str">
        <f t="shared" si="11635"/>
        <v>06-04</v>
      </c>
      <c r="K11325" t="str">
        <f t="shared" si="11635"/>
        <v>Institucionalización de la gestión ordenada del territorio</v>
      </c>
      <c r="L11325" s="150">
        <f>+VLOOKUP($E11325,IGE_2018!$B$8:$Z$347,12,0)</f>
        <v>0.35</v>
      </c>
      <c r="M11325" s="142" t="str">
        <f>+VLOOKUP($E11325,IGE_2018!$B$8:$Z$347,13,0)</f>
        <v>Medio bajo</v>
      </c>
    </row>
    <row r="11326" spans="1:13" x14ac:dyDescent="0.3">
      <c r="A11326" s="139">
        <f t="shared" si="11617"/>
        <v>298</v>
      </c>
      <c r="B11326" s="148">
        <f t="shared" si="11619"/>
        <v>34</v>
      </c>
      <c r="D11326" s="149" t="str">
        <f>+VLOOKUP($A11326,mUNICIPIOS!$B$4:$F$343,2,0)</f>
        <v>Zacapa</v>
      </c>
      <c r="E11326" s="149">
        <f>+VLOOKUP($A11326,mUNICIPIOS!$B$4:$F$343,3,0)</f>
        <v>1904</v>
      </c>
      <c r="F11326" s="149" t="str">
        <f>+VLOOKUP($A11326,mUNICIPIOS!$B$4:$F$343,4,0)</f>
        <v>Gualán</v>
      </c>
      <c r="G11326" s="139" t="str">
        <f t="shared" ref="G11326:K11326" si="11636">+G11288</f>
        <v>06</v>
      </c>
      <c r="H11326" t="str">
        <f t="shared" si="11636"/>
        <v>IGE</v>
      </c>
      <c r="I11326" t="str">
        <f t="shared" si="11636"/>
        <v>Índice de Gestión Estratégica</v>
      </c>
      <c r="J11326" t="str">
        <f t="shared" si="11636"/>
        <v>06-05</v>
      </c>
      <c r="K11326" t="str">
        <f t="shared" si="11636"/>
        <v>Acciones para la gestión ordenada del territorio</v>
      </c>
      <c r="L11326" s="150">
        <f>+VLOOKUP($E11326,IGE_2018!$B$8:$Z$347,15,0)</f>
        <v>0.18000000000000005</v>
      </c>
      <c r="M11326" s="142" t="str">
        <f>+VLOOKUP($E11326,IGE_2018!$B$8:$Z$347,16,0)</f>
        <v>Bajo</v>
      </c>
    </row>
    <row r="11327" spans="1:13" x14ac:dyDescent="0.3">
      <c r="A11327" s="139">
        <f t="shared" si="11617"/>
        <v>298</v>
      </c>
      <c r="B11327" s="148">
        <f t="shared" si="11619"/>
        <v>35</v>
      </c>
      <c r="D11327" s="149" t="str">
        <f>+VLOOKUP($A11327,mUNICIPIOS!$B$4:$F$343,2,0)</f>
        <v>Zacapa</v>
      </c>
      <c r="E11327" s="149">
        <f>+VLOOKUP($A11327,mUNICIPIOS!$B$4:$F$343,3,0)</f>
        <v>1904</v>
      </c>
      <c r="F11327" s="149" t="str">
        <f>+VLOOKUP($A11327,mUNICIPIOS!$B$4:$F$343,4,0)</f>
        <v>Gualán</v>
      </c>
      <c r="G11327" s="139" t="str">
        <f t="shared" ref="G11327:K11327" si="11637">+G11289</f>
        <v>06</v>
      </c>
      <c r="H11327" t="str">
        <f t="shared" si="11637"/>
        <v>IGE</v>
      </c>
      <c r="I11327" t="str">
        <f t="shared" si="11637"/>
        <v>Índice de Gestión Estratégica</v>
      </c>
      <c r="J11327" t="str">
        <f t="shared" si="11637"/>
        <v>06-06</v>
      </c>
      <c r="K11327" t="str">
        <f t="shared" si="11637"/>
        <v>Gestión de riesgo en la formulación de proyectos derivados de la planificación operativa anual</v>
      </c>
      <c r="L11327" s="150">
        <f>+VLOOKUP($E11327,IGE_2018!$B$8:$Z$347,18,0)</f>
        <v>0</v>
      </c>
      <c r="M11327" s="142" t="str">
        <f>+VLOOKUP($E11327,IGE_2018!$B$8:$Z$347,19,0)</f>
        <v>Bajo</v>
      </c>
    </row>
    <row r="11328" spans="1:13" x14ac:dyDescent="0.3">
      <c r="A11328" s="139">
        <f t="shared" si="11617"/>
        <v>298</v>
      </c>
      <c r="B11328" s="148">
        <f t="shared" si="11619"/>
        <v>36</v>
      </c>
      <c r="D11328" s="149" t="str">
        <f>+VLOOKUP($A11328,mUNICIPIOS!$B$4:$F$343,2,0)</f>
        <v>Zacapa</v>
      </c>
      <c r="E11328" s="149">
        <f>+VLOOKUP($A11328,mUNICIPIOS!$B$4:$F$343,3,0)</f>
        <v>1904</v>
      </c>
      <c r="F11328" s="149" t="str">
        <f>+VLOOKUP($A11328,mUNICIPIOS!$B$4:$F$343,4,0)</f>
        <v>Gualán</v>
      </c>
      <c r="G11328" s="139" t="str">
        <f t="shared" ref="G11328:K11328" si="11638">+G11290</f>
        <v>06</v>
      </c>
      <c r="H11328" t="str">
        <f t="shared" si="11638"/>
        <v>IGE</v>
      </c>
      <c r="I11328" t="str">
        <f t="shared" si="11638"/>
        <v>Índice de Gestión Estratégica</v>
      </c>
      <c r="J11328" t="str">
        <f t="shared" si="11638"/>
        <v>06-07</v>
      </c>
      <c r="K11328" t="str">
        <f t="shared" si="11638"/>
        <v>Ingresos por servicios ambientales en relación a los ingresos propios sin regalías</v>
      </c>
      <c r="L11328" s="150">
        <f>+VLOOKUP($E11328,IGE_2018!$B$8:$Z$347,21,0)</f>
        <v>0.10994052733658191</v>
      </c>
      <c r="M11328" s="142" t="str">
        <f>+VLOOKUP($E11328,IGE_2018!$B$8:$Z$347,22,0)</f>
        <v>Bajo</v>
      </c>
    </row>
    <row r="11329" spans="1:13" x14ac:dyDescent="0.3">
      <c r="A11329" s="139">
        <f t="shared" si="11617"/>
        <v>298</v>
      </c>
      <c r="B11329" s="148">
        <f t="shared" si="11619"/>
        <v>37</v>
      </c>
      <c r="D11329" s="149" t="str">
        <f>+VLOOKUP($A11329,mUNICIPIOS!$B$4:$F$343,2,0)</f>
        <v>Zacapa</v>
      </c>
      <c r="E11329" s="149">
        <f>+VLOOKUP($A11329,mUNICIPIOS!$B$4:$F$343,3,0)</f>
        <v>1904</v>
      </c>
      <c r="F11329" s="149" t="str">
        <f>+VLOOKUP($A11329,mUNICIPIOS!$B$4:$F$343,4,0)</f>
        <v>Gualán</v>
      </c>
      <c r="G11329" s="139" t="str">
        <f t="shared" ref="G11329:K11329" si="11639">+G11291</f>
        <v>06</v>
      </c>
      <c r="H11329" t="str">
        <f t="shared" si="11639"/>
        <v>IGE</v>
      </c>
      <c r="I11329" t="str">
        <f t="shared" si="11639"/>
        <v>Índice de Gestión Estratégica</v>
      </c>
      <c r="J11329" t="str">
        <f t="shared" si="11639"/>
        <v>INDICE</v>
      </c>
      <c r="K11329">
        <f t="shared" si="11639"/>
        <v>0</v>
      </c>
      <c r="L11329" s="150">
        <f>+VLOOKUP($E11329,IGE_2018!$B$8:$Z$347,24,0)</f>
        <v>0.29742030456039964</v>
      </c>
      <c r="M11329" s="142" t="str">
        <f>+VLOOKUP($E11329,IGE_2018!$B$8:$Z$347,25,0)</f>
        <v>Medio bajo</v>
      </c>
    </row>
    <row r="11330" spans="1:13" x14ac:dyDescent="0.3">
      <c r="A11330" s="139">
        <f t="shared" si="11617"/>
        <v>298</v>
      </c>
      <c r="B11330" s="148">
        <f t="shared" si="11619"/>
        <v>38</v>
      </c>
      <c r="D11330" s="149" t="str">
        <f>+VLOOKUP($A11330,mUNICIPIOS!$B$4:$F$343,2,0)</f>
        <v>Zacapa</v>
      </c>
      <c r="E11330" s="149">
        <f>+VLOOKUP($A11330,mUNICIPIOS!$B$4:$F$343,3,0)</f>
        <v>1904</v>
      </c>
      <c r="F11330" s="149" t="str">
        <f>+VLOOKUP($A11330,mUNICIPIOS!$B$4:$F$343,4,0)</f>
        <v>Gualán</v>
      </c>
      <c r="G11330" s="139" t="str">
        <f t="shared" ref="G11330:K11330" si="11640">+G11292</f>
        <v>RANKING</v>
      </c>
      <c r="H11330" t="str">
        <f t="shared" si="11640"/>
        <v>RGM</v>
      </c>
      <c r="I11330" t="str">
        <f t="shared" si="11640"/>
        <v>Ranking de la Gestión Municipal 2018</v>
      </c>
      <c r="J11330" t="str">
        <f t="shared" si="11640"/>
        <v>RANKING</v>
      </c>
      <c r="K11330">
        <f t="shared" si="11640"/>
        <v>0</v>
      </c>
      <c r="L11330" s="151">
        <f>+VLOOKUP($E11330,Resultados_generales!$C$8:$AE$347,27,0)</f>
        <v>0.37307543454949421</v>
      </c>
      <c r="M11330" t="str">
        <f>+VLOOKUP($E11330,Resultados_generales!$C$8:$AE$347,28,0)</f>
        <v>Medio bajo</v>
      </c>
    </row>
    <row r="11331" spans="1:13" x14ac:dyDescent="0.3">
      <c r="A11331" s="139">
        <f t="shared" si="11617"/>
        <v>299</v>
      </c>
      <c r="B11331" s="148">
        <f t="shared" si="11619"/>
        <v>1</v>
      </c>
      <c r="D11331" s="149" t="str">
        <f>+VLOOKUP($A11331,mUNICIPIOS!$B$4:$F$343,2,0)</f>
        <v>Zacapa</v>
      </c>
      <c r="E11331" s="149">
        <f>+VLOOKUP($A11331,mUNICIPIOS!$B$4:$F$343,3,0)</f>
        <v>1905</v>
      </c>
      <c r="F11331" s="149" t="str">
        <f>+VLOOKUP($A11331,mUNICIPIOS!$B$4:$F$343,4,0)</f>
        <v>Teculután</v>
      </c>
      <c r="G11331" s="139" t="str">
        <f t="shared" ref="G11331:K11331" si="11641">+G11293</f>
        <v>01</v>
      </c>
      <c r="H11331" t="str">
        <f t="shared" si="11641"/>
        <v>IPC</v>
      </c>
      <c r="I11331" t="str">
        <f t="shared" si="11641"/>
        <v>Índice de Participación Ciudadana</v>
      </c>
      <c r="J11331" t="str">
        <f t="shared" si="11641"/>
        <v>01-01</v>
      </c>
      <c r="K11331" t="str">
        <f t="shared" si="11641"/>
        <v>Número de reuniones del COMUDE en el año de la medición.</v>
      </c>
      <c r="L11331" s="150">
        <f>+VLOOKUP($E11331,IPC_2018!$B$8:$T$347,3,0)</f>
        <v>1</v>
      </c>
      <c r="M11331" s="142" t="str">
        <f>+VLOOKUP($E11331,IPC_2018!$B$8:$T$347,4,0)</f>
        <v>Alto</v>
      </c>
    </row>
    <row r="11332" spans="1:13" x14ac:dyDescent="0.3">
      <c r="A11332" s="139">
        <f t="shared" si="11617"/>
        <v>299</v>
      </c>
      <c r="B11332" s="148">
        <f t="shared" si="11619"/>
        <v>2</v>
      </c>
      <c r="D11332" s="149" t="str">
        <f>+VLOOKUP($A11332,mUNICIPIOS!$B$4:$F$343,2,0)</f>
        <v>Zacapa</v>
      </c>
      <c r="E11332" s="149">
        <f>+VLOOKUP($A11332,mUNICIPIOS!$B$4:$F$343,3,0)</f>
        <v>1905</v>
      </c>
      <c r="F11332" s="149" t="str">
        <f>+VLOOKUP($A11332,mUNICIPIOS!$B$4:$F$343,4,0)</f>
        <v>Teculután</v>
      </c>
      <c r="G11332" s="139" t="str">
        <f t="shared" ref="G11332:K11332" si="11642">+G11294</f>
        <v>01</v>
      </c>
      <c r="H11332" t="str">
        <f t="shared" si="11642"/>
        <v>IPC</v>
      </c>
      <c r="I11332" t="str">
        <f t="shared" si="11642"/>
        <v>Índice de Participación Ciudadana</v>
      </c>
      <c r="J11332" t="str">
        <f t="shared" si="11642"/>
        <v>01-02</v>
      </c>
      <c r="K11332" t="str">
        <f t="shared" si="11642"/>
        <v>Participación de Alcaldes, Concejales y Síndicos determinados o designados en el COMUDE</v>
      </c>
      <c r="L11332" s="150">
        <f>+VLOOKUP($E11332,IPC_2018!$B$8:$T$347,6,0)</f>
        <v>0.90104166666666674</v>
      </c>
      <c r="M11332" s="142" t="str">
        <f>+VLOOKUP($E11332,IPC_2018!$B$8:$T$347,7,0)</f>
        <v>Alto</v>
      </c>
    </row>
    <row r="11333" spans="1:13" x14ac:dyDescent="0.3">
      <c r="A11333" s="139">
        <f t="shared" si="11617"/>
        <v>299</v>
      </c>
      <c r="B11333" s="148">
        <f t="shared" si="11619"/>
        <v>3</v>
      </c>
      <c r="D11333" s="149" t="str">
        <f>+VLOOKUP($A11333,mUNICIPIOS!$B$4:$F$343,2,0)</f>
        <v>Zacapa</v>
      </c>
      <c r="E11333" s="149">
        <f>+VLOOKUP($A11333,mUNICIPIOS!$B$4:$F$343,3,0)</f>
        <v>1905</v>
      </c>
      <c r="F11333" s="149" t="str">
        <f>+VLOOKUP($A11333,mUNICIPIOS!$B$4:$F$343,4,0)</f>
        <v>Teculután</v>
      </c>
      <c r="G11333" s="139" t="str">
        <f t="shared" ref="G11333:K11333" si="11643">+G11295</f>
        <v>01</v>
      </c>
      <c r="H11333" t="str">
        <f t="shared" si="11643"/>
        <v>IPC</v>
      </c>
      <c r="I11333" t="str">
        <f t="shared" si="11643"/>
        <v>Índice de Participación Ciudadana</v>
      </c>
      <c r="J11333" t="str">
        <f t="shared" si="11643"/>
        <v>01-03</v>
      </c>
      <c r="K11333" t="str">
        <f t="shared" si="11643"/>
        <v>Participación  de organizaciones de jóvenes, mujeres, pueblos mayas, xincas, garífunas, y otras organizaciones en el Comude</v>
      </c>
      <c r="L11333" s="150">
        <f>+VLOOKUP($E11333,IPC_2018!$B$8:$T$347,9,0)</f>
        <v>0.24109589041095891</v>
      </c>
      <c r="M11333" s="142" t="str">
        <f>+VLOOKUP($E11333,IPC_2018!$B$8:$T$347,10,0)</f>
        <v>Medio bajo</v>
      </c>
    </row>
    <row r="11334" spans="1:13" x14ac:dyDescent="0.3">
      <c r="A11334" s="139">
        <f t="shared" si="11617"/>
        <v>299</v>
      </c>
      <c r="B11334" s="148">
        <f t="shared" si="11619"/>
        <v>4</v>
      </c>
      <c r="D11334" s="149" t="str">
        <f>+VLOOKUP($A11334,mUNICIPIOS!$B$4:$F$343,2,0)</f>
        <v>Zacapa</v>
      </c>
      <c r="E11334" s="149">
        <f>+VLOOKUP($A11334,mUNICIPIOS!$B$4:$F$343,3,0)</f>
        <v>1905</v>
      </c>
      <c r="F11334" s="149" t="str">
        <f>+VLOOKUP($A11334,mUNICIPIOS!$B$4:$F$343,4,0)</f>
        <v>Teculután</v>
      </c>
      <c r="G11334" s="139" t="str">
        <f t="shared" ref="G11334:K11334" si="11644">+G11296</f>
        <v>01</v>
      </c>
      <c r="H11334" t="str">
        <f t="shared" si="11644"/>
        <v>IPC</v>
      </c>
      <c r="I11334" t="str">
        <f t="shared" si="11644"/>
        <v>Índice de Participación Ciudadana</v>
      </c>
      <c r="J11334" t="str">
        <f t="shared" si="11644"/>
        <v>01-04</v>
      </c>
      <c r="K11334" t="str">
        <f t="shared" si="11644"/>
        <v>Representatividad territorial del Comude.</v>
      </c>
      <c r="L11334" s="150">
        <f>+VLOOKUP($E11334,IPC_2018!$B$8:$T$347,12,0)</f>
        <v>0.92500000000000004</v>
      </c>
      <c r="M11334" s="142" t="str">
        <f>+VLOOKUP($E11334,IPC_2018!$B$8:$T$347,13,0)</f>
        <v>Alto</v>
      </c>
    </row>
    <row r="11335" spans="1:13" x14ac:dyDescent="0.3">
      <c r="A11335" s="139">
        <f t="shared" si="11617"/>
        <v>299</v>
      </c>
      <c r="B11335" s="148">
        <f t="shared" si="11619"/>
        <v>5</v>
      </c>
      <c r="D11335" s="149" t="str">
        <f>+VLOOKUP($A11335,mUNICIPIOS!$B$4:$F$343,2,0)</f>
        <v>Zacapa</v>
      </c>
      <c r="E11335" s="149">
        <f>+VLOOKUP($A11335,mUNICIPIOS!$B$4:$F$343,3,0)</f>
        <v>1905</v>
      </c>
      <c r="F11335" s="149" t="str">
        <f>+VLOOKUP($A11335,mUNICIPIOS!$B$4:$F$343,4,0)</f>
        <v>Teculután</v>
      </c>
      <c r="G11335" s="139" t="str">
        <f t="shared" ref="G11335:K11335" si="11645">+G11297</f>
        <v>01</v>
      </c>
      <c r="H11335" t="str">
        <f t="shared" si="11645"/>
        <v>IPC</v>
      </c>
      <c r="I11335" t="str">
        <f t="shared" si="11645"/>
        <v>Índice de Participación Ciudadana</v>
      </c>
      <c r="J11335" t="str">
        <f t="shared" si="11645"/>
        <v>01-05</v>
      </c>
      <c r="K11335" t="str">
        <f t="shared" si="11645"/>
        <v>Funcionamiento del Comude</v>
      </c>
      <c r="L11335" s="150">
        <f>+VLOOKUP($E11335,IPC_2018!$B$8:$T$347,15,0)</f>
        <v>0.33046230871512211</v>
      </c>
      <c r="M11335" s="142" t="str">
        <f>+VLOOKUP($E11335,IPC_2018!$B$8:$T$347,16,0)</f>
        <v>Medio bajo</v>
      </c>
    </row>
    <row r="11336" spans="1:13" x14ac:dyDescent="0.3">
      <c r="A11336" s="139">
        <f t="shared" si="11617"/>
        <v>299</v>
      </c>
      <c r="B11336" s="148">
        <f t="shared" si="11619"/>
        <v>6</v>
      </c>
      <c r="D11336" s="149" t="str">
        <f>+VLOOKUP($A11336,mUNICIPIOS!$B$4:$F$343,2,0)</f>
        <v>Zacapa</v>
      </c>
      <c r="E11336" s="149">
        <f>+VLOOKUP($A11336,mUNICIPIOS!$B$4:$F$343,3,0)</f>
        <v>1905</v>
      </c>
      <c r="F11336" s="149" t="str">
        <f>+VLOOKUP($A11336,mUNICIPIOS!$B$4:$F$343,4,0)</f>
        <v>Teculután</v>
      </c>
      <c r="G11336" s="139" t="str">
        <f t="shared" ref="G11336:K11336" si="11646">+G11298</f>
        <v>01</v>
      </c>
      <c r="H11336" t="str">
        <f t="shared" si="11646"/>
        <v>IPC</v>
      </c>
      <c r="I11336" t="str">
        <f t="shared" si="11646"/>
        <v>Índice de Participación Ciudadana</v>
      </c>
      <c r="J11336" t="str">
        <f t="shared" si="11646"/>
        <v>INDICE</v>
      </c>
      <c r="K11336">
        <f t="shared" si="11646"/>
        <v>0</v>
      </c>
      <c r="L11336" s="150">
        <f>+VLOOKUP($E11336,IPC_2018!$B$8:$T$347,18,0)</f>
        <v>0.76211393820224549</v>
      </c>
      <c r="M11336" s="142" t="str">
        <f>+VLOOKUP($E11336,IPC_2018!$B$8:$T$347,19,0)</f>
        <v>Medio alto</v>
      </c>
    </row>
    <row r="11337" spans="1:13" x14ac:dyDescent="0.3">
      <c r="A11337" s="139">
        <f t="shared" si="11617"/>
        <v>299</v>
      </c>
      <c r="B11337" s="148">
        <f t="shared" si="11619"/>
        <v>7</v>
      </c>
      <c r="D11337" s="149" t="str">
        <f>+VLOOKUP($A11337,mUNICIPIOS!$B$4:$F$343,2,0)</f>
        <v>Zacapa</v>
      </c>
      <c r="E11337" s="149">
        <f>+VLOOKUP($A11337,mUNICIPIOS!$B$4:$F$343,3,0)</f>
        <v>1905</v>
      </c>
      <c r="F11337" s="149" t="str">
        <f>+VLOOKUP($A11337,mUNICIPIOS!$B$4:$F$343,4,0)</f>
        <v>Teculután</v>
      </c>
      <c r="G11337" s="139" t="str">
        <f t="shared" ref="G11337:K11337" si="11647">+G11299</f>
        <v>02</v>
      </c>
      <c r="H11337" t="str">
        <f t="shared" si="11647"/>
        <v>IIC</v>
      </c>
      <c r="I11337" t="str">
        <f t="shared" si="11647"/>
        <v>Índice de Información a la Ciudadanía</v>
      </c>
      <c r="J11337" t="str">
        <f t="shared" si="11647"/>
        <v>02-01</v>
      </c>
      <c r="K11337" t="str">
        <f t="shared" si="11647"/>
        <v>Rendición de cuentas cuatrimestral y anual al Comude enfocadas en resultados.</v>
      </c>
      <c r="L11337" s="150">
        <f>+VLOOKUP($E11337,IIC_2018!$B$8:$Q$347,3,0)</f>
        <v>0</v>
      </c>
      <c r="M11337" s="142" t="str">
        <f>+VLOOKUP($E11337,IIC_2018!$B$8:$Q$347,4,0)</f>
        <v>Bajo</v>
      </c>
    </row>
    <row r="11338" spans="1:13" x14ac:dyDescent="0.3">
      <c r="A11338" s="139">
        <f t="shared" si="11617"/>
        <v>299</v>
      </c>
      <c r="B11338" s="148">
        <f t="shared" si="11619"/>
        <v>8</v>
      </c>
      <c r="D11338" s="149" t="str">
        <f>+VLOOKUP($A11338,mUNICIPIOS!$B$4:$F$343,2,0)</f>
        <v>Zacapa</v>
      </c>
      <c r="E11338" s="149">
        <f>+VLOOKUP($A11338,mUNICIPIOS!$B$4:$F$343,3,0)</f>
        <v>1905</v>
      </c>
      <c r="F11338" s="149" t="str">
        <f>+VLOOKUP($A11338,mUNICIPIOS!$B$4:$F$343,4,0)</f>
        <v>Teculután</v>
      </c>
      <c r="G11338" s="139" t="str">
        <f t="shared" ref="G11338:K11338" si="11648">+G11300</f>
        <v>02</v>
      </c>
      <c r="H11338" t="str">
        <f t="shared" si="11648"/>
        <v>IIC</v>
      </c>
      <c r="I11338" t="str">
        <f t="shared" si="11648"/>
        <v>Índice de Información a la Ciudadanía</v>
      </c>
      <c r="J11338" t="str">
        <f t="shared" si="11648"/>
        <v>02-02</v>
      </c>
      <c r="K11338" t="str">
        <f t="shared" si="11648"/>
        <v>Información presupuestaria y otra información brindada a la ciudadanía disponible en medios locales de comunicación.</v>
      </c>
      <c r="L11338" s="150">
        <f>+VLOOKUP($E11338,IIC_2018!$B$8:$Q$347,6,0)</f>
        <v>0</v>
      </c>
      <c r="M11338" s="142" t="str">
        <f>+VLOOKUP($E11338,IIC_2018!$B$8:$Q$347,7,0)</f>
        <v>Bajo</v>
      </c>
    </row>
    <row r="11339" spans="1:13" x14ac:dyDescent="0.3">
      <c r="A11339" s="139">
        <f t="shared" si="11617"/>
        <v>299</v>
      </c>
      <c r="B11339" s="148">
        <f t="shared" si="11619"/>
        <v>9</v>
      </c>
      <c r="D11339" s="149" t="str">
        <f>+VLOOKUP($A11339,mUNICIPIOS!$B$4:$F$343,2,0)</f>
        <v>Zacapa</v>
      </c>
      <c r="E11339" s="149">
        <f>+VLOOKUP($A11339,mUNICIPIOS!$B$4:$F$343,3,0)</f>
        <v>1905</v>
      </c>
      <c r="F11339" s="149" t="str">
        <f>+VLOOKUP($A11339,mUNICIPIOS!$B$4:$F$343,4,0)</f>
        <v>Teculután</v>
      </c>
      <c r="G11339" s="139" t="str">
        <f t="shared" ref="G11339:K11339" si="11649">+G11301</f>
        <v>02</v>
      </c>
      <c r="H11339" t="str">
        <f t="shared" si="11649"/>
        <v>IIC</v>
      </c>
      <c r="I11339" t="str">
        <f t="shared" si="11649"/>
        <v>Índice de Información a la Ciudadanía</v>
      </c>
      <c r="J11339" t="str">
        <f t="shared" si="11649"/>
        <v>02-03</v>
      </c>
      <c r="K11339" t="str">
        <f t="shared" si="11649"/>
        <v>Información pública de oficio actualizada y disponible de acuerdo a la LAIP y uso de internet.</v>
      </c>
      <c r="L11339" s="150">
        <f>+VLOOKUP($E11339,IIC_2018!$B$8:$Q$347,9,0)</f>
        <v>0.1</v>
      </c>
      <c r="M11339" s="142" t="str">
        <f>+VLOOKUP($E11339,IIC_2018!$B$8:$Q$347,10,0)</f>
        <v>Bajo</v>
      </c>
    </row>
    <row r="11340" spans="1:13" x14ac:dyDescent="0.3">
      <c r="A11340" s="139">
        <f t="shared" si="11617"/>
        <v>299</v>
      </c>
      <c r="B11340" s="148">
        <f t="shared" si="11619"/>
        <v>10</v>
      </c>
      <c r="D11340" s="149" t="str">
        <f>+VLOOKUP($A11340,mUNICIPIOS!$B$4:$F$343,2,0)</f>
        <v>Zacapa</v>
      </c>
      <c r="E11340" s="149">
        <f>+VLOOKUP($A11340,mUNICIPIOS!$B$4:$F$343,3,0)</f>
        <v>1905</v>
      </c>
      <c r="F11340" s="149" t="str">
        <f>+VLOOKUP($A11340,mUNICIPIOS!$B$4:$F$343,4,0)</f>
        <v>Teculután</v>
      </c>
      <c r="G11340" s="139" t="str">
        <f t="shared" ref="G11340:K11340" si="11650">+G11302</f>
        <v>02</v>
      </c>
      <c r="H11340" t="str">
        <f t="shared" si="11650"/>
        <v>IIC</v>
      </c>
      <c r="I11340" t="str">
        <f t="shared" si="11650"/>
        <v>Índice de Información a la Ciudadanía</v>
      </c>
      <c r="J11340" t="str">
        <f t="shared" si="11650"/>
        <v>02-04</v>
      </c>
      <c r="K11340" t="str">
        <f t="shared" si="11650"/>
        <v>Relación del monto contratado por medio de Guate compras con el total del presupuesto de egresos vigente.</v>
      </c>
      <c r="L11340" s="150">
        <f>+VLOOKUP($E11340,IIC_2018!$B$8:$Q$347,12,0)</f>
        <v>0.4038394782440321</v>
      </c>
      <c r="M11340" s="142" t="str">
        <f>+VLOOKUP($E11340,IIC_2018!$B$8:$Q$347,13,0)</f>
        <v>Medio</v>
      </c>
    </row>
    <row r="11341" spans="1:13" x14ac:dyDescent="0.3">
      <c r="A11341" s="139">
        <f t="shared" si="11617"/>
        <v>299</v>
      </c>
      <c r="B11341" s="148">
        <f t="shared" si="11619"/>
        <v>11</v>
      </c>
      <c r="D11341" s="149" t="str">
        <f>+VLOOKUP($A11341,mUNICIPIOS!$B$4:$F$343,2,0)</f>
        <v>Zacapa</v>
      </c>
      <c r="E11341" s="149">
        <f>+VLOOKUP($A11341,mUNICIPIOS!$B$4:$F$343,3,0)</f>
        <v>1905</v>
      </c>
      <c r="F11341" s="149" t="str">
        <f>+VLOOKUP($A11341,mUNICIPIOS!$B$4:$F$343,4,0)</f>
        <v>Teculután</v>
      </c>
      <c r="G11341" s="139" t="str">
        <f t="shared" ref="G11341:K11341" si="11651">+G11303</f>
        <v>02</v>
      </c>
      <c r="H11341" t="str">
        <f t="shared" si="11651"/>
        <v>IIC</v>
      </c>
      <c r="I11341" t="str">
        <f t="shared" si="11651"/>
        <v>Índice de Información a la Ciudadanía</v>
      </c>
      <c r="J11341" t="str">
        <f t="shared" si="11651"/>
        <v>INDICE</v>
      </c>
      <c r="K11341">
        <f t="shared" si="11651"/>
        <v>0</v>
      </c>
      <c r="L11341" s="150">
        <f>+VLOOKUP($E11341,IIC_2018!$B$8:$Q$347,15,0)</f>
        <v>0.12595986956100802</v>
      </c>
      <c r="M11341" s="142" t="str">
        <f>+VLOOKUP($E11341,IIC_2018!$B$8:$Q$347,16,0)</f>
        <v>Bajo</v>
      </c>
    </row>
    <row r="11342" spans="1:13" x14ac:dyDescent="0.3">
      <c r="A11342" s="139">
        <f t="shared" si="11617"/>
        <v>299</v>
      </c>
      <c r="B11342" s="148">
        <f t="shared" si="11619"/>
        <v>12</v>
      </c>
      <c r="D11342" s="149" t="str">
        <f>+VLOOKUP($A11342,mUNICIPIOS!$B$4:$F$343,2,0)</f>
        <v>Zacapa</v>
      </c>
      <c r="E11342" s="149">
        <f>+VLOOKUP($A11342,mUNICIPIOS!$B$4:$F$343,3,0)</f>
        <v>1905</v>
      </c>
      <c r="F11342" s="149" t="str">
        <f>+VLOOKUP($A11342,mUNICIPIOS!$B$4:$F$343,4,0)</f>
        <v>Teculután</v>
      </c>
      <c r="G11342" s="139" t="str">
        <f t="shared" ref="G11342:K11342" si="11652">+G11304</f>
        <v>03</v>
      </c>
      <c r="H11342" t="str">
        <f t="shared" si="11652"/>
        <v>ISP</v>
      </c>
      <c r="I11342" t="str">
        <f t="shared" si="11652"/>
        <v>Índice de Servicios Públicos</v>
      </c>
      <c r="J11342" t="str">
        <f t="shared" si="11652"/>
        <v>03-01</v>
      </c>
      <c r="K11342" t="str">
        <f t="shared" si="11652"/>
        <v>Cobertura del servicio público de agua</v>
      </c>
      <c r="L11342" s="150">
        <f>+VLOOKUP($E11342,ISP_2018!$B$8:$T$347,3,0)</f>
        <v>0.3479188900747065</v>
      </c>
      <c r="M11342" s="142" t="str">
        <f>+VLOOKUP($E11342,ISP_2018!$B$8:$T$347,4,0)</f>
        <v>Medio bajo</v>
      </c>
    </row>
    <row r="11343" spans="1:13" x14ac:dyDescent="0.3">
      <c r="A11343" s="139">
        <f t="shared" si="11617"/>
        <v>299</v>
      </c>
      <c r="B11343" s="148">
        <f t="shared" si="11619"/>
        <v>13</v>
      </c>
      <c r="D11343" s="149" t="str">
        <f>+VLOOKUP($A11343,mUNICIPIOS!$B$4:$F$343,2,0)</f>
        <v>Zacapa</v>
      </c>
      <c r="E11343" s="149">
        <f>+VLOOKUP($A11343,mUNICIPIOS!$B$4:$F$343,3,0)</f>
        <v>1905</v>
      </c>
      <c r="F11343" s="149" t="str">
        <f>+VLOOKUP($A11343,mUNICIPIOS!$B$4:$F$343,4,0)</f>
        <v>Teculután</v>
      </c>
      <c r="G11343" s="139" t="str">
        <f t="shared" ref="G11343:K11343" si="11653">+G11305</f>
        <v>03</v>
      </c>
      <c r="H11343" t="str">
        <f t="shared" si="11653"/>
        <v>ISP</v>
      </c>
      <c r="I11343" t="str">
        <f t="shared" si="11653"/>
        <v>Índice de Servicios Públicos</v>
      </c>
      <c r="J11343" t="str">
        <f t="shared" si="11653"/>
        <v>03-02</v>
      </c>
      <c r="K11343" t="str">
        <f t="shared" si="11653"/>
        <v>Control de la calidad del servicio público de agua</v>
      </c>
      <c r="L11343" s="150">
        <f>+VLOOKUP($E11343,ISP_2018!$B$8:$T$347,6,0)</f>
        <v>0</v>
      </c>
      <c r="M11343" s="142" t="str">
        <f>+VLOOKUP($E11343,ISP_2018!$B$8:$T$347,7,0)</f>
        <v>Bajo</v>
      </c>
    </row>
    <row r="11344" spans="1:13" x14ac:dyDescent="0.3">
      <c r="A11344" s="139">
        <f t="shared" si="11617"/>
        <v>299</v>
      </c>
      <c r="B11344" s="148">
        <f t="shared" si="11619"/>
        <v>14</v>
      </c>
      <c r="D11344" s="149" t="str">
        <f>+VLOOKUP($A11344,mUNICIPIOS!$B$4:$F$343,2,0)</f>
        <v>Zacapa</v>
      </c>
      <c r="E11344" s="149">
        <f>+VLOOKUP($A11344,mUNICIPIOS!$B$4:$F$343,3,0)</f>
        <v>1905</v>
      </c>
      <c r="F11344" s="149" t="str">
        <f>+VLOOKUP($A11344,mUNICIPIOS!$B$4:$F$343,4,0)</f>
        <v>Teculután</v>
      </c>
      <c r="G11344" s="139" t="str">
        <f t="shared" ref="G11344:K11344" si="11654">+G11306</f>
        <v>03</v>
      </c>
      <c r="H11344" t="str">
        <f t="shared" si="11654"/>
        <v>ISP</v>
      </c>
      <c r="I11344" t="str">
        <f t="shared" si="11654"/>
        <v>Índice de Servicios Públicos</v>
      </c>
      <c r="J11344" t="str">
        <f t="shared" si="11654"/>
        <v>03-03</v>
      </c>
      <c r="K11344" t="str">
        <f t="shared" si="11654"/>
        <v>Disposición  y tratamiento  de aguas residuales</v>
      </c>
      <c r="L11344" s="150">
        <f>+VLOOKUP($E11344,ISP_2018!$B$8:$T$347,9,0)</f>
        <v>0</v>
      </c>
      <c r="M11344" s="142" t="str">
        <f>+VLOOKUP($E11344,ISP_2018!$B$8:$T$347,10,0)</f>
        <v>Bajo</v>
      </c>
    </row>
    <row r="11345" spans="1:13" x14ac:dyDescent="0.3">
      <c r="A11345" s="139">
        <f t="shared" si="11617"/>
        <v>299</v>
      </c>
      <c r="B11345" s="148">
        <f t="shared" si="11619"/>
        <v>15</v>
      </c>
      <c r="D11345" s="149" t="str">
        <f>+VLOOKUP($A11345,mUNICIPIOS!$B$4:$F$343,2,0)</f>
        <v>Zacapa</v>
      </c>
      <c r="E11345" s="149">
        <f>+VLOOKUP($A11345,mUNICIPIOS!$B$4:$F$343,3,0)</f>
        <v>1905</v>
      </c>
      <c r="F11345" s="149" t="str">
        <f>+VLOOKUP($A11345,mUNICIPIOS!$B$4:$F$343,4,0)</f>
        <v>Teculután</v>
      </c>
      <c r="G11345" s="139" t="str">
        <f t="shared" ref="G11345:K11345" si="11655">+G11307</f>
        <v>03</v>
      </c>
      <c r="H11345" t="str">
        <f t="shared" si="11655"/>
        <v>ISP</v>
      </c>
      <c r="I11345" t="str">
        <f t="shared" si="11655"/>
        <v>Índice de Servicios Públicos</v>
      </c>
      <c r="J11345" t="str">
        <f t="shared" si="11655"/>
        <v>03-04</v>
      </c>
      <c r="K11345" t="str">
        <f t="shared" si="11655"/>
        <v>Gestión y manejo de los residuos y desechos sólidos</v>
      </c>
      <c r="L11345" s="150">
        <f>+VLOOKUP($E11345,ISP_2018!$B$8:$T$347,12,0)</f>
        <v>6.4431234447969304E-2</v>
      </c>
      <c r="M11345" s="142" t="str">
        <f>+VLOOKUP($E11345,ISP_2018!$B$8:$T$347,13,0)</f>
        <v>Bajo</v>
      </c>
    </row>
    <row r="11346" spans="1:13" x14ac:dyDescent="0.3">
      <c r="A11346" s="139">
        <f t="shared" si="11617"/>
        <v>299</v>
      </c>
      <c r="B11346" s="148">
        <f t="shared" si="11619"/>
        <v>16</v>
      </c>
      <c r="D11346" s="149" t="str">
        <f>+VLOOKUP($A11346,mUNICIPIOS!$B$4:$F$343,2,0)</f>
        <v>Zacapa</v>
      </c>
      <c r="E11346" s="149">
        <f>+VLOOKUP($A11346,mUNICIPIOS!$B$4:$F$343,3,0)</f>
        <v>1905</v>
      </c>
      <c r="F11346" s="149" t="str">
        <f>+VLOOKUP($A11346,mUNICIPIOS!$B$4:$F$343,4,0)</f>
        <v>Teculután</v>
      </c>
      <c r="G11346" s="139" t="str">
        <f t="shared" ref="G11346:K11346" si="11656">+G11308</f>
        <v>03</v>
      </c>
      <c r="H11346" t="str">
        <f t="shared" si="11656"/>
        <v>ISP</v>
      </c>
      <c r="I11346" t="str">
        <f t="shared" si="11656"/>
        <v>Índice de Servicios Públicos</v>
      </c>
      <c r="J11346" t="str">
        <f t="shared" si="11656"/>
        <v>03-05</v>
      </c>
      <c r="K11346" t="str">
        <f t="shared" si="11656"/>
        <v>Gestión de servicios públicos municipales</v>
      </c>
      <c r="L11346" s="150">
        <f>+VLOOKUP($E11346,ISP_2018!$B$8:$T$347,15,0)</f>
        <v>4.8387096774193547E-2</v>
      </c>
      <c r="M11346" s="142" t="str">
        <f>+VLOOKUP($E11346,ISP_2018!$B$8:$T$347,16,0)</f>
        <v>Bajo</v>
      </c>
    </row>
    <row r="11347" spans="1:13" x14ac:dyDescent="0.3">
      <c r="A11347" s="139">
        <f t="shared" si="11617"/>
        <v>299</v>
      </c>
      <c r="B11347" s="148">
        <f t="shared" si="11619"/>
        <v>17</v>
      </c>
      <c r="D11347" s="149" t="str">
        <f>+VLOOKUP($A11347,mUNICIPIOS!$B$4:$F$343,2,0)</f>
        <v>Zacapa</v>
      </c>
      <c r="E11347" s="149">
        <f>+VLOOKUP($A11347,mUNICIPIOS!$B$4:$F$343,3,0)</f>
        <v>1905</v>
      </c>
      <c r="F11347" s="149" t="str">
        <f>+VLOOKUP($A11347,mUNICIPIOS!$B$4:$F$343,4,0)</f>
        <v>Teculután</v>
      </c>
      <c r="G11347" s="139" t="str">
        <f t="shared" ref="G11347:K11347" si="11657">+G11309</f>
        <v>03</v>
      </c>
      <c r="H11347" t="str">
        <f t="shared" si="11657"/>
        <v>ISP</v>
      </c>
      <c r="I11347" t="str">
        <f t="shared" si="11657"/>
        <v>Índice de Servicios Públicos</v>
      </c>
      <c r="J11347" t="str">
        <f t="shared" si="11657"/>
        <v>INDICE</v>
      </c>
      <c r="K11347">
        <f t="shared" si="11657"/>
        <v>0</v>
      </c>
      <c r="L11347" s="150">
        <f>+VLOOKUP($E11347,ISP_2018!$B$8:$T$347,18,0)</f>
        <v>5.7355555251903223E-2</v>
      </c>
      <c r="M11347" s="142" t="str">
        <f>+VLOOKUP($E11347,ISP_2018!$B$8:$T$347,19,0)</f>
        <v>Bajo</v>
      </c>
    </row>
    <row r="11348" spans="1:13" x14ac:dyDescent="0.3">
      <c r="A11348" s="139">
        <f t="shared" si="11617"/>
        <v>299</v>
      </c>
      <c r="B11348" s="148">
        <f t="shared" si="11619"/>
        <v>18</v>
      </c>
      <c r="D11348" s="149" t="str">
        <f>+VLOOKUP($A11348,mUNICIPIOS!$B$4:$F$343,2,0)</f>
        <v>Zacapa</v>
      </c>
      <c r="E11348" s="149">
        <f>+VLOOKUP($A11348,mUNICIPIOS!$B$4:$F$343,3,0)</f>
        <v>1905</v>
      </c>
      <c r="F11348" s="149" t="str">
        <f>+VLOOKUP($A11348,mUNICIPIOS!$B$4:$F$343,4,0)</f>
        <v>Teculután</v>
      </c>
      <c r="G11348" s="139" t="str">
        <f t="shared" ref="G11348:K11348" si="11658">+G11310</f>
        <v>04</v>
      </c>
      <c r="H11348" t="str">
        <f t="shared" si="11658"/>
        <v>IGA</v>
      </c>
      <c r="I11348" t="str">
        <f t="shared" si="11658"/>
        <v>Índice de Gestión Administrativa</v>
      </c>
      <c r="J11348" t="str">
        <f t="shared" si="11658"/>
        <v>04-01</v>
      </c>
      <c r="K11348" t="str">
        <f t="shared" si="11658"/>
        <v>Existencia de elementos de atención municipal orientada al vecino</v>
      </c>
      <c r="L11348" s="150">
        <f>+VLOOKUP($E11348,IGA_2018!$B$8:$N$347,3,0)</f>
        <v>0</v>
      </c>
      <c r="M11348" s="142" t="str">
        <f>+VLOOKUP($E11348,IGA_2018!$B$8:$N$347,4,0)</f>
        <v>Bajo</v>
      </c>
    </row>
    <row r="11349" spans="1:13" x14ac:dyDescent="0.3">
      <c r="A11349" s="139">
        <f t="shared" si="11617"/>
        <v>299</v>
      </c>
      <c r="B11349" s="148">
        <f t="shared" si="11619"/>
        <v>19</v>
      </c>
      <c r="D11349" s="149" t="str">
        <f>+VLOOKUP($A11349,mUNICIPIOS!$B$4:$F$343,2,0)</f>
        <v>Zacapa</v>
      </c>
      <c r="E11349" s="149">
        <f>+VLOOKUP($A11349,mUNICIPIOS!$B$4:$F$343,3,0)</f>
        <v>1905</v>
      </c>
      <c r="F11349" s="149" t="str">
        <f>+VLOOKUP($A11349,mUNICIPIOS!$B$4:$F$343,4,0)</f>
        <v>Teculután</v>
      </c>
      <c r="G11349" s="139" t="str">
        <f t="shared" ref="G11349:K11349" si="11659">+G11311</f>
        <v>04</v>
      </c>
      <c r="H11349" t="str">
        <f t="shared" si="11659"/>
        <v>IGA</v>
      </c>
      <c r="I11349" t="str">
        <f t="shared" si="11659"/>
        <v>Índice de Gestión Administrativa</v>
      </c>
      <c r="J11349" t="str">
        <f t="shared" si="11659"/>
        <v>04-02</v>
      </c>
      <c r="K11349" t="str">
        <f t="shared" si="11659"/>
        <v>Gestión del recurso humano.</v>
      </c>
      <c r="L11349" s="150">
        <f>+VLOOKUP($E11349,IGA_2018!$B$8:$N$347,6,0)</f>
        <v>0</v>
      </c>
      <c r="M11349" s="142" t="str">
        <f>+VLOOKUP($E11349,IGA_2018!$B$8:$N$347,7,0)</f>
        <v>Bajo</v>
      </c>
    </row>
    <row r="11350" spans="1:13" x14ac:dyDescent="0.3">
      <c r="A11350" s="139">
        <f t="shared" si="11617"/>
        <v>299</v>
      </c>
      <c r="B11350" s="148">
        <f t="shared" si="11619"/>
        <v>20</v>
      </c>
      <c r="D11350" s="149" t="str">
        <f>+VLOOKUP($A11350,mUNICIPIOS!$B$4:$F$343,2,0)</f>
        <v>Zacapa</v>
      </c>
      <c r="E11350" s="149">
        <f>+VLOOKUP($A11350,mUNICIPIOS!$B$4:$F$343,3,0)</f>
        <v>1905</v>
      </c>
      <c r="F11350" s="149" t="str">
        <f>+VLOOKUP($A11350,mUNICIPIOS!$B$4:$F$343,4,0)</f>
        <v>Teculután</v>
      </c>
      <c r="G11350" s="139" t="str">
        <f t="shared" ref="G11350:K11350" si="11660">+G11312</f>
        <v>04</v>
      </c>
      <c r="H11350" t="str">
        <f t="shared" si="11660"/>
        <v>IGA</v>
      </c>
      <c r="I11350" t="str">
        <f t="shared" si="11660"/>
        <v>Índice de Gestión Administrativa</v>
      </c>
      <c r="J11350" t="str">
        <f t="shared" si="11660"/>
        <v>04-03</v>
      </c>
      <c r="K11350" t="str">
        <f t="shared" si="11660"/>
        <v>Existencia de oficinas municipales con instrumentos de gestión.</v>
      </c>
      <c r="L11350" s="150">
        <f>+VLOOKUP($E11350,IGA_2018!$B$8:$N$347,9,0)</f>
        <v>0</v>
      </c>
      <c r="M11350" s="142" t="str">
        <f>+VLOOKUP($E11350,IGA_2018!$B$8:$N$347,10,0)</f>
        <v>Bajo</v>
      </c>
    </row>
    <row r="11351" spans="1:13" x14ac:dyDescent="0.3">
      <c r="A11351" s="139">
        <f t="shared" si="11617"/>
        <v>299</v>
      </c>
      <c r="B11351" s="148">
        <f t="shared" si="11619"/>
        <v>21</v>
      </c>
      <c r="D11351" s="149" t="str">
        <f>+VLOOKUP($A11351,mUNICIPIOS!$B$4:$F$343,2,0)</f>
        <v>Zacapa</v>
      </c>
      <c r="E11351" s="149">
        <f>+VLOOKUP($A11351,mUNICIPIOS!$B$4:$F$343,3,0)</f>
        <v>1905</v>
      </c>
      <c r="F11351" s="149" t="str">
        <f>+VLOOKUP($A11351,mUNICIPIOS!$B$4:$F$343,4,0)</f>
        <v>Teculután</v>
      </c>
      <c r="G11351" s="139" t="str">
        <f t="shared" ref="G11351:K11351" si="11661">+G11313</f>
        <v>04</v>
      </c>
      <c r="H11351" t="str">
        <f t="shared" si="11661"/>
        <v>IGA</v>
      </c>
      <c r="I11351" t="str">
        <f t="shared" si="11661"/>
        <v>Índice de Gestión Administrativa</v>
      </c>
      <c r="J11351" t="str">
        <f t="shared" si="11661"/>
        <v>INDICE</v>
      </c>
      <c r="K11351">
        <f t="shared" si="11661"/>
        <v>0</v>
      </c>
      <c r="L11351" s="150">
        <f>+VLOOKUP($E11351,IGA_2018!$B$8:$N$347,12,0)</f>
        <v>0</v>
      </c>
      <c r="M11351" s="142" t="str">
        <f>+VLOOKUP($E11351,IGA_2018!$B$8:$N$347,13,0)</f>
        <v>Bajo</v>
      </c>
    </row>
    <row r="11352" spans="1:13" x14ac:dyDescent="0.3">
      <c r="A11352" s="139">
        <f t="shared" si="11617"/>
        <v>299</v>
      </c>
      <c r="B11352" s="148">
        <f t="shared" si="11619"/>
        <v>22</v>
      </c>
      <c r="D11352" s="149" t="str">
        <f>+VLOOKUP($A11352,mUNICIPIOS!$B$4:$F$343,2,0)</f>
        <v>Zacapa</v>
      </c>
      <c r="E11352" s="149">
        <f>+VLOOKUP($A11352,mUNICIPIOS!$B$4:$F$343,3,0)</f>
        <v>1905</v>
      </c>
      <c r="F11352" s="149" t="str">
        <f>+VLOOKUP($A11352,mUNICIPIOS!$B$4:$F$343,4,0)</f>
        <v>Teculután</v>
      </c>
      <c r="G11352" s="139" t="str">
        <f t="shared" ref="G11352:K11352" si="11662">+G11314</f>
        <v>05</v>
      </c>
      <c r="H11352" t="str">
        <f t="shared" si="11662"/>
        <v>IGF</v>
      </c>
      <c r="I11352" t="str">
        <f t="shared" si="11662"/>
        <v>Índice de Gestión Financiera</v>
      </c>
      <c r="J11352" t="str">
        <f t="shared" si="11662"/>
        <v>05-01</v>
      </c>
      <c r="K11352" t="str">
        <f t="shared" si="11662"/>
        <v>Autonomía financiera municipal</v>
      </c>
      <c r="L11352" s="150">
        <f>+VLOOKUP($E11352,IGF_2018!$B$8:$Z$347,3,0)</f>
        <v>0.1724252567176259</v>
      </c>
      <c r="M11352" s="142" t="str">
        <f>+VLOOKUP($E11352,IGF_2018!$B$8:$Z$347,4,0)</f>
        <v>Bajo</v>
      </c>
    </row>
    <row r="11353" spans="1:13" x14ac:dyDescent="0.3">
      <c r="A11353" s="139">
        <f t="shared" si="11617"/>
        <v>299</v>
      </c>
      <c r="B11353" s="148">
        <f t="shared" si="11619"/>
        <v>23</v>
      </c>
      <c r="D11353" s="149" t="str">
        <f>+VLOOKUP($A11353,mUNICIPIOS!$B$4:$F$343,2,0)</f>
        <v>Zacapa</v>
      </c>
      <c r="E11353" s="149">
        <f>+VLOOKUP($A11353,mUNICIPIOS!$B$4:$F$343,3,0)</f>
        <v>1905</v>
      </c>
      <c r="F11353" s="149" t="str">
        <f>+VLOOKUP($A11353,mUNICIPIOS!$B$4:$F$343,4,0)</f>
        <v>Teculután</v>
      </c>
      <c r="G11353" s="139" t="str">
        <f t="shared" ref="G11353:K11353" si="11663">+G11315</f>
        <v>05</v>
      </c>
      <c r="H11353" t="str">
        <f t="shared" si="11663"/>
        <v>IGF</v>
      </c>
      <c r="I11353" t="str">
        <f t="shared" si="11663"/>
        <v>Índice de Gestión Financiera</v>
      </c>
      <c r="J11353" t="str">
        <f t="shared" si="11663"/>
        <v>05-02</v>
      </c>
      <c r="K11353" t="str">
        <f t="shared" si="11663"/>
        <v xml:space="preserve">Ingresos propios por habitante -sin regalías- </v>
      </c>
      <c r="L11353" s="150">
        <f>+VLOOKUP($E11353,IGF_2018!$B$8:$Z$347,6,0)</f>
        <v>0.1293254005317831</v>
      </c>
      <c r="M11353" s="142" t="str">
        <f>+VLOOKUP($E11353,IGF_2018!$B$8:$Z$347,7,0)</f>
        <v>Bajo</v>
      </c>
    </row>
    <row r="11354" spans="1:13" x14ac:dyDescent="0.3">
      <c r="A11354" s="139">
        <f t="shared" si="11617"/>
        <v>299</v>
      </c>
      <c r="B11354" s="148">
        <f t="shared" si="11619"/>
        <v>24</v>
      </c>
      <c r="D11354" s="149" t="str">
        <f>+VLOOKUP($A11354,mUNICIPIOS!$B$4:$F$343,2,0)</f>
        <v>Zacapa</v>
      </c>
      <c r="E11354" s="149">
        <f>+VLOOKUP($A11354,mUNICIPIOS!$B$4:$F$343,3,0)</f>
        <v>1905</v>
      </c>
      <c r="F11354" s="149" t="str">
        <f>+VLOOKUP($A11354,mUNICIPIOS!$B$4:$F$343,4,0)</f>
        <v>Teculután</v>
      </c>
      <c r="G11354" s="139" t="str">
        <f t="shared" ref="G11354:K11354" si="11664">+G11316</f>
        <v>05</v>
      </c>
      <c r="H11354" t="str">
        <f t="shared" si="11664"/>
        <v>IGF</v>
      </c>
      <c r="I11354" t="str">
        <f t="shared" si="11664"/>
        <v>Índice de Gestión Financiera</v>
      </c>
      <c r="J11354" t="str">
        <f t="shared" si="11664"/>
        <v>05-03</v>
      </c>
      <c r="K11354" t="str">
        <f t="shared" si="11664"/>
        <v>Ingresos del IUSI en relación a los ingresos propios -sin regalías-</v>
      </c>
      <c r="L11354" s="150">
        <f>+VLOOKUP($E11354,IGF_2018!$B$8:$Z$347,9,0)</f>
        <v>0.59799131769360703</v>
      </c>
      <c r="M11354" s="142" t="str">
        <f>+VLOOKUP($E11354,IGF_2018!$B$8:$Z$347,10,0)</f>
        <v>Medio</v>
      </c>
    </row>
    <row r="11355" spans="1:13" x14ac:dyDescent="0.3">
      <c r="A11355" s="139">
        <f t="shared" si="11617"/>
        <v>299</v>
      </c>
      <c r="B11355" s="148">
        <f t="shared" si="11619"/>
        <v>25</v>
      </c>
      <c r="D11355" s="149" t="str">
        <f>+VLOOKUP($A11355,mUNICIPIOS!$B$4:$F$343,2,0)</f>
        <v>Zacapa</v>
      </c>
      <c r="E11355" s="149">
        <f>+VLOOKUP($A11355,mUNICIPIOS!$B$4:$F$343,3,0)</f>
        <v>1905</v>
      </c>
      <c r="F11355" s="149" t="str">
        <f>+VLOOKUP($A11355,mUNICIPIOS!$B$4:$F$343,4,0)</f>
        <v>Teculután</v>
      </c>
      <c r="G11355" s="139" t="str">
        <f t="shared" ref="G11355:K11355" si="11665">+G11317</f>
        <v>05</v>
      </c>
      <c r="H11355" t="str">
        <f t="shared" si="11665"/>
        <v>IGF</v>
      </c>
      <c r="I11355" t="str">
        <f t="shared" si="11665"/>
        <v>Índice de Gestión Financiera</v>
      </c>
      <c r="J11355" t="str">
        <f t="shared" si="11665"/>
        <v>05-04</v>
      </c>
      <c r="K11355" t="str">
        <f t="shared" si="11665"/>
        <v>Inversión anual en capital fijo por habitante</v>
      </c>
      <c r="L11355" s="150">
        <f>+VLOOKUP($E11355,IGF_2018!$B$8:$Z$347,12,0)</f>
        <v>3.8701005134975076E-2</v>
      </c>
      <c r="M11355" s="142" t="str">
        <f>+VLOOKUP($E11355,IGF_2018!$B$8:$Z$347,13,0)</f>
        <v>Bajo</v>
      </c>
    </row>
    <row r="11356" spans="1:13" x14ac:dyDescent="0.3">
      <c r="A11356" s="139">
        <f t="shared" si="11617"/>
        <v>299</v>
      </c>
      <c r="B11356" s="148">
        <f t="shared" si="11619"/>
        <v>26</v>
      </c>
      <c r="D11356" s="149" t="str">
        <f>+VLOOKUP($A11356,mUNICIPIOS!$B$4:$F$343,2,0)</f>
        <v>Zacapa</v>
      </c>
      <c r="E11356" s="149">
        <f>+VLOOKUP($A11356,mUNICIPIOS!$B$4:$F$343,3,0)</f>
        <v>1905</v>
      </c>
      <c r="F11356" s="149" t="str">
        <f>+VLOOKUP($A11356,mUNICIPIOS!$B$4:$F$343,4,0)</f>
        <v>Teculután</v>
      </c>
      <c r="G11356" s="139" t="str">
        <f t="shared" ref="G11356:K11356" si="11666">+G11318</f>
        <v>05</v>
      </c>
      <c r="H11356" t="str">
        <f t="shared" si="11666"/>
        <v>IGF</v>
      </c>
      <c r="I11356" t="str">
        <f t="shared" si="11666"/>
        <v>Índice de Gestión Financiera</v>
      </c>
      <c r="J11356" t="str">
        <f t="shared" si="11666"/>
        <v>05-05</v>
      </c>
      <c r="K11356" t="str">
        <f t="shared" si="11666"/>
        <v>Inversión anual en capital fijo con recursos percibidos por ingresos propios</v>
      </c>
      <c r="L11356" s="150">
        <f>+VLOOKUP($E11356,IGF_2018!$B$8:$Z$347,15,0)</f>
        <v>7.3331255964597761E-2</v>
      </c>
      <c r="M11356" s="142" t="str">
        <f>+VLOOKUP($E11356,IGF_2018!$B$8:$Z$347,16,0)</f>
        <v>Bajo</v>
      </c>
    </row>
    <row r="11357" spans="1:13" x14ac:dyDescent="0.3">
      <c r="A11357" s="139">
        <f t="shared" si="11617"/>
        <v>299</v>
      </c>
      <c r="B11357" s="148">
        <f t="shared" si="11619"/>
        <v>27</v>
      </c>
      <c r="D11357" s="149" t="str">
        <f>+VLOOKUP($A11357,mUNICIPIOS!$B$4:$F$343,2,0)</f>
        <v>Zacapa</v>
      </c>
      <c r="E11357" s="149">
        <f>+VLOOKUP($A11357,mUNICIPIOS!$B$4:$F$343,3,0)</f>
        <v>1905</v>
      </c>
      <c r="F11357" s="149" t="str">
        <f>+VLOOKUP($A11357,mUNICIPIOS!$B$4:$F$343,4,0)</f>
        <v>Teculután</v>
      </c>
      <c r="G11357" s="139" t="str">
        <f t="shared" ref="G11357:K11357" si="11667">+G11319</f>
        <v>05</v>
      </c>
      <c r="H11357" t="str">
        <f t="shared" si="11667"/>
        <v>IGF</v>
      </c>
      <c r="I11357" t="str">
        <f t="shared" si="11667"/>
        <v>Índice de Gestión Financiera</v>
      </c>
      <c r="J11357" t="str">
        <f t="shared" si="11667"/>
        <v>05-06</v>
      </c>
      <c r="K11357" t="str">
        <f t="shared" si="11667"/>
        <v xml:space="preserve">Inversión anual en capital fijo con recursos percibidos por transferencias del Gobierno Central </v>
      </c>
      <c r="L11357" s="150">
        <f>+VLOOKUP($E11357,IGF_2018!$B$8:$Z$347,18,0)</f>
        <v>6.287372890123467E-4</v>
      </c>
      <c r="M11357" s="142" t="str">
        <f>+VLOOKUP($E11357,IGF_2018!$B$8:$Z$347,19,0)</f>
        <v>Bajo</v>
      </c>
    </row>
    <row r="11358" spans="1:13" x14ac:dyDescent="0.3">
      <c r="A11358" s="139">
        <f t="shared" si="11617"/>
        <v>299</v>
      </c>
      <c r="B11358" s="148">
        <f t="shared" si="11619"/>
        <v>28</v>
      </c>
      <c r="D11358" s="149" t="str">
        <f>+VLOOKUP($A11358,mUNICIPIOS!$B$4:$F$343,2,0)</f>
        <v>Zacapa</v>
      </c>
      <c r="E11358" s="149">
        <f>+VLOOKUP($A11358,mUNICIPIOS!$B$4:$F$343,3,0)</f>
        <v>1905</v>
      </c>
      <c r="F11358" s="149" t="str">
        <f>+VLOOKUP($A11358,mUNICIPIOS!$B$4:$F$343,4,0)</f>
        <v>Teculután</v>
      </c>
      <c r="G11358" s="139" t="str">
        <f t="shared" ref="G11358:K11358" si="11668">+G11320</f>
        <v>05</v>
      </c>
      <c r="H11358" t="str">
        <f t="shared" si="11668"/>
        <v>IGF</v>
      </c>
      <c r="I11358" t="str">
        <f t="shared" si="11668"/>
        <v>Índice de Gestión Financiera</v>
      </c>
      <c r="J11358" t="str">
        <f t="shared" si="11668"/>
        <v>05-07</v>
      </c>
      <c r="K11358" t="str">
        <f t="shared" si="11668"/>
        <v>Financiamiento por endeudamiento municipal</v>
      </c>
      <c r="L11358" s="150">
        <f>+VLOOKUP($E11358,IGF_2018!$B$8:$Z$347,21,0)</f>
        <v>1</v>
      </c>
      <c r="M11358" s="142" t="str">
        <f>+VLOOKUP($E11358,IGF_2018!$B$8:$Z$347,22,0)</f>
        <v>Alto</v>
      </c>
    </row>
    <row r="11359" spans="1:13" x14ac:dyDescent="0.3">
      <c r="A11359" s="139">
        <f t="shared" si="11617"/>
        <v>299</v>
      </c>
      <c r="B11359" s="148">
        <f t="shared" si="11619"/>
        <v>29</v>
      </c>
      <c r="D11359" s="149" t="str">
        <f>+VLOOKUP($A11359,mUNICIPIOS!$B$4:$F$343,2,0)</f>
        <v>Zacapa</v>
      </c>
      <c r="E11359" s="149">
        <f>+VLOOKUP($A11359,mUNICIPIOS!$B$4:$F$343,3,0)</f>
        <v>1905</v>
      </c>
      <c r="F11359" s="149" t="str">
        <f>+VLOOKUP($A11359,mUNICIPIOS!$B$4:$F$343,4,0)</f>
        <v>Teculután</v>
      </c>
      <c r="G11359" s="139" t="str">
        <f t="shared" ref="G11359:K11359" si="11669">+G11321</f>
        <v>05</v>
      </c>
      <c r="H11359" t="str">
        <f t="shared" si="11669"/>
        <v>IGF</v>
      </c>
      <c r="I11359" t="str">
        <f t="shared" si="11669"/>
        <v>Índice de Gestión Financiera</v>
      </c>
      <c r="J11359" t="str">
        <f t="shared" si="11669"/>
        <v>INDICE</v>
      </c>
      <c r="K11359">
        <f t="shared" si="11669"/>
        <v>0</v>
      </c>
      <c r="L11359" s="150">
        <f>+VLOOKUP($E11359,IGF_2018!$B$8:$Z$347,24,0)</f>
        <v>0.33141536305810104</v>
      </c>
      <c r="M11359" s="142" t="str">
        <f>+VLOOKUP($E11359,IGF_2018!$B$8:$Z$347,25,0)</f>
        <v>Medio bajo</v>
      </c>
    </row>
    <row r="11360" spans="1:13" x14ac:dyDescent="0.3">
      <c r="A11360" s="139">
        <f t="shared" si="11617"/>
        <v>299</v>
      </c>
      <c r="B11360" s="148">
        <f t="shared" si="11619"/>
        <v>30</v>
      </c>
      <c r="D11360" s="149" t="str">
        <f>+VLOOKUP($A11360,mUNICIPIOS!$B$4:$F$343,2,0)</f>
        <v>Zacapa</v>
      </c>
      <c r="E11360" s="149">
        <f>+VLOOKUP($A11360,mUNICIPIOS!$B$4:$F$343,3,0)</f>
        <v>1905</v>
      </c>
      <c r="F11360" s="149" t="str">
        <f>+VLOOKUP($A11360,mUNICIPIOS!$B$4:$F$343,4,0)</f>
        <v>Teculután</v>
      </c>
      <c r="G11360" s="139" t="str">
        <f t="shared" ref="G11360:K11360" si="11670">+G11322</f>
        <v>06</v>
      </c>
      <c r="H11360" t="str">
        <f t="shared" si="11670"/>
        <v>IGE</v>
      </c>
      <c r="I11360" t="str">
        <f t="shared" si="11670"/>
        <v>Índice de Gestión Estratégica</v>
      </c>
      <c r="J11360" t="str">
        <f t="shared" si="11670"/>
        <v>06-01</v>
      </c>
      <c r="K11360" t="str">
        <f t="shared" si="11670"/>
        <v>Ejecución del Plan Operativo Anual  (POA)</v>
      </c>
      <c r="L11360" s="150">
        <f>+VLOOKUP($E11360,IGE_2018!$B$8:$Z$347,3,0)</f>
        <v>0.91295345559648533</v>
      </c>
      <c r="M11360" s="142" t="str">
        <f>+VLOOKUP($E11360,IGE_2018!$B$8:$Z$347,4,0)</f>
        <v>Alto</v>
      </c>
    </row>
    <row r="11361" spans="1:13" x14ac:dyDescent="0.3">
      <c r="A11361" s="139">
        <f t="shared" si="11617"/>
        <v>299</v>
      </c>
      <c r="B11361" s="148">
        <f t="shared" si="11619"/>
        <v>31</v>
      </c>
      <c r="D11361" s="149" t="str">
        <f>+VLOOKUP($A11361,mUNICIPIOS!$B$4:$F$343,2,0)</f>
        <v>Zacapa</v>
      </c>
      <c r="E11361" s="149">
        <f>+VLOOKUP($A11361,mUNICIPIOS!$B$4:$F$343,3,0)</f>
        <v>1905</v>
      </c>
      <c r="F11361" s="149" t="str">
        <f>+VLOOKUP($A11361,mUNICIPIOS!$B$4:$F$343,4,0)</f>
        <v>Teculután</v>
      </c>
      <c r="G11361" s="139" t="str">
        <f t="shared" ref="G11361:K11361" si="11671">+G11323</f>
        <v>06</v>
      </c>
      <c r="H11361" t="str">
        <f t="shared" si="11671"/>
        <v>IGE</v>
      </c>
      <c r="I11361" t="str">
        <f t="shared" si="11671"/>
        <v>Índice de Gestión Estratégica</v>
      </c>
      <c r="J11361" t="str">
        <f t="shared" si="11671"/>
        <v>06-02</v>
      </c>
      <c r="K11361" t="str">
        <f t="shared" si="11671"/>
        <v>Relación Plan de Desarrollo Municipal y Ordenamiento Territorial (PDM-OT) - Plan Estratégico Institucional (PEI) - Plan Operativo Multianual (POM) - Plan Operativo Anual (POA)</v>
      </c>
      <c r="L11361" s="150">
        <f>+VLOOKUP($E11361,IGE_2018!$B$8:$Z$347,6,0)</f>
        <v>0.30833333333333329</v>
      </c>
      <c r="M11361" s="142" t="str">
        <f>+VLOOKUP($E11361,IGE_2018!$B$8:$Z$347,7,0)</f>
        <v>Medio bajo</v>
      </c>
    </row>
    <row r="11362" spans="1:13" x14ac:dyDescent="0.3">
      <c r="A11362" s="139">
        <f t="shared" si="11617"/>
        <v>299</v>
      </c>
      <c r="B11362" s="148">
        <f t="shared" si="11619"/>
        <v>32</v>
      </c>
      <c r="D11362" s="149" t="str">
        <f>+VLOOKUP($A11362,mUNICIPIOS!$B$4:$F$343,2,0)</f>
        <v>Zacapa</v>
      </c>
      <c r="E11362" s="149">
        <f>+VLOOKUP($A11362,mUNICIPIOS!$B$4:$F$343,3,0)</f>
        <v>1905</v>
      </c>
      <c r="F11362" s="149" t="str">
        <f>+VLOOKUP($A11362,mUNICIPIOS!$B$4:$F$343,4,0)</f>
        <v>Teculután</v>
      </c>
      <c r="G11362" s="139" t="str">
        <f t="shared" ref="G11362:K11362" si="11672">+G11324</f>
        <v>06</v>
      </c>
      <c r="H11362" t="str">
        <f t="shared" si="11672"/>
        <v>IGE</v>
      </c>
      <c r="I11362" t="str">
        <f t="shared" si="11672"/>
        <v>Índice de Gestión Estratégica</v>
      </c>
      <c r="J11362" t="str">
        <f t="shared" si="11672"/>
        <v>06-03</v>
      </c>
      <c r="K11362" t="str">
        <f t="shared" si="11672"/>
        <v>Presupuesto de egresos relacionado a competencias municipales que responden a prioridades nacionales de desarrollo.</v>
      </c>
      <c r="L11362" s="150">
        <f>+VLOOKUP($E11362,IGE_2018!$B$8:$Z$347,9,0)</f>
        <v>0.33634486816907078</v>
      </c>
      <c r="M11362" s="142" t="str">
        <f>+VLOOKUP($E11362,IGE_2018!$B$8:$Z$347,10,0)</f>
        <v>Medio bajo</v>
      </c>
    </row>
    <row r="11363" spans="1:13" x14ac:dyDescent="0.3">
      <c r="A11363" s="139">
        <f t="shared" si="11617"/>
        <v>299</v>
      </c>
      <c r="B11363" s="148">
        <f t="shared" si="11619"/>
        <v>33</v>
      </c>
      <c r="D11363" s="149" t="str">
        <f>+VLOOKUP($A11363,mUNICIPIOS!$B$4:$F$343,2,0)</f>
        <v>Zacapa</v>
      </c>
      <c r="E11363" s="149">
        <f>+VLOOKUP($A11363,mUNICIPIOS!$B$4:$F$343,3,0)</f>
        <v>1905</v>
      </c>
      <c r="F11363" s="149" t="str">
        <f>+VLOOKUP($A11363,mUNICIPIOS!$B$4:$F$343,4,0)</f>
        <v>Teculután</v>
      </c>
      <c r="G11363" s="139" t="str">
        <f t="shared" ref="G11363:K11363" si="11673">+G11325</f>
        <v>06</v>
      </c>
      <c r="H11363" t="str">
        <f t="shared" si="11673"/>
        <v>IGE</v>
      </c>
      <c r="I11363" t="str">
        <f t="shared" si="11673"/>
        <v>Índice de Gestión Estratégica</v>
      </c>
      <c r="J11363" t="str">
        <f t="shared" si="11673"/>
        <v>06-04</v>
      </c>
      <c r="K11363" t="str">
        <f t="shared" si="11673"/>
        <v>Institucionalización de la gestión ordenada del territorio</v>
      </c>
      <c r="L11363" s="150">
        <f>+VLOOKUP($E11363,IGE_2018!$B$8:$Z$347,12,0)</f>
        <v>0.6</v>
      </c>
      <c r="M11363" s="142" t="str">
        <f>+VLOOKUP($E11363,IGE_2018!$B$8:$Z$347,13,0)</f>
        <v>Medio</v>
      </c>
    </row>
    <row r="11364" spans="1:13" x14ac:dyDescent="0.3">
      <c r="A11364" s="139">
        <f t="shared" si="11617"/>
        <v>299</v>
      </c>
      <c r="B11364" s="148">
        <f t="shared" si="11619"/>
        <v>34</v>
      </c>
      <c r="D11364" s="149" t="str">
        <f>+VLOOKUP($A11364,mUNICIPIOS!$B$4:$F$343,2,0)</f>
        <v>Zacapa</v>
      </c>
      <c r="E11364" s="149">
        <f>+VLOOKUP($A11364,mUNICIPIOS!$B$4:$F$343,3,0)</f>
        <v>1905</v>
      </c>
      <c r="F11364" s="149" t="str">
        <f>+VLOOKUP($A11364,mUNICIPIOS!$B$4:$F$343,4,0)</f>
        <v>Teculután</v>
      </c>
      <c r="G11364" s="139" t="str">
        <f t="shared" ref="G11364:K11364" si="11674">+G11326</f>
        <v>06</v>
      </c>
      <c r="H11364" t="str">
        <f t="shared" si="11674"/>
        <v>IGE</v>
      </c>
      <c r="I11364" t="str">
        <f t="shared" si="11674"/>
        <v>Índice de Gestión Estratégica</v>
      </c>
      <c r="J11364" t="str">
        <f t="shared" si="11674"/>
        <v>06-05</v>
      </c>
      <c r="K11364" t="str">
        <f t="shared" si="11674"/>
        <v>Acciones para la gestión ordenada del territorio</v>
      </c>
      <c r="L11364" s="150">
        <f>+VLOOKUP($E11364,IGE_2018!$B$8:$Z$347,15,0)</f>
        <v>6.0000000000000026E-2</v>
      </c>
      <c r="M11364" s="142" t="str">
        <f>+VLOOKUP($E11364,IGE_2018!$B$8:$Z$347,16,0)</f>
        <v>Bajo</v>
      </c>
    </row>
    <row r="11365" spans="1:13" x14ac:dyDescent="0.3">
      <c r="A11365" s="139">
        <f t="shared" si="11617"/>
        <v>299</v>
      </c>
      <c r="B11365" s="148">
        <f t="shared" si="11619"/>
        <v>35</v>
      </c>
      <c r="D11365" s="149" t="str">
        <f>+VLOOKUP($A11365,mUNICIPIOS!$B$4:$F$343,2,0)</f>
        <v>Zacapa</v>
      </c>
      <c r="E11365" s="149">
        <f>+VLOOKUP($A11365,mUNICIPIOS!$B$4:$F$343,3,0)</f>
        <v>1905</v>
      </c>
      <c r="F11365" s="149" t="str">
        <f>+VLOOKUP($A11365,mUNICIPIOS!$B$4:$F$343,4,0)</f>
        <v>Teculután</v>
      </c>
      <c r="G11365" s="139" t="str">
        <f t="shared" ref="G11365:K11365" si="11675">+G11327</f>
        <v>06</v>
      </c>
      <c r="H11365" t="str">
        <f t="shared" si="11675"/>
        <v>IGE</v>
      </c>
      <c r="I11365" t="str">
        <f t="shared" si="11675"/>
        <v>Índice de Gestión Estratégica</v>
      </c>
      <c r="J11365" t="str">
        <f t="shared" si="11675"/>
        <v>06-06</v>
      </c>
      <c r="K11365" t="str">
        <f t="shared" si="11675"/>
        <v>Gestión de riesgo en la formulación de proyectos derivados de la planificación operativa anual</v>
      </c>
      <c r="L11365" s="150">
        <f>+VLOOKUP($E11365,IGE_2018!$B$8:$Z$347,18,0)</f>
        <v>0</v>
      </c>
      <c r="M11365" s="142" t="str">
        <f>+VLOOKUP($E11365,IGE_2018!$B$8:$Z$347,19,0)</f>
        <v>Bajo</v>
      </c>
    </row>
    <row r="11366" spans="1:13" x14ac:dyDescent="0.3">
      <c r="A11366" s="139">
        <f t="shared" si="11617"/>
        <v>299</v>
      </c>
      <c r="B11366" s="148">
        <f t="shared" si="11619"/>
        <v>36</v>
      </c>
      <c r="D11366" s="149" t="str">
        <f>+VLOOKUP($A11366,mUNICIPIOS!$B$4:$F$343,2,0)</f>
        <v>Zacapa</v>
      </c>
      <c r="E11366" s="149">
        <f>+VLOOKUP($A11366,mUNICIPIOS!$B$4:$F$343,3,0)</f>
        <v>1905</v>
      </c>
      <c r="F11366" s="149" t="str">
        <f>+VLOOKUP($A11366,mUNICIPIOS!$B$4:$F$343,4,0)</f>
        <v>Teculután</v>
      </c>
      <c r="G11366" s="139" t="str">
        <f t="shared" ref="G11366:K11366" si="11676">+G11328</f>
        <v>06</v>
      </c>
      <c r="H11366" t="str">
        <f t="shared" si="11676"/>
        <v>IGE</v>
      </c>
      <c r="I11366" t="str">
        <f t="shared" si="11676"/>
        <v>Índice de Gestión Estratégica</v>
      </c>
      <c r="J11366" t="str">
        <f t="shared" si="11676"/>
        <v>06-07</v>
      </c>
      <c r="K11366" t="str">
        <f t="shared" si="11676"/>
        <v>Ingresos por servicios ambientales en relación a los ingresos propios sin regalías</v>
      </c>
      <c r="L11366" s="150">
        <f>+VLOOKUP($E11366,IGE_2018!$B$8:$Z$347,21,0)</f>
        <v>0.21373866804517097</v>
      </c>
      <c r="M11366" s="142" t="str">
        <f>+VLOOKUP($E11366,IGE_2018!$B$8:$Z$347,22,0)</f>
        <v>Medio bajo</v>
      </c>
    </row>
    <row r="11367" spans="1:13" x14ac:dyDescent="0.3">
      <c r="A11367" s="139">
        <f t="shared" si="11617"/>
        <v>299</v>
      </c>
      <c r="B11367" s="148">
        <f t="shared" si="11619"/>
        <v>37</v>
      </c>
      <c r="D11367" s="149" t="str">
        <f>+VLOOKUP($A11367,mUNICIPIOS!$B$4:$F$343,2,0)</f>
        <v>Zacapa</v>
      </c>
      <c r="E11367" s="149">
        <f>+VLOOKUP($A11367,mUNICIPIOS!$B$4:$F$343,3,0)</f>
        <v>1905</v>
      </c>
      <c r="F11367" s="149" t="str">
        <f>+VLOOKUP($A11367,mUNICIPIOS!$B$4:$F$343,4,0)</f>
        <v>Teculután</v>
      </c>
      <c r="G11367" s="139" t="str">
        <f t="shared" ref="G11367:K11367" si="11677">+G11329</f>
        <v>06</v>
      </c>
      <c r="H11367" t="str">
        <f t="shared" si="11677"/>
        <v>IGE</v>
      </c>
      <c r="I11367" t="str">
        <f t="shared" si="11677"/>
        <v>Índice de Gestión Estratégica</v>
      </c>
      <c r="J11367" t="str">
        <f t="shared" si="11677"/>
        <v>INDICE</v>
      </c>
      <c r="K11367">
        <f t="shared" si="11677"/>
        <v>0</v>
      </c>
      <c r="L11367" s="150">
        <f>+VLOOKUP($E11367,IGE_2018!$B$8:$Z$347,24,0)</f>
        <v>0.35765310218625757</v>
      </c>
      <c r="M11367" s="142" t="str">
        <f>+VLOOKUP($E11367,IGE_2018!$B$8:$Z$347,25,0)</f>
        <v>Medio bajo</v>
      </c>
    </row>
    <row r="11368" spans="1:13" x14ac:dyDescent="0.3">
      <c r="A11368" s="139">
        <f t="shared" si="11617"/>
        <v>299</v>
      </c>
      <c r="B11368" s="148">
        <f t="shared" si="11619"/>
        <v>38</v>
      </c>
      <c r="D11368" s="149" t="str">
        <f>+VLOOKUP($A11368,mUNICIPIOS!$B$4:$F$343,2,0)</f>
        <v>Zacapa</v>
      </c>
      <c r="E11368" s="149">
        <f>+VLOOKUP($A11368,mUNICIPIOS!$B$4:$F$343,3,0)</f>
        <v>1905</v>
      </c>
      <c r="F11368" s="149" t="str">
        <f>+VLOOKUP($A11368,mUNICIPIOS!$B$4:$F$343,4,0)</f>
        <v>Teculután</v>
      </c>
      <c r="G11368" s="139" t="str">
        <f t="shared" ref="G11368:K11368" si="11678">+G11330</f>
        <v>RANKING</v>
      </c>
      <c r="H11368" t="str">
        <f t="shared" si="11678"/>
        <v>RGM</v>
      </c>
      <c r="I11368" t="str">
        <f t="shared" si="11678"/>
        <v>Ranking de la Gestión Municipal 2018</v>
      </c>
      <c r="J11368" t="str">
        <f t="shared" si="11678"/>
        <v>RANKING</v>
      </c>
      <c r="K11368">
        <f t="shared" si="11678"/>
        <v>0</v>
      </c>
      <c r="L11368" s="151">
        <f>+VLOOKUP($E11368,Resultados_generales!$C$8:$AE$347,27,0)</f>
        <v>0.30402149039436371</v>
      </c>
      <c r="M11368" t="str">
        <f>+VLOOKUP($E11368,Resultados_generales!$C$8:$AE$347,28,0)</f>
        <v>Medio bajo</v>
      </c>
    </row>
    <row r="11369" spans="1:13" x14ac:dyDescent="0.3">
      <c r="A11369" s="139">
        <f t="shared" si="11617"/>
        <v>300</v>
      </c>
      <c r="B11369" s="148">
        <f t="shared" si="11619"/>
        <v>1</v>
      </c>
      <c r="D11369" s="149" t="str">
        <f>+VLOOKUP($A11369,mUNICIPIOS!$B$4:$F$343,2,0)</f>
        <v>Zacapa</v>
      </c>
      <c r="E11369" s="149">
        <f>+VLOOKUP($A11369,mUNICIPIOS!$B$4:$F$343,3,0)</f>
        <v>1906</v>
      </c>
      <c r="F11369" s="149" t="str">
        <f>+VLOOKUP($A11369,mUNICIPIOS!$B$4:$F$343,4,0)</f>
        <v>Usumatlán</v>
      </c>
      <c r="G11369" s="139" t="str">
        <f t="shared" ref="G11369:K11369" si="11679">+G11331</f>
        <v>01</v>
      </c>
      <c r="H11369" t="str">
        <f t="shared" si="11679"/>
        <v>IPC</v>
      </c>
      <c r="I11369" t="str">
        <f t="shared" si="11679"/>
        <v>Índice de Participación Ciudadana</v>
      </c>
      <c r="J11369" t="str">
        <f t="shared" si="11679"/>
        <v>01-01</v>
      </c>
      <c r="K11369" t="str">
        <f t="shared" si="11679"/>
        <v>Número de reuniones del COMUDE en el año de la medición.</v>
      </c>
      <c r="L11369" s="150">
        <f>+VLOOKUP($E11369,IPC_2018!$B$8:$T$347,3,0)</f>
        <v>1</v>
      </c>
      <c r="M11369" s="142" t="str">
        <f>+VLOOKUP($E11369,IPC_2018!$B$8:$T$347,4,0)</f>
        <v>Alto</v>
      </c>
    </row>
    <row r="11370" spans="1:13" x14ac:dyDescent="0.3">
      <c r="A11370" s="139">
        <f t="shared" si="11617"/>
        <v>300</v>
      </c>
      <c r="B11370" s="148">
        <f t="shared" si="11619"/>
        <v>2</v>
      </c>
      <c r="D11370" s="149" t="str">
        <f>+VLOOKUP($A11370,mUNICIPIOS!$B$4:$F$343,2,0)</f>
        <v>Zacapa</v>
      </c>
      <c r="E11370" s="149">
        <f>+VLOOKUP($A11370,mUNICIPIOS!$B$4:$F$343,3,0)</f>
        <v>1906</v>
      </c>
      <c r="F11370" s="149" t="str">
        <f>+VLOOKUP($A11370,mUNICIPIOS!$B$4:$F$343,4,0)</f>
        <v>Usumatlán</v>
      </c>
      <c r="G11370" s="139" t="str">
        <f t="shared" ref="G11370:K11370" si="11680">+G11332</f>
        <v>01</v>
      </c>
      <c r="H11370" t="str">
        <f t="shared" si="11680"/>
        <v>IPC</v>
      </c>
      <c r="I11370" t="str">
        <f t="shared" si="11680"/>
        <v>Índice de Participación Ciudadana</v>
      </c>
      <c r="J11370" t="str">
        <f t="shared" si="11680"/>
        <v>01-02</v>
      </c>
      <c r="K11370" t="str">
        <f t="shared" si="11680"/>
        <v>Participación de Alcaldes, Concejales y Síndicos determinados o designados en el COMUDE</v>
      </c>
      <c r="L11370" s="150">
        <f>+VLOOKUP($E11370,IPC_2018!$B$8:$T$347,6,0)</f>
        <v>0.875</v>
      </c>
      <c r="M11370" s="142" t="str">
        <f>+VLOOKUP($E11370,IPC_2018!$B$8:$T$347,7,0)</f>
        <v>Alto</v>
      </c>
    </row>
    <row r="11371" spans="1:13" x14ac:dyDescent="0.3">
      <c r="A11371" s="139">
        <f t="shared" si="11617"/>
        <v>300</v>
      </c>
      <c r="B11371" s="148">
        <f t="shared" si="11619"/>
        <v>3</v>
      </c>
      <c r="D11371" s="149" t="str">
        <f>+VLOOKUP($A11371,mUNICIPIOS!$B$4:$F$343,2,0)</f>
        <v>Zacapa</v>
      </c>
      <c r="E11371" s="149">
        <f>+VLOOKUP($A11371,mUNICIPIOS!$B$4:$F$343,3,0)</f>
        <v>1906</v>
      </c>
      <c r="F11371" s="149" t="str">
        <f>+VLOOKUP($A11371,mUNICIPIOS!$B$4:$F$343,4,0)</f>
        <v>Usumatlán</v>
      </c>
      <c r="G11371" s="139" t="str">
        <f t="shared" ref="G11371:K11371" si="11681">+G11333</f>
        <v>01</v>
      </c>
      <c r="H11371" t="str">
        <f t="shared" si="11681"/>
        <v>IPC</v>
      </c>
      <c r="I11371" t="str">
        <f t="shared" si="11681"/>
        <v>Índice de Participación Ciudadana</v>
      </c>
      <c r="J11371" t="str">
        <f t="shared" si="11681"/>
        <v>01-03</v>
      </c>
      <c r="K11371" t="str">
        <f t="shared" si="11681"/>
        <v>Participación  de organizaciones de jóvenes, mujeres, pueblos mayas, xincas, garífunas, y otras organizaciones en el Comude</v>
      </c>
      <c r="L11371" s="150">
        <f>+VLOOKUP($E11371,IPC_2018!$B$8:$T$347,9,0)</f>
        <v>0.40182648401826482</v>
      </c>
      <c r="M11371" s="142" t="str">
        <f>+VLOOKUP($E11371,IPC_2018!$B$8:$T$347,10,0)</f>
        <v>Medio</v>
      </c>
    </row>
    <row r="11372" spans="1:13" x14ac:dyDescent="0.3">
      <c r="A11372" s="139">
        <f t="shared" si="11617"/>
        <v>300</v>
      </c>
      <c r="B11372" s="148">
        <f t="shared" si="11619"/>
        <v>4</v>
      </c>
      <c r="D11372" s="149" t="str">
        <f>+VLOOKUP($A11372,mUNICIPIOS!$B$4:$F$343,2,0)</f>
        <v>Zacapa</v>
      </c>
      <c r="E11372" s="149">
        <f>+VLOOKUP($A11372,mUNICIPIOS!$B$4:$F$343,3,0)</f>
        <v>1906</v>
      </c>
      <c r="F11372" s="149" t="str">
        <f>+VLOOKUP($A11372,mUNICIPIOS!$B$4:$F$343,4,0)</f>
        <v>Usumatlán</v>
      </c>
      <c r="G11372" s="139" t="str">
        <f t="shared" ref="G11372:K11372" si="11682">+G11334</f>
        <v>01</v>
      </c>
      <c r="H11372" t="str">
        <f t="shared" si="11682"/>
        <v>IPC</v>
      </c>
      <c r="I11372" t="str">
        <f t="shared" si="11682"/>
        <v>Índice de Participación Ciudadana</v>
      </c>
      <c r="J11372" t="str">
        <f t="shared" si="11682"/>
        <v>01-04</v>
      </c>
      <c r="K11372" t="str">
        <f t="shared" si="11682"/>
        <v>Representatividad territorial del Comude.</v>
      </c>
      <c r="L11372" s="150">
        <f>+VLOOKUP($E11372,IPC_2018!$B$8:$T$347,12,0)</f>
        <v>0.93214285714285716</v>
      </c>
      <c r="M11372" s="142" t="str">
        <f>+VLOOKUP($E11372,IPC_2018!$B$8:$T$347,13,0)</f>
        <v>Alto</v>
      </c>
    </row>
    <row r="11373" spans="1:13" x14ac:dyDescent="0.3">
      <c r="A11373" s="139">
        <f t="shared" ref="A11373:A11436" si="11683">+IF(B11372=38,A11372+1,A11372)</f>
        <v>300</v>
      </c>
      <c r="B11373" s="148">
        <f t="shared" si="11619"/>
        <v>5</v>
      </c>
      <c r="D11373" s="149" t="str">
        <f>+VLOOKUP($A11373,mUNICIPIOS!$B$4:$F$343,2,0)</f>
        <v>Zacapa</v>
      </c>
      <c r="E11373" s="149">
        <f>+VLOOKUP($A11373,mUNICIPIOS!$B$4:$F$343,3,0)</f>
        <v>1906</v>
      </c>
      <c r="F11373" s="149" t="str">
        <f>+VLOOKUP($A11373,mUNICIPIOS!$B$4:$F$343,4,0)</f>
        <v>Usumatlán</v>
      </c>
      <c r="G11373" s="139" t="str">
        <f t="shared" ref="G11373:K11373" si="11684">+G11335</f>
        <v>01</v>
      </c>
      <c r="H11373" t="str">
        <f t="shared" si="11684"/>
        <v>IPC</v>
      </c>
      <c r="I11373" t="str">
        <f t="shared" si="11684"/>
        <v>Índice de Participación Ciudadana</v>
      </c>
      <c r="J11373" t="str">
        <f t="shared" si="11684"/>
        <v>01-05</v>
      </c>
      <c r="K11373" t="str">
        <f t="shared" si="11684"/>
        <v>Funcionamiento del Comude</v>
      </c>
      <c r="L11373" s="150">
        <f>+VLOOKUP($E11373,IPC_2018!$B$8:$T$347,15,0)</f>
        <v>0.24911660786187864</v>
      </c>
      <c r="M11373" s="142" t="str">
        <f>+VLOOKUP($E11373,IPC_2018!$B$8:$T$347,16,0)</f>
        <v>Medio bajo</v>
      </c>
    </row>
    <row r="11374" spans="1:13" x14ac:dyDescent="0.3">
      <c r="A11374" s="139">
        <f t="shared" si="11683"/>
        <v>300</v>
      </c>
      <c r="B11374" s="148">
        <f t="shared" ref="B11374:B11437" si="11685">+B11336</f>
        <v>6</v>
      </c>
      <c r="D11374" s="149" t="str">
        <f>+VLOOKUP($A11374,mUNICIPIOS!$B$4:$F$343,2,0)</f>
        <v>Zacapa</v>
      </c>
      <c r="E11374" s="149">
        <f>+VLOOKUP($A11374,mUNICIPIOS!$B$4:$F$343,3,0)</f>
        <v>1906</v>
      </c>
      <c r="F11374" s="149" t="str">
        <f>+VLOOKUP($A11374,mUNICIPIOS!$B$4:$F$343,4,0)</f>
        <v>Usumatlán</v>
      </c>
      <c r="G11374" s="139" t="str">
        <f t="shared" ref="G11374:K11374" si="11686">+G11336</f>
        <v>01</v>
      </c>
      <c r="H11374" t="str">
        <f t="shared" si="11686"/>
        <v>IPC</v>
      </c>
      <c r="I11374" t="str">
        <f t="shared" si="11686"/>
        <v>Índice de Participación Ciudadana</v>
      </c>
      <c r="J11374" t="str">
        <f t="shared" si="11686"/>
        <v>INDICE</v>
      </c>
      <c r="K11374">
        <f t="shared" si="11686"/>
        <v>0</v>
      </c>
      <c r="L11374" s="150">
        <f>+VLOOKUP($E11374,IPC_2018!$B$8:$T$347,18,0)</f>
        <v>0.77183789235345013</v>
      </c>
      <c r="M11374" s="142" t="str">
        <f>+VLOOKUP($E11374,IPC_2018!$B$8:$T$347,19,0)</f>
        <v>Medio alto</v>
      </c>
    </row>
    <row r="11375" spans="1:13" x14ac:dyDescent="0.3">
      <c r="A11375" s="139">
        <f t="shared" si="11683"/>
        <v>300</v>
      </c>
      <c r="B11375" s="148">
        <f t="shared" si="11685"/>
        <v>7</v>
      </c>
      <c r="D11375" s="149" t="str">
        <f>+VLOOKUP($A11375,mUNICIPIOS!$B$4:$F$343,2,0)</f>
        <v>Zacapa</v>
      </c>
      <c r="E11375" s="149">
        <f>+VLOOKUP($A11375,mUNICIPIOS!$B$4:$F$343,3,0)</f>
        <v>1906</v>
      </c>
      <c r="F11375" s="149" t="str">
        <f>+VLOOKUP($A11375,mUNICIPIOS!$B$4:$F$343,4,0)</f>
        <v>Usumatlán</v>
      </c>
      <c r="G11375" s="139" t="str">
        <f t="shared" ref="G11375:K11375" si="11687">+G11337</f>
        <v>02</v>
      </c>
      <c r="H11375" t="str">
        <f t="shared" si="11687"/>
        <v>IIC</v>
      </c>
      <c r="I11375" t="str">
        <f t="shared" si="11687"/>
        <v>Índice de Información a la Ciudadanía</v>
      </c>
      <c r="J11375" t="str">
        <f t="shared" si="11687"/>
        <v>02-01</v>
      </c>
      <c r="K11375" t="str">
        <f t="shared" si="11687"/>
        <v>Rendición de cuentas cuatrimestral y anual al Comude enfocadas en resultados.</v>
      </c>
      <c r="L11375" s="150">
        <f>+VLOOKUP($E11375,IIC_2018!$B$8:$Q$347,3,0)</f>
        <v>0.8</v>
      </c>
      <c r="M11375" s="142" t="str">
        <f>+VLOOKUP($E11375,IIC_2018!$B$8:$Q$347,4,0)</f>
        <v>Medio alto</v>
      </c>
    </row>
    <row r="11376" spans="1:13" x14ac:dyDescent="0.3">
      <c r="A11376" s="139">
        <f t="shared" si="11683"/>
        <v>300</v>
      </c>
      <c r="B11376" s="148">
        <f t="shared" si="11685"/>
        <v>8</v>
      </c>
      <c r="D11376" s="149" t="str">
        <f>+VLOOKUP($A11376,mUNICIPIOS!$B$4:$F$343,2,0)</f>
        <v>Zacapa</v>
      </c>
      <c r="E11376" s="149">
        <f>+VLOOKUP($A11376,mUNICIPIOS!$B$4:$F$343,3,0)</f>
        <v>1906</v>
      </c>
      <c r="F11376" s="149" t="str">
        <f>+VLOOKUP($A11376,mUNICIPIOS!$B$4:$F$343,4,0)</f>
        <v>Usumatlán</v>
      </c>
      <c r="G11376" s="139" t="str">
        <f t="shared" ref="G11376:K11376" si="11688">+G11338</f>
        <v>02</v>
      </c>
      <c r="H11376" t="str">
        <f t="shared" si="11688"/>
        <v>IIC</v>
      </c>
      <c r="I11376" t="str">
        <f t="shared" si="11688"/>
        <v>Índice de Información a la Ciudadanía</v>
      </c>
      <c r="J11376" t="str">
        <f t="shared" si="11688"/>
        <v>02-02</v>
      </c>
      <c r="K11376" t="str">
        <f t="shared" si="11688"/>
        <v>Información presupuestaria y otra información brindada a la ciudadanía disponible en medios locales de comunicación.</v>
      </c>
      <c r="L11376" s="150">
        <f>+VLOOKUP($E11376,IIC_2018!$B$8:$Q$347,6,0)</f>
        <v>0.625</v>
      </c>
      <c r="M11376" s="142" t="str">
        <f>+VLOOKUP($E11376,IIC_2018!$B$8:$Q$347,7,0)</f>
        <v>Medio alto</v>
      </c>
    </row>
    <row r="11377" spans="1:13" x14ac:dyDescent="0.3">
      <c r="A11377" s="139">
        <f t="shared" si="11683"/>
        <v>300</v>
      </c>
      <c r="B11377" s="148">
        <f t="shared" si="11685"/>
        <v>9</v>
      </c>
      <c r="D11377" s="149" t="str">
        <f>+VLOOKUP($A11377,mUNICIPIOS!$B$4:$F$343,2,0)</f>
        <v>Zacapa</v>
      </c>
      <c r="E11377" s="149">
        <f>+VLOOKUP($A11377,mUNICIPIOS!$B$4:$F$343,3,0)</f>
        <v>1906</v>
      </c>
      <c r="F11377" s="149" t="str">
        <f>+VLOOKUP($A11377,mUNICIPIOS!$B$4:$F$343,4,0)</f>
        <v>Usumatlán</v>
      </c>
      <c r="G11377" s="139" t="str">
        <f t="shared" ref="G11377:K11377" si="11689">+G11339</f>
        <v>02</v>
      </c>
      <c r="H11377" t="str">
        <f t="shared" si="11689"/>
        <v>IIC</v>
      </c>
      <c r="I11377" t="str">
        <f t="shared" si="11689"/>
        <v>Índice de Información a la Ciudadanía</v>
      </c>
      <c r="J11377" t="str">
        <f t="shared" si="11689"/>
        <v>02-03</v>
      </c>
      <c r="K11377" t="str">
        <f t="shared" si="11689"/>
        <v>Información pública de oficio actualizada y disponible de acuerdo a la LAIP y uso de internet.</v>
      </c>
      <c r="L11377" s="150">
        <f>+VLOOKUP($E11377,IIC_2018!$B$8:$Q$347,9,0)</f>
        <v>0.99999999999999989</v>
      </c>
      <c r="M11377" s="142" t="str">
        <f>+VLOOKUP($E11377,IIC_2018!$B$8:$Q$347,10,0)</f>
        <v>Alto</v>
      </c>
    </row>
    <row r="11378" spans="1:13" x14ac:dyDescent="0.3">
      <c r="A11378" s="139">
        <f t="shared" si="11683"/>
        <v>300</v>
      </c>
      <c r="B11378" s="148">
        <f t="shared" si="11685"/>
        <v>10</v>
      </c>
      <c r="D11378" s="149" t="str">
        <f>+VLOOKUP($A11378,mUNICIPIOS!$B$4:$F$343,2,0)</f>
        <v>Zacapa</v>
      </c>
      <c r="E11378" s="149">
        <f>+VLOOKUP($A11378,mUNICIPIOS!$B$4:$F$343,3,0)</f>
        <v>1906</v>
      </c>
      <c r="F11378" s="149" t="str">
        <f>+VLOOKUP($A11378,mUNICIPIOS!$B$4:$F$343,4,0)</f>
        <v>Usumatlán</v>
      </c>
      <c r="G11378" s="139" t="str">
        <f t="shared" ref="G11378:K11378" si="11690">+G11340</f>
        <v>02</v>
      </c>
      <c r="H11378" t="str">
        <f t="shared" si="11690"/>
        <v>IIC</v>
      </c>
      <c r="I11378" t="str">
        <f t="shared" si="11690"/>
        <v>Índice de Información a la Ciudadanía</v>
      </c>
      <c r="J11378" t="str">
        <f t="shared" si="11690"/>
        <v>02-04</v>
      </c>
      <c r="K11378" t="str">
        <f t="shared" si="11690"/>
        <v>Relación del monto contratado por medio de Guate compras con el total del presupuesto de egresos vigente.</v>
      </c>
      <c r="L11378" s="150">
        <f>+VLOOKUP($E11378,IIC_2018!$B$8:$Q$347,12,0)</f>
        <v>0.48759276529260925</v>
      </c>
      <c r="M11378" s="142" t="str">
        <f>+VLOOKUP($E11378,IIC_2018!$B$8:$Q$347,13,0)</f>
        <v>Medio</v>
      </c>
    </row>
    <row r="11379" spans="1:13" x14ac:dyDescent="0.3">
      <c r="A11379" s="139">
        <f t="shared" si="11683"/>
        <v>300</v>
      </c>
      <c r="B11379" s="148">
        <f t="shared" si="11685"/>
        <v>11</v>
      </c>
      <c r="D11379" s="149" t="str">
        <f>+VLOOKUP($A11379,mUNICIPIOS!$B$4:$F$343,2,0)</f>
        <v>Zacapa</v>
      </c>
      <c r="E11379" s="149">
        <f>+VLOOKUP($A11379,mUNICIPIOS!$B$4:$F$343,3,0)</f>
        <v>1906</v>
      </c>
      <c r="F11379" s="149" t="str">
        <f>+VLOOKUP($A11379,mUNICIPIOS!$B$4:$F$343,4,0)</f>
        <v>Usumatlán</v>
      </c>
      <c r="G11379" s="139" t="str">
        <f t="shared" ref="G11379:K11379" si="11691">+G11341</f>
        <v>02</v>
      </c>
      <c r="H11379" t="str">
        <f t="shared" si="11691"/>
        <v>IIC</v>
      </c>
      <c r="I11379" t="str">
        <f t="shared" si="11691"/>
        <v>Índice de Información a la Ciudadanía</v>
      </c>
      <c r="J11379" t="str">
        <f t="shared" si="11691"/>
        <v>INDICE</v>
      </c>
      <c r="K11379">
        <f t="shared" si="11691"/>
        <v>0</v>
      </c>
      <c r="L11379" s="150">
        <f>+VLOOKUP($E11379,IIC_2018!$B$8:$Q$347,15,0)</f>
        <v>0.72814819132315223</v>
      </c>
      <c r="M11379" s="142" t="str">
        <f>+VLOOKUP($E11379,IIC_2018!$B$8:$Q$347,16,0)</f>
        <v>Medio alto</v>
      </c>
    </row>
    <row r="11380" spans="1:13" x14ac:dyDescent="0.3">
      <c r="A11380" s="139">
        <f t="shared" si="11683"/>
        <v>300</v>
      </c>
      <c r="B11380" s="148">
        <f t="shared" si="11685"/>
        <v>12</v>
      </c>
      <c r="D11380" s="149" t="str">
        <f>+VLOOKUP($A11380,mUNICIPIOS!$B$4:$F$343,2,0)</f>
        <v>Zacapa</v>
      </c>
      <c r="E11380" s="149">
        <f>+VLOOKUP($A11380,mUNICIPIOS!$B$4:$F$343,3,0)</f>
        <v>1906</v>
      </c>
      <c r="F11380" s="149" t="str">
        <f>+VLOOKUP($A11380,mUNICIPIOS!$B$4:$F$343,4,0)</f>
        <v>Usumatlán</v>
      </c>
      <c r="G11380" s="139" t="str">
        <f t="shared" ref="G11380:K11380" si="11692">+G11342</f>
        <v>03</v>
      </c>
      <c r="H11380" t="str">
        <f t="shared" si="11692"/>
        <v>ISP</v>
      </c>
      <c r="I11380" t="str">
        <f t="shared" si="11692"/>
        <v>Índice de Servicios Públicos</v>
      </c>
      <c r="J11380" t="str">
        <f t="shared" si="11692"/>
        <v>03-01</v>
      </c>
      <c r="K11380" t="str">
        <f t="shared" si="11692"/>
        <v>Cobertura del servicio público de agua</v>
      </c>
      <c r="L11380" s="150">
        <f>+VLOOKUP($E11380,ISP_2018!$B$8:$T$347,3,0)</f>
        <v>0</v>
      </c>
      <c r="M11380" s="142" t="str">
        <f>+VLOOKUP($E11380,ISP_2018!$B$8:$T$347,4,0)</f>
        <v>Bajo</v>
      </c>
    </row>
    <row r="11381" spans="1:13" x14ac:dyDescent="0.3">
      <c r="A11381" s="139">
        <f t="shared" si="11683"/>
        <v>300</v>
      </c>
      <c r="B11381" s="148">
        <f t="shared" si="11685"/>
        <v>13</v>
      </c>
      <c r="D11381" s="149" t="str">
        <f>+VLOOKUP($A11381,mUNICIPIOS!$B$4:$F$343,2,0)</f>
        <v>Zacapa</v>
      </c>
      <c r="E11381" s="149">
        <f>+VLOOKUP($A11381,mUNICIPIOS!$B$4:$F$343,3,0)</f>
        <v>1906</v>
      </c>
      <c r="F11381" s="149" t="str">
        <f>+VLOOKUP($A11381,mUNICIPIOS!$B$4:$F$343,4,0)</f>
        <v>Usumatlán</v>
      </c>
      <c r="G11381" s="139" t="str">
        <f t="shared" ref="G11381:K11381" si="11693">+G11343</f>
        <v>03</v>
      </c>
      <c r="H11381" t="str">
        <f t="shared" si="11693"/>
        <v>ISP</v>
      </c>
      <c r="I11381" t="str">
        <f t="shared" si="11693"/>
        <v>Índice de Servicios Públicos</v>
      </c>
      <c r="J11381" t="str">
        <f t="shared" si="11693"/>
        <v>03-02</v>
      </c>
      <c r="K11381" t="str">
        <f t="shared" si="11693"/>
        <v>Control de la calidad del servicio público de agua</v>
      </c>
      <c r="L11381" s="150">
        <f>+VLOOKUP($E11381,ISP_2018!$B$8:$T$347,6,0)</f>
        <v>0.29903846153846153</v>
      </c>
      <c r="M11381" s="142" t="str">
        <f>+VLOOKUP($E11381,ISP_2018!$B$8:$T$347,7,0)</f>
        <v>Medio bajo</v>
      </c>
    </row>
    <row r="11382" spans="1:13" x14ac:dyDescent="0.3">
      <c r="A11382" s="139">
        <f t="shared" si="11683"/>
        <v>300</v>
      </c>
      <c r="B11382" s="148">
        <f t="shared" si="11685"/>
        <v>14</v>
      </c>
      <c r="D11382" s="149" t="str">
        <f>+VLOOKUP($A11382,mUNICIPIOS!$B$4:$F$343,2,0)</f>
        <v>Zacapa</v>
      </c>
      <c r="E11382" s="149">
        <f>+VLOOKUP($A11382,mUNICIPIOS!$B$4:$F$343,3,0)</f>
        <v>1906</v>
      </c>
      <c r="F11382" s="149" t="str">
        <f>+VLOOKUP($A11382,mUNICIPIOS!$B$4:$F$343,4,0)</f>
        <v>Usumatlán</v>
      </c>
      <c r="G11382" s="139" t="str">
        <f t="shared" ref="G11382:K11382" si="11694">+G11344</f>
        <v>03</v>
      </c>
      <c r="H11382" t="str">
        <f t="shared" si="11694"/>
        <v>ISP</v>
      </c>
      <c r="I11382" t="str">
        <f t="shared" si="11694"/>
        <v>Índice de Servicios Públicos</v>
      </c>
      <c r="J11382" t="str">
        <f t="shared" si="11694"/>
        <v>03-03</v>
      </c>
      <c r="K11382" t="str">
        <f t="shared" si="11694"/>
        <v>Disposición  y tratamiento  de aguas residuales</v>
      </c>
      <c r="L11382" s="150">
        <f>+VLOOKUP($E11382,ISP_2018!$B$8:$T$347,9,0)</f>
        <v>0.2276707643009393</v>
      </c>
      <c r="M11382" s="142" t="str">
        <f>+VLOOKUP($E11382,ISP_2018!$B$8:$T$347,10,0)</f>
        <v>Medio bajo</v>
      </c>
    </row>
    <row r="11383" spans="1:13" x14ac:dyDescent="0.3">
      <c r="A11383" s="139">
        <f t="shared" si="11683"/>
        <v>300</v>
      </c>
      <c r="B11383" s="148">
        <f t="shared" si="11685"/>
        <v>15</v>
      </c>
      <c r="D11383" s="149" t="str">
        <f>+VLOOKUP($A11383,mUNICIPIOS!$B$4:$F$343,2,0)</f>
        <v>Zacapa</v>
      </c>
      <c r="E11383" s="149">
        <f>+VLOOKUP($A11383,mUNICIPIOS!$B$4:$F$343,3,0)</f>
        <v>1906</v>
      </c>
      <c r="F11383" s="149" t="str">
        <f>+VLOOKUP($A11383,mUNICIPIOS!$B$4:$F$343,4,0)</f>
        <v>Usumatlán</v>
      </c>
      <c r="G11383" s="139" t="str">
        <f t="shared" ref="G11383:K11383" si="11695">+G11345</f>
        <v>03</v>
      </c>
      <c r="H11383" t="str">
        <f t="shared" si="11695"/>
        <v>ISP</v>
      </c>
      <c r="I11383" t="str">
        <f t="shared" si="11695"/>
        <v>Índice de Servicios Públicos</v>
      </c>
      <c r="J11383" t="str">
        <f t="shared" si="11695"/>
        <v>03-04</v>
      </c>
      <c r="K11383" t="str">
        <f t="shared" si="11695"/>
        <v>Gestión y manejo de los residuos y desechos sólidos</v>
      </c>
      <c r="L11383" s="150">
        <f>+VLOOKUP($E11383,ISP_2018!$B$8:$T$347,12,0)</f>
        <v>0</v>
      </c>
      <c r="M11383" s="142" t="str">
        <f>+VLOOKUP($E11383,ISP_2018!$B$8:$T$347,13,0)</f>
        <v>Bajo</v>
      </c>
    </row>
    <row r="11384" spans="1:13" x14ac:dyDescent="0.3">
      <c r="A11384" s="139">
        <f t="shared" si="11683"/>
        <v>300</v>
      </c>
      <c r="B11384" s="148">
        <f t="shared" si="11685"/>
        <v>16</v>
      </c>
      <c r="D11384" s="149" t="str">
        <f>+VLOOKUP($A11384,mUNICIPIOS!$B$4:$F$343,2,0)</f>
        <v>Zacapa</v>
      </c>
      <c r="E11384" s="149">
        <f>+VLOOKUP($A11384,mUNICIPIOS!$B$4:$F$343,3,0)</f>
        <v>1906</v>
      </c>
      <c r="F11384" s="149" t="str">
        <f>+VLOOKUP($A11384,mUNICIPIOS!$B$4:$F$343,4,0)</f>
        <v>Usumatlán</v>
      </c>
      <c r="G11384" s="139" t="str">
        <f t="shared" ref="G11384:K11384" si="11696">+G11346</f>
        <v>03</v>
      </c>
      <c r="H11384" t="str">
        <f t="shared" si="11696"/>
        <v>ISP</v>
      </c>
      <c r="I11384" t="str">
        <f t="shared" si="11696"/>
        <v>Índice de Servicios Públicos</v>
      </c>
      <c r="J11384" t="str">
        <f t="shared" si="11696"/>
        <v>03-05</v>
      </c>
      <c r="K11384" t="str">
        <f t="shared" si="11696"/>
        <v>Gestión de servicios públicos municipales</v>
      </c>
      <c r="L11384" s="150">
        <f>+VLOOKUP($E11384,ISP_2018!$B$8:$T$347,15,0)</f>
        <v>0.62903225806451613</v>
      </c>
      <c r="M11384" s="142" t="str">
        <f>+VLOOKUP($E11384,ISP_2018!$B$8:$T$347,16,0)</f>
        <v>Medio alto</v>
      </c>
    </row>
    <row r="11385" spans="1:13" x14ac:dyDescent="0.3">
      <c r="A11385" s="139">
        <f t="shared" si="11683"/>
        <v>300</v>
      </c>
      <c r="B11385" s="148">
        <f t="shared" si="11685"/>
        <v>17</v>
      </c>
      <c r="D11385" s="149" t="str">
        <f>+VLOOKUP($A11385,mUNICIPIOS!$B$4:$F$343,2,0)</f>
        <v>Zacapa</v>
      </c>
      <c r="E11385" s="149">
        <f>+VLOOKUP($A11385,mUNICIPIOS!$B$4:$F$343,3,0)</f>
        <v>1906</v>
      </c>
      <c r="F11385" s="149" t="str">
        <f>+VLOOKUP($A11385,mUNICIPIOS!$B$4:$F$343,4,0)</f>
        <v>Usumatlán</v>
      </c>
      <c r="G11385" s="139" t="str">
        <f t="shared" ref="G11385:K11385" si="11697">+G11347</f>
        <v>03</v>
      </c>
      <c r="H11385" t="str">
        <f t="shared" si="11697"/>
        <v>ISP</v>
      </c>
      <c r="I11385" t="str">
        <f t="shared" si="11697"/>
        <v>Índice de Servicios Públicos</v>
      </c>
      <c r="J11385" t="str">
        <f t="shared" si="11697"/>
        <v>INDICE</v>
      </c>
      <c r="K11385">
        <f t="shared" si="11697"/>
        <v>0</v>
      </c>
      <c r="L11385" s="150">
        <f>+VLOOKUP($E11385,ISP_2018!$B$8:$T$347,18,0)</f>
        <v>0.26105214293462953</v>
      </c>
      <c r="M11385" s="142" t="str">
        <f>+VLOOKUP($E11385,ISP_2018!$B$8:$T$347,19,0)</f>
        <v>Medio bajo</v>
      </c>
    </row>
    <row r="11386" spans="1:13" x14ac:dyDescent="0.3">
      <c r="A11386" s="139">
        <f t="shared" si="11683"/>
        <v>300</v>
      </c>
      <c r="B11386" s="148">
        <f t="shared" si="11685"/>
        <v>18</v>
      </c>
      <c r="D11386" s="149" t="str">
        <f>+VLOOKUP($A11386,mUNICIPIOS!$B$4:$F$343,2,0)</f>
        <v>Zacapa</v>
      </c>
      <c r="E11386" s="149">
        <f>+VLOOKUP($A11386,mUNICIPIOS!$B$4:$F$343,3,0)</f>
        <v>1906</v>
      </c>
      <c r="F11386" s="149" t="str">
        <f>+VLOOKUP($A11386,mUNICIPIOS!$B$4:$F$343,4,0)</f>
        <v>Usumatlán</v>
      </c>
      <c r="G11386" s="139" t="str">
        <f t="shared" ref="G11386:K11386" si="11698">+G11348</f>
        <v>04</v>
      </c>
      <c r="H11386" t="str">
        <f t="shared" si="11698"/>
        <v>IGA</v>
      </c>
      <c r="I11386" t="str">
        <f t="shared" si="11698"/>
        <v>Índice de Gestión Administrativa</v>
      </c>
      <c r="J11386" t="str">
        <f t="shared" si="11698"/>
        <v>04-01</v>
      </c>
      <c r="K11386" t="str">
        <f t="shared" si="11698"/>
        <v>Existencia de elementos de atención municipal orientada al vecino</v>
      </c>
      <c r="L11386" s="150">
        <f>+VLOOKUP($E11386,IGA_2018!$B$8:$N$347,3,0)</f>
        <v>0.5</v>
      </c>
      <c r="M11386" s="142" t="str">
        <f>+VLOOKUP($E11386,IGA_2018!$B$8:$N$347,4,0)</f>
        <v>Medio</v>
      </c>
    </row>
    <row r="11387" spans="1:13" x14ac:dyDescent="0.3">
      <c r="A11387" s="139">
        <f t="shared" si="11683"/>
        <v>300</v>
      </c>
      <c r="B11387" s="148">
        <f t="shared" si="11685"/>
        <v>19</v>
      </c>
      <c r="D11387" s="149" t="str">
        <f>+VLOOKUP($A11387,mUNICIPIOS!$B$4:$F$343,2,0)</f>
        <v>Zacapa</v>
      </c>
      <c r="E11387" s="149">
        <f>+VLOOKUP($A11387,mUNICIPIOS!$B$4:$F$343,3,0)</f>
        <v>1906</v>
      </c>
      <c r="F11387" s="149" t="str">
        <f>+VLOOKUP($A11387,mUNICIPIOS!$B$4:$F$343,4,0)</f>
        <v>Usumatlán</v>
      </c>
      <c r="G11387" s="139" t="str">
        <f t="shared" ref="G11387:K11387" si="11699">+G11349</f>
        <v>04</v>
      </c>
      <c r="H11387" t="str">
        <f t="shared" si="11699"/>
        <v>IGA</v>
      </c>
      <c r="I11387" t="str">
        <f t="shared" si="11699"/>
        <v>Índice de Gestión Administrativa</v>
      </c>
      <c r="J11387" t="str">
        <f t="shared" si="11699"/>
        <v>04-02</v>
      </c>
      <c r="K11387" t="str">
        <f t="shared" si="11699"/>
        <v>Gestión del recurso humano.</v>
      </c>
      <c r="L11387" s="150">
        <f>+VLOOKUP($E11387,IGA_2018!$B$8:$N$347,6,0)</f>
        <v>0.49549317537986109</v>
      </c>
      <c r="M11387" s="142" t="str">
        <f>+VLOOKUP($E11387,IGA_2018!$B$8:$N$347,7,0)</f>
        <v>Medio</v>
      </c>
    </row>
    <row r="11388" spans="1:13" x14ac:dyDescent="0.3">
      <c r="A11388" s="139">
        <f t="shared" si="11683"/>
        <v>300</v>
      </c>
      <c r="B11388" s="148">
        <f t="shared" si="11685"/>
        <v>20</v>
      </c>
      <c r="D11388" s="149" t="str">
        <f>+VLOOKUP($A11388,mUNICIPIOS!$B$4:$F$343,2,0)</f>
        <v>Zacapa</v>
      </c>
      <c r="E11388" s="149">
        <f>+VLOOKUP($A11388,mUNICIPIOS!$B$4:$F$343,3,0)</f>
        <v>1906</v>
      </c>
      <c r="F11388" s="149" t="str">
        <f>+VLOOKUP($A11388,mUNICIPIOS!$B$4:$F$343,4,0)</f>
        <v>Usumatlán</v>
      </c>
      <c r="G11388" s="139" t="str">
        <f t="shared" ref="G11388:K11388" si="11700">+G11350</f>
        <v>04</v>
      </c>
      <c r="H11388" t="str">
        <f t="shared" si="11700"/>
        <v>IGA</v>
      </c>
      <c r="I11388" t="str">
        <f t="shared" si="11700"/>
        <v>Índice de Gestión Administrativa</v>
      </c>
      <c r="J11388" t="str">
        <f t="shared" si="11700"/>
        <v>04-03</v>
      </c>
      <c r="K11388" t="str">
        <f t="shared" si="11700"/>
        <v>Existencia de oficinas municipales con instrumentos de gestión.</v>
      </c>
      <c r="L11388" s="150">
        <f>+VLOOKUP($E11388,IGA_2018!$B$8:$N$347,9,0)</f>
        <v>0.96249999999999991</v>
      </c>
      <c r="M11388" s="142" t="str">
        <f>+VLOOKUP($E11388,IGA_2018!$B$8:$N$347,10,0)</f>
        <v>Alto</v>
      </c>
    </row>
    <row r="11389" spans="1:13" x14ac:dyDescent="0.3">
      <c r="A11389" s="139">
        <f t="shared" si="11683"/>
        <v>300</v>
      </c>
      <c r="B11389" s="148">
        <f t="shared" si="11685"/>
        <v>21</v>
      </c>
      <c r="D11389" s="149" t="str">
        <f>+VLOOKUP($A11389,mUNICIPIOS!$B$4:$F$343,2,0)</f>
        <v>Zacapa</v>
      </c>
      <c r="E11389" s="149">
        <f>+VLOOKUP($A11389,mUNICIPIOS!$B$4:$F$343,3,0)</f>
        <v>1906</v>
      </c>
      <c r="F11389" s="149" t="str">
        <f>+VLOOKUP($A11389,mUNICIPIOS!$B$4:$F$343,4,0)</f>
        <v>Usumatlán</v>
      </c>
      <c r="G11389" s="139" t="str">
        <f t="shared" ref="G11389:K11389" si="11701">+G11351</f>
        <v>04</v>
      </c>
      <c r="H11389" t="str">
        <f t="shared" si="11701"/>
        <v>IGA</v>
      </c>
      <c r="I11389" t="str">
        <f t="shared" si="11701"/>
        <v>Índice de Gestión Administrativa</v>
      </c>
      <c r="J11389" t="str">
        <f t="shared" si="11701"/>
        <v>INDICE</v>
      </c>
      <c r="K11389">
        <f t="shared" si="11701"/>
        <v>0</v>
      </c>
      <c r="L11389" s="150">
        <f>+VLOOKUP($E11389,IGA_2018!$B$8:$N$347,12,0)</f>
        <v>0.66029761138295129</v>
      </c>
      <c r="M11389" s="142" t="str">
        <f>+VLOOKUP($E11389,IGA_2018!$B$8:$N$347,13,0)</f>
        <v>Medio alto</v>
      </c>
    </row>
    <row r="11390" spans="1:13" x14ac:dyDescent="0.3">
      <c r="A11390" s="139">
        <f t="shared" si="11683"/>
        <v>300</v>
      </c>
      <c r="B11390" s="148">
        <f t="shared" si="11685"/>
        <v>22</v>
      </c>
      <c r="D11390" s="149" t="str">
        <f>+VLOOKUP($A11390,mUNICIPIOS!$B$4:$F$343,2,0)</f>
        <v>Zacapa</v>
      </c>
      <c r="E11390" s="149">
        <f>+VLOOKUP($A11390,mUNICIPIOS!$B$4:$F$343,3,0)</f>
        <v>1906</v>
      </c>
      <c r="F11390" s="149" t="str">
        <f>+VLOOKUP($A11390,mUNICIPIOS!$B$4:$F$343,4,0)</f>
        <v>Usumatlán</v>
      </c>
      <c r="G11390" s="139" t="str">
        <f t="shared" ref="G11390:K11390" si="11702">+G11352</f>
        <v>05</v>
      </c>
      <c r="H11390" t="str">
        <f t="shared" si="11702"/>
        <v>IGF</v>
      </c>
      <c r="I11390" t="str">
        <f t="shared" si="11702"/>
        <v>Índice de Gestión Financiera</v>
      </c>
      <c r="J11390" t="str">
        <f t="shared" si="11702"/>
        <v>05-01</v>
      </c>
      <c r="K11390" t="str">
        <f t="shared" si="11702"/>
        <v>Autonomía financiera municipal</v>
      </c>
      <c r="L11390" s="150">
        <f>+VLOOKUP($E11390,IGF_2018!$B$8:$Z$347,3,0)</f>
        <v>6.9667447726541806E-2</v>
      </c>
      <c r="M11390" s="142" t="str">
        <f>+VLOOKUP($E11390,IGF_2018!$B$8:$Z$347,4,0)</f>
        <v>Bajo</v>
      </c>
    </row>
    <row r="11391" spans="1:13" x14ac:dyDescent="0.3">
      <c r="A11391" s="139">
        <f t="shared" si="11683"/>
        <v>300</v>
      </c>
      <c r="B11391" s="148">
        <f t="shared" si="11685"/>
        <v>23</v>
      </c>
      <c r="D11391" s="149" t="str">
        <f>+VLOOKUP($A11391,mUNICIPIOS!$B$4:$F$343,2,0)</f>
        <v>Zacapa</v>
      </c>
      <c r="E11391" s="149">
        <f>+VLOOKUP($A11391,mUNICIPIOS!$B$4:$F$343,3,0)</f>
        <v>1906</v>
      </c>
      <c r="F11391" s="149" t="str">
        <f>+VLOOKUP($A11391,mUNICIPIOS!$B$4:$F$343,4,0)</f>
        <v>Usumatlán</v>
      </c>
      <c r="G11391" s="139" t="str">
        <f t="shared" ref="G11391:K11391" si="11703">+G11353</f>
        <v>05</v>
      </c>
      <c r="H11391" t="str">
        <f t="shared" si="11703"/>
        <v>IGF</v>
      </c>
      <c r="I11391" t="str">
        <f t="shared" si="11703"/>
        <v>Índice de Gestión Financiera</v>
      </c>
      <c r="J11391" t="str">
        <f t="shared" si="11703"/>
        <v>05-02</v>
      </c>
      <c r="K11391" t="str">
        <f t="shared" si="11703"/>
        <v xml:space="preserve">Ingresos propios por habitante -sin regalías- </v>
      </c>
      <c r="L11391" s="150">
        <f>+VLOOKUP($E11391,IGF_2018!$B$8:$Z$347,6,0)</f>
        <v>5.9451455472315687E-2</v>
      </c>
      <c r="M11391" s="142" t="str">
        <f>+VLOOKUP($E11391,IGF_2018!$B$8:$Z$347,7,0)</f>
        <v>Bajo</v>
      </c>
    </row>
    <row r="11392" spans="1:13" x14ac:dyDescent="0.3">
      <c r="A11392" s="139">
        <f t="shared" si="11683"/>
        <v>300</v>
      </c>
      <c r="B11392" s="148">
        <f t="shared" si="11685"/>
        <v>24</v>
      </c>
      <c r="D11392" s="149" t="str">
        <f>+VLOOKUP($A11392,mUNICIPIOS!$B$4:$F$343,2,0)</f>
        <v>Zacapa</v>
      </c>
      <c r="E11392" s="149">
        <f>+VLOOKUP($A11392,mUNICIPIOS!$B$4:$F$343,3,0)</f>
        <v>1906</v>
      </c>
      <c r="F11392" s="149" t="str">
        <f>+VLOOKUP($A11392,mUNICIPIOS!$B$4:$F$343,4,0)</f>
        <v>Usumatlán</v>
      </c>
      <c r="G11392" s="139" t="str">
        <f t="shared" ref="G11392:K11392" si="11704">+G11354</f>
        <v>05</v>
      </c>
      <c r="H11392" t="str">
        <f t="shared" si="11704"/>
        <v>IGF</v>
      </c>
      <c r="I11392" t="str">
        <f t="shared" si="11704"/>
        <v>Índice de Gestión Financiera</v>
      </c>
      <c r="J11392" t="str">
        <f t="shared" si="11704"/>
        <v>05-03</v>
      </c>
      <c r="K11392" t="str">
        <f t="shared" si="11704"/>
        <v>Ingresos del IUSI en relación a los ingresos propios -sin regalías-</v>
      </c>
      <c r="L11392" s="150">
        <f>+VLOOKUP($E11392,IGF_2018!$B$8:$Z$347,9,0)</f>
        <v>0.44117564600827308</v>
      </c>
      <c r="M11392" s="142" t="str">
        <f>+VLOOKUP($E11392,IGF_2018!$B$8:$Z$347,10,0)</f>
        <v>Medio</v>
      </c>
    </row>
    <row r="11393" spans="1:13" x14ac:dyDescent="0.3">
      <c r="A11393" s="139">
        <f t="shared" si="11683"/>
        <v>300</v>
      </c>
      <c r="B11393" s="148">
        <f t="shared" si="11685"/>
        <v>25</v>
      </c>
      <c r="D11393" s="149" t="str">
        <f>+VLOOKUP($A11393,mUNICIPIOS!$B$4:$F$343,2,0)</f>
        <v>Zacapa</v>
      </c>
      <c r="E11393" s="149">
        <f>+VLOOKUP($A11393,mUNICIPIOS!$B$4:$F$343,3,0)</f>
        <v>1906</v>
      </c>
      <c r="F11393" s="149" t="str">
        <f>+VLOOKUP($A11393,mUNICIPIOS!$B$4:$F$343,4,0)</f>
        <v>Usumatlán</v>
      </c>
      <c r="G11393" s="139" t="str">
        <f t="shared" ref="G11393:K11393" si="11705">+G11355</f>
        <v>05</v>
      </c>
      <c r="H11393" t="str">
        <f t="shared" si="11705"/>
        <v>IGF</v>
      </c>
      <c r="I11393" t="str">
        <f t="shared" si="11705"/>
        <v>Índice de Gestión Financiera</v>
      </c>
      <c r="J11393" t="str">
        <f t="shared" si="11705"/>
        <v>05-04</v>
      </c>
      <c r="K11393" t="str">
        <f t="shared" si="11705"/>
        <v>Inversión anual en capital fijo por habitante</v>
      </c>
      <c r="L11393" s="150">
        <f>+VLOOKUP($E11393,IGF_2018!$B$8:$Z$347,12,0)</f>
        <v>8.2721299012538094E-2</v>
      </c>
      <c r="M11393" s="142" t="str">
        <f>+VLOOKUP($E11393,IGF_2018!$B$8:$Z$347,13,0)</f>
        <v>Bajo</v>
      </c>
    </row>
    <row r="11394" spans="1:13" x14ac:dyDescent="0.3">
      <c r="A11394" s="139">
        <f t="shared" si="11683"/>
        <v>300</v>
      </c>
      <c r="B11394" s="148">
        <f t="shared" si="11685"/>
        <v>26</v>
      </c>
      <c r="D11394" s="149" t="str">
        <f>+VLOOKUP($A11394,mUNICIPIOS!$B$4:$F$343,2,0)</f>
        <v>Zacapa</v>
      </c>
      <c r="E11394" s="149">
        <f>+VLOOKUP($A11394,mUNICIPIOS!$B$4:$F$343,3,0)</f>
        <v>1906</v>
      </c>
      <c r="F11394" s="149" t="str">
        <f>+VLOOKUP($A11394,mUNICIPIOS!$B$4:$F$343,4,0)</f>
        <v>Usumatlán</v>
      </c>
      <c r="G11394" s="139" t="str">
        <f t="shared" ref="G11394:K11394" si="11706">+G11356</f>
        <v>05</v>
      </c>
      <c r="H11394" t="str">
        <f t="shared" si="11706"/>
        <v>IGF</v>
      </c>
      <c r="I11394" t="str">
        <f t="shared" si="11706"/>
        <v>Índice de Gestión Financiera</v>
      </c>
      <c r="J11394" t="str">
        <f t="shared" si="11706"/>
        <v>05-05</v>
      </c>
      <c r="K11394" t="str">
        <f t="shared" si="11706"/>
        <v>Inversión anual en capital fijo con recursos percibidos por ingresos propios</v>
      </c>
      <c r="L11394" s="150">
        <f>+VLOOKUP($E11394,IGF_2018!$B$8:$Z$347,15,0)</f>
        <v>0</v>
      </c>
      <c r="M11394" s="142" t="str">
        <f>+VLOOKUP($E11394,IGF_2018!$B$8:$Z$347,16,0)</f>
        <v>Bajo</v>
      </c>
    </row>
    <row r="11395" spans="1:13" x14ac:dyDescent="0.3">
      <c r="A11395" s="139">
        <f t="shared" si="11683"/>
        <v>300</v>
      </c>
      <c r="B11395" s="148">
        <f t="shared" si="11685"/>
        <v>27</v>
      </c>
      <c r="D11395" s="149" t="str">
        <f>+VLOOKUP($A11395,mUNICIPIOS!$B$4:$F$343,2,0)</f>
        <v>Zacapa</v>
      </c>
      <c r="E11395" s="149">
        <f>+VLOOKUP($A11395,mUNICIPIOS!$B$4:$F$343,3,0)</f>
        <v>1906</v>
      </c>
      <c r="F11395" s="149" t="str">
        <f>+VLOOKUP($A11395,mUNICIPIOS!$B$4:$F$343,4,0)</f>
        <v>Usumatlán</v>
      </c>
      <c r="G11395" s="139" t="str">
        <f t="shared" ref="G11395:K11395" si="11707">+G11357</f>
        <v>05</v>
      </c>
      <c r="H11395" t="str">
        <f t="shared" si="11707"/>
        <v>IGF</v>
      </c>
      <c r="I11395" t="str">
        <f t="shared" si="11707"/>
        <v>Índice de Gestión Financiera</v>
      </c>
      <c r="J11395" t="str">
        <f t="shared" si="11707"/>
        <v>05-06</v>
      </c>
      <c r="K11395" t="str">
        <f t="shared" si="11707"/>
        <v xml:space="preserve">Inversión anual en capital fijo con recursos percibidos por transferencias del Gobierno Central </v>
      </c>
      <c r="L11395" s="150">
        <f>+VLOOKUP($E11395,IGF_2018!$B$8:$Z$347,18,0)</f>
        <v>7.2573329629404618E-3</v>
      </c>
      <c r="M11395" s="142" t="str">
        <f>+VLOOKUP($E11395,IGF_2018!$B$8:$Z$347,19,0)</f>
        <v>Bajo</v>
      </c>
    </row>
    <row r="11396" spans="1:13" x14ac:dyDescent="0.3">
      <c r="A11396" s="139">
        <f t="shared" si="11683"/>
        <v>300</v>
      </c>
      <c r="B11396" s="148">
        <f t="shared" si="11685"/>
        <v>28</v>
      </c>
      <c r="D11396" s="149" t="str">
        <f>+VLOOKUP($A11396,mUNICIPIOS!$B$4:$F$343,2,0)</f>
        <v>Zacapa</v>
      </c>
      <c r="E11396" s="149">
        <f>+VLOOKUP($A11396,mUNICIPIOS!$B$4:$F$343,3,0)</f>
        <v>1906</v>
      </c>
      <c r="F11396" s="149" t="str">
        <f>+VLOOKUP($A11396,mUNICIPIOS!$B$4:$F$343,4,0)</f>
        <v>Usumatlán</v>
      </c>
      <c r="G11396" s="139" t="str">
        <f t="shared" ref="G11396:K11396" si="11708">+G11358</f>
        <v>05</v>
      </c>
      <c r="H11396" t="str">
        <f t="shared" si="11708"/>
        <v>IGF</v>
      </c>
      <c r="I11396" t="str">
        <f t="shared" si="11708"/>
        <v>Índice de Gestión Financiera</v>
      </c>
      <c r="J11396" t="str">
        <f t="shared" si="11708"/>
        <v>05-07</v>
      </c>
      <c r="K11396" t="str">
        <f t="shared" si="11708"/>
        <v>Financiamiento por endeudamiento municipal</v>
      </c>
      <c r="L11396" s="150">
        <f>+VLOOKUP($E11396,IGF_2018!$B$8:$Z$347,21,0)</f>
        <v>1</v>
      </c>
      <c r="M11396" s="142" t="str">
        <f>+VLOOKUP($E11396,IGF_2018!$B$8:$Z$347,22,0)</f>
        <v>Alto</v>
      </c>
    </row>
    <row r="11397" spans="1:13" x14ac:dyDescent="0.3">
      <c r="A11397" s="139">
        <f t="shared" si="11683"/>
        <v>300</v>
      </c>
      <c r="B11397" s="148">
        <f t="shared" si="11685"/>
        <v>29</v>
      </c>
      <c r="D11397" s="149" t="str">
        <f>+VLOOKUP($A11397,mUNICIPIOS!$B$4:$F$343,2,0)</f>
        <v>Zacapa</v>
      </c>
      <c r="E11397" s="149">
        <f>+VLOOKUP($A11397,mUNICIPIOS!$B$4:$F$343,3,0)</f>
        <v>1906</v>
      </c>
      <c r="F11397" s="149" t="str">
        <f>+VLOOKUP($A11397,mUNICIPIOS!$B$4:$F$343,4,0)</f>
        <v>Usumatlán</v>
      </c>
      <c r="G11397" s="139" t="str">
        <f t="shared" ref="G11397:K11397" si="11709">+G11359</f>
        <v>05</v>
      </c>
      <c r="H11397" t="str">
        <f t="shared" si="11709"/>
        <v>IGF</v>
      </c>
      <c r="I11397" t="str">
        <f t="shared" si="11709"/>
        <v>Índice de Gestión Financiera</v>
      </c>
      <c r="J11397" t="str">
        <f t="shared" si="11709"/>
        <v>INDICE</v>
      </c>
      <c r="K11397">
        <f t="shared" si="11709"/>
        <v>0</v>
      </c>
      <c r="L11397" s="150">
        <f>+VLOOKUP($E11397,IGF_2018!$B$8:$Z$347,24,0)</f>
        <v>0.27893920843814668</v>
      </c>
      <c r="M11397" s="142" t="str">
        <f>+VLOOKUP($E11397,IGF_2018!$B$8:$Z$347,25,0)</f>
        <v>Medio bajo</v>
      </c>
    </row>
    <row r="11398" spans="1:13" x14ac:dyDescent="0.3">
      <c r="A11398" s="139">
        <f t="shared" si="11683"/>
        <v>300</v>
      </c>
      <c r="B11398" s="148">
        <f t="shared" si="11685"/>
        <v>30</v>
      </c>
      <c r="D11398" s="149" t="str">
        <f>+VLOOKUP($A11398,mUNICIPIOS!$B$4:$F$343,2,0)</f>
        <v>Zacapa</v>
      </c>
      <c r="E11398" s="149">
        <f>+VLOOKUP($A11398,mUNICIPIOS!$B$4:$F$343,3,0)</f>
        <v>1906</v>
      </c>
      <c r="F11398" s="149" t="str">
        <f>+VLOOKUP($A11398,mUNICIPIOS!$B$4:$F$343,4,0)</f>
        <v>Usumatlán</v>
      </c>
      <c r="G11398" s="139" t="str">
        <f t="shared" ref="G11398:K11398" si="11710">+G11360</f>
        <v>06</v>
      </c>
      <c r="H11398" t="str">
        <f t="shared" si="11710"/>
        <v>IGE</v>
      </c>
      <c r="I11398" t="str">
        <f t="shared" si="11710"/>
        <v>Índice de Gestión Estratégica</v>
      </c>
      <c r="J11398" t="str">
        <f t="shared" si="11710"/>
        <v>06-01</v>
      </c>
      <c r="K11398" t="str">
        <f t="shared" si="11710"/>
        <v>Ejecución del Plan Operativo Anual  (POA)</v>
      </c>
      <c r="L11398" s="150">
        <f>+VLOOKUP($E11398,IGE_2018!$B$8:$Z$347,3,0)</f>
        <v>0.95326337250056592</v>
      </c>
      <c r="M11398" s="142" t="str">
        <f>+VLOOKUP($E11398,IGE_2018!$B$8:$Z$347,4,0)</f>
        <v>Alto</v>
      </c>
    </row>
    <row r="11399" spans="1:13" x14ac:dyDescent="0.3">
      <c r="A11399" s="139">
        <f t="shared" si="11683"/>
        <v>300</v>
      </c>
      <c r="B11399" s="148">
        <f t="shared" si="11685"/>
        <v>31</v>
      </c>
      <c r="D11399" s="149" t="str">
        <f>+VLOOKUP($A11399,mUNICIPIOS!$B$4:$F$343,2,0)</f>
        <v>Zacapa</v>
      </c>
      <c r="E11399" s="149">
        <f>+VLOOKUP($A11399,mUNICIPIOS!$B$4:$F$343,3,0)</f>
        <v>1906</v>
      </c>
      <c r="F11399" s="149" t="str">
        <f>+VLOOKUP($A11399,mUNICIPIOS!$B$4:$F$343,4,0)</f>
        <v>Usumatlán</v>
      </c>
      <c r="G11399" s="139" t="str">
        <f t="shared" ref="G11399:K11399" si="11711">+G11361</f>
        <v>06</v>
      </c>
      <c r="H11399" t="str">
        <f t="shared" si="11711"/>
        <v>IGE</v>
      </c>
      <c r="I11399" t="str">
        <f t="shared" si="11711"/>
        <v>Índice de Gestión Estratégica</v>
      </c>
      <c r="J11399" t="str">
        <f t="shared" si="11711"/>
        <v>06-02</v>
      </c>
      <c r="K11399" t="str">
        <f t="shared" si="11711"/>
        <v>Relación Plan de Desarrollo Municipal y Ordenamiento Territorial (PDM-OT) - Plan Estratégico Institucional (PEI) - Plan Operativo Multianual (POM) - Plan Operativo Anual (POA)</v>
      </c>
      <c r="L11399" s="150">
        <f>+VLOOKUP($E11399,IGE_2018!$B$8:$Z$347,6,0)</f>
        <v>0.34666666666666662</v>
      </c>
      <c r="M11399" s="142" t="str">
        <f>+VLOOKUP($E11399,IGE_2018!$B$8:$Z$347,7,0)</f>
        <v>Medio bajo</v>
      </c>
    </row>
    <row r="11400" spans="1:13" x14ac:dyDescent="0.3">
      <c r="A11400" s="139">
        <f t="shared" si="11683"/>
        <v>300</v>
      </c>
      <c r="B11400" s="148">
        <f t="shared" si="11685"/>
        <v>32</v>
      </c>
      <c r="D11400" s="149" t="str">
        <f>+VLOOKUP($A11400,mUNICIPIOS!$B$4:$F$343,2,0)</f>
        <v>Zacapa</v>
      </c>
      <c r="E11400" s="149">
        <f>+VLOOKUP($A11400,mUNICIPIOS!$B$4:$F$343,3,0)</f>
        <v>1906</v>
      </c>
      <c r="F11400" s="149" t="str">
        <f>+VLOOKUP($A11400,mUNICIPIOS!$B$4:$F$343,4,0)</f>
        <v>Usumatlán</v>
      </c>
      <c r="G11400" s="139" t="str">
        <f t="shared" ref="G11400:K11400" si="11712">+G11362</f>
        <v>06</v>
      </c>
      <c r="H11400" t="str">
        <f t="shared" si="11712"/>
        <v>IGE</v>
      </c>
      <c r="I11400" t="str">
        <f t="shared" si="11712"/>
        <v>Índice de Gestión Estratégica</v>
      </c>
      <c r="J11400" t="str">
        <f t="shared" si="11712"/>
        <v>06-03</v>
      </c>
      <c r="K11400" t="str">
        <f t="shared" si="11712"/>
        <v>Presupuesto de egresos relacionado a competencias municipales que responden a prioridades nacionales de desarrollo.</v>
      </c>
      <c r="L11400" s="150">
        <f>+VLOOKUP($E11400,IGE_2018!$B$8:$Z$347,9,0)</f>
        <v>0.3923744519443596</v>
      </c>
      <c r="M11400" s="142" t="str">
        <f>+VLOOKUP($E11400,IGE_2018!$B$8:$Z$347,10,0)</f>
        <v>Medio bajo</v>
      </c>
    </row>
    <row r="11401" spans="1:13" x14ac:dyDescent="0.3">
      <c r="A11401" s="139">
        <f t="shared" si="11683"/>
        <v>300</v>
      </c>
      <c r="B11401" s="148">
        <f t="shared" si="11685"/>
        <v>33</v>
      </c>
      <c r="D11401" s="149" t="str">
        <f>+VLOOKUP($A11401,mUNICIPIOS!$B$4:$F$343,2,0)</f>
        <v>Zacapa</v>
      </c>
      <c r="E11401" s="149">
        <f>+VLOOKUP($A11401,mUNICIPIOS!$B$4:$F$343,3,0)</f>
        <v>1906</v>
      </c>
      <c r="F11401" s="149" t="str">
        <f>+VLOOKUP($A11401,mUNICIPIOS!$B$4:$F$343,4,0)</f>
        <v>Usumatlán</v>
      </c>
      <c r="G11401" s="139" t="str">
        <f t="shared" ref="G11401:K11401" si="11713">+G11363</f>
        <v>06</v>
      </c>
      <c r="H11401" t="str">
        <f t="shared" si="11713"/>
        <v>IGE</v>
      </c>
      <c r="I11401" t="str">
        <f t="shared" si="11713"/>
        <v>Índice de Gestión Estratégica</v>
      </c>
      <c r="J11401" t="str">
        <f t="shared" si="11713"/>
        <v>06-04</v>
      </c>
      <c r="K11401" t="str">
        <f t="shared" si="11713"/>
        <v>Institucionalización de la gestión ordenada del territorio</v>
      </c>
      <c r="L11401" s="150">
        <f>+VLOOKUP($E11401,IGE_2018!$B$8:$Z$347,12,0)</f>
        <v>0.30000000000000004</v>
      </c>
      <c r="M11401" s="142" t="str">
        <f>+VLOOKUP($E11401,IGE_2018!$B$8:$Z$347,13,0)</f>
        <v>Medio bajo</v>
      </c>
    </row>
    <row r="11402" spans="1:13" x14ac:dyDescent="0.3">
      <c r="A11402" s="139">
        <f t="shared" si="11683"/>
        <v>300</v>
      </c>
      <c r="B11402" s="148">
        <f t="shared" si="11685"/>
        <v>34</v>
      </c>
      <c r="D11402" s="149" t="str">
        <f>+VLOOKUP($A11402,mUNICIPIOS!$B$4:$F$343,2,0)</f>
        <v>Zacapa</v>
      </c>
      <c r="E11402" s="149">
        <f>+VLOOKUP($A11402,mUNICIPIOS!$B$4:$F$343,3,0)</f>
        <v>1906</v>
      </c>
      <c r="F11402" s="149" t="str">
        <f>+VLOOKUP($A11402,mUNICIPIOS!$B$4:$F$343,4,0)</f>
        <v>Usumatlán</v>
      </c>
      <c r="G11402" s="139" t="str">
        <f t="shared" ref="G11402:K11402" si="11714">+G11364</f>
        <v>06</v>
      </c>
      <c r="H11402" t="str">
        <f t="shared" si="11714"/>
        <v>IGE</v>
      </c>
      <c r="I11402" t="str">
        <f t="shared" si="11714"/>
        <v>Índice de Gestión Estratégica</v>
      </c>
      <c r="J11402" t="str">
        <f t="shared" si="11714"/>
        <v>06-05</v>
      </c>
      <c r="K11402" t="str">
        <f t="shared" si="11714"/>
        <v>Acciones para la gestión ordenada del territorio</v>
      </c>
      <c r="L11402" s="150">
        <f>+VLOOKUP($E11402,IGE_2018!$B$8:$Z$347,15,0)</f>
        <v>0</v>
      </c>
      <c r="M11402" s="142" t="str">
        <f>+VLOOKUP($E11402,IGE_2018!$B$8:$Z$347,16,0)</f>
        <v>Bajo</v>
      </c>
    </row>
    <row r="11403" spans="1:13" x14ac:dyDescent="0.3">
      <c r="A11403" s="139">
        <f t="shared" si="11683"/>
        <v>300</v>
      </c>
      <c r="B11403" s="148">
        <f t="shared" si="11685"/>
        <v>35</v>
      </c>
      <c r="D11403" s="149" t="str">
        <f>+VLOOKUP($A11403,mUNICIPIOS!$B$4:$F$343,2,0)</f>
        <v>Zacapa</v>
      </c>
      <c r="E11403" s="149">
        <f>+VLOOKUP($A11403,mUNICIPIOS!$B$4:$F$343,3,0)</f>
        <v>1906</v>
      </c>
      <c r="F11403" s="149" t="str">
        <f>+VLOOKUP($A11403,mUNICIPIOS!$B$4:$F$343,4,0)</f>
        <v>Usumatlán</v>
      </c>
      <c r="G11403" s="139" t="str">
        <f t="shared" ref="G11403:K11403" si="11715">+G11365</f>
        <v>06</v>
      </c>
      <c r="H11403" t="str">
        <f t="shared" si="11715"/>
        <v>IGE</v>
      </c>
      <c r="I11403" t="str">
        <f t="shared" si="11715"/>
        <v>Índice de Gestión Estratégica</v>
      </c>
      <c r="J11403" t="str">
        <f t="shared" si="11715"/>
        <v>06-06</v>
      </c>
      <c r="K11403" t="str">
        <f t="shared" si="11715"/>
        <v>Gestión de riesgo en la formulación de proyectos derivados de la planificación operativa anual</v>
      </c>
      <c r="L11403" s="150">
        <f>+VLOOKUP($E11403,IGE_2018!$B$8:$Z$347,18,0)</f>
        <v>0.7</v>
      </c>
      <c r="M11403" s="142" t="str">
        <f>+VLOOKUP($E11403,IGE_2018!$B$8:$Z$347,19,0)</f>
        <v>Medio alto</v>
      </c>
    </row>
    <row r="11404" spans="1:13" x14ac:dyDescent="0.3">
      <c r="A11404" s="139">
        <f t="shared" si="11683"/>
        <v>300</v>
      </c>
      <c r="B11404" s="148">
        <f t="shared" si="11685"/>
        <v>36</v>
      </c>
      <c r="D11404" s="149" t="str">
        <f>+VLOOKUP($A11404,mUNICIPIOS!$B$4:$F$343,2,0)</f>
        <v>Zacapa</v>
      </c>
      <c r="E11404" s="149">
        <f>+VLOOKUP($A11404,mUNICIPIOS!$B$4:$F$343,3,0)</f>
        <v>1906</v>
      </c>
      <c r="F11404" s="149" t="str">
        <f>+VLOOKUP($A11404,mUNICIPIOS!$B$4:$F$343,4,0)</f>
        <v>Usumatlán</v>
      </c>
      <c r="G11404" s="139" t="str">
        <f t="shared" ref="G11404:K11404" si="11716">+G11366</f>
        <v>06</v>
      </c>
      <c r="H11404" t="str">
        <f t="shared" si="11716"/>
        <v>IGE</v>
      </c>
      <c r="I11404" t="str">
        <f t="shared" si="11716"/>
        <v>Índice de Gestión Estratégica</v>
      </c>
      <c r="J11404" t="str">
        <f t="shared" si="11716"/>
        <v>06-07</v>
      </c>
      <c r="K11404" t="str">
        <f t="shared" si="11716"/>
        <v>Ingresos por servicios ambientales en relación a los ingresos propios sin regalías</v>
      </c>
      <c r="L11404" s="150">
        <f>+VLOOKUP($E11404,IGE_2018!$B$8:$Z$347,21,0)</f>
        <v>0</v>
      </c>
      <c r="M11404" s="142" t="str">
        <f>+VLOOKUP($E11404,IGE_2018!$B$8:$Z$347,22,0)</f>
        <v>Bajo</v>
      </c>
    </row>
    <row r="11405" spans="1:13" x14ac:dyDescent="0.3">
      <c r="A11405" s="139">
        <f t="shared" si="11683"/>
        <v>300</v>
      </c>
      <c r="B11405" s="148">
        <f t="shared" si="11685"/>
        <v>37</v>
      </c>
      <c r="D11405" s="149" t="str">
        <f>+VLOOKUP($A11405,mUNICIPIOS!$B$4:$F$343,2,0)</f>
        <v>Zacapa</v>
      </c>
      <c r="E11405" s="149">
        <f>+VLOOKUP($A11405,mUNICIPIOS!$B$4:$F$343,3,0)</f>
        <v>1906</v>
      </c>
      <c r="F11405" s="149" t="str">
        <f>+VLOOKUP($A11405,mUNICIPIOS!$B$4:$F$343,4,0)</f>
        <v>Usumatlán</v>
      </c>
      <c r="G11405" s="139" t="str">
        <f t="shared" ref="G11405:K11405" si="11717">+G11367</f>
        <v>06</v>
      </c>
      <c r="H11405" t="str">
        <f t="shared" si="11717"/>
        <v>IGE</v>
      </c>
      <c r="I11405" t="str">
        <f t="shared" si="11717"/>
        <v>Índice de Gestión Estratégica</v>
      </c>
      <c r="J11405" t="str">
        <f t="shared" si="11717"/>
        <v>INDICE</v>
      </c>
      <c r="K11405">
        <f t="shared" si="11717"/>
        <v>0</v>
      </c>
      <c r="L11405" s="150">
        <f>+VLOOKUP($E11405,IGE_2018!$B$8:$Z$347,24,0)</f>
        <v>0.39308311886117481</v>
      </c>
      <c r="M11405" s="142" t="str">
        <f>+VLOOKUP($E11405,IGE_2018!$B$8:$Z$347,25,0)</f>
        <v>Medio bajo</v>
      </c>
    </row>
    <row r="11406" spans="1:13" x14ac:dyDescent="0.3">
      <c r="A11406" s="139">
        <f t="shared" si="11683"/>
        <v>300</v>
      </c>
      <c r="B11406" s="148">
        <f t="shared" si="11685"/>
        <v>38</v>
      </c>
      <c r="D11406" s="149" t="str">
        <f>+VLOOKUP($A11406,mUNICIPIOS!$B$4:$F$343,2,0)</f>
        <v>Zacapa</v>
      </c>
      <c r="E11406" s="149">
        <f>+VLOOKUP($A11406,mUNICIPIOS!$B$4:$F$343,3,0)</f>
        <v>1906</v>
      </c>
      <c r="F11406" s="149" t="str">
        <f>+VLOOKUP($A11406,mUNICIPIOS!$B$4:$F$343,4,0)</f>
        <v>Usumatlán</v>
      </c>
      <c r="G11406" s="139" t="str">
        <f t="shared" ref="G11406:K11406" si="11718">+G11368</f>
        <v>RANKING</v>
      </c>
      <c r="H11406" t="str">
        <f t="shared" si="11718"/>
        <v>RGM</v>
      </c>
      <c r="I11406" t="str">
        <f t="shared" si="11718"/>
        <v>Ranking de la Gestión Municipal 2018</v>
      </c>
      <c r="J11406" t="str">
        <f t="shared" si="11718"/>
        <v>RANKING</v>
      </c>
      <c r="K11406">
        <f t="shared" si="11718"/>
        <v>0</v>
      </c>
      <c r="L11406" s="151">
        <f>+VLOOKUP($E11406,Resultados_generales!$C$8:$AE$347,27,0)</f>
        <v>0.47619651828958376</v>
      </c>
      <c r="M11406" t="str">
        <f>+VLOOKUP($E11406,Resultados_generales!$C$8:$AE$347,28,0)</f>
        <v>Medio</v>
      </c>
    </row>
    <row r="11407" spans="1:13" x14ac:dyDescent="0.3">
      <c r="A11407" s="139">
        <f t="shared" si="11683"/>
        <v>301</v>
      </c>
      <c r="B11407" s="148">
        <f t="shared" si="11685"/>
        <v>1</v>
      </c>
      <c r="D11407" s="149" t="str">
        <f>+VLOOKUP($A11407,mUNICIPIOS!$B$4:$F$343,2,0)</f>
        <v>Zacapa</v>
      </c>
      <c r="E11407" s="149">
        <f>+VLOOKUP($A11407,mUNICIPIOS!$B$4:$F$343,3,0)</f>
        <v>1907</v>
      </c>
      <c r="F11407" s="149" t="str">
        <f>+VLOOKUP($A11407,mUNICIPIOS!$B$4:$F$343,4,0)</f>
        <v>Cabañas</v>
      </c>
      <c r="G11407" s="139" t="str">
        <f t="shared" ref="G11407:K11407" si="11719">+G11369</f>
        <v>01</v>
      </c>
      <c r="H11407" t="str">
        <f t="shared" si="11719"/>
        <v>IPC</v>
      </c>
      <c r="I11407" t="str">
        <f t="shared" si="11719"/>
        <v>Índice de Participación Ciudadana</v>
      </c>
      <c r="J11407" t="str">
        <f t="shared" si="11719"/>
        <v>01-01</v>
      </c>
      <c r="K11407" t="str">
        <f t="shared" si="11719"/>
        <v>Número de reuniones del COMUDE en el año de la medición.</v>
      </c>
      <c r="L11407" s="150">
        <f>+VLOOKUP($E11407,IPC_2018!$B$8:$T$347,3,0)</f>
        <v>0.83333333333333337</v>
      </c>
      <c r="M11407" s="142" t="str">
        <f>+VLOOKUP($E11407,IPC_2018!$B$8:$T$347,4,0)</f>
        <v>Alto</v>
      </c>
    </row>
    <row r="11408" spans="1:13" x14ac:dyDescent="0.3">
      <c r="A11408" s="139">
        <f t="shared" si="11683"/>
        <v>301</v>
      </c>
      <c r="B11408" s="148">
        <f t="shared" si="11685"/>
        <v>2</v>
      </c>
      <c r="D11408" s="149" t="str">
        <f>+VLOOKUP($A11408,mUNICIPIOS!$B$4:$F$343,2,0)</f>
        <v>Zacapa</v>
      </c>
      <c r="E11408" s="149">
        <f>+VLOOKUP($A11408,mUNICIPIOS!$B$4:$F$343,3,0)</f>
        <v>1907</v>
      </c>
      <c r="F11408" s="149" t="str">
        <f>+VLOOKUP($A11408,mUNICIPIOS!$B$4:$F$343,4,0)</f>
        <v>Cabañas</v>
      </c>
      <c r="G11408" s="139" t="str">
        <f t="shared" ref="G11408:K11408" si="11720">+G11370</f>
        <v>01</v>
      </c>
      <c r="H11408" t="str">
        <f t="shared" si="11720"/>
        <v>IPC</v>
      </c>
      <c r="I11408" t="str">
        <f t="shared" si="11720"/>
        <v>Índice de Participación Ciudadana</v>
      </c>
      <c r="J11408" t="str">
        <f t="shared" si="11720"/>
        <v>01-02</v>
      </c>
      <c r="K11408" t="str">
        <f t="shared" si="11720"/>
        <v>Participación de Alcaldes, Concejales y Síndicos determinados o designados en el COMUDE</v>
      </c>
      <c r="L11408" s="150">
        <f>+VLOOKUP($E11408,IPC_2018!$B$8:$T$347,6,0)</f>
        <v>0.72499999999999998</v>
      </c>
      <c r="M11408" s="142" t="str">
        <f>+VLOOKUP($E11408,IPC_2018!$B$8:$T$347,7,0)</f>
        <v>Medio alto</v>
      </c>
    </row>
    <row r="11409" spans="1:13" x14ac:dyDescent="0.3">
      <c r="A11409" s="139">
        <f t="shared" si="11683"/>
        <v>301</v>
      </c>
      <c r="B11409" s="148">
        <f t="shared" si="11685"/>
        <v>3</v>
      </c>
      <c r="D11409" s="149" t="str">
        <f>+VLOOKUP($A11409,mUNICIPIOS!$B$4:$F$343,2,0)</f>
        <v>Zacapa</v>
      </c>
      <c r="E11409" s="149">
        <f>+VLOOKUP($A11409,mUNICIPIOS!$B$4:$F$343,3,0)</f>
        <v>1907</v>
      </c>
      <c r="F11409" s="149" t="str">
        <f>+VLOOKUP($A11409,mUNICIPIOS!$B$4:$F$343,4,0)</f>
        <v>Cabañas</v>
      </c>
      <c r="G11409" s="139" t="str">
        <f t="shared" ref="G11409:K11409" si="11721">+G11371</f>
        <v>01</v>
      </c>
      <c r="H11409" t="str">
        <f t="shared" si="11721"/>
        <v>IPC</v>
      </c>
      <c r="I11409" t="str">
        <f t="shared" si="11721"/>
        <v>Índice de Participación Ciudadana</v>
      </c>
      <c r="J11409" t="str">
        <f t="shared" si="11721"/>
        <v>01-03</v>
      </c>
      <c r="K11409" t="str">
        <f t="shared" si="11721"/>
        <v>Participación  de organizaciones de jóvenes, mujeres, pueblos mayas, xincas, garífunas, y otras organizaciones en el Comude</v>
      </c>
      <c r="L11409" s="150">
        <f>+VLOOKUP($E11409,IPC_2018!$B$8:$T$347,9,0)</f>
        <v>0.61369863013698622</v>
      </c>
      <c r="M11409" s="142" t="str">
        <f>+VLOOKUP($E11409,IPC_2018!$B$8:$T$347,10,0)</f>
        <v>Medio alto</v>
      </c>
    </row>
    <row r="11410" spans="1:13" x14ac:dyDescent="0.3">
      <c r="A11410" s="139">
        <f t="shared" si="11683"/>
        <v>301</v>
      </c>
      <c r="B11410" s="148">
        <f t="shared" si="11685"/>
        <v>4</v>
      </c>
      <c r="D11410" s="149" t="str">
        <f>+VLOOKUP($A11410,mUNICIPIOS!$B$4:$F$343,2,0)</f>
        <v>Zacapa</v>
      </c>
      <c r="E11410" s="149">
        <f>+VLOOKUP($A11410,mUNICIPIOS!$B$4:$F$343,3,0)</f>
        <v>1907</v>
      </c>
      <c r="F11410" s="149" t="str">
        <f>+VLOOKUP($A11410,mUNICIPIOS!$B$4:$F$343,4,0)</f>
        <v>Cabañas</v>
      </c>
      <c r="G11410" s="139" t="str">
        <f t="shared" ref="G11410:K11410" si="11722">+G11372</f>
        <v>01</v>
      </c>
      <c r="H11410" t="str">
        <f t="shared" si="11722"/>
        <v>IPC</v>
      </c>
      <c r="I11410" t="str">
        <f t="shared" si="11722"/>
        <v>Índice de Participación Ciudadana</v>
      </c>
      <c r="J11410" t="str">
        <f t="shared" si="11722"/>
        <v>01-04</v>
      </c>
      <c r="K11410" t="str">
        <f t="shared" si="11722"/>
        <v>Representatividad territorial del Comude.</v>
      </c>
      <c r="L11410" s="150">
        <f>+VLOOKUP($E11410,IPC_2018!$B$8:$T$347,12,0)</f>
        <v>0.62862068965517248</v>
      </c>
      <c r="M11410" s="142" t="str">
        <f>+VLOOKUP($E11410,IPC_2018!$B$8:$T$347,13,0)</f>
        <v>Medio alto</v>
      </c>
    </row>
    <row r="11411" spans="1:13" x14ac:dyDescent="0.3">
      <c r="A11411" s="139">
        <f t="shared" si="11683"/>
        <v>301</v>
      </c>
      <c r="B11411" s="148">
        <f t="shared" si="11685"/>
        <v>5</v>
      </c>
      <c r="D11411" s="149" t="str">
        <f>+VLOOKUP($A11411,mUNICIPIOS!$B$4:$F$343,2,0)</f>
        <v>Zacapa</v>
      </c>
      <c r="E11411" s="149">
        <f>+VLOOKUP($A11411,mUNICIPIOS!$B$4:$F$343,3,0)</f>
        <v>1907</v>
      </c>
      <c r="F11411" s="149" t="str">
        <f>+VLOOKUP($A11411,mUNICIPIOS!$B$4:$F$343,4,0)</f>
        <v>Cabañas</v>
      </c>
      <c r="G11411" s="139" t="str">
        <f t="shared" ref="G11411:K11411" si="11723">+G11373</f>
        <v>01</v>
      </c>
      <c r="H11411" t="str">
        <f t="shared" si="11723"/>
        <v>IPC</v>
      </c>
      <c r="I11411" t="str">
        <f t="shared" si="11723"/>
        <v>Índice de Participación Ciudadana</v>
      </c>
      <c r="J11411" t="str">
        <f t="shared" si="11723"/>
        <v>01-05</v>
      </c>
      <c r="K11411" t="str">
        <f t="shared" si="11723"/>
        <v>Funcionamiento del Comude</v>
      </c>
      <c r="L11411" s="150">
        <f>+VLOOKUP($E11411,IPC_2018!$B$8:$T$347,15,0)</f>
        <v>0.15901060076290127</v>
      </c>
      <c r="M11411" s="142" t="str">
        <f>+VLOOKUP($E11411,IPC_2018!$B$8:$T$347,16,0)</f>
        <v>Bajo</v>
      </c>
    </row>
    <row r="11412" spans="1:13" x14ac:dyDescent="0.3">
      <c r="A11412" s="139">
        <f t="shared" si="11683"/>
        <v>301</v>
      </c>
      <c r="B11412" s="148">
        <f t="shared" si="11685"/>
        <v>6</v>
      </c>
      <c r="D11412" s="149" t="str">
        <f>+VLOOKUP($A11412,mUNICIPIOS!$B$4:$F$343,2,0)</f>
        <v>Zacapa</v>
      </c>
      <c r="E11412" s="149">
        <f>+VLOOKUP($A11412,mUNICIPIOS!$B$4:$F$343,3,0)</f>
        <v>1907</v>
      </c>
      <c r="F11412" s="149" t="str">
        <f>+VLOOKUP($A11412,mUNICIPIOS!$B$4:$F$343,4,0)</f>
        <v>Cabañas</v>
      </c>
      <c r="G11412" s="139" t="str">
        <f t="shared" ref="G11412:K11412" si="11724">+G11374</f>
        <v>01</v>
      </c>
      <c r="H11412" t="str">
        <f t="shared" si="11724"/>
        <v>IPC</v>
      </c>
      <c r="I11412" t="str">
        <f t="shared" si="11724"/>
        <v>Índice de Participación Ciudadana</v>
      </c>
      <c r="J11412" t="str">
        <f t="shared" si="11724"/>
        <v>INDICE</v>
      </c>
      <c r="K11412">
        <f t="shared" si="11724"/>
        <v>0</v>
      </c>
      <c r="L11412" s="150">
        <f>+VLOOKUP($E11412,IPC_2018!$B$8:$T$347,18,0)</f>
        <v>0.65499115474992564</v>
      </c>
      <c r="M11412" s="142" t="str">
        <f>+VLOOKUP($E11412,IPC_2018!$B$8:$T$347,19,0)</f>
        <v>Medio alto</v>
      </c>
    </row>
    <row r="11413" spans="1:13" x14ac:dyDescent="0.3">
      <c r="A11413" s="139">
        <f t="shared" si="11683"/>
        <v>301</v>
      </c>
      <c r="B11413" s="148">
        <f t="shared" si="11685"/>
        <v>7</v>
      </c>
      <c r="D11413" s="149" t="str">
        <f>+VLOOKUP($A11413,mUNICIPIOS!$B$4:$F$343,2,0)</f>
        <v>Zacapa</v>
      </c>
      <c r="E11413" s="149">
        <f>+VLOOKUP($A11413,mUNICIPIOS!$B$4:$F$343,3,0)</f>
        <v>1907</v>
      </c>
      <c r="F11413" s="149" t="str">
        <f>+VLOOKUP($A11413,mUNICIPIOS!$B$4:$F$343,4,0)</f>
        <v>Cabañas</v>
      </c>
      <c r="G11413" s="139" t="str">
        <f t="shared" ref="G11413:K11413" si="11725">+G11375</f>
        <v>02</v>
      </c>
      <c r="H11413" t="str">
        <f t="shared" si="11725"/>
        <v>IIC</v>
      </c>
      <c r="I11413" t="str">
        <f t="shared" si="11725"/>
        <v>Índice de Información a la Ciudadanía</v>
      </c>
      <c r="J11413" t="str">
        <f t="shared" si="11725"/>
        <v>02-01</v>
      </c>
      <c r="K11413" t="str">
        <f t="shared" si="11725"/>
        <v>Rendición de cuentas cuatrimestral y anual al Comude enfocadas en resultados.</v>
      </c>
      <c r="L11413" s="150">
        <f>+VLOOKUP($E11413,IIC_2018!$B$8:$Q$347,3,0)</f>
        <v>0.13333333333333333</v>
      </c>
      <c r="M11413" s="142" t="str">
        <f>+VLOOKUP($E11413,IIC_2018!$B$8:$Q$347,4,0)</f>
        <v>Bajo</v>
      </c>
    </row>
    <row r="11414" spans="1:13" x14ac:dyDescent="0.3">
      <c r="A11414" s="139">
        <f t="shared" si="11683"/>
        <v>301</v>
      </c>
      <c r="B11414" s="148">
        <f t="shared" si="11685"/>
        <v>8</v>
      </c>
      <c r="D11414" s="149" t="str">
        <f>+VLOOKUP($A11414,mUNICIPIOS!$B$4:$F$343,2,0)</f>
        <v>Zacapa</v>
      </c>
      <c r="E11414" s="149">
        <f>+VLOOKUP($A11414,mUNICIPIOS!$B$4:$F$343,3,0)</f>
        <v>1907</v>
      </c>
      <c r="F11414" s="149" t="str">
        <f>+VLOOKUP($A11414,mUNICIPIOS!$B$4:$F$343,4,0)</f>
        <v>Cabañas</v>
      </c>
      <c r="G11414" s="139" t="str">
        <f t="shared" ref="G11414:K11414" si="11726">+G11376</f>
        <v>02</v>
      </c>
      <c r="H11414" t="str">
        <f t="shared" si="11726"/>
        <v>IIC</v>
      </c>
      <c r="I11414" t="str">
        <f t="shared" si="11726"/>
        <v>Índice de Información a la Ciudadanía</v>
      </c>
      <c r="J11414" t="str">
        <f t="shared" si="11726"/>
        <v>02-02</v>
      </c>
      <c r="K11414" t="str">
        <f t="shared" si="11726"/>
        <v>Información presupuestaria y otra información brindada a la ciudadanía disponible en medios locales de comunicación.</v>
      </c>
      <c r="L11414" s="150">
        <f>+VLOOKUP($E11414,IIC_2018!$B$8:$Q$347,6,0)</f>
        <v>1</v>
      </c>
      <c r="M11414" s="142" t="str">
        <f>+VLOOKUP($E11414,IIC_2018!$B$8:$Q$347,7,0)</f>
        <v>Alto</v>
      </c>
    </row>
    <row r="11415" spans="1:13" x14ac:dyDescent="0.3">
      <c r="A11415" s="139">
        <f t="shared" si="11683"/>
        <v>301</v>
      </c>
      <c r="B11415" s="148">
        <f t="shared" si="11685"/>
        <v>9</v>
      </c>
      <c r="D11415" s="149" t="str">
        <f>+VLOOKUP($A11415,mUNICIPIOS!$B$4:$F$343,2,0)</f>
        <v>Zacapa</v>
      </c>
      <c r="E11415" s="149">
        <f>+VLOOKUP($A11415,mUNICIPIOS!$B$4:$F$343,3,0)</f>
        <v>1907</v>
      </c>
      <c r="F11415" s="149" t="str">
        <f>+VLOOKUP($A11415,mUNICIPIOS!$B$4:$F$343,4,0)</f>
        <v>Cabañas</v>
      </c>
      <c r="G11415" s="139" t="str">
        <f t="shared" ref="G11415:K11415" si="11727">+G11377</f>
        <v>02</v>
      </c>
      <c r="H11415" t="str">
        <f t="shared" si="11727"/>
        <v>IIC</v>
      </c>
      <c r="I11415" t="str">
        <f t="shared" si="11727"/>
        <v>Índice de Información a la Ciudadanía</v>
      </c>
      <c r="J11415" t="str">
        <f t="shared" si="11727"/>
        <v>02-03</v>
      </c>
      <c r="K11415" t="str">
        <f t="shared" si="11727"/>
        <v>Información pública de oficio actualizada y disponible de acuerdo a la LAIP y uso de internet.</v>
      </c>
      <c r="L11415" s="150">
        <f>+VLOOKUP($E11415,IIC_2018!$B$8:$Q$347,9,0)</f>
        <v>0.99999999999999989</v>
      </c>
      <c r="M11415" s="142" t="str">
        <f>+VLOOKUP($E11415,IIC_2018!$B$8:$Q$347,10,0)</f>
        <v>Alto</v>
      </c>
    </row>
    <row r="11416" spans="1:13" x14ac:dyDescent="0.3">
      <c r="A11416" s="139">
        <f t="shared" si="11683"/>
        <v>301</v>
      </c>
      <c r="B11416" s="148">
        <f t="shared" si="11685"/>
        <v>10</v>
      </c>
      <c r="D11416" s="149" t="str">
        <f>+VLOOKUP($A11416,mUNICIPIOS!$B$4:$F$343,2,0)</f>
        <v>Zacapa</v>
      </c>
      <c r="E11416" s="149">
        <f>+VLOOKUP($A11416,mUNICIPIOS!$B$4:$F$343,3,0)</f>
        <v>1907</v>
      </c>
      <c r="F11416" s="149" t="str">
        <f>+VLOOKUP($A11416,mUNICIPIOS!$B$4:$F$343,4,0)</f>
        <v>Cabañas</v>
      </c>
      <c r="G11416" s="139" t="str">
        <f t="shared" ref="G11416:K11416" si="11728">+G11378</f>
        <v>02</v>
      </c>
      <c r="H11416" t="str">
        <f t="shared" si="11728"/>
        <v>IIC</v>
      </c>
      <c r="I11416" t="str">
        <f t="shared" si="11728"/>
        <v>Índice de Información a la Ciudadanía</v>
      </c>
      <c r="J11416" t="str">
        <f t="shared" si="11728"/>
        <v>02-04</v>
      </c>
      <c r="K11416" t="str">
        <f t="shared" si="11728"/>
        <v>Relación del monto contratado por medio de Guate compras con el total del presupuesto de egresos vigente.</v>
      </c>
      <c r="L11416" s="150">
        <f>+VLOOKUP($E11416,IIC_2018!$B$8:$Q$347,12,0)</f>
        <v>0.42017391638259832</v>
      </c>
      <c r="M11416" s="142" t="str">
        <f>+VLOOKUP($E11416,IIC_2018!$B$8:$Q$347,13,0)</f>
        <v>Medio</v>
      </c>
    </row>
    <row r="11417" spans="1:13" x14ac:dyDescent="0.3">
      <c r="A11417" s="139">
        <f t="shared" si="11683"/>
        <v>301</v>
      </c>
      <c r="B11417" s="148">
        <f t="shared" si="11685"/>
        <v>11</v>
      </c>
      <c r="D11417" s="149" t="str">
        <f>+VLOOKUP($A11417,mUNICIPIOS!$B$4:$F$343,2,0)</f>
        <v>Zacapa</v>
      </c>
      <c r="E11417" s="149">
        <f>+VLOOKUP($A11417,mUNICIPIOS!$B$4:$F$343,3,0)</f>
        <v>1907</v>
      </c>
      <c r="F11417" s="149" t="str">
        <f>+VLOOKUP($A11417,mUNICIPIOS!$B$4:$F$343,4,0)</f>
        <v>Cabañas</v>
      </c>
      <c r="G11417" s="139" t="str">
        <f t="shared" ref="G11417:K11417" si="11729">+G11379</f>
        <v>02</v>
      </c>
      <c r="H11417" t="str">
        <f t="shared" si="11729"/>
        <v>IIC</v>
      </c>
      <c r="I11417" t="str">
        <f t="shared" si="11729"/>
        <v>Índice de Información a la Ciudadanía</v>
      </c>
      <c r="J11417" t="str">
        <f t="shared" si="11729"/>
        <v>INDICE</v>
      </c>
      <c r="K11417">
        <f t="shared" si="11729"/>
        <v>0</v>
      </c>
      <c r="L11417" s="150">
        <f>+VLOOKUP($E11417,IIC_2018!$B$8:$Q$347,15,0)</f>
        <v>0.63837681242898292</v>
      </c>
      <c r="M11417" s="142" t="str">
        <f>+VLOOKUP($E11417,IIC_2018!$B$8:$Q$347,16,0)</f>
        <v>Medio alto</v>
      </c>
    </row>
    <row r="11418" spans="1:13" x14ac:dyDescent="0.3">
      <c r="A11418" s="139">
        <f t="shared" si="11683"/>
        <v>301</v>
      </c>
      <c r="B11418" s="148">
        <f t="shared" si="11685"/>
        <v>12</v>
      </c>
      <c r="D11418" s="149" t="str">
        <f>+VLOOKUP($A11418,mUNICIPIOS!$B$4:$F$343,2,0)</f>
        <v>Zacapa</v>
      </c>
      <c r="E11418" s="149">
        <f>+VLOOKUP($A11418,mUNICIPIOS!$B$4:$F$343,3,0)</f>
        <v>1907</v>
      </c>
      <c r="F11418" s="149" t="str">
        <f>+VLOOKUP($A11418,mUNICIPIOS!$B$4:$F$343,4,0)</f>
        <v>Cabañas</v>
      </c>
      <c r="G11418" s="139" t="str">
        <f t="shared" ref="G11418:K11418" si="11730">+G11380</f>
        <v>03</v>
      </c>
      <c r="H11418" t="str">
        <f t="shared" si="11730"/>
        <v>ISP</v>
      </c>
      <c r="I11418" t="str">
        <f t="shared" si="11730"/>
        <v>Índice de Servicios Públicos</v>
      </c>
      <c r="J11418" t="str">
        <f t="shared" si="11730"/>
        <v>03-01</v>
      </c>
      <c r="K11418" t="str">
        <f t="shared" si="11730"/>
        <v>Cobertura del servicio público de agua</v>
      </c>
      <c r="L11418" s="150">
        <f>+VLOOKUP($E11418,ISP_2018!$B$8:$T$347,3,0)</f>
        <v>0.56903469435921639</v>
      </c>
      <c r="M11418" s="142" t="str">
        <f>+VLOOKUP($E11418,ISP_2018!$B$8:$T$347,4,0)</f>
        <v>Medio</v>
      </c>
    </row>
    <row r="11419" spans="1:13" x14ac:dyDescent="0.3">
      <c r="A11419" s="139">
        <f t="shared" si="11683"/>
        <v>301</v>
      </c>
      <c r="B11419" s="148">
        <f t="shared" si="11685"/>
        <v>13</v>
      </c>
      <c r="D11419" s="149" t="str">
        <f>+VLOOKUP($A11419,mUNICIPIOS!$B$4:$F$343,2,0)</f>
        <v>Zacapa</v>
      </c>
      <c r="E11419" s="149">
        <f>+VLOOKUP($A11419,mUNICIPIOS!$B$4:$F$343,3,0)</f>
        <v>1907</v>
      </c>
      <c r="F11419" s="149" t="str">
        <f>+VLOOKUP($A11419,mUNICIPIOS!$B$4:$F$343,4,0)</f>
        <v>Cabañas</v>
      </c>
      <c r="G11419" s="139" t="str">
        <f t="shared" ref="G11419:K11419" si="11731">+G11381</f>
        <v>03</v>
      </c>
      <c r="H11419" t="str">
        <f t="shared" si="11731"/>
        <v>ISP</v>
      </c>
      <c r="I11419" t="str">
        <f t="shared" si="11731"/>
        <v>Índice de Servicios Públicos</v>
      </c>
      <c r="J11419" t="str">
        <f t="shared" si="11731"/>
        <v>03-02</v>
      </c>
      <c r="K11419" t="str">
        <f t="shared" si="11731"/>
        <v>Control de la calidad del servicio público de agua</v>
      </c>
      <c r="L11419" s="150">
        <f>+VLOOKUP($E11419,ISP_2018!$B$8:$T$347,6,0)</f>
        <v>0</v>
      </c>
      <c r="M11419" s="142" t="str">
        <f>+VLOOKUP($E11419,ISP_2018!$B$8:$T$347,7,0)</f>
        <v>Bajo</v>
      </c>
    </row>
    <row r="11420" spans="1:13" x14ac:dyDescent="0.3">
      <c r="A11420" s="139">
        <f t="shared" si="11683"/>
        <v>301</v>
      </c>
      <c r="B11420" s="148">
        <f t="shared" si="11685"/>
        <v>14</v>
      </c>
      <c r="D11420" s="149" t="str">
        <f>+VLOOKUP($A11420,mUNICIPIOS!$B$4:$F$343,2,0)</f>
        <v>Zacapa</v>
      </c>
      <c r="E11420" s="149">
        <f>+VLOOKUP($A11420,mUNICIPIOS!$B$4:$F$343,3,0)</f>
        <v>1907</v>
      </c>
      <c r="F11420" s="149" t="str">
        <f>+VLOOKUP($A11420,mUNICIPIOS!$B$4:$F$343,4,0)</f>
        <v>Cabañas</v>
      </c>
      <c r="G11420" s="139" t="str">
        <f t="shared" ref="G11420:K11420" si="11732">+G11382</f>
        <v>03</v>
      </c>
      <c r="H11420" t="str">
        <f t="shared" si="11732"/>
        <v>ISP</v>
      </c>
      <c r="I11420" t="str">
        <f t="shared" si="11732"/>
        <v>Índice de Servicios Públicos</v>
      </c>
      <c r="J11420" t="str">
        <f t="shared" si="11732"/>
        <v>03-03</v>
      </c>
      <c r="K11420" t="str">
        <f t="shared" si="11732"/>
        <v>Disposición  y tratamiento  de aguas residuales</v>
      </c>
      <c r="L11420" s="150">
        <f>+VLOOKUP($E11420,ISP_2018!$B$8:$T$347,9,0)</f>
        <v>9.8545820576530052E-2</v>
      </c>
      <c r="M11420" s="142" t="str">
        <f>+VLOOKUP($E11420,ISP_2018!$B$8:$T$347,10,0)</f>
        <v>Bajo</v>
      </c>
    </row>
    <row r="11421" spans="1:13" x14ac:dyDescent="0.3">
      <c r="A11421" s="139">
        <f t="shared" si="11683"/>
        <v>301</v>
      </c>
      <c r="B11421" s="148">
        <f t="shared" si="11685"/>
        <v>15</v>
      </c>
      <c r="D11421" s="149" t="str">
        <f>+VLOOKUP($A11421,mUNICIPIOS!$B$4:$F$343,2,0)</f>
        <v>Zacapa</v>
      </c>
      <c r="E11421" s="149">
        <f>+VLOOKUP($A11421,mUNICIPIOS!$B$4:$F$343,3,0)</f>
        <v>1907</v>
      </c>
      <c r="F11421" s="149" t="str">
        <f>+VLOOKUP($A11421,mUNICIPIOS!$B$4:$F$343,4,0)</f>
        <v>Cabañas</v>
      </c>
      <c r="G11421" s="139" t="str">
        <f t="shared" ref="G11421:K11421" si="11733">+G11383</f>
        <v>03</v>
      </c>
      <c r="H11421" t="str">
        <f t="shared" si="11733"/>
        <v>ISP</v>
      </c>
      <c r="I11421" t="str">
        <f t="shared" si="11733"/>
        <v>Índice de Servicios Públicos</v>
      </c>
      <c r="J11421" t="str">
        <f t="shared" si="11733"/>
        <v>03-04</v>
      </c>
      <c r="K11421" t="str">
        <f t="shared" si="11733"/>
        <v>Gestión y manejo de los residuos y desechos sólidos</v>
      </c>
      <c r="L11421" s="150">
        <f>+VLOOKUP($E11421,ISP_2018!$B$8:$T$347,12,0)</f>
        <v>0</v>
      </c>
      <c r="M11421" s="142" t="str">
        <f>+VLOOKUP($E11421,ISP_2018!$B$8:$T$347,13,0)</f>
        <v>Bajo</v>
      </c>
    </row>
    <row r="11422" spans="1:13" x14ac:dyDescent="0.3">
      <c r="A11422" s="139">
        <f t="shared" si="11683"/>
        <v>301</v>
      </c>
      <c r="B11422" s="148">
        <f t="shared" si="11685"/>
        <v>16</v>
      </c>
      <c r="D11422" s="149" t="str">
        <f>+VLOOKUP($A11422,mUNICIPIOS!$B$4:$F$343,2,0)</f>
        <v>Zacapa</v>
      </c>
      <c r="E11422" s="149">
        <f>+VLOOKUP($A11422,mUNICIPIOS!$B$4:$F$343,3,0)</f>
        <v>1907</v>
      </c>
      <c r="F11422" s="149" t="str">
        <f>+VLOOKUP($A11422,mUNICIPIOS!$B$4:$F$343,4,0)</f>
        <v>Cabañas</v>
      </c>
      <c r="G11422" s="139" t="str">
        <f t="shared" ref="G11422:K11422" si="11734">+G11384</f>
        <v>03</v>
      </c>
      <c r="H11422" t="str">
        <f t="shared" si="11734"/>
        <v>ISP</v>
      </c>
      <c r="I11422" t="str">
        <f t="shared" si="11734"/>
        <v>Índice de Servicios Públicos</v>
      </c>
      <c r="J11422" t="str">
        <f t="shared" si="11734"/>
        <v>03-05</v>
      </c>
      <c r="K11422" t="str">
        <f t="shared" si="11734"/>
        <v>Gestión de servicios públicos municipales</v>
      </c>
      <c r="L11422" s="150">
        <f>+VLOOKUP($E11422,ISP_2018!$B$8:$T$347,15,0)</f>
        <v>6.4516129032258063E-2</v>
      </c>
      <c r="M11422" s="142" t="str">
        <f>+VLOOKUP($E11422,ISP_2018!$B$8:$T$347,16,0)</f>
        <v>Bajo</v>
      </c>
    </row>
    <row r="11423" spans="1:13" x14ac:dyDescent="0.3">
      <c r="A11423" s="139">
        <f t="shared" si="11683"/>
        <v>301</v>
      </c>
      <c r="B11423" s="148">
        <f t="shared" si="11685"/>
        <v>17</v>
      </c>
      <c r="D11423" s="149" t="str">
        <f>+VLOOKUP($A11423,mUNICIPIOS!$B$4:$F$343,2,0)</f>
        <v>Zacapa</v>
      </c>
      <c r="E11423" s="149">
        <f>+VLOOKUP($A11423,mUNICIPIOS!$B$4:$F$343,3,0)</f>
        <v>1907</v>
      </c>
      <c r="F11423" s="149" t="str">
        <f>+VLOOKUP($A11423,mUNICIPIOS!$B$4:$F$343,4,0)</f>
        <v>Cabañas</v>
      </c>
      <c r="G11423" s="139" t="str">
        <f t="shared" ref="G11423:K11423" si="11735">+G11385</f>
        <v>03</v>
      </c>
      <c r="H11423" t="str">
        <f t="shared" si="11735"/>
        <v>ISP</v>
      </c>
      <c r="I11423" t="str">
        <f t="shared" si="11735"/>
        <v>Índice de Servicios Públicos</v>
      </c>
      <c r="J11423" t="str">
        <f t="shared" si="11735"/>
        <v>INDICE</v>
      </c>
      <c r="K11423">
        <f t="shared" si="11735"/>
        <v>0</v>
      </c>
      <c r="L11423" s="150">
        <f>+VLOOKUP($E11423,ISP_2018!$B$8:$T$347,18,0)</f>
        <v>8.9515859357679278E-2</v>
      </c>
      <c r="M11423" s="142" t="str">
        <f>+VLOOKUP($E11423,ISP_2018!$B$8:$T$347,19,0)</f>
        <v>Bajo</v>
      </c>
    </row>
    <row r="11424" spans="1:13" x14ac:dyDescent="0.3">
      <c r="A11424" s="139">
        <f t="shared" si="11683"/>
        <v>301</v>
      </c>
      <c r="B11424" s="148">
        <f t="shared" si="11685"/>
        <v>18</v>
      </c>
      <c r="D11424" s="149" t="str">
        <f>+VLOOKUP($A11424,mUNICIPIOS!$B$4:$F$343,2,0)</f>
        <v>Zacapa</v>
      </c>
      <c r="E11424" s="149">
        <f>+VLOOKUP($A11424,mUNICIPIOS!$B$4:$F$343,3,0)</f>
        <v>1907</v>
      </c>
      <c r="F11424" s="149" t="str">
        <f>+VLOOKUP($A11424,mUNICIPIOS!$B$4:$F$343,4,0)</f>
        <v>Cabañas</v>
      </c>
      <c r="G11424" s="139" t="str">
        <f t="shared" ref="G11424:K11424" si="11736">+G11386</f>
        <v>04</v>
      </c>
      <c r="H11424" t="str">
        <f t="shared" si="11736"/>
        <v>IGA</v>
      </c>
      <c r="I11424" t="str">
        <f t="shared" si="11736"/>
        <v>Índice de Gestión Administrativa</v>
      </c>
      <c r="J11424" t="str">
        <f t="shared" si="11736"/>
        <v>04-01</v>
      </c>
      <c r="K11424" t="str">
        <f t="shared" si="11736"/>
        <v>Existencia de elementos de atención municipal orientada al vecino</v>
      </c>
      <c r="L11424" s="150">
        <f>+VLOOKUP($E11424,IGA_2018!$B$8:$N$347,3,0)</f>
        <v>0.25</v>
      </c>
      <c r="M11424" s="142" t="str">
        <f>+VLOOKUP($E11424,IGA_2018!$B$8:$N$347,4,0)</f>
        <v>Medio bajo</v>
      </c>
    </row>
    <row r="11425" spans="1:13" x14ac:dyDescent="0.3">
      <c r="A11425" s="139">
        <f t="shared" si="11683"/>
        <v>301</v>
      </c>
      <c r="B11425" s="148">
        <f t="shared" si="11685"/>
        <v>19</v>
      </c>
      <c r="D11425" s="149" t="str">
        <f>+VLOOKUP($A11425,mUNICIPIOS!$B$4:$F$343,2,0)</f>
        <v>Zacapa</v>
      </c>
      <c r="E11425" s="149">
        <f>+VLOOKUP($A11425,mUNICIPIOS!$B$4:$F$343,3,0)</f>
        <v>1907</v>
      </c>
      <c r="F11425" s="149" t="str">
        <f>+VLOOKUP($A11425,mUNICIPIOS!$B$4:$F$343,4,0)</f>
        <v>Cabañas</v>
      </c>
      <c r="G11425" s="139" t="str">
        <f t="shared" ref="G11425:K11425" si="11737">+G11387</f>
        <v>04</v>
      </c>
      <c r="H11425" t="str">
        <f t="shared" si="11737"/>
        <v>IGA</v>
      </c>
      <c r="I11425" t="str">
        <f t="shared" si="11737"/>
        <v>Índice de Gestión Administrativa</v>
      </c>
      <c r="J11425" t="str">
        <f t="shared" si="11737"/>
        <v>04-02</v>
      </c>
      <c r="K11425" t="str">
        <f t="shared" si="11737"/>
        <v>Gestión del recurso humano.</v>
      </c>
      <c r="L11425" s="150">
        <f>+VLOOKUP($E11425,IGA_2018!$B$8:$N$347,6,0)</f>
        <v>0.49549317537986109</v>
      </c>
      <c r="M11425" s="142" t="str">
        <f>+VLOOKUP($E11425,IGA_2018!$B$8:$N$347,7,0)</f>
        <v>Medio</v>
      </c>
    </row>
    <row r="11426" spans="1:13" x14ac:dyDescent="0.3">
      <c r="A11426" s="139">
        <f t="shared" si="11683"/>
        <v>301</v>
      </c>
      <c r="B11426" s="148">
        <f t="shared" si="11685"/>
        <v>20</v>
      </c>
      <c r="D11426" s="149" t="str">
        <f>+VLOOKUP($A11426,mUNICIPIOS!$B$4:$F$343,2,0)</f>
        <v>Zacapa</v>
      </c>
      <c r="E11426" s="149">
        <f>+VLOOKUP($A11426,mUNICIPIOS!$B$4:$F$343,3,0)</f>
        <v>1907</v>
      </c>
      <c r="F11426" s="149" t="str">
        <f>+VLOOKUP($A11426,mUNICIPIOS!$B$4:$F$343,4,0)</f>
        <v>Cabañas</v>
      </c>
      <c r="G11426" s="139" t="str">
        <f t="shared" ref="G11426:K11426" si="11738">+G11388</f>
        <v>04</v>
      </c>
      <c r="H11426" t="str">
        <f t="shared" si="11738"/>
        <v>IGA</v>
      </c>
      <c r="I11426" t="str">
        <f t="shared" si="11738"/>
        <v>Índice de Gestión Administrativa</v>
      </c>
      <c r="J11426" t="str">
        <f t="shared" si="11738"/>
        <v>04-03</v>
      </c>
      <c r="K11426" t="str">
        <f t="shared" si="11738"/>
        <v>Existencia de oficinas municipales con instrumentos de gestión.</v>
      </c>
      <c r="L11426" s="150">
        <f>+VLOOKUP($E11426,IGA_2018!$B$8:$N$347,9,0)</f>
        <v>0.16964285714285715</v>
      </c>
      <c r="M11426" s="142" t="str">
        <f>+VLOOKUP($E11426,IGA_2018!$B$8:$N$347,10,0)</f>
        <v>Bajo</v>
      </c>
    </row>
    <row r="11427" spans="1:13" x14ac:dyDescent="0.3">
      <c r="A11427" s="139">
        <f t="shared" si="11683"/>
        <v>301</v>
      </c>
      <c r="B11427" s="148">
        <f t="shared" si="11685"/>
        <v>21</v>
      </c>
      <c r="D11427" s="149" t="str">
        <f>+VLOOKUP($A11427,mUNICIPIOS!$B$4:$F$343,2,0)</f>
        <v>Zacapa</v>
      </c>
      <c r="E11427" s="149">
        <f>+VLOOKUP($A11427,mUNICIPIOS!$B$4:$F$343,3,0)</f>
        <v>1907</v>
      </c>
      <c r="F11427" s="149" t="str">
        <f>+VLOOKUP($A11427,mUNICIPIOS!$B$4:$F$343,4,0)</f>
        <v>Cabañas</v>
      </c>
      <c r="G11427" s="139" t="str">
        <f t="shared" ref="G11427:K11427" si="11739">+G11389</f>
        <v>04</v>
      </c>
      <c r="H11427" t="str">
        <f t="shared" si="11739"/>
        <v>IGA</v>
      </c>
      <c r="I11427" t="str">
        <f t="shared" si="11739"/>
        <v>Índice de Gestión Administrativa</v>
      </c>
      <c r="J11427" t="str">
        <f t="shared" si="11739"/>
        <v>INDICE</v>
      </c>
      <c r="K11427">
        <f t="shared" si="11739"/>
        <v>0</v>
      </c>
      <c r="L11427" s="150">
        <f>+VLOOKUP($E11427,IGA_2018!$B$8:$N$347,12,0)</f>
        <v>0.30779761138295136</v>
      </c>
      <c r="M11427" s="142" t="str">
        <f>+VLOOKUP($E11427,IGA_2018!$B$8:$N$347,13,0)</f>
        <v>Medio bajo</v>
      </c>
    </row>
    <row r="11428" spans="1:13" x14ac:dyDescent="0.3">
      <c r="A11428" s="139">
        <f t="shared" si="11683"/>
        <v>301</v>
      </c>
      <c r="B11428" s="148">
        <f t="shared" si="11685"/>
        <v>22</v>
      </c>
      <c r="D11428" s="149" t="str">
        <f>+VLOOKUP($A11428,mUNICIPIOS!$B$4:$F$343,2,0)</f>
        <v>Zacapa</v>
      </c>
      <c r="E11428" s="149">
        <f>+VLOOKUP($A11428,mUNICIPIOS!$B$4:$F$343,3,0)</f>
        <v>1907</v>
      </c>
      <c r="F11428" s="149" t="str">
        <f>+VLOOKUP($A11428,mUNICIPIOS!$B$4:$F$343,4,0)</f>
        <v>Cabañas</v>
      </c>
      <c r="G11428" s="139" t="str">
        <f t="shared" ref="G11428:K11428" si="11740">+G11390</f>
        <v>05</v>
      </c>
      <c r="H11428" t="str">
        <f t="shared" si="11740"/>
        <v>IGF</v>
      </c>
      <c r="I11428" t="str">
        <f t="shared" si="11740"/>
        <v>Índice de Gestión Financiera</v>
      </c>
      <c r="J11428" t="str">
        <f t="shared" si="11740"/>
        <v>05-01</v>
      </c>
      <c r="K11428" t="str">
        <f t="shared" si="11740"/>
        <v>Autonomía financiera municipal</v>
      </c>
      <c r="L11428" s="150">
        <f>+VLOOKUP($E11428,IGF_2018!$B$8:$Z$347,3,0)</f>
        <v>7.8022650577236285E-2</v>
      </c>
      <c r="M11428" s="142" t="str">
        <f>+VLOOKUP($E11428,IGF_2018!$B$8:$Z$347,4,0)</f>
        <v>Bajo</v>
      </c>
    </row>
    <row r="11429" spans="1:13" x14ac:dyDescent="0.3">
      <c r="A11429" s="139">
        <f t="shared" si="11683"/>
        <v>301</v>
      </c>
      <c r="B11429" s="148">
        <f t="shared" si="11685"/>
        <v>23</v>
      </c>
      <c r="D11429" s="149" t="str">
        <f>+VLOOKUP($A11429,mUNICIPIOS!$B$4:$F$343,2,0)</f>
        <v>Zacapa</v>
      </c>
      <c r="E11429" s="149">
        <f>+VLOOKUP($A11429,mUNICIPIOS!$B$4:$F$343,3,0)</f>
        <v>1907</v>
      </c>
      <c r="F11429" s="149" t="str">
        <f>+VLOOKUP($A11429,mUNICIPIOS!$B$4:$F$343,4,0)</f>
        <v>Cabañas</v>
      </c>
      <c r="G11429" s="139" t="str">
        <f t="shared" ref="G11429:K11429" si="11741">+G11391</f>
        <v>05</v>
      </c>
      <c r="H11429" t="str">
        <f t="shared" si="11741"/>
        <v>IGF</v>
      </c>
      <c r="I11429" t="str">
        <f t="shared" si="11741"/>
        <v>Índice de Gestión Financiera</v>
      </c>
      <c r="J11429" t="str">
        <f t="shared" si="11741"/>
        <v>05-02</v>
      </c>
      <c r="K11429" t="str">
        <f t="shared" si="11741"/>
        <v xml:space="preserve">Ingresos propios por habitante -sin regalías- </v>
      </c>
      <c r="L11429" s="150">
        <f>+VLOOKUP($E11429,IGF_2018!$B$8:$Z$347,6,0)</f>
        <v>6.518348595909032E-2</v>
      </c>
      <c r="M11429" s="142" t="str">
        <f>+VLOOKUP($E11429,IGF_2018!$B$8:$Z$347,7,0)</f>
        <v>Bajo</v>
      </c>
    </row>
    <row r="11430" spans="1:13" x14ac:dyDescent="0.3">
      <c r="A11430" s="139">
        <f t="shared" si="11683"/>
        <v>301</v>
      </c>
      <c r="B11430" s="148">
        <f t="shared" si="11685"/>
        <v>24</v>
      </c>
      <c r="D11430" s="149" t="str">
        <f>+VLOOKUP($A11430,mUNICIPIOS!$B$4:$F$343,2,0)</f>
        <v>Zacapa</v>
      </c>
      <c r="E11430" s="149">
        <f>+VLOOKUP($A11430,mUNICIPIOS!$B$4:$F$343,3,0)</f>
        <v>1907</v>
      </c>
      <c r="F11430" s="149" t="str">
        <f>+VLOOKUP($A11430,mUNICIPIOS!$B$4:$F$343,4,0)</f>
        <v>Cabañas</v>
      </c>
      <c r="G11430" s="139" t="str">
        <f t="shared" ref="G11430:K11430" si="11742">+G11392</f>
        <v>05</v>
      </c>
      <c r="H11430" t="str">
        <f t="shared" si="11742"/>
        <v>IGF</v>
      </c>
      <c r="I11430" t="str">
        <f t="shared" si="11742"/>
        <v>Índice de Gestión Financiera</v>
      </c>
      <c r="J11430" t="str">
        <f t="shared" si="11742"/>
        <v>05-03</v>
      </c>
      <c r="K11430" t="str">
        <f t="shared" si="11742"/>
        <v>Ingresos del IUSI en relación a los ingresos propios -sin regalías-</v>
      </c>
      <c r="L11430" s="150">
        <f>+VLOOKUP($E11430,IGF_2018!$B$8:$Z$347,9,0)</f>
        <v>0.1059124330915885</v>
      </c>
      <c r="M11430" s="142" t="str">
        <f>+VLOOKUP($E11430,IGF_2018!$B$8:$Z$347,10,0)</f>
        <v>Bajo</v>
      </c>
    </row>
    <row r="11431" spans="1:13" x14ac:dyDescent="0.3">
      <c r="A11431" s="139">
        <f t="shared" si="11683"/>
        <v>301</v>
      </c>
      <c r="B11431" s="148">
        <f t="shared" si="11685"/>
        <v>25</v>
      </c>
      <c r="D11431" s="149" t="str">
        <f>+VLOOKUP($A11431,mUNICIPIOS!$B$4:$F$343,2,0)</f>
        <v>Zacapa</v>
      </c>
      <c r="E11431" s="149">
        <f>+VLOOKUP($A11431,mUNICIPIOS!$B$4:$F$343,3,0)</f>
        <v>1907</v>
      </c>
      <c r="F11431" s="149" t="str">
        <f>+VLOOKUP($A11431,mUNICIPIOS!$B$4:$F$343,4,0)</f>
        <v>Cabañas</v>
      </c>
      <c r="G11431" s="139" t="str">
        <f t="shared" ref="G11431:K11431" si="11743">+G11393</f>
        <v>05</v>
      </c>
      <c r="H11431" t="str">
        <f t="shared" si="11743"/>
        <v>IGF</v>
      </c>
      <c r="I11431" t="str">
        <f t="shared" si="11743"/>
        <v>Índice de Gestión Financiera</v>
      </c>
      <c r="J11431" t="str">
        <f t="shared" si="11743"/>
        <v>05-04</v>
      </c>
      <c r="K11431" t="str">
        <f t="shared" si="11743"/>
        <v>Inversión anual en capital fijo por habitante</v>
      </c>
      <c r="L11431" s="150">
        <f>+VLOOKUP($E11431,IGF_2018!$B$8:$Z$347,12,0)</f>
        <v>3.346698102082156E-2</v>
      </c>
      <c r="M11431" s="142" t="str">
        <f>+VLOOKUP($E11431,IGF_2018!$B$8:$Z$347,13,0)</f>
        <v>Bajo</v>
      </c>
    </row>
    <row r="11432" spans="1:13" x14ac:dyDescent="0.3">
      <c r="A11432" s="139">
        <f t="shared" si="11683"/>
        <v>301</v>
      </c>
      <c r="B11432" s="148">
        <f t="shared" si="11685"/>
        <v>26</v>
      </c>
      <c r="D11432" s="149" t="str">
        <f>+VLOOKUP($A11432,mUNICIPIOS!$B$4:$F$343,2,0)</f>
        <v>Zacapa</v>
      </c>
      <c r="E11432" s="149">
        <f>+VLOOKUP($A11432,mUNICIPIOS!$B$4:$F$343,3,0)</f>
        <v>1907</v>
      </c>
      <c r="F11432" s="149" t="str">
        <f>+VLOOKUP($A11432,mUNICIPIOS!$B$4:$F$343,4,0)</f>
        <v>Cabañas</v>
      </c>
      <c r="G11432" s="139" t="str">
        <f t="shared" ref="G11432:K11432" si="11744">+G11394</f>
        <v>05</v>
      </c>
      <c r="H11432" t="str">
        <f t="shared" si="11744"/>
        <v>IGF</v>
      </c>
      <c r="I11432" t="str">
        <f t="shared" si="11744"/>
        <v>Índice de Gestión Financiera</v>
      </c>
      <c r="J11432" t="str">
        <f t="shared" si="11744"/>
        <v>05-05</v>
      </c>
      <c r="K11432" t="str">
        <f t="shared" si="11744"/>
        <v>Inversión anual en capital fijo con recursos percibidos por ingresos propios</v>
      </c>
      <c r="L11432" s="150">
        <f>+VLOOKUP($E11432,IGF_2018!$B$8:$Z$347,15,0)</f>
        <v>0.15571555331302148</v>
      </c>
      <c r="M11432" s="142" t="str">
        <f>+VLOOKUP($E11432,IGF_2018!$B$8:$Z$347,16,0)</f>
        <v>Bajo</v>
      </c>
    </row>
    <row r="11433" spans="1:13" x14ac:dyDescent="0.3">
      <c r="A11433" s="139">
        <f t="shared" si="11683"/>
        <v>301</v>
      </c>
      <c r="B11433" s="148">
        <f t="shared" si="11685"/>
        <v>27</v>
      </c>
      <c r="D11433" s="149" t="str">
        <f>+VLOOKUP($A11433,mUNICIPIOS!$B$4:$F$343,2,0)</f>
        <v>Zacapa</v>
      </c>
      <c r="E11433" s="149">
        <f>+VLOOKUP($A11433,mUNICIPIOS!$B$4:$F$343,3,0)</f>
        <v>1907</v>
      </c>
      <c r="F11433" s="149" t="str">
        <f>+VLOOKUP($A11433,mUNICIPIOS!$B$4:$F$343,4,0)</f>
        <v>Cabañas</v>
      </c>
      <c r="G11433" s="139" t="str">
        <f t="shared" ref="G11433:K11433" si="11745">+G11395</f>
        <v>05</v>
      </c>
      <c r="H11433" t="str">
        <f t="shared" si="11745"/>
        <v>IGF</v>
      </c>
      <c r="I11433" t="str">
        <f t="shared" si="11745"/>
        <v>Índice de Gestión Financiera</v>
      </c>
      <c r="J11433" t="str">
        <f t="shared" si="11745"/>
        <v>05-06</v>
      </c>
      <c r="K11433" t="str">
        <f t="shared" si="11745"/>
        <v xml:space="preserve">Inversión anual en capital fijo con recursos percibidos por transferencias del Gobierno Central </v>
      </c>
      <c r="L11433" s="150">
        <f>+VLOOKUP($E11433,IGF_2018!$B$8:$Z$347,18,0)</f>
        <v>5.5191768028443229E-3</v>
      </c>
      <c r="M11433" s="142" t="str">
        <f>+VLOOKUP($E11433,IGF_2018!$B$8:$Z$347,19,0)</f>
        <v>Bajo</v>
      </c>
    </row>
    <row r="11434" spans="1:13" x14ac:dyDescent="0.3">
      <c r="A11434" s="139">
        <f t="shared" si="11683"/>
        <v>301</v>
      </c>
      <c r="B11434" s="148">
        <f t="shared" si="11685"/>
        <v>28</v>
      </c>
      <c r="D11434" s="149" t="str">
        <f>+VLOOKUP($A11434,mUNICIPIOS!$B$4:$F$343,2,0)</f>
        <v>Zacapa</v>
      </c>
      <c r="E11434" s="149">
        <f>+VLOOKUP($A11434,mUNICIPIOS!$B$4:$F$343,3,0)</f>
        <v>1907</v>
      </c>
      <c r="F11434" s="149" t="str">
        <f>+VLOOKUP($A11434,mUNICIPIOS!$B$4:$F$343,4,0)</f>
        <v>Cabañas</v>
      </c>
      <c r="G11434" s="139" t="str">
        <f t="shared" ref="G11434:K11434" si="11746">+G11396</f>
        <v>05</v>
      </c>
      <c r="H11434" t="str">
        <f t="shared" si="11746"/>
        <v>IGF</v>
      </c>
      <c r="I11434" t="str">
        <f t="shared" si="11746"/>
        <v>Índice de Gestión Financiera</v>
      </c>
      <c r="J11434" t="str">
        <f t="shared" si="11746"/>
        <v>05-07</v>
      </c>
      <c r="K11434" t="str">
        <f t="shared" si="11746"/>
        <v>Financiamiento por endeudamiento municipal</v>
      </c>
      <c r="L11434" s="150">
        <f>+VLOOKUP($E11434,IGF_2018!$B$8:$Z$347,21,0)</f>
        <v>1</v>
      </c>
      <c r="M11434" s="142" t="str">
        <f>+VLOOKUP($E11434,IGF_2018!$B$8:$Z$347,22,0)</f>
        <v>Alto</v>
      </c>
    </row>
    <row r="11435" spans="1:13" x14ac:dyDescent="0.3">
      <c r="A11435" s="139">
        <f t="shared" si="11683"/>
        <v>301</v>
      </c>
      <c r="B11435" s="148">
        <f t="shared" si="11685"/>
        <v>29</v>
      </c>
      <c r="D11435" s="149" t="str">
        <f>+VLOOKUP($A11435,mUNICIPIOS!$B$4:$F$343,2,0)</f>
        <v>Zacapa</v>
      </c>
      <c r="E11435" s="149">
        <f>+VLOOKUP($A11435,mUNICIPIOS!$B$4:$F$343,3,0)</f>
        <v>1907</v>
      </c>
      <c r="F11435" s="149" t="str">
        <f>+VLOOKUP($A11435,mUNICIPIOS!$B$4:$F$343,4,0)</f>
        <v>Cabañas</v>
      </c>
      <c r="G11435" s="139" t="str">
        <f t="shared" ref="G11435:K11435" si="11747">+G11397</f>
        <v>05</v>
      </c>
      <c r="H11435" t="str">
        <f t="shared" si="11747"/>
        <v>IGF</v>
      </c>
      <c r="I11435" t="str">
        <f t="shared" si="11747"/>
        <v>Índice de Gestión Financiera</v>
      </c>
      <c r="J11435" t="str">
        <f t="shared" si="11747"/>
        <v>INDICE</v>
      </c>
      <c r="K11435">
        <f t="shared" si="11747"/>
        <v>0</v>
      </c>
      <c r="L11435" s="150">
        <f>+VLOOKUP($E11435,IGF_2018!$B$8:$Z$347,24,0)</f>
        <v>0.25870264173009294</v>
      </c>
      <c r="M11435" s="142" t="str">
        <f>+VLOOKUP($E11435,IGF_2018!$B$8:$Z$347,25,0)</f>
        <v>Medio bajo</v>
      </c>
    </row>
    <row r="11436" spans="1:13" x14ac:dyDescent="0.3">
      <c r="A11436" s="139">
        <f t="shared" si="11683"/>
        <v>301</v>
      </c>
      <c r="B11436" s="148">
        <f t="shared" si="11685"/>
        <v>30</v>
      </c>
      <c r="D11436" s="149" t="str">
        <f>+VLOOKUP($A11436,mUNICIPIOS!$B$4:$F$343,2,0)</f>
        <v>Zacapa</v>
      </c>
      <c r="E11436" s="149">
        <f>+VLOOKUP($A11436,mUNICIPIOS!$B$4:$F$343,3,0)</f>
        <v>1907</v>
      </c>
      <c r="F11436" s="149" t="str">
        <f>+VLOOKUP($A11436,mUNICIPIOS!$B$4:$F$343,4,0)</f>
        <v>Cabañas</v>
      </c>
      <c r="G11436" s="139" t="str">
        <f t="shared" ref="G11436:K11436" si="11748">+G11398</f>
        <v>06</v>
      </c>
      <c r="H11436" t="str">
        <f t="shared" si="11748"/>
        <v>IGE</v>
      </c>
      <c r="I11436" t="str">
        <f t="shared" si="11748"/>
        <v>Índice de Gestión Estratégica</v>
      </c>
      <c r="J11436" t="str">
        <f t="shared" si="11748"/>
        <v>06-01</v>
      </c>
      <c r="K11436" t="str">
        <f t="shared" si="11748"/>
        <v>Ejecución del Plan Operativo Anual  (POA)</v>
      </c>
      <c r="L11436" s="150">
        <f>+VLOOKUP($E11436,IGE_2018!$B$8:$Z$347,3,0)</f>
        <v>0</v>
      </c>
      <c r="M11436" s="142" t="str">
        <f>+VLOOKUP($E11436,IGE_2018!$B$8:$Z$347,4,0)</f>
        <v>Bajo</v>
      </c>
    </row>
    <row r="11437" spans="1:13" x14ac:dyDescent="0.3">
      <c r="A11437" s="139">
        <f t="shared" ref="A11437:A11500" si="11749">+IF(B11436=38,A11436+1,A11436)</f>
        <v>301</v>
      </c>
      <c r="B11437" s="148">
        <f t="shared" si="11685"/>
        <v>31</v>
      </c>
      <c r="D11437" s="149" t="str">
        <f>+VLOOKUP($A11437,mUNICIPIOS!$B$4:$F$343,2,0)</f>
        <v>Zacapa</v>
      </c>
      <c r="E11437" s="149">
        <f>+VLOOKUP($A11437,mUNICIPIOS!$B$4:$F$343,3,0)</f>
        <v>1907</v>
      </c>
      <c r="F11437" s="149" t="str">
        <f>+VLOOKUP($A11437,mUNICIPIOS!$B$4:$F$343,4,0)</f>
        <v>Cabañas</v>
      </c>
      <c r="G11437" s="139" t="str">
        <f t="shared" ref="G11437:K11437" si="11750">+G11399</f>
        <v>06</v>
      </c>
      <c r="H11437" t="str">
        <f t="shared" si="11750"/>
        <v>IGE</v>
      </c>
      <c r="I11437" t="str">
        <f t="shared" si="11750"/>
        <v>Índice de Gestión Estratégica</v>
      </c>
      <c r="J11437" t="str">
        <f t="shared" si="11750"/>
        <v>06-02</v>
      </c>
      <c r="K11437" t="str">
        <f t="shared" si="11750"/>
        <v>Relación Plan de Desarrollo Municipal y Ordenamiento Territorial (PDM-OT) - Plan Estratégico Institucional (PEI) - Plan Operativo Multianual (POM) - Plan Operativo Anual (POA)</v>
      </c>
      <c r="L11437" s="150">
        <f>+VLOOKUP($E11437,IGE_2018!$B$8:$Z$347,6,0)</f>
        <v>0.36666666666666664</v>
      </c>
      <c r="M11437" s="142" t="str">
        <f>+VLOOKUP($E11437,IGE_2018!$B$8:$Z$347,7,0)</f>
        <v>Medio bajo</v>
      </c>
    </row>
    <row r="11438" spans="1:13" x14ac:dyDescent="0.3">
      <c r="A11438" s="139">
        <f t="shared" si="11749"/>
        <v>301</v>
      </c>
      <c r="B11438" s="148">
        <f t="shared" ref="B11438:B11501" si="11751">+B11400</f>
        <v>32</v>
      </c>
      <c r="D11438" s="149" t="str">
        <f>+VLOOKUP($A11438,mUNICIPIOS!$B$4:$F$343,2,0)</f>
        <v>Zacapa</v>
      </c>
      <c r="E11438" s="149">
        <f>+VLOOKUP($A11438,mUNICIPIOS!$B$4:$F$343,3,0)</f>
        <v>1907</v>
      </c>
      <c r="F11438" s="149" t="str">
        <f>+VLOOKUP($A11438,mUNICIPIOS!$B$4:$F$343,4,0)</f>
        <v>Cabañas</v>
      </c>
      <c r="G11438" s="139" t="str">
        <f t="shared" ref="G11438:K11438" si="11752">+G11400</f>
        <v>06</v>
      </c>
      <c r="H11438" t="str">
        <f t="shared" si="11752"/>
        <v>IGE</v>
      </c>
      <c r="I11438" t="str">
        <f t="shared" si="11752"/>
        <v>Índice de Gestión Estratégica</v>
      </c>
      <c r="J11438" t="str">
        <f t="shared" si="11752"/>
        <v>06-03</v>
      </c>
      <c r="K11438" t="str">
        <f t="shared" si="11752"/>
        <v>Presupuesto de egresos relacionado a competencias municipales que responden a prioridades nacionales de desarrollo.</v>
      </c>
      <c r="L11438" s="150">
        <f>+VLOOKUP($E11438,IGE_2018!$B$8:$Z$347,9,0)</f>
        <v>5.9197330374146382E-3</v>
      </c>
      <c r="M11438" s="142" t="str">
        <f>+VLOOKUP($E11438,IGE_2018!$B$8:$Z$347,10,0)</f>
        <v>Bajo</v>
      </c>
    </row>
    <row r="11439" spans="1:13" x14ac:dyDescent="0.3">
      <c r="A11439" s="139">
        <f t="shared" si="11749"/>
        <v>301</v>
      </c>
      <c r="B11439" s="148">
        <f t="shared" si="11751"/>
        <v>33</v>
      </c>
      <c r="D11439" s="149" t="str">
        <f>+VLOOKUP($A11439,mUNICIPIOS!$B$4:$F$343,2,0)</f>
        <v>Zacapa</v>
      </c>
      <c r="E11439" s="149">
        <f>+VLOOKUP($A11439,mUNICIPIOS!$B$4:$F$343,3,0)</f>
        <v>1907</v>
      </c>
      <c r="F11439" s="149" t="str">
        <f>+VLOOKUP($A11439,mUNICIPIOS!$B$4:$F$343,4,0)</f>
        <v>Cabañas</v>
      </c>
      <c r="G11439" s="139" t="str">
        <f t="shared" ref="G11439:K11439" si="11753">+G11401</f>
        <v>06</v>
      </c>
      <c r="H11439" t="str">
        <f t="shared" si="11753"/>
        <v>IGE</v>
      </c>
      <c r="I11439" t="str">
        <f t="shared" si="11753"/>
        <v>Índice de Gestión Estratégica</v>
      </c>
      <c r="J11439" t="str">
        <f t="shared" si="11753"/>
        <v>06-04</v>
      </c>
      <c r="K11439" t="str">
        <f t="shared" si="11753"/>
        <v>Institucionalización de la gestión ordenada del territorio</v>
      </c>
      <c r="L11439" s="150">
        <f>+VLOOKUP($E11439,IGE_2018!$B$8:$Z$347,12,0)</f>
        <v>0.25</v>
      </c>
      <c r="M11439" s="142" t="str">
        <f>+VLOOKUP($E11439,IGE_2018!$B$8:$Z$347,13,0)</f>
        <v>Medio bajo</v>
      </c>
    </row>
    <row r="11440" spans="1:13" x14ac:dyDescent="0.3">
      <c r="A11440" s="139">
        <f t="shared" si="11749"/>
        <v>301</v>
      </c>
      <c r="B11440" s="148">
        <f t="shared" si="11751"/>
        <v>34</v>
      </c>
      <c r="D11440" s="149" t="str">
        <f>+VLOOKUP($A11440,mUNICIPIOS!$B$4:$F$343,2,0)</f>
        <v>Zacapa</v>
      </c>
      <c r="E11440" s="149">
        <f>+VLOOKUP($A11440,mUNICIPIOS!$B$4:$F$343,3,0)</f>
        <v>1907</v>
      </c>
      <c r="F11440" s="149" t="str">
        <f>+VLOOKUP($A11440,mUNICIPIOS!$B$4:$F$343,4,0)</f>
        <v>Cabañas</v>
      </c>
      <c r="G11440" s="139" t="str">
        <f t="shared" ref="G11440:K11440" si="11754">+G11402</f>
        <v>06</v>
      </c>
      <c r="H11440" t="str">
        <f t="shared" si="11754"/>
        <v>IGE</v>
      </c>
      <c r="I11440" t="str">
        <f t="shared" si="11754"/>
        <v>Índice de Gestión Estratégica</v>
      </c>
      <c r="J11440" t="str">
        <f t="shared" si="11754"/>
        <v>06-05</v>
      </c>
      <c r="K11440" t="str">
        <f t="shared" si="11754"/>
        <v>Acciones para la gestión ordenada del territorio</v>
      </c>
      <c r="L11440" s="150">
        <f>+VLOOKUP($E11440,IGE_2018!$B$8:$Z$347,15,0)</f>
        <v>0.18000000000000005</v>
      </c>
      <c r="M11440" s="142" t="str">
        <f>+VLOOKUP($E11440,IGE_2018!$B$8:$Z$347,16,0)</f>
        <v>Bajo</v>
      </c>
    </row>
    <row r="11441" spans="1:13" x14ac:dyDescent="0.3">
      <c r="A11441" s="139">
        <f t="shared" si="11749"/>
        <v>301</v>
      </c>
      <c r="B11441" s="148">
        <f t="shared" si="11751"/>
        <v>35</v>
      </c>
      <c r="D11441" s="149" t="str">
        <f>+VLOOKUP($A11441,mUNICIPIOS!$B$4:$F$343,2,0)</f>
        <v>Zacapa</v>
      </c>
      <c r="E11441" s="149">
        <f>+VLOOKUP($A11441,mUNICIPIOS!$B$4:$F$343,3,0)</f>
        <v>1907</v>
      </c>
      <c r="F11441" s="149" t="str">
        <f>+VLOOKUP($A11441,mUNICIPIOS!$B$4:$F$343,4,0)</f>
        <v>Cabañas</v>
      </c>
      <c r="G11441" s="139" t="str">
        <f t="shared" ref="G11441:K11441" si="11755">+G11403</f>
        <v>06</v>
      </c>
      <c r="H11441" t="str">
        <f t="shared" si="11755"/>
        <v>IGE</v>
      </c>
      <c r="I11441" t="str">
        <f t="shared" si="11755"/>
        <v>Índice de Gestión Estratégica</v>
      </c>
      <c r="J11441" t="str">
        <f t="shared" si="11755"/>
        <v>06-06</v>
      </c>
      <c r="K11441" t="str">
        <f t="shared" si="11755"/>
        <v>Gestión de riesgo en la formulación de proyectos derivados de la planificación operativa anual</v>
      </c>
      <c r="L11441" s="150">
        <f>+VLOOKUP($E11441,IGE_2018!$B$8:$Z$347,18,0)</f>
        <v>0</v>
      </c>
      <c r="M11441" s="142" t="str">
        <f>+VLOOKUP($E11441,IGE_2018!$B$8:$Z$347,19,0)</f>
        <v>Bajo</v>
      </c>
    </row>
    <row r="11442" spans="1:13" x14ac:dyDescent="0.3">
      <c r="A11442" s="139">
        <f t="shared" si="11749"/>
        <v>301</v>
      </c>
      <c r="B11442" s="148">
        <f t="shared" si="11751"/>
        <v>36</v>
      </c>
      <c r="D11442" s="149" t="str">
        <f>+VLOOKUP($A11442,mUNICIPIOS!$B$4:$F$343,2,0)</f>
        <v>Zacapa</v>
      </c>
      <c r="E11442" s="149">
        <f>+VLOOKUP($A11442,mUNICIPIOS!$B$4:$F$343,3,0)</f>
        <v>1907</v>
      </c>
      <c r="F11442" s="149" t="str">
        <f>+VLOOKUP($A11442,mUNICIPIOS!$B$4:$F$343,4,0)</f>
        <v>Cabañas</v>
      </c>
      <c r="G11442" s="139" t="str">
        <f t="shared" ref="G11442:K11442" si="11756">+G11404</f>
        <v>06</v>
      </c>
      <c r="H11442" t="str">
        <f t="shared" si="11756"/>
        <v>IGE</v>
      </c>
      <c r="I11442" t="str">
        <f t="shared" si="11756"/>
        <v>Índice de Gestión Estratégica</v>
      </c>
      <c r="J11442" t="str">
        <f t="shared" si="11756"/>
        <v>06-07</v>
      </c>
      <c r="K11442" t="str">
        <f t="shared" si="11756"/>
        <v>Ingresos por servicios ambientales en relación a los ingresos propios sin regalías</v>
      </c>
      <c r="L11442" s="150">
        <f>+VLOOKUP($E11442,IGE_2018!$B$8:$Z$347,21,0)</f>
        <v>0</v>
      </c>
      <c r="M11442" s="142" t="str">
        <f>+VLOOKUP($E11442,IGE_2018!$B$8:$Z$347,22,0)</f>
        <v>Bajo</v>
      </c>
    </row>
    <row r="11443" spans="1:13" x14ac:dyDescent="0.3">
      <c r="A11443" s="139">
        <f t="shared" si="11749"/>
        <v>301</v>
      </c>
      <c r="B11443" s="148">
        <f t="shared" si="11751"/>
        <v>37</v>
      </c>
      <c r="D11443" s="149" t="str">
        <f>+VLOOKUP($A11443,mUNICIPIOS!$B$4:$F$343,2,0)</f>
        <v>Zacapa</v>
      </c>
      <c r="E11443" s="149">
        <f>+VLOOKUP($A11443,mUNICIPIOS!$B$4:$F$343,3,0)</f>
        <v>1907</v>
      </c>
      <c r="F11443" s="149" t="str">
        <f>+VLOOKUP($A11443,mUNICIPIOS!$B$4:$F$343,4,0)</f>
        <v>Cabañas</v>
      </c>
      <c r="G11443" s="139" t="str">
        <f t="shared" ref="G11443:K11443" si="11757">+G11405</f>
        <v>06</v>
      </c>
      <c r="H11443" t="str">
        <f t="shared" si="11757"/>
        <v>IGE</v>
      </c>
      <c r="I11443" t="str">
        <f t="shared" si="11757"/>
        <v>Índice de Gestión Estratégica</v>
      </c>
      <c r="J11443" t="str">
        <f t="shared" si="11757"/>
        <v>INDICE</v>
      </c>
      <c r="K11443">
        <f t="shared" si="11757"/>
        <v>0</v>
      </c>
      <c r="L11443" s="150">
        <f>+VLOOKUP($E11443,IGE_2018!$B$8:$Z$347,24,0)</f>
        <v>0.10847993325935366</v>
      </c>
      <c r="M11443" s="142" t="str">
        <f>+VLOOKUP($E11443,IGE_2018!$B$8:$Z$347,25,0)</f>
        <v>Bajo</v>
      </c>
    </row>
    <row r="11444" spans="1:13" x14ac:dyDescent="0.3">
      <c r="A11444" s="139">
        <f t="shared" si="11749"/>
        <v>301</v>
      </c>
      <c r="B11444" s="148">
        <f t="shared" si="11751"/>
        <v>38</v>
      </c>
      <c r="D11444" s="149" t="str">
        <f>+VLOOKUP($A11444,mUNICIPIOS!$B$4:$F$343,2,0)</f>
        <v>Zacapa</v>
      </c>
      <c r="E11444" s="149">
        <f>+VLOOKUP($A11444,mUNICIPIOS!$B$4:$F$343,3,0)</f>
        <v>1907</v>
      </c>
      <c r="F11444" s="149" t="str">
        <f>+VLOOKUP($A11444,mUNICIPIOS!$B$4:$F$343,4,0)</f>
        <v>Cabañas</v>
      </c>
      <c r="G11444" s="139" t="str">
        <f t="shared" ref="G11444:K11444" si="11758">+G11406</f>
        <v>RANKING</v>
      </c>
      <c r="H11444" t="str">
        <f t="shared" si="11758"/>
        <v>RGM</v>
      </c>
      <c r="I11444" t="str">
        <f t="shared" si="11758"/>
        <v>Ranking de la Gestión Municipal 2018</v>
      </c>
      <c r="J11444" t="str">
        <f t="shared" si="11758"/>
        <v>RANKING</v>
      </c>
      <c r="K11444">
        <f t="shared" si="11758"/>
        <v>0</v>
      </c>
      <c r="L11444" s="151">
        <f>+VLOOKUP($E11444,Resultados_generales!$C$8:$AE$347,27,0)</f>
        <v>0.31515203804286862</v>
      </c>
      <c r="M11444" t="str">
        <f>+VLOOKUP($E11444,Resultados_generales!$C$8:$AE$347,28,0)</f>
        <v>Medio bajo</v>
      </c>
    </row>
    <row r="11445" spans="1:13" x14ac:dyDescent="0.3">
      <c r="A11445" s="139">
        <f t="shared" si="11749"/>
        <v>302</v>
      </c>
      <c r="B11445" s="148">
        <f t="shared" si="11751"/>
        <v>1</v>
      </c>
      <c r="D11445" s="149" t="str">
        <f>+VLOOKUP($A11445,mUNICIPIOS!$B$4:$F$343,2,0)</f>
        <v>Zacapa</v>
      </c>
      <c r="E11445" s="149">
        <f>+VLOOKUP($A11445,mUNICIPIOS!$B$4:$F$343,3,0)</f>
        <v>1908</v>
      </c>
      <c r="F11445" s="149" t="str">
        <f>+VLOOKUP($A11445,mUNICIPIOS!$B$4:$F$343,4,0)</f>
        <v>San Diego</v>
      </c>
      <c r="G11445" s="139" t="str">
        <f t="shared" ref="G11445:K11445" si="11759">+G11407</f>
        <v>01</v>
      </c>
      <c r="H11445" t="str">
        <f t="shared" si="11759"/>
        <v>IPC</v>
      </c>
      <c r="I11445" t="str">
        <f t="shared" si="11759"/>
        <v>Índice de Participación Ciudadana</v>
      </c>
      <c r="J11445" t="str">
        <f t="shared" si="11759"/>
        <v>01-01</v>
      </c>
      <c r="K11445" t="str">
        <f t="shared" si="11759"/>
        <v>Número de reuniones del COMUDE en el año de la medición.</v>
      </c>
      <c r="L11445" s="150">
        <f>+VLOOKUP($E11445,IPC_2018!$B$8:$T$347,3,0)</f>
        <v>0.5</v>
      </c>
      <c r="M11445" s="142" t="str">
        <f>+VLOOKUP($E11445,IPC_2018!$B$8:$T$347,4,0)</f>
        <v>Medio</v>
      </c>
    </row>
    <row r="11446" spans="1:13" x14ac:dyDescent="0.3">
      <c r="A11446" s="139">
        <f t="shared" si="11749"/>
        <v>302</v>
      </c>
      <c r="B11446" s="148">
        <f t="shared" si="11751"/>
        <v>2</v>
      </c>
      <c r="D11446" s="149" t="str">
        <f>+VLOOKUP($A11446,mUNICIPIOS!$B$4:$F$343,2,0)</f>
        <v>Zacapa</v>
      </c>
      <c r="E11446" s="149">
        <f>+VLOOKUP($A11446,mUNICIPIOS!$B$4:$F$343,3,0)</f>
        <v>1908</v>
      </c>
      <c r="F11446" s="149" t="str">
        <f>+VLOOKUP($A11446,mUNICIPIOS!$B$4:$F$343,4,0)</f>
        <v>San Diego</v>
      </c>
      <c r="G11446" s="139" t="str">
        <f t="shared" ref="G11446:K11446" si="11760">+G11408</f>
        <v>01</v>
      </c>
      <c r="H11446" t="str">
        <f t="shared" si="11760"/>
        <v>IPC</v>
      </c>
      <c r="I11446" t="str">
        <f t="shared" si="11760"/>
        <v>Índice de Participación Ciudadana</v>
      </c>
      <c r="J11446" t="str">
        <f t="shared" si="11760"/>
        <v>01-02</v>
      </c>
      <c r="K11446" t="str">
        <f t="shared" si="11760"/>
        <v>Participación de Alcaldes, Concejales y Síndicos determinados o designados en el COMUDE</v>
      </c>
      <c r="L11446" s="150">
        <f>+VLOOKUP($E11446,IPC_2018!$B$8:$T$347,6,0)</f>
        <v>1</v>
      </c>
      <c r="M11446" s="142" t="str">
        <f>+VLOOKUP($E11446,IPC_2018!$B$8:$T$347,7,0)</f>
        <v>Alto</v>
      </c>
    </row>
    <row r="11447" spans="1:13" x14ac:dyDescent="0.3">
      <c r="A11447" s="139">
        <f t="shared" si="11749"/>
        <v>302</v>
      </c>
      <c r="B11447" s="148">
        <f t="shared" si="11751"/>
        <v>3</v>
      </c>
      <c r="D11447" s="149" t="str">
        <f>+VLOOKUP($A11447,mUNICIPIOS!$B$4:$F$343,2,0)</f>
        <v>Zacapa</v>
      </c>
      <c r="E11447" s="149">
        <f>+VLOOKUP($A11447,mUNICIPIOS!$B$4:$F$343,3,0)</f>
        <v>1908</v>
      </c>
      <c r="F11447" s="149" t="str">
        <f>+VLOOKUP($A11447,mUNICIPIOS!$B$4:$F$343,4,0)</f>
        <v>San Diego</v>
      </c>
      <c r="G11447" s="139" t="str">
        <f t="shared" ref="G11447:K11447" si="11761">+G11409</f>
        <v>01</v>
      </c>
      <c r="H11447" t="str">
        <f t="shared" si="11761"/>
        <v>IPC</v>
      </c>
      <c r="I11447" t="str">
        <f t="shared" si="11761"/>
        <v>Índice de Participación Ciudadana</v>
      </c>
      <c r="J11447" t="str">
        <f t="shared" si="11761"/>
        <v>01-03</v>
      </c>
      <c r="K11447" t="str">
        <f t="shared" si="11761"/>
        <v>Participación  de organizaciones de jóvenes, mujeres, pueblos mayas, xincas, garífunas, y otras organizaciones en el Comude</v>
      </c>
      <c r="L11447" s="150">
        <f>+VLOOKUP($E11447,IPC_2018!$B$8:$T$347,9,0)</f>
        <v>0</v>
      </c>
      <c r="M11447" s="142" t="str">
        <f>+VLOOKUP($E11447,IPC_2018!$B$8:$T$347,10,0)</f>
        <v>Bajo</v>
      </c>
    </row>
    <row r="11448" spans="1:13" x14ac:dyDescent="0.3">
      <c r="A11448" s="139">
        <f t="shared" si="11749"/>
        <v>302</v>
      </c>
      <c r="B11448" s="148">
        <f t="shared" si="11751"/>
        <v>4</v>
      </c>
      <c r="D11448" s="149" t="str">
        <f>+VLOOKUP($A11448,mUNICIPIOS!$B$4:$F$343,2,0)</f>
        <v>Zacapa</v>
      </c>
      <c r="E11448" s="149">
        <f>+VLOOKUP($A11448,mUNICIPIOS!$B$4:$F$343,3,0)</f>
        <v>1908</v>
      </c>
      <c r="F11448" s="149" t="str">
        <f>+VLOOKUP($A11448,mUNICIPIOS!$B$4:$F$343,4,0)</f>
        <v>San Diego</v>
      </c>
      <c r="G11448" s="139" t="str">
        <f t="shared" ref="G11448:K11448" si="11762">+G11410</f>
        <v>01</v>
      </c>
      <c r="H11448" t="str">
        <f t="shared" si="11762"/>
        <v>IPC</v>
      </c>
      <c r="I11448" t="str">
        <f t="shared" si="11762"/>
        <v>Índice de Participación Ciudadana</v>
      </c>
      <c r="J11448" t="str">
        <f t="shared" si="11762"/>
        <v>01-04</v>
      </c>
      <c r="K11448" t="str">
        <f t="shared" si="11762"/>
        <v>Representatividad territorial del Comude.</v>
      </c>
      <c r="L11448" s="150">
        <f>+VLOOKUP($E11448,IPC_2018!$B$8:$T$347,12,0)</f>
        <v>0.97</v>
      </c>
      <c r="M11448" s="142" t="str">
        <f>+VLOOKUP($E11448,IPC_2018!$B$8:$T$347,13,0)</f>
        <v>Alto</v>
      </c>
    </row>
    <row r="11449" spans="1:13" x14ac:dyDescent="0.3">
      <c r="A11449" s="139">
        <f t="shared" si="11749"/>
        <v>302</v>
      </c>
      <c r="B11449" s="148">
        <f t="shared" si="11751"/>
        <v>5</v>
      </c>
      <c r="D11449" s="149" t="str">
        <f>+VLOOKUP($A11449,mUNICIPIOS!$B$4:$F$343,2,0)</f>
        <v>Zacapa</v>
      </c>
      <c r="E11449" s="149">
        <f>+VLOOKUP($A11449,mUNICIPIOS!$B$4:$F$343,3,0)</f>
        <v>1908</v>
      </c>
      <c r="F11449" s="149" t="str">
        <f>+VLOOKUP($A11449,mUNICIPIOS!$B$4:$F$343,4,0)</f>
        <v>San Diego</v>
      </c>
      <c r="G11449" s="139" t="str">
        <f t="shared" ref="G11449:K11449" si="11763">+G11411</f>
        <v>01</v>
      </c>
      <c r="H11449" t="str">
        <f t="shared" si="11763"/>
        <v>IPC</v>
      </c>
      <c r="I11449" t="str">
        <f t="shared" si="11763"/>
        <v>Índice de Participación Ciudadana</v>
      </c>
      <c r="J11449" t="str">
        <f t="shared" si="11763"/>
        <v>01-05</v>
      </c>
      <c r="K11449" t="str">
        <f t="shared" si="11763"/>
        <v>Funcionamiento del Comude</v>
      </c>
      <c r="L11449" s="150">
        <f>+VLOOKUP($E11449,IPC_2018!$B$8:$T$347,15,0)</f>
        <v>0.24911660786187864</v>
      </c>
      <c r="M11449" s="142" t="str">
        <f>+VLOOKUP($E11449,IPC_2018!$B$8:$T$347,16,0)</f>
        <v>Medio bajo</v>
      </c>
    </row>
    <row r="11450" spans="1:13" x14ac:dyDescent="0.3">
      <c r="A11450" s="139">
        <f t="shared" si="11749"/>
        <v>302</v>
      </c>
      <c r="B11450" s="148">
        <f t="shared" si="11751"/>
        <v>6</v>
      </c>
      <c r="D11450" s="149" t="str">
        <f>+VLOOKUP($A11450,mUNICIPIOS!$B$4:$F$343,2,0)</f>
        <v>Zacapa</v>
      </c>
      <c r="E11450" s="149">
        <f>+VLOOKUP($A11450,mUNICIPIOS!$B$4:$F$343,3,0)</f>
        <v>1908</v>
      </c>
      <c r="F11450" s="149" t="str">
        <f>+VLOOKUP($A11450,mUNICIPIOS!$B$4:$F$343,4,0)</f>
        <v>San Diego</v>
      </c>
      <c r="G11450" s="139" t="str">
        <f t="shared" ref="G11450:K11450" si="11764">+G11412</f>
        <v>01</v>
      </c>
      <c r="H11450" t="str">
        <f t="shared" si="11764"/>
        <v>IPC</v>
      </c>
      <c r="I11450" t="str">
        <f t="shared" si="11764"/>
        <v>Índice de Participación Ciudadana</v>
      </c>
      <c r="J11450" t="str">
        <f t="shared" si="11764"/>
        <v>INDICE</v>
      </c>
      <c r="K11450">
        <f t="shared" si="11764"/>
        <v>0</v>
      </c>
      <c r="L11450" s="150">
        <f>+VLOOKUP($E11450,IPC_2018!$B$8:$T$347,18,0)</f>
        <v>0.52036749117928183</v>
      </c>
      <c r="M11450" s="142" t="str">
        <f>+VLOOKUP($E11450,IPC_2018!$B$8:$T$347,19,0)</f>
        <v>Medio</v>
      </c>
    </row>
    <row r="11451" spans="1:13" x14ac:dyDescent="0.3">
      <c r="A11451" s="139">
        <f t="shared" si="11749"/>
        <v>302</v>
      </c>
      <c r="B11451" s="148">
        <f t="shared" si="11751"/>
        <v>7</v>
      </c>
      <c r="D11451" s="149" t="str">
        <f>+VLOOKUP($A11451,mUNICIPIOS!$B$4:$F$343,2,0)</f>
        <v>Zacapa</v>
      </c>
      <c r="E11451" s="149">
        <f>+VLOOKUP($A11451,mUNICIPIOS!$B$4:$F$343,3,0)</f>
        <v>1908</v>
      </c>
      <c r="F11451" s="149" t="str">
        <f>+VLOOKUP($A11451,mUNICIPIOS!$B$4:$F$343,4,0)</f>
        <v>San Diego</v>
      </c>
      <c r="G11451" s="139" t="str">
        <f t="shared" ref="G11451:K11451" si="11765">+G11413</f>
        <v>02</v>
      </c>
      <c r="H11451" t="str">
        <f t="shared" si="11765"/>
        <v>IIC</v>
      </c>
      <c r="I11451" t="str">
        <f t="shared" si="11765"/>
        <v>Índice de Información a la Ciudadanía</v>
      </c>
      <c r="J11451" t="str">
        <f t="shared" si="11765"/>
        <v>02-01</v>
      </c>
      <c r="K11451" t="str">
        <f t="shared" si="11765"/>
        <v>Rendición de cuentas cuatrimestral y anual al Comude enfocadas en resultados.</v>
      </c>
      <c r="L11451" s="150">
        <f>+VLOOKUP($E11451,IIC_2018!$B$8:$Q$347,3,0)</f>
        <v>0.4</v>
      </c>
      <c r="M11451" s="142" t="str">
        <f>+VLOOKUP($E11451,IIC_2018!$B$8:$Q$347,4,0)</f>
        <v>Medio bajo</v>
      </c>
    </row>
    <row r="11452" spans="1:13" x14ac:dyDescent="0.3">
      <c r="A11452" s="139">
        <f t="shared" si="11749"/>
        <v>302</v>
      </c>
      <c r="B11452" s="148">
        <f t="shared" si="11751"/>
        <v>8</v>
      </c>
      <c r="D11452" s="149" t="str">
        <f>+VLOOKUP($A11452,mUNICIPIOS!$B$4:$F$343,2,0)</f>
        <v>Zacapa</v>
      </c>
      <c r="E11452" s="149">
        <f>+VLOOKUP($A11452,mUNICIPIOS!$B$4:$F$343,3,0)</f>
        <v>1908</v>
      </c>
      <c r="F11452" s="149" t="str">
        <f>+VLOOKUP($A11452,mUNICIPIOS!$B$4:$F$343,4,0)</f>
        <v>San Diego</v>
      </c>
      <c r="G11452" s="139" t="str">
        <f t="shared" ref="G11452:K11452" si="11766">+G11414</f>
        <v>02</v>
      </c>
      <c r="H11452" t="str">
        <f t="shared" si="11766"/>
        <v>IIC</v>
      </c>
      <c r="I11452" t="str">
        <f t="shared" si="11766"/>
        <v>Índice de Información a la Ciudadanía</v>
      </c>
      <c r="J11452" t="str">
        <f t="shared" si="11766"/>
        <v>02-02</v>
      </c>
      <c r="K11452" t="str">
        <f t="shared" si="11766"/>
        <v>Información presupuestaria y otra información brindada a la ciudadanía disponible en medios locales de comunicación.</v>
      </c>
      <c r="L11452" s="150">
        <f>+VLOOKUP($E11452,IIC_2018!$B$8:$Q$347,6,0)</f>
        <v>0</v>
      </c>
      <c r="M11452" s="142" t="str">
        <f>+VLOOKUP($E11452,IIC_2018!$B$8:$Q$347,7,0)</f>
        <v>Bajo</v>
      </c>
    </row>
    <row r="11453" spans="1:13" x14ac:dyDescent="0.3">
      <c r="A11453" s="139">
        <f t="shared" si="11749"/>
        <v>302</v>
      </c>
      <c r="B11453" s="148">
        <f t="shared" si="11751"/>
        <v>9</v>
      </c>
      <c r="D11453" s="149" t="str">
        <f>+VLOOKUP($A11453,mUNICIPIOS!$B$4:$F$343,2,0)</f>
        <v>Zacapa</v>
      </c>
      <c r="E11453" s="149">
        <f>+VLOOKUP($A11453,mUNICIPIOS!$B$4:$F$343,3,0)</f>
        <v>1908</v>
      </c>
      <c r="F11453" s="149" t="str">
        <f>+VLOOKUP($A11453,mUNICIPIOS!$B$4:$F$343,4,0)</f>
        <v>San Diego</v>
      </c>
      <c r="G11453" s="139" t="str">
        <f t="shared" ref="G11453:K11453" si="11767">+G11415</f>
        <v>02</v>
      </c>
      <c r="H11453" t="str">
        <f t="shared" si="11767"/>
        <v>IIC</v>
      </c>
      <c r="I11453" t="str">
        <f t="shared" si="11767"/>
        <v>Índice de Información a la Ciudadanía</v>
      </c>
      <c r="J11453" t="str">
        <f t="shared" si="11767"/>
        <v>02-03</v>
      </c>
      <c r="K11453" t="str">
        <f t="shared" si="11767"/>
        <v>Información pública de oficio actualizada y disponible de acuerdo a la LAIP y uso de internet.</v>
      </c>
      <c r="L11453" s="150">
        <f>+VLOOKUP($E11453,IIC_2018!$B$8:$Q$347,9,0)</f>
        <v>0</v>
      </c>
      <c r="M11453" s="142" t="str">
        <f>+VLOOKUP($E11453,IIC_2018!$B$8:$Q$347,10,0)</f>
        <v>Bajo</v>
      </c>
    </row>
    <row r="11454" spans="1:13" x14ac:dyDescent="0.3">
      <c r="A11454" s="139">
        <f t="shared" si="11749"/>
        <v>302</v>
      </c>
      <c r="B11454" s="148">
        <f t="shared" si="11751"/>
        <v>10</v>
      </c>
      <c r="D11454" s="149" t="str">
        <f>+VLOOKUP($A11454,mUNICIPIOS!$B$4:$F$343,2,0)</f>
        <v>Zacapa</v>
      </c>
      <c r="E11454" s="149">
        <f>+VLOOKUP($A11454,mUNICIPIOS!$B$4:$F$343,3,0)</f>
        <v>1908</v>
      </c>
      <c r="F11454" s="149" t="str">
        <f>+VLOOKUP($A11454,mUNICIPIOS!$B$4:$F$343,4,0)</f>
        <v>San Diego</v>
      </c>
      <c r="G11454" s="139" t="str">
        <f t="shared" ref="G11454:K11454" si="11768">+G11416</f>
        <v>02</v>
      </c>
      <c r="H11454" t="str">
        <f t="shared" si="11768"/>
        <v>IIC</v>
      </c>
      <c r="I11454" t="str">
        <f t="shared" si="11768"/>
        <v>Índice de Información a la Ciudadanía</v>
      </c>
      <c r="J11454" t="str">
        <f t="shared" si="11768"/>
        <v>02-04</v>
      </c>
      <c r="K11454" t="str">
        <f t="shared" si="11768"/>
        <v>Relación del monto contratado por medio de Guate compras con el total del presupuesto de egresos vigente.</v>
      </c>
      <c r="L11454" s="150">
        <f>+VLOOKUP($E11454,IIC_2018!$B$8:$Q$347,12,0)</f>
        <v>0.38642934531462797</v>
      </c>
      <c r="M11454" s="142" t="str">
        <f>+VLOOKUP($E11454,IIC_2018!$B$8:$Q$347,13,0)</f>
        <v>Medio bajo</v>
      </c>
    </row>
    <row r="11455" spans="1:13" x14ac:dyDescent="0.3">
      <c r="A11455" s="139">
        <f t="shared" si="11749"/>
        <v>302</v>
      </c>
      <c r="B11455" s="148">
        <f t="shared" si="11751"/>
        <v>11</v>
      </c>
      <c r="D11455" s="149" t="str">
        <f>+VLOOKUP($A11455,mUNICIPIOS!$B$4:$F$343,2,0)</f>
        <v>Zacapa</v>
      </c>
      <c r="E11455" s="149">
        <f>+VLOOKUP($A11455,mUNICIPIOS!$B$4:$F$343,3,0)</f>
        <v>1908</v>
      </c>
      <c r="F11455" s="149" t="str">
        <f>+VLOOKUP($A11455,mUNICIPIOS!$B$4:$F$343,4,0)</f>
        <v>San Diego</v>
      </c>
      <c r="G11455" s="139" t="str">
        <f t="shared" ref="G11455:K11455" si="11769">+G11417</f>
        <v>02</v>
      </c>
      <c r="H11455" t="str">
        <f t="shared" si="11769"/>
        <v>IIC</v>
      </c>
      <c r="I11455" t="str">
        <f t="shared" si="11769"/>
        <v>Índice de Información a la Ciudadanía</v>
      </c>
      <c r="J11455" t="str">
        <f t="shared" si="11769"/>
        <v>INDICE</v>
      </c>
      <c r="K11455">
        <f t="shared" si="11769"/>
        <v>0</v>
      </c>
      <c r="L11455" s="150">
        <f>+VLOOKUP($E11455,IIC_2018!$B$8:$Q$347,15,0)</f>
        <v>0.19660733632865701</v>
      </c>
      <c r="M11455" s="142" t="str">
        <f>+VLOOKUP($E11455,IIC_2018!$B$8:$Q$347,16,0)</f>
        <v>Bajo</v>
      </c>
    </row>
    <row r="11456" spans="1:13" x14ac:dyDescent="0.3">
      <c r="A11456" s="139">
        <f t="shared" si="11749"/>
        <v>302</v>
      </c>
      <c r="B11456" s="148">
        <f t="shared" si="11751"/>
        <v>12</v>
      </c>
      <c r="D11456" s="149" t="str">
        <f>+VLOOKUP($A11456,mUNICIPIOS!$B$4:$F$343,2,0)</f>
        <v>Zacapa</v>
      </c>
      <c r="E11456" s="149">
        <f>+VLOOKUP($A11456,mUNICIPIOS!$B$4:$F$343,3,0)</f>
        <v>1908</v>
      </c>
      <c r="F11456" s="149" t="str">
        <f>+VLOOKUP($A11456,mUNICIPIOS!$B$4:$F$343,4,0)</f>
        <v>San Diego</v>
      </c>
      <c r="G11456" s="139" t="str">
        <f t="shared" ref="G11456:K11456" si="11770">+G11418</f>
        <v>03</v>
      </c>
      <c r="H11456" t="str">
        <f t="shared" si="11770"/>
        <v>ISP</v>
      </c>
      <c r="I11456" t="str">
        <f t="shared" si="11770"/>
        <v>Índice de Servicios Públicos</v>
      </c>
      <c r="J11456" t="str">
        <f t="shared" si="11770"/>
        <v>03-01</v>
      </c>
      <c r="K11456" t="str">
        <f t="shared" si="11770"/>
        <v>Cobertura del servicio público de agua</v>
      </c>
      <c r="L11456" s="150">
        <f>+VLOOKUP($E11456,ISP_2018!$B$8:$T$347,3,0)</f>
        <v>0</v>
      </c>
      <c r="M11456" s="142" t="str">
        <f>+VLOOKUP($E11456,ISP_2018!$B$8:$T$347,4,0)</f>
        <v>Bajo</v>
      </c>
    </row>
    <row r="11457" spans="1:13" x14ac:dyDescent="0.3">
      <c r="A11457" s="139">
        <f t="shared" si="11749"/>
        <v>302</v>
      </c>
      <c r="B11457" s="148">
        <f t="shared" si="11751"/>
        <v>13</v>
      </c>
      <c r="D11457" s="149" t="str">
        <f>+VLOOKUP($A11457,mUNICIPIOS!$B$4:$F$343,2,0)</f>
        <v>Zacapa</v>
      </c>
      <c r="E11457" s="149">
        <f>+VLOOKUP($A11457,mUNICIPIOS!$B$4:$F$343,3,0)</f>
        <v>1908</v>
      </c>
      <c r="F11457" s="149" t="str">
        <f>+VLOOKUP($A11457,mUNICIPIOS!$B$4:$F$343,4,0)</f>
        <v>San Diego</v>
      </c>
      <c r="G11457" s="139" t="str">
        <f t="shared" ref="G11457:K11457" si="11771">+G11419</f>
        <v>03</v>
      </c>
      <c r="H11457" t="str">
        <f t="shared" si="11771"/>
        <v>ISP</v>
      </c>
      <c r="I11457" t="str">
        <f t="shared" si="11771"/>
        <v>Índice de Servicios Públicos</v>
      </c>
      <c r="J11457" t="str">
        <f t="shared" si="11771"/>
        <v>03-02</v>
      </c>
      <c r="K11457" t="str">
        <f t="shared" si="11771"/>
        <v>Control de la calidad del servicio público de agua</v>
      </c>
      <c r="L11457" s="150">
        <f>+VLOOKUP($E11457,ISP_2018!$B$8:$T$347,6,0)</f>
        <v>0</v>
      </c>
      <c r="M11457" s="142" t="str">
        <f>+VLOOKUP($E11457,ISP_2018!$B$8:$T$347,7,0)</f>
        <v>Bajo</v>
      </c>
    </row>
    <row r="11458" spans="1:13" x14ac:dyDescent="0.3">
      <c r="A11458" s="139">
        <f t="shared" si="11749"/>
        <v>302</v>
      </c>
      <c r="B11458" s="148">
        <f t="shared" si="11751"/>
        <v>14</v>
      </c>
      <c r="D11458" s="149" t="str">
        <f>+VLOOKUP($A11458,mUNICIPIOS!$B$4:$F$343,2,0)</f>
        <v>Zacapa</v>
      </c>
      <c r="E11458" s="149">
        <f>+VLOOKUP($A11458,mUNICIPIOS!$B$4:$F$343,3,0)</f>
        <v>1908</v>
      </c>
      <c r="F11458" s="149" t="str">
        <f>+VLOOKUP($A11458,mUNICIPIOS!$B$4:$F$343,4,0)</f>
        <v>San Diego</v>
      </c>
      <c r="G11458" s="139" t="str">
        <f t="shared" ref="G11458:K11458" si="11772">+G11420</f>
        <v>03</v>
      </c>
      <c r="H11458" t="str">
        <f t="shared" si="11772"/>
        <v>ISP</v>
      </c>
      <c r="I11458" t="str">
        <f t="shared" si="11772"/>
        <v>Índice de Servicios Públicos</v>
      </c>
      <c r="J11458" t="str">
        <f t="shared" si="11772"/>
        <v>03-03</v>
      </c>
      <c r="K11458" t="str">
        <f t="shared" si="11772"/>
        <v>Disposición  y tratamiento  de aguas residuales</v>
      </c>
      <c r="L11458" s="150">
        <f>+VLOOKUP($E11458,ISP_2018!$B$8:$T$347,9,0)</f>
        <v>0</v>
      </c>
      <c r="M11458" s="142" t="str">
        <f>+VLOOKUP($E11458,ISP_2018!$B$8:$T$347,10,0)</f>
        <v>Bajo</v>
      </c>
    </row>
    <row r="11459" spans="1:13" x14ac:dyDescent="0.3">
      <c r="A11459" s="139">
        <f t="shared" si="11749"/>
        <v>302</v>
      </c>
      <c r="B11459" s="148">
        <f t="shared" si="11751"/>
        <v>15</v>
      </c>
      <c r="D11459" s="149" t="str">
        <f>+VLOOKUP($A11459,mUNICIPIOS!$B$4:$F$343,2,0)</f>
        <v>Zacapa</v>
      </c>
      <c r="E11459" s="149">
        <f>+VLOOKUP($A11459,mUNICIPIOS!$B$4:$F$343,3,0)</f>
        <v>1908</v>
      </c>
      <c r="F11459" s="149" t="str">
        <f>+VLOOKUP($A11459,mUNICIPIOS!$B$4:$F$343,4,0)</f>
        <v>San Diego</v>
      </c>
      <c r="G11459" s="139" t="str">
        <f t="shared" ref="G11459:K11459" si="11773">+G11421</f>
        <v>03</v>
      </c>
      <c r="H11459" t="str">
        <f t="shared" si="11773"/>
        <v>ISP</v>
      </c>
      <c r="I11459" t="str">
        <f t="shared" si="11773"/>
        <v>Índice de Servicios Públicos</v>
      </c>
      <c r="J11459" t="str">
        <f t="shared" si="11773"/>
        <v>03-04</v>
      </c>
      <c r="K11459" t="str">
        <f t="shared" si="11773"/>
        <v>Gestión y manejo de los residuos y desechos sólidos</v>
      </c>
      <c r="L11459" s="150">
        <f>+VLOOKUP($E11459,ISP_2018!$B$8:$T$347,12,0)</f>
        <v>0</v>
      </c>
      <c r="M11459" s="142" t="str">
        <f>+VLOOKUP($E11459,ISP_2018!$B$8:$T$347,13,0)</f>
        <v>Bajo</v>
      </c>
    </row>
    <row r="11460" spans="1:13" x14ac:dyDescent="0.3">
      <c r="A11460" s="139">
        <f t="shared" si="11749"/>
        <v>302</v>
      </c>
      <c r="B11460" s="148">
        <f t="shared" si="11751"/>
        <v>16</v>
      </c>
      <c r="D11460" s="149" t="str">
        <f>+VLOOKUP($A11460,mUNICIPIOS!$B$4:$F$343,2,0)</f>
        <v>Zacapa</v>
      </c>
      <c r="E11460" s="149">
        <f>+VLOOKUP($A11460,mUNICIPIOS!$B$4:$F$343,3,0)</f>
        <v>1908</v>
      </c>
      <c r="F11460" s="149" t="str">
        <f>+VLOOKUP($A11460,mUNICIPIOS!$B$4:$F$343,4,0)</f>
        <v>San Diego</v>
      </c>
      <c r="G11460" s="139" t="str">
        <f t="shared" ref="G11460:K11460" si="11774">+G11422</f>
        <v>03</v>
      </c>
      <c r="H11460" t="str">
        <f t="shared" si="11774"/>
        <v>ISP</v>
      </c>
      <c r="I11460" t="str">
        <f t="shared" si="11774"/>
        <v>Índice de Servicios Públicos</v>
      </c>
      <c r="J11460" t="str">
        <f t="shared" si="11774"/>
        <v>03-05</v>
      </c>
      <c r="K11460" t="str">
        <f t="shared" si="11774"/>
        <v>Gestión de servicios públicos municipales</v>
      </c>
      <c r="L11460" s="150">
        <f>+VLOOKUP($E11460,ISP_2018!$B$8:$T$347,15,0)</f>
        <v>6.4516129032258063E-2</v>
      </c>
      <c r="M11460" s="142" t="str">
        <f>+VLOOKUP($E11460,ISP_2018!$B$8:$T$347,16,0)</f>
        <v>Bajo</v>
      </c>
    </row>
    <row r="11461" spans="1:13" x14ac:dyDescent="0.3">
      <c r="A11461" s="139">
        <f t="shared" si="11749"/>
        <v>302</v>
      </c>
      <c r="B11461" s="148">
        <f t="shared" si="11751"/>
        <v>17</v>
      </c>
      <c r="D11461" s="149" t="str">
        <f>+VLOOKUP($A11461,mUNICIPIOS!$B$4:$F$343,2,0)</f>
        <v>Zacapa</v>
      </c>
      <c r="E11461" s="149">
        <f>+VLOOKUP($A11461,mUNICIPIOS!$B$4:$F$343,3,0)</f>
        <v>1908</v>
      </c>
      <c r="F11461" s="149" t="str">
        <f>+VLOOKUP($A11461,mUNICIPIOS!$B$4:$F$343,4,0)</f>
        <v>San Diego</v>
      </c>
      <c r="G11461" s="139" t="str">
        <f t="shared" ref="G11461:K11461" si="11775">+G11423</f>
        <v>03</v>
      </c>
      <c r="H11461" t="str">
        <f t="shared" si="11775"/>
        <v>ISP</v>
      </c>
      <c r="I11461" t="str">
        <f t="shared" si="11775"/>
        <v>Índice de Servicios Públicos</v>
      </c>
      <c r="J11461" t="str">
        <f t="shared" si="11775"/>
        <v>INDICE</v>
      </c>
      <c r="K11461">
        <f t="shared" si="11775"/>
        <v>0</v>
      </c>
      <c r="L11461" s="150">
        <f>+VLOOKUP($E11461,ISP_2018!$B$8:$T$347,18,0)</f>
        <v>1.2903225806451613E-2</v>
      </c>
      <c r="M11461" s="142" t="str">
        <f>+VLOOKUP($E11461,ISP_2018!$B$8:$T$347,19,0)</f>
        <v>Bajo</v>
      </c>
    </row>
    <row r="11462" spans="1:13" x14ac:dyDescent="0.3">
      <c r="A11462" s="139">
        <f t="shared" si="11749"/>
        <v>302</v>
      </c>
      <c r="B11462" s="148">
        <f t="shared" si="11751"/>
        <v>18</v>
      </c>
      <c r="D11462" s="149" t="str">
        <f>+VLOOKUP($A11462,mUNICIPIOS!$B$4:$F$343,2,0)</f>
        <v>Zacapa</v>
      </c>
      <c r="E11462" s="149">
        <f>+VLOOKUP($A11462,mUNICIPIOS!$B$4:$F$343,3,0)</f>
        <v>1908</v>
      </c>
      <c r="F11462" s="149" t="str">
        <f>+VLOOKUP($A11462,mUNICIPIOS!$B$4:$F$343,4,0)</f>
        <v>San Diego</v>
      </c>
      <c r="G11462" s="139" t="str">
        <f t="shared" ref="G11462:K11462" si="11776">+G11424</f>
        <v>04</v>
      </c>
      <c r="H11462" t="str">
        <f t="shared" si="11776"/>
        <v>IGA</v>
      </c>
      <c r="I11462" t="str">
        <f t="shared" si="11776"/>
        <v>Índice de Gestión Administrativa</v>
      </c>
      <c r="J11462" t="str">
        <f t="shared" si="11776"/>
        <v>04-01</v>
      </c>
      <c r="K11462" t="str">
        <f t="shared" si="11776"/>
        <v>Existencia de elementos de atención municipal orientada al vecino</v>
      </c>
      <c r="L11462" s="150">
        <f>+VLOOKUP($E11462,IGA_2018!$B$8:$N$347,3,0)</f>
        <v>0</v>
      </c>
      <c r="M11462" s="142" t="str">
        <f>+VLOOKUP($E11462,IGA_2018!$B$8:$N$347,4,0)</f>
        <v>Bajo</v>
      </c>
    </row>
    <row r="11463" spans="1:13" x14ac:dyDescent="0.3">
      <c r="A11463" s="139">
        <f t="shared" si="11749"/>
        <v>302</v>
      </c>
      <c r="B11463" s="148">
        <f t="shared" si="11751"/>
        <v>19</v>
      </c>
      <c r="D11463" s="149" t="str">
        <f>+VLOOKUP($A11463,mUNICIPIOS!$B$4:$F$343,2,0)</f>
        <v>Zacapa</v>
      </c>
      <c r="E11463" s="149">
        <f>+VLOOKUP($A11463,mUNICIPIOS!$B$4:$F$343,3,0)</f>
        <v>1908</v>
      </c>
      <c r="F11463" s="149" t="str">
        <f>+VLOOKUP($A11463,mUNICIPIOS!$B$4:$F$343,4,0)</f>
        <v>San Diego</v>
      </c>
      <c r="G11463" s="139" t="str">
        <f t="shared" ref="G11463:K11463" si="11777">+G11425</f>
        <v>04</v>
      </c>
      <c r="H11463" t="str">
        <f t="shared" si="11777"/>
        <v>IGA</v>
      </c>
      <c r="I11463" t="str">
        <f t="shared" si="11777"/>
        <v>Índice de Gestión Administrativa</v>
      </c>
      <c r="J11463" t="str">
        <f t="shared" si="11777"/>
        <v>04-02</v>
      </c>
      <c r="K11463" t="str">
        <f t="shared" si="11777"/>
        <v>Gestión del recurso humano.</v>
      </c>
      <c r="L11463" s="150">
        <f>+VLOOKUP($E11463,IGA_2018!$B$8:$N$347,6,0)</f>
        <v>0</v>
      </c>
      <c r="M11463" s="142" t="str">
        <f>+VLOOKUP($E11463,IGA_2018!$B$8:$N$347,7,0)</f>
        <v>Bajo</v>
      </c>
    </row>
    <row r="11464" spans="1:13" x14ac:dyDescent="0.3">
      <c r="A11464" s="139">
        <f t="shared" si="11749"/>
        <v>302</v>
      </c>
      <c r="B11464" s="148">
        <f t="shared" si="11751"/>
        <v>20</v>
      </c>
      <c r="D11464" s="149" t="str">
        <f>+VLOOKUP($A11464,mUNICIPIOS!$B$4:$F$343,2,0)</f>
        <v>Zacapa</v>
      </c>
      <c r="E11464" s="149">
        <f>+VLOOKUP($A11464,mUNICIPIOS!$B$4:$F$343,3,0)</f>
        <v>1908</v>
      </c>
      <c r="F11464" s="149" t="str">
        <f>+VLOOKUP($A11464,mUNICIPIOS!$B$4:$F$343,4,0)</f>
        <v>San Diego</v>
      </c>
      <c r="G11464" s="139" t="str">
        <f t="shared" ref="G11464:K11464" si="11778">+G11426</f>
        <v>04</v>
      </c>
      <c r="H11464" t="str">
        <f t="shared" si="11778"/>
        <v>IGA</v>
      </c>
      <c r="I11464" t="str">
        <f t="shared" si="11778"/>
        <v>Índice de Gestión Administrativa</v>
      </c>
      <c r="J11464" t="str">
        <f t="shared" si="11778"/>
        <v>04-03</v>
      </c>
      <c r="K11464" t="str">
        <f t="shared" si="11778"/>
        <v>Existencia de oficinas municipales con instrumentos de gestión.</v>
      </c>
      <c r="L11464" s="150">
        <f>+VLOOKUP($E11464,IGA_2018!$B$8:$N$347,9,0)</f>
        <v>0</v>
      </c>
      <c r="M11464" s="142" t="str">
        <f>+VLOOKUP($E11464,IGA_2018!$B$8:$N$347,10,0)</f>
        <v>Bajo</v>
      </c>
    </row>
    <row r="11465" spans="1:13" x14ac:dyDescent="0.3">
      <c r="A11465" s="139">
        <f t="shared" si="11749"/>
        <v>302</v>
      </c>
      <c r="B11465" s="148">
        <f t="shared" si="11751"/>
        <v>21</v>
      </c>
      <c r="D11465" s="149" t="str">
        <f>+VLOOKUP($A11465,mUNICIPIOS!$B$4:$F$343,2,0)</f>
        <v>Zacapa</v>
      </c>
      <c r="E11465" s="149">
        <f>+VLOOKUP($A11465,mUNICIPIOS!$B$4:$F$343,3,0)</f>
        <v>1908</v>
      </c>
      <c r="F11465" s="149" t="str">
        <f>+VLOOKUP($A11465,mUNICIPIOS!$B$4:$F$343,4,0)</f>
        <v>San Diego</v>
      </c>
      <c r="G11465" s="139" t="str">
        <f t="shared" ref="G11465:K11465" si="11779">+G11427</f>
        <v>04</v>
      </c>
      <c r="H11465" t="str">
        <f t="shared" si="11779"/>
        <v>IGA</v>
      </c>
      <c r="I11465" t="str">
        <f t="shared" si="11779"/>
        <v>Índice de Gestión Administrativa</v>
      </c>
      <c r="J11465" t="str">
        <f t="shared" si="11779"/>
        <v>INDICE</v>
      </c>
      <c r="K11465">
        <f t="shared" si="11779"/>
        <v>0</v>
      </c>
      <c r="L11465" s="150">
        <f>+VLOOKUP($E11465,IGA_2018!$B$8:$N$347,12,0)</f>
        <v>0</v>
      </c>
      <c r="M11465" s="142" t="str">
        <f>+VLOOKUP($E11465,IGA_2018!$B$8:$N$347,13,0)</f>
        <v>Bajo</v>
      </c>
    </row>
    <row r="11466" spans="1:13" x14ac:dyDescent="0.3">
      <c r="A11466" s="139">
        <f t="shared" si="11749"/>
        <v>302</v>
      </c>
      <c r="B11466" s="148">
        <f t="shared" si="11751"/>
        <v>22</v>
      </c>
      <c r="D11466" s="149" t="str">
        <f>+VLOOKUP($A11466,mUNICIPIOS!$B$4:$F$343,2,0)</f>
        <v>Zacapa</v>
      </c>
      <c r="E11466" s="149">
        <f>+VLOOKUP($A11466,mUNICIPIOS!$B$4:$F$343,3,0)</f>
        <v>1908</v>
      </c>
      <c r="F11466" s="149" t="str">
        <f>+VLOOKUP($A11466,mUNICIPIOS!$B$4:$F$343,4,0)</f>
        <v>San Diego</v>
      </c>
      <c r="G11466" s="139" t="str">
        <f t="shared" ref="G11466:K11466" si="11780">+G11428</f>
        <v>05</v>
      </c>
      <c r="H11466" t="str">
        <f t="shared" si="11780"/>
        <v>IGF</v>
      </c>
      <c r="I11466" t="str">
        <f t="shared" si="11780"/>
        <v>Índice de Gestión Financiera</v>
      </c>
      <c r="J11466" t="str">
        <f t="shared" si="11780"/>
        <v>05-01</v>
      </c>
      <c r="K11466" t="str">
        <f t="shared" si="11780"/>
        <v>Autonomía financiera municipal</v>
      </c>
      <c r="L11466" s="150">
        <f>+VLOOKUP($E11466,IGF_2018!$B$8:$Z$347,3,0)</f>
        <v>5.4263452440151974E-2</v>
      </c>
      <c r="M11466" s="142" t="str">
        <f>+VLOOKUP($E11466,IGF_2018!$B$8:$Z$347,4,0)</f>
        <v>Bajo</v>
      </c>
    </row>
    <row r="11467" spans="1:13" x14ac:dyDescent="0.3">
      <c r="A11467" s="139">
        <f t="shared" si="11749"/>
        <v>302</v>
      </c>
      <c r="B11467" s="148">
        <f t="shared" si="11751"/>
        <v>23</v>
      </c>
      <c r="D11467" s="149" t="str">
        <f>+VLOOKUP($A11467,mUNICIPIOS!$B$4:$F$343,2,0)</f>
        <v>Zacapa</v>
      </c>
      <c r="E11467" s="149">
        <f>+VLOOKUP($A11467,mUNICIPIOS!$B$4:$F$343,3,0)</f>
        <v>1908</v>
      </c>
      <c r="F11467" s="149" t="str">
        <f>+VLOOKUP($A11467,mUNICIPIOS!$B$4:$F$343,4,0)</f>
        <v>San Diego</v>
      </c>
      <c r="G11467" s="139" t="str">
        <f t="shared" ref="G11467:K11467" si="11781">+G11429</f>
        <v>05</v>
      </c>
      <c r="H11467" t="str">
        <f t="shared" si="11781"/>
        <v>IGF</v>
      </c>
      <c r="I11467" t="str">
        <f t="shared" si="11781"/>
        <v>Índice de Gestión Financiera</v>
      </c>
      <c r="J11467" t="str">
        <f t="shared" si="11781"/>
        <v>05-02</v>
      </c>
      <c r="K11467" t="str">
        <f t="shared" si="11781"/>
        <v xml:space="preserve">Ingresos propios por habitante -sin regalías- </v>
      </c>
      <c r="L11467" s="150">
        <f>+VLOOKUP($E11467,IGF_2018!$B$8:$Z$347,6,0)</f>
        <v>8.6614301271248681E-2</v>
      </c>
      <c r="M11467" s="142" t="str">
        <f>+VLOOKUP($E11467,IGF_2018!$B$8:$Z$347,7,0)</f>
        <v>Bajo</v>
      </c>
    </row>
    <row r="11468" spans="1:13" x14ac:dyDescent="0.3">
      <c r="A11468" s="139">
        <f t="shared" si="11749"/>
        <v>302</v>
      </c>
      <c r="B11468" s="148">
        <f t="shared" si="11751"/>
        <v>24</v>
      </c>
      <c r="D11468" s="149" t="str">
        <f>+VLOOKUP($A11468,mUNICIPIOS!$B$4:$F$343,2,0)</f>
        <v>Zacapa</v>
      </c>
      <c r="E11468" s="149">
        <f>+VLOOKUP($A11468,mUNICIPIOS!$B$4:$F$343,3,0)</f>
        <v>1908</v>
      </c>
      <c r="F11468" s="149" t="str">
        <f>+VLOOKUP($A11468,mUNICIPIOS!$B$4:$F$343,4,0)</f>
        <v>San Diego</v>
      </c>
      <c r="G11468" s="139" t="str">
        <f t="shared" ref="G11468:K11468" si="11782">+G11430</f>
        <v>05</v>
      </c>
      <c r="H11468" t="str">
        <f t="shared" si="11782"/>
        <v>IGF</v>
      </c>
      <c r="I11468" t="str">
        <f t="shared" si="11782"/>
        <v>Índice de Gestión Financiera</v>
      </c>
      <c r="J11468" t="str">
        <f t="shared" si="11782"/>
        <v>05-03</v>
      </c>
      <c r="K11468" t="str">
        <f t="shared" si="11782"/>
        <v>Ingresos del IUSI en relación a los ingresos propios -sin regalías-</v>
      </c>
      <c r="L11468" s="150">
        <f>+VLOOKUP($E11468,IGF_2018!$B$8:$Z$347,9,0)</f>
        <v>8.160373285822334E-4</v>
      </c>
      <c r="M11468" s="142" t="str">
        <f>+VLOOKUP($E11468,IGF_2018!$B$8:$Z$347,10,0)</f>
        <v>Bajo</v>
      </c>
    </row>
    <row r="11469" spans="1:13" x14ac:dyDescent="0.3">
      <c r="A11469" s="139">
        <f t="shared" si="11749"/>
        <v>302</v>
      </c>
      <c r="B11469" s="148">
        <f t="shared" si="11751"/>
        <v>25</v>
      </c>
      <c r="D11469" s="149" t="str">
        <f>+VLOOKUP($A11469,mUNICIPIOS!$B$4:$F$343,2,0)</f>
        <v>Zacapa</v>
      </c>
      <c r="E11469" s="149">
        <f>+VLOOKUP($A11469,mUNICIPIOS!$B$4:$F$343,3,0)</f>
        <v>1908</v>
      </c>
      <c r="F11469" s="149" t="str">
        <f>+VLOOKUP($A11469,mUNICIPIOS!$B$4:$F$343,4,0)</f>
        <v>San Diego</v>
      </c>
      <c r="G11469" s="139" t="str">
        <f t="shared" ref="G11469:K11469" si="11783">+G11431</f>
        <v>05</v>
      </c>
      <c r="H11469" t="str">
        <f t="shared" si="11783"/>
        <v>IGF</v>
      </c>
      <c r="I11469" t="str">
        <f t="shared" si="11783"/>
        <v>Índice de Gestión Financiera</v>
      </c>
      <c r="J11469" t="str">
        <f t="shared" si="11783"/>
        <v>05-04</v>
      </c>
      <c r="K11469" t="str">
        <f t="shared" si="11783"/>
        <v>Inversión anual en capital fijo por habitante</v>
      </c>
      <c r="L11469" s="150">
        <f>+VLOOKUP($E11469,IGF_2018!$B$8:$Z$347,12,0)</f>
        <v>0.14937079640936651</v>
      </c>
      <c r="M11469" s="142" t="str">
        <f>+VLOOKUP($E11469,IGF_2018!$B$8:$Z$347,13,0)</f>
        <v>Bajo</v>
      </c>
    </row>
    <row r="11470" spans="1:13" x14ac:dyDescent="0.3">
      <c r="A11470" s="139">
        <f t="shared" si="11749"/>
        <v>302</v>
      </c>
      <c r="B11470" s="148">
        <f t="shared" si="11751"/>
        <v>26</v>
      </c>
      <c r="D11470" s="149" t="str">
        <f>+VLOOKUP($A11470,mUNICIPIOS!$B$4:$F$343,2,0)</f>
        <v>Zacapa</v>
      </c>
      <c r="E11470" s="149">
        <f>+VLOOKUP($A11470,mUNICIPIOS!$B$4:$F$343,3,0)</f>
        <v>1908</v>
      </c>
      <c r="F11470" s="149" t="str">
        <f>+VLOOKUP($A11470,mUNICIPIOS!$B$4:$F$343,4,0)</f>
        <v>San Diego</v>
      </c>
      <c r="G11470" s="139" t="str">
        <f t="shared" ref="G11470:K11470" si="11784">+G11432</f>
        <v>05</v>
      </c>
      <c r="H11470" t="str">
        <f t="shared" si="11784"/>
        <v>IGF</v>
      </c>
      <c r="I11470" t="str">
        <f t="shared" si="11784"/>
        <v>Índice de Gestión Financiera</v>
      </c>
      <c r="J11470" t="str">
        <f t="shared" si="11784"/>
        <v>05-05</v>
      </c>
      <c r="K11470" t="str">
        <f t="shared" si="11784"/>
        <v>Inversión anual en capital fijo con recursos percibidos por ingresos propios</v>
      </c>
      <c r="L11470" s="150">
        <f>+VLOOKUP($E11470,IGF_2018!$B$8:$Z$347,15,0)</f>
        <v>0</v>
      </c>
      <c r="M11470" s="142" t="str">
        <f>+VLOOKUP($E11470,IGF_2018!$B$8:$Z$347,16,0)</f>
        <v>Bajo</v>
      </c>
    </row>
    <row r="11471" spans="1:13" x14ac:dyDescent="0.3">
      <c r="A11471" s="139">
        <f t="shared" si="11749"/>
        <v>302</v>
      </c>
      <c r="B11471" s="148">
        <f t="shared" si="11751"/>
        <v>27</v>
      </c>
      <c r="D11471" s="149" t="str">
        <f>+VLOOKUP($A11471,mUNICIPIOS!$B$4:$F$343,2,0)</f>
        <v>Zacapa</v>
      </c>
      <c r="E11471" s="149">
        <f>+VLOOKUP($A11471,mUNICIPIOS!$B$4:$F$343,3,0)</f>
        <v>1908</v>
      </c>
      <c r="F11471" s="149" t="str">
        <f>+VLOOKUP($A11471,mUNICIPIOS!$B$4:$F$343,4,0)</f>
        <v>San Diego</v>
      </c>
      <c r="G11471" s="139" t="str">
        <f t="shared" ref="G11471:K11471" si="11785">+G11433</f>
        <v>05</v>
      </c>
      <c r="H11471" t="str">
        <f t="shared" si="11785"/>
        <v>IGF</v>
      </c>
      <c r="I11471" t="str">
        <f t="shared" si="11785"/>
        <v>Índice de Gestión Financiera</v>
      </c>
      <c r="J11471" t="str">
        <f t="shared" si="11785"/>
        <v>05-06</v>
      </c>
      <c r="K11471" t="str">
        <f t="shared" si="11785"/>
        <v xml:space="preserve">Inversión anual en capital fijo con recursos percibidos por transferencias del Gobierno Central </v>
      </c>
      <c r="L11471" s="150">
        <f>+VLOOKUP($E11471,IGF_2018!$B$8:$Z$347,18,0)</f>
        <v>0.21079610107983443</v>
      </c>
      <c r="M11471" s="142" t="str">
        <f>+VLOOKUP($E11471,IGF_2018!$B$8:$Z$347,19,0)</f>
        <v>Medio bajo</v>
      </c>
    </row>
    <row r="11472" spans="1:13" x14ac:dyDescent="0.3">
      <c r="A11472" s="139">
        <f t="shared" si="11749"/>
        <v>302</v>
      </c>
      <c r="B11472" s="148">
        <f t="shared" si="11751"/>
        <v>28</v>
      </c>
      <c r="D11472" s="149" t="str">
        <f>+VLOOKUP($A11472,mUNICIPIOS!$B$4:$F$343,2,0)</f>
        <v>Zacapa</v>
      </c>
      <c r="E11472" s="149">
        <f>+VLOOKUP($A11472,mUNICIPIOS!$B$4:$F$343,3,0)</f>
        <v>1908</v>
      </c>
      <c r="F11472" s="149" t="str">
        <f>+VLOOKUP($A11472,mUNICIPIOS!$B$4:$F$343,4,0)</f>
        <v>San Diego</v>
      </c>
      <c r="G11472" s="139" t="str">
        <f t="shared" ref="G11472:K11472" si="11786">+G11434</f>
        <v>05</v>
      </c>
      <c r="H11472" t="str">
        <f t="shared" si="11786"/>
        <v>IGF</v>
      </c>
      <c r="I11472" t="str">
        <f t="shared" si="11786"/>
        <v>Índice de Gestión Financiera</v>
      </c>
      <c r="J11472" t="str">
        <f t="shared" si="11786"/>
        <v>05-07</v>
      </c>
      <c r="K11472" t="str">
        <f t="shared" si="11786"/>
        <v>Financiamiento por endeudamiento municipal</v>
      </c>
      <c r="L11472" s="150">
        <f>+VLOOKUP($E11472,IGF_2018!$B$8:$Z$347,21,0)</f>
        <v>1</v>
      </c>
      <c r="M11472" s="142" t="str">
        <f>+VLOOKUP($E11472,IGF_2018!$B$8:$Z$347,22,0)</f>
        <v>Alto</v>
      </c>
    </row>
    <row r="11473" spans="1:13" x14ac:dyDescent="0.3">
      <c r="A11473" s="139">
        <f t="shared" si="11749"/>
        <v>302</v>
      </c>
      <c r="B11473" s="148">
        <f t="shared" si="11751"/>
        <v>29</v>
      </c>
      <c r="D11473" s="149" t="str">
        <f>+VLOOKUP($A11473,mUNICIPIOS!$B$4:$F$343,2,0)</f>
        <v>Zacapa</v>
      </c>
      <c r="E11473" s="149">
        <f>+VLOOKUP($A11473,mUNICIPIOS!$B$4:$F$343,3,0)</f>
        <v>1908</v>
      </c>
      <c r="F11473" s="149" t="str">
        <f>+VLOOKUP($A11473,mUNICIPIOS!$B$4:$F$343,4,0)</f>
        <v>San Diego</v>
      </c>
      <c r="G11473" s="139" t="str">
        <f t="shared" ref="G11473:K11473" si="11787">+G11435</f>
        <v>05</v>
      </c>
      <c r="H11473" t="str">
        <f t="shared" si="11787"/>
        <v>IGF</v>
      </c>
      <c r="I11473" t="str">
        <f t="shared" si="11787"/>
        <v>Índice de Gestión Financiera</v>
      </c>
      <c r="J11473" t="str">
        <f t="shared" si="11787"/>
        <v>INDICE</v>
      </c>
      <c r="K11473">
        <f t="shared" si="11787"/>
        <v>0</v>
      </c>
      <c r="L11473" s="150">
        <f>+VLOOKUP($E11473,IGF_2018!$B$8:$Z$347,24,0)</f>
        <v>0.26427384422405847</v>
      </c>
      <c r="M11473" s="142" t="str">
        <f>+VLOOKUP($E11473,IGF_2018!$B$8:$Z$347,25,0)</f>
        <v>Medio bajo</v>
      </c>
    </row>
    <row r="11474" spans="1:13" x14ac:dyDescent="0.3">
      <c r="A11474" s="139">
        <f t="shared" si="11749"/>
        <v>302</v>
      </c>
      <c r="B11474" s="148">
        <f t="shared" si="11751"/>
        <v>30</v>
      </c>
      <c r="D11474" s="149" t="str">
        <f>+VLOOKUP($A11474,mUNICIPIOS!$B$4:$F$343,2,0)</f>
        <v>Zacapa</v>
      </c>
      <c r="E11474" s="149">
        <f>+VLOOKUP($A11474,mUNICIPIOS!$B$4:$F$343,3,0)</f>
        <v>1908</v>
      </c>
      <c r="F11474" s="149" t="str">
        <f>+VLOOKUP($A11474,mUNICIPIOS!$B$4:$F$343,4,0)</f>
        <v>San Diego</v>
      </c>
      <c r="G11474" s="139" t="str">
        <f t="shared" ref="G11474:K11474" si="11788">+G11436</f>
        <v>06</v>
      </c>
      <c r="H11474" t="str">
        <f t="shared" si="11788"/>
        <v>IGE</v>
      </c>
      <c r="I11474" t="str">
        <f t="shared" si="11788"/>
        <v>Índice de Gestión Estratégica</v>
      </c>
      <c r="J11474" t="str">
        <f t="shared" si="11788"/>
        <v>06-01</v>
      </c>
      <c r="K11474" t="str">
        <f t="shared" si="11788"/>
        <v>Ejecución del Plan Operativo Anual  (POA)</v>
      </c>
      <c r="L11474" s="150">
        <f>+VLOOKUP($E11474,IGE_2018!$B$8:$Z$347,3,0)</f>
        <v>0</v>
      </c>
      <c r="M11474" s="142" t="str">
        <f>+VLOOKUP($E11474,IGE_2018!$B$8:$Z$347,4,0)</f>
        <v>Bajo</v>
      </c>
    </row>
    <row r="11475" spans="1:13" x14ac:dyDescent="0.3">
      <c r="A11475" s="139">
        <f t="shared" si="11749"/>
        <v>302</v>
      </c>
      <c r="B11475" s="148">
        <f t="shared" si="11751"/>
        <v>31</v>
      </c>
      <c r="D11475" s="149" t="str">
        <f>+VLOOKUP($A11475,mUNICIPIOS!$B$4:$F$343,2,0)</f>
        <v>Zacapa</v>
      </c>
      <c r="E11475" s="149">
        <f>+VLOOKUP($A11475,mUNICIPIOS!$B$4:$F$343,3,0)</f>
        <v>1908</v>
      </c>
      <c r="F11475" s="149" t="str">
        <f>+VLOOKUP($A11475,mUNICIPIOS!$B$4:$F$343,4,0)</f>
        <v>San Diego</v>
      </c>
      <c r="G11475" s="139" t="str">
        <f t="shared" ref="G11475:K11475" si="11789">+G11437</f>
        <v>06</v>
      </c>
      <c r="H11475" t="str">
        <f t="shared" si="11789"/>
        <v>IGE</v>
      </c>
      <c r="I11475" t="str">
        <f t="shared" si="11789"/>
        <v>Índice de Gestión Estratégica</v>
      </c>
      <c r="J11475" t="str">
        <f t="shared" si="11789"/>
        <v>06-02</v>
      </c>
      <c r="K11475" t="str">
        <f t="shared" si="11789"/>
        <v>Relación Plan de Desarrollo Municipal y Ordenamiento Territorial (PDM-OT) - Plan Estratégico Institucional (PEI) - Plan Operativo Multianual (POM) - Plan Operativo Anual (POA)</v>
      </c>
      <c r="L11475" s="150">
        <f>+VLOOKUP($E11475,IGE_2018!$B$8:$Z$347,6,0)</f>
        <v>0.4</v>
      </c>
      <c r="M11475" s="142" t="str">
        <f>+VLOOKUP($E11475,IGE_2018!$B$8:$Z$347,7,0)</f>
        <v>Medio bajo</v>
      </c>
    </row>
    <row r="11476" spans="1:13" x14ac:dyDescent="0.3">
      <c r="A11476" s="139">
        <f t="shared" si="11749"/>
        <v>302</v>
      </c>
      <c r="B11476" s="148">
        <f t="shared" si="11751"/>
        <v>32</v>
      </c>
      <c r="D11476" s="149" t="str">
        <f>+VLOOKUP($A11476,mUNICIPIOS!$B$4:$F$343,2,0)</f>
        <v>Zacapa</v>
      </c>
      <c r="E11476" s="149">
        <f>+VLOOKUP($A11476,mUNICIPIOS!$B$4:$F$343,3,0)</f>
        <v>1908</v>
      </c>
      <c r="F11476" s="149" t="str">
        <f>+VLOOKUP($A11476,mUNICIPIOS!$B$4:$F$343,4,0)</f>
        <v>San Diego</v>
      </c>
      <c r="G11476" s="139" t="str">
        <f t="shared" ref="G11476:K11476" si="11790">+G11438</f>
        <v>06</v>
      </c>
      <c r="H11476" t="str">
        <f t="shared" si="11790"/>
        <v>IGE</v>
      </c>
      <c r="I11476" t="str">
        <f t="shared" si="11790"/>
        <v>Índice de Gestión Estratégica</v>
      </c>
      <c r="J11476" t="str">
        <f t="shared" si="11790"/>
        <v>06-03</v>
      </c>
      <c r="K11476" t="str">
        <f t="shared" si="11790"/>
        <v>Presupuesto de egresos relacionado a competencias municipales que responden a prioridades nacionales de desarrollo.</v>
      </c>
      <c r="L11476" s="150">
        <f>+VLOOKUP($E11476,IGE_2018!$B$8:$Z$347,9,0)</f>
        <v>0.29430866816516482</v>
      </c>
      <c r="M11476" s="142" t="str">
        <f>+VLOOKUP($E11476,IGE_2018!$B$8:$Z$347,10,0)</f>
        <v>Medio bajo</v>
      </c>
    </row>
    <row r="11477" spans="1:13" x14ac:dyDescent="0.3">
      <c r="A11477" s="139">
        <f t="shared" si="11749"/>
        <v>302</v>
      </c>
      <c r="B11477" s="148">
        <f t="shared" si="11751"/>
        <v>33</v>
      </c>
      <c r="D11477" s="149" t="str">
        <f>+VLOOKUP($A11477,mUNICIPIOS!$B$4:$F$343,2,0)</f>
        <v>Zacapa</v>
      </c>
      <c r="E11477" s="149">
        <f>+VLOOKUP($A11477,mUNICIPIOS!$B$4:$F$343,3,0)</f>
        <v>1908</v>
      </c>
      <c r="F11477" s="149" t="str">
        <f>+VLOOKUP($A11477,mUNICIPIOS!$B$4:$F$343,4,0)</f>
        <v>San Diego</v>
      </c>
      <c r="G11477" s="139" t="str">
        <f t="shared" ref="G11477:K11477" si="11791">+G11439</f>
        <v>06</v>
      </c>
      <c r="H11477" t="str">
        <f t="shared" si="11791"/>
        <v>IGE</v>
      </c>
      <c r="I11477" t="str">
        <f t="shared" si="11791"/>
        <v>Índice de Gestión Estratégica</v>
      </c>
      <c r="J11477" t="str">
        <f t="shared" si="11791"/>
        <v>06-04</v>
      </c>
      <c r="K11477" t="str">
        <f t="shared" si="11791"/>
        <v>Institucionalización de la gestión ordenada del territorio</v>
      </c>
      <c r="L11477" s="150">
        <f>+VLOOKUP($E11477,IGE_2018!$B$8:$Z$347,12,0)</f>
        <v>0.1</v>
      </c>
      <c r="M11477" s="142" t="str">
        <f>+VLOOKUP($E11477,IGE_2018!$B$8:$Z$347,13,0)</f>
        <v>Bajo</v>
      </c>
    </row>
    <row r="11478" spans="1:13" x14ac:dyDescent="0.3">
      <c r="A11478" s="139">
        <f t="shared" si="11749"/>
        <v>302</v>
      </c>
      <c r="B11478" s="148">
        <f t="shared" si="11751"/>
        <v>34</v>
      </c>
      <c r="D11478" s="149" t="str">
        <f>+VLOOKUP($A11478,mUNICIPIOS!$B$4:$F$343,2,0)</f>
        <v>Zacapa</v>
      </c>
      <c r="E11478" s="149">
        <f>+VLOOKUP($A11478,mUNICIPIOS!$B$4:$F$343,3,0)</f>
        <v>1908</v>
      </c>
      <c r="F11478" s="149" t="str">
        <f>+VLOOKUP($A11478,mUNICIPIOS!$B$4:$F$343,4,0)</f>
        <v>San Diego</v>
      </c>
      <c r="G11478" s="139" t="str">
        <f t="shared" ref="G11478:K11478" si="11792">+G11440</f>
        <v>06</v>
      </c>
      <c r="H11478" t="str">
        <f t="shared" si="11792"/>
        <v>IGE</v>
      </c>
      <c r="I11478" t="str">
        <f t="shared" si="11792"/>
        <v>Índice de Gestión Estratégica</v>
      </c>
      <c r="J11478" t="str">
        <f t="shared" si="11792"/>
        <v>06-05</v>
      </c>
      <c r="K11478" t="str">
        <f t="shared" si="11792"/>
        <v>Acciones para la gestión ordenada del territorio</v>
      </c>
      <c r="L11478" s="150">
        <f>+VLOOKUP($E11478,IGE_2018!$B$8:$Z$347,15,0)</f>
        <v>0</v>
      </c>
      <c r="M11478" s="142" t="str">
        <f>+VLOOKUP($E11478,IGE_2018!$B$8:$Z$347,16,0)</f>
        <v>Bajo</v>
      </c>
    </row>
    <row r="11479" spans="1:13" x14ac:dyDescent="0.3">
      <c r="A11479" s="139">
        <f t="shared" si="11749"/>
        <v>302</v>
      </c>
      <c r="B11479" s="148">
        <f t="shared" si="11751"/>
        <v>35</v>
      </c>
      <c r="D11479" s="149" t="str">
        <f>+VLOOKUP($A11479,mUNICIPIOS!$B$4:$F$343,2,0)</f>
        <v>Zacapa</v>
      </c>
      <c r="E11479" s="149">
        <f>+VLOOKUP($A11479,mUNICIPIOS!$B$4:$F$343,3,0)</f>
        <v>1908</v>
      </c>
      <c r="F11479" s="149" t="str">
        <f>+VLOOKUP($A11479,mUNICIPIOS!$B$4:$F$343,4,0)</f>
        <v>San Diego</v>
      </c>
      <c r="G11479" s="139" t="str">
        <f t="shared" ref="G11479:K11479" si="11793">+G11441</f>
        <v>06</v>
      </c>
      <c r="H11479" t="str">
        <f t="shared" si="11793"/>
        <v>IGE</v>
      </c>
      <c r="I11479" t="str">
        <f t="shared" si="11793"/>
        <v>Índice de Gestión Estratégica</v>
      </c>
      <c r="J11479" t="str">
        <f t="shared" si="11793"/>
        <v>06-06</v>
      </c>
      <c r="K11479" t="str">
        <f t="shared" si="11793"/>
        <v>Gestión de riesgo en la formulación de proyectos derivados de la planificación operativa anual</v>
      </c>
      <c r="L11479" s="150">
        <f>+VLOOKUP($E11479,IGE_2018!$B$8:$Z$347,18,0)</f>
        <v>0</v>
      </c>
      <c r="M11479" s="142" t="str">
        <f>+VLOOKUP($E11479,IGE_2018!$B$8:$Z$347,19,0)</f>
        <v>Bajo</v>
      </c>
    </row>
    <row r="11480" spans="1:13" x14ac:dyDescent="0.3">
      <c r="A11480" s="139">
        <f t="shared" si="11749"/>
        <v>302</v>
      </c>
      <c r="B11480" s="148">
        <f t="shared" si="11751"/>
        <v>36</v>
      </c>
      <c r="D11480" s="149" t="str">
        <f>+VLOOKUP($A11480,mUNICIPIOS!$B$4:$F$343,2,0)</f>
        <v>Zacapa</v>
      </c>
      <c r="E11480" s="149">
        <f>+VLOOKUP($A11480,mUNICIPIOS!$B$4:$F$343,3,0)</f>
        <v>1908</v>
      </c>
      <c r="F11480" s="149" t="str">
        <f>+VLOOKUP($A11480,mUNICIPIOS!$B$4:$F$343,4,0)</f>
        <v>San Diego</v>
      </c>
      <c r="G11480" s="139" t="str">
        <f t="shared" ref="G11480:K11480" si="11794">+G11442</f>
        <v>06</v>
      </c>
      <c r="H11480" t="str">
        <f t="shared" si="11794"/>
        <v>IGE</v>
      </c>
      <c r="I11480" t="str">
        <f t="shared" si="11794"/>
        <v>Índice de Gestión Estratégica</v>
      </c>
      <c r="J11480" t="str">
        <f t="shared" si="11794"/>
        <v>06-07</v>
      </c>
      <c r="K11480" t="str">
        <f t="shared" si="11794"/>
        <v>Ingresos por servicios ambientales en relación a los ingresos propios sin regalías</v>
      </c>
      <c r="L11480" s="150">
        <f>+VLOOKUP($E11480,IGE_2018!$B$8:$Z$347,21,0)</f>
        <v>1</v>
      </c>
      <c r="M11480" s="142" t="str">
        <f>+VLOOKUP($E11480,IGE_2018!$B$8:$Z$347,22,0)</f>
        <v>Alto</v>
      </c>
    </row>
    <row r="11481" spans="1:13" x14ac:dyDescent="0.3">
      <c r="A11481" s="139">
        <f t="shared" si="11749"/>
        <v>302</v>
      </c>
      <c r="B11481" s="148">
        <f t="shared" si="11751"/>
        <v>37</v>
      </c>
      <c r="D11481" s="149" t="str">
        <f>+VLOOKUP($A11481,mUNICIPIOS!$B$4:$F$343,2,0)</f>
        <v>Zacapa</v>
      </c>
      <c r="E11481" s="149">
        <f>+VLOOKUP($A11481,mUNICIPIOS!$B$4:$F$343,3,0)</f>
        <v>1908</v>
      </c>
      <c r="F11481" s="149" t="str">
        <f>+VLOOKUP($A11481,mUNICIPIOS!$B$4:$F$343,4,0)</f>
        <v>San Diego</v>
      </c>
      <c r="G11481" s="139" t="str">
        <f t="shared" ref="G11481:K11481" si="11795">+G11443</f>
        <v>06</v>
      </c>
      <c r="H11481" t="str">
        <f t="shared" si="11795"/>
        <v>IGE</v>
      </c>
      <c r="I11481" t="str">
        <f t="shared" si="11795"/>
        <v>Índice de Gestión Estratégica</v>
      </c>
      <c r="J11481" t="str">
        <f t="shared" si="11795"/>
        <v>INDICE</v>
      </c>
      <c r="K11481">
        <f t="shared" si="11795"/>
        <v>0</v>
      </c>
      <c r="L11481" s="150">
        <f>+VLOOKUP($E11481,IGE_2018!$B$8:$Z$347,24,0)</f>
        <v>0.2435771670412912</v>
      </c>
      <c r="M11481" s="142" t="str">
        <f>+VLOOKUP($E11481,IGE_2018!$B$8:$Z$347,25,0)</f>
        <v>Medio bajo</v>
      </c>
    </row>
    <row r="11482" spans="1:13" x14ac:dyDescent="0.3">
      <c r="A11482" s="139">
        <f t="shared" si="11749"/>
        <v>302</v>
      </c>
      <c r="B11482" s="148">
        <f t="shared" si="11751"/>
        <v>38</v>
      </c>
      <c r="D11482" s="149" t="str">
        <f>+VLOOKUP($A11482,mUNICIPIOS!$B$4:$F$343,2,0)</f>
        <v>Zacapa</v>
      </c>
      <c r="E11482" s="149">
        <f>+VLOOKUP($A11482,mUNICIPIOS!$B$4:$F$343,3,0)</f>
        <v>1908</v>
      </c>
      <c r="F11482" s="149" t="str">
        <f>+VLOOKUP($A11482,mUNICIPIOS!$B$4:$F$343,4,0)</f>
        <v>San Diego</v>
      </c>
      <c r="G11482" s="139" t="str">
        <f t="shared" ref="G11482:K11482" si="11796">+G11444</f>
        <v>RANKING</v>
      </c>
      <c r="H11482" t="str">
        <f t="shared" si="11796"/>
        <v>RGM</v>
      </c>
      <c r="I11482" t="str">
        <f t="shared" si="11796"/>
        <v>Ranking de la Gestión Municipal 2018</v>
      </c>
      <c r="J11482" t="str">
        <f t="shared" si="11796"/>
        <v>RANKING</v>
      </c>
      <c r="K11482">
        <f t="shared" si="11796"/>
        <v>0</v>
      </c>
      <c r="L11482" s="151">
        <f>+VLOOKUP($E11482,Resultados_generales!$C$8:$AE$347,27,0)</f>
        <v>0.22605612932583019</v>
      </c>
      <c r="M11482" t="str">
        <f>+VLOOKUP($E11482,Resultados_generales!$C$8:$AE$347,28,0)</f>
        <v>Medio bajo</v>
      </c>
    </row>
    <row r="11483" spans="1:13" x14ac:dyDescent="0.3">
      <c r="A11483" s="139">
        <f t="shared" si="11749"/>
        <v>303</v>
      </c>
      <c r="B11483" s="148">
        <f t="shared" si="11751"/>
        <v>1</v>
      </c>
      <c r="D11483" s="149" t="str">
        <f>+VLOOKUP($A11483,mUNICIPIOS!$B$4:$F$343,2,0)</f>
        <v>Zacapa</v>
      </c>
      <c r="E11483" s="149">
        <f>+VLOOKUP($A11483,mUNICIPIOS!$B$4:$F$343,3,0)</f>
        <v>1909</v>
      </c>
      <c r="F11483" s="149" t="str">
        <f>+VLOOKUP($A11483,mUNICIPIOS!$B$4:$F$343,4,0)</f>
        <v>La Unión</v>
      </c>
      <c r="G11483" s="139" t="str">
        <f t="shared" ref="G11483:K11483" si="11797">+G11445</f>
        <v>01</v>
      </c>
      <c r="H11483" t="str">
        <f t="shared" si="11797"/>
        <v>IPC</v>
      </c>
      <c r="I11483" t="str">
        <f t="shared" si="11797"/>
        <v>Índice de Participación Ciudadana</v>
      </c>
      <c r="J11483" t="str">
        <f t="shared" si="11797"/>
        <v>01-01</v>
      </c>
      <c r="K11483" t="str">
        <f t="shared" si="11797"/>
        <v>Número de reuniones del COMUDE en el año de la medición.</v>
      </c>
      <c r="L11483" s="150">
        <f>+VLOOKUP($E11483,IPC_2018!$B$8:$T$347,3,0)</f>
        <v>0.83333333333333337</v>
      </c>
      <c r="M11483" s="142" t="str">
        <f>+VLOOKUP($E11483,IPC_2018!$B$8:$T$347,4,0)</f>
        <v>Alto</v>
      </c>
    </row>
    <row r="11484" spans="1:13" x14ac:dyDescent="0.3">
      <c r="A11484" s="139">
        <f t="shared" si="11749"/>
        <v>303</v>
      </c>
      <c r="B11484" s="148">
        <f t="shared" si="11751"/>
        <v>2</v>
      </c>
      <c r="D11484" s="149" t="str">
        <f>+VLOOKUP($A11484,mUNICIPIOS!$B$4:$F$343,2,0)</f>
        <v>Zacapa</v>
      </c>
      <c r="E11484" s="149">
        <f>+VLOOKUP($A11484,mUNICIPIOS!$B$4:$F$343,3,0)</f>
        <v>1909</v>
      </c>
      <c r="F11484" s="149" t="str">
        <f>+VLOOKUP($A11484,mUNICIPIOS!$B$4:$F$343,4,0)</f>
        <v>La Unión</v>
      </c>
      <c r="G11484" s="139" t="str">
        <f t="shared" ref="G11484:K11484" si="11798">+G11446</f>
        <v>01</v>
      </c>
      <c r="H11484" t="str">
        <f t="shared" si="11798"/>
        <v>IPC</v>
      </c>
      <c r="I11484" t="str">
        <f t="shared" si="11798"/>
        <v>Índice de Participación Ciudadana</v>
      </c>
      <c r="J11484" t="str">
        <f t="shared" si="11798"/>
        <v>01-02</v>
      </c>
      <c r="K11484" t="str">
        <f t="shared" si="11798"/>
        <v>Participación de Alcaldes, Concejales y Síndicos determinados o designados en el COMUDE</v>
      </c>
      <c r="L11484" s="150">
        <f>+VLOOKUP($E11484,IPC_2018!$B$8:$T$347,6,0)</f>
        <v>0.75</v>
      </c>
      <c r="M11484" s="142" t="str">
        <f>+VLOOKUP($E11484,IPC_2018!$B$8:$T$347,7,0)</f>
        <v>Medio alto</v>
      </c>
    </row>
    <row r="11485" spans="1:13" x14ac:dyDescent="0.3">
      <c r="A11485" s="139">
        <f t="shared" si="11749"/>
        <v>303</v>
      </c>
      <c r="B11485" s="148">
        <f t="shared" si="11751"/>
        <v>3</v>
      </c>
      <c r="D11485" s="149" t="str">
        <f>+VLOOKUP($A11485,mUNICIPIOS!$B$4:$F$343,2,0)</f>
        <v>Zacapa</v>
      </c>
      <c r="E11485" s="149">
        <f>+VLOOKUP($A11485,mUNICIPIOS!$B$4:$F$343,3,0)</f>
        <v>1909</v>
      </c>
      <c r="F11485" s="149" t="str">
        <f>+VLOOKUP($A11485,mUNICIPIOS!$B$4:$F$343,4,0)</f>
        <v>La Unión</v>
      </c>
      <c r="G11485" s="139" t="str">
        <f t="shared" ref="G11485:K11485" si="11799">+G11447</f>
        <v>01</v>
      </c>
      <c r="H11485" t="str">
        <f t="shared" si="11799"/>
        <v>IPC</v>
      </c>
      <c r="I11485" t="str">
        <f t="shared" si="11799"/>
        <v>Índice de Participación Ciudadana</v>
      </c>
      <c r="J11485" t="str">
        <f t="shared" si="11799"/>
        <v>01-03</v>
      </c>
      <c r="K11485" t="str">
        <f t="shared" si="11799"/>
        <v>Participación  de organizaciones de jóvenes, mujeres, pueblos mayas, xincas, garífunas, y otras organizaciones en el Comude</v>
      </c>
      <c r="L11485" s="150">
        <f>+VLOOKUP($E11485,IPC_2018!$B$8:$T$347,9,0)</f>
        <v>8.7671232876712329E-2</v>
      </c>
      <c r="M11485" s="142" t="str">
        <f>+VLOOKUP($E11485,IPC_2018!$B$8:$T$347,10,0)</f>
        <v>Bajo</v>
      </c>
    </row>
    <row r="11486" spans="1:13" x14ac:dyDescent="0.3">
      <c r="A11486" s="139">
        <f t="shared" si="11749"/>
        <v>303</v>
      </c>
      <c r="B11486" s="148">
        <f t="shared" si="11751"/>
        <v>4</v>
      </c>
      <c r="D11486" s="149" t="str">
        <f>+VLOOKUP($A11486,mUNICIPIOS!$B$4:$F$343,2,0)</f>
        <v>Zacapa</v>
      </c>
      <c r="E11486" s="149">
        <f>+VLOOKUP($A11486,mUNICIPIOS!$B$4:$F$343,3,0)</f>
        <v>1909</v>
      </c>
      <c r="F11486" s="149" t="str">
        <f>+VLOOKUP($A11486,mUNICIPIOS!$B$4:$F$343,4,0)</f>
        <v>La Unión</v>
      </c>
      <c r="G11486" s="139" t="str">
        <f t="shared" ref="G11486:K11486" si="11800">+G11448</f>
        <v>01</v>
      </c>
      <c r="H11486" t="str">
        <f t="shared" si="11800"/>
        <v>IPC</v>
      </c>
      <c r="I11486" t="str">
        <f t="shared" si="11800"/>
        <v>Índice de Participación Ciudadana</v>
      </c>
      <c r="J11486" t="str">
        <f t="shared" si="11800"/>
        <v>01-04</v>
      </c>
      <c r="K11486" t="str">
        <f t="shared" si="11800"/>
        <v>Representatividad territorial del Comude.</v>
      </c>
      <c r="L11486" s="150">
        <f>+VLOOKUP($E11486,IPC_2018!$B$8:$T$347,12,0)</f>
        <v>0.69199999999999995</v>
      </c>
      <c r="M11486" s="142" t="str">
        <f>+VLOOKUP($E11486,IPC_2018!$B$8:$T$347,13,0)</f>
        <v>Medio alto</v>
      </c>
    </row>
    <row r="11487" spans="1:13" x14ac:dyDescent="0.3">
      <c r="A11487" s="139">
        <f t="shared" si="11749"/>
        <v>303</v>
      </c>
      <c r="B11487" s="148">
        <f t="shared" si="11751"/>
        <v>5</v>
      </c>
      <c r="D11487" s="149" t="str">
        <f>+VLOOKUP($A11487,mUNICIPIOS!$B$4:$F$343,2,0)</f>
        <v>Zacapa</v>
      </c>
      <c r="E11487" s="149">
        <f>+VLOOKUP($A11487,mUNICIPIOS!$B$4:$F$343,3,0)</f>
        <v>1909</v>
      </c>
      <c r="F11487" s="149" t="str">
        <f>+VLOOKUP($A11487,mUNICIPIOS!$B$4:$F$343,4,0)</f>
        <v>La Unión</v>
      </c>
      <c r="G11487" s="139" t="str">
        <f t="shared" ref="G11487:K11487" si="11801">+G11449</f>
        <v>01</v>
      </c>
      <c r="H11487" t="str">
        <f t="shared" si="11801"/>
        <v>IPC</v>
      </c>
      <c r="I11487" t="str">
        <f t="shared" si="11801"/>
        <v>Índice de Participación Ciudadana</v>
      </c>
      <c r="J11487" t="str">
        <f t="shared" si="11801"/>
        <v>01-05</v>
      </c>
      <c r="K11487" t="str">
        <f t="shared" si="11801"/>
        <v>Funcionamiento del Comude</v>
      </c>
      <c r="L11487" s="150">
        <f>+VLOOKUP($E11487,IPC_2018!$B$8:$T$347,15,0)</f>
        <v>0.24911660786187864</v>
      </c>
      <c r="M11487" s="142" t="str">
        <f>+VLOOKUP($E11487,IPC_2018!$B$8:$T$347,16,0)</f>
        <v>Medio bajo</v>
      </c>
    </row>
    <row r="11488" spans="1:13" x14ac:dyDescent="0.3">
      <c r="A11488" s="139">
        <f t="shared" si="11749"/>
        <v>303</v>
      </c>
      <c r="B11488" s="148">
        <f t="shared" si="11751"/>
        <v>6</v>
      </c>
      <c r="D11488" s="149" t="str">
        <f>+VLOOKUP($A11488,mUNICIPIOS!$B$4:$F$343,2,0)</f>
        <v>Zacapa</v>
      </c>
      <c r="E11488" s="149">
        <f>+VLOOKUP($A11488,mUNICIPIOS!$B$4:$F$343,3,0)</f>
        <v>1909</v>
      </c>
      <c r="F11488" s="149" t="str">
        <f>+VLOOKUP($A11488,mUNICIPIOS!$B$4:$F$343,4,0)</f>
        <v>La Unión</v>
      </c>
      <c r="G11488" s="139" t="str">
        <f t="shared" ref="G11488:K11488" si="11802">+G11450</f>
        <v>01</v>
      </c>
      <c r="H11488" t="str">
        <f t="shared" si="11802"/>
        <v>IPC</v>
      </c>
      <c r="I11488" t="str">
        <f t="shared" si="11802"/>
        <v>Índice de Participación Ciudadana</v>
      </c>
      <c r="J11488" t="str">
        <f t="shared" si="11802"/>
        <v>INDICE</v>
      </c>
      <c r="K11488">
        <f t="shared" si="11802"/>
        <v>0</v>
      </c>
      <c r="L11488" s="150">
        <f>+VLOOKUP($E11488,IPC_2018!$B$8:$T$347,18,0)</f>
        <v>0.60223484277745531</v>
      </c>
      <c r="M11488" s="142" t="str">
        <f>+VLOOKUP($E11488,IPC_2018!$B$8:$T$347,19,0)</f>
        <v>Medio alto</v>
      </c>
    </row>
    <row r="11489" spans="1:13" x14ac:dyDescent="0.3">
      <c r="A11489" s="139">
        <f t="shared" si="11749"/>
        <v>303</v>
      </c>
      <c r="B11489" s="148">
        <f t="shared" si="11751"/>
        <v>7</v>
      </c>
      <c r="D11489" s="149" t="str">
        <f>+VLOOKUP($A11489,mUNICIPIOS!$B$4:$F$343,2,0)</f>
        <v>Zacapa</v>
      </c>
      <c r="E11489" s="149">
        <f>+VLOOKUP($A11489,mUNICIPIOS!$B$4:$F$343,3,0)</f>
        <v>1909</v>
      </c>
      <c r="F11489" s="149" t="str">
        <f>+VLOOKUP($A11489,mUNICIPIOS!$B$4:$F$343,4,0)</f>
        <v>La Unión</v>
      </c>
      <c r="G11489" s="139" t="str">
        <f t="shared" ref="G11489:K11489" si="11803">+G11451</f>
        <v>02</v>
      </c>
      <c r="H11489" t="str">
        <f t="shared" si="11803"/>
        <v>IIC</v>
      </c>
      <c r="I11489" t="str">
        <f t="shared" si="11803"/>
        <v>Índice de Información a la Ciudadanía</v>
      </c>
      <c r="J11489" t="str">
        <f t="shared" si="11803"/>
        <v>02-01</v>
      </c>
      <c r="K11489" t="str">
        <f t="shared" si="11803"/>
        <v>Rendición de cuentas cuatrimestral y anual al Comude enfocadas en resultados.</v>
      </c>
      <c r="L11489" s="150">
        <f>+VLOOKUP($E11489,IIC_2018!$B$8:$Q$347,3,0)</f>
        <v>0.4</v>
      </c>
      <c r="M11489" s="142" t="str">
        <f>+VLOOKUP($E11489,IIC_2018!$B$8:$Q$347,4,0)</f>
        <v>Medio bajo</v>
      </c>
    </row>
    <row r="11490" spans="1:13" x14ac:dyDescent="0.3">
      <c r="A11490" s="139">
        <f t="shared" si="11749"/>
        <v>303</v>
      </c>
      <c r="B11490" s="148">
        <f t="shared" si="11751"/>
        <v>8</v>
      </c>
      <c r="D11490" s="149" t="str">
        <f>+VLOOKUP($A11490,mUNICIPIOS!$B$4:$F$343,2,0)</f>
        <v>Zacapa</v>
      </c>
      <c r="E11490" s="149">
        <f>+VLOOKUP($A11490,mUNICIPIOS!$B$4:$F$343,3,0)</f>
        <v>1909</v>
      </c>
      <c r="F11490" s="149" t="str">
        <f>+VLOOKUP($A11490,mUNICIPIOS!$B$4:$F$343,4,0)</f>
        <v>La Unión</v>
      </c>
      <c r="G11490" s="139" t="str">
        <f t="shared" ref="G11490:K11490" si="11804">+G11452</f>
        <v>02</v>
      </c>
      <c r="H11490" t="str">
        <f t="shared" si="11804"/>
        <v>IIC</v>
      </c>
      <c r="I11490" t="str">
        <f t="shared" si="11804"/>
        <v>Índice de Información a la Ciudadanía</v>
      </c>
      <c r="J11490" t="str">
        <f t="shared" si="11804"/>
        <v>02-02</v>
      </c>
      <c r="K11490" t="str">
        <f t="shared" si="11804"/>
        <v>Información presupuestaria y otra información brindada a la ciudadanía disponible en medios locales de comunicación.</v>
      </c>
      <c r="L11490" s="150">
        <f>+VLOOKUP($E11490,IIC_2018!$B$8:$Q$347,6,0)</f>
        <v>1</v>
      </c>
      <c r="M11490" s="142" t="str">
        <f>+VLOOKUP($E11490,IIC_2018!$B$8:$Q$347,7,0)</f>
        <v>Alto</v>
      </c>
    </row>
    <row r="11491" spans="1:13" x14ac:dyDescent="0.3">
      <c r="A11491" s="139">
        <f t="shared" si="11749"/>
        <v>303</v>
      </c>
      <c r="B11491" s="148">
        <f t="shared" si="11751"/>
        <v>9</v>
      </c>
      <c r="D11491" s="149" t="str">
        <f>+VLOOKUP($A11491,mUNICIPIOS!$B$4:$F$343,2,0)</f>
        <v>Zacapa</v>
      </c>
      <c r="E11491" s="149">
        <f>+VLOOKUP($A11491,mUNICIPIOS!$B$4:$F$343,3,0)</f>
        <v>1909</v>
      </c>
      <c r="F11491" s="149" t="str">
        <f>+VLOOKUP($A11491,mUNICIPIOS!$B$4:$F$343,4,0)</f>
        <v>La Unión</v>
      </c>
      <c r="G11491" s="139" t="str">
        <f t="shared" ref="G11491:K11491" si="11805">+G11453</f>
        <v>02</v>
      </c>
      <c r="H11491" t="str">
        <f t="shared" si="11805"/>
        <v>IIC</v>
      </c>
      <c r="I11491" t="str">
        <f t="shared" si="11805"/>
        <v>Índice de Información a la Ciudadanía</v>
      </c>
      <c r="J11491" t="str">
        <f t="shared" si="11805"/>
        <v>02-03</v>
      </c>
      <c r="K11491" t="str">
        <f t="shared" si="11805"/>
        <v>Información pública de oficio actualizada y disponible de acuerdo a la LAIP y uso de internet.</v>
      </c>
      <c r="L11491" s="150">
        <f>+VLOOKUP($E11491,IIC_2018!$B$8:$Q$347,9,0)</f>
        <v>0.99999999999999989</v>
      </c>
      <c r="M11491" s="142" t="str">
        <f>+VLOOKUP($E11491,IIC_2018!$B$8:$Q$347,10,0)</f>
        <v>Alto</v>
      </c>
    </row>
    <row r="11492" spans="1:13" x14ac:dyDescent="0.3">
      <c r="A11492" s="139">
        <f t="shared" si="11749"/>
        <v>303</v>
      </c>
      <c r="B11492" s="148">
        <f t="shared" si="11751"/>
        <v>10</v>
      </c>
      <c r="D11492" s="149" t="str">
        <f>+VLOOKUP($A11492,mUNICIPIOS!$B$4:$F$343,2,0)</f>
        <v>Zacapa</v>
      </c>
      <c r="E11492" s="149">
        <f>+VLOOKUP($A11492,mUNICIPIOS!$B$4:$F$343,3,0)</f>
        <v>1909</v>
      </c>
      <c r="F11492" s="149" t="str">
        <f>+VLOOKUP($A11492,mUNICIPIOS!$B$4:$F$343,4,0)</f>
        <v>La Unión</v>
      </c>
      <c r="G11492" s="139" t="str">
        <f t="shared" ref="G11492:K11492" si="11806">+G11454</f>
        <v>02</v>
      </c>
      <c r="H11492" t="str">
        <f t="shared" si="11806"/>
        <v>IIC</v>
      </c>
      <c r="I11492" t="str">
        <f t="shared" si="11806"/>
        <v>Índice de Información a la Ciudadanía</v>
      </c>
      <c r="J11492" t="str">
        <f t="shared" si="11806"/>
        <v>02-04</v>
      </c>
      <c r="K11492" t="str">
        <f t="shared" si="11806"/>
        <v>Relación del monto contratado por medio de Guate compras con el total del presupuesto de egresos vigente.</v>
      </c>
      <c r="L11492" s="150">
        <f>+VLOOKUP($E11492,IIC_2018!$B$8:$Q$347,12,0)</f>
        <v>0.63704848758350641</v>
      </c>
      <c r="M11492" s="142" t="str">
        <f>+VLOOKUP($E11492,IIC_2018!$B$8:$Q$347,13,0)</f>
        <v>Medio alto</v>
      </c>
    </row>
    <row r="11493" spans="1:13" x14ac:dyDescent="0.3">
      <c r="A11493" s="139">
        <f t="shared" si="11749"/>
        <v>303</v>
      </c>
      <c r="B11493" s="148">
        <f t="shared" si="11751"/>
        <v>11</v>
      </c>
      <c r="D11493" s="149" t="str">
        <f>+VLOOKUP($A11493,mUNICIPIOS!$B$4:$F$343,2,0)</f>
        <v>Zacapa</v>
      </c>
      <c r="E11493" s="149">
        <f>+VLOOKUP($A11493,mUNICIPIOS!$B$4:$F$343,3,0)</f>
        <v>1909</v>
      </c>
      <c r="F11493" s="149" t="str">
        <f>+VLOOKUP($A11493,mUNICIPIOS!$B$4:$F$343,4,0)</f>
        <v>La Unión</v>
      </c>
      <c r="G11493" s="139" t="str">
        <f t="shared" ref="G11493:K11493" si="11807">+G11455</f>
        <v>02</v>
      </c>
      <c r="H11493" t="str">
        <f t="shared" si="11807"/>
        <v>IIC</v>
      </c>
      <c r="I11493" t="str">
        <f t="shared" si="11807"/>
        <v>Índice de Información a la Ciudadanía</v>
      </c>
      <c r="J11493" t="str">
        <f t="shared" si="11807"/>
        <v>INDICE</v>
      </c>
      <c r="K11493">
        <f t="shared" si="11807"/>
        <v>0</v>
      </c>
      <c r="L11493" s="150">
        <f>+VLOOKUP($E11493,IIC_2018!$B$8:$Q$347,15,0)</f>
        <v>0.75926212189587661</v>
      </c>
      <c r="M11493" s="142" t="str">
        <f>+VLOOKUP($E11493,IIC_2018!$B$8:$Q$347,16,0)</f>
        <v>Medio alto</v>
      </c>
    </row>
    <row r="11494" spans="1:13" x14ac:dyDescent="0.3">
      <c r="A11494" s="139">
        <f t="shared" si="11749"/>
        <v>303</v>
      </c>
      <c r="B11494" s="148">
        <f t="shared" si="11751"/>
        <v>12</v>
      </c>
      <c r="D11494" s="149" t="str">
        <f>+VLOOKUP($A11494,mUNICIPIOS!$B$4:$F$343,2,0)</f>
        <v>Zacapa</v>
      </c>
      <c r="E11494" s="149">
        <f>+VLOOKUP($A11494,mUNICIPIOS!$B$4:$F$343,3,0)</f>
        <v>1909</v>
      </c>
      <c r="F11494" s="149" t="str">
        <f>+VLOOKUP($A11494,mUNICIPIOS!$B$4:$F$343,4,0)</f>
        <v>La Unión</v>
      </c>
      <c r="G11494" s="139" t="str">
        <f t="shared" ref="G11494:K11494" si="11808">+G11456</f>
        <v>03</v>
      </c>
      <c r="H11494" t="str">
        <f t="shared" si="11808"/>
        <v>ISP</v>
      </c>
      <c r="I11494" t="str">
        <f t="shared" si="11808"/>
        <v>Índice de Servicios Públicos</v>
      </c>
      <c r="J11494" t="str">
        <f t="shared" si="11808"/>
        <v>03-01</v>
      </c>
      <c r="K11494" t="str">
        <f t="shared" si="11808"/>
        <v>Cobertura del servicio público de agua</v>
      </c>
      <c r="L11494" s="150">
        <f>+VLOOKUP($E11494,ISP_2018!$B$8:$T$347,3,0)</f>
        <v>2.6380670611439842E-2</v>
      </c>
      <c r="M11494" s="142" t="str">
        <f>+VLOOKUP($E11494,ISP_2018!$B$8:$T$347,4,0)</f>
        <v>Bajo</v>
      </c>
    </row>
    <row r="11495" spans="1:13" x14ac:dyDescent="0.3">
      <c r="A11495" s="139">
        <f t="shared" si="11749"/>
        <v>303</v>
      </c>
      <c r="B11495" s="148">
        <f t="shared" si="11751"/>
        <v>13</v>
      </c>
      <c r="D11495" s="149" t="str">
        <f>+VLOOKUP($A11495,mUNICIPIOS!$B$4:$F$343,2,0)</f>
        <v>Zacapa</v>
      </c>
      <c r="E11495" s="149">
        <f>+VLOOKUP($A11495,mUNICIPIOS!$B$4:$F$343,3,0)</f>
        <v>1909</v>
      </c>
      <c r="F11495" s="149" t="str">
        <f>+VLOOKUP($A11495,mUNICIPIOS!$B$4:$F$343,4,0)</f>
        <v>La Unión</v>
      </c>
      <c r="G11495" s="139" t="str">
        <f t="shared" ref="G11495:K11495" si="11809">+G11457</f>
        <v>03</v>
      </c>
      <c r="H11495" t="str">
        <f t="shared" si="11809"/>
        <v>ISP</v>
      </c>
      <c r="I11495" t="str">
        <f t="shared" si="11809"/>
        <v>Índice de Servicios Públicos</v>
      </c>
      <c r="J11495" t="str">
        <f t="shared" si="11809"/>
        <v>03-02</v>
      </c>
      <c r="K11495" t="str">
        <f t="shared" si="11809"/>
        <v>Control de la calidad del servicio público de agua</v>
      </c>
      <c r="L11495" s="150">
        <f>+VLOOKUP($E11495,ISP_2018!$B$8:$T$347,6,0)</f>
        <v>0</v>
      </c>
      <c r="M11495" s="142" t="str">
        <f>+VLOOKUP($E11495,ISP_2018!$B$8:$T$347,7,0)</f>
        <v>Bajo</v>
      </c>
    </row>
    <row r="11496" spans="1:13" x14ac:dyDescent="0.3">
      <c r="A11496" s="139">
        <f t="shared" si="11749"/>
        <v>303</v>
      </c>
      <c r="B11496" s="148">
        <f t="shared" si="11751"/>
        <v>14</v>
      </c>
      <c r="D11496" s="149" t="str">
        <f>+VLOOKUP($A11496,mUNICIPIOS!$B$4:$F$343,2,0)</f>
        <v>Zacapa</v>
      </c>
      <c r="E11496" s="149">
        <f>+VLOOKUP($A11496,mUNICIPIOS!$B$4:$F$343,3,0)</f>
        <v>1909</v>
      </c>
      <c r="F11496" s="149" t="str">
        <f>+VLOOKUP($A11496,mUNICIPIOS!$B$4:$F$343,4,0)</f>
        <v>La Unión</v>
      </c>
      <c r="G11496" s="139" t="str">
        <f t="shared" ref="G11496:K11496" si="11810">+G11458</f>
        <v>03</v>
      </c>
      <c r="H11496" t="str">
        <f t="shared" si="11810"/>
        <v>ISP</v>
      </c>
      <c r="I11496" t="str">
        <f t="shared" si="11810"/>
        <v>Índice de Servicios Públicos</v>
      </c>
      <c r="J11496" t="str">
        <f t="shared" si="11810"/>
        <v>03-03</v>
      </c>
      <c r="K11496" t="str">
        <f t="shared" si="11810"/>
        <v>Disposición  y tratamiento  de aguas residuales</v>
      </c>
      <c r="L11496" s="150">
        <f>+VLOOKUP($E11496,ISP_2018!$B$8:$T$347,9,0)</f>
        <v>0.13660245858056355</v>
      </c>
      <c r="M11496" s="142" t="str">
        <f>+VLOOKUP($E11496,ISP_2018!$B$8:$T$347,10,0)</f>
        <v>Bajo</v>
      </c>
    </row>
    <row r="11497" spans="1:13" x14ac:dyDescent="0.3">
      <c r="A11497" s="139">
        <f t="shared" si="11749"/>
        <v>303</v>
      </c>
      <c r="B11497" s="148">
        <f t="shared" si="11751"/>
        <v>15</v>
      </c>
      <c r="D11497" s="149" t="str">
        <f>+VLOOKUP($A11497,mUNICIPIOS!$B$4:$F$343,2,0)</f>
        <v>Zacapa</v>
      </c>
      <c r="E11497" s="149">
        <f>+VLOOKUP($A11497,mUNICIPIOS!$B$4:$F$343,3,0)</f>
        <v>1909</v>
      </c>
      <c r="F11497" s="149" t="str">
        <f>+VLOOKUP($A11497,mUNICIPIOS!$B$4:$F$343,4,0)</f>
        <v>La Unión</v>
      </c>
      <c r="G11497" s="139" t="str">
        <f t="shared" ref="G11497:K11497" si="11811">+G11459</f>
        <v>03</v>
      </c>
      <c r="H11497" t="str">
        <f t="shared" si="11811"/>
        <v>ISP</v>
      </c>
      <c r="I11497" t="str">
        <f t="shared" si="11811"/>
        <v>Índice de Servicios Públicos</v>
      </c>
      <c r="J11497" t="str">
        <f t="shared" si="11811"/>
        <v>03-04</v>
      </c>
      <c r="K11497" t="str">
        <f t="shared" si="11811"/>
        <v>Gestión y manejo de los residuos y desechos sólidos</v>
      </c>
      <c r="L11497" s="150">
        <f>+VLOOKUP($E11497,ISP_2018!$B$8:$T$347,12,0)</f>
        <v>6.4431234447969304E-2</v>
      </c>
      <c r="M11497" s="142" t="str">
        <f>+VLOOKUP($E11497,ISP_2018!$B$8:$T$347,13,0)</f>
        <v>Bajo</v>
      </c>
    </row>
    <row r="11498" spans="1:13" x14ac:dyDescent="0.3">
      <c r="A11498" s="139">
        <f t="shared" si="11749"/>
        <v>303</v>
      </c>
      <c r="B11498" s="148">
        <f t="shared" si="11751"/>
        <v>16</v>
      </c>
      <c r="D11498" s="149" t="str">
        <f>+VLOOKUP($A11498,mUNICIPIOS!$B$4:$F$343,2,0)</f>
        <v>Zacapa</v>
      </c>
      <c r="E11498" s="149">
        <f>+VLOOKUP($A11498,mUNICIPIOS!$B$4:$F$343,3,0)</f>
        <v>1909</v>
      </c>
      <c r="F11498" s="149" t="str">
        <f>+VLOOKUP($A11498,mUNICIPIOS!$B$4:$F$343,4,0)</f>
        <v>La Unión</v>
      </c>
      <c r="G11498" s="139" t="str">
        <f t="shared" ref="G11498:K11498" si="11812">+G11460</f>
        <v>03</v>
      </c>
      <c r="H11498" t="str">
        <f t="shared" si="11812"/>
        <v>ISP</v>
      </c>
      <c r="I11498" t="str">
        <f t="shared" si="11812"/>
        <v>Índice de Servicios Públicos</v>
      </c>
      <c r="J11498" t="str">
        <f t="shared" si="11812"/>
        <v>03-05</v>
      </c>
      <c r="K11498" t="str">
        <f t="shared" si="11812"/>
        <v>Gestión de servicios públicos municipales</v>
      </c>
      <c r="L11498" s="150">
        <f>+VLOOKUP($E11498,ISP_2018!$B$8:$T$347,15,0)</f>
        <v>0.58064516129032262</v>
      </c>
      <c r="M11498" s="142" t="str">
        <f>+VLOOKUP($E11498,ISP_2018!$B$8:$T$347,16,0)</f>
        <v>Medio</v>
      </c>
    </row>
    <row r="11499" spans="1:13" x14ac:dyDescent="0.3">
      <c r="A11499" s="139">
        <f t="shared" si="11749"/>
        <v>303</v>
      </c>
      <c r="B11499" s="148">
        <f t="shared" si="11751"/>
        <v>17</v>
      </c>
      <c r="D11499" s="149" t="str">
        <f>+VLOOKUP($A11499,mUNICIPIOS!$B$4:$F$343,2,0)</f>
        <v>Zacapa</v>
      </c>
      <c r="E11499" s="149">
        <f>+VLOOKUP($A11499,mUNICIPIOS!$B$4:$F$343,3,0)</f>
        <v>1909</v>
      </c>
      <c r="F11499" s="149" t="str">
        <f>+VLOOKUP($A11499,mUNICIPIOS!$B$4:$F$343,4,0)</f>
        <v>La Unión</v>
      </c>
      <c r="G11499" s="139" t="str">
        <f t="shared" ref="G11499:K11499" si="11813">+G11461</f>
        <v>03</v>
      </c>
      <c r="H11499" t="str">
        <f t="shared" si="11813"/>
        <v>ISP</v>
      </c>
      <c r="I11499" t="str">
        <f t="shared" si="11813"/>
        <v>Índice de Servicios Públicos</v>
      </c>
      <c r="J11499" t="str">
        <f t="shared" si="11813"/>
        <v>INDICE</v>
      </c>
      <c r="K11499">
        <f t="shared" si="11813"/>
        <v>0</v>
      </c>
      <c r="L11499" s="150">
        <f>+VLOOKUP($E11499,ISP_2018!$B$8:$T$347,18,0)</f>
        <v>0.1589738379249151</v>
      </c>
      <c r="M11499" s="142" t="str">
        <f>+VLOOKUP($E11499,ISP_2018!$B$8:$T$347,19,0)</f>
        <v>Bajo</v>
      </c>
    </row>
    <row r="11500" spans="1:13" x14ac:dyDescent="0.3">
      <c r="A11500" s="139">
        <f t="shared" si="11749"/>
        <v>303</v>
      </c>
      <c r="B11500" s="148">
        <f t="shared" si="11751"/>
        <v>18</v>
      </c>
      <c r="D11500" s="149" t="str">
        <f>+VLOOKUP($A11500,mUNICIPIOS!$B$4:$F$343,2,0)</f>
        <v>Zacapa</v>
      </c>
      <c r="E11500" s="149">
        <f>+VLOOKUP($A11500,mUNICIPIOS!$B$4:$F$343,3,0)</f>
        <v>1909</v>
      </c>
      <c r="F11500" s="149" t="str">
        <f>+VLOOKUP($A11500,mUNICIPIOS!$B$4:$F$343,4,0)</f>
        <v>La Unión</v>
      </c>
      <c r="G11500" s="139" t="str">
        <f t="shared" ref="G11500:K11500" si="11814">+G11462</f>
        <v>04</v>
      </c>
      <c r="H11500" t="str">
        <f t="shared" si="11814"/>
        <v>IGA</v>
      </c>
      <c r="I11500" t="str">
        <f t="shared" si="11814"/>
        <v>Índice de Gestión Administrativa</v>
      </c>
      <c r="J11500" t="str">
        <f t="shared" si="11814"/>
        <v>04-01</v>
      </c>
      <c r="K11500" t="str">
        <f t="shared" si="11814"/>
        <v>Existencia de elementos de atención municipal orientada al vecino</v>
      </c>
      <c r="L11500" s="150">
        <f>+VLOOKUP($E11500,IGA_2018!$B$8:$N$347,3,0)</f>
        <v>0.25</v>
      </c>
      <c r="M11500" s="142" t="str">
        <f>+VLOOKUP($E11500,IGA_2018!$B$8:$N$347,4,0)</f>
        <v>Medio bajo</v>
      </c>
    </row>
    <row r="11501" spans="1:13" x14ac:dyDescent="0.3">
      <c r="A11501" s="139">
        <f t="shared" ref="A11501:A11564" si="11815">+IF(B11500=38,A11500+1,A11500)</f>
        <v>303</v>
      </c>
      <c r="B11501" s="148">
        <f t="shared" si="11751"/>
        <v>19</v>
      </c>
      <c r="D11501" s="149" t="str">
        <f>+VLOOKUP($A11501,mUNICIPIOS!$B$4:$F$343,2,0)</f>
        <v>Zacapa</v>
      </c>
      <c r="E11501" s="149">
        <f>+VLOOKUP($A11501,mUNICIPIOS!$B$4:$F$343,3,0)</f>
        <v>1909</v>
      </c>
      <c r="F11501" s="149" t="str">
        <f>+VLOOKUP($A11501,mUNICIPIOS!$B$4:$F$343,4,0)</f>
        <v>La Unión</v>
      </c>
      <c r="G11501" s="139" t="str">
        <f t="shared" ref="G11501:K11501" si="11816">+G11463</f>
        <v>04</v>
      </c>
      <c r="H11501" t="str">
        <f t="shared" si="11816"/>
        <v>IGA</v>
      </c>
      <c r="I11501" t="str">
        <f t="shared" si="11816"/>
        <v>Índice de Gestión Administrativa</v>
      </c>
      <c r="J11501" t="str">
        <f t="shared" si="11816"/>
        <v>04-02</v>
      </c>
      <c r="K11501" t="str">
        <f t="shared" si="11816"/>
        <v>Gestión del recurso humano.</v>
      </c>
      <c r="L11501" s="150">
        <f>+VLOOKUP($E11501,IGA_2018!$B$8:$N$347,6,0)</f>
        <v>0.49549317537986109</v>
      </c>
      <c r="M11501" s="142" t="str">
        <f>+VLOOKUP($E11501,IGA_2018!$B$8:$N$347,7,0)</f>
        <v>Medio</v>
      </c>
    </row>
    <row r="11502" spans="1:13" x14ac:dyDescent="0.3">
      <c r="A11502" s="139">
        <f t="shared" si="11815"/>
        <v>303</v>
      </c>
      <c r="B11502" s="148">
        <f t="shared" ref="B11502:B11565" si="11817">+B11464</f>
        <v>20</v>
      </c>
      <c r="D11502" s="149" t="str">
        <f>+VLOOKUP($A11502,mUNICIPIOS!$B$4:$F$343,2,0)</f>
        <v>Zacapa</v>
      </c>
      <c r="E11502" s="149">
        <f>+VLOOKUP($A11502,mUNICIPIOS!$B$4:$F$343,3,0)</f>
        <v>1909</v>
      </c>
      <c r="F11502" s="149" t="str">
        <f>+VLOOKUP($A11502,mUNICIPIOS!$B$4:$F$343,4,0)</f>
        <v>La Unión</v>
      </c>
      <c r="G11502" s="139" t="str">
        <f t="shared" ref="G11502:K11502" si="11818">+G11464</f>
        <v>04</v>
      </c>
      <c r="H11502" t="str">
        <f t="shared" si="11818"/>
        <v>IGA</v>
      </c>
      <c r="I11502" t="str">
        <f t="shared" si="11818"/>
        <v>Índice de Gestión Administrativa</v>
      </c>
      <c r="J11502" t="str">
        <f t="shared" si="11818"/>
        <v>04-03</v>
      </c>
      <c r="K11502" t="str">
        <f t="shared" si="11818"/>
        <v>Existencia de oficinas municipales con instrumentos de gestión.</v>
      </c>
      <c r="L11502" s="150">
        <f>+VLOOKUP($E11502,IGA_2018!$B$8:$N$347,9,0)</f>
        <v>0.8125</v>
      </c>
      <c r="M11502" s="142" t="str">
        <f>+VLOOKUP($E11502,IGA_2018!$B$8:$N$347,10,0)</f>
        <v>Alto</v>
      </c>
    </row>
    <row r="11503" spans="1:13" x14ac:dyDescent="0.3">
      <c r="A11503" s="139">
        <f t="shared" si="11815"/>
        <v>303</v>
      </c>
      <c r="B11503" s="148">
        <f t="shared" si="11817"/>
        <v>21</v>
      </c>
      <c r="D11503" s="149" t="str">
        <f>+VLOOKUP($A11503,mUNICIPIOS!$B$4:$F$343,2,0)</f>
        <v>Zacapa</v>
      </c>
      <c r="E11503" s="149">
        <f>+VLOOKUP($A11503,mUNICIPIOS!$B$4:$F$343,3,0)</f>
        <v>1909</v>
      </c>
      <c r="F11503" s="149" t="str">
        <f>+VLOOKUP($A11503,mUNICIPIOS!$B$4:$F$343,4,0)</f>
        <v>La Unión</v>
      </c>
      <c r="G11503" s="139" t="str">
        <f t="shared" ref="G11503:K11503" si="11819">+G11465</f>
        <v>04</v>
      </c>
      <c r="H11503" t="str">
        <f t="shared" si="11819"/>
        <v>IGA</v>
      </c>
      <c r="I11503" t="str">
        <f t="shared" si="11819"/>
        <v>Índice de Gestión Administrativa</v>
      </c>
      <c r="J11503" t="str">
        <f t="shared" si="11819"/>
        <v>INDICE</v>
      </c>
      <c r="K11503">
        <f t="shared" si="11819"/>
        <v>0</v>
      </c>
      <c r="L11503" s="150">
        <f>+VLOOKUP($E11503,IGA_2018!$B$8:$N$347,12,0)</f>
        <v>0.53279761138295134</v>
      </c>
      <c r="M11503" s="142" t="str">
        <f>+VLOOKUP($E11503,IGA_2018!$B$8:$N$347,13,0)</f>
        <v>Medio</v>
      </c>
    </row>
    <row r="11504" spans="1:13" x14ac:dyDescent="0.3">
      <c r="A11504" s="139">
        <f t="shared" si="11815"/>
        <v>303</v>
      </c>
      <c r="B11504" s="148">
        <f t="shared" si="11817"/>
        <v>22</v>
      </c>
      <c r="D11504" s="149" t="str">
        <f>+VLOOKUP($A11504,mUNICIPIOS!$B$4:$F$343,2,0)</f>
        <v>Zacapa</v>
      </c>
      <c r="E11504" s="149">
        <f>+VLOOKUP($A11504,mUNICIPIOS!$B$4:$F$343,3,0)</f>
        <v>1909</v>
      </c>
      <c r="F11504" s="149" t="str">
        <f>+VLOOKUP($A11504,mUNICIPIOS!$B$4:$F$343,4,0)</f>
        <v>La Unión</v>
      </c>
      <c r="G11504" s="139" t="str">
        <f t="shared" ref="G11504:K11504" si="11820">+G11466</f>
        <v>05</v>
      </c>
      <c r="H11504" t="str">
        <f t="shared" si="11820"/>
        <v>IGF</v>
      </c>
      <c r="I11504" t="str">
        <f t="shared" si="11820"/>
        <v>Índice de Gestión Financiera</v>
      </c>
      <c r="J11504" t="str">
        <f t="shared" si="11820"/>
        <v>05-01</v>
      </c>
      <c r="K11504" t="str">
        <f t="shared" si="11820"/>
        <v>Autonomía financiera municipal</v>
      </c>
      <c r="L11504" s="150">
        <f>+VLOOKUP($E11504,IGF_2018!$B$8:$Z$347,3,0)</f>
        <v>7.2149850154701073E-2</v>
      </c>
      <c r="M11504" s="142" t="str">
        <f>+VLOOKUP($E11504,IGF_2018!$B$8:$Z$347,4,0)</f>
        <v>Bajo</v>
      </c>
    </row>
    <row r="11505" spans="1:13" x14ac:dyDescent="0.3">
      <c r="A11505" s="139">
        <f t="shared" si="11815"/>
        <v>303</v>
      </c>
      <c r="B11505" s="148">
        <f t="shared" si="11817"/>
        <v>23</v>
      </c>
      <c r="D11505" s="149" t="str">
        <f>+VLOOKUP($A11505,mUNICIPIOS!$B$4:$F$343,2,0)</f>
        <v>Zacapa</v>
      </c>
      <c r="E11505" s="149">
        <f>+VLOOKUP($A11505,mUNICIPIOS!$B$4:$F$343,3,0)</f>
        <v>1909</v>
      </c>
      <c r="F11505" s="149" t="str">
        <f>+VLOOKUP($A11505,mUNICIPIOS!$B$4:$F$343,4,0)</f>
        <v>La Unión</v>
      </c>
      <c r="G11505" s="139" t="str">
        <f t="shared" ref="G11505:K11505" si="11821">+G11467</f>
        <v>05</v>
      </c>
      <c r="H11505" t="str">
        <f t="shared" si="11821"/>
        <v>IGF</v>
      </c>
      <c r="I11505" t="str">
        <f t="shared" si="11821"/>
        <v>Índice de Gestión Financiera</v>
      </c>
      <c r="J11505" t="str">
        <f t="shared" si="11821"/>
        <v>05-02</v>
      </c>
      <c r="K11505" t="str">
        <f t="shared" si="11821"/>
        <v xml:space="preserve">Ingresos propios por habitante -sin regalías- </v>
      </c>
      <c r="L11505" s="150">
        <f>+VLOOKUP($E11505,IGF_2018!$B$8:$Z$347,6,0)</f>
        <v>2.6775698228196747E-2</v>
      </c>
      <c r="M11505" s="142" t="str">
        <f>+VLOOKUP($E11505,IGF_2018!$B$8:$Z$347,7,0)</f>
        <v>Bajo</v>
      </c>
    </row>
    <row r="11506" spans="1:13" x14ac:dyDescent="0.3">
      <c r="A11506" s="139">
        <f t="shared" si="11815"/>
        <v>303</v>
      </c>
      <c r="B11506" s="148">
        <f t="shared" si="11817"/>
        <v>24</v>
      </c>
      <c r="D11506" s="149" t="str">
        <f>+VLOOKUP($A11506,mUNICIPIOS!$B$4:$F$343,2,0)</f>
        <v>Zacapa</v>
      </c>
      <c r="E11506" s="149">
        <f>+VLOOKUP($A11506,mUNICIPIOS!$B$4:$F$343,3,0)</f>
        <v>1909</v>
      </c>
      <c r="F11506" s="149" t="str">
        <f>+VLOOKUP($A11506,mUNICIPIOS!$B$4:$F$343,4,0)</f>
        <v>La Unión</v>
      </c>
      <c r="G11506" s="139" t="str">
        <f t="shared" ref="G11506:K11506" si="11822">+G11468</f>
        <v>05</v>
      </c>
      <c r="H11506" t="str">
        <f t="shared" si="11822"/>
        <v>IGF</v>
      </c>
      <c r="I11506" t="str">
        <f t="shared" si="11822"/>
        <v>Índice de Gestión Financiera</v>
      </c>
      <c r="J11506" t="str">
        <f t="shared" si="11822"/>
        <v>05-03</v>
      </c>
      <c r="K11506" t="str">
        <f t="shared" si="11822"/>
        <v>Ingresos del IUSI en relación a los ingresos propios -sin regalías-</v>
      </c>
      <c r="L11506" s="150">
        <f>+VLOOKUP($E11506,IGF_2018!$B$8:$Z$347,9,0)</f>
        <v>0.20235443382876631</v>
      </c>
      <c r="M11506" s="142" t="str">
        <f>+VLOOKUP($E11506,IGF_2018!$B$8:$Z$347,10,0)</f>
        <v>Medio bajo</v>
      </c>
    </row>
    <row r="11507" spans="1:13" x14ac:dyDescent="0.3">
      <c r="A11507" s="139">
        <f t="shared" si="11815"/>
        <v>303</v>
      </c>
      <c r="B11507" s="148">
        <f t="shared" si="11817"/>
        <v>25</v>
      </c>
      <c r="D11507" s="149" t="str">
        <f>+VLOOKUP($A11507,mUNICIPIOS!$B$4:$F$343,2,0)</f>
        <v>Zacapa</v>
      </c>
      <c r="E11507" s="149">
        <f>+VLOOKUP($A11507,mUNICIPIOS!$B$4:$F$343,3,0)</f>
        <v>1909</v>
      </c>
      <c r="F11507" s="149" t="str">
        <f>+VLOOKUP($A11507,mUNICIPIOS!$B$4:$F$343,4,0)</f>
        <v>La Unión</v>
      </c>
      <c r="G11507" s="139" t="str">
        <f t="shared" ref="G11507:K11507" si="11823">+G11469</f>
        <v>05</v>
      </c>
      <c r="H11507" t="str">
        <f t="shared" si="11823"/>
        <v>IGF</v>
      </c>
      <c r="I11507" t="str">
        <f t="shared" si="11823"/>
        <v>Índice de Gestión Financiera</v>
      </c>
      <c r="J11507" t="str">
        <f t="shared" si="11823"/>
        <v>05-04</v>
      </c>
      <c r="K11507" t="str">
        <f t="shared" si="11823"/>
        <v>Inversión anual en capital fijo por habitante</v>
      </c>
      <c r="L11507" s="150">
        <f>+VLOOKUP($E11507,IGF_2018!$B$8:$Z$347,12,0)</f>
        <v>3.3351491227941066E-2</v>
      </c>
      <c r="M11507" s="142" t="str">
        <f>+VLOOKUP($E11507,IGF_2018!$B$8:$Z$347,13,0)</f>
        <v>Bajo</v>
      </c>
    </row>
    <row r="11508" spans="1:13" x14ac:dyDescent="0.3">
      <c r="A11508" s="139">
        <f t="shared" si="11815"/>
        <v>303</v>
      </c>
      <c r="B11508" s="148">
        <f t="shared" si="11817"/>
        <v>26</v>
      </c>
      <c r="D11508" s="149" t="str">
        <f>+VLOOKUP($A11508,mUNICIPIOS!$B$4:$F$343,2,0)</f>
        <v>Zacapa</v>
      </c>
      <c r="E11508" s="149">
        <f>+VLOOKUP($A11508,mUNICIPIOS!$B$4:$F$343,3,0)</f>
        <v>1909</v>
      </c>
      <c r="F11508" s="149" t="str">
        <f>+VLOOKUP($A11508,mUNICIPIOS!$B$4:$F$343,4,0)</f>
        <v>La Unión</v>
      </c>
      <c r="G11508" s="139" t="str">
        <f t="shared" ref="G11508:K11508" si="11824">+G11470</f>
        <v>05</v>
      </c>
      <c r="H11508" t="str">
        <f t="shared" si="11824"/>
        <v>IGF</v>
      </c>
      <c r="I11508" t="str">
        <f t="shared" si="11824"/>
        <v>Índice de Gestión Financiera</v>
      </c>
      <c r="J11508" t="str">
        <f t="shared" si="11824"/>
        <v>05-05</v>
      </c>
      <c r="K11508" t="str">
        <f t="shared" si="11824"/>
        <v>Inversión anual en capital fijo con recursos percibidos por ingresos propios</v>
      </c>
      <c r="L11508" s="150">
        <f>+VLOOKUP($E11508,IGF_2018!$B$8:$Z$347,15,0)</f>
        <v>0.37040952985932646</v>
      </c>
      <c r="M11508" s="142" t="str">
        <f>+VLOOKUP($E11508,IGF_2018!$B$8:$Z$347,16,0)</f>
        <v>Medio bajo</v>
      </c>
    </row>
    <row r="11509" spans="1:13" x14ac:dyDescent="0.3">
      <c r="A11509" s="139">
        <f t="shared" si="11815"/>
        <v>303</v>
      </c>
      <c r="B11509" s="148">
        <f t="shared" si="11817"/>
        <v>27</v>
      </c>
      <c r="D11509" s="149" t="str">
        <f>+VLOOKUP($A11509,mUNICIPIOS!$B$4:$F$343,2,0)</f>
        <v>Zacapa</v>
      </c>
      <c r="E11509" s="149">
        <f>+VLOOKUP($A11509,mUNICIPIOS!$B$4:$F$343,3,0)</f>
        <v>1909</v>
      </c>
      <c r="F11509" s="149" t="str">
        <f>+VLOOKUP($A11509,mUNICIPIOS!$B$4:$F$343,4,0)</f>
        <v>La Unión</v>
      </c>
      <c r="G11509" s="139" t="str">
        <f t="shared" ref="G11509:K11509" si="11825">+G11471</f>
        <v>05</v>
      </c>
      <c r="H11509" t="str">
        <f t="shared" si="11825"/>
        <v>IGF</v>
      </c>
      <c r="I11509" t="str">
        <f t="shared" si="11825"/>
        <v>Índice de Gestión Financiera</v>
      </c>
      <c r="J11509" t="str">
        <f t="shared" si="11825"/>
        <v>05-06</v>
      </c>
      <c r="K11509" t="str">
        <f t="shared" si="11825"/>
        <v xml:space="preserve">Inversión anual en capital fijo con recursos percibidos por transferencias del Gobierno Central </v>
      </c>
      <c r="L11509" s="150">
        <f>+VLOOKUP($E11509,IGF_2018!$B$8:$Z$347,18,0)</f>
        <v>0.11220227729724747</v>
      </c>
      <c r="M11509" s="142" t="str">
        <f>+VLOOKUP($E11509,IGF_2018!$B$8:$Z$347,19,0)</f>
        <v>Bajo</v>
      </c>
    </row>
    <row r="11510" spans="1:13" x14ac:dyDescent="0.3">
      <c r="A11510" s="139">
        <f t="shared" si="11815"/>
        <v>303</v>
      </c>
      <c r="B11510" s="148">
        <f t="shared" si="11817"/>
        <v>28</v>
      </c>
      <c r="D11510" s="149" t="str">
        <f>+VLOOKUP($A11510,mUNICIPIOS!$B$4:$F$343,2,0)</f>
        <v>Zacapa</v>
      </c>
      <c r="E11510" s="149">
        <f>+VLOOKUP($A11510,mUNICIPIOS!$B$4:$F$343,3,0)</f>
        <v>1909</v>
      </c>
      <c r="F11510" s="149" t="str">
        <f>+VLOOKUP($A11510,mUNICIPIOS!$B$4:$F$343,4,0)</f>
        <v>La Unión</v>
      </c>
      <c r="G11510" s="139" t="str">
        <f t="shared" ref="G11510:K11510" si="11826">+G11472</f>
        <v>05</v>
      </c>
      <c r="H11510" t="str">
        <f t="shared" si="11826"/>
        <v>IGF</v>
      </c>
      <c r="I11510" t="str">
        <f t="shared" si="11826"/>
        <v>Índice de Gestión Financiera</v>
      </c>
      <c r="J11510" t="str">
        <f t="shared" si="11826"/>
        <v>05-07</v>
      </c>
      <c r="K11510" t="str">
        <f t="shared" si="11826"/>
        <v>Financiamiento por endeudamiento municipal</v>
      </c>
      <c r="L11510" s="150">
        <f>+VLOOKUP($E11510,IGF_2018!$B$8:$Z$347,21,0)</f>
        <v>1</v>
      </c>
      <c r="M11510" s="142" t="str">
        <f>+VLOOKUP($E11510,IGF_2018!$B$8:$Z$347,22,0)</f>
        <v>Alto</v>
      </c>
    </row>
    <row r="11511" spans="1:13" x14ac:dyDescent="0.3">
      <c r="A11511" s="139">
        <f t="shared" si="11815"/>
        <v>303</v>
      </c>
      <c r="B11511" s="148">
        <f t="shared" si="11817"/>
        <v>29</v>
      </c>
      <c r="D11511" s="149" t="str">
        <f>+VLOOKUP($A11511,mUNICIPIOS!$B$4:$F$343,2,0)</f>
        <v>Zacapa</v>
      </c>
      <c r="E11511" s="149">
        <f>+VLOOKUP($A11511,mUNICIPIOS!$B$4:$F$343,3,0)</f>
        <v>1909</v>
      </c>
      <c r="F11511" s="149" t="str">
        <f>+VLOOKUP($A11511,mUNICIPIOS!$B$4:$F$343,4,0)</f>
        <v>La Unión</v>
      </c>
      <c r="G11511" s="139" t="str">
        <f t="shared" ref="G11511:K11511" si="11827">+G11473</f>
        <v>05</v>
      </c>
      <c r="H11511" t="str">
        <f t="shared" si="11827"/>
        <v>IGF</v>
      </c>
      <c r="I11511" t="str">
        <f t="shared" si="11827"/>
        <v>Índice de Gestión Financiera</v>
      </c>
      <c r="J11511" t="str">
        <f t="shared" si="11827"/>
        <v>INDICE</v>
      </c>
      <c r="K11511">
        <f t="shared" si="11827"/>
        <v>0</v>
      </c>
      <c r="L11511" s="150">
        <f>+VLOOKUP($E11511,IGF_2018!$B$8:$Z$347,24,0)</f>
        <v>0.29161688289790771</v>
      </c>
      <c r="M11511" s="142" t="str">
        <f>+VLOOKUP($E11511,IGF_2018!$B$8:$Z$347,25,0)</f>
        <v>Medio bajo</v>
      </c>
    </row>
    <row r="11512" spans="1:13" x14ac:dyDescent="0.3">
      <c r="A11512" s="139">
        <f t="shared" si="11815"/>
        <v>303</v>
      </c>
      <c r="B11512" s="148">
        <f t="shared" si="11817"/>
        <v>30</v>
      </c>
      <c r="D11512" s="149" t="str">
        <f>+VLOOKUP($A11512,mUNICIPIOS!$B$4:$F$343,2,0)</f>
        <v>Zacapa</v>
      </c>
      <c r="E11512" s="149">
        <f>+VLOOKUP($A11512,mUNICIPIOS!$B$4:$F$343,3,0)</f>
        <v>1909</v>
      </c>
      <c r="F11512" s="149" t="str">
        <f>+VLOOKUP($A11512,mUNICIPIOS!$B$4:$F$343,4,0)</f>
        <v>La Unión</v>
      </c>
      <c r="G11512" s="139" t="str">
        <f t="shared" ref="G11512:K11512" si="11828">+G11474</f>
        <v>06</v>
      </c>
      <c r="H11512" t="str">
        <f t="shared" si="11828"/>
        <v>IGE</v>
      </c>
      <c r="I11512" t="str">
        <f t="shared" si="11828"/>
        <v>Índice de Gestión Estratégica</v>
      </c>
      <c r="J11512" t="str">
        <f t="shared" si="11828"/>
        <v>06-01</v>
      </c>
      <c r="K11512" t="str">
        <f t="shared" si="11828"/>
        <v>Ejecución del Plan Operativo Anual  (POA)</v>
      </c>
      <c r="L11512" s="150">
        <f>+VLOOKUP($E11512,IGE_2018!$B$8:$Z$347,3,0)</f>
        <v>0</v>
      </c>
      <c r="M11512" s="142" t="str">
        <f>+VLOOKUP($E11512,IGE_2018!$B$8:$Z$347,4,0)</f>
        <v>Bajo</v>
      </c>
    </row>
    <row r="11513" spans="1:13" x14ac:dyDescent="0.3">
      <c r="A11513" s="139">
        <f t="shared" si="11815"/>
        <v>303</v>
      </c>
      <c r="B11513" s="148">
        <f t="shared" si="11817"/>
        <v>31</v>
      </c>
      <c r="D11513" s="149" t="str">
        <f>+VLOOKUP($A11513,mUNICIPIOS!$B$4:$F$343,2,0)</f>
        <v>Zacapa</v>
      </c>
      <c r="E11513" s="149">
        <f>+VLOOKUP($A11513,mUNICIPIOS!$B$4:$F$343,3,0)</f>
        <v>1909</v>
      </c>
      <c r="F11513" s="149" t="str">
        <f>+VLOOKUP($A11513,mUNICIPIOS!$B$4:$F$343,4,0)</f>
        <v>La Unión</v>
      </c>
      <c r="G11513" s="139" t="str">
        <f t="shared" ref="G11513:K11513" si="11829">+G11475</f>
        <v>06</v>
      </c>
      <c r="H11513" t="str">
        <f t="shared" si="11829"/>
        <v>IGE</v>
      </c>
      <c r="I11513" t="str">
        <f t="shared" si="11829"/>
        <v>Índice de Gestión Estratégica</v>
      </c>
      <c r="J11513" t="str">
        <f t="shared" si="11829"/>
        <v>06-02</v>
      </c>
      <c r="K11513" t="str">
        <f t="shared" si="11829"/>
        <v>Relación Plan de Desarrollo Municipal y Ordenamiento Territorial (PDM-OT) - Plan Estratégico Institucional (PEI) - Plan Operativo Multianual (POM) - Plan Operativo Anual (POA)</v>
      </c>
      <c r="L11513" s="150">
        <f>+VLOOKUP($E11513,IGE_2018!$B$8:$Z$347,6,0)</f>
        <v>0</v>
      </c>
      <c r="M11513" s="142" t="str">
        <f>+VLOOKUP($E11513,IGE_2018!$B$8:$Z$347,7,0)</f>
        <v>Bajo</v>
      </c>
    </row>
    <row r="11514" spans="1:13" x14ac:dyDescent="0.3">
      <c r="A11514" s="139">
        <f t="shared" si="11815"/>
        <v>303</v>
      </c>
      <c r="B11514" s="148">
        <f t="shared" si="11817"/>
        <v>32</v>
      </c>
      <c r="D11514" s="149" t="str">
        <f>+VLOOKUP($A11514,mUNICIPIOS!$B$4:$F$343,2,0)</f>
        <v>Zacapa</v>
      </c>
      <c r="E11514" s="149">
        <f>+VLOOKUP($A11514,mUNICIPIOS!$B$4:$F$343,3,0)</f>
        <v>1909</v>
      </c>
      <c r="F11514" s="149" t="str">
        <f>+VLOOKUP($A11514,mUNICIPIOS!$B$4:$F$343,4,0)</f>
        <v>La Unión</v>
      </c>
      <c r="G11514" s="139" t="str">
        <f t="shared" ref="G11514:K11514" si="11830">+G11476</f>
        <v>06</v>
      </c>
      <c r="H11514" t="str">
        <f t="shared" si="11830"/>
        <v>IGE</v>
      </c>
      <c r="I11514" t="str">
        <f t="shared" si="11830"/>
        <v>Índice de Gestión Estratégica</v>
      </c>
      <c r="J11514" t="str">
        <f t="shared" si="11830"/>
        <v>06-03</v>
      </c>
      <c r="K11514" t="str">
        <f t="shared" si="11830"/>
        <v>Presupuesto de egresos relacionado a competencias municipales que responden a prioridades nacionales de desarrollo.</v>
      </c>
      <c r="L11514" s="150">
        <f>+VLOOKUP($E11514,IGE_2018!$B$8:$Z$347,9,0)</f>
        <v>0.26440677275597213</v>
      </c>
      <c r="M11514" s="142" t="str">
        <f>+VLOOKUP($E11514,IGE_2018!$B$8:$Z$347,10,0)</f>
        <v>Medio bajo</v>
      </c>
    </row>
    <row r="11515" spans="1:13" x14ac:dyDescent="0.3">
      <c r="A11515" s="139">
        <f t="shared" si="11815"/>
        <v>303</v>
      </c>
      <c r="B11515" s="148">
        <f t="shared" si="11817"/>
        <v>33</v>
      </c>
      <c r="D11515" s="149" t="str">
        <f>+VLOOKUP($A11515,mUNICIPIOS!$B$4:$F$343,2,0)</f>
        <v>Zacapa</v>
      </c>
      <c r="E11515" s="149">
        <f>+VLOOKUP($A11515,mUNICIPIOS!$B$4:$F$343,3,0)</f>
        <v>1909</v>
      </c>
      <c r="F11515" s="149" t="str">
        <f>+VLOOKUP($A11515,mUNICIPIOS!$B$4:$F$343,4,0)</f>
        <v>La Unión</v>
      </c>
      <c r="G11515" s="139" t="str">
        <f t="shared" ref="G11515:K11515" si="11831">+G11477</f>
        <v>06</v>
      </c>
      <c r="H11515" t="str">
        <f t="shared" si="11831"/>
        <v>IGE</v>
      </c>
      <c r="I11515" t="str">
        <f t="shared" si="11831"/>
        <v>Índice de Gestión Estratégica</v>
      </c>
      <c r="J11515" t="str">
        <f t="shared" si="11831"/>
        <v>06-04</v>
      </c>
      <c r="K11515" t="str">
        <f t="shared" si="11831"/>
        <v>Institucionalización de la gestión ordenada del territorio</v>
      </c>
      <c r="L11515" s="150">
        <f>+VLOOKUP($E11515,IGE_2018!$B$8:$Z$347,12,0)</f>
        <v>0.60000000000000009</v>
      </c>
      <c r="M11515" s="142" t="str">
        <f>+VLOOKUP($E11515,IGE_2018!$B$8:$Z$347,13,0)</f>
        <v>Medio</v>
      </c>
    </row>
    <row r="11516" spans="1:13" x14ac:dyDescent="0.3">
      <c r="A11516" s="139">
        <f t="shared" si="11815"/>
        <v>303</v>
      </c>
      <c r="B11516" s="148">
        <f t="shared" si="11817"/>
        <v>34</v>
      </c>
      <c r="D11516" s="149" t="str">
        <f>+VLOOKUP($A11516,mUNICIPIOS!$B$4:$F$343,2,0)</f>
        <v>Zacapa</v>
      </c>
      <c r="E11516" s="149">
        <f>+VLOOKUP($A11516,mUNICIPIOS!$B$4:$F$343,3,0)</f>
        <v>1909</v>
      </c>
      <c r="F11516" s="149" t="str">
        <f>+VLOOKUP($A11516,mUNICIPIOS!$B$4:$F$343,4,0)</f>
        <v>La Unión</v>
      </c>
      <c r="G11516" s="139" t="str">
        <f t="shared" ref="G11516:K11516" si="11832">+G11478</f>
        <v>06</v>
      </c>
      <c r="H11516" t="str">
        <f t="shared" si="11832"/>
        <v>IGE</v>
      </c>
      <c r="I11516" t="str">
        <f t="shared" si="11832"/>
        <v>Índice de Gestión Estratégica</v>
      </c>
      <c r="J11516" t="str">
        <f t="shared" si="11832"/>
        <v>06-05</v>
      </c>
      <c r="K11516" t="str">
        <f t="shared" si="11832"/>
        <v>Acciones para la gestión ordenada del territorio</v>
      </c>
      <c r="L11516" s="150">
        <f>+VLOOKUP($E11516,IGE_2018!$B$8:$Z$347,15,0)</f>
        <v>0</v>
      </c>
      <c r="M11516" s="142" t="str">
        <f>+VLOOKUP($E11516,IGE_2018!$B$8:$Z$347,16,0)</f>
        <v>Bajo</v>
      </c>
    </row>
    <row r="11517" spans="1:13" x14ac:dyDescent="0.3">
      <c r="A11517" s="139">
        <f t="shared" si="11815"/>
        <v>303</v>
      </c>
      <c r="B11517" s="148">
        <f t="shared" si="11817"/>
        <v>35</v>
      </c>
      <c r="D11517" s="149" t="str">
        <f>+VLOOKUP($A11517,mUNICIPIOS!$B$4:$F$343,2,0)</f>
        <v>Zacapa</v>
      </c>
      <c r="E11517" s="149">
        <f>+VLOOKUP($A11517,mUNICIPIOS!$B$4:$F$343,3,0)</f>
        <v>1909</v>
      </c>
      <c r="F11517" s="149" t="str">
        <f>+VLOOKUP($A11517,mUNICIPIOS!$B$4:$F$343,4,0)</f>
        <v>La Unión</v>
      </c>
      <c r="G11517" s="139" t="str">
        <f t="shared" ref="G11517:K11517" si="11833">+G11479</f>
        <v>06</v>
      </c>
      <c r="H11517" t="str">
        <f t="shared" si="11833"/>
        <v>IGE</v>
      </c>
      <c r="I11517" t="str">
        <f t="shared" si="11833"/>
        <v>Índice de Gestión Estratégica</v>
      </c>
      <c r="J11517" t="str">
        <f t="shared" si="11833"/>
        <v>06-06</v>
      </c>
      <c r="K11517" t="str">
        <f t="shared" si="11833"/>
        <v>Gestión de riesgo en la formulación de proyectos derivados de la planificación operativa anual</v>
      </c>
      <c r="L11517" s="150">
        <f>+VLOOKUP($E11517,IGE_2018!$B$8:$Z$347,18,0)</f>
        <v>0</v>
      </c>
      <c r="M11517" s="142" t="str">
        <f>+VLOOKUP($E11517,IGE_2018!$B$8:$Z$347,19,0)</f>
        <v>Bajo</v>
      </c>
    </row>
    <row r="11518" spans="1:13" x14ac:dyDescent="0.3">
      <c r="A11518" s="139">
        <f t="shared" si="11815"/>
        <v>303</v>
      </c>
      <c r="B11518" s="148">
        <f t="shared" si="11817"/>
        <v>36</v>
      </c>
      <c r="D11518" s="149" t="str">
        <f>+VLOOKUP($A11518,mUNICIPIOS!$B$4:$F$343,2,0)</f>
        <v>Zacapa</v>
      </c>
      <c r="E11518" s="149">
        <f>+VLOOKUP($A11518,mUNICIPIOS!$B$4:$F$343,3,0)</f>
        <v>1909</v>
      </c>
      <c r="F11518" s="149" t="str">
        <f>+VLOOKUP($A11518,mUNICIPIOS!$B$4:$F$343,4,0)</f>
        <v>La Unión</v>
      </c>
      <c r="G11518" s="139" t="str">
        <f t="shared" ref="G11518:K11518" si="11834">+G11480</f>
        <v>06</v>
      </c>
      <c r="H11518" t="str">
        <f t="shared" si="11834"/>
        <v>IGE</v>
      </c>
      <c r="I11518" t="str">
        <f t="shared" si="11834"/>
        <v>Índice de Gestión Estratégica</v>
      </c>
      <c r="J11518" t="str">
        <f t="shared" si="11834"/>
        <v>06-07</v>
      </c>
      <c r="K11518" t="str">
        <f t="shared" si="11834"/>
        <v>Ingresos por servicios ambientales en relación a los ingresos propios sin regalías</v>
      </c>
      <c r="L11518" s="150">
        <f>+VLOOKUP($E11518,IGE_2018!$B$8:$Z$347,21,0)</f>
        <v>5.1504939000509259E-2</v>
      </c>
      <c r="M11518" s="142" t="str">
        <f>+VLOOKUP($E11518,IGE_2018!$B$8:$Z$347,22,0)</f>
        <v>Bajo</v>
      </c>
    </row>
    <row r="11519" spans="1:13" x14ac:dyDescent="0.3">
      <c r="A11519" s="139">
        <f t="shared" si="11815"/>
        <v>303</v>
      </c>
      <c r="B11519" s="148">
        <f t="shared" si="11817"/>
        <v>37</v>
      </c>
      <c r="D11519" s="149" t="str">
        <f>+VLOOKUP($A11519,mUNICIPIOS!$B$4:$F$343,2,0)</f>
        <v>Zacapa</v>
      </c>
      <c r="E11519" s="149">
        <f>+VLOOKUP($A11519,mUNICIPIOS!$B$4:$F$343,3,0)</f>
        <v>1909</v>
      </c>
      <c r="F11519" s="149" t="str">
        <f>+VLOOKUP($A11519,mUNICIPIOS!$B$4:$F$343,4,0)</f>
        <v>La Unión</v>
      </c>
      <c r="G11519" s="139" t="str">
        <f t="shared" ref="G11519:K11519" si="11835">+G11481</f>
        <v>06</v>
      </c>
      <c r="H11519" t="str">
        <f t="shared" si="11835"/>
        <v>IGE</v>
      </c>
      <c r="I11519" t="str">
        <f t="shared" si="11835"/>
        <v>Índice de Gestión Estratégica</v>
      </c>
      <c r="J11519" t="str">
        <f t="shared" si="11835"/>
        <v>INDICE</v>
      </c>
      <c r="K11519">
        <f t="shared" si="11835"/>
        <v>0</v>
      </c>
      <c r="L11519" s="150">
        <f>+VLOOKUP($E11519,IGE_2018!$B$8:$Z$347,24,0)</f>
        <v>0.13125218708904399</v>
      </c>
      <c r="M11519" s="142" t="str">
        <f>+VLOOKUP($E11519,IGE_2018!$B$8:$Z$347,25,0)</f>
        <v>Bajo</v>
      </c>
    </row>
    <row r="11520" spans="1:13" x14ac:dyDescent="0.3">
      <c r="A11520" s="139">
        <f t="shared" si="11815"/>
        <v>303</v>
      </c>
      <c r="B11520" s="148">
        <f t="shared" si="11817"/>
        <v>38</v>
      </c>
      <c r="D11520" s="149" t="str">
        <f>+VLOOKUP($A11520,mUNICIPIOS!$B$4:$F$343,2,0)</f>
        <v>Zacapa</v>
      </c>
      <c r="E11520" s="149">
        <f>+VLOOKUP($A11520,mUNICIPIOS!$B$4:$F$343,3,0)</f>
        <v>1909</v>
      </c>
      <c r="F11520" s="149" t="str">
        <f>+VLOOKUP($A11520,mUNICIPIOS!$B$4:$F$343,4,0)</f>
        <v>La Unión</v>
      </c>
      <c r="G11520" s="139" t="str">
        <f t="shared" ref="G11520:K11520" si="11836">+G11482</f>
        <v>RANKING</v>
      </c>
      <c r="H11520" t="str">
        <f t="shared" si="11836"/>
        <v>RGM</v>
      </c>
      <c r="I11520" t="str">
        <f t="shared" si="11836"/>
        <v>Ranking de la Gestión Municipal 2018</v>
      </c>
      <c r="J11520" t="str">
        <f t="shared" si="11836"/>
        <v>RANKING</v>
      </c>
      <c r="K11520">
        <f t="shared" si="11836"/>
        <v>0</v>
      </c>
      <c r="L11520" s="151">
        <f>+VLOOKUP($E11520,Resultados_generales!$C$8:$AE$347,27,0)</f>
        <v>0.36779252306944721</v>
      </c>
      <c r="M11520" t="str">
        <f>+VLOOKUP($E11520,Resultados_generales!$C$8:$AE$347,28,0)</f>
        <v>Medio bajo</v>
      </c>
    </row>
    <row r="11521" spans="1:13" x14ac:dyDescent="0.3">
      <c r="A11521" s="139">
        <f t="shared" si="11815"/>
        <v>304</v>
      </c>
      <c r="B11521" s="148">
        <f t="shared" si="11817"/>
        <v>1</v>
      </c>
      <c r="D11521" s="149" t="str">
        <f>+VLOOKUP($A11521,mUNICIPIOS!$B$4:$F$343,2,0)</f>
        <v>Zacapa</v>
      </c>
      <c r="E11521" s="149">
        <f>+VLOOKUP($A11521,mUNICIPIOS!$B$4:$F$343,3,0)</f>
        <v>1910</v>
      </c>
      <c r="F11521" s="149" t="str">
        <f>+VLOOKUP($A11521,mUNICIPIOS!$B$4:$F$343,4,0)</f>
        <v>Huité</v>
      </c>
      <c r="G11521" s="139" t="str">
        <f t="shared" ref="G11521:K11521" si="11837">+G11483</f>
        <v>01</v>
      </c>
      <c r="H11521" t="str">
        <f t="shared" si="11837"/>
        <v>IPC</v>
      </c>
      <c r="I11521" t="str">
        <f t="shared" si="11837"/>
        <v>Índice de Participación Ciudadana</v>
      </c>
      <c r="J11521" t="str">
        <f t="shared" si="11837"/>
        <v>01-01</v>
      </c>
      <c r="K11521" t="str">
        <f t="shared" si="11837"/>
        <v>Número de reuniones del COMUDE en el año de la medición.</v>
      </c>
      <c r="L11521" s="150">
        <f>+VLOOKUP($E11521,IPC_2018!$B$8:$T$347,3,0)</f>
        <v>1</v>
      </c>
      <c r="M11521" s="142" t="str">
        <f>+VLOOKUP($E11521,IPC_2018!$B$8:$T$347,4,0)</f>
        <v>Alto</v>
      </c>
    </row>
    <row r="11522" spans="1:13" x14ac:dyDescent="0.3">
      <c r="A11522" s="139">
        <f t="shared" si="11815"/>
        <v>304</v>
      </c>
      <c r="B11522" s="148">
        <f t="shared" si="11817"/>
        <v>2</v>
      </c>
      <c r="D11522" s="149" t="str">
        <f>+VLOOKUP($A11522,mUNICIPIOS!$B$4:$F$343,2,0)</f>
        <v>Zacapa</v>
      </c>
      <c r="E11522" s="149">
        <f>+VLOOKUP($A11522,mUNICIPIOS!$B$4:$F$343,3,0)</f>
        <v>1910</v>
      </c>
      <c r="F11522" s="149" t="str">
        <f>+VLOOKUP($A11522,mUNICIPIOS!$B$4:$F$343,4,0)</f>
        <v>Huité</v>
      </c>
      <c r="G11522" s="139" t="str">
        <f t="shared" ref="G11522:K11522" si="11838">+G11484</f>
        <v>01</v>
      </c>
      <c r="H11522" t="str">
        <f t="shared" si="11838"/>
        <v>IPC</v>
      </c>
      <c r="I11522" t="str">
        <f t="shared" si="11838"/>
        <v>Índice de Participación Ciudadana</v>
      </c>
      <c r="J11522" t="str">
        <f t="shared" si="11838"/>
        <v>01-02</v>
      </c>
      <c r="K11522" t="str">
        <f t="shared" si="11838"/>
        <v>Participación de Alcaldes, Concejales y Síndicos determinados o designados en el COMUDE</v>
      </c>
      <c r="L11522" s="150">
        <f>+VLOOKUP($E11522,IPC_2018!$B$8:$T$347,6,0)</f>
        <v>0.55208333333333337</v>
      </c>
      <c r="M11522" s="142" t="str">
        <f>+VLOOKUP($E11522,IPC_2018!$B$8:$T$347,7,0)</f>
        <v>Medio</v>
      </c>
    </row>
    <row r="11523" spans="1:13" x14ac:dyDescent="0.3">
      <c r="A11523" s="139">
        <f t="shared" si="11815"/>
        <v>304</v>
      </c>
      <c r="B11523" s="148">
        <f t="shared" si="11817"/>
        <v>3</v>
      </c>
      <c r="D11523" s="149" t="str">
        <f>+VLOOKUP($A11523,mUNICIPIOS!$B$4:$F$343,2,0)</f>
        <v>Zacapa</v>
      </c>
      <c r="E11523" s="149">
        <f>+VLOOKUP($A11523,mUNICIPIOS!$B$4:$F$343,3,0)</f>
        <v>1910</v>
      </c>
      <c r="F11523" s="149" t="str">
        <f>+VLOOKUP($A11523,mUNICIPIOS!$B$4:$F$343,4,0)</f>
        <v>Huité</v>
      </c>
      <c r="G11523" s="139" t="str">
        <f t="shared" ref="G11523:K11523" si="11839">+G11485</f>
        <v>01</v>
      </c>
      <c r="H11523" t="str">
        <f t="shared" si="11839"/>
        <v>IPC</v>
      </c>
      <c r="I11523" t="str">
        <f t="shared" si="11839"/>
        <v>Índice de Participación Ciudadana</v>
      </c>
      <c r="J11523" t="str">
        <f t="shared" si="11839"/>
        <v>01-03</v>
      </c>
      <c r="K11523" t="str">
        <f t="shared" si="11839"/>
        <v>Participación  de organizaciones de jóvenes, mujeres, pueblos mayas, xincas, garífunas, y otras organizaciones en el Comude</v>
      </c>
      <c r="L11523" s="150">
        <f>+VLOOKUP($E11523,IPC_2018!$B$8:$T$347,9,0)</f>
        <v>0.12785388127853883</v>
      </c>
      <c r="M11523" s="142" t="str">
        <f>+VLOOKUP($E11523,IPC_2018!$B$8:$T$347,10,0)</f>
        <v>Bajo</v>
      </c>
    </row>
    <row r="11524" spans="1:13" x14ac:dyDescent="0.3">
      <c r="A11524" s="139">
        <f t="shared" si="11815"/>
        <v>304</v>
      </c>
      <c r="B11524" s="148">
        <f t="shared" si="11817"/>
        <v>4</v>
      </c>
      <c r="D11524" s="149" t="str">
        <f>+VLOOKUP($A11524,mUNICIPIOS!$B$4:$F$343,2,0)</f>
        <v>Zacapa</v>
      </c>
      <c r="E11524" s="149">
        <f>+VLOOKUP($A11524,mUNICIPIOS!$B$4:$F$343,3,0)</f>
        <v>1910</v>
      </c>
      <c r="F11524" s="149" t="str">
        <f>+VLOOKUP($A11524,mUNICIPIOS!$B$4:$F$343,4,0)</f>
        <v>Huité</v>
      </c>
      <c r="G11524" s="139" t="str">
        <f t="shared" ref="G11524:K11524" si="11840">+G11486</f>
        <v>01</v>
      </c>
      <c r="H11524" t="str">
        <f t="shared" si="11840"/>
        <v>IPC</v>
      </c>
      <c r="I11524" t="str">
        <f t="shared" si="11840"/>
        <v>Índice de Participación Ciudadana</v>
      </c>
      <c r="J11524" t="str">
        <f t="shared" si="11840"/>
        <v>01-04</v>
      </c>
      <c r="K11524" t="str">
        <f t="shared" si="11840"/>
        <v>Representatividad territorial del Comude.</v>
      </c>
      <c r="L11524" s="150">
        <f>+VLOOKUP($E11524,IPC_2018!$B$8:$T$347,12,0)</f>
        <v>0.76238095238095238</v>
      </c>
      <c r="M11524" s="142" t="str">
        <f>+VLOOKUP($E11524,IPC_2018!$B$8:$T$347,13,0)</f>
        <v>Medio alto</v>
      </c>
    </row>
    <row r="11525" spans="1:13" x14ac:dyDescent="0.3">
      <c r="A11525" s="139">
        <f t="shared" si="11815"/>
        <v>304</v>
      </c>
      <c r="B11525" s="148">
        <f t="shared" si="11817"/>
        <v>5</v>
      </c>
      <c r="D11525" s="149" t="str">
        <f>+VLOOKUP($A11525,mUNICIPIOS!$B$4:$F$343,2,0)</f>
        <v>Zacapa</v>
      </c>
      <c r="E11525" s="149">
        <f>+VLOOKUP($A11525,mUNICIPIOS!$B$4:$F$343,3,0)</f>
        <v>1910</v>
      </c>
      <c r="F11525" s="149" t="str">
        <f>+VLOOKUP($A11525,mUNICIPIOS!$B$4:$F$343,4,0)</f>
        <v>Huité</v>
      </c>
      <c r="G11525" s="139" t="str">
        <f t="shared" ref="G11525:K11525" si="11841">+G11487</f>
        <v>01</v>
      </c>
      <c r="H11525" t="str">
        <f t="shared" si="11841"/>
        <v>IPC</v>
      </c>
      <c r="I11525" t="str">
        <f t="shared" si="11841"/>
        <v>Índice de Participación Ciudadana</v>
      </c>
      <c r="J11525" t="str">
        <f t="shared" si="11841"/>
        <v>01-05</v>
      </c>
      <c r="K11525" t="str">
        <f t="shared" si="11841"/>
        <v>Funcionamiento del Comude</v>
      </c>
      <c r="L11525" s="150">
        <f>+VLOOKUP($E11525,IPC_2018!$B$8:$T$347,15,0)</f>
        <v>0.25662544178679342</v>
      </c>
      <c r="M11525" s="142" t="str">
        <f>+VLOOKUP($E11525,IPC_2018!$B$8:$T$347,16,0)</f>
        <v>Medio bajo</v>
      </c>
    </row>
    <row r="11526" spans="1:13" x14ac:dyDescent="0.3">
      <c r="A11526" s="139">
        <f t="shared" si="11815"/>
        <v>304</v>
      </c>
      <c r="B11526" s="148">
        <f t="shared" si="11817"/>
        <v>6</v>
      </c>
      <c r="D11526" s="149" t="str">
        <f>+VLOOKUP($A11526,mUNICIPIOS!$B$4:$F$343,2,0)</f>
        <v>Zacapa</v>
      </c>
      <c r="E11526" s="149">
        <f>+VLOOKUP($A11526,mUNICIPIOS!$B$4:$F$343,3,0)</f>
        <v>1910</v>
      </c>
      <c r="F11526" s="149" t="str">
        <f>+VLOOKUP($A11526,mUNICIPIOS!$B$4:$F$343,4,0)</f>
        <v>Huité</v>
      </c>
      <c r="G11526" s="139" t="str">
        <f t="shared" ref="G11526:K11526" si="11842">+G11488</f>
        <v>01</v>
      </c>
      <c r="H11526" t="str">
        <f t="shared" si="11842"/>
        <v>IPC</v>
      </c>
      <c r="I11526" t="str">
        <f t="shared" si="11842"/>
        <v>Índice de Participación Ciudadana</v>
      </c>
      <c r="J11526" t="str">
        <f t="shared" si="11842"/>
        <v>INDICE</v>
      </c>
      <c r="K11526">
        <f t="shared" si="11842"/>
        <v>0</v>
      </c>
      <c r="L11526" s="150">
        <f>+VLOOKUP($E11526,IPC_2018!$B$8:$T$347,18,0)</f>
        <v>0.66603945798360931</v>
      </c>
      <c r="M11526" s="142" t="str">
        <f>+VLOOKUP($E11526,IPC_2018!$B$8:$T$347,19,0)</f>
        <v>Medio alto</v>
      </c>
    </row>
    <row r="11527" spans="1:13" x14ac:dyDescent="0.3">
      <c r="A11527" s="139">
        <f t="shared" si="11815"/>
        <v>304</v>
      </c>
      <c r="B11527" s="148">
        <f t="shared" si="11817"/>
        <v>7</v>
      </c>
      <c r="D11527" s="149" t="str">
        <f>+VLOOKUP($A11527,mUNICIPIOS!$B$4:$F$343,2,0)</f>
        <v>Zacapa</v>
      </c>
      <c r="E11527" s="149">
        <f>+VLOOKUP($A11527,mUNICIPIOS!$B$4:$F$343,3,0)</f>
        <v>1910</v>
      </c>
      <c r="F11527" s="149" t="str">
        <f>+VLOOKUP($A11527,mUNICIPIOS!$B$4:$F$343,4,0)</f>
        <v>Huité</v>
      </c>
      <c r="G11527" s="139" t="str">
        <f t="shared" ref="G11527:K11527" si="11843">+G11489</f>
        <v>02</v>
      </c>
      <c r="H11527" t="str">
        <f t="shared" si="11843"/>
        <v>IIC</v>
      </c>
      <c r="I11527" t="str">
        <f t="shared" si="11843"/>
        <v>Índice de Información a la Ciudadanía</v>
      </c>
      <c r="J11527" t="str">
        <f t="shared" si="11843"/>
        <v>02-01</v>
      </c>
      <c r="K11527" t="str">
        <f t="shared" si="11843"/>
        <v>Rendición de cuentas cuatrimestral y anual al Comude enfocadas en resultados.</v>
      </c>
      <c r="L11527" s="150">
        <f>+VLOOKUP($E11527,IIC_2018!$B$8:$Q$347,3,0)</f>
        <v>0.4</v>
      </c>
      <c r="M11527" s="142" t="str">
        <f>+VLOOKUP($E11527,IIC_2018!$B$8:$Q$347,4,0)</f>
        <v>Medio bajo</v>
      </c>
    </row>
    <row r="11528" spans="1:13" x14ac:dyDescent="0.3">
      <c r="A11528" s="139">
        <f t="shared" si="11815"/>
        <v>304</v>
      </c>
      <c r="B11528" s="148">
        <f t="shared" si="11817"/>
        <v>8</v>
      </c>
      <c r="D11528" s="149" t="str">
        <f>+VLOOKUP($A11528,mUNICIPIOS!$B$4:$F$343,2,0)</f>
        <v>Zacapa</v>
      </c>
      <c r="E11528" s="149">
        <f>+VLOOKUP($A11528,mUNICIPIOS!$B$4:$F$343,3,0)</f>
        <v>1910</v>
      </c>
      <c r="F11528" s="149" t="str">
        <f>+VLOOKUP($A11528,mUNICIPIOS!$B$4:$F$343,4,0)</f>
        <v>Huité</v>
      </c>
      <c r="G11528" s="139" t="str">
        <f t="shared" ref="G11528:K11528" si="11844">+G11490</f>
        <v>02</v>
      </c>
      <c r="H11528" t="str">
        <f t="shared" si="11844"/>
        <v>IIC</v>
      </c>
      <c r="I11528" t="str">
        <f t="shared" si="11844"/>
        <v>Índice de Información a la Ciudadanía</v>
      </c>
      <c r="J11528" t="str">
        <f t="shared" si="11844"/>
        <v>02-02</v>
      </c>
      <c r="K11528" t="str">
        <f t="shared" si="11844"/>
        <v>Información presupuestaria y otra información brindada a la ciudadanía disponible en medios locales de comunicación.</v>
      </c>
      <c r="L11528" s="150">
        <f>+VLOOKUP($E11528,IIC_2018!$B$8:$Q$347,6,0)</f>
        <v>1</v>
      </c>
      <c r="M11528" s="142" t="str">
        <f>+VLOOKUP($E11528,IIC_2018!$B$8:$Q$347,7,0)</f>
        <v>Alto</v>
      </c>
    </row>
    <row r="11529" spans="1:13" x14ac:dyDescent="0.3">
      <c r="A11529" s="139">
        <f t="shared" si="11815"/>
        <v>304</v>
      </c>
      <c r="B11529" s="148">
        <f t="shared" si="11817"/>
        <v>9</v>
      </c>
      <c r="D11529" s="149" t="str">
        <f>+VLOOKUP($A11529,mUNICIPIOS!$B$4:$F$343,2,0)</f>
        <v>Zacapa</v>
      </c>
      <c r="E11529" s="149">
        <f>+VLOOKUP($A11529,mUNICIPIOS!$B$4:$F$343,3,0)</f>
        <v>1910</v>
      </c>
      <c r="F11529" s="149" t="str">
        <f>+VLOOKUP($A11529,mUNICIPIOS!$B$4:$F$343,4,0)</f>
        <v>Huité</v>
      </c>
      <c r="G11529" s="139" t="str">
        <f t="shared" ref="G11529:K11529" si="11845">+G11491</f>
        <v>02</v>
      </c>
      <c r="H11529" t="str">
        <f t="shared" si="11845"/>
        <v>IIC</v>
      </c>
      <c r="I11529" t="str">
        <f t="shared" si="11845"/>
        <v>Índice de Información a la Ciudadanía</v>
      </c>
      <c r="J11529" t="str">
        <f t="shared" si="11845"/>
        <v>02-03</v>
      </c>
      <c r="K11529" t="str">
        <f t="shared" si="11845"/>
        <v>Información pública de oficio actualizada y disponible de acuerdo a la LAIP y uso de internet.</v>
      </c>
      <c r="L11529" s="150">
        <f>+VLOOKUP($E11529,IIC_2018!$B$8:$Q$347,9,0)</f>
        <v>0.99999999999999989</v>
      </c>
      <c r="M11529" s="142" t="str">
        <f>+VLOOKUP($E11529,IIC_2018!$B$8:$Q$347,10,0)</f>
        <v>Alto</v>
      </c>
    </row>
    <row r="11530" spans="1:13" x14ac:dyDescent="0.3">
      <c r="A11530" s="139">
        <f t="shared" si="11815"/>
        <v>304</v>
      </c>
      <c r="B11530" s="148">
        <f t="shared" si="11817"/>
        <v>10</v>
      </c>
      <c r="D11530" s="149" t="str">
        <f>+VLOOKUP($A11530,mUNICIPIOS!$B$4:$F$343,2,0)</f>
        <v>Zacapa</v>
      </c>
      <c r="E11530" s="149">
        <f>+VLOOKUP($A11530,mUNICIPIOS!$B$4:$F$343,3,0)</f>
        <v>1910</v>
      </c>
      <c r="F11530" s="149" t="str">
        <f>+VLOOKUP($A11530,mUNICIPIOS!$B$4:$F$343,4,0)</f>
        <v>Huité</v>
      </c>
      <c r="G11530" s="139" t="str">
        <f t="shared" ref="G11530:K11530" si="11846">+G11492</f>
        <v>02</v>
      </c>
      <c r="H11530" t="str">
        <f t="shared" si="11846"/>
        <v>IIC</v>
      </c>
      <c r="I11530" t="str">
        <f t="shared" si="11846"/>
        <v>Índice de Información a la Ciudadanía</v>
      </c>
      <c r="J11530" t="str">
        <f t="shared" si="11846"/>
        <v>02-04</v>
      </c>
      <c r="K11530" t="str">
        <f t="shared" si="11846"/>
        <v>Relación del monto contratado por medio de Guate compras con el total del presupuesto de egresos vigente.</v>
      </c>
      <c r="L11530" s="150">
        <f>+VLOOKUP($E11530,IIC_2018!$B$8:$Q$347,12,0)</f>
        <v>0.43575973200381807</v>
      </c>
      <c r="M11530" s="142" t="str">
        <f>+VLOOKUP($E11530,IIC_2018!$B$8:$Q$347,13,0)</f>
        <v>Medio</v>
      </c>
    </row>
    <row r="11531" spans="1:13" x14ac:dyDescent="0.3">
      <c r="A11531" s="139">
        <f t="shared" si="11815"/>
        <v>304</v>
      </c>
      <c r="B11531" s="148">
        <f t="shared" si="11817"/>
        <v>11</v>
      </c>
      <c r="D11531" s="149" t="str">
        <f>+VLOOKUP($A11531,mUNICIPIOS!$B$4:$F$343,2,0)</f>
        <v>Zacapa</v>
      </c>
      <c r="E11531" s="149">
        <f>+VLOOKUP($A11531,mUNICIPIOS!$B$4:$F$343,3,0)</f>
        <v>1910</v>
      </c>
      <c r="F11531" s="149" t="str">
        <f>+VLOOKUP($A11531,mUNICIPIOS!$B$4:$F$343,4,0)</f>
        <v>Huité</v>
      </c>
      <c r="G11531" s="139" t="str">
        <f t="shared" ref="G11531:K11531" si="11847">+G11493</f>
        <v>02</v>
      </c>
      <c r="H11531" t="str">
        <f t="shared" si="11847"/>
        <v>IIC</v>
      </c>
      <c r="I11531" t="str">
        <f t="shared" si="11847"/>
        <v>Índice de Información a la Ciudadanía</v>
      </c>
      <c r="J11531" t="str">
        <f t="shared" si="11847"/>
        <v>INDICE</v>
      </c>
      <c r="K11531">
        <f t="shared" si="11847"/>
        <v>0</v>
      </c>
      <c r="L11531" s="150">
        <f>+VLOOKUP($E11531,IIC_2018!$B$8:$Q$347,15,0)</f>
        <v>0.70893993300095448</v>
      </c>
      <c r="M11531" s="142" t="str">
        <f>+VLOOKUP($E11531,IIC_2018!$B$8:$Q$347,16,0)</f>
        <v>Medio alto</v>
      </c>
    </row>
    <row r="11532" spans="1:13" x14ac:dyDescent="0.3">
      <c r="A11532" s="139">
        <f t="shared" si="11815"/>
        <v>304</v>
      </c>
      <c r="B11532" s="148">
        <f t="shared" si="11817"/>
        <v>12</v>
      </c>
      <c r="D11532" s="149" t="str">
        <f>+VLOOKUP($A11532,mUNICIPIOS!$B$4:$F$343,2,0)</f>
        <v>Zacapa</v>
      </c>
      <c r="E11532" s="149">
        <f>+VLOOKUP($A11532,mUNICIPIOS!$B$4:$F$343,3,0)</f>
        <v>1910</v>
      </c>
      <c r="F11532" s="149" t="str">
        <f>+VLOOKUP($A11532,mUNICIPIOS!$B$4:$F$343,4,0)</f>
        <v>Huité</v>
      </c>
      <c r="G11532" s="139" t="str">
        <f t="shared" ref="G11532:K11532" si="11848">+G11494</f>
        <v>03</v>
      </c>
      <c r="H11532" t="str">
        <f t="shared" si="11848"/>
        <v>ISP</v>
      </c>
      <c r="I11532" t="str">
        <f t="shared" si="11848"/>
        <v>Índice de Servicios Públicos</v>
      </c>
      <c r="J11532" t="str">
        <f t="shared" si="11848"/>
        <v>03-01</v>
      </c>
      <c r="K11532" t="str">
        <f t="shared" si="11848"/>
        <v>Cobertura del servicio público de agua</v>
      </c>
      <c r="L11532" s="150">
        <f>+VLOOKUP($E11532,ISP_2018!$B$8:$T$347,3,0)</f>
        <v>0.57885811192764269</v>
      </c>
      <c r="M11532" s="142" t="str">
        <f>+VLOOKUP($E11532,ISP_2018!$B$8:$T$347,4,0)</f>
        <v>Medio</v>
      </c>
    </row>
    <row r="11533" spans="1:13" x14ac:dyDescent="0.3">
      <c r="A11533" s="139">
        <f t="shared" si="11815"/>
        <v>304</v>
      </c>
      <c r="B11533" s="148">
        <f t="shared" si="11817"/>
        <v>13</v>
      </c>
      <c r="D11533" s="149" t="str">
        <f>+VLOOKUP($A11533,mUNICIPIOS!$B$4:$F$343,2,0)</f>
        <v>Zacapa</v>
      </c>
      <c r="E11533" s="149">
        <f>+VLOOKUP($A11533,mUNICIPIOS!$B$4:$F$343,3,0)</f>
        <v>1910</v>
      </c>
      <c r="F11533" s="149" t="str">
        <f>+VLOOKUP($A11533,mUNICIPIOS!$B$4:$F$343,4,0)</f>
        <v>Huité</v>
      </c>
      <c r="G11533" s="139" t="str">
        <f t="shared" ref="G11533:K11533" si="11849">+G11495</f>
        <v>03</v>
      </c>
      <c r="H11533" t="str">
        <f t="shared" si="11849"/>
        <v>ISP</v>
      </c>
      <c r="I11533" t="str">
        <f t="shared" si="11849"/>
        <v>Índice de Servicios Públicos</v>
      </c>
      <c r="J11533" t="str">
        <f t="shared" si="11849"/>
        <v>03-02</v>
      </c>
      <c r="K11533" t="str">
        <f t="shared" si="11849"/>
        <v>Control de la calidad del servicio público de agua</v>
      </c>
      <c r="L11533" s="150">
        <f>+VLOOKUP($E11533,ISP_2018!$B$8:$T$347,6,0)</f>
        <v>0</v>
      </c>
      <c r="M11533" s="142" t="str">
        <f>+VLOOKUP($E11533,ISP_2018!$B$8:$T$347,7,0)</f>
        <v>Bajo</v>
      </c>
    </row>
    <row r="11534" spans="1:13" x14ac:dyDescent="0.3">
      <c r="A11534" s="139">
        <f t="shared" si="11815"/>
        <v>304</v>
      </c>
      <c r="B11534" s="148">
        <f t="shared" si="11817"/>
        <v>14</v>
      </c>
      <c r="D11534" s="149" t="str">
        <f>+VLOOKUP($A11534,mUNICIPIOS!$B$4:$F$343,2,0)</f>
        <v>Zacapa</v>
      </c>
      <c r="E11534" s="149">
        <f>+VLOOKUP($A11534,mUNICIPIOS!$B$4:$F$343,3,0)</f>
        <v>1910</v>
      </c>
      <c r="F11534" s="149" t="str">
        <f>+VLOOKUP($A11534,mUNICIPIOS!$B$4:$F$343,4,0)</f>
        <v>Huité</v>
      </c>
      <c r="G11534" s="139" t="str">
        <f t="shared" ref="G11534:K11534" si="11850">+G11496</f>
        <v>03</v>
      </c>
      <c r="H11534" t="str">
        <f t="shared" si="11850"/>
        <v>ISP</v>
      </c>
      <c r="I11534" t="str">
        <f t="shared" si="11850"/>
        <v>Índice de Servicios Públicos</v>
      </c>
      <c r="J11534" t="str">
        <f t="shared" si="11850"/>
        <v>03-03</v>
      </c>
      <c r="K11534" t="str">
        <f t="shared" si="11850"/>
        <v>Disposición  y tratamiento  de aguas residuales</v>
      </c>
      <c r="L11534" s="150">
        <f>+VLOOKUP($E11534,ISP_2018!$B$8:$T$347,9,0)</f>
        <v>0.33365986587380597</v>
      </c>
      <c r="M11534" s="142" t="str">
        <f>+VLOOKUP($E11534,ISP_2018!$B$8:$T$347,10,0)</f>
        <v>Medio bajo</v>
      </c>
    </row>
    <row r="11535" spans="1:13" x14ac:dyDescent="0.3">
      <c r="A11535" s="139">
        <f t="shared" si="11815"/>
        <v>304</v>
      </c>
      <c r="B11535" s="148">
        <f t="shared" si="11817"/>
        <v>15</v>
      </c>
      <c r="D11535" s="149" t="str">
        <f>+VLOOKUP($A11535,mUNICIPIOS!$B$4:$F$343,2,0)</f>
        <v>Zacapa</v>
      </c>
      <c r="E11535" s="149">
        <f>+VLOOKUP($A11535,mUNICIPIOS!$B$4:$F$343,3,0)</f>
        <v>1910</v>
      </c>
      <c r="F11535" s="149" t="str">
        <f>+VLOOKUP($A11535,mUNICIPIOS!$B$4:$F$343,4,0)</f>
        <v>Huité</v>
      </c>
      <c r="G11535" s="139" t="str">
        <f t="shared" ref="G11535:K11535" si="11851">+G11497</f>
        <v>03</v>
      </c>
      <c r="H11535" t="str">
        <f t="shared" si="11851"/>
        <v>ISP</v>
      </c>
      <c r="I11535" t="str">
        <f t="shared" si="11851"/>
        <v>Índice de Servicios Públicos</v>
      </c>
      <c r="J11535" t="str">
        <f t="shared" si="11851"/>
        <v>03-04</v>
      </c>
      <c r="K11535" t="str">
        <f t="shared" si="11851"/>
        <v>Gestión y manejo de los residuos y desechos sólidos</v>
      </c>
      <c r="L11535" s="150">
        <f>+VLOOKUP($E11535,ISP_2018!$B$8:$T$347,12,0)</f>
        <v>1.1746225613041322E-2</v>
      </c>
      <c r="M11535" s="142" t="str">
        <f>+VLOOKUP($E11535,ISP_2018!$B$8:$T$347,13,0)</f>
        <v>Bajo</v>
      </c>
    </row>
    <row r="11536" spans="1:13" x14ac:dyDescent="0.3">
      <c r="A11536" s="139">
        <f t="shared" si="11815"/>
        <v>304</v>
      </c>
      <c r="B11536" s="148">
        <f t="shared" si="11817"/>
        <v>16</v>
      </c>
      <c r="D11536" s="149" t="str">
        <f>+VLOOKUP($A11536,mUNICIPIOS!$B$4:$F$343,2,0)</f>
        <v>Zacapa</v>
      </c>
      <c r="E11536" s="149">
        <f>+VLOOKUP($A11536,mUNICIPIOS!$B$4:$F$343,3,0)</f>
        <v>1910</v>
      </c>
      <c r="F11536" s="149" t="str">
        <f>+VLOOKUP($A11536,mUNICIPIOS!$B$4:$F$343,4,0)</f>
        <v>Huité</v>
      </c>
      <c r="G11536" s="139" t="str">
        <f t="shared" ref="G11536:K11536" si="11852">+G11498</f>
        <v>03</v>
      </c>
      <c r="H11536" t="str">
        <f t="shared" si="11852"/>
        <v>ISP</v>
      </c>
      <c r="I11536" t="str">
        <f t="shared" si="11852"/>
        <v>Índice de Servicios Públicos</v>
      </c>
      <c r="J11536" t="str">
        <f t="shared" si="11852"/>
        <v>03-05</v>
      </c>
      <c r="K11536" t="str">
        <f t="shared" si="11852"/>
        <v>Gestión de servicios públicos municipales</v>
      </c>
      <c r="L11536" s="150">
        <f>+VLOOKUP($E11536,ISP_2018!$B$8:$T$347,15,0)</f>
        <v>0</v>
      </c>
      <c r="M11536" s="142" t="str">
        <f>+VLOOKUP($E11536,ISP_2018!$B$8:$T$347,16,0)</f>
        <v>Bajo</v>
      </c>
    </row>
    <row r="11537" spans="1:13" x14ac:dyDescent="0.3">
      <c r="A11537" s="139">
        <f t="shared" si="11815"/>
        <v>304</v>
      </c>
      <c r="B11537" s="148">
        <f t="shared" si="11817"/>
        <v>17</v>
      </c>
      <c r="D11537" s="149" t="str">
        <f>+VLOOKUP($A11537,mUNICIPIOS!$B$4:$F$343,2,0)</f>
        <v>Zacapa</v>
      </c>
      <c r="E11537" s="149">
        <f>+VLOOKUP($A11537,mUNICIPIOS!$B$4:$F$343,3,0)</f>
        <v>1910</v>
      </c>
      <c r="F11537" s="149" t="str">
        <f>+VLOOKUP($A11537,mUNICIPIOS!$B$4:$F$343,4,0)</f>
        <v>Huité</v>
      </c>
      <c r="G11537" s="139" t="str">
        <f t="shared" ref="G11537:K11537" si="11853">+G11499</f>
        <v>03</v>
      </c>
      <c r="H11537" t="str">
        <f t="shared" si="11853"/>
        <v>ISP</v>
      </c>
      <c r="I11537" t="str">
        <f t="shared" si="11853"/>
        <v>Índice de Servicios Públicos</v>
      </c>
      <c r="J11537" t="str">
        <f t="shared" si="11853"/>
        <v>INDICE</v>
      </c>
      <c r="K11537">
        <f t="shared" si="11853"/>
        <v>0</v>
      </c>
      <c r="L11537" s="150">
        <f>+VLOOKUP($E11537,ISP_2018!$B$8:$T$347,18,0)</f>
        <v>0.12696702949013372</v>
      </c>
      <c r="M11537" s="142" t="str">
        <f>+VLOOKUP($E11537,ISP_2018!$B$8:$T$347,19,0)</f>
        <v>Bajo</v>
      </c>
    </row>
    <row r="11538" spans="1:13" x14ac:dyDescent="0.3">
      <c r="A11538" s="139">
        <f t="shared" si="11815"/>
        <v>304</v>
      </c>
      <c r="B11538" s="148">
        <f t="shared" si="11817"/>
        <v>18</v>
      </c>
      <c r="D11538" s="149" t="str">
        <f>+VLOOKUP($A11538,mUNICIPIOS!$B$4:$F$343,2,0)</f>
        <v>Zacapa</v>
      </c>
      <c r="E11538" s="149">
        <f>+VLOOKUP($A11538,mUNICIPIOS!$B$4:$F$343,3,0)</f>
        <v>1910</v>
      </c>
      <c r="F11538" s="149" t="str">
        <f>+VLOOKUP($A11538,mUNICIPIOS!$B$4:$F$343,4,0)</f>
        <v>Huité</v>
      </c>
      <c r="G11538" s="139" t="str">
        <f t="shared" ref="G11538:K11538" si="11854">+G11500</f>
        <v>04</v>
      </c>
      <c r="H11538" t="str">
        <f t="shared" si="11854"/>
        <v>IGA</v>
      </c>
      <c r="I11538" t="str">
        <f t="shared" si="11854"/>
        <v>Índice de Gestión Administrativa</v>
      </c>
      <c r="J11538" t="str">
        <f t="shared" si="11854"/>
        <v>04-01</v>
      </c>
      <c r="K11538" t="str">
        <f t="shared" si="11854"/>
        <v>Existencia de elementos de atención municipal orientada al vecino</v>
      </c>
      <c r="L11538" s="150">
        <f>+VLOOKUP($E11538,IGA_2018!$B$8:$N$347,3,0)</f>
        <v>0.25</v>
      </c>
      <c r="M11538" s="142" t="str">
        <f>+VLOOKUP($E11538,IGA_2018!$B$8:$N$347,4,0)</f>
        <v>Medio bajo</v>
      </c>
    </row>
    <row r="11539" spans="1:13" x14ac:dyDescent="0.3">
      <c r="A11539" s="139">
        <f t="shared" si="11815"/>
        <v>304</v>
      </c>
      <c r="B11539" s="148">
        <f t="shared" si="11817"/>
        <v>19</v>
      </c>
      <c r="D11539" s="149" t="str">
        <f>+VLOOKUP($A11539,mUNICIPIOS!$B$4:$F$343,2,0)</f>
        <v>Zacapa</v>
      </c>
      <c r="E11539" s="149">
        <f>+VLOOKUP($A11539,mUNICIPIOS!$B$4:$F$343,3,0)</f>
        <v>1910</v>
      </c>
      <c r="F11539" s="149" t="str">
        <f>+VLOOKUP($A11539,mUNICIPIOS!$B$4:$F$343,4,0)</f>
        <v>Huité</v>
      </c>
      <c r="G11539" s="139" t="str">
        <f t="shared" ref="G11539:K11539" si="11855">+G11501</f>
        <v>04</v>
      </c>
      <c r="H11539" t="str">
        <f t="shared" si="11855"/>
        <v>IGA</v>
      </c>
      <c r="I11539" t="str">
        <f t="shared" si="11855"/>
        <v>Índice de Gestión Administrativa</v>
      </c>
      <c r="J11539" t="str">
        <f t="shared" si="11855"/>
        <v>04-02</v>
      </c>
      <c r="K11539" t="str">
        <f t="shared" si="11855"/>
        <v>Gestión del recurso humano.</v>
      </c>
      <c r="L11539" s="150">
        <f>+VLOOKUP($E11539,IGA_2018!$B$8:$N$347,6,0)</f>
        <v>0.49549317537986109</v>
      </c>
      <c r="M11539" s="142" t="str">
        <f>+VLOOKUP($E11539,IGA_2018!$B$8:$N$347,7,0)</f>
        <v>Medio</v>
      </c>
    </row>
    <row r="11540" spans="1:13" x14ac:dyDescent="0.3">
      <c r="A11540" s="139">
        <f t="shared" si="11815"/>
        <v>304</v>
      </c>
      <c r="B11540" s="148">
        <f t="shared" si="11817"/>
        <v>20</v>
      </c>
      <c r="D11540" s="149" t="str">
        <f>+VLOOKUP($A11540,mUNICIPIOS!$B$4:$F$343,2,0)</f>
        <v>Zacapa</v>
      </c>
      <c r="E11540" s="149">
        <f>+VLOOKUP($A11540,mUNICIPIOS!$B$4:$F$343,3,0)</f>
        <v>1910</v>
      </c>
      <c r="F11540" s="149" t="str">
        <f>+VLOOKUP($A11540,mUNICIPIOS!$B$4:$F$343,4,0)</f>
        <v>Huité</v>
      </c>
      <c r="G11540" s="139" t="str">
        <f t="shared" ref="G11540:K11540" si="11856">+G11502</f>
        <v>04</v>
      </c>
      <c r="H11540" t="str">
        <f t="shared" si="11856"/>
        <v>IGA</v>
      </c>
      <c r="I11540" t="str">
        <f t="shared" si="11856"/>
        <v>Índice de Gestión Administrativa</v>
      </c>
      <c r="J11540" t="str">
        <f t="shared" si="11856"/>
        <v>04-03</v>
      </c>
      <c r="K11540" t="str">
        <f t="shared" si="11856"/>
        <v>Existencia de oficinas municipales con instrumentos de gestión.</v>
      </c>
      <c r="L11540" s="150">
        <f>+VLOOKUP($E11540,IGA_2018!$B$8:$N$347,9,0)</f>
        <v>0.60892857142857137</v>
      </c>
      <c r="M11540" s="142" t="str">
        <f>+VLOOKUP($E11540,IGA_2018!$B$8:$N$347,10,0)</f>
        <v>Medio alto</v>
      </c>
    </row>
    <row r="11541" spans="1:13" x14ac:dyDescent="0.3">
      <c r="A11541" s="139">
        <f t="shared" si="11815"/>
        <v>304</v>
      </c>
      <c r="B11541" s="148">
        <f t="shared" si="11817"/>
        <v>21</v>
      </c>
      <c r="D11541" s="149" t="str">
        <f>+VLOOKUP($A11541,mUNICIPIOS!$B$4:$F$343,2,0)</f>
        <v>Zacapa</v>
      </c>
      <c r="E11541" s="149">
        <f>+VLOOKUP($A11541,mUNICIPIOS!$B$4:$F$343,3,0)</f>
        <v>1910</v>
      </c>
      <c r="F11541" s="149" t="str">
        <f>+VLOOKUP($A11541,mUNICIPIOS!$B$4:$F$343,4,0)</f>
        <v>Huité</v>
      </c>
      <c r="G11541" s="139" t="str">
        <f t="shared" ref="G11541:K11541" si="11857">+G11503</f>
        <v>04</v>
      </c>
      <c r="H11541" t="str">
        <f t="shared" si="11857"/>
        <v>IGA</v>
      </c>
      <c r="I11541" t="str">
        <f t="shared" si="11857"/>
        <v>Índice de Gestión Administrativa</v>
      </c>
      <c r="J11541" t="str">
        <f t="shared" si="11857"/>
        <v>INDICE</v>
      </c>
      <c r="K11541">
        <f t="shared" si="11857"/>
        <v>0</v>
      </c>
      <c r="L11541" s="150">
        <f>+VLOOKUP($E11541,IGA_2018!$B$8:$N$347,12,0)</f>
        <v>0.46154761138295131</v>
      </c>
      <c r="M11541" s="142" t="str">
        <f>+VLOOKUP($E11541,IGA_2018!$B$8:$N$347,13,0)</f>
        <v>Medio</v>
      </c>
    </row>
    <row r="11542" spans="1:13" x14ac:dyDescent="0.3">
      <c r="A11542" s="139">
        <f t="shared" si="11815"/>
        <v>304</v>
      </c>
      <c r="B11542" s="148">
        <f t="shared" si="11817"/>
        <v>22</v>
      </c>
      <c r="D11542" s="149" t="str">
        <f>+VLOOKUP($A11542,mUNICIPIOS!$B$4:$F$343,2,0)</f>
        <v>Zacapa</v>
      </c>
      <c r="E11542" s="149">
        <f>+VLOOKUP($A11542,mUNICIPIOS!$B$4:$F$343,3,0)</f>
        <v>1910</v>
      </c>
      <c r="F11542" s="149" t="str">
        <f>+VLOOKUP($A11542,mUNICIPIOS!$B$4:$F$343,4,0)</f>
        <v>Huité</v>
      </c>
      <c r="G11542" s="139" t="str">
        <f t="shared" ref="G11542:K11542" si="11858">+G11504</f>
        <v>05</v>
      </c>
      <c r="H11542" t="str">
        <f t="shared" si="11858"/>
        <v>IGF</v>
      </c>
      <c r="I11542" t="str">
        <f t="shared" si="11858"/>
        <v>Índice de Gestión Financiera</v>
      </c>
      <c r="J11542" t="str">
        <f t="shared" si="11858"/>
        <v>05-01</v>
      </c>
      <c r="K11542" t="str">
        <f t="shared" si="11858"/>
        <v>Autonomía financiera municipal</v>
      </c>
      <c r="L11542" s="150">
        <f>+VLOOKUP($E11542,IGF_2018!$B$8:$Z$347,3,0)</f>
        <v>7.3063328496906929E-2</v>
      </c>
      <c r="M11542" s="142" t="str">
        <f>+VLOOKUP($E11542,IGF_2018!$B$8:$Z$347,4,0)</f>
        <v>Bajo</v>
      </c>
    </row>
    <row r="11543" spans="1:13" x14ac:dyDescent="0.3">
      <c r="A11543" s="139">
        <f t="shared" si="11815"/>
        <v>304</v>
      </c>
      <c r="B11543" s="148">
        <f t="shared" si="11817"/>
        <v>23</v>
      </c>
      <c r="D11543" s="149" t="str">
        <f>+VLOOKUP($A11543,mUNICIPIOS!$B$4:$F$343,2,0)</f>
        <v>Zacapa</v>
      </c>
      <c r="E11543" s="149">
        <f>+VLOOKUP($A11543,mUNICIPIOS!$B$4:$F$343,3,0)</f>
        <v>1910</v>
      </c>
      <c r="F11543" s="149" t="str">
        <f>+VLOOKUP($A11543,mUNICIPIOS!$B$4:$F$343,4,0)</f>
        <v>Huité</v>
      </c>
      <c r="G11543" s="139" t="str">
        <f t="shared" ref="G11543:K11543" si="11859">+G11505</f>
        <v>05</v>
      </c>
      <c r="H11543" t="str">
        <f t="shared" si="11859"/>
        <v>IGF</v>
      </c>
      <c r="I11543" t="str">
        <f t="shared" si="11859"/>
        <v>Índice de Gestión Financiera</v>
      </c>
      <c r="J11543" t="str">
        <f t="shared" si="11859"/>
        <v>05-02</v>
      </c>
      <c r="K11543" t="str">
        <f t="shared" si="11859"/>
        <v xml:space="preserve">Ingresos propios por habitante -sin regalías- </v>
      </c>
      <c r="L11543" s="150">
        <f>+VLOOKUP($E11543,IGF_2018!$B$8:$Z$347,6,0)</f>
        <v>8.6270839418499889E-2</v>
      </c>
      <c r="M11543" s="142" t="str">
        <f>+VLOOKUP($E11543,IGF_2018!$B$8:$Z$347,7,0)</f>
        <v>Bajo</v>
      </c>
    </row>
    <row r="11544" spans="1:13" x14ac:dyDescent="0.3">
      <c r="A11544" s="139">
        <f t="shared" si="11815"/>
        <v>304</v>
      </c>
      <c r="B11544" s="148">
        <f t="shared" si="11817"/>
        <v>24</v>
      </c>
      <c r="D11544" s="149" t="str">
        <f>+VLOOKUP($A11544,mUNICIPIOS!$B$4:$F$343,2,0)</f>
        <v>Zacapa</v>
      </c>
      <c r="E11544" s="149">
        <f>+VLOOKUP($A11544,mUNICIPIOS!$B$4:$F$343,3,0)</f>
        <v>1910</v>
      </c>
      <c r="F11544" s="149" t="str">
        <f>+VLOOKUP($A11544,mUNICIPIOS!$B$4:$F$343,4,0)</f>
        <v>Huité</v>
      </c>
      <c r="G11544" s="139" t="str">
        <f t="shared" ref="G11544:K11544" si="11860">+G11506</f>
        <v>05</v>
      </c>
      <c r="H11544" t="str">
        <f t="shared" si="11860"/>
        <v>IGF</v>
      </c>
      <c r="I11544" t="str">
        <f t="shared" si="11860"/>
        <v>Índice de Gestión Financiera</v>
      </c>
      <c r="J11544" t="str">
        <f t="shared" si="11860"/>
        <v>05-03</v>
      </c>
      <c r="K11544" t="str">
        <f t="shared" si="11860"/>
        <v>Ingresos del IUSI en relación a los ingresos propios -sin regalías-</v>
      </c>
      <c r="L11544" s="150">
        <f>+VLOOKUP($E11544,IGF_2018!$B$8:$Z$347,9,0)</f>
        <v>6.5724976107285893E-2</v>
      </c>
      <c r="M11544" s="142" t="str">
        <f>+VLOOKUP($E11544,IGF_2018!$B$8:$Z$347,10,0)</f>
        <v>Bajo</v>
      </c>
    </row>
    <row r="11545" spans="1:13" x14ac:dyDescent="0.3">
      <c r="A11545" s="139">
        <f t="shared" si="11815"/>
        <v>304</v>
      </c>
      <c r="B11545" s="148">
        <f t="shared" si="11817"/>
        <v>25</v>
      </c>
      <c r="D11545" s="149" t="str">
        <f>+VLOOKUP($A11545,mUNICIPIOS!$B$4:$F$343,2,0)</f>
        <v>Zacapa</v>
      </c>
      <c r="E11545" s="149">
        <f>+VLOOKUP($A11545,mUNICIPIOS!$B$4:$F$343,3,0)</f>
        <v>1910</v>
      </c>
      <c r="F11545" s="149" t="str">
        <f>+VLOOKUP($A11545,mUNICIPIOS!$B$4:$F$343,4,0)</f>
        <v>Huité</v>
      </c>
      <c r="G11545" s="139" t="str">
        <f t="shared" ref="G11545:K11545" si="11861">+G11507</f>
        <v>05</v>
      </c>
      <c r="H11545" t="str">
        <f t="shared" si="11861"/>
        <v>IGF</v>
      </c>
      <c r="I11545" t="str">
        <f t="shared" si="11861"/>
        <v>Índice de Gestión Financiera</v>
      </c>
      <c r="J11545" t="str">
        <f t="shared" si="11861"/>
        <v>05-04</v>
      </c>
      <c r="K11545" t="str">
        <f t="shared" si="11861"/>
        <v>Inversión anual en capital fijo por habitante</v>
      </c>
      <c r="L11545" s="150">
        <f>+VLOOKUP($E11545,IGF_2018!$B$8:$Z$347,12,0)</f>
        <v>7.780319059023133E-2</v>
      </c>
      <c r="M11545" s="142" t="str">
        <f>+VLOOKUP($E11545,IGF_2018!$B$8:$Z$347,13,0)</f>
        <v>Bajo</v>
      </c>
    </row>
    <row r="11546" spans="1:13" x14ac:dyDescent="0.3">
      <c r="A11546" s="139">
        <f t="shared" si="11815"/>
        <v>304</v>
      </c>
      <c r="B11546" s="148">
        <f t="shared" si="11817"/>
        <v>26</v>
      </c>
      <c r="D11546" s="149" t="str">
        <f>+VLOOKUP($A11546,mUNICIPIOS!$B$4:$F$343,2,0)</f>
        <v>Zacapa</v>
      </c>
      <c r="E11546" s="149">
        <f>+VLOOKUP($A11546,mUNICIPIOS!$B$4:$F$343,3,0)</f>
        <v>1910</v>
      </c>
      <c r="F11546" s="149" t="str">
        <f>+VLOOKUP($A11546,mUNICIPIOS!$B$4:$F$343,4,0)</f>
        <v>Huité</v>
      </c>
      <c r="G11546" s="139" t="str">
        <f t="shared" ref="G11546:K11546" si="11862">+G11508</f>
        <v>05</v>
      </c>
      <c r="H11546" t="str">
        <f t="shared" si="11862"/>
        <v>IGF</v>
      </c>
      <c r="I11546" t="str">
        <f t="shared" si="11862"/>
        <v>Índice de Gestión Financiera</v>
      </c>
      <c r="J11546" t="str">
        <f t="shared" si="11862"/>
        <v>05-05</v>
      </c>
      <c r="K11546" t="str">
        <f t="shared" si="11862"/>
        <v>Inversión anual en capital fijo con recursos percibidos por ingresos propios</v>
      </c>
      <c r="L11546" s="150">
        <f>+VLOOKUP($E11546,IGF_2018!$B$8:$Z$347,15,0)</f>
        <v>1.4854284481603383E-2</v>
      </c>
      <c r="M11546" s="142" t="str">
        <f>+VLOOKUP($E11546,IGF_2018!$B$8:$Z$347,16,0)</f>
        <v>Bajo</v>
      </c>
    </row>
    <row r="11547" spans="1:13" x14ac:dyDescent="0.3">
      <c r="A11547" s="139">
        <f t="shared" si="11815"/>
        <v>304</v>
      </c>
      <c r="B11547" s="148">
        <f t="shared" si="11817"/>
        <v>27</v>
      </c>
      <c r="D11547" s="149" t="str">
        <f>+VLOOKUP($A11547,mUNICIPIOS!$B$4:$F$343,2,0)</f>
        <v>Zacapa</v>
      </c>
      <c r="E11547" s="149">
        <f>+VLOOKUP($A11547,mUNICIPIOS!$B$4:$F$343,3,0)</f>
        <v>1910</v>
      </c>
      <c r="F11547" s="149" t="str">
        <f>+VLOOKUP($A11547,mUNICIPIOS!$B$4:$F$343,4,0)</f>
        <v>Huité</v>
      </c>
      <c r="G11547" s="139" t="str">
        <f t="shared" ref="G11547:K11547" si="11863">+G11509</f>
        <v>05</v>
      </c>
      <c r="H11547" t="str">
        <f t="shared" si="11863"/>
        <v>IGF</v>
      </c>
      <c r="I11547" t="str">
        <f t="shared" si="11863"/>
        <v>Índice de Gestión Financiera</v>
      </c>
      <c r="J11547" t="str">
        <f t="shared" si="11863"/>
        <v>05-06</v>
      </c>
      <c r="K11547" t="str">
        <f t="shared" si="11863"/>
        <v xml:space="preserve">Inversión anual en capital fijo con recursos percibidos por transferencias del Gobierno Central </v>
      </c>
      <c r="L11547" s="150">
        <f>+VLOOKUP($E11547,IGF_2018!$B$8:$Z$347,18,0)</f>
        <v>4.6674456763106935E-2</v>
      </c>
      <c r="M11547" s="142" t="str">
        <f>+VLOOKUP($E11547,IGF_2018!$B$8:$Z$347,19,0)</f>
        <v>Bajo</v>
      </c>
    </row>
    <row r="11548" spans="1:13" x14ac:dyDescent="0.3">
      <c r="A11548" s="139">
        <f t="shared" si="11815"/>
        <v>304</v>
      </c>
      <c r="B11548" s="148">
        <f t="shared" si="11817"/>
        <v>28</v>
      </c>
      <c r="D11548" s="149" t="str">
        <f>+VLOOKUP($A11548,mUNICIPIOS!$B$4:$F$343,2,0)</f>
        <v>Zacapa</v>
      </c>
      <c r="E11548" s="149">
        <f>+VLOOKUP($A11548,mUNICIPIOS!$B$4:$F$343,3,0)</f>
        <v>1910</v>
      </c>
      <c r="F11548" s="149" t="str">
        <f>+VLOOKUP($A11548,mUNICIPIOS!$B$4:$F$343,4,0)</f>
        <v>Huité</v>
      </c>
      <c r="G11548" s="139" t="str">
        <f t="shared" ref="G11548:K11548" si="11864">+G11510</f>
        <v>05</v>
      </c>
      <c r="H11548" t="str">
        <f t="shared" si="11864"/>
        <v>IGF</v>
      </c>
      <c r="I11548" t="str">
        <f t="shared" si="11864"/>
        <v>Índice de Gestión Financiera</v>
      </c>
      <c r="J11548" t="str">
        <f t="shared" si="11864"/>
        <v>05-07</v>
      </c>
      <c r="K11548" t="str">
        <f t="shared" si="11864"/>
        <v>Financiamiento por endeudamiento municipal</v>
      </c>
      <c r="L11548" s="150">
        <f>+VLOOKUP($E11548,IGF_2018!$B$8:$Z$347,21,0)</f>
        <v>0.90651629865032224</v>
      </c>
      <c r="M11548" s="142" t="str">
        <f>+VLOOKUP($E11548,IGF_2018!$B$8:$Z$347,22,0)</f>
        <v>Alto</v>
      </c>
    </row>
    <row r="11549" spans="1:13" x14ac:dyDescent="0.3">
      <c r="A11549" s="139">
        <f t="shared" si="11815"/>
        <v>304</v>
      </c>
      <c r="B11549" s="148">
        <f t="shared" si="11817"/>
        <v>29</v>
      </c>
      <c r="D11549" s="149" t="str">
        <f>+VLOOKUP($A11549,mUNICIPIOS!$B$4:$F$343,2,0)</f>
        <v>Zacapa</v>
      </c>
      <c r="E11549" s="149">
        <f>+VLOOKUP($A11549,mUNICIPIOS!$B$4:$F$343,3,0)</f>
        <v>1910</v>
      </c>
      <c r="F11549" s="149" t="str">
        <f>+VLOOKUP($A11549,mUNICIPIOS!$B$4:$F$343,4,0)</f>
        <v>Huité</v>
      </c>
      <c r="G11549" s="139" t="str">
        <f t="shared" ref="G11549:K11549" si="11865">+G11511</f>
        <v>05</v>
      </c>
      <c r="H11549" t="str">
        <f t="shared" si="11865"/>
        <v>IGF</v>
      </c>
      <c r="I11549" t="str">
        <f t="shared" si="11865"/>
        <v>Índice de Gestión Financiera</v>
      </c>
      <c r="J11549" t="str">
        <f t="shared" si="11865"/>
        <v>INDICE</v>
      </c>
      <c r="K11549">
        <f t="shared" si="11865"/>
        <v>0</v>
      </c>
      <c r="L11549" s="150">
        <f>+VLOOKUP($E11549,IGF_2018!$B$8:$Z$347,24,0)</f>
        <v>0.23367578410736856</v>
      </c>
      <c r="M11549" s="142" t="str">
        <f>+VLOOKUP($E11549,IGF_2018!$B$8:$Z$347,25,0)</f>
        <v>Medio bajo</v>
      </c>
    </row>
    <row r="11550" spans="1:13" x14ac:dyDescent="0.3">
      <c r="A11550" s="139">
        <f t="shared" si="11815"/>
        <v>304</v>
      </c>
      <c r="B11550" s="148">
        <f t="shared" si="11817"/>
        <v>30</v>
      </c>
      <c r="D11550" s="149" t="str">
        <f>+VLOOKUP($A11550,mUNICIPIOS!$B$4:$F$343,2,0)</f>
        <v>Zacapa</v>
      </c>
      <c r="E11550" s="149">
        <f>+VLOOKUP($A11550,mUNICIPIOS!$B$4:$F$343,3,0)</f>
        <v>1910</v>
      </c>
      <c r="F11550" s="149" t="str">
        <f>+VLOOKUP($A11550,mUNICIPIOS!$B$4:$F$343,4,0)</f>
        <v>Huité</v>
      </c>
      <c r="G11550" s="139" t="str">
        <f t="shared" ref="G11550:K11550" si="11866">+G11512</f>
        <v>06</v>
      </c>
      <c r="H11550" t="str">
        <f t="shared" si="11866"/>
        <v>IGE</v>
      </c>
      <c r="I11550" t="str">
        <f t="shared" si="11866"/>
        <v>Índice de Gestión Estratégica</v>
      </c>
      <c r="J11550" t="str">
        <f t="shared" si="11866"/>
        <v>06-01</v>
      </c>
      <c r="K11550" t="str">
        <f t="shared" si="11866"/>
        <v>Ejecución del Plan Operativo Anual  (POA)</v>
      </c>
      <c r="L11550" s="150">
        <f>+VLOOKUP($E11550,IGE_2018!$B$8:$Z$347,3,0)</f>
        <v>0.8204992619780187</v>
      </c>
      <c r="M11550" s="142" t="str">
        <f>+VLOOKUP($E11550,IGE_2018!$B$8:$Z$347,4,0)</f>
        <v>Alto</v>
      </c>
    </row>
    <row r="11551" spans="1:13" x14ac:dyDescent="0.3">
      <c r="A11551" s="139">
        <f t="shared" si="11815"/>
        <v>304</v>
      </c>
      <c r="B11551" s="148">
        <f t="shared" si="11817"/>
        <v>31</v>
      </c>
      <c r="D11551" s="149" t="str">
        <f>+VLOOKUP($A11551,mUNICIPIOS!$B$4:$F$343,2,0)</f>
        <v>Zacapa</v>
      </c>
      <c r="E11551" s="149">
        <f>+VLOOKUP($A11551,mUNICIPIOS!$B$4:$F$343,3,0)</f>
        <v>1910</v>
      </c>
      <c r="F11551" s="149" t="str">
        <f>+VLOOKUP($A11551,mUNICIPIOS!$B$4:$F$343,4,0)</f>
        <v>Huité</v>
      </c>
      <c r="G11551" s="139" t="str">
        <f t="shared" ref="G11551:K11551" si="11867">+G11513</f>
        <v>06</v>
      </c>
      <c r="H11551" t="str">
        <f t="shared" si="11867"/>
        <v>IGE</v>
      </c>
      <c r="I11551" t="str">
        <f t="shared" si="11867"/>
        <v>Índice de Gestión Estratégica</v>
      </c>
      <c r="J11551" t="str">
        <f t="shared" si="11867"/>
        <v>06-02</v>
      </c>
      <c r="K11551" t="str">
        <f t="shared" si="11867"/>
        <v>Relación Plan de Desarrollo Municipal y Ordenamiento Territorial (PDM-OT) - Plan Estratégico Institucional (PEI) - Plan Operativo Multianual (POM) - Plan Operativo Anual (POA)</v>
      </c>
      <c r="L11551" s="150">
        <f>+VLOOKUP($E11551,IGE_2018!$B$8:$Z$347,6,0)</f>
        <v>0.70346153846153847</v>
      </c>
      <c r="M11551" s="142" t="str">
        <f>+VLOOKUP($E11551,IGE_2018!$B$8:$Z$347,7,0)</f>
        <v>Medio alto</v>
      </c>
    </row>
    <row r="11552" spans="1:13" x14ac:dyDescent="0.3">
      <c r="A11552" s="139">
        <f t="shared" si="11815"/>
        <v>304</v>
      </c>
      <c r="B11552" s="148">
        <f t="shared" si="11817"/>
        <v>32</v>
      </c>
      <c r="D11552" s="149" t="str">
        <f>+VLOOKUP($A11552,mUNICIPIOS!$B$4:$F$343,2,0)</f>
        <v>Zacapa</v>
      </c>
      <c r="E11552" s="149">
        <f>+VLOOKUP($A11552,mUNICIPIOS!$B$4:$F$343,3,0)</f>
        <v>1910</v>
      </c>
      <c r="F11552" s="149" t="str">
        <f>+VLOOKUP($A11552,mUNICIPIOS!$B$4:$F$343,4,0)</f>
        <v>Huité</v>
      </c>
      <c r="G11552" s="139" t="str">
        <f t="shared" ref="G11552:K11552" si="11868">+G11514</f>
        <v>06</v>
      </c>
      <c r="H11552" t="str">
        <f t="shared" si="11868"/>
        <v>IGE</v>
      </c>
      <c r="I11552" t="str">
        <f t="shared" si="11868"/>
        <v>Índice de Gestión Estratégica</v>
      </c>
      <c r="J11552" t="str">
        <f t="shared" si="11868"/>
        <v>06-03</v>
      </c>
      <c r="K11552" t="str">
        <f t="shared" si="11868"/>
        <v>Presupuesto de egresos relacionado a competencias municipales que responden a prioridades nacionales de desarrollo.</v>
      </c>
      <c r="L11552" s="150">
        <f>+VLOOKUP($E11552,IGE_2018!$B$8:$Z$347,9,0)</f>
        <v>0.45898922408000342</v>
      </c>
      <c r="M11552" s="142" t="str">
        <f>+VLOOKUP($E11552,IGE_2018!$B$8:$Z$347,10,0)</f>
        <v>Medio</v>
      </c>
    </row>
    <row r="11553" spans="1:13" x14ac:dyDescent="0.3">
      <c r="A11553" s="139">
        <f t="shared" si="11815"/>
        <v>304</v>
      </c>
      <c r="B11553" s="148">
        <f t="shared" si="11817"/>
        <v>33</v>
      </c>
      <c r="D11553" s="149" t="str">
        <f>+VLOOKUP($A11553,mUNICIPIOS!$B$4:$F$343,2,0)</f>
        <v>Zacapa</v>
      </c>
      <c r="E11553" s="149">
        <f>+VLOOKUP($A11553,mUNICIPIOS!$B$4:$F$343,3,0)</f>
        <v>1910</v>
      </c>
      <c r="F11553" s="149" t="str">
        <f>+VLOOKUP($A11553,mUNICIPIOS!$B$4:$F$343,4,0)</f>
        <v>Huité</v>
      </c>
      <c r="G11553" s="139" t="str">
        <f t="shared" ref="G11553:K11553" si="11869">+G11515</f>
        <v>06</v>
      </c>
      <c r="H11553" t="str">
        <f t="shared" si="11869"/>
        <v>IGE</v>
      </c>
      <c r="I11553" t="str">
        <f t="shared" si="11869"/>
        <v>Índice de Gestión Estratégica</v>
      </c>
      <c r="J11553" t="str">
        <f t="shared" si="11869"/>
        <v>06-04</v>
      </c>
      <c r="K11553" t="str">
        <f t="shared" si="11869"/>
        <v>Institucionalización de la gestión ordenada del territorio</v>
      </c>
      <c r="L11553" s="150">
        <f>+VLOOKUP($E11553,IGE_2018!$B$8:$Z$347,12,0)</f>
        <v>0.5</v>
      </c>
      <c r="M11553" s="142" t="str">
        <f>+VLOOKUP($E11553,IGE_2018!$B$8:$Z$347,13,0)</f>
        <v>Medio</v>
      </c>
    </row>
    <row r="11554" spans="1:13" x14ac:dyDescent="0.3">
      <c r="A11554" s="139">
        <f t="shared" si="11815"/>
        <v>304</v>
      </c>
      <c r="B11554" s="148">
        <f t="shared" si="11817"/>
        <v>34</v>
      </c>
      <c r="D11554" s="149" t="str">
        <f>+VLOOKUP($A11554,mUNICIPIOS!$B$4:$F$343,2,0)</f>
        <v>Zacapa</v>
      </c>
      <c r="E11554" s="149">
        <f>+VLOOKUP($A11554,mUNICIPIOS!$B$4:$F$343,3,0)</f>
        <v>1910</v>
      </c>
      <c r="F11554" s="149" t="str">
        <f>+VLOOKUP($A11554,mUNICIPIOS!$B$4:$F$343,4,0)</f>
        <v>Huité</v>
      </c>
      <c r="G11554" s="139" t="str">
        <f t="shared" ref="G11554:K11554" si="11870">+G11516</f>
        <v>06</v>
      </c>
      <c r="H11554" t="str">
        <f t="shared" si="11870"/>
        <v>IGE</v>
      </c>
      <c r="I11554" t="str">
        <f t="shared" si="11870"/>
        <v>Índice de Gestión Estratégica</v>
      </c>
      <c r="J11554" t="str">
        <f t="shared" si="11870"/>
        <v>06-05</v>
      </c>
      <c r="K11554" t="str">
        <f t="shared" si="11870"/>
        <v>Acciones para la gestión ordenada del territorio</v>
      </c>
      <c r="L11554" s="150">
        <f>+VLOOKUP($E11554,IGE_2018!$B$8:$Z$347,15,0)</f>
        <v>0.18000000000000005</v>
      </c>
      <c r="M11554" s="142" t="str">
        <f>+VLOOKUP($E11554,IGE_2018!$B$8:$Z$347,16,0)</f>
        <v>Bajo</v>
      </c>
    </row>
    <row r="11555" spans="1:13" x14ac:dyDescent="0.3">
      <c r="A11555" s="139">
        <f t="shared" si="11815"/>
        <v>304</v>
      </c>
      <c r="B11555" s="148">
        <f t="shared" si="11817"/>
        <v>35</v>
      </c>
      <c r="D11555" s="149" t="str">
        <f>+VLOOKUP($A11555,mUNICIPIOS!$B$4:$F$343,2,0)</f>
        <v>Zacapa</v>
      </c>
      <c r="E11555" s="149">
        <f>+VLOOKUP($A11555,mUNICIPIOS!$B$4:$F$343,3,0)</f>
        <v>1910</v>
      </c>
      <c r="F11555" s="149" t="str">
        <f>+VLOOKUP($A11555,mUNICIPIOS!$B$4:$F$343,4,0)</f>
        <v>Huité</v>
      </c>
      <c r="G11555" s="139" t="str">
        <f t="shared" ref="G11555:K11555" si="11871">+G11517</f>
        <v>06</v>
      </c>
      <c r="H11555" t="str">
        <f t="shared" si="11871"/>
        <v>IGE</v>
      </c>
      <c r="I11555" t="str">
        <f t="shared" si="11871"/>
        <v>Índice de Gestión Estratégica</v>
      </c>
      <c r="J11555" t="str">
        <f t="shared" si="11871"/>
        <v>06-06</v>
      </c>
      <c r="K11555" t="str">
        <f t="shared" si="11871"/>
        <v>Gestión de riesgo en la formulación de proyectos derivados de la planificación operativa anual</v>
      </c>
      <c r="L11555" s="150">
        <f>+VLOOKUP($E11555,IGE_2018!$B$8:$Z$347,18,0)</f>
        <v>0</v>
      </c>
      <c r="M11555" s="142" t="str">
        <f>+VLOOKUP($E11555,IGE_2018!$B$8:$Z$347,19,0)</f>
        <v>Bajo</v>
      </c>
    </row>
    <row r="11556" spans="1:13" x14ac:dyDescent="0.3">
      <c r="A11556" s="139">
        <f t="shared" si="11815"/>
        <v>304</v>
      </c>
      <c r="B11556" s="148">
        <f t="shared" si="11817"/>
        <v>36</v>
      </c>
      <c r="D11556" s="149" t="str">
        <f>+VLOOKUP($A11556,mUNICIPIOS!$B$4:$F$343,2,0)</f>
        <v>Zacapa</v>
      </c>
      <c r="E11556" s="149">
        <f>+VLOOKUP($A11556,mUNICIPIOS!$B$4:$F$343,3,0)</f>
        <v>1910</v>
      </c>
      <c r="F11556" s="149" t="str">
        <f>+VLOOKUP($A11556,mUNICIPIOS!$B$4:$F$343,4,0)</f>
        <v>Huité</v>
      </c>
      <c r="G11556" s="139" t="str">
        <f t="shared" ref="G11556:K11556" si="11872">+G11518</f>
        <v>06</v>
      </c>
      <c r="H11556" t="str">
        <f t="shared" si="11872"/>
        <v>IGE</v>
      </c>
      <c r="I11556" t="str">
        <f t="shared" si="11872"/>
        <v>Índice de Gestión Estratégica</v>
      </c>
      <c r="J11556" t="str">
        <f t="shared" si="11872"/>
        <v>06-07</v>
      </c>
      <c r="K11556" t="str">
        <f t="shared" si="11872"/>
        <v>Ingresos por servicios ambientales en relación a los ingresos propios sin regalías</v>
      </c>
      <c r="L11556" s="150">
        <f>+VLOOKUP($E11556,IGE_2018!$B$8:$Z$347,21,0)</f>
        <v>0</v>
      </c>
      <c r="M11556" s="142" t="str">
        <f>+VLOOKUP($E11556,IGE_2018!$B$8:$Z$347,22,0)</f>
        <v>Bajo</v>
      </c>
    </row>
    <row r="11557" spans="1:13" x14ac:dyDescent="0.3">
      <c r="A11557" s="139">
        <f t="shared" si="11815"/>
        <v>304</v>
      </c>
      <c r="B11557" s="148">
        <f t="shared" si="11817"/>
        <v>37</v>
      </c>
      <c r="D11557" s="149" t="str">
        <f>+VLOOKUP($A11557,mUNICIPIOS!$B$4:$F$343,2,0)</f>
        <v>Zacapa</v>
      </c>
      <c r="E11557" s="149">
        <f>+VLOOKUP($A11557,mUNICIPIOS!$B$4:$F$343,3,0)</f>
        <v>1910</v>
      </c>
      <c r="F11557" s="149" t="str">
        <f>+VLOOKUP($A11557,mUNICIPIOS!$B$4:$F$343,4,0)</f>
        <v>Huité</v>
      </c>
      <c r="G11557" s="139" t="str">
        <f t="shared" ref="G11557:K11557" si="11873">+G11519</f>
        <v>06</v>
      </c>
      <c r="H11557" t="str">
        <f t="shared" si="11873"/>
        <v>IGE</v>
      </c>
      <c r="I11557" t="str">
        <f t="shared" si="11873"/>
        <v>Índice de Gestión Estratégica</v>
      </c>
      <c r="J11557" t="str">
        <f t="shared" si="11873"/>
        <v>INDICE</v>
      </c>
      <c r="K11557">
        <f t="shared" si="11873"/>
        <v>0</v>
      </c>
      <c r="L11557" s="150">
        <f>+VLOOKUP($E11557,IGE_2018!$B$8:$Z$347,24,0)</f>
        <v>0.42034142608593444</v>
      </c>
      <c r="M11557" s="142" t="str">
        <f>+VLOOKUP($E11557,IGE_2018!$B$8:$Z$347,25,0)</f>
        <v>Medio</v>
      </c>
    </row>
    <row r="11558" spans="1:13" x14ac:dyDescent="0.3">
      <c r="A11558" s="139">
        <f t="shared" si="11815"/>
        <v>304</v>
      </c>
      <c r="B11558" s="148">
        <f t="shared" si="11817"/>
        <v>38</v>
      </c>
      <c r="D11558" s="149" t="str">
        <f>+VLOOKUP($A11558,mUNICIPIOS!$B$4:$F$343,2,0)</f>
        <v>Zacapa</v>
      </c>
      <c r="E11558" s="149">
        <f>+VLOOKUP($A11558,mUNICIPIOS!$B$4:$F$343,3,0)</f>
        <v>1910</v>
      </c>
      <c r="F11558" s="149" t="str">
        <f>+VLOOKUP($A11558,mUNICIPIOS!$B$4:$F$343,4,0)</f>
        <v>Huité</v>
      </c>
      <c r="G11558" s="139" t="str">
        <f t="shared" ref="G11558:K11558" si="11874">+G11520</f>
        <v>RANKING</v>
      </c>
      <c r="H11558" t="str">
        <f t="shared" si="11874"/>
        <v>RGM</v>
      </c>
      <c r="I11558" t="str">
        <f t="shared" si="11874"/>
        <v>Ranking de la Gestión Municipal 2018</v>
      </c>
      <c r="J11558" t="str">
        <f t="shared" si="11874"/>
        <v>RANKING</v>
      </c>
      <c r="K11558">
        <f t="shared" si="11874"/>
        <v>0</v>
      </c>
      <c r="L11558" s="151">
        <f>+VLOOKUP($E11558,Resultados_generales!$C$8:$AE$347,27,0)</f>
        <v>0.4117275959636934</v>
      </c>
      <c r="M11558" t="str">
        <f>+VLOOKUP($E11558,Resultados_generales!$C$8:$AE$347,28,0)</f>
        <v>Medio</v>
      </c>
    </row>
    <row r="11559" spans="1:13" x14ac:dyDescent="0.3">
      <c r="A11559" s="139">
        <f t="shared" si="11815"/>
        <v>305</v>
      </c>
      <c r="B11559" s="148">
        <f t="shared" si="11817"/>
        <v>1</v>
      </c>
      <c r="D11559" s="149" t="str">
        <f>+VLOOKUP($A11559,mUNICIPIOS!$B$4:$F$343,2,0)</f>
        <v>Zacapa</v>
      </c>
      <c r="E11559" s="149">
        <f>+VLOOKUP($A11559,mUNICIPIOS!$B$4:$F$343,3,0)</f>
        <v>1911</v>
      </c>
      <c r="F11559" s="149" t="str">
        <f>+VLOOKUP($A11559,mUNICIPIOS!$B$4:$F$343,4,0)</f>
        <v>San Jorge</v>
      </c>
      <c r="G11559" s="139" t="str">
        <f t="shared" ref="G11559:K11559" si="11875">+G11521</f>
        <v>01</v>
      </c>
      <c r="H11559" t="str">
        <f t="shared" si="11875"/>
        <v>IPC</v>
      </c>
      <c r="I11559" t="str">
        <f t="shared" si="11875"/>
        <v>Índice de Participación Ciudadana</v>
      </c>
      <c r="J11559" t="str">
        <f t="shared" si="11875"/>
        <v>01-01</v>
      </c>
      <c r="K11559" t="str">
        <f t="shared" si="11875"/>
        <v>Número de reuniones del COMUDE en el año de la medición.</v>
      </c>
      <c r="L11559" s="150">
        <f>+VLOOKUP($E11559,IPC_2018!$B$8:$T$347,3,0)</f>
        <v>1</v>
      </c>
      <c r="M11559" s="142" t="str">
        <f>+VLOOKUP($E11559,IPC_2018!$B$8:$T$347,4,0)</f>
        <v>Alto</v>
      </c>
    </row>
    <row r="11560" spans="1:13" x14ac:dyDescent="0.3">
      <c r="A11560" s="139">
        <f t="shared" si="11815"/>
        <v>305</v>
      </c>
      <c r="B11560" s="148">
        <f t="shared" si="11817"/>
        <v>2</v>
      </c>
      <c r="D11560" s="149" t="str">
        <f>+VLOOKUP($A11560,mUNICIPIOS!$B$4:$F$343,2,0)</f>
        <v>Zacapa</v>
      </c>
      <c r="E11560" s="149">
        <f>+VLOOKUP($A11560,mUNICIPIOS!$B$4:$F$343,3,0)</f>
        <v>1911</v>
      </c>
      <c r="F11560" s="149" t="str">
        <f>+VLOOKUP($A11560,mUNICIPIOS!$B$4:$F$343,4,0)</f>
        <v>San Jorge</v>
      </c>
      <c r="G11560" s="139" t="str">
        <f t="shared" ref="G11560:K11560" si="11876">+G11522</f>
        <v>01</v>
      </c>
      <c r="H11560" t="str">
        <f t="shared" si="11876"/>
        <v>IPC</v>
      </c>
      <c r="I11560" t="str">
        <f t="shared" si="11876"/>
        <v>Índice de Participación Ciudadana</v>
      </c>
      <c r="J11560" t="str">
        <f t="shared" si="11876"/>
        <v>01-02</v>
      </c>
      <c r="K11560" t="str">
        <f t="shared" si="11876"/>
        <v>Participación de Alcaldes, Concejales y Síndicos determinados o designados en el COMUDE</v>
      </c>
      <c r="L11560" s="150">
        <f>+VLOOKUP($E11560,IPC_2018!$B$8:$T$347,6,0)</f>
        <v>0.82638888888888884</v>
      </c>
      <c r="M11560" s="142" t="str">
        <f>+VLOOKUP($E11560,IPC_2018!$B$8:$T$347,7,0)</f>
        <v>Alto</v>
      </c>
    </row>
    <row r="11561" spans="1:13" x14ac:dyDescent="0.3">
      <c r="A11561" s="139">
        <f t="shared" si="11815"/>
        <v>305</v>
      </c>
      <c r="B11561" s="148">
        <f t="shared" si="11817"/>
        <v>3</v>
      </c>
      <c r="D11561" s="149" t="str">
        <f>+VLOOKUP($A11561,mUNICIPIOS!$B$4:$F$343,2,0)</f>
        <v>Zacapa</v>
      </c>
      <c r="E11561" s="149">
        <f>+VLOOKUP($A11561,mUNICIPIOS!$B$4:$F$343,3,0)</f>
        <v>1911</v>
      </c>
      <c r="F11561" s="149" t="str">
        <f>+VLOOKUP($A11561,mUNICIPIOS!$B$4:$F$343,4,0)</f>
        <v>San Jorge</v>
      </c>
      <c r="G11561" s="139" t="str">
        <f t="shared" ref="G11561:K11561" si="11877">+G11523</f>
        <v>01</v>
      </c>
      <c r="H11561" t="str">
        <f t="shared" si="11877"/>
        <v>IPC</v>
      </c>
      <c r="I11561" t="str">
        <f t="shared" si="11877"/>
        <v>Índice de Participación Ciudadana</v>
      </c>
      <c r="J11561" t="str">
        <f t="shared" si="11877"/>
        <v>01-03</v>
      </c>
      <c r="K11561" t="str">
        <f t="shared" si="11877"/>
        <v>Participación  de organizaciones de jóvenes, mujeres, pueblos mayas, xincas, garífunas, y otras organizaciones en el Comude</v>
      </c>
      <c r="L11561" s="150">
        <f>+VLOOKUP($E11561,IPC_2018!$B$8:$T$347,9,0)</f>
        <v>0</v>
      </c>
      <c r="M11561" s="142" t="str">
        <f>+VLOOKUP($E11561,IPC_2018!$B$8:$T$347,10,0)</f>
        <v>Bajo</v>
      </c>
    </row>
    <row r="11562" spans="1:13" x14ac:dyDescent="0.3">
      <c r="A11562" s="139">
        <f t="shared" si="11815"/>
        <v>305</v>
      </c>
      <c r="B11562" s="148">
        <f t="shared" si="11817"/>
        <v>4</v>
      </c>
      <c r="D11562" s="149" t="str">
        <f>+VLOOKUP($A11562,mUNICIPIOS!$B$4:$F$343,2,0)</f>
        <v>Zacapa</v>
      </c>
      <c r="E11562" s="149">
        <f>+VLOOKUP($A11562,mUNICIPIOS!$B$4:$F$343,3,0)</f>
        <v>1911</v>
      </c>
      <c r="F11562" s="149" t="str">
        <f>+VLOOKUP($A11562,mUNICIPIOS!$B$4:$F$343,4,0)</f>
        <v>San Jorge</v>
      </c>
      <c r="G11562" s="139" t="str">
        <f t="shared" ref="G11562:K11562" si="11878">+G11524</f>
        <v>01</v>
      </c>
      <c r="H11562" t="str">
        <f t="shared" si="11878"/>
        <v>IPC</v>
      </c>
      <c r="I11562" t="str">
        <f t="shared" si="11878"/>
        <v>Índice de Participación Ciudadana</v>
      </c>
      <c r="J11562" t="str">
        <f t="shared" si="11878"/>
        <v>01-04</v>
      </c>
      <c r="K11562" t="str">
        <f t="shared" si="11878"/>
        <v>Representatividad territorial del Comude.</v>
      </c>
      <c r="L11562" s="150">
        <f>+VLOOKUP($E11562,IPC_2018!$B$8:$T$347,12,0)</f>
        <v>1</v>
      </c>
      <c r="M11562" s="142" t="str">
        <f>+VLOOKUP($E11562,IPC_2018!$B$8:$T$347,13,0)</f>
        <v>Alto</v>
      </c>
    </row>
    <row r="11563" spans="1:13" x14ac:dyDescent="0.3">
      <c r="A11563" s="139">
        <f t="shared" si="11815"/>
        <v>305</v>
      </c>
      <c r="B11563" s="148">
        <f t="shared" si="11817"/>
        <v>5</v>
      </c>
      <c r="D11563" s="149" t="str">
        <f>+VLOOKUP($A11563,mUNICIPIOS!$B$4:$F$343,2,0)</f>
        <v>Zacapa</v>
      </c>
      <c r="E11563" s="149">
        <f>+VLOOKUP($A11563,mUNICIPIOS!$B$4:$F$343,3,0)</f>
        <v>1911</v>
      </c>
      <c r="F11563" s="149" t="str">
        <f>+VLOOKUP($A11563,mUNICIPIOS!$B$4:$F$343,4,0)</f>
        <v>San Jorge</v>
      </c>
      <c r="G11563" s="139" t="str">
        <f t="shared" ref="G11563:K11563" si="11879">+G11525</f>
        <v>01</v>
      </c>
      <c r="H11563" t="str">
        <f t="shared" si="11879"/>
        <v>IPC</v>
      </c>
      <c r="I11563" t="str">
        <f t="shared" si="11879"/>
        <v>Índice de Participación Ciudadana</v>
      </c>
      <c r="J11563" t="str">
        <f t="shared" si="11879"/>
        <v>01-05</v>
      </c>
      <c r="K11563" t="str">
        <f t="shared" si="11879"/>
        <v>Funcionamiento del Comude</v>
      </c>
      <c r="L11563" s="150">
        <f>+VLOOKUP($E11563,IPC_2018!$B$8:$T$347,15,0)</f>
        <v>0.38427561851034475</v>
      </c>
      <c r="M11563" s="142" t="str">
        <f>+VLOOKUP($E11563,IPC_2018!$B$8:$T$347,16,0)</f>
        <v>Medio bajo</v>
      </c>
    </row>
    <row r="11564" spans="1:13" x14ac:dyDescent="0.3">
      <c r="A11564" s="139">
        <f t="shared" si="11815"/>
        <v>305</v>
      </c>
      <c r="B11564" s="148">
        <f t="shared" si="11817"/>
        <v>6</v>
      </c>
      <c r="D11564" s="149" t="str">
        <f>+VLOOKUP($A11564,mUNICIPIOS!$B$4:$F$343,2,0)</f>
        <v>Zacapa</v>
      </c>
      <c r="E11564" s="149">
        <f>+VLOOKUP($A11564,mUNICIPIOS!$B$4:$F$343,3,0)</f>
        <v>1911</v>
      </c>
      <c r="F11564" s="149" t="str">
        <f>+VLOOKUP($A11564,mUNICIPIOS!$B$4:$F$343,4,0)</f>
        <v>San Jorge</v>
      </c>
      <c r="G11564" s="139" t="str">
        <f t="shared" ref="G11564:K11564" si="11880">+G11526</f>
        <v>01</v>
      </c>
      <c r="H11564" t="str">
        <f t="shared" si="11880"/>
        <v>IPC</v>
      </c>
      <c r="I11564" t="str">
        <f t="shared" si="11880"/>
        <v>Índice de Participación Ciudadana</v>
      </c>
      <c r="J11564" t="str">
        <f t="shared" si="11880"/>
        <v>INDICE</v>
      </c>
      <c r="K11564">
        <f t="shared" si="11880"/>
        <v>0</v>
      </c>
      <c r="L11564" s="150">
        <f>+VLOOKUP($E11564,IPC_2018!$B$8:$T$347,18,0)</f>
        <v>0.73593995388766287</v>
      </c>
      <c r="M11564" s="142" t="str">
        <f>+VLOOKUP($E11564,IPC_2018!$B$8:$T$347,19,0)</f>
        <v>Medio alto</v>
      </c>
    </row>
    <row r="11565" spans="1:13" x14ac:dyDescent="0.3">
      <c r="A11565" s="139">
        <f t="shared" ref="A11565:A11628" si="11881">+IF(B11564=38,A11564+1,A11564)</f>
        <v>305</v>
      </c>
      <c r="B11565" s="148">
        <f t="shared" si="11817"/>
        <v>7</v>
      </c>
      <c r="D11565" s="149" t="str">
        <f>+VLOOKUP($A11565,mUNICIPIOS!$B$4:$F$343,2,0)</f>
        <v>Zacapa</v>
      </c>
      <c r="E11565" s="149">
        <f>+VLOOKUP($A11565,mUNICIPIOS!$B$4:$F$343,3,0)</f>
        <v>1911</v>
      </c>
      <c r="F11565" s="149" t="str">
        <f>+VLOOKUP($A11565,mUNICIPIOS!$B$4:$F$343,4,0)</f>
        <v>San Jorge</v>
      </c>
      <c r="G11565" s="139" t="str">
        <f t="shared" ref="G11565:K11565" si="11882">+G11527</f>
        <v>02</v>
      </c>
      <c r="H11565" t="str">
        <f t="shared" si="11882"/>
        <v>IIC</v>
      </c>
      <c r="I11565" t="str">
        <f t="shared" si="11882"/>
        <v>Índice de Información a la Ciudadanía</v>
      </c>
      <c r="J11565" t="str">
        <f t="shared" si="11882"/>
        <v>02-01</v>
      </c>
      <c r="K11565" t="str">
        <f t="shared" si="11882"/>
        <v>Rendición de cuentas cuatrimestral y anual al Comude enfocadas en resultados.</v>
      </c>
      <c r="L11565" s="150">
        <f>+VLOOKUP($E11565,IIC_2018!$B$8:$Q$347,3,0)</f>
        <v>0.8</v>
      </c>
      <c r="M11565" s="142" t="str">
        <f>+VLOOKUP($E11565,IIC_2018!$B$8:$Q$347,4,0)</f>
        <v>Medio alto</v>
      </c>
    </row>
    <row r="11566" spans="1:13" x14ac:dyDescent="0.3">
      <c r="A11566" s="139">
        <f t="shared" si="11881"/>
        <v>305</v>
      </c>
      <c r="B11566" s="148">
        <f t="shared" ref="B11566:B11629" si="11883">+B11528</f>
        <v>8</v>
      </c>
      <c r="D11566" s="149" t="str">
        <f>+VLOOKUP($A11566,mUNICIPIOS!$B$4:$F$343,2,0)</f>
        <v>Zacapa</v>
      </c>
      <c r="E11566" s="149">
        <f>+VLOOKUP($A11566,mUNICIPIOS!$B$4:$F$343,3,0)</f>
        <v>1911</v>
      </c>
      <c r="F11566" s="149" t="str">
        <f>+VLOOKUP($A11566,mUNICIPIOS!$B$4:$F$343,4,0)</f>
        <v>San Jorge</v>
      </c>
      <c r="G11566" s="139" t="str">
        <f t="shared" ref="G11566:K11566" si="11884">+G11528</f>
        <v>02</v>
      </c>
      <c r="H11566" t="str">
        <f t="shared" si="11884"/>
        <v>IIC</v>
      </c>
      <c r="I11566" t="str">
        <f t="shared" si="11884"/>
        <v>Índice de Información a la Ciudadanía</v>
      </c>
      <c r="J11566" t="str">
        <f t="shared" si="11884"/>
        <v>02-02</v>
      </c>
      <c r="K11566" t="str">
        <f t="shared" si="11884"/>
        <v>Información presupuestaria y otra información brindada a la ciudadanía disponible en medios locales de comunicación.</v>
      </c>
      <c r="L11566" s="150">
        <f>+VLOOKUP($E11566,IIC_2018!$B$8:$Q$347,6,0)</f>
        <v>1</v>
      </c>
      <c r="M11566" s="142" t="str">
        <f>+VLOOKUP($E11566,IIC_2018!$B$8:$Q$347,7,0)</f>
        <v>Alto</v>
      </c>
    </row>
    <row r="11567" spans="1:13" x14ac:dyDescent="0.3">
      <c r="A11567" s="139">
        <f t="shared" si="11881"/>
        <v>305</v>
      </c>
      <c r="B11567" s="148">
        <f t="shared" si="11883"/>
        <v>9</v>
      </c>
      <c r="D11567" s="149" t="str">
        <f>+VLOOKUP($A11567,mUNICIPIOS!$B$4:$F$343,2,0)</f>
        <v>Zacapa</v>
      </c>
      <c r="E11567" s="149">
        <f>+VLOOKUP($A11567,mUNICIPIOS!$B$4:$F$343,3,0)</f>
        <v>1911</v>
      </c>
      <c r="F11567" s="149" t="str">
        <f>+VLOOKUP($A11567,mUNICIPIOS!$B$4:$F$343,4,0)</f>
        <v>San Jorge</v>
      </c>
      <c r="G11567" s="139" t="str">
        <f t="shared" ref="G11567:K11567" si="11885">+G11529</f>
        <v>02</v>
      </c>
      <c r="H11567" t="str">
        <f t="shared" si="11885"/>
        <v>IIC</v>
      </c>
      <c r="I11567" t="str">
        <f t="shared" si="11885"/>
        <v>Índice de Información a la Ciudadanía</v>
      </c>
      <c r="J11567" t="str">
        <f t="shared" si="11885"/>
        <v>02-03</v>
      </c>
      <c r="K11567" t="str">
        <f t="shared" si="11885"/>
        <v>Información pública de oficio actualizada y disponible de acuerdo a la LAIP y uso de internet.</v>
      </c>
      <c r="L11567" s="150">
        <f>+VLOOKUP($E11567,IIC_2018!$B$8:$Q$347,9,0)</f>
        <v>0.7599999999999999</v>
      </c>
      <c r="M11567" s="142" t="str">
        <f>+VLOOKUP($E11567,IIC_2018!$B$8:$Q$347,10,0)</f>
        <v>Medio alto</v>
      </c>
    </row>
    <row r="11568" spans="1:13" x14ac:dyDescent="0.3">
      <c r="A11568" s="139">
        <f t="shared" si="11881"/>
        <v>305</v>
      </c>
      <c r="B11568" s="148">
        <f t="shared" si="11883"/>
        <v>10</v>
      </c>
      <c r="D11568" s="149" t="str">
        <f>+VLOOKUP($A11568,mUNICIPIOS!$B$4:$F$343,2,0)</f>
        <v>Zacapa</v>
      </c>
      <c r="E11568" s="149">
        <f>+VLOOKUP($A11568,mUNICIPIOS!$B$4:$F$343,3,0)</f>
        <v>1911</v>
      </c>
      <c r="F11568" s="149" t="str">
        <f>+VLOOKUP($A11568,mUNICIPIOS!$B$4:$F$343,4,0)</f>
        <v>San Jorge</v>
      </c>
      <c r="G11568" s="139" t="str">
        <f t="shared" ref="G11568:K11568" si="11886">+G11530</f>
        <v>02</v>
      </c>
      <c r="H11568" t="str">
        <f t="shared" si="11886"/>
        <v>IIC</v>
      </c>
      <c r="I11568" t="str">
        <f t="shared" si="11886"/>
        <v>Índice de Información a la Ciudadanía</v>
      </c>
      <c r="J11568" t="str">
        <f t="shared" si="11886"/>
        <v>02-04</v>
      </c>
      <c r="K11568" t="str">
        <f t="shared" si="11886"/>
        <v>Relación del monto contratado por medio de Guate compras con el total del presupuesto de egresos vigente.</v>
      </c>
      <c r="L11568" s="150">
        <f>+VLOOKUP($E11568,IIC_2018!$B$8:$Q$347,12,0)</f>
        <v>0.51472262874311681</v>
      </c>
      <c r="M11568" s="142" t="str">
        <f>+VLOOKUP($E11568,IIC_2018!$B$8:$Q$347,13,0)</f>
        <v>Medio</v>
      </c>
    </row>
    <row r="11569" spans="1:13" x14ac:dyDescent="0.3">
      <c r="A11569" s="139">
        <f t="shared" si="11881"/>
        <v>305</v>
      </c>
      <c r="B11569" s="148">
        <f t="shared" si="11883"/>
        <v>11</v>
      </c>
      <c r="D11569" s="149" t="str">
        <f>+VLOOKUP($A11569,mUNICIPIOS!$B$4:$F$343,2,0)</f>
        <v>Zacapa</v>
      </c>
      <c r="E11569" s="149">
        <f>+VLOOKUP($A11569,mUNICIPIOS!$B$4:$F$343,3,0)</f>
        <v>1911</v>
      </c>
      <c r="F11569" s="149" t="str">
        <f>+VLOOKUP($A11569,mUNICIPIOS!$B$4:$F$343,4,0)</f>
        <v>San Jorge</v>
      </c>
      <c r="G11569" s="139" t="str">
        <f t="shared" ref="G11569:K11569" si="11887">+G11531</f>
        <v>02</v>
      </c>
      <c r="H11569" t="str">
        <f t="shared" si="11887"/>
        <v>IIC</v>
      </c>
      <c r="I11569" t="str">
        <f t="shared" si="11887"/>
        <v>Índice de Información a la Ciudadanía</v>
      </c>
      <c r="J11569" t="str">
        <f t="shared" si="11887"/>
        <v>INDICE</v>
      </c>
      <c r="K11569">
        <f t="shared" si="11887"/>
        <v>0</v>
      </c>
      <c r="L11569" s="150">
        <f>+VLOOKUP($E11569,IIC_2018!$B$8:$Q$347,15,0)</f>
        <v>0.76868065718577916</v>
      </c>
      <c r="M11569" s="142" t="str">
        <f>+VLOOKUP($E11569,IIC_2018!$B$8:$Q$347,16,0)</f>
        <v>Medio alto</v>
      </c>
    </row>
    <row r="11570" spans="1:13" x14ac:dyDescent="0.3">
      <c r="A11570" s="139">
        <f t="shared" si="11881"/>
        <v>305</v>
      </c>
      <c r="B11570" s="148">
        <f t="shared" si="11883"/>
        <v>12</v>
      </c>
      <c r="D11570" s="149" t="str">
        <f>+VLOOKUP($A11570,mUNICIPIOS!$B$4:$F$343,2,0)</f>
        <v>Zacapa</v>
      </c>
      <c r="E11570" s="149">
        <f>+VLOOKUP($A11570,mUNICIPIOS!$B$4:$F$343,3,0)</f>
        <v>1911</v>
      </c>
      <c r="F11570" s="149" t="str">
        <f>+VLOOKUP($A11570,mUNICIPIOS!$B$4:$F$343,4,0)</f>
        <v>San Jorge</v>
      </c>
      <c r="G11570" s="139" t="str">
        <f t="shared" ref="G11570:K11570" si="11888">+G11532</f>
        <v>03</v>
      </c>
      <c r="H11570" t="str">
        <f t="shared" si="11888"/>
        <v>ISP</v>
      </c>
      <c r="I11570" t="str">
        <f t="shared" si="11888"/>
        <v>Índice de Servicios Públicos</v>
      </c>
      <c r="J11570" t="str">
        <f t="shared" si="11888"/>
        <v>03-01</v>
      </c>
      <c r="K11570" t="str">
        <f t="shared" si="11888"/>
        <v>Cobertura del servicio público de agua</v>
      </c>
      <c r="L11570" s="150">
        <f>+VLOOKUP($E11570,ISP_2018!$B$8:$T$347,3,0)</f>
        <v>0.32185238784370479</v>
      </c>
      <c r="M11570" s="142" t="str">
        <f>+VLOOKUP($E11570,ISP_2018!$B$8:$T$347,4,0)</f>
        <v>Medio bajo</v>
      </c>
    </row>
    <row r="11571" spans="1:13" x14ac:dyDescent="0.3">
      <c r="A11571" s="139">
        <f t="shared" si="11881"/>
        <v>305</v>
      </c>
      <c r="B11571" s="148">
        <f t="shared" si="11883"/>
        <v>13</v>
      </c>
      <c r="D11571" s="149" t="str">
        <f>+VLOOKUP($A11571,mUNICIPIOS!$B$4:$F$343,2,0)</f>
        <v>Zacapa</v>
      </c>
      <c r="E11571" s="149">
        <f>+VLOOKUP($A11571,mUNICIPIOS!$B$4:$F$343,3,0)</f>
        <v>1911</v>
      </c>
      <c r="F11571" s="149" t="str">
        <f>+VLOOKUP($A11571,mUNICIPIOS!$B$4:$F$343,4,0)</f>
        <v>San Jorge</v>
      </c>
      <c r="G11571" s="139" t="str">
        <f t="shared" ref="G11571:K11571" si="11889">+G11533</f>
        <v>03</v>
      </c>
      <c r="H11571" t="str">
        <f t="shared" si="11889"/>
        <v>ISP</v>
      </c>
      <c r="I11571" t="str">
        <f t="shared" si="11889"/>
        <v>Índice de Servicios Públicos</v>
      </c>
      <c r="J11571" t="str">
        <f t="shared" si="11889"/>
        <v>03-02</v>
      </c>
      <c r="K11571" t="str">
        <f t="shared" si="11889"/>
        <v>Control de la calidad del servicio público de agua</v>
      </c>
      <c r="L11571" s="150">
        <f>+VLOOKUP($E11571,ISP_2018!$B$8:$T$347,6,0)</f>
        <v>0.19563492063492061</v>
      </c>
      <c r="M11571" s="142" t="str">
        <f>+VLOOKUP($E11571,ISP_2018!$B$8:$T$347,7,0)</f>
        <v>Bajo</v>
      </c>
    </row>
    <row r="11572" spans="1:13" x14ac:dyDescent="0.3">
      <c r="A11572" s="139">
        <f t="shared" si="11881"/>
        <v>305</v>
      </c>
      <c r="B11572" s="148">
        <f t="shared" si="11883"/>
        <v>14</v>
      </c>
      <c r="D11572" s="149" t="str">
        <f>+VLOOKUP($A11572,mUNICIPIOS!$B$4:$F$343,2,0)</f>
        <v>Zacapa</v>
      </c>
      <c r="E11572" s="149">
        <f>+VLOOKUP($A11572,mUNICIPIOS!$B$4:$F$343,3,0)</f>
        <v>1911</v>
      </c>
      <c r="F11572" s="149" t="str">
        <f>+VLOOKUP($A11572,mUNICIPIOS!$B$4:$F$343,4,0)</f>
        <v>San Jorge</v>
      </c>
      <c r="G11572" s="139" t="str">
        <f t="shared" ref="G11572:K11572" si="11890">+G11534</f>
        <v>03</v>
      </c>
      <c r="H11572" t="str">
        <f t="shared" si="11890"/>
        <v>ISP</v>
      </c>
      <c r="I11572" t="str">
        <f t="shared" si="11890"/>
        <v>Índice de Servicios Públicos</v>
      </c>
      <c r="J11572" t="str">
        <f t="shared" si="11890"/>
        <v>03-03</v>
      </c>
      <c r="K11572" t="str">
        <f t="shared" si="11890"/>
        <v>Disposición  y tratamiento  de aguas residuales</v>
      </c>
      <c r="L11572" s="150">
        <f>+VLOOKUP($E11572,ISP_2018!$B$8:$T$347,9,0)</f>
        <v>0.2276707643009393</v>
      </c>
      <c r="M11572" s="142" t="str">
        <f>+VLOOKUP($E11572,ISP_2018!$B$8:$T$347,10,0)</f>
        <v>Medio bajo</v>
      </c>
    </row>
    <row r="11573" spans="1:13" x14ac:dyDescent="0.3">
      <c r="A11573" s="139">
        <f t="shared" si="11881"/>
        <v>305</v>
      </c>
      <c r="B11573" s="148">
        <f t="shared" si="11883"/>
        <v>15</v>
      </c>
      <c r="D11573" s="149" t="str">
        <f>+VLOOKUP($A11573,mUNICIPIOS!$B$4:$F$343,2,0)</f>
        <v>Zacapa</v>
      </c>
      <c r="E11573" s="149">
        <f>+VLOOKUP($A11573,mUNICIPIOS!$B$4:$F$343,3,0)</f>
        <v>1911</v>
      </c>
      <c r="F11573" s="149" t="str">
        <f>+VLOOKUP($A11573,mUNICIPIOS!$B$4:$F$343,4,0)</f>
        <v>San Jorge</v>
      </c>
      <c r="G11573" s="139" t="str">
        <f t="shared" ref="G11573:K11573" si="11891">+G11535</f>
        <v>03</v>
      </c>
      <c r="H11573" t="str">
        <f t="shared" si="11891"/>
        <v>ISP</v>
      </c>
      <c r="I11573" t="str">
        <f t="shared" si="11891"/>
        <v>Índice de Servicios Públicos</v>
      </c>
      <c r="J11573" t="str">
        <f t="shared" si="11891"/>
        <v>03-04</v>
      </c>
      <c r="K11573" t="str">
        <f t="shared" si="11891"/>
        <v>Gestión y manejo de los residuos y desechos sólidos</v>
      </c>
      <c r="L11573" s="150">
        <f>+VLOOKUP($E11573,ISP_2018!$B$8:$T$347,12,0)</f>
        <v>0</v>
      </c>
      <c r="M11573" s="142" t="str">
        <f>+VLOOKUP($E11573,ISP_2018!$B$8:$T$347,13,0)</f>
        <v>Bajo</v>
      </c>
    </row>
    <row r="11574" spans="1:13" x14ac:dyDescent="0.3">
      <c r="A11574" s="139">
        <f t="shared" si="11881"/>
        <v>305</v>
      </c>
      <c r="B11574" s="148">
        <f t="shared" si="11883"/>
        <v>16</v>
      </c>
      <c r="D11574" s="149" t="str">
        <f>+VLOOKUP($A11574,mUNICIPIOS!$B$4:$F$343,2,0)</f>
        <v>Zacapa</v>
      </c>
      <c r="E11574" s="149">
        <f>+VLOOKUP($A11574,mUNICIPIOS!$B$4:$F$343,3,0)</f>
        <v>1911</v>
      </c>
      <c r="F11574" s="149" t="str">
        <f>+VLOOKUP($A11574,mUNICIPIOS!$B$4:$F$343,4,0)</f>
        <v>San Jorge</v>
      </c>
      <c r="G11574" s="139" t="str">
        <f t="shared" ref="G11574:K11574" si="11892">+G11536</f>
        <v>03</v>
      </c>
      <c r="H11574" t="str">
        <f t="shared" si="11892"/>
        <v>ISP</v>
      </c>
      <c r="I11574" t="str">
        <f t="shared" si="11892"/>
        <v>Índice de Servicios Públicos</v>
      </c>
      <c r="J11574" t="str">
        <f t="shared" si="11892"/>
        <v>03-05</v>
      </c>
      <c r="K11574" t="str">
        <f t="shared" si="11892"/>
        <v>Gestión de servicios públicos municipales</v>
      </c>
      <c r="L11574" s="150">
        <f>+VLOOKUP($E11574,ISP_2018!$B$8:$T$347,15,0)</f>
        <v>6.4516129032258063E-2</v>
      </c>
      <c r="M11574" s="142" t="str">
        <f>+VLOOKUP($E11574,ISP_2018!$B$8:$T$347,16,0)</f>
        <v>Bajo</v>
      </c>
    </row>
    <row r="11575" spans="1:13" x14ac:dyDescent="0.3">
      <c r="A11575" s="139">
        <f t="shared" si="11881"/>
        <v>305</v>
      </c>
      <c r="B11575" s="148">
        <f t="shared" si="11883"/>
        <v>17</v>
      </c>
      <c r="D11575" s="149" t="str">
        <f>+VLOOKUP($A11575,mUNICIPIOS!$B$4:$F$343,2,0)</f>
        <v>Zacapa</v>
      </c>
      <c r="E11575" s="149">
        <f>+VLOOKUP($A11575,mUNICIPIOS!$B$4:$F$343,3,0)</f>
        <v>1911</v>
      </c>
      <c r="F11575" s="149" t="str">
        <f>+VLOOKUP($A11575,mUNICIPIOS!$B$4:$F$343,4,0)</f>
        <v>San Jorge</v>
      </c>
      <c r="G11575" s="139" t="str">
        <f t="shared" ref="G11575:K11575" si="11893">+G11537</f>
        <v>03</v>
      </c>
      <c r="H11575" t="str">
        <f t="shared" si="11893"/>
        <v>ISP</v>
      </c>
      <c r="I11575" t="str">
        <f t="shared" si="11893"/>
        <v>Índice de Servicios Públicos</v>
      </c>
      <c r="J11575" t="str">
        <f t="shared" si="11893"/>
        <v>INDICE</v>
      </c>
      <c r="K11575">
        <f t="shared" si="11893"/>
        <v>0</v>
      </c>
      <c r="L11575" s="150">
        <f>+VLOOKUP($E11575,ISP_2018!$B$8:$T$347,18,0)</f>
        <v>0.14931309364148615</v>
      </c>
      <c r="M11575" s="142" t="str">
        <f>+VLOOKUP($E11575,ISP_2018!$B$8:$T$347,19,0)</f>
        <v>Bajo</v>
      </c>
    </row>
    <row r="11576" spans="1:13" x14ac:dyDescent="0.3">
      <c r="A11576" s="139">
        <f t="shared" si="11881"/>
        <v>305</v>
      </c>
      <c r="B11576" s="148">
        <f t="shared" si="11883"/>
        <v>18</v>
      </c>
      <c r="D11576" s="149" t="str">
        <f>+VLOOKUP($A11576,mUNICIPIOS!$B$4:$F$343,2,0)</f>
        <v>Zacapa</v>
      </c>
      <c r="E11576" s="149">
        <f>+VLOOKUP($A11576,mUNICIPIOS!$B$4:$F$343,3,0)</f>
        <v>1911</v>
      </c>
      <c r="F11576" s="149" t="str">
        <f>+VLOOKUP($A11576,mUNICIPIOS!$B$4:$F$343,4,0)</f>
        <v>San Jorge</v>
      </c>
      <c r="G11576" s="139" t="str">
        <f t="shared" ref="G11576:K11576" si="11894">+G11538</f>
        <v>04</v>
      </c>
      <c r="H11576" t="str">
        <f t="shared" si="11894"/>
        <v>IGA</v>
      </c>
      <c r="I11576" t="str">
        <f t="shared" si="11894"/>
        <v>Índice de Gestión Administrativa</v>
      </c>
      <c r="J11576" t="str">
        <f t="shared" si="11894"/>
        <v>04-01</v>
      </c>
      <c r="K11576" t="str">
        <f t="shared" si="11894"/>
        <v>Existencia de elementos de atención municipal orientada al vecino</v>
      </c>
      <c r="L11576" s="150">
        <f>+VLOOKUP($E11576,IGA_2018!$B$8:$N$347,3,0)</f>
        <v>0.5</v>
      </c>
      <c r="M11576" s="142" t="str">
        <f>+VLOOKUP($E11576,IGA_2018!$B$8:$N$347,4,0)</f>
        <v>Medio</v>
      </c>
    </row>
    <row r="11577" spans="1:13" x14ac:dyDescent="0.3">
      <c r="A11577" s="139">
        <f t="shared" si="11881"/>
        <v>305</v>
      </c>
      <c r="B11577" s="148">
        <f t="shared" si="11883"/>
        <v>19</v>
      </c>
      <c r="D11577" s="149" t="str">
        <f>+VLOOKUP($A11577,mUNICIPIOS!$B$4:$F$343,2,0)</f>
        <v>Zacapa</v>
      </c>
      <c r="E11577" s="149">
        <f>+VLOOKUP($A11577,mUNICIPIOS!$B$4:$F$343,3,0)</f>
        <v>1911</v>
      </c>
      <c r="F11577" s="149" t="str">
        <f>+VLOOKUP($A11577,mUNICIPIOS!$B$4:$F$343,4,0)</f>
        <v>San Jorge</v>
      </c>
      <c r="G11577" s="139" t="str">
        <f t="shared" ref="G11577:K11577" si="11895">+G11539</f>
        <v>04</v>
      </c>
      <c r="H11577" t="str">
        <f t="shared" si="11895"/>
        <v>IGA</v>
      </c>
      <c r="I11577" t="str">
        <f t="shared" si="11895"/>
        <v>Índice de Gestión Administrativa</v>
      </c>
      <c r="J11577" t="str">
        <f t="shared" si="11895"/>
        <v>04-02</v>
      </c>
      <c r="K11577" t="str">
        <f t="shared" si="11895"/>
        <v>Gestión del recurso humano.</v>
      </c>
      <c r="L11577" s="150">
        <f>+VLOOKUP($E11577,IGA_2018!$B$8:$N$347,6,0)</f>
        <v>0.57172289466907045</v>
      </c>
      <c r="M11577" s="142" t="str">
        <f>+VLOOKUP($E11577,IGA_2018!$B$8:$N$347,7,0)</f>
        <v>Medio</v>
      </c>
    </row>
    <row r="11578" spans="1:13" x14ac:dyDescent="0.3">
      <c r="A11578" s="139">
        <f t="shared" si="11881"/>
        <v>305</v>
      </c>
      <c r="B11578" s="148">
        <f t="shared" si="11883"/>
        <v>20</v>
      </c>
      <c r="D11578" s="149" t="str">
        <f>+VLOOKUP($A11578,mUNICIPIOS!$B$4:$F$343,2,0)</f>
        <v>Zacapa</v>
      </c>
      <c r="E11578" s="149">
        <f>+VLOOKUP($A11578,mUNICIPIOS!$B$4:$F$343,3,0)</f>
        <v>1911</v>
      </c>
      <c r="F11578" s="149" t="str">
        <f>+VLOOKUP($A11578,mUNICIPIOS!$B$4:$F$343,4,0)</f>
        <v>San Jorge</v>
      </c>
      <c r="G11578" s="139" t="str">
        <f t="shared" ref="G11578:K11578" si="11896">+G11540</f>
        <v>04</v>
      </c>
      <c r="H11578" t="str">
        <f t="shared" si="11896"/>
        <v>IGA</v>
      </c>
      <c r="I11578" t="str">
        <f t="shared" si="11896"/>
        <v>Índice de Gestión Administrativa</v>
      </c>
      <c r="J11578" t="str">
        <f t="shared" si="11896"/>
        <v>04-03</v>
      </c>
      <c r="K11578" t="str">
        <f t="shared" si="11896"/>
        <v>Existencia de oficinas municipales con instrumentos de gestión.</v>
      </c>
      <c r="L11578" s="150">
        <f>+VLOOKUP($E11578,IGA_2018!$B$8:$N$347,9,0)</f>
        <v>0.3839285714285714</v>
      </c>
      <c r="M11578" s="142" t="str">
        <f>+VLOOKUP($E11578,IGA_2018!$B$8:$N$347,10,0)</f>
        <v>Medio bajo</v>
      </c>
    </row>
    <row r="11579" spans="1:13" x14ac:dyDescent="0.3">
      <c r="A11579" s="139">
        <f t="shared" si="11881"/>
        <v>305</v>
      </c>
      <c r="B11579" s="148">
        <f t="shared" si="11883"/>
        <v>21</v>
      </c>
      <c r="D11579" s="149" t="str">
        <f>+VLOOKUP($A11579,mUNICIPIOS!$B$4:$F$343,2,0)</f>
        <v>Zacapa</v>
      </c>
      <c r="E11579" s="149">
        <f>+VLOOKUP($A11579,mUNICIPIOS!$B$4:$F$343,3,0)</f>
        <v>1911</v>
      </c>
      <c r="F11579" s="149" t="str">
        <f>+VLOOKUP($A11579,mUNICIPIOS!$B$4:$F$343,4,0)</f>
        <v>San Jorge</v>
      </c>
      <c r="G11579" s="139" t="str">
        <f t="shared" ref="G11579:K11579" si="11897">+G11541</f>
        <v>04</v>
      </c>
      <c r="H11579" t="str">
        <f t="shared" si="11897"/>
        <v>IGA</v>
      </c>
      <c r="I11579" t="str">
        <f t="shared" si="11897"/>
        <v>Índice de Gestión Administrativa</v>
      </c>
      <c r="J11579" t="str">
        <f t="shared" si="11897"/>
        <v>INDICE</v>
      </c>
      <c r="K11579">
        <f t="shared" si="11897"/>
        <v>0</v>
      </c>
      <c r="L11579" s="150">
        <f>+VLOOKUP($E11579,IGA_2018!$B$8:$N$347,12,0)</f>
        <v>0.4844780131341746</v>
      </c>
      <c r="M11579" s="142" t="str">
        <f>+VLOOKUP($E11579,IGA_2018!$B$8:$N$347,13,0)</f>
        <v>Medio</v>
      </c>
    </row>
    <row r="11580" spans="1:13" x14ac:dyDescent="0.3">
      <c r="A11580" s="139">
        <f t="shared" si="11881"/>
        <v>305</v>
      </c>
      <c r="B11580" s="148">
        <f t="shared" si="11883"/>
        <v>22</v>
      </c>
      <c r="D11580" s="149" t="str">
        <f>+VLOOKUP($A11580,mUNICIPIOS!$B$4:$F$343,2,0)</f>
        <v>Zacapa</v>
      </c>
      <c r="E11580" s="149">
        <f>+VLOOKUP($A11580,mUNICIPIOS!$B$4:$F$343,3,0)</f>
        <v>1911</v>
      </c>
      <c r="F11580" s="149" t="str">
        <f>+VLOOKUP($A11580,mUNICIPIOS!$B$4:$F$343,4,0)</f>
        <v>San Jorge</v>
      </c>
      <c r="G11580" s="139" t="str">
        <f t="shared" ref="G11580:K11580" si="11898">+G11542</f>
        <v>05</v>
      </c>
      <c r="H11580" t="str">
        <f t="shared" si="11898"/>
        <v>IGF</v>
      </c>
      <c r="I11580" t="str">
        <f t="shared" si="11898"/>
        <v>Índice de Gestión Financiera</v>
      </c>
      <c r="J11580" t="str">
        <f t="shared" si="11898"/>
        <v>05-01</v>
      </c>
      <c r="K11580" t="str">
        <f t="shared" si="11898"/>
        <v>Autonomía financiera municipal</v>
      </c>
      <c r="L11580" s="150">
        <f>+VLOOKUP($E11580,IGF_2018!$B$8:$Z$347,3,0)</f>
        <v>8.4455618286884984E-2</v>
      </c>
      <c r="M11580" s="142" t="str">
        <f>+VLOOKUP($E11580,IGF_2018!$B$8:$Z$347,4,0)</f>
        <v>Bajo</v>
      </c>
    </row>
    <row r="11581" spans="1:13" x14ac:dyDescent="0.3">
      <c r="A11581" s="139">
        <f t="shared" si="11881"/>
        <v>305</v>
      </c>
      <c r="B11581" s="148">
        <f t="shared" si="11883"/>
        <v>23</v>
      </c>
      <c r="D11581" s="149" t="str">
        <f>+VLOOKUP($A11581,mUNICIPIOS!$B$4:$F$343,2,0)</f>
        <v>Zacapa</v>
      </c>
      <c r="E11581" s="149">
        <f>+VLOOKUP($A11581,mUNICIPIOS!$B$4:$F$343,3,0)</f>
        <v>1911</v>
      </c>
      <c r="F11581" s="149" t="str">
        <f>+VLOOKUP($A11581,mUNICIPIOS!$B$4:$F$343,4,0)</f>
        <v>San Jorge</v>
      </c>
      <c r="G11581" s="139" t="str">
        <f t="shared" ref="G11581:K11581" si="11899">+G11543</f>
        <v>05</v>
      </c>
      <c r="H11581" t="str">
        <f t="shared" si="11899"/>
        <v>IGF</v>
      </c>
      <c r="I11581" t="str">
        <f t="shared" si="11899"/>
        <v>Índice de Gestión Financiera</v>
      </c>
      <c r="J11581" t="str">
        <f t="shared" si="11899"/>
        <v>05-02</v>
      </c>
      <c r="K11581" t="str">
        <f t="shared" si="11899"/>
        <v xml:space="preserve">Ingresos propios por habitante -sin regalías- </v>
      </c>
      <c r="L11581" s="150">
        <f>+VLOOKUP($E11581,IGF_2018!$B$8:$Z$347,6,0)</f>
        <v>6.3918557607138368E-2</v>
      </c>
      <c r="M11581" s="142" t="str">
        <f>+VLOOKUP($E11581,IGF_2018!$B$8:$Z$347,7,0)</f>
        <v>Bajo</v>
      </c>
    </row>
    <row r="11582" spans="1:13" x14ac:dyDescent="0.3">
      <c r="A11582" s="139">
        <f t="shared" si="11881"/>
        <v>305</v>
      </c>
      <c r="B11582" s="148">
        <f t="shared" si="11883"/>
        <v>24</v>
      </c>
      <c r="D11582" s="149" t="str">
        <f>+VLOOKUP($A11582,mUNICIPIOS!$B$4:$F$343,2,0)</f>
        <v>Zacapa</v>
      </c>
      <c r="E11582" s="149">
        <f>+VLOOKUP($A11582,mUNICIPIOS!$B$4:$F$343,3,0)</f>
        <v>1911</v>
      </c>
      <c r="F11582" s="149" t="str">
        <f>+VLOOKUP($A11582,mUNICIPIOS!$B$4:$F$343,4,0)</f>
        <v>San Jorge</v>
      </c>
      <c r="G11582" s="139" t="str">
        <f t="shared" ref="G11582:K11582" si="11900">+G11544</f>
        <v>05</v>
      </c>
      <c r="H11582" t="str">
        <f t="shared" si="11900"/>
        <v>IGF</v>
      </c>
      <c r="I11582" t="str">
        <f t="shared" si="11900"/>
        <v>Índice de Gestión Financiera</v>
      </c>
      <c r="J11582" t="str">
        <f t="shared" si="11900"/>
        <v>05-03</v>
      </c>
      <c r="K11582" t="str">
        <f t="shared" si="11900"/>
        <v>Ingresos del IUSI en relación a los ingresos propios -sin regalías-</v>
      </c>
      <c r="L11582" s="150">
        <f>+VLOOKUP($E11582,IGF_2018!$B$8:$Z$347,9,0)</f>
        <v>9.2773969473493298E-2</v>
      </c>
      <c r="M11582" s="142" t="str">
        <f>+VLOOKUP($E11582,IGF_2018!$B$8:$Z$347,10,0)</f>
        <v>Bajo</v>
      </c>
    </row>
    <row r="11583" spans="1:13" x14ac:dyDescent="0.3">
      <c r="A11583" s="139">
        <f t="shared" si="11881"/>
        <v>305</v>
      </c>
      <c r="B11583" s="148">
        <f t="shared" si="11883"/>
        <v>25</v>
      </c>
      <c r="D11583" s="149" t="str">
        <f>+VLOOKUP($A11583,mUNICIPIOS!$B$4:$F$343,2,0)</f>
        <v>Zacapa</v>
      </c>
      <c r="E11583" s="149">
        <f>+VLOOKUP($A11583,mUNICIPIOS!$B$4:$F$343,3,0)</f>
        <v>1911</v>
      </c>
      <c r="F11583" s="149" t="str">
        <f>+VLOOKUP($A11583,mUNICIPIOS!$B$4:$F$343,4,0)</f>
        <v>San Jorge</v>
      </c>
      <c r="G11583" s="139" t="str">
        <f t="shared" ref="G11583:K11583" si="11901">+G11545</f>
        <v>05</v>
      </c>
      <c r="H11583" t="str">
        <f t="shared" si="11901"/>
        <v>IGF</v>
      </c>
      <c r="I11583" t="str">
        <f t="shared" si="11901"/>
        <v>Índice de Gestión Financiera</v>
      </c>
      <c r="J11583" t="str">
        <f t="shared" si="11901"/>
        <v>05-04</v>
      </c>
      <c r="K11583" t="str">
        <f t="shared" si="11901"/>
        <v>Inversión anual en capital fijo por habitante</v>
      </c>
      <c r="L11583" s="150">
        <f>+VLOOKUP($E11583,IGF_2018!$B$8:$Z$347,12,0)</f>
        <v>0.11950280484859124</v>
      </c>
      <c r="M11583" s="142" t="str">
        <f>+VLOOKUP($E11583,IGF_2018!$B$8:$Z$347,13,0)</f>
        <v>Bajo</v>
      </c>
    </row>
    <row r="11584" spans="1:13" x14ac:dyDescent="0.3">
      <c r="A11584" s="139">
        <f t="shared" si="11881"/>
        <v>305</v>
      </c>
      <c r="B11584" s="148">
        <f t="shared" si="11883"/>
        <v>26</v>
      </c>
      <c r="D11584" s="149" t="str">
        <f>+VLOOKUP($A11584,mUNICIPIOS!$B$4:$F$343,2,0)</f>
        <v>Zacapa</v>
      </c>
      <c r="E11584" s="149">
        <f>+VLOOKUP($A11584,mUNICIPIOS!$B$4:$F$343,3,0)</f>
        <v>1911</v>
      </c>
      <c r="F11584" s="149" t="str">
        <f>+VLOOKUP($A11584,mUNICIPIOS!$B$4:$F$343,4,0)</f>
        <v>San Jorge</v>
      </c>
      <c r="G11584" s="139" t="str">
        <f t="shared" ref="G11584:K11584" si="11902">+G11546</f>
        <v>05</v>
      </c>
      <c r="H11584" t="str">
        <f t="shared" si="11902"/>
        <v>IGF</v>
      </c>
      <c r="I11584" t="str">
        <f t="shared" si="11902"/>
        <v>Índice de Gestión Financiera</v>
      </c>
      <c r="J11584" t="str">
        <f t="shared" si="11902"/>
        <v>05-05</v>
      </c>
      <c r="K11584" t="str">
        <f t="shared" si="11902"/>
        <v>Inversión anual en capital fijo con recursos percibidos por ingresos propios</v>
      </c>
      <c r="L11584" s="150">
        <f>+VLOOKUP($E11584,IGF_2018!$B$8:$Z$347,15,0)</f>
        <v>0</v>
      </c>
      <c r="M11584" s="142" t="str">
        <f>+VLOOKUP($E11584,IGF_2018!$B$8:$Z$347,16,0)</f>
        <v>Bajo</v>
      </c>
    </row>
    <row r="11585" spans="1:13" x14ac:dyDescent="0.3">
      <c r="A11585" s="139">
        <f t="shared" si="11881"/>
        <v>305</v>
      </c>
      <c r="B11585" s="148">
        <f t="shared" si="11883"/>
        <v>27</v>
      </c>
      <c r="D11585" s="149" t="str">
        <f>+VLOOKUP($A11585,mUNICIPIOS!$B$4:$F$343,2,0)</f>
        <v>Zacapa</v>
      </c>
      <c r="E11585" s="149">
        <f>+VLOOKUP($A11585,mUNICIPIOS!$B$4:$F$343,3,0)</f>
        <v>1911</v>
      </c>
      <c r="F11585" s="149" t="str">
        <f>+VLOOKUP($A11585,mUNICIPIOS!$B$4:$F$343,4,0)</f>
        <v>San Jorge</v>
      </c>
      <c r="G11585" s="139" t="str">
        <f t="shared" ref="G11585:K11585" si="11903">+G11547</f>
        <v>05</v>
      </c>
      <c r="H11585" t="str">
        <f t="shared" si="11903"/>
        <v>IGF</v>
      </c>
      <c r="I11585" t="str">
        <f t="shared" si="11903"/>
        <v>Índice de Gestión Financiera</v>
      </c>
      <c r="J11585" t="str">
        <f t="shared" si="11903"/>
        <v>05-06</v>
      </c>
      <c r="K11585" t="str">
        <f t="shared" si="11903"/>
        <v xml:space="preserve">Inversión anual en capital fijo con recursos percibidos por transferencias del Gobierno Central </v>
      </c>
      <c r="L11585" s="150">
        <f>+VLOOKUP($E11585,IGF_2018!$B$8:$Z$347,18,0)</f>
        <v>0.32314496842330004</v>
      </c>
      <c r="M11585" s="142" t="str">
        <f>+VLOOKUP($E11585,IGF_2018!$B$8:$Z$347,19,0)</f>
        <v>Medio bajo</v>
      </c>
    </row>
    <row r="11586" spans="1:13" x14ac:dyDescent="0.3">
      <c r="A11586" s="139">
        <f t="shared" si="11881"/>
        <v>305</v>
      </c>
      <c r="B11586" s="148">
        <f t="shared" si="11883"/>
        <v>28</v>
      </c>
      <c r="D11586" s="149" t="str">
        <f>+VLOOKUP($A11586,mUNICIPIOS!$B$4:$F$343,2,0)</f>
        <v>Zacapa</v>
      </c>
      <c r="E11586" s="149">
        <f>+VLOOKUP($A11586,mUNICIPIOS!$B$4:$F$343,3,0)</f>
        <v>1911</v>
      </c>
      <c r="F11586" s="149" t="str">
        <f>+VLOOKUP($A11586,mUNICIPIOS!$B$4:$F$343,4,0)</f>
        <v>San Jorge</v>
      </c>
      <c r="G11586" s="139" t="str">
        <f t="shared" ref="G11586:K11586" si="11904">+G11548</f>
        <v>05</v>
      </c>
      <c r="H11586" t="str">
        <f t="shared" si="11904"/>
        <v>IGF</v>
      </c>
      <c r="I11586" t="str">
        <f t="shared" si="11904"/>
        <v>Índice de Gestión Financiera</v>
      </c>
      <c r="J11586" t="str">
        <f t="shared" si="11904"/>
        <v>05-07</v>
      </c>
      <c r="K11586" t="str">
        <f t="shared" si="11904"/>
        <v>Financiamiento por endeudamiento municipal</v>
      </c>
      <c r="L11586" s="150">
        <f>+VLOOKUP($E11586,IGF_2018!$B$8:$Z$347,21,0)</f>
        <v>1</v>
      </c>
      <c r="M11586" s="142" t="str">
        <f>+VLOOKUP($E11586,IGF_2018!$B$8:$Z$347,22,0)</f>
        <v>Alto</v>
      </c>
    </row>
    <row r="11587" spans="1:13" x14ac:dyDescent="0.3">
      <c r="A11587" s="139">
        <f t="shared" si="11881"/>
        <v>305</v>
      </c>
      <c r="B11587" s="148">
        <f t="shared" si="11883"/>
        <v>29</v>
      </c>
      <c r="D11587" s="149" t="str">
        <f>+VLOOKUP($A11587,mUNICIPIOS!$B$4:$F$343,2,0)</f>
        <v>Zacapa</v>
      </c>
      <c r="E11587" s="149">
        <f>+VLOOKUP($A11587,mUNICIPIOS!$B$4:$F$343,3,0)</f>
        <v>1911</v>
      </c>
      <c r="F11587" s="149" t="str">
        <f>+VLOOKUP($A11587,mUNICIPIOS!$B$4:$F$343,4,0)</f>
        <v>San Jorge</v>
      </c>
      <c r="G11587" s="139" t="str">
        <f t="shared" ref="G11587:K11587" si="11905">+G11549</f>
        <v>05</v>
      </c>
      <c r="H11587" t="str">
        <f t="shared" si="11905"/>
        <v>IGF</v>
      </c>
      <c r="I11587" t="str">
        <f t="shared" si="11905"/>
        <v>Índice de Gestión Financiera</v>
      </c>
      <c r="J11587" t="str">
        <f t="shared" si="11905"/>
        <v>INDICE</v>
      </c>
      <c r="K11587">
        <f t="shared" si="11905"/>
        <v>0</v>
      </c>
      <c r="L11587" s="150">
        <f>+VLOOKUP($E11587,IGF_2018!$B$8:$Z$347,24,0)</f>
        <v>0.28321700945334316</v>
      </c>
      <c r="M11587" s="142" t="str">
        <f>+VLOOKUP($E11587,IGF_2018!$B$8:$Z$347,25,0)</f>
        <v>Medio bajo</v>
      </c>
    </row>
    <row r="11588" spans="1:13" x14ac:dyDescent="0.3">
      <c r="A11588" s="139">
        <f t="shared" si="11881"/>
        <v>305</v>
      </c>
      <c r="B11588" s="148">
        <f t="shared" si="11883"/>
        <v>30</v>
      </c>
      <c r="D11588" s="149" t="str">
        <f>+VLOOKUP($A11588,mUNICIPIOS!$B$4:$F$343,2,0)</f>
        <v>Zacapa</v>
      </c>
      <c r="E11588" s="149">
        <f>+VLOOKUP($A11588,mUNICIPIOS!$B$4:$F$343,3,0)</f>
        <v>1911</v>
      </c>
      <c r="F11588" s="149" t="str">
        <f>+VLOOKUP($A11588,mUNICIPIOS!$B$4:$F$343,4,0)</f>
        <v>San Jorge</v>
      </c>
      <c r="G11588" s="139" t="str">
        <f t="shared" ref="G11588:K11588" si="11906">+G11550</f>
        <v>06</v>
      </c>
      <c r="H11588" t="str">
        <f t="shared" si="11906"/>
        <v>IGE</v>
      </c>
      <c r="I11588" t="str">
        <f t="shared" si="11906"/>
        <v>Índice de Gestión Estratégica</v>
      </c>
      <c r="J11588" t="str">
        <f t="shared" si="11906"/>
        <v>06-01</v>
      </c>
      <c r="K11588" t="str">
        <f t="shared" si="11906"/>
        <v>Ejecución del Plan Operativo Anual  (POA)</v>
      </c>
      <c r="L11588" s="150">
        <f>+VLOOKUP($E11588,IGE_2018!$B$8:$Z$347,3,0)</f>
        <v>0.64999999999999991</v>
      </c>
      <c r="M11588" s="142" t="str">
        <f>+VLOOKUP($E11588,IGE_2018!$B$8:$Z$347,4,0)</f>
        <v>Medio alto</v>
      </c>
    </row>
    <row r="11589" spans="1:13" x14ac:dyDescent="0.3">
      <c r="A11589" s="139">
        <f t="shared" si="11881"/>
        <v>305</v>
      </c>
      <c r="B11589" s="148">
        <f t="shared" si="11883"/>
        <v>31</v>
      </c>
      <c r="D11589" s="149" t="str">
        <f>+VLOOKUP($A11589,mUNICIPIOS!$B$4:$F$343,2,0)</f>
        <v>Zacapa</v>
      </c>
      <c r="E11589" s="149">
        <f>+VLOOKUP($A11589,mUNICIPIOS!$B$4:$F$343,3,0)</f>
        <v>1911</v>
      </c>
      <c r="F11589" s="149" t="str">
        <f>+VLOOKUP($A11589,mUNICIPIOS!$B$4:$F$343,4,0)</f>
        <v>San Jorge</v>
      </c>
      <c r="G11589" s="139" t="str">
        <f t="shared" ref="G11589:K11589" si="11907">+G11551</f>
        <v>06</v>
      </c>
      <c r="H11589" t="str">
        <f t="shared" si="11907"/>
        <v>IGE</v>
      </c>
      <c r="I11589" t="str">
        <f t="shared" si="11907"/>
        <v>Índice de Gestión Estratégica</v>
      </c>
      <c r="J11589" t="str">
        <f t="shared" si="11907"/>
        <v>06-02</v>
      </c>
      <c r="K11589" t="str">
        <f t="shared" si="11907"/>
        <v>Relación Plan de Desarrollo Municipal y Ordenamiento Territorial (PDM-OT) - Plan Estratégico Institucional (PEI) - Plan Operativo Multianual (POM) - Plan Operativo Anual (POA)</v>
      </c>
      <c r="L11589" s="150">
        <f>+VLOOKUP($E11589,IGE_2018!$B$8:$Z$347,6,0)</f>
        <v>0.7</v>
      </c>
      <c r="M11589" s="142" t="str">
        <f>+VLOOKUP($E11589,IGE_2018!$B$8:$Z$347,7,0)</f>
        <v>Medio alto</v>
      </c>
    </row>
    <row r="11590" spans="1:13" x14ac:dyDescent="0.3">
      <c r="A11590" s="139">
        <f t="shared" si="11881"/>
        <v>305</v>
      </c>
      <c r="B11590" s="148">
        <f t="shared" si="11883"/>
        <v>32</v>
      </c>
      <c r="D11590" s="149" t="str">
        <f>+VLOOKUP($A11590,mUNICIPIOS!$B$4:$F$343,2,0)</f>
        <v>Zacapa</v>
      </c>
      <c r="E11590" s="149">
        <f>+VLOOKUP($A11590,mUNICIPIOS!$B$4:$F$343,3,0)</f>
        <v>1911</v>
      </c>
      <c r="F11590" s="149" t="str">
        <f>+VLOOKUP($A11590,mUNICIPIOS!$B$4:$F$343,4,0)</f>
        <v>San Jorge</v>
      </c>
      <c r="G11590" s="139" t="str">
        <f t="shared" ref="G11590:K11590" si="11908">+G11552</f>
        <v>06</v>
      </c>
      <c r="H11590" t="str">
        <f t="shared" si="11908"/>
        <v>IGE</v>
      </c>
      <c r="I11590" t="str">
        <f t="shared" si="11908"/>
        <v>Índice de Gestión Estratégica</v>
      </c>
      <c r="J11590" t="str">
        <f t="shared" si="11908"/>
        <v>06-03</v>
      </c>
      <c r="K11590" t="str">
        <f t="shared" si="11908"/>
        <v>Presupuesto de egresos relacionado a competencias municipales que responden a prioridades nacionales de desarrollo.</v>
      </c>
      <c r="L11590" s="150">
        <f>+VLOOKUP($E11590,IGE_2018!$B$8:$Z$347,9,0)</f>
        <v>0.48633605495613419</v>
      </c>
      <c r="M11590" s="142" t="str">
        <f>+VLOOKUP($E11590,IGE_2018!$B$8:$Z$347,10,0)</f>
        <v>Medio</v>
      </c>
    </row>
    <row r="11591" spans="1:13" x14ac:dyDescent="0.3">
      <c r="A11591" s="139">
        <f t="shared" si="11881"/>
        <v>305</v>
      </c>
      <c r="B11591" s="148">
        <f t="shared" si="11883"/>
        <v>33</v>
      </c>
      <c r="D11591" s="149" t="str">
        <f>+VLOOKUP($A11591,mUNICIPIOS!$B$4:$F$343,2,0)</f>
        <v>Zacapa</v>
      </c>
      <c r="E11591" s="149">
        <f>+VLOOKUP($A11591,mUNICIPIOS!$B$4:$F$343,3,0)</f>
        <v>1911</v>
      </c>
      <c r="F11591" s="149" t="str">
        <f>+VLOOKUP($A11591,mUNICIPIOS!$B$4:$F$343,4,0)</f>
        <v>San Jorge</v>
      </c>
      <c r="G11591" s="139" t="str">
        <f t="shared" ref="G11591:K11591" si="11909">+G11553</f>
        <v>06</v>
      </c>
      <c r="H11591" t="str">
        <f t="shared" si="11909"/>
        <v>IGE</v>
      </c>
      <c r="I11591" t="str">
        <f t="shared" si="11909"/>
        <v>Índice de Gestión Estratégica</v>
      </c>
      <c r="J11591" t="str">
        <f t="shared" si="11909"/>
        <v>06-04</v>
      </c>
      <c r="K11591" t="str">
        <f t="shared" si="11909"/>
        <v>Institucionalización de la gestión ordenada del territorio</v>
      </c>
      <c r="L11591" s="150">
        <f>+VLOOKUP($E11591,IGE_2018!$B$8:$Z$347,12,0)</f>
        <v>0.6</v>
      </c>
      <c r="M11591" s="142" t="str">
        <f>+VLOOKUP($E11591,IGE_2018!$B$8:$Z$347,13,0)</f>
        <v>Medio</v>
      </c>
    </row>
    <row r="11592" spans="1:13" x14ac:dyDescent="0.3">
      <c r="A11592" s="139">
        <f t="shared" si="11881"/>
        <v>305</v>
      </c>
      <c r="B11592" s="148">
        <f t="shared" si="11883"/>
        <v>34</v>
      </c>
      <c r="D11592" s="149" t="str">
        <f>+VLOOKUP($A11592,mUNICIPIOS!$B$4:$F$343,2,0)</f>
        <v>Zacapa</v>
      </c>
      <c r="E11592" s="149">
        <f>+VLOOKUP($A11592,mUNICIPIOS!$B$4:$F$343,3,0)</f>
        <v>1911</v>
      </c>
      <c r="F11592" s="149" t="str">
        <f>+VLOOKUP($A11592,mUNICIPIOS!$B$4:$F$343,4,0)</f>
        <v>San Jorge</v>
      </c>
      <c r="G11592" s="139" t="str">
        <f t="shared" ref="G11592:K11592" si="11910">+G11554</f>
        <v>06</v>
      </c>
      <c r="H11592" t="str">
        <f t="shared" si="11910"/>
        <v>IGE</v>
      </c>
      <c r="I11592" t="str">
        <f t="shared" si="11910"/>
        <v>Índice de Gestión Estratégica</v>
      </c>
      <c r="J11592" t="str">
        <f t="shared" si="11910"/>
        <v>06-05</v>
      </c>
      <c r="K11592" t="str">
        <f t="shared" si="11910"/>
        <v>Acciones para la gestión ordenada del territorio</v>
      </c>
      <c r="L11592" s="150">
        <f>+VLOOKUP($E11592,IGE_2018!$B$8:$Z$347,15,0)</f>
        <v>0.3600000000000001</v>
      </c>
      <c r="M11592" s="142" t="str">
        <f>+VLOOKUP($E11592,IGE_2018!$B$8:$Z$347,16,0)</f>
        <v>Medio bajo</v>
      </c>
    </row>
    <row r="11593" spans="1:13" x14ac:dyDescent="0.3">
      <c r="A11593" s="139">
        <f t="shared" si="11881"/>
        <v>305</v>
      </c>
      <c r="B11593" s="148">
        <f t="shared" si="11883"/>
        <v>35</v>
      </c>
      <c r="D11593" s="149" t="str">
        <f>+VLOOKUP($A11593,mUNICIPIOS!$B$4:$F$343,2,0)</f>
        <v>Zacapa</v>
      </c>
      <c r="E11593" s="149">
        <f>+VLOOKUP($A11593,mUNICIPIOS!$B$4:$F$343,3,0)</f>
        <v>1911</v>
      </c>
      <c r="F11593" s="149" t="str">
        <f>+VLOOKUP($A11593,mUNICIPIOS!$B$4:$F$343,4,0)</f>
        <v>San Jorge</v>
      </c>
      <c r="G11593" s="139" t="str">
        <f t="shared" ref="G11593:K11593" si="11911">+G11555</f>
        <v>06</v>
      </c>
      <c r="H11593" t="str">
        <f t="shared" si="11911"/>
        <v>IGE</v>
      </c>
      <c r="I11593" t="str">
        <f t="shared" si="11911"/>
        <v>Índice de Gestión Estratégica</v>
      </c>
      <c r="J11593" t="str">
        <f t="shared" si="11911"/>
        <v>06-06</v>
      </c>
      <c r="K11593" t="str">
        <f t="shared" si="11911"/>
        <v>Gestión de riesgo en la formulación de proyectos derivados de la planificación operativa anual</v>
      </c>
      <c r="L11593" s="150">
        <f>+VLOOKUP($E11593,IGE_2018!$B$8:$Z$347,18,0)</f>
        <v>0</v>
      </c>
      <c r="M11593" s="142" t="str">
        <f>+VLOOKUP($E11593,IGE_2018!$B$8:$Z$347,19,0)</f>
        <v>Bajo</v>
      </c>
    </row>
    <row r="11594" spans="1:13" x14ac:dyDescent="0.3">
      <c r="A11594" s="139">
        <f t="shared" si="11881"/>
        <v>305</v>
      </c>
      <c r="B11594" s="148">
        <f t="shared" si="11883"/>
        <v>36</v>
      </c>
      <c r="D11594" s="149" t="str">
        <f>+VLOOKUP($A11594,mUNICIPIOS!$B$4:$F$343,2,0)</f>
        <v>Zacapa</v>
      </c>
      <c r="E11594" s="149">
        <f>+VLOOKUP($A11594,mUNICIPIOS!$B$4:$F$343,3,0)</f>
        <v>1911</v>
      </c>
      <c r="F11594" s="149" t="str">
        <f>+VLOOKUP($A11594,mUNICIPIOS!$B$4:$F$343,4,0)</f>
        <v>San Jorge</v>
      </c>
      <c r="G11594" s="139" t="str">
        <f t="shared" ref="G11594:K11594" si="11912">+G11556</f>
        <v>06</v>
      </c>
      <c r="H11594" t="str">
        <f t="shared" si="11912"/>
        <v>IGE</v>
      </c>
      <c r="I11594" t="str">
        <f t="shared" si="11912"/>
        <v>Índice de Gestión Estratégica</v>
      </c>
      <c r="J11594" t="str">
        <f t="shared" si="11912"/>
        <v>06-07</v>
      </c>
      <c r="K11594" t="str">
        <f t="shared" si="11912"/>
        <v>Ingresos por servicios ambientales en relación a los ingresos propios sin regalías</v>
      </c>
      <c r="L11594" s="150">
        <f>+VLOOKUP($E11594,IGE_2018!$B$8:$Z$347,21,0)</f>
        <v>0</v>
      </c>
      <c r="M11594" s="142" t="str">
        <f>+VLOOKUP($E11594,IGE_2018!$B$8:$Z$347,22,0)</f>
        <v>Bajo</v>
      </c>
    </row>
    <row r="11595" spans="1:13" x14ac:dyDescent="0.3">
      <c r="A11595" s="139">
        <f t="shared" si="11881"/>
        <v>305</v>
      </c>
      <c r="B11595" s="148">
        <f t="shared" si="11883"/>
        <v>37</v>
      </c>
      <c r="D11595" s="149" t="str">
        <f>+VLOOKUP($A11595,mUNICIPIOS!$B$4:$F$343,2,0)</f>
        <v>Zacapa</v>
      </c>
      <c r="E11595" s="149">
        <f>+VLOOKUP($A11595,mUNICIPIOS!$B$4:$F$343,3,0)</f>
        <v>1911</v>
      </c>
      <c r="F11595" s="149" t="str">
        <f>+VLOOKUP($A11595,mUNICIPIOS!$B$4:$F$343,4,0)</f>
        <v>San Jorge</v>
      </c>
      <c r="G11595" s="139" t="str">
        <f t="shared" ref="G11595:K11595" si="11913">+G11557</f>
        <v>06</v>
      </c>
      <c r="H11595" t="str">
        <f t="shared" si="11913"/>
        <v>IGE</v>
      </c>
      <c r="I11595" t="str">
        <f t="shared" si="11913"/>
        <v>Índice de Gestión Estratégica</v>
      </c>
      <c r="J11595" t="str">
        <f t="shared" si="11913"/>
        <v>INDICE</v>
      </c>
      <c r="K11595">
        <f t="shared" si="11913"/>
        <v>0</v>
      </c>
      <c r="L11595" s="150">
        <f>+VLOOKUP($E11595,IGE_2018!$B$8:$Z$347,24,0)</f>
        <v>0.4380840137390335</v>
      </c>
      <c r="M11595" s="142" t="str">
        <f>+VLOOKUP($E11595,IGE_2018!$B$8:$Z$347,25,0)</f>
        <v>Medio</v>
      </c>
    </row>
    <row r="11596" spans="1:13" x14ac:dyDescent="0.3">
      <c r="A11596" s="139">
        <f t="shared" si="11881"/>
        <v>305</v>
      </c>
      <c r="B11596" s="148">
        <f t="shared" si="11883"/>
        <v>38</v>
      </c>
      <c r="D11596" s="149" t="str">
        <f>+VLOOKUP($A11596,mUNICIPIOS!$B$4:$F$343,2,0)</f>
        <v>Zacapa</v>
      </c>
      <c r="E11596" s="149">
        <f>+VLOOKUP($A11596,mUNICIPIOS!$B$4:$F$343,3,0)</f>
        <v>1911</v>
      </c>
      <c r="F11596" s="149" t="str">
        <f>+VLOOKUP($A11596,mUNICIPIOS!$B$4:$F$343,4,0)</f>
        <v>San Jorge</v>
      </c>
      <c r="G11596" s="139" t="str">
        <f t="shared" ref="G11596:K11596" si="11914">+G11558</f>
        <v>RANKING</v>
      </c>
      <c r="H11596" t="str">
        <f t="shared" si="11914"/>
        <v>RGM</v>
      </c>
      <c r="I11596" t="str">
        <f t="shared" si="11914"/>
        <v>Ranking de la Gestión Municipal 2018</v>
      </c>
      <c r="J11596" t="str">
        <f t="shared" si="11914"/>
        <v>RANKING</v>
      </c>
      <c r="K11596">
        <f t="shared" si="11914"/>
        <v>0</v>
      </c>
      <c r="L11596" s="151">
        <f>+VLOOKUP($E11596,Resultados_generales!$C$8:$AE$347,27,0)</f>
        <v>0.45172674413348418</v>
      </c>
      <c r="M11596" t="str">
        <f>+VLOOKUP($E11596,Resultados_generales!$C$8:$AE$347,28,0)</f>
        <v>Medio</v>
      </c>
    </row>
    <row r="11597" spans="1:13" x14ac:dyDescent="0.3">
      <c r="A11597" s="139">
        <f t="shared" si="11881"/>
        <v>306</v>
      </c>
      <c r="B11597" s="148">
        <f t="shared" si="11883"/>
        <v>1</v>
      </c>
      <c r="D11597" s="149" t="str">
        <f>+VLOOKUP($A11597,mUNICIPIOS!$B$4:$F$343,2,0)</f>
        <v>Chiquimula</v>
      </c>
      <c r="E11597" s="149">
        <f>+VLOOKUP($A11597,mUNICIPIOS!$B$4:$F$343,3,0)</f>
        <v>2001</v>
      </c>
      <c r="F11597" s="149" t="str">
        <f>+VLOOKUP($A11597,mUNICIPIOS!$B$4:$F$343,4,0)</f>
        <v>Chiquimula</v>
      </c>
      <c r="G11597" s="139" t="str">
        <f t="shared" ref="G11597:K11597" si="11915">+G11559</f>
        <v>01</v>
      </c>
      <c r="H11597" t="str">
        <f t="shared" si="11915"/>
        <v>IPC</v>
      </c>
      <c r="I11597" t="str">
        <f t="shared" si="11915"/>
        <v>Índice de Participación Ciudadana</v>
      </c>
      <c r="J11597" t="str">
        <f t="shared" si="11915"/>
        <v>01-01</v>
      </c>
      <c r="K11597" t="str">
        <f t="shared" si="11915"/>
        <v>Número de reuniones del COMUDE en el año de la medición.</v>
      </c>
      <c r="L11597" s="150">
        <f>+VLOOKUP($E11597,IPC_2018!$B$8:$T$347,3,0)</f>
        <v>0.83333333333333337</v>
      </c>
      <c r="M11597" s="142" t="str">
        <f>+VLOOKUP($E11597,IPC_2018!$B$8:$T$347,4,0)</f>
        <v>Alto</v>
      </c>
    </row>
    <row r="11598" spans="1:13" x14ac:dyDescent="0.3">
      <c r="A11598" s="139">
        <f t="shared" si="11881"/>
        <v>306</v>
      </c>
      <c r="B11598" s="148">
        <f t="shared" si="11883"/>
        <v>2</v>
      </c>
      <c r="D11598" s="149" t="str">
        <f>+VLOOKUP($A11598,mUNICIPIOS!$B$4:$F$343,2,0)</f>
        <v>Chiquimula</v>
      </c>
      <c r="E11598" s="149">
        <f>+VLOOKUP($A11598,mUNICIPIOS!$B$4:$F$343,3,0)</f>
        <v>2001</v>
      </c>
      <c r="F11598" s="149" t="str">
        <f>+VLOOKUP($A11598,mUNICIPIOS!$B$4:$F$343,4,0)</f>
        <v>Chiquimula</v>
      </c>
      <c r="G11598" s="139" t="str">
        <f t="shared" ref="G11598:K11598" si="11916">+G11560</f>
        <v>01</v>
      </c>
      <c r="H11598" t="str">
        <f t="shared" si="11916"/>
        <v>IPC</v>
      </c>
      <c r="I11598" t="str">
        <f t="shared" si="11916"/>
        <v>Índice de Participación Ciudadana</v>
      </c>
      <c r="J11598" t="str">
        <f t="shared" si="11916"/>
        <v>01-02</v>
      </c>
      <c r="K11598" t="str">
        <f t="shared" si="11916"/>
        <v>Participación de Alcaldes, Concejales y Síndicos determinados o designados en el COMUDE</v>
      </c>
      <c r="L11598" s="150">
        <f>+VLOOKUP($E11598,IPC_2018!$B$8:$T$347,6,0)</f>
        <v>0.96666666666666667</v>
      </c>
      <c r="M11598" s="142" t="str">
        <f>+VLOOKUP($E11598,IPC_2018!$B$8:$T$347,7,0)</f>
        <v>Alto</v>
      </c>
    </row>
    <row r="11599" spans="1:13" x14ac:dyDescent="0.3">
      <c r="A11599" s="139">
        <f t="shared" si="11881"/>
        <v>306</v>
      </c>
      <c r="B11599" s="148">
        <f t="shared" si="11883"/>
        <v>3</v>
      </c>
      <c r="D11599" s="149" t="str">
        <f>+VLOOKUP($A11599,mUNICIPIOS!$B$4:$F$343,2,0)</f>
        <v>Chiquimula</v>
      </c>
      <c r="E11599" s="149">
        <f>+VLOOKUP($A11599,mUNICIPIOS!$B$4:$F$343,3,0)</f>
        <v>2001</v>
      </c>
      <c r="F11599" s="149" t="str">
        <f>+VLOOKUP($A11599,mUNICIPIOS!$B$4:$F$343,4,0)</f>
        <v>Chiquimula</v>
      </c>
      <c r="G11599" s="139" t="str">
        <f t="shared" ref="G11599:K11599" si="11917">+G11561</f>
        <v>01</v>
      </c>
      <c r="H11599" t="str">
        <f t="shared" si="11917"/>
        <v>IPC</v>
      </c>
      <c r="I11599" t="str">
        <f t="shared" si="11917"/>
        <v>Índice de Participación Ciudadana</v>
      </c>
      <c r="J11599" t="str">
        <f t="shared" si="11917"/>
        <v>01-03</v>
      </c>
      <c r="K11599" t="str">
        <f t="shared" si="11917"/>
        <v>Participación  de organizaciones de jóvenes, mujeres, pueblos mayas, xincas, garífunas, y otras organizaciones en el Comude</v>
      </c>
      <c r="L11599" s="150">
        <f>+VLOOKUP($E11599,IPC_2018!$B$8:$T$347,9,0)</f>
        <v>0.35068493150684932</v>
      </c>
      <c r="M11599" s="142" t="str">
        <f>+VLOOKUP($E11599,IPC_2018!$B$8:$T$347,10,0)</f>
        <v>Medio bajo</v>
      </c>
    </row>
    <row r="11600" spans="1:13" x14ac:dyDescent="0.3">
      <c r="A11600" s="139">
        <f t="shared" si="11881"/>
        <v>306</v>
      </c>
      <c r="B11600" s="148">
        <f t="shared" si="11883"/>
        <v>4</v>
      </c>
      <c r="D11600" s="149" t="str">
        <f>+VLOOKUP($A11600,mUNICIPIOS!$B$4:$F$343,2,0)</f>
        <v>Chiquimula</v>
      </c>
      <c r="E11600" s="149">
        <f>+VLOOKUP($A11600,mUNICIPIOS!$B$4:$F$343,3,0)</f>
        <v>2001</v>
      </c>
      <c r="F11600" s="149" t="str">
        <f>+VLOOKUP($A11600,mUNICIPIOS!$B$4:$F$343,4,0)</f>
        <v>Chiquimula</v>
      </c>
      <c r="G11600" s="139" t="str">
        <f t="shared" ref="G11600:K11600" si="11918">+G11562</f>
        <v>01</v>
      </c>
      <c r="H11600" t="str">
        <f t="shared" si="11918"/>
        <v>IPC</v>
      </c>
      <c r="I11600" t="str">
        <f t="shared" si="11918"/>
        <v>Índice de Participación Ciudadana</v>
      </c>
      <c r="J11600" t="str">
        <f t="shared" si="11918"/>
        <v>01-04</v>
      </c>
      <c r="K11600" t="str">
        <f t="shared" si="11918"/>
        <v>Representatividad territorial del Comude.</v>
      </c>
      <c r="L11600" s="150">
        <f>+VLOOKUP($E11600,IPC_2018!$B$8:$T$347,12,0)</f>
        <v>0.41230769230769232</v>
      </c>
      <c r="M11600" s="142" t="str">
        <f>+VLOOKUP($E11600,IPC_2018!$B$8:$T$347,13,0)</f>
        <v>Medio</v>
      </c>
    </row>
    <row r="11601" spans="1:13" x14ac:dyDescent="0.3">
      <c r="A11601" s="139">
        <f t="shared" si="11881"/>
        <v>306</v>
      </c>
      <c r="B11601" s="148">
        <f t="shared" si="11883"/>
        <v>5</v>
      </c>
      <c r="D11601" s="149" t="str">
        <f>+VLOOKUP($A11601,mUNICIPIOS!$B$4:$F$343,2,0)</f>
        <v>Chiquimula</v>
      </c>
      <c r="E11601" s="149">
        <f>+VLOOKUP($A11601,mUNICIPIOS!$B$4:$F$343,3,0)</f>
        <v>2001</v>
      </c>
      <c r="F11601" s="149" t="str">
        <f>+VLOOKUP($A11601,mUNICIPIOS!$B$4:$F$343,4,0)</f>
        <v>Chiquimula</v>
      </c>
      <c r="G11601" s="139" t="str">
        <f t="shared" ref="G11601:K11601" si="11919">+G11563</f>
        <v>01</v>
      </c>
      <c r="H11601" t="str">
        <f t="shared" si="11919"/>
        <v>IPC</v>
      </c>
      <c r="I11601" t="str">
        <f t="shared" si="11919"/>
        <v>Índice de Participación Ciudadana</v>
      </c>
      <c r="J11601" t="str">
        <f t="shared" si="11919"/>
        <v>01-05</v>
      </c>
      <c r="K11601" t="str">
        <f t="shared" si="11919"/>
        <v>Funcionamiento del Comude</v>
      </c>
      <c r="L11601" s="150">
        <f>+VLOOKUP($E11601,IPC_2018!$B$8:$T$347,15,0)</f>
        <v>0.29567137819635037</v>
      </c>
      <c r="M11601" s="142" t="str">
        <f>+VLOOKUP($E11601,IPC_2018!$B$8:$T$347,16,0)</f>
        <v>Medio bajo</v>
      </c>
    </row>
    <row r="11602" spans="1:13" x14ac:dyDescent="0.3">
      <c r="A11602" s="139">
        <f t="shared" si="11881"/>
        <v>306</v>
      </c>
      <c r="B11602" s="148">
        <f t="shared" si="11883"/>
        <v>6</v>
      </c>
      <c r="D11602" s="149" t="str">
        <f>+VLOOKUP($A11602,mUNICIPIOS!$B$4:$F$343,2,0)</f>
        <v>Chiquimula</v>
      </c>
      <c r="E11602" s="149">
        <f>+VLOOKUP($A11602,mUNICIPIOS!$B$4:$F$343,3,0)</f>
        <v>2001</v>
      </c>
      <c r="F11602" s="149" t="str">
        <f>+VLOOKUP($A11602,mUNICIPIOS!$B$4:$F$343,4,0)</f>
        <v>Chiquimula</v>
      </c>
      <c r="G11602" s="139" t="str">
        <f t="shared" ref="G11602:K11602" si="11920">+G11564</f>
        <v>01</v>
      </c>
      <c r="H11602" t="str">
        <f t="shared" si="11920"/>
        <v>IPC</v>
      </c>
      <c r="I11602" t="str">
        <f t="shared" si="11920"/>
        <v>Índice de Participación Ciudadana</v>
      </c>
      <c r="J11602" t="str">
        <f t="shared" si="11920"/>
        <v>INDICE</v>
      </c>
      <c r="K11602">
        <f t="shared" si="11920"/>
        <v>0</v>
      </c>
      <c r="L11602" s="150">
        <f>+VLOOKUP($E11602,IPC_2018!$B$8:$T$347,18,0)</f>
        <v>0.63379960030163385</v>
      </c>
      <c r="M11602" s="142" t="str">
        <f>+VLOOKUP($E11602,IPC_2018!$B$8:$T$347,19,0)</f>
        <v>Medio alto</v>
      </c>
    </row>
    <row r="11603" spans="1:13" x14ac:dyDescent="0.3">
      <c r="A11603" s="139">
        <f t="shared" si="11881"/>
        <v>306</v>
      </c>
      <c r="B11603" s="148">
        <f t="shared" si="11883"/>
        <v>7</v>
      </c>
      <c r="D11603" s="149" t="str">
        <f>+VLOOKUP($A11603,mUNICIPIOS!$B$4:$F$343,2,0)</f>
        <v>Chiquimula</v>
      </c>
      <c r="E11603" s="149">
        <f>+VLOOKUP($A11603,mUNICIPIOS!$B$4:$F$343,3,0)</f>
        <v>2001</v>
      </c>
      <c r="F11603" s="149" t="str">
        <f>+VLOOKUP($A11603,mUNICIPIOS!$B$4:$F$343,4,0)</f>
        <v>Chiquimula</v>
      </c>
      <c r="G11603" s="139" t="str">
        <f t="shared" ref="G11603:K11603" si="11921">+G11565</f>
        <v>02</v>
      </c>
      <c r="H11603" t="str">
        <f t="shared" si="11921"/>
        <v>IIC</v>
      </c>
      <c r="I11603" t="str">
        <f t="shared" si="11921"/>
        <v>Índice de Información a la Ciudadanía</v>
      </c>
      <c r="J11603" t="str">
        <f t="shared" si="11921"/>
        <v>02-01</v>
      </c>
      <c r="K11603" t="str">
        <f t="shared" si="11921"/>
        <v>Rendición de cuentas cuatrimestral y anual al Comude enfocadas en resultados.</v>
      </c>
      <c r="L11603" s="150">
        <f>+VLOOKUP($E11603,IIC_2018!$B$8:$Q$347,3,0)</f>
        <v>0</v>
      </c>
      <c r="M11603" s="142" t="str">
        <f>+VLOOKUP($E11603,IIC_2018!$B$8:$Q$347,4,0)</f>
        <v>Bajo</v>
      </c>
    </row>
    <row r="11604" spans="1:13" x14ac:dyDescent="0.3">
      <c r="A11604" s="139">
        <f t="shared" si="11881"/>
        <v>306</v>
      </c>
      <c r="B11604" s="148">
        <f t="shared" si="11883"/>
        <v>8</v>
      </c>
      <c r="D11604" s="149" t="str">
        <f>+VLOOKUP($A11604,mUNICIPIOS!$B$4:$F$343,2,0)</f>
        <v>Chiquimula</v>
      </c>
      <c r="E11604" s="149">
        <f>+VLOOKUP($A11604,mUNICIPIOS!$B$4:$F$343,3,0)</f>
        <v>2001</v>
      </c>
      <c r="F11604" s="149" t="str">
        <f>+VLOOKUP($A11604,mUNICIPIOS!$B$4:$F$343,4,0)</f>
        <v>Chiquimula</v>
      </c>
      <c r="G11604" s="139" t="str">
        <f t="shared" ref="G11604:K11604" si="11922">+G11566</f>
        <v>02</v>
      </c>
      <c r="H11604" t="str">
        <f t="shared" si="11922"/>
        <v>IIC</v>
      </c>
      <c r="I11604" t="str">
        <f t="shared" si="11922"/>
        <v>Índice de Información a la Ciudadanía</v>
      </c>
      <c r="J11604" t="str">
        <f t="shared" si="11922"/>
        <v>02-02</v>
      </c>
      <c r="K11604" t="str">
        <f t="shared" si="11922"/>
        <v>Información presupuestaria y otra información brindada a la ciudadanía disponible en medios locales de comunicación.</v>
      </c>
      <c r="L11604" s="150">
        <f>+VLOOKUP($E11604,IIC_2018!$B$8:$Q$347,6,0)</f>
        <v>1</v>
      </c>
      <c r="M11604" s="142" t="str">
        <f>+VLOOKUP($E11604,IIC_2018!$B$8:$Q$347,7,0)</f>
        <v>Alto</v>
      </c>
    </row>
    <row r="11605" spans="1:13" x14ac:dyDescent="0.3">
      <c r="A11605" s="139">
        <f t="shared" si="11881"/>
        <v>306</v>
      </c>
      <c r="B11605" s="148">
        <f t="shared" si="11883"/>
        <v>9</v>
      </c>
      <c r="D11605" s="149" t="str">
        <f>+VLOOKUP($A11605,mUNICIPIOS!$B$4:$F$343,2,0)</f>
        <v>Chiquimula</v>
      </c>
      <c r="E11605" s="149">
        <f>+VLOOKUP($A11605,mUNICIPIOS!$B$4:$F$343,3,0)</f>
        <v>2001</v>
      </c>
      <c r="F11605" s="149" t="str">
        <f>+VLOOKUP($A11605,mUNICIPIOS!$B$4:$F$343,4,0)</f>
        <v>Chiquimula</v>
      </c>
      <c r="G11605" s="139" t="str">
        <f t="shared" ref="G11605:K11605" si="11923">+G11567</f>
        <v>02</v>
      </c>
      <c r="H11605" t="str">
        <f t="shared" si="11923"/>
        <v>IIC</v>
      </c>
      <c r="I11605" t="str">
        <f t="shared" si="11923"/>
        <v>Índice de Información a la Ciudadanía</v>
      </c>
      <c r="J11605" t="str">
        <f t="shared" si="11923"/>
        <v>02-03</v>
      </c>
      <c r="K11605" t="str">
        <f t="shared" si="11923"/>
        <v>Información pública de oficio actualizada y disponible de acuerdo a la LAIP y uso de internet.</v>
      </c>
      <c r="L11605" s="150">
        <f>+VLOOKUP($E11605,IIC_2018!$B$8:$Q$347,9,0)</f>
        <v>0.95999999999999985</v>
      </c>
      <c r="M11605" s="142" t="str">
        <f>+VLOOKUP($E11605,IIC_2018!$B$8:$Q$347,10,0)</f>
        <v>Alto</v>
      </c>
    </row>
    <row r="11606" spans="1:13" x14ac:dyDescent="0.3">
      <c r="A11606" s="139">
        <f t="shared" si="11881"/>
        <v>306</v>
      </c>
      <c r="B11606" s="148">
        <f t="shared" si="11883"/>
        <v>10</v>
      </c>
      <c r="D11606" s="149" t="str">
        <f>+VLOOKUP($A11606,mUNICIPIOS!$B$4:$F$343,2,0)</f>
        <v>Chiquimula</v>
      </c>
      <c r="E11606" s="149">
        <f>+VLOOKUP($A11606,mUNICIPIOS!$B$4:$F$343,3,0)</f>
        <v>2001</v>
      </c>
      <c r="F11606" s="149" t="str">
        <f>+VLOOKUP($A11606,mUNICIPIOS!$B$4:$F$343,4,0)</f>
        <v>Chiquimula</v>
      </c>
      <c r="G11606" s="139" t="str">
        <f t="shared" ref="G11606:K11606" si="11924">+G11568</f>
        <v>02</v>
      </c>
      <c r="H11606" t="str">
        <f t="shared" si="11924"/>
        <v>IIC</v>
      </c>
      <c r="I11606" t="str">
        <f t="shared" si="11924"/>
        <v>Índice de Información a la Ciudadanía</v>
      </c>
      <c r="J11606" t="str">
        <f t="shared" si="11924"/>
        <v>02-04</v>
      </c>
      <c r="K11606" t="str">
        <f t="shared" si="11924"/>
        <v>Relación del monto contratado por medio de Guate compras con el total del presupuesto de egresos vigente.</v>
      </c>
      <c r="L11606" s="150">
        <f>+VLOOKUP($E11606,IIC_2018!$B$8:$Q$347,12,0)</f>
        <v>0.21424751000852824</v>
      </c>
      <c r="M11606" s="142" t="str">
        <f>+VLOOKUP($E11606,IIC_2018!$B$8:$Q$347,13,0)</f>
        <v>Medio bajo</v>
      </c>
    </row>
    <row r="11607" spans="1:13" x14ac:dyDescent="0.3">
      <c r="A11607" s="139">
        <f t="shared" si="11881"/>
        <v>306</v>
      </c>
      <c r="B11607" s="148">
        <f t="shared" si="11883"/>
        <v>11</v>
      </c>
      <c r="D11607" s="149" t="str">
        <f>+VLOOKUP($A11607,mUNICIPIOS!$B$4:$F$343,2,0)</f>
        <v>Chiquimula</v>
      </c>
      <c r="E11607" s="149">
        <f>+VLOOKUP($A11607,mUNICIPIOS!$B$4:$F$343,3,0)</f>
        <v>2001</v>
      </c>
      <c r="F11607" s="149" t="str">
        <f>+VLOOKUP($A11607,mUNICIPIOS!$B$4:$F$343,4,0)</f>
        <v>Chiquimula</v>
      </c>
      <c r="G11607" s="139" t="str">
        <f t="shared" ref="G11607:K11607" si="11925">+G11569</f>
        <v>02</v>
      </c>
      <c r="H11607" t="str">
        <f t="shared" si="11925"/>
        <v>IIC</v>
      </c>
      <c r="I11607" t="str">
        <f t="shared" si="11925"/>
        <v>Índice de Información a la Ciudadanía</v>
      </c>
      <c r="J11607" t="str">
        <f t="shared" si="11925"/>
        <v>INDICE</v>
      </c>
      <c r="K11607">
        <f t="shared" si="11925"/>
        <v>0</v>
      </c>
      <c r="L11607" s="150">
        <f>+VLOOKUP($E11607,IIC_2018!$B$8:$Q$347,15,0)</f>
        <v>0.54356187750213203</v>
      </c>
      <c r="M11607" s="142" t="str">
        <f>+VLOOKUP($E11607,IIC_2018!$B$8:$Q$347,16,0)</f>
        <v>Medio</v>
      </c>
    </row>
    <row r="11608" spans="1:13" x14ac:dyDescent="0.3">
      <c r="A11608" s="139">
        <f t="shared" si="11881"/>
        <v>306</v>
      </c>
      <c r="B11608" s="148">
        <f t="shared" si="11883"/>
        <v>12</v>
      </c>
      <c r="D11608" s="149" t="str">
        <f>+VLOOKUP($A11608,mUNICIPIOS!$B$4:$F$343,2,0)</f>
        <v>Chiquimula</v>
      </c>
      <c r="E11608" s="149">
        <f>+VLOOKUP($A11608,mUNICIPIOS!$B$4:$F$343,3,0)</f>
        <v>2001</v>
      </c>
      <c r="F11608" s="149" t="str">
        <f>+VLOOKUP($A11608,mUNICIPIOS!$B$4:$F$343,4,0)</f>
        <v>Chiquimula</v>
      </c>
      <c r="G11608" s="139" t="str">
        <f t="shared" ref="G11608:K11608" si="11926">+G11570</f>
        <v>03</v>
      </c>
      <c r="H11608" t="str">
        <f t="shared" si="11926"/>
        <v>ISP</v>
      </c>
      <c r="I11608" t="str">
        <f t="shared" si="11926"/>
        <v>Índice de Servicios Públicos</v>
      </c>
      <c r="J11608" t="str">
        <f t="shared" si="11926"/>
        <v>03-01</v>
      </c>
      <c r="K11608" t="str">
        <f t="shared" si="11926"/>
        <v>Cobertura del servicio público de agua</v>
      </c>
      <c r="L11608" s="150">
        <f>+VLOOKUP($E11608,ISP_2018!$B$8:$T$347,3,0)</f>
        <v>0.33833013770263204</v>
      </c>
      <c r="M11608" s="142" t="str">
        <f>+VLOOKUP($E11608,ISP_2018!$B$8:$T$347,4,0)</f>
        <v>Medio bajo</v>
      </c>
    </row>
    <row r="11609" spans="1:13" x14ac:dyDescent="0.3">
      <c r="A11609" s="139">
        <f t="shared" si="11881"/>
        <v>306</v>
      </c>
      <c r="B11609" s="148">
        <f t="shared" si="11883"/>
        <v>13</v>
      </c>
      <c r="D11609" s="149" t="str">
        <f>+VLOOKUP($A11609,mUNICIPIOS!$B$4:$F$343,2,0)</f>
        <v>Chiquimula</v>
      </c>
      <c r="E11609" s="149">
        <f>+VLOOKUP($A11609,mUNICIPIOS!$B$4:$F$343,3,0)</f>
        <v>2001</v>
      </c>
      <c r="F11609" s="149" t="str">
        <f>+VLOOKUP($A11609,mUNICIPIOS!$B$4:$F$343,4,0)</f>
        <v>Chiquimula</v>
      </c>
      <c r="G11609" s="139" t="str">
        <f t="shared" ref="G11609:K11609" si="11927">+G11571</f>
        <v>03</v>
      </c>
      <c r="H11609" t="str">
        <f t="shared" si="11927"/>
        <v>ISP</v>
      </c>
      <c r="I11609" t="str">
        <f t="shared" si="11927"/>
        <v>Índice de Servicios Públicos</v>
      </c>
      <c r="J11609" t="str">
        <f t="shared" si="11927"/>
        <v>03-02</v>
      </c>
      <c r="K11609" t="str">
        <f t="shared" si="11927"/>
        <v>Control de la calidad del servicio público de agua</v>
      </c>
      <c r="L11609" s="150">
        <f>+VLOOKUP($E11609,ISP_2018!$B$8:$T$347,6,0)</f>
        <v>0.4</v>
      </c>
      <c r="M11609" s="142" t="str">
        <f>+VLOOKUP($E11609,ISP_2018!$B$8:$T$347,7,0)</f>
        <v>Medio bajo</v>
      </c>
    </row>
    <row r="11610" spans="1:13" x14ac:dyDescent="0.3">
      <c r="A11610" s="139">
        <f t="shared" si="11881"/>
        <v>306</v>
      </c>
      <c r="B11610" s="148">
        <f t="shared" si="11883"/>
        <v>14</v>
      </c>
      <c r="D11610" s="149" t="str">
        <f>+VLOOKUP($A11610,mUNICIPIOS!$B$4:$F$343,2,0)</f>
        <v>Chiquimula</v>
      </c>
      <c r="E11610" s="149">
        <f>+VLOOKUP($A11610,mUNICIPIOS!$B$4:$F$343,3,0)</f>
        <v>2001</v>
      </c>
      <c r="F11610" s="149" t="str">
        <f>+VLOOKUP($A11610,mUNICIPIOS!$B$4:$F$343,4,0)</f>
        <v>Chiquimula</v>
      </c>
      <c r="G11610" s="139" t="str">
        <f t="shared" ref="G11610:K11610" si="11928">+G11572</f>
        <v>03</v>
      </c>
      <c r="H11610" t="str">
        <f t="shared" si="11928"/>
        <v>ISP</v>
      </c>
      <c r="I11610" t="str">
        <f t="shared" si="11928"/>
        <v>Índice de Servicios Públicos</v>
      </c>
      <c r="J11610" t="str">
        <f t="shared" si="11928"/>
        <v>03-03</v>
      </c>
      <c r="K11610" t="str">
        <f t="shared" si="11928"/>
        <v>Disposición  y tratamiento  de aguas residuales</v>
      </c>
      <c r="L11610" s="150">
        <f>+VLOOKUP($E11610,ISP_2018!$B$8:$T$347,9,0)</f>
        <v>0.2276707643009393</v>
      </c>
      <c r="M11610" s="142" t="str">
        <f>+VLOOKUP($E11610,ISP_2018!$B$8:$T$347,10,0)</f>
        <v>Medio bajo</v>
      </c>
    </row>
    <row r="11611" spans="1:13" x14ac:dyDescent="0.3">
      <c r="A11611" s="139">
        <f t="shared" si="11881"/>
        <v>306</v>
      </c>
      <c r="B11611" s="148">
        <f t="shared" si="11883"/>
        <v>15</v>
      </c>
      <c r="D11611" s="149" t="str">
        <f>+VLOOKUP($A11611,mUNICIPIOS!$B$4:$F$343,2,0)</f>
        <v>Chiquimula</v>
      </c>
      <c r="E11611" s="149">
        <f>+VLOOKUP($A11611,mUNICIPIOS!$B$4:$F$343,3,0)</f>
        <v>2001</v>
      </c>
      <c r="F11611" s="149" t="str">
        <f>+VLOOKUP($A11611,mUNICIPIOS!$B$4:$F$343,4,0)</f>
        <v>Chiquimula</v>
      </c>
      <c r="G11611" s="139" t="str">
        <f t="shared" ref="G11611:K11611" si="11929">+G11573</f>
        <v>03</v>
      </c>
      <c r="H11611" t="str">
        <f t="shared" si="11929"/>
        <v>ISP</v>
      </c>
      <c r="I11611" t="str">
        <f t="shared" si="11929"/>
        <v>Índice de Servicios Públicos</v>
      </c>
      <c r="J11611" t="str">
        <f t="shared" si="11929"/>
        <v>03-04</v>
      </c>
      <c r="K11611" t="str">
        <f t="shared" si="11929"/>
        <v>Gestión y manejo de los residuos y desechos sólidos</v>
      </c>
      <c r="L11611" s="150">
        <f>+VLOOKUP($E11611,ISP_2018!$B$8:$T$347,12,0)</f>
        <v>6.4431234447969304E-2</v>
      </c>
      <c r="M11611" s="142" t="str">
        <f>+VLOOKUP($E11611,ISP_2018!$B$8:$T$347,13,0)</f>
        <v>Bajo</v>
      </c>
    </row>
    <row r="11612" spans="1:13" x14ac:dyDescent="0.3">
      <c r="A11612" s="139">
        <f t="shared" si="11881"/>
        <v>306</v>
      </c>
      <c r="B11612" s="148">
        <f t="shared" si="11883"/>
        <v>16</v>
      </c>
      <c r="D11612" s="149" t="str">
        <f>+VLOOKUP($A11612,mUNICIPIOS!$B$4:$F$343,2,0)</f>
        <v>Chiquimula</v>
      </c>
      <c r="E11612" s="149">
        <f>+VLOOKUP($A11612,mUNICIPIOS!$B$4:$F$343,3,0)</f>
        <v>2001</v>
      </c>
      <c r="F11612" s="149" t="str">
        <f>+VLOOKUP($A11612,mUNICIPIOS!$B$4:$F$343,4,0)</f>
        <v>Chiquimula</v>
      </c>
      <c r="G11612" s="139" t="str">
        <f t="shared" ref="G11612:K11612" si="11930">+G11574</f>
        <v>03</v>
      </c>
      <c r="H11612" t="str">
        <f t="shared" si="11930"/>
        <v>ISP</v>
      </c>
      <c r="I11612" t="str">
        <f t="shared" si="11930"/>
        <v>Índice de Servicios Públicos</v>
      </c>
      <c r="J11612" t="str">
        <f t="shared" si="11930"/>
        <v>03-05</v>
      </c>
      <c r="K11612" t="str">
        <f t="shared" si="11930"/>
        <v>Gestión de servicios públicos municipales</v>
      </c>
      <c r="L11612" s="150">
        <f>+VLOOKUP($E11612,ISP_2018!$B$8:$T$347,15,0)</f>
        <v>0.37096774193548382</v>
      </c>
      <c r="M11612" s="142" t="str">
        <f>+VLOOKUP($E11612,ISP_2018!$B$8:$T$347,16,0)</f>
        <v>Medio bajo</v>
      </c>
    </row>
    <row r="11613" spans="1:13" x14ac:dyDescent="0.3">
      <c r="A11613" s="139">
        <f t="shared" si="11881"/>
        <v>306</v>
      </c>
      <c r="B11613" s="148">
        <f t="shared" si="11883"/>
        <v>17</v>
      </c>
      <c r="D11613" s="149" t="str">
        <f>+VLOOKUP($A11613,mUNICIPIOS!$B$4:$F$343,2,0)</f>
        <v>Chiquimula</v>
      </c>
      <c r="E11613" s="149">
        <f>+VLOOKUP($A11613,mUNICIPIOS!$B$4:$F$343,3,0)</f>
        <v>2001</v>
      </c>
      <c r="F11613" s="149" t="str">
        <f>+VLOOKUP($A11613,mUNICIPIOS!$B$4:$F$343,4,0)</f>
        <v>Chiquimula</v>
      </c>
      <c r="G11613" s="139" t="str">
        <f t="shared" ref="G11613:K11613" si="11931">+G11575</f>
        <v>03</v>
      </c>
      <c r="H11613" t="str">
        <f t="shared" si="11931"/>
        <v>ISP</v>
      </c>
      <c r="I11613" t="str">
        <f t="shared" si="11931"/>
        <v>Índice de Servicios Públicos</v>
      </c>
      <c r="J11613" t="str">
        <f t="shared" si="11931"/>
        <v>INDICE</v>
      </c>
      <c r="K11613">
        <f t="shared" si="11931"/>
        <v>0</v>
      </c>
      <c r="L11613" s="150">
        <f>+VLOOKUP($E11613,ISP_2018!$B$8:$T$347,18,0)</f>
        <v>0.2864469619071417</v>
      </c>
      <c r="M11613" s="142" t="str">
        <f>+VLOOKUP($E11613,ISP_2018!$B$8:$T$347,19,0)</f>
        <v>Medio bajo</v>
      </c>
    </row>
    <row r="11614" spans="1:13" x14ac:dyDescent="0.3">
      <c r="A11614" s="139">
        <f t="shared" si="11881"/>
        <v>306</v>
      </c>
      <c r="B11614" s="148">
        <f t="shared" si="11883"/>
        <v>18</v>
      </c>
      <c r="D11614" s="149" t="str">
        <f>+VLOOKUP($A11614,mUNICIPIOS!$B$4:$F$343,2,0)</f>
        <v>Chiquimula</v>
      </c>
      <c r="E11614" s="149">
        <f>+VLOOKUP($A11614,mUNICIPIOS!$B$4:$F$343,3,0)</f>
        <v>2001</v>
      </c>
      <c r="F11614" s="149" t="str">
        <f>+VLOOKUP($A11614,mUNICIPIOS!$B$4:$F$343,4,0)</f>
        <v>Chiquimula</v>
      </c>
      <c r="G11614" s="139" t="str">
        <f t="shared" ref="G11614:K11614" si="11932">+G11576</f>
        <v>04</v>
      </c>
      <c r="H11614" t="str">
        <f t="shared" si="11932"/>
        <v>IGA</v>
      </c>
      <c r="I11614" t="str">
        <f t="shared" si="11932"/>
        <v>Índice de Gestión Administrativa</v>
      </c>
      <c r="J11614" t="str">
        <f t="shared" si="11932"/>
        <v>04-01</v>
      </c>
      <c r="K11614" t="str">
        <f t="shared" si="11932"/>
        <v>Existencia de elementos de atención municipal orientada al vecino</v>
      </c>
      <c r="L11614" s="150">
        <f>+VLOOKUP($E11614,IGA_2018!$B$8:$N$347,3,0)</f>
        <v>0.5</v>
      </c>
      <c r="M11614" s="142" t="str">
        <f>+VLOOKUP($E11614,IGA_2018!$B$8:$N$347,4,0)</f>
        <v>Medio</v>
      </c>
    </row>
    <row r="11615" spans="1:13" x14ac:dyDescent="0.3">
      <c r="A11615" s="139">
        <f t="shared" si="11881"/>
        <v>306</v>
      </c>
      <c r="B11615" s="148">
        <f t="shared" si="11883"/>
        <v>19</v>
      </c>
      <c r="D11615" s="149" t="str">
        <f>+VLOOKUP($A11615,mUNICIPIOS!$B$4:$F$343,2,0)</f>
        <v>Chiquimula</v>
      </c>
      <c r="E11615" s="149">
        <f>+VLOOKUP($A11615,mUNICIPIOS!$B$4:$F$343,3,0)</f>
        <v>2001</v>
      </c>
      <c r="F11615" s="149" t="str">
        <f>+VLOOKUP($A11615,mUNICIPIOS!$B$4:$F$343,4,0)</f>
        <v>Chiquimula</v>
      </c>
      <c r="G11615" s="139" t="str">
        <f t="shared" ref="G11615:K11615" si="11933">+G11577</f>
        <v>04</v>
      </c>
      <c r="H11615" t="str">
        <f t="shared" si="11933"/>
        <v>IGA</v>
      </c>
      <c r="I11615" t="str">
        <f t="shared" si="11933"/>
        <v>Índice de Gestión Administrativa</v>
      </c>
      <c r="J11615" t="str">
        <f t="shared" si="11933"/>
        <v>04-02</v>
      </c>
      <c r="K11615" t="str">
        <f t="shared" si="11933"/>
        <v>Gestión del recurso humano.</v>
      </c>
      <c r="L11615" s="150">
        <f>+VLOOKUP($E11615,IGA_2018!$B$8:$N$347,6,0)</f>
        <v>0.49549317537986109</v>
      </c>
      <c r="M11615" s="142" t="str">
        <f>+VLOOKUP($E11615,IGA_2018!$B$8:$N$347,7,0)</f>
        <v>Medio</v>
      </c>
    </row>
    <row r="11616" spans="1:13" x14ac:dyDescent="0.3">
      <c r="A11616" s="139">
        <f t="shared" si="11881"/>
        <v>306</v>
      </c>
      <c r="B11616" s="148">
        <f t="shared" si="11883"/>
        <v>20</v>
      </c>
      <c r="D11616" s="149" t="str">
        <f>+VLOOKUP($A11616,mUNICIPIOS!$B$4:$F$343,2,0)</f>
        <v>Chiquimula</v>
      </c>
      <c r="E11616" s="149">
        <f>+VLOOKUP($A11616,mUNICIPIOS!$B$4:$F$343,3,0)</f>
        <v>2001</v>
      </c>
      <c r="F11616" s="149" t="str">
        <f>+VLOOKUP($A11616,mUNICIPIOS!$B$4:$F$343,4,0)</f>
        <v>Chiquimula</v>
      </c>
      <c r="G11616" s="139" t="str">
        <f t="shared" ref="G11616:K11616" si="11934">+G11578</f>
        <v>04</v>
      </c>
      <c r="H11616" t="str">
        <f t="shared" si="11934"/>
        <v>IGA</v>
      </c>
      <c r="I11616" t="str">
        <f t="shared" si="11934"/>
        <v>Índice de Gestión Administrativa</v>
      </c>
      <c r="J11616" t="str">
        <f t="shared" si="11934"/>
        <v>04-03</v>
      </c>
      <c r="K11616" t="str">
        <f t="shared" si="11934"/>
        <v>Existencia de oficinas municipales con instrumentos de gestión.</v>
      </c>
      <c r="L11616" s="150">
        <f>+VLOOKUP($E11616,IGA_2018!$B$8:$N$347,9,0)</f>
        <v>0.2589285714285714</v>
      </c>
      <c r="M11616" s="142" t="str">
        <f>+VLOOKUP($E11616,IGA_2018!$B$8:$N$347,10,0)</f>
        <v>Medio bajo</v>
      </c>
    </row>
    <row r="11617" spans="1:13" x14ac:dyDescent="0.3">
      <c r="A11617" s="139">
        <f t="shared" si="11881"/>
        <v>306</v>
      </c>
      <c r="B11617" s="148">
        <f t="shared" si="11883"/>
        <v>21</v>
      </c>
      <c r="D11617" s="149" t="str">
        <f>+VLOOKUP($A11617,mUNICIPIOS!$B$4:$F$343,2,0)</f>
        <v>Chiquimula</v>
      </c>
      <c r="E11617" s="149">
        <f>+VLOOKUP($A11617,mUNICIPIOS!$B$4:$F$343,3,0)</f>
        <v>2001</v>
      </c>
      <c r="F11617" s="149" t="str">
        <f>+VLOOKUP($A11617,mUNICIPIOS!$B$4:$F$343,4,0)</f>
        <v>Chiquimula</v>
      </c>
      <c r="G11617" s="139" t="str">
        <f t="shared" ref="G11617:K11617" si="11935">+G11579</f>
        <v>04</v>
      </c>
      <c r="H11617" t="str">
        <f t="shared" si="11935"/>
        <v>IGA</v>
      </c>
      <c r="I11617" t="str">
        <f t="shared" si="11935"/>
        <v>Índice de Gestión Administrativa</v>
      </c>
      <c r="J11617" t="str">
        <f t="shared" si="11935"/>
        <v>INDICE</v>
      </c>
      <c r="K11617">
        <f t="shared" si="11935"/>
        <v>0</v>
      </c>
      <c r="L11617" s="150">
        <f>+VLOOKUP($E11617,IGA_2018!$B$8:$N$347,12,0)</f>
        <v>0.41404761138295132</v>
      </c>
      <c r="M11617" s="142" t="str">
        <f>+VLOOKUP($E11617,IGA_2018!$B$8:$N$347,13,0)</f>
        <v>Medio</v>
      </c>
    </row>
    <row r="11618" spans="1:13" x14ac:dyDescent="0.3">
      <c r="A11618" s="139">
        <f t="shared" si="11881"/>
        <v>306</v>
      </c>
      <c r="B11618" s="148">
        <f t="shared" si="11883"/>
        <v>22</v>
      </c>
      <c r="D11618" s="149" t="str">
        <f>+VLOOKUP($A11618,mUNICIPIOS!$B$4:$F$343,2,0)</f>
        <v>Chiquimula</v>
      </c>
      <c r="E11618" s="149">
        <f>+VLOOKUP($A11618,mUNICIPIOS!$B$4:$F$343,3,0)</f>
        <v>2001</v>
      </c>
      <c r="F11618" s="149" t="str">
        <f>+VLOOKUP($A11618,mUNICIPIOS!$B$4:$F$343,4,0)</f>
        <v>Chiquimula</v>
      </c>
      <c r="G11618" s="139" t="str">
        <f t="shared" ref="G11618:K11618" si="11936">+G11580</f>
        <v>05</v>
      </c>
      <c r="H11618" t="str">
        <f t="shared" si="11936"/>
        <v>IGF</v>
      </c>
      <c r="I11618" t="str">
        <f t="shared" si="11936"/>
        <v>Índice de Gestión Financiera</v>
      </c>
      <c r="J11618" t="str">
        <f t="shared" si="11936"/>
        <v>05-01</v>
      </c>
      <c r="K11618" t="str">
        <f t="shared" si="11936"/>
        <v>Autonomía financiera municipal</v>
      </c>
      <c r="L11618" s="150">
        <f>+VLOOKUP($E11618,IGF_2018!$B$8:$Z$347,3,0)</f>
        <v>0.36000956872917855</v>
      </c>
      <c r="M11618" s="142" t="str">
        <f>+VLOOKUP($E11618,IGF_2018!$B$8:$Z$347,4,0)</f>
        <v>Medio bajo</v>
      </c>
    </row>
    <row r="11619" spans="1:13" x14ac:dyDescent="0.3">
      <c r="A11619" s="139">
        <f t="shared" si="11881"/>
        <v>306</v>
      </c>
      <c r="B11619" s="148">
        <f t="shared" si="11883"/>
        <v>23</v>
      </c>
      <c r="D11619" s="149" t="str">
        <f>+VLOOKUP($A11619,mUNICIPIOS!$B$4:$F$343,2,0)</f>
        <v>Chiquimula</v>
      </c>
      <c r="E11619" s="149">
        <f>+VLOOKUP($A11619,mUNICIPIOS!$B$4:$F$343,3,0)</f>
        <v>2001</v>
      </c>
      <c r="F11619" s="149" t="str">
        <f>+VLOOKUP($A11619,mUNICIPIOS!$B$4:$F$343,4,0)</f>
        <v>Chiquimula</v>
      </c>
      <c r="G11619" s="139" t="str">
        <f t="shared" ref="G11619:K11619" si="11937">+G11581</f>
        <v>05</v>
      </c>
      <c r="H11619" t="str">
        <f t="shared" si="11937"/>
        <v>IGF</v>
      </c>
      <c r="I11619" t="str">
        <f t="shared" si="11937"/>
        <v>Índice de Gestión Financiera</v>
      </c>
      <c r="J11619" t="str">
        <f t="shared" si="11937"/>
        <v>05-02</v>
      </c>
      <c r="K11619" t="str">
        <f t="shared" si="11937"/>
        <v xml:space="preserve">Ingresos propios por habitante -sin regalías- </v>
      </c>
      <c r="L11619" s="150">
        <f>+VLOOKUP($E11619,IGF_2018!$B$8:$Z$347,6,0)</f>
        <v>0.11681472967769162</v>
      </c>
      <c r="M11619" s="142" t="str">
        <f>+VLOOKUP($E11619,IGF_2018!$B$8:$Z$347,7,0)</f>
        <v>Bajo</v>
      </c>
    </row>
    <row r="11620" spans="1:13" x14ac:dyDescent="0.3">
      <c r="A11620" s="139">
        <f t="shared" si="11881"/>
        <v>306</v>
      </c>
      <c r="B11620" s="148">
        <f t="shared" si="11883"/>
        <v>24</v>
      </c>
      <c r="D11620" s="149" t="str">
        <f>+VLOOKUP($A11620,mUNICIPIOS!$B$4:$F$343,2,0)</f>
        <v>Chiquimula</v>
      </c>
      <c r="E11620" s="149">
        <f>+VLOOKUP($A11620,mUNICIPIOS!$B$4:$F$343,3,0)</f>
        <v>2001</v>
      </c>
      <c r="F11620" s="149" t="str">
        <f>+VLOOKUP($A11620,mUNICIPIOS!$B$4:$F$343,4,0)</f>
        <v>Chiquimula</v>
      </c>
      <c r="G11620" s="139" t="str">
        <f t="shared" ref="G11620:K11620" si="11938">+G11582</f>
        <v>05</v>
      </c>
      <c r="H11620" t="str">
        <f t="shared" si="11938"/>
        <v>IGF</v>
      </c>
      <c r="I11620" t="str">
        <f t="shared" si="11938"/>
        <v>Índice de Gestión Financiera</v>
      </c>
      <c r="J11620" t="str">
        <f t="shared" si="11938"/>
        <v>05-03</v>
      </c>
      <c r="K11620" t="str">
        <f t="shared" si="11938"/>
        <v>Ingresos del IUSI en relación a los ingresos propios -sin regalías-</v>
      </c>
      <c r="L11620" s="150">
        <f>+VLOOKUP($E11620,IGF_2018!$B$8:$Z$347,9,0)</f>
        <v>0.18588506160304591</v>
      </c>
      <c r="M11620" s="142" t="str">
        <f>+VLOOKUP($E11620,IGF_2018!$B$8:$Z$347,10,0)</f>
        <v>Bajo</v>
      </c>
    </row>
    <row r="11621" spans="1:13" x14ac:dyDescent="0.3">
      <c r="A11621" s="139">
        <f t="shared" si="11881"/>
        <v>306</v>
      </c>
      <c r="B11621" s="148">
        <f t="shared" si="11883"/>
        <v>25</v>
      </c>
      <c r="D11621" s="149" t="str">
        <f>+VLOOKUP($A11621,mUNICIPIOS!$B$4:$F$343,2,0)</f>
        <v>Chiquimula</v>
      </c>
      <c r="E11621" s="149">
        <f>+VLOOKUP($A11621,mUNICIPIOS!$B$4:$F$343,3,0)</f>
        <v>2001</v>
      </c>
      <c r="F11621" s="149" t="str">
        <f>+VLOOKUP($A11621,mUNICIPIOS!$B$4:$F$343,4,0)</f>
        <v>Chiquimula</v>
      </c>
      <c r="G11621" s="139" t="str">
        <f t="shared" ref="G11621:K11621" si="11939">+G11583</f>
        <v>05</v>
      </c>
      <c r="H11621" t="str">
        <f t="shared" si="11939"/>
        <v>IGF</v>
      </c>
      <c r="I11621" t="str">
        <f t="shared" si="11939"/>
        <v>Índice de Gestión Financiera</v>
      </c>
      <c r="J11621" t="str">
        <f t="shared" si="11939"/>
        <v>05-04</v>
      </c>
      <c r="K11621" t="str">
        <f t="shared" si="11939"/>
        <v>Inversión anual en capital fijo por habitante</v>
      </c>
      <c r="L11621" s="150">
        <f>+VLOOKUP($E11621,IGF_2018!$B$8:$Z$347,12,0)</f>
        <v>3.1994016964360016E-2</v>
      </c>
      <c r="M11621" s="142" t="str">
        <f>+VLOOKUP($E11621,IGF_2018!$B$8:$Z$347,13,0)</f>
        <v>Bajo</v>
      </c>
    </row>
    <row r="11622" spans="1:13" x14ac:dyDescent="0.3">
      <c r="A11622" s="139">
        <f t="shared" si="11881"/>
        <v>306</v>
      </c>
      <c r="B11622" s="148">
        <f t="shared" si="11883"/>
        <v>26</v>
      </c>
      <c r="D11622" s="149" t="str">
        <f>+VLOOKUP($A11622,mUNICIPIOS!$B$4:$F$343,2,0)</f>
        <v>Chiquimula</v>
      </c>
      <c r="E11622" s="149">
        <f>+VLOOKUP($A11622,mUNICIPIOS!$B$4:$F$343,3,0)</f>
        <v>2001</v>
      </c>
      <c r="F11622" s="149" t="str">
        <f>+VLOOKUP($A11622,mUNICIPIOS!$B$4:$F$343,4,0)</f>
        <v>Chiquimula</v>
      </c>
      <c r="G11622" s="139" t="str">
        <f t="shared" ref="G11622:K11622" si="11940">+G11584</f>
        <v>05</v>
      </c>
      <c r="H11622" t="str">
        <f t="shared" si="11940"/>
        <v>IGF</v>
      </c>
      <c r="I11622" t="str">
        <f t="shared" si="11940"/>
        <v>Índice de Gestión Financiera</v>
      </c>
      <c r="J11622" t="str">
        <f t="shared" si="11940"/>
        <v>05-05</v>
      </c>
      <c r="K11622" t="str">
        <f t="shared" si="11940"/>
        <v>Inversión anual en capital fijo con recursos percibidos por ingresos propios</v>
      </c>
      <c r="L11622" s="150">
        <f>+VLOOKUP($E11622,IGF_2018!$B$8:$Z$347,15,0)</f>
        <v>0.13599909352888803</v>
      </c>
      <c r="M11622" s="142" t="str">
        <f>+VLOOKUP($E11622,IGF_2018!$B$8:$Z$347,16,0)</f>
        <v>Bajo</v>
      </c>
    </row>
    <row r="11623" spans="1:13" x14ac:dyDescent="0.3">
      <c r="A11623" s="139">
        <f t="shared" si="11881"/>
        <v>306</v>
      </c>
      <c r="B11623" s="148">
        <f t="shared" si="11883"/>
        <v>27</v>
      </c>
      <c r="D11623" s="149" t="str">
        <f>+VLOOKUP($A11623,mUNICIPIOS!$B$4:$F$343,2,0)</f>
        <v>Chiquimula</v>
      </c>
      <c r="E11623" s="149">
        <f>+VLOOKUP($A11623,mUNICIPIOS!$B$4:$F$343,3,0)</f>
        <v>2001</v>
      </c>
      <c r="F11623" s="149" t="str">
        <f>+VLOOKUP($A11623,mUNICIPIOS!$B$4:$F$343,4,0)</f>
        <v>Chiquimula</v>
      </c>
      <c r="G11623" s="139" t="str">
        <f t="shared" ref="G11623:K11623" si="11941">+G11585</f>
        <v>05</v>
      </c>
      <c r="H11623" t="str">
        <f t="shared" si="11941"/>
        <v>IGF</v>
      </c>
      <c r="I11623" t="str">
        <f t="shared" si="11941"/>
        <v>Índice de Gestión Financiera</v>
      </c>
      <c r="J11623" t="str">
        <f t="shared" si="11941"/>
        <v>05-06</v>
      </c>
      <c r="K11623" t="str">
        <f t="shared" si="11941"/>
        <v xml:space="preserve">Inversión anual en capital fijo con recursos percibidos por transferencias del Gobierno Central </v>
      </c>
      <c r="L11623" s="150">
        <f>+VLOOKUP($E11623,IGF_2018!$B$8:$Z$347,18,0)</f>
        <v>0.16118760475378424</v>
      </c>
      <c r="M11623" s="142" t="str">
        <f>+VLOOKUP($E11623,IGF_2018!$B$8:$Z$347,19,0)</f>
        <v>Bajo</v>
      </c>
    </row>
    <row r="11624" spans="1:13" x14ac:dyDescent="0.3">
      <c r="A11624" s="139">
        <f t="shared" si="11881"/>
        <v>306</v>
      </c>
      <c r="B11624" s="148">
        <f t="shared" si="11883"/>
        <v>28</v>
      </c>
      <c r="D11624" s="149" t="str">
        <f>+VLOOKUP($A11624,mUNICIPIOS!$B$4:$F$343,2,0)</f>
        <v>Chiquimula</v>
      </c>
      <c r="E11624" s="149">
        <f>+VLOOKUP($A11624,mUNICIPIOS!$B$4:$F$343,3,0)</f>
        <v>2001</v>
      </c>
      <c r="F11624" s="149" t="str">
        <f>+VLOOKUP($A11624,mUNICIPIOS!$B$4:$F$343,4,0)</f>
        <v>Chiquimula</v>
      </c>
      <c r="G11624" s="139" t="str">
        <f t="shared" ref="G11624:K11624" si="11942">+G11586</f>
        <v>05</v>
      </c>
      <c r="H11624" t="str">
        <f t="shared" si="11942"/>
        <v>IGF</v>
      </c>
      <c r="I11624" t="str">
        <f t="shared" si="11942"/>
        <v>Índice de Gestión Financiera</v>
      </c>
      <c r="J11624" t="str">
        <f t="shared" si="11942"/>
        <v>05-07</v>
      </c>
      <c r="K11624" t="str">
        <f t="shared" si="11942"/>
        <v>Financiamiento por endeudamiento municipal</v>
      </c>
      <c r="L11624" s="150">
        <f>+VLOOKUP($E11624,IGF_2018!$B$8:$Z$347,21,0)</f>
        <v>1</v>
      </c>
      <c r="M11624" s="142" t="str">
        <f>+VLOOKUP($E11624,IGF_2018!$B$8:$Z$347,22,0)</f>
        <v>Alto</v>
      </c>
    </row>
    <row r="11625" spans="1:13" x14ac:dyDescent="0.3">
      <c r="A11625" s="139">
        <f t="shared" si="11881"/>
        <v>306</v>
      </c>
      <c r="B11625" s="148">
        <f t="shared" si="11883"/>
        <v>29</v>
      </c>
      <c r="D11625" s="149" t="str">
        <f>+VLOOKUP($A11625,mUNICIPIOS!$B$4:$F$343,2,0)</f>
        <v>Chiquimula</v>
      </c>
      <c r="E11625" s="149">
        <f>+VLOOKUP($A11625,mUNICIPIOS!$B$4:$F$343,3,0)</f>
        <v>2001</v>
      </c>
      <c r="F11625" s="149" t="str">
        <f>+VLOOKUP($A11625,mUNICIPIOS!$B$4:$F$343,4,0)</f>
        <v>Chiquimula</v>
      </c>
      <c r="G11625" s="139" t="str">
        <f t="shared" ref="G11625:K11625" si="11943">+G11587</f>
        <v>05</v>
      </c>
      <c r="H11625" t="str">
        <f t="shared" si="11943"/>
        <v>IGF</v>
      </c>
      <c r="I11625" t="str">
        <f t="shared" si="11943"/>
        <v>Índice de Gestión Financiera</v>
      </c>
      <c r="J11625" t="str">
        <f t="shared" si="11943"/>
        <v>INDICE</v>
      </c>
      <c r="K11625">
        <f t="shared" si="11943"/>
        <v>0</v>
      </c>
      <c r="L11625" s="150">
        <f>+VLOOKUP($E11625,IGF_2018!$B$8:$Z$347,24,0)</f>
        <v>0.34687143736638182</v>
      </c>
      <c r="M11625" s="142" t="str">
        <f>+VLOOKUP($E11625,IGF_2018!$B$8:$Z$347,25,0)</f>
        <v>Medio bajo</v>
      </c>
    </row>
    <row r="11626" spans="1:13" x14ac:dyDescent="0.3">
      <c r="A11626" s="139">
        <f t="shared" si="11881"/>
        <v>306</v>
      </c>
      <c r="B11626" s="148">
        <f t="shared" si="11883"/>
        <v>30</v>
      </c>
      <c r="D11626" s="149" t="str">
        <f>+VLOOKUP($A11626,mUNICIPIOS!$B$4:$F$343,2,0)</f>
        <v>Chiquimula</v>
      </c>
      <c r="E11626" s="149">
        <f>+VLOOKUP($A11626,mUNICIPIOS!$B$4:$F$343,3,0)</f>
        <v>2001</v>
      </c>
      <c r="F11626" s="149" t="str">
        <f>+VLOOKUP($A11626,mUNICIPIOS!$B$4:$F$343,4,0)</f>
        <v>Chiquimula</v>
      </c>
      <c r="G11626" s="139" t="str">
        <f t="shared" ref="G11626:K11626" si="11944">+G11588</f>
        <v>06</v>
      </c>
      <c r="H11626" t="str">
        <f t="shared" si="11944"/>
        <v>IGE</v>
      </c>
      <c r="I11626" t="str">
        <f t="shared" si="11944"/>
        <v>Índice de Gestión Estratégica</v>
      </c>
      <c r="J11626" t="str">
        <f t="shared" si="11944"/>
        <v>06-01</v>
      </c>
      <c r="K11626" t="str">
        <f t="shared" si="11944"/>
        <v>Ejecución del Plan Operativo Anual  (POA)</v>
      </c>
      <c r="L11626" s="150">
        <f>+VLOOKUP($E11626,IGE_2018!$B$8:$Z$347,3,0)</f>
        <v>0.94374999999999998</v>
      </c>
      <c r="M11626" s="142" t="str">
        <f>+VLOOKUP($E11626,IGE_2018!$B$8:$Z$347,4,0)</f>
        <v>Alto</v>
      </c>
    </row>
    <row r="11627" spans="1:13" x14ac:dyDescent="0.3">
      <c r="A11627" s="139">
        <f t="shared" si="11881"/>
        <v>306</v>
      </c>
      <c r="B11627" s="148">
        <f t="shared" si="11883"/>
        <v>31</v>
      </c>
      <c r="D11627" s="149" t="str">
        <f>+VLOOKUP($A11627,mUNICIPIOS!$B$4:$F$343,2,0)</f>
        <v>Chiquimula</v>
      </c>
      <c r="E11627" s="149">
        <f>+VLOOKUP($A11627,mUNICIPIOS!$B$4:$F$343,3,0)</f>
        <v>2001</v>
      </c>
      <c r="F11627" s="149" t="str">
        <f>+VLOOKUP($A11627,mUNICIPIOS!$B$4:$F$343,4,0)</f>
        <v>Chiquimula</v>
      </c>
      <c r="G11627" s="139" t="str">
        <f t="shared" ref="G11627:K11627" si="11945">+G11589</f>
        <v>06</v>
      </c>
      <c r="H11627" t="str">
        <f t="shared" si="11945"/>
        <v>IGE</v>
      </c>
      <c r="I11627" t="str">
        <f t="shared" si="11945"/>
        <v>Índice de Gestión Estratégica</v>
      </c>
      <c r="J11627" t="str">
        <f t="shared" si="11945"/>
        <v>06-02</v>
      </c>
      <c r="K11627" t="str">
        <f t="shared" si="11945"/>
        <v>Relación Plan de Desarrollo Municipal y Ordenamiento Territorial (PDM-OT) - Plan Estratégico Institucional (PEI) - Plan Operativo Multianual (POM) - Plan Operativo Anual (POA)</v>
      </c>
      <c r="L11627" s="150">
        <f>+VLOOKUP($E11627,IGE_2018!$B$8:$Z$347,6,0)</f>
        <v>0</v>
      </c>
      <c r="M11627" s="142" t="str">
        <f>+VLOOKUP($E11627,IGE_2018!$B$8:$Z$347,7,0)</f>
        <v>Bajo</v>
      </c>
    </row>
    <row r="11628" spans="1:13" x14ac:dyDescent="0.3">
      <c r="A11628" s="139">
        <f t="shared" si="11881"/>
        <v>306</v>
      </c>
      <c r="B11628" s="148">
        <f t="shared" si="11883"/>
        <v>32</v>
      </c>
      <c r="D11628" s="149" t="str">
        <f>+VLOOKUP($A11628,mUNICIPIOS!$B$4:$F$343,2,0)</f>
        <v>Chiquimula</v>
      </c>
      <c r="E11628" s="149">
        <f>+VLOOKUP($A11628,mUNICIPIOS!$B$4:$F$343,3,0)</f>
        <v>2001</v>
      </c>
      <c r="F11628" s="149" t="str">
        <f>+VLOOKUP($A11628,mUNICIPIOS!$B$4:$F$343,4,0)</f>
        <v>Chiquimula</v>
      </c>
      <c r="G11628" s="139" t="str">
        <f t="shared" ref="G11628:K11628" si="11946">+G11590</f>
        <v>06</v>
      </c>
      <c r="H11628" t="str">
        <f t="shared" si="11946"/>
        <v>IGE</v>
      </c>
      <c r="I11628" t="str">
        <f t="shared" si="11946"/>
        <v>Índice de Gestión Estratégica</v>
      </c>
      <c r="J11628" t="str">
        <f t="shared" si="11946"/>
        <v>06-03</v>
      </c>
      <c r="K11628" t="str">
        <f t="shared" si="11946"/>
        <v>Presupuesto de egresos relacionado a competencias municipales que responden a prioridades nacionales de desarrollo.</v>
      </c>
      <c r="L11628" s="150">
        <f>+VLOOKUP($E11628,IGE_2018!$B$8:$Z$347,9,0)</f>
        <v>0.12352785111588198</v>
      </c>
      <c r="M11628" s="142" t="str">
        <f>+VLOOKUP($E11628,IGE_2018!$B$8:$Z$347,10,0)</f>
        <v>Bajo</v>
      </c>
    </row>
    <row r="11629" spans="1:13" x14ac:dyDescent="0.3">
      <c r="A11629" s="139">
        <f t="shared" ref="A11629:A11692" si="11947">+IF(B11628=38,A11628+1,A11628)</f>
        <v>306</v>
      </c>
      <c r="B11629" s="148">
        <f t="shared" si="11883"/>
        <v>33</v>
      </c>
      <c r="D11629" s="149" t="str">
        <f>+VLOOKUP($A11629,mUNICIPIOS!$B$4:$F$343,2,0)</f>
        <v>Chiquimula</v>
      </c>
      <c r="E11629" s="149">
        <f>+VLOOKUP($A11629,mUNICIPIOS!$B$4:$F$343,3,0)</f>
        <v>2001</v>
      </c>
      <c r="F11629" s="149" t="str">
        <f>+VLOOKUP($A11629,mUNICIPIOS!$B$4:$F$343,4,0)</f>
        <v>Chiquimula</v>
      </c>
      <c r="G11629" s="139" t="str">
        <f t="shared" ref="G11629:K11629" si="11948">+G11591</f>
        <v>06</v>
      </c>
      <c r="H11629" t="str">
        <f t="shared" si="11948"/>
        <v>IGE</v>
      </c>
      <c r="I11629" t="str">
        <f t="shared" si="11948"/>
        <v>Índice de Gestión Estratégica</v>
      </c>
      <c r="J11629" t="str">
        <f t="shared" si="11948"/>
        <v>06-04</v>
      </c>
      <c r="K11629" t="str">
        <f t="shared" si="11948"/>
        <v>Institucionalización de la gestión ordenada del territorio</v>
      </c>
      <c r="L11629" s="150">
        <f>+VLOOKUP($E11629,IGE_2018!$B$8:$Z$347,12,0)</f>
        <v>0.44999999999999996</v>
      </c>
      <c r="M11629" s="142" t="str">
        <f>+VLOOKUP($E11629,IGE_2018!$B$8:$Z$347,13,0)</f>
        <v>Medio</v>
      </c>
    </row>
    <row r="11630" spans="1:13" x14ac:dyDescent="0.3">
      <c r="A11630" s="139">
        <f t="shared" si="11947"/>
        <v>306</v>
      </c>
      <c r="B11630" s="148">
        <f t="shared" ref="B11630:B11693" si="11949">+B11592</f>
        <v>34</v>
      </c>
      <c r="D11630" s="149" t="str">
        <f>+VLOOKUP($A11630,mUNICIPIOS!$B$4:$F$343,2,0)</f>
        <v>Chiquimula</v>
      </c>
      <c r="E11630" s="149">
        <f>+VLOOKUP($A11630,mUNICIPIOS!$B$4:$F$343,3,0)</f>
        <v>2001</v>
      </c>
      <c r="F11630" s="149" t="str">
        <f>+VLOOKUP($A11630,mUNICIPIOS!$B$4:$F$343,4,0)</f>
        <v>Chiquimula</v>
      </c>
      <c r="G11630" s="139" t="str">
        <f t="shared" ref="G11630:K11630" si="11950">+G11592</f>
        <v>06</v>
      </c>
      <c r="H11630" t="str">
        <f t="shared" si="11950"/>
        <v>IGE</v>
      </c>
      <c r="I11630" t="str">
        <f t="shared" si="11950"/>
        <v>Índice de Gestión Estratégica</v>
      </c>
      <c r="J11630" t="str">
        <f t="shared" si="11950"/>
        <v>06-05</v>
      </c>
      <c r="K11630" t="str">
        <f t="shared" si="11950"/>
        <v>Acciones para la gestión ordenada del territorio</v>
      </c>
      <c r="L11630" s="150">
        <f>+VLOOKUP($E11630,IGE_2018!$B$8:$Z$347,15,0)</f>
        <v>0.4200000000000001</v>
      </c>
      <c r="M11630" s="142" t="str">
        <f>+VLOOKUP($E11630,IGE_2018!$B$8:$Z$347,16,0)</f>
        <v>Medio</v>
      </c>
    </row>
    <row r="11631" spans="1:13" x14ac:dyDescent="0.3">
      <c r="A11631" s="139">
        <f t="shared" si="11947"/>
        <v>306</v>
      </c>
      <c r="B11631" s="148">
        <f t="shared" si="11949"/>
        <v>35</v>
      </c>
      <c r="D11631" s="149" t="str">
        <f>+VLOOKUP($A11631,mUNICIPIOS!$B$4:$F$343,2,0)</f>
        <v>Chiquimula</v>
      </c>
      <c r="E11631" s="149">
        <f>+VLOOKUP($A11631,mUNICIPIOS!$B$4:$F$343,3,0)</f>
        <v>2001</v>
      </c>
      <c r="F11631" s="149" t="str">
        <f>+VLOOKUP($A11631,mUNICIPIOS!$B$4:$F$343,4,0)</f>
        <v>Chiquimula</v>
      </c>
      <c r="G11631" s="139" t="str">
        <f t="shared" ref="G11631:K11631" si="11951">+G11593</f>
        <v>06</v>
      </c>
      <c r="H11631" t="str">
        <f t="shared" si="11951"/>
        <v>IGE</v>
      </c>
      <c r="I11631" t="str">
        <f t="shared" si="11951"/>
        <v>Índice de Gestión Estratégica</v>
      </c>
      <c r="J11631" t="str">
        <f t="shared" si="11951"/>
        <v>06-06</v>
      </c>
      <c r="K11631" t="str">
        <f t="shared" si="11951"/>
        <v>Gestión de riesgo en la formulación de proyectos derivados de la planificación operativa anual</v>
      </c>
      <c r="L11631" s="150">
        <f>+VLOOKUP($E11631,IGE_2018!$B$8:$Z$347,18,0)</f>
        <v>0</v>
      </c>
      <c r="M11631" s="142" t="str">
        <f>+VLOOKUP($E11631,IGE_2018!$B$8:$Z$347,19,0)</f>
        <v>Bajo</v>
      </c>
    </row>
    <row r="11632" spans="1:13" x14ac:dyDescent="0.3">
      <c r="A11632" s="139">
        <f t="shared" si="11947"/>
        <v>306</v>
      </c>
      <c r="B11632" s="148">
        <f t="shared" si="11949"/>
        <v>36</v>
      </c>
      <c r="D11632" s="149" t="str">
        <f>+VLOOKUP($A11632,mUNICIPIOS!$B$4:$F$343,2,0)</f>
        <v>Chiquimula</v>
      </c>
      <c r="E11632" s="149">
        <f>+VLOOKUP($A11632,mUNICIPIOS!$B$4:$F$343,3,0)</f>
        <v>2001</v>
      </c>
      <c r="F11632" s="149" t="str">
        <f>+VLOOKUP($A11632,mUNICIPIOS!$B$4:$F$343,4,0)</f>
        <v>Chiquimula</v>
      </c>
      <c r="G11632" s="139" t="str">
        <f t="shared" ref="G11632:K11632" si="11952">+G11594</f>
        <v>06</v>
      </c>
      <c r="H11632" t="str">
        <f t="shared" si="11952"/>
        <v>IGE</v>
      </c>
      <c r="I11632" t="str">
        <f t="shared" si="11952"/>
        <v>Índice de Gestión Estratégica</v>
      </c>
      <c r="J11632" t="str">
        <f t="shared" si="11952"/>
        <v>06-07</v>
      </c>
      <c r="K11632" t="str">
        <f t="shared" si="11952"/>
        <v>Ingresos por servicios ambientales en relación a los ingresos propios sin regalías</v>
      </c>
      <c r="L11632" s="150">
        <f>+VLOOKUP($E11632,IGE_2018!$B$8:$Z$347,21,0)</f>
        <v>0</v>
      </c>
      <c r="M11632" s="142" t="str">
        <f>+VLOOKUP($E11632,IGE_2018!$B$8:$Z$347,22,0)</f>
        <v>Bajo</v>
      </c>
    </row>
    <row r="11633" spans="1:13" x14ac:dyDescent="0.3">
      <c r="A11633" s="139">
        <f t="shared" si="11947"/>
        <v>306</v>
      </c>
      <c r="B11633" s="148">
        <f t="shared" si="11949"/>
        <v>37</v>
      </c>
      <c r="D11633" s="149" t="str">
        <f>+VLOOKUP($A11633,mUNICIPIOS!$B$4:$F$343,2,0)</f>
        <v>Chiquimula</v>
      </c>
      <c r="E11633" s="149">
        <f>+VLOOKUP($A11633,mUNICIPIOS!$B$4:$F$343,3,0)</f>
        <v>2001</v>
      </c>
      <c r="F11633" s="149" t="str">
        <f>+VLOOKUP($A11633,mUNICIPIOS!$B$4:$F$343,4,0)</f>
        <v>Chiquimula</v>
      </c>
      <c r="G11633" s="139" t="str">
        <f t="shared" ref="G11633:K11633" si="11953">+G11595</f>
        <v>06</v>
      </c>
      <c r="H11633" t="str">
        <f t="shared" si="11953"/>
        <v>IGE</v>
      </c>
      <c r="I11633" t="str">
        <f t="shared" si="11953"/>
        <v>Índice de Gestión Estratégica</v>
      </c>
      <c r="J11633" t="str">
        <f t="shared" si="11953"/>
        <v>INDICE</v>
      </c>
      <c r="K11633">
        <f t="shared" si="11953"/>
        <v>0</v>
      </c>
      <c r="L11633" s="150">
        <f>+VLOOKUP($E11633,IGE_2018!$B$8:$Z$347,24,0)</f>
        <v>0.28044446277897045</v>
      </c>
      <c r="M11633" s="142" t="str">
        <f>+VLOOKUP($E11633,IGE_2018!$B$8:$Z$347,25,0)</f>
        <v>Medio bajo</v>
      </c>
    </row>
    <row r="11634" spans="1:13" x14ac:dyDescent="0.3">
      <c r="A11634" s="139">
        <f t="shared" si="11947"/>
        <v>306</v>
      </c>
      <c r="B11634" s="148">
        <f t="shared" si="11949"/>
        <v>38</v>
      </c>
      <c r="D11634" s="149" t="str">
        <f>+VLOOKUP($A11634,mUNICIPIOS!$B$4:$F$343,2,0)</f>
        <v>Chiquimula</v>
      </c>
      <c r="E11634" s="149">
        <f>+VLOOKUP($A11634,mUNICIPIOS!$B$4:$F$343,3,0)</f>
        <v>2001</v>
      </c>
      <c r="F11634" s="149" t="str">
        <f>+VLOOKUP($A11634,mUNICIPIOS!$B$4:$F$343,4,0)</f>
        <v>Chiquimula</v>
      </c>
      <c r="G11634" s="139" t="str">
        <f t="shared" ref="G11634:K11634" si="11954">+G11596</f>
        <v>RANKING</v>
      </c>
      <c r="H11634" t="str">
        <f t="shared" si="11954"/>
        <v>RGM</v>
      </c>
      <c r="I11634" t="str">
        <f t="shared" si="11954"/>
        <v>Ranking de la Gestión Municipal 2018</v>
      </c>
      <c r="J11634" t="str">
        <f t="shared" si="11954"/>
        <v>RANKING</v>
      </c>
      <c r="K11634">
        <f t="shared" si="11954"/>
        <v>0</v>
      </c>
      <c r="L11634" s="151">
        <f>+VLOOKUP($E11634,Resultados_generales!$C$8:$AE$347,27,0)</f>
        <v>0.40028498245866817</v>
      </c>
      <c r="M11634" t="str">
        <f>+VLOOKUP($E11634,Resultados_generales!$C$8:$AE$347,28,0)</f>
        <v>Medio</v>
      </c>
    </row>
    <row r="11635" spans="1:13" x14ac:dyDescent="0.3">
      <c r="A11635" s="139">
        <f t="shared" si="11947"/>
        <v>307</v>
      </c>
      <c r="B11635" s="148">
        <f t="shared" si="11949"/>
        <v>1</v>
      </c>
      <c r="D11635" s="149" t="str">
        <f>+VLOOKUP($A11635,mUNICIPIOS!$B$4:$F$343,2,0)</f>
        <v>Chiquimula</v>
      </c>
      <c r="E11635" s="149">
        <f>+VLOOKUP($A11635,mUNICIPIOS!$B$4:$F$343,3,0)</f>
        <v>2002</v>
      </c>
      <c r="F11635" s="149" t="str">
        <f>+VLOOKUP($A11635,mUNICIPIOS!$B$4:$F$343,4,0)</f>
        <v>San José La Arada</v>
      </c>
      <c r="G11635" s="139" t="str">
        <f t="shared" ref="G11635:K11635" si="11955">+G11597</f>
        <v>01</v>
      </c>
      <c r="H11635" t="str">
        <f t="shared" si="11955"/>
        <v>IPC</v>
      </c>
      <c r="I11635" t="str">
        <f t="shared" si="11955"/>
        <v>Índice de Participación Ciudadana</v>
      </c>
      <c r="J11635" t="str">
        <f t="shared" si="11955"/>
        <v>01-01</v>
      </c>
      <c r="K11635" t="str">
        <f t="shared" si="11955"/>
        <v>Número de reuniones del COMUDE en el año de la medición.</v>
      </c>
      <c r="L11635" s="150">
        <f>+VLOOKUP($E11635,IPC_2018!$B$8:$T$347,3,0)</f>
        <v>1</v>
      </c>
      <c r="M11635" s="142" t="str">
        <f>+VLOOKUP($E11635,IPC_2018!$B$8:$T$347,4,0)</f>
        <v>Alto</v>
      </c>
    </row>
    <row r="11636" spans="1:13" x14ac:dyDescent="0.3">
      <c r="A11636" s="139">
        <f t="shared" si="11947"/>
        <v>307</v>
      </c>
      <c r="B11636" s="148">
        <f t="shared" si="11949"/>
        <v>2</v>
      </c>
      <c r="D11636" s="149" t="str">
        <f>+VLOOKUP($A11636,mUNICIPIOS!$B$4:$F$343,2,0)</f>
        <v>Chiquimula</v>
      </c>
      <c r="E11636" s="149">
        <f>+VLOOKUP($A11636,mUNICIPIOS!$B$4:$F$343,3,0)</f>
        <v>2002</v>
      </c>
      <c r="F11636" s="149" t="str">
        <f>+VLOOKUP($A11636,mUNICIPIOS!$B$4:$F$343,4,0)</f>
        <v>San José La Arada</v>
      </c>
      <c r="G11636" s="139" t="str">
        <f t="shared" ref="G11636:K11636" si="11956">+G11598</f>
        <v>01</v>
      </c>
      <c r="H11636" t="str">
        <f t="shared" si="11956"/>
        <v>IPC</v>
      </c>
      <c r="I11636" t="str">
        <f t="shared" si="11956"/>
        <v>Índice de Participación Ciudadana</v>
      </c>
      <c r="J11636" t="str">
        <f t="shared" si="11956"/>
        <v>01-02</v>
      </c>
      <c r="K11636" t="str">
        <f t="shared" si="11956"/>
        <v>Participación de Alcaldes, Concejales y Síndicos determinados o designados en el COMUDE</v>
      </c>
      <c r="L11636" s="150">
        <f>+VLOOKUP($E11636,IPC_2018!$B$8:$T$347,6,0)</f>
        <v>0.78125</v>
      </c>
      <c r="M11636" s="142" t="str">
        <f>+VLOOKUP($E11636,IPC_2018!$B$8:$T$347,7,0)</f>
        <v>Medio alto</v>
      </c>
    </row>
    <row r="11637" spans="1:13" x14ac:dyDescent="0.3">
      <c r="A11637" s="139">
        <f t="shared" si="11947"/>
        <v>307</v>
      </c>
      <c r="B11637" s="148">
        <f t="shared" si="11949"/>
        <v>3</v>
      </c>
      <c r="D11637" s="149" t="str">
        <f>+VLOOKUP($A11637,mUNICIPIOS!$B$4:$F$343,2,0)</f>
        <v>Chiquimula</v>
      </c>
      <c r="E11637" s="149">
        <f>+VLOOKUP($A11637,mUNICIPIOS!$B$4:$F$343,3,0)</f>
        <v>2002</v>
      </c>
      <c r="F11637" s="149" t="str">
        <f>+VLOOKUP($A11637,mUNICIPIOS!$B$4:$F$343,4,0)</f>
        <v>San José La Arada</v>
      </c>
      <c r="G11637" s="139" t="str">
        <f t="shared" ref="G11637:K11637" si="11957">+G11599</f>
        <v>01</v>
      </c>
      <c r="H11637" t="str">
        <f t="shared" si="11957"/>
        <v>IPC</v>
      </c>
      <c r="I11637" t="str">
        <f t="shared" si="11957"/>
        <v>Índice de Participación Ciudadana</v>
      </c>
      <c r="J11637" t="str">
        <f t="shared" si="11957"/>
        <v>01-03</v>
      </c>
      <c r="K11637" t="str">
        <f t="shared" si="11957"/>
        <v>Participación  de organizaciones de jóvenes, mujeres, pueblos mayas, xincas, garífunas, y otras organizaciones en el Comude</v>
      </c>
      <c r="L11637" s="150">
        <f>+VLOOKUP($E11637,IPC_2018!$B$8:$T$347,9,0)</f>
        <v>0</v>
      </c>
      <c r="M11637" s="142" t="str">
        <f>+VLOOKUP($E11637,IPC_2018!$B$8:$T$347,10,0)</f>
        <v>Bajo</v>
      </c>
    </row>
    <row r="11638" spans="1:13" x14ac:dyDescent="0.3">
      <c r="A11638" s="139">
        <f t="shared" si="11947"/>
        <v>307</v>
      </c>
      <c r="B11638" s="148">
        <f t="shared" si="11949"/>
        <v>4</v>
      </c>
      <c r="D11638" s="149" t="str">
        <f>+VLOOKUP($A11638,mUNICIPIOS!$B$4:$F$343,2,0)</f>
        <v>Chiquimula</v>
      </c>
      <c r="E11638" s="149">
        <f>+VLOOKUP($A11638,mUNICIPIOS!$B$4:$F$343,3,0)</f>
        <v>2002</v>
      </c>
      <c r="F11638" s="149" t="str">
        <f>+VLOOKUP($A11638,mUNICIPIOS!$B$4:$F$343,4,0)</f>
        <v>San José La Arada</v>
      </c>
      <c r="G11638" s="139" t="str">
        <f t="shared" ref="G11638:K11638" si="11958">+G11600</f>
        <v>01</v>
      </c>
      <c r="H11638" t="str">
        <f t="shared" si="11958"/>
        <v>IPC</v>
      </c>
      <c r="I11638" t="str">
        <f t="shared" si="11958"/>
        <v>Índice de Participación Ciudadana</v>
      </c>
      <c r="J11638" t="str">
        <f t="shared" si="11958"/>
        <v>01-04</v>
      </c>
      <c r="K11638" t="str">
        <f t="shared" si="11958"/>
        <v>Representatividad territorial del Comude.</v>
      </c>
      <c r="L11638" s="150">
        <f>+VLOOKUP($E11638,IPC_2018!$B$8:$T$347,12,0)</f>
        <v>0.85735294117647054</v>
      </c>
      <c r="M11638" s="142" t="str">
        <f>+VLOOKUP($E11638,IPC_2018!$B$8:$T$347,13,0)</f>
        <v>Alto</v>
      </c>
    </row>
    <row r="11639" spans="1:13" x14ac:dyDescent="0.3">
      <c r="A11639" s="139">
        <f t="shared" si="11947"/>
        <v>307</v>
      </c>
      <c r="B11639" s="148">
        <f t="shared" si="11949"/>
        <v>5</v>
      </c>
      <c r="D11639" s="149" t="str">
        <f>+VLOOKUP($A11639,mUNICIPIOS!$B$4:$F$343,2,0)</f>
        <v>Chiquimula</v>
      </c>
      <c r="E11639" s="149">
        <f>+VLOOKUP($A11639,mUNICIPIOS!$B$4:$F$343,3,0)</f>
        <v>2002</v>
      </c>
      <c r="F11639" s="149" t="str">
        <f>+VLOOKUP($A11639,mUNICIPIOS!$B$4:$F$343,4,0)</f>
        <v>San José La Arada</v>
      </c>
      <c r="G11639" s="139" t="str">
        <f t="shared" ref="G11639:K11639" si="11959">+G11601</f>
        <v>01</v>
      </c>
      <c r="H11639" t="str">
        <f t="shared" si="11959"/>
        <v>IPC</v>
      </c>
      <c r="I11639" t="str">
        <f t="shared" si="11959"/>
        <v>Índice de Participación Ciudadana</v>
      </c>
      <c r="J11639" t="str">
        <f t="shared" si="11959"/>
        <v>01-05</v>
      </c>
      <c r="K11639" t="str">
        <f t="shared" si="11959"/>
        <v>Funcionamiento del Comude</v>
      </c>
      <c r="L11639" s="150">
        <f>+VLOOKUP($E11639,IPC_2018!$B$8:$T$347,15,0)</f>
        <v>0.82155477060832316</v>
      </c>
      <c r="M11639" s="142" t="str">
        <f>+VLOOKUP($E11639,IPC_2018!$B$8:$T$347,16,0)</f>
        <v>Alto</v>
      </c>
    </row>
    <row r="11640" spans="1:13" x14ac:dyDescent="0.3">
      <c r="A11640" s="139">
        <f t="shared" si="11947"/>
        <v>307</v>
      </c>
      <c r="B11640" s="148">
        <f t="shared" si="11949"/>
        <v>6</v>
      </c>
      <c r="D11640" s="149" t="str">
        <f>+VLOOKUP($A11640,mUNICIPIOS!$B$4:$F$343,2,0)</f>
        <v>Chiquimula</v>
      </c>
      <c r="E11640" s="149">
        <f>+VLOOKUP($A11640,mUNICIPIOS!$B$4:$F$343,3,0)</f>
        <v>2002</v>
      </c>
      <c r="F11640" s="149" t="str">
        <f>+VLOOKUP($A11640,mUNICIPIOS!$B$4:$F$343,4,0)</f>
        <v>San José La Arada</v>
      </c>
      <c r="G11640" s="139" t="str">
        <f t="shared" ref="G11640:K11640" si="11960">+G11602</f>
        <v>01</v>
      </c>
      <c r="H11640" t="str">
        <f t="shared" si="11960"/>
        <v>IPC</v>
      </c>
      <c r="I11640" t="str">
        <f t="shared" si="11960"/>
        <v>Índice de Participación Ciudadana</v>
      </c>
      <c r="J11640" t="str">
        <f t="shared" si="11960"/>
        <v>INDICE</v>
      </c>
      <c r="K11640">
        <f t="shared" si="11960"/>
        <v>0</v>
      </c>
      <c r="L11640" s="150">
        <f>+VLOOKUP($E11640,IPC_2018!$B$8:$T$347,18,0)</f>
        <v>0.77449240676771913</v>
      </c>
      <c r="M11640" s="142" t="str">
        <f>+VLOOKUP($E11640,IPC_2018!$B$8:$T$347,19,0)</f>
        <v>Medio alto</v>
      </c>
    </row>
    <row r="11641" spans="1:13" x14ac:dyDescent="0.3">
      <c r="A11641" s="139">
        <f t="shared" si="11947"/>
        <v>307</v>
      </c>
      <c r="B11641" s="148">
        <f t="shared" si="11949"/>
        <v>7</v>
      </c>
      <c r="D11641" s="149" t="str">
        <f>+VLOOKUP($A11641,mUNICIPIOS!$B$4:$F$343,2,0)</f>
        <v>Chiquimula</v>
      </c>
      <c r="E11641" s="149">
        <f>+VLOOKUP($A11641,mUNICIPIOS!$B$4:$F$343,3,0)</f>
        <v>2002</v>
      </c>
      <c r="F11641" s="149" t="str">
        <f>+VLOOKUP($A11641,mUNICIPIOS!$B$4:$F$343,4,0)</f>
        <v>San José La Arada</v>
      </c>
      <c r="G11641" s="139" t="str">
        <f t="shared" ref="G11641:K11641" si="11961">+G11603</f>
        <v>02</v>
      </c>
      <c r="H11641" t="str">
        <f t="shared" si="11961"/>
        <v>IIC</v>
      </c>
      <c r="I11641" t="str">
        <f t="shared" si="11961"/>
        <v>Índice de Información a la Ciudadanía</v>
      </c>
      <c r="J11641" t="str">
        <f t="shared" si="11961"/>
        <v>02-01</v>
      </c>
      <c r="K11641" t="str">
        <f t="shared" si="11961"/>
        <v>Rendición de cuentas cuatrimestral y anual al Comude enfocadas en resultados.</v>
      </c>
      <c r="L11641" s="150">
        <f>+VLOOKUP($E11641,IIC_2018!$B$8:$Q$347,3,0)</f>
        <v>0.4</v>
      </c>
      <c r="M11641" s="142" t="str">
        <f>+VLOOKUP($E11641,IIC_2018!$B$8:$Q$347,4,0)</f>
        <v>Medio bajo</v>
      </c>
    </row>
    <row r="11642" spans="1:13" x14ac:dyDescent="0.3">
      <c r="A11642" s="139">
        <f t="shared" si="11947"/>
        <v>307</v>
      </c>
      <c r="B11642" s="148">
        <f t="shared" si="11949"/>
        <v>8</v>
      </c>
      <c r="D11642" s="149" t="str">
        <f>+VLOOKUP($A11642,mUNICIPIOS!$B$4:$F$343,2,0)</f>
        <v>Chiquimula</v>
      </c>
      <c r="E11642" s="149">
        <f>+VLOOKUP($A11642,mUNICIPIOS!$B$4:$F$343,3,0)</f>
        <v>2002</v>
      </c>
      <c r="F11642" s="149" t="str">
        <f>+VLOOKUP($A11642,mUNICIPIOS!$B$4:$F$343,4,0)</f>
        <v>San José La Arada</v>
      </c>
      <c r="G11642" s="139" t="str">
        <f t="shared" ref="G11642:K11642" si="11962">+G11604</f>
        <v>02</v>
      </c>
      <c r="H11642" t="str">
        <f t="shared" si="11962"/>
        <v>IIC</v>
      </c>
      <c r="I11642" t="str">
        <f t="shared" si="11962"/>
        <v>Índice de Información a la Ciudadanía</v>
      </c>
      <c r="J11642" t="str">
        <f t="shared" si="11962"/>
        <v>02-02</v>
      </c>
      <c r="K11642" t="str">
        <f t="shared" si="11962"/>
        <v>Información presupuestaria y otra información brindada a la ciudadanía disponible en medios locales de comunicación.</v>
      </c>
      <c r="L11642" s="150">
        <f>+VLOOKUP($E11642,IIC_2018!$B$8:$Q$347,6,0)</f>
        <v>0.75</v>
      </c>
      <c r="M11642" s="142" t="str">
        <f>+VLOOKUP($E11642,IIC_2018!$B$8:$Q$347,7,0)</f>
        <v>Medio alto</v>
      </c>
    </row>
    <row r="11643" spans="1:13" x14ac:dyDescent="0.3">
      <c r="A11643" s="139">
        <f t="shared" si="11947"/>
        <v>307</v>
      </c>
      <c r="B11643" s="148">
        <f t="shared" si="11949"/>
        <v>9</v>
      </c>
      <c r="D11643" s="149" t="str">
        <f>+VLOOKUP($A11643,mUNICIPIOS!$B$4:$F$343,2,0)</f>
        <v>Chiquimula</v>
      </c>
      <c r="E11643" s="149">
        <f>+VLOOKUP($A11643,mUNICIPIOS!$B$4:$F$343,3,0)</f>
        <v>2002</v>
      </c>
      <c r="F11643" s="149" t="str">
        <f>+VLOOKUP($A11643,mUNICIPIOS!$B$4:$F$343,4,0)</f>
        <v>San José La Arada</v>
      </c>
      <c r="G11643" s="139" t="str">
        <f t="shared" ref="G11643:K11643" si="11963">+G11605</f>
        <v>02</v>
      </c>
      <c r="H11643" t="str">
        <f t="shared" si="11963"/>
        <v>IIC</v>
      </c>
      <c r="I11643" t="str">
        <f t="shared" si="11963"/>
        <v>Índice de Información a la Ciudadanía</v>
      </c>
      <c r="J11643" t="str">
        <f t="shared" si="11963"/>
        <v>02-03</v>
      </c>
      <c r="K11643" t="str">
        <f t="shared" si="11963"/>
        <v>Información pública de oficio actualizada y disponible de acuerdo a la LAIP y uso de internet.</v>
      </c>
      <c r="L11643" s="150">
        <f>+VLOOKUP($E11643,IIC_2018!$B$8:$Q$347,9,0)</f>
        <v>0.99999999999999989</v>
      </c>
      <c r="M11643" s="142" t="str">
        <f>+VLOOKUP($E11643,IIC_2018!$B$8:$Q$347,10,0)</f>
        <v>Alto</v>
      </c>
    </row>
    <row r="11644" spans="1:13" x14ac:dyDescent="0.3">
      <c r="A11644" s="139">
        <f t="shared" si="11947"/>
        <v>307</v>
      </c>
      <c r="B11644" s="148">
        <f t="shared" si="11949"/>
        <v>10</v>
      </c>
      <c r="D11644" s="149" t="str">
        <f>+VLOOKUP($A11644,mUNICIPIOS!$B$4:$F$343,2,0)</f>
        <v>Chiquimula</v>
      </c>
      <c r="E11644" s="149">
        <f>+VLOOKUP($A11644,mUNICIPIOS!$B$4:$F$343,3,0)</f>
        <v>2002</v>
      </c>
      <c r="F11644" s="149" t="str">
        <f>+VLOOKUP($A11644,mUNICIPIOS!$B$4:$F$343,4,0)</f>
        <v>San José La Arada</v>
      </c>
      <c r="G11644" s="139" t="str">
        <f t="shared" ref="G11644:K11644" si="11964">+G11606</f>
        <v>02</v>
      </c>
      <c r="H11644" t="str">
        <f t="shared" si="11964"/>
        <v>IIC</v>
      </c>
      <c r="I11644" t="str">
        <f t="shared" si="11964"/>
        <v>Índice de Información a la Ciudadanía</v>
      </c>
      <c r="J11644" t="str">
        <f t="shared" si="11964"/>
        <v>02-04</v>
      </c>
      <c r="K11644" t="str">
        <f t="shared" si="11964"/>
        <v>Relación del monto contratado por medio de Guate compras con el total del presupuesto de egresos vigente.</v>
      </c>
      <c r="L11644" s="150">
        <f>+VLOOKUP($E11644,IIC_2018!$B$8:$Q$347,12,0)</f>
        <v>0.71216963019597468</v>
      </c>
      <c r="M11644" s="142" t="str">
        <f>+VLOOKUP($E11644,IIC_2018!$B$8:$Q$347,13,0)</f>
        <v>Medio alto</v>
      </c>
    </row>
    <row r="11645" spans="1:13" x14ac:dyDescent="0.3">
      <c r="A11645" s="139">
        <f t="shared" si="11947"/>
        <v>307</v>
      </c>
      <c r="B11645" s="148">
        <f t="shared" si="11949"/>
        <v>11</v>
      </c>
      <c r="D11645" s="149" t="str">
        <f>+VLOOKUP($A11645,mUNICIPIOS!$B$4:$F$343,2,0)</f>
        <v>Chiquimula</v>
      </c>
      <c r="E11645" s="149">
        <f>+VLOOKUP($A11645,mUNICIPIOS!$B$4:$F$343,3,0)</f>
        <v>2002</v>
      </c>
      <c r="F11645" s="149" t="str">
        <f>+VLOOKUP($A11645,mUNICIPIOS!$B$4:$F$343,4,0)</f>
        <v>San José La Arada</v>
      </c>
      <c r="G11645" s="139" t="str">
        <f t="shared" ref="G11645:K11645" si="11965">+G11607</f>
        <v>02</v>
      </c>
      <c r="H11645" t="str">
        <f t="shared" si="11965"/>
        <v>IIC</v>
      </c>
      <c r="I11645" t="str">
        <f t="shared" si="11965"/>
        <v>Índice de Información a la Ciudadanía</v>
      </c>
      <c r="J11645" t="str">
        <f t="shared" si="11965"/>
        <v>INDICE</v>
      </c>
      <c r="K11645">
        <f t="shared" si="11965"/>
        <v>0</v>
      </c>
      <c r="L11645" s="150">
        <f>+VLOOKUP($E11645,IIC_2018!$B$8:$Q$347,15,0)</f>
        <v>0.71554240754899368</v>
      </c>
      <c r="M11645" s="142" t="str">
        <f>+VLOOKUP($E11645,IIC_2018!$B$8:$Q$347,16,0)</f>
        <v>Medio alto</v>
      </c>
    </row>
    <row r="11646" spans="1:13" x14ac:dyDescent="0.3">
      <c r="A11646" s="139">
        <f t="shared" si="11947"/>
        <v>307</v>
      </c>
      <c r="B11646" s="148">
        <f t="shared" si="11949"/>
        <v>12</v>
      </c>
      <c r="D11646" s="149" t="str">
        <f>+VLOOKUP($A11646,mUNICIPIOS!$B$4:$F$343,2,0)</f>
        <v>Chiquimula</v>
      </c>
      <c r="E11646" s="149">
        <f>+VLOOKUP($A11646,mUNICIPIOS!$B$4:$F$343,3,0)</f>
        <v>2002</v>
      </c>
      <c r="F11646" s="149" t="str">
        <f>+VLOOKUP($A11646,mUNICIPIOS!$B$4:$F$343,4,0)</f>
        <v>San José La Arada</v>
      </c>
      <c r="G11646" s="139" t="str">
        <f t="shared" ref="G11646:K11646" si="11966">+G11608</f>
        <v>03</v>
      </c>
      <c r="H11646" t="str">
        <f t="shared" si="11966"/>
        <v>ISP</v>
      </c>
      <c r="I11646" t="str">
        <f t="shared" si="11966"/>
        <v>Índice de Servicios Públicos</v>
      </c>
      <c r="J11646" t="str">
        <f t="shared" si="11966"/>
        <v>03-01</v>
      </c>
      <c r="K11646" t="str">
        <f t="shared" si="11966"/>
        <v>Cobertura del servicio público de agua</v>
      </c>
      <c r="L11646" s="150">
        <f>+VLOOKUP($E11646,ISP_2018!$B$8:$T$347,3,0)</f>
        <v>0.31404670616939701</v>
      </c>
      <c r="M11646" s="142" t="str">
        <f>+VLOOKUP($E11646,ISP_2018!$B$8:$T$347,4,0)</f>
        <v>Medio bajo</v>
      </c>
    </row>
    <row r="11647" spans="1:13" x14ac:dyDescent="0.3">
      <c r="A11647" s="139">
        <f t="shared" si="11947"/>
        <v>307</v>
      </c>
      <c r="B11647" s="148">
        <f t="shared" si="11949"/>
        <v>13</v>
      </c>
      <c r="D11647" s="149" t="str">
        <f>+VLOOKUP($A11647,mUNICIPIOS!$B$4:$F$343,2,0)</f>
        <v>Chiquimula</v>
      </c>
      <c r="E11647" s="149">
        <f>+VLOOKUP($A11647,mUNICIPIOS!$B$4:$F$343,3,0)</f>
        <v>2002</v>
      </c>
      <c r="F11647" s="149" t="str">
        <f>+VLOOKUP($A11647,mUNICIPIOS!$B$4:$F$343,4,0)</f>
        <v>San José La Arada</v>
      </c>
      <c r="G11647" s="139" t="str">
        <f t="shared" ref="G11647:K11647" si="11967">+G11609</f>
        <v>03</v>
      </c>
      <c r="H11647" t="str">
        <f t="shared" si="11967"/>
        <v>ISP</v>
      </c>
      <c r="I11647" t="str">
        <f t="shared" si="11967"/>
        <v>Índice de Servicios Públicos</v>
      </c>
      <c r="J11647" t="str">
        <f t="shared" si="11967"/>
        <v>03-02</v>
      </c>
      <c r="K11647" t="str">
        <f t="shared" si="11967"/>
        <v>Control de la calidad del servicio público de agua</v>
      </c>
      <c r="L11647" s="150">
        <f>+VLOOKUP($E11647,ISP_2018!$B$8:$T$347,6,0)</f>
        <v>0.22857142857142856</v>
      </c>
      <c r="M11647" s="142" t="str">
        <f>+VLOOKUP($E11647,ISP_2018!$B$8:$T$347,7,0)</f>
        <v>Medio bajo</v>
      </c>
    </row>
    <row r="11648" spans="1:13" x14ac:dyDescent="0.3">
      <c r="A11648" s="139">
        <f t="shared" si="11947"/>
        <v>307</v>
      </c>
      <c r="B11648" s="148">
        <f t="shared" si="11949"/>
        <v>14</v>
      </c>
      <c r="D11648" s="149" t="str">
        <f>+VLOOKUP($A11648,mUNICIPIOS!$B$4:$F$343,2,0)</f>
        <v>Chiquimula</v>
      </c>
      <c r="E11648" s="149">
        <f>+VLOOKUP($A11648,mUNICIPIOS!$B$4:$F$343,3,0)</f>
        <v>2002</v>
      </c>
      <c r="F11648" s="149" t="str">
        <f>+VLOOKUP($A11648,mUNICIPIOS!$B$4:$F$343,4,0)</f>
        <v>San José La Arada</v>
      </c>
      <c r="G11648" s="139" t="str">
        <f t="shared" ref="G11648:K11648" si="11968">+G11610</f>
        <v>03</v>
      </c>
      <c r="H11648" t="str">
        <f t="shared" si="11968"/>
        <v>ISP</v>
      </c>
      <c r="I11648" t="str">
        <f t="shared" si="11968"/>
        <v>Índice de Servicios Públicos</v>
      </c>
      <c r="J11648" t="str">
        <f t="shared" si="11968"/>
        <v>03-03</v>
      </c>
      <c r="K11648" t="str">
        <f t="shared" si="11968"/>
        <v>Disposición  y tratamiento  de aguas residuales</v>
      </c>
      <c r="L11648" s="150">
        <f>+VLOOKUP($E11648,ISP_2018!$B$8:$T$347,9,0)</f>
        <v>0.86122441382081294</v>
      </c>
      <c r="M11648" s="142" t="str">
        <f>+VLOOKUP($E11648,ISP_2018!$B$8:$T$347,10,0)</f>
        <v>Alto</v>
      </c>
    </row>
    <row r="11649" spans="1:13" x14ac:dyDescent="0.3">
      <c r="A11649" s="139">
        <f t="shared" si="11947"/>
        <v>307</v>
      </c>
      <c r="B11649" s="148">
        <f t="shared" si="11949"/>
        <v>15</v>
      </c>
      <c r="D11649" s="149" t="str">
        <f>+VLOOKUP($A11649,mUNICIPIOS!$B$4:$F$343,2,0)</f>
        <v>Chiquimula</v>
      </c>
      <c r="E11649" s="149">
        <f>+VLOOKUP($A11649,mUNICIPIOS!$B$4:$F$343,3,0)</f>
        <v>2002</v>
      </c>
      <c r="F11649" s="149" t="str">
        <f>+VLOOKUP($A11649,mUNICIPIOS!$B$4:$F$343,4,0)</f>
        <v>San José La Arada</v>
      </c>
      <c r="G11649" s="139" t="str">
        <f t="shared" ref="G11649:K11649" si="11969">+G11611</f>
        <v>03</v>
      </c>
      <c r="H11649" t="str">
        <f t="shared" si="11969"/>
        <v>ISP</v>
      </c>
      <c r="I11649" t="str">
        <f t="shared" si="11969"/>
        <v>Índice de Servicios Públicos</v>
      </c>
      <c r="J11649" t="str">
        <f t="shared" si="11969"/>
        <v>03-04</v>
      </c>
      <c r="K11649" t="str">
        <f t="shared" si="11969"/>
        <v>Gestión y manejo de los residuos y desechos sólidos</v>
      </c>
      <c r="L11649" s="150">
        <f>+VLOOKUP($E11649,ISP_2018!$B$8:$T$347,12,0)</f>
        <v>0.13154616792575119</v>
      </c>
      <c r="M11649" s="142" t="str">
        <f>+VLOOKUP($E11649,ISP_2018!$B$8:$T$347,13,0)</f>
        <v>Bajo</v>
      </c>
    </row>
    <row r="11650" spans="1:13" x14ac:dyDescent="0.3">
      <c r="A11650" s="139">
        <f t="shared" si="11947"/>
        <v>307</v>
      </c>
      <c r="B11650" s="148">
        <f t="shared" si="11949"/>
        <v>16</v>
      </c>
      <c r="D11650" s="149" t="str">
        <f>+VLOOKUP($A11650,mUNICIPIOS!$B$4:$F$343,2,0)</f>
        <v>Chiquimula</v>
      </c>
      <c r="E11650" s="149">
        <f>+VLOOKUP($A11650,mUNICIPIOS!$B$4:$F$343,3,0)</f>
        <v>2002</v>
      </c>
      <c r="F11650" s="149" t="str">
        <f>+VLOOKUP($A11650,mUNICIPIOS!$B$4:$F$343,4,0)</f>
        <v>San José La Arada</v>
      </c>
      <c r="G11650" s="139" t="str">
        <f t="shared" ref="G11650:K11650" si="11970">+G11612</f>
        <v>03</v>
      </c>
      <c r="H11650" t="str">
        <f t="shared" si="11970"/>
        <v>ISP</v>
      </c>
      <c r="I11650" t="str">
        <f t="shared" si="11970"/>
        <v>Índice de Servicios Públicos</v>
      </c>
      <c r="J11650" t="str">
        <f t="shared" si="11970"/>
        <v>03-05</v>
      </c>
      <c r="K11650" t="str">
        <f t="shared" si="11970"/>
        <v>Gestión de servicios públicos municipales</v>
      </c>
      <c r="L11650" s="150">
        <f>+VLOOKUP($E11650,ISP_2018!$B$8:$T$347,15,0)</f>
        <v>6.4516129032258063E-2</v>
      </c>
      <c r="M11650" s="142" t="str">
        <f>+VLOOKUP($E11650,ISP_2018!$B$8:$T$347,16,0)</f>
        <v>Bajo</v>
      </c>
    </row>
    <row r="11651" spans="1:13" x14ac:dyDescent="0.3">
      <c r="A11651" s="139">
        <f t="shared" si="11947"/>
        <v>307</v>
      </c>
      <c r="B11651" s="148">
        <f t="shared" si="11949"/>
        <v>17</v>
      </c>
      <c r="D11651" s="149" t="str">
        <f>+VLOOKUP($A11651,mUNICIPIOS!$B$4:$F$343,2,0)</f>
        <v>Chiquimula</v>
      </c>
      <c r="E11651" s="149">
        <f>+VLOOKUP($A11651,mUNICIPIOS!$B$4:$F$343,3,0)</f>
        <v>2002</v>
      </c>
      <c r="F11651" s="149" t="str">
        <f>+VLOOKUP($A11651,mUNICIPIOS!$B$4:$F$343,4,0)</f>
        <v>San José La Arada</v>
      </c>
      <c r="G11651" s="139" t="str">
        <f t="shared" ref="G11651:K11651" si="11971">+G11613</f>
        <v>03</v>
      </c>
      <c r="H11651" t="str">
        <f t="shared" si="11971"/>
        <v>ISP</v>
      </c>
      <c r="I11651" t="str">
        <f t="shared" si="11971"/>
        <v>Índice de Servicios Públicos</v>
      </c>
      <c r="J11651" t="str">
        <f t="shared" si="11971"/>
        <v>INDICE</v>
      </c>
      <c r="K11651">
        <f t="shared" si="11971"/>
        <v>0</v>
      </c>
      <c r="L11651" s="150">
        <f>+VLOOKUP($E11651,ISP_2018!$B$8:$T$347,18,0)</f>
        <v>0.3114334413441327</v>
      </c>
      <c r="M11651" s="142" t="str">
        <f>+VLOOKUP($E11651,ISP_2018!$B$8:$T$347,19,0)</f>
        <v>Medio bajo</v>
      </c>
    </row>
    <row r="11652" spans="1:13" x14ac:dyDescent="0.3">
      <c r="A11652" s="139">
        <f t="shared" si="11947"/>
        <v>307</v>
      </c>
      <c r="B11652" s="148">
        <f t="shared" si="11949"/>
        <v>18</v>
      </c>
      <c r="D11652" s="149" t="str">
        <f>+VLOOKUP($A11652,mUNICIPIOS!$B$4:$F$343,2,0)</f>
        <v>Chiquimula</v>
      </c>
      <c r="E11652" s="149">
        <f>+VLOOKUP($A11652,mUNICIPIOS!$B$4:$F$343,3,0)</f>
        <v>2002</v>
      </c>
      <c r="F11652" s="149" t="str">
        <f>+VLOOKUP($A11652,mUNICIPIOS!$B$4:$F$343,4,0)</f>
        <v>San José La Arada</v>
      </c>
      <c r="G11652" s="139" t="str">
        <f t="shared" ref="G11652:K11652" si="11972">+G11614</f>
        <v>04</v>
      </c>
      <c r="H11652" t="str">
        <f t="shared" si="11972"/>
        <v>IGA</v>
      </c>
      <c r="I11652" t="str">
        <f t="shared" si="11972"/>
        <v>Índice de Gestión Administrativa</v>
      </c>
      <c r="J11652" t="str">
        <f t="shared" si="11972"/>
        <v>04-01</v>
      </c>
      <c r="K11652" t="str">
        <f t="shared" si="11972"/>
        <v>Existencia de elementos de atención municipal orientada al vecino</v>
      </c>
      <c r="L11652" s="150">
        <f>+VLOOKUP($E11652,IGA_2018!$B$8:$N$347,3,0)</f>
        <v>0.75</v>
      </c>
      <c r="M11652" s="142" t="str">
        <f>+VLOOKUP($E11652,IGA_2018!$B$8:$N$347,4,0)</f>
        <v>Medio alto</v>
      </c>
    </row>
    <row r="11653" spans="1:13" x14ac:dyDescent="0.3">
      <c r="A11653" s="139">
        <f t="shared" si="11947"/>
        <v>307</v>
      </c>
      <c r="B11653" s="148">
        <f t="shared" si="11949"/>
        <v>19</v>
      </c>
      <c r="D11653" s="149" t="str">
        <f>+VLOOKUP($A11653,mUNICIPIOS!$B$4:$F$343,2,0)</f>
        <v>Chiquimula</v>
      </c>
      <c r="E11653" s="149">
        <f>+VLOOKUP($A11653,mUNICIPIOS!$B$4:$F$343,3,0)</f>
        <v>2002</v>
      </c>
      <c r="F11653" s="149" t="str">
        <f>+VLOOKUP($A11653,mUNICIPIOS!$B$4:$F$343,4,0)</f>
        <v>San José La Arada</v>
      </c>
      <c r="G11653" s="139" t="str">
        <f t="shared" ref="G11653:K11653" si="11973">+G11615</f>
        <v>04</v>
      </c>
      <c r="H11653" t="str">
        <f t="shared" si="11973"/>
        <v>IGA</v>
      </c>
      <c r="I11653" t="str">
        <f t="shared" si="11973"/>
        <v>Índice de Gestión Administrativa</v>
      </c>
      <c r="J11653" t="str">
        <f t="shared" si="11973"/>
        <v>04-02</v>
      </c>
      <c r="K11653" t="str">
        <f t="shared" si="11973"/>
        <v>Gestión del recurso humano.</v>
      </c>
      <c r="L11653" s="150">
        <f>+VLOOKUP($E11653,IGA_2018!$B$8:$N$347,6,0)</f>
        <v>0.49549317537986109</v>
      </c>
      <c r="M11653" s="142" t="str">
        <f>+VLOOKUP($E11653,IGA_2018!$B$8:$N$347,7,0)</f>
        <v>Medio</v>
      </c>
    </row>
    <row r="11654" spans="1:13" x14ac:dyDescent="0.3">
      <c r="A11654" s="139">
        <f t="shared" si="11947"/>
        <v>307</v>
      </c>
      <c r="B11654" s="148">
        <f t="shared" si="11949"/>
        <v>20</v>
      </c>
      <c r="D11654" s="149" t="str">
        <f>+VLOOKUP($A11654,mUNICIPIOS!$B$4:$F$343,2,0)</f>
        <v>Chiquimula</v>
      </c>
      <c r="E11654" s="149">
        <f>+VLOOKUP($A11654,mUNICIPIOS!$B$4:$F$343,3,0)</f>
        <v>2002</v>
      </c>
      <c r="F11654" s="149" t="str">
        <f>+VLOOKUP($A11654,mUNICIPIOS!$B$4:$F$343,4,0)</f>
        <v>San José La Arada</v>
      </c>
      <c r="G11654" s="139" t="str">
        <f t="shared" ref="G11654:K11654" si="11974">+G11616</f>
        <v>04</v>
      </c>
      <c r="H11654" t="str">
        <f t="shared" si="11974"/>
        <v>IGA</v>
      </c>
      <c r="I11654" t="str">
        <f t="shared" si="11974"/>
        <v>Índice de Gestión Administrativa</v>
      </c>
      <c r="J11654" t="str">
        <f t="shared" si="11974"/>
        <v>04-03</v>
      </c>
      <c r="K11654" t="str">
        <f t="shared" si="11974"/>
        <v>Existencia de oficinas municipales con instrumentos de gestión.</v>
      </c>
      <c r="L11654" s="150">
        <f>+VLOOKUP($E11654,IGA_2018!$B$8:$N$347,9,0)</f>
        <v>0.7321428571428571</v>
      </c>
      <c r="M11654" s="142" t="str">
        <f>+VLOOKUP($E11654,IGA_2018!$B$8:$N$347,10,0)</f>
        <v>Medio alto</v>
      </c>
    </row>
    <row r="11655" spans="1:13" x14ac:dyDescent="0.3">
      <c r="A11655" s="139">
        <f t="shared" si="11947"/>
        <v>307</v>
      </c>
      <c r="B11655" s="148">
        <f t="shared" si="11949"/>
        <v>21</v>
      </c>
      <c r="D11655" s="149" t="str">
        <f>+VLOOKUP($A11655,mUNICIPIOS!$B$4:$F$343,2,0)</f>
        <v>Chiquimula</v>
      </c>
      <c r="E11655" s="149">
        <f>+VLOOKUP($A11655,mUNICIPIOS!$B$4:$F$343,3,0)</f>
        <v>2002</v>
      </c>
      <c r="F11655" s="149" t="str">
        <f>+VLOOKUP($A11655,mUNICIPIOS!$B$4:$F$343,4,0)</f>
        <v>San José La Arada</v>
      </c>
      <c r="G11655" s="139" t="str">
        <f t="shared" ref="G11655:K11655" si="11975">+G11617</f>
        <v>04</v>
      </c>
      <c r="H11655" t="str">
        <f t="shared" si="11975"/>
        <v>IGA</v>
      </c>
      <c r="I11655" t="str">
        <f t="shared" si="11975"/>
        <v>Índice de Gestión Administrativa</v>
      </c>
      <c r="J11655" t="str">
        <f t="shared" si="11975"/>
        <v>INDICE</v>
      </c>
      <c r="K11655">
        <f t="shared" si="11975"/>
        <v>0</v>
      </c>
      <c r="L11655" s="150">
        <f>+VLOOKUP($E11655,IGA_2018!$B$8:$N$347,12,0)</f>
        <v>0.6546726113829513</v>
      </c>
      <c r="M11655" s="142" t="str">
        <f>+VLOOKUP($E11655,IGA_2018!$B$8:$N$347,13,0)</f>
        <v>Medio alto</v>
      </c>
    </row>
    <row r="11656" spans="1:13" x14ac:dyDescent="0.3">
      <c r="A11656" s="139">
        <f t="shared" si="11947"/>
        <v>307</v>
      </c>
      <c r="B11656" s="148">
        <f t="shared" si="11949"/>
        <v>22</v>
      </c>
      <c r="D11656" s="149" t="str">
        <f>+VLOOKUP($A11656,mUNICIPIOS!$B$4:$F$343,2,0)</f>
        <v>Chiquimula</v>
      </c>
      <c r="E11656" s="149">
        <f>+VLOOKUP($A11656,mUNICIPIOS!$B$4:$F$343,3,0)</f>
        <v>2002</v>
      </c>
      <c r="F11656" s="149" t="str">
        <f>+VLOOKUP($A11656,mUNICIPIOS!$B$4:$F$343,4,0)</f>
        <v>San José La Arada</v>
      </c>
      <c r="G11656" s="139" t="str">
        <f t="shared" ref="G11656:K11656" si="11976">+G11618</f>
        <v>05</v>
      </c>
      <c r="H11656" t="str">
        <f t="shared" si="11976"/>
        <v>IGF</v>
      </c>
      <c r="I11656" t="str">
        <f t="shared" si="11976"/>
        <v>Índice de Gestión Financiera</v>
      </c>
      <c r="J11656" t="str">
        <f t="shared" si="11976"/>
        <v>05-01</v>
      </c>
      <c r="K11656" t="str">
        <f t="shared" si="11976"/>
        <v>Autonomía financiera municipal</v>
      </c>
      <c r="L11656" s="150">
        <f>+VLOOKUP($E11656,IGF_2018!$B$8:$Z$347,3,0)</f>
        <v>6.1641632605672216E-2</v>
      </c>
      <c r="M11656" s="142" t="str">
        <f>+VLOOKUP($E11656,IGF_2018!$B$8:$Z$347,4,0)</f>
        <v>Bajo</v>
      </c>
    </row>
    <row r="11657" spans="1:13" x14ac:dyDescent="0.3">
      <c r="A11657" s="139">
        <f t="shared" si="11947"/>
        <v>307</v>
      </c>
      <c r="B11657" s="148">
        <f t="shared" si="11949"/>
        <v>23</v>
      </c>
      <c r="D11657" s="149" t="str">
        <f>+VLOOKUP($A11657,mUNICIPIOS!$B$4:$F$343,2,0)</f>
        <v>Chiquimula</v>
      </c>
      <c r="E11657" s="149">
        <f>+VLOOKUP($A11657,mUNICIPIOS!$B$4:$F$343,3,0)</f>
        <v>2002</v>
      </c>
      <c r="F11657" s="149" t="str">
        <f>+VLOOKUP($A11657,mUNICIPIOS!$B$4:$F$343,4,0)</f>
        <v>San José La Arada</v>
      </c>
      <c r="G11657" s="139" t="str">
        <f t="shared" ref="G11657:K11657" si="11977">+G11619</f>
        <v>05</v>
      </c>
      <c r="H11657" t="str">
        <f t="shared" si="11977"/>
        <v>IGF</v>
      </c>
      <c r="I11657" t="str">
        <f t="shared" si="11977"/>
        <v>Índice de Gestión Financiera</v>
      </c>
      <c r="J11657" t="str">
        <f t="shared" si="11977"/>
        <v>05-02</v>
      </c>
      <c r="K11657" t="str">
        <f t="shared" si="11977"/>
        <v xml:space="preserve">Ingresos propios por habitante -sin regalías- </v>
      </c>
      <c r="L11657" s="150">
        <f>+VLOOKUP($E11657,IGF_2018!$B$8:$Z$347,6,0)</f>
        <v>6.4392463954684134E-2</v>
      </c>
      <c r="M11657" s="142" t="str">
        <f>+VLOOKUP($E11657,IGF_2018!$B$8:$Z$347,7,0)</f>
        <v>Bajo</v>
      </c>
    </row>
    <row r="11658" spans="1:13" x14ac:dyDescent="0.3">
      <c r="A11658" s="139">
        <f t="shared" si="11947"/>
        <v>307</v>
      </c>
      <c r="B11658" s="148">
        <f t="shared" si="11949"/>
        <v>24</v>
      </c>
      <c r="D11658" s="149" t="str">
        <f>+VLOOKUP($A11658,mUNICIPIOS!$B$4:$F$343,2,0)</f>
        <v>Chiquimula</v>
      </c>
      <c r="E11658" s="149">
        <f>+VLOOKUP($A11658,mUNICIPIOS!$B$4:$F$343,3,0)</f>
        <v>2002</v>
      </c>
      <c r="F11658" s="149" t="str">
        <f>+VLOOKUP($A11658,mUNICIPIOS!$B$4:$F$343,4,0)</f>
        <v>San José La Arada</v>
      </c>
      <c r="G11658" s="139" t="str">
        <f t="shared" ref="G11658:K11658" si="11978">+G11620</f>
        <v>05</v>
      </c>
      <c r="H11658" t="str">
        <f t="shared" si="11978"/>
        <v>IGF</v>
      </c>
      <c r="I11658" t="str">
        <f t="shared" si="11978"/>
        <v>Índice de Gestión Financiera</v>
      </c>
      <c r="J11658" t="str">
        <f t="shared" si="11978"/>
        <v>05-03</v>
      </c>
      <c r="K11658" t="str">
        <f t="shared" si="11978"/>
        <v>Ingresos del IUSI en relación a los ingresos propios -sin regalías-</v>
      </c>
      <c r="L11658" s="150">
        <f>+VLOOKUP($E11658,IGF_2018!$B$8:$Z$347,9,0)</f>
        <v>4.6401463190392525E-2</v>
      </c>
      <c r="M11658" s="142" t="str">
        <f>+VLOOKUP($E11658,IGF_2018!$B$8:$Z$347,10,0)</f>
        <v>Bajo</v>
      </c>
    </row>
    <row r="11659" spans="1:13" x14ac:dyDescent="0.3">
      <c r="A11659" s="139">
        <f t="shared" si="11947"/>
        <v>307</v>
      </c>
      <c r="B11659" s="148">
        <f t="shared" si="11949"/>
        <v>25</v>
      </c>
      <c r="D11659" s="149" t="str">
        <f>+VLOOKUP($A11659,mUNICIPIOS!$B$4:$F$343,2,0)</f>
        <v>Chiquimula</v>
      </c>
      <c r="E11659" s="149">
        <f>+VLOOKUP($A11659,mUNICIPIOS!$B$4:$F$343,3,0)</f>
        <v>2002</v>
      </c>
      <c r="F11659" s="149" t="str">
        <f>+VLOOKUP($A11659,mUNICIPIOS!$B$4:$F$343,4,0)</f>
        <v>San José La Arada</v>
      </c>
      <c r="G11659" s="139" t="str">
        <f t="shared" ref="G11659:K11659" si="11979">+G11621</f>
        <v>05</v>
      </c>
      <c r="H11659" t="str">
        <f t="shared" si="11979"/>
        <v>IGF</v>
      </c>
      <c r="I11659" t="str">
        <f t="shared" si="11979"/>
        <v>Índice de Gestión Financiera</v>
      </c>
      <c r="J11659" t="str">
        <f t="shared" si="11979"/>
        <v>05-04</v>
      </c>
      <c r="K11659" t="str">
        <f t="shared" si="11979"/>
        <v>Inversión anual en capital fijo por habitante</v>
      </c>
      <c r="L11659" s="150">
        <f>+VLOOKUP($E11659,IGF_2018!$B$8:$Z$347,12,0)</f>
        <v>0.17774627228162165</v>
      </c>
      <c r="M11659" s="142" t="str">
        <f>+VLOOKUP($E11659,IGF_2018!$B$8:$Z$347,13,0)</f>
        <v>Bajo</v>
      </c>
    </row>
    <row r="11660" spans="1:13" x14ac:dyDescent="0.3">
      <c r="A11660" s="139">
        <f t="shared" si="11947"/>
        <v>307</v>
      </c>
      <c r="B11660" s="148">
        <f t="shared" si="11949"/>
        <v>26</v>
      </c>
      <c r="D11660" s="149" t="str">
        <f>+VLOOKUP($A11660,mUNICIPIOS!$B$4:$F$343,2,0)</f>
        <v>Chiquimula</v>
      </c>
      <c r="E11660" s="149">
        <f>+VLOOKUP($A11660,mUNICIPIOS!$B$4:$F$343,3,0)</f>
        <v>2002</v>
      </c>
      <c r="F11660" s="149" t="str">
        <f>+VLOOKUP($A11660,mUNICIPIOS!$B$4:$F$343,4,0)</f>
        <v>San José La Arada</v>
      </c>
      <c r="G11660" s="139" t="str">
        <f t="shared" ref="G11660:K11660" si="11980">+G11622</f>
        <v>05</v>
      </c>
      <c r="H11660" t="str">
        <f t="shared" si="11980"/>
        <v>IGF</v>
      </c>
      <c r="I11660" t="str">
        <f t="shared" si="11980"/>
        <v>Índice de Gestión Financiera</v>
      </c>
      <c r="J11660" t="str">
        <f t="shared" si="11980"/>
        <v>05-05</v>
      </c>
      <c r="K11660" t="str">
        <f t="shared" si="11980"/>
        <v>Inversión anual en capital fijo con recursos percibidos por ingresos propios</v>
      </c>
      <c r="L11660" s="150">
        <f>+VLOOKUP($E11660,IGF_2018!$B$8:$Z$347,15,0)</f>
        <v>0.55796161676994782</v>
      </c>
      <c r="M11660" s="142" t="str">
        <f>+VLOOKUP($E11660,IGF_2018!$B$8:$Z$347,16,0)</f>
        <v>Medio</v>
      </c>
    </row>
    <row r="11661" spans="1:13" x14ac:dyDescent="0.3">
      <c r="A11661" s="139">
        <f t="shared" si="11947"/>
        <v>307</v>
      </c>
      <c r="B11661" s="148">
        <f t="shared" si="11949"/>
        <v>27</v>
      </c>
      <c r="D11661" s="149" t="str">
        <f>+VLOOKUP($A11661,mUNICIPIOS!$B$4:$F$343,2,0)</f>
        <v>Chiquimula</v>
      </c>
      <c r="E11661" s="149">
        <f>+VLOOKUP($A11661,mUNICIPIOS!$B$4:$F$343,3,0)</f>
        <v>2002</v>
      </c>
      <c r="F11661" s="149" t="str">
        <f>+VLOOKUP($A11661,mUNICIPIOS!$B$4:$F$343,4,0)</f>
        <v>San José La Arada</v>
      </c>
      <c r="G11661" s="139" t="str">
        <f t="shared" ref="G11661:K11661" si="11981">+G11623</f>
        <v>05</v>
      </c>
      <c r="H11661" t="str">
        <f t="shared" si="11981"/>
        <v>IGF</v>
      </c>
      <c r="I11661" t="str">
        <f t="shared" si="11981"/>
        <v>Índice de Gestión Financiera</v>
      </c>
      <c r="J11661" t="str">
        <f t="shared" si="11981"/>
        <v>05-06</v>
      </c>
      <c r="K11661" t="str">
        <f t="shared" si="11981"/>
        <v xml:space="preserve">Inversión anual en capital fijo con recursos percibidos por transferencias del Gobierno Central </v>
      </c>
      <c r="L11661" s="150">
        <f>+VLOOKUP($E11661,IGF_2018!$B$8:$Z$347,18,0)</f>
        <v>0.29062918418327227</v>
      </c>
      <c r="M11661" s="142" t="str">
        <f>+VLOOKUP($E11661,IGF_2018!$B$8:$Z$347,19,0)</f>
        <v>Medio bajo</v>
      </c>
    </row>
    <row r="11662" spans="1:13" x14ac:dyDescent="0.3">
      <c r="A11662" s="139">
        <f t="shared" si="11947"/>
        <v>307</v>
      </c>
      <c r="B11662" s="148">
        <f t="shared" si="11949"/>
        <v>28</v>
      </c>
      <c r="D11662" s="149" t="str">
        <f>+VLOOKUP($A11662,mUNICIPIOS!$B$4:$F$343,2,0)</f>
        <v>Chiquimula</v>
      </c>
      <c r="E11662" s="149">
        <f>+VLOOKUP($A11662,mUNICIPIOS!$B$4:$F$343,3,0)</f>
        <v>2002</v>
      </c>
      <c r="F11662" s="149" t="str">
        <f>+VLOOKUP($A11662,mUNICIPIOS!$B$4:$F$343,4,0)</f>
        <v>San José La Arada</v>
      </c>
      <c r="G11662" s="139" t="str">
        <f t="shared" ref="G11662:K11662" si="11982">+G11624</f>
        <v>05</v>
      </c>
      <c r="H11662" t="str">
        <f t="shared" si="11982"/>
        <v>IGF</v>
      </c>
      <c r="I11662" t="str">
        <f t="shared" si="11982"/>
        <v>Índice de Gestión Financiera</v>
      </c>
      <c r="J11662" t="str">
        <f t="shared" si="11982"/>
        <v>05-07</v>
      </c>
      <c r="K11662" t="str">
        <f t="shared" si="11982"/>
        <v>Financiamiento por endeudamiento municipal</v>
      </c>
      <c r="L11662" s="150">
        <f>+VLOOKUP($E11662,IGF_2018!$B$8:$Z$347,21,0)</f>
        <v>1</v>
      </c>
      <c r="M11662" s="142" t="str">
        <f>+VLOOKUP($E11662,IGF_2018!$B$8:$Z$347,22,0)</f>
        <v>Alto</v>
      </c>
    </row>
    <row r="11663" spans="1:13" x14ac:dyDescent="0.3">
      <c r="A11663" s="139">
        <f t="shared" si="11947"/>
        <v>307</v>
      </c>
      <c r="B11663" s="148">
        <f t="shared" si="11949"/>
        <v>29</v>
      </c>
      <c r="D11663" s="149" t="str">
        <f>+VLOOKUP($A11663,mUNICIPIOS!$B$4:$F$343,2,0)</f>
        <v>Chiquimula</v>
      </c>
      <c r="E11663" s="149">
        <f>+VLOOKUP($A11663,mUNICIPIOS!$B$4:$F$343,3,0)</f>
        <v>2002</v>
      </c>
      <c r="F11663" s="149" t="str">
        <f>+VLOOKUP($A11663,mUNICIPIOS!$B$4:$F$343,4,0)</f>
        <v>San José La Arada</v>
      </c>
      <c r="G11663" s="139" t="str">
        <f t="shared" ref="G11663:K11663" si="11983">+G11625</f>
        <v>05</v>
      </c>
      <c r="H11663" t="str">
        <f t="shared" si="11983"/>
        <v>IGF</v>
      </c>
      <c r="I11663" t="str">
        <f t="shared" si="11983"/>
        <v>Índice de Gestión Financiera</v>
      </c>
      <c r="J11663" t="str">
        <f t="shared" si="11983"/>
        <v>INDICE</v>
      </c>
      <c r="K11663">
        <f t="shared" si="11983"/>
        <v>0</v>
      </c>
      <c r="L11663" s="150">
        <f>+VLOOKUP($E11663,IGF_2018!$B$8:$Z$347,24,0)</f>
        <v>0.33248067295459471</v>
      </c>
      <c r="M11663" s="142" t="str">
        <f>+VLOOKUP($E11663,IGF_2018!$B$8:$Z$347,25,0)</f>
        <v>Medio bajo</v>
      </c>
    </row>
    <row r="11664" spans="1:13" x14ac:dyDescent="0.3">
      <c r="A11664" s="139">
        <f t="shared" si="11947"/>
        <v>307</v>
      </c>
      <c r="B11664" s="148">
        <f t="shared" si="11949"/>
        <v>30</v>
      </c>
      <c r="D11664" s="149" t="str">
        <f>+VLOOKUP($A11664,mUNICIPIOS!$B$4:$F$343,2,0)</f>
        <v>Chiquimula</v>
      </c>
      <c r="E11664" s="149">
        <f>+VLOOKUP($A11664,mUNICIPIOS!$B$4:$F$343,3,0)</f>
        <v>2002</v>
      </c>
      <c r="F11664" s="149" t="str">
        <f>+VLOOKUP($A11664,mUNICIPIOS!$B$4:$F$343,4,0)</f>
        <v>San José La Arada</v>
      </c>
      <c r="G11664" s="139" t="str">
        <f t="shared" ref="G11664:K11664" si="11984">+G11626</f>
        <v>06</v>
      </c>
      <c r="H11664" t="str">
        <f t="shared" si="11984"/>
        <v>IGE</v>
      </c>
      <c r="I11664" t="str">
        <f t="shared" si="11984"/>
        <v>Índice de Gestión Estratégica</v>
      </c>
      <c r="J11664" t="str">
        <f t="shared" si="11984"/>
        <v>06-01</v>
      </c>
      <c r="K11664" t="str">
        <f t="shared" si="11984"/>
        <v>Ejecución del Plan Operativo Anual  (POA)</v>
      </c>
      <c r="L11664" s="150">
        <f>+VLOOKUP($E11664,IGE_2018!$B$8:$Z$347,3,0)</f>
        <v>0.8832475437186218</v>
      </c>
      <c r="M11664" s="142" t="str">
        <f>+VLOOKUP($E11664,IGE_2018!$B$8:$Z$347,4,0)</f>
        <v>Alto</v>
      </c>
    </row>
    <row r="11665" spans="1:13" x14ac:dyDescent="0.3">
      <c r="A11665" s="139">
        <f t="shared" si="11947"/>
        <v>307</v>
      </c>
      <c r="B11665" s="148">
        <f t="shared" si="11949"/>
        <v>31</v>
      </c>
      <c r="D11665" s="149" t="str">
        <f>+VLOOKUP($A11665,mUNICIPIOS!$B$4:$F$343,2,0)</f>
        <v>Chiquimula</v>
      </c>
      <c r="E11665" s="149">
        <f>+VLOOKUP($A11665,mUNICIPIOS!$B$4:$F$343,3,0)</f>
        <v>2002</v>
      </c>
      <c r="F11665" s="149" t="str">
        <f>+VLOOKUP($A11665,mUNICIPIOS!$B$4:$F$343,4,0)</f>
        <v>San José La Arada</v>
      </c>
      <c r="G11665" s="139" t="str">
        <f t="shared" ref="G11665:K11665" si="11985">+G11627</f>
        <v>06</v>
      </c>
      <c r="H11665" t="str">
        <f t="shared" si="11985"/>
        <v>IGE</v>
      </c>
      <c r="I11665" t="str">
        <f t="shared" si="11985"/>
        <v>Índice de Gestión Estratégica</v>
      </c>
      <c r="J11665" t="str">
        <f t="shared" si="11985"/>
        <v>06-02</v>
      </c>
      <c r="K11665" t="str">
        <f t="shared" si="11985"/>
        <v>Relación Plan de Desarrollo Municipal y Ordenamiento Territorial (PDM-OT) - Plan Estratégico Institucional (PEI) - Plan Operativo Multianual (POM) - Plan Operativo Anual (POA)</v>
      </c>
      <c r="L11665" s="150">
        <f>+VLOOKUP($E11665,IGE_2018!$B$8:$Z$347,6,0)</f>
        <v>3.3333333333333333E-2</v>
      </c>
      <c r="M11665" s="142" t="str">
        <f>+VLOOKUP($E11665,IGE_2018!$B$8:$Z$347,7,0)</f>
        <v>Bajo</v>
      </c>
    </row>
    <row r="11666" spans="1:13" x14ac:dyDescent="0.3">
      <c r="A11666" s="139">
        <f t="shared" si="11947"/>
        <v>307</v>
      </c>
      <c r="B11666" s="148">
        <f t="shared" si="11949"/>
        <v>32</v>
      </c>
      <c r="D11666" s="149" t="str">
        <f>+VLOOKUP($A11666,mUNICIPIOS!$B$4:$F$343,2,0)</f>
        <v>Chiquimula</v>
      </c>
      <c r="E11666" s="149">
        <f>+VLOOKUP($A11666,mUNICIPIOS!$B$4:$F$343,3,0)</f>
        <v>2002</v>
      </c>
      <c r="F11666" s="149" t="str">
        <f>+VLOOKUP($A11666,mUNICIPIOS!$B$4:$F$343,4,0)</f>
        <v>San José La Arada</v>
      </c>
      <c r="G11666" s="139" t="str">
        <f t="shared" ref="G11666:K11666" si="11986">+G11628</f>
        <v>06</v>
      </c>
      <c r="H11666" t="str">
        <f t="shared" si="11986"/>
        <v>IGE</v>
      </c>
      <c r="I11666" t="str">
        <f t="shared" si="11986"/>
        <v>Índice de Gestión Estratégica</v>
      </c>
      <c r="J11666" t="str">
        <f t="shared" si="11986"/>
        <v>06-03</v>
      </c>
      <c r="K11666" t="str">
        <f t="shared" si="11986"/>
        <v>Presupuesto de egresos relacionado a competencias municipales que responden a prioridades nacionales de desarrollo.</v>
      </c>
      <c r="L11666" s="150">
        <f>+VLOOKUP($E11666,IGE_2018!$B$8:$Z$347,9,0)</f>
        <v>9.5237347198965594E-2</v>
      </c>
      <c r="M11666" s="142" t="str">
        <f>+VLOOKUP($E11666,IGE_2018!$B$8:$Z$347,10,0)</f>
        <v>Bajo</v>
      </c>
    </row>
    <row r="11667" spans="1:13" x14ac:dyDescent="0.3">
      <c r="A11667" s="139">
        <f t="shared" si="11947"/>
        <v>307</v>
      </c>
      <c r="B11667" s="148">
        <f t="shared" si="11949"/>
        <v>33</v>
      </c>
      <c r="D11667" s="149" t="str">
        <f>+VLOOKUP($A11667,mUNICIPIOS!$B$4:$F$343,2,0)</f>
        <v>Chiquimula</v>
      </c>
      <c r="E11667" s="149">
        <f>+VLOOKUP($A11667,mUNICIPIOS!$B$4:$F$343,3,0)</f>
        <v>2002</v>
      </c>
      <c r="F11667" s="149" t="str">
        <f>+VLOOKUP($A11667,mUNICIPIOS!$B$4:$F$343,4,0)</f>
        <v>San José La Arada</v>
      </c>
      <c r="G11667" s="139" t="str">
        <f t="shared" ref="G11667:K11667" si="11987">+G11629</f>
        <v>06</v>
      </c>
      <c r="H11667" t="str">
        <f t="shared" si="11987"/>
        <v>IGE</v>
      </c>
      <c r="I11667" t="str">
        <f t="shared" si="11987"/>
        <v>Índice de Gestión Estratégica</v>
      </c>
      <c r="J11667" t="str">
        <f t="shared" si="11987"/>
        <v>06-04</v>
      </c>
      <c r="K11667" t="str">
        <f t="shared" si="11987"/>
        <v>Institucionalización de la gestión ordenada del territorio</v>
      </c>
      <c r="L11667" s="150">
        <f>+VLOOKUP($E11667,IGE_2018!$B$8:$Z$347,12,0)</f>
        <v>0.65</v>
      </c>
      <c r="M11667" s="142" t="str">
        <f>+VLOOKUP($E11667,IGE_2018!$B$8:$Z$347,13,0)</f>
        <v>Medio alto</v>
      </c>
    </row>
    <row r="11668" spans="1:13" x14ac:dyDescent="0.3">
      <c r="A11668" s="139">
        <f t="shared" si="11947"/>
        <v>307</v>
      </c>
      <c r="B11668" s="148">
        <f t="shared" si="11949"/>
        <v>34</v>
      </c>
      <c r="D11668" s="149" t="str">
        <f>+VLOOKUP($A11668,mUNICIPIOS!$B$4:$F$343,2,0)</f>
        <v>Chiquimula</v>
      </c>
      <c r="E11668" s="149">
        <f>+VLOOKUP($A11668,mUNICIPIOS!$B$4:$F$343,3,0)</f>
        <v>2002</v>
      </c>
      <c r="F11668" s="149" t="str">
        <f>+VLOOKUP($A11668,mUNICIPIOS!$B$4:$F$343,4,0)</f>
        <v>San José La Arada</v>
      </c>
      <c r="G11668" s="139" t="str">
        <f t="shared" ref="G11668:K11668" si="11988">+G11630</f>
        <v>06</v>
      </c>
      <c r="H11668" t="str">
        <f t="shared" si="11988"/>
        <v>IGE</v>
      </c>
      <c r="I11668" t="str">
        <f t="shared" si="11988"/>
        <v>Índice de Gestión Estratégica</v>
      </c>
      <c r="J11668" t="str">
        <f t="shared" si="11988"/>
        <v>06-05</v>
      </c>
      <c r="K11668" t="str">
        <f t="shared" si="11988"/>
        <v>Acciones para la gestión ordenada del territorio</v>
      </c>
      <c r="L11668" s="150">
        <f>+VLOOKUP($E11668,IGE_2018!$B$8:$Z$347,15,0)</f>
        <v>0.3000000000000001</v>
      </c>
      <c r="M11668" s="142" t="str">
        <f>+VLOOKUP($E11668,IGE_2018!$B$8:$Z$347,16,0)</f>
        <v>Medio bajo</v>
      </c>
    </row>
    <row r="11669" spans="1:13" x14ac:dyDescent="0.3">
      <c r="A11669" s="139">
        <f t="shared" si="11947"/>
        <v>307</v>
      </c>
      <c r="B11669" s="148">
        <f t="shared" si="11949"/>
        <v>35</v>
      </c>
      <c r="D11669" s="149" t="str">
        <f>+VLOOKUP($A11669,mUNICIPIOS!$B$4:$F$343,2,0)</f>
        <v>Chiquimula</v>
      </c>
      <c r="E11669" s="149">
        <f>+VLOOKUP($A11669,mUNICIPIOS!$B$4:$F$343,3,0)</f>
        <v>2002</v>
      </c>
      <c r="F11669" s="149" t="str">
        <f>+VLOOKUP($A11669,mUNICIPIOS!$B$4:$F$343,4,0)</f>
        <v>San José La Arada</v>
      </c>
      <c r="G11669" s="139" t="str">
        <f t="shared" ref="G11669:K11669" si="11989">+G11631</f>
        <v>06</v>
      </c>
      <c r="H11669" t="str">
        <f t="shared" si="11989"/>
        <v>IGE</v>
      </c>
      <c r="I11669" t="str">
        <f t="shared" si="11989"/>
        <v>Índice de Gestión Estratégica</v>
      </c>
      <c r="J11669" t="str">
        <f t="shared" si="11989"/>
        <v>06-06</v>
      </c>
      <c r="K11669" t="str">
        <f t="shared" si="11989"/>
        <v>Gestión de riesgo en la formulación de proyectos derivados de la planificación operativa anual</v>
      </c>
      <c r="L11669" s="150">
        <f>+VLOOKUP($E11669,IGE_2018!$B$8:$Z$347,18,0)</f>
        <v>0</v>
      </c>
      <c r="M11669" s="142" t="str">
        <f>+VLOOKUP($E11669,IGE_2018!$B$8:$Z$347,19,0)</f>
        <v>Bajo</v>
      </c>
    </row>
    <row r="11670" spans="1:13" x14ac:dyDescent="0.3">
      <c r="A11670" s="139">
        <f t="shared" si="11947"/>
        <v>307</v>
      </c>
      <c r="B11670" s="148">
        <f t="shared" si="11949"/>
        <v>36</v>
      </c>
      <c r="D11670" s="149" t="str">
        <f>+VLOOKUP($A11670,mUNICIPIOS!$B$4:$F$343,2,0)</f>
        <v>Chiquimula</v>
      </c>
      <c r="E11670" s="149">
        <f>+VLOOKUP($A11670,mUNICIPIOS!$B$4:$F$343,3,0)</f>
        <v>2002</v>
      </c>
      <c r="F11670" s="149" t="str">
        <f>+VLOOKUP($A11670,mUNICIPIOS!$B$4:$F$343,4,0)</f>
        <v>San José La Arada</v>
      </c>
      <c r="G11670" s="139" t="str">
        <f t="shared" ref="G11670:K11670" si="11990">+G11632</f>
        <v>06</v>
      </c>
      <c r="H11670" t="str">
        <f t="shared" si="11990"/>
        <v>IGE</v>
      </c>
      <c r="I11670" t="str">
        <f t="shared" si="11990"/>
        <v>Índice de Gestión Estratégica</v>
      </c>
      <c r="J11670" t="str">
        <f t="shared" si="11990"/>
        <v>06-07</v>
      </c>
      <c r="K11670" t="str">
        <f t="shared" si="11990"/>
        <v>Ingresos por servicios ambientales en relación a los ingresos propios sin regalías</v>
      </c>
      <c r="L11670" s="150">
        <f>+VLOOKUP($E11670,IGE_2018!$B$8:$Z$347,21,0)</f>
        <v>2.3273969878691275E-2</v>
      </c>
      <c r="M11670" s="142" t="str">
        <f>+VLOOKUP($E11670,IGE_2018!$B$8:$Z$347,22,0)</f>
        <v>Bajo</v>
      </c>
    </row>
    <row r="11671" spans="1:13" x14ac:dyDescent="0.3">
      <c r="A11671" s="139">
        <f t="shared" si="11947"/>
        <v>307</v>
      </c>
      <c r="B11671" s="148">
        <f t="shared" si="11949"/>
        <v>37</v>
      </c>
      <c r="D11671" s="149" t="str">
        <f>+VLOOKUP($A11671,mUNICIPIOS!$B$4:$F$343,2,0)</f>
        <v>Chiquimula</v>
      </c>
      <c r="E11671" s="149">
        <f>+VLOOKUP($A11671,mUNICIPIOS!$B$4:$F$343,3,0)</f>
        <v>2002</v>
      </c>
      <c r="F11671" s="149" t="str">
        <f>+VLOOKUP($A11671,mUNICIPIOS!$B$4:$F$343,4,0)</f>
        <v>San José La Arada</v>
      </c>
      <c r="G11671" s="139" t="str">
        <f t="shared" ref="G11671:K11671" si="11991">+G11633</f>
        <v>06</v>
      </c>
      <c r="H11671" t="str">
        <f t="shared" si="11991"/>
        <v>IGE</v>
      </c>
      <c r="I11671" t="str">
        <f t="shared" si="11991"/>
        <v>Índice de Gestión Estratégica</v>
      </c>
      <c r="J11671" t="str">
        <f t="shared" si="11991"/>
        <v>INDICE</v>
      </c>
      <c r="K11671">
        <f t="shared" si="11991"/>
        <v>0</v>
      </c>
      <c r="L11671" s="150">
        <f>+VLOOKUP($E11671,IGE_2018!$B$8:$Z$347,24,0)</f>
        <v>0.27362386534540378</v>
      </c>
      <c r="M11671" s="142" t="str">
        <f>+VLOOKUP($E11671,IGE_2018!$B$8:$Z$347,25,0)</f>
        <v>Medio bajo</v>
      </c>
    </row>
    <row r="11672" spans="1:13" x14ac:dyDescent="0.3">
      <c r="A11672" s="139">
        <f t="shared" si="11947"/>
        <v>307</v>
      </c>
      <c r="B11672" s="148">
        <f t="shared" si="11949"/>
        <v>38</v>
      </c>
      <c r="D11672" s="149" t="str">
        <f>+VLOOKUP($A11672,mUNICIPIOS!$B$4:$F$343,2,0)</f>
        <v>Chiquimula</v>
      </c>
      <c r="E11672" s="149">
        <f>+VLOOKUP($A11672,mUNICIPIOS!$B$4:$F$343,3,0)</f>
        <v>2002</v>
      </c>
      <c r="F11672" s="149" t="str">
        <f>+VLOOKUP($A11672,mUNICIPIOS!$B$4:$F$343,4,0)</f>
        <v>San José La Arada</v>
      </c>
      <c r="G11672" s="139" t="str">
        <f t="shared" ref="G11672:K11672" si="11992">+G11634</f>
        <v>RANKING</v>
      </c>
      <c r="H11672" t="str">
        <f t="shared" si="11992"/>
        <v>RGM</v>
      </c>
      <c r="I11672" t="str">
        <f t="shared" si="11992"/>
        <v>Ranking de la Gestión Municipal 2018</v>
      </c>
      <c r="J11672" t="str">
        <f t="shared" si="11992"/>
        <v>RANKING</v>
      </c>
      <c r="K11672">
        <f t="shared" si="11992"/>
        <v>0</v>
      </c>
      <c r="L11672" s="151">
        <f>+VLOOKUP($E11672,Resultados_generales!$C$8:$AE$347,27,0)</f>
        <v>0.46769511203238917</v>
      </c>
      <c r="M11672" t="str">
        <f>+VLOOKUP($E11672,Resultados_generales!$C$8:$AE$347,28,0)</f>
        <v>Medio</v>
      </c>
    </row>
    <row r="11673" spans="1:13" x14ac:dyDescent="0.3">
      <c r="A11673" s="139">
        <f t="shared" si="11947"/>
        <v>308</v>
      </c>
      <c r="B11673" s="148">
        <f t="shared" si="11949"/>
        <v>1</v>
      </c>
      <c r="D11673" s="149" t="str">
        <f>+VLOOKUP($A11673,mUNICIPIOS!$B$4:$F$343,2,0)</f>
        <v>Chiquimula</v>
      </c>
      <c r="E11673" s="149">
        <f>+VLOOKUP($A11673,mUNICIPIOS!$B$4:$F$343,3,0)</f>
        <v>2003</v>
      </c>
      <c r="F11673" s="149" t="str">
        <f>+VLOOKUP($A11673,mUNICIPIOS!$B$4:$F$343,4,0)</f>
        <v>San Juan Ermita</v>
      </c>
      <c r="G11673" s="139" t="str">
        <f t="shared" ref="G11673:K11673" si="11993">+G11635</f>
        <v>01</v>
      </c>
      <c r="H11673" t="str">
        <f t="shared" si="11993"/>
        <v>IPC</v>
      </c>
      <c r="I11673" t="str">
        <f t="shared" si="11993"/>
        <v>Índice de Participación Ciudadana</v>
      </c>
      <c r="J11673" t="str">
        <f t="shared" si="11993"/>
        <v>01-01</v>
      </c>
      <c r="K11673" t="str">
        <f t="shared" si="11993"/>
        <v>Número de reuniones del COMUDE en el año de la medición.</v>
      </c>
      <c r="L11673" s="150">
        <f>+VLOOKUP($E11673,IPC_2018!$B$8:$T$347,3,0)</f>
        <v>1</v>
      </c>
      <c r="M11673" s="142" t="str">
        <f>+VLOOKUP($E11673,IPC_2018!$B$8:$T$347,4,0)</f>
        <v>Alto</v>
      </c>
    </row>
    <row r="11674" spans="1:13" x14ac:dyDescent="0.3">
      <c r="A11674" s="139">
        <f t="shared" si="11947"/>
        <v>308</v>
      </c>
      <c r="B11674" s="148">
        <f t="shared" si="11949"/>
        <v>2</v>
      </c>
      <c r="D11674" s="149" t="str">
        <f>+VLOOKUP($A11674,mUNICIPIOS!$B$4:$F$343,2,0)</f>
        <v>Chiquimula</v>
      </c>
      <c r="E11674" s="149">
        <f>+VLOOKUP($A11674,mUNICIPIOS!$B$4:$F$343,3,0)</f>
        <v>2003</v>
      </c>
      <c r="F11674" s="149" t="str">
        <f>+VLOOKUP($A11674,mUNICIPIOS!$B$4:$F$343,4,0)</f>
        <v>San Juan Ermita</v>
      </c>
      <c r="G11674" s="139" t="str">
        <f t="shared" ref="G11674:K11674" si="11994">+G11636</f>
        <v>01</v>
      </c>
      <c r="H11674" t="str">
        <f t="shared" si="11994"/>
        <v>IPC</v>
      </c>
      <c r="I11674" t="str">
        <f t="shared" si="11994"/>
        <v>Índice de Participación Ciudadana</v>
      </c>
      <c r="J11674" t="str">
        <f t="shared" si="11994"/>
        <v>01-02</v>
      </c>
      <c r="K11674" t="str">
        <f t="shared" si="11994"/>
        <v>Participación de Alcaldes, Concejales y Síndicos determinados o designados en el COMUDE</v>
      </c>
      <c r="L11674" s="150">
        <f>+VLOOKUP($E11674,IPC_2018!$B$8:$T$347,6,0)</f>
        <v>0.9375</v>
      </c>
      <c r="M11674" s="142" t="str">
        <f>+VLOOKUP($E11674,IPC_2018!$B$8:$T$347,7,0)</f>
        <v>Alto</v>
      </c>
    </row>
    <row r="11675" spans="1:13" x14ac:dyDescent="0.3">
      <c r="A11675" s="139">
        <f t="shared" si="11947"/>
        <v>308</v>
      </c>
      <c r="B11675" s="148">
        <f t="shared" si="11949"/>
        <v>3</v>
      </c>
      <c r="D11675" s="149" t="str">
        <f>+VLOOKUP($A11675,mUNICIPIOS!$B$4:$F$343,2,0)</f>
        <v>Chiquimula</v>
      </c>
      <c r="E11675" s="149">
        <f>+VLOOKUP($A11675,mUNICIPIOS!$B$4:$F$343,3,0)</f>
        <v>2003</v>
      </c>
      <c r="F11675" s="149" t="str">
        <f>+VLOOKUP($A11675,mUNICIPIOS!$B$4:$F$343,4,0)</f>
        <v>San Juan Ermita</v>
      </c>
      <c r="G11675" s="139" t="str">
        <f t="shared" ref="G11675:K11675" si="11995">+G11637</f>
        <v>01</v>
      </c>
      <c r="H11675" t="str">
        <f t="shared" si="11995"/>
        <v>IPC</v>
      </c>
      <c r="I11675" t="str">
        <f t="shared" si="11995"/>
        <v>Índice de Participación Ciudadana</v>
      </c>
      <c r="J11675" t="str">
        <f t="shared" si="11995"/>
        <v>01-03</v>
      </c>
      <c r="K11675" t="str">
        <f t="shared" si="11995"/>
        <v>Participación  de organizaciones de jóvenes, mujeres, pueblos mayas, xincas, garífunas, y otras organizaciones en el Comude</v>
      </c>
      <c r="L11675" s="150">
        <f>+VLOOKUP($E11675,IPC_2018!$B$8:$T$347,9,0)</f>
        <v>0.74885844748858454</v>
      </c>
      <c r="M11675" s="142" t="str">
        <f>+VLOOKUP($E11675,IPC_2018!$B$8:$T$347,10,0)</f>
        <v>Medio alto</v>
      </c>
    </row>
    <row r="11676" spans="1:13" x14ac:dyDescent="0.3">
      <c r="A11676" s="139">
        <f t="shared" si="11947"/>
        <v>308</v>
      </c>
      <c r="B11676" s="148">
        <f t="shared" si="11949"/>
        <v>4</v>
      </c>
      <c r="D11676" s="149" t="str">
        <f>+VLOOKUP($A11676,mUNICIPIOS!$B$4:$F$343,2,0)</f>
        <v>Chiquimula</v>
      </c>
      <c r="E11676" s="149">
        <f>+VLOOKUP($A11676,mUNICIPIOS!$B$4:$F$343,3,0)</f>
        <v>2003</v>
      </c>
      <c r="F11676" s="149" t="str">
        <f>+VLOOKUP($A11676,mUNICIPIOS!$B$4:$F$343,4,0)</f>
        <v>San Juan Ermita</v>
      </c>
      <c r="G11676" s="139" t="str">
        <f t="shared" ref="G11676:K11676" si="11996">+G11638</f>
        <v>01</v>
      </c>
      <c r="H11676" t="str">
        <f t="shared" si="11996"/>
        <v>IPC</v>
      </c>
      <c r="I11676" t="str">
        <f t="shared" si="11996"/>
        <v>Índice de Participación Ciudadana</v>
      </c>
      <c r="J11676" t="str">
        <f t="shared" si="11996"/>
        <v>01-04</v>
      </c>
      <c r="K11676" t="str">
        <f t="shared" si="11996"/>
        <v>Representatividad territorial del Comude.</v>
      </c>
      <c r="L11676" s="150">
        <f>+VLOOKUP($E11676,IPC_2018!$B$8:$T$347,12,0)</f>
        <v>0.83333333333333326</v>
      </c>
      <c r="M11676" s="142" t="str">
        <f>+VLOOKUP($E11676,IPC_2018!$B$8:$T$347,13,0)</f>
        <v>Alto</v>
      </c>
    </row>
    <row r="11677" spans="1:13" x14ac:dyDescent="0.3">
      <c r="A11677" s="139">
        <f t="shared" si="11947"/>
        <v>308</v>
      </c>
      <c r="B11677" s="148">
        <f t="shared" si="11949"/>
        <v>5</v>
      </c>
      <c r="D11677" s="149" t="str">
        <f>+VLOOKUP($A11677,mUNICIPIOS!$B$4:$F$343,2,0)</f>
        <v>Chiquimula</v>
      </c>
      <c r="E11677" s="149">
        <f>+VLOOKUP($A11677,mUNICIPIOS!$B$4:$F$343,3,0)</f>
        <v>2003</v>
      </c>
      <c r="F11677" s="149" t="str">
        <f>+VLOOKUP($A11677,mUNICIPIOS!$B$4:$F$343,4,0)</f>
        <v>San Juan Ermita</v>
      </c>
      <c r="G11677" s="139" t="str">
        <f t="shared" ref="G11677:K11677" si="11997">+G11639</f>
        <v>01</v>
      </c>
      <c r="H11677" t="str">
        <f t="shared" si="11997"/>
        <v>IPC</v>
      </c>
      <c r="I11677" t="str">
        <f t="shared" si="11997"/>
        <v>Índice de Participación Ciudadana</v>
      </c>
      <c r="J11677" t="str">
        <f t="shared" si="11997"/>
        <v>01-05</v>
      </c>
      <c r="K11677" t="str">
        <f t="shared" si="11997"/>
        <v>Funcionamiento del Comude</v>
      </c>
      <c r="L11677" s="150">
        <f>+VLOOKUP($E11677,IPC_2018!$B$8:$T$347,15,0)</f>
        <v>0.26131846298986522</v>
      </c>
      <c r="M11677" s="142" t="str">
        <f>+VLOOKUP($E11677,IPC_2018!$B$8:$T$347,16,0)</f>
        <v>Medio bajo</v>
      </c>
    </row>
    <row r="11678" spans="1:13" x14ac:dyDescent="0.3">
      <c r="A11678" s="139">
        <f t="shared" si="11947"/>
        <v>308</v>
      </c>
      <c r="B11678" s="148">
        <f t="shared" si="11949"/>
        <v>6</v>
      </c>
      <c r="D11678" s="149" t="str">
        <f>+VLOOKUP($A11678,mUNICIPIOS!$B$4:$F$343,2,0)</f>
        <v>Chiquimula</v>
      </c>
      <c r="E11678" s="149">
        <f>+VLOOKUP($A11678,mUNICIPIOS!$B$4:$F$343,3,0)</f>
        <v>2003</v>
      </c>
      <c r="F11678" s="149" t="str">
        <f>+VLOOKUP($A11678,mUNICIPIOS!$B$4:$F$343,4,0)</f>
        <v>San Juan Ermita</v>
      </c>
      <c r="G11678" s="139" t="str">
        <f t="shared" ref="G11678:K11678" si="11998">+G11640</f>
        <v>01</v>
      </c>
      <c r="H11678" t="str">
        <f t="shared" si="11998"/>
        <v>IPC</v>
      </c>
      <c r="I11678" t="str">
        <f t="shared" si="11998"/>
        <v>Índice de Participación Ciudadana</v>
      </c>
      <c r="J11678" t="str">
        <f t="shared" si="11998"/>
        <v>INDICE</v>
      </c>
      <c r="K11678">
        <f t="shared" si="11998"/>
        <v>0</v>
      </c>
      <c r="L11678" s="150">
        <f>+VLOOKUP($E11678,IPC_2018!$B$8:$T$347,18,0)</f>
        <v>0.81871403657176745</v>
      </c>
      <c r="M11678" s="142" t="str">
        <f>+VLOOKUP($E11678,IPC_2018!$B$8:$T$347,19,0)</f>
        <v>Alto</v>
      </c>
    </row>
    <row r="11679" spans="1:13" x14ac:dyDescent="0.3">
      <c r="A11679" s="139">
        <f t="shared" si="11947"/>
        <v>308</v>
      </c>
      <c r="B11679" s="148">
        <f t="shared" si="11949"/>
        <v>7</v>
      </c>
      <c r="D11679" s="149" t="str">
        <f>+VLOOKUP($A11679,mUNICIPIOS!$B$4:$F$343,2,0)</f>
        <v>Chiquimula</v>
      </c>
      <c r="E11679" s="149">
        <f>+VLOOKUP($A11679,mUNICIPIOS!$B$4:$F$343,3,0)</f>
        <v>2003</v>
      </c>
      <c r="F11679" s="149" t="str">
        <f>+VLOOKUP($A11679,mUNICIPIOS!$B$4:$F$343,4,0)</f>
        <v>San Juan Ermita</v>
      </c>
      <c r="G11679" s="139" t="str">
        <f t="shared" ref="G11679:K11679" si="11999">+G11641</f>
        <v>02</v>
      </c>
      <c r="H11679" t="str">
        <f t="shared" si="11999"/>
        <v>IIC</v>
      </c>
      <c r="I11679" t="str">
        <f t="shared" si="11999"/>
        <v>Índice de Información a la Ciudadanía</v>
      </c>
      <c r="J11679" t="str">
        <f t="shared" si="11999"/>
        <v>02-01</v>
      </c>
      <c r="K11679" t="str">
        <f t="shared" si="11999"/>
        <v>Rendición de cuentas cuatrimestral y anual al Comude enfocadas en resultados.</v>
      </c>
      <c r="L11679" s="150">
        <f>+VLOOKUP($E11679,IIC_2018!$B$8:$Q$347,3,0)</f>
        <v>0.4</v>
      </c>
      <c r="M11679" s="142" t="str">
        <f>+VLOOKUP($E11679,IIC_2018!$B$8:$Q$347,4,0)</f>
        <v>Medio bajo</v>
      </c>
    </row>
    <row r="11680" spans="1:13" x14ac:dyDescent="0.3">
      <c r="A11680" s="139">
        <f t="shared" si="11947"/>
        <v>308</v>
      </c>
      <c r="B11680" s="148">
        <f t="shared" si="11949"/>
        <v>8</v>
      </c>
      <c r="D11680" s="149" t="str">
        <f>+VLOOKUP($A11680,mUNICIPIOS!$B$4:$F$343,2,0)</f>
        <v>Chiquimula</v>
      </c>
      <c r="E11680" s="149">
        <f>+VLOOKUP($A11680,mUNICIPIOS!$B$4:$F$343,3,0)</f>
        <v>2003</v>
      </c>
      <c r="F11680" s="149" t="str">
        <f>+VLOOKUP($A11680,mUNICIPIOS!$B$4:$F$343,4,0)</f>
        <v>San Juan Ermita</v>
      </c>
      <c r="G11680" s="139" t="str">
        <f t="shared" ref="G11680:K11680" si="12000">+G11642</f>
        <v>02</v>
      </c>
      <c r="H11680" t="str">
        <f t="shared" si="12000"/>
        <v>IIC</v>
      </c>
      <c r="I11680" t="str">
        <f t="shared" si="12000"/>
        <v>Índice de Información a la Ciudadanía</v>
      </c>
      <c r="J11680" t="str">
        <f t="shared" si="12000"/>
        <v>02-02</v>
      </c>
      <c r="K11680" t="str">
        <f t="shared" si="12000"/>
        <v>Información presupuestaria y otra información brindada a la ciudadanía disponible en medios locales de comunicación.</v>
      </c>
      <c r="L11680" s="150">
        <f>+VLOOKUP($E11680,IIC_2018!$B$8:$Q$347,6,0)</f>
        <v>1</v>
      </c>
      <c r="M11680" s="142" t="str">
        <f>+VLOOKUP($E11680,IIC_2018!$B$8:$Q$347,7,0)</f>
        <v>Alto</v>
      </c>
    </row>
    <row r="11681" spans="1:13" x14ac:dyDescent="0.3">
      <c r="A11681" s="139">
        <f t="shared" si="11947"/>
        <v>308</v>
      </c>
      <c r="B11681" s="148">
        <f t="shared" si="11949"/>
        <v>9</v>
      </c>
      <c r="D11681" s="149" t="str">
        <f>+VLOOKUP($A11681,mUNICIPIOS!$B$4:$F$343,2,0)</f>
        <v>Chiquimula</v>
      </c>
      <c r="E11681" s="149">
        <f>+VLOOKUP($A11681,mUNICIPIOS!$B$4:$F$343,3,0)</f>
        <v>2003</v>
      </c>
      <c r="F11681" s="149" t="str">
        <f>+VLOOKUP($A11681,mUNICIPIOS!$B$4:$F$343,4,0)</f>
        <v>San Juan Ermita</v>
      </c>
      <c r="G11681" s="139" t="str">
        <f t="shared" ref="G11681:K11681" si="12001">+G11643</f>
        <v>02</v>
      </c>
      <c r="H11681" t="str">
        <f t="shared" si="12001"/>
        <v>IIC</v>
      </c>
      <c r="I11681" t="str">
        <f t="shared" si="12001"/>
        <v>Índice de Información a la Ciudadanía</v>
      </c>
      <c r="J11681" t="str">
        <f t="shared" si="12001"/>
        <v>02-03</v>
      </c>
      <c r="K11681" t="str">
        <f t="shared" si="12001"/>
        <v>Información pública de oficio actualizada y disponible de acuerdo a la LAIP y uso de internet.</v>
      </c>
      <c r="L11681" s="150">
        <f>+VLOOKUP($E11681,IIC_2018!$B$8:$Q$347,9,0)</f>
        <v>0.99999999999999989</v>
      </c>
      <c r="M11681" s="142" t="str">
        <f>+VLOOKUP($E11681,IIC_2018!$B$8:$Q$347,10,0)</f>
        <v>Alto</v>
      </c>
    </row>
    <row r="11682" spans="1:13" x14ac:dyDescent="0.3">
      <c r="A11682" s="139">
        <f t="shared" si="11947"/>
        <v>308</v>
      </c>
      <c r="B11682" s="148">
        <f t="shared" si="11949"/>
        <v>10</v>
      </c>
      <c r="D11682" s="149" t="str">
        <f>+VLOOKUP($A11682,mUNICIPIOS!$B$4:$F$343,2,0)</f>
        <v>Chiquimula</v>
      </c>
      <c r="E11682" s="149">
        <f>+VLOOKUP($A11682,mUNICIPIOS!$B$4:$F$343,3,0)</f>
        <v>2003</v>
      </c>
      <c r="F11682" s="149" t="str">
        <f>+VLOOKUP($A11682,mUNICIPIOS!$B$4:$F$343,4,0)</f>
        <v>San Juan Ermita</v>
      </c>
      <c r="G11682" s="139" t="str">
        <f t="shared" ref="G11682:K11682" si="12002">+G11644</f>
        <v>02</v>
      </c>
      <c r="H11682" t="str">
        <f t="shared" si="12002"/>
        <v>IIC</v>
      </c>
      <c r="I11682" t="str">
        <f t="shared" si="12002"/>
        <v>Índice de Información a la Ciudadanía</v>
      </c>
      <c r="J11682" t="str">
        <f t="shared" si="12002"/>
        <v>02-04</v>
      </c>
      <c r="K11682" t="str">
        <f t="shared" si="12002"/>
        <v>Relación del monto contratado por medio de Guate compras con el total del presupuesto de egresos vigente.</v>
      </c>
      <c r="L11682" s="150">
        <f>+VLOOKUP($E11682,IIC_2018!$B$8:$Q$347,12,0)</f>
        <v>0.82987025604288611</v>
      </c>
      <c r="M11682" s="142" t="str">
        <f>+VLOOKUP($E11682,IIC_2018!$B$8:$Q$347,13,0)</f>
        <v>Alto</v>
      </c>
    </row>
    <row r="11683" spans="1:13" x14ac:dyDescent="0.3">
      <c r="A11683" s="139">
        <f t="shared" si="11947"/>
        <v>308</v>
      </c>
      <c r="B11683" s="148">
        <f t="shared" si="11949"/>
        <v>11</v>
      </c>
      <c r="D11683" s="149" t="str">
        <f>+VLOOKUP($A11683,mUNICIPIOS!$B$4:$F$343,2,0)</f>
        <v>Chiquimula</v>
      </c>
      <c r="E11683" s="149">
        <f>+VLOOKUP($A11683,mUNICIPIOS!$B$4:$F$343,3,0)</f>
        <v>2003</v>
      </c>
      <c r="F11683" s="149" t="str">
        <f>+VLOOKUP($A11683,mUNICIPIOS!$B$4:$F$343,4,0)</f>
        <v>San Juan Ermita</v>
      </c>
      <c r="G11683" s="139" t="str">
        <f t="shared" ref="G11683:K11683" si="12003">+G11645</f>
        <v>02</v>
      </c>
      <c r="H11683" t="str">
        <f t="shared" si="12003"/>
        <v>IIC</v>
      </c>
      <c r="I11683" t="str">
        <f t="shared" si="12003"/>
        <v>Índice de Información a la Ciudadanía</v>
      </c>
      <c r="J11683" t="str">
        <f t="shared" si="12003"/>
        <v>INDICE</v>
      </c>
      <c r="K11683">
        <f t="shared" si="12003"/>
        <v>0</v>
      </c>
      <c r="L11683" s="150">
        <f>+VLOOKUP($E11683,IIC_2018!$B$8:$Q$347,15,0)</f>
        <v>0.80746756401072151</v>
      </c>
      <c r="M11683" s="142" t="str">
        <f>+VLOOKUP($E11683,IIC_2018!$B$8:$Q$347,16,0)</f>
        <v>Alto</v>
      </c>
    </row>
    <row r="11684" spans="1:13" x14ac:dyDescent="0.3">
      <c r="A11684" s="139">
        <f t="shared" si="11947"/>
        <v>308</v>
      </c>
      <c r="B11684" s="148">
        <f t="shared" si="11949"/>
        <v>12</v>
      </c>
      <c r="D11684" s="149" t="str">
        <f>+VLOOKUP($A11684,mUNICIPIOS!$B$4:$F$343,2,0)</f>
        <v>Chiquimula</v>
      </c>
      <c r="E11684" s="149">
        <f>+VLOOKUP($A11684,mUNICIPIOS!$B$4:$F$343,3,0)</f>
        <v>2003</v>
      </c>
      <c r="F11684" s="149" t="str">
        <f>+VLOOKUP($A11684,mUNICIPIOS!$B$4:$F$343,4,0)</f>
        <v>San Juan Ermita</v>
      </c>
      <c r="G11684" s="139" t="str">
        <f t="shared" ref="G11684:K11684" si="12004">+G11646</f>
        <v>03</v>
      </c>
      <c r="H11684" t="str">
        <f t="shared" si="12004"/>
        <v>ISP</v>
      </c>
      <c r="I11684" t="str">
        <f t="shared" si="12004"/>
        <v>Índice de Servicios Públicos</v>
      </c>
      <c r="J11684" t="str">
        <f t="shared" si="12004"/>
        <v>03-01</v>
      </c>
      <c r="K11684" t="str">
        <f t="shared" si="12004"/>
        <v>Cobertura del servicio público de agua</v>
      </c>
      <c r="L11684" s="150">
        <f>+VLOOKUP($E11684,ISP_2018!$B$8:$T$347,3,0)</f>
        <v>9.464736963014013E-2</v>
      </c>
      <c r="M11684" s="142" t="str">
        <f>+VLOOKUP($E11684,ISP_2018!$B$8:$T$347,4,0)</f>
        <v>Bajo</v>
      </c>
    </row>
    <row r="11685" spans="1:13" x14ac:dyDescent="0.3">
      <c r="A11685" s="139">
        <f t="shared" si="11947"/>
        <v>308</v>
      </c>
      <c r="B11685" s="148">
        <f t="shared" si="11949"/>
        <v>13</v>
      </c>
      <c r="D11685" s="149" t="str">
        <f>+VLOOKUP($A11685,mUNICIPIOS!$B$4:$F$343,2,0)</f>
        <v>Chiquimula</v>
      </c>
      <c r="E11685" s="149">
        <f>+VLOOKUP($A11685,mUNICIPIOS!$B$4:$F$343,3,0)</f>
        <v>2003</v>
      </c>
      <c r="F11685" s="149" t="str">
        <f>+VLOOKUP($A11685,mUNICIPIOS!$B$4:$F$343,4,0)</f>
        <v>San Juan Ermita</v>
      </c>
      <c r="G11685" s="139" t="str">
        <f t="shared" ref="G11685:K11685" si="12005">+G11647</f>
        <v>03</v>
      </c>
      <c r="H11685" t="str">
        <f t="shared" si="12005"/>
        <v>ISP</v>
      </c>
      <c r="I11685" t="str">
        <f t="shared" si="12005"/>
        <v>Índice de Servicios Públicos</v>
      </c>
      <c r="J11685" t="str">
        <f t="shared" si="12005"/>
        <v>03-02</v>
      </c>
      <c r="K11685" t="str">
        <f t="shared" si="12005"/>
        <v>Control de la calidad del servicio público de agua</v>
      </c>
      <c r="L11685" s="150">
        <f>+VLOOKUP($E11685,ISP_2018!$B$8:$T$347,6,0)</f>
        <v>0.37021276595744684</v>
      </c>
      <c r="M11685" s="142" t="str">
        <f>+VLOOKUP($E11685,ISP_2018!$B$8:$T$347,7,0)</f>
        <v>Medio bajo</v>
      </c>
    </row>
    <row r="11686" spans="1:13" x14ac:dyDescent="0.3">
      <c r="A11686" s="139">
        <f t="shared" si="11947"/>
        <v>308</v>
      </c>
      <c r="B11686" s="148">
        <f t="shared" si="11949"/>
        <v>14</v>
      </c>
      <c r="D11686" s="149" t="str">
        <f>+VLOOKUP($A11686,mUNICIPIOS!$B$4:$F$343,2,0)</f>
        <v>Chiquimula</v>
      </c>
      <c r="E11686" s="149">
        <f>+VLOOKUP($A11686,mUNICIPIOS!$B$4:$F$343,3,0)</f>
        <v>2003</v>
      </c>
      <c r="F11686" s="149" t="str">
        <f>+VLOOKUP($A11686,mUNICIPIOS!$B$4:$F$343,4,0)</f>
        <v>San Juan Ermita</v>
      </c>
      <c r="G11686" s="139" t="str">
        <f t="shared" ref="G11686:K11686" si="12006">+G11648</f>
        <v>03</v>
      </c>
      <c r="H11686" t="str">
        <f t="shared" si="12006"/>
        <v>ISP</v>
      </c>
      <c r="I11686" t="str">
        <f t="shared" si="12006"/>
        <v>Índice de Servicios Públicos</v>
      </c>
      <c r="J11686" t="str">
        <f t="shared" si="12006"/>
        <v>03-03</v>
      </c>
      <c r="K11686" t="str">
        <f t="shared" si="12006"/>
        <v>Disposición  y tratamiento  de aguas residuales</v>
      </c>
      <c r="L11686" s="150">
        <f>+VLOOKUP($E11686,ISP_2018!$B$8:$T$347,9,0)</f>
        <v>0.2276707643009393</v>
      </c>
      <c r="M11686" s="142" t="str">
        <f>+VLOOKUP($E11686,ISP_2018!$B$8:$T$347,10,0)</f>
        <v>Medio bajo</v>
      </c>
    </row>
    <row r="11687" spans="1:13" x14ac:dyDescent="0.3">
      <c r="A11687" s="139">
        <f t="shared" si="11947"/>
        <v>308</v>
      </c>
      <c r="B11687" s="148">
        <f t="shared" si="11949"/>
        <v>15</v>
      </c>
      <c r="D11687" s="149" t="str">
        <f>+VLOOKUP($A11687,mUNICIPIOS!$B$4:$F$343,2,0)</f>
        <v>Chiquimula</v>
      </c>
      <c r="E11687" s="149">
        <f>+VLOOKUP($A11687,mUNICIPIOS!$B$4:$F$343,3,0)</f>
        <v>2003</v>
      </c>
      <c r="F11687" s="149" t="str">
        <f>+VLOOKUP($A11687,mUNICIPIOS!$B$4:$F$343,4,0)</f>
        <v>San Juan Ermita</v>
      </c>
      <c r="G11687" s="139" t="str">
        <f t="shared" ref="G11687:K11687" si="12007">+G11649</f>
        <v>03</v>
      </c>
      <c r="H11687" t="str">
        <f t="shared" si="12007"/>
        <v>ISP</v>
      </c>
      <c r="I11687" t="str">
        <f t="shared" si="12007"/>
        <v>Índice de Servicios Públicos</v>
      </c>
      <c r="J11687" t="str">
        <f t="shared" si="12007"/>
        <v>03-04</v>
      </c>
      <c r="K11687" t="str">
        <f t="shared" si="12007"/>
        <v>Gestión y manejo de los residuos y desechos sólidos</v>
      </c>
      <c r="L11687" s="150">
        <f>+VLOOKUP($E11687,ISP_2018!$B$8:$T$347,12,0)</f>
        <v>0.11991491979789186</v>
      </c>
      <c r="M11687" s="142" t="str">
        <f>+VLOOKUP($E11687,ISP_2018!$B$8:$T$347,13,0)</f>
        <v>Bajo</v>
      </c>
    </row>
    <row r="11688" spans="1:13" x14ac:dyDescent="0.3">
      <c r="A11688" s="139">
        <f t="shared" si="11947"/>
        <v>308</v>
      </c>
      <c r="B11688" s="148">
        <f t="shared" si="11949"/>
        <v>16</v>
      </c>
      <c r="D11688" s="149" t="str">
        <f>+VLOOKUP($A11688,mUNICIPIOS!$B$4:$F$343,2,0)</f>
        <v>Chiquimula</v>
      </c>
      <c r="E11688" s="149">
        <f>+VLOOKUP($A11688,mUNICIPIOS!$B$4:$F$343,3,0)</f>
        <v>2003</v>
      </c>
      <c r="F11688" s="149" t="str">
        <f>+VLOOKUP($A11688,mUNICIPIOS!$B$4:$F$343,4,0)</f>
        <v>San Juan Ermita</v>
      </c>
      <c r="G11688" s="139" t="str">
        <f t="shared" ref="G11688:K11688" si="12008">+G11650</f>
        <v>03</v>
      </c>
      <c r="H11688" t="str">
        <f t="shared" si="12008"/>
        <v>ISP</v>
      </c>
      <c r="I11688" t="str">
        <f t="shared" si="12008"/>
        <v>Índice de Servicios Públicos</v>
      </c>
      <c r="J11688" t="str">
        <f t="shared" si="12008"/>
        <v>03-05</v>
      </c>
      <c r="K11688" t="str">
        <f t="shared" si="12008"/>
        <v>Gestión de servicios públicos municipales</v>
      </c>
      <c r="L11688" s="150">
        <f>+VLOOKUP($E11688,ISP_2018!$B$8:$T$347,15,0)</f>
        <v>0.17741935483870969</v>
      </c>
      <c r="M11688" s="142" t="str">
        <f>+VLOOKUP($E11688,ISP_2018!$B$8:$T$347,16,0)</f>
        <v>Bajo</v>
      </c>
    </row>
    <row r="11689" spans="1:13" x14ac:dyDescent="0.3">
      <c r="A11689" s="139">
        <f t="shared" si="11947"/>
        <v>308</v>
      </c>
      <c r="B11689" s="148">
        <f t="shared" si="11949"/>
        <v>17</v>
      </c>
      <c r="D11689" s="149" t="str">
        <f>+VLOOKUP($A11689,mUNICIPIOS!$B$4:$F$343,2,0)</f>
        <v>Chiquimula</v>
      </c>
      <c r="E11689" s="149">
        <f>+VLOOKUP($A11689,mUNICIPIOS!$B$4:$F$343,3,0)</f>
        <v>2003</v>
      </c>
      <c r="F11689" s="149" t="str">
        <f>+VLOOKUP($A11689,mUNICIPIOS!$B$4:$F$343,4,0)</f>
        <v>San Juan Ermita</v>
      </c>
      <c r="G11689" s="139" t="str">
        <f t="shared" ref="G11689:K11689" si="12009">+G11651</f>
        <v>03</v>
      </c>
      <c r="H11689" t="str">
        <f t="shared" si="12009"/>
        <v>ISP</v>
      </c>
      <c r="I11689" t="str">
        <f t="shared" si="12009"/>
        <v>Índice de Servicios Públicos</v>
      </c>
      <c r="J11689" t="str">
        <f t="shared" si="12009"/>
        <v>INDICE</v>
      </c>
      <c r="K11689">
        <f t="shared" si="12009"/>
        <v>0</v>
      </c>
      <c r="L11689" s="150">
        <f>+VLOOKUP($E11689,ISP_2018!$B$8:$T$347,18,0)</f>
        <v>0.22552957453775624</v>
      </c>
      <c r="M11689" s="142" t="str">
        <f>+VLOOKUP($E11689,ISP_2018!$B$8:$T$347,19,0)</f>
        <v>Medio bajo</v>
      </c>
    </row>
    <row r="11690" spans="1:13" x14ac:dyDescent="0.3">
      <c r="A11690" s="139">
        <f t="shared" si="11947"/>
        <v>308</v>
      </c>
      <c r="B11690" s="148">
        <f t="shared" si="11949"/>
        <v>18</v>
      </c>
      <c r="D11690" s="149" t="str">
        <f>+VLOOKUP($A11690,mUNICIPIOS!$B$4:$F$343,2,0)</f>
        <v>Chiquimula</v>
      </c>
      <c r="E11690" s="149">
        <f>+VLOOKUP($A11690,mUNICIPIOS!$B$4:$F$343,3,0)</f>
        <v>2003</v>
      </c>
      <c r="F11690" s="149" t="str">
        <f>+VLOOKUP($A11690,mUNICIPIOS!$B$4:$F$343,4,0)</f>
        <v>San Juan Ermita</v>
      </c>
      <c r="G11690" s="139" t="str">
        <f t="shared" ref="G11690:K11690" si="12010">+G11652</f>
        <v>04</v>
      </c>
      <c r="H11690" t="str">
        <f t="shared" si="12010"/>
        <v>IGA</v>
      </c>
      <c r="I11690" t="str">
        <f t="shared" si="12010"/>
        <v>Índice de Gestión Administrativa</v>
      </c>
      <c r="J11690" t="str">
        <f t="shared" si="12010"/>
        <v>04-01</v>
      </c>
      <c r="K11690" t="str">
        <f t="shared" si="12010"/>
        <v>Existencia de elementos de atención municipal orientada al vecino</v>
      </c>
      <c r="L11690" s="150">
        <f>+VLOOKUP($E11690,IGA_2018!$B$8:$N$347,3,0)</f>
        <v>1</v>
      </c>
      <c r="M11690" s="142" t="str">
        <f>+VLOOKUP($E11690,IGA_2018!$B$8:$N$347,4,0)</f>
        <v>Alto</v>
      </c>
    </row>
    <row r="11691" spans="1:13" x14ac:dyDescent="0.3">
      <c r="A11691" s="139">
        <f t="shared" si="11947"/>
        <v>308</v>
      </c>
      <c r="B11691" s="148">
        <f t="shared" si="11949"/>
        <v>19</v>
      </c>
      <c r="D11691" s="149" t="str">
        <f>+VLOOKUP($A11691,mUNICIPIOS!$B$4:$F$343,2,0)</f>
        <v>Chiquimula</v>
      </c>
      <c r="E11691" s="149">
        <f>+VLOOKUP($A11691,mUNICIPIOS!$B$4:$F$343,3,0)</f>
        <v>2003</v>
      </c>
      <c r="F11691" s="149" t="str">
        <f>+VLOOKUP($A11691,mUNICIPIOS!$B$4:$F$343,4,0)</f>
        <v>San Juan Ermita</v>
      </c>
      <c r="G11691" s="139" t="str">
        <f t="shared" ref="G11691:K11691" si="12011">+G11653</f>
        <v>04</v>
      </c>
      <c r="H11691" t="str">
        <f t="shared" si="12011"/>
        <v>IGA</v>
      </c>
      <c r="I11691" t="str">
        <f t="shared" si="12011"/>
        <v>Índice de Gestión Administrativa</v>
      </c>
      <c r="J11691" t="str">
        <f t="shared" si="12011"/>
        <v>04-02</v>
      </c>
      <c r="K11691" t="str">
        <f t="shared" si="12011"/>
        <v>Gestión del recurso humano.</v>
      </c>
      <c r="L11691" s="150">
        <f>+VLOOKUP($E11691,IGA_2018!$B$8:$N$347,6,0)</f>
        <v>0.64990722214518271</v>
      </c>
      <c r="M11691" s="142" t="str">
        <f>+VLOOKUP($E11691,IGA_2018!$B$8:$N$347,7,0)</f>
        <v>Medio alto</v>
      </c>
    </row>
    <row r="11692" spans="1:13" x14ac:dyDescent="0.3">
      <c r="A11692" s="139">
        <f t="shared" si="11947"/>
        <v>308</v>
      </c>
      <c r="B11692" s="148">
        <f t="shared" si="11949"/>
        <v>20</v>
      </c>
      <c r="D11692" s="149" t="str">
        <f>+VLOOKUP($A11692,mUNICIPIOS!$B$4:$F$343,2,0)</f>
        <v>Chiquimula</v>
      </c>
      <c r="E11692" s="149">
        <f>+VLOOKUP($A11692,mUNICIPIOS!$B$4:$F$343,3,0)</f>
        <v>2003</v>
      </c>
      <c r="F11692" s="149" t="str">
        <f>+VLOOKUP($A11692,mUNICIPIOS!$B$4:$F$343,4,0)</f>
        <v>San Juan Ermita</v>
      </c>
      <c r="G11692" s="139" t="str">
        <f t="shared" ref="G11692:K11692" si="12012">+G11654</f>
        <v>04</v>
      </c>
      <c r="H11692" t="str">
        <f t="shared" si="12012"/>
        <v>IGA</v>
      </c>
      <c r="I11692" t="str">
        <f t="shared" si="12012"/>
        <v>Índice de Gestión Administrativa</v>
      </c>
      <c r="J11692" t="str">
        <f t="shared" si="12012"/>
        <v>04-03</v>
      </c>
      <c r="K11692" t="str">
        <f t="shared" si="12012"/>
        <v>Existencia de oficinas municipales con instrumentos de gestión.</v>
      </c>
      <c r="L11692" s="150">
        <f>+VLOOKUP($E11692,IGA_2018!$B$8:$N$347,9,0)</f>
        <v>0.86071428571428577</v>
      </c>
      <c r="M11692" s="142" t="str">
        <f>+VLOOKUP($E11692,IGA_2018!$B$8:$N$347,10,0)</f>
        <v>Alto</v>
      </c>
    </row>
    <row r="11693" spans="1:13" x14ac:dyDescent="0.3">
      <c r="A11693" s="139">
        <f t="shared" ref="A11693:A11756" si="12013">+IF(B11692=38,A11692+1,A11692)</f>
        <v>308</v>
      </c>
      <c r="B11693" s="148">
        <f t="shared" si="11949"/>
        <v>21</v>
      </c>
      <c r="D11693" s="149" t="str">
        <f>+VLOOKUP($A11693,mUNICIPIOS!$B$4:$F$343,2,0)</f>
        <v>Chiquimula</v>
      </c>
      <c r="E11693" s="149">
        <f>+VLOOKUP($A11693,mUNICIPIOS!$B$4:$F$343,3,0)</f>
        <v>2003</v>
      </c>
      <c r="F11693" s="149" t="str">
        <f>+VLOOKUP($A11693,mUNICIPIOS!$B$4:$F$343,4,0)</f>
        <v>San Juan Ermita</v>
      </c>
      <c r="G11693" s="139" t="str">
        <f t="shared" ref="G11693:K11693" si="12014">+G11655</f>
        <v>04</v>
      </c>
      <c r="H11693" t="str">
        <f t="shared" si="12014"/>
        <v>IGA</v>
      </c>
      <c r="I11693" t="str">
        <f t="shared" si="12014"/>
        <v>Índice de Gestión Administrativa</v>
      </c>
      <c r="J11693" t="str">
        <f t="shared" si="12014"/>
        <v>INDICE</v>
      </c>
      <c r="K11693">
        <f t="shared" si="12014"/>
        <v>0</v>
      </c>
      <c r="L11693" s="150">
        <f>+VLOOKUP($E11693,IGA_2018!$B$8:$N$347,12,0)</f>
        <v>0.82871752775081398</v>
      </c>
      <c r="M11693" s="142" t="str">
        <f>+VLOOKUP($E11693,IGA_2018!$B$8:$N$347,13,0)</f>
        <v>Alto</v>
      </c>
    </row>
    <row r="11694" spans="1:13" x14ac:dyDescent="0.3">
      <c r="A11694" s="139">
        <f t="shared" si="12013"/>
        <v>308</v>
      </c>
      <c r="B11694" s="148">
        <f t="shared" ref="B11694:B11757" si="12015">+B11656</f>
        <v>22</v>
      </c>
      <c r="D11694" s="149" t="str">
        <f>+VLOOKUP($A11694,mUNICIPIOS!$B$4:$F$343,2,0)</f>
        <v>Chiquimula</v>
      </c>
      <c r="E11694" s="149">
        <f>+VLOOKUP($A11694,mUNICIPIOS!$B$4:$F$343,3,0)</f>
        <v>2003</v>
      </c>
      <c r="F11694" s="149" t="str">
        <f>+VLOOKUP($A11694,mUNICIPIOS!$B$4:$F$343,4,0)</f>
        <v>San Juan Ermita</v>
      </c>
      <c r="G11694" s="139" t="str">
        <f t="shared" ref="G11694:K11694" si="12016">+G11656</f>
        <v>05</v>
      </c>
      <c r="H11694" t="str">
        <f t="shared" si="12016"/>
        <v>IGF</v>
      </c>
      <c r="I11694" t="str">
        <f t="shared" si="12016"/>
        <v>Índice de Gestión Financiera</v>
      </c>
      <c r="J11694" t="str">
        <f t="shared" si="12016"/>
        <v>05-01</v>
      </c>
      <c r="K11694" t="str">
        <f t="shared" si="12016"/>
        <v>Autonomía financiera municipal</v>
      </c>
      <c r="L11694" s="150">
        <f>+VLOOKUP($E11694,IGF_2018!$B$8:$Z$347,3,0)</f>
        <v>4.2544812574763995E-2</v>
      </c>
      <c r="M11694" s="142" t="str">
        <f>+VLOOKUP($E11694,IGF_2018!$B$8:$Z$347,4,0)</f>
        <v>Bajo</v>
      </c>
    </row>
    <row r="11695" spans="1:13" x14ac:dyDescent="0.3">
      <c r="A11695" s="139">
        <f t="shared" si="12013"/>
        <v>308</v>
      </c>
      <c r="B11695" s="148">
        <f t="shared" si="12015"/>
        <v>23</v>
      </c>
      <c r="D11695" s="149" t="str">
        <f>+VLOOKUP($A11695,mUNICIPIOS!$B$4:$F$343,2,0)</f>
        <v>Chiquimula</v>
      </c>
      <c r="E11695" s="149">
        <f>+VLOOKUP($A11695,mUNICIPIOS!$B$4:$F$343,3,0)</f>
        <v>2003</v>
      </c>
      <c r="F11695" s="149" t="str">
        <f>+VLOOKUP($A11695,mUNICIPIOS!$B$4:$F$343,4,0)</f>
        <v>San Juan Ermita</v>
      </c>
      <c r="G11695" s="139" t="str">
        <f t="shared" ref="G11695:K11695" si="12017">+G11657</f>
        <v>05</v>
      </c>
      <c r="H11695" t="str">
        <f t="shared" si="12017"/>
        <v>IGF</v>
      </c>
      <c r="I11695" t="str">
        <f t="shared" si="12017"/>
        <v>Índice de Gestión Financiera</v>
      </c>
      <c r="J11695" t="str">
        <f t="shared" si="12017"/>
        <v>05-02</v>
      </c>
      <c r="K11695" t="str">
        <f t="shared" si="12017"/>
        <v xml:space="preserve">Ingresos propios por habitante -sin regalías- </v>
      </c>
      <c r="L11695" s="150">
        <f>+VLOOKUP($E11695,IGF_2018!$B$8:$Z$347,6,0)</f>
        <v>2.7800702687608626E-2</v>
      </c>
      <c r="M11695" s="142" t="str">
        <f>+VLOOKUP($E11695,IGF_2018!$B$8:$Z$347,7,0)</f>
        <v>Bajo</v>
      </c>
    </row>
    <row r="11696" spans="1:13" x14ac:dyDescent="0.3">
      <c r="A11696" s="139">
        <f t="shared" si="12013"/>
        <v>308</v>
      </c>
      <c r="B11696" s="148">
        <f t="shared" si="12015"/>
        <v>24</v>
      </c>
      <c r="D11696" s="149" t="str">
        <f>+VLOOKUP($A11696,mUNICIPIOS!$B$4:$F$343,2,0)</f>
        <v>Chiquimula</v>
      </c>
      <c r="E11696" s="149">
        <f>+VLOOKUP($A11696,mUNICIPIOS!$B$4:$F$343,3,0)</f>
        <v>2003</v>
      </c>
      <c r="F11696" s="149" t="str">
        <f>+VLOOKUP($A11696,mUNICIPIOS!$B$4:$F$343,4,0)</f>
        <v>San Juan Ermita</v>
      </c>
      <c r="G11696" s="139" t="str">
        <f t="shared" ref="G11696:K11696" si="12018">+G11658</f>
        <v>05</v>
      </c>
      <c r="H11696" t="str">
        <f t="shared" si="12018"/>
        <v>IGF</v>
      </c>
      <c r="I11696" t="str">
        <f t="shared" si="12018"/>
        <v>Índice de Gestión Financiera</v>
      </c>
      <c r="J11696" t="str">
        <f t="shared" si="12018"/>
        <v>05-03</v>
      </c>
      <c r="K11696" t="str">
        <f t="shared" si="12018"/>
        <v>Ingresos del IUSI en relación a los ingresos propios -sin regalías-</v>
      </c>
      <c r="L11696" s="150">
        <f>+VLOOKUP($E11696,IGF_2018!$B$8:$Z$347,9,0)</f>
        <v>4.5410128327793106E-2</v>
      </c>
      <c r="M11696" s="142" t="str">
        <f>+VLOOKUP($E11696,IGF_2018!$B$8:$Z$347,10,0)</f>
        <v>Bajo</v>
      </c>
    </row>
    <row r="11697" spans="1:13" x14ac:dyDescent="0.3">
      <c r="A11697" s="139">
        <f t="shared" si="12013"/>
        <v>308</v>
      </c>
      <c r="B11697" s="148">
        <f t="shared" si="12015"/>
        <v>25</v>
      </c>
      <c r="D11697" s="149" t="str">
        <f>+VLOOKUP($A11697,mUNICIPIOS!$B$4:$F$343,2,0)</f>
        <v>Chiquimula</v>
      </c>
      <c r="E11697" s="149">
        <f>+VLOOKUP($A11697,mUNICIPIOS!$B$4:$F$343,3,0)</f>
        <v>2003</v>
      </c>
      <c r="F11697" s="149" t="str">
        <f>+VLOOKUP($A11697,mUNICIPIOS!$B$4:$F$343,4,0)</f>
        <v>San Juan Ermita</v>
      </c>
      <c r="G11697" s="139" t="str">
        <f t="shared" ref="G11697:K11697" si="12019">+G11659</f>
        <v>05</v>
      </c>
      <c r="H11697" t="str">
        <f t="shared" si="12019"/>
        <v>IGF</v>
      </c>
      <c r="I11697" t="str">
        <f t="shared" si="12019"/>
        <v>Índice de Gestión Financiera</v>
      </c>
      <c r="J11697" t="str">
        <f t="shared" si="12019"/>
        <v>05-04</v>
      </c>
      <c r="K11697" t="str">
        <f t="shared" si="12019"/>
        <v>Inversión anual en capital fijo por habitante</v>
      </c>
      <c r="L11697" s="150">
        <f>+VLOOKUP($E11697,IGF_2018!$B$8:$Z$347,12,0)</f>
        <v>8.9325104458506152E-2</v>
      </c>
      <c r="M11697" s="142" t="str">
        <f>+VLOOKUP($E11697,IGF_2018!$B$8:$Z$347,13,0)</f>
        <v>Bajo</v>
      </c>
    </row>
    <row r="11698" spans="1:13" x14ac:dyDescent="0.3">
      <c r="A11698" s="139">
        <f t="shared" si="12013"/>
        <v>308</v>
      </c>
      <c r="B11698" s="148">
        <f t="shared" si="12015"/>
        <v>26</v>
      </c>
      <c r="D11698" s="149" t="str">
        <f>+VLOOKUP($A11698,mUNICIPIOS!$B$4:$F$343,2,0)</f>
        <v>Chiquimula</v>
      </c>
      <c r="E11698" s="149">
        <f>+VLOOKUP($A11698,mUNICIPIOS!$B$4:$F$343,3,0)</f>
        <v>2003</v>
      </c>
      <c r="F11698" s="149" t="str">
        <f>+VLOOKUP($A11698,mUNICIPIOS!$B$4:$F$343,4,0)</f>
        <v>San Juan Ermita</v>
      </c>
      <c r="G11698" s="139" t="str">
        <f t="shared" ref="G11698:K11698" si="12020">+G11660</f>
        <v>05</v>
      </c>
      <c r="H11698" t="str">
        <f t="shared" si="12020"/>
        <v>IGF</v>
      </c>
      <c r="I11698" t="str">
        <f t="shared" si="12020"/>
        <v>Índice de Gestión Financiera</v>
      </c>
      <c r="J11698" t="str">
        <f t="shared" si="12020"/>
        <v>05-05</v>
      </c>
      <c r="K11698" t="str">
        <f t="shared" si="12020"/>
        <v>Inversión anual en capital fijo con recursos percibidos por ingresos propios</v>
      </c>
      <c r="L11698" s="150">
        <f>+VLOOKUP($E11698,IGF_2018!$B$8:$Z$347,15,0)</f>
        <v>0</v>
      </c>
      <c r="M11698" s="142" t="str">
        <f>+VLOOKUP($E11698,IGF_2018!$B$8:$Z$347,16,0)</f>
        <v>Bajo</v>
      </c>
    </row>
    <row r="11699" spans="1:13" x14ac:dyDescent="0.3">
      <c r="A11699" s="139">
        <f t="shared" si="12013"/>
        <v>308</v>
      </c>
      <c r="B11699" s="148">
        <f t="shared" si="12015"/>
        <v>27</v>
      </c>
      <c r="D11699" s="149" t="str">
        <f>+VLOOKUP($A11699,mUNICIPIOS!$B$4:$F$343,2,0)</f>
        <v>Chiquimula</v>
      </c>
      <c r="E11699" s="149">
        <f>+VLOOKUP($A11699,mUNICIPIOS!$B$4:$F$343,3,0)</f>
        <v>2003</v>
      </c>
      <c r="F11699" s="149" t="str">
        <f>+VLOOKUP($A11699,mUNICIPIOS!$B$4:$F$343,4,0)</f>
        <v>San Juan Ermita</v>
      </c>
      <c r="G11699" s="139" t="str">
        <f t="shared" ref="G11699:K11699" si="12021">+G11661</f>
        <v>05</v>
      </c>
      <c r="H11699" t="str">
        <f t="shared" si="12021"/>
        <v>IGF</v>
      </c>
      <c r="I11699" t="str">
        <f t="shared" si="12021"/>
        <v>Índice de Gestión Financiera</v>
      </c>
      <c r="J11699" t="str">
        <f t="shared" si="12021"/>
        <v>05-06</v>
      </c>
      <c r="K11699" t="str">
        <f t="shared" si="12021"/>
        <v xml:space="preserve">Inversión anual en capital fijo con recursos percibidos por transferencias del Gobierno Central </v>
      </c>
      <c r="L11699" s="150">
        <f>+VLOOKUP($E11699,IGF_2018!$B$8:$Z$347,18,0)</f>
        <v>0.18392790601816358</v>
      </c>
      <c r="M11699" s="142" t="str">
        <f>+VLOOKUP($E11699,IGF_2018!$B$8:$Z$347,19,0)</f>
        <v>Bajo</v>
      </c>
    </row>
    <row r="11700" spans="1:13" x14ac:dyDescent="0.3">
      <c r="A11700" s="139">
        <f t="shared" si="12013"/>
        <v>308</v>
      </c>
      <c r="B11700" s="148">
        <f t="shared" si="12015"/>
        <v>28</v>
      </c>
      <c r="D11700" s="149" t="str">
        <f>+VLOOKUP($A11700,mUNICIPIOS!$B$4:$F$343,2,0)</f>
        <v>Chiquimula</v>
      </c>
      <c r="E11700" s="149">
        <f>+VLOOKUP($A11700,mUNICIPIOS!$B$4:$F$343,3,0)</f>
        <v>2003</v>
      </c>
      <c r="F11700" s="149" t="str">
        <f>+VLOOKUP($A11700,mUNICIPIOS!$B$4:$F$343,4,0)</f>
        <v>San Juan Ermita</v>
      </c>
      <c r="G11700" s="139" t="str">
        <f t="shared" ref="G11700:K11700" si="12022">+G11662</f>
        <v>05</v>
      </c>
      <c r="H11700" t="str">
        <f t="shared" si="12022"/>
        <v>IGF</v>
      </c>
      <c r="I11700" t="str">
        <f t="shared" si="12022"/>
        <v>Índice de Gestión Financiera</v>
      </c>
      <c r="J11700" t="str">
        <f t="shared" si="12022"/>
        <v>05-07</v>
      </c>
      <c r="K11700" t="str">
        <f t="shared" si="12022"/>
        <v>Financiamiento por endeudamiento municipal</v>
      </c>
      <c r="L11700" s="150">
        <f>+VLOOKUP($E11700,IGF_2018!$B$8:$Z$347,21,0)</f>
        <v>1</v>
      </c>
      <c r="M11700" s="142" t="str">
        <f>+VLOOKUP($E11700,IGF_2018!$B$8:$Z$347,22,0)</f>
        <v>Alto</v>
      </c>
    </row>
    <row r="11701" spans="1:13" x14ac:dyDescent="0.3">
      <c r="A11701" s="139">
        <f t="shared" si="12013"/>
        <v>308</v>
      </c>
      <c r="B11701" s="148">
        <f t="shared" si="12015"/>
        <v>29</v>
      </c>
      <c r="D11701" s="149" t="str">
        <f>+VLOOKUP($A11701,mUNICIPIOS!$B$4:$F$343,2,0)</f>
        <v>Chiquimula</v>
      </c>
      <c r="E11701" s="149">
        <f>+VLOOKUP($A11701,mUNICIPIOS!$B$4:$F$343,3,0)</f>
        <v>2003</v>
      </c>
      <c r="F11701" s="149" t="str">
        <f>+VLOOKUP($A11701,mUNICIPIOS!$B$4:$F$343,4,0)</f>
        <v>San Juan Ermita</v>
      </c>
      <c r="G11701" s="139" t="str">
        <f t="shared" ref="G11701:K11701" si="12023">+G11663</f>
        <v>05</v>
      </c>
      <c r="H11701" t="str">
        <f t="shared" si="12023"/>
        <v>IGF</v>
      </c>
      <c r="I11701" t="str">
        <f t="shared" si="12023"/>
        <v>Índice de Gestión Financiera</v>
      </c>
      <c r="J11701" t="str">
        <f t="shared" si="12023"/>
        <v>INDICE</v>
      </c>
      <c r="K11701">
        <f t="shared" si="12023"/>
        <v>0</v>
      </c>
      <c r="L11701" s="150">
        <f>+VLOOKUP($E11701,IGF_2018!$B$8:$Z$347,24,0)</f>
        <v>0.24593541693292081</v>
      </c>
      <c r="M11701" s="142" t="str">
        <f>+VLOOKUP($E11701,IGF_2018!$B$8:$Z$347,25,0)</f>
        <v>Medio bajo</v>
      </c>
    </row>
    <row r="11702" spans="1:13" x14ac:dyDescent="0.3">
      <c r="A11702" s="139">
        <f t="shared" si="12013"/>
        <v>308</v>
      </c>
      <c r="B11702" s="148">
        <f t="shared" si="12015"/>
        <v>30</v>
      </c>
      <c r="D11702" s="149" t="str">
        <f>+VLOOKUP($A11702,mUNICIPIOS!$B$4:$F$343,2,0)</f>
        <v>Chiquimula</v>
      </c>
      <c r="E11702" s="149">
        <f>+VLOOKUP($A11702,mUNICIPIOS!$B$4:$F$343,3,0)</f>
        <v>2003</v>
      </c>
      <c r="F11702" s="149" t="str">
        <f>+VLOOKUP($A11702,mUNICIPIOS!$B$4:$F$343,4,0)</f>
        <v>San Juan Ermita</v>
      </c>
      <c r="G11702" s="139" t="str">
        <f t="shared" ref="G11702:K11702" si="12024">+G11664</f>
        <v>06</v>
      </c>
      <c r="H11702" t="str">
        <f t="shared" si="12024"/>
        <v>IGE</v>
      </c>
      <c r="I11702" t="str">
        <f t="shared" si="12024"/>
        <v>Índice de Gestión Estratégica</v>
      </c>
      <c r="J11702" t="str">
        <f t="shared" si="12024"/>
        <v>06-01</v>
      </c>
      <c r="K11702" t="str">
        <f t="shared" si="12024"/>
        <v>Ejecución del Plan Operativo Anual  (POA)</v>
      </c>
      <c r="L11702" s="150">
        <f>+VLOOKUP($E11702,IGE_2018!$B$8:$Z$347,3,0)</f>
        <v>0.60014729375812292</v>
      </c>
      <c r="M11702" s="142" t="str">
        <f>+VLOOKUP($E11702,IGE_2018!$B$8:$Z$347,4,0)</f>
        <v>Medio alto</v>
      </c>
    </row>
    <row r="11703" spans="1:13" x14ac:dyDescent="0.3">
      <c r="A11703" s="139">
        <f t="shared" si="12013"/>
        <v>308</v>
      </c>
      <c r="B11703" s="148">
        <f t="shared" si="12015"/>
        <v>31</v>
      </c>
      <c r="D11703" s="149" t="str">
        <f>+VLOOKUP($A11703,mUNICIPIOS!$B$4:$F$343,2,0)</f>
        <v>Chiquimula</v>
      </c>
      <c r="E11703" s="149">
        <f>+VLOOKUP($A11703,mUNICIPIOS!$B$4:$F$343,3,0)</f>
        <v>2003</v>
      </c>
      <c r="F11703" s="149" t="str">
        <f>+VLOOKUP($A11703,mUNICIPIOS!$B$4:$F$343,4,0)</f>
        <v>San Juan Ermita</v>
      </c>
      <c r="G11703" s="139" t="str">
        <f t="shared" ref="G11703:K11703" si="12025">+G11665</f>
        <v>06</v>
      </c>
      <c r="H11703" t="str">
        <f t="shared" si="12025"/>
        <v>IGE</v>
      </c>
      <c r="I11703" t="str">
        <f t="shared" si="12025"/>
        <v>Índice de Gestión Estratégica</v>
      </c>
      <c r="J11703" t="str">
        <f t="shared" si="12025"/>
        <v>06-02</v>
      </c>
      <c r="K11703" t="str">
        <f t="shared" si="12025"/>
        <v>Relación Plan de Desarrollo Municipal y Ordenamiento Territorial (PDM-OT) - Plan Estratégico Institucional (PEI) - Plan Operativo Multianual (POM) - Plan Operativo Anual (POA)</v>
      </c>
      <c r="L11703" s="150">
        <f>+VLOOKUP($E11703,IGE_2018!$B$8:$Z$347,6,0)</f>
        <v>0.54693877551020409</v>
      </c>
      <c r="M11703" s="142" t="str">
        <f>+VLOOKUP($E11703,IGE_2018!$B$8:$Z$347,7,0)</f>
        <v>Medio</v>
      </c>
    </row>
    <row r="11704" spans="1:13" x14ac:dyDescent="0.3">
      <c r="A11704" s="139">
        <f t="shared" si="12013"/>
        <v>308</v>
      </c>
      <c r="B11704" s="148">
        <f t="shared" si="12015"/>
        <v>32</v>
      </c>
      <c r="D11704" s="149" t="str">
        <f>+VLOOKUP($A11704,mUNICIPIOS!$B$4:$F$343,2,0)</f>
        <v>Chiquimula</v>
      </c>
      <c r="E11704" s="149">
        <f>+VLOOKUP($A11704,mUNICIPIOS!$B$4:$F$343,3,0)</f>
        <v>2003</v>
      </c>
      <c r="F11704" s="149" t="str">
        <f>+VLOOKUP($A11704,mUNICIPIOS!$B$4:$F$343,4,0)</f>
        <v>San Juan Ermita</v>
      </c>
      <c r="G11704" s="139" t="str">
        <f t="shared" ref="G11704:K11704" si="12026">+G11666</f>
        <v>06</v>
      </c>
      <c r="H11704" t="str">
        <f t="shared" si="12026"/>
        <v>IGE</v>
      </c>
      <c r="I11704" t="str">
        <f t="shared" si="12026"/>
        <v>Índice de Gestión Estratégica</v>
      </c>
      <c r="J11704" t="str">
        <f t="shared" si="12026"/>
        <v>06-03</v>
      </c>
      <c r="K11704" t="str">
        <f t="shared" si="12026"/>
        <v>Presupuesto de egresos relacionado a competencias municipales que responden a prioridades nacionales de desarrollo.</v>
      </c>
      <c r="L11704" s="150">
        <f>+VLOOKUP($E11704,IGE_2018!$B$8:$Z$347,9,0)</f>
        <v>0.13450038027463321</v>
      </c>
      <c r="M11704" s="142" t="str">
        <f>+VLOOKUP($E11704,IGE_2018!$B$8:$Z$347,10,0)</f>
        <v>Bajo</v>
      </c>
    </row>
    <row r="11705" spans="1:13" x14ac:dyDescent="0.3">
      <c r="A11705" s="139">
        <f t="shared" si="12013"/>
        <v>308</v>
      </c>
      <c r="B11705" s="148">
        <f t="shared" si="12015"/>
        <v>33</v>
      </c>
      <c r="D11705" s="149" t="str">
        <f>+VLOOKUP($A11705,mUNICIPIOS!$B$4:$F$343,2,0)</f>
        <v>Chiquimula</v>
      </c>
      <c r="E11705" s="149">
        <f>+VLOOKUP($A11705,mUNICIPIOS!$B$4:$F$343,3,0)</f>
        <v>2003</v>
      </c>
      <c r="F11705" s="149" t="str">
        <f>+VLOOKUP($A11705,mUNICIPIOS!$B$4:$F$343,4,0)</f>
        <v>San Juan Ermita</v>
      </c>
      <c r="G11705" s="139" t="str">
        <f t="shared" ref="G11705:K11705" si="12027">+G11667</f>
        <v>06</v>
      </c>
      <c r="H11705" t="str">
        <f t="shared" si="12027"/>
        <v>IGE</v>
      </c>
      <c r="I11705" t="str">
        <f t="shared" si="12027"/>
        <v>Índice de Gestión Estratégica</v>
      </c>
      <c r="J11705" t="str">
        <f t="shared" si="12027"/>
        <v>06-04</v>
      </c>
      <c r="K11705" t="str">
        <f t="shared" si="12027"/>
        <v>Institucionalización de la gestión ordenada del territorio</v>
      </c>
      <c r="L11705" s="150">
        <f>+VLOOKUP($E11705,IGE_2018!$B$8:$Z$347,12,0)</f>
        <v>0.75</v>
      </c>
      <c r="M11705" s="142" t="str">
        <f>+VLOOKUP($E11705,IGE_2018!$B$8:$Z$347,13,0)</f>
        <v>Medio alto</v>
      </c>
    </row>
    <row r="11706" spans="1:13" x14ac:dyDescent="0.3">
      <c r="A11706" s="139">
        <f t="shared" si="12013"/>
        <v>308</v>
      </c>
      <c r="B11706" s="148">
        <f t="shared" si="12015"/>
        <v>34</v>
      </c>
      <c r="D11706" s="149" t="str">
        <f>+VLOOKUP($A11706,mUNICIPIOS!$B$4:$F$343,2,0)</f>
        <v>Chiquimula</v>
      </c>
      <c r="E11706" s="149">
        <f>+VLOOKUP($A11706,mUNICIPIOS!$B$4:$F$343,3,0)</f>
        <v>2003</v>
      </c>
      <c r="F11706" s="149" t="str">
        <f>+VLOOKUP($A11706,mUNICIPIOS!$B$4:$F$343,4,0)</f>
        <v>San Juan Ermita</v>
      </c>
      <c r="G11706" s="139" t="str">
        <f t="shared" ref="G11706:K11706" si="12028">+G11668</f>
        <v>06</v>
      </c>
      <c r="H11706" t="str">
        <f t="shared" si="12028"/>
        <v>IGE</v>
      </c>
      <c r="I11706" t="str">
        <f t="shared" si="12028"/>
        <v>Índice de Gestión Estratégica</v>
      </c>
      <c r="J11706" t="str">
        <f t="shared" si="12028"/>
        <v>06-05</v>
      </c>
      <c r="K11706" t="str">
        <f t="shared" si="12028"/>
        <v>Acciones para la gestión ordenada del territorio</v>
      </c>
      <c r="L11706" s="150">
        <f>+VLOOKUP($E11706,IGE_2018!$B$8:$Z$347,15,0)</f>
        <v>6.0000000000000026E-2</v>
      </c>
      <c r="M11706" s="142" t="str">
        <f>+VLOOKUP($E11706,IGE_2018!$B$8:$Z$347,16,0)</f>
        <v>Bajo</v>
      </c>
    </row>
    <row r="11707" spans="1:13" x14ac:dyDescent="0.3">
      <c r="A11707" s="139">
        <f t="shared" si="12013"/>
        <v>308</v>
      </c>
      <c r="B11707" s="148">
        <f t="shared" si="12015"/>
        <v>35</v>
      </c>
      <c r="D11707" s="149" t="str">
        <f>+VLOOKUP($A11707,mUNICIPIOS!$B$4:$F$343,2,0)</f>
        <v>Chiquimula</v>
      </c>
      <c r="E11707" s="149">
        <f>+VLOOKUP($A11707,mUNICIPIOS!$B$4:$F$343,3,0)</f>
        <v>2003</v>
      </c>
      <c r="F11707" s="149" t="str">
        <f>+VLOOKUP($A11707,mUNICIPIOS!$B$4:$F$343,4,0)</f>
        <v>San Juan Ermita</v>
      </c>
      <c r="G11707" s="139" t="str">
        <f t="shared" ref="G11707:K11707" si="12029">+G11669</f>
        <v>06</v>
      </c>
      <c r="H11707" t="str">
        <f t="shared" si="12029"/>
        <v>IGE</v>
      </c>
      <c r="I11707" t="str">
        <f t="shared" si="12029"/>
        <v>Índice de Gestión Estratégica</v>
      </c>
      <c r="J11707" t="str">
        <f t="shared" si="12029"/>
        <v>06-06</v>
      </c>
      <c r="K11707" t="str">
        <f t="shared" si="12029"/>
        <v>Gestión de riesgo en la formulación de proyectos derivados de la planificación operativa anual</v>
      </c>
      <c r="L11707" s="150">
        <f>+VLOOKUP($E11707,IGE_2018!$B$8:$Z$347,18,0)</f>
        <v>0.11278195488721802</v>
      </c>
      <c r="M11707" s="142" t="str">
        <f>+VLOOKUP($E11707,IGE_2018!$B$8:$Z$347,19,0)</f>
        <v>Bajo</v>
      </c>
    </row>
    <row r="11708" spans="1:13" x14ac:dyDescent="0.3">
      <c r="A11708" s="139">
        <f t="shared" si="12013"/>
        <v>308</v>
      </c>
      <c r="B11708" s="148">
        <f t="shared" si="12015"/>
        <v>36</v>
      </c>
      <c r="D11708" s="149" t="str">
        <f>+VLOOKUP($A11708,mUNICIPIOS!$B$4:$F$343,2,0)</f>
        <v>Chiquimula</v>
      </c>
      <c r="E11708" s="149">
        <f>+VLOOKUP($A11708,mUNICIPIOS!$B$4:$F$343,3,0)</f>
        <v>2003</v>
      </c>
      <c r="F11708" s="149" t="str">
        <f>+VLOOKUP($A11708,mUNICIPIOS!$B$4:$F$343,4,0)</f>
        <v>San Juan Ermita</v>
      </c>
      <c r="G11708" s="139" t="str">
        <f t="shared" ref="G11708:K11708" si="12030">+G11670</f>
        <v>06</v>
      </c>
      <c r="H11708" t="str">
        <f t="shared" si="12030"/>
        <v>IGE</v>
      </c>
      <c r="I11708" t="str">
        <f t="shared" si="12030"/>
        <v>Índice de Gestión Estratégica</v>
      </c>
      <c r="J11708" t="str">
        <f t="shared" si="12030"/>
        <v>06-07</v>
      </c>
      <c r="K11708" t="str">
        <f t="shared" si="12030"/>
        <v>Ingresos por servicios ambientales en relación a los ingresos propios sin regalías</v>
      </c>
      <c r="L11708" s="150">
        <f>+VLOOKUP($E11708,IGE_2018!$B$8:$Z$347,21,0)</f>
        <v>0</v>
      </c>
      <c r="M11708" s="142" t="str">
        <f>+VLOOKUP($E11708,IGE_2018!$B$8:$Z$347,22,0)</f>
        <v>Bajo</v>
      </c>
    </row>
    <row r="11709" spans="1:13" x14ac:dyDescent="0.3">
      <c r="A11709" s="139">
        <f t="shared" si="12013"/>
        <v>308</v>
      </c>
      <c r="B11709" s="148">
        <f t="shared" si="12015"/>
        <v>37</v>
      </c>
      <c r="D11709" s="149" t="str">
        <f>+VLOOKUP($A11709,mUNICIPIOS!$B$4:$F$343,2,0)</f>
        <v>Chiquimula</v>
      </c>
      <c r="E11709" s="149">
        <f>+VLOOKUP($A11709,mUNICIPIOS!$B$4:$F$343,3,0)</f>
        <v>2003</v>
      </c>
      <c r="F11709" s="149" t="str">
        <f>+VLOOKUP($A11709,mUNICIPIOS!$B$4:$F$343,4,0)</f>
        <v>San Juan Ermita</v>
      </c>
      <c r="G11709" s="139" t="str">
        <f t="shared" ref="G11709:K11709" si="12031">+G11671</f>
        <v>06</v>
      </c>
      <c r="H11709" t="str">
        <f t="shared" si="12031"/>
        <v>IGE</v>
      </c>
      <c r="I11709" t="str">
        <f t="shared" si="12031"/>
        <v>Índice de Gestión Estratégica</v>
      </c>
      <c r="J11709" t="str">
        <f t="shared" si="12031"/>
        <v>INDICE</v>
      </c>
      <c r="K11709">
        <f t="shared" si="12031"/>
        <v>0</v>
      </c>
      <c r="L11709" s="150">
        <f>+VLOOKUP($E11709,IGE_2018!$B$8:$Z$347,24,0)</f>
        <v>0.30096620094762916</v>
      </c>
      <c r="M11709" s="142" t="str">
        <f>+VLOOKUP($E11709,IGE_2018!$B$8:$Z$347,25,0)</f>
        <v>Medio bajo</v>
      </c>
    </row>
    <row r="11710" spans="1:13" x14ac:dyDescent="0.3">
      <c r="A11710" s="139">
        <f t="shared" si="12013"/>
        <v>308</v>
      </c>
      <c r="B11710" s="148">
        <f t="shared" si="12015"/>
        <v>38</v>
      </c>
      <c r="D11710" s="149" t="str">
        <f>+VLOOKUP($A11710,mUNICIPIOS!$B$4:$F$343,2,0)</f>
        <v>Chiquimula</v>
      </c>
      <c r="E11710" s="149">
        <f>+VLOOKUP($A11710,mUNICIPIOS!$B$4:$F$343,3,0)</f>
        <v>2003</v>
      </c>
      <c r="F11710" s="149" t="str">
        <f>+VLOOKUP($A11710,mUNICIPIOS!$B$4:$F$343,4,0)</f>
        <v>San Juan Ermita</v>
      </c>
      <c r="G11710" s="139" t="str">
        <f t="shared" ref="G11710:K11710" si="12032">+G11672</f>
        <v>RANKING</v>
      </c>
      <c r="H11710" t="str">
        <f t="shared" si="12032"/>
        <v>RGM</v>
      </c>
      <c r="I11710" t="str">
        <f t="shared" si="12032"/>
        <v>Ranking de la Gestión Municipal 2018</v>
      </c>
      <c r="J11710" t="str">
        <f t="shared" si="12032"/>
        <v>RANKING</v>
      </c>
      <c r="K11710">
        <f t="shared" si="12032"/>
        <v>0</v>
      </c>
      <c r="L11710" s="151">
        <f>+VLOOKUP($E11710,Resultados_generales!$C$8:$AE$347,27,0)</f>
        <v>0.47630813612925105</v>
      </c>
      <c r="M11710" t="str">
        <f>+VLOOKUP($E11710,Resultados_generales!$C$8:$AE$347,28,0)</f>
        <v>Medio</v>
      </c>
    </row>
    <row r="11711" spans="1:13" x14ac:dyDescent="0.3">
      <c r="A11711" s="139">
        <f t="shared" si="12013"/>
        <v>309</v>
      </c>
      <c r="B11711" s="148">
        <f t="shared" si="12015"/>
        <v>1</v>
      </c>
      <c r="D11711" s="149" t="str">
        <f>+VLOOKUP($A11711,mUNICIPIOS!$B$4:$F$343,2,0)</f>
        <v>Chiquimula</v>
      </c>
      <c r="E11711" s="149">
        <f>+VLOOKUP($A11711,mUNICIPIOS!$B$4:$F$343,3,0)</f>
        <v>2004</v>
      </c>
      <c r="F11711" s="149" t="str">
        <f>+VLOOKUP($A11711,mUNICIPIOS!$B$4:$F$343,4,0)</f>
        <v>Jocotán</v>
      </c>
      <c r="G11711" s="139" t="str">
        <f t="shared" ref="G11711:K11711" si="12033">+G11673</f>
        <v>01</v>
      </c>
      <c r="H11711" t="str">
        <f t="shared" si="12033"/>
        <v>IPC</v>
      </c>
      <c r="I11711" t="str">
        <f t="shared" si="12033"/>
        <v>Índice de Participación Ciudadana</v>
      </c>
      <c r="J11711" t="str">
        <f t="shared" si="12033"/>
        <v>01-01</v>
      </c>
      <c r="K11711" t="str">
        <f t="shared" si="12033"/>
        <v>Número de reuniones del COMUDE en el año de la medición.</v>
      </c>
      <c r="L11711" s="150">
        <f>+VLOOKUP($E11711,IPC_2018!$B$8:$T$347,3,0)</f>
        <v>1</v>
      </c>
      <c r="M11711" s="142" t="str">
        <f>+VLOOKUP($E11711,IPC_2018!$B$8:$T$347,4,0)</f>
        <v>Alto</v>
      </c>
    </row>
    <row r="11712" spans="1:13" x14ac:dyDescent="0.3">
      <c r="A11712" s="139">
        <f t="shared" si="12013"/>
        <v>309</v>
      </c>
      <c r="B11712" s="148">
        <f t="shared" si="12015"/>
        <v>2</v>
      </c>
      <c r="D11712" s="149" t="str">
        <f>+VLOOKUP($A11712,mUNICIPIOS!$B$4:$F$343,2,0)</f>
        <v>Chiquimula</v>
      </c>
      <c r="E11712" s="149">
        <f>+VLOOKUP($A11712,mUNICIPIOS!$B$4:$F$343,3,0)</f>
        <v>2004</v>
      </c>
      <c r="F11712" s="149" t="str">
        <f>+VLOOKUP($A11712,mUNICIPIOS!$B$4:$F$343,4,0)</f>
        <v>Jocotán</v>
      </c>
      <c r="G11712" s="139" t="str">
        <f t="shared" ref="G11712:K11712" si="12034">+G11674</f>
        <v>01</v>
      </c>
      <c r="H11712" t="str">
        <f t="shared" si="12034"/>
        <v>IPC</v>
      </c>
      <c r="I11712" t="str">
        <f t="shared" si="12034"/>
        <v>Índice de Participación Ciudadana</v>
      </c>
      <c r="J11712" t="str">
        <f t="shared" si="12034"/>
        <v>01-02</v>
      </c>
      <c r="K11712" t="str">
        <f t="shared" si="12034"/>
        <v>Participación de Alcaldes, Concejales y Síndicos determinados o designados en el COMUDE</v>
      </c>
      <c r="L11712" s="150">
        <f>+VLOOKUP($E11712,IPC_2018!$B$8:$T$347,6,0)</f>
        <v>0.82291666666666674</v>
      </c>
      <c r="M11712" s="142" t="str">
        <f>+VLOOKUP($E11712,IPC_2018!$B$8:$T$347,7,0)</f>
        <v>Alto</v>
      </c>
    </row>
    <row r="11713" spans="1:13" x14ac:dyDescent="0.3">
      <c r="A11713" s="139">
        <f t="shared" si="12013"/>
        <v>309</v>
      </c>
      <c r="B11713" s="148">
        <f t="shared" si="12015"/>
        <v>3</v>
      </c>
      <c r="D11713" s="149" t="str">
        <f>+VLOOKUP($A11713,mUNICIPIOS!$B$4:$F$343,2,0)</f>
        <v>Chiquimula</v>
      </c>
      <c r="E11713" s="149">
        <f>+VLOOKUP($A11713,mUNICIPIOS!$B$4:$F$343,3,0)</f>
        <v>2004</v>
      </c>
      <c r="F11713" s="149" t="str">
        <f>+VLOOKUP($A11713,mUNICIPIOS!$B$4:$F$343,4,0)</f>
        <v>Jocotán</v>
      </c>
      <c r="G11713" s="139" t="str">
        <f t="shared" ref="G11713:K11713" si="12035">+G11675</f>
        <v>01</v>
      </c>
      <c r="H11713" t="str">
        <f t="shared" si="12035"/>
        <v>IPC</v>
      </c>
      <c r="I11713" t="str">
        <f t="shared" si="12035"/>
        <v>Índice de Participación Ciudadana</v>
      </c>
      <c r="J11713" t="str">
        <f t="shared" si="12035"/>
        <v>01-03</v>
      </c>
      <c r="K11713" t="str">
        <f t="shared" si="12035"/>
        <v>Participación  de organizaciones de jóvenes, mujeres, pueblos mayas, xincas, garífunas, y otras organizaciones en el Comude</v>
      </c>
      <c r="L11713" s="150">
        <f>+VLOOKUP($E11713,IPC_2018!$B$8:$T$347,9,0)</f>
        <v>0.85479452054794525</v>
      </c>
      <c r="M11713" s="142" t="str">
        <f>+VLOOKUP($E11713,IPC_2018!$B$8:$T$347,10,0)</f>
        <v>Alto</v>
      </c>
    </row>
    <row r="11714" spans="1:13" x14ac:dyDescent="0.3">
      <c r="A11714" s="139">
        <f t="shared" si="12013"/>
        <v>309</v>
      </c>
      <c r="B11714" s="148">
        <f t="shared" si="12015"/>
        <v>4</v>
      </c>
      <c r="D11714" s="149" t="str">
        <f>+VLOOKUP($A11714,mUNICIPIOS!$B$4:$F$343,2,0)</f>
        <v>Chiquimula</v>
      </c>
      <c r="E11714" s="149">
        <f>+VLOOKUP($A11714,mUNICIPIOS!$B$4:$F$343,3,0)</f>
        <v>2004</v>
      </c>
      <c r="F11714" s="149" t="str">
        <f>+VLOOKUP($A11714,mUNICIPIOS!$B$4:$F$343,4,0)</f>
        <v>Jocotán</v>
      </c>
      <c r="G11714" s="139" t="str">
        <f t="shared" ref="G11714:K11714" si="12036">+G11676</f>
        <v>01</v>
      </c>
      <c r="H11714" t="str">
        <f t="shared" si="12036"/>
        <v>IPC</v>
      </c>
      <c r="I11714" t="str">
        <f t="shared" si="12036"/>
        <v>Índice de Participación Ciudadana</v>
      </c>
      <c r="J11714" t="str">
        <f t="shared" si="12036"/>
        <v>01-04</v>
      </c>
      <c r="K11714" t="str">
        <f t="shared" si="12036"/>
        <v>Representatividad territorial del Comude.</v>
      </c>
      <c r="L11714" s="150">
        <f>+VLOOKUP($E11714,IPC_2018!$B$8:$T$347,12,0)</f>
        <v>0.56212121212121213</v>
      </c>
      <c r="M11714" s="142" t="str">
        <f>+VLOOKUP($E11714,IPC_2018!$B$8:$T$347,13,0)</f>
        <v>Medio</v>
      </c>
    </row>
    <row r="11715" spans="1:13" x14ac:dyDescent="0.3">
      <c r="A11715" s="139">
        <f t="shared" si="12013"/>
        <v>309</v>
      </c>
      <c r="B11715" s="148">
        <f t="shared" si="12015"/>
        <v>5</v>
      </c>
      <c r="D11715" s="149" t="str">
        <f>+VLOOKUP($A11715,mUNICIPIOS!$B$4:$F$343,2,0)</f>
        <v>Chiquimula</v>
      </c>
      <c r="E11715" s="149">
        <f>+VLOOKUP($A11715,mUNICIPIOS!$B$4:$F$343,3,0)</f>
        <v>2004</v>
      </c>
      <c r="F11715" s="149" t="str">
        <f>+VLOOKUP($A11715,mUNICIPIOS!$B$4:$F$343,4,0)</f>
        <v>Jocotán</v>
      </c>
      <c r="G11715" s="139" t="str">
        <f t="shared" ref="G11715:K11715" si="12037">+G11677</f>
        <v>01</v>
      </c>
      <c r="H11715" t="str">
        <f t="shared" si="12037"/>
        <v>IPC</v>
      </c>
      <c r="I11715" t="str">
        <f t="shared" si="12037"/>
        <v>Índice de Participación Ciudadana</v>
      </c>
      <c r="J11715" t="str">
        <f t="shared" si="12037"/>
        <v>01-05</v>
      </c>
      <c r="K11715" t="str">
        <f t="shared" si="12037"/>
        <v>Funcionamiento del Comude</v>
      </c>
      <c r="L11715" s="150">
        <f>+VLOOKUP($E11715,IPC_2018!$B$8:$T$347,15,0)</f>
        <v>0.26882729691477997</v>
      </c>
      <c r="M11715" s="142" t="str">
        <f>+VLOOKUP($E11715,IPC_2018!$B$8:$T$347,16,0)</f>
        <v>Medio bajo</v>
      </c>
    </row>
    <row r="11716" spans="1:13" x14ac:dyDescent="0.3">
      <c r="A11716" s="139">
        <f t="shared" si="12013"/>
        <v>309</v>
      </c>
      <c r="B11716" s="148">
        <f t="shared" si="12015"/>
        <v>6</v>
      </c>
      <c r="D11716" s="149" t="str">
        <f>+VLOOKUP($A11716,mUNICIPIOS!$B$4:$F$343,2,0)</f>
        <v>Chiquimula</v>
      </c>
      <c r="E11716" s="149">
        <f>+VLOOKUP($A11716,mUNICIPIOS!$B$4:$F$343,3,0)</f>
        <v>2004</v>
      </c>
      <c r="F11716" s="149" t="str">
        <f>+VLOOKUP($A11716,mUNICIPIOS!$B$4:$F$343,4,0)</f>
        <v>Jocotán</v>
      </c>
      <c r="G11716" s="139" t="str">
        <f t="shared" ref="G11716:K11716" si="12038">+G11678</f>
        <v>01</v>
      </c>
      <c r="H11716" t="str">
        <f t="shared" si="12038"/>
        <v>IPC</v>
      </c>
      <c r="I11716" t="str">
        <f t="shared" si="12038"/>
        <v>Índice de Participación Ciudadana</v>
      </c>
      <c r="J11716" t="str">
        <f t="shared" si="12038"/>
        <v>INDICE</v>
      </c>
      <c r="K11716">
        <f t="shared" si="12038"/>
        <v>0</v>
      </c>
      <c r="L11716" s="150">
        <f>+VLOOKUP($E11716,IPC_2018!$B$8:$T$347,18,0)</f>
        <v>0.78072603777092386</v>
      </c>
      <c r="M11716" s="142" t="str">
        <f>+VLOOKUP($E11716,IPC_2018!$B$8:$T$347,19,0)</f>
        <v>Medio alto</v>
      </c>
    </row>
    <row r="11717" spans="1:13" x14ac:dyDescent="0.3">
      <c r="A11717" s="139">
        <f t="shared" si="12013"/>
        <v>309</v>
      </c>
      <c r="B11717" s="148">
        <f t="shared" si="12015"/>
        <v>7</v>
      </c>
      <c r="D11717" s="149" t="str">
        <f>+VLOOKUP($A11717,mUNICIPIOS!$B$4:$F$343,2,0)</f>
        <v>Chiquimula</v>
      </c>
      <c r="E11717" s="149">
        <f>+VLOOKUP($A11717,mUNICIPIOS!$B$4:$F$343,3,0)</f>
        <v>2004</v>
      </c>
      <c r="F11717" s="149" t="str">
        <f>+VLOOKUP($A11717,mUNICIPIOS!$B$4:$F$343,4,0)</f>
        <v>Jocotán</v>
      </c>
      <c r="G11717" s="139" t="str">
        <f t="shared" ref="G11717:K11717" si="12039">+G11679</f>
        <v>02</v>
      </c>
      <c r="H11717" t="str">
        <f t="shared" si="12039"/>
        <v>IIC</v>
      </c>
      <c r="I11717" t="str">
        <f t="shared" si="12039"/>
        <v>Índice de Información a la Ciudadanía</v>
      </c>
      <c r="J11717" t="str">
        <f t="shared" si="12039"/>
        <v>02-01</v>
      </c>
      <c r="K11717" t="str">
        <f t="shared" si="12039"/>
        <v>Rendición de cuentas cuatrimestral y anual al Comude enfocadas en resultados.</v>
      </c>
      <c r="L11717" s="150">
        <f>+VLOOKUP($E11717,IIC_2018!$B$8:$Q$347,3,0)</f>
        <v>0.53333333333333333</v>
      </c>
      <c r="M11717" s="142" t="str">
        <f>+VLOOKUP($E11717,IIC_2018!$B$8:$Q$347,4,0)</f>
        <v>Medio</v>
      </c>
    </row>
    <row r="11718" spans="1:13" x14ac:dyDescent="0.3">
      <c r="A11718" s="139">
        <f t="shared" si="12013"/>
        <v>309</v>
      </c>
      <c r="B11718" s="148">
        <f t="shared" si="12015"/>
        <v>8</v>
      </c>
      <c r="D11718" s="149" t="str">
        <f>+VLOOKUP($A11718,mUNICIPIOS!$B$4:$F$343,2,0)</f>
        <v>Chiquimula</v>
      </c>
      <c r="E11718" s="149">
        <f>+VLOOKUP($A11718,mUNICIPIOS!$B$4:$F$343,3,0)</f>
        <v>2004</v>
      </c>
      <c r="F11718" s="149" t="str">
        <f>+VLOOKUP($A11718,mUNICIPIOS!$B$4:$F$343,4,0)</f>
        <v>Jocotán</v>
      </c>
      <c r="G11718" s="139" t="str">
        <f t="shared" ref="G11718:K11718" si="12040">+G11680</f>
        <v>02</v>
      </c>
      <c r="H11718" t="str">
        <f t="shared" si="12040"/>
        <v>IIC</v>
      </c>
      <c r="I11718" t="str">
        <f t="shared" si="12040"/>
        <v>Índice de Información a la Ciudadanía</v>
      </c>
      <c r="J11718" t="str">
        <f t="shared" si="12040"/>
        <v>02-02</v>
      </c>
      <c r="K11718" t="str">
        <f t="shared" si="12040"/>
        <v>Información presupuestaria y otra información brindada a la ciudadanía disponible en medios locales de comunicación.</v>
      </c>
      <c r="L11718" s="150">
        <f>+VLOOKUP($E11718,IIC_2018!$B$8:$Q$347,6,0)</f>
        <v>0.75</v>
      </c>
      <c r="M11718" s="142" t="str">
        <f>+VLOOKUP($E11718,IIC_2018!$B$8:$Q$347,7,0)</f>
        <v>Medio alto</v>
      </c>
    </row>
    <row r="11719" spans="1:13" x14ac:dyDescent="0.3">
      <c r="A11719" s="139">
        <f t="shared" si="12013"/>
        <v>309</v>
      </c>
      <c r="B11719" s="148">
        <f t="shared" si="12015"/>
        <v>9</v>
      </c>
      <c r="D11719" s="149" t="str">
        <f>+VLOOKUP($A11719,mUNICIPIOS!$B$4:$F$343,2,0)</f>
        <v>Chiquimula</v>
      </c>
      <c r="E11719" s="149">
        <f>+VLOOKUP($A11719,mUNICIPIOS!$B$4:$F$343,3,0)</f>
        <v>2004</v>
      </c>
      <c r="F11719" s="149" t="str">
        <f>+VLOOKUP($A11719,mUNICIPIOS!$B$4:$F$343,4,0)</f>
        <v>Jocotán</v>
      </c>
      <c r="G11719" s="139" t="str">
        <f t="shared" ref="G11719:K11719" si="12041">+G11681</f>
        <v>02</v>
      </c>
      <c r="H11719" t="str">
        <f t="shared" si="12041"/>
        <v>IIC</v>
      </c>
      <c r="I11719" t="str">
        <f t="shared" si="12041"/>
        <v>Índice de Información a la Ciudadanía</v>
      </c>
      <c r="J11719" t="str">
        <f t="shared" si="12041"/>
        <v>02-03</v>
      </c>
      <c r="K11719" t="str">
        <f t="shared" si="12041"/>
        <v>Información pública de oficio actualizada y disponible de acuerdo a la LAIP y uso de internet.</v>
      </c>
      <c r="L11719" s="150">
        <f>+VLOOKUP($E11719,IIC_2018!$B$8:$Q$347,9,0)</f>
        <v>0.99999999999999989</v>
      </c>
      <c r="M11719" s="142" t="str">
        <f>+VLOOKUP($E11719,IIC_2018!$B$8:$Q$347,10,0)</f>
        <v>Alto</v>
      </c>
    </row>
    <row r="11720" spans="1:13" x14ac:dyDescent="0.3">
      <c r="A11720" s="139">
        <f t="shared" si="12013"/>
        <v>309</v>
      </c>
      <c r="B11720" s="148">
        <f t="shared" si="12015"/>
        <v>10</v>
      </c>
      <c r="D11720" s="149" t="str">
        <f>+VLOOKUP($A11720,mUNICIPIOS!$B$4:$F$343,2,0)</f>
        <v>Chiquimula</v>
      </c>
      <c r="E11720" s="149">
        <f>+VLOOKUP($A11720,mUNICIPIOS!$B$4:$F$343,3,0)</f>
        <v>2004</v>
      </c>
      <c r="F11720" s="149" t="str">
        <f>+VLOOKUP($A11720,mUNICIPIOS!$B$4:$F$343,4,0)</f>
        <v>Jocotán</v>
      </c>
      <c r="G11720" s="139" t="str">
        <f t="shared" ref="G11720:K11720" si="12042">+G11682</f>
        <v>02</v>
      </c>
      <c r="H11720" t="str">
        <f t="shared" si="12042"/>
        <v>IIC</v>
      </c>
      <c r="I11720" t="str">
        <f t="shared" si="12042"/>
        <v>Índice de Información a la Ciudadanía</v>
      </c>
      <c r="J11720" t="str">
        <f t="shared" si="12042"/>
        <v>02-04</v>
      </c>
      <c r="K11720" t="str">
        <f t="shared" si="12042"/>
        <v>Relación del monto contratado por medio de Guate compras con el total del presupuesto de egresos vigente.</v>
      </c>
      <c r="L11720" s="150">
        <f>+VLOOKUP($E11720,IIC_2018!$B$8:$Q$347,12,0)</f>
        <v>0.43868053227579806</v>
      </c>
      <c r="M11720" s="142" t="str">
        <f>+VLOOKUP($E11720,IIC_2018!$B$8:$Q$347,13,0)</f>
        <v>Medio</v>
      </c>
    </row>
    <row r="11721" spans="1:13" x14ac:dyDescent="0.3">
      <c r="A11721" s="139">
        <f t="shared" si="12013"/>
        <v>309</v>
      </c>
      <c r="B11721" s="148">
        <f t="shared" si="12015"/>
        <v>11</v>
      </c>
      <c r="D11721" s="149" t="str">
        <f>+VLOOKUP($A11721,mUNICIPIOS!$B$4:$F$343,2,0)</f>
        <v>Chiquimula</v>
      </c>
      <c r="E11721" s="149">
        <f>+VLOOKUP($A11721,mUNICIPIOS!$B$4:$F$343,3,0)</f>
        <v>2004</v>
      </c>
      <c r="F11721" s="149" t="str">
        <f>+VLOOKUP($A11721,mUNICIPIOS!$B$4:$F$343,4,0)</f>
        <v>Jocotán</v>
      </c>
      <c r="G11721" s="139" t="str">
        <f t="shared" ref="G11721:K11721" si="12043">+G11683</f>
        <v>02</v>
      </c>
      <c r="H11721" t="str">
        <f t="shared" si="12043"/>
        <v>IIC</v>
      </c>
      <c r="I11721" t="str">
        <f t="shared" si="12043"/>
        <v>Índice de Información a la Ciudadanía</v>
      </c>
      <c r="J11721" t="str">
        <f t="shared" si="12043"/>
        <v>INDICE</v>
      </c>
      <c r="K11721">
        <f t="shared" si="12043"/>
        <v>0</v>
      </c>
      <c r="L11721" s="150">
        <f>+VLOOKUP($E11721,IIC_2018!$B$8:$Q$347,15,0)</f>
        <v>0.68050346640228287</v>
      </c>
      <c r="M11721" s="142" t="str">
        <f>+VLOOKUP($E11721,IIC_2018!$B$8:$Q$347,16,0)</f>
        <v>Medio alto</v>
      </c>
    </row>
    <row r="11722" spans="1:13" x14ac:dyDescent="0.3">
      <c r="A11722" s="139">
        <f t="shared" si="12013"/>
        <v>309</v>
      </c>
      <c r="B11722" s="148">
        <f t="shared" si="12015"/>
        <v>12</v>
      </c>
      <c r="D11722" s="149" t="str">
        <f>+VLOOKUP($A11722,mUNICIPIOS!$B$4:$F$343,2,0)</f>
        <v>Chiquimula</v>
      </c>
      <c r="E11722" s="149">
        <f>+VLOOKUP($A11722,mUNICIPIOS!$B$4:$F$343,3,0)</f>
        <v>2004</v>
      </c>
      <c r="F11722" s="149" t="str">
        <f>+VLOOKUP($A11722,mUNICIPIOS!$B$4:$F$343,4,0)</f>
        <v>Jocotán</v>
      </c>
      <c r="G11722" s="139" t="str">
        <f t="shared" ref="G11722:K11722" si="12044">+G11684</f>
        <v>03</v>
      </c>
      <c r="H11722" t="str">
        <f t="shared" si="12044"/>
        <v>ISP</v>
      </c>
      <c r="I11722" t="str">
        <f t="shared" si="12044"/>
        <v>Índice de Servicios Públicos</v>
      </c>
      <c r="J11722" t="str">
        <f t="shared" si="12044"/>
        <v>03-01</v>
      </c>
      <c r="K11722" t="str">
        <f t="shared" si="12044"/>
        <v>Cobertura del servicio público de agua</v>
      </c>
      <c r="L11722" s="150">
        <f>+VLOOKUP($E11722,ISP_2018!$B$8:$T$347,3,0)</f>
        <v>9.6518065268065265E-2</v>
      </c>
      <c r="M11722" s="142" t="str">
        <f>+VLOOKUP($E11722,ISP_2018!$B$8:$T$347,4,0)</f>
        <v>Bajo</v>
      </c>
    </row>
    <row r="11723" spans="1:13" x14ac:dyDescent="0.3">
      <c r="A11723" s="139">
        <f t="shared" si="12013"/>
        <v>309</v>
      </c>
      <c r="B11723" s="148">
        <f t="shared" si="12015"/>
        <v>13</v>
      </c>
      <c r="D11723" s="149" t="str">
        <f>+VLOOKUP($A11723,mUNICIPIOS!$B$4:$F$343,2,0)</f>
        <v>Chiquimula</v>
      </c>
      <c r="E11723" s="149">
        <f>+VLOOKUP($A11723,mUNICIPIOS!$B$4:$F$343,3,0)</f>
        <v>2004</v>
      </c>
      <c r="F11723" s="149" t="str">
        <f>+VLOOKUP($A11723,mUNICIPIOS!$B$4:$F$343,4,0)</f>
        <v>Jocotán</v>
      </c>
      <c r="G11723" s="139" t="str">
        <f t="shared" ref="G11723:K11723" si="12045">+G11685</f>
        <v>03</v>
      </c>
      <c r="H11723" t="str">
        <f t="shared" si="12045"/>
        <v>ISP</v>
      </c>
      <c r="I11723" t="str">
        <f t="shared" si="12045"/>
        <v>Índice de Servicios Públicos</v>
      </c>
      <c r="J11723" t="str">
        <f t="shared" si="12045"/>
        <v>03-02</v>
      </c>
      <c r="K11723" t="str">
        <f t="shared" si="12045"/>
        <v>Control de la calidad del servicio público de agua</v>
      </c>
      <c r="L11723" s="150">
        <f>+VLOOKUP($E11723,ISP_2018!$B$8:$T$347,6,0)</f>
        <v>0.2</v>
      </c>
      <c r="M11723" s="142" t="str">
        <f>+VLOOKUP($E11723,ISP_2018!$B$8:$T$347,7,0)</f>
        <v>Bajo</v>
      </c>
    </row>
    <row r="11724" spans="1:13" x14ac:dyDescent="0.3">
      <c r="A11724" s="139">
        <f t="shared" si="12013"/>
        <v>309</v>
      </c>
      <c r="B11724" s="148">
        <f t="shared" si="12015"/>
        <v>14</v>
      </c>
      <c r="D11724" s="149" t="str">
        <f>+VLOOKUP($A11724,mUNICIPIOS!$B$4:$F$343,2,0)</f>
        <v>Chiquimula</v>
      </c>
      <c r="E11724" s="149">
        <f>+VLOOKUP($A11724,mUNICIPIOS!$B$4:$F$343,3,0)</f>
        <v>2004</v>
      </c>
      <c r="F11724" s="149" t="str">
        <f>+VLOOKUP($A11724,mUNICIPIOS!$B$4:$F$343,4,0)</f>
        <v>Jocotán</v>
      </c>
      <c r="G11724" s="139" t="str">
        <f t="shared" ref="G11724:K11724" si="12046">+G11686</f>
        <v>03</v>
      </c>
      <c r="H11724" t="str">
        <f t="shared" si="12046"/>
        <v>ISP</v>
      </c>
      <c r="I11724" t="str">
        <f t="shared" si="12046"/>
        <v>Índice de Servicios Públicos</v>
      </c>
      <c r="J11724" t="str">
        <f t="shared" si="12046"/>
        <v>03-03</v>
      </c>
      <c r="K11724" t="str">
        <f t="shared" si="12046"/>
        <v>Disposición  y tratamiento  de aguas residuales</v>
      </c>
      <c r="L11724" s="150">
        <f>+VLOOKUP($E11724,ISP_2018!$B$8:$T$347,9,0)</f>
        <v>0.2276707643009393</v>
      </c>
      <c r="M11724" s="142" t="str">
        <f>+VLOOKUP($E11724,ISP_2018!$B$8:$T$347,10,0)</f>
        <v>Medio bajo</v>
      </c>
    </row>
    <row r="11725" spans="1:13" x14ac:dyDescent="0.3">
      <c r="A11725" s="139">
        <f t="shared" si="12013"/>
        <v>309</v>
      </c>
      <c r="B11725" s="148">
        <f t="shared" si="12015"/>
        <v>15</v>
      </c>
      <c r="D11725" s="149" t="str">
        <f>+VLOOKUP($A11725,mUNICIPIOS!$B$4:$F$343,2,0)</f>
        <v>Chiquimula</v>
      </c>
      <c r="E11725" s="149">
        <f>+VLOOKUP($A11725,mUNICIPIOS!$B$4:$F$343,3,0)</f>
        <v>2004</v>
      </c>
      <c r="F11725" s="149" t="str">
        <f>+VLOOKUP($A11725,mUNICIPIOS!$B$4:$F$343,4,0)</f>
        <v>Jocotán</v>
      </c>
      <c r="G11725" s="139" t="str">
        <f t="shared" ref="G11725:K11725" si="12047">+G11687</f>
        <v>03</v>
      </c>
      <c r="H11725" t="str">
        <f t="shared" si="12047"/>
        <v>ISP</v>
      </c>
      <c r="I11725" t="str">
        <f t="shared" si="12047"/>
        <v>Índice de Servicios Públicos</v>
      </c>
      <c r="J11725" t="str">
        <f t="shared" si="12047"/>
        <v>03-04</v>
      </c>
      <c r="K11725" t="str">
        <f t="shared" si="12047"/>
        <v>Gestión y manejo de los residuos y desechos sólidos</v>
      </c>
      <c r="L11725" s="150">
        <f>+VLOOKUP($E11725,ISP_2018!$B$8:$T$347,12,0)</f>
        <v>8.3087568723222649E-2</v>
      </c>
      <c r="M11725" s="142" t="str">
        <f>+VLOOKUP($E11725,ISP_2018!$B$8:$T$347,13,0)</f>
        <v>Bajo</v>
      </c>
    </row>
    <row r="11726" spans="1:13" x14ac:dyDescent="0.3">
      <c r="A11726" s="139">
        <f t="shared" si="12013"/>
        <v>309</v>
      </c>
      <c r="B11726" s="148">
        <f t="shared" si="12015"/>
        <v>16</v>
      </c>
      <c r="D11726" s="149" t="str">
        <f>+VLOOKUP($A11726,mUNICIPIOS!$B$4:$F$343,2,0)</f>
        <v>Chiquimula</v>
      </c>
      <c r="E11726" s="149">
        <f>+VLOOKUP($A11726,mUNICIPIOS!$B$4:$F$343,3,0)</f>
        <v>2004</v>
      </c>
      <c r="F11726" s="149" t="str">
        <f>+VLOOKUP($A11726,mUNICIPIOS!$B$4:$F$343,4,0)</f>
        <v>Jocotán</v>
      </c>
      <c r="G11726" s="139" t="str">
        <f t="shared" ref="G11726:K11726" si="12048">+G11688</f>
        <v>03</v>
      </c>
      <c r="H11726" t="str">
        <f t="shared" si="12048"/>
        <v>ISP</v>
      </c>
      <c r="I11726" t="str">
        <f t="shared" si="12048"/>
        <v>Índice de Servicios Públicos</v>
      </c>
      <c r="J11726" t="str">
        <f t="shared" si="12048"/>
        <v>03-05</v>
      </c>
      <c r="K11726" t="str">
        <f t="shared" si="12048"/>
        <v>Gestión de servicios públicos municipales</v>
      </c>
      <c r="L11726" s="150">
        <f>+VLOOKUP($E11726,ISP_2018!$B$8:$T$347,15,0)</f>
        <v>0.532258064516129</v>
      </c>
      <c r="M11726" s="142" t="str">
        <f>+VLOOKUP($E11726,ISP_2018!$B$8:$T$347,16,0)</f>
        <v>Medio</v>
      </c>
    </row>
    <row r="11727" spans="1:13" x14ac:dyDescent="0.3">
      <c r="A11727" s="139">
        <f t="shared" si="12013"/>
        <v>309</v>
      </c>
      <c r="B11727" s="148">
        <f t="shared" si="12015"/>
        <v>17</v>
      </c>
      <c r="D11727" s="149" t="str">
        <f>+VLOOKUP($A11727,mUNICIPIOS!$B$4:$F$343,2,0)</f>
        <v>Chiquimula</v>
      </c>
      <c r="E11727" s="149">
        <f>+VLOOKUP($A11727,mUNICIPIOS!$B$4:$F$343,3,0)</f>
        <v>2004</v>
      </c>
      <c r="F11727" s="149" t="str">
        <f>+VLOOKUP($A11727,mUNICIPIOS!$B$4:$F$343,4,0)</f>
        <v>Jocotán</v>
      </c>
      <c r="G11727" s="139" t="str">
        <f t="shared" ref="G11727:K11727" si="12049">+G11689</f>
        <v>03</v>
      </c>
      <c r="H11727" t="str">
        <f t="shared" si="12049"/>
        <v>ISP</v>
      </c>
      <c r="I11727" t="str">
        <f t="shared" si="12049"/>
        <v>Índice de Servicios Públicos</v>
      </c>
      <c r="J11727" t="str">
        <f t="shared" si="12049"/>
        <v>INDICE</v>
      </c>
      <c r="K11727">
        <f t="shared" si="12049"/>
        <v>0</v>
      </c>
      <c r="L11727" s="150">
        <f>+VLOOKUP($E11727,ISP_2018!$B$8:$T$347,18,0)</f>
        <v>0.23825508603486473</v>
      </c>
      <c r="M11727" s="142" t="str">
        <f>+VLOOKUP($E11727,ISP_2018!$B$8:$T$347,19,0)</f>
        <v>Medio bajo</v>
      </c>
    </row>
    <row r="11728" spans="1:13" x14ac:dyDescent="0.3">
      <c r="A11728" s="139">
        <f t="shared" si="12013"/>
        <v>309</v>
      </c>
      <c r="B11728" s="148">
        <f t="shared" si="12015"/>
        <v>18</v>
      </c>
      <c r="D11728" s="149" t="str">
        <f>+VLOOKUP($A11728,mUNICIPIOS!$B$4:$F$343,2,0)</f>
        <v>Chiquimula</v>
      </c>
      <c r="E11728" s="149">
        <f>+VLOOKUP($A11728,mUNICIPIOS!$B$4:$F$343,3,0)</f>
        <v>2004</v>
      </c>
      <c r="F11728" s="149" t="str">
        <f>+VLOOKUP($A11728,mUNICIPIOS!$B$4:$F$343,4,0)</f>
        <v>Jocotán</v>
      </c>
      <c r="G11728" s="139" t="str">
        <f t="shared" ref="G11728:K11728" si="12050">+G11690</f>
        <v>04</v>
      </c>
      <c r="H11728" t="str">
        <f t="shared" si="12050"/>
        <v>IGA</v>
      </c>
      <c r="I11728" t="str">
        <f t="shared" si="12050"/>
        <v>Índice de Gestión Administrativa</v>
      </c>
      <c r="J11728" t="str">
        <f t="shared" si="12050"/>
        <v>04-01</v>
      </c>
      <c r="K11728" t="str">
        <f t="shared" si="12050"/>
        <v>Existencia de elementos de atención municipal orientada al vecino</v>
      </c>
      <c r="L11728" s="150">
        <f>+VLOOKUP($E11728,IGA_2018!$B$8:$N$347,3,0)</f>
        <v>1</v>
      </c>
      <c r="M11728" s="142" t="str">
        <f>+VLOOKUP($E11728,IGA_2018!$B$8:$N$347,4,0)</f>
        <v>Alto</v>
      </c>
    </row>
    <row r="11729" spans="1:13" x14ac:dyDescent="0.3">
      <c r="A11729" s="139">
        <f t="shared" si="12013"/>
        <v>309</v>
      </c>
      <c r="B11729" s="148">
        <f t="shared" si="12015"/>
        <v>19</v>
      </c>
      <c r="D11729" s="149" t="str">
        <f>+VLOOKUP($A11729,mUNICIPIOS!$B$4:$F$343,2,0)</f>
        <v>Chiquimula</v>
      </c>
      <c r="E11729" s="149">
        <f>+VLOOKUP($A11729,mUNICIPIOS!$B$4:$F$343,3,0)</f>
        <v>2004</v>
      </c>
      <c r="F11729" s="149" t="str">
        <f>+VLOOKUP($A11729,mUNICIPIOS!$B$4:$F$343,4,0)</f>
        <v>Jocotán</v>
      </c>
      <c r="G11729" s="139" t="str">
        <f t="shared" ref="G11729:K11729" si="12051">+G11691</f>
        <v>04</v>
      </c>
      <c r="H11729" t="str">
        <f t="shared" si="12051"/>
        <v>IGA</v>
      </c>
      <c r="I11729" t="str">
        <f t="shared" si="12051"/>
        <v>Índice de Gestión Administrativa</v>
      </c>
      <c r="J11729" t="str">
        <f t="shared" si="12051"/>
        <v>04-02</v>
      </c>
      <c r="K11729" t="str">
        <f t="shared" si="12051"/>
        <v>Gestión del recurso humano.</v>
      </c>
      <c r="L11729" s="150">
        <f>+VLOOKUP($E11729,IGA_2018!$B$8:$N$347,6,0)</f>
        <v>0.49549317537986109</v>
      </c>
      <c r="M11729" s="142" t="str">
        <f>+VLOOKUP($E11729,IGA_2018!$B$8:$N$347,7,0)</f>
        <v>Medio</v>
      </c>
    </row>
    <row r="11730" spans="1:13" x14ac:dyDescent="0.3">
      <c r="A11730" s="139">
        <f t="shared" si="12013"/>
        <v>309</v>
      </c>
      <c r="B11730" s="148">
        <f t="shared" si="12015"/>
        <v>20</v>
      </c>
      <c r="D11730" s="149" t="str">
        <f>+VLOOKUP($A11730,mUNICIPIOS!$B$4:$F$343,2,0)</f>
        <v>Chiquimula</v>
      </c>
      <c r="E11730" s="149">
        <f>+VLOOKUP($A11730,mUNICIPIOS!$B$4:$F$343,3,0)</f>
        <v>2004</v>
      </c>
      <c r="F11730" s="149" t="str">
        <f>+VLOOKUP($A11730,mUNICIPIOS!$B$4:$F$343,4,0)</f>
        <v>Jocotán</v>
      </c>
      <c r="G11730" s="139" t="str">
        <f t="shared" ref="G11730:K11730" si="12052">+G11692</f>
        <v>04</v>
      </c>
      <c r="H11730" t="str">
        <f t="shared" si="12052"/>
        <v>IGA</v>
      </c>
      <c r="I11730" t="str">
        <f t="shared" si="12052"/>
        <v>Índice de Gestión Administrativa</v>
      </c>
      <c r="J11730" t="str">
        <f t="shared" si="12052"/>
        <v>04-03</v>
      </c>
      <c r="K11730" t="str">
        <f t="shared" si="12052"/>
        <v>Existencia de oficinas municipales con instrumentos de gestión.</v>
      </c>
      <c r="L11730" s="150">
        <f>+VLOOKUP($E11730,IGA_2018!$B$8:$N$347,9,0)</f>
        <v>1</v>
      </c>
      <c r="M11730" s="142" t="str">
        <f>+VLOOKUP($E11730,IGA_2018!$B$8:$N$347,10,0)</f>
        <v>Alto</v>
      </c>
    </row>
    <row r="11731" spans="1:13" x14ac:dyDescent="0.3">
      <c r="A11731" s="139">
        <f t="shared" si="12013"/>
        <v>309</v>
      </c>
      <c r="B11731" s="148">
        <f t="shared" si="12015"/>
        <v>21</v>
      </c>
      <c r="D11731" s="149" t="str">
        <f>+VLOOKUP($A11731,mUNICIPIOS!$B$4:$F$343,2,0)</f>
        <v>Chiquimula</v>
      </c>
      <c r="E11731" s="149">
        <f>+VLOOKUP($A11731,mUNICIPIOS!$B$4:$F$343,3,0)</f>
        <v>2004</v>
      </c>
      <c r="F11731" s="149" t="str">
        <f>+VLOOKUP($A11731,mUNICIPIOS!$B$4:$F$343,4,0)</f>
        <v>Jocotán</v>
      </c>
      <c r="G11731" s="139" t="str">
        <f t="shared" ref="G11731:K11731" si="12053">+G11693</f>
        <v>04</v>
      </c>
      <c r="H11731" t="str">
        <f t="shared" si="12053"/>
        <v>IGA</v>
      </c>
      <c r="I11731" t="str">
        <f t="shared" si="12053"/>
        <v>Índice de Gestión Administrativa</v>
      </c>
      <c r="J11731" t="str">
        <f t="shared" si="12053"/>
        <v>INDICE</v>
      </c>
      <c r="K11731">
        <f t="shared" si="12053"/>
        <v>0</v>
      </c>
      <c r="L11731" s="150">
        <f>+VLOOKUP($E11731,IGA_2018!$B$8:$N$347,12,0)</f>
        <v>0.82342261138295136</v>
      </c>
      <c r="M11731" s="142" t="str">
        <f>+VLOOKUP($E11731,IGA_2018!$B$8:$N$347,13,0)</f>
        <v>Alto</v>
      </c>
    </row>
    <row r="11732" spans="1:13" x14ac:dyDescent="0.3">
      <c r="A11732" s="139">
        <f t="shared" si="12013"/>
        <v>309</v>
      </c>
      <c r="B11732" s="148">
        <f t="shared" si="12015"/>
        <v>22</v>
      </c>
      <c r="D11732" s="149" t="str">
        <f>+VLOOKUP($A11732,mUNICIPIOS!$B$4:$F$343,2,0)</f>
        <v>Chiquimula</v>
      </c>
      <c r="E11732" s="149">
        <f>+VLOOKUP($A11732,mUNICIPIOS!$B$4:$F$343,3,0)</f>
        <v>2004</v>
      </c>
      <c r="F11732" s="149" t="str">
        <f>+VLOOKUP($A11732,mUNICIPIOS!$B$4:$F$343,4,0)</f>
        <v>Jocotán</v>
      </c>
      <c r="G11732" s="139" t="str">
        <f t="shared" ref="G11732:K11732" si="12054">+G11694</f>
        <v>05</v>
      </c>
      <c r="H11732" t="str">
        <f t="shared" si="12054"/>
        <v>IGF</v>
      </c>
      <c r="I11732" t="str">
        <f t="shared" si="12054"/>
        <v>Índice de Gestión Financiera</v>
      </c>
      <c r="J11732" t="str">
        <f t="shared" si="12054"/>
        <v>05-01</v>
      </c>
      <c r="K11732" t="str">
        <f t="shared" si="12054"/>
        <v>Autonomía financiera municipal</v>
      </c>
      <c r="L11732" s="150">
        <f>+VLOOKUP($E11732,IGF_2018!$B$8:$Z$347,3,0)</f>
        <v>7.3765864380088711E-2</v>
      </c>
      <c r="M11732" s="142" t="str">
        <f>+VLOOKUP($E11732,IGF_2018!$B$8:$Z$347,4,0)</f>
        <v>Bajo</v>
      </c>
    </row>
    <row r="11733" spans="1:13" x14ac:dyDescent="0.3">
      <c r="A11733" s="139">
        <f t="shared" si="12013"/>
        <v>309</v>
      </c>
      <c r="B11733" s="148">
        <f t="shared" si="12015"/>
        <v>23</v>
      </c>
      <c r="D11733" s="149" t="str">
        <f>+VLOOKUP($A11733,mUNICIPIOS!$B$4:$F$343,2,0)</f>
        <v>Chiquimula</v>
      </c>
      <c r="E11733" s="149">
        <f>+VLOOKUP($A11733,mUNICIPIOS!$B$4:$F$343,3,0)</f>
        <v>2004</v>
      </c>
      <c r="F11733" s="149" t="str">
        <f>+VLOOKUP($A11733,mUNICIPIOS!$B$4:$F$343,4,0)</f>
        <v>Jocotán</v>
      </c>
      <c r="G11733" s="139" t="str">
        <f t="shared" ref="G11733:K11733" si="12055">+G11695</f>
        <v>05</v>
      </c>
      <c r="H11733" t="str">
        <f t="shared" si="12055"/>
        <v>IGF</v>
      </c>
      <c r="I11733" t="str">
        <f t="shared" si="12055"/>
        <v>Índice de Gestión Financiera</v>
      </c>
      <c r="J11733" t="str">
        <f t="shared" si="12055"/>
        <v>05-02</v>
      </c>
      <c r="K11733" t="str">
        <f t="shared" si="12055"/>
        <v xml:space="preserve">Ingresos propios por habitante -sin regalías- </v>
      </c>
      <c r="L11733" s="150">
        <f>+VLOOKUP($E11733,IGF_2018!$B$8:$Z$347,6,0)</f>
        <v>1.9746125349613026E-2</v>
      </c>
      <c r="M11733" s="142" t="str">
        <f>+VLOOKUP($E11733,IGF_2018!$B$8:$Z$347,7,0)</f>
        <v>Bajo</v>
      </c>
    </row>
    <row r="11734" spans="1:13" x14ac:dyDescent="0.3">
      <c r="A11734" s="139">
        <f t="shared" si="12013"/>
        <v>309</v>
      </c>
      <c r="B11734" s="148">
        <f t="shared" si="12015"/>
        <v>24</v>
      </c>
      <c r="D11734" s="149" t="str">
        <f>+VLOOKUP($A11734,mUNICIPIOS!$B$4:$F$343,2,0)</f>
        <v>Chiquimula</v>
      </c>
      <c r="E11734" s="149">
        <f>+VLOOKUP($A11734,mUNICIPIOS!$B$4:$F$343,3,0)</f>
        <v>2004</v>
      </c>
      <c r="F11734" s="149" t="str">
        <f>+VLOOKUP($A11734,mUNICIPIOS!$B$4:$F$343,4,0)</f>
        <v>Jocotán</v>
      </c>
      <c r="G11734" s="139" t="str">
        <f t="shared" ref="G11734:K11734" si="12056">+G11696</f>
        <v>05</v>
      </c>
      <c r="H11734" t="str">
        <f t="shared" si="12056"/>
        <v>IGF</v>
      </c>
      <c r="I11734" t="str">
        <f t="shared" si="12056"/>
        <v>Índice de Gestión Financiera</v>
      </c>
      <c r="J11734" t="str">
        <f t="shared" si="12056"/>
        <v>05-03</v>
      </c>
      <c r="K11734" t="str">
        <f t="shared" si="12056"/>
        <v>Ingresos del IUSI en relación a los ingresos propios -sin regalías-</v>
      </c>
      <c r="L11734" s="150">
        <f>+VLOOKUP($E11734,IGF_2018!$B$8:$Z$347,9,0)</f>
        <v>4.0448100554005467E-2</v>
      </c>
      <c r="M11734" s="142" t="str">
        <f>+VLOOKUP($E11734,IGF_2018!$B$8:$Z$347,10,0)</f>
        <v>Bajo</v>
      </c>
    </row>
    <row r="11735" spans="1:13" x14ac:dyDescent="0.3">
      <c r="A11735" s="139">
        <f t="shared" si="12013"/>
        <v>309</v>
      </c>
      <c r="B11735" s="148">
        <f t="shared" si="12015"/>
        <v>25</v>
      </c>
      <c r="D11735" s="149" t="str">
        <f>+VLOOKUP($A11735,mUNICIPIOS!$B$4:$F$343,2,0)</f>
        <v>Chiquimula</v>
      </c>
      <c r="E11735" s="149">
        <f>+VLOOKUP($A11735,mUNICIPIOS!$B$4:$F$343,3,0)</f>
        <v>2004</v>
      </c>
      <c r="F11735" s="149" t="str">
        <f>+VLOOKUP($A11735,mUNICIPIOS!$B$4:$F$343,4,0)</f>
        <v>Jocotán</v>
      </c>
      <c r="G11735" s="139" t="str">
        <f t="shared" ref="G11735:K11735" si="12057">+G11697</f>
        <v>05</v>
      </c>
      <c r="H11735" t="str">
        <f t="shared" si="12057"/>
        <v>IGF</v>
      </c>
      <c r="I11735" t="str">
        <f t="shared" si="12057"/>
        <v>Índice de Gestión Financiera</v>
      </c>
      <c r="J11735" t="str">
        <f t="shared" si="12057"/>
        <v>05-04</v>
      </c>
      <c r="K11735" t="str">
        <f t="shared" si="12057"/>
        <v>Inversión anual en capital fijo por habitante</v>
      </c>
      <c r="L11735" s="150">
        <f>+VLOOKUP($E11735,IGF_2018!$B$8:$Z$347,12,0)</f>
        <v>2.9288049303216632E-2</v>
      </c>
      <c r="M11735" s="142" t="str">
        <f>+VLOOKUP($E11735,IGF_2018!$B$8:$Z$347,13,0)</f>
        <v>Bajo</v>
      </c>
    </row>
    <row r="11736" spans="1:13" x14ac:dyDescent="0.3">
      <c r="A11736" s="139">
        <f t="shared" si="12013"/>
        <v>309</v>
      </c>
      <c r="B11736" s="148">
        <f t="shared" si="12015"/>
        <v>26</v>
      </c>
      <c r="D11736" s="149" t="str">
        <f>+VLOOKUP($A11736,mUNICIPIOS!$B$4:$F$343,2,0)</f>
        <v>Chiquimula</v>
      </c>
      <c r="E11736" s="149">
        <f>+VLOOKUP($A11736,mUNICIPIOS!$B$4:$F$343,3,0)</f>
        <v>2004</v>
      </c>
      <c r="F11736" s="149" t="str">
        <f>+VLOOKUP($A11736,mUNICIPIOS!$B$4:$F$343,4,0)</f>
        <v>Jocotán</v>
      </c>
      <c r="G11736" s="139" t="str">
        <f t="shared" ref="G11736:K11736" si="12058">+G11698</f>
        <v>05</v>
      </c>
      <c r="H11736" t="str">
        <f t="shared" si="12058"/>
        <v>IGF</v>
      </c>
      <c r="I11736" t="str">
        <f t="shared" si="12058"/>
        <v>Índice de Gestión Financiera</v>
      </c>
      <c r="J11736" t="str">
        <f t="shared" si="12058"/>
        <v>05-05</v>
      </c>
      <c r="K11736" t="str">
        <f t="shared" si="12058"/>
        <v>Inversión anual en capital fijo con recursos percibidos por ingresos propios</v>
      </c>
      <c r="L11736" s="150">
        <f>+VLOOKUP($E11736,IGF_2018!$B$8:$Z$347,15,0)</f>
        <v>0</v>
      </c>
      <c r="M11736" s="142" t="str">
        <f>+VLOOKUP($E11736,IGF_2018!$B$8:$Z$347,16,0)</f>
        <v>Bajo</v>
      </c>
    </row>
    <row r="11737" spans="1:13" x14ac:dyDescent="0.3">
      <c r="A11737" s="139">
        <f t="shared" si="12013"/>
        <v>309</v>
      </c>
      <c r="B11737" s="148">
        <f t="shared" si="12015"/>
        <v>27</v>
      </c>
      <c r="D11737" s="149" t="str">
        <f>+VLOOKUP($A11737,mUNICIPIOS!$B$4:$F$343,2,0)</f>
        <v>Chiquimula</v>
      </c>
      <c r="E11737" s="149">
        <f>+VLOOKUP($A11737,mUNICIPIOS!$B$4:$F$343,3,0)</f>
        <v>2004</v>
      </c>
      <c r="F11737" s="149" t="str">
        <f>+VLOOKUP($A11737,mUNICIPIOS!$B$4:$F$343,4,0)</f>
        <v>Jocotán</v>
      </c>
      <c r="G11737" s="139" t="str">
        <f t="shared" ref="G11737:K11737" si="12059">+G11699</f>
        <v>05</v>
      </c>
      <c r="H11737" t="str">
        <f t="shared" si="12059"/>
        <v>IGF</v>
      </c>
      <c r="I11737" t="str">
        <f t="shared" si="12059"/>
        <v>Índice de Gestión Financiera</v>
      </c>
      <c r="J11737" t="str">
        <f t="shared" si="12059"/>
        <v>05-06</v>
      </c>
      <c r="K11737" t="str">
        <f t="shared" si="12059"/>
        <v xml:space="preserve">Inversión anual en capital fijo con recursos percibidos por transferencias del Gobierno Central </v>
      </c>
      <c r="L11737" s="150">
        <f>+VLOOKUP($E11737,IGF_2018!$B$8:$Z$347,18,0)</f>
        <v>0.11529261884831925</v>
      </c>
      <c r="M11737" s="142" t="str">
        <f>+VLOOKUP($E11737,IGF_2018!$B$8:$Z$347,19,0)</f>
        <v>Bajo</v>
      </c>
    </row>
    <row r="11738" spans="1:13" x14ac:dyDescent="0.3">
      <c r="A11738" s="139">
        <f t="shared" si="12013"/>
        <v>309</v>
      </c>
      <c r="B11738" s="148">
        <f t="shared" si="12015"/>
        <v>28</v>
      </c>
      <c r="D11738" s="149" t="str">
        <f>+VLOOKUP($A11738,mUNICIPIOS!$B$4:$F$343,2,0)</f>
        <v>Chiquimula</v>
      </c>
      <c r="E11738" s="149">
        <f>+VLOOKUP($A11738,mUNICIPIOS!$B$4:$F$343,3,0)</f>
        <v>2004</v>
      </c>
      <c r="F11738" s="149" t="str">
        <f>+VLOOKUP($A11738,mUNICIPIOS!$B$4:$F$343,4,0)</f>
        <v>Jocotán</v>
      </c>
      <c r="G11738" s="139" t="str">
        <f t="shared" ref="G11738:K11738" si="12060">+G11700</f>
        <v>05</v>
      </c>
      <c r="H11738" t="str">
        <f t="shared" si="12060"/>
        <v>IGF</v>
      </c>
      <c r="I11738" t="str">
        <f t="shared" si="12060"/>
        <v>Índice de Gestión Financiera</v>
      </c>
      <c r="J11738" t="str">
        <f t="shared" si="12060"/>
        <v>05-07</v>
      </c>
      <c r="K11738" t="str">
        <f t="shared" si="12060"/>
        <v>Financiamiento por endeudamiento municipal</v>
      </c>
      <c r="L11738" s="150">
        <f>+VLOOKUP($E11738,IGF_2018!$B$8:$Z$347,21,0)</f>
        <v>0.98259797483006384</v>
      </c>
      <c r="M11738" s="142" t="str">
        <f>+VLOOKUP($E11738,IGF_2018!$B$8:$Z$347,22,0)</f>
        <v>Alto</v>
      </c>
    </row>
    <row r="11739" spans="1:13" x14ac:dyDescent="0.3">
      <c r="A11739" s="139">
        <f t="shared" si="12013"/>
        <v>309</v>
      </c>
      <c r="B11739" s="148">
        <f t="shared" si="12015"/>
        <v>29</v>
      </c>
      <c r="D11739" s="149" t="str">
        <f>+VLOOKUP($A11739,mUNICIPIOS!$B$4:$F$343,2,0)</f>
        <v>Chiquimula</v>
      </c>
      <c r="E11739" s="149">
        <f>+VLOOKUP($A11739,mUNICIPIOS!$B$4:$F$343,3,0)</f>
        <v>2004</v>
      </c>
      <c r="F11739" s="149" t="str">
        <f>+VLOOKUP($A11739,mUNICIPIOS!$B$4:$F$343,4,0)</f>
        <v>Jocotán</v>
      </c>
      <c r="G11739" s="139" t="str">
        <f t="shared" ref="G11739:K11739" si="12061">+G11701</f>
        <v>05</v>
      </c>
      <c r="H11739" t="str">
        <f t="shared" si="12061"/>
        <v>IGF</v>
      </c>
      <c r="I11739" t="str">
        <f t="shared" si="12061"/>
        <v>Índice de Gestión Financiera</v>
      </c>
      <c r="J11739" t="str">
        <f t="shared" si="12061"/>
        <v>INDICE</v>
      </c>
      <c r="K11739">
        <f t="shared" si="12061"/>
        <v>0</v>
      </c>
      <c r="L11739" s="150">
        <f>+VLOOKUP($E11739,IGF_2018!$B$8:$Z$347,24,0)</f>
        <v>0.23372486978250728</v>
      </c>
      <c r="M11739" s="142" t="str">
        <f>+VLOOKUP($E11739,IGF_2018!$B$8:$Z$347,25,0)</f>
        <v>Medio bajo</v>
      </c>
    </row>
    <row r="11740" spans="1:13" x14ac:dyDescent="0.3">
      <c r="A11740" s="139">
        <f t="shared" si="12013"/>
        <v>309</v>
      </c>
      <c r="B11740" s="148">
        <f t="shared" si="12015"/>
        <v>30</v>
      </c>
      <c r="D11740" s="149" t="str">
        <f>+VLOOKUP($A11740,mUNICIPIOS!$B$4:$F$343,2,0)</f>
        <v>Chiquimula</v>
      </c>
      <c r="E11740" s="149">
        <f>+VLOOKUP($A11740,mUNICIPIOS!$B$4:$F$343,3,0)</f>
        <v>2004</v>
      </c>
      <c r="F11740" s="149" t="str">
        <f>+VLOOKUP($A11740,mUNICIPIOS!$B$4:$F$343,4,0)</f>
        <v>Jocotán</v>
      </c>
      <c r="G11740" s="139" t="str">
        <f t="shared" ref="G11740:K11740" si="12062">+G11702</f>
        <v>06</v>
      </c>
      <c r="H11740" t="str">
        <f t="shared" si="12062"/>
        <v>IGE</v>
      </c>
      <c r="I11740" t="str">
        <f t="shared" si="12062"/>
        <v>Índice de Gestión Estratégica</v>
      </c>
      <c r="J11740" t="str">
        <f t="shared" si="12062"/>
        <v>06-01</v>
      </c>
      <c r="K11740" t="str">
        <f t="shared" si="12062"/>
        <v>Ejecución del Plan Operativo Anual  (POA)</v>
      </c>
      <c r="L11740" s="150">
        <f>+VLOOKUP($E11740,IGE_2018!$B$8:$Z$347,3,0)</f>
        <v>0.71380507110756075</v>
      </c>
      <c r="M11740" s="142" t="str">
        <f>+VLOOKUP($E11740,IGE_2018!$B$8:$Z$347,4,0)</f>
        <v>Medio alto</v>
      </c>
    </row>
    <row r="11741" spans="1:13" x14ac:dyDescent="0.3">
      <c r="A11741" s="139">
        <f t="shared" si="12013"/>
        <v>309</v>
      </c>
      <c r="B11741" s="148">
        <f t="shared" si="12015"/>
        <v>31</v>
      </c>
      <c r="D11741" s="149" t="str">
        <f>+VLOOKUP($A11741,mUNICIPIOS!$B$4:$F$343,2,0)</f>
        <v>Chiquimula</v>
      </c>
      <c r="E11741" s="149">
        <f>+VLOOKUP($A11741,mUNICIPIOS!$B$4:$F$343,3,0)</f>
        <v>2004</v>
      </c>
      <c r="F11741" s="149" t="str">
        <f>+VLOOKUP($A11741,mUNICIPIOS!$B$4:$F$343,4,0)</f>
        <v>Jocotán</v>
      </c>
      <c r="G11741" s="139" t="str">
        <f t="shared" ref="G11741:K11741" si="12063">+G11703</f>
        <v>06</v>
      </c>
      <c r="H11741" t="str">
        <f t="shared" si="12063"/>
        <v>IGE</v>
      </c>
      <c r="I11741" t="str">
        <f t="shared" si="12063"/>
        <v>Índice de Gestión Estratégica</v>
      </c>
      <c r="J11741" t="str">
        <f t="shared" si="12063"/>
        <v>06-02</v>
      </c>
      <c r="K11741" t="str">
        <f t="shared" si="12063"/>
        <v>Relación Plan de Desarrollo Municipal y Ordenamiento Territorial (PDM-OT) - Plan Estratégico Institucional (PEI) - Plan Operativo Multianual (POM) - Plan Operativo Anual (POA)</v>
      </c>
      <c r="L11741" s="150">
        <f>+VLOOKUP($E11741,IGE_2018!$B$8:$Z$347,6,0)</f>
        <v>0.99999999999999989</v>
      </c>
      <c r="M11741" s="142" t="str">
        <f>+VLOOKUP($E11741,IGE_2018!$B$8:$Z$347,7,0)</f>
        <v>Alto</v>
      </c>
    </row>
    <row r="11742" spans="1:13" x14ac:dyDescent="0.3">
      <c r="A11742" s="139">
        <f t="shared" si="12013"/>
        <v>309</v>
      </c>
      <c r="B11742" s="148">
        <f t="shared" si="12015"/>
        <v>32</v>
      </c>
      <c r="D11742" s="149" t="str">
        <f>+VLOOKUP($A11742,mUNICIPIOS!$B$4:$F$343,2,0)</f>
        <v>Chiquimula</v>
      </c>
      <c r="E11742" s="149">
        <f>+VLOOKUP($A11742,mUNICIPIOS!$B$4:$F$343,3,0)</f>
        <v>2004</v>
      </c>
      <c r="F11742" s="149" t="str">
        <f>+VLOOKUP($A11742,mUNICIPIOS!$B$4:$F$343,4,0)</f>
        <v>Jocotán</v>
      </c>
      <c r="G11742" s="139" t="str">
        <f t="shared" ref="G11742:K11742" si="12064">+G11704</f>
        <v>06</v>
      </c>
      <c r="H11742" t="str">
        <f t="shared" si="12064"/>
        <v>IGE</v>
      </c>
      <c r="I11742" t="str">
        <f t="shared" si="12064"/>
        <v>Índice de Gestión Estratégica</v>
      </c>
      <c r="J11742" t="str">
        <f t="shared" si="12064"/>
        <v>06-03</v>
      </c>
      <c r="K11742" t="str">
        <f t="shared" si="12064"/>
        <v>Presupuesto de egresos relacionado a competencias municipales que responden a prioridades nacionales de desarrollo.</v>
      </c>
      <c r="L11742" s="150">
        <f>+VLOOKUP($E11742,IGE_2018!$B$8:$Z$347,9,0)</f>
        <v>0.36244681782757571</v>
      </c>
      <c r="M11742" s="142" t="str">
        <f>+VLOOKUP($E11742,IGE_2018!$B$8:$Z$347,10,0)</f>
        <v>Medio bajo</v>
      </c>
    </row>
    <row r="11743" spans="1:13" x14ac:dyDescent="0.3">
      <c r="A11743" s="139">
        <f t="shared" si="12013"/>
        <v>309</v>
      </c>
      <c r="B11743" s="148">
        <f t="shared" si="12015"/>
        <v>33</v>
      </c>
      <c r="D11743" s="149" t="str">
        <f>+VLOOKUP($A11743,mUNICIPIOS!$B$4:$F$343,2,0)</f>
        <v>Chiquimula</v>
      </c>
      <c r="E11743" s="149">
        <f>+VLOOKUP($A11743,mUNICIPIOS!$B$4:$F$343,3,0)</f>
        <v>2004</v>
      </c>
      <c r="F11743" s="149" t="str">
        <f>+VLOOKUP($A11743,mUNICIPIOS!$B$4:$F$343,4,0)</f>
        <v>Jocotán</v>
      </c>
      <c r="G11743" s="139" t="str">
        <f t="shared" ref="G11743:K11743" si="12065">+G11705</f>
        <v>06</v>
      </c>
      <c r="H11743" t="str">
        <f t="shared" si="12065"/>
        <v>IGE</v>
      </c>
      <c r="I11743" t="str">
        <f t="shared" si="12065"/>
        <v>Índice de Gestión Estratégica</v>
      </c>
      <c r="J11743" t="str">
        <f t="shared" si="12065"/>
        <v>06-04</v>
      </c>
      <c r="K11743" t="str">
        <f t="shared" si="12065"/>
        <v>Institucionalización de la gestión ordenada del territorio</v>
      </c>
      <c r="L11743" s="150">
        <f>+VLOOKUP($E11743,IGE_2018!$B$8:$Z$347,12,0)</f>
        <v>0.5</v>
      </c>
      <c r="M11743" s="142" t="str">
        <f>+VLOOKUP($E11743,IGE_2018!$B$8:$Z$347,13,0)</f>
        <v>Medio</v>
      </c>
    </row>
    <row r="11744" spans="1:13" x14ac:dyDescent="0.3">
      <c r="A11744" s="139">
        <f t="shared" si="12013"/>
        <v>309</v>
      </c>
      <c r="B11744" s="148">
        <f t="shared" si="12015"/>
        <v>34</v>
      </c>
      <c r="D11744" s="149" t="str">
        <f>+VLOOKUP($A11744,mUNICIPIOS!$B$4:$F$343,2,0)</f>
        <v>Chiquimula</v>
      </c>
      <c r="E11744" s="149">
        <f>+VLOOKUP($A11744,mUNICIPIOS!$B$4:$F$343,3,0)</f>
        <v>2004</v>
      </c>
      <c r="F11744" s="149" t="str">
        <f>+VLOOKUP($A11744,mUNICIPIOS!$B$4:$F$343,4,0)</f>
        <v>Jocotán</v>
      </c>
      <c r="G11744" s="139" t="str">
        <f t="shared" ref="G11744:K11744" si="12066">+G11706</f>
        <v>06</v>
      </c>
      <c r="H11744" t="str">
        <f t="shared" si="12066"/>
        <v>IGE</v>
      </c>
      <c r="I11744" t="str">
        <f t="shared" si="12066"/>
        <v>Índice de Gestión Estratégica</v>
      </c>
      <c r="J11744" t="str">
        <f t="shared" si="12066"/>
        <v>06-05</v>
      </c>
      <c r="K11744" t="str">
        <f t="shared" si="12066"/>
        <v>Acciones para la gestión ordenada del territorio</v>
      </c>
      <c r="L11744" s="150">
        <f>+VLOOKUP($E11744,IGE_2018!$B$8:$Z$347,15,0)</f>
        <v>0.3600000000000001</v>
      </c>
      <c r="M11744" s="142" t="str">
        <f>+VLOOKUP($E11744,IGE_2018!$B$8:$Z$347,16,0)</f>
        <v>Medio bajo</v>
      </c>
    </row>
    <row r="11745" spans="1:13" x14ac:dyDescent="0.3">
      <c r="A11745" s="139">
        <f t="shared" si="12013"/>
        <v>309</v>
      </c>
      <c r="B11745" s="148">
        <f t="shared" si="12015"/>
        <v>35</v>
      </c>
      <c r="D11745" s="149" t="str">
        <f>+VLOOKUP($A11745,mUNICIPIOS!$B$4:$F$343,2,0)</f>
        <v>Chiquimula</v>
      </c>
      <c r="E11745" s="149">
        <f>+VLOOKUP($A11745,mUNICIPIOS!$B$4:$F$343,3,0)</f>
        <v>2004</v>
      </c>
      <c r="F11745" s="149" t="str">
        <f>+VLOOKUP($A11745,mUNICIPIOS!$B$4:$F$343,4,0)</f>
        <v>Jocotán</v>
      </c>
      <c r="G11745" s="139" t="str">
        <f t="shared" ref="G11745:K11745" si="12067">+G11707</f>
        <v>06</v>
      </c>
      <c r="H11745" t="str">
        <f t="shared" si="12067"/>
        <v>IGE</v>
      </c>
      <c r="I11745" t="str">
        <f t="shared" si="12067"/>
        <v>Índice de Gestión Estratégica</v>
      </c>
      <c r="J11745" t="str">
        <f t="shared" si="12067"/>
        <v>06-06</v>
      </c>
      <c r="K11745" t="str">
        <f t="shared" si="12067"/>
        <v>Gestión de riesgo en la formulación de proyectos derivados de la planificación operativa anual</v>
      </c>
      <c r="L11745" s="150">
        <f>+VLOOKUP($E11745,IGE_2018!$B$8:$Z$347,18,0)</f>
        <v>0</v>
      </c>
      <c r="M11745" s="142" t="str">
        <f>+VLOOKUP($E11745,IGE_2018!$B$8:$Z$347,19,0)</f>
        <v>Bajo</v>
      </c>
    </row>
    <row r="11746" spans="1:13" x14ac:dyDescent="0.3">
      <c r="A11746" s="139">
        <f t="shared" si="12013"/>
        <v>309</v>
      </c>
      <c r="B11746" s="148">
        <f t="shared" si="12015"/>
        <v>36</v>
      </c>
      <c r="D11746" s="149" t="str">
        <f>+VLOOKUP($A11746,mUNICIPIOS!$B$4:$F$343,2,0)</f>
        <v>Chiquimula</v>
      </c>
      <c r="E11746" s="149">
        <f>+VLOOKUP($A11746,mUNICIPIOS!$B$4:$F$343,3,0)</f>
        <v>2004</v>
      </c>
      <c r="F11746" s="149" t="str">
        <f>+VLOOKUP($A11746,mUNICIPIOS!$B$4:$F$343,4,0)</f>
        <v>Jocotán</v>
      </c>
      <c r="G11746" s="139" t="str">
        <f t="shared" ref="G11746:K11746" si="12068">+G11708</f>
        <v>06</v>
      </c>
      <c r="H11746" t="str">
        <f t="shared" si="12068"/>
        <v>IGE</v>
      </c>
      <c r="I11746" t="str">
        <f t="shared" si="12068"/>
        <v>Índice de Gestión Estratégica</v>
      </c>
      <c r="J11746" t="str">
        <f t="shared" si="12068"/>
        <v>06-07</v>
      </c>
      <c r="K11746" t="str">
        <f t="shared" si="12068"/>
        <v>Ingresos por servicios ambientales en relación a los ingresos propios sin regalías</v>
      </c>
      <c r="L11746" s="150">
        <f>+VLOOKUP($E11746,IGE_2018!$B$8:$Z$347,21,0)</f>
        <v>0</v>
      </c>
      <c r="M11746" s="142" t="str">
        <f>+VLOOKUP($E11746,IGE_2018!$B$8:$Z$347,22,0)</f>
        <v>Bajo</v>
      </c>
    </row>
    <row r="11747" spans="1:13" x14ac:dyDescent="0.3">
      <c r="A11747" s="139">
        <f t="shared" si="12013"/>
        <v>309</v>
      </c>
      <c r="B11747" s="148">
        <f t="shared" si="12015"/>
        <v>37</v>
      </c>
      <c r="D11747" s="149" t="str">
        <f>+VLOOKUP($A11747,mUNICIPIOS!$B$4:$F$343,2,0)</f>
        <v>Chiquimula</v>
      </c>
      <c r="E11747" s="149">
        <f>+VLOOKUP($A11747,mUNICIPIOS!$B$4:$F$343,3,0)</f>
        <v>2004</v>
      </c>
      <c r="F11747" s="149" t="str">
        <f>+VLOOKUP($A11747,mUNICIPIOS!$B$4:$F$343,4,0)</f>
        <v>Jocotán</v>
      </c>
      <c r="G11747" s="139" t="str">
        <f t="shared" ref="G11747:K11747" si="12069">+G11709</f>
        <v>06</v>
      </c>
      <c r="H11747" t="str">
        <f t="shared" si="12069"/>
        <v>IGE</v>
      </c>
      <c r="I11747" t="str">
        <f t="shared" si="12069"/>
        <v>Índice de Gestión Estratégica</v>
      </c>
      <c r="J11747" t="str">
        <f t="shared" si="12069"/>
        <v>INDICE</v>
      </c>
      <c r="K11747">
        <f t="shared" si="12069"/>
        <v>0</v>
      </c>
      <c r="L11747" s="150">
        <f>+VLOOKUP($E11747,IGE_2018!$B$8:$Z$347,24,0)</f>
        <v>0.45168246512302801</v>
      </c>
      <c r="M11747" s="142" t="str">
        <f>+VLOOKUP($E11747,IGE_2018!$B$8:$Z$347,25,0)</f>
        <v>Medio</v>
      </c>
    </row>
    <row r="11748" spans="1:13" x14ac:dyDescent="0.3">
      <c r="A11748" s="139">
        <f t="shared" si="12013"/>
        <v>309</v>
      </c>
      <c r="B11748" s="148">
        <f t="shared" si="12015"/>
        <v>38</v>
      </c>
      <c r="D11748" s="149" t="str">
        <f>+VLOOKUP($A11748,mUNICIPIOS!$B$4:$F$343,2,0)</f>
        <v>Chiquimula</v>
      </c>
      <c r="E11748" s="149">
        <f>+VLOOKUP($A11748,mUNICIPIOS!$B$4:$F$343,3,0)</f>
        <v>2004</v>
      </c>
      <c r="F11748" s="149" t="str">
        <f>+VLOOKUP($A11748,mUNICIPIOS!$B$4:$F$343,4,0)</f>
        <v>Jocotán</v>
      </c>
      <c r="G11748" s="139" t="str">
        <f t="shared" ref="G11748:K11748" si="12070">+G11710</f>
        <v>RANKING</v>
      </c>
      <c r="H11748" t="str">
        <f t="shared" si="12070"/>
        <v>RGM</v>
      </c>
      <c r="I11748" t="str">
        <f t="shared" si="12070"/>
        <v>Ranking de la Gestión Municipal 2018</v>
      </c>
      <c r="J11748" t="str">
        <f t="shared" si="12070"/>
        <v>RANKING</v>
      </c>
      <c r="K11748">
        <f t="shared" si="12070"/>
        <v>0</v>
      </c>
      <c r="L11748" s="151">
        <f>+VLOOKUP($E11748,Resultados_generales!$C$8:$AE$347,27,0)</f>
        <v>0.48661415042340844</v>
      </c>
      <c r="M11748" t="str">
        <f>+VLOOKUP($E11748,Resultados_generales!$C$8:$AE$347,28,0)</f>
        <v>Medio</v>
      </c>
    </row>
    <row r="11749" spans="1:13" x14ac:dyDescent="0.3">
      <c r="A11749" s="139">
        <f t="shared" si="12013"/>
        <v>310</v>
      </c>
      <c r="B11749" s="148">
        <f t="shared" si="12015"/>
        <v>1</v>
      </c>
      <c r="D11749" s="149" t="str">
        <f>+VLOOKUP($A11749,mUNICIPIOS!$B$4:$F$343,2,0)</f>
        <v>Chiquimula</v>
      </c>
      <c r="E11749" s="149">
        <f>+VLOOKUP($A11749,mUNICIPIOS!$B$4:$F$343,3,0)</f>
        <v>2005</v>
      </c>
      <c r="F11749" s="149" t="str">
        <f>+VLOOKUP($A11749,mUNICIPIOS!$B$4:$F$343,4,0)</f>
        <v>Camotán</v>
      </c>
      <c r="G11749" s="139" t="str">
        <f t="shared" ref="G11749:K11749" si="12071">+G11711</f>
        <v>01</v>
      </c>
      <c r="H11749" t="str">
        <f t="shared" si="12071"/>
        <v>IPC</v>
      </c>
      <c r="I11749" t="str">
        <f t="shared" si="12071"/>
        <v>Índice de Participación Ciudadana</v>
      </c>
      <c r="J11749" t="str">
        <f t="shared" si="12071"/>
        <v>01-01</v>
      </c>
      <c r="K11749" t="str">
        <f t="shared" si="12071"/>
        <v>Número de reuniones del COMUDE en el año de la medición.</v>
      </c>
      <c r="L11749" s="150">
        <f>+VLOOKUP($E11749,IPC_2018!$B$8:$T$347,3,0)</f>
        <v>0.91666666666666663</v>
      </c>
      <c r="M11749" s="142" t="str">
        <f>+VLOOKUP($E11749,IPC_2018!$B$8:$T$347,4,0)</f>
        <v>Alto</v>
      </c>
    </row>
    <row r="11750" spans="1:13" x14ac:dyDescent="0.3">
      <c r="A11750" s="139">
        <f t="shared" si="12013"/>
        <v>310</v>
      </c>
      <c r="B11750" s="148">
        <f t="shared" si="12015"/>
        <v>2</v>
      </c>
      <c r="D11750" s="149" t="str">
        <f>+VLOOKUP($A11750,mUNICIPIOS!$B$4:$F$343,2,0)</f>
        <v>Chiquimula</v>
      </c>
      <c r="E11750" s="149">
        <f>+VLOOKUP($A11750,mUNICIPIOS!$B$4:$F$343,3,0)</f>
        <v>2005</v>
      </c>
      <c r="F11750" s="149" t="str">
        <f>+VLOOKUP($A11750,mUNICIPIOS!$B$4:$F$343,4,0)</f>
        <v>Camotán</v>
      </c>
      <c r="G11750" s="139" t="str">
        <f t="shared" ref="G11750:K11750" si="12072">+G11712</f>
        <v>01</v>
      </c>
      <c r="H11750" t="str">
        <f t="shared" si="12072"/>
        <v>IPC</v>
      </c>
      <c r="I11750" t="str">
        <f t="shared" si="12072"/>
        <v>Índice de Participación Ciudadana</v>
      </c>
      <c r="J11750" t="str">
        <f t="shared" si="12072"/>
        <v>01-02</v>
      </c>
      <c r="K11750" t="str">
        <f t="shared" si="12072"/>
        <v>Participación de Alcaldes, Concejales y Síndicos determinados o designados en el COMUDE</v>
      </c>
      <c r="L11750" s="150">
        <f>+VLOOKUP($E11750,IPC_2018!$B$8:$T$347,6,0)</f>
        <v>0.97727272727272729</v>
      </c>
      <c r="M11750" s="142" t="str">
        <f>+VLOOKUP($E11750,IPC_2018!$B$8:$T$347,7,0)</f>
        <v>Alto</v>
      </c>
    </row>
    <row r="11751" spans="1:13" x14ac:dyDescent="0.3">
      <c r="A11751" s="139">
        <f t="shared" si="12013"/>
        <v>310</v>
      </c>
      <c r="B11751" s="148">
        <f t="shared" si="12015"/>
        <v>3</v>
      </c>
      <c r="D11751" s="149" t="str">
        <f>+VLOOKUP($A11751,mUNICIPIOS!$B$4:$F$343,2,0)</f>
        <v>Chiquimula</v>
      </c>
      <c r="E11751" s="149">
        <f>+VLOOKUP($A11751,mUNICIPIOS!$B$4:$F$343,3,0)</f>
        <v>2005</v>
      </c>
      <c r="F11751" s="149" t="str">
        <f>+VLOOKUP($A11751,mUNICIPIOS!$B$4:$F$343,4,0)</f>
        <v>Camotán</v>
      </c>
      <c r="G11751" s="139" t="str">
        <f t="shared" ref="G11751:K11751" si="12073">+G11713</f>
        <v>01</v>
      </c>
      <c r="H11751" t="str">
        <f t="shared" si="12073"/>
        <v>IPC</v>
      </c>
      <c r="I11751" t="str">
        <f t="shared" si="12073"/>
        <v>Índice de Participación Ciudadana</v>
      </c>
      <c r="J11751" t="str">
        <f t="shared" si="12073"/>
        <v>01-03</v>
      </c>
      <c r="K11751" t="str">
        <f t="shared" si="12073"/>
        <v>Participación  de organizaciones de jóvenes, mujeres, pueblos mayas, xincas, garífunas, y otras organizaciones en el Comude</v>
      </c>
      <c r="L11751" s="150">
        <f>+VLOOKUP($E11751,IPC_2018!$B$8:$T$347,9,0)</f>
        <v>9.9626400996264006E-2</v>
      </c>
      <c r="M11751" s="142" t="str">
        <f>+VLOOKUP($E11751,IPC_2018!$B$8:$T$347,10,0)</f>
        <v>Bajo</v>
      </c>
    </row>
    <row r="11752" spans="1:13" x14ac:dyDescent="0.3">
      <c r="A11752" s="139">
        <f t="shared" si="12013"/>
        <v>310</v>
      </c>
      <c r="B11752" s="148">
        <f t="shared" si="12015"/>
        <v>4</v>
      </c>
      <c r="D11752" s="149" t="str">
        <f>+VLOOKUP($A11752,mUNICIPIOS!$B$4:$F$343,2,0)</f>
        <v>Chiquimula</v>
      </c>
      <c r="E11752" s="149">
        <f>+VLOOKUP($A11752,mUNICIPIOS!$B$4:$F$343,3,0)</f>
        <v>2005</v>
      </c>
      <c r="F11752" s="149" t="str">
        <f>+VLOOKUP($A11752,mUNICIPIOS!$B$4:$F$343,4,0)</f>
        <v>Camotán</v>
      </c>
      <c r="G11752" s="139" t="str">
        <f t="shared" ref="G11752:K11752" si="12074">+G11714</f>
        <v>01</v>
      </c>
      <c r="H11752" t="str">
        <f t="shared" si="12074"/>
        <v>IPC</v>
      </c>
      <c r="I11752" t="str">
        <f t="shared" si="12074"/>
        <v>Índice de Participación Ciudadana</v>
      </c>
      <c r="J11752" t="str">
        <f t="shared" si="12074"/>
        <v>01-04</v>
      </c>
      <c r="K11752" t="str">
        <f t="shared" si="12074"/>
        <v>Representatividad territorial del Comude.</v>
      </c>
      <c r="L11752" s="150">
        <f>+VLOOKUP($E11752,IPC_2018!$B$8:$T$347,12,0)</f>
        <v>0.44593301435406701</v>
      </c>
      <c r="M11752" s="142" t="str">
        <f>+VLOOKUP($E11752,IPC_2018!$B$8:$T$347,13,0)</f>
        <v>Medio</v>
      </c>
    </row>
    <row r="11753" spans="1:13" x14ac:dyDescent="0.3">
      <c r="A11753" s="139">
        <f t="shared" si="12013"/>
        <v>310</v>
      </c>
      <c r="B11753" s="148">
        <f t="shared" si="12015"/>
        <v>5</v>
      </c>
      <c r="D11753" s="149" t="str">
        <f>+VLOOKUP($A11753,mUNICIPIOS!$B$4:$F$343,2,0)</f>
        <v>Chiquimula</v>
      </c>
      <c r="E11753" s="149">
        <f>+VLOOKUP($A11753,mUNICIPIOS!$B$4:$F$343,3,0)</f>
        <v>2005</v>
      </c>
      <c r="F11753" s="149" t="str">
        <f>+VLOOKUP($A11753,mUNICIPIOS!$B$4:$F$343,4,0)</f>
        <v>Camotán</v>
      </c>
      <c r="G11753" s="139" t="str">
        <f t="shared" ref="G11753:K11753" si="12075">+G11715</f>
        <v>01</v>
      </c>
      <c r="H11753" t="str">
        <f t="shared" si="12075"/>
        <v>IPC</v>
      </c>
      <c r="I11753" t="str">
        <f t="shared" si="12075"/>
        <v>Índice de Participación Ciudadana</v>
      </c>
      <c r="J11753" t="str">
        <f t="shared" si="12075"/>
        <v>01-05</v>
      </c>
      <c r="K11753" t="str">
        <f t="shared" si="12075"/>
        <v>Funcionamiento del Comude</v>
      </c>
      <c r="L11753" s="150">
        <f>+VLOOKUP($E11753,IPC_2018!$B$8:$T$347,15,0)</f>
        <v>0.17232171544797745</v>
      </c>
      <c r="M11753" s="142" t="str">
        <f>+VLOOKUP($E11753,IPC_2018!$B$8:$T$347,16,0)</f>
        <v>Bajo</v>
      </c>
    </row>
    <row r="11754" spans="1:13" x14ac:dyDescent="0.3">
      <c r="A11754" s="139">
        <f t="shared" si="12013"/>
        <v>310</v>
      </c>
      <c r="B11754" s="148">
        <f t="shared" si="12015"/>
        <v>6</v>
      </c>
      <c r="D11754" s="149" t="str">
        <f>+VLOOKUP($A11754,mUNICIPIOS!$B$4:$F$343,2,0)</f>
        <v>Chiquimula</v>
      </c>
      <c r="E11754" s="149">
        <f>+VLOOKUP($A11754,mUNICIPIOS!$B$4:$F$343,3,0)</f>
        <v>2005</v>
      </c>
      <c r="F11754" s="149" t="str">
        <f>+VLOOKUP($A11754,mUNICIPIOS!$B$4:$F$343,4,0)</f>
        <v>Camotán</v>
      </c>
      <c r="G11754" s="139" t="str">
        <f t="shared" ref="G11754:K11754" si="12076">+G11716</f>
        <v>01</v>
      </c>
      <c r="H11754" t="str">
        <f t="shared" si="12076"/>
        <v>IPC</v>
      </c>
      <c r="I11754" t="str">
        <f t="shared" si="12076"/>
        <v>Índice de Participación Ciudadana</v>
      </c>
      <c r="J11754" t="str">
        <f t="shared" si="12076"/>
        <v>INDICE</v>
      </c>
      <c r="K11754">
        <f t="shared" si="12076"/>
        <v>0</v>
      </c>
      <c r="L11754" s="150">
        <f>+VLOOKUP($E11754,IPC_2018!$B$8:$T$347,18,0)</f>
        <v>0.61942459386217041</v>
      </c>
      <c r="M11754" s="142" t="str">
        <f>+VLOOKUP($E11754,IPC_2018!$B$8:$T$347,19,0)</f>
        <v>Medio alto</v>
      </c>
    </row>
    <row r="11755" spans="1:13" x14ac:dyDescent="0.3">
      <c r="A11755" s="139">
        <f t="shared" si="12013"/>
        <v>310</v>
      </c>
      <c r="B11755" s="148">
        <f t="shared" si="12015"/>
        <v>7</v>
      </c>
      <c r="D11755" s="149" t="str">
        <f>+VLOOKUP($A11755,mUNICIPIOS!$B$4:$F$343,2,0)</f>
        <v>Chiquimula</v>
      </c>
      <c r="E11755" s="149">
        <f>+VLOOKUP($A11755,mUNICIPIOS!$B$4:$F$343,3,0)</f>
        <v>2005</v>
      </c>
      <c r="F11755" s="149" t="str">
        <f>+VLOOKUP($A11755,mUNICIPIOS!$B$4:$F$343,4,0)</f>
        <v>Camotán</v>
      </c>
      <c r="G11755" s="139" t="str">
        <f t="shared" ref="G11755:K11755" si="12077">+G11717</f>
        <v>02</v>
      </c>
      <c r="H11755" t="str">
        <f t="shared" si="12077"/>
        <v>IIC</v>
      </c>
      <c r="I11755" t="str">
        <f t="shared" si="12077"/>
        <v>Índice de Información a la Ciudadanía</v>
      </c>
      <c r="J11755" t="str">
        <f t="shared" si="12077"/>
        <v>02-01</v>
      </c>
      <c r="K11755" t="str">
        <f t="shared" si="12077"/>
        <v>Rendición de cuentas cuatrimestral y anual al Comude enfocadas en resultados.</v>
      </c>
      <c r="L11755" s="150">
        <f>+VLOOKUP($E11755,IIC_2018!$B$8:$Q$347,3,0)</f>
        <v>0.8</v>
      </c>
      <c r="M11755" s="142" t="str">
        <f>+VLOOKUP($E11755,IIC_2018!$B$8:$Q$347,4,0)</f>
        <v>Medio alto</v>
      </c>
    </row>
    <row r="11756" spans="1:13" x14ac:dyDescent="0.3">
      <c r="A11756" s="139">
        <f t="shared" si="12013"/>
        <v>310</v>
      </c>
      <c r="B11756" s="148">
        <f t="shared" si="12015"/>
        <v>8</v>
      </c>
      <c r="D11756" s="149" t="str">
        <f>+VLOOKUP($A11756,mUNICIPIOS!$B$4:$F$343,2,0)</f>
        <v>Chiquimula</v>
      </c>
      <c r="E11756" s="149">
        <f>+VLOOKUP($A11756,mUNICIPIOS!$B$4:$F$343,3,0)</f>
        <v>2005</v>
      </c>
      <c r="F11756" s="149" t="str">
        <f>+VLOOKUP($A11756,mUNICIPIOS!$B$4:$F$343,4,0)</f>
        <v>Camotán</v>
      </c>
      <c r="G11756" s="139" t="str">
        <f t="shared" ref="G11756:K11756" si="12078">+G11718</f>
        <v>02</v>
      </c>
      <c r="H11756" t="str">
        <f t="shared" si="12078"/>
        <v>IIC</v>
      </c>
      <c r="I11756" t="str">
        <f t="shared" si="12078"/>
        <v>Índice de Información a la Ciudadanía</v>
      </c>
      <c r="J11756" t="str">
        <f t="shared" si="12078"/>
        <v>02-02</v>
      </c>
      <c r="K11756" t="str">
        <f t="shared" si="12078"/>
        <v>Información presupuestaria y otra información brindada a la ciudadanía disponible en medios locales de comunicación.</v>
      </c>
      <c r="L11756" s="150">
        <f>+VLOOKUP($E11756,IIC_2018!$B$8:$Q$347,6,0)</f>
        <v>0.75</v>
      </c>
      <c r="M11756" s="142" t="str">
        <f>+VLOOKUP($E11756,IIC_2018!$B$8:$Q$347,7,0)</f>
        <v>Medio alto</v>
      </c>
    </row>
    <row r="11757" spans="1:13" x14ac:dyDescent="0.3">
      <c r="A11757" s="139">
        <f t="shared" ref="A11757:A11820" si="12079">+IF(B11756=38,A11756+1,A11756)</f>
        <v>310</v>
      </c>
      <c r="B11757" s="148">
        <f t="shared" si="12015"/>
        <v>9</v>
      </c>
      <c r="D11757" s="149" t="str">
        <f>+VLOOKUP($A11757,mUNICIPIOS!$B$4:$F$343,2,0)</f>
        <v>Chiquimula</v>
      </c>
      <c r="E11757" s="149">
        <f>+VLOOKUP($A11757,mUNICIPIOS!$B$4:$F$343,3,0)</f>
        <v>2005</v>
      </c>
      <c r="F11757" s="149" t="str">
        <f>+VLOOKUP($A11757,mUNICIPIOS!$B$4:$F$343,4,0)</f>
        <v>Camotán</v>
      </c>
      <c r="G11757" s="139" t="str">
        <f t="shared" ref="G11757:K11757" si="12080">+G11719</f>
        <v>02</v>
      </c>
      <c r="H11757" t="str">
        <f t="shared" si="12080"/>
        <v>IIC</v>
      </c>
      <c r="I11757" t="str">
        <f t="shared" si="12080"/>
        <v>Índice de Información a la Ciudadanía</v>
      </c>
      <c r="J11757" t="str">
        <f t="shared" si="12080"/>
        <v>02-03</v>
      </c>
      <c r="K11757" t="str">
        <f t="shared" si="12080"/>
        <v>Información pública de oficio actualizada y disponible de acuerdo a la LAIP y uso de internet.</v>
      </c>
      <c r="L11757" s="150">
        <f>+VLOOKUP($E11757,IIC_2018!$B$8:$Q$347,9,0)</f>
        <v>0.95999999999999985</v>
      </c>
      <c r="M11757" s="142" t="str">
        <f>+VLOOKUP($E11757,IIC_2018!$B$8:$Q$347,10,0)</f>
        <v>Alto</v>
      </c>
    </row>
    <row r="11758" spans="1:13" x14ac:dyDescent="0.3">
      <c r="A11758" s="139">
        <f t="shared" si="12079"/>
        <v>310</v>
      </c>
      <c r="B11758" s="148">
        <f t="shared" ref="B11758:B11821" si="12081">+B11720</f>
        <v>10</v>
      </c>
      <c r="D11758" s="149" t="str">
        <f>+VLOOKUP($A11758,mUNICIPIOS!$B$4:$F$343,2,0)</f>
        <v>Chiquimula</v>
      </c>
      <c r="E11758" s="149">
        <f>+VLOOKUP($A11758,mUNICIPIOS!$B$4:$F$343,3,0)</f>
        <v>2005</v>
      </c>
      <c r="F11758" s="149" t="str">
        <f>+VLOOKUP($A11758,mUNICIPIOS!$B$4:$F$343,4,0)</f>
        <v>Camotán</v>
      </c>
      <c r="G11758" s="139" t="str">
        <f t="shared" ref="G11758:K11758" si="12082">+G11720</f>
        <v>02</v>
      </c>
      <c r="H11758" t="str">
        <f t="shared" si="12082"/>
        <v>IIC</v>
      </c>
      <c r="I11758" t="str">
        <f t="shared" si="12082"/>
        <v>Índice de Información a la Ciudadanía</v>
      </c>
      <c r="J11758" t="str">
        <f t="shared" si="12082"/>
        <v>02-04</v>
      </c>
      <c r="K11758" t="str">
        <f t="shared" si="12082"/>
        <v>Relación del monto contratado por medio de Guate compras con el total del presupuesto de egresos vigente.</v>
      </c>
      <c r="L11758" s="150">
        <f>+VLOOKUP($E11758,IIC_2018!$B$8:$Q$347,12,0)</f>
        <v>0.1656063983690457</v>
      </c>
      <c r="M11758" s="142" t="str">
        <f>+VLOOKUP($E11758,IIC_2018!$B$8:$Q$347,13,0)</f>
        <v>Bajo</v>
      </c>
    </row>
    <row r="11759" spans="1:13" x14ac:dyDescent="0.3">
      <c r="A11759" s="139">
        <f t="shared" si="12079"/>
        <v>310</v>
      </c>
      <c r="B11759" s="148">
        <f t="shared" si="12081"/>
        <v>11</v>
      </c>
      <c r="D11759" s="149" t="str">
        <f>+VLOOKUP($A11759,mUNICIPIOS!$B$4:$F$343,2,0)</f>
        <v>Chiquimula</v>
      </c>
      <c r="E11759" s="149">
        <f>+VLOOKUP($A11759,mUNICIPIOS!$B$4:$F$343,3,0)</f>
        <v>2005</v>
      </c>
      <c r="F11759" s="149" t="str">
        <f>+VLOOKUP($A11759,mUNICIPIOS!$B$4:$F$343,4,0)</f>
        <v>Camotán</v>
      </c>
      <c r="G11759" s="139" t="str">
        <f t="shared" ref="G11759:K11759" si="12083">+G11721</f>
        <v>02</v>
      </c>
      <c r="H11759" t="str">
        <f t="shared" si="12083"/>
        <v>IIC</v>
      </c>
      <c r="I11759" t="str">
        <f t="shared" si="12083"/>
        <v>Índice de Información a la Ciudadanía</v>
      </c>
      <c r="J11759" t="str">
        <f t="shared" si="12083"/>
        <v>INDICE</v>
      </c>
      <c r="K11759">
        <f t="shared" si="12083"/>
        <v>0</v>
      </c>
      <c r="L11759" s="150">
        <f>+VLOOKUP($E11759,IIC_2018!$B$8:$Q$347,15,0)</f>
        <v>0.66890159959226136</v>
      </c>
      <c r="M11759" s="142" t="str">
        <f>+VLOOKUP($E11759,IIC_2018!$B$8:$Q$347,16,0)</f>
        <v>Medio alto</v>
      </c>
    </row>
    <row r="11760" spans="1:13" x14ac:dyDescent="0.3">
      <c r="A11760" s="139">
        <f t="shared" si="12079"/>
        <v>310</v>
      </c>
      <c r="B11760" s="148">
        <f t="shared" si="12081"/>
        <v>12</v>
      </c>
      <c r="D11760" s="149" t="str">
        <f>+VLOOKUP($A11760,mUNICIPIOS!$B$4:$F$343,2,0)</f>
        <v>Chiquimula</v>
      </c>
      <c r="E11760" s="149">
        <f>+VLOOKUP($A11760,mUNICIPIOS!$B$4:$F$343,3,0)</f>
        <v>2005</v>
      </c>
      <c r="F11760" s="149" t="str">
        <f>+VLOOKUP($A11760,mUNICIPIOS!$B$4:$F$343,4,0)</f>
        <v>Camotán</v>
      </c>
      <c r="G11760" s="139" t="str">
        <f t="shared" ref="G11760:K11760" si="12084">+G11722</f>
        <v>03</v>
      </c>
      <c r="H11760" t="str">
        <f t="shared" si="12084"/>
        <v>ISP</v>
      </c>
      <c r="I11760" t="str">
        <f t="shared" si="12084"/>
        <v>Índice de Servicios Públicos</v>
      </c>
      <c r="J11760" t="str">
        <f t="shared" si="12084"/>
        <v>03-01</v>
      </c>
      <c r="K11760" t="str">
        <f t="shared" si="12084"/>
        <v>Cobertura del servicio público de agua</v>
      </c>
      <c r="L11760" s="150">
        <f>+VLOOKUP($E11760,ISP_2018!$B$8:$T$347,3,0)</f>
        <v>4.9799799799799802E-2</v>
      </c>
      <c r="M11760" s="142" t="str">
        <f>+VLOOKUP($E11760,ISP_2018!$B$8:$T$347,4,0)</f>
        <v>Bajo</v>
      </c>
    </row>
    <row r="11761" spans="1:13" x14ac:dyDescent="0.3">
      <c r="A11761" s="139">
        <f t="shared" si="12079"/>
        <v>310</v>
      </c>
      <c r="B11761" s="148">
        <f t="shared" si="12081"/>
        <v>13</v>
      </c>
      <c r="D11761" s="149" t="str">
        <f>+VLOOKUP($A11761,mUNICIPIOS!$B$4:$F$343,2,0)</f>
        <v>Chiquimula</v>
      </c>
      <c r="E11761" s="149">
        <f>+VLOOKUP($A11761,mUNICIPIOS!$B$4:$F$343,3,0)</f>
        <v>2005</v>
      </c>
      <c r="F11761" s="149" t="str">
        <f>+VLOOKUP($A11761,mUNICIPIOS!$B$4:$F$343,4,0)</f>
        <v>Camotán</v>
      </c>
      <c r="G11761" s="139" t="str">
        <f t="shared" ref="G11761:K11761" si="12085">+G11723</f>
        <v>03</v>
      </c>
      <c r="H11761" t="str">
        <f t="shared" si="12085"/>
        <v>ISP</v>
      </c>
      <c r="I11761" t="str">
        <f t="shared" si="12085"/>
        <v>Índice de Servicios Públicos</v>
      </c>
      <c r="J11761" t="str">
        <f t="shared" si="12085"/>
        <v>03-02</v>
      </c>
      <c r="K11761" t="str">
        <f t="shared" si="12085"/>
        <v>Control de la calidad del servicio público de agua</v>
      </c>
      <c r="L11761" s="150">
        <f>+VLOOKUP($E11761,ISP_2018!$B$8:$T$347,6,0)</f>
        <v>0.10808080808080808</v>
      </c>
      <c r="M11761" s="142" t="str">
        <f>+VLOOKUP($E11761,ISP_2018!$B$8:$T$347,7,0)</f>
        <v>Bajo</v>
      </c>
    </row>
    <row r="11762" spans="1:13" x14ac:dyDescent="0.3">
      <c r="A11762" s="139">
        <f t="shared" si="12079"/>
        <v>310</v>
      </c>
      <c r="B11762" s="148">
        <f t="shared" si="12081"/>
        <v>14</v>
      </c>
      <c r="D11762" s="149" t="str">
        <f>+VLOOKUP($A11762,mUNICIPIOS!$B$4:$F$343,2,0)</f>
        <v>Chiquimula</v>
      </c>
      <c r="E11762" s="149">
        <f>+VLOOKUP($A11762,mUNICIPIOS!$B$4:$F$343,3,0)</f>
        <v>2005</v>
      </c>
      <c r="F11762" s="149" t="str">
        <f>+VLOOKUP($A11762,mUNICIPIOS!$B$4:$F$343,4,0)</f>
        <v>Camotán</v>
      </c>
      <c r="G11762" s="139" t="str">
        <f t="shared" ref="G11762:K11762" si="12086">+G11724</f>
        <v>03</v>
      </c>
      <c r="H11762" t="str">
        <f t="shared" si="12086"/>
        <v>ISP</v>
      </c>
      <c r="I11762" t="str">
        <f t="shared" si="12086"/>
        <v>Índice de Servicios Públicos</v>
      </c>
      <c r="J11762" t="str">
        <f t="shared" si="12086"/>
        <v>03-03</v>
      </c>
      <c r="K11762" t="str">
        <f t="shared" si="12086"/>
        <v>Disposición  y tratamiento  de aguas residuales</v>
      </c>
      <c r="L11762" s="150">
        <f>+VLOOKUP($E11762,ISP_2018!$B$8:$T$347,9,0)</f>
        <v>0.81862487859511635</v>
      </c>
      <c r="M11762" s="142" t="str">
        <f>+VLOOKUP($E11762,ISP_2018!$B$8:$T$347,10,0)</f>
        <v>Alto</v>
      </c>
    </row>
    <row r="11763" spans="1:13" x14ac:dyDescent="0.3">
      <c r="A11763" s="139">
        <f t="shared" si="12079"/>
        <v>310</v>
      </c>
      <c r="B11763" s="148">
        <f t="shared" si="12081"/>
        <v>15</v>
      </c>
      <c r="D11763" s="149" t="str">
        <f>+VLOOKUP($A11763,mUNICIPIOS!$B$4:$F$343,2,0)</f>
        <v>Chiquimula</v>
      </c>
      <c r="E11763" s="149">
        <f>+VLOOKUP($A11763,mUNICIPIOS!$B$4:$F$343,3,0)</f>
        <v>2005</v>
      </c>
      <c r="F11763" s="149" t="str">
        <f>+VLOOKUP($A11763,mUNICIPIOS!$B$4:$F$343,4,0)</f>
        <v>Camotán</v>
      </c>
      <c r="G11763" s="139" t="str">
        <f t="shared" ref="G11763:K11763" si="12087">+G11725</f>
        <v>03</v>
      </c>
      <c r="H11763" t="str">
        <f t="shared" si="12087"/>
        <v>ISP</v>
      </c>
      <c r="I11763" t="str">
        <f t="shared" si="12087"/>
        <v>Índice de Servicios Públicos</v>
      </c>
      <c r="J11763" t="str">
        <f t="shared" si="12087"/>
        <v>03-04</v>
      </c>
      <c r="K11763" t="str">
        <f t="shared" si="12087"/>
        <v>Gestión y manejo de los residuos y desechos sólidos</v>
      </c>
      <c r="L11763" s="150">
        <f>+VLOOKUP($E11763,ISP_2018!$B$8:$T$347,12,0)</f>
        <v>0.55093865111427998</v>
      </c>
      <c r="M11763" s="142" t="str">
        <f>+VLOOKUP($E11763,ISP_2018!$B$8:$T$347,13,0)</f>
        <v>Medio</v>
      </c>
    </row>
    <row r="11764" spans="1:13" x14ac:dyDescent="0.3">
      <c r="A11764" s="139">
        <f t="shared" si="12079"/>
        <v>310</v>
      </c>
      <c r="B11764" s="148">
        <f t="shared" si="12081"/>
        <v>16</v>
      </c>
      <c r="D11764" s="149" t="str">
        <f>+VLOOKUP($A11764,mUNICIPIOS!$B$4:$F$343,2,0)</f>
        <v>Chiquimula</v>
      </c>
      <c r="E11764" s="149">
        <f>+VLOOKUP($A11764,mUNICIPIOS!$B$4:$F$343,3,0)</f>
        <v>2005</v>
      </c>
      <c r="F11764" s="149" t="str">
        <f>+VLOOKUP($A11764,mUNICIPIOS!$B$4:$F$343,4,0)</f>
        <v>Camotán</v>
      </c>
      <c r="G11764" s="139" t="str">
        <f t="shared" ref="G11764:K11764" si="12088">+G11726</f>
        <v>03</v>
      </c>
      <c r="H11764" t="str">
        <f t="shared" si="12088"/>
        <v>ISP</v>
      </c>
      <c r="I11764" t="str">
        <f t="shared" si="12088"/>
        <v>Índice de Servicios Públicos</v>
      </c>
      <c r="J11764" t="str">
        <f t="shared" si="12088"/>
        <v>03-05</v>
      </c>
      <c r="K11764" t="str">
        <f t="shared" si="12088"/>
        <v>Gestión de servicios públicos municipales</v>
      </c>
      <c r="L11764" s="150">
        <f>+VLOOKUP($E11764,ISP_2018!$B$8:$T$347,15,0)</f>
        <v>0</v>
      </c>
      <c r="M11764" s="142" t="str">
        <f>+VLOOKUP($E11764,ISP_2018!$B$8:$T$347,16,0)</f>
        <v>Bajo</v>
      </c>
    </row>
    <row r="11765" spans="1:13" x14ac:dyDescent="0.3">
      <c r="A11765" s="139">
        <f t="shared" si="12079"/>
        <v>310</v>
      </c>
      <c r="B11765" s="148">
        <f t="shared" si="12081"/>
        <v>17</v>
      </c>
      <c r="D11765" s="149" t="str">
        <f>+VLOOKUP($A11765,mUNICIPIOS!$B$4:$F$343,2,0)</f>
        <v>Chiquimula</v>
      </c>
      <c r="E11765" s="149">
        <f>+VLOOKUP($A11765,mUNICIPIOS!$B$4:$F$343,3,0)</f>
        <v>2005</v>
      </c>
      <c r="F11765" s="149" t="str">
        <f>+VLOOKUP($A11765,mUNICIPIOS!$B$4:$F$343,4,0)</f>
        <v>Camotán</v>
      </c>
      <c r="G11765" s="139" t="str">
        <f t="shared" ref="G11765:K11765" si="12089">+G11727</f>
        <v>03</v>
      </c>
      <c r="H11765" t="str">
        <f t="shared" si="12089"/>
        <v>ISP</v>
      </c>
      <c r="I11765" t="str">
        <f t="shared" si="12089"/>
        <v>Índice de Servicios Públicos</v>
      </c>
      <c r="J11765" t="str">
        <f t="shared" si="12089"/>
        <v>INDICE</v>
      </c>
      <c r="K11765">
        <f t="shared" si="12089"/>
        <v>0</v>
      </c>
      <c r="L11765" s="150">
        <f>+VLOOKUP($E11765,ISP_2018!$B$8:$T$347,18,0)</f>
        <v>0.3113169283461017</v>
      </c>
      <c r="M11765" s="142" t="str">
        <f>+VLOOKUP($E11765,ISP_2018!$B$8:$T$347,19,0)</f>
        <v>Medio bajo</v>
      </c>
    </row>
    <row r="11766" spans="1:13" x14ac:dyDescent="0.3">
      <c r="A11766" s="139">
        <f t="shared" si="12079"/>
        <v>310</v>
      </c>
      <c r="B11766" s="148">
        <f t="shared" si="12081"/>
        <v>18</v>
      </c>
      <c r="D11766" s="149" t="str">
        <f>+VLOOKUP($A11766,mUNICIPIOS!$B$4:$F$343,2,0)</f>
        <v>Chiquimula</v>
      </c>
      <c r="E11766" s="149">
        <f>+VLOOKUP($A11766,mUNICIPIOS!$B$4:$F$343,3,0)</f>
        <v>2005</v>
      </c>
      <c r="F11766" s="149" t="str">
        <f>+VLOOKUP($A11766,mUNICIPIOS!$B$4:$F$343,4,0)</f>
        <v>Camotán</v>
      </c>
      <c r="G11766" s="139" t="str">
        <f t="shared" ref="G11766:K11766" si="12090">+G11728</f>
        <v>04</v>
      </c>
      <c r="H11766" t="str">
        <f t="shared" si="12090"/>
        <v>IGA</v>
      </c>
      <c r="I11766" t="str">
        <f t="shared" si="12090"/>
        <v>Índice de Gestión Administrativa</v>
      </c>
      <c r="J11766" t="str">
        <f t="shared" si="12090"/>
        <v>04-01</v>
      </c>
      <c r="K11766" t="str">
        <f t="shared" si="12090"/>
        <v>Existencia de elementos de atención municipal orientada al vecino</v>
      </c>
      <c r="L11766" s="150">
        <f>+VLOOKUP($E11766,IGA_2018!$B$8:$N$347,3,0)</f>
        <v>1</v>
      </c>
      <c r="M11766" s="142" t="str">
        <f>+VLOOKUP($E11766,IGA_2018!$B$8:$N$347,4,0)</f>
        <v>Alto</v>
      </c>
    </row>
    <row r="11767" spans="1:13" x14ac:dyDescent="0.3">
      <c r="A11767" s="139">
        <f t="shared" si="12079"/>
        <v>310</v>
      </c>
      <c r="B11767" s="148">
        <f t="shared" si="12081"/>
        <v>19</v>
      </c>
      <c r="D11767" s="149" t="str">
        <f>+VLOOKUP($A11767,mUNICIPIOS!$B$4:$F$343,2,0)</f>
        <v>Chiquimula</v>
      </c>
      <c r="E11767" s="149">
        <f>+VLOOKUP($A11767,mUNICIPIOS!$B$4:$F$343,3,0)</f>
        <v>2005</v>
      </c>
      <c r="F11767" s="149" t="str">
        <f>+VLOOKUP($A11767,mUNICIPIOS!$B$4:$F$343,4,0)</f>
        <v>Camotán</v>
      </c>
      <c r="G11767" s="139" t="str">
        <f t="shared" ref="G11767:K11767" si="12091">+G11729</f>
        <v>04</v>
      </c>
      <c r="H11767" t="str">
        <f t="shared" si="12091"/>
        <v>IGA</v>
      </c>
      <c r="I11767" t="str">
        <f t="shared" si="12091"/>
        <v>Índice de Gestión Administrativa</v>
      </c>
      <c r="J11767" t="str">
        <f t="shared" si="12091"/>
        <v>04-02</v>
      </c>
      <c r="K11767" t="str">
        <f t="shared" si="12091"/>
        <v>Gestión del recurso humano.</v>
      </c>
      <c r="L11767" s="150">
        <f>+VLOOKUP($E11767,IGA_2018!$B$8:$N$347,6,0)</f>
        <v>0.49549317537986109</v>
      </c>
      <c r="M11767" s="142" t="str">
        <f>+VLOOKUP($E11767,IGA_2018!$B$8:$N$347,7,0)</f>
        <v>Medio</v>
      </c>
    </row>
    <row r="11768" spans="1:13" x14ac:dyDescent="0.3">
      <c r="A11768" s="139">
        <f t="shared" si="12079"/>
        <v>310</v>
      </c>
      <c r="B11768" s="148">
        <f t="shared" si="12081"/>
        <v>20</v>
      </c>
      <c r="D11768" s="149" t="str">
        <f>+VLOOKUP($A11768,mUNICIPIOS!$B$4:$F$343,2,0)</f>
        <v>Chiquimula</v>
      </c>
      <c r="E11768" s="149">
        <f>+VLOOKUP($A11768,mUNICIPIOS!$B$4:$F$343,3,0)</f>
        <v>2005</v>
      </c>
      <c r="F11768" s="149" t="str">
        <f>+VLOOKUP($A11768,mUNICIPIOS!$B$4:$F$343,4,0)</f>
        <v>Camotán</v>
      </c>
      <c r="G11768" s="139" t="str">
        <f t="shared" ref="G11768:K11768" si="12092">+G11730</f>
        <v>04</v>
      </c>
      <c r="H11768" t="str">
        <f t="shared" si="12092"/>
        <v>IGA</v>
      </c>
      <c r="I11768" t="str">
        <f t="shared" si="12092"/>
        <v>Índice de Gestión Administrativa</v>
      </c>
      <c r="J11768" t="str">
        <f t="shared" si="12092"/>
        <v>04-03</v>
      </c>
      <c r="K11768" t="str">
        <f t="shared" si="12092"/>
        <v>Existencia de oficinas municipales con instrumentos de gestión.</v>
      </c>
      <c r="L11768" s="150">
        <f>+VLOOKUP($E11768,IGA_2018!$B$8:$N$347,9,0)</f>
        <v>0.39821428571428569</v>
      </c>
      <c r="M11768" s="142" t="str">
        <f>+VLOOKUP($E11768,IGA_2018!$B$8:$N$347,10,0)</f>
        <v>Medio bajo</v>
      </c>
    </row>
    <row r="11769" spans="1:13" x14ac:dyDescent="0.3">
      <c r="A11769" s="139">
        <f t="shared" si="12079"/>
        <v>310</v>
      </c>
      <c r="B11769" s="148">
        <f t="shared" si="12081"/>
        <v>21</v>
      </c>
      <c r="D11769" s="149" t="str">
        <f>+VLOOKUP($A11769,mUNICIPIOS!$B$4:$F$343,2,0)</f>
        <v>Chiquimula</v>
      </c>
      <c r="E11769" s="149">
        <f>+VLOOKUP($A11769,mUNICIPIOS!$B$4:$F$343,3,0)</f>
        <v>2005</v>
      </c>
      <c r="F11769" s="149" t="str">
        <f>+VLOOKUP($A11769,mUNICIPIOS!$B$4:$F$343,4,0)</f>
        <v>Camotán</v>
      </c>
      <c r="G11769" s="139" t="str">
        <f t="shared" ref="G11769:K11769" si="12093">+G11731</f>
        <v>04</v>
      </c>
      <c r="H11769" t="str">
        <f t="shared" si="12093"/>
        <v>IGA</v>
      </c>
      <c r="I11769" t="str">
        <f t="shared" si="12093"/>
        <v>Índice de Gestión Administrativa</v>
      </c>
      <c r="J11769" t="str">
        <f t="shared" si="12093"/>
        <v>INDICE</v>
      </c>
      <c r="K11769">
        <f t="shared" si="12093"/>
        <v>0</v>
      </c>
      <c r="L11769" s="150">
        <f>+VLOOKUP($E11769,IGA_2018!$B$8:$N$347,12,0)</f>
        <v>0.61279761138295141</v>
      </c>
      <c r="M11769" s="142" t="str">
        <f>+VLOOKUP($E11769,IGA_2018!$B$8:$N$347,13,0)</f>
        <v>Medio alto</v>
      </c>
    </row>
    <row r="11770" spans="1:13" x14ac:dyDescent="0.3">
      <c r="A11770" s="139">
        <f t="shared" si="12079"/>
        <v>310</v>
      </c>
      <c r="B11770" s="148">
        <f t="shared" si="12081"/>
        <v>22</v>
      </c>
      <c r="D11770" s="149" t="str">
        <f>+VLOOKUP($A11770,mUNICIPIOS!$B$4:$F$343,2,0)</f>
        <v>Chiquimula</v>
      </c>
      <c r="E11770" s="149">
        <f>+VLOOKUP($A11770,mUNICIPIOS!$B$4:$F$343,3,0)</f>
        <v>2005</v>
      </c>
      <c r="F11770" s="149" t="str">
        <f>+VLOOKUP($A11770,mUNICIPIOS!$B$4:$F$343,4,0)</f>
        <v>Camotán</v>
      </c>
      <c r="G11770" s="139" t="str">
        <f t="shared" ref="G11770:K11770" si="12094">+G11732</f>
        <v>05</v>
      </c>
      <c r="H11770" t="str">
        <f t="shared" si="12094"/>
        <v>IGF</v>
      </c>
      <c r="I11770" t="str">
        <f t="shared" si="12094"/>
        <v>Índice de Gestión Financiera</v>
      </c>
      <c r="J11770" t="str">
        <f t="shared" si="12094"/>
        <v>05-01</v>
      </c>
      <c r="K11770" t="str">
        <f t="shared" si="12094"/>
        <v>Autonomía financiera municipal</v>
      </c>
      <c r="L11770" s="150">
        <f>+VLOOKUP($E11770,IGF_2018!$B$8:$Z$347,3,0)</f>
        <v>4.1649925241758451E-2</v>
      </c>
      <c r="M11770" s="142" t="str">
        <f>+VLOOKUP($E11770,IGF_2018!$B$8:$Z$347,4,0)</f>
        <v>Bajo</v>
      </c>
    </row>
    <row r="11771" spans="1:13" x14ac:dyDescent="0.3">
      <c r="A11771" s="139">
        <f t="shared" si="12079"/>
        <v>310</v>
      </c>
      <c r="B11771" s="148">
        <f t="shared" si="12081"/>
        <v>23</v>
      </c>
      <c r="D11771" s="149" t="str">
        <f>+VLOOKUP($A11771,mUNICIPIOS!$B$4:$F$343,2,0)</f>
        <v>Chiquimula</v>
      </c>
      <c r="E11771" s="149">
        <f>+VLOOKUP($A11771,mUNICIPIOS!$B$4:$F$343,3,0)</f>
        <v>2005</v>
      </c>
      <c r="F11771" s="149" t="str">
        <f>+VLOOKUP($A11771,mUNICIPIOS!$B$4:$F$343,4,0)</f>
        <v>Camotán</v>
      </c>
      <c r="G11771" s="139" t="str">
        <f t="shared" ref="G11771:K11771" si="12095">+G11733</f>
        <v>05</v>
      </c>
      <c r="H11771" t="str">
        <f t="shared" si="12095"/>
        <v>IGF</v>
      </c>
      <c r="I11771" t="str">
        <f t="shared" si="12095"/>
        <v>Índice de Gestión Financiera</v>
      </c>
      <c r="J11771" t="str">
        <f t="shared" si="12095"/>
        <v>05-02</v>
      </c>
      <c r="K11771" t="str">
        <f t="shared" si="12095"/>
        <v xml:space="preserve">Ingresos propios por habitante -sin regalías- </v>
      </c>
      <c r="L11771" s="150">
        <f>+VLOOKUP($E11771,IGF_2018!$B$8:$Z$347,6,0)</f>
        <v>1.2774205386993427E-2</v>
      </c>
      <c r="M11771" s="142" t="str">
        <f>+VLOOKUP($E11771,IGF_2018!$B$8:$Z$347,7,0)</f>
        <v>Bajo</v>
      </c>
    </row>
    <row r="11772" spans="1:13" x14ac:dyDescent="0.3">
      <c r="A11772" s="139">
        <f t="shared" si="12079"/>
        <v>310</v>
      </c>
      <c r="B11772" s="148">
        <f t="shared" si="12081"/>
        <v>24</v>
      </c>
      <c r="D11772" s="149" t="str">
        <f>+VLOOKUP($A11772,mUNICIPIOS!$B$4:$F$343,2,0)</f>
        <v>Chiquimula</v>
      </c>
      <c r="E11772" s="149">
        <f>+VLOOKUP($A11772,mUNICIPIOS!$B$4:$F$343,3,0)</f>
        <v>2005</v>
      </c>
      <c r="F11772" s="149" t="str">
        <f>+VLOOKUP($A11772,mUNICIPIOS!$B$4:$F$343,4,0)</f>
        <v>Camotán</v>
      </c>
      <c r="G11772" s="139" t="str">
        <f t="shared" ref="G11772:K11772" si="12096">+G11734</f>
        <v>05</v>
      </c>
      <c r="H11772" t="str">
        <f t="shared" si="12096"/>
        <v>IGF</v>
      </c>
      <c r="I11772" t="str">
        <f t="shared" si="12096"/>
        <v>Índice de Gestión Financiera</v>
      </c>
      <c r="J11772" t="str">
        <f t="shared" si="12096"/>
        <v>05-03</v>
      </c>
      <c r="K11772" t="str">
        <f t="shared" si="12096"/>
        <v>Ingresos del IUSI en relación a los ingresos propios -sin regalías-</v>
      </c>
      <c r="L11772" s="150">
        <f>+VLOOKUP($E11772,IGF_2018!$B$8:$Z$347,9,0)</f>
        <v>0.14806098287555389</v>
      </c>
      <c r="M11772" s="142" t="str">
        <f>+VLOOKUP($E11772,IGF_2018!$B$8:$Z$347,10,0)</f>
        <v>Bajo</v>
      </c>
    </row>
    <row r="11773" spans="1:13" x14ac:dyDescent="0.3">
      <c r="A11773" s="139">
        <f t="shared" si="12079"/>
        <v>310</v>
      </c>
      <c r="B11773" s="148">
        <f t="shared" si="12081"/>
        <v>25</v>
      </c>
      <c r="D11773" s="149" t="str">
        <f>+VLOOKUP($A11773,mUNICIPIOS!$B$4:$F$343,2,0)</f>
        <v>Chiquimula</v>
      </c>
      <c r="E11773" s="149">
        <f>+VLOOKUP($A11773,mUNICIPIOS!$B$4:$F$343,3,0)</f>
        <v>2005</v>
      </c>
      <c r="F11773" s="149" t="str">
        <f>+VLOOKUP($A11773,mUNICIPIOS!$B$4:$F$343,4,0)</f>
        <v>Camotán</v>
      </c>
      <c r="G11773" s="139" t="str">
        <f t="shared" ref="G11773:K11773" si="12097">+G11735</f>
        <v>05</v>
      </c>
      <c r="H11773" t="str">
        <f t="shared" si="12097"/>
        <v>IGF</v>
      </c>
      <c r="I11773" t="str">
        <f t="shared" si="12097"/>
        <v>Índice de Gestión Financiera</v>
      </c>
      <c r="J11773" t="str">
        <f t="shared" si="12097"/>
        <v>05-04</v>
      </c>
      <c r="K11773" t="str">
        <f t="shared" si="12097"/>
        <v>Inversión anual en capital fijo por habitante</v>
      </c>
      <c r="L11773" s="150">
        <f>+VLOOKUP($E11773,IGF_2018!$B$8:$Z$347,12,0)</f>
        <v>4.312938483307284E-2</v>
      </c>
      <c r="M11773" s="142" t="str">
        <f>+VLOOKUP($E11773,IGF_2018!$B$8:$Z$347,13,0)</f>
        <v>Bajo</v>
      </c>
    </row>
    <row r="11774" spans="1:13" x14ac:dyDescent="0.3">
      <c r="A11774" s="139">
        <f t="shared" si="12079"/>
        <v>310</v>
      </c>
      <c r="B11774" s="148">
        <f t="shared" si="12081"/>
        <v>26</v>
      </c>
      <c r="D11774" s="149" t="str">
        <f>+VLOOKUP($A11774,mUNICIPIOS!$B$4:$F$343,2,0)</f>
        <v>Chiquimula</v>
      </c>
      <c r="E11774" s="149">
        <f>+VLOOKUP($A11774,mUNICIPIOS!$B$4:$F$343,3,0)</f>
        <v>2005</v>
      </c>
      <c r="F11774" s="149" t="str">
        <f>+VLOOKUP($A11774,mUNICIPIOS!$B$4:$F$343,4,0)</f>
        <v>Camotán</v>
      </c>
      <c r="G11774" s="139" t="str">
        <f t="shared" ref="G11774:K11774" si="12098">+G11736</f>
        <v>05</v>
      </c>
      <c r="H11774" t="str">
        <f t="shared" si="12098"/>
        <v>IGF</v>
      </c>
      <c r="I11774" t="str">
        <f t="shared" si="12098"/>
        <v>Índice de Gestión Financiera</v>
      </c>
      <c r="J11774" t="str">
        <f t="shared" si="12098"/>
        <v>05-05</v>
      </c>
      <c r="K11774" t="str">
        <f t="shared" si="12098"/>
        <v>Inversión anual en capital fijo con recursos percibidos por ingresos propios</v>
      </c>
      <c r="L11774" s="150">
        <f>+VLOOKUP($E11774,IGF_2018!$B$8:$Z$347,15,0)</f>
        <v>0.10293470291034273</v>
      </c>
      <c r="M11774" s="142" t="str">
        <f>+VLOOKUP($E11774,IGF_2018!$B$8:$Z$347,16,0)</f>
        <v>Bajo</v>
      </c>
    </row>
    <row r="11775" spans="1:13" x14ac:dyDescent="0.3">
      <c r="A11775" s="139">
        <f t="shared" si="12079"/>
        <v>310</v>
      </c>
      <c r="B11775" s="148">
        <f t="shared" si="12081"/>
        <v>27</v>
      </c>
      <c r="D11775" s="149" t="str">
        <f>+VLOOKUP($A11775,mUNICIPIOS!$B$4:$F$343,2,0)</f>
        <v>Chiquimula</v>
      </c>
      <c r="E11775" s="149">
        <f>+VLOOKUP($A11775,mUNICIPIOS!$B$4:$F$343,3,0)</f>
        <v>2005</v>
      </c>
      <c r="F11775" s="149" t="str">
        <f>+VLOOKUP($A11775,mUNICIPIOS!$B$4:$F$343,4,0)</f>
        <v>Camotán</v>
      </c>
      <c r="G11775" s="139" t="str">
        <f t="shared" ref="G11775:K11775" si="12099">+G11737</f>
        <v>05</v>
      </c>
      <c r="H11775" t="str">
        <f t="shared" si="12099"/>
        <v>IGF</v>
      </c>
      <c r="I11775" t="str">
        <f t="shared" si="12099"/>
        <v>Índice de Gestión Financiera</v>
      </c>
      <c r="J11775" t="str">
        <f t="shared" si="12099"/>
        <v>05-06</v>
      </c>
      <c r="K11775" t="str">
        <f t="shared" si="12099"/>
        <v xml:space="preserve">Inversión anual en capital fijo con recursos percibidos por transferencias del Gobierno Central </v>
      </c>
      <c r="L11775" s="150">
        <f>+VLOOKUP($E11775,IGF_2018!$B$8:$Z$347,18,0)</f>
        <v>9.5421073027881567E-2</v>
      </c>
      <c r="M11775" s="142" t="str">
        <f>+VLOOKUP($E11775,IGF_2018!$B$8:$Z$347,19,0)</f>
        <v>Bajo</v>
      </c>
    </row>
    <row r="11776" spans="1:13" x14ac:dyDescent="0.3">
      <c r="A11776" s="139">
        <f t="shared" si="12079"/>
        <v>310</v>
      </c>
      <c r="B11776" s="148">
        <f t="shared" si="12081"/>
        <v>28</v>
      </c>
      <c r="D11776" s="149" t="str">
        <f>+VLOOKUP($A11776,mUNICIPIOS!$B$4:$F$343,2,0)</f>
        <v>Chiquimula</v>
      </c>
      <c r="E11776" s="149">
        <f>+VLOOKUP($A11776,mUNICIPIOS!$B$4:$F$343,3,0)</f>
        <v>2005</v>
      </c>
      <c r="F11776" s="149" t="str">
        <f>+VLOOKUP($A11776,mUNICIPIOS!$B$4:$F$343,4,0)</f>
        <v>Camotán</v>
      </c>
      <c r="G11776" s="139" t="str">
        <f t="shared" ref="G11776:K11776" si="12100">+G11738</f>
        <v>05</v>
      </c>
      <c r="H11776" t="str">
        <f t="shared" si="12100"/>
        <v>IGF</v>
      </c>
      <c r="I11776" t="str">
        <f t="shared" si="12100"/>
        <v>Índice de Gestión Financiera</v>
      </c>
      <c r="J11776" t="str">
        <f t="shared" si="12100"/>
        <v>05-07</v>
      </c>
      <c r="K11776" t="str">
        <f t="shared" si="12100"/>
        <v>Financiamiento por endeudamiento municipal</v>
      </c>
      <c r="L11776" s="150">
        <f>+VLOOKUP($E11776,IGF_2018!$B$8:$Z$347,21,0)</f>
        <v>1</v>
      </c>
      <c r="M11776" s="142" t="str">
        <f>+VLOOKUP($E11776,IGF_2018!$B$8:$Z$347,22,0)</f>
        <v>Alto</v>
      </c>
    </row>
    <row r="11777" spans="1:13" x14ac:dyDescent="0.3">
      <c r="A11777" s="139">
        <f t="shared" si="12079"/>
        <v>310</v>
      </c>
      <c r="B11777" s="148">
        <f t="shared" si="12081"/>
        <v>29</v>
      </c>
      <c r="D11777" s="149" t="str">
        <f>+VLOOKUP($A11777,mUNICIPIOS!$B$4:$F$343,2,0)</f>
        <v>Chiquimula</v>
      </c>
      <c r="E11777" s="149">
        <f>+VLOOKUP($A11777,mUNICIPIOS!$B$4:$F$343,3,0)</f>
        <v>2005</v>
      </c>
      <c r="F11777" s="149" t="str">
        <f>+VLOOKUP($A11777,mUNICIPIOS!$B$4:$F$343,4,0)</f>
        <v>Camotán</v>
      </c>
      <c r="G11777" s="139" t="str">
        <f t="shared" ref="G11777:K11777" si="12101">+G11739</f>
        <v>05</v>
      </c>
      <c r="H11777" t="str">
        <f t="shared" si="12101"/>
        <v>IGF</v>
      </c>
      <c r="I11777" t="str">
        <f t="shared" si="12101"/>
        <v>Índice de Gestión Financiera</v>
      </c>
      <c r="J11777" t="str">
        <f t="shared" si="12101"/>
        <v>INDICE</v>
      </c>
      <c r="K11777">
        <f t="shared" si="12101"/>
        <v>0</v>
      </c>
      <c r="L11777" s="150">
        <f>+VLOOKUP($E11777,IGF_2018!$B$8:$Z$347,24,0)</f>
        <v>0.24983944049043549</v>
      </c>
      <c r="M11777" s="142" t="str">
        <f>+VLOOKUP($E11777,IGF_2018!$B$8:$Z$347,25,0)</f>
        <v>Medio bajo</v>
      </c>
    </row>
    <row r="11778" spans="1:13" x14ac:dyDescent="0.3">
      <c r="A11778" s="139">
        <f t="shared" si="12079"/>
        <v>310</v>
      </c>
      <c r="B11778" s="148">
        <f t="shared" si="12081"/>
        <v>30</v>
      </c>
      <c r="D11778" s="149" t="str">
        <f>+VLOOKUP($A11778,mUNICIPIOS!$B$4:$F$343,2,0)</f>
        <v>Chiquimula</v>
      </c>
      <c r="E11778" s="149">
        <f>+VLOOKUP($A11778,mUNICIPIOS!$B$4:$F$343,3,0)</f>
        <v>2005</v>
      </c>
      <c r="F11778" s="149" t="str">
        <f>+VLOOKUP($A11778,mUNICIPIOS!$B$4:$F$343,4,0)</f>
        <v>Camotán</v>
      </c>
      <c r="G11778" s="139" t="str">
        <f t="shared" ref="G11778:K11778" si="12102">+G11740</f>
        <v>06</v>
      </c>
      <c r="H11778" t="str">
        <f t="shared" si="12102"/>
        <v>IGE</v>
      </c>
      <c r="I11778" t="str">
        <f t="shared" si="12102"/>
        <v>Índice de Gestión Estratégica</v>
      </c>
      <c r="J11778" t="str">
        <f t="shared" si="12102"/>
        <v>06-01</v>
      </c>
      <c r="K11778" t="str">
        <f t="shared" si="12102"/>
        <v>Ejecución del Plan Operativo Anual  (POA)</v>
      </c>
      <c r="L11778" s="150">
        <f>+VLOOKUP($E11778,IGE_2018!$B$8:$Z$347,3,0)</f>
        <v>1</v>
      </c>
      <c r="M11778" s="142" t="str">
        <f>+VLOOKUP($E11778,IGE_2018!$B$8:$Z$347,4,0)</f>
        <v>Alto</v>
      </c>
    </row>
    <row r="11779" spans="1:13" x14ac:dyDescent="0.3">
      <c r="A11779" s="139">
        <f t="shared" si="12079"/>
        <v>310</v>
      </c>
      <c r="B11779" s="148">
        <f t="shared" si="12081"/>
        <v>31</v>
      </c>
      <c r="D11779" s="149" t="str">
        <f>+VLOOKUP($A11779,mUNICIPIOS!$B$4:$F$343,2,0)</f>
        <v>Chiquimula</v>
      </c>
      <c r="E11779" s="149">
        <f>+VLOOKUP($A11779,mUNICIPIOS!$B$4:$F$343,3,0)</f>
        <v>2005</v>
      </c>
      <c r="F11779" s="149" t="str">
        <f>+VLOOKUP($A11779,mUNICIPIOS!$B$4:$F$343,4,0)</f>
        <v>Camotán</v>
      </c>
      <c r="G11779" s="139" t="str">
        <f t="shared" ref="G11779:K11779" si="12103">+G11741</f>
        <v>06</v>
      </c>
      <c r="H11779" t="str">
        <f t="shared" si="12103"/>
        <v>IGE</v>
      </c>
      <c r="I11779" t="str">
        <f t="shared" si="12103"/>
        <v>Índice de Gestión Estratégica</v>
      </c>
      <c r="J11779" t="str">
        <f t="shared" si="12103"/>
        <v>06-02</v>
      </c>
      <c r="K11779" t="str">
        <f t="shared" si="12103"/>
        <v>Relación Plan de Desarrollo Municipal y Ordenamiento Territorial (PDM-OT) - Plan Estratégico Institucional (PEI) - Plan Operativo Multianual (POM) - Plan Operativo Anual (POA)</v>
      </c>
      <c r="L11779" s="150">
        <f>+VLOOKUP($E11779,IGE_2018!$B$8:$Z$347,6,0)</f>
        <v>0.6333333333333333</v>
      </c>
      <c r="M11779" s="142" t="str">
        <f>+VLOOKUP($E11779,IGE_2018!$B$8:$Z$347,7,0)</f>
        <v>Medio alto</v>
      </c>
    </row>
    <row r="11780" spans="1:13" x14ac:dyDescent="0.3">
      <c r="A11780" s="139">
        <f t="shared" si="12079"/>
        <v>310</v>
      </c>
      <c r="B11780" s="148">
        <f t="shared" si="12081"/>
        <v>32</v>
      </c>
      <c r="D11780" s="149" t="str">
        <f>+VLOOKUP($A11780,mUNICIPIOS!$B$4:$F$343,2,0)</f>
        <v>Chiquimula</v>
      </c>
      <c r="E11780" s="149">
        <f>+VLOOKUP($A11780,mUNICIPIOS!$B$4:$F$343,3,0)</f>
        <v>2005</v>
      </c>
      <c r="F11780" s="149" t="str">
        <f>+VLOOKUP($A11780,mUNICIPIOS!$B$4:$F$343,4,0)</f>
        <v>Camotán</v>
      </c>
      <c r="G11780" s="139" t="str">
        <f t="shared" ref="G11780:K11780" si="12104">+G11742</f>
        <v>06</v>
      </c>
      <c r="H11780" t="str">
        <f t="shared" si="12104"/>
        <v>IGE</v>
      </c>
      <c r="I11780" t="str">
        <f t="shared" si="12104"/>
        <v>Índice de Gestión Estratégica</v>
      </c>
      <c r="J11780" t="str">
        <f t="shared" si="12104"/>
        <v>06-03</v>
      </c>
      <c r="K11780" t="str">
        <f t="shared" si="12104"/>
        <v>Presupuesto de egresos relacionado a competencias municipales que responden a prioridades nacionales de desarrollo.</v>
      </c>
      <c r="L11780" s="150">
        <f>+VLOOKUP($E11780,IGE_2018!$B$8:$Z$347,9,0)</f>
        <v>0.2685638092291629</v>
      </c>
      <c r="M11780" s="142" t="str">
        <f>+VLOOKUP($E11780,IGE_2018!$B$8:$Z$347,10,0)</f>
        <v>Medio bajo</v>
      </c>
    </row>
    <row r="11781" spans="1:13" x14ac:dyDescent="0.3">
      <c r="A11781" s="139">
        <f t="shared" si="12079"/>
        <v>310</v>
      </c>
      <c r="B11781" s="148">
        <f t="shared" si="12081"/>
        <v>33</v>
      </c>
      <c r="D11781" s="149" t="str">
        <f>+VLOOKUP($A11781,mUNICIPIOS!$B$4:$F$343,2,0)</f>
        <v>Chiquimula</v>
      </c>
      <c r="E11781" s="149">
        <f>+VLOOKUP($A11781,mUNICIPIOS!$B$4:$F$343,3,0)</f>
        <v>2005</v>
      </c>
      <c r="F11781" s="149" t="str">
        <f>+VLOOKUP($A11781,mUNICIPIOS!$B$4:$F$343,4,0)</f>
        <v>Camotán</v>
      </c>
      <c r="G11781" s="139" t="str">
        <f t="shared" ref="G11781:K11781" si="12105">+G11743</f>
        <v>06</v>
      </c>
      <c r="H11781" t="str">
        <f t="shared" si="12105"/>
        <v>IGE</v>
      </c>
      <c r="I11781" t="str">
        <f t="shared" si="12105"/>
        <v>Índice de Gestión Estratégica</v>
      </c>
      <c r="J11781" t="str">
        <f t="shared" si="12105"/>
        <v>06-04</v>
      </c>
      <c r="K11781" t="str">
        <f t="shared" si="12105"/>
        <v>Institucionalización de la gestión ordenada del territorio</v>
      </c>
      <c r="L11781" s="150">
        <f>+VLOOKUP($E11781,IGE_2018!$B$8:$Z$347,12,0)</f>
        <v>0.25</v>
      </c>
      <c r="M11781" s="142" t="str">
        <f>+VLOOKUP($E11781,IGE_2018!$B$8:$Z$347,13,0)</f>
        <v>Medio bajo</v>
      </c>
    </row>
    <row r="11782" spans="1:13" x14ac:dyDescent="0.3">
      <c r="A11782" s="139">
        <f t="shared" si="12079"/>
        <v>310</v>
      </c>
      <c r="B11782" s="148">
        <f t="shared" si="12081"/>
        <v>34</v>
      </c>
      <c r="D11782" s="149" t="str">
        <f>+VLOOKUP($A11782,mUNICIPIOS!$B$4:$F$343,2,0)</f>
        <v>Chiquimula</v>
      </c>
      <c r="E11782" s="149">
        <f>+VLOOKUP($A11782,mUNICIPIOS!$B$4:$F$343,3,0)</f>
        <v>2005</v>
      </c>
      <c r="F11782" s="149" t="str">
        <f>+VLOOKUP($A11782,mUNICIPIOS!$B$4:$F$343,4,0)</f>
        <v>Camotán</v>
      </c>
      <c r="G11782" s="139" t="str">
        <f t="shared" ref="G11782:K11782" si="12106">+G11744</f>
        <v>06</v>
      </c>
      <c r="H11782" t="str">
        <f t="shared" si="12106"/>
        <v>IGE</v>
      </c>
      <c r="I11782" t="str">
        <f t="shared" si="12106"/>
        <v>Índice de Gestión Estratégica</v>
      </c>
      <c r="J11782" t="str">
        <f t="shared" si="12106"/>
        <v>06-05</v>
      </c>
      <c r="K11782" t="str">
        <f t="shared" si="12106"/>
        <v>Acciones para la gestión ordenada del territorio</v>
      </c>
      <c r="L11782" s="150">
        <f>+VLOOKUP($E11782,IGE_2018!$B$8:$Z$347,15,0)</f>
        <v>0</v>
      </c>
      <c r="M11782" s="142" t="str">
        <f>+VLOOKUP($E11782,IGE_2018!$B$8:$Z$347,16,0)</f>
        <v>Bajo</v>
      </c>
    </row>
    <row r="11783" spans="1:13" x14ac:dyDescent="0.3">
      <c r="A11783" s="139">
        <f t="shared" si="12079"/>
        <v>310</v>
      </c>
      <c r="B11783" s="148">
        <f t="shared" si="12081"/>
        <v>35</v>
      </c>
      <c r="D11783" s="149" t="str">
        <f>+VLOOKUP($A11783,mUNICIPIOS!$B$4:$F$343,2,0)</f>
        <v>Chiquimula</v>
      </c>
      <c r="E11783" s="149">
        <f>+VLOOKUP($A11783,mUNICIPIOS!$B$4:$F$343,3,0)</f>
        <v>2005</v>
      </c>
      <c r="F11783" s="149" t="str">
        <f>+VLOOKUP($A11783,mUNICIPIOS!$B$4:$F$343,4,0)</f>
        <v>Camotán</v>
      </c>
      <c r="G11783" s="139" t="str">
        <f t="shared" ref="G11783:K11783" si="12107">+G11745</f>
        <v>06</v>
      </c>
      <c r="H11783" t="str">
        <f t="shared" si="12107"/>
        <v>IGE</v>
      </c>
      <c r="I11783" t="str">
        <f t="shared" si="12107"/>
        <v>Índice de Gestión Estratégica</v>
      </c>
      <c r="J11783" t="str">
        <f t="shared" si="12107"/>
        <v>06-06</v>
      </c>
      <c r="K11783" t="str">
        <f t="shared" si="12107"/>
        <v>Gestión de riesgo en la formulación de proyectos derivados de la planificación operativa anual</v>
      </c>
      <c r="L11783" s="150">
        <f>+VLOOKUP($E11783,IGE_2018!$B$8:$Z$347,18,0)</f>
        <v>0</v>
      </c>
      <c r="M11783" s="142" t="str">
        <f>+VLOOKUP($E11783,IGE_2018!$B$8:$Z$347,19,0)</f>
        <v>Bajo</v>
      </c>
    </row>
    <row r="11784" spans="1:13" x14ac:dyDescent="0.3">
      <c r="A11784" s="139">
        <f t="shared" si="12079"/>
        <v>310</v>
      </c>
      <c r="B11784" s="148">
        <f t="shared" si="12081"/>
        <v>36</v>
      </c>
      <c r="D11784" s="149" t="str">
        <f>+VLOOKUP($A11784,mUNICIPIOS!$B$4:$F$343,2,0)</f>
        <v>Chiquimula</v>
      </c>
      <c r="E11784" s="149">
        <f>+VLOOKUP($A11784,mUNICIPIOS!$B$4:$F$343,3,0)</f>
        <v>2005</v>
      </c>
      <c r="F11784" s="149" t="str">
        <f>+VLOOKUP($A11784,mUNICIPIOS!$B$4:$F$343,4,0)</f>
        <v>Camotán</v>
      </c>
      <c r="G11784" s="139" t="str">
        <f t="shared" ref="G11784:K11784" si="12108">+G11746</f>
        <v>06</v>
      </c>
      <c r="H11784" t="str">
        <f t="shared" si="12108"/>
        <v>IGE</v>
      </c>
      <c r="I11784" t="str">
        <f t="shared" si="12108"/>
        <v>Índice de Gestión Estratégica</v>
      </c>
      <c r="J11784" t="str">
        <f t="shared" si="12108"/>
        <v>06-07</v>
      </c>
      <c r="K11784" t="str">
        <f t="shared" si="12108"/>
        <v>Ingresos por servicios ambientales en relación a los ingresos propios sin regalías</v>
      </c>
      <c r="L11784" s="150">
        <f>+VLOOKUP($E11784,IGE_2018!$B$8:$Z$347,21,0)</f>
        <v>0</v>
      </c>
      <c r="M11784" s="142" t="str">
        <f>+VLOOKUP($E11784,IGE_2018!$B$8:$Z$347,22,0)</f>
        <v>Bajo</v>
      </c>
    </row>
    <row r="11785" spans="1:13" x14ac:dyDescent="0.3">
      <c r="A11785" s="139">
        <f t="shared" si="12079"/>
        <v>310</v>
      </c>
      <c r="B11785" s="148">
        <f t="shared" si="12081"/>
        <v>37</v>
      </c>
      <c r="D11785" s="149" t="str">
        <f>+VLOOKUP($A11785,mUNICIPIOS!$B$4:$F$343,2,0)</f>
        <v>Chiquimula</v>
      </c>
      <c r="E11785" s="149">
        <f>+VLOOKUP($A11785,mUNICIPIOS!$B$4:$F$343,3,0)</f>
        <v>2005</v>
      </c>
      <c r="F11785" s="149" t="str">
        <f>+VLOOKUP($A11785,mUNICIPIOS!$B$4:$F$343,4,0)</f>
        <v>Camotán</v>
      </c>
      <c r="G11785" s="139" t="str">
        <f t="shared" ref="G11785:K11785" si="12109">+G11747</f>
        <v>06</v>
      </c>
      <c r="H11785" t="str">
        <f t="shared" si="12109"/>
        <v>IGE</v>
      </c>
      <c r="I11785" t="str">
        <f t="shared" si="12109"/>
        <v>Índice de Gestión Estratégica</v>
      </c>
      <c r="J11785" t="str">
        <f t="shared" si="12109"/>
        <v>INDICE</v>
      </c>
      <c r="K11785">
        <f t="shared" si="12109"/>
        <v>0</v>
      </c>
      <c r="L11785" s="150">
        <f>+VLOOKUP($E11785,IGE_2018!$B$8:$Z$347,24,0)</f>
        <v>0.33714095230729074</v>
      </c>
      <c r="M11785" s="142" t="str">
        <f>+VLOOKUP($E11785,IGE_2018!$B$8:$Z$347,25,0)</f>
        <v>Medio bajo</v>
      </c>
    </row>
    <row r="11786" spans="1:13" x14ac:dyDescent="0.3">
      <c r="A11786" s="139">
        <f t="shared" si="12079"/>
        <v>310</v>
      </c>
      <c r="B11786" s="148">
        <f t="shared" si="12081"/>
        <v>38</v>
      </c>
      <c r="D11786" s="149" t="str">
        <f>+VLOOKUP($A11786,mUNICIPIOS!$B$4:$F$343,2,0)</f>
        <v>Chiquimula</v>
      </c>
      <c r="E11786" s="149">
        <f>+VLOOKUP($A11786,mUNICIPIOS!$B$4:$F$343,3,0)</f>
        <v>2005</v>
      </c>
      <c r="F11786" s="149" t="str">
        <f>+VLOOKUP($A11786,mUNICIPIOS!$B$4:$F$343,4,0)</f>
        <v>Camotán</v>
      </c>
      <c r="G11786" s="139" t="str">
        <f t="shared" ref="G11786:K11786" si="12110">+G11748</f>
        <v>RANKING</v>
      </c>
      <c r="H11786" t="str">
        <f t="shared" si="12110"/>
        <v>RGM</v>
      </c>
      <c r="I11786" t="str">
        <f t="shared" si="12110"/>
        <v>Ranking de la Gestión Municipal 2018</v>
      </c>
      <c r="J11786" t="str">
        <f t="shared" si="12110"/>
        <v>RANKING</v>
      </c>
      <c r="K11786">
        <f t="shared" si="12110"/>
        <v>0</v>
      </c>
      <c r="L11786" s="151">
        <f>+VLOOKUP($E11786,Resultados_generales!$C$8:$AE$347,27,0)</f>
        <v>0.42827643848849456</v>
      </c>
      <c r="M11786" t="str">
        <f>+VLOOKUP($E11786,Resultados_generales!$C$8:$AE$347,28,0)</f>
        <v>Medio</v>
      </c>
    </row>
    <row r="11787" spans="1:13" x14ac:dyDescent="0.3">
      <c r="A11787" s="139">
        <f t="shared" si="12079"/>
        <v>311</v>
      </c>
      <c r="B11787" s="148">
        <f t="shared" si="12081"/>
        <v>1</v>
      </c>
      <c r="D11787" s="149" t="str">
        <f>+VLOOKUP($A11787,mUNICIPIOS!$B$4:$F$343,2,0)</f>
        <v>Chiquimula</v>
      </c>
      <c r="E11787" s="149">
        <f>+VLOOKUP($A11787,mUNICIPIOS!$B$4:$F$343,3,0)</f>
        <v>2006</v>
      </c>
      <c r="F11787" s="149" t="str">
        <f>+VLOOKUP($A11787,mUNICIPIOS!$B$4:$F$343,4,0)</f>
        <v>Olopa</v>
      </c>
      <c r="G11787" s="139" t="str">
        <f t="shared" ref="G11787:K11787" si="12111">+G11749</f>
        <v>01</v>
      </c>
      <c r="H11787" t="str">
        <f t="shared" si="12111"/>
        <v>IPC</v>
      </c>
      <c r="I11787" t="str">
        <f t="shared" si="12111"/>
        <v>Índice de Participación Ciudadana</v>
      </c>
      <c r="J11787" t="str">
        <f t="shared" si="12111"/>
        <v>01-01</v>
      </c>
      <c r="K11787" t="str">
        <f t="shared" si="12111"/>
        <v>Número de reuniones del COMUDE en el año de la medición.</v>
      </c>
      <c r="L11787" s="150">
        <f>+VLOOKUP($E11787,IPC_2018!$B$8:$T$347,3,0)</f>
        <v>1</v>
      </c>
      <c r="M11787" s="142" t="str">
        <f>+VLOOKUP($E11787,IPC_2018!$B$8:$T$347,4,0)</f>
        <v>Alto</v>
      </c>
    </row>
    <row r="11788" spans="1:13" x14ac:dyDescent="0.3">
      <c r="A11788" s="139">
        <f t="shared" si="12079"/>
        <v>311</v>
      </c>
      <c r="B11788" s="148">
        <f t="shared" si="12081"/>
        <v>2</v>
      </c>
      <c r="D11788" s="149" t="str">
        <f>+VLOOKUP($A11788,mUNICIPIOS!$B$4:$F$343,2,0)</f>
        <v>Chiquimula</v>
      </c>
      <c r="E11788" s="149">
        <f>+VLOOKUP($A11788,mUNICIPIOS!$B$4:$F$343,3,0)</f>
        <v>2006</v>
      </c>
      <c r="F11788" s="149" t="str">
        <f>+VLOOKUP($A11788,mUNICIPIOS!$B$4:$F$343,4,0)</f>
        <v>Olopa</v>
      </c>
      <c r="G11788" s="139" t="str">
        <f t="shared" ref="G11788:K11788" si="12112">+G11750</f>
        <v>01</v>
      </c>
      <c r="H11788" t="str">
        <f t="shared" si="12112"/>
        <v>IPC</v>
      </c>
      <c r="I11788" t="str">
        <f t="shared" si="12112"/>
        <v>Índice de Participación Ciudadana</v>
      </c>
      <c r="J11788" t="str">
        <f t="shared" si="12112"/>
        <v>01-02</v>
      </c>
      <c r="K11788" t="str">
        <f t="shared" si="12112"/>
        <v>Participación de Alcaldes, Concejales y Síndicos determinados o designados en el COMUDE</v>
      </c>
      <c r="L11788" s="150">
        <f>+VLOOKUP($E11788,IPC_2018!$B$8:$T$347,6,0)</f>
        <v>0.859375</v>
      </c>
      <c r="M11788" s="142" t="str">
        <f>+VLOOKUP($E11788,IPC_2018!$B$8:$T$347,7,0)</f>
        <v>Alto</v>
      </c>
    </row>
    <row r="11789" spans="1:13" x14ac:dyDescent="0.3">
      <c r="A11789" s="139">
        <f t="shared" si="12079"/>
        <v>311</v>
      </c>
      <c r="B11789" s="148">
        <f t="shared" si="12081"/>
        <v>3</v>
      </c>
      <c r="D11789" s="149" t="str">
        <f>+VLOOKUP($A11789,mUNICIPIOS!$B$4:$F$343,2,0)</f>
        <v>Chiquimula</v>
      </c>
      <c r="E11789" s="149">
        <f>+VLOOKUP($A11789,mUNICIPIOS!$B$4:$F$343,3,0)</f>
        <v>2006</v>
      </c>
      <c r="F11789" s="149" t="str">
        <f>+VLOOKUP($A11789,mUNICIPIOS!$B$4:$F$343,4,0)</f>
        <v>Olopa</v>
      </c>
      <c r="G11789" s="139" t="str">
        <f t="shared" ref="G11789:K11789" si="12113">+G11751</f>
        <v>01</v>
      </c>
      <c r="H11789" t="str">
        <f t="shared" si="12113"/>
        <v>IPC</v>
      </c>
      <c r="I11789" t="str">
        <f t="shared" si="12113"/>
        <v>Índice de Participación Ciudadana</v>
      </c>
      <c r="J11789" t="str">
        <f t="shared" si="12113"/>
        <v>01-03</v>
      </c>
      <c r="K11789" t="str">
        <f t="shared" si="12113"/>
        <v>Participación  de organizaciones de jóvenes, mujeres, pueblos mayas, xincas, garífunas, y otras organizaciones en el Comude</v>
      </c>
      <c r="L11789" s="150">
        <f>+VLOOKUP($E11789,IPC_2018!$B$8:$T$347,9,0)</f>
        <v>0</v>
      </c>
      <c r="M11789" s="142" t="str">
        <f>+VLOOKUP($E11789,IPC_2018!$B$8:$T$347,10,0)</f>
        <v>Bajo</v>
      </c>
    </row>
    <row r="11790" spans="1:13" x14ac:dyDescent="0.3">
      <c r="A11790" s="139">
        <f t="shared" si="12079"/>
        <v>311</v>
      </c>
      <c r="B11790" s="148">
        <f t="shared" si="12081"/>
        <v>4</v>
      </c>
      <c r="D11790" s="149" t="str">
        <f>+VLOOKUP($A11790,mUNICIPIOS!$B$4:$F$343,2,0)</f>
        <v>Chiquimula</v>
      </c>
      <c r="E11790" s="149">
        <f>+VLOOKUP($A11790,mUNICIPIOS!$B$4:$F$343,3,0)</f>
        <v>2006</v>
      </c>
      <c r="F11790" s="149" t="str">
        <f>+VLOOKUP($A11790,mUNICIPIOS!$B$4:$F$343,4,0)</f>
        <v>Olopa</v>
      </c>
      <c r="G11790" s="139" t="str">
        <f t="shared" ref="G11790:K11790" si="12114">+G11752</f>
        <v>01</v>
      </c>
      <c r="H11790" t="str">
        <f t="shared" si="12114"/>
        <v>IPC</v>
      </c>
      <c r="I11790" t="str">
        <f t="shared" si="12114"/>
        <v>Índice de Participación Ciudadana</v>
      </c>
      <c r="J11790" t="str">
        <f t="shared" si="12114"/>
        <v>01-04</v>
      </c>
      <c r="K11790" t="str">
        <f t="shared" si="12114"/>
        <v>Representatividad territorial del Comude.</v>
      </c>
      <c r="L11790" s="150">
        <f>+VLOOKUP($E11790,IPC_2018!$B$8:$T$347,12,0)</f>
        <v>0.50795454545454544</v>
      </c>
      <c r="M11790" s="142" t="str">
        <f>+VLOOKUP($E11790,IPC_2018!$B$8:$T$347,13,0)</f>
        <v>Medio</v>
      </c>
    </row>
    <row r="11791" spans="1:13" x14ac:dyDescent="0.3">
      <c r="A11791" s="139">
        <f t="shared" si="12079"/>
        <v>311</v>
      </c>
      <c r="B11791" s="148">
        <f t="shared" si="12081"/>
        <v>5</v>
      </c>
      <c r="D11791" s="149" t="str">
        <f>+VLOOKUP($A11791,mUNICIPIOS!$B$4:$F$343,2,0)</f>
        <v>Chiquimula</v>
      </c>
      <c r="E11791" s="149">
        <f>+VLOOKUP($A11791,mUNICIPIOS!$B$4:$F$343,3,0)</f>
        <v>2006</v>
      </c>
      <c r="F11791" s="149" t="str">
        <f>+VLOOKUP($A11791,mUNICIPIOS!$B$4:$F$343,4,0)</f>
        <v>Olopa</v>
      </c>
      <c r="G11791" s="139" t="str">
        <f t="shared" ref="G11791:K11791" si="12115">+G11753</f>
        <v>01</v>
      </c>
      <c r="H11791" t="str">
        <f t="shared" si="12115"/>
        <v>IPC</v>
      </c>
      <c r="I11791" t="str">
        <f t="shared" si="12115"/>
        <v>Índice de Participación Ciudadana</v>
      </c>
      <c r="J11791" t="str">
        <f t="shared" si="12115"/>
        <v>01-05</v>
      </c>
      <c r="K11791" t="str">
        <f t="shared" si="12115"/>
        <v>Funcionamiento del Comude</v>
      </c>
      <c r="L11791" s="150">
        <f>+VLOOKUP($E11791,IPC_2018!$B$8:$T$347,15,0)</f>
        <v>0.49972394010590954</v>
      </c>
      <c r="M11791" s="142" t="str">
        <f>+VLOOKUP($E11791,IPC_2018!$B$8:$T$347,16,0)</f>
        <v>Medio</v>
      </c>
    </row>
    <row r="11792" spans="1:13" x14ac:dyDescent="0.3">
      <c r="A11792" s="139">
        <f t="shared" si="12079"/>
        <v>311</v>
      </c>
      <c r="B11792" s="148">
        <f t="shared" si="12081"/>
        <v>6</v>
      </c>
      <c r="D11792" s="149" t="str">
        <f>+VLOOKUP($A11792,mUNICIPIOS!$B$4:$F$343,2,0)</f>
        <v>Chiquimula</v>
      </c>
      <c r="E11792" s="149">
        <f>+VLOOKUP($A11792,mUNICIPIOS!$B$4:$F$343,3,0)</f>
        <v>2006</v>
      </c>
      <c r="F11792" s="149" t="str">
        <f>+VLOOKUP($A11792,mUNICIPIOS!$B$4:$F$343,4,0)</f>
        <v>Olopa</v>
      </c>
      <c r="G11792" s="139" t="str">
        <f t="shared" ref="G11792:K11792" si="12116">+G11754</f>
        <v>01</v>
      </c>
      <c r="H11792" t="str">
        <f t="shared" si="12116"/>
        <v>IPC</v>
      </c>
      <c r="I11792" t="str">
        <f t="shared" si="12116"/>
        <v>Índice de Participación Ciudadana</v>
      </c>
      <c r="J11792" t="str">
        <f t="shared" si="12116"/>
        <v>INDICE</v>
      </c>
      <c r="K11792">
        <f t="shared" si="12116"/>
        <v>0</v>
      </c>
      <c r="L11792" s="150">
        <f>+VLOOKUP($E11792,IPC_2018!$B$8:$T$347,18,0)</f>
        <v>0.68357364783406827</v>
      </c>
      <c r="M11792" s="142" t="str">
        <f>+VLOOKUP($E11792,IPC_2018!$B$8:$T$347,19,0)</f>
        <v>Medio alto</v>
      </c>
    </row>
    <row r="11793" spans="1:13" x14ac:dyDescent="0.3">
      <c r="A11793" s="139">
        <f t="shared" si="12079"/>
        <v>311</v>
      </c>
      <c r="B11793" s="148">
        <f t="shared" si="12081"/>
        <v>7</v>
      </c>
      <c r="D11793" s="149" t="str">
        <f>+VLOOKUP($A11793,mUNICIPIOS!$B$4:$F$343,2,0)</f>
        <v>Chiquimula</v>
      </c>
      <c r="E11793" s="149">
        <f>+VLOOKUP($A11793,mUNICIPIOS!$B$4:$F$343,3,0)</f>
        <v>2006</v>
      </c>
      <c r="F11793" s="149" t="str">
        <f>+VLOOKUP($A11793,mUNICIPIOS!$B$4:$F$343,4,0)</f>
        <v>Olopa</v>
      </c>
      <c r="G11793" s="139" t="str">
        <f t="shared" ref="G11793:K11793" si="12117">+G11755</f>
        <v>02</v>
      </c>
      <c r="H11793" t="str">
        <f t="shared" si="12117"/>
        <v>IIC</v>
      </c>
      <c r="I11793" t="str">
        <f t="shared" si="12117"/>
        <v>Índice de Información a la Ciudadanía</v>
      </c>
      <c r="J11793" t="str">
        <f t="shared" si="12117"/>
        <v>02-01</v>
      </c>
      <c r="K11793" t="str">
        <f t="shared" si="12117"/>
        <v>Rendición de cuentas cuatrimestral y anual al Comude enfocadas en resultados.</v>
      </c>
      <c r="L11793" s="150">
        <f>+VLOOKUP($E11793,IIC_2018!$B$8:$Q$347,3,0)</f>
        <v>0.8666666666666667</v>
      </c>
      <c r="M11793" s="142" t="str">
        <f>+VLOOKUP($E11793,IIC_2018!$B$8:$Q$347,4,0)</f>
        <v>Alto</v>
      </c>
    </row>
    <row r="11794" spans="1:13" x14ac:dyDescent="0.3">
      <c r="A11794" s="139">
        <f t="shared" si="12079"/>
        <v>311</v>
      </c>
      <c r="B11794" s="148">
        <f t="shared" si="12081"/>
        <v>8</v>
      </c>
      <c r="D11794" s="149" t="str">
        <f>+VLOOKUP($A11794,mUNICIPIOS!$B$4:$F$343,2,0)</f>
        <v>Chiquimula</v>
      </c>
      <c r="E11794" s="149">
        <f>+VLOOKUP($A11794,mUNICIPIOS!$B$4:$F$343,3,0)</f>
        <v>2006</v>
      </c>
      <c r="F11794" s="149" t="str">
        <f>+VLOOKUP($A11794,mUNICIPIOS!$B$4:$F$343,4,0)</f>
        <v>Olopa</v>
      </c>
      <c r="G11794" s="139" t="str">
        <f t="shared" ref="G11794:K11794" si="12118">+G11756</f>
        <v>02</v>
      </c>
      <c r="H11794" t="str">
        <f t="shared" si="12118"/>
        <v>IIC</v>
      </c>
      <c r="I11794" t="str">
        <f t="shared" si="12118"/>
        <v>Índice de Información a la Ciudadanía</v>
      </c>
      <c r="J11794" t="str">
        <f t="shared" si="12118"/>
        <v>02-02</v>
      </c>
      <c r="K11794" t="str">
        <f t="shared" si="12118"/>
        <v>Información presupuestaria y otra información brindada a la ciudadanía disponible en medios locales de comunicación.</v>
      </c>
      <c r="L11794" s="150">
        <f>+VLOOKUP($E11794,IIC_2018!$B$8:$Q$347,6,0)</f>
        <v>1</v>
      </c>
      <c r="M11794" s="142" t="str">
        <f>+VLOOKUP($E11794,IIC_2018!$B$8:$Q$347,7,0)</f>
        <v>Alto</v>
      </c>
    </row>
    <row r="11795" spans="1:13" x14ac:dyDescent="0.3">
      <c r="A11795" s="139">
        <f t="shared" si="12079"/>
        <v>311</v>
      </c>
      <c r="B11795" s="148">
        <f t="shared" si="12081"/>
        <v>9</v>
      </c>
      <c r="D11795" s="149" t="str">
        <f>+VLOOKUP($A11795,mUNICIPIOS!$B$4:$F$343,2,0)</f>
        <v>Chiquimula</v>
      </c>
      <c r="E11795" s="149">
        <f>+VLOOKUP($A11795,mUNICIPIOS!$B$4:$F$343,3,0)</f>
        <v>2006</v>
      </c>
      <c r="F11795" s="149" t="str">
        <f>+VLOOKUP($A11795,mUNICIPIOS!$B$4:$F$343,4,0)</f>
        <v>Olopa</v>
      </c>
      <c r="G11795" s="139" t="str">
        <f t="shared" ref="G11795:K11795" si="12119">+G11757</f>
        <v>02</v>
      </c>
      <c r="H11795" t="str">
        <f t="shared" si="12119"/>
        <v>IIC</v>
      </c>
      <c r="I11795" t="str">
        <f t="shared" si="12119"/>
        <v>Índice de Información a la Ciudadanía</v>
      </c>
      <c r="J11795" t="str">
        <f t="shared" si="12119"/>
        <v>02-03</v>
      </c>
      <c r="K11795" t="str">
        <f t="shared" si="12119"/>
        <v>Información pública de oficio actualizada y disponible de acuerdo a la LAIP y uso de internet.</v>
      </c>
      <c r="L11795" s="150">
        <f>+VLOOKUP($E11795,IIC_2018!$B$8:$Q$347,9,0)</f>
        <v>0.99999999999999989</v>
      </c>
      <c r="M11795" s="142" t="str">
        <f>+VLOOKUP($E11795,IIC_2018!$B$8:$Q$347,10,0)</f>
        <v>Alto</v>
      </c>
    </row>
    <row r="11796" spans="1:13" x14ac:dyDescent="0.3">
      <c r="A11796" s="139">
        <f t="shared" si="12079"/>
        <v>311</v>
      </c>
      <c r="B11796" s="148">
        <f t="shared" si="12081"/>
        <v>10</v>
      </c>
      <c r="D11796" s="149" t="str">
        <f>+VLOOKUP($A11796,mUNICIPIOS!$B$4:$F$343,2,0)</f>
        <v>Chiquimula</v>
      </c>
      <c r="E11796" s="149">
        <f>+VLOOKUP($A11796,mUNICIPIOS!$B$4:$F$343,3,0)</f>
        <v>2006</v>
      </c>
      <c r="F11796" s="149" t="str">
        <f>+VLOOKUP($A11796,mUNICIPIOS!$B$4:$F$343,4,0)</f>
        <v>Olopa</v>
      </c>
      <c r="G11796" s="139" t="str">
        <f t="shared" ref="G11796:K11796" si="12120">+G11758</f>
        <v>02</v>
      </c>
      <c r="H11796" t="str">
        <f t="shared" si="12120"/>
        <v>IIC</v>
      </c>
      <c r="I11796" t="str">
        <f t="shared" si="12120"/>
        <v>Índice de Información a la Ciudadanía</v>
      </c>
      <c r="J11796" t="str">
        <f t="shared" si="12120"/>
        <v>02-04</v>
      </c>
      <c r="K11796" t="str">
        <f t="shared" si="12120"/>
        <v>Relación del monto contratado por medio de Guate compras con el total del presupuesto de egresos vigente.</v>
      </c>
      <c r="L11796" s="150">
        <f>+VLOOKUP($E11796,IIC_2018!$B$8:$Q$347,12,0)</f>
        <v>0.4901176878378985</v>
      </c>
      <c r="M11796" s="142" t="str">
        <f>+VLOOKUP($E11796,IIC_2018!$B$8:$Q$347,13,0)</f>
        <v>Medio</v>
      </c>
    </row>
    <row r="11797" spans="1:13" x14ac:dyDescent="0.3">
      <c r="A11797" s="139">
        <f t="shared" si="12079"/>
        <v>311</v>
      </c>
      <c r="B11797" s="148">
        <f t="shared" si="12081"/>
        <v>11</v>
      </c>
      <c r="D11797" s="149" t="str">
        <f>+VLOOKUP($A11797,mUNICIPIOS!$B$4:$F$343,2,0)</f>
        <v>Chiquimula</v>
      </c>
      <c r="E11797" s="149">
        <f>+VLOOKUP($A11797,mUNICIPIOS!$B$4:$F$343,3,0)</f>
        <v>2006</v>
      </c>
      <c r="F11797" s="149" t="str">
        <f>+VLOOKUP($A11797,mUNICIPIOS!$B$4:$F$343,4,0)</f>
        <v>Olopa</v>
      </c>
      <c r="G11797" s="139" t="str">
        <f t="shared" ref="G11797:K11797" si="12121">+G11759</f>
        <v>02</v>
      </c>
      <c r="H11797" t="str">
        <f t="shared" si="12121"/>
        <v>IIC</v>
      </c>
      <c r="I11797" t="str">
        <f t="shared" si="12121"/>
        <v>Índice de Información a la Ciudadanía</v>
      </c>
      <c r="J11797" t="str">
        <f t="shared" si="12121"/>
        <v>INDICE</v>
      </c>
      <c r="K11797">
        <f t="shared" si="12121"/>
        <v>0</v>
      </c>
      <c r="L11797" s="150">
        <f>+VLOOKUP($E11797,IIC_2018!$B$8:$Q$347,15,0)</f>
        <v>0.83919608862614126</v>
      </c>
      <c r="M11797" s="142" t="str">
        <f>+VLOOKUP($E11797,IIC_2018!$B$8:$Q$347,16,0)</f>
        <v>Alto</v>
      </c>
    </row>
    <row r="11798" spans="1:13" x14ac:dyDescent="0.3">
      <c r="A11798" s="139">
        <f t="shared" si="12079"/>
        <v>311</v>
      </c>
      <c r="B11798" s="148">
        <f t="shared" si="12081"/>
        <v>12</v>
      </c>
      <c r="D11798" s="149" t="str">
        <f>+VLOOKUP($A11798,mUNICIPIOS!$B$4:$F$343,2,0)</f>
        <v>Chiquimula</v>
      </c>
      <c r="E11798" s="149">
        <f>+VLOOKUP($A11798,mUNICIPIOS!$B$4:$F$343,3,0)</f>
        <v>2006</v>
      </c>
      <c r="F11798" s="149" t="str">
        <f>+VLOOKUP($A11798,mUNICIPIOS!$B$4:$F$343,4,0)</f>
        <v>Olopa</v>
      </c>
      <c r="G11798" s="139" t="str">
        <f t="shared" ref="G11798:K11798" si="12122">+G11760</f>
        <v>03</v>
      </c>
      <c r="H11798" t="str">
        <f t="shared" si="12122"/>
        <v>ISP</v>
      </c>
      <c r="I11798" t="str">
        <f t="shared" si="12122"/>
        <v>Índice de Servicios Públicos</v>
      </c>
      <c r="J11798" t="str">
        <f t="shared" si="12122"/>
        <v>03-01</v>
      </c>
      <c r="K11798" t="str">
        <f t="shared" si="12122"/>
        <v>Cobertura del servicio público de agua</v>
      </c>
      <c r="L11798" s="150">
        <f>+VLOOKUP($E11798,ISP_2018!$B$8:$T$347,3,0)</f>
        <v>0.12519685039370079</v>
      </c>
      <c r="M11798" s="142" t="str">
        <f>+VLOOKUP($E11798,ISP_2018!$B$8:$T$347,4,0)</f>
        <v>Bajo</v>
      </c>
    </row>
    <row r="11799" spans="1:13" x14ac:dyDescent="0.3">
      <c r="A11799" s="139">
        <f t="shared" si="12079"/>
        <v>311</v>
      </c>
      <c r="B11799" s="148">
        <f t="shared" si="12081"/>
        <v>13</v>
      </c>
      <c r="D11799" s="149" t="str">
        <f>+VLOOKUP($A11799,mUNICIPIOS!$B$4:$F$343,2,0)</f>
        <v>Chiquimula</v>
      </c>
      <c r="E11799" s="149">
        <f>+VLOOKUP($A11799,mUNICIPIOS!$B$4:$F$343,3,0)</f>
        <v>2006</v>
      </c>
      <c r="F11799" s="149" t="str">
        <f>+VLOOKUP($A11799,mUNICIPIOS!$B$4:$F$343,4,0)</f>
        <v>Olopa</v>
      </c>
      <c r="G11799" s="139" t="str">
        <f t="shared" ref="G11799:K11799" si="12123">+G11761</f>
        <v>03</v>
      </c>
      <c r="H11799" t="str">
        <f t="shared" si="12123"/>
        <v>ISP</v>
      </c>
      <c r="I11799" t="str">
        <f t="shared" si="12123"/>
        <v>Índice de Servicios Públicos</v>
      </c>
      <c r="J11799" t="str">
        <f t="shared" si="12123"/>
        <v>03-02</v>
      </c>
      <c r="K11799" t="str">
        <f t="shared" si="12123"/>
        <v>Control de la calidad del servicio público de agua</v>
      </c>
      <c r="L11799" s="150">
        <f>+VLOOKUP($E11799,ISP_2018!$B$8:$T$347,6,0)</f>
        <v>0.44898373983739837</v>
      </c>
      <c r="M11799" s="142" t="str">
        <f>+VLOOKUP($E11799,ISP_2018!$B$8:$T$347,7,0)</f>
        <v>Medio</v>
      </c>
    </row>
    <row r="11800" spans="1:13" x14ac:dyDescent="0.3">
      <c r="A11800" s="139">
        <f t="shared" si="12079"/>
        <v>311</v>
      </c>
      <c r="B11800" s="148">
        <f t="shared" si="12081"/>
        <v>14</v>
      </c>
      <c r="D11800" s="149" t="str">
        <f>+VLOOKUP($A11800,mUNICIPIOS!$B$4:$F$343,2,0)</f>
        <v>Chiquimula</v>
      </c>
      <c r="E11800" s="149">
        <f>+VLOOKUP($A11800,mUNICIPIOS!$B$4:$F$343,3,0)</f>
        <v>2006</v>
      </c>
      <c r="F11800" s="149" t="str">
        <f>+VLOOKUP($A11800,mUNICIPIOS!$B$4:$F$343,4,0)</f>
        <v>Olopa</v>
      </c>
      <c r="G11800" s="139" t="str">
        <f t="shared" ref="G11800:K11800" si="12124">+G11762</f>
        <v>03</v>
      </c>
      <c r="H11800" t="str">
        <f t="shared" si="12124"/>
        <v>ISP</v>
      </c>
      <c r="I11800" t="str">
        <f t="shared" si="12124"/>
        <v>Índice de Servicios Públicos</v>
      </c>
      <c r="J11800" t="str">
        <f t="shared" si="12124"/>
        <v>03-03</v>
      </c>
      <c r="K11800" t="str">
        <f t="shared" si="12124"/>
        <v>Disposición  y tratamiento  de aguas residuales</v>
      </c>
      <c r="L11800" s="150">
        <f>+VLOOKUP($E11800,ISP_2018!$B$8:$T$347,9,0)</f>
        <v>0.34468590572935504</v>
      </c>
      <c r="M11800" s="142" t="str">
        <f>+VLOOKUP($E11800,ISP_2018!$B$8:$T$347,10,0)</f>
        <v>Medio bajo</v>
      </c>
    </row>
    <row r="11801" spans="1:13" x14ac:dyDescent="0.3">
      <c r="A11801" s="139">
        <f t="shared" si="12079"/>
        <v>311</v>
      </c>
      <c r="B11801" s="148">
        <f t="shared" si="12081"/>
        <v>15</v>
      </c>
      <c r="D11801" s="149" t="str">
        <f>+VLOOKUP($A11801,mUNICIPIOS!$B$4:$F$343,2,0)</f>
        <v>Chiquimula</v>
      </c>
      <c r="E11801" s="149">
        <f>+VLOOKUP($A11801,mUNICIPIOS!$B$4:$F$343,3,0)</f>
        <v>2006</v>
      </c>
      <c r="F11801" s="149" t="str">
        <f>+VLOOKUP($A11801,mUNICIPIOS!$B$4:$F$343,4,0)</f>
        <v>Olopa</v>
      </c>
      <c r="G11801" s="139" t="str">
        <f t="shared" ref="G11801:K11801" si="12125">+G11763</f>
        <v>03</v>
      </c>
      <c r="H11801" t="str">
        <f t="shared" si="12125"/>
        <v>ISP</v>
      </c>
      <c r="I11801" t="str">
        <f t="shared" si="12125"/>
        <v>Índice de Servicios Públicos</v>
      </c>
      <c r="J11801" t="str">
        <f t="shared" si="12125"/>
        <v>03-04</v>
      </c>
      <c r="K11801" t="str">
        <f t="shared" si="12125"/>
        <v>Gestión y manejo de los residuos y desechos sólidos</v>
      </c>
      <c r="L11801" s="150">
        <f>+VLOOKUP($E11801,ISP_2018!$B$8:$T$347,12,0)</f>
        <v>0.67200762864122565</v>
      </c>
      <c r="M11801" s="142" t="str">
        <f>+VLOOKUP($E11801,ISP_2018!$B$8:$T$347,13,0)</f>
        <v>Medio alto</v>
      </c>
    </row>
    <row r="11802" spans="1:13" x14ac:dyDescent="0.3">
      <c r="A11802" s="139">
        <f t="shared" si="12079"/>
        <v>311</v>
      </c>
      <c r="B11802" s="148">
        <f t="shared" si="12081"/>
        <v>16</v>
      </c>
      <c r="D11802" s="149" t="str">
        <f>+VLOOKUP($A11802,mUNICIPIOS!$B$4:$F$343,2,0)</f>
        <v>Chiquimula</v>
      </c>
      <c r="E11802" s="149">
        <f>+VLOOKUP($A11802,mUNICIPIOS!$B$4:$F$343,3,0)</f>
        <v>2006</v>
      </c>
      <c r="F11802" s="149" t="str">
        <f>+VLOOKUP($A11802,mUNICIPIOS!$B$4:$F$343,4,0)</f>
        <v>Olopa</v>
      </c>
      <c r="G11802" s="139" t="str">
        <f t="shared" ref="G11802:K11802" si="12126">+G11764</f>
        <v>03</v>
      </c>
      <c r="H11802" t="str">
        <f t="shared" si="12126"/>
        <v>ISP</v>
      </c>
      <c r="I11802" t="str">
        <f t="shared" si="12126"/>
        <v>Índice de Servicios Públicos</v>
      </c>
      <c r="J11802" t="str">
        <f t="shared" si="12126"/>
        <v>03-05</v>
      </c>
      <c r="K11802" t="str">
        <f t="shared" si="12126"/>
        <v>Gestión de servicios públicos municipales</v>
      </c>
      <c r="L11802" s="150">
        <f>+VLOOKUP($E11802,ISP_2018!$B$8:$T$347,15,0)</f>
        <v>0.62903225806451613</v>
      </c>
      <c r="M11802" s="142" t="str">
        <f>+VLOOKUP($E11802,ISP_2018!$B$8:$T$347,16,0)</f>
        <v>Medio alto</v>
      </c>
    </row>
    <row r="11803" spans="1:13" x14ac:dyDescent="0.3">
      <c r="A11803" s="139">
        <f t="shared" si="12079"/>
        <v>311</v>
      </c>
      <c r="B11803" s="148">
        <f t="shared" si="12081"/>
        <v>17</v>
      </c>
      <c r="D11803" s="149" t="str">
        <f>+VLOOKUP($A11803,mUNICIPIOS!$B$4:$F$343,2,0)</f>
        <v>Chiquimula</v>
      </c>
      <c r="E11803" s="149">
        <f>+VLOOKUP($A11803,mUNICIPIOS!$B$4:$F$343,3,0)</f>
        <v>2006</v>
      </c>
      <c r="F11803" s="149" t="str">
        <f>+VLOOKUP($A11803,mUNICIPIOS!$B$4:$F$343,4,0)</f>
        <v>Olopa</v>
      </c>
      <c r="G11803" s="139" t="str">
        <f t="shared" ref="G11803:K11803" si="12127">+G11765</f>
        <v>03</v>
      </c>
      <c r="H11803" t="str">
        <f t="shared" si="12127"/>
        <v>ISP</v>
      </c>
      <c r="I11803" t="str">
        <f t="shared" si="12127"/>
        <v>Índice de Servicios Públicos</v>
      </c>
      <c r="J11803" t="str">
        <f t="shared" si="12127"/>
        <v>INDICE</v>
      </c>
      <c r="K11803">
        <f t="shared" si="12127"/>
        <v>0</v>
      </c>
      <c r="L11803" s="150">
        <f>+VLOOKUP($E11803,ISP_2018!$B$8:$T$347,18,0)</f>
        <v>0.47635996547760895</v>
      </c>
      <c r="M11803" s="142" t="str">
        <f>+VLOOKUP($E11803,ISP_2018!$B$8:$T$347,19,0)</f>
        <v>Medio</v>
      </c>
    </row>
    <row r="11804" spans="1:13" x14ac:dyDescent="0.3">
      <c r="A11804" s="139">
        <f t="shared" si="12079"/>
        <v>311</v>
      </c>
      <c r="B11804" s="148">
        <f t="shared" si="12081"/>
        <v>18</v>
      </c>
      <c r="D11804" s="149" t="str">
        <f>+VLOOKUP($A11804,mUNICIPIOS!$B$4:$F$343,2,0)</f>
        <v>Chiquimula</v>
      </c>
      <c r="E11804" s="149">
        <f>+VLOOKUP($A11804,mUNICIPIOS!$B$4:$F$343,3,0)</f>
        <v>2006</v>
      </c>
      <c r="F11804" s="149" t="str">
        <f>+VLOOKUP($A11804,mUNICIPIOS!$B$4:$F$343,4,0)</f>
        <v>Olopa</v>
      </c>
      <c r="G11804" s="139" t="str">
        <f t="shared" ref="G11804:K11804" si="12128">+G11766</f>
        <v>04</v>
      </c>
      <c r="H11804" t="str">
        <f t="shared" si="12128"/>
        <v>IGA</v>
      </c>
      <c r="I11804" t="str">
        <f t="shared" si="12128"/>
        <v>Índice de Gestión Administrativa</v>
      </c>
      <c r="J11804" t="str">
        <f t="shared" si="12128"/>
        <v>04-01</v>
      </c>
      <c r="K11804" t="str">
        <f t="shared" si="12128"/>
        <v>Existencia de elementos de atención municipal orientada al vecino</v>
      </c>
      <c r="L11804" s="150">
        <f>+VLOOKUP($E11804,IGA_2018!$B$8:$N$347,3,0)</f>
        <v>1</v>
      </c>
      <c r="M11804" s="142" t="str">
        <f>+VLOOKUP($E11804,IGA_2018!$B$8:$N$347,4,0)</f>
        <v>Alto</v>
      </c>
    </row>
    <row r="11805" spans="1:13" x14ac:dyDescent="0.3">
      <c r="A11805" s="139">
        <f t="shared" si="12079"/>
        <v>311</v>
      </c>
      <c r="B11805" s="148">
        <f t="shared" si="12081"/>
        <v>19</v>
      </c>
      <c r="D11805" s="149" t="str">
        <f>+VLOOKUP($A11805,mUNICIPIOS!$B$4:$F$343,2,0)</f>
        <v>Chiquimula</v>
      </c>
      <c r="E11805" s="149">
        <f>+VLOOKUP($A11805,mUNICIPIOS!$B$4:$F$343,3,0)</f>
        <v>2006</v>
      </c>
      <c r="F11805" s="149" t="str">
        <f>+VLOOKUP($A11805,mUNICIPIOS!$B$4:$F$343,4,0)</f>
        <v>Olopa</v>
      </c>
      <c r="G11805" s="139" t="str">
        <f t="shared" ref="G11805:K11805" si="12129">+G11767</f>
        <v>04</v>
      </c>
      <c r="H11805" t="str">
        <f t="shared" si="12129"/>
        <v>IGA</v>
      </c>
      <c r="I11805" t="str">
        <f t="shared" si="12129"/>
        <v>Índice de Gestión Administrativa</v>
      </c>
      <c r="J11805" t="str">
        <f t="shared" si="12129"/>
        <v>04-02</v>
      </c>
      <c r="K11805" t="str">
        <f t="shared" si="12129"/>
        <v>Gestión del recurso humano.</v>
      </c>
      <c r="L11805" s="150">
        <f>+VLOOKUP($E11805,IGA_2018!$B$8:$N$347,6,0)</f>
        <v>0.49549317537986109</v>
      </c>
      <c r="M11805" s="142" t="str">
        <f>+VLOOKUP($E11805,IGA_2018!$B$8:$N$347,7,0)</f>
        <v>Medio</v>
      </c>
    </row>
    <row r="11806" spans="1:13" x14ac:dyDescent="0.3">
      <c r="A11806" s="139">
        <f t="shared" si="12079"/>
        <v>311</v>
      </c>
      <c r="B11806" s="148">
        <f t="shared" si="12081"/>
        <v>20</v>
      </c>
      <c r="D11806" s="149" t="str">
        <f>+VLOOKUP($A11806,mUNICIPIOS!$B$4:$F$343,2,0)</f>
        <v>Chiquimula</v>
      </c>
      <c r="E11806" s="149">
        <f>+VLOOKUP($A11806,mUNICIPIOS!$B$4:$F$343,3,0)</f>
        <v>2006</v>
      </c>
      <c r="F11806" s="149" t="str">
        <f>+VLOOKUP($A11806,mUNICIPIOS!$B$4:$F$343,4,0)</f>
        <v>Olopa</v>
      </c>
      <c r="G11806" s="139" t="str">
        <f t="shared" ref="G11806:K11806" si="12130">+G11768</f>
        <v>04</v>
      </c>
      <c r="H11806" t="str">
        <f t="shared" si="12130"/>
        <v>IGA</v>
      </c>
      <c r="I11806" t="str">
        <f t="shared" si="12130"/>
        <v>Índice de Gestión Administrativa</v>
      </c>
      <c r="J11806" t="str">
        <f t="shared" si="12130"/>
        <v>04-03</v>
      </c>
      <c r="K11806" t="str">
        <f t="shared" si="12130"/>
        <v>Existencia de oficinas municipales con instrumentos de gestión.</v>
      </c>
      <c r="L11806" s="150">
        <f>+VLOOKUP($E11806,IGA_2018!$B$8:$N$347,9,0)</f>
        <v>0.54464285714285721</v>
      </c>
      <c r="M11806" s="142" t="str">
        <f>+VLOOKUP($E11806,IGA_2018!$B$8:$N$347,10,0)</f>
        <v>Medio</v>
      </c>
    </row>
    <row r="11807" spans="1:13" x14ac:dyDescent="0.3">
      <c r="A11807" s="139">
        <f t="shared" si="12079"/>
        <v>311</v>
      </c>
      <c r="B11807" s="148">
        <f t="shared" si="12081"/>
        <v>21</v>
      </c>
      <c r="D11807" s="149" t="str">
        <f>+VLOOKUP($A11807,mUNICIPIOS!$B$4:$F$343,2,0)</f>
        <v>Chiquimula</v>
      </c>
      <c r="E11807" s="149">
        <f>+VLOOKUP($A11807,mUNICIPIOS!$B$4:$F$343,3,0)</f>
        <v>2006</v>
      </c>
      <c r="F11807" s="149" t="str">
        <f>+VLOOKUP($A11807,mUNICIPIOS!$B$4:$F$343,4,0)</f>
        <v>Olopa</v>
      </c>
      <c r="G11807" s="139" t="str">
        <f t="shared" ref="G11807:K11807" si="12131">+G11769</f>
        <v>04</v>
      </c>
      <c r="H11807" t="str">
        <f t="shared" si="12131"/>
        <v>IGA</v>
      </c>
      <c r="I11807" t="str">
        <f t="shared" si="12131"/>
        <v>Índice de Gestión Administrativa</v>
      </c>
      <c r="J11807" t="str">
        <f t="shared" si="12131"/>
        <v>INDICE</v>
      </c>
      <c r="K11807">
        <f t="shared" si="12131"/>
        <v>0</v>
      </c>
      <c r="L11807" s="150">
        <f>+VLOOKUP($E11807,IGA_2018!$B$8:$N$347,12,0)</f>
        <v>0.66404761138295143</v>
      </c>
      <c r="M11807" s="142" t="str">
        <f>+VLOOKUP($E11807,IGA_2018!$B$8:$N$347,13,0)</f>
        <v>Medio alto</v>
      </c>
    </row>
    <row r="11808" spans="1:13" x14ac:dyDescent="0.3">
      <c r="A11808" s="139">
        <f t="shared" si="12079"/>
        <v>311</v>
      </c>
      <c r="B11808" s="148">
        <f t="shared" si="12081"/>
        <v>22</v>
      </c>
      <c r="D11808" s="149" t="str">
        <f>+VLOOKUP($A11808,mUNICIPIOS!$B$4:$F$343,2,0)</f>
        <v>Chiquimula</v>
      </c>
      <c r="E11808" s="149">
        <f>+VLOOKUP($A11808,mUNICIPIOS!$B$4:$F$343,3,0)</f>
        <v>2006</v>
      </c>
      <c r="F11808" s="149" t="str">
        <f>+VLOOKUP($A11808,mUNICIPIOS!$B$4:$F$343,4,0)</f>
        <v>Olopa</v>
      </c>
      <c r="G11808" s="139" t="str">
        <f t="shared" ref="G11808:K11808" si="12132">+G11770</f>
        <v>05</v>
      </c>
      <c r="H11808" t="str">
        <f t="shared" si="12132"/>
        <v>IGF</v>
      </c>
      <c r="I11808" t="str">
        <f t="shared" si="12132"/>
        <v>Índice de Gestión Financiera</v>
      </c>
      <c r="J11808" t="str">
        <f t="shared" si="12132"/>
        <v>05-01</v>
      </c>
      <c r="K11808" t="str">
        <f t="shared" si="12132"/>
        <v>Autonomía financiera municipal</v>
      </c>
      <c r="L11808" s="150">
        <f>+VLOOKUP($E11808,IGF_2018!$B$8:$Z$347,3,0)</f>
        <v>5.9353157335979297E-2</v>
      </c>
      <c r="M11808" s="142" t="str">
        <f>+VLOOKUP($E11808,IGF_2018!$B$8:$Z$347,4,0)</f>
        <v>Bajo</v>
      </c>
    </row>
    <row r="11809" spans="1:13" x14ac:dyDescent="0.3">
      <c r="A11809" s="139">
        <f t="shared" si="12079"/>
        <v>311</v>
      </c>
      <c r="B11809" s="148">
        <f t="shared" si="12081"/>
        <v>23</v>
      </c>
      <c r="D11809" s="149" t="str">
        <f>+VLOOKUP($A11809,mUNICIPIOS!$B$4:$F$343,2,0)</f>
        <v>Chiquimula</v>
      </c>
      <c r="E11809" s="149">
        <f>+VLOOKUP($A11809,mUNICIPIOS!$B$4:$F$343,3,0)</f>
        <v>2006</v>
      </c>
      <c r="F11809" s="149" t="str">
        <f>+VLOOKUP($A11809,mUNICIPIOS!$B$4:$F$343,4,0)</f>
        <v>Olopa</v>
      </c>
      <c r="G11809" s="139" t="str">
        <f t="shared" ref="G11809:K11809" si="12133">+G11771</f>
        <v>05</v>
      </c>
      <c r="H11809" t="str">
        <f t="shared" si="12133"/>
        <v>IGF</v>
      </c>
      <c r="I11809" t="str">
        <f t="shared" si="12133"/>
        <v>Índice de Gestión Financiera</v>
      </c>
      <c r="J11809" t="str">
        <f t="shared" si="12133"/>
        <v>05-02</v>
      </c>
      <c r="K11809" t="str">
        <f t="shared" si="12133"/>
        <v xml:space="preserve">Ingresos propios por habitante -sin regalías- </v>
      </c>
      <c r="L11809" s="150">
        <f>+VLOOKUP($E11809,IGF_2018!$B$8:$Z$347,6,0)</f>
        <v>2.6029959534224233E-2</v>
      </c>
      <c r="M11809" s="142" t="str">
        <f>+VLOOKUP($E11809,IGF_2018!$B$8:$Z$347,7,0)</f>
        <v>Bajo</v>
      </c>
    </row>
    <row r="11810" spans="1:13" x14ac:dyDescent="0.3">
      <c r="A11810" s="139">
        <f t="shared" si="12079"/>
        <v>311</v>
      </c>
      <c r="B11810" s="148">
        <f t="shared" si="12081"/>
        <v>24</v>
      </c>
      <c r="D11810" s="149" t="str">
        <f>+VLOOKUP($A11810,mUNICIPIOS!$B$4:$F$343,2,0)</f>
        <v>Chiquimula</v>
      </c>
      <c r="E11810" s="149">
        <f>+VLOOKUP($A11810,mUNICIPIOS!$B$4:$F$343,3,0)</f>
        <v>2006</v>
      </c>
      <c r="F11810" s="149" t="str">
        <f>+VLOOKUP($A11810,mUNICIPIOS!$B$4:$F$343,4,0)</f>
        <v>Olopa</v>
      </c>
      <c r="G11810" s="139" t="str">
        <f t="shared" ref="G11810:K11810" si="12134">+G11772</f>
        <v>05</v>
      </c>
      <c r="H11810" t="str">
        <f t="shared" si="12134"/>
        <v>IGF</v>
      </c>
      <c r="I11810" t="str">
        <f t="shared" si="12134"/>
        <v>Índice de Gestión Financiera</v>
      </c>
      <c r="J11810" t="str">
        <f t="shared" si="12134"/>
        <v>05-03</v>
      </c>
      <c r="K11810" t="str">
        <f t="shared" si="12134"/>
        <v>Ingresos del IUSI en relación a los ingresos propios -sin regalías-</v>
      </c>
      <c r="L11810" s="150">
        <f>+VLOOKUP($E11810,IGF_2018!$B$8:$Z$347,9,0)</f>
        <v>4.5079253731786624E-2</v>
      </c>
      <c r="M11810" s="142" t="str">
        <f>+VLOOKUP($E11810,IGF_2018!$B$8:$Z$347,10,0)</f>
        <v>Bajo</v>
      </c>
    </row>
    <row r="11811" spans="1:13" x14ac:dyDescent="0.3">
      <c r="A11811" s="139">
        <f t="shared" si="12079"/>
        <v>311</v>
      </c>
      <c r="B11811" s="148">
        <f t="shared" si="12081"/>
        <v>25</v>
      </c>
      <c r="D11811" s="149" t="str">
        <f>+VLOOKUP($A11811,mUNICIPIOS!$B$4:$F$343,2,0)</f>
        <v>Chiquimula</v>
      </c>
      <c r="E11811" s="149">
        <f>+VLOOKUP($A11811,mUNICIPIOS!$B$4:$F$343,3,0)</f>
        <v>2006</v>
      </c>
      <c r="F11811" s="149" t="str">
        <f>+VLOOKUP($A11811,mUNICIPIOS!$B$4:$F$343,4,0)</f>
        <v>Olopa</v>
      </c>
      <c r="G11811" s="139" t="str">
        <f t="shared" ref="G11811:K11811" si="12135">+G11773</f>
        <v>05</v>
      </c>
      <c r="H11811" t="str">
        <f t="shared" si="12135"/>
        <v>IGF</v>
      </c>
      <c r="I11811" t="str">
        <f t="shared" si="12135"/>
        <v>Índice de Gestión Financiera</v>
      </c>
      <c r="J11811" t="str">
        <f t="shared" si="12135"/>
        <v>05-04</v>
      </c>
      <c r="K11811" t="str">
        <f t="shared" si="12135"/>
        <v>Inversión anual en capital fijo por habitante</v>
      </c>
      <c r="L11811" s="150">
        <f>+VLOOKUP($E11811,IGF_2018!$B$8:$Z$347,12,0)</f>
        <v>4.280689197132781E-2</v>
      </c>
      <c r="M11811" s="142" t="str">
        <f>+VLOOKUP($E11811,IGF_2018!$B$8:$Z$347,13,0)</f>
        <v>Bajo</v>
      </c>
    </row>
    <row r="11812" spans="1:13" x14ac:dyDescent="0.3">
      <c r="A11812" s="139">
        <f t="shared" si="12079"/>
        <v>311</v>
      </c>
      <c r="B11812" s="148">
        <f t="shared" si="12081"/>
        <v>26</v>
      </c>
      <c r="D11812" s="149" t="str">
        <f>+VLOOKUP($A11812,mUNICIPIOS!$B$4:$F$343,2,0)</f>
        <v>Chiquimula</v>
      </c>
      <c r="E11812" s="149">
        <f>+VLOOKUP($A11812,mUNICIPIOS!$B$4:$F$343,3,0)</f>
        <v>2006</v>
      </c>
      <c r="F11812" s="149" t="str">
        <f>+VLOOKUP($A11812,mUNICIPIOS!$B$4:$F$343,4,0)</f>
        <v>Olopa</v>
      </c>
      <c r="G11812" s="139" t="str">
        <f t="shared" ref="G11812:K11812" si="12136">+G11774</f>
        <v>05</v>
      </c>
      <c r="H11812" t="str">
        <f t="shared" si="12136"/>
        <v>IGF</v>
      </c>
      <c r="I11812" t="str">
        <f t="shared" si="12136"/>
        <v>Índice de Gestión Financiera</v>
      </c>
      <c r="J11812" t="str">
        <f t="shared" si="12136"/>
        <v>05-05</v>
      </c>
      <c r="K11812" t="str">
        <f t="shared" si="12136"/>
        <v>Inversión anual en capital fijo con recursos percibidos por ingresos propios</v>
      </c>
      <c r="L11812" s="150">
        <f>+VLOOKUP($E11812,IGF_2018!$B$8:$Z$347,15,0)</f>
        <v>0</v>
      </c>
      <c r="M11812" s="142" t="str">
        <f>+VLOOKUP($E11812,IGF_2018!$B$8:$Z$347,16,0)</f>
        <v>Bajo</v>
      </c>
    </row>
    <row r="11813" spans="1:13" x14ac:dyDescent="0.3">
      <c r="A11813" s="139">
        <f t="shared" si="12079"/>
        <v>311</v>
      </c>
      <c r="B11813" s="148">
        <f t="shared" si="12081"/>
        <v>27</v>
      </c>
      <c r="D11813" s="149" t="str">
        <f>+VLOOKUP($A11813,mUNICIPIOS!$B$4:$F$343,2,0)</f>
        <v>Chiquimula</v>
      </c>
      <c r="E11813" s="149">
        <f>+VLOOKUP($A11813,mUNICIPIOS!$B$4:$F$343,3,0)</f>
        <v>2006</v>
      </c>
      <c r="F11813" s="149" t="str">
        <f>+VLOOKUP($A11813,mUNICIPIOS!$B$4:$F$343,4,0)</f>
        <v>Olopa</v>
      </c>
      <c r="G11813" s="139" t="str">
        <f t="shared" ref="G11813:K11813" si="12137">+G11775</f>
        <v>05</v>
      </c>
      <c r="H11813" t="str">
        <f t="shared" si="12137"/>
        <v>IGF</v>
      </c>
      <c r="I11813" t="str">
        <f t="shared" si="12137"/>
        <v>Índice de Gestión Financiera</v>
      </c>
      <c r="J11813" t="str">
        <f t="shared" si="12137"/>
        <v>05-06</v>
      </c>
      <c r="K11813" t="str">
        <f t="shared" si="12137"/>
        <v xml:space="preserve">Inversión anual en capital fijo con recursos percibidos por transferencias del Gobierno Central </v>
      </c>
      <c r="L11813" s="150">
        <f>+VLOOKUP($E11813,IGF_2018!$B$8:$Z$347,18,0)</f>
        <v>1.7948675930859082E-2</v>
      </c>
      <c r="M11813" s="142" t="str">
        <f>+VLOOKUP($E11813,IGF_2018!$B$8:$Z$347,19,0)</f>
        <v>Bajo</v>
      </c>
    </row>
    <row r="11814" spans="1:13" x14ac:dyDescent="0.3">
      <c r="A11814" s="139">
        <f t="shared" si="12079"/>
        <v>311</v>
      </c>
      <c r="B11814" s="148">
        <f t="shared" si="12081"/>
        <v>28</v>
      </c>
      <c r="D11814" s="149" t="str">
        <f>+VLOOKUP($A11814,mUNICIPIOS!$B$4:$F$343,2,0)</f>
        <v>Chiquimula</v>
      </c>
      <c r="E11814" s="149">
        <f>+VLOOKUP($A11814,mUNICIPIOS!$B$4:$F$343,3,0)</f>
        <v>2006</v>
      </c>
      <c r="F11814" s="149" t="str">
        <f>+VLOOKUP($A11814,mUNICIPIOS!$B$4:$F$343,4,0)</f>
        <v>Olopa</v>
      </c>
      <c r="G11814" s="139" t="str">
        <f t="shared" ref="G11814:K11814" si="12138">+G11776</f>
        <v>05</v>
      </c>
      <c r="H11814" t="str">
        <f t="shared" si="12138"/>
        <v>IGF</v>
      </c>
      <c r="I11814" t="str">
        <f t="shared" si="12138"/>
        <v>Índice de Gestión Financiera</v>
      </c>
      <c r="J11814" t="str">
        <f t="shared" si="12138"/>
        <v>05-07</v>
      </c>
      <c r="K11814" t="str">
        <f t="shared" si="12138"/>
        <v>Financiamiento por endeudamiento municipal</v>
      </c>
      <c r="L11814" s="150">
        <f>+VLOOKUP($E11814,IGF_2018!$B$8:$Z$347,21,0)</f>
        <v>1</v>
      </c>
      <c r="M11814" s="142" t="str">
        <f>+VLOOKUP($E11814,IGF_2018!$B$8:$Z$347,22,0)</f>
        <v>Alto</v>
      </c>
    </row>
    <row r="11815" spans="1:13" x14ac:dyDescent="0.3">
      <c r="A11815" s="139">
        <f t="shared" si="12079"/>
        <v>311</v>
      </c>
      <c r="B11815" s="148">
        <f t="shared" si="12081"/>
        <v>29</v>
      </c>
      <c r="D11815" s="149" t="str">
        <f>+VLOOKUP($A11815,mUNICIPIOS!$B$4:$F$343,2,0)</f>
        <v>Chiquimula</v>
      </c>
      <c r="E11815" s="149">
        <f>+VLOOKUP($A11815,mUNICIPIOS!$B$4:$F$343,3,0)</f>
        <v>2006</v>
      </c>
      <c r="F11815" s="149" t="str">
        <f>+VLOOKUP($A11815,mUNICIPIOS!$B$4:$F$343,4,0)</f>
        <v>Olopa</v>
      </c>
      <c r="G11815" s="139" t="str">
        <f t="shared" ref="G11815:K11815" si="12139">+G11777</f>
        <v>05</v>
      </c>
      <c r="H11815" t="str">
        <f t="shared" si="12139"/>
        <v>IGF</v>
      </c>
      <c r="I11815" t="str">
        <f t="shared" si="12139"/>
        <v>Índice de Gestión Financiera</v>
      </c>
      <c r="J11815" t="str">
        <f t="shared" si="12139"/>
        <v>INDICE</v>
      </c>
      <c r="K11815">
        <f t="shared" si="12139"/>
        <v>0</v>
      </c>
      <c r="L11815" s="150">
        <f>+VLOOKUP($E11815,IGF_2018!$B$8:$Z$347,24,0)</f>
        <v>0.22766010553743807</v>
      </c>
      <c r="M11815" s="142" t="str">
        <f>+VLOOKUP($E11815,IGF_2018!$B$8:$Z$347,25,0)</f>
        <v>Medio bajo</v>
      </c>
    </row>
    <row r="11816" spans="1:13" x14ac:dyDescent="0.3">
      <c r="A11816" s="139">
        <f t="shared" si="12079"/>
        <v>311</v>
      </c>
      <c r="B11816" s="148">
        <f t="shared" si="12081"/>
        <v>30</v>
      </c>
      <c r="D11816" s="149" t="str">
        <f>+VLOOKUP($A11816,mUNICIPIOS!$B$4:$F$343,2,0)</f>
        <v>Chiquimula</v>
      </c>
      <c r="E11816" s="149">
        <f>+VLOOKUP($A11816,mUNICIPIOS!$B$4:$F$343,3,0)</f>
        <v>2006</v>
      </c>
      <c r="F11816" s="149" t="str">
        <f>+VLOOKUP($A11816,mUNICIPIOS!$B$4:$F$343,4,0)</f>
        <v>Olopa</v>
      </c>
      <c r="G11816" s="139" t="str">
        <f t="shared" ref="G11816:K11816" si="12140">+G11778</f>
        <v>06</v>
      </c>
      <c r="H11816" t="str">
        <f t="shared" si="12140"/>
        <v>IGE</v>
      </c>
      <c r="I11816" t="str">
        <f t="shared" si="12140"/>
        <v>Índice de Gestión Estratégica</v>
      </c>
      <c r="J11816" t="str">
        <f t="shared" si="12140"/>
        <v>06-01</v>
      </c>
      <c r="K11816" t="str">
        <f t="shared" si="12140"/>
        <v>Ejecución del Plan Operativo Anual  (POA)</v>
      </c>
      <c r="L11816" s="150">
        <f>+VLOOKUP($E11816,IGE_2018!$B$8:$Z$347,3,0)</f>
        <v>1</v>
      </c>
      <c r="M11816" s="142" t="str">
        <f>+VLOOKUP($E11816,IGE_2018!$B$8:$Z$347,4,0)</f>
        <v>Alto</v>
      </c>
    </row>
    <row r="11817" spans="1:13" x14ac:dyDescent="0.3">
      <c r="A11817" s="139">
        <f t="shared" si="12079"/>
        <v>311</v>
      </c>
      <c r="B11817" s="148">
        <f t="shared" si="12081"/>
        <v>31</v>
      </c>
      <c r="D11817" s="149" t="str">
        <f>+VLOOKUP($A11817,mUNICIPIOS!$B$4:$F$343,2,0)</f>
        <v>Chiquimula</v>
      </c>
      <c r="E11817" s="149">
        <f>+VLOOKUP($A11817,mUNICIPIOS!$B$4:$F$343,3,0)</f>
        <v>2006</v>
      </c>
      <c r="F11817" s="149" t="str">
        <f>+VLOOKUP($A11817,mUNICIPIOS!$B$4:$F$343,4,0)</f>
        <v>Olopa</v>
      </c>
      <c r="G11817" s="139" t="str">
        <f t="shared" ref="G11817:K11817" si="12141">+G11779</f>
        <v>06</v>
      </c>
      <c r="H11817" t="str">
        <f t="shared" si="12141"/>
        <v>IGE</v>
      </c>
      <c r="I11817" t="str">
        <f t="shared" si="12141"/>
        <v>Índice de Gestión Estratégica</v>
      </c>
      <c r="J11817" t="str">
        <f t="shared" si="12141"/>
        <v>06-02</v>
      </c>
      <c r="K11817" t="str">
        <f t="shared" si="12141"/>
        <v>Relación Plan de Desarrollo Municipal y Ordenamiento Territorial (PDM-OT) - Plan Estratégico Institucional (PEI) - Plan Operativo Multianual (POM) - Plan Operativo Anual (POA)</v>
      </c>
      <c r="L11817" s="150">
        <f>+VLOOKUP($E11817,IGE_2018!$B$8:$Z$347,6,0)</f>
        <v>0.839090909090909</v>
      </c>
      <c r="M11817" s="142" t="str">
        <f>+VLOOKUP($E11817,IGE_2018!$B$8:$Z$347,7,0)</f>
        <v>Alto</v>
      </c>
    </row>
    <row r="11818" spans="1:13" x14ac:dyDescent="0.3">
      <c r="A11818" s="139">
        <f t="shared" si="12079"/>
        <v>311</v>
      </c>
      <c r="B11818" s="148">
        <f t="shared" si="12081"/>
        <v>32</v>
      </c>
      <c r="D11818" s="149" t="str">
        <f>+VLOOKUP($A11818,mUNICIPIOS!$B$4:$F$343,2,0)</f>
        <v>Chiquimula</v>
      </c>
      <c r="E11818" s="149">
        <f>+VLOOKUP($A11818,mUNICIPIOS!$B$4:$F$343,3,0)</f>
        <v>2006</v>
      </c>
      <c r="F11818" s="149" t="str">
        <f>+VLOOKUP($A11818,mUNICIPIOS!$B$4:$F$343,4,0)</f>
        <v>Olopa</v>
      </c>
      <c r="G11818" s="139" t="str">
        <f t="shared" ref="G11818:K11818" si="12142">+G11780</f>
        <v>06</v>
      </c>
      <c r="H11818" t="str">
        <f t="shared" si="12142"/>
        <v>IGE</v>
      </c>
      <c r="I11818" t="str">
        <f t="shared" si="12142"/>
        <v>Índice de Gestión Estratégica</v>
      </c>
      <c r="J11818" t="str">
        <f t="shared" si="12142"/>
        <v>06-03</v>
      </c>
      <c r="K11818" t="str">
        <f t="shared" si="12142"/>
        <v>Presupuesto de egresos relacionado a competencias municipales que responden a prioridades nacionales de desarrollo.</v>
      </c>
      <c r="L11818" s="150">
        <f>+VLOOKUP($E11818,IGE_2018!$B$8:$Z$347,9,0)</f>
        <v>0.22505529054336496</v>
      </c>
      <c r="M11818" s="142" t="str">
        <f>+VLOOKUP($E11818,IGE_2018!$B$8:$Z$347,10,0)</f>
        <v>Medio bajo</v>
      </c>
    </row>
    <row r="11819" spans="1:13" x14ac:dyDescent="0.3">
      <c r="A11819" s="139">
        <f t="shared" si="12079"/>
        <v>311</v>
      </c>
      <c r="B11819" s="148">
        <f t="shared" si="12081"/>
        <v>33</v>
      </c>
      <c r="D11819" s="149" t="str">
        <f>+VLOOKUP($A11819,mUNICIPIOS!$B$4:$F$343,2,0)</f>
        <v>Chiquimula</v>
      </c>
      <c r="E11819" s="149">
        <f>+VLOOKUP($A11819,mUNICIPIOS!$B$4:$F$343,3,0)</f>
        <v>2006</v>
      </c>
      <c r="F11819" s="149" t="str">
        <f>+VLOOKUP($A11819,mUNICIPIOS!$B$4:$F$343,4,0)</f>
        <v>Olopa</v>
      </c>
      <c r="G11819" s="139" t="str">
        <f t="shared" ref="G11819:K11819" si="12143">+G11781</f>
        <v>06</v>
      </c>
      <c r="H11819" t="str">
        <f t="shared" si="12143"/>
        <v>IGE</v>
      </c>
      <c r="I11819" t="str">
        <f t="shared" si="12143"/>
        <v>Índice de Gestión Estratégica</v>
      </c>
      <c r="J11819" t="str">
        <f t="shared" si="12143"/>
        <v>06-04</v>
      </c>
      <c r="K11819" t="str">
        <f t="shared" si="12143"/>
        <v>Institucionalización de la gestión ordenada del territorio</v>
      </c>
      <c r="L11819" s="150">
        <f>+VLOOKUP($E11819,IGE_2018!$B$8:$Z$347,12,0)</f>
        <v>0.64999999999999991</v>
      </c>
      <c r="M11819" s="142" t="str">
        <f>+VLOOKUP($E11819,IGE_2018!$B$8:$Z$347,13,0)</f>
        <v>Medio alto</v>
      </c>
    </row>
    <row r="11820" spans="1:13" x14ac:dyDescent="0.3">
      <c r="A11820" s="139">
        <f t="shared" si="12079"/>
        <v>311</v>
      </c>
      <c r="B11820" s="148">
        <f t="shared" si="12081"/>
        <v>34</v>
      </c>
      <c r="D11820" s="149" t="str">
        <f>+VLOOKUP($A11820,mUNICIPIOS!$B$4:$F$343,2,0)</f>
        <v>Chiquimula</v>
      </c>
      <c r="E11820" s="149">
        <f>+VLOOKUP($A11820,mUNICIPIOS!$B$4:$F$343,3,0)</f>
        <v>2006</v>
      </c>
      <c r="F11820" s="149" t="str">
        <f>+VLOOKUP($A11820,mUNICIPIOS!$B$4:$F$343,4,0)</f>
        <v>Olopa</v>
      </c>
      <c r="G11820" s="139" t="str">
        <f t="shared" ref="G11820:K11820" si="12144">+G11782</f>
        <v>06</v>
      </c>
      <c r="H11820" t="str">
        <f t="shared" si="12144"/>
        <v>IGE</v>
      </c>
      <c r="I11820" t="str">
        <f t="shared" si="12144"/>
        <v>Índice de Gestión Estratégica</v>
      </c>
      <c r="J11820" t="str">
        <f t="shared" si="12144"/>
        <v>06-05</v>
      </c>
      <c r="K11820" t="str">
        <f t="shared" si="12144"/>
        <v>Acciones para la gestión ordenada del territorio</v>
      </c>
      <c r="L11820" s="150">
        <f>+VLOOKUP($E11820,IGE_2018!$B$8:$Z$347,15,0)</f>
        <v>0.44000000000000011</v>
      </c>
      <c r="M11820" s="142" t="str">
        <f>+VLOOKUP($E11820,IGE_2018!$B$8:$Z$347,16,0)</f>
        <v>Medio</v>
      </c>
    </row>
    <row r="11821" spans="1:13" x14ac:dyDescent="0.3">
      <c r="A11821" s="139">
        <f t="shared" ref="A11821:A11884" si="12145">+IF(B11820=38,A11820+1,A11820)</f>
        <v>311</v>
      </c>
      <c r="B11821" s="148">
        <f t="shared" si="12081"/>
        <v>35</v>
      </c>
      <c r="D11821" s="149" t="str">
        <f>+VLOOKUP($A11821,mUNICIPIOS!$B$4:$F$343,2,0)</f>
        <v>Chiquimula</v>
      </c>
      <c r="E11821" s="149">
        <f>+VLOOKUP($A11821,mUNICIPIOS!$B$4:$F$343,3,0)</f>
        <v>2006</v>
      </c>
      <c r="F11821" s="149" t="str">
        <f>+VLOOKUP($A11821,mUNICIPIOS!$B$4:$F$343,4,0)</f>
        <v>Olopa</v>
      </c>
      <c r="G11821" s="139" t="str">
        <f t="shared" ref="G11821:K11821" si="12146">+G11783</f>
        <v>06</v>
      </c>
      <c r="H11821" t="str">
        <f t="shared" si="12146"/>
        <v>IGE</v>
      </c>
      <c r="I11821" t="str">
        <f t="shared" si="12146"/>
        <v>Índice de Gestión Estratégica</v>
      </c>
      <c r="J11821" t="str">
        <f t="shared" si="12146"/>
        <v>06-06</v>
      </c>
      <c r="K11821" t="str">
        <f t="shared" si="12146"/>
        <v>Gestión de riesgo en la formulación de proyectos derivados de la planificación operativa anual</v>
      </c>
      <c r="L11821" s="150">
        <f>+VLOOKUP($E11821,IGE_2018!$B$8:$Z$347,18,0)</f>
        <v>0.2</v>
      </c>
      <c r="M11821" s="142" t="str">
        <f>+VLOOKUP($E11821,IGE_2018!$B$8:$Z$347,19,0)</f>
        <v>Bajo</v>
      </c>
    </row>
    <row r="11822" spans="1:13" x14ac:dyDescent="0.3">
      <c r="A11822" s="139">
        <f t="shared" si="12145"/>
        <v>311</v>
      </c>
      <c r="B11822" s="148">
        <f t="shared" ref="B11822:B11885" si="12147">+B11784</f>
        <v>36</v>
      </c>
      <c r="D11822" s="149" t="str">
        <f>+VLOOKUP($A11822,mUNICIPIOS!$B$4:$F$343,2,0)</f>
        <v>Chiquimula</v>
      </c>
      <c r="E11822" s="149">
        <f>+VLOOKUP($A11822,mUNICIPIOS!$B$4:$F$343,3,0)</f>
        <v>2006</v>
      </c>
      <c r="F11822" s="149" t="str">
        <f>+VLOOKUP($A11822,mUNICIPIOS!$B$4:$F$343,4,0)</f>
        <v>Olopa</v>
      </c>
      <c r="G11822" s="139" t="str">
        <f t="shared" ref="G11822:K11822" si="12148">+G11784</f>
        <v>06</v>
      </c>
      <c r="H11822" t="str">
        <f t="shared" si="12148"/>
        <v>IGE</v>
      </c>
      <c r="I11822" t="str">
        <f t="shared" si="12148"/>
        <v>Índice de Gestión Estratégica</v>
      </c>
      <c r="J11822" t="str">
        <f t="shared" si="12148"/>
        <v>06-07</v>
      </c>
      <c r="K11822" t="str">
        <f t="shared" si="12148"/>
        <v>Ingresos por servicios ambientales en relación a los ingresos propios sin regalías</v>
      </c>
      <c r="L11822" s="150">
        <f>+VLOOKUP($E11822,IGE_2018!$B$8:$Z$347,21,0)</f>
        <v>0</v>
      </c>
      <c r="M11822" s="142" t="str">
        <f>+VLOOKUP($E11822,IGE_2018!$B$8:$Z$347,22,0)</f>
        <v>Bajo</v>
      </c>
    </row>
    <row r="11823" spans="1:13" x14ac:dyDescent="0.3">
      <c r="A11823" s="139">
        <f t="shared" si="12145"/>
        <v>311</v>
      </c>
      <c r="B11823" s="148">
        <f t="shared" si="12147"/>
        <v>37</v>
      </c>
      <c r="D11823" s="149" t="str">
        <f>+VLOOKUP($A11823,mUNICIPIOS!$B$4:$F$343,2,0)</f>
        <v>Chiquimula</v>
      </c>
      <c r="E11823" s="149">
        <f>+VLOOKUP($A11823,mUNICIPIOS!$B$4:$F$343,3,0)</f>
        <v>2006</v>
      </c>
      <c r="F11823" s="149" t="str">
        <f>+VLOOKUP($A11823,mUNICIPIOS!$B$4:$F$343,4,0)</f>
        <v>Olopa</v>
      </c>
      <c r="G11823" s="139" t="str">
        <f t="shared" ref="G11823:K11823" si="12149">+G11785</f>
        <v>06</v>
      </c>
      <c r="H11823" t="str">
        <f t="shared" si="12149"/>
        <v>IGE</v>
      </c>
      <c r="I11823" t="str">
        <f t="shared" si="12149"/>
        <v>Índice de Gestión Estratégica</v>
      </c>
      <c r="J11823" t="str">
        <f t="shared" si="12149"/>
        <v>INDICE</v>
      </c>
      <c r="K11823">
        <f t="shared" si="12149"/>
        <v>0</v>
      </c>
      <c r="L11823" s="150">
        <f>+VLOOKUP($E11823,IGE_2018!$B$8:$Z$347,24,0)</f>
        <v>0.48312745899947757</v>
      </c>
      <c r="M11823" s="142" t="str">
        <f>+VLOOKUP($E11823,IGE_2018!$B$8:$Z$347,25,0)</f>
        <v>Medio</v>
      </c>
    </row>
    <row r="11824" spans="1:13" x14ac:dyDescent="0.3">
      <c r="A11824" s="139">
        <f t="shared" si="12145"/>
        <v>311</v>
      </c>
      <c r="B11824" s="148">
        <f t="shared" si="12147"/>
        <v>38</v>
      </c>
      <c r="D11824" s="149" t="str">
        <f>+VLOOKUP($A11824,mUNICIPIOS!$B$4:$F$343,2,0)</f>
        <v>Chiquimula</v>
      </c>
      <c r="E11824" s="149">
        <f>+VLOOKUP($A11824,mUNICIPIOS!$B$4:$F$343,3,0)</f>
        <v>2006</v>
      </c>
      <c r="F11824" s="149" t="str">
        <f>+VLOOKUP($A11824,mUNICIPIOS!$B$4:$F$343,4,0)</f>
        <v>Olopa</v>
      </c>
      <c r="G11824" s="139" t="str">
        <f t="shared" ref="G11824:K11824" si="12150">+G11786</f>
        <v>RANKING</v>
      </c>
      <c r="H11824" t="str">
        <f t="shared" si="12150"/>
        <v>RGM</v>
      </c>
      <c r="I11824" t="str">
        <f t="shared" si="12150"/>
        <v>Ranking de la Gestión Municipal 2018</v>
      </c>
      <c r="J11824" t="str">
        <f t="shared" si="12150"/>
        <v>RANKING</v>
      </c>
      <c r="K11824">
        <f t="shared" si="12150"/>
        <v>0</v>
      </c>
      <c r="L11824" s="151">
        <f>+VLOOKUP($E11824,Resultados_generales!$C$8:$AE$347,27,0)</f>
        <v>0.52013252280549027</v>
      </c>
      <c r="M11824" t="str">
        <f>+VLOOKUP($E11824,Resultados_generales!$C$8:$AE$347,28,0)</f>
        <v>Medio</v>
      </c>
    </row>
    <row r="11825" spans="1:13" x14ac:dyDescent="0.3">
      <c r="A11825" s="139">
        <f t="shared" si="12145"/>
        <v>312</v>
      </c>
      <c r="B11825" s="148">
        <f t="shared" si="12147"/>
        <v>1</v>
      </c>
      <c r="D11825" s="149" t="str">
        <f>+VLOOKUP($A11825,mUNICIPIOS!$B$4:$F$343,2,0)</f>
        <v>Chiquimula</v>
      </c>
      <c r="E11825" s="149">
        <f>+VLOOKUP($A11825,mUNICIPIOS!$B$4:$F$343,3,0)</f>
        <v>2007</v>
      </c>
      <c r="F11825" s="149" t="str">
        <f>+VLOOKUP($A11825,mUNICIPIOS!$B$4:$F$343,4,0)</f>
        <v>Esquipulas</v>
      </c>
      <c r="G11825" s="139" t="str">
        <f t="shared" ref="G11825:K11825" si="12151">+G11787</f>
        <v>01</v>
      </c>
      <c r="H11825" t="str">
        <f t="shared" si="12151"/>
        <v>IPC</v>
      </c>
      <c r="I11825" t="str">
        <f t="shared" si="12151"/>
        <v>Índice de Participación Ciudadana</v>
      </c>
      <c r="J11825" t="str">
        <f t="shared" si="12151"/>
        <v>01-01</v>
      </c>
      <c r="K11825" t="str">
        <f t="shared" si="12151"/>
        <v>Número de reuniones del COMUDE en el año de la medición.</v>
      </c>
      <c r="L11825" s="150">
        <f>+VLOOKUP($E11825,IPC_2018!$B$8:$T$347,3,0)</f>
        <v>1</v>
      </c>
      <c r="M11825" s="142" t="str">
        <f>+VLOOKUP($E11825,IPC_2018!$B$8:$T$347,4,0)</f>
        <v>Alto</v>
      </c>
    </row>
    <row r="11826" spans="1:13" x14ac:dyDescent="0.3">
      <c r="A11826" s="139">
        <f t="shared" si="12145"/>
        <v>312</v>
      </c>
      <c r="B11826" s="148">
        <f t="shared" si="12147"/>
        <v>2</v>
      </c>
      <c r="D11826" s="149" t="str">
        <f>+VLOOKUP($A11826,mUNICIPIOS!$B$4:$F$343,2,0)</f>
        <v>Chiquimula</v>
      </c>
      <c r="E11826" s="149">
        <f>+VLOOKUP($A11826,mUNICIPIOS!$B$4:$F$343,3,0)</f>
        <v>2007</v>
      </c>
      <c r="F11826" s="149" t="str">
        <f>+VLOOKUP($A11826,mUNICIPIOS!$B$4:$F$343,4,0)</f>
        <v>Esquipulas</v>
      </c>
      <c r="G11826" s="139" t="str">
        <f t="shared" ref="G11826:K11826" si="12152">+G11788</f>
        <v>01</v>
      </c>
      <c r="H11826" t="str">
        <f t="shared" si="12152"/>
        <v>IPC</v>
      </c>
      <c r="I11826" t="str">
        <f t="shared" si="12152"/>
        <v>Índice de Participación Ciudadana</v>
      </c>
      <c r="J11826" t="str">
        <f t="shared" si="12152"/>
        <v>01-02</v>
      </c>
      <c r="K11826" t="str">
        <f t="shared" si="12152"/>
        <v>Participación de Alcaldes, Concejales y Síndicos determinados o designados en el COMUDE</v>
      </c>
      <c r="L11826" s="150">
        <f>+VLOOKUP($E11826,IPC_2018!$B$8:$T$347,6,0)</f>
        <v>0.89583333333333326</v>
      </c>
      <c r="M11826" s="142" t="str">
        <f>+VLOOKUP($E11826,IPC_2018!$B$8:$T$347,7,0)</f>
        <v>Alto</v>
      </c>
    </row>
    <row r="11827" spans="1:13" x14ac:dyDescent="0.3">
      <c r="A11827" s="139">
        <f t="shared" si="12145"/>
        <v>312</v>
      </c>
      <c r="B11827" s="148">
        <f t="shared" si="12147"/>
        <v>3</v>
      </c>
      <c r="D11827" s="149" t="str">
        <f>+VLOOKUP($A11827,mUNICIPIOS!$B$4:$F$343,2,0)</f>
        <v>Chiquimula</v>
      </c>
      <c r="E11827" s="149">
        <f>+VLOOKUP($A11827,mUNICIPIOS!$B$4:$F$343,3,0)</f>
        <v>2007</v>
      </c>
      <c r="F11827" s="149" t="str">
        <f>+VLOOKUP($A11827,mUNICIPIOS!$B$4:$F$343,4,0)</f>
        <v>Esquipulas</v>
      </c>
      <c r="G11827" s="139" t="str">
        <f t="shared" ref="G11827:K11827" si="12153">+G11789</f>
        <v>01</v>
      </c>
      <c r="H11827" t="str">
        <f t="shared" si="12153"/>
        <v>IPC</v>
      </c>
      <c r="I11827" t="str">
        <f t="shared" si="12153"/>
        <v>Índice de Participación Ciudadana</v>
      </c>
      <c r="J11827" t="str">
        <f t="shared" si="12153"/>
        <v>01-03</v>
      </c>
      <c r="K11827" t="str">
        <f t="shared" si="12153"/>
        <v>Participación  de organizaciones de jóvenes, mujeres, pueblos mayas, xincas, garífunas, y otras organizaciones en el Comude</v>
      </c>
      <c r="L11827" s="150">
        <f>+VLOOKUP($E11827,IPC_2018!$B$8:$T$347,9,0)</f>
        <v>0.14611872146118721</v>
      </c>
      <c r="M11827" s="142" t="str">
        <f>+VLOOKUP($E11827,IPC_2018!$B$8:$T$347,10,0)</f>
        <v>Bajo</v>
      </c>
    </row>
    <row r="11828" spans="1:13" x14ac:dyDescent="0.3">
      <c r="A11828" s="139">
        <f t="shared" si="12145"/>
        <v>312</v>
      </c>
      <c r="B11828" s="148">
        <f t="shared" si="12147"/>
        <v>4</v>
      </c>
      <c r="D11828" s="149" t="str">
        <f>+VLOOKUP($A11828,mUNICIPIOS!$B$4:$F$343,2,0)</f>
        <v>Chiquimula</v>
      </c>
      <c r="E11828" s="149">
        <f>+VLOOKUP($A11828,mUNICIPIOS!$B$4:$F$343,3,0)</f>
        <v>2007</v>
      </c>
      <c r="F11828" s="149" t="str">
        <f>+VLOOKUP($A11828,mUNICIPIOS!$B$4:$F$343,4,0)</f>
        <v>Esquipulas</v>
      </c>
      <c r="G11828" s="139" t="str">
        <f t="shared" ref="G11828:K11828" si="12154">+G11790</f>
        <v>01</v>
      </c>
      <c r="H11828" t="str">
        <f t="shared" si="12154"/>
        <v>IPC</v>
      </c>
      <c r="I11828" t="str">
        <f t="shared" si="12154"/>
        <v>Índice de Participación Ciudadana</v>
      </c>
      <c r="J11828" t="str">
        <f t="shared" si="12154"/>
        <v>01-04</v>
      </c>
      <c r="K11828" t="str">
        <f t="shared" si="12154"/>
        <v>Representatividad territorial del Comude.</v>
      </c>
      <c r="L11828" s="150">
        <f>+VLOOKUP($E11828,IPC_2018!$B$8:$T$347,12,0)</f>
        <v>0.91538461538461535</v>
      </c>
      <c r="M11828" s="142" t="str">
        <f>+VLOOKUP($E11828,IPC_2018!$B$8:$T$347,13,0)</f>
        <v>Alto</v>
      </c>
    </row>
    <row r="11829" spans="1:13" x14ac:dyDescent="0.3">
      <c r="A11829" s="139">
        <f t="shared" si="12145"/>
        <v>312</v>
      </c>
      <c r="B11829" s="148">
        <f t="shared" si="12147"/>
        <v>5</v>
      </c>
      <c r="D11829" s="149" t="str">
        <f>+VLOOKUP($A11829,mUNICIPIOS!$B$4:$F$343,2,0)</f>
        <v>Chiquimula</v>
      </c>
      <c r="E11829" s="149">
        <f>+VLOOKUP($A11829,mUNICIPIOS!$B$4:$F$343,3,0)</f>
        <v>2007</v>
      </c>
      <c r="F11829" s="149" t="str">
        <f>+VLOOKUP($A11829,mUNICIPIOS!$B$4:$F$343,4,0)</f>
        <v>Esquipulas</v>
      </c>
      <c r="G11829" s="139" t="str">
        <f t="shared" ref="G11829:K11829" si="12155">+G11791</f>
        <v>01</v>
      </c>
      <c r="H11829" t="str">
        <f t="shared" si="12155"/>
        <v>IPC</v>
      </c>
      <c r="I11829" t="str">
        <f t="shared" si="12155"/>
        <v>Índice de Participación Ciudadana</v>
      </c>
      <c r="J11829" t="str">
        <f t="shared" si="12155"/>
        <v>01-05</v>
      </c>
      <c r="K11829" t="str">
        <f t="shared" si="12155"/>
        <v>Funcionamiento del Comude</v>
      </c>
      <c r="L11829" s="150">
        <f>+VLOOKUP($E11829,IPC_2018!$B$8:$T$347,15,0)</f>
        <v>0.3992932863601743</v>
      </c>
      <c r="M11829" s="142" t="str">
        <f>+VLOOKUP($E11829,IPC_2018!$B$8:$T$347,16,0)</f>
        <v>Medio bajo</v>
      </c>
    </row>
    <row r="11830" spans="1:13" x14ac:dyDescent="0.3">
      <c r="A11830" s="139">
        <f t="shared" si="12145"/>
        <v>312</v>
      </c>
      <c r="B11830" s="148">
        <f t="shared" si="12147"/>
        <v>6</v>
      </c>
      <c r="D11830" s="149" t="str">
        <f>+VLOOKUP($A11830,mUNICIPIOS!$B$4:$F$343,2,0)</f>
        <v>Chiquimula</v>
      </c>
      <c r="E11830" s="149">
        <f>+VLOOKUP($A11830,mUNICIPIOS!$B$4:$F$343,3,0)</f>
        <v>2007</v>
      </c>
      <c r="F11830" s="149" t="str">
        <f>+VLOOKUP($A11830,mUNICIPIOS!$B$4:$F$343,4,0)</f>
        <v>Esquipulas</v>
      </c>
      <c r="G11830" s="139" t="str">
        <f t="shared" ref="G11830:K11830" si="12156">+G11792</f>
        <v>01</v>
      </c>
      <c r="H11830" t="str">
        <f t="shared" si="12156"/>
        <v>IPC</v>
      </c>
      <c r="I11830" t="str">
        <f t="shared" si="12156"/>
        <v>Índice de Participación Ciudadana</v>
      </c>
      <c r="J11830" t="str">
        <f t="shared" si="12156"/>
        <v>INDICE</v>
      </c>
      <c r="K11830">
        <f t="shared" si="12156"/>
        <v>0</v>
      </c>
      <c r="L11830" s="150">
        <f>+VLOOKUP($E11830,IPC_2018!$B$8:$T$347,18,0)</f>
        <v>0.75609866014756322</v>
      </c>
      <c r="M11830" s="142" t="str">
        <f>+VLOOKUP($E11830,IPC_2018!$B$8:$T$347,19,0)</f>
        <v>Medio alto</v>
      </c>
    </row>
    <row r="11831" spans="1:13" x14ac:dyDescent="0.3">
      <c r="A11831" s="139">
        <f t="shared" si="12145"/>
        <v>312</v>
      </c>
      <c r="B11831" s="148">
        <f t="shared" si="12147"/>
        <v>7</v>
      </c>
      <c r="D11831" s="149" t="str">
        <f>+VLOOKUP($A11831,mUNICIPIOS!$B$4:$F$343,2,0)</f>
        <v>Chiquimula</v>
      </c>
      <c r="E11831" s="149">
        <f>+VLOOKUP($A11831,mUNICIPIOS!$B$4:$F$343,3,0)</f>
        <v>2007</v>
      </c>
      <c r="F11831" s="149" t="str">
        <f>+VLOOKUP($A11831,mUNICIPIOS!$B$4:$F$343,4,0)</f>
        <v>Esquipulas</v>
      </c>
      <c r="G11831" s="139" t="str">
        <f t="shared" ref="G11831:K11831" si="12157">+G11793</f>
        <v>02</v>
      </c>
      <c r="H11831" t="str">
        <f t="shared" si="12157"/>
        <v>IIC</v>
      </c>
      <c r="I11831" t="str">
        <f t="shared" si="12157"/>
        <v>Índice de Información a la Ciudadanía</v>
      </c>
      <c r="J11831" t="str">
        <f t="shared" si="12157"/>
        <v>02-01</v>
      </c>
      <c r="K11831" t="str">
        <f t="shared" si="12157"/>
        <v>Rendición de cuentas cuatrimestral y anual al Comude enfocadas en resultados.</v>
      </c>
      <c r="L11831" s="150">
        <f>+VLOOKUP($E11831,IIC_2018!$B$8:$Q$347,3,0)</f>
        <v>1</v>
      </c>
      <c r="M11831" s="142" t="str">
        <f>+VLOOKUP($E11831,IIC_2018!$B$8:$Q$347,4,0)</f>
        <v>Alto</v>
      </c>
    </row>
    <row r="11832" spans="1:13" x14ac:dyDescent="0.3">
      <c r="A11832" s="139">
        <f t="shared" si="12145"/>
        <v>312</v>
      </c>
      <c r="B11832" s="148">
        <f t="shared" si="12147"/>
        <v>8</v>
      </c>
      <c r="D11832" s="149" t="str">
        <f>+VLOOKUP($A11832,mUNICIPIOS!$B$4:$F$343,2,0)</f>
        <v>Chiquimula</v>
      </c>
      <c r="E11832" s="149">
        <f>+VLOOKUP($A11832,mUNICIPIOS!$B$4:$F$343,3,0)</f>
        <v>2007</v>
      </c>
      <c r="F11832" s="149" t="str">
        <f>+VLOOKUP($A11832,mUNICIPIOS!$B$4:$F$343,4,0)</f>
        <v>Esquipulas</v>
      </c>
      <c r="G11832" s="139" t="str">
        <f t="shared" ref="G11832:K11832" si="12158">+G11794</f>
        <v>02</v>
      </c>
      <c r="H11832" t="str">
        <f t="shared" si="12158"/>
        <v>IIC</v>
      </c>
      <c r="I11832" t="str">
        <f t="shared" si="12158"/>
        <v>Índice de Información a la Ciudadanía</v>
      </c>
      <c r="J11832" t="str">
        <f t="shared" si="12158"/>
        <v>02-02</v>
      </c>
      <c r="K11832" t="str">
        <f t="shared" si="12158"/>
        <v>Información presupuestaria y otra información brindada a la ciudadanía disponible en medios locales de comunicación.</v>
      </c>
      <c r="L11832" s="150">
        <f>+VLOOKUP($E11832,IIC_2018!$B$8:$Q$347,6,0)</f>
        <v>1</v>
      </c>
      <c r="M11832" s="142" t="str">
        <f>+VLOOKUP($E11832,IIC_2018!$B$8:$Q$347,7,0)</f>
        <v>Alto</v>
      </c>
    </row>
    <row r="11833" spans="1:13" x14ac:dyDescent="0.3">
      <c r="A11833" s="139">
        <f t="shared" si="12145"/>
        <v>312</v>
      </c>
      <c r="B11833" s="148">
        <f t="shared" si="12147"/>
        <v>9</v>
      </c>
      <c r="D11833" s="149" t="str">
        <f>+VLOOKUP($A11833,mUNICIPIOS!$B$4:$F$343,2,0)</f>
        <v>Chiquimula</v>
      </c>
      <c r="E11833" s="149">
        <f>+VLOOKUP($A11833,mUNICIPIOS!$B$4:$F$343,3,0)</f>
        <v>2007</v>
      </c>
      <c r="F11833" s="149" t="str">
        <f>+VLOOKUP($A11833,mUNICIPIOS!$B$4:$F$343,4,0)</f>
        <v>Esquipulas</v>
      </c>
      <c r="G11833" s="139" t="str">
        <f t="shared" ref="G11833:K11833" si="12159">+G11795</f>
        <v>02</v>
      </c>
      <c r="H11833" t="str">
        <f t="shared" si="12159"/>
        <v>IIC</v>
      </c>
      <c r="I11833" t="str">
        <f t="shared" si="12159"/>
        <v>Índice de Información a la Ciudadanía</v>
      </c>
      <c r="J11833" t="str">
        <f t="shared" si="12159"/>
        <v>02-03</v>
      </c>
      <c r="K11833" t="str">
        <f t="shared" si="12159"/>
        <v>Información pública de oficio actualizada y disponible de acuerdo a la LAIP y uso de internet.</v>
      </c>
      <c r="L11833" s="150">
        <f>+VLOOKUP($E11833,IIC_2018!$B$8:$Q$347,9,0)</f>
        <v>0.99999999999999989</v>
      </c>
      <c r="M11833" s="142" t="str">
        <f>+VLOOKUP($E11833,IIC_2018!$B$8:$Q$347,10,0)</f>
        <v>Alto</v>
      </c>
    </row>
    <row r="11834" spans="1:13" x14ac:dyDescent="0.3">
      <c r="A11834" s="139">
        <f t="shared" si="12145"/>
        <v>312</v>
      </c>
      <c r="B11834" s="148">
        <f t="shared" si="12147"/>
        <v>10</v>
      </c>
      <c r="D11834" s="149" t="str">
        <f>+VLOOKUP($A11834,mUNICIPIOS!$B$4:$F$343,2,0)</f>
        <v>Chiquimula</v>
      </c>
      <c r="E11834" s="149">
        <f>+VLOOKUP($A11834,mUNICIPIOS!$B$4:$F$343,3,0)</f>
        <v>2007</v>
      </c>
      <c r="F11834" s="149" t="str">
        <f>+VLOOKUP($A11834,mUNICIPIOS!$B$4:$F$343,4,0)</f>
        <v>Esquipulas</v>
      </c>
      <c r="G11834" s="139" t="str">
        <f t="shared" ref="G11834:K11834" si="12160">+G11796</f>
        <v>02</v>
      </c>
      <c r="H11834" t="str">
        <f t="shared" si="12160"/>
        <v>IIC</v>
      </c>
      <c r="I11834" t="str">
        <f t="shared" si="12160"/>
        <v>Índice de Información a la Ciudadanía</v>
      </c>
      <c r="J11834" t="str">
        <f t="shared" si="12160"/>
        <v>02-04</v>
      </c>
      <c r="K11834" t="str">
        <f t="shared" si="12160"/>
        <v>Relación del monto contratado por medio de Guate compras con el total del presupuesto de egresos vigente.</v>
      </c>
      <c r="L11834" s="150">
        <f>+VLOOKUP($E11834,IIC_2018!$B$8:$Q$347,12,0)</f>
        <v>0.24510825830027932</v>
      </c>
      <c r="M11834" s="142" t="str">
        <f>+VLOOKUP($E11834,IIC_2018!$B$8:$Q$347,13,0)</f>
        <v>Medio bajo</v>
      </c>
    </row>
    <row r="11835" spans="1:13" x14ac:dyDescent="0.3">
      <c r="A11835" s="139">
        <f t="shared" si="12145"/>
        <v>312</v>
      </c>
      <c r="B11835" s="148">
        <f t="shared" si="12147"/>
        <v>11</v>
      </c>
      <c r="D11835" s="149" t="str">
        <f>+VLOOKUP($A11835,mUNICIPIOS!$B$4:$F$343,2,0)</f>
        <v>Chiquimula</v>
      </c>
      <c r="E11835" s="149">
        <f>+VLOOKUP($A11835,mUNICIPIOS!$B$4:$F$343,3,0)</f>
        <v>2007</v>
      </c>
      <c r="F11835" s="149" t="str">
        <f>+VLOOKUP($A11835,mUNICIPIOS!$B$4:$F$343,4,0)</f>
        <v>Esquipulas</v>
      </c>
      <c r="G11835" s="139" t="str">
        <f t="shared" ref="G11835:K11835" si="12161">+G11797</f>
        <v>02</v>
      </c>
      <c r="H11835" t="str">
        <f t="shared" si="12161"/>
        <v>IIC</v>
      </c>
      <c r="I11835" t="str">
        <f t="shared" si="12161"/>
        <v>Índice de Información a la Ciudadanía</v>
      </c>
      <c r="J11835" t="str">
        <f t="shared" si="12161"/>
        <v>INDICE</v>
      </c>
      <c r="K11835">
        <f t="shared" si="12161"/>
        <v>0</v>
      </c>
      <c r="L11835" s="150">
        <f>+VLOOKUP($E11835,IIC_2018!$B$8:$Q$347,15,0)</f>
        <v>0.81127706457506987</v>
      </c>
      <c r="M11835" s="142" t="str">
        <f>+VLOOKUP($E11835,IIC_2018!$B$8:$Q$347,16,0)</f>
        <v>Alto</v>
      </c>
    </row>
    <row r="11836" spans="1:13" x14ac:dyDescent="0.3">
      <c r="A11836" s="139">
        <f t="shared" si="12145"/>
        <v>312</v>
      </c>
      <c r="B11836" s="148">
        <f t="shared" si="12147"/>
        <v>12</v>
      </c>
      <c r="D11836" s="149" t="str">
        <f>+VLOOKUP($A11836,mUNICIPIOS!$B$4:$F$343,2,0)</f>
        <v>Chiquimula</v>
      </c>
      <c r="E11836" s="149">
        <f>+VLOOKUP($A11836,mUNICIPIOS!$B$4:$F$343,3,0)</f>
        <v>2007</v>
      </c>
      <c r="F11836" s="149" t="str">
        <f>+VLOOKUP($A11836,mUNICIPIOS!$B$4:$F$343,4,0)</f>
        <v>Esquipulas</v>
      </c>
      <c r="G11836" s="139" t="str">
        <f t="shared" ref="G11836:K11836" si="12162">+G11798</f>
        <v>03</v>
      </c>
      <c r="H11836" t="str">
        <f t="shared" si="12162"/>
        <v>ISP</v>
      </c>
      <c r="I11836" t="str">
        <f t="shared" si="12162"/>
        <v>Índice de Servicios Públicos</v>
      </c>
      <c r="J11836" t="str">
        <f t="shared" si="12162"/>
        <v>03-01</v>
      </c>
      <c r="K11836" t="str">
        <f t="shared" si="12162"/>
        <v>Cobertura del servicio público de agua</v>
      </c>
      <c r="L11836" s="150">
        <f>+VLOOKUP($E11836,ISP_2018!$B$8:$T$347,3,0)</f>
        <v>0.42828543752018083</v>
      </c>
      <c r="M11836" s="142" t="str">
        <f>+VLOOKUP($E11836,ISP_2018!$B$8:$T$347,4,0)</f>
        <v>Medio</v>
      </c>
    </row>
    <row r="11837" spans="1:13" x14ac:dyDescent="0.3">
      <c r="A11837" s="139">
        <f t="shared" si="12145"/>
        <v>312</v>
      </c>
      <c r="B11837" s="148">
        <f t="shared" si="12147"/>
        <v>13</v>
      </c>
      <c r="D11837" s="149" t="str">
        <f>+VLOOKUP($A11837,mUNICIPIOS!$B$4:$F$343,2,0)</f>
        <v>Chiquimula</v>
      </c>
      <c r="E11837" s="149">
        <f>+VLOOKUP($A11837,mUNICIPIOS!$B$4:$F$343,3,0)</f>
        <v>2007</v>
      </c>
      <c r="F11837" s="149" t="str">
        <f>+VLOOKUP($A11837,mUNICIPIOS!$B$4:$F$343,4,0)</f>
        <v>Esquipulas</v>
      </c>
      <c r="G11837" s="139" t="str">
        <f t="shared" ref="G11837:K11837" si="12163">+G11799</f>
        <v>03</v>
      </c>
      <c r="H11837" t="str">
        <f t="shared" si="12163"/>
        <v>ISP</v>
      </c>
      <c r="I11837" t="str">
        <f t="shared" si="12163"/>
        <v>Índice de Servicios Públicos</v>
      </c>
      <c r="J11837" t="str">
        <f t="shared" si="12163"/>
        <v>03-02</v>
      </c>
      <c r="K11837" t="str">
        <f t="shared" si="12163"/>
        <v>Control de la calidad del servicio público de agua</v>
      </c>
      <c r="L11837" s="150">
        <f>+VLOOKUP($E11837,ISP_2018!$B$8:$T$347,6,0)</f>
        <v>0.45</v>
      </c>
      <c r="M11837" s="142" t="str">
        <f>+VLOOKUP($E11837,ISP_2018!$B$8:$T$347,7,0)</f>
        <v>Medio</v>
      </c>
    </row>
    <row r="11838" spans="1:13" x14ac:dyDescent="0.3">
      <c r="A11838" s="139">
        <f t="shared" si="12145"/>
        <v>312</v>
      </c>
      <c r="B11838" s="148">
        <f t="shared" si="12147"/>
        <v>14</v>
      </c>
      <c r="D11838" s="149" t="str">
        <f>+VLOOKUP($A11838,mUNICIPIOS!$B$4:$F$343,2,0)</f>
        <v>Chiquimula</v>
      </c>
      <c r="E11838" s="149">
        <f>+VLOOKUP($A11838,mUNICIPIOS!$B$4:$F$343,3,0)</f>
        <v>2007</v>
      </c>
      <c r="F11838" s="149" t="str">
        <f>+VLOOKUP($A11838,mUNICIPIOS!$B$4:$F$343,4,0)</f>
        <v>Esquipulas</v>
      </c>
      <c r="G11838" s="139" t="str">
        <f t="shared" ref="G11838:K11838" si="12164">+G11800</f>
        <v>03</v>
      </c>
      <c r="H11838" t="str">
        <f t="shared" si="12164"/>
        <v>ISP</v>
      </c>
      <c r="I11838" t="str">
        <f t="shared" si="12164"/>
        <v>Índice de Servicios Públicos</v>
      </c>
      <c r="J11838" t="str">
        <f t="shared" si="12164"/>
        <v>03-03</v>
      </c>
      <c r="K11838" t="str">
        <f t="shared" si="12164"/>
        <v>Disposición  y tratamiento  de aguas residuales</v>
      </c>
      <c r="L11838" s="150">
        <f>+VLOOKUP($E11838,ISP_2018!$B$8:$T$347,9,0)</f>
        <v>0.25043784073103326</v>
      </c>
      <c r="M11838" s="142" t="str">
        <f>+VLOOKUP($E11838,ISP_2018!$B$8:$T$347,10,0)</f>
        <v>Medio bajo</v>
      </c>
    </row>
    <row r="11839" spans="1:13" x14ac:dyDescent="0.3">
      <c r="A11839" s="139">
        <f t="shared" si="12145"/>
        <v>312</v>
      </c>
      <c r="B11839" s="148">
        <f t="shared" si="12147"/>
        <v>15</v>
      </c>
      <c r="D11839" s="149" t="str">
        <f>+VLOOKUP($A11839,mUNICIPIOS!$B$4:$F$343,2,0)</f>
        <v>Chiquimula</v>
      </c>
      <c r="E11839" s="149">
        <f>+VLOOKUP($A11839,mUNICIPIOS!$B$4:$F$343,3,0)</f>
        <v>2007</v>
      </c>
      <c r="F11839" s="149" t="str">
        <f>+VLOOKUP($A11839,mUNICIPIOS!$B$4:$F$343,4,0)</f>
        <v>Esquipulas</v>
      </c>
      <c r="G11839" s="139" t="str">
        <f t="shared" ref="G11839:K11839" si="12165">+G11801</f>
        <v>03</v>
      </c>
      <c r="H11839" t="str">
        <f t="shared" si="12165"/>
        <v>ISP</v>
      </c>
      <c r="I11839" t="str">
        <f t="shared" si="12165"/>
        <v>Índice de Servicios Públicos</v>
      </c>
      <c r="J11839" t="str">
        <f t="shared" si="12165"/>
        <v>03-04</v>
      </c>
      <c r="K11839" t="str">
        <f t="shared" si="12165"/>
        <v>Gestión y manejo de los residuos y desechos sólidos</v>
      </c>
      <c r="L11839" s="150">
        <f>+VLOOKUP($E11839,ISP_2018!$B$8:$T$347,12,0)</f>
        <v>9.6646851671953957E-2</v>
      </c>
      <c r="M11839" s="142" t="str">
        <f>+VLOOKUP($E11839,ISP_2018!$B$8:$T$347,13,0)</f>
        <v>Bajo</v>
      </c>
    </row>
    <row r="11840" spans="1:13" x14ac:dyDescent="0.3">
      <c r="A11840" s="139">
        <f t="shared" si="12145"/>
        <v>312</v>
      </c>
      <c r="B11840" s="148">
        <f t="shared" si="12147"/>
        <v>16</v>
      </c>
      <c r="D11840" s="149" t="str">
        <f>+VLOOKUP($A11840,mUNICIPIOS!$B$4:$F$343,2,0)</f>
        <v>Chiquimula</v>
      </c>
      <c r="E11840" s="149">
        <f>+VLOOKUP($A11840,mUNICIPIOS!$B$4:$F$343,3,0)</f>
        <v>2007</v>
      </c>
      <c r="F11840" s="149" t="str">
        <f>+VLOOKUP($A11840,mUNICIPIOS!$B$4:$F$343,4,0)</f>
        <v>Esquipulas</v>
      </c>
      <c r="G11840" s="139" t="str">
        <f t="shared" ref="G11840:K11840" si="12166">+G11802</f>
        <v>03</v>
      </c>
      <c r="H11840" t="str">
        <f t="shared" si="12166"/>
        <v>ISP</v>
      </c>
      <c r="I11840" t="str">
        <f t="shared" si="12166"/>
        <v>Índice de Servicios Públicos</v>
      </c>
      <c r="J11840" t="str">
        <f t="shared" si="12166"/>
        <v>03-05</v>
      </c>
      <c r="K11840" t="str">
        <f t="shared" si="12166"/>
        <v>Gestión de servicios públicos municipales</v>
      </c>
      <c r="L11840" s="150">
        <f>+VLOOKUP($E11840,ISP_2018!$B$8:$T$347,15,0)</f>
        <v>0.58064516129032251</v>
      </c>
      <c r="M11840" s="142" t="str">
        <f>+VLOOKUP($E11840,ISP_2018!$B$8:$T$347,16,0)</f>
        <v>Medio</v>
      </c>
    </row>
    <row r="11841" spans="1:13" x14ac:dyDescent="0.3">
      <c r="A11841" s="139">
        <f t="shared" si="12145"/>
        <v>312</v>
      </c>
      <c r="B11841" s="148">
        <f t="shared" si="12147"/>
        <v>17</v>
      </c>
      <c r="D11841" s="149" t="str">
        <f>+VLOOKUP($A11841,mUNICIPIOS!$B$4:$F$343,2,0)</f>
        <v>Chiquimula</v>
      </c>
      <c r="E11841" s="149">
        <f>+VLOOKUP($A11841,mUNICIPIOS!$B$4:$F$343,3,0)</f>
        <v>2007</v>
      </c>
      <c r="F11841" s="149" t="str">
        <f>+VLOOKUP($A11841,mUNICIPIOS!$B$4:$F$343,4,0)</f>
        <v>Esquipulas</v>
      </c>
      <c r="G11841" s="139" t="str">
        <f t="shared" ref="G11841:K11841" si="12167">+G11803</f>
        <v>03</v>
      </c>
      <c r="H11841" t="str">
        <f t="shared" si="12167"/>
        <v>ISP</v>
      </c>
      <c r="I11841" t="str">
        <f t="shared" si="12167"/>
        <v>Índice de Servicios Públicos</v>
      </c>
      <c r="J11841" t="str">
        <f t="shared" si="12167"/>
        <v>INDICE</v>
      </c>
      <c r="K11841">
        <f t="shared" si="12167"/>
        <v>0</v>
      </c>
      <c r="L11841" s="150">
        <f>+VLOOKUP($E11841,ISP_2018!$B$8:$T$347,18,0)</f>
        <v>0.36337451449068003</v>
      </c>
      <c r="M11841" s="142" t="str">
        <f>+VLOOKUP($E11841,ISP_2018!$B$8:$T$347,19,0)</f>
        <v>Medio bajo</v>
      </c>
    </row>
    <row r="11842" spans="1:13" x14ac:dyDescent="0.3">
      <c r="A11842" s="139">
        <f t="shared" si="12145"/>
        <v>312</v>
      </c>
      <c r="B11842" s="148">
        <f t="shared" si="12147"/>
        <v>18</v>
      </c>
      <c r="D11842" s="149" t="str">
        <f>+VLOOKUP($A11842,mUNICIPIOS!$B$4:$F$343,2,0)</f>
        <v>Chiquimula</v>
      </c>
      <c r="E11842" s="149">
        <f>+VLOOKUP($A11842,mUNICIPIOS!$B$4:$F$343,3,0)</f>
        <v>2007</v>
      </c>
      <c r="F11842" s="149" t="str">
        <f>+VLOOKUP($A11842,mUNICIPIOS!$B$4:$F$343,4,0)</f>
        <v>Esquipulas</v>
      </c>
      <c r="G11842" s="139" t="str">
        <f t="shared" ref="G11842:K11842" si="12168">+G11804</f>
        <v>04</v>
      </c>
      <c r="H11842" t="str">
        <f t="shared" si="12168"/>
        <v>IGA</v>
      </c>
      <c r="I11842" t="str">
        <f t="shared" si="12168"/>
        <v>Índice de Gestión Administrativa</v>
      </c>
      <c r="J11842" t="str">
        <f t="shared" si="12168"/>
        <v>04-01</v>
      </c>
      <c r="K11842" t="str">
        <f t="shared" si="12168"/>
        <v>Existencia de elementos de atención municipal orientada al vecino</v>
      </c>
      <c r="L11842" s="150">
        <f>+VLOOKUP($E11842,IGA_2018!$B$8:$N$347,3,0)</f>
        <v>0.75</v>
      </c>
      <c r="M11842" s="142" t="str">
        <f>+VLOOKUP($E11842,IGA_2018!$B$8:$N$347,4,0)</f>
        <v>Medio alto</v>
      </c>
    </row>
    <row r="11843" spans="1:13" x14ac:dyDescent="0.3">
      <c r="A11843" s="139">
        <f t="shared" si="12145"/>
        <v>312</v>
      </c>
      <c r="B11843" s="148">
        <f t="shared" si="12147"/>
        <v>19</v>
      </c>
      <c r="D11843" s="149" t="str">
        <f>+VLOOKUP($A11843,mUNICIPIOS!$B$4:$F$343,2,0)</f>
        <v>Chiquimula</v>
      </c>
      <c r="E11843" s="149">
        <f>+VLOOKUP($A11843,mUNICIPIOS!$B$4:$F$343,3,0)</f>
        <v>2007</v>
      </c>
      <c r="F11843" s="149" t="str">
        <f>+VLOOKUP($A11843,mUNICIPIOS!$B$4:$F$343,4,0)</f>
        <v>Esquipulas</v>
      </c>
      <c r="G11843" s="139" t="str">
        <f t="shared" ref="G11843:K11843" si="12169">+G11805</f>
        <v>04</v>
      </c>
      <c r="H11843" t="str">
        <f t="shared" si="12169"/>
        <v>IGA</v>
      </c>
      <c r="I11843" t="str">
        <f t="shared" si="12169"/>
        <v>Índice de Gestión Administrativa</v>
      </c>
      <c r="J11843" t="str">
        <f t="shared" si="12169"/>
        <v>04-02</v>
      </c>
      <c r="K11843" t="str">
        <f t="shared" si="12169"/>
        <v>Gestión del recurso humano.</v>
      </c>
      <c r="L11843" s="150">
        <f>+VLOOKUP($E11843,IGA_2018!$B$8:$N$347,6,0)</f>
        <v>0.67993289197143103</v>
      </c>
      <c r="M11843" s="142" t="str">
        <f>+VLOOKUP($E11843,IGA_2018!$B$8:$N$347,7,0)</f>
        <v>Medio alto</v>
      </c>
    </row>
    <row r="11844" spans="1:13" x14ac:dyDescent="0.3">
      <c r="A11844" s="139">
        <f t="shared" si="12145"/>
        <v>312</v>
      </c>
      <c r="B11844" s="148">
        <f t="shared" si="12147"/>
        <v>20</v>
      </c>
      <c r="D11844" s="149" t="str">
        <f>+VLOOKUP($A11844,mUNICIPIOS!$B$4:$F$343,2,0)</f>
        <v>Chiquimula</v>
      </c>
      <c r="E11844" s="149">
        <f>+VLOOKUP($A11844,mUNICIPIOS!$B$4:$F$343,3,0)</f>
        <v>2007</v>
      </c>
      <c r="F11844" s="149" t="str">
        <f>+VLOOKUP($A11844,mUNICIPIOS!$B$4:$F$343,4,0)</f>
        <v>Esquipulas</v>
      </c>
      <c r="G11844" s="139" t="str">
        <f t="shared" ref="G11844:K11844" si="12170">+G11806</f>
        <v>04</v>
      </c>
      <c r="H11844" t="str">
        <f t="shared" si="12170"/>
        <v>IGA</v>
      </c>
      <c r="I11844" t="str">
        <f t="shared" si="12170"/>
        <v>Índice de Gestión Administrativa</v>
      </c>
      <c r="J11844" t="str">
        <f t="shared" si="12170"/>
        <v>04-03</v>
      </c>
      <c r="K11844" t="str">
        <f t="shared" si="12170"/>
        <v>Existencia de oficinas municipales con instrumentos de gestión.</v>
      </c>
      <c r="L11844" s="150">
        <f>+VLOOKUP($E11844,IGA_2018!$B$8:$N$347,9,0)</f>
        <v>0.29107142857142854</v>
      </c>
      <c r="M11844" s="142" t="str">
        <f>+VLOOKUP($E11844,IGA_2018!$B$8:$N$347,10,0)</f>
        <v>Medio bajo</v>
      </c>
    </row>
    <row r="11845" spans="1:13" x14ac:dyDescent="0.3">
      <c r="A11845" s="139">
        <f t="shared" si="12145"/>
        <v>312</v>
      </c>
      <c r="B11845" s="148">
        <f t="shared" si="12147"/>
        <v>21</v>
      </c>
      <c r="D11845" s="149" t="str">
        <f>+VLOOKUP($A11845,mUNICIPIOS!$B$4:$F$343,2,0)</f>
        <v>Chiquimula</v>
      </c>
      <c r="E11845" s="149">
        <f>+VLOOKUP($A11845,mUNICIPIOS!$B$4:$F$343,3,0)</f>
        <v>2007</v>
      </c>
      <c r="F11845" s="149" t="str">
        <f>+VLOOKUP($A11845,mUNICIPIOS!$B$4:$F$343,4,0)</f>
        <v>Esquipulas</v>
      </c>
      <c r="G11845" s="139" t="str">
        <f t="shared" ref="G11845:K11845" si="12171">+G11807</f>
        <v>04</v>
      </c>
      <c r="H11845" t="str">
        <f t="shared" si="12171"/>
        <v>IGA</v>
      </c>
      <c r="I11845" t="str">
        <f t="shared" si="12171"/>
        <v>Índice de Gestión Administrativa</v>
      </c>
      <c r="J11845" t="str">
        <f t="shared" si="12171"/>
        <v>INDICE</v>
      </c>
      <c r="K11845">
        <f t="shared" si="12171"/>
        <v>0</v>
      </c>
      <c r="L11845" s="150">
        <f>+VLOOKUP($E11845,IGA_2018!$B$8:$N$347,12,0)</f>
        <v>0.56485151219000074</v>
      </c>
      <c r="M11845" s="142" t="str">
        <f>+VLOOKUP($E11845,IGA_2018!$B$8:$N$347,13,0)</f>
        <v>Medio</v>
      </c>
    </row>
    <row r="11846" spans="1:13" x14ac:dyDescent="0.3">
      <c r="A11846" s="139">
        <f t="shared" si="12145"/>
        <v>312</v>
      </c>
      <c r="B11846" s="148">
        <f t="shared" si="12147"/>
        <v>22</v>
      </c>
      <c r="D11846" s="149" t="str">
        <f>+VLOOKUP($A11846,mUNICIPIOS!$B$4:$F$343,2,0)</f>
        <v>Chiquimula</v>
      </c>
      <c r="E11846" s="149">
        <f>+VLOOKUP($A11846,mUNICIPIOS!$B$4:$F$343,3,0)</f>
        <v>2007</v>
      </c>
      <c r="F11846" s="149" t="str">
        <f>+VLOOKUP($A11846,mUNICIPIOS!$B$4:$F$343,4,0)</f>
        <v>Esquipulas</v>
      </c>
      <c r="G11846" s="139" t="str">
        <f t="shared" ref="G11846:K11846" si="12172">+G11808</f>
        <v>05</v>
      </c>
      <c r="H11846" t="str">
        <f t="shared" si="12172"/>
        <v>IGF</v>
      </c>
      <c r="I11846" t="str">
        <f t="shared" si="12172"/>
        <v>Índice de Gestión Financiera</v>
      </c>
      <c r="J11846" t="str">
        <f t="shared" si="12172"/>
        <v>05-01</v>
      </c>
      <c r="K11846" t="str">
        <f t="shared" si="12172"/>
        <v>Autonomía financiera municipal</v>
      </c>
      <c r="L11846" s="150">
        <f>+VLOOKUP($E11846,IGF_2018!$B$8:$Z$347,3,0)</f>
        <v>0.32926330207560994</v>
      </c>
      <c r="M11846" s="142" t="str">
        <f>+VLOOKUP($E11846,IGF_2018!$B$8:$Z$347,4,0)</f>
        <v>Medio bajo</v>
      </c>
    </row>
    <row r="11847" spans="1:13" x14ac:dyDescent="0.3">
      <c r="A11847" s="139">
        <f t="shared" si="12145"/>
        <v>312</v>
      </c>
      <c r="B11847" s="148">
        <f t="shared" si="12147"/>
        <v>23</v>
      </c>
      <c r="D11847" s="149" t="str">
        <f>+VLOOKUP($A11847,mUNICIPIOS!$B$4:$F$343,2,0)</f>
        <v>Chiquimula</v>
      </c>
      <c r="E11847" s="149">
        <f>+VLOOKUP($A11847,mUNICIPIOS!$B$4:$F$343,3,0)</f>
        <v>2007</v>
      </c>
      <c r="F11847" s="149" t="str">
        <f>+VLOOKUP($A11847,mUNICIPIOS!$B$4:$F$343,4,0)</f>
        <v>Esquipulas</v>
      </c>
      <c r="G11847" s="139" t="str">
        <f t="shared" ref="G11847:K11847" si="12173">+G11809</f>
        <v>05</v>
      </c>
      <c r="H11847" t="str">
        <f t="shared" si="12173"/>
        <v>IGF</v>
      </c>
      <c r="I11847" t="str">
        <f t="shared" si="12173"/>
        <v>Índice de Gestión Financiera</v>
      </c>
      <c r="J11847" t="str">
        <f t="shared" si="12173"/>
        <v>05-02</v>
      </c>
      <c r="K11847" t="str">
        <f t="shared" si="12173"/>
        <v xml:space="preserve">Ingresos propios por habitante -sin regalías- </v>
      </c>
      <c r="L11847" s="150">
        <f>+VLOOKUP($E11847,IGF_2018!$B$8:$Z$347,6,0)</f>
        <v>0.14899631655357407</v>
      </c>
      <c r="M11847" s="142" t="str">
        <f>+VLOOKUP($E11847,IGF_2018!$B$8:$Z$347,7,0)</f>
        <v>Bajo</v>
      </c>
    </row>
    <row r="11848" spans="1:13" x14ac:dyDescent="0.3">
      <c r="A11848" s="139">
        <f t="shared" si="12145"/>
        <v>312</v>
      </c>
      <c r="B11848" s="148">
        <f t="shared" si="12147"/>
        <v>24</v>
      </c>
      <c r="D11848" s="149" t="str">
        <f>+VLOOKUP($A11848,mUNICIPIOS!$B$4:$F$343,2,0)</f>
        <v>Chiquimula</v>
      </c>
      <c r="E11848" s="149">
        <f>+VLOOKUP($A11848,mUNICIPIOS!$B$4:$F$343,3,0)</f>
        <v>2007</v>
      </c>
      <c r="F11848" s="149" t="str">
        <f>+VLOOKUP($A11848,mUNICIPIOS!$B$4:$F$343,4,0)</f>
        <v>Esquipulas</v>
      </c>
      <c r="G11848" s="139" t="str">
        <f t="shared" ref="G11848:K11848" si="12174">+G11810</f>
        <v>05</v>
      </c>
      <c r="H11848" t="str">
        <f t="shared" si="12174"/>
        <v>IGF</v>
      </c>
      <c r="I11848" t="str">
        <f t="shared" si="12174"/>
        <v>Índice de Gestión Financiera</v>
      </c>
      <c r="J11848" t="str">
        <f t="shared" si="12174"/>
        <v>05-03</v>
      </c>
      <c r="K11848" t="str">
        <f t="shared" si="12174"/>
        <v>Ingresos del IUSI en relación a los ingresos propios -sin regalías-</v>
      </c>
      <c r="L11848" s="150">
        <f>+VLOOKUP($E11848,IGF_2018!$B$8:$Z$347,9,0)</f>
        <v>0.2618721061162379</v>
      </c>
      <c r="M11848" s="142" t="str">
        <f>+VLOOKUP($E11848,IGF_2018!$B$8:$Z$347,10,0)</f>
        <v>Medio bajo</v>
      </c>
    </row>
    <row r="11849" spans="1:13" x14ac:dyDescent="0.3">
      <c r="A11849" s="139">
        <f t="shared" si="12145"/>
        <v>312</v>
      </c>
      <c r="B11849" s="148">
        <f t="shared" si="12147"/>
        <v>25</v>
      </c>
      <c r="D11849" s="149" t="str">
        <f>+VLOOKUP($A11849,mUNICIPIOS!$B$4:$F$343,2,0)</f>
        <v>Chiquimula</v>
      </c>
      <c r="E11849" s="149">
        <f>+VLOOKUP($A11849,mUNICIPIOS!$B$4:$F$343,3,0)</f>
        <v>2007</v>
      </c>
      <c r="F11849" s="149" t="str">
        <f>+VLOOKUP($A11849,mUNICIPIOS!$B$4:$F$343,4,0)</f>
        <v>Esquipulas</v>
      </c>
      <c r="G11849" s="139" t="str">
        <f t="shared" ref="G11849:K11849" si="12175">+G11811</f>
        <v>05</v>
      </c>
      <c r="H11849" t="str">
        <f t="shared" si="12175"/>
        <v>IGF</v>
      </c>
      <c r="I11849" t="str">
        <f t="shared" si="12175"/>
        <v>Índice de Gestión Financiera</v>
      </c>
      <c r="J11849" t="str">
        <f t="shared" si="12175"/>
        <v>05-04</v>
      </c>
      <c r="K11849" t="str">
        <f t="shared" si="12175"/>
        <v>Inversión anual en capital fijo por habitante</v>
      </c>
      <c r="L11849" s="150">
        <f>+VLOOKUP($E11849,IGF_2018!$B$8:$Z$347,12,0)</f>
        <v>2.970383588878607E-2</v>
      </c>
      <c r="M11849" s="142" t="str">
        <f>+VLOOKUP($E11849,IGF_2018!$B$8:$Z$347,13,0)</f>
        <v>Bajo</v>
      </c>
    </row>
    <row r="11850" spans="1:13" x14ac:dyDescent="0.3">
      <c r="A11850" s="139">
        <f t="shared" si="12145"/>
        <v>312</v>
      </c>
      <c r="B11850" s="148">
        <f t="shared" si="12147"/>
        <v>26</v>
      </c>
      <c r="D11850" s="149" t="str">
        <f>+VLOOKUP($A11850,mUNICIPIOS!$B$4:$F$343,2,0)</f>
        <v>Chiquimula</v>
      </c>
      <c r="E11850" s="149">
        <f>+VLOOKUP($A11850,mUNICIPIOS!$B$4:$F$343,3,0)</f>
        <v>2007</v>
      </c>
      <c r="F11850" s="149" t="str">
        <f>+VLOOKUP($A11850,mUNICIPIOS!$B$4:$F$343,4,0)</f>
        <v>Esquipulas</v>
      </c>
      <c r="G11850" s="139" t="str">
        <f t="shared" ref="G11850:K11850" si="12176">+G11812</f>
        <v>05</v>
      </c>
      <c r="H11850" t="str">
        <f t="shared" si="12176"/>
        <v>IGF</v>
      </c>
      <c r="I11850" t="str">
        <f t="shared" si="12176"/>
        <v>Índice de Gestión Financiera</v>
      </c>
      <c r="J11850" t="str">
        <f t="shared" si="12176"/>
        <v>05-05</v>
      </c>
      <c r="K11850" t="str">
        <f t="shared" si="12176"/>
        <v>Inversión anual en capital fijo con recursos percibidos por ingresos propios</v>
      </c>
      <c r="L11850" s="150">
        <f>+VLOOKUP($E11850,IGF_2018!$B$8:$Z$347,15,0)</f>
        <v>5.3185970730878648E-2</v>
      </c>
      <c r="M11850" s="142" t="str">
        <f>+VLOOKUP($E11850,IGF_2018!$B$8:$Z$347,16,0)</f>
        <v>Bajo</v>
      </c>
    </row>
    <row r="11851" spans="1:13" x14ac:dyDescent="0.3">
      <c r="A11851" s="139">
        <f t="shared" si="12145"/>
        <v>312</v>
      </c>
      <c r="B11851" s="148">
        <f t="shared" si="12147"/>
        <v>27</v>
      </c>
      <c r="D11851" s="149" t="str">
        <f>+VLOOKUP($A11851,mUNICIPIOS!$B$4:$F$343,2,0)</f>
        <v>Chiquimula</v>
      </c>
      <c r="E11851" s="149">
        <f>+VLOOKUP($A11851,mUNICIPIOS!$B$4:$F$343,3,0)</f>
        <v>2007</v>
      </c>
      <c r="F11851" s="149" t="str">
        <f>+VLOOKUP($A11851,mUNICIPIOS!$B$4:$F$343,4,0)</f>
        <v>Esquipulas</v>
      </c>
      <c r="G11851" s="139" t="str">
        <f t="shared" ref="G11851:K11851" si="12177">+G11813</f>
        <v>05</v>
      </c>
      <c r="H11851" t="str">
        <f t="shared" si="12177"/>
        <v>IGF</v>
      </c>
      <c r="I11851" t="str">
        <f t="shared" si="12177"/>
        <v>Índice de Gestión Financiera</v>
      </c>
      <c r="J11851" t="str">
        <f t="shared" si="12177"/>
        <v>05-06</v>
      </c>
      <c r="K11851" t="str">
        <f t="shared" si="12177"/>
        <v xml:space="preserve">Inversión anual en capital fijo con recursos percibidos por transferencias del Gobierno Central </v>
      </c>
      <c r="L11851" s="150">
        <f>+VLOOKUP($E11851,IGF_2018!$B$8:$Z$347,18,0)</f>
        <v>2.9245742846476699E-2</v>
      </c>
      <c r="M11851" s="142" t="str">
        <f>+VLOOKUP($E11851,IGF_2018!$B$8:$Z$347,19,0)</f>
        <v>Bajo</v>
      </c>
    </row>
    <row r="11852" spans="1:13" x14ac:dyDescent="0.3">
      <c r="A11852" s="139">
        <f t="shared" si="12145"/>
        <v>312</v>
      </c>
      <c r="B11852" s="148">
        <f t="shared" si="12147"/>
        <v>28</v>
      </c>
      <c r="D11852" s="149" t="str">
        <f>+VLOOKUP($A11852,mUNICIPIOS!$B$4:$F$343,2,0)</f>
        <v>Chiquimula</v>
      </c>
      <c r="E11852" s="149">
        <f>+VLOOKUP($A11852,mUNICIPIOS!$B$4:$F$343,3,0)</f>
        <v>2007</v>
      </c>
      <c r="F11852" s="149" t="str">
        <f>+VLOOKUP($A11852,mUNICIPIOS!$B$4:$F$343,4,0)</f>
        <v>Esquipulas</v>
      </c>
      <c r="G11852" s="139" t="str">
        <f t="shared" ref="G11852:K11852" si="12178">+G11814</f>
        <v>05</v>
      </c>
      <c r="H11852" t="str">
        <f t="shared" si="12178"/>
        <v>IGF</v>
      </c>
      <c r="I11852" t="str">
        <f t="shared" si="12178"/>
        <v>Índice de Gestión Financiera</v>
      </c>
      <c r="J11852" t="str">
        <f t="shared" si="12178"/>
        <v>05-07</v>
      </c>
      <c r="K11852" t="str">
        <f t="shared" si="12178"/>
        <v>Financiamiento por endeudamiento municipal</v>
      </c>
      <c r="L11852" s="150">
        <f>+VLOOKUP($E11852,IGF_2018!$B$8:$Z$347,21,0)</f>
        <v>1</v>
      </c>
      <c r="M11852" s="142" t="str">
        <f>+VLOOKUP($E11852,IGF_2018!$B$8:$Z$347,22,0)</f>
        <v>Alto</v>
      </c>
    </row>
    <row r="11853" spans="1:13" x14ac:dyDescent="0.3">
      <c r="A11853" s="139">
        <f t="shared" si="12145"/>
        <v>312</v>
      </c>
      <c r="B11853" s="148">
        <f t="shared" si="12147"/>
        <v>29</v>
      </c>
      <c r="D11853" s="149" t="str">
        <f>+VLOOKUP($A11853,mUNICIPIOS!$B$4:$F$343,2,0)</f>
        <v>Chiquimula</v>
      </c>
      <c r="E11853" s="149">
        <f>+VLOOKUP($A11853,mUNICIPIOS!$B$4:$F$343,3,0)</f>
        <v>2007</v>
      </c>
      <c r="F11853" s="149" t="str">
        <f>+VLOOKUP($A11853,mUNICIPIOS!$B$4:$F$343,4,0)</f>
        <v>Esquipulas</v>
      </c>
      <c r="G11853" s="139" t="str">
        <f t="shared" ref="G11853:K11853" si="12179">+G11815</f>
        <v>05</v>
      </c>
      <c r="H11853" t="str">
        <f t="shared" si="12179"/>
        <v>IGF</v>
      </c>
      <c r="I11853" t="str">
        <f t="shared" si="12179"/>
        <v>Índice de Gestión Financiera</v>
      </c>
      <c r="J11853" t="str">
        <f t="shared" si="12179"/>
        <v>INDICE</v>
      </c>
      <c r="K11853">
        <f t="shared" si="12179"/>
        <v>0</v>
      </c>
      <c r="L11853" s="150">
        <f>+VLOOKUP($E11853,IGF_2018!$B$8:$Z$347,24,0)</f>
        <v>0.33305268928407478</v>
      </c>
      <c r="M11853" s="142" t="str">
        <f>+VLOOKUP($E11853,IGF_2018!$B$8:$Z$347,25,0)</f>
        <v>Medio bajo</v>
      </c>
    </row>
    <row r="11854" spans="1:13" x14ac:dyDescent="0.3">
      <c r="A11854" s="139">
        <f t="shared" si="12145"/>
        <v>312</v>
      </c>
      <c r="B11854" s="148">
        <f t="shared" si="12147"/>
        <v>30</v>
      </c>
      <c r="D11854" s="149" t="str">
        <f>+VLOOKUP($A11854,mUNICIPIOS!$B$4:$F$343,2,0)</f>
        <v>Chiquimula</v>
      </c>
      <c r="E11854" s="149">
        <f>+VLOOKUP($A11854,mUNICIPIOS!$B$4:$F$343,3,0)</f>
        <v>2007</v>
      </c>
      <c r="F11854" s="149" t="str">
        <f>+VLOOKUP($A11854,mUNICIPIOS!$B$4:$F$343,4,0)</f>
        <v>Esquipulas</v>
      </c>
      <c r="G11854" s="139" t="str">
        <f t="shared" ref="G11854:K11854" si="12180">+G11816</f>
        <v>06</v>
      </c>
      <c r="H11854" t="str">
        <f t="shared" si="12180"/>
        <v>IGE</v>
      </c>
      <c r="I11854" t="str">
        <f t="shared" si="12180"/>
        <v>Índice de Gestión Estratégica</v>
      </c>
      <c r="J11854" t="str">
        <f t="shared" si="12180"/>
        <v>06-01</v>
      </c>
      <c r="K11854" t="str">
        <f t="shared" si="12180"/>
        <v>Ejecución del Plan Operativo Anual  (POA)</v>
      </c>
      <c r="L11854" s="150">
        <f>+VLOOKUP($E11854,IGE_2018!$B$8:$Z$347,3,0)</f>
        <v>0.94453236330393997</v>
      </c>
      <c r="M11854" s="142" t="str">
        <f>+VLOOKUP($E11854,IGE_2018!$B$8:$Z$347,4,0)</f>
        <v>Alto</v>
      </c>
    </row>
    <row r="11855" spans="1:13" x14ac:dyDescent="0.3">
      <c r="A11855" s="139">
        <f t="shared" si="12145"/>
        <v>312</v>
      </c>
      <c r="B11855" s="148">
        <f t="shared" si="12147"/>
        <v>31</v>
      </c>
      <c r="D11855" s="149" t="str">
        <f>+VLOOKUP($A11855,mUNICIPIOS!$B$4:$F$343,2,0)</f>
        <v>Chiquimula</v>
      </c>
      <c r="E11855" s="149">
        <f>+VLOOKUP($A11855,mUNICIPIOS!$B$4:$F$343,3,0)</f>
        <v>2007</v>
      </c>
      <c r="F11855" s="149" t="str">
        <f>+VLOOKUP($A11855,mUNICIPIOS!$B$4:$F$343,4,0)</f>
        <v>Esquipulas</v>
      </c>
      <c r="G11855" s="139" t="str">
        <f t="shared" ref="G11855:K11855" si="12181">+G11817</f>
        <v>06</v>
      </c>
      <c r="H11855" t="str">
        <f t="shared" si="12181"/>
        <v>IGE</v>
      </c>
      <c r="I11855" t="str">
        <f t="shared" si="12181"/>
        <v>Índice de Gestión Estratégica</v>
      </c>
      <c r="J11855" t="str">
        <f t="shared" si="12181"/>
        <v>06-02</v>
      </c>
      <c r="K11855" t="str">
        <f t="shared" si="12181"/>
        <v>Relación Plan de Desarrollo Municipal y Ordenamiento Territorial (PDM-OT) - Plan Estratégico Institucional (PEI) - Plan Operativo Multianual (POM) - Plan Operativo Anual (POA)</v>
      </c>
      <c r="L11855" s="150">
        <f>+VLOOKUP($E11855,IGE_2018!$B$8:$Z$347,6,0)</f>
        <v>0.77500000000000002</v>
      </c>
      <c r="M11855" s="142" t="str">
        <f>+VLOOKUP($E11855,IGE_2018!$B$8:$Z$347,7,0)</f>
        <v>Medio alto</v>
      </c>
    </row>
    <row r="11856" spans="1:13" x14ac:dyDescent="0.3">
      <c r="A11856" s="139">
        <f t="shared" si="12145"/>
        <v>312</v>
      </c>
      <c r="B11856" s="148">
        <f t="shared" si="12147"/>
        <v>32</v>
      </c>
      <c r="D11856" s="149" t="str">
        <f>+VLOOKUP($A11856,mUNICIPIOS!$B$4:$F$343,2,0)</f>
        <v>Chiquimula</v>
      </c>
      <c r="E11856" s="149">
        <f>+VLOOKUP($A11856,mUNICIPIOS!$B$4:$F$343,3,0)</f>
        <v>2007</v>
      </c>
      <c r="F11856" s="149" t="str">
        <f>+VLOOKUP($A11856,mUNICIPIOS!$B$4:$F$343,4,0)</f>
        <v>Esquipulas</v>
      </c>
      <c r="G11856" s="139" t="str">
        <f t="shared" ref="G11856:K11856" si="12182">+G11818</f>
        <v>06</v>
      </c>
      <c r="H11856" t="str">
        <f t="shared" si="12182"/>
        <v>IGE</v>
      </c>
      <c r="I11856" t="str">
        <f t="shared" si="12182"/>
        <v>Índice de Gestión Estratégica</v>
      </c>
      <c r="J11856" t="str">
        <f t="shared" si="12182"/>
        <v>06-03</v>
      </c>
      <c r="K11856" t="str">
        <f t="shared" si="12182"/>
        <v>Presupuesto de egresos relacionado a competencias municipales que responden a prioridades nacionales de desarrollo.</v>
      </c>
      <c r="L11856" s="150">
        <f>+VLOOKUP($E11856,IGE_2018!$B$8:$Z$347,9,0)</f>
        <v>0.38695255048373062</v>
      </c>
      <c r="M11856" s="142" t="str">
        <f>+VLOOKUP($E11856,IGE_2018!$B$8:$Z$347,10,0)</f>
        <v>Medio bajo</v>
      </c>
    </row>
    <row r="11857" spans="1:13" x14ac:dyDescent="0.3">
      <c r="A11857" s="139">
        <f t="shared" si="12145"/>
        <v>312</v>
      </c>
      <c r="B11857" s="148">
        <f t="shared" si="12147"/>
        <v>33</v>
      </c>
      <c r="D11857" s="149" t="str">
        <f>+VLOOKUP($A11857,mUNICIPIOS!$B$4:$F$343,2,0)</f>
        <v>Chiquimula</v>
      </c>
      <c r="E11857" s="149">
        <f>+VLOOKUP($A11857,mUNICIPIOS!$B$4:$F$343,3,0)</f>
        <v>2007</v>
      </c>
      <c r="F11857" s="149" t="str">
        <f>+VLOOKUP($A11857,mUNICIPIOS!$B$4:$F$343,4,0)</f>
        <v>Esquipulas</v>
      </c>
      <c r="G11857" s="139" t="str">
        <f t="shared" ref="G11857:K11857" si="12183">+G11819</f>
        <v>06</v>
      </c>
      <c r="H11857" t="str">
        <f t="shared" si="12183"/>
        <v>IGE</v>
      </c>
      <c r="I11857" t="str">
        <f t="shared" si="12183"/>
        <v>Índice de Gestión Estratégica</v>
      </c>
      <c r="J11857" t="str">
        <f t="shared" si="12183"/>
        <v>06-04</v>
      </c>
      <c r="K11857" t="str">
        <f t="shared" si="12183"/>
        <v>Institucionalización de la gestión ordenada del territorio</v>
      </c>
      <c r="L11857" s="150">
        <f>+VLOOKUP($E11857,IGE_2018!$B$8:$Z$347,12,0)</f>
        <v>0.30000000000000004</v>
      </c>
      <c r="M11857" s="142" t="str">
        <f>+VLOOKUP($E11857,IGE_2018!$B$8:$Z$347,13,0)</f>
        <v>Medio bajo</v>
      </c>
    </row>
    <row r="11858" spans="1:13" x14ac:dyDescent="0.3">
      <c r="A11858" s="139">
        <f t="shared" si="12145"/>
        <v>312</v>
      </c>
      <c r="B11858" s="148">
        <f t="shared" si="12147"/>
        <v>34</v>
      </c>
      <c r="D11858" s="149" t="str">
        <f>+VLOOKUP($A11858,mUNICIPIOS!$B$4:$F$343,2,0)</f>
        <v>Chiquimula</v>
      </c>
      <c r="E11858" s="149">
        <f>+VLOOKUP($A11858,mUNICIPIOS!$B$4:$F$343,3,0)</f>
        <v>2007</v>
      </c>
      <c r="F11858" s="149" t="str">
        <f>+VLOOKUP($A11858,mUNICIPIOS!$B$4:$F$343,4,0)</f>
        <v>Esquipulas</v>
      </c>
      <c r="G11858" s="139" t="str">
        <f t="shared" ref="G11858:K11858" si="12184">+G11820</f>
        <v>06</v>
      </c>
      <c r="H11858" t="str">
        <f t="shared" si="12184"/>
        <v>IGE</v>
      </c>
      <c r="I11858" t="str">
        <f t="shared" si="12184"/>
        <v>Índice de Gestión Estratégica</v>
      </c>
      <c r="J11858" t="str">
        <f t="shared" si="12184"/>
        <v>06-05</v>
      </c>
      <c r="K11858" t="str">
        <f t="shared" si="12184"/>
        <v>Acciones para la gestión ordenada del territorio</v>
      </c>
      <c r="L11858" s="150">
        <f>+VLOOKUP($E11858,IGE_2018!$B$8:$Z$347,15,0)</f>
        <v>0.22000000000000006</v>
      </c>
      <c r="M11858" s="142" t="str">
        <f>+VLOOKUP($E11858,IGE_2018!$B$8:$Z$347,16,0)</f>
        <v>Medio bajo</v>
      </c>
    </row>
    <row r="11859" spans="1:13" x14ac:dyDescent="0.3">
      <c r="A11859" s="139">
        <f t="shared" si="12145"/>
        <v>312</v>
      </c>
      <c r="B11859" s="148">
        <f t="shared" si="12147"/>
        <v>35</v>
      </c>
      <c r="D11859" s="149" t="str">
        <f>+VLOOKUP($A11859,mUNICIPIOS!$B$4:$F$343,2,0)</f>
        <v>Chiquimula</v>
      </c>
      <c r="E11859" s="149">
        <f>+VLOOKUP($A11859,mUNICIPIOS!$B$4:$F$343,3,0)</f>
        <v>2007</v>
      </c>
      <c r="F11859" s="149" t="str">
        <f>+VLOOKUP($A11859,mUNICIPIOS!$B$4:$F$343,4,0)</f>
        <v>Esquipulas</v>
      </c>
      <c r="G11859" s="139" t="str">
        <f t="shared" ref="G11859:K11859" si="12185">+G11821</f>
        <v>06</v>
      </c>
      <c r="H11859" t="str">
        <f t="shared" si="12185"/>
        <v>IGE</v>
      </c>
      <c r="I11859" t="str">
        <f t="shared" si="12185"/>
        <v>Índice de Gestión Estratégica</v>
      </c>
      <c r="J11859" t="str">
        <f t="shared" si="12185"/>
        <v>06-06</v>
      </c>
      <c r="K11859" t="str">
        <f t="shared" si="12185"/>
        <v>Gestión de riesgo en la formulación de proyectos derivados de la planificación operativa anual</v>
      </c>
      <c r="L11859" s="150">
        <f>+VLOOKUP($E11859,IGE_2018!$B$8:$Z$347,18,0)</f>
        <v>0.49122807017543851</v>
      </c>
      <c r="M11859" s="142" t="str">
        <f>+VLOOKUP($E11859,IGE_2018!$B$8:$Z$347,19,0)</f>
        <v>Medio</v>
      </c>
    </row>
    <row r="11860" spans="1:13" x14ac:dyDescent="0.3">
      <c r="A11860" s="139">
        <f t="shared" si="12145"/>
        <v>312</v>
      </c>
      <c r="B11860" s="148">
        <f t="shared" si="12147"/>
        <v>36</v>
      </c>
      <c r="D11860" s="149" t="str">
        <f>+VLOOKUP($A11860,mUNICIPIOS!$B$4:$F$343,2,0)</f>
        <v>Chiquimula</v>
      </c>
      <c r="E11860" s="149">
        <f>+VLOOKUP($A11860,mUNICIPIOS!$B$4:$F$343,3,0)</f>
        <v>2007</v>
      </c>
      <c r="F11860" s="149" t="str">
        <f>+VLOOKUP($A11860,mUNICIPIOS!$B$4:$F$343,4,0)</f>
        <v>Esquipulas</v>
      </c>
      <c r="G11860" s="139" t="str">
        <f t="shared" ref="G11860:K11860" si="12186">+G11822</f>
        <v>06</v>
      </c>
      <c r="H11860" t="str">
        <f t="shared" si="12186"/>
        <v>IGE</v>
      </c>
      <c r="I11860" t="str">
        <f t="shared" si="12186"/>
        <v>Índice de Gestión Estratégica</v>
      </c>
      <c r="J11860" t="str">
        <f t="shared" si="12186"/>
        <v>06-07</v>
      </c>
      <c r="K11860" t="str">
        <f t="shared" si="12186"/>
        <v>Ingresos por servicios ambientales en relación a los ingresos propios sin regalías</v>
      </c>
      <c r="L11860" s="150">
        <f>+VLOOKUP($E11860,IGE_2018!$B$8:$Z$347,21,0)</f>
        <v>0</v>
      </c>
      <c r="M11860" s="142" t="str">
        <f>+VLOOKUP($E11860,IGE_2018!$B$8:$Z$347,22,0)</f>
        <v>Bajo</v>
      </c>
    </row>
    <row r="11861" spans="1:13" x14ac:dyDescent="0.3">
      <c r="A11861" s="139">
        <f t="shared" si="12145"/>
        <v>312</v>
      </c>
      <c r="B11861" s="148">
        <f t="shared" si="12147"/>
        <v>37</v>
      </c>
      <c r="D11861" s="149" t="str">
        <f>+VLOOKUP($A11861,mUNICIPIOS!$B$4:$F$343,2,0)</f>
        <v>Chiquimula</v>
      </c>
      <c r="E11861" s="149">
        <f>+VLOOKUP($A11861,mUNICIPIOS!$B$4:$F$343,3,0)</f>
        <v>2007</v>
      </c>
      <c r="F11861" s="149" t="str">
        <f>+VLOOKUP($A11861,mUNICIPIOS!$B$4:$F$343,4,0)</f>
        <v>Esquipulas</v>
      </c>
      <c r="G11861" s="139" t="str">
        <f t="shared" ref="G11861:K11861" si="12187">+G11823</f>
        <v>06</v>
      </c>
      <c r="H11861" t="str">
        <f t="shared" si="12187"/>
        <v>IGE</v>
      </c>
      <c r="I11861" t="str">
        <f t="shared" si="12187"/>
        <v>Índice de Gestión Estratégica</v>
      </c>
      <c r="J11861" t="str">
        <f t="shared" si="12187"/>
        <v>INDICE</v>
      </c>
      <c r="K11861">
        <f t="shared" si="12187"/>
        <v>0</v>
      </c>
      <c r="L11861" s="150">
        <f>+VLOOKUP($E11861,IGE_2018!$B$8:$Z$347,24,0)</f>
        <v>0.46679079913406751</v>
      </c>
      <c r="M11861" s="142" t="str">
        <f>+VLOOKUP($E11861,IGE_2018!$B$8:$Z$347,25,0)</f>
        <v>Medio</v>
      </c>
    </row>
    <row r="11862" spans="1:13" x14ac:dyDescent="0.3">
      <c r="A11862" s="139">
        <f t="shared" si="12145"/>
        <v>312</v>
      </c>
      <c r="B11862" s="148">
        <f t="shared" si="12147"/>
        <v>38</v>
      </c>
      <c r="D11862" s="149" t="str">
        <f>+VLOOKUP($A11862,mUNICIPIOS!$B$4:$F$343,2,0)</f>
        <v>Chiquimula</v>
      </c>
      <c r="E11862" s="149">
        <f>+VLOOKUP($A11862,mUNICIPIOS!$B$4:$F$343,3,0)</f>
        <v>2007</v>
      </c>
      <c r="F11862" s="149" t="str">
        <f>+VLOOKUP($A11862,mUNICIPIOS!$B$4:$F$343,4,0)</f>
        <v>Esquipulas</v>
      </c>
      <c r="G11862" s="139" t="str">
        <f t="shared" ref="G11862:K11862" si="12188">+G11824</f>
        <v>RANKING</v>
      </c>
      <c r="H11862" t="str">
        <f t="shared" si="12188"/>
        <v>RGM</v>
      </c>
      <c r="I11862" t="str">
        <f t="shared" si="12188"/>
        <v>Ranking de la Gestión Municipal 2018</v>
      </c>
      <c r="J11862" t="str">
        <f t="shared" si="12188"/>
        <v>RANKING</v>
      </c>
      <c r="K11862">
        <f t="shared" si="12188"/>
        <v>0</v>
      </c>
      <c r="L11862" s="151">
        <f>+VLOOKUP($E11862,Resultados_generales!$C$8:$AE$347,27,0)</f>
        <v>0.5205139705480154</v>
      </c>
      <c r="M11862" t="str">
        <f>+VLOOKUP($E11862,Resultados_generales!$C$8:$AE$347,28,0)</f>
        <v>Medio</v>
      </c>
    </row>
    <row r="11863" spans="1:13" x14ac:dyDescent="0.3">
      <c r="A11863" s="139">
        <f t="shared" si="12145"/>
        <v>313</v>
      </c>
      <c r="B11863" s="148">
        <f t="shared" si="12147"/>
        <v>1</v>
      </c>
      <c r="D11863" s="149" t="str">
        <f>+VLOOKUP($A11863,mUNICIPIOS!$B$4:$F$343,2,0)</f>
        <v>Chiquimula</v>
      </c>
      <c r="E11863" s="149">
        <f>+VLOOKUP($A11863,mUNICIPIOS!$B$4:$F$343,3,0)</f>
        <v>2008</v>
      </c>
      <c r="F11863" s="149" t="str">
        <f>+VLOOKUP($A11863,mUNICIPIOS!$B$4:$F$343,4,0)</f>
        <v>Concepción las Minas</v>
      </c>
      <c r="G11863" s="139" t="str">
        <f t="shared" ref="G11863:K11863" si="12189">+G11825</f>
        <v>01</v>
      </c>
      <c r="H11863" t="str">
        <f t="shared" si="12189"/>
        <v>IPC</v>
      </c>
      <c r="I11863" t="str">
        <f t="shared" si="12189"/>
        <v>Índice de Participación Ciudadana</v>
      </c>
      <c r="J11863" t="str">
        <f t="shared" si="12189"/>
        <v>01-01</v>
      </c>
      <c r="K11863" t="str">
        <f t="shared" si="12189"/>
        <v>Número de reuniones del COMUDE en el año de la medición.</v>
      </c>
      <c r="L11863" s="150">
        <f>+VLOOKUP($E11863,IPC_2018!$B$8:$T$347,3,0)</f>
        <v>0.66666666666666663</v>
      </c>
      <c r="M11863" s="142" t="str">
        <f>+VLOOKUP($E11863,IPC_2018!$B$8:$T$347,4,0)</f>
        <v>Medio alto</v>
      </c>
    </row>
    <row r="11864" spans="1:13" x14ac:dyDescent="0.3">
      <c r="A11864" s="139">
        <f t="shared" si="12145"/>
        <v>313</v>
      </c>
      <c r="B11864" s="148">
        <f t="shared" si="12147"/>
        <v>2</v>
      </c>
      <c r="D11864" s="149" t="str">
        <f>+VLOOKUP($A11864,mUNICIPIOS!$B$4:$F$343,2,0)</f>
        <v>Chiquimula</v>
      </c>
      <c r="E11864" s="149">
        <f>+VLOOKUP($A11864,mUNICIPIOS!$B$4:$F$343,3,0)</f>
        <v>2008</v>
      </c>
      <c r="F11864" s="149" t="str">
        <f>+VLOOKUP($A11864,mUNICIPIOS!$B$4:$F$343,4,0)</f>
        <v>Concepción las Minas</v>
      </c>
      <c r="G11864" s="139" t="str">
        <f t="shared" ref="G11864:K11864" si="12190">+G11826</f>
        <v>01</v>
      </c>
      <c r="H11864" t="str">
        <f t="shared" si="12190"/>
        <v>IPC</v>
      </c>
      <c r="I11864" t="str">
        <f t="shared" si="12190"/>
        <v>Índice de Participación Ciudadana</v>
      </c>
      <c r="J11864" t="str">
        <f t="shared" si="12190"/>
        <v>01-02</v>
      </c>
      <c r="K11864" t="str">
        <f t="shared" si="12190"/>
        <v>Participación de Alcaldes, Concejales y Síndicos determinados o designados en el COMUDE</v>
      </c>
      <c r="L11864" s="150">
        <f>+VLOOKUP($E11864,IPC_2018!$B$8:$T$347,6,0)</f>
        <v>0.5</v>
      </c>
      <c r="M11864" s="142" t="str">
        <f>+VLOOKUP($E11864,IPC_2018!$B$8:$T$347,7,0)</f>
        <v>Medio</v>
      </c>
    </row>
    <row r="11865" spans="1:13" x14ac:dyDescent="0.3">
      <c r="A11865" s="139">
        <f t="shared" si="12145"/>
        <v>313</v>
      </c>
      <c r="B11865" s="148">
        <f t="shared" si="12147"/>
        <v>3</v>
      </c>
      <c r="D11865" s="149" t="str">
        <f>+VLOOKUP($A11865,mUNICIPIOS!$B$4:$F$343,2,0)</f>
        <v>Chiquimula</v>
      </c>
      <c r="E11865" s="149">
        <f>+VLOOKUP($A11865,mUNICIPIOS!$B$4:$F$343,3,0)</f>
        <v>2008</v>
      </c>
      <c r="F11865" s="149" t="str">
        <f>+VLOOKUP($A11865,mUNICIPIOS!$B$4:$F$343,4,0)</f>
        <v>Concepción las Minas</v>
      </c>
      <c r="G11865" s="139" t="str">
        <f t="shared" ref="G11865:K11865" si="12191">+G11827</f>
        <v>01</v>
      </c>
      <c r="H11865" t="str">
        <f t="shared" si="12191"/>
        <v>IPC</v>
      </c>
      <c r="I11865" t="str">
        <f t="shared" si="12191"/>
        <v>Índice de Participación Ciudadana</v>
      </c>
      <c r="J11865" t="str">
        <f t="shared" si="12191"/>
        <v>01-03</v>
      </c>
      <c r="K11865" t="str">
        <f t="shared" si="12191"/>
        <v>Participación  de organizaciones de jóvenes, mujeres, pueblos mayas, xincas, garífunas, y otras organizaciones en el Comude</v>
      </c>
      <c r="L11865" s="150">
        <f>+VLOOKUP($E11865,IPC_2018!$B$8:$T$347,9,0)</f>
        <v>0</v>
      </c>
      <c r="M11865" s="142" t="str">
        <f>+VLOOKUP($E11865,IPC_2018!$B$8:$T$347,10,0)</f>
        <v>Bajo</v>
      </c>
    </row>
    <row r="11866" spans="1:13" x14ac:dyDescent="0.3">
      <c r="A11866" s="139">
        <f t="shared" si="12145"/>
        <v>313</v>
      </c>
      <c r="B11866" s="148">
        <f t="shared" si="12147"/>
        <v>4</v>
      </c>
      <c r="D11866" s="149" t="str">
        <f>+VLOOKUP($A11866,mUNICIPIOS!$B$4:$F$343,2,0)</f>
        <v>Chiquimula</v>
      </c>
      <c r="E11866" s="149">
        <f>+VLOOKUP($A11866,mUNICIPIOS!$B$4:$F$343,3,0)</f>
        <v>2008</v>
      </c>
      <c r="F11866" s="149" t="str">
        <f>+VLOOKUP($A11866,mUNICIPIOS!$B$4:$F$343,4,0)</f>
        <v>Concepción las Minas</v>
      </c>
      <c r="G11866" s="139" t="str">
        <f t="shared" ref="G11866:K11866" si="12192">+G11828</f>
        <v>01</v>
      </c>
      <c r="H11866" t="str">
        <f t="shared" si="12192"/>
        <v>IPC</v>
      </c>
      <c r="I11866" t="str">
        <f t="shared" si="12192"/>
        <v>Índice de Participación Ciudadana</v>
      </c>
      <c r="J11866" t="str">
        <f t="shared" si="12192"/>
        <v>01-04</v>
      </c>
      <c r="K11866" t="str">
        <f t="shared" si="12192"/>
        <v>Representatividad territorial del Comude.</v>
      </c>
      <c r="L11866" s="150">
        <f>+VLOOKUP($E11866,IPC_2018!$B$8:$T$347,12,0)</f>
        <v>0</v>
      </c>
      <c r="M11866" s="142" t="str">
        <f>+VLOOKUP($E11866,IPC_2018!$B$8:$T$347,13,0)</f>
        <v>Bajo</v>
      </c>
    </row>
    <row r="11867" spans="1:13" x14ac:dyDescent="0.3">
      <c r="A11867" s="139">
        <f t="shared" si="12145"/>
        <v>313</v>
      </c>
      <c r="B11867" s="148">
        <f t="shared" si="12147"/>
        <v>5</v>
      </c>
      <c r="D11867" s="149" t="str">
        <f>+VLOOKUP($A11867,mUNICIPIOS!$B$4:$F$343,2,0)</f>
        <v>Chiquimula</v>
      </c>
      <c r="E11867" s="149">
        <f>+VLOOKUP($A11867,mUNICIPIOS!$B$4:$F$343,3,0)</f>
        <v>2008</v>
      </c>
      <c r="F11867" s="149" t="str">
        <f>+VLOOKUP($A11867,mUNICIPIOS!$B$4:$F$343,4,0)</f>
        <v>Concepción las Minas</v>
      </c>
      <c r="G11867" s="139" t="str">
        <f t="shared" ref="G11867:K11867" si="12193">+G11829</f>
        <v>01</v>
      </c>
      <c r="H11867" t="str">
        <f t="shared" si="12193"/>
        <v>IPC</v>
      </c>
      <c r="I11867" t="str">
        <f t="shared" si="12193"/>
        <v>Índice de Participación Ciudadana</v>
      </c>
      <c r="J11867" t="str">
        <f t="shared" si="12193"/>
        <v>01-05</v>
      </c>
      <c r="K11867" t="str">
        <f t="shared" si="12193"/>
        <v>Funcionamiento del Comude</v>
      </c>
      <c r="L11867" s="150">
        <f>+VLOOKUP($E11867,IPC_2018!$B$8:$T$347,15,0)</f>
        <v>0.15901060076290127</v>
      </c>
      <c r="M11867" s="142" t="str">
        <f>+VLOOKUP($E11867,IPC_2018!$B$8:$T$347,16,0)</f>
        <v>Bajo</v>
      </c>
    </row>
    <row r="11868" spans="1:13" x14ac:dyDescent="0.3">
      <c r="A11868" s="139">
        <f t="shared" si="12145"/>
        <v>313</v>
      </c>
      <c r="B11868" s="148">
        <f t="shared" si="12147"/>
        <v>6</v>
      </c>
      <c r="D11868" s="149" t="str">
        <f>+VLOOKUP($A11868,mUNICIPIOS!$B$4:$F$343,2,0)</f>
        <v>Chiquimula</v>
      </c>
      <c r="E11868" s="149">
        <f>+VLOOKUP($A11868,mUNICIPIOS!$B$4:$F$343,3,0)</f>
        <v>2008</v>
      </c>
      <c r="F11868" s="149" t="str">
        <f>+VLOOKUP($A11868,mUNICIPIOS!$B$4:$F$343,4,0)</f>
        <v>Concepción las Minas</v>
      </c>
      <c r="G11868" s="139" t="str">
        <f t="shared" ref="G11868:K11868" si="12194">+G11830</f>
        <v>01</v>
      </c>
      <c r="H11868" t="str">
        <f t="shared" si="12194"/>
        <v>IPC</v>
      </c>
      <c r="I11868" t="str">
        <f t="shared" si="12194"/>
        <v>Índice de Participación Ciudadana</v>
      </c>
      <c r="J11868" t="str">
        <f t="shared" si="12194"/>
        <v>INDICE</v>
      </c>
      <c r="K11868">
        <f t="shared" si="12194"/>
        <v>0</v>
      </c>
      <c r="L11868" s="150">
        <f>+VLOOKUP($E11868,IPC_2018!$B$8:$T$347,18,0)</f>
        <v>0.36968492344776849</v>
      </c>
      <c r="M11868" s="142" t="str">
        <f>+VLOOKUP($E11868,IPC_2018!$B$8:$T$347,19,0)</f>
        <v>Medio bajo</v>
      </c>
    </row>
    <row r="11869" spans="1:13" x14ac:dyDescent="0.3">
      <c r="A11869" s="139">
        <f t="shared" si="12145"/>
        <v>313</v>
      </c>
      <c r="B11869" s="148">
        <f t="shared" si="12147"/>
        <v>7</v>
      </c>
      <c r="D11869" s="149" t="str">
        <f>+VLOOKUP($A11869,mUNICIPIOS!$B$4:$F$343,2,0)</f>
        <v>Chiquimula</v>
      </c>
      <c r="E11869" s="149">
        <f>+VLOOKUP($A11869,mUNICIPIOS!$B$4:$F$343,3,0)</f>
        <v>2008</v>
      </c>
      <c r="F11869" s="149" t="str">
        <f>+VLOOKUP($A11869,mUNICIPIOS!$B$4:$F$343,4,0)</f>
        <v>Concepción las Minas</v>
      </c>
      <c r="G11869" s="139" t="str">
        <f t="shared" ref="G11869:K11869" si="12195">+G11831</f>
        <v>02</v>
      </c>
      <c r="H11869" t="str">
        <f t="shared" si="12195"/>
        <v>IIC</v>
      </c>
      <c r="I11869" t="str">
        <f t="shared" si="12195"/>
        <v>Índice de Información a la Ciudadanía</v>
      </c>
      <c r="J11869" t="str">
        <f t="shared" si="12195"/>
        <v>02-01</v>
      </c>
      <c r="K11869" t="str">
        <f t="shared" si="12195"/>
        <v>Rendición de cuentas cuatrimestral y anual al Comude enfocadas en resultados.</v>
      </c>
      <c r="L11869" s="150">
        <f>+VLOOKUP($E11869,IIC_2018!$B$8:$Q$347,3,0)</f>
        <v>0</v>
      </c>
      <c r="M11869" s="142" t="str">
        <f>+VLOOKUP($E11869,IIC_2018!$B$8:$Q$347,4,0)</f>
        <v>Bajo</v>
      </c>
    </row>
    <row r="11870" spans="1:13" x14ac:dyDescent="0.3">
      <c r="A11870" s="139">
        <f t="shared" si="12145"/>
        <v>313</v>
      </c>
      <c r="B11870" s="148">
        <f t="shared" si="12147"/>
        <v>8</v>
      </c>
      <c r="D11870" s="149" t="str">
        <f>+VLOOKUP($A11870,mUNICIPIOS!$B$4:$F$343,2,0)</f>
        <v>Chiquimula</v>
      </c>
      <c r="E11870" s="149">
        <f>+VLOOKUP($A11870,mUNICIPIOS!$B$4:$F$343,3,0)</f>
        <v>2008</v>
      </c>
      <c r="F11870" s="149" t="str">
        <f>+VLOOKUP($A11870,mUNICIPIOS!$B$4:$F$343,4,0)</f>
        <v>Concepción las Minas</v>
      </c>
      <c r="G11870" s="139" t="str">
        <f t="shared" ref="G11870:K11870" si="12196">+G11832</f>
        <v>02</v>
      </c>
      <c r="H11870" t="str">
        <f t="shared" si="12196"/>
        <v>IIC</v>
      </c>
      <c r="I11870" t="str">
        <f t="shared" si="12196"/>
        <v>Índice de Información a la Ciudadanía</v>
      </c>
      <c r="J11870" t="str">
        <f t="shared" si="12196"/>
        <v>02-02</v>
      </c>
      <c r="K11870" t="str">
        <f t="shared" si="12196"/>
        <v>Información presupuestaria y otra información brindada a la ciudadanía disponible en medios locales de comunicación.</v>
      </c>
      <c r="L11870" s="150">
        <f>+VLOOKUP($E11870,IIC_2018!$B$8:$Q$347,6,0)</f>
        <v>1</v>
      </c>
      <c r="M11870" s="142" t="str">
        <f>+VLOOKUP($E11870,IIC_2018!$B$8:$Q$347,7,0)</f>
        <v>Alto</v>
      </c>
    </row>
    <row r="11871" spans="1:13" x14ac:dyDescent="0.3">
      <c r="A11871" s="139">
        <f t="shared" si="12145"/>
        <v>313</v>
      </c>
      <c r="B11871" s="148">
        <f t="shared" si="12147"/>
        <v>9</v>
      </c>
      <c r="D11871" s="149" t="str">
        <f>+VLOOKUP($A11871,mUNICIPIOS!$B$4:$F$343,2,0)</f>
        <v>Chiquimula</v>
      </c>
      <c r="E11871" s="149">
        <f>+VLOOKUP($A11871,mUNICIPIOS!$B$4:$F$343,3,0)</f>
        <v>2008</v>
      </c>
      <c r="F11871" s="149" t="str">
        <f>+VLOOKUP($A11871,mUNICIPIOS!$B$4:$F$343,4,0)</f>
        <v>Concepción las Minas</v>
      </c>
      <c r="G11871" s="139" t="str">
        <f t="shared" ref="G11871:K11871" si="12197">+G11833</f>
        <v>02</v>
      </c>
      <c r="H11871" t="str">
        <f t="shared" si="12197"/>
        <v>IIC</v>
      </c>
      <c r="I11871" t="str">
        <f t="shared" si="12197"/>
        <v>Índice de Información a la Ciudadanía</v>
      </c>
      <c r="J11871" t="str">
        <f t="shared" si="12197"/>
        <v>02-03</v>
      </c>
      <c r="K11871" t="str">
        <f t="shared" si="12197"/>
        <v>Información pública de oficio actualizada y disponible de acuerdo a la LAIP y uso de internet.</v>
      </c>
      <c r="L11871" s="150">
        <f>+VLOOKUP($E11871,IIC_2018!$B$8:$Q$347,9,0)</f>
        <v>0.99999999999999989</v>
      </c>
      <c r="M11871" s="142" t="str">
        <f>+VLOOKUP($E11871,IIC_2018!$B$8:$Q$347,10,0)</f>
        <v>Alto</v>
      </c>
    </row>
    <row r="11872" spans="1:13" x14ac:dyDescent="0.3">
      <c r="A11872" s="139">
        <f t="shared" si="12145"/>
        <v>313</v>
      </c>
      <c r="B11872" s="148">
        <f t="shared" si="12147"/>
        <v>10</v>
      </c>
      <c r="D11872" s="149" t="str">
        <f>+VLOOKUP($A11872,mUNICIPIOS!$B$4:$F$343,2,0)</f>
        <v>Chiquimula</v>
      </c>
      <c r="E11872" s="149">
        <f>+VLOOKUP($A11872,mUNICIPIOS!$B$4:$F$343,3,0)</f>
        <v>2008</v>
      </c>
      <c r="F11872" s="149" t="str">
        <f>+VLOOKUP($A11872,mUNICIPIOS!$B$4:$F$343,4,0)</f>
        <v>Concepción las Minas</v>
      </c>
      <c r="G11872" s="139" t="str">
        <f t="shared" ref="G11872:K11872" si="12198">+G11834</f>
        <v>02</v>
      </c>
      <c r="H11872" t="str">
        <f t="shared" si="12198"/>
        <v>IIC</v>
      </c>
      <c r="I11872" t="str">
        <f t="shared" si="12198"/>
        <v>Índice de Información a la Ciudadanía</v>
      </c>
      <c r="J11872" t="str">
        <f t="shared" si="12198"/>
        <v>02-04</v>
      </c>
      <c r="K11872" t="str">
        <f t="shared" si="12198"/>
        <v>Relación del monto contratado por medio de Guate compras con el total del presupuesto de egresos vigente.</v>
      </c>
      <c r="L11872" s="150">
        <f>+VLOOKUP($E11872,IIC_2018!$B$8:$Q$347,12,0)</f>
        <v>0.63807987437096014</v>
      </c>
      <c r="M11872" s="142" t="str">
        <f>+VLOOKUP($E11872,IIC_2018!$B$8:$Q$347,13,0)</f>
        <v>Medio alto</v>
      </c>
    </row>
    <row r="11873" spans="1:13" x14ac:dyDescent="0.3">
      <c r="A11873" s="139">
        <f t="shared" si="12145"/>
        <v>313</v>
      </c>
      <c r="B11873" s="148">
        <f t="shared" si="12147"/>
        <v>11</v>
      </c>
      <c r="D11873" s="149" t="str">
        <f>+VLOOKUP($A11873,mUNICIPIOS!$B$4:$F$343,2,0)</f>
        <v>Chiquimula</v>
      </c>
      <c r="E11873" s="149">
        <f>+VLOOKUP($A11873,mUNICIPIOS!$B$4:$F$343,3,0)</f>
        <v>2008</v>
      </c>
      <c r="F11873" s="149" t="str">
        <f>+VLOOKUP($A11873,mUNICIPIOS!$B$4:$F$343,4,0)</f>
        <v>Concepción las Minas</v>
      </c>
      <c r="G11873" s="139" t="str">
        <f t="shared" ref="G11873:K11873" si="12199">+G11835</f>
        <v>02</v>
      </c>
      <c r="H11873" t="str">
        <f t="shared" si="12199"/>
        <v>IIC</v>
      </c>
      <c r="I11873" t="str">
        <f t="shared" si="12199"/>
        <v>Índice de Información a la Ciudadanía</v>
      </c>
      <c r="J11873" t="str">
        <f t="shared" si="12199"/>
        <v>INDICE</v>
      </c>
      <c r="K11873">
        <f t="shared" si="12199"/>
        <v>0</v>
      </c>
      <c r="L11873" s="150">
        <f>+VLOOKUP($E11873,IIC_2018!$B$8:$Q$347,15,0)</f>
        <v>0.65951996859273998</v>
      </c>
      <c r="M11873" s="142" t="str">
        <f>+VLOOKUP($E11873,IIC_2018!$B$8:$Q$347,16,0)</f>
        <v>Medio alto</v>
      </c>
    </row>
    <row r="11874" spans="1:13" x14ac:dyDescent="0.3">
      <c r="A11874" s="139">
        <f t="shared" si="12145"/>
        <v>313</v>
      </c>
      <c r="B11874" s="148">
        <f t="shared" si="12147"/>
        <v>12</v>
      </c>
      <c r="D11874" s="149" t="str">
        <f>+VLOOKUP($A11874,mUNICIPIOS!$B$4:$F$343,2,0)</f>
        <v>Chiquimula</v>
      </c>
      <c r="E11874" s="149">
        <f>+VLOOKUP($A11874,mUNICIPIOS!$B$4:$F$343,3,0)</f>
        <v>2008</v>
      </c>
      <c r="F11874" s="149" t="str">
        <f>+VLOOKUP($A11874,mUNICIPIOS!$B$4:$F$343,4,0)</f>
        <v>Concepción las Minas</v>
      </c>
      <c r="G11874" s="139" t="str">
        <f t="shared" ref="G11874:K11874" si="12200">+G11836</f>
        <v>03</v>
      </c>
      <c r="H11874" t="str">
        <f t="shared" si="12200"/>
        <v>ISP</v>
      </c>
      <c r="I11874" t="str">
        <f t="shared" si="12200"/>
        <v>Índice de Servicios Públicos</v>
      </c>
      <c r="J11874" t="str">
        <f t="shared" si="12200"/>
        <v>03-01</v>
      </c>
      <c r="K11874" t="str">
        <f t="shared" si="12200"/>
        <v>Cobertura del servicio público de agua</v>
      </c>
      <c r="L11874" s="150">
        <f>+VLOOKUP($E11874,ISP_2018!$B$8:$T$347,3,0)</f>
        <v>0</v>
      </c>
      <c r="M11874" s="142" t="str">
        <f>+VLOOKUP($E11874,ISP_2018!$B$8:$T$347,4,0)</f>
        <v>Bajo</v>
      </c>
    </row>
    <row r="11875" spans="1:13" x14ac:dyDescent="0.3">
      <c r="A11875" s="139">
        <f t="shared" si="12145"/>
        <v>313</v>
      </c>
      <c r="B11875" s="148">
        <f t="shared" si="12147"/>
        <v>13</v>
      </c>
      <c r="D11875" s="149" t="str">
        <f>+VLOOKUP($A11875,mUNICIPIOS!$B$4:$F$343,2,0)</f>
        <v>Chiquimula</v>
      </c>
      <c r="E11875" s="149">
        <f>+VLOOKUP($A11875,mUNICIPIOS!$B$4:$F$343,3,0)</f>
        <v>2008</v>
      </c>
      <c r="F11875" s="149" t="str">
        <f>+VLOOKUP($A11875,mUNICIPIOS!$B$4:$F$343,4,0)</f>
        <v>Concepción las Minas</v>
      </c>
      <c r="G11875" s="139" t="str">
        <f t="shared" ref="G11875:K11875" si="12201">+G11837</f>
        <v>03</v>
      </c>
      <c r="H11875" t="str">
        <f t="shared" si="12201"/>
        <v>ISP</v>
      </c>
      <c r="I11875" t="str">
        <f t="shared" si="12201"/>
        <v>Índice de Servicios Públicos</v>
      </c>
      <c r="J11875" t="str">
        <f t="shared" si="12201"/>
        <v>03-02</v>
      </c>
      <c r="K11875" t="str">
        <f t="shared" si="12201"/>
        <v>Control de la calidad del servicio público de agua</v>
      </c>
      <c r="L11875" s="150">
        <f>+VLOOKUP($E11875,ISP_2018!$B$8:$T$347,6,0)</f>
        <v>0.20645161290322581</v>
      </c>
      <c r="M11875" s="142" t="str">
        <f>+VLOOKUP($E11875,ISP_2018!$B$8:$T$347,7,0)</f>
        <v>Medio bajo</v>
      </c>
    </row>
    <row r="11876" spans="1:13" x14ac:dyDescent="0.3">
      <c r="A11876" s="139">
        <f t="shared" si="12145"/>
        <v>313</v>
      </c>
      <c r="B11876" s="148">
        <f t="shared" si="12147"/>
        <v>14</v>
      </c>
      <c r="D11876" s="149" t="str">
        <f>+VLOOKUP($A11876,mUNICIPIOS!$B$4:$F$343,2,0)</f>
        <v>Chiquimula</v>
      </c>
      <c r="E11876" s="149">
        <f>+VLOOKUP($A11876,mUNICIPIOS!$B$4:$F$343,3,0)</f>
        <v>2008</v>
      </c>
      <c r="F11876" s="149" t="str">
        <f>+VLOOKUP($A11876,mUNICIPIOS!$B$4:$F$343,4,0)</f>
        <v>Concepción las Minas</v>
      </c>
      <c r="G11876" s="139" t="str">
        <f t="shared" ref="G11876:K11876" si="12202">+G11838</f>
        <v>03</v>
      </c>
      <c r="H11876" t="str">
        <f t="shared" si="12202"/>
        <v>ISP</v>
      </c>
      <c r="I11876" t="str">
        <f t="shared" si="12202"/>
        <v>Índice de Servicios Públicos</v>
      </c>
      <c r="J11876" t="str">
        <f t="shared" si="12202"/>
        <v>03-03</v>
      </c>
      <c r="K11876" t="str">
        <f t="shared" si="12202"/>
        <v>Disposición  y tratamiento  de aguas residuales</v>
      </c>
      <c r="L11876" s="150">
        <f>+VLOOKUP($E11876,ISP_2018!$B$8:$T$347,9,0)</f>
        <v>0.2276707643009393</v>
      </c>
      <c r="M11876" s="142" t="str">
        <f>+VLOOKUP($E11876,ISP_2018!$B$8:$T$347,10,0)</f>
        <v>Medio bajo</v>
      </c>
    </row>
    <row r="11877" spans="1:13" x14ac:dyDescent="0.3">
      <c r="A11877" s="139">
        <f t="shared" si="12145"/>
        <v>313</v>
      </c>
      <c r="B11877" s="148">
        <f t="shared" si="12147"/>
        <v>15</v>
      </c>
      <c r="D11877" s="149" t="str">
        <f>+VLOOKUP($A11877,mUNICIPIOS!$B$4:$F$343,2,0)</f>
        <v>Chiquimula</v>
      </c>
      <c r="E11877" s="149">
        <f>+VLOOKUP($A11877,mUNICIPIOS!$B$4:$F$343,3,0)</f>
        <v>2008</v>
      </c>
      <c r="F11877" s="149" t="str">
        <f>+VLOOKUP($A11877,mUNICIPIOS!$B$4:$F$343,4,0)</f>
        <v>Concepción las Minas</v>
      </c>
      <c r="G11877" s="139" t="str">
        <f t="shared" ref="G11877:K11877" si="12203">+G11839</f>
        <v>03</v>
      </c>
      <c r="H11877" t="str">
        <f t="shared" si="12203"/>
        <v>ISP</v>
      </c>
      <c r="I11877" t="str">
        <f t="shared" si="12203"/>
        <v>Índice de Servicios Públicos</v>
      </c>
      <c r="J11877" t="str">
        <f t="shared" si="12203"/>
        <v>03-04</v>
      </c>
      <c r="K11877" t="str">
        <f t="shared" si="12203"/>
        <v>Gestión y manejo de los residuos y desechos sólidos</v>
      </c>
      <c r="L11877" s="150">
        <f>+VLOOKUP($E11877,ISP_2018!$B$8:$T$347,12,0)</f>
        <v>6.4431234447969304E-2</v>
      </c>
      <c r="M11877" s="142" t="str">
        <f>+VLOOKUP($E11877,ISP_2018!$B$8:$T$347,13,0)</f>
        <v>Bajo</v>
      </c>
    </row>
    <row r="11878" spans="1:13" x14ac:dyDescent="0.3">
      <c r="A11878" s="139">
        <f t="shared" si="12145"/>
        <v>313</v>
      </c>
      <c r="B11878" s="148">
        <f t="shared" si="12147"/>
        <v>16</v>
      </c>
      <c r="D11878" s="149" t="str">
        <f>+VLOOKUP($A11878,mUNICIPIOS!$B$4:$F$343,2,0)</f>
        <v>Chiquimula</v>
      </c>
      <c r="E11878" s="149">
        <f>+VLOOKUP($A11878,mUNICIPIOS!$B$4:$F$343,3,0)</f>
        <v>2008</v>
      </c>
      <c r="F11878" s="149" t="str">
        <f>+VLOOKUP($A11878,mUNICIPIOS!$B$4:$F$343,4,0)</f>
        <v>Concepción las Minas</v>
      </c>
      <c r="G11878" s="139" t="str">
        <f t="shared" ref="G11878:K11878" si="12204">+G11840</f>
        <v>03</v>
      </c>
      <c r="H11878" t="str">
        <f t="shared" si="12204"/>
        <v>ISP</v>
      </c>
      <c r="I11878" t="str">
        <f t="shared" si="12204"/>
        <v>Índice de Servicios Públicos</v>
      </c>
      <c r="J11878" t="str">
        <f t="shared" si="12204"/>
        <v>03-05</v>
      </c>
      <c r="K11878" t="str">
        <f t="shared" si="12204"/>
        <v>Gestión de servicios públicos municipales</v>
      </c>
      <c r="L11878" s="150">
        <f>+VLOOKUP($E11878,ISP_2018!$B$8:$T$347,15,0)</f>
        <v>0.58064516129032262</v>
      </c>
      <c r="M11878" s="142" t="str">
        <f>+VLOOKUP($E11878,ISP_2018!$B$8:$T$347,16,0)</f>
        <v>Medio</v>
      </c>
    </row>
    <row r="11879" spans="1:13" x14ac:dyDescent="0.3">
      <c r="A11879" s="139">
        <f t="shared" si="12145"/>
        <v>313</v>
      </c>
      <c r="B11879" s="148">
        <f t="shared" si="12147"/>
        <v>17</v>
      </c>
      <c r="D11879" s="149" t="str">
        <f>+VLOOKUP($A11879,mUNICIPIOS!$B$4:$F$343,2,0)</f>
        <v>Chiquimula</v>
      </c>
      <c r="E11879" s="149">
        <f>+VLOOKUP($A11879,mUNICIPIOS!$B$4:$F$343,3,0)</f>
        <v>2008</v>
      </c>
      <c r="F11879" s="149" t="str">
        <f>+VLOOKUP($A11879,mUNICIPIOS!$B$4:$F$343,4,0)</f>
        <v>Concepción las Minas</v>
      </c>
      <c r="G11879" s="139" t="str">
        <f t="shared" ref="G11879:K11879" si="12205">+G11841</f>
        <v>03</v>
      </c>
      <c r="H11879" t="str">
        <f t="shared" si="12205"/>
        <v>ISP</v>
      </c>
      <c r="I11879" t="str">
        <f t="shared" si="12205"/>
        <v>Índice de Servicios Públicos</v>
      </c>
      <c r="J11879" t="str">
        <f t="shared" si="12205"/>
        <v>INDICE</v>
      </c>
      <c r="K11879">
        <f t="shared" si="12205"/>
        <v>0</v>
      </c>
      <c r="L11879" s="150">
        <f>+VLOOKUP($E11879,ISP_2018!$B$8:$T$347,18,0)</f>
        <v>0.23648491587881398</v>
      </c>
      <c r="M11879" s="142" t="str">
        <f>+VLOOKUP($E11879,ISP_2018!$B$8:$T$347,19,0)</f>
        <v>Medio bajo</v>
      </c>
    </row>
    <row r="11880" spans="1:13" x14ac:dyDescent="0.3">
      <c r="A11880" s="139">
        <f t="shared" si="12145"/>
        <v>313</v>
      </c>
      <c r="B11880" s="148">
        <f t="shared" si="12147"/>
        <v>18</v>
      </c>
      <c r="D11880" s="149" t="str">
        <f>+VLOOKUP($A11880,mUNICIPIOS!$B$4:$F$343,2,0)</f>
        <v>Chiquimula</v>
      </c>
      <c r="E11880" s="149">
        <f>+VLOOKUP($A11880,mUNICIPIOS!$B$4:$F$343,3,0)</f>
        <v>2008</v>
      </c>
      <c r="F11880" s="149" t="str">
        <f>+VLOOKUP($A11880,mUNICIPIOS!$B$4:$F$343,4,0)</f>
        <v>Concepción las Minas</v>
      </c>
      <c r="G11880" s="139" t="str">
        <f t="shared" ref="G11880:K11880" si="12206">+G11842</f>
        <v>04</v>
      </c>
      <c r="H11880" t="str">
        <f t="shared" si="12206"/>
        <v>IGA</v>
      </c>
      <c r="I11880" t="str">
        <f t="shared" si="12206"/>
        <v>Índice de Gestión Administrativa</v>
      </c>
      <c r="J11880" t="str">
        <f t="shared" si="12206"/>
        <v>04-01</v>
      </c>
      <c r="K11880" t="str">
        <f t="shared" si="12206"/>
        <v>Existencia de elementos de atención municipal orientada al vecino</v>
      </c>
      <c r="L11880" s="150">
        <f>+VLOOKUP($E11880,IGA_2018!$B$8:$N$347,3,0)</f>
        <v>0.75</v>
      </c>
      <c r="M11880" s="142" t="str">
        <f>+VLOOKUP($E11880,IGA_2018!$B$8:$N$347,4,0)</f>
        <v>Medio alto</v>
      </c>
    </row>
    <row r="11881" spans="1:13" x14ac:dyDescent="0.3">
      <c r="A11881" s="139">
        <f t="shared" si="12145"/>
        <v>313</v>
      </c>
      <c r="B11881" s="148">
        <f t="shared" si="12147"/>
        <v>19</v>
      </c>
      <c r="D11881" s="149" t="str">
        <f>+VLOOKUP($A11881,mUNICIPIOS!$B$4:$F$343,2,0)</f>
        <v>Chiquimula</v>
      </c>
      <c r="E11881" s="149">
        <f>+VLOOKUP($A11881,mUNICIPIOS!$B$4:$F$343,3,0)</f>
        <v>2008</v>
      </c>
      <c r="F11881" s="149" t="str">
        <f>+VLOOKUP($A11881,mUNICIPIOS!$B$4:$F$343,4,0)</f>
        <v>Concepción las Minas</v>
      </c>
      <c r="G11881" s="139" t="str">
        <f t="shared" ref="G11881:K11881" si="12207">+G11843</f>
        <v>04</v>
      </c>
      <c r="H11881" t="str">
        <f t="shared" si="12207"/>
        <v>IGA</v>
      </c>
      <c r="I11881" t="str">
        <f t="shared" si="12207"/>
        <v>Índice de Gestión Administrativa</v>
      </c>
      <c r="J11881" t="str">
        <f t="shared" si="12207"/>
        <v>04-02</v>
      </c>
      <c r="K11881" t="str">
        <f t="shared" si="12207"/>
        <v>Gestión del recurso humano.</v>
      </c>
      <c r="L11881" s="150">
        <f>+VLOOKUP($E11881,IGA_2018!$B$8:$N$347,6,0)</f>
        <v>0.49549317537986109</v>
      </c>
      <c r="M11881" s="142" t="str">
        <f>+VLOOKUP($E11881,IGA_2018!$B$8:$N$347,7,0)</f>
        <v>Medio</v>
      </c>
    </row>
    <row r="11882" spans="1:13" x14ac:dyDescent="0.3">
      <c r="A11882" s="139">
        <f t="shared" si="12145"/>
        <v>313</v>
      </c>
      <c r="B11882" s="148">
        <f t="shared" si="12147"/>
        <v>20</v>
      </c>
      <c r="D11882" s="149" t="str">
        <f>+VLOOKUP($A11882,mUNICIPIOS!$B$4:$F$343,2,0)</f>
        <v>Chiquimula</v>
      </c>
      <c r="E11882" s="149">
        <f>+VLOOKUP($A11882,mUNICIPIOS!$B$4:$F$343,3,0)</f>
        <v>2008</v>
      </c>
      <c r="F11882" s="149" t="str">
        <f>+VLOOKUP($A11882,mUNICIPIOS!$B$4:$F$343,4,0)</f>
        <v>Concepción las Minas</v>
      </c>
      <c r="G11882" s="139" t="str">
        <f t="shared" ref="G11882:K11882" si="12208">+G11844</f>
        <v>04</v>
      </c>
      <c r="H11882" t="str">
        <f t="shared" si="12208"/>
        <v>IGA</v>
      </c>
      <c r="I11882" t="str">
        <f t="shared" si="12208"/>
        <v>Índice de Gestión Administrativa</v>
      </c>
      <c r="J11882" t="str">
        <f t="shared" si="12208"/>
        <v>04-03</v>
      </c>
      <c r="K11882" t="str">
        <f t="shared" si="12208"/>
        <v>Existencia de oficinas municipales con instrumentos de gestión.</v>
      </c>
      <c r="L11882" s="150">
        <f>+VLOOKUP($E11882,IGA_2018!$B$8:$N$347,9,0)</f>
        <v>0.3214285714285714</v>
      </c>
      <c r="M11882" s="142" t="str">
        <f>+VLOOKUP($E11882,IGA_2018!$B$8:$N$347,10,0)</f>
        <v>Medio bajo</v>
      </c>
    </row>
    <row r="11883" spans="1:13" x14ac:dyDescent="0.3">
      <c r="A11883" s="139">
        <f t="shared" si="12145"/>
        <v>313</v>
      </c>
      <c r="B11883" s="148">
        <f t="shared" si="12147"/>
        <v>21</v>
      </c>
      <c r="D11883" s="149" t="str">
        <f>+VLOOKUP($A11883,mUNICIPIOS!$B$4:$F$343,2,0)</f>
        <v>Chiquimula</v>
      </c>
      <c r="E11883" s="149">
        <f>+VLOOKUP($A11883,mUNICIPIOS!$B$4:$F$343,3,0)</f>
        <v>2008</v>
      </c>
      <c r="F11883" s="149" t="str">
        <f>+VLOOKUP($A11883,mUNICIPIOS!$B$4:$F$343,4,0)</f>
        <v>Concepción las Minas</v>
      </c>
      <c r="G11883" s="139" t="str">
        <f t="shared" ref="G11883:K11883" si="12209">+G11845</f>
        <v>04</v>
      </c>
      <c r="H11883" t="str">
        <f t="shared" si="12209"/>
        <v>IGA</v>
      </c>
      <c r="I11883" t="str">
        <f t="shared" si="12209"/>
        <v>Índice de Gestión Administrativa</v>
      </c>
      <c r="J11883" t="str">
        <f t="shared" si="12209"/>
        <v>INDICE</v>
      </c>
      <c r="K11883">
        <f t="shared" si="12209"/>
        <v>0</v>
      </c>
      <c r="L11883" s="150">
        <f>+VLOOKUP($E11883,IGA_2018!$B$8:$N$347,12,0)</f>
        <v>0.51092261138295125</v>
      </c>
      <c r="M11883" s="142" t="str">
        <f>+VLOOKUP($E11883,IGA_2018!$B$8:$N$347,13,0)</f>
        <v>Medio</v>
      </c>
    </row>
    <row r="11884" spans="1:13" x14ac:dyDescent="0.3">
      <c r="A11884" s="139">
        <f t="shared" si="12145"/>
        <v>313</v>
      </c>
      <c r="B11884" s="148">
        <f t="shared" si="12147"/>
        <v>22</v>
      </c>
      <c r="D11884" s="149" t="str">
        <f>+VLOOKUP($A11884,mUNICIPIOS!$B$4:$F$343,2,0)</f>
        <v>Chiquimula</v>
      </c>
      <c r="E11884" s="149">
        <f>+VLOOKUP($A11884,mUNICIPIOS!$B$4:$F$343,3,0)</f>
        <v>2008</v>
      </c>
      <c r="F11884" s="149" t="str">
        <f>+VLOOKUP($A11884,mUNICIPIOS!$B$4:$F$343,4,0)</f>
        <v>Concepción las Minas</v>
      </c>
      <c r="G11884" s="139" t="str">
        <f t="shared" ref="G11884:K11884" si="12210">+G11846</f>
        <v>05</v>
      </c>
      <c r="H11884" t="str">
        <f t="shared" si="12210"/>
        <v>IGF</v>
      </c>
      <c r="I11884" t="str">
        <f t="shared" si="12210"/>
        <v>Índice de Gestión Financiera</v>
      </c>
      <c r="J11884" t="str">
        <f t="shared" si="12210"/>
        <v>05-01</v>
      </c>
      <c r="K11884" t="str">
        <f t="shared" si="12210"/>
        <v>Autonomía financiera municipal</v>
      </c>
      <c r="L11884" s="150">
        <f>+VLOOKUP($E11884,IGF_2018!$B$8:$Z$347,3,0)</f>
        <v>0.16018980158803145</v>
      </c>
      <c r="M11884" s="142" t="str">
        <f>+VLOOKUP($E11884,IGF_2018!$B$8:$Z$347,4,0)</f>
        <v>Bajo</v>
      </c>
    </row>
    <row r="11885" spans="1:13" x14ac:dyDescent="0.3">
      <c r="A11885" s="139">
        <f t="shared" ref="A11885:A11948" si="12211">+IF(B11884=38,A11884+1,A11884)</f>
        <v>313</v>
      </c>
      <c r="B11885" s="148">
        <f t="shared" si="12147"/>
        <v>23</v>
      </c>
      <c r="D11885" s="149" t="str">
        <f>+VLOOKUP($A11885,mUNICIPIOS!$B$4:$F$343,2,0)</f>
        <v>Chiquimula</v>
      </c>
      <c r="E11885" s="149">
        <f>+VLOOKUP($A11885,mUNICIPIOS!$B$4:$F$343,3,0)</f>
        <v>2008</v>
      </c>
      <c r="F11885" s="149" t="str">
        <f>+VLOOKUP($A11885,mUNICIPIOS!$B$4:$F$343,4,0)</f>
        <v>Concepción las Minas</v>
      </c>
      <c r="G11885" s="139" t="str">
        <f t="shared" ref="G11885:K11885" si="12212">+G11847</f>
        <v>05</v>
      </c>
      <c r="H11885" t="str">
        <f t="shared" si="12212"/>
        <v>IGF</v>
      </c>
      <c r="I11885" t="str">
        <f t="shared" si="12212"/>
        <v>Índice de Gestión Financiera</v>
      </c>
      <c r="J11885" t="str">
        <f t="shared" si="12212"/>
        <v>05-02</v>
      </c>
      <c r="K11885" t="str">
        <f t="shared" si="12212"/>
        <v xml:space="preserve">Ingresos propios por habitante -sin regalías- </v>
      </c>
      <c r="L11885" s="150">
        <f>+VLOOKUP($E11885,IGF_2018!$B$8:$Z$347,6,0)</f>
        <v>0.14363166483591011</v>
      </c>
      <c r="M11885" s="142" t="str">
        <f>+VLOOKUP($E11885,IGF_2018!$B$8:$Z$347,7,0)</f>
        <v>Bajo</v>
      </c>
    </row>
    <row r="11886" spans="1:13" x14ac:dyDescent="0.3">
      <c r="A11886" s="139">
        <f t="shared" si="12211"/>
        <v>313</v>
      </c>
      <c r="B11886" s="148">
        <f t="shared" ref="B11886:B11949" si="12213">+B11848</f>
        <v>24</v>
      </c>
      <c r="D11886" s="149" t="str">
        <f>+VLOOKUP($A11886,mUNICIPIOS!$B$4:$F$343,2,0)</f>
        <v>Chiquimula</v>
      </c>
      <c r="E11886" s="149">
        <f>+VLOOKUP($A11886,mUNICIPIOS!$B$4:$F$343,3,0)</f>
        <v>2008</v>
      </c>
      <c r="F11886" s="149" t="str">
        <f>+VLOOKUP($A11886,mUNICIPIOS!$B$4:$F$343,4,0)</f>
        <v>Concepción las Minas</v>
      </c>
      <c r="G11886" s="139" t="str">
        <f t="shared" ref="G11886:K11886" si="12214">+G11848</f>
        <v>05</v>
      </c>
      <c r="H11886" t="str">
        <f t="shared" si="12214"/>
        <v>IGF</v>
      </c>
      <c r="I11886" t="str">
        <f t="shared" si="12214"/>
        <v>Índice de Gestión Financiera</v>
      </c>
      <c r="J11886" t="str">
        <f t="shared" si="12214"/>
        <v>05-03</v>
      </c>
      <c r="K11886" t="str">
        <f t="shared" si="12214"/>
        <v>Ingresos del IUSI en relación a los ingresos propios -sin regalías-</v>
      </c>
      <c r="L11886" s="150">
        <f>+VLOOKUP($E11886,IGF_2018!$B$8:$Z$347,9,0)</f>
        <v>2.3917015447618515E-2</v>
      </c>
      <c r="M11886" s="142" t="str">
        <f>+VLOOKUP($E11886,IGF_2018!$B$8:$Z$347,10,0)</f>
        <v>Bajo</v>
      </c>
    </row>
    <row r="11887" spans="1:13" x14ac:dyDescent="0.3">
      <c r="A11887" s="139">
        <f t="shared" si="12211"/>
        <v>313</v>
      </c>
      <c r="B11887" s="148">
        <f t="shared" si="12213"/>
        <v>25</v>
      </c>
      <c r="D11887" s="149" t="str">
        <f>+VLOOKUP($A11887,mUNICIPIOS!$B$4:$F$343,2,0)</f>
        <v>Chiquimula</v>
      </c>
      <c r="E11887" s="149">
        <f>+VLOOKUP($A11887,mUNICIPIOS!$B$4:$F$343,3,0)</f>
        <v>2008</v>
      </c>
      <c r="F11887" s="149" t="str">
        <f>+VLOOKUP($A11887,mUNICIPIOS!$B$4:$F$343,4,0)</f>
        <v>Concepción las Minas</v>
      </c>
      <c r="G11887" s="139" t="str">
        <f t="shared" ref="G11887:K11887" si="12215">+G11849</f>
        <v>05</v>
      </c>
      <c r="H11887" t="str">
        <f t="shared" si="12215"/>
        <v>IGF</v>
      </c>
      <c r="I11887" t="str">
        <f t="shared" si="12215"/>
        <v>Índice de Gestión Financiera</v>
      </c>
      <c r="J11887" t="str">
        <f t="shared" si="12215"/>
        <v>05-04</v>
      </c>
      <c r="K11887" t="str">
        <f t="shared" si="12215"/>
        <v>Inversión anual en capital fijo por habitante</v>
      </c>
      <c r="L11887" s="150">
        <f>+VLOOKUP($E11887,IGF_2018!$B$8:$Z$347,12,0)</f>
        <v>7.7520462367974732E-2</v>
      </c>
      <c r="M11887" s="142" t="str">
        <f>+VLOOKUP($E11887,IGF_2018!$B$8:$Z$347,13,0)</f>
        <v>Bajo</v>
      </c>
    </row>
    <row r="11888" spans="1:13" x14ac:dyDescent="0.3">
      <c r="A11888" s="139">
        <f t="shared" si="12211"/>
        <v>313</v>
      </c>
      <c r="B11888" s="148">
        <f t="shared" si="12213"/>
        <v>26</v>
      </c>
      <c r="D11888" s="149" t="str">
        <f>+VLOOKUP($A11888,mUNICIPIOS!$B$4:$F$343,2,0)</f>
        <v>Chiquimula</v>
      </c>
      <c r="E11888" s="149">
        <f>+VLOOKUP($A11888,mUNICIPIOS!$B$4:$F$343,3,0)</f>
        <v>2008</v>
      </c>
      <c r="F11888" s="149" t="str">
        <f>+VLOOKUP($A11888,mUNICIPIOS!$B$4:$F$343,4,0)</f>
        <v>Concepción las Minas</v>
      </c>
      <c r="G11888" s="139" t="str">
        <f t="shared" ref="G11888:K11888" si="12216">+G11850</f>
        <v>05</v>
      </c>
      <c r="H11888" t="str">
        <f t="shared" si="12216"/>
        <v>IGF</v>
      </c>
      <c r="I11888" t="str">
        <f t="shared" si="12216"/>
        <v>Índice de Gestión Financiera</v>
      </c>
      <c r="J11888" t="str">
        <f t="shared" si="12216"/>
        <v>05-05</v>
      </c>
      <c r="K11888" t="str">
        <f t="shared" si="12216"/>
        <v>Inversión anual en capital fijo con recursos percibidos por ingresos propios</v>
      </c>
      <c r="L11888" s="150">
        <f>+VLOOKUP($E11888,IGF_2018!$B$8:$Z$347,15,0)</f>
        <v>0</v>
      </c>
      <c r="M11888" s="142" t="str">
        <f>+VLOOKUP($E11888,IGF_2018!$B$8:$Z$347,16,0)</f>
        <v>Bajo</v>
      </c>
    </row>
    <row r="11889" spans="1:13" x14ac:dyDescent="0.3">
      <c r="A11889" s="139">
        <f t="shared" si="12211"/>
        <v>313</v>
      </c>
      <c r="B11889" s="148">
        <f t="shared" si="12213"/>
        <v>27</v>
      </c>
      <c r="D11889" s="149" t="str">
        <f>+VLOOKUP($A11889,mUNICIPIOS!$B$4:$F$343,2,0)</f>
        <v>Chiquimula</v>
      </c>
      <c r="E11889" s="149">
        <f>+VLOOKUP($A11889,mUNICIPIOS!$B$4:$F$343,3,0)</f>
        <v>2008</v>
      </c>
      <c r="F11889" s="149" t="str">
        <f>+VLOOKUP($A11889,mUNICIPIOS!$B$4:$F$343,4,0)</f>
        <v>Concepción las Minas</v>
      </c>
      <c r="G11889" s="139" t="str">
        <f t="shared" ref="G11889:K11889" si="12217">+G11851</f>
        <v>05</v>
      </c>
      <c r="H11889" t="str">
        <f t="shared" si="12217"/>
        <v>IGF</v>
      </c>
      <c r="I11889" t="str">
        <f t="shared" si="12217"/>
        <v>Índice de Gestión Financiera</v>
      </c>
      <c r="J11889" t="str">
        <f t="shared" si="12217"/>
        <v>05-06</v>
      </c>
      <c r="K11889" t="str">
        <f t="shared" si="12217"/>
        <v xml:space="preserve">Inversión anual en capital fijo con recursos percibidos por transferencias del Gobierno Central </v>
      </c>
      <c r="L11889" s="150">
        <f>+VLOOKUP($E11889,IGF_2018!$B$8:$Z$347,18,0)</f>
        <v>0.31066765237498278</v>
      </c>
      <c r="M11889" s="142" t="str">
        <f>+VLOOKUP($E11889,IGF_2018!$B$8:$Z$347,19,0)</f>
        <v>Medio bajo</v>
      </c>
    </row>
    <row r="11890" spans="1:13" x14ac:dyDescent="0.3">
      <c r="A11890" s="139">
        <f t="shared" si="12211"/>
        <v>313</v>
      </c>
      <c r="B11890" s="148">
        <f t="shared" si="12213"/>
        <v>28</v>
      </c>
      <c r="D11890" s="149" t="str">
        <f>+VLOOKUP($A11890,mUNICIPIOS!$B$4:$F$343,2,0)</f>
        <v>Chiquimula</v>
      </c>
      <c r="E11890" s="149">
        <f>+VLOOKUP($A11890,mUNICIPIOS!$B$4:$F$343,3,0)</f>
        <v>2008</v>
      </c>
      <c r="F11890" s="149" t="str">
        <f>+VLOOKUP($A11890,mUNICIPIOS!$B$4:$F$343,4,0)</f>
        <v>Concepción las Minas</v>
      </c>
      <c r="G11890" s="139" t="str">
        <f t="shared" ref="G11890:K11890" si="12218">+G11852</f>
        <v>05</v>
      </c>
      <c r="H11890" t="str">
        <f t="shared" si="12218"/>
        <v>IGF</v>
      </c>
      <c r="I11890" t="str">
        <f t="shared" si="12218"/>
        <v>Índice de Gestión Financiera</v>
      </c>
      <c r="J11890" t="str">
        <f t="shared" si="12218"/>
        <v>05-07</v>
      </c>
      <c r="K11890" t="str">
        <f t="shared" si="12218"/>
        <v>Financiamiento por endeudamiento municipal</v>
      </c>
      <c r="L11890" s="150">
        <f>+VLOOKUP($E11890,IGF_2018!$B$8:$Z$347,21,0)</f>
        <v>1</v>
      </c>
      <c r="M11890" s="142" t="str">
        <f>+VLOOKUP($E11890,IGF_2018!$B$8:$Z$347,22,0)</f>
        <v>Alto</v>
      </c>
    </row>
    <row r="11891" spans="1:13" x14ac:dyDescent="0.3">
      <c r="A11891" s="139">
        <f t="shared" si="12211"/>
        <v>313</v>
      </c>
      <c r="B11891" s="148">
        <f t="shared" si="12213"/>
        <v>29</v>
      </c>
      <c r="D11891" s="149" t="str">
        <f>+VLOOKUP($A11891,mUNICIPIOS!$B$4:$F$343,2,0)</f>
        <v>Chiquimula</v>
      </c>
      <c r="E11891" s="149">
        <f>+VLOOKUP($A11891,mUNICIPIOS!$B$4:$F$343,3,0)</f>
        <v>2008</v>
      </c>
      <c r="F11891" s="149" t="str">
        <f>+VLOOKUP($A11891,mUNICIPIOS!$B$4:$F$343,4,0)</f>
        <v>Concepción las Minas</v>
      </c>
      <c r="G11891" s="139" t="str">
        <f t="shared" ref="G11891:K11891" si="12219">+G11853</f>
        <v>05</v>
      </c>
      <c r="H11891" t="str">
        <f t="shared" si="12219"/>
        <v>IGF</v>
      </c>
      <c r="I11891" t="str">
        <f t="shared" si="12219"/>
        <v>Índice de Gestión Financiera</v>
      </c>
      <c r="J11891" t="str">
        <f t="shared" si="12219"/>
        <v>INDICE</v>
      </c>
      <c r="K11891">
        <f t="shared" si="12219"/>
        <v>0</v>
      </c>
      <c r="L11891" s="150">
        <f>+VLOOKUP($E11891,IGF_2018!$B$8:$Z$347,24,0)</f>
        <v>0.30197480630384593</v>
      </c>
      <c r="M11891" s="142" t="str">
        <f>+VLOOKUP($E11891,IGF_2018!$B$8:$Z$347,25,0)</f>
        <v>Medio bajo</v>
      </c>
    </row>
    <row r="11892" spans="1:13" x14ac:dyDescent="0.3">
      <c r="A11892" s="139">
        <f t="shared" si="12211"/>
        <v>313</v>
      </c>
      <c r="B11892" s="148">
        <f t="shared" si="12213"/>
        <v>30</v>
      </c>
      <c r="D11892" s="149" t="str">
        <f>+VLOOKUP($A11892,mUNICIPIOS!$B$4:$F$343,2,0)</f>
        <v>Chiquimula</v>
      </c>
      <c r="E11892" s="149">
        <f>+VLOOKUP($A11892,mUNICIPIOS!$B$4:$F$343,3,0)</f>
        <v>2008</v>
      </c>
      <c r="F11892" s="149" t="str">
        <f>+VLOOKUP($A11892,mUNICIPIOS!$B$4:$F$343,4,0)</f>
        <v>Concepción las Minas</v>
      </c>
      <c r="G11892" s="139" t="str">
        <f t="shared" ref="G11892:K11892" si="12220">+G11854</f>
        <v>06</v>
      </c>
      <c r="H11892" t="str">
        <f t="shared" si="12220"/>
        <v>IGE</v>
      </c>
      <c r="I11892" t="str">
        <f t="shared" si="12220"/>
        <v>Índice de Gestión Estratégica</v>
      </c>
      <c r="J11892" t="str">
        <f t="shared" si="12220"/>
        <v>06-01</v>
      </c>
      <c r="K11892" t="str">
        <f t="shared" si="12220"/>
        <v>Ejecución del Plan Operativo Anual  (POA)</v>
      </c>
      <c r="L11892" s="150">
        <f>+VLOOKUP($E11892,IGE_2018!$B$8:$Z$347,3,0)</f>
        <v>0.98</v>
      </c>
      <c r="M11892" s="142" t="str">
        <f>+VLOOKUP($E11892,IGE_2018!$B$8:$Z$347,4,0)</f>
        <v>Alto</v>
      </c>
    </row>
    <row r="11893" spans="1:13" x14ac:dyDescent="0.3">
      <c r="A11893" s="139">
        <f t="shared" si="12211"/>
        <v>313</v>
      </c>
      <c r="B11893" s="148">
        <f t="shared" si="12213"/>
        <v>31</v>
      </c>
      <c r="D11893" s="149" t="str">
        <f>+VLOOKUP($A11893,mUNICIPIOS!$B$4:$F$343,2,0)</f>
        <v>Chiquimula</v>
      </c>
      <c r="E11893" s="149">
        <f>+VLOOKUP($A11893,mUNICIPIOS!$B$4:$F$343,3,0)</f>
        <v>2008</v>
      </c>
      <c r="F11893" s="149" t="str">
        <f>+VLOOKUP($A11893,mUNICIPIOS!$B$4:$F$343,4,0)</f>
        <v>Concepción las Minas</v>
      </c>
      <c r="G11893" s="139" t="str">
        <f t="shared" ref="G11893:K11893" si="12221">+G11855</f>
        <v>06</v>
      </c>
      <c r="H11893" t="str">
        <f t="shared" si="12221"/>
        <v>IGE</v>
      </c>
      <c r="I11893" t="str">
        <f t="shared" si="12221"/>
        <v>Índice de Gestión Estratégica</v>
      </c>
      <c r="J11893" t="str">
        <f t="shared" si="12221"/>
        <v>06-02</v>
      </c>
      <c r="K11893" t="str">
        <f t="shared" si="12221"/>
        <v>Relación Plan de Desarrollo Municipal y Ordenamiento Territorial (PDM-OT) - Plan Estratégico Institucional (PEI) - Plan Operativo Multianual (POM) - Plan Operativo Anual (POA)</v>
      </c>
      <c r="L11893" s="150">
        <f>+VLOOKUP($E11893,IGE_2018!$B$8:$Z$347,6,0)</f>
        <v>0.54166666666666663</v>
      </c>
      <c r="M11893" s="142" t="str">
        <f>+VLOOKUP($E11893,IGE_2018!$B$8:$Z$347,7,0)</f>
        <v>Medio</v>
      </c>
    </row>
    <row r="11894" spans="1:13" x14ac:dyDescent="0.3">
      <c r="A11894" s="139">
        <f t="shared" si="12211"/>
        <v>313</v>
      </c>
      <c r="B11894" s="148">
        <f t="shared" si="12213"/>
        <v>32</v>
      </c>
      <c r="D11894" s="149" t="str">
        <f>+VLOOKUP($A11894,mUNICIPIOS!$B$4:$F$343,2,0)</f>
        <v>Chiquimula</v>
      </c>
      <c r="E11894" s="149">
        <f>+VLOOKUP($A11894,mUNICIPIOS!$B$4:$F$343,3,0)</f>
        <v>2008</v>
      </c>
      <c r="F11894" s="149" t="str">
        <f>+VLOOKUP($A11894,mUNICIPIOS!$B$4:$F$343,4,0)</f>
        <v>Concepción las Minas</v>
      </c>
      <c r="G11894" s="139" t="str">
        <f t="shared" ref="G11894:K11894" si="12222">+G11856</f>
        <v>06</v>
      </c>
      <c r="H11894" t="str">
        <f t="shared" si="12222"/>
        <v>IGE</v>
      </c>
      <c r="I11894" t="str">
        <f t="shared" si="12222"/>
        <v>Índice de Gestión Estratégica</v>
      </c>
      <c r="J11894" t="str">
        <f t="shared" si="12222"/>
        <v>06-03</v>
      </c>
      <c r="K11894" t="str">
        <f t="shared" si="12222"/>
        <v>Presupuesto de egresos relacionado a competencias municipales que responden a prioridades nacionales de desarrollo.</v>
      </c>
      <c r="L11894" s="150">
        <f>+VLOOKUP($E11894,IGE_2018!$B$8:$Z$347,9,0)</f>
        <v>0.37404030276403943</v>
      </c>
      <c r="M11894" s="142" t="str">
        <f>+VLOOKUP($E11894,IGE_2018!$B$8:$Z$347,10,0)</f>
        <v>Medio bajo</v>
      </c>
    </row>
    <row r="11895" spans="1:13" x14ac:dyDescent="0.3">
      <c r="A11895" s="139">
        <f t="shared" si="12211"/>
        <v>313</v>
      </c>
      <c r="B11895" s="148">
        <f t="shared" si="12213"/>
        <v>33</v>
      </c>
      <c r="D11895" s="149" t="str">
        <f>+VLOOKUP($A11895,mUNICIPIOS!$B$4:$F$343,2,0)</f>
        <v>Chiquimula</v>
      </c>
      <c r="E11895" s="149">
        <f>+VLOOKUP($A11895,mUNICIPIOS!$B$4:$F$343,3,0)</f>
        <v>2008</v>
      </c>
      <c r="F11895" s="149" t="str">
        <f>+VLOOKUP($A11895,mUNICIPIOS!$B$4:$F$343,4,0)</f>
        <v>Concepción las Minas</v>
      </c>
      <c r="G11895" s="139" t="str">
        <f t="shared" ref="G11895:K11895" si="12223">+G11857</f>
        <v>06</v>
      </c>
      <c r="H11895" t="str">
        <f t="shared" si="12223"/>
        <v>IGE</v>
      </c>
      <c r="I11895" t="str">
        <f t="shared" si="12223"/>
        <v>Índice de Gestión Estratégica</v>
      </c>
      <c r="J11895" t="str">
        <f t="shared" si="12223"/>
        <v>06-04</v>
      </c>
      <c r="K11895" t="str">
        <f t="shared" si="12223"/>
        <v>Institucionalización de la gestión ordenada del territorio</v>
      </c>
      <c r="L11895" s="150">
        <f>+VLOOKUP($E11895,IGE_2018!$B$8:$Z$347,12,0)</f>
        <v>0.15</v>
      </c>
      <c r="M11895" s="142" t="str">
        <f>+VLOOKUP($E11895,IGE_2018!$B$8:$Z$347,13,0)</f>
        <v>Bajo</v>
      </c>
    </row>
    <row r="11896" spans="1:13" x14ac:dyDescent="0.3">
      <c r="A11896" s="139">
        <f t="shared" si="12211"/>
        <v>313</v>
      </c>
      <c r="B11896" s="148">
        <f t="shared" si="12213"/>
        <v>34</v>
      </c>
      <c r="D11896" s="149" t="str">
        <f>+VLOOKUP($A11896,mUNICIPIOS!$B$4:$F$343,2,0)</f>
        <v>Chiquimula</v>
      </c>
      <c r="E11896" s="149">
        <f>+VLOOKUP($A11896,mUNICIPIOS!$B$4:$F$343,3,0)</f>
        <v>2008</v>
      </c>
      <c r="F11896" s="149" t="str">
        <f>+VLOOKUP($A11896,mUNICIPIOS!$B$4:$F$343,4,0)</f>
        <v>Concepción las Minas</v>
      </c>
      <c r="G11896" s="139" t="str">
        <f t="shared" ref="G11896:K11896" si="12224">+G11858</f>
        <v>06</v>
      </c>
      <c r="H11896" t="str">
        <f t="shared" si="12224"/>
        <v>IGE</v>
      </c>
      <c r="I11896" t="str">
        <f t="shared" si="12224"/>
        <v>Índice de Gestión Estratégica</v>
      </c>
      <c r="J11896" t="str">
        <f t="shared" si="12224"/>
        <v>06-05</v>
      </c>
      <c r="K11896" t="str">
        <f t="shared" si="12224"/>
        <v>Acciones para la gestión ordenada del territorio</v>
      </c>
      <c r="L11896" s="150">
        <f>+VLOOKUP($E11896,IGE_2018!$B$8:$Z$347,15,0)</f>
        <v>0</v>
      </c>
      <c r="M11896" s="142" t="str">
        <f>+VLOOKUP($E11896,IGE_2018!$B$8:$Z$347,16,0)</f>
        <v>Bajo</v>
      </c>
    </row>
    <row r="11897" spans="1:13" x14ac:dyDescent="0.3">
      <c r="A11897" s="139">
        <f t="shared" si="12211"/>
        <v>313</v>
      </c>
      <c r="B11897" s="148">
        <f t="shared" si="12213"/>
        <v>35</v>
      </c>
      <c r="D11897" s="149" t="str">
        <f>+VLOOKUP($A11897,mUNICIPIOS!$B$4:$F$343,2,0)</f>
        <v>Chiquimula</v>
      </c>
      <c r="E11897" s="149">
        <f>+VLOOKUP($A11897,mUNICIPIOS!$B$4:$F$343,3,0)</f>
        <v>2008</v>
      </c>
      <c r="F11897" s="149" t="str">
        <f>+VLOOKUP($A11897,mUNICIPIOS!$B$4:$F$343,4,0)</f>
        <v>Concepción las Minas</v>
      </c>
      <c r="G11897" s="139" t="str">
        <f t="shared" ref="G11897:K11897" si="12225">+G11859</f>
        <v>06</v>
      </c>
      <c r="H11897" t="str">
        <f t="shared" si="12225"/>
        <v>IGE</v>
      </c>
      <c r="I11897" t="str">
        <f t="shared" si="12225"/>
        <v>Índice de Gestión Estratégica</v>
      </c>
      <c r="J11897" t="str">
        <f t="shared" si="12225"/>
        <v>06-06</v>
      </c>
      <c r="K11897" t="str">
        <f t="shared" si="12225"/>
        <v>Gestión de riesgo en la formulación de proyectos derivados de la planificación operativa anual</v>
      </c>
      <c r="L11897" s="150">
        <f>+VLOOKUP($E11897,IGE_2018!$B$8:$Z$347,18,0)</f>
        <v>0</v>
      </c>
      <c r="M11897" s="142" t="str">
        <f>+VLOOKUP($E11897,IGE_2018!$B$8:$Z$347,19,0)</f>
        <v>Bajo</v>
      </c>
    </row>
    <row r="11898" spans="1:13" x14ac:dyDescent="0.3">
      <c r="A11898" s="139">
        <f t="shared" si="12211"/>
        <v>313</v>
      </c>
      <c r="B11898" s="148">
        <f t="shared" si="12213"/>
        <v>36</v>
      </c>
      <c r="D11898" s="149" t="str">
        <f>+VLOOKUP($A11898,mUNICIPIOS!$B$4:$F$343,2,0)</f>
        <v>Chiquimula</v>
      </c>
      <c r="E11898" s="149">
        <f>+VLOOKUP($A11898,mUNICIPIOS!$B$4:$F$343,3,0)</f>
        <v>2008</v>
      </c>
      <c r="F11898" s="149" t="str">
        <f>+VLOOKUP($A11898,mUNICIPIOS!$B$4:$F$343,4,0)</f>
        <v>Concepción las Minas</v>
      </c>
      <c r="G11898" s="139" t="str">
        <f t="shared" ref="G11898:K11898" si="12226">+G11860</f>
        <v>06</v>
      </c>
      <c r="H11898" t="str">
        <f t="shared" si="12226"/>
        <v>IGE</v>
      </c>
      <c r="I11898" t="str">
        <f t="shared" si="12226"/>
        <v>Índice de Gestión Estratégica</v>
      </c>
      <c r="J11898" t="str">
        <f t="shared" si="12226"/>
        <v>06-07</v>
      </c>
      <c r="K11898" t="str">
        <f t="shared" si="12226"/>
        <v>Ingresos por servicios ambientales en relación a los ingresos propios sin regalías</v>
      </c>
      <c r="L11898" s="150">
        <f>+VLOOKUP($E11898,IGE_2018!$B$8:$Z$347,21,0)</f>
        <v>0</v>
      </c>
      <c r="M11898" s="142" t="str">
        <f>+VLOOKUP($E11898,IGE_2018!$B$8:$Z$347,22,0)</f>
        <v>Bajo</v>
      </c>
    </row>
    <row r="11899" spans="1:13" x14ac:dyDescent="0.3">
      <c r="A11899" s="139">
        <f t="shared" si="12211"/>
        <v>313</v>
      </c>
      <c r="B11899" s="148">
        <f t="shared" si="12213"/>
        <v>37</v>
      </c>
      <c r="D11899" s="149" t="str">
        <f>+VLOOKUP($A11899,mUNICIPIOS!$B$4:$F$343,2,0)</f>
        <v>Chiquimula</v>
      </c>
      <c r="E11899" s="149">
        <f>+VLOOKUP($A11899,mUNICIPIOS!$B$4:$F$343,3,0)</f>
        <v>2008</v>
      </c>
      <c r="F11899" s="149" t="str">
        <f>+VLOOKUP($A11899,mUNICIPIOS!$B$4:$F$343,4,0)</f>
        <v>Concepción las Minas</v>
      </c>
      <c r="G11899" s="139" t="str">
        <f t="shared" ref="G11899:K11899" si="12227">+G11861</f>
        <v>06</v>
      </c>
      <c r="H11899" t="str">
        <f t="shared" si="12227"/>
        <v>IGE</v>
      </c>
      <c r="I11899" t="str">
        <f t="shared" si="12227"/>
        <v>Índice de Gestión Estratégica</v>
      </c>
      <c r="J11899" t="str">
        <f t="shared" si="12227"/>
        <v>INDICE</v>
      </c>
      <c r="K11899">
        <f t="shared" si="12227"/>
        <v>0</v>
      </c>
      <c r="L11899" s="150">
        <f>+VLOOKUP($E11899,IGE_2018!$B$8:$Z$347,24,0)</f>
        <v>0.33676007569100985</v>
      </c>
      <c r="M11899" s="142" t="str">
        <f>+VLOOKUP($E11899,IGE_2018!$B$8:$Z$347,25,0)</f>
        <v>Medio bajo</v>
      </c>
    </row>
    <row r="11900" spans="1:13" x14ac:dyDescent="0.3">
      <c r="A11900" s="139">
        <f t="shared" si="12211"/>
        <v>313</v>
      </c>
      <c r="B11900" s="148">
        <f t="shared" si="12213"/>
        <v>38</v>
      </c>
      <c r="D11900" s="149" t="str">
        <f>+VLOOKUP($A11900,mUNICIPIOS!$B$4:$F$343,2,0)</f>
        <v>Chiquimula</v>
      </c>
      <c r="E11900" s="149">
        <f>+VLOOKUP($A11900,mUNICIPIOS!$B$4:$F$343,3,0)</f>
        <v>2008</v>
      </c>
      <c r="F11900" s="149" t="str">
        <f>+VLOOKUP($A11900,mUNICIPIOS!$B$4:$F$343,4,0)</f>
        <v>Concepción las Minas</v>
      </c>
      <c r="G11900" s="139" t="str">
        <f t="shared" ref="G11900:K11900" si="12228">+G11862</f>
        <v>RANKING</v>
      </c>
      <c r="H11900" t="str">
        <f t="shared" si="12228"/>
        <v>RGM</v>
      </c>
      <c r="I11900" t="str">
        <f t="shared" si="12228"/>
        <v>Ranking de la Gestión Municipal 2018</v>
      </c>
      <c r="J11900" t="str">
        <f t="shared" si="12228"/>
        <v>RANKING</v>
      </c>
      <c r="K11900">
        <f t="shared" si="12228"/>
        <v>0</v>
      </c>
      <c r="L11900" s="151">
        <f>+VLOOKUP($E11900,Resultados_generales!$C$8:$AE$347,27,0)</f>
        <v>0.37654326061666799</v>
      </c>
      <c r="M11900" t="str">
        <f>+VLOOKUP($E11900,Resultados_generales!$C$8:$AE$347,28,0)</f>
        <v>Medio bajo</v>
      </c>
    </row>
    <row r="11901" spans="1:13" x14ac:dyDescent="0.3">
      <c r="A11901" s="139">
        <f t="shared" si="12211"/>
        <v>314</v>
      </c>
      <c r="B11901" s="148">
        <f t="shared" si="12213"/>
        <v>1</v>
      </c>
      <c r="D11901" s="149" t="str">
        <f>+VLOOKUP($A11901,mUNICIPIOS!$B$4:$F$343,2,0)</f>
        <v>Chiquimula</v>
      </c>
      <c r="E11901" s="149">
        <f>+VLOOKUP($A11901,mUNICIPIOS!$B$4:$F$343,3,0)</f>
        <v>2009</v>
      </c>
      <c r="F11901" s="149" t="str">
        <f>+VLOOKUP($A11901,mUNICIPIOS!$B$4:$F$343,4,0)</f>
        <v>Quezaltepeque</v>
      </c>
      <c r="G11901" s="139" t="str">
        <f t="shared" ref="G11901:K11901" si="12229">+G11863</f>
        <v>01</v>
      </c>
      <c r="H11901" t="str">
        <f t="shared" si="12229"/>
        <v>IPC</v>
      </c>
      <c r="I11901" t="str">
        <f t="shared" si="12229"/>
        <v>Índice de Participación Ciudadana</v>
      </c>
      <c r="J11901" t="str">
        <f t="shared" si="12229"/>
        <v>01-01</v>
      </c>
      <c r="K11901" t="str">
        <f t="shared" si="12229"/>
        <v>Número de reuniones del COMUDE en el año de la medición.</v>
      </c>
      <c r="L11901" s="150">
        <f>+VLOOKUP($E11901,IPC_2018!$B$8:$T$347,3,0)</f>
        <v>1</v>
      </c>
      <c r="M11901" s="142" t="str">
        <f>+VLOOKUP($E11901,IPC_2018!$B$8:$T$347,4,0)</f>
        <v>Alto</v>
      </c>
    </row>
    <row r="11902" spans="1:13" x14ac:dyDescent="0.3">
      <c r="A11902" s="139">
        <f t="shared" si="12211"/>
        <v>314</v>
      </c>
      <c r="B11902" s="148">
        <f t="shared" si="12213"/>
        <v>2</v>
      </c>
      <c r="D11902" s="149" t="str">
        <f>+VLOOKUP($A11902,mUNICIPIOS!$B$4:$F$343,2,0)</f>
        <v>Chiquimula</v>
      </c>
      <c r="E11902" s="149">
        <f>+VLOOKUP($A11902,mUNICIPIOS!$B$4:$F$343,3,0)</f>
        <v>2009</v>
      </c>
      <c r="F11902" s="149" t="str">
        <f>+VLOOKUP($A11902,mUNICIPIOS!$B$4:$F$343,4,0)</f>
        <v>Quezaltepeque</v>
      </c>
      <c r="G11902" s="139" t="str">
        <f t="shared" ref="G11902:K11902" si="12230">+G11864</f>
        <v>01</v>
      </c>
      <c r="H11902" t="str">
        <f t="shared" si="12230"/>
        <v>IPC</v>
      </c>
      <c r="I11902" t="str">
        <f t="shared" si="12230"/>
        <v>Índice de Participación Ciudadana</v>
      </c>
      <c r="J11902" t="str">
        <f t="shared" si="12230"/>
        <v>01-02</v>
      </c>
      <c r="K11902" t="str">
        <f t="shared" si="12230"/>
        <v>Participación de Alcaldes, Concejales y Síndicos determinados o designados en el COMUDE</v>
      </c>
      <c r="L11902" s="150">
        <f>+VLOOKUP($E11902,IPC_2018!$B$8:$T$347,6,0)</f>
        <v>0.9375</v>
      </c>
      <c r="M11902" s="142" t="str">
        <f>+VLOOKUP($E11902,IPC_2018!$B$8:$T$347,7,0)</f>
        <v>Alto</v>
      </c>
    </row>
    <row r="11903" spans="1:13" x14ac:dyDescent="0.3">
      <c r="A11903" s="139">
        <f t="shared" si="12211"/>
        <v>314</v>
      </c>
      <c r="B11903" s="148">
        <f t="shared" si="12213"/>
        <v>3</v>
      </c>
      <c r="D11903" s="149" t="str">
        <f>+VLOOKUP($A11903,mUNICIPIOS!$B$4:$F$343,2,0)</f>
        <v>Chiquimula</v>
      </c>
      <c r="E11903" s="149">
        <f>+VLOOKUP($A11903,mUNICIPIOS!$B$4:$F$343,3,0)</f>
        <v>2009</v>
      </c>
      <c r="F11903" s="149" t="str">
        <f>+VLOOKUP($A11903,mUNICIPIOS!$B$4:$F$343,4,0)</f>
        <v>Quezaltepeque</v>
      </c>
      <c r="G11903" s="139" t="str">
        <f t="shared" ref="G11903:K11903" si="12231">+G11865</f>
        <v>01</v>
      </c>
      <c r="H11903" t="str">
        <f t="shared" si="12231"/>
        <v>IPC</v>
      </c>
      <c r="I11903" t="str">
        <f t="shared" si="12231"/>
        <v>Índice de Participación Ciudadana</v>
      </c>
      <c r="J11903" t="str">
        <f t="shared" si="12231"/>
        <v>01-03</v>
      </c>
      <c r="K11903" t="str">
        <f t="shared" si="12231"/>
        <v>Participación  de organizaciones de jóvenes, mujeres, pueblos mayas, xincas, garífunas, y otras organizaciones en el Comude</v>
      </c>
      <c r="L11903" s="150">
        <f>+VLOOKUP($E11903,IPC_2018!$B$8:$T$347,9,0)</f>
        <v>0.1035007610350076</v>
      </c>
      <c r="M11903" s="142" t="str">
        <f>+VLOOKUP($E11903,IPC_2018!$B$8:$T$347,10,0)</f>
        <v>Bajo</v>
      </c>
    </row>
    <row r="11904" spans="1:13" x14ac:dyDescent="0.3">
      <c r="A11904" s="139">
        <f t="shared" si="12211"/>
        <v>314</v>
      </c>
      <c r="B11904" s="148">
        <f t="shared" si="12213"/>
        <v>4</v>
      </c>
      <c r="D11904" s="149" t="str">
        <f>+VLOOKUP($A11904,mUNICIPIOS!$B$4:$F$343,2,0)</f>
        <v>Chiquimula</v>
      </c>
      <c r="E11904" s="149">
        <f>+VLOOKUP($A11904,mUNICIPIOS!$B$4:$F$343,3,0)</f>
        <v>2009</v>
      </c>
      <c r="F11904" s="149" t="str">
        <f>+VLOOKUP($A11904,mUNICIPIOS!$B$4:$F$343,4,0)</f>
        <v>Quezaltepeque</v>
      </c>
      <c r="G11904" s="139" t="str">
        <f t="shared" ref="G11904:K11904" si="12232">+G11866</f>
        <v>01</v>
      </c>
      <c r="H11904" t="str">
        <f t="shared" si="12232"/>
        <v>IPC</v>
      </c>
      <c r="I11904" t="str">
        <f t="shared" si="12232"/>
        <v>Índice de Participación Ciudadana</v>
      </c>
      <c r="J11904" t="str">
        <f t="shared" si="12232"/>
        <v>01-04</v>
      </c>
      <c r="K11904" t="str">
        <f t="shared" si="12232"/>
        <v>Representatividad territorial del Comude.</v>
      </c>
      <c r="L11904" s="150">
        <f>+VLOOKUP($E11904,IPC_2018!$B$8:$T$347,12,0)</f>
        <v>0.40857142857142859</v>
      </c>
      <c r="M11904" s="142" t="str">
        <f>+VLOOKUP($E11904,IPC_2018!$B$8:$T$347,13,0)</f>
        <v>Medio</v>
      </c>
    </row>
    <row r="11905" spans="1:13" x14ac:dyDescent="0.3">
      <c r="A11905" s="139">
        <f t="shared" si="12211"/>
        <v>314</v>
      </c>
      <c r="B11905" s="148">
        <f t="shared" si="12213"/>
        <v>5</v>
      </c>
      <c r="D11905" s="149" t="str">
        <f>+VLOOKUP($A11905,mUNICIPIOS!$B$4:$F$343,2,0)</f>
        <v>Chiquimula</v>
      </c>
      <c r="E11905" s="149">
        <f>+VLOOKUP($A11905,mUNICIPIOS!$B$4:$F$343,3,0)</f>
        <v>2009</v>
      </c>
      <c r="F11905" s="149" t="str">
        <f>+VLOOKUP($A11905,mUNICIPIOS!$B$4:$F$343,4,0)</f>
        <v>Quezaltepeque</v>
      </c>
      <c r="G11905" s="139" t="str">
        <f t="shared" ref="G11905:K11905" si="12233">+G11867</f>
        <v>01</v>
      </c>
      <c r="H11905" t="str">
        <f t="shared" si="12233"/>
        <v>IPC</v>
      </c>
      <c r="I11905" t="str">
        <f t="shared" si="12233"/>
        <v>Índice de Participación Ciudadana</v>
      </c>
      <c r="J11905" t="str">
        <f t="shared" si="12233"/>
        <v>01-05</v>
      </c>
      <c r="K11905" t="str">
        <f t="shared" si="12233"/>
        <v>Funcionamiento del Comude</v>
      </c>
      <c r="L11905" s="150">
        <f>+VLOOKUP($E11905,IPC_2018!$B$8:$T$347,15,0)</f>
        <v>0.15901060076290127</v>
      </c>
      <c r="M11905" s="142" t="str">
        <f>+VLOOKUP($E11905,IPC_2018!$B$8:$T$347,16,0)</f>
        <v>Bajo</v>
      </c>
    </row>
    <row r="11906" spans="1:13" x14ac:dyDescent="0.3">
      <c r="A11906" s="139">
        <f t="shared" si="12211"/>
        <v>314</v>
      </c>
      <c r="B11906" s="148">
        <f t="shared" si="12213"/>
        <v>6</v>
      </c>
      <c r="D11906" s="149" t="str">
        <f>+VLOOKUP($A11906,mUNICIPIOS!$B$4:$F$343,2,0)</f>
        <v>Chiquimula</v>
      </c>
      <c r="E11906" s="149">
        <f>+VLOOKUP($A11906,mUNICIPIOS!$B$4:$F$343,3,0)</f>
        <v>2009</v>
      </c>
      <c r="F11906" s="149" t="str">
        <f>+VLOOKUP($A11906,mUNICIPIOS!$B$4:$F$343,4,0)</f>
        <v>Quezaltepeque</v>
      </c>
      <c r="G11906" s="139" t="str">
        <f t="shared" ref="G11906:K11906" si="12234">+G11868</f>
        <v>01</v>
      </c>
      <c r="H11906" t="str">
        <f t="shared" si="12234"/>
        <v>IPC</v>
      </c>
      <c r="I11906" t="str">
        <f t="shared" si="12234"/>
        <v>Índice de Participación Ciudadana</v>
      </c>
      <c r="J11906" t="str">
        <f t="shared" si="12234"/>
        <v>INDICE</v>
      </c>
      <c r="K11906">
        <f t="shared" si="12234"/>
        <v>0</v>
      </c>
      <c r="L11906" s="150">
        <f>+VLOOKUP($E11906,IPC_2018!$B$8:$T$347,18,0)</f>
        <v>0.64284991855540063</v>
      </c>
      <c r="M11906" s="142" t="str">
        <f>+VLOOKUP($E11906,IPC_2018!$B$8:$T$347,19,0)</f>
        <v>Medio alto</v>
      </c>
    </row>
    <row r="11907" spans="1:13" x14ac:dyDescent="0.3">
      <c r="A11907" s="139">
        <f t="shared" si="12211"/>
        <v>314</v>
      </c>
      <c r="B11907" s="148">
        <f t="shared" si="12213"/>
        <v>7</v>
      </c>
      <c r="D11907" s="149" t="str">
        <f>+VLOOKUP($A11907,mUNICIPIOS!$B$4:$F$343,2,0)</f>
        <v>Chiquimula</v>
      </c>
      <c r="E11907" s="149">
        <f>+VLOOKUP($A11907,mUNICIPIOS!$B$4:$F$343,3,0)</f>
        <v>2009</v>
      </c>
      <c r="F11907" s="149" t="str">
        <f>+VLOOKUP($A11907,mUNICIPIOS!$B$4:$F$343,4,0)</f>
        <v>Quezaltepeque</v>
      </c>
      <c r="G11907" s="139" t="str">
        <f t="shared" ref="G11907:K11907" si="12235">+G11869</f>
        <v>02</v>
      </c>
      <c r="H11907" t="str">
        <f t="shared" si="12235"/>
        <v>IIC</v>
      </c>
      <c r="I11907" t="str">
        <f t="shared" si="12235"/>
        <v>Índice de Información a la Ciudadanía</v>
      </c>
      <c r="J11907" t="str">
        <f t="shared" si="12235"/>
        <v>02-01</v>
      </c>
      <c r="K11907" t="str">
        <f t="shared" si="12235"/>
        <v>Rendición de cuentas cuatrimestral y anual al Comude enfocadas en resultados.</v>
      </c>
      <c r="L11907" s="150">
        <f>+VLOOKUP($E11907,IIC_2018!$B$8:$Q$347,3,0)</f>
        <v>0</v>
      </c>
      <c r="M11907" s="142" t="str">
        <f>+VLOOKUP($E11907,IIC_2018!$B$8:$Q$347,4,0)</f>
        <v>Bajo</v>
      </c>
    </row>
    <row r="11908" spans="1:13" x14ac:dyDescent="0.3">
      <c r="A11908" s="139">
        <f t="shared" si="12211"/>
        <v>314</v>
      </c>
      <c r="B11908" s="148">
        <f t="shared" si="12213"/>
        <v>8</v>
      </c>
      <c r="D11908" s="149" t="str">
        <f>+VLOOKUP($A11908,mUNICIPIOS!$B$4:$F$343,2,0)</f>
        <v>Chiquimula</v>
      </c>
      <c r="E11908" s="149">
        <f>+VLOOKUP($A11908,mUNICIPIOS!$B$4:$F$343,3,0)</f>
        <v>2009</v>
      </c>
      <c r="F11908" s="149" t="str">
        <f>+VLOOKUP($A11908,mUNICIPIOS!$B$4:$F$343,4,0)</f>
        <v>Quezaltepeque</v>
      </c>
      <c r="G11908" s="139" t="str">
        <f t="shared" ref="G11908:K11908" si="12236">+G11870</f>
        <v>02</v>
      </c>
      <c r="H11908" t="str">
        <f t="shared" si="12236"/>
        <v>IIC</v>
      </c>
      <c r="I11908" t="str">
        <f t="shared" si="12236"/>
        <v>Índice de Información a la Ciudadanía</v>
      </c>
      <c r="J11908" t="str">
        <f t="shared" si="12236"/>
        <v>02-02</v>
      </c>
      <c r="K11908" t="str">
        <f t="shared" si="12236"/>
        <v>Información presupuestaria y otra información brindada a la ciudadanía disponible en medios locales de comunicación.</v>
      </c>
      <c r="L11908" s="150">
        <f>+VLOOKUP($E11908,IIC_2018!$B$8:$Q$347,6,0)</f>
        <v>0</v>
      </c>
      <c r="M11908" s="142" t="str">
        <f>+VLOOKUP($E11908,IIC_2018!$B$8:$Q$347,7,0)</f>
        <v>Bajo</v>
      </c>
    </row>
    <row r="11909" spans="1:13" x14ac:dyDescent="0.3">
      <c r="A11909" s="139">
        <f t="shared" si="12211"/>
        <v>314</v>
      </c>
      <c r="B11909" s="148">
        <f t="shared" si="12213"/>
        <v>9</v>
      </c>
      <c r="D11909" s="149" t="str">
        <f>+VLOOKUP($A11909,mUNICIPIOS!$B$4:$F$343,2,0)</f>
        <v>Chiquimula</v>
      </c>
      <c r="E11909" s="149">
        <f>+VLOOKUP($A11909,mUNICIPIOS!$B$4:$F$343,3,0)</f>
        <v>2009</v>
      </c>
      <c r="F11909" s="149" t="str">
        <f>+VLOOKUP($A11909,mUNICIPIOS!$B$4:$F$343,4,0)</f>
        <v>Quezaltepeque</v>
      </c>
      <c r="G11909" s="139" t="str">
        <f t="shared" ref="G11909:K11909" si="12237">+G11871</f>
        <v>02</v>
      </c>
      <c r="H11909" t="str">
        <f t="shared" si="12237"/>
        <v>IIC</v>
      </c>
      <c r="I11909" t="str">
        <f t="shared" si="12237"/>
        <v>Índice de Información a la Ciudadanía</v>
      </c>
      <c r="J11909" t="str">
        <f t="shared" si="12237"/>
        <v>02-03</v>
      </c>
      <c r="K11909" t="str">
        <f t="shared" si="12237"/>
        <v>Información pública de oficio actualizada y disponible de acuerdo a la LAIP y uso de internet.</v>
      </c>
      <c r="L11909" s="150">
        <f>+VLOOKUP($E11909,IIC_2018!$B$8:$Q$347,9,0)</f>
        <v>0.3</v>
      </c>
      <c r="M11909" s="142" t="str">
        <f>+VLOOKUP($E11909,IIC_2018!$B$8:$Q$347,10,0)</f>
        <v>Medio bajo</v>
      </c>
    </row>
    <row r="11910" spans="1:13" x14ac:dyDescent="0.3">
      <c r="A11910" s="139">
        <f t="shared" si="12211"/>
        <v>314</v>
      </c>
      <c r="B11910" s="148">
        <f t="shared" si="12213"/>
        <v>10</v>
      </c>
      <c r="D11910" s="149" t="str">
        <f>+VLOOKUP($A11910,mUNICIPIOS!$B$4:$F$343,2,0)</f>
        <v>Chiquimula</v>
      </c>
      <c r="E11910" s="149">
        <f>+VLOOKUP($A11910,mUNICIPIOS!$B$4:$F$343,3,0)</f>
        <v>2009</v>
      </c>
      <c r="F11910" s="149" t="str">
        <f>+VLOOKUP($A11910,mUNICIPIOS!$B$4:$F$343,4,0)</f>
        <v>Quezaltepeque</v>
      </c>
      <c r="G11910" s="139" t="str">
        <f t="shared" ref="G11910:K11910" si="12238">+G11872</f>
        <v>02</v>
      </c>
      <c r="H11910" t="str">
        <f t="shared" si="12238"/>
        <v>IIC</v>
      </c>
      <c r="I11910" t="str">
        <f t="shared" si="12238"/>
        <v>Índice de Información a la Ciudadanía</v>
      </c>
      <c r="J11910" t="str">
        <f t="shared" si="12238"/>
        <v>02-04</v>
      </c>
      <c r="K11910" t="str">
        <f t="shared" si="12238"/>
        <v>Relación del monto contratado por medio de Guate compras con el total del presupuesto de egresos vigente.</v>
      </c>
      <c r="L11910" s="150">
        <f>+VLOOKUP($E11910,IIC_2018!$B$8:$Q$347,12,0)</f>
        <v>0.66442873960146698</v>
      </c>
      <c r="M11910" s="142" t="str">
        <f>+VLOOKUP($E11910,IIC_2018!$B$8:$Q$347,13,0)</f>
        <v>Medio alto</v>
      </c>
    </row>
    <row r="11911" spans="1:13" x14ac:dyDescent="0.3">
      <c r="A11911" s="139">
        <f t="shared" si="12211"/>
        <v>314</v>
      </c>
      <c r="B11911" s="148">
        <f t="shared" si="12213"/>
        <v>11</v>
      </c>
      <c r="D11911" s="149" t="str">
        <f>+VLOOKUP($A11911,mUNICIPIOS!$B$4:$F$343,2,0)</f>
        <v>Chiquimula</v>
      </c>
      <c r="E11911" s="149">
        <f>+VLOOKUP($A11911,mUNICIPIOS!$B$4:$F$343,3,0)</f>
        <v>2009</v>
      </c>
      <c r="F11911" s="149" t="str">
        <f>+VLOOKUP($A11911,mUNICIPIOS!$B$4:$F$343,4,0)</f>
        <v>Quezaltepeque</v>
      </c>
      <c r="G11911" s="139" t="str">
        <f t="shared" ref="G11911:K11911" si="12239">+G11873</f>
        <v>02</v>
      </c>
      <c r="H11911" t="str">
        <f t="shared" si="12239"/>
        <v>IIC</v>
      </c>
      <c r="I11911" t="str">
        <f t="shared" si="12239"/>
        <v>Índice de Información a la Ciudadanía</v>
      </c>
      <c r="J11911" t="str">
        <f t="shared" si="12239"/>
        <v>INDICE</v>
      </c>
      <c r="K11911">
        <f t="shared" si="12239"/>
        <v>0</v>
      </c>
      <c r="L11911" s="150">
        <f>+VLOOKUP($E11911,IIC_2018!$B$8:$Q$347,15,0)</f>
        <v>0.24110718490036676</v>
      </c>
      <c r="M11911" s="142" t="str">
        <f>+VLOOKUP($E11911,IIC_2018!$B$8:$Q$347,16,0)</f>
        <v>Medio bajo</v>
      </c>
    </row>
    <row r="11912" spans="1:13" x14ac:dyDescent="0.3">
      <c r="A11912" s="139">
        <f t="shared" si="12211"/>
        <v>314</v>
      </c>
      <c r="B11912" s="148">
        <f t="shared" si="12213"/>
        <v>12</v>
      </c>
      <c r="D11912" s="149" t="str">
        <f>+VLOOKUP($A11912,mUNICIPIOS!$B$4:$F$343,2,0)</f>
        <v>Chiquimula</v>
      </c>
      <c r="E11912" s="149">
        <f>+VLOOKUP($A11912,mUNICIPIOS!$B$4:$F$343,3,0)</f>
        <v>2009</v>
      </c>
      <c r="F11912" s="149" t="str">
        <f>+VLOOKUP($A11912,mUNICIPIOS!$B$4:$F$343,4,0)</f>
        <v>Quezaltepeque</v>
      </c>
      <c r="G11912" s="139" t="str">
        <f t="shared" ref="G11912:K11912" si="12240">+G11874</f>
        <v>03</v>
      </c>
      <c r="H11912" t="str">
        <f t="shared" si="12240"/>
        <v>ISP</v>
      </c>
      <c r="I11912" t="str">
        <f t="shared" si="12240"/>
        <v>Índice de Servicios Públicos</v>
      </c>
      <c r="J11912" t="str">
        <f t="shared" si="12240"/>
        <v>03-01</v>
      </c>
      <c r="K11912" t="str">
        <f t="shared" si="12240"/>
        <v>Cobertura del servicio público de agua</v>
      </c>
      <c r="L11912" s="150">
        <f>+VLOOKUP($E11912,ISP_2018!$B$8:$T$347,3,0)</f>
        <v>0.20080275229357797</v>
      </c>
      <c r="M11912" s="142" t="str">
        <f>+VLOOKUP($E11912,ISP_2018!$B$8:$T$347,4,0)</f>
        <v>Medio bajo</v>
      </c>
    </row>
    <row r="11913" spans="1:13" x14ac:dyDescent="0.3">
      <c r="A11913" s="139">
        <f t="shared" si="12211"/>
        <v>314</v>
      </c>
      <c r="B11913" s="148">
        <f t="shared" si="12213"/>
        <v>13</v>
      </c>
      <c r="D11913" s="149" t="str">
        <f>+VLOOKUP($A11913,mUNICIPIOS!$B$4:$F$343,2,0)</f>
        <v>Chiquimula</v>
      </c>
      <c r="E11913" s="149">
        <f>+VLOOKUP($A11913,mUNICIPIOS!$B$4:$F$343,3,0)</f>
        <v>2009</v>
      </c>
      <c r="F11913" s="149" t="str">
        <f>+VLOOKUP($A11913,mUNICIPIOS!$B$4:$F$343,4,0)</f>
        <v>Quezaltepeque</v>
      </c>
      <c r="G11913" s="139" t="str">
        <f t="shared" ref="G11913:K11913" si="12241">+G11875</f>
        <v>03</v>
      </c>
      <c r="H11913" t="str">
        <f t="shared" si="12241"/>
        <v>ISP</v>
      </c>
      <c r="I11913" t="str">
        <f t="shared" si="12241"/>
        <v>Índice de Servicios Públicos</v>
      </c>
      <c r="J11913" t="str">
        <f t="shared" si="12241"/>
        <v>03-02</v>
      </c>
      <c r="K11913" t="str">
        <f t="shared" si="12241"/>
        <v>Control de la calidad del servicio público de agua</v>
      </c>
      <c r="L11913" s="150">
        <f>+VLOOKUP($E11913,ISP_2018!$B$8:$T$347,6,0)</f>
        <v>0.59558823529411764</v>
      </c>
      <c r="M11913" s="142" t="str">
        <f>+VLOOKUP($E11913,ISP_2018!$B$8:$T$347,7,0)</f>
        <v>Medio</v>
      </c>
    </row>
    <row r="11914" spans="1:13" x14ac:dyDescent="0.3">
      <c r="A11914" s="139">
        <f t="shared" si="12211"/>
        <v>314</v>
      </c>
      <c r="B11914" s="148">
        <f t="shared" si="12213"/>
        <v>14</v>
      </c>
      <c r="D11914" s="149" t="str">
        <f>+VLOOKUP($A11914,mUNICIPIOS!$B$4:$F$343,2,0)</f>
        <v>Chiquimula</v>
      </c>
      <c r="E11914" s="149">
        <f>+VLOOKUP($A11914,mUNICIPIOS!$B$4:$F$343,3,0)</f>
        <v>2009</v>
      </c>
      <c r="F11914" s="149" t="str">
        <f>+VLOOKUP($A11914,mUNICIPIOS!$B$4:$F$343,4,0)</f>
        <v>Quezaltepeque</v>
      </c>
      <c r="G11914" s="139" t="str">
        <f t="shared" ref="G11914:K11914" si="12242">+G11876</f>
        <v>03</v>
      </c>
      <c r="H11914" t="str">
        <f t="shared" si="12242"/>
        <v>ISP</v>
      </c>
      <c r="I11914" t="str">
        <f t="shared" si="12242"/>
        <v>Índice de Servicios Públicos</v>
      </c>
      <c r="J11914" t="str">
        <f t="shared" si="12242"/>
        <v>03-03</v>
      </c>
      <c r="K11914" t="str">
        <f t="shared" si="12242"/>
        <v>Disposición  y tratamiento  de aguas residuales</v>
      </c>
      <c r="L11914" s="150">
        <f>+VLOOKUP($E11914,ISP_2018!$B$8:$T$347,9,0)</f>
        <v>0.64804856838517377</v>
      </c>
      <c r="M11914" s="142" t="str">
        <f>+VLOOKUP($E11914,ISP_2018!$B$8:$T$347,10,0)</f>
        <v>Medio alto</v>
      </c>
    </row>
    <row r="11915" spans="1:13" x14ac:dyDescent="0.3">
      <c r="A11915" s="139">
        <f t="shared" si="12211"/>
        <v>314</v>
      </c>
      <c r="B11915" s="148">
        <f t="shared" si="12213"/>
        <v>15</v>
      </c>
      <c r="D11915" s="149" t="str">
        <f>+VLOOKUP($A11915,mUNICIPIOS!$B$4:$F$343,2,0)</f>
        <v>Chiquimula</v>
      </c>
      <c r="E11915" s="149">
        <f>+VLOOKUP($A11915,mUNICIPIOS!$B$4:$F$343,3,0)</f>
        <v>2009</v>
      </c>
      <c r="F11915" s="149" t="str">
        <f>+VLOOKUP($A11915,mUNICIPIOS!$B$4:$F$343,4,0)</f>
        <v>Quezaltepeque</v>
      </c>
      <c r="G11915" s="139" t="str">
        <f t="shared" ref="G11915:K11915" si="12243">+G11877</f>
        <v>03</v>
      </c>
      <c r="H11915" t="str">
        <f t="shared" si="12243"/>
        <v>ISP</v>
      </c>
      <c r="I11915" t="str">
        <f t="shared" si="12243"/>
        <v>Índice de Servicios Públicos</v>
      </c>
      <c r="J11915" t="str">
        <f t="shared" si="12243"/>
        <v>03-04</v>
      </c>
      <c r="K11915" t="str">
        <f t="shared" si="12243"/>
        <v>Gestión y manejo de los residuos y desechos sólidos</v>
      </c>
      <c r="L11915" s="150">
        <f>+VLOOKUP($E11915,ISP_2018!$B$8:$T$347,12,0)</f>
        <v>0.10324514208044439</v>
      </c>
      <c r="M11915" s="142" t="str">
        <f>+VLOOKUP($E11915,ISP_2018!$B$8:$T$347,13,0)</f>
        <v>Bajo</v>
      </c>
    </row>
    <row r="11916" spans="1:13" x14ac:dyDescent="0.3">
      <c r="A11916" s="139">
        <f t="shared" si="12211"/>
        <v>314</v>
      </c>
      <c r="B11916" s="148">
        <f t="shared" si="12213"/>
        <v>16</v>
      </c>
      <c r="D11916" s="149" t="str">
        <f>+VLOOKUP($A11916,mUNICIPIOS!$B$4:$F$343,2,0)</f>
        <v>Chiquimula</v>
      </c>
      <c r="E11916" s="149">
        <f>+VLOOKUP($A11916,mUNICIPIOS!$B$4:$F$343,3,0)</f>
        <v>2009</v>
      </c>
      <c r="F11916" s="149" t="str">
        <f>+VLOOKUP($A11916,mUNICIPIOS!$B$4:$F$343,4,0)</f>
        <v>Quezaltepeque</v>
      </c>
      <c r="G11916" s="139" t="str">
        <f t="shared" ref="G11916:K11916" si="12244">+G11878</f>
        <v>03</v>
      </c>
      <c r="H11916" t="str">
        <f t="shared" si="12244"/>
        <v>ISP</v>
      </c>
      <c r="I11916" t="str">
        <f t="shared" si="12244"/>
        <v>Índice de Servicios Públicos</v>
      </c>
      <c r="J11916" t="str">
        <f t="shared" si="12244"/>
        <v>03-05</v>
      </c>
      <c r="K11916" t="str">
        <f t="shared" si="12244"/>
        <v>Gestión de servicios públicos municipales</v>
      </c>
      <c r="L11916" s="150">
        <f>+VLOOKUP($E11916,ISP_2018!$B$8:$T$347,15,0)</f>
        <v>0.45161290322580649</v>
      </c>
      <c r="M11916" s="142" t="str">
        <f>+VLOOKUP($E11916,ISP_2018!$B$8:$T$347,16,0)</f>
        <v>Medio</v>
      </c>
    </row>
    <row r="11917" spans="1:13" x14ac:dyDescent="0.3">
      <c r="A11917" s="139">
        <f t="shared" si="12211"/>
        <v>314</v>
      </c>
      <c r="B11917" s="148">
        <f t="shared" si="12213"/>
        <v>17</v>
      </c>
      <c r="D11917" s="149" t="str">
        <f>+VLOOKUP($A11917,mUNICIPIOS!$B$4:$F$343,2,0)</f>
        <v>Chiquimula</v>
      </c>
      <c r="E11917" s="149">
        <f>+VLOOKUP($A11917,mUNICIPIOS!$B$4:$F$343,3,0)</f>
        <v>2009</v>
      </c>
      <c r="F11917" s="149" t="str">
        <f>+VLOOKUP($A11917,mUNICIPIOS!$B$4:$F$343,4,0)</f>
        <v>Quezaltepeque</v>
      </c>
      <c r="G11917" s="139" t="str">
        <f t="shared" ref="G11917:K11917" si="12245">+G11879</f>
        <v>03</v>
      </c>
      <c r="H11917" t="str">
        <f t="shared" si="12245"/>
        <v>ISP</v>
      </c>
      <c r="I11917" t="str">
        <f t="shared" si="12245"/>
        <v>Índice de Servicios Públicos</v>
      </c>
      <c r="J11917" t="str">
        <f t="shared" si="12245"/>
        <v>INDICE</v>
      </c>
      <c r="K11917">
        <f t="shared" si="12245"/>
        <v>0</v>
      </c>
      <c r="L11917" s="150">
        <f>+VLOOKUP($E11917,ISP_2018!$B$8:$T$347,18,0)</f>
        <v>0.43933806855587804</v>
      </c>
      <c r="M11917" s="142" t="str">
        <f>+VLOOKUP($E11917,ISP_2018!$B$8:$T$347,19,0)</f>
        <v>Medio</v>
      </c>
    </row>
    <row r="11918" spans="1:13" x14ac:dyDescent="0.3">
      <c r="A11918" s="139">
        <f t="shared" si="12211"/>
        <v>314</v>
      </c>
      <c r="B11918" s="148">
        <f t="shared" si="12213"/>
        <v>18</v>
      </c>
      <c r="D11918" s="149" t="str">
        <f>+VLOOKUP($A11918,mUNICIPIOS!$B$4:$F$343,2,0)</f>
        <v>Chiquimula</v>
      </c>
      <c r="E11918" s="149">
        <f>+VLOOKUP($A11918,mUNICIPIOS!$B$4:$F$343,3,0)</f>
        <v>2009</v>
      </c>
      <c r="F11918" s="149" t="str">
        <f>+VLOOKUP($A11918,mUNICIPIOS!$B$4:$F$343,4,0)</f>
        <v>Quezaltepeque</v>
      </c>
      <c r="G11918" s="139" t="str">
        <f t="shared" ref="G11918:K11918" si="12246">+G11880</f>
        <v>04</v>
      </c>
      <c r="H11918" t="str">
        <f t="shared" si="12246"/>
        <v>IGA</v>
      </c>
      <c r="I11918" t="str">
        <f t="shared" si="12246"/>
        <v>Índice de Gestión Administrativa</v>
      </c>
      <c r="J11918" t="str">
        <f t="shared" si="12246"/>
        <v>04-01</v>
      </c>
      <c r="K11918" t="str">
        <f t="shared" si="12246"/>
        <v>Existencia de elementos de atención municipal orientada al vecino</v>
      </c>
      <c r="L11918" s="150">
        <f>+VLOOKUP($E11918,IGA_2018!$B$8:$N$347,3,0)</f>
        <v>0.75</v>
      </c>
      <c r="M11918" s="142" t="str">
        <f>+VLOOKUP($E11918,IGA_2018!$B$8:$N$347,4,0)</f>
        <v>Medio alto</v>
      </c>
    </row>
    <row r="11919" spans="1:13" x14ac:dyDescent="0.3">
      <c r="A11919" s="139">
        <f t="shared" si="12211"/>
        <v>314</v>
      </c>
      <c r="B11919" s="148">
        <f t="shared" si="12213"/>
        <v>19</v>
      </c>
      <c r="D11919" s="149" t="str">
        <f>+VLOOKUP($A11919,mUNICIPIOS!$B$4:$F$343,2,0)</f>
        <v>Chiquimula</v>
      </c>
      <c r="E11919" s="149">
        <f>+VLOOKUP($A11919,mUNICIPIOS!$B$4:$F$343,3,0)</f>
        <v>2009</v>
      </c>
      <c r="F11919" s="149" t="str">
        <f>+VLOOKUP($A11919,mUNICIPIOS!$B$4:$F$343,4,0)</f>
        <v>Quezaltepeque</v>
      </c>
      <c r="G11919" s="139" t="str">
        <f t="shared" ref="G11919:K11919" si="12247">+G11881</f>
        <v>04</v>
      </c>
      <c r="H11919" t="str">
        <f t="shared" si="12247"/>
        <v>IGA</v>
      </c>
      <c r="I11919" t="str">
        <f t="shared" si="12247"/>
        <v>Índice de Gestión Administrativa</v>
      </c>
      <c r="J11919" t="str">
        <f t="shared" si="12247"/>
        <v>04-02</v>
      </c>
      <c r="K11919" t="str">
        <f t="shared" si="12247"/>
        <v>Gestión del recurso humano.</v>
      </c>
      <c r="L11919" s="150">
        <f>+VLOOKUP($E11919,IGA_2018!$B$8:$N$347,6,0)</f>
        <v>0.59078032449137285</v>
      </c>
      <c r="M11919" s="142" t="str">
        <f>+VLOOKUP($E11919,IGA_2018!$B$8:$N$347,7,0)</f>
        <v>Medio</v>
      </c>
    </row>
    <row r="11920" spans="1:13" x14ac:dyDescent="0.3">
      <c r="A11920" s="139">
        <f t="shared" si="12211"/>
        <v>314</v>
      </c>
      <c r="B11920" s="148">
        <f t="shared" si="12213"/>
        <v>20</v>
      </c>
      <c r="D11920" s="149" t="str">
        <f>+VLOOKUP($A11920,mUNICIPIOS!$B$4:$F$343,2,0)</f>
        <v>Chiquimula</v>
      </c>
      <c r="E11920" s="149">
        <f>+VLOOKUP($A11920,mUNICIPIOS!$B$4:$F$343,3,0)</f>
        <v>2009</v>
      </c>
      <c r="F11920" s="149" t="str">
        <f>+VLOOKUP($A11920,mUNICIPIOS!$B$4:$F$343,4,0)</f>
        <v>Quezaltepeque</v>
      </c>
      <c r="G11920" s="139" t="str">
        <f t="shared" ref="G11920:K11920" si="12248">+G11882</f>
        <v>04</v>
      </c>
      <c r="H11920" t="str">
        <f t="shared" si="12248"/>
        <v>IGA</v>
      </c>
      <c r="I11920" t="str">
        <f t="shared" si="12248"/>
        <v>Índice de Gestión Administrativa</v>
      </c>
      <c r="J11920" t="str">
        <f t="shared" si="12248"/>
        <v>04-03</v>
      </c>
      <c r="K11920" t="str">
        <f t="shared" si="12248"/>
        <v>Existencia de oficinas municipales con instrumentos de gestión.</v>
      </c>
      <c r="L11920" s="150">
        <f>+VLOOKUP($E11920,IGA_2018!$B$8:$N$347,9,0)</f>
        <v>0.26639610389610391</v>
      </c>
      <c r="M11920" s="142" t="str">
        <f>+VLOOKUP($E11920,IGA_2018!$B$8:$N$347,10,0)</f>
        <v>Medio bajo</v>
      </c>
    </row>
    <row r="11921" spans="1:13" x14ac:dyDescent="0.3">
      <c r="A11921" s="139">
        <f t="shared" si="12211"/>
        <v>314</v>
      </c>
      <c r="B11921" s="148">
        <f t="shared" si="12213"/>
        <v>21</v>
      </c>
      <c r="D11921" s="149" t="str">
        <f>+VLOOKUP($A11921,mUNICIPIOS!$B$4:$F$343,2,0)</f>
        <v>Chiquimula</v>
      </c>
      <c r="E11921" s="149">
        <f>+VLOOKUP($A11921,mUNICIPIOS!$B$4:$F$343,3,0)</f>
        <v>2009</v>
      </c>
      <c r="F11921" s="149" t="str">
        <f>+VLOOKUP($A11921,mUNICIPIOS!$B$4:$F$343,4,0)</f>
        <v>Quezaltepeque</v>
      </c>
      <c r="G11921" s="139" t="str">
        <f t="shared" ref="G11921:K11921" si="12249">+G11883</f>
        <v>04</v>
      </c>
      <c r="H11921" t="str">
        <f t="shared" si="12249"/>
        <v>IGA</v>
      </c>
      <c r="I11921" t="str">
        <f t="shared" si="12249"/>
        <v>Índice de Gestión Administrativa</v>
      </c>
      <c r="J11921" t="str">
        <f t="shared" si="12249"/>
        <v>INDICE</v>
      </c>
      <c r="K11921">
        <f t="shared" si="12249"/>
        <v>0</v>
      </c>
      <c r="L11921" s="150">
        <f>+VLOOKUP($E11921,IGA_2018!$B$8:$N$347,12,0)</f>
        <v>0.52501174993561683</v>
      </c>
      <c r="M11921" s="142" t="str">
        <f>+VLOOKUP($E11921,IGA_2018!$B$8:$N$347,13,0)</f>
        <v>Medio</v>
      </c>
    </row>
    <row r="11922" spans="1:13" x14ac:dyDescent="0.3">
      <c r="A11922" s="139">
        <f t="shared" si="12211"/>
        <v>314</v>
      </c>
      <c r="B11922" s="148">
        <f t="shared" si="12213"/>
        <v>22</v>
      </c>
      <c r="D11922" s="149" t="str">
        <f>+VLOOKUP($A11922,mUNICIPIOS!$B$4:$F$343,2,0)</f>
        <v>Chiquimula</v>
      </c>
      <c r="E11922" s="149">
        <f>+VLOOKUP($A11922,mUNICIPIOS!$B$4:$F$343,3,0)</f>
        <v>2009</v>
      </c>
      <c r="F11922" s="149" t="str">
        <f>+VLOOKUP($A11922,mUNICIPIOS!$B$4:$F$343,4,0)</f>
        <v>Quezaltepeque</v>
      </c>
      <c r="G11922" s="139" t="str">
        <f t="shared" ref="G11922:K11922" si="12250">+G11884</f>
        <v>05</v>
      </c>
      <c r="H11922" t="str">
        <f t="shared" si="12250"/>
        <v>IGF</v>
      </c>
      <c r="I11922" t="str">
        <f t="shared" si="12250"/>
        <v>Índice de Gestión Financiera</v>
      </c>
      <c r="J11922" t="str">
        <f t="shared" si="12250"/>
        <v>05-01</v>
      </c>
      <c r="K11922" t="str">
        <f t="shared" si="12250"/>
        <v>Autonomía financiera municipal</v>
      </c>
      <c r="L11922" s="150">
        <f>+VLOOKUP($E11922,IGF_2018!$B$8:$Z$347,3,0)</f>
        <v>0.27984762061392687</v>
      </c>
      <c r="M11922" s="142" t="str">
        <f>+VLOOKUP($E11922,IGF_2018!$B$8:$Z$347,4,0)</f>
        <v>Medio bajo</v>
      </c>
    </row>
    <row r="11923" spans="1:13" x14ac:dyDescent="0.3">
      <c r="A11923" s="139">
        <f t="shared" si="12211"/>
        <v>314</v>
      </c>
      <c r="B11923" s="148">
        <f t="shared" si="12213"/>
        <v>23</v>
      </c>
      <c r="D11923" s="149" t="str">
        <f>+VLOOKUP($A11923,mUNICIPIOS!$B$4:$F$343,2,0)</f>
        <v>Chiquimula</v>
      </c>
      <c r="E11923" s="149">
        <f>+VLOOKUP($A11923,mUNICIPIOS!$B$4:$F$343,3,0)</f>
        <v>2009</v>
      </c>
      <c r="F11923" s="149" t="str">
        <f>+VLOOKUP($A11923,mUNICIPIOS!$B$4:$F$343,4,0)</f>
        <v>Quezaltepeque</v>
      </c>
      <c r="G11923" s="139" t="str">
        <f t="shared" ref="G11923:K11923" si="12251">+G11885</f>
        <v>05</v>
      </c>
      <c r="H11923" t="str">
        <f t="shared" si="12251"/>
        <v>IGF</v>
      </c>
      <c r="I11923" t="str">
        <f t="shared" si="12251"/>
        <v>Índice de Gestión Financiera</v>
      </c>
      <c r="J11923" t="str">
        <f t="shared" si="12251"/>
        <v>05-02</v>
      </c>
      <c r="K11923" t="str">
        <f t="shared" si="12251"/>
        <v xml:space="preserve">Ingresos propios por habitante -sin regalías- </v>
      </c>
      <c r="L11923" s="150">
        <f>+VLOOKUP($E11923,IGF_2018!$B$8:$Z$347,6,0)</f>
        <v>0.19403215050428257</v>
      </c>
      <c r="M11923" s="142" t="str">
        <f>+VLOOKUP($E11923,IGF_2018!$B$8:$Z$347,7,0)</f>
        <v>Bajo</v>
      </c>
    </row>
    <row r="11924" spans="1:13" x14ac:dyDescent="0.3">
      <c r="A11924" s="139">
        <f t="shared" si="12211"/>
        <v>314</v>
      </c>
      <c r="B11924" s="148">
        <f t="shared" si="12213"/>
        <v>24</v>
      </c>
      <c r="D11924" s="149" t="str">
        <f>+VLOOKUP($A11924,mUNICIPIOS!$B$4:$F$343,2,0)</f>
        <v>Chiquimula</v>
      </c>
      <c r="E11924" s="149">
        <f>+VLOOKUP($A11924,mUNICIPIOS!$B$4:$F$343,3,0)</f>
        <v>2009</v>
      </c>
      <c r="F11924" s="149" t="str">
        <f>+VLOOKUP($A11924,mUNICIPIOS!$B$4:$F$343,4,0)</f>
        <v>Quezaltepeque</v>
      </c>
      <c r="G11924" s="139" t="str">
        <f t="shared" ref="G11924:K11924" si="12252">+G11886</f>
        <v>05</v>
      </c>
      <c r="H11924" t="str">
        <f t="shared" si="12252"/>
        <v>IGF</v>
      </c>
      <c r="I11924" t="str">
        <f t="shared" si="12252"/>
        <v>Índice de Gestión Financiera</v>
      </c>
      <c r="J11924" t="str">
        <f t="shared" si="12252"/>
        <v>05-03</v>
      </c>
      <c r="K11924" t="str">
        <f t="shared" si="12252"/>
        <v>Ingresos del IUSI en relación a los ingresos propios -sin regalías-</v>
      </c>
      <c r="L11924" s="150">
        <f>+VLOOKUP($E11924,IGF_2018!$B$8:$Z$347,9,0)</f>
        <v>6.1681626757757726E-3</v>
      </c>
      <c r="M11924" s="142" t="str">
        <f>+VLOOKUP($E11924,IGF_2018!$B$8:$Z$347,10,0)</f>
        <v>Bajo</v>
      </c>
    </row>
    <row r="11925" spans="1:13" x14ac:dyDescent="0.3">
      <c r="A11925" s="139">
        <f t="shared" si="12211"/>
        <v>314</v>
      </c>
      <c r="B11925" s="148">
        <f t="shared" si="12213"/>
        <v>25</v>
      </c>
      <c r="D11925" s="149" t="str">
        <f>+VLOOKUP($A11925,mUNICIPIOS!$B$4:$F$343,2,0)</f>
        <v>Chiquimula</v>
      </c>
      <c r="E11925" s="149">
        <f>+VLOOKUP($A11925,mUNICIPIOS!$B$4:$F$343,3,0)</f>
        <v>2009</v>
      </c>
      <c r="F11925" s="149" t="str">
        <f>+VLOOKUP($A11925,mUNICIPIOS!$B$4:$F$343,4,0)</f>
        <v>Quezaltepeque</v>
      </c>
      <c r="G11925" s="139" t="str">
        <f t="shared" ref="G11925:K11925" si="12253">+G11887</f>
        <v>05</v>
      </c>
      <c r="H11925" t="str">
        <f t="shared" si="12253"/>
        <v>IGF</v>
      </c>
      <c r="I11925" t="str">
        <f t="shared" si="12253"/>
        <v>Índice de Gestión Financiera</v>
      </c>
      <c r="J11925" t="str">
        <f t="shared" si="12253"/>
        <v>05-04</v>
      </c>
      <c r="K11925" t="str">
        <f t="shared" si="12253"/>
        <v>Inversión anual en capital fijo por habitante</v>
      </c>
      <c r="L11925" s="150">
        <f>+VLOOKUP($E11925,IGF_2018!$B$8:$Z$347,12,0)</f>
        <v>7.8327511870099079E-2</v>
      </c>
      <c r="M11925" s="142" t="str">
        <f>+VLOOKUP($E11925,IGF_2018!$B$8:$Z$347,13,0)</f>
        <v>Bajo</v>
      </c>
    </row>
    <row r="11926" spans="1:13" x14ac:dyDescent="0.3">
      <c r="A11926" s="139">
        <f t="shared" si="12211"/>
        <v>314</v>
      </c>
      <c r="B11926" s="148">
        <f t="shared" si="12213"/>
        <v>26</v>
      </c>
      <c r="D11926" s="149" t="str">
        <f>+VLOOKUP($A11926,mUNICIPIOS!$B$4:$F$343,2,0)</f>
        <v>Chiquimula</v>
      </c>
      <c r="E11926" s="149">
        <f>+VLOOKUP($A11926,mUNICIPIOS!$B$4:$F$343,3,0)</f>
        <v>2009</v>
      </c>
      <c r="F11926" s="149" t="str">
        <f>+VLOOKUP($A11926,mUNICIPIOS!$B$4:$F$343,4,0)</f>
        <v>Quezaltepeque</v>
      </c>
      <c r="G11926" s="139" t="str">
        <f t="shared" ref="G11926:K11926" si="12254">+G11888</f>
        <v>05</v>
      </c>
      <c r="H11926" t="str">
        <f t="shared" si="12254"/>
        <v>IGF</v>
      </c>
      <c r="I11926" t="str">
        <f t="shared" si="12254"/>
        <v>Índice de Gestión Financiera</v>
      </c>
      <c r="J11926" t="str">
        <f t="shared" si="12254"/>
        <v>05-05</v>
      </c>
      <c r="K11926" t="str">
        <f t="shared" si="12254"/>
        <v>Inversión anual en capital fijo con recursos percibidos por ingresos propios</v>
      </c>
      <c r="L11926" s="150">
        <f>+VLOOKUP($E11926,IGF_2018!$B$8:$Z$347,15,0)</f>
        <v>0.21903641573748012</v>
      </c>
      <c r="M11926" s="142" t="str">
        <f>+VLOOKUP($E11926,IGF_2018!$B$8:$Z$347,16,0)</f>
        <v>Medio bajo</v>
      </c>
    </row>
    <row r="11927" spans="1:13" x14ac:dyDescent="0.3">
      <c r="A11927" s="139">
        <f t="shared" si="12211"/>
        <v>314</v>
      </c>
      <c r="B11927" s="148">
        <f t="shared" si="12213"/>
        <v>27</v>
      </c>
      <c r="D11927" s="149" t="str">
        <f>+VLOOKUP($A11927,mUNICIPIOS!$B$4:$F$343,2,0)</f>
        <v>Chiquimula</v>
      </c>
      <c r="E11927" s="149">
        <f>+VLOOKUP($A11927,mUNICIPIOS!$B$4:$F$343,3,0)</f>
        <v>2009</v>
      </c>
      <c r="F11927" s="149" t="str">
        <f>+VLOOKUP($A11927,mUNICIPIOS!$B$4:$F$343,4,0)</f>
        <v>Quezaltepeque</v>
      </c>
      <c r="G11927" s="139" t="str">
        <f t="shared" ref="G11927:K11927" si="12255">+G11889</f>
        <v>05</v>
      </c>
      <c r="H11927" t="str">
        <f t="shared" si="12255"/>
        <v>IGF</v>
      </c>
      <c r="I11927" t="str">
        <f t="shared" si="12255"/>
        <v>Índice de Gestión Financiera</v>
      </c>
      <c r="J11927" t="str">
        <f t="shared" si="12255"/>
        <v>05-06</v>
      </c>
      <c r="K11927" t="str">
        <f t="shared" si="12255"/>
        <v xml:space="preserve">Inversión anual en capital fijo con recursos percibidos por transferencias del Gobierno Central </v>
      </c>
      <c r="L11927" s="150">
        <f>+VLOOKUP($E11927,IGF_2018!$B$8:$Z$347,18,0)</f>
        <v>0.19147533197600769</v>
      </c>
      <c r="M11927" s="142" t="str">
        <f>+VLOOKUP($E11927,IGF_2018!$B$8:$Z$347,19,0)</f>
        <v>Bajo</v>
      </c>
    </row>
    <row r="11928" spans="1:13" x14ac:dyDescent="0.3">
      <c r="A11928" s="139">
        <f t="shared" si="12211"/>
        <v>314</v>
      </c>
      <c r="B11928" s="148">
        <f t="shared" si="12213"/>
        <v>28</v>
      </c>
      <c r="D11928" s="149" t="str">
        <f>+VLOOKUP($A11928,mUNICIPIOS!$B$4:$F$343,2,0)</f>
        <v>Chiquimula</v>
      </c>
      <c r="E11928" s="149">
        <f>+VLOOKUP($A11928,mUNICIPIOS!$B$4:$F$343,3,0)</f>
        <v>2009</v>
      </c>
      <c r="F11928" s="149" t="str">
        <f>+VLOOKUP($A11928,mUNICIPIOS!$B$4:$F$343,4,0)</f>
        <v>Quezaltepeque</v>
      </c>
      <c r="G11928" s="139" t="str">
        <f t="shared" ref="G11928:K11928" si="12256">+G11890</f>
        <v>05</v>
      </c>
      <c r="H11928" t="str">
        <f t="shared" si="12256"/>
        <v>IGF</v>
      </c>
      <c r="I11928" t="str">
        <f t="shared" si="12256"/>
        <v>Índice de Gestión Financiera</v>
      </c>
      <c r="J11928" t="str">
        <f t="shared" si="12256"/>
        <v>05-07</v>
      </c>
      <c r="K11928" t="str">
        <f t="shared" si="12256"/>
        <v>Financiamiento por endeudamiento municipal</v>
      </c>
      <c r="L11928" s="150">
        <f>+VLOOKUP($E11928,IGF_2018!$B$8:$Z$347,21,0)</f>
        <v>1</v>
      </c>
      <c r="M11928" s="142" t="str">
        <f>+VLOOKUP($E11928,IGF_2018!$B$8:$Z$347,22,0)</f>
        <v>Alto</v>
      </c>
    </row>
    <row r="11929" spans="1:13" x14ac:dyDescent="0.3">
      <c r="A11929" s="139">
        <f t="shared" si="12211"/>
        <v>314</v>
      </c>
      <c r="B11929" s="148">
        <f t="shared" si="12213"/>
        <v>29</v>
      </c>
      <c r="D11929" s="149" t="str">
        <f>+VLOOKUP($A11929,mUNICIPIOS!$B$4:$F$343,2,0)</f>
        <v>Chiquimula</v>
      </c>
      <c r="E11929" s="149">
        <f>+VLOOKUP($A11929,mUNICIPIOS!$B$4:$F$343,3,0)</f>
        <v>2009</v>
      </c>
      <c r="F11929" s="149" t="str">
        <f>+VLOOKUP($A11929,mUNICIPIOS!$B$4:$F$343,4,0)</f>
        <v>Quezaltepeque</v>
      </c>
      <c r="G11929" s="139" t="str">
        <f t="shared" ref="G11929:K11929" si="12257">+G11891</f>
        <v>05</v>
      </c>
      <c r="H11929" t="str">
        <f t="shared" si="12257"/>
        <v>IGF</v>
      </c>
      <c r="I11929" t="str">
        <f t="shared" si="12257"/>
        <v>Índice de Gestión Financiera</v>
      </c>
      <c r="J11929" t="str">
        <f t="shared" si="12257"/>
        <v>INDICE</v>
      </c>
      <c r="K11929">
        <f t="shared" si="12257"/>
        <v>0</v>
      </c>
      <c r="L11929" s="150">
        <f>+VLOOKUP($E11929,IGF_2018!$B$8:$Z$347,24,0)</f>
        <v>0.34427669644957815</v>
      </c>
      <c r="M11929" s="142" t="str">
        <f>+VLOOKUP($E11929,IGF_2018!$B$8:$Z$347,25,0)</f>
        <v>Medio bajo</v>
      </c>
    </row>
    <row r="11930" spans="1:13" x14ac:dyDescent="0.3">
      <c r="A11930" s="139">
        <f t="shared" si="12211"/>
        <v>314</v>
      </c>
      <c r="B11930" s="148">
        <f t="shared" si="12213"/>
        <v>30</v>
      </c>
      <c r="D11930" s="149" t="str">
        <f>+VLOOKUP($A11930,mUNICIPIOS!$B$4:$F$343,2,0)</f>
        <v>Chiquimula</v>
      </c>
      <c r="E11930" s="149">
        <f>+VLOOKUP($A11930,mUNICIPIOS!$B$4:$F$343,3,0)</f>
        <v>2009</v>
      </c>
      <c r="F11930" s="149" t="str">
        <f>+VLOOKUP($A11930,mUNICIPIOS!$B$4:$F$343,4,0)</f>
        <v>Quezaltepeque</v>
      </c>
      <c r="G11930" s="139" t="str">
        <f t="shared" ref="G11930:K11930" si="12258">+G11892</f>
        <v>06</v>
      </c>
      <c r="H11930" t="str">
        <f t="shared" si="12258"/>
        <v>IGE</v>
      </c>
      <c r="I11930" t="str">
        <f t="shared" si="12258"/>
        <v>Índice de Gestión Estratégica</v>
      </c>
      <c r="J11930" t="str">
        <f t="shared" si="12258"/>
        <v>06-01</v>
      </c>
      <c r="K11930" t="str">
        <f t="shared" si="12258"/>
        <v>Ejecución del Plan Operativo Anual  (POA)</v>
      </c>
      <c r="L11930" s="150">
        <f>+VLOOKUP($E11930,IGE_2018!$B$8:$Z$347,3,0)</f>
        <v>0</v>
      </c>
      <c r="M11930" s="142" t="str">
        <f>+VLOOKUP($E11930,IGE_2018!$B$8:$Z$347,4,0)</f>
        <v>Bajo</v>
      </c>
    </row>
    <row r="11931" spans="1:13" x14ac:dyDescent="0.3">
      <c r="A11931" s="139">
        <f t="shared" si="12211"/>
        <v>314</v>
      </c>
      <c r="B11931" s="148">
        <f t="shared" si="12213"/>
        <v>31</v>
      </c>
      <c r="D11931" s="149" t="str">
        <f>+VLOOKUP($A11931,mUNICIPIOS!$B$4:$F$343,2,0)</f>
        <v>Chiquimula</v>
      </c>
      <c r="E11931" s="149">
        <f>+VLOOKUP($A11931,mUNICIPIOS!$B$4:$F$343,3,0)</f>
        <v>2009</v>
      </c>
      <c r="F11931" s="149" t="str">
        <f>+VLOOKUP($A11931,mUNICIPIOS!$B$4:$F$343,4,0)</f>
        <v>Quezaltepeque</v>
      </c>
      <c r="G11931" s="139" t="str">
        <f t="shared" ref="G11931:K11931" si="12259">+G11893</f>
        <v>06</v>
      </c>
      <c r="H11931" t="str">
        <f t="shared" si="12259"/>
        <v>IGE</v>
      </c>
      <c r="I11931" t="str">
        <f t="shared" si="12259"/>
        <v>Índice de Gestión Estratégica</v>
      </c>
      <c r="J11931" t="str">
        <f t="shared" si="12259"/>
        <v>06-02</v>
      </c>
      <c r="K11931" t="str">
        <f t="shared" si="12259"/>
        <v>Relación Plan de Desarrollo Municipal y Ordenamiento Territorial (PDM-OT) - Plan Estratégico Institucional (PEI) - Plan Operativo Multianual (POM) - Plan Operativo Anual (POA)</v>
      </c>
      <c r="L11931" s="150">
        <f>+VLOOKUP($E11931,IGE_2018!$B$8:$Z$347,6,0)</f>
        <v>0.15</v>
      </c>
      <c r="M11931" s="142" t="str">
        <f>+VLOOKUP($E11931,IGE_2018!$B$8:$Z$347,7,0)</f>
        <v>Bajo</v>
      </c>
    </row>
    <row r="11932" spans="1:13" x14ac:dyDescent="0.3">
      <c r="A11932" s="139">
        <f t="shared" si="12211"/>
        <v>314</v>
      </c>
      <c r="B11932" s="148">
        <f t="shared" si="12213"/>
        <v>32</v>
      </c>
      <c r="D11932" s="149" t="str">
        <f>+VLOOKUP($A11932,mUNICIPIOS!$B$4:$F$343,2,0)</f>
        <v>Chiquimula</v>
      </c>
      <c r="E11932" s="149">
        <f>+VLOOKUP($A11932,mUNICIPIOS!$B$4:$F$343,3,0)</f>
        <v>2009</v>
      </c>
      <c r="F11932" s="149" t="str">
        <f>+VLOOKUP($A11932,mUNICIPIOS!$B$4:$F$343,4,0)</f>
        <v>Quezaltepeque</v>
      </c>
      <c r="G11932" s="139" t="str">
        <f t="shared" ref="G11932:K11932" si="12260">+G11894</f>
        <v>06</v>
      </c>
      <c r="H11932" t="str">
        <f t="shared" si="12260"/>
        <v>IGE</v>
      </c>
      <c r="I11932" t="str">
        <f t="shared" si="12260"/>
        <v>Índice de Gestión Estratégica</v>
      </c>
      <c r="J11932" t="str">
        <f t="shared" si="12260"/>
        <v>06-03</v>
      </c>
      <c r="K11932" t="str">
        <f t="shared" si="12260"/>
        <v>Presupuesto de egresos relacionado a competencias municipales que responden a prioridades nacionales de desarrollo.</v>
      </c>
      <c r="L11932" s="150">
        <f>+VLOOKUP($E11932,IGE_2018!$B$8:$Z$347,9,0)</f>
        <v>0.17710629522468679</v>
      </c>
      <c r="M11932" s="142" t="str">
        <f>+VLOOKUP($E11932,IGE_2018!$B$8:$Z$347,10,0)</f>
        <v>Bajo</v>
      </c>
    </row>
    <row r="11933" spans="1:13" x14ac:dyDescent="0.3">
      <c r="A11933" s="139">
        <f t="shared" si="12211"/>
        <v>314</v>
      </c>
      <c r="B11933" s="148">
        <f t="shared" si="12213"/>
        <v>33</v>
      </c>
      <c r="D11933" s="149" t="str">
        <f>+VLOOKUP($A11933,mUNICIPIOS!$B$4:$F$343,2,0)</f>
        <v>Chiquimula</v>
      </c>
      <c r="E11933" s="149">
        <f>+VLOOKUP($A11933,mUNICIPIOS!$B$4:$F$343,3,0)</f>
        <v>2009</v>
      </c>
      <c r="F11933" s="149" t="str">
        <f>+VLOOKUP($A11933,mUNICIPIOS!$B$4:$F$343,4,0)</f>
        <v>Quezaltepeque</v>
      </c>
      <c r="G11933" s="139" t="str">
        <f t="shared" ref="G11933:K11933" si="12261">+G11895</f>
        <v>06</v>
      </c>
      <c r="H11933" t="str">
        <f t="shared" si="12261"/>
        <v>IGE</v>
      </c>
      <c r="I11933" t="str">
        <f t="shared" si="12261"/>
        <v>Índice de Gestión Estratégica</v>
      </c>
      <c r="J11933" t="str">
        <f t="shared" si="12261"/>
        <v>06-04</v>
      </c>
      <c r="K11933" t="str">
        <f t="shared" si="12261"/>
        <v>Institucionalización de la gestión ordenada del territorio</v>
      </c>
      <c r="L11933" s="150">
        <f>+VLOOKUP($E11933,IGE_2018!$B$8:$Z$347,12,0)</f>
        <v>0.79999999999999993</v>
      </c>
      <c r="M11933" s="142" t="str">
        <f>+VLOOKUP($E11933,IGE_2018!$B$8:$Z$347,13,0)</f>
        <v>Medio alto</v>
      </c>
    </row>
    <row r="11934" spans="1:13" x14ac:dyDescent="0.3">
      <c r="A11934" s="139">
        <f t="shared" si="12211"/>
        <v>314</v>
      </c>
      <c r="B11934" s="148">
        <f t="shared" si="12213"/>
        <v>34</v>
      </c>
      <c r="D11934" s="149" t="str">
        <f>+VLOOKUP($A11934,mUNICIPIOS!$B$4:$F$343,2,0)</f>
        <v>Chiquimula</v>
      </c>
      <c r="E11934" s="149">
        <f>+VLOOKUP($A11934,mUNICIPIOS!$B$4:$F$343,3,0)</f>
        <v>2009</v>
      </c>
      <c r="F11934" s="149" t="str">
        <f>+VLOOKUP($A11934,mUNICIPIOS!$B$4:$F$343,4,0)</f>
        <v>Quezaltepeque</v>
      </c>
      <c r="G11934" s="139" t="str">
        <f t="shared" ref="G11934:K11934" si="12262">+G11896</f>
        <v>06</v>
      </c>
      <c r="H11934" t="str">
        <f t="shared" si="12262"/>
        <v>IGE</v>
      </c>
      <c r="I11934" t="str">
        <f t="shared" si="12262"/>
        <v>Índice de Gestión Estratégica</v>
      </c>
      <c r="J11934" t="str">
        <f t="shared" si="12262"/>
        <v>06-05</v>
      </c>
      <c r="K11934" t="str">
        <f t="shared" si="12262"/>
        <v>Acciones para la gestión ordenada del territorio</v>
      </c>
      <c r="L11934" s="150">
        <f>+VLOOKUP($E11934,IGE_2018!$B$8:$Z$347,15,0)</f>
        <v>0</v>
      </c>
      <c r="M11934" s="142" t="str">
        <f>+VLOOKUP($E11934,IGE_2018!$B$8:$Z$347,16,0)</f>
        <v>Bajo</v>
      </c>
    </row>
    <row r="11935" spans="1:13" x14ac:dyDescent="0.3">
      <c r="A11935" s="139">
        <f t="shared" si="12211"/>
        <v>314</v>
      </c>
      <c r="B11935" s="148">
        <f t="shared" si="12213"/>
        <v>35</v>
      </c>
      <c r="D11935" s="149" t="str">
        <f>+VLOOKUP($A11935,mUNICIPIOS!$B$4:$F$343,2,0)</f>
        <v>Chiquimula</v>
      </c>
      <c r="E11935" s="149">
        <f>+VLOOKUP($A11935,mUNICIPIOS!$B$4:$F$343,3,0)</f>
        <v>2009</v>
      </c>
      <c r="F11935" s="149" t="str">
        <f>+VLOOKUP($A11935,mUNICIPIOS!$B$4:$F$343,4,0)</f>
        <v>Quezaltepeque</v>
      </c>
      <c r="G11935" s="139" t="str">
        <f t="shared" ref="G11935:K11935" si="12263">+G11897</f>
        <v>06</v>
      </c>
      <c r="H11935" t="str">
        <f t="shared" si="12263"/>
        <v>IGE</v>
      </c>
      <c r="I11935" t="str">
        <f t="shared" si="12263"/>
        <v>Índice de Gestión Estratégica</v>
      </c>
      <c r="J11935" t="str">
        <f t="shared" si="12263"/>
        <v>06-06</v>
      </c>
      <c r="K11935" t="str">
        <f t="shared" si="12263"/>
        <v>Gestión de riesgo en la formulación de proyectos derivados de la planificación operativa anual</v>
      </c>
      <c r="L11935" s="150">
        <f>+VLOOKUP($E11935,IGE_2018!$B$8:$Z$347,18,0)</f>
        <v>0</v>
      </c>
      <c r="M11935" s="142" t="str">
        <f>+VLOOKUP($E11935,IGE_2018!$B$8:$Z$347,19,0)</f>
        <v>Bajo</v>
      </c>
    </row>
    <row r="11936" spans="1:13" x14ac:dyDescent="0.3">
      <c r="A11936" s="139">
        <f t="shared" si="12211"/>
        <v>314</v>
      </c>
      <c r="B11936" s="148">
        <f t="shared" si="12213"/>
        <v>36</v>
      </c>
      <c r="D11936" s="149" t="str">
        <f>+VLOOKUP($A11936,mUNICIPIOS!$B$4:$F$343,2,0)</f>
        <v>Chiquimula</v>
      </c>
      <c r="E11936" s="149">
        <f>+VLOOKUP($A11936,mUNICIPIOS!$B$4:$F$343,3,0)</f>
        <v>2009</v>
      </c>
      <c r="F11936" s="149" t="str">
        <f>+VLOOKUP($A11936,mUNICIPIOS!$B$4:$F$343,4,0)</f>
        <v>Quezaltepeque</v>
      </c>
      <c r="G11936" s="139" t="str">
        <f t="shared" ref="G11936:K11936" si="12264">+G11898</f>
        <v>06</v>
      </c>
      <c r="H11936" t="str">
        <f t="shared" si="12264"/>
        <v>IGE</v>
      </c>
      <c r="I11936" t="str">
        <f t="shared" si="12264"/>
        <v>Índice de Gestión Estratégica</v>
      </c>
      <c r="J11936" t="str">
        <f t="shared" si="12264"/>
        <v>06-07</v>
      </c>
      <c r="K11936" t="str">
        <f t="shared" si="12264"/>
        <v>Ingresos por servicios ambientales en relación a los ingresos propios sin regalías</v>
      </c>
      <c r="L11936" s="150">
        <f>+VLOOKUP($E11936,IGE_2018!$B$8:$Z$347,21,0)</f>
        <v>1.3047771905854836E-3</v>
      </c>
      <c r="M11936" s="142" t="str">
        <f>+VLOOKUP($E11936,IGE_2018!$B$8:$Z$347,22,0)</f>
        <v>Bajo</v>
      </c>
    </row>
    <row r="11937" spans="1:13" x14ac:dyDescent="0.3">
      <c r="A11937" s="139">
        <f t="shared" si="12211"/>
        <v>314</v>
      </c>
      <c r="B11937" s="148">
        <f t="shared" si="12213"/>
        <v>37</v>
      </c>
      <c r="D11937" s="149" t="str">
        <f>+VLOOKUP($A11937,mUNICIPIOS!$B$4:$F$343,2,0)</f>
        <v>Chiquimula</v>
      </c>
      <c r="E11937" s="149">
        <f>+VLOOKUP($A11937,mUNICIPIOS!$B$4:$F$343,3,0)</f>
        <v>2009</v>
      </c>
      <c r="F11937" s="149" t="str">
        <f>+VLOOKUP($A11937,mUNICIPIOS!$B$4:$F$343,4,0)</f>
        <v>Quezaltepeque</v>
      </c>
      <c r="G11937" s="139" t="str">
        <f t="shared" ref="G11937:K11937" si="12265">+G11899</f>
        <v>06</v>
      </c>
      <c r="H11937" t="str">
        <f t="shared" si="12265"/>
        <v>IGE</v>
      </c>
      <c r="I11937" t="str">
        <f t="shared" si="12265"/>
        <v>Índice de Gestión Estratégica</v>
      </c>
      <c r="J11937" t="str">
        <f t="shared" si="12265"/>
        <v>INDICE</v>
      </c>
      <c r="K11937">
        <f t="shared" si="12265"/>
        <v>0</v>
      </c>
      <c r="L11937" s="150">
        <f>+VLOOKUP($E11937,IGE_2018!$B$8:$Z$347,24,0)</f>
        <v>0.14690705152523026</v>
      </c>
      <c r="M11937" s="142" t="str">
        <f>+VLOOKUP($E11937,IGE_2018!$B$8:$Z$347,25,0)</f>
        <v>Bajo</v>
      </c>
    </row>
    <row r="11938" spans="1:13" x14ac:dyDescent="0.3">
      <c r="A11938" s="139">
        <f t="shared" si="12211"/>
        <v>314</v>
      </c>
      <c r="B11938" s="148">
        <f t="shared" si="12213"/>
        <v>38</v>
      </c>
      <c r="D11938" s="149" t="str">
        <f>+VLOOKUP($A11938,mUNICIPIOS!$B$4:$F$343,2,0)</f>
        <v>Chiquimula</v>
      </c>
      <c r="E11938" s="149">
        <f>+VLOOKUP($A11938,mUNICIPIOS!$B$4:$F$343,3,0)</f>
        <v>2009</v>
      </c>
      <c r="F11938" s="149" t="str">
        <f>+VLOOKUP($A11938,mUNICIPIOS!$B$4:$F$343,4,0)</f>
        <v>Quezaltepeque</v>
      </c>
      <c r="G11938" s="139" t="str">
        <f t="shared" ref="G11938:K11938" si="12266">+G11900</f>
        <v>RANKING</v>
      </c>
      <c r="H11938" t="str">
        <f t="shared" si="12266"/>
        <v>RGM</v>
      </c>
      <c r="I11938" t="str">
        <f t="shared" si="12266"/>
        <v>Ranking de la Gestión Municipal 2018</v>
      </c>
      <c r="J11938" t="str">
        <f t="shared" si="12266"/>
        <v>RANKING</v>
      </c>
      <c r="K11938">
        <f t="shared" si="12266"/>
        <v>0</v>
      </c>
      <c r="L11938" s="151">
        <f>+VLOOKUP($E11938,Resultados_generales!$C$8:$AE$347,27,0)</f>
        <v>0.36737710196091483</v>
      </c>
      <c r="M11938" t="str">
        <f>+VLOOKUP($E11938,Resultados_generales!$C$8:$AE$347,28,0)</f>
        <v>Medio bajo</v>
      </c>
    </row>
    <row r="11939" spans="1:13" x14ac:dyDescent="0.3">
      <c r="A11939" s="139">
        <f t="shared" si="12211"/>
        <v>315</v>
      </c>
      <c r="B11939" s="148">
        <f t="shared" si="12213"/>
        <v>1</v>
      </c>
      <c r="D11939" s="149" t="str">
        <f>+VLOOKUP($A11939,mUNICIPIOS!$B$4:$F$343,2,0)</f>
        <v>Chiquimula</v>
      </c>
      <c r="E11939" s="149">
        <f>+VLOOKUP($A11939,mUNICIPIOS!$B$4:$F$343,3,0)</f>
        <v>2010</v>
      </c>
      <c r="F11939" s="149" t="str">
        <f>+VLOOKUP($A11939,mUNICIPIOS!$B$4:$F$343,4,0)</f>
        <v>San Jacinto</v>
      </c>
      <c r="G11939" s="139" t="str">
        <f t="shared" ref="G11939:K11939" si="12267">+G11901</f>
        <v>01</v>
      </c>
      <c r="H11939" t="str">
        <f t="shared" si="12267"/>
        <v>IPC</v>
      </c>
      <c r="I11939" t="str">
        <f t="shared" si="12267"/>
        <v>Índice de Participación Ciudadana</v>
      </c>
      <c r="J11939" t="str">
        <f t="shared" si="12267"/>
        <v>01-01</v>
      </c>
      <c r="K11939" t="str">
        <f t="shared" si="12267"/>
        <v>Número de reuniones del COMUDE en el año de la medición.</v>
      </c>
      <c r="L11939" s="150">
        <f>+VLOOKUP($E11939,IPC_2018!$B$8:$T$347,3,0)</f>
        <v>1</v>
      </c>
      <c r="M11939" s="142" t="str">
        <f>+VLOOKUP($E11939,IPC_2018!$B$8:$T$347,4,0)</f>
        <v>Alto</v>
      </c>
    </row>
    <row r="11940" spans="1:13" x14ac:dyDescent="0.3">
      <c r="A11940" s="139">
        <f t="shared" si="12211"/>
        <v>315</v>
      </c>
      <c r="B11940" s="148">
        <f t="shared" si="12213"/>
        <v>2</v>
      </c>
      <c r="D11940" s="149" t="str">
        <f>+VLOOKUP($A11940,mUNICIPIOS!$B$4:$F$343,2,0)</f>
        <v>Chiquimula</v>
      </c>
      <c r="E11940" s="149">
        <f>+VLOOKUP($A11940,mUNICIPIOS!$B$4:$F$343,3,0)</f>
        <v>2010</v>
      </c>
      <c r="F11940" s="149" t="str">
        <f>+VLOOKUP($A11940,mUNICIPIOS!$B$4:$F$343,4,0)</f>
        <v>San Jacinto</v>
      </c>
      <c r="G11940" s="139" t="str">
        <f t="shared" ref="G11940:K11940" si="12268">+G11902</f>
        <v>01</v>
      </c>
      <c r="H11940" t="str">
        <f t="shared" si="12268"/>
        <v>IPC</v>
      </c>
      <c r="I11940" t="str">
        <f t="shared" si="12268"/>
        <v>Índice de Participación Ciudadana</v>
      </c>
      <c r="J11940" t="str">
        <f t="shared" si="12268"/>
        <v>01-02</v>
      </c>
      <c r="K11940" t="str">
        <f t="shared" si="12268"/>
        <v>Participación de Alcaldes, Concejales y Síndicos determinados o designados en el COMUDE</v>
      </c>
      <c r="L11940" s="150">
        <f>+VLOOKUP($E11940,IPC_2018!$B$8:$T$347,6,0)</f>
        <v>0.9375</v>
      </c>
      <c r="M11940" s="142" t="str">
        <f>+VLOOKUP($E11940,IPC_2018!$B$8:$T$347,7,0)</f>
        <v>Alto</v>
      </c>
    </row>
    <row r="11941" spans="1:13" x14ac:dyDescent="0.3">
      <c r="A11941" s="139">
        <f t="shared" si="12211"/>
        <v>315</v>
      </c>
      <c r="B11941" s="148">
        <f t="shared" si="12213"/>
        <v>3</v>
      </c>
      <c r="D11941" s="149" t="str">
        <f>+VLOOKUP($A11941,mUNICIPIOS!$B$4:$F$343,2,0)</f>
        <v>Chiquimula</v>
      </c>
      <c r="E11941" s="149">
        <f>+VLOOKUP($A11941,mUNICIPIOS!$B$4:$F$343,3,0)</f>
        <v>2010</v>
      </c>
      <c r="F11941" s="149" t="str">
        <f>+VLOOKUP($A11941,mUNICIPIOS!$B$4:$F$343,4,0)</f>
        <v>San Jacinto</v>
      </c>
      <c r="G11941" s="139" t="str">
        <f t="shared" ref="G11941:K11941" si="12269">+G11903</f>
        <v>01</v>
      </c>
      <c r="H11941" t="str">
        <f t="shared" si="12269"/>
        <v>IPC</v>
      </c>
      <c r="I11941" t="str">
        <f t="shared" si="12269"/>
        <v>Índice de Participación Ciudadana</v>
      </c>
      <c r="J11941" t="str">
        <f t="shared" si="12269"/>
        <v>01-03</v>
      </c>
      <c r="K11941" t="str">
        <f t="shared" si="12269"/>
        <v>Participación  de organizaciones de jóvenes, mujeres, pueblos mayas, xincas, garífunas, y otras organizaciones en el Comude</v>
      </c>
      <c r="L11941" s="150">
        <f>+VLOOKUP($E11941,IPC_2018!$B$8:$T$347,9,0)</f>
        <v>0.34703196347031967</v>
      </c>
      <c r="M11941" s="142" t="str">
        <f>+VLOOKUP($E11941,IPC_2018!$B$8:$T$347,10,0)</f>
        <v>Medio bajo</v>
      </c>
    </row>
    <row r="11942" spans="1:13" x14ac:dyDescent="0.3">
      <c r="A11942" s="139">
        <f t="shared" si="12211"/>
        <v>315</v>
      </c>
      <c r="B11942" s="148">
        <f t="shared" si="12213"/>
        <v>4</v>
      </c>
      <c r="D11942" s="149" t="str">
        <f>+VLOOKUP($A11942,mUNICIPIOS!$B$4:$F$343,2,0)</f>
        <v>Chiquimula</v>
      </c>
      <c r="E11942" s="149">
        <f>+VLOOKUP($A11942,mUNICIPIOS!$B$4:$F$343,3,0)</f>
        <v>2010</v>
      </c>
      <c r="F11942" s="149" t="str">
        <f>+VLOOKUP($A11942,mUNICIPIOS!$B$4:$F$343,4,0)</f>
        <v>San Jacinto</v>
      </c>
      <c r="G11942" s="139" t="str">
        <f t="shared" ref="G11942:K11942" si="12270">+G11904</f>
        <v>01</v>
      </c>
      <c r="H11942" t="str">
        <f t="shared" si="12270"/>
        <v>IPC</v>
      </c>
      <c r="I11942" t="str">
        <f t="shared" si="12270"/>
        <v>Índice de Participación Ciudadana</v>
      </c>
      <c r="J11942" t="str">
        <f t="shared" si="12270"/>
        <v>01-04</v>
      </c>
      <c r="K11942" t="str">
        <f t="shared" si="12270"/>
        <v>Representatividad territorial del Comude.</v>
      </c>
      <c r="L11942" s="150">
        <f>+VLOOKUP($E11942,IPC_2018!$B$8:$T$347,12,0)</f>
        <v>0.81974358974358974</v>
      </c>
      <c r="M11942" s="142" t="str">
        <f>+VLOOKUP($E11942,IPC_2018!$B$8:$T$347,13,0)</f>
        <v>Alto</v>
      </c>
    </row>
    <row r="11943" spans="1:13" x14ac:dyDescent="0.3">
      <c r="A11943" s="139">
        <f t="shared" si="12211"/>
        <v>315</v>
      </c>
      <c r="B11943" s="148">
        <f t="shared" si="12213"/>
        <v>5</v>
      </c>
      <c r="D11943" s="149" t="str">
        <f>+VLOOKUP($A11943,mUNICIPIOS!$B$4:$F$343,2,0)</f>
        <v>Chiquimula</v>
      </c>
      <c r="E11943" s="149">
        <f>+VLOOKUP($A11943,mUNICIPIOS!$B$4:$F$343,3,0)</f>
        <v>2010</v>
      </c>
      <c r="F11943" s="149" t="str">
        <f>+VLOOKUP($A11943,mUNICIPIOS!$B$4:$F$343,4,0)</f>
        <v>San Jacinto</v>
      </c>
      <c r="G11943" s="139" t="str">
        <f t="shared" ref="G11943:K11943" si="12271">+G11905</f>
        <v>01</v>
      </c>
      <c r="H11943" t="str">
        <f t="shared" si="12271"/>
        <v>IPC</v>
      </c>
      <c r="I11943" t="str">
        <f t="shared" si="12271"/>
        <v>Índice de Participación Ciudadana</v>
      </c>
      <c r="J11943" t="str">
        <f t="shared" si="12271"/>
        <v>01-05</v>
      </c>
      <c r="K11943" t="str">
        <f t="shared" si="12271"/>
        <v>Funcionamiento del Comude</v>
      </c>
      <c r="L11943" s="150">
        <f>+VLOOKUP($E11943,IPC_2018!$B$8:$T$347,15,0)</f>
        <v>0.5297592758055687</v>
      </c>
      <c r="M11943" s="142" t="str">
        <f>+VLOOKUP($E11943,IPC_2018!$B$8:$T$347,16,0)</f>
        <v>Medio</v>
      </c>
    </row>
    <row r="11944" spans="1:13" x14ac:dyDescent="0.3">
      <c r="A11944" s="139">
        <f t="shared" si="12211"/>
        <v>315</v>
      </c>
      <c r="B11944" s="148">
        <f t="shared" si="12213"/>
        <v>6</v>
      </c>
      <c r="D11944" s="149" t="str">
        <f>+VLOOKUP($A11944,mUNICIPIOS!$B$4:$F$343,2,0)</f>
        <v>Chiquimula</v>
      </c>
      <c r="E11944" s="149">
        <f>+VLOOKUP($A11944,mUNICIPIOS!$B$4:$F$343,3,0)</f>
        <v>2010</v>
      </c>
      <c r="F11944" s="149" t="str">
        <f>+VLOOKUP($A11944,mUNICIPIOS!$B$4:$F$343,4,0)</f>
        <v>San Jacinto</v>
      </c>
      <c r="G11944" s="139" t="str">
        <f t="shared" ref="G11944:K11944" si="12272">+G11906</f>
        <v>01</v>
      </c>
      <c r="H11944" t="str">
        <f t="shared" si="12272"/>
        <v>IPC</v>
      </c>
      <c r="I11944" t="str">
        <f t="shared" si="12272"/>
        <v>Índice de Participación Ciudadana</v>
      </c>
      <c r="J11944" t="str">
        <f t="shared" si="12272"/>
        <v>INDICE</v>
      </c>
      <c r="K11944">
        <f t="shared" si="12272"/>
        <v>0</v>
      </c>
      <c r="L11944" s="150">
        <f>+VLOOKUP($E11944,IPC_2018!$B$8:$T$347,18,0)</f>
        <v>0.79666772435292177</v>
      </c>
      <c r="M11944" s="142" t="str">
        <f>+VLOOKUP($E11944,IPC_2018!$B$8:$T$347,19,0)</f>
        <v>Medio alto</v>
      </c>
    </row>
    <row r="11945" spans="1:13" x14ac:dyDescent="0.3">
      <c r="A11945" s="139">
        <f t="shared" si="12211"/>
        <v>315</v>
      </c>
      <c r="B11945" s="148">
        <f t="shared" si="12213"/>
        <v>7</v>
      </c>
      <c r="D11945" s="149" t="str">
        <f>+VLOOKUP($A11945,mUNICIPIOS!$B$4:$F$343,2,0)</f>
        <v>Chiquimula</v>
      </c>
      <c r="E11945" s="149">
        <f>+VLOOKUP($A11945,mUNICIPIOS!$B$4:$F$343,3,0)</f>
        <v>2010</v>
      </c>
      <c r="F11945" s="149" t="str">
        <f>+VLOOKUP($A11945,mUNICIPIOS!$B$4:$F$343,4,0)</f>
        <v>San Jacinto</v>
      </c>
      <c r="G11945" s="139" t="str">
        <f t="shared" ref="G11945:K11945" si="12273">+G11907</f>
        <v>02</v>
      </c>
      <c r="H11945" t="str">
        <f t="shared" si="12273"/>
        <v>IIC</v>
      </c>
      <c r="I11945" t="str">
        <f t="shared" si="12273"/>
        <v>Índice de Información a la Ciudadanía</v>
      </c>
      <c r="J11945" t="str">
        <f t="shared" si="12273"/>
        <v>02-01</v>
      </c>
      <c r="K11945" t="str">
        <f t="shared" si="12273"/>
        <v>Rendición de cuentas cuatrimestral y anual al Comude enfocadas en resultados.</v>
      </c>
      <c r="L11945" s="150">
        <f>+VLOOKUP($E11945,IIC_2018!$B$8:$Q$347,3,0)</f>
        <v>0.53333333333333333</v>
      </c>
      <c r="M11945" s="142" t="str">
        <f>+VLOOKUP($E11945,IIC_2018!$B$8:$Q$347,4,0)</f>
        <v>Medio</v>
      </c>
    </row>
    <row r="11946" spans="1:13" x14ac:dyDescent="0.3">
      <c r="A11946" s="139">
        <f t="shared" si="12211"/>
        <v>315</v>
      </c>
      <c r="B11946" s="148">
        <f t="shared" si="12213"/>
        <v>8</v>
      </c>
      <c r="D11946" s="149" t="str">
        <f>+VLOOKUP($A11946,mUNICIPIOS!$B$4:$F$343,2,0)</f>
        <v>Chiquimula</v>
      </c>
      <c r="E11946" s="149">
        <f>+VLOOKUP($A11946,mUNICIPIOS!$B$4:$F$343,3,0)</f>
        <v>2010</v>
      </c>
      <c r="F11946" s="149" t="str">
        <f>+VLOOKUP($A11946,mUNICIPIOS!$B$4:$F$343,4,0)</f>
        <v>San Jacinto</v>
      </c>
      <c r="G11946" s="139" t="str">
        <f t="shared" ref="G11946:K11946" si="12274">+G11908</f>
        <v>02</v>
      </c>
      <c r="H11946" t="str">
        <f t="shared" si="12274"/>
        <v>IIC</v>
      </c>
      <c r="I11946" t="str">
        <f t="shared" si="12274"/>
        <v>Índice de Información a la Ciudadanía</v>
      </c>
      <c r="J11946" t="str">
        <f t="shared" si="12274"/>
        <v>02-02</v>
      </c>
      <c r="K11946" t="str">
        <f t="shared" si="12274"/>
        <v>Información presupuestaria y otra información brindada a la ciudadanía disponible en medios locales de comunicación.</v>
      </c>
      <c r="L11946" s="150">
        <f>+VLOOKUP($E11946,IIC_2018!$B$8:$Q$347,6,0)</f>
        <v>1</v>
      </c>
      <c r="M11946" s="142" t="str">
        <f>+VLOOKUP($E11946,IIC_2018!$B$8:$Q$347,7,0)</f>
        <v>Alto</v>
      </c>
    </row>
    <row r="11947" spans="1:13" x14ac:dyDescent="0.3">
      <c r="A11947" s="139">
        <f t="shared" si="12211"/>
        <v>315</v>
      </c>
      <c r="B11947" s="148">
        <f t="shared" si="12213"/>
        <v>9</v>
      </c>
      <c r="D11947" s="149" t="str">
        <f>+VLOOKUP($A11947,mUNICIPIOS!$B$4:$F$343,2,0)</f>
        <v>Chiquimula</v>
      </c>
      <c r="E11947" s="149">
        <f>+VLOOKUP($A11947,mUNICIPIOS!$B$4:$F$343,3,0)</f>
        <v>2010</v>
      </c>
      <c r="F11947" s="149" t="str">
        <f>+VLOOKUP($A11947,mUNICIPIOS!$B$4:$F$343,4,0)</f>
        <v>San Jacinto</v>
      </c>
      <c r="G11947" s="139" t="str">
        <f t="shared" ref="G11947:K11947" si="12275">+G11909</f>
        <v>02</v>
      </c>
      <c r="H11947" t="str">
        <f t="shared" si="12275"/>
        <v>IIC</v>
      </c>
      <c r="I11947" t="str">
        <f t="shared" si="12275"/>
        <v>Índice de Información a la Ciudadanía</v>
      </c>
      <c r="J11947" t="str">
        <f t="shared" si="12275"/>
        <v>02-03</v>
      </c>
      <c r="K11947" t="str">
        <f t="shared" si="12275"/>
        <v>Información pública de oficio actualizada y disponible de acuerdo a la LAIP y uso de internet.</v>
      </c>
      <c r="L11947" s="150">
        <f>+VLOOKUP($E11947,IIC_2018!$B$8:$Q$347,9,0)</f>
        <v>0.95999999999999985</v>
      </c>
      <c r="M11947" s="142" t="str">
        <f>+VLOOKUP($E11947,IIC_2018!$B$8:$Q$347,10,0)</f>
        <v>Alto</v>
      </c>
    </row>
    <row r="11948" spans="1:13" x14ac:dyDescent="0.3">
      <c r="A11948" s="139">
        <f t="shared" si="12211"/>
        <v>315</v>
      </c>
      <c r="B11948" s="148">
        <f t="shared" si="12213"/>
        <v>10</v>
      </c>
      <c r="D11948" s="149" t="str">
        <f>+VLOOKUP($A11948,mUNICIPIOS!$B$4:$F$343,2,0)</f>
        <v>Chiquimula</v>
      </c>
      <c r="E11948" s="149">
        <f>+VLOOKUP($A11948,mUNICIPIOS!$B$4:$F$343,3,0)</f>
        <v>2010</v>
      </c>
      <c r="F11948" s="149" t="str">
        <f>+VLOOKUP($A11948,mUNICIPIOS!$B$4:$F$343,4,0)</f>
        <v>San Jacinto</v>
      </c>
      <c r="G11948" s="139" t="str">
        <f t="shared" ref="G11948:K11948" si="12276">+G11910</f>
        <v>02</v>
      </c>
      <c r="H11948" t="str">
        <f t="shared" si="12276"/>
        <v>IIC</v>
      </c>
      <c r="I11948" t="str">
        <f t="shared" si="12276"/>
        <v>Índice de Información a la Ciudadanía</v>
      </c>
      <c r="J11948" t="str">
        <f t="shared" si="12276"/>
        <v>02-04</v>
      </c>
      <c r="K11948" t="str">
        <f t="shared" si="12276"/>
        <v>Relación del monto contratado por medio de Guate compras con el total del presupuesto de egresos vigente.</v>
      </c>
      <c r="L11948" s="150">
        <f>+VLOOKUP($E11948,IIC_2018!$B$8:$Q$347,12,0)</f>
        <v>0.29339900892211346</v>
      </c>
      <c r="M11948" s="142" t="str">
        <f>+VLOOKUP($E11948,IIC_2018!$B$8:$Q$347,13,0)</f>
        <v>Medio bajo</v>
      </c>
    </row>
    <row r="11949" spans="1:13" x14ac:dyDescent="0.3">
      <c r="A11949" s="139">
        <f t="shared" ref="A11949:A12012" si="12277">+IF(B11948=38,A11948+1,A11948)</f>
        <v>315</v>
      </c>
      <c r="B11949" s="148">
        <f t="shared" si="12213"/>
        <v>11</v>
      </c>
      <c r="D11949" s="149" t="str">
        <f>+VLOOKUP($A11949,mUNICIPIOS!$B$4:$F$343,2,0)</f>
        <v>Chiquimula</v>
      </c>
      <c r="E11949" s="149">
        <f>+VLOOKUP($A11949,mUNICIPIOS!$B$4:$F$343,3,0)</f>
        <v>2010</v>
      </c>
      <c r="F11949" s="149" t="str">
        <f>+VLOOKUP($A11949,mUNICIPIOS!$B$4:$F$343,4,0)</f>
        <v>San Jacinto</v>
      </c>
      <c r="G11949" s="139" t="str">
        <f t="shared" ref="G11949:K11949" si="12278">+G11911</f>
        <v>02</v>
      </c>
      <c r="H11949" t="str">
        <f t="shared" si="12278"/>
        <v>IIC</v>
      </c>
      <c r="I11949" t="str">
        <f t="shared" si="12278"/>
        <v>Índice de Información a la Ciudadanía</v>
      </c>
      <c r="J11949" t="str">
        <f t="shared" si="12278"/>
        <v>INDICE</v>
      </c>
      <c r="K11949">
        <f t="shared" si="12278"/>
        <v>0</v>
      </c>
      <c r="L11949" s="150">
        <f>+VLOOKUP($E11949,IIC_2018!$B$8:$Q$347,15,0)</f>
        <v>0.69668308556386171</v>
      </c>
      <c r="M11949" s="142" t="str">
        <f>+VLOOKUP($E11949,IIC_2018!$B$8:$Q$347,16,0)</f>
        <v>Medio alto</v>
      </c>
    </row>
    <row r="11950" spans="1:13" x14ac:dyDescent="0.3">
      <c r="A11950" s="139">
        <f t="shared" si="12277"/>
        <v>315</v>
      </c>
      <c r="B11950" s="148">
        <f t="shared" ref="B11950:B12013" si="12279">+B11912</f>
        <v>12</v>
      </c>
      <c r="D11950" s="149" t="str">
        <f>+VLOOKUP($A11950,mUNICIPIOS!$B$4:$F$343,2,0)</f>
        <v>Chiquimula</v>
      </c>
      <c r="E11950" s="149">
        <f>+VLOOKUP($A11950,mUNICIPIOS!$B$4:$F$343,3,0)</f>
        <v>2010</v>
      </c>
      <c r="F11950" s="149" t="str">
        <f>+VLOOKUP($A11950,mUNICIPIOS!$B$4:$F$343,4,0)</f>
        <v>San Jacinto</v>
      </c>
      <c r="G11950" s="139" t="str">
        <f t="shared" ref="G11950:K11950" si="12280">+G11912</f>
        <v>03</v>
      </c>
      <c r="H11950" t="str">
        <f t="shared" si="12280"/>
        <v>ISP</v>
      </c>
      <c r="I11950" t="str">
        <f t="shared" si="12280"/>
        <v>Índice de Servicios Públicos</v>
      </c>
      <c r="J11950" t="str">
        <f t="shared" si="12280"/>
        <v>03-01</v>
      </c>
      <c r="K11950" t="str">
        <f t="shared" si="12280"/>
        <v>Cobertura del servicio público de agua</v>
      </c>
      <c r="L11950" s="150">
        <f>+VLOOKUP($E11950,ISP_2018!$B$8:$T$347,3,0)</f>
        <v>0.18891916439600362</v>
      </c>
      <c r="M11950" s="142" t="str">
        <f>+VLOOKUP($E11950,ISP_2018!$B$8:$T$347,4,0)</f>
        <v>Bajo</v>
      </c>
    </row>
    <row r="11951" spans="1:13" x14ac:dyDescent="0.3">
      <c r="A11951" s="139">
        <f t="shared" si="12277"/>
        <v>315</v>
      </c>
      <c r="B11951" s="148">
        <f t="shared" si="12279"/>
        <v>13</v>
      </c>
      <c r="D11951" s="149" t="str">
        <f>+VLOOKUP($A11951,mUNICIPIOS!$B$4:$F$343,2,0)</f>
        <v>Chiquimula</v>
      </c>
      <c r="E11951" s="149">
        <f>+VLOOKUP($A11951,mUNICIPIOS!$B$4:$F$343,3,0)</f>
        <v>2010</v>
      </c>
      <c r="F11951" s="149" t="str">
        <f>+VLOOKUP($A11951,mUNICIPIOS!$B$4:$F$343,4,0)</f>
        <v>San Jacinto</v>
      </c>
      <c r="G11951" s="139" t="str">
        <f t="shared" ref="G11951:K11951" si="12281">+G11913</f>
        <v>03</v>
      </c>
      <c r="H11951" t="str">
        <f t="shared" si="12281"/>
        <v>ISP</v>
      </c>
      <c r="I11951" t="str">
        <f t="shared" si="12281"/>
        <v>Índice de Servicios Públicos</v>
      </c>
      <c r="J11951" t="str">
        <f t="shared" si="12281"/>
        <v>03-02</v>
      </c>
      <c r="K11951" t="str">
        <f t="shared" si="12281"/>
        <v>Control de la calidad del servicio público de agua</v>
      </c>
      <c r="L11951" s="150">
        <f>+VLOOKUP($E11951,ISP_2018!$B$8:$T$347,6,0)</f>
        <v>0.40462962962962967</v>
      </c>
      <c r="M11951" s="142" t="str">
        <f>+VLOOKUP($E11951,ISP_2018!$B$8:$T$347,7,0)</f>
        <v>Medio</v>
      </c>
    </row>
    <row r="11952" spans="1:13" x14ac:dyDescent="0.3">
      <c r="A11952" s="139">
        <f t="shared" si="12277"/>
        <v>315</v>
      </c>
      <c r="B11952" s="148">
        <f t="shared" si="12279"/>
        <v>14</v>
      </c>
      <c r="D11952" s="149" t="str">
        <f>+VLOOKUP($A11952,mUNICIPIOS!$B$4:$F$343,2,0)</f>
        <v>Chiquimula</v>
      </c>
      <c r="E11952" s="149">
        <f>+VLOOKUP($A11952,mUNICIPIOS!$B$4:$F$343,3,0)</f>
        <v>2010</v>
      </c>
      <c r="F11952" s="149" t="str">
        <f>+VLOOKUP($A11952,mUNICIPIOS!$B$4:$F$343,4,0)</f>
        <v>San Jacinto</v>
      </c>
      <c r="G11952" s="139" t="str">
        <f t="shared" ref="G11952:K11952" si="12282">+G11914</f>
        <v>03</v>
      </c>
      <c r="H11952" t="str">
        <f t="shared" si="12282"/>
        <v>ISP</v>
      </c>
      <c r="I11952" t="str">
        <f t="shared" si="12282"/>
        <v>Índice de Servicios Públicos</v>
      </c>
      <c r="J11952" t="str">
        <f t="shared" si="12282"/>
        <v>03-03</v>
      </c>
      <c r="K11952" t="str">
        <f t="shared" si="12282"/>
        <v>Disposición  y tratamiento  de aguas residuales</v>
      </c>
      <c r="L11952" s="150">
        <f>+VLOOKUP($E11952,ISP_2018!$B$8:$T$347,9,0)</f>
        <v>0.27263574025037485</v>
      </c>
      <c r="M11952" s="142" t="str">
        <f>+VLOOKUP($E11952,ISP_2018!$B$8:$T$347,10,0)</f>
        <v>Medio bajo</v>
      </c>
    </row>
    <row r="11953" spans="1:13" x14ac:dyDescent="0.3">
      <c r="A11953" s="139">
        <f t="shared" si="12277"/>
        <v>315</v>
      </c>
      <c r="B11953" s="148">
        <f t="shared" si="12279"/>
        <v>15</v>
      </c>
      <c r="D11953" s="149" t="str">
        <f>+VLOOKUP($A11953,mUNICIPIOS!$B$4:$F$343,2,0)</f>
        <v>Chiquimula</v>
      </c>
      <c r="E11953" s="149">
        <f>+VLOOKUP($A11953,mUNICIPIOS!$B$4:$F$343,3,0)</f>
        <v>2010</v>
      </c>
      <c r="F11953" s="149" t="str">
        <f>+VLOOKUP($A11953,mUNICIPIOS!$B$4:$F$343,4,0)</f>
        <v>San Jacinto</v>
      </c>
      <c r="G11953" s="139" t="str">
        <f t="shared" ref="G11953:K11953" si="12283">+G11915</f>
        <v>03</v>
      </c>
      <c r="H11953" t="str">
        <f t="shared" si="12283"/>
        <v>ISP</v>
      </c>
      <c r="I11953" t="str">
        <f t="shared" si="12283"/>
        <v>Índice de Servicios Públicos</v>
      </c>
      <c r="J11953" t="str">
        <f t="shared" si="12283"/>
        <v>03-04</v>
      </c>
      <c r="K11953" t="str">
        <f t="shared" si="12283"/>
        <v>Gestión y manejo de los residuos y desechos sólidos</v>
      </c>
      <c r="L11953" s="150">
        <f>+VLOOKUP($E11953,ISP_2018!$B$8:$T$347,12,0)</f>
        <v>0.34885621830422975</v>
      </c>
      <c r="M11953" s="142" t="str">
        <f>+VLOOKUP($E11953,ISP_2018!$B$8:$T$347,13,0)</f>
        <v>Medio bajo</v>
      </c>
    </row>
    <row r="11954" spans="1:13" x14ac:dyDescent="0.3">
      <c r="A11954" s="139">
        <f t="shared" si="12277"/>
        <v>315</v>
      </c>
      <c r="B11954" s="148">
        <f t="shared" si="12279"/>
        <v>16</v>
      </c>
      <c r="D11954" s="149" t="str">
        <f>+VLOOKUP($A11954,mUNICIPIOS!$B$4:$F$343,2,0)</f>
        <v>Chiquimula</v>
      </c>
      <c r="E11954" s="149">
        <f>+VLOOKUP($A11954,mUNICIPIOS!$B$4:$F$343,3,0)</f>
        <v>2010</v>
      </c>
      <c r="F11954" s="149" t="str">
        <f>+VLOOKUP($A11954,mUNICIPIOS!$B$4:$F$343,4,0)</f>
        <v>San Jacinto</v>
      </c>
      <c r="G11954" s="139" t="str">
        <f t="shared" ref="G11954:K11954" si="12284">+G11916</f>
        <v>03</v>
      </c>
      <c r="H11954" t="str">
        <f t="shared" si="12284"/>
        <v>ISP</v>
      </c>
      <c r="I11954" t="str">
        <f t="shared" si="12284"/>
        <v>Índice de Servicios Públicos</v>
      </c>
      <c r="J11954" t="str">
        <f t="shared" si="12284"/>
        <v>03-05</v>
      </c>
      <c r="K11954" t="str">
        <f t="shared" si="12284"/>
        <v>Gestión de servicios públicos municipales</v>
      </c>
      <c r="L11954" s="150">
        <f>+VLOOKUP($E11954,ISP_2018!$B$8:$T$347,15,0)</f>
        <v>0.64516129032258063</v>
      </c>
      <c r="M11954" s="142" t="str">
        <f>+VLOOKUP($E11954,ISP_2018!$B$8:$T$347,16,0)</f>
        <v>Medio alto</v>
      </c>
    </row>
    <row r="11955" spans="1:13" x14ac:dyDescent="0.3">
      <c r="A11955" s="139">
        <f t="shared" si="12277"/>
        <v>315</v>
      </c>
      <c r="B11955" s="148">
        <f t="shared" si="12279"/>
        <v>17</v>
      </c>
      <c r="D11955" s="149" t="str">
        <f>+VLOOKUP($A11955,mUNICIPIOS!$B$4:$F$343,2,0)</f>
        <v>Chiquimula</v>
      </c>
      <c r="E11955" s="149">
        <f>+VLOOKUP($A11955,mUNICIPIOS!$B$4:$F$343,3,0)</f>
        <v>2010</v>
      </c>
      <c r="F11955" s="149" t="str">
        <f>+VLOOKUP($A11955,mUNICIPIOS!$B$4:$F$343,4,0)</f>
        <v>San Jacinto</v>
      </c>
      <c r="G11955" s="139" t="str">
        <f t="shared" ref="G11955:K11955" si="12285">+G11917</f>
        <v>03</v>
      </c>
      <c r="H11955" t="str">
        <f t="shared" si="12285"/>
        <v>ISP</v>
      </c>
      <c r="I11955" t="str">
        <f t="shared" si="12285"/>
        <v>Índice de Servicios Públicos</v>
      </c>
      <c r="J11955" t="str">
        <f t="shared" si="12285"/>
        <v>INDICE</v>
      </c>
      <c r="K11955">
        <f t="shared" si="12285"/>
        <v>0</v>
      </c>
      <c r="L11955" s="150">
        <f>+VLOOKUP($E11955,ISP_2018!$B$8:$T$347,18,0)</f>
        <v>0.39361145510392631</v>
      </c>
      <c r="M11955" s="142" t="str">
        <f>+VLOOKUP($E11955,ISP_2018!$B$8:$T$347,19,0)</f>
        <v>Medio bajo</v>
      </c>
    </row>
    <row r="11956" spans="1:13" x14ac:dyDescent="0.3">
      <c r="A11956" s="139">
        <f t="shared" si="12277"/>
        <v>315</v>
      </c>
      <c r="B11956" s="148">
        <f t="shared" si="12279"/>
        <v>18</v>
      </c>
      <c r="D11956" s="149" t="str">
        <f>+VLOOKUP($A11956,mUNICIPIOS!$B$4:$F$343,2,0)</f>
        <v>Chiquimula</v>
      </c>
      <c r="E11956" s="149">
        <f>+VLOOKUP($A11956,mUNICIPIOS!$B$4:$F$343,3,0)</f>
        <v>2010</v>
      </c>
      <c r="F11956" s="149" t="str">
        <f>+VLOOKUP($A11956,mUNICIPIOS!$B$4:$F$343,4,0)</f>
        <v>San Jacinto</v>
      </c>
      <c r="G11956" s="139" t="str">
        <f t="shared" ref="G11956:K11956" si="12286">+G11918</f>
        <v>04</v>
      </c>
      <c r="H11956" t="str">
        <f t="shared" si="12286"/>
        <v>IGA</v>
      </c>
      <c r="I11956" t="str">
        <f t="shared" si="12286"/>
        <v>Índice de Gestión Administrativa</v>
      </c>
      <c r="J11956" t="str">
        <f t="shared" si="12286"/>
        <v>04-01</v>
      </c>
      <c r="K11956" t="str">
        <f t="shared" si="12286"/>
        <v>Existencia de elementos de atención municipal orientada al vecino</v>
      </c>
      <c r="L11956" s="150">
        <f>+VLOOKUP($E11956,IGA_2018!$B$8:$N$347,3,0)</f>
        <v>1</v>
      </c>
      <c r="M11956" s="142" t="str">
        <f>+VLOOKUP($E11956,IGA_2018!$B$8:$N$347,4,0)</f>
        <v>Alto</v>
      </c>
    </row>
    <row r="11957" spans="1:13" x14ac:dyDescent="0.3">
      <c r="A11957" s="139">
        <f t="shared" si="12277"/>
        <v>315</v>
      </c>
      <c r="B11957" s="148">
        <f t="shared" si="12279"/>
        <v>19</v>
      </c>
      <c r="D11957" s="149" t="str">
        <f>+VLOOKUP($A11957,mUNICIPIOS!$B$4:$F$343,2,0)</f>
        <v>Chiquimula</v>
      </c>
      <c r="E11957" s="149">
        <f>+VLOOKUP($A11957,mUNICIPIOS!$B$4:$F$343,3,0)</f>
        <v>2010</v>
      </c>
      <c r="F11957" s="149" t="str">
        <f>+VLOOKUP($A11957,mUNICIPIOS!$B$4:$F$343,4,0)</f>
        <v>San Jacinto</v>
      </c>
      <c r="G11957" s="139" t="str">
        <f t="shared" ref="G11957:K11957" si="12287">+G11919</f>
        <v>04</v>
      </c>
      <c r="H11957" t="str">
        <f t="shared" si="12287"/>
        <v>IGA</v>
      </c>
      <c r="I11957" t="str">
        <f t="shared" si="12287"/>
        <v>Índice de Gestión Administrativa</v>
      </c>
      <c r="J11957" t="str">
        <f t="shared" si="12287"/>
        <v>04-02</v>
      </c>
      <c r="K11957" t="str">
        <f t="shared" si="12287"/>
        <v>Gestión del recurso humano.</v>
      </c>
      <c r="L11957" s="150">
        <f>+VLOOKUP($E11957,IGA_2018!$B$8:$N$347,6,0)</f>
        <v>0.49549317537986109</v>
      </c>
      <c r="M11957" s="142" t="str">
        <f>+VLOOKUP($E11957,IGA_2018!$B$8:$N$347,7,0)</f>
        <v>Medio</v>
      </c>
    </row>
    <row r="11958" spans="1:13" x14ac:dyDescent="0.3">
      <c r="A11958" s="139">
        <f t="shared" si="12277"/>
        <v>315</v>
      </c>
      <c r="B11958" s="148">
        <f t="shared" si="12279"/>
        <v>20</v>
      </c>
      <c r="D11958" s="149" t="str">
        <f>+VLOOKUP($A11958,mUNICIPIOS!$B$4:$F$343,2,0)</f>
        <v>Chiquimula</v>
      </c>
      <c r="E11958" s="149">
        <f>+VLOOKUP($A11958,mUNICIPIOS!$B$4:$F$343,3,0)</f>
        <v>2010</v>
      </c>
      <c r="F11958" s="149" t="str">
        <f>+VLOOKUP($A11958,mUNICIPIOS!$B$4:$F$343,4,0)</f>
        <v>San Jacinto</v>
      </c>
      <c r="G11958" s="139" t="str">
        <f t="shared" ref="G11958:K11958" si="12288">+G11920</f>
        <v>04</v>
      </c>
      <c r="H11958" t="str">
        <f t="shared" si="12288"/>
        <v>IGA</v>
      </c>
      <c r="I11958" t="str">
        <f t="shared" si="12288"/>
        <v>Índice de Gestión Administrativa</v>
      </c>
      <c r="J11958" t="str">
        <f t="shared" si="12288"/>
        <v>04-03</v>
      </c>
      <c r="K11958" t="str">
        <f t="shared" si="12288"/>
        <v>Existencia de oficinas municipales con instrumentos de gestión.</v>
      </c>
      <c r="L11958" s="150">
        <f>+VLOOKUP($E11958,IGA_2018!$B$8:$N$347,9,0)</f>
        <v>0.43392857142857144</v>
      </c>
      <c r="M11958" s="142" t="str">
        <f>+VLOOKUP($E11958,IGA_2018!$B$8:$N$347,10,0)</f>
        <v>Medio</v>
      </c>
    </row>
    <row r="11959" spans="1:13" x14ac:dyDescent="0.3">
      <c r="A11959" s="139">
        <f t="shared" si="12277"/>
        <v>315</v>
      </c>
      <c r="B11959" s="148">
        <f t="shared" si="12279"/>
        <v>21</v>
      </c>
      <c r="D11959" s="149" t="str">
        <f>+VLOOKUP($A11959,mUNICIPIOS!$B$4:$F$343,2,0)</f>
        <v>Chiquimula</v>
      </c>
      <c r="E11959" s="149">
        <f>+VLOOKUP($A11959,mUNICIPIOS!$B$4:$F$343,3,0)</f>
        <v>2010</v>
      </c>
      <c r="F11959" s="149" t="str">
        <f>+VLOOKUP($A11959,mUNICIPIOS!$B$4:$F$343,4,0)</f>
        <v>San Jacinto</v>
      </c>
      <c r="G11959" s="139" t="str">
        <f t="shared" ref="G11959:K11959" si="12289">+G11921</f>
        <v>04</v>
      </c>
      <c r="H11959" t="str">
        <f t="shared" si="12289"/>
        <v>IGA</v>
      </c>
      <c r="I11959" t="str">
        <f t="shared" si="12289"/>
        <v>Índice de Gestión Administrativa</v>
      </c>
      <c r="J11959" t="str">
        <f t="shared" si="12289"/>
        <v>INDICE</v>
      </c>
      <c r="K11959">
        <f t="shared" si="12289"/>
        <v>0</v>
      </c>
      <c r="L11959" s="150">
        <f>+VLOOKUP($E11959,IGA_2018!$B$8:$N$347,12,0)</f>
        <v>0.62529761138295137</v>
      </c>
      <c r="M11959" s="142" t="str">
        <f>+VLOOKUP($E11959,IGA_2018!$B$8:$N$347,13,0)</f>
        <v>Medio alto</v>
      </c>
    </row>
    <row r="11960" spans="1:13" x14ac:dyDescent="0.3">
      <c r="A11960" s="139">
        <f t="shared" si="12277"/>
        <v>315</v>
      </c>
      <c r="B11960" s="148">
        <f t="shared" si="12279"/>
        <v>22</v>
      </c>
      <c r="D11960" s="149" t="str">
        <f>+VLOOKUP($A11960,mUNICIPIOS!$B$4:$F$343,2,0)</f>
        <v>Chiquimula</v>
      </c>
      <c r="E11960" s="149">
        <f>+VLOOKUP($A11960,mUNICIPIOS!$B$4:$F$343,3,0)</f>
        <v>2010</v>
      </c>
      <c r="F11960" s="149" t="str">
        <f>+VLOOKUP($A11960,mUNICIPIOS!$B$4:$F$343,4,0)</f>
        <v>San Jacinto</v>
      </c>
      <c r="G11960" s="139" t="str">
        <f t="shared" ref="G11960:K11960" si="12290">+G11922</f>
        <v>05</v>
      </c>
      <c r="H11960" t="str">
        <f t="shared" si="12290"/>
        <v>IGF</v>
      </c>
      <c r="I11960" t="str">
        <f t="shared" si="12290"/>
        <v>Índice de Gestión Financiera</v>
      </c>
      <c r="J11960" t="str">
        <f t="shared" si="12290"/>
        <v>05-01</v>
      </c>
      <c r="K11960" t="str">
        <f t="shared" si="12290"/>
        <v>Autonomía financiera municipal</v>
      </c>
      <c r="L11960" s="150">
        <f>+VLOOKUP($E11960,IGF_2018!$B$8:$Z$347,3,0)</f>
        <v>6.6548898344371943E-2</v>
      </c>
      <c r="M11960" s="142" t="str">
        <f>+VLOOKUP($E11960,IGF_2018!$B$8:$Z$347,4,0)</f>
        <v>Bajo</v>
      </c>
    </row>
    <row r="11961" spans="1:13" x14ac:dyDescent="0.3">
      <c r="A11961" s="139">
        <f t="shared" si="12277"/>
        <v>315</v>
      </c>
      <c r="B11961" s="148">
        <f t="shared" si="12279"/>
        <v>23</v>
      </c>
      <c r="D11961" s="149" t="str">
        <f>+VLOOKUP($A11961,mUNICIPIOS!$B$4:$F$343,2,0)</f>
        <v>Chiquimula</v>
      </c>
      <c r="E11961" s="149">
        <f>+VLOOKUP($A11961,mUNICIPIOS!$B$4:$F$343,3,0)</f>
        <v>2010</v>
      </c>
      <c r="F11961" s="149" t="str">
        <f>+VLOOKUP($A11961,mUNICIPIOS!$B$4:$F$343,4,0)</f>
        <v>San Jacinto</v>
      </c>
      <c r="G11961" s="139" t="str">
        <f t="shared" ref="G11961:K11961" si="12291">+G11923</f>
        <v>05</v>
      </c>
      <c r="H11961" t="str">
        <f t="shared" si="12291"/>
        <v>IGF</v>
      </c>
      <c r="I11961" t="str">
        <f t="shared" si="12291"/>
        <v>Índice de Gestión Financiera</v>
      </c>
      <c r="J11961" t="str">
        <f t="shared" si="12291"/>
        <v>05-02</v>
      </c>
      <c r="K11961" t="str">
        <f t="shared" si="12291"/>
        <v xml:space="preserve">Ingresos propios por habitante -sin regalías- </v>
      </c>
      <c r="L11961" s="150">
        <f>+VLOOKUP($E11961,IGF_2018!$B$8:$Z$347,6,0)</f>
        <v>4.9450541489813836E-2</v>
      </c>
      <c r="M11961" s="142" t="str">
        <f>+VLOOKUP($E11961,IGF_2018!$B$8:$Z$347,7,0)</f>
        <v>Bajo</v>
      </c>
    </row>
    <row r="11962" spans="1:13" x14ac:dyDescent="0.3">
      <c r="A11962" s="139">
        <f t="shared" si="12277"/>
        <v>315</v>
      </c>
      <c r="B11962" s="148">
        <f t="shared" si="12279"/>
        <v>24</v>
      </c>
      <c r="D11962" s="149" t="str">
        <f>+VLOOKUP($A11962,mUNICIPIOS!$B$4:$F$343,2,0)</f>
        <v>Chiquimula</v>
      </c>
      <c r="E11962" s="149">
        <f>+VLOOKUP($A11962,mUNICIPIOS!$B$4:$F$343,3,0)</f>
        <v>2010</v>
      </c>
      <c r="F11962" s="149" t="str">
        <f>+VLOOKUP($A11962,mUNICIPIOS!$B$4:$F$343,4,0)</f>
        <v>San Jacinto</v>
      </c>
      <c r="G11962" s="139" t="str">
        <f t="shared" ref="G11962:K11962" si="12292">+G11924</f>
        <v>05</v>
      </c>
      <c r="H11962" t="str">
        <f t="shared" si="12292"/>
        <v>IGF</v>
      </c>
      <c r="I11962" t="str">
        <f t="shared" si="12292"/>
        <v>Índice de Gestión Financiera</v>
      </c>
      <c r="J11962" t="str">
        <f t="shared" si="12292"/>
        <v>05-03</v>
      </c>
      <c r="K11962" t="str">
        <f t="shared" si="12292"/>
        <v>Ingresos del IUSI en relación a los ingresos propios -sin regalías-</v>
      </c>
      <c r="L11962" s="150">
        <f>+VLOOKUP($E11962,IGF_2018!$B$8:$Z$347,9,0)</f>
        <v>5.1794003892320709E-2</v>
      </c>
      <c r="M11962" s="142" t="str">
        <f>+VLOOKUP($E11962,IGF_2018!$B$8:$Z$347,10,0)</f>
        <v>Bajo</v>
      </c>
    </row>
    <row r="11963" spans="1:13" x14ac:dyDescent="0.3">
      <c r="A11963" s="139">
        <f t="shared" si="12277"/>
        <v>315</v>
      </c>
      <c r="B11963" s="148">
        <f t="shared" si="12279"/>
        <v>25</v>
      </c>
      <c r="D11963" s="149" t="str">
        <f>+VLOOKUP($A11963,mUNICIPIOS!$B$4:$F$343,2,0)</f>
        <v>Chiquimula</v>
      </c>
      <c r="E11963" s="149">
        <f>+VLOOKUP($A11963,mUNICIPIOS!$B$4:$F$343,3,0)</f>
        <v>2010</v>
      </c>
      <c r="F11963" s="149" t="str">
        <f>+VLOOKUP($A11963,mUNICIPIOS!$B$4:$F$343,4,0)</f>
        <v>San Jacinto</v>
      </c>
      <c r="G11963" s="139" t="str">
        <f t="shared" ref="G11963:K11963" si="12293">+G11925</f>
        <v>05</v>
      </c>
      <c r="H11963" t="str">
        <f t="shared" si="12293"/>
        <v>IGF</v>
      </c>
      <c r="I11963" t="str">
        <f t="shared" si="12293"/>
        <v>Índice de Gestión Financiera</v>
      </c>
      <c r="J11963" t="str">
        <f t="shared" si="12293"/>
        <v>05-04</v>
      </c>
      <c r="K11963" t="str">
        <f t="shared" si="12293"/>
        <v>Inversión anual en capital fijo por habitante</v>
      </c>
      <c r="L11963" s="150">
        <f>+VLOOKUP($E11963,IGF_2018!$B$8:$Z$347,12,0)</f>
        <v>0.13124530360979966</v>
      </c>
      <c r="M11963" s="142" t="str">
        <f>+VLOOKUP($E11963,IGF_2018!$B$8:$Z$347,13,0)</f>
        <v>Bajo</v>
      </c>
    </row>
    <row r="11964" spans="1:13" x14ac:dyDescent="0.3">
      <c r="A11964" s="139">
        <f t="shared" si="12277"/>
        <v>315</v>
      </c>
      <c r="B11964" s="148">
        <f t="shared" si="12279"/>
        <v>26</v>
      </c>
      <c r="D11964" s="149" t="str">
        <f>+VLOOKUP($A11964,mUNICIPIOS!$B$4:$F$343,2,0)</f>
        <v>Chiquimula</v>
      </c>
      <c r="E11964" s="149">
        <f>+VLOOKUP($A11964,mUNICIPIOS!$B$4:$F$343,3,0)</f>
        <v>2010</v>
      </c>
      <c r="F11964" s="149" t="str">
        <f>+VLOOKUP($A11964,mUNICIPIOS!$B$4:$F$343,4,0)</f>
        <v>San Jacinto</v>
      </c>
      <c r="G11964" s="139" t="str">
        <f t="shared" ref="G11964:K11964" si="12294">+G11926</f>
        <v>05</v>
      </c>
      <c r="H11964" t="str">
        <f t="shared" si="12294"/>
        <v>IGF</v>
      </c>
      <c r="I11964" t="str">
        <f t="shared" si="12294"/>
        <v>Índice de Gestión Financiera</v>
      </c>
      <c r="J11964" t="str">
        <f t="shared" si="12294"/>
        <v>05-05</v>
      </c>
      <c r="K11964" t="str">
        <f t="shared" si="12294"/>
        <v>Inversión anual en capital fijo con recursos percibidos por ingresos propios</v>
      </c>
      <c r="L11964" s="150">
        <f>+VLOOKUP($E11964,IGF_2018!$B$8:$Z$347,15,0)</f>
        <v>0</v>
      </c>
      <c r="M11964" s="142" t="str">
        <f>+VLOOKUP($E11964,IGF_2018!$B$8:$Z$347,16,0)</f>
        <v>Bajo</v>
      </c>
    </row>
    <row r="11965" spans="1:13" x14ac:dyDescent="0.3">
      <c r="A11965" s="139">
        <f t="shared" si="12277"/>
        <v>315</v>
      </c>
      <c r="B11965" s="148">
        <f t="shared" si="12279"/>
        <v>27</v>
      </c>
      <c r="D11965" s="149" t="str">
        <f>+VLOOKUP($A11965,mUNICIPIOS!$B$4:$F$343,2,0)</f>
        <v>Chiquimula</v>
      </c>
      <c r="E11965" s="149">
        <f>+VLOOKUP($A11965,mUNICIPIOS!$B$4:$F$343,3,0)</f>
        <v>2010</v>
      </c>
      <c r="F11965" s="149" t="str">
        <f>+VLOOKUP($A11965,mUNICIPIOS!$B$4:$F$343,4,0)</f>
        <v>San Jacinto</v>
      </c>
      <c r="G11965" s="139" t="str">
        <f t="shared" ref="G11965:K11965" si="12295">+G11927</f>
        <v>05</v>
      </c>
      <c r="H11965" t="str">
        <f t="shared" si="12295"/>
        <v>IGF</v>
      </c>
      <c r="I11965" t="str">
        <f t="shared" si="12295"/>
        <v>Índice de Gestión Financiera</v>
      </c>
      <c r="J11965" t="str">
        <f t="shared" si="12295"/>
        <v>05-06</v>
      </c>
      <c r="K11965" t="str">
        <f t="shared" si="12295"/>
        <v xml:space="preserve">Inversión anual en capital fijo con recursos percibidos por transferencias del Gobierno Central </v>
      </c>
      <c r="L11965" s="150">
        <f>+VLOOKUP($E11965,IGF_2018!$B$8:$Z$347,18,0)</f>
        <v>3.0087675331344942E-2</v>
      </c>
      <c r="M11965" s="142" t="str">
        <f>+VLOOKUP($E11965,IGF_2018!$B$8:$Z$347,19,0)</f>
        <v>Bajo</v>
      </c>
    </row>
    <row r="11966" spans="1:13" x14ac:dyDescent="0.3">
      <c r="A11966" s="139">
        <f t="shared" si="12277"/>
        <v>315</v>
      </c>
      <c r="B11966" s="148">
        <f t="shared" si="12279"/>
        <v>28</v>
      </c>
      <c r="D11966" s="149" t="str">
        <f>+VLOOKUP($A11966,mUNICIPIOS!$B$4:$F$343,2,0)</f>
        <v>Chiquimula</v>
      </c>
      <c r="E11966" s="149">
        <f>+VLOOKUP($A11966,mUNICIPIOS!$B$4:$F$343,3,0)</f>
        <v>2010</v>
      </c>
      <c r="F11966" s="149" t="str">
        <f>+VLOOKUP($A11966,mUNICIPIOS!$B$4:$F$343,4,0)</f>
        <v>San Jacinto</v>
      </c>
      <c r="G11966" s="139" t="str">
        <f t="shared" ref="G11966:K11966" si="12296">+G11928</f>
        <v>05</v>
      </c>
      <c r="H11966" t="str">
        <f t="shared" si="12296"/>
        <v>IGF</v>
      </c>
      <c r="I11966" t="str">
        <f t="shared" si="12296"/>
        <v>Índice de Gestión Financiera</v>
      </c>
      <c r="J11966" t="str">
        <f t="shared" si="12296"/>
        <v>05-07</v>
      </c>
      <c r="K11966" t="str">
        <f t="shared" si="12296"/>
        <v>Financiamiento por endeudamiento municipal</v>
      </c>
      <c r="L11966" s="150">
        <f>+VLOOKUP($E11966,IGF_2018!$B$8:$Z$347,21,0)</f>
        <v>1</v>
      </c>
      <c r="M11966" s="142" t="str">
        <f>+VLOOKUP($E11966,IGF_2018!$B$8:$Z$347,22,0)</f>
        <v>Alto</v>
      </c>
    </row>
    <row r="11967" spans="1:13" x14ac:dyDescent="0.3">
      <c r="A11967" s="139">
        <f t="shared" si="12277"/>
        <v>315</v>
      </c>
      <c r="B11967" s="148">
        <f t="shared" si="12279"/>
        <v>29</v>
      </c>
      <c r="D11967" s="149" t="str">
        <f>+VLOOKUP($A11967,mUNICIPIOS!$B$4:$F$343,2,0)</f>
        <v>Chiquimula</v>
      </c>
      <c r="E11967" s="149">
        <f>+VLOOKUP($A11967,mUNICIPIOS!$B$4:$F$343,3,0)</f>
        <v>2010</v>
      </c>
      <c r="F11967" s="149" t="str">
        <f>+VLOOKUP($A11967,mUNICIPIOS!$B$4:$F$343,4,0)</f>
        <v>San Jacinto</v>
      </c>
      <c r="G11967" s="139" t="str">
        <f t="shared" ref="G11967:K11967" si="12297">+G11929</f>
        <v>05</v>
      </c>
      <c r="H11967" t="str">
        <f t="shared" si="12297"/>
        <v>IGF</v>
      </c>
      <c r="I11967" t="str">
        <f t="shared" si="12297"/>
        <v>Índice de Gestión Financiera</v>
      </c>
      <c r="J11967" t="str">
        <f t="shared" si="12297"/>
        <v>INDICE</v>
      </c>
      <c r="K11967">
        <f t="shared" si="12297"/>
        <v>0</v>
      </c>
      <c r="L11967" s="150">
        <f>+VLOOKUP($E11967,IGF_2018!$B$8:$Z$347,24,0)</f>
        <v>0.24451258625018371</v>
      </c>
      <c r="M11967" s="142" t="str">
        <f>+VLOOKUP($E11967,IGF_2018!$B$8:$Z$347,25,0)</f>
        <v>Medio bajo</v>
      </c>
    </row>
    <row r="11968" spans="1:13" x14ac:dyDescent="0.3">
      <c r="A11968" s="139">
        <f t="shared" si="12277"/>
        <v>315</v>
      </c>
      <c r="B11968" s="148">
        <f t="shared" si="12279"/>
        <v>30</v>
      </c>
      <c r="D11968" s="149" t="str">
        <f>+VLOOKUP($A11968,mUNICIPIOS!$B$4:$F$343,2,0)</f>
        <v>Chiquimula</v>
      </c>
      <c r="E11968" s="149">
        <f>+VLOOKUP($A11968,mUNICIPIOS!$B$4:$F$343,3,0)</f>
        <v>2010</v>
      </c>
      <c r="F11968" s="149" t="str">
        <f>+VLOOKUP($A11968,mUNICIPIOS!$B$4:$F$343,4,0)</f>
        <v>San Jacinto</v>
      </c>
      <c r="G11968" s="139" t="str">
        <f t="shared" ref="G11968:K11968" si="12298">+G11930</f>
        <v>06</v>
      </c>
      <c r="H11968" t="str">
        <f t="shared" si="12298"/>
        <v>IGE</v>
      </c>
      <c r="I11968" t="str">
        <f t="shared" si="12298"/>
        <v>Índice de Gestión Estratégica</v>
      </c>
      <c r="J11968" t="str">
        <f t="shared" si="12298"/>
        <v>06-01</v>
      </c>
      <c r="K11968" t="str">
        <f t="shared" si="12298"/>
        <v>Ejecución del Plan Operativo Anual  (POA)</v>
      </c>
      <c r="L11968" s="150">
        <f>+VLOOKUP($E11968,IGE_2018!$B$8:$Z$347,3,0)</f>
        <v>0.70862068965517244</v>
      </c>
      <c r="M11968" s="142" t="str">
        <f>+VLOOKUP($E11968,IGE_2018!$B$8:$Z$347,4,0)</f>
        <v>Medio alto</v>
      </c>
    </row>
    <row r="11969" spans="1:13" x14ac:dyDescent="0.3">
      <c r="A11969" s="139">
        <f t="shared" si="12277"/>
        <v>315</v>
      </c>
      <c r="B11969" s="148">
        <f t="shared" si="12279"/>
        <v>31</v>
      </c>
      <c r="D11969" s="149" t="str">
        <f>+VLOOKUP($A11969,mUNICIPIOS!$B$4:$F$343,2,0)</f>
        <v>Chiquimula</v>
      </c>
      <c r="E11969" s="149">
        <f>+VLOOKUP($A11969,mUNICIPIOS!$B$4:$F$343,3,0)</f>
        <v>2010</v>
      </c>
      <c r="F11969" s="149" t="str">
        <f>+VLOOKUP($A11969,mUNICIPIOS!$B$4:$F$343,4,0)</f>
        <v>San Jacinto</v>
      </c>
      <c r="G11969" s="139" t="str">
        <f t="shared" ref="G11969:K11969" si="12299">+G11931</f>
        <v>06</v>
      </c>
      <c r="H11969" t="str">
        <f t="shared" si="12299"/>
        <v>IGE</v>
      </c>
      <c r="I11969" t="str">
        <f t="shared" si="12299"/>
        <v>Índice de Gestión Estratégica</v>
      </c>
      <c r="J11969" t="str">
        <f t="shared" si="12299"/>
        <v>06-02</v>
      </c>
      <c r="K11969" t="str">
        <f t="shared" si="12299"/>
        <v>Relación Plan de Desarrollo Municipal y Ordenamiento Territorial (PDM-OT) - Plan Estratégico Institucional (PEI) - Plan Operativo Multianual (POM) - Plan Operativo Anual (POA)</v>
      </c>
      <c r="L11969" s="150">
        <f>+VLOOKUP($E11969,IGE_2018!$B$8:$Z$347,6,0)</f>
        <v>0.5418330308529945</v>
      </c>
      <c r="M11969" s="142" t="str">
        <f>+VLOOKUP($E11969,IGE_2018!$B$8:$Z$347,7,0)</f>
        <v>Medio</v>
      </c>
    </row>
    <row r="11970" spans="1:13" x14ac:dyDescent="0.3">
      <c r="A11970" s="139">
        <f t="shared" si="12277"/>
        <v>315</v>
      </c>
      <c r="B11970" s="148">
        <f t="shared" si="12279"/>
        <v>32</v>
      </c>
      <c r="D11970" s="149" t="str">
        <f>+VLOOKUP($A11970,mUNICIPIOS!$B$4:$F$343,2,0)</f>
        <v>Chiquimula</v>
      </c>
      <c r="E11970" s="149">
        <f>+VLOOKUP($A11970,mUNICIPIOS!$B$4:$F$343,3,0)</f>
        <v>2010</v>
      </c>
      <c r="F11970" s="149" t="str">
        <f>+VLOOKUP($A11970,mUNICIPIOS!$B$4:$F$343,4,0)</f>
        <v>San Jacinto</v>
      </c>
      <c r="G11970" s="139" t="str">
        <f t="shared" ref="G11970:K11970" si="12300">+G11932</f>
        <v>06</v>
      </c>
      <c r="H11970" t="str">
        <f t="shared" si="12300"/>
        <v>IGE</v>
      </c>
      <c r="I11970" t="str">
        <f t="shared" si="12300"/>
        <v>Índice de Gestión Estratégica</v>
      </c>
      <c r="J11970" t="str">
        <f t="shared" si="12300"/>
        <v>06-03</v>
      </c>
      <c r="K11970" t="str">
        <f t="shared" si="12300"/>
        <v>Presupuesto de egresos relacionado a competencias municipales que responden a prioridades nacionales de desarrollo.</v>
      </c>
      <c r="L11970" s="150">
        <f>+VLOOKUP($E11970,IGE_2018!$B$8:$Z$347,9,0)</f>
        <v>0.29988583776594535</v>
      </c>
      <c r="M11970" s="142" t="str">
        <f>+VLOOKUP($E11970,IGE_2018!$B$8:$Z$347,10,0)</f>
        <v>Medio bajo</v>
      </c>
    </row>
    <row r="11971" spans="1:13" x14ac:dyDescent="0.3">
      <c r="A11971" s="139">
        <f t="shared" si="12277"/>
        <v>315</v>
      </c>
      <c r="B11971" s="148">
        <f t="shared" si="12279"/>
        <v>33</v>
      </c>
      <c r="D11971" s="149" t="str">
        <f>+VLOOKUP($A11971,mUNICIPIOS!$B$4:$F$343,2,0)</f>
        <v>Chiquimula</v>
      </c>
      <c r="E11971" s="149">
        <f>+VLOOKUP($A11971,mUNICIPIOS!$B$4:$F$343,3,0)</f>
        <v>2010</v>
      </c>
      <c r="F11971" s="149" t="str">
        <f>+VLOOKUP($A11971,mUNICIPIOS!$B$4:$F$343,4,0)</f>
        <v>San Jacinto</v>
      </c>
      <c r="G11971" s="139" t="str">
        <f t="shared" ref="G11971:K11971" si="12301">+G11933</f>
        <v>06</v>
      </c>
      <c r="H11971" t="str">
        <f t="shared" si="12301"/>
        <v>IGE</v>
      </c>
      <c r="I11971" t="str">
        <f t="shared" si="12301"/>
        <v>Índice de Gestión Estratégica</v>
      </c>
      <c r="J11971" t="str">
        <f t="shared" si="12301"/>
        <v>06-04</v>
      </c>
      <c r="K11971" t="str">
        <f t="shared" si="12301"/>
        <v>Institucionalización de la gestión ordenada del territorio</v>
      </c>
      <c r="L11971" s="150">
        <f>+VLOOKUP($E11971,IGE_2018!$B$8:$Z$347,12,0)</f>
        <v>0.75000000000000011</v>
      </c>
      <c r="M11971" s="142" t="str">
        <f>+VLOOKUP($E11971,IGE_2018!$B$8:$Z$347,13,0)</f>
        <v>Medio alto</v>
      </c>
    </row>
    <row r="11972" spans="1:13" x14ac:dyDescent="0.3">
      <c r="A11972" s="139">
        <f t="shared" si="12277"/>
        <v>315</v>
      </c>
      <c r="B11972" s="148">
        <f t="shared" si="12279"/>
        <v>34</v>
      </c>
      <c r="D11972" s="149" t="str">
        <f>+VLOOKUP($A11972,mUNICIPIOS!$B$4:$F$343,2,0)</f>
        <v>Chiquimula</v>
      </c>
      <c r="E11972" s="149">
        <f>+VLOOKUP($A11972,mUNICIPIOS!$B$4:$F$343,3,0)</f>
        <v>2010</v>
      </c>
      <c r="F11972" s="149" t="str">
        <f>+VLOOKUP($A11972,mUNICIPIOS!$B$4:$F$343,4,0)</f>
        <v>San Jacinto</v>
      </c>
      <c r="G11972" s="139" t="str">
        <f t="shared" ref="G11972:K11972" si="12302">+G11934</f>
        <v>06</v>
      </c>
      <c r="H11972" t="str">
        <f t="shared" si="12302"/>
        <v>IGE</v>
      </c>
      <c r="I11972" t="str">
        <f t="shared" si="12302"/>
        <v>Índice de Gestión Estratégica</v>
      </c>
      <c r="J11972" t="str">
        <f t="shared" si="12302"/>
        <v>06-05</v>
      </c>
      <c r="K11972" t="str">
        <f t="shared" si="12302"/>
        <v>Acciones para la gestión ordenada del territorio</v>
      </c>
      <c r="L11972" s="150">
        <f>+VLOOKUP($E11972,IGE_2018!$B$8:$Z$347,15,0)</f>
        <v>0.4200000000000001</v>
      </c>
      <c r="M11972" s="142" t="str">
        <f>+VLOOKUP($E11972,IGE_2018!$B$8:$Z$347,16,0)</f>
        <v>Medio</v>
      </c>
    </row>
    <row r="11973" spans="1:13" x14ac:dyDescent="0.3">
      <c r="A11973" s="139">
        <f t="shared" si="12277"/>
        <v>315</v>
      </c>
      <c r="B11973" s="148">
        <f t="shared" si="12279"/>
        <v>35</v>
      </c>
      <c r="D11973" s="149" t="str">
        <f>+VLOOKUP($A11973,mUNICIPIOS!$B$4:$F$343,2,0)</f>
        <v>Chiquimula</v>
      </c>
      <c r="E11973" s="149">
        <f>+VLOOKUP($A11973,mUNICIPIOS!$B$4:$F$343,3,0)</f>
        <v>2010</v>
      </c>
      <c r="F11973" s="149" t="str">
        <f>+VLOOKUP($A11973,mUNICIPIOS!$B$4:$F$343,4,0)</f>
        <v>San Jacinto</v>
      </c>
      <c r="G11973" s="139" t="str">
        <f t="shared" ref="G11973:K11973" si="12303">+G11935</f>
        <v>06</v>
      </c>
      <c r="H11973" t="str">
        <f t="shared" si="12303"/>
        <v>IGE</v>
      </c>
      <c r="I11973" t="str">
        <f t="shared" si="12303"/>
        <v>Índice de Gestión Estratégica</v>
      </c>
      <c r="J11973" t="str">
        <f t="shared" si="12303"/>
        <v>06-06</v>
      </c>
      <c r="K11973" t="str">
        <f t="shared" si="12303"/>
        <v>Gestión de riesgo en la formulación de proyectos derivados de la planificación operativa anual</v>
      </c>
      <c r="L11973" s="150">
        <f>+VLOOKUP($E11973,IGE_2018!$B$8:$Z$347,18,0)</f>
        <v>0</v>
      </c>
      <c r="M11973" s="142" t="str">
        <f>+VLOOKUP($E11973,IGE_2018!$B$8:$Z$347,19,0)</f>
        <v>Bajo</v>
      </c>
    </row>
    <row r="11974" spans="1:13" x14ac:dyDescent="0.3">
      <c r="A11974" s="139">
        <f t="shared" si="12277"/>
        <v>315</v>
      </c>
      <c r="B11974" s="148">
        <f t="shared" si="12279"/>
        <v>36</v>
      </c>
      <c r="D11974" s="149" t="str">
        <f>+VLOOKUP($A11974,mUNICIPIOS!$B$4:$F$343,2,0)</f>
        <v>Chiquimula</v>
      </c>
      <c r="E11974" s="149">
        <f>+VLOOKUP($A11974,mUNICIPIOS!$B$4:$F$343,3,0)</f>
        <v>2010</v>
      </c>
      <c r="F11974" s="149" t="str">
        <f>+VLOOKUP($A11974,mUNICIPIOS!$B$4:$F$343,4,0)</f>
        <v>San Jacinto</v>
      </c>
      <c r="G11974" s="139" t="str">
        <f t="shared" ref="G11974:K11974" si="12304">+G11936</f>
        <v>06</v>
      </c>
      <c r="H11974" t="str">
        <f t="shared" si="12304"/>
        <v>IGE</v>
      </c>
      <c r="I11974" t="str">
        <f t="shared" si="12304"/>
        <v>Índice de Gestión Estratégica</v>
      </c>
      <c r="J11974" t="str">
        <f t="shared" si="12304"/>
        <v>06-07</v>
      </c>
      <c r="K11974" t="str">
        <f t="shared" si="12304"/>
        <v>Ingresos por servicios ambientales en relación a los ingresos propios sin regalías</v>
      </c>
      <c r="L11974" s="150">
        <f>+VLOOKUP($E11974,IGE_2018!$B$8:$Z$347,21,0)</f>
        <v>0</v>
      </c>
      <c r="M11974" s="142" t="str">
        <f>+VLOOKUP($E11974,IGE_2018!$B$8:$Z$347,22,0)</f>
        <v>Bajo</v>
      </c>
    </row>
    <row r="11975" spans="1:13" x14ac:dyDescent="0.3">
      <c r="A11975" s="139">
        <f t="shared" si="12277"/>
        <v>315</v>
      </c>
      <c r="B11975" s="148">
        <f t="shared" si="12279"/>
        <v>37</v>
      </c>
      <c r="D11975" s="149" t="str">
        <f>+VLOOKUP($A11975,mUNICIPIOS!$B$4:$F$343,2,0)</f>
        <v>Chiquimula</v>
      </c>
      <c r="E11975" s="149">
        <f>+VLOOKUP($A11975,mUNICIPIOS!$B$4:$F$343,3,0)</f>
        <v>2010</v>
      </c>
      <c r="F11975" s="149" t="str">
        <f>+VLOOKUP($A11975,mUNICIPIOS!$B$4:$F$343,4,0)</f>
        <v>San Jacinto</v>
      </c>
      <c r="G11975" s="139" t="str">
        <f t="shared" ref="G11975:K11975" si="12305">+G11937</f>
        <v>06</v>
      </c>
      <c r="H11975" t="str">
        <f t="shared" si="12305"/>
        <v>IGE</v>
      </c>
      <c r="I11975" t="str">
        <f t="shared" si="12305"/>
        <v>Índice de Gestión Estratégica</v>
      </c>
      <c r="J11975" t="str">
        <f t="shared" si="12305"/>
        <v>INDICE</v>
      </c>
      <c r="K11975">
        <f t="shared" si="12305"/>
        <v>0</v>
      </c>
      <c r="L11975" s="150">
        <f>+VLOOKUP($E11975,IGE_2018!$B$8:$Z$347,24,0)</f>
        <v>0.40053951751771139</v>
      </c>
      <c r="M11975" s="142" t="str">
        <f>+VLOOKUP($E11975,IGE_2018!$B$8:$Z$347,25,0)</f>
        <v>Medio</v>
      </c>
    </row>
    <row r="11976" spans="1:13" x14ac:dyDescent="0.3">
      <c r="A11976" s="139">
        <f t="shared" si="12277"/>
        <v>315</v>
      </c>
      <c r="B11976" s="148">
        <f t="shared" si="12279"/>
        <v>38</v>
      </c>
      <c r="D11976" s="149" t="str">
        <f>+VLOOKUP($A11976,mUNICIPIOS!$B$4:$F$343,2,0)</f>
        <v>Chiquimula</v>
      </c>
      <c r="E11976" s="149">
        <f>+VLOOKUP($A11976,mUNICIPIOS!$B$4:$F$343,3,0)</f>
        <v>2010</v>
      </c>
      <c r="F11976" s="149" t="str">
        <f>+VLOOKUP($A11976,mUNICIPIOS!$B$4:$F$343,4,0)</f>
        <v>San Jacinto</v>
      </c>
      <c r="G11976" s="139" t="str">
        <f t="shared" ref="G11976:K11976" si="12306">+G11938</f>
        <v>RANKING</v>
      </c>
      <c r="H11976" t="str">
        <f t="shared" si="12306"/>
        <v>RGM</v>
      </c>
      <c r="I11976" t="str">
        <f t="shared" si="12306"/>
        <v>Ranking de la Gestión Municipal 2018</v>
      </c>
      <c r="J11976" t="str">
        <f t="shared" si="12306"/>
        <v>RANKING</v>
      </c>
      <c r="K11976">
        <f t="shared" si="12306"/>
        <v>0</v>
      </c>
      <c r="L11976" s="151">
        <f>+VLOOKUP($E11976,Resultados_generales!$C$8:$AE$347,27,0)</f>
        <v>0.48804470322786431</v>
      </c>
      <c r="M11976" t="str">
        <f>+VLOOKUP($E11976,Resultados_generales!$C$8:$AE$347,28,0)</f>
        <v>Medio</v>
      </c>
    </row>
    <row r="11977" spans="1:13" x14ac:dyDescent="0.3">
      <c r="A11977" s="139">
        <f t="shared" si="12277"/>
        <v>316</v>
      </c>
      <c r="B11977" s="148">
        <f t="shared" si="12279"/>
        <v>1</v>
      </c>
      <c r="D11977" s="149" t="str">
        <f>+VLOOKUP($A11977,mUNICIPIOS!$B$4:$F$343,2,0)</f>
        <v>Chiquimula</v>
      </c>
      <c r="E11977" s="149">
        <f>+VLOOKUP($A11977,mUNICIPIOS!$B$4:$F$343,3,0)</f>
        <v>2011</v>
      </c>
      <c r="F11977" s="149" t="str">
        <f>+VLOOKUP($A11977,mUNICIPIOS!$B$4:$F$343,4,0)</f>
        <v>Ipala</v>
      </c>
      <c r="G11977" s="139" t="str">
        <f t="shared" ref="G11977:K11977" si="12307">+G11939</f>
        <v>01</v>
      </c>
      <c r="H11977" t="str">
        <f t="shared" si="12307"/>
        <v>IPC</v>
      </c>
      <c r="I11977" t="str">
        <f t="shared" si="12307"/>
        <v>Índice de Participación Ciudadana</v>
      </c>
      <c r="J11977" t="str">
        <f t="shared" si="12307"/>
        <v>01-01</v>
      </c>
      <c r="K11977" t="str">
        <f t="shared" si="12307"/>
        <v>Número de reuniones del COMUDE en el año de la medición.</v>
      </c>
      <c r="L11977" s="150">
        <f>+VLOOKUP($E11977,IPC_2018!$B$8:$T$347,3,0)</f>
        <v>1</v>
      </c>
      <c r="M11977" s="142" t="str">
        <f>+VLOOKUP($E11977,IPC_2018!$B$8:$T$347,4,0)</f>
        <v>Alto</v>
      </c>
    </row>
    <row r="11978" spans="1:13" x14ac:dyDescent="0.3">
      <c r="A11978" s="139">
        <f t="shared" si="12277"/>
        <v>316</v>
      </c>
      <c r="B11978" s="148">
        <f t="shared" si="12279"/>
        <v>2</v>
      </c>
      <c r="D11978" s="149" t="str">
        <f>+VLOOKUP($A11978,mUNICIPIOS!$B$4:$F$343,2,0)</f>
        <v>Chiquimula</v>
      </c>
      <c r="E11978" s="149">
        <f>+VLOOKUP($A11978,mUNICIPIOS!$B$4:$F$343,3,0)</f>
        <v>2011</v>
      </c>
      <c r="F11978" s="149" t="str">
        <f>+VLOOKUP($A11978,mUNICIPIOS!$B$4:$F$343,4,0)</f>
        <v>Ipala</v>
      </c>
      <c r="G11978" s="139" t="str">
        <f t="shared" ref="G11978:K11978" si="12308">+G11940</f>
        <v>01</v>
      </c>
      <c r="H11978" t="str">
        <f t="shared" si="12308"/>
        <v>IPC</v>
      </c>
      <c r="I11978" t="str">
        <f t="shared" si="12308"/>
        <v>Índice de Participación Ciudadana</v>
      </c>
      <c r="J11978" t="str">
        <f t="shared" si="12308"/>
        <v>01-02</v>
      </c>
      <c r="K11978" t="str">
        <f t="shared" si="12308"/>
        <v>Participación de Alcaldes, Concejales y Síndicos determinados o designados en el COMUDE</v>
      </c>
      <c r="L11978" s="150">
        <f>+VLOOKUP($E11978,IPC_2018!$B$8:$T$347,6,0)</f>
        <v>0.90104166666666674</v>
      </c>
      <c r="M11978" s="142" t="str">
        <f>+VLOOKUP($E11978,IPC_2018!$B$8:$T$347,7,0)</f>
        <v>Alto</v>
      </c>
    </row>
    <row r="11979" spans="1:13" x14ac:dyDescent="0.3">
      <c r="A11979" s="139">
        <f t="shared" si="12277"/>
        <v>316</v>
      </c>
      <c r="B11979" s="148">
        <f t="shared" si="12279"/>
        <v>3</v>
      </c>
      <c r="D11979" s="149" t="str">
        <f>+VLOOKUP($A11979,mUNICIPIOS!$B$4:$F$343,2,0)</f>
        <v>Chiquimula</v>
      </c>
      <c r="E11979" s="149">
        <f>+VLOOKUP($A11979,mUNICIPIOS!$B$4:$F$343,3,0)</f>
        <v>2011</v>
      </c>
      <c r="F11979" s="149" t="str">
        <f>+VLOOKUP($A11979,mUNICIPIOS!$B$4:$F$343,4,0)</f>
        <v>Ipala</v>
      </c>
      <c r="G11979" s="139" t="str">
        <f t="shared" ref="G11979:K11979" si="12309">+G11941</f>
        <v>01</v>
      </c>
      <c r="H11979" t="str">
        <f t="shared" si="12309"/>
        <v>IPC</v>
      </c>
      <c r="I11979" t="str">
        <f t="shared" si="12309"/>
        <v>Índice de Participación Ciudadana</v>
      </c>
      <c r="J11979" t="str">
        <f t="shared" si="12309"/>
        <v>01-03</v>
      </c>
      <c r="K11979" t="str">
        <f t="shared" si="12309"/>
        <v>Participación  de organizaciones de jóvenes, mujeres, pueblos mayas, xincas, garífunas, y otras organizaciones en el Comude</v>
      </c>
      <c r="L11979" s="150">
        <f>+VLOOKUP($E11979,IPC_2018!$B$8:$T$347,9,0)</f>
        <v>0.31050228310502287</v>
      </c>
      <c r="M11979" s="142" t="str">
        <f>+VLOOKUP($E11979,IPC_2018!$B$8:$T$347,10,0)</f>
        <v>Medio bajo</v>
      </c>
    </row>
    <row r="11980" spans="1:13" x14ac:dyDescent="0.3">
      <c r="A11980" s="139">
        <f t="shared" si="12277"/>
        <v>316</v>
      </c>
      <c r="B11980" s="148">
        <f t="shared" si="12279"/>
        <v>4</v>
      </c>
      <c r="D11980" s="149" t="str">
        <f>+VLOOKUP($A11980,mUNICIPIOS!$B$4:$F$343,2,0)</f>
        <v>Chiquimula</v>
      </c>
      <c r="E11980" s="149">
        <f>+VLOOKUP($A11980,mUNICIPIOS!$B$4:$F$343,3,0)</f>
        <v>2011</v>
      </c>
      <c r="F11980" s="149" t="str">
        <f>+VLOOKUP($A11980,mUNICIPIOS!$B$4:$F$343,4,0)</f>
        <v>Ipala</v>
      </c>
      <c r="G11980" s="139" t="str">
        <f t="shared" ref="G11980:K11980" si="12310">+G11942</f>
        <v>01</v>
      </c>
      <c r="H11980" t="str">
        <f t="shared" si="12310"/>
        <v>IPC</v>
      </c>
      <c r="I11980" t="str">
        <f t="shared" si="12310"/>
        <v>Índice de Participación Ciudadana</v>
      </c>
      <c r="J11980" t="str">
        <f t="shared" si="12310"/>
        <v>01-04</v>
      </c>
      <c r="K11980" t="str">
        <f t="shared" si="12310"/>
        <v>Representatividad territorial del Comude.</v>
      </c>
      <c r="L11980" s="150">
        <f>+VLOOKUP($E11980,IPC_2018!$B$8:$T$347,12,0)</f>
        <v>0.76249999999999996</v>
      </c>
      <c r="M11980" s="142" t="str">
        <f>+VLOOKUP($E11980,IPC_2018!$B$8:$T$347,13,0)</f>
        <v>Medio alto</v>
      </c>
    </row>
    <row r="11981" spans="1:13" x14ac:dyDescent="0.3">
      <c r="A11981" s="139">
        <f t="shared" si="12277"/>
        <v>316</v>
      </c>
      <c r="B11981" s="148">
        <f t="shared" si="12279"/>
        <v>5</v>
      </c>
      <c r="D11981" s="149" t="str">
        <f>+VLOOKUP($A11981,mUNICIPIOS!$B$4:$F$343,2,0)</f>
        <v>Chiquimula</v>
      </c>
      <c r="E11981" s="149">
        <f>+VLOOKUP($A11981,mUNICIPIOS!$B$4:$F$343,3,0)</f>
        <v>2011</v>
      </c>
      <c r="F11981" s="149" t="str">
        <f>+VLOOKUP($A11981,mUNICIPIOS!$B$4:$F$343,4,0)</f>
        <v>Ipala</v>
      </c>
      <c r="G11981" s="139" t="str">
        <f t="shared" ref="G11981:K11981" si="12311">+G11943</f>
        <v>01</v>
      </c>
      <c r="H11981" t="str">
        <f t="shared" si="12311"/>
        <v>IPC</v>
      </c>
      <c r="I11981" t="str">
        <f t="shared" si="12311"/>
        <v>Índice de Participación Ciudadana</v>
      </c>
      <c r="J11981" t="str">
        <f t="shared" si="12311"/>
        <v>01-05</v>
      </c>
      <c r="K11981" t="str">
        <f t="shared" si="12311"/>
        <v>Funcionamiento del Comude</v>
      </c>
      <c r="L11981" s="150">
        <f>+VLOOKUP($E11981,IPC_2018!$B$8:$T$347,15,0)</f>
        <v>0.24911660786187864</v>
      </c>
      <c r="M11981" s="142" t="str">
        <f>+VLOOKUP($E11981,IPC_2018!$B$8:$T$347,16,0)</f>
        <v>Medio bajo</v>
      </c>
    </row>
    <row r="11982" spans="1:13" x14ac:dyDescent="0.3">
      <c r="A11982" s="139">
        <f t="shared" si="12277"/>
        <v>316</v>
      </c>
      <c r="B11982" s="148">
        <f t="shared" si="12279"/>
        <v>6</v>
      </c>
      <c r="D11982" s="149" t="str">
        <f>+VLOOKUP($A11982,mUNICIPIOS!$B$4:$F$343,2,0)</f>
        <v>Chiquimula</v>
      </c>
      <c r="E11982" s="149">
        <f>+VLOOKUP($A11982,mUNICIPIOS!$B$4:$F$343,3,0)</f>
        <v>2011</v>
      </c>
      <c r="F11982" s="149" t="str">
        <f>+VLOOKUP($A11982,mUNICIPIOS!$B$4:$F$343,4,0)</f>
        <v>Ipala</v>
      </c>
      <c r="G11982" s="139" t="str">
        <f t="shared" ref="G11982:K11982" si="12312">+G11944</f>
        <v>01</v>
      </c>
      <c r="H11982" t="str">
        <f t="shared" si="12312"/>
        <v>IPC</v>
      </c>
      <c r="I11982" t="str">
        <f t="shared" si="12312"/>
        <v>Índice de Participación Ciudadana</v>
      </c>
      <c r="J11982" t="str">
        <f t="shared" si="12312"/>
        <v>INDICE</v>
      </c>
      <c r="K11982">
        <f t="shared" si="12312"/>
        <v>0</v>
      </c>
      <c r="L11982" s="150">
        <f>+VLOOKUP($E11982,IPC_2018!$B$8:$T$347,18,0)</f>
        <v>0.73594804197836861</v>
      </c>
      <c r="M11982" s="142" t="str">
        <f>+VLOOKUP($E11982,IPC_2018!$B$8:$T$347,19,0)</f>
        <v>Medio alto</v>
      </c>
    </row>
    <row r="11983" spans="1:13" x14ac:dyDescent="0.3">
      <c r="A11983" s="139">
        <f t="shared" si="12277"/>
        <v>316</v>
      </c>
      <c r="B11983" s="148">
        <f t="shared" si="12279"/>
        <v>7</v>
      </c>
      <c r="D11983" s="149" t="str">
        <f>+VLOOKUP($A11983,mUNICIPIOS!$B$4:$F$343,2,0)</f>
        <v>Chiquimula</v>
      </c>
      <c r="E11983" s="149">
        <f>+VLOOKUP($A11983,mUNICIPIOS!$B$4:$F$343,3,0)</f>
        <v>2011</v>
      </c>
      <c r="F11983" s="149" t="str">
        <f>+VLOOKUP($A11983,mUNICIPIOS!$B$4:$F$343,4,0)</f>
        <v>Ipala</v>
      </c>
      <c r="G11983" s="139" t="str">
        <f t="shared" ref="G11983:K11983" si="12313">+G11945</f>
        <v>02</v>
      </c>
      <c r="H11983" t="str">
        <f t="shared" si="12313"/>
        <v>IIC</v>
      </c>
      <c r="I11983" t="str">
        <f t="shared" si="12313"/>
        <v>Índice de Información a la Ciudadanía</v>
      </c>
      <c r="J11983" t="str">
        <f t="shared" si="12313"/>
        <v>02-01</v>
      </c>
      <c r="K11983" t="str">
        <f t="shared" si="12313"/>
        <v>Rendición de cuentas cuatrimestral y anual al Comude enfocadas en resultados.</v>
      </c>
      <c r="L11983" s="150">
        <f>+VLOOKUP($E11983,IIC_2018!$B$8:$Q$347,3,0)</f>
        <v>0.4</v>
      </c>
      <c r="M11983" s="142" t="str">
        <f>+VLOOKUP($E11983,IIC_2018!$B$8:$Q$347,4,0)</f>
        <v>Medio bajo</v>
      </c>
    </row>
    <row r="11984" spans="1:13" x14ac:dyDescent="0.3">
      <c r="A11984" s="139">
        <f t="shared" si="12277"/>
        <v>316</v>
      </c>
      <c r="B11984" s="148">
        <f t="shared" si="12279"/>
        <v>8</v>
      </c>
      <c r="D11984" s="149" t="str">
        <f>+VLOOKUP($A11984,mUNICIPIOS!$B$4:$F$343,2,0)</f>
        <v>Chiquimula</v>
      </c>
      <c r="E11984" s="149">
        <f>+VLOOKUP($A11984,mUNICIPIOS!$B$4:$F$343,3,0)</f>
        <v>2011</v>
      </c>
      <c r="F11984" s="149" t="str">
        <f>+VLOOKUP($A11984,mUNICIPIOS!$B$4:$F$343,4,0)</f>
        <v>Ipala</v>
      </c>
      <c r="G11984" s="139" t="str">
        <f t="shared" ref="G11984:K11984" si="12314">+G11946</f>
        <v>02</v>
      </c>
      <c r="H11984" t="str">
        <f t="shared" si="12314"/>
        <v>IIC</v>
      </c>
      <c r="I11984" t="str">
        <f t="shared" si="12314"/>
        <v>Índice de Información a la Ciudadanía</v>
      </c>
      <c r="J11984" t="str">
        <f t="shared" si="12314"/>
        <v>02-02</v>
      </c>
      <c r="K11984" t="str">
        <f t="shared" si="12314"/>
        <v>Información presupuestaria y otra información brindada a la ciudadanía disponible en medios locales de comunicación.</v>
      </c>
      <c r="L11984" s="150">
        <f>+VLOOKUP($E11984,IIC_2018!$B$8:$Q$347,6,0)</f>
        <v>0.75</v>
      </c>
      <c r="M11984" s="142" t="str">
        <f>+VLOOKUP($E11984,IIC_2018!$B$8:$Q$347,7,0)</f>
        <v>Medio alto</v>
      </c>
    </row>
    <row r="11985" spans="1:13" x14ac:dyDescent="0.3">
      <c r="A11985" s="139">
        <f t="shared" si="12277"/>
        <v>316</v>
      </c>
      <c r="B11985" s="148">
        <f t="shared" si="12279"/>
        <v>9</v>
      </c>
      <c r="D11985" s="149" t="str">
        <f>+VLOOKUP($A11985,mUNICIPIOS!$B$4:$F$343,2,0)</f>
        <v>Chiquimula</v>
      </c>
      <c r="E11985" s="149">
        <f>+VLOOKUP($A11985,mUNICIPIOS!$B$4:$F$343,3,0)</f>
        <v>2011</v>
      </c>
      <c r="F11985" s="149" t="str">
        <f>+VLOOKUP($A11985,mUNICIPIOS!$B$4:$F$343,4,0)</f>
        <v>Ipala</v>
      </c>
      <c r="G11985" s="139" t="str">
        <f t="shared" ref="G11985:K11985" si="12315">+G11947</f>
        <v>02</v>
      </c>
      <c r="H11985" t="str">
        <f t="shared" si="12315"/>
        <v>IIC</v>
      </c>
      <c r="I11985" t="str">
        <f t="shared" si="12315"/>
        <v>Índice de Información a la Ciudadanía</v>
      </c>
      <c r="J11985" t="str">
        <f t="shared" si="12315"/>
        <v>02-03</v>
      </c>
      <c r="K11985" t="str">
        <f t="shared" si="12315"/>
        <v>Información pública de oficio actualizada y disponible de acuerdo a la LAIP y uso de internet.</v>
      </c>
      <c r="L11985" s="150">
        <f>+VLOOKUP($E11985,IIC_2018!$B$8:$Q$347,9,0)</f>
        <v>0.99999999999999989</v>
      </c>
      <c r="M11985" s="142" t="str">
        <f>+VLOOKUP($E11985,IIC_2018!$B$8:$Q$347,10,0)</f>
        <v>Alto</v>
      </c>
    </row>
    <row r="11986" spans="1:13" x14ac:dyDescent="0.3">
      <c r="A11986" s="139">
        <f t="shared" si="12277"/>
        <v>316</v>
      </c>
      <c r="B11986" s="148">
        <f t="shared" si="12279"/>
        <v>10</v>
      </c>
      <c r="D11986" s="149" t="str">
        <f>+VLOOKUP($A11986,mUNICIPIOS!$B$4:$F$343,2,0)</f>
        <v>Chiquimula</v>
      </c>
      <c r="E11986" s="149">
        <f>+VLOOKUP($A11986,mUNICIPIOS!$B$4:$F$343,3,0)</f>
        <v>2011</v>
      </c>
      <c r="F11986" s="149" t="str">
        <f>+VLOOKUP($A11986,mUNICIPIOS!$B$4:$F$343,4,0)</f>
        <v>Ipala</v>
      </c>
      <c r="G11986" s="139" t="str">
        <f t="shared" ref="G11986:K11986" si="12316">+G11948</f>
        <v>02</v>
      </c>
      <c r="H11986" t="str">
        <f t="shared" si="12316"/>
        <v>IIC</v>
      </c>
      <c r="I11986" t="str">
        <f t="shared" si="12316"/>
        <v>Índice de Información a la Ciudadanía</v>
      </c>
      <c r="J11986" t="str">
        <f t="shared" si="12316"/>
        <v>02-04</v>
      </c>
      <c r="K11986" t="str">
        <f t="shared" si="12316"/>
        <v>Relación del monto contratado por medio de Guate compras con el total del presupuesto de egresos vigente.</v>
      </c>
      <c r="L11986" s="150">
        <f>+VLOOKUP($E11986,IIC_2018!$B$8:$Q$347,12,0)</f>
        <v>0.60779412426317136</v>
      </c>
      <c r="M11986" s="142" t="str">
        <f>+VLOOKUP($E11986,IIC_2018!$B$8:$Q$347,13,0)</f>
        <v>Medio alto</v>
      </c>
    </row>
    <row r="11987" spans="1:13" x14ac:dyDescent="0.3">
      <c r="A11987" s="139">
        <f t="shared" si="12277"/>
        <v>316</v>
      </c>
      <c r="B11987" s="148">
        <f t="shared" si="12279"/>
        <v>11</v>
      </c>
      <c r="D11987" s="149" t="str">
        <f>+VLOOKUP($A11987,mUNICIPIOS!$B$4:$F$343,2,0)</f>
        <v>Chiquimula</v>
      </c>
      <c r="E11987" s="149">
        <f>+VLOOKUP($A11987,mUNICIPIOS!$B$4:$F$343,3,0)</f>
        <v>2011</v>
      </c>
      <c r="F11987" s="149" t="str">
        <f>+VLOOKUP($A11987,mUNICIPIOS!$B$4:$F$343,4,0)</f>
        <v>Ipala</v>
      </c>
      <c r="G11987" s="139" t="str">
        <f t="shared" ref="G11987:K11987" si="12317">+G11949</f>
        <v>02</v>
      </c>
      <c r="H11987" t="str">
        <f t="shared" si="12317"/>
        <v>IIC</v>
      </c>
      <c r="I11987" t="str">
        <f t="shared" si="12317"/>
        <v>Índice de Información a la Ciudadanía</v>
      </c>
      <c r="J11987" t="str">
        <f t="shared" si="12317"/>
        <v>INDICE</v>
      </c>
      <c r="K11987">
        <f t="shared" si="12317"/>
        <v>0</v>
      </c>
      <c r="L11987" s="150">
        <f>+VLOOKUP($E11987,IIC_2018!$B$8:$Q$347,15,0)</f>
        <v>0.68944853106579285</v>
      </c>
      <c r="M11987" s="142" t="str">
        <f>+VLOOKUP($E11987,IIC_2018!$B$8:$Q$347,16,0)</f>
        <v>Medio alto</v>
      </c>
    </row>
    <row r="11988" spans="1:13" x14ac:dyDescent="0.3">
      <c r="A11988" s="139">
        <f t="shared" si="12277"/>
        <v>316</v>
      </c>
      <c r="B11988" s="148">
        <f t="shared" si="12279"/>
        <v>12</v>
      </c>
      <c r="D11988" s="149" t="str">
        <f>+VLOOKUP($A11988,mUNICIPIOS!$B$4:$F$343,2,0)</f>
        <v>Chiquimula</v>
      </c>
      <c r="E11988" s="149">
        <f>+VLOOKUP($A11988,mUNICIPIOS!$B$4:$F$343,3,0)</f>
        <v>2011</v>
      </c>
      <c r="F11988" s="149" t="str">
        <f>+VLOOKUP($A11988,mUNICIPIOS!$B$4:$F$343,4,0)</f>
        <v>Ipala</v>
      </c>
      <c r="G11988" s="139" t="str">
        <f t="shared" ref="G11988:K11988" si="12318">+G11950</f>
        <v>03</v>
      </c>
      <c r="H11988" t="str">
        <f t="shared" si="12318"/>
        <v>ISP</v>
      </c>
      <c r="I11988" t="str">
        <f t="shared" si="12318"/>
        <v>Índice de Servicios Públicos</v>
      </c>
      <c r="J11988" t="str">
        <f t="shared" si="12318"/>
        <v>03-01</v>
      </c>
      <c r="K11988" t="str">
        <f t="shared" si="12318"/>
        <v>Cobertura del servicio público de agua</v>
      </c>
      <c r="L11988" s="150">
        <f>+VLOOKUP($E11988,ISP_2018!$B$8:$T$347,3,0)</f>
        <v>0</v>
      </c>
      <c r="M11988" s="142" t="str">
        <f>+VLOOKUP($E11988,ISP_2018!$B$8:$T$347,4,0)</f>
        <v>Bajo</v>
      </c>
    </row>
    <row r="11989" spans="1:13" x14ac:dyDescent="0.3">
      <c r="A11989" s="139">
        <f t="shared" si="12277"/>
        <v>316</v>
      </c>
      <c r="B11989" s="148">
        <f t="shared" si="12279"/>
        <v>13</v>
      </c>
      <c r="D11989" s="149" t="str">
        <f>+VLOOKUP($A11989,mUNICIPIOS!$B$4:$F$343,2,0)</f>
        <v>Chiquimula</v>
      </c>
      <c r="E11989" s="149">
        <f>+VLOOKUP($A11989,mUNICIPIOS!$B$4:$F$343,3,0)</f>
        <v>2011</v>
      </c>
      <c r="F11989" s="149" t="str">
        <f>+VLOOKUP($A11989,mUNICIPIOS!$B$4:$F$343,4,0)</f>
        <v>Ipala</v>
      </c>
      <c r="G11989" s="139" t="str">
        <f t="shared" ref="G11989:K11989" si="12319">+G11951</f>
        <v>03</v>
      </c>
      <c r="H11989" t="str">
        <f t="shared" si="12319"/>
        <v>ISP</v>
      </c>
      <c r="I11989" t="str">
        <f t="shared" si="12319"/>
        <v>Índice de Servicios Públicos</v>
      </c>
      <c r="J11989" t="str">
        <f t="shared" si="12319"/>
        <v>03-02</v>
      </c>
      <c r="K11989" t="str">
        <f t="shared" si="12319"/>
        <v>Control de la calidad del servicio público de agua</v>
      </c>
      <c r="L11989" s="150">
        <f>+VLOOKUP($E11989,ISP_2018!$B$8:$T$347,6,0)</f>
        <v>0</v>
      </c>
      <c r="M11989" s="142" t="str">
        <f>+VLOOKUP($E11989,ISP_2018!$B$8:$T$347,7,0)</f>
        <v>Bajo</v>
      </c>
    </row>
    <row r="11990" spans="1:13" x14ac:dyDescent="0.3">
      <c r="A11990" s="139">
        <f t="shared" si="12277"/>
        <v>316</v>
      </c>
      <c r="B11990" s="148">
        <f t="shared" si="12279"/>
        <v>14</v>
      </c>
      <c r="D11990" s="149" t="str">
        <f>+VLOOKUP($A11990,mUNICIPIOS!$B$4:$F$343,2,0)</f>
        <v>Chiquimula</v>
      </c>
      <c r="E11990" s="149">
        <f>+VLOOKUP($A11990,mUNICIPIOS!$B$4:$F$343,3,0)</f>
        <v>2011</v>
      </c>
      <c r="F11990" s="149" t="str">
        <f>+VLOOKUP($A11990,mUNICIPIOS!$B$4:$F$343,4,0)</f>
        <v>Ipala</v>
      </c>
      <c r="G11990" s="139" t="str">
        <f t="shared" ref="G11990:K11990" si="12320">+G11952</f>
        <v>03</v>
      </c>
      <c r="H11990" t="str">
        <f t="shared" si="12320"/>
        <v>ISP</v>
      </c>
      <c r="I11990" t="str">
        <f t="shared" si="12320"/>
        <v>Índice de Servicios Públicos</v>
      </c>
      <c r="J11990" t="str">
        <f t="shared" si="12320"/>
        <v>03-03</v>
      </c>
      <c r="K11990" t="str">
        <f t="shared" si="12320"/>
        <v>Disposición  y tratamiento  de aguas residuales</v>
      </c>
      <c r="L11990" s="150">
        <f>+VLOOKUP($E11990,ISP_2018!$B$8:$T$347,9,0)</f>
        <v>0.55803385327091481</v>
      </c>
      <c r="M11990" s="142" t="str">
        <f>+VLOOKUP($E11990,ISP_2018!$B$8:$T$347,10,0)</f>
        <v>Medio</v>
      </c>
    </row>
    <row r="11991" spans="1:13" x14ac:dyDescent="0.3">
      <c r="A11991" s="139">
        <f t="shared" si="12277"/>
        <v>316</v>
      </c>
      <c r="B11991" s="148">
        <f t="shared" si="12279"/>
        <v>15</v>
      </c>
      <c r="D11991" s="149" t="str">
        <f>+VLOOKUP($A11991,mUNICIPIOS!$B$4:$F$343,2,0)</f>
        <v>Chiquimula</v>
      </c>
      <c r="E11991" s="149">
        <f>+VLOOKUP($A11991,mUNICIPIOS!$B$4:$F$343,3,0)</f>
        <v>2011</v>
      </c>
      <c r="F11991" s="149" t="str">
        <f>+VLOOKUP($A11991,mUNICIPIOS!$B$4:$F$343,4,0)</f>
        <v>Ipala</v>
      </c>
      <c r="G11991" s="139" t="str">
        <f t="shared" ref="G11991:K11991" si="12321">+G11953</f>
        <v>03</v>
      </c>
      <c r="H11991" t="str">
        <f t="shared" si="12321"/>
        <v>ISP</v>
      </c>
      <c r="I11991" t="str">
        <f t="shared" si="12321"/>
        <v>Índice de Servicios Públicos</v>
      </c>
      <c r="J11991" t="str">
        <f t="shared" si="12321"/>
        <v>03-04</v>
      </c>
      <c r="K11991" t="str">
        <f t="shared" si="12321"/>
        <v>Gestión y manejo de los residuos y desechos sólidos</v>
      </c>
      <c r="L11991" s="150">
        <f>+VLOOKUP($E11991,ISP_2018!$B$8:$T$347,12,0)</f>
        <v>6.4431234447969304E-2</v>
      </c>
      <c r="M11991" s="142" t="str">
        <f>+VLOOKUP($E11991,ISP_2018!$B$8:$T$347,13,0)</f>
        <v>Bajo</v>
      </c>
    </row>
    <row r="11992" spans="1:13" x14ac:dyDescent="0.3">
      <c r="A11992" s="139">
        <f t="shared" si="12277"/>
        <v>316</v>
      </c>
      <c r="B11992" s="148">
        <f t="shared" si="12279"/>
        <v>16</v>
      </c>
      <c r="D11992" s="149" t="str">
        <f>+VLOOKUP($A11992,mUNICIPIOS!$B$4:$F$343,2,0)</f>
        <v>Chiquimula</v>
      </c>
      <c r="E11992" s="149">
        <f>+VLOOKUP($A11992,mUNICIPIOS!$B$4:$F$343,3,0)</f>
        <v>2011</v>
      </c>
      <c r="F11992" s="149" t="str">
        <f>+VLOOKUP($A11992,mUNICIPIOS!$B$4:$F$343,4,0)</f>
        <v>Ipala</v>
      </c>
      <c r="G11992" s="139" t="str">
        <f t="shared" ref="G11992:K11992" si="12322">+G11954</f>
        <v>03</v>
      </c>
      <c r="H11992" t="str">
        <f t="shared" si="12322"/>
        <v>ISP</v>
      </c>
      <c r="I11992" t="str">
        <f t="shared" si="12322"/>
        <v>Índice de Servicios Públicos</v>
      </c>
      <c r="J11992" t="str">
        <f t="shared" si="12322"/>
        <v>03-05</v>
      </c>
      <c r="K11992" t="str">
        <f t="shared" si="12322"/>
        <v>Gestión de servicios públicos municipales</v>
      </c>
      <c r="L11992" s="150">
        <f>+VLOOKUP($E11992,ISP_2018!$B$8:$T$347,15,0)</f>
        <v>0.61290322580645173</v>
      </c>
      <c r="M11992" s="142" t="str">
        <f>+VLOOKUP($E11992,ISP_2018!$B$8:$T$347,16,0)</f>
        <v>Medio alto</v>
      </c>
    </row>
    <row r="11993" spans="1:13" x14ac:dyDescent="0.3">
      <c r="A11993" s="139">
        <f t="shared" si="12277"/>
        <v>316</v>
      </c>
      <c r="B11993" s="148">
        <f t="shared" si="12279"/>
        <v>17</v>
      </c>
      <c r="D11993" s="149" t="str">
        <f>+VLOOKUP($A11993,mUNICIPIOS!$B$4:$F$343,2,0)</f>
        <v>Chiquimula</v>
      </c>
      <c r="E11993" s="149">
        <f>+VLOOKUP($A11993,mUNICIPIOS!$B$4:$F$343,3,0)</f>
        <v>2011</v>
      </c>
      <c r="F11993" s="149" t="str">
        <f>+VLOOKUP($A11993,mUNICIPIOS!$B$4:$F$343,4,0)</f>
        <v>Ipala</v>
      </c>
      <c r="G11993" s="139" t="str">
        <f t="shared" ref="G11993:K11993" si="12323">+G11955</f>
        <v>03</v>
      </c>
      <c r="H11993" t="str">
        <f t="shared" si="12323"/>
        <v>ISP</v>
      </c>
      <c r="I11993" t="str">
        <f t="shared" si="12323"/>
        <v>Índice de Servicios Públicos</v>
      </c>
      <c r="J11993" t="str">
        <f t="shared" si="12323"/>
        <v>INDICE</v>
      </c>
      <c r="K11993">
        <f t="shared" si="12323"/>
        <v>0</v>
      </c>
      <c r="L11993" s="150">
        <f>+VLOOKUP($E11993,ISP_2018!$B$8:$T$347,18,0)</f>
        <v>0.2470736627050672</v>
      </c>
      <c r="M11993" s="142" t="str">
        <f>+VLOOKUP($E11993,ISP_2018!$B$8:$T$347,19,0)</f>
        <v>Medio bajo</v>
      </c>
    </row>
    <row r="11994" spans="1:13" x14ac:dyDescent="0.3">
      <c r="A11994" s="139">
        <f t="shared" si="12277"/>
        <v>316</v>
      </c>
      <c r="B11994" s="148">
        <f t="shared" si="12279"/>
        <v>18</v>
      </c>
      <c r="D11994" s="149" t="str">
        <f>+VLOOKUP($A11994,mUNICIPIOS!$B$4:$F$343,2,0)</f>
        <v>Chiquimula</v>
      </c>
      <c r="E11994" s="149">
        <f>+VLOOKUP($A11994,mUNICIPIOS!$B$4:$F$343,3,0)</f>
        <v>2011</v>
      </c>
      <c r="F11994" s="149" t="str">
        <f>+VLOOKUP($A11994,mUNICIPIOS!$B$4:$F$343,4,0)</f>
        <v>Ipala</v>
      </c>
      <c r="G11994" s="139" t="str">
        <f t="shared" ref="G11994:K11994" si="12324">+G11956</f>
        <v>04</v>
      </c>
      <c r="H11994" t="str">
        <f t="shared" si="12324"/>
        <v>IGA</v>
      </c>
      <c r="I11994" t="str">
        <f t="shared" si="12324"/>
        <v>Índice de Gestión Administrativa</v>
      </c>
      <c r="J11994" t="str">
        <f t="shared" si="12324"/>
        <v>04-01</v>
      </c>
      <c r="K11994" t="str">
        <f t="shared" si="12324"/>
        <v>Existencia de elementos de atención municipal orientada al vecino</v>
      </c>
      <c r="L11994" s="150">
        <f>+VLOOKUP($E11994,IGA_2018!$B$8:$N$347,3,0)</f>
        <v>0</v>
      </c>
      <c r="M11994" s="142" t="str">
        <f>+VLOOKUP($E11994,IGA_2018!$B$8:$N$347,4,0)</f>
        <v>Bajo</v>
      </c>
    </row>
    <row r="11995" spans="1:13" x14ac:dyDescent="0.3">
      <c r="A11995" s="139">
        <f t="shared" si="12277"/>
        <v>316</v>
      </c>
      <c r="B11995" s="148">
        <f t="shared" si="12279"/>
        <v>19</v>
      </c>
      <c r="D11995" s="149" t="str">
        <f>+VLOOKUP($A11995,mUNICIPIOS!$B$4:$F$343,2,0)</f>
        <v>Chiquimula</v>
      </c>
      <c r="E11995" s="149">
        <f>+VLOOKUP($A11995,mUNICIPIOS!$B$4:$F$343,3,0)</f>
        <v>2011</v>
      </c>
      <c r="F11995" s="149" t="str">
        <f>+VLOOKUP($A11995,mUNICIPIOS!$B$4:$F$343,4,0)</f>
        <v>Ipala</v>
      </c>
      <c r="G11995" s="139" t="str">
        <f t="shared" ref="G11995:K11995" si="12325">+G11957</f>
        <v>04</v>
      </c>
      <c r="H11995" t="str">
        <f t="shared" si="12325"/>
        <v>IGA</v>
      </c>
      <c r="I11995" t="str">
        <f t="shared" si="12325"/>
        <v>Índice de Gestión Administrativa</v>
      </c>
      <c r="J11995" t="str">
        <f t="shared" si="12325"/>
        <v>04-02</v>
      </c>
      <c r="K11995" t="str">
        <f t="shared" si="12325"/>
        <v>Gestión del recurso humano.</v>
      </c>
      <c r="L11995" s="150">
        <f>+VLOOKUP($E11995,IGA_2018!$B$8:$N$347,6,0)</f>
        <v>0.49549317537986109</v>
      </c>
      <c r="M11995" s="142" t="str">
        <f>+VLOOKUP($E11995,IGA_2018!$B$8:$N$347,7,0)</f>
        <v>Medio</v>
      </c>
    </row>
    <row r="11996" spans="1:13" x14ac:dyDescent="0.3">
      <c r="A11996" s="139">
        <f t="shared" si="12277"/>
        <v>316</v>
      </c>
      <c r="B11996" s="148">
        <f t="shared" si="12279"/>
        <v>20</v>
      </c>
      <c r="D11996" s="149" t="str">
        <f>+VLOOKUP($A11996,mUNICIPIOS!$B$4:$F$343,2,0)</f>
        <v>Chiquimula</v>
      </c>
      <c r="E11996" s="149">
        <f>+VLOOKUP($A11996,mUNICIPIOS!$B$4:$F$343,3,0)</f>
        <v>2011</v>
      </c>
      <c r="F11996" s="149" t="str">
        <f>+VLOOKUP($A11996,mUNICIPIOS!$B$4:$F$343,4,0)</f>
        <v>Ipala</v>
      </c>
      <c r="G11996" s="139" t="str">
        <f t="shared" ref="G11996:K11996" si="12326">+G11958</f>
        <v>04</v>
      </c>
      <c r="H11996" t="str">
        <f t="shared" si="12326"/>
        <v>IGA</v>
      </c>
      <c r="I11996" t="str">
        <f t="shared" si="12326"/>
        <v>Índice de Gestión Administrativa</v>
      </c>
      <c r="J11996" t="str">
        <f t="shared" si="12326"/>
        <v>04-03</v>
      </c>
      <c r="K11996" t="str">
        <f t="shared" si="12326"/>
        <v>Existencia de oficinas municipales con instrumentos de gestión.</v>
      </c>
      <c r="L11996" s="150">
        <f>+VLOOKUP($E11996,IGA_2018!$B$8:$N$347,9,0)</f>
        <v>0.95079365079365086</v>
      </c>
      <c r="M11996" s="142" t="str">
        <f>+VLOOKUP($E11996,IGA_2018!$B$8:$N$347,10,0)</f>
        <v>Alto</v>
      </c>
    </row>
    <row r="11997" spans="1:13" x14ac:dyDescent="0.3">
      <c r="A11997" s="139">
        <f t="shared" si="12277"/>
        <v>316</v>
      </c>
      <c r="B11997" s="148">
        <f t="shared" si="12279"/>
        <v>21</v>
      </c>
      <c r="D11997" s="149" t="str">
        <f>+VLOOKUP($A11997,mUNICIPIOS!$B$4:$F$343,2,0)</f>
        <v>Chiquimula</v>
      </c>
      <c r="E11997" s="149">
        <f>+VLOOKUP($A11997,mUNICIPIOS!$B$4:$F$343,3,0)</f>
        <v>2011</v>
      </c>
      <c r="F11997" s="149" t="str">
        <f>+VLOOKUP($A11997,mUNICIPIOS!$B$4:$F$343,4,0)</f>
        <v>Ipala</v>
      </c>
      <c r="G11997" s="139" t="str">
        <f t="shared" ref="G11997:K11997" si="12327">+G11959</f>
        <v>04</v>
      </c>
      <c r="H11997" t="str">
        <f t="shared" si="12327"/>
        <v>IGA</v>
      </c>
      <c r="I11997" t="str">
        <f t="shared" si="12327"/>
        <v>Índice de Gestión Administrativa</v>
      </c>
      <c r="J11997" t="str">
        <f t="shared" si="12327"/>
        <v>INDICE</v>
      </c>
      <c r="K11997">
        <f t="shared" si="12327"/>
        <v>0</v>
      </c>
      <c r="L11997" s="150">
        <f>+VLOOKUP($E11997,IGA_2018!$B$8:$N$347,12,0)</f>
        <v>0.50620038916072918</v>
      </c>
      <c r="M11997" s="142" t="str">
        <f>+VLOOKUP($E11997,IGA_2018!$B$8:$N$347,13,0)</f>
        <v>Medio</v>
      </c>
    </row>
    <row r="11998" spans="1:13" x14ac:dyDescent="0.3">
      <c r="A11998" s="139">
        <f t="shared" si="12277"/>
        <v>316</v>
      </c>
      <c r="B11998" s="148">
        <f t="shared" si="12279"/>
        <v>22</v>
      </c>
      <c r="D11998" s="149" t="str">
        <f>+VLOOKUP($A11998,mUNICIPIOS!$B$4:$F$343,2,0)</f>
        <v>Chiquimula</v>
      </c>
      <c r="E11998" s="149">
        <f>+VLOOKUP($A11998,mUNICIPIOS!$B$4:$F$343,3,0)</f>
        <v>2011</v>
      </c>
      <c r="F11998" s="149" t="str">
        <f>+VLOOKUP($A11998,mUNICIPIOS!$B$4:$F$343,4,0)</f>
        <v>Ipala</v>
      </c>
      <c r="G11998" s="139" t="str">
        <f t="shared" ref="G11998:K11998" si="12328">+G11960</f>
        <v>05</v>
      </c>
      <c r="H11998" t="str">
        <f t="shared" si="12328"/>
        <v>IGF</v>
      </c>
      <c r="I11998" t="str">
        <f t="shared" si="12328"/>
        <v>Índice de Gestión Financiera</v>
      </c>
      <c r="J11998" t="str">
        <f t="shared" si="12328"/>
        <v>05-01</v>
      </c>
      <c r="K11998" t="str">
        <f t="shared" si="12328"/>
        <v>Autonomía financiera municipal</v>
      </c>
      <c r="L11998" s="150">
        <f>+VLOOKUP($E11998,IGF_2018!$B$8:$Z$347,3,0)</f>
        <v>0.30951456353973039</v>
      </c>
      <c r="M11998" s="142" t="str">
        <f>+VLOOKUP($E11998,IGF_2018!$B$8:$Z$347,4,0)</f>
        <v>Medio bajo</v>
      </c>
    </row>
    <row r="11999" spans="1:13" x14ac:dyDescent="0.3">
      <c r="A11999" s="139">
        <f t="shared" si="12277"/>
        <v>316</v>
      </c>
      <c r="B11999" s="148">
        <f t="shared" si="12279"/>
        <v>23</v>
      </c>
      <c r="D11999" s="149" t="str">
        <f>+VLOOKUP($A11999,mUNICIPIOS!$B$4:$F$343,2,0)</f>
        <v>Chiquimula</v>
      </c>
      <c r="E11999" s="149">
        <f>+VLOOKUP($A11999,mUNICIPIOS!$B$4:$F$343,3,0)</f>
        <v>2011</v>
      </c>
      <c r="F11999" s="149" t="str">
        <f>+VLOOKUP($A11999,mUNICIPIOS!$B$4:$F$343,4,0)</f>
        <v>Ipala</v>
      </c>
      <c r="G11999" s="139" t="str">
        <f t="shared" ref="G11999:K11999" si="12329">+G11961</f>
        <v>05</v>
      </c>
      <c r="H11999" t="str">
        <f t="shared" si="12329"/>
        <v>IGF</v>
      </c>
      <c r="I11999" t="str">
        <f t="shared" si="12329"/>
        <v>Índice de Gestión Financiera</v>
      </c>
      <c r="J11999" t="str">
        <f t="shared" si="12329"/>
        <v>05-02</v>
      </c>
      <c r="K11999" t="str">
        <f t="shared" si="12329"/>
        <v xml:space="preserve">Ingresos propios por habitante -sin regalías- </v>
      </c>
      <c r="L11999" s="150">
        <f>+VLOOKUP($E11999,IGF_2018!$B$8:$Z$347,6,0)</f>
        <v>0.30469418007404542</v>
      </c>
      <c r="M11999" s="142" t="str">
        <f>+VLOOKUP($E11999,IGF_2018!$B$8:$Z$347,7,0)</f>
        <v>Medio bajo</v>
      </c>
    </row>
    <row r="12000" spans="1:13" x14ac:dyDescent="0.3">
      <c r="A12000" s="139">
        <f t="shared" si="12277"/>
        <v>316</v>
      </c>
      <c r="B12000" s="148">
        <f t="shared" si="12279"/>
        <v>24</v>
      </c>
      <c r="D12000" s="149" t="str">
        <f>+VLOOKUP($A12000,mUNICIPIOS!$B$4:$F$343,2,0)</f>
        <v>Chiquimula</v>
      </c>
      <c r="E12000" s="149">
        <f>+VLOOKUP($A12000,mUNICIPIOS!$B$4:$F$343,3,0)</f>
        <v>2011</v>
      </c>
      <c r="F12000" s="149" t="str">
        <f>+VLOOKUP($A12000,mUNICIPIOS!$B$4:$F$343,4,0)</f>
        <v>Ipala</v>
      </c>
      <c r="G12000" s="139" t="str">
        <f t="shared" ref="G12000:K12000" si="12330">+G11962</f>
        <v>05</v>
      </c>
      <c r="H12000" t="str">
        <f t="shared" si="12330"/>
        <v>IGF</v>
      </c>
      <c r="I12000" t="str">
        <f t="shared" si="12330"/>
        <v>Índice de Gestión Financiera</v>
      </c>
      <c r="J12000" t="str">
        <f t="shared" si="12330"/>
        <v>05-03</v>
      </c>
      <c r="K12000" t="str">
        <f t="shared" si="12330"/>
        <v>Ingresos del IUSI en relación a los ingresos propios -sin regalías-</v>
      </c>
      <c r="L12000" s="150">
        <f>+VLOOKUP($E12000,IGF_2018!$B$8:$Z$347,9,0)</f>
        <v>3.5521496659657134E-2</v>
      </c>
      <c r="M12000" s="142" t="str">
        <f>+VLOOKUP($E12000,IGF_2018!$B$8:$Z$347,10,0)</f>
        <v>Bajo</v>
      </c>
    </row>
    <row r="12001" spans="1:13" x14ac:dyDescent="0.3">
      <c r="A12001" s="139">
        <f t="shared" si="12277"/>
        <v>316</v>
      </c>
      <c r="B12001" s="148">
        <f t="shared" si="12279"/>
        <v>25</v>
      </c>
      <c r="D12001" s="149" t="str">
        <f>+VLOOKUP($A12001,mUNICIPIOS!$B$4:$F$343,2,0)</f>
        <v>Chiquimula</v>
      </c>
      <c r="E12001" s="149">
        <f>+VLOOKUP($A12001,mUNICIPIOS!$B$4:$F$343,3,0)</f>
        <v>2011</v>
      </c>
      <c r="F12001" s="149" t="str">
        <f>+VLOOKUP($A12001,mUNICIPIOS!$B$4:$F$343,4,0)</f>
        <v>Ipala</v>
      </c>
      <c r="G12001" s="139" t="str">
        <f t="shared" ref="G12001:K12001" si="12331">+G11963</f>
        <v>05</v>
      </c>
      <c r="H12001" t="str">
        <f t="shared" si="12331"/>
        <v>IGF</v>
      </c>
      <c r="I12001" t="str">
        <f t="shared" si="12331"/>
        <v>Índice de Gestión Financiera</v>
      </c>
      <c r="J12001" t="str">
        <f t="shared" si="12331"/>
        <v>05-04</v>
      </c>
      <c r="K12001" t="str">
        <f t="shared" si="12331"/>
        <v>Inversión anual en capital fijo por habitante</v>
      </c>
      <c r="L12001" s="150">
        <f>+VLOOKUP($E12001,IGF_2018!$B$8:$Z$347,12,0)</f>
        <v>0.12065024393691914</v>
      </c>
      <c r="M12001" s="142" t="str">
        <f>+VLOOKUP($E12001,IGF_2018!$B$8:$Z$347,13,0)</f>
        <v>Bajo</v>
      </c>
    </row>
    <row r="12002" spans="1:13" x14ac:dyDescent="0.3">
      <c r="A12002" s="139">
        <f t="shared" si="12277"/>
        <v>316</v>
      </c>
      <c r="B12002" s="148">
        <f t="shared" si="12279"/>
        <v>26</v>
      </c>
      <c r="D12002" s="149" t="str">
        <f>+VLOOKUP($A12002,mUNICIPIOS!$B$4:$F$343,2,0)</f>
        <v>Chiquimula</v>
      </c>
      <c r="E12002" s="149">
        <f>+VLOOKUP($A12002,mUNICIPIOS!$B$4:$F$343,3,0)</f>
        <v>2011</v>
      </c>
      <c r="F12002" s="149" t="str">
        <f>+VLOOKUP($A12002,mUNICIPIOS!$B$4:$F$343,4,0)</f>
        <v>Ipala</v>
      </c>
      <c r="G12002" s="139" t="str">
        <f t="shared" ref="G12002:K12002" si="12332">+G11964</f>
        <v>05</v>
      </c>
      <c r="H12002" t="str">
        <f t="shared" si="12332"/>
        <v>IGF</v>
      </c>
      <c r="I12002" t="str">
        <f t="shared" si="12332"/>
        <v>Índice de Gestión Financiera</v>
      </c>
      <c r="J12002" t="str">
        <f t="shared" si="12332"/>
        <v>05-05</v>
      </c>
      <c r="K12002" t="str">
        <f t="shared" si="12332"/>
        <v>Inversión anual en capital fijo con recursos percibidos por ingresos propios</v>
      </c>
      <c r="L12002" s="150">
        <f>+VLOOKUP($E12002,IGF_2018!$B$8:$Z$347,15,0)</f>
        <v>4.8917587381932866E-2</v>
      </c>
      <c r="M12002" s="142" t="str">
        <f>+VLOOKUP($E12002,IGF_2018!$B$8:$Z$347,16,0)</f>
        <v>Bajo</v>
      </c>
    </row>
    <row r="12003" spans="1:13" x14ac:dyDescent="0.3">
      <c r="A12003" s="139">
        <f t="shared" si="12277"/>
        <v>316</v>
      </c>
      <c r="B12003" s="148">
        <f t="shared" si="12279"/>
        <v>27</v>
      </c>
      <c r="D12003" s="149" t="str">
        <f>+VLOOKUP($A12003,mUNICIPIOS!$B$4:$F$343,2,0)</f>
        <v>Chiquimula</v>
      </c>
      <c r="E12003" s="149">
        <f>+VLOOKUP($A12003,mUNICIPIOS!$B$4:$F$343,3,0)</f>
        <v>2011</v>
      </c>
      <c r="F12003" s="149" t="str">
        <f>+VLOOKUP($A12003,mUNICIPIOS!$B$4:$F$343,4,0)</f>
        <v>Ipala</v>
      </c>
      <c r="G12003" s="139" t="str">
        <f t="shared" ref="G12003:K12003" si="12333">+G11965</f>
        <v>05</v>
      </c>
      <c r="H12003" t="str">
        <f t="shared" si="12333"/>
        <v>IGF</v>
      </c>
      <c r="I12003" t="str">
        <f t="shared" si="12333"/>
        <v>Índice de Gestión Financiera</v>
      </c>
      <c r="J12003" t="str">
        <f t="shared" si="12333"/>
        <v>05-06</v>
      </c>
      <c r="K12003" t="str">
        <f t="shared" si="12333"/>
        <v xml:space="preserve">Inversión anual en capital fijo con recursos percibidos por transferencias del Gobierno Central </v>
      </c>
      <c r="L12003" s="150">
        <f>+VLOOKUP($E12003,IGF_2018!$B$8:$Z$347,18,0)</f>
        <v>0.60901543695561067</v>
      </c>
      <c r="M12003" s="142" t="str">
        <f>+VLOOKUP($E12003,IGF_2018!$B$8:$Z$347,19,0)</f>
        <v>Medio alto</v>
      </c>
    </row>
    <row r="12004" spans="1:13" x14ac:dyDescent="0.3">
      <c r="A12004" s="139">
        <f t="shared" si="12277"/>
        <v>316</v>
      </c>
      <c r="B12004" s="148">
        <f t="shared" si="12279"/>
        <v>28</v>
      </c>
      <c r="D12004" s="149" t="str">
        <f>+VLOOKUP($A12004,mUNICIPIOS!$B$4:$F$343,2,0)</f>
        <v>Chiquimula</v>
      </c>
      <c r="E12004" s="149">
        <f>+VLOOKUP($A12004,mUNICIPIOS!$B$4:$F$343,3,0)</f>
        <v>2011</v>
      </c>
      <c r="F12004" s="149" t="str">
        <f>+VLOOKUP($A12004,mUNICIPIOS!$B$4:$F$343,4,0)</f>
        <v>Ipala</v>
      </c>
      <c r="G12004" s="139" t="str">
        <f t="shared" ref="G12004:K12004" si="12334">+G11966</f>
        <v>05</v>
      </c>
      <c r="H12004" t="str">
        <f t="shared" si="12334"/>
        <v>IGF</v>
      </c>
      <c r="I12004" t="str">
        <f t="shared" si="12334"/>
        <v>Índice de Gestión Financiera</v>
      </c>
      <c r="J12004" t="str">
        <f t="shared" si="12334"/>
        <v>05-07</v>
      </c>
      <c r="K12004" t="str">
        <f t="shared" si="12334"/>
        <v>Financiamiento por endeudamiento municipal</v>
      </c>
      <c r="L12004" s="150">
        <f>+VLOOKUP($E12004,IGF_2018!$B$8:$Z$347,21,0)</f>
        <v>1</v>
      </c>
      <c r="M12004" s="142" t="str">
        <f>+VLOOKUP($E12004,IGF_2018!$B$8:$Z$347,22,0)</f>
        <v>Alto</v>
      </c>
    </row>
    <row r="12005" spans="1:13" x14ac:dyDescent="0.3">
      <c r="A12005" s="139">
        <f t="shared" si="12277"/>
        <v>316</v>
      </c>
      <c r="B12005" s="148">
        <f t="shared" si="12279"/>
        <v>29</v>
      </c>
      <c r="D12005" s="149" t="str">
        <f>+VLOOKUP($A12005,mUNICIPIOS!$B$4:$F$343,2,0)</f>
        <v>Chiquimula</v>
      </c>
      <c r="E12005" s="149">
        <f>+VLOOKUP($A12005,mUNICIPIOS!$B$4:$F$343,3,0)</f>
        <v>2011</v>
      </c>
      <c r="F12005" s="149" t="str">
        <f>+VLOOKUP($A12005,mUNICIPIOS!$B$4:$F$343,4,0)</f>
        <v>Ipala</v>
      </c>
      <c r="G12005" s="139" t="str">
        <f t="shared" ref="G12005:K12005" si="12335">+G11967</f>
        <v>05</v>
      </c>
      <c r="H12005" t="str">
        <f t="shared" si="12335"/>
        <v>IGF</v>
      </c>
      <c r="I12005" t="str">
        <f t="shared" si="12335"/>
        <v>Índice de Gestión Financiera</v>
      </c>
      <c r="J12005" t="str">
        <f t="shared" si="12335"/>
        <v>INDICE</v>
      </c>
      <c r="K12005">
        <f t="shared" si="12335"/>
        <v>0</v>
      </c>
      <c r="L12005" s="150">
        <f>+VLOOKUP($E12005,IGF_2018!$B$8:$Z$347,24,0)</f>
        <v>0.40425222521616716</v>
      </c>
      <c r="M12005" s="142" t="str">
        <f>+VLOOKUP($E12005,IGF_2018!$B$8:$Z$347,25,0)</f>
        <v>Medio</v>
      </c>
    </row>
    <row r="12006" spans="1:13" x14ac:dyDescent="0.3">
      <c r="A12006" s="139">
        <f t="shared" si="12277"/>
        <v>316</v>
      </c>
      <c r="B12006" s="148">
        <f t="shared" si="12279"/>
        <v>30</v>
      </c>
      <c r="D12006" s="149" t="str">
        <f>+VLOOKUP($A12006,mUNICIPIOS!$B$4:$F$343,2,0)</f>
        <v>Chiquimula</v>
      </c>
      <c r="E12006" s="149">
        <f>+VLOOKUP($A12006,mUNICIPIOS!$B$4:$F$343,3,0)</f>
        <v>2011</v>
      </c>
      <c r="F12006" s="149" t="str">
        <f>+VLOOKUP($A12006,mUNICIPIOS!$B$4:$F$343,4,0)</f>
        <v>Ipala</v>
      </c>
      <c r="G12006" s="139" t="str">
        <f t="shared" ref="G12006:K12006" si="12336">+G11968</f>
        <v>06</v>
      </c>
      <c r="H12006" t="str">
        <f t="shared" si="12336"/>
        <v>IGE</v>
      </c>
      <c r="I12006" t="str">
        <f t="shared" si="12336"/>
        <v>Índice de Gestión Estratégica</v>
      </c>
      <c r="J12006" t="str">
        <f t="shared" si="12336"/>
        <v>06-01</v>
      </c>
      <c r="K12006" t="str">
        <f t="shared" si="12336"/>
        <v>Ejecución del Plan Operativo Anual  (POA)</v>
      </c>
      <c r="L12006" s="150">
        <f>+VLOOKUP($E12006,IGE_2018!$B$8:$Z$347,3,0)</f>
        <v>1</v>
      </c>
      <c r="M12006" s="142" t="str">
        <f>+VLOOKUP($E12006,IGE_2018!$B$8:$Z$347,4,0)</f>
        <v>Alto</v>
      </c>
    </row>
    <row r="12007" spans="1:13" x14ac:dyDescent="0.3">
      <c r="A12007" s="139">
        <f t="shared" si="12277"/>
        <v>316</v>
      </c>
      <c r="B12007" s="148">
        <f t="shared" si="12279"/>
        <v>31</v>
      </c>
      <c r="D12007" s="149" t="str">
        <f>+VLOOKUP($A12007,mUNICIPIOS!$B$4:$F$343,2,0)</f>
        <v>Chiquimula</v>
      </c>
      <c r="E12007" s="149">
        <f>+VLOOKUP($A12007,mUNICIPIOS!$B$4:$F$343,3,0)</f>
        <v>2011</v>
      </c>
      <c r="F12007" s="149" t="str">
        <f>+VLOOKUP($A12007,mUNICIPIOS!$B$4:$F$343,4,0)</f>
        <v>Ipala</v>
      </c>
      <c r="G12007" s="139" t="str">
        <f t="shared" ref="G12007:K12007" si="12337">+G11969</f>
        <v>06</v>
      </c>
      <c r="H12007" t="str">
        <f t="shared" si="12337"/>
        <v>IGE</v>
      </c>
      <c r="I12007" t="str">
        <f t="shared" si="12337"/>
        <v>Índice de Gestión Estratégica</v>
      </c>
      <c r="J12007" t="str">
        <f t="shared" si="12337"/>
        <v>06-02</v>
      </c>
      <c r="K12007" t="str">
        <f t="shared" si="12337"/>
        <v>Relación Plan de Desarrollo Municipal y Ordenamiento Territorial (PDM-OT) - Plan Estratégico Institucional (PEI) - Plan Operativo Multianual (POM) - Plan Operativo Anual (POA)</v>
      </c>
      <c r="L12007" s="150">
        <f>+VLOOKUP($E12007,IGE_2018!$B$8:$Z$347,6,0)</f>
        <v>0.36666666666666664</v>
      </c>
      <c r="M12007" s="142" t="str">
        <f>+VLOOKUP($E12007,IGE_2018!$B$8:$Z$347,7,0)</f>
        <v>Medio bajo</v>
      </c>
    </row>
    <row r="12008" spans="1:13" x14ac:dyDescent="0.3">
      <c r="A12008" s="139">
        <f t="shared" si="12277"/>
        <v>316</v>
      </c>
      <c r="B12008" s="148">
        <f t="shared" si="12279"/>
        <v>32</v>
      </c>
      <c r="D12008" s="149" t="str">
        <f>+VLOOKUP($A12008,mUNICIPIOS!$B$4:$F$343,2,0)</f>
        <v>Chiquimula</v>
      </c>
      <c r="E12008" s="149">
        <f>+VLOOKUP($A12008,mUNICIPIOS!$B$4:$F$343,3,0)</f>
        <v>2011</v>
      </c>
      <c r="F12008" s="149" t="str">
        <f>+VLOOKUP($A12008,mUNICIPIOS!$B$4:$F$343,4,0)</f>
        <v>Ipala</v>
      </c>
      <c r="G12008" s="139" t="str">
        <f t="shared" ref="G12008:K12008" si="12338">+G11970</f>
        <v>06</v>
      </c>
      <c r="H12008" t="str">
        <f t="shared" si="12338"/>
        <v>IGE</v>
      </c>
      <c r="I12008" t="str">
        <f t="shared" si="12338"/>
        <v>Índice de Gestión Estratégica</v>
      </c>
      <c r="J12008" t="str">
        <f t="shared" si="12338"/>
        <v>06-03</v>
      </c>
      <c r="K12008" t="str">
        <f t="shared" si="12338"/>
        <v>Presupuesto de egresos relacionado a competencias municipales que responden a prioridades nacionales de desarrollo.</v>
      </c>
      <c r="L12008" s="150">
        <f>+VLOOKUP($E12008,IGE_2018!$B$8:$Z$347,9,0)</f>
        <v>0.23607760542022885</v>
      </c>
      <c r="M12008" s="142" t="str">
        <f>+VLOOKUP($E12008,IGE_2018!$B$8:$Z$347,10,0)</f>
        <v>Medio bajo</v>
      </c>
    </row>
    <row r="12009" spans="1:13" x14ac:dyDescent="0.3">
      <c r="A12009" s="139">
        <f t="shared" si="12277"/>
        <v>316</v>
      </c>
      <c r="B12009" s="148">
        <f t="shared" si="12279"/>
        <v>33</v>
      </c>
      <c r="D12009" s="149" t="str">
        <f>+VLOOKUP($A12009,mUNICIPIOS!$B$4:$F$343,2,0)</f>
        <v>Chiquimula</v>
      </c>
      <c r="E12009" s="149">
        <f>+VLOOKUP($A12009,mUNICIPIOS!$B$4:$F$343,3,0)</f>
        <v>2011</v>
      </c>
      <c r="F12009" s="149" t="str">
        <f>+VLOOKUP($A12009,mUNICIPIOS!$B$4:$F$343,4,0)</f>
        <v>Ipala</v>
      </c>
      <c r="G12009" s="139" t="str">
        <f t="shared" ref="G12009:K12009" si="12339">+G11971</f>
        <v>06</v>
      </c>
      <c r="H12009" t="str">
        <f t="shared" si="12339"/>
        <v>IGE</v>
      </c>
      <c r="I12009" t="str">
        <f t="shared" si="12339"/>
        <v>Índice de Gestión Estratégica</v>
      </c>
      <c r="J12009" t="str">
        <f t="shared" si="12339"/>
        <v>06-04</v>
      </c>
      <c r="K12009" t="str">
        <f t="shared" si="12339"/>
        <v>Institucionalización de la gestión ordenada del territorio</v>
      </c>
      <c r="L12009" s="150">
        <f>+VLOOKUP($E12009,IGE_2018!$B$8:$Z$347,12,0)</f>
        <v>0.15</v>
      </c>
      <c r="M12009" s="142" t="str">
        <f>+VLOOKUP($E12009,IGE_2018!$B$8:$Z$347,13,0)</f>
        <v>Bajo</v>
      </c>
    </row>
    <row r="12010" spans="1:13" x14ac:dyDescent="0.3">
      <c r="A12010" s="139">
        <f t="shared" si="12277"/>
        <v>316</v>
      </c>
      <c r="B12010" s="148">
        <f t="shared" si="12279"/>
        <v>34</v>
      </c>
      <c r="D12010" s="149" t="str">
        <f>+VLOOKUP($A12010,mUNICIPIOS!$B$4:$F$343,2,0)</f>
        <v>Chiquimula</v>
      </c>
      <c r="E12010" s="149">
        <f>+VLOOKUP($A12010,mUNICIPIOS!$B$4:$F$343,3,0)</f>
        <v>2011</v>
      </c>
      <c r="F12010" s="149" t="str">
        <f>+VLOOKUP($A12010,mUNICIPIOS!$B$4:$F$343,4,0)</f>
        <v>Ipala</v>
      </c>
      <c r="G12010" s="139" t="str">
        <f t="shared" ref="G12010:K12010" si="12340">+G11972</f>
        <v>06</v>
      </c>
      <c r="H12010" t="str">
        <f t="shared" si="12340"/>
        <v>IGE</v>
      </c>
      <c r="I12010" t="str">
        <f t="shared" si="12340"/>
        <v>Índice de Gestión Estratégica</v>
      </c>
      <c r="J12010" t="str">
        <f t="shared" si="12340"/>
        <v>06-05</v>
      </c>
      <c r="K12010" t="str">
        <f t="shared" si="12340"/>
        <v>Acciones para la gestión ordenada del territorio</v>
      </c>
      <c r="L12010" s="150">
        <f>+VLOOKUP($E12010,IGE_2018!$B$8:$Z$347,15,0)</f>
        <v>0</v>
      </c>
      <c r="M12010" s="142" t="str">
        <f>+VLOOKUP($E12010,IGE_2018!$B$8:$Z$347,16,0)</f>
        <v>Bajo</v>
      </c>
    </row>
    <row r="12011" spans="1:13" x14ac:dyDescent="0.3">
      <c r="A12011" s="139">
        <f t="shared" si="12277"/>
        <v>316</v>
      </c>
      <c r="B12011" s="148">
        <f t="shared" si="12279"/>
        <v>35</v>
      </c>
      <c r="D12011" s="149" t="str">
        <f>+VLOOKUP($A12011,mUNICIPIOS!$B$4:$F$343,2,0)</f>
        <v>Chiquimula</v>
      </c>
      <c r="E12011" s="149">
        <f>+VLOOKUP($A12011,mUNICIPIOS!$B$4:$F$343,3,0)</f>
        <v>2011</v>
      </c>
      <c r="F12011" s="149" t="str">
        <f>+VLOOKUP($A12011,mUNICIPIOS!$B$4:$F$343,4,0)</f>
        <v>Ipala</v>
      </c>
      <c r="G12011" s="139" t="str">
        <f t="shared" ref="G12011:K12011" si="12341">+G11973</f>
        <v>06</v>
      </c>
      <c r="H12011" t="str">
        <f t="shared" si="12341"/>
        <v>IGE</v>
      </c>
      <c r="I12011" t="str">
        <f t="shared" si="12341"/>
        <v>Índice de Gestión Estratégica</v>
      </c>
      <c r="J12011" t="str">
        <f t="shared" si="12341"/>
        <v>06-06</v>
      </c>
      <c r="K12011" t="str">
        <f t="shared" si="12341"/>
        <v>Gestión de riesgo en la formulación de proyectos derivados de la planificación operativa anual</v>
      </c>
      <c r="L12011" s="150">
        <f>+VLOOKUP($E12011,IGE_2018!$B$8:$Z$347,18,0)</f>
        <v>0</v>
      </c>
      <c r="M12011" s="142" t="str">
        <f>+VLOOKUP($E12011,IGE_2018!$B$8:$Z$347,19,0)</f>
        <v>Bajo</v>
      </c>
    </row>
    <row r="12012" spans="1:13" x14ac:dyDescent="0.3">
      <c r="A12012" s="139">
        <f t="shared" si="12277"/>
        <v>316</v>
      </c>
      <c r="B12012" s="148">
        <f t="shared" si="12279"/>
        <v>36</v>
      </c>
      <c r="D12012" s="149" t="str">
        <f>+VLOOKUP($A12012,mUNICIPIOS!$B$4:$F$343,2,0)</f>
        <v>Chiquimula</v>
      </c>
      <c r="E12012" s="149">
        <f>+VLOOKUP($A12012,mUNICIPIOS!$B$4:$F$343,3,0)</f>
        <v>2011</v>
      </c>
      <c r="F12012" s="149" t="str">
        <f>+VLOOKUP($A12012,mUNICIPIOS!$B$4:$F$343,4,0)</f>
        <v>Ipala</v>
      </c>
      <c r="G12012" s="139" t="str">
        <f t="shared" ref="G12012:K12012" si="12342">+G11974</f>
        <v>06</v>
      </c>
      <c r="H12012" t="str">
        <f t="shared" si="12342"/>
        <v>IGE</v>
      </c>
      <c r="I12012" t="str">
        <f t="shared" si="12342"/>
        <v>Índice de Gestión Estratégica</v>
      </c>
      <c r="J12012" t="str">
        <f t="shared" si="12342"/>
        <v>06-07</v>
      </c>
      <c r="K12012" t="str">
        <f t="shared" si="12342"/>
        <v>Ingresos por servicios ambientales en relación a los ingresos propios sin regalías</v>
      </c>
      <c r="L12012" s="150">
        <f>+VLOOKUP($E12012,IGE_2018!$B$8:$Z$347,21,0)</f>
        <v>2.2683107220893314E-3</v>
      </c>
      <c r="M12012" s="142" t="str">
        <f>+VLOOKUP($E12012,IGE_2018!$B$8:$Z$347,22,0)</f>
        <v>Bajo</v>
      </c>
    </row>
    <row r="12013" spans="1:13" x14ac:dyDescent="0.3">
      <c r="A12013" s="139">
        <f t="shared" ref="A12013:A12076" si="12343">+IF(B12012=38,A12012+1,A12012)</f>
        <v>316</v>
      </c>
      <c r="B12013" s="148">
        <f t="shared" si="12279"/>
        <v>37</v>
      </c>
      <c r="D12013" s="149" t="str">
        <f>+VLOOKUP($A12013,mUNICIPIOS!$B$4:$F$343,2,0)</f>
        <v>Chiquimula</v>
      </c>
      <c r="E12013" s="149">
        <f>+VLOOKUP($A12013,mUNICIPIOS!$B$4:$F$343,3,0)</f>
        <v>2011</v>
      </c>
      <c r="F12013" s="149" t="str">
        <f>+VLOOKUP($A12013,mUNICIPIOS!$B$4:$F$343,4,0)</f>
        <v>Ipala</v>
      </c>
      <c r="G12013" s="139" t="str">
        <f t="shared" ref="G12013:K12013" si="12344">+G11975</f>
        <v>06</v>
      </c>
      <c r="H12013" t="str">
        <f t="shared" si="12344"/>
        <v>IGE</v>
      </c>
      <c r="I12013" t="str">
        <f t="shared" si="12344"/>
        <v>Índice de Gestión Estratégica</v>
      </c>
      <c r="J12013" t="str">
        <f t="shared" si="12344"/>
        <v>INDICE</v>
      </c>
      <c r="K12013">
        <f t="shared" si="12344"/>
        <v>0</v>
      </c>
      <c r="L12013" s="150">
        <f>+VLOOKUP($E12013,IGE_2018!$B$8:$Z$347,24,0)</f>
        <v>0.27924623242726615</v>
      </c>
      <c r="M12013" s="142" t="str">
        <f>+VLOOKUP($E12013,IGE_2018!$B$8:$Z$347,25,0)</f>
        <v>Medio bajo</v>
      </c>
    </row>
    <row r="12014" spans="1:13" x14ac:dyDescent="0.3">
      <c r="A12014" s="139">
        <f t="shared" si="12343"/>
        <v>316</v>
      </c>
      <c r="B12014" s="148">
        <f t="shared" ref="B12014:B12077" si="12345">+B11976</f>
        <v>38</v>
      </c>
      <c r="D12014" s="149" t="str">
        <f>+VLOOKUP($A12014,mUNICIPIOS!$B$4:$F$343,2,0)</f>
        <v>Chiquimula</v>
      </c>
      <c r="E12014" s="149">
        <f>+VLOOKUP($A12014,mUNICIPIOS!$B$4:$F$343,3,0)</f>
        <v>2011</v>
      </c>
      <c r="F12014" s="149" t="str">
        <f>+VLOOKUP($A12014,mUNICIPIOS!$B$4:$F$343,4,0)</f>
        <v>Ipala</v>
      </c>
      <c r="G12014" s="139" t="str">
        <f t="shared" ref="G12014:K12014" si="12346">+G11976</f>
        <v>RANKING</v>
      </c>
      <c r="H12014" t="str">
        <f t="shared" si="12346"/>
        <v>RGM</v>
      </c>
      <c r="I12014" t="str">
        <f t="shared" si="12346"/>
        <v>Ranking de la Gestión Municipal 2018</v>
      </c>
      <c r="J12014" t="str">
        <f t="shared" si="12346"/>
        <v>RANKING</v>
      </c>
      <c r="K12014">
        <f t="shared" si="12346"/>
        <v>0</v>
      </c>
      <c r="L12014" s="151">
        <f>+VLOOKUP($E12014,Resultados_generales!$C$8:$AE$347,27,0)</f>
        <v>0.4508384844731147</v>
      </c>
      <c r="M12014" t="str">
        <f>+VLOOKUP($E12014,Resultados_generales!$C$8:$AE$347,28,0)</f>
        <v>Medio</v>
      </c>
    </row>
    <row r="12015" spans="1:13" x14ac:dyDescent="0.3">
      <c r="A12015" s="139">
        <f t="shared" si="12343"/>
        <v>317</v>
      </c>
      <c r="B12015" s="148">
        <f t="shared" si="12345"/>
        <v>1</v>
      </c>
      <c r="D12015" s="149" t="str">
        <f>+VLOOKUP($A12015,mUNICIPIOS!$B$4:$F$343,2,0)</f>
        <v>Jalapa</v>
      </c>
      <c r="E12015" s="149">
        <f>+VLOOKUP($A12015,mUNICIPIOS!$B$4:$F$343,3,0)</f>
        <v>2101</v>
      </c>
      <c r="F12015" s="149" t="str">
        <f>+VLOOKUP($A12015,mUNICIPIOS!$B$4:$F$343,4,0)</f>
        <v>Jalapa</v>
      </c>
      <c r="G12015" s="139" t="str">
        <f t="shared" ref="G12015:K12015" si="12347">+G11977</f>
        <v>01</v>
      </c>
      <c r="H12015" t="str">
        <f t="shared" si="12347"/>
        <v>IPC</v>
      </c>
      <c r="I12015" t="str">
        <f t="shared" si="12347"/>
        <v>Índice de Participación Ciudadana</v>
      </c>
      <c r="J12015" t="str">
        <f t="shared" si="12347"/>
        <v>01-01</v>
      </c>
      <c r="K12015" t="str">
        <f t="shared" si="12347"/>
        <v>Número de reuniones del COMUDE en el año de la medición.</v>
      </c>
      <c r="L12015" s="150">
        <f>+VLOOKUP($E12015,IPC_2018!$B$8:$T$347,3,0)</f>
        <v>0.75</v>
      </c>
      <c r="M12015" s="142" t="str">
        <f>+VLOOKUP($E12015,IPC_2018!$B$8:$T$347,4,0)</f>
        <v>Medio alto</v>
      </c>
    </row>
    <row r="12016" spans="1:13" x14ac:dyDescent="0.3">
      <c r="A12016" s="139">
        <f t="shared" si="12343"/>
        <v>317</v>
      </c>
      <c r="B12016" s="148">
        <f t="shared" si="12345"/>
        <v>2</v>
      </c>
      <c r="D12016" s="149" t="str">
        <f>+VLOOKUP($A12016,mUNICIPIOS!$B$4:$F$343,2,0)</f>
        <v>Jalapa</v>
      </c>
      <c r="E12016" s="149">
        <f>+VLOOKUP($A12016,mUNICIPIOS!$B$4:$F$343,3,0)</f>
        <v>2101</v>
      </c>
      <c r="F12016" s="149" t="str">
        <f>+VLOOKUP($A12016,mUNICIPIOS!$B$4:$F$343,4,0)</f>
        <v>Jalapa</v>
      </c>
      <c r="G12016" s="139" t="str">
        <f t="shared" ref="G12016:K12016" si="12348">+G11978</f>
        <v>01</v>
      </c>
      <c r="H12016" t="str">
        <f t="shared" si="12348"/>
        <v>IPC</v>
      </c>
      <c r="I12016" t="str">
        <f t="shared" si="12348"/>
        <v>Índice de Participación Ciudadana</v>
      </c>
      <c r="J12016" t="str">
        <f t="shared" si="12348"/>
        <v>01-02</v>
      </c>
      <c r="K12016" t="str">
        <f t="shared" si="12348"/>
        <v>Participación de Alcaldes, Concejales y Síndicos determinados o designados en el COMUDE</v>
      </c>
      <c r="L12016" s="150">
        <f>+VLOOKUP($E12016,IPC_2018!$B$8:$T$347,6,0)</f>
        <v>0.93518518518518512</v>
      </c>
      <c r="M12016" s="142" t="str">
        <f>+VLOOKUP($E12016,IPC_2018!$B$8:$T$347,7,0)</f>
        <v>Alto</v>
      </c>
    </row>
    <row r="12017" spans="1:13" x14ac:dyDescent="0.3">
      <c r="A12017" s="139">
        <f t="shared" si="12343"/>
        <v>317</v>
      </c>
      <c r="B12017" s="148">
        <f t="shared" si="12345"/>
        <v>3</v>
      </c>
      <c r="D12017" s="149" t="str">
        <f>+VLOOKUP($A12017,mUNICIPIOS!$B$4:$F$343,2,0)</f>
        <v>Jalapa</v>
      </c>
      <c r="E12017" s="149">
        <f>+VLOOKUP($A12017,mUNICIPIOS!$B$4:$F$343,3,0)</f>
        <v>2101</v>
      </c>
      <c r="F12017" s="149" t="str">
        <f>+VLOOKUP($A12017,mUNICIPIOS!$B$4:$F$343,4,0)</f>
        <v>Jalapa</v>
      </c>
      <c r="G12017" s="139" t="str">
        <f t="shared" ref="G12017:K12017" si="12349">+G11979</f>
        <v>01</v>
      </c>
      <c r="H12017" t="str">
        <f t="shared" si="12349"/>
        <v>IPC</v>
      </c>
      <c r="I12017" t="str">
        <f t="shared" si="12349"/>
        <v>Índice de Participación Ciudadana</v>
      </c>
      <c r="J12017" t="str">
        <f t="shared" si="12349"/>
        <v>01-03</v>
      </c>
      <c r="K12017" t="str">
        <f t="shared" si="12349"/>
        <v>Participación  de organizaciones de jóvenes, mujeres, pueblos mayas, xincas, garífunas, y otras organizaciones en el Comude</v>
      </c>
      <c r="L12017" s="150">
        <f>+VLOOKUP($E12017,IPC_2018!$B$8:$T$347,9,0)</f>
        <v>0</v>
      </c>
      <c r="M12017" s="142" t="str">
        <f>+VLOOKUP($E12017,IPC_2018!$B$8:$T$347,10,0)</f>
        <v>Bajo</v>
      </c>
    </row>
    <row r="12018" spans="1:13" x14ac:dyDescent="0.3">
      <c r="A12018" s="139">
        <f t="shared" si="12343"/>
        <v>317</v>
      </c>
      <c r="B12018" s="148">
        <f t="shared" si="12345"/>
        <v>4</v>
      </c>
      <c r="D12018" s="149" t="str">
        <f>+VLOOKUP($A12018,mUNICIPIOS!$B$4:$F$343,2,0)</f>
        <v>Jalapa</v>
      </c>
      <c r="E12018" s="149">
        <f>+VLOOKUP($A12018,mUNICIPIOS!$B$4:$F$343,3,0)</f>
        <v>2101</v>
      </c>
      <c r="F12018" s="149" t="str">
        <f>+VLOOKUP($A12018,mUNICIPIOS!$B$4:$F$343,4,0)</f>
        <v>Jalapa</v>
      </c>
      <c r="G12018" s="139" t="str">
        <f t="shared" ref="G12018:K12018" si="12350">+G11980</f>
        <v>01</v>
      </c>
      <c r="H12018" t="str">
        <f t="shared" si="12350"/>
        <v>IPC</v>
      </c>
      <c r="I12018" t="str">
        <f t="shared" si="12350"/>
        <v>Índice de Participación Ciudadana</v>
      </c>
      <c r="J12018" t="str">
        <f t="shared" si="12350"/>
        <v>01-04</v>
      </c>
      <c r="K12018" t="str">
        <f t="shared" si="12350"/>
        <v>Representatividad territorial del Comude.</v>
      </c>
      <c r="L12018" s="150">
        <f>+VLOOKUP($E12018,IPC_2018!$B$8:$T$347,12,0)</f>
        <v>0</v>
      </c>
      <c r="M12018" s="142" t="str">
        <f>+VLOOKUP($E12018,IPC_2018!$B$8:$T$347,13,0)</f>
        <v>Bajo</v>
      </c>
    </row>
    <row r="12019" spans="1:13" x14ac:dyDescent="0.3">
      <c r="A12019" s="139">
        <f t="shared" si="12343"/>
        <v>317</v>
      </c>
      <c r="B12019" s="148">
        <f t="shared" si="12345"/>
        <v>5</v>
      </c>
      <c r="D12019" s="149" t="str">
        <f>+VLOOKUP($A12019,mUNICIPIOS!$B$4:$F$343,2,0)</f>
        <v>Jalapa</v>
      </c>
      <c r="E12019" s="149">
        <f>+VLOOKUP($A12019,mUNICIPIOS!$B$4:$F$343,3,0)</f>
        <v>2101</v>
      </c>
      <c r="F12019" s="149" t="str">
        <f>+VLOOKUP($A12019,mUNICIPIOS!$B$4:$F$343,4,0)</f>
        <v>Jalapa</v>
      </c>
      <c r="G12019" s="139" t="str">
        <f t="shared" ref="G12019:K12019" si="12351">+G11981</f>
        <v>01</v>
      </c>
      <c r="H12019" t="str">
        <f t="shared" si="12351"/>
        <v>IPC</v>
      </c>
      <c r="I12019" t="str">
        <f t="shared" si="12351"/>
        <v>Índice de Participación Ciudadana</v>
      </c>
      <c r="J12019" t="str">
        <f t="shared" si="12351"/>
        <v>01-05</v>
      </c>
      <c r="K12019" t="str">
        <f t="shared" si="12351"/>
        <v>Funcionamiento del Comude</v>
      </c>
      <c r="L12019" s="150">
        <f>+VLOOKUP($E12019,IPC_2018!$B$8:$T$347,15,0)</f>
        <v>0.24911660786187864</v>
      </c>
      <c r="M12019" s="142" t="str">
        <f>+VLOOKUP($E12019,IPC_2018!$B$8:$T$347,16,0)</f>
        <v>Medio bajo</v>
      </c>
    </row>
    <row r="12020" spans="1:13" x14ac:dyDescent="0.3">
      <c r="A12020" s="139">
        <f t="shared" si="12343"/>
        <v>317</v>
      </c>
      <c r="B12020" s="148">
        <f t="shared" si="12345"/>
        <v>6</v>
      </c>
      <c r="D12020" s="149" t="str">
        <f>+VLOOKUP($A12020,mUNICIPIOS!$B$4:$F$343,2,0)</f>
        <v>Jalapa</v>
      </c>
      <c r="E12020" s="149">
        <f>+VLOOKUP($A12020,mUNICIPIOS!$B$4:$F$343,3,0)</f>
        <v>2101</v>
      </c>
      <c r="F12020" s="149" t="str">
        <f>+VLOOKUP($A12020,mUNICIPIOS!$B$4:$F$343,4,0)</f>
        <v>Jalapa</v>
      </c>
      <c r="G12020" s="139" t="str">
        <f t="shared" ref="G12020:K12020" si="12352">+G11982</f>
        <v>01</v>
      </c>
      <c r="H12020" t="str">
        <f t="shared" si="12352"/>
        <v>IPC</v>
      </c>
      <c r="I12020" t="str">
        <f t="shared" si="12352"/>
        <v>Índice de Participación Ciudadana</v>
      </c>
      <c r="J12020" t="str">
        <f t="shared" si="12352"/>
        <v>INDICE</v>
      </c>
      <c r="K12020">
        <f t="shared" si="12352"/>
        <v>0</v>
      </c>
      <c r="L12020" s="150">
        <f>+VLOOKUP($E12020,IPC_2018!$B$8:$T$347,18,0)</f>
        <v>0.4730156393274299</v>
      </c>
      <c r="M12020" s="142" t="str">
        <f>+VLOOKUP($E12020,IPC_2018!$B$8:$T$347,19,0)</f>
        <v>Medio</v>
      </c>
    </row>
    <row r="12021" spans="1:13" x14ac:dyDescent="0.3">
      <c r="A12021" s="139">
        <f t="shared" si="12343"/>
        <v>317</v>
      </c>
      <c r="B12021" s="148">
        <f t="shared" si="12345"/>
        <v>7</v>
      </c>
      <c r="D12021" s="149" t="str">
        <f>+VLOOKUP($A12021,mUNICIPIOS!$B$4:$F$343,2,0)</f>
        <v>Jalapa</v>
      </c>
      <c r="E12021" s="149">
        <f>+VLOOKUP($A12021,mUNICIPIOS!$B$4:$F$343,3,0)</f>
        <v>2101</v>
      </c>
      <c r="F12021" s="149" t="str">
        <f>+VLOOKUP($A12021,mUNICIPIOS!$B$4:$F$343,4,0)</f>
        <v>Jalapa</v>
      </c>
      <c r="G12021" s="139" t="str">
        <f t="shared" ref="G12021:K12021" si="12353">+G11983</f>
        <v>02</v>
      </c>
      <c r="H12021" t="str">
        <f t="shared" si="12353"/>
        <v>IIC</v>
      </c>
      <c r="I12021" t="str">
        <f t="shared" si="12353"/>
        <v>Índice de Información a la Ciudadanía</v>
      </c>
      <c r="J12021" t="str">
        <f t="shared" si="12353"/>
        <v>02-01</v>
      </c>
      <c r="K12021" t="str">
        <f t="shared" si="12353"/>
        <v>Rendición de cuentas cuatrimestral y anual al Comude enfocadas en resultados.</v>
      </c>
      <c r="L12021" s="150">
        <f>+VLOOKUP($E12021,IIC_2018!$B$8:$Q$347,3,0)</f>
        <v>0.60000000000000009</v>
      </c>
      <c r="M12021" s="142" t="str">
        <f>+VLOOKUP($E12021,IIC_2018!$B$8:$Q$347,4,0)</f>
        <v>Medio</v>
      </c>
    </row>
    <row r="12022" spans="1:13" x14ac:dyDescent="0.3">
      <c r="A12022" s="139">
        <f t="shared" si="12343"/>
        <v>317</v>
      </c>
      <c r="B12022" s="148">
        <f t="shared" si="12345"/>
        <v>8</v>
      </c>
      <c r="D12022" s="149" t="str">
        <f>+VLOOKUP($A12022,mUNICIPIOS!$B$4:$F$343,2,0)</f>
        <v>Jalapa</v>
      </c>
      <c r="E12022" s="149">
        <f>+VLOOKUP($A12022,mUNICIPIOS!$B$4:$F$343,3,0)</f>
        <v>2101</v>
      </c>
      <c r="F12022" s="149" t="str">
        <f>+VLOOKUP($A12022,mUNICIPIOS!$B$4:$F$343,4,0)</f>
        <v>Jalapa</v>
      </c>
      <c r="G12022" s="139" t="str">
        <f t="shared" ref="G12022:K12022" si="12354">+G11984</f>
        <v>02</v>
      </c>
      <c r="H12022" t="str">
        <f t="shared" si="12354"/>
        <v>IIC</v>
      </c>
      <c r="I12022" t="str">
        <f t="shared" si="12354"/>
        <v>Índice de Información a la Ciudadanía</v>
      </c>
      <c r="J12022" t="str">
        <f t="shared" si="12354"/>
        <v>02-02</v>
      </c>
      <c r="K12022" t="str">
        <f t="shared" si="12354"/>
        <v>Información presupuestaria y otra información brindada a la ciudadanía disponible en medios locales de comunicación.</v>
      </c>
      <c r="L12022" s="150">
        <f>+VLOOKUP($E12022,IIC_2018!$B$8:$Q$347,6,0)</f>
        <v>1</v>
      </c>
      <c r="M12022" s="142" t="str">
        <f>+VLOOKUP($E12022,IIC_2018!$B$8:$Q$347,7,0)</f>
        <v>Alto</v>
      </c>
    </row>
    <row r="12023" spans="1:13" x14ac:dyDescent="0.3">
      <c r="A12023" s="139">
        <f t="shared" si="12343"/>
        <v>317</v>
      </c>
      <c r="B12023" s="148">
        <f t="shared" si="12345"/>
        <v>9</v>
      </c>
      <c r="D12023" s="149" t="str">
        <f>+VLOOKUP($A12023,mUNICIPIOS!$B$4:$F$343,2,0)</f>
        <v>Jalapa</v>
      </c>
      <c r="E12023" s="149">
        <f>+VLOOKUP($A12023,mUNICIPIOS!$B$4:$F$343,3,0)</f>
        <v>2101</v>
      </c>
      <c r="F12023" s="149" t="str">
        <f>+VLOOKUP($A12023,mUNICIPIOS!$B$4:$F$343,4,0)</f>
        <v>Jalapa</v>
      </c>
      <c r="G12023" s="139" t="str">
        <f t="shared" ref="G12023:K12023" si="12355">+G11985</f>
        <v>02</v>
      </c>
      <c r="H12023" t="str">
        <f t="shared" si="12355"/>
        <v>IIC</v>
      </c>
      <c r="I12023" t="str">
        <f t="shared" si="12355"/>
        <v>Índice de Información a la Ciudadanía</v>
      </c>
      <c r="J12023" t="str">
        <f t="shared" si="12355"/>
        <v>02-03</v>
      </c>
      <c r="K12023" t="str">
        <f t="shared" si="12355"/>
        <v>Información pública de oficio actualizada y disponible de acuerdo a la LAIP y uso de internet.</v>
      </c>
      <c r="L12023" s="150">
        <f>+VLOOKUP($E12023,IIC_2018!$B$8:$Q$347,9,0)</f>
        <v>0.84</v>
      </c>
      <c r="M12023" s="142" t="str">
        <f>+VLOOKUP($E12023,IIC_2018!$B$8:$Q$347,10,0)</f>
        <v>Alto</v>
      </c>
    </row>
    <row r="12024" spans="1:13" x14ac:dyDescent="0.3">
      <c r="A12024" s="139">
        <f t="shared" si="12343"/>
        <v>317</v>
      </c>
      <c r="B12024" s="148">
        <f t="shared" si="12345"/>
        <v>10</v>
      </c>
      <c r="D12024" s="149" t="str">
        <f>+VLOOKUP($A12024,mUNICIPIOS!$B$4:$F$343,2,0)</f>
        <v>Jalapa</v>
      </c>
      <c r="E12024" s="149">
        <f>+VLOOKUP($A12024,mUNICIPIOS!$B$4:$F$343,3,0)</f>
        <v>2101</v>
      </c>
      <c r="F12024" s="149" t="str">
        <f>+VLOOKUP($A12024,mUNICIPIOS!$B$4:$F$343,4,0)</f>
        <v>Jalapa</v>
      </c>
      <c r="G12024" s="139" t="str">
        <f t="shared" ref="G12024:K12024" si="12356">+G11986</f>
        <v>02</v>
      </c>
      <c r="H12024" t="str">
        <f t="shared" si="12356"/>
        <v>IIC</v>
      </c>
      <c r="I12024" t="str">
        <f t="shared" si="12356"/>
        <v>Índice de Información a la Ciudadanía</v>
      </c>
      <c r="J12024" t="str">
        <f t="shared" si="12356"/>
        <v>02-04</v>
      </c>
      <c r="K12024" t="str">
        <f t="shared" si="12356"/>
        <v>Relación del monto contratado por medio de Guate compras con el total del presupuesto de egresos vigente.</v>
      </c>
      <c r="L12024" s="150">
        <f>+VLOOKUP($E12024,IIC_2018!$B$8:$Q$347,12,0)</f>
        <v>0.56106109492215639</v>
      </c>
      <c r="M12024" s="142" t="str">
        <f>+VLOOKUP($E12024,IIC_2018!$B$8:$Q$347,13,0)</f>
        <v>Medio</v>
      </c>
    </row>
    <row r="12025" spans="1:13" x14ac:dyDescent="0.3">
      <c r="A12025" s="139">
        <f t="shared" si="12343"/>
        <v>317</v>
      </c>
      <c r="B12025" s="148">
        <f t="shared" si="12345"/>
        <v>11</v>
      </c>
      <c r="D12025" s="149" t="str">
        <f>+VLOOKUP($A12025,mUNICIPIOS!$B$4:$F$343,2,0)</f>
        <v>Jalapa</v>
      </c>
      <c r="E12025" s="149">
        <f>+VLOOKUP($A12025,mUNICIPIOS!$B$4:$F$343,3,0)</f>
        <v>2101</v>
      </c>
      <c r="F12025" s="149" t="str">
        <f>+VLOOKUP($A12025,mUNICIPIOS!$B$4:$F$343,4,0)</f>
        <v>Jalapa</v>
      </c>
      <c r="G12025" s="139" t="str">
        <f t="shared" ref="G12025:K12025" si="12357">+G11987</f>
        <v>02</v>
      </c>
      <c r="H12025" t="str">
        <f t="shared" si="12357"/>
        <v>IIC</v>
      </c>
      <c r="I12025" t="str">
        <f t="shared" si="12357"/>
        <v>Índice de Información a la Ciudadanía</v>
      </c>
      <c r="J12025" t="str">
        <f t="shared" si="12357"/>
        <v>INDICE</v>
      </c>
      <c r="K12025">
        <f t="shared" si="12357"/>
        <v>0</v>
      </c>
      <c r="L12025" s="150">
        <f>+VLOOKUP($E12025,IIC_2018!$B$8:$Q$347,15,0)</f>
        <v>0.75026527373053908</v>
      </c>
      <c r="M12025" s="142" t="str">
        <f>+VLOOKUP($E12025,IIC_2018!$B$8:$Q$347,16,0)</f>
        <v>Medio alto</v>
      </c>
    </row>
    <row r="12026" spans="1:13" x14ac:dyDescent="0.3">
      <c r="A12026" s="139">
        <f t="shared" si="12343"/>
        <v>317</v>
      </c>
      <c r="B12026" s="148">
        <f t="shared" si="12345"/>
        <v>12</v>
      </c>
      <c r="D12026" s="149" t="str">
        <f>+VLOOKUP($A12026,mUNICIPIOS!$B$4:$F$343,2,0)</f>
        <v>Jalapa</v>
      </c>
      <c r="E12026" s="149">
        <f>+VLOOKUP($A12026,mUNICIPIOS!$B$4:$F$343,3,0)</f>
        <v>2101</v>
      </c>
      <c r="F12026" s="149" t="str">
        <f>+VLOOKUP($A12026,mUNICIPIOS!$B$4:$F$343,4,0)</f>
        <v>Jalapa</v>
      </c>
      <c r="G12026" s="139" t="str">
        <f t="shared" ref="G12026:K12026" si="12358">+G11988</f>
        <v>03</v>
      </c>
      <c r="H12026" t="str">
        <f t="shared" si="12358"/>
        <v>ISP</v>
      </c>
      <c r="I12026" t="str">
        <f t="shared" si="12358"/>
        <v>Índice de Servicios Públicos</v>
      </c>
      <c r="J12026" t="str">
        <f t="shared" si="12358"/>
        <v>03-01</v>
      </c>
      <c r="K12026" t="str">
        <f t="shared" si="12358"/>
        <v>Cobertura del servicio público de agua</v>
      </c>
      <c r="L12026" s="150">
        <f>+VLOOKUP($E12026,ISP_2018!$B$8:$T$347,3,0)</f>
        <v>0.32270712144120134</v>
      </c>
      <c r="M12026" s="142" t="str">
        <f>+VLOOKUP($E12026,ISP_2018!$B$8:$T$347,4,0)</f>
        <v>Medio bajo</v>
      </c>
    </row>
    <row r="12027" spans="1:13" x14ac:dyDescent="0.3">
      <c r="A12027" s="139">
        <f t="shared" si="12343"/>
        <v>317</v>
      </c>
      <c r="B12027" s="148">
        <f t="shared" si="12345"/>
        <v>13</v>
      </c>
      <c r="D12027" s="149" t="str">
        <f>+VLOOKUP($A12027,mUNICIPIOS!$B$4:$F$343,2,0)</f>
        <v>Jalapa</v>
      </c>
      <c r="E12027" s="149">
        <f>+VLOOKUP($A12027,mUNICIPIOS!$B$4:$F$343,3,0)</f>
        <v>2101</v>
      </c>
      <c r="F12027" s="149" t="str">
        <f>+VLOOKUP($A12027,mUNICIPIOS!$B$4:$F$343,4,0)</f>
        <v>Jalapa</v>
      </c>
      <c r="G12027" s="139" t="str">
        <f t="shared" ref="G12027:K12027" si="12359">+G11989</f>
        <v>03</v>
      </c>
      <c r="H12027" t="str">
        <f t="shared" si="12359"/>
        <v>ISP</v>
      </c>
      <c r="I12027" t="str">
        <f t="shared" si="12359"/>
        <v>Índice de Servicios Públicos</v>
      </c>
      <c r="J12027" t="str">
        <f t="shared" si="12359"/>
        <v>03-02</v>
      </c>
      <c r="K12027" t="str">
        <f t="shared" si="12359"/>
        <v>Control de la calidad del servicio público de agua</v>
      </c>
      <c r="L12027" s="150">
        <f>+VLOOKUP($E12027,ISP_2018!$B$8:$T$347,6,0)</f>
        <v>0.4</v>
      </c>
      <c r="M12027" s="142" t="str">
        <f>+VLOOKUP($E12027,ISP_2018!$B$8:$T$347,7,0)</f>
        <v>Medio bajo</v>
      </c>
    </row>
    <row r="12028" spans="1:13" x14ac:dyDescent="0.3">
      <c r="A12028" s="139">
        <f t="shared" si="12343"/>
        <v>317</v>
      </c>
      <c r="B12028" s="148">
        <f t="shared" si="12345"/>
        <v>14</v>
      </c>
      <c r="D12028" s="149" t="str">
        <f>+VLOOKUP($A12028,mUNICIPIOS!$B$4:$F$343,2,0)</f>
        <v>Jalapa</v>
      </c>
      <c r="E12028" s="149">
        <f>+VLOOKUP($A12028,mUNICIPIOS!$B$4:$F$343,3,0)</f>
        <v>2101</v>
      </c>
      <c r="F12028" s="149" t="str">
        <f>+VLOOKUP($A12028,mUNICIPIOS!$B$4:$F$343,4,0)</f>
        <v>Jalapa</v>
      </c>
      <c r="G12028" s="139" t="str">
        <f t="shared" ref="G12028:K12028" si="12360">+G11990</f>
        <v>03</v>
      </c>
      <c r="H12028" t="str">
        <f t="shared" si="12360"/>
        <v>ISP</v>
      </c>
      <c r="I12028" t="str">
        <f t="shared" si="12360"/>
        <v>Índice de Servicios Públicos</v>
      </c>
      <c r="J12028" t="str">
        <f t="shared" si="12360"/>
        <v>03-03</v>
      </c>
      <c r="K12028" t="str">
        <f t="shared" si="12360"/>
        <v>Disposición  y tratamiento  de aguas residuales</v>
      </c>
      <c r="L12028" s="150">
        <f>+VLOOKUP($E12028,ISP_2018!$B$8:$T$347,9,0)</f>
        <v>0.2276707643009393</v>
      </c>
      <c r="M12028" s="142" t="str">
        <f>+VLOOKUP($E12028,ISP_2018!$B$8:$T$347,10,0)</f>
        <v>Medio bajo</v>
      </c>
    </row>
    <row r="12029" spans="1:13" x14ac:dyDescent="0.3">
      <c r="A12029" s="139">
        <f t="shared" si="12343"/>
        <v>317</v>
      </c>
      <c r="B12029" s="148">
        <f t="shared" si="12345"/>
        <v>15</v>
      </c>
      <c r="D12029" s="149" t="str">
        <f>+VLOOKUP($A12029,mUNICIPIOS!$B$4:$F$343,2,0)</f>
        <v>Jalapa</v>
      </c>
      <c r="E12029" s="149">
        <f>+VLOOKUP($A12029,mUNICIPIOS!$B$4:$F$343,3,0)</f>
        <v>2101</v>
      </c>
      <c r="F12029" s="149" t="str">
        <f>+VLOOKUP($A12029,mUNICIPIOS!$B$4:$F$343,4,0)</f>
        <v>Jalapa</v>
      </c>
      <c r="G12029" s="139" t="str">
        <f t="shared" ref="G12029:K12029" si="12361">+G11991</f>
        <v>03</v>
      </c>
      <c r="H12029" t="str">
        <f t="shared" si="12361"/>
        <v>ISP</v>
      </c>
      <c r="I12029" t="str">
        <f t="shared" si="12361"/>
        <v>Índice de Servicios Públicos</v>
      </c>
      <c r="J12029" t="str">
        <f t="shared" si="12361"/>
        <v>03-04</v>
      </c>
      <c r="K12029" t="str">
        <f t="shared" si="12361"/>
        <v>Gestión y manejo de los residuos y desechos sólidos</v>
      </c>
      <c r="L12029" s="150">
        <f>+VLOOKUP($E12029,ISP_2018!$B$8:$T$347,12,0)</f>
        <v>0.50431520789268769</v>
      </c>
      <c r="M12029" s="142" t="str">
        <f>+VLOOKUP($E12029,ISP_2018!$B$8:$T$347,13,0)</f>
        <v>Medio</v>
      </c>
    </row>
    <row r="12030" spans="1:13" x14ac:dyDescent="0.3">
      <c r="A12030" s="139">
        <f t="shared" si="12343"/>
        <v>317</v>
      </c>
      <c r="B12030" s="148">
        <f t="shared" si="12345"/>
        <v>16</v>
      </c>
      <c r="D12030" s="149" t="str">
        <f>+VLOOKUP($A12030,mUNICIPIOS!$B$4:$F$343,2,0)</f>
        <v>Jalapa</v>
      </c>
      <c r="E12030" s="149">
        <f>+VLOOKUP($A12030,mUNICIPIOS!$B$4:$F$343,3,0)</f>
        <v>2101</v>
      </c>
      <c r="F12030" s="149" t="str">
        <f>+VLOOKUP($A12030,mUNICIPIOS!$B$4:$F$343,4,0)</f>
        <v>Jalapa</v>
      </c>
      <c r="G12030" s="139" t="str">
        <f t="shared" ref="G12030:K12030" si="12362">+G11992</f>
        <v>03</v>
      </c>
      <c r="H12030" t="str">
        <f t="shared" si="12362"/>
        <v>ISP</v>
      </c>
      <c r="I12030" t="str">
        <f t="shared" si="12362"/>
        <v>Índice de Servicios Públicos</v>
      </c>
      <c r="J12030" t="str">
        <f t="shared" si="12362"/>
        <v>03-05</v>
      </c>
      <c r="K12030" t="str">
        <f t="shared" si="12362"/>
        <v>Gestión de servicios públicos municipales</v>
      </c>
      <c r="L12030" s="150">
        <f>+VLOOKUP($E12030,ISP_2018!$B$8:$T$347,15,0)</f>
        <v>0.43548387096774194</v>
      </c>
      <c r="M12030" s="142" t="str">
        <f>+VLOOKUP($E12030,ISP_2018!$B$8:$T$347,16,0)</f>
        <v>Medio</v>
      </c>
    </row>
    <row r="12031" spans="1:13" x14ac:dyDescent="0.3">
      <c r="A12031" s="139">
        <f t="shared" si="12343"/>
        <v>317</v>
      </c>
      <c r="B12031" s="148">
        <f t="shared" si="12345"/>
        <v>17</v>
      </c>
      <c r="D12031" s="149" t="str">
        <f>+VLOOKUP($A12031,mUNICIPIOS!$B$4:$F$343,2,0)</f>
        <v>Jalapa</v>
      </c>
      <c r="E12031" s="149">
        <f>+VLOOKUP($A12031,mUNICIPIOS!$B$4:$F$343,3,0)</f>
        <v>2101</v>
      </c>
      <c r="F12031" s="149" t="str">
        <f>+VLOOKUP($A12031,mUNICIPIOS!$B$4:$F$343,4,0)</f>
        <v>Jalapa</v>
      </c>
      <c r="G12031" s="139" t="str">
        <f t="shared" ref="G12031:K12031" si="12363">+G11993</f>
        <v>03</v>
      </c>
      <c r="H12031" t="str">
        <f t="shared" si="12363"/>
        <v>ISP</v>
      </c>
      <c r="I12031" t="str">
        <f t="shared" si="12363"/>
        <v>Índice de Servicios Públicos</v>
      </c>
      <c r="J12031" t="str">
        <f t="shared" si="12363"/>
        <v>INDICE</v>
      </c>
      <c r="K12031">
        <f t="shared" si="12363"/>
        <v>0</v>
      </c>
      <c r="L12031" s="150">
        <f>+VLOOKUP($E12031,ISP_2018!$B$8:$T$347,18,0)</f>
        <v>0.38576468077639392</v>
      </c>
      <c r="M12031" s="142" t="str">
        <f>+VLOOKUP($E12031,ISP_2018!$B$8:$T$347,19,0)</f>
        <v>Medio bajo</v>
      </c>
    </row>
    <row r="12032" spans="1:13" x14ac:dyDescent="0.3">
      <c r="A12032" s="139">
        <f t="shared" si="12343"/>
        <v>317</v>
      </c>
      <c r="B12032" s="148">
        <f t="shared" si="12345"/>
        <v>18</v>
      </c>
      <c r="D12032" s="149" t="str">
        <f>+VLOOKUP($A12032,mUNICIPIOS!$B$4:$F$343,2,0)</f>
        <v>Jalapa</v>
      </c>
      <c r="E12032" s="149">
        <f>+VLOOKUP($A12032,mUNICIPIOS!$B$4:$F$343,3,0)</f>
        <v>2101</v>
      </c>
      <c r="F12032" s="149" t="str">
        <f>+VLOOKUP($A12032,mUNICIPIOS!$B$4:$F$343,4,0)</f>
        <v>Jalapa</v>
      </c>
      <c r="G12032" s="139" t="str">
        <f t="shared" ref="G12032:K12032" si="12364">+G11994</f>
        <v>04</v>
      </c>
      <c r="H12032" t="str">
        <f t="shared" si="12364"/>
        <v>IGA</v>
      </c>
      <c r="I12032" t="str">
        <f t="shared" si="12364"/>
        <v>Índice de Gestión Administrativa</v>
      </c>
      <c r="J12032" t="str">
        <f t="shared" si="12364"/>
        <v>04-01</v>
      </c>
      <c r="K12032" t="str">
        <f t="shared" si="12364"/>
        <v>Existencia de elementos de atención municipal orientada al vecino</v>
      </c>
      <c r="L12032" s="150">
        <f>+VLOOKUP($E12032,IGA_2018!$B$8:$N$347,3,0)</f>
        <v>0.25</v>
      </c>
      <c r="M12032" s="142" t="str">
        <f>+VLOOKUP($E12032,IGA_2018!$B$8:$N$347,4,0)</f>
        <v>Medio bajo</v>
      </c>
    </row>
    <row r="12033" spans="1:13" x14ac:dyDescent="0.3">
      <c r="A12033" s="139">
        <f t="shared" si="12343"/>
        <v>317</v>
      </c>
      <c r="B12033" s="148">
        <f t="shared" si="12345"/>
        <v>19</v>
      </c>
      <c r="D12033" s="149" t="str">
        <f>+VLOOKUP($A12033,mUNICIPIOS!$B$4:$F$343,2,0)</f>
        <v>Jalapa</v>
      </c>
      <c r="E12033" s="149">
        <f>+VLOOKUP($A12033,mUNICIPIOS!$B$4:$F$343,3,0)</f>
        <v>2101</v>
      </c>
      <c r="F12033" s="149" t="str">
        <f>+VLOOKUP($A12033,mUNICIPIOS!$B$4:$F$343,4,0)</f>
        <v>Jalapa</v>
      </c>
      <c r="G12033" s="139" t="str">
        <f t="shared" ref="G12033:K12033" si="12365">+G11995</f>
        <v>04</v>
      </c>
      <c r="H12033" t="str">
        <f t="shared" si="12365"/>
        <v>IGA</v>
      </c>
      <c r="I12033" t="str">
        <f t="shared" si="12365"/>
        <v>Índice de Gestión Administrativa</v>
      </c>
      <c r="J12033" t="str">
        <f t="shared" si="12365"/>
        <v>04-02</v>
      </c>
      <c r="K12033" t="str">
        <f t="shared" si="12365"/>
        <v>Gestión del recurso humano.</v>
      </c>
      <c r="L12033" s="150">
        <f>+VLOOKUP($E12033,IGA_2018!$B$8:$N$347,6,0)</f>
        <v>0.49549317537986109</v>
      </c>
      <c r="M12033" s="142" t="str">
        <f>+VLOOKUP($E12033,IGA_2018!$B$8:$N$347,7,0)</f>
        <v>Medio</v>
      </c>
    </row>
    <row r="12034" spans="1:13" x14ac:dyDescent="0.3">
      <c r="A12034" s="139">
        <f t="shared" si="12343"/>
        <v>317</v>
      </c>
      <c r="B12034" s="148">
        <f t="shared" si="12345"/>
        <v>20</v>
      </c>
      <c r="D12034" s="149" t="str">
        <f>+VLOOKUP($A12034,mUNICIPIOS!$B$4:$F$343,2,0)</f>
        <v>Jalapa</v>
      </c>
      <c r="E12034" s="149">
        <f>+VLOOKUP($A12034,mUNICIPIOS!$B$4:$F$343,3,0)</f>
        <v>2101</v>
      </c>
      <c r="F12034" s="149" t="str">
        <f>+VLOOKUP($A12034,mUNICIPIOS!$B$4:$F$343,4,0)</f>
        <v>Jalapa</v>
      </c>
      <c r="G12034" s="139" t="str">
        <f t="shared" ref="G12034:K12034" si="12366">+G11996</f>
        <v>04</v>
      </c>
      <c r="H12034" t="str">
        <f t="shared" si="12366"/>
        <v>IGA</v>
      </c>
      <c r="I12034" t="str">
        <f t="shared" si="12366"/>
        <v>Índice de Gestión Administrativa</v>
      </c>
      <c r="J12034" t="str">
        <f t="shared" si="12366"/>
        <v>04-03</v>
      </c>
      <c r="K12034" t="str">
        <f t="shared" si="12366"/>
        <v>Existencia de oficinas municipales con instrumentos de gestión.</v>
      </c>
      <c r="L12034" s="150">
        <f>+VLOOKUP($E12034,IGA_2018!$B$8:$N$347,9,0)</f>
        <v>0.55304621848739488</v>
      </c>
      <c r="M12034" s="142" t="str">
        <f>+VLOOKUP($E12034,IGA_2018!$B$8:$N$347,10,0)</f>
        <v>Medio</v>
      </c>
    </row>
    <row r="12035" spans="1:13" x14ac:dyDescent="0.3">
      <c r="A12035" s="139">
        <f t="shared" si="12343"/>
        <v>317</v>
      </c>
      <c r="B12035" s="148">
        <f t="shared" si="12345"/>
        <v>21</v>
      </c>
      <c r="D12035" s="149" t="str">
        <f>+VLOOKUP($A12035,mUNICIPIOS!$B$4:$F$343,2,0)</f>
        <v>Jalapa</v>
      </c>
      <c r="E12035" s="149">
        <f>+VLOOKUP($A12035,mUNICIPIOS!$B$4:$F$343,3,0)</f>
        <v>2101</v>
      </c>
      <c r="F12035" s="149" t="str">
        <f>+VLOOKUP($A12035,mUNICIPIOS!$B$4:$F$343,4,0)</f>
        <v>Jalapa</v>
      </c>
      <c r="G12035" s="139" t="str">
        <f t="shared" ref="G12035:K12035" si="12367">+G11997</f>
        <v>04</v>
      </c>
      <c r="H12035" t="str">
        <f t="shared" si="12367"/>
        <v>IGA</v>
      </c>
      <c r="I12035" t="str">
        <f t="shared" si="12367"/>
        <v>Índice de Gestión Administrativa</v>
      </c>
      <c r="J12035" t="str">
        <f t="shared" si="12367"/>
        <v>INDICE</v>
      </c>
      <c r="K12035">
        <f t="shared" si="12367"/>
        <v>0</v>
      </c>
      <c r="L12035" s="150">
        <f>+VLOOKUP($E12035,IGA_2018!$B$8:$N$347,12,0)</f>
        <v>0.44198878785353957</v>
      </c>
      <c r="M12035" s="142" t="str">
        <f>+VLOOKUP($E12035,IGA_2018!$B$8:$N$347,13,0)</f>
        <v>Medio</v>
      </c>
    </row>
    <row r="12036" spans="1:13" x14ac:dyDescent="0.3">
      <c r="A12036" s="139">
        <f t="shared" si="12343"/>
        <v>317</v>
      </c>
      <c r="B12036" s="148">
        <f t="shared" si="12345"/>
        <v>22</v>
      </c>
      <c r="D12036" s="149" t="str">
        <f>+VLOOKUP($A12036,mUNICIPIOS!$B$4:$F$343,2,0)</f>
        <v>Jalapa</v>
      </c>
      <c r="E12036" s="149">
        <f>+VLOOKUP($A12036,mUNICIPIOS!$B$4:$F$343,3,0)</f>
        <v>2101</v>
      </c>
      <c r="F12036" s="149" t="str">
        <f>+VLOOKUP($A12036,mUNICIPIOS!$B$4:$F$343,4,0)</f>
        <v>Jalapa</v>
      </c>
      <c r="G12036" s="139" t="str">
        <f t="shared" ref="G12036:K12036" si="12368">+G11998</f>
        <v>05</v>
      </c>
      <c r="H12036" t="str">
        <f t="shared" si="12368"/>
        <v>IGF</v>
      </c>
      <c r="I12036" t="str">
        <f t="shared" si="12368"/>
        <v>Índice de Gestión Financiera</v>
      </c>
      <c r="J12036" t="str">
        <f t="shared" si="12368"/>
        <v>05-01</v>
      </c>
      <c r="K12036" t="str">
        <f t="shared" si="12368"/>
        <v>Autonomía financiera municipal</v>
      </c>
      <c r="L12036" s="150">
        <f>+VLOOKUP($E12036,IGF_2018!$B$8:$Z$347,3,0)</f>
        <v>0.20848843977632017</v>
      </c>
      <c r="M12036" s="142" t="str">
        <f>+VLOOKUP($E12036,IGF_2018!$B$8:$Z$347,4,0)</f>
        <v>Medio bajo</v>
      </c>
    </row>
    <row r="12037" spans="1:13" x14ac:dyDescent="0.3">
      <c r="A12037" s="139">
        <f t="shared" si="12343"/>
        <v>317</v>
      </c>
      <c r="B12037" s="148">
        <f t="shared" si="12345"/>
        <v>23</v>
      </c>
      <c r="D12037" s="149" t="str">
        <f>+VLOOKUP($A12037,mUNICIPIOS!$B$4:$F$343,2,0)</f>
        <v>Jalapa</v>
      </c>
      <c r="E12037" s="149">
        <f>+VLOOKUP($A12037,mUNICIPIOS!$B$4:$F$343,3,0)</f>
        <v>2101</v>
      </c>
      <c r="F12037" s="149" t="str">
        <f>+VLOOKUP($A12037,mUNICIPIOS!$B$4:$F$343,4,0)</f>
        <v>Jalapa</v>
      </c>
      <c r="G12037" s="139" t="str">
        <f t="shared" ref="G12037:K12037" si="12369">+G11999</f>
        <v>05</v>
      </c>
      <c r="H12037" t="str">
        <f t="shared" si="12369"/>
        <v>IGF</v>
      </c>
      <c r="I12037" t="str">
        <f t="shared" si="12369"/>
        <v>Índice de Gestión Financiera</v>
      </c>
      <c r="J12037" t="str">
        <f t="shared" si="12369"/>
        <v>05-02</v>
      </c>
      <c r="K12037" t="str">
        <f t="shared" si="12369"/>
        <v xml:space="preserve">Ingresos propios por habitante -sin regalías- </v>
      </c>
      <c r="L12037" s="150">
        <f>+VLOOKUP($E12037,IGF_2018!$B$8:$Z$347,6,0)</f>
        <v>5.9296159874111208E-2</v>
      </c>
      <c r="M12037" s="142" t="str">
        <f>+VLOOKUP($E12037,IGF_2018!$B$8:$Z$347,7,0)</f>
        <v>Bajo</v>
      </c>
    </row>
    <row r="12038" spans="1:13" x14ac:dyDescent="0.3">
      <c r="A12038" s="139">
        <f t="shared" si="12343"/>
        <v>317</v>
      </c>
      <c r="B12038" s="148">
        <f t="shared" si="12345"/>
        <v>24</v>
      </c>
      <c r="D12038" s="149" t="str">
        <f>+VLOOKUP($A12038,mUNICIPIOS!$B$4:$F$343,2,0)</f>
        <v>Jalapa</v>
      </c>
      <c r="E12038" s="149">
        <f>+VLOOKUP($A12038,mUNICIPIOS!$B$4:$F$343,3,0)</f>
        <v>2101</v>
      </c>
      <c r="F12038" s="149" t="str">
        <f>+VLOOKUP($A12038,mUNICIPIOS!$B$4:$F$343,4,0)</f>
        <v>Jalapa</v>
      </c>
      <c r="G12038" s="139" t="str">
        <f t="shared" ref="G12038:K12038" si="12370">+G12000</f>
        <v>05</v>
      </c>
      <c r="H12038" t="str">
        <f t="shared" si="12370"/>
        <v>IGF</v>
      </c>
      <c r="I12038" t="str">
        <f t="shared" si="12370"/>
        <v>Índice de Gestión Financiera</v>
      </c>
      <c r="J12038" t="str">
        <f t="shared" si="12370"/>
        <v>05-03</v>
      </c>
      <c r="K12038" t="str">
        <f t="shared" si="12370"/>
        <v>Ingresos del IUSI en relación a los ingresos propios -sin regalías-</v>
      </c>
      <c r="L12038" s="150">
        <f>+VLOOKUP($E12038,IGF_2018!$B$8:$Z$347,9,0)</f>
        <v>0.2474455970452564</v>
      </c>
      <c r="M12038" s="142" t="str">
        <f>+VLOOKUP($E12038,IGF_2018!$B$8:$Z$347,10,0)</f>
        <v>Medio bajo</v>
      </c>
    </row>
    <row r="12039" spans="1:13" x14ac:dyDescent="0.3">
      <c r="A12039" s="139">
        <f t="shared" si="12343"/>
        <v>317</v>
      </c>
      <c r="B12039" s="148">
        <f t="shared" si="12345"/>
        <v>25</v>
      </c>
      <c r="D12039" s="149" t="str">
        <f>+VLOOKUP($A12039,mUNICIPIOS!$B$4:$F$343,2,0)</f>
        <v>Jalapa</v>
      </c>
      <c r="E12039" s="149">
        <f>+VLOOKUP($A12039,mUNICIPIOS!$B$4:$F$343,3,0)</f>
        <v>2101</v>
      </c>
      <c r="F12039" s="149" t="str">
        <f>+VLOOKUP($A12039,mUNICIPIOS!$B$4:$F$343,4,0)</f>
        <v>Jalapa</v>
      </c>
      <c r="G12039" s="139" t="str">
        <f t="shared" ref="G12039:K12039" si="12371">+G12001</f>
        <v>05</v>
      </c>
      <c r="H12039" t="str">
        <f t="shared" si="12371"/>
        <v>IGF</v>
      </c>
      <c r="I12039" t="str">
        <f t="shared" si="12371"/>
        <v>Índice de Gestión Financiera</v>
      </c>
      <c r="J12039" t="str">
        <f t="shared" si="12371"/>
        <v>05-04</v>
      </c>
      <c r="K12039" t="str">
        <f t="shared" si="12371"/>
        <v>Inversión anual en capital fijo por habitante</v>
      </c>
      <c r="L12039" s="150">
        <f>+VLOOKUP($E12039,IGF_2018!$B$8:$Z$347,12,0)</f>
        <v>3.1448284946500121E-2</v>
      </c>
      <c r="M12039" s="142" t="str">
        <f>+VLOOKUP($E12039,IGF_2018!$B$8:$Z$347,13,0)</f>
        <v>Bajo</v>
      </c>
    </row>
    <row r="12040" spans="1:13" x14ac:dyDescent="0.3">
      <c r="A12040" s="139">
        <f t="shared" si="12343"/>
        <v>317</v>
      </c>
      <c r="B12040" s="148">
        <f t="shared" si="12345"/>
        <v>26</v>
      </c>
      <c r="D12040" s="149" t="str">
        <f>+VLOOKUP($A12040,mUNICIPIOS!$B$4:$F$343,2,0)</f>
        <v>Jalapa</v>
      </c>
      <c r="E12040" s="149">
        <f>+VLOOKUP($A12040,mUNICIPIOS!$B$4:$F$343,3,0)</f>
        <v>2101</v>
      </c>
      <c r="F12040" s="149" t="str">
        <f>+VLOOKUP($A12040,mUNICIPIOS!$B$4:$F$343,4,0)</f>
        <v>Jalapa</v>
      </c>
      <c r="G12040" s="139" t="str">
        <f t="shared" ref="G12040:K12040" si="12372">+G12002</f>
        <v>05</v>
      </c>
      <c r="H12040" t="str">
        <f t="shared" si="12372"/>
        <v>IGF</v>
      </c>
      <c r="I12040" t="str">
        <f t="shared" si="12372"/>
        <v>Índice de Gestión Financiera</v>
      </c>
      <c r="J12040" t="str">
        <f t="shared" si="12372"/>
        <v>05-05</v>
      </c>
      <c r="K12040" t="str">
        <f t="shared" si="12372"/>
        <v>Inversión anual en capital fijo con recursos percibidos por ingresos propios</v>
      </c>
      <c r="L12040" s="150">
        <f>+VLOOKUP($E12040,IGF_2018!$B$8:$Z$347,15,0)</f>
        <v>7.4542052954379587E-2</v>
      </c>
      <c r="M12040" s="142" t="str">
        <f>+VLOOKUP($E12040,IGF_2018!$B$8:$Z$347,16,0)</f>
        <v>Bajo</v>
      </c>
    </row>
    <row r="12041" spans="1:13" x14ac:dyDescent="0.3">
      <c r="A12041" s="139">
        <f t="shared" si="12343"/>
        <v>317</v>
      </c>
      <c r="B12041" s="148">
        <f t="shared" si="12345"/>
        <v>27</v>
      </c>
      <c r="D12041" s="149" t="str">
        <f>+VLOOKUP($A12041,mUNICIPIOS!$B$4:$F$343,2,0)</f>
        <v>Jalapa</v>
      </c>
      <c r="E12041" s="149">
        <f>+VLOOKUP($A12041,mUNICIPIOS!$B$4:$F$343,3,0)</f>
        <v>2101</v>
      </c>
      <c r="F12041" s="149" t="str">
        <f>+VLOOKUP($A12041,mUNICIPIOS!$B$4:$F$343,4,0)</f>
        <v>Jalapa</v>
      </c>
      <c r="G12041" s="139" t="str">
        <f t="shared" ref="G12041:K12041" si="12373">+G12003</f>
        <v>05</v>
      </c>
      <c r="H12041" t="str">
        <f t="shared" si="12373"/>
        <v>IGF</v>
      </c>
      <c r="I12041" t="str">
        <f t="shared" si="12373"/>
        <v>Índice de Gestión Financiera</v>
      </c>
      <c r="J12041" t="str">
        <f t="shared" si="12373"/>
        <v>05-06</v>
      </c>
      <c r="K12041" t="str">
        <f t="shared" si="12373"/>
        <v xml:space="preserve">Inversión anual en capital fijo con recursos percibidos por transferencias del Gobierno Central </v>
      </c>
      <c r="L12041" s="150">
        <f>+VLOOKUP($E12041,IGF_2018!$B$8:$Z$347,18,0)</f>
        <v>9.3369318731249207E-2</v>
      </c>
      <c r="M12041" s="142" t="str">
        <f>+VLOOKUP($E12041,IGF_2018!$B$8:$Z$347,19,0)</f>
        <v>Bajo</v>
      </c>
    </row>
    <row r="12042" spans="1:13" x14ac:dyDescent="0.3">
      <c r="A12042" s="139">
        <f t="shared" si="12343"/>
        <v>317</v>
      </c>
      <c r="B12042" s="148">
        <f t="shared" si="12345"/>
        <v>28</v>
      </c>
      <c r="D12042" s="149" t="str">
        <f>+VLOOKUP($A12042,mUNICIPIOS!$B$4:$F$343,2,0)</f>
        <v>Jalapa</v>
      </c>
      <c r="E12042" s="149">
        <f>+VLOOKUP($A12042,mUNICIPIOS!$B$4:$F$343,3,0)</f>
        <v>2101</v>
      </c>
      <c r="F12042" s="149" t="str">
        <f>+VLOOKUP($A12042,mUNICIPIOS!$B$4:$F$343,4,0)</f>
        <v>Jalapa</v>
      </c>
      <c r="G12042" s="139" t="str">
        <f t="shared" ref="G12042:K12042" si="12374">+G12004</f>
        <v>05</v>
      </c>
      <c r="H12042" t="str">
        <f t="shared" si="12374"/>
        <v>IGF</v>
      </c>
      <c r="I12042" t="str">
        <f t="shared" si="12374"/>
        <v>Índice de Gestión Financiera</v>
      </c>
      <c r="J12042" t="str">
        <f t="shared" si="12374"/>
        <v>05-07</v>
      </c>
      <c r="K12042" t="str">
        <f t="shared" si="12374"/>
        <v>Financiamiento por endeudamiento municipal</v>
      </c>
      <c r="L12042" s="150">
        <f>+VLOOKUP($E12042,IGF_2018!$B$8:$Z$347,21,0)</f>
        <v>1</v>
      </c>
      <c r="M12042" s="142" t="str">
        <f>+VLOOKUP($E12042,IGF_2018!$B$8:$Z$347,22,0)</f>
        <v>Alto</v>
      </c>
    </row>
    <row r="12043" spans="1:13" x14ac:dyDescent="0.3">
      <c r="A12043" s="139">
        <f t="shared" si="12343"/>
        <v>317</v>
      </c>
      <c r="B12043" s="148">
        <f t="shared" si="12345"/>
        <v>29</v>
      </c>
      <c r="D12043" s="149" t="str">
        <f>+VLOOKUP($A12043,mUNICIPIOS!$B$4:$F$343,2,0)</f>
        <v>Jalapa</v>
      </c>
      <c r="E12043" s="149">
        <f>+VLOOKUP($A12043,mUNICIPIOS!$B$4:$F$343,3,0)</f>
        <v>2101</v>
      </c>
      <c r="F12043" s="149" t="str">
        <f>+VLOOKUP($A12043,mUNICIPIOS!$B$4:$F$343,4,0)</f>
        <v>Jalapa</v>
      </c>
      <c r="G12043" s="139" t="str">
        <f t="shared" ref="G12043:K12043" si="12375">+G12005</f>
        <v>05</v>
      </c>
      <c r="H12043" t="str">
        <f t="shared" si="12375"/>
        <v>IGF</v>
      </c>
      <c r="I12043" t="str">
        <f t="shared" si="12375"/>
        <v>Índice de Gestión Financiera</v>
      </c>
      <c r="J12043" t="str">
        <f t="shared" si="12375"/>
        <v>INDICE</v>
      </c>
      <c r="K12043">
        <f t="shared" si="12375"/>
        <v>0</v>
      </c>
      <c r="L12043" s="150">
        <f>+VLOOKUP($E12043,IGF_2018!$B$8:$Z$347,24,0)</f>
        <v>0.29823744529782481</v>
      </c>
      <c r="M12043" s="142" t="str">
        <f>+VLOOKUP($E12043,IGF_2018!$B$8:$Z$347,25,0)</f>
        <v>Medio bajo</v>
      </c>
    </row>
    <row r="12044" spans="1:13" x14ac:dyDescent="0.3">
      <c r="A12044" s="139">
        <f t="shared" si="12343"/>
        <v>317</v>
      </c>
      <c r="B12044" s="148">
        <f t="shared" si="12345"/>
        <v>30</v>
      </c>
      <c r="D12044" s="149" t="str">
        <f>+VLOOKUP($A12044,mUNICIPIOS!$B$4:$F$343,2,0)</f>
        <v>Jalapa</v>
      </c>
      <c r="E12044" s="149">
        <f>+VLOOKUP($A12044,mUNICIPIOS!$B$4:$F$343,3,0)</f>
        <v>2101</v>
      </c>
      <c r="F12044" s="149" t="str">
        <f>+VLOOKUP($A12044,mUNICIPIOS!$B$4:$F$343,4,0)</f>
        <v>Jalapa</v>
      </c>
      <c r="G12044" s="139" t="str">
        <f t="shared" ref="G12044:K12044" si="12376">+G12006</f>
        <v>06</v>
      </c>
      <c r="H12044" t="str">
        <f t="shared" si="12376"/>
        <v>IGE</v>
      </c>
      <c r="I12044" t="str">
        <f t="shared" si="12376"/>
        <v>Índice de Gestión Estratégica</v>
      </c>
      <c r="J12044" t="str">
        <f t="shared" si="12376"/>
        <v>06-01</v>
      </c>
      <c r="K12044" t="str">
        <f t="shared" si="12376"/>
        <v>Ejecución del Plan Operativo Anual  (POA)</v>
      </c>
      <c r="L12044" s="150">
        <f>+VLOOKUP($E12044,IGE_2018!$B$8:$Z$347,3,0)</f>
        <v>0.88301886792452833</v>
      </c>
      <c r="M12044" s="142" t="str">
        <f>+VLOOKUP($E12044,IGE_2018!$B$8:$Z$347,4,0)</f>
        <v>Alto</v>
      </c>
    </row>
    <row r="12045" spans="1:13" x14ac:dyDescent="0.3">
      <c r="A12045" s="139">
        <f t="shared" si="12343"/>
        <v>317</v>
      </c>
      <c r="B12045" s="148">
        <f t="shared" si="12345"/>
        <v>31</v>
      </c>
      <c r="D12045" s="149" t="str">
        <f>+VLOOKUP($A12045,mUNICIPIOS!$B$4:$F$343,2,0)</f>
        <v>Jalapa</v>
      </c>
      <c r="E12045" s="149">
        <f>+VLOOKUP($A12045,mUNICIPIOS!$B$4:$F$343,3,0)</f>
        <v>2101</v>
      </c>
      <c r="F12045" s="149" t="str">
        <f>+VLOOKUP($A12045,mUNICIPIOS!$B$4:$F$343,4,0)</f>
        <v>Jalapa</v>
      </c>
      <c r="G12045" s="139" t="str">
        <f t="shared" ref="G12045:K12045" si="12377">+G12007</f>
        <v>06</v>
      </c>
      <c r="H12045" t="str">
        <f t="shared" si="12377"/>
        <v>IGE</v>
      </c>
      <c r="I12045" t="str">
        <f t="shared" si="12377"/>
        <v>Índice de Gestión Estratégica</v>
      </c>
      <c r="J12045" t="str">
        <f t="shared" si="12377"/>
        <v>06-02</v>
      </c>
      <c r="K12045" t="str">
        <f t="shared" si="12377"/>
        <v>Relación Plan de Desarrollo Municipal y Ordenamiento Territorial (PDM-OT) - Plan Estratégico Institucional (PEI) - Plan Operativo Multianual (POM) - Plan Operativo Anual (POA)</v>
      </c>
      <c r="L12045" s="150">
        <f>+VLOOKUP($E12045,IGE_2018!$B$8:$Z$347,6,0)</f>
        <v>0.53187386921685187</v>
      </c>
      <c r="M12045" s="142" t="str">
        <f>+VLOOKUP($E12045,IGE_2018!$B$8:$Z$347,7,0)</f>
        <v>Medio</v>
      </c>
    </row>
    <row r="12046" spans="1:13" x14ac:dyDescent="0.3">
      <c r="A12046" s="139">
        <f t="shared" si="12343"/>
        <v>317</v>
      </c>
      <c r="B12046" s="148">
        <f t="shared" si="12345"/>
        <v>32</v>
      </c>
      <c r="D12046" s="149" t="str">
        <f>+VLOOKUP($A12046,mUNICIPIOS!$B$4:$F$343,2,0)</f>
        <v>Jalapa</v>
      </c>
      <c r="E12046" s="149">
        <f>+VLOOKUP($A12046,mUNICIPIOS!$B$4:$F$343,3,0)</f>
        <v>2101</v>
      </c>
      <c r="F12046" s="149" t="str">
        <f>+VLOOKUP($A12046,mUNICIPIOS!$B$4:$F$343,4,0)</f>
        <v>Jalapa</v>
      </c>
      <c r="G12046" s="139" t="str">
        <f t="shared" ref="G12046:K12046" si="12378">+G12008</f>
        <v>06</v>
      </c>
      <c r="H12046" t="str">
        <f t="shared" si="12378"/>
        <v>IGE</v>
      </c>
      <c r="I12046" t="str">
        <f t="shared" si="12378"/>
        <v>Índice de Gestión Estratégica</v>
      </c>
      <c r="J12046" t="str">
        <f t="shared" si="12378"/>
        <v>06-03</v>
      </c>
      <c r="K12046" t="str">
        <f t="shared" si="12378"/>
        <v>Presupuesto de egresos relacionado a competencias municipales que responden a prioridades nacionales de desarrollo.</v>
      </c>
      <c r="L12046" s="150">
        <f>+VLOOKUP($E12046,IGE_2018!$B$8:$Z$347,9,0)</f>
        <v>0.21120833257932511</v>
      </c>
      <c r="M12046" s="142" t="str">
        <f>+VLOOKUP($E12046,IGE_2018!$B$8:$Z$347,10,0)</f>
        <v>Medio bajo</v>
      </c>
    </row>
    <row r="12047" spans="1:13" x14ac:dyDescent="0.3">
      <c r="A12047" s="139">
        <f t="shared" si="12343"/>
        <v>317</v>
      </c>
      <c r="B12047" s="148">
        <f t="shared" si="12345"/>
        <v>33</v>
      </c>
      <c r="D12047" s="149" t="str">
        <f>+VLOOKUP($A12047,mUNICIPIOS!$B$4:$F$343,2,0)</f>
        <v>Jalapa</v>
      </c>
      <c r="E12047" s="149">
        <f>+VLOOKUP($A12047,mUNICIPIOS!$B$4:$F$343,3,0)</f>
        <v>2101</v>
      </c>
      <c r="F12047" s="149" t="str">
        <f>+VLOOKUP($A12047,mUNICIPIOS!$B$4:$F$343,4,0)</f>
        <v>Jalapa</v>
      </c>
      <c r="G12047" s="139" t="str">
        <f t="shared" ref="G12047:K12047" si="12379">+G12009</f>
        <v>06</v>
      </c>
      <c r="H12047" t="str">
        <f t="shared" si="12379"/>
        <v>IGE</v>
      </c>
      <c r="I12047" t="str">
        <f t="shared" si="12379"/>
        <v>Índice de Gestión Estratégica</v>
      </c>
      <c r="J12047" t="str">
        <f t="shared" si="12379"/>
        <v>06-04</v>
      </c>
      <c r="K12047" t="str">
        <f t="shared" si="12379"/>
        <v>Institucionalización de la gestión ordenada del territorio</v>
      </c>
      <c r="L12047" s="150">
        <f>+VLOOKUP($E12047,IGE_2018!$B$8:$Z$347,12,0)</f>
        <v>0.5</v>
      </c>
      <c r="M12047" s="142" t="str">
        <f>+VLOOKUP($E12047,IGE_2018!$B$8:$Z$347,13,0)</f>
        <v>Medio</v>
      </c>
    </row>
    <row r="12048" spans="1:13" x14ac:dyDescent="0.3">
      <c r="A12048" s="139">
        <f t="shared" si="12343"/>
        <v>317</v>
      </c>
      <c r="B12048" s="148">
        <f t="shared" si="12345"/>
        <v>34</v>
      </c>
      <c r="D12048" s="149" t="str">
        <f>+VLOOKUP($A12048,mUNICIPIOS!$B$4:$F$343,2,0)</f>
        <v>Jalapa</v>
      </c>
      <c r="E12048" s="149">
        <f>+VLOOKUP($A12048,mUNICIPIOS!$B$4:$F$343,3,0)</f>
        <v>2101</v>
      </c>
      <c r="F12048" s="149" t="str">
        <f>+VLOOKUP($A12048,mUNICIPIOS!$B$4:$F$343,4,0)</f>
        <v>Jalapa</v>
      </c>
      <c r="G12048" s="139" t="str">
        <f t="shared" ref="G12048:K12048" si="12380">+G12010</f>
        <v>06</v>
      </c>
      <c r="H12048" t="str">
        <f t="shared" si="12380"/>
        <v>IGE</v>
      </c>
      <c r="I12048" t="str">
        <f t="shared" si="12380"/>
        <v>Índice de Gestión Estratégica</v>
      </c>
      <c r="J12048" t="str">
        <f t="shared" si="12380"/>
        <v>06-05</v>
      </c>
      <c r="K12048" t="str">
        <f t="shared" si="12380"/>
        <v>Acciones para la gestión ordenada del territorio</v>
      </c>
      <c r="L12048" s="150">
        <f>+VLOOKUP($E12048,IGE_2018!$B$8:$Z$347,15,0)</f>
        <v>0.54000000000000015</v>
      </c>
      <c r="M12048" s="142" t="str">
        <f>+VLOOKUP($E12048,IGE_2018!$B$8:$Z$347,16,0)</f>
        <v>Medio</v>
      </c>
    </row>
    <row r="12049" spans="1:13" x14ac:dyDescent="0.3">
      <c r="A12049" s="139">
        <f t="shared" si="12343"/>
        <v>317</v>
      </c>
      <c r="B12049" s="148">
        <f t="shared" si="12345"/>
        <v>35</v>
      </c>
      <c r="D12049" s="149" t="str">
        <f>+VLOOKUP($A12049,mUNICIPIOS!$B$4:$F$343,2,0)</f>
        <v>Jalapa</v>
      </c>
      <c r="E12049" s="149">
        <f>+VLOOKUP($A12049,mUNICIPIOS!$B$4:$F$343,3,0)</f>
        <v>2101</v>
      </c>
      <c r="F12049" s="149" t="str">
        <f>+VLOOKUP($A12049,mUNICIPIOS!$B$4:$F$343,4,0)</f>
        <v>Jalapa</v>
      </c>
      <c r="G12049" s="139" t="str">
        <f t="shared" ref="G12049:K12049" si="12381">+G12011</f>
        <v>06</v>
      </c>
      <c r="H12049" t="str">
        <f t="shared" si="12381"/>
        <v>IGE</v>
      </c>
      <c r="I12049" t="str">
        <f t="shared" si="12381"/>
        <v>Índice de Gestión Estratégica</v>
      </c>
      <c r="J12049" t="str">
        <f t="shared" si="12381"/>
        <v>06-06</v>
      </c>
      <c r="K12049" t="str">
        <f t="shared" si="12381"/>
        <v>Gestión de riesgo en la formulación de proyectos derivados de la planificación operativa anual</v>
      </c>
      <c r="L12049" s="150">
        <f>+VLOOKUP($E12049,IGE_2018!$B$8:$Z$347,18,0)</f>
        <v>0</v>
      </c>
      <c r="M12049" s="142" t="str">
        <f>+VLOOKUP($E12049,IGE_2018!$B$8:$Z$347,19,0)</f>
        <v>Bajo</v>
      </c>
    </row>
    <row r="12050" spans="1:13" x14ac:dyDescent="0.3">
      <c r="A12050" s="139">
        <f t="shared" si="12343"/>
        <v>317</v>
      </c>
      <c r="B12050" s="148">
        <f t="shared" si="12345"/>
        <v>36</v>
      </c>
      <c r="D12050" s="149" t="str">
        <f>+VLOOKUP($A12050,mUNICIPIOS!$B$4:$F$343,2,0)</f>
        <v>Jalapa</v>
      </c>
      <c r="E12050" s="149">
        <f>+VLOOKUP($A12050,mUNICIPIOS!$B$4:$F$343,3,0)</f>
        <v>2101</v>
      </c>
      <c r="F12050" s="149" t="str">
        <f>+VLOOKUP($A12050,mUNICIPIOS!$B$4:$F$343,4,0)</f>
        <v>Jalapa</v>
      </c>
      <c r="G12050" s="139" t="str">
        <f t="shared" ref="G12050:K12050" si="12382">+G12012</f>
        <v>06</v>
      </c>
      <c r="H12050" t="str">
        <f t="shared" si="12382"/>
        <v>IGE</v>
      </c>
      <c r="I12050" t="str">
        <f t="shared" si="12382"/>
        <v>Índice de Gestión Estratégica</v>
      </c>
      <c r="J12050" t="str">
        <f t="shared" si="12382"/>
        <v>06-07</v>
      </c>
      <c r="K12050" t="str">
        <f t="shared" si="12382"/>
        <v>Ingresos por servicios ambientales en relación a los ingresos propios sin regalías</v>
      </c>
      <c r="L12050" s="150">
        <f>+VLOOKUP($E12050,IGE_2018!$B$8:$Z$347,21,0)</f>
        <v>1</v>
      </c>
      <c r="M12050" s="142" t="str">
        <f>+VLOOKUP($E12050,IGE_2018!$B$8:$Z$347,22,0)</f>
        <v>Alto</v>
      </c>
    </row>
    <row r="12051" spans="1:13" x14ac:dyDescent="0.3">
      <c r="A12051" s="139">
        <f t="shared" si="12343"/>
        <v>317</v>
      </c>
      <c r="B12051" s="148">
        <f t="shared" si="12345"/>
        <v>37</v>
      </c>
      <c r="D12051" s="149" t="str">
        <f>+VLOOKUP($A12051,mUNICIPIOS!$B$4:$F$343,2,0)</f>
        <v>Jalapa</v>
      </c>
      <c r="E12051" s="149">
        <f>+VLOOKUP($A12051,mUNICIPIOS!$B$4:$F$343,3,0)</f>
        <v>2101</v>
      </c>
      <c r="F12051" s="149" t="str">
        <f>+VLOOKUP($A12051,mUNICIPIOS!$B$4:$F$343,4,0)</f>
        <v>Jalapa</v>
      </c>
      <c r="G12051" s="139" t="str">
        <f t="shared" ref="G12051:K12051" si="12383">+G12013</f>
        <v>06</v>
      </c>
      <c r="H12051" t="str">
        <f t="shared" si="12383"/>
        <v>IGE</v>
      </c>
      <c r="I12051" t="str">
        <f t="shared" si="12383"/>
        <v>Índice de Gestión Estratégica</v>
      </c>
      <c r="J12051" t="str">
        <f t="shared" si="12383"/>
        <v>INDICE</v>
      </c>
      <c r="K12051">
        <f t="shared" si="12383"/>
        <v>0</v>
      </c>
      <c r="L12051" s="150">
        <f>+VLOOKUP($E12051,IGE_2018!$B$8:$Z$347,24,0)</f>
        <v>0.49603599371603824</v>
      </c>
      <c r="M12051" s="142" t="str">
        <f>+VLOOKUP($E12051,IGE_2018!$B$8:$Z$347,25,0)</f>
        <v>Medio</v>
      </c>
    </row>
    <row r="12052" spans="1:13" x14ac:dyDescent="0.3">
      <c r="A12052" s="139">
        <f t="shared" si="12343"/>
        <v>317</v>
      </c>
      <c r="B12052" s="148">
        <f t="shared" si="12345"/>
        <v>38</v>
      </c>
      <c r="D12052" s="149" t="str">
        <f>+VLOOKUP($A12052,mUNICIPIOS!$B$4:$F$343,2,0)</f>
        <v>Jalapa</v>
      </c>
      <c r="E12052" s="149">
        <f>+VLOOKUP($A12052,mUNICIPIOS!$B$4:$F$343,3,0)</f>
        <v>2101</v>
      </c>
      <c r="F12052" s="149" t="str">
        <f>+VLOOKUP($A12052,mUNICIPIOS!$B$4:$F$343,4,0)</f>
        <v>Jalapa</v>
      </c>
      <c r="G12052" s="139" t="str">
        <f t="shared" ref="G12052:K12052" si="12384">+G12014</f>
        <v>RANKING</v>
      </c>
      <c r="H12052" t="str">
        <f t="shared" si="12384"/>
        <v>RGM</v>
      </c>
      <c r="I12052" t="str">
        <f t="shared" si="12384"/>
        <v>Ranking de la Gestión Municipal 2018</v>
      </c>
      <c r="J12052" t="str">
        <f t="shared" si="12384"/>
        <v>RANKING</v>
      </c>
      <c r="K12052">
        <f t="shared" si="12384"/>
        <v>0</v>
      </c>
      <c r="L12052" s="151">
        <f>+VLOOKUP($E12052,Resultados_generales!$C$8:$AE$347,27,0)</f>
        <v>0.45744655264835232</v>
      </c>
      <c r="M12052" t="str">
        <f>+VLOOKUP($E12052,Resultados_generales!$C$8:$AE$347,28,0)</f>
        <v>Medio</v>
      </c>
    </row>
    <row r="12053" spans="1:13" x14ac:dyDescent="0.3">
      <c r="A12053" s="139">
        <f t="shared" si="12343"/>
        <v>318</v>
      </c>
      <c r="B12053" s="148">
        <f t="shared" si="12345"/>
        <v>1</v>
      </c>
      <c r="D12053" s="149" t="str">
        <f>+VLOOKUP($A12053,mUNICIPIOS!$B$4:$F$343,2,0)</f>
        <v>Jalapa</v>
      </c>
      <c r="E12053" s="149">
        <f>+VLOOKUP($A12053,mUNICIPIOS!$B$4:$F$343,3,0)</f>
        <v>2102</v>
      </c>
      <c r="F12053" s="149" t="str">
        <f>+VLOOKUP($A12053,mUNICIPIOS!$B$4:$F$343,4,0)</f>
        <v>San Pedro Pinula</v>
      </c>
      <c r="G12053" s="139" t="str">
        <f t="shared" ref="G12053:K12053" si="12385">+G12015</f>
        <v>01</v>
      </c>
      <c r="H12053" t="str">
        <f t="shared" si="12385"/>
        <v>IPC</v>
      </c>
      <c r="I12053" t="str">
        <f t="shared" si="12385"/>
        <v>Índice de Participación Ciudadana</v>
      </c>
      <c r="J12053" t="str">
        <f t="shared" si="12385"/>
        <v>01-01</v>
      </c>
      <c r="K12053" t="str">
        <f t="shared" si="12385"/>
        <v>Número de reuniones del COMUDE en el año de la medición.</v>
      </c>
      <c r="L12053" s="150">
        <f>+VLOOKUP($E12053,IPC_2018!$B$8:$T$347,3,0)</f>
        <v>0.91666666666666663</v>
      </c>
      <c r="M12053" s="142" t="str">
        <f>+VLOOKUP($E12053,IPC_2018!$B$8:$T$347,4,0)</f>
        <v>Alto</v>
      </c>
    </row>
    <row r="12054" spans="1:13" x14ac:dyDescent="0.3">
      <c r="A12054" s="139">
        <f t="shared" si="12343"/>
        <v>318</v>
      </c>
      <c r="B12054" s="148">
        <f t="shared" si="12345"/>
        <v>2</v>
      </c>
      <c r="D12054" s="149" t="str">
        <f>+VLOOKUP($A12054,mUNICIPIOS!$B$4:$F$343,2,0)</f>
        <v>Jalapa</v>
      </c>
      <c r="E12054" s="149">
        <f>+VLOOKUP($A12054,mUNICIPIOS!$B$4:$F$343,3,0)</f>
        <v>2102</v>
      </c>
      <c r="F12054" s="149" t="str">
        <f>+VLOOKUP($A12054,mUNICIPIOS!$B$4:$F$343,4,0)</f>
        <v>San Pedro Pinula</v>
      </c>
      <c r="G12054" s="139" t="str">
        <f t="shared" ref="G12054:K12054" si="12386">+G12016</f>
        <v>01</v>
      </c>
      <c r="H12054" t="str">
        <f t="shared" si="12386"/>
        <v>IPC</v>
      </c>
      <c r="I12054" t="str">
        <f t="shared" si="12386"/>
        <v>Índice de Participación Ciudadana</v>
      </c>
      <c r="J12054" t="str">
        <f t="shared" si="12386"/>
        <v>01-02</v>
      </c>
      <c r="K12054" t="str">
        <f t="shared" si="12386"/>
        <v>Participación de Alcaldes, Concejales y Síndicos determinados o designados en el COMUDE</v>
      </c>
      <c r="L12054" s="150">
        <f>+VLOOKUP($E12054,IPC_2018!$B$8:$T$347,6,0)</f>
        <v>0.85227272727272729</v>
      </c>
      <c r="M12054" s="142" t="str">
        <f>+VLOOKUP($E12054,IPC_2018!$B$8:$T$347,7,0)</f>
        <v>Alto</v>
      </c>
    </row>
    <row r="12055" spans="1:13" x14ac:dyDescent="0.3">
      <c r="A12055" s="139">
        <f t="shared" si="12343"/>
        <v>318</v>
      </c>
      <c r="B12055" s="148">
        <f t="shared" si="12345"/>
        <v>3</v>
      </c>
      <c r="D12055" s="149" t="str">
        <f>+VLOOKUP($A12055,mUNICIPIOS!$B$4:$F$343,2,0)</f>
        <v>Jalapa</v>
      </c>
      <c r="E12055" s="149">
        <f>+VLOOKUP($A12055,mUNICIPIOS!$B$4:$F$343,3,0)</f>
        <v>2102</v>
      </c>
      <c r="F12055" s="149" t="str">
        <f>+VLOOKUP($A12055,mUNICIPIOS!$B$4:$F$343,4,0)</f>
        <v>San Pedro Pinula</v>
      </c>
      <c r="G12055" s="139" t="str">
        <f t="shared" ref="G12055:K12055" si="12387">+G12017</f>
        <v>01</v>
      </c>
      <c r="H12055" t="str">
        <f t="shared" si="12387"/>
        <v>IPC</v>
      </c>
      <c r="I12055" t="str">
        <f t="shared" si="12387"/>
        <v>Índice de Participación Ciudadana</v>
      </c>
      <c r="J12055" t="str">
        <f t="shared" si="12387"/>
        <v>01-03</v>
      </c>
      <c r="K12055" t="str">
        <f t="shared" si="12387"/>
        <v>Participación  de organizaciones de jóvenes, mujeres, pueblos mayas, xincas, garífunas, y otras organizaciones en el Comude</v>
      </c>
      <c r="L12055" s="150">
        <f>+VLOOKUP($E12055,IPC_2018!$B$8:$T$347,9,0)</f>
        <v>0.39850560398505602</v>
      </c>
      <c r="M12055" s="142" t="str">
        <f>+VLOOKUP($E12055,IPC_2018!$B$8:$T$347,10,0)</f>
        <v>Medio bajo</v>
      </c>
    </row>
    <row r="12056" spans="1:13" x14ac:dyDescent="0.3">
      <c r="A12056" s="139">
        <f t="shared" si="12343"/>
        <v>318</v>
      </c>
      <c r="B12056" s="148">
        <f t="shared" si="12345"/>
        <v>4</v>
      </c>
      <c r="D12056" s="149" t="str">
        <f>+VLOOKUP($A12056,mUNICIPIOS!$B$4:$F$343,2,0)</f>
        <v>Jalapa</v>
      </c>
      <c r="E12056" s="149">
        <f>+VLOOKUP($A12056,mUNICIPIOS!$B$4:$F$343,3,0)</f>
        <v>2102</v>
      </c>
      <c r="F12056" s="149" t="str">
        <f>+VLOOKUP($A12056,mUNICIPIOS!$B$4:$F$343,4,0)</f>
        <v>San Pedro Pinula</v>
      </c>
      <c r="G12056" s="139" t="str">
        <f t="shared" ref="G12056:K12056" si="12388">+G12018</f>
        <v>01</v>
      </c>
      <c r="H12056" t="str">
        <f t="shared" si="12388"/>
        <v>IPC</v>
      </c>
      <c r="I12056" t="str">
        <f t="shared" si="12388"/>
        <v>Índice de Participación Ciudadana</v>
      </c>
      <c r="J12056" t="str">
        <f t="shared" si="12388"/>
        <v>01-04</v>
      </c>
      <c r="K12056" t="str">
        <f t="shared" si="12388"/>
        <v>Representatividad territorial del Comude.</v>
      </c>
      <c r="L12056" s="150">
        <f>+VLOOKUP($E12056,IPC_2018!$B$8:$T$347,12,0)</f>
        <v>0.52272727272727271</v>
      </c>
      <c r="M12056" s="142" t="str">
        <f>+VLOOKUP($E12056,IPC_2018!$B$8:$T$347,13,0)</f>
        <v>Medio</v>
      </c>
    </row>
    <row r="12057" spans="1:13" x14ac:dyDescent="0.3">
      <c r="A12057" s="139">
        <f t="shared" si="12343"/>
        <v>318</v>
      </c>
      <c r="B12057" s="148">
        <f t="shared" si="12345"/>
        <v>5</v>
      </c>
      <c r="D12057" s="149" t="str">
        <f>+VLOOKUP($A12057,mUNICIPIOS!$B$4:$F$343,2,0)</f>
        <v>Jalapa</v>
      </c>
      <c r="E12057" s="149">
        <f>+VLOOKUP($A12057,mUNICIPIOS!$B$4:$F$343,3,0)</f>
        <v>2102</v>
      </c>
      <c r="F12057" s="149" t="str">
        <f>+VLOOKUP($A12057,mUNICIPIOS!$B$4:$F$343,4,0)</f>
        <v>San Pedro Pinula</v>
      </c>
      <c r="G12057" s="139" t="str">
        <f t="shared" ref="G12057:K12057" si="12389">+G12019</f>
        <v>01</v>
      </c>
      <c r="H12057" t="str">
        <f t="shared" si="12389"/>
        <v>IPC</v>
      </c>
      <c r="I12057" t="str">
        <f t="shared" si="12389"/>
        <v>Índice de Participación Ciudadana</v>
      </c>
      <c r="J12057" t="str">
        <f t="shared" si="12389"/>
        <v>01-05</v>
      </c>
      <c r="K12057" t="str">
        <f t="shared" si="12389"/>
        <v>Funcionamiento del Comude</v>
      </c>
      <c r="L12057" s="150">
        <f>+VLOOKUP($E12057,IPC_2018!$B$8:$T$347,15,0)</f>
        <v>0.15901060076290127</v>
      </c>
      <c r="M12057" s="142" t="str">
        <f>+VLOOKUP($E12057,IPC_2018!$B$8:$T$347,16,0)</f>
        <v>Bajo</v>
      </c>
    </row>
    <row r="12058" spans="1:13" x14ac:dyDescent="0.3">
      <c r="A12058" s="139">
        <f t="shared" si="12343"/>
        <v>318</v>
      </c>
      <c r="B12058" s="148">
        <f t="shared" si="12345"/>
        <v>6</v>
      </c>
      <c r="D12058" s="149" t="str">
        <f>+VLOOKUP($A12058,mUNICIPIOS!$B$4:$F$343,2,0)</f>
        <v>Jalapa</v>
      </c>
      <c r="E12058" s="149">
        <f>+VLOOKUP($A12058,mUNICIPIOS!$B$4:$F$343,3,0)</f>
        <v>2102</v>
      </c>
      <c r="F12058" s="149" t="str">
        <f>+VLOOKUP($A12058,mUNICIPIOS!$B$4:$F$343,4,0)</f>
        <v>San Pedro Pinula</v>
      </c>
      <c r="G12058" s="139" t="str">
        <f t="shared" ref="G12058:K12058" si="12390">+G12020</f>
        <v>01</v>
      </c>
      <c r="H12058" t="str">
        <f t="shared" si="12390"/>
        <v>IPC</v>
      </c>
      <c r="I12058" t="str">
        <f t="shared" si="12390"/>
        <v>Índice de Participación Ciudadana</v>
      </c>
      <c r="J12058" t="str">
        <f t="shared" si="12390"/>
        <v>INDICE</v>
      </c>
      <c r="K12058">
        <f t="shared" si="12390"/>
        <v>0</v>
      </c>
      <c r="L12058" s="150">
        <f>+VLOOKUP($E12058,IPC_2018!$B$8:$T$347,18,0)</f>
        <v>0.65815394586370868</v>
      </c>
      <c r="M12058" s="142" t="str">
        <f>+VLOOKUP($E12058,IPC_2018!$B$8:$T$347,19,0)</f>
        <v>Medio alto</v>
      </c>
    </row>
    <row r="12059" spans="1:13" x14ac:dyDescent="0.3">
      <c r="A12059" s="139">
        <f t="shared" si="12343"/>
        <v>318</v>
      </c>
      <c r="B12059" s="148">
        <f t="shared" si="12345"/>
        <v>7</v>
      </c>
      <c r="D12059" s="149" t="str">
        <f>+VLOOKUP($A12059,mUNICIPIOS!$B$4:$F$343,2,0)</f>
        <v>Jalapa</v>
      </c>
      <c r="E12059" s="149">
        <f>+VLOOKUP($A12059,mUNICIPIOS!$B$4:$F$343,3,0)</f>
        <v>2102</v>
      </c>
      <c r="F12059" s="149" t="str">
        <f>+VLOOKUP($A12059,mUNICIPIOS!$B$4:$F$343,4,0)</f>
        <v>San Pedro Pinula</v>
      </c>
      <c r="G12059" s="139" t="str">
        <f t="shared" ref="G12059:K12059" si="12391">+G12021</f>
        <v>02</v>
      </c>
      <c r="H12059" t="str">
        <f t="shared" si="12391"/>
        <v>IIC</v>
      </c>
      <c r="I12059" t="str">
        <f t="shared" si="12391"/>
        <v>Índice de Información a la Ciudadanía</v>
      </c>
      <c r="J12059" t="str">
        <f t="shared" si="12391"/>
        <v>02-01</v>
      </c>
      <c r="K12059" t="str">
        <f t="shared" si="12391"/>
        <v>Rendición de cuentas cuatrimestral y anual al Comude enfocadas en resultados.</v>
      </c>
      <c r="L12059" s="150">
        <f>+VLOOKUP($E12059,IIC_2018!$B$8:$Q$347,3,0)</f>
        <v>0.13333333333333333</v>
      </c>
      <c r="M12059" s="142" t="str">
        <f>+VLOOKUP($E12059,IIC_2018!$B$8:$Q$347,4,0)</f>
        <v>Bajo</v>
      </c>
    </row>
    <row r="12060" spans="1:13" x14ac:dyDescent="0.3">
      <c r="A12060" s="139">
        <f t="shared" si="12343"/>
        <v>318</v>
      </c>
      <c r="B12060" s="148">
        <f t="shared" si="12345"/>
        <v>8</v>
      </c>
      <c r="D12060" s="149" t="str">
        <f>+VLOOKUP($A12060,mUNICIPIOS!$B$4:$F$343,2,0)</f>
        <v>Jalapa</v>
      </c>
      <c r="E12060" s="149">
        <f>+VLOOKUP($A12060,mUNICIPIOS!$B$4:$F$343,3,0)</f>
        <v>2102</v>
      </c>
      <c r="F12060" s="149" t="str">
        <f>+VLOOKUP($A12060,mUNICIPIOS!$B$4:$F$343,4,0)</f>
        <v>San Pedro Pinula</v>
      </c>
      <c r="G12060" s="139" t="str">
        <f t="shared" ref="G12060:K12060" si="12392">+G12022</f>
        <v>02</v>
      </c>
      <c r="H12060" t="str">
        <f t="shared" si="12392"/>
        <v>IIC</v>
      </c>
      <c r="I12060" t="str">
        <f t="shared" si="12392"/>
        <v>Índice de Información a la Ciudadanía</v>
      </c>
      <c r="J12060" t="str">
        <f t="shared" si="12392"/>
        <v>02-02</v>
      </c>
      <c r="K12060" t="str">
        <f t="shared" si="12392"/>
        <v>Información presupuestaria y otra información brindada a la ciudadanía disponible en medios locales de comunicación.</v>
      </c>
      <c r="L12060" s="150">
        <f>+VLOOKUP($E12060,IIC_2018!$B$8:$Q$347,6,0)</f>
        <v>0.375</v>
      </c>
      <c r="M12060" s="142" t="str">
        <f>+VLOOKUP($E12060,IIC_2018!$B$8:$Q$347,7,0)</f>
        <v>Medio bajo</v>
      </c>
    </row>
    <row r="12061" spans="1:13" x14ac:dyDescent="0.3">
      <c r="A12061" s="139">
        <f t="shared" si="12343"/>
        <v>318</v>
      </c>
      <c r="B12061" s="148">
        <f t="shared" si="12345"/>
        <v>9</v>
      </c>
      <c r="D12061" s="149" t="str">
        <f>+VLOOKUP($A12061,mUNICIPIOS!$B$4:$F$343,2,0)</f>
        <v>Jalapa</v>
      </c>
      <c r="E12061" s="149">
        <f>+VLOOKUP($A12061,mUNICIPIOS!$B$4:$F$343,3,0)</f>
        <v>2102</v>
      </c>
      <c r="F12061" s="149" t="str">
        <f>+VLOOKUP($A12061,mUNICIPIOS!$B$4:$F$343,4,0)</f>
        <v>San Pedro Pinula</v>
      </c>
      <c r="G12061" s="139" t="str">
        <f t="shared" ref="G12061:K12061" si="12393">+G12023</f>
        <v>02</v>
      </c>
      <c r="H12061" t="str">
        <f t="shared" si="12393"/>
        <v>IIC</v>
      </c>
      <c r="I12061" t="str">
        <f t="shared" si="12393"/>
        <v>Índice de Información a la Ciudadanía</v>
      </c>
      <c r="J12061" t="str">
        <f t="shared" si="12393"/>
        <v>02-03</v>
      </c>
      <c r="K12061" t="str">
        <f t="shared" si="12393"/>
        <v>Información pública de oficio actualizada y disponible de acuerdo a la LAIP y uso de internet.</v>
      </c>
      <c r="L12061" s="150">
        <f>+VLOOKUP($E12061,IIC_2018!$B$8:$Q$347,9,0)</f>
        <v>0</v>
      </c>
      <c r="M12061" s="142" t="str">
        <f>+VLOOKUP($E12061,IIC_2018!$B$8:$Q$347,10,0)</f>
        <v>Bajo</v>
      </c>
    </row>
    <row r="12062" spans="1:13" x14ac:dyDescent="0.3">
      <c r="A12062" s="139">
        <f t="shared" si="12343"/>
        <v>318</v>
      </c>
      <c r="B12062" s="148">
        <f t="shared" si="12345"/>
        <v>10</v>
      </c>
      <c r="D12062" s="149" t="str">
        <f>+VLOOKUP($A12062,mUNICIPIOS!$B$4:$F$343,2,0)</f>
        <v>Jalapa</v>
      </c>
      <c r="E12062" s="149">
        <f>+VLOOKUP($A12062,mUNICIPIOS!$B$4:$F$343,3,0)</f>
        <v>2102</v>
      </c>
      <c r="F12062" s="149" t="str">
        <f>+VLOOKUP($A12062,mUNICIPIOS!$B$4:$F$343,4,0)</f>
        <v>San Pedro Pinula</v>
      </c>
      <c r="G12062" s="139" t="str">
        <f t="shared" ref="G12062:K12062" si="12394">+G12024</f>
        <v>02</v>
      </c>
      <c r="H12062" t="str">
        <f t="shared" si="12394"/>
        <v>IIC</v>
      </c>
      <c r="I12062" t="str">
        <f t="shared" si="12394"/>
        <v>Índice de Información a la Ciudadanía</v>
      </c>
      <c r="J12062" t="str">
        <f t="shared" si="12394"/>
        <v>02-04</v>
      </c>
      <c r="K12062" t="str">
        <f t="shared" si="12394"/>
        <v>Relación del monto contratado por medio de Guate compras con el total del presupuesto de egresos vigente.</v>
      </c>
      <c r="L12062" s="150">
        <f>+VLOOKUP($E12062,IIC_2018!$B$8:$Q$347,12,0)</f>
        <v>0.77698956293124044</v>
      </c>
      <c r="M12062" s="142" t="str">
        <f>+VLOOKUP($E12062,IIC_2018!$B$8:$Q$347,13,0)</f>
        <v>Medio alto</v>
      </c>
    </row>
    <row r="12063" spans="1:13" x14ac:dyDescent="0.3">
      <c r="A12063" s="139">
        <f t="shared" si="12343"/>
        <v>318</v>
      </c>
      <c r="B12063" s="148">
        <f t="shared" si="12345"/>
        <v>11</v>
      </c>
      <c r="D12063" s="149" t="str">
        <f>+VLOOKUP($A12063,mUNICIPIOS!$B$4:$F$343,2,0)</f>
        <v>Jalapa</v>
      </c>
      <c r="E12063" s="149">
        <f>+VLOOKUP($A12063,mUNICIPIOS!$B$4:$F$343,3,0)</f>
        <v>2102</v>
      </c>
      <c r="F12063" s="149" t="str">
        <f>+VLOOKUP($A12063,mUNICIPIOS!$B$4:$F$343,4,0)</f>
        <v>San Pedro Pinula</v>
      </c>
      <c r="G12063" s="139" t="str">
        <f t="shared" ref="G12063:K12063" si="12395">+G12025</f>
        <v>02</v>
      </c>
      <c r="H12063" t="str">
        <f t="shared" si="12395"/>
        <v>IIC</v>
      </c>
      <c r="I12063" t="str">
        <f t="shared" si="12395"/>
        <v>Índice de Información a la Ciudadanía</v>
      </c>
      <c r="J12063" t="str">
        <f t="shared" si="12395"/>
        <v>INDICE</v>
      </c>
      <c r="K12063">
        <f t="shared" si="12395"/>
        <v>0</v>
      </c>
      <c r="L12063" s="150">
        <f>+VLOOKUP($E12063,IIC_2018!$B$8:$Q$347,15,0)</f>
        <v>0.32133072406614344</v>
      </c>
      <c r="M12063" s="142" t="str">
        <f>+VLOOKUP($E12063,IIC_2018!$B$8:$Q$347,16,0)</f>
        <v>Medio bajo</v>
      </c>
    </row>
    <row r="12064" spans="1:13" x14ac:dyDescent="0.3">
      <c r="A12064" s="139">
        <f t="shared" si="12343"/>
        <v>318</v>
      </c>
      <c r="B12064" s="148">
        <f t="shared" si="12345"/>
        <v>12</v>
      </c>
      <c r="D12064" s="149" t="str">
        <f>+VLOOKUP($A12064,mUNICIPIOS!$B$4:$F$343,2,0)</f>
        <v>Jalapa</v>
      </c>
      <c r="E12064" s="149">
        <f>+VLOOKUP($A12064,mUNICIPIOS!$B$4:$F$343,3,0)</f>
        <v>2102</v>
      </c>
      <c r="F12064" s="149" t="str">
        <f>+VLOOKUP($A12064,mUNICIPIOS!$B$4:$F$343,4,0)</f>
        <v>San Pedro Pinula</v>
      </c>
      <c r="G12064" s="139" t="str">
        <f t="shared" ref="G12064:K12064" si="12396">+G12026</f>
        <v>03</v>
      </c>
      <c r="H12064" t="str">
        <f t="shared" si="12396"/>
        <v>ISP</v>
      </c>
      <c r="I12064" t="str">
        <f t="shared" si="12396"/>
        <v>Índice de Servicios Públicos</v>
      </c>
      <c r="J12064" t="str">
        <f t="shared" si="12396"/>
        <v>03-01</v>
      </c>
      <c r="K12064" t="str">
        <f t="shared" si="12396"/>
        <v>Cobertura del servicio público de agua</v>
      </c>
      <c r="L12064" s="150">
        <f>+VLOOKUP($E12064,ISP_2018!$B$8:$T$347,3,0)</f>
        <v>0</v>
      </c>
      <c r="M12064" s="142" t="str">
        <f>+VLOOKUP($E12064,ISP_2018!$B$8:$T$347,4,0)</f>
        <v>Bajo</v>
      </c>
    </row>
    <row r="12065" spans="1:13" x14ac:dyDescent="0.3">
      <c r="A12065" s="139">
        <f t="shared" si="12343"/>
        <v>318</v>
      </c>
      <c r="B12065" s="148">
        <f t="shared" si="12345"/>
        <v>13</v>
      </c>
      <c r="D12065" s="149" t="str">
        <f>+VLOOKUP($A12065,mUNICIPIOS!$B$4:$F$343,2,0)</f>
        <v>Jalapa</v>
      </c>
      <c r="E12065" s="149">
        <f>+VLOOKUP($A12065,mUNICIPIOS!$B$4:$F$343,3,0)</f>
        <v>2102</v>
      </c>
      <c r="F12065" s="149" t="str">
        <f>+VLOOKUP($A12065,mUNICIPIOS!$B$4:$F$343,4,0)</f>
        <v>San Pedro Pinula</v>
      </c>
      <c r="G12065" s="139" t="str">
        <f t="shared" ref="G12065:K12065" si="12397">+G12027</f>
        <v>03</v>
      </c>
      <c r="H12065" t="str">
        <f t="shared" si="12397"/>
        <v>ISP</v>
      </c>
      <c r="I12065" t="str">
        <f t="shared" si="12397"/>
        <v>Índice de Servicios Públicos</v>
      </c>
      <c r="J12065" t="str">
        <f t="shared" si="12397"/>
        <v>03-02</v>
      </c>
      <c r="K12065" t="str">
        <f t="shared" si="12397"/>
        <v>Control de la calidad del servicio público de agua</v>
      </c>
      <c r="L12065" s="150">
        <f>+VLOOKUP($E12065,ISP_2018!$B$8:$T$347,6,0)</f>
        <v>0</v>
      </c>
      <c r="M12065" s="142" t="str">
        <f>+VLOOKUP($E12065,ISP_2018!$B$8:$T$347,7,0)</f>
        <v>Bajo</v>
      </c>
    </row>
    <row r="12066" spans="1:13" x14ac:dyDescent="0.3">
      <c r="A12066" s="139">
        <f t="shared" si="12343"/>
        <v>318</v>
      </c>
      <c r="B12066" s="148">
        <f t="shared" si="12345"/>
        <v>14</v>
      </c>
      <c r="D12066" s="149" t="str">
        <f>+VLOOKUP($A12066,mUNICIPIOS!$B$4:$F$343,2,0)</f>
        <v>Jalapa</v>
      </c>
      <c r="E12066" s="149">
        <f>+VLOOKUP($A12066,mUNICIPIOS!$B$4:$F$343,3,0)</f>
        <v>2102</v>
      </c>
      <c r="F12066" s="149" t="str">
        <f>+VLOOKUP($A12066,mUNICIPIOS!$B$4:$F$343,4,0)</f>
        <v>San Pedro Pinula</v>
      </c>
      <c r="G12066" s="139" t="str">
        <f t="shared" ref="G12066:K12066" si="12398">+G12028</f>
        <v>03</v>
      </c>
      <c r="H12066" t="str">
        <f t="shared" si="12398"/>
        <v>ISP</v>
      </c>
      <c r="I12066" t="str">
        <f t="shared" si="12398"/>
        <v>Índice de Servicios Públicos</v>
      </c>
      <c r="J12066" t="str">
        <f t="shared" si="12398"/>
        <v>03-03</v>
      </c>
      <c r="K12066" t="str">
        <f t="shared" si="12398"/>
        <v>Disposición  y tratamiento  de aguas residuales</v>
      </c>
      <c r="L12066" s="150">
        <f>+VLOOKUP($E12066,ISP_2018!$B$8:$T$347,9,0)</f>
        <v>0</v>
      </c>
      <c r="M12066" s="142" t="str">
        <f>+VLOOKUP($E12066,ISP_2018!$B$8:$T$347,10,0)</f>
        <v>Bajo</v>
      </c>
    </row>
    <row r="12067" spans="1:13" x14ac:dyDescent="0.3">
      <c r="A12067" s="139">
        <f t="shared" si="12343"/>
        <v>318</v>
      </c>
      <c r="B12067" s="148">
        <f t="shared" si="12345"/>
        <v>15</v>
      </c>
      <c r="D12067" s="149" t="str">
        <f>+VLOOKUP($A12067,mUNICIPIOS!$B$4:$F$343,2,0)</f>
        <v>Jalapa</v>
      </c>
      <c r="E12067" s="149">
        <f>+VLOOKUP($A12067,mUNICIPIOS!$B$4:$F$343,3,0)</f>
        <v>2102</v>
      </c>
      <c r="F12067" s="149" t="str">
        <f>+VLOOKUP($A12067,mUNICIPIOS!$B$4:$F$343,4,0)</f>
        <v>San Pedro Pinula</v>
      </c>
      <c r="G12067" s="139" t="str">
        <f t="shared" ref="G12067:K12067" si="12399">+G12029</f>
        <v>03</v>
      </c>
      <c r="H12067" t="str">
        <f t="shared" si="12399"/>
        <v>ISP</v>
      </c>
      <c r="I12067" t="str">
        <f t="shared" si="12399"/>
        <v>Índice de Servicios Públicos</v>
      </c>
      <c r="J12067" t="str">
        <f t="shared" si="12399"/>
        <v>03-04</v>
      </c>
      <c r="K12067" t="str">
        <f t="shared" si="12399"/>
        <v>Gestión y manejo de los residuos y desechos sólidos</v>
      </c>
      <c r="L12067" s="150">
        <f>+VLOOKUP($E12067,ISP_2018!$B$8:$T$347,12,0)</f>
        <v>0</v>
      </c>
      <c r="M12067" s="142" t="str">
        <f>+VLOOKUP($E12067,ISP_2018!$B$8:$T$347,13,0)</f>
        <v>Bajo</v>
      </c>
    </row>
    <row r="12068" spans="1:13" x14ac:dyDescent="0.3">
      <c r="A12068" s="139">
        <f t="shared" si="12343"/>
        <v>318</v>
      </c>
      <c r="B12068" s="148">
        <f t="shared" si="12345"/>
        <v>16</v>
      </c>
      <c r="D12068" s="149" t="str">
        <f>+VLOOKUP($A12068,mUNICIPIOS!$B$4:$F$343,2,0)</f>
        <v>Jalapa</v>
      </c>
      <c r="E12068" s="149">
        <f>+VLOOKUP($A12068,mUNICIPIOS!$B$4:$F$343,3,0)</f>
        <v>2102</v>
      </c>
      <c r="F12068" s="149" t="str">
        <f>+VLOOKUP($A12068,mUNICIPIOS!$B$4:$F$343,4,0)</f>
        <v>San Pedro Pinula</v>
      </c>
      <c r="G12068" s="139" t="str">
        <f t="shared" ref="G12068:K12068" si="12400">+G12030</f>
        <v>03</v>
      </c>
      <c r="H12068" t="str">
        <f t="shared" si="12400"/>
        <v>ISP</v>
      </c>
      <c r="I12068" t="str">
        <f t="shared" si="12400"/>
        <v>Índice de Servicios Públicos</v>
      </c>
      <c r="J12068" t="str">
        <f t="shared" si="12400"/>
        <v>03-05</v>
      </c>
      <c r="K12068" t="str">
        <f t="shared" si="12400"/>
        <v>Gestión de servicios públicos municipales</v>
      </c>
      <c r="L12068" s="150">
        <f>+VLOOKUP($E12068,ISP_2018!$B$8:$T$347,15,0)</f>
        <v>0</v>
      </c>
      <c r="M12068" s="142" t="str">
        <f>+VLOOKUP($E12068,ISP_2018!$B$8:$T$347,16,0)</f>
        <v>Bajo</v>
      </c>
    </row>
    <row r="12069" spans="1:13" x14ac:dyDescent="0.3">
      <c r="A12069" s="139">
        <f t="shared" si="12343"/>
        <v>318</v>
      </c>
      <c r="B12069" s="148">
        <f t="shared" si="12345"/>
        <v>17</v>
      </c>
      <c r="D12069" s="149" t="str">
        <f>+VLOOKUP($A12069,mUNICIPIOS!$B$4:$F$343,2,0)</f>
        <v>Jalapa</v>
      </c>
      <c r="E12069" s="149">
        <f>+VLOOKUP($A12069,mUNICIPIOS!$B$4:$F$343,3,0)</f>
        <v>2102</v>
      </c>
      <c r="F12069" s="149" t="str">
        <f>+VLOOKUP($A12069,mUNICIPIOS!$B$4:$F$343,4,0)</f>
        <v>San Pedro Pinula</v>
      </c>
      <c r="G12069" s="139" t="str">
        <f t="shared" ref="G12069:K12069" si="12401">+G12031</f>
        <v>03</v>
      </c>
      <c r="H12069" t="str">
        <f t="shared" si="12401"/>
        <v>ISP</v>
      </c>
      <c r="I12069" t="str">
        <f t="shared" si="12401"/>
        <v>Índice de Servicios Públicos</v>
      </c>
      <c r="J12069" t="str">
        <f t="shared" si="12401"/>
        <v>INDICE</v>
      </c>
      <c r="K12069">
        <f t="shared" si="12401"/>
        <v>0</v>
      </c>
      <c r="L12069" s="150">
        <f>+VLOOKUP($E12069,ISP_2018!$B$8:$T$347,18,0)</f>
        <v>0</v>
      </c>
      <c r="M12069" s="142" t="str">
        <f>+VLOOKUP($E12069,ISP_2018!$B$8:$T$347,19,0)</f>
        <v>Bajo</v>
      </c>
    </row>
    <row r="12070" spans="1:13" x14ac:dyDescent="0.3">
      <c r="A12070" s="139">
        <f t="shared" si="12343"/>
        <v>318</v>
      </c>
      <c r="B12070" s="148">
        <f t="shared" si="12345"/>
        <v>18</v>
      </c>
      <c r="D12070" s="149" t="str">
        <f>+VLOOKUP($A12070,mUNICIPIOS!$B$4:$F$343,2,0)</f>
        <v>Jalapa</v>
      </c>
      <c r="E12070" s="149">
        <f>+VLOOKUP($A12070,mUNICIPIOS!$B$4:$F$343,3,0)</f>
        <v>2102</v>
      </c>
      <c r="F12070" s="149" t="str">
        <f>+VLOOKUP($A12070,mUNICIPIOS!$B$4:$F$343,4,0)</f>
        <v>San Pedro Pinula</v>
      </c>
      <c r="G12070" s="139" t="str">
        <f t="shared" ref="G12070:K12070" si="12402">+G12032</f>
        <v>04</v>
      </c>
      <c r="H12070" t="str">
        <f t="shared" si="12402"/>
        <v>IGA</v>
      </c>
      <c r="I12070" t="str">
        <f t="shared" si="12402"/>
        <v>Índice de Gestión Administrativa</v>
      </c>
      <c r="J12070" t="str">
        <f t="shared" si="12402"/>
        <v>04-01</v>
      </c>
      <c r="K12070" t="str">
        <f t="shared" si="12402"/>
        <v>Existencia de elementos de atención municipal orientada al vecino</v>
      </c>
      <c r="L12070" s="150">
        <f>+VLOOKUP($E12070,IGA_2018!$B$8:$N$347,3,0)</f>
        <v>0</v>
      </c>
      <c r="M12070" s="142" t="str">
        <f>+VLOOKUP($E12070,IGA_2018!$B$8:$N$347,4,0)</f>
        <v>Bajo</v>
      </c>
    </row>
    <row r="12071" spans="1:13" x14ac:dyDescent="0.3">
      <c r="A12071" s="139">
        <f t="shared" si="12343"/>
        <v>318</v>
      </c>
      <c r="B12071" s="148">
        <f t="shared" si="12345"/>
        <v>19</v>
      </c>
      <c r="D12071" s="149" t="str">
        <f>+VLOOKUP($A12071,mUNICIPIOS!$B$4:$F$343,2,0)</f>
        <v>Jalapa</v>
      </c>
      <c r="E12071" s="149">
        <f>+VLOOKUP($A12071,mUNICIPIOS!$B$4:$F$343,3,0)</f>
        <v>2102</v>
      </c>
      <c r="F12071" s="149" t="str">
        <f>+VLOOKUP($A12071,mUNICIPIOS!$B$4:$F$343,4,0)</f>
        <v>San Pedro Pinula</v>
      </c>
      <c r="G12071" s="139" t="str">
        <f t="shared" ref="G12071:K12071" si="12403">+G12033</f>
        <v>04</v>
      </c>
      <c r="H12071" t="str">
        <f t="shared" si="12403"/>
        <v>IGA</v>
      </c>
      <c r="I12071" t="str">
        <f t="shared" si="12403"/>
        <v>Índice de Gestión Administrativa</v>
      </c>
      <c r="J12071" t="str">
        <f t="shared" si="12403"/>
        <v>04-02</v>
      </c>
      <c r="K12071" t="str">
        <f t="shared" si="12403"/>
        <v>Gestión del recurso humano.</v>
      </c>
      <c r="L12071" s="150">
        <f>+VLOOKUP($E12071,IGA_2018!$B$8:$N$347,6,0)</f>
        <v>0</v>
      </c>
      <c r="M12071" s="142" t="str">
        <f>+VLOOKUP($E12071,IGA_2018!$B$8:$N$347,7,0)</f>
        <v>Bajo</v>
      </c>
    </row>
    <row r="12072" spans="1:13" x14ac:dyDescent="0.3">
      <c r="A12072" s="139">
        <f t="shared" si="12343"/>
        <v>318</v>
      </c>
      <c r="B12072" s="148">
        <f t="shared" si="12345"/>
        <v>20</v>
      </c>
      <c r="D12072" s="149" t="str">
        <f>+VLOOKUP($A12072,mUNICIPIOS!$B$4:$F$343,2,0)</f>
        <v>Jalapa</v>
      </c>
      <c r="E12072" s="149">
        <f>+VLOOKUP($A12072,mUNICIPIOS!$B$4:$F$343,3,0)</f>
        <v>2102</v>
      </c>
      <c r="F12072" s="149" t="str">
        <f>+VLOOKUP($A12072,mUNICIPIOS!$B$4:$F$343,4,0)</f>
        <v>San Pedro Pinula</v>
      </c>
      <c r="G12072" s="139" t="str">
        <f t="shared" ref="G12072:K12072" si="12404">+G12034</f>
        <v>04</v>
      </c>
      <c r="H12072" t="str">
        <f t="shared" si="12404"/>
        <v>IGA</v>
      </c>
      <c r="I12072" t="str">
        <f t="shared" si="12404"/>
        <v>Índice de Gestión Administrativa</v>
      </c>
      <c r="J12072" t="str">
        <f t="shared" si="12404"/>
        <v>04-03</v>
      </c>
      <c r="K12072" t="str">
        <f t="shared" si="12404"/>
        <v>Existencia de oficinas municipales con instrumentos de gestión.</v>
      </c>
      <c r="L12072" s="150">
        <f>+VLOOKUP($E12072,IGA_2018!$B$8:$N$347,9,0)</f>
        <v>2.6785714285714284E-2</v>
      </c>
      <c r="M12072" s="142" t="str">
        <f>+VLOOKUP($E12072,IGA_2018!$B$8:$N$347,10,0)</f>
        <v>Bajo</v>
      </c>
    </row>
    <row r="12073" spans="1:13" x14ac:dyDescent="0.3">
      <c r="A12073" s="139">
        <f t="shared" si="12343"/>
        <v>318</v>
      </c>
      <c r="B12073" s="148">
        <f t="shared" si="12345"/>
        <v>21</v>
      </c>
      <c r="D12073" s="149" t="str">
        <f>+VLOOKUP($A12073,mUNICIPIOS!$B$4:$F$343,2,0)</f>
        <v>Jalapa</v>
      </c>
      <c r="E12073" s="149">
        <f>+VLOOKUP($A12073,mUNICIPIOS!$B$4:$F$343,3,0)</f>
        <v>2102</v>
      </c>
      <c r="F12073" s="149" t="str">
        <f>+VLOOKUP($A12073,mUNICIPIOS!$B$4:$F$343,4,0)</f>
        <v>San Pedro Pinula</v>
      </c>
      <c r="G12073" s="139" t="str">
        <f t="shared" ref="G12073:K12073" si="12405">+G12035</f>
        <v>04</v>
      </c>
      <c r="H12073" t="str">
        <f t="shared" si="12405"/>
        <v>IGA</v>
      </c>
      <c r="I12073" t="str">
        <f t="shared" si="12405"/>
        <v>Índice de Gestión Administrativa</v>
      </c>
      <c r="J12073" t="str">
        <f t="shared" si="12405"/>
        <v>INDICE</v>
      </c>
      <c r="K12073">
        <f t="shared" si="12405"/>
        <v>0</v>
      </c>
      <c r="L12073" s="150">
        <f>+VLOOKUP($E12073,IGA_2018!$B$8:$N$347,12,0)</f>
        <v>9.3749999999999997E-3</v>
      </c>
      <c r="M12073" s="142" t="str">
        <f>+VLOOKUP($E12073,IGA_2018!$B$8:$N$347,13,0)</f>
        <v>Bajo</v>
      </c>
    </row>
    <row r="12074" spans="1:13" x14ac:dyDescent="0.3">
      <c r="A12074" s="139">
        <f t="shared" si="12343"/>
        <v>318</v>
      </c>
      <c r="B12074" s="148">
        <f t="shared" si="12345"/>
        <v>22</v>
      </c>
      <c r="D12074" s="149" t="str">
        <f>+VLOOKUP($A12074,mUNICIPIOS!$B$4:$F$343,2,0)</f>
        <v>Jalapa</v>
      </c>
      <c r="E12074" s="149">
        <f>+VLOOKUP($A12074,mUNICIPIOS!$B$4:$F$343,3,0)</f>
        <v>2102</v>
      </c>
      <c r="F12074" s="149" t="str">
        <f>+VLOOKUP($A12074,mUNICIPIOS!$B$4:$F$343,4,0)</f>
        <v>San Pedro Pinula</v>
      </c>
      <c r="G12074" s="139" t="str">
        <f t="shared" ref="G12074:K12074" si="12406">+G12036</f>
        <v>05</v>
      </c>
      <c r="H12074" t="str">
        <f t="shared" si="12406"/>
        <v>IGF</v>
      </c>
      <c r="I12074" t="str">
        <f t="shared" si="12406"/>
        <v>Índice de Gestión Financiera</v>
      </c>
      <c r="J12074" t="str">
        <f t="shared" si="12406"/>
        <v>05-01</v>
      </c>
      <c r="K12074" t="str">
        <f t="shared" si="12406"/>
        <v>Autonomía financiera municipal</v>
      </c>
      <c r="L12074" s="150">
        <f>+VLOOKUP($E12074,IGF_2018!$B$8:$Z$347,3,0)</f>
        <v>6.5575268709171464E-2</v>
      </c>
      <c r="M12074" s="142" t="str">
        <f>+VLOOKUP($E12074,IGF_2018!$B$8:$Z$347,4,0)</f>
        <v>Bajo</v>
      </c>
    </row>
    <row r="12075" spans="1:13" x14ac:dyDescent="0.3">
      <c r="A12075" s="139">
        <f t="shared" si="12343"/>
        <v>318</v>
      </c>
      <c r="B12075" s="148">
        <f t="shared" si="12345"/>
        <v>23</v>
      </c>
      <c r="D12075" s="149" t="str">
        <f>+VLOOKUP($A12075,mUNICIPIOS!$B$4:$F$343,2,0)</f>
        <v>Jalapa</v>
      </c>
      <c r="E12075" s="149">
        <f>+VLOOKUP($A12075,mUNICIPIOS!$B$4:$F$343,3,0)</f>
        <v>2102</v>
      </c>
      <c r="F12075" s="149" t="str">
        <f>+VLOOKUP($A12075,mUNICIPIOS!$B$4:$F$343,4,0)</f>
        <v>San Pedro Pinula</v>
      </c>
      <c r="G12075" s="139" t="str">
        <f t="shared" ref="G12075:K12075" si="12407">+G12037</f>
        <v>05</v>
      </c>
      <c r="H12075" t="str">
        <f t="shared" si="12407"/>
        <v>IGF</v>
      </c>
      <c r="I12075" t="str">
        <f t="shared" si="12407"/>
        <v>Índice de Gestión Financiera</v>
      </c>
      <c r="J12075" t="str">
        <f t="shared" si="12407"/>
        <v>05-02</v>
      </c>
      <c r="K12075" t="str">
        <f t="shared" si="12407"/>
        <v xml:space="preserve">Ingresos propios por habitante -sin regalías- </v>
      </c>
      <c r="L12075" s="150">
        <f>+VLOOKUP($E12075,IGF_2018!$B$8:$Z$347,6,0)</f>
        <v>2.0487175318894945E-2</v>
      </c>
      <c r="M12075" s="142" t="str">
        <f>+VLOOKUP($E12075,IGF_2018!$B$8:$Z$347,7,0)</f>
        <v>Bajo</v>
      </c>
    </row>
    <row r="12076" spans="1:13" x14ac:dyDescent="0.3">
      <c r="A12076" s="139">
        <f t="shared" si="12343"/>
        <v>318</v>
      </c>
      <c r="B12076" s="148">
        <f t="shared" si="12345"/>
        <v>24</v>
      </c>
      <c r="D12076" s="149" t="str">
        <f>+VLOOKUP($A12076,mUNICIPIOS!$B$4:$F$343,2,0)</f>
        <v>Jalapa</v>
      </c>
      <c r="E12076" s="149">
        <f>+VLOOKUP($A12076,mUNICIPIOS!$B$4:$F$343,3,0)</f>
        <v>2102</v>
      </c>
      <c r="F12076" s="149" t="str">
        <f>+VLOOKUP($A12076,mUNICIPIOS!$B$4:$F$343,4,0)</f>
        <v>San Pedro Pinula</v>
      </c>
      <c r="G12076" s="139" t="str">
        <f t="shared" ref="G12076:K12076" si="12408">+G12038</f>
        <v>05</v>
      </c>
      <c r="H12076" t="str">
        <f t="shared" si="12408"/>
        <v>IGF</v>
      </c>
      <c r="I12076" t="str">
        <f t="shared" si="12408"/>
        <v>Índice de Gestión Financiera</v>
      </c>
      <c r="J12076" t="str">
        <f t="shared" si="12408"/>
        <v>05-03</v>
      </c>
      <c r="K12076" t="str">
        <f t="shared" si="12408"/>
        <v>Ingresos del IUSI en relación a los ingresos propios -sin regalías-</v>
      </c>
      <c r="L12076" s="150">
        <f>+VLOOKUP($E12076,IGF_2018!$B$8:$Z$347,9,0)</f>
        <v>0.13272052702689907</v>
      </c>
      <c r="M12076" s="142" t="str">
        <f>+VLOOKUP($E12076,IGF_2018!$B$8:$Z$347,10,0)</f>
        <v>Bajo</v>
      </c>
    </row>
    <row r="12077" spans="1:13" x14ac:dyDescent="0.3">
      <c r="A12077" s="139">
        <f t="shared" ref="A12077:A12140" si="12409">+IF(B12076=38,A12076+1,A12076)</f>
        <v>318</v>
      </c>
      <c r="B12077" s="148">
        <f t="shared" si="12345"/>
        <v>25</v>
      </c>
      <c r="D12077" s="149" t="str">
        <f>+VLOOKUP($A12077,mUNICIPIOS!$B$4:$F$343,2,0)</f>
        <v>Jalapa</v>
      </c>
      <c r="E12077" s="149">
        <f>+VLOOKUP($A12077,mUNICIPIOS!$B$4:$F$343,3,0)</f>
        <v>2102</v>
      </c>
      <c r="F12077" s="149" t="str">
        <f>+VLOOKUP($A12077,mUNICIPIOS!$B$4:$F$343,4,0)</f>
        <v>San Pedro Pinula</v>
      </c>
      <c r="G12077" s="139" t="str">
        <f t="shared" ref="G12077:K12077" si="12410">+G12039</f>
        <v>05</v>
      </c>
      <c r="H12077" t="str">
        <f t="shared" si="12410"/>
        <v>IGF</v>
      </c>
      <c r="I12077" t="str">
        <f t="shared" si="12410"/>
        <v>Índice de Gestión Financiera</v>
      </c>
      <c r="J12077" t="str">
        <f t="shared" si="12410"/>
        <v>05-04</v>
      </c>
      <c r="K12077" t="str">
        <f t="shared" si="12410"/>
        <v>Inversión anual en capital fijo por habitante</v>
      </c>
      <c r="L12077" s="150">
        <f>+VLOOKUP($E12077,IGF_2018!$B$8:$Z$347,12,0)</f>
        <v>3.5468343511046371E-2</v>
      </c>
      <c r="M12077" s="142" t="str">
        <f>+VLOOKUP($E12077,IGF_2018!$B$8:$Z$347,13,0)</f>
        <v>Bajo</v>
      </c>
    </row>
    <row r="12078" spans="1:13" x14ac:dyDescent="0.3">
      <c r="A12078" s="139">
        <f t="shared" si="12409"/>
        <v>318</v>
      </c>
      <c r="B12078" s="148">
        <f t="shared" ref="B12078:B12141" si="12411">+B12040</f>
        <v>26</v>
      </c>
      <c r="D12078" s="149" t="str">
        <f>+VLOOKUP($A12078,mUNICIPIOS!$B$4:$F$343,2,0)</f>
        <v>Jalapa</v>
      </c>
      <c r="E12078" s="149">
        <f>+VLOOKUP($A12078,mUNICIPIOS!$B$4:$F$343,3,0)</f>
        <v>2102</v>
      </c>
      <c r="F12078" s="149" t="str">
        <f>+VLOOKUP($A12078,mUNICIPIOS!$B$4:$F$343,4,0)</f>
        <v>San Pedro Pinula</v>
      </c>
      <c r="G12078" s="139" t="str">
        <f t="shared" ref="G12078:K12078" si="12412">+G12040</f>
        <v>05</v>
      </c>
      <c r="H12078" t="str">
        <f t="shared" si="12412"/>
        <v>IGF</v>
      </c>
      <c r="I12078" t="str">
        <f t="shared" si="12412"/>
        <v>Índice de Gestión Financiera</v>
      </c>
      <c r="J12078" t="str">
        <f t="shared" si="12412"/>
        <v>05-05</v>
      </c>
      <c r="K12078" t="str">
        <f t="shared" si="12412"/>
        <v>Inversión anual en capital fijo con recursos percibidos por ingresos propios</v>
      </c>
      <c r="L12078" s="150">
        <f>+VLOOKUP($E12078,IGF_2018!$B$8:$Z$347,15,0)</f>
        <v>0</v>
      </c>
      <c r="M12078" s="142" t="str">
        <f>+VLOOKUP($E12078,IGF_2018!$B$8:$Z$347,16,0)</f>
        <v>Bajo</v>
      </c>
    </row>
    <row r="12079" spans="1:13" x14ac:dyDescent="0.3">
      <c r="A12079" s="139">
        <f t="shared" si="12409"/>
        <v>318</v>
      </c>
      <c r="B12079" s="148">
        <f t="shared" si="12411"/>
        <v>27</v>
      </c>
      <c r="D12079" s="149" t="str">
        <f>+VLOOKUP($A12079,mUNICIPIOS!$B$4:$F$343,2,0)</f>
        <v>Jalapa</v>
      </c>
      <c r="E12079" s="149">
        <f>+VLOOKUP($A12079,mUNICIPIOS!$B$4:$F$343,3,0)</f>
        <v>2102</v>
      </c>
      <c r="F12079" s="149" t="str">
        <f>+VLOOKUP($A12079,mUNICIPIOS!$B$4:$F$343,4,0)</f>
        <v>San Pedro Pinula</v>
      </c>
      <c r="G12079" s="139" t="str">
        <f t="shared" ref="G12079:K12079" si="12413">+G12041</f>
        <v>05</v>
      </c>
      <c r="H12079" t="str">
        <f t="shared" si="12413"/>
        <v>IGF</v>
      </c>
      <c r="I12079" t="str">
        <f t="shared" si="12413"/>
        <v>Índice de Gestión Financiera</v>
      </c>
      <c r="J12079" t="str">
        <f t="shared" si="12413"/>
        <v>05-06</v>
      </c>
      <c r="K12079" t="str">
        <f t="shared" si="12413"/>
        <v xml:space="preserve">Inversión anual en capital fijo con recursos percibidos por transferencias del Gobierno Central </v>
      </c>
      <c r="L12079" s="150">
        <f>+VLOOKUP($E12079,IGF_2018!$B$8:$Z$347,18,0)</f>
        <v>0.10012355542794774</v>
      </c>
      <c r="M12079" s="142" t="str">
        <f>+VLOOKUP($E12079,IGF_2018!$B$8:$Z$347,19,0)</f>
        <v>Bajo</v>
      </c>
    </row>
    <row r="12080" spans="1:13" x14ac:dyDescent="0.3">
      <c r="A12080" s="139">
        <f t="shared" si="12409"/>
        <v>318</v>
      </c>
      <c r="B12080" s="148">
        <f t="shared" si="12411"/>
        <v>28</v>
      </c>
      <c r="D12080" s="149" t="str">
        <f>+VLOOKUP($A12080,mUNICIPIOS!$B$4:$F$343,2,0)</f>
        <v>Jalapa</v>
      </c>
      <c r="E12080" s="149">
        <f>+VLOOKUP($A12080,mUNICIPIOS!$B$4:$F$343,3,0)</f>
        <v>2102</v>
      </c>
      <c r="F12080" s="149" t="str">
        <f>+VLOOKUP($A12080,mUNICIPIOS!$B$4:$F$343,4,0)</f>
        <v>San Pedro Pinula</v>
      </c>
      <c r="G12080" s="139" t="str">
        <f t="shared" ref="G12080:K12080" si="12414">+G12042</f>
        <v>05</v>
      </c>
      <c r="H12080" t="str">
        <f t="shared" si="12414"/>
        <v>IGF</v>
      </c>
      <c r="I12080" t="str">
        <f t="shared" si="12414"/>
        <v>Índice de Gestión Financiera</v>
      </c>
      <c r="J12080" t="str">
        <f t="shared" si="12414"/>
        <v>05-07</v>
      </c>
      <c r="K12080" t="str">
        <f t="shared" si="12414"/>
        <v>Financiamiento por endeudamiento municipal</v>
      </c>
      <c r="L12080" s="150">
        <f>+VLOOKUP($E12080,IGF_2018!$B$8:$Z$347,21,0)</f>
        <v>1</v>
      </c>
      <c r="M12080" s="142" t="str">
        <f>+VLOOKUP($E12080,IGF_2018!$B$8:$Z$347,22,0)</f>
        <v>Alto</v>
      </c>
    </row>
    <row r="12081" spans="1:13" x14ac:dyDescent="0.3">
      <c r="A12081" s="139">
        <f t="shared" si="12409"/>
        <v>318</v>
      </c>
      <c r="B12081" s="148">
        <f t="shared" si="12411"/>
        <v>29</v>
      </c>
      <c r="D12081" s="149" t="str">
        <f>+VLOOKUP($A12081,mUNICIPIOS!$B$4:$F$343,2,0)</f>
        <v>Jalapa</v>
      </c>
      <c r="E12081" s="149">
        <f>+VLOOKUP($A12081,mUNICIPIOS!$B$4:$F$343,3,0)</f>
        <v>2102</v>
      </c>
      <c r="F12081" s="149" t="str">
        <f>+VLOOKUP($A12081,mUNICIPIOS!$B$4:$F$343,4,0)</f>
        <v>San Pedro Pinula</v>
      </c>
      <c r="G12081" s="139" t="str">
        <f t="shared" ref="G12081:K12081" si="12415">+G12043</f>
        <v>05</v>
      </c>
      <c r="H12081" t="str">
        <f t="shared" si="12415"/>
        <v>IGF</v>
      </c>
      <c r="I12081" t="str">
        <f t="shared" si="12415"/>
        <v>Índice de Gestión Financiera</v>
      </c>
      <c r="J12081" t="str">
        <f t="shared" si="12415"/>
        <v>INDICE</v>
      </c>
      <c r="K12081">
        <f t="shared" si="12415"/>
        <v>0</v>
      </c>
      <c r="L12081" s="150">
        <f>+VLOOKUP($E12081,IGF_2018!$B$8:$Z$347,24,0)</f>
        <v>0.24404373140220262</v>
      </c>
      <c r="M12081" s="142" t="str">
        <f>+VLOOKUP($E12081,IGF_2018!$B$8:$Z$347,25,0)</f>
        <v>Medio bajo</v>
      </c>
    </row>
    <row r="12082" spans="1:13" x14ac:dyDescent="0.3">
      <c r="A12082" s="139">
        <f t="shared" si="12409"/>
        <v>318</v>
      </c>
      <c r="B12082" s="148">
        <f t="shared" si="12411"/>
        <v>30</v>
      </c>
      <c r="D12082" s="149" t="str">
        <f>+VLOOKUP($A12082,mUNICIPIOS!$B$4:$F$343,2,0)</f>
        <v>Jalapa</v>
      </c>
      <c r="E12082" s="149">
        <f>+VLOOKUP($A12082,mUNICIPIOS!$B$4:$F$343,3,0)</f>
        <v>2102</v>
      </c>
      <c r="F12082" s="149" t="str">
        <f>+VLOOKUP($A12082,mUNICIPIOS!$B$4:$F$343,4,0)</f>
        <v>San Pedro Pinula</v>
      </c>
      <c r="G12082" s="139" t="str">
        <f t="shared" ref="G12082:K12082" si="12416">+G12044</f>
        <v>06</v>
      </c>
      <c r="H12082" t="str">
        <f t="shared" si="12416"/>
        <v>IGE</v>
      </c>
      <c r="I12082" t="str">
        <f t="shared" si="12416"/>
        <v>Índice de Gestión Estratégica</v>
      </c>
      <c r="J12082" t="str">
        <f t="shared" si="12416"/>
        <v>06-01</v>
      </c>
      <c r="K12082" t="str">
        <f t="shared" si="12416"/>
        <v>Ejecución del Plan Operativo Anual  (POA)</v>
      </c>
      <c r="L12082" s="150">
        <f>+VLOOKUP($E12082,IGE_2018!$B$8:$Z$347,3,0)</f>
        <v>0</v>
      </c>
      <c r="M12082" s="142" t="str">
        <f>+VLOOKUP($E12082,IGE_2018!$B$8:$Z$347,4,0)</f>
        <v>Bajo</v>
      </c>
    </row>
    <row r="12083" spans="1:13" x14ac:dyDescent="0.3">
      <c r="A12083" s="139">
        <f t="shared" si="12409"/>
        <v>318</v>
      </c>
      <c r="B12083" s="148">
        <f t="shared" si="12411"/>
        <v>31</v>
      </c>
      <c r="D12083" s="149" t="str">
        <f>+VLOOKUP($A12083,mUNICIPIOS!$B$4:$F$343,2,0)</f>
        <v>Jalapa</v>
      </c>
      <c r="E12083" s="149">
        <f>+VLOOKUP($A12083,mUNICIPIOS!$B$4:$F$343,3,0)</f>
        <v>2102</v>
      </c>
      <c r="F12083" s="149" t="str">
        <f>+VLOOKUP($A12083,mUNICIPIOS!$B$4:$F$343,4,0)</f>
        <v>San Pedro Pinula</v>
      </c>
      <c r="G12083" s="139" t="str">
        <f t="shared" ref="G12083:K12083" si="12417">+G12045</f>
        <v>06</v>
      </c>
      <c r="H12083" t="str">
        <f t="shared" si="12417"/>
        <v>IGE</v>
      </c>
      <c r="I12083" t="str">
        <f t="shared" si="12417"/>
        <v>Índice de Gestión Estratégica</v>
      </c>
      <c r="J12083" t="str">
        <f t="shared" si="12417"/>
        <v>06-02</v>
      </c>
      <c r="K12083" t="str">
        <f t="shared" si="12417"/>
        <v>Relación Plan de Desarrollo Municipal y Ordenamiento Territorial (PDM-OT) - Plan Estratégico Institucional (PEI) - Plan Operativo Multianual (POM) - Plan Operativo Anual (POA)</v>
      </c>
      <c r="L12083" s="150">
        <f>+VLOOKUP($E12083,IGE_2018!$B$8:$Z$347,6,0)</f>
        <v>0</v>
      </c>
      <c r="M12083" s="142" t="str">
        <f>+VLOOKUP($E12083,IGE_2018!$B$8:$Z$347,7,0)</f>
        <v>Bajo</v>
      </c>
    </row>
    <row r="12084" spans="1:13" x14ac:dyDescent="0.3">
      <c r="A12084" s="139">
        <f t="shared" si="12409"/>
        <v>318</v>
      </c>
      <c r="B12084" s="148">
        <f t="shared" si="12411"/>
        <v>32</v>
      </c>
      <c r="D12084" s="149" t="str">
        <f>+VLOOKUP($A12084,mUNICIPIOS!$B$4:$F$343,2,0)</f>
        <v>Jalapa</v>
      </c>
      <c r="E12084" s="149">
        <f>+VLOOKUP($A12084,mUNICIPIOS!$B$4:$F$343,3,0)</f>
        <v>2102</v>
      </c>
      <c r="F12084" s="149" t="str">
        <f>+VLOOKUP($A12084,mUNICIPIOS!$B$4:$F$343,4,0)</f>
        <v>San Pedro Pinula</v>
      </c>
      <c r="G12084" s="139" t="str">
        <f t="shared" ref="G12084:K12084" si="12418">+G12046</f>
        <v>06</v>
      </c>
      <c r="H12084" t="str">
        <f t="shared" si="12418"/>
        <v>IGE</v>
      </c>
      <c r="I12084" t="str">
        <f t="shared" si="12418"/>
        <v>Índice de Gestión Estratégica</v>
      </c>
      <c r="J12084" t="str">
        <f t="shared" si="12418"/>
        <v>06-03</v>
      </c>
      <c r="K12084" t="str">
        <f t="shared" si="12418"/>
        <v>Presupuesto de egresos relacionado a competencias municipales que responden a prioridades nacionales de desarrollo.</v>
      </c>
      <c r="L12084" s="150">
        <f>+VLOOKUP($E12084,IGE_2018!$B$8:$Z$347,9,0)</f>
        <v>0.4554724388888351</v>
      </c>
      <c r="M12084" s="142" t="str">
        <f>+VLOOKUP($E12084,IGE_2018!$B$8:$Z$347,10,0)</f>
        <v>Medio</v>
      </c>
    </row>
    <row r="12085" spans="1:13" x14ac:dyDescent="0.3">
      <c r="A12085" s="139">
        <f t="shared" si="12409"/>
        <v>318</v>
      </c>
      <c r="B12085" s="148">
        <f t="shared" si="12411"/>
        <v>33</v>
      </c>
      <c r="D12085" s="149" t="str">
        <f>+VLOOKUP($A12085,mUNICIPIOS!$B$4:$F$343,2,0)</f>
        <v>Jalapa</v>
      </c>
      <c r="E12085" s="149">
        <f>+VLOOKUP($A12085,mUNICIPIOS!$B$4:$F$343,3,0)</f>
        <v>2102</v>
      </c>
      <c r="F12085" s="149" t="str">
        <f>+VLOOKUP($A12085,mUNICIPIOS!$B$4:$F$343,4,0)</f>
        <v>San Pedro Pinula</v>
      </c>
      <c r="G12085" s="139" t="str">
        <f t="shared" ref="G12085:K12085" si="12419">+G12047</f>
        <v>06</v>
      </c>
      <c r="H12085" t="str">
        <f t="shared" si="12419"/>
        <v>IGE</v>
      </c>
      <c r="I12085" t="str">
        <f t="shared" si="12419"/>
        <v>Índice de Gestión Estratégica</v>
      </c>
      <c r="J12085" t="str">
        <f t="shared" si="12419"/>
        <v>06-04</v>
      </c>
      <c r="K12085" t="str">
        <f t="shared" si="12419"/>
        <v>Institucionalización de la gestión ordenada del territorio</v>
      </c>
      <c r="L12085" s="150">
        <f>+VLOOKUP($E12085,IGE_2018!$B$8:$Z$347,12,0)</f>
        <v>0</v>
      </c>
      <c r="M12085" s="142" t="str">
        <f>+VLOOKUP($E12085,IGE_2018!$B$8:$Z$347,13,0)</f>
        <v>Bajo</v>
      </c>
    </row>
    <row r="12086" spans="1:13" x14ac:dyDescent="0.3">
      <c r="A12086" s="139">
        <f t="shared" si="12409"/>
        <v>318</v>
      </c>
      <c r="B12086" s="148">
        <f t="shared" si="12411"/>
        <v>34</v>
      </c>
      <c r="D12086" s="149" t="str">
        <f>+VLOOKUP($A12086,mUNICIPIOS!$B$4:$F$343,2,0)</f>
        <v>Jalapa</v>
      </c>
      <c r="E12086" s="149">
        <f>+VLOOKUP($A12086,mUNICIPIOS!$B$4:$F$343,3,0)</f>
        <v>2102</v>
      </c>
      <c r="F12086" s="149" t="str">
        <f>+VLOOKUP($A12086,mUNICIPIOS!$B$4:$F$343,4,0)</f>
        <v>San Pedro Pinula</v>
      </c>
      <c r="G12086" s="139" t="str">
        <f t="shared" ref="G12086:K12086" si="12420">+G12048</f>
        <v>06</v>
      </c>
      <c r="H12086" t="str">
        <f t="shared" si="12420"/>
        <v>IGE</v>
      </c>
      <c r="I12086" t="str">
        <f t="shared" si="12420"/>
        <v>Índice de Gestión Estratégica</v>
      </c>
      <c r="J12086" t="str">
        <f t="shared" si="12420"/>
        <v>06-05</v>
      </c>
      <c r="K12086" t="str">
        <f t="shared" si="12420"/>
        <v>Acciones para la gestión ordenada del territorio</v>
      </c>
      <c r="L12086" s="150">
        <f>+VLOOKUP($E12086,IGE_2018!$B$8:$Z$347,15,0)</f>
        <v>0</v>
      </c>
      <c r="M12086" s="142" t="str">
        <f>+VLOOKUP($E12086,IGE_2018!$B$8:$Z$347,16,0)</f>
        <v>Bajo</v>
      </c>
    </row>
    <row r="12087" spans="1:13" x14ac:dyDescent="0.3">
      <c r="A12087" s="139">
        <f t="shared" si="12409"/>
        <v>318</v>
      </c>
      <c r="B12087" s="148">
        <f t="shared" si="12411"/>
        <v>35</v>
      </c>
      <c r="D12087" s="149" t="str">
        <f>+VLOOKUP($A12087,mUNICIPIOS!$B$4:$F$343,2,0)</f>
        <v>Jalapa</v>
      </c>
      <c r="E12087" s="149">
        <f>+VLOOKUP($A12087,mUNICIPIOS!$B$4:$F$343,3,0)</f>
        <v>2102</v>
      </c>
      <c r="F12087" s="149" t="str">
        <f>+VLOOKUP($A12087,mUNICIPIOS!$B$4:$F$343,4,0)</f>
        <v>San Pedro Pinula</v>
      </c>
      <c r="G12087" s="139" t="str">
        <f t="shared" ref="G12087:K12087" si="12421">+G12049</f>
        <v>06</v>
      </c>
      <c r="H12087" t="str">
        <f t="shared" si="12421"/>
        <v>IGE</v>
      </c>
      <c r="I12087" t="str">
        <f t="shared" si="12421"/>
        <v>Índice de Gestión Estratégica</v>
      </c>
      <c r="J12087" t="str">
        <f t="shared" si="12421"/>
        <v>06-06</v>
      </c>
      <c r="K12087" t="str">
        <f t="shared" si="12421"/>
        <v>Gestión de riesgo en la formulación de proyectos derivados de la planificación operativa anual</v>
      </c>
      <c r="L12087" s="150">
        <f>+VLOOKUP($E12087,IGE_2018!$B$8:$Z$347,18,0)</f>
        <v>0</v>
      </c>
      <c r="M12087" s="142" t="str">
        <f>+VLOOKUP($E12087,IGE_2018!$B$8:$Z$347,19,0)</f>
        <v>Bajo</v>
      </c>
    </row>
    <row r="12088" spans="1:13" x14ac:dyDescent="0.3">
      <c r="A12088" s="139">
        <f t="shared" si="12409"/>
        <v>318</v>
      </c>
      <c r="B12088" s="148">
        <f t="shared" si="12411"/>
        <v>36</v>
      </c>
      <c r="D12088" s="149" t="str">
        <f>+VLOOKUP($A12088,mUNICIPIOS!$B$4:$F$343,2,0)</f>
        <v>Jalapa</v>
      </c>
      <c r="E12088" s="149">
        <f>+VLOOKUP($A12088,mUNICIPIOS!$B$4:$F$343,3,0)</f>
        <v>2102</v>
      </c>
      <c r="F12088" s="149" t="str">
        <f>+VLOOKUP($A12088,mUNICIPIOS!$B$4:$F$343,4,0)</f>
        <v>San Pedro Pinula</v>
      </c>
      <c r="G12088" s="139" t="str">
        <f t="shared" ref="G12088:K12088" si="12422">+G12050</f>
        <v>06</v>
      </c>
      <c r="H12088" t="str">
        <f t="shared" si="12422"/>
        <v>IGE</v>
      </c>
      <c r="I12088" t="str">
        <f t="shared" si="12422"/>
        <v>Índice de Gestión Estratégica</v>
      </c>
      <c r="J12088" t="str">
        <f t="shared" si="12422"/>
        <v>06-07</v>
      </c>
      <c r="K12088" t="str">
        <f t="shared" si="12422"/>
        <v>Ingresos por servicios ambientales en relación a los ingresos propios sin regalías</v>
      </c>
      <c r="L12088" s="150">
        <f>+VLOOKUP($E12088,IGE_2018!$B$8:$Z$347,21,0)</f>
        <v>0</v>
      </c>
      <c r="M12088" s="142" t="str">
        <f>+VLOOKUP($E12088,IGE_2018!$B$8:$Z$347,22,0)</f>
        <v>Bajo</v>
      </c>
    </row>
    <row r="12089" spans="1:13" x14ac:dyDescent="0.3">
      <c r="A12089" s="139">
        <f t="shared" si="12409"/>
        <v>318</v>
      </c>
      <c r="B12089" s="148">
        <f t="shared" si="12411"/>
        <v>37</v>
      </c>
      <c r="D12089" s="149" t="str">
        <f>+VLOOKUP($A12089,mUNICIPIOS!$B$4:$F$343,2,0)</f>
        <v>Jalapa</v>
      </c>
      <c r="E12089" s="149">
        <f>+VLOOKUP($A12089,mUNICIPIOS!$B$4:$F$343,3,0)</f>
        <v>2102</v>
      </c>
      <c r="F12089" s="149" t="str">
        <f>+VLOOKUP($A12089,mUNICIPIOS!$B$4:$F$343,4,0)</f>
        <v>San Pedro Pinula</v>
      </c>
      <c r="G12089" s="139" t="str">
        <f t="shared" ref="G12089:K12089" si="12423">+G12051</f>
        <v>06</v>
      </c>
      <c r="H12089" t="str">
        <f t="shared" si="12423"/>
        <v>IGE</v>
      </c>
      <c r="I12089" t="str">
        <f t="shared" si="12423"/>
        <v>Índice de Gestión Estratégica</v>
      </c>
      <c r="J12089" t="str">
        <f t="shared" si="12423"/>
        <v>INDICE</v>
      </c>
      <c r="K12089">
        <f t="shared" si="12423"/>
        <v>0</v>
      </c>
      <c r="L12089" s="150">
        <f>+VLOOKUP($E12089,IGE_2018!$B$8:$Z$347,24,0)</f>
        <v>0.11386810972220877</v>
      </c>
      <c r="M12089" s="142" t="str">
        <f>+VLOOKUP($E12089,IGE_2018!$B$8:$Z$347,25,0)</f>
        <v>Bajo</v>
      </c>
    </row>
    <row r="12090" spans="1:13" x14ac:dyDescent="0.3">
      <c r="A12090" s="139">
        <f t="shared" si="12409"/>
        <v>318</v>
      </c>
      <c r="B12090" s="148">
        <f t="shared" si="12411"/>
        <v>38</v>
      </c>
      <c r="D12090" s="149" t="str">
        <f>+VLOOKUP($A12090,mUNICIPIOS!$B$4:$F$343,2,0)</f>
        <v>Jalapa</v>
      </c>
      <c r="E12090" s="149">
        <f>+VLOOKUP($A12090,mUNICIPIOS!$B$4:$F$343,3,0)</f>
        <v>2102</v>
      </c>
      <c r="F12090" s="149" t="str">
        <f>+VLOOKUP($A12090,mUNICIPIOS!$B$4:$F$343,4,0)</f>
        <v>San Pedro Pinula</v>
      </c>
      <c r="G12090" s="139" t="str">
        <f t="shared" ref="G12090:K12090" si="12424">+G12052</f>
        <v>RANKING</v>
      </c>
      <c r="H12090" t="str">
        <f t="shared" si="12424"/>
        <v>RGM</v>
      </c>
      <c r="I12090" t="str">
        <f t="shared" si="12424"/>
        <v>Ranking de la Gestión Municipal 2018</v>
      </c>
      <c r="J12090" t="str">
        <f t="shared" si="12424"/>
        <v>RANKING</v>
      </c>
      <c r="K12090">
        <f t="shared" si="12424"/>
        <v>0</v>
      </c>
      <c r="L12090" s="151">
        <f>+VLOOKUP($E12090,Resultados_generales!$C$8:$AE$347,27,0)</f>
        <v>0.22934195204690289</v>
      </c>
      <c r="M12090" t="str">
        <f>+VLOOKUP($E12090,Resultados_generales!$C$8:$AE$347,28,0)</f>
        <v>Medio bajo</v>
      </c>
    </row>
    <row r="12091" spans="1:13" x14ac:dyDescent="0.3">
      <c r="A12091" s="139">
        <f t="shared" si="12409"/>
        <v>319</v>
      </c>
      <c r="B12091" s="148">
        <f t="shared" si="12411"/>
        <v>1</v>
      </c>
      <c r="D12091" s="149" t="str">
        <f>+VLOOKUP($A12091,mUNICIPIOS!$B$4:$F$343,2,0)</f>
        <v>Jalapa</v>
      </c>
      <c r="E12091" s="149">
        <f>+VLOOKUP($A12091,mUNICIPIOS!$B$4:$F$343,3,0)</f>
        <v>2103</v>
      </c>
      <c r="F12091" s="149" t="str">
        <f>+VLOOKUP($A12091,mUNICIPIOS!$B$4:$F$343,4,0)</f>
        <v>San Luis Jilotepeque</v>
      </c>
      <c r="G12091" s="139" t="str">
        <f t="shared" ref="G12091:K12091" si="12425">+G12053</f>
        <v>01</v>
      </c>
      <c r="H12091" t="str">
        <f t="shared" si="12425"/>
        <v>IPC</v>
      </c>
      <c r="I12091" t="str">
        <f t="shared" si="12425"/>
        <v>Índice de Participación Ciudadana</v>
      </c>
      <c r="J12091" t="str">
        <f t="shared" si="12425"/>
        <v>01-01</v>
      </c>
      <c r="K12091" t="str">
        <f t="shared" si="12425"/>
        <v>Número de reuniones del COMUDE en el año de la medición.</v>
      </c>
      <c r="L12091" s="150">
        <f>+VLOOKUP($E12091,IPC_2018!$B$8:$T$347,3,0)</f>
        <v>1</v>
      </c>
      <c r="M12091" s="142" t="str">
        <f>+VLOOKUP($E12091,IPC_2018!$B$8:$T$347,4,0)</f>
        <v>Alto</v>
      </c>
    </row>
    <row r="12092" spans="1:13" x14ac:dyDescent="0.3">
      <c r="A12092" s="139">
        <f t="shared" si="12409"/>
        <v>319</v>
      </c>
      <c r="B12092" s="148">
        <f t="shared" si="12411"/>
        <v>2</v>
      </c>
      <c r="D12092" s="149" t="str">
        <f>+VLOOKUP($A12092,mUNICIPIOS!$B$4:$F$343,2,0)</f>
        <v>Jalapa</v>
      </c>
      <c r="E12092" s="149">
        <f>+VLOOKUP($A12092,mUNICIPIOS!$B$4:$F$343,3,0)</f>
        <v>2103</v>
      </c>
      <c r="F12092" s="149" t="str">
        <f>+VLOOKUP($A12092,mUNICIPIOS!$B$4:$F$343,4,0)</f>
        <v>San Luis Jilotepeque</v>
      </c>
      <c r="G12092" s="139" t="str">
        <f t="shared" ref="G12092:K12092" si="12426">+G12054</f>
        <v>01</v>
      </c>
      <c r="H12092" t="str">
        <f t="shared" si="12426"/>
        <v>IPC</v>
      </c>
      <c r="I12092" t="str">
        <f t="shared" si="12426"/>
        <v>Índice de Participación Ciudadana</v>
      </c>
      <c r="J12092" t="str">
        <f t="shared" si="12426"/>
        <v>01-02</v>
      </c>
      <c r="K12092" t="str">
        <f t="shared" si="12426"/>
        <v>Participación de Alcaldes, Concejales y Síndicos determinados o designados en el COMUDE</v>
      </c>
      <c r="L12092" s="150">
        <f>+VLOOKUP($E12092,IPC_2018!$B$8:$T$347,6,0)</f>
        <v>0.9145833333333333</v>
      </c>
      <c r="M12092" s="142" t="str">
        <f>+VLOOKUP($E12092,IPC_2018!$B$8:$T$347,7,0)</f>
        <v>Alto</v>
      </c>
    </row>
    <row r="12093" spans="1:13" x14ac:dyDescent="0.3">
      <c r="A12093" s="139">
        <f t="shared" si="12409"/>
        <v>319</v>
      </c>
      <c r="B12093" s="148">
        <f t="shared" si="12411"/>
        <v>3</v>
      </c>
      <c r="D12093" s="149" t="str">
        <f>+VLOOKUP($A12093,mUNICIPIOS!$B$4:$F$343,2,0)</f>
        <v>Jalapa</v>
      </c>
      <c r="E12093" s="149">
        <f>+VLOOKUP($A12093,mUNICIPIOS!$B$4:$F$343,3,0)</f>
        <v>2103</v>
      </c>
      <c r="F12093" s="149" t="str">
        <f>+VLOOKUP($A12093,mUNICIPIOS!$B$4:$F$343,4,0)</f>
        <v>San Luis Jilotepeque</v>
      </c>
      <c r="G12093" s="139" t="str">
        <f t="shared" ref="G12093:K12093" si="12427">+G12055</f>
        <v>01</v>
      </c>
      <c r="H12093" t="str">
        <f t="shared" si="12427"/>
        <v>IPC</v>
      </c>
      <c r="I12093" t="str">
        <f t="shared" si="12427"/>
        <v>Índice de Participación Ciudadana</v>
      </c>
      <c r="J12093" t="str">
        <f t="shared" si="12427"/>
        <v>01-03</v>
      </c>
      <c r="K12093" t="str">
        <f t="shared" si="12427"/>
        <v>Participación  de organizaciones de jóvenes, mujeres, pueblos mayas, xincas, garífunas, y otras organizaciones en el Comude</v>
      </c>
      <c r="L12093" s="150">
        <f>+VLOOKUP($E12093,IPC_2018!$B$8:$T$347,9,0)</f>
        <v>0.55159817351598173</v>
      </c>
      <c r="M12093" s="142" t="str">
        <f>+VLOOKUP($E12093,IPC_2018!$B$8:$T$347,10,0)</f>
        <v>Medio</v>
      </c>
    </row>
    <row r="12094" spans="1:13" x14ac:dyDescent="0.3">
      <c r="A12094" s="139">
        <f t="shared" si="12409"/>
        <v>319</v>
      </c>
      <c r="B12094" s="148">
        <f t="shared" si="12411"/>
        <v>4</v>
      </c>
      <c r="D12094" s="149" t="str">
        <f>+VLOOKUP($A12094,mUNICIPIOS!$B$4:$F$343,2,0)</f>
        <v>Jalapa</v>
      </c>
      <c r="E12094" s="149">
        <f>+VLOOKUP($A12094,mUNICIPIOS!$B$4:$F$343,3,0)</f>
        <v>2103</v>
      </c>
      <c r="F12094" s="149" t="str">
        <f>+VLOOKUP($A12094,mUNICIPIOS!$B$4:$F$343,4,0)</f>
        <v>San Luis Jilotepeque</v>
      </c>
      <c r="G12094" s="139" t="str">
        <f t="shared" ref="G12094:K12094" si="12428">+G12056</f>
        <v>01</v>
      </c>
      <c r="H12094" t="str">
        <f t="shared" si="12428"/>
        <v>IPC</v>
      </c>
      <c r="I12094" t="str">
        <f t="shared" si="12428"/>
        <v>Índice de Participación Ciudadana</v>
      </c>
      <c r="J12094" t="str">
        <f t="shared" si="12428"/>
        <v>01-04</v>
      </c>
      <c r="K12094" t="str">
        <f t="shared" si="12428"/>
        <v>Representatividad territorial del Comude.</v>
      </c>
      <c r="L12094" s="150">
        <f>+VLOOKUP($E12094,IPC_2018!$B$8:$T$347,12,0)</f>
        <v>0.71056451612903215</v>
      </c>
      <c r="M12094" s="142" t="str">
        <f>+VLOOKUP($E12094,IPC_2018!$B$8:$T$347,13,0)</f>
        <v>Medio alto</v>
      </c>
    </row>
    <row r="12095" spans="1:13" x14ac:dyDescent="0.3">
      <c r="A12095" s="139">
        <f t="shared" si="12409"/>
        <v>319</v>
      </c>
      <c r="B12095" s="148">
        <f t="shared" si="12411"/>
        <v>5</v>
      </c>
      <c r="D12095" s="149" t="str">
        <f>+VLOOKUP($A12095,mUNICIPIOS!$B$4:$F$343,2,0)</f>
        <v>Jalapa</v>
      </c>
      <c r="E12095" s="149">
        <f>+VLOOKUP($A12095,mUNICIPIOS!$B$4:$F$343,3,0)</f>
        <v>2103</v>
      </c>
      <c r="F12095" s="149" t="str">
        <f>+VLOOKUP($A12095,mUNICIPIOS!$B$4:$F$343,4,0)</f>
        <v>San Luis Jilotepeque</v>
      </c>
      <c r="G12095" s="139" t="str">
        <f t="shared" ref="G12095:K12095" si="12429">+G12057</f>
        <v>01</v>
      </c>
      <c r="H12095" t="str">
        <f t="shared" si="12429"/>
        <v>IPC</v>
      </c>
      <c r="I12095" t="str">
        <f t="shared" si="12429"/>
        <v>Índice de Participación Ciudadana</v>
      </c>
      <c r="J12095" t="str">
        <f t="shared" si="12429"/>
        <v>01-05</v>
      </c>
      <c r="K12095" t="str">
        <f t="shared" si="12429"/>
        <v>Funcionamiento del Comude</v>
      </c>
      <c r="L12095" s="150">
        <f>+VLOOKUP($E12095,IPC_2018!$B$8:$T$347,15,0)</f>
        <v>0.87985865755472048</v>
      </c>
      <c r="M12095" s="142" t="str">
        <f>+VLOOKUP($E12095,IPC_2018!$B$8:$T$347,16,0)</f>
        <v>Alto</v>
      </c>
    </row>
    <row r="12096" spans="1:13" x14ac:dyDescent="0.3">
      <c r="A12096" s="139">
        <f t="shared" si="12409"/>
        <v>319</v>
      </c>
      <c r="B12096" s="148">
        <f t="shared" si="12411"/>
        <v>6</v>
      </c>
      <c r="D12096" s="149" t="str">
        <f>+VLOOKUP($A12096,mUNICIPIOS!$B$4:$F$343,2,0)</f>
        <v>Jalapa</v>
      </c>
      <c r="E12096" s="149">
        <f>+VLOOKUP($A12096,mUNICIPIOS!$B$4:$F$343,3,0)</f>
        <v>2103</v>
      </c>
      <c r="F12096" s="149" t="str">
        <f>+VLOOKUP($A12096,mUNICIPIOS!$B$4:$F$343,4,0)</f>
        <v>San Luis Jilotepeque</v>
      </c>
      <c r="G12096" s="139" t="str">
        <f t="shared" ref="G12096:K12096" si="12430">+G12058</f>
        <v>01</v>
      </c>
      <c r="H12096" t="str">
        <f t="shared" si="12430"/>
        <v>IPC</v>
      </c>
      <c r="I12096" t="str">
        <f t="shared" si="12430"/>
        <v>Índice de Participación Ciudadana</v>
      </c>
      <c r="J12096" t="str">
        <f t="shared" si="12430"/>
        <v>INDICE</v>
      </c>
      <c r="K12096">
        <f t="shared" si="12430"/>
        <v>0</v>
      </c>
      <c r="L12096" s="150">
        <f>+VLOOKUP($E12096,IPC_2018!$B$8:$T$347,18,0)</f>
        <v>0.86062611874662676</v>
      </c>
      <c r="M12096" s="142" t="str">
        <f>+VLOOKUP($E12096,IPC_2018!$B$8:$T$347,19,0)</f>
        <v>Alto</v>
      </c>
    </row>
    <row r="12097" spans="1:13" x14ac:dyDescent="0.3">
      <c r="A12097" s="139">
        <f t="shared" si="12409"/>
        <v>319</v>
      </c>
      <c r="B12097" s="148">
        <f t="shared" si="12411"/>
        <v>7</v>
      </c>
      <c r="D12097" s="149" t="str">
        <f>+VLOOKUP($A12097,mUNICIPIOS!$B$4:$F$343,2,0)</f>
        <v>Jalapa</v>
      </c>
      <c r="E12097" s="149">
        <f>+VLOOKUP($A12097,mUNICIPIOS!$B$4:$F$343,3,0)</f>
        <v>2103</v>
      </c>
      <c r="F12097" s="149" t="str">
        <f>+VLOOKUP($A12097,mUNICIPIOS!$B$4:$F$343,4,0)</f>
        <v>San Luis Jilotepeque</v>
      </c>
      <c r="G12097" s="139" t="str">
        <f t="shared" ref="G12097:K12097" si="12431">+G12059</f>
        <v>02</v>
      </c>
      <c r="H12097" t="str">
        <f t="shared" si="12431"/>
        <v>IIC</v>
      </c>
      <c r="I12097" t="str">
        <f t="shared" si="12431"/>
        <v>Índice de Información a la Ciudadanía</v>
      </c>
      <c r="J12097" t="str">
        <f t="shared" si="12431"/>
        <v>02-01</v>
      </c>
      <c r="K12097" t="str">
        <f t="shared" si="12431"/>
        <v>Rendición de cuentas cuatrimestral y anual al Comude enfocadas en resultados.</v>
      </c>
      <c r="L12097" s="150">
        <f>+VLOOKUP($E12097,IIC_2018!$B$8:$Q$347,3,0)</f>
        <v>0.60000000000000009</v>
      </c>
      <c r="M12097" s="142" t="str">
        <f>+VLOOKUP($E12097,IIC_2018!$B$8:$Q$347,4,0)</f>
        <v>Medio</v>
      </c>
    </row>
    <row r="12098" spans="1:13" x14ac:dyDescent="0.3">
      <c r="A12098" s="139">
        <f t="shared" si="12409"/>
        <v>319</v>
      </c>
      <c r="B12098" s="148">
        <f t="shared" si="12411"/>
        <v>8</v>
      </c>
      <c r="D12098" s="149" t="str">
        <f>+VLOOKUP($A12098,mUNICIPIOS!$B$4:$F$343,2,0)</f>
        <v>Jalapa</v>
      </c>
      <c r="E12098" s="149">
        <f>+VLOOKUP($A12098,mUNICIPIOS!$B$4:$F$343,3,0)</f>
        <v>2103</v>
      </c>
      <c r="F12098" s="149" t="str">
        <f>+VLOOKUP($A12098,mUNICIPIOS!$B$4:$F$343,4,0)</f>
        <v>San Luis Jilotepeque</v>
      </c>
      <c r="G12098" s="139" t="str">
        <f t="shared" ref="G12098:K12098" si="12432">+G12060</f>
        <v>02</v>
      </c>
      <c r="H12098" t="str">
        <f t="shared" si="12432"/>
        <v>IIC</v>
      </c>
      <c r="I12098" t="str">
        <f t="shared" si="12432"/>
        <v>Índice de Información a la Ciudadanía</v>
      </c>
      <c r="J12098" t="str">
        <f t="shared" si="12432"/>
        <v>02-02</v>
      </c>
      <c r="K12098" t="str">
        <f t="shared" si="12432"/>
        <v>Información presupuestaria y otra información brindada a la ciudadanía disponible en medios locales de comunicación.</v>
      </c>
      <c r="L12098" s="150">
        <f>+VLOOKUP($E12098,IIC_2018!$B$8:$Q$347,6,0)</f>
        <v>0</v>
      </c>
      <c r="M12098" s="142" t="str">
        <f>+VLOOKUP($E12098,IIC_2018!$B$8:$Q$347,7,0)</f>
        <v>Bajo</v>
      </c>
    </row>
    <row r="12099" spans="1:13" x14ac:dyDescent="0.3">
      <c r="A12099" s="139">
        <f t="shared" si="12409"/>
        <v>319</v>
      </c>
      <c r="B12099" s="148">
        <f t="shared" si="12411"/>
        <v>9</v>
      </c>
      <c r="D12099" s="149" t="str">
        <f>+VLOOKUP($A12099,mUNICIPIOS!$B$4:$F$343,2,0)</f>
        <v>Jalapa</v>
      </c>
      <c r="E12099" s="149">
        <f>+VLOOKUP($A12099,mUNICIPIOS!$B$4:$F$343,3,0)</f>
        <v>2103</v>
      </c>
      <c r="F12099" s="149" t="str">
        <f>+VLOOKUP($A12099,mUNICIPIOS!$B$4:$F$343,4,0)</f>
        <v>San Luis Jilotepeque</v>
      </c>
      <c r="G12099" s="139" t="str">
        <f t="shared" ref="G12099:K12099" si="12433">+G12061</f>
        <v>02</v>
      </c>
      <c r="H12099" t="str">
        <f t="shared" si="12433"/>
        <v>IIC</v>
      </c>
      <c r="I12099" t="str">
        <f t="shared" si="12433"/>
        <v>Índice de Información a la Ciudadanía</v>
      </c>
      <c r="J12099" t="str">
        <f t="shared" si="12433"/>
        <v>02-03</v>
      </c>
      <c r="K12099" t="str">
        <f t="shared" si="12433"/>
        <v>Información pública de oficio actualizada y disponible de acuerdo a la LAIP y uso de internet.</v>
      </c>
      <c r="L12099" s="150">
        <f>+VLOOKUP($E12099,IIC_2018!$B$8:$Q$347,9,0)</f>
        <v>0.4</v>
      </c>
      <c r="M12099" s="142" t="str">
        <f>+VLOOKUP($E12099,IIC_2018!$B$8:$Q$347,10,0)</f>
        <v>Medio bajo</v>
      </c>
    </row>
    <row r="12100" spans="1:13" x14ac:dyDescent="0.3">
      <c r="A12100" s="139">
        <f t="shared" si="12409"/>
        <v>319</v>
      </c>
      <c r="B12100" s="148">
        <f t="shared" si="12411"/>
        <v>10</v>
      </c>
      <c r="D12100" s="149" t="str">
        <f>+VLOOKUP($A12100,mUNICIPIOS!$B$4:$F$343,2,0)</f>
        <v>Jalapa</v>
      </c>
      <c r="E12100" s="149">
        <f>+VLOOKUP($A12100,mUNICIPIOS!$B$4:$F$343,3,0)</f>
        <v>2103</v>
      </c>
      <c r="F12100" s="149" t="str">
        <f>+VLOOKUP($A12100,mUNICIPIOS!$B$4:$F$343,4,0)</f>
        <v>San Luis Jilotepeque</v>
      </c>
      <c r="G12100" s="139" t="str">
        <f t="shared" ref="G12100:K12100" si="12434">+G12062</f>
        <v>02</v>
      </c>
      <c r="H12100" t="str">
        <f t="shared" si="12434"/>
        <v>IIC</v>
      </c>
      <c r="I12100" t="str">
        <f t="shared" si="12434"/>
        <v>Índice de Información a la Ciudadanía</v>
      </c>
      <c r="J12100" t="str">
        <f t="shared" si="12434"/>
        <v>02-04</v>
      </c>
      <c r="K12100" t="str">
        <f t="shared" si="12434"/>
        <v>Relación del monto contratado por medio de Guate compras con el total del presupuesto de egresos vigente.</v>
      </c>
      <c r="L12100" s="150">
        <f>+VLOOKUP($E12100,IIC_2018!$B$8:$Q$347,12,0)</f>
        <v>0.41838356889076478</v>
      </c>
      <c r="M12100" s="142" t="str">
        <f>+VLOOKUP($E12100,IIC_2018!$B$8:$Q$347,13,0)</f>
        <v>Medio</v>
      </c>
    </row>
    <row r="12101" spans="1:13" x14ac:dyDescent="0.3">
      <c r="A12101" s="139">
        <f t="shared" si="12409"/>
        <v>319</v>
      </c>
      <c r="B12101" s="148">
        <f t="shared" si="12411"/>
        <v>11</v>
      </c>
      <c r="D12101" s="149" t="str">
        <f>+VLOOKUP($A12101,mUNICIPIOS!$B$4:$F$343,2,0)</f>
        <v>Jalapa</v>
      </c>
      <c r="E12101" s="149">
        <f>+VLOOKUP($A12101,mUNICIPIOS!$B$4:$F$343,3,0)</f>
        <v>2103</v>
      </c>
      <c r="F12101" s="149" t="str">
        <f>+VLOOKUP($A12101,mUNICIPIOS!$B$4:$F$343,4,0)</f>
        <v>San Luis Jilotepeque</v>
      </c>
      <c r="G12101" s="139" t="str">
        <f t="shared" ref="G12101:K12101" si="12435">+G12063</f>
        <v>02</v>
      </c>
      <c r="H12101" t="str">
        <f t="shared" si="12435"/>
        <v>IIC</v>
      </c>
      <c r="I12101" t="str">
        <f t="shared" si="12435"/>
        <v>Índice de Información a la Ciudadanía</v>
      </c>
      <c r="J12101" t="str">
        <f t="shared" si="12435"/>
        <v>INDICE</v>
      </c>
      <c r="K12101">
        <f t="shared" si="12435"/>
        <v>0</v>
      </c>
      <c r="L12101" s="150">
        <f>+VLOOKUP($E12101,IIC_2018!$B$8:$Q$347,15,0)</f>
        <v>0.35459589222269117</v>
      </c>
      <c r="M12101" s="142" t="str">
        <f>+VLOOKUP($E12101,IIC_2018!$B$8:$Q$347,16,0)</f>
        <v>Medio bajo</v>
      </c>
    </row>
    <row r="12102" spans="1:13" x14ac:dyDescent="0.3">
      <c r="A12102" s="139">
        <f t="shared" si="12409"/>
        <v>319</v>
      </c>
      <c r="B12102" s="148">
        <f t="shared" si="12411"/>
        <v>12</v>
      </c>
      <c r="D12102" s="149" t="str">
        <f>+VLOOKUP($A12102,mUNICIPIOS!$B$4:$F$343,2,0)</f>
        <v>Jalapa</v>
      </c>
      <c r="E12102" s="149">
        <f>+VLOOKUP($A12102,mUNICIPIOS!$B$4:$F$343,3,0)</f>
        <v>2103</v>
      </c>
      <c r="F12102" s="149" t="str">
        <f>+VLOOKUP($A12102,mUNICIPIOS!$B$4:$F$343,4,0)</f>
        <v>San Luis Jilotepeque</v>
      </c>
      <c r="G12102" s="139" t="str">
        <f t="shared" ref="G12102:K12102" si="12436">+G12064</f>
        <v>03</v>
      </c>
      <c r="H12102" t="str">
        <f t="shared" si="12436"/>
        <v>ISP</v>
      </c>
      <c r="I12102" t="str">
        <f t="shared" si="12436"/>
        <v>Índice de Servicios Públicos</v>
      </c>
      <c r="J12102" t="str">
        <f t="shared" si="12436"/>
        <v>03-01</v>
      </c>
      <c r="K12102" t="str">
        <f t="shared" si="12436"/>
        <v>Cobertura del servicio público de agua</v>
      </c>
      <c r="L12102" s="150">
        <f>+VLOOKUP($E12102,ISP_2018!$B$8:$T$347,3,0)</f>
        <v>0.47151277013752457</v>
      </c>
      <c r="M12102" s="142" t="str">
        <f>+VLOOKUP($E12102,ISP_2018!$B$8:$T$347,4,0)</f>
        <v>Medio</v>
      </c>
    </row>
    <row r="12103" spans="1:13" x14ac:dyDescent="0.3">
      <c r="A12103" s="139">
        <f t="shared" si="12409"/>
        <v>319</v>
      </c>
      <c r="B12103" s="148">
        <f t="shared" si="12411"/>
        <v>13</v>
      </c>
      <c r="D12103" s="149" t="str">
        <f>+VLOOKUP($A12103,mUNICIPIOS!$B$4:$F$343,2,0)</f>
        <v>Jalapa</v>
      </c>
      <c r="E12103" s="149">
        <f>+VLOOKUP($A12103,mUNICIPIOS!$B$4:$F$343,3,0)</f>
        <v>2103</v>
      </c>
      <c r="F12103" s="149" t="str">
        <f>+VLOOKUP($A12103,mUNICIPIOS!$B$4:$F$343,4,0)</f>
        <v>San Luis Jilotepeque</v>
      </c>
      <c r="G12103" s="139" t="str">
        <f t="shared" ref="G12103:K12103" si="12437">+G12065</f>
        <v>03</v>
      </c>
      <c r="H12103" t="str">
        <f t="shared" si="12437"/>
        <v>ISP</v>
      </c>
      <c r="I12103" t="str">
        <f t="shared" si="12437"/>
        <v>Índice de Servicios Públicos</v>
      </c>
      <c r="J12103" t="str">
        <f t="shared" si="12437"/>
        <v>03-02</v>
      </c>
      <c r="K12103" t="str">
        <f t="shared" si="12437"/>
        <v>Control de la calidad del servicio público de agua</v>
      </c>
      <c r="L12103" s="150">
        <f>+VLOOKUP($E12103,ISP_2018!$B$8:$T$347,6,0)</f>
        <v>0.13333333333333333</v>
      </c>
      <c r="M12103" s="142" t="str">
        <f>+VLOOKUP($E12103,ISP_2018!$B$8:$T$347,7,0)</f>
        <v>Bajo</v>
      </c>
    </row>
    <row r="12104" spans="1:13" x14ac:dyDescent="0.3">
      <c r="A12104" s="139">
        <f t="shared" si="12409"/>
        <v>319</v>
      </c>
      <c r="B12104" s="148">
        <f t="shared" si="12411"/>
        <v>14</v>
      </c>
      <c r="D12104" s="149" t="str">
        <f>+VLOOKUP($A12104,mUNICIPIOS!$B$4:$F$343,2,0)</f>
        <v>Jalapa</v>
      </c>
      <c r="E12104" s="149">
        <f>+VLOOKUP($A12104,mUNICIPIOS!$B$4:$F$343,3,0)</f>
        <v>2103</v>
      </c>
      <c r="F12104" s="149" t="str">
        <f>+VLOOKUP($A12104,mUNICIPIOS!$B$4:$F$343,4,0)</f>
        <v>San Luis Jilotepeque</v>
      </c>
      <c r="G12104" s="139" t="str">
        <f t="shared" ref="G12104:K12104" si="12438">+G12066</f>
        <v>03</v>
      </c>
      <c r="H12104" t="str">
        <f t="shared" si="12438"/>
        <v>ISP</v>
      </c>
      <c r="I12104" t="str">
        <f t="shared" si="12438"/>
        <v>Índice de Servicios Públicos</v>
      </c>
      <c r="J12104" t="str">
        <f t="shared" si="12438"/>
        <v>03-03</v>
      </c>
      <c r="K12104" t="str">
        <f t="shared" si="12438"/>
        <v>Disposición  y tratamiento  de aguas residuales</v>
      </c>
      <c r="L12104" s="150">
        <f>+VLOOKUP($E12104,ISP_2018!$B$8:$T$347,9,0)</f>
        <v>0.40980737574169074</v>
      </c>
      <c r="M12104" s="142" t="str">
        <f>+VLOOKUP($E12104,ISP_2018!$B$8:$T$347,10,0)</f>
        <v>Medio</v>
      </c>
    </row>
    <row r="12105" spans="1:13" x14ac:dyDescent="0.3">
      <c r="A12105" s="139">
        <f t="shared" si="12409"/>
        <v>319</v>
      </c>
      <c r="B12105" s="148">
        <f t="shared" si="12411"/>
        <v>15</v>
      </c>
      <c r="D12105" s="149" t="str">
        <f>+VLOOKUP($A12105,mUNICIPIOS!$B$4:$F$343,2,0)</f>
        <v>Jalapa</v>
      </c>
      <c r="E12105" s="149">
        <f>+VLOOKUP($A12105,mUNICIPIOS!$B$4:$F$343,3,0)</f>
        <v>2103</v>
      </c>
      <c r="F12105" s="149" t="str">
        <f>+VLOOKUP($A12105,mUNICIPIOS!$B$4:$F$343,4,0)</f>
        <v>San Luis Jilotepeque</v>
      </c>
      <c r="G12105" s="139" t="str">
        <f t="shared" ref="G12105:K12105" si="12439">+G12067</f>
        <v>03</v>
      </c>
      <c r="H12105" t="str">
        <f t="shared" si="12439"/>
        <v>ISP</v>
      </c>
      <c r="I12105" t="str">
        <f t="shared" si="12439"/>
        <v>Índice de Servicios Públicos</v>
      </c>
      <c r="J12105" t="str">
        <f t="shared" si="12439"/>
        <v>03-04</v>
      </c>
      <c r="K12105" t="str">
        <f t="shared" si="12439"/>
        <v>Gestión y manejo de los residuos y desechos sólidos</v>
      </c>
      <c r="L12105" s="150">
        <f>+VLOOKUP($E12105,ISP_2018!$B$8:$T$347,12,0)</f>
        <v>6.4431234447969304E-2</v>
      </c>
      <c r="M12105" s="142" t="str">
        <f>+VLOOKUP($E12105,ISP_2018!$B$8:$T$347,13,0)</f>
        <v>Bajo</v>
      </c>
    </row>
    <row r="12106" spans="1:13" x14ac:dyDescent="0.3">
      <c r="A12106" s="139">
        <f t="shared" si="12409"/>
        <v>319</v>
      </c>
      <c r="B12106" s="148">
        <f t="shared" si="12411"/>
        <v>16</v>
      </c>
      <c r="D12106" s="149" t="str">
        <f>+VLOOKUP($A12106,mUNICIPIOS!$B$4:$F$343,2,0)</f>
        <v>Jalapa</v>
      </c>
      <c r="E12106" s="149">
        <f>+VLOOKUP($A12106,mUNICIPIOS!$B$4:$F$343,3,0)</f>
        <v>2103</v>
      </c>
      <c r="F12106" s="149" t="str">
        <f>+VLOOKUP($A12106,mUNICIPIOS!$B$4:$F$343,4,0)</f>
        <v>San Luis Jilotepeque</v>
      </c>
      <c r="G12106" s="139" t="str">
        <f t="shared" ref="G12106:K12106" si="12440">+G12068</f>
        <v>03</v>
      </c>
      <c r="H12106" t="str">
        <f t="shared" si="12440"/>
        <v>ISP</v>
      </c>
      <c r="I12106" t="str">
        <f t="shared" si="12440"/>
        <v>Índice de Servicios Públicos</v>
      </c>
      <c r="J12106" t="str">
        <f t="shared" si="12440"/>
        <v>03-05</v>
      </c>
      <c r="K12106" t="str">
        <f t="shared" si="12440"/>
        <v>Gestión de servicios públicos municipales</v>
      </c>
      <c r="L12106" s="150">
        <f>+VLOOKUP($E12106,ISP_2018!$B$8:$T$347,15,0)</f>
        <v>0.12903225806451613</v>
      </c>
      <c r="M12106" s="142" t="str">
        <f>+VLOOKUP($E12106,ISP_2018!$B$8:$T$347,16,0)</f>
        <v>Bajo</v>
      </c>
    </row>
    <row r="12107" spans="1:13" x14ac:dyDescent="0.3">
      <c r="A12107" s="139">
        <f t="shared" si="12409"/>
        <v>319</v>
      </c>
      <c r="B12107" s="148">
        <f t="shared" si="12411"/>
        <v>17</v>
      </c>
      <c r="D12107" s="149" t="str">
        <f>+VLOOKUP($A12107,mUNICIPIOS!$B$4:$F$343,2,0)</f>
        <v>Jalapa</v>
      </c>
      <c r="E12107" s="149">
        <f>+VLOOKUP($A12107,mUNICIPIOS!$B$4:$F$343,3,0)</f>
        <v>2103</v>
      </c>
      <c r="F12107" s="149" t="str">
        <f>+VLOOKUP($A12107,mUNICIPIOS!$B$4:$F$343,4,0)</f>
        <v>San Luis Jilotepeque</v>
      </c>
      <c r="G12107" s="139" t="str">
        <f t="shared" ref="G12107:K12107" si="12441">+G12069</f>
        <v>03</v>
      </c>
      <c r="H12107" t="str">
        <f t="shared" si="12441"/>
        <v>ISP</v>
      </c>
      <c r="I12107" t="str">
        <f t="shared" si="12441"/>
        <v>Índice de Servicios Públicos</v>
      </c>
      <c r="J12107" t="str">
        <f t="shared" si="12441"/>
        <v>INDICE</v>
      </c>
      <c r="K12107">
        <f t="shared" si="12441"/>
        <v>0</v>
      </c>
      <c r="L12107" s="150">
        <f>+VLOOKUP($E12107,ISP_2018!$B$8:$T$347,18,0)</f>
        <v>0.20780545066458772</v>
      </c>
      <c r="M12107" s="142" t="str">
        <f>+VLOOKUP($E12107,ISP_2018!$B$8:$T$347,19,0)</f>
        <v>Medio bajo</v>
      </c>
    </row>
    <row r="12108" spans="1:13" x14ac:dyDescent="0.3">
      <c r="A12108" s="139">
        <f t="shared" si="12409"/>
        <v>319</v>
      </c>
      <c r="B12108" s="148">
        <f t="shared" si="12411"/>
        <v>18</v>
      </c>
      <c r="D12108" s="149" t="str">
        <f>+VLOOKUP($A12108,mUNICIPIOS!$B$4:$F$343,2,0)</f>
        <v>Jalapa</v>
      </c>
      <c r="E12108" s="149">
        <f>+VLOOKUP($A12108,mUNICIPIOS!$B$4:$F$343,3,0)</f>
        <v>2103</v>
      </c>
      <c r="F12108" s="149" t="str">
        <f>+VLOOKUP($A12108,mUNICIPIOS!$B$4:$F$343,4,0)</f>
        <v>San Luis Jilotepeque</v>
      </c>
      <c r="G12108" s="139" t="str">
        <f t="shared" ref="G12108:K12108" si="12442">+G12070</f>
        <v>04</v>
      </c>
      <c r="H12108" t="str">
        <f t="shared" si="12442"/>
        <v>IGA</v>
      </c>
      <c r="I12108" t="str">
        <f t="shared" si="12442"/>
        <v>Índice de Gestión Administrativa</v>
      </c>
      <c r="J12108" t="str">
        <f t="shared" si="12442"/>
        <v>04-01</v>
      </c>
      <c r="K12108" t="str">
        <f t="shared" si="12442"/>
        <v>Existencia de elementos de atención municipal orientada al vecino</v>
      </c>
      <c r="L12108" s="150">
        <f>+VLOOKUP($E12108,IGA_2018!$B$8:$N$347,3,0)</f>
        <v>0</v>
      </c>
      <c r="M12108" s="142" t="str">
        <f>+VLOOKUP($E12108,IGA_2018!$B$8:$N$347,4,0)</f>
        <v>Bajo</v>
      </c>
    </row>
    <row r="12109" spans="1:13" x14ac:dyDescent="0.3">
      <c r="A12109" s="139">
        <f t="shared" si="12409"/>
        <v>319</v>
      </c>
      <c r="B12109" s="148">
        <f t="shared" si="12411"/>
        <v>19</v>
      </c>
      <c r="D12109" s="149" t="str">
        <f>+VLOOKUP($A12109,mUNICIPIOS!$B$4:$F$343,2,0)</f>
        <v>Jalapa</v>
      </c>
      <c r="E12109" s="149">
        <f>+VLOOKUP($A12109,mUNICIPIOS!$B$4:$F$343,3,0)</f>
        <v>2103</v>
      </c>
      <c r="F12109" s="149" t="str">
        <f>+VLOOKUP($A12109,mUNICIPIOS!$B$4:$F$343,4,0)</f>
        <v>San Luis Jilotepeque</v>
      </c>
      <c r="G12109" s="139" t="str">
        <f t="shared" ref="G12109:K12109" si="12443">+G12071</f>
        <v>04</v>
      </c>
      <c r="H12109" t="str">
        <f t="shared" si="12443"/>
        <v>IGA</v>
      </c>
      <c r="I12109" t="str">
        <f t="shared" si="12443"/>
        <v>Índice de Gestión Administrativa</v>
      </c>
      <c r="J12109" t="str">
        <f t="shared" si="12443"/>
        <v>04-02</v>
      </c>
      <c r="K12109" t="str">
        <f t="shared" si="12443"/>
        <v>Gestión del recurso humano.</v>
      </c>
      <c r="L12109" s="150">
        <f>+VLOOKUP($E12109,IGA_2018!$B$8:$N$347,6,0)</f>
        <v>0</v>
      </c>
      <c r="M12109" s="142" t="str">
        <f>+VLOOKUP($E12109,IGA_2018!$B$8:$N$347,7,0)</f>
        <v>Bajo</v>
      </c>
    </row>
    <row r="12110" spans="1:13" x14ac:dyDescent="0.3">
      <c r="A12110" s="139">
        <f t="shared" si="12409"/>
        <v>319</v>
      </c>
      <c r="B12110" s="148">
        <f t="shared" si="12411"/>
        <v>20</v>
      </c>
      <c r="D12110" s="149" t="str">
        <f>+VLOOKUP($A12110,mUNICIPIOS!$B$4:$F$343,2,0)</f>
        <v>Jalapa</v>
      </c>
      <c r="E12110" s="149">
        <f>+VLOOKUP($A12110,mUNICIPIOS!$B$4:$F$343,3,0)</f>
        <v>2103</v>
      </c>
      <c r="F12110" s="149" t="str">
        <f>+VLOOKUP($A12110,mUNICIPIOS!$B$4:$F$343,4,0)</f>
        <v>San Luis Jilotepeque</v>
      </c>
      <c r="G12110" s="139" t="str">
        <f t="shared" ref="G12110:K12110" si="12444">+G12072</f>
        <v>04</v>
      </c>
      <c r="H12110" t="str">
        <f t="shared" si="12444"/>
        <v>IGA</v>
      </c>
      <c r="I12110" t="str">
        <f t="shared" si="12444"/>
        <v>Índice de Gestión Administrativa</v>
      </c>
      <c r="J12110" t="str">
        <f t="shared" si="12444"/>
        <v>04-03</v>
      </c>
      <c r="K12110" t="str">
        <f t="shared" si="12444"/>
        <v>Existencia de oficinas municipales con instrumentos de gestión.</v>
      </c>
      <c r="L12110" s="150">
        <f>+VLOOKUP($E12110,IGA_2018!$B$8:$N$347,9,0)</f>
        <v>0.8125</v>
      </c>
      <c r="M12110" s="142" t="str">
        <f>+VLOOKUP($E12110,IGA_2018!$B$8:$N$347,10,0)</f>
        <v>Alto</v>
      </c>
    </row>
    <row r="12111" spans="1:13" x14ac:dyDescent="0.3">
      <c r="A12111" s="139">
        <f t="shared" si="12409"/>
        <v>319</v>
      </c>
      <c r="B12111" s="148">
        <f t="shared" si="12411"/>
        <v>21</v>
      </c>
      <c r="D12111" s="149" t="str">
        <f>+VLOOKUP($A12111,mUNICIPIOS!$B$4:$F$343,2,0)</f>
        <v>Jalapa</v>
      </c>
      <c r="E12111" s="149">
        <f>+VLOOKUP($A12111,mUNICIPIOS!$B$4:$F$343,3,0)</f>
        <v>2103</v>
      </c>
      <c r="F12111" s="149" t="str">
        <f>+VLOOKUP($A12111,mUNICIPIOS!$B$4:$F$343,4,0)</f>
        <v>San Luis Jilotepeque</v>
      </c>
      <c r="G12111" s="139" t="str">
        <f t="shared" ref="G12111:K12111" si="12445">+G12073</f>
        <v>04</v>
      </c>
      <c r="H12111" t="str">
        <f t="shared" si="12445"/>
        <v>IGA</v>
      </c>
      <c r="I12111" t="str">
        <f t="shared" si="12445"/>
        <v>Índice de Gestión Administrativa</v>
      </c>
      <c r="J12111" t="str">
        <f t="shared" si="12445"/>
        <v>INDICE</v>
      </c>
      <c r="K12111">
        <f t="shared" si="12445"/>
        <v>0</v>
      </c>
      <c r="L12111" s="150">
        <f>+VLOOKUP($E12111,IGA_2018!$B$8:$N$347,12,0)</f>
        <v>0.28437499999999999</v>
      </c>
      <c r="M12111" s="142" t="str">
        <f>+VLOOKUP($E12111,IGA_2018!$B$8:$N$347,13,0)</f>
        <v>Medio bajo</v>
      </c>
    </row>
    <row r="12112" spans="1:13" x14ac:dyDescent="0.3">
      <c r="A12112" s="139">
        <f t="shared" si="12409"/>
        <v>319</v>
      </c>
      <c r="B12112" s="148">
        <f t="shared" si="12411"/>
        <v>22</v>
      </c>
      <c r="D12112" s="149" t="str">
        <f>+VLOOKUP($A12112,mUNICIPIOS!$B$4:$F$343,2,0)</f>
        <v>Jalapa</v>
      </c>
      <c r="E12112" s="149">
        <f>+VLOOKUP($A12112,mUNICIPIOS!$B$4:$F$343,3,0)</f>
        <v>2103</v>
      </c>
      <c r="F12112" s="149" t="str">
        <f>+VLOOKUP($A12112,mUNICIPIOS!$B$4:$F$343,4,0)</f>
        <v>San Luis Jilotepeque</v>
      </c>
      <c r="G12112" s="139" t="str">
        <f t="shared" ref="G12112:K12112" si="12446">+G12074</f>
        <v>05</v>
      </c>
      <c r="H12112" t="str">
        <f t="shared" si="12446"/>
        <v>IGF</v>
      </c>
      <c r="I12112" t="str">
        <f t="shared" si="12446"/>
        <v>Índice de Gestión Financiera</v>
      </c>
      <c r="J12112" t="str">
        <f t="shared" si="12446"/>
        <v>05-01</v>
      </c>
      <c r="K12112" t="str">
        <f t="shared" si="12446"/>
        <v>Autonomía financiera municipal</v>
      </c>
      <c r="L12112" s="150">
        <f>+VLOOKUP($E12112,IGF_2018!$B$8:$Z$347,3,0)</f>
        <v>9.3468776909727408E-2</v>
      </c>
      <c r="M12112" s="142" t="str">
        <f>+VLOOKUP($E12112,IGF_2018!$B$8:$Z$347,4,0)</f>
        <v>Bajo</v>
      </c>
    </row>
    <row r="12113" spans="1:13" x14ac:dyDescent="0.3">
      <c r="A12113" s="139">
        <f t="shared" si="12409"/>
        <v>319</v>
      </c>
      <c r="B12113" s="148">
        <f t="shared" si="12411"/>
        <v>23</v>
      </c>
      <c r="D12113" s="149" t="str">
        <f>+VLOOKUP($A12113,mUNICIPIOS!$B$4:$F$343,2,0)</f>
        <v>Jalapa</v>
      </c>
      <c r="E12113" s="149">
        <f>+VLOOKUP($A12113,mUNICIPIOS!$B$4:$F$343,3,0)</f>
        <v>2103</v>
      </c>
      <c r="F12113" s="149" t="str">
        <f>+VLOOKUP($A12113,mUNICIPIOS!$B$4:$F$343,4,0)</f>
        <v>San Luis Jilotepeque</v>
      </c>
      <c r="G12113" s="139" t="str">
        <f t="shared" ref="G12113:K12113" si="12447">+G12075</f>
        <v>05</v>
      </c>
      <c r="H12113" t="str">
        <f t="shared" si="12447"/>
        <v>IGF</v>
      </c>
      <c r="I12113" t="str">
        <f t="shared" si="12447"/>
        <v>Índice de Gestión Financiera</v>
      </c>
      <c r="J12113" t="str">
        <f t="shared" si="12447"/>
        <v>05-02</v>
      </c>
      <c r="K12113" t="str">
        <f t="shared" si="12447"/>
        <v xml:space="preserve">Ingresos propios por habitante -sin regalías- </v>
      </c>
      <c r="L12113" s="150">
        <f>+VLOOKUP($E12113,IGF_2018!$B$8:$Z$347,6,0)</f>
        <v>5.1135479848208168E-2</v>
      </c>
      <c r="M12113" s="142" t="str">
        <f>+VLOOKUP($E12113,IGF_2018!$B$8:$Z$347,7,0)</f>
        <v>Bajo</v>
      </c>
    </row>
    <row r="12114" spans="1:13" x14ac:dyDescent="0.3">
      <c r="A12114" s="139">
        <f t="shared" si="12409"/>
        <v>319</v>
      </c>
      <c r="B12114" s="148">
        <f t="shared" si="12411"/>
        <v>24</v>
      </c>
      <c r="D12114" s="149" t="str">
        <f>+VLOOKUP($A12114,mUNICIPIOS!$B$4:$F$343,2,0)</f>
        <v>Jalapa</v>
      </c>
      <c r="E12114" s="149">
        <f>+VLOOKUP($A12114,mUNICIPIOS!$B$4:$F$343,3,0)</f>
        <v>2103</v>
      </c>
      <c r="F12114" s="149" t="str">
        <f>+VLOOKUP($A12114,mUNICIPIOS!$B$4:$F$343,4,0)</f>
        <v>San Luis Jilotepeque</v>
      </c>
      <c r="G12114" s="139" t="str">
        <f t="shared" ref="G12114:K12114" si="12448">+G12076</f>
        <v>05</v>
      </c>
      <c r="H12114" t="str">
        <f t="shared" si="12448"/>
        <v>IGF</v>
      </c>
      <c r="I12114" t="str">
        <f t="shared" si="12448"/>
        <v>Índice de Gestión Financiera</v>
      </c>
      <c r="J12114" t="str">
        <f t="shared" si="12448"/>
        <v>05-03</v>
      </c>
      <c r="K12114" t="str">
        <f t="shared" si="12448"/>
        <v>Ingresos del IUSI en relación a los ingresos propios -sin regalías-</v>
      </c>
      <c r="L12114" s="150">
        <f>+VLOOKUP($E12114,IGF_2018!$B$8:$Z$347,9,0)</f>
        <v>7.1778855317777973E-3</v>
      </c>
      <c r="M12114" s="142" t="str">
        <f>+VLOOKUP($E12114,IGF_2018!$B$8:$Z$347,10,0)</f>
        <v>Bajo</v>
      </c>
    </row>
    <row r="12115" spans="1:13" x14ac:dyDescent="0.3">
      <c r="A12115" s="139">
        <f t="shared" si="12409"/>
        <v>319</v>
      </c>
      <c r="B12115" s="148">
        <f t="shared" si="12411"/>
        <v>25</v>
      </c>
      <c r="D12115" s="149" t="str">
        <f>+VLOOKUP($A12115,mUNICIPIOS!$B$4:$F$343,2,0)</f>
        <v>Jalapa</v>
      </c>
      <c r="E12115" s="149">
        <f>+VLOOKUP($A12115,mUNICIPIOS!$B$4:$F$343,3,0)</f>
        <v>2103</v>
      </c>
      <c r="F12115" s="149" t="str">
        <f>+VLOOKUP($A12115,mUNICIPIOS!$B$4:$F$343,4,0)</f>
        <v>San Luis Jilotepeque</v>
      </c>
      <c r="G12115" s="139" t="str">
        <f t="shared" ref="G12115:K12115" si="12449">+G12077</f>
        <v>05</v>
      </c>
      <c r="H12115" t="str">
        <f t="shared" si="12449"/>
        <v>IGF</v>
      </c>
      <c r="I12115" t="str">
        <f t="shared" si="12449"/>
        <v>Índice de Gestión Financiera</v>
      </c>
      <c r="J12115" t="str">
        <f t="shared" si="12449"/>
        <v>05-04</v>
      </c>
      <c r="K12115" t="str">
        <f t="shared" si="12449"/>
        <v>Inversión anual en capital fijo por habitante</v>
      </c>
      <c r="L12115" s="150">
        <f>+VLOOKUP($E12115,IGF_2018!$B$8:$Z$347,12,0)</f>
        <v>7.3847887459783934E-2</v>
      </c>
      <c r="M12115" s="142" t="str">
        <f>+VLOOKUP($E12115,IGF_2018!$B$8:$Z$347,13,0)</f>
        <v>Bajo</v>
      </c>
    </row>
    <row r="12116" spans="1:13" x14ac:dyDescent="0.3">
      <c r="A12116" s="139">
        <f t="shared" si="12409"/>
        <v>319</v>
      </c>
      <c r="B12116" s="148">
        <f t="shared" si="12411"/>
        <v>26</v>
      </c>
      <c r="D12116" s="149" t="str">
        <f>+VLOOKUP($A12116,mUNICIPIOS!$B$4:$F$343,2,0)</f>
        <v>Jalapa</v>
      </c>
      <c r="E12116" s="149">
        <f>+VLOOKUP($A12116,mUNICIPIOS!$B$4:$F$343,3,0)</f>
        <v>2103</v>
      </c>
      <c r="F12116" s="149" t="str">
        <f>+VLOOKUP($A12116,mUNICIPIOS!$B$4:$F$343,4,0)</f>
        <v>San Luis Jilotepeque</v>
      </c>
      <c r="G12116" s="139" t="str">
        <f t="shared" ref="G12116:K12116" si="12450">+G12078</f>
        <v>05</v>
      </c>
      <c r="H12116" t="str">
        <f t="shared" si="12450"/>
        <v>IGF</v>
      </c>
      <c r="I12116" t="str">
        <f t="shared" si="12450"/>
        <v>Índice de Gestión Financiera</v>
      </c>
      <c r="J12116" t="str">
        <f t="shared" si="12450"/>
        <v>05-05</v>
      </c>
      <c r="K12116" t="str">
        <f t="shared" si="12450"/>
        <v>Inversión anual en capital fijo con recursos percibidos por ingresos propios</v>
      </c>
      <c r="L12116" s="150">
        <f>+VLOOKUP($E12116,IGF_2018!$B$8:$Z$347,15,0)</f>
        <v>7.148737121768424E-2</v>
      </c>
      <c r="M12116" s="142" t="str">
        <f>+VLOOKUP($E12116,IGF_2018!$B$8:$Z$347,16,0)</f>
        <v>Bajo</v>
      </c>
    </row>
    <row r="12117" spans="1:13" x14ac:dyDescent="0.3">
      <c r="A12117" s="139">
        <f t="shared" si="12409"/>
        <v>319</v>
      </c>
      <c r="B12117" s="148">
        <f t="shared" si="12411"/>
        <v>27</v>
      </c>
      <c r="D12117" s="149" t="str">
        <f>+VLOOKUP($A12117,mUNICIPIOS!$B$4:$F$343,2,0)</f>
        <v>Jalapa</v>
      </c>
      <c r="E12117" s="149">
        <f>+VLOOKUP($A12117,mUNICIPIOS!$B$4:$F$343,3,0)</f>
        <v>2103</v>
      </c>
      <c r="F12117" s="149" t="str">
        <f>+VLOOKUP($A12117,mUNICIPIOS!$B$4:$F$343,4,0)</f>
        <v>San Luis Jilotepeque</v>
      </c>
      <c r="G12117" s="139" t="str">
        <f t="shared" ref="G12117:K12117" si="12451">+G12079</f>
        <v>05</v>
      </c>
      <c r="H12117" t="str">
        <f t="shared" si="12451"/>
        <v>IGF</v>
      </c>
      <c r="I12117" t="str">
        <f t="shared" si="12451"/>
        <v>Índice de Gestión Financiera</v>
      </c>
      <c r="J12117" t="str">
        <f t="shared" si="12451"/>
        <v>05-06</v>
      </c>
      <c r="K12117" t="str">
        <f t="shared" si="12451"/>
        <v xml:space="preserve">Inversión anual en capital fijo con recursos percibidos por transferencias del Gobierno Central </v>
      </c>
      <c r="L12117" s="150">
        <f>+VLOOKUP($E12117,IGF_2018!$B$8:$Z$347,18,0)</f>
        <v>0.10405092255538899</v>
      </c>
      <c r="M12117" s="142" t="str">
        <f>+VLOOKUP($E12117,IGF_2018!$B$8:$Z$347,19,0)</f>
        <v>Bajo</v>
      </c>
    </row>
    <row r="12118" spans="1:13" x14ac:dyDescent="0.3">
      <c r="A12118" s="139">
        <f t="shared" si="12409"/>
        <v>319</v>
      </c>
      <c r="B12118" s="148">
        <f t="shared" si="12411"/>
        <v>28</v>
      </c>
      <c r="D12118" s="149" t="str">
        <f>+VLOOKUP($A12118,mUNICIPIOS!$B$4:$F$343,2,0)</f>
        <v>Jalapa</v>
      </c>
      <c r="E12118" s="149">
        <f>+VLOOKUP($A12118,mUNICIPIOS!$B$4:$F$343,3,0)</f>
        <v>2103</v>
      </c>
      <c r="F12118" s="149" t="str">
        <f>+VLOOKUP($A12118,mUNICIPIOS!$B$4:$F$343,4,0)</f>
        <v>San Luis Jilotepeque</v>
      </c>
      <c r="G12118" s="139" t="str">
        <f t="shared" ref="G12118:K12118" si="12452">+G12080</f>
        <v>05</v>
      </c>
      <c r="H12118" t="str">
        <f t="shared" si="12452"/>
        <v>IGF</v>
      </c>
      <c r="I12118" t="str">
        <f t="shared" si="12452"/>
        <v>Índice de Gestión Financiera</v>
      </c>
      <c r="J12118" t="str">
        <f t="shared" si="12452"/>
        <v>05-07</v>
      </c>
      <c r="K12118" t="str">
        <f t="shared" si="12452"/>
        <v>Financiamiento por endeudamiento municipal</v>
      </c>
      <c r="L12118" s="150">
        <f>+VLOOKUP($E12118,IGF_2018!$B$8:$Z$347,21,0)</f>
        <v>1</v>
      </c>
      <c r="M12118" s="142" t="str">
        <f>+VLOOKUP($E12118,IGF_2018!$B$8:$Z$347,22,0)</f>
        <v>Alto</v>
      </c>
    </row>
    <row r="12119" spans="1:13" x14ac:dyDescent="0.3">
      <c r="A12119" s="139">
        <f t="shared" si="12409"/>
        <v>319</v>
      </c>
      <c r="B12119" s="148">
        <f t="shared" si="12411"/>
        <v>29</v>
      </c>
      <c r="D12119" s="149" t="str">
        <f>+VLOOKUP($A12119,mUNICIPIOS!$B$4:$F$343,2,0)</f>
        <v>Jalapa</v>
      </c>
      <c r="E12119" s="149">
        <f>+VLOOKUP($A12119,mUNICIPIOS!$B$4:$F$343,3,0)</f>
        <v>2103</v>
      </c>
      <c r="F12119" s="149" t="str">
        <f>+VLOOKUP($A12119,mUNICIPIOS!$B$4:$F$343,4,0)</f>
        <v>San Luis Jilotepeque</v>
      </c>
      <c r="G12119" s="139" t="str">
        <f t="shared" ref="G12119:K12119" si="12453">+G12081</f>
        <v>05</v>
      </c>
      <c r="H12119" t="str">
        <f t="shared" si="12453"/>
        <v>IGF</v>
      </c>
      <c r="I12119" t="str">
        <f t="shared" si="12453"/>
        <v>Índice de Gestión Financiera</v>
      </c>
      <c r="J12119" t="str">
        <f t="shared" si="12453"/>
        <v>INDICE</v>
      </c>
      <c r="K12119">
        <f t="shared" si="12453"/>
        <v>0</v>
      </c>
      <c r="L12119" s="150">
        <f>+VLOOKUP($E12119,IGF_2018!$B$8:$Z$347,24,0)</f>
        <v>0.25457725802805065</v>
      </c>
      <c r="M12119" s="142" t="str">
        <f>+VLOOKUP($E12119,IGF_2018!$B$8:$Z$347,25,0)</f>
        <v>Medio bajo</v>
      </c>
    </row>
    <row r="12120" spans="1:13" x14ac:dyDescent="0.3">
      <c r="A12120" s="139">
        <f t="shared" si="12409"/>
        <v>319</v>
      </c>
      <c r="B12120" s="148">
        <f t="shared" si="12411"/>
        <v>30</v>
      </c>
      <c r="D12120" s="149" t="str">
        <f>+VLOOKUP($A12120,mUNICIPIOS!$B$4:$F$343,2,0)</f>
        <v>Jalapa</v>
      </c>
      <c r="E12120" s="149">
        <f>+VLOOKUP($A12120,mUNICIPIOS!$B$4:$F$343,3,0)</f>
        <v>2103</v>
      </c>
      <c r="F12120" s="149" t="str">
        <f>+VLOOKUP($A12120,mUNICIPIOS!$B$4:$F$343,4,0)</f>
        <v>San Luis Jilotepeque</v>
      </c>
      <c r="G12120" s="139" t="str">
        <f t="shared" ref="G12120:K12120" si="12454">+G12082</f>
        <v>06</v>
      </c>
      <c r="H12120" t="str">
        <f t="shared" si="12454"/>
        <v>IGE</v>
      </c>
      <c r="I12120" t="str">
        <f t="shared" si="12454"/>
        <v>Índice de Gestión Estratégica</v>
      </c>
      <c r="J12120" t="str">
        <f t="shared" si="12454"/>
        <v>06-01</v>
      </c>
      <c r="K12120" t="str">
        <f t="shared" si="12454"/>
        <v>Ejecución del Plan Operativo Anual  (POA)</v>
      </c>
      <c r="L12120" s="150">
        <f>+VLOOKUP($E12120,IGE_2018!$B$8:$Z$347,3,0)</f>
        <v>0.32786463914005293</v>
      </c>
      <c r="M12120" s="142" t="str">
        <f>+VLOOKUP($E12120,IGE_2018!$B$8:$Z$347,4,0)</f>
        <v>Medio bajo</v>
      </c>
    </row>
    <row r="12121" spans="1:13" x14ac:dyDescent="0.3">
      <c r="A12121" s="139">
        <f t="shared" si="12409"/>
        <v>319</v>
      </c>
      <c r="B12121" s="148">
        <f t="shared" si="12411"/>
        <v>31</v>
      </c>
      <c r="D12121" s="149" t="str">
        <f>+VLOOKUP($A12121,mUNICIPIOS!$B$4:$F$343,2,0)</f>
        <v>Jalapa</v>
      </c>
      <c r="E12121" s="149">
        <f>+VLOOKUP($A12121,mUNICIPIOS!$B$4:$F$343,3,0)</f>
        <v>2103</v>
      </c>
      <c r="F12121" s="149" t="str">
        <f>+VLOOKUP($A12121,mUNICIPIOS!$B$4:$F$343,4,0)</f>
        <v>San Luis Jilotepeque</v>
      </c>
      <c r="G12121" s="139" t="str">
        <f t="shared" ref="G12121:K12121" si="12455">+G12083</f>
        <v>06</v>
      </c>
      <c r="H12121" t="str">
        <f t="shared" si="12455"/>
        <v>IGE</v>
      </c>
      <c r="I12121" t="str">
        <f t="shared" si="12455"/>
        <v>Índice de Gestión Estratégica</v>
      </c>
      <c r="J12121" t="str">
        <f t="shared" si="12455"/>
        <v>06-02</v>
      </c>
      <c r="K12121" t="str">
        <f t="shared" si="12455"/>
        <v>Relación Plan de Desarrollo Municipal y Ordenamiento Territorial (PDM-OT) - Plan Estratégico Institucional (PEI) - Plan Operativo Multianual (POM) - Plan Operativo Anual (POA)</v>
      </c>
      <c r="L12121" s="150">
        <f>+VLOOKUP($E12121,IGE_2018!$B$8:$Z$347,6,0)</f>
        <v>0.41666666666666663</v>
      </c>
      <c r="M12121" s="142" t="str">
        <f>+VLOOKUP($E12121,IGE_2018!$B$8:$Z$347,7,0)</f>
        <v>Medio</v>
      </c>
    </row>
    <row r="12122" spans="1:13" x14ac:dyDescent="0.3">
      <c r="A12122" s="139">
        <f t="shared" si="12409"/>
        <v>319</v>
      </c>
      <c r="B12122" s="148">
        <f t="shared" si="12411"/>
        <v>32</v>
      </c>
      <c r="D12122" s="149" t="str">
        <f>+VLOOKUP($A12122,mUNICIPIOS!$B$4:$F$343,2,0)</f>
        <v>Jalapa</v>
      </c>
      <c r="E12122" s="149">
        <f>+VLOOKUP($A12122,mUNICIPIOS!$B$4:$F$343,3,0)</f>
        <v>2103</v>
      </c>
      <c r="F12122" s="149" t="str">
        <f>+VLOOKUP($A12122,mUNICIPIOS!$B$4:$F$343,4,0)</f>
        <v>San Luis Jilotepeque</v>
      </c>
      <c r="G12122" s="139" t="str">
        <f t="shared" ref="G12122:K12122" si="12456">+G12084</f>
        <v>06</v>
      </c>
      <c r="H12122" t="str">
        <f t="shared" si="12456"/>
        <v>IGE</v>
      </c>
      <c r="I12122" t="str">
        <f t="shared" si="12456"/>
        <v>Índice de Gestión Estratégica</v>
      </c>
      <c r="J12122" t="str">
        <f t="shared" si="12456"/>
        <v>06-03</v>
      </c>
      <c r="K12122" t="str">
        <f t="shared" si="12456"/>
        <v>Presupuesto de egresos relacionado a competencias municipales que responden a prioridades nacionales de desarrollo.</v>
      </c>
      <c r="L12122" s="150">
        <f>+VLOOKUP($E12122,IGE_2018!$B$8:$Z$347,9,0)</f>
        <v>0.51822820197859221</v>
      </c>
      <c r="M12122" s="142" t="str">
        <f>+VLOOKUP($E12122,IGE_2018!$B$8:$Z$347,10,0)</f>
        <v>Medio</v>
      </c>
    </row>
    <row r="12123" spans="1:13" x14ac:dyDescent="0.3">
      <c r="A12123" s="139">
        <f t="shared" si="12409"/>
        <v>319</v>
      </c>
      <c r="B12123" s="148">
        <f t="shared" si="12411"/>
        <v>33</v>
      </c>
      <c r="D12123" s="149" t="str">
        <f>+VLOOKUP($A12123,mUNICIPIOS!$B$4:$F$343,2,0)</f>
        <v>Jalapa</v>
      </c>
      <c r="E12123" s="149">
        <f>+VLOOKUP($A12123,mUNICIPIOS!$B$4:$F$343,3,0)</f>
        <v>2103</v>
      </c>
      <c r="F12123" s="149" t="str">
        <f>+VLOOKUP($A12123,mUNICIPIOS!$B$4:$F$343,4,0)</f>
        <v>San Luis Jilotepeque</v>
      </c>
      <c r="G12123" s="139" t="str">
        <f t="shared" ref="G12123:K12123" si="12457">+G12085</f>
        <v>06</v>
      </c>
      <c r="H12123" t="str">
        <f t="shared" si="12457"/>
        <v>IGE</v>
      </c>
      <c r="I12123" t="str">
        <f t="shared" si="12457"/>
        <v>Índice de Gestión Estratégica</v>
      </c>
      <c r="J12123" t="str">
        <f t="shared" si="12457"/>
        <v>06-04</v>
      </c>
      <c r="K12123" t="str">
        <f t="shared" si="12457"/>
        <v>Institucionalización de la gestión ordenada del territorio</v>
      </c>
      <c r="L12123" s="150">
        <f>+VLOOKUP($E12123,IGE_2018!$B$8:$Z$347,12,0)</f>
        <v>0</v>
      </c>
      <c r="M12123" s="142" t="str">
        <f>+VLOOKUP($E12123,IGE_2018!$B$8:$Z$347,13,0)</f>
        <v>Bajo</v>
      </c>
    </row>
    <row r="12124" spans="1:13" x14ac:dyDescent="0.3">
      <c r="A12124" s="139">
        <f t="shared" si="12409"/>
        <v>319</v>
      </c>
      <c r="B12124" s="148">
        <f t="shared" si="12411"/>
        <v>34</v>
      </c>
      <c r="D12124" s="149" t="str">
        <f>+VLOOKUP($A12124,mUNICIPIOS!$B$4:$F$343,2,0)</f>
        <v>Jalapa</v>
      </c>
      <c r="E12124" s="149">
        <f>+VLOOKUP($A12124,mUNICIPIOS!$B$4:$F$343,3,0)</f>
        <v>2103</v>
      </c>
      <c r="F12124" s="149" t="str">
        <f>+VLOOKUP($A12124,mUNICIPIOS!$B$4:$F$343,4,0)</f>
        <v>San Luis Jilotepeque</v>
      </c>
      <c r="G12124" s="139" t="str">
        <f t="shared" ref="G12124:K12124" si="12458">+G12086</f>
        <v>06</v>
      </c>
      <c r="H12124" t="str">
        <f t="shared" si="12458"/>
        <v>IGE</v>
      </c>
      <c r="I12124" t="str">
        <f t="shared" si="12458"/>
        <v>Índice de Gestión Estratégica</v>
      </c>
      <c r="J12124" t="str">
        <f t="shared" si="12458"/>
        <v>06-05</v>
      </c>
      <c r="K12124" t="str">
        <f t="shared" si="12458"/>
        <v>Acciones para la gestión ordenada del territorio</v>
      </c>
      <c r="L12124" s="150">
        <f>+VLOOKUP($E12124,IGE_2018!$B$8:$Z$347,15,0)</f>
        <v>0.18000000000000005</v>
      </c>
      <c r="M12124" s="142" t="str">
        <f>+VLOOKUP($E12124,IGE_2018!$B$8:$Z$347,16,0)</f>
        <v>Bajo</v>
      </c>
    </row>
    <row r="12125" spans="1:13" x14ac:dyDescent="0.3">
      <c r="A12125" s="139">
        <f t="shared" si="12409"/>
        <v>319</v>
      </c>
      <c r="B12125" s="148">
        <f t="shared" si="12411"/>
        <v>35</v>
      </c>
      <c r="D12125" s="149" t="str">
        <f>+VLOOKUP($A12125,mUNICIPIOS!$B$4:$F$343,2,0)</f>
        <v>Jalapa</v>
      </c>
      <c r="E12125" s="149">
        <f>+VLOOKUP($A12125,mUNICIPIOS!$B$4:$F$343,3,0)</f>
        <v>2103</v>
      </c>
      <c r="F12125" s="149" t="str">
        <f>+VLOOKUP($A12125,mUNICIPIOS!$B$4:$F$343,4,0)</f>
        <v>San Luis Jilotepeque</v>
      </c>
      <c r="G12125" s="139" t="str">
        <f t="shared" ref="G12125:K12125" si="12459">+G12087</f>
        <v>06</v>
      </c>
      <c r="H12125" t="str">
        <f t="shared" si="12459"/>
        <v>IGE</v>
      </c>
      <c r="I12125" t="str">
        <f t="shared" si="12459"/>
        <v>Índice de Gestión Estratégica</v>
      </c>
      <c r="J12125" t="str">
        <f t="shared" si="12459"/>
        <v>06-06</v>
      </c>
      <c r="K12125" t="str">
        <f t="shared" si="12459"/>
        <v>Gestión de riesgo en la formulación de proyectos derivados de la planificación operativa anual</v>
      </c>
      <c r="L12125" s="150">
        <f>+VLOOKUP($E12125,IGE_2018!$B$8:$Z$347,18,0)</f>
        <v>0</v>
      </c>
      <c r="M12125" s="142" t="str">
        <f>+VLOOKUP($E12125,IGE_2018!$B$8:$Z$347,19,0)</f>
        <v>Bajo</v>
      </c>
    </row>
    <row r="12126" spans="1:13" x14ac:dyDescent="0.3">
      <c r="A12126" s="139">
        <f t="shared" si="12409"/>
        <v>319</v>
      </c>
      <c r="B12126" s="148">
        <f t="shared" si="12411"/>
        <v>36</v>
      </c>
      <c r="D12126" s="149" t="str">
        <f>+VLOOKUP($A12126,mUNICIPIOS!$B$4:$F$343,2,0)</f>
        <v>Jalapa</v>
      </c>
      <c r="E12126" s="149">
        <f>+VLOOKUP($A12126,mUNICIPIOS!$B$4:$F$343,3,0)</f>
        <v>2103</v>
      </c>
      <c r="F12126" s="149" t="str">
        <f>+VLOOKUP($A12126,mUNICIPIOS!$B$4:$F$343,4,0)</f>
        <v>San Luis Jilotepeque</v>
      </c>
      <c r="G12126" s="139" t="str">
        <f t="shared" ref="G12126:K12126" si="12460">+G12088</f>
        <v>06</v>
      </c>
      <c r="H12126" t="str">
        <f t="shared" si="12460"/>
        <v>IGE</v>
      </c>
      <c r="I12126" t="str">
        <f t="shared" si="12460"/>
        <v>Índice de Gestión Estratégica</v>
      </c>
      <c r="J12126" t="str">
        <f t="shared" si="12460"/>
        <v>06-07</v>
      </c>
      <c r="K12126" t="str">
        <f t="shared" si="12460"/>
        <v>Ingresos por servicios ambientales en relación a los ingresos propios sin regalías</v>
      </c>
      <c r="L12126" s="150">
        <f>+VLOOKUP($E12126,IGE_2018!$B$8:$Z$347,21,0)</f>
        <v>0</v>
      </c>
      <c r="M12126" s="142" t="str">
        <f>+VLOOKUP($E12126,IGE_2018!$B$8:$Z$347,22,0)</f>
        <v>Bajo</v>
      </c>
    </row>
    <row r="12127" spans="1:13" x14ac:dyDescent="0.3">
      <c r="A12127" s="139">
        <f t="shared" si="12409"/>
        <v>319</v>
      </c>
      <c r="B12127" s="148">
        <f t="shared" si="12411"/>
        <v>37</v>
      </c>
      <c r="D12127" s="149" t="str">
        <f>+VLOOKUP($A12127,mUNICIPIOS!$B$4:$F$343,2,0)</f>
        <v>Jalapa</v>
      </c>
      <c r="E12127" s="149">
        <f>+VLOOKUP($A12127,mUNICIPIOS!$B$4:$F$343,3,0)</f>
        <v>2103</v>
      </c>
      <c r="F12127" s="149" t="str">
        <f>+VLOOKUP($A12127,mUNICIPIOS!$B$4:$F$343,4,0)</f>
        <v>San Luis Jilotepeque</v>
      </c>
      <c r="G12127" s="139" t="str">
        <f t="shared" ref="G12127:K12127" si="12461">+G12089</f>
        <v>06</v>
      </c>
      <c r="H12127" t="str">
        <f t="shared" si="12461"/>
        <v>IGE</v>
      </c>
      <c r="I12127" t="str">
        <f t="shared" si="12461"/>
        <v>Índice de Gestión Estratégica</v>
      </c>
      <c r="J12127" t="str">
        <f t="shared" si="12461"/>
        <v>INDICE</v>
      </c>
      <c r="K12127">
        <f t="shared" si="12461"/>
        <v>0</v>
      </c>
      <c r="L12127" s="150">
        <f>+VLOOKUP($E12127,IGE_2018!$B$8:$Z$347,24,0)</f>
        <v>0.26823674636565598</v>
      </c>
      <c r="M12127" s="142" t="str">
        <f>+VLOOKUP($E12127,IGE_2018!$B$8:$Z$347,25,0)</f>
        <v>Medio bajo</v>
      </c>
    </row>
    <row r="12128" spans="1:13" x14ac:dyDescent="0.3">
      <c r="A12128" s="139">
        <f t="shared" si="12409"/>
        <v>319</v>
      </c>
      <c r="B12128" s="148">
        <f t="shared" si="12411"/>
        <v>38</v>
      </c>
      <c r="D12128" s="149" t="str">
        <f>+VLOOKUP($A12128,mUNICIPIOS!$B$4:$F$343,2,0)</f>
        <v>Jalapa</v>
      </c>
      <c r="E12128" s="149">
        <f>+VLOOKUP($A12128,mUNICIPIOS!$B$4:$F$343,3,0)</f>
        <v>2103</v>
      </c>
      <c r="F12128" s="149" t="str">
        <f>+VLOOKUP($A12128,mUNICIPIOS!$B$4:$F$343,4,0)</f>
        <v>San Luis Jilotepeque</v>
      </c>
      <c r="G12128" s="139" t="str">
        <f t="shared" ref="G12128:K12128" si="12462">+G12090</f>
        <v>RANKING</v>
      </c>
      <c r="H12128" t="str">
        <f t="shared" si="12462"/>
        <v>RGM</v>
      </c>
      <c r="I12128" t="str">
        <f t="shared" si="12462"/>
        <v>Ranking de la Gestión Municipal 2018</v>
      </c>
      <c r="J12128" t="str">
        <f t="shared" si="12462"/>
        <v>RANKING</v>
      </c>
      <c r="K12128">
        <f t="shared" si="12462"/>
        <v>0</v>
      </c>
      <c r="L12128" s="151">
        <f>+VLOOKUP($E12128,Resultados_generales!$C$8:$AE$347,27,0)</f>
        <v>0.36365691763557328</v>
      </c>
      <c r="M12128" t="str">
        <f>+VLOOKUP($E12128,Resultados_generales!$C$8:$AE$347,28,0)</f>
        <v>Medio bajo</v>
      </c>
    </row>
    <row r="12129" spans="1:13" x14ac:dyDescent="0.3">
      <c r="A12129" s="139">
        <f t="shared" si="12409"/>
        <v>320</v>
      </c>
      <c r="B12129" s="148">
        <f t="shared" si="12411"/>
        <v>1</v>
      </c>
      <c r="D12129" s="149" t="str">
        <f>+VLOOKUP($A12129,mUNICIPIOS!$B$4:$F$343,2,0)</f>
        <v>Jalapa</v>
      </c>
      <c r="E12129" s="149">
        <f>+VLOOKUP($A12129,mUNICIPIOS!$B$4:$F$343,3,0)</f>
        <v>2104</v>
      </c>
      <c r="F12129" s="149" t="str">
        <f>+VLOOKUP($A12129,mUNICIPIOS!$B$4:$F$343,4,0)</f>
        <v>San Manuel Chaparrón</v>
      </c>
      <c r="G12129" s="139" t="str">
        <f t="shared" ref="G12129:K12129" si="12463">+G12091</f>
        <v>01</v>
      </c>
      <c r="H12129" t="str">
        <f t="shared" si="12463"/>
        <v>IPC</v>
      </c>
      <c r="I12129" t="str">
        <f t="shared" si="12463"/>
        <v>Índice de Participación Ciudadana</v>
      </c>
      <c r="J12129" t="str">
        <f t="shared" si="12463"/>
        <v>01-01</v>
      </c>
      <c r="K12129" t="str">
        <f t="shared" si="12463"/>
        <v>Número de reuniones del COMUDE en el año de la medición.</v>
      </c>
      <c r="L12129" s="150">
        <f>+VLOOKUP($E12129,IPC_2018!$B$8:$T$347,3,0)</f>
        <v>0.91666666666666663</v>
      </c>
      <c r="M12129" s="142" t="str">
        <f>+VLOOKUP($E12129,IPC_2018!$B$8:$T$347,4,0)</f>
        <v>Alto</v>
      </c>
    </row>
    <row r="12130" spans="1:13" x14ac:dyDescent="0.3">
      <c r="A12130" s="139">
        <f t="shared" si="12409"/>
        <v>320</v>
      </c>
      <c r="B12130" s="148">
        <f t="shared" si="12411"/>
        <v>2</v>
      </c>
      <c r="D12130" s="149" t="str">
        <f>+VLOOKUP($A12130,mUNICIPIOS!$B$4:$F$343,2,0)</f>
        <v>Jalapa</v>
      </c>
      <c r="E12130" s="149">
        <f>+VLOOKUP($A12130,mUNICIPIOS!$B$4:$F$343,3,0)</f>
        <v>2104</v>
      </c>
      <c r="F12130" s="149" t="str">
        <f>+VLOOKUP($A12130,mUNICIPIOS!$B$4:$F$343,4,0)</f>
        <v>San Manuel Chaparrón</v>
      </c>
      <c r="G12130" s="139" t="str">
        <f t="shared" ref="G12130:K12130" si="12464">+G12092</f>
        <v>01</v>
      </c>
      <c r="H12130" t="str">
        <f t="shared" si="12464"/>
        <v>IPC</v>
      </c>
      <c r="I12130" t="str">
        <f t="shared" si="12464"/>
        <v>Índice de Participación Ciudadana</v>
      </c>
      <c r="J12130" t="str">
        <f t="shared" si="12464"/>
        <v>01-02</v>
      </c>
      <c r="K12130" t="str">
        <f t="shared" si="12464"/>
        <v>Participación de Alcaldes, Concejales y Síndicos determinados o designados en el COMUDE</v>
      </c>
      <c r="L12130" s="150">
        <f>+VLOOKUP($E12130,IPC_2018!$B$8:$T$347,6,0)</f>
        <v>0.91477272727272729</v>
      </c>
      <c r="M12130" s="142" t="str">
        <f>+VLOOKUP($E12130,IPC_2018!$B$8:$T$347,7,0)</f>
        <v>Alto</v>
      </c>
    </row>
    <row r="12131" spans="1:13" x14ac:dyDescent="0.3">
      <c r="A12131" s="139">
        <f t="shared" si="12409"/>
        <v>320</v>
      </c>
      <c r="B12131" s="148">
        <f t="shared" si="12411"/>
        <v>3</v>
      </c>
      <c r="D12131" s="149" t="str">
        <f>+VLOOKUP($A12131,mUNICIPIOS!$B$4:$F$343,2,0)</f>
        <v>Jalapa</v>
      </c>
      <c r="E12131" s="149">
        <f>+VLOOKUP($A12131,mUNICIPIOS!$B$4:$F$343,3,0)</f>
        <v>2104</v>
      </c>
      <c r="F12131" s="149" t="str">
        <f>+VLOOKUP($A12131,mUNICIPIOS!$B$4:$F$343,4,0)</f>
        <v>San Manuel Chaparrón</v>
      </c>
      <c r="G12131" s="139" t="str">
        <f t="shared" ref="G12131:K12131" si="12465">+G12093</f>
        <v>01</v>
      </c>
      <c r="H12131" t="str">
        <f t="shared" si="12465"/>
        <v>IPC</v>
      </c>
      <c r="I12131" t="str">
        <f t="shared" si="12465"/>
        <v>Índice de Participación Ciudadana</v>
      </c>
      <c r="J12131" t="str">
        <f t="shared" si="12465"/>
        <v>01-03</v>
      </c>
      <c r="K12131" t="str">
        <f t="shared" si="12465"/>
        <v>Participación  de organizaciones de jóvenes, mujeres, pueblos mayas, xincas, garífunas, y otras organizaciones en el Comude</v>
      </c>
      <c r="L12131" s="150">
        <f>+VLOOKUP($E12131,IPC_2018!$B$8:$T$347,9,0)</f>
        <v>0</v>
      </c>
      <c r="M12131" s="142" t="str">
        <f>+VLOOKUP($E12131,IPC_2018!$B$8:$T$347,10,0)</f>
        <v>Bajo</v>
      </c>
    </row>
    <row r="12132" spans="1:13" x14ac:dyDescent="0.3">
      <c r="A12132" s="139">
        <f t="shared" si="12409"/>
        <v>320</v>
      </c>
      <c r="B12132" s="148">
        <f t="shared" si="12411"/>
        <v>4</v>
      </c>
      <c r="D12132" s="149" t="str">
        <f>+VLOOKUP($A12132,mUNICIPIOS!$B$4:$F$343,2,0)</f>
        <v>Jalapa</v>
      </c>
      <c r="E12132" s="149">
        <f>+VLOOKUP($A12132,mUNICIPIOS!$B$4:$F$343,3,0)</f>
        <v>2104</v>
      </c>
      <c r="F12132" s="149" t="str">
        <f>+VLOOKUP($A12132,mUNICIPIOS!$B$4:$F$343,4,0)</f>
        <v>San Manuel Chaparrón</v>
      </c>
      <c r="G12132" s="139" t="str">
        <f t="shared" ref="G12132:K12132" si="12466">+G12094</f>
        <v>01</v>
      </c>
      <c r="H12132" t="str">
        <f t="shared" si="12466"/>
        <v>IPC</v>
      </c>
      <c r="I12132" t="str">
        <f t="shared" si="12466"/>
        <v>Índice de Participación Ciudadana</v>
      </c>
      <c r="J12132" t="str">
        <f t="shared" si="12466"/>
        <v>01-04</v>
      </c>
      <c r="K12132" t="str">
        <f t="shared" si="12466"/>
        <v>Representatividad territorial del Comude.</v>
      </c>
      <c r="L12132" s="150">
        <f>+VLOOKUP($E12132,IPC_2018!$B$8:$T$347,12,0)</f>
        <v>0.69221628045157457</v>
      </c>
      <c r="M12132" s="142" t="str">
        <f>+VLOOKUP($E12132,IPC_2018!$B$8:$T$347,13,0)</f>
        <v>Medio alto</v>
      </c>
    </row>
    <row r="12133" spans="1:13" x14ac:dyDescent="0.3">
      <c r="A12133" s="139">
        <f t="shared" si="12409"/>
        <v>320</v>
      </c>
      <c r="B12133" s="148">
        <f t="shared" si="12411"/>
        <v>5</v>
      </c>
      <c r="D12133" s="149" t="str">
        <f>+VLOOKUP($A12133,mUNICIPIOS!$B$4:$F$343,2,0)</f>
        <v>Jalapa</v>
      </c>
      <c r="E12133" s="149">
        <f>+VLOOKUP($A12133,mUNICIPIOS!$B$4:$F$343,3,0)</f>
        <v>2104</v>
      </c>
      <c r="F12133" s="149" t="str">
        <f>+VLOOKUP($A12133,mUNICIPIOS!$B$4:$F$343,4,0)</f>
        <v>San Manuel Chaparrón</v>
      </c>
      <c r="G12133" s="139" t="str">
        <f t="shared" ref="G12133:K12133" si="12467">+G12095</f>
        <v>01</v>
      </c>
      <c r="H12133" t="str">
        <f t="shared" si="12467"/>
        <v>IPC</v>
      </c>
      <c r="I12133" t="str">
        <f t="shared" si="12467"/>
        <v>Índice de Participación Ciudadana</v>
      </c>
      <c r="J12133" t="str">
        <f t="shared" si="12467"/>
        <v>01-05</v>
      </c>
      <c r="K12133" t="str">
        <f t="shared" si="12467"/>
        <v>Funcionamiento del Comude</v>
      </c>
      <c r="L12133" s="150">
        <f>+VLOOKUP($E12133,IPC_2018!$B$8:$T$347,15,0)</f>
        <v>0.15901060076290127</v>
      </c>
      <c r="M12133" s="142" t="str">
        <f>+VLOOKUP($E12133,IPC_2018!$B$8:$T$347,16,0)</f>
        <v>Bajo</v>
      </c>
    </row>
    <row r="12134" spans="1:13" x14ac:dyDescent="0.3">
      <c r="A12134" s="139">
        <f t="shared" si="12409"/>
        <v>320</v>
      </c>
      <c r="B12134" s="148">
        <f t="shared" si="12411"/>
        <v>6</v>
      </c>
      <c r="D12134" s="149" t="str">
        <f>+VLOOKUP($A12134,mUNICIPIOS!$B$4:$F$343,2,0)</f>
        <v>Jalapa</v>
      </c>
      <c r="E12134" s="149">
        <f>+VLOOKUP($A12134,mUNICIPIOS!$B$4:$F$343,3,0)</f>
        <v>2104</v>
      </c>
      <c r="F12134" s="149" t="str">
        <f>+VLOOKUP($A12134,mUNICIPIOS!$B$4:$F$343,4,0)</f>
        <v>San Manuel Chaparrón</v>
      </c>
      <c r="G12134" s="139" t="str">
        <f t="shared" ref="G12134:K12134" si="12468">+G12096</f>
        <v>01</v>
      </c>
      <c r="H12134" t="str">
        <f t="shared" si="12468"/>
        <v>IPC</v>
      </c>
      <c r="I12134" t="str">
        <f t="shared" si="12468"/>
        <v>Índice de Participación Ciudadana</v>
      </c>
      <c r="J12134" t="str">
        <f t="shared" si="12468"/>
        <v>INDICE</v>
      </c>
      <c r="K12134">
        <f t="shared" si="12468"/>
        <v>0</v>
      </c>
      <c r="L12134" s="150">
        <f>+VLOOKUP($E12134,IPC_2018!$B$8:$T$347,18,0)</f>
        <v>0.63161395642459561</v>
      </c>
      <c r="M12134" s="142" t="str">
        <f>+VLOOKUP($E12134,IPC_2018!$B$8:$T$347,19,0)</f>
        <v>Medio alto</v>
      </c>
    </row>
    <row r="12135" spans="1:13" x14ac:dyDescent="0.3">
      <c r="A12135" s="139">
        <f t="shared" si="12409"/>
        <v>320</v>
      </c>
      <c r="B12135" s="148">
        <f t="shared" si="12411"/>
        <v>7</v>
      </c>
      <c r="D12135" s="149" t="str">
        <f>+VLOOKUP($A12135,mUNICIPIOS!$B$4:$F$343,2,0)</f>
        <v>Jalapa</v>
      </c>
      <c r="E12135" s="149">
        <f>+VLOOKUP($A12135,mUNICIPIOS!$B$4:$F$343,3,0)</f>
        <v>2104</v>
      </c>
      <c r="F12135" s="149" t="str">
        <f>+VLOOKUP($A12135,mUNICIPIOS!$B$4:$F$343,4,0)</f>
        <v>San Manuel Chaparrón</v>
      </c>
      <c r="G12135" s="139" t="str">
        <f t="shared" ref="G12135:K12135" si="12469">+G12097</f>
        <v>02</v>
      </c>
      <c r="H12135" t="str">
        <f t="shared" si="12469"/>
        <v>IIC</v>
      </c>
      <c r="I12135" t="str">
        <f t="shared" si="12469"/>
        <v>Índice de Información a la Ciudadanía</v>
      </c>
      <c r="J12135" t="str">
        <f t="shared" si="12469"/>
        <v>02-01</v>
      </c>
      <c r="K12135" t="str">
        <f t="shared" si="12469"/>
        <v>Rendición de cuentas cuatrimestral y anual al Comude enfocadas en resultados.</v>
      </c>
      <c r="L12135" s="150">
        <f>+VLOOKUP($E12135,IIC_2018!$B$8:$Q$347,3,0)</f>
        <v>0.8666666666666667</v>
      </c>
      <c r="M12135" s="142" t="str">
        <f>+VLOOKUP($E12135,IIC_2018!$B$8:$Q$347,4,0)</f>
        <v>Alto</v>
      </c>
    </row>
    <row r="12136" spans="1:13" x14ac:dyDescent="0.3">
      <c r="A12136" s="139">
        <f t="shared" si="12409"/>
        <v>320</v>
      </c>
      <c r="B12136" s="148">
        <f t="shared" si="12411"/>
        <v>8</v>
      </c>
      <c r="D12136" s="149" t="str">
        <f>+VLOOKUP($A12136,mUNICIPIOS!$B$4:$F$343,2,0)</f>
        <v>Jalapa</v>
      </c>
      <c r="E12136" s="149">
        <f>+VLOOKUP($A12136,mUNICIPIOS!$B$4:$F$343,3,0)</f>
        <v>2104</v>
      </c>
      <c r="F12136" s="149" t="str">
        <f>+VLOOKUP($A12136,mUNICIPIOS!$B$4:$F$343,4,0)</f>
        <v>San Manuel Chaparrón</v>
      </c>
      <c r="G12136" s="139" t="str">
        <f t="shared" ref="G12136:K12136" si="12470">+G12098</f>
        <v>02</v>
      </c>
      <c r="H12136" t="str">
        <f t="shared" si="12470"/>
        <v>IIC</v>
      </c>
      <c r="I12136" t="str">
        <f t="shared" si="12470"/>
        <v>Índice de Información a la Ciudadanía</v>
      </c>
      <c r="J12136" t="str">
        <f t="shared" si="12470"/>
        <v>02-02</v>
      </c>
      <c r="K12136" t="str">
        <f t="shared" si="12470"/>
        <v>Información presupuestaria y otra información brindada a la ciudadanía disponible en medios locales de comunicación.</v>
      </c>
      <c r="L12136" s="150">
        <f>+VLOOKUP($E12136,IIC_2018!$B$8:$Q$347,6,0)</f>
        <v>0.75</v>
      </c>
      <c r="M12136" s="142" t="str">
        <f>+VLOOKUP($E12136,IIC_2018!$B$8:$Q$347,7,0)</f>
        <v>Medio alto</v>
      </c>
    </row>
    <row r="12137" spans="1:13" x14ac:dyDescent="0.3">
      <c r="A12137" s="139">
        <f t="shared" si="12409"/>
        <v>320</v>
      </c>
      <c r="B12137" s="148">
        <f t="shared" si="12411"/>
        <v>9</v>
      </c>
      <c r="D12137" s="149" t="str">
        <f>+VLOOKUP($A12137,mUNICIPIOS!$B$4:$F$343,2,0)</f>
        <v>Jalapa</v>
      </c>
      <c r="E12137" s="149">
        <f>+VLOOKUP($A12137,mUNICIPIOS!$B$4:$F$343,3,0)</f>
        <v>2104</v>
      </c>
      <c r="F12137" s="149" t="str">
        <f>+VLOOKUP($A12137,mUNICIPIOS!$B$4:$F$343,4,0)</f>
        <v>San Manuel Chaparrón</v>
      </c>
      <c r="G12137" s="139" t="str">
        <f t="shared" ref="G12137:K12137" si="12471">+G12099</f>
        <v>02</v>
      </c>
      <c r="H12137" t="str">
        <f t="shared" si="12471"/>
        <v>IIC</v>
      </c>
      <c r="I12137" t="str">
        <f t="shared" si="12471"/>
        <v>Índice de Información a la Ciudadanía</v>
      </c>
      <c r="J12137" t="str">
        <f t="shared" si="12471"/>
        <v>02-03</v>
      </c>
      <c r="K12137" t="str">
        <f t="shared" si="12471"/>
        <v>Información pública de oficio actualizada y disponible de acuerdo a la LAIP y uso de internet.</v>
      </c>
      <c r="L12137" s="150">
        <f>+VLOOKUP($E12137,IIC_2018!$B$8:$Q$347,9,0)</f>
        <v>0.88</v>
      </c>
      <c r="M12137" s="142" t="str">
        <f>+VLOOKUP($E12137,IIC_2018!$B$8:$Q$347,10,0)</f>
        <v>Alto</v>
      </c>
    </row>
    <row r="12138" spans="1:13" x14ac:dyDescent="0.3">
      <c r="A12138" s="139">
        <f t="shared" si="12409"/>
        <v>320</v>
      </c>
      <c r="B12138" s="148">
        <f t="shared" si="12411"/>
        <v>10</v>
      </c>
      <c r="D12138" s="149" t="str">
        <f>+VLOOKUP($A12138,mUNICIPIOS!$B$4:$F$343,2,0)</f>
        <v>Jalapa</v>
      </c>
      <c r="E12138" s="149">
        <f>+VLOOKUP($A12138,mUNICIPIOS!$B$4:$F$343,3,0)</f>
        <v>2104</v>
      </c>
      <c r="F12138" s="149" t="str">
        <f>+VLOOKUP($A12138,mUNICIPIOS!$B$4:$F$343,4,0)</f>
        <v>San Manuel Chaparrón</v>
      </c>
      <c r="G12138" s="139" t="str">
        <f t="shared" ref="G12138:K12138" si="12472">+G12100</f>
        <v>02</v>
      </c>
      <c r="H12138" t="str">
        <f t="shared" si="12472"/>
        <v>IIC</v>
      </c>
      <c r="I12138" t="str">
        <f t="shared" si="12472"/>
        <v>Índice de Información a la Ciudadanía</v>
      </c>
      <c r="J12138" t="str">
        <f t="shared" si="12472"/>
        <v>02-04</v>
      </c>
      <c r="K12138" t="str">
        <f t="shared" si="12472"/>
        <v>Relación del monto contratado por medio de Guate compras con el total del presupuesto de egresos vigente.</v>
      </c>
      <c r="L12138" s="150">
        <f>+VLOOKUP($E12138,IIC_2018!$B$8:$Q$347,12,0)</f>
        <v>0.42520785651282472</v>
      </c>
      <c r="M12138" s="142" t="str">
        <f>+VLOOKUP($E12138,IIC_2018!$B$8:$Q$347,13,0)</f>
        <v>Medio</v>
      </c>
    </row>
    <row r="12139" spans="1:13" x14ac:dyDescent="0.3">
      <c r="A12139" s="139">
        <f t="shared" si="12409"/>
        <v>320</v>
      </c>
      <c r="B12139" s="148">
        <f t="shared" si="12411"/>
        <v>11</v>
      </c>
      <c r="D12139" s="149" t="str">
        <f>+VLOOKUP($A12139,mUNICIPIOS!$B$4:$F$343,2,0)</f>
        <v>Jalapa</v>
      </c>
      <c r="E12139" s="149">
        <f>+VLOOKUP($A12139,mUNICIPIOS!$B$4:$F$343,3,0)</f>
        <v>2104</v>
      </c>
      <c r="F12139" s="149" t="str">
        <f>+VLOOKUP($A12139,mUNICIPIOS!$B$4:$F$343,4,0)</f>
        <v>San Manuel Chaparrón</v>
      </c>
      <c r="G12139" s="139" t="str">
        <f t="shared" ref="G12139:K12139" si="12473">+G12101</f>
        <v>02</v>
      </c>
      <c r="H12139" t="str">
        <f t="shared" si="12473"/>
        <v>IIC</v>
      </c>
      <c r="I12139" t="str">
        <f t="shared" si="12473"/>
        <v>Índice de Información a la Ciudadanía</v>
      </c>
      <c r="J12139" t="str">
        <f t="shared" si="12473"/>
        <v>INDICE</v>
      </c>
      <c r="K12139">
        <f t="shared" si="12473"/>
        <v>0</v>
      </c>
      <c r="L12139" s="150">
        <f>+VLOOKUP($E12139,IIC_2018!$B$8:$Q$347,15,0)</f>
        <v>0.73046863079487279</v>
      </c>
      <c r="M12139" s="142" t="str">
        <f>+VLOOKUP($E12139,IIC_2018!$B$8:$Q$347,16,0)</f>
        <v>Medio alto</v>
      </c>
    </row>
    <row r="12140" spans="1:13" x14ac:dyDescent="0.3">
      <c r="A12140" s="139">
        <f t="shared" si="12409"/>
        <v>320</v>
      </c>
      <c r="B12140" s="148">
        <f t="shared" si="12411"/>
        <v>12</v>
      </c>
      <c r="D12140" s="149" t="str">
        <f>+VLOOKUP($A12140,mUNICIPIOS!$B$4:$F$343,2,0)</f>
        <v>Jalapa</v>
      </c>
      <c r="E12140" s="149">
        <f>+VLOOKUP($A12140,mUNICIPIOS!$B$4:$F$343,3,0)</f>
        <v>2104</v>
      </c>
      <c r="F12140" s="149" t="str">
        <f>+VLOOKUP($A12140,mUNICIPIOS!$B$4:$F$343,4,0)</f>
        <v>San Manuel Chaparrón</v>
      </c>
      <c r="G12140" s="139" t="str">
        <f t="shared" ref="G12140:K12140" si="12474">+G12102</f>
        <v>03</v>
      </c>
      <c r="H12140" t="str">
        <f t="shared" si="12474"/>
        <v>ISP</v>
      </c>
      <c r="I12140" t="str">
        <f t="shared" si="12474"/>
        <v>Índice de Servicios Públicos</v>
      </c>
      <c r="J12140" t="str">
        <f t="shared" si="12474"/>
        <v>03-01</v>
      </c>
      <c r="K12140" t="str">
        <f t="shared" si="12474"/>
        <v>Cobertura del servicio público de agua</v>
      </c>
      <c r="L12140" s="150">
        <f>+VLOOKUP($E12140,ISP_2018!$B$8:$T$347,3,0)</f>
        <v>0.68590831918505946</v>
      </c>
      <c r="M12140" s="142" t="str">
        <f>+VLOOKUP($E12140,ISP_2018!$B$8:$T$347,4,0)</f>
        <v>Medio alto</v>
      </c>
    </row>
    <row r="12141" spans="1:13" x14ac:dyDescent="0.3">
      <c r="A12141" s="139">
        <f t="shared" ref="A12141:A12204" si="12475">+IF(B12140=38,A12140+1,A12140)</f>
        <v>320</v>
      </c>
      <c r="B12141" s="148">
        <f t="shared" si="12411"/>
        <v>13</v>
      </c>
      <c r="D12141" s="149" t="str">
        <f>+VLOOKUP($A12141,mUNICIPIOS!$B$4:$F$343,2,0)</f>
        <v>Jalapa</v>
      </c>
      <c r="E12141" s="149">
        <f>+VLOOKUP($A12141,mUNICIPIOS!$B$4:$F$343,3,0)</f>
        <v>2104</v>
      </c>
      <c r="F12141" s="149" t="str">
        <f>+VLOOKUP($A12141,mUNICIPIOS!$B$4:$F$343,4,0)</f>
        <v>San Manuel Chaparrón</v>
      </c>
      <c r="G12141" s="139" t="str">
        <f t="shared" ref="G12141:K12141" si="12476">+G12103</f>
        <v>03</v>
      </c>
      <c r="H12141" t="str">
        <f t="shared" si="12476"/>
        <v>ISP</v>
      </c>
      <c r="I12141" t="str">
        <f t="shared" si="12476"/>
        <v>Índice de Servicios Públicos</v>
      </c>
      <c r="J12141" t="str">
        <f t="shared" si="12476"/>
        <v>03-02</v>
      </c>
      <c r="K12141" t="str">
        <f t="shared" si="12476"/>
        <v>Control de la calidad del servicio público de agua</v>
      </c>
      <c r="L12141" s="150">
        <f>+VLOOKUP($E12141,ISP_2018!$B$8:$T$347,6,0)</f>
        <v>0.10648148148148147</v>
      </c>
      <c r="M12141" s="142" t="str">
        <f>+VLOOKUP($E12141,ISP_2018!$B$8:$T$347,7,0)</f>
        <v>Bajo</v>
      </c>
    </row>
    <row r="12142" spans="1:13" x14ac:dyDescent="0.3">
      <c r="A12142" s="139">
        <f t="shared" si="12475"/>
        <v>320</v>
      </c>
      <c r="B12142" s="148">
        <f t="shared" ref="B12142:B12205" si="12477">+B12104</f>
        <v>14</v>
      </c>
      <c r="D12142" s="149" t="str">
        <f>+VLOOKUP($A12142,mUNICIPIOS!$B$4:$F$343,2,0)</f>
        <v>Jalapa</v>
      </c>
      <c r="E12142" s="149">
        <f>+VLOOKUP($A12142,mUNICIPIOS!$B$4:$F$343,3,0)</f>
        <v>2104</v>
      </c>
      <c r="F12142" s="149" t="str">
        <f>+VLOOKUP($A12142,mUNICIPIOS!$B$4:$F$343,4,0)</f>
        <v>San Manuel Chaparrón</v>
      </c>
      <c r="G12142" s="139" t="str">
        <f t="shared" ref="G12142:K12142" si="12478">+G12104</f>
        <v>03</v>
      </c>
      <c r="H12142" t="str">
        <f t="shared" si="12478"/>
        <v>ISP</v>
      </c>
      <c r="I12142" t="str">
        <f t="shared" si="12478"/>
        <v>Índice de Servicios Públicos</v>
      </c>
      <c r="J12142" t="str">
        <f t="shared" si="12478"/>
        <v>03-03</v>
      </c>
      <c r="K12142" t="str">
        <f t="shared" si="12478"/>
        <v>Disposición  y tratamiento  de aguas residuales</v>
      </c>
      <c r="L12142" s="150">
        <f>+VLOOKUP($E12142,ISP_2018!$B$8:$T$347,9,0)</f>
        <v>0.12977233565153543</v>
      </c>
      <c r="M12142" s="142" t="str">
        <f>+VLOOKUP($E12142,ISP_2018!$B$8:$T$347,10,0)</f>
        <v>Bajo</v>
      </c>
    </row>
    <row r="12143" spans="1:13" x14ac:dyDescent="0.3">
      <c r="A12143" s="139">
        <f t="shared" si="12475"/>
        <v>320</v>
      </c>
      <c r="B12143" s="148">
        <f t="shared" si="12477"/>
        <v>15</v>
      </c>
      <c r="D12143" s="149" t="str">
        <f>+VLOOKUP($A12143,mUNICIPIOS!$B$4:$F$343,2,0)</f>
        <v>Jalapa</v>
      </c>
      <c r="E12143" s="149">
        <f>+VLOOKUP($A12143,mUNICIPIOS!$B$4:$F$343,3,0)</f>
        <v>2104</v>
      </c>
      <c r="F12143" s="149" t="str">
        <f>+VLOOKUP($A12143,mUNICIPIOS!$B$4:$F$343,4,0)</f>
        <v>San Manuel Chaparrón</v>
      </c>
      <c r="G12143" s="139" t="str">
        <f t="shared" ref="G12143:K12143" si="12479">+G12105</f>
        <v>03</v>
      </c>
      <c r="H12143" t="str">
        <f t="shared" si="12479"/>
        <v>ISP</v>
      </c>
      <c r="I12143" t="str">
        <f t="shared" si="12479"/>
        <v>Índice de Servicios Públicos</v>
      </c>
      <c r="J12143" t="str">
        <f t="shared" si="12479"/>
        <v>03-04</v>
      </c>
      <c r="K12143" t="str">
        <f t="shared" si="12479"/>
        <v>Gestión y manejo de los residuos y desechos sólidos</v>
      </c>
      <c r="L12143" s="150">
        <f>+VLOOKUP($E12143,ISP_2018!$B$8:$T$347,12,0)</f>
        <v>0.17600994266007233</v>
      </c>
      <c r="M12143" s="142" t="str">
        <f>+VLOOKUP($E12143,ISP_2018!$B$8:$T$347,13,0)</f>
        <v>Bajo</v>
      </c>
    </row>
    <row r="12144" spans="1:13" x14ac:dyDescent="0.3">
      <c r="A12144" s="139">
        <f t="shared" si="12475"/>
        <v>320</v>
      </c>
      <c r="B12144" s="148">
        <f t="shared" si="12477"/>
        <v>16</v>
      </c>
      <c r="D12144" s="149" t="str">
        <f>+VLOOKUP($A12144,mUNICIPIOS!$B$4:$F$343,2,0)</f>
        <v>Jalapa</v>
      </c>
      <c r="E12144" s="149">
        <f>+VLOOKUP($A12144,mUNICIPIOS!$B$4:$F$343,3,0)</f>
        <v>2104</v>
      </c>
      <c r="F12144" s="149" t="str">
        <f>+VLOOKUP($A12144,mUNICIPIOS!$B$4:$F$343,4,0)</f>
        <v>San Manuel Chaparrón</v>
      </c>
      <c r="G12144" s="139" t="str">
        <f t="shared" ref="G12144:K12144" si="12480">+G12106</f>
        <v>03</v>
      </c>
      <c r="H12144" t="str">
        <f t="shared" si="12480"/>
        <v>ISP</v>
      </c>
      <c r="I12144" t="str">
        <f t="shared" si="12480"/>
        <v>Índice de Servicios Públicos</v>
      </c>
      <c r="J12144" t="str">
        <f t="shared" si="12480"/>
        <v>03-05</v>
      </c>
      <c r="K12144" t="str">
        <f t="shared" si="12480"/>
        <v>Gestión de servicios públicos municipales</v>
      </c>
      <c r="L12144" s="150">
        <f>+VLOOKUP($E12144,ISP_2018!$B$8:$T$347,15,0)</f>
        <v>0</v>
      </c>
      <c r="M12144" s="142" t="str">
        <f>+VLOOKUP($E12144,ISP_2018!$B$8:$T$347,16,0)</f>
        <v>Bajo</v>
      </c>
    </row>
    <row r="12145" spans="1:13" x14ac:dyDescent="0.3">
      <c r="A12145" s="139">
        <f t="shared" si="12475"/>
        <v>320</v>
      </c>
      <c r="B12145" s="148">
        <f t="shared" si="12477"/>
        <v>17</v>
      </c>
      <c r="D12145" s="149" t="str">
        <f>+VLOOKUP($A12145,mUNICIPIOS!$B$4:$F$343,2,0)</f>
        <v>Jalapa</v>
      </c>
      <c r="E12145" s="149">
        <f>+VLOOKUP($A12145,mUNICIPIOS!$B$4:$F$343,3,0)</f>
        <v>2104</v>
      </c>
      <c r="F12145" s="149" t="str">
        <f>+VLOOKUP($A12145,mUNICIPIOS!$B$4:$F$343,4,0)</f>
        <v>San Manuel Chaparrón</v>
      </c>
      <c r="G12145" s="139" t="str">
        <f t="shared" ref="G12145:K12145" si="12481">+G12107</f>
        <v>03</v>
      </c>
      <c r="H12145" t="str">
        <f t="shared" si="12481"/>
        <v>ISP</v>
      </c>
      <c r="I12145" t="str">
        <f t="shared" si="12481"/>
        <v>Índice de Servicios Públicos</v>
      </c>
      <c r="J12145" t="str">
        <f t="shared" si="12481"/>
        <v>INDICE</v>
      </c>
      <c r="K12145">
        <f t="shared" si="12481"/>
        <v>0</v>
      </c>
      <c r="L12145" s="150">
        <f>+VLOOKUP($E12145,ISP_2018!$B$8:$T$347,18,0)</f>
        <v>0.16169173202527196</v>
      </c>
      <c r="M12145" s="142" t="str">
        <f>+VLOOKUP($E12145,ISP_2018!$B$8:$T$347,19,0)</f>
        <v>Bajo</v>
      </c>
    </row>
    <row r="12146" spans="1:13" x14ac:dyDescent="0.3">
      <c r="A12146" s="139">
        <f t="shared" si="12475"/>
        <v>320</v>
      </c>
      <c r="B12146" s="148">
        <f t="shared" si="12477"/>
        <v>18</v>
      </c>
      <c r="D12146" s="149" t="str">
        <f>+VLOOKUP($A12146,mUNICIPIOS!$B$4:$F$343,2,0)</f>
        <v>Jalapa</v>
      </c>
      <c r="E12146" s="149">
        <f>+VLOOKUP($A12146,mUNICIPIOS!$B$4:$F$343,3,0)</f>
        <v>2104</v>
      </c>
      <c r="F12146" s="149" t="str">
        <f>+VLOOKUP($A12146,mUNICIPIOS!$B$4:$F$343,4,0)</f>
        <v>San Manuel Chaparrón</v>
      </c>
      <c r="G12146" s="139" t="str">
        <f t="shared" ref="G12146:K12146" si="12482">+G12108</f>
        <v>04</v>
      </c>
      <c r="H12146" t="str">
        <f t="shared" si="12482"/>
        <v>IGA</v>
      </c>
      <c r="I12146" t="str">
        <f t="shared" si="12482"/>
        <v>Índice de Gestión Administrativa</v>
      </c>
      <c r="J12146" t="str">
        <f t="shared" si="12482"/>
        <v>04-01</v>
      </c>
      <c r="K12146" t="str">
        <f t="shared" si="12482"/>
        <v>Existencia de elementos de atención municipal orientada al vecino</v>
      </c>
      <c r="L12146" s="150">
        <f>+VLOOKUP($E12146,IGA_2018!$B$8:$N$347,3,0)</f>
        <v>0.25</v>
      </c>
      <c r="M12146" s="142" t="str">
        <f>+VLOOKUP($E12146,IGA_2018!$B$8:$N$347,4,0)</f>
        <v>Medio bajo</v>
      </c>
    </row>
    <row r="12147" spans="1:13" x14ac:dyDescent="0.3">
      <c r="A12147" s="139">
        <f t="shared" si="12475"/>
        <v>320</v>
      </c>
      <c r="B12147" s="148">
        <f t="shared" si="12477"/>
        <v>19</v>
      </c>
      <c r="D12147" s="149" t="str">
        <f>+VLOOKUP($A12147,mUNICIPIOS!$B$4:$F$343,2,0)</f>
        <v>Jalapa</v>
      </c>
      <c r="E12147" s="149">
        <f>+VLOOKUP($A12147,mUNICIPIOS!$B$4:$F$343,3,0)</f>
        <v>2104</v>
      </c>
      <c r="F12147" s="149" t="str">
        <f>+VLOOKUP($A12147,mUNICIPIOS!$B$4:$F$343,4,0)</f>
        <v>San Manuel Chaparrón</v>
      </c>
      <c r="G12147" s="139" t="str">
        <f t="shared" ref="G12147:K12147" si="12483">+G12109</f>
        <v>04</v>
      </c>
      <c r="H12147" t="str">
        <f t="shared" si="12483"/>
        <v>IGA</v>
      </c>
      <c r="I12147" t="str">
        <f t="shared" si="12483"/>
        <v>Índice de Gestión Administrativa</v>
      </c>
      <c r="J12147" t="str">
        <f t="shared" si="12483"/>
        <v>04-02</v>
      </c>
      <c r="K12147" t="str">
        <f t="shared" si="12483"/>
        <v>Gestión del recurso humano.</v>
      </c>
      <c r="L12147" s="150">
        <f>+VLOOKUP($E12147,IGA_2018!$B$8:$N$347,6,0)</f>
        <v>0.49549317537986109</v>
      </c>
      <c r="M12147" s="142" t="str">
        <f>+VLOOKUP($E12147,IGA_2018!$B$8:$N$347,7,0)</f>
        <v>Medio</v>
      </c>
    </row>
    <row r="12148" spans="1:13" x14ac:dyDescent="0.3">
      <c r="A12148" s="139">
        <f t="shared" si="12475"/>
        <v>320</v>
      </c>
      <c r="B12148" s="148">
        <f t="shared" si="12477"/>
        <v>20</v>
      </c>
      <c r="D12148" s="149" t="str">
        <f>+VLOOKUP($A12148,mUNICIPIOS!$B$4:$F$343,2,0)</f>
        <v>Jalapa</v>
      </c>
      <c r="E12148" s="149">
        <f>+VLOOKUP($A12148,mUNICIPIOS!$B$4:$F$343,3,0)</f>
        <v>2104</v>
      </c>
      <c r="F12148" s="149" t="str">
        <f>+VLOOKUP($A12148,mUNICIPIOS!$B$4:$F$343,4,0)</f>
        <v>San Manuel Chaparrón</v>
      </c>
      <c r="G12148" s="139" t="str">
        <f t="shared" ref="G12148:K12148" si="12484">+G12110</f>
        <v>04</v>
      </c>
      <c r="H12148" t="str">
        <f t="shared" si="12484"/>
        <v>IGA</v>
      </c>
      <c r="I12148" t="str">
        <f t="shared" si="12484"/>
        <v>Índice de Gestión Administrativa</v>
      </c>
      <c r="J12148" t="str">
        <f t="shared" si="12484"/>
        <v>04-03</v>
      </c>
      <c r="K12148" t="str">
        <f t="shared" si="12484"/>
        <v>Existencia de oficinas municipales con instrumentos de gestión.</v>
      </c>
      <c r="L12148" s="150">
        <f>+VLOOKUP($E12148,IGA_2018!$B$8:$N$347,9,0)</f>
        <v>0.1607142857142857</v>
      </c>
      <c r="M12148" s="142" t="str">
        <f>+VLOOKUP($E12148,IGA_2018!$B$8:$N$347,10,0)</f>
        <v>Bajo</v>
      </c>
    </row>
    <row r="12149" spans="1:13" x14ac:dyDescent="0.3">
      <c r="A12149" s="139">
        <f t="shared" si="12475"/>
        <v>320</v>
      </c>
      <c r="B12149" s="148">
        <f t="shared" si="12477"/>
        <v>21</v>
      </c>
      <c r="D12149" s="149" t="str">
        <f>+VLOOKUP($A12149,mUNICIPIOS!$B$4:$F$343,2,0)</f>
        <v>Jalapa</v>
      </c>
      <c r="E12149" s="149">
        <f>+VLOOKUP($A12149,mUNICIPIOS!$B$4:$F$343,3,0)</f>
        <v>2104</v>
      </c>
      <c r="F12149" s="149" t="str">
        <f>+VLOOKUP($A12149,mUNICIPIOS!$B$4:$F$343,4,0)</f>
        <v>San Manuel Chaparrón</v>
      </c>
      <c r="G12149" s="139" t="str">
        <f t="shared" ref="G12149:K12149" si="12485">+G12111</f>
        <v>04</v>
      </c>
      <c r="H12149" t="str">
        <f t="shared" si="12485"/>
        <v>IGA</v>
      </c>
      <c r="I12149" t="str">
        <f t="shared" si="12485"/>
        <v>Índice de Gestión Administrativa</v>
      </c>
      <c r="J12149" t="str">
        <f t="shared" si="12485"/>
        <v>INDICE</v>
      </c>
      <c r="K12149">
        <f t="shared" si="12485"/>
        <v>0</v>
      </c>
      <c r="L12149" s="150">
        <f>+VLOOKUP($E12149,IGA_2018!$B$8:$N$347,12,0)</f>
        <v>0.30467261138295132</v>
      </c>
      <c r="M12149" s="142" t="str">
        <f>+VLOOKUP($E12149,IGA_2018!$B$8:$N$347,13,0)</f>
        <v>Medio bajo</v>
      </c>
    </row>
    <row r="12150" spans="1:13" x14ac:dyDescent="0.3">
      <c r="A12150" s="139">
        <f t="shared" si="12475"/>
        <v>320</v>
      </c>
      <c r="B12150" s="148">
        <f t="shared" si="12477"/>
        <v>22</v>
      </c>
      <c r="D12150" s="149" t="str">
        <f>+VLOOKUP($A12150,mUNICIPIOS!$B$4:$F$343,2,0)</f>
        <v>Jalapa</v>
      </c>
      <c r="E12150" s="149">
        <f>+VLOOKUP($A12150,mUNICIPIOS!$B$4:$F$343,3,0)</f>
        <v>2104</v>
      </c>
      <c r="F12150" s="149" t="str">
        <f>+VLOOKUP($A12150,mUNICIPIOS!$B$4:$F$343,4,0)</f>
        <v>San Manuel Chaparrón</v>
      </c>
      <c r="G12150" s="139" t="str">
        <f t="shared" ref="G12150:K12150" si="12486">+G12112</f>
        <v>05</v>
      </c>
      <c r="H12150" t="str">
        <f t="shared" si="12486"/>
        <v>IGF</v>
      </c>
      <c r="I12150" t="str">
        <f t="shared" si="12486"/>
        <v>Índice de Gestión Financiera</v>
      </c>
      <c r="J12150" t="str">
        <f t="shared" si="12486"/>
        <v>05-01</v>
      </c>
      <c r="K12150" t="str">
        <f t="shared" si="12486"/>
        <v>Autonomía financiera municipal</v>
      </c>
      <c r="L12150" s="150">
        <f>+VLOOKUP($E12150,IGF_2018!$B$8:$Z$347,3,0)</f>
        <v>7.276986787973784E-2</v>
      </c>
      <c r="M12150" s="142" t="str">
        <f>+VLOOKUP($E12150,IGF_2018!$B$8:$Z$347,4,0)</f>
        <v>Bajo</v>
      </c>
    </row>
    <row r="12151" spans="1:13" x14ac:dyDescent="0.3">
      <c r="A12151" s="139">
        <f t="shared" si="12475"/>
        <v>320</v>
      </c>
      <c r="B12151" s="148">
        <f t="shared" si="12477"/>
        <v>23</v>
      </c>
      <c r="D12151" s="149" t="str">
        <f>+VLOOKUP($A12151,mUNICIPIOS!$B$4:$F$343,2,0)</f>
        <v>Jalapa</v>
      </c>
      <c r="E12151" s="149">
        <f>+VLOOKUP($A12151,mUNICIPIOS!$B$4:$F$343,3,0)</f>
        <v>2104</v>
      </c>
      <c r="F12151" s="149" t="str">
        <f>+VLOOKUP($A12151,mUNICIPIOS!$B$4:$F$343,4,0)</f>
        <v>San Manuel Chaparrón</v>
      </c>
      <c r="G12151" s="139" t="str">
        <f t="shared" ref="G12151:K12151" si="12487">+G12113</f>
        <v>05</v>
      </c>
      <c r="H12151" t="str">
        <f t="shared" si="12487"/>
        <v>IGF</v>
      </c>
      <c r="I12151" t="str">
        <f t="shared" si="12487"/>
        <v>Índice de Gestión Financiera</v>
      </c>
      <c r="J12151" t="str">
        <f t="shared" si="12487"/>
        <v>05-02</v>
      </c>
      <c r="K12151" t="str">
        <f t="shared" si="12487"/>
        <v xml:space="preserve">Ingresos propios por habitante -sin regalías- </v>
      </c>
      <c r="L12151" s="150">
        <f>+VLOOKUP($E12151,IGF_2018!$B$8:$Z$347,6,0)</f>
        <v>8.6945694778254909E-2</v>
      </c>
      <c r="M12151" s="142" t="str">
        <f>+VLOOKUP($E12151,IGF_2018!$B$8:$Z$347,7,0)</f>
        <v>Bajo</v>
      </c>
    </row>
    <row r="12152" spans="1:13" x14ac:dyDescent="0.3">
      <c r="A12152" s="139">
        <f t="shared" si="12475"/>
        <v>320</v>
      </c>
      <c r="B12152" s="148">
        <f t="shared" si="12477"/>
        <v>24</v>
      </c>
      <c r="D12152" s="149" t="str">
        <f>+VLOOKUP($A12152,mUNICIPIOS!$B$4:$F$343,2,0)</f>
        <v>Jalapa</v>
      </c>
      <c r="E12152" s="149">
        <f>+VLOOKUP($A12152,mUNICIPIOS!$B$4:$F$343,3,0)</f>
        <v>2104</v>
      </c>
      <c r="F12152" s="149" t="str">
        <f>+VLOOKUP($A12152,mUNICIPIOS!$B$4:$F$343,4,0)</f>
        <v>San Manuel Chaparrón</v>
      </c>
      <c r="G12152" s="139" t="str">
        <f t="shared" ref="G12152:K12152" si="12488">+G12114</f>
        <v>05</v>
      </c>
      <c r="H12152" t="str">
        <f t="shared" si="12488"/>
        <v>IGF</v>
      </c>
      <c r="I12152" t="str">
        <f t="shared" si="12488"/>
        <v>Índice de Gestión Financiera</v>
      </c>
      <c r="J12152" t="str">
        <f t="shared" si="12488"/>
        <v>05-03</v>
      </c>
      <c r="K12152" t="str">
        <f t="shared" si="12488"/>
        <v>Ingresos del IUSI en relación a los ingresos propios -sin regalías-</v>
      </c>
      <c r="L12152" s="150">
        <f>+VLOOKUP($E12152,IGF_2018!$B$8:$Z$347,9,0)</f>
        <v>1.0160998720252279E-2</v>
      </c>
      <c r="M12152" s="142" t="str">
        <f>+VLOOKUP($E12152,IGF_2018!$B$8:$Z$347,10,0)</f>
        <v>Bajo</v>
      </c>
    </row>
    <row r="12153" spans="1:13" x14ac:dyDescent="0.3">
      <c r="A12153" s="139">
        <f t="shared" si="12475"/>
        <v>320</v>
      </c>
      <c r="B12153" s="148">
        <f t="shared" si="12477"/>
        <v>25</v>
      </c>
      <c r="D12153" s="149" t="str">
        <f>+VLOOKUP($A12153,mUNICIPIOS!$B$4:$F$343,2,0)</f>
        <v>Jalapa</v>
      </c>
      <c r="E12153" s="149">
        <f>+VLOOKUP($A12153,mUNICIPIOS!$B$4:$F$343,3,0)</f>
        <v>2104</v>
      </c>
      <c r="F12153" s="149" t="str">
        <f>+VLOOKUP($A12153,mUNICIPIOS!$B$4:$F$343,4,0)</f>
        <v>San Manuel Chaparrón</v>
      </c>
      <c r="G12153" s="139" t="str">
        <f t="shared" ref="G12153:K12153" si="12489">+G12115</f>
        <v>05</v>
      </c>
      <c r="H12153" t="str">
        <f t="shared" si="12489"/>
        <v>IGF</v>
      </c>
      <c r="I12153" t="str">
        <f t="shared" si="12489"/>
        <v>Índice de Gestión Financiera</v>
      </c>
      <c r="J12153" t="str">
        <f t="shared" si="12489"/>
        <v>05-04</v>
      </c>
      <c r="K12153" t="str">
        <f t="shared" si="12489"/>
        <v>Inversión anual en capital fijo por habitante</v>
      </c>
      <c r="L12153" s="150">
        <f>+VLOOKUP($E12153,IGF_2018!$B$8:$Z$347,12,0)</f>
        <v>0.19998600267633859</v>
      </c>
      <c r="M12153" s="142" t="str">
        <f>+VLOOKUP($E12153,IGF_2018!$B$8:$Z$347,13,0)</f>
        <v>Bajo</v>
      </c>
    </row>
    <row r="12154" spans="1:13" x14ac:dyDescent="0.3">
      <c r="A12154" s="139">
        <f t="shared" si="12475"/>
        <v>320</v>
      </c>
      <c r="B12154" s="148">
        <f t="shared" si="12477"/>
        <v>26</v>
      </c>
      <c r="D12154" s="149" t="str">
        <f>+VLOOKUP($A12154,mUNICIPIOS!$B$4:$F$343,2,0)</f>
        <v>Jalapa</v>
      </c>
      <c r="E12154" s="149">
        <f>+VLOOKUP($A12154,mUNICIPIOS!$B$4:$F$343,3,0)</f>
        <v>2104</v>
      </c>
      <c r="F12154" s="149" t="str">
        <f>+VLOOKUP($A12154,mUNICIPIOS!$B$4:$F$343,4,0)</f>
        <v>San Manuel Chaparrón</v>
      </c>
      <c r="G12154" s="139" t="str">
        <f t="shared" ref="G12154:K12154" si="12490">+G12116</f>
        <v>05</v>
      </c>
      <c r="H12154" t="str">
        <f t="shared" si="12490"/>
        <v>IGF</v>
      </c>
      <c r="I12154" t="str">
        <f t="shared" si="12490"/>
        <v>Índice de Gestión Financiera</v>
      </c>
      <c r="J12154" t="str">
        <f t="shared" si="12490"/>
        <v>05-05</v>
      </c>
      <c r="K12154" t="str">
        <f t="shared" si="12490"/>
        <v>Inversión anual en capital fijo con recursos percibidos por ingresos propios</v>
      </c>
      <c r="L12154" s="150">
        <f>+VLOOKUP($E12154,IGF_2018!$B$8:$Z$347,15,0)</f>
        <v>0</v>
      </c>
      <c r="M12154" s="142" t="str">
        <f>+VLOOKUP($E12154,IGF_2018!$B$8:$Z$347,16,0)</f>
        <v>Bajo</v>
      </c>
    </row>
    <row r="12155" spans="1:13" x14ac:dyDescent="0.3">
      <c r="A12155" s="139">
        <f t="shared" si="12475"/>
        <v>320</v>
      </c>
      <c r="B12155" s="148">
        <f t="shared" si="12477"/>
        <v>27</v>
      </c>
      <c r="D12155" s="149" t="str">
        <f>+VLOOKUP($A12155,mUNICIPIOS!$B$4:$F$343,2,0)</f>
        <v>Jalapa</v>
      </c>
      <c r="E12155" s="149">
        <f>+VLOOKUP($A12155,mUNICIPIOS!$B$4:$F$343,3,0)</f>
        <v>2104</v>
      </c>
      <c r="F12155" s="149" t="str">
        <f>+VLOOKUP($A12155,mUNICIPIOS!$B$4:$F$343,4,0)</f>
        <v>San Manuel Chaparrón</v>
      </c>
      <c r="G12155" s="139" t="str">
        <f t="shared" ref="G12155:K12155" si="12491">+G12117</f>
        <v>05</v>
      </c>
      <c r="H12155" t="str">
        <f t="shared" si="12491"/>
        <v>IGF</v>
      </c>
      <c r="I12155" t="str">
        <f t="shared" si="12491"/>
        <v>Índice de Gestión Financiera</v>
      </c>
      <c r="J12155" t="str">
        <f t="shared" si="12491"/>
        <v>05-06</v>
      </c>
      <c r="K12155" t="str">
        <f t="shared" si="12491"/>
        <v xml:space="preserve">Inversión anual en capital fijo con recursos percibidos por transferencias del Gobierno Central </v>
      </c>
      <c r="L12155" s="150">
        <f>+VLOOKUP($E12155,IGF_2018!$B$8:$Z$347,18,0)</f>
        <v>0.470856045292178</v>
      </c>
      <c r="M12155" s="142" t="str">
        <f>+VLOOKUP($E12155,IGF_2018!$B$8:$Z$347,19,0)</f>
        <v>Medio</v>
      </c>
    </row>
    <row r="12156" spans="1:13" x14ac:dyDescent="0.3">
      <c r="A12156" s="139">
        <f t="shared" si="12475"/>
        <v>320</v>
      </c>
      <c r="B12156" s="148">
        <f t="shared" si="12477"/>
        <v>28</v>
      </c>
      <c r="D12156" s="149" t="str">
        <f>+VLOOKUP($A12156,mUNICIPIOS!$B$4:$F$343,2,0)</f>
        <v>Jalapa</v>
      </c>
      <c r="E12156" s="149">
        <f>+VLOOKUP($A12156,mUNICIPIOS!$B$4:$F$343,3,0)</f>
        <v>2104</v>
      </c>
      <c r="F12156" s="149" t="str">
        <f>+VLOOKUP($A12156,mUNICIPIOS!$B$4:$F$343,4,0)</f>
        <v>San Manuel Chaparrón</v>
      </c>
      <c r="G12156" s="139" t="str">
        <f t="shared" ref="G12156:K12156" si="12492">+G12118</f>
        <v>05</v>
      </c>
      <c r="H12156" t="str">
        <f t="shared" si="12492"/>
        <v>IGF</v>
      </c>
      <c r="I12156" t="str">
        <f t="shared" si="12492"/>
        <v>Índice de Gestión Financiera</v>
      </c>
      <c r="J12156" t="str">
        <f t="shared" si="12492"/>
        <v>05-07</v>
      </c>
      <c r="K12156" t="str">
        <f t="shared" si="12492"/>
        <v>Financiamiento por endeudamiento municipal</v>
      </c>
      <c r="L12156" s="150">
        <f>+VLOOKUP($E12156,IGF_2018!$B$8:$Z$347,21,0)</f>
        <v>0.77888421971864341</v>
      </c>
      <c r="M12156" s="142" t="str">
        <f>+VLOOKUP($E12156,IGF_2018!$B$8:$Z$347,22,0)</f>
        <v>Medio alto</v>
      </c>
    </row>
    <row r="12157" spans="1:13" x14ac:dyDescent="0.3">
      <c r="A12157" s="139">
        <f t="shared" si="12475"/>
        <v>320</v>
      </c>
      <c r="B12157" s="148">
        <f t="shared" si="12477"/>
        <v>29</v>
      </c>
      <c r="D12157" s="149" t="str">
        <f>+VLOOKUP($A12157,mUNICIPIOS!$B$4:$F$343,2,0)</f>
        <v>Jalapa</v>
      </c>
      <c r="E12157" s="149">
        <f>+VLOOKUP($A12157,mUNICIPIOS!$B$4:$F$343,3,0)</f>
        <v>2104</v>
      </c>
      <c r="F12157" s="149" t="str">
        <f>+VLOOKUP($A12157,mUNICIPIOS!$B$4:$F$343,4,0)</f>
        <v>San Manuel Chaparrón</v>
      </c>
      <c r="G12157" s="139" t="str">
        <f t="shared" ref="G12157:K12157" si="12493">+G12119</f>
        <v>05</v>
      </c>
      <c r="H12157" t="str">
        <f t="shared" si="12493"/>
        <v>IGF</v>
      </c>
      <c r="I12157" t="str">
        <f t="shared" si="12493"/>
        <v>Índice de Gestión Financiera</v>
      </c>
      <c r="J12157" t="str">
        <f t="shared" si="12493"/>
        <v>INDICE</v>
      </c>
      <c r="K12157">
        <f t="shared" si="12493"/>
        <v>0</v>
      </c>
      <c r="L12157" s="150">
        <f>+VLOOKUP($E12157,IGF_2018!$B$8:$Z$347,24,0)</f>
        <v>0.25582026114420414</v>
      </c>
      <c r="M12157" s="142" t="str">
        <f>+VLOOKUP($E12157,IGF_2018!$B$8:$Z$347,25,0)</f>
        <v>Medio bajo</v>
      </c>
    </row>
    <row r="12158" spans="1:13" x14ac:dyDescent="0.3">
      <c r="A12158" s="139">
        <f t="shared" si="12475"/>
        <v>320</v>
      </c>
      <c r="B12158" s="148">
        <f t="shared" si="12477"/>
        <v>30</v>
      </c>
      <c r="D12158" s="149" t="str">
        <f>+VLOOKUP($A12158,mUNICIPIOS!$B$4:$F$343,2,0)</f>
        <v>Jalapa</v>
      </c>
      <c r="E12158" s="149">
        <f>+VLOOKUP($A12158,mUNICIPIOS!$B$4:$F$343,3,0)</f>
        <v>2104</v>
      </c>
      <c r="F12158" s="149" t="str">
        <f>+VLOOKUP($A12158,mUNICIPIOS!$B$4:$F$343,4,0)</f>
        <v>San Manuel Chaparrón</v>
      </c>
      <c r="G12158" s="139" t="str">
        <f t="shared" ref="G12158:K12158" si="12494">+G12120</f>
        <v>06</v>
      </c>
      <c r="H12158" t="str">
        <f t="shared" si="12494"/>
        <v>IGE</v>
      </c>
      <c r="I12158" t="str">
        <f t="shared" si="12494"/>
        <v>Índice de Gestión Estratégica</v>
      </c>
      <c r="J12158" t="str">
        <f t="shared" si="12494"/>
        <v>06-01</v>
      </c>
      <c r="K12158" t="str">
        <f t="shared" si="12494"/>
        <v>Ejecución del Plan Operativo Anual  (POA)</v>
      </c>
      <c r="L12158" s="150">
        <f>+VLOOKUP($E12158,IGE_2018!$B$8:$Z$347,3,0)</f>
        <v>0.40092551502777146</v>
      </c>
      <c r="M12158" s="142" t="str">
        <f>+VLOOKUP($E12158,IGE_2018!$B$8:$Z$347,4,0)</f>
        <v>Medio</v>
      </c>
    </row>
    <row r="12159" spans="1:13" x14ac:dyDescent="0.3">
      <c r="A12159" s="139">
        <f t="shared" si="12475"/>
        <v>320</v>
      </c>
      <c r="B12159" s="148">
        <f t="shared" si="12477"/>
        <v>31</v>
      </c>
      <c r="D12159" s="149" t="str">
        <f>+VLOOKUP($A12159,mUNICIPIOS!$B$4:$F$343,2,0)</f>
        <v>Jalapa</v>
      </c>
      <c r="E12159" s="149">
        <f>+VLOOKUP($A12159,mUNICIPIOS!$B$4:$F$343,3,0)</f>
        <v>2104</v>
      </c>
      <c r="F12159" s="149" t="str">
        <f>+VLOOKUP($A12159,mUNICIPIOS!$B$4:$F$343,4,0)</f>
        <v>San Manuel Chaparrón</v>
      </c>
      <c r="G12159" s="139" t="str">
        <f t="shared" ref="G12159:K12159" si="12495">+G12121</f>
        <v>06</v>
      </c>
      <c r="H12159" t="str">
        <f t="shared" si="12495"/>
        <v>IGE</v>
      </c>
      <c r="I12159" t="str">
        <f t="shared" si="12495"/>
        <v>Índice de Gestión Estratégica</v>
      </c>
      <c r="J12159" t="str">
        <f t="shared" si="12495"/>
        <v>06-02</v>
      </c>
      <c r="K12159" t="str">
        <f t="shared" si="12495"/>
        <v>Relación Plan de Desarrollo Municipal y Ordenamiento Territorial (PDM-OT) - Plan Estratégico Institucional (PEI) - Plan Operativo Multianual (POM) - Plan Operativo Anual (POA)</v>
      </c>
      <c r="L12159" s="150">
        <f>+VLOOKUP($E12159,IGE_2018!$B$8:$Z$347,6,0)</f>
        <v>0.51620294599018002</v>
      </c>
      <c r="M12159" s="142" t="str">
        <f>+VLOOKUP($E12159,IGE_2018!$B$8:$Z$347,7,0)</f>
        <v>Medio</v>
      </c>
    </row>
    <row r="12160" spans="1:13" x14ac:dyDescent="0.3">
      <c r="A12160" s="139">
        <f t="shared" si="12475"/>
        <v>320</v>
      </c>
      <c r="B12160" s="148">
        <f t="shared" si="12477"/>
        <v>32</v>
      </c>
      <c r="D12160" s="149" t="str">
        <f>+VLOOKUP($A12160,mUNICIPIOS!$B$4:$F$343,2,0)</f>
        <v>Jalapa</v>
      </c>
      <c r="E12160" s="149">
        <f>+VLOOKUP($A12160,mUNICIPIOS!$B$4:$F$343,3,0)</f>
        <v>2104</v>
      </c>
      <c r="F12160" s="149" t="str">
        <f>+VLOOKUP($A12160,mUNICIPIOS!$B$4:$F$343,4,0)</f>
        <v>San Manuel Chaparrón</v>
      </c>
      <c r="G12160" s="139" t="str">
        <f t="shared" ref="G12160:K12160" si="12496">+G12122</f>
        <v>06</v>
      </c>
      <c r="H12160" t="str">
        <f t="shared" si="12496"/>
        <v>IGE</v>
      </c>
      <c r="I12160" t="str">
        <f t="shared" si="12496"/>
        <v>Índice de Gestión Estratégica</v>
      </c>
      <c r="J12160" t="str">
        <f t="shared" si="12496"/>
        <v>06-03</v>
      </c>
      <c r="K12160" t="str">
        <f t="shared" si="12496"/>
        <v>Presupuesto de egresos relacionado a competencias municipales que responden a prioridades nacionales de desarrollo.</v>
      </c>
      <c r="L12160" s="150">
        <f>+VLOOKUP($E12160,IGE_2018!$B$8:$Z$347,9,0)</f>
        <v>0.46998654432790238</v>
      </c>
      <c r="M12160" s="142" t="str">
        <f>+VLOOKUP($E12160,IGE_2018!$B$8:$Z$347,10,0)</f>
        <v>Medio</v>
      </c>
    </row>
    <row r="12161" spans="1:13" x14ac:dyDescent="0.3">
      <c r="A12161" s="139">
        <f t="shared" si="12475"/>
        <v>320</v>
      </c>
      <c r="B12161" s="148">
        <f t="shared" si="12477"/>
        <v>33</v>
      </c>
      <c r="D12161" s="149" t="str">
        <f>+VLOOKUP($A12161,mUNICIPIOS!$B$4:$F$343,2,0)</f>
        <v>Jalapa</v>
      </c>
      <c r="E12161" s="149">
        <f>+VLOOKUP($A12161,mUNICIPIOS!$B$4:$F$343,3,0)</f>
        <v>2104</v>
      </c>
      <c r="F12161" s="149" t="str">
        <f>+VLOOKUP($A12161,mUNICIPIOS!$B$4:$F$343,4,0)</f>
        <v>San Manuel Chaparrón</v>
      </c>
      <c r="G12161" s="139" t="str">
        <f t="shared" ref="G12161:K12161" si="12497">+G12123</f>
        <v>06</v>
      </c>
      <c r="H12161" t="str">
        <f t="shared" si="12497"/>
        <v>IGE</v>
      </c>
      <c r="I12161" t="str">
        <f t="shared" si="12497"/>
        <v>Índice de Gestión Estratégica</v>
      </c>
      <c r="J12161" t="str">
        <f t="shared" si="12497"/>
        <v>06-04</v>
      </c>
      <c r="K12161" t="str">
        <f t="shared" si="12497"/>
        <v>Institucionalización de la gestión ordenada del territorio</v>
      </c>
      <c r="L12161" s="150">
        <f>+VLOOKUP($E12161,IGE_2018!$B$8:$Z$347,12,0)</f>
        <v>0.1</v>
      </c>
      <c r="M12161" s="142" t="str">
        <f>+VLOOKUP($E12161,IGE_2018!$B$8:$Z$347,13,0)</f>
        <v>Bajo</v>
      </c>
    </row>
    <row r="12162" spans="1:13" x14ac:dyDescent="0.3">
      <c r="A12162" s="139">
        <f t="shared" si="12475"/>
        <v>320</v>
      </c>
      <c r="B12162" s="148">
        <f t="shared" si="12477"/>
        <v>34</v>
      </c>
      <c r="D12162" s="149" t="str">
        <f>+VLOOKUP($A12162,mUNICIPIOS!$B$4:$F$343,2,0)</f>
        <v>Jalapa</v>
      </c>
      <c r="E12162" s="149">
        <f>+VLOOKUP($A12162,mUNICIPIOS!$B$4:$F$343,3,0)</f>
        <v>2104</v>
      </c>
      <c r="F12162" s="149" t="str">
        <f>+VLOOKUP($A12162,mUNICIPIOS!$B$4:$F$343,4,0)</f>
        <v>San Manuel Chaparrón</v>
      </c>
      <c r="G12162" s="139" t="str">
        <f t="shared" ref="G12162:K12162" si="12498">+G12124</f>
        <v>06</v>
      </c>
      <c r="H12162" t="str">
        <f t="shared" si="12498"/>
        <v>IGE</v>
      </c>
      <c r="I12162" t="str">
        <f t="shared" si="12498"/>
        <v>Índice de Gestión Estratégica</v>
      </c>
      <c r="J12162" t="str">
        <f t="shared" si="12498"/>
        <v>06-05</v>
      </c>
      <c r="K12162" t="str">
        <f t="shared" si="12498"/>
        <v>Acciones para la gestión ordenada del territorio</v>
      </c>
      <c r="L12162" s="150">
        <f>+VLOOKUP($E12162,IGE_2018!$B$8:$Z$347,15,0)</f>
        <v>0.4800000000000002</v>
      </c>
      <c r="M12162" s="142" t="str">
        <f>+VLOOKUP($E12162,IGE_2018!$B$8:$Z$347,16,0)</f>
        <v>Medio</v>
      </c>
    </row>
    <row r="12163" spans="1:13" x14ac:dyDescent="0.3">
      <c r="A12163" s="139">
        <f t="shared" si="12475"/>
        <v>320</v>
      </c>
      <c r="B12163" s="148">
        <f t="shared" si="12477"/>
        <v>35</v>
      </c>
      <c r="D12163" s="149" t="str">
        <f>+VLOOKUP($A12163,mUNICIPIOS!$B$4:$F$343,2,0)</f>
        <v>Jalapa</v>
      </c>
      <c r="E12163" s="149">
        <f>+VLOOKUP($A12163,mUNICIPIOS!$B$4:$F$343,3,0)</f>
        <v>2104</v>
      </c>
      <c r="F12163" s="149" t="str">
        <f>+VLOOKUP($A12163,mUNICIPIOS!$B$4:$F$343,4,0)</f>
        <v>San Manuel Chaparrón</v>
      </c>
      <c r="G12163" s="139" t="str">
        <f t="shared" ref="G12163:K12163" si="12499">+G12125</f>
        <v>06</v>
      </c>
      <c r="H12163" t="str">
        <f t="shared" si="12499"/>
        <v>IGE</v>
      </c>
      <c r="I12163" t="str">
        <f t="shared" si="12499"/>
        <v>Índice de Gestión Estratégica</v>
      </c>
      <c r="J12163" t="str">
        <f t="shared" si="12499"/>
        <v>06-06</v>
      </c>
      <c r="K12163" t="str">
        <f t="shared" si="12499"/>
        <v>Gestión de riesgo en la formulación de proyectos derivados de la planificación operativa anual</v>
      </c>
      <c r="L12163" s="150">
        <f>+VLOOKUP($E12163,IGE_2018!$B$8:$Z$347,18,0)</f>
        <v>0</v>
      </c>
      <c r="M12163" s="142" t="str">
        <f>+VLOOKUP($E12163,IGE_2018!$B$8:$Z$347,19,0)</f>
        <v>Bajo</v>
      </c>
    </row>
    <row r="12164" spans="1:13" x14ac:dyDescent="0.3">
      <c r="A12164" s="139">
        <f t="shared" si="12475"/>
        <v>320</v>
      </c>
      <c r="B12164" s="148">
        <f t="shared" si="12477"/>
        <v>36</v>
      </c>
      <c r="D12164" s="149" t="str">
        <f>+VLOOKUP($A12164,mUNICIPIOS!$B$4:$F$343,2,0)</f>
        <v>Jalapa</v>
      </c>
      <c r="E12164" s="149">
        <f>+VLOOKUP($A12164,mUNICIPIOS!$B$4:$F$343,3,0)</f>
        <v>2104</v>
      </c>
      <c r="F12164" s="149" t="str">
        <f>+VLOOKUP($A12164,mUNICIPIOS!$B$4:$F$343,4,0)</f>
        <v>San Manuel Chaparrón</v>
      </c>
      <c r="G12164" s="139" t="str">
        <f t="shared" ref="G12164:K12164" si="12500">+G12126</f>
        <v>06</v>
      </c>
      <c r="H12164" t="str">
        <f t="shared" si="12500"/>
        <v>IGE</v>
      </c>
      <c r="I12164" t="str">
        <f t="shared" si="12500"/>
        <v>Índice de Gestión Estratégica</v>
      </c>
      <c r="J12164" t="str">
        <f t="shared" si="12500"/>
        <v>06-07</v>
      </c>
      <c r="K12164" t="str">
        <f t="shared" si="12500"/>
        <v>Ingresos por servicios ambientales en relación a los ingresos propios sin regalías</v>
      </c>
      <c r="L12164" s="150">
        <f>+VLOOKUP($E12164,IGE_2018!$B$8:$Z$347,21,0)</f>
        <v>8.4701397559271738E-2</v>
      </c>
      <c r="M12164" s="142" t="str">
        <f>+VLOOKUP($E12164,IGE_2018!$B$8:$Z$347,22,0)</f>
        <v>Bajo</v>
      </c>
    </row>
    <row r="12165" spans="1:13" x14ac:dyDescent="0.3">
      <c r="A12165" s="139">
        <f t="shared" si="12475"/>
        <v>320</v>
      </c>
      <c r="B12165" s="148">
        <f t="shared" si="12477"/>
        <v>37</v>
      </c>
      <c r="D12165" s="149" t="str">
        <f>+VLOOKUP($A12165,mUNICIPIOS!$B$4:$F$343,2,0)</f>
        <v>Jalapa</v>
      </c>
      <c r="E12165" s="149">
        <f>+VLOOKUP($A12165,mUNICIPIOS!$B$4:$F$343,3,0)</f>
        <v>2104</v>
      </c>
      <c r="F12165" s="149" t="str">
        <f>+VLOOKUP($A12165,mUNICIPIOS!$B$4:$F$343,4,0)</f>
        <v>San Manuel Chaparrón</v>
      </c>
      <c r="G12165" s="139" t="str">
        <f t="shared" ref="G12165:K12165" si="12501">+G12127</f>
        <v>06</v>
      </c>
      <c r="H12165" t="str">
        <f t="shared" si="12501"/>
        <v>IGE</v>
      </c>
      <c r="I12165" t="str">
        <f t="shared" si="12501"/>
        <v>Índice de Gestión Estratégica</v>
      </c>
      <c r="J12165" t="str">
        <f t="shared" si="12501"/>
        <v>INDICE</v>
      </c>
      <c r="K12165">
        <f t="shared" si="12501"/>
        <v>0</v>
      </c>
      <c r="L12165" s="150">
        <f>+VLOOKUP($E12165,IGE_2018!$B$8:$Z$347,24,0)</f>
        <v>0.34553604499059554</v>
      </c>
      <c r="M12165" s="142" t="str">
        <f>+VLOOKUP($E12165,IGE_2018!$B$8:$Z$347,25,0)</f>
        <v>Medio bajo</v>
      </c>
    </row>
    <row r="12166" spans="1:13" x14ac:dyDescent="0.3">
      <c r="A12166" s="139">
        <f t="shared" si="12475"/>
        <v>320</v>
      </c>
      <c r="B12166" s="148">
        <f t="shared" si="12477"/>
        <v>38</v>
      </c>
      <c r="D12166" s="149" t="str">
        <f>+VLOOKUP($A12166,mUNICIPIOS!$B$4:$F$343,2,0)</f>
        <v>Jalapa</v>
      </c>
      <c r="E12166" s="149">
        <f>+VLOOKUP($A12166,mUNICIPIOS!$B$4:$F$343,3,0)</f>
        <v>2104</v>
      </c>
      <c r="F12166" s="149" t="str">
        <f>+VLOOKUP($A12166,mUNICIPIOS!$B$4:$F$343,4,0)</f>
        <v>San Manuel Chaparrón</v>
      </c>
      <c r="G12166" s="139" t="str">
        <f t="shared" ref="G12166:K12166" si="12502">+G12128</f>
        <v>RANKING</v>
      </c>
      <c r="H12166" t="str">
        <f t="shared" si="12502"/>
        <v>RGM</v>
      </c>
      <c r="I12166" t="str">
        <f t="shared" si="12502"/>
        <v>Ranking de la Gestión Municipal 2018</v>
      </c>
      <c r="J12166" t="str">
        <f t="shared" si="12502"/>
        <v>RANKING</v>
      </c>
      <c r="K12166">
        <f t="shared" si="12502"/>
        <v>0</v>
      </c>
      <c r="L12166" s="151">
        <f>+VLOOKUP($E12166,Resultados_generales!$C$8:$AE$347,27,0)</f>
        <v>0.38748112717810546</v>
      </c>
      <c r="M12166" t="str">
        <f>+VLOOKUP($E12166,Resultados_generales!$C$8:$AE$347,28,0)</f>
        <v>Medio bajo</v>
      </c>
    </row>
    <row r="12167" spans="1:13" x14ac:dyDescent="0.3">
      <c r="A12167" s="139">
        <f t="shared" si="12475"/>
        <v>321</v>
      </c>
      <c r="B12167" s="148">
        <f t="shared" si="12477"/>
        <v>1</v>
      </c>
      <c r="D12167" s="149" t="str">
        <f>+VLOOKUP($A12167,mUNICIPIOS!$B$4:$F$343,2,0)</f>
        <v>Jalapa</v>
      </c>
      <c r="E12167" s="149">
        <f>+VLOOKUP($A12167,mUNICIPIOS!$B$4:$F$343,3,0)</f>
        <v>2105</v>
      </c>
      <c r="F12167" s="149" t="str">
        <f>+VLOOKUP($A12167,mUNICIPIOS!$B$4:$F$343,4,0)</f>
        <v>San Carlos Alzatate</v>
      </c>
      <c r="G12167" s="139" t="str">
        <f t="shared" ref="G12167:K12167" si="12503">+G12129</f>
        <v>01</v>
      </c>
      <c r="H12167" t="str">
        <f t="shared" si="12503"/>
        <v>IPC</v>
      </c>
      <c r="I12167" t="str">
        <f t="shared" si="12503"/>
        <v>Índice de Participación Ciudadana</v>
      </c>
      <c r="J12167" t="str">
        <f t="shared" si="12503"/>
        <v>01-01</v>
      </c>
      <c r="K12167" t="str">
        <f t="shared" si="12503"/>
        <v>Número de reuniones del COMUDE en el año de la medición.</v>
      </c>
      <c r="L12167" s="150">
        <f>+VLOOKUP($E12167,IPC_2018!$B$8:$T$347,3,0)</f>
        <v>1</v>
      </c>
      <c r="M12167" s="142" t="str">
        <f>+VLOOKUP($E12167,IPC_2018!$B$8:$T$347,4,0)</f>
        <v>Alto</v>
      </c>
    </row>
    <row r="12168" spans="1:13" x14ac:dyDescent="0.3">
      <c r="A12168" s="139">
        <f t="shared" si="12475"/>
        <v>321</v>
      </c>
      <c r="B12168" s="148">
        <f t="shared" si="12477"/>
        <v>2</v>
      </c>
      <c r="D12168" s="149" t="str">
        <f>+VLOOKUP($A12168,mUNICIPIOS!$B$4:$F$343,2,0)</f>
        <v>Jalapa</v>
      </c>
      <c r="E12168" s="149">
        <f>+VLOOKUP($A12168,mUNICIPIOS!$B$4:$F$343,3,0)</f>
        <v>2105</v>
      </c>
      <c r="F12168" s="149" t="str">
        <f>+VLOOKUP($A12168,mUNICIPIOS!$B$4:$F$343,4,0)</f>
        <v>San Carlos Alzatate</v>
      </c>
      <c r="G12168" s="139" t="str">
        <f t="shared" ref="G12168:K12168" si="12504">+G12130</f>
        <v>01</v>
      </c>
      <c r="H12168" t="str">
        <f t="shared" si="12504"/>
        <v>IPC</v>
      </c>
      <c r="I12168" t="str">
        <f t="shared" si="12504"/>
        <v>Índice de Participación Ciudadana</v>
      </c>
      <c r="J12168" t="str">
        <f t="shared" si="12504"/>
        <v>01-02</v>
      </c>
      <c r="K12168" t="str">
        <f t="shared" si="12504"/>
        <v>Participación de Alcaldes, Concejales y Síndicos determinados o designados en el COMUDE</v>
      </c>
      <c r="L12168" s="150">
        <f>+VLOOKUP($E12168,IPC_2018!$B$8:$T$347,6,0)</f>
        <v>0.95833333333333326</v>
      </c>
      <c r="M12168" s="142" t="str">
        <f>+VLOOKUP($E12168,IPC_2018!$B$8:$T$347,7,0)</f>
        <v>Alto</v>
      </c>
    </row>
    <row r="12169" spans="1:13" x14ac:dyDescent="0.3">
      <c r="A12169" s="139">
        <f t="shared" si="12475"/>
        <v>321</v>
      </c>
      <c r="B12169" s="148">
        <f t="shared" si="12477"/>
        <v>3</v>
      </c>
      <c r="D12169" s="149" t="str">
        <f>+VLOOKUP($A12169,mUNICIPIOS!$B$4:$F$343,2,0)</f>
        <v>Jalapa</v>
      </c>
      <c r="E12169" s="149">
        <f>+VLOOKUP($A12169,mUNICIPIOS!$B$4:$F$343,3,0)</f>
        <v>2105</v>
      </c>
      <c r="F12169" s="149" t="str">
        <f>+VLOOKUP($A12169,mUNICIPIOS!$B$4:$F$343,4,0)</f>
        <v>San Carlos Alzatate</v>
      </c>
      <c r="G12169" s="139" t="str">
        <f t="shared" ref="G12169:K12169" si="12505">+G12131</f>
        <v>01</v>
      </c>
      <c r="H12169" t="str">
        <f t="shared" si="12505"/>
        <v>IPC</v>
      </c>
      <c r="I12169" t="str">
        <f t="shared" si="12505"/>
        <v>Índice de Participación Ciudadana</v>
      </c>
      <c r="J12169" t="str">
        <f t="shared" si="12505"/>
        <v>01-03</v>
      </c>
      <c r="K12169" t="str">
        <f t="shared" si="12505"/>
        <v>Participación  de organizaciones de jóvenes, mujeres, pueblos mayas, xincas, garífunas, y otras organizaciones en el Comude</v>
      </c>
      <c r="L12169" s="150">
        <f>+VLOOKUP($E12169,IPC_2018!$B$8:$T$347,9,0)</f>
        <v>0.25570776255707767</v>
      </c>
      <c r="M12169" s="142" t="str">
        <f>+VLOOKUP($E12169,IPC_2018!$B$8:$T$347,10,0)</f>
        <v>Medio bajo</v>
      </c>
    </row>
    <row r="12170" spans="1:13" x14ac:dyDescent="0.3">
      <c r="A12170" s="139">
        <f t="shared" si="12475"/>
        <v>321</v>
      </c>
      <c r="B12170" s="148">
        <f t="shared" si="12477"/>
        <v>4</v>
      </c>
      <c r="D12170" s="149" t="str">
        <f>+VLOOKUP($A12170,mUNICIPIOS!$B$4:$F$343,2,0)</f>
        <v>Jalapa</v>
      </c>
      <c r="E12170" s="149">
        <f>+VLOOKUP($A12170,mUNICIPIOS!$B$4:$F$343,3,0)</f>
        <v>2105</v>
      </c>
      <c r="F12170" s="149" t="str">
        <f>+VLOOKUP($A12170,mUNICIPIOS!$B$4:$F$343,4,0)</f>
        <v>San Carlos Alzatate</v>
      </c>
      <c r="G12170" s="139" t="str">
        <f t="shared" ref="G12170:K12170" si="12506">+G12132</f>
        <v>01</v>
      </c>
      <c r="H12170" t="str">
        <f t="shared" si="12506"/>
        <v>IPC</v>
      </c>
      <c r="I12170" t="str">
        <f t="shared" si="12506"/>
        <v>Índice de Participación Ciudadana</v>
      </c>
      <c r="J12170" t="str">
        <f t="shared" si="12506"/>
        <v>01-04</v>
      </c>
      <c r="K12170" t="str">
        <f t="shared" si="12506"/>
        <v>Representatividad territorial del Comude.</v>
      </c>
      <c r="L12170" s="150">
        <f>+VLOOKUP($E12170,IPC_2018!$B$8:$T$347,12,0)</f>
        <v>0.87749999999999995</v>
      </c>
      <c r="M12170" s="142" t="str">
        <f>+VLOOKUP($E12170,IPC_2018!$B$8:$T$347,13,0)</f>
        <v>Alto</v>
      </c>
    </row>
    <row r="12171" spans="1:13" x14ac:dyDescent="0.3">
      <c r="A12171" s="139">
        <f t="shared" si="12475"/>
        <v>321</v>
      </c>
      <c r="B12171" s="148">
        <f t="shared" si="12477"/>
        <v>5</v>
      </c>
      <c r="D12171" s="149" t="str">
        <f>+VLOOKUP($A12171,mUNICIPIOS!$B$4:$F$343,2,0)</f>
        <v>Jalapa</v>
      </c>
      <c r="E12171" s="149">
        <f>+VLOOKUP($A12171,mUNICIPIOS!$B$4:$F$343,3,0)</f>
        <v>2105</v>
      </c>
      <c r="F12171" s="149" t="str">
        <f>+VLOOKUP($A12171,mUNICIPIOS!$B$4:$F$343,4,0)</f>
        <v>San Carlos Alzatate</v>
      </c>
      <c r="G12171" s="139" t="str">
        <f t="shared" ref="G12171:K12171" si="12507">+G12133</f>
        <v>01</v>
      </c>
      <c r="H12171" t="str">
        <f t="shared" si="12507"/>
        <v>IPC</v>
      </c>
      <c r="I12171" t="str">
        <f t="shared" si="12507"/>
        <v>Índice de Participación Ciudadana</v>
      </c>
      <c r="J12171" t="str">
        <f t="shared" si="12507"/>
        <v>01-05</v>
      </c>
      <c r="K12171" t="str">
        <f t="shared" si="12507"/>
        <v>Funcionamiento del Comude</v>
      </c>
      <c r="L12171" s="150">
        <f>+VLOOKUP($E12171,IPC_2018!$B$8:$T$347,15,0)</f>
        <v>0.24911660786187864</v>
      </c>
      <c r="M12171" s="142" t="str">
        <f>+VLOOKUP($E12171,IPC_2018!$B$8:$T$347,16,0)</f>
        <v>Medio bajo</v>
      </c>
    </row>
    <row r="12172" spans="1:13" x14ac:dyDescent="0.3">
      <c r="A12172" s="139">
        <f t="shared" si="12475"/>
        <v>321</v>
      </c>
      <c r="B12172" s="148">
        <f t="shared" si="12477"/>
        <v>6</v>
      </c>
      <c r="D12172" s="149" t="str">
        <f>+VLOOKUP($A12172,mUNICIPIOS!$B$4:$F$343,2,0)</f>
        <v>Jalapa</v>
      </c>
      <c r="E12172" s="149">
        <f>+VLOOKUP($A12172,mUNICIPIOS!$B$4:$F$343,3,0)</f>
        <v>2105</v>
      </c>
      <c r="F12172" s="149" t="str">
        <f>+VLOOKUP($A12172,mUNICIPIOS!$B$4:$F$343,4,0)</f>
        <v>San Carlos Alzatate</v>
      </c>
      <c r="G12172" s="139" t="str">
        <f t="shared" ref="G12172:K12172" si="12508">+G12134</f>
        <v>01</v>
      </c>
      <c r="H12172" t="str">
        <f t="shared" si="12508"/>
        <v>IPC</v>
      </c>
      <c r="I12172" t="str">
        <f t="shared" si="12508"/>
        <v>Índice de Participación Ciudadana</v>
      </c>
      <c r="J12172" t="str">
        <f t="shared" si="12508"/>
        <v>INDICE</v>
      </c>
      <c r="K12172">
        <f t="shared" si="12508"/>
        <v>0</v>
      </c>
      <c r="L12172" s="150">
        <f>+VLOOKUP($E12172,IPC_2018!$B$8:$T$347,18,0)</f>
        <v>0.75214032222951011</v>
      </c>
      <c r="M12172" s="142" t="str">
        <f>+VLOOKUP($E12172,IPC_2018!$B$8:$T$347,19,0)</f>
        <v>Medio alto</v>
      </c>
    </row>
    <row r="12173" spans="1:13" x14ac:dyDescent="0.3">
      <c r="A12173" s="139">
        <f t="shared" si="12475"/>
        <v>321</v>
      </c>
      <c r="B12173" s="148">
        <f t="shared" si="12477"/>
        <v>7</v>
      </c>
      <c r="D12173" s="149" t="str">
        <f>+VLOOKUP($A12173,mUNICIPIOS!$B$4:$F$343,2,0)</f>
        <v>Jalapa</v>
      </c>
      <c r="E12173" s="149">
        <f>+VLOOKUP($A12173,mUNICIPIOS!$B$4:$F$343,3,0)</f>
        <v>2105</v>
      </c>
      <c r="F12173" s="149" t="str">
        <f>+VLOOKUP($A12173,mUNICIPIOS!$B$4:$F$343,4,0)</f>
        <v>San Carlos Alzatate</v>
      </c>
      <c r="G12173" s="139" t="str">
        <f t="shared" ref="G12173:K12173" si="12509">+G12135</f>
        <v>02</v>
      </c>
      <c r="H12173" t="str">
        <f t="shared" si="12509"/>
        <v>IIC</v>
      </c>
      <c r="I12173" t="str">
        <f t="shared" si="12509"/>
        <v>Índice de Información a la Ciudadanía</v>
      </c>
      <c r="J12173" t="str">
        <f t="shared" si="12509"/>
        <v>02-01</v>
      </c>
      <c r="K12173" t="str">
        <f t="shared" si="12509"/>
        <v>Rendición de cuentas cuatrimestral y anual al Comude enfocadas en resultados.</v>
      </c>
      <c r="L12173" s="150">
        <f>+VLOOKUP($E12173,IIC_2018!$B$8:$Q$347,3,0)</f>
        <v>0.66666666666666674</v>
      </c>
      <c r="M12173" s="142" t="str">
        <f>+VLOOKUP($E12173,IIC_2018!$B$8:$Q$347,4,0)</f>
        <v>Medio alto</v>
      </c>
    </row>
    <row r="12174" spans="1:13" x14ac:dyDescent="0.3">
      <c r="A12174" s="139">
        <f t="shared" si="12475"/>
        <v>321</v>
      </c>
      <c r="B12174" s="148">
        <f t="shared" si="12477"/>
        <v>8</v>
      </c>
      <c r="D12174" s="149" t="str">
        <f>+VLOOKUP($A12174,mUNICIPIOS!$B$4:$F$343,2,0)</f>
        <v>Jalapa</v>
      </c>
      <c r="E12174" s="149">
        <f>+VLOOKUP($A12174,mUNICIPIOS!$B$4:$F$343,3,0)</f>
        <v>2105</v>
      </c>
      <c r="F12174" s="149" t="str">
        <f>+VLOOKUP($A12174,mUNICIPIOS!$B$4:$F$343,4,0)</f>
        <v>San Carlos Alzatate</v>
      </c>
      <c r="G12174" s="139" t="str">
        <f t="shared" ref="G12174:K12174" si="12510">+G12136</f>
        <v>02</v>
      </c>
      <c r="H12174" t="str">
        <f t="shared" si="12510"/>
        <v>IIC</v>
      </c>
      <c r="I12174" t="str">
        <f t="shared" si="12510"/>
        <v>Índice de Información a la Ciudadanía</v>
      </c>
      <c r="J12174" t="str">
        <f t="shared" si="12510"/>
        <v>02-02</v>
      </c>
      <c r="K12174" t="str">
        <f t="shared" si="12510"/>
        <v>Información presupuestaria y otra información brindada a la ciudadanía disponible en medios locales de comunicación.</v>
      </c>
      <c r="L12174" s="150">
        <f>+VLOOKUP($E12174,IIC_2018!$B$8:$Q$347,6,0)</f>
        <v>0.75</v>
      </c>
      <c r="M12174" s="142" t="str">
        <f>+VLOOKUP($E12174,IIC_2018!$B$8:$Q$347,7,0)</f>
        <v>Medio alto</v>
      </c>
    </row>
    <row r="12175" spans="1:13" x14ac:dyDescent="0.3">
      <c r="A12175" s="139">
        <f t="shared" si="12475"/>
        <v>321</v>
      </c>
      <c r="B12175" s="148">
        <f t="shared" si="12477"/>
        <v>9</v>
      </c>
      <c r="D12175" s="149" t="str">
        <f>+VLOOKUP($A12175,mUNICIPIOS!$B$4:$F$343,2,0)</f>
        <v>Jalapa</v>
      </c>
      <c r="E12175" s="149">
        <f>+VLOOKUP($A12175,mUNICIPIOS!$B$4:$F$343,3,0)</f>
        <v>2105</v>
      </c>
      <c r="F12175" s="149" t="str">
        <f>+VLOOKUP($A12175,mUNICIPIOS!$B$4:$F$343,4,0)</f>
        <v>San Carlos Alzatate</v>
      </c>
      <c r="G12175" s="139" t="str">
        <f t="shared" ref="G12175:K12175" si="12511">+G12137</f>
        <v>02</v>
      </c>
      <c r="H12175" t="str">
        <f t="shared" si="12511"/>
        <v>IIC</v>
      </c>
      <c r="I12175" t="str">
        <f t="shared" si="12511"/>
        <v>Índice de Información a la Ciudadanía</v>
      </c>
      <c r="J12175" t="str">
        <f t="shared" si="12511"/>
        <v>02-03</v>
      </c>
      <c r="K12175" t="str">
        <f t="shared" si="12511"/>
        <v>Información pública de oficio actualizada y disponible de acuerdo a la LAIP y uso de internet.</v>
      </c>
      <c r="L12175" s="150">
        <f>+VLOOKUP($E12175,IIC_2018!$B$8:$Q$347,9,0)</f>
        <v>0.84</v>
      </c>
      <c r="M12175" s="142" t="str">
        <f>+VLOOKUP($E12175,IIC_2018!$B$8:$Q$347,10,0)</f>
        <v>Alto</v>
      </c>
    </row>
    <row r="12176" spans="1:13" x14ac:dyDescent="0.3">
      <c r="A12176" s="139">
        <f t="shared" si="12475"/>
        <v>321</v>
      </c>
      <c r="B12176" s="148">
        <f t="shared" si="12477"/>
        <v>10</v>
      </c>
      <c r="D12176" s="149" t="str">
        <f>+VLOOKUP($A12176,mUNICIPIOS!$B$4:$F$343,2,0)</f>
        <v>Jalapa</v>
      </c>
      <c r="E12176" s="149">
        <f>+VLOOKUP($A12176,mUNICIPIOS!$B$4:$F$343,3,0)</f>
        <v>2105</v>
      </c>
      <c r="F12176" s="149" t="str">
        <f>+VLOOKUP($A12176,mUNICIPIOS!$B$4:$F$343,4,0)</f>
        <v>San Carlos Alzatate</v>
      </c>
      <c r="G12176" s="139" t="str">
        <f t="shared" ref="G12176:K12176" si="12512">+G12138</f>
        <v>02</v>
      </c>
      <c r="H12176" t="str">
        <f t="shared" si="12512"/>
        <v>IIC</v>
      </c>
      <c r="I12176" t="str">
        <f t="shared" si="12512"/>
        <v>Índice de Información a la Ciudadanía</v>
      </c>
      <c r="J12176" t="str">
        <f t="shared" si="12512"/>
        <v>02-04</v>
      </c>
      <c r="K12176" t="str">
        <f t="shared" si="12512"/>
        <v>Relación del monto contratado por medio de Guate compras con el total del presupuesto de egresos vigente.</v>
      </c>
      <c r="L12176" s="150">
        <f>+VLOOKUP($E12176,IIC_2018!$B$8:$Q$347,12,0)</f>
        <v>0.42433176715185811</v>
      </c>
      <c r="M12176" s="142" t="str">
        <f>+VLOOKUP($E12176,IIC_2018!$B$8:$Q$347,13,0)</f>
        <v>Medio</v>
      </c>
    </row>
    <row r="12177" spans="1:13" x14ac:dyDescent="0.3">
      <c r="A12177" s="139">
        <f t="shared" si="12475"/>
        <v>321</v>
      </c>
      <c r="B12177" s="148">
        <f t="shared" si="12477"/>
        <v>11</v>
      </c>
      <c r="D12177" s="149" t="str">
        <f>+VLOOKUP($A12177,mUNICIPIOS!$B$4:$F$343,2,0)</f>
        <v>Jalapa</v>
      </c>
      <c r="E12177" s="149">
        <f>+VLOOKUP($A12177,mUNICIPIOS!$B$4:$F$343,3,0)</f>
        <v>2105</v>
      </c>
      <c r="F12177" s="149" t="str">
        <f>+VLOOKUP($A12177,mUNICIPIOS!$B$4:$F$343,4,0)</f>
        <v>San Carlos Alzatate</v>
      </c>
      <c r="G12177" s="139" t="str">
        <f t="shared" ref="G12177:K12177" si="12513">+G12139</f>
        <v>02</v>
      </c>
      <c r="H12177" t="str">
        <f t="shared" si="12513"/>
        <v>IIC</v>
      </c>
      <c r="I12177" t="str">
        <f t="shared" si="12513"/>
        <v>Índice de Información a la Ciudadanía</v>
      </c>
      <c r="J12177" t="str">
        <f t="shared" si="12513"/>
        <v>INDICE</v>
      </c>
      <c r="K12177">
        <f t="shared" si="12513"/>
        <v>0</v>
      </c>
      <c r="L12177" s="150">
        <f>+VLOOKUP($E12177,IIC_2018!$B$8:$Q$347,15,0)</f>
        <v>0.67024960845463122</v>
      </c>
      <c r="M12177" s="142" t="str">
        <f>+VLOOKUP($E12177,IIC_2018!$B$8:$Q$347,16,0)</f>
        <v>Medio alto</v>
      </c>
    </row>
    <row r="12178" spans="1:13" x14ac:dyDescent="0.3">
      <c r="A12178" s="139">
        <f t="shared" si="12475"/>
        <v>321</v>
      </c>
      <c r="B12178" s="148">
        <f t="shared" si="12477"/>
        <v>12</v>
      </c>
      <c r="D12178" s="149" t="str">
        <f>+VLOOKUP($A12178,mUNICIPIOS!$B$4:$F$343,2,0)</f>
        <v>Jalapa</v>
      </c>
      <c r="E12178" s="149">
        <f>+VLOOKUP($A12178,mUNICIPIOS!$B$4:$F$343,3,0)</f>
        <v>2105</v>
      </c>
      <c r="F12178" s="149" t="str">
        <f>+VLOOKUP($A12178,mUNICIPIOS!$B$4:$F$343,4,0)</f>
        <v>San Carlos Alzatate</v>
      </c>
      <c r="G12178" s="139" t="str">
        <f t="shared" ref="G12178:K12178" si="12514">+G12140</f>
        <v>03</v>
      </c>
      <c r="H12178" t="str">
        <f t="shared" si="12514"/>
        <v>ISP</v>
      </c>
      <c r="I12178" t="str">
        <f t="shared" si="12514"/>
        <v>Índice de Servicios Públicos</v>
      </c>
      <c r="J12178" t="str">
        <f t="shared" si="12514"/>
        <v>03-01</v>
      </c>
      <c r="K12178" t="str">
        <f t="shared" si="12514"/>
        <v>Cobertura del servicio público de agua</v>
      </c>
      <c r="L12178" s="150">
        <f>+VLOOKUP($E12178,ISP_2018!$B$8:$T$347,3,0)</f>
        <v>6.34765625E-2</v>
      </c>
      <c r="M12178" s="142" t="str">
        <f>+VLOOKUP($E12178,ISP_2018!$B$8:$T$347,4,0)</f>
        <v>Bajo</v>
      </c>
    </row>
    <row r="12179" spans="1:13" x14ac:dyDescent="0.3">
      <c r="A12179" s="139">
        <f t="shared" si="12475"/>
        <v>321</v>
      </c>
      <c r="B12179" s="148">
        <f t="shared" si="12477"/>
        <v>13</v>
      </c>
      <c r="D12179" s="149" t="str">
        <f>+VLOOKUP($A12179,mUNICIPIOS!$B$4:$F$343,2,0)</f>
        <v>Jalapa</v>
      </c>
      <c r="E12179" s="149">
        <f>+VLOOKUP($A12179,mUNICIPIOS!$B$4:$F$343,3,0)</f>
        <v>2105</v>
      </c>
      <c r="F12179" s="149" t="str">
        <f>+VLOOKUP($A12179,mUNICIPIOS!$B$4:$F$343,4,0)</f>
        <v>San Carlos Alzatate</v>
      </c>
      <c r="G12179" s="139" t="str">
        <f t="shared" ref="G12179:K12179" si="12515">+G12141</f>
        <v>03</v>
      </c>
      <c r="H12179" t="str">
        <f t="shared" si="12515"/>
        <v>ISP</v>
      </c>
      <c r="I12179" t="str">
        <f t="shared" si="12515"/>
        <v>Índice de Servicios Públicos</v>
      </c>
      <c r="J12179" t="str">
        <f t="shared" si="12515"/>
        <v>03-02</v>
      </c>
      <c r="K12179" t="str">
        <f t="shared" si="12515"/>
        <v>Control de la calidad del servicio público de agua</v>
      </c>
      <c r="L12179" s="150">
        <f>+VLOOKUP($E12179,ISP_2018!$B$8:$T$347,6,0)</f>
        <v>0.67967171717171726</v>
      </c>
      <c r="M12179" s="142" t="str">
        <f>+VLOOKUP($E12179,ISP_2018!$B$8:$T$347,7,0)</f>
        <v>Medio alto</v>
      </c>
    </row>
    <row r="12180" spans="1:13" x14ac:dyDescent="0.3">
      <c r="A12180" s="139">
        <f t="shared" si="12475"/>
        <v>321</v>
      </c>
      <c r="B12180" s="148">
        <f t="shared" si="12477"/>
        <v>14</v>
      </c>
      <c r="D12180" s="149" t="str">
        <f>+VLOOKUP($A12180,mUNICIPIOS!$B$4:$F$343,2,0)</f>
        <v>Jalapa</v>
      </c>
      <c r="E12180" s="149">
        <f>+VLOOKUP($A12180,mUNICIPIOS!$B$4:$F$343,3,0)</f>
        <v>2105</v>
      </c>
      <c r="F12180" s="149" t="str">
        <f>+VLOOKUP($A12180,mUNICIPIOS!$B$4:$F$343,4,0)</f>
        <v>San Carlos Alzatate</v>
      </c>
      <c r="G12180" s="139" t="str">
        <f t="shared" ref="G12180:K12180" si="12516">+G12142</f>
        <v>03</v>
      </c>
      <c r="H12180" t="str">
        <f t="shared" si="12516"/>
        <v>ISP</v>
      </c>
      <c r="I12180" t="str">
        <f t="shared" si="12516"/>
        <v>Índice de Servicios Públicos</v>
      </c>
      <c r="J12180" t="str">
        <f t="shared" si="12516"/>
        <v>03-03</v>
      </c>
      <c r="K12180" t="str">
        <f t="shared" si="12516"/>
        <v>Disposición  y tratamiento  de aguas residuales</v>
      </c>
      <c r="L12180" s="150">
        <f>+VLOOKUP($E12180,ISP_2018!$B$8:$T$347,9,0)</f>
        <v>0.77408059862319367</v>
      </c>
      <c r="M12180" s="142" t="str">
        <f>+VLOOKUP($E12180,ISP_2018!$B$8:$T$347,10,0)</f>
        <v>Medio alto</v>
      </c>
    </row>
    <row r="12181" spans="1:13" x14ac:dyDescent="0.3">
      <c r="A12181" s="139">
        <f t="shared" si="12475"/>
        <v>321</v>
      </c>
      <c r="B12181" s="148">
        <f t="shared" si="12477"/>
        <v>15</v>
      </c>
      <c r="D12181" s="149" t="str">
        <f>+VLOOKUP($A12181,mUNICIPIOS!$B$4:$F$343,2,0)</f>
        <v>Jalapa</v>
      </c>
      <c r="E12181" s="149">
        <f>+VLOOKUP($A12181,mUNICIPIOS!$B$4:$F$343,3,0)</f>
        <v>2105</v>
      </c>
      <c r="F12181" s="149" t="str">
        <f>+VLOOKUP($A12181,mUNICIPIOS!$B$4:$F$343,4,0)</f>
        <v>San Carlos Alzatate</v>
      </c>
      <c r="G12181" s="139" t="str">
        <f t="shared" ref="G12181:K12181" si="12517">+G12143</f>
        <v>03</v>
      </c>
      <c r="H12181" t="str">
        <f t="shared" si="12517"/>
        <v>ISP</v>
      </c>
      <c r="I12181" t="str">
        <f t="shared" si="12517"/>
        <v>Índice de Servicios Públicos</v>
      </c>
      <c r="J12181" t="str">
        <f t="shared" si="12517"/>
        <v>03-04</v>
      </c>
      <c r="K12181" t="str">
        <f t="shared" si="12517"/>
        <v>Gestión y manejo de los residuos y desechos sólidos</v>
      </c>
      <c r="L12181" s="150">
        <f>+VLOOKUP($E12181,ISP_2018!$B$8:$T$347,12,0)</f>
        <v>0.10089402777081911</v>
      </c>
      <c r="M12181" s="142" t="str">
        <f>+VLOOKUP($E12181,ISP_2018!$B$8:$T$347,13,0)</f>
        <v>Bajo</v>
      </c>
    </row>
    <row r="12182" spans="1:13" x14ac:dyDescent="0.3">
      <c r="A12182" s="139">
        <f t="shared" si="12475"/>
        <v>321</v>
      </c>
      <c r="B12182" s="148">
        <f t="shared" si="12477"/>
        <v>16</v>
      </c>
      <c r="D12182" s="149" t="str">
        <f>+VLOOKUP($A12182,mUNICIPIOS!$B$4:$F$343,2,0)</f>
        <v>Jalapa</v>
      </c>
      <c r="E12182" s="149">
        <f>+VLOOKUP($A12182,mUNICIPIOS!$B$4:$F$343,3,0)</f>
        <v>2105</v>
      </c>
      <c r="F12182" s="149" t="str">
        <f>+VLOOKUP($A12182,mUNICIPIOS!$B$4:$F$343,4,0)</f>
        <v>San Carlos Alzatate</v>
      </c>
      <c r="G12182" s="139" t="str">
        <f t="shared" ref="G12182:K12182" si="12518">+G12144</f>
        <v>03</v>
      </c>
      <c r="H12182" t="str">
        <f t="shared" si="12518"/>
        <v>ISP</v>
      </c>
      <c r="I12182" t="str">
        <f t="shared" si="12518"/>
        <v>Índice de Servicios Públicos</v>
      </c>
      <c r="J12182" t="str">
        <f t="shared" si="12518"/>
        <v>03-05</v>
      </c>
      <c r="K12182" t="str">
        <f t="shared" si="12518"/>
        <v>Gestión de servicios públicos municipales</v>
      </c>
      <c r="L12182" s="150">
        <f>+VLOOKUP($E12182,ISP_2018!$B$8:$T$347,15,0)</f>
        <v>0.19354838709677419</v>
      </c>
      <c r="M12182" s="142" t="str">
        <f>+VLOOKUP($E12182,ISP_2018!$B$8:$T$347,16,0)</f>
        <v>Bajo</v>
      </c>
    </row>
    <row r="12183" spans="1:13" x14ac:dyDescent="0.3">
      <c r="A12183" s="139">
        <f t="shared" si="12475"/>
        <v>321</v>
      </c>
      <c r="B12183" s="148">
        <f t="shared" si="12477"/>
        <v>17</v>
      </c>
      <c r="D12183" s="149" t="str">
        <f>+VLOOKUP($A12183,mUNICIPIOS!$B$4:$F$343,2,0)</f>
        <v>Jalapa</v>
      </c>
      <c r="E12183" s="149">
        <f>+VLOOKUP($A12183,mUNICIPIOS!$B$4:$F$343,3,0)</f>
        <v>2105</v>
      </c>
      <c r="F12183" s="149" t="str">
        <f>+VLOOKUP($A12183,mUNICIPIOS!$B$4:$F$343,4,0)</f>
        <v>San Carlos Alzatate</v>
      </c>
      <c r="G12183" s="139" t="str">
        <f t="shared" ref="G12183:K12183" si="12519">+G12145</f>
        <v>03</v>
      </c>
      <c r="H12183" t="str">
        <f t="shared" si="12519"/>
        <v>ISP</v>
      </c>
      <c r="I12183" t="str">
        <f t="shared" si="12519"/>
        <v>Índice de Servicios Públicos</v>
      </c>
      <c r="J12183" t="str">
        <f t="shared" si="12519"/>
        <v>INDICE</v>
      </c>
      <c r="K12183">
        <f t="shared" si="12519"/>
        <v>0</v>
      </c>
      <c r="L12183" s="150">
        <f>+VLOOKUP($E12183,ISP_2018!$B$8:$T$347,18,0)</f>
        <v>0.42395377409967261</v>
      </c>
      <c r="M12183" s="142" t="str">
        <f>+VLOOKUP($E12183,ISP_2018!$B$8:$T$347,19,0)</f>
        <v>Medio</v>
      </c>
    </row>
    <row r="12184" spans="1:13" x14ac:dyDescent="0.3">
      <c r="A12184" s="139">
        <f t="shared" si="12475"/>
        <v>321</v>
      </c>
      <c r="B12184" s="148">
        <f t="shared" si="12477"/>
        <v>18</v>
      </c>
      <c r="D12184" s="149" t="str">
        <f>+VLOOKUP($A12184,mUNICIPIOS!$B$4:$F$343,2,0)</f>
        <v>Jalapa</v>
      </c>
      <c r="E12184" s="149">
        <f>+VLOOKUP($A12184,mUNICIPIOS!$B$4:$F$343,3,0)</f>
        <v>2105</v>
      </c>
      <c r="F12184" s="149" t="str">
        <f>+VLOOKUP($A12184,mUNICIPIOS!$B$4:$F$343,4,0)</f>
        <v>San Carlos Alzatate</v>
      </c>
      <c r="G12184" s="139" t="str">
        <f t="shared" ref="G12184:K12184" si="12520">+G12146</f>
        <v>04</v>
      </c>
      <c r="H12184" t="str">
        <f t="shared" si="12520"/>
        <v>IGA</v>
      </c>
      <c r="I12184" t="str">
        <f t="shared" si="12520"/>
        <v>Índice de Gestión Administrativa</v>
      </c>
      <c r="J12184" t="str">
        <f t="shared" si="12520"/>
        <v>04-01</v>
      </c>
      <c r="K12184" t="str">
        <f t="shared" si="12520"/>
        <v>Existencia de elementos de atención municipal orientada al vecino</v>
      </c>
      <c r="L12184" s="150">
        <f>+VLOOKUP($E12184,IGA_2018!$B$8:$N$347,3,0)</f>
        <v>0.25</v>
      </c>
      <c r="M12184" s="142" t="str">
        <f>+VLOOKUP($E12184,IGA_2018!$B$8:$N$347,4,0)</f>
        <v>Medio bajo</v>
      </c>
    </row>
    <row r="12185" spans="1:13" x14ac:dyDescent="0.3">
      <c r="A12185" s="139">
        <f t="shared" si="12475"/>
        <v>321</v>
      </c>
      <c r="B12185" s="148">
        <f t="shared" si="12477"/>
        <v>19</v>
      </c>
      <c r="D12185" s="149" t="str">
        <f>+VLOOKUP($A12185,mUNICIPIOS!$B$4:$F$343,2,0)</f>
        <v>Jalapa</v>
      </c>
      <c r="E12185" s="149">
        <f>+VLOOKUP($A12185,mUNICIPIOS!$B$4:$F$343,3,0)</f>
        <v>2105</v>
      </c>
      <c r="F12185" s="149" t="str">
        <f>+VLOOKUP($A12185,mUNICIPIOS!$B$4:$F$343,4,0)</f>
        <v>San Carlos Alzatate</v>
      </c>
      <c r="G12185" s="139" t="str">
        <f t="shared" ref="G12185:K12185" si="12521">+G12147</f>
        <v>04</v>
      </c>
      <c r="H12185" t="str">
        <f t="shared" si="12521"/>
        <v>IGA</v>
      </c>
      <c r="I12185" t="str">
        <f t="shared" si="12521"/>
        <v>Índice de Gestión Administrativa</v>
      </c>
      <c r="J12185" t="str">
        <f t="shared" si="12521"/>
        <v>04-02</v>
      </c>
      <c r="K12185" t="str">
        <f t="shared" si="12521"/>
        <v>Gestión del recurso humano.</v>
      </c>
      <c r="L12185" s="150">
        <f>+VLOOKUP($E12185,IGA_2018!$B$8:$N$347,6,0)</f>
        <v>0.49549317537986109</v>
      </c>
      <c r="M12185" s="142" t="str">
        <f>+VLOOKUP($E12185,IGA_2018!$B$8:$N$347,7,0)</f>
        <v>Medio</v>
      </c>
    </row>
    <row r="12186" spans="1:13" x14ac:dyDescent="0.3">
      <c r="A12186" s="139">
        <f t="shared" si="12475"/>
        <v>321</v>
      </c>
      <c r="B12186" s="148">
        <f t="shared" si="12477"/>
        <v>20</v>
      </c>
      <c r="D12186" s="149" t="str">
        <f>+VLOOKUP($A12186,mUNICIPIOS!$B$4:$F$343,2,0)</f>
        <v>Jalapa</v>
      </c>
      <c r="E12186" s="149">
        <f>+VLOOKUP($A12186,mUNICIPIOS!$B$4:$F$343,3,0)</f>
        <v>2105</v>
      </c>
      <c r="F12186" s="149" t="str">
        <f>+VLOOKUP($A12186,mUNICIPIOS!$B$4:$F$343,4,0)</f>
        <v>San Carlos Alzatate</v>
      </c>
      <c r="G12186" s="139" t="str">
        <f t="shared" ref="G12186:K12186" si="12522">+G12148</f>
        <v>04</v>
      </c>
      <c r="H12186" t="str">
        <f t="shared" si="12522"/>
        <v>IGA</v>
      </c>
      <c r="I12186" t="str">
        <f t="shared" si="12522"/>
        <v>Índice de Gestión Administrativa</v>
      </c>
      <c r="J12186" t="str">
        <f t="shared" si="12522"/>
        <v>04-03</v>
      </c>
      <c r="K12186" t="str">
        <f t="shared" si="12522"/>
        <v>Existencia de oficinas municipales con instrumentos de gestión.</v>
      </c>
      <c r="L12186" s="150">
        <f>+VLOOKUP($E12186,IGA_2018!$B$8:$N$347,9,0)</f>
        <v>1</v>
      </c>
      <c r="M12186" s="142" t="str">
        <f>+VLOOKUP($E12186,IGA_2018!$B$8:$N$347,10,0)</f>
        <v>Alto</v>
      </c>
    </row>
    <row r="12187" spans="1:13" x14ac:dyDescent="0.3">
      <c r="A12187" s="139">
        <f t="shared" si="12475"/>
        <v>321</v>
      </c>
      <c r="B12187" s="148">
        <f t="shared" si="12477"/>
        <v>21</v>
      </c>
      <c r="D12187" s="149" t="str">
        <f>+VLOOKUP($A12187,mUNICIPIOS!$B$4:$F$343,2,0)</f>
        <v>Jalapa</v>
      </c>
      <c r="E12187" s="149">
        <f>+VLOOKUP($A12187,mUNICIPIOS!$B$4:$F$343,3,0)</f>
        <v>2105</v>
      </c>
      <c r="F12187" s="149" t="str">
        <f>+VLOOKUP($A12187,mUNICIPIOS!$B$4:$F$343,4,0)</f>
        <v>San Carlos Alzatate</v>
      </c>
      <c r="G12187" s="139" t="str">
        <f t="shared" ref="G12187:K12187" si="12523">+G12149</f>
        <v>04</v>
      </c>
      <c r="H12187" t="str">
        <f t="shared" si="12523"/>
        <v>IGA</v>
      </c>
      <c r="I12187" t="str">
        <f t="shared" si="12523"/>
        <v>Índice de Gestión Administrativa</v>
      </c>
      <c r="J12187" t="str">
        <f t="shared" si="12523"/>
        <v>INDICE</v>
      </c>
      <c r="K12187">
        <f t="shared" si="12523"/>
        <v>0</v>
      </c>
      <c r="L12187" s="150">
        <f>+VLOOKUP($E12187,IGA_2018!$B$8:$N$347,12,0)</f>
        <v>0.59842261138295139</v>
      </c>
      <c r="M12187" s="142" t="str">
        <f>+VLOOKUP($E12187,IGA_2018!$B$8:$N$347,13,0)</f>
        <v>Medio</v>
      </c>
    </row>
    <row r="12188" spans="1:13" x14ac:dyDescent="0.3">
      <c r="A12188" s="139">
        <f t="shared" si="12475"/>
        <v>321</v>
      </c>
      <c r="B12188" s="148">
        <f t="shared" si="12477"/>
        <v>22</v>
      </c>
      <c r="D12188" s="149" t="str">
        <f>+VLOOKUP($A12188,mUNICIPIOS!$B$4:$F$343,2,0)</f>
        <v>Jalapa</v>
      </c>
      <c r="E12188" s="149">
        <f>+VLOOKUP($A12188,mUNICIPIOS!$B$4:$F$343,3,0)</f>
        <v>2105</v>
      </c>
      <c r="F12188" s="149" t="str">
        <f>+VLOOKUP($A12188,mUNICIPIOS!$B$4:$F$343,4,0)</f>
        <v>San Carlos Alzatate</v>
      </c>
      <c r="G12188" s="139" t="str">
        <f t="shared" ref="G12188:K12188" si="12524">+G12150</f>
        <v>05</v>
      </c>
      <c r="H12188" t="str">
        <f t="shared" si="12524"/>
        <v>IGF</v>
      </c>
      <c r="I12188" t="str">
        <f t="shared" si="12524"/>
        <v>Índice de Gestión Financiera</v>
      </c>
      <c r="J12188" t="str">
        <f t="shared" si="12524"/>
        <v>05-01</v>
      </c>
      <c r="K12188" t="str">
        <f t="shared" si="12524"/>
        <v>Autonomía financiera municipal</v>
      </c>
      <c r="L12188" s="150">
        <f>+VLOOKUP($E12188,IGF_2018!$B$8:$Z$347,3,0)</f>
        <v>2.4545491995457407E-2</v>
      </c>
      <c r="M12188" s="142" t="str">
        <f>+VLOOKUP($E12188,IGF_2018!$B$8:$Z$347,4,0)</f>
        <v>Bajo</v>
      </c>
    </row>
    <row r="12189" spans="1:13" x14ac:dyDescent="0.3">
      <c r="A12189" s="139">
        <f t="shared" si="12475"/>
        <v>321</v>
      </c>
      <c r="B12189" s="148">
        <f t="shared" si="12477"/>
        <v>23</v>
      </c>
      <c r="D12189" s="149" t="str">
        <f>+VLOOKUP($A12189,mUNICIPIOS!$B$4:$F$343,2,0)</f>
        <v>Jalapa</v>
      </c>
      <c r="E12189" s="149">
        <f>+VLOOKUP($A12189,mUNICIPIOS!$B$4:$F$343,3,0)</f>
        <v>2105</v>
      </c>
      <c r="F12189" s="149" t="str">
        <f>+VLOOKUP($A12189,mUNICIPIOS!$B$4:$F$343,4,0)</f>
        <v>San Carlos Alzatate</v>
      </c>
      <c r="G12189" s="139" t="str">
        <f t="shared" ref="G12189:K12189" si="12525">+G12151</f>
        <v>05</v>
      </c>
      <c r="H12189" t="str">
        <f t="shared" si="12525"/>
        <v>IGF</v>
      </c>
      <c r="I12189" t="str">
        <f t="shared" si="12525"/>
        <v>Índice de Gestión Financiera</v>
      </c>
      <c r="J12189" t="str">
        <f t="shared" si="12525"/>
        <v>05-02</v>
      </c>
      <c r="K12189" t="str">
        <f t="shared" si="12525"/>
        <v xml:space="preserve">Ingresos propios por habitante -sin regalías- </v>
      </c>
      <c r="L12189" s="150">
        <f>+VLOOKUP($E12189,IGF_2018!$B$8:$Z$347,6,0)</f>
        <v>1.5321182124545866E-2</v>
      </c>
      <c r="M12189" s="142" t="str">
        <f>+VLOOKUP($E12189,IGF_2018!$B$8:$Z$347,7,0)</f>
        <v>Bajo</v>
      </c>
    </row>
    <row r="12190" spans="1:13" x14ac:dyDescent="0.3">
      <c r="A12190" s="139">
        <f t="shared" si="12475"/>
        <v>321</v>
      </c>
      <c r="B12190" s="148">
        <f t="shared" si="12477"/>
        <v>24</v>
      </c>
      <c r="D12190" s="149" t="str">
        <f>+VLOOKUP($A12190,mUNICIPIOS!$B$4:$F$343,2,0)</f>
        <v>Jalapa</v>
      </c>
      <c r="E12190" s="149">
        <f>+VLOOKUP($A12190,mUNICIPIOS!$B$4:$F$343,3,0)</f>
        <v>2105</v>
      </c>
      <c r="F12190" s="149" t="str">
        <f>+VLOOKUP($A12190,mUNICIPIOS!$B$4:$F$343,4,0)</f>
        <v>San Carlos Alzatate</v>
      </c>
      <c r="G12190" s="139" t="str">
        <f t="shared" ref="G12190:K12190" si="12526">+G12152</f>
        <v>05</v>
      </c>
      <c r="H12190" t="str">
        <f t="shared" si="12526"/>
        <v>IGF</v>
      </c>
      <c r="I12190" t="str">
        <f t="shared" si="12526"/>
        <v>Índice de Gestión Financiera</v>
      </c>
      <c r="J12190" t="str">
        <f t="shared" si="12526"/>
        <v>05-03</v>
      </c>
      <c r="K12190" t="str">
        <f t="shared" si="12526"/>
        <v>Ingresos del IUSI en relación a los ingresos propios -sin regalías-</v>
      </c>
      <c r="L12190" s="150">
        <f>+VLOOKUP($E12190,IGF_2018!$B$8:$Z$347,9,0)</f>
        <v>0</v>
      </c>
      <c r="M12190" s="142" t="str">
        <f>+VLOOKUP($E12190,IGF_2018!$B$8:$Z$347,10,0)</f>
        <v>Bajo</v>
      </c>
    </row>
    <row r="12191" spans="1:13" x14ac:dyDescent="0.3">
      <c r="A12191" s="139">
        <f t="shared" si="12475"/>
        <v>321</v>
      </c>
      <c r="B12191" s="148">
        <f t="shared" si="12477"/>
        <v>25</v>
      </c>
      <c r="D12191" s="149" t="str">
        <f>+VLOOKUP($A12191,mUNICIPIOS!$B$4:$F$343,2,0)</f>
        <v>Jalapa</v>
      </c>
      <c r="E12191" s="149">
        <f>+VLOOKUP($A12191,mUNICIPIOS!$B$4:$F$343,3,0)</f>
        <v>2105</v>
      </c>
      <c r="F12191" s="149" t="str">
        <f>+VLOOKUP($A12191,mUNICIPIOS!$B$4:$F$343,4,0)</f>
        <v>San Carlos Alzatate</v>
      </c>
      <c r="G12191" s="139" t="str">
        <f t="shared" ref="G12191:K12191" si="12527">+G12153</f>
        <v>05</v>
      </c>
      <c r="H12191" t="str">
        <f t="shared" si="12527"/>
        <v>IGF</v>
      </c>
      <c r="I12191" t="str">
        <f t="shared" si="12527"/>
        <v>Índice de Gestión Financiera</v>
      </c>
      <c r="J12191" t="str">
        <f t="shared" si="12527"/>
        <v>05-04</v>
      </c>
      <c r="K12191" t="str">
        <f t="shared" si="12527"/>
        <v>Inversión anual en capital fijo por habitante</v>
      </c>
      <c r="L12191" s="150">
        <f>+VLOOKUP($E12191,IGF_2018!$B$8:$Z$347,12,0)</f>
        <v>9.1381856642870296E-2</v>
      </c>
      <c r="M12191" s="142" t="str">
        <f>+VLOOKUP($E12191,IGF_2018!$B$8:$Z$347,13,0)</f>
        <v>Bajo</v>
      </c>
    </row>
    <row r="12192" spans="1:13" x14ac:dyDescent="0.3">
      <c r="A12192" s="139">
        <f t="shared" si="12475"/>
        <v>321</v>
      </c>
      <c r="B12192" s="148">
        <f t="shared" si="12477"/>
        <v>26</v>
      </c>
      <c r="D12192" s="149" t="str">
        <f>+VLOOKUP($A12192,mUNICIPIOS!$B$4:$F$343,2,0)</f>
        <v>Jalapa</v>
      </c>
      <c r="E12192" s="149">
        <f>+VLOOKUP($A12192,mUNICIPIOS!$B$4:$F$343,3,0)</f>
        <v>2105</v>
      </c>
      <c r="F12192" s="149" t="str">
        <f>+VLOOKUP($A12192,mUNICIPIOS!$B$4:$F$343,4,0)</f>
        <v>San Carlos Alzatate</v>
      </c>
      <c r="G12192" s="139" t="str">
        <f t="shared" ref="G12192:K12192" si="12528">+G12154</f>
        <v>05</v>
      </c>
      <c r="H12192" t="str">
        <f t="shared" si="12528"/>
        <v>IGF</v>
      </c>
      <c r="I12192" t="str">
        <f t="shared" si="12528"/>
        <v>Índice de Gestión Financiera</v>
      </c>
      <c r="J12192" t="str">
        <f t="shared" si="12528"/>
        <v>05-05</v>
      </c>
      <c r="K12192" t="str">
        <f t="shared" si="12528"/>
        <v>Inversión anual en capital fijo con recursos percibidos por ingresos propios</v>
      </c>
      <c r="L12192" s="150">
        <f>+VLOOKUP($E12192,IGF_2018!$B$8:$Z$347,15,0)</f>
        <v>0</v>
      </c>
      <c r="M12192" s="142" t="str">
        <f>+VLOOKUP($E12192,IGF_2018!$B$8:$Z$347,16,0)</f>
        <v>Bajo</v>
      </c>
    </row>
    <row r="12193" spans="1:13" x14ac:dyDescent="0.3">
      <c r="A12193" s="139">
        <f t="shared" si="12475"/>
        <v>321</v>
      </c>
      <c r="B12193" s="148">
        <f t="shared" si="12477"/>
        <v>27</v>
      </c>
      <c r="D12193" s="149" t="str">
        <f>+VLOOKUP($A12193,mUNICIPIOS!$B$4:$F$343,2,0)</f>
        <v>Jalapa</v>
      </c>
      <c r="E12193" s="149">
        <f>+VLOOKUP($A12193,mUNICIPIOS!$B$4:$F$343,3,0)</f>
        <v>2105</v>
      </c>
      <c r="F12193" s="149" t="str">
        <f>+VLOOKUP($A12193,mUNICIPIOS!$B$4:$F$343,4,0)</f>
        <v>San Carlos Alzatate</v>
      </c>
      <c r="G12193" s="139" t="str">
        <f t="shared" ref="G12193:K12193" si="12529">+G12155</f>
        <v>05</v>
      </c>
      <c r="H12193" t="str">
        <f t="shared" si="12529"/>
        <v>IGF</v>
      </c>
      <c r="I12193" t="str">
        <f t="shared" si="12529"/>
        <v>Índice de Gestión Financiera</v>
      </c>
      <c r="J12193" t="str">
        <f t="shared" si="12529"/>
        <v>05-06</v>
      </c>
      <c r="K12193" t="str">
        <f t="shared" si="12529"/>
        <v xml:space="preserve">Inversión anual en capital fijo con recursos percibidos por transferencias del Gobierno Central </v>
      </c>
      <c r="L12193" s="150">
        <f>+VLOOKUP($E12193,IGF_2018!$B$8:$Z$347,18,0)</f>
        <v>7.642079936102382E-2</v>
      </c>
      <c r="M12193" s="142" t="str">
        <f>+VLOOKUP($E12193,IGF_2018!$B$8:$Z$347,19,0)</f>
        <v>Bajo</v>
      </c>
    </row>
    <row r="12194" spans="1:13" x14ac:dyDescent="0.3">
      <c r="A12194" s="139">
        <f t="shared" si="12475"/>
        <v>321</v>
      </c>
      <c r="B12194" s="148">
        <f t="shared" si="12477"/>
        <v>28</v>
      </c>
      <c r="D12194" s="149" t="str">
        <f>+VLOOKUP($A12194,mUNICIPIOS!$B$4:$F$343,2,0)</f>
        <v>Jalapa</v>
      </c>
      <c r="E12194" s="149">
        <f>+VLOOKUP($A12194,mUNICIPIOS!$B$4:$F$343,3,0)</f>
        <v>2105</v>
      </c>
      <c r="F12194" s="149" t="str">
        <f>+VLOOKUP($A12194,mUNICIPIOS!$B$4:$F$343,4,0)</f>
        <v>San Carlos Alzatate</v>
      </c>
      <c r="G12194" s="139" t="str">
        <f t="shared" ref="G12194:K12194" si="12530">+G12156</f>
        <v>05</v>
      </c>
      <c r="H12194" t="str">
        <f t="shared" si="12530"/>
        <v>IGF</v>
      </c>
      <c r="I12194" t="str">
        <f t="shared" si="12530"/>
        <v>Índice de Gestión Financiera</v>
      </c>
      <c r="J12194" t="str">
        <f t="shared" si="12530"/>
        <v>05-07</v>
      </c>
      <c r="K12194" t="str">
        <f t="shared" si="12530"/>
        <v>Financiamiento por endeudamiento municipal</v>
      </c>
      <c r="L12194" s="150">
        <f>+VLOOKUP($E12194,IGF_2018!$B$8:$Z$347,21,0)</f>
        <v>1</v>
      </c>
      <c r="M12194" s="142" t="str">
        <f>+VLOOKUP($E12194,IGF_2018!$B$8:$Z$347,22,0)</f>
        <v>Alto</v>
      </c>
    </row>
    <row r="12195" spans="1:13" x14ac:dyDescent="0.3">
      <c r="A12195" s="139">
        <f t="shared" si="12475"/>
        <v>321</v>
      </c>
      <c r="B12195" s="148">
        <f t="shared" si="12477"/>
        <v>29</v>
      </c>
      <c r="D12195" s="149" t="str">
        <f>+VLOOKUP($A12195,mUNICIPIOS!$B$4:$F$343,2,0)</f>
        <v>Jalapa</v>
      </c>
      <c r="E12195" s="149">
        <f>+VLOOKUP($A12195,mUNICIPIOS!$B$4:$F$343,3,0)</f>
        <v>2105</v>
      </c>
      <c r="F12195" s="149" t="str">
        <f>+VLOOKUP($A12195,mUNICIPIOS!$B$4:$F$343,4,0)</f>
        <v>San Carlos Alzatate</v>
      </c>
      <c r="G12195" s="139" t="str">
        <f t="shared" ref="G12195:K12195" si="12531">+G12157</f>
        <v>05</v>
      </c>
      <c r="H12195" t="str">
        <f t="shared" si="12531"/>
        <v>IGF</v>
      </c>
      <c r="I12195" t="str">
        <f t="shared" si="12531"/>
        <v>Índice de Gestión Financiera</v>
      </c>
      <c r="J12195" t="str">
        <f t="shared" si="12531"/>
        <v>INDICE</v>
      </c>
      <c r="K12195">
        <f t="shared" si="12531"/>
        <v>0</v>
      </c>
      <c r="L12195" s="150">
        <f>+VLOOKUP($E12195,IGF_2018!$B$8:$Z$347,24,0)</f>
        <v>0.22475360042439008</v>
      </c>
      <c r="M12195" s="142" t="str">
        <f>+VLOOKUP($E12195,IGF_2018!$B$8:$Z$347,25,0)</f>
        <v>Medio bajo</v>
      </c>
    </row>
    <row r="12196" spans="1:13" x14ac:dyDescent="0.3">
      <c r="A12196" s="139">
        <f t="shared" si="12475"/>
        <v>321</v>
      </c>
      <c r="B12196" s="148">
        <f t="shared" si="12477"/>
        <v>30</v>
      </c>
      <c r="D12196" s="149" t="str">
        <f>+VLOOKUP($A12196,mUNICIPIOS!$B$4:$F$343,2,0)</f>
        <v>Jalapa</v>
      </c>
      <c r="E12196" s="149">
        <f>+VLOOKUP($A12196,mUNICIPIOS!$B$4:$F$343,3,0)</f>
        <v>2105</v>
      </c>
      <c r="F12196" s="149" t="str">
        <f>+VLOOKUP($A12196,mUNICIPIOS!$B$4:$F$343,4,0)</f>
        <v>San Carlos Alzatate</v>
      </c>
      <c r="G12196" s="139" t="str">
        <f t="shared" ref="G12196:K12196" si="12532">+G12158</f>
        <v>06</v>
      </c>
      <c r="H12196" t="str">
        <f t="shared" si="12532"/>
        <v>IGE</v>
      </c>
      <c r="I12196" t="str">
        <f t="shared" si="12532"/>
        <v>Índice de Gestión Estratégica</v>
      </c>
      <c r="J12196" t="str">
        <f t="shared" si="12532"/>
        <v>06-01</v>
      </c>
      <c r="K12196" t="str">
        <f t="shared" si="12532"/>
        <v>Ejecución del Plan Operativo Anual  (POA)</v>
      </c>
      <c r="L12196" s="150">
        <f>+VLOOKUP($E12196,IGE_2018!$B$8:$Z$347,3,0)</f>
        <v>0.40178536055722519</v>
      </c>
      <c r="M12196" s="142" t="str">
        <f>+VLOOKUP($E12196,IGE_2018!$B$8:$Z$347,4,0)</f>
        <v>Medio</v>
      </c>
    </row>
    <row r="12197" spans="1:13" x14ac:dyDescent="0.3">
      <c r="A12197" s="139">
        <f t="shared" si="12475"/>
        <v>321</v>
      </c>
      <c r="B12197" s="148">
        <f t="shared" si="12477"/>
        <v>31</v>
      </c>
      <c r="D12197" s="149" t="str">
        <f>+VLOOKUP($A12197,mUNICIPIOS!$B$4:$F$343,2,0)</f>
        <v>Jalapa</v>
      </c>
      <c r="E12197" s="149">
        <f>+VLOOKUP($A12197,mUNICIPIOS!$B$4:$F$343,3,0)</f>
        <v>2105</v>
      </c>
      <c r="F12197" s="149" t="str">
        <f>+VLOOKUP($A12197,mUNICIPIOS!$B$4:$F$343,4,0)</f>
        <v>San Carlos Alzatate</v>
      </c>
      <c r="G12197" s="139" t="str">
        <f t="shared" ref="G12197:K12197" si="12533">+G12159</f>
        <v>06</v>
      </c>
      <c r="H12197" t="str">
        <f t="shared" si="12533"/>
        <v>IGE</v>
      </c>
      <c r="I12197" t="str">
        <f t="shared" si="12533"/>
        <v>Índice de Gestión Estratégica</v>
      </c>
      <c r="J12197" t="str">
        <f t="shared" si="12533"/>
        <v>06-02</v>
      </c>
      <c r="K12197" t="str">
        <f t="shared" si="12533"/>
        <v>Relación Plan de Desarrollo Municipal y Ordenamiento Territorial (PDM-OT) - Plan Estratégico Institucional (PEI) - Plan Operativo Multianual (POM) - Plan Operativo Anual (POA)</v>
      </c>
      <c r="L12197" s="150">
        <f>+VLOOKUP($E12197,IGE_2018!$B$8:$Z$347,6,0)</f>
        <v>0.63279220779220779</v>
      </c>
      <c r="M12197" s="142" t="str">
        <f>+VLOOKUP($E12197,IGE_2018!$B$8:$Z$347,7,0)</f>
        <v>Medio alto</v>
      </c>
    </row>
    <row r="12198" spans="1:13" x14ac:dyDescent="0.3">
      <c r="A12198" s="139">
        <f t="shared" si="12475"/>
        <v>321</v>
      </c>
      <c r="B12198" s="148">
        <f t="shared" si="12477"/>
        <v>32</v>
      </c>
      <c r="D12198" s="149" t="str">
        <f>+VLOOKUP($A12198,mUNICIPIOS!$B$4:$F$343,2,0)</f>
        <v>Jalapa</v>
      </c>
      <c r="E12198" s="149">
        <f>+VLOOKUP($A12198,mUNICIPIOS!$B$4:$F$343,3,0)</f>
        <v>2105</v>
      </c>
      <c r="F12198" s="149" t="str">
        <f>+VLOOKUP($A12198,mUNICIPIOS!$B$4:$F$343,4,0)</f>
        <v>San Carlos Alzatate</v>
      </c>
      <c r="G12198" s="139" t="str">
        <f t="shared" ref="G12198:K12198" si="12534">+G12160</f>
        <v>06</v>
      </c>
      <c r="H12198" t="str">
        <f t="shared" si="12534"/>
        <v>IGE</v>
      </c>
      <c r="I12198" t="str">
        <f t="shared" si="12534"/>
        <v>Índice de Gestión Estratégica</v>
      </c>
      <c r="J12198" t="str">
        <f t="shared" si="12534"/>
        <v>06-03</v>
      </c>
      <c r="K12198" t="str">
        <f t="shared" si="12534"/>
        <v>Presupuesto de egresos relacionado a competencias municipales que responden a prioridades nacionales de desarrollo.</v>
      </c>
      <c r="L12198" s="150">
        <f>+VLOOKUP($E12198,IGE_2018!$B$8:$Z$347,9,0)</f>
        <v>9.041378111866552E-2</v>
      </c>
      <c r="M12198" s="142" t="str">
        <f>+VLOOKUP($E12198,IGE_2018!$B$8:$Z$347,10,0)</f>
        <v>Bajo</v>
      </c>
    </row>
    <row r="12199" spans="1:13" x14ac:dyDescent="0.3">
      <c r="A12199" s="139">
        <f t="shared" si="12475"/>
        <v>321</v>
      </c>
      <c r="B12199" s="148">
        <f t="shared" si="12477"/>
        <v>33</v>
      </c>
      <c r="D12199" s="149" t="str">
        <f>+VLOOKUP($A12199,mUNICIPIOS!$B$4:$F$343,2,0)</f>
        <v>Jalapa</v>
      </c>
      <c r="E12199" s="149">
        <f>+VLOOKUP($A12199,mUNICIPIOS!$B$4:$F$343,3,0)</f>
        <v>2105</v>
      </c>
      <c r="F12199" s="149" t="str">
        <f>+VLOOKUP($A12199,mUNICIPIOS!$B$4:$F$343,4,0)</f>
        <v>San Carlos Alzatate</v>
      </c>
      <c r="G12199" s="139" t="str">
        <f t="shared" ref="G12199:K12199" si="12535">+G12161</f>
        <v>06</v>
      </c>
      <c r="H12199" t="str">
        <f t="shared" si="12535"/>
        <v>IGE</v>
      </c>
      <c r="I12199" t="str">
        <f t="shared" si="12535"/>
        <v>Índice de Gestión Estratégica</v>
      </c>
      <c r="J12199" t="str">
        <f t="shared" si="12535"/>
        <v>06-04</v>
      </c>
      <c r="K12199" t="str">
        <f t="shared" si="12535"/>
        <v>Institucionalización de la gestión ordenada del territorio</v>
      </c>
      <c r="L12199" s="150">
        <f>+VLOOKUP($E12199,IGE_2018!$B$8:$Z$347,12,0)</f>
        <v>0.2</v>
      </c>
      <c r="M12199" s="142" t="str">
        <f>+VLOOKUP($E12199,IGE_2018!$B$8:$Z$347,13,0)</f>
        <v>Bajo</v>
      </c>
    </row>
    <row r="12200" spans="1:13" x14ac:dyDescent="0.3">
      <c r="A12200" s="139">
        <f t="shared" si="12475"/>
        <v>321</v>
      </c>
      <c r="B12200" s="148">
        <f t="shared" si="12477"/>
        <v>34</v>
      </c>
      <c r="D12200" s="149" t="str">
        <f>+VLOOKUP($A12200,mUNICIPIOS!$B$4:$F$343,2,0)</f>
        <v>Jalapa</v>
      </c>
      <c r="E12200" s="149">
        <f>+VLOOKUP($A12200,mUNICIPIOS!$B$4:$F$343,3,0)</f>
        <v>2105</v>
      </c>
      <c r="F12200" s="149" t="str">
        <f>+VLOOKUP($A12200,mUNICIPIOS!$B$4:$F$343,4,0)</f>
        <v>San Carlos Alzatate</v>
      </c>
      <c r="G12200" s="139" t="str">
        <f t="shared" ref="G12200:K12200" si="12536">+G12162</f>
        <v>06</v>
      </c>
      <c r="H12200" t="str">
        <f t="shared" si="12536"/>
        <v>IGE</v>
      </c>
      <c r="I12200" t="str">
        <f t="shared" si="12536"/>
        <v>Índice de Gestión Estratégica</v>
      </c>
      <c r="J12200" t="str">
        <f t="shared" si="12536"/>
        <v>06-05</v>
      </c>
      <c r="K12200" t="str">
        <f t="shared" si="12536"/>
        <v>Acciones para la gestión ordenada del territorio</v>
      </c>
      <c r="L12200" s="150">
        <f>+VLOOKUP($E12200,IGE_2018!$B$8:$Z$347,15,0)</f>
        <v>0.52800000000000014</v>
      </c>
      <c r="M12200" s="142" t="str">
        <f>+VLOOKUP($E12200,IGE_2018!$B$8:$Z$347,16,0)</f>
        <v>Medio</v>
      </c>
    </row>
    <row r="12201" spans="1:13" x14ac:dyDescent="0.3">
      <c r="A12201" s="139">
        <f t="shared" si="12475"/>
        <v>321</v>
      </c>
      <c r="B12201" s="148">
        <f t="shared" si="12477"/>
        <v>35</v>
      </c>
      <c r="D12201" s="149" t="str">
        <f>+VLOOKUP($A12201,mUNICIPIOS!$B$4:$F$343,2,0)</f>
        <v>Jalapa</v>
      </c>
      <c r="E12201" s="149">
        <f>+VLOOKUP($A12201,mUNICIPIOS!$B$4:$F$343,3,0)</f>
        <v>2105</v>
      </c>
      <c r="F12201" s="149" t="str">
        <f>+VLOOKUP($A12201,mUNICIPIOS!$B$4:$F$343,4,0)</f>
        <v>San Carlos Alzatate</v>
      </c>
      <c r="G12201" s="139" t="str">
        <f t="shared" ref="G12201:K12201" si="12537">+G12163</f>
        <v>06</v>
      </c>
      <c r="H12201" t="str">
        <f t="shared" si="12537"/>
        <v>IGE</v>
      </c>
      <c r="I12201" t="str">
        <f t="shared" si="12537"/>
        <v>Índice de Gestión Estratégica</v>
      </c>
      <c r="J12201" t="str">
        <f t="shared" si="12537"/>
        <v>06-06</v>
      </c>
      <c r="K12201" t="str">
        <f t="shared" si="12537"/>
        <v>Gestión de riesgo en la formulación de proyectos derivados de la planificación operativa anual</v>
      </c>
      <c r="L12201" s="150">
        <f>+VLOOKUP($E12201,IGE_2018!$B$8:$Z$347,18,0)</f>
        <v>0</v>
      </c>
      <c r="M12201" s="142" t="str">
        <f>+VLOOKUP($E12201,IGE_2018!$B$8:$Z$347,19,0)</f>
        <v>Bajo</v>
      </c>
    </row>
    <row r="12202" spans="1:13" x14ac:dyDescent="0.3">
      <c r="A12202" s="139">
        <f t="shared" si="12475"/>
        <v>321</v>
      </c>
      <c r="B12202" s="148">
        <f t="shared" si="12477"/>
        <v>36</v>
      </c>
      <c r="D12202" s="149" t="str">
        <f>+VLOOKUP($A12202,mUNICIPIOS!$B$4:$F$343,2,0)</f>
        <v>Jalapa</v>
      </c>
      <c r="E12202" s="149">
        <f>+VLOOKUP($A12202,mUNICIPIOS!$B$4:$F$343,3,0)</f>
        <v>2105</v>
      </c>
      <c r="F12202" s="149" t="str">
        <f>+VLOOKUP($A12202,mUNICIPIOS!$B$4:$F$343,4,0)</f>
        <v>San Carlos Alzatate</v>
      </c>
      <c r="G12202" s="139" t="str">
        <f t="shared" ref="G12202:K12202" si="12538">+G12164</f>
        <v>06</v>
      </c>
      <c r="H12202" t="str">
        <f t="shared" si="12538"/>
        <v>IGE</v>
      </c>
      <c r="I12202" t="str">
        <f t="shared" si="12538"/>
        <v>Índice de Gestión Estratégica</v>
      </c>
      <c r="J12202" t="str">
        <f t="shared" si="12538"/>
        <v>06-07</v>
      </c>
      <c r="K12202" t="str">
        <f t="shared" si="12538"/>
        <v>Ingresos por servicios ambientales en relación a los ingresos propios sin regalías</v>
      </c>
      <c r="L12202" s="150">
        <f>+VLOOKUP($E12202,IGE_2018!$B$8:$Z$347,21,0)</f>
        <v>0</v>
      </c>
      <c r="M12202" s="142" t="str">
        <f>+VLOOKUP($E12202,IGE_2018!$B$8:$Z$347,22,0)</f>
        <v>Bajo</v>
      </c>
    </row>
    <row r="12203" spans="1:13" x14ac:dyDescent="0.3">
      <c r="A12203" s="139">
        <f t="shared" si="12475"/>
        <v>321</v>
      </c>
      <c r="B12203" s="148">
        <f t="shared" si="12477"/>
        <v>37</v>
      </c>
      <c r="D12203" s="149" t="str">
        <f>+VLOOKUP($A12203,mUNICIPIOS!$B$4:$F$343,2,0)</f>
        <v>Jalapa</v>
      </c>
      <c r="E12203" s="149">
        <f>+VLOOKUP($A12203,mUNICIPIOS!$B$4:$F$343,3,0)</f>
        <v>2105</v>
      </c>
      <c r="F12203" s="149" t="str">
        <f>+VLOOKUP($A12203,mUNICIPIOS!$B$4:$F$343,4,0)</f>
        <v>San Carlos Alzatate</v>
      </c>
      <c r="G12203" s="139" t="str">
        <f t="shared" ref="G12203:K12203" si="12539">+G12165</f>
        <v>06</v>
      </c>
      <c r="H12203" t="str">
        <f t="shared" si="12539"/>
        <v>IGE</v>
      </c>
      <c r="I12203" t="str">
        <f t="shared" si="12539"/>
        <v>Índice de Gestión Estratégica</v>
      </c>
      <c r="J12203" t="str">
        <f t="shared" si="12539"/>
        <v>INDICE</v>
      </c>
      <c r="K12203">
        <f t="shared" si="12539"/>
        <v>0</v>
      </c>
      <c r="L12203" s="150">
        <f>+VLOOKUP($E12203,IGE_2018!$B$8:$Z$347,24,0)</f>
        <v>0.2769900805320813</v>
      </c>
      <c r="M12203" s="142" t="str">
        <f>+VLOOKUP($E12203,IGE_2018!$B$8:$Z$347,25,0)</f>
        <v>Medio bajo</v>
      </c>
    </row>
    <row r="12204" spans="1:13" x14ac:dyDescent="0.3">
      <c r="A12204" s="139">
        <f t="shared" si="12475"/>
        <v>321</v>
      </c>
      <c r="B12204" s="148">
        <f t="shared" si="12477"/>
        <v>38</v>
      </c>
      <c r="D12204" s="149" t="str">
        <f>+VLOOKUP($A12204,mUNICIPIOS!$B$4:$F$343,2,0)</f>
        <v>Jalapa</v>
      </c>
      <c r="E12204" s="149">
        <f>+VLOOKUP($A12204,mUNICIPIOS!$B$4:$F$343,3,0)</f>
        <v>2105</v>
      </c>
      <c r="F12204" s="149" t="str">
        <f>+VLOOKUP($A12204,mUNICIPIOS!$B$4:$F$343,4,0)</f>
        <v>San Carlos Alzatate</v>
      </c>
      <c r="G12204" s="139" t="str">
        <f t="shared" ref="G12204:K12204" si="12540">+G12166</f>
        <v>RANKING</v>
      </c>
      <c r="H12204" t="str">
        <f t="shared" si="12540"/>
        <v>RGM</v>
      </c>
      <c r="I12204" t="str">
        <f t="shared" si="12540"/>
        <v>Ranking de la Gestión Municipal 2018</v>
      </c>
      <c r="J12204" t="str">
        <f t="shared" si="12540"/>
        <v>RANKING</v>
      </c>
      <c r="K12204">
        <f t="shared" si="12540"/>
        <v>0</v>
      </c>
      <c r="L12204" s="151">
        <f>+VLOOKUP($E12204,Resultados_generales!$C$8:$AE$347,27,0)</f>
        <v>0.44738524246156708</v>
      </c>
      <c r="M12204" t="str">
        <f>+VLOOKUP($E12204,Resultados_generales!$C$8:$AE$347,28,0)</f>
        <v>Medio</v>
      </c>
    </row>
    <row r="12205" spans="1:13" x14ac:dyDescent="0.3">
      <c r="A12205" s="139">
        <f t="shared" ref="A12205:A12268" si="12541">+IF(B12204=38,A12204+1,A12204)</f>
        <v>322</v>
      </c>
      <c r="B12205" s="148">
        <f t="shared" si="12477"/>
        <v>1</v>
      </c>
      <c r="D12205" s="149" t="str">
        <f>+VLOOKUP($A12205,mUNICIPIOS!$B$4:$F$343,2,0)</f>
        <v>Jalapa</v>
      </c>
      <c r="E12205" s="149">
        <f>+VLOOKUP($A12205,mUNICIPIOS!$B$4:$F$343,3,0)</f>
        <v>2106</v>
      </c>
      <c r="F12205" s="149" t="str">
        <f>+VLOOKUP($A12205,mUNICIPIOS!$B$4:$F$343,4,0)</f>
        <v>Monjas</v>
      </c>
      <c r="G12205" s="139" t="str">
        <f t="shared" ref="G12205:K12205" si="12542">+G12167</f>
        <v>01</v>
      </c>
      <c r="H12205" t="str">
        <f t="shared" si="12542"/>
        <v>IPC</v>
      </c>
      <c r="I12205" t="str">
        <f t="shared" si="12542"/>
        <v>Índice de Participación Ciudadana</v>
      </c>
      <c r="J12205" t="str">
        <f t="shared" si="12542"/>
        <v>01-01</v>
      </c>
      <c r="K12205" t="str">
        <f t="shared" si="12542"/>
        <v>Número de reuniones del COMUDE en el año de la medición.</v>
      </c>
      <c r="L12205" s="150">
        <f>+VLOOKUP($E12205,IPC_2018!$B$8:$T$347,3,0)</f>
        <v>0.83333333333333337</v>
      </c>
      <c r="M12205" s="142" t="str">
        <f>+VLOOKUP($E12205,IPC_2018!$B$8:$T$347,4,0)</f>
        <v>Alto</v>
      </c>
    </row>
    <row r="12206" spans="1:13" x14ac:dyDescent="0.3">
      <c r="A12206" s="139">
        <f t="shared" si="12541"/>
        <v>322</v>
      </c>
      <c r="B12206" s="148">
        <f t="shared" ref="B12206:B12269" si="12543">+B12168</f>
        <v>2</v>
      </c>
      <c r="D12206" s="149" t="str">
        <f>+VLOOKUP($A12206,mUNICIPIOS!$B$4:$F$343,2,0)</f>
        <v>Jalapa</v>
      </c>
      <c r="E12206" s="149">
        <f>+VLOOKUP($A12206,mUNICIPIOS!$B$4:$F$343,3,0)</f>
        <v>2106</v>
      </c>
      <c r="F12206" s="149" t="str">
        <f>+VLOOKUP($A12206,mUNICIPIOS!$B$4:$F$343,4,0)</f>
        <v>Monjas</v>
      </c>
      <c r="G12206" s="139" t="str">
        <f t="shared" ref="G12206:K12206" si="12544">+G12168</f>
        <v>01</v>
      </c>
      <c r="H12206" t="str">
        <f t="shared" si="12544"/>
        <v>IPC</v>
      </c>
      <c r="I12206" t="str">
        <f t="shared" si="12544"/>
        <v>Índice de Participación Ciudadana</v>
      </c>
      <c r="J12206" t="str">
        <f t="shared" si="12544"/>
        <v>01-02</v>
      </c>
      <c r="K12206" t="str">
        <f t="shared" si="12544"/>
        <v>Participación de Alcaldes, Concejales y Síndicos determinados o designados en el COMUDE</v>
      </c>
      <c r="L12206" s="150">
        <f>+VLOOKUP($E12206,IPC_2018!$B$8:$T$347,6,0)</f>
        <v>0.98750000000000004</v>
      </c>
      <c r="M12206" s="142" t="str">
        <f>+VLOOKUP($E12206,IPC_2018!$B$8:$T$347,7,0)</f>
        <v>Alto</v>
      </c>
    </row>
    <row r="12207" spans="1:13" x14ac:dyDescent="0.3">
      <c r="A12207" s="139">
        <f t="shared" si="12541"/>
        <v>322</v>
      </c>
      <c r="B12207" s="148">
        <f t="shared" si="12543"/>
        <v>3</v>
      </c>
      <c r="D12207" s="149" t="str">
        <f>+VLOOKUP($A12207,mUNICIPIOS!$B$4:$F$343,2,0)</f>
        <v>Jalapa</v>
      </c>
      <c r="E12207" s="149">
        <f>+VLOOKUP($A12207,mUNICIPIOS!$B$4:$F$343,3,0)</f>
        <v>2106</v>
      </c>
      <c r="F12207" s="149" t="str">
        <f>+VLOOKUP($A12207,mUNICIPIOS!$B$4:$F$343,4,0)</f>
        <v>Monjas</v>
      </c>
      <c r="G12207" s="139" t="str">
        <f t="shared" ref="G12207:K12207" si="12545">+G12169</f>
        <v>01</v>
      </c>
      <c r="H12207" t="str">
        <f t="shared" si="12545"/>
        <v>IPC</v>
      </c>
      <c r="I12207" t="str">
        <f t="shared" si="12545"/>
        <v>Índice de Participación Ciudadana</v>
      </c>
      <c r="J12207" t="str">
        <f t="shared" si="12545"/>
        <v>01-03</v>
      </c>
      <c r="K12207" t="str">
        <f t="shared" si="12545"/>
        <v>Participación  de organizaciones de jóvenes, mujeres, pueblos mayas, xincas, garífunas, y otras organizaciones en el Comude</v>
      </c>
      <c r="L12207" s="150">
        <f>+VLOOKUP($E12207,IPC_2018!$B$8:$T$347,9,0)</f>
        <v>0.24840182648401826</v>
      </c>
      <c r="M12207" s="142" t="str">
        <f>+VLOOKUP($E12207,IPC_2018!$B$8:$T$347,10,0)</f>
        <v>Medio bajo</v>
      </c>
    </row>
    <row r="12208" spans="1:13" x14ac:dyDescent="0.3">
      <c r="A12208" s="139">
        <f t="shared" si="12541"/>
        <v>322</v>
      </c>
      <c r="B12208" s="148">
        <f t="shared" si="12543"/>
        <v>4</v>
      </c>
      <c r="D12208" s="149" t="str">
        <f>+VLOOKUP($A12208,mUNICIPIOS!$B$4:$F$343,2,0)</f>
        <v>Jalapa</v>
      </c>
      <c r="E12208" s="149">
        <f>+VLOOKUP($A12208,mUNICIPIOS!$B$4:$F$343,3,0)</f>
        <v>2106</v>
      </c>
      <c r="F12208" s="149" t="str">
        <f>+VLOOKUP($A12208,mUNICIPIOS!$B$4:$F$343,4,0)</f>
        <v>Monjas</v>
      </c>
      <c r="G12208" s="139" t="str">
        <f t="shared" ref="G12208:K12208" si="12546">+G12170</f>
        <v>01</v>
      </c>
      <c r="H12208" t="str">
        <f t="shared" si="12546"/>
        <v>IPC</v>
      </c>
      <c r="I12208" t="str">
        <f t="shared" si="12546"/>
        <v>Índice de Participación Ciudadana</v>
      </c>
      <c r="J12208" t="str">
        <f t="shared" si="12546"/>
        <v>01-04</v>
      </c>
      <c r="K12208" t="str">
        <f t="shared" si="12546"/>
        <v>Representatividad territorial del Comude.</v>
      </c>
      <c r="L12208" s="150">
        <f>+VLOOKUP($E12208,IPC_2018!$B$8:$T$347,12,0)</f>
        <v>0.6316279069767442</v>
      </c>
      <c r="M12208" s="142" t="str">
        <f>+VLOOKUP($E12208,IPC_2018!$B$8:$T$347,13,0)</f>
        <v>Medio alto</v>
      </c>
    </row>
    <row r="12209" spans="1:13" x14ac:dyDescent="0.3">
      <c r="A12209" s="139">
        <f t="shared" si="12541"/>
        <v>322</v>
      </c>
      <c r="B12209" s="148">
        <f t="shared" si="12543"/>
        <v>5</v>
      </c>
      <c r="D12209" s="149" t="str">
        <f>+VLOOKUP($A12209,mUNICIPIOS!$B$4:$F$343,2,0)</f>
        <v>Jalapa</v>
      </c>
      <c r="E12209" s="149">
        <f>+VLOOKUP($A12209,mUNICIPIOS!$B$4:$F$343,3,0)</f>
        <v>2106</v>
      </c>
      <c r="F12209" s="149" t="str">
        <f>+VLOOKUP($A12209,mUNICIPIOS!$B$4:$F$343,4,0)</f>
        <v>Monjas</v>
      </c>
      <c r="G12209" s="139" t="str">
        <f t="shared" ref="G12209:K12209" si="12547">+G12171</f>
        <v>01</v>
      </c>
      <c r="H12209" t="str">
        <f t="shared" si="12547"/>
        <v>IPC</v>
      </c>
      <c r="I12209" t="str">
        <f t="shared" si="12547"/>
        <v>Índice de Participación Ciudadana</v>
      </c>
      <c r="J12209" t="str">
        <f t="shared" si="12547"/>
        <v>01-05</v>
      </c>
      <c r="K12209" t="str">
        <f t="shared" si="12547"/>
        <v>Funcionamiento del Comude</v>
      </c>
      <c r="L12209" s="150">
        <f>+VLOOKUP($E12209,IPC_2018!$B$8:$T$347,15,0)</f>
        <v>0.24911660786187864</v>
      </c>
      <c r="M12209" s="142" t="str">
        <f>+VLOOKUP($E12209,IPC_2018!$B$8:$T$347,16,0)</f>
        <v>Medio bajo</v>
      </c>
    </row>
    <row r="12210" spans="1:13" x14ac:dyDescent="0.3">
      <c r="A12210" s="139">
        <f t="shared" si="12541"/>
        <v>322</v>
      </c>
      <c r="B12210" s="148">
        <f t="shared" si="12543"/>
        <v>6</v>
      </c>
      <c r="D12210" s="149" t="str">
        <f>+VLOOKUP($A12210,mUNICIPIOS!$B$4:$F$343,2,0)</f>
        <v>Jalapa</v>
      </c>
      <c r="E12210" s="149">
        <f>+VLOOKUP($A12210,mUNICIPIOS!$B$4:$F$343,3,0)</f>
        <v>2106</v>
      </c>
      <c r="F12210" s="149" t="str">
        <f>+VLOOKUP($A12210,mUNICIPIOS!$B$4:$F$343,4,0)</f>
        <v>Monjas</v>
      </c>
      <c r="G12210" s="139" t="str">
        <f t="shared" ref="G12210:K12210" si="12548">+G12172</f>
        <v>01</v>
      </c>
      <c r="H12210" t="str">
        <f t="shared" si="12548"/>
        <v>IPC</v>
      </c>
      <c r="I12210" t="str">
        <f t="shared" si="12548"/>
        <v>Índice de Participación Ciudadana</v>
      </c>
      <c r="J12210" t="str">
        <f t="shared" si="12548"/>
        <v>INDICE</v>
      </c>
      <c r="K12210">
        <f t="shared" si="12548"/>
        <v>0</v>
      </c>
      <c r="L12210" s="150">
        <f>+VLOOKUP($E12210,IPC_2018!$B$8:$T$347,18,0)</f>
        <v>0.64697611786506293</v>
      </c>
      <c r="M12210" s="142" t="str">
        <f>+VLOOKUP($E12210,IPC_2018!$B$8:$T$347,19,0)</f>
        <v>Medio alto</v>
      </c>
    </row>
    <row r="12211" spans="1:13" x14ac:dyDescent="0.3">
      <c r="A12211" s="139">
        <f t="shared" si="12541"/>
        <v>322</v>
      </c>
      <c r="B12211" s="148">
        <f t="shared" si="12543"/>
        <v>7</v>
      </c>
      <c r="D12211" s="149" t="str">
        <f>+VLOOKUP($A12211,mUNICIPIOS!$B$4:$F$343,2,0)</f>
        <v>Jalapa</v>
      </c>
      <c r="E12211" s="149">
        <f>+VLOOKUP($A12211,mUNICIPIOS!$B$4:$F$343,3,0)</f>
        <v>2106</v>
      </c>
      <c r="F12211" s="149" t="str">
        <f>+VLOOKUP($A12211,mUNICIPIOS!$B$4:$F$343,4,0)</f>
        <v>Monjas</v>
      </c>
      <c r="G12211" s="139" t="str">
        <f t="shared" ref="G12211:K12211" si="12549">+G12173</f>
        <v>02</v>
      </c>
      <c r="H12211" t="str">
        <f t="shared" si="12549"/>
        <v>IIC</v>
      </c>
      <c r="I12211" t="str">
        <f t="shared" si="12549"/>
        <v>Índice de Información a la Ciudadanía</v>
      </c>
      <c r="J12211" t="str">
        <f t="shared" si="12549"/>
        <v>02-01</v>
      </c>
      <c r="K12211" t="str">
        <f t="shared" si="12549"/>
        <v>Rendición de cuentas cuatrimestral y anual al Comude enfocadas en resultados.</v>
      </c>
      <c r="L12211" s="150">
        <f>+VLOOKUP($E12211,IIC_2018!$B$8:$Q$347,3,0)</f>
        <v>0.60000000000000009</v>
      </c>
      <c r="M12211" s="142" t="str">
        <f>+VLOOKUP($E12211,IIC_2018!$B$8:$Q$347,4,0)</f>
        <v>Medio</v>
      </c>
    </row>
    <row r="12212" spans="1:13" x14ac:dyDescent="0.3">
      <c r="A12212" s="139">
        <f t="shared" si="12541"/>
        <v>322</v>
      </c>
      <c r="B12212" s="148">
        <f t="shared" si="12543"/>
        <v>8</v>
      </c>
      <c r="D12212" s="149" t="str">
        <f>+VLOOKUP($A12212,mUNICIPIOS!$B$4:$F$343,2,0)</f>
        <v>Jalapa</v>
      </c>
      <c r="E12212" s="149">
        <f>+VLOOKUP($A12212,mUNICIPIOS!$B$4:$F$343,3,0)</f>
        <v>2106</v>
      </c>
      <c r="F12212" s="149" t="str">
        <f>+VLOOKUP($A12212,mUNICIPIOS!$B$4:$F$343,4,0)</f>
        <v>Monjas</v>
      </c>
      <c r="G12212" s="139" t="str">
        <f t="shared" ref="G12212:K12212" si="12550">+G12174</f>
        <v>02</v>
      </c>
      <c r="H12212" t="str">
        <f t="shared" si="12550"/>
        <v>IIC</v>
      </c>
      <c r="I12212" t="str">
        <f t="shared" si="12550"/>
        <v>Índice de Información a la Ciudadanía</v>
      </c>
      <c r="J12212" t="str">
        <f t="shared" si="12550"/>
        <v>02-02</v>
      </c>
      <c r="K12212" t="str">
        <f t="shared" si="12550"/>
        <v>Información presupuestaria y otra información brindada a la ciudadanía disponible en medios locales de comunicación.</v>
      </c>
      <c r="L12212" s="150">
        <f>+VLOOKUP($E12212,IIC_2018!$B$8:$Q$347,6,0)</f>
        <v>0.375</v>
      </c>
      <c r="M12212" s="142" t="str">
        <f>+VLOOKUP($E12212,IIC_2018!$B$8:$Q$347,7,0)</f>
        <v>Medio bajo</v>
      </c>
    </row>
    <row r="12213" spans="1:13" x14ac:dyDescent="0.3">
      <c r="A12213" s="139">
        <f t="shared" si="12541"/>
        <v>322</v>
      </c>
      <c r="B12213" s="148">
        <f t="shared" si="12543"/>
        <v>9</v>
      </c>
      <c r="D12213" s="149" t="str">
        <f>+VLOOKUP($A12213,mUNICIPIOS!$B$4:$F$343,2,0)</f>
        <v>Jalapa</v>
      </c>
      <c r="E12213" s="149">
        <f>+VLOOKUP($A12213,mUNICIPIOS!$B$4:$F$343,3,0)</f>
        <v>2106</v>
      </c>
      <c r="F12213" s="149" t="str">
        <f>+VLOOKUP($A12213,mUNICIPIOS!$B$4:$F$343,4,0)</f>
        <v>Monjas</v>
      </c>
      <c r="G12213" s="139" t="str">
        <f t="shared" ref="G12213:K12213" si="12551">+G12175</f>
        <v>02</v>
      </c>
      <c r="H12213" t="str">
        <f t="shared" si="12551"/>
        <v>IIC</v>
      </c>
      <c r="I12213" t="str">
        <f t="shared" si="12551"/>
        <v>Índice de Información a la Ciudadanía</v>
      </c>
      <c r="J12213" t="str">
        <f t="shared" si="12551"/>
        <v>02-03</v>
      </c>
      <c r="K12213" t="str">
        <f t="shared" si="12551"/>
        <v>Información pública de oficio actualizada y disponible de acuerdo a la LAIP y uso de internet.</v>
      </c>
      <c r="L12213" s="150">
        <f>+VLOOKUP($E12213,IIC_2018!$B$8:$Q$347,9,0)</f>
        <v>0.99999999999999989</v>
      </c>
      <c r="M12213" s="142" t="str">
        <f>+VLOOKUP($E12213,IIC_2018!$B$8:$Q$347,10,0)</f>
        <v>Alto</v>
      </c>
    </row>
    <row r="12214" spans="1:13" x14ac:dyDescent="0.3">
      <c r="A12214" s="139">
        <f t="shared" si="12541"/>
        <v>322</v>
      </c>
      <c r="B12214" s="148">
        <f t="shared" si="12543"/>
        <v>10</v>
      </c>
      <c r="D12214" s="149" t="str">
        <f>+VLOOKUP($A12214,mUNICIPIOS!$B$4:$F$343,2,0)</f>
        <v>Jalapa</v>
      </c>
      <c r="E12214" s="149">
        <f>+VLOOKUP($A12214,mUNICIPIOS!$B$4:$F$343,3,0)</f>
        <v>2106</v>
      </c>
      <c r="F12214" s="149" t="str">
        <f>+VLOOKUP($A12214,mUNICIPIOS!$B$4:$F$343,4,0)</f>
        <v>Monjas</v>
      </c>
      <c r="G12214" s="139" t="str">
        <f t="shared" ref="G12214:K12214" si="12552">+G12176</f>
        <v>02</v>
      </c>
      <c r="H12214" t="str">
        <f t="shared" si="12552"/>
        <v>IIC</v>
      </c>
      <c r="I12214" t="str">
        <f t="shared" si="12552"/>
        <v>Índice de Información a la Ciudadanía</v>
      </c>
      <c r="J12214" t="str">
        <f t="shared" si="12552"/>
        <v>02-04</v>
      </c>
      <c r="K12214" t="str">
        <f t="shared" si="12552"/>
        <v>Relación del monto contratado por medio de Guate compras con el total del presupuesto de egresos vigente.</v>
      </c>
      <c r="L12214" s="150">
        <f>+VLOOKUP($E12214,IIC_2018!$B$8:$Q$347,12,0)</f>
        <v>0.48442156360423422</v>
      </c>
      <c r="M12214" s="142" t="str">
        <f>+VLOOKUP($E12214,IIC_2018!$B$8:$Q$347,13,0)</f>
        <v>Medio</v>
      </c>
    </row>
    <row r="12215" spans="1:13" x14ac:dyDescent="0.3">
      <c r="A12215" s="139">
        <f t="shared" si="12541"/>
        <v>322</v>
      </c>
      <c r="B12215" s="148">
        <f t="shared" si="12543"/>
        <v>11</v>
      </c>
      <c r="D12215" s="149" t="str">
        <f>+VLOOKUP($A12215,mUNICIPIOS!$B$4:$F$343,2,0)</f>
        <v>Jalapa</v>
      </c>
      <c r="E12215" s="149">
        <f>+VLOOKUP($A12215,mUNICIPIOS!$B$4:$F$343,3,0)</f>
        <v>2106</v>
      </c>
      <c r="F12215" s="149" t="str">
        <f>+VLOOKUP($A12215,mUNICIPIOS!$B$4:$F$343,4,0)</f>
        <v>Monjas</v>
      </c>
      <c r="G12215" s="139" t="str">
        <f t="shared" ref="G12215:K12215" si="12553">+G12177</f>
        <v>02</v>
      </c>
      <c r="H12215" t="str">
        <f t="shared" si="12553"/>
        <v>IIC</v>
      </c>
      <c r="I12215" t="str">
        <f t="shared" si="12553"/>
        <v>Índice de Información a la Ciudadanía</v>
      </c>
      <c r="J12215" t="str">
        <f t="shared" si="12553"/>
        <v>INDICE</v>
      </c>
      <c r="K12215">
        <f t="shared" si="12553"/>
        <v>0</v>
      </c>
      <c r="L12215" s="150">
        <f>+VLOOKUP($E12215,IIC_2018!$B$8:$Q$347,15,0)</f>
        <v>0.61485539090105856</v>
      </c>
      <c r="M12215" s="142" t="str">
        <f>+VLOOKUP($E12215,IIC_2018!$B$8:$Q$347,16,0)</f>
        <v>Medio alto</v>
      </c>
    </row>
    <row r="12216" spans="1:13" x14ac:dyDescent="0.3">
      <c r="A12216" s="139">
        <f t="shared" si="12541"/>
        <v>322</v>
      </c>
      <c r="B12216" s="148">
        <f t="shared" si="12543"/>
        <v>12</v>
      </c>
      <c r="D12216" s="149" t="str">
        <f>+VLOOKUP($A12216,mUNICIPIOS!$B$4:$F$343,2,0)</f>
        <v>Jalapa</v>
      </c>
      <c r="E12216" s="149">
        <f>+VLOOKUP($A12216,mUNICIPIOS!$B$4:$F$343,3,0)</f>
        <v>2106</v>
      </c>
      <c r="F12216" s="149" t="str">
        <f>+VLOOKUP($A12216,mUNICIPIOS!$B$4:$F$343,4,0)</f>
        <v>Monjas</v>
      </c>
      <c r="G12216" s="139" t="str">
        <f t="shared" ref="G12216:K12216" si="12554">+G12178</f>
        <v>03</v>
      </c>
      <c r="H12216" t="str">
        <f t="shared" si="12554"/>
        <v>ISP</v>
      </c>
      <c r="I12216" t="str">
        <f t="shared" si="12554"/>
        <v>Índice de Servicios Públicos</v>
      </c>
      <c r="J12216" t="str">
        <f t="shared" si="12554"/>
        <v>03-01</v>
      </c>
      <c r="K12216" t="str">
        <f t="shared" si="12554"/>
        <v>Cobertura del servicio público de agua</v>
      </c>
      <c r="L12216" s="150">
        <f>+VLOOKUP($E12216,ISP_2018!$B$8:$T$347,3,0)</f>
        <v>0.44530768282155631</v>
      </c>
      <c r="M12216" s="142" t="str">
        <f>+VLOOKUP($E12216,ISP_2018!$B$8:$T$347,4,0)</f>
        <v>Medio</v>
      </c>
    </row>
    <row r="12217" spans="1:13" x14ac:dyDescent="0.3">
      <c r="A12217" s="139">
        <f t="shared" si="12541"/>
        <v>322</v>
      </c>
      <c r="B12217" s="148">
        <f t="shared" si="12543"/>
        <v>13</v>
      </c>
      <c r="D12217" s="149" t="str">
        <f>+VLOOKUP($A12217,mUNICIPIOS!$B$4:$F$343,2,0)</f>
        <v>Jalapa</v>
      </c>
      <c r="E12217" s="149">
        <f>+VLOOKUP($A12217,mUNICIPIOS!$B$4:$F$343,3,0)</f>
        <v>2106</v>
      </c>
      <c r="F12217" s="149" t="str">
        <f>+VLOOKUP($A12217,mUNICIPIOS!$B$4:$F$343,4,0)</f>
        <v>Monjas</v>
      </c>
      <c r="G12217" s="139" t="str">
        <f t="shared" ref="G12217:K12217" si="12555">+G12179</f>
        <v>03</v>
      </c>
      <c r="H12217" t="str">
        <f t="shared" si="12555"/>
        <v>ISP</v>
      </c>
      <c r="I12217" t="str">
        <f t="shared" si="12555"/>
        <v>Índice de Servicios Públicos</v>
      </c>
      <c r="J12217" t="str">
        <f t="shared" si="12555"/>
        <v>03-02</v>
      </c>
      <c r="K12217" t="str">
        <f t="shared" si="12555"/>
        <v>Control de la calidad del servicio público de agua</v>
      </c>
      <c r="L12217" s="150">
        <f>+VLOOKUP($E12217,ISP_2018!$B$8:$T$347,6,0)</f>
        <v>0.8666666666666667</v>
      </c>
      <c r="M12217" s="142" t="str">
        <f>+VLOOKUP($E12217,ISP_2018!$B$8:$T$347,7,0)</f>
        <v>Alto</v>
      </c>
    </row>
    <row r="12218" spans="1:13" x14ac:dyDescent="0.3">
      <c r="A12218" s="139">
        <f t="shared" si="12541"/>
        <v>322</v>
      </c>
      <c r="B12218" s="148">
        <f t="shared" si="12543"/>
        <v>14</v>
      </c>
      <c r="D12218" s="149" t="str">
        <f>+VLOOKUP($A12218,mUNICIPIOS!$B$4:$F$343,2,0)</f>
        <v>Jalapa</v>
      </c>
      <c r="E12218" s="149">
        <f>+VLOOKUP($A12218,mUNICIPIOS!$B$4:$F$343,3,0)</f>
        <v>2106</v>
      </c>
      <c r="F12218" s="149" t="str">
        <f>+VLOOKUP($A12218,mUNICIPIOS!$B$4:$F$343,4,0)</f>
        <v>Monjas</v>
      </c>
      <c r="G12218" s="139" t="str">
        <f t="shared" ref="G12218:K12218" si="12556">+G12180</f>
        <v>03</v>
      </c>
      <c r="H12218" t="str">
        <f t="shared" si="12556"/>
        <v>ISP</v>
      </c>
      <c r="I12218" t="str">
        <f t="shared" si="12556"/>
        <v>Índice de Servicios Públicos</v>
      </c>
      <c r="J12218" t="str">
        <f t="shared" si="12556"/>
        <v>03-03</v>
      </c>
      <c r="K12218" t="str">
        <f t="shared" si="12556"/>
        <v>Disposición  y tratamiento  de aguas residuales</v>
      </c>
      <c r="L12218" s="150">
        <f>+VLOOKUP($E12218,ISP_2018!$B$8:$T$347,9,0)</f>
        <v>0.5008756814620664</v>
      </c>
      <c r="M12218" s="142" t="str">
        <f>+VLOOKUP($E12218,ISP_2018!$B$8:$T$347,10,0)</f>
        <v>Medio</v>
      </c>
    </row>
    <row r="12219" spans="1:13" x14ac:dyDescent="0.3">
      <c r="A12219" s="139">
        <f t="shared" si="12541"/>
        <v>322</v>
      </c>
      <c r="B12219" s="148">
        <f t="shared" si="12543"/>
        <v>15</v>
      </c>
      <c r="D12219" s="149" t="str">
        <f>+VLOOKUP($A12219,mUNICIPIOS!$B$4:$F$343,2,0)</f>
        <v>Jalapa</v>
      </c>
      <c r="E12219" s="149">
        <f>+VLOOKUP($A12219,mUNICIPIOS!$B$4:$F$343,3,0)</f>
        <v>2106</v>
      </c>
      <c r="F12219" s="149" t="str">
        <f>+VLOOKUP($A12219,mUNICIPIOS!$B$4:$F$343,4,0)</f>
        <v>Monjas</v>
      </c>
      <c r="G12219" s="139" t="str">
        <f t="shared" ref="G12219:K12219" si="12557">+G12181</f>
        <v>03</v>
      </c>
      <c r="H12219" t="str">
        <f t="shared" si="12557"/>
        <v>ISP</v>
      </c>
      <c r="I12219" t="str">
        <f t="shared" si="12557"/>
        <v>Índice de Servicios Públicos</v>
      </c>
      <c r="J12219" t="str">
        <f t="shared" si="12557"/>
        <v>03-04</v>
      </c>
      <c r="K12219" t="str">
        <f t="shared" si="12557"/>
        <v>Gestión y manejo de los residuos y desechos sólidos</v>
      </c>
      <c r="L12219" s="150">
        <f>+VLOOKUP($E12219,ISP_2018!$B$8:$T$347,12,0)</f>
        <v>0</v>
      </c>
      <c r="M12219" s="142" t="str">
        <f>+VLOOKUP($E12219,ISP_2018!$B$8:$T$347,13,0)</f>
        <v>Bajo</v>
      </c>
    </row>
    <row r="12220" spans="1:13" x14ac:dyDescent="0.3">
      <c r="A12220" s="139">
        <f t="shared" si="12541"/>
        <v>322</v>
      </c>
      <c r="B12220" s="148">
        <f t="shared" si="12543"/>
        <v>16</v>
      </c>
      <c r="D12220" s="149" t="str">
        <f>+VLOOKUP($A12220,mUNICIPIOS!$B$4:$F$343,2,0)</f>
        <v>Jalapa</v>
      </c>
      <c r="E12220" s="149">
        <f>+VLOOKUP($A12220,mUNICIPIOS!$B$4:$F$343,3,0)</f>
        <v>2106</v>
      </c>
      <c r="F12220" s="149" t="str">
        <f>+VLOOKUP($A12220,mUNICIPIOS!$B$4:$F$343,4,0)</f>
        <v>Monjas</v>
      </c>
      <c r="G12220" s="139" t="str">
        <f t="shared" ref="G12220:K12220" si="12558">+G12182</f>
        <v>03</v>
      </c>
      <c r="H12220" t="str">
        <f t="shared" si="12558"/>
        <v>ISP</v>
      </c>
      <c r="I12220" t="str">
        <f t="shared" si="12558"/>
        <v>Índice de Servicios Públicos</v>
      </c>
      <c r="J12220" t="str">
        <f t="shared" si="12558"/>
        <v>03-05</v>
      </c>
      <c r="K12220" t="str">
        <f t="shared" si="12558"/>
        <v>Gestión de servicios públicos municipales</v>
      </c>
      <c r="L12220" s="150">
        <f>+VLOOKUP($E12220,ISP_2018!$B$8:$T$347,15,0)</f>
        <v>0.41935483870967749</v>
      </c>
      <c r="M12220" s="142" t="str">
        <f>+VLOOKUP($E12220,ISP_2018!$B$8:$T$347,16,0)</f>
        <v>Medio</v>
      </c>
    </row>
    <row r="12221" spans="1:13" x14ac:dyDescent="0.3">
      <c r="A12221" s="139">
        <f t="shared" si="12541"/>
        <v>322</v>
      </c>
      <c r="B12221" s="148">
        <f t="shared" si="12543"/>
        <v>17</v>
      </c>
      <c r="D12221" s="149" t="str">
        <f>+VLOOKUP($A12221,mUNICIPIOS!$B$4:$F$343,2,0)</f>
        <v>Jalapa</v>
      </c>
      <c r="E12221" s="149">
        <f>+VLOOKUP($A12221,mUNICIPIOS!$B$4:$F$343,3,0)</f>
        <v>2106</v>
      </c>
      <c r="F12221" s="149" t="str">
        <f>+VLOOKUP($A12221,mUNICIPIOS!$B$4:$F$343,4,0)</f>
        <v>Monjas</v>
      </c>
      <c r="G12221" s="139" t="str">
        <f t="shared" ref="G12221:K12221" si="12559">+G12183</f>
        <v>03</v>
      </c>
      <c r="H12221" t="str">
        <f t="shared" si="12559"/>
        <v>ISP</v>
      </c>
      <c r="I12221" t="str">
        <f t="shared" si="12559"/>
        <v>Índice de Servicios Públicos</v>
      </c>
      <c r="J12221" t="str">
        <f t="shared" si="12559"/>
        <v>INDICE</v>
      </c>
      <c r="K12221">
        <f t="shared" si="12559"/>
        <v>0</v>
      </c>
      <c r="L12221" s="150">
        <f>+VLOOKUP($E12221,ISP_2018!$B$8:$T$347,18,0)</f>
        <v>0.48857687231650437</v>
      </c>
      <c r="M12221" s="142" t="str">
        <f>+VLOOKUP($E12221,ISP_2018!$B$8:$T$347,19,0)</f>
        <v>Medio</v>
      </c>
    </row>
    <row r="12222" spans="1:13" x14ac:dyDescent="0.3">
      <c r="A12222" s="139">
        <f t="shared" si="12541"/>
        <v>322</v>
      </c>
      <c r="B12222" s="148">
        <f t="shared" si="12543"/>
        <v>18</v>
      </c>
      <c r="D12222" s="149" t="str">
        <f>+VLOOKUP($A12222,mUNICIPIOS!$B$4:$F$343,2,0)</f>
        <v>Jalapa</v>
      </c>
      <c r="E12222" s="149">
        <f>+VLOOKUP($A12222,mUNICIPIOS!$B$4:$F$343,3,0)</f>
        <v>2106</v>
      </c>
      <c r="F12222" s="149" t="str">
        <f>+VLOOKUP($A12222,mUNICIPIOS!$B$4:$F$343,4,0)</f>
        <v>Monjas</v>
      </c>
      <c r="G12222" s="139" t="str">
        <f t="shared" ref="G12222:K12222" si="12560">+G12184</f>
        <v>04</v>
      </c>
      <c r="H12222" t="str">
        <f t="shared" si="12560"/>
        <v>IGA</v>
      </c>
      <c r="I12222" t="str">
        <f t="shared" si="12560"/>
        <v>Índice de Gestión Administrativa</v>
      </c>
      <c r="J12222" t="str">
        <f t="shared" si="12560"/>
        <v>04-01</v>
      </c>
      <c r="K12222" t="str">
        <f t="shared" si="12560"/>
        <v>Existencia de elementos de atención municipal orientada al vecino</v>
      </c>
      <c r="L12222" s="150">
        <f>+VLOOKUP($E12222,IGA_2018!$B$8:$N$347,3,0)</f>
        <v>0.25</v>
      </c>
      <c r="M12222" s="142" t="str">
        <f>+VLOOKUP($E12222,IGA_2018!$B$8:$N$347,4,0)</f>
        <v>Medio bajo</v>
      </c>
    </row>
    <row r="12223" spans="1:13" x14ac:dyDescent="0.3">
      <c r="A12223" s="139">
        <f t="shared" si="12541"/>
        <v>322</v>
      </c>
      <c r="B12223" s="148">
        <f t="shared" si="12543"/>
        <v>19</v>
      </c>
      <c r="D12223" s="149" t="str">
        <f>+VLOOKUP($A12223,mUNICIPIOS!$B$4:$F$343,2,0)</f>
        <v>Jalapa</v>
      </c>
      <c r="E12223" s="149">
        <f>+VLOOKUP($A12223,mUNICIPIOS!$B$4:$F$343,3,0)</f>
        <v>2106</v>
      </c>
      <c r="F12223" s="149" t="str">
        <f>+VLOOKUP($A12223,mUNICIPIOS!$B$4:$F$343,4,0)</f>
        <v>Monjas</v>
      </c>
      <c r="G12223" s="139" t="str">
        <f t="shared" ref="G12223:K12223" si="12561">+G12185</f>
        <v>04</v>
      </c>
      <c r="H12223" t="str">
        <f t="shared" si="12561"/>
        <v>IGA</v>
      </c>
      <c r="I12223" t="str">
        <f t="shared" si="12561"/>
        <v>Índice de Gestión Administrativa</v>
      </c>
      <c r="J12223" t="str">
        <f t="shared" si="12561"/>
        <v>04-02</v>
      </c>
      <c r="K12223" t="str">
        <f t="shared" si="12561"/>
        <v>Gestión del recurso humano.</v>
      </c>
      <c r="L12223" s="150">
        <f>+VLOOKUP($E12223,IGA_2018!$B$8:$N$347,6,0)</f>
        <v>0.49549317537986109</v>
      </c>
      <c r="M12223" s="142" t="str">
        <f>+VLOOKUP($E12223,IGA_2018!$B$8:$N$347,7,0)</f>
        <v>Medio</v>
      </c>
    </row>
    <row r="12224" spans="1:13" x14ac:dyDescent="0.3">
      <c r="A12224" s="139">
        <f t="shared" si="12541"/>
        <v>322</v>
      </c>
      <c r="B12224" s="148">
        <f t="shared" si="12543"/>
        <v>20</v>
      </c>
      <c r="D12224" s="149" t="str">
        <f>+VLOOKUP($A12224,mUNICIPIOS!$B$4:$F$343,2,0)</f>
        <v>Jalapa</v>
      </c>
      <c r="E12224" s="149">
        <f>+VLOOKUP($A12224,mUNICIPIOS!$B$4:$F$343,3,0)</f>
        <v>2106</v>
      </c>
      <c r="F12224" s="149" t="str">
        <f>+VLOOKUP($A12224,mUNICIPIOS!$B$4:$F$343,4,0)</f>
        <v>Monjas</v>
      </c>
      <c r="G12224" s="139" t="str">
        <f t="shared" ref="G12224:K12224" si="12562">+G12186</f>
        <v>04</v>
      </c>
      <c r="H12224" t="str">
        <f t="shared" si="12562"/>
        <v>IGA</v>
      </c>
      <c r="I12224" t="str">
        <f t="shared" si="12562"/>
        <v>Índice de Gestión Administrativa</v>
      </c>
      <c r="J12224" t="str">
        <f t="shared" si="12562"/>
        <v>04-03</v>
      </c>
      <c r="K12224" t="str">
        <f t="shared" si="12562"/>
        <v>Existencia de oficinas municipales con instrumentos de gestión.</v>
      </c>
      <c r="L12224" s="150">
        <f>+VLOOKUP($E12224,IGA_2018!$B$8:$N$347,9,0)</f>
        <v>0.8125</v>
      </c>
      <c r="M12224" s="142" t="str">
        <f>+VLOOKUP($E12224,IGA_2018!$B$8:$N$347,10,0)</f>
        <v>Alto</v>
      </c>
    </row>
    <row r="12225" spans="1:13" x14ac:dyDescent="0.3">
      <c r="A12225" s="139">
        <f t="shared" si="12541"/>
        <v>322</v>
      </c>
      <c r="B12225" s="148">
        <f t="shared" si="12543"/>
        <v>21</v>
      </c>
      <c r="D12225" s="149" t="str">
        <f>+VLOOKUP($A12225,mUNICIPIOS!$B$4:$F$343,2,0)</f>
        <v>Jalapa</v>
      </c>
      <c r="E12225" s="149">
        <f>+VLOOKUP($A12225,mUNICIPIOS!$B$4:$F$343,3,0)</f>
        <v>2106</v>
      </c>
      <c r="F12225" s="149" t="str">
        <f>+VLOOKUP($A12225,mUNICIPIOS!$B$4:$F$343,4,0)</f>
        <v>Monjas</v>
      </c>
      <c r="G12225" s="139" t="str">
        <f t="shared" ref="G12225:K12225" si="12563">+G12187</f>
        <v>04</v>
      </c>
      <c r="H12225" t="str">
        <f t="shared" si="12563"/>
        <v>IGA</v>
      </c>
      <c r="I12225" t="str">
        <f t="shared" si="12563"/>
        <v>Índice de Gestión Administrativa</v>
      </c>
      <c r="J12225" t="str">
        <f t="shared" si="12563"/>
        <v>INDICE</v>
      </c>
      <c r="K12225">
        <f t="shared" si="12563"/>
        <v>0</v>
      </c>
      <c r="L12225" s="150">
        <f>+VLOOKUP($E12225,IGA_2018!$B$8:$N$347,12,0)</f>
        <v>0.53279761138295134</v>
      </c>
      <c r="M12225" s="142" t="str">
        <f>+VLOOKUP($E12225,IGA_2018!$B$8:$N$347,13,0)</f>
        <v>Medio</v>
      </c>
    </row>
    <row r="12226" spans="1:13" x14ac:dyDescent="0.3">
      <c r="A12226" s="139">
        <f t="shared" si="12541"/>
        <v>322</v>
      </c>
      <c r="B12226" s="148">
        <f t="shared" si="12543"/>
        <v>22</v>
      </c>
      <c r="D12226" s="149" t="str">
        <f>+VLOOKUP($A12226,mUNICIPIOS!$B$4:$F$343,2,0)</f>
        <v>Jalapa</v>
      </c>
      <c r="E12226" s="149">
        <f>+VLOOKUP($A12226,mUNICIPIOS!$B$4:$F$343,3,0)</f>
        <v>2106</v>
      </c>
      <c r="F12226" s="149" t="str">
        <f>+VLOOKUP($A12226,mUNICIPIOS!$B$4:$F$343,4,0)</f>
        <v>Monjas</v>
      </c>
      <c r="G12226" s="139" t="str">
        <f t="shared" ref="G12226:K12226" si="12564">+G12188</f>
        <v>05</v>
      </c>
      <c r="H12226" t="str">
        <f t="shared" si="12564"/>
        <v>IGF</v>
      </c>
      <c r="I12226" t="str">
        <f t="shared" si="12564"/>
        <v>Índice de Gestión Financiera</v>
      </c>
      <c r="J12226" t="str">
        <f t="shared" si="12564"/>
        <v>05-01</v>
      </c>
      <c r="K12226" t="str">
        <f t="shared" si="12564"/>
        <v>Autonomía financiera municipal</v>
      </c>
      <c r="L12226" s="150">
        <f>+VLOOKUP($E12226,IGF_2018!$B$8:$Z$347,3,0)</f>
        <v>0.15323361431284147</v>
      </c>
      <c r="M12226" s="142" t="str">
        <f>+VLOOKUP($E12226,IGF_2018!$B$8:$Z$347,4,0)</f>
        <v>Bajo</v>
      </c>
    </row>
    <row r="12227" spans="1:13" x14ac:dyDescent="0.3">
      <c r="A12227" s="139">
        <f t="shared" si="12541"/>
        <v>322</v>
      </c>
      <c r="B12227" s="148">
        <f t="shared" si="12543"/>
        <v>23</v>
      </c>
      <c r="D12227" s="149" t="str">
        <f>+VLOOKUP($A12227,mUNICIPIOS!$B$4:$F$343,2,0)</f>
        <v>Jalapa</v>
      </c>
      <c r="E12227" s="149">
        <f>+VLOOKUP($A12227,mUNICIPIOS!$B$4:$F$343,3,0)</f>
        <v>2106</v>
      </c>
      <c r="F12227" s="149" t="str">
        <f>+VLOOKUP($A12227,mUNICIPIOS!$B$4:$F$343,4,0)</f>
        <v>Monjas</v>
      </c>
      <c r="G12227" s="139" t="str">
        <f t="shared" ref="G12227:K12227" si="12565">+G12189</f>
        <v>05</v>
      </c>
      <c r="H12227" t="str">
        <f t="shared" si="12565"/>
        <v>IGF</v>
      </c>
      <c r="I12227" t="str">
        <f t="shared" si="12565"/>
        <v>Índice de Gestión Financiera</v>
      </c>
      <c r="J12227" t="str">
        <f t="shared" si="12565"/>
        <v>05-02</v>
      </c>
      <c r="K12227" t="str">
        <f t="shared" si="12565"/>
        <v xml:space="preserve">Ingresos propios por habitante -sin regalías- </v>
      </c>
      <c r="L12227" s="150">
        <f>+VLOOKUP($E12227,IGF_2018!$B$8:$Z$347,6,0)</f>
        <v>9.9260397554922747E-2</v>
      </c>
      <c r="M12227" s="142" t="str">
        <f>+VLOOKUP($E12227,IGF_2018!$B$8:$Z$347,7,0)</f>
        <v>Bajo</v>
      </c>
    </row>
    <row r="12228" spans="1:13" x14ac:dyDescent="0.3">
      <c r="A12228" s="139">
        <f t="shared" si="12541"/>
        <v>322</v>
      </c>
      <c r="B12228" s="148">
        <f t="shared" si="12543"/>
        <v>24</v>
      </c>
      <c r="D12228" s="149" t="str">
        <f>+VLOOKUP($A12228,mUNICIPIOS!$B$4:$F$343,2,0)</f>
        <v>Jalapa</v>
      </c>
      <c r="E12228" s="149">
        <f>+VLOOKUP($A12228,mUNICIPIOS!$B$4:$F$343,3,0)</f>
        <v>2106</v>
      </c>
      <c r="F12228" s="149" t="str">
        <f>+VLOOKUP($A12228,mUNICIPIOS!$B$4:$F$343,4,0)</f>
        <v>Monjas</v>
      </c>
      <c r="G12228" s="139" t="str">
        <f t="shared" ref="G12228:K12228" si="12566">+G12190</f>
        <v>05</v>
      </c>
      <c r="H12228" t="str">
        <f t="shared" si="12566"/>
        <v>IGF</v>
      </c>
      <c r="I12228" t="str">
        <f t="shared" si="12566"/>
        <v>Índice de Gestión Financiera</v>
      </c>
      <c r="J12228" t="str">
        <f t="shared" si="12566"/>
        <v>05-03</v>
      </c>
      <c r="K12228" t="str">
        <f t="shared" si="12566"/>
        <v>Ingresos del IUSI en relación a los ingresos propios -sin regalías-</v>
      </c>
      <c r="L12228" s="150">
        <f>+VLOOKUP($E12228,IGF_2018!$B$8:$Z$347,9,0)</f>
        <v>8.7265072592436571E-2</v>
      </c>
      <c r="M12228" s="142" t="str">
        <f>+VLOOKUP($E12228,IGF_2018!$B$8:$Z$347,10,0)</f>
        <v>Bajo</v>
      </c>
    </row>
    <row r="12229" spans="1:13" x14ac:dyDescent="0.3">
      <c r="A12229" s="139">
        <f t="shared" si="12541"/>
        <v>322</v>
      </c>
      <c r="B12229" s="148">
        <f t="shared" si="12543"/>
        <v>25</v>
      </c>
      <c r="D12229" s="149" t="str">
        <f>+VLOOKUP($A12229,mUNICIPIOS!$B$4:$F$343,2,0)</f>
        <v>Jalapa</v>
      </c>
      <c r="E12229" s="149">
        <f>+VLOOKUP($A12229,mUNICIPIOS!$B$4:$F$343,3,0)</f>
        <v>2106</v>
      </c>
      <c r="F12229" s="149" t="str">
        <f>+VLOOKUP($A12229,mUNICIPIOS!$B$4:$F$343,4,0)</f>
        <v>Monjas</v>
      </c>
      <c r="G12229" s="139" t="str">
        <f t="shared" ref="G12229:K12229" si="12567">+G12191</f>
        <v>05</v>
      </c>
      <c r="H12229" t="str">
        <f t="shared" si="12567"/>
        <v>IGF</v>
      </c>
      <c r="I12229" t="str">
        <f t="shared" si="12567"/>
        <v>Índice de Gestión Financiera</v>
      </c>
      <c r="J12229" t="str">
        <f t="shared" si="12567"/>
        <v>05-04</v>
      </c>
      <c r="K12229" t="str">
        <f t="shared" si="12567"/>
        <v>Inversión anual en capital fijo por habitante</v>
      </c>
      <c r="L12229" s="150">
        <f>+VLOOKUP($E12229,IGF_2018!$B$8:$Z$347,12,0)</f>
        <v>3.4945404043218477E-2</v>
      </c>
      <c r="M12229" s="142" t="str">
        <f>+VLOOKUP($E12229,IGF_2018!$B$8:$Z$347,13,0)</f>
        <v>Bajo</v>
      </c>
    </row>
    <row r="12230" spans="1:13" x14ac:dyDescent="0.3">
      <c r="A12230" s="139">
        <f t="shared" si="12541"/>
        <v>322</v>
      </c>
      <c r="B12230" s="148">
        <f t="shared" si="12543"/>
        <v>26</v>
      </c>
      <c r="D12230" s="149" t="str">
        <f>+VLOOKUP($A12230,mUNICIPIOS!$B$4:$F$343,2,0)</f>
        <v>Jalapa</v>
      </c>
      <c r="E12230" s="149">
        <f>+VLOOKUP($A12230,mUNICIPIOS!$B$4:$F$343,3,0)</f>
        <v>2106</v>
      </c>
      <c r="F12230" s="149" t="str">
        <f>+VLOOKUP($A12230,mUNICIPIOS!$B$4:$F$343,4,0)</f>
        <v>Monjas</v>
      </c>
      <c r="G12230" s="139" t="str">
        <f t="shared" ref="G12230:K12230" si="12568">+G12192</f>
        <v>05</v>
      </c>
      <c r="H12230" t="str">
        <f t="shared" si="12568"/>
        <v>IGF</v>
      </c>
      <c r="I12230" t="str">
        <f t="shared" si="12568"/>
        <v>Índice de Gestión Financiera</v>
      </c>
      <c r="J12230" t="str">
        <f t="shared" si="12568"/>
        <v>05-05</v>
      </c>
      <c r="K12230" t="str">
        <f t="shared" si="12568"/>
        <v>Inversión anual en capital fijo con recursos percibidos por ingresos propios</v>
      </c>
      <c r="L12230" s="150">
        <f>+VLOOKUP($E12230,IGF_2018!$B$8:$Z$347,15,0)</f>
        <v>4.3265408651358563E-2</v>
      </c>
      <c r="M12230" s="142" t="str">
        <f>+VLOOKUP($E12230,IGF_2018!$B$8:$Z$347,16,0)</f>
        <v>Bajo</v>
      </c>
    </row>
    <row r="12231" spans="1:13" x14ac:dyDescent="0.3">
      <c r="A12231" s="139">
        <f t="shared" si="12541"/>
        <v>322</v>
      </c>
      <c r="B12231" s="148">
        <f t="shared" si="12543"/>
        <v>27</v>
      </c>
      <c r="D12231" s="149" t="str">
        <f>+VLOOKUP($A12231,mUNICIPIOS!$B$4:$F$343,2,0)</f>
        <v>Jalapa</v>
      </c>
      <c r="E12231" s="149">
        <f>+VLOOKUP($A12231,mUNICIPIOS!$B$4:$F$343,3,0)</f>
        <v>2106</v>
      </c>
      <c r="F12231" s="149" t="str">
        <f>+VLOOKUP($A12231,mUNICIPIOS!$B$4:$F$343,4,0)</f>
        <v>Monjas</v>
      </c>
      <c r="G12231" s="139" t="str">
        <f t="shared" ref="G12231:K12231" si="12569">+G12193</f>
        <v>05</v>
      </c>
      <c r="H12231" t="str">
        <f t="shared" si="12569"/>
        <v>IGF</v>
      </c>
      <c r="I12231" t="str">
        <f t="shared" si="12569"/>
        <v>Índice de Gestión Financiera</v>
      </c>
      <c r="J12231" t="str">
        <f t="shared" si="12569"/>
        <v>05-06</v>
      </c>
      <c r="K12231" t="str">
        <f t="shared" si="12569"/>
        <v xml:space="preserve">Inversión anual en capital fijo con recursos percibidos por transferencias del Gobierno Central </v>
      </c>
      <c r="L12231" s="150">
        <f>+VLOOKUP($E12231,IGF_2018!$B$8:$Z$347,18,0)</f>
        <v>6.8288366772753836E-2</v>
      </c>
      <c r="M12231" s="142" t="str">
        <f>+VLOOKUP($E12231,IGF_2018!$B$8:$Z$347,19,0)</f>
        <v>Bajo</v>
      </c>
    </row>
    <row r="12232" spans="1:13" x14ac:dyDescent="0.3">
      <c r="A12232" s="139">
        <f t="shared" si="12541"/>
        <v>322</v>
      </c>
      <c r="B12232" s="148">
        <f t="shared" si="12543"/>
        <v>28</v>
      </c>
      <c r="D12232" s="149" t="str">
        <f>+VLOOKUP($A12232,mUNICIPIOS!$B$4:$F$343,2,0)</f>
        <v>Jalapa</v>
      </c>
      <c r="E12232" s="149">
        <f>+VLOOKUP($A12232,mUNICIPIOS!$B$4:$F$343,3,0)</f>
        <v>2106</v>
      </c>
      <c r="F12232" s="149" t="str">
        <f>+VLOOKUP($A12232,mUNICIPIOS!$B$4:$F$343,4,0)</f>
        <v>Monjas</v>
      </c>
      <c r="G12232" s="139" t="str">
        <f t="shared" ref="G12232:K12232" si="12570">+G12194</f>
        <v>05</v>
      </c>
      <c r="H12232" t="str">
        <f t="shared" si="12570"/>
        <v>IGF</v>
      </c>
      <c r="I12232" t="str">
        <f t="shared" si="12570"/>
        <v>Índice de Gestión Financiera</v>
      </c>
      <c r="J12232" t="str">
        <f t="shared" si="12570"/>
        <v>05-07</v>
      </c>
      <c r="K12232" t="str">
        <f t="shared" si="12570"/>
        <v>Financiamiento por endeudamiento municipal</v>
      </c>
      <c r="L12232" s="150">
        <f>+VLOOKUP($E12232,IGF_2018!$B$8:$Z$347,21,0)</f>
        <v>1</v>
      </c>
      <c r="M12232" s="142" t="str">
        <f>+VLOOKUP($E12232,IGF_2018!$B$8:$Z$347,22,0)</f>
        <v>Alto</v>
      </c>
    </row>
    <row r="12233" spans="1:13" x14ac:dyDescent="0.3">
      <c r="A12233" s="139">
        <f t="shared" si="12541"/>
        <v>322</v>
      </c>
      <c r="B12233" s="148">
        <f t="shared" si="12543"/>
        <v>29</v>
      </c>
      <c r="D12233" s="149" t="str">
        <f>+VLOOKUP($A12233,mUNICIPIOS!$B$4:$F$343,2,0)</f>
        <v>Jalapa</v>
      </c>
      <c r="E12233" s="149">
        <f>+VLOOKUP($A12233,mUNICIPIOS!$B$4:$F$343,3,0)</f>
        <v>2106</v>
      </c>
      <c r="F12233" s="149" t="str">
        <f>+VLOOKUP($A12233,mUNICIPIOS!$B$4:$F$343,4,0)</f>
        <v>Monjas</v>
      </c>
      <c r="G12233" s="139" t="str">
        <f t="shared" ref="G12233:K12233" si="12571">+G12195</f>
        <v>05</v>
      </c>
      <c r="H12233" t="str">
        <f t="shared" si="12571"/>
        <v>IGF</v>
      </c>
      <c r="I12233" t="str">
        <f t="shared" si="12571"/>
        <v>Índice de Gestión Financiera</v>
      </c>
      <c r="J12233" t="str">
        <f t="shared" si="12571"/>
        <v>INDICE</v>
      </c>
      <c r="K12233">
        <f t="shared" si="12571"/>
        <v>0</v>
      </c>
      <c r="L12233" s="150">
        <f>+VLOOKUP($E12233,IGF_2018!$B$8:$Z$347,24,0)</f>
        <v>0.27387522757952959</v>
      </c>
      <c r="M12233" s="142" t="str">
        <f>+VLOOKUP($E12233,IGF_2018!$B$8:$Z$347,25,0)</f>
        <v>Medio bajo</v>
      </c>
    </row>
    <row r="12234" spans="1:13" x14ac:dyDescent="0.3">
      <c r="A12234" s="139">
        <f t="shared" si="12541"/>
        <v>322</v>
      </c>
      <c r="B12234" s="148">
        <f t="shared" si="12543"/>
        <v>30</v>
      </c>
      <c r="D12234" s="149" t="str">
        <f>+VLOOKUP($A12234,mUNICIPIOS!$B$4:$F$343,2,0)</f>
        <v>Jalapa</v>
      </c>
      <c r="E12234" s="149">
        <f>+VLOOKUP($A12234,mUNICIPIOS!$B$4:$F$343,3,0)</f>
        <v>2106</v>
      </c>
      <c r="F12234" s="149" t="str">
        <f>+VLOOKUP($A12234,mUNICIPIOS!$B$4:$F$343,4,0)</f>
        <v>Monjas</v>
      </c>
      <c r="G12234" s="139" t="str">
        <f t="shared" ref="G12234:K12234" si="12572">+G12196</f>
        <v>06</v>
      </c>
      <c r="H12234" t="str">
        <f t="shared" si="12572"/>
        <v>IGE</v>
      </c>
      <c r="I12234" t="str">
        <f t="shared" si="12572"/>
        <v>Índice de Gestión Estratégica</v>
      </c>
      <c r="J12234" t="str">
        <f t="shared" si="12572"/>
        <v>06-01</v>
      </c>
      <c r="K12234" t="str">
        <f t="shared" si="12572"/>
        <v>Ejecución del Plan Operativo Anual  (POA)</v>
      </c>
      <c r="L12234" s="150">
        <f>+VLOOKUP($E12234,IGE_2018!$B$8:$Z$347,3,0)</f>
        <v>0.82261804221742829</v>
      </c>
      <c r="M12234" s="142" t="str">
        <f>+VLOOKUP($E12234,IGE_2018!$B$8:$Z$347,4,0)</f>
        <v>Alto</v>
      </c>
    </row>
    <row r="12235" spans="1:13" x14ac:dyDescent="0.3">
      <c r="A12235" s="139">
        <f t="shared" si="12541"/>
        <v>322</v>
      </c>
      <c r="B12235" s="148">
        <f t="shared" si="12543"/>
        <v>31</v>
      </c>
      <c r="D12235" s="149" t="str">
        <f>+VLOOKUP($A12235,mUNICIPIOS!$B$4:$F$343,2,0)</f>
        <v>Jalapa</v>
      </c>
      <c r="E12235" s="149">
        <f>+VLOOKUP($A12235,mUNICIPIOS!$B$4:$F$343,3,0)</f>
        <v>2106</v>
      </c>
      <c r="F12235" s="149" t="str">
        <f>+VLOOKUP($A12235,mUNICIPIOS!$B$4:$F$343,4,0)</f>
        <v>Monjas</v>
      </c>
      <c r="G12235" s="139" t="str">
        <f t="shared" ref="G12235:K12235" si="12573">+G12197</f>
        <v>06</v>
      </c>
      <c r="H12235" t="str">
        <f t="shared" si="12573"/>
        <v>IGE</v>
      </c>
      <c r="I12235" t="str">
        <f t="shared" si="12573"/>
        <v>Índice de Gestión Estratégica</v>
      </c>
      <c r="J12235" t="str">
        <f t="shared" si="12573"/>
        <v>06-02</v>
      </c>
      <c r="K12235" t="str">
        <f t="shared" si="12573"/>
        <v>Relación Plan de Desarrollo Municipal y Ordenamiento Territorial (PDM-OT) - Plan Estratégico Institucional (PEI) - Plan Operativo Multianual (POM) - Plan Operativo Anual (POA)</v>
      </c>
      <c r="L12235" s="150">
        <f>+VLOOKUP($E12235,IGE_2018!$B$8:$Z$347,6,0)</f>
        <v>0.98043478260869554</v>
      </c>
      <c r="M12235" s="142" t="str">
        <f>+VLOOKUP($E12235,IGE_2018!$B$8:$Z$347,7,0)</f>
        <v>Alto</v>
      </c>
    </row>
    <row r="12236" spans="1:13" x14ac:dyDescent="0.3">
      <c r="A12236" s="139">
        <f t="shared" si="12541"/>
        <v>322</v>
      </c>
      <c r="B12236" s="148">
        <f t="shared" si="12543"/>
        <v>32</v>
      </c>
      <c r="D12236" s="149" t="str">
        <f>+VLOOKUP($A12236,mUNICIPIOS!$B$4:$F$343,2,0)</f>
        <v>Jalapa</v>
      </c>
      <c r="E12236" s="149">
        <f>+VLOOKUP($A12236,mUNICIPIOS!$B$4:$F$343,3,0)</f>
        <v>2106</v>
      </c>
      <c r="F12236" s="149" t="str">
        <f>+VLOOKUP($A12236,mUNICIPIOS!$B$4:$F$343,4,0)</f>
        <v>Monjas</v>
      </c>
      <c r="G12236" s="139" t="str">
        <f t="shared" ref="G12236:K12236" si="12574">+G12198</f>
        <v>06</v>
      </c>
      <c r="H12236" t="str">
        <f t="shared" si="12574"/>
        <v>IGE</v>
      </c>
      <c r="I12236" t="str">
        <f t="shared" si="12574"/>
        <v>Índice de Gestión Estratégica</v>
      </c>
      <c r="J12236" t="str">
        <f t="shared" si="12574"/>
        <v>06-03</v>
      </c>
      <c r="K12236" t="str">
        <f t="shared" si="12574"/>
        <v>Presupuesto de egresos relacionado a competencias municipales que responden a prioridades nacionales de desarrollo.</v>
      </c>
      <c r="L12236" s="150">
        <f>+VLOOKUP($E12236,IGE_2018!$B$8:$Z$347,9,0)</f>
        <v>0.34323633799520442</v>
      </c>
      <c r="M12236" s="142" t="str">
        <f>+VLOOKUP($E12236,IGE_2018!$B$8:$Z$347,10,0)</f>
        <v>Medio bajo</v>
      </c>
    </row>
    <row r="12237" spans="1:13" x14ac:dyDescent="0.3">
      <c r="A12237" s="139">
        <f t="shared" si="12541"/>
        <v>322</v>
      </c>
      <c r="B12237" s="148">
        <f t="shared" si="12543"/>
        <v>33</v>
      </c>
      <c r="D12237" s="149" t="str">
        <f>+VLOOKUP($A12237,mUNICIPIOS!$B$4:$F$343,2,0)</f>
        <v>Jalapa</v>
      </c>
      <c r="E12237" s="149">
        <f>+VLOOKUP($A12237,mUNICIPIOS!$B$4:$F$343,3,0)</f>
        <v>2106</v>
      </c>
      <c r="F12237" s="149" t="str">
        <f>+VLOOKUP($A12237,mUNICIPIOS!$B$4:$F$343,4,0)</f>
        <v>Monjas</v>
      </c>
      <c r="G12237" s="139" t="str">
        <f t="shared" ref="G12237:K12237" si="12575">+G12199</f>
        <v>06</v>
      </c>
      <c r="H12237" t="str">
        <f t="shared" si="12575"/>
        <v>IGE</v>
      </c>
      <c r="I12237" t="str">
        <f t="shared" si="12575"/>
        <v>Índice de Gestión Estratégica</v>
      </c>
      <c r="J12237" t="str">
        <f t="shared" si="12575"/>
        <v>06-04</v>
      </c>
      <c r="K12237" t="str">
        <f t="shared" si="12575"/>
        <v>Institucionalización de la gestión ordenada del territorio</v>
      </c>
      <c r="L12237" s="150">
        <f>+VLOOKUP($E12237,IGE_2018!$B$8:$Z$347,12,0)</f>
        <v>0.2</v>
      </c>
      <c r="M12237" s="142" t="str">
        <f>+VLOOKUP($E12237,IGE_2018!$B$8:$Z$347,13,0)</f>
        <v>Bajo</v>
      </c>
    </row>
    <row r="12238" spans="1:13" x14ac:dyDescent="0.3">
      <c r="A12238" s="139">
        <f t="shared" si="12541"/>
        <v>322</v>
      </c>
      <c r="B12238" s="148">
        <f t="shared" si="12543"/>
        <v>34</v>
      </c>
      <c r="D12238" s="149" t="str">
        <f>+VLOOKUP($A12238,mUNICIPIOS!$B$4:$F$343,2,0)</f>
        <v>Jalapa</v>
      </c>
      <c r="E12238" s="149">
        <f>+VLOOKUP($A12238,mUNICIPIOS!$B$4:$F$343,3,0)</f>
        <v>2106</v>
      </c>
      <c r="F12238" s="149" t="str">
        <f>+VLOOKUP($A12238,mUNICIPIOS!$B$4:$F$343,4,0)</f>
        <v>Monjas</v>
      </c>
      <c r="G12238" s="139" t="str">
        <f t="shared" ref="G12238:K12238" si="12576">+G12200</f>
        <v>06</v>
      </c>
      <c r="H12238" t="str">
        <f t="shared" si="12576"/>
        <v>IGE</v>
      </c>
      <c r="I12238" t="str">
        <f t="shared" si="12576"/>
        <v>Índice de Gestión Estratégica</v>
      </c>
      <c r="J12238" t="str">
        <f t="shared" si="12576"/>
        <v>06-05</v>
      </c>
      <c r="K12238" t="str">
        <f t="shared" si="12576"/>
        <v>Acciones para la gestión ordenada del territorio</v>
      </c>
      <c r="L12238" s="150">
        <f>+VLOOKUP($E12238,IGE_2018!$B$8:$Z$347,15,0)</f>
        <v>0.4200000000000001</v>
      </c>
      <c r="M12238" s="142" t="str">
        <f>+VLOOKUP($E12238,IGE_2018!$B$8:$Z$347,16,0)</f>
        <v>Medio</v>
      </c>
    </row>
    <row r="12239" spans="1:13" x14ac:dyDescent="0.3">
      <c r="A12239" s="139">
        <f t="shared" si="12541"/>
        <v>322</v>
      </c>
      <c r="B12239" s="148">
        <f t="shared" si="12543"/>
        <v>35</v>
      </c>
      <c r="D12239" s="149" t="str">
        <f>+VLOOKUP($A12239,mUNICIPIOS!$B$4:$F$343,2,0)</f>
        <v>Jalapa</v>
      </c>
      <c r="E12239" s="149">
        <f>+VLOOKUP($A12239,mUNICIPIOS!$B$4:$F$343,3,0)</f>
        <v>2106</v>
      </c>
      <c r="F12239" s="149" t="str">
        <f>+VLOOKUP($A12239,mUNICIPIOS!$B$4:$F$343,4,0)</f>
        <v>Monjas</v>
      </c>
      <c r="G12239" s="139" t="str">
        <f t="shared" ref="G12239:K12239" si="12577">+G12201</f>
        <v>06</v>
      </c>
      <c r="H12239" t="str">
        <f t="shared" si="12577"/>
        <v>IGE</v>
      </c>
      <c r="I12239" t="str">
        <f t="shared" si="12577"/>
        <v>Índice de Gestión Estratégica</v>
      </c>
      <c r="J12239" t="str">
        <f t="shared" si="12577"/>
        <v>06-06</v>
      </c>
      <c r="K12239" t="str">
        <f t="shared" si="12577"/>
        <v>Gestión de riesgo en la formulación de proyectos derivados de la planificación operativa anual</v>
      </c>
      <c r="L12239" s="150">
        <f>+VLOOKUP($E12239,IGE_2018!$B$8:$Z$347,18,0)</f>
        <v>0</v>
      </c>
      <c r="M12239" s="142" t="str">
        <f>+VLOOKUP($E12239,IGE_2018!$B$8:$Z$347,19,0)</f>
        <v>Bajo</v>
      </c>
    </row>
    <row r="12240" spans="1:13" x14ac:dyDescent="0.3">
      <c r="A12240" s="139">
        <f t="shared" si="12541"/>
        <v>322</v>
      </c>
      <c r="B12240" s="148">
        <f t="shared" si="12543"/>
        <v>36</v>
      </c>
      <c r="D12240" s="149" t="str">
        <f>+VLOOKUP($A12240,mUNICIPIOS!$B$4:$F$343,2,0)</f>
        <v>Jalapa</v>
      </c>
      <c r="E12240" s="149">
        <f>+VLOOKUP($A12240,mUNICIPIOS!$B$4:$F$343,3,0)</f>
        <v>2106</v>
      </c>
      <c r="F12240" s="149" t="str">
        <f>+VLOOKUP($A12240,mUNICIPIOS!$B$4:$F$343,4,0)</f>
        <v>Monjas</v>
      </c>
      <c r="G12240" s="139" t="str">
        <f t="shared" ref="G12240:K12240" si="12578">+G12202</f>
        <v>06</v>
      </c>
      <c r="H12240" t="str">
        <f t="shared" si="12578"/>
        <v>IGE</v>
      </c>
      <c r="I12240" t="str">
        <f t="shared" si="12578"/>
        <v>Índice de Gestión Estratégica</v>
      </c>
      <c r="J12240" t="str">
        <f t="shared" si="12578"/>
        <v>06-07</v>
      </c>
      <c r="K12240" t="str">
        <f t="shared" si="12578"/>
        <v>Ingresos por servicios ambientales en relación a los ingresos propios sin regalías</v>
      </c>
      <c r="L12240" s="150">
        <f>+VLOOKUP($E12240,IGE_2018!$B$8:$Z$347,21,0)</f>
        <v>6.0899358739297887E-2</v>
      </c>
      <c r="M12240" s="142" t="str">
        <f>+VLOOKUP($E12240,IGE_2018!$B$8:$Z$347,22,0)</f>
        <v>Bajo</v>
      </c>
    </row>
    <row r="12241" spans="1:13" x14ac:dyDescent="0.3">
      <c r="A12241" s="139">
        <f t="shared" si="12541"/>
        <v>322</v>
      </c>
      <c r="B12241" s="148">
        <f t="shared" si="12543"/>
        <v>37</v>
      </c>
      <c r="D12241" s="149" t="str">
        <f>+VLOOKUP($A12241,mUNICIPIOS!$B$4:$F$343,2,0)</f>
        <v>Jalapa</v>
      </c>
      <c r="E12241" s="149">
        <f>+VLOOKUP($A12241,mUNICIPIOS!$B$4:$F$343,3,0)</f>
        <v>2106</v>
      </c>
      <c r="F12241" s="149" t="str">
        <f>+VLOOKUP($A12241,mUNICIPIOS!$B$4:$F$343,4,0)</f>
        <v>Monjas</v>
      </c>
      <c r="G12241" s="139" t="str">
        <f t="shared" ref="G12241:K12241" si="12579">+G12203</f>
        <v>06</v>
      </c>
      <c r="H12241" t="str">
        <f t="shared" si="12579"/>
        <v>IGE</v>
      </c>
      <c r="I12241" t="str">
        <f t="shared" si="12579"/>
        <v>Índice de Gestión Estratégica</v>
      </c>
      <c r="J12241" t="str">
        <f t="shared" si="12579"/>
        <v>INDICE</v>
      </c>
      <c r="K12241">
        <f t="shared" si="12579"/>
        <v>0</v>
      </c>
      <c r="L12241" s="150">
        <f>+VLOOKUP($E12241,IGE_2018!$B$8:$Z$347,24,0)</f>
        <v>0.44535694409664944</v>
      </c>
      <c r="M12241" s="142" t="str">
        <f>+VLOOKUP($E12241,IGE_2018!$B$8:$Z$347,25,0)</f>
        <v>Medio</v>
      </c>
    </row>
    <row r="12242" spans="1:13" x14ac:dyDescent="0.3">
      <c r="A12242" s="139">
        <f t="shared" si="12541"/>
        <v>322</v>
      </c>
      <c r="B12242" s="148">
        <f t="shared" si="12543"/>
        <v>38</v>
      </c>
      <c r="D12242" s="149" t="str">
        <f>+VLOOKUP($A12242,mUNICIPIOS!$B$4:$F$343,2,0)</f>
        <v>Jalapa</v>
      </c>
      <c r="E12242" s="149">
        <f>+VLOOKUP($A12242,mUNICIPIOS!$B$4:$F$343,3,0)</f>
        <v>2106</v>
      </c>
      <c r="F12242" s="149" t="str">
        <f>+VLOOKUP($A12242,mUNICIPIOS!$B$4:$F$343,4,0)</f>
        <v>Monjas</v>
      </c>
      <c r="G12242" s="139" t="str">
        <f t="shared" ref="G12242:K12242" si="12580">+G12204</f>
        <v>RANKING</v>
      </c>
      <c r="H12242" t="str">
        <f t="shared" si="12580"/>
        <v>RGM</v>
      </c>
      <c r="I12242" t="str">
        <f t="shared" si="12580"/>
        <v>Ranking de la Gestión Municipal 2018</v>
      </c>
      <c r="J12242" t="str">
        <f t="shared" si="12580"/>
        <v>RANKING</v>
      </c>
      <c r="K12242">
        <f t="shared" si="12580"/>
        <v>0</v>
      </c>
      <c r="L12242" s="151">
        <f>+VLOOKUP($E12242,Resultados_generales!$C$8:$AE$347,27,0)</f>
        <v>0.4764582113030375</v>
      </c>
      <c r="M12242" t="str">
        <f>+VLOOKUP($E12242,Resultados_generales!$C$8:$AE$347,28,0)</f>
        <v>Medio</v>
      </c>
    </row>
    <row r="12243" spans="1:13" x14ac:dyDescent="0.3">
      <c r="A12243" s="139">
        <f t="shared" si="12541"/>
        <v>323</v>
      </c>
      <c r="B12243" s="148">
        <f t="shared" si="12543"/>
        <v>1</v>
      </c>
      <c r="D12243" s="149" t="str">
        <f>+VLOOKUP($A12243,mUNICIPIOS!$B$4:$F$343,2,0)</f>
        <v>Jalapa</v>
      </c>
      <c r="E12243" s="149">
        <f>+VLOOKUP($A12243,mUNICIPIOS!$B$4:$F$343,3,0)</f>
        <v>2107</v>
      </c>
      <c r="F12243" s="149" t="str">
        <f>+VLOOKUP($A12243,mUNICIPIOS!$B$4:$F$343,4,0)</f>
        <v>Mataquescuintla</v>
      </c>
      <c r="G12243" s="139" t="str">
        <f t="shared" ref="G12243:K12243" si="12581">+G12205</f>
        <v>01</v>
      </c>
      <c r="H12243" t="str">
        <f t="shared" si="12581"/>
        <v>IPC</v>
      </c>
      <c r="I12243" t="str">
        <f t="shared" si="12581"/>
        <v>Índice de Participación Ciudadana</v>
      </c>
      <c r="J12243" t="str">
        <f t="shared" si="12581"/>
        <v>01-01</v>
      </c>
      <c r="K12243" t="str">
        <f t="shared" si="12581"/>
        <v>Número de reuniones del COMUDE en el año de la medición.</v>
      </c>
      <c r="L12243" s="150">
        <f>+VLOOKUP($E12243,IPC_2018!$B$8:$T$347,3,0)</f>
        <v>1</v>
      </c>
      <c r="M12243" s="142" t="str">
        <f>+VLOOKUP($E12243,IPC_2018!$B$8:$T$347,4,0)</f>
        <v>Alto</v>
      </c>
    </row>
    <row r="12244" spans="1:13" x14ac:dyDescent="0.3">
      <c r="A12244" s="139">
        <f t="shared" si="12541"/>
        <v>323</v>
      </c>
      <c r="B12244" s="148">
        <f t="shared" si="12543"/>
        <v>2</v>
      </c>
      <c r="D12244" s="149" t="str">
        <f>+VLOOKUP($A12244,mUNICIPIOS!$B$4:$F$343,2,0)</f>
        <v>Jalapa</v>
      </c>
      <c r="E12244" s="149">
        <f>+VLOOKUP($A12244,mUNICIPIOS!$B$4:$F$343,3,0)</f>
        <v>2107</v>
      </c>
      <c r="F12244" s="149" t="str">
        <f>+VLOOKUP($A12244,mUNICIPIOS!$B$4:$F$343,4,0)</f>
        <v>Mataquescuintla</v>
      </c>
      <c r="G12244" s="139" t="str">
        <f t="shared" ref="G12244:K12244" si="12582">+G12206</f>
        <v>01</v>
      </c>
      <c r="H12244" t="str">
        <f t="shared" si="12582"/>
        <v>IPC</v>
      </c>
      <c r="I12244" t="str">
        <f t="shared" si="12582"/>
        <v>Índice de Participación Ciudadana</v>
      </c>
      <c r="J12244" t="str">
        <f t="shared" si="12582"/>
        <v>01-02</v>
      </c>
      <c r="K12244" t="str">
        <f t="shared" si="12582"/>
        <v>Participación de Alcaldes, Concejales y Síndicos determinados o designados en el COMUDE</v>
      </c>
      <c r="L12244" s="150">
        <f>+VLOOKUP($E12244,IPC_2018!$B$8:$T$347,6,0)</f>
        <v>0.9916666666666667</v>
      </c>
      <c r="M12244" s="142" t="str">
        <f>+VLOOKUP($E12244,IPC_2018!$B$8:$T$347,7,0)</f>
        <v>Alto</v>
      </c>
    </row>
    <row r="12245" spans="1:13" x14ac:dyDescent="0.3">
      <c r="A12245" s="139">
        <f t="shared" si="12541"/>
        <v>323</v>
      </c>
      <c r="B12245" s="148">
        <f t="shared" si="12543"/>
        <v>3</v>
      </c>
      <c r="D12245" s="149" t="str">
        <f>+VLOOKUP($A12245,mUNICIPIOS!$B$4:$F$343,2,0)</f>
        <v>Jalapa</v>
      </c>
      <c r="E12245" s="149">
        <f>+VLOOKUP($A12245,mUNICIPIOS!$B$4:$F$343,3,0)</f>
        <v>2107</v>
      </c>
      <c r="F12245" s="149" t="str">
        <f>+VLOOKUP($A12245,mUNICIPIOS!$B$4:$F$343,4,0)</f>
        <v>Mataquescuintla</v>
      </c>
      <c r="G12245" s="139" t="str">
        <f t="shared" ref="G12245:K12245" si="12583">+G12207</f>
        <v>01</v>
      </c>
      <c r="H12245" t="str">
        <f t="shared" si="12583"/>
        <v>IPC</v>
      </c>
      <c r="I12245" t="str">
        <f t="shared" si="12583"/>
        <v>Índice de Participación Ciudadana</v>
      </c>
      <c r="J12245" t="str">
        <f t="shared" si="12583"/>
        <v>01-03</v>
      </c>
      <c r="K12245" t="str">
        <f t="shared" si="12583"/>
        <v>Participación  de organizaciones de jóvenes, mujeres, pueblos mayas, xincas, garífunas, y otras organizaciones en el Comude</v>
      </c>
      <c r="L12245" s="150">
        <f>+VLOOKUP($E12245,IPC_2018!$B$8:$T$347,9,0)</f>
        <v>0.34703196347031962</v>
      </c>
      <c r="M12245" s="142" t="str">
        <f>+VLOOKUP($E12245,IPC_2018!$B$8:$T$347,10,0)</f>
        <v>Medio bajo</v>
      </c>
    </row>
    <row r="12246" spans="1:13" x14ac:dyDescent="0.3">
      <c r="A12246" s="139">
        <f t="shared" si="12541"/>
        <v>323</v>
      </c>
      <c r="B12246" s="148">
        <f t="shared" si="12543"/>
        <v>4</v>
      </c>
      <c r="D12246" s="149" t="str">
        <f>+VLOOKUP($A12246,mUNICIPIOS!$B$4:$F$343,2,0)</f>
        <v>Jalapa</v>
      </c>
      <c r="E12246" s="149">
        <f>+VLOOKUP($A12246,mUNICIPIOS!$B$4:$F$343,3,0)</f>
        <v>2107</v>
      </c>
      <c r="F12246" s="149" t="str">
        <f>+VLOOKUP($A12246,mUNICIPIOS!$B$4:$F$343,4,0)</f>
        <v>Mataquescuintla</v>
      </c>
      <c r="G12246" s="139" t="str">
        <f t="shared" ref="G12246:K12246" si="12584">+G12208</f>
        <v>01</v>
      </c>
      <c r="H12246" t="str">
        <f t="shared" si="12584"/>
        <v>IPC</v>
      </c>
      <c r="I12246" t="str">
        <f t="shared" si="12584"/>
        <v>Índice de Participación Ciudadana</v>
      </c>
      <c r="J12246" t="str">
        <f t="shared" si="12584"/>
        <v>01-04</v>
      </c>
      <c r="K12246" t="str">
        <f t="shared" si="12584"/>
        <v>Representatividad territorial del Comude.</v>
      </c>
      <c r="L12246" s="150">
        <f>+VLOOKUP($E12246,IPC_2018!$B$8:$T$347,12,0)</f>
        <v>0.74285714285714288</v>
      </c>
      <c r="M12246" s="142" t="str">
        <f>+VLOOKUP($E12246,IPC_2018!$B$8:$T$347,13,0)</f>
        <v>Medio alto</v>
      </c>
    </row>
    <row r="12247" spans="1:13" x14ac:dyDescent="0.3">
      <c r="A12247" s="139">
        <f t="shared" si="12541"/>
        <v>323</v>
      </c>
      <c r="B12247" s="148">
        <f t="shared" si="12543"/>
        <v>5</v>
      </c>
      <c r="D12247" s="149" t="str">
        <f>+VLOOKUP($A12247,mUNICIPIOS!$B$4:$F$343,2,0)</f>
        <v>Jalapa</v>
      </c>
      <c r="E12247" s="149">
        <f>+VLOOKUP($A12247,mUNICIPIOS!$B$4:$F$343,3,0)</f>
        <v>2107</v>
      </c>
      <c r="F12247" s="149" t="str">
        <f>+VLOOKUP($A12247,mUNICIPIOS!$B$4:$F$343,4,0)</f>
        <v>Mataquescuintla</v>
      </c>
      <c r="G12247" s="139" t="str">
        <f t="shared" ref="G12247:K12247" si="12585">+G12209</f>
        <v>01</v>
      </c>
      <c r="H12247" t="str">
        <f t="shared" si="12585"/>
        <v>IPC</v>
      </c>
      <c r="I12247" t="str">
        <f t="shared" si="12585"/>
        <v>Índice de Participación Ciudadana</v>
      </c>
      <c r="J12247" t="str">
        <f t="shared" si="12585"/>
        <v>01-05</v>
      </c>
      <c r="K12247" t="str">
        <f t="shared" si="12585"/>
        <v>Funcionamiento del Comude</v>
      </c>
      <c r="L12247" s="150">
        <f>+VLOOKUP($E12247,IPC_2018!$B$8:$T$347,15,0)</f>
        <v>0.50629416979020991</v>
      </c>
      <c r="M12247" s="142" t="str">
        <f>+VLOOKUP($E12247,IPC_2018!$B$8:$T$347,16,0)</f>
        <v>Medio</v>
      </c>
    </row>
    <row r="12248" spans="1:13" x14ac:dyDescent="0.3">
      <c r="A12248" s="139">
        <f t="shared" si="12541"/>
        <v>323</v>
      </c>
      <c r="B12248" s="148">
        <f t="shared" si="12543"/>
        <v>6</v>
      </c>
      <c r="D12248" s="149" t="str">
        <f>+VLOOKUP($A12248,mUNICIPIOS!$B$4:$F$343,2,0)</f>
        <v>Jalapa</v>
      </c>
      <c r="E12248" s="149">
        <f>+VLOOKUP($A12248,mUNICIPIOS!$B$4:$F$343,3,0)</f>
        <v>2107</v>
      </c>
      <c r="F12248" s="149" t="str">
        <f>+VLOOKUP($A12248,mUNICIPIOS!$B$4:$F$343,4,0)</f>
        <v>Mataquescuintla</v>
      </c>
      <c r="G12248" s="139" t="str">
        <f t="shared" ref="G12248:K12248" si="12586">+G12210</f>
        <v>01</v>
      </c>
      <c r="H12248" t="str">
        <f t="shared" si="12586"/>
        <v>IPC</v>
      </c>
      <c r="I12248" t="str">
        <f t="shared" si="12586"/>
        <v>Índice de Participación Ciudadana</v>
      </c>
      <c r="J12248" t="str">
        <f t="shared" si="12586"/>
        <v>INDICE</v>
      </c>
      <c r="K12248">
        <f t="shared" si="12586"/>
        <v>0</v>
      </c>
      <c r="L12248" s="150">
        <f>+VLOOKUP($E12248,IPC_2018!$B$8:$T$347,18,0)</f>
        <v>0.78838582475098418</v>
      </c>
      <c r="M12248" s="142" t="str">
        <f>+VLOOKUP($E12248,IPC_2018!$B$8:$T$347,19,0)</f>
        <v>Medio alto</v>
      </c>
    </row>
    <row r="12249" spans="1:13" x14ac:dyDescent="0.3">
      <c r="A12249" s="139">
        <f t="shared" si="12541"/>
        <v>323</v>
      </c>
      <c r="B12249" s="148">
        <f t="shared" si="12543"/>
        <v>7</v>
      </c>
      <c r="D12249" s="149" t="str">
        <f>+VLOOKUP($A12249,mUNICIPIOS!$B$4:$F$343,2,0)</f>
        <v>Jalapa</v>
      </c>
      <c r="E12249" s="149">
        <f>+VLOOKUP($A12249,mUNICIPIOS!$B$4:$F$343,3,0)</f>
        <v>2107</v>
      </c>
      <c r="F12249" s="149" t="str">
        <f>+VLOOKUP($A12249,mUNICIPIOS!$B$4:$F$343,4,0)</f>
        <v>Mataquescuintla</v>
      </c>
      <c r="G12249" s="139" t="str">
        <f t="shared" ref="G12249:K12249" si="12587">+G12211</f>
        <v>02</v>
      </c>
      <c r="H12249" t="str">
        <f t="shared" si="12587"/>
        <v>IIC</v>
      </c>
      <c r="I12249" t="str">
        <f t="shared" si="12587"/>
        <v>Índice de Información a la Ciudadanía</v>
      </c>
      <c r="J12249" t="str">
        <f t="shared" si="12587"/>
        <v>02-01</v>
      </c>
      <c r="K12249" t="str">
        <f t="shared" si="12587"/>
        <v>Rendición de cuentas cuatrimestral y anual al Comude enfocadas en resultados.</v>
      </c>
      <c r="L12249" s="150">
        <f>+VLOOKUP($E12249,IIC_2018!$B$8:$Q$347,3,0)</f>
        <v>0.4</v>
      </c>
      <c r="M12249" s="142" t="str">
        <f>+VLOOKUP($E12249,IIC_2018!$B$8:$Q$347,4,0)</f>
        <v>Medio bajo</v>
      </c>
    </row>
    <row r="12250" spans="1:13" x14ac:dyDescent="0.3">
      <c r="A12250" s="139">
        <f t="shared" si="12541"/>
        <v>323</v>
      </c>
      <c r="B12250" s="148">
        <f t="shared" si="12543"/>
        <v>8</v>
      </c>
      <c r="D12250" s="149" t="str">
        <f>+VLOOKUP($A12250,mUNICIPIOS!$B$4:$F$343,2,0)</f>
        <v>Jalapa</v>
      </c>
      <c r="E12250" s="149">
        <f>+VLOOKUP($A12250,mUNICIPIOS!$B$4:$F$343,3,0)</f>
        <v>2107</v>
      </c>
      <c r="F12250" s="149" t="str">
        <f>+VLOOKUP($A12250,mUNICIPIOS!$B$4:$F$343,4,0)</f>
        <v>Mataquescuintla</v>
      </c>
      <c r="G12250" s="139" t="str">
        <f t="shared" ref="G12250:K12250" si="12588">+G12212</f>
        <v>02</v>
      </c>
      <c r="H12250" t="str">
        <f t="shared" si="12588"/>
        <v>IIC</v>
      </c>
      <c r="I12250" t="str">
        <f t="shared" si="12588"/>
        <v>Índice de Información a la Ciudadanía</v>
      </c>
      <c r="J12250" t="str">
        <f t="shared" si="12588"/>
        <v>02-02</v>
      </c>
      <c r="K12250" t="str">
        <f t="shared" si="12588"/>
        <v>Información presupuestaria y otra información brindada a la ciudadanía disponible en medios locales de comunicación.</v>
      </c>
      <c r="L12250" s="150">
        <f>+VLOOKUP($E12250,IIC_2018!$B$8:$Q$347,6,0)</f>
        <v>1</v>
      </c>
      <c r="M12250" s="142" t="str">
        <f>+VLOOKUP($E12250,IIC_2018!$B$8:$Q$347,7,0)</f>
        <v>Alto</v>
      </c>
    </row>
    <row r="12251" spans="1:13" x14ac:dyDescent="0.3">
      <c r="A12251" s="139">
        <f t="shared" si="12541"/>
        <v>323</v>
      </c>
      <c r="B12251" s="148">
        <f t="shared" si="12543"/>
        <v>9</v>
      </c>
      <c r="D12251" s="149" t="str">
        <f>+VLOOKUP($A12251,mUNICIPIOS!$B$4:$F$343,2,0)</f>
        <v>Jalapa</v>
      </c>
      <c r="E12251" s="149">
        <f>+VLOOKUP($A12251,mUNICIPIOS!$B$4:$F$343,3,0)</f>
        <v>2107</v>
      </c>
      <c r="F12251" s="149" t="str">
        <f>+VLOOKUP($A12251,mUNICIPIOS!$B$4:$F$343,4,0)</f>
        <v>Mataquescuintla</v>
      </c>
      <c r="G12251" s="139" t="str">
        <f t="shared" ref="G12251:K12251" si="12589">+G12213</f>
        <v>02</v>
      </c>
      <c r="H12251" t="str">
        <f t="shared" si="12589"/>
        <v>IIC</v>
      </c>
      <c r="I12251" t="str">
        <f t="shared" si="12589"/>
        <v>Índice de Información a la Ciudadanía</v>
      </c>
      <c r="J12251" t="str">
        <f t="shared" si="12589"/>
        <v>02-03</v>
      </c>
      <c r="K12251" t="str">
        <f t="shared" si="12589"/>
        <v>Información pública de oficio actualizada y disponible de acuerdo a la LAIP y uso de internet.</v>
      </c>
      <c r="L12251" s="150">
        <f>+VLOOKUP($E12251,IIC_2018!$B$8:$Q$347,9,0)</f>
        <v>0.95999999999999985</v>
      </c>
      <c r="M12251" s="142" t="str">
        <f>+VLOOKUP($E12251,IIC_2018!$B$8:$Q$347,10,0)</f>
        <v>Alto</v>
      </c>
    </row>
    <row r="12252" spans="1:13" x14ac:dyDescent="0.3">
      <c r="A12252" s="139">
        <f t="shared" si="12541"/>
        <v>323</v>
      </c>
      <c r="B12252" s="148">
        <f t="shared" si="12543"/>
        <v>10</v>
      </c>
      <c r="D12252" s="149" t="str">
        <f>+VLOOKUP($A12252,mUNICIPIOS!$B$4:$F$343,2,0)</f>
        <v>Jalapa</v>
      </c>
      <c r="E12252" s="149">
        <f>+VLOOKUP($A12252,mUNICIPIOS!$B$4:$F$343,3,0)</f>
        <v>2107</v>
      </c>
      <c r="F12252" s="149" t="str">
        <f>+VLOOKUP($A12252,mUNICIPIOS!$B$4:$F$343,4,0)</f>
        <v>Mataquescuintla</v>
      </c>
      <c r="G12252" s="139" t="str">
        <f t="shared" ref="G12252:K12252" si="12590">+G12214</f>
        <v>02</v>
      </c>
      <c r="H12252" t="str">
        <f t="shared" si="12590"/>
        <v>IIC</v>
      </c>
      <c r="I12252" t="str">
        <f t="shared" si="12590"/>
        <v>Índice de Información a la Ciudadanía</v>
      </c>
      <c r="J12252" t="str">
        <f t="shared" si="12590"/>
        <v>02-04</v>
      </c>
      <c r="K12252" t="str">
        <f t="shared" si="12590"/>
        <v>Relación del monto contratado por medio de Guate compras con el total del presupuesto de egresos vigente.</v>
      </c>
      <c r="L12252" s="150">
        <f>+VLOOKUP($E12252,IIC_2018!$B$8:$Q$347,12,0)</f>
        <v>0.46821176340130188</v>
      </c>
      <c r="M12252" s="142" t="str">
        <f>+VLOOKUP($E12252,IIC_2018!$B$8:$Q$347,13,0)</f>
        <v>Medio</v>
      </c>
    </row>
    <row r="12253" spans="1:13" x14ac:dyDescent="0.3">
      <c r="A12253" s="139">
        <f t="shared" si="12541"/>
        <v>323</v>
      </c>
      <c r="B12253" s="148">
        <f t="shared" si="12543"/>
        <v>11</v>
      </c>
      <c r="D12253" s="149" t="str">
        <f>+VLOOKUP($A12253,mUNICIPIOS!$B$4:$F$343,2,0)</f>
        <v>Jalapa</v>
      </c>
      <c r="E12253" s="149">
        <f>+VLOOKUP($A12253,mUNICIPIOS!$B$4:$F$343,3,0)</f>
        <v>2107</v>
      </c>
      <c r="F12253" s="149" t="str">
        <f>+VLOOKUP($A12253,mUNICIPIOS!$B$4:$F$343,4,0)</f>
        <v>Mataquescuintla</v>
      </c>
      <c r="G12253" s="139" t="str">
        <f t="shared" ref="G12253:K12253" si="12591">+G12215</f>
        <v>02</v>
      </c>
      <c r="H12253" t="str">
        <f t="shared" si="12591"/>
        <v>IIC</v>
      </c>
      <c r="I12253" t="str">
        <f t="shared" si="12591"/>
        <v>Índice de Información a la Ciudadanía</v>
      </c>
      <c r="J12253" t="str">
        <f t="shared" si="12591"/>
        <v>INDICE</v>
      </c>
      <c r="K12253">
        <f t="shared" si="12591"/>
        <v>0</v>
      </c>
      <c r="L12253" s="150">
        <f>+VLOOKUP($E12253,IIC_2018!$B$8:$Q$347,15,0)</f>
        <v>0.70705294085032544</v>
      </c>
      <c r="M12253" s="142" t="str">
        <f>+VLOOKUP($E12253,IIC_2018!$B$8:$Q$347,16,0)</f>
        <v>Medio alto</v>
      </c>
    </row>
    <row r="12254" spans="1:13" x14ac:dyDescent="0.3">
      <c r="A12254" s="139">
        <f t="shared" si="12541"/>
        <v>323</v>
      </c>
      <c r="B12254" s="148">
        <f t="shared" si="12543"/>
        <v>12</v>
      </c>
      <c r="D12254" s="149" t="str">
        <f>+VLOOKUP($A12254,mUNICIPIOS!$B$4:$F$343,2,0)</f>
        <v>Jalapa</v>
      </c>
      <c r="E12254" s="149">
        <f>+VLOOKUP($A12254,mUNICIPIOS!$B$4:$F$343,3,0)</f>
        <v>2107</v>
      </c>
      <c r="F12254" s="149" t="str">
        <f>+VLOOKUP($A12254,mUNICIPIOS!$B$4:$F$343,4,0)</f>
        <v>Mataquescuintla</v>
      </c>
      <c r="G12254" s="139" t="str">
        <f t="shared" ref="G12254:K12254" si="12592">+G12216</f>
        <v>03</v>
      </c>
      <c r="H12254" t="str">
        <f t="shared" si="12592"/>
        <v>ISP</v>
      </c>
      <c r="I12254" t="str">
        <f t="shared" si="12592"/>
        <v>Índice de Servicios Públicos</v>
      </c>
      <c r="J12254" t="str">
        <f t="shared" si="12592"/>
        <v>03-01</v>
      </c>
      <c r="K12254" t="str">
        <f t="shared" si="12592"/>
        <v>Cobertura del servicio público de agua</v>
      </c>
      <c r="L12254" s="150">
        <f>+VLOOKUP($E12254,ISP_2018!$B$8:$T$347,3,0)</f>
        <v>0.10194299409398271</v>
      </c>
      <c r="M12254" s="142" t="str">
        <f>+VLOOKUP($E12254,ISP_2018!$B$8:$T$347,4,0)</f>
        <v>Bajo</v>
      </c>
    </row>
    <row r="12255" spans="1:13" x14ac:dyDescent="0.3">
      <c r="A12255" s="139">
        <f t="shared" si="12541"/>
        <v>323</v>
      </c>
      <c r="B12255" s="148">
        <f t="shared" si="12543"/>
        <v>13</v>
      </c>
      <c r="D12255" s="149" t="str">
        <f>+VLOOKUP($A12255,mUNICIPIOS!$B$4:$F$343,2,0)</f>
        <v>Jalapa</v>
      </c>
      <c r="E12255" s="149">
        <f>+VLOOKUP($A12255,mUNICIPIOS!$B$4:$F$343,3,0)</f>
        <v>2107</v>
      </c>
      <c r="F12255" s="149" t="str">
        <f>+VLOOKUP($A12255,mUNICIPIOS!$B$4:$F$343,4,0)</f>
        <v>Mataquescuintla</v>
      </c>
      <c r="G12255" s="139" t="str">
        <f t="shared" ref="G12255:K12255" si="12593">+G12217</f>
        <v>03</v>
      </c>
      <c r="H12255" t="str">
        <f t="shared" si="12593"/>
        <v>ISP</v>
      </c>
      <c r="I12255" t="str">
        <f t="shared" si="12593"/>
        <v>Índice de Servicios Públicos</v>
      </c>
      <c r="J12255" t="str">
        <f t="shared" si="12593"/>
        <v>03-02</v>
      </c>
      <c r="K12255" t="str">
        <f t="shared" si="12593"/>
        <v>Control de la calidad del servicio público de agua</v>
      </c>
      <c r="L12255" s="150">
        <f>+VLOOKUP($E12255,ISP_2018!$B$8:$T$347,6,0)</f>
        <v>0.33999999999999997</v>
      </c>
      <c r="M12255" s="142" t="str">
        <f>+VLOOKUP($E12255,ISP_2018!$B$8:$T$347,7,0)</f>
        <v>Medio bajo</v>
      </c>
    </row>
    <row r="12256" spans="1:13" x14ac:dyDescent="0.3">
      <c r="A12256" s="139">
        <f t="shared" si="12541"/>
        <v>323</v>
      </c>
      <c r="B12256" s="148">
        <f t="shared" si="12543"/>
        <v>14</v>
      </c>
      <c r="D12256" s="149" t="str">
        <f>+VLOOKUP($A12256,mUNICIPIOS!$B$4:$F$343,2,0)</f>
        <v>Jalapa</v>
      </c>
      <c r="E12256" s="149">
        <f>+VLOOKUP($A12256,mUNICIPIOS!$B$4:$F$343,3,0)</f>
        <v>2107</v>
      </c>
      <c r="F12256" s="149" t="str">
        <f>+VLOOKUP($A12256,mUNICIPIOS!$B$4:$F$343,4,0)</f>
        <v>Mataquescuintla</v>
      </c>
      <c r="G12256" s="139" t="str">
        <f t="shared" ref="G12256:K12256" si="12594">+G12218</f>
        <v>03</v>
      </c>
      <c r="H12256" t="str">
        <f t="shared" si="12594"/>
        <v>ISP</v>
      </c>
      <c r="I12256" t="str">
        <f t="shared" si="12594"/>
        <v>Índice de Servicios Públicos</v>
      </c>
      <c r="J12256" t="str">
        <f t="shared" si="12594"/>
        <v>03-03</v>
      </c>
      <c r="K12256" t="str">
        <f t="shared" si="12594"/>
        <v>Disposición  y tratamiento  de aguas residuales</v>
      </c>
      <c r="L12256" s="150">
        <f>+VLOOKUP($E12256,ISP_2018!$B$8:$T$347,9,0)</f>
        <v>0.88835536113800928</v>
      </c>
      <c r="M12256" s="142" t="str">
        <f>+VLOOKUP($E12256,ISP_2018!$B$8:$T$347,10,0)</f>
        <v>Alto</v>
      </c>
    </row>
    <row r="12257" spans="1:13" x14ac:dyDescent="0.3">
      <c r="A12257" s="139">
        <f t="shared" si="12541"/>
        <v>323</v>
      </c>
      <c r="B12257" s="148">
        <f t="shared" si="12543"/>
        <v>15</v>
      </c>
      <c r="D12257" s="149" t="str">
        <f>+VLOOKUP($A12257,mUNICIPIOS!$B$4:$F$343,2,0)</f>
        <v>Jalapa</v>
      </c>
      <c r="E12257" s="149">
        <f>+VLOOKUP($A12257,mUNICIPIOS!$B$4:$F$343,3,0)</f>
        <v>2107</v>
      </c>
      <c r="F12257" s="149" t="str">
        <f>+VLOOKUP($A12257,mUNICIPIOS!$B$4:$F$343,4,0)</f>
        <v>Mataquescuintla</v>
      </c>
      <c r="G12257" s="139" t="str">
        <f t="shared" ref="G12257:K12257" si="12595">+G12219</f>
        <v>03</v>
      </c>
      <c r="H12257" t="str">
        <f t="shared" si="12595"/>
        <v>ISP</v>
      </c>
      <c r="I12257" t="str">
        <f t="shared" si="12595"/>
        <v>Índice de Servicios Públicos</v>
      </c>
      <c r="J12257" t="str">
        <f t="shared" si="12595"/>
        <v>03-04</v>
      </c>
      <c r="K12257" t="str">
        <f t="shared" si="12595"/>
        <v>Gestión y manejo de los residuos y desechos sólidos</v>
      </c>
      <c r="L12257" s="150">
        <f>+VLOOKUP($E12257,ISP_2018!$B$8:$T$347,12,0)</f>
        <v>6.4431234447969304E-2</v>
      </c>
      <c r="M12257" s="142" t="str">
        <f>+VLOOKUP($E12257,ISP_2018!$B$8:$T$347,13,0)</f>
        <v>Bajo</v>
      </c>
    </row>
    <row r="12258" spans="1:13" x14ac:dyDescent="0.3">
      <c r="A12258" s="139">
        <f t="shared" si="12541"/>
        <v>323</v>
      </c>
      <c r="B12258" s="148">
        <f t="shared" si="12543"/>
        <v>16</v>
      </c>
      <c r="D12258" s="149" t="str">
        <f>+VLOOKUP($A12258,mUNICIPIOS!$B$4:$F$343,2,0)</f>
        <v>Jalapa</v>
      </c>
      <c r="E12258" s="149">
        <f>+VLOOKUP($A12258,mUNICIPIOS!$B$4:$F$343,3,0)</f>
        <v>2107</v>
      </c>
      <c r="F12258" s="149" t="str">
        <f>+VLOOKUP($A12258,mUNICIPIOS!$B$4:$F$343,4,0)</f>
        <v>Mataquescuintla</v>
      </c>
      <c r="G12258" s="139" t="str">
        <f t="shared" ref="G12258:K12258" si="12596">+G12220</f>
        <v>03</v>
      </c>
      <c r="H12258" t="str">
        <f t="shared" si="12596"/>
        <v>ISP</v>
      </c>
      <c r="I12258" t="str">
        <f t="shared" si="12596"/>
        <v>Índice de Servicios Públicos</v>
      </c>
      <c r="J12258" t="str">
        <f t="shared" si="12596"/>
        <v>03-05</v>
      </c>
      <c r="K12258" t="str">
        <f t="shared" si="12596"/>
        <v>Gestión de servicios públicos municipales</v>
      </c>
      <c r="L12258" s="150">
        <f>+VLOOKUP($E12258,ISP_2018!$B$8:$T$347,15,0)</f>
        <v>0.16129032258064516</v>
      </c>
      <c r="M12258" s="142" t="str">
        <f>+VLOOKUP($E12258,ISP_2018!$B$8:$T$347,16,0)</f>
        <v>Bajo</v>
      </c>
    </row>
    <row r="12259" spans="1:13" x14ac:dyDescent="0.3">
      <c r="A12259" s="139">
        <f t="shared" si="12541"/>
        <v>323</v>
      </c>
      <c r="B12259" s="148">
        <f t="shared" si="12543"/>
        <v>17</v>
      </c>
      <c r="D12259" s="149" t="str">
        <f>+VLOOKUP($A12259,mUNICIPIOS!$B$4:$F$343,2,0)</f>
        <v>Jalapa</v>
      </c>
      <c r="E12259" s="149">
        <f>+VLOOKUP($A12259,mUNICIPIOS!$B$4:$F$343,3,0)</f>
        <v>2107</v>
      </c>
      <c r="F12259" s="149" t="str">
        <f>+VLOOKUP($A12259,mUNICIPIOS!$B$4:$F$343,4,0)</f>
        <v>Mataquescuintla</v>
      </c>
      <c r="G12259" s="139" t="str">
        <f t="shared" ref="G12259:K12259" si="12597">+G12221</f>
        <v>03</v>
      </c>
      <c r="H12259" t="str">
        <f t="shared" si="12597"/>
        <v>ISP</v>
      </c>
      <c r="I12259" t="str">
        <f t="shared" si="12597"/>
        <v>Índice de Servicios Públicos</v>
      </c>
      <c r="J12259" t="str">
        <f t="shared" si="12597"/>
        <v>INDICE</v>
      </c>
      <c r="K12259">
        <f t="shared" si="12597"/>
        <v>0</v>
      </c>
      <c r="L12259" s="150">
        <f>+VLOOKUP($E12259,ISP_2018!$B$8:$T$347,18,0)</f>
        <v>0.33500968304272294</v>
      </c>
      <c r="M12259" s="142" t="str">
        <f>+VLOOKUP($E12259,ISP_2018!$B$8:$T$347,19,0)</f>
        <v>Medio bajo</v>
      </c>
    </row>
    <row r="12260" spans="1:13" x14ac:dyDescent="0.3">
      <c r="A12260" s="139">
        <f t="shared" si="12541"/>
        <v>323</v>
      </c>
      <c r="B12260" s="148">
        <f t="shared" si="12543"/>
        <v>18</v>
      </c>
      <c r="D12260" s="149" t="str">
        <f>+VLOOKUP($A12260,mUNICIPIOS!$B$4:$F$343,2,0)</f>
        <v>Jalapa</v>
      </c>
      <c r="E12260" s="149">
        <f>+VLOOKUP($A12260,mUNICIPIOS!$B$4:$F$343,3,0)</f>
        <v>2107</v>
      </c>
      <c r="F12260" s="149" t="str">
        <f>+VLOOKUP($A12260,mUNICIPIOS!$B$4:$F$343,4,0)</f>
        <v>Mataquescuintla</v>
      </c>
      <c r="G12260" s="139" t="str">
        <f t="shared" ref="G12260:K12260" si="12598">+G12222</f>
        <v>04</v>
      </c>
      <c r="H12260" t="str">
        <f t="shared" si="12598"/>
        <v>IGA</v>
      </c>
      <c r="I12260" t="str">
        <f t="shared" si="12598"/>
        <v>Índice de Gestión Administrativa</v>
      </c>
      <c r="J12260" t="str">
        <f t="shared" si="12598"/>
        <v>04-01</v>
      </c>
      <c r="K12260" t="str">
        <f t="shared" si="12598"/>
        <v>Existencia de elementos de atención municipal orientada al vecino</v>
      </c>
      <c r="L12260" s="150">
        <f>+VLOOKUP($E12260,IGA_2018!$B$8:$N$347,3,0)</f>
        <v>0.5</v>
      </c>
      <c r="M12260" s="142" t="str">
        <f>+VLOOKUP($E12260,IGA_2018!$B$8:$N$347,4,0)</f>
        <v>Medio</v>
      </c>
    </row>
    <row r="12261" spans="1:13" x14ac:dyDescent="0.3">
      <c r="A12261" s="139">
        <f t="shared" si="12541"/>
        <v>323</v>
      </c>
      <c r="B12261" s="148">
        <f t="shared" si="12543"/>
        <v>19</v>
      </c>
      <c r="D12261" s="149" t="str">
        <f>+VLOOKUP($A12261,mUNICIPIOS!$B$4:$F$343,2,0)</f>
        <v>Jalapa</v>
      </c>
      <c r="E12261" s="149">
        <f>+VLOOKUP($A12261,mUNICIPIOS!$B$4:$F$343,3,0)</f>
        <v>2107</v>
      </c>
      <c r="F12261" s="149" t="str">
        <f>+VLOOKUP($A12261,mUNICIPIOS!$B$4:$F$343,4,0)</f>
        <v>Mataquescuintla</v>
      </c>
      <c r="G12261" s="139" t="str">
        <f t="shared" ref="G12261:K12261" si="12599">+G12223</f>
        <v>04</v>
      </c>
      <c r="H12261" t="str">
        <f t="shared" si="12599"/>
        <v>IGA</v>
      </c>
      <c r="I12261" t="str">
        <f t="shared" si="12599"/>
        <v>Índice de Gestión Administrativa</v>
      </c>
      <c r="J12261" t="str">
        <f t="shared" si="12599"/>
        <v>04-02</v>
      </c>
      <c r="K12261" t="str">
        <f t="shared" si="12599"/>
        <v>Gestión del recurso humano.</v>
      </c>
      <c r="L12261" s="150">
        <f>+VLOOKUP($E12261,IGA_2018!$B$8:$N$347,6,0)</f>
        <v>0.7353363473575325</v>
      </c>
      <c r="M12261" s="142" t="str">
        <f>+VLOOKUP($E12261,IGA_2018!$B$8:$N$347,7,0)</f>
        <v>Medio alto</v>
      </c>
    </row>
    <row r="12262" spans="1:13" x14ac:dyDescent="0.3">
      <c r="A12262" s="139">
        <f t="shared" si="12541"/>
        <v>323</v>
      </c>
      <c r="B12262" s="148">
        <f t="shared" si="12543"/>
        <v>20</v>
      </c>
      <c r="D12262" s="149" t="str">
        <f>+VLOOKUP($A12262,mUNICIPIOS!$B$4:$F$343,2,0)</f>
        <v>Jalapa</v>
      </c>
      <c r="E12262" s="149">
        <f>+VLOOKUP($A12262,mUNICIPIOS!$B$4:$F$343,3,0)</f>
        <v>2107</v>
      </c>
      <c r="F12262" s="149" t="str">
        <f>+VLOOKUP($A12262,mUNICIPIOS!$B$4:$F$343,4,0)</f>
        <v>Mataquescuintla</v>
      </c>
      <c r="G12262" s="139" t="str">
        <f t="shared" ref="G12262:K12262" si="12600">+G12224</f>
        <v>04</v>
      </c>
      <c r="H12262" t="str">
        <f t="shared" si="12600"/>
        <v>IGA</v>
      </c>
      <c r="I12262" t="str">
        <f t="shared" si="12600"/>
        <v>Índice de Gestión Administrativa</v>
      </c>
      <c r="J12262" t="str">
        <f t="shared" si="12600"/>
        <v>04-03</v>
      </c>
      <c r="K12262" t="str">
        <f t="shared" si="12600"/>
        <v>Existencia de oficinas municipales con instrumentos de gestión.</v>
      </c>
      <c r="L12262" s="150">
        <f>+VLOOKUP($E12262,IGA_2018!$B$8:$N$347,9,0)</f>
        <v>0.85000000000000009</v>
      </c>
      <c r="M12262" s="142" t="str">
        <f>+VLOOKUP($E12262,IGA_2018!$B$8:$N$347,10,0)</f>
        <v>Alto</v>
      </c>
    </row>
    <row r="12263" spans="1:13" x14ac:dyDescent="0.3">
      <c r="A12263" s="139">
        <f t="shared" si="12541"/>
        <v>323</v>
      </c>
      <c r="B12263" s="148">
        <f t="shared" si="12543"/>
        <v>21</v>
      </c>
      <c r="D12263" s="149" t="str">
        <f>+VLOOKUP($A12263,mUNICIPIOS!$B$4:$F$343,2,0)</f>
        <v>Jalapa</v>
      </c>
      <c r="E12263" s="149">
        <f>+VLOOKUP($A12263,mUNICIPIOS!$B$4:$F$343,3,0)</f>
        <v>2107</v>
      </c>
      <c r="F12263" s="149" t="str">
        <f>+VLOOKUP($A12263,mUNICIPIOS!$B$4:$F$343,4,0)</f>
        <v>Mataquescuintla</v>
      </c>
      <c r="G12263" s="139" t="str">
        <f t="shared" ref="G12263:K12263" si="12601">+G12225</f>
        <v>04</v>
      </c>
      <c r="H12263" t="str">
        <f t="shared" si="12601"/>
        <v>IGA</v>
      </c>
      <c r="I12263" t="str">
        <f t="shared" si="12601"/>
        <v>Índice de Gestión Administrativa</v>
      </c>
      <c r="J12263" t="str">
        <f t="shared" si="12601"/>
        <v>INDICE</v>
      </c>
      <c r="K12263">
        <f t="shared" si="12601"/>
        <v>0</v>
      </c>
      <c r="L12263" s="150">
        <f>+VLOOKUP($E12263,IGA_2018!$B$8:$N$347,12,0)</f>
        <v>0.70486772157513633</v>
      </c>
      <c r="M12263" s="142" t="str">
        <f>+VLOOKUP($E12263,IGA_2018!$B$8:$N$347,13,0)</f>
        <v>Medio alto</v>
      </c>
    </row>
    <row r="12264" spans="1:13" x14ac:dyDescent="0.3">
      <c r="A12264" s="139">
        <f t="shared" si="12541"/>
        <v>323</v>
      </c>
      <c r="B12264" s="148">
        <f t="shared" si="12543"/>
        <v>22</v>
      </c>
      <c r="D12264" s="149" t="str">
        <f>+VLOOKUP($A12264,mUNICIPIOS!$B$4:$F$343,2,0)</f>
        <v>Jalapa</v>
      </c>
      <c r="E12264" s="149">
        <f>+VLOOKUP($A12264,mUNICIPIOS!$B$4:$F$343,3,0)</f>
        <v>2107</v>
      </c>
      <c r="F12264" s="149" t="str">
        <f>+VLOOKUP($A12264,mUNICIPIOS!$B$4:$F$343,4,0)</f>
        <v>Mataquescuintla</v>
      </c>
      <c r="G12264" s="139" t="str">
        <f t="shared" ref="G12264:K12264" si="12602">+G12226</f>
        <v>05</v>
      </c>
      <c r="H12264" t="str">
        <f t="shared" si="12602"/>
        <v>IGF</v>
      </c>
      <c r="I12264" t="str">
        <f t="shared" si="12602"/>
        <v>Índice de Gestión Financiera</v>
      </c>
      <c r="J12264" t="str">
        <f t="shared" si="12602"/>
        <v>05-01</v>
      </c>
      <c r="K12264" t="str">
        <f t="shared" si="12602"/>
        <v>Autonomía financiera municipal</v>
      </c>
      <c r="L12264" s="150">
        <f>+VLOOKUP($E12264,IGF_2018!$B$8:$Z$347,3,0)</f>
        <v>8.3050695452617285E-2</v>
      </c>
      <c r="M12264" s="142" t="str">
        <f>+VLOOKUP($E12264,IGF_2018!$B$8:$Z$347,4,0)</f>
        <v>Bajo</v>
      </c>
    </row>
    <row r="12265" spans="1:13" x14ac:dyDescent="0.3">
      <c r="A12265" s="139">
        <f t="shared" si="12541"/>
        <v>323</v>
      </c>
      <c r="B12265" s="148">
        <f t="shared" si="12543"/>
        <v>23</v>
      </c>
      <c r="D12265" s="149" t="str">
        <f>+VLOOKUP($A12265,mUNICIPIOS!$B$4:$F$343,2,0)</f>
        <v>Jalapa</v>
      </c>
      <c r="E12265" s="149">
        <f>+VLOOKUP($A12265,mUNICIPIOS!$B$4:$F$343,3,0)</f>
        <v>2107</v>
      </c>
      <c r="F12265" s="149" t="str">
        <f>+VLOOKUP($A12265,mUNICIPIOS!$B$4:$F$343,4,0)</f>
        <v>Mataquescuintla</v>
      </c>
      <c r="G12265" s="139" t="str">
        <f t="shared" ref="G12265:K12265" si="12603">+G12227</f>
        <v>05</v>
      </c>
      <c r="H12265" t="str">
        <f t="shared" si="12603"/>
        <v>IGF</v>
      </c>
      <c r="I12265" t="str">
        <f t="shared" si="12603"/>
        <v>Índice de Gestión Financiera</v>
      </c>
      <c r="J12265" t="str">
        <f t="shared" si="12603"/>
        <v>05-02</v>
      </c>
      <c r="K12265" t="str">
        <f t="shared" si="12603"/>
        <v xml:space="preserve">Ingresos propios por habitante -sin regalías- </v>
      </c>
      <c r="L12265" s="150">
        <f>+VLOOKUP($E12265,IGF_2018!$B$8:$Z$347,6,0)</f>
        <v>2.9906925819789092E-2</v>
      </c>
      <c r="M12265" s="142" t="str">
        <f>+VLOOKUP($E12265,IGF_2018!$B$8:$Z$347,7,0)</f>
        <v>Bajo</v>
      </c>
    </row>
    <row r="12266" spans="1:13" x14ac:dyDescent="0.3">
      <c r="A12266" s="139">
        <f t="shared" si="12541"/>
        <v>323</v>
      </c>
      <c r="B12266" s="148">
        <f t="shared" si="12543"/>
        <v>24</v>
      </c>
      <c r="D12266" s="149" t="str">
        <f>+VLOOKUP($A12266,mUNICIPIOS!$B$4:$F$343,2,0)</f>
        <v>Jalapa</v>
      </c>
      <c r="E12266" s="149">
        <f>+VLOOKUP($A12266,mUNICIPIOS!$B$4:$F$343,3,0)</f>
        <v>2107</v>
      </c>
      <c r="F12266" s="149" t="str">
        <f>+VLOOKUP($A12266,mUNICIPIOS!$B$4:$F$343,4,0)</f>
        <v>Mataquescuintla</v>
      </c>
      <c r="G12266" s="139" t="str">
        <f t="shared" ref="G12266:K12266" si="12604">+G12228</f>
        <v>05</v>
      </c>
      <c r="H12266" t="str">
        <f t="shared" si="12604"/>
        <v>IGF</v>
      </c>
      <c r="I12266" t="str">
        <f t="shared" si="12604"/>
        <v>Índice de Gestión Financiera</v>
      </c>
      <c r="J12266" t="str">
        <f t="shared" si="12604"/>
        <v>05-03</v>
      </c>
      <c r="K12266" t="str">
        <f t="shared" si="12604"/>
        <v>Ingresos del IUSI en relación a los ingresos propios -sin regalías-</v>
      </c>
      <c r="L12266" s="150">
        <f>+VLOOKUP($E12266,IGF_2018!$B$8:$Z$347,9,0)</f>
        <v>0.17848259468513974</v>
      </c>
      <c r="M12266" s="142" t="str">
        <f>+VLOOKUP($E12266,IGF_2018!$B$8:$Z$347,10,0)</f>
        <v>Bajo</v>
      </c>
    </row>
    <row r="12267" spans="1:13" x14ac:dyDescent="0.3">
      <c r="A12267" s="139">
        <f t="shared" si="12541"/>
        <v>323</v>
      </c>
      <c r="B12267" s="148">
        <f t="shared" si="12543"/>
        <v>25</v>
      </c>
      <c r="D12267" s="149" t="str">
        <f>+VLOOKUP($A12267,mUNICIPIOS!$B$4:$F$343,2,0)</f>
        <v>Jalapa</v>
      </c>
      <c r="E12267" s="149">
        <f>+VLOOKUP($A12267,mUNICIPIOS!$B$4:$F$343,3,0)</f>
        <v>2107</v>
      </c>
      <c r="F12267" s="149" t="str">
        <f>+VLOOKUP($A12267,mUNICIPIOS!$B$4:$F$343,4,0)</f>
        <v>Mataquescuintla</v>
      </c>
      <c r="G12267" s="139" t="str">
        <f t="shared" ref="G12267:K12267" si="12605">+G12229</f>
        <v>05</v>
      </c>
      <c r="H12267" t="str">
        <f t="shared" si="12605"/>
        <v>IGF</v>
      </c>
      <c r="I12267" t="str">
        <f t="shared" si="12605"/>
        <v>Índice de Gestión Financiera</v>
      </c>
      <c r="J12267" t="str">
        <f t="shared" si="12605"/>
        <v>05-04</v>
      </c>
      <c r="K12267" t="str">
        <f t="shared" si="12605"/>
        <v>Inversión anual en capital fijo por habitante</v>
      </c>
      <c r="L12267" s="150">
        <f>+VLOOKUP($E12267,IGF_2018!$B$8:$Z$347,12,0)</f>
        <v>5.7012900232056254E-2</v>
      </c>
      <c r="M12267" s="142" t="str">
        <f>+VLOOKUP($E12267,IGF_2018!$B$8:$Z$347,13,0)</f>
        <v>Bajo</v>
      </c>
    </row>
    <row r="12268" spans="1:13" x14ac:dyDescent="0.3">
      <c r="A12268" s="139">
        <f t="shared" si="12541"/>
        <v>323</v>
      </c>
      <c r="B12268" s="148">
        <f t="shared" si="12543"/>
        <v>26</v>
      </c>
      <c r="D12268" s="149" t="str">
        <f>+VLOOKUP($A12268,mUNICIPIOS!$B$4:$F$343,2,0)</f>
        <v>Jalapa</v>
      </c>
      <c r="E12268" s="149">
        <f>+VLOOKUP($A12268,mUNICIPIOS!$B$4:$F$343,3,0)</f>
        <v>2107</v>
      </c>
      <c r="F12268" s="149" t="str">
        <f>+VLOOKUP($A12268,mUNICIPIOS!$B$4:$F$343,4,0)</f>
        <v>Mataquescuintla</v>
      </c>
      <c r="G12268" s="139" t="str">
        <f t="shared" ref="G12268:K12268" si="12606">+G12230</f>
        <v>05</v>
      </c>
      <c r="H12268" t="str">
        <f t="shared" si="12606"/>
        <v>IGF</v>
      </c>
      <c r="I12268" t="str">
        <f t="shared" si="12606"/>
        <v>Índice de Gestión Financiera</v>
      </c>
      <c r="J12268" t="str">
        <f t="shared" si="12606"/>
        <v>05-05</v>
      </c>
      <c r="K12268" t="str">
        <f t="shared" si="12606"/>
        <v>Inversión anual en capital fijo con recursos percibidos por ingresos propios</v>
      </c>
      <c r="L12268" s="150">
        <f>+VLOOKUP($E12268,IGF_2018!$B$8:$Z$347,15,0)</f>
        <v>0</v>
      </c>
      <c r="M12268" s="142" t="str">
        <f>+VLOOKUP($E12268,IGF_2018!$B$8:$Z$347,16,0)</f>
        <v>Bajo</v>
      </c>
    </row>
    <row r="12269" spans="1:13" x14ac:dyDescent="0.3">
      <c r="A12269" s="139">
        <f t="shared" ref="A12269:A12332" si="12607">+IF(B12268=38,A12268+1,A12268)</f>
        <v>323</v>
      </c>
      <c r="B12269" s="148">
        <f t="shared" si="12543"/>
        <v>27</v>
      </c>
      <c r="D12269" s="149" t="str">
        <f>+VLOOKUP($A12269,mUNICIPIOS!$B$4:$F$343,2,0)</f>
        <v>Jalapa</v>
      </c>
      <c r="E12269" s="149">
        <f>+VLOOKUP($A12269,mUNICIPIOS!$B$4:$F$343,3,0)</f>
        <v>2107</v>
      </c>
      <c r="F12269" s="149" t="str">
        <f>+VLOOKUP($A12269,mUNICIPIOS!$B$4:$F$343,4,0)</f>
        <v>Mataquescuintla</v>
      </c>
      <c r="G12269" s="139" t="str">
        <f t="shared" ref="G12269:K12269" si="12608">+G12231</f>
        <v>05</v>
      </c>
      <c r="H12269" t="str">
        <f t="shared" si="12608"/>
        <v>IGF</v>
      </c>
      <c r="I12269" t="str">
        <f t="shared" si="12608"/>
        <v>Índice de Gestión Financiera</v>
      </c>
      <c r="J12269" t="str">
        <f t="shared" si="12608"/>
        <v>05-06</v>
      </c>
      <c r="K12269" t="str">
        <f t="shared" si="12608"/>
        <v xml:space="preserve">Inversión anual en capital fijo con recursos percibidos por transferencias del Gobierno Central </v>
      </c>
      <c r="L12269" s="150">
        <f>+VLOOKUP($E12269,IGF_2018!$B$8:$Z$347,18,0)</f>
        <v>0.17025450215731844</v>
      </c>
      <c r="M12269" s="142" t="str">
        <f>+VLOOKUP($E12269,IGF_2018!$B$8:$Z$347,19,0)</f>
        <v>Bajo</v>
      </c>
    </row>
    <row r="12270" spans="1:13" x14ac:dyDescent="0.3">
      <c r="A12270" s="139">
        <f t="shared" si="12607"/>
        <v>323</v>
      </c>
      <c r="B12270" s="148">
        <f t="shared" ref="B12270:B12333" si="12609">+B12232</f>
        <v>28</v>
      </c>
      <c r="D12270" s="149" t="str">
        <f>+VLOOKUP($A12270,mUNICIPIOS!$B$4:$F$343,2,0)</f>
        <v>Jalapa</v>
      </c>
      <c r="E12270" s="149">
        <f>+VLOOKUP($A12270,mUNICIPIOS!$B$4:$F$343,3,0)</f>
        <v>2107</v>
      </c>
      <c r="F12270" s="149" t="str">
        <f>+VLOOKUP($A12270,mUNICIPIOS!$B$4:$F$343,4,0)</f>
        <v>Mataquescuintla</v>
      </c>
      <c r="G12270" s="139" t="str">
        <f t="shared" ref="G12270:K12270" si="12610">+G12232</f>
        <v>05</v>
      </c>
      <c r="H12270" t="str">
        <f t="shared" si="12610"/>
        <v>IGF</v>
      </c>
      <c r="I12270" t="str">
        <f t="shared" si="12610"/>
        <v>Índice de Gestión Financiera</v>
      </c>
      <c r="J12270" t="str">
        <f t="shared" si="12610"/>
        <v>05-07</v>
      </c>
      <c r="K12270" t="str">
        <f t="shared" si="12610"/>
        <v>Financiamiento por endeudamiento municipal</v>
      </c>
      <c r="L12270" s="150">
        <f>+VLOOKUP($E12270,IGF_2018!$B$8:$Z$347,21,0)</f>
        <v>1</v>
      </c>
      <c r="M12270" s="142" t="str">
        <f>+VLOOKUP($E12270,IGF_2018!$B$8:$Z$347,22,0)</f>
        <v>Alto</v>
      </c>
    </row>
    <row r="12271" spans="1:13" x14ac:dyDescent="0.3">
      <c r="A12271" s="139">
        <f t="shared" si="12607"/>
        <v>323</v>
      </c>
      <c r="B12271" s="148">
        <f t="shared" si="12609"/>
        <v>29</v>
      </c>
      <c r="D12271" s="149" t="str">
        <f>+VLOOKUP($A12271,mUNICIPIOS!$B$4:$F$343,2,0)</f>
        <v>Jalapa</v>
      </c>
      <c r="E12271" s="149">
        <f>+VLOOKUP($A12271,mUNICIPIOS!$B$4:$F$343,3,0)</f>
        <v>2107</v>
      </c>
      <c r="F12271" s="149" t="str">
        <f>+VLOOKUP($A12271,mUNICIPIOS!$B$4:$F$343,4,0)</f>
        <v>Mataquescuintla</v>
      </c>
      <c r="G12271" s="139" t="str">
        <f t="shared" ref="G12271:K12271" si="12611">+G12233</f>
        <v>05</v>
      </c>
      <c r="H12271" t="str">
        <f t="shared" si="12611"/>
        <v>IGF</v>
      </c>
      <c r="I12271" t="str">
        <f t="shared" si="12611"/>
        <v>Índice de Gestión Financiera</v>
      </c>
      <c r="J12271" t="str">
        <f t="shared" si="12611"/>
        <v>INDICE</v>
      </c>
      <c r="K12271">
        <f t="shared" si="12611"/>
        <v>0</v>
      </c>
      <c r="L12271" s="150">
        <f>+VLOOKUP($E12271,IGF_2018!$B$8:$Z$347,24,0)</f>
        <v>0.26316652396193274</v>
      </c>
      <c r="M12271" s="142" t="str">
        <f>+VLOOKUP($E12271,IGF_2018!$B$8:$Z$347,25,0)</f>
        <v>Medio bajo</v>
      </c>
    </row>
    <row r="12272" spans="1:13" x14ac:dyDescent="0.3">
      <c r="A12272" s="139">
        <f t="shared" si="12607"/>
        <v>323</v>
      </c>
      <c r="B12272" s="148">
        <f t="shared" si="12609"/>
        <v>30</v>
      </c>
      <c r="D12272" s="149" t="str">
        <f>+VLOOKUP($A12272,mUNICIPIOS!$B$4:$F$343,2,0)</f>
        <v>Jalapa</v>
      </c>
      <c r="E12272" s="149">
        <f>+VLOOKUP($A12272,mUNICIPIOS!$B$4:$F$343,3,0)</f>
        <v>2107</v>
      </c>
      <c r="F12272" s="149" t="str">
        <f>+VLOOKUP($A12272,mUNICIPIOS!$B$4:$F$343,4,0)</f>
        <v>Mataquescuintla</v>
      </c>
      <c r="G12272" s="139" t="str">
        <f t="shared" ref="G12272:K12272" si="12612">+G12234</f>
        <v>06</v>
      </c>
      <c r="H12272" t="str">
        <f t="shared" si="12612"/>
        <v>IGE</v>
      </c>
      <c r="I12272" t="str">
        <f t="shared" si="12612"/>
        <v>Índice de Gestión Estratégica</v>
      </c>
      <c r="J12272" t="str">
        <f t="shared" si="12612"/>
        <v>06-01</v>
      </c>
      <c r="K12272" t="str">
        <f t="shared" si="12612"/>
        <v>Ejecución del Plan Operativo Anual  (POA)</v>
      </c>
      <c r="L12272" s="150">
        <f>+VLOOKUP($E12272,IGE_2018!$B$8:$Z$347,3,0)</f>
        <v>0.98142857142857132</v>
      </c>
      <c r="M12272" s="142" t="str">
        <f>+VLOOKUP($E12272,IGE_2018!$B$8:$Z$347,4,0)</f>
        <v>Alto</v>
      </c>
    </row>
    <row r="12273" spans="1:13" x14ac:dyDescent="0.3">
      <c r="A12273" s="139">
        <f t="shared" si="12607"/>
        <v>323</v>
      </c>
      <c r="B12273" s="148">
        <f t="shared" si="12609"/>
        <v>31</v>
      </c>
      <c r="D12273" s="149" t="str">
        <f>+VLOOKUP($A12273,mUNICIPIOS!$B$4:$F$343,2,0)</f>
        <v>Jalapa</v>
      </c>
      <c r="E12273" s="149">
        <f>+VLOOKUP($A12273,mUNICIPIOS!$B$4:$F$343,3,0)</f>
        <v>2107</v>
      </c>
      <c r="F12273" s="149" t="str">
        <f>+VLOOKUP($A12273,mUNICIPIOS!$B$4:$F$343,4,0)</f>
        <v>Mataquescuintla</v>
      </c>
      <c r="G12273" s="139" t="str">
        <f t="shared" ref="G12273:K12273" si="12613">+G12235</f>
        <v>06</v>
      </c>
      <c r="H12273" t="str">
        <f t="shared" si="12613"/>
        <v>IGE</v>
      </c>
      <c r="I12273" t="str">
        <f t="shared" si="12613"/>
        <v>Índice de Gestión Estratégica</v>
      </c>
      <c r="J12273" t="str">
        <f t="shared" si="12613"/>
        <v>06-02</v>
      </c>
      <c r="K12273" t="str">
        <f t="shared" si="12613"/>
        <v>Relación Plan de Desarrollo Municipal y Ordenamiento Territorial (PDM-OT) - Plan Estratégico Institucional (PEI) - Plan Operativo Multianual (POM) - Plan Operativo Anual (POA)</v>
      </c>
      <c r="L12273" s="150">
        <f>+VLOOKUP($E12273,IGE_2018!$B$8:$Z$347,6,0)</f>
        <v>0.58321428571428569</v>
      </c>
      <c r="M12273" s="142" t="str">
        <f>+VLOOKUP($E12273,IGE_2018!$B$8:$Z$347,7,0)</f>
        <v>Medio</v>
      </c>
    </row>
    <row r="12274" spans="1:13" x14ac:dyDescent="0.3">
      <c r="A12274" s="139">
        <f t="shared" si="12607"/>
        <v>323</v>
      </c>
      <c r="B12274" s="148">
        <f t="shared" si="12609"/>
        <v>32</v>
      </c>
      <c r="D12274" s="149" t="str">
        <f>+VLOOKUP($A12274,mUNICIPIOS!$B$4:$F$343,2,0)</f>
        <v>Jalapa</v>
      </c>
      <c r="E12274" s="149">
        <f>+VLOOKUP($A12274,mUNICIPIOS!$B$4:$F$343,3,0)</f>
        <v>2107</v>
      </c>
      <c r="F12274" s="149" t="str">
        <f>+VLOOKUP($A12274,mUNICIPIOS!$B$4:$F$343,4,0)</f>
        <v>Mataquescuintla</v>
      </c>
      <c r="G12274" s="139" t="str">
        <f t="shared" ref="G12274:K12274" si="12614">+G12236</f>
        <v>06</v>
      </c>
      <c r="H12274" t="str">
        <f t="shared" si="12614"/>
        <v>IGE</v>
      </c>
      <c r="I12274" t="str">
        <f t="shared" si="12614"/>
        <v>Índice de Gestión Estratégica</v>
      </c>
      <c r="J12274" t="str">
        <f t="shared" si="12614"/>
        <v>06-03</v>
      </c>
      <c r="K12274" t="str">
        <f t="shared" si="12614"/>
        <v>Presupuesto de egresos relacionado a competencias municipales que responden a prioridades nacionales de desarrollo.</v>
      </c>
      <c r="L12274" s="150">
        <f>+VLOOKUP($E12274,IGE_2018!$B$8:$Z$347,9,0)</f>
        <v>0.20982685716485261</v>
      </c>
      <c r="M12274" s="142" t="str">
        <f>+VLOOKUP($E12274,IGE_2018!$B$8:$Z$347,10,0)</f>
        <v>Medio bajo</v>
      </c>
    </row>
    <row r="12275" spans="1:13" x14ac:dyDescent="0.3">
      <c r="A12275" s="139">
        <f t="shared" si="12607"/>
        <v>323</v>
      </c>
      <c r="B12275" s="148">
        <f t="shared" si="12609"/>
        <v>33</v>
      </c>
      <c r="D12275" s="149" t="str">
        <f>+VLOOKUP($A12275,mUNICIPIOS!$B$4:$F$343,2,0)</f>
        <v>Jalapa</v>
      </c>
      <c r="E12275" s="149">
        <f>+VLOOKUP($A12275,mUNICIPIOS!$B$4:$F$343,3,0)</f>
        <v>2107</v>
      </c>
      <c r="F12275" s="149" t="str">
        <f>+VLOOKUP($A12275,mUNICIPIOS!$B$4:$F$343,4,0)</f>
        <v>Mataquescuintla</v>
      </c>
      <c r="G12275" s="139" t="str">
        <f t="shared" ref="G12275:K12275" si="12615">+G12237</f>
        <v>06</v>
      </c>
      <c r="H12275" t="str">
        <f t="shared" si="12615"/>
        <v>IGE</v>
      </c>
      <c r="I12275" t="str">
        <f t="shared" si="12615"/>
        <v>Índice de Gestión Estratégica</v>
      </c>
      <c r="J12275" t="str">
        <f t="shared" si="12615"/>
        <v>06-04</v>
      </c>
      <c r="K12275" t="str">
        <f t="shared" si="12615"/>
        <v>Institucionalización de la gestión ordenada del territorio</v>
      </c>
      <c r="L12275" s="150">
        <f>+VLOOKUP($E12275,IGE_2018!$B$8:$Z$347,12,0)</f>
        <v>0.44999999999999996</v>
      </c>
      <c r="M12275" s="142" t="str">
        <f>+VLOOKUP($E12275,IGE_2018!$B$8:$Z$347,13,0)</f>
        <v>Medio</v>
      </c>
    </row>
    <row r="12276" spans="1:13" x14ac:dyDescent="0.3">
      <c r="A12276" s="139">
        <f t="shared" si="12607"/>
        <v>323</v>
      </c>
      <c r="B12276" s="148">
        <f t="shared" si="12609"/>
        <v>34</v>
      </c>
      <c r="D12276" s="149" t="str">
        <f>+VLOOKUP($A12276,mUNICIPIOS!$B$4:$F$343,2,0)</f>
        <v>Jalapa</v>
      </c>
      <c r="E12276" s="149">
        <f>+VLOOKUP($A12276,mUNICIPIOS!$B$4:$F$343,3,0)</f>
        <v>2107</v>
      </c>
      <c r="F12276" s="149" t="str">
        <f>+VLOOKUP($A12276,mUNICIPIOS!$B$4:$F$343,4,0)</f>
        <v>Mataquescuintla</v>
      </c>
      <c r="G12276" s="139" t="str">
        <f t="shared" ref="G12276:K12276" si="12616">+G12238</f>
        <v>06</v>
      </c>
      <c r="H12276" t="str">
        <f t="shared" si="12616"/>
        <v>IGE</v>
      </c>
      <c r="I12276" t="str">
        <f t="shared" si="12616"/>
        <v>Índice de Gestión Estratégica</v>
      </c>
      <c r="J12276" t="str">
        <f t="shared" si="12616"/>
        <v>06-05</v>
      </c>
      <c r="K12276" t="str">
        <f t="shared" si="12616"/>
        <v>Acciones para la gestión ordenada del territorio</v>
      </c>
      <c r="L12276" s="150">
        <f>+VLOOKUP($E12276,IGE_2018!$B$8:$Z$347,15,0)</f>
        <v>0.34000000000000014</v>
      </c>
      <c r="M12276" s="142" t="str">
        <f>+VLOOKUP($E12276,IGE_2018!$B$8:$Z$347,16,0)</f>
        <v>Medio bajo</v>
      </c>
    </row>
    <row r="12277" spans="1:13" x14ac:dyDescent="0.3">
      <c r="A12277" s="139">
        <f t="shared" si="12607"/>
        <v>323</v>
      </c>
      <c r="B12277" s="148">
        <f t="shared" si="12609"/>
        <v>35</v>
      </c>
      <c r="D12277" s="149" t="str">
        <f>+VLOOKUP($A12277,mUNICIPIOS!$B$4:$F$343,2,0)</f>
        <v>Jalapa</v>
      </c>
      <c r="E12277" s="149">
        <f>+VLOOKUP($A12277,mUNICIPIOS!$B$4:$F$343,3,0)</f>
        <v>2107</v>
      </c>
      <c r="F12277" s="149" t="str">
        <f>+VLOOKUP($A12277,mUNICIPIOS!$B$4:$F$343,4,0)</f>
        <v>Mataquescuintla</v>
      </c>
      <c r="G12277" s="139" t="str">
        <f t="shared" ref="G12277:K12277" si="12617">+G12239</f>
        <v>06</v>
      </c>
      <c r="H12277" t="str">
        <f t="shared" si="12617"/>
        <v>IGE</v>
      </c>
      <c r="I12277" t="str">
        <f t="shared" si="12617"/>
        <v>Índice de Gestión Estratégica</v>
      </c>
      <c r="J12277" t="str">
        <f t="shared" si="12617"/>
        <v>06-06</v>
      </c>
      <c r="K12277" t="str">
        <f t="shared" si="12617"/>
        <v>Gestión de riesgo en la formulación de proyectos derivados de la planificación operativa anual</v>
      </c>
      <c r="L12277" s="150">
        <f>+VLOOKUP($E12277,IGE_2018!$B$8:$Z$347,18,0)</f>
        <v>0</v>
      </c>
      <c r="M12277" s="142" t="str">
        <f>+VLOOKUP($E12277,IGE_2018!$B$8:$Z$347,19,0)</f>
        <v>Bajo</v>
      </c>
    </row>
    <row r="12278" spans="1:13" x14ac:dyDescent="0.3">
      <c r="A12278" s="139">
        <f t="shared" si="12607"/>
        <v>323</v>
      </c>
      <c r="B12278" s="148">
        <f t="shared" si="12609"/>
        <v>36</v>
      </c>
      <c r="D12278" s="149" t="str">
        <f>+VLOOKUP($A12278,mUNICIPIOS!$B$4:$F$343,2,0)</f>
        <v>Jalapa</v>
      </c>
      <c r="E12278" s="149">
        <f>+VLOOKUP($A12278,mUNICIPIOS!$B$4:$F$343,3,0)</f>
        <v>2107</v>
      </c>
      <c r="F12278" s="149" t="str">
        <f>+VLOOKUP($A12278,mUNICIPIOS!$B$4:$F$343,4,0)</f>
        <v>Mataquescuintla</v>
      </c>
      <c r="G12278" s="139" t="str">
        <f t="shared" ref="G12278:K12278" si="12618">+G12240</f>
        <v>06</v>
      </c>
      <c r="H12278" t="str">
        <f t="shared" si="12618"/>
        <v>IGE</v>
      </c>
      <c r="I12278" t="str">
        <f t="shared" si="12618"/>
        <v>Índice de Gestión Estratégica</v>
      </c>
      <c r="J12278" t="str">
        <f t="shared" si="12618"/>
        <v>06-07</v>
      </c>
      <c r="K12278" t="str">
        <f t="shared" si="12618"/>
        <v>Ingresos por servicios ambientales en relación a los ingresos propios sin regalías</v>
      </c>
      <c r="L12278" s="150">
        <f>+VLOOKUP($E12278,IGE_2018!$B$8:$Z$347,21,0)</f>
        <v>0.48487643214177867</v>
      </c>
      <c r="M12278" s="142" t="str">
        <f>+VLOOKUP($E12278,IGE_2018!$B$8:$Z$347,22,0)</f>
        <v>Medio</v>
      </c>
    </row>
    <row r="12279" spans="1:13" x14ac:dyDescent="0.3">
      <c r="A12279" s="139">
        <f t="shared" si="12607"/>
        <v>323</v>
      </c>
      <c r="B12279" s="148">
        <f t="shared" si="12609"/>
        <v>37</v>
      </c>
      <c r="D12279" s="149" t="str">
        <f>+VLOOKUP($A12279,mUNICIPIOS!$B$4:$F$343,2,0)</f>
        <v>Jalapa</v>
      </c>
      <c r="E12279" s="149">
        <f>+VLOOKUP($A12279,mUNICIPIOS!$B$4:$F$343,3,0)</f>
        <v>2107</v>
      </c>
      <c r="F12279" s="149" t="str">
        <f>+VLOOKUP($A12279,mUNICIPIOS!$B$4:$F$343,4,0)</f>
        <v>Mataquescuintla</v>
      </c>
      <c r="G12279" s="139" t="str">
        <f t="shared" ref="G12279:K12279" si="12619">+G12241</f>
        <v>06</v>
      </c>
      <c r="H12279" t="str">
        <f t="shared" si="12619"/>
        <v>IGE</v>
      </c>
      <c r="I12279" t="str">
        <f t="shared" si="12619"/>
        <v>Índice de Gestión Estratégica</v>
      </c>
      <c r="J12279" t="str">
        <f t="shared" si="12619"/>
        <v>INDICE</v>
      </c>
      <c r="K12279">
        <f t="shared" si="12619"/>
        <v>0</v>
      </c>
      <c r="L12279" s="150">
        <f>+VLOOKUP($E12279,IGE_2018!$B$8:$Z$347,24,0)</f>
        <v>0.43164078607681955</v>
      </c>
      <c r="M12279" s="142" t="str">
        <f>+VLOOKUP($E12279,IGE_2018!$B$8:$Z$347,25,0)</f>
        <v>Medio</v>
      </c>
    </row>
    <row r="12280" spans="1:13" x14ac:dyDescent="0.3">
      <c r="A12280" s="139">
        <f t="shared" si="12607"/>
        <v>323</v>
      </c>
      <c r="B12280" s="148">
        <f t="shared" si="12609"/>
        <v>38</v>
      </c>
      <c r="D12280" s="149" t="str">
        <f>+VLOOKUP($A12280,mUNICIPIOS!$B$4:$F$343,2,0)</f>
        <v>Jalapa</v>
      </c>
      <c r="E12280" s="149">
        <f>+VLOOKUP($A12280,mUNICIPIOS!$B$4:$F$343,3,0)</f>
        <v>2107</v>
      </c>
      <c r="F12280" s="149" t="str">
        <f>+VLOOKUP($A12280,mUNICIPIOS!$B$4:$F$343,4,0)</f>
        <v>Mataquescuintla</v>
      </c>
      <c r="G12280" s="139" t="str">
        <f t="shared" ref="G12280:K12280" si="12620">+G12242</f>
        <v>RANKING</v>
      </c>
      <c r="H12280" t="str">
        <f t="shared" si="12620"/>
        <v>RGM</v>
      </c>
      <c r="I12280" t="str">
        <f t="shared" si="12620"/>
        <v>Ranking de la Gestión Municipal 2018</v>
      </c>
      <c r="J12280" t="str">
        <f t="shared" si="12620"/>
        <v>RANKING</v>
      </c>
      <c r="K12280">
        <f t="shared" si="12620"/>
        <v>0</v>
      </c>
      <c r="L12280" s="151">
        <f>+VLOOKUP($E12280,Resultados_generales!$C$8:$AE$347,27,0)</f>
        <v>0.49753043991504831</v>
      </c>
      <c r="M12280" t="str">
        <f>+VLOOKUP($E12280,Resultados_generales!$C$8:$AE$347,28,0)</f>
        <v>Medio</v>
      </c>
    </row>
    <row r="12281" spans="1:13" x14ac:dyDescent="0.3">
      <c r="A12281" s="139">
        <f t="shared" si="12607"/>
        <v>324</v>
      </c>
      <c r="B12281" s="148">
        <f t="shared" si="12609"/>
        <v>1</v>
      </c>
      <c r="D12281" s="149" t="str">
        <f>+VLOOKUP($A12281,mUNICIPIOS!$B$4:$F$343,2,0)</f>
        <v>Jutiapa</v>
      </c>
      <c r="E12281" s="149">
        <f>+VLOOKUP($A12281,mUNICIPIOS!$B$4:$F$343,3,0)</f>
        <v>2201</v>
      </c>
      <c r="F12281" s="149" t="str">
        <f>+VLOOKUP($A12281,mUNICIPIOS!$B$4:$F$343,4,0)</f>
        <v>Jutiapa</v>
      </c>
      <c r="G12281" s="139" t="str">
        <f t="shared" ref="G12281:K12281" si="12621">+G12243</f>
        <v>01</v>
      </c>
      <c r="H12281" t="str">
        <f t="shared" si="12621"/>
        <v>IPC</v>
      </c>
      <c r="I12281" t="str">
        <f t="shared" si="12621"/>
        <v>Índice de Participación Ciudadana</v>
      </c>
      <c r="J12281" t="str">
        <f t="shared" si="12621"/>
        <v>01-01</v>
      </c>
      <c r="K12281" t="str">
        <f t="shared" si="12621"/>
        <v>Número de reuniones del COMUDE en el año de la medición.</v>
      </c>
      <c r="L12281" s="150">
        <f>+VLOOKUP($E12281,IPC_2018!$B$8:$T$347,3,0)</f>
        <v>0.66666666666666663</v>
      </c>
      <c r="M12281" s="142" t="str">
        <f>+VLOOKUP($E12281,IPC_2018!$B$8:$T$347,4,0)</f>
        <v>Medio alto</v>
      </c>
    </row>
    <row r="12282" spans="1:13" x14ac:dyDescent="0.3">
      <c r="A12282" s="139">
        <f t="shared" si="12607"/>
        <v>324</v>
      </c>
      <c r="B12282" s="148">
        <f t="shared" si="12609"/>
        <v>2</v>
      </c>
      <c r="D12282" s="149" t="str">
        <f>+VLOOKUP($A12282,mUNICIPIOS!$B$4:$F$343,2,0)</f>
        <v>Jutiapa</v>
      </c>
      <c r="E12282" s="149">
        <f>+VLOOKUP($A12282,mUNICIPIOS!$B$4:$F$343,3,0)</f>
        <v>2201</v>
      </c>
      <c r="F12282" s="149" t="str">
        <f>+VLOOKUP($A12282,mUNICIPIOS!$B$4:$F$343,4,0)</f>
        <v>Jutiapa</v>
      </c>
      <c r="G12282" s="139" t="str">
        <f t="shared" ref="G12282:K12282" si="12622">+G12244</f>
        <v>01</v>
      </c>
      <c r="H12282" t="str">
        <f t="shared" si="12622"/>
        <v>IPC</v>
      </c>
      <c r="I12282" t="str">
        <f t="shared" si="12622"/>
        <v>Índice de Participación Ciudadana</v>
      </c>
      <c r="J12282" t="str">
        <f t="shared" si="12622"/>
        <v>01-02</v>
      </c>
      <c r="K12282" t="str">
        <f t="shared" si="12622"/>
        <v>Participación de Alcaldes, Concejales y Síndicos determinados o designados en el COMUDE</v>
      </c>
      <c r="L12282" s="150">
        <f>+VLOOKUP($E12282,IPC_2018!$B$8:$T$347,6,0)</f>
        <v>0.88541666666666663</v>
      </c>
      <c r="M12282" s="142" t="str">
        <f>+VLOOKUP($E12282,IPC_2018!$B$8:$T$347,7,0)</f>
        <v>Alto</v>
      </c>
    </row>
    <row r="12283" spans="1:13" x14ac:dyDescent="0.3">
      <c r="A12283" s="139">
        <f t="shared" si="12607"/>
        <v>324</v>
      </c>
      <c r="B12283" s="148">
        <f t="shared" si="12609"/>
        <v>3</v>
      </c>
      <c r="D12283" s="149" t="str">
        <f>+VLOOKUP($A12283,mUNICIPIOS!$B$4:$F$343,2,0)</f>
        <v>Jutiapa</v>
      </c>
      <c r="E12283" s="149">
        <f>+VLOOKUP($A12283,mUNICIPIOS!$B$4:$F$343,3,0)</f>
        <v>2201</v>
      </c>
      <c r="F12283" s="149" t="str">
        <f>+VLOOKUP($A12283,mUNICIPIOS!$B$4:$F$343,4,0)</f>
        <v>Jutiapa</v>
      </c>
      <c r="G12283" s="139" t="str">
        <f t="shared" ref="G12283:K12283" si="12623">+G12245</f>
        <v>01</v>
      </c>
      <c r="H12283" t="str">
        <f t="shared" si="12623"/>
        <v>IPC</v>
      </c>
      <c r="I12283" t="str">
        <f t="shared" si="12623"/>
        <v>Índice de Participación Ciudadana</v>
      </c>
      <c r="J12283" t="str">
        <f t="shared" si="12623"/>
        <v>01-03</v>
      </c>
      <c r="K12283" t="str">
        <f t="shared" si="12623"/>
        <v>Participación  de organizaciones de jóvenes, mujeres, pueblos mayas, xincas, garífunas, y otras organizaciones en el Comude</v>
      </c>
      <c r="L12283" s="150">
        <f>+VLOOKUP($E12283,IPC_2018!$B$8:$T$347,9,0)</f>
        <v>0</v>
      </c>
      <c r="M12283" s="142" t="str">
        <f>+VLOOKUP($E12283,IPC_2018!$B$8:$T$347,10,0)</f>
        <v>Bajo</v>
      </c>
    </row>
    <row r="12284" spans="1:13" x14ac:dyDescent="0.3">
      <c r="A12284" s="139">
        <f t="shared" si="12607"/>
        <v>324</v>
      </c>
      <c r="B12284" s="148">
        <f t="shared" si="12609"/>
        <v>4</v>
      </c>
      <c r="D12284" s="149" t="str">
        <f>+VLOOKUP($A12284,mUNICIPIOS!$B$4:$F$343,2,0)</f>
        <v>Jutiapa</v>
      </c>
      <c r="E12284" s="149">
        <f>+VLOOKUP($A12284,mUNICIPIOS!$B$4:$F$343,3,0)</f>
        <v>2201</v>
      </c>
      <c r="F12284" s="149" t="str">
        <f>+VLOOKUP($A12284,mUNICIPIOS!$B$4:$F$343,4,0)</f>
        <v>Jutiapa</v>
      </c>
      <c r="G12284" s="139" t="str">
        <f t="shared" ref="G12284:K12284" si="12624">+G12246</f>
        <v>01</v>
      </c>
      <c r="H12284" t="str">
        <f t="shared" si="12624"/>
        <v>IPC</v>
      </c>
      <c r="I12284" t="str">
        <f t="shared" si="12624"/>
        <v>Índice de Participación Ciudadana</v>
      </c>
      <c r="J12284" t="str">
        <f t="shared" si="12624"/>
        <v>01-04</v>
      </c>
      <c r="K12284" t="str">
        <f t="shared" si="12624"/>
        <v>Representatividad territorial del Comude.</v>
      </c>
      <c r="L12284" s="150">
        <f>+VLOOKUP($E12284,IPC_2018!$B$8:$T$347,12,0)</f>
        <v>0.4319004524886878</v>
      </c>
      <c r="M12284" s="142" t="str">
        <f>+VLOOKUP($E12284,IPC_2018!$B$8:$T$347,13,0)</f>
        <v>Medio</v>
      </c>
    </row>
    <row r="12285" spans="1:13" x14ac:dyDescent="0.3">
      <c r="A12285" s="139">
        <f t="shared" si="12607"/>
        <v>324</v>
      </c>
      <c r="B12285" s="148">
        <f t="shared" si="12609"/>
        <v>5</v>
      </c>
      <c r="D12285" s="149" t="str">
        <f>+VLOOKUP($A12285,mUNICIPIOS!$B$4:$F$343,2,0)</f>
        <v>Jutiapa</v>
      </c>
      <c r="E12285" s="149">
        <f>+VLOOKUP($A12285,mUNICIPIOS!$B$4:$F$343,3,0)</f>
        <v>2201</v>
      </c>
      <c r="F12285" s="149" t="str">
        <f>+VLOOKUP($A12285,mUNICIPIOS!$B$4:$F$343,4,0)</f>
        <v>Jutiapa</v>
      </c>
      <c r="G12285" s="139" t="str">
        <f t="shared" ref="G12285:K12285" si="12625">+G12247</f>
        <v>01</v>
      </c>
      <c r="H12285" t="str">
        <f t="shared" si="12625"/>
        <v>IPC</v>
      </c>
      <c r="I12285" t="str">
        <f t="shared" si="12625"/>
        <v>Índice de Participación Ciudadana</v>
      </c>
      <c r="J12285" t="str">
        <f t="shared" si="12625"/>
        <v>01-05</v>
      </c>
      <c r="K12285" t="str">
        <f t="shared" si="12625"/>
        <v>Funcionamiento del Comude</v>
      </c>
      <c r="L12285" s="150">
        <f>+VLOOKUP($E12285,IPC_2018!$B$8:$T$347,15,0)</f>
        <v>0.15901060076290127</v>
      </c>
      <c r="M12285" s="142" t="str">
        <f>+VLOOKUP($E12285,IPC_2018!$B$8:$T$347,16,0)</f>
        <v>Bajo</v>
      </c>
    </row>
    <row r="12286" spans="1:13" x14ac:dyDescent="0.3">
      <c r="A12286" s="139">
        <f t="shared" si="12607"/>
        <v>324</v>
      </c>
      <c r="B12286" s="148">
        <f t="shared" si="12609"/>
        <v>6</v>
      </c>
      <c r="D12286" s="149" t="str">
        <f>+VLOOKUP($A12286,mUNICIPIOS!$B$4:$F$343,2,0)</f>
        <v>Jutiapa</v>
      </c>
      <c r="E12286" s="149">
        <f>+VLOOKUP($A12286,mUNICIPIOS!$B$4:$F$343,3,0)</f>
        <v>2201</v>
      </c>
      <c r="F12286" s="149" t="str">
        <f>+VLOOKUP($A12286,mUNICIPIOS!$B$4:$F$343,4,0)</f>
        <v>Jutiapa</v>
      </c>
      <c r="G12286" s="139" t="str">
        <f t="shared" ref="G12286:K12286" si="12626">+G12248</f>
        <v>01</v>
      </c>
      <c r="H12286" t="str">
        <f t="shared" si="12626"/>
        <v>IPC</v>
      </c>
      <c r="I12286" t="str">
        <f t="shared" si="12626"/>
        <v>Índice de Participación Ciudadana</v>
      </c>
      <c r="J12286" t="str">
        <f t="shared" si="12626"/>
        <v>INDICE</v>
      </c>
      <c r="K12286">
        <f t="shared" si="12626"/>
        <v>0</v>
      </c>
      <c r="L12286" s="150">
        <f>+VLOOKUP($E12286,IPC_2018!$B$8:$T$347,18,0)</f>
        <v>0.48264707465440504</v>
      </c>
      <c r="M12286" s="142" t="str">
        <f>+VLOOKUP($E12286,IPC_2018!$B$8:$T$347,19,0)</f>
        <v>Medio</v>
      </c>
    </row>
    <row r="12287" spans="1:13" x14ac:dyDescent="0.3">
      <c r="A12287" s="139">
        <f t="shared" si="12607"/>
        <v>324</v>
      </c>
      <c r="B12287" s="148">
        <f t="shared" si="12609"/>
        <v>7</v>
      </c>
      <c r="D12287" s="149" t="str">
        <f>+VLOOKUP($A12287,mUNICIPIOS!$B$4:$F$343,2,0)</f>
        <v>Jutiapa</v>
      </c>
      <c r="E12287" s="149">
        <f>+VLOOKUP($A12287,mUNICIPIOS!$B$4:$F$343,3,0)</f>
        <v>2201</v>
      </c>
      <c r="F12287" s="149" t="str">
        <f>+VLOOKUP($A12287,mUNICIPIOS!$B$4:$F$343,4,0)</f>
        <v>Jutiapa</v>
      </c>
      <c r="G12287" s="139" t="str">
        <f t="shared" ref="G12287:K12287" si="12627">+G12249</f>
        <v>02</v>
      </c>
      <c r="H12287" t="str">
        <f t="shared" si="12627"/>
        <v>IIC</v>
      </c>
      <c r="I12287" t="str">
        <f t="shared" si="12627"/>
        <v>Índice de Información a la Ciudadanía</v>
      </c>
      <c r="J12287" t="str">
        <f t="shared" si="12627"/>
        <v>02-01</v>
      </c>
      <c r="K12287" t="str">
        <f t="shared" si="12627"/>
        <v>Rendición de cuentas cuatrimestral y anual al Comude enfocadas en resultados.</v>
      </c>
      <c r="L12287" s="150">
        <f>+VLOOKUP($E12287,IIC_2018!$B$8:$Q$347,3,0)</f>
        <v>0</v>
      </c>
      <c r="M12287" s="142" t="str">
        <f>+VLOOKUP($E12287,IIC_2018!$B$8:$Q$347,4,0)</f>
        <v>Bajo</v>
      </c>
    </row>
    <row r="12288" spans="1:13" x14ac:dyDescent="0.3">
      <c r="A12288" s="139">
        <f t="shared" si="12607"/>
        <v>324</v>
      </c>
      <c r="B12288" s="148">
        <f t="shared" si="12609"/>
        <v>8</v>
      </c>
      <c r="D12288" s="149" t="str">
        <f>+VLOOKUP($A12288,mUNICIPIOS!$B$4:$F$343,2,0)</f>
        <v>Jutiapa</v>
      </c>
      <c r="E12288" s="149">
        <f>+VLOOKUP($A12288,mUNICIPIOS!$B$4:$F$343,3,0)</f>
        <v>2201</v>
      </c>
      <c r="F12288" s="149" t="str">
        <f>+VLOOKUP($A12288,mUNICIPIOS!$B$4:$F$343,4,0)</f>
        <v>Jutiapa</v>
      </c>
      <c r="G12288" s="139" t="str">
        <f t="shared" ref="G12288:K12288" si="12628">+G12250</f>
        <v>02</v>
      </c>
      <c r="H12288" t="str">
        <f t="shared" si="12628"/>
        <v>IIC</v>
      </c>
      <c r="I12288" t="str">
        <f t="shared" si="12628"/>
        <v>Índice de Información a la Ciudadanía</v>
      </c>
      <c r="J12288" t="str">
        <f t="shared" si="12628"/>
        <v>02-02</v>
      </c>
      <c r="K12288" t="str">
        <f t="shared" si="12628"/>
        <v>Información presupuestaria y otra información brindada a la ciudadanía disponible en medios locales de comunicación.</v>
      </c>
      <c r="L12288" s="150">
        <f>+VLOOKUP($E12288,IIC_2018!$B$8:$Q$347,6,0)</f>
        <v>1</v>
      </c>
      <c r="M12288" s="142" t="str">
        <f>+VLOOKUP($E12288,IIC_2018!$B$8:$Q$347,7,0)</f>
        <v>Alto</v>
      </c>
    </row>
    <row r="12289" spans="1:13" x14ac:dyDescent="0.3">
      <c r="A12289" s="139">
        <f t="shared" si="12607"/>
        <v>324</v>
      </c>
      <c r="B12289" s="148">
        <f t="shared" si="12609"/>
        <v>9</v>
      </c>
      <c r="D12289" s="149" t="str">
        <f>+VLOOKUP($A12289,mUNICIPIOS!$B$4:$F$343,2,0)</f>
        <v>Jutiapa</v>
      </c>
      <c r="E12289" s="149">
        <f>+VLOOKUP($A12289,mUNICIPIOS!$B$4:$F$343,3,0)</f>
        <v>2201</v>
      </c>
      <c r="F12289" s="149" t="str">
        <f>+VLOOKUP($A12289,mUNICIPIOS!$B$4:$F$343,4,0)</f>
        <v>Jutiapa</v>
      </c>
      <c r="G12289" s="139" t="str">
        <f t="shared" ref="G12289:K12289" si="12629">+G12251</f>
        <v>02</v>
      </c>
      <c r="H12289" t="str">
        <f t="shared" si="12629"/>
        <v>IIC</v>
      </c>
      <c r="I12289" t="str">
        <f t="shared" si="12629"/>
        <v>Índice de Información a la Ciudadanía</v>
      </c>
      <c r="J12289" t="str">
        <f t="shared" si="12629"/>
        <v>02-03</v>
      </c>
      <c r="K12289" t="str">
        <f t="shared" si="12629"/>
        <v>Información pública de oficio actualizada y disponible de acuerdo a la LAIP y uso de internet.</v>
      </c>
      <c r="L12289" s="150">
        <f>+VLOOKUP($E12289,IIC_2018!$B$8:$Q$347,9,0)</f>
        <v>0.99999999999999989</v>
      </c>
      <c r="M12289" s="142" t="str">
        <f>+VLOOKUP($E12289,IIC_2018!$B$8:$Q$347,10,0)</f>
        <v>Alto</v>
      </c>
    </row>
    <row r="12290" spans="1:13" x14ac:dyDescent="0.3">
      <c r="A12290" s="139">
        <f t="shared" si="12607"/>
        <v>324</v>
      </c>
      <c r="B12290" s="148">
        <f t="shared" si="12609"/>
        <v>10</v>
      </c>
      <c r="D12290" s="149" t="str">
        <f>+VLOOKUP($A12290,mUNICIPIOS!$B$4:$F$343,2,0)</f>
        <v>Jutiapa</v>
      </c>
      <c r="E12290" s="149">
        <f>+VLOOKUP($A12290,mUNICIPIOS!$B$4:$F$343,3,0)</f>
        <v>2201</v>
      </c>
      <c r="F12290" s="149" t="str">
        <f>+VLOOKUP($A12290,mUNICIPIOS!$B$4:$F$343,4,0)</f>
        <v>Jutiapa</v>
      </c>
      <c r="G12290" s="139" t="str">
        <f t="shared" ref="G12290:K12290" si="12630">+G12252</f>
        <v>02</v>
      </c>
      <c r="H12290" t="str">
        <f t="shared" si="12630"/>
        <v>IIC</v>
      </c>
      <c r="I12290" t="str">
        <f t="shared" si="12630"/>
        <v>Índice de Información a la Ciudadanía</v>
      </c>
      <c r="J12290" t="str">
        <f t="shared" si="12630"/>
        <v>02-04</v>
      </c>
      <c r="K12290" t="str">
        <f t="shared" si="12630"/>
        <v>Relación del monto contratado por medio de Guate compras con el total del presupuesto de egresos vigente.</v>
      </c>
      <c r="L12290" s="150">
        <f>+VLOOKUP($E12290,IIC_2018!$B$8:$Q$347,12,0)</f>
        <v>0.49573039241648575</v>
      </c>
      <c r="M12290" s="142" t="str">
        <f>+VLOOKUP($E12290,IIC_2018!$B$8:$Q$347,13,0)</f>
        <v>Medio</v>
      </c>
    </row>
    <row r="12291" spans="1:13" x14ac:dyDescent="0.3">
      <c r="A12291" s="139">
        <f t="shared" si="12607"/>
        <v>324</v>
      </c>
      <c r="B12291" s="148">
        <f t="shared" si="12609"/>
        <v>11</v>
      </c>
      <c r="D12291" s="149" t="str">
        <f>+VLOOKUP($A12291,mUNICIPIOS!$B$4:$F$343,2,0)</f>
        <v>Jutiapa</v>
      </c>
      <c r="E12291" s="149">
        <f>+VLOOKUP($A12291,mUNICIPIOS!$B$4:$F$343,3,0)</f>
        <v>2201</v>
      </c>
      <c r="F12291" s="149" t="str">
        <f>+VLOOKUP($A12291,mUNICIPIOS!$B$4:$F$343,4,0)</f>
        <v>Jutiapa</v>
      </c>
      <c r="G12291" s="139" t="str">
        <f t="shared" ref="G12291:K12291" si="12631">+G12253</f>
        <v>02</v>
      </c>
      <c r="H12291" t="str">
        <f t="shared" si="12631"/>
        <v>IIC</v>
      </c>
      <c r="I12291" t="str">
        <f t="shared" si="12631"/>
        <v>Índice de Información a la Ciudadanía</v>
      </c>
      <c r="J12291" t="str">
        <f t="shared" si="12631"/>
        <v>INDICE</v>
      </c>
      <c r="K12291">
        <f t="shared" si="12631"/>
        <v>0</v>
      </c>
      <c r="L12291" s="150">
        <f>+VLOOKUP($E12291,IIC_2018!$B$8:$Q$347,15,0)</f>
        <v>0.62393259810412149</v>
      </c>
      <c r="M12291" s="142" t="str">
        <f>+VLOOKUP($E12291,IIC_2018!$B$8:$Q$347,16,0)</f>
        <v>Medio alto</v>
      </c>
    </row>
    <row r="12292" spans="1:13" x14ac:dyDescent="0.3">
      <c r="A12292" s="139">
        <f t="shared" si="12607"/>
        <v>324</v>
      </c>
      <c r="B12292" s="148">
        <f t="shared" si="12609"/>
        <v>12</v>
      </c>
      <c r="D12292" s="149" t="str">
        <f>+VLOOKUP($A12292,mUNICIPIOS!$B$4:$F$343,2,0)</f>
        <v>Jutiapa</v>
      </c>
      <c r="E12292" s="149">
        <f>+VLOOKUP($A12292,mUNICIPIOS!$B$4:$F$343,3,0)</f>
        <v>2201</v>
      </c>
      <c r="F12292" s="149" t="str">
        <f>+VLOOKUP($A12292,mUNICIPIOS!$B$4:$F$343,4,0)</f>
        <v>Jutiapa</v>
      </c>
      <c r="G12292" s="139" t="str">
        <f t="shared" ref="G12292:K12292" si="12632">+G12254</f>
        <v>03</v>
      </c>
      <c r="H12292" t="str">
        <f t="shared" si="12632"/>
        <v>ISP</v>
      </c>
      <c r="I12292" t="str">
        <f t="shared" si="12632"/>
        <v>Índice de Servicios Públicos</v>
      </c>
      <c r="J12292" t="str">
        <f t="shared" si="12632"/>
        <v>03-01</v>
      </c>
      <c r="K12292" t="str">
        <f t="shared" si="12632"/>
        <v>Cobertura del servicio público de agua</v>
      </c>
      <c r="L12292" s="150">
        <f>+VLOOKUP($E12292,ISP_2018!$B$8:$T$347,3,0)</f>
        <v>0.1498615030158689</v>
      </c>
      <c r="M12292" s="142" t="str">
        <f>+VLOOKUP($E12292,ISP_2018!$B$8:$T$347,4,0)</f>
        <v>Bajo</v>
      </c>
    </row>
    <row r="12293" spans="1:13" x14ac:dyDescent="0.3">
      <c r="A12293" s="139">
        <f t="shared" si="12607"/>
        <v>324</v>
      </c>
      <c r="B12293" s="148">
        <f t="shared" si="12609"/>
        <v>13</v>
      </c>
      <c r="D12293" s="149" t="str">
        <f>+VLOOKUP($A12293,mUNICIPIOS!$B$4:$F$343,2,0)</f>
        <v>Jutiapa</v>
      </c>
      <c r="E12293" s="149">
        <f>+VLOOKUP($A12293,mUNICIPIOS!$B$4:$F$343,3,0)</f>
        <v>2201</v>
      </c>
      <c r="F12293" s="149" t="str">
        <f>+VLOOKUP($A12293,mUNICIPIOS!$B$4:$F$343,4,0)</f>
        <v>Jutiapa</v>
      </c>
      <c r="G12293" s="139" t="str">
        <f t="shared" ref="G12293:K12293" si="12633">+G12255</f>
        <v>03</v>
      </c>
      <c r="H12293" t="str">
        <f t="shared" si="12633"/>
        <v>ISP</v>
      </c>
      <c r="I12293" t="str">
        <f t="shared" si="12633"/>
        <v>Índice de Servicios Públicos</v>
      </c>
      <c r="J12293" t="str">
        <f t="shared" si="12633"/>
        <v>03-02</v>
      </c>
      <c r="K12293" t="str">
        <f t="shared" si="12633"/>
        <v>Control de la calidad del servicio público de agua</v>
      </c>
      <c r="L12293" s="150">
        <f>+VLOOKUP($E12293,ISP_2018!$B$8:$T$347,6,0)</f>
        <v>0.65</v>
      </c>
      <c r="M12293" s="142" t="str">
        <f>+VLOOKUP($E12293,ISP_2018!$B$8:$T$347,7,0)</f>
        <v>Medio alto</v>
      </c>
    </row>
    <row r="12294" spans="1:13" x14ac:dyDescent="0.3">
      <c r="A12294" s="139">
        <f t="shared" si="12607"/>
        <v>324</v>
      </c>
      <c r="B12294" s="148">
        <f t="shared" si="12609"/>
        <v>14</v>
      </c>
      <c r="D12294" s="149" t="str">
        <f>+VLOOKUP($A12294,mUNICIPIOS!$B$4:$F$343,2,0)</f>
        <v>Jutiapa</v>
      </c>
      <c r="E12294" s="149">
        <f>+VLOOKUP($A12294,mUNICIPIOS!$B$4:$F$343,3,0)</f>
        <v>2201</v>
      </c>
      <c r="F12294" s="149" t="str">
        <f>+VLOOKUP($A12294,mUNICIPIOS!$B$4:$F$343,4,0)</f>
        <v>Jutiapa</v>
      </c>
      <c r="G12294" s="139" t="str">
        <f t="shared" ref="G12294:K12294" si="12634">+G12256</f>
        <v>03</v>
      </c>
      <c r="H12294" t="str">
        <f t="shared" si="12634"/>
        <v>ISP</v>
      </c>
      <c r="I12294" t="str">
        <f t="shared" si="12634"/>
        <v>Índice de Servicios Públicos</v>
      </c>
      <c r="J12294" t="str">
        <f t="shared" si="12634"/>
        <v>03-03</v>
      </c>
      <c r="K12294" t="str">
        <f t="shared" si="12634"/>
        <v>Disposición  y tratamiento  de aguas residuales</v>
      </c>
      <c r="L12294" s="150">
        <f>+VLOOKUP($E12294,ISP_2018!$B$8:$T$347,9,0)</f>
        <v>0.25496603064566764</v>
      </c>
      <c r="M12294" s="142" t="str">
        <f>+VLOOKUP($E12294,ISP_2018!$B$8:$T$347,10,0)</f>
        <v>Medio bajo</v>
      </c>
    </row>
    <row r="12295" spans="1:13" x14ac:dyDescent="0.3">
      <c r="A12295" s="139">
        <f t="shared" si="12607"/>
        <v>324</v>
      </c>
      <c r="B12295" s="148">
        <f t="shared" si="12609"/>
        <v>15</v>
      </c>
      <c r="D12295" s="149" t="str">
        <f>+VLOOKUP($A12295,mUNICIPIOS!$B$4:$F$343,2,0)</f>
        <v>Jutiapa</v>
      </c>
      <c r="E12295" s="149">
        <f>+VLOOKUP($A12295,mUNICIPIOS!$B$4:$F$343,3,0)</f>
        <v>2201</v>
      </c>
      <c r="F12295" s="149" t="str">
        <f>+VLOOKUP($A12295,mUNICIPIOS!$B$4:$F$343,4,0)</f>
        <v>Jutiapa</v>
      </c>
      <c r="G12295" s="139" t="str">
        <f t="shared" ref="G12295:K12295" si="12635">+G12257</f>
        <v>03</v>
      </c>
      <c r="H12295" t="str">
        <f t="shared" si="12635"/>
        <v>ISP</v>
      </c>
      <c r="I12295" t="str">
        <f t="shared" si="12635"/>
        <v>Índice de Servicios Públicos</v>
      </c>
      <c r="J12295" t="str">
        <f t="shared" si="12635"/>
        <v>03-04</v>
      </c>
      <c r="K12295" t="str">
        <f t="shared" si="12635"/>
        <v>Gestión y manejo de los residuos y desechos sólidos</v>
      </c>
      <c r="L12295" s="150">
        <f>+VLOOKUP($E12295,ISP_2018!$B$8:$T$347,12,0)</f>
        <v>0</v>
      </c>
      <c r="M12295" s="142" t="str">
        <f>+VLOOKUP($E12295,ISP_2018!$B$8:$T$347,13,0)</f>
        <v>Bajo</v>
      </c>
    </row>
    <row r="12296" spans="1:13" x14ac:dyDescent="0.3">
      <c r="A12296" s="139">
        <f t="shared" si="12607"/>
        <v>324</v>
      </c>
      <c r="B12296" s="148">
        <f t="shared" si="12609"/>
        <v>16</v>
      </c>
      <c r="D12296" s="149" t="str">
        <f>+VLOOKUP($A12296,mUNICIPIOS!$B$4:$F$343,2,0)</f>
        <v>Jutiapa</v>
      </c>
      <c r="E12296" s="149">
        <f>+VLOOKUP($A12296,mUNICIPIOS!$B$4:$F$343,3,0)</f>
        <v>2201</v>
      </c>
      <c r="F12296" s="149" t="str">
        <f>+VLOOKUP($A12296,mUNICIPIOS!$B$4:$F$343,4,0)</f>
        <v>Jutiapa</v>
      </c>
      <c r="G12296" s="139" t="str">
        <f t="shared" ref="G12296:K12296" si="12636">+G12258</f>
        <v>03</v>
      </c>
      <c r="H12296" t="str">
        <f t="shared" si="12636"/>
        <v>ISP</v>
      </c>
      <c r="I12296" t="str">
        <f t="shared" si="12636"/>
        <v>Índice de Servicios Públicos</v>
      </c>
      <c r="J12296" t="str">
        <f t="shared" si="12636"/>
        <v>03-05</v>
      </c>
      <c r="K12296" t="str">
        <f t="shared" si="12636"/>
        <v>Gestión de servicios públicos municipales</v>
      </c>
      <c r="L12296" s="150">
        <f>+VLOOKUP($E12296,ISP_2018!$B$8:$T$347,15,0)</f>
        <v>0.4946236559139785</v>
      </c>
      <c r="M12296" s="142" t="str">
        <f>+VLOOKUP($E12296,ISP_2018!$B$8:$T$347,16,0)</f>
        <v>Medio</v>
      </c>
    </row>
    <row r="12297" spans="1:13" x14ac:dyDescent="0.3">
      <c r="A12297" s="139">
        <f t="shared" si="12607"/>
        <v>324</v>
      </c>
      <c r="B12297" s="148">
        <f t="shared" si="12609"/>
        <v>17</v>
      </c>
      <c r="D12297" s="149" t="str">
        <f>+VLOOKUP($A12297,mUNICIPIOS!$B$4:$F$343,2,0)</f>
        <v>Jutiapa</v>
      </c>
      <c r="E12297" s="149">
        <f>+VLOOKUP($A12297,mUNICIPIOS!$B$4:$F$343,3,0)</f>
        <v>2201</v>
      </c>
      <c r="F12297" s="149" t="str">
        <f>+VLOOKUP($A12297,mUNICIPIOS!$B$4:$F$343,4,0)</f>
        <v>Jutiapa</v>
      </c>
      <c r="G12297" s="139" t="str">
        <f t="shared" ref="G12297:K12297" si="12637">+G12259</f>
        <v>03</v>
      </c>
      <c r="H12297" t="str">
        <f t="shared" si="12637"/>
        <v>ISP</v>
      </c>
      <c r="I12297" t="str">
        <f t="shared" si="12637"/>
        <v>Índice de Servicios Públicos</v>
      </c>
      <c r="J12297" t="str">
        <f t="shared" si="12637"/>
        <v>INDICE</v>
      </c>
      <c r="K12297">
        <f t="shared" si="12637"/>
        <v>0</v>
      </c>
      <c r="L12297" s="150">
        <f>+VLOOKUP($E12297,ISP_2018!$B$8:$T$347,18,0)</f>
        <v>0.35990408761351617</v>
      </c>
      <c r="M12297" s="142" t="str">
        <f>+VLOOKUP($E12297,ISP_2018!$B$8:$T$347,19,0)</f>
        <v>Medio bajo</v>
      </c>
    </row>
    <row r="12298" spans="1:13" x14ac:dyDescent="0.3">
      <c r="A12298" s="139">
        <f t="shared" si="12607"/>
        <v>324</v>
      </c>
      <c r="B12298" s="148">
        <f t="shared" si="12609"/>
        <v>18</v>
      </c>
      <c r="D12298" s="149" t="str">
        <f>+VLOOKUP($A12298,mUNICIPIOS!$B$4:$F$343,2,0)</f>
        <v>Jutiapa</v>
      </c>
      <c r="E12298" s="149">
        <f>+VLOOKUP($A12298,mUNICIPIOS!$B$4:$F$343,3,0)</f>
        <v>2201</v>
      </c>
      <c r="F12298" s="149" t="str">
        <f>+VLOOKUP($A12298,mUNICIPIOS!$B$4:$F$343,4,0)</f>
        <v>Jutiapa</v>
      </c>
      <c r="G12298" s="139" t="str">
        <f t="shared" ref="G12298:K12298" si="12638">+G12260</f>
        <v>04</v>
      </c>
      <c r="H12298" t="str">
        <f t="shared" si="12638"/>
        <v>IGA</v>
      </c>
      <c r="I12298" t="str">
        <f t="shared" si="12638"/>
        <v>Índice de Gestión Administrativa</v>
      </c>
      <c r="J12298" t="str">
        <f t="shared" si="12638"/>
        <v>04-01</v>
      </c>
      <c r="K12298" t="str">
        <f t="shared" si="12638"/>
        <v>Existencia de elementos de atención municipal orientada al vecino</v>
      </c>
      <c r="L12298" s="150">
        <f>+VLOOKUP($E12298,IGA_2018!$B$8:$N$347,3,0)</f>
        <v>0.5</v>
      </c>
      <c r="M12298" s="142" t="str">
        <f>+VLOOKUP($E12298,IGA_2018!$B$8:$N$347,4,0)</f>
        <v>Medio</v>
      </c>
    </row>
    <row r="12299" spans="1:13" x14ac:dyDescent="0.3">
      <c r="A12299" s="139">
        <f t="shared" si="12607"/>
        <v>324</v>
      </c>
      <c r="B12299" s="148">
        <f t="shared" si="12609"/>
        <v>19</v>
      </c>
      <c r="D12299" s="149" t="str">
        <f>+VLOOKUP($A12299,mUNICIPIOS!$B$4:$F$343,2,0)</f>
        <v>Jutiapa</v>
      </c>
      <c r="E12299" s="149">
        <f>+VLOOKUP($A12299,mUNICIPIOS!$B$4:$F$343,3,0)</f>
        <v>2201</v>
      </c>
      <c r="F12299" s="149" t="str">
        <f>+VLOOKUP($A12299,mUNICIPIOS!$B$4:$F$343,4,0)</f>
        <v>Jutiapa</v>
      </c>
      <c r="G12299" s="139" t="str">
        <f t="shared" ref="G12299:K12299" si="12639">+G12261</f>
        <v>04</v>
      </c>
      <c r="H12299" t="str">
        <f t="shared" si="12639"/>
        <v>IGA</v>
      </c>
      <c r="I12299" t="str">
        <f t="shared" si="12639"/>
        <v>Índice de Gestión Administrativa</v>
      </c>
      <c r="J12299" t="str">
        <f t="shared" si="12639"/>
        <v>04-02</v>
      </c>
      <c r="K12299" t="str">
        <f t="shared" si="12639"/>
        <v>Gestión del recurso humano.</v>
      </c>
      <c r="L12299" s="150">
        <f>+VLOOKUP($E12299,IGA_2018!$B$8:$N$347,6,0)</f>
        <v>0.49549317537986109</v>
      </c>
      <c r="M12299" s="142" t="str">
        <f>+VLOOKUP($E12299,IGA_2018!$B$8:$N$347,7,0)</f>
        <v>Medio</v>
      </c>
    </row>
    <row r="12300" spans="1:13" x14ac:dyDescent="0.3">
      <c r="A12300" s="139">
        <f t="shared" si="12607"/>
        <v>324</v>
      </c>
      <c r="B12300" s="148">
        <f t="shared" si="12609"/>
        <v>20</v>
      </c>
      <c r="D12300" s="149" t="str">
        <f>+VLOOKUP($A12300,mUNICIPIOS!$B$4:$F$343,2,0)</f>
        <v>Jutiapa</v>
      </c>
      <c r="E12300" s="149">
        <f>+VLOOKUP($A12300,mUNICIPIOS!$B$4:$F$343,3,0)</f>
        <v>2201</v>
      </c>
      <c r="F12300" s="149" t="str">
        <f>+VLOOKUP($A12300,mUNICIPIOS!$B$4:$F$343,4,0)</f>
        <v>Jutiapa</v>
      </c>
      <c r="G12300" s="139" t="str">
        <f t="shared" ref="G12300:K12300" si="12640">+G12262</f>
        <v>04</v>
      </c>
      <c r="H12300" t="str">
        <f t="shared" si="12640"/>
        <v>IGA</v>
      </c>
      <c r="I12300" t="str">
        <f t="shared" si="12640"/>
        <v>Índice de Gestión Administrativa</v>
      </c>
      <c r="J12300" t="str">
        <f t="shared" si="12640"/>
        <v>04-03</v>
      </c>
      <c r="K12300" t="str">
        <f t="shared" si="12640"/>
        <v>Existencia de oficinas municipales con instrumentos de gestión.</v>
      </c>
      <c r="L12300" s="150">
        <f>+VLOOKUP($E12300,IGA_2018!$B$8:$N$347,9,0)</f>
        <v>0.23095238095238094</v>
      </c>
      <c r="M12300" s="142" t="str">
        <f>+VLOOKUP($E12300,IGA_2018!$B$8:$N$347,10,0)</f>
        <v>Medio bajo</v>
      </c>
    </row>
    <row r="12301" spans="1:13" x14ac:dyDescent="0.3">
      <c r="A12301" s="139">
        <f t="shared" si="12607"/>
        <v>324</v>
      </c>
      <c r="B12301" s="148">
        <f t="shared" si="12609"/>
        <v>21</v>
      </c>
      <c r="D12301" s="149" t="str">
        <f>+VLOOKUP($A12301,mUNICIPIOS!$B$4:$F$343,2,0)</f>
        <v>Jutiapa</v>
      </c>
      <c r="E12301" s="149">
        <f>+VLOOKUP($A12301,mUNICIPIOS!$B$4:$F$343,3,0)</f>
        <v>2201</v>
      </c>
      <c r="F12301" s="149" t="str">
        <f>+VLOOKUP($A12301,mUNICIPIOS!$B$4:$F$343,4,0)</f>
        <v>Jutiapa</v>
      </c>
      <c r="G12301" s="139" t="str">
        <f t="shared" ref="G12301:K12301" si="12641">+G12263</f>
        <v>04</v>
      </c>
      <c r="H12301" t="str">
        <f t="shared" si="12641"/>
        <v>IGA</v>
      </c>
      <c r="I12301" t="str">
        <f t="shared" si="12641"/>
        <v>Índice de Gestión Administrativa</v>
      </c>
      <c r="J12301" t="str">
        <f t="shared" si="12641"/>
        <v>INDICE</v>
      </c>
      <c r="K12301">
        <f t="shared" si="12641"/>
        <v>0</v>
      </c>
      <c r="L12301" s="150">
        <f>+VLOOKUP($E12301,IGA_2018!$B$8:$N$347,12,0)</f>
        <v>0.40425594471628468</v>
      </c>
      <c r="M12301" s="142" t="str">
        <f>+VLOOKUP($E12301,IGA_2018!$B$8:$N$347,13,0)</f>
        <v>Medio</v>
      </c>
    </row>
    <row r="12302" spans="1:13" x14ac:dyDescent="0.3">
      <c r="A12302" s="139">
        <f t="shared" si="12607"/>
        <v>324</v>
      </c>
      <c r="B12302" s="148">
        <f t="shared" si="12609"/>
        <v>22</v>
      </c>
      <c r="D12302" s="149" t="str">
        <f>+VLOOKUP($A12302,mUNICIPIOS!$B$4:$F$343,2,0)</f>
        <v>Jutiapa</v>
      </c>
      <c r="E12302" s="149">
        <f>+VLOOKUP($A12302,mUNICIPIOS!$B$4:$F$343,3,0)</f>
        <v>2201</v>
      </c>
      <c r="F12302" s="149" t="str">
        <f>+VLOOKUP($A12302,mUNICIPIOS!$B$4:$F$343,4,0)</f>
        <v>Jutiapa</v>
      </c>
      <c r="G12302" s="139" t="str">
        <f t="shared" ref="G12302:K12302" si="12642">+G12264</f>
        <v>05</v>
      </c>
      <c r="H12302" t="str">
        <f t="shared" si="12642"/>
        <v>IGF</v>
      </c>
      <c r="I12302" t="str">
        <f t="shared" si="12642"/>
        <v>Índice de Gestión Financiera</v>
      </c>
      <c r="J12302" t="str">
        <f t="shared" si="12642"/>
        <v>05-01</v>
      </c>
      <c r="K12302" t="str">
        <f t="shared" si="12642"/>
        <v>Autonomía financiera municipal</v>
      </c>
      <c r="L12302" s="150">
        <f>+VLOOKUP($E12302,IGF_2018!$B$8:$Z$347,3,0)</f>
        <v>0.41312173947647829</v>
      </c>
      <c r="M12302" s="142" t="str">
        <f>+VLOOKUP($E12302,IGF_2018!$B$8:$Z$347,4,0)</f>
        <v>Medio</v>
      </c>
    </row>
    <row r="12303" spans="1:13" x14ac:dyDescent="0.3">
      <c r="A12303" s="139">
        <f t="shared" si="12607"/>
        <v>324</v>
      </c>
      <c r="B12303" s="148">
        <f t="shared" si="12609"/>
        <v>23</v>
      </c>
      <c r="D12303" s="149" t="str">
        <f>+VLOOKUP($A12303,mUNICIPIOS!$B$4:$F$343,2,0)</f>
        <v>Jutiapa</v>
      </c>
      <c r="E12303" s="149">
        <f>+VLOOKUP($A12303,mUNICIPIOS!$B$4:$F$343,3,0)</f>
        <v>2201</v>
      </c>
      <c r="F12303" s="149" t="str">
        <f>+VLOOKUP($A12303,mUNICIPIOS!$B$4:$F$343,4,0)</f>
        <v>Jutiapa</v>
      </c>
      <c r="G12303" s="139" t="str">
        <f t="shared" ref="G12303:K12303" si="12643">+G12265</f>
        <v>05</v>
      </c>
      <c r="H12303" t="str">
        <f t="shared" si="12643"/>
        <v>IGF</v>
      </c>
      <c r="I12303" t="str">
        <f t="shared" si="12643"/>
        <v>Índice de Gestión Financiera</v>
      </c>
      <c r="J12303" t="str">
        <f t="shared" si="12643"/>
        <v>05-02</v>
      </c>
      <c r="K12303" t="str">
        <f t="shared" si="12643"/>
        <v xml:space="preserve">Ingresos propios por habitante -sin regalías- </v>
      </c>
      <c r="L12303" s="150">
        <f>+VLOOKUP($E12303,IGF_2018!$B$8:$Z$347,6,0)</f>
        <v>0.13429495221875387</v>
      </c>
      <c r="M12303" s="142" t="str">
        <f>+VLOOKUP($E12303,IGF_2018!$B$8:$Z$347,7,0)</f>
        <v>Bajo</v>
      </c>
    </row>
    <row r="12304" spans="1:13" x14ac:dyDescent="0.3">
      <c r="A12304" s="139">
        <f t="shared" si="12607"/>
        <v>324</v>
      </c>
      <c r="B12304" s="148">
        <f t="shared" si="12609"/>
        <v>24</v>
      </c>
      <c r="D12304" s="149" t="str">
        <f>+VLOOKUP($A12304,mUNICIPIOS!$B$4:$F$343,2,0)</f>
        <v>Jutiapa</v>
      </c>
      <c r="E12304" s="149">
        <f>+VLOOKUP($A12304,mUNICIPIOS!$B$4:$F$343,3,0)</f>
        <v>2201</v>
      </c>
      <c r="F12304" s="149" t="str">
        <f>+VLOOKUP($A12304,mUNICIPIOS!$B$4:$F$343,4,0)</f>
        <v>Jutiapa</v>
      </c>
      <c r="G12304" s="139" t="str">
        <f t="shared" ref="G12304:K12304" si="12644">+G12266</f>
        <v>05</v>
      </c>
      <c r="H12304" t="str">
        <f t="shared" si="12644"/>
        <v>IGF</v>
      </c>
      <c r="I12304" t="str">
        <f t="shared" si="12644"/>
        <v>Índice de Gestión Financiera</v>
      </c>
      <c r="J12304" t="str">
        <f t="shared" si="12644"/>
        <v>05-03</v>
      </c>
      <c r="K12304" t="str">
        <f t="shared" si="12644"/>
        <v>Ingresos del IUSI en relación a los ingresos propios -sin regalías-</v>
      </c>
      <c r="L12304" s="150">
        <f>+VLOOKUP($E12304,IGF_2018!$B$8:$Z$347,9,0)</f>
        <v>0.11819084022092709</v>
      </c>
      <c r="M12304" s="142" t="str">
        <f>+VLOOKUP($E12304,IGF_2018!$B$8:$Z$347,10,0)</f>
        <v>Bajo</v>
      </c>
    </row>
    <row r="12305" spans="1:13" x14ac:dyDescent="0.3">
      <c r="A12305" s="139">
        <f t="shared" si="12607"/>
        <v>324</v>
      </c>
      <c r="B12305" s="148">
        <f t="shared" si="12609"/>
        <v>25</v>
      </c>
      <c r="D12305" s="149" t="str">
        <f>+VLOOKUP($A12305,mUNICIPIOS!$B$4:$F$343,2,0)</f>
        <v>Jutiapa</v>
      </c>
      <c r="E12305" s="149">
        <f>+VLOOKUP($A12305,mUNICIPIOS!$B$4:$F$343,3,0)</f>
        <v>2201</v>
      </c>
      <c r="F12305" s="149" t="str">
        <f>+VLOOKUP($A12305,mUNICIPIOS!$B$4:$F$343,4,0)</f>
        <v>Jutiapa</v>
      </c>
      <c r="G12305" s="139" t="str">
        <f t="shared" ref="G12305:K12305" si="12645">+G12267</f>
        <v>05</v>
      </c>
      <c r="H12305" t="str">
        <f t="shared" si="12645"/>
        <v>IGF</v>
      </c>
      <c r="I12305" t="str">
        <f t="shared" si="12645"/>
        <v>Índice de Gestión Financiera</v>
      </c>
      <c r="J12305" t="str">
        <f t="shared" si="12645"/>
        <v>05-04</v>
      </c>
      <c r="K12305" t="str">
        <f t="shared" si="12645"/>
        <v>Inversión anual en capital fijo por habitante</v>
      </c>
      <c r="L12305" s="150">
        <f>+VLOOKUP($E12305,IGF_2018!$B$8:$Z$347,12,0)</f>
        <v>3.2535105987175142E-2</v>
      </c>
      <c r="M12305" s="142" t="str">
        <f>+VLOOKUP($E12305,IGF_2018!$B$8:$Z$347,13,0)</f>
        <v>Bajo</v>
      </c>
    </row>
    <row r="12306" spans="1:13" x14ac:dyDescent="0.3">
      <c r="A12306" s="139">
        <f t="shared" si="12607"/>
        <v>324</v>
      </c>
      <c r="B12306" s="148">
        <f t="shared" si="12609"/>
        <v>26</v>
      </c>
      <c r="D12306" s="149" t="str">
        <f>+VLOOKUP($A12306,mUNICIPIOS!$B$4:$F$343,2,0)</f>
        <v>Jutiapa</v>
      </c>
      <c r="E12306" s="149">
        <f>+VLOOKUP($A12306,mUNICIPIOS!$B$4:$F$343,3,0)</f>
        <v>2201</v>
      </c>
      <c r="F12306" s="149" t="str">
        <f>+VLOOKUP($A12306,mUNICIPIOS!$B$4:$F$343,4,0)</f>
        <v>Jutiapa</v>
      </c>
      <c r="G12306" s="139" t="str">
        <f t="shared" ref="G12306:K12306" si="12646">+G12268</f>
        <v>05</v>
      </c>
      <c r="H12306" t="str">
        <f t="shared" si="12646"/>
        <v>IGF</v>
      </c>
      <c r="I12306" t="str">
        <f t="shared" si="12646"/>
        <v>Índice de Gestión Financiera</v>
      </c>
      <c r="J12306" t="str">
        <f t="shared" si="12646"/>
        <v>05-05</v>
      </c>
      <c r="K12306" t="str">
        <f t="shared" si="12646"/>
        <v>Inversión anual en capital fijo con recursos percibidos por ingresos propios</v>
      </c>
      <c r="L12306" s="150">
        <f>+VLOOKUP($E12306,IGF_2018!$B$8:$Z$347,15,0)</f>
        <v>0.12104102529419054</v>
      </c>
      <c r="M12306" s="142" t="str">
        <f>+VLOOKUP($E12306,IGF_2018!$B$8:$Z$347,16,0)</f>
        <v>Bajo</v>
      </c>
    </row>
    <row r="12307" spans="1:13" x14ac:dyDescent="0.3">
      <c r="A12307" s="139">
        <f t="shared" si="12607"/>
        <v>324</v>
      </c>
      <c r="B12307" s="148">
        <f t="shared" si="12609"/>
        <v>27</v>
      </c>
      <c r="D12307" s="149" t="str">
        <f>+VLOOKUP($A12307,mUNICIPIOS!$B$4:$F$343,2,0)</f>
        <v>Jutiapa</v>
      </c>
      <c r="E12307" s="149">
        <f>+VLOOKUP($A12307,mUNICIPIOS!$B$4:$F$343,3,0)</f>
        <v>2201</v>
      </c>
      <c r="F12307" s="149" t="str">
        <f>+VLOOKUP($A12307,mUNICIPIOS!$B$4:$F$343,4,0)</f>
        <v>Jutiapa</v>
      </c>
      <c r="G12307" s="139" t="str">
        <f t="shared" ref="G12307:K12307" si="12647">+G12269</f>
        <v>05</v>
      </c>
      <c r="H12307" t="str">
        <f t="shared" si="12647"/>
        <v>IGF</v>
      </c>
      <c r="I12307" t="str">
        <f t="shared" si="12647"/>
        <v>Índice de Gestión Financiera</v>
      </c>
      <c r="J12307" t="str">
        <f t="shared" si="12647"/>
        <v>05-06</v>
      </c>
      <c r="K12307" t="str">
        <f t="shared" si="12647"/>
        <v xml:space="preserve">Inversión anual en capital fijo con recursos percibidos por transferencias del Gobierno Central </v>
      </c>
      <c r="L12307" s="150">
        <f>+VLOOKUP($E12307,IGF_2018!$B$8:$Z$347,18,0)</f>
        <v>0.21442526468898163</v>
      </c>
      <c r="M12307" s="142" t="str">
        <f>+VLOOKUP($E12307,IGF_2018!$B$8:$Z$347,19,0)</f>
        <v>Medio bajo</v>
      </c>
    </row>
    <row r="12308" spans="1:13" x14ac:dyDescent="0.3">
      <c r="A12308" s="139">
        <f t="shared" si="12607"/>
        <v>324</v>
      </c>
      <c r="B12308" s="148">
        <f t="shared" si="12609"/>
        <v>28</v>
      </c>
      <c r="D12308" s="149" t="str">
        <f>+VLOOKUP($A12308,mUNICIPIOS!$B$4:$F$343,2,0)</f>
        <v>Jutiapa</v>
      </c>
      <c r="E12308" s="149">
        <f>+VLOOKUP($A12308,mUNICIPIOS!$B$4:$F$343,3,0)</f>
        <v>2201</v>
      </c>
      <c r="F12308" s="149" t="str">
        <f>+VLOOKUP($A12308,mUNICIPIOS!$B$4:$F$343,4,0)</f>
        <v>Jutiapa</v>
      </c>
      <c r="G12308" s="139" t="str">
        <f t="shared" ref="G12308:K12308" si="12648">+G12270</f>
        <v>05</v>
      </c>
      <c r="H12308" t="str">
        <f t="shared" si="12648"/>
        <v>IGF</v>
      </c>
      <c r="I12308" t="str">
        <f t="shared" si="12648"/>
        <v>Índice de Gestión Financiera</v>
      </c>
      <c r="J12308" t="str">
        <f t="shared" si="12648"/>
        <v>05-07</v>
      </c>
      <c r="K12308" t="str">
        <f t="shared" si="12648"/>
        <v>Financiamiento por endeudamiento municipal</v>
      </c>
      <c r="L12308" s="150">
        <f>+VLOOKUP($E12308,IGF_2018!$B$8:$Z$347,21,0)</f>
        <v>1</v>
      </c>
      <c r="M12308" s="142" t="str">
        <f>+VLOOKUP($E12308,IGF_2018!$B$8:$Z$347,22,0)</f>
        <v>Alto</v>
      </c>
    </row>
    <row r="12309" spans="1:13" x14ac:dyDescent="0.3">
      <c r="A12309" s="139">
        <f t="shared" si="12607"/>
        <v>324</v>
      </c>
      <c r="B12309" s="148">
        <f t="shared" si="12609"/>
        <v>29</v>
      </c>
      <c r="D12309" s="149" t="str">
        <f>+VLOOKUP($A12309,mUNICIPIOS!$B$4:$F$343,2,0)</f>
        <v>Jutiapa</v>
      </c>
      <c r="E12309" s="149">
        <f>+VLOOKUP($A12309,mUNICIPIOS!$B$4:$F$343,3,0)</f>
        <v>2201</v>
      </c>
      <c r="F12309" s="149" t="str">
        <f>+VLOOKUP($A12309,mUNICIPIOS!$B$4:$F$343,4,0)</f>
        <v>Jutiapa</v>
      </c>
      <c r="G12309" s="139" t="str">
        <f t="shared" ref="G12309:K12309" si="12649">+G12271</f>
        <v>05</v>
      </c>
      <c r="H12309" t="str">
        <f t="shared" si="12649"/>
        <v>IGF</v>
      </c>
      <c r="I12309" t="str">
        <f t="shared" si="12649"/>
        <v>Índice de Gestión Financiera</v>
      </c>
      <c r="J12309" t="str">
        <f t="shared" si="12649"/>
        <v>INDICE</v>
      </c>
      <c r="K12309">
        <f t="shared" si="12649"/>
        <v>0</v>
      </c>
      <c r="L12309" s="150">
        <f>+VLOOKUP($E12309,IGF_2018!$B$8:$Z$347,24,0)</f>
        <v>0.35810256195817386</v>
      </c>
      <c r="M12309" s="142" t="str">
        <f>+VLOOKUP($E12309,IGF_2018!$B$8:$Z$347,25,0)</f>
        <v>Medio bajo</v>
      </c>
    </row>
    <row r="12310" spans="1:13" x14ac:dyDescent="0.3">
      <c r="A12310" s="139">
        <f t="shared" si="12607"/>
        <v>324</v>
      </c>
      <c r="B12310" s="148">
        <f t="shared" si="12609"/>
        <v>30</v>
      </c>
      <c r="D12310" s="149" t="str">
        <f>+VLOOKUP($A12310,mUNICIPIOS!$B$4:$F$343,2,0)</f>
        <v>Jutiapa</v>
      </c>
      <c r="E12310" s="149">
        <f>+VLOOKUP($A12310,mUNICIPIOS!$B$4:$F$343,3,0)</f>
        <v>2201</v>
      </c>
      <c r="F12310" s="149" t="str">
        <f>+VLOOKUP($A12310,mUNICIPIOS!$B$4:$F$343,4,0)</f>
        <v>Jutiapa</v>
      </c>
      <c r="G12310" s="139" t="str">
        <f t="shared" ref="G12310:K12310" si="12650">+G12272</f>
        <v>06</v>
      </c>
      <c r="H12310" t="str">
        <f t="shared" si="12650"/>
        <v>IGE</v>
      </c>
      <c r="I12310" t="str">
        <f t="shared" si="12650"/>
        <v>Índice de Gestión Estratégica</v>
      </c>
      <c r="J12310" t="str">
        <f t="shared" si="12650"/>
        <v>06-01</v>
      </c>
      <c r="K12310" t="str">
        <f t="shared" si="12650"/>
        <v>Ejecución del Plan Operativo Anual  (POA)</v>
      </c>
      <c r="L12310" s="150">
        <f>+VLOOKUP($E12310,IGE_2018!$B$8:$Z$347,3,0)</f>
        <v>0.54090909090909089</v>
      </c>
      <c r="M12310" s="142" t="str">
        <f>+VLOOKUP($E12310,IGE_2018!$B$8:$Z$347,4,0)</f>
        <v>Medio</v>
      </c>
    </row>
    <row r="12311" spans="1:13" x14ac:dyDescent="0.3">
      <c r="A12311" s="139">
        <f t="shared" si="12607"/>
        <v>324</v>
      </c>
      <c r="B12311" s="148">
        <f t="shared" si="12609"/>
        <v>31</v>
      </c>
      <c r="D12311" s="149" t="str">
        <f>+VLOOKUP($A12311,mUNICIPIOS!$B$4:$F$343,2,0)</f>
        <v>Jutiapa</v>
      </c>
      <c r="E12311" s="149">
        <f>+VLOOKUP($A12311,mUNICIPIOS!$B$4:$F$343,3,0)</f>
        <v>2201</v>
      </c>
      <c r="F12311" s="149" t="str">
        <f>+VLOOKUP($A12311,mUNICIPIOS!$B$4:$F$343,4,0)</f>
        <v>Jutiapa</v>
      </c>
      <c r="G12311" s="139" t="str">
        <f t="shared" ref="G12311:K12311" si="12651">+G12273</f>
        <v>06</v>
      </c>
      <c r="H12311" t="str">
        <f t="shared" si="12651"/>
        <v>IGE</v>
      </c>
      <c r="I12311" t="str">
        <f t="shared" si="12651"/>
        <v>Índice de Gestión Estratégica</v>
      </c>
      <c r="J12311" t="str">
        <f t="shared" si="12651"/>
        <v>06-02</v>
      </c>
      <c r="K12311" t="str">
        <f t="shared" si="12651"/>
        <v>Relación Plan de Desarrollo Municipal y Ordenamiento Territorial (PDM-OT) - Plan Estratégico Institucional (PEI) - Plan Operativo Multianual (POM) - Plan Operativo Anual (POA)</v>
      </c>
      <c r="L12311" s="150">
        <f>+VLOOKUP($E12311,IGE_2018!$B$8:$Z$347,6,0)</f>
        <v>0.79545454545454541</v>
      </c>
      <c r="M12311" s="142" t="str">
        <f>+VLOOKUP($E12311,IGE_2018!$B$8:$Z$347,7,0)</f>
        <v>Medio alto</v>
      </c>
    </row>
    <row r="12312" spans="1:13" x14ac:dyDescent="0.3">
      <c r="A12312" s="139">
        <f t="shared" si="12607"/>
        <v>324</v>
      </c>
      <c r="B12312" s="148">
        <f t="shared" si="12609"/>
        <v>32</v>
      </c>
      <c r="D12312" s="149" t="str">
        <f>+VLOOKUP($A12312,mUNICIPIOS!$B$4:$F$343,2,0)</f>
        <v>Jutiapa</v>
      </c>
      <c r="E12312" s="149">
        <f>+VLOOKUP($A12312,mUNICIPIOS!$B$4:$F$343,3,0)</f>
        <v>2201</v>
      </c>
      <c r="F12312" s="149" t="str">
        <f>+VLOOKUP($A12312,mUNICIPIOS!$B$4:$F$343,4,0)</f>
        <v>Jutiapa</v>
      </c>
      <c r="G12312" s="139" t="str">
        <f t="shared" ref="G12312:K12312" si="12652">+G12274</f>
        <v>06</v>
      </c>
      <c r="H12312" t="str">
        <f t="shared" si="12652"/>
        <v>IGE</v>
      </c>
      <c r="I12312" t="str">
        <f t="shared" si="12652"/>
        <v>Índice de Gestión Estratégica</v>
      </c>
      <c r="J12312" t="str">
        <f t="shared" si="12652"/>
        <v>06-03</v>
      </c>
      <c r="K12312" t="str">
        <f t="shared" si="12652"/>
        <v>Presupuesto de egresos relacionado a competencias municipales que responden a prioridades nacionales de desarrollo.</v>
      </c>
      <c r="L12312" s="150">
        <f>+VLOOKUP($E12312,IGE_2018!$B$8:$Z$347,9,0)</f>
        <v>0.44937760995556614</v>
      </c>
      <c r="M12312" s="142" t="str">
        <f>+VLOOKUP($E12312,IGE_2018!$B$8:$Z$347,10,0)</f>
        <v>Medio</v>
      </c>
    </row>
    <row r="12313" spans="1:13" x14ac:dyDescent="0.3">
      <c r="A12313" s="139">
        <f t="shared" si="12607"/>
        <v>324</v>
      </c>
      <c r="B12313" s="148">
        <f t="shared" si="12609"/>
        <v>33</v>
      </c>
      <c r="D12313" s="149" t="str">
        <f>+VLOOKUP($A12313,mUNICIPIOS!$B$4:$F$343,2,0)</f>
        <v>Jutiapa</v>
      </c>
      <c r="E12313" s="149">
        <f>+VLOOKUP($A12313,mUNICIPIOS!$B$4:$F$343,3,0)</f>
        <v>2201</v>
      </c>
      <c r="F12313" s="149" t="str">
        <f>+VLOOKUP($A12313,mUNICIPIOS!$B$4:$F$343,4,0)</f>
        <v>Jutiapa</v>
      </c>
      <c r="G12313" s="139" t="str">
        <f t="shared" ref="G12313:K12313" si="12653">+G12275</f>
        <v>06</v>
      </c>
      <c r="H12313" t="str">
        <f t="shared" si="12653"/>
        <v>IGE</v>
      </c>
      <c r="I12313" t="str">
        <f t="shared" si="12653"/>
        <v>Índice de Gestión Estratégica</v>
      </c>
      <c r="J12313" t="str">
        <f t="shared" si="12653"/>
        <v>06-04</v>
      </c>
      <c r="K12313" t="str">
        <f t="shared" si="12653"/>
        <v>Institucionalización de la gestión ordenada del territorio</v>
      </c>
      <c r="L12313" s="150">
        <f>+VLOOKUP($E12313,IGE_2018!$B$8:$Z$347,12,0)</f>
        <v>0.44999999999999996</v>
      </c>
      <c r="M12313" s="142" t="str">
        <f>+VLOOKUP($E12313,IGE_2018!$B$8:$Z$347,13,0)</f>
        <v>Medio</v>
      </c>
    </row>
    <row r="12314" spans="1:13" x14ac:dyDescent="0.3">
      <c r="A12314" s="139">
        <f t="shared" si="12607"/>
        <v>324</v>
      </c>
      <c r="B12314" s="148">
        <f t="shared" si="12609"/>
        <v>34</v>
      </c>
      <c r="D12314" s="149" t="str">
        <f>+VLOOKUP($A12314,mUNICIPIOS!$B$4:$F$343,2,0)</f>
        <v>Jutiapa</v>
      </c>
      <c r="E12314" s="149">
        <f>+VLOOKUP($A12314,mUNICIPIOS!$B$4:$F$343,3,0)</f>
        <v>2201</v>
      </c>
      <c r="F12314" s="149" t="str">
        <f>+VLOOKUP($A12314,mUNICIPIOS!$B$4:$F$343,4,0)</f>
        <v>Jutiapa</v>
      </c>
      <c r="G12314" s="139" t="str">
        <f t="shared" ref="G12314:K12314" si="12654">+G12276</f>
        <v>06</v>
      </c>
      <c r="H12314" t="str">
        <f t="shared" si="12654"/>
        <v>IGE</v>
      </c>
      <c r="I12314" t="str">
        <f t="shared" si="12654"/>
        <v>Índice de Gestión Estratégica</v>
      </c>
      <c r="J12314" t="str">
        <f t="shared" si="12654"/>
        <v>06-05</v>
      </c>
      <c r="K12314" t="str">
        <f t="shared" si="12654"/>
        <v>Acciones para la gestión ordenada del territorio</v>
      </c>
      <c r="L12314" s="150">
        <f>+VLOOKUP($E12314,IGE_2018!$B$8:$Z$347,15,0)</f>
        <v>8.0000000000000029E-2</v>
      </c>
      <c r="M12314" s="142" t="str">
        <f>+VLOOKUP($E12314,IGE_2018!$B$8:$Z$347,16,0)</f>
        <v>Bajo</v>
      </c>
    </row>
    <row r="12315" spans="1:13" x14ac:dyDescent="0.3">
      <c r="A12315" s="139">
        <f t="shared" si="12607"/>
        <v>324</v>
      </c>
      <c r="B12315" s="148">
        <f t="shared" si="12609"/>
        <v>35</v>
      </c>
      <c r="D12315" s="149" t="str">
        <f>+VLOOKUP($A12315,mUNICIPIOS!$B$4:$F$343,2,0)</f>
        <v>Jutiapa</v>
      </c>
      <c r="E12315" s="149">
        <f>+VLOOKUP($A12315,mUNICIPIOS!$B$4:$F$343,3,0)</f>
        <v>2201</v>
      </c>
      <c r="F12315" s="149" t="str">
        <f>+VLOOKUP($A12315,mUNICIPIOS!$B$4:$F$343,4,0)</f>
        <v>Jutiapa</v>
      </c>
      <c r="G12315" s="139" t="str">
        <f t="shared" ref="G12315:K12315" si="12655">+G12277</f>
        <v>06</v>
      </c>
      <c r="H12315" t="str">
        <f t="shared" si="12655"/>
        <v>IGE</v>
      </c>
      <c r="I12315" t="str">
        <f t="shared" si="12655"/>
        <v>Índice de Gestión Estratégica</v>
      </c>
      <c r="J12315" t="str">
        <f t="shared" si="12655"/>
        <v>06-06</v>
      </c>
      <c r="K12315" t="str">
        <f t="shared" si="12655"/>
        <v>Gestión de riesgo en la formulación de proyectos derivados de la planificación operativa anual</v>
      </c>
      <c r="L12315" s="150">
        <f>+VLOOKUP($E12315,IGE_2018!$B$8:$Z$347,18,0)</f>
        <v>0</v>
      </c>
      <c r="M12315" s="142" t="str">
        <f>+VLOOKUP($E12315,IGE_2018!$B$8:$Z$347,19,0)</f>
        <v>Bajo</v>
      </c>
    </row>
    <row r="12316" spans="1:13" x14ac:dyDescent="0.3">
      <c r="A12316" s="139">
        <f t="shared" si="12607"/>
        <v>324</v>
      </c>
      <c r="B12316" s="148">
        <f t="shared" si="12609"/>
        <v>36</v>
      </c>
      <c r="D12316" s="149" t="str">
        <f>+VLOOKUP($A12316,mUNICIPIOS!$B$4:$F$343,2,0)</f>
        <v>Jutiapa</v>
      </c>
      <c r="E12316" s="149">
        <f>+VLOOKUP($A12316,mUNICIPIOS!$B$4:$F$343,3,0)</f>
        <v>2201</v>
      </c>
      <c r="F12316" s="149" t="str">
        <f>+VLOOKUP($A12316,mUNICIPIOS!$B$4:$F$343,4,0)</f>
        <v>Jutiapa</v>
      </c>
      <c r="G12316" s="139" t="str">
        <f t="shared" ref="G12316:K12316" si="12656">+G12278</f>
        <v>06</v>
      </c>
      <c r="H12316" t="str">
        <f t="shared" si="12656"/>
        <v>IGE</v>
      </c>
      <c r="I12316" t="str">
        <f t="shared" si="12656"/>
        <v>Índice de Gestión Estratégica</v>
      </c>
      <c r="J12316" t="str">
        <f t="shared" si="12656"/>
        <v>06-07</v>
      </c>
      <c r="K12316" t="str">
        <f t="shared" si="12656"/>
        <v>Ingresos por servicios ambientales en relación a los ingresos propios sin regalías</v>
      </c>
      <c r="L12316" s="150">
        <f>+VLOOKUP($E12316,IGE_2018!$B$8:$Z$347,21,0)</f>
        <v>0</v>
      </c>
      <c r="M12316" s="142" t="str">
        <f>+VLOOKUP($E12316,IGE_2018!$B$8:$Z$347,22,0)</f>
        <v>Bajo</v>
      </c>
    </row>
    <row r="12317" spans="1:13" x14ac:dyDescent="0.3">
      <c r="A12317" s="139">
        <f t="shared" si="12607"/>
        <v>324</v>
      </c>
      <c r="B12317" s="148">
        <f t="shared" si="12609"/>
        <v>37</v>
      </c>
      <c r="D12317" s="149" t="str">
        <f>+VLOOKUP($A12317,mUNICIPIOS!$B$4:$F$343,2,0)</f>
        <v>Jutiapa</v>
      </c>
      <c r="E12317" s="149">
        <f>+VLOOKUP($A12317,mUNICIPIOS!$B$4:$F$343,3,0)</f>
        <v>2201</v>
      </c>
      <c r="F12317" s="149" t="str">
        <f>+VLOOKUP($A12317,mUNICIPIOS!$B$4:$F$343,4,0)</f>
        <v>Jutiapa</v>
      </c>
      <c r="G12317" s="139" t="str">
        <f t="shared" ref="G12317:K12317" si="12657">+G12279</f>
        <v>06</v>
      </c>
      <c r="H12317" t="str">
        <f t="shared" si="12657"/>
        <v>IGE</v>
      </c>
      <c r="I12317" t="str">
        <f t="shared" si="12657"/>
        <v>Índice de Gestión Estratégica</v>
      </c>
      <c r="J12317" t="str">
        <f t="shared" si="12657"/>
        <v>INDICE</v>
      </c>
      <c r="K12317">
        <f t="shared" si="12657"/>
        <v>0</v>
      </c>
      <c r="L12317" s="150">
        <f>+VLOOKUP($E12317,IGE_2018!$B$8:$Z$347,24,0)</f>
        <v>0.36979894794343698</v>
      </c>
      <c r="M12317" s="142" t="str">
        <f>+VLOOKUP($E12317,IGE_2018!$B$8:$Z$347,25,0)</f>
        <v>Medio bajo</v>
      </c>
    </row>
    <row r="12318" spans="1:13" x14ac:dyDescent="0.3">
      <c r="A12318" s="139">
        <f t="shared" si="12607"/>
        <v>324</v>
      </c>
      <c r="B12318" s="148">
        <f t="shared" si="12609"/>
        <v>38</v>
      </c>
      <c r="D12318" s="149" t="str">
        <f>+VLOOKUP($A12318,mUNICIPIOS!$B$4:$F$343,2,0)</f>
        <v>Jutiapa</v>
      </c>
      <c r="E12318" s="149">
        <f>+VLOOKUP($A12318,mUNICIPIOS!$B$4:$F$343,3,0)</f>
        <v>2201</v>
      </c>
      <c r="F12318" s="149" t="str">
        <f>+VLOOKUP($A12318,mUNICIPIOS!$B$4:$F$343,4,0)</f>
        <v>Jutiapa</v>
      </c>
      <c r="G12318" s="139" t="str">
        <f t="shared" ref="G12318:K12318" si="12658">+G12280</f>
        <v>RANKING</v>
      </c>
      <c r="H12318" t="str">
        <f t="shared" si="12658"/>
        <v>RGM</v>
      </c>
      <c r="I12318" t="str">
        <f t="shared" si="12658"/>
        <v>Ranking de la Gestión Municipal 2018</v>
      </c>
      <c r="J12318" t="str">
        <f t="shared" si="12658"/>
        <v>RANKING</v>
      </c>
      <c r="K12318">
        <f t="shared" si="12658"/>
        <v>0</v>
      </c>
      <c r="L12318" s="151">
        <f>+VLOOKUP($E12318,Resultados_generales!$C$8:$AE$347,27,0)</f>
        <v>0.41988918087794225</v>
      </c>
      <c r="M12318" t="str">
        <f>+VLOOKUP($E12318,Resultados_generales!$C$8:$AE$347,28,0)</f>
        <v>Medio</v>
      </c>
    </row>
    <row r="12319" spans="1:13" x14ac:dyDescent="0.3">
      <c r="A12319" s="139">
        <f t="shared" si="12607"/>
        <v>325</v>
      </c>
      <c r="B12319" s="148">
        <f t="shared" si="12609"/>
        <v>1</v>
      </c>
      <c r="D12319" s="149" t="str">
        <f>+VLOOKUP($A12319,mUNICIPIOS!$B$4:$F$343,2,0)</f>
        <v>Jutiapa</v>
      </c>
      <c r="E12319" s="149">
        <f>+VLOOKUP($A12319,mUNICIPIOS!$B$4:$F$343,3,0)</f>
        <v>2202</v>
      </c>
      <c r="F12319" s="149" t="str">
        <f>+VLOOKUP($A12319,mUNICIPIOS!$B$4:$F$343,4,0)</f>
        <v>El Progreso</v>
      </c>
      <c r="G12319" s="139" t="str">
        <f t="shared" ref="G12319:K12319" si="12659">+G12281</f>
        <v>01</v>
      </c>
      <c r="H12319" t="str">
        <f t="shared" si="12659"/>
        <v>IPC</v>
      </c>
      <c r="I12319" t="str">
        <f t="shared" si="12659"/>
        <v>Índice de Participación Ciudadana</v>
      </c>
      <c r="J12319" t="str">
        <f t="shared" si="12659"/>
        <v>01-01</v>
      </c>
      <c r="K12319" t="str">
        <f t="shared" si="12659"/>
        <v>Número de reuniones del COMUDE en el año de la medición.</v>
      </c>
      <c r="L12319" s="150">
        <f>+VLOOKUP($E12319,IPC_2018!$B$8:$T$347,3,0)</f>
        <v>0.5</v>
      </c>
      <c r="M12319" s="142" t="str">
        <f>+VLOOKUP($E12319,IPC_2018!$B$8:$T$347,4,0)</f>
        <v>Medio</v>
      </c>
    </row>
    <row r="12320" spans="1:13" x14ac:dyDescent="0.3">
      <c r="A12320" s="139">
        <f t="shared" si="12607"/>
        <v>325</v>
      </c>
      <c r="B12320" s="148">
        <f t="shared" si="12609"/>
        <v>2</v>
      </c>
      <c r="D12320" s="149" t="str">
        <f>+VLOOKUP($A12320,mUNICIPIOS!$B$4:$F$343,2,0)</f>
        <v>Jutiapa</v>
      </c>
      <c r="E12320" s="149">
        <f>+VLOOKUP($A12320,mUNICIPIOS!$B$4:$F$343,3,0)</f>
        <v>2202</v>
      </c>
      <c r="F12320" s="149" t="str">
        <f>+VLOOKUP($A12320,mUNICIPIOS!$B$4:$F$343,4,0)</f>
        <v>El Progreso</v>
      </c>
      <c r="G12320" s="139" t="str">
        <f t="shared" ref="G12320:K12320" si="12660">+G12282</f>
        <v>01</v>
      </c>
      <c r="H12320" t="str">
        <f t="shared" si="12660"/>
        <v>IPC</v>
      </c>
      <c r="I12320" t="str">
        <f t="shared" si="12660"/>
        <v>Índice de Participación Ciudadana</v>
      </c>
      <c r="J12320" t="str">
        <f t="shared" si="12660"/>
        <v>01-02</v>
      </c>
      <c r="K12320" t="str">
        <f t="shared" si="12660"/>
        <v>Participación de Alcaldes, Concejales y Síndicos determinados o designados en el COMUDE</v>
      </c>
      <c r="L12320" s="150">
        <f>+VLOOKUP($E12320,IPC_2018!$B$8:$T$347,6,0)</f>
        <v>0.91666666666666663</v>
      </c>
      <c r="M12320" s="142" t="str">
        <f>+VLOOKUP($E12320,IPC_2018!$B$8:$T$347,7,0)</f>
        <v>Alto</v>
      </c>
    </row>
    <row r="12321" spans="1:13" x14ac:dyDescent="0.3">
      <c r="A12321" s="139">
        <f t="shared" si="12607"/>
        <v>325</v>
      </c>
      <c r="B12321" s="148">
        <f t="shared" si="12609"/>
        <v>3</v>
      </c>
      <c r="D12321" s="149" t="str">
        <f>+VLOOKUP($A12321,mUNICIPIOS!$B$4:$F$343,2,0)</f>
        <v>Jutiapa</v>
      </c>
      <c r="E12321" s="149">
        <f>+VLOOKUP($A12321,mUNICIPIOS!$B$4:$F$343,3,0)</f>
        <v>2202</v>
      </c>
      <c r="F12321" s="149" t="str">
        <f>+VLOOKUP($A12321,mUNICIPIOS!$B$4:$F$343,4,0)</f>
        <v>El Progreso</v>
      </c>
      <c r="G12321" s="139" t="str">
        <f t="shared" ref="G12321:K12321" si="12661">+G12283</f>
        <v>01</v>
      </c>
      <c r="H12321" t="str">
        <f t="shared" si="12661"/>
        <v>IPC</v>
      </c>
      <c r="I12321" t="str">
        <f t="shared" si="12661"/>
        <v>Índice de Participación Ciudadana</v>
      </c>
      <c r="J12321" t="str">
        <f t="shared" si="12661"/>
        <v>01-03</v>
      </c>
      <c r="K12321" t="str">
        <f t="shared" si="12661"/>
        <v>Participación  de organizaciones de jóvenes, mujeres, pueblos mayas, xincas, garífunas, y otras organizaciones en el Comude</v>
      </c>
      <c r="L12321" s="150">
        <f>+VLOOKUP($E12321,IPC_2018!$B$8:$T$347,9,0)</f>
        <v>0</v>
      </c>
      <c r="M12321" s="142" t="str">
        <f>+VLOOKUP($E12321,IPC_2018!$B$8:$T$347,10,0)</f>
        <v>Bajo</v>
      </c>
    </row>
    <row r="12322" spans="1:13" x14ac:dyDescent="0.3">
      <c r="A12322" s="139">
        <f t="shared" si="12607"/>
        <v>325</v>
      </c>
      <c r="B12322" s="148">
        <f t="shared" si="12609"/>
        <v>4</v>
      </c>
      <c r="D12322" s="149" t="str">
        <f>+VLOOKUP($A12322,mUNICIPIOS!$B$4:$F$343,2,0)</f>
        <v>Jutiapa</v>
      </c>
      <c r="E12322" s="149">
        <f>+VLOOKUP($A12322,mUNICIPIOS!$B$4:$F$343,3,0)</f>
        <v>2202</v>
      </c>
      <c r="F12322" s="149" t="str">
        <f>+VLOOKUP($A12322,mUNICIPIOS!$B$4:$F$343,4,0)</f>
        <v>El Progreso</v>
      </c>
      <c r="G12322" s="139" t="str">
        <f t="shared" ref="G12322:K12322" si="12662">+G12284</f>
        <v>01</v>
      </c>
      <c r="H12322" t="str">
        <f t="shared" si="12662"/>
        <v>IPC</v>
      </c>
      <c r="I12322" t="str">
        <f t="shared" si="12662"/>
        <v>Índice de Participación Ciudadana</v>
      </c>
      <c r="J12322" t="str">
        <f t="shared" si="12662"/>
        <v>01-04</v>
      </c>
      <c r="K12322" t="str">
        <f t="shared" si="12662"/>
        <v>Representatividad territorial del Comude.</v>
      </c>
      <c r="L12322" s="150">
        <f>+VLOOKUP($E12322,IPC_2018!$B$8:$T$347,12,0)</f>
        <v>0.984375</v>
      </c>
      <c r="M12322" s="142" t="str">
        <f>+VLOOKUP($E12322,IPC_2018!$B$8:$T$347,13,0)</f>
        <v>Alto</v>
      </c>
    </row>
    <row r="12323" spans="1:13" x14ac:dyDescent="0.3">
      <c r="A12323" s="139">
        <f t="shared" si="12607"/>
        <v>325</v>
      </c>
      <c r="B12323" s="148">
        <f t="shared" si="12609"/>
        <v>5</v>
      </c>
      <c r="D12323" s="149" t="str">
        <f>+VLOOKUP($A12323,mUNICIPIOS!$B$4:$F$343,2,0)</f>
        <v>Jutiapa</v>
      </c>
      <c r="E12323" s="149">
        <f>+VLOOKUP($A12323,mUNICIPIOS!$B$4:$F$343,3,0)</f>
        <v>2202</v>
      </c>
      <c r="F12323" s="149" t="str">
        <f>+VLOOKUP($A12323,mUNICIPIOS!$B$4:$F$343,4,0)</f>
        <v>El Progreso</v>
      </c>
      <c r="G12323" s="139" t="str">
        <f t="shared" ref="G12323:K12323" si="12663">+G12285</f>
        <v>01</v>
      </c>
      <c r="H12323" t="str">
        <f t="shared" si="12663"/>
        <v>IPC</v>
      </c>
      <c r="I12323" t="str">
        <f t="shared" si="12663"/>
        <v>Índice de Participación Ciudadana</v>
      </c>
      <c r="J12323" t="str">
        <f t="shared" si="12663"/>
        <v>01-05</v>
      </c>
      <c r="K12323" t="str">
        <f t="shared" si="12663"/>
        <v>Funcionamiento del Comude</v>
      </c>
      <c r="L12323" s="150">
        <f>+VLOOKUP($E12323,IPC_2018!$B$8:$T$347,15,0)</f>
        <v>0.18904593646256038</v>
      </c>
      <c r="M12323" s="142" t="str">
        <f>+VLOOKUP($E12323,IPC_2018!$B$8:$T$347,16,0)</f>
        <v>Bajo</v>
      </c>
    </row>
    <row r="12324" spans="1:13" x14ac:dyDescent="0.3">
      <c r="A12324" s="139">
        <f t="shared" si="12607"/>
        <v>325</v>
      </c>
      <c r="B12324" s="148">
        <f t="shared" si="12609"/>
        <v>6</v>
      </c>
      <c r="D12324" s="149" t="str">
        <f>+VLOOKUP($A12324,mUNICIPIOS!$B$4:$F$343,2,0)</f>
        <v>Jutiapa</v>
      </c>
      <c r="E12324" s="149">
        <f>+VLOOKUP($A12324,mUNICIPIOS!$B$4:$F$343,3,0)</f>
        <v>2202</v>
      </c>
      <c r="F12324" s="149" t="str">
        <f>+VLOOKUP($A12324,mUNICIPIOS!$B$4:$F$343,4,0)</f>
        <v>El Progreso</v>
      </c>
      <c r="G12324" s="139" t="str">
        <f t="shared" ref="G12324:K12324" si="12664">+G12286</f>
        <v>01</v>
      </c>
      <c r="H12324" t="str">
        <f t="shared" si="12664"/>
        <v>IPC</v>
      </c>
      <c r="I12324" t="str">
        <f t="shared" si="12664"/>
        <v>Índice de Participación Ciudadana</v>
      </c>
      <c r="J12324" t="str">
        <f t="shared" si="12664"/>
        <v>INDICE</v>
      </c>
      <c r="K12324">
        <f t="shared" si="12664"/>
        <v>0</v>
      </c>
      <c r="L12324" s="150">
        <f>+VLOOKUP($E12324,IPC_2018!$B$8:$T$347,18,0)</f>
        <v>0.50309647380271738</v>
      </c>
      <c r="M12324" s="142" t="str">
        <f>+VLOOKUP($E12324,IPC_2018!$B$8:$T$347,19,0)</f>
        <v>Medio</v>
      </c>
    </row>
    <row r="12325" spans="1:13" x14ac:dyDescent="0.3">
      <c r="A12325" s="139">
        <f t="shared" si="12607"/>
        <v>325</v>
      </c>
      <c r="B12325" s="148">
        <f t="shared" si="12609"/>
        <v>7</v>
      </c>
      <c r="D12325" s="149" t="str">
        <f>+VLOOKUP($A12325,mUNICIPIOS!$B$4:$F$343,2,0)</f>
        <v>Jutiapa</v>
      </c>
      <c r="E12325" s="149">
        <f>+VLOOKUP($A12325,mUNICIPIOS!$B$4:$F$343,3,0)</f>
        <v>2202</v>
      </c>
      <c r="F12325" s="149" t="str">
        <f>+VLOOKUP($A12325,mUNICIPIOS!$B$4:$F$343,4,0)</f>
        <v>El Progreso</v>
      </c>
      <c r="G12325" s="139" t="str">
        <f t="shared" ref="G12325:K12325" si="12665">+G12287</f>
        <v>02</v>
      </c>
      <c r="H12325" t="str">
        <f t="shared" si="12665"/>
        <v>IIC</v>
      </c>
      <c r="I12325" t="str">
        <f t="shared" si="12665"/>
        <v>Índice de Información a la Ciudadanía</v>
      </c>
      <c r="J12325" t="str">
        <f t="shared" si="12665"/>
        <v>02-01</v>
      </c>
      <c r="K12325" t="str">
        <f t="shared" si="12665"/>
        <v>Rendición de cuentas cuatrimestral y anual al Comude enfocadas en resultados.</v>
      </c>
      <c r="L12325" s="150">
        <f>+VLOOKUP($E12325,IIC_2018!$B$8:$Q$347,3,0)</f>
        <v>0.60000000000000009</v>
      </c>
      <c r="M12325" s="142" t="str">
        <f>+VLOOKUP($E12325,IIC_2018!$B$8:$Q$347,4,0)</f>
        <v>Medio</v>
      </c>
    </row>
    <row r="12326" spans="1:13" x14ac:dyDescent="0.3">
      <c r="A12326" s="139">
        <f t="shared" si="12607"/>
        <v>325</v>
      </c>
      <c r="B12326" s="148">
        <f t="shared" si="12609"/>
        <v>8</v>
      </c>
      <c r="D12326" s="149" t="str">
        <f>+VLOOKUP($A12326,mUNICIPIOS!$B$4:$F$343,2,0)</f>
        <v>Jutiapa</v>
      </c>
      <c r="E12326" s="149">
        <f>+VLOOKUP($A12326,mUNICIPIOS!$B$4:$F$343,3,0)</f>
        <v>2202</v>
      </c>
      <c r="F12326" s="149" t="str">
        <f>+VLOOKUP($A12326,mUNICIPIOS!$B$4:$F$343,4,0)</f>
        <v>El Progreso</v>
      </c>
      <c r="G12326" s="139" t="str">
        <f t="shared" ref="G12326:K12326" si="12666">+G12288</f>
        <v>02</v>
      </c>
      <c r="H12326" t="str">
        <f t="shared" si="12666"/>
        <v>IIC</v>
      </c>
      <c r="I12326" t="str">
        <f t="shared" si="12666"/>
        <v>Índice de Información a la Ciudadanía</v>
      </c>
      <c r="J12326" t="str">
        <f t="shared" si="12666"/>
        <v>02-02</v>
      </c>
      <c r="K12326" t="str">
        <f t="shared" si="12666"/>
        <v>Información presupuestaria y otra información brindada a la ciudadanía disponible en medios locales de comunicación.</v>
      </c>
      <c r="L12326" s="150">
        <f>+VLOOKUP($E12326,IIC_2018!$B$8:$Q$347,6,0)</f>
        <v>1</v>
      </c>
      <c r="M12326" s="142" t="str">
        <f>+VLOOKUP($E12326,IIC_2018!$B$8:$Q$347,7,0)</f>
        <v>Alto</v>
      </c>
    </row>
    <row r="12327" spans="1:13" x14ac:dyDescent="0.3">
      <c r="A12327" s="139">
        <f t="shared" si="12607"/>
        <v>325</v>
      </c>
      <c r="B12327" s="148">
        <f t="shared" si="12609"/>
        <v>9</v>
      </c>
      <c r="D12327" s="149" t="str">
        <f>+VLOOKUP($A12327,mUNICIPIOS!$B$4:$F$343,2,0)</f>
        <v>Jutiapa</v>
      </c>
      <c r="E12327" s="149">
        <f>+VLOOKUP($A12327,mUNICIPIOS!$B$4:$F$343,3,0)</f>
        <v>2202</v>
      </c>
      <c r="F12327" s="149" t="str">
        <f>+VLOOKUP($A12327,mUNICIPIOS!$B$4:$F$343,4,0)</f>
        <v>El Progreso</v>
      </c>
      <c r="G12327" s="139" t="str">
        <f t="shared" ref="G12327:K12327" si="12667">+G12289</f>
        <v>02</v>
      </c>
      <c r="H12327" t="str">
        <f t="shared" si="12667"/>
        <v>IIC</v>
      </c>
      <c r="I12327" t="str">
        <f t="shared" si="12667"/>
        <v>Índice de Información a la Ciudadanía</v>
      </c>
      <c r="J12327" t="str">
        <f t="shared" si="12667"/>
        <v>02-03</v>
      </c>
      <c r="K12327" t="str">
        <f t="shared" si="12667"/>
        <v>Información pública de oficio actualizada y disponible de acuerdo a la LAIP y uso de internet.</v>
      </c>
      <c r="L12327" s="150">
        <f>+VLOOKUP($E12327,IIC_2018!$B$8:$Q$347,9,0)</f>
        <v>0.92</v>
      </c>
      <c r="M12327" s="142" t="str">
        <f>+VLOOKUP($E12327,IIC_2018!$B$8:$Q$347,10,0)</f>
        <v>Alto</v>
      </c>
    </row>
    <row r="12328" spans="1:13" x14ac:dyDescent="0.3">
      <c r="A12328" s="139">
        <f t="shared" si="12607"/>
        <v>325</v>
      </c>
      <c r="B12328" s="148">
        <f t="shared" si="12609"/>
        <v>10</v>
      </c>
      <c r="D12328" s="149" t="str">
        <f>+VLOOKUP($A12328,mUNICIPIOS!$B$4:$F$343,2,0)</f>
        <v>Jutiapa</v>
      </c>
      <c r="E12328" s="149">
        <f>+VLOOKUP($A12328,mUNICIPIOS!$B$4:$F$343,3,0)</f>
        <v>2202</v>
      </c>
      <c r="F12328" s="149" t="str">
        <f>+VLOOKUP($A12328,mUNICIPIOS!$B$4:$F$343,4,0)</f>
        <v>El Progreso</v>
      </c>
      <c r="G12328" s="139" t="str">
        <f t="shared" ref="G12328:K12328" si="12668">+G12290</f>
        <v>02</v>
      </c>
      <c r="H12328" t="str">
        <f t="shared" si="12668"/>
        <v>IIC</v>
      </c>
      <c r="I12328" t="str">
        <f t="shared" si="12668"/>
        <v>Índice de Información a la Ciudadanía</v>
      </c>
      <c r="J12328" t="str">
        <f t="shared" si="12668"/>
        <v>02-04</v>
      </c>
      <c r="K12328" t="str">
        <f t="shared" si="12668"/>
        <v>Relación del monto contratado por medio de Guate compras con el total del presupuesto de egresos vigente.</v>
      </c>
      <c r="L12328" s="150">
        <f>+VLOOKUP($E12328,IIC_2018!$B$8:$Q$347,12,0)</f>
        <v>0.77714752624525962</v>
      </c>
      <c r="M12328" s="142" t="str">
        <f>+VLOOKUP($E12328,IIC_2018!$B$8:$Q$347,13,0)</f>
        <v>Medio alto</v>
      </c>
    </row>
    <row r="12329" spans="1:13" x14ac:dyDescent="0.3">
      <c r="A12329" s="139">
        <f t="shared" si="12607"/>
        <v>325</v>
      </c>
      <c r="B12329" s="148">
        <f t="shared" si="12609"/>
        <v>11</v>
      </c>
      <c r="D12329" s="149" t="str">
        <f>+VLOOKUP($A12329,mUNICIPIOS!$B$4:$F$343,2,0)</f>
        <v>Jutiapa</v>
      </c>
      <c r="E12329" s="149">
        <f>+VLOOKUP($A12329,mUNICIPIOS!$B$4:$F$343,3,0)</f>
        <v>2202</v>
      </c>
      <c r="F12329" s="149" t="str">
        <f>+VLOOKUP($A12329,mUNICIPIOS!$B$4:$F$343,4,0)</f>
        <v>El Progreso</v>
      </c>
      <c r="G12329" s="139" t="str">
        <f t="shared" ref="G12329:K12329" si="12669">+G12291</f>
        <v>02</v>
      </c>
      <c r="H12329" t="str">
        <f t="shared" si="12669"/>
        <v>IIC</v>
      </c>
      <c r="I12329" t="str">
        <f t="shared" si="12669"/>
        <v>Índice de Información a la Ciudadanía</v>
      </c>
      <c r="J12329" t="str">
        <f t="shared" si="12669"/>
        <v>INDICE</v>
      </c>
      <c r="K12329">
        <f t="shared" si="12669"/>
        <v>0</v>
      </c>
      <c r="L12329" s="150">
        <f>+VLOOKUP($E12329,IIC_2018!$B$8:$Q$347,15,0)</f>
        <v>0.82428688156131491</v>
      </c>
      <c r="M12329" s="142" t="str">
        <f>+VLOOKUP($E12329,IIC_2018!$B$8:$Q$347,16,0)</f>
        <v>Alto</v>
      </c>
    </row>
    <row r="12330" spans="1:13" x14ac:dyDescent="0.3">
      <c r="A12330" s="139">
        <f t="shared" si="12607"/>
        <v>325</v>
      </c>
      <c r="B12330" s="148">
        <f t="shared" si="12609"/>
        <v>12</v>
      </c>
      <c r="D12330" s="149" t="str">
        <f>+VLOOKUP($A12330,mUNICIPIOS!$B$4:$F$343,2,0)</f>
        <v>Jutiapa</v>
      </c>
      <c r="E12330" s="149">
        <f>+VLOOKUP($A12330,mUNICIPIOS!$B$4:$F$343,3,0)</f>
        <v>2202</v>
      </c>
      <c r="F12330" s="149" t="str">
        <f>+VLOOKUP($A12330,mUNICIPIOS!$B$4:$F$343,4,0)</f>
        <v>El Progreso</v>
      </c>
      <c r="G12330" s="139" t="str">
        <f t="shared" ref="G12330:K12330" si="12670">+G12292</f>
        <v>03</v>
      </c>
      <c r="H12330" t="str">
        <f t="shared" si="12670"/>
        <v>ISP</v>
      </c>
      <c r="I12330" t="str">
        <f t="shared" si="12670"/>
        <v>Índice de Servicios Públicos</v>
      </c>
      <c r="J12330" t="str">
        <f t="shared" si="12670"/>
        <v>03-01</v>
      </c>
      <c r="K12330" t="str">
        <f t="shared" si="12670"/>
        <v>Cobertura del servicio público de agua</v>
      </c>
      <c r="L12330" s="150">
        <f>+VLOOKUP($E12330,ISP_2018!$B$8:$T$347,3,0)</f>
        <v>0.99096385542168675</v>
      </c>
      <c r="M12330" s="142" t="str">
        <f>+VLOOKUP($E12330,ISP_2018!$B$8:$T$347,4,0)</f>
        <v>Alto</v>
      </c>
    </row>
    <row r="12331" spans="1:13" x14ac:dyDescent="0.3">
      <c r="A12331" s="139">
        <f t="shared" si="12607"/>
        <v>325</v>
      </c>
      <c r="B12331" s="148">
        <f t="shared" si="12609"/>
        <v>13</v>
      </c>
      <c r="D12331" s="149" t="str">
        <f>+VLOOKUP($A12331,mUNICIPIOS!$B$4:$F$343,2,0)</f>
        <v>Jutiapa</v>
      </c>
      <c r="E12331" s="149">
        <f>+VLOOKUP($A12331,mUNICIPIOS!$B$4:$F$343,3,0)</f>
        <v>2202</v>
      </c>
      <c r="F12331" s="149" t="str">
        <f>+VLOOKUP($A12331,mUNICIPIOS!$B$4:$F$343,4,0)</f>
        <v>El Progreso</v>
      </c>
      <c r="G12331" s="139" t="str">
        <f t="shared" ref="G12331:K12331" si="12671">+G12293</f>
        <v>03</v>
      </c>
      <c r="H12331" t="str">
        <f t="shared" si="12671"/>
        <v>ISP</v>
      </c>
      <c r="I12331" t="str">
        <f t="shared" si="12671"/>
        <v>Índice de Servicios Públicos</v>
      </c>
      <c r="J12331" t="str">
        <f t="shared" si="12671"/>
        <v>03-02</v>
      </c>
      <c r="K12331" t="str">
        <f t="shared" si="12671"/>
        <v>Control de la calidad del servicio público de agua</v>
      </c>
      <c r="L12331" s="150">
        <f>+VLOOKUP($E12331,ISP_2018!$B$8:$T$347,6,0)</f>
        <v>0.48333333333333334</v>
      </c>
      <c r="M12331" s="142" t="str">
        <f>+VLOOKUP($E12331,ISP_2018!$B$8:$T$347,7,0)</f>
        <v>Medio</v>
      </c>
    </row>
    <row r="12332" spans="1:13" x14ac:dyDescent="0.3">
      <c r="A12332" s="139">
        <f t="shared" si="12607"/>
        <v>325</v>
      </c>
      <c r="B12332" s="148">
        <f t="shared" si="12609"/>
        <v>14</v>
      </c>
      <c r="D12332" s="149" t="str">
        <f>+VLOOKUP($A12332,mUNICIPIOS!$B$4:$F$343,2,0)</f>
        <v>Jutiapa</v>
      </c>
      <c r="E12332" s="149">
        <f>+VLOOKUP($A12332,mUNICIPIOS!$B$4:$F$343,3,0)</f>
        <v>2202</v>
      </c>
      <c r="F12332" s="149" t="str">
        <f>+VLOOKUP($A12332,mUNICIPIOS!$B$4:$F$343,4,0)</f>
        <v>El Progreso</v>
      </c>
      <c r="G12332" s="139" t="str">
        <f t="shared" ref="G12332:K12332" si="12672">+G12294</f>
        <v>03</v>
      </c>
      <c r="H12332" t="str">
        <f t="shared" si="12672"/>
        <v>ISP</v>
      </c>
      <c r="I12332" t="str">
        <f t="shared" si="12672"/>
        <v>Índice de Servicios Públicos</v>
      </c>
      <c r="J12332" t="str">
        <f t="shared" si="12672"/>
        <v>03-03</v>
      </c>
      <c r="K12332" t="str">
        <f t="shared" si="12672"/>
        <v>Disposición  y tratamiento  de aguas residuales</v>
      </c>
      <c r="L12332" s="150">
        <f>+VLOOKUP($E12332,ISP_2018!$B$8:$T$347,9,0)</f>
        <v>0</v>
      </c>
      <c r="M12332" s="142" t="str">
        <f>+VLOOKUP($E12332,ISP_2018!$B$8:$T$347,10,0)</f>
        <v>Bajo</v>
      </c>
    </row>
    <row r="12333" spans="1:13" x14ac:dyDescent="0.3">
      <c r="A12333" s="139">
        <f t="shared" ref="A12333:A12396" si="12673">+IF(B12332=38,A12332+1,A12332)</f>
        <v>325</v>
      </c>
      <c r="B12333" s="148">
        <f t="shared" si="12609"/>
        <v>15</v>
      </c>
      <c r="D12333" s="149" t="str">
        <f>+VLOOKUP($A12333,mUNICIPIOS!$B$4:$F$343,2,0)</f>
        <v>Jutiapa</v>
      </c>
      <c r="E12333" s="149">
        <f>+VLOOKUP($A12333,mUNICIPIOS!$B$4:$F$343,3,0)</f>
        <v>2202</v>
      </c>
      <c r="F12333" s="149" t="str">
        <f>+VLOOKUP($A12333,mUNICIPIOS!$B$4:$F$343,4,0)</f>
        <v>El Progreso</v>
      </c>
      <c r="G12333" s="139" t="str">
        <f t="shared" ref="G12333:K12333" si="12674">+G12295</f>
        <v>03</v>
      </c>
      <c r="H12333" t="str">
        <f t="shared" si="12674"/>
        <v>ISP</v>
      </c>
      <c r="I12333" t="str">
        <f t="shared" si="12674"/>
        <v>Índice de Servicios Públicos</v>
      </c>
      <c r="J12333" t="str">
        <f t="shared" si="12674"/>
        <v>03-04</v>
      </c>
      <c r="K12333" t="str">
        <f t="shared" si="12674"/>
        <v>Gestión y manejo de los residuos y desechos sólidos</v>
      </c>
      <c r="L12333" s="150">
        <f>+VLOOKUP($E12333,ISP_2018!$B$8:$T$347,12,0)</f>
        <v>0</v>
      </c>
      <c r="M12333" s="142" t="str">
        <f>+VLOOKUP($E12333,ISP_2018!$B$8:$T$347,13,0)</f>
        <v>Bajo</v>
      </c>
    </row>
    <row r="12334" spans="1:13" x14ac:dyDescent="0.3">
      <c r="A12334" s="139">
        <f t="shared" si="12673"/>
        <v>325</v>
      </c>
      <c r="B12334" s="148">
        <f t="shared" ref="B12334:B12397" si="12675">+B12296</f>
        <v>16</v>
      </c>
      <c r="D12334" s="149" t="str">
        <f>+VLOOKUP($A12334,mUNICIPIOS!$B$4:$F$343,2,0)</f>
        <v>Jutiapa</v>
      </c>
      <c r="E12334" s="149">
        <f>+VLOOKUP($A12334,mUNICIPIOS!$B$4:$F$343,3,0)</f>
        <v>2202</v>
      </c>
      <c r="F12334" s="149" t="str">
        <f>+VLOOKUP($A12334,mUNICIPIOS!$B$4:$F$343,4,0)</f>
        <v>El Progreso</v>
      </c>
      <c r="G12334" s="139" t="str">
        <f t="shared" ref="G12334:K12334" si="12676">+G12296</f>
        <v>03</v>
      </c>
      <c r="H12334" t="str">
        <f t="shared" si="12676"/>
        <v>ISP</v>
      </c>
      <c r="I12334" t="str">
        <f t="shared" si="12676"/>
        <v>Índice de Servicios Públicos</v>
      </c>
      <c r="J12334" t="str">
        <f t="shared" si="12676"/>
        <v>03-05</v>
      </c>
      <c r="K12334" t="str">
        <f t="shared" si="12676"/>
        <v>Gestión de servicios públicos municipales</v>
      </c>
      <c r="L12334" s="150">
        <f>+VLOOKUP($E12334,ISP_2018!$B$8:$T$347,15,0)</f>
        <v>0.32258064516129031</v>
      </c>
      <c r="M12334" s="142" t="str">
        <f>+VLOOKUP($E12334,ISP_2018!$B$8:$T$347,16,0)</f>
        <v>Medio bajo</v>
      </c>
    </row>
    <row r="12335" spans="1:13" x14ac:dyDescent="0.3">
      <c r="A12335" s="139">
        <f t="shared" si="12673"/>
        <v>325</v>
      </c>
      <c r="B12335" s="148">
        <f t="shared" si="12675"/>
        <v>17</v>
      </c>
      <c r="D12335" s="149" t="str">
        <f>+VLOOKUP($A12335,mUNICIPIOS!$B$4:$F$343,2,0)</f>
        <v>Jutiapa</v>
      </c>
      <c r="E12335" s="149">
        <f>+VLOOKUP($A12335,mUNICIPIOS!$B$4:$F$343,3,0)</f>
        <v>2202</v>
      </c>
      <c r="F12335" s="149" t="str">
        <f>+VLOOKUP($A12335,mUNICIPIOS!$B$4:$F$343,4,0)</f>
        <v>El Progreso</v>
      </c>
      <c r="G12335" s="139" t="str">
        <f t="shared" ref="G12335:K12335" si="12677">+G12297</f>
        <v>03</v>
      </c>
      <c r="H12335" t="str">
        <f t="shared" si="12677"/>
        <v>ISP</v>
      </c>
      <c r="I12335" t="str">
        <f t="shared" si="12677"/>
        <v>Índice de Servicios Públicos</v>
      </c>
      <c r="J12335" t="str">
        <f t="shared" si="12677"/>
        <v>INDICE</v>
      </c>
      <c r="K12335">
        <f t="shared" si="12677"/>
        <v>0</v>
      </c>
      <c r="L12335" s="150">
        <f>+VLOOKUP($E12335,ISP_2018!$B$8:$T$347,18,0)</f>
        <v>0.30861251457442673</v>
      </c>
      <c r="M12335" s="142" t="str">
        <f>+VLOOKUP($E12335,ISP_2018!$B$8:$T$347,19,0)</f>
        <v>Medio bajo</v>
      </c>
    </row>
    <row r="12336" spans="1:13" x14ac:dyDescent="0.3">
      <c r="A12336" s="139">
        <f t="shared" si="12673"/>
        <v>325</v>
      </c>
      <c r="B12336" s="148">
        <f t="shared" si="12675"/>
        <v>18</v>
      </c>
      <c r="D12336" s="149" t="str">
        <f>+VLOOKUP($A12336,mUNICIPIOS!$B$4:$F$343,2,0)</f>
        <v>Jutiapa</v>
      </c>
      <c r="E12336" s="149">
        <f>+VLOOKUP($A12336,mUNICIPIOS!$B$4:$F$343,3,0)</f>
        <v>2202</v>
      </c>
      <c r="F12336" s="149" t="str">
        <f>+VLOOKUP($A12336,mUNICIPIOS!$B$4:$F$343,4,0)</f>
        <v>El Progreso</v>
      </c>
      <c r="G12336" s="139" t="str">
        <f t="shared" ref="G12336:K12336" si="12678">+G12298</f>
        <v>04</v>
      </c>
      <c r="H12336" t="str">
        <f t="shared" si="12678"/>
        <v>IGA</v>
      </c>
      <c r="I12336" t="str">
        <f t="shared" si="12678"/>
        <v>Índice de Gestión Administrativa</v>
      </c>
      <c r="J12336" t="str">
        <f t="shared" si="12678"/>
        <v>04-01</v>
      </c>
      <c r="K12336" t="str">
        <f t="shared" si="12678"/>
        <v>Existencia de elementos de atención municipal orientada al vecino</v>
      </c>
      <c r="L12336" s="150">
        <f>+VLOOKUP($E12336,IGA_2018!$B$8:$N$347,3,0)</f>
        <v>0.75</v>
      </c>
      <c r="M12336" s="142" t="str">
        <f>+VLOOKUP($E12336,IGA_2018!$B$8:$N$347,4,0)</f>
        <v>Medio alto</v>
      </c>
    </row>
    <row r="12337" spans="1:13" x14ac:dyDescent="0.3">
      <c r="A12337" s="139">
        <f t="shared" si="12673"/>
        <v>325</v>
      </c>
      <c r="B12337" s="148">
        <f t="shared" si="12675"/>
        <v>19</v>
      </c>
      <c r="D12337" s="149" t="str">
        <f>+VLOOKUP($A12337,mUNICIPIOS!$B$4:$F$343,2,0)</f>
        <v>Jutiapa</v>
      </c>
      <c r="E12337" s="149">
        <f>+VLOOKUP($A12337,mUNICIPIOS!$B$4:$F$343,3,0)</f>
        <v>2202</v>
      </c>
      <c r="F12337" s="149" t="str">
        <f>+VLOOKUP($A12337,mUNICIPIOS!$B$4:$F$343,4,0)</f>
        <v>El Progreso</v>
      </c>
      <c r="G12337" s="139" t="str">
        <f t="shared" ref="G12337:K12337" si="12679">+G12299</f>
        <v>04</v>
      </c>
      <c r="H12337" t="str">
        <f t="shared" si="12679"/>
        <v>IGA</v>
      </c>
      <c r="I12337" t="str">
        <f t="shared" si="12679"/>
        <v>Índice de Gestión Administrativa</v>
      </c>
      <c r="J12337" t="str">
        <f t="shared" si="12679"/>
        <v>04-02</v>
      </c>
      <c r="K12337" t="str">
        <f t="shared" si="12679"/>
        <v>Gestión del recurso humano.</v>
      </c>
      <c r="L12337" s="150">
        <f>+VLOOKUP($E12337,IGA_2018!$B$8:$N$347,6,0)</f>
        <v>0.49549317537986109</v>
      </c>
      <c r="M12337" s="142" t="str">
        <f>+VLOOKUP($E12337,IGA_2018!$B$8:$N$347,7,0)</f>
        <v>Medio</v>
      </c>
    </row>
    <row r="12338" spans="1:13" x14ac:dyDescent="0.3">
      <c r="A12338" s="139">
        <f t="shared" si="12673"/>
        <v>325</v>
      </c>
      <c r="B12338" s="148">
        <f t="shared" si="12675"/>
        <v>20</v>
      </c>
      <c r="D12338" s="149" t="str">
        <f>+VLOOKUP($A12338,mUNICIPIOS!$B$4:$F$343,2,0)</f>
        <v>Jutiapa</v>
      </c>
      <c r="E12338" s="149">
        <f>+VLOOKUP($A12338,mUNICIPIOS!$B$4:$F$343,3,0)</f>
        <v>2202</v>
      </c>
      <c r="F12338" s="149" t="str">
        <f>+VLOOKUP($A12338,mUNICIPIOS!$B$4:$F$343,4,0)</f>
        <v>El Progreso</v>
      </c>
      <c r="G12338" s="139" t="str">
        <f t="shared" ref="G12338:K12338" si="12680">+G12300</f>
        <v>04</v>
      </c>
      <c r="H12338" t="str">
        <f t="shared" si="12680"/>
        <v>IGA</v>
      </c>
      <c r="I12338" t="str">
        <f t="shared" si="12680"/>
        <v>Índice de Gestión Administrativa</v>
      </c>
      <c r="J12338" t="str">
        <f t="shared" si="12680"/>
        <v>04-03</v>
      </c>
      <c r="K12338" t="str">
        <f t="shared" si="12680"/>
        <v>Existencia de oficinas municipales con instrumentos de gestión.</v>
      </c>
      <c r="L12338" s="150">
        <f>+VLOOKUP($E12338,IGA_2018!$B$8:$N$347,9,0)</f>
        <v>0.78125</v>
      </c>
      <c r="M12338" s="142" t="str">
        <f>+VLOOKUP($E12338,IGA_2018!$B$8:$N$347,10,0)</f>
        <v>Medio alto</v>
      </c>
    </row>
    <row r="12339" spans="1:13" x14ac:dyDescent="0.3">
      <c r="A12339" s="139">
        <f t="shared" si="12673"/>
        <v>325</v>
      </c>
      <c r="B12339" s="148">
        <f t="shared" si="12675"/>
        <v>21</v>
      </c>
      <c r="D12339" s="149" t="str">
        <f>+VLOOKUP($A12339,mUNICIPIOS!$B$4:$F$343,2,0)</f>
        <v>Jutiapa</v>
      </c>
      <c r="E12339" s="149">
        <f>+VLOOKUP($A12339,mUNICIPIOS!$B$4:$F$343,3,0)</f>
        <v>2202</v>
      </c>
      <c r="F12339" s="149" t="str">
        <f>+VLOOKUP($A12339,mUNICIPIOS!$B$4:$F$343,4,0)</f>
        <v>El Progreso</v>
      </c>
      <c r="G12339" s="139" t="str">
        <f t="shared" ref="G12339:K12339" si="12681">+G12301</f>
        <v>04</v>
      </c>
      <c r="H12339" t="str">
        <f t="shared" si="12681"/>
        <v>IGA</v>
      </c>
      <c r="I12339" t="str">
        <f t="shared" si="12681"/>
        <v>Índice de Gestión Administrativa</v>
      </c>
      <c r="J12339" t="str">
        <f t="shared" si="12681"/>
        <v>INDICE</v>
      </c>
      <c r="K12339">
        <f t="shared" si="12681"/>
        <v>0</v>
      </c>
      <c r="L12339" s="150">
        <f>+VLOOKUP($E12339,IGA_2018!$B$8:$N$347,12,0)</f>
        <v>0.67186011138295132</v>
      </c>
      <c r="M12339" s="142" t="str">
        <f>+VLOOKUP($E12339,IGA_2018!$B$8:$N$347,13,0)</f>
        <v>Medio alto</v>
      </c>
    </row>
    <row r="12340" spans="1:13" x14ac:dyDescent="0.3">
      <c r="A12340" s="139">
        <f t="shared" si="12673"/>
        <v>325</v>
      </c>
      <c r="B12340" s="148">
        <f t="shared" si="12675"/>
        <v>22</v>
      </c>
      <c r="D12340" s="149" t="str">
        <f>+VLOOKUP($A12340,mUNICIPIOS!$B$4:$F$343,2,0)</f>
        <v>Jutiapa</v>
      </c>
      <c r="E12340" s="149">
        <f>+VLOOKUP($A12340,mUNICIPIOS!$B$4:$F$343,3,0)</f>
        <v>2202</v>
      </c>
      <c r="F12340" s="149" t="str">
        <f>+VLOOKUP($A12340,mUNICIPIOS!$B$4:$F$343,4,0)</f>
        <v>El Progreso</v>
      </c>
      <c r="G12340" s="139" t="str">
        <f t="shared" ref="G12340:K12340" si="12682">+G12302</f>
        <v>05</v>
      </c>
      <c r="H12340" t="str">
        <f t="shared" si="12682"/>
        <v>IGF</v>
      </c>
      <c r="I12340" t="str">
        <f t="shared" si="12682"/>
        <v>Índice de Gestión Financiera</v>
      </c>
      <c r="J12340" t="str">
        <f t="shared" si="12682"/>
        <v>05-01</v>
      </c>
      <c r="K12340" t="str">
        <f t="shared" si="12682"/>
        <v>Autonomía financiera municipal</v>
      </c>
      <c r="L12340" s="150">
        <f>+VLOOKUP($E12340,IGF_2018!$B$8:$Z$347,3,0)</f>
        <v>0.33975949944651124</v>
      </c>
      <c r="M12340" s="142" t="str">
        <f>+VLOOKUP($E12340,IGF_2018!$B$8:$Z$347,4,0)</f>
        <v>Medio bajo</v>
      </c>
    </row>
    <row r="12341" spans="1:13" x14ac:dyDescent="0.3">
      <c r="A12341" s="139">
        <f t="shared" si="12673"/>
        <v>325</v>
      </c>
      <c r="B12341" s="148">
        <f t="shared" si="12675"/>
        <v>23</v>
      </c>
      <c r="D12341" s="149" t="str">
        <f>+VLOOKUP($A12341,mUNICIPIOS!$B$4:$F$343,2,0)</f>
        <v>Jutiapa</v>
      </c>
      <c r="E12341" s="149">
        <f>+VLOOKUP($A12341,mUNICIPIOS!$B$4:$F$343,3,0)</f>
        <v>2202</v>
      </c>
      <c r="F12341" s="149" t="str">
        <f>+VLOOKUP($A12341,mUNICIPIOS!$B$4:$F$343,4,0)</f>
        <v>El Progreso</v>
      </c>
      <c r="G12341" s="139" t="str">
        <f t="shared" ref="G12341:K12341" si="12683">+G12303</f>
        <v>05</v>
      </c>
      <c r="H12341" t="str">
        <f t="shared" si="12683"/>
        <v>IGF</v>
      </c>
      <c r="I12341" t="str">
        <f t="shared" si="12683"/>
        <v>Índice de Gestión Financiera</v>
      </c>
      <c r="J12341" t="str">
        <f t="shared" si="12683"/>
        <v>05-02</v>
      </c>
      <c r="K12341" t="str">
        <f t="shared" si="12683"/>
        <v xml:space="preserve">Ingresos propios por habitante -sin regalías- </v>
      </c>
      <c r="L12341" s="150">
        <f>+VLOOKUP($E12341,IGF_2018!$B$8:$Z$347,6,0)</f>
        <v>0.42174148042785925</v>
      </c>
      <c r="M12341" s="142" t="str">
        <f>+VLOOKUP($E12341,IGF_2018!$B$8:$Z$347,7,0)</f>
        <v>Medio</v>
      </c>
    </row>
    <row r="12342" spans="1:13" x14ac:dyDescent="0.3">
      <c r="A12342" s="139">
        <f t="shared" si="12673"/>
        <v>325</v>
      </c>
      <c r="B12342" s="148">
        <f t="shared" si="12675"/>
        <v>24</v>
      </c>
      <c r="D12342" s="149" t="str">
        <f>+VLOOKUP($A12342,mUNICIPIOS!$B$4:$F$343,2,0)</f>
        <v>Jutiapa</v>
      </c>
      <c r="E12342" s="149">
        <f>+VLOOKUP($A12342,mUNICIPIOS!$B$4:$F$343,3,0)</f>
        <v>2202</v>
      </c>
      <c r="F12342" s="149" t="str">
        <f>+VLOOKUP($A12342,mUNICIPIOS!$B$4:$F$343,4,0)</f>
        <v>El Progreso</v>
      </c>
      <c r="G12342" s="139" t="str">
        <f t="shared" ref="G12342:K12342" si="12684">+G12304</f>
        <v>05</v>
      </c>
      <c r="H12342" t="str">
        <f t="shared" si="12684"/>
        <v>IGF</v>
      </c>
      <c r="I12342" t="str">
        <f t="shared" si="12684"/>
        <v>Índice de Gestión Financiera</v>
      </c>
      <c r="J12342" t="str">
        <f t="shared" si="12684"/>
        <v>05-03</v>
      </c>
      <c r="K12342" t="str">
        <f t="shared" si="12684"/>
        <v>Ingresos del IUSI en relación a los ingresos propios -sin regalías-</v>
      </c>
      <c r="L12342" s="150">
        <f>+VLOOKUP($E12342,IGF_2018!$B$8:$Z$347,9,0)</f>
        <v>5.1978619625110578E-2</v>
      </c>
      <c r="M12342" s="142" t="str">
        <f>+VLOOKUP($E12342,IGF_2018!$B$8:$Z$347,10,0)</f>
        <v>Bajo</v>
      </c>
    </row>
    <row r="12343" spans="1:13" x14ac:dyDescent="0.3">
      <c r="A12343" s="139">
        <f t="shared" si="12673"/>
        <v>325</v>
      </c>
      <c r="B12343" s="148">
        <f t="shared" si="12675"/>
        <v>25</v>
      </c>
      <c r="D12343" s="149" t="str">
        <f>+VLOOKUP($A12343,mUNICIPIOS!$B$4:$F$343,2,0)</f>
        <v>Jutiapa</v>
      </c>
      <c r="E12343" s="149">
        <f>+VLOOKUP($A12343,mUNICIPIOS!$B$4:$F$343,3,0)</f>
        <v>2202</v>
      </c>
      <c r="F12343" s="149" t="str">
        <f>+VLOOKUP($A12343,mUNICIPIOS!$B$4:$F$343,4,0)</f>
        <v>El Progreso</v>
      </c>
      <c r="G12343" s="139" t="str">
        <f t="shared" ref="G12343:K12343" si="12685">+G12305</f>
        <v>05</v>
      </c>
      <c r="H12343" t="str">
        <f t="shared" si="12685"/>
        <v>IGF</v>
      </c>
      <c r="I12343" t="str">
        <f t="shared" si="12685"/>
        <v>Índice de Gestión Financiera</v>
      </c>
      <c r="J12343" t="str">
        <f t="shared" si="12685"/>
        <v>05-04</v>
      </c>
      <c r="K12343" t="str">
        <f t="shared" si="12685"/>
        <v>Inversión anual en capital fijo por habitante</v>
      </c>
      <c r="L12343" s="150">
        <f>+VLOOKUP($E12343,IGF_2018!$B$8:$Z$347,12,0)</f>
        <v>0.17946348123567524</v>
      </c>
      <c r="M12343" s="142" t="str">
        <f>+VLOOKUP($E12343,IGF_2018!$B$8:$Z$347,13,0)</f>
        <v>Bajo</v>
      </c>
    </row>
    <row r="12344" spans="1:13" x14ac:dyDescent="0.3">
      <c r="A12344" s="139">
        <f t="shared" si="12673"/>
        <v>325</v>
      </c>
      <c r="B12344" s="148">
        <f t="shared" si="12675"/>
        <v>26</v>
      </c>
      <c r="D12344" s="149" t="str">
        <f>+VLOOKUP($A12344,mUNICIPIOS!$B$4:$F$343,2,0)</f>
        <v>Jutiapa</v>
      </c>
      <c r="E12344" s="149">
        <f>+VLOOKUP($A12344,mUNICIPIOS!$B$4:$F$343,3,0)</f>
        <v>2202</v>
      </c>
      <c r="F12344" s="149" t="str">
        <f>+VLOOKUP($A12344,mUNICIPIOS!$B$4:$F$343,4,0)</f>
        <v>El Progreso</v>
      </c>
      <c r="G12344" s="139" t="str">
        <f t="shared" ref="G12344:K12344" si="12686">+G12306</f>
        <v>05</v>
      </c>
      <c r="H12344" t="str">
        <f t="shared" si="12686"/>
        <v>IGF</v>
      </c>
      <c r="I12344" t="str">
        <f t="shared" si="12686"/>
        <v>Índice de Gestión Financiera</v>
      </c>
      <c r="J12344" t="str">
        <f t="shared" si="12686"/>
        <v>05-05</v>
      </c>
      <c r="K12344" t="str">
        <f t="shared" si="12686"/>
        <v>Inversión anual en capital fijo con recursos percibidos por ingresos propios</v>
      </c>
      <c r="L12344" s="150">
        <f>+VLOOKUP($E12344,IGF_2018!$B$8:$Z$347,15,0)</f>
        <v>9.265179040154721E-2</v>
      </c>
      <c r="M12344" s="142" t="str">
        <f>+VLOOKUP($E12344,IGF_2018!$B$8:$Z$347,16,0)</f>
        <v>Bajo</v>
      </c>
    </row>
    <row r="12345" spans="1:13" x14ac:dyDescent="0.3">
      <c r="A12345" s="139">
        <f t="shared" si="12673"/>
        <v>325</v>
      </c>
      <c r="B12345" s="148">
        <f t="shared" si="12675"/>
        <v>27</v>
      </c>
      <c r="D12345" s="149" t="str">
        <f>+VLOOKUP($A12345,mUNICIPIOS!$B$4:$F$343,2,0)</f>
        <v>Jutiapa</v>
      </c>
      <c r="E12345" s="149">
        <f>+VLOOKUP($A12345,mUNICIPIOS!$B$4:$F$343,3,0)</f>
        <v>2202</v>
      </c>
      <c r="F12345" s="149" t="str">
        <f>+VLOOKUP($A12345,mUNICIPIOS!$B$4:$F$343,4,0)</f>
        <v>El Progreso</v>
      </c>
      <c r="G12345" s="139" t="str">
        <f t="shared" ref="G12345:K12345" si="12687">+G12307</f>
        <v>05</v>
      </c>
      <c r="H12345" t="str">
        <f t="shared" si="12687"/>
        <v>IGF</v>
      </c>
      <c r="I12345" t="str">
        <f t="shared" si="12687"/>
        <v>Índice de Gestión Financiera</v>
      </c>
      <c r="J12345" t="str">
        <f t="shared" si="12687"/>
        <v>05-06</v>
      </c>
      <c r="K12345" t="str">
        <f t="shared" si="12687"/>
        <v xml:space="preserve">Inversión anual en capital fijo con recursos percibidos por transferencias del Gobierno Central </v>
      </c>
      <c r="L12345" s="150">
        <f>+VLOOKUP($E12345,IGF_2018!$B$8:$Z$347,18,0)</f>
        <v>0.46276651121396428</v>
      </c>
      <c r="M12345" s="142" t="str">
        <f>+VLOOKUP($E12345,IGF_2018!$B$8:$Z$347,19,0)</f>
        <v>Medio</v>
      </c>
    </row>
    <row r="12346" spans="1:13" x14ac:dyDescent="0.3">
      <c r="A12346" s="139">
        <f t="shared" si="12673"/>
        <v>325</v>
      </c>
      <c r="B12346" s="148">
        <f t="shared" si="12675"/>
        <v>28</v>
      </c>
      <c r="D12346" s="149" t="str">
        <f>+VLOOKUP($A12346,mUNICIPIOS!$B$4:$F$343,2,0)</f>
        <v>Jutiapa</v>
      </c>
      <c r="E12346" s="149">
        <f>+VLOOKUP($A12346,mUNICIPIOS!$B$4:$F$343,3,0)</f>
        <v>2202</v>
      </c>
      <c r="F12346" s="149" t="str">
        <f>+VLOOKUP($A12346,mUNICIPIOS!$B$4:$F$343,4,0)</f>
        <v>El Progreso</v>
      </c>
      <c r="G12346" s="139" t="str">
        <f t="shared" ref="G12346:K12346" si="12688">+G12308</f>
        <v>05</v>
      </c>
      <c r="H12346" t="str">
        <f t="shared" si="12688"/>
        <v>IGF</v>
      </c>
      <c r="I12346" t="str">
        <f t="shared" si="12688"/>
        <v>Índice de Gestión Financiera</v>
      </c>
      <c r="J12346" t="str">
        <f t="shared" si="12688"/>
        <v>05-07</v>
      </c>
      <c r="K12346" t="str">
        <f t="shared" si="12688"/>
        <v>Financiamiento por endeudamiento municipal</v>
      </c>
      <c r="L12346" s="150">
        <f>+VLOOKUP($E12346,IGF_2018!$B$8:$Z$347,21,0)</f>
        <v>1</v>
      </c>
      <c r="M12346" s="142" t="str">
        <f>+VLOOKUP($E12346,IGF_2018!$B$8:$Z$347,22,0)</f>
        <v>Alto</v>
      </c>
    </row>
    <row r="12347" spans="1:13" x14ac:dyDescent="0.3">
      <c r="A12347" s="139">
        <f t="shared" si="12673"/>
        <v>325</v>
      </c>
      <c r="B12347" s="148">
        <f t="shared" si="12675"/>
        <v>29</v>
      </c>
      <c r="D12347" s="149" t="str">
        <f>+VLOOKUP($A12347,mUNICIPIOS!$B$4:$F$343,2,0)</f>
        <v>Jutiapa</v>
      </c>
      <c r="E12347" s="149">
        <f>+VLOOKUP($A12347,mUNICIPIOS!$B$4:$F$343,3,0)</f>
        <v>2202</v>
      </c>
      <c r="F12347" s="149" t="str">
        <f>+VLOOKUP($A12347,mUNICIPIOS!$B$4:$F$343,4,0)</f>
        <v>El Progreso</v>
      </c>
      <c r="G12347" s="139" t="str">
        <f t="shared" ref="G12347:K12347" si="12689">+G12309</f>
        <v>05</v>
      </c>
      <c r="H12347" t="str">
        <f t="shared" si="12689"/>
        <v>IGF</v>
      </c>
      <c r="I12347" t="str">
        <f t="shared" si="12689"/>
        <v>Índice de Gestión Financiera</v>
      </c>
      <c r="J12347" t="str">
        <f t="shared" si="12689"/>
        <v>INDICE</v>
      </c>
      <c r="K12347">
        <f t="shared" si="12689"/>
        <v>0</v>
      </c>
      <c r="L12347" s="150">
        <f>+VLOOKUP($E12347,IGF_2018!$B$8:$Z$347,24,0)</f>
        <v>0.43098623622250387</v>
      </c>
      <c r="M12347" s="142" t="str">
        <f>+VLOOKUP($E12347,IGF_2018!$B$8:$Z$347,25,0)</f>
        <v>Medio</v>
      </c>
    </row>
    <row r="12348" spans="1:13" x14ac:dyDescent="0.3">
      <c r="A12348" s="139">
        <f t="shared" si="12673"/>
        <v>325</v>
      </c>
      <c r="B12348" s="148">
        <f t="shared" si="12675"/>
        <v>30</v>
      </c>
      <c r="D12348" s="149" t="str">
        <f>+VLOOKUP($A12348,mUNICIPIOS!$B$4:$F$343,2,0)</f>
        <v>Jutiapa</v>
      </c>
      <c r="E12348" s="149">
        <f>+VLOOKUP($A12348,mUNICIPIOS!$B$4:$F$343,3,0)</f>
        <v>2202</v>
      </c>
      <c r="F12348" s="149" t="str">
        <f>+VLOOKUP($A12348,mUNICIPIOS!$B$4:$F$343,4,0)</f>
        <v>El Progreso</v>
      </c>
      <c r="G12348" s="139" t="str">
        <f t="shared" ref="G12348:K12348" si="12690">+G12310</f>
        <v>06</v>
      </c>
      <c r="H12348" t="str">
        <f t="shared" si="12690"/>
        <v>IGE</v>
      </c>
      <c r="I12348" t="str">
        <f t="shared" si="12690"/>
        <v>Índice de Gestión Estratégica</v>
      </c>
      <c r="J12348" t="str">
        <f t="shared" si="12690"/>
        <v>06-01</v>
      </c>
      <c r="K12348" t="str">
        <f t="shared" si="12690"/>
        <v>Ejecución del Plan Operativo Anual  (POA)</v>
      </c>
      <c r="L12348" s="150">
        <f>+VLOOKUP($E12348,IGE_2018!$B$8:$Z$347,3,0)</f>
        <v>0</v>
      </c>
      <c r="M12348" s="142" t="str">
        <f>+VLOOKUP($E12348,IGE_2018!$B$8:$Z$347,4,0)</f>
        <v>Bajo</v>
      </c>
    </row>
    <row r="12349" spans="1:13" x14ac:dyDescent="0.3">
      <c r="A12349" s="139">
        <f t="shared" si="12673"/>
        <v>325</v>
      </c>
      <c r="B12349" s="148">
        <f t="shared" si="12675"/>
        <v>31</v>
      </c>
      <c r="D12349" s="149" t="str">
        <f>+VLOOKUP($A12349,mUNICIPIOS!$B$4:$F$343,2,0)</f>
        <v>Jutiapa</v>
      </c>
      <c r="E12349" s="149">
        <f>+VLOOKUP($A12349,mUNICIPIOS!$B$4:$F$343,3,0)</f>
        <v>2202</v>
      </c>
      <c r="F12349" s="149" t="str">
        <f>+VLOOKUP($A12349,mUNICIPIOS!$B$4:$F$343,4,0)</f>
        <v>El Progreso</v>
      </c>
      <c r="G12349" s="139" t="str">
        <f t="shared" ref="G12349:K12349" si="12691">+G12311</f>
        <v>06</v>
      </c>
      <c r="H12349" t="str">
        <f t="shared" si="12691"/>
        <v>IGE</v>
      </c>
      <c r="I12349" t="str">
        <f t="shared" si="12691"/>
        <v>Índice de Gestión Estratégica</v>
      </c>
      <c r="J12349" t="str">
        <f t="shared" si="12691"/>
        <v>06-02</v>
      </c>
      <c r="K12349" t="str">
        <f t="shared" si="12691"/>
        <v>Relación Plan de Desarrollo Municipal y Ordenamiento Territorial (PDM-OT) - Plan Estratégico Institucional (PEI) - Plan Operativo Multianual (POM) - Plan Operativo Anual (POA)</v>
      </c>
      <c r="L12349" s="150">
        <f>+VLOOKUP($E12349,IGE_2018!$B$8:$Z$347,6,0)</f>
        <v>0</v>
      </c>
      <c r="M12349" s="142" t="str">
        <f>+VLOOKUP($E12349,IGE_2018!$B$8:$Z$347,7,0)</f>
        <v>Bajo</v>
      </c>
    </row>
    <row r="12350" spans="1:13" x14ac:dyDescent="0.3">
      <c r="A12350" s="139">
        <f t="shared" si="12673"/>
        <v>325</v>
      </c>
      <c r="B12350" s="148">
        <f t="shared" si="12675"/>
        <v>32</v>
      </c>
      <c r="D12350" s="149" t="str">
        <f>+VLOOKUP($A12350,mUNICIPIOS!$B$4:$F$343,2,0)</f>
        <v>Jutiapa</v>
      </c>
      <c r="E12350" s="149">
        <f>+VLOOKUP($A12350,mUNICIPIOS!$B$4:$F$343,3,0)</f>
        <v>2202</v>
      </c>
      <c r="F12350" s="149" t="str">
        <f>+VLOOKUP($A12350,mUNICIPIOS!$B$4:$F$343,4,0)</f>
        <v>El Progreso</v>
      </c>
      <c r="G12350" s="139" t="str">
        <f t="shared" ref="G12350:K12350" si="12692">+G12312</f>
        <v>06</v>
      </c>
      <c r="H12350" t="str">
        <f t="shared" si="12692"/>
        <v>IGE</v>
      </c>
      <c r="I12350" t="str">
        <f t="shared" si="12692"/>
        <v>Índice de Gestión Estratégica</v>
      </c>
      <c r="J12350" t="str">
        <f t="shared" si="12692"/>
        <v>06-03</v>
      </c>
      <c r="K12350" t="str">
        <f t="shared" si="12692"/>
        <v>Presupuesto de egresos relacionado a competencias municipales que responden a prioridades nacionales de desarrollo.</v>
      </c>
      <c r="L12350" s="150">
        <f>+VLOOKUP($E12350,IGE_2018!$B$8:$Z$347,9,0)</f>
        <v>0.30337532354762609</v>
      </c>
      <c r="M12350" s="142" t="str">
        <f>+VLOOKUP($E12350,IGE_2018!$B$8:$Z$347,10,0)</f>
        <v>Medio bajo</v>
      </c>
    </row>
    <row r="12351" spans="1:13" x14ac:dyDescent="0.3">
      <c r="A12351" s="139">
        <f t="shared" si="12673"/>
        <v>325</v>
      </c>
      <c r="B12351" s="148">
        <f t="shared" si="12675"/>
        <v>33</v>
      </c>
      <c r="D12351" s="149" t="str">
        <f>+VLOOKUP($A12351,mUNICIPIOS!$B$4:$F$343,2,0)</f>
        <v>Jutiapa</v>
      </c>
      <c r="E12351" s="149">
        <f>+VLOOKUP($A12351,mUNICIPIOS!$B$4:$F$343,3,0)</f>
        <v>2202</v>
      </c>
      <c r="F12351" s="149" t="str">
        <f>+VLOOKUP($A12351,mUNICIPIOS!$B$4:$F$343,4,0)</f>
        <v>El Progreso</v>
      </c>
      <c r="G12351" s="139" t="str">
        <f t="shared" ref="G12351:K12351" si="12693">+G12313</f>
        <v>06</v>
      </c>
      <c r="H12351" t="str">
        <f t="shared" si="12693"/>
        <v>IGE</v>
      </c>
      <c r="I12351" t="str">
        <f t="shared" si="12693"/>
        <v>Índice de Gestión Estratégica</v>
      </c>
      <c r="J12351" t="str">
        <f t="shared" si="12693"/>
        <v>06-04</v>
      </c>
      <c r="K12351" t="str">
        <f t="shared" si="12693"/>
        <v>Institucionalización de la gestión ordenada del territorio</v>
      </c>
      <c r="L12351" s="150">
        <f>+VLOOKUP($E12351,IGE_2018!$B$8:$Z$347,12,0)</f>
        <v>0.05</v>
      </c>
      <c r="M12351" s="142" t="str">
        <f>+VLOOKUP($E12351,IGE_2018!$B$8:$Z$347,13,0)</f>
        <v>Bajo</v>
      </c>
    </row>
    <row r="12352" spans="1:13" x14ac:dyDescent="0.3">
      <c r="A12352" s="139">
        <f t="shared" si="12673"/>
        <v>325</v>
      </c>
      <c r="B12352" s="148">
        <f t="shared" si="12675"/>
        <v>34</v>
      </c>
      <c r="D12352" s="149" t="str">
        <f>+VLOOKUP($A12352,mUNICIPIOS!$B$4:$F$343,2,0)</f>
        <v>Jutiapa</v>
      </c>
      <c r="E12352" s="149">
        <f>+VLOOKUP($A12352,mUNICIPIOS!$B$4:$F$343,3,0)</f>
        <v>2202</v>
      </c>
      <c r="F12352" s="149" t="str">
        <f>+VLOOKUP($A12352,mUNICIPIOS!$B$4:$F$343,4,0)</f>
        <v>El Progreso</v>
      </c>
      <c r="G12352" s="139" t="str">
        <f t="shared" ref="G12352:K12352" si="12694">+G12314</f>
        <v>06</v>
      </c>
      <c r="H12352" t="str">
        <f t="shared" si="12694"/>
        <v>IGE</v>
      </c>
      <c r="I12352" t="str">
        <f t="shared" si="12694"/>
        <v>Índice de Gestión Estratégica</v>
      </c>
      <c r="J12352" t="str">
        <f t="shared" si="12694"/>
        <v>06-05</v>
      </c>
      <c r="K12352" t="str">
        <f t="shared" si="12694"/>
        <v>Acciones para la gestión ordenada del territorio</v>
      </c>
      <c r="L12352" s="150">
        <f>+VLOOKUP($E12352,IGE_2018!$B$8:$Z$347,15,0)</f>
        <v>0.18000000000000005</v>
      </c>
      <c r="M12352" s="142" t="str">
        <f>+VLOOKUP($E12352,IGE_2018!$B$8:$Z$347,16,0)</f>
        <v>Bajo</v>
      </c>
    </row>
    <row r="12353" spans="1:13" x14ac:dyDescent="0.3">
      <c r="A12353" s="139">
        <f t="shared" si="12673"/>
        <v>325</v>
      </c>
      <c r="B12353" s="148">
        <f t="shared" si="12675"/>
        <v>35</v>
      </c>
      <c r="D12353" s="149" t="str">
        <f>+VLOOKUP($A12353,mUNICIPIOS!$B$4:$F$343,2,0)</f>
        <v>Jutiapa</v>
      </c>
      <c r="E12353" s="149">
        <f>+VLOOKUP($A12353,mUNICIPIOS!$B$4:$F$343,3,0)</f>
        <v>2202</v>
      </c>
      <c r="F12353" s="149" t="str">
        <f>+VLOOKUP($A12353,mUNICIPIOS!$B$4:$F$343,4,0)</f>
        <v>El Progreso</v>
      </c>
      <c r="G12353" s="139" t="str">
        <f t="shared" ref="G12353:K12353" si="12695">+G12315</f>
        <v>06</v>
      </c>
      <c r="H12353" t="str">
        <f t="shared" si="12695"/>
        <v>IGE</v>
      </c>
      <c r="I12353" t="str">
        <f t="shared" si="12695"/>
        <v>Índice de Gestión Estratégica</v>
      </c>
      <c r="J12353" t="str">
        <f t="shared" si="12695"/>
        <v>06-06</v>
      </c>
      <c r="K12353" t="str">
        <f t="shared" si="12695"/>
        <v>Gestión de riesgo en la formulación de proyectos derivados de la planificación operativa anual</v>
      </c>
      <c r="L12353" s="150">
        <f>+VLOOKUP($E12353,IGE_2018!$B$8:$Z$347,18,0)</f>
        <v>0</v>
      </c>
      <c r="M12353" s="142" t="str">
        <f>+VLOOKUP($E12353,IGE_2018!$B$8:$Z$347,19,0)</f>
        <v>Bajo</v>
      </c>
    </row>
    <row r="12354" spans="1:13" x14ac:dyDescent="0.3">
      <c r="A12354" s="139">
        <f t="shared" si="12673"/>
        <v>325</v>
      </c>
      <c r="B12354" s="148">
        <f t="shared" si="12675"/>
        <v>36</v>
      </c>
      <c r="D12354" s="149" t="str">
        <f>+VLOOKUP($A12354,mUNICIPIOS!$B$4:$F$343,2,0)</f>
        <v>Jutiapa</v>
      </c>
      <c r="E12354" s="149">
        <f>+VLOOKUP($A12354,mUNICIPIOS!$B$4:$F$343,3,0)</f>
        <v>2202</v>
      </c>
      <c r="F12354" s="149" t="str">
        <f>+VLOOKUP($A12354,mUNICIPIOS!$B$4:$F$343,4,0)</f>
        <v>El Progreso</v>
      </c>
      <c r="G12354" s="139" t="str">
        <f t="shared" ref="G12354:K12354" si="12696">+G12316</f>
        <v>06</v>
      </c>
      <c r="H12354" t="str">
        <f t="shared" si="12696"/>
        <v>IGE</v>
      </c>
      <c r="I12354" t="str">
        <f t="shared" si="12696"/>
        <v>Índice de Gestión Estratégica</v>
      </c>
      <c r="J12354" t="str">
        <f t="shared" si="12696"/>
        <v>06-07</v>
      </c>
      <c r="K12354" t="str">
        <f t="shared" si="12696"/>
        <v>Ingresos por servicios ambientales en relación a los ingresos propios sin regalías</v>
      </c>
      <c r="L12354" s="150">
        <f>+VLOOKUP($E12354,IGE_2018!$B$8:$Z$347,21,0)</f>
        <v>0</v>
      </c>
      <c r="M12354" s="142" t="str">
        <f>+VLOOKUP($E12354,IGE_2018!$B$8:$Z$347,22,0)</f>
        <v>Bajo</v>
      </c>
    </row>
    <row r="12355" spans="1:13" x14ac:dyDescent="0.3">
      <c r="A12355" s="139">
        <f t="shared" si="12673"/>
        <v>325</v>
      </c>
      <c r="B12355" s="148">
        <f t="shared" si="12675"/>
        <v>37</v>
      </c>
      <c r="D12355" s="149" t="str">
        <f>+VLOOKUP($A12355,mUNICIPIOS!$B$4:$F$343,2,0)</f>
        <v>Jutiapa</v>
      </c>
      <c r="E12355" s="149">
        <f>+VLOOKUP($A12355,mUNICIPIOS!$B$4:$F$343,3,0)</f>
        <v>2202</v>
      </c>
      <c r="F12355" s="149" t="str">
        <f>+VLOOKUP($A12355,mUNICIPIOS!$B$4:$F$343,4,0)</f>
        <v>El Progreso</v>
      </c>
      <c r="G12355" s="139" t="str">
        <f t="shared" ref="G12355:K12355" si="12697">+G12317</f>
        <v>06</v>
      </c>
      <c r="H12355" t="str">
        <f t="shared" si="12697"/>
        <v>IGE</v>
      </c>
      <c r="I12355" t="str">
        <f t="shared" si="12697"/>
        <v>Índice de Gestión Estratégica</v>
      </c>
      <c r="J12355" t="str">
        <f t="shared" si="12697"/>
        <v>INDICE</v>
      </c>
      <c r="K12355">
        <f t="shared" si="12697"/>
        <v>0</v>
      </c>
      <c r="L12355" s="150">
        <f>+VLOOKUP($E12355,IGE_2018!$B$8:$Z$347,24,0)</f>
        <v>0.10784383088690654</v>
      </c>
      <c r="M12355" s="142" t="str">
        <f>+VLOOKUP($E12355,IGE_2018!$B$8:$Z$347,25,0)</f>
        <v>Bajo</v>
      </c>
    </row>
    <row r="12356" spans="1:13" x14ac:dyDescent="0.3">
      <c r="A12356" s="139">
        <f t="shared" si="12673"/>
        <v>325</v>
      </c>
      <c r="B12356" s="148">
        <f t="shared" si="12675"/>
        <v>38</v>
      </c>
      <c r="D12356" s="149" t="str">
        <f>+VLOOKUP($A12356,mUNICIPIOS!$B$4:$F$343,2,0)</f>
        <v>Jutiapa</v>
      </c>
      <c r="E12356" s="149">
        <f>+VLOOKUP($A12356,mUNICIPIOS!$B$4:$F$343,3,0)</f>
        <v>2202</v>
      </c>
      <c r="F12356" s="149" t="str">
        <f>+VLOOKUP($A12356,mUNICIPIOS!$B$4:$F$343,4,0)</f>
        <v>El Progreso</v>
      </c>
      <c r="G12356" s="139" t="str">
        <f t="shared" ref="G12356:K12356" si="12698">+G12318</f>
        <v>RANKING</v>
      </c>
      <c r="H12356" t="str">
        <f t="shared" si="12698"/>
        <v>RGM</v>
      </c>
      <c r="I12356" t="str">
        <f t="shared" si="12698"/>
        <v>Ranking de la Gestión Municipal 2018</v>
      </c>
      <c r="J12356" t="str">
        <f t="shared" si="12698"/>
        <v>RANKING</v>
      </c>
      <c r="K12356">
        <f t="shared" si="12698"/>
        <v>0</v>
      </c>
      <c r="L12356" s="151">
        <f>+VLOOKUP($E12356,Resultados_generales!$C$8:$AE$347,27,0)</f>
        <v>0.42397042813050623</v>
      </c>
      <c r="M12356" t="str">
        <f>+VLOOKUP($E12356,Resultados_generales!$C$8:$AE$347,28,0)</f>
        <v>Medio</v>
      </c>
    </row>
    <row r="12357" spans="1:13" x14ac:dyDescent="0.3">
      <c r="A12357" s="139">
        <f t="shared" si="12673"/>
        <v>326</v>
      </c>
      <c r="B12357" s="148">
        <f t="shared" si="12675"/>
        <v>1</v>
      </c>
      <c r="D12357" s="149" t="str">
        <f>+VLOOKUP($A12357,mUNICIPIOS!$B$4:$F$343,2,0)</f>
        <v>Jutiapa</v>
      </c>
      <c r="E12357" s="149">
        <f>+VLOOKUP($A12357,mUNICIPIOS!$B$4:$F$343,3,0)</f>
        <v>2203</v>
      </c>
      <c r="F12357" s="149" t="str">
        <f>+VLOOKUP($A12357,mUNICIPIOS!$B$4:$F$343,4,0)</f>
        <v>Santa Catarina Mita</v>
      </c>
      <c r="G12357" s="139" t="str">
        <f t="shared" ref="G12357:K12357" si="12699">+G12319</f>
        <v>01</v>
      </c>
      <c r="H12357" t="str">
        <f t="shared" si="12699"/>
        <v>IPC</v>
      </c>
      <c r="I12357" t="str">
        <f t="shared" si="12699"/>
        <v>Índice de Participación Ciudadana</v>
      </c>
      <c r="J12357" t="str">
        <f t="shared" si="12699"/>
        <v>01-01</v>
      </c>
      <c r="K12357" t="str">
        <f t="shared" si="12699"/>
        <v>Número de reuniones del COMUDE en el año de la medición.</v>
      </c>
      <c r="L12357" s="150">
        <f>+VLOOKUP($E12357,IPC_2018!$B$8:$T$347,3,0)</f>
        <v>1</v>
      </c>
      <c r="M12357" s="142" t="str">
        <f>+VLOOKUP($E12357,IPC_2018!$B$8:$T$347,4,0)</f>
        <v>Alto</v>
      </c>
    </row>
    <row r="12358" spans="1:13" x14ac:dyDescent="0.3">
      <c r="A12358" s="139">
        <f t="shared" si="12673"/>
        <v>326</v>
      </c>
      <c r="B12358" s="148">
        <f t="shared" si="12675"/>
        <v>2</v>
      </c>
      <c r="D12358" s="149" t="str">
        <f>+VLOOKUP($A12358,mUNICIPIOS!$B$4:$F$343,2,0)</f>
        <v>Jutiapa</v>
      </c>
      <c r="E12358" s="149">
        <f>+VLOOKUP($A12358,mUNICIPIOS!$B$4:$F$343,3,0)</f>
        <v>2203</v>
      </c>
      <c r="F12358" s="149" t="str">
        <f>+VLOOKUP($A12358,mUNICIPIOS!$B$4:$F$343,4,0)</f>
        <v>Santa Catarina Mita</v>
      </c>
      <c r="G12358" s="139" t="str">
        <f t="shared" ref="G12358:K12358" si="12700">+G12320</f>
        <v>01</v>
      </c>
      <c r="H12358" t="str">
        <f t="shared" si="12700"/>
        <v>IPC</v>
      </c>
      <c r="I12358" t="str">
        <f t="shared" si="12700"/>
        <v>Índice de Participación Ciudadana</v>
      </c>
      <c r="J12358" t="str">
        <f t="shared" si="12700"/>
        <v>01-02</v>
      </c>
      <c r="K12358" t="str">
        <f t="shared" si="12700"/>
        <v>Participación de Alcaldes, Concejales y Síndicos determinados o designados en el COMUDE</v>
      </c>
      <c r="L12358" s="150">
        <f>+VLOOKUP($E12358,IPC_2018!$B$8:$T$347,6,0)</f>
        <v>0.8666666666666667</v>
      </c>
      <c r="M12358" s="142" t="str">
        <f>+VLOOKUP($E12358,IPC_2018!$B$8:$T$347,7,0)</f>
        <v>Alto</v>
      </c>
    </row>
    <row r="12359" spans="1:13" x14ac:dyDescent="0.3">
      <c r="A12359" s="139">
        <f t="shared" si="12673"/>
        <v>326</v>
      </c>
      <c r="B12359" s="148">
        <f t="shared" si="12675"/>
        <v>3</v>
      </c>
      <c r="D12359" s="149" t="str">
        <f>+VLOOKUP($A12359,mUNICIPIOS!$B$4:$F$343,2,0)</f>
        <v>Jutiapa</v>
      </c>
      <c r="E12359" s="149">
        <f>+VLOOKUP($A12359,mUNICIPIOS!$B$4:$F$343,3,0)</f>
        <v>2203</v>
      </c>
      <c r="F12359" s="149" t="str">
        <f>+VLOOKUP($A12359,mUNICIPIOS!$B$4:$F$343,4,0)</f>
        <v>Santa Catarina Mita</v>
      </c>
      <c r="G12359" s="139" t="str">
        <f t="shared" ref="G12359:K12359" si="12701">+G12321</f>
        <v>01</v>
      </c>
      <c r="H12359" t="str">
        <f t="shared" si="12701"/>
        <v>IPC</v>
      </c>
      <c r="I12359" t="str">
        <f t="shared" si="12701"/>
        <v>Índice de Participación Ciudadana</v>
      </c>
      <c r="J12359" t="str">
        <f t="shared" si="12701"/>
        <v>01-03</v>
      </c>
      <c r="K12359" t="str">
        <f t="shared" si="12701"/>
        <v>Participación  de organizaciones de jóvenes, mujeres, pueblos mayas, xincas, garífunas, y otras organizaciones en el Comude</v>
      </c>
      <c r="L12359" s="150">
        <f>+VLOOKUP($E12359,IPC_2018!$B$8:$T$347,9,0)</f>
        <v>0.43835616438356162</v>
      </c>
      <c r="M12359" s="142" t="str">
        <f>+VLOOKUP($E12359,IPC_2018!$B$8:$T$347,10,0)</f>
        <v>Medio</v>
      </c>
    </row>
    <row r="12360" spans="1:13" x14ac:dyDescent="0.3">
      <c r="A12360" s="139">
        <f t="shared" si="12673"/>
        <v>326</v>
      </c>
      <c r="B12360" s="148">
        <f t="shared" si="12675"/>
        <v>4</v>
      </c>
      <c r="D12360" s="149" t="str">
        <f>+VLOOKUP($A12360,mUNICIPIOS!$B$4:$F$343,2,0)</f>
        <v>Jutiapa</v>
      </c>
      <c r="E12360" s="149">
        <f>+VLOOKUP($A12360,mUNICIPIOS!$B$4:$F$343,3,0)</f>
        <v>2203</v>
      </c>
      <c r="F12360" s="149" t="str">
        <f>+VLOOKUP($A12360,mUNICIPIOS!$B$4:$F$343,4,0)</f>
        <v>Santa Catarina Mita</v>
      </c>
      <c r="G12360" s="139" t="str">
        <f t="shared" ref="G12360:K12360" si="12702">+G12322</f>
        <v>01</v>
      </c>
      <c r="H12360" t="str">
        <f t="shared" si="12702"/>
        <v>IPC</v>
      </c>
      <c r="I12360" t="str">
        <f t="shared" si="12702"/>
        <v>Índice de Participación Ciudadana</v>
      </c>
      <c r="J12360" t="str">
        <f t="shared" si="12702"/>
        <v>01-04</v>
      </c>
      <c r="K12360" t="str">
        <f t="shared" si="12702"/>
        <v>Representatividad territorial del Comude.</v>
      </c>
      <c r="L12360" s="150">
        <f>+VLOOKUP($E12360,IPC_2018!$B$8:$T$347,12,0)</f>
        <v>1</v>
      </c>
      <c r="M12360" s="142" t="str">
        <f>+VLOOKUP($E12360,IPC_2018!$B$8:$T$347,13,0)</f>
        <v>Alto</v>
      </c>
    </row>
    <row r="12361" spans="1:13" x14ac:dyDescent="0.3">
      <c r="A12361" s="139">
        <f t="shared" si="12673"/>
        <v>326</v>
      </c>
      <c r="B12361" s="148">
        <f t="shared" si="12675"/>
        <v>5</v>
      </c>
      <c r="D12361" s="149" t="str">
        <f>+VLOOKUP($A12361,mUNICIPIOS!$B$4:$F$343,2,0)</f>
        <v>Jutiapa</v>
      </c>
      <c r="E12361" s="149">
        <f>+VLOOKUP($A12361,mUNICIPIOS!$B$4:$F$343,3,0)</f>
        <v>2203</v>
      </c>
      <c r="F12361" s="149" t="str">
        <f>+VLOOKUP($A12361,mUNICIPIOS!$B$4:$F$343,4,0)</f>
        <v>Santa Catarina Mita</v>
      </c>
      <c r="G12361" s="139" t="str">
        <f t="shared" ref="G12361:K12361" si="12703">+G12323</f>
        <v>01</v>
      </c>
      <c r="H12361" t="str">
        <f t="shared" si="12703"/>
        <v>IPC</v>
      </c>
      <c r="I12361" t="str">
        <f t="shared" si="12703"/>
        <v>Índice de Participación Ciudadana</v>
      </c>
      <c r="J12361" t="str">
        <f t="shared" si="12703"/>
        <v>01-05</v>
      </c>
      <c r="K12361" t="str">
        <f t="shared" si="12703"/>
        <v>Funcionamiento del Comude</v>
      </c>
      <c r="L12361" s="150">
        <f>+VLOOKUP($E12361,IPC_2018!$B$8:$T$347,15,0)</f>
        <v>0.38427561851034475</v>
      </c>
      <c r="M12361" s="142" t="str">
        <f>+VLOOKUP($E12361,IPC_2018!$B$8:$T$347,16,0)</f>
        <v>Medio bajo</v>
      </c>
    </row>
    <row r="12362" spans="1:13" x14ac:dyDescent="0.3">
      <c r="A12362" s="139">
        <f t="shared" si="12673"/>
        <v>326</v>
      </c>
      <c r="B12362" s="148">
        <f t="shared" si="12675"/>
        <v>6</v>
      </c>
      <c r="D12362" s="149" t="str">
        <f>+VLOOKUP($A12362,mUNICIPIOS!$B$4:$F$343,2,0)</f>
        <v>Jutiapa</v>
      </c>
      <c r="E12362" s="149">
        <f>+VLOOKUP($A12362,mUNICIPIOS!$B$4:$F$343,3,0)</f>
        <v>2203</v>
      </c>
      <c r="F12362" s="149" t="str">
        <f>+VLOOKUP($A12362,mUNICIPIOS!$B$4:$F$343,4,0)</f>
        <v>Santa Catarina Mita</v>
      </c>
      <c r="G12362" s="139" t="str">
        <f t="shared" ref="G12362:K12362" si="12704">+G12324</f>
        <v>01</v>
      </c>
      <c r="H12362" t="str">
        <f t="shared" si="12704"/>
        <v>IPC</v>
      </c>
      <c r="I12362" t="str">
        <f t="shared" si="12704"/>
        <v>Índice de Participación Ciudadana</v>
      </c>
      <c r="J12362" t="str">
        <f t="shared" si="12704"/>
        <v>INDICE</v>
      </c>
      <c r="K12362">
        <f t="shared" si="12704"/>
        <v>0</v>
      </c>
      <c r="L12362" s="150">
        <f>+VLOOKUP($E12362,IPC_2018!$B$8:$T$347,18,0)</f>
        <v>0.8067281007674193</v>
      </c>
      <c r="M12362" s="142" t="str">
        <f>+VLOOKUP($E12362,IPC_2018!$B$8:$T$347,19,0)</f>
        <v>Alto</v>
      </c>
    </row>
    <row r="12363" spans="1:13" x14ac:dyDescent="0.3">
      <c r="A12363" s="139">
        <f t="shared" si="12673"/>
        <v>326</v>
      </c>
      <c r="B12363" s="148">
        <f t="shared" si="12675"/>
        <v>7</v>
      </c>
      <c r="D12363" s="149" t="str">
        <f>+VLOOKUP($A12363,mUNICIPIOS!$B$4:$F$343,2,0)</f>
        <v>Jutiapa</v>
      </c>
      <c r="E12363" s="149">
        <f>+VLOOKUP($A12363,mUNICIPIOS!$B$4:$F$343,3,0)</f>
        <v>2203</v>
      </c>
      <c r="F12363" s="149" t="str">
        <f>+VLOOKUP($A12363,mUNICIPIOS!$B$4:$F$343,4,0)</f>
        <v>Santa Catarina Mita</v>
      </c>
      <c r="G12363" s="139" t="str">
        <f t="shared" ref="G12363:K12363" si="12705">+G12325</f>
        <v>02</v>
      </c>
      <c r="H12363" t="str">
        <f t="shared" si="12705"/>
        <v>IIC</v>
      </c>
      <c r="I12363" t="str">
        <f t="shared" si="12705"/>
        <v>Índice de Información a la Ciudadanía</v>
      </c>
      <c r="J12363" t="str">
        <f t="shared" si="12705"/>
        <v>02-01</v>
      </c>
      <c r="K12363" t="str">
        <f t="shared" si="12705"/>
        <v>Rendición de cuentas cuatrimestral y anual al Comude enfocadas en resultados.</v>
      </c>
      <c r="L12363" s="150">
        <f>+VLOOKUP($E12363,IIC_2018!$B$8:$Q$347,3,0)</f>
        <v>0</v>
      </c>
      <c r="M12363" s="142" t="str">
        <f>+VLOOKUP($E12363,IIC_2018!$B$8:$Q$347,4,0)</f>
        <v>Bajo</v>
      </c>
    </row>
    <row r="12364" spans="1:13" x14ac:dyDescent="0.3">
      <c r="A12364" s="139">
        <f t="shared" si="12673"/>
        <v>326</v>
      </c>
      <c r="B12364" s="148">
        <f t="shared" si="12675"/>
        <v>8</v>
      </c>
      <c r="D12364" s="149" t="str">
        <f>+VLOOKUP($A12364,mUNICIPIOS!$B$4:$F$343,2,0)</f>
        <v>Jutiapa</v>
      </c>
      <c r="E12364" s="149">
        <f>+VLOOKUP($A12364,mUNICIPIOS!$B$4:$F$343,3,0)</f>
        <v>2203</v>
      </c>
      <c r="F12364" s="149" t="str">
        <f>+VLOOKUP($A12364,mUNICIPIOS!$B$4:$F$343,4,0)</f>
        <v>Santa Catarina Mita</v>
      </c>
      <c r="G12364" s="139" t="str">
        <f t="shared" ref="G12364:K12364" si="12706">+G12326</f>
        <v>02</v>
      </c>
      <c r="H12364" t="str">
        <f t="shared" si="12706"/>
        <v>IIC</v>
      </c>
      <c r="I12364" t="str">
        <f t="shared" si="12706"/>
        <v>Índice de Información a la Ciudadanía</v>
      </c>
      <c r="J12364" t="str">
        <f t="shared" si="12706"/>
        <v>02-02</v>
      </c>
      <c r="K12364" t="str">
        <f t="shared" si="12706"/>
        <v>Información presupuestaria y otra información brindada a la ciudadanía disponible en medios locales de comunicación.</v>
      </c>
      <c r="L12364" s="150">
        <f>+VLOOKUP($E12364,IIC_2018!$B$8:$Q$347,6,0)</f>
        <v>1</v>
      </c>
      <c r="M12364" s="142" t="str">
        <f>+VLOOKUP($E12364,IIC_2018!$B$8:$Q$347,7,0)</f>
        <v>Alto</v>
      </c>
    </row>
    <row r="12365" spans="1:13" x14ac:dyDescent="0.3">
      <c r="A12365" s="139">
        <f t="shared" si="12673"/>
        <v>326</v>
      </c>
      <c r="B12365" s="148">
        <f t="shared" si="12675"/>
        <v>9</v>
      </c>
      <c r="D12365" s="149" t="str">
        <f>+VLOOKUP($A12365,mUNICIPIOS!$B$4:$F$343,2,0)</f>
        <v>Jutiapa</v>
      </c>
      <c r="E12365" s="149">
        <f>+VLOOKUP($A12365,mUNICIPIOS!$B$4:$F$343,3,0)</f>
        <v>2203</v>
      </c>
      <c r="F12365" s="149" t="str">
        <f>+VLOOKUP($A12365,mUNICIPIOS!$B$4:$F$343,4,0)</f>
        <v>Santa Catarina Mita</v>
      </c>
      <c r="G12365" s="139" t="str">
        <f t="shared" ref="G12365:K12365" si="12707">+G12327</f>
        <v>02</v>
      </c>
      <c r="H12365" t="str">
        <f t="shared" si="12707"/>
        <v>IIC</v>
      </c>
      <c r="I12365" t="str">
        <f t="shared" si="12707"/>
        <v>Índice de Información a la Ciudadanía</v>
      </c>
      <c r="J12365" t="str">
        <f t="shared" si="12707"/>
        <v>02-03</v>
      </c>
      <c r="K12365" t="str">
        <f t="shared" si="12707"/>
        <v>Información pública de oficio actualizada y disponible de acuerdo a la LAIP y uso de internet.</v>
      </c>
      <c r="L12365" s="150">
        <f>+VLOOKUP($E12365,IIC_2018!$B$8:$Q$347,9,0)</f>
        <v>0.99999999999999989</v>
      </c>
      <c r="M12365" s="142" t="str">
        <f>+VLOOKUP($E12365,IIC_2018!$B$8:$Q$347,10,0)</f>
        <v>Alto</v>
      </c>
    </row>
    <row r="12366" spans="1:13" x14ac:dyDescent="0.3">
      <c r="A12366" s="139">
        <f t="shared" si="12673"/>
        <v>326</v>
      </c>
      <c r="B12366" s="148">
        <f t="shared" si="12675"/>
        <v>10</v>
      </c>
      <c r="D12366" s="149" t="str">
        <f>+VLOOKUP($A12366,mUNICIPIOS!$B$4:$F$343,2,0)</f>
        <v>Jutiapa</v>
      </c>
      <c r="E12366" s="149">
        <f>+VLOOKUP($A12366,mUNICIPIOS!$B$4:$F$343,3,0)</f>
        <v>2203</v>
      </c>
      <c r="F12366" s="149" t="str">
        <f>+VLOOKUP($A12366,mUNICIPIOS!$B$4:$F$343,4,0)</f>
        <v>Santa Catarina Mita</v>
      </c>
      <c r="G12366" s="139" t="str">
        <f t="shared" ref="G12366:K12366" si="12708">+G12328</f>
        <v>02</v>
      </c>
      <c r="H12366" t="str">
        <f t="shared" si="12708"/>
        <v>IIC</v>
      </c>
      <c r="I12366" t="str">
        <f t="shared" si="12708"/>
        <v>Índice de Información a la Ciudadanía</v>
      </c>
      <c r="J12366" t="str">
        <f t="shared" si="12708"/>
        <v>02-04</v>
      </c>
      <c r="K12366" t="str">
        <f t="shared" si="12708"/>
        <v>Relación del monto contratado por medio de Guate compras con el total del presupuesto de egresos vigente.</v>
      </c>
      <c r="L12366" s="150">
        <f>+VLOOKUP($E12366,IIC_2018!$B$8:$Q$347,12,0)</f>
        <v>0.48031813731332212</v>
      </c>
      <c r="M12366" s="142" t="str">
        <f>+VLOOKUP($E12366,IIC_2018!$B$8:$Q$347,13,0)</f>
        <v>Medio</v>
      </c>
    </row>
    <row r="12367" spans="1:13" x14ac:dyDescent="0.3">
      <c r="A12367" s="139">
        <f t="shared" si="12673"/>
        <v>326</v>
      </c>
      <c r="B12367" s="148">
        <f t="shared" si="12675"/>
        <v>11</v>
      </c>
      <c r="D12367" s="149" t="str">
        <f>+VLOOKUP($A12367,mUNICIPIOS!$B$4:$F$343,2,0)</f>
        <v>Jutiapa</v>
      </c>
      <c r="E12367" s="149">
        <f>+VLOOKUP($A12367,mUNICIPIOS!$B$4:$F$343,3,0)</f>
        <v>2203</v>
      </c>
      <c r="F12367" s="149" t="str">
        <f>+VLOOKUP($A12367,mUNICIPIOS!$B$4:$F$343,4,0)</f>
        <v>Santa Catarina Mita</v>
      </c>
      <c r="G12367" s="139" t="str">
        <f t="shared" ref="G12367:K12367" si="12709">+G12329</f>
        <v>02</v>
      </c>
      <c r="H12367" t="str">
        <f t="shared" si="12709"/>
        <v>IIC</v>
      </c>
      <c r="I12367" t="str">
        <f t="shared" si="12709"/>
        <v>Índice de Información a la Ciudadanía</v>
      </c>
      <c r="J12367" t="str">
        <f t="shared" si="12709"/>
        <v>INDICE</v>
      </c>
      <c r="K12367">
        <f t="shared" si="12709"/>
        <v>0</v>
      </c>
      <c r="L12367" s="150">
        <f>+VLOOKUP($E12367,IIC_2018!$B$8:$Q$347,15,0)</f>
        <v>0.62007953432833052</v>
      </c>
      <c r="M12367" s="142" t="str">
        <f>+VLOOKUP($E12367,IIC_2018!$B$8:$Q$347,16,0)</f>
        <v>Medio alto</v>
      </c>
    </row>
    <row r="12368" spans="1:13" x14ac:dyDescent="0.3">
      <c r="A12368" s="139">
        <f t="shared" si="12673"/>
        <v>326</v>
      </c>
      <c r="B12368" s="148">
        <f t="shared" si="12675"/>
        <v>12</v>
      </c>
      <c r="D12368" s="149" t="str">
        <f>+VLOOKUP($A12368,mUNICIPIOS!$B$4:$F$343,2,0)</f>
        <v>Jutiapa</v>
      </c>
      <c r="E12368" s="149">
        <f>+VLOOKUP($A12368,mUNICIPIOS!$B$4:$F$343,3,0)</f>
        <v>2203</v>
      </c>
      <c r="F12368" s="149" t="str">
        <f>+VLOOKUP($A12368,mUNICIPIOS!$B$4:$F$343,4,0)</f>
        <v>Santa Catarina Mita</v>
      </c>
      <c r="G12368" s="139" t="str">
        <f t="shared" ref="G12368:K12368" si="12710">+G12330</f>
        <v>03</v>
      </c>
      <c r="H12368" t="str">
        <f t="shared" si="12710"/>
        <v>ISP</v>
      </c>
      <c r="I12368" t="str">
        <f t="shared" si="12710"/>
        <v>Índice de Servicios Públicos</v>
      </c>
      <c r="J12368" t="str">
        <f t="shared" si="12710"/>
        <v>03-01</v>
      </c>
      <c r="K12368" t="str">
        <f t="shared" si="12710"/>
        <v>Cobertura del servicio público de agua</v>
      </c>
      <c r="L12368" s="150">
        <f>+VLOOKUP($E12368,ISP_2018!$B$8:$T$347,3,0)</f>
        <v>0.22867063492063491</v>
      </c>
      <c r="M12368" s="142" t="str">
        <f>+VLOOKUP($E12368,ISP_2018!$B$8:$T$347,4,0)</f>
        <v>Medio bajo</v>
      </c>
    </row>
    <row r="12369" spans="1:13" x14ac:dyDescent="0.3">
      <c r="A12369" s="139">
        <f t="shared" si="12673"/>
        <v>326</v>
      </c>
      <c r="B12369" s="148">
        <f t="shared" si="12675"/>
        <v>13</v>
      </c>
      <c r="D12369" s="149" t="str">
        <f>+VLOOKUP($A12369,mUNICIPIOS!$B$4:$F$343,2,0)</f>
        <v>Jutiapa</v>
      </c>
      <c r="E12369" s="149">
        <f>+VLOOKUP($A12369,mUNICIPIOS!$B$4:$F$343,3,0)</f>
        <v>2203</v>
      </c>
      <c r="F12369" s="149" t="str">
        <f>+VLOOKUP($A12369,mUNICIPIOS!$B$4:$F$343,4,0)</f>
        <v>Santa Catarina Mita</v>
      </c>
      <c r="G12369" s="139" t="str">
        <f t="shared" ref="G12369:K12369" si="12711">+G12331</f>
        <v>03</v>
      </c>
      <c r="H12369" t="str">
        <f t="shared" si="12711"/>
        <v>ISP</v>
      </c>
      <c r="I12369" t="str">
        <f t="shared" si="12711"/>
        <v>Índice de Servicios Públicos</v>
      </c>
      <c r="J12369" t="str">
        <f t="shared" si="12711"/>
        <v>03-02</v>
      </c>
      <c r="K12369" t="str">
        <f t="shared" si="12711"/>
        <v>Control de la calidad del servicio público de agua</v>
      </c>
      <c r="L12369" s="150">
        <f>+VLOOKUP($E12369,ISP_2018!$B$8:$T$347,6,0)</f>
        <v>0.51904761904761909</v>
      </c>
      <c r="M12369" s="142" t="str">
        <f>+VLOOKUP($E12369,ISP_2018!$B$8:$T$347,7,0)</f>
        <v>Medio</v>
      </c>
    </row>
    <row r="12370" spans="1:13" x14ac:dyDescent="0.3">
      <c r="A12370" s="139">
        <f t="shared" si="12673"/>
        <v>326</v>
      </c>
      <c r="B12370" s="148">
        <f t="shared" si="12675"/>
        <v>14</v>
      </c>
      <c r="D12370" s="149" t="str">
        <f>+VLOOKUP($A12370,mUNICIPIOS!$B$4:$F$343,2,0)</f>
        <v>Jutiapa</v>
      </c>
      <c r="E12370" s="149">
        <f>+VLOOKUP($A12370,mUNICIPIOS!$B$4:$F$343,3,0)</f>
        <v>2203</v>
      </c>
      <c r="F12370" s="149" t="str">
        <f>+VLOOKUP($A12370,mUNICIPIOS!$B$4:$F$343,4,0)</f>
        <v>Santa Catarina Mita</v>
      </c>
      <c r="G12370" s="139" t="str">
        <f t="shared" ref="G12370:K12370" si="12712">+G12332</f>
        <v>03</v>
      </c>
      <c r="H12370" t="str">
        <f t="shared" si="12712"/>
        <v>ISP</v>
      </c>
      <c r="I12370" t="str">
        <f t="shared" si="12712"/>
        <v>Índice de Servicios Públicos</v>
      </c>
      <c r="J12370" t="str">
        <f t="shared" si="12712"/>
        <v>03-03</v>
      </c>
      <c r="K12370" t="str">
        <f t="shared" si="12712"/>
        <v>Disposición  y tratamiento  de aguas residuales</v>
      </c>
      <c r="L12370" s="150">
        <f>+VLOOKUP($E12370,ISP_2018!$B$8:$T$347,9,0)</f>
        <v>0.76689338968022702</v>
      </c>
      <c r="M12370" s="142" t="str">
        <f>+VLOOKUP($E12370,ISP_2018!$B$8:$T$347,10,0)</f>
        <v>Medio alto</v>
      </c>
    </row>
    <row r="12371" spans="1:13" x14ac:dyDescent="0.3">
      <c r="A12371" s="139">
        <f t="shared" si="12673"/>
        <v>326</v>
      </c>
      <c r="B12371" s="148">
        <f t="shared" si="12675"/>
        <v>15</v>
      </c>
      <c r="D12371" s="149" t="str">
        <f>+VLOOKUP($A12371,mUNICIPIOS!$B$4:$F$343,2,0)</f>
        <v>Jutiapa</v>
      </c>
      <c r="E12371" s="149">
        <f>+VLOOKUP($A12371,mUNICIPIOS!$B$4:$F$343,3,0)</f>
        <v>2203</v>
      </c>
      <c r="F12371" s="149" t="str">
        <f>+VLOOKUP($A12371,mUNICIPIOS!$B$4:$F$343,4,0)</f>
        <v>Santa Catarina Mita</v>
      </c>
      <c r="G12371" s="139" t="str">
        <f t="shared" ref="G12371:K12371" si="12713">+G12333</f>
        <v>03</v>
      </c>
      <c r="H12371" t="str">
        <f t="shared" si="12713"/>
        <v>ISP</v>
      </c>
      <c r="I12371" t="str">
        <f t="shared" si="12713"/>
        <v>Índice de Servicios Públicos</v>
      </c>
      <c r="J12371" t="str">
        <f t="shared" si="12713"/>
        <v>03-04</v>
      </c>
      <c r="K12371" t="str">
        <f t="shared" si="12713"/>
        <v>Gestión y manejo de los residuos y desechos sólidos</v>
      </c>
      <c r="L12371" s="150">
        <f>+VLOOKUP($E12371,ISP_2018!$B$8:$T$347,12,0)</f>
        <v>0.25038054410331401</v>
      </c>
      <c r="M12371" s="142" t="str">
        <f>+VLOOKUP($E12371,ISP_2018!$B$8:$T$347,13,0)</f>
        <v>Medio bajo</v>
      </c>
    </row>
    <row r="12372" spans="1:13" x14ac:dyDescent="0.3">
      <c r="A12372" s="139">
        <f t="shared" si="12673"/>
        <v>326</v>
      </c>
      <c r="B12372" s="148">
        <f t="shared" si="12675"/>
        <v>16</v>
      </c>
      <c r="D12372" s="149" t="str">
        <f>+VLOOKUP($A12372,mUNICIPIOS!$B$4:$F$343,2,0)</f>
        <v>Jutiapa</v>
      </c>
      <c r="E12372" s="149">
        <f>+VLOOKUP($A12372,mUNICIPIOS!$B$4:$F$343,3,0)</f>
        <v>2203</v>
      </c>
      <c r="F12372" s="149" t="str">
        <f>+VLOOKUP($A12372,mUNICIPIOS!$B$4:$F$343,4,0)</f>
        <v>Santa Catarina Mita</v>
      </c>
      <c r="G12372" s="139" t="str">
        <f t="shared" ref="G12372:K12372" si="12714">+G12334</f>
        <v>03</v>
      </c>
      <c r="H12372" t="str">
        <f t="shared" si="12714"/>
        <v>ISP</v>
      </c>
      <c r="I12372" t="str">
        <f t="shared" si="12714"/>
        <v>Índice de Servicios Públicos</v>
      </c>
      <c r="J12372" t="str">
        <f t="shared" si="12714"/>
        <v>03-05</v>
      </c>
      <c r="K12372" t="str">
        <f t="shared" si="12714"/>
        <v>Gestión de servicios públicos municipales</v>
      </c>
      <c r="L12372" s="150">
        <f>+VLOOKUP($E12372,ISP_2018!$B$8:$T$347,15,0)</f>
        <v>0.41935483870967744</v>
      </c>
      <c r="M12372" s="142" t="str">
        <f>+VLOOKUP($E12372,ISP_2018!$B$8:$T$347,16,0)</f>
        <v>Medio</v>
      </c>
    </row>
    <row r="12373" spans="1:13" x14ac:dyDescent="0.3">
      <c r="A12373" s="139">
        <f t="shared" si="12673"/>
        <v>326</v>
      </c>
      <c r="B12373" s="148">
        <f t="shared" si="12675"/>
        <v>17</v>
      </c>
      <c r="D12373" s="149" t="str">
        <f>+VLOOKUP($A12373,mUNICIPIOS!$B$4:$F$343,2,0)</f>
        <v>Jutiapa</v>
      </c>
      <c r="E12373" s="149">
        <f>+VLOOKUP($A12373,mUNICIPIOS!$B$4:$F$343,3,0)</f>
        <v>2203</v>
      </c>
      <c r="F12373" s="149" t="str">
        <f>+VLOOKUP($A12373,mUNICIPIOS!$B$4:$F$343,4,0)</f>
        <v>Santa Catarina Mita</v>
      </c>
      <c r="G12373" s="139" t="str">
        <f t="shared" ref="G12373:K12373" si="12715">+G12335</f>
        <v>03</v>
      </c>
      <c r="H12373" t="str">
        <f t="shared" si="12715"/>
        <v>ISP</v>
      </c>
      <c r="I12373" t="str">
        <f t="shared" si="12715"/>
        <v>Índice de Servicios Públicos</v>
      </c>
      <c r="J12373" t="str">
        <f t="shared" si="12715"/>
        <v>INDICE</v>
      </c>
      <c r="K12373">
        <f t="shared" si="12715"/>
        <v>0</v>
      </c>
      <c r="L12373" s="150">
        <f>+VLOOKUP($E12373,ISP_2018!$B$8:$T$347,18,0)</f>
        <v>0.46590710370499294</v>
      </c>
      <c r="M12373" s="142" t="str">
        <f>+VLOOKUP($E12373,ISP_2018!$B$8:$T$347,19,0)</f>
        <v>Medio</v>
      </c>
    </row>
    <row r="12374" spans="1:13" x14ac:dyDescent="0.3">
      <c r="A12374" s="139">
        <f t="shared" si="12673"/>
        <v>326</v>
      </c>
      <c r="B12374" s="148">
        <f t="shared" si="12675"/>
        <v>18</v>
      </c>
      <c r="D12374" s="149" t="str">
        <f>+VLOOKUP($A12374,mUNICIPIOS!$B$4:$F$343,2,0)</f>
        <v>Jutiapa</v>
      </c>
      <c r="E12374" s="149">
        <f>+VLOOKUP($A12374,mUNICIPIOS!$B$4:$F$343,3,0)</f>
        <v>2203</v>
      </c>
      <c r="F12374" s="149" t="str">
        <f>+VLOOKUP($A12374,mUNICIPIOS!$B$4:$F$343,4,0)</f>
        <v>Santa Catarina Mita</v>
      </c>
      <c r="G12374" s="139" t="str">
        <f t="shared" ref="G12374:K12374" si="12716">+G12336</f>
        <v>04</v>
      </c>
      <c r="H12374" t="str">
        <f t="shared" si="12716"/>
        <v>IGA</v>
      </c>
      <c r="I12374" t="str">
        <f t="shared" si="12716"/>
        <v>Índice de Gestión Administrativa</v>
      </c>
      <c r="J12374" t="str">
        <f t="shared" si="12716"/>
        <v>04-01</v>
      </c>
      <c r="K12374" t="str">
        <f t="shared" si="12716"/>
        <v>Existencia de elementos de atención municipal orientada al vecino</v>
      </c>
      <c r="L12374" s="150">
        <f>+VLOOKUP($E12374,IGA_2018!$B$8:$N$347,3,0)</f>
        <v>0.25</v>
      </c>
      <c r="M12374" s="142" t="str">
        <f>+VLOOKUP($E12374,IGA_2018!$B$8:$N$347,4,0)</f>
        <v>Medio bajo</v>
      </c>
    </row>
    <row r="12375" spans="1:13" x14ac:dyDescent="0.3">
      <c r="A12375" s="139">
        <f t="shared" si="12673"/>
        <v>326</v>
      </c>
      <c r="B12375" s="148">
        <f t="shared" si="12675"/>
        <v>19</v>
      </c>
      <c r="D12375" s="149" t="str">
        <f>+VLOOKUP($A12375,mUNICIPIOS!$B$4:$F$343,2,0)</f>
        <v>Jutiapa</v>
      </c>
      <c r="E12375" s="149">
        <f>+VLOOKUP($A12375,mUNICIPIOS!$B$4:$F$343,3,0)</f>
        <v>2203</v>
      </c>
      <c r="F12375" s="149" t="str">
        <f>+VLOOKUP($A12375,mUNICIPIOS!$B$4:$F$343,4,0)</f>
        <v>Santa Catarina Mita</v>
      </c>
      <c r="G12375" s="139" t="str">
        <f t="shared" ref="G12375:K12375" si="12717">+G12337</f>
        <v>04</v>
      </c>
      <c r="H12375" t="str">
        <f t="shared" si="12717"/>
        <v>IGA</v>
      </c>
      <c r="I12375" t="str">
        <f t="shared" si="12717"/>
        <v>Índice de Gestión Administrativa</v>
      </c>
      <c r="J12375" t="str">
        <f t="shared" si="12717"/>
        <v>04-02</v>
      </c>
      <c r="K12375" t="str">
        <f t="shared" si="12717"/>
        <v>Gestión del recurso humano.</v>
      </c>
      <c r="L12375" s="150">
        <f>+VLOOKUP($E12375,IGA_2018!$B$8:$N$347,6,0)</f>
        <v>0</v>
      </c>
      <c r="M12375" s="142" t="str">
        <f>+VLOOKUP($E12375,IGA_2018!$B$8:$N$347,7,0)</f>
        <v>Bajo</v>
      </c>
    </row>
    <row r="12376" spans="1:13" x14ac:dyDescent="0.3">
      <c r="A12376" s="139">
        <f t="shared" si="12673"/>
        <v>326</v>
      </c>
      <c r="B12376" s="148">
        <f t="shared" si="12675"/>
        <v>20</v>
      </c>
      <c r="D12376" s="149" t="str">
        <f>+VLOOKUP($A12376,mUNICIPIOS!$B$4:$F$343,2,0)</f>
        <v>Jutiapa</v>
      </c>
      <c r="E12376" s="149">
        <f>+VLOOKUP($A12376,mUNICIPIOS!$B$4:$F$343,3,0)</f>
        <v>2203</v>
      </c>
      <c r="F12376" s="149" t="str">
        <f>+VLOOKUP($A12376,mUNICIPIOS!$B$4:$F$343,4,0)</f>
        <v>Santa Catarina Mita</v>
      </c>
      <c r="G12376" s="139" t="str">
        <f t="shared" ref="G12376:K12376" si="12718">+G12338</f>
        <v>04</v>
      </c>
      <c r="H12376" t="str">
        <f t="shared" si="12718"/>
        <v>IGA</v>
      </c>
      <c r="I12376" t="str">
        <f t="shared" si="12718"/>
        <v>Índice de Gestión Administrativa</v>
      </c>
      <c r="J12376" t="str">
        <f t="shared" si="12718"/>
        <v>04-03</v>
      </c>
      <c r="K12376" t="str">
        <f t="shared" si="12718"/>
        <v>Existencia de oficinas municipales con instrumentos de gestión.</v>
      </c>
      <c r="L12376" s="150">
        <f>+VLOOKUP($E12376,IGA_2018!$B$8:$N$347,9,0)</f>
        <v>0.96249999999999991</v>
      </c>
      <c r="M12376" s="142" t="str">
        <f>+VLOOKUP($E12376,IGA_2018!$B$8:$N$347,10,0)</f>
        <v>Alto</v>
      </c>
    </row>
    <row r="12377" spans="1:13" x14ac:dyDescent="0.3">
      <c r="A12377" s="139">
        <f t="shared" si="12673"/>
        <v>326</v>
      </c>
      <c r="B12377" s="148">
        <f t="shared" si="12675"/>
        <v>21</v>
      </c>
      <c r="D12377" s="149" t="str">
        <f>+VLOOKUP($A12377,mUNICIPIOS!$B$4:$F$343,2,0)</f>
        <v>Jutiapa</v>
      </c>
      <c r="E12377" s="149">
        <f>+VLOOKUP($A12377,mUNICIPIOS!$B$4:$F$343,3,0)</f>
        <v>2203</v>
      </c>
      <c r="F12377" s="149" t="str">
        <f>+VLOOKUP($A12377,mUNICIPIOS!$B$4:$F$343,4,0)</f>
        <v>Santa Catarina Mita</v>
      </c>
      <c r="G12377" s="139" t="str">
        <f t="shared" ref="G12377:K12377" si="12719">+G12339</f>
        <v>04</v>
      </c>
      <c r="H12377" t="str">
        <f t="shared" si="12719"/>
        <v>IGA</v>
      </c>
      <c r="I12377" t="str">
        <f t="shared" si="12719"/>
        <v>Índice de Gestión Administrativa</v>
      </c>
      <c r="J12377" t="str">
        <f t="shared" si="12719"/>
        <v>INDICE</v>
      </c>
      <c r="K12377">
        <f t="shared" si="12719"/>
        <v>0</v>
      </c>
      <c r="L12377" s="150">
        <f>+VLOOKUP($E12377,IGA_2018!$B$8:$N$347,12,0)</f>
        <v>0.41187499999999994</v>
      </c>
      <c r="M12377" s="142" t="str">
        <f>+VLOOKUP($E12377,IGA_2018!$B$8:$N$347,13,0)</f>
        <v>Medio</v>
      </c>
    </row>
    <row r="12378" spans="1:13" x14ac:dyDescent="0.3">
      <c r="A12378" s="139">
        <f t="shared" si="12673"/>
        <v>326</v>
      </c>
      <c r="B12378" s="148">
        <f t="shared" si="12675"/>
        <v>22</v>
      </c>
      <c r="D12378" s="149" t="str">
        <f>+VLOOKUP($A12378,mUNICIPIOS!$B$4:$F$343,2,0)</f>
        <v>Jutiapa</v>
      </c>
      <c r="E12378" s="149">
        <f>+VLOOKUP($A12378,mUNICIPIOS!$B$4:$F$343,3,0)</f>
        <v>2203</v>
      </c>
      <c r="F12378" s="149" t="str">
        <f>+VLOOKUP($A12378,mUNICIPIOS!$B$4:$F$343,4,0)</f>
        <v>Santa Catarina Mita</v>
      </c>
      <c r="G12378" s="139" t="str">
        <f t="shared" ref="G12378:K12378" si="12720">+G12340</f>
        <v>05</v>
      </c>
      <c r="H12378" t="str">
        <f t="shared" si="12720"/>
        <v>IGF</v>
      </c>
      <c r="I12378" t="str">
        <f t="shared" si="12720"/>
        <v>Índice de Gestión Financiera</v>
      </c>
      <c r="J12378" t="str">
        <f t="shared" si="12720"/>
        <v>05-01</v>
      </c>
      <c r="K12378" t="str">
        <f t="shared" si="12720"/>
        <v>Autonomía financiera municipal</v>
      </c>
      <c r="L12378" s="150">
        <f>+VLOOKUP($E12378,IGF_2018!$B$8:$Z$347,3,0)</f>
        <v>0.22239608987725407</v>
      </c>
      <c r="M12378" s="142" t="str">
        <f>+VLOOKUP($E12378,IGF_2018!$B$8:$Z$347,4,0)</f>
        <v>Medio bajo</v>
      </c>
    </row>
    <row r="12379" spans="1:13" x14ac:dyDescent="0.3">
      <c r="A12379" s="139">
        <f t="shared" si="12673"/>
        <v>326</v>
      </c>
      <c r="B12379" s="148">
        <f t="shared" si="12675"/>
        <v>23</v>
      </c>
      <c r="D12379" s="149" t="str">
        <f>+VLOOKUP($A12379,mUNICIPIOS!$B$4:$F$343,2,0)</f>
        <v>Jutiapa</v>
      </c>
      <c r="E12379" s="149">
        <f>+VLOOKUP($A12379,mUNICIPIOS!$B$4:$F$343,3,0)</f>
        <v>2203</v>
      </c>
      <c r="F12379" s="149" t="str">
        <f>+VLOOKUP($A12379,mUNICIPIOS!$B$4:$F$343,4,0)</f>
        <v>Santa Catarina Mita</v>
      </c>
      <c r="G12379" s="139" t="str">
        <f t="shared" ref="G12379:K12379" si="12721">+G12341</f>
        <v>05</v>
      </c>
      <c r="H12379" t="str">
        <f t="shared" si="12721"/>
        <v>IGF</v>
      </c>
      <c r="I12379" t="str">
        <f t="shared" si="12721"/>
        <v>Índice de Gestión Financiera</v>
      </c>
      <c r="J12379" t="str">
        <f t="shared" si="12721"/>
        <v>05-02</v>
      </c>
      <c r="K12379" t="str">
        <f t="shared" si="12721"/>
        <v xml:space="preserve">Ingresos propios por habitante -sin regalías- </v>
      </c>
      <c r="L12379" s="150">
        <f>+VLOOKUP($E12379,IGF_2018!$B$8:$Z$347,6,0)</f>
        <v>0.17426803369851127</v>
      </c>
      <c r="M12379" s="142" t="str">
        <f>+VLOOKUP($E12379,IGF_2018!$B$8:$Z$347,7,0)</f>
        <v>Bajo</v>
      </c>
    </row>
    <row r="12380" spans="1:13" x14ac:dyDescent="0.3">
      <c r="A12380" s="139">
        <f t="shared" si="12673"/>
        <v>326</v>
      </c>
      <c r="B12380" s="148">
        <f t="shared" si="12675"/>
        <v>24</v>
      </c>
      <c r="D12380" s="149" t="str">
        <f>+VLOOKUP($A12380,mUNICIPIOS!$B$4:$F$343,2,0)</f>
        <v>Jutiapa</v>
      </c>
      <c r="E12380" s="149">
        <f>+VLOOKUP($A12380,mUNICIPIOS!$B$4:$F$343,3,0)</f>
        <v>2203</v>
      </c>
      <c r="F12380" s="149" t="str">
        <f>+VLOOKUP($A12380,mUNICIPIOS!$B$4:$F$343,4,0)</f>
        <v>Santa Catarina Mita</v>
      </c>
      <c r="G12380" s="139" t="str">
        <f t="shared" ref="G12380:K12380" si="12722">+G12342</f>
        <v>05</v>
      </c>
      <c r="H12380" t="str">
        <f t="shared" si="12722"/>
        <v>IGF</v>
      </c>
      <c r="I12380" t="str">
        <f t="shared" si="12722"/>
        <v>Índice de Gestión Financiera</v>
      </c>
      <c r="J12380" t="str">
        <f t="shared" si="12722"/>
        <v>05-03</v>
      </c>
      <c r="K12380" t="str">
        <f t="shared" si="12722"/>
        <v>Ingresos del IUSI en relación a los ingresos propios -sin regalías-</v>
      </c>
      <c r="L12380" s="150">
        <f>+VLOOKUP($E12380,IGF_2018!$B$8:$Z$347,9,0)</f>
        <v>1.7912844613881731E-2</v>
      </c>
      <c r="M12380" s="142" t="str">
        <f>+VLOOKUP($E12380,IGF_2018!$B$8:$Z$347,10,0)</f>
        <v>Bajo</v>
      </c>
    </row>
    <row r="12381" spans="1:13" x14ac:dyDescent="0.3">
      <c r="A12381" s="139">
        <f t="shared" si="12673"/>
        <v>326</v>
      </c>
      <c r="B12381" s="148">
        <f t="shared" si="12675"/>
        <v>25</v>
      </c>
      <c r="D12381" s="149" t="str">
        <f>+VLOOKUP($A12381,mUNICIPIOS!$B$4:$F$343,2,0)</f>
        <v>Jutiapa</v>
      </c>
      <c r="E12381" s="149">
        <f>+VLOOKUP($A12381,mUNICIPIOS!$B$4:$F$343,3,0)</f>
        <v>2203</v>
      </c>
      <c r="F12381" s="149" t="str">
        <f>+VLOOKUP($A12381,mUNICIPIOS!$B$4:$F$343,4,0)</f>
        <v>Santa Catarina Mita</v>
      </c>
      <c r="G12381" s="139" t="str">
        <f t="shared" ref="G12381:K12381" si="12723">+G12343</f>
        <v>05</v>
      </c>
      <c r="H12381" t="str">
        <f t="shared" si="12723"/>
        <v>IGF</v>
      </c>
      <c r="I12381" t="str">
        <f t="shared" si="12723"/>
        <v>Índice de Gestión Financiera</v>
      </c>
      <c r="J12381" t="str">
        <f t="shared" si="12723"/>
        <v>05-04</v>
      </c>
      <c r="K12381" t="str">
        <f t="shared" si="12723"/>
        <v>Inversión anual en capital fijo por habitante</v>
      </c>
      <c r="L12381" s="150">
        <f>+VLOOKUP($E12381,IGF_2018!$B$8:$Z$347,12,0)</f>
        <v>9.6131921298809334E-2</v>
      </c>
      <c r="M12381" s="142" t="str">
        <f>+VLOOKUP($E12381,IGF_2018!$B$8:$Z$347,13,0)</f>
        <v>Bajo</v>
      </c>
    </row>
    <row r="12382" spans="1:13" x14ac:dyDescent="0.3">
      <c r="A12382" s="139">
        <f t="shared" si="12673"/>
        <v>326</v>
      </c>
      <c r="B12382" s="148">
        <f t="shared" si="12675"/>
        <v>26</v>
      </c>
      <c r="D12382" s="149" t="str">
        <f>+VLOOKUP($A12382,mUNICIPIOS!$B$4:$F$343,2,0)</f>
        <v>Jutiapa</v>
      </c>
      <c r="E12382" s="149">
        <f>+VLOOKUP($A12382,mUNICIPIOS!$B$4:$F$343,3,0)</f>
        <v>2203</v>
      </c>
      <c r="F12382" s="149" t="str">
        <f>+VLOOKUP($A12382,mUNICIPIOS!$B$4:$F$343,4,0)</f>
        <v>Santa Catarina Mita</v>
      </c>
      <c r="G12382" s="139" t="str">
        <f t="shared" ref="G12382:K12382" si="12724">+G12344</f>
        <v>05</v>
      </c>
      <c r="H12382" t="str">
        <f t="shared" si="12724"/>
        <v>IGF</v>
      </c>
      <c r="I12382" t="str">
        <f t="shared" si="12724"/>
        <v>Índice de Gestión Financiera</v>
      </c>
      <c r="J12382" t="str">
        <f t="shared" si="12724"/>
        <v>05-05</v>
      </c>
      <c r="K12382" t="str">
        <f t="shared" si="12724"/>
        <v>Inversión anual en capital fijo con recursos percibidos por ingresos propios</v>
      </c>
      <c r="L12382" s="150">
        <f>+VLOOKUP($E12382,IGF_2018!$B$8:$Z$347,15,0)</f>
        <v>2.089926162435507E-2</v>
      </c>
      <c r="M12382" s="142" t="str">
        <f>+VLOOKUP($E12382,IGF_2018!$B$8:$Z$347,16,0)</f>
        <v>Bajo</v>
      </c>
    </row>
    <row r="12383" spans="1:13" x14ac:dyDescent="0.3">
      <c r="A12383" s="139">
        <f t="shared" si="12673"/>
        <v>326</v>
      </c>
      <c r="B12383" s="148">
        <f t="shared" si="12675"/>
        <v>27</v>
      </c>
      <c r="D12383" s="149" t="str">
        <f>+VLOOKUP($A12383,mUNICIPIOS!$B$4:$F$343,2,0)</f>
        <v>Jutiapa</v>
      </c>
      <c r="E12383" s="149">
        <f>+VLOOKUP($A12383,mUNICIPIOS!$B$4:$F$343,3,0)</f>
        <v>2203</v>
      </c>
      <c r="F12383" s="149" t="str">
        <f>+VLOOKUP($A12383,mUNICIPIOS!$B$4:$F$343,4,0)</f>
        <v>Santa Catarina Mita</v>
      </c>
      <c r="G12383" s="139" t="str">
        <f t="shared" ref="G12383:K12383" si="12725">+G12345</f>
        <v>05</v>
      </c>
      <c r="H12383" t="str">
        <f t="shared" si="12725"/>
        <v>IGF</v>
      </c>
      <c r="I12383" t="str">
        <f t="shared" si="12725"/>
        <v>Índice de Gestión Financiera</v>
      </c>
      <c r="J12383" t="str">
        <f t="shared" si="12725"/>
        <v>05-06</v>
      </c>
      <c r="K12383" t="str">
        <f t="shared" si="12725"/>
        <v xml:space="preserve">Inversión anual en capital fijo con recursos percibidos por transferencias del Gobierno Central </v>
      </c>
      <c r="L12383" s="150">
        <f>+VLOOKUP($E12383,IGF_2018!$B$8:$Z$347,18,0)</f>
        <v>0.40208212031831442</v>
      </c>
      <c r="M12383" s="142" t="str">
        <f>+VLOOKUP($E12383,IGF_2018!$B$8:$Z$347,19,0)</f>
        <v>Medio</v>
      </c>
    </row>
    <row r="12384" spans="1:13" x14ac:dyDescent="0.3">
      <c r="A12384" s="139">
        <f t="shared" si="12673"/>
        <v>326</v>
      </c>
      <c r="B12384" s="148">
        <f t="shared" si="12675"/>
        <v>28</v>
      </c>
      <c r="D12384" s="149" t="str">
        <f>+VLOOKUP($A12384,mUNICIPIOS!$B$4:$F$343,2,0)</f>
        <v>Jutiapa</v>
      </c>
      <c r="E12384" s="149">
        <f>+VLOOKUP($A12384,mUNICIPIOS!$B$4:$F$343,3,0)</f>
        <v>2203</v>
      </c>
      <c r="F12384" s="149" t="str">
        <f>+VLOOKUP($A12384,mUNICIPIOS!$B$4:$F$343,4,0)</f>
        <v>Santa Catarina Mita</v>
      </c>
      <c r="G12384" s="139" t="str">
        <f t="shared" ref="G12384:K12384" si="12726">+G12346</f>
        <v>05</v>
      </c>
      <c r="H12384" t="str">
        <f t="shared" si="12726"/>
        <v>IGF</v>
      </c>
      <c r="I12384" t="str">
        <f t="shared" si="12726"/>
        <v>Índice de Gestión Financiera</v>
      </c>
      <c r="J12384" t="str">
        <f t="shared" si="12726"/>
        <v>05-07</v>
      </c>
      <c r="K12384" t="str">
        <f t="shared" si="12726"/>
        <v>Financiamiento por endeudamiento municipal</v>
      </c>
      <c r="L12384" s="150">
        <f>+VLOOKUP($E12384,IGF_2018!$B$8:$Z$347,21,0)</f>
        <v>1</v>
      </c>
      <c r="M12384" s="142" t="str">
        <f>+VLOOKUP($E12384,IGF_2018!$B$8:$Z$347,22,0)</f>
        <v>Alto</v>
      </c>
    </row>
    <row r="12385" spans="1:13" x14ac:dyDescent="0.3">
      <c r="A12385" s="139">
        <f t="shared" si="12673"/>
        <v>326</v>
      </c>
      <c r="B12385" s="148">
        <f t="shared" si="12675"/>
        <v>29</v>
      </c>
      <c r="D12385" s="149" t="str">
        <f>+VLOOKUP($A12385,mUNICIPIOS!$B$4:$F$343,2,0)</f>
        <v>Jutiapa</v>
      </c>
      <c r="E12385" s="149">
        <f>+VLOOKUP($A12385,mUNICIPIOS!$B$4:$F$343,3,0)</f>
        <v>2203</v>
      </c>
      <c r="F12385" s="149" t="str">
        <f>+VLOOKUP($A12385,mUNICIPIOS!$B$4:$F$343,4,0)</f>
        <v>Santa Catarina Mita</v>
      </c>
      <c r="G12385" s="139" t="str">
        <f t="shared" ref="G12385:K12385" si="12727">+G12347</f>
        <v>05</v>
      </c>
      <c r="H12385" t="str">
        <f t="shared" si="12727"/>
        <v>IGF</v>
      </c>
      <c r="I12385" t="str">
        <f t="shared" si="12727"/>
        <v>Índice de Gestión Financiera</v>
      </c>
      <c r="J12385" t="str">
        <f t="shared" si="12727"/>
        <v>INDICE</v>
      </c>
      <c r="K12385">
        <f t="shared" si="12727"/>
        <v>0</v>
      </c>
      <c r="L12385" s="150">
        <f>+VLOOKUP($E12385,IGF_2018!$B$8:$Z$347,24,0)</f>
        <v>0.33303543950068915</v>
      </c>
      <c r="M12385" s="142" t="str">
        <f>+VLOOKUP($E12385,IGF_2018!$B$8:$Z$347,25,0)</f>
        <v>Medio bajo</v>
      </c>
    </row>
    <row r="12386" spans="1:13" x14ac:dyDescent="0.3">
      <c r="A12386" s="139">
        <f t="shared" si="12673"/>
        <v>326</v>
      </c>
      <c r="B12386" s="148">
        <f t="shared" si="12675"/>
        <v>30</v>
      </c>
      <c r="D12386" s="149" t="str">
        <f>+VLOOKUP($A12386,mUNICIPIOS!$B$4:$F$343,2,0)</f>
        <v>Jutiapa</v>
      </c>
      <c r="E12386" s="149">
        <f>+VLOOKUP($A12386,mUNICIPIOS!$B$4:$F$343,3,0)</f>
        <v>2203</v>
      </c>
      <c r="F12386" s="149" t="str">
        <f>+VLOOKUP($A12386,mUNICIPIOS!$B$4:$F$343,4,0)</f>
        <v>Santa Catarina Mita</v>
      </c>
      <c r="G12386" s="139" t="str">
        <f t="shared" ref="G12386:K12386" si="12728">+G12348</f>
        <v>06</v>
      </c>
      <c r="H12386" t="str">
        <f t="shared" si="12728"/>
        <v>IGE</v>
      </c>
      <c r="I12386" t="str">
        <f t="shared" si="12728"/>
        <v>Índice de Gestión Estratégica</v>
      </c>
      <c r="J12386" t="str">
        <f t="shared" si="12728"/>
        <v>06-01</v>
      </c>
      <c r="K12386" t="str">
        <f t="shared" si="12728"/>
        <v>Ejecución del Plan Operativo Anual  (POA)</v>
      </c>
      <c r="L12386" s="150">
        <f>+VLOOKUP($E12386,IGE_2018!$B$8:$Z$347,3,0)</f>
        <v>0</v>
      </c>
      <c r="M12386" s="142" t="str">
        <f>+VLOOKUP($E12386,IGE_2018!$B$8:$Z$347,4,0)</f>
        <v>Bajo</v>
      </c>
    </row>
    <row r="12387" spans="1:13" x14ac:dyDescent="0.3">
      <c r="A12387" s="139">
        <f t="shared" si="12673"/>
        <v>326</v>
      </c>
      <c r="B12387" s="148">
        <f t="shared" si="12675"/>
        <v>31</v>
      </c>
      <c r="D12387" s="149" t="str">
        <f>+VLOOKUP($A12387,mUNICIPIOS!$B$4:$F$343,2,0)</f>
        <v>Jutiapa</v>
      </c>
      <c r="E12387" s="149">
        <f>+VLOOKUP($A12387,mUNICIPIOS!$B$4:$F$343,3,0)</f>
        <v>2203</v>
      </c>
      <c r="F12387" s="149" t="str">
        <f>+VLOOKUP($A12387,mUNICIPIOS!$B$4:$F$343,4,0)</f>
        <v>Santa Catarina Mita</v>
      </c>
      <c r="G12387" s="139" t="str">
        <f t="shared" ref="G12387:K12387" si="12729">+G12349</f>
        <v>06</v>
      </c>
      <c r="H12387" t="str">
        <f t="shared" si="12729"/>
        <v>IGE</v>
      </c>
      <c r="I12387" t="str">
        <f t="shared" si="12729"/>
        <v>Índice de Gestión Estratégica</v>
      </c>
      <c r="J12387" t="str">
        <f t="shared" si="12729"/>
        <v>06-02</v>
      </c>
      <c r="K12387" t="str">
        <f t="shared" si="12729"/>
        <v>Relación Plan de Desarrollo Municipal y Ordenamiento Territorial (PDM-OT) - Plan Estratégico Institucional (PEI) - Plan Operativo Multianual (POM) - Plan Operativo Anual (POA)</v>
      </c>
      <c r="L12387" s="150">
        <f>+VLOOKUP($E12387,IGE_2018!$B$8:$Z$347,6,0)</f>
        <v>0</v>
      </c>
      <c r="M12387" s="142" t="str">
        <f>+VLOOKUP($E12387,IGE_2018!$B$8:$Z$347,7,0)</f>
        <v>Bajo</v>
      </c>
    </row>
    <row r="12388" spans="1:13" x14ac:dyDescent="0.3">
      <c r="A12388" s="139">
        <f t="shared" si="12673"/>
        <v>326</v>
      </c>
      <c r="B12388" s="148">
        <f t="shared" si="12675"/>
        <v>32</v>
      </c>
      <c r="D12388" s="149" t="str">
        <f>+VLOOKUP($A12388,mUNICIPIOS!$B$4:$F$343,2,0)</f>
        <v>Jutiapa</v>
      </c>
      <c r="E12388" s="149">
        <f>+VLOOKUP($A12388,mUNICIPIOS!$B$4:$F$343,3,0)</f>
        <v>2203</v>
      </c>
      <c r="F12388" s="149" t="str">
        <f>+VLOOKUP($A12388,mUNICIPIOS!$B$4:$F$343,4,0)</f>
        <v>Santa Catarina Mita</v>
      </c>
      <c r="G12388" s="139" t="str">
        <f t="shared" ref="G12388:K12388" si="12730">+G12350</f>
        <v>06</v>
      </c>
      <c r="H12388" t="str">
        <f t="shared" si="12730"/>
        <v>IGE</v>
      </c>
      <c r="I12388" t="str">
        <f t="shared" si="12730"/>
        <v>Índice de Gestión Estratégica</v>
      </c>
      <c r="J12388" t="str">
        <f t="shared" si="12730"/>
        <v>06-03</v>
      </c>
      <c r="K12388" t="str">
        <f t="shared" si="12730"/>
        <v>Presupuesto de egresos relacionado a competencias municipales que responden a prioridades nacionales de desarrollo.</v>
      </c>
      <c r="L12388" s="150">
        <f>+VLOOKUP($E12388,IGE_2018!$B$8:$Z$347,9,0)</f>
        <v>0.38834140257634164</v>
      </c>
      <c r="M12388" s="142" t="str">
        <f>+VLOOKUP($E12388,IGE_2018!$B$8:$Z$347,10,0)</f>
        <v>Medio bajo</v>
      </c>
    </row>
    <row r="12389" spans="1:13" x14ac:dyDescent="0.3">
      <c r="A12389" s="139">
        <f t="shared" si="12673"/>
        <v>326</v>
      </c>
      <c r="B12389" s="148">
        <f t="shared" si="12675"/>
        <v>33</v>
      </c>
      <c r="D12389" s="149" t="str">
        <f>+VLOOKUP($A12389,mUNICIPIOS!$B$4:$F$343,2,0)</f>
        <v>Jutiapa</v>
      </c>
      <c r="E12389" s="149">
        <f>+VLOOKUP($A12389,mUNICIPIOS!$B$4:$F$343,3,0)</f>
        <v>2203</v>
      </c>
      <c r="F12389" s="149" t="str">
        <f>+VLOOKUP($A12389,mUNICIPIOS!$B$4:$F$343,4,0)</f>
        <v>Santa Catarina Mita</v>
      </c>
      <c r="G12389" s="139" t="str">
        <f t="shared" ref="G12389:K12389" si="12731">+G12351</f>
        <v>06</v>
      </c>
      <c r="H12389" t="str">
        <f t="shared" si="12731"/>
        <v>IGE</v>
      </c>
      <c r="I12389" t="str">
        <f t="shared" si="12731"/>
        <v>Índice de Gestión Estratégica</v>
      </c>
      <c r="J12389" t="str">
        <f t="shared" si="12731"/>
        <v>06-04</v>
      </c>
      <c r="K12389" t="str">
        <f t="shared" si="12731"/>
        <v>Institucionalización de la gestión ordenada del territorio</v>
      </c>
      <c r="L12389" s="150">
        <f>+VLOOKUP($E12389,IGE_2018!$B$8:$Z$347,12,0)</f>
        <v>0</v>
      </c>
      <c r="M12389" s="142" t="str">
        <f>+VLOOKUP($E12389,IGE_2018!$B$8:$Z$347,13,0)</f>
        <v>Bajo</v>
      </c>
    </row>
    <row r="12390" spans="1:13" x14ac:dyDescent="0.3">
      <c r="A12390" s="139">
        <f t="shared" si="12673"/>
        <v>326</v>
      </c>
      <c r="B12390" s="148">
        <f t="shared" si="12675"/>
        <v>34</v>
      </c>
      <c r="D12390" s="149" t="str">
        <f>+VLOOKUP($A12390,mUNICIPIOS!$B$4:$F$343,2,0)</f>
        <v>Jutiapa</v>
      </c>
      <c r="E12390" s="149">
        <f>+VLOOKUP($A12390,mUNICIPIOS!$B$4:$F$343,3,0)</f>
        <v>2203</v>
      </c>
      <c r="F12390" s="149" t="str">
        <f>+VLOOKUP($A12390,mUNICIPIOS!$B$4:$F$343,4,0)</f>
        <v>Santa Catarina Mita</v>
      </c>
      <c r="G12390" s="139" t="str">
        <f t="shared" ref="G12390:K12390" si="12732">+G12352</f>
        <v>06</v>
      </c>
      <c r="H12390" t="str">
        <f t="shared" si="12732"/>
        <v>IGE</v>
      </c>
      <c r="I12390" t="str">
        <f t="shared" si="12732"/>
        <v>Índice de Gestión Estratégica</v>
      </c>
      <c r="J12390" t="str">
        <f t="shared" si="12732"/>
        <v>06-05</v>
      </c>
      <c r="K12390" t="str">
        <f t="shared" si="12732"/>
        <v>Acciones para la gestión ordenada del territorio</v>
      </c>
      <c r="L12390" s="150">
        <f>+VLOOKUP($E12390,IGE_2018!$B$8:$Z$347,15,0)</f>
        <v>0</v>
      </c>
      <c r="M12390" s="142" t="str">
        <f>+VLOOKUP($E12390,IGE_2018!$B$8:$Z$347,16,0)</f>
        <v>Bajo</v>
      </c>
    </row>
    <row r="12391" spans="1:13" x14ac:dyDescent="0.3">
      <c r="A12391" s="139">
        <f t="shared" si="12673"/>
        <v>326</v>
      </c>
      <c r="B12391" s="148">
        <f t="shared" si="12675"/>
        <v>35</v>
      </c>
      <c r="D12391" s="149" t="str">
        <f>+VLOOKUP($A12391,mUNICIPIOS!$B$4:$F$343,2,0)</f>
        <v>Jutiapa</v>
      </c>
      <c r="E12391" s="149">
        <f>+VLOOKUP($A12391,mUNICIPIOS!$B$4:$F$343,3,0)</f>
        <v>2203</v>
      </c>
      <c r="F12391" s="149" t="str">
        <f>+VLOOKUP($A12391,mUNICIPIOS!$B$4:$F$343,4,0)</f>
        <v>Santa Catarina Mita</v>
      </c>
      <c r="G12391" s="139" t="str">
        <f t="shared" ref="G12391:K12391" si="12733">+G12353</f>
        <v>06</v>
      </c>
      <c r="H12391" t="str">
        <f t="shared" si="12733"/>
        <v>IGE</v>
      </c>
      <c r="I12391" t="str">
        <f t="shared" si="12733"/>
        <v>Índice de Gestión Estratégica</v>
      </c>
      <c r="J12391" t="str">
        <f t="shared" si="12733"/>
        <v>06-06</v>
      </c>
      <c r="K12391" t="str">
        <f t="shared" si="12733"/>
        <v>Gestión de riesgo en la formulación de proyectos derivados de la planificación operativa anual</v>
      </c>
      <c r="L12391" s="150">
        <f>+VLOOKUP($E12391,IGE_2018!$B$8:$Z$347,18,0)</f>
        <v>0</v>
      </c>
      <c r="M12391" s="142" t="str">
        <f>+VLOOKUP($E12391,IGE_2018!$B$8:$Z$347,19,0)</f>
        <v>Bajo</v>
      </c>
    </row>
    <row r="12392" spans="1:13" x14ac:dyDescent="0.3">
      <c r="A12392" s="139">
        <f t="shared" si="12673"/>
        <v>326</v>
      </c>
      <c r="B12392" s="148">
        <f t="shared" si="12675"/>
        <v>36</v>
      </c>
      <c r="D12392" s="149" t="str">
        <f>+VLOOKUP($A12392,mUNICIPIOS!$B$4:$F$343,2,0)</f>
        <v>Jutiapa</v>
      </c>
      <c r="E12392" s="149">
        <f>+VLOOKUP($A12392,mUNICIPIOS!$B$4:$F$343,3,0)</f>
        <v>2203</v>
      </c>
      <c r="F12392" s="149" t="str">
        <f>+VLOOKUP($A12392,mUNICIPIOS!$B$4:$F$343,4,0)</f>
        <v>Santa Catarina Mita</v>
      </c>
      <c r="G12392" s="139" t="str">
        <f t="shared" ref="G12392:K12392" si="12734">+G12354</f>
        <v>06</v>
      </c>
      <c r="H12392" t="str">
        <f t="shared" si="12734"/>
        <v>IGE</v>
      </c>
      <c r="I12392" t="str">
        <f t="shared" si="12734"/>
        <v>Índice de Gestión Estratégica</v>
      </c>
      <c r="J12392" t="str">
        <f t="shared" si="12734"/>
        <v>06-07</v>
      </c>
      <c r="K12392" t="str">
        <f t="shared" si="12734"/>
        <v>Ingresos por servicios ambientales en relación a los ingresos propios sin regalías</v>
      </c>
      <c r="L12392" s="150">
        <f>+VLOOKUP($E12392,IGE_2018!$B$8:$Z$347,21,0)</f>
        <v>0.71512714093150287</v>
      </c>
      <c r="M12392" s="142" t="str">
        <f>+VLOOKUP($E12392,IGE_2018!$B$8:$Z$347,22,0)</f>
        <v>Medio alto</v>
      </c>
    </row>
    <row r="12393" spans="1:13" x14ac:dyDescent="0.3">
      <c r="A12393" s="139">
        <f t="shared" si="12673"/>
        <v>326</v>
      </c>
      <c r="B12393" s="148">
        <f t="shared" si="12675"/>
        <v>37</v>
      </c>
      <c r="D12393" s="149" t="str">
        <f>+VLOOKUP($A12393,mUNICIPIOS!$B$4:$F$343,2,0)</f>
        <v>Jutiapa</v>
      </c>
      <c r="E12393" s="149">
        <f>+VLOOKUP($A12393,mUNICIPIOS!$B$4:$F$343,3,0)</f>
        <v>2203</v>
      </c>
      <c r="F12393" s="149" t="str">
        <f>+VLOOKUP($A12393,mUNICIPIOS!$B$4:$F$343,4,0)</f>
        <v>Santa Catarina Mita</v>
      </c>
      <c r="G12393" s="139" t="str">
        <f t="shared" ref="G12393:K12393" si="12735">+G12355</f>
        <v>06</v>
      </c>
      <c r="H12393" t="str">
        <f t="shared" si="12735"/>
        <v>IGE</v>
      </c>
      <c r="I12393" t="str">
        <f t="shared" si="12735"/>
        <v>Índice de Gestión Estratégica</v>
      </c>
      <c r="J12393" t="str">
        <f t="shared" si="12735"/>
        <v>INDICE</v>
      </c>
      <c r="K12393">
        <f t="shared" si="12735"/>
        <v>0</v>
      </c>
      <c r="L12393" s="150">
        <f>+VLOOKUP($E12393,IGE_2018!$B$8:$Z$347,24,0)</f>
        <v>0.16859806473723571</v>
      </c>
      <c r="M12393" s="142" t="str">
        <f>+VLOOKUP($E12393,IGE_2018!$B$8:$Z$347,25,0)</f>
        <v>Bajo</v>
      </c>
    </row>
    <row r="12394" spans="1:13" x14ac:dyDescent="0.3">
      <c r="A12394" s="139">
        <f t="shared" si="12673"/>
        <v>326</v>
      </c>
      <c r="B12394" s="148">
        <f t="shared" si="12675"/>
        <v>38</v>
      </c>
      <c r="D12394" s="149" t="str">
        <f>+VLOOKUP($A12394,mUNICIPIOS!$B$4:$F$343,2,0)</f>
        <v>Jutiapa</v>
      </c>
      <c r="E12394" s="149">
        <f>+VLOOKUP($A12394,mUNICIPIOS!$B$4:$F$343,3,0)</f>
        <v>2203</v>
      </c>
      <c r="F12394" s="149" t="str">
        <f>+VLOOKUP($A12394,mUNICIPIOS!$B$4:$F$343,4,0)</f>
        <v>Santa Catarina Mita</v>
      </c>
      <c r="G12394" s="139" t="str">
        <f t="shared" ref="G12394:K12394" si="12736">+G12356</f>
        <v>RANKING</v>
      </c>
      <c r="H12394" t="str">
        <f t="shared" si="12736"/>
        <v>RGM</v>
      </c>
      <c r="I12394" t="str">
        <f t="shared" si="12736"/>
        <v>Ranking de la Gestión Municipal 2018</v>
      </c>
      <c r="J12394" t="str">
        <f t="shared" si="12736"/>
        <v>RANKING</v>
      </c>
      <c r="K12394">
        <f t="shared" si="12736"/>
        <v>0</v>
      </c>
      <c r="L12394" s="151">
        <f>+VLOOKUP($E12394,Resultados_generales!$C$8:$AE$347,27,0)</f>
        <v>0.43840495772067239</v>
      </c>
      <c r="M12394" t="str">
        <f>+VLOOKUP($E12394,Resultados_generales!$C$8:$AE$347,28,0)</f>
        <v>Medio</v>
      </c>
    </row>
    <row r="12395" spans="1:13" x14ac:dyDescent="0.3">
      <c r="A12395" s="139">
        <f t="shared" si="12673"/>
        <v>327</v>
      </c>
      <c r="B12395" s="148">
        <f t="shared" si="12675"/>
        <v>1</v>
      </c>
      <c r="D12395" s="149" t="str">
        <f>+VLOOKUP($A12395,mUNICIPIOS!$B$4:$F$343,2,0)</f>
        <v>Jutiapa</v>
      </c>
      <c r="E12395" s="149">
        <f>+VLOOKUP($A12395,mUNICIPIOS!$B$4:$F$343,3,0)</f>
        <v>2204</v>
      </c>
      <c r="F12395" s="149" t="str">
        <f>+VLOOKUP($A12395,mUNICIPIOS!$B$4:$F$343,4,0)</f>
        <v>Agua Blanca</v>
      </c>
      <c r="G12395" s="139" t="str">
        <f t="shared" ref="G12395:K12395" si="12737">+G12357</f>
        <v>01</v>
      </c>
      <c r="H12395" t="str">
        <f t="shared" si="12737"/>
        <v>IPC</v>
      </c>
      <c r="I12395" t="str">
        <f t="shared" si="12737"/>
        <v>Índice de Participación Ciudadana</v>
      </c>
      <c r="J12395" t="str">
        <f t="shared" si="12737"/>
        <v>01-01</v>
      </c>
      <c r="K12395" t="str">
        <f t="shared" si="12737"/>
        <v>Número de reuniones del COMUDE en el año de la medición.</v>
      </c>
      <c r="L12395" s="150">
        <f>+VLOOKUP($E12395,IPC_2018!$B$8:$T$347,3,0)</f>
        <v>0.25</v>
      </c>
      <c r="M12395" s="142" t="str">
        <f>+VLOOKUP($E12395,IPC_2018!$B$8:$T$347,4,0)</f>
        <v>Medio bajo</v>
      </c>
    </row>
    <row r="12396" spans="1:13" x14ac:dyDescent="0.3">
      <c r="A12396" s="139">
        <f t="shared" si="12673"/>
        <v>327</v>
      </c>
      <c r="B12396" s="148">
        <f t="shared" si="12675"/>
        <v>2</v>
      </c>
      <c r="D12396" s="149" t="str">
        <f>+VLOOKUP($A12396,mUNICIPIOS!$B$4:$F$343,2,0)</f>
        <v>Jutiapa</v>
      </c>
      <c r="E12396" s="149">
        <f>+VLOOKUP($A12396,mUNICIPIOS!$B$4:$F$343,3,0)</f>
        <v>2204</v>
      </c>
      <c r="F12396" s="149" t="str">
        <f>+VLOOKUP($A12396,mUNICIPIOS!$B$4:$F$343,4,0)</f>
        <v>Agua Blanca</v>
      </c>
      <c r="G12396" s="139" t="str">
        <f t="shared" ref="G12396:K12396" si="12738">+G12358</f>
        <v>01</v>
      </c>
      <c r="H12396" t="str">
        <f t="shared" si="12738"/>
        <v>IPC</v>
      </c>
      <c r="I12396" t="str">
        <f t="shared" si="12738"/>
        <v>Índice de Participación Ciudadana</v>
      </c>
      <c r="J12396" t="str">
        <f t="shared" si="12738"/>
        <v>01-02</v>
      </c>
      <c r="K12396" t="str">
        <f t="shared" si="12738"/>
        <v>Participación de Alcaldes, Concejales y Síndicos determinados o designados en el COMUDE</v>
      </c>
      <c r="L12396" s="150">
        <f>+VLOOKUP($E12396,IPC_2018!$B$8:$T$347,6,0)</f>
        <v>1</v>
      </c>
      <c r="M12396" s="142" t="str">
        <f>+VLOOKUP($E12396,IPC_2018!$B$8:$T$347,7,0)</f>
        <v>Alto</v>
      </c>
    </row>
    <row r="12397" spans="1:13" x14ac:dyDescent="0.3">
      <c r="A12397" s="139">
        <f t="shared" ref="A12397:A12460" si="12739">+IF(B12396=38,A12396+1,A12396)</f>
        <v>327</v>
      </c>
      <c r="B12397" s="148">
        <f t="shared" si="12675"/>
        <v>3</v>
      </c>
      <c r="D12397" s="149" t="str">
        <f>+VLOOKUP($A12397,mUNICIPIOS!$B$4:$F$343,2,0)</f>
        <v>Jutiapa</v>
      </c>
      <c r="E12397" s="149">
        <f>+VLOOKUP($A12397,mUNICIPIOS!$B$4:$F$343,3,0)</f>
        <v>2204</v>
      </c>
      <c r="F12397" s="149" t="str">
        <f>+VLOOKUP($A12397,mUNICIPIOS!$B$4:$F$343,4,0)</f>
        <v>Agua Blanca</v>
      </c>
      <c r="G12397" s="139" t="str">
        <f t="shared" ref="G12397:K12397" si="12740">+G12359</f>
        <v>01</v>
      </c>
      <c r="H12397" t="str">
        <f t="shared" si="12740"/>
        <v>IPC</v>
      </c>
      <c r="I12397" t="str">
        <f t="shared" si="12740"/>
        <v>Índice de Participación Ciudadana</v>
      </c>
      <c r="J12397" t="str">
        <f t="shared" si="12740"/>
        <v>01-03</v>
      </c>
      <c r="K12397" t="str">
        <f t="shared" si="12740"/>
        <v>Participación  de organizaciones de jóvenes, mujeres, pueblos mayas, xincas, garífunas, y otras organizaciones en el Comude</v>
      </c>
      <c r="L12397" s="150">
        <f>+VLOOKUP($E12397,IPC_2018!$B$8:$T$347,9,0)</f>
        <v>0</v>
      </c>
      <c r="M12397" s="142" t="str">
        <f>+VLOOKUP($E12397,IPC_2018!$B$8:$T$347,10,0)</f>
        <v>Bajo</v>
      </c>
    </row>
    <row r="12398" spans="1:13" x14ac:dyDescent="0.3">
      <c r="A12398" s="139">
        <f t="shared" si="12739"/>
        <v>327</v>
      </c>
      <c r="B12398" s="148">
        <f t="shared" ref="B12398:B12461" si="12741">+B12360</f>
        <v>4</v>
      </c>
      <c r="D12398" s="149" t="str">
        <f>+VLOOKUP($A12398,mUNICIPIOS!$B$4:$F$343,2,0)</f>
        <v>Jutiapa</v>
      </c>
      <c r="E12398" s="149">
        <f>+VLOOKUP($A12398,mUNICIPIOS!$B$4:$F$343,3,0)</f>
        <v>2204</v>
      </c>
      <c r="F12398" s="149" t="str">
        <f>+VLOOKUP($A12398,mUNICIPIOS!$B$4:$F$343,4,0)</f>
        <v>Agua Blanca</v>
      </c>
      <c r="G12398" s="139" t="str">
        <f t="shared" ref="G12398:K12398" si="12742">+G12360</f>
        <v>01</v>
      </c>
      <c r="H12398" t="str">
        <f t="shared" si="12742"/>
        <v>IPC</v>
      </c>
      <c r="I12398" t="str">
        <f t="shared" si="12742"/>
        <v>Índice de Participación Ciudadana</v>
      </c>
      <c r="J12398" t="str">
        <f t="shared" si="12742"/>
        <v>01-04</v>
      </c>
      <c r="K12398" t="str">
        <f t="shared" si="12742"/>
        <v>Representatividad territorial del Comude.</v>
      </c>
      <c r="L12398" s="150">
        <f>+VLOOKUP($E12398,IPC_2018!$B$8:$T$347,12,0)</f>
        <v>0.78944099378881982</v>
      </c>
      <c r="M12398" s="142" t="str">
        <f>+VLOOKUP($E12398,IPC_2018!$B$8:$T$347,13,0)</f>
        <v>Medio alto</v>
      </c>
    </row>
    <row r="12399" spans="1:13" x14ac:dyDescent="0.3">
      <c r="A12399" s="139">
        <f t="shared" si="12739"/>
        <v>327</v>
      </c>
      <c r="B12399" s="148">
        <f t="shared" si="12741"/>
        <v>5</v>
      </c>
      <c r="D12399" s="149" t="str">
        <f>+VLOOKUP($A12399,mUNICIPIOS!$B$4:$F$343,2,0)</f>
        <v>Jutiapa</v>
      </c>
      <c r="E12399" s="149">
        <f>+VLOOKUP($A12399,mUNICIPIOS!$B$4:$F$343,3,0)</f>
        <v>2204</v>
      </c>
      <c r="F12399" s="149" t="str">
        <f>+VLOOKUP($A12399,mUNICIPIOS!$B$4:$F$343,4,0)</f>
        <v>Agua Blanca</v>
      </c>
      <c r="G12399" s="139" t="str">
        <f t="shared" ref="G12399:K12399" si="12743">+G12361</f>
        <v>01</v>
      </c>
      <c r="H12399" t="str">
        <f t="shared" si="12743"/>
        <v>IPC</v>
      </c>
      <c r="I12399" t="str">
        <f t="shared" si="12743"/>
        <v>Índice de Participación Ciudadana</v>
      </c>
      <c r="J12399" t="str">
        <f t="shared" si="12743"/>
        <v>01-05</v>
      </c>
      <c r="K12399" t="str">
        <f t="shared" si="12743"/>
        <v>Funcionamiento del Comude</v>
      </c>
      <c r="L12399" s="150">
        <f>+VLOOKUP($E12399,IPC_2018!$B$8:$T$347,15,0)</f>
        <v>0.24911660786187864</v>
      </c>
      <c r="M12399" s="142" t="str">
        <f>+VLOOKUP($E12399,IPC_2018!$B$8:$T$347,16,0)</f>
        <v>Medio bajo</v>
      </c>
    </row>
    <row r="12400" spans="1:13" x14ac:dyDescent="0.3">
      <c r="A12400" s="139">
        <f t="shared" si="12739"/>
        <v>327</v>
      </c>
      <c r="B12400" s="148">
        <f t="shared" si="12741"/>
        <v>6</v>
      </c>
      <c r="D12400" s="149" t="str">
        <f>+VLOOKUP($A12400,mUNICIPIOS!$B$4:$F$343,2,0)</f>
        <v>Jutiapa</v>
      </c>
      <c r="E12400" s="149">
        <f>+VLOOKUP($A12400,mUNICIPIOS!$B$4:$F$343,3,0)</f>
        <v>2204</v>
      </c>
      <c r="F12400" s="149" t="str">
        <f>+VLOOKUP($A12400,mUNICIPIOS!$B$4:$F$343,4,0)</f>
        <v>Agua Blanca</v>
      </c>
      <c r="G12400" s="139" t="str">
        <f t="shared" ref="G12400:K12400" si="12744">+G12362</f>
        <v>01</v>
      </c>
      <c r="H12400" t="str">
        <f t="shared" si="12744"/>
        <v>IPC</v>
      </c>
      <c r="I12400" t="str">
        <f t="shared" si="12744"/>
        <v>Índice de Participación Ciudadana</v>
      </c>
      <c r="J12400" t="str">
        <f t="shared" si="12744"/>
        <v>INDICE</v>
      </c>
      <c r="K12400">
        <f t="shared" si="12744"/>
        <v>0</v>
      </c>
      <c r="L12400" s="150">
        <f>+VLOOKUP($E12400,IPC_2018!$B$8:$T$347,18,0)</f>
        <v>0.38703364024760478</v>
      </c>
      <c r="M12400" s="142" t="str">
        <f>+VLOOKUP($E12400,IPC_2018!$B$8:$T$347,19,0)</f>
        <v>Medio bajo</v>
      </c>
    </row>
    <row r="12401" spans="1:13" x14ac:dyDescent="0.3">
      <c r="A12401" s="139">
        <f t="shared" si="12739"/>
        <v>327</v>
      </c>
      <c r="B12401" s="148">
        <f t="shared" si="12741"/>
        <v>7</v>
      </c>
      <c r="D12401" s="149" t="str">
        <f>+VLOOKUP($A12401,mUNICIPIOS!$B$4:$F$343,2,0)</f>
        <v>Jutiapa</v>
      </c>
      <c r="E12401" s="149">
        <f>+VLOOKUP($A12401,mUNICIPIOS!$B$4:$F$343,3,0)</f>
        <v>2204</v>
      </c>
      <c r="F12401" s="149" t="str">
        <f>+VLOOKUP($A12401,mUNICIPIOS!$B$4:$F$343,4,0)</f>
        <v>Agua Blanca</v>
      </c>
      <c r="G12401" s="139" t="str">
        <f t="shared" ref="G12401:K12401" si="12745">+G12363</f>
        <v>02</v>
      </c>
      <c r="H12401" t="str">
        <f t="shared" si="12745"/>
        <v>IIC</v>
      </c>
      <c r="I12401" t="str">
        <f t="shared" si="12745"/>
        <v>Índice de Información a la Ciudadanía</v>
      </c>
      <c r="J12401" t="str">
        <f t="shared" si="12745"/>
        <v>02-01</v>
      </c>
      <c r="K12401" t="str">
        <f t="shared" si="12745"/>
        <v>Rendición de cuentas cuatrimestral y anual al Comude enfocadas en resultados.</v>
      </c>
      <c r="L12401" s="150">
        <f>+VLOOKUP($E12401,IIC_2018!$B$8:$Q$347,3,0)</f>
        <v>0.4</v>
      </c>
      <c r="M12401" s="142" t="str">
        <f>+VLOOKUP($E12401,IIC_2018!$B$8:$Q$347,4,0)</f>
        <v>Medio bajo</v>
      </c>
    </row>
    <row r="12402" spans="1:13" x14ac:dyDescent="0.3">
      <c r="A12402" s="139">
        <f t="shared" si="12739"/>
        <v>327</v>
      </c>
      <c r="B12402" s="148">
        <f t="shared" si="12741"/>
        <v>8</v>
      </c>
      <c r="D12402" s="149" t="str">
        <f>+VLOOKUP($A12402,mUNICIPIOS!$B$4:$F$343,2,0)</f>
        <v>Jutiapa</v>
      </c>
      <c r="E12402" s="149">
        <f>+VLOOKUP($A12402,mUNICIPIOS!$B$4:$F$343,3,0)</f>
        <v>2204</v>
      </c>
      <c r="F12402" s="149" t="str">
        <f>+VLOOKUP($A12402,mUNICIPIOS!$B$4:$F$343,4,0)</f>
        <v>Agua Blanca</v>
      </c>
      <c r="G12402" s="139" t="str">
        <f t="shared" ref="G12402:K12402" si="12746">+G12364</f>
        <v>02</v>
      </c>
      <c r="H12402" t="str">
        <f t="shared" si="12746"/>
        <v>IIC</v>
      </c>
      <c r="I12402" t="str">
        <f t="shared" si="12746"/>
        <v>Índice de Información a la Ciudadanía</v>
      </c>
      <c r="J12402" t="str">
        <f t="shared" si="12746"/>
        <v>02-02</v>
      </c>
      <c r="K12402" t="str">
        <f t="shared" si="12746"/>
        <v>Información presupuestaria y otra información brindada a la ciudadanía disponible en medios locales de comunicación.</v>
      </c>
      <c r="L12402" s="150">
        <f>+VLOOKUP($E12402,IIC_2018!$B$8:$Q$347,6,0)</f>
        <v>0.625</v>
      </c>
      <c r="M12402" s="142" t="str">
        <f>+VLOOKUP($E12402,IIC_2018!$B$8:$Q$347,7,0)</f>
        <v>Medio alto</v>
      </c>
    </row>
    <row r="12403" spans="1:13" x14ac:dyDescent="0.3">
      <c r="A12403" s="139">
        <f t="shared" si="12739"/>
        <v>327</v>
      </c>
      <c r="B12403" s="148">
        <f t="shared" si="12741"/>
        <v>9</v>
      </c>
      <c r="D12403" s="149" t="str">
        <f>+VLOOKUP($A12403,mUNICIPIOS!$B$4:$F$343,2,0)</f>
        <v>Jutiapa</v>
      </c>
      <c r="E12403" s="149">
        <f>+VLOOKUP($A12403,mUNICIPIOS!$B$4:$F$343,3,0)</f>
        <v>2204</v>
      </c>
      <c r="F12403" s="149" t="str">
        <f>+VLOOKUP($A12403,mUNICIPIOS!$B$4:$F$343,4,0)</f>
        <v>Agua Blanca</v>
      </c>
      <c r="G12403" s="139" t="str">
        <f t="shared" ref="G12403:K12403" si="12747">+G12365</f>
        <v>02</v>
      </c>
      <c r="H12403" t="str">
        <f t="shared" si="12747"/>
        <v>IIC</v>
      </c>
      <c r="I12403" t="str">
        <f t="shared" si="12747"/>
        <v>Índice de Información a la Ciudadanía</v>
      </c>
      <c r="J12403" t="str">
        <f t="shared" si="12747"/>
        <v>02-03</v>
      </c>
      <c r="K12403" t="str">
        <f t="shared" si="12747"/>
        <v>Información pública de oficio actualizada y disponible de acuerdo a la LAIP y uso de internet.</v>
      </c>
      <c r="L12403" s="150">
        <f>+VLOOKUP($E12403,IIC_2018!$B$8:$Q$347,9,0)</f>
        <v>0.95999999999999985</v>
      </c>
      <c r="M12403" s="142" t="str">
        <f>+VLOOKUP($E12403,IIC_2018!$B$8:$Q$347,10,0)</f>
        <v>Alto</v>
      </c>
    </row>
    <row r="12404" spans="1:13" x14ac:dyDescent="0.3">
      <c r="A12404" s="139">
        <f t="shared" si="12739"/>
        <v>327</v>
      </c>
      <c r="B12404" s="148">
        <f t="shared" si="12741"/>
        <v>10</v>
      </c>
      <c r="D12404" s="149" t="str">
        <f>+VLOOKUP($A12404,mUNICIPIOS!$B$4:$F$343,2,0)</f>
        <v>Jutiapa</v>
      </c>
      <c r="E12404" s="149">
        <f>+VLOOKUP($A12404,mUNICIPIOS!$B$4:$F$343,3,0)</f>
        <v>2204</v>
      </c>
      <c r="F12404" s="149" t="str">
        <f>+VLOOKUP($A12404,mUNICIPIOS!$B$4:$F$343,4,0)</f>
        <v>Agua Blanca</v>
      </c>
      <c r="G12404" s="139" t="str">
        <f t="shared" ref="G12404:K12404" si="12748">+G12366</f>
        <v>02</v>
      </c>
      <c r="H12404" t="str">
        <f t="shared" si="12748"/>
        <v>IIC</v>
      </c>
      <c r="I12404" t="str">
        <f t="shared" si="12748"/>
        <v>Índice de Información a la Ciudadanía</v>
      </c>
      <c r="J12404" t="str">
        <f t="shared" si="12748"/>
        <v>02-04</v>
      </c>
      <c r="K12404" t="str">
        <f t="shared" si="12748"/>
        <v>Relación del monto contratado por medio de Guate compras con el total del presupuesto de egresos vigente.</v>
      </c>
      <c r="L12404" s="150">
        <f>+VLOOKUP($E12404,IIC_2018!$B$8:$Q$347,12,0)</f>
        <v>0.39380715325146115</v>
      </c>
      <c r="M12404" s="142" t="str">
        <f>+VLOOKUP($E12404,IIC_2018!$B$8:$Q$347,13,0)</f>
        <v>Medio bajo</v>
      </c>
    </row>
    <row r="12405" spans="1:13" x14ac:dyDescent="0.3">
      <c r="A12405" s="139">
        <f t="shared" si="12739"/>
        <v>327</v>
      </c>
      <c r="B12405" s="148">
        <f t="shared" si="12741"/>
        <v>11</v>
      </c>
      <c r="D12405" s="149" t="str">
        <f>+VLOOKUP($A12405,mUNICIPIOS!$B$4:$F$343,2,0)</f>
        <v>Jutiapa</v>
      </c>
      <c r="E12405" s="149">
        <f>+VLOOKUP($A12405,mUNICIPIOS!$B$4:$F$343,3,0)</f>
        <v>2204</v>
      </c>
      <c r="F12405" s="149" t="str">
        <f>+VLOOKUP($A12405,mUNICIPIOS!$B$4:$F$343,4,0)</f>
        <v>Agua Blanca</v>
      </c>
      <c r="G12405" s="139" t="str">
        <f t="shared" ref="G12405:K12405" si="12749">+G12367</f>
        <v>02</v>
      </c>
      <c r="H12405" t="str">
        <f t="shared" si="12749"/>
        <v>IIC</v>
      </c>
      <c r="I12405" t="str">
        <f t="shared" si="12749"/>
        <v>Índice de Información a la Ciudadanía</v>
      </c>
      <c r="J12405" t="str">
        <f t="shared" si="12749"/>
        <v>INDICE</v>
      </c>
      <c r="K12405">
        <f t="shared" si="12749"/>
        <v>0</v>
      </c>
      <c r="L12405" s="150">
        <f>+VLOOKUP($E12405,IIC_2018!$B$8:$Q$347,15,0)</f>
        <v>0.59470178831286524</v>
      </c>
      <c r="M12405" s="142" t="str">
        <f>+VLOOKUP($E12405,IIC_2018!$B$8:$Q$347,16,0)</f>
        <v>Medio</v>
      </c>
    </row>
    <row r="12406" spans="1:13" x14ac:dyDescent="0.3">
      <c r="A12406" s="139">
        <f t="shared" si="12739"/>
        <v>327</v>
      </c>
      <c r="B12406" s="148">
        <f t="shared" si="12741"/>
        <v>12</v>
      </c>
      <c r="D12406" s="149" t="str">
        <f>+VLOOKUP($A12406,mUNICIPIOS!$B$4:$F$343,2,0)</f>
        <v>Jutiapa</v>
      </c>
      <c r="E12406" s="149">
        <f>+VLOOKUP($A12406,mUNICIPIOS!$B$4:$F$343,3,0)</f>
        <v>2204</v>
      </c>
      <c r="F12406" s="149" t="str">
        <f>+VLOOKUP($A12406,mUNICIPIOS!$B$4:$F$343,4,0)</f>
        <v>Agua Blanca</v>
      </c>
      <c r="G12406" s="139" t="str">
        <f t="shared" ref="G12406:K12406" si="12750">+G12368</f>
        <v>03</v>
      </c>
      <c r="H12406" t="str">
        <f t="shared" si="12750"/>
        <v>ISP</v>
      </c>
      <c r="I12406" t="str">
        <f t="shared" si="12750"/>
        <v>Índice de Servicios Públicos</v>
      </c>
      <c r="J12406" t="str">
        <f t="shared" si="12750"/>
        <v>03-01</v>
      </c>
      <c r="K12406" t="str">
        <f t="shared" si="12750"/>
        <v>Cobertura del servicio público de agua</v>
      </c>
      <c r="L12406" s="150">
        <f>+VLOOKUP($E12406,ISP_2018!$B$8:$T$347,3,0)</f>
        <v>0.31919789612097305</v>
      </c>
      <c r="M12406" s="142" t="str">
        <f>+VLOOKUP($E12406,ISP_2018!$B$8:$T$347,4,0)</f>
        <v>Medio bajo</v>
      </c>
    </row>
    <row r="12407" spans="1:13" x14ac:dyDescent="0.3">
      <c r="A12407" s="139">
        <f t="shared" si="12739"/>
        <v>327</v>
      </c>
      <c r="B12407" s="148">
        <f t="shared" si="12741"/>
        <v>13</v>
      </c>
      <c r="D12407" s="149" t="str">
        <f>+VLOOKUP($A12407,mUNICIPIOS!$B$4:$F$343,2,0)</f>
        <v>Jutiapa</v>
      </c>
      <c r="E12407" s="149">
        <f>+VLOOKUP($A12407,mUNICIPIOS!$B$4:$F$343,3,0)</f>
        <v>2204</v>
      </c>
      <c r="F12407" s="149" t="str">
        <f>+VLOOKUP($A12407,mUNICIPIOS!$B$4:$F$343,4,0)</f>
        <v>Agua Blanca</v>
      </c>
      <c r="G12407" s="139" t="str">
        <f t="shared" ref="G12407:K12407" si="12751">+G12369</f>
        <v>03</v>
      </c>
      <c r="H12407" t="str">
        <f t="shared" si="12751"/>
        <v>ISP</v>
      </c>
      <c r="I12407" t="str">
        <f t="shared" si="12751"/>
        <v>Índice de Servicios Públicos</v>
      </c>
      <c r="J12407" t="str">
        <f t="shared" si="12751"/>
        <v>03-02</v>
      </c>
      <c r="K12407" t="str">
        <f t="shared" si="12751"/>
        <v>Control de la calidad del servicio público de agua</v>
      </c>
      <c r="L12407" s="150">
        <f>+VLOOKUP($E12407,ISP_2018!$B$8:$T$347,6,0)</f>
        <v>0.56666666666666665</v>
      </c>
      <c r="M12407" s="142" t="str">
        <f>+VLOOKUP($E12407,ISP_2018!$B$8:$T$347,7,0)</f>
        <v>Medio</v>
      </c>
    </row>
    <row r="12408" spans="1:13" x14ac:dyDescent="0.3">
      <c r="A12408" s="139">
        <f t="shared" si="12739"/>
        <v>327</v>
      </c>
      <c r="B12408" s="148">
        <f t="shared" si="12741"/>
        <v>14</v>
      </c>
      <c r="D12408" s="149" t="str">
        <f>+VLOOKUP($A12408,mUNICIPIOS!$B$4:$F$343,2,0)</f>
        <v>Jutiapa</v>
      </c>
      <c r="E12408" s="149">
        <f>+VLOOKUP($A12408,mUNICIPIOS!$B$4:$F$343,3,0)</f>
        <v>2204</v>
      </c>
      <c r="F12408" s="149" t="str">
        <f>+VLOOKUP($A12408,mUNICIPIOS!$B$4:$F$343,4,0)</f>
        <v>Agua Blanca</v>
      </c>
      <c r="G12408" s="139" t="str">
        <f t="shared" ref="G12408:K12408" si="12752">+G12370</f>
        <v>03</v>
      </c>
      <c r="H12408" t="str">
        <f t="shared" si="12752"/>
        <v>ISP</v>
      </c>
      <c r="I12408" t="str">
        <f t="shared" si="12752"/>
        <v>Índice de Servicios Públicos</v>
      </c>
      <c r="J12408" t="str">
        <f t="shared" si="12752"/>
        <v>03-03</v>
      </c>
      <c r="K12408" t="str">
        <f t="shared" si="12752"/>
        <v>Disposición  y tratamiento  de aguas residuales</v>
      </c>
      <c r="L12408" s="150">
        <f>+VLOOKUP($E12408,ISP_2018!$B$8:$T$347,9,0)</f>
        <v>0</v>
      </c>
      <c r="M12408" s="142" t="str">
        <f>+VLOOKUP($E12408,ISP_2018!$B$8:$T$347,10,0)</f>
        <v>Bajo</v>
      </c>
    </row>
    <row r="12409" spans="1:13" x14ac:dyDescent="0.3">
      <c r="A12409" s="139">
        <f t="shared" si="12739"/>
        <v>327</v>
      </c>
      <c r="B12409" s="148">
        <f t="shared" si="12741"/>
        <v>15</v>
      </c>
      <c r="D12409" s="149" t="str">
        <f>+VLOOKUP($A12409,mUNICIPIOS!$B$4:$F$343,2,0)</f>
        <v>Jutiapa</v>
      </c>
      <c r="E12409" s="149">
        <f>+VLOOKUP($A12409,mUNICIPIOS!$B$4:$F$343,3,0)</f>
        <v>2204</v>
      </c>
      <c r="F12409" s="149" t="str">
        <f>+VLOOKUP($A12409,mUNICIPIOS!$B$4:$F$343,4,0)</f>
        <v>Agua Blanca</v>
      </c>
      <c r="G12409" s="139" t="str">
        <f t="shared" ref="G12409:K12409" si="12753">+G12371</f>
        <v>03</v>
      </c>
      <c r="H12409" t="str">
        <f t="shared" si="12753"/>
        <v>ISP</v>
      </c>
      <c r="I12409" t="str">
        <f t="shared" si="12753"/>
        <v>Índice de Servicios Públicos</v>
      </c>
      <c r="J12409" t="str">
        <f t="shared" si="12753"/>
        <v>03-04</v>
      </c>
      <c r="K12409" t="str">
        <f t="shared" si="12753"/>
        <v>Gestión y manejo de los residuos y desechos sólidos</v>
      </c>
      <c r="L12409" s="150">
        <f>+VLOOKUP($E12409,ISP_2018!$B$8:$T$347,12,0)</f>
        <v>6.4431234447969304E-2</v>
      </c>
      <c r="M12409" s="142" t="str">
        <f>+VLOOKUP($E12409,ISP_2018!$B$8:$T$347,13,0)</f>
        <v>Bajo</v>
      </c>
    </row>
    <row r="12410" spans="1:13" x14ac:dyDescent="0.3">
      <c r="A12410" s="139">
        <f t="shared" si="12739"/>
        <v>327</v>
      </c>
      <c r="B12410" s="148">
        <f t="shared" si="12741"/>
        <v>16</v>
      </c>
      <c r="D12410" s="149" t="str">
        <f>+VLOOKUP($A12410,mUNICIPIOS!$B$4:$F$343,2,0)</f>
        <v>Jutiapa</v>
      </c>
      <c r="E12410" s="149">
        <f>+VLOOKUP($A12410,mUNICIPIOS!$B$4:$F$343,3,0)</f>
        <v>2204</v>
      </c>
      <c r="F12410" s="149" t="str">
        <f>+VLOOKUP($A12410,mUNICIPIOS!$B$4:$F$343,4,0)</f>
        <v>Agua Blanca</v>
      </c>
      <c r="G12410" s="139" t="str">
        <f t="shared" ref="G12410:K12410" si="12754">+G12372</f>
        <v>03</v>
      </c>
      <c r="H12410" t="str">
        <f t="shared" si="12754"/>
        <v>ISP</v>
      </c>
      <c r="I12410" t="str">
        <f t="shared" si="12754"/>
        <v>Índice de Servicios Públicos</v>
      </c>
      <c r="J12410" t="str">
        <f t="shared" si="12754"/>
        <v>03-05</v>
      </c>
      <c r="K12410" t="str">
        <f t="shared" si="12754"/>
        <v>Gestión de servicios públicos municipales</v>
      </c>
      <c r="L12410" s="150">
        <f>+VLOOKUP($E12410,ISP_2018!$B$8:$T$347,15,0)</f>
        <v>0.43548387096774194</v>
      </c>
      <c r="M12410" s="142" t="str">
        <f>+VLOOKUP($E12410,ISP_2018!$B$8:$T$347,16,0)</f>
        <v>Medio</v>
      </c>
    </row>
    <row r="12411" spans="1:13" x14ac:dyDescent="0.3">
      <c r="A12411" s="139">
        <f t="shared" si="12739"/>
        <v>327</v>
      </c>
      <c r="B12411" s="148">
        <f t="shared" si="12741"/>
        <v>17</v>
      </c>
      <c r="D12411" s="149" t="str">
        <f>+VLOOKUP($A12411,mUNICIPIOS!$B$4:$F$343,2,0)</f>
        <v>Jutiapa</v>
      </c>
      <c r="E12411" s="149">
        <f>+VLOOKUP($A12411,mUNICIPIOS!$B$4:$F$343,3,0)</f>
        <v>2204</v>
      </c>
      <c r="F12411" s="149" t="str">
        <f>+VLOOKUP($A12411,mUNICIPIOS!$B$4:$F$343,4,0)</f>
        <v>Agua Blanca</v>
      </c>
      <c r="G12411" s="139" t="str">
        <f t="shared" ref="G12411:K12411" si="12755">+G12373</f>
        <v>03</v>
      </c>
      <c r="H12411" t="str">
        <f t="shared" si="12755"/>
        <v>ISP</v>
      </c>
      <c r="I12411" t="str">
        <f t="shared" si="12755"/>
        <v>Índice de Servicios Públicos</v>
      </c>
      <c r="J12411" t="str">
        <f t="shared" si="12755"/>
        <v>INDICE</v>
      </c>
      <c r="K12411">
        <f t="shared" si="12755"/>
        <v>0</v>
      </c>
      <c r="L12411" s="150">
        <f>+VLOOKUP($E12411,ISP_2018!$B$8:$T$347,18,0)</f>
        <v>0.3019028106952395</v>
      </c>
      <c r="M12411" s="142" t="str">
        <f>+VLOOKUP($E12411,ISP_2018!$B$8:$T$347,19,0)</f>
        <v>Medio bajo</v>
      </c>
    </row>
    <row r="12412" spans="1:13" x14ac:dyDescent="0.3">
      <c r="A12412" s="139">
        <f t="shared" si="12739"/>
        <v>327</v>
      </c>
      <c r="B12412" s="148">
        <f t="shared" si="12741"/>
        <v>18</v>
      </c>
      <c r="D12412" s="149" t="str">
        <f>+VLOOKUP($A12412,mUNICIPIOS!$B$4:$F$343,2,0)</f>
        <v>Jutiapa</v>
      </c>
      <c r="E12412" s="149">
        <f>+VLOOKUP($A12412,mUNICIPIOS!$B$4:$F$343,3,0)</f>
        <v>2204</v>
      </c>
      <c r="F12412" s="149" t="str">
        <f>+VLOOKUP($A12412,mUNICIPIOS!$B$4:$F$343,4,0)</f>
        <v>Agua Blanca</v>
      </c>
      <c r="G12412" s="139" t="str">
        <f t="shared" ref="G12412:K12412" si="12756">+G12374</f>
        <v>04</v>
      </c>
      <c r="H12412" t="str">
        <f t="shared" si="12756"/>
        <v>IGA</v>
      </c>
      <c r="I12412" t="str">
        <f t="shared" si="12756"/>
        <v>Índice de Gestión Administrativa</v>
      </c>
      <c r="J12412" t="str">
        <f t="shared" si="12756"/>
        <v>04-01</v>
      </c>
      <c r="K12412" t="str">
        <f t="shared" si="12756"/>
        <v>Existencia de elementos de atención municipal orientada al vecino</v>
      </c>
      <c r="L12412" s="150">
        <f>+VLOOKUP($E12412,IGA_2018!$B$8:$N$347,3,0)</f>
        <v>1</v>
      </c>
      <c r="M12412" s="142" t="str">
        <f>+VLOOKUP($E12412,IGA_2018!$B$8:$N$347,4,0)</f>
        <v>Alto</v>
      </c>
    </row>
    <row r="12413" spans="1:13" x14ac:dyDescent="0.3">
      <c r="A12413" s="139">
        <f t="shared" si="12739"/>
        <v>327</v>
      </c>
      <c r="B12413" s="148">
        <f t="shared" si="12741"/>
        <v>19</v>
      </c>
      <c r="D12413" s="149" t="str">
        <f>+VLOOKUP($A12413,mUNICIPIOS!$B$4:$F$343,2,0)</f>
        <v>Jutiapa</v>
      </c>
      <c r="E12413" s="149">
        <f>+VLOOKUP($A12413,mUNICIPIOS!$B$4:$F$343,3,0)</f>
        <v>2204</v>
      </c>
      <c r="F12413" s="149" t="str">
        <f>+VLOOKUP($A12413,mUNICIPIOS!$B$4:$F$343,4,0)</f>
        <v>Agua Blanca</v>
      </c>
      <c r="G12413" s="139" t="str">
        <f t="shared" ref="G12413:K12413" si="12757">+G12375</f>
        <v>04</v>
      </c>
      <c r="H12413" t="str">
        <f t="shared" si="12757"/>
        <v>IGA</v>
      </c>
      <c r="I12413" t="str">
        <f t="shared" si="12757"/>
        <v>Índice de Gestión Administrativa</v>
      </c>
      <c r="J12413" t="str">
        <f t="shared" si="12757"/>
        <v>04-02</v>
      </c>
      <c r="K12413" t="str">
        <f t="shared" si="12757"/>
        <v>Gestión del recurso humano.</v>
      </c>
      <c r="L12413" s="150">
        <f>+VLOOKUP($E12413,IGA_2018!$B$8:$N$347,6,0)</f>
        <v>0.49549317537986109</v>
      </c>
      <c r="M12413" s="142" t="str">
        <f>+VLOOKUP($E12413,IGA_2018!$B$8:$N$347,7,0)</f>
        <v>Medio</v>
      </c>
    </row>
    <row r="12414" spans="1:13" x14ac:dyDescent="0.3">
      <c r="A12414" s="139">
        <f t="shared" si="12739"/>
        <v>327</v>
      </c>
      <c r="B12414" s="148">
        <f t="shared" si="12741"/>
        <v>20</v>
      </c>
      <c r="D12414" s="149" t="str">
        <f>+VLOOKUP($A12414,mUNICIPIOS!$B$4:$F$343,2,0)</f>
        <v>Jutiapa</v>
      </c>
      <c r="E12414" s="149">
        <f>+VLOOKUP($A12414,mUNICIPIOS!$B$4:$F$343,3,0)</f>
        <v>2204</v>
      </c>
      <c r="F12414" s="149" t="str">
        <f>+VLOOKUP($A12414,mUNICIPIOS!$B$4:$F$343,4,0)</f>
        <v>Agua Blanca</v>
      </c>
      <c r="G12414" s="139" t="str">
        <f t="shared" ref="G12414:K12414" si="12758">+G12376</f>
        <v>04</v>
      </c>
      <c r="H12414" t="str">
        <f t="shared" si="12758"/>
        <v>IGA</v>
      </c>
      <c r="I12414" t="str">
        <f t="shared" si="12758"/>
        <v>Índice de Gestión Administrativa</v>
      </c>
      <c r="J12414" t="str">
        <f t="shared" si="12758"/>
        <v>04-03</v>
      </c>
      <c r="K12414" t="str">
        <f t="shared" si="12758"/>
        <v>Existencia de oficinas municipales con instrumentos de gestión.</v>
      </c>
      <c r="L12414" s="150">
        <f>+VLOOKUP($E12414,IGA_2018!$B$8:$N$347,9,0)</f>
        <v>0.22499999999999998</v>
      </c>
      <c r="M12414" s="142" t="str">
        <f>+VLOOKUP($E12414,IGA_2018!$B$8:$N$347,10,0)</f>
        <v>Medio bajo</v>
      </c>
    </row>
    <row r="12415" spans="1:13" x14ac:dyDescent="0.3">
      <c r="A12415" s="139">
        <f t="shared" si="12739"/>
        <v>327</v>
      </c>
      <c r="B12415" s="148">
        <f t="shared" si="12741"/>
        <v>21</v>
      </c>
      <c r="D12415" s="149" t="str">
        <f>+VLOOKUP($A12415,mUNICIPIOS!$B$4:$F$343,2,0)</f>
        <v>Jutiapa</v>
      </c>
      <c r="E12415" s="149">
        <f>+VLOOKUP($A12415,mUNICIPIOS!$B$4:$F$343,3,0)</f>
        <v>2204</v>
      </c>
      <c r="F12415" s="149" t="str">
        <f>+VLOOKUP($A12415,mUNICIPIOS!$B$4:$F$343,4,0)</f>
        <v>Agua Blanca</v>
      </c>
      <c r="G12415" s="139" t="str">
        <f t="shared" ref="G12415:K12415" si="12759">+G12377</f>
        <v>04</v>
      </c>
      <c r="H12415" t="str">
        <f t="shared" si="12759"/>
        <v>IGA</v>
      </c>
      <c r="I12415" t="str">
        <f t="shared" si="12759"/>
        <v>Índice de Gestión Administrativa</v>
      </c>
      <c r="J12415" t="str">
        <f t="shared" si="12759"/>
        <v>INDICE</v>
      </c>
      <c r="K12415">
        <f t="shared" si="12759"/>
        <v>0</v>
      </c>
      <c r="L12415" s="150">
        <f>+VLOOKUP($E12415,IGA_2018!$B$8:$N$347,12,0)</f>
        <v>0.55217261138295137</v>
      </c>
      <c r="M12415" s="142" t="str">
        <f>+VLOOKUP($E12415,IGA_2018!$B$8:$N$347,13,0)</f>
        <v>Medio</v>
      </c>
    </row>
    <row r="12416" spans="1:13" x14ac:dyDescent="0.3">
      <c r="A12416" s="139">
        <f t="shared" si="12739"/>
        <v>327</v>
      </c>
      <c r="B12416" s="148">
        <f t="shared" si="12741"/>
        <v>22</v>
      </c>
      <c r="D12416" s="149" t="str">
        <f>+VLOOKUP($A12416,mUNICIPIOS!$B$4:$F$343,2,0)</f>
        <v>Jutiapa</v>
      </c>
      <c r="E12416" s="149">
        <f>+VLOOKUP($A12416,mUNICIPIOS!$B$4:$F$343,3,0)</f>
        <v>2204</v>
      </c>
      <c r="F12416" s="149" t="str">
        <f>+VLOOKUP($A12416,mUNICIPIOS!$B$4:$F$343,4,0)</f>
        <v>Agua Blanca</v>
      </c>
      <c r="G12416" s="139" t="str">
        <f t="shared" ref="G12416:K12416" si="12760">+G12378</f>
        <v>05</v>
      </c>
      <c r="H12416" t="str">
        <f t="shared" si="12760"/>
        <v>IGF</v>
      </c>
      <c r="I12416" t="str">
        <f t="shared" si="12760"/>
        <v>Índice de Gestión Financiera</v>
      </c>
      <c r="J12416" t="str">
        <f t="shared" si="12760"/>
        <v>05-01</v>
      </c>
      <c r="K12416" t="str">
        <f t="shared" si="12760"/>
        <v>Autonomía financiera municipal</v>
      </c>
      <c r="L12416" s="150">
        <f>+VLOOKUP($E12416,IGF_2018!$B$8:$Z$347,3,0)</f>
        <v>0.15213989216853238</v>
      </c>
      <c r="M12416" s="142" t="str">
        <f>+VLOOKUP($E12416,IGF_2018!$B$8:$Z$347,4,0)</f>
        <v>Bajo</v>
      </c>
    </row>
    <row r="12417" spans="1:13" x14ac:dyDescent="0.3">
      <c r="A12417" s="139">
        <f t="shared" si="12739"/>
        <v>327</v>
      </c>
      <c r="B12417" s="148">
        <f t="shared" si="12741"/>
        <v>23</v>
      </c>
      <c r="D12417" s="149" t="str">
        <f>+VLOOKUP($A12417,mUNICIPIOS!$B$4:$F$343,2,0)</f>
        <v>Jutiapa</v>
      </c>
      <c r="E12417" s="149">
        <f>+VLOOKUP($A12417,mUNICIPIOS!$B$4:$F$343,3,0)</f>
        <v>2204</v>
      </c>
      <c r="F12417" s="149" t="str">
        <f>+VLOOKUP($A12417,mUNICIPIOS!$B$4:$F$343,4,0)</f>
        <v>Agua Blanca</v>
      </c>
      <c r="G12417" s="139" t="str">
        <f t="shared" ref="G12417:K12417" si="12761">+G12379</f>
        <v>05</v>
      </c>
      <c r="H12417" t="str">
        <f t="shared" si="12761"/>
        <v>IGF</v>
      </c>
      <c r="I12417" t="str">
        <f t="shared" si="12761"/>
        <v>Índice de Gestión Financiera</v>
      </c>
      <c r="J12417" t="str">
        <f t="shared" si="12761"/>
        <v>05-02</v>
      </c>
      <c r="K12417" t="str">
        <f t="shared" si="12761"/>
        <v xml:space="preserve">Ingresos propios por habitante -sin regalías- </v>
      </c>
      <c r="L12417" s="150">
        <f>+VLOOKUP($E12417,IGF_2018!$B$8:$Z$347,6,0)</f>
        <v>0.16170627371559101</v>
      </c>
      <c r="M12417" s="142" t="str">
        <f>+VLOOKUP($E12417,IGF_2018!$B$8:$Z$347,7,0)</f>
        <v>Bajo</v>
      </c>
    </row>
    <row r="12418" spans="1:13" x14ac:dyDescent="0.3">
      <c r="A12418" s="139">
        <f t="shared" si="12739"/>
        <v>327</v>
      </c>
      <c r="B12418" s="148">
        <f t="shared" si="12741"/>
        <v>24</v>
      </c>
      <c r="D12418" s="149" t="str">
        <f>+VLOOKUP($A12418,mUNICIPIOS!$B$4:$F$343,2,0)</f>
        <v>Jutiapa</v>
      </c>
      <c r="E12418" s="149">
        <f>+VLOOKUP($A12418,mUNICIPIOS!$B$4:$F$343,3,0)</f>
        <v>2204</v>
      </c>
      <c r="F12418" s="149" t="str">
        <f>+VLOOKUP($A12418,mUNICIPIOS!$B$4:$F$343,4,0)</f>
        <v>Agua Blanca</v>
      </c>
      <c r="G12418" s="139" t="str">
        <f t="shared" ref="G12418:K12418" si="12762">+G12380</f>
        <v>05</v>
      </c>
      <c r="H12418" t="str">
        <f t="shared" si="12762"/>
        <v>IGF</v>
      </c>
      <c r="I12418" t="str">
        <f t="shared" si="12762"/>
        <v>Índice de Gestión Financiera</v>
      </c>
      <c r="J12418" t="str">
        <f t="shared" si="12762"/>
        <v>05-03</v>
      </c>
      <c r="K12418" t="str">
        <f t="shared" si="12762"/>
        <v>Ingresos del IUSI en relación a los ingresos propios -sin regalías-</v>
      </c>
      <c r="L12418" s="150">
        <f>+VLOOKUP($E12418,IGF_2018!$B$8:$Z$347,9,0)</f>
        <v>6.1247551480918233E-2</v>
      </c>
      <c r="M12418" s="142" t="str">
        <f>+VLOOKUP($E12418,IGF_2018!$B$8:$Z$347,10,0)</f>
        <v>Bajo</v>
      </c>
    </row>
    <row r="12419" spans="1:13" x14ac:dyDescent="0.3">
      <c r="A12419" s="139">
        <f t="shared" si="12739"/>
        <v>327</v>
      </c>
      <c r="B12419" s="148">
        <f t="shared" si="12741"/>
        <v>25</v>
      </c>
      <c r="D12419" s="149" t="str">
        <f>+VLOOKUP($A12419,mUNICIPIOS!$B$4:$F$343,2,0)</f>
        <v>Jutiapa</v>
      </c>
      <c r="E12419" s="149">
        <f>+VLOOKUP($A12419,mUNICIPIOS!$B$4:$F$343,3,0)</f>
        <v>2204</v>
      </c>
      <c r="F12419" s="149" t="str">
        <f>+VLOOKUP($A12419,mUNICIPIOS!$B$4:$F$343,4,0)</f>
        <v>Agua Blanca</v>
      </c>
      <c r="G12419" s="139" t="str">
        <f t="shared" ref="G12419:K12419" si="12763">+G12381</f>
        <v>05</v>
      </c>
      <c r="H12419" t="str">
        <f t="shared" si="12763"/>
        <v>IGF</v>
      </c>
      <c r="I12419" t="str">
        <f t="shared" si="12763"/>
        <v>Índice de Gestión Financiera</v>
      </c>
      <c r="J12419" t="str">
        <f t="shared" si="12763"/>
        <v>05-04</v>
      </c>
      <c r="K12419" t="str">
        <f t="shared" si="12763"/>
        <v>Inversión anual en capital fijo por habitante</v>
      </c>
      <c r="L12419" s="150">
        <f>+VLOOKUP($E12419,IGF_2018!$B$8:$Z$347,12,0)</f>
        <v>7.1236400413181092E-2</v>
      </c>
      <c r="M12419" s="142" t="str">
        <f>+VLOOKUP($E12419,IGF_2018!$B$8:$Z$347,13,0)</f>
        <v>Bajo</v>
      </c>
    </row>
    <row r="12420" spans="1:13" x14ac:dyDescent="0.3">
      <c r="A12420" s="139">
        <f t="shared" si="12739"/>
        <v>327</v>
      </c>
      <c r="B12420" s="148">
        <f t="shared" si="12741"/>
        <v>26</v>
      </c>
      <c r="D12420" s="149" t="str">
        <f>+VLOOKUP($A12420,mUNICIPIOS!$B$4:$F$343,2,0)</f>
        <v>Jutiapa</v>
      </c>
      <c r="E12420" s="149">
        <f>+VLOOKUP($A12420,mUNICIPIOS!$B$4:$F$343,3,0)</f>
        <v>2204</v>
      </c>
      <c r="F12420" s="149" t="str">
        <f>+VLOOKUP($A12420,mUNICIPIOS!$B$4:$F$343,4,0)</f>
        <v>Agua Blanca</v>
      </c>
      <c r="G12420" s="139" t="str">
        <f t="shared" ref="G12420:K12420" si="12764">+G12382</f>
        <v>05</v>
      </c>
      <c r="H12420" t="str">
        <f t="shared" si="12764"/>
        <v>IGF</v>
      </c>
      <c r="I12420" t="str">
        <f t="shared" si="12764"/>
        <v>Índice de Gestión Financiera</v>
      </c>
      <c r="J12420" t="str">
        <f t="shared" si="12764"/>
        <v>05-05</v>
      </c>
      <c r="K12420" t="str">
        <f t="shared" si="12764"/>
        <v>Inversión anual en capital fijo con recursos percibidos por ingresos propios</v>
      </c>
      <c r="L12420" s="150">
        <f>+VLOOKUP($E12420,IGF_2018!$B$8:$Z$347,15,0)</f>
        <v>0</v>
      </c>
      <c r="M12420" s="142" t="str">
        <f>+VLOOKUP($E12420,IGF_2018!$B$8:$Z$347,16,0)</f>
        <v>Bajo</v>
      </c>
    </row>
    <row r="12421" spans="1:13" x14ac:dyDescent="0.3">
      <c r="A12421" s="139">
        <f t="shared" si="12739"/>
        <v>327</v>
      </c>
      <c r="B12421" s="148">
        <f t="shared" si="12741"/>
        <v>27</v>
      </c>
      <c r="D12421" s="149" t="str">
        <f>+VLOOKUP($A12421,mUNICIPIOS!$B$4:$F$343,2,0)</f>
        <v>Jutiapa</v>
      </c>
      <c r="E12421" s="149">
        <f>+VLOOKUP($A12421,mUNICIPIOS!$B$4:$F$343,3,0)</f>
        <v>2204</v>
      </c>
      <c r="F12421" s="149" t="str">
        <f>+VLOOKUP($A12421,mUNICIPIOS!$B$4:$F$343,4,0)</f>
        <v>Agua Blanca</v>
      </c>
      <c r="G12421" s="139" t="str">
        <f t="shared" ref="G12421:K12421" si="12765">+G12383</f>
        <v>05</v>
      </c>
      <c r="H12421" t="str">
        <f t="shared" si="12765"/>
        <v>IGF</v>
      </c>
      <c r="I12421" t="str">
        <f t="shared" si="12765"/>
        <v>Índice de Gestión Financiera</v>
      </c>
      <c r="J12421" t="str">
        <f t="shared" si="12765"/>
        <v>05-06</v>
      </c>
      <c r="K12421" t="str">
        <f t="shared" si="12765"/>
        <v xml:space="preserve">Inversión anual en capital fijo con recursos percibidos por transferencias del Gobierno Central </v>
      </c>
      <c r="L12421" s="150">
        <f>+VLOOKUP($E12421,IGF_2018!$B$8:$Z$347,18,0)</f>
        <v>5.4901080793305475E-2</v>
      </c>
      <c r="M12421" s="142" t="str">
        <f>+VLOOKUP($E12421,IGF_2018!$B$8:$Z$347,19,0)</f>
        <v>Bajo</v>
      </c>
    </row>
    <row r="12422" spans="1:13" x14ac:dyDescent="0.3">
      <c r="A12422" s="139">
        <f t="shared" si="12739"/>
        <v>327</v>
      </c>
      <c r="B12422" s="148">
        <f t="shared" si="12741"/>
        <v>28</v>
      </c>
      <c r="D12422" s="149" t="str">
        <f>+VLOOKUP($A12422,mUNICIPIOS!$B$4:$F$343,2,0)</f>
        <v>Jutiapa</v>
      </c>
      <c r="E12422" s="149">
        <f>+VLOOKUP($A12422,mUNICIPIOS!$B$4:$F$343,3,0)</f>
        <v>2204</v>
      </c>
      <c r="F12422" s="149" t="str">
        <f>+VLOOKUP($A12422,mUNICIPIOS!$B$4:$F$343,4,0)</f>
        <v>Agua Blanca</v>
      </c>
      <c r="G12422" s="139" t="str">
        <f t="shared" ref="G12422:K12422" si="12766">+G12384</f>
        <v>05</v>
      </c>
      <c r="H12422" t="str">
        <f t="shared" si="12766"/>
        <v>IGF</v>
      </c>
      <c r="I12422" t="str">
        <f t="shared" si="12766"/>
        <v>Índice de Gestión Financiera</v>
      </c>
      <c r="J12422" t="str">
        <f t="shared" si="12766"/>
        <v>05-07</v>
      </c>
      <c r="K12422" t="str">
        <f t="shared" si="12766"/>
        <v>Financiamiento por endeudamiento municipal</v>
      </c>
      <c r="L12422" s="150">
        <f>+VLOOKUP($E12422,IGF_2018!$B$8:$Z$347,21,0)</f>
        <v>1</v>
      </c>
      <c r="M12422" s="142" t="str">
        <f>+VLOOKUP($E12422,IGF_2018!$B$8:$Z$347,22,0)</f>
        <v>Alto</v>
      </c>
    </row>
    <row r="12423" spans="1:13" x14ac:dyDescent="0.3">
      <c r="A12423" s="139">
        <f t="shared" si="12739"/>
        <v>327</v>
      </c>
      <c r="B12423" s="148">
        <f t="shared" si="12741"/>
        <v>29</v>
      </c>
      <c r="D12423" s="149" t="str">
        <f>+VLOOKUP($A12423,mUNICIPIOS!$B$4:$F$343,2,0)</f>
        <v>Jutiapa</v>
      </c>
      <c r="E12423" s="149">
        <f>+VLOOKUP($A12423,mUNICIPIOS!$B$4:$F$343,3,0)</f>
        <v>2204</v>
      </c>
      <c r="F12423" s="149" t="str">
        <f>+VLOOKUP($A12423,mUNICIPIOS!$B$4:$F$343,4,0)</f>
        <v>Agua Blanca</v>
      </c>
      <c r="G12423" s="139" t="str">
        <f t="shared" ref="G12423:K12423" si="12767">+G12385</f>
        <v>05</v>
      </c>
      <c r="H12423" t="str">
        <f t="shared" si="12767"/>
        <v>IGF</v>
      </c>
      <c r="I12423" t="str">
        <f t="shared" si="12767"/>
        <v>Índice de Gestión Financiera</v>
      </c>
      <c r="J12423" t="str">
        <f t="shared" si="12767"/>
        <v>INDICE</v>
      </c>
      <c r="K12423">
        <f t="shared" si="12767"/>
        <v>0</v>
      </c>
      <c r="L12423" s="150">
        <f>+VLOOKUP($E12423,IGF_2018!$B$8:$Z$347,24,0)</f>
        <v>0.2815077364455652</v>
      </c>
      <c r="M12423" s="142" t="str">
        <f>+VLOOKUP($E12423,IGF_2018!$B$8:$Z$347,25,0)</f>
        <v>Medio bajo</v>
      </c>
    </row>
    <row r="12424" spans="1:13" x14ac:dyDescent="0.3">
      <c r="A12424" s="139">
        <f t="shared" si="12739"/>
        <v>327</v>
      </c>
      <c r="B12424" s="148">
        <f t="shared" si="12741"/>
        <v>30</v>
      </c>
      <c r="D12424" s="149" t="str">
        <f>+VLOOKUP($A12424,mUNICIPIOS!$B$4:$F$343,2,0)</f>
        <v>Jutiapa</v>
      </c>
      <c r="E12424" s="149">
        <f>+VLOOKUP($A12424,mUNICIPIOS!$B$4:$F$343,3,0)</f>
        <v>2204</v>
      </c>
      <c r="F12424" s="149" t="str">
        <f>+VLOOKUP($A12424,mUNICIPIOS!$B$4:$F$343,4,0)</f>
        <v>Agua Blanca</v>
      </c>
      <c r="G12424" s="139" t="str">
        <f t="shared" ref="G12424:K12424" si="12768">+G12386</f>
        <v>06</v>
      </c>
      <c r="H12424" t="str">
        <f t="shared" si="12768"/>
        <v>IGE</v>
      </c>
      <c r="I12424" t="str">
        <f t="shared" si="12768"/>
        <v>Índice de Gestión Estratégica</v>
      </c>
      <c r="J12424" t="str">
        <f t="shared" si="12768"/>
        <v>06-01</v>
      </c>
      <c r="K12424" t="str">
        <f t="shared" si="12768"/>
        <v>Ejecución del Plan Operativo Anual  (POA)</v>
      </c>
      <c r="L12424" s="150">
        <f>+VLOOKUP($E12424,IGE_2018!$B$8:$Z$347,3,0)</f>
        <v>0.35</v>
      </c>
      <c r="M12424" s="142" t="str">
        <f>+VLOOKUP($E12424,IGE_2018!$B$8:$Z$347,4,0)</f>
        <v>Medio bajo</v>
      </c>
    </row>
    <row r="12425" spans="1:13" x14ac:dyDescent="0.3">
      <c r="A12425" s="139">
        <f t="shared" si="12739"/>
        <v>327</v>
      </c>
      <c r="B12425" s="148">
        <f t="shared" si="12741"/>
        <v>31</v>
      </c>
      <c r="D12425" s="149" t="str">
        <f>+VLOOKUP($A12425,mUNICIPIOS!$B$4:$F$343,2,0)</f>
        <v>Jutiapa</v>
      </c>
      <c r="E12425" s="149">
        <f>+VLOOKUP($A12425,mUNICIPIOS!$B$4:$F$343,3,0)</f>
        <v>2204</v>
      </c>
      <c r="F12425" s="149" t="str">
        <f>+VLOOKUP($A12425,mUNICIPIOS!$B$4:$F$343,4,0)</f>
        <v>Agua Blanca</v>
      </c>
      <c r="G12425" s="139" t="str">
        <f t="shared" ref="G12425:K12425" si="12769">+G12387</f>
        <v>06</v>
      </c>
      <c r="H12425" t="str">
        <f t="shared" si="12769"/>
        <v>IGE</v>
      </c>
      <c r="I12425" t="str">
        <f t="shared" si="12769"/>
        <v>Índice de Gestión Estratégica</v>
      </c>
      <c r="J12425" t="str">
        <f t="shared" si="12769"/>
        <v>06-02</v>
      </c>
      <c r="K12425" t="str">
        <f t="shared" si="12769"/>
        <v>Relación Plan de Desarrollo Municipal y Ordenamiento Territorial (PDM-OT) - Plan Estratégico Institucional (PEI) - Plan Operativo Multianual (POM) - Plan Operativo Anual (POA)</v>
      </c>
      <c r="L12425" s="150">
        <f>+VLOOKUP($E12425,IGE_2018!$B$8:$Z$347,6,0)</f>
        <v>0</v>
      </c>
      <c r="M12425" s="142" t="str">
        <f>+VLOOKUP($E12425,IGE_2018!$B$8:$Z$347,7,0)</f>
        <v>Bajo</v>
      </c>
    </row>
    <row r="12426" spans="1:13" x14ac:dyDescent="0.3">
      <c r="A12426" s="139">
        <f t="shared" si="12739"/>
        <v>327</v>
      </c>
      <c r="B12426" s="148">
        <f t="shared" si="12741"/>
        <v>32</v>
      </c>
      <c r="D12426" s="149" t="str">
        <f>+VLOOKUP($A12426,mUNICIPIOS!$B$4:$F$343,2,0)</f>
        <v>Jutiapa</v>
      </c>
      <c r="E12426" s="149">
        <f>+VLOOKUP($A12426,mUNICIPIOS!$B$4:$F$343,3,0)</f>
        <v>2204</v>
      </c>
      <c r="F12426" s="149" t="str">
        <f>+VLOOKUP($A12426,mUNICIPIOS!$B$4:$F$343,4,0)</f>
        <v>Agua Blanca</v>
      </c>
      <c r="G12426" s="139" t="str">
        <f t="shared" ref="G12426:K12426" si="12770">+G12388</f>
        <v>06</v>
      </c>
      <c r="H12426" t="str">
        <f t="shared" si="12770"/>
        <v>IGE</v>
      </c>
      <c r="I12426" t="str">
        <f t="shared" si="12770"/>
        <v>Índice de Gestión Estratégica</v>
      </c>
      <c r="J12426" t="str">
        <f t="shared" si="12770"/>
        <v>06-03</v>
      </c>
      <c r="K12426" t="str">
        <f t="shared" si="12770"/>
        <v>Presupuesto de egresos relacionado a competencias municipales que responden a prioridades nacionales de desarrollo.</v>
      </c>
      <c r="L12426" s="150">
        <f>+VLOOKUP($E12426,IGE_2018!$B$8:$Z$347,9,0)</f>
        <v>0.45412356550048855</v>
      </c>
      <c r="M12426" s="142" t="str">
        <f>+VLOOKUP($E12426,IGE_2018!$B$8:$Z$347,10,0)</f>
        <v>Medio</v>
      </c>
    </row>
    <row r="12427" spans="1:13" x14ac:dyDescent="0.3">
      <c r="A12427" s="139">
        <f t="shared" si="12739"/>
        <v>327</v>
      </c>
      <c r="B12427" s="148">
        <f t="shared" si="12741"/>
        <v>33</v>
      </c>
      <c r="D12427" s="149" t="str">
        <f>+VLOOKUP($A12427,mUNICIPIOS!$B$4:$F$343,2,0)</f>
        <v>Jutiapa</v>
      </c>
      <c r="E12427" s="149">
        <f>+VLOOKUP($A12427,mUNICIPIOS!$B$4:$F$343,3,0)</f>
        <v>2204</v>
      </c>
      <c r="F12427" s="149" t="str">
        <f>+VLOOKUP($A12427,mUNICIPIOS!$B$4:$F$343,4,0)</f>
        <v>Agua Blanca</v>
      </c>
      <c r="G12427" s="139" t="str">
        <f t="shared" ref="G12427:K12427" si="12771">+G12389</f>
        <v>06</v>
      </c>
      <c r="H12427" t="str">
        <f t="shared" si="12771"/>
        <v>IGE</v>
      </c>
      <c r="I12427" t="str">
        <f t="shared" si="12771"/>
        <v>Índice de Gestión Estratégica</v>
      </c>
      <c r="J12427" t="str">
        <f t="shared" si="12771"/>
        <v>06-04</v>
      </c>
      <c r="K12427" t="str">
        <f t="shared" si="12771"/>
        <v>Institucionalización de la gestión ordenada del territorio</v>
      </c>
      <c r="L12427" s="150">
        <f>+VLOOKUP($E12427,IGE_2018!$B$8:$Z$347,12,0)</f>
        <v>0.25</v>
      </c>
      <c r="M12427" s="142" t="str">
        <f>+VLOOKUP($E12427,IGE_2018!$B$8:$Z$347,13,0)</f>
        <v>Medio bajo</v>
      </c>
    </row>
    <row r="12428" spans="1:13" x14ac:dyDescent="0.3">
      <c r="A12428" s="139">
        <f t="shared" si="12739"/>
        <v>327</v>
      </c>
      <c r="B12428" s="148">
        <f t="shared" si="12741"/>
        <v>34</v>
      </c>
      <c r="D12428" s="149" t="str">
        <f>+VLOOKUP($A12428,mUNICIPIOS!$B$4:$F$343,2,0)</f>
        <v>Jutiapa</v>
      </c>
      <c r="E12428" s="149">
        <f>+VLOOKUP($A12428,mUNICIPIOS!$B$4:$F$343,3,0)</f>
        <v>2204</v>
      </c>
      <c r="F12428" s="149" t="str">
        <f>+VLOOKUP($A12428,mUNICIPIOS!$B$4:$F$343,4,0)</f>
        <v>Agua Blanca</v>
      </c>
      <c r="G12428" s="139" t="str">
        <f t="shared" ref="G12428:K12428" si="12772">+G12390</f>
        <v>06</v>
      </c>
      <c r="H12428" t="str">
        <f t="shared" si="12772"/>
        <v>IGE</v>
      </c>
      <c r="I12428" t="str">
        <f t="shared" si="12772"/>
        <v>Índice de Gestión Estratégica</v>
      </c>
      <c r="J12428" t="str">
        <f t="shared" si="12772"/>
        <v>06-05</v>
      </c>
      <c r="K12428" t="str">
        <f t="shared" si="12772"/>
        <v>Acciones para la gestión ordenada del territorio</v>
      </c>
      <c r="L12428" s="150">
        <f>+VLOOKUP($E12428,IGE_2018!$B$8:$Z$347,15,0)</f>
        <v>0</v>
      </c>
      <c r="M12428" s="142" t="str">
        <f>+VLOOKUP($E12428,IGE_2018!$B$8:$Z$347,16,0)</f>
        <v>Bajo</v>
      </c>
    </row>
    <row r="12429" spans="1:13" x14ac:dyDescent="0.3">
      <c r="A12429" s="139">
        <f t="shared" si="12739"/>
        <v>327</v>
      </c>
      <c r="B12429" s="148">
        <f t="shared" si="12741"/>
        <v>35</v>
      </c>
      <c r="D12429" s="149" t="str">
        <f>+VLOOKUP($A12429,mUNICIPIOS!$B$4:$F$343,2,0)</f>
        <v>Jutiapa</v>
      </c>
      <c r="E12429" s="149">
        <f>+VLOOKUP($A12429,mUNICIPIOS!$B$4:$F$343,3,0)</f>
        <v>2204</v>
      </c>
      <c r="F12429" s="149" t="str">
        <f>+VLOOKUP($A12429,mUNICIPIOS!$B$4:$F$343,4,0)</f>
        <v>Agua Blanca</v>
      </c>
      <c r="G12429" s="139" t="str">
        <f t="shared" ref="G12429:K12429" si="12773">+G12391</f>
        <v>06</v>
      </c>
      <c r="H12429" t="str">
        <f t="shared" si="12773"/>
        <v>IGE</v>
      </c>
      <c r="I12429" t="str">
        <f t="shared" si="12773"/>
        <v>Índice de Gestión Estratégica</v>
      </c>
      <c r="J12429" t="str">
        <f t="shared" si="12773"/>
        <v>06-06</v>
      </c>
      <c r="K12429" t="str">
        <f t="shared" si="12773"/>
        <v>Gestión de riesgo en la formulación de proyectos derivados de la planificación operativa anual</v>
      </c>
      <c r="L12429" s="150">
        <f>+VLOOKUP($E12429,IGE_2018!$B$8:$Z$347,18,0)</f>
        <v>0</v>
      </c>
      <c r="M12429" s="142" t="str">
        <f>+VLOOKUP($E12429,IGE_2018!$B$8:$Z$347,19,0)</f>
        <v>Bajo</v>
      </c>
    </row>
    <row r="12430" spans="1:13" x14ac:dyDescent="0.3">
      <c r="A12430" s="139">
        <f t="shared" si="12739"/>
        <v>327</v>
      </c>
      <c r="B12430" s="148">
        <f t="shared" si="12741"/>
        <v>36</v>
      </c>
      <c r="D12430" s="149" t="str">
        <f>+VLOOKUP($A12430,mUNICIPIOS!$B$4:$F$343,2,0)</f>
        <v>Jutiapa</v>
      </c>
      <c r="E12430" s="149">
        <f>+VLOOKUP($A12430,mUNICIPIOS!$B$4:$F$343,3,0)</f>
        <v>2204</v>
      </c>
      <c r="F12430" s="149" t="str">
        <f>+VLOOKUP($A12430,mUNICIPIOS!$B$4:$F$343,4,0)</f>
        <v>Agua Blanca</v>
      </c>
      <c r="G12430" s="139" t="str">
        <f t="shared" ref="G12430:K12430" si="12774">+G12392</f>
        <v>06</v>
      </c>
      <c r="H12430" t="str">
        <f t="shared" si="12774"/>
        <v>IGE</v>
      </c>
      <c r="I12430" t="str">
        <f t="shared" si="12774"/>
        <v>Índice de Gestión Estratégica</v>
      </c>
      <c r="J12430" t="str">
        <f t="shared" si="12774"/>
        <v>06-07</v>
      </c>
      <c r="K12430" t="str">
        <f t="shared" si="12774"/>
        <v>Ingresos por servicios ambientales en relación a los ingresos propios sin regalías</v>
      </c>
      <c r="L12430" s="150">
        <f>+VLOOKUP($E12430,IGE_2018!$B$8:$Z$347,21,0)</f>
        <v>4.673944913763884E-2</v>
      </c>
      <c r="M12430" s="142" t="str">
        <f>+VLOOKUP($E12430,IGE_2018!$B$8:$Z$347,22,0)</f>
        <v>Bajo</v>
      </c>
    </row>
    <row r="12431" spans="1:13" x14ac:dyDescent="0.3">
      <c r="A12431" s="139">
        <f t="shared" si="12739"/>
        <v>327</v>
      </c>
      <c r="B12431" s="148">
        <f t="shared" si="12741"/>
        <v>37</v>
      </c>
      <c r="D12431" s="149" t="str">
        <f>+VLOOKUP($A12431,mUNICIPIOS!$B$4:$F$343,2,0)</f>
        <v>Jutiapa</v>
      </c>
      <c r="E12431" s="149">
        <f>+VLOOKUP($A12431,mUNICIPIOS!$B$4:$F$343,3,0)</f>
        <v>2204</v>
      </c>
      <c r="F12431" s="149" t="str">
        <f>+VLOOKUP($A12431,mUNICIPIOS!$B$4:$F$343,4,0)</f>
        <v>Agua Blanca</v>
      </c>
      <c r="G12431" s="139" t="str">
        <f t="shared" ref="G12431:K12431" si="12775">+G12393</f>
        <v>06</v>
      </c>
      <c r="H12431" t="str">
        <f t="shared" si="12775"/>
        <v>IGE</v>
      </c>
      <c r="I12431" t="str">
        <f t="shared" si="12775"/>
        <v>Índice de Gestión Estratégica</v>
      </c>
      <c r="J12431" t="str">
        <f t="shared" si="12775"/>
        <v>INDICE</v>
      </c>
      <c r="K12431">
        <f t="shared" si="12775"/>
        <v>0</v>
      </c>
      <c r="L12431" s="150">
        <f>+VLOOKUP($E12431,IGE_2018!$B$8:$Z$347,24,0)</f>
        <v>0.19570483628888602</v>
      </c>
      <c r="M12431" s="142" t="str">
        <f>+VLOOKUP($E12431,IGE_2018!$B$8:$Z$347,25,0)</f>
        <v>Bajo</v>
      </c>
    </row>
    <row r="12432" spans="1:13" x14ac:dyDescent="0.3">
      <c r="A12432" s="139">
        <f t="shared" si="12739"/>
        <v>327</v>
      </c>
      <c r="B12432" s="148">
        <f t="shared" si="12741"/>
        <v>38</v>
      </c>
      <c r="D12432" s="149" t="str">
        <f>+VLOOKUP($A12432,mUNICIPIOS!$B$4:$F$343,2,0)</f>
        <v>Jutiapa</v>
      </c>
      <c r="E12432" s="149">
        <f>+VLOOKUP($A12432,mUNICIPIOS!$B$4:$F$343,3,0)</f>
        <v>2204</v>
      </c>
      <c r="F12432" s="149" t="str">
        <f>+VLOOKUP($A12432,mUNICIPIOS!$B$4:$F$343,4,0)</f>
        <v>Agua Blanca</v>
      </c>
      <c r="G12432" s="139" t="str">
        <f t="shared" ref="G12432:K12432" si="12776">+G12394</f>
        <v>RANKING</v>
      </c>
      <c r="H12432" t="str">
        <f t="shared" si="12776"/>
        <v>RGM</v>
      </c>
      <c r="I12432" t="str">
        <f t="shared" si="12776"/>
        <v>Ranking de la Gestión Municipal 2018</v>
      </c>
      <c r="J12432" t="str">
        <f t="shared" si="12776"/>
        <v>RANKING</v>
      </c>
      <c r="K12432">
        <f t="shared" si="12776"/>
        <v>0</v>
      </c>
      <c r="L12432" s="151">
        <f>+VLOOKUP($E12432,Resultados_generales!$C$8:$AE$347,27,0)</f>
        <v>0.34904823391147372</v>
      </c>
      <c r="M12432" t="str">
        <f>+VLOOKUP($E12432,Resultados_generales!$C$8:$AE$347,28,0)</f>
        <v>Medio bajo</v>
      </c>
    </row>
    <row r="12433" spans="1:13" x14ac:dyDescent="0.3">
      <c r="A12433" s="139">
        <f t="shared" si="12739"/>
        <v>328</v>
      </c>
      <c r="B12433" s="148">
        <f t="shared" si="12741"/>
        <v>1</v>
      </c>
      <c r="D12433" s="149" t="str">
        <f>+VLOOKUP($A12433,mUNICIPIOS!$B$4:$F$343,2,0)</f>
        <v>Jutiapa</v>
      </c>
      <c r="E12433" s="149">
        <f>+VLOOKUP($A12433,mUNICIPIOS!$B$4:$F$343,3,0)</f>
        <v>2205</v>
      </c>
      <c r="F12433" s="149" t="str">
        <f>+VLOOKUP($A12433,mUNICIPIOS!$B$4:$F$343,4,0)</f>
        <v>Asunción Mita</v>
      </c>
      <c r="G12433" s="139" t="str">
        <f t="shared" ref="G12433:K12433" si="12777">+G12395</f>
        <v>01</v>
      </c>
      <c r="H12433" t="str">
        <f t="shared" si="12777"/>
        <v>IPC</v>
      </c>
      <c r="I12433" t="str">
        <f t="shared" si="12777"/>
        <v>Índice de Participación Ciudadana</v>
      </c>
      <c r="J12433" t="str">
        <f t="shared" si="12777"/>
        <v>01-01</v>
      </c>
      <c r="K12433" t="str">
        <f t="shared" si="12777"/>
        <v>Número de reuniones del COMUDE en el año de la medición.</v>
      </c>
      <c r="L12433" s="150">
        <f>+VLOOKUP($E12433,IPC_2018!$B$8:$T$347,3,0)</f>
        <v>0.66666666666666663</v>
      </c>
      <c r="M12433" s="142" t="str">
        <f>+VLOOKUP($E12433,IPC_2018!$B$8:$T$347,4,0)</f>
        <v>Medio alto</v>
      </c>
    </row>
    <row r="12434" spans="1:13" x14ac:dyDescent="0.3">
      <c r="A12434" s="139">
        <f t="shared" si="12739"/>
        <v>328</v>
      </c>
      <c r="B12434" s="148">
        <f t="shared" si="12741"/>
        <v>2</v>
      </c>
      <c r="D12434" s="149" t="str">
        <f>+VLOOKUP($A12434,mUNICIPIOS!$B$4:$F$343,2,0)</f>
        <v>Jutiapa</v>
      </c>
      <c r="E12434" s="149">
        <f>+VLOOKUP($A12434,mUNICIPIOS!$B$4:$F$343,3,0)</f>
        <v>2205</v>
      </c>
      <c r="F12434" s="149" t="str">
        <f>+VLOOKUP($A12434,mUNICIPIOS!$B$4:$F$343,4,0)</f>
        <v>Asunción Mita</v>
      </c>
      <c r="G12434" s="139" t="str">
        <f t="shared" ref="G12434:K12434" si="12778">+G12396</f>
        <v>01</v>
      </c>
      <c r="H12434" t="str">
        <f t="shared" si="12778"/>
        <v>IPC</v>
      </c>
      <c r="I12434" t="str">
        <f t="shared" si="12778"/>
        <v>Índice de Participación Ciudadana</v>
      </c>
      <c r="J12434" t="str">
        <f t="shared" si="12778"/>
        <v>01-02</v>
      </c>
      <c r="K12434" t="str">
        <f t="shared" si="12778"/>
        <v>Participación de Alcaldes, Concejales y Síndicos determinados o designados en el COMUDE</v>
      </c>
      <c r="L12434" s="150">
        <f>+VLOOKUP($E12434,IPC_2018!$B$8:$T$347,6,0)</f>
        <v>0.71875</v>
      </c>
      <c r="M12434" s="142" t="str">
        <f>+VLOOKUP($E12434,IPC_2018!$B$8:$T$347,7,0)</f>
        <v>Medio alto</v>
      </c>
    </row>
    <row r="12435" spans="1:13" x14ac:dyDescent="0.3">
      <c r="A12435" s="139">
        <f t="shared" si="12739"/>
        <v>328</v>
      </c>
      <c r="B12435" s="148">
        <f t="shared" si="12741"/>
        <v>3</v>
      </c>
      <c r="D12435" s="149" t="str">
        <f>+VLOOKUP($A12435,mUNICIPIOS!$B$4:$F$343,2,0)</f>
        <v>Jutiapa</v>
      </c>
      <c r="E12435" s="149">
        <f>+VLOOKUP($A12435,mUNICIPIOS!$B$4:$F$343,3,0)</f>
        <v>2205</v>
      </c>
      <c r="F12435" s="149" t="str">
        <f>+VLOOKUP($A12435,mUNICIPIOS!$B$4:$F$343,4,0)</f>
        <v>Asunción Mita</v>
      </c>
      <c r="G12435" s="139" t="str">
        <f t="shared" ref="G12435:K12435" si="12779">+G12397</f>
        <v>01</v>
      </c>
      <c r="H12435" t="str">
        <f t="shared" si="12779"/>
        <v>IPC</v>
      </c>
      <c r="I12435" t="str">
        <f t="shared" si="12779"/>
        <v>Índice de Participación Ciudadana</v>
      </c>
      <c r="J12435" t="str">
        <f t="shared" si="12779"/>
        <v>01-03</v>
      </c>
      <c r="K12435" t="str">
        <f t="shared" si="12779"/>
        <v>Participación  de organizaciones de jóvenes, mujeres, pueblos mayas, xincas, garífunas, y otras organizaciones en el Comude</v>
      </c>
      <c r="L12435" s="150">
        <f>+VLOOKUP($E12435,IPC_2018!$B$8:$T$347,9,0)</f>
        <v>0.13698630136986301</v>
      </c>
      <c r="M12435" s="142" t="str">
        <f>+VLOOKUP($E12435,IPC_2018!$B$8:$T$347,10,0)</f>
        <v>Bajo</v>
      </c>
    </row>
    <row r="12436" spans="1:13" x14ac:dyDescent="0.3">
      <c r="A12436" s="139">
        <f t="shared" si="12739"/>
        <v>328</v>
      </c>
      <c r="B12436" s="148">
        <f t="shared" si="12741"/>
        <v>4</v>
      </c>
      <c r="D12436" s="149" t="str">
        <f>+VLOOKUP($A12436,mUNICIPIOS!$B$4:$F$343,2,0)</f>
        <v>Jutiapa</v>
      </c>
      <c r="E12436" s="149">
        <f>+VLOOKUP($A12436,mUNICIPIOS!$B$4:$F$343,3,0)</f>
        <v>2205</v>
      </c>
      <c r="F12436" s="149" t="str">
        <f>+VLOOKUP($A12436,mUNICIPIOS!$B$4:$F$343,4,0)</f>
        <v>Asunción Mita</v>
      </c>
      <c r="G12436" s="139" t="str">
        <f t="shared" ref="G12436:K12436" si="12780">+G12398</f>
        <v>01</v>
      </c>
      <c r="H12436" t="str">
        <f t="shared" si="12780"/>
        <v>IPC</v>
      </c>
      <c r="I12436" t="str">
        <f t="shared" si="12780"/>
        <v>Índice de Participación Ciudadana</v>
      </c>
      <c r="J12436" t="str">
        <f t="shared" si="12780"/>
        <v>01-04</v>
      </c>
      <c r="K12436" t="str">
        <f t="shared" si="12780"/>
        <v>Representatividad territorial del Comude.</v>
      </c>
      <c r="L12436" s="150">
        <f>+VLOOKUP($E12436,IPC_2018!$B$8:$T$347,12,0)</f>
        <v>0.47725000000000001</v>
      </c>
      <c r="M12436" s="142" t="str">
        <f>+VLOOKUP($E12436,IPC_2018!$B$8:$T$347,13,0)</f>
        <v>Medio</v>
      </c>
    </row>
    <row r="12437" spans="1:13" x14ac:dyDescent="0.3">
      <c r="A12437" s="139">
        <f t="shared" si="12739"/>
        <v>328</v>
      </c>
      <c r="B12437" s="148">
        <f t="shared" si="12741"/>
        <v>5</v>
      </c>
      <c r="D12437" s="149" t="str">
        <f>+VLOOKUP($A12437,mUNICIPIOS!$B$4:$F$343,2,0)</f>
        <v>Jutiapa</v>
      </c>
      <c r="E12437" s="149">
        <f>+VLOOKUP($A12437,mUNICIPIOS!$B$4:$F$343,3,0)</f>
        <v>2205</v>
      </c>
      <c r="F12437" s="149" t="str">
        <f>+VLOOKUP($A12437,mUNICIPIOS!$B$4:$F$343,4,0)</f>
        <v>Asunción Mita</v>
      </c>
      <c r="G12437" s="139" t="str">
        <f t="shared" ref="G12437:K12437" si="12781">+G12399</f>
        <v>01</v>
      </c>
      <c r="H12437" t="str">
        <f t="shared" si="12781"/>
        <v>IPC</v>
      </c>
      <c r="I12437" t="str">
        <f t="shared" si="12781"/>
        <v>Índice de Participación Ciudadana</v>
      </c>
      <c r="J12437" t="str">
        <f t="shared" si="12781"/>
        <v>01-05</v>
      </c>
      <c r="K12437" t="str">
        <f t="shared" si="12781"/>
        <v>Funcionamiento del Comude</v>
      </c>
      <c r="L12437" s="150">
        <f>+VLOOKUP($E12437,IPC_2018!$B$8:$T$347,15,0)</f>
        <v>0.15901060076290127</v>
      </c>
      <c r="M12437" s="142" t="str">
        <f>+VLOOKUP($E12437,IPC_2018!$B$8:$T$347,16,0)</f>
        <v>Bajo</v>
      </c>
    </row>
    <row r="12438" spans="1:13" x14ac:dyDescent="0.3">
      <c r="A12438" s="139">
        <f t="shared" si="12739"/>
        <v>328</v>
      </c>
      <c r="B12438" s="148">
        <f t="shared" si="12741"/>
        <v>6</v>
      </c>
      <c r="D12438" s="149" t="str">
        <f>+VLOOKUP($A12438,mUNICIPIOS!$B$4:$F$343,2,0)</f>
        <v>Jutiapa</v>
      </c>
      <c r="E12438" s="149">
        <f>+VLOOKUP($A12438,mUNICIPIOS!$B$4:$F$343,3,0)</f>
        <v>2205</v>
      </c>
      <c r="F12438" s="149" t="str">
        <f>+VLOOKUP($A12438,mUNICIPIOS!$B$4:$F$343,4,0)</f>
        <v>Asunción Mita</v>
      </c>
      <c r="G12438" s="139" t="str">
        <f t="shared" ref="G12438:K12438" si="12782">+G12400</f>
        <v>01</v>
      </c>
      <c r="H12438" t="str">
        <f t="shared" si="12782"/>
        <v>IPC</v>
      </c>
      <c r="I12438" t="str">
        <f t="shared" si="12782"/>
        <v>Índice de Participación Ciudadana</v>
      </c>
      <c r="J12438" t="str">
        <f t="shared" si="12782"/>
        <v>INDICE</v>
      </c>
      <c r="K12438">
        <f t="shared" si="12782"/>
        <v>0</v>
      </c>
      <c r="L12438" s="150">
        <f>+VLOOKUP($E12438,IPC_2018!$B$8:$T$347,18,0)</f>
        <v>0.48916411865324794</v>
      </c>
      <c r="M12438" s="142" t="str">
        <f>+VLOOKUP($E12438,IPC_2018!$B$8:$T$347,19,0)</f>
        <v>Medio</v>
      </c>
    </row>
    <row r="12439" spans="1:13" x14ac:dyDescent="0.3">
      <c r="A12439" s="139">
        <f t="shared" si="12739"/>
        <v>328</v>
      </c>
      <c r="B12439" s="148">
        <f t="shared" si="12741"/>
        <v>7</v>
      </c>
      <c r="D12439" s="149" t="str">
        <f>+VLOOKUP($A12439,mUNICIPIOS!$B$4:$F$343,2,0)</f>
        <v>Jutiapa</v>
      </c>
      <c r="E12439" s="149">
        <f>+VLOOKUP($A12439,mUNICIPIOS!$B$4:$F$343,3,0)</f>
        <v>2205</v>
      </c>
      <c r="F12439" s="149" t="str">
        <f>+VLOOKUP($A12439,mUNICIPIOS!$B$4:$F$343,4,0)</f>
        <v>Asunción Mita</v>
      </c>
      <c r="G12439" s="139" t="str">
        <f t="shared" ref="G12439:K12439" si="12783">+G12401</f>
        <v>02</v>
      </c>
      <c r="H12439" t="str">
        <f t="shared" si="12783"/>
        <v>IIC</v>
      </c>
      <c r="I12439" t="str">
        <f t="shared" si="12783"/>
        <v>Índice de Información a la Ciudadanía</v>
      </c>
      <c r="J12439" t="str">
        <f t="shared" si="12783"/>
        <v>02-01</v>
      </c>
      <c r="K12439" t="str">
        <f t="shared" si="12783"/>
        <v>Rendición de cuentas cuatrimestral y anual al Comude enfocadas en resultados.</v>
      </c>
      <c r="L12439" s="150">
        <f>+VLOOKUP($E12439,IIC_2018!$B$8:$Q$347,3,0)</f>
        <v>0</v>
      </c>
      <c r="M12439" s="142" t="str">
        <f>+VLOOKUP($E12439,IIC_2018!$B$8:$Q$347,4,0)</f>
        <v>Bajo</v>
      </c>
    </row>
    <row r="12440" spans="1:13" x14ac:dyDescent="0.3">
      <c r="A12440" s="139">
        <f t="shared" si="12739"/>
        <v>328</v>
      </c>
      <c r="B12440" s="148">
        <f t="shared" si="12741"/>
        <v>8</v>
      </c>
      <c r="D12440" s="149" t="str">
        <f>+VLOOKUP($A12440,mUNICIPIOS!$B$4:$F$343,2,0)</f>
        <v>Jutiapa</v>
      </c>
      <c r="E12440" s="149">
        <f>+VLOOKUP($A12440,mUNICIPIOS!$B$4:$F$343,3,0)</f>
        <v>2205</v>
      </c>
      <c r="F12440" s="149" t="str">
        <f>+VLOOKUP($A12440,mUNICIPIOS!$B$4:$F$343,4,0)</f>
        <v>Asunción Mita</v>
      </c>
      <c r="G12440" s="139" t="str">
        <f t="shared" ref="G12440:K12440" si="12784">+G12402</f>
        <v>02</v>
      </c>
      <c r="H12440" t="str">
        <f t="shared" si="12784"/>
        <v>IIC</v>
      </c>
      <c r="I12440" t="str">
        <f t="shared" si="12784"/>
        <v>Índice de Información a la Ciudadanía</v>
      </c>
      <c r="J12440" t="str">
        <f t="shared" si="12784"/>
        <v>02-02</v>
      </c>
      <c r="K12440" t="str">
        <f t="shared" si="12784"/>
        <v>Información presupuestaria y otra información brindada a la ciudadanía disponible en medios locales de comunicación.</v>
      </c>
      <c r="L12440" s="150">
        <f>+VLOOKUP($E12440,IIC_2018!$B$8:$Q$347,6,0)</f>
        <v>1</v>
      </c>
      <c r="M12440" s="142" t="str">
        <f>+VLOOKUP($E12440,IIC_2018!$B$8:$Q$347,7,0)</f>
        <v>Alto</v>
      </c>
    </row>
    <row r="12441" spans="1:13" x14ac:dyDescent="0.3">
      <c r="A12441" s="139">
        <f t="shared" si="12739"/>
        <v>328</v>
      </c>
      <c r="B12441" s="148">
        <f t="shared" si="12741"/>
        <v>9</v>
      </c>
      <c r="D12441" s="149" t="str">
        <f>+VLOOKUP($A12441,mUNICIPIOS!$B$4:$F$343,2,0)</f>
        <v>Jutiapa</v>
      </c>
      <c r="E12441" s="149">
        <f>+VLOOKUP($A12441,mUNICIPIOS!$B$4:$F$343,3,0)</f>
        <v>2205</v>
      </c>
      <c r="F12441" s="149" t="str">
        <f>+VLOOKUP($A12441,mUNICIPIOS!$B$4:$F$343,4,0)</f>
        <v>Asunción Mita</v>
      </c>
      <c r="G12441" s="139" t="str">
        <f t="shared" ref="G12441:K12441" si="12785">+G12403</f>
        <v>02</v>
      </c>
      <c r="H12441" t="str">
        <f t="shared" si="12785"/>
        <v>IIC</v>
      </c>
      <c r="I12441" t="str">
        <f t="shared" si="12785"/>
        <v>Índice de Información a la Ciudadanía</v>
      </c>
      <c r="J12441" t="str">
        <f t="shared" si="12785"/>
        <v>02-03</v>
      </c>
      <c r="K12441" t="str">
        <f t="shared" si="12785"/>
        <v>Información pública de oficio actualizada y disponible de acuerdo a la LAIP y uso de internet.</v>
      </c>
      <c r="L12441" s="150">
        <f>+VLOOKUP($E12441,IIC_2018!$B$8:$Q$347,9,0)</f>
        <v>0.79999999999999993</v>
      </c>
      <c r="M12441" s="142" t="str">
        <f>+VLOOKUP($E12441,IIC_2018!$B$8:$Q$347,10,0)</f>
        <v>Medio alto</v>
      </c>
    </row>
    <row r="12442" spans="1:13" x14ac:dyDescent="0.3">
      <c r="A12442" s="139">
        <f t="shared" si="12739"/>
        <v>328</v>
      </c>
      <c r="B12442" s="148">
        <f t="shared" si="12741"/>
        <v>10</v>
      </c>
      <c r="D12442" s="149" t="str">
        <f>+VLOOKUP($A12442,mUNICIPIOS!$B$4:$F$343,2,0)</f>
        <v>Jutiapa</v>
      </c>
      <c r="E12442" s="149">
        <f>+VLOOKUP($A12442,mUNICIPIOS!$B$4:$F$343,3,0)</f>
        <v>2205</v>
      </c>
      <c r="F12442" s="149" t="str">
        <f>+VLOOKUP($A12442,mUNICIPIOS!$B$4:$F$343,4,0)</f>
        <v>Asunción Mita</v>
      </c>
      <c r="G12442" s="139" t="str">
        <f t="shared" ref="G12442:K12442" si="12786">+G12404</f>
        <v>02</v>
      </c>
      <c r="H12442" t="str">
        <f t="shared" si="12786"/>
        <v>IIC</v>
      </c>
      <c r="I12442" t="str">
        <f t="shared" si="12786"/>
        <v>Índice de Información a la Ciudadanía</v>
      </c>
      <c r="J12442" t="str">
        <f t="shared" si="12786"/>
        <v>02-04</v>
      </c>
      <c r="K12442" t="str">
        <f t="shared" si="12786"/>
        <v>Relación del monto contratado por medio de Guate compras con el total del presupuesto de egresos vigente.</v>
      </c>
      <c r="L12442" s="150">
        <f>+VLOOKUP($E12442,IIC_2018!$B$8:$Q$347,12,0)</f>
        <v>0.34812508745922427</v>
      </c>
      <c r="M12442" s="142" t="str">
        <f>+VLOOKUP($E12442,IIC_2018!$B$8:$Q$347,13,0)</f>
        <v>Medio bajo</v>
      </c>
    </row>
    <row r="12443" spans="1:13" x14ac:dyDescent="0.3">
      <c r="A12443" s="139">
        <f t="shared" si="12739"/>
        <v>328</v>
      </c>
      <c r="B12443" s="148">
        <f t="shared" si="12741"/>
        <v>11</v>
      </c>
      <c r="D12443" s="149" t="str">
        <f>+VLOOKUP($A12443,mUNICIPIOS!$B$4:$F$343,2,0)</f>
        <v>Jutiapa</v>
      </c>
      <c r="E12443" s="149">
        <f>+VLOOKUP($A12443,mUNICIPIOS!$B$4:$F$343,3,0)</f>
        <v>2205</v>
      </c>
      <c r="F12443" s="149" t="str">
        <f>+VLOOKUP($A12443,mUNICIPIOS!$B$4:$F$343,4,0)</f>
        <v>Asunción Mita</v>
      </c>
      <c r="G12443" s="139" t="str">
        <f t="shared" ref="G12443:K12443" si="12787">+G12405</f>
        <v>02</v>
      </c>
      <c r="H12443" t="str">
        <f t="shared" si="12787"/>
        <v>IIC</v>
      </c>
      <c r="I12443" t="str">
        <f t="shared" si="12787"/>
        <v>Índice de Información a la Ciudadanía</v>
      </c>
      <c r="J12443" t="str">
        <f t="shared" si="12787"/>
        <v>INDICE</v>
      </c>
      <c r="K12443">
        <f t="shared" si="12787"/>
        <v>0</v>
      </c>
      <c r="L12443" s="150">
        <f>+VLOOKUP($E12443,IIC_2018!$B$8:$Q$347,15,0)</f>
        <v>0.53703127186480604</v>
      </c>
      <c r="M12443" s="142" t="str">
        <f>+VLOOKUP($E12443,IIC_2018!$B$8:$Q$347,16,0)</f>
        <v>Medio</v>
      </c>
    </row>
    <row r="12444" spans="1:13" x14ac:dyDescent="0.3">
      <c r="A12444" s="139">
        <f t="shared" si="12739"/>
        <v>328</v>
      </c>
      <c r="B12444" s="148">
        <f t="shared" si="12741"/>
        <v>12</v>
      </c>
      <c r="D12444" s="149" t="str">
        <f>+VLOOKUP($A12444,mUNICIPIOS!$B$4:$F$343,2,0)</f>
        <v>Jutiapa</v>
      </c>
      <c r="E12444" s="149">
        <f>+VLOOKUP($A12444,mUNICIPIOS!$B$4:$F$343,3,0)</f>
        <v>2205</v>
      </c>
      <c r="F12444" s="149" t="str">
        <f>+VLOOKUP($A12444,mUNICIPIOS!$B$4:$F$343,4,0)</f>
        <v>Asunción Mita</v>
      </c>
      <c r="G12444" s="139" t="str">
        <f t="shared" ref="G12444:K12444" si="12788">+G12406</f>
        <v>03</v>
      </c>
      <c r="H12444" t="str">
        <f t="shared" si="12788"/>
        <v>ISP</v>
      </c>
      <c r="I12444" t="str">
        <f t="shared" si="12788"/>
        <v>Índice de Servicios Públicos</v>
      </c>
      <c r="J12444" t="str">
        <f t="shared" si="12788"/>
        <v>03-01</v>
      </c>
      <c r="K12444" t="str">
        <f t="shared" si="12788"/>
        <v>Cobertura del servicio público de agua</v>
      </c>
      <c r="L12444" s="150">
        <f>+VLOOKUP($E12444,ISP_2018!$B$8:$T$347,3,0)</f>
        <v>0.37282476080395555</v>
      </c>
      <c r="M12444" s="142" t="str">
        <f>+VLOOKUP($E12444,ISP_2018!$B$8:$T$347,4,0)</f>
        <v>Medio bajo</v>
      </c>
    </row>
    <row r="12445" spans="1:13" x14ac:dyDescent="0.3">
      <c r="A12445" s="139">
        <f t="shared" si="12739"/>
        <v>328</v>
      </c>
      <c r="B12445" s="148">
        <f t="shared" si="12741"/>
        <v>13</v>
      </c>
      <c r="D12445" s="149" t="str">
        <f>+VLOOKUP($A12445,mUNICIPIOS!$B$4:$F$343,2,0)</f>
        <v>Jutiapa</v>
      </c>
      <c r="E12445" s="149">
        <f>+VLOOKUP($A12445,mUNICIPIOS!$B$4:$F$343,3,0)</f>
        <v>2205</v>
      </c>
      <c r="F12445" s="149" t="str">
        <f>+VLOOKUP($A12445,mUNICIPIOS!$B$4:$F$343,4,0)</f>
        <v>Asunción Mita</v>
      </c>
      <c r="G12445" s="139" t="str">
        <f t="shared" ref="G12445:K12445" si="12789">+G12407</f>
        <v>03</v>
      </c>
      <c r="H12445" t="str">
        <f t="shared" si="12789"/>
        <v>ISP</v>
      </c>
      <c r="I12445" t="str">
        <f t="shared" si="12789"/>
        <v>Índice de Servicios Públicos</v>
      </c>
      <c r="J12445" t="str">
        <f t="shared" si="12789"/>
        <v>03-02</v>
      </c>
      <c r="K12445" t="str">
        <f t="shared" si="12789"/>
        <v>Control de la calidad del servicio público de agua</v>
      </c>
      <c r="L12445" s="150">
        <f>+VLOOKUP($E12445,ISP_2018!$B$8:$T$347,6,0)</f>
        <v>0</v>
      </c>
      <c r="M12445" s="142" t="str">
        <f>+VLOOKUP($E12445,ISP_2018!$B$8:$T$347,7,0)</f>
        <v>Bajo</v>
      </c>
    </row>
    <row r="12446" spans="1:13" x14ac:dyDescent="0.3">
      <c r="A12446" s="139">
        <f t="shared" si="12739"/>
        <v>328</v>
      </c>
      <c r="B12446" s="148">
        <f t="shared" si="12741"/>
        <v>14</v>
      </c>
      <c r="D12446" s="149" t="str">
        <f>+VLOOKUP($A12446,mUNICIPIOS!$B$4:$F$343,2,0)</f>
        <v>Jutiapa</v>
      </c>
      <c r="E12446" s="149">
        <f>+VLOOKUP($A12446,mUNICIPIOS!$B$4:$F$343,3,0)</f>
        <v>2205</v>
      </c>
      <c r="F12446" s="149" t="str">
        <f>+VLOOKUP($A12446,mUNICIPIOS!$B$4:$F$343,4,0)</f>
        <v>Asunción Mita</v>
      </c>
      <c r="G12446" s="139" t="str">
        <f t="shared" ref="G12446:K12446" si="12790">+G12408</f>
        <v>03</v>
      </c>
      <c r="H12446" t="str">
        <f t="shared" si="12790"/>
        <v>ISP</v>
      </c>
      <c r="I12446" t="str">
        <f t="shared" si="12790"/>
        <v>Índice de Servicios Públicos</v>
      </c>
      <c r="J12446" t="str">
        <f t="shared" si="12790"/>
        <v>03-03</v>
      </c>
      <c r="K12446" t="str">
        <f t="shared" si="12790"/>
        <v>Disposición  y tratamiento  de aguas residuales</v>
      </c>
      <c r="L12446" s="150">
        <f>+VLOOKUP($E12446,ISP_2018!$B$8:$T$347,9,0)</f>
        <v>0</v>
      </c>
      <c r="M12446" s="142" t="str">
        <f>+VLOOKUP($E12446,ISP_2018!$B$8:$T$347,10,0)</f>
        <v>Bajo</v>
      </c>
    </row>
    <row r="12447" spans="1:13" x14ac:dyDescent="0.3">
      <c r="A12447" s="139">
        <f t="shared" si="12739"/>
        <v>328</v>
      </c>
      <c r="B12447" s="148">
        <f t="shared" si="12741"/>
        <v>15</v>
      </c>
      <c r="D12447" s="149" t="str">
        <f>+VLOOKUP($A12447,mUNICIPIOS!$B$4:$F$343,2,0)</f>
        <v>Jutiapa</v>
      </c>
      <c r="E12447" s="149">
        <f>+VLOOKUP($A12447,mUNICIPIOS!$B$4:$F$343,3,0)</f>
        <v>2205</v>
      </c>
      <c r="F12447" s="149" t="str">
        <f>+VLOOKUP($A12447,mUNICIPIOS!$B$4:$F$343,4,0)</f>
        <v>Asunción Mita</v>
      </c>
      <c r="G12447" s="139" t="str">
        <f t="shared" ref="G12447:K12447" si="12791">+G12409</f>
        <v>03</v>
      </c>
      <c r="H12447" t="str">
        <f t="shared" si="12791"/>
        <v>ISP</v>
      </c>
      <c r="I12447" t="str">
        <f t="shared" si="12791"/>
        <v>Índice de Servicios Públicos</v>
      </c>
      <c r="J12447" t="str">
        <f t="shared" si="12791"/>
        <v>03-04</v>
      </c>
      <c r="K12447" t="str">
        <f t="shared" si="12791"/>
        <v>Gestión y manejo de los residuos y desechos sólidos</v>
      </c>
      <c r="L12447" s="150">
        <f>+VLOOKUP($E12447,ISP_2018!$B$8:$T$347,12,0)</f>
        <v>0</v>
      </c>
      <c r="M12447" s="142" t="str">
        <f>+VLOOKUP($E12447,ISP_2018!$B$8:$T$347,13,0)</f>
        <v>Bajo</v>
      </c>
    </row>
    <row r="12448" spans="1:13" x14ac:dyDescent="0.3">
      <c r="A12448" s="139">
        <f t="shared" si="12739"/>
        <v>328</v>
      </c>
      <c r="B12448" s="148">
        <f t="shared" si="12741"/>
        <v>16</v>
      </c>
      <c r="D12448" s="149" t="str">
        <f>+VLOOKUP($A12448,mUNICIPIOS!$B$4:$F$343,2,0)</f>
        <v>Jutiapa</v>
      </c>
      <c r="E12448" s="149">
        <f>+VLOOKUP($A12448,mUNICIPIOS!$B$4:$F$343,3,0)</f>
        <v>2205</v>
      </c>
      <c r="F12448" s="149" t="str">
        <f>+VLOOKUP($A12448,mUNICIPIOS!$B$4:$F$343,4,0)</f>
        <v>Asunción Mita</v>
      </c>
      <c r="G12448" s="139" t="str">
        <f t="shared" ref="G12448:K12448" si="12792">+G12410</f>
        <v>03</v>
      </c>
      <c r="H12448" t="str">
        <f t="shared" si="12792"/>
        <v>ISP</v>
      </c>
      <c r="I12448" t="str">
        <f t="shared" si="12792"/>
        <v>Índice de Servicios Públicos</v>
      </c>
      <c r="J12448" t="str">
        <f t="shared" si="12792"/>
        <v>03-05</v>
      </c>
      <c r="K12448" t="str">
        <f t="shared" si="12792"/>
        <v>Gestión de servicios públicos municipales</v>
      </c>
      <c r="L12448" s="150">
        <f>+VLOOKUP($E12448,ISP_2018!$B$8:$T$347,15,0)</f>
        <v>0.27419354838709675</v>
      </c>
      <c r="M12448" s="142" t="str">
        <f>+VLOOKUP($E12448,ISP_2018!$B$8:$T$347,16,0)</f>
        <v>Medio bajo</v>
      </c>
    </row>
    <row r="12449" spans="1:13" x14ac:dyDescent="0.3">
      <c r="A12449" s="139">
        <f t="shared" si="12739"/>
        <v>328</v>
      </c>
      <c r="B12449" s="148">
        <f t="shared" si="12741"/>
        <v>17</v>
      </c>
      <c r="D12449" s="149" t="str">
        <f>+VLOOKUP($A12449,mUNICIPIOS!$B$4:$F$343,2,0)</f>
        <v>Jutiapa</v>
      </c>
      <c r="E12449" s="149">
        <f>+VLOOKUP($A12449,mUNICIPIOS!$B$4:$F$343,3,0)</f>
        <v>2205</v>
      </c>
      <c r="F12449" s="149" t="str">
        <f>+VLOOKUP($A12449,mUNICIPIOS!$B$4:$F$343,4,0)</f>
        <v>Asunción Mita</v>
      </c>
      <c r="G12449" s="139" t="str">
        <f t="shared" ref="G12449:K12449" si="12793">+G12411</f>
        <v>03</v>
      </c>
      <c r="H12449" t="str">
        <f t="shared" si="12793"/>
        <v>ISP</v>
      </c>
      <c r="I12449" t="str">
        <f t="shared" si="12793"/>
        <v>Índice de Servicios Públicos</v>
      </c>
      <c r="J12449" t="str">
        <f t="shared" si="12793"/>
        <v>INDICE</v>
      </c>
      <c r="K12449">
        <f t="shared" si="12793"/>
        <v>0</v>
      </c>
      <c r="L12449" s="150">
        <f>+VLOOKUP($E12449,ISP_2018!$B$8:$T$347,18,0)</f>
        <v>9.2121185757814916E-2</v>
      </c>
      <c r="M12449" s="142" t="str">
        <f>+VLOOKUP($E12449,ISP_2018!$B$8:$T$347,19,0)</f>
        <v>Bajo</v>
      </c>
    </row>
    <row r="12450" spans="1:13" x14ac:dyDescent="0.3">
      <c r="A12450" s="139">
        <f t="shared" si="12739"/>
        <v>328</v>
      </c>
      <c r="B12450" s="148">
        <f t="shared" si="12741"/>
        <v>18</v>
      </c>
      <c r="D12450" s="149" t="str">
        <f>+VLOOKUP($A12450,mUNICIPIOS!$B$4:$F$343,2,0)</f>
        <v>Jutiapa</v>
      </c>
      <c r="E12450" s="149">
        <f>+VLOOKUP($A12450,mUNICIPIOS!$B$4:$F$343,3,0)</f>
        <v>2205</v>
      </c>
      <c r="F12450" s="149" t="str">
        <f>+VLOOKUP($A12450,mUNICIPIOS!$B$4:$F$343,4,0)</f>
        <v>Asunción Mita</v>
      </c>
      <c r="G12450" s="139" t="str">
        <f t="shared" ref="G12450:K12450" si="12794">+G12412</f>
        <v>04</v>
      </c>
      <c r="H12450" t="str">
        <f t="shared" si="12794"/>
        <v>IGA</v>
      </c>
      <c r="I12450" t="str">
        <f t="shared" si="12794"/>
        <v>Índice de Gestión Administrativa</v>
      </c>
      <c r="J12450" t="str">
        <f t="shared" si="12794"/>
        <v>04-01</v>
      </c>
      <c r="K12450" t="str">
        <f t="shared" si="12794"/>
        <v>Existencia de elementos de atención municipal orientada al vecino</v>
      </c>
      <c r="L12450" s="150">
        <f>+VLOOKUP($E12450,IGA_2018!$B$8:$N$347,3,0)</f>
        <v>0</v>
      </c>
      <c r="M12450" s="142" t="str">
        <f>+VLOOKUP($E12450,IGA_2018!$B$8:$N$347,4,0)</f>
        <v>Bajo</v>
      </c>
    </row>
    <row r="12451" spans="1:13" x14ac:dyDescent="0.3">
      <c r="A12451" s="139">
        <f t="shared" si="12739"/>
        <v>328</v>
      </c>
      <c r="B12451" s="148">
        <f t="shared" si="12741"/>
        <v>19</v>
      </c>
      <c r="D12451" s="149" t="str">
        <f>+VLOOKUP($A12451,mUNICIPIOS!$B$4:$F$343,2,0)</f>
        <v>Jutiapa</v>
      </c>
      <c r="E12451" s="149">
        <f>+VLOOKUP($A12451,mUNICIPIOS!$B$4:$F$343,3,0)</f>
        <v>2205</v>
      </c>
      <c r="F12451" s="149" t="str">
        <f>+VLOOKUP($A12451,mUNICIPIOS!$B$4:$F$343,4,0)</f>
        <v>Asunción Mita</v>
      </c>
      <c r="G12451" s="139" t="str">
        <f t="shared" ref="G12451:K12451" si="12795">+G12413</f>
        <v>04</v>
      </c>
      <c r="H12451" t="str">
        <f t="shared" si="12795"/>
        <v>IGA</v>
      </c>
      <c r="I12451" t="str">
        <f t="shared" si="12795"/>
        <v>Índice de Gestión Administrativa</v>
      </c>
      <c r="J12451" t="str">
        <f t="shared" si="12795"/>
        <v>04-02</v>
      </c>
      <c r="K12451" t="str">
        <f t="shared" si="12795"/>
        <v>Gestión del recurso humano.</v>
      </c>
      <c r="L12451" s="150">
        <f>+VLOOKUP($E12451,IGA_2018!$B$8:$N$347,6,0)</f>
        <v>0.49549317537986109</v>
      </c>
      <c r="M12451" s="142" t="str">
        <f>+VLOOKUP($E12451,IGA_2018!$B$8:$N$347,7,0)</f>
        <v>Medio</v>
      </c>
    </row>
    <row r="12452" spans="1:13" x14ac:dyDescent="0.3">
      <c r="A12452" s="139">
        <f t="shared" si="12739"/>
        <v>328</v>
      </c>
      <c r="B12452" s="148">
        <f t="shared" si="12741"/>
        <v>20</v>
      </c>
      <c r="D12452" s="149" t="str">
        <f>+VLOOKUP($A12452,mUNICIPIOS!$B$4:$F$343,2,0)</f>
        <v>Jutiapa</v>
      </c>
      <c r="E12452" s="149">
        <f>+VLOOKUP($A12452,mUNICIPIOS!$B$4:$F$343,3,0)</f>
        <v>2205</v>
      </c>
      <c r="F12452" s="149" t="str">
        <f>+VLOOKUP($A12452,mUNICIPIOS!$B$4:$F$343,4,0)</f>
        <v>Asunción Mita</v>
      </c>
      <c r="G12452" s="139" t="str">
        <f t="shared" ref="G12452:K12452" si="12796">+G12414</f>
        <v>04</v>
      </c>
      <c r="H12452" t="str">
        <f t="shared" si="12796"/>
        <v>IGA</v>
      </c>
      <c r="I12452" t="str">
        <f t="shared" si="12796"/>
        <v>Índice de Gestión Administrativa</v>
      </c>
      <c r="J12452" t="str">
        <f t="shared" si="12796"/>
        <v>04-03</v>
      </c>
      <c r="K12452" t="str">
        <f t="shared" si="12796"/>
        <v>Existencia de oficinas municipales con instrumentos de gestión.</v>
      </c>
      <c r="L12452" s="150">
        <f>+VLOOKUP($E12452,IGA_2018!$B$8:$N$347,9,0)</f>
        <v>0.23392857142857143</v>
      </c>
      <c r="M12452" s="142" t="str">
        <f>+VLOOKUP($E12452,IGA_2018!$B$8:$N$347,10,0)</f>
        <v>Medio bajo</v>
      </c>
    </row>
    <row r="12453" spans="1:13" x14ac:dyDescent="0.3">
      <c r="A12453" s="139">
        <f t="shared" si="12739"/>
        <v>328</v>
      </c>
      <c r="B12453" s="148">
        <f t="shared" si="12741"/>
        <v>21</v>
      </c>
      <c r="D12453" s="149" t="str">
        <f>+VLOOKUP($A12453,mUNICIPIOS!$B$4:$F$343,2,0)</f>
        <v>Jutiapa</v>
      </c>
      <c r="E12453" s="149">
        <f>+VLOOKUP($A12453,mUNICIPIOS!$B$4:$F$343,3,0)</f>
        <v>2205</v>
      </c>
      <c r="F12453" s="149" t="str">
        <f>+VLOOKUP($A12453,mUNICIPIOS!$B$4:$F$343,4,0)</f>
        <v>Asunción Mita</v>
      </c>
      <c r="G12453" s="139" t="str">
        <f t="shared" ref="G12453:K12453" si="12797">+G12415</f>
        <v>04</v>
      </c>
      <c r="H12453" t="str">
        <f t="shared" si="12797"/>
        <v>IGA</v>
      </c>
      <c r="I12453" t="str">
        <f t="shared" si="12797"/>
        <v>Índice de Gestión Administrativa</v>
      </c>
      <c r="J12453" t="str">
        <f t="shared" si="12797"/>
        <v>INDICE</v>
      </c>
      <c r="K12453">
        <f t="shared" si="12797"/>
        <v>0</v>
      </c>
      <c r="L12453" s="150">
        <f>+VLOOKUP($E12453,IGA_2018!$B$8:$N$347,12,0)</f>
        <v>0.25529761138295137</v>
      </c>
      <c r="M12453" s="142" t="str">
        <f>+VLOOKUP($E12453,IGA_2018!$B$8:$N$347,13,0)</f>
        <v>Medio bajo</v>
      </c>
    </row>
    <row r="12454" spans="1:13" x14ac:dyDescent="0.3">
      <c r="A12454" s="139">
        <f t="shared" si="12739"/>
        <v>328</v>
      </c>
      <c r="B12454" s="148">
        <f t="shared" si="12741"/>
        <v>22</v>
      </c>
      <c r="D12454" s="149" t="str">
        <f>+VLOOKUP($A12454,mUNICIPIOS!$B$4:$F$343,2,0)</f>
        <v>Jutiapa</v>
      </c>
      <c r="E12454" s="149">
        <f>+VLOOKUP($A12454,mUNICIPIOS!$B$4:$F$343,3,0)</f>
        <v>2205</v>
      </c>
      <c r="F12454" s="149" t="str">
        <f>+VLOOKUP($A12454,mUNICIPIOS!$B$4:$F$343,4,0)</f>
        <v>Asunción Mita</v>
      </c>
      <c r="G12454" s="139" t="str">
        <f t="shared" ref="G12454:K12454" si="12798">+G12416</f>
        <v>05</v>
      </c>
      <c r="H12454" t="str">
        <f t="shared" si="12798"/>
        <v>IGF</v>
      </c>
      <c r="I12454" t="str">
        <f t="shared" si="12798"/>
        <v>Índice de Gestión Financiera</v>
      </c>
      <c r="J12454" t="str">
        <f t="shared" si="12798"/>
        <v>05-01</v>
      </c>
      <c r="K12454" t="str">
        <f t="shared" si="12798"/>
        <v>Autonomía financiera municipal</v>
      </c>
      <c r="L12454" s="150">
        <f>+VLOOKUP($E12454,IGF_2018!$B$8:$Z$347,3,0)</f>
        <v>0.32473049397151826</v>
      </c>
      <c r="M12454" s="142" t="str">
        <f>+VLOOKUP($E12454,IGF_2018!$B$8:$Z$347,4,0)</f>
        <v>Medio bajo</v>
      </c>
    </row>
    <row r="12455" spans="1:13" x14ac:dyDescent="0.3">
      <c r="A12455" s="139">
        <f t="shared" si="12739"/>
        <v>328</v>
      </c>
      <c r="B12455" s="148">
        <f t="shared" si="12741"/>
        <v>23</v>
      </c>
      <c r="D12455" s="149" t="str">
        <f>+VLOOKUP($A12455,mUNICIPIOS!$B$4:$F$343,2,0)</f>
        <v>Jutiapa</v>
      </c>
      <c r="E12455" s="149">
        <f>+VLOOKUP($A12455,mUNICIPIOS!$B$4:$F$343,3,0)</f>
        <v>2205</v>
      </c>
      <c r="F12455" s="149" t="str">
        <f>+VLOOKUP($A12455,mUNICIPIOS!$B$4:$F$343,4,0)</f>
        <v>Asunción Mita</v>
      </c>
      <c r="G12455" s="139" t="str">
        <f t="shared" ref="G12455:K12455" si="12799">+G12417</f>
        <v>05</v>
      </c>
      <c r="H12455" t="str">
        <f t="shared" si="12799"/>
        <v>IGF</v>
      </c>
      <c r="I12455" t="str">
        <f t="shared" si="12799"/>
        <v>Índice de Gestión Financiera</v>
      </c>
      <c r="J12455" t="str">
        <f t="shared" si="12799"/>
        <v>05-02</v>
      </c>
      <c r="K12455" t="str">
        <f t="shared" si="12799"/>
        <v xml:space="preserve">Ingresos propios por habitante -sin regalías- </v>
      </c>
      <c r="L12455" s="150">
        <f>+VLOOKUP($E12455,IGF_2018!$B$8:$Z$347,6,0)</f>
        <v>0.15894356874430526</v>
      </c>
      <c r="M12455" s="142" t="str">
        <f>+VLOOKUP($E12455,IGF_2018!$B$8:$Z$347,7,0)</f>
        <v>Bajo</v>
      </c>
    </row>
    <row r="12456" spans="1:13" x14ac:dyDescent="0.3">
      <c r="A12456" s="139">
        <f t="shared" si="12739"/>
        <v>328</v>
      </c>
      <c r="B12456" s="148">
        <f t="shared" si="12741"/>
        <v>24</v>
      </c>
      <c r="D12456" s="149" t="str">
        <f>+VLOOKUP($A12456,mUNICIPIOS!$B$4:$F$343,2,0)</f>
        <v>Jutiapa</v>
      </c>
      <c r="E12456" s="149">
        <f>+VLOOKUP($A12456,mUNICIPIOS!$B$4:$F$343,3,0)</f>
        <v>2205</v>
      </c>
      <c r="F12456" s="149" t="str">
        <f>+VLOOKUP($A12456,mUNICIPIOS!$B$4:$F$343,4,0)</f>
        <v>Asunción Mita</v>
      </c>
      <c r="G12456" s="139" t="str">
        <f t="shared" ref="G12456:K12456" si="12800">+G12418</f>
        <v>05</v>
      </c>
      <c r="H12456" t="str">
        <f t="shared" si="12800"/>
        <v>IGF</v>
      </c>
      <c r="I12456" t="str">
        <f t="shared" si="12800"/>
        <v>Índice de Gestión Financiera</v>
      </c>
      <c r="J12456" t="str">
        <f t="shared" si="12800"/>
        <v>05-03</v>
      </c>
      <c r="K12456" t="str">
        <f t="shared" si="12800"/>
        <v>Ingresos del IUSI en relación a los ingresos propios -sin regalías-</v>
      </c>
      <c r="L12456" s="150">
        <f>+VLOOKUP($E12456,IGF_2018!$B$8:$Z$347,9,0)</f>
        <v>0.10819779271795241</v>
      </c>
      <c r="M12456" s="142" t="str">
        <f>+VLOOKUP($E12456,IGF_2018!$B$8:$Z$347,10,0)</f>
        <v>Bajo</v>
      </c>
    </row>
    <row r="12457" spans="1:13" x14ac:dyDescent="0.3">
      <c r="A12457" s="139">
        <f t="shared" si="12739"/>
        <v>328</v>
      </c>
      <c r="B12457" s="148">
        <f t="shared" si="12741"/>
        <v>25</v>
      </c>
      <c r="D12457" s="149" t="str">
        <f>+VLOOKUP($A12457,mUNICIPIOS!$B$4:$F$343,2,0)</f>
        <v>Jutiapa</v>
      </c>
      <c r="E12457" s="149">
        <f>+VLOOKUP($A12457,mUNICIPIOS!$B$4:$F$343,3,0)</f>
        <v>2205</v>
      </c>
      <c r="F12457" s="149" t="str">
        <f>+VLOOKUP($A12457,mUNICIPIOS!$B$4:$F$343,4,0)</f>
        <v>Asunción Mita</v>
      </c>
      <c r="G12457" s="139" t="str">
        <f t="shared" ref="G12457:K12457" si="12801">+G12419</f>
        <v>05</v>
      </c>
      <c r="H12457" t="str">
        <f t="shared" si="12801"/>
        <v>IGF</v>
      </c>
      <c r="I12457" t="str">
        <f t="shared" si="12801"/>
        <v>Índice de Gestión Financiera</v>
      </c>
      <c r="J12457" t="str">
        <f t="shared" si="12801"/>
        <v>05-04</v>
      </c>
      <c r="K12457" t="str">
        <f t="shared" si="12801"/>
        <v>Inversión anual en capital fijo por habitante</v>
      </c>
      <c r="L12457" s="150">
        <f>+VLOOKUP($E12457,IGF_2018!$B$8:$Z$347,12,0)</f>
        <v>3.2301963646981367E-2</v>
      </c>
      <c r="M12457" s="142" t="str">
        <f>+VLOOKUP($E12457,IGF_2018!$B$8:$Z$347,13,0)</f>
        <v>Bajo</v>
      </c>
    </row>
    <row r="12458" spans="1:13" x14ac:dyDescent="0.3">
      <c r="A12458" s="139">
        <f t="shared" si="12739"/>
        <v>328</v>
      </c>
      <c r="B12458" s="148">
        <f t="shared" si="12741"/>
        <v>26</v>
      </c>
      <c r="D12458" s="149" t="str">
        <f>+VLOOKUP($A12458,mUNICIPIOS!$B$4:$F$343,2,0)</f>
        <v>Jutiapa</v>
      </c>
      <c r="E12458" s="149">
        <f>+VLOOKUP($A12458,mUNICIPIOS!$B$4:$F$343,3,0)</f>
        <v>2205</v>
      </c>
      <c r="F12458" s="149" t="str">
        <f>+VLOOKUP($A12458,mUNICIPIOS!$B$4:$F$343,4,0)</f>
        <v>Asunción Mita</v>
      </c>
      <c r="G12458" s="139" t="str">
        <f t="shared" ref="G12458:K12458" si="12802">+G12420</f>
        <v>05</v>
      </c>
      <c r="H12458" t="str">
        <f t="shared" si="12802"/>
        <v>IGF</v>
      </c>
      <c r="I12458" t="str">
        <f t="shared" si="12802"/>
        <v>Índice de Gestión Financiera</v>
      </c>
      <c r="J12458" t="str">
        <f t="shared" si="12802"/>
        <v>05-05</v>
      </c>
      <c r="K12458" t="str">
        <f t="shared" si="12802"/>
        <v>Inversión anual en capital fijo con recursos percibidos por ingresos propios</v>
      </c>
      <c r="L12458" s="150">
        <f>+VLOOKUP($E12458,IGF_2018!$B$8:$Z$347,15,0)</f>
        <v>1.2766771873463268E-2</v>
      </c>
      <c r="M12458" s="142" t="str">
        <f>+VLOOKUP($E12458,IGF_2018!$B$8:$Z$347,16,0)</f>
        <v>Bajo</v>
      </c>
    </row>
    <row r="12459" spans="1:13" x14ac:dyDescent="0.3">
      <c r="A12459" s="139">
        <f t="shared" si="12739"/>
        <v>328</v>
      </c>
      <c r="B12459" s="148">
        <f t="shared" si="12741"/>
        <v>27</v>
      </c>
      <c r="D12459" s="149" t="str">
        <f>+VLOOKUP($A12459,mUNICIPIOS!$B$4:$F$343,2,0)</f>
        <v>Jutiapa</v>
      </c>
      <c r="E12459" s="149">
        <f>+VLOOKUP($A12459,mUNICIPIOS!$B$4:$F$343,3,0)</f>
        <v>2205</v>
      </c>
      <c r="F12459" s="149" t="str">
        <f>+VLOOKUP($A12459,mUNICIPIOS!$B$4:$F$343,4,0)</f>
        <v>Asunción Mita</v>
      </c>
      <c r="G12459" s="139" t="str">
        <f t="shared" ref="G12459:K12459" si="12803">+G12421</f>
        <v>05</v>
      </c>
      <c r="H12459" t="str">
        <f t="shared" si="12803"/>
        <v>IGF</v>
      </c>
      <c r="I12459" t="str">
        <f t="shared" si="12803"/>
        <v>Índice de Gestión Financiera</v>
      </c>
      <c r="J12459" t="str">
        <f t="shared" si="12803"/>
        <v>05-06</v>
      </c>
      <c r="K12459" t="str">
        <f t="shared" si="12803"/>
        <v xml:space="preserve">Inversión anual en capital fijo con recursos percibidos por transferencias del Gobierno Central </v>
      </c>
      <c r="L12459" s="150">
        <f>+VLOOKUP($E12459,IGF_2018!$B$8:$Z$347,18,0)</f>
        <v>6.6359286339149018E-2</v>
      </c>
      <c r="M12459" s="142" t="str">
        <f>+VLOOKUP($E12459,IGF_2018!$B$8:$Z$347,19,0)</f>
        <v>Bajo</v>
      </c>
    </row>
    <row r="12460" spans="1:13" x14ac:dyDescent="0.3">
      <c r="A12460" s="139">
        <f t="shared" si="12739"/>
        <v>328</v>
      </c>
      <c r="B12460" s="148">
        <f t="shared" si="12741"/>
        <v>28</v>
      </c>
      <c r="D12460" s="149" t="str">
        <f>+VLOOKUP($A12460,mUNICIPIOS!$B$4:$F$343,2,0)</f>
        <v>Jutiapa</v>
      </c>
      <c r="E12460" s="149">
        <f>+VLOOKUP($A12460,mUNICIPIOS!$B$4:$F$343,3,0)</f>
        <v>2205</v>
      </c>
      <c r="F12460" s="149" t="str">
        <f>+VLOOKUP($A12460,mUNICIPIOS!$B$4:$F$343,4,0)</f>
        <v>Asunción Mita</v>
      </c>
      <c r="G12460" s="139" t="str">
        <f t="shared" ref="G12460:K12460" si="12804">+G12422</f>
        <v>05</v>
      </c>
      <c r="H12460" t="str">
        <f t="shared" si="12804"/>
        <v>IGF</v>
      </c>
      <c r="I12460" t="str">
        <f t="shared" si="12804"/>
        <v>Índice de Gestión Financiera</v>
      </c>
      <c r="J12460" t="str">
        <f t="shared" si="12804"/>
        <v>05-07</v>
      </c>
      <c r="K12460" t="str">
        <f t="shared" si="12804"/>
        <v>Financiamiento por endeudamiento municipal</v>
      </c>
      <c r="L12460" s="150">
        <f>+VLOOKUP($E12460,IGF_2018!$B$8:$Z$347,21,0)</f>
        <v>0.93485390698741822</v>
      </c>
      <c r="M12460" s="142" t="str">
        <f>+VLOOKUP($E12460,IGF_2018!$B$8:$Z$347,22,0)</f>
        <v>Alto</v>
      </c>
    </row>
    <row r="12461" spans="1:13" x14ac:dyDescent="0.3">
      <c r="A12461" s="139">
        <f t="shared" ref="A12461:A12524" si="12805">+IF(B12460=38,A12460+1,A12460)</f>
        <v>328</v>
      </c>
      <c r="B12461" s="148">
        <f t="shared" si="12741"/>
        <v>29</v>
      </c>
      <c r="D12461" s="149" t="str">
        <f>+VLOOKUP($A12461,mUNICIPIOS!$B$4:$F$343,2,0)</f>
        <v>Jutiapa</v>
      </c>
      <c r="E12461" s="149">
        <f>+VLOOKUP($A12461,mUNICIPIOS!$B$4:$F$343,3,0)</f>
        <v>2205</v>
      </c>
      <c r="F12461" s="149" t="str">
        <f>+VLOOKUP($A12461,mUNICIPIOS!$B$4:$F$343,4,0)</f>
        <v>Asunción Mita</v>
      </c>
      <c r="G12461" s="139" t="str">
        <f t="shared" ref="G12461:K12461" si="12806">+G12423</f>
        <v>05</v>
      </c>
      <c r="H12461" t="str">
        <f t="shared" si="12806"/>
        <v>IGF</v>
      </c>
      <c r="I12461" t="str">
        <f t="shared" si="12806"/>
        <v>Índice de Gestión Financiera</v>
      </c>
      <c r="J12461" t="str">
        <f t="shared" si="12806"/>
        <v>INDICE</v>
      </c>
      <c r="K12461">
        <f t="shared" si="12806"/>
        <v>0</v>
      </c>
      <c r="L12461" s="150">
        <f>+VLOOKUP($E12461,IGF_2018!$B$8:$Z$347,24,0)</f>
        <v>0.30566817539840296</v>
      </c>
      <c r="M12461" s="142" t="str">
        <f>+VLOOKUP($E12461,IGF_2018!$B$8:$Z$347,25,0)</f>
        <v>Medio bajo</v>
      </c>
    </row>
    <row r="12462" spans="1:13" x14ac:dyDescent="0.3">
      <c r="A12462" s="139">
        <f t="shared" si="12805"/>
        <v>328</v>
      </c>
      <c r="B12462" s="148">
        <f t="shared" ref="B12462:B12525" si="12807">+B12424</f>
        <v>30</v>
      </c>
      <c r="D12462" s="149" t="str">
        <f>+VLOOKUP($A12462,mUNICIPIOS!$B$4:$F$343,2,0)</f>
        <v>Jutiapa</v>
      </c>
      <c r="E12462" s="149">
        <f>+VLOOKUP($A12462,mUNICIPIOS!$B$4:$F$343,3,0)</f>
        <v>2205</v>
      </c>
      <c r="F12462" s="149" t="str">
        <f>+VLOOKUP($A12462,mUNICIPIOS!$B$4:$F$343,4,0)</f>
        <v>Asunción Mita</v>
      </c>
      <c r="G12462" s="139" t="str">
        <f t="shared" ref="G12462:K12462" si="12808">+G12424</f>
        <v>06</v>
      </c>
      <c r="H12462" t="str">
        <f t="shared" si="12808"/>
        <v>IGE</v>
      </c>
      <c r="I12462" t="str">
        <f t="shared" si="12808"/>
        <v>Índice de Gestión Estratégica</v>
      </c>
      <c r="J12462" t="str">
        <f t="shared" si="12808"/>
        <v>06-01</v>
      </c>
      <c r="K12462" t="str">
        <f t="shared" si="12808"/>
        <v>Ejecución del Plan Operativo Anual  (POA)</v>
      </c>
      <c r="L12462" s="150">
        <f>+VLOOKUP($E12462,IGE_2018!$B$8:$Z$347,3,0)</f>
        <v>0</v>
      </c>
      <c r="M12462" s="142" t="str">
        <f>+VLOOKUP($E12462,IGE_2018!$B$8:$Z$347,4,0)</f>
        <v>Bajo</v>
      </c>
    </row>
    <row r="12463" spans="1:13" x14ac:dyDescent="0.3">
      <c r="A12463" s="139">
        <f t="shared" si="12805"/>
        <v>328</v>
      </c>
      <c r="B12463" s="148">
        <f t="shared" si="12807"/>
        <v>31</v>
      </c>
      <c r="D12463" s="149" t="str">
        <f>+VLOOKUP($A12463,mUNICIPIOS!$B$4:$F$343,2,0)</f>
        <v>Jutiapa</v>
      </c>
      <c r="E12463" s="149">
        <f>+VLOOKUP($A12463,mUNICIPIOS!$B$4:$F$343,3,0)</f>
        <v>2205</v>
      </c>
      <c r="F12463" s="149" t="str">
        <f>+VLOOKUP($A12463,mUNICIPIOS!$B$4:$F$343,4,0)</f>
        <v>Asunción Mita</v>
      </c>
      <c r="G12463" s="139" t="str">
        <f t="shared" ref="G12463:K12463" si="12809">+G12425</f>
        <v>06</v>
      </c>
      <c r="H12463" t="str">
        <f t="shared" si="12809"/>
        <v>IGE</v>
      </c>
      <c r="I12463" t="str">
        <f t="shared" si="12809"/>
        <v>Índice de Gestión Estratégica</v>
      </c>
      <c r="J12463" t="str">
        <f t="shared" si="12809"/>
        <v>06-02</v>
      </c>
      <c r="K12463" t="str">
        <f t="shared" si="12809"/>
        <v>Relación Plan de Desarrollo Municipal y Ordenamiento Territorial (PDM-OT) - Plan Estratégico Institucional (PEI) - Plan Operativo Multianual (POM) - Plan Operativo Anual (POA)</v>
      </c>
      <c r="L12463" s="150">
        <f>+VLOOKUP($E12463,IGE_2018!$B$8:$Z$347,6,0)</f>
        <v>0</v>
      </c>
      <c r="M12463" s="142" t="str">
        <f>+VLOOKUP($E12463,IGE_2018!$B$8:$Z$347,7,0)</f>
        <v>Bajo</v>
      </c>
    </row>
    <row r="12464" spans="1:13" x14ac:dyDescent="0.3">
      <c r="A12464" s="139">
        <f t="shared" si="12805"/>
        <v>328</v>
      </c>
      <c r="B12464" s="148">
        <f t="shared" si="12807"/>
        <v>32</v>
      </c>
      <c r="D12464" s="149" t="str">
        <f>+VLOOKUP($A12464,mUNICIPIOS!$B$4:$F$343,2,0)</f>
        <v>Jutiapa</v>
      </c>
      <c r="E12464" s="149">
        <f>+VLOOKUP($A12464,mUNICIPIOS!$B$4:$F$343,3,0)</f>
        <v>2205</v>
      </c>
      <c r="F12464" s="149" t="str">
        <f>+VLOOKUP($A12464,mUNICIPIOS!$B$4:$F$343,4,0)</f>
        <v>Asunción Mita</v>
      </c>
      <c r="G12464" s="139" t="str">
        <f t="shared" ref="G12464:K12464" si="12810">+G12426</f>
        <v>06</v>
      </c>
      <c r="H12464" t="str">
        <f t="shared" si="12810"/>
        <v>IGE</v>
      </c>
      <c r="I12464" t="str">
        <f t="shared" si="12810"/>
        <v>Índice de Gestión Estratégica</v>
      </c>
      <c r="J12464" t="str">
        <f t="shared" si="12810"/>
        <v>06-03</v>
      </c>
      <c r="K12464" t="str">
        <f t="shared" si="12810"/>
        <v>Presupuesto de egresos relacionado a competencias municipales que responden a prioridades nacionales de desarrollo.</v>
      </c>
      <c r="L12464" s="150">
        <f>+VLOOKUP($E12464,IGE_2018!$B$8:$Z$347,9,0)</f>
        <v>0.33136995541792669</v>
      </c>
      <c r="M12464" s="142" t="str">
        <f>+VLOOKUP($E12464,IGE_2018!$B$8:$Z$347,10,0)</f>
        <v>Medio bajo</v>
      </c>
    </row>
    <row r="12465" spans="1:13" x14ac:dyDescent="0.3">
      <c r="A12465" s="139">
        <f t="shared" si="12805"/>
        <v>328</v>
      </c>
      <c r="B12465" s="148">
        <f t="shared" si="12807"/>
        <v>33</v>
      </c>
      <c r="D12465" s="149" t="str">
        <f>+VLOOKUP($A12465,mUNICIPIOS!$B$4:$F$343,2,0)</f>
        <v>Jutiapa</v>
      </c>
      <c r="E12465" s="149">
        <f>+VLOOKUP($A12465,mUNICIPIOS!$B$4:$F$343,3,0)</f>
        <v>2205</v>
      </c>
      <c r="F12465" s="149" t="str">
        <f>+VLOOKUP($A12465,mUNICIPIOS!$B$4:$F$343,4,0)</f>
        <v>Asunción Mita</v>
      </c>
      <c r="G12465" s="139" t="str">
        <f t="shared" ref="G12465:K12465" si="12811">+G12427</f>
        <v>06</v>
      </c>
      <c r="H12465" t="str">
        <f t="shared" si="12811"/>
        <v>IGE</v>
      </c>
      <c r="I12465" t="str">
        <f t="shared" si="12811"/>
        <v>Índice de Gestión Estratégica</v>
      </c>
      <c r="J12465" t="str">
        <f t="shared" si="12811"/>
        <v>06-04</v>
      </c>
      <c r="K12465" t="str">
        <f t="shared" si="12811"/>
        <v>Institucionalización de la gestión ordenada del territorio</v>
      </c>
      <c r="L12465" s="150">
        <f>+VLOOKUP($E12465,IGE_2018!$B$8:$Z$347,12,0)</f>
        <v>0.1</v>
      </c>
      <c r="M12465" s="142" t="str">
        <f>+VLOOKUP($E12465,IGE_2018!$B$8:$Z$347,13,0)</f>
        <v>Bajo</v>
      </c>
    </row>
    <row r="12466" spans="1:13" x14ac:dyDescent="0.3">
      <c r="A12466" s="139">
        <f t="shared" si="12805"/>
        <v>328</v>
      </c>
      <c r="B12466" s="148">
        <f t="shared" si="12807"/>
        <v>34</v>
      </c>
      <c r="D12466" s="149" t="str">
        <f>+VLOOKUP($A12466,mUNICIPIOS!$B$4:$F$343,2,0)</f>
        <v>Jutiapa</v>
      </c>
      <c r="E12466" s="149">
        <f>+VLOOKUP($A12466,mUNICIPIOS!$B$4:$F$343,3,0)</f>
        <v>2205</v>
      </c>
      <c r="F12466" s="149" t="str">
        <f>+VLOOKUP($A12466,mUNICIPIOS!$B$4:$F$343,4,0)</f>
        <v>Asunción Mita</v>
      </c>
      <c r="G12466" s="139" t="str">
        <f t="shared" ref="G12466:K12466" si="12812">+G12428</f>
        <v>06</v>
      </c>
      <c r="H12466" t="str">
        <f t="shared" si="12812"/>
        <v>IGE</v>
      </c>
      <c r="I12466" t="str">
        <f t="shared" si="12812"/>
        <v>Índice de Gestión Estratégica</v>
      </c>
      <c r="J12466" t="str">
        <f t="shared" si="12812"/>
        <v>06-05</v>
      </c>
      <c r="K12466" t="str">
        <f t="shared" si="12812"/>
        <v>Acciones para la gestión ordenada del territorio</v>
      </c>
      <c r="L12466" s="150">
        <f>+VLOOKUP($E12466,IGE_2018!$B$8:$Z$347,15,0)</f>
        <v>0.18000000000000005</v>
      </c>
      <c r="M12466" s="142" t="str">
        <f>+VLOOKUP($E12466,IGE_2018!$B$8:$Z$347,16,0)</f>
        <v>Bajo</v>
      </c>
    </row>
    <row r="12467" spans="1:13" x14ac:dyDescent="0.3">
      <c r="A12467" s="139">
        <f t="shared" si="12805"/>
        <v>328</v>
      </c>
      <c r="B12467" s="148">
        <f t="shared" si="12807"/>
        <v>35</v>
      </c>
      <c r="D12467" s="149" t="str">
        <f>+VLOOKUP($A12467,mUNICIPIOS!$B$4:$F$343,2,0)</f>
        <v>Jutiapa</v>
      </c>
      <c r="E12467" s="149">
        <f>+VLOOKUP($A12467,mUNICIPIOS!$B$4:$F$343,3,0)</f>
        <v>2205</v>
      </c>
      <c r="F12467" s="149" t="str">
        <f>+VLOOKUP($A12467,mUNICIPIOS!$B$4:$F$343,4,0)</f>
        <v>Asunción Mita</v>
      </c>
      <c r="G12467" s="139" t="str">
        <f t="shared" ref="G12467:K12467" si="12813">+G12429</f>
        <v>06</v>
      </c>
      <c r="H12467" t="str">
        <f t="shared" si="12813"/>
        <v>IGE</v>
      </c>
      <c r="I12467" t="str">
        <f t="shared" si="12813"/>
        <v>Índice de Gestión Estratégica</v>
      </c>
      <c r="J12467" t="str">
        <f t="shared" si="12813"/>
        <v>06-06</v>
      </c>
      <c r="K12467" t="str">
        <f t="shared" si="12813"/>
        <v>Gestión de riesgo en la formulación de proyectos derivados de la planificación operativa anual</v>
      </c>
      <c r="L12467" s="150">
        <f>+VLOOKUP($E12467,IGE_2018!$B$8:$Z$347,18,0)</f>
        <v>0</v>
      </c>
      <c r="M12467" s="142" t="str">
        <f>+VLOOKUP($E12467,IGE_2018!$B$8:$Z$347,19,0)</f>
        <v>Bajo</v>
      </c>
    </row>
    <row r="12468" spans="1:13" x14ac:dyDescent="0.3">
      <c r="A12468" s="139">
        <f t="shared" si="12805"/>
        <v>328</v>
      </c>
      <c r="B12468" s="148">
        <f t="shared" si="12807"/>
        <v>36</v>
      </c>
      <c r="D12468" s="149" t="str">
        <f>+VLOOKUP($A12468,mUNICIPIOS!$B$4:$F$343,2,0)</f>
        <v>Jutiapa</v>
      </c>
      <c r="E12468" s="149">
        <f>+VLOOKUP($A12468,mUNICIPIOS!$B$4:$F$343,3,0)</f>
        <v>2205</v>
      </c>
      <c r="F12468" s="149" t="str">
        <f>+VLOOKUP($A12468,mUNICIPIOS!$B$4:$F$343,4,0)</f>
        <v>Asunción Mita</v>
      </c>
      <c r="G12468" s="139" t="str">
        <f t="shared" ref="G12468:K12468" si="12814">+G12430</f>
        <v>06</v>
      </c>
      <c r="H12468" t="str">
        <f t="shared" si="12814"/>
        <v>IGE</v>
      </c>
      <c r="I12468" t="str">
        <f t="shared" si="12814"/>
        <v>Índice de Gestión Estratégica</v>
      </c>
      <c r="J12468" t="str">
        <f t="shared" si="12814"/>
        <v>06-07</v>
      </c>
      <c r="K12468" t="str">
        <f t="shared" si="12814"/>
        <v>Ingresos por servicios ambientales en relación a los ingresos propios sin regalías</v>
      </c>
      <c r="L12468" s="150">
        <f>+VLOOKUP($E12468,IGE_2018!$B$8:$Z$347,21,0)</f>
        <v>0.55323864832998493</v>
      </c>
      <c r="M12468" s="142" t="str">
        <f>+VLOOKUP($E12468,IGE_2018!$B$8:$Z$347,22,0)</f>
        <v>Medio</v>
      </c>
    </row>
    <row r="12469" spans="1:13" x14ac:dyDescent="0.3">
      <c r="A12469" s="139">
        <f t="shared" si="12805"/>
        <v>328</v>
      </c>
      <c r="B12469" s="148">
        <f t="shared" si="12807"/>
        <v>37</v>
      </c>
      <c r="D12469" s="149" t="str">
        <f>+VLOOKUP($A12469,mUNICIPIOS!$B$4:$F$343,2,0)</f>
        <v>Jutiapa</v>
      </c>
      <c r="E12469" s="149">
        <f>+VLOOKUP($A12469,mUNICIPIOS!$B$4:$F$343,3,0)</f>
        <v>2205</v>
      </c>
      <c r="F12469" s="149" t="str">
        <f>+VLOOKUP($A12469,mUNICIPIOS!$B$4:$F$343,4,0)</f>
        <v>Asunción Mita</v>
      </c>
      <c r="G12469" s="139" t="str">
        <f t="shared" ref="G12469:K12469" si="12815">+G12431</f>
        <v>06</v>
      </c>
      <c r="H12469" t="str">
        <f t="shared" si="12815"/>
        <v>IGE</v>
      </c>
      <c r="I12469" t="str">
        <f t="shared" si="12815"/>
        <v>Índice de Gestión Estratégica</v>
      </c>
      <c r="J12469" t="str">
        <f t="shared" si="12815"/>
        <v>INDICE</v>
      </c>
      <c r="K12469">
        <f t="shared" si="12815"/>
        <v>0</v>
      </c>
      <c r="L12469" s="150">
        <f>+VLOOKUP($E12469,IGE_2018!$B$8:$Z$347,24,0)</f>
        <v>0.17516635368748018</v>
      </c>
      <c r="M12469" s="142" t="str">
        <f>+VLOOKUP($E12469,IGE_2018!$B$8:$Z$347,25,0)</f>
        <v>Bajo</v>
      </c>
    </row>
    <row r="12470" spans="1:13" x14ac:dyDescent="0.3">
      <c r="A12470" s="139">
        <f t="shared" si="12805"/>
        <v>328</v>
      </c>
      <c r="B12470" s="148">
        <f t="shared" si="12807"/>
        <v>38</v>
      </c>
      <c r="D12470" s="149" t="str">
        <f>+VLOOKUP($A12470,mUNICIPIOS!$B$4:$F$343,2,0)</f>
        <v>Jutiapa</v>
      </c>
      <c r="E12470" s="149">
        <f>+VLOOKUP($A12470,mUNICIPIOS!$B$4:$F$343,3,0)</f>
        <v>2205</v>
      </c>
      <c r="F12470" s="149" t="str">
        <f>+VLOOKUP($A12470,mUNICIPIOS!$B$4:$F$343,4,0)</f>
        <v>Asunción Mita</v>
      </c>
      <c r="G12470" s="139" t="str">
        <f t="shared" ref="G12470:K12470" si="12816">+G12432</f>
        <v>RANKING</v>
      </c>
      <c r="H12470" t="str">
        <f t="shared" si="12816"/>
        <v>RGM</v>
      </c>
      <c r="I12470" t="str">
        <f t="shared" si="12816"/>
        <v>Ranking de la Gestión Municipal 2018</v>
      </c>
      <c r="J12470" t="str">
        <f t="shared" si="12816"/>
        <v>RANKING</v>
      </c>
      <c r="K12470">
        <f t="shared" si="12816"/>
        <v>0</v>
      </c>
      <c r="L12470" s="151">
        <f>+VLOOKUP($E12470,Resultados_generales!$C$8:$AE$347,27,0)</f>
        <v>0.29633181120208274</v>
      </c>
      <c r="M12470" t="str">
        <f>+VLOOKUP($E12470,Resultados_generales!$C$8:$AE$347,28,0)</f>
        <v>Medio bajo</v>
      </c>
    </row>
    <row r="12471" spans="1:13" x14ac:dyDescent="0.3">
      <c r="A12471" s="139">
        <f t="shared" si="12805"/>
        <v>329</v>
      </c>
      <c r="B12471" s="148">
        <f t="shared" si="12807"/>
        <v>1</v>
      </c>
      <c r="D12471" s="149" t="str">
        <f>+VLOOKUP($A12471,mUNICIPIOS!$B$4:$F$343,2,0)</f>
        <v>Jutiapa</v>
      </c>
      <c r="E12471" s="149">
        <f>+VLOOKUP($A12471,mUNICIPIOS!$B$4:$F$343,3,0)</f>
        <v>2206</v>
      </c>
      <c r="F12471" s="149" t="str">
        <f>+VLOOKUP($A12471,mUNICIPIOS!$B$4:$F$343,4,0)</f>
        <v>Yupiltepeque</v>
      </c>
      <c r="G12471" s="139" t="str">
        <f t="shared" ref="G12471:K12471" si="12817">+G12433</f>
        <v>01</v>
      </c>
      <c r="H12471" t="str">
        <f t="shared" si="12817"/>
        <v>IPC</v>
      </c>
      <c r="I12471" t="str">
        <f t="shared" si="12817"/>
        <v>Índice de Participación Ciudadana</v>
      </c>
      <c r="J12471" t="str">
        <f t="shared" si="12817"/>
        <v>01-01</v>
      </c>
      <c r="K12471" t="str">
        <f t="shared" si="12817"/>
        <v>Número de reuniones del COMUDE en el año de la medición.</v>
      </c>
      <c r="L12471" s="150">
        <f>+VLOOKUP($E12471,IPC_2018!$B$8:$T$347,3,0)</f>
        <v>1</v>
      </c>
      <c r="M12471" s="142" t="str">
        <f>+VLOOKUP($E12471,IPC_2018!$B$8:$T$347,4,0)</f>
        <v>Alto</v>
      </c>
    </row>
    <row r="12472" spans="1:13" x14ac:dyDescent="0.3">
      <c r="A12472" s="139">
        <f t="shared" si="12805"/>
        <v>329</v>
      </c>
      <c r="B12472" s="148">
        <f t="shared" si="12807"/>
        <v>2</v>
      </c>
      <c r="D12472" s="149" t="str">
        <f>+VLOOKUP($A12472,mUNICIPIOS!$B$4:$F$343,2,0)</f>
        <v>Jutiapa</v>
      </c>
      <c r="E12472" s="149">
        <f>+VLOOKUP($A12472,mUNICIPIOS!$B$4:$F$343,3,0)</f>
        <v>2206</v>
      </c>
      <c r="F12472" s="149" t="str">
        <f>+VLOOKUP($A12472,mUNICIPIOS!$B$4:$F$343,4,0)</f>
        <v>Yupiltepeque</v>
      </c>
      <c r="G12472" s="139" t="str">
        <f t="shared" ref="G12472:K12472" si="12818">+G12434</f>
        <v>01</v>
      </c>
      <c r="H12472" t="str">
        <f t="shared" si="12818"/>
        <v>IPC</v>
      </c>
      <c r="I12472" t="str">
        <f t="shared" si="12818"/>
        <v>Índice de Participación Ciudadana</v>
      </c>
      <c r="J12472" t="str">
        <f t="shared" si="12818"/>
        <v>01-02</v>
      </c>
      <c r="K12472" t="str">
        <f t="shared" si="12818"/>
        <v>Participación de Alcaldes, Concejales y Síndicos determinados o designados en el COMUDE</v>
      </c>
      <c r="L12472" s="150">
        <f>+VLOOKUP($E12472,IPC_2018!$B$8:$T$347,6,0)</f>
        <v>0.70833333333333337</v>
      </c>
      <c r="M12472" s="142" t="str">
        <f>+VLOOKUP($E12472,IPC_2018!$B$8:$T$347,7,0)</f>
        <v>Medio alto</v>
      </c>
    </row>
    <row r="12473" spans="1:13" x14ac:dyDescent="0.3">
      <c r="A12473" s="139">
        <f t="shared" si="12805"/>
        <v>329</v>
      </c>
      <c r="B12473" s="148">
        <f t="shared" si="12807"/>
        <v>3</v>
      </c>
      <c r="D12473" s="149" t="str">
        <f>+VLOOKUP($A12473,mUNICIPIOS!$B$4:$F$343,2,0)</f>
        <v>Jutiapa</v>
      </c>
      <c r="E12473" s="149">
        <f>+VLOOKUP($A12473,mUNICIPIOS!$B$4:$F$343,3,0)</f>
        <v>2206</v>
      </c>
      <c r="F12473" s="149" t="str">
        <f>+VLOOKUP($A12473,mUNICIPIOS!$B$4:$F$343,4,0)</f>
        <v>Yupiltepeque</v>
      </c>
      <c r="G12473" s="139" t="str">
        <f t="shared" ref="G12473:K12473" si="12819">+G12435</f>
        <v>01</v>
      </c>
      <c r="H12473" t="str">
        <f t="shared" si="12819"/>
        <v>IPC</v>
      </c>
      <c r="I12473" t="str">
        <f t="shared" si="12819"/>
        <v>Índice de Participación Ciudadana</v>
      </c>
      <c r="J12473" t="str">
        <f t="shared" si="12819"/>
        <v>01-03</v>
      </c>
      <c r="K12473" t="str">
        <f t="shared" si="12819"/>
        <v>Participación  de organizaciones de jóvenes, mujeres, pueblos mayas, xincas, garífunas, y otras organizaciones en el Comude</v>
      </c>
      <c r="L12473" s="150">
        <f>+VLOOKUP($E12473,IPC_2018!$B$8:$T$347,9,0)</f>
        <v>0.67579908675799083</v>
      </c>
      <c r="M12473" s="142" t="str">
        <f>+VLOOKUP($E12473,IPC_2018!$B$8:$T$347,10,0)</f>
        <v>Medio alto</v>
      </c>
    </row>
    <row r="12474" spans="1:13" x14ac:dyDescent="0.3">
      <c r="A12474" s="139">
        <f t="shared" si="12805"/>
        <v>329</v>
      </c>
      <c r="B12474" s="148">
        <f t="shared" si="12807"/>
        <v>4</v>
      </c>
      <c r="D12474" s="149" t="str">
        <f>+VLOOKUP($A12474,mUNICIPIOS!$B$4:$F$343,2,0)</f>
        <v>Jutiapa</v>
      </c>
      <c r="E12474" s="149">
        <f>+VLOOKUP($A12474,mUNICIPIOS!$B$4:$F$343,3,0)</f>
        <v>2206</v>
      </c>
      <c r="F12474" s="149" t="str">
        <f>+VLOOKUP($A12474,mUNICIPIOS!$B$4:$F$343,4,0)</f>
        <v>Yupiltepeque</v>
      </c>
      <c r="G12474" s="139" t="str">
        <f t="shared" ref="G12474:K12474" si="12820">+G12436</f>
        <v>01</v>
      </c>
      <c r="H12474" t="str">
        <f t="shared" si="12820"/>
        <v>IPC</v>
      </c>
      <c r="I12474" t="str">
        <f t="shared" si="12820"/>
        <v>Índice de Participación Ciudadana</v>
      </c>
      <c r="J12474" t="str">
        <f t="shared" si="12820"/>
        <v>01-04</v>
      </c>
      <c r="K12474" t="str">
        <f t="shared" si="12820"/>
        <v>Representatividad territorial del Comude.</v>
      </c>
      <c r="L12474" s="150">
        <f>+VLOOKUP($E12474,IPC_2018!$B$8:$T$347,12,0)</f>
        <v>0.86176470588235299</v>
      </c>
      <c r="M12474" s="142" t="str">
        <f>+VLOOKUP($E12474,IPC_2018!$B$8:$T$347,13,0)</f>
        <v>Alto</v>
      </c>
    </row>
    <row r="12475" spans="1:13" x14ac:dyDescent="0.3">
      <c r="A12475" s="139">
        <f t="shared" si="12805"/>
        <v>329</v>
      </c>
      <c r="B12475" s="148">
        <f t="shared" si="12807"/>
        <v>5</v>
      </c>
      <c r="D12475" s="149" t="str">
        <f>+VLOOKUP($A12475,mUNICIPIOS!$B$4:$F$343,2,0)</f>
        <v>Jutiapa</v>
      </c>
      <c r="E12475" s="149">
        <f>+VLOOKUP($A12475,mUNICIPIOS!$B$4:$F$343,3,0)</f>
        <v>2206</v>
      </c>
      <c r="F12475" s="149" t="str">
        <f>+VLOOKUP($A12475,mUNICIPIOS!$B$4:$F$343,4,0)</f>
        <v>Yupiltepeque</v>
      </c>
      <c r="G12475" s="139" t="str">
        <f t="shared" ref="G12475:K12475" si="12821">+G12437</f>
        <v>01</v>
      </c>
      <c r="H12475" t="str">
        <f t="shared" si="12821"/>
        <v>IPC</v>
      </c>
      <c r="I12475" t="str">
        <f t="shared" si="12821"/>
        <v>Índice de Participación Ciudadana</v>
      </c>
      <c r="J12475" t="str">
        <f t="shared" si="12821"/>
        <v>01-05</v>
      </c>
      <c r="K12475" t="str">
        <f t="shared" si="12821"/>
        <v>Funcionamiento del Comude</v>
      </c>
      <c r="L12475" s="150">
        <f>+VLOOKUP($E12475,IPC_2018!$B$8:$T$347,15,0)</f>
        <v>0.38427561851034475</v>
      </c>
      <c r="M12475" s="142" t="str">
        <f>+VLOOKUP($E12475,IPC_2018!$B$8:$T$347,16,0)</f>
        <v>Medio bajo</v>
      </c>
    </row>
    <row r="12476" spans="1:13" x14ac:dyDescent="0.3">
      <c r="A12476" s="139">
        <f t="shared" si="12805"/>
        <v>329</v>
      </c>
      <c r="B12476" s="148">
        <f t="shared" si="12807"/>
        <v>6</v>
      </c>
      <c r="D12476" s="149" t="str">
        <f>+VLOOKUP($A12476,mUNICIPIOS!$B$4:$F$343,2,0)</f>
        <v>Jutiapa</v>
      </c>
      <c r="E12476" s="149">
        <f>+VLOOKUP($A12476,mUNICIPIOS!$B$4:$F$343,3,0)</f>
        <v>2206</v>
      </c>
      <c r="F12476" s="149" t="str">
        <f>+VLOOKUP($A12476,mUNICIPIOS!$B$4:$F$343,4,0)</f>
        <v>Yupiltepeque</v>
      </c>
      <c r="G12476" s="139" t="str">
        <f t="shared" ref="G12476:K12476" si="12822">+G12438</f>
        <v>01</v>
      </c>
      <c r="H12476" t="str">
        <f t="shared" si="12822"/>
        <v>IPC</v>
      </c>
      <c r="I12476" t="str">
        <f t="shared" si="12822"/>
        <v>Índice de Participación Ciudadana</v>
      </c>
      <c r="J12476" t="str">
        <f t="shared" si="12822"/>
        <v>INDICE</v>
      </c>
      <c r="K12476">
        <f t="shared" si="12822"/>
        <v>0</v>
      </c>
      <c r="L12476" s="150">
        <f>+VLOOKUP($E12476,IPC_2018!$B$8:$T$347,18,0)</f>
        <v>0.80181757833927003</v>
      </c>
      <c r="M12476" s="142" t="str">
        <f>+VLOOKUP($E12476,IPC_2018!$B$8:$T$347,19,0)</f>
        <v>Alto</v>
      </c>
    </row>
    <row r="12477" spans="1:13" x14ac:dyDescent="0.3">
      <c r="A12477" s="139">
        <f t="shared" si="12805"/>
        <v>329</v>
      </c>
      <c r="B12477" s="148">
        <f t="shared" si="12807"/>
        <v>7</v>
      </c>
      <c r="D12477" s="149" t="str">
        <f>+VLOOKUP($A12477,mUNICIPIOS!$B$4:$F$343,2,0)</f>
        <v>Jutiapa</v>
      </c>
      <c r="E12477" s="149">
        <f>+VLOOKUP($A12477,mUNICIPIOS!$B$4:$F$343,3,0)</f>
        <v>2206</v>
      </c>
      <c r="F12477" s="149" t="str">
        <f>+VLOOKUP($A12477,mUNICIPIOS!$B$4:$F$343,4,0)</f>
        <v>Yupiltepeque</v>
      </c>
      <c r="G12477" s="139" t="str">
        <f t="shared" ref="G12477:K12477" si="12823">+G12439</f>
        <v>02</v>
      </c>
      <c r="H12477" t="str">
        <f t="shared" si="12823"/>
        <v>IIC</v>
      </c>
      <c r="I12477" t="str">
        <f t="shared" si="12823"/>
        <v>Índice de Información a la Ciudadanía</v>
      </c>
      <c r="J12477" t="str">
        <f t="shared" si="12823"/>
        <v>02-01</v>
      </c>
      <c r="K12477" t="str">
        <f t="shared" si="12823"/>
        <v>Rendición de cuentas cuatrimestral y anual al Comude enfocadas en resultados.</v>
      </c>
      <c r="L12477" s="150">
        <f>+VLOOKUP($E12477,IIC_2018!$B$8:$Q$347,3,0)</f>
        <v>0.4</v>
      </c>
      <c r="M12477" s="142" t="str">
        <f>+VLOOKUP($E12477,IIC_2018!$B$8:$Q$347,4,0)</f>
        <v>Medio bajo</v>
      </c>
    </row>
    <row r="12478" spans="1:13" x14ac:dyDescent="0.3">
      <c r="A12478" s="139">
        <f t="shared" si="12805"/>
        <v>329</v>
      </c>
      <c r="B12478" s="148">
        <f t="shared" si="12807"/>
        <v>8</v>
      </c>
      <c r="D12478" s="149" t="str">
        <f>+VLOOKUP($A12478,mUNICIPIOS!$B$4:$F$343,2,0)</f>
        <v>Jutiapa</v>
      </c>
      <c r="E12478" s="149">
        <f>+VLOOKUP($A12478,mUNICIPIOS!$B$4:$F$343,3,0)</f>
        <v>2206</v>
      </c>
      <c r="F12478" s="149" t="str">
        <f>+VLOOKUP($A12478,mUNICIPIOS!$B$4:$F$343,4,0)</f>
        <v>Yupiltepeque</v>
      </c>
      <c r="G12478" s="139" t="str">
        <f t="shared" ref="G12478:K12478" si="12824">+G12440</f>
        <v>02</v>
      </c>
      <c r="H12478" t="str">
        <f t="shared" si="12824"/>
        <v>IIC</v>
      </c>
      <c r="I12478" t="str">
        <f t="shared" si="12824"/>
        <v>Índice de Información a la Ciudadanía</v>
      </c>
      <c r="J12478" t="str">
        <f t="shared" si="12824"/>
        <v>02-02</v>
      </c>
      <c r="K12478" t="str">
        <f t="shared" si="12824"/>
        <v>Información presupuestaria y otra información brindada a la ciudadanía disponible en medios locales de comunicación.</v>
      </c>
      <c r="L12478" s="150">
        <f>+VLOOKUP($E12478,IIC_2018!$B$8:$Q$347,6,0)</f>
        <v>1</v>
      </c>
      <c r="M12478" s="142" t="str">
        <f>+VLOOKUP($E12478,IIC_2018!$B$8:$Q$347,7,0)</f>
        <v>Alto</v>
      </c>
    </row>
    <row r="12479" spans="1:13" x14ac:dyDescent="0.3">
      <c r="A12479" s="139">
        <f t="shared" si="12805"/>
        <v>329</v>
      </c>
      <c r="B12479" s="148">
        <f t="shared" si="12807"/>
        <v>9</v>
      </c>
      <c r="D12479" s="149" t="str">
        <f>+VLOOKUP($A12479,mUNICIPIOS!$B$4:$F$343,2,0)</f>
        <v>Jutiapa</v>
      </c>
      <c r="E12479" s="149">
        <f>+VLOOKUP($A12479,mUNICIPIOS!$B$4:$F$343,3,0)</f>
        <v>2206</v>
      </c>
      <c r="F12479" s="149" t="str">
        <f>+VLOOKUP($A12479,mUNICIPIOS!$B$4:$F$343,4,0)</f>
        <v>Yupiltepeque</v>
      </c>
      <c r="G12479" s="139" t="str">
        <f t="shared" ref="G12479:K12479" si="12825">+G12441</f>
        <v>02</v>
      </c>
      <c r="H12479" t="str">
        <f t="shared" si="12825"/>
        <v>IIC</v>
      </c>
      <c r="I12479" t="str">
        <f t="shared" si="12825"/>
        <v>Índice de Información a la Ciudadanía</v>
      </c>
      <c r="J12479" t="str">
        <f t="shared" si="12825"/>
        <v>02-03</v>
      </c>
      <c r="K12479" t="str">
        <f t="shared" si="12825"/>
        <v>Información pública de oficio actualizada y disponible de acuerdo a la LAIP y uso de internet.</v>
      </c>
      <c r="L12479" s="150">
        <f>+VLOOKUP($E12479,IIC_2018!$B$8:$Q$347,9,0)</f>
        <v>0.99999999999999989</v>
      </c>
      <c r="M12479" s="142" t="str">
        <f>+VLOOKUP($E12479,IIC_2018!$B$8:$Q$347,10,0)</f>
        <v>Alto</v>
      </c>
    </row>
    <row r="12480" spans="1:13" x14ac:dyDescent="0.3">
      <c r="A12480" s="139">
        <f t="shared" si="12805"/>
        <v>329</v>
      </c>
      <c r="B12480" s="148">
        <f t="shared" si="12807"/>
        <v>10</v>
      </c>
      <c r="D12480" s="149" t="str">
        <f>+VLOOKUP($A12480,mUNICIPIOS!$B$4:$F$343,2,0)</f>
        <v>Jutiapa</v>
      </c>
      <c r="E12480" s="149">
        <f>+VLOOKUP($A12480,mUNICIPIOS!$B$4:$F$343,3,0)</f>
        <v>2206</v>
      </c>
      <c r="F12480" s="149" t="str">
        <f>+VLOOKUP($A12480,mUNICIPIOS!$B$4:$F$343,4,0)</f>
        <v>Yupiltepeque</v>
      </c>
      <c r="G12480" s="139" t="str">
        <f t="shared" ref="G12480:K12480" si="12826">+G12442</f>
        <v>02</v>
      </c>
      <c r="H12480" t="str">
        <f t="shared" si="12826"/>
        <v>IIC</v>
      </c>
      <c r="I12480" t="str">
        <f t="shared" si="12826"/>
        <v>Índice de Información a la Ciudadanía</v>
      </c>
      <c r="J12480" t="str">
        <f t="shared" si="12826"/>
        <v>02-04</v>
      </c>
      <c r="K12480" t="str">
        <f t="shared" si="12826"/>
        <v>Relación del monto contratado por medio de Guate compras con el total del presupuesto de egresos vigente.</v>
      </c>
      <c r="L12480" s="150">
        <f>+VLOOKUP($E12480,IIC_2018!$B$8:$Q$347,12,0)</f>
        <v>0.90457302284228447</v>
      </c>
      <c r="M12480" s="142" t="str">
        <f>+VLOOKUP($E12480,IIC_2018!$B$8:$Q$347,13,0)</f>
        <v>Alto</v>
      </c>
    </row>
    <row r="12481" spans="1:13" x14ac:dyDescent="0.3">
      <c r="A12481" s="139">
        <f t="shared" si="12805"/>
        <v>329</v>
      </c>
      <c r="B12481" s="148">
        <f t="shared" si="12807"/>
        <v>11</v>
      </c>
      <c r="D12481" s="149" t="str">
        <f>+VLOOKUP($A12481,mUNICIPIOS!$B$4:$F$343,2,0)</f>
        <v>Jutiapa</v>
      </c>
      <c r="E12481" s="149">
        <f>+VLOOKUP($A12481,mUNICIPIOS!$B$4:$F$343,3,0)</f>
        <v>2206</v>
      </c>
      <c r="F12481" s="149" t="str">
        <f>+VLOOKUP($A12481,mUNICIPIOS!$B$4:$F$343,4,0)</f>
        <v>Yupiltepeque</v>
      </c>
      <c r="G12481" s="139" t="str">
        <f t="shared" ref="G12481:K12481" si="12827">+G12443</f>
        <v>02</v>
      </c>
      <c r="H12481" t="str">
        <f t="shared" si="12827"/>
        <v>IIC</v>
      </c>
      <c r="I12481" t="str">
        <f t="shared" si="12827"/>
        <v>Índice de Información a la Ciudadanía</v>
      </c>
      <c r="J12481" t="str">
        <f t="shared" si="12827"/>
        <v>INDICE</v>
      </c>
      <c r="K12481">
        <f t="shared" si="12827"/>
        <v>0</v>
      </c>
      <c r="L12481" s="150">
        <f>+VLOOKUP($E12481,IIC_2018!$B$8:$Q$347,15,0)</f>
        <v>0.82614325571057112</v>
      </c>
      <c r="M12481" s="142" t="str">
        <f>+VLOOKUP($E12481,IIC_2018!$B$8:$Q$347,16,0)</f>
        <v>Alto</v>
      </c>
    </row>
    <row r="12482" spans="1:13" x14ac:dyDescent="0.3">
      <c r="A12482" s="139">
        <f t="shared" si="12805"/>
        <v>329</v>
      </c>
      <c r="B12482" s="148">
        <f t="shared" si="12807"/>
        <v>12</v>
      </c>
      <c r="D12482" s="149" t="str">
        <f>+VLOOKUP($A12482,mUNICIPIOS!$B$4:$F$343,2,0)</f>
        <v>Jutiapa</v>
      </c>
      <c r="E12482" s="149">
        <f>+VLOOKUP($A12482,mUNICIPIOS!$B$4:$F$343,3,0)</f>
        <v>2206</v>
      </c>
      <c r="F12482" s="149" t="str">
        <f>+VLOOKUP($A12482,mUNICIPIOS!$B$4:$F$343,4,0)</f>
        <v>Yupiltepeque</v>
      </c>
      <c r="G12482" s="139" t="str">
        <f t="shared" ref="G12482:K12482" si="12828">+G12444</f>
        <v>03</v>
      </c>
      <c r="H12482" t="str">
        <f t="shared" si="12828"/>
        <v>ISP</v>
      </c>
      <c r="I12482" t="str">
        <f t="shared" si="12828"/>
        <v>Índice de Servicios Públicos</v>
      </c>
      <c r="J12482" t="str">
        <f t="shared" si="12828"/>
        <v>03-01</v>
      </c>
      <c r="K12482" t="str">
        <f t="shared" si="12828"/>
        <v>Cobertura del servicio público de agua</v>
      </c>
      <c r="L12482" s="150">
        <f>+VLOOKUP($E12482,ISP_2018!$B$8:$T$347,3,0)</f>
        <v>0.14860287891617274</v>
      </c>
      <c r="M12482" s="142" t="str">
        <f>+VLOOKUP($E12482,ISP_2018!$B$8:$T$347,4,0)</f>
        <v>Bajo</v>
      </c>
    </row>
    <row r="12483" spans="1:13" x14ac:dyDescent="0.3">
      <c r="A12483" s="139">
        <f t="shared" si="12805"/>
        <v>329</v>
      </c>
      <c r="B12483" s="148">
        <f t="shared" si="12807"/>
        <v>13</v>
      </c>
      <c r="D12483" s="149" t="str">
        <f>+VLOOKUP($A12483,mUNICIPIOS!$B$4:$F$343,2,0)</f>
        <v>Jutiapa</v>
      </c>
      <c r="E12483" s="149">
        <f>+VLOOKUP($A12483,mUNICIPIOS!$B$4:$F$343,3,0)</f>
        <v>2206</v>
      </c>
      <c r="F12483" s="149" t="str">
        <f>+VLOOKUP($A12483,mUNICIPIOS!$B$4:$F$343,4,0)</f>
        <v>Yupiltepeque</v>
      </c>
      <c r="G12483" s="139" t="str">
        <f t="shared" ref="G12483:K12483" si="12829">+G12445</f>
        <v>03</v>
      </c>
      <c r="H12483" t="str">
        <f t="shared" si="12829"/>
        <v>ISP</v>
      </c>
      <c r="I12483" t="str">
        <f t="shared" si="12829"/>
        <v>Índice de Servicios Públicos</v>
      </c>
      <c r="J12483" t="str">
        <f t="shared" si="12829"/>
        <v>03-02</v>
      </c>
      <c r="K12483" t="str">
        <f t="shared" si="12829"/>
        <v>Control de la calidad del servicio público de agua</v>
      </c>
      <c r="L12483" s="150">
        <f>+VLOOKUP($E12483,ISP_2018!$B$8:$T$347,6,0)</f>
        <v>0.40277777777777779</v>
      </c>
      <c r="M12483" s="142" t="str">
        <f>+VLOOKUP($E12483,ISP_2018!$B$8:$T$347,7,0)</f>
        <v>Medio</v>
      </c>
    </row>
    <row r="12484" spans="1:13" x14ac:dyDescent="0.3">
      <c r="A12484" s="139">
        <f t="shared" si="12805"/>
        <v>329</v>
      </c>
      <c r="B12484" s="148">
        <f t="shared" si="12807"/>
        <v>14</v>
      </c>
      <c r="D12484" s="149" t="str">
        <f>+VLOOKUP($A12484,mUNICIPIOS!$B$4:$F$343,2,0)</f>
        <v>Jutiapa</v>
      </c>
      <c r="E12484" s="149">
        <f>+VLOOKUP($A12484,mUNICIPIOS!$B$4:$F$343,3,0)</f>
        <v>2206</v>
      </c>
      <c r="F12484" s="149" t="str">
        <f>+VLOOKUP($A12484,mUNICIPIOS!$B$4:$F$343,4,0)</f>
        <v>Yupiltepeque</v>
      </c>
      <c r="G12484" s="139" t="str">
        <f t="shared" ref="G12484:K12484" si="12830">+G12446</f>
        <v>03</v>
      </c>
      <c r="H12484" t="str">
        <f t="shared" si="12830"/>
        <v>ISP</v>
      </c>
      <c r="I12484" t="str">
        <f t="shared" si="12830"/>
        <v>Índice de Servicios Públicos</v>
      </c>
      <c r="J12484" t="str">
        <f t="shared" si="12830"/>
        <v>03-03</v>
      </c>
      <c r="K12484" t="str">
        <f t="shared" si="12830"/>
        <v>Disposición  y tratamiento  de aguas residuales</v>
      </c>
      <c r="L12484" s="150">
        <f>+VLOOKUP($E12484,ISP_2018!$B$8:$T$347,9,0)</f>
        <v>0.61471106361253613</v>
      </c>
      <c r="M12484" s="142" t="str">
        <f>+VLOOKUP($E12484,ISP_2018!$B$8:$T$347,10,0)</f>
        <v>Medio alto</v>
      </c>
    </row>
    <row r="12485" spans="1:13" x14ac:dyDescent="0.3">
      <c r="A12485" s="139">
        <f t="shared" si="12805"/>
        <v>329</v>
      </c>
      <c r="B12485" s="148">
        <f t="shared" si="12807"/>
        <v>15</v>
      </c>
      <c r="D12485" s="149" t="str">
        <f>+VLOOKUP($A12485,mUNICIPIOS!$B$4:$F$343,2,0)</f>
        <v>Jutiapa</v>
      </c>
      <c r="E12485" s="149">
        <f>+VLOOKUP($A12485,mUNICIPIOS!$B$4:$F$343,3,0)</f>
        <v>2206</v>
      </c>
      <c r="F12485" s="149" t="str">
        <f>+VLOOKUP($A12485,mUNICIPIOS!$B$4:$F$343,4,0)</f>
        <v>Yupiltepeque</v>
      </c>
      <c r="G12485" s="139" t="str">
        <f t="shared" ref="G12485:K12485" si="12831">+G12447</f>
        <v>03</v>
      </c>
      <c r="H12485" t="str">
        <f t="shared" si="12831"/>
        <v>ISP</v>
      </c>
      <c r="I12485" t="str">
        <f t="shared" si="12831"/>
        <v>Índice de Servicios Públicos</v>
      </c>
      <c r="J12485" t="str">
        <f t="shared" si="12831"/>
        <v>03-04</v>
      </c>
      <c r="K12485" t="str">
        <f t="shared" si="12831"/>
        <v>Gestión y manejo de los residuos y desechos sólidos</v>
      </c>
      <c r="L12485" s="150">
        <f>+VLOOKUP($E12485,ISP_2018!$B$8:$T$347,12,0)</f>
        <v>0</v>
      </c>
      <c r="M12485" s="142" t="str">
        <f>+VLOOKUP($E12485,ISP_2018!$B$8:$T$347,13,0)</f>
        <v>Bajo</v>
      </c>
    </row>
    <row r="12486" spans="1:13" x14ac:dyDescent="0.3">
      <c r="A12486" s="139">
        <f t="shared" si="12805"/>
        <v>329</v>
      </c>
      <c r="B12486" s="148">
        <f t="shared" si="12807"/>
        <v>16</v>
      </c>
      <c r="D12486" s="149" t="str">
        <f>+VLOOKUP($A12486,mUNICIPIOS!$B$4:$F$343,2,0)</f>
        <v>Jutiapa</v>
      </c>
      <c r="E12486" s="149">
        <f>+VLOOKUP($A12486,mUNICIPIOS!$B$4:$F$343,3,0)</f>
        <v>2206</v>
      </c>
      <c r="F12486" s="149" t="str">
        <f>+VLOOKUP($A12486,mUNICIPIOS!$B$4:$F$343,4,0)</f>
        <v>Yupiltepeque</v>
      </c>
      <c r="G12486" s="139" t="str">
        <f t="shared" ref="G12486:K12486" si="12832">+G12448</f>
        <v>03</v>
      </c>
      <c r="H12486" t="str">
        <f t="shared" si="12832"/>
        <v>ISP</v>
      </c>
      <c r="I12486" t="str">
        <f t="shared" si="12832"/>
        <v>Índice de Servicios Públicos</v>
      </c>
      <c r="J12486" t="str">
        <f t="shared" si="12832"/>
        <v>03-05</v>
      </c>
      <c r="K12486" t="str">
        <f t="shared" si="12832"/>
        <v>Gestión de servicios públicos municipales</v>
      </c>
      <c r="L12486" s="150">
        <f>+VLOOKUP($E12486,ISP_2018!$B$8:$T$347,15,0)</f>
        <v>0.16129032258064516</v>
      </c>
      <c r="M12486" s="142" t="str">
        <f>+VLOOKUP($E12486,ISP_2018!$B$8:$T$347,16,0)</f>
        <v>Bajo</v>
      </c>
    </row>
    <row r="12487" spans="1:13" x14ac:dyDescent="0.3">
      <c r="A12487" s="139">
        <f t="shared" si="12805"/>
        <v>329</v>
      </c>
      <c r="B12487" s="148">
        <f t="shared" si="12807"/>
        <v>17</v>
      </c>
      <c r="D12487" s="149" t="str">
        <f>+VLOOKUP($A12487,mUNICIPIOS!$B$4:$F$343,2,0)</f>
        <v>Jutiapa</v>
      </c>
      <c r="E12487" s="149">
        <f>+VLOOKUP($A12487,mUNICIPIOS!$B$4:$F$343,3,0)</f>
        <v>2206</v>
      </c>
      <c r="F12487" s="149" t="str">
        <f>+VLOOKUP($A12487,mUNICIPIOS!$B$4:$F$343,4,0)</f>
        <v>Yupiltepeque</v>
      </c>
      <c r="G12487" s="139" t="str">
        <f t="shared" ref="G12487:K12487" si="12833">+G12449</f>
        <v>03</v>
      </c>
      <c r="H12487" t="str">
        <f t="shared" si="12833"/>
        <v>ISP</v>
      </c>
      <c r="I12487" t="str">
        <f t="shared" si="12833"/>
        <v>Índice de Servicios Públicos</v>
      </c>
      <c r="J12487" t="str">
        <f t="shared" si="12833"/>
        <v>INDICE</v>
      </c>
      <c r="K12487">
        <f t="shared" si="12833"/>
        <v>0</v>
      </c>
      <c r="L12487" s="150">
        <f>+VLOOKUP($E12487,ISP_2018!$B$8:$T$347,18,0)</f>
        <v>0.29089389846358682</v>
      </c>
      <c r="M12487" s="142" t="str">
        <f>+VLOOKUP($E12487,ISP_2018!$B$8:$T$347,19,0)</f>
        <v>Medio bajo</v>
      </c>
    </row>
    <row r="12488" spans="1:13" x14ac:dyDescent="0.3">
      <c r="A12488" s="139">
        <f t="shared" si="12805"/>
        <v>329</v>
      </c>
      <c r="B12488" s="148">
        <f t="shared" si="12807"/>
        <v>18</v>
      </c>
      <c r="D12488" s="149" t="str">
        <f>+VLOOKUP($A12488,mUNICIPIOS!$B$4:$F$343,2,0)</f>
        <v>Jutiapa</v>
      </c>
      <c r="E12488" s="149">
        <f>+VLOOKUP($A12488,mUNICIPIOS!$B$4:$F$343,3,0)</f>
        <v>2206</v>
      </c>
      <c r="F12488" s="149" t="str">
        <f>+VLOOKUP($A12488,mUNICIPIOS!$B$4:$F$343,4,0)</f>
        <v>Yupiltepeque</v>
      </c>
      <c r="G12488" s="139" t="str">
        <f t="shared" ref="G12488:K12488" si="12834">+G12450</f>
        <v>04</v>
      </c>
      <c r="H12488" t="str">
        <f t="shared" si="12834"/>
        <v>IGA</v>
      </c>
      <c r="I12488" t="str">
        <f t="shared" si="12834"/>
        <v>Índice de Gestión Administrativa</v>
      </c>
      <c r="J12488" t="str">
        <f t="shared" si="12834"/>
        <v>04-01</v>
      </c>
      <c r="K12488" t="str">
        <f t="shared" si="12834"/>
        <v>Existencia de elementos de atención municipal orientada al vecino</v>
      </c>
      <c r="L12488" s="150">
        <f>+VLOOKUP($E12488,IGA_2018!$B$8:$N$347,3,0)</f>
        <v>0.25</v>
      </c>
      <c r="M12488" s="142" t="str">
        <f>+VLOOKUP($E12488,IGA_2018!$B$8:$N$347,4,0)</f>
        <v>Medio bajo</v>
      </c>
    </row>
    <row r="12489" spans="1:13" x14ac:dyDescent="0.3">
      <c r="A12489" s="139">
        <f t="shared" si="12805"/>
        <v>329</v>
      </c>
      <c r="B12489" s="148">
        <f t="shared" si="12807"/>
        <v>19</v>
      </c>
      <c r="D12489" s="149" t="str">
        <f>+VLOOKUP($A12489,mUNICIPIOS!$B$4:$F$343,2,0)</f>
        <v>Jutiapa</v>
      </c>
      <c r="E12489" s="149">
        <f>+VLOOKUP($A12489,mUNICIPIOS!$B$4:$F$343,3,0)</f>
        <v>2206</v>
      </c>
      <c r="F12489" s="149" t="str">
        <f>+VLOOKUP($A12489,mUNICIPIOS!$B$4:$F$343,4,0)</f>
        <v>Yupiltepeque</v>
      </c>
      <c r="G12489" s="139" t="str">
        <f t="shared" ref="G12489:K12489" si="12835">+G12451</f>
        <v>04</v>
      </c>
      <c r="H12489" t="str">
        <f t="shared" si="12835"/>
        <v>IGA</v>
      </c>
      <c r="I12489" t="str">
        <f t="shared" si="12835"/>
        <v>Índice de Gestión Administrativa</v>
      </c>
      <c r="J12489" t="str">
        <f t="shared" si="12835"/>
        <v>04-02</v>
      </c>
      <c r="K12489" t="str">
        <f t="shared" si="12835"/>
        <v>Gestión del recurso humano.</v>
      </c>
      <c r="L12489" s="150">
        <f>+VLOOKUP($E12489,IGA_2018!$B$8:$N$347,6,0)</f>
        <v>0.49549317537986109</v>
      </c>
      <c r="M12489" s="142" t="str">
        <f>+VLOOKUP($E12489,IGA_2018!$B$8:$N$347,7,0)</f>
        <v>Medio</v>
      </c>
    </row>
    <row r="12490" spans="1:13" x14ac:dyDescent="0.3">
      <c r="A12490" s="139">
        <f t="shared" si="12805"/>
        <v>329</v>
      </c>
      <c r="B12490" s="148">
        <f t="shared" si="12807"/>
        <v>20</v>
      </c>
      <c r="D12490" s="149" t="str">
        <f>+VLOOKUP($A12490,mUNICIPIOS!$B$4:$F$343,2,0)</f>
        <v>Jutiapa</v>
      </c>
      <c r="E12490" s="149">
        <f>+VLOOKUP($A12490,mUNICIPIOS!$B$4:$F$343,3,0)</f>
        <v>2206</v>
      </c>
      <c r="F12490" s="149" t="str">
        <f>+VLOOKUP($A12490,mUNICIPIOS!$B$4:$F$343,4,0)</f>
        <v>Yupiltepeque</v>
      </c>
      <c r="G12490" s="139" t="str">
        <f t="shared" ref="G12490:K12490" si="12836">+G12452</f>
        <v>04</v>
      </c>
      <c r="H12490" t="str">
        <f t="shared" si="12836"/>
        <v>IGA</v>
      </c>
      <c r="I12490" t="str">
        <f t="shared" si="12836"/>
        <v>Índice de Gestión Administrativa</v>
      </c>
      <c r="J12490" t="str">
        <f t="shared" si="12836"/>
        <v>04-03</v>
      </c>
      <c r="K12490" t="str">
        <f t="shared" si="12836"/>
        <v>Existencia de oficinas municipales con instrumentos de gestión.</v>
      </c>
      <c r="L12490" s="150">
        <f>+VLOOKUP($E12490,IGA_2018!$B$8:$N$347,9,0)</f>
        <v>0.4017857142857143</v>
      </c>
      <c r="M12490" s="142" t="str">
        <f>+VLOOKUP($E12490,IGA_2018!$B$8:$N$347,10,0)</f>
        <v>Medio</v>
      </c>
    </row>
    <row r="12491" spans="1:13" x14ac:dyDescent="0.3">
      <c r="A12491" s="139">
        <f t="shared" si="12805"/>
        <v>329</v>
      </c>
      <c r="B12491" s="148">
        <f t="shared" si="12807"/>
        <v>21</v>
      </c>
      <c r="D12491" s="149" t="str">
        <f>+VLOOKUP($A12491,mUNICIPIOS!$B$4:$F$343,2,0)</f>
        <v>Jutiapa</v>
      </c>
      <c r="E12491" s="149">
        <f>+VLOOKUP($A12491,mUNICIPIOS!$B$4:$F$343,3,0)</f>
        <v>2206</v>
      </c>
      <c r="F12491" s="149" t="str">
        <f>+VLOOKUP($A12491,mUNICIPIOS!$B$4:$F$343,4,0)</f>
        <v>Yupiltepeque</v>
      </c>
      <c r="G12491" s="139" t="str">
        <f t="shared" ref="G12491:K12491" si="12837">+G12453</f>
        <v>04</v>
      </c>
      <c r="H12491" t="str">
        <f t="shared" si="12837"/>
        <v>IGA</v>
      </c>
      <c r="I12491" t="str">
        <f t="shared" si="12837"/>
        <v>Índice de Gestión Administrativa</v>
      </c>
      <c r="J12491" t="str">
        <f t="shared" si="12837"/>
        <v>INDICE</v>
      </c>
      <c r="K12491">
        <f t="shared" si="12837"/>
        <v>0</v>
      </c>
      <c r="L12491" s="150">
        <f>+VLOOKUP($E12491,IGA_2018!$B$8:$N$347,12,0)</f>
        <v>0.38904761138295135</v>
      </c>
      <c r="M12491" s="142" t="str">
        <f>+VLOOKUP($E12491,IGA_2018!$B$8:$N$347,13,0)</f>
        <v>Medio bajo</v>
      </c>
    </row>
    <row r="12492" spans="1:13" x14ac:dyDescent="0.3">
      <c r="A12492" s="139">
        <f t="shared" si="12805"/>
        <v>329</v>
      </c>
      <c r="B12492" s="148">
        <f t="shared" si="12807"/>
        <v>22</v>
      </c>
      <c r="D12492" s="149" t="str">
        <f>+VLOOKUP($A12492,mUNICIPIOS!$B$4:$F$343,2,0)</f>
        <v>Jutiapa</v>
      </c>
      <c r="E12492" s="149">
        <f>+VLOOKUP($A12492,mUNICIPIOS!$B$4:$F$343,3,0)</f>
        <v>2206</v>
      </c>
      <c r="F12492" s="149" t="str">
        <f>+VLOOKUP($A12492,mUNICIPIOS!$B$4:$F$343,4,0)</f>
        <v>Yupiltepeque</v>
      </c>
      <c r="G12492" s="139" t="str">
        <f t="shared" ref="G12492:K12492" si="12838">+G12454</f>
        <v>05</v>
      </c>
      <c r="H12492" t="str">
        <f t="shared" si="12838"/>
        <v>IGF</v>
      </c>
      <c r="I12492" t="str">
        <f t="shared" si="12838"/>
        <v>Índice de Gestión Financiera</v>
      </c>
      <c r="J12492" t="str">
        <f t="shared" si="12838"/>
        <v>05-01</v>
      </c>
      <c r="K12492" t="str">
        <f t="shared" si="12838"/>
        <v>Autonomía financiera municipal</v>
      </c>
      <c r="L12492" s="150">
        <f>+VLOOKUP($E12492,IGF_2018!$B$8:$Z$347,3,0)</f>
        <v>0.11547852972188423</v>
      </c>
      <c r="M12492" s="142" t="str">
        <f>+VLOOKUP($E12492,IGF_2018!$B$8:$Z$347,4,0)</f>
        <v>Bajo</v>
      </c>
    </row>
    <row r="12493" spans="1:13" x14ac:dyDescent="0.3">
      <c r="A12493" s="139">
        <f t="shared" si="12805"/>
        <v>329</v>
      </c>
      <c r="B12493" s="148">
        <f t="shared" si="12807"/>
        <v>23</v>
      </c>
      <c r="D12493" s="149" t="str">
        <f>+VLOOKUP($A12493,mUNICIPIOS!$B$4:$F$343,2,0)</f>
        <v>Jutiapa</v>
      </c>
      <c r="E12493" s="149">
        <f>+VLOOKUP($A12493,mUNICIPIOS!$B$4:$F$343,3,0)</f>
        <v>2206</v>
      </c>
      <c r="F12493" s="149" t="str">
        <f>+VLOOKUP($A12493,mUNICIPIOS!$B$4:$F$343,4,0)</f>
        <v>Yupiltepeque</v>
      </c>
      <c r="G12493" s="139" t="str">
        <f t="shared" ref="G12493:K12493" si="12839">+G12455</f>
        <v>05</v>
      </c>
      <c r="H12493" t="str">
        <f t="shared" si="12839"/>
        <v>IGF</v>
      </c>
      <c r="I12493" t="str">
        <f t="shared" si="12839"/>
        <v>Índice de Gestión Financiera</v>
      </c>
      <c r="J12493" t="str">
        <f t="shared" si="12839"/>
        <v>05-02</v>
      </c>
      <c r="K12493" t="str">
        <f t="shared" si="12839"/>
        <v xml:space="preserve">Ingresos propios por habitante -sin regalías- </v>
      </c>
      <c r="L12493" s="150">
        <f>+VLOOKUP($E12493,IGF_2018!$B$8:$Z$347,6,0)</f>
        <v>7.9288537232029707E-2</v>
      </c>
      <c r="M12493" s="142" t="str">
        <f>+VLOOKUP($E12493,IGF_2018!$B$8:$Z$347,7,0)</f>
        <v>Bajo</v>
      </c>
    </row>
    <row r="12494" spans="1:13" x14ac:dyDescent="0.3">
      <c r="A12494" s="139">
        <f t="shared" si="12805"/>
        <v>329</v>
      </c>
      <c r="B12494" s="148">
        <f t="shared" si="12807"/>
        <v>24</v>
      </c>
      <c r="D12494" s="149" t="str">
        <f>+VLOOKUP($A12494,mUNICIPIOS!$B$4:$F$343,2,0)</f>
        <v>Jutiapa</v>
      </c>
      <c r="E12494" s="149">
        <f>+VLOOKUP($A12494,mUNICIPIOS!$B$4:$F$343,3,0)</f>
        <v>2206</v>
      </c>
      <c r="F12494" s="149" t="str">
        <f>+VLOOKUP($A12494,mUNICIPIOS!$B$4:$F$343,4,0)</f>
        <v>Yupiltepeque</v>
      </c>
      <c r="G12494" s="139" t="str">
        <f t="shared" ref="G12494:K12494" si="12840">+G12456</f>
        <v>05</v>
      </c>
      <c r="H12494" t="str">
        <f t="shared" si="12840"/>
        <v>IGF</v>
      </c>
      <c r="I12494" t="str">
        <f t="shared" si="12840"/>
        <v>Índice de Gestión Financiera</v>
      </c>
      <c r="J12494" t="str">
        <f t="shared" si="12840"/>
        <v>05-03</v>
      </c>
      <c r="K12494" t="str">
        <f t="shared" si="12840"/>
        <v>Ingresos del IUSI en relación a los ingresos propios -sin regalías-</v>
      </c>
      <c r="L12494" s="150">
        <f>+VLOOKUP($E12494,IGF_2018!$B$8:$Z$347,9,0)</f>
        <v>0</v>
      </c>
      <c r="M12494" s="142" t="str">
        <f>+VLOOKUP($E12494,IGF_2018!$B$8:$Z$347,10,0)</f>
        <v>Bajo</v>
      </c>
    </row>
    <row r="12495" spans="1:13" x14ac:dyDescent="0.3">
      <c r="A12495" s="139">
        <f t="shared" si="12805"/>
        <v>329</v>
      </c>
      <c r="B12495" s="148">
        <f t="shared" si="12807"/>
        <v>25</v>
      </c>
      <c r="D12495" s="149" t="str">
        <f>+VLOOKUP($A12495,mUNICIPIOS!$B$4:$F$343,2,0)</f>
        <v>Jutiapa</v>
      </c>
      <c r="E12495" s="149">
        <f>+VLOOKUP($A12495,mUNICIPIOS!$B$4:$F$343,3,0)</f>
        <v>2206</v>
      </c>
      <c r="F12495" s="149" t="str">
        <f>+VLOOKUP($A12495,mUNICIPIOS!$B$4:$F$343,4,0)</f>
        <v>Yupiltepeque</v>
      </c>
      <c r="G12495" s="139" t="str">
        <f t="shared" ref="G12495:K12495" si="12841">+G12457</f>
        <v>05</v>
      </c>
      <c r="H12495" t="str">
        <f t="shared" si="12841"/>
        <v>IGF</v>
      </c>
      <c r="I12495" t="str">
        <f t="shared" si="12841"/>
        <v>Índice de Gestión Financiera</v>
      </c>
      <c r="J12495" t="str">
        <f t="shared" si="12841"/>
        <v>05-04</v>
      </c>
      <c r="K12495" t="str">
        <f t="shared" si="12841"/>
        <v>Inversión anual en capital fijo por habitante</v>
      </c>
      <c r="L12495" s="150">
        <f>+VLOOKUP($E12495,IGF_2018!$B$8:$Z$347,12,0)</f>
        <v>0.16307005002884664</v>
      </c>
      <c r="M12495" s="142" t="str">
        <f>+VLOOKUP($E12495,IGF_2018!$B$8:$Z$347,13,0)</f>
        <v>Bajo</v>
      </c>
    </row>
    <row r="12496" spans="1:13" x14ac:dyDescent="0.3">
      <c r="A12496" s="139">
        <f t="shared" si="12805"/>
        <v>329</v>
      </c>
      <c r="B12496" s="148">
        <f t="shared" si="12807"/>
        <v>26</v>
      </c>
      <c r="D12496" s="149" t="str">
        <f>+VLOOKUP($A12496,mUNICIPIOS!$B$4:$F$343,2,0)</f>
        <v>Jutiapa</v>
      </c>
      <c r="E12496" s="149">
        <f>+VLOOKUP($A12496,mUNICIPIOS!$B$4:$F$343,3,0)</f>
        <v>2206</v>
      </c>
      <c r="F12496" s="149" t="str">
        <f>+VLOOKUP($A12496,mUNICIPIOS!$B$4:$F$343,4,0)</f>
        <v>Yupiltepeque</v>
      </c>
      <c r="G12496" s="139" t="str">
        <f t="shared" ref="G12496:K12496" si="12842">+G12458</f>
        <v>05</v>
      </c>
      <c r="H12496" t="str">
        <f t="shared" si="12842"/>
        <v>IGF</v>
      </c>
      <c r="I12496" t="str">
        <f t="shared" si="12842"/>
        <v>Índice de Gestión Financiera</v>
      </c>
      <c r="J12496" t="str">
        <f t="shared" si="12842"/>
        <v>05-05</v>
      </c>
      <c r="K12496" t="str">
        <f t="shared" si="12842"/>
        <v>Inversión anual en capital fijo con recursos percibidos por ingresos propios</v>
      </c>
      <c r="L12496" s="150">
        <f>+VLOOKUP($E12496,IGF_2018!$B$8:$Z$347,15,0)</f>
        <v>0</v>
      </c>
      <c r="M12496" s="142" t="str">
        <f>+VLOOKUP($E12496,IGF_2018!$B$8:$Z$347,16,0)</f>
        <v>Bajo</v>
      </c>
    </row>
    <row r="12497" spans="1:13" x14ac:dyDescent="0.3">
      <c r="A12497" s="139">
        <f t="shared" si="12805"/>
        <v>329</v>
      </c>
      <c r="B12497" s="148">
        <f t="shared" si="12807"/>
        <v>27</v>
      </c>
      <c r="D12497" s="149" t="str">
        <f>+VLOOKUP($A12497,mUNICIPIOS!$B$4:$F$343,2,0)</f>
        <v>Jutiapa</v>
      </c>
      <c r="E12497" s="149">
        <f>+VLOOKUP($A12497,mUNICIPIOS!$B$4:$F$343,3,0)</f>
        <v>2206</v>
      </c>
      <c r="F12497" s="149" t="str">
        <f>+VLOOKUP($A12497,mUNICIPIOS!$B$4:$F$343,4,0)</f>
        <v>Yupiltepeque</v>
      </c>
      <c r="G12497" s="139" t="str">
        <f t="shared" ref="G12497:K12497" si="12843">+G12459</f>
        <v>05</v>
      </c>
      <c r="H12497" t="str">
        <f t="shared" si="12843"/>
        <v>IGF</v>
      </c>
      <c r="I12497" t="str">
        <f t="shared" si="12843"/>
        <v>Índice de Gestión Financiera</v>
      </c>
      <c r="J12497" t="str">
        <f t="shared" si="12843"/>
        <v>05-06</v>
      </c>
      <c r="K12497" t="str">
        <f t="shared" si="12843"/>
        <v xml:space="preserve">Inversión anual en capital fijo con recursos percibidos por transferencias del Gobierno Central </v>
      </c>
      <c r="L12497" s="150">
        <f>+VLOOKUP($E12497,IGF_2018!$B$8:$Z$347,18,0)</f>
        <v>0.59372322772645991</v>
      </c>
      <c r="M12497" s="142" t="str">
        <f>+VLOOKUP($E12497,IGF_2018!$B$8:$Z$347,19,0)</f>
        <v>Medio</v>
      </c>
    </row>
    <row r="12498" spans="1:13" x14ac:dyDescent="0.3">
      <c r="A12498" s="139">
        <f t="shared" si="12805"/>
        <v>329</v>
      </c>
      <c r="B12498" s="148">
        <f t="shared" si="12807"/>
        <v>28</v>
      </c>
      <c r="D12498" s="149" t="str">
        <f>+VLOOKUP($A12498,mUNICIPIOS!$B$4:$F$343,2,0)</f>
        <v>Jutiapa</v>
      </c>
      <c r="E12498" s="149">
        <f>+VLOOKUP($A12498,mUNICIPIOS!$B$4:$F$343,3,0)</f>
        <v>2206</v>
      </c>
      <c r="F12498" s="149" t="str">
        <f>+VLOOKUP($A12498,mUNICIPIOS!$B$4:$F$343,4,0)</f>
        <v>Yupiltepeque</v>
      </c>
      <c r="G12498" s="139" t="str">
        <f t="shared" ref="G12498:K12498" si="12844">+G12460</f>
        <v>05</v>
      </c>
      <c r="H12498" t="str">
        <f t="shared" si="12844"/>
        <v>IGF</v>
      </c>
      <c r="I12498" t="str">
        <f t="shared" si="12844"/>
        <v>Índice de Gestión Financiera</v>
      </c>
      <c r="J12498" t="str">
        <f t="shared" si="12844"/>
        <v>05-07</v>
      </c>
      <c r="K12498" t="str">
        <f t="shared" si="12844"/>
        <v>Financiamiento por endeudamiento municipal</v>
      </c>
      <c r="L12498" s="150">
        <f>+VLOOKUP($E12498,IGF_2018!$B$8:$Z$347,21,0)</f>
        <v>1</v>
      </c>
      <c r="M12498" s="142" t="str">
        <f>+VLOOKUP($E12498,IGF_2018!$B$8:$Z$347,22,0)</f>
        <v>Alto</v>
      </c>
    </row>
    <row r="12499" spans="1:13" x14ac:dyDescent="0.3">
      <c r="A12499" s="139">
        <f t="shared" si="12805"/>
        <v>329</v>
      </c>
      <c r="B12499" s="148">
        <f t="shared" si="12807"/>
        <v>29</v>
      </c>
      <c r="D12499" s="149" t="str">
        <f>+VLOOKUP($A12499,mUNICIPIOS!$B$4:$F$343,2,0)</f>
        <v>Jutiapa</v>
      </c>
      <c r="E12499" s="149">
        <f>+VLOOKUP($A12499,mUNICIPIOS!$B$4:$F$343,3,0)</f>
        <v>2206</v>
      </c>
      <c r="F12499" s="149" t="str">
        <f>+VLOOKUP($A12499,mUNICIPIOS!$B$4:$F$343,4,0)</f>
        <v>Yupiltepeque</v>
      </c>
      <c r="G12499" s="139" t="str">
        <f t="shared" ref="G12499:K12499" si="12845">+G12461</f>
        <v>05</v>
      </c>
      <c r="H12499" t="str">
        <f t="shared" si="12845"/>
        <v>IGF</v>
      </c>
      <c r="I12499" t="str">
        <f t="shared" si="12845"/>
        <v>Índice de Gestión Financiera</v>
      </c>
      <c r="J12499" t="str">
        <f t="shared" si="12845"/>
        <v>INDICE</v>
      </c>
      <c r="K12499">
        <f t="shared" si="12845"/>
        <v>0</v>
      </c>
      <c r="L12499" s="150">
        <f>+VLOOKUP($E12499,IGF_2018!$B$8:$Z$347,24,0)</f>
        <v>0.31463274116631346</v>
      </c>
      <c r="M12499" s="142" t="str">
        <f>+VLOOKUP($E12499,IGF_2018!$B$8:$Z$347,25,0)</f>
        <v>Medio bajo</v>
      </c>
    </row>
    <row r="12500" spans="1:13" x14ac:dyDescent="0.3">
      <c r="A12500" s="139">
        <f t="shared" si="12805"/>
        <v>329</v>
      </c>
      <c r="B12500" s="148">
        <f t="shared" si="12807"/>
        <v>30</v>
      </c>
      <c r="D12500" s="149" t="str">
        <f>+VLOOKUP($A12500,mUNICIPIOS!$B$4:$F$343,2,0)</f>
        <v>Jutiapa</v>
      </c>
      <c r="E12500" s="149">
        <f>+VLOOKUP($A12500,mUNICIPIOS!$B$4:$F$343,3,0)</f>
        <v>2206</v>
      </c>
      <c r="F12500" s="149" t="str">
        <f>+VLOOKUP($A12500,mUNICIPIOS!$B$4:$F$343,4,0)</f>
        <v>Yupiltepeque</v>
      </c>
      <c r="G12500" s="139" t="str">
        <f t="shared" ref="G12500:K12500" si="12846">+G12462</f>
        <v>06</v>
      </c>
      <c r="H12500" t="str">
        <f t="shared" si="12846"/>
        <v>IGE</v>
      </c>
      <c r="I12500" t="str">
        <f t="shared" si="12846"/>
        <v>Índice de Gestión Estratégica</v>
      </c>
      <c r="J12500" t="str">
        <f t="shared" si="12846"/>
        <v>06-01</v>
      </c>
      <c r="K12500" t="str">
        <f t="shared" si="12846"/>
        <v>Ejecución del Plan Operativo Anual  (POA)</v>
      </c>
      <c r="L12500" s="150">
        <f>+VLOOKUP($E12500,IGE_2018!$B$8:$Z$347,3,0)</f>
        <v>0</v>
      </c>
      <c r="M12500" s="142" t="str">
        <f>+VLOOKUP($E12500,IGE_2018!$B$8:$Z$347,4,0)</f>
        <v>Bajo</v>
      </c>
    </row>
    <row r="12501" spans="1:13" x14ac:dyDescent="0.3">
      <c r="A12501" s="139">
        <f t="shared" si="12805"/>
        <v>329</v>
      </c>
      <c r="B12501" s="148">
        <f t="shared" si="12807"/>
        <v>31</v>
      </c>
      <c r="D12501" s="149" t="str">
        <f>+VLOOKUP($A12501,mUNICIPIOS!$B$4:$F$343,2,0)</f>
        <v>Jutiapa</v>
      </c>
      <c r="E12501" s="149">
        <f>+VLOOKUP($A12501,mUNICIPIOS!$B$4:$F$343,3,0)</f>
        <v>2206</v>
      </c>
      <c r="F12501" s="149" t="str">
        <f>+VLOOKUP($A12501,mUNICIPIOS!$B$4:$F$343,4,0)</f>
        <v>Yupiltepeque</v>
      </c>
      <c r="G12501" s="139" t="str">
        <f t="shared" ref="G12501:K12501" si="12847">+G12463</f>
        <v>06</v>
      </c>
      <c r="H12501" t="str">
        <f t="shared" si="12847"/>
        <v>IGE</v>
      </c>
      <c r="I12501" t="str">
        <f t="shared" si="12847"/>
        <v>Índice de Gestión Estratégica</v>
      </c>
      <c r="J12501" t="str">
        <f t="shared" si="12847"/>
        <v>06-02</v>
      </c>
      <c r="K12501" t="str">
        <f t="shared" si="12847"/>
        <v>Relación Plan de Desarrollo Municipal y Ordenamiento Territorial (PDM-OT) - Plan Estratégico Institucional (PEI) - Plan Operativo Multianual (POM) - Plan Operativo Anual (POA)</v>
      </c>
      <c r="L12501" s="150">
        <f>+VLOOKUP($E12501,IGE_2018!$B$8:$Z$347,6,0)</f>
        <v>0.45294117647058818</v>
      </c>
      <c r="M12501" s="142" t="str">
        <f>+VLOOKUP($E12501,IGE_2018!$B$8:$Z$347,7,0)</f>
        <v>Medio</v>
      </c>
    </row>
    <row r="12502" spans="1:13" x14ac:dyDescent="0.3">
      <c r="A12502" s="139">
        <f t="shared" si="12805"/>
        <v>329</v>
      </c>
      <c r="B12502" s="148">
        <f t="shared" si="12807"/>
        <v>32</v>
      </c>
      <c r="D12502" s="149" t="str">
        <f>+VLOOKUP($A12502,mUNICIPIOS!$B$4:$F$343,2,0)</f>
        <v>Jutiapa</v>
      </c>
      <c r="E12502" s="149">
        <f>+VLOOKUP($A12502,mUNICIPIOS!$B$4:$F$343,3,0)</f>
        <v>2206</v>
      </c>
      <c r="F12502" s="149" t="str">
        <f>+VLOOKUP($A12502,mUNICIPIOS!$B$4:$F$343,4,0)</f>
        <v>Yupiltepeque</v>
      </c>
      <c r="G12502" s="139" t="str">
        <f t="shared" ref="G12502:K12502" si="12848">+G12464</f>
        <v>06</v>
      </c>
      <c r="H12502" t="str">
        <f t="shared" si="12848"/>
        <v>IGE</v>
      </c>
      <c r="I12502" t="str">
        <f t="shared" si="12848"/>
        <v>Índice de Gestión Estratégica</v>
      </c>
      <c r="J12502" t="str">
        <f t="shared" si="12848"/>
        <v>06-03</v>
      </c>
      <c r="K12502" t="str">
        <f t="shared" si="12848"/>
        <v>Presupuesto de egresos relacionado a competencias municipales que responden a prioridades nacionales de desarrollo.</v>
      </c>
      <c r="L12502" s="150">
        <f>+VLOOKUP($E12502,IGE_2018!$B$8:$Z$347,9,0)</f>
        <v>3.6202009293736799E-2</v>
      </c>
      <c r="M12502" s="142" t="str">
        <f>+VLOOKUP($E12502,IGE_2018!$B$8:$Z$347,10,0)</f>
        <v>Bajo</v>
      </c>
    </row>
    <row r="12503" spans="1:13" x14ac:dyDescent="0.3">
      <c r="A12503" s="139">
        <f t="shared" si="12805"/>
        <v>329</v>
      </c>
      <c r="B12503" s="148">
        <f t="shared" si="12807"/>
        <v>33</v>
      </c>
      <c r="D12503" s="149" t="str">
        <f>+VLOOKUP($A12503,mUNICIPIOS!$B$4:$F$343,2,0)</f>
        <v>Jutiapa</v>
      </c>
      <c r="E12503" s="149">
        <f>+VLOOKUP($A12503,mUNICIPIOS!$B$4:$F$343,3,0)</f>
        <v>2206</v>
      </c>
      <c r="F12503" s="149" t="str">
        <f>+VLOOKUP($A12503,mUNICIPIOS!$B$4:$F$343,4,0)</f>
        <v>Yupiltepeque</v>
      </c>
      <c r="G12503" s="139" t="str">
        <f t="shared" ref="G12503:K12503" si="12849">+G12465</f>
        <v>06</v>
      </c>
      <c r="H12503" t="str">
        <f t="shared" si="12849"/>
        <v>IGE</v>
      </c>
      <c r="I12503" t="str">
        <f t="shared" si="12849"/>
        <v>Índice de Gestión Estratégica</v>
      </c>
      <c r="J12503" t="str">
        <f t="shared" si="12849"/>
        <v>06-04</v>
      </c>
      <c r="K12503" t="str">
        <f t="shared" si="12849"/>
        <v>Institucionalización de la gestión ordenada del territorio</v>
      </c>
      <c r="L12503" s="150">
        <f>+VLOOKUP($E12503,IGE_2018!$B$8:$Z$347,12,0)</f>
        <v>0.35</v>
      </c>
      <c r="M12503" s="142" t="str">
        <f>+VLOOKUP($E12503,IGE_2018!$B$8:$Z$347,13,0)</f>
        <v>Medio bajo</v>
      </c>
    </row>
    <row r="12504" spans="1:13" x14ac:dyDescent="0.3">
      <c r="A12504" s="139">
        <f t="shared" si="12805"/>
        <v>329</v>
      </c>
      <c r="B12504" s="148">
        <f t="shared" si="12807"/>
        <v>34</v>
      </c>
      <c r="D12504" s="149" t="str">
        <f>+VLOOKUP($A12504,mUNICIPIOS!$B$4:$F$343,2,0)</f>
        <v>Jutiapa</v>
      </c>
      <c r="E12504" s="149">
        <f>+VLOOKUP($A12504,mUNICIPIOS!$B$4:$F$343,3,0)</f>
        <v>2206</v>
      </c>
      <c r="F12504" s="149" t="str">
        <f>+VLOOKUP($A12504,mUNICIPIOS!$B$4:$F$343,4,0)</f>
        <v>Yupiltepeque</v>
      </c>
      <c r="G12504" s="139" t="str">
        <f t="shared" ref="G12504:K12504" si="12850">+G12466</f>
        <v>06</v>
      </c>
      <c r="H12504" t="str">
        <f t="shared" si="12850"/>
        <v>IGE</v>
      </c>
      <c r="I12504" t="str">
        <f t="shared" si="12850"/>
        <v>Índice de Gestión Estratégica</v>
      </c>
      <c r="J12504" t="str">
        <f t="shared" si="12850"/>
        <v>06-05</v>
      </c>
      <c r="K12504" t="str">
        <f t="shared" si="12850"/>
        <v>Acciones para la gestión ordenada del territorio</v>
      </c>
      <c r="L12504" s="150">
        <f>+VLOOKUP($E12504,IGE_2018!$B$8:$Z$347,15,0)</f>
        <v>0</v>
      </c>
      <c r="M12504" s="142" t="str">
        <f>+VLOOKUP($E12504,IGE_2018!$B$8:$Z$347,16,0)</f>
        <v>Bajo</v>
      </c>
    </row>
    <row r="12505" spans="1:13" x14ac:dyDescent="0.3">
      <c r="A12505" s="139">
        <f t="shared" si="12805"/>
        <v>329</v>
      </c>
      <c r="B12505" s="148">
        <f t="shared" si="12807"/>
        <v>35</v>
      </c>
      <c r="D12505" s="149" t="str">
        <f>+VLOOKUP($A12505,mUNICIPIOS!$B$4:$F$343,2,0)</f>
        <v>Jutiapa</v>
      </c>
      <c r="E12505" s="149">
        <f>+VLOOKUP($A12505,mUNICIPIOS!$B$4:$F$343,3,0)</f>
        <v>2206</v>
      </c>
      <c r="F12505" s="149" t="str">
        <f>+VLOOKUP($A12505,mUNICIPIOS!$B$4:$F$343,4,0)</f>
        <v>Yupiltepeque</v>
      </c>
      <c r="G12505" s="139" t="str">
        <f t="shared" ref="G12505:K12505" si="12851">+G12467</f>
        <v>06</v>
      </c>
      <c r="H12505" t="str">
        <f t="shared" si="12851"/>
        <v>IGE</v>
      </c>
      <c r="I12505" t="str">
        <f t="shared" si="12851"/>
        <v>Índice de Gestión Estratégica</v>
      </c>
      <c r="J12505" t="str">
        <f t="shared" si="12851"/>
        <v>06-06</v>
      </c>
      <c r="K12505" t="str">
        <f t="shared" si="12851"/>
        <v>Gestión de riesgo en la formulación de proyectos derivados de la planificación operativa anual</v>
      </c>
      <c r="L12505" s="150">
        <f>+VLOOKUP($E12505,IGE_2018!$B$8:$Z$347,18,0)</f>
        <v>0</v>
      </c>
      <c r="M12505" s="142" t="str">
        <f>+VLOOKUP($E12505,IGE_2018!$B$8:$Z$347,19,0)</f>
        <v>Bajo</v>
      </c>
    </row>
    <row r="12506" spans="1:13" x14ac:dyDescent="0.3">
      <c r="A12506" s="139">
        <f t="shared" si="12805"/>
        <v>329</v>
      </c>
      <c r="B12506" s="148">
        <f t="shared" si="12807"/>
        <v>36</v>
      </c>
      <c r="D12506" s="149" t="str">
        <f>+VLOOKUP($A12506,mUNICIPIOS!$B$4:$F$343,2,0)</f>
        <v>Jutiapa</v>
      </c>
      <c r="E12506" s="149">
        <f>+VLOOKUP($A12506,mUNICIPIOS!$B$4:$F$343,3,0)</f>
        <v>2206</v>
      </c>
      <c r="F12506" s="149" t="str">
        <f>+VLOOKUP($A12506,mUNICIPIOS!$B$4:$F$343,4,0)</f>
        <v>Yupiltepeque</v>
      </c>
      <c r="G12506" s="139" t="str">
        <f t="shared" ref="G12506:K12506" si="12852">+G12468</f>
        <v>06</v>
      </c>
      <c r="H12506" t="str">
        <f t="shared" si="12852"/>
        <v>IGE</v>
      </c>
      <c r="I12506" t="str">
        <f t="shared" si="12852"/>
        <v>Índice de Gestión Estratégica</v>
      </c>
      <c r="J12506" t="str">
        <f t="shared" si="12852"/>
        <v>06-07</v>
      </c>
      <c r="K12506" t="str">
        <f t="shared" si="12852"/>
        <v>Ingresos por servicios ambientales en relación a los ingresos propios sin regalías</v>
      </c>
      <c r="L12506" s="150">
        <f>+VLOOKUP($E12506,IGE_2018!$B$8:$Z$347,21,0)</f>
        <v>0</v>
      </c>
      <c r="M12506" s="142" t="str">
        <f>+VLOOKUP($E12506,IGE_2018!$B$8:$Z$347,22,0)</f>
        <v>Bajo</v>
      </c>
    </row>
    <row r="12507" spans="1:13" x14ac:dyDescent="0.3">
      <c r="A12507" s="139">
        <f t="shared" si="12805"/>
        <v>329</v>
      </c>
      <c r="B12507" s="148">
        <f t="shared" si="12807"/>
        <v>37</v>
      </c>
      <c r="D12507" s="149" t="str">
        <f>+VLOOKUP($A12507,mUNICIPIOS!$B$4:$F$343,2,0)</f>
        <v>Jutiapa</v>
      </c>
      <c r="E12507" s="149">
        <f>+VLOOKUP($A12507,mUNICIPIOS!$B$4:$F$343,3,0)</f>
        <v>2206</v>
      </c>
      <c r="F12507" s="149" t="str">
        <f>+VLOOKUP($A12507,mUNICIPIOS!$B$4:$F$343,4,0)</f>
        <v>Yupiltepeque</v>
      </c>
      <c r="G12507" s="139" t="str">
        <f t="shared" ref="G12507:K12507" si="12853">+G12469</f>
        <v>06</v>
      </c>
      <c r="H12507" t="str">
        <f t="shared" si="12853"/>
        <v>IGE</v>
      </c>
      <c r="I12507" t="str">
        <f t="shared" si="12853"/>
        <v>Índice de Gestión Estratégica</v>
      </c>
      <c r="J12507" t="str">
        <f t="shared" si="12853"/>
        <v>INDICE</v>
      </c>
      <c r="K12507">
        <f t="shared" si="12853"/>
        <v>0</v>
      </c>
      <c r="L12507" s="150">
        <f>+VLOOKUP($E12507,IGE_2018!$B$8:$Z$347,24,0)</f>
        <v>0.11199167879402241</v>
      </c>
      <c r="M12507" s="142" t="str">
        <f>+VLOOKUP($E12507,IGE_2018!$B$8:$Z$347,25,0)</f>
        <v>Bajo</v>
      </c>
    </row>
    <row r="12508" spans="1:13" x14ac:dyDescent="0.3">
      <c r="A12508" s="139">
        <f t="shared" si="12805"/>
        <v>329</v>
      </c>
      <c r="B12508" s="148">
        <f t="shared" si="12807"/>
        <v>38</v>
      </c>
      <c r="D12508" s="149" t="str">
        <f>+VLOOKUP($A12508,mUNICIPIOS!$B$4:$F$343,2,0)</f>
        <v>Jutiapa</v>
      </c>
      <c r="E12508" s="149">
        <f>+VLOOKUP($A12508,mUNICIPIOS!$B$4:$F$343,3,0)</f>
        <v>2206</v>
      </c>
      <c r="F12508" s="149" t="str">
        <f>+VLOOKUP($A12508,mUNICIPIOS!$B$4:$F$343,4,0)</f>
        <v>Yupiltepeque</v>
      </c>
      <c r="G12508" s="139" t="str">
        <f t="shared" ref="G12508:K12508" si="12854">+G12470</f>
        <v>RANKING</v>
      </c>
      <c r="H12508" t="str">
        <f t="shared" si="12854"/>
        <v>RGM</v>
      </c>
      <c r="I12508" t="str">
        <f t="shared" si="12854"/>
        <v>Ranking de la Gestión Municipal 2018</v>
      </c>
      <c r="J12508" t="str">
        <f t="shared" si="12854"/>
        <v>RANKING</v>
      </c>
      <c r="K12508">
        <f t="shared" si="12854"/>
        <v>0</v>
      </c>
      <c r="L12508" s="151">
        <f>+VLOOKUP($E12508,Resultados_generales!$C$8:$AE$347,27,0)</f>
        <v>0.41682723163637936</v>
      </c>
      <c r="M12508" t="str">
        <f>+VLOOKUP($E12508,Resultados_generales!$C$8:$AE$347,28,0)</f>
        <v>Medio</v>
      </c>
    </row>
    <row r="12509" spans="1:13" x14ac:dyDescent="0.3">
      <c r="A12509" s="139">
        <f t="shared" si="12805"/>
        <v>330</v>
      </c>
      <c r="B12509" s="148">
        <f t="shared" si="12807"/>
        <v>1</v>
      </c>
      <c r="D12509" s="149" t="str">
        <f>+VLOOKUP($A12509,mUNICIPIOS!$B$4:$F$343,2,0)</f>
        <v>Jutiapa</v>
      </c>
      <c r="E12509" s="149">
        <f>+VLOOKUP($A12509,mUNICIPIOS!$B$4:$F$343,3,0)</f>
        <v>2207</v>
      </c>
      <c r="F12509" s="149" t="str">
        <f>+VLOOKUP($A12509,mUNICIPIOS!$B$4:$F$343,4,0)</f>
        <v>Atescatempa</v>
      </c>
      <c r="G12509" s="139" t="str">
        <f t="shared" ref="G12509:K12509" si="12855">+G12471</f>
        <v>01</v>
      </c>
      <c r="H12509" t="str">
        <f t="shared" si="12855"/>
        <v>IPC</v>
      </c>
      <c r="I12509" t="str">
        <f t="shared" si="12855"/>
        <v>Índice de Participación Ciudadana</v>
      </c>
      <c r="J12509" t="str">
        <f t="shared" si="12855"/>
        <v>01-01</v>
      </c>
      <c r="K12509" t="str">
        <f t="shared" si="12855"/>
        <v>Número de reuniones del COMUDE en el año de la medición.</v>
      </c>
      <c r="L12509" s="150">
        <f>+VLOOKUP($E12509,IPC_2018!$B$8:$T$347,3,0)</f>
        <v>1</v>
      </c>
      <c r="M12509" s="142" t="str">
        <f>+VLOOKUP($E12509,IPC_2018!$B$8:$T$347,4,0)</f>
        <v>Alto</v>
      </c>
    </row>
    <row r="12510" spans="1:13" x14ac:dyDescent="0.3">
      <c r="A12510" s="139">
        <f t="shared" si="12805"/>
        <v>330</v>
      </c>
      <c r="B12510" s="148">
        <f t="shared" si="12807"/>
        <v>2</v>
      </c>
      <c r="D12510" s="149" t="str">
        <f>+VLOOKUP($A12510,mUNICIPIOS!$B$4:$F$343,2,0)</f>
        <v>Jutiapa</v>
      </c>
      <c r="E12510" s="149">
        <f>+VLOOKUP($A12510,mUNICIPIOS!$B$4:$F$343,3,0)</f>
        <v>2207</v>
      </c>
      <c r="F12510" s="149" t="str">
        <f>+VLOOKUP($A12510,mUNICIPIOS!$B$4:$F$343,4,0)</f>
        <v>Atescatempa</v>
      </c>
      <c r="G12510" s="139" t="str">
        <f t="shared" ref="G12510:K12510" si="12856">+G12472</f>
        <v>01</v>
      </c>
      <c r="H12510" t="str">
        <f t="shared" si="12856"/>
        <v>IPC</v>
      </c>
      <c r="I12510" t="str">
        <f t="shared" si="12856"/>
        <v>Índice de Participación Ciudadana</v>
      </c>
      <c r="J12510" t="str">
        <f t="shared" si="12856"/>
        <v>01-02</v>
      </c>
      <c r="K12510" t="str">
        <f t="shared" si="12856"/>
        <v>Participación de Alcaldes, Concejales y Síndicos determinados o designados en el COMUDE</v>
      </c>
      <c r="L12510" s="150">
        <f>+VLOOKUP($E12510,IPC_2018!$B$8:$T$347,6,0)</f>
        <v>0.91145833333333326</v>
      </c>
      <c r="M12510" s="142" t="str">
        <f>+VLOOKUP($E12510,IPC_2018!$B$8:$T$347,7,0)</f>
        <v>Alto</v>
      </c>
    </row>
    <row r="12511" spans="1:13" x14ac:dyDescent="0.3">
      <c r="A12511" s="139">
        <f t="shared" si="12805"/>
        <v>330</v>
      </c>
      <c r="B12511" s="148">
        <f t="shared" si="12807"/>
        <v>3</v>
      </c>
      <c r="D12511" s="149" t="str">
        <f>+VLOOKUP($A12511,mUNICIPIOS!$B$4:$F$343,2,0)</f>
        <v>Jutiapa</v>
      </c>
      <c r="E12511" s="149">
        <f>+VLOOKUP($A12511,mUNICIPIOS!$B$4:$F$343,3,0)</f>
        <v>2207</v>
      </c>
      <c r="F12511" s="149" t="str">
        <f>+VLOOKUP($A12511,mUNICIPIOS!$B$4:$F$343,4,0)</f>
        <v>Atescatempa</v>
      </c>
      <c r="G12511" s="139" t="str">
        <f t="shared" ref="G12511:K12511" si="12857">+G12473</f>
        <v>01</v>
      </c>
      <c r="H12511" t="str">
        <f t="shared" si="12857"/>
        <v>IPC</v>
      </c>
      <c r="I12511" t="str">
        <f t="shared" si="12857"/>
        <v>Índice de Participación Ciudadana</v>
      </c>
      <c r="J12511" t="str">
        <f t="shared" si="12857"/>
        <v>01-03</v>
      </c>
      <c r="K12511" t="str">
        <f t="shared" si="12857"/>
        <v>Participación  de organizaciones de jóvenes, mujeres, pueblos mayas, xincas, garífunas, y otras organizaciones en el Comude</v>
      </c>
      <c r="L12511" s="150">
        <f>+VLOOKUP($E12511,IPC_2018!$B$8:$T$347,9,0)</f>
        <v>0</v>
      </c>
      <c r="M12511" s="142" t="str">
        <f>+VLOOKUP($E12511,IPC_2018!$B$8:$T$347,10,0)</f>
        <v>Bajo</v>
      </c>
    </row>
    <row r="12512" spans="1:13" x14ac:dyDescent="0.3">
      <c r="A12512" s="139">
        <f t="shared" si="12805"/>
        <v>330</v>
      </c>
      <c r="B12512" s="148">
        <f t="shared" si="12807"/>
        <v>4</v>
      </c>
      <c r="D12512" s="149" t="str">
        <f>+VLOOKUP($A12512,mUNICIPIOS!$B$4:$F$343,2,0)</f>
        <v>Jutiapa</v>
      </c>
      <c r="E12512" s="149">
        <f>+VLOOKUP($A12512,mUNICIPIOS!$B$4:$F$343,3,0)</f>
        <v>2207</v>
      </c>
      <c r="F12512" s="149" t="str">
        <f>+VLOOKUP($A12512,mUNICIPIOS!$B$4:$F$343,4,0)</f>
        <v>Atescatempa</v>
      </c>
      <c r="G12512" s="139" t="str">
        <f t="shared" ref="G12512:K12512" si="12858">+G12474</f>
        <v>01</v>
      </c>
      <c r="H12512" t="str">
        <f t="shared" si="12858"/>
        <v>IPC</v>
      </c>
      <c r="I12512" t="str">
        <f t="shared" si="12858"/>
        <v>Índice de Participación Ciudadana</v>
      </c>
      <c r="J12512" t="str">
        <f t="shared" si="12858"/>
        <v>01-04</v>
      </c>
      <c r="K12512" t="str">
        <f t="shared" si="12858"/>
        <v>Representatividad territorial del Comude.</v>
      </c>
      <c r="L12512" s="150">
        <f>+VLOOKUP($E12512,IPC_2018!$B$8:$T$347,12,0)</f>
        <v>0</v>
      </c>
      <c r="M12512" s="142" t="str">
        <f>+VLOOKUP($E12512,IPC_2018!$B$8:$T$347,13,0)</f>
        <v>Bajo</v>
      </c>
    </row>
    <row r="12513" spans="1:13" x14ac:dyDescent="0.3">
      <c r="A12513" s="139">
        <f t="shared" si="12805"/>
        <v>330</v>
      </c>
      <c r="B12513" s="148">
        <f t="shared" si="12807"/>
        <v>5</v>
      </c>
      <c r="D12513" s="149" t="str">
        <f>+VLOOKUP($A12513,mUNICIPIOS!$B$4:$F$343,2,0)</f>
        <v>Jutiapa</v>
      </c>
      <c r="E12513" s="149">
        <f>+VLOOKUP($A12513,mUNICIPIOS!$B$4:$F$343,3,0)</f>
        <v>2207</v>
      </c>
      <c r="F12513" s="149" t="str">
        <f>+VLOOKUP($A12513,mUNICIPIOS!$B$4:$F$343,4,0)</f>
        <v>Atescatempa</v>
      </c>
      <c r="G12513" s="139" t="str">
        <f t="shared" ref="G12513:K12513" si="12859">+G12475</f>
        <v>01</v>
      </c>
      <c r="H12513" t="str">
        <f t="shared" si="12859"/>
        <v>IPC</v>
      </c>
      <c r="I12513" t="str">
        <f t="shared" si="12859"/>
        <v>Índice de Participación Ciudadana</v>
      </c>
      <c r="J12513" t="str">
        <f t="shared" si="12859"/>
        <v>01-05</v>
      </c>
      <c r="K12513" t="str">
        <f t="shared" si="12859"/>
        <v>Funcionamiento del Comude</v>
      </c>
      <c r="L12513" s="150">
        <f>+VLOOKUP($E12513,IPC_2018!$B$8:$T$347,15,0)</f>
        <v>0.28572217324583821</v>
      </c>
      <c r="M12513" s="142" t="str">
        <f>+VLOOKUP($E12513,IPC_2018!$B$8:$T$347,16,0)</f>
        <v>Medio bajo</v>
      </c>
    </row>
    <row r="12514" spans="1:13" x14ac:dyDescent="0.3">
      <c r="A12514" s="139">
        <f t="shared" si="12805"/>
        <v>330</v>
      </c>
      <c r="B12514" s="148">
        <f t="shared" si="12807"/>
        <v>6</v>
      </c>
      <c r="D12514" s="149" t="str">
        <f>+VLOOKUP($A12514,mUNICIPIOS!$B$4:$F$343,2,0)</f>
        <v>Jutiapa</v>
      </c>
      <c r="E12514" s="149">
        <f>+VLOOKUP($A12514,mUNICIPIOS!$B$4:$F$343,3,0)</f>
        <v>2207</v>
      </c>
      <c r="F12514" s="149" t="str">
        <f>+VLOOKUP($A12514,mUNICIPIOS!$B$4:$F$343,4,0)</f>
        <v>Atescatempa</v>
      </c>
      <c r="G12514" s="139" t="str">
        <f t="shared" ref="G12514:K12514" si="12860">+G12476</f>
        <v>01</v>
      </c>
      <c r="H12514" t="str">
        <f t="shared" si="12860"/>
        <v>IPC</v>
      </c>
      <c r="I12514" t="str">
        <f t="shared" si="12860"/>
        <v>Índice de Participación Ciudadana</v>
      </c>
      <c r="J12514" t="str">
        <f t="shared" si="12860"/>
        <v>INDICE</v>
      </c>
      <c r="K12514">
        <f t="shared" si="12860"/>
        <v>0</v>
      </c>
      <c r="L12514" s="150">
        <f>+VLOOKUP($E12514,IPC_2018!$B$8:$T$347,18,0)</f>
        <v>0.58179061765354245</v>
      </c>
      <c r="M12514" s="142" t="str">
        <f>+VLOOKUP($E12514,IPC_2018!$B$8:$T$347,19,0)</f>
        <v>Medio</v>
      </c>
    </row>
    <row r="12515" spans="1:13" x14ac:dyDescent="0.3">
      <c r="A12515" s="139">
        <f t="shared" si="12805"/>
        <v>330</v>
      </c>
      <c r="B12515" s="148">
        <f t="shared" si="12807"/>
        <v>7</v>
      </c>
      <c r="D12515" s="149" t="str">
        <f>+VLOOKUP($A12515,mUNICIPIOS!$B$4:$F$343,2,0)</f>
        <v>Jutiapa</v>
      </c>
      <c r="E12515" s="149">
        <f>+VLOOKUP($A12515,mUNICIPIOS!$B$4:$F$343,3,0)</f>
        <v>2207</v>
      </c>
      <c r="F12515" s="149" t="str">
        <f>+VLOOKUP($A12515,mUNICIPIOS!$B$4:$F$343,4,0)</f>
        <v>Atescatempa</v>
      </c>
      <c r="G12515" s="139" t="str">
        <f t="shared" ref="G12515:K12515" si="12861">+G12477</f>
        <v>02</v>
      </c>
      <c r="H12515" t="str">
        <f t="shared" si="12861"/>
        <v>IIC</v>
      </c>
      <c r="I12515" t="str">
        <f t="shared" si="12861"/>
        <v>Índice de Información a la Ciudadanía</v>
      </c>
      <c r="J12515" t="str">
        <f t="shared" si="12861"/>
        <v>02-01</v>
      </c>
      <c r="K12515" t="str">
        <f t="shared" si="12861"/>
        <v>Rendición de cuentas cuatrimestral y anual al Comude enfocadas en resultados.</v>
      </c>
      <c r="L12515" s="150">
        <f>+VLOOKUP($E12515,IIC_2018!$B$8:$Q$347,3,0)</f>
        <v>0</v>
      </c>
      <c r="M12515" s="142" t="str">
        <f>+VLOOKUP($E12515,IIC_2018!$B$8:$Q$347,4,0)</f>
        <v>Bajo</v>
      </c>
    </row>
    <row r="12516" spans="1:13" x14ac:dyDescent="0.3">
      <c r="A12516" s="139">
        <f t="shared" si="12805"/>
        <v>330</v>
      </c>
      <c r="B12516" s="148">
        <f t="shared" si="12807"/>
        <v>8</v>
      </c>
      <c r="D12516" s="149" t="str">
        <f>+VLOOKUP($A12516,mUNICIPIOS!$B$4:$F$343,2,0)</f>
        <v>Jutiapa</v>
      </c>
      <c r="E12516" s="149">
        <f>+VLOOKUP($A12516,mUNICIPIOS!$B$4:$F$343,3,0)</f>
        <v>2207</v>
      </c>
      <c r="F12516" s="149" t="str">
        <f>+VLOOKUP($A12516,mUNICIPIOS!$B$4:$F$343,4,0)</f>
        <v>Atescatempa</v>
      </c>
      <c r="G12516" s="139" t="str">
        <f t="shared" ref="G12516:K12516" si="12862">+G12478</f>
        <v>02</v>
      </c>
      <c r="H12516" t="str">
        <f t="shared" si="12862"/>
        <v>IIC</v>
      </c>
      <c r="I12516" t="str">
        <f t="shared" si="12862"/>
        <v>Índice de Información a la Ciudadanía</v>
      </c>
      <c r="J12516" t="str">
        <f t="shared" si="12862"/>
        <v>02-02</v>
      </c>
      <c r="K12516" t="str">
        <f t="shared" si="12862"/>
        <v>Información presupuestaria y otra información brindada a la ciudadanía disponible en medios locales de comunicación.</v>
      </c>
      <c r="L12516" s="150">
        <f>+VLOOKUP($E12516,IIC_2018!$B$8:$Q$347,6,0)</f>
        <v>0.75</v>
      </c>
      <c r="M12516" s="142" t="str">
        <f>+VLOOKUP($E12516,IIC_2018!$B$8:$Q$347,7,0)</f>
        <v>Medio alto</v>
      </c>
    </row>
    <row r="12517" spans="1:13" x14ac:dyDescent="0.3">
      <c r="A12517" s="139">
        <f t="shared" si="12805"/>
        <v>330</v>
      </c>
      <c r="B12517" s="148">
        <f t="shared" si="12807"/>
        <v>9</v>
      </c>
      <c r="D12517" s="149" t="str">
        <f>+VLOOKUP($A12517,mUNICIPIOS!$B$4:$F$343,2,0)</f>
        <v>Jutiapa</v>
      </c>
      <c r="E12517" s="149">
        <f>+VLOOKUP($A12517,mUNICIPIOS!$B$4:$F$343,3,0)</f>
        <v>2207</v>
      </c>
      <c r="F12517" s="149" t="str">
        <f>+VLOOKUP($A12517,mUNICIPIOS!$B$4:$F$343,4,0)</f>
        <v>Atescatempa</v>
      </c>
      <c r="G12517" s="139" t="str">
        <f t="shared" ref="G12517:K12517" si="12863">+G12479</f>
        <v>02</v>
      </c>
      <c r="H12517" t="str">
        <f t="shared" si="12863"/>
        <v>IIC</v>
      </c>
      <c r="I12517" t="str">
        <f t="shared" si="12863"/>
        <v>Índice de Información a la Ciudadanía</v>
      </c>
      <c r="J12517" t="str">
        <f t="shared" si="12863"/>
        <v>02-03</v>
      </c>
      <c r="K12517" t="str">
        <f t="shared" si="12863"/>
        <v>Información pública de oficio actualizada y disponible de acuerdo a la LAIP y uso de internet.</v>
      </c>
      <c r="L12517" s="150">
        <f>+VLOOKUP($E12517,IIC_2018!$B$8:$Q$347,9,0)</f>
        <v>0.99999999999999989</v>
      </c>
      <c r="M12517" s="142" t="str">
        <f>+VLOOKUP($E12517,IIC_2018!$B$8:$Q$347,10,0)</f>
        <v>Alto</v>
      </c>
    </row>
    <row r="12518" spans="1:13" x14ac:dyDescent="0.3">
      <c r="A12518" s="139">
        <f t="shared" si="12805"/>
        <v>330</v>
      </c>
      <c r="B12518" s="148">
        <f t="shared" si="12807"/>
        <v>10</v>
      </c>
      <c r="D12518" s="149" t="str">
        <f>+VLOOKUP($A12518,mUNICIPIOS!$B$4:$F$343,2,0)</f>
        <v>Jutiapa</v>
      </c>
      <c r="E12518" s="149">
        <f>+VLOOKUP($A12518,mUNICIPIOS!$B$4:$F$343,3,0)</f>
        <v>2207</v>
      </c>
      <c r="F12518" s="149" t="str">
        <f>+VLOOKUP($A12518,mUNICIPIOS!$B$4:$F$343,4,0)</f>
        <v>Atescatempa</v>
      </c>
      <c r="G12518" s="139" t="str">
        <f t="shared" ref="G12518:K12518" si="12864">+G12480</f>
        <v>02</v>
      </c>
      <c r="H12518" t="str">
        <f t="shared" si="12864"/>
        <v>IIC</v>
      </c>
      <c r="I12518" t="str">
        <f t="shared" si="12864"/>
        <v>Índice de Información a la Ciudadanía</v>
      </c>
      <c r="J12518" t="str">
        <f t="shared" si="12864"/>
        <v>02-04</v>
      </c>
      <c r="K12518" t="str">
        <f t="shared" si="12864"/>
        <v>Relación del monto contratado por medio de Guate compras con el total del presupuesto de egresos vigente.</v>
      </c>
      <c r="L12518" s="150">
        <f>+VLOOKUP($E12518,IIC_2018!$B$8:$Q$347,12,0)</f>
        <v>0.47769722900370132</v>
      </c>
      <c r="M12518" s="142" t="str">
        <f>+VLOOKUP($E12518,IIC_2018!$B$8:$Q$347,13,0)</f>
        <v>Medio</v>
      </c>
    </row>
    <row r="12519" spans="1:13" x14ac:dyDescent="0.3">
      <c r="A12519" s="139">
        <f t="shared" si="12805"/>
        <v>330</v>
      </c>
      <c r="B12519" s="148">
        <f t="shared" si="12807"/>
        <v>11</v>
      </c>
      <c r="D12519" s="149" t="str">
        <f>+VLOOKUP($A12519,mUNICIPIOS!$B$4:$F$343,2,0)</f>
        <v>Jutiapa</v>
      </c>
      <c r="E12519" s="149">
        <f>+VLOOKUP($A12519,mUNICIPIOS!$B$4:$F$343,3,0)</f>
        <v>2207</v>
      </c>
      <c r="F12519" s="149" t="str">
        <f>+VLOOKUP($A12519,mUNICIPIOS!$B$4:$F$343,4,0)</f>
        <v>Atescatempa</v>
      </c>
      <c r="G12519" s="139" t="str">
        <f t="shared" ref="G12519:K12519" si="12865">+G12481</f>
        <v>02</v>
      </c>
      <c r="H12519" t="str">
        <f t="shared" si="12865"/>
        <v>IIC</v>
      </c>
      <c r="I12519" t="str">
        <f t="shared" si="12865"/>
        <v>Índice de Información a la Ciudadanía</v>
      </c>
      <c r="J12519" t="str">
        <f t="shared" si="12865"/>
        <v>INDICE</v>
      </c>
      <c r="K12519">
        <f t="shared" si="12865"/>
        <v>0</v>
      </c>
      <c r="L12519" s="150">
        <f>+VLOOKUP($E12519,IIC_2018!$B$8:$Q$347,15,0)</f>
        <v>0.55692430725092534</v>
      </c>
      <c r="M12519" s="142" t="str">
        <f>+VLOOKUP($E12519,IIC_2018!$B$8:$Q$347,16,0)</f>
        <v>Medio</v>
      </c>
    </row>
    <row r="12520" spans="1:13" x14ac:dyDescent="0.3">
      <c r="A12520" s="139">
        <f t="shared" si="12805"/>
        <v>330</v>
      </c>
      <c r="B12520" s="148">
        <f t="shared" si="12807"/>
        <v>12</v>
      </c>
      <c r="D12520" s="149" t="str">
        <f>+VLOOKUP($A12520,mUNICIPIOS!$B$4:$F$343,2,0)</f>
        <v>Jutiapa</v>
      </c>
      <c r="E12520" s="149">
        <f>+VLOOKUP($A12520,mUNICIPIOS!$B$4:$F$343,3,0)</f>
        <v>2207</v>
      </c>
      <c r="F12520" s="149" t="str">
        <f>+VLOOKUP($A12520,mUNICIPIOS!$B$4:$F$343,4,0)</f>
        <v>Atescatempa</v>
      </c>
      <c r="G12520" s="139" t="str">
        <f t="shared" ref="G12520:K12520" si="12866">+G12482</f>
        <v>03</v>
      </c>
      <c r="H12520" t="str">
        <f t="shared" si="12866"/>
        <v>ISP</v>
      </c>
      <c r="I12520" t="str">
        <f t="shared" si="12866"/>
        <v>Índice de Servicios Públicos</v>
      </c>
      <c r="J12520" t="str">
        <f t="shared" si="12866"/>
        <v>03-01</v>
      </c>
      <c r="K12520" t="str">
        <f t="shared" si="12866"/>
        <v>Cobertura del servicio público de agua</v>
      </c>
      <c r="L12520" s="150">
        <f>+VLOOKUP($E12520,ISP_2018!$B$8:$T$347,3,0)</f>
        <v>0</v>
      </c>
      <c r="M12520" s="142" t="str">
        <f>+VLOOKUP($E12520,ISP_2018!$B$8:$T$347,4,0)</f>
        <v>Bajo</v>
      </c>
    </row>
    <row r="12521" spans="1:13" x14ac:dyDescent="0.3">
      <c r="A12521" s="139">
        <f t="shared" si="12805"/>
        <v>330</v>
      </c>
      <c r="B12521" s="148">
        <f t="shared" si="12807"/>
        <v>13</v>
      </c>
      <c r="D12521" s="149" t="str">
        <f>+VLOOKUP($A12521,mUNICIPIOS!$B$4:$F$343,2,0)</f>
        <v>Jutiapa</v>
      </c>
      <c r="E12521" s="149">
        <f>+VLOOKUP($A12521,mUNICIPIOS!$B$4:$F$343,3,0)</f>
        <v>2207</v>
      </c>
      <c r="F12521" s="149" t="str">
        <f>+VLOOKUP($A12521,mUNICIPIOS!$B$4:$F$343,4,0)</f>
        <v>Atescatempa</v>
      </c>
      <c r="G12521" s="139" t="str">
        <f t="shared" ref="G12521:K12521" si="12867">+G12483</f>
        <v>03</v>
      </c>
      <c r="H12521" t="str">
        <f t="shared" si="12867"/>
        <v>ISP</v>
      </c>
      <c r="I12521" t="str">
        <f t="shared" si="12867"/>
        <v>Índice de Servicios Públicos</v>
      </c>
      <c r="J12521" t="str">
        <f t="shared" si="12867"/>
        <v>03-02</v>
      </c>
      <c r="K12521" t="str">
        <f t="shared" si="12867"/>
        <v>Control de la calidad del servicio público de agua</v>
      </c>
      <c r="L12521" s="150">
        <f>+VLOOKUP($E12521,ISP_2018!$B$8:$T$347,6,0)</f>
        <v>0</v>
      </c>
      <c r="M12521" s="142" t="str">
        <f>+VLOOKUP($E12521,ISP_2018!$B$8:$T$347,7,0)</f>
        <v>Bajo</v>
      </c>
    </row>
    <row r="12522" spans="1:13" x14ac:dyDescent="0.3">
      <c r="A12522" s="139">
        <f t="shared" si="12805"/>
        <v>330</v>
      </c>
      <c r="B12522" s="148">
        <f t="shared" si="12807"/>
        <v>14</v>
      </c>
      <c r="D12522" s="149" t="str">
        <f>+VLOOKUP($A12522,mUNICIPIOS!$B$4:$F$343,2,0)</f>
        <v>Jutiapa</v>
      </c>
      <c r="E12522" s="149">
        <f>+VLOOKUP($A12522,mUNICIPIOS!$B$4:$F$343,3,0)</f>
        <v>2207</v>
      </c>
      <c r="F12522" s="149" t="str">
        <f>+VLOOKUP($A12522,mUNICIPIOS!$B$4:$F$343,4,0)</f>
        <v>Atescatempa</v>
      </c>
      <c r="G12522" s="139" t="str">
        <f t="shared" ref="G12522:K12522" si="12868">+G12484</f>
        <v>03</v>
      </c>
      <c r="H12522" t="str">
        <f t="shared" si="12868"/>
        <v>ISP</v>
      </c>
      <c r="I12522" t="str">
        <f t="shared" si="12868"/>
        <v>Índice de Servicios Públicos</v>
      </c>
      <c r="J12522" t="str">
        <f t="shared" si="12868"/>
        <v>03-03</v>
      </c>
      <c r="K12522" t="str">
        <f t="shared" si="12868"/>
        <v>Disposición  y tratamiento  de aguas residuales</v>
      </c>
      <c r="L12522" s="150">
        <f>+VLOOKUP($E12522,ISP_2018!$B$8:$T$347,9,0)</f>
        <v>0</v>
      </c>
      <c r="M12522" s="142" t="str">
        <f>+VLOOKUP($E12522,ISP_2018!$B$8:$T$347,10,0)</f>
        <v>Bajo</v>
      </c>
    </row>
    <row r="12523" spans="1:13" x14ac:dyDescent="0.3">
      <c r="A12523" s="139">
        <f t="shared" si="12805"/>
        <v>330</v>
      </c>
      <c r="B12523" s="148">
        <f t="shared" si="12807"/>
        <v>15</v>
      </c>
      <c r="D12523" s="149" t="str">
        <f>+VLOOKUP($A12523,mUNICIPIOS!$B$4:$F$343,2,0)</f>
        <v>Jutiapa</v>
      </c>
      <c r="E12523" s="149">
        <f>+VLOOKUP($A12523,mUNICIPIOS!$B$4:$F$343,3,0)</f>
        <v>2207</v>
      </c>
      <c r="F12523" s="149" t="str">
        <f>+VLOOKUP($A12523,mUNICIPIOS!$B$4:$F$343,4,0)</f>
        <v>Atescatempa</v>
      </c>
      <c r="G12523" s="139" t="str">
        <f t="shared" ref="G12523:K12523" si="12869">+G12485</f>
        <v>03</v>
      </c>
      <c r="H12523" t="str">
        <f t="shared" si="12869"/>
        <v>ISP</v>
      </c>
      <c r="I12523" t="str">
        <f t="shared" si="12869"/>
        <v>Índice de Servicios Públicos</v>
      </c>
      <c r="J12523" t="str">
        <f t="shared" si="12869"/>
        <v>03-04</v>
      </c>
      <c r="K12523" t="str">
        <f t="shared" si="12869"/>
        <v>Gestión y manejo de los residuos y desechos sólidos</v>
      </c>
      <c r="L12523" s="150">
        <f>+VLOOKUP($E12523,ISP_2018!$B$8:$T$347,12,0)</f>
        <v>0</v>
      </c>
      <c r="M12523" s="142" t="str">
        <f>+VLOOKUP($E12523,ISP_2018!$B$8:$T$347,13,0)</f>
        <v>Bajo</v>
      </c>
    </row>
    <row r="12524" spans="1:13" x14ac:dyDescent="0.3">
      <c r="A12524" s="139">
        <f t="shared" si="12805"/>
        <v>330</v>
      </c>
      <c r="B12524" s="148">
        <f t="shared" si="12807"/>
        <v>16</v>
      </c>
      <c r="D12524" s="149" t="str">
        <f>+VLOOKUP($A12524,mUNICIPIOS!$B$4:$F$343,2,0)</f>
        <v>Jutiapa</v>
      </c>
      <c r="E12524" s="149">
        <f>+VLOOKUP($A12524,mUNICIPIOS!$B$4:$F$343,3,0)</f>
        <v>2207</v>
      </c>
      <c r="F12524" s="149" t="str">
        <f>+VLOOKUP($A12524,mUNICIPIOS!$B$4:$F$343,4,0)</f>
        <v>Atescatempa</v>
      </c>
      <c r="G12524" s="139" t="str">
        <f t="shared" ref="G12524:K12524" si="12870">+G12486</f>
        <v>03</v>
      </c>
      <c r="H12524" t="str">
        <f t="shared" si="12870"/>
        <v>ISP</v>
      </c>
      <c r="I12524" t="str">
        <f t="shared" si="12870"/>
        <v>Índice de Servicios Públicos</v>
      </c>
      <c r="J12524" t="str">
        <f t="shared" si="12870"/>
        <v>03-05</v>
      </c>
      <c r="K12524" t="str">
        <f t="shared" si="12870"/>
        <v>Gestión de servicios públicos municipales</v>
      </c>
      <c r="L12524" s="150">
        <f>+VLOOKUP($E12524,ISP_2018!$B$8:$T$347,15,0)</f>
        <v>6.4516129032258063E-2</v>
      </c>
      <c r="M12524" s="142" t="str">
        <f>+VLOOKUP($E12524,ISP_2018!$B$8:$T$347,16,0)</f>
        <v>Bajo</v>
      </c>
    </row>
    <row r="12525" spans="1:13" x14ac:dyDescent="0.3">
      <c r="A12525" s="139">
        <f t="shared" ref="A12525:A12588" si="12871">+IF(B12524=38,A12524+1,A12524)</f>
        <v>330</v>
      </c>
      <c r="B12525" s="148">
        <f t="shared" si="12807"/>
        <v>17</v>
      </c>
      <c r="D12525" s="149" t="str">
        <f>+VLOOKUP($A12525,mUNICIPIOS!$B$4:$F$343,2,0)</f>
        <v>Jutiapa</v>
      </c>
      <c r="E12525" s="149">
        <f>+VLOOKUP($A12525,mUNICIPIOS!$B$4:$F$343,3,0)</f>
        <v>2207</v>
      </c>
      <c r="F12525" s="149" t="str">
        <f>+VLOOKUP($A12525,mUNICIPIOS!$B$4:$F$343,4,0)</f>
        <v>Atescatempa</v>
      </c>
      <c r="G12525" s="139" t="str">
        <f t="shared" ref="G12525:K12525" si="12872">+G12487</f>
        <v>03</v>
      </c>
      <c r="H12525" t="str">
        <f t="shared" si="12872"/>
        <v>ISP</v>
      </c>
      <c r="I12525" t="str">
        <f t="shared" si="12872"/>
        <v>Índice de Servicios Públicos</v>
      </c>
      <c r="J12525" t="str">
        <f t="shared" si="12872"/>
        <v>INDICE</v>
      </c>
      <c r="K12525">
        <f t="shared" si="12872"/>
        <v>0</v>
      </c>
      <c r="L12525" s="150">
        <f>+VLOOKUP($E12525,ISP_2018!$B$8:$T$347,18,0)</f>
        <v>1.2903225806451613E-2</v>
      </c>
      <c r="M12525" s="142" t="str">
        <f>+VLOOKUP($E12525,ISP_2018!$B$8:$T$347,19,0)</f>
        <v>Bajo</v>
      </c>
    </row>
    <row r="12526" spans="1:13" x14ac:dyDescent="0.3">
      <c r="A12526" s="139">
        <f t="shared" si="12871"/>
        <v>330</v>
      </c>
      <c r="B12526" s="148">
        <f t="shared" ref="B12526:B12589" si="12873">+B12488</f>
        <v>18</v>
      </c>
      <c r="D12526" s="149" t="str">
        <f>+VLOOKUP($A12526,mUNICIPIOS!$B$4:$F$343,2,0)</f>
        <v>Jutiapa</v>
      </c>
      <c r="E12526" s="149">
        <f>+VLOOKUP($A12526,mUNICIPIOS!$B$4:$F$343,3,0)</f>
        <v>2207</v>
      </c>
      <c r="F12526" s="149" t="str">
        <f>+VLOOKUP($A12526,mUNICIPIOS!$B$4:$F$343,4,0)</f>
        <v>Atescatempa</v>
      </c>
      <c r="G12526" s="139" t="str">
        <f t="shared" ref="G12526:K12526" si="12874">+G12488</f>
        <v>04</v>
      </c>
      <c r="H12526" t="str">
        <f t="shared" si="12874"/>
        <v>IGA</v>
      </c>
      <c r="I12526" t="str">
        <f t="shared" si="12874"/>
        <v>Índice de Gestión Administrativa</v>
      </c>
      <c r="J12526" t="str">
        <f t="shared" si="12874"/>
        <v>04-01</v>
      </c>
      <c r="K12526" t="str">
        <f t="shared" si="12874"/>
        <v>Existencia de elementos de atención municipal orientada al vecino</v>
      </c>
      <c r="L12526" s="150">
        <f>+VLOOKUP($E12526,IGA_2018!$B$8:$N$347,3,0)</f>
        <v>0.75</v>
      </c>
      <c r="M12526" s="142" t="str">
        <f>+VLOOKUP($E12526,IGA_2018!$B$8:$N$347,4,0)</f>
        <v>Medio alto</v>
      </c>
    </row>
    <row r="12527" spans="1:13" x14ac:dyDescent="0.3">
      <c r="A12527" s="139">
        <f t="shared" si="12871"/>
        <v>330</v>
      </c>
      <c r="B12527" s="148">
        <f t="shared" si="12873"/>
        <v>19</v>
      </c>
      <c r="D12527" s="149" t="str">
        <f>+VLOOKUP($A12527,mUNICIPIOS!$B$4:$F$343,2,0)</f>
        <v>Jutiapa</v>
      </c>
      <c r="E12527" s="149">
        <f>+VLOOKUP($A12527,mUNICIPIOS!$B$4:$F$343,3,0)</f>
        <v>2207</v>
      </c>
      <c r="F12527" s="149" t="str">
        <f>+VLOOKUP($A12527,mUNICIPIOS!$B$4:$F$343,4,0)</f>
        <v>Atescatempa</v>
      </c>
      <c r="G12527" s="139" t="str">
        <f t="shared" ref="G12527:K12527" si="12875">+G12489</f>
        <v>04</v>
      </c>
      <c r="H12527" t="str">
        <f t="shared" si="12875"/>
        <v>IGA</v>
      </c>
      <c r="I12527" t="str">
        <f t="shared" si="12875"/>
        <v>Índice de Gestión Administrativa</v>
      </c>
      <c r="J12527" t="str">
        <f t="shared" si="12875"/>
        <v>04-02</v>
      </c>
      <c r="K12527" t="str">
        <f t="shared" si="12875"/>
        <v>Gestión del recurso humano.</v>
      </c>
      <c r="L12527" s="150">
        <f>+VLOOKUP($E12527,IGA_2018!$B$8:$N$347,6,0)</f>
        <v>0.49549317537986109</v>
      </c>
      <c r="M12527" s="142" t="str">
        <f>+VLOOKUP($E12527,IGA_2018!$B$8:$N$347,7,0)</f>
        <v>Medio</v>
      </c>
    </row>
    <row r="12528" spans="1:13" x14ac:dyDescent="0.3">
      <c r="A12528" s="139">
        <f t="shared" si="12871"/>
        <v>330</v>
      </c>
      <c r="B12528" s="148">
        <f t="shared" si="12873"/>
        <v>20</v>
      </c>
      <c r="D12528" s="149" t="str">
        <f>+VLOOKUP($A12528,mUNICIPIOS!$B$4:$F$343,2,0)</f>
        <v>Jutiapa</v>
      </c>
      <c r="E12528" s="149">
        <f>+VLOOKUP($A12528,mUNICIPIOS!$B$4:$F$343,3,0)</f>
        <v>2207</v>
      </c>
      <c r="F12528" s="149" t="str">
        <f>+VLOOKUP($A12528,mUNICIPIOS!$B$4:$F$343,4,0)</f>
        <v>Atescatempa</v>
      </c>
      <c r="G12528" s="139" t="str">
        <f t="shared" ref="G12528:K12528" si="12876">+G12490</f>
        <v>04</v>
      </c>
      <c r="H12528" t="str">
        <f t="shared" si="12876"/>
        <v>IGA</v>
      </c>
      <c r="I12528" t="str">
        <f t="shared" si="12876"/>
        <v>Índice de Gestión Administrativa</v>
      </c>
      <c r="J12528" t="str">
        <f t="shared" si="12876"/>
        <v>04-03</v>
      </c>
      <c r="K12528" t="str">
        <f t="shared" si="12876"/>
        <v>Existencia de oficinas municipales con instrumentos de gestión.</v>
      </c>
      <c r="L12528" s="150">
        <f>+VLOOKUP($E12528,IGA_2018!$B$8:$N$347,9,0)</f>
        <v>0.8125</v>
      </c>
      <c r="M12528" s="142" t="str">
        <f>+VLOOKUP($E12528,IGA_2018!$B$8:$N$347,10,0)</f>
        <v>Alto</v>
      </c>
    </row>
    <row r="12529" spans="1:13" x14ac:dyDescent="0.3">
      <c r="A12529" s="139">
        <f t="shared" si="12871"/>
        <v>330</v>
      </c>
      <c r="B12529" s="148">
        <f t="shared" si="12873"/>
        <v>21</v>
      </c>
      <c r="D12529" s="149" t="str">
        <f>+VLOOKUP($A12529,mUNICIPIOS!$B$4:$F$343,2,0)</f>
        <v>Jutiapa</v>
      </c>
      <c r="E12529" s="149">
        <f>+VLOOKUP($A12529,mUNICIPIOS!$B$4:$F$343,3,0)</f>
        <v>2207</v>
      </c>
      <c r="F12529" s="149" t="str">
        <f>+VLOOKUP($A12529,mUNICIPIOS!$B$4:$F$343,4,0)</f>
        <v>Atescatempa</v>
      </c>
      <c r="G12529" s="139" t="str">
        <f t="shared" ref="G12529:K12529" si="12877">+G12491</f>
        <v>04</v>
      </c>
      <c r="H12529" t="str">
        <f t="shared" si="12877"/>
        <v>IGA</v>
      </c>
      <c r="I12529" t="str">
        <f t="shared" si="12877"/>
        <v>Índice de Gestión Administrativa</v>
      </c>
      <c r="J12529" t="str">
        <f t="shared" si="12877"/>
        <v>INDICE</v>
      </c>
      <c r="K12529">
        <f t="shared" si="12877"/>
        <v>0</v>
      </c>
      <c r="L12529" s="150">
        <f>+VLOOKUP($E12529,IGA_2018!$B$8:$N$347,12,0)</f>
        <v>0.68279761138295125</v>
      </c>
      <c r="M12529" s="142" t="str">
        <f>+VLOOKUP($E12529,IGA_2018!$B$8:$N$347,13,0)</f>
        <v>Medio alto</v>
      </c>
    </row>
    <row r="12530" spans="1:13" x14ac:dyDescent="0.3">
      <c r="A12530" s="139">
        <f t="shared" si="12871"/>
        <v>330</v>
      </c>
      <c r="B12530" s="148">
        <f t="shared" si="12873"/>
        <v>22</v>
      </c>
      <c r="D12530" s="149" t="str">
        <f>+VLOOKUP($A12530,mUNICIPIOS!$B$4:$F$343,2,0)</f>
        <v>Jutiapa</v>
      </c>
      <c r="E12530" s="149">
        <f>+VLOOKUP($A12530,mUNICIPIOS!$B$4:$F$343,3,0)</f>
        <v>2207</v>
      </c>
      <c r="F12530" s="149" t="str">
        <f>+VLOOKUP($A12530,mUNICIPIOS!$B$4:$F$343,4,0)</f>
        <v>Atescatempa</v>
      </c>
      <c r="G12530" s="139" t="str">
        <f t="shared" ref="G12530:K12530" si="12878">+G12492</f>
        <v>05</v>
      </c>
      <c r="H12530" t="str">
        <f t="shared" si="12878"/>
        <v>IGF</v>
      </c>
      <c r="I12530" t="str">
        <f t="shared" si="12878"/>
        <v>Índice de Gestión Financiera</v>
      </c>
      <c r="J12530" t="str">
        <f t="shared" si="12878"/>
        <v>05-01</v>
      </c>
      <c r="K12530" t="str">
        <f t="shared" si="12878"/>
        <v>Autonomía financiera municipal</v>
      </c>
      <c r="L12530" s="150">
        <f>+VLOOKUP($E12530,IGF_2018!$B$8:$Z$347,3,0)</f>
        <v>0.1687637906366615</v>
      </c>
      <c r="M12530" s="142" t="str">
        <f>+VLOOKUP($E12530,IGF_2018!$B$8:$Z$347,4,0)</f>
        <v>Bajo</v>
      </c>
    </row>
    <row r="12531" spans="1:13" x14ac:dyDescent="0.3">
      <c r="A12531" s="139">
        <f t="shared" si="12871"/>
        <v>330</v>
      </c>
      <c r="B12531" s="148">
        <f t="shared" si="12873"/>
        <v>23</v>
      </c>
      <c r="D12531" s="149" t="str">
        <f>+VLOOKUP($A12531,mUNICIPIOS!$B$4:$F$343,2,0)</f>
        <v>Jutiapa</v>
      </c>
      <c r="E12531" s="149">
        <f>+VLOOKUP($A12531,mUNICIPIOS!$B$4:$F$343,3,0)</f>
        <v>2207</v>
      </c>
      <c r="F12531" s="149" t="str">
        <f>+VLOOKUP($A12531,mUNICIPIOS!$B$4:$F$343,4,0)</f>
        <v>Atescatempa</v>
      </c>
      <c r="G12531" s="139" t="str">
        <f t="shared" ref="G12531:K12531" si="12879">+G12493</f>
        <v>05</v>
      </c>
      <c r="H12531" t="str">
        <f t="shared" si="12879"/>
        <v>IGF</v>
      </c>
      <c r="I12531" t="str">
        <f t="shared" si="12879"/>
        <v>Índice de Gestión Financiera</v>
      </c>
      <c r="J12531" t="str">
        <f t="shared" si="12879"/>
        <v>05-02</v>
      </c>
      <c r="K12531" t="str">
        <f t="shared" si="12879"/>
        <v xml:space="preserve">Ingresos propios por habitante -sin regalías- </v>
      </c>
      <c r="L12531" s="150">
        <f>+VLOOKUP($E12531,IGF_2018!$B$8:$Z$347,6,0)</f>
        <v>0.13738338889854754</v>
      </c>
      <c r="M12531" s="142" t="str">
        <f>+VLOOKUP($E12531,IGF_2018!$B$8:$Z$347,7,0)</f>
        <v>Bajo</v>
      </c>
    </row>
    <row r="12532" spans="1:13" x14ac:dyDescent="0.3">
      <c r="A12532" s="139">
        <f t="shared" si="12871"/>
        <v>330</v>
      </c>
      <c r="B12532" s="148">
        <f t="shared" si="12873"/>
        <v>24</v>
      </c>
      <c r="D12532" s="149" t="str">
        <f>+VLOOKUP($A12532,mUNICIPIOS!$B$4:$F$343,2,0)</f>
        <v>Jutiapa</v>
      </c>
      <c r="E12532" s="149">
        <f>+VLOOKUP($A12532,mUNICIPIOS!$B$4:$F$343,3,0)</f>
        <v>2207</v>
      </c>
      <c r="F12532" s="149" t="str">
        <f>+VLOOKUP($A12532,mUNICIPIOS!$B$4:$F$343,4,0)</f>
        <v>Atescatempa</v>
      </c>
      <c r="G12532" s="139" t="str">
        <f t="shared" ref="G12532:K12532" si="12880">+G12494</f>
        <v>05</v>
      </c>
      <c r="H12532" t="str">
        <f t="shared" si="12880"/>
        <v>IGF</v>
      </c>
      <c r="I12532" t="str">
        <f t="shared" si="12880"/>
        <v>Índice de Gestión Financiera</v>
      </c>
      <c r="J12532" t="str">
        <f t="shared" si="12880"/>
        <v>05-03</v>
      </c>
      <c r="K12532" t="str">
        <f t="shared" si="12880"/>
        <v>Ingresos del IUSI en relación a los ingresos propios -sin regalías-</v>
      </c>
      <c r="L12532" s="150">
        <f>+VLOOKUP($E12532,IGF_2018!$B$8:$Z$347,9,0)</f>
        <v>3.2536175371638089E-2</v>
      </c>
      <c r="M12532" s="142" t="str">
        <f>+VLOOKUP($E12532,IGF_2018!$B$8:$Z$347,10,0)</f>
        <v>Bajo</v>
      </c>
    </row>
    <row r="12533" spans="1:13" x14ac:dyDescent="0.3">
      <c r="A12533" s="139">
        <f t="shared" si="12871"/>
        <v>330</v>
      </c>
      <c r="B12533" s="148">
        <f t="shared" si="12873"/>
        <v>25</v>
      </c>
      <c r="D12533" s="149" t="str">
        <f>+VLOOKUP($A12533,mUNICIPIOS!$B$4:$F$343,2,0)</f>
        <v>Jutiapa</v>
      </c>
      <c r="E12533" s="149">
        <f>+VLOOKUP($A12533,mUNICIPIOS!$B$4:$F$343,3,0)</f>
        <v>2207</v>
      </c>
      <c r="F12533" s="149" t="str">
        <f>+VLOOKUP($A12533,mUNICIPIOS!$B$4:$F$343,4,0)</f>
        <v>Atescatempa</v>
      </c>
      <c r="G12533" s="139" t="str">
        <f t="shared" ref="G12533:K12533" si="12881">+G12495</f>
        <v>05</v>
      </c>
      <c r="H12533" t="str">
        <f t="shared" si="12881"/>
        <v>IGF</v>
      </c>
      <c r="I12533" t="str">
        <f t="shared" si="12881"/>
        <v>Índice de Gestión Financiera</v>
      </c>
      <c r="J12533" t="str">
        <f t="shared" si="12881"/>
        <v>05-04</v>
      </c>
      <c r="K12533" t="str">
        <f t="shared" si="12881"/>
        <v>Inversión anual en capital fijo por habitante</v>
      </c>
      <c r="L12533" s="150">
        <f>+VLOOKUP($E12533,IGF_2018!$B$8:$Z$347,12,0)</f>
        <v>0.12104369663162391</v>
      </c>
      <c r="M12533" s="142" t="str">
        <f>+VLOOKUP($E12533,IGF_2018!$B$8:$Z$347,13,0)</f>
        <v>Bajo</v>
      </c>
    </row>
    <row r="12534" spans="1:13" x14ac:dyDescent="0.3">
      <c r="A12534" s="139">
        <f t="shared" si="12871"/>
        <v>330</v>
      </c>
      <c r="B12534" s="148">
        <f t="shared" si="12873"/>
        <v>26</v>
      </c>
      <c r="D12534" s="149" t="str">
        <f>+VLOOKUP($A12534,mUNICIPIOS!$B$4:$F$343,2,0)</f>
        <v>Jutiapa</v>
      </c>
      <c r="E12534" s="149">
        <f>+VLOOKUP($A12534,mUNICIPIOS!$B$4:$F$343,3,0)</f>
        <v>2207</v>
      </c>
      <c r="F12534" s="149" t="str">
        <f>+VLOOKUP($A12534,mUNICIPIOS!$B$4:$F$343,4,0)</f>
        <v>Atescatempa</v>
      </c>
      <c r="G12534" s="139" t="str">
        <f t="shared" ref="G12534:K12534" si="12882">+G12496</f>
        <v>05</v>
      </c>
      <c r="H12534" t="str">
        <f t="shared" si="12882"/>
        <v>IGF</v>
      </c>
      <c r="I12534" t="str">
        <f t="shared" si="12882"/>
        <v>Índice de Gestión Financiera</v>
      </c>
      <c r="J12534" t="str">
        <f t="shared" si="12882"/>
        <v>05-05</v>
      </c>
      <c r="K12534" t="str">
        <f t="shared" si="12882"/>
        <v>Inversión anual en capital fijo con recursos percibidos por ingresos propios</v>
      </c>
      <c r="L12534" s="150">
        <f>+VLOOKUP($E12534,IGF_2018!$B$8:$Z$347,15,0)</f>
        <v>0</v>
      </c>
      <c r="M12534" s="142" t="str">
        <f>+VLOOKUP($E12534,IGF_2018!$B$8:$Z$347,16,0)</f>
        <v>Bajo</v>
      </c>
    </row>
    <row r="12535" spans="1:13" x14ac:dyDescent="0.3">
      <c r="A12535" s="139">
        <f t="shared" si="12871"/>
        <v>330</v>
      </c>
      <c r="B12535" s="148">
        <f t="shared" si="12873"/>
        <v>27</v>
      </c>
      <c r="D12535" s="149" t="str">
        <f>+VLOOKUP($A12535,mUNICIPIOS!$B$4:$F$343,2,0)</f>
        <v>Jutiapa</v>
      </c>
      <c r="E12535" s="149">
        <f>+VLOOKUP($A12535,mUNICIPIOS!$B$4:$F$343,3,0)</f>
        <v>2207</v>
      </c>
      <c r="F12535" s="149" t="str">
        <f>+VLOOKUP($A12535,mUNICIPIOS!$B$4:$F$343,4,0)</f>
        <v>Atescatempa</v>
      </c>
      <c r="G12535" s="139" t="str">
        <f t="shared" ref="G12535:K12535" si="12883">+G12497</f>
        <v>05</v>
      </c>
      <c r="H12535" t="str">
        <f t="shared" si="12883"/>
        <v>IGF</v>
      </c>
      <c r="I12535" t="str">
        <f t="shared" si="12883"/>
        <v>Índice de Gestión Financiera</v>
      </c>
      <c r="J12535" t="str">
        <f t="shared" si="12883"/>
        <v>05-06</v>
      </c>
      <c r="K12535" t="str">
        <f t="shared" si="12883"/>
        <v xml:space="preserve">Inversión anual en capital fijo con recursos percibidos por transferencias del Gobierno Central </v>
      </c>
      <c r="L12535" s="150">
        <f>+VLOOKUP($E12535,IGF_2018!$B$8:$Z$347,18,0)</f>
        <v>0.38310232465926497</v>
      </c>
      <c r="M12535" s="142" t="str">
        <f>+VLOOKUP($E12535,IGF_2018!$B$8:$Z$347,19,0)</f>
        <v>Medio bajo</v>
      </c>
    </row>
    <row r="12536" spans="1:13" x14ac:dyDescent="0.3">
      <c r="A12536" s="139">
        <f t="shared" si="12871"/>
        <v>330</v>
      </c>
      <c r="B12536" s="148">
        <f t="shared" si="12873"/>
        <v>28</v>
      </c>
      <c r="D12536" s="149" t="str">
        <f>+VLOOKUP($A12536,mUNICIPIOS!$B$4:$F$343,2,0)</f>
        <v>Jutiapa</v>
      </c>
      <c r="E12536" s="149">
        <f>+VLOOKUP($A12536,mUNICIPIOS!$B$4:$F$343,3,0)</f>
        <v>2207</v>
      </c>
      <c r="F12536" s="149" t="str">
        <f>+VLOOKUP($A12536,mUNICIPIOS!$B$4:$F$343,4,0)</f>
        <v>Atescatempa</v>
      </c>
      <c r="G12536" s="139" t="str">
        <f t="shared" ref="G12536:K12536" si="12884">+G12498</f>
        <v>05</v>
      </c>
      <c r="H12536" t="str">
        <f t="shared" si="12884"/>
        <v>IGF</v>
      </c>
      <c r="I12536" t="str">
        <f t="shared" si="12884"/>
        <v>Índice de Gestión Financiera</v>
      </c>
      <c r="J12536" t="str">
        <f t="shared" si="12884"/>
        <v>05-07</v>
      </c>
      <c r="K12536" t="str">
        <f t="shared" si="12884"/>
        <v>Financiamiento por endeudamiento municipal</v>
      </c>
      <c r="L12536" s="150">
        <f>+VLOOKUP($E12536,IGF_2018!$B$8:$Z$347,21,0)</f>
        <v>1</v>
      </c>
      <c r="M12536" s="142" t="str">
        <f>+VLOOKUP($E12536,IGF_2018!$B$8:$Z$347,22,0)</f>
        <v>Alto</v>
      </c>
    </row>
    <row r="12537" spans="1:13" x14ac:dyDescent="0.3">
      <c r="A12537" s="139">
        <f t="shared" si="12871"/>
        <v>330</v>
      </c>
      <c r="B12537" s="148">
        <f t="shared" si="12873"/>
        <v>29</v>
      </c>
      <c r="D12537" s="149" t="str">
        <f>+VLOOKUP($A12537,mUNICIPIOS!$B$4:$F$343,2,0)</f>
        <v>Jutiapa</v>
      </c>
      <c r="E12537" s="149">
        <f>+VLOOKUP($A12537,mUNICIPIOS!$B$4:$F$343,3,0)</f>
        <v>2207</v>
      </c>
      <c r="F12537" s="149" t="str">
        <f>+VLOOKUP($A12537,mUNICIPIOS!$B$4:$F$343,4,0)</f>
        <v>Atescatempa</v>
      </c>
      <c r="G12537" s="139" t="str">
        <f t="shared" ref="G12537:K12537" si="12885">+G12499</f>
        <v>05</v>
      </c>
      <c r="H12537" t="str">
        <f t="shared" si="12885"/>
        <v>IGF</v>
      </c>
      <c r="I12537" t="str">
        <f t="shared" si="12885"/>
        <v>Índice de Gestión Financiera</v>
      </c>
      <c r="J12537" t="str">
        <f t="shared" si="12885"/>
        <v>INDICE</v>
      </c>
      <c r="K12537">
        <f t="shared" si="12885"/>
        <v>0</v>
      </c>
      <c r="L12537" s="150">
        <f>+VLOOKUP($E12537,IGF_2018!$B$8:$Z$347,24,0)</f>
        <v>0.31489765557329452</v>
      </c>
      <c r="M12537" s="142" t="str">
        <f>+VLOOKUP($E12537,IGF_2018!$B$8:$Z$347,25,0)</f>
        <v>Medio bajo</v>
      </c>
    </row>
    <row r="12538" spans="1:13" x14ac:dyDescent="0.3">
      <c r="A12538" s="139">
        <f t="shared" si="12871"/>
        <v>330</v>
      </c>
      <c r="B12538" s="148">
        <f t="shared" si="12873"/>
        <v>30</v>
      </c>
      <c r="D12538" s="149" t="str">
        <f>+VLOOKUP($A12538,mUNICIPIOS!$B$4:$F$343,2,0)</f>
        <v>Jutiapa</v>
      </c>
      <c r="E12538" s="149">
        <f>+VLOOKUP($A12538,mUNICIPIOS!$B$4:$F$343,3,0)</f>
        <v>2207</v>
      </c>
      <c r="F12538" s="149" t="str">
        <f>+VLOOKUP($A12538,mUNICIPIOS!$B$4:$F$343,4,0)</f>
        <v>Atescatempa</v>
      </c>
      <c r="G12538" s="139" t="str">
        <f t="shared" ref="G12538:K12538" si="12886">+G12500</f>
        <v>06</v>
      </c>
      <c r="H12538" t="str">
        <f t="shared" si="12886"/>
        <v>IGE</v>
      </c>
      <c r="I12538" t="str">
        <f t="shared" si="12886"/>
        <v>Índice de Gestión Estratégica</v>
      </c>
      <c r="J12538" t="str">
        <f t="shared" si="12886"/>
        <v>06-01</v>
      </c>
      <c r="K12538" t="str">
        <f t="shared" si="12886"/>
        <v>Ejecución del Plan Operativo Anual  (POA)</v>
      </c>
      <c r="L12538" s="150">
        <f>+VLOOKUP($E12538,IGE_2018!$B$8:$Z$347,3,0)</f>
        <v>0</v>
      </c>
      <c r="M12538" s="142" t="str">
        <f>+VLOOKUP($E12538,IGE_2018!$B$8:$Z$347,4,0)</f>
        <v>Bajo</v>
      </c>
    </row>
    <row r="12539" spans="1:13" x14ac:dyDescent="0.3">
      <c r="A12539" s="139">
        <f t="shared" si="12871"/>
        <v>330</v>
      </c>
      <c r="B12539" s="148">
        <f t="shared" si="12873"/>
        <v>31</v>
      </c>
      <c r="D12539" s="149" t="str">
        <f>+VLOOKUP($A12539,mUNICIPIOS!$B$4:$F$343,2,0)</f>
        <v>Jutiapa</v>
      </c>
      <c r="E12539" s="149">
        <f>+VLOOKUP($A12539,mUNICIPIOS!$B$4:$F$343,3,0)</f>
        <v>2207</v>
      </c>
      <c r="F12539" s="149" t="str">
        <f>+VLOOKUP($A12539,mUNICIPIOS!$B$4:$F$343,4,0)</f>
        <v>Atescatempa</v>
      </c>
      <c r="G12539" s="139" t="str">
        <f t="shared" ref="G12539:K12539" si="12887">+G12501</f>
        <v>06</v>
      </c>
      <c r="H12539" t="str">
        <f t="shared" si="12887"/>
        <v>IGE</v>
      </c>
      <c r="I12539" t="str">
        <f t="shared" si="12887"/>
        <v>Índice de Gestión Estratégica</v>
      </c>
      <c r="J12539" t="str">
        <f t="shared" si="12887"/>
        <v>06-02</v>
      </c>
      <c r="K12539" t="str">
        <f t="shared" si="12887"/>
        <v>Relación Plan de Desarrollo Municipal y Ordenamiento Territorial (PDM-OT) - Plan Estratégico Institucional (PEI) - Plan Operativo Multianual (POM) - Plan Operativo Anual (POA)</v>
      </c>
      <c r="L12539" s="150">
        <f>+VLOOKUP($E12539,IGE_2018!$B$8:$Z$347,6,0)</f>
        <v>0</v>
      </c>
      <c r="M12539" s="142" t="str">
        <f>+VLOOKUP($E12539,IGE_2018!$B$8:$Z$347,7,0)</f>
        <v>Bajo</v>
      </c>
    </row>
    <row r="12540" spans="1:13" x14ac:dyDescent="0.3">
      <c r="A12540" s="139">
        <f t="shared" si="12871"/>
        <v>330</v>
      </c>
      <c r="B12540" s="148">
        <f t="shared" si="12873"/>
        <v>32</v>
      </c>
      <c r="D12540" s="149" t="str">
        <f>+VLOOKUP($A12540,mUNICIPIOS!$B$4:$F$343,2,0)</f>
        <v>Jutiapa</v>
      </c>
      <c r="E12540" s="149">
        <f>+VLOOKUP($A12540,mUNICIPIOS!$B$4:$F$343,3,0)</f>
        <v>2207</v>
      </c>
      <c r="F12540" s="149" t="str">
        <f>+VLOOKUP($A12540,mUNICIPIOS!$B$4:$F$343,4,0)</f>
        <v>Atescatempa</v>
      </c>
      <c r="G12540" s="139" t="str">
        <f t="shared" ref="G12540:K12540" si="12888">+G12502</f>
        <v>06</v>
      </c>
      <c r="H12540" t="str">
        <f t="shared" si="12888"/>
        <v>IGE</v>
      </c>
      <c r="I12540" t="str">
        <f t="shared" si="12888"/>
        <v>Índice de Gestión Estratégica</v>
      </c>
      <c r="J12540" t="str">
        <f t="shared" si="12888"/>
        <v>06-03</v>
      </c>
      <c r="K12540" t="str">
        <f t="shared" si="12888"/>
        <v>Presupuesto de egresos relacionado a competencias municipales que responden a prioridades nacionales de desarrollo.</v>
      </c>
      <c r="L12540" s="150">
        <f>+VLOOKUP($E12540,IGE_2018!$B$8:$Z$347,9,0)</f>
        <v>0.27039736771674655</v>
      </c>
      <c r="M12540" s="142" t="str">
        <f>+VLOOKUP($E12540,IGE_2018!$B$8:$Z$347,10,0)</f>
        <v>Medio bajo</v>
      </c>
    </row>
    <row r="12541" spans="1:13" x14ac:dyDescent="0.3">
      <c r="A12541" s="139">
        <f t="shared" si="12871"/>
        <v>330</v>
      </c>
      <c r="B12541" s="148">
        <f t="shared" si="12873"/>
        <v>33</v>
      </c>
      <c r="D12541" s="149" t="str">
        <f>+VLOOKUP($A12541,mUNICIPIOS!$B$4:$F$343,2,0)</f>
        <v>Jutiapa</v>
      </c>
      <c r="E12541" s="149">
        <f>+VLOOKUP($A12541,mUNICIPIOS!$B$4:$F$343,3,0)</f>
        <v>2207</v>
      </c>
      <c r="F12541" s="149" t="str">
        <f>+VLOOKUP($A12541,mUNICIPIOS!$B$4:$F$343,4,0)</f>
        <v>Atescatempa</v>
      </c>
      <c r="G12541" s="139" t="str">
        <f t="shared" ref="G12541:K12541" si="12889">+G12503</f>
        <v>06</v>
      </c>
      <c r="H12541" t="str">
        <f t="shared" si="12889"/>
        <v>IGE</v>
      </c>
      <c r="I12541" t="str">
        <f t="shared" si="12889"/>
        <v>Índice de Gestión Estratégica</v>
      </c>
      <c r="J12541" t="str">
        <f t="shared" si="12889"/>
        <v>06-04</v>
      </c>
      <c r="K12541" t="str">
        <f t="shared" si="12889"/>
        <v>Institucionalización de la gestión ordenada del territorio</v>
      </c>
      <c r="L12541" s="150">
        <f>+VLOOKUP($E12541,IGE_2018!$B$8:$Z$347,12,0)</f>
        <v>0</v>
      </c>
      <c r="M12541" s="142" t="str">
        <f>+VLOOKUP($E12541,IGE_2018!$B$8:$Z$347,13,0)</f>
        <v>Bajo</v>
      </c>
    </row>
    <row r="12542" spans="1:13" x14ac:dyDescent="0.3">
      <c r="A12542" s="139">
        <f t="shared" si="12871"/>
        <v>330</v>
      </c>
      <c r="B12542" s="148">
        <f t="shared" si="12873"/>
        <v>34</v>
      </c>
      <c r="D12542" s="149" t="str">
        <f>+VLOOKUP($A12542,mUNICIPIOS!$B$4:$F$343,2,0)</f>
        <v>Jutiapa</v>
      </c>
      <c r="E12542" s="149">
        <f>+VLOOKUP($A12542,mUNICIPIOS!$B$4:$F$343,3,0)</f>
        <v>2207</v>
      </c>
      <c r="F12542" s="149" t="str">
        <f>+VLOOKUP($A12542,mUNICIPIOS!$B$4:$F$343,4,0)</f>
        <v>Atescatempa</v>
      </c>
      <c r="G12542" s="139" t="str">
        <f t="shared" ref="G12542:K12542" si="12890">+G12504</f>
        <v>06</v>
      </c>
      <c r="H12542" t="str">
        <f t="shared" si="12890"/>
        <v>IGE</v>
      </c>
      <c r="I12542" t="str">
        <f t="shared" si="12890"/>
        <v>Índice de Gestión Estratégica</v>
      </c>
      <c r="J12542" t="str">
        <f t="shared" si="12890"/>
        <v>06-05</v>
      </c>
      <c r="K12542" t="str">
        <f t="shared" si="12890"/>
        <v>Acciones para la gestión ordenada del territorio</v>
      </c>
      <c r="L12542" s="150">
        <f>+VLOOKUP($E12542,IGE_2018!$B$8:$Z$347,15,0)</f>
        <v>0</v>
      </c>
      <c r="M12542" s="142" t="str">
        <f>+VLOOKUP($E12542,IGE_2018!$B$8:$Z$347,16,0)</f>
        <v>Bajo</v>
      </c>
    </row>
    <row r="12543" spans="1:13" x14ac:dyDescent="0.3">
      <c r="A12543" s="139">
        <f t="shared" si="12871"/>
        <v>330</v>
      </c>
      <c r="B12543" s="148">
        <f t="shared" si="12873"/>
        <v>35</v>
      </c>
      <c r="D12543" s="149" t="str">
        <f>+VLOOKUP($A12543,mUNICIPIOS!$B$4:$F$343,2,0)</f>
        <v>Jutiapa</v>
      </c>
      <c r="E12543" s="149">
        <f>+VLOOKUP($A12543,mUNICIPIOS!$B$4:$F$343,3,0)</f>
        <v>2207</v>
      </c>
      <c r="F12543" s="149" t="str">
        <f>+VLOOKUP($A12543,mUNICIPIOS!$B$4:$F$343,4,0)</f>
        <v>Atescatempa</v>
      </c>
      <c r="G12543" s="139" t="str">
        <f t="shared" ref="G12543:K12543" si="12891">+G12505</f>
        <v>06</v>
      </c>
      <c r="H12543" t="str">
        <f t="shared" si="12891"/>
        <v>IGE</v>
      </c>
      <c r="I12543" t="str">
        <f t="shared" si="12891"/>
        <v>Índice de Gestión Estratégica</v>
      </c>
      <c r="J12543" t="str">
        <f t="shared" si="12891"/>
        <v>06-06</v>
      </c>
      <c r="K12543" t="str">
        <f t="shared" si="12891"/>
        <v>Gestión de riesgo en la formulación de proyectos derivados de la planificación operativa anual</v>
      </c>
      <c r="L12543" s="150">
        <f>+VLOOKUP($E12543,IGE_2018!$B$8:$Z$347,18,0)</f>
        <v>0</v>
      </c>
      <c r="M12543" s="142" t="str">
        <f>+VLOOKUP($E12543,IGE_2018!$B$8:$Z$347,19,0)</f>
        <v>Bajo</v>
      </c>
    </row>
    <row r="12544" spans="1:13" x14ac:dyDescent="0.3">
      <c r="A12544" s="139">
        <f t="shared" si="12871"/>
        <v>330</v>
      </c>
      <c r="B12544" s="148">
        <f t="shared" si="12873"/>
        <v>36</v>
      </c>
      <c r="D12544" s="149" t="str">
        <f>+VLOOKUP($A12544,mUNICIPIOS!$B$4:$F$343,2,0)</f>
        <v>Jutiapa</v>
      </c>
      <c r="E12544" s="149">
        <f>+VLOOKUP($A12544,mUNICIPIOS!$B$4:$F$343,3,0)</f>
        <v>2207</v>
      </c>
      <c r="F12544" s="149" t="str">
        <f>+VLOOKUP($A12544,mUNICIPIOS!$B$4:$F$343,4,0)</f>
        <v>Atescatempa</v>
      </c>
      <c r="G12544" s="139" t="str">
        <f t="shared" ref="G12544:K12544" si="12892">+G12506</f>
        <v>06</v>
      </c>
      <c r="H12544" t="str">
        <f t="shared" si="12892"/>
        <v>IGE</v>
      </c>
      <c r="I12544" t="str">
        <f t="shared" si="12892"/>
        <v>Índice de Gestión Estratégica</v>
      </c>
      <c r="J12544" t="str">
        <f t="shared" si="12892"/>
        <v>06-07</v>
      </c>
      <c r="K12544" t="str">
        <f t="shared" si="12892"/>
        <v>Ingresos por servicios ambientales en relación a los ingresos propios sin regalías</v>
      </c>
      <c r="L12544" s="150">
        <f>+VLOOKUP($E12544,IGE_2018!$B$8:$Z$347,21,0)</f>
        <v>0</v>
      </c>
      <c r="M12544" s="142" t="str">
        <f>+VLOOKUP($E12544,IGE_2018!$B$8:$Z$347,22,0)</f>
        <v>Bajo</v>
      </c>
    </row>
    <row r="12545" spans="1:13" x14ac:dyDescent="0.3">
      <c r="A12545" s="139">
        <f t="shared" si="12871"/>
        <v>330</v>
      </c>
      <c r="B12545" s="148">
        <f t="shared" si="12873"/>
        <v>37</v>
      </c>
      <c r="D12545" s="149" t="str">
        <f>+VLOOKUP($A12545,mUNICIPIOS!$B$4:$F$343,2,0)</f>
        <v>Jutiapa</v>
      </c>
      <c r="E12545" s="149">
        <f>+VLOOKUP($A12545,mUNICIPIOS!$B$4:$F$343,3,0)</f>
        <v>2207</v>
      </c>
      <c r="F12545" s="149" t="str">
        <f>+VLOOKUP($A12545,mUNICIPIOS!$B$4:$F$343,4,0)</f>
        <v>Atescatempa</v>
      </c>
      <c r="G12545" s="139" t="str">
        <f t="shared" ref="G12545:K12545" si="12893">+G12507</f>
        <v>06</v>
      </c>
      <c r="H12545" t="str">
        <f t="shared" si="12893"/>
        <v>IGE</v>
      </c>
      <c r="I12545" t="str">
        <f t="shared" si="12893"/>
        <v>Índice de Gestión Estratégica</v>
      </c>
      <c r="J12545" t="str">
        <f t="shared" si="12893"/>
        <v>INDICE</v>
      </c>
      <c r="K12545">
        <f t="shared" si="12893"/>
        <v>0</v>
      </c>
      <c r="L12545" s="150">
        <f>+VLOOKUP($E12545,IGE_2018!$B$8:$Z$347,24,0)</f>
        <v>6.7599341929186638E-2</v>
      </c>
      <c r="M12545" s="142" t="str">
        <f>+VLOOKUP($E12545,IGE_2018!$B$8:$Z$347,25,0)</f>
        <v>Bajo</v>
      </c>
    </row>
    <row r="12546" spans="1:13" x14ac:dyDescent="0.3">
      <c r="A12546" s="139">
        <f t="shared" si="12871"/>
        <v>330</v>
      </c>
      <c r="B12546" s="148">
        <f t="shared" si="12873"/>
        <v>38</v>
      </c>
      <c r="D12546" s="149" t="str">
        <f>+VLOOKUP($A12546,mUNICIPIOS!$B$4:$F$343,2,0)</f>
        <v>Jutiapa</v>
      </c>
      <c r="E12546" s="149">
        <f>+VLOOKUP($A12546,mUNICIPIOS!$B$4:$F$343,3,0)</f>
        <v>2207</v>
      </c>
      <c r="F12546" s="149" t="str">
        <f>+VLOOKUP($A12546,mUNICIPIOS!$B$4:$F$343,4,0)</f>
        <v>Atescatempa</v>
      </c>
      <c r="G12546" s="139" t="str">
        <f t="shared" ref="G12546:K12546" si="12894">+G12508</f>
        <v>RANKING</v>
      </c>
      <c r="H12546" t="str">
        <f t="shared" si="12894"/>
        <v>RGM</v>
      </c>
      <c r="I12546" t="str">
        <f t="shared" si="12894"/>
        <v>Ranking de la Gestión Municipal 2018</v>
      </c>
      <c r="J12546" t="str">
        <f t="shared" si="12894"/>
        <v>RANKING</v>
      </c>
      <c r="K12546">
        <f t="shared" si="12894"/>
        <v>0</v>
      </c>
      <c r="L12546" s="151">
        <f>+VLOOKUP($E12546,Resultados_generales!$C$8:$AE$347,27,0)</f>
        <v>0.32022704074096403</v>
      </c>
      <c r="M12546" t="str">
        <f>+VLOOKUP($E12546,Resultados_generales!$C$8:$AE$347,28,0)</f>
        <v>Medio bajo</v>
      </c>
    </row>
    <row r="12547" spans="1:13" x14ac:dyDescent="0.3">
      <c r="A12547" s="139">
        <f t="shared" si="12871"/>
        <v>331</v>
      </c>
      <c r="B12547" s="148">
        <f t="shared" si="12873"/>
        <v>1</v>
      </c>
      <c r="D12547" s="149" t="str">
        <f>+VLOOKUP($A12547,mUNICIPIOS!$B$4:$F$343,2,0)</f>
        <v>Jutiapa</v>
      </c>
      <c r="E12547" s="149">
        <f>+VLOOKUP($A12547,mUNICIPIOS!$B$4:$F$343,3,0)</f>
        <v>2208</v>
      </c>
      <c r="F12547" s="149" t="str">
        <f>+VLOOKUP($A12547,mUNICIPIOS!$B$4:$F$343,4,0)</f>
        <v>Jerez</v>
      </c>
      <c r="G12547" s="139" t="str">
        <f t="shared" ref="G12547:K12547" si="12895">+G12509</f>
        <v>01</v>
      </c>
      <c r="H12547" t="str">
        <f t="shared" si="12895"/>
        <v>IPC</v>
      </c>
      <c r="I12547" t="str">
        <f t="shared" si="12895"/>
        <v>Índice de Participación Ciudadana</v>
      </c>
      <c r="J12547" t="str">
        <f t="shared" si="12895"/>
        <v>01-01</v>
      </c>
      <c r="K12547" t="str">
        <f t="shared" si="12895"/>
        <v>Número de reuniones del COMUDE en el año de la medición.</v>
      </c>
      <c r="L12547" s="150">
        <f>+VLOOKUP($E12547,IPC_2018!$B$8:$T$347,3,0)</f>
        <v>0.91666666666666663</v>
      </c>
      <c r="M12547" s="142" t="str">
        <f>+VLOOKUP($E12547,IPC_2018!$B$8:$T$347,4,0)</f>
        <v>Alto</v>
      </c>
    </row>
    <row r="12548" spans="1:13" x14ac:dyDescent="0.3">
      <c r="A12548" s="139">
        <f t="shared" si="12871"/>
        <v>331</v>
      </c>
      <c r="B12548" s="148">
        <f t="shared" si="12873"/>
        <v>2</v>
      </c>
      <c r="D12548" s="149" t="str">
        <f>+VLOOKUP($A12548,mUNICIPIOS!$B$4:$F$343,2,0)</f>
        <v>Jutiapa</v>
      </c>
      <c r="E12548" s="149">
        <f>+VLOOKUP($A12548,mUNICIPIOS!$B$4:$F$343,3,0)</f>
        <v>2208</v>
      </c>
      <c r="F12548" s="149" t="str">
        <f>+VLOOKUP($A12548,mUNICIPIOS!$B$4:$F$343,4,0)</f>
        <v>Jerez</v>
      </c>
      <c r="G12548" s="139" t="str">
        <f t="shared" ref="G12548:K12548" si="12896">+G12510</f>
        <v>01</v>
      </c>
      <c r="H12548" t="str">
        <f t="shared" si="12896"/>
        <v>IPC</v>
      </c>
      <c r="I12548" t="str">
        <f t="shared" si="12896"/>
        <v>Índice de Participación Ciudadana</v>
      </c>
      <c r="J12548" t="str">
        <f t="shared" si="12896"/>
        <v>01-02</v>
      </c>
      <c r="K12548" t="str">
        <f t="shared" si="12896"/>
        <v>Participación de Alcaldes, Concejales y Síndicos determinados o designados en el COMUDE</v>
      </c>
      <c r="L12548" s="150">
        <f>+VLOOKUP($E12548,IPC_2018!$B$8:$T$347,6,0)</f>
        <v>0.97727272727272729</v>
      </c>
      <c r="M12548" s="142" t="str">
        <f>+VLOOKUP($E12548,IPC_2018!$B$8:$T$347,7,0)</f>
        <v>Alto</v>
      </c>
    </row>
    <row r="12549" spans="1:13" x14ac:dyDescent="0.3">
      <c r="A12549" s="139">
        <f t="shared" si="12871"/>
        <v>331</v>
      </c>
      <c r="B12549" s="148">
        <f t="shared" si="12873"/>
        <v>3</v>
      </c>
      <c r="D12549" s="149" t="str">
        <f>+VLOOKUP($A12549,mUNICIPIOS!$B$4:$F$343,2,0)</f>
        <v>Jutiapa</v>
      </c>
      <c r="E12549" s="149">
        <f>+VLOOKUP($A12549,mUNICIPIOS!$B$4:$F$343,3,0)</f>
        <v>2208</v>
      </c>
      <c r="F12549" s="149" t="str">
        <f>+VLOOKUP($A12549,mUNICIPIOS!$B$4:$F$343,4,0)</f>
        <v>Jerez</v>
      </c>
      <c r="G12549" s="139" t="str">
        <f t="shared" ref="G12549:K12549" si="12897">+G12511</f>
        <v>01</v>
      </c>
      <c r="H12549" t="str">
        <f t="shared" si="12897"/>
        <v>IPC</v>
      </c>
      <c r="I12549" t="str">
        <f t="shared" si="12897"/>
        <v>Índice de Participación Ciudadana</v>
      </c>
      <c r="J12549" t="str">
        <f t="shared" si="12897"/>
        <v>01-03</v>
      </c>
      <c r="K12549" t="str">
        <f t="shared" si="12897"/>
        <v>Participación  de organizaciones de jóvenes, mujeres, pueblos mayas, xincas, garífunas, y otras organizaciones en el Comude</v>
      </c>
      <c r="L12549" s="150">
        <f>+VLOOKUP($E12549,IPC_2018!$B$8:$T$347,9,0)</f>
        <v>0.69738480697384808</v>
      </c>
      <c r="M12549" s="142" t="str">
        <f>+VLOOKUP($E12549,IPC_2018!$B$8:$T$347,10,0)</f>
        <v>Medio alto</v>
      </c>
    </row>
    <row r="12550" spans="1:13" x14ac:dyDescent="0.3">
      <c r="A12550" s="139">
        <f t="shared" si="12871"/>
        <v>331</v>
      </c>
      <c r="B12550" s="148">
        <f t="shared" si="12873"/>
        <v>4</v>
      </c>
      <c r="D12550" s="149" t="str">
        <f>+VLOOKUP($A12550,mUNICIPIOS!$B$4:$F$343,2,0)</f>
        <v>Jutiapa</v>
      </c>
      <c r="E12550" s="149">
        <f>+VLOOKUP($A12550,mUNICIPIOS!$B$4:$F$343,3,0)</f>
        <v>2208</v>
      </c>
      <c r="F12550" s="149" t="str">
        <f>+VLOOKUP($A12550,mUNICIPIOS!$B$4:$F$343,4,0)</f>
        <v>Jerez</v>
      </c>
      <c r="G12550" s="139" t="str">
        <f t="shared" ref="G12550:K12550" si="12898">+G12512</f>
        <v>01</v>
      </c>
      <c r="H12550" t="str">
        <f t="shared" si="12898"/>
        <v>IPC</v>
      </c>
      <c r="I12550" t="str">
        <f t="shared" si="12898"/>
        <v>Índice de Participación Ciudadana</v>
      </c>
      <c r="J12550" t="str">
        <f t="shared" si="12898"/>
        <v>01-04</v>
      </c>
      <c r="K12550" t="str">
        <f t="shared" si="12898"/>
        <v>Representatividad territorial del Comude.</v>
      </c>
      <c r="L12550" s="150">
        <f>+VLOOKUP($E12550,IPC_2018!$B$8:$T$347,12,0)</f>
        <v>0.88409090909090904</v>
      </c>
      <c r="M12550" s="142" t="str">
        <f>+VLOOKUP($E12550,IPC_2018!$B$8:$T$347,13,0)</f>
        <v>Alto</v>
      </c>
    </row>
    <row r="12551" spans="1:13" x14ac:dyDescent="0.3">
      <c r="A12551" s="139">
        <f t="shared" si="12871"/>
        <v>331</v>
      </c>
      <c r="B12551" s="148">
        <f t="shared" si="12873"/>
        <v>5</v>
      </c>
      <c r="D12551" s="149" t="str">
        <f>+VLOOKUP($A12551,mUNICIPIOS!$B$4:$F$343,2,0)</f>
        <v>Jutiapa</v>
      </c>
      <c r="E12551" s="149">
        <f>+VLOOKUP($A12551,mUNICIPIOS!$B$4:$F$343,3,0)</f>
        <v>2208</v>
      </c>
      <c r="F12551" s="149" t="str">
        <f>+VLOOKUP($A12551,mUNICIPIOS!$B$4:$F$343,4,0)</f>
        <v>Jerez</v>
      </c>
      <c r="G12551" s="139" t="str">
        <f t="shared" ref="G12551:K12551" si="12899">+G12513</f>
        <v>01</v>
      </c>
      <c r="H12551" t="str">
        <f t="shared" si="12899"/>
        <v>IPC</v>
      </c>
      <c r="I12551" t="str">
        <f t="shared" si="12899"/>
        <v>Índice de Participación Ciudadana</v>
      </c>
      <c r="J12551" t="str">
        <f t="shared" si="12899"/>
        <v>01-05</v>
      </c>
      <c r="K12551" t="str">
        <f t="shared" si="12899"/>
        <v>Funcionamiento del Comude</v>
      </c>
      <c r="L12551" s="150">
        <f>+VLOOKUP($E12551,IPC_2018!$B$8:$T$347,15,0)</f>
        <v>0.38529955040919678</v>
      </c>
      <c r="M12551" s="142" t="str">
        <f>+VLOOKUP($E12551,IPC_2018!$B$8:$T$347,16,0)</f>
        <v>Medio bajo</v>
      </c>
    </row>
    <row r="12552" spans="1:13" x14ac:dyDescent="0.3">
      <c r="A12552" s="139">
        <f t="shared" si="12871"/>
        <v>331</v>
      </c>
      <c r="B12552" s="148">
        <f t="shared" si="12873"/>
        <v>6</v>
      </c>
      <c r="D12552" s="149" t="str">
        <f>+VLOOKUP($A12552,mUNICIPIOS!$B$4:$F$343,2,0)</f>
        <v>Jutiapa</v>
      </c>
      <c r="E12552" s="149">
        <f>+VLOOKUP($A12552,mUNICIPIOS!$B$4:$F$343,3,0)</f>
        <v>2208</v>
      </c>
      <c r="F12552" s="149" t="str">
        <f>+VLOOKUP($A12552,mUNICIPIOS!$B$4:$F$343,4,0)</f>
        <v>Jerez</v>
      </c>
      <c r="G12552" s="139" t="str">
        <f t="shared" ref="G12552:K12552" si="12900">+G12514</f>
        <v>01</v>
      </c>
      <c r="H12552" t="str">
        <f t="shared" si="12900"/>
        <v>IPC</v>
      </c>
      <c r="I12552" t="str">
        <f t="shared" si="12900"/>
        <v>Índice de Participación Ciudadana</v>
      </c>
      <c r="J12552" t="str">
        <f t="shared" si="12900"/>
        <v>INDICE</v>
      </c>
      <c r="K12552">
        <f t="shared" si="12900"/>
        <v>0</v>
      </c>
      <c r="L12552" s="150">
        <f>+VLOOKUP($E12552,IPC_2018!$B$8:$T$347,18,0)</f>
        <v>0.80675871421351719</v>
      </c>
      <c r="M12552" s="142" t="str">
        <f>+VLOOKUP($E12552,IPC_2018!$B$8:$T$347,19,0)</f>
        <v>Alto</v>
      </c>
    </row>
    <row r="12553" spans="1:13" x14ac:dyDescent="0.3">
      <c r="A12553" s="139">
        <f t="shared" si="12871"/>
        <v>331</v>
      </c>
      <c r="B12553" s="148">
        <f t="shared" si="12873"/>
        <v>7</v>
      </c>
      <c r="D12553" s="149" t="str">
        <f>+VLOOKUP($A12553,mUNICIPIOS!$B$4:$F$343,2,0)</f>
        <v>Jutiapa</v>
      </c>
      <c r="E12553" s="149">
        <f>+VLOOKUP($A12553,mUNICIPIOS!$B$4:$F$343,3,0)</f>
        <v>2208</v>
      </c>
      <c r="F12553" s="149" t="str">
        <f>+VLOOKUP($A12553,mUNICIPIOS!$B$4:$F$343,4,0)</f>
        <v>Jerez</v>
      </c>
      <c r="G12553" s="139" t="str">
        <f t="shared" ref="G12553:K12553" si="12901">+G12515</f>
        <v>02</v>
      </c>
      <c r="H12553" t="str">
        <f t="shared" si="12901"/>
        <v>IIC</v>
      </c>
      <c r="I12553" t="str">
        <f t="shared" si="12901"/>
        <v>Índice de Información a la Ciudadanía</v>
      </c>
      <c r="J12553" t="str">
        <f t="shared" si="12901"/>
        <v>02-01</v>
      </c>
      <c r="K12553" t="str">
        <f t="shared" si="12901"/>
        <v>Rendición de cuentas cuatrimestral y anual al Comude enfocadas en resultados.</v>
      </c>
      <c r="L12553" s="150">
        <f>+VLOOKUP($E12553,IIC_2018!$B$8:$Q$347,3,0)</f>
        <v>0</v>
      </c>
      <c r="M12553" s="142" t="str">
        <f>+VLOOKUP($E12553,IIC_2018!$B$8:$Q$347,4,0)</f>
        <v>Bajo</v>
      </c>
    </row>
    <row r="12554" spans="1:13" x14ac:dyDescent="0.3">
      <c r="A12554" s="139">
        <f t="shared" si="12871"/>
        <v>331</v>
      </c>
      <c r="B12554" s="148">
        <f t="shared" si="12873"/>
        <v>8</v>
      </c>
      <c r="D12554" s="149" t="str">
        <f>+VLOOKUP($A12554,mUNICIPIOS!$B$4:$F$343,2,0)</f>
        <v>Jutiapa</v>
      </c>
      <c r="E12554" s="149">
        <f>+VLOOKUP($A12554,mUNICIPIOS!$B$4:$F$343,3,0)</f>
        <v>2208</v>
      </c>
      <c r="F12554" s="149" t="str">
        <f>+VLOOKUP($A12554,mUNICIPIOS!$B$4:$F$343,4,0)</f>
        <v>Jerez</v>
      </c>
      <c r="G12554" s="139" t="str">
        <f t="shared" ref="G12554:K12554" si="12902">+G12516</f>
        <v>02</v>
      </c>
      <c r="H12554" t="str">
        <f t="shared" si="12902"/>
        <v>IIC</v>
      </c>
      <c r="I12554" t="str">
        <f t="shared" si="12902"/>
        <v>Índice de Información a la Ciudadanía</v>
      </c>
      <c r="J12554" t="str">
        <f t="shared" si="12902"/>
        <v>02-02</v>
      </c>
      <c r="K12554" t="str">
        <f t="shared" si="12902"/>
        <v>Información presupuestaria y otra información brindada a la ciudadanía disponible en medios locales de comunicación.</v>
      </c>
      <c r="L12554" s="150">
        <f>+VLOOKUP($E12554,IIC_2018!$B$8:$Q$347,6,0)</f>
        <v>1</v>
      </c>
      <c r="M12554" s="142" t="str">
        <f>+VLOOKUP($E12554,IIC_2018!$B$8:$Q$347,7,0)</f>
        <v>Alto</v>
      </c>
    </row>
    <row r="12555" spans="1:13" x14ac:dyDescent="0.3">
      <c r="A12555" s="139">
        <f t="shared" si="12871"/>
        <v>331</v>
      </c>
      <c r="B12555" s="148">
        <f t="shared" si="12873"/>
        <v>9</v>
      </c>
      <c r="D12555" s="149" t="str">
        <f>+VLOOKUP($A12555,mUNICIPIOS!$B$4:$F$343,2,0)</f>
        <v>Jutiapa</v>
      </c>
      <c r="E12555" s="149">
        <f>+VLOOKUP($A12555,mUNICIPIOS!$B$4:$F$343,3,0)</f>
        <v>2208</v>
      </c>
      <c r="F12555" s="149" t="str">
        <f>+VLOOKUP($A12555,mUNICIPIOS!$B$4:$F$343,4,0)</f>
        <v>Jerez</v>
      </c>
      <c r="G12555" s="139" t="str">
        <f t="shared" ref="G12555:K12555" si="12903">+G12517</f>
        <v>02</v>
      </c>
      <c r="H12555" t="str">
        <f t="shared" si="12903"/>
        <v>IIC</v>
      </c>
      <c r="I12555" t="str">
        <f t="shared" si="12903"/>
        <v>Índice de Información a la Ciudadanía</v>
      </c>
      <c r="J12555" t="str">
        <f t="shared" si="12903"/>
        <v>02-03</v>
      </c>
      <c r="K12555" t="str">
        <f t="shared" si="12903"/>
        <v>Información pública de oficio actualizada y disponible de acuerdo a la LAIP y uso de internet.</v>
      </c>
      <c r="L12555" s="150">
        <f>+VLOOKUP($E12555,IIC_2018!$B$8:$Q$347,9,0)</f>
        <v>0.99999999999999989</v>
      </c>
      <c r="M12555" s="142" t="str">
        <f>+VLOOKUP($E12555,IIC_2018!$B$8:$Q$347,10,0)</f>
        <v>Alto</v>
      </c>
    </row>
    <row r="12556" spans="1:13" x14ac:dyDescent="0.3">
      <c r="A12556" s="139">
        <f t="shared" si="12871"/>
        <v>331</v>
      </c>
      <c r="B12556" s="148">
        <f t="shared" si="12873"/>
        <v>10</v>
      </c>
      <c r="D12556" s="149" t="str">
        <f>+VLOOKUP($A12556,mUNICIPIOS!$B$4:$F$343,2,0)</f>
        <v>Jutiapa</v>
      </c>
      <c r="E12556" s="149">
        <f>+VLOOKUP($A12556,mUNICIPIOS!$B$4:$F$343,3,0)</f>
        <v>2208</v>
      </c>
      <c r="F12556" s="149" t="str">
        <f>+VLOOKUP($A12556,mUNICIPIOS!$B$4:$F$343,4,0)</f>
        <v>Jerez</v>
      </c>
      <c r="G12556" s="139" t="str">
        <f t="shared" ref="G12556:K12556" si="12904">+G12518</f>
        <v>02</v>
      </c>
      <c r="H12556" t="str">
        <f t="shared" si="12904"/>
        <v>IIC</v>
      </c>
      <c r="I12556" t="str">
        <f t="shared" si="12904"/>
        <v>Índice de Información a la Ciudadanía</v>
      </c>
      <c r="J12556" t="str">
        <f t="shared" si="12904"/>
        <v>02-04</v>
      </c>
      <c r="K12556" t="str">
        <f t="shared" si="12904"/>
        <v>Relación del monto contratado por medio de Guate compras con el total del presupuesto de egresos vigente.</v>
      </c>
      <c r="L12556" s="150">
        <f>+VLOOKUP($E12556,IIC_2018!$B$8:$Q$347,12,0)</f>
        <v>0.60629482202669871</v>
      </c>
      <c r="M12556" s="142" t="str">
        <f>+VLOOKUP($E12556,IIC_2018!$B$8:$Q$347,13,0)</f>
        <v>Medio alto</v>
      </c>
    </row>
    <row r="12557" spans="1:13" x14ac:dyDescent="0.3">
      <c r="A12557" s="139">
        <f t="shared" si="12871"/>
        <v>331</v>
      </c>
      <c r="B12557" s="148">
        <f t="shared" si="12873"/>
        <v>11</v>
      </c>
      <c r="D12557" s="149" t="str">
        <f>+VLOOKUP($A12557,mUNICIPIOS!$B$4:$F$343,2,0)</f>
        <v>Jutiapa</v>
      </c>
      <c r="E12557" s="149">
        <f>+VLOOKUP($A12557,mUNICIPIOS!$B$4:$F$343,3,0)</f>
        <v>2208</v>
      </c>
      <c r="F12557" s="149" t="str">
        <f>+VLOOKUP($A12557,mUNICIPIOS!$B$4:$F$343,4,0)</f>
        <v>Jerez</v>
      </c>
      <c r="G12557" s="139" t="str">
        <f t="shared" ref="G12557:K12557" si="12905">+G12519</f>
        <v>02</v>
      </c>
      <c r="H12557" t="str">
        <f t="shared" si="12905"/>
        <v>IIC</v>
      </c>
      <c r="I12557" t="str">
        <f t="shared" si="12905"/>
        <v>Índice de Información a la Ciudadanía</v>
      </c>
      <c r="J12557" t="str">
        <f t="shared" si="12905"/>
        <v>INDICE</v>
      </c>
      <c r="K12557">
        <f t="shared" si="12905"/>
        <v>0</v>
      </c>
      <c r="L12557" s="150">
        <f>+VLOOKUP($E12557,IIC_2018!$B$8:$Q$347,15,0)</f>
        <v>0.65157370550667471</v>
      </c>
      <c r="M12557" s="142" t="str">
        <f>+VLOOKUP($E12557,IIC_2018!$B$8:$Q$347,16,0)</f>
        <v>Medio alto</v>
      </c>
    </row>
    <row r="12558" spans="1:13" x14ac:dyDescent="0.3">
      <c r="A12558" s="139">
        <f t="shared" si="12871"/>
        <v>331</v>
      </c>
      <c r="B12558" s="148">
        <f t="shared" si="12873"/>
        <v>12</v>
      </c>
      <c r="D12558" s="149" t="str">
        <f>+VLOOKUP($A12558,mUNICIPIOS!$B$4:$F$343,2,0)</f>
        <v>Jutiapa</v>
      </c>
      <c r="E12558" s="149">
        <f>+VLOOKUP($A12558,mUNICIPIOS!$B$4:$F$343,3,0)</f>
        <v>2208</v>
      </c>
      <c r="F12558" s="149" t="str">
        <f>+VLOOKUP($A12558,mUNICIPIOS!$B$4:$F$343,4,0)</f>
        <v>Jerez</v>
      </c>
      <c r="G12558" s="139" t="str">
        <f t="shared" ref="G12558:K12558" si="12906">+G12520</f>
        <v>03</v>
      </c>
      <c r="H12558" t="str">
        <f t="shared" si="12906"/>
        <v>ISP</v>
      </c>
      <c r="I12558" t="str">
        <f t="shared" si="12906"/>
        <v>Índice de Servicios Públicos</v>
      </c>
      <c r="J12558" t="str">
        <f t="shared" si="12906"/>
        <v>03-01</v>
      </c>
      <c r="K12558" t="str">
        <f t="shared" si="12906"/>
        <v>Cobertura del servicio público de agua</v>
      </c>
      <c r="L12558" s="150">
        <f>+VLOOKUP($E12558,ISP_2018!$B$8:$T$347,3,0)</f>
        <v>0.74730021598272134</v>
      </c>
      <c r="M12558" s="142" t="str">
        <f>+VLOOKUP($E12558,ISP_2018!$B$8:$T$347,4,0)</f>
        <v>Medio alto</v>
      </c>
    </row>
    <row r="12559" spans="1:13" x14ac:dyDescent="0.3">
      <c r="A12559" s="139">
        <f t="shared" si="12871"/>
        <v>331</v>
      </c>
      <c r="B12559" s="148">
        <f t="shared" si="12873"/>
        <v>13</v>
      </c>
      <c r="D12559" s="149" t="str">
        <f>+VLOOKUP($A12559,mUNICIPIOS!$B$4:$F$343,2,0)</f>
        <v>Jutiapa</v>
      </c>
      <c r="E12559" s="149">
        <f>+VLOOKUP($A12559,mUNICIPIOS!$B$4:$F$343,3,0)</f>
        <v>2208</v>
      </c>
      <c r="F12559" s="149" t="str">
        <f>+VLOOKUP($A12559,mUNICIPIOS!$B$4:$F$343,4,0)</f>
        <v>Jerez</v>
      </c>
      <c r="G12559" s="139" t="str">
        <f t="shared" ref="G12559:K12559" si="12907">+G12521</f>
        <v>03</v>
      </c>
      <c r="H12559" t="str">
        <f t="shared" si="12907"/>
        <v>ISP</v>
      </c>
      <c r="I12559" t="str">
        <f t="shared" si="12907"/>
        <v>Índice de Servicios Públicos</v>
      </c>
      <c r="J12559" t="str">
        <f t="shared" si="12907"/>
        <v>03-02</v>
      </c>
      <c r="K12559" t="str">
        <f t="shared" si="12907"/>
        <v>Control de la calidad del servicio público de agua</v>
      </c>
      <c r="L12559" s="150">
        <f>+VLOOKUP($E12559,ISP_2018!$B$8:$T$347,6,0)</f>
        <v>0</v>
      </c>
      <c r="M12559" s="142" t="str">
        <f>+VLOOKUP($E12559,ISP_2018!$B$8:$T$347,7,0)</f>
        <v>Bajo</v>
      </c>
    </row>
    <row r="12560" spans="1:13" x14ac:dyDescent="0.3">
      <c r="A12560" s="139">
        <f t="shared" si="12871"/>
        <v>331</v>
      </c>
      <c r="B12560" s="148">
        <f t="shared" si="12873"/>
        <v>14</v>
      </c>
      <c r="D12560" s="149" t="str">
        <f>+VLOOKUP($A12560,mUNICIPIOS!$B$4:$F$343,2,0)</f>
        <v>Jutiapa</v>
      </c>
      <c r="E12560" s="149">
        <f>+VLOOKUP($A12560,mUNICIPIOS!$B$4:$F$343,3,0)</f>
        <v>2208</v>
      </c>
      <c r="F12560" s="149" t="str">
        <f>+VLOOKUP($A12560,mUNICIPIOS!$B$4:$F$343,4,0)</f>
        <v>Jerez</v>
      </c>
      <c r="G12560" s="139" t="str">
        <f t="shared" ref="G12560:K12560" si="12908">+G12522</f>
        <v>03</v>
      </c>
      <c r="H12560" t="str">
        <f t="shared" si="12908"/>
        <v>ISP</v>
      </c>
      <c r="I12560" t="str">
        <f t="shared" si="12908"/>
        <v>Índice de Servicios Públicos</v>
      </c>
      <c r="J12560" t="str">
        <f t="shared" si="12908"/>
        <v>03-03</v>
      </c>
      <c r="K12560" t="str">
        <f t="shared" si="12908"/>
        <v>Disposición  y tratamiento  de aguas residuales</v>
      </c>
      <c r="L12560" s="150">
        <f>+VLOOKUP($E12560,ISP_2018!$B$8:$T$347,9,0)</f>
        <v>0.11540711257754276</v>
      </c>
      <c r="M12560" s="142" t="str">
        <f>+VLOOKUP($E12560,ISP_2018!$B$8:$T$347,10,0)</f>
        <v>Bajo</v>
      </c>
    </row>
    <row r="12561" spans="1:13" x14ac:dyDescent="0.3">
      <c r="A12561" s="139">
        <f t="shared" si="12871"/>
        <v>331</v>
      </c>
      <c r="B12561" s="148">
        <f t="shared" si="12873"/>
        <v>15</v>
      </c>
      <c r="D12561" s="149" t="str">
        <f>+VLOOKUP($A12561,mUNICIPIOS!$B$4:$F$343,2,0)</f>
        <v>Jutiapa</v>
      </c>
      <c r="E12561" s="149">
        <f>+VLOOKUP($A12561,mUNICIPIOS!$B$4:$F$343,3,0)</f>
        <v>2208</v>
      </c>
      <c r="F12561" s="149" t="str">
        <f>+VLOOKUP($A12561,mUNICIPIOS!$B$4:$F$343,4,0)</f>
        <v>Jerez</v>
      </c>
      <c r="G12561" s="139" t="str">
        <f t="shared" ref="G12561:K12561" si="12909">+G12523</f>
        <v>03</v>
      </c>
      <c r="H12561" t="str">
        <f t="shared" si="12909"/>
        <v>ISP</v>
      </c>
      <c r="I12561" t="str">
        <f t="shared" si="12909"/>
        <v>Índice de Servicios Públicos</v>
      </c>
      <c r="J12561" t="str">
        <f t="shared" si="12909"/>
        <v>03-04</v>
      </c>
      <c r="K12561" t="str">
        <f t="shared" si="12909"/>
        <v>Gestión y manejo de los residuos y desechos sólidos</v>
      </c>
      <c r="L12561" s="150">
        <f>+VLOOKUP($E12561,ISP_2018!$B$8:$T$347,12,0)</f>
        <v>2.538284484516112E-2</v>
      </c>
      <c r="M12561" s="142" t="str">
        <f>+VLOOKUP($E12561,ISP_2018!$B$8:$T$347,13,0)</f>
        <v>Bajo</v>
      </c>
    </row>
    <row r="12562" spans="1:13" x14ac:dyDescent="0.3">
      <c r="A12562" s="139">
        <f t="shared" si="12871"/>
        <v>331</v>
      </c>
      <c r="B12562" s="148">
        <f t="shared" si="12873"/>
        <v>16</v>
      </c>
      <c r="D12562" s="149" t="str">
        <f>+VLOOKUP($A12562,mUNICIPIOS!$B$4:$F$343,2,0)</f>
        <v>Jutiapa</v>
      </c>
      <c r="E12562" s="149">
        <f>+VLOOKUP($A12562,mUNICIPIOS!$B$4:$F$343,3,0)</f>
        <v>2208</v>
      </c>
      <c r="F12562" s="149" t="str">
        <f>+VLOOKUP($A12562,mUNICIPIOS!$B$4:$F$343,4,0)</f>
        <v>Jerez</v>
      </c>
      <c r="G12562" s="139" t="str">
        <f t="shared" ref="G12562:K12562" si="12910">+G12524</f>
        <v>03</v>
      </c>
      <c r="H12562" t="str">
        <f t="shared" si="12910"/>
        <v>ISP</v>
      </c>
      <c r="I12562" t="str">
        <f t="shared" si="12910"/>
        <v>Índice de Servicios Públicos</v>
      </c>
      <c r="J12562" t="str">
        <f t="shared" si="12910"/>
        <v>03-05</v>
      </c>
      <c r="K12562" t="str">
        <f t="shared" si="12910"/>
        <v>Gestión de servicios públicos municipales</v>
      </c>
      <c r="L12562" s="150">
        <f>+VLOOKUP($E12562,ISP_2018!$B$8:$T$347,15,0)</f>
        <v>0.12903225806451613</v>
      </c>
      <c r="M12562" s="142" t="str">
        <f>+VLOOKUP($E12562,ISP_2018!$B$8:$T$347,16,0)</f>
        <v>Bajo</v>
      </c>
    </row>
    <row r="12563" spans="1:13" x14ac:dyDescent="0.3">
      <c r="A12563" s="139">
        <f t="shared" si="12871"/>
        <v>331</v>
      </c>
      <c r="B12563" s="148">
        <f t="shared" si="12873"/>
        <v>17</v>
      </c>
      <c r="D12563" s="149" t="str">
        <f>+VLOOKUP($A12563,mUNICIPIOS!$B$4:$F$343,2,0)</f>
        <v>Jutiapa</v>
      </c>
      <c r="E12563" s="149">
        <f>+VLOOKUP($A12563,mUNICIPIOS!$B$4:$F$343,3,0)</f>
        <v>2208</v>
      </c>
      <c r="F12563" s="149" t="str">
        <f>+VLOOKUP($A12563,mUNICIPIOS!$B$4:$F$343,4,0)</f>
        <v>Jerez</v>
      </c>
      <c r="G12563" s="139" t="str">
        <f t="shared" ref="G12563:K12563" si="12911">+G12525</f>
        <v>03</v>
      </c>
      <c r="H12563" t="str">
        <f t="shared" si="12911"/>
        <v>ISP</v>
      </c>
      <c r="I12563" t="str">
        <f t="shared" si="12911"/>
        <v>Índice de Servicios Públicos</v>
      </c>
      <c r="J12563" t="str">
        <f t="shared" si="12911"/>
        <v>INDICE</v>
      </c>
      <c r="K12563">
        <f t="shared" si="12911"/>
        <v>0</v>
      </c>
      <c r="L12563" s="150">
        <f>+VLOOKUP($E12563,ISP_2018!$B$8:$T$347,18,0)</f>
        <v>0.12869446469571613</v>
      </c>
      <c r="M12563" s="142" t="str">
        <f>+VLOOKUP($E12563,ISP_2018!$B$8:$T$347,19,0)</f>
        <v>Bajo</v>
      </c>
    </row>
    <row r="12564" spans="1:13" x14ac:dyDescent="0.3">
      <c r="A12564" s="139">
        <f t="shared" si="12871"/>
        <v>331</v>
      </c>
      <c r="B12564" s="148">
        <f t="shared" si="12873"/>
        <v>18</v>
      </c>
      <c r="D12564" s="149" t="str">
        <f>+VLOOKUP($A12564,mUNICIPIOS!$B$4:$F$343,2,0)</f>
        <v>Jutiapa</v>
      </c>
      <c r="E12564" s="149">
        <f>+VLOOKUP($A12564,mUNICIPIOS!$B$4:$F$343,3,0)</f>
        <v>2208</v>
      </c>
      <c r="F12564" s="149" t="str">
        <f>+VLOOKUP($A12564,mUNICIPIOS!$B$4:$F$343,4,0)</f>
        <v>Jerez</v>
      </c>
      <c r="G12564" s="139" t="str">
        <f t="shared" ref="G12564:K12564" si="12912">+G12526</f>
        <v>04</v>
      </c>
      <c r="H12564" t="str">
        <f t="shared" si="12912"/>
        <v>IGA</v>
      </c>
      <c r="I12564" t="str">
        <f t="shared" si="12912"/>
        <v>Índice de Gestión Administrativa</v>
      </c>
      <c r="J12564" t="str">
        <f t="shared" si="12912"/>
        <v>04-01</v>
      </c>
      <c r="K12564" t="str">
        <f t="shared" si="12912"/>
        <v>Existencia de elementos de atención municipal orientada al vecino</v>
      </c>
      <c r="L12564" s="150">
        <f>+VLOOKUP($E12564,IGA_2018!$B$8:$N$347,3,0)</f>
        <v>0</v>
      </c>
      <c r="M12564" s="142" t="str">
        <f>+VLOOKUP($E12564,IGA_2018!$B$8:$N$347,4,0)</f>
        <v>Bajo</v>
      </c>
    </row>
    <row r="12565" spans="1:13" x14ac:dyDescent="0.3">
      <c r="A12565" s="139">
        <f t="shared" si="12871"/>
        <v>331</v>
      </c>
      <c r="B12565" s="148">
        <f t="shared" si="12873"/>
        <v>19</v>
      </c>
      <c r="D12565" s="149" t="str">
        <f>+VLOOKUP($A12565,mUNICIPIOS!$B$4:$F$343,2,0)</f>
        <v>Jutiapa</v>
      </c>
      <c r="E12565" s="149">
        <f>+VLOOKUP($A12565,mUNICIPIOS!$B$4:$F$343,3,0)</f>
        <v>2208</v>
      </c>
      <c r="F12565" s="149" t="str">
        <f>+VLOOKUP($A12565,mUNICIPIOS!$B$4:$F$343,4,0)</f>
        <v>Jerez</v>
      </c>
      <c r="G12565" s="139" t="str">
        <f t="shared" ref="G12565:K12565" si="12913">+G12527</f>
        <v>04</v>
      </c>
      <c r="H12565" t="str">
        <f t="shared" si="12913"/>
        <v>IGA</v>
      </c>
      <c r="I12565" t="str">
        <f t="shared" si="12913"/>
        <v>Índice de Gestión Administrativa</v>
      </c>
      <c r="J12565" t="str">
        <f t="shared" si="12913"/>
        <v>04-02</v>
      </c>
      <c r="K12565" t="str">
        <f t="shared" si="12913"/>
        <v>Gestión del recurso humano.</v>
      </c>
      <c r="L12565" s="150">
        <f>+VLOOKUP($E12565,IGA_2018!$B$8:$N$347,6,0)</f>
        <v>0.49549317537986109</v>
      </c>
      <c r="M12565" s="142" t="str">
        <f>+VLOOKUP($E12565,IGA_2018!$B$8:$N$347,7,0)</f>
        <v>Medio</v>
      </c>
    </row>
    <row r="12566" spans="1:13" x14ac:dyDescent="0.3">
      <c r="A12566" s="139">
        <f t="shared" si="12871"/>
        <v>331</v>
      </c>
      <c r="B12566" s="148">
        <f t="shared" si="12873"/>
        <v>20</v>
      </c>
      <c r="D12566" s="149" t="str">
        <f>+VLOOKUP($A12566,mUNICIPIOS!$B$4:$F$343,2,0)</f>
        <v>Jutiapa</v>
      </c>
      <c r="E12566" s="149">
        <f>+VLOOKUP($A12566,mUNICIPIOS!$B$4:$F$343,3,0)</f>
        <v>2208</v>
      </c>
      <c r="F12566" s="149" t="str">
        <f>+VLOOKUP($A12566,mUNICIPIOS!$B$4:$F$343,4,0)</f>
        <v>Jerez</v>
      </c>
      <c r="G12566" s="139" t="str">
        <f t="shared" ref="G12566:K12566" si="12914">+G12528</f>
        <v>04</v>
      </c>
      <c r="H12566" t="str">
        <f t="shared" si="12914"/>
        <v>IGA</v>
      </c>
      <c r="I12566" t="str">
        <f t="shared" si="12914"/>
        <v>Índice de Gestión Administrativa</v>
      </c>
      <c r="J12566" t="str">
        <f t="shared" si="12914"/>
        <v>04-03</v>
      </c>
      <c r="K12566" t="str">
        <f t="shared" si="12914"/>
        <v>Existencia de oficinas municipales con instrumentos de gestión.</v>
      </c>
      <c r="L12566" s="150">
        <f>+VLOOKUP($E12566,IGA_2018!$B$8:$N$347,9,0)</f>
        <v>2.6785714285714284E-2</v>
      </c>
      <c r="M12566" s="142" t="str">
        <f>+VLOOKUP($E12566,IGA_2018!$B$8:$N$347,10,0)</f>
        <v>Bajo</v>
      </c>
    </row>
    <row r="12567" spans="1:13" x14ac:dyDescent="0.3">
      <c r="A12567" s="139">
        <f t="shared" si="12871"/>
        <v>331</v>
      </c>
      <c r="B12567" s="148">
        <f t="shared" si="12873"/>
        <v>21</v>
      </c>
      <c r="D12567" s="149" t="str">
        <f>+VLOOKUP($A12567,mUNICIPIOS!$B$4:$F$343,2,0)</f>
        <v>Jutiapa</v>
      </c>
      <c r="E12567" s="149">
        <f>+VLOOKUP($A12567,mUNICIPIOS!$B$4:$F$343,3,0)</f>
        <v>2208</v>
      </c>
      <c r="F12567" s="149" t="str">
        <f>+VLOOKUP($A12567,mUNICIPIOS!$B$4:$F$343,4,0)</f>
        <v>Jerez</v>
      </c>
      <c r="G12567" s="139" t="str">
        <f t="shared" ref="G12567:K12567" si="12915">+G12529</f>
        <v>04</v>
      </c>
      <c r="H12567" t="str">
        <f t="shared" si="12915"/>
        <v>IGA</v>
      </c>
      <c r="I12567" t="str">
        <f t="shared" si="12915"/>
        <v>Índice de Gestión Administrativa</v>
      </c>
      <c r="J12567" t="str">
        <f t="shared" si="12915"/>
        <v>INDICE</v>
      </c>
      <c r="K12567">
        <f t="shared" si="12915"/>
        <v>0</v>
      </c>
      <c r="L12567" s="150">
        <f>+VLOOKUP($E12567,IGA_2018!$B$8:$N$347,12,0)</f>
        <v>0.18279761138295136</v>
      </c>
      <c r="M12567" s="142" t="str">
        <f>+VLOOKUP($E12567,IGA_2018!$B$8:$N$347,13,0)</f>
        <v>Bajo</v>
      </c>
    </row>
    <row r="12568" spans="1:13" x14ac:dyDescent="0.3">
      <c r="A12568" s="139">
        <f t="shared" si="12871"/>
        <v>331</v>
      </c>
      <c r="B12568" s="148">
        <f t="shared" si="12873"/>
        <v>22</v>
      </c>
      <c r="D12568" s="149" t="str">
        <f>+VLOOKUP($A12568,mUNICIPIOS!$B$4:$F$343,2,0)</f>
        <v>Jutiapa</v>
      </c>
      <c r="E12568" s="149">
        <f>+VLOOKUP($A12568,mUNICIPIOS!$B$4:$F$343,3,0)</f>
        <v>2208</v>
      </c>
      <c r="F12568" s="149" t="str">
        <f>+VLOOKUP($A12568,mUNICIPIOS!$B$4:$F$343,4,0)</f>
        <v>Jerez</v>
      </c>
      <c r="G12568" s="139" t="str">
        <f t="shared" ref="G12568:K12568" si="12916">+G12530</f>
        <v>05</v>
      </c>
      <c r="H12568" t="str">
        <f t="shared" si="12916"/>
        <v>IGF</v>
      </c>
      <c r="I12568" t="str">
        <f t="shared" si="12916"/>
        <v>Índice de Gestión Financiera</v>
      </c>
      <c r="J12568" t="str">
        <f t="shared" si="12916"/>
        <v>05-01</v>
      </c>
      <c r="K12568" t="str">
        <f t="shared" si="12916"/>
        <v>Autonomía financiera municipal</v>
      </c>
      <c r="L12568" s="150">
        <f>+VLOOKUP($E12568,IGF_2018!$B$8:$Z$347,3,0)</f>
        <v>7.6071608275060834E-2</v>
      </c>
      <c r="M12568" s="142" t="str">
        <f>+VLOOKUP($E12568,IGF_2018!$B$8:$Z$347,4,0)</f>
        <v>Bajo</v>
      </c>
    </row>
    <row r="12569" spans="1:13" x14ac:dyDescent="0.3">
      <c r="A12569" s="139">
        <f t="shared" si="12871"/>
        <v>331</v>
      </c>
      <c r="B12569" s="148">
        <f t="shared" si="12873"/>
        <v>23</v>
      </c>
      <c r="D12569" s="149" t="str">
        <f>+VLOOKUP($A12569,mUNICIPIOS!$B$4:$F$343,2,0)</f>
        <v>Jutiapa</v>
      </c>
      <c r="E12569" s="149">
        <f>+VLOOKUP($A12569,mUNICIPIOS!$B$4:$F$343,3,0)</f>
        <v>2208</v>
      </c>
      <c r="F12569" s="149" t="str">
        <f>+VLOOKUP($A12569,mUNICIPIOS!$B$4:$F$343,4,0)</f>
        <v>Jerez</v>
      </c>
      <c r="G12569" s="139" t="str">
        <f t="shared" ref="G12569:K12569" si="12917">+G12531</f>
        <v>05</v>
      </c>
      <c r="H12569" t="str">
        <f t="shared" si="12917"/>
        <v>IGF</v>
      </c>
      <c r="I12569" t="str">
        <f t="shared" si="12917"/>
        <v>Índice de Gestión Financiera</v>
      </c>
      <c r="J12569" t="str">
        <f t="shared" si="12917"/>
        <v>05-02</v>
      </c>
      <c r="K12569" t="str">
        <f t="shared" si="12917"/>
        <v xml:space="preserve">Ingresos propios por habitante -sin regalías- </v>
      </c>
      <c r="L12569" s="150">
        <f>+VLOOKUP($E12569,IGF_2018!$B$8:$Z$347,6,0)</f>
        <v>0.16583721893964842</v>
      </c>
      <c r="M12569" s="142" t="str">
        <f>+VLOOKUP($E12569,IGF_2018!$B$8:$Z$347,7,0)</f>
        <v>Bajo</v>
      </c>
    </row>
    <row r="12570" spans="1:13" x14ac:dyDescent="0.3">
      <c r="A12570" s="139">
        <f t="shared" si="12871"/>
        <v>331</v>
      </c>
      <c r="B12570" s="148">
        <f t="shared" si="12873"/>
        <v>24</v>
      </c>
      <c r="D12570" s="149" t="str">
        <f>+VLOOKUP($A12570,mUNICIPIOS!$B$4:$F$343,2,0)</f>
        <v>Jutiapa</v>
      </c>
      <c r="E12570" s="149">
        <f>+VLOOKUP($A12570,mUNICIPIOS!$B$4:$F$343,3,0)</f>
        <v>2208</v>
      </c>
      <c r="F12570" s="149" t="str">
        <f>+VLOOKUP($A12570,mUNICIPIOS!$B$4:$F$343,4,0)</f>
        <v>Jerez</v>
      </c>
      <c r="G12570" s="139" t="str">
        <f t="shared" ref="G12570:K12570" si="12918">+G12532</f>
        <v>05</v>
      </c>
      <c r="H12570" t="str">
        <f t="shared" si="12918"/>
        <v>IGF</v>
      </c>
      <c r="I12570" t="str">
        <f t="shared" si="12918"/>
        <v>Índice de Gestión Financiera</v>
      </c>
      <c r="J12570" t="str">
        <f t="shared" si="12918"/>
        <v>05-03</v>
      </c>
      <c r="K12570" t="str">
        <f t="shared" si="12918"/>
        <v>Ingresos del IUSI en relación a los ingresos propios -sin regalías-</v>
      </c>
      <c r="L12570" s="150">
        <f>+VLOOKUP($E12570,IGF_2018!$B$8:$Z$347,9,0)</f>
        <v>1.2861424418907266E-2</v>
      </c>
      <c r="M12570" s="142" t="str">
        <f>+VLOOKUP($E12570,IGF_2018!$B$8:$Z$347,10,0)</f>
        <v>Bajo</v>
      </c>
    </row>
    <row r="12571" spans="1:13" x14ac:dyDescent="0.3">
      <c r="A12571" s="139">
        <f t="shared" si="12871"/>
        <v>331</v>
      </c>
      <c r="B12571" s="148">
        <f t="shared" si="12873"/>
        <v>25</v>
      </c>
      <c r="D12571" s="149" t="str">
        <f>+VLOOKUP($A12571,mUNICIPIOS!$B$4:$F$343,2,0)</f>
        <v>Jutiapa</v>
      </c>
      <c r="E12571" s="149">
        <f>+VLOOKUP($A12571,mUNICIPIOS!$B$4:$F$343,3,0)</f>
        <v>2208</v>
      </c>
      <c r="F12571" s="149" t="str">
        <f>+VLOOKUP($A12571,mUNICIPIOS!$B$4:$F$343,4,0)</f>
        <v>Jerez</v>
      </c>
      <c r="G12571" s="139" t="str">
        <f t="shared" ref="G12571:K12571" si="12919">+G12533</f>
        <v>05</v>
      </c>
      <c r="H12571" t="str">
        <f t="shared" si="12919"/>
        <v>IGF</v>
      </c>
      <c r="I12571" t="str">
        <f t="shared" si="12919"/>
        <v>Índice de Gestión Financiera</v>
      </c>
      <c r="J12571" t="str">
        <f t="shared" si="12919"/>
        <v>05-04</v>
      </c>
      <c r="K12571" t="str">
        <f t="shared" si="12919"/>
        <v>Inversión anual en capital fijo por habitante</v>
      </c>
      <c r="L12571" s="150">
        <f>+VLOOKUP($E12571,IGF_2018!$B$8:$Z$347,12,0)</f>
        <v>0.42053956021691252</v>
      </c>
      <c r="M12571" s="142" t="str">
        <f>+VLOOKUP($E12571,IGF_2018!$B$8:$Z$347,13,0)</f>
        <v>Medio</v>
      </c>
    </row>
    <row r="12572" spans="1:13" x14ac:dyDescent="0.3">
      <c r="A12572" s="139">
        <f t="shared" si="12871"/>
        <v>331</v>
      </c>
      <c r="B12572" s="148">
        <f t="shared" si="12873"/>
        <v>26</v>
      </c>
      <c r="D12572" s="149" t="str">
        <f>+VLOOKUP($A12572,mUNICIPIOS!$B$4:$F$343,2,0)</f>
        <v>Jutiapa</v>
      </c>
      <c r="E12572" s="149">
        <f>+VLOOKUP($A12572,mUNICIPIOS!$B$4:$F$343,3,0)</f>
        <v>2208</v>
      </c>
      <c r="F12572" s="149" t="str">
        <f>+VLOOKUP($A12572,mUNICIPIOS!$B$4:$F$343,4,0)</f>
        <v>Jerez</v>
      </c>
      <c r="G12572" s="139" t="str">
        <f t="shared" ref="G12572:K12572" si="12920">+G12534</f>
        <v>05</v>
      </c>
      <c r="H12572" t="str">
        <f t="shared" si="12920"/>
        <v>IGF</v>
      </c>
      <c r="I12572" t="str">
        <f t="shared" si="12920"/>
        <v>Índice de Gestión Financiera</v>
      </c>
      <c r="J12572" t="str">
        <f t="shared" si="12920"/>
        <v>05-05</v>
      </c>
      <c r="K12572" t="str">
        <f t="shared" si="12920"/>
        <v>Inversión anual en capital fijo con recursos percibidos por ingresos propios</v>
      </c>
      <c r="L12572" s="150">
        <f>+VLOOKUP($E12572,IGF_2018!$B$8:$Z$347,15,0)</f>
        <v>0</v>
      </c>
      <c r="M12572" s="142" t="str">
        <f>+VLOOKUP($E12572,IGF_2018!$B$8:$Z$347,16,0)</f>
        <v>Bajo</v>
      </c>
    </row>
    <row r="12573" spans="1:13" x14ac:dyDescent="0.3">
      <c r="A12573" s="139">
        <f t="shared" si="12871"/>
        <v>331</v>
      </c>
      <c r="B12573" s="148">
        <f t="shared" si="12873"/>
        <v>27</v>
      </c>
      <c r="D12573" s="149" t="str">
        <f>+VLOOKUP($A12573,mUNICIPIOS!$B$4:$F$343,2,0)</f>
        <v>Jutiapa</v>
      </c>
      <c r="E12573" s="149">
        <f>+VLOOKUP($A12573,mUNICIPIOS!$B$4:$F$343,3,0)</f>
        <v>2208</v>
      </c>
      <c r="F12573" s="149" t="str">
        <f>+VLOOKUP($A12573,mUNICIPIOS!$B$4:$F$343,4,0)</f>
        <v>Jerez</v>
      </c>
      <c r="G12573" s="139" t="str">
        <f t="shared" ref="G12573:K12573" si="12921">+G12535</f>
        <v>05</v>
      </c>
      <c r="H12573" t="str">
        <f t="shared" si="12921"/>
        <v>IGF</v>
      </c>
      <c r="I12573" t="str">
        <f t="shared" si="12921"/>
        <v>Índice de Gestión Financiera</v>
      </c>
      <c r="J12573" t="str">
        <f t="shared" si="12921"/>
        <v>05-06</v>
      </c>
      <c r="K12573" t="str">
        <f t="shared" si="12921"/>
        <v xml:space="preserve">Inversión anual en capital fijo con recursos percibidos por transferencias del Gobierno Central </v>
      </c>
      <c r="L12573" s="150">
        <f>+VLOOKUP($E12573,IGF_2018!$B$8:$Z$347,18,0)</f>
        <v>0.32328140560506036</v>
      </c>
      <c r="M12573" s="142" t="str">
        <f>+VLOOKUP($E12573,IGF_2018!$B$8:$Z$347,19,0)</f>
        <v>Medio bajo</v>
      </c>
    </row>
    <row r="12574" spans="1:13" x14ac:dyDescent="0.3">
      <c r="A12574" s="139">
        <f t="shared" si="12871"/>
        <v>331</v>
      </c>
      <c r="B12574" s="148">
        <f t="shared" si="12873"/>
        <v>28</v>
      </c>
      <c r="D12574" s="149" t="str">
        <f>+VLOOKUP($A12574,mUNICIPIOS!$B$4:$F$343,2,0)</f>
        <v>Jutiapa</v>
      </c>
      <c r="E12574" s="149">
        <f>+VLOOKUP($A12574,mUNICIPIOS!$B$4:$F$343,3,0)</f>
        <v>2208</v>
      </c>
      <c r="F12574" s="149" t="str">
        <f>+VLOOKUP($A12574,mUNICIPIOS!$B$4:$F$343,4,0)</f>
        <v>Jerez</v>
      </c>
      <c r="G12574" s="139" t="str">
        <f t="shared" ref="G12574:K12574" si="12922">+G12536</f>
        <v>05</v>
      </c>
      <c r="H12574" t="str">
        <f t="shared" si="12922"/>
        <v>IGF</v>
      </c>
      <c r="I12574" t="str">
        <f t="shared" si="12922"/>
        <v>Índice de Gestión Financiera</v>
      </c>
      <c r="J12574" t="str">
        <f t="shared" si="12922"/>
        <v>05-07</v>
      </c>
      <c r="K12574" t="str">
        <f t="shared" si="12922"/>
        <v>Financiamiento por endeudamiento municipal</v>
      </c>
      <c r="L12574" s="150">
        <f>+VLOOKUP($E12574,IGF_2018!$B$8:$Z$347,21,0)</f>
        <v>1</v>
      </c>
      <c r="M12574" s="142" t="str">
        <f>+VLOOKUP($E12574,IGF_2018!$B$8:$Z$347,22,0)</f>
        <v>Alto</v>
      </c>
    </row>
    <row r="12575" spans="1:13" x14ac:dyDescent="0.3">
      <c r="A12575" s="139">
        <f t="shared" si="12871"/>
        <v>331</v>
      </c>
      <c r="B12575" s="148">
        <f t="shared" si="12873"/>
        <v>29</v>
      </c>
      <c r="D12575" s="149" t="str">
        <f>+VLOOKUP($A12575,mUNICIPIOS!$B$4:$F$343,2,0)</f>
        <v>Jutiapa</v>
      </c>
      <c r="E12575" s="149">
        <f>+VLOOKUP($A12575,mUNICIPIOS!$B$4:$F$343,3,0)</f>
        <v>2208</v>
      </c>
      <c r="F12575" s="149" t="str">
        <f>+VLOOKUP($A12575,mUNICIPIOS!$B$4:$F$343,4,0)</f>
        <v>Jerez</v>
      </c>
      <c r="G12575" s="139" t="str">
        <f t="shared" ref="G12575:K12575" si="12923">+G12537</f>
        <v>05</v>
      </c>
      <c r="H12575" t="str">
        <f t="shared" si="12923"/>
        <v>IGF</v>
      </c>
      <c r="I12575" t="str">
        <f t="shared" si="12923"/>
        <v>Índice de Gestión Financiera</v>
      </c>
      <c r="J12575" t="str">
        <f t="shared" si="12923"/>
        <v>INDICE</v>
      </c>
      <c r="K12575">
        <f t="shared" si="12923"/>
        <v>0</v>
      </c>
      <c r="L12575" s="150">
        <f>+VLOOKUP($E12575,IGF_2018!$B$8:$Z$347,24,0)</f>
        <v>0.32405000446702992</v>
      </c>
      <c r="M12575" s="142" t="str">
        <f>+VLOOKUP($E12575,IGF_2018!$B$8:$Z$347,25,0)</f>
        <v>Medio bajo</v>
      </c>
    </row>
    <row r="12576" spans="1:13" x14ac:dyDescent="0.3">
      <c r="A12576" s="139">
        <f t="shared" si="12871"/>
        <v>331</v>
      </c>
      <c r="B12576" s="148">
        <f t="shared" si="12873"/>
        <v>30</v>
      </c>
      <c r="D12576" s="149" t="str">
        <f>+VLOOKUP($A12576,mUNICIPIOS!$B$4:$F$343,2,0)</f>
        <v>Jutiapa</v>
      </c>
      <c r="E12576" s="149">
        <f>+VLOOKUP($A12576,mUNICIPIOS!$B$4:$F$343,3,0)</f>
        <v>2208</v>
      </c>
      <c r="F12576" s="149" t="str">
        <f>+VLOOKUP($A12576,mUNICIPIOS!$B$4:$F$343,4,0)</f>
        <v>Jerez</v>
      </c>
      <c r="G12576" s="139" t="str">
        <f t="shared" ref="G12576:K12576" si="12924">+G12538</f>
        <v>06</v>
      </c>
      <c r="H12576" t="str">
        <f t="shared" si="12924"/>
        <v>IGE</v>
      </c>
      <c r="I12576" t="str">
        <f t="shared" si="12924"/>
        <v>Índice de Gestión Estratégica</v>
      </c>
      <c r="J12576" t="str">
        <f t="shared" si="12924"/>
        <v>06-01</v>
      </c>
      <c r="K12576" t="str">
        <f t="shared" si="12924"/>
        <v>Ejecución del Plan Operativo Anual  (POA)</v>
      </c>
      <c r="L12576" s="150">
        <f>+VLOOKUP($E12576,IGE_2018!$B$8:$Z$347,3,0)</f>
        <v>0</v>
      </c>
      <c r="M12576" s="142" t="str">
        <f>+VLOOKUP($E12576,IGE_2018!$B$8:$Z$347,4,0)</f>
        <v>Bajo</v>
      </c>
    </row>
    <row r="12577" spans="1:13" x14ac:dyDescent="0.3">
      <c r="A12577" s="139">
        <f t="shared" si="12871"/>
        <v>331</v>
      </c>
      <c r="B12577" s="148">
        <f t="shared" si="12873"/>
        <v>31</v>
      </c>
      <c r="D12577" s="149" t="str">
        <f>+VLOOKUP($A12577,mUNICIPIOS!$B$4:$F$343,2,0)</f>
        <v>Jutiapa</v>
      </c>
      <c r="E12577" s="149">
        <f>+VLOOKUP($A12577,mUNICIPIOS!$B$4:$F$343,3,0)</f>
        <v>2208</v>
      </c>
      <c r="F12577" s="149" t="str">
        <f>+VLOOKUP($A12577,mUNICIPIOS!$B$4:$F$343,4,0)</f>
        <v>Jerez</v>
      </c>
      <c r="G12577" s="139" t="str">
        <f t="shared" ref="G12577:K12577" si="12925">+G12539</f>
        <v>06</v>
      </c>
      <c r="H12577" t="str">
        <f t="shared" si="12925"/>
        <v>IGE</v>
      </c>
      <c r="I12577" t="str">
        <f t="shared" si="12925"/>
        <v>Índice de Gestión Estratégica</v>
      </c>
      <c r="J12577" t="str">
        <f t="shared" si="12925"/>
        <v>06-02</v>
      </c>
      <c r="K12577" t="str">
        <f t="shared" si="12925"/>
        <v>Relación Plan de Desarrollo Municipal y Ordenamiento Territorial (PDM-OT) - Plan Estratégico Institucional (PEI) - Plan Operativo Multianual (POM) - Plan Operativo Anual (POA)</v>
      </c>
      <c r="L12577" s="150">
        <f>+VLOOKUP($E12577,IGE_2018!$B$8:$Z$347,6,0)</f>
        <v>3.3333333333333333E-2</v>
      </c>
      <c r="M12577" s="142" t="str">
        <f>+VLOOKUP($E12577,IGE_2018!$B$8:$Z$347,7,0)</f>
        <v>Bajo</v>
      </c>
    </row>
    <row r="12578" spans="1:13" x14ac:dyDescent="0.3">
      <c r="A12578" s="139">
        <f t="shared" si="12871"/>
        <v>331</v>
      </c>
      <c r="B12578" s="148">
        <f t="shared" si="12873"/>
        <v>32</v>
      </c>
      <c r="D12578" s="149" t="str">
        <f>+VLOOKUP($A12578,mUNICIPIOS!$B$4:$F$343,2,0)</f>
        <v>Jutiapa</v>
      </c>
      <c r="E12578" s="149">
        <f>+VLOOKUP($A12578,mUNICIPIOS!$B$4:$F$343,3,0)</f>
        <v>2208</v>
      </c>
      <c r="F12578" s="149" t="str">
        <f>+VLOOKUP($A12578,mUNICIPIOS!$B$4:$F$343,4,0)</f>
        <v>Jerez</v>
      </c>
      <c r="G12578" s="139" t="str">
        <f t="shared" ref="G12578:K12578" si="12926">+G12540</f>
        <v>06</v>
      </c>
      <c r="H12578" t="str">
        <f t="shared" si="12926"/>
        <v>IGE</v>
      </c>
      <c r="I12578" t="str">
        <f t="shared" si="12926"/>
        <v>Índice de Gestión Estratégica</v>
      </c>
      <c r="J12578" t="str">
        <f t="shared" si="12926"/>
        <v>06-03</v>
      </c>
      <c r="K12578" t="str">
        <f t="shared" si="12926"/>
        <v>Presupuesto de egresos relacionado a competencias municipales que responden a prioridades nacionales de desarrollo.</v>
      </c>
      <c r="L12578" s="150">
        <f>+VLOOKUP($E12578,IGE_2018!$B$8:$Z$347,9,0)</f>
        <v>0.63518118901765919</v>
      </c>
      <c r="M12578" s="142" t="str">
        <f>+VLOOKUP($E12578,IGE_2018!$B$8:$Z$347,10,0)</f>
        <v>Medio alto</v>
      </c>
    </row>
    <row r="12579" spans="1:13" x14ac:dyDescent="0.3">
      <c r="A12579" s="139">
        <f t="shared" si="12871"/>
        <v>331</v>
      </c>
      <c r="B12579" s="148">
        <f t="shared" si="12873"/>
        <v>33</v>
      </c>
      <c r="D12579" s="149" t="str">
        <f>+VLOOKUP($A12579,mUNICIPIOS!$B$4:$F$343,2,0)</f>
        <v>Jutiapa</v>
      </c>
      <c r="E12579" s="149">
        <f>+VLOOKUP($A12579,mUNICIPIOS!$B$4:$F$343,3,0)</f>
        <v>2208</v>
      </c>
      <c r="F12579" s="149" t="str">
        <f>+VLOOKUP($A12579,mUNICIPIOS!$B$4:$F$343,4,0)</f>
        <v>Jerez</v>
      </c>
      <c r="G12579" s="139" t="str">
        <f t="shared" ref="G12579:K12579" si="12927">+G12541</f>
        <v>06</v>
      </c>
      <c r="H12579" t="str">
        <f t="shared" si="12927"/>
        <v>IGE</v>
      </c>
      <c r="I12579" t="str">
        <f t="shared" si="12927"/>
        <v>Índice de Gestión Estratégica</v>
      </c>
      <c r="J12579" t="str">
        <f t="shared" si="12927"/>
        <v>06-04</v>
      </c>
      <c r="K12579" t="str">
        <f t="shared" si="12927"/>
        <v>Institucionalización de la gestión ordenada del territorio</v>
      </c>
      <c r="L12579" s="150">
        <f>+VLOOKUP($E12579,IGE_2018!$B$8:$Z$347,12,0)</f>
        <v>0</v>
      </c>
      <c r="M12579" s="142" t="str">
        <f>+VLOOKUP($E12579,IGE_2018!$B$8:$Z$347,13,0)</f>
        <v>Bajo</v>
      </c>
    </row>
    <row r="12580" spans="1:13" x14ac:dyDescent="0.3">
      <c r="A12580" s="139">
        <f t="shared" si="12871"/>
        <v>331</v>
      </c>
      <c r="B12580" s="148">
        <f t="shared" si="12873"/>
        <v>34</v>
      </c>
      <c r="D12580" s="149" t="str">
        <f>+VLOOKUP($A12580,mUNICIPIOS!$B$4:$F$343,2,0)</f>
        <v>Jutiapa</v>
      </c>
      <c r="E12580" s="149">
        <f>+VLOOKUP($A12580,mUNICIPIOS!$B$4:$F$343,3,0)</f>
        <v>2208</v>
      </c>
      <c r="F12580" s="149" t="str">
        <f>+VLOOKUP($A12580,mUNICIPIOS!$B$4:$F$343,4,0)</f>
        <v>Jerez</v>
      </c>
      <c r="G12580" s="139" t="str">
        <f t="shared" ref="G12580:K12580" si="12928">+G12542</f>
        <v>06</v>
      </c>
      <c r="H12580" t="str">
        <f t="shared" si="12928"/>
        <v>IGE</v>
      </c>
      <c r="I12580" t="str">
        <f t="shared" si="12928"/>
        <v>Índice de Gestión Estratégica</v>
      </c>
      <c r="J12580" t="str">
        <f t="shared" si="12928"/>
        <v>06-05</v>
      </c>
      <c r="K12580" t="str">
        <f t="shared" si="12928"/>
        <v>Acciones para la gestión ordenada del territorio</v>
      </c>
      <c r="L12580" s="150">
        <f>+VLOOKUP($E12580,IGE_2018!$B$8:$Z$347,15,0)</f>
        <v>0</v>
      </c>
      <c r="M12580" s="142" t="str">
        <f>+VLOOKUP($E12580,IGE_2018!$B$8:$Z$347,16,0)</f>
        <v>Bajo</v>
      </c>
    </row>
    <row r="12581" spans="1:13" x14ac:dyDescent="0.3">
      <c r="A12581" s="139">
        <f t="shared" si="12871"/>
        <v>331</v>
      </c>
      <c r="B12581" s="148">
        <f t="shared" si="12873"/>
        <v>35</v>
      </c>
      <c r="D12581" s="149" t="str">
        <f>+VLOOKUP($A12581,mUNICIPIOS!$B$4:$F$343,2,0)</f>
        <v>Jutiapa</v>
      </c>
      <c r="E12581" s="149">
        <f>+VLOOKUP($A12581,mUNICIPIOS!$B$4:$F$343,3,0)</f>
        <v>2208</v>
      </c>
      <c r="F12581" s="149" t="str">
        <f>+VLOOKUP($A12581,mUNICIPIOS!$B$4:$F$343,4,0)</f>
        <v>Jerez</v>
      </c>
      <c r="G12581" s="139" t="str">
        <f t="shared" ref="G12581:K12581" si="12929">+G12543</f>
        <v>06</v>
      </c>
      <c r="H12581" t="str">
        <f t="shared" si="12929"/>
        <v>IGE</v>
      </c>
      <c r="I12581" t="str">
        <f t="shared" si="12929"/>
        <v>Índice de Gestión Estratégica</v>
      </c>
      <c r="J12581" t="str">
        <f t="shared" si="12929"/>
        <v>06-06</v>
      </c>
      <c r="K12581" t="str">
        <f t="shared" si="12929"/>
        <v>Gestión de riesgo en la formulación de proyectos derivados de la planificación operativa anual</v>
      </c>
      <c r="L12581" s="150">
        <f>+VLOOKUP($E12581,IGE_2018!$B$8:$Z$347,18,0)</f>
        <v>0</v>
      </c>
      <c r="M12581" s="142" t="str">
        <f>+VLOOKUP($E12581,IGE_2018!$B$8:$Z$347,19,0)</f>
        <v>Bajo</v>
      </c>
    </row>
    <row r="12582" spans="1:13" x14ac:dyDescent="0.3">
      <c r="A12582" s="139">
        <f t="shared" si="12871"/>
        <v>331</v>
      </c>
      <c r="B12582" s="148">
        <f t="shared" si="12873"/>
        <v>36</v>
      </c>
      <c r="D12582" s="149" t="str">
        <f>+VLOOKUP($A12582,mUNICIPIOS!$B$4:$F$343,2,0)</f>
        <v>Jutiapa</v>
      </c>
      <c r="E12582" s="149">
        <f>+VLOOKUP($A12582,mUNICIPIOS!$B$4:$F$343,3,0)</f>
        <v>2208</v>
      </c>
      <c r="F12582" s="149" t="str">
        <f>+VLOOKUP($A12582,mUNICIPIOS!$B$4:$F$343,4,0)</f>
        <v>Jerez</v>
      </c>
      <c r="G12582" s="139" t="str">
        <f t="shared" ref="G12582:K12582" si="12930">+G12544</f>
        <v>06</v>
      </c>
      <c r="H12582" t="str">
        <f t="shared" si="12930"/>
        <v>IGE</v>
      </c>
      <c r="I12582" t="str">
        <f t="shared" si="12930"/>
        <v>Índice de Gestión Estratégica</v>
      </c>
      <c r="J12582" t="str">
        <f t="shared" si="12930"/>
        <v>06-07</v>
      </c>
      <c r="K12582" t="str">
        <f t="shared" si="12930"/>
        <v>Ingresos por servicios ambientales en relación a los ingresos propios sin regalías</v>
      </c>
      <c r="L12582" s="150">
        <f>+VLOOKUP($E12582,IGE_2018!$B$8:$Z$347,21,0)</f>
        <v>0</v>
      </c>
      <c r="M12582" s="142" t="str">
        <f>+VLOOKUP($E12582,IGE_2018!$B$8:$Z$347,22,0)</f>
        <v>Bajo</v>
      </c>
    </row>
    <row r="12583" spans="1:13" x14ac:dyDescent="0.3">
      <c r="A12583" s="139">
        <f t="shared" si="12871"/>
        <v>331</v>
      </c>
      <c r="B12583" s="148">
        <f t="shared" si="12873"/>
        <v>37</v>
      </c>
      <c r="D12583" s="149" t="str">
        <f>+VLOOKUP($A12583,mUNICIPIOS!$B$4:$F$343,2,0)</f>
        <v>Jutiapa</v>
      </c>
      <c r="E12583" s="149">
        <f>+VLOOKUP($A12583,mUNICIPIOS!$B$4:$F$343,3,0)</f>
        <v>2208</v>
      </c>
      <c r="F12583" s="149" t="str">
        <f>+VLOOKUP($A12583,mUNICIPIOS!$B$4:$F$343,4,0)</f>
        <v>Jerez</v>
      </c>
      <c r="G12583" s="139" t="str">
        <f t="shared" ref="G12583:K12583" si="12931">+G12545</f>
        <v>06</v>
      </c>
      <c r="H12583" t="str">
        <f t="shared" si="12931"/>
        <v>IGE</v>
      </c>
      <c r="I12583" t="str">
        <f t="shared" si="12931"/>
        <v>Índice de Gestión Estratégica</v>
      </c>
      <c r="J12583" t="str">
        <f t="shared" si="12931"/>
        <v>INDICE</v>
      </c>
      <c r="K12583">
        <f t="shared" si="12931"/>
        <v>0</v>
      </c>
      <c r="L12583" s="150">
        <f>+VLOOKUP($E12583,IGE_2018!$B$8:$Z$347,24,0)</f>
        <v>0.1637952972544148</v>
      </c>
      <c r="M12583" s="142" t="str">
        <f>+VLOOKUP($E12583,IGE_2018!$B$8:$Z$347,25,0)</f>
        <v>Bajo</v>
      </c>
    </row>
    <row r="12584" spans="1:13" x14ac:dyDescent="0.3">
      <c r="A12584" s="139">
        <f t="shared" si="12871"/>
        <v>331</v>
      </c>
      <c r="B12584" s="148">
        <f t="shared" si="12873"/>
        <v>38</v>
      </c>
      <c r="D12584" s="149" t="str">
        <f>+VLOOKUP($A12584,mUNICIPIOS!$B$4:$F$343,2,0)</f>
        <v>Jutiapa</v>
      </c>
      <c r="E12584" s="149">
        <f>+VLOOKUP($A12584,mUNICIPIOS!$B$4:$F$343,3,0)</f>
        <v>2208</v>
      </c>
      <c r="F12584" s="149" t="str">
        <f>+VLOOKUP($A12584,mUNICIPIOS!$B$4:$F$343,4,0)</f>
        <v>Jerez</v>
      </c>
      <c r="G12584" s="139" t="str">
        <f t="shared" ref="G12584:K12584" si="12932">+G12546</f>
        <v>RANKING</v>
      </c>
      <c r="H12584" t="str">
        <f t="shared" si="12932"/>
        <v>RGM</v>
      </c>
      <c r="I12584" t="str">
        <f t="shared" si="12932"/>
        <v>Ranking de la Gestión Municipal 2018</v>
      </c>
      <c r="J12584" t="str">
        <f t="shared" si="12932"/>
        <v>RANKING</v>
      </c>
      <c r="K12584">
        <f t="shared" si="12932"/>
        <v>0</v>
      </c>
      <c r="L12584" s="151">
        <f>+VLOOKUP($E12584,Resultados_generales!$C$8:$AE$347,27,0)</f>
        <v>0.36280227944425225</v>
      </c>
      <c r="M12584" t="str">
        <f>+VLOOKUP($E12584,Resultados_generales!$C$8:$AE$347,28,0)</f>
        <v>Medio bajo</v>
      </c>
    </row>
    <row r="12585" spans="1:13" x14ac:dyDescent="0.3">
      <c r="A12585" s="139">
        <f t="shared" si="12871"/>
        <v>332</v>
      </c>
      <c r="B12585" s="148">
        <f t="shared" si="12873"/>
        <v>1</v>
      </c>
      <c r="D12585" s="149" t="str">
        <f>+VLOOKUP($A12585,mUNICIPIOS!$B$4:$F$343,2,0)</f>
        <v>Jutiapa</v>
      </c>
      <c r="E12585" s="149">
        <f>+VLOOKUP($A12585,mUNICIPIOS!$B$4:$F$343,3,0)</f>
        <v>2209</v>
      </c>
      <c r="F12585" s="149" t="str">
        <f>+VLOOKUP($A12585,mUNICIPIOS!$B$4:$F$343,4,0)</f>
        <v>El Adelanto</v>
      </c>
      <c r="G12585" s="139" t="str">
        <f t="shared" ref="G12585:K12585" si="12933">+G12547</f>
        <v>01</v>
      </c>
      <c r="H12585" t="str">
        <f t="shared" si="12933"/>
        <v>IPC</v>
      </c>
      <c r="I12585" t="str">
        <f t="shared" si="12933"/>
        <v>Índice de Participación Ciudadana</v>
      </c>
      <c r="J12585" t="str">
        <f t="shared" si="12933"/>
        <v>01-01</v>
      </c>
      <c r="K12585" t="str">
        <f t="shared" si="12933"/>
        <v>Número de reuniones del COMUDE en el año de la medición.</v>
      </c>
      <c r="L12585" s="150">
        <f>+VLOOKUP($E12585,IPC_2018!$B$8:$T$347,3,0)</f>
        <v>1</v>
      </c>
      <c r="M12585" s="142" t="str">
        <f>+VLOOKUP($E12585,IPC_2018!$B$8:$T$347,4,0)</f>
        <v>Alto</v>
      </c>
    </row>
    <row r="12586" spans="1:13" x14ac:dyDescent="0.3">
      <c r="A12586" s="139">
        <f t="shared" si="12871"/>
        <v>332</v>
      </c>
      <c r="B12586" s="148">
        <f t="shared" si="12873"/>
        <v>2</v>
      </c>
      <c r="D12586" s="149" t="str">
        <f>+VLOOKUP($A12586,mUNICIPIOS!$B$4:$F$343,2,0)</f>
        <v>Jutiapa</v>
      </c>
      <c r="E12586" s="149">
        <f>+VLOOKUP($A12586,mUNICIPIOS!$B$4:$F$343,3,0)</f>
        <v>2209</v>
      </c>
      <c r="F12586" s="149" t="str">
        <f>+VLOOKUP($A12586,mUNICIPIOS!$B$4:$F$343,4,0)</f>
        <v>El Adelanto</v>
      </c>
      <c r="G12586" s="139" t="str">
        <f t="shared" ref="G12586:K12586" si="12934">+G12548</f>
        <v>01</v>
      </c>
      <c r="H12586" t="str">
        <f t="shared" si="12934"/>
        <v>IPC</v>
      </c>
      <c r="I12586" t="str">
        <f t="shared" si="12934"/>
        <v>Índice de Participación Ciudadana</v>
      </c>
      <c r="J12586" t="str">
        <f t="shared" si="12934"/>
        <v>01-02</v>
      </c>
      <c r="K12586" t="str">
        <f t="shared" si="12934"/>
        <v>Participación de Alcaldes, Concejales y Síndicos determinados o designados en el COMUDE</v>
      </c>
      <c r="L12586" s="150">
        <f>+VLOOKUP($E12586,IPC_2018!$B$8:$T$347,6,0)</f>
        <v>0.921875</v>
      </c>
      <c r="M12586" s="142" t="str">
        <f>+VLOOKUP($E12586,IPC_2018!$B$8:$T$347,7,0)</f>
        <v>Alto</v>
      </c>
    </row>
    <row r="12587" spans="1:13" x14ac:dyDescent="0.3">
      <c r="A12587" s="139">
        <f t="shared" si="12871"/>
        <v>332</v>
      </c>
      <c r="B12587" s="148">
        <f t="shared" si="12873"/>
        <v>3</v>
      </c>
      <c r="D12587" s="149" t="str">
        <f>+VLOOKUP($A12587,mUNICIPIOS!$B$4:$F$343,2,0)</f>
        <v>Jutiapa</v>
      </c>
      <c r="E12587" s="149">
        <f>+VLOOKUP($A12587,mUNICIPIOS!$B$4:$F$343,3,0)</f>
        <v>2209</v>
      </c>
      <c r="F12587" s="149" t="str">
        <f>+VLOOKUP($A12587,mUNICIPIOS!$B$4:$F$343,4,0)</f>
        <v>El Adelanto</v>
      </c>
      <c r="G12587" s="139" t="str">
        <f t="shared" ref="G12587:K12587" si="12935">+G12549</f>
        <v>01</v>
      </c>
      <c r="H12587" t="str">
        <f t="shared" si="12935"/>
        <v>IPC</v>
      </c>
      <c r="I12587" t="str">
        <f t="shared" si="12935"/>
        <v>Índice de Participación Ciudadana</v>
      </c>
      <c r="J12587" t="str">
        <f t="shared" si="12935"/>
        <v>01-03</v>
      </c>
      <c r="K12587" t="str">
        <f t="shared" si="12935"/>
        <v>Participación  de organizaciones de jóvenes, mujeres, pueblos mayas, xincas, garífunas, y otras organizaciones en el Comude</v>
      </c>
      <c r="L12587" s="150">
        <f>+VLOOKUP($E12587,IPC_2018!$B$8:$T$347,9,0)</f>
        <v>0.43835616438356162</v>
      </c>
      <c r="M12587" s="142" t="str">
        <f>+VLOOKUP($E12587,IPC_2018!$B$8:$T$347,10,0)</f>
        <v>Medio</v>
      </c>
    </row>
    <row r="12588" spans="1:13" x14ac:dyDescent="0.3">
      <c r="A12588" s="139">
        <f t="shared" si="12871"/>
        <v>332</v>
      </c>
      <c r="B12588" s="148">
        <f t="shared" si="12873"/>
        <v>4</v>
      </c>
      <c r="D12588" s="149" t="str">
        <f>+VLOOKUP($A12588,mUNICIPIOS!$B$4:$F$343,2,0)</f>
        <v>Jutiapa</v>
      </c>
      <c r="E12588" s="149">
        <f>+VLOOKUP($A12588,mUNICIPIOS!$B$4:$F$343,3,0)</f>
        <v>2209</v>
      </c>
      <c r="F12588" s="149" t="str">
        <f>+VLOOKUP($A12588,mUNICIPIOS!$B$4:$F$343,4,0)</f>
        <v>El Adelanto</v>
      </c>
      <c r="G12588" s="139" t="str">
        <f t="shared" ref="G12588:K12588" si="12936">+G12550</f>
        <v>01</v>
      </c>
      <c r="H12588" t="str">
        <f t="shared" si="12936"/>
        <v>IPC</v>
      </c>
      <c r="I12588" t="str">
        <f t="shared" si="12936"/>
        <v>Índice de Participación Ciudadana</v>
      </c>
      <c r="J12588" t="str">
        <f t="shared" si="12936"/>
        <v>01-04</v>
      </c>
      <c r="K12588" t="str">
        <f t="shared" si="12936"/>
        <v>Representatividad territorial del Comude.</v>
      </c>
      <c r="L12588" s="150">
        <f>+VLOOKUP($E12588,IPC_2018!$B$8:$T$347,12,0)</f>
        <v>0.76118881118881121</v>
      </c>
      <c r="M12588" s="142" t="str">
        <f>+VLOOKUP($E12588,IPC_2018!$B$8:$T$347,13,0)</f>
        <v>Medio alto</v>
      </c>
    </row>
    <row r="12589" spans="1:13" x14ac:dyDescent="0.3">
      <c r="A12589" s="139">
        <f t="shared" ref="A12589:A12652" si="12937">+IF(B12588=38,A12588+1,A12588)</f>
        <v>332</v>
      </c>
      <c r="B12589" s="148">
        <f t="shared" si="12873"/>
        <v>5</v>
      </c>
      <c r="D12589" s="149" t="str">
        <f>+VLOOKUP($A12589,mUNICIPIOS!$B$4:$F$343,2,0)</f>
        <v>Jutiapa</v>
      </c>
      <c r="E12589" s="149">
        <f>+VLOOKUP($A12589,mUNICIPIOS!$B$4:$F$343,3,0)</f>
        <v>2209</v>
      </c>
      <c r="F12589" s="149" t="str">
        <f>+VLOOKUP($A12589,mUNICIPIOS!$B$4:$F$343,4,0)</f>
        <v>El Adelanto</v>
      </c>
      <c r="G12589" s="139" t="str">
        <f t="shared" ref="G12589:K12589" si="12938">+G12551</f>
        <v>01</v>
      </c>
      <c r="H12589" t="str">
        <f t="shared" si="12938"/>
        <v>IPC</v>
      </c>
      <c r="I12589" t="str">
        <f t="shared" si="12938"/>
        <v>Índice de Participación Ciudadana</v>
      </c>
      <c r="J12589" t="str">
        <f t="shared" si="12938"/>
        <v>01-05</v>
      </c>
      <c r="K12589" t="str">
        <f t="shared" si="12938"/>
        <v>Funcionamiento del Comude</v>
      </c>
      <c r="L12589" s="150">
        <f>+VLOOKUP($E12589,IPC_2018!$B$8:$T$347,15,0)</f>
        <v>0.44528489415027733</v>
      </c>
      <c r="M12589" s="142" t="str">
        <f>+VLOOKUP($E12589,IPC_2018!$B$8:$T$347,16,0)</f>
        <v>Medio</v>
      </c>
    </row>
    <row r="12590" spans="1:13" x14ac:dyDescent="0.3">
      <c r="A12590" s="139">
        <f t="shared" si="12937"/>
        <v>332</v>
      </c>
      <c r="B12590" s="148">
        <f t="shared" ref="B12590:B12653" si="12939">+B12552</f>
        <v>6</v>
      </c>
      <c r="D12590" s="149" t="str">
        <f>+VLOOKUP($A12590,mUNICIPIOS!$B$4:$F$343,2,0)</f>
        <v>Jutiapa</v>
      </c>
      <c r="E12590" s="149">
        <f>+VLOOKUP($A12590,mUNICIPIOS!$B$4:$F$343,3,0)</f>
        <v>2209</v>
      </c>
      <c r="F12590" s="149" t="str">
        <f>+VLOOKUP($A12590,mUNICIPIOS!$B$4:$F$343,4,0)</f>
        <v>El Adelanto</v>
      </c>
      <c r="G12590" s="139" t="str">
        <f t="shared" ref="G12590:K12590" si="12940">+G12552</f>
        <v>01</v>
      </c>
      <c r="H12590" t="str">
        <f t="shared" si="12940"/>
        <v>IPC</v>
      </c>
      <c r="I12590" t="str">
        <f t="shared" si="12940"/>
        <v>Índice de Participación Ciudadana</v>
      </c>
      <c r="J12590" t="str">
        <f t="shared" si="12940"/>
        <v>INDICE</v>
      </c>
      <c r="K12590">
        <f t="shared" si="12940"/>
        <v>0</v>
      </c>
      <c r="L12590" s="150">
        <f>+VLOOKUP($E12590,IPC_2018!$B$8:$T$347,18,0)</f>
        <v>0.7869588554583975</v>
      </c>
      <c r="M12590" s="142" t="str">
        <f>+VLOOKUP($E12590,IPC_2018!$B$8:$T$347,19,0)</f>
        <v>Medio alto</v>
      </c>
    </row>
    <row r="12591" spans="1:13" x14ac:dyDescent="0.3">
      <c r="A12591" s="139">
        <f t="shared" si="12937"/>
        <v>332</v>
      </c>
      <c r="B12591" s="148">
        <f t="shared" si="12939"/>
        <v>7</v>
      </c>
      <c r="D12591" s="149" t="str">
        <f>+VLOOKUP($A12591,mUNICIPIOS!$B$4:$F$343,2,0)</f>
        <v>Jutiapa</v>
      </c>
      <c r="E12591" s="149">
        <f>+VLOOKUP($A12591,mUNICIPIOS!$B$4:$F$343,3,0)</f>
        <v>2209</v>
      </c>
      <c r="F12591" s="149" t="str">
        <f>+VLOOKUP($A12591,mUNICIPIOS!$B$4:$F$343,4,0)</f>
        <v>El Adelanto</v>
      </c>
      <c r="G12591" s="139" t="str">
        <f t="shared" ref="G12591:K12591" si="12941">+G12553</f>
        <v>02</v>
      </c>
      <c r="H12591" t="str">
        <f t="shared" si="12941"/>
        <v>IIC</v>
      </c>
      <c r="I12591" t="str">
        <f t="shared" si="12941"/>
        <v>Índice de Información a la Ciudadanía</v>
      </c>
      <c r="J12591" t="str">
        <f t="shared" si="12941"/>
        <v>02-01</v>
      </c>
      <c r="K12591" t="str">
        <f t="shared" si="12941"/>
        <v>Rendición de cuentas cuatrimestral y anual al Comude enfocadas en resultados.</v>
      </c>
      <c r="L12591" s="150">
        <f>+VLOOKUP($E12591,IIC_2018!$B$8:$Q$347,3,0)</f>
        <v>0.8</v>
      </c>
      <c r="M12591" s="142" t="str">
        <f>+VLOOKUP($E12591,IIC_2018!$B$8:$Q$347,4,0)</f>
        <v>Medio alto</v>
      </c>
    </row>
    <row r="12592" spans="1:13" x14ac:dyDescent="0.3">
      <c r="A12592" s="139">
        <f t="shared" si="12937"/>
        <v>332</v>
      </c>
      <c r="B12592" s="148">
        <f t="shared" si="12939"/>
        <v>8</v>
      </c>
      <c r="D12592" s="149" t="str">
        <f>+VLOOKUP($A12592,mUNICIPIOS!$B$4:$F$343,2,0)</f>
        <v>Jutiapa</v>
      </c>
      <c r="E12592" s="149">
        <f>+VLOOKUP($A12592,mUNICIPIOS!$B$4:$F$343,3,0)</f>
        <v>2209</v>
      </c>
      <c r="F12592" s="149" t="str">
        <f>+VLOOKUP($A12592,mUNICIPIOS!$B$4:$F$343,4,0)</f>
        <v>El Adelanto</v>
      </c>
      <c r="G12592" s="139" t="str">
        <f t="shared" ref="G12592:K12592" si="12942">+G12554</f>
        <v>02</v>
      </c>
      <c r="H12592" t="str">
        <f t="shared" si="12942"/>
        <v>IIC</v>
      </c>
      <c r="I12592" t="str">
        <f t="shared" si="12942"/>
        <v>Índice de Información a la Ciudadanía</v>
      </c>
      <c r="J12592" t="str">
        <f t="shared" si="12942"/>
        <v>02-02</v>
      </c>
      <c r="K12592" t="str">
        <f t="shared" si="12942"/>
        <v>Información presupuestaria y otra información brindada a la ciudadanía disponible en medios locales de comunicación.</v>
      </c>
      <c r="L12592" s="150">
        <f>+VLOOKUP($E12592,IIC_2018!$B$8:$Q$347,6,0)</f>
        <v>0.75</v>
      </c>
      <c r="M12592" s="142" t="str">
        <f>+VLOOKUP($E12592,IIC_2018!$B$8:$Q$347,7,0)</f>
        <v>Medio alto</v>
      </c>
    </row>
    <row r="12593" spans="1:13" x14ac:dyDescent="0.3">
      <c r="A12593" s="139">
        <f t="shared" si="12937"/>
        <v>332</v>
      </c>
      <c r="B12593" s="148">
        <f t="shared" si="12939"/>
        <v>9</v>
      </c>
      <c r="D12593" s="149" t="str">
        <f>+VLOOKUP($A12593,mUNICIPIOS!$B$4:$F$343,2,0)</f>
        <v>Jutiapa</v>
      </c>
      <c r="E12593" s="149">
        <f>+VLOOKUP($A12593,mUNICIPIOS!$B$4:$F$343,3,0)</f>
        <v>2209</v>
      </c>
      <c r="F12593" s="149" t="str">
        <f>+VLOOKUP($A12593,mUNICIPIOS!$B$4:$F$343,4,0)</f>
        <v>El Adelanto</v>
      </c>
      <c r="G12593" s="139" t="str">
        <f t="shared" ref="G12593:K12593" si="12943">+G12555</f>
        <v>02</v>
      </c>
      <c r="H12593" t="str">
        <f t="shared" si="12943"/>
        <v>IIC</v>
      </c>
      <c r="I12593" t="str">
        <f t="shared" si="12943"/>
        <v>Índice de Información a la Ciudadanía</v>
      </c>
      <c r="J12593" t="str">
        <f t="shared" si="12943"/>
        <v>02-03</v>
      </c>
      <c r="K12593" t="str">
        <f t="shared" si="12943"/>
        <v>Información pública de oficio actualizada y disponible de acuerdo a la LAIP y uso de internet.</v>
      </c>
      <c r="L12593" s="150">
        <f>+VLOOKUP($E12593,IIC_2018!$B$8:$Q$347,9,0)</f>
        <v>0.95999999999999985</v>
      </c>
      <c r="M12593" s="142" t="str">
        <f>+VLOOKUP($E12593,IIC_2018!$B$8:$Q$347,10,0)</f>
        <v>Alto</v>
      </c>
    </row>
    <row r="12594" spans="1:13" x14ac:dyDescent="0.3">
      <c r="A12594" s="139">
        <f t="shared" si="12937"/>
        <v>332</v>
      </c>
      <c r="B12594" s="148">
        <f t="shared" si="12939"/>
        <v>10</v>
      </c>
      <c r="D12594" s="149" t="str">
        <f>+VLOOKUP($A12594,mUNICIPIOS!$B$4:$F$343,2,0)</f>
        <v>Jutiapa</v>
      </c>
      <c r="E12594" s="149">
        <f>+VLOOKUP($A12594,mUNICIPIOS!$B$4:$F$343,3,0)</f>
        <v>2209</v>
      </c>
      <c r="F12594" s="149" t="str">
        <f>+VLOOKUP($A12594,mUNICIPIOS!$B$4:$F$343,4,0)</f>
        <v>El Adelanto</v>
      </c>
      <c r="G12594" s="139" t="str">
        <f t="shared" ref="G12594:K12594" si="12944">+G12556</f>
        <v>02</v>
      </c>
      <c r="H12594" t="str">
        <f t="shared" si="12944"/>
        <v>IIC</v>
      </c>
      <c r="I12594" t="str">
        <f t="shared" si="12944"/>
        <v>Índice de Información a la Ciudadanía</v>
      </c>
      <c r="J12594" t="str">
        <f t="shared" si="12944"/>
        <v>02-04</v>
      </c>
      <c r="K12594" t="str">
        <f t="shared" si="12944"/>
        <v>Relación del monto contratado por medio de Guate compras con el total del presupuesto de egresos vigente.</v>
      </c>
      <c r="L12594" s="150">
        <f>+VLOOKUP($E12594,IIC_2018!$B$8:$Q$347,12,0)</f>
        <v>0.56060180859343189</v>
      </c>
      <c r="M12594" s="142" t="str">
        <f>+VLOOKUP($E12594,IIC_2018!$B$8:$Q$347,13,0)</f>
        <v>Medio</v>
      </c>
    </row>
    <row r="12595" spans="1:13" x14ac:dyDescent="0.3">
      <c r="A12595" s="139">
        <f t="shared" si="12937"/>
        <v>332</v>
      </c>
      <c r="B12595" s="148">
        <f t="shared" si="12939"/>
        <v>11</v>
      </c>
      <c r="D12595" s="149" t="str">
        <f>+VLOOKUP($A12595,mUNICIPIOS!$B$4:$F$343,2,0)</f>
        <v>Jutiapa</v>
      </c>
      <c r="E12595" s="149">
        <f>+VLOOKUP($A12595,mUNICIPIOS!$B$4:$F$343,3,0)</f>
        <v>2209</v>
      </c>
      <c r="F12595" s="149" t="str">
        <f>+VLOOKUP($A12595,mUNICIPIOS!$B$4:$F$343,4,0)</f>
        <v>El Adelanto</v>
      </c>
      <c r="G12595" s="139" t="str">
        <f t="shared" ref="G12595:K12595" si="12945">+G12557</f>
        <v>02</v>
      </c>
      <c r="H12595" t="str">
        <f t="shared" si="12945"/>
        <v>IIC</v>
      </c>
      <c r="I12595" t="str">
        <f t="shared" si="12945"/>
        <v>Índice de Información a la Ciudadanía</v>
      </c>
      <c r="J12595" t="str">
        <f t="shared" si="12945"/>
        <v>INDICE</v>
      </c>
      <c r="K12595">
        <f t="shared" si="12945"/>
        <v>0</v>
      </c>
      <c r="L12595" s="150">
        <f>+VLOOKUP($E12595,IIC_2018!$B$8:$Q$347,15,0)</f>
        <v>0.76765045214835792</v>
      </c>
      <c r="M12595" s="142" t="str">
        <f>+VLOOKUP($E12595,IIC_2018!$B$8:$Q$347,16,0)</f>
        <v>Medio alto</v>
      </c>
    </row>
    <row r="12596" spans="1:13" x14ac:dyDescent="0.3">
      <c r="A12596" s="139">
        <f t="shared" si="12937"/>
        <v>332</v>
      </c>
      <c r="B12596" s="148">
        <f t="shared" si="12939"/>
        <v>12</v>
      </c>
      <c r="D12596" s="149" t="str">
        <f>+VLOOKUP($A12596,mUNICIPIOS!$B$4:$F$343,2,0)</f>
        <v>Jutiapa</v>
      </c>
      <c r="E12596" s="149">
        <f>+VLOOKUP($A12596,mUNICIPIOS!$B$4:$F$343,3,0)</f>
        <v>2209</v>
      </c>
      <c r="F12596" s="149" t="str">
        <f>+VLOOKUP($A12596,mUNICIPIOS!$B$4:$F$343,4,0)</f>
        <v>El Adelanto</v>
      </c>
      <c r="G12596" s="139" t="str">
        <f t="shared" ref="G12596:K12596" si="12946">+G12558</f>
        <v>03</v>
      </c>
      <c r="H12596" t="str">
        <f t="shared" si="12946"/>
        <v>ISP</v>
      </c>
      <c r="I12596" t="str">
        <f t="shared" si="12946"/>
        <v>Índice de Servicios Públicos</v>
      </c>
      <c r="J12596" t="str">
        <f t="shared" si="12946"/>
        <v>03-01</v>
      </c>
      <c r="K12596" t="str">
        <f t="shared" si="12946"/>
        <v>Cobertura del servicio público de agua</v>
      </c>
      <c r="L12596" s="150">
        <f>+VLOOKUP($E12596,ISP_2018!$B$8:$T$347,3,0)</f>
        <v>0.61852067559697144</v>
      </c>
      <c r="M12596" s="142" t="str">
        <f>+VLOOKUP($E12596,ISP_2018!$B$8:$T$347,4,0)</f>
        <v>Medio alto</v>
      </c>
    </row>
    <row r="12597" spans="1:13" x14ac:dyDescent="0.3">
      <c r="A12597" s="139">
        <f t="shared" si="12937"/>
        <v>332</v>
      </c>
      <c r="B12597" s="148">
        <f t="shared" si="12939"/>
        <v>13</v>
      </c>
      <c r="D12597" s="149" t="str">
        <f>+VLOOKUP($A12597,mUNICIPIOS!$B$4:$F$343,2,0)</f>
        <v>Jutiapa</v>
      </c>
      <c r="E12597" s="149">
        <f>+VLOOKUP($A12597,mUNICIPIOS!$B$4:$F$343,3,0)</f>
        <v>2209</v>
      </c>
      <c r="F12597" s="149" t="str">
        <f>+VLOOKUP($A12597,mUNICIPIOS!$B$4:$F$343,4,0)</f>
        <v>El Adelanto</v>
      </c>
      <c r="G12597" s="139" t="str">
        <f t="shared" ref="G12597:K12597" si="12947">+G12559</f>
        <v>03</v>
      </c>
      <c r="H12597" t="str">
        <f t="shared" si="12947"/>
        <v>ISP</v>
      </c>
      <c r="I12597" t="str">
        <f t="shared" si="12947"/>
        <v>Índice de Servicios Públicos</v>
      </c>
      <c r="J12597" t="str">
        <f t="shared" si="12947"/>
        <v>03-02</v>
      </c>
      <c r="K12597" t="str">
        <f t="shared" si="12947"/>
        <v>Control de la calidad del servicio público de agua</v>
      </c>
      <c r="L12597" s="150">
        <f>+VLOOKUP($E12597,ISP_2018!$B$8:$T$347,6,0)</f>
        <v>0</v>
      </c>
      <c r="M12597" s="142" t="str">
        <f>+VLOOKUP($E12597,ISP_2018!$B$8:$T$347,7,0)</f>
        <v>Bajo</v>
      </c>
    </row>
    <row r="12598" spans="1:13" x14ac:dyDescent="0.3">
      <c r="A12598" s="139">
        <f t="shared" si="12937"/>
        <v>332</v>
      </c>
      <c r="B12598" s="148">
        <f t="shared" si="12939"/>
        <v>14</v>
      </c>
      <c r="D12598" s="149" t="str">
        <f>+VLOOKUP($A12598,mUNICIPIOS!$B$4:$F$343,2,0)</f>
        <v>Jutiapa</v>
      </c>
      <c r="E12598" s="149">
        <f>+VLOOKUP($A12598,mUNICIPIOS!$B$4:$F$343,3,0)</f>
        <v>2209</v>
      </c>
      <c r="F12598" s="149" t="str">
        <f>+VLOOKUP($A12598,mUNICIPIOS!$B$4:$F$343,4,0)</f>
        <v>El Adelanto</v>
      </c>
      <c r="G12598" s="139" t="str">
        <f t="shared" ref="G12598:K12598" si="12948">+G12560</f>
        <v>03</v>
      </c>
      <c r="H12598" t="str">
        <f t="shared" si="12948"/>
        <v>ISP</v>
      </c>
      <c r="I12598" t="str">
        <f t="shared" si="12948"/>
        <v>Índice de Servicios Públicos</v>
      </c>
      <c r="J12598" t="str">
        <f t="shared" si="12948"/>
        <v>03-03</v>
      </c>
      <c r="K12598" t="str">
        <f t="shared" si="12948"/>
        <v>Disposición  y tratamiento  de aguas residuales</v>
      </c>
      <c r="L12598" s="150">
        <f>+VLOOKUP($E12598,ISP_2018!$B$8:$T$347,9,0)</f>
        <v>0.2276707643009393</v>
      </c>
      <c r="M12598" s="142" t="str">
        <f>+VLOOKUP($E12598,ISP_2018!$B$8:$T$347,10,0)</f>
        <v>Medio bajo</v>
      </c>
    </row>
    <row r="12599" spans="1:13" x14ac:dyDescent="0.3">
      <c r="A12599" s="139">
        <f t="shared" si="12937"/>
        <v>332</v>
      </c>
      <c r="B12599" s="148">
        <f t="shared" si="12939"/>
        <v>15</v>
      </c>
      <c r="D12599" s="149" t="str">
        <f>+VLOOKUP($A12599,mUNICIPIOS!$B$4:$F$343,2,0)</f>
        <v>Jutiapa</v>
      </c>
      <c r="E12599" s="149">
        <f>+VLOOKUP($A12599,mUNICIPIOS!$B$4:$F$343,3,0)</f>
        <v>2209</v>
      </c>
      <c r="F12599" s="149" t="str">
        <f>+VLOOKUP($A12599,mUNICIPIOS!$B$4:$F$343,4,0)</f>
        <v>El Adelanto</v>
      </c>
      <c r="G12599" s="139" t="str">
        <f t="shared" ref="G12599:K12599" si="12949">+G12561</f>
        <v>03</v>
      </c>
      <c r="H12599" t="str">
        <f t="shared" si="12949"/>
        <v>ISP</v>
      </c>
      <c r="I12599" t="str">
        <f t="shared" si="12949"/>
        <v>Índice de Servicios Públicos</v>
      </c>
      <c r="J12599" t="str">
        <f t="shared" si="12949"/>
        <v>03-04</v>
      </c>
      <c r="K12599" t="str">
        <f t="shared" si="12949"/>
        <v>Gestión y manejo de los residuos y desechos sólidos</v>
      </c>
      <c r="L12599" s="150">
        <f>+VLOOKUP($E12599,ISP_2018!$B$8:$T$347,12,0)</f>
        <v>0</v>
      </c>
      <c r="M12599" s="142" t="str">
        <f>+VLOOKUP($E12599,ISP_2018!$B$8:$T$347,13,0)</f>
        <v>Bajo</v>
      </c>
    </row>
    <row r="12600" spans="1:13" x14ac:dyDescent="0.3">
      <c r="A12600" s="139">
        <f t="shared" si="12937"/>
        <v>332</v>
      </c>
      <c r="B12600" s="148">
        <f t="shared" si="12939"/>
        <v>16</v>
      </c>
      <c r="D12600" s="149" t="str">
        <f>+VLOOKUP($A12600,mUNICIPIOS!$B$4:$F$343,2,0)</f>
        <v>Jutiapa</v>
      </c>
      <c r="E12600" s="149">
        <f>+VLOOKUP($A12600,mUNICIPIOS!$B$4:$F$343,3,0)</f>
        <v>2209</v>
      </c>
      <c r="F12600" s="149" t="str">
        <f>+VLOOKUP($A12600,mUNICIPIOS!$B$4:$F$343,4,0)</f>
        <v>El Adelanto</v>
      </c>
      <c r="G12600" s="139" t="str">
        <f t="shared" ref="G12600:K12600" si="12950">+G12562</f>
        <v>03</v>
      </c>
      <c r="H12600" t="str">
        <f t="shared" si="12950"/>
        <v>ISP</v>
      </c>
      <c r="I12600" t="str">
        <f t="shared" si="12950"/>
        <v>Índice de Servicios Públicos</v>
      </c>
      <c r="J12600" t="str">
        <f t="shared" si="12950"/>
        <v>03-05</v>
      </c>
      <c r="K12600" t="str">
        <f t="shared" si="12950"/>
        <v>Gestión de servicios públicos municipales</v>
      </c>
      <c r="L12600" s="150">
        <f>+VLOOKUP($E12600,ISP_2018!$B$8:$T$347,15,0)</f>
        <v>0</v>
      </c>
      <c r="M12600" s="142" t="str">
        <f>+VLOOKUP($E12600,ISP_2018!$B$8:$T$347,16,0)</f>
        <v>Bajo</v>
      </c>
    </row>
    <row r="12601" spans="1:13" x14ac:dyDescent="0.3">
      <c r="A12601" s="139">
        <f t="shared" si="12937"/>
        <v>332</v>
      </c>
      <c r="B12601" s="148">
        <f t="shared" si="12939"/>
        <v>17</v>
      </c>
      <c r="D12601" s="149" t="str">
        <f>+VLOOKUP($A12601,mUNICIPIOS!$B$4:$F$343,2,0)</f>
        <v>Jutiapa</v>
      </c>
      <c r="E12601" s="149">
        <f>+VLOOKUP($A12601,mUNICIPIOS!$B$4:$F$343,3,0)</f>
        <v>2209</v>
      </c>
      <c r="F12601" s="149" t="str">
        <f>+VLOOKUP($A12601,mUNICIPIOS!$B$4:$F$343,4,0)</f>
        <v>El Adelanto</v>
      </c>
      <c r="G12601" s="139" t="str">
        <f t="shared" ref="G12601:K12601" si="12951">+G12563</f>
        <v>03</v>
      </c>
      <c r="H12601" t="str">
        <f t="shared" si="12951"/>
        <v>ISP</v>
      </c>
      <c r="I12601" t="str">
        <f t="shared" si="12951"/>
        <v>Índice de Servicios Públicos</v>
      </c>
      <c r="J12601" t="str">
        <f t="shared" si="12951"/>
        <v>INDICE</v>
      </c>
      <c r="K12601">
        <f t="shared" si="12951"/>
        <v>0</v>
      </c>
      <c r="L12601" s="150">
        <f>+VLOOKUP($E12601,ISP_2018!$B$8:$T$347,18,0)</f>
        <v>0.10738622041988501</v>
      </c>
      <c r="M12601" s="142" t="str">
        <f>+VLOOKUP($E12601,ISP_2018!$B$8:$T$347,19,0)</f>
        <v>Bajo</v>
      </c>
    </row>
    <row r="12602" spans="1:13" x14ac:dyDescent="0.3">
      <c r="A12602" s="139">
        <f t="shared" si="12937"/>
        <v>332</v>
      </c>
      <c r="B12602" s="148">
        <f t="shared" si="12939"/>
        <v>18</v>
      </c>
      <c r="D12602" s="149" t="str">
        <f>+VLOOKUP($A12602,mUNICIPIOS!$B$4:$F$343,2,0)</f>
        <v>Jutiapa</v>
      </c>
      <c r="E12602" s="149">
        <f>+VLOOKUP($A12602,mUNICIPIOS!$B$4:$F$343,3,0)</f>
        <v>2209</v>
      </c>
      <c r="F12602" s="149" t="str">
        <f>+VLOOKUP($A12602,mUNICIPIOS!$B$4:$F$343,4,0)</f>
        <v>El Adelanto</v>
      </c>
      <c r="G12602" s="139" t="str">
        <f t="shared" ref="G12602:K12602" si="12952">+G12564</f>
        <v>04</v>
      </c>
      <c r="H12602" t="str">
        <f t="shared" si="12952"/>
        <v>IGA</v>
      </c>
      <c r="I12602" t="str">
        <f t="shared" si="12952"/>
        <v>Índice de Gestión Administrativa</v>
      </c>
      <c r="J12602" t="str">
        <f t="shared" si="12952"/>
        <v>04-01</v>
      </c>
      <c r="K12602" t="str">
        <f t="shared" si="12952"/>
        <v>Existencia de elementos de atención municipal orientada al vecino</v>
      </c>
      <c r="L12602" s="150">
        <f>+VLOOKUP($E12602,IGA_2018!$B$8:$N$347,3,0)</f>
        <v>0.25</v>
      </c>
      <c r="M12602" s="142" t="str">
        <f>+VLOOKUP($E12602,IGA_2018!$B$8:$N$347,4,0)</f>
        <v>Medio bajo</v>
      </c>
    </row>
    <row r="12603" spans="1:13" x14ac:dyDescent="0.3">
      <c r="A12603" s="139">
        <f t="shared" si="12937"/>
        <v>332</v>
      </c>
      <c r="B12603" s="148">
        <f t="shared" si="12939"/>
        <v>19</v>
      </c>
      <c r="D12603" s="149" t="str">
        <f>+VLOOKUP($A12603,mUNICIPIOS!$B$4:$F$343,2,0)</f>
        <v>Jutiapa</v>
      </c>
      <c r="E12603" s="149">
        <f>+VLOOKUP($A12603,mUNICIPIOS!$B$4:$F$343,3,0)</f>
        <v>2209</v>
      </c>
      <c r="F12603" s="149" t="str">
        <f>+VLOOKUP($A12603,mUNICIPIOS!$B$4:$F$343,4,0)</f>
        <v>El Adelanto</v>
      </c>
      <c r="G12603" s="139" t="str">
        <f t="shared" ref="G12603:K12603" si="12953">+G12565</f>
        <v>04</v>
      </c>
      <c r="H12603" t="str">
        <f t="shared" si="12953"/>
        <v>IGA</v>
      </c>
      <c r="I12603" t="str">
        <f t="shared" si="12953"/>
        <v>Índice de Gestión Administrativa</v>
      </c>
      <c r="J12603" t="str">
        <f t="shared" si="12953"/>
        <v>04-02</v>
      </c>
      <c r="K12603" t="str">
        <f t="shared" si="12953"/>
        <v>Gestión del recurso humano.</v>
      </c>
      <c r="L12603" s="150">
        <f>+VLOOKUP($E12603,IGA_2018!$B$8:$N$347,6,0)</f>
        <v>0.49549317537986109</v>
      </c>
      <c r="M12603" s="142" t="str">
        <f>+VLOOKUP($E12603,IGA_2018!$B$8:$N$347,7,0)</f>
        <v>Medio</v>
      </c>
    </row>
    <row r="12604" spans="1:13" x14ac:dyDescent="0.3">
      <c r="A12604" s="139">
        <f t="shared" si="12937"/>
        <v>332</v>
      </c>
      <c r="B12604" s="148">
        <f t="shared" si="12939"/>
        <v>20</v>
      </c>
      <c r="D12604" s="149" t="str">
        <f>+VLOOKUP($A12604,mUNICIPIOS!$B$4:$F$343,2,0)</f>
        <v>Jutiapa</v>
      </c>
      <c r="E12604" s="149">
        <f>+VLOOKUP($A12604,mUNICIPIOS!$B$4:$F$343,3,0)</f>
        <v>2209</v>
      </c>
      <c r="F12604" s="149" t="str">
        <f>+VLOOKUP($A12604,mUNICIPIOS!$B$4:$F$343,4,0)</f>
        <v>El Adelanto</v>
      </c>
      <c r="G12604" s="139" t="str">
        <f t="shared" ref="G12604:K12604" si="12954">+G12566</f>
        <v>04</v>
      </c>
      <c r="H12604" t="str">
        <f t="shared" si="12954"/>
        <v>IGA</v>
      </c>
      <c r="I12604" t="str">
        <f t="shared" si="12954"/>
        <v>Índice de Gestión Administrativa</v>
      </c>
      <c r="J12604" t="str">
        <f t="shared" si="12954"/>
        <v>04-03</v>
      </c>
      <c r="K12604" t="str">
        <f t="shared" si="12954"/>
        <v>Existencia de oficinas municipales con instrumentos de gestión.</v>
      </c>
      <c r="L12604" s="150">
        <f>+VLOOKUP($E12604,IGA_2018!$B$8:$N$347,9,0)</f>
        <v>0.1875</v>
      </c>
      <c r="M12604" s="142" t="str">
        <f>+VLOOKUP($E12604,IGA_2018!$B$8:$N$347,10,0)</f>
        <v>Bajo</v>
      </c>
    </row>
    <row r="12605" spans="1:13" x14ac:dyDescent="0.3">
      <c r="A12605" s="139">
        <f t="shared" si="12937"/>
        <v>332</v>
      </c>
      <c r="B12605" s="148">
        <f t="shared" si="12939"/>
        <v>21</v>
      </c>
      <c r="D12605" s="149" t="str">
        <f>+VLOOKUP($A12605,mUNICIPIOS!$B$4:$F$343,2,0)</f>
        <v>Jutiapa</v>
      </c>
      <c r="E12605" s="149">
        <f>+VLOOKUP($A12605,mUNICIPIOS!$B$4:$F$343,3,0)</f>
        <v>2209</v>
      </c>
      <c r="F12605" s="149" t="str">
        <f>+VLOOKUP($A12605,mUNICIPIOS!$B$4:$F$343,4,0)</f>
        <v>El Adelanto</v>
      </c>
      <c r="G12605" s="139" t="str">
        <f t="shared" ref="G12605:K12605" si="12955">+G12567</f>
        <v>04</v>
      </c>
      <c r="H12605" t="str">
        <f t="shared" si="12955"/>
        <v>IGA</v>
      </c>
      <c r="I12605" t="str">
        <f t="shared" si="12955"/>
        <v>Índice de Gestión Administrativa</v>
      </c>
      <c r="J12605" t="str">
        <f t="shared" si="12955"/>
        <v>INDICE</v>
      </c>
      <c r="K12605">
        <f t="shared" si="12955"/>
        <v>0</v>
      </c>
      <c r="L12605" s="150">
        <f>+VLOOKUP($E12605,IGA_2018!$B$8:$N$347,12,0)</f>
        <v>0.31404761138295134</v>
      </c>
      <c r="M12605" s="142" t="str">
        <f>+VLOOKUP($E12605,IGA_2018!$B$8:$N$347,13,0)</f>
        <v>Medio bajo</v>
      </c>
    </row>
    <row r="12606" spans="1:13" x14ac:dyDescent="0.3">
      <c r="A12606" s="139">
        <f t="shared" si="12937"/>
        <v>332</v>
      </c>
      <c r="B12606" s="148">
        <f t="shared" si="12939"/>
        <v>22</v>
      </c>
      <c r="D12606" s="149" t="str">
        <f>+VLOOKUP($A12606,mUNICIPIOS!$B$4:$F$343,2,0)</f>
        <v>Jutiapa</v>
      </c>
      <c r="E12606" s="149">
        <f>+VLOOKUP($A12606,mUNICIPIOS!$B$4:$F$343,3,0)</f>
        <v>2209</v>
      </c>
      <c r="F12606" s="149" t="str">
        <f>+VLOOKUP($A12606,mUNICIPIOS!$B$4:$F$343,4,0)</f>
        <v>El Adelanto</v>
      </c>
      <c r="G12606" s="139" t="str">
        <f t="shared" ref="G12606:K12606" si="12956">+G12568</f>
        <v>05</v>
      </c>
      <c r="H12606" t="str">
        <f t="shared" si="12956"/>
        <v>IGF</v>
      </c>
      <c r="I12606" t="str">
        <f t="shared" si="12956"/>
        <v>Índice de Gestión Financiera</v>
      </c>
      <c r="J12606" t="str">
        <f t="shared" si="12956"/>
        <v>05-01</v>
      </c>
      <c r="K12606" t="str">
        <f t="shared" si="12956"/>
        <v>Autonomía financiera municipal</v>
      </c>
      <c r="L12606" s="150">
        <f>+VLOOKUP($E12606,IGF_2018!$B$8:$Z$347,3,0)</f>
        <v>6.5856517648989241E-2</v>
      </c>
      <c r="M12606" s="142" t="str">
        <f>+VLOOKUP($E12606,IGF_2018!$B$8:$Z$347,4,0)</f>
        <v>Bajo</v>
      </c>
    </row>
    <row r="12607" spans="1:13" x14ac:dyDescent="0.3">
      <c r="A12607" s="139">
        <f t="shared" si="12937"/>
        <v>332</v>
      </c>
      <c r="B12607" s="148">
        <f t="shared" si="12939"/>
        <v>23</v>
      </c>
      <c r="D12607" s="149" t="str">
        <f>+VLOOKUP($A12607,mUNICIPIOS!$B$4:$F$343,2,0)</f>
        <v>Jutiapa</v>
      </c>
      <c r="E12607" s="149">
        <f>+VLOOKUP($A12607,mUNICIPIOS!$B$4:$F$343,3,0)</f>
        <v>2209</v>
      </c>
      <c r="F12607" s="149" t="str">
        <f>+VLOOKUP($A12607,mUNICIPIOS!$B$4:$F$343,4,0)</f>
        <v>El Adelanto</v>
      </c>
      <c r="G12607" s="139" t="str">
        <f t="shared" ref="G12607:K12607" si="12957">+G12569</f>
        <v>05</v>
      </c>
      <c r="H12607" t="str">
        <f t="shared" si="12957"/>
        <v>IGF</v>
      </c>
      <c r="I12607" t="str">
        <f t="shared" si="12957"/>
        <v>Índice de Gestión Financiera</v>
      </c>
      <c r="J12607" t="str">
        <f t="shared" si="12957"/>
        <v>05-02</v>
      </c>
      <c r="K12607" t="str">
        <f t="shared" si="12957"/>
        <v xml:space="preserve">Ingresos propios por habitante -sin regalías- </v>
      </c>
      <c r="L12607" s="150">
        <f>+VLOOKUP($E12607,IGF_2018!$B$8:$Z$347,6,0)</f>
        <v>0.12625933797889272</v>
      </c>
      <c r="M12607" s="142" t="str">
        <f>+VLOOKUP($E12607,IGF_2018!$B$8:$Z$347,7,0)</f>
        <v>Bajo</v>
      </c>
    </row>
    <row r="12608" spans="1:13" x14ac:dyDescent="0.3">
      <c r="A12608" s="139">
        <f t="shared" si="12937"/>
        <v>332</v>
      </c>
      <c r="B12608" s="148">
        <f t="shared" si="12939"/>
        <v>24</v>
      </c>
      <c r="D12608" s="149" t="str">
        <f>+VLOOKUP($A12608,mUNICIPIOS!$B$4:$F$343,2,0)</f>
        <v>Jutiapa</v>
      </c>
      <c r="E12608" s="149">
        <f>+VLOOKUP($A12608,mUNICIPIOS!$B$4:$F$343,3,0)</f>
        <v>2209</v>
      </c>
      <c r="F12608" s="149" t="str">
        <f>+VLOOKUP($A12608,mUNICIPIOS!$B$4:$F$343,4,0)</f>
        <v>El Adelanto</v>
      </c>
      <c r="G12608" s="139" t="str">
        <f t="shared" ref="G12608:K12608" si="12958">+G12570</f>
        <v>05</v>
      </c>
      <c r="H12608" t="str">
        <f t="shared" si="12958"/>
        <v>IGF</v>
      </c>
      <c r="I12608" t="str">
        <f t="shared" si="12958"/>
        <v>Índice de Gestión Financiera</v>
      </c>
      <c r="J12608" t="str">
        <f t="shared" si="12958"/>
        <v>05-03</v>
      </c>
      <c r="K12608" t="str">
        <f t="shared" si="12958"/>
        <v>Ingresos del IUSI en relación a los ingresos propios -sin regalías-</v>
      </c>
      <c r="L12608" s="150">
        <f>+VLOOKUP($E12608,IGF_2018!$B$8:$Z$347,9,0)</f>
        <v>0</v>
      </c>
      <c r="M12608" s="142" t="str">
        <f>+VLOOKUP($E12608,IGF_2018!$B$8:$Z$347,10,0)</f>
        <v>Bajo</v>
      </c>
    </row>
    <row r="12609" spans="1:13" x14ac:dyDescent="0.3">
      <c r="A12609" s="139">
        <f t="shared" si="12937"/>
        <v>332</v>
      </c>
      <c r="B12609" s="148">
        <f t="shared" si="12939"/>
        <v>25</v>
      </c>
      <c r="D12609" s="149" t="str">
        <f>+VLOOKUP($A12609,mUNICIPIOS!$B$4:$F$343,2,0)</f>
        <v>Jutiapa</v>
      </c>
      <c r="E12609" s="149">
        <f>+VLOOKUP($A12609,mUNICIPIOS!$B$4:$F$343,3,0)</f>
        <v>2209</v>
      </c>
      <c r="F12609" s="149" t="str">
        <f>+VLOOKUP($A12609,mUNICIPIOS!$B$4:$F$343,4,0)</f>
        <v>El Adelanto</v>
      </c>
      <c r="G12609" s="139" t="str">
        <f t="shared" ref="G12609:K12609" si="12959">+G12571</f>
        <v>05</v>
      </c>
      <c r="H12609" t="str">
        <f t="shared" si="12959"/>
        <v>IGF</v>
      </c>
      <c r="I12609" t="str">
        <f t="shared" si="12959"/>
        <v>Índice de Gestión Financiera</v>
      </c>
      <c r="J12609" t="str">
        <f t="shared" si="12959"/>
        <v>05-04</v>
      </c>
      <c r="K12609" t="str">
        <f t="shared" si="12959"/>
        <v>Inversión anual en capital fijo por habitante</v>
      </c>
      <c r="L12609" s="150">
        <f>+VLOOKUP($E12609,IGF_2018!$B$8:$Z$347,12,0)</f>
        <v>0.32388475143572332</v>
      </c>
      <c r="M12609" s="142" t="str">
        <f>+VLOOKUP($E12609,IGF_2018!$B$8:$Z$347,13,0)</f>
        <v>Medio bajo</v>
      </c>
    </row>
    <row r="12610" spans="1:13" x14ac:dyDescent="0.3">
      <c r="A12610" s="139">
        <f t="shared" si="12937"/>
        <v>332</v>
      </c>
      <c r="B12610" s="148">
        <f t="shared" si="12939"/>
        <v>26</v>
      </c>
      <c r="D12610" s="149" t="str">
        <f>+VLOOKUP($A12610,mUNICIPIOS!$B$4:$F$343,2,0)</f>
        <v>Jutiapa</v>
      </c>
      <c r="E12610" s="149">
        <f>+VLOOKUP($A12610,mUNICIPIOS!$B$4:$F$343,3,0)</f>
        <v>2209</v>
      </c>
      <c r="F12610" s="149" t="str">
        <f>+VLOOKUP($A12610,mUNICIPIOS!$B$4:$F$343,4,0)</f>
        <v>El Adelanto</v>
      </c>
      <c r="G12610" s="139" t="str">
        <f t="shared" ref="G12610:K12610" si="12960">+G12572</f>
        <v>05</v>
      </c>
      <c r="H12610" t="str">
        <f t="shared" si="12960"/>
        <v>IGF</v>
      </c>
      <c r="I12610" t="str">
        <f t="shared" si="12960"/>
        <v>Índice de Gestión Financiera</v>
      </c>
      <c r="J12610" t="str">
        <f t="shared" si="12960"/>
        <v>05-05</v>
      </c>
      <c r="K12610" t="str">
        <f t="shared" si="12960"/>
        <v>Inversión anual en capital fijo con recursos percibidos por ingresos propios</v>
      </c>
      <c r="L12610" s="150">
        <f>+VLOOKUP($E12610,IGF_2018!$B$8:$Z$347,15,0)</f>
        <v>0</v>
      </c>
      <c r="M12610" s="142" t="str">
        <f>+VLOOKUP($E12610,IGF_2018!$B$8:$Z$347,16,0)</f>
        <v>Bajo</v>
      </c>
    </row>
    <row r="12611" spans="1:13" x14ac:dyDescent="0.3">
      <c r="A12611" s="139">
        <f t="shared" si="12937"/>
        <v>332</v>
      </c>
      <c r="B12611" s="148">
        <f t="shared" si="12939"/>
        <v>27</v>
      </c>
      <c r="D12611" s="149" t="str">
        <f>+VLOOKUP($A12611,mUNICIPIOS!$B$4:$F$343,2,0)</f>
        <v>Jutiapa</v>
      </c>
      <c r="E12611" s="149">
        <f>+VLOOKUP($A12611,mUNICIPIOS!$B$4:$F$343,3,0)</f>
        <v>2209</v>
      </c>
      <c r="F12611" s="149" t="str">
        <f>+VLOOKUP($A12611,mUNICIPIOS!$B$4:$F$343,4,0)</f>
        <v>El Adelanto</v>
      </c>
      <c r="G12611" s="139" t="str">
        <f t="shared" ref="G12611:K12611" si="12961">+G12573</f>
        <v>05</v>
      </c>
      <c r="H12611" t="str">
        <f t="shared" si="12961"/>
        <v>IGF</v>
      </c>
      <c r="I12611" t="str">
        <f t="shared" si="12961"/>
        <v>Índice de Gestión Financiera</v>
      </c>
      <c r="J12611" t="str">
        <f t="shared" si="12961"/>
        <v>05-06</v>
      </c>
      <c r="K12611" t="str">
        <f t="shared" si="12961"/>
        <v xml:space="preserve">Inversión anual en capital fijo con recursos percibidos por transferencias del Gobierno Central </v>
      </c>
      <c r="L12611" s="150">
        <f>+VLOOKUP($E12611,IGF_2018!$B$8:$Z$347,18,0)</f>
        <v>0.48596929262811078</v>
      </c>
      <c r="M12611" s="142" t="str">
        <f>+VLOOKUP($E12611,IGF_2018!$B$8:$Z$347,19,0)</f>
        <v>Medio</v>
      </c>
    </row>
    <row r="12612" spans="1:13" x14ac:dyDescent="0.3">
      <c r="A12612" s="139">
        <f t="shared" si="12937"/>
        <v>332</v>
      </c>
      <c r="B12612" s="148">
        <f t="shared" si="12939"/>
        <v>28</v>
      </c>
      <c r="D12612" s="149" t="str">
        <f>+VLOOKUP($A12612,mUNICIPIOS!$B$4:$F$343,2,0)</f>
        <v>Jutiapa</v>
      </c>
      <c r="E12612" s="149">
        <f>+VLOOKUP($A12612,mUNICIPIOS!$B$4:$F$343,3,0)</f>
        <v>2209</v>
      </c>
      <c r="F12612" s="149" t="str">
        <f>+VLOOKUP($A12612,mUNICIPIOS!$B$4:$F$343,4,0)</f>
        <v>El Adelanto</v>
      </c>
      <c r="G12612" s="139" t="str">
        <f t="shared" ref="G12612:K12612" si="12962">+G12574</f>
        <v>05</v>
      </c>
      <c r="H12612" t="str">
        <f t="shared" si="12962"/>
        <v>IGF</v>
      </c>
      <c r="I12612" t="str">
        <f t="shared" si="12962"/>
        <v>Índice de Gestión Financiera</v>
      </c>
      <c r="J12612" t="str">
        <f t="shared" si="12962"/>
        <v>05-07</v>
      </c>
      <c r="K12612" t="str">
        <f t="shared" si="12962"/>
        <v>Financiamiento por endeudamiento municipal</v>
      </c>
      <c r="L12612" s="150">
        <f>+VLOOKUP($E12612,IGF_2018!$B$8:$Z$347,21,0)</f>
        <v>1</v>
      </c>
      <c r="M12612" s="142" t="str">
        <f>+VLOOKUP($E12612,IGF_2018!$B$8:$Z$347,22,0)</f>
        <v>Alto</v>
      </c>
    </row>
    <row r="12613" spans="1:13" x14ac:dyDescent="0.3">
      <c r="A12613" s="139">
        <f t="shared" si="12937"/>
        <v>332</v>
      </c>
      <c r="B12613" s="148">
        <f t="shared" si="12939"/>
        <v>29</v>
      </c>
      <c r="D12613" s="149" t="str">
        <f>+VLOOKUP($A12613,mUNICIPIOS!$B$4:$F$343,2,0)</f>
        <v>Jutiapa</v>
      </c>
      <c r="E12613" s="149">
        <f>+VLOOKUP($A12613,mUNICIPIOS!$B$4:$F$343,3,0)</f>
        <v>2209</v>
      </c>
      <c r="F12613" s="149" t="str">
        <f>+VLOOKUP($A12613,mUNICIPIOS!$B$4:$F$343,4,0)</f>
        <v>El Adelanto</v>
      </c>
      <c r="G12613" s="139" t="str">
        <f t="shared" ref="G12613:K12613" si="12963">+G12575</f>
        <v>05</v>
      </c>
      <c r="H12613" t="str">
        <f t="shared" si="12963"/>
        <v>IGF</v>
      </c>
      <c r="I12613" t="str">
        <f t="shared" si="12963"/>
        <v>Índice de Gestión Financiera</v>
      </c>
      <c r="J12613" t="str">
        <f t="shared" si="12963"/>
        <v>INDICE</v>
      </c>
      <c r="K12613">
        <f t="shared" si="12963"/>
        <v>0</v>
      </c>
      <c r="L12613" s="150">
        <f>+VLOOKUP($E12613,IGF_2018!$B$8:$Z$347,24,0)</f>
        <v>0.31940857553195984</v>
      </c>
      <c r="M12613" s="142" t="str">
        <f>+VLOOKUP($E12613,IGF_2018!$B$8:$Z$347,25,0)</f>
        <v>Medio bajo</v>
      </c>
    </row>
    <row r="12614" spans="1:13" x14ac:dyDescent="0.3">
      <c r="A12614" s="139">
        <f t="shared" si="12937"/>
        <v>332</v>
      </c>
      <c r="B12614" s="148">
        <f t="shared" si="12939"/>
        <v>30</v>
      </c>
      <c r="D12614" s="149" t="str">
        <f>+VLOOKUP($A12614,mUNICIPIOS!$B$4:$F$343,2,0)</f>
        <v>Jutiapa</v>
      </c>
      <c r="E12614" s="149">
        <f>+VLOOKUP($A12614,mUNICIPIOS!$B$4:$F$343,3,0)</f>
        <v>2209</v>
      </c>
      <c r="F12614" s="149" t="str">
        <f>+VLOOKUP($A12614,mUNICIPIOS!$B$4:$F$343,4,0)</f>
        <v>El Adelanto</v>
      </c>
      <c r="G12614" s="139" t="str">
        <f t="shared" ref="G12614:K12614" si="12964">+G12576</f>
        <v>06</v>
      </c>
      <c r="H12614" t="str">
        <f t="shared" si="12964"/>
        <v>IGE</v>
      </c>
      <c r="I12614" t="str">
        <f t="shared" si="12964"/>
        <v>Índice de Gestión Estratégica</v>
      </c>
      <c r="J12614" t="str">
        <f t="shared" si="12964"/>
        <v>06-01</v>
      </c>
      <c r="K12614" t="str">
        <f t="shared" si="12964"/>
        <v>Ejecución del Plan Operativo Anual  (POA)</v>
      </c>
      <c r="L12614" s="150">
        <f>+VLOOKUP($E12614,IGE_2018!$B$8:$Z$347,3,0)</f>
        <v>0.7</v>
      </c>
      <c r="M12614" s="142" t="str">
        <f>+VLOOKUP($E12614,IGE_2018!$B$8:$Z$347,4,0)</f>
        <v>Medio alto</v>
      </c>
    </row>
    <row r="12615" spans="1:13" x14ac:dyDescent="0.3">
      <c r="A12615" s="139">
        <f t="shared" si="12937"/>
        <v>332</v>
      </c>
      <c r="B12615" s="148">
        <f t="shared" si="12939"/>
        <v>31</v>
      </c>
      <c r="D12615" s="149" t="str">
        <f>+VLOOKUP($A12615,mUNICIPIOS!$B$4:$F$343,2,0)</f>
        <v>Jutiapa</v>
      </c>
      <c r="E12615" s="149">
        <f>+VLOOKUP($A12615,mUNICIPIOS!$B$4:$F$343,3,0)</f>
        <v>2209</v>
      </c>
      <c r="F12615" s="149" t="str">
        <f>+VLOOKUP($A12615,mUNICIPIOS!$B$4:$F$343,4,0)</f>
        <v>El Adelanto</v>
      </c>
      <c r="G12615" s="139" t="str">
        <f t="shared" ref="G12615:K12615" si="12965">+G12577</f>
        <v>06</v>
      </c>
      <c r="H12615" t="str">
        <f t="shared" si="12965"/>
        <v>IGE</v>
      </c>
      <c r="I12615" t="str">
        <f t="shared" si="12965"/>
        <v>Índice de Gestión Estratégica</v>
      </c>
      <c r="J12615" t="str">
        <f t="shared" si="12965"/>
        <v>06-02</v>
      </c>
      <c r="K12615" t="str">
        <f t="shared" si="12965"/>
        <v>Relación Plan de Desarrollo Municipal y Ordenamiento Territorial (PDM-OT) - Plan Estratégico Institucional (PEI) - Plan Operativo Multianual (POM) - Plan Operativo Anual (POA)</v>
      </c>
      <c r="L12615" s="150">
        <f>+VLOOKUP($E12615,IGE_2018!$B$8:$Z$347,6,0)</f>
        <v>0.80161290322580636</v>
      </c>
      <c r="M12615" s="142" t="str">
        <f>+VLOOKUP($E12615,IGE_2018!$B$8:$Z$347,7,0)</f>
        <v>Alto</v>
      </c>
    </row>
    <row r="12616" spans="1:13" x14ac:dyDescent="0.3">
      <c r="A12616" s="139">
        <f t="shared" si="12937"/>
        <v>332</v>
      </c>
      <c r="B12616" s="148">
        <f t="shared" si="12939"/>
        <v>32</v>
      </c>
      <c r="D12616" s="149" t="str">
        <f>+VLOOKUP($A12616,mUNICIPIOS!$B$4:$F$343,2,0)</f>
        <v>Jutiapa</v>
      </c>
      <c r="E12616" s="149">
        <f>+VLOOKUP($A12616,mUNICIPIOS!$B$4:$F$343,3,0)</f>
        <v>2209</v>
      </c>
      <c r="F12616" s="149" t="str">
        <f>+VLOOKUP($A12616,mUNICIPIOS!$B$4:$F$343,4,0)</f>
        <v>El Adelanto</v>
      </c>
      <c r="G12616" s="139" t="str">
        <f t="shared" ref="G12616:K12616" si="12966">+G12578</f>
        <v>06</v>
      </c>
      <c r="H12616" t="str">
        <f t="shared" si="12966"/>
        <v>IGE</v>
      </c>
      <c r="I12616" t="str">
        <f t="shared" si="12966"/>
        <v>Índice de Gestión Estratégica</v>
      </c>
      <c r="J12616" t="str">
        <f t="shared" si="12966"/>
        <v>06-03</v>
      </c>
      <c r="K12616" t="str">
        <f t="shared" si="12966"/>
        <v>Presupuesto de egresos relacionado a competencias municipales que responden a prioridades nacionales de desarrollo.</v>
      </c>
      <c r="L12616" s="150">
        <f>+VLOOKUP($E12616,IGE_2018!$B$8:$Z$347,9,0)</f>
        <v>0.68092505520143642</v>
      </c>
      <c r="M12616" s="142" t="str">
        <f>+VLOOKUP($E12616,IGE_2018!$B$8:$Z$347,10,0)</f>
        <v>Medio alto</v>
      </c>
    </row>
    <row r="12617" spans="1:13" x14ac:dyDescent="0.3">
      <c r="A12617" s="139">
        <f t="shared" si="12937"/>
        <v>332</v>
      </c>
      <c r="B12617" s="148">
        <f t="shared" si="12939"/>
        <v>33</v>
      </c>
      <c r="D12617" s="149" t="str">
        <f>+VLOOKUP($A12617,mUNICIPIOS!$B$4:$F$343,2,0)</f>
        <v>Jutiapa</v>
      </c>
      <c r="E12617" s="149">
        <f>+VLOOKUP($A12617,mUNICIPIOS!$B$4:$F$343,3,0)</f>
        <v>2209</v>
      </c>
      <c r="F12617" s="149" t="str">
        <f>+VLOOKUP($A12617,mUNICIPIOS!$B$4:$F$343,4,0)</f>
        <v>El Adelanto</v>
      </c>
      <c r="G12617" s="139" t="str">
        <f t="shared" ref="G12617:K12617" si="12967">+G12579</f>
        <v>06</v>
      </c>
      <c r="H12617" t="str">
        <f t="shared" si="12967"/>
        <v>IGE</v>
      </c>
      <c r="I12617" t="str">
        <f t="shared" si="12967"/>
        <v>Índice de Gestión Estratégica</v>
      </c>
      <c r="J12617" t="str">
        <f t="shared" si="12967"/>
        <v>06-04</v>
      </c>
      <c r="K12617" t="str">
        <f t="shared" si="12967"/>
        <v>Institucionalización de la gestión ordenada del territorio</v>
      </c>
      <c r="L12617" s="150">
        <f>+VLOOKUP($E12617,IGE_2018!$B$8:$Z$347,12,0)</f>
        <v>0.1</v>
      </c>
      <c r="M12617" s="142" t="str">
        <f>+VLOOKUP($E12617,IGE_2018!$B$8:$Z$347,13,0)</f>
        <v>Bajo</v>
      </c>
    </row>
    <row r="12618" spans="1:13" x14ac:dyDescent="0.3">
      <c r="A12618" s="139">
        <f t="shared" si="12937"/>
        <v>332</v>
      </c>
      <c r="B12618" s="148">
        <f t="shared" si="12939"/>
        <v>34</v>
      </c>
      <c r="D12618" s="149" t="str">
        <f>+VLOOKUP($A12618,mUNICIPIOS!$B$4:$F$343,2,0)</f>
        <v>Jutiapa</v>
      </c>
      <c r="E12618" s="149">
        <f>+VLOOKUP($A12618,mUNICIPIOS!$B$4:$F$343,3,0)</f>
        <v>2209</v>
      </c>
      <c r="F12618" s="149" t="str">
        <f>+VLOOKUP($A12618,mUNICIPIOS!$B$4:$F$343,4,0)</f>
        <v>El Adelanto</v>
      </c>
      <c r="G12618" s="139" t="str">
        <f t="shared" ref="G12618:K12618" si="12968">+G12580</f>
        <v>06</v>
      </c>
      <c r="H12618" t="str">
        <f t="shared" si="12968"/>
        <v>IGE</v>
      </c>
      <c r="I12618" t="str">
        <f t="shared" si="12968"/>
        <v>Índice de Gestión Estratégica</v>
      </c>
      <c r="J12618" t="str">
        <f t="shared" si="12968"/>
        <v>06-05</v>
      </c>
      <c r="K12618" t="str">
        <f t="shared" si="12968"/>
        <v>Acciones para la gestión ordenada del territorio</v>
      </c>
      <c r="L12618" s="150">
        <f>+VLOOKUP($E12618,IGE_2018!$B$8:$Z$347,15,0)</f>
        <v>0</v>
      </c>
      <c r="M12618" s="142" t="str">
        <f>+VLOOKUP($E12618,IGE_2018!$B$8:$Z$347,16,0)</f>
        <v>Bajo</v>
      </c>
    </row>
    <row r="12619" spans="1:13" x14ac:dyDescent="0.3">
      <c r="A12619" s="139">
        <f t="shared" si="12937"/>
        <v>332</v>
      </c>
      <c r="B12619" s="148">
        <f t="shared" si="12939"/>
        <v>35</v>
      </c>
      <c r="D12619" s="149" t="str">
        <f>+VLOOKUP($A12619,mUNICIPIOS!$B$4:$F$343,2,0)</f>
        <v>Jutiapa</v>
      </c>
      <c r="E12619" s="149">
        <f>+VLOOKUP($A12619,mUNICIPIOS!$B$4:$F$343,3,0)</f>
        <v>2209</v>
      </c>
      <c r="F12619" s="149" t="str">
        <f>+VLOOKUP($A12619,mUNICIPIOS!$B$4:$F$343,4,0)</f>
        <v>El Adelanto</v>
      </c>
      <c r="G12619" s="139" t="str">
        <f t="shared" ref="G12619:K12619" si="12969">+G12581</f>
        <v>06</v>
      </c>
      <c r="H12619" t="str">
        <f t="shared" si="12969"/>
        <v>IGE</v>
      </c>
      <c r="I12619" t="str">
        <f t="shared" si="12969"/>
        <v>Índice de Gestión Estratégica</v>
      </c>
      <c r="J12619" t="str">
        <f t="shared" si="12969"/>
        <v>06-06</v>
      </c>
      <c r="K12619" t="str">
        <f t="shared" si="12969"/>
        <v>Gestión de riesgo en la formulación de proyectos derivados de la planificación operativa anual</v>
      </c>
      <c r="L12619" s="150">
        <f>+VLOOKUP($E12619,IGE_2018!$B$8:$Z$347,18,0)</f>
        <v>0</v>
      </c>
      <c r="M12619" s="142" t="str">
        <f>+VLOOKUP($E12619,IGE_2018!$B$8:$Z$347,19,0)</f>
        <v>Bajo</v>
      </c>
    </row>
    <row r="12620" spans="1:13" x14ac:dyDescent="0.3">
      <c r="A12620" s="139">
        <f t="shared" si="12937"/>
        <v>332</v>
      </c>
      <c r="B12620" s="148">
        <f t="shared" si="12939"/>
        <v>36</v>
      </c>
      <c r="D12620" s="149" t="str">
        <f>+VLOOKUP($A12620,mUNICIPIOS!$B$4:$F$343,2,0)</f>
        <v>Jutiapa</v>
      </c>
      <c r="E12620" s="149">
        <f>+VLOOKUP($A12620,mUNICIPIOS!$B$4:$F$343,3,0)</f>
        <v>2209</v>
      </c>
      <c r="F12620" s="149" t="str">
        <f>+VLOOKUP($A12620,mUNICIPIOS!$B$4:$F$343,4,0)</f>
        <v>El Adelanto</v>
      </c>
      <c r="G12620" s="139" t="str">
        <f t="shared" ref="G12620:K12620" si="12970">+G12582</f>
        <v>06</v>
      </c>
      <c r="H12620" t="str">
        <f t="shared" si="12970"/>
        <v>IGE</v>
      </c>
      <c r="I12620" t="str">
        <f t="shared" si="12970"/>
        <v>Índice de Gestión Estratégica</v>
      </c>
      <c r="J12620" t="str">
        <f t="shared" si="12970"/>
        <v>06-07</v>
      </c>
      <c r="K12620" t="str">
        <f t="shared" si="12970"/>
        <v>Ingresos por servicios ambientales en relación a los ingresos propios sin regalías</v>
      </c>
      <c r="L12620" s="150">
        <f>+VLOOKUP($E12620,IGE_2018!$B$8:$Z$347,21,0)</f>
        <v>0</v>
      </c>
      <c r="M12620" s="142" t="str">
        <f>+VLOOKUP($E12620,IGE_2018!$B$8:$Z$347,22,0)</f>
        <v>Bajo</v>
      </c>
    </row>
    <row r="12621" spans="1:13" x14ac:dyDescent="0.3">
      <c r="A12621" s="139">
        <f t="shared" si="12937"/>
        <v>332</v>
      </c>
      <c r="B12621" s="148">
        <f t="shared" si="12939"/>
        <v>37</v>
      </c>
      <c r="D12621" s="149" t="str">
        <f>+VLOOKUP($A12621,mUNICIPIOS!$B$4:$F$343,2,0)</f>
        <v>Jutiapa</v>
      </c>
      <c r="E12621" s="149">
        <f>+VLOOKUP($A12621,mUNICIPIOS!$B$4:$F$343,3,0)</f>
        <v>2209</v>
      </c>
      <c r="F12621" s="149" t="str">
        <f>+VLOOKUP($A12621,mUNICIPIOS!$B$4:$F$343,4,0)</f>
        <v>El Adelanto</v>
      </c>
      <c r="G12621" s="139" t="str">
        <f t="shared" ref="G12621:K12621" si="12971">+G12583</f>
        <v>06</v>
      </c>
      <c r="H12621" t="str">
        <f t="shared" si="12971"/>
        <v>IGE</v>
      </c>
      <c r="I12621" t="str">
        <f t="shared" si="12971"/>
        <v>Índice de Gestión Estratégica</v>
      </c>
      <c r="J12621" t="str">
        <f t="shared" si="12971"/>
        <v>INDICE</v>
      </c>
      <c r="K12621">
        <f t="shared" si="12971"/>
        <v>0</v>
      </c>
      <c r="L12621" s="150">
        <f>+VLOOKUP($E12621,IGE_2018!$B$8:$Z$347,24,0)</f>
        <v>0.40547319928423009</v>
      </c>
      <c r="M12621" s="142" t="str">
        <f>+VLOOKUP($E12621,IGE_2018!$B$8:$Z$347,25,0)</f>
        <v>Medio</v>
      </c>
    </row>
    <row r="12622" spans="1:13" x14ac:dyDescent="0.3">
      <c r="A12622" s="139">
        <f t="shared" si="12937"/>
        <v>332</v>
      </c>
      <c r="B12622" s="148">
        <f t="shared" si="12939"/>
        <v>38</v>
      </c>
      <c r="D12622" s="149" t="str">
        <f>+VLOOKUP($A12622,mUNICIPIOS!$B$4:$F$343,2,0)</f>
        <v>Jutiapa</v>
      </c>
      <c r="E12622" s="149">
        <f>+VLOOKUP($A12622,mUNICIPIOS!$B$4:$F$343,3,0)</f>
        <v>2209</v>
      </c>
      <c r="F12622" s="149" t="str">
        <f>+VLOOKUP($A12622,mUNICIPIOS!$B$4:$F$343,4,0)</f>
        <v>El Adelanto</v>
      </c>
      <c r="G12622" s="139" t="str">
        <f t="shared" ref="G12622:K12622" si="12972">+G12584</f>
        <v>RANKING</v>
      </c>
      <c r="H12622" t="str">
        <f t="shared" si="12972"/>
        <v>RGM</v>
      </c>
      <c r="I12622" t="str">
        <f t="shared" si="12972"/>
        <v>Ranking de la Gestión Municipal 2018</v>
      </c>
      <c r="J12622" t="str">
        <f t="shared" si="12972"/>
        <v>RANKING</v>
      </c>
      <c r="K12622">
        <f t="shared" si="12972"/>
        <v>0</v>
      </c>
      <c r="L12622" s="151">
        <f>+VLOOKUP($E12622,Resultados_generales!$C$8:$AE$347,27,0)</f>
        <v>0.43737556276925854</v>
      </c>
      <c r="M12622" t="str">
        <f>+VLOOKUP($E12622,Resultados_generales!$C$8:$AE$347,28,0)</f>
        <v>Medio</v>
      </c>
    </row>
    <row r="12623" spans="1:13" x14ac:dyDescent="0.3">
      <c r="A12623" s="139">
        <f t="shared" si="12937"/>
        <v>333</v>
      </c>
      <c r="B12623" s="148">
        <f t="shared" si="12939"/>
        <v>1</v>
      </c>
      <c r="D12623" s="149" t="str">
        <f>+VLOOKUP($A12623,mUNICIPIOS!$B$4:$F$343,2,0)</f>
        <v>Jutiapa</v>
      </c>
      <c r="E12623" s="149">
        <f>+VLOOKUP($A12623,mUNICIPIOS!$B$4:$F$343,3,0)</f>
        <v>2210</v>
      </c>
      <c r="F12623" s="149" t="str">
        <f>+VLOOKUP($A12623,mUNICIPIOS!$B$4:$F$343,4,0)</f>
        <v>Zapotitlán</v>
      </c>
      <c r="G12623" s="139" t="str">
        <f t="shared" ref="G12623:K12623" si="12973">+G12585</f>
        <v>01</v>
      </c>
      <c r="H12623" t="str">
        <f t="shared" si="12973"/>
        <v>IPC</v>
      </c>
      <c r="I12623" t="str">
        <f t="shared" si="12973"/>
        <v>Índice de Participación Ciudadana</v>
      </c>
      <c r="J12623" t="str">
        <f t="shared" si="12973"/>
        <v>01-01</v>
      </c>
      <c r="K12623" t="str">
        <f t="shared" si="12973"/>
        <v>Número de reuniones del COMUDE en el año de la medición.</v>
      </c>
      <c r="L12623" s="150">
        <f>+VLOOKUP($E12623,IPC_2018!$B$8:$T$347,3,0)</f>
        <v>1</v>
      </c>
      <c r="M12623" s="142" t="str">
        <f>+VLOOKUP($E12623,IPC_2018!$B$8:$T$347,4,0)</f>
        <v>Alto</v>
      </c>
    </row>
    <row r="12624" spans="1:13" x14ac:dyDescent="0.3">
      <c r="A12624" s="139">
        <f t="shared" si="12937"/>
        <v>333</v>
      </c>
      <c r="B12624" s="148">
        <f t="shared" si="12939"/>
        <v>2</v>
      </c>
      <c r="D12624" s="149" t="str">
        <f>+VLOOKUP($A12624,mUNICIPIOS!$B$4:$F$343,2,0)</f>
        <v>Jutiapa</v>
      </c>
      <c r="E12624" s="149">
        <f>+VLOOKUP($A12624,mUNICIPIOS!$B$4:$F$343,3,0)</f>
        <v>2210</v>
      </c>
      <c r="F12624" s="149" t="str">
        <f>+VLOOKUP($A12624,mUNICIPIOS!$B$4:$F$343,4,0)</f>
        <v>Zapotitlán</v>
      </c>
      <c r="G12624" s="139" t="str">
        <f t="shared" ref="G12624:K12624" si="12974">+G12586</f>
        <v>01</v>
      </c>
      <c r="H12624" t="str">
        <f t="shared" si="12974"/>
        <v>IPC</v>
      </c>
      <c r="I12624" t="str">
        <f t="shared" si="12974"/>
        <v>Índice de Participación Ciudadana</v>
      </c>
      <c r="J12624" t="str">
        <f t="shared" si="12974"/>
        <v>01-02</v>
      </c>
      <c r="K12624" t="str">
        <f t="shared" si="12974"/>
        <v>Participación de Alcaldes, Concejales y Síndicos determinados o designados en el COMUDE</v>
      </c>
      <c r="L12624" s="150">
        <f>+VLOOKUP($E12624,IPC_2018!$B$8:$T$347,6,0)</f>
        <v>0.82291666666666663</v>
      </c>
      <c r="M12624" s="142" t="str">
        <f>+VLOOKUP($E12624,IPC_2018!$B$8:$T$347,7,0)</f>
        <v>Alto</v>
      </c>
    </row>
    <row r="12625" spans="1:13" x14ac:dyDescent="0.3">
      <c r="A12625" s="139">
        <f t="shared" si="12937"/>
        <v>333</v>
      </c>
      <c r="B12625" s="148">
        <f t="shared" si="12939"/>
        <v>3</v>
      </c>
      <c r="D12625" s="149" t="str">
        <f>+VLOOKUP($A12625,mUNICIPIOS!$B$4:$F$343,2,0)</f>
        <v>Jutiapa</v>
      </c>
      <c r="E12625" s="149">
        <f>+VLOOKUP($A12625,mUNICIPIOS!$B$4:$F$343,3,0)</f>
        <v>2210</v>
      </c>
      <c r="F12625" s="149" t="str">
        <f>+VLOOKUP($A12625,mUNICIPIOS!$B$4:$F$343,4,0)</f>
        <v>Zapotitlán</v>
      </c>
      <c r="G12625" s="139" t="str">
        <f t="shared" ref="G12625:K12625" si="12975">+G12587</f>
        <v>01</v>
      </c>
      <c r="H12625" t="str">
        <f t="shared" si="12975"/>
        <v>IPC</v>
      </c>
      <c r="I12625" t="str">
        <f t="shared" si="12975"/>
        <v>Índice de Participación Ciudadana</v>
      </c>
      <c r="J12625" t="str">
        <f t="shared" si="12975"/>
        <v>01-03</v>
      </c>
      <c r="K12625" t="str">
        <f t="shared" si="12975"/>
        <v>Participación  de organizaciones de jóvenes, mujeres, pueblos mayas, xincas, garífunas, y otras organizaciones en el Comude</v>
      </c>
      <c r="L12625" s="150">
        <f>+VLOOKUP($E12625,IPC_2018!$B$8:$T$347,9,0)</f>
        <v>0</v>
      </c>
      <c r="M12625" s="142" t="str">
        <f>+VLOOKUP($E12625,IPC_2018!$B$8:$T$347,10,0)</f>
        <v>Bajo</v>
      </c>
    </row>
    <row r="12626" spans="1:13" x14ac:dyDescent="0.3">
      <c r="A12626" s="139">
        <f t="shared" si="12937"/>
        <v>333</v>
      </c>
      <c r="B12626" s="148">
        <f t="shared" si="12939"/>
        <v>4</v>
      </c>
      <c r="D12626" s="149" t="str">
        <f>+VLOOKUP($A12626,mUNICIPIOS!$B$4:$F$343,2,0)</f>
        <v>Jutiapa</v>
      </c>
      <c r="E12626" s="149">
        <f>+VLOOKUP($A12626,mUNICIPIOS!$B$4:$F$343,3,0)</f>
        <v>2210</v>
      </c>
      <c r="F12626" s="149" t="str">
        <f>+VLOOKUP($A12626,mUNICIPIOS!$B$4:$F$343,4,0)</f>
        <v>Zapotitlán</v>
      </c>
      <c r="G12626" s="139" t="str">
        <f t="shared" ref="G12626:K12626" si="12976">+G12588</f>
        <v>01</v>
      </c>
      <c r="H12626" t="str">
        <f t="shared" si="12976"/>
        <v>IPC</v>
      </c>
      <c r="I12626" t="str">
        <f t="shared" si="12976"/>
        <v>Índice de Participación Ciudadana</v>
      </c>
      <c r="J12626" t="str">
        <f t="shared" si="12976"/>
        <v>01-04</v>
      </c>
      <c r="K12626" t="str">
        <f t="shared" si="12976"/>
        <v>Representatividad territorial del Comude.</v>
      </c>
      <c r="L12626" s="150">
        <f>+VLOOKUP($E12626,IPC_2018!$B$8:$T$347,12,0)</f>
        <v>0.75800000000000001</v>
      </c>
      <c r="M12626" s="142" t="str">
        <f>+VLOOKUP($E12626,IPC_2018!$B$8:$T$347,13,0)</f>
        <v>Medio alto</v>
      </c>
    </row>
    <row r="12627" spans="1:13" x14ac:dyDescent="0.3">
      <c r="A12627" s="139">
        <f t="shared" si="12937"/>
        <v>333</v>
      </c>
      <c r="B12627" s="148">
        <f t="shared" si="12939"/>
        <v>5</v>
      </c>
      <c r="D12627" s="149" t="str">
        <f>+VLOOKUP($A12627,mUNICIPIOS!$B$4:$F$343,2,0)</f>
        <v>Jutiapa</v>
      </c>
      <c r="E12627" s="149">
        <f>+VLOOKUP($A12627,mUNICIPIOS!$B$4:$F$343,3,0)</f>
        <v>2210</v>
      </c>
      <c r="F12627" s="149" t="str">
        <f>+VLOOKUP($A12627,mUNICIPIOS!$B$4:$F$343,4,0)</f>
        <v>Zapotitlán</v>
      </c>
      <c r="G12627" s="139" t="str">
        <f t="shared" ref="G12627:K12627" si="12977">+G12589</f>
        <v>01</v>
      </c>
      <c r="H12627" t="str">
        <f t="shared" si="12977"/>
        <v>IPC</v>
      </c>
      <c r="I12627" t="str">
        <f t="shared" si="12977"/>
        <v>Índice de Participación Ciudadana</v>
      </c>
      <c r="J12627" t="str">
        <f t="shared" si="12977"/>
        <v>01-05</v>
      </c>
      <c r="K12627" t="str">
        <f t="shared" si="12977"/>
        <v>Funcionamiento del Comude</v>
      </c>
      <c r="L12627" s="150">
        <f>+VLOOKUP($E12627,IPC_2018!$B$8:$T$347,15,0)</f>
        <v>0.24911660786187864</v>
      </c>
      <c r="M12627" s="142" t="str">
        <f>+VLOOKUP($E12627,IPC_2018!$B$8:$T$347,16,0)</f>
        <v>Medio bajo</v>
      </c>
    </row>
    <row r="12628" spans="1:13" x14ac:dyDescent="0.3">
      <c r="A12628" s="139">
        <f t="shared" si="12937"/>
        <v>333</v>
      </c>
      <c r="B12628" s="148">
        <f t="shared" si="12939"/>
        <v>6</v>
      </c>
      <c r="D12628" s="149" t="str">
        <f>+VLOOKUP($A12628,mUNICIPIOS!$B$4:$F$343,2,0)</f>
        <v>Jutiapa</v>
      </c>
      <c r="E12628" s="149">
        <f>+VLOOKUP($A12628,mUNICIPIOS!$B$4:$F$343,3,0)</f>
        <v>2210</v>
      </c>
      <c r="F12628" s="149" t="str">
        <f>+VLOOKUP($A12628,mUNICIPIOS!$B$4:$F$343,4,0)</f>
        <v>Zapotitlán</v>
      </c>
      <c r="G12628" s="139" t="str">
        <f t="shared" ref="G12628:K12628" si="12978">+G12590</f>
        <v>01</v>
      </c>
      <c r="H12628" t="str">
        <f t="shared" si="12978"/>
        <v>IPC</v>
      </c>
      <c r="I12628" t="str">
        <f t="shared" si="12978"/>
        <v>Índice de Participación Ciudadana</v>
      </c>
      <c r="J12628" t="str">
        <f t="shared" si="12978"/>
        <v>INDICE</v>
      </c>
      <c r="K12628">
        <f t="shared" si="12978"/>
        <v>0</v>
      </c>
      <c r="L12628" s="150">
        <f>+VLOOKUP($E12628,IPC_2018!$B$8:$T$347,18,0)</f>
        <v>0.67893207451261517</v>
      </c>
      <c r="M12628" s="142" t="str">
        <f>+VLOOKUP($E12628,IPC_2018!$B$8:$T$347,19,0)</f>
        <v>Medio alto</v>
      </c>
    </row>
    <row r="12629" spans="1:13" x14ac:dyDescent="0.3">
      <c r="A12629" s="139">
        <f t="shared" si="12937"/>
        <v>333</v>
      </c>
      <c r="B12629" s="148">
        <f t="shared" si="12939"/>
        <v>7</v>
      </c>
      <c r="D12629" s="149" t="str">
        <f>+VLOOKUP($A12629,mUNICIPIOS!$B$4:$F$343,2,0)</f>
        <v>Jutiapa</v>
      </c>
      <c r="E12629" s="149">
        <f>+VLOOKUP($A12629,mUNICIPIOS!$B$4:$F$343,3,0)</f>
        <v>2210</v>
      </c>
      <c r="F12629" s="149" t="str">
        <f>+VLOOKUP($A12629,mUNICIPIOS!$B$4:$F$343,4,0)</f>
        <v>Zapotitlán</v>
      </c>
      <c r="G12629" s="139" t="str">
        <f t="shared" ref="G12629:K12629" si="12979">+G12591</f>
        <v>02</v>
      </c>
      <c r="H12629" t="str">
        <f t="shared" si="12979"/>
        <v>IIC</v>
      </c>
      <c r="I12629" t="str">
        <f t="shared" si="12979"/>
        <v>Índice de Información a la Ciudadanía</v>
      </c>
      <c r="J12629" t="str">
        <f t="shared" si="12979"/>
        <v>02-01</v>
      </c>
      <c r="K12629" t="str">
        <f t="shared" si="12979"/>
        <v>Rendición de cuentas cuatrimestral y anual al Comude enfocadas en resultados.</v>
      </c>
      <c r="L12629" s="150">
        <f>+VLOOKUP($E12629,IIC_2018!$B$8:$Q$347,3,0)</f>
        <v>0</v>
      </c>
      <c r="M12629" s="142" t="str">
        <f>+VLOOKUP($E12629,IIC_2018!$B$8:$Q$347,4,0)</f>
        <v>Bajo</v>
      </c>
    </row>
    <row r="12630" spans="1:13" x14ac:dyDescent="0.3">
      <c r="A12630" s="139">
        <f t="shared" si="12937"/>
        <v>333</v>
      </c>
      <c r="B12630" s="148">
        <f t="shared" si="12939"/>
        <v>8</v>
      </c>
      <c r="D12630" s="149" t="str">
        <f>+VLOOKUP($A12630,mUNICIPIOS!$B$4:$F$343,2,0)</f>
        <v>Jutiapa</v>
      </c>
      <c r="E12630" s="149">
        <f>+VLOOKUP($A12630,mUNICIPIOS!$B$4:$F$343,3,0)</f>
        <v>2210</v>
      </c>
      <c r="F12630" s="149" t="str">
        <f>+VLOOKUP($A12630,mUNICIPIOS!$B$4:$F$343,4,0)</f>
        <v>Zapotitlán</v>
      </c>
      <c r="G12630" s="139" t="str">
        <f t="shared" ref="G12630:K12630" si="12980">+G12592</f>
        <v>02</v>
      </c>
      <c r="H12630" t="str">
        <f t="shared" si="12980"/>
        <v>IIC</v>
      </c>
      <c r="I12630" t="str">
        <f t="shared" si="12980"/>
        <v>Índice de Información a la Ciudadanía</v>
      </c>
      <c r="J12630" t="str">
        <f t="shared" si="12980"/>
        <v>02-02</v>
      </c>
      <c r="K12630" t="str">
        <f t="shared" si="12980"/>
        <v>Información presupuestaria y otra información brindada a la ciudadanía disponible en medios locales de comunicación.</v>
      </c>
      <c r="L12630" s="150">
        <f>+VLOOKUP($E12630,IIC_2018!$B$8:$Q$347,6,0)</f>
        <v>1</v>
      </c>
      <c r="M12630" s="142" t="str">
        <f>+VLOOKUP($E12630,IIC_2018!$B$8:$Q$347,7,0)</f>
        <v>Alto</v>
      </c>
    </row>
    <row r="12631" spans="1:13" x14ac:dyDescent="0.3">
      <c r="A12631" s="139">
        <f t="shared" si="12937"/>
        <v>333</v>
      </c>
      <c r="B12631" s="148">
        <f t="shared" si="12939"/>
        <v>9</v>
      </c>
      <c r="D12631" s="149" t="str">
        <f>+VLOOKUP($A12631,mUNICIPIOS!$B$4:$F$343,2,0)</f>
        <v>Jutiapa</v>
      </c>
      <c r="E12631" s="149">
        <f>+VLOOKUP($A12631,mUNICIPIOS!$B$4:$F$343,3,0)</f>
        <v>2210</v>
      </c>
      <c r="F12631" s="149" t="str">
        <f>+VLOOKUP($A12631,mUNICIPIOS!$B$4:$F$343,4,0)</f>
        <v>Zapotitlán</v>
      </c>
      <c r="G12631" s="139" t="str">
        <f t="shared" ref="G12631:K12631" si="12981">+G12593</f>
        <v>02</v>
      </c>
      <c r="H12631" t="str">
        <f t="shared" si="12981"/>
        <v>IIC</v>
      </c>
      <c r="I12631" t="str">
        <f t="shared" si="12981"/>
        <v>Índice de Información a la Ciudadanía</v>
      </c>
      <c r="J12631" t="str">
        <f t="shared" si="12981"/>
        <v>02-03</v>
      </c>
      <c r="K12631" t="str">
        <f t="shared" si="12981"/>
        <v>Información pública de oficio actualizada y disponible de acuerdo a la LAIP y uso de internet.</v>
      </c>
      <c r="L12631" s="150">
        <f>+VLOOKUP($E12631,IIC_2018!$B$8:$Q$347,9,0)</f>
        <v>0.99999999999999989</v>
      </c>
      <c r="M12631" s="142" t="str">
        <f>+VLOOKUP($E12631,IIC_2018!$B$8:$Q$347,10,0)</f>
        <v>Alto</v>
      </c>
    </row>
    <row r="12632" spans="1:13" x14ac:dyDescent="0.3">
      <c r="A12632" s="139">
        <f t="shared" si="12937"/>
        <v>333</v>
      </c>
      <c r="B12632" s="148">
        <f t="shared" si="12939"/>
        <v>10</v>
      </c>
      <c r="D12632" s="149" t="str">
        <f>+VLOOKUP($A12632,mUNICIPIOS!$B$4:$F$343,2,0)</f>
        <v>Jutiapa</v>
      </c>
      <c r="E12632" s="149">
        <f>+VLOOKUP($A12632,mUNICIPIOS!$B$4:$F$343,3,0)</f>
        <v>2210</v>
      </c>
      <c r="F12632" s="149" t="str">
        <f>+VLOOKUP($A12632,mUNICIPIOS!$B$4:$F$343,4,0)</f>
        <v>Zapotitlán</v>
      </c>
      <c r="G12632" s="139" t="str">
        <f t="shared" ref="G12632:K12632" si="12982">+G12594</f>
        <v>02</v>
      </c>
      <c r="H12632" t="str">
        <f t="shared" si="12982"/>
        <v>IIC</v>
      </c>
      <c r="I12632" t="str">
        <f t="shared" si="12982"/>
        <v>Índice de Información a la Ciudadanía</v>
      </c>
      <c r="J12632" t="str">
        <f t="shared" si="12982"/>
        <v>02-04</v>
      </c>
      <c r="K12632" t="str">
        <f t="shared" si="12982"/>
        <v>Relación del monto contratado por medio de Guate compras con el total del presupuesto de egresos vigente.</v>
      </c>
      <c r="L12632" s="150">
        <f>+VLOOKUP($E12632,IIC_2018!$B$8:$Q$347,12,0)</f>
        <v>0.68894575160221805</v>
      </c>
      <c r="M12632" s="142" t="str">
        <f>+VLOOKUP($E12632,IIC_2018!$B$8:$Q$347,13,0)</f>
        <v>Medio alto</v>
      </c>
    </row>
    <row r="12633" spans="1:13" x14ac:dyDescent="0.3">
      <c r="A12633" s="139">
        <f t="shared" si="12937"/>
        <v>333</v>
      </c>
      <c r="B12633" s="148">
        <f t="shared" si="12939"/>
        <v>11</v>
      </c>
      <c r="D12633" s="149" t="str">
        <f>+VLOOKUP($A12633,mUNICIPIOS!$B$4:$F$343,2,0)</f>
        <v>Jutiapa</v>
      </c>
      <c r="E12633" s="149">
        <f>+VLOOKUP($A12633,mUNICIPIOS!$B$4:$F$343,3,0)</f>
        <v>2210</v>
      </c>
      <c r="F12633" s="149" t="str">
        <f>+VLOOKUP($A12633,mUNICIPIOS!$B$4:$F$343,4,0)</f>
        <v>Zapotitlán</v>
      </c>
      <c r="G12633" s="139" t="str">
        <f t="shared" ref="G12633:K12633" si="12983">+G12595</f>
        <v>02</v>
      </c>
      <c r="H12633" t="str">
        <f t="shared" si="12983"/>
        <v>IIC</v>
      </c>
      <c r="I12633" t="str">
        <f t="shared" si="12983"/>
        <v>Índice de Información a la Ciudadanía</v>
      </c>
      <c r="J12633" t="str">
        <f t="shared" si="12983"/>
        <v>INDICE</v>
      </c>
      <c r="K12633">
        <f t="shared" si="12983"/>
        <v>0</v>
      </c>
      <c r="L12633" s="150">
        <f>+VLOOKUP($E12633,IIC_2018!$B$8:$Q$347,15,0)</f>
        <v>0.67223643790055454</v>
      </c>
      <c r="M12633" s="142" t="str">
        <f>+VLOOKUP($E12633,IIC_2018!$B$8:$Q$347,16,0)</f>
        <v>Medio alto</v>
      </c>
    </row>
    <row r="12634" spans="1:13" x14ac:dyDescent="0.3">
      <c r="A12634" s="139">
        <f t="shared" si="12937"/>
        <v>333</v>
      </c>
      <c r="B12634" s="148">
        <f t="shared" si="12939"/>
        <v>12</v>
      </c>
      <c r="D12634" s="149" t="str">
        <f>+VLOOKUP($A12634,mUNICIPIOS!$B$4:$F$343,2,0)</f>
        <v>Jutiapa</v>
      </c>
      <c r="E12634" s="149">
        <f>+VLOOKUP($A12634,mUNICIPIOS!$B$4:$F$343,3,0)</f>
        <v>2210</v>
      </c>
      <c r="F12634" s="149" t="str">
        <f>+VLOOKUP($A12634,mUNICIPIOS!$B$4:$F$343,4,0)</f>
        <v>Zapotitlán</v>
      </c>
      <c r="G12634" s="139" t="str">
        <f t="shared" ref="G12634:K12634" si="12984">+G12596</f>
        <v>03</v>
      </c>
      <c r="H12634" t="str">
        <f t="shared" si="12984"/>
        <v>ISP</v>
      </c>
      <c r="I12634" t="str">
        <f t="shared" si="12984"/>
        <v>Índice de Servicios Públicos</v>
      </c>
      <c r="J12634" t="str">
        <f t="shared" si="12984"/>
        <v>03-01</v>
      </c>
      <c r="K12634" t="str">
        <f t="shared" si="12984"/>
        <v>Cobertura del servicio público de agua</v>
      </c>
      <c r="L12634" s="150">
        <f>+VLOOKUP($E12634,ISP_2018!$B$8:$T$347,3,0)</f>
        <v>0.28889806025588116</v>
      </c>
      <c r="M12634" s="142" t="str">
        <f>+VLOOKUP($E12634,ISP_2018!$B$8:$T$347,4,0)</f>
        <v>Medio bajo</v>
      </c>
    </row>
    <row r="12635" spans="1:13" x14ac:dyDescent="0.3">
      <c r="A12635" s="139">
        <f t="shared" si="12937"/>
        <v>333</v>
      </c>
      <c r="B12635" s="148">
        <f t="shared" si="12939"/>
        <v>13</v>
      </c>
      <c r="D12635" s="149" t="str">
        <f>+VLOOKUP($A12635,mUNICIPIOS!$B$4:$F$343,2,0)</f>
        <v>Jutiapa</v>
      </c>
      <c r="E12635" s="149">
        <f>+VLOOKUP($A12635,mUNICIPIOS!$B$4:$F$343,3,0)</f>
        <v>2210</v>
      </c>
      <c r="F12635" s="149" t="str">
        <f>+VLOOKUP($A12635,mUNICIPIOS!$B$4:$F$343,4,0)</f>
        <v>Zapotitlán</v>
      </c>
      <c r="G12635" s="139" t="str">
        <f t="shared" ref="G12635:K12635" si="12985">+G12597</f>
        <v>03</v>
      </c>
      <c r="H12635" t="str">
        <f t="shared" si="12985"/>
        <v>ISP</v>
      </c>
      <c r="I12635" t="str">
        <f t="shared" si="12985"/>
        <v>Índice de Servicios Públicos</v>
      </c>
      <c r="J12635" t="str">
        <f t="shared" si="12985"/>
        <v>03-02</v>
      </c>
      <c r="K12635" t="str">
        <f t="shared" si="12985"/>
        <v>Control de la calidad del servicio público de agua</v>
      </c>
      <c r="L12635" s="150">
        <f>+VLOOKUP($E12635,ISP_2018!$B$8:$T$347,6,0)</f>
        <v>0.56666666666666665</v>
      </c>
      <c r="M12635" s="142" t="str">
        <f>+VLOOKUP($E12635,ISP_2018!$B$8:$T$347,7,0)</f>
        <v>Medio</v>
      </c>
    </row>
    <row r="12636" spans="1:13" x14ac:dyDescent="0.3">
      <c r="A12636" s="139">
        <f t="shared" si="12937"/>
        <v>333</v>
      </c>
      <c r="B12636" s="148">
        <f t="shared" si="12939"/>
        <v>14</v>
      </c>
      <c r="D12636" s="149" t="str">
        <f>+VLOOKUP($A12636,mUNICIPIOS!$B$4:$F$343,2,0)</f>
        <v>Jutiapa</v>
      </c>
      <c r="E12636" s="149">
        <f>+VLOOKUP($A12636,mUNICIPIOS!$B$4:$F$343,3,0)</f>
        <v>2210</v>
      </c>
      <c r="F12636" s="149" t="str">
        <f>+VLOOKUP($A12636,mUNICIPIOS!$B$4:$F$343,4,0)</f>
        <v>Zapotitlán</v>
      </c>
      <c r="G12636" s="139" t="str">
        <f t="shared" ref="G12636:K12636" si="12986">+G12598</f>
        <v>03</v>
      </c>
      <c r="H12636" t="str">
        <f t="shared" si="12986"/>
        <v>ISP</v>
      </c>
      <c r="I12636" t="str">
        <f t="shared" si="12986"/>
        <v>Índice de Servicios Públicos</v>
      </c>
      <c r="J12636" t="str">
        <f t="shared" si="12986"/>
        <v>03-03</v>
      </c>
      <c r="K12636" t="str">
        <f t="shared" si="12986"/>
        <v>Disposición  y tratamiento  de aguas residuales</v>
      </c>
      <c r="L12636" s="150">
        <f>+VLOOKUP($E12636,ISP_2018!$B$8:$T$347,9,0)</f>
        <v>0.69819034385621392</v>
      </c>
      <c r="M12636" s="142" t="str">
        <f>+VLOOKUP($E12636,ISP_2018!$B$8:$T$347,10,0)</f>
        <v>Medio alto</v>
      </c>
    </row>
    <row r="12637" spans="1:13" x14ac:dyDescent="0.3">
      <c r="A12637" s="139">
        <f t="shared" si="12937"/>
        <v>333</v>
      </c>
      <c r="B12637" s="148">
        <f t="shared" si="12939"/>
        <v>15</v>
      </c>
      <c r="D12637" s="149" t="str">
        <f>+VLOOKUP($A12637,mUNICIPIOS!$B$4:$F$343,2,0)</f>
        <v>Jutiapa</v>
      </c>
      <c r="E12637" s="149">
        <f>+VLOOKUP($A12637,mUNICIPIOS!$B$4:$F$343,3,0)</f>
        <v>2210</v>
      </c>
      <c r="F12637" s="149" t="str">
        <f>+VLOOKUP($A12637,mUNICIPIOS!$B$4:$F$343,4,0)</f>
        <v>Zapotitlán</v>
      </c>
      <c r="G12637" s="139" t="str">
        <f t="shared" ref="G12637:K12637" si="12987">+G12599</f>
        <v>03</v>
      </c>
      <c r="H12637" t="str">
        <f t="shared" si="12987"/>
        <v>ISP</v>
      </c>
      <c r="I12637" t="str">
        <f t="shared" si="12987"/>
        <v>Índice de Servicios Públicos</v>
      </c>
      <c r="J12637" t="str">
        <f t="shared" si="12987"/>
        <v>03-04</v>
      </c>
      <c r="K12637" t="str">
        <f t="shared" si="12987"/>
        <v>Gestión y manejo de los residuos y desechos sólidos</v>
      </c>
      <c r="L12637" s="150">
        <f>+VLOOKUP($E12637,ISP_2018!$B$8:$T$347,12,0)</f>
        <v>0</v>
      </c>
      <c r="M12637" s="142" t="str">
        <f>+VLOOKUP($E12637,ISP_2018!$B$8:$T$347,13,0)</f>
        <v>Bajo</v>
      </c>
    </row>
    <row r="12638" spans="1:13" x14ac:dyDescent="0.3">
      <c r="A12638" s="139">
        <f t="shared" si="12937"/>
        <v>333</v>
      </c>
      <c r="B12638" s="148">
        <f t="shared" si="12939"/>
        <v>16</v>
      </c>
      <c r="D12638" s="149" t="str">
        <f>+VLOOKUP($A12638,mUNICIPIOS!$B$4:$F$343,2,0)</f>
        <v>Jutiapa</v>
      </c>
      <c r="E12638" s="149">
        <f>+VLOOKUP($A12638,mUNICIPIOS!$B$4:$F$343,3,0)</f>
        <v>2210</v>
      </c>
      <c r="F12638" s="149" t="str">
        <f>+VLOOKUP($A12638,mUNICIPIOS!$B$4:$F$343,4,0)</f>
        <v>Zapotitlán</v>
      </c>
      <c r="G12638" s="139" t="str">
        <f t="shared" ref="G12638:K12638" si="12988">+G12600</f>
        <v>03</v>
      </c>
      <c r="H12638" t="str">
        <f t="shared" si="12988"/>
        <v>ISP</v>
      </c>
      <c r="I12638" t="str">
        <f t="shared" si="12988"/>
        <v>Índice de Servicios Públicos</v>
      </c>
      <c r="J12638" t="str">
        <f t="shared" si="12988"/>
        <v>03-05</v>
      </c>
      <c r="K12638" t="str">
        <f t="shared" si="12988"/>
        <v>Gestión de servicios públicos municipales</v>
      </c>
      <c r="L12638" s="150">
        <f>+VLOOKUP($E12638,ISP_2018!$B$8:$T$347,15,0)</f>
        <v>0.32258064516129031</v>
      </c>
      <c r="M12638" s="142" t="str">
        <f>+VLOOKUP($E12638,ISP_2018!$B$8:$T$347,16,0)</f>
        <v>Medio bajo</v>
      </c>
    </row>
    <row r="12639" spans="1:13" x14ac:dyDescent="0.3">
      <c r="A12639" s="139">
        <f t="shared" si="12937"/>
        <v>333</v>
      </c>
      <c r="B12639" s="148">
        <f t="shared" si="12939"/>
        <v>17</v>
      </c>
      <c r="D12639" s="149" t="str">
        <f>+VLOOKUP($A12639,mUNICIPIOS!$B$4:$F$343,2,0)</f>
        <v>Jutiapa</v>
      </c>
      <c r="E12639" s="149">
        <f>+VLOOKUP($A12639,mUNICIPIOS!$B$4:$F$343,3,0)</f>
        <v>2210</v>
      </c>
      <c r="F12639" s="149" t="str">
        <f>+VLOOKUP($A12639,mUNICIPIOS!$B$4:$F$343,4,0)</f>
        <v>Zapotitlán</v>
      </c>
      <c r="G12639" s="139" t="str">
        <f t="shared" ref="G12639:K12639" si="12989">+G12601</f>
        <v>03</v>
      </c>
      <c r="H12639" t="str">
        <f t="shared" si="12989"/>
        <v>ISP</v>
      </c>
      <c r="I12639" t="str">
        <f t="shared" si="12989"/>
        <v>Índice de Servicios Públicos</v>
      </c>
      <c r="J12639" t="str">
        <f t="shared" si="12989"/>
        <v>INDICE</v>
      </c>
      <c r="K12639">
        <f t="shared" si="12989"/>
        <v>0</v>
      </c>
      <c r="L12639" s="150">
        <f>+VLOOKUP($E12639,ISP_2018!$B$8:$T$347,18,0)</f>
        <v>0.40304400382908895</v>
      </c>
      <c r="M12639" s="142" t="str">
        <f>+VLOOKUP($E12639,ISP_2018!$B$8:$T$347,19,0)</f>
        <v>Medio</v>
      </c>
    </row>
    <row r="12640" spans="1:13" x14ac:dyDescent="0.3">
      <c r="A12640" s="139">
        <f t="shared" si="12937"/>
        <v>333</v>
      </c>
      <c r="B12640" s="148">
        <f t="shared" si="12939"/>
        <v>18</v>
      </c>
      <c r="D12640" s="149" t="str">
        <f>+VLOOKUP($A12640,mUNICIPIOS!$B$4:$F$343,2,0)</f>
        <v>Jutiapa</v>
      </c>
      <c r="E12640" s="149">
        <f>+VLOOKUP($A12640,mUNICIPIOS!$B$4:$F$343,3,0)</f>
        <v>2210</v>
      </c>
      <c r="F12640" s="149" t="str">
        <f>+VLOOKUP($A12640,mUNICIPIOS!$B$4:$F$343,4,0)</f>
        <v>Zapotitlán</v>
      </c>
      <c r="G12640" s="139" t="str">
        <f t="shared" ref="G12640:K12640" si="12990">+G12602</f>
        <v>04</v>
      </c>
      <c r="H12640" t="str">
        <f t="shared" si="12990"/>
        <v>IGA</v>
      </c>
      <c r="I12640" t="str">
        <f t="shared" si="12990"/>
        <v>Índice de Gestión Administrativa</v>
      </c>
      <c r="J12640" t="str">
        <f t="shared" si="12990"/>
        <v>04-01</v>
      </c>
      <c r="K12640" t="str">
        <f t="shared" si="12990"/>
        <v>Existencia de elementos de atención municipal orientada al vecino</v>
      </c>
      <c r="L12640" s="150">
        <f>+VLOOKUP($E12640,IGA_2018!$B$8:$N$347,3,0)</f>
        <v>0.25</v>
      </c>
      <c r="M12640" s="142" t="str">
        <f>+VLOOKUP($E12640,IGA_2018!$B$8:$N$347,4,0)</f>
        <v>Medio bajo</v>
      </c>
    </row>
    <row r="12641" spans="1:13" x14ac:dyDescent="0.3">
      <c r="A12641" s="139">
        <f t="shared" si="12937"/>
        <v>333</v>
      </c>
      <c r="B12641" s="148">
        <f t="shared" si="12939"/>
        <v>19</v>
      </c>
      <c r="D12641" s="149" t="str">
        <f>+VLOOKUP($A12641,mUNICIPIOS!$B$4:$F$343,2,0)</f>
        <v>Jutiapa</v>
      </c>
      <c r="E12641" s="149">
        <f>+VLOOKUP($A12641,mUNICIPIOS!$B$4:$F$343,3,0)</f>
        <v>2210</v>
      </c>
      <c r="F12641" s="149" t="str">
        <f>+VLOOKUP($A12641,mUNICIPIOS!$B$4:$F$343,4,0)</f>
        <v>Zapotitlán</v>
      </c>
      <c r="G12641" s="139" t="str">
        <f t="shared" ref="G12641:K12641" si="12991">+G12603</f>
        <v>04</v>
      </c>
      <c r="H12641" t="str">
        <f t="shared" si="12991"/>
        <v>IGA</v>
      </c>
      <c r="I12641" t="str">
        <f t="shared" si="12991"/>
        <v>Índice de Gestión Administrativa</v>
      </c>
      <c r="J12641" t="str">
        <f t="shared" si="12991"/>
        <v>04-02</v>
      </c>
      <c r="K12641" t="str">
        <f t="shared" si="12991"/>
        <v>Gestión del recurso humano.</v>
      </c>
      <c r="L12641" s="150">
        <f>+VLOOKUP($E12641,IGA_2018!$B$8:$N$347,6,0)</f>
        <v>0.49549317537986109</v>
      </c>
      <c r="M12641" s="142" t="str">
        <f>+VLOOKUP($E12641,IGA_2018!$B$8:$N$347,7,0)</f>
        <v>Medio</v>
      </c>
    </row>
    <row r="12642" spans="1:13" x14ac:dyDescent="0.3">
      <c r="A12642" s="139">
        <f t="shared" si="12937"/>
        <v>333</v>
      </c>
      <c r="B12642" s="148">
        <f t="shared" si="12939"/>
        <v>20</v>
      </c>
      <c r="D12642" s="149" t="str">
        <f>+VLOOKUP($A12642,mUNICIPIOS!$B$4:$F$343,2,0)</f>
        <v>Jutiapa</v>
      </c>
      <c r="E12642" s="149">
        <f>+VLOOKUP($A12642,mUNICIPIOS!$B$4:$F$343,3,0)</f>
        <v>2210</v>
      </c>
      <c r="F12642" s="149" t="str">
        <f>+VLOOKUP($A12642,mUNICIPIOS!$B$4:$F$343,4,0)</f>
        <v>Zapotitlán</v>
      </c>
      <c r="G12642" s="139" t="str">
        <f t="shared" ref="G12642:K12642" si="12992">+G12604</f>
        <v>04</v>
      </c>
      <c r="H12642" t="str">
        <f t="shared" si="12992"/>
        <v>IGA</v>
      </c>
      <c r="I12642" t="str">
        <f t="shared" si="12992"/>
        <v>Índice de Gestión Administrativa</v>
      </c>
      <c r="J12642" t="str">
        <f t="shared" si="12992"/>
        <v>04-03</v>
      </c>
      <c r="K12642" t="str">
        <f t="shared" si="12992"/>
        <v>Existencia de oficinas municipales con instrumentos de gestión.</v>
      </c>
      <c r="L12642" s="150">
        <f>+VLOOKUP($E12642,IGA_2018!$B$8:$N$347,9,0)</f>
        <v>0.24107142857142855</v>
      </c>
      <c r="M12642" s="142" t="str">
        <f>+VLOOKUP($E12642,IGA_2018!$B$8:$N$347,10,0)</f>
        <v>Medio bajo</v>
      </c>
    </row>
    <row r="12643" spans="1:13" x14ac:dyDescent="0.3">
      <c r="A12643" s="139">
        <f t="shared" si="12937"/>
        <v>333</v>
      </c>
      <c r="B12643" s="148">
        <f t="shared" si="12939"/>
        <v>21</v>
      </c>
      <c r="D12643" s="149" t="str">
        <f>+VLOOKUP($A12643,mUNICIPIOS!$B$4:$F$343,2,0)</f>
        <v>Jutiapa</v>
      </c>
      <c r="E12643" s="149">
        <f>+VLOOKUP($A12643,mUNICIPIOS!$B$4:$F$343,3,0)</f>
        <v>2210</v>
      </c>
      <c r="F12643" s="149" t="str">
        <f>+VLOOKUP($A12643,mUNICIPIOS!$B$4:$F$343,4,0)</f>
        <v>Zapotitlán</v>
      </c>
      <c r="G12643" s="139" t="str">
        <f t="shared" ref="G12643:K12643" si="12993">+G12605</f>
        <v>04</v>
      </c>
      <c r="H12643" t="str">
        <f t="shared" si="12993"/>
        <v>IGA</v>
      </c>
      <c r="I12643" t="str">
        <f t="shared" si="12993"/>
        <v>Índice de Gestión Administrativa</v>
      </c>
      <c r="J12643" t="str">
        <f t="shared" si="12993"/>
        <v>INDICE</v>
      </c>
      <c r="K12643">
        <f t="shared" si="12993"/>
        <v>0</v>
      </c>
      <c r="L12643" s="150">
        <f>+VLOOKUP($E12643,IGA_2018!$B$8:$N$347,12,0)</f>
        <v>0.33279761138295133</v>
      </c>
      <c r="M12643" s="142" t="str">
        <f>+VLOOKUP($E12643,IGA_2018!$B$8:$N$347,13,0)</f>
        <v>Medio bajo</v>
      </c>
    </row>
    <row r="12644" spans="1:13" x14ac:dyDescent="0.3">
      <c r="A12644" s="139">
        <f t="shared" si="12937"/>
        <v>333</v>
      </c>
      <c r="B12644" s="148">
        <f t="shared" si="12939"/>
        <v>22</v>
      </c>
      <c r="D12644" s="149" t="str">
        <f>+VLOOKUP($A12644,mUNICIPIOS!$B$4:$F$343,2,0)</f>
        <v>Jutiapa</v>
      </c>
      <c r="E12644" s="149">
        <f>+VLOOKUP($A12644,mUNICIPIOS!$B$4:$F$343,3,0)</f>
        <v>2210</v>
      </c>
      <c r="F12644" s="149" t="str">
        <f>+VLOOKUP($A12644,mUNICIPIOS!$B$4:$F$343,4,0)</f>
        <v>Zapotitlán</v>
      </c>
      <c r="G12644" s="139" t="str">
        <f t="shared" ref="G12644:K12644" si="12994">+G12606</f>
        <v>05</v>
      </c>
      <c r="H12644" t="str">
        <f t="shared" si="12994"/>
        <v>IGF</v>
      </c>
      <c r="I12644" t="str">
        <f t="shared" si="12994"/>
        <v>Índice de Gestión Financiera</v>
      </c>
      <c r="J12644" t="str">
        <f t="shared" si="12994"/>
        <v>05-01</v>
      </c>
      <c r="K12644" t="str">
        <f t="shared" si="12994"/>
        <v>Autonomía financiera municipal</v>
      </c>
      <c r="L12644" s="150">
        <f>+VLOOKUP($E12644,IGF_2018!$B$8:$Z$347,3,0)</f>
        <v>6.9785897948714024E-2</v>
      </c>
      <c r="M12644" s="142" t="str">
        <f>+VLOOKUP($E12644,IGF_2018!$B$8:$Z$347,4,0)</f>
        <v>Bajo</v>
      </c>
    </row>
    <row r="12645" spans="1:13" x14ac:dyDescent="0.3">
      <c r="A12645" s="139">
        <f t="shared" si="12937"/>
        <v>333</v>
      </c>
      <c r="B12645" s="148">
        <f t="shared" si="12939"/>
        <v>23</v>
      </c>
      <c r="D12645" s="149" t="str">
        <f>+VLOOKUP($A12645,mUNICIPIOS!$B$4:$F$343,2,0)</f>
        <v>Jutiapa</v>
      </c>
      <c r="E12645" s="149">
        <f>+VLOOKUP($A12645,mUNICIPIOS!$B$4:$F$343,3,0)</f>
        <v>2210</v>
      </c>
      <c r="F12645" s="149" t="str">
        <f>+VLOOKUP($A12645,mUNICIPIOS!$B$4:$F$343,4,0)</f>
        <v>Zapotitlán</v>
      </c>
      <c r="G12645" s="139" t="str">
        <f t="shared" ref="G12645:K12645" si="12995">+G12607</f>
        <v>05</v>
      </c>
      <c r="H12645" t="str">
        <f t="shared" si="12995"/>
        <v>IGF</v>
      </c>
      <c r="I12645" t="str">
        <f t="shared" si="12995"/>
        <v>Índice de Gestión Financiera</v>
      </c>
      <c r="J12645" t="str">
        <f t="shared" si="12995"/>
        <v>05-02</v>
      </c>
      <c r="K12645" t="str">
        <f t="shared" si="12995"/>
        <v xml:space="preserve">Ingresos propios por habitante -sin regalías- </v>
      </c>
      <c r="L12645" s="150">
        <f>+VLOOKUP($E12645,IGF_2018!$B$8:$Z$347,6,0)</f>
        <v>7.448598048307685E-2</v>
      </c>
      <c r="M12645" s="142" t="str">
        <f>+VLOOKUP($E12645,IGF_2018!$B$8:$Z$347,7,0)</f>
        <v>Bajo</v>
      </c>
    </row>
    <row r="12646" spans="1:13" x14ac:dyDescent="0.3">
      <c r="A12646" s="139">
        <f t="shared" si="12937"/>
        <v>333</v>
      </c>
      <c r="B12646" s="148">
        <f t="shared" si="12939"/>
        <v>24</v>
      </c>
      <c r="D12646" s="149" t="str">
        <f>+VLOOKUP($A12646,mUNICIPIOS!$B$4:$F$343,2,0)</f>
        <v>Jutiapa</v>
      </c>
      <c r="E12646" s="149">
        <f>+VLOOKUP($A12646,mUNICIPIOS!$B$4:$F$343,3,0)</f>
        <v>2210</v>
      </c>
      <c r="F12646" s="149" t="str">
        <f>+VLOOKUP($A12646,mUNICIPIOS!$B$4:$F$343,4,0)</f>
        <v>Zapotitlán</v>
      </c>
      <c r="G12646" s="139" t="str">
        <f t="shared" ref="G12646:K12646" si="12996">+G12608</f>
        <v>05</v>
      </c>
      <c r="H12646" t="str">
        <f t="shared" si="12996"/>
        <v>IGF</v>
      </c>
      <c r="I12646" t="str">
        <f t="shared" si="12996"/>
        <v>Índice de Gestión Financiera</v>
      </c>
      <c r="J12646" t="str">
        <f t="shared" si="12996"/>
        <v>05-03</v>
      </c>
      <c r="K12646" t="str">
        <f t="shared" si="12996"/>
        <v>Ingresos del IUSI en relación a los ingresos propios -sin regalías-</v>
      </c>
      <c r="L12646" s="150">
        <f>+VLOOKUP($E12646,IGF_2018!$B$8:$Z$347,9,0)</f>
        <v>0</v>
      </c>
      <c r="M12646" s="142" t="str">
        <f>+VLOOKUP($E12646,IGF_2018!$B$8:$Z$347,10,0)</f>
        <v>Bajo</v>
      </c>
    </row>
    <row r="12647" spans="1:13" x14ac:dyDescent="0.3">
      <c r="A12647" s="139">
        <f t="shared" si="12937"/>
        <v>333</v>
      </c>
      <c r="B12647" s="148">
        <f t="shared" si="12939"/>
        <v>25</v>
      </c>
      <c r="D12647" s="149" t="str">
        <f>+VLOOKUP($A12647,mUNICIPIOS!$B$4:$F$343,2,0)</f>
        <v>Jutiapa</v>
      </c>
      <c r="E12647" s="149">
        <f>+VLOOKUP($A12647,mUNICIPIOS!$B$4:$F$343,3,0)</f>
        <v>2210</v>
      </c>
      <c r="F12647" s="149" t="str">
        <f>+VLOOKUP($A12647,mUNICIPIOS!$B$4:$F$343,4,0)</f>
        <v>Zapotitlán</v>
      </c>
      <c r="G12647" s="139" t="str">
        <f t="shared" ref="G12647:K12647" si="12997">+G12609</f>
        <v>05</v>
      </c>
      <c r="H12647" t="str">
        <f t="shared" si="12997"/>
        <v>IGF</v>
      </c>
      <c r="I12647" t="str">
        <f t="shared" si="12997"/>
        <v>Índice de Gestión Financiera</v>
      </c>
      <c r="J12647" t="str">
        <f t="shared" si="12997"/>
        <v>05-04</v>
      </c>
      <c r="K12647" t="str">
        <f t="shared" si="12997"/>
        <v>Inversión anual en capital fijo por habitante</v>
      </c>
      <c r="L12647" s="150">
        <f>+VLOOKUP($E12647,IGF_2018!$B$8:$Z$347,12,0)</f>
        <v>0.19496855224723111</v>
      </c>
      <c r="M12647" s="142" t="str">
        <f>+VLOOKUP($E12647,IGF_2018!$B$8:$Z$347,13,0)</f>
        <v>Bajo</v>
      </c>
    </row>
    <row r="12648" spans="1:13" x14ac:dyDescent="0.3">
      <c r="A12648" s="139">
        <f t="shared" si="12937"/>
        <v>333</v>
      </c>
      <c r="B12648" s="148">
        <f t="shared" si="12939"/>
        <v>26</v>
      </c>
      <c r="D12648" s="149" t="str">
        <f>+VLOOKUP($A12648,mUNICIPIOS!$B$4:$F$343,2,0)</f>
        <v>Jutiapa</v>
      </c>
      <c r="E12648" s="149">
        <f>+VLOOKUP($A12648,mUNICIPIOS!$B$4:$F$343,3,0)</f>
        <v>2210</v>
      </c>
      <c r="F12648" s="149" t="str">
        <f>+VLOOKUP($A12648,mUNICIPIOS!$B$4:$F$343,4,0)</f>
        <v>Zapotitlán</v>
      </c>
      <c r="G12648" s="139" t="str">
        <f t="shared" ref="G12648:K12648" si="12998">+G12610</f>
        <v>05</v>
      </c>
      <c r="H12648" t="str">
        <f t="shared" si="12998"/>
        <v>IGF</v>
      </c>
      <c r="I12648" t="str">
        <f t="shared" si="12998"/>
        <v>Índice de Gestión Financiera</v>
      </c>
      <c r="J12648" t="str">
        <f t="shared" si="12998"/>
        <v>05-05</v>
      </c>
      <c r="K12648" t="str">
        <f t="shared" si="12998"/>
        <v>Inversión anual en capital fijo con recursos percibidos por ingresos propios</v>
      </c>
      <c r="L12648" s="150">
        <f>+VLOOKUP($E12648,IGF_2018!$B$8:$Z$347,15,0)</f>
        <v>0</v>
      </c>
      <c r="M12648" s="142" t="str">
        <f>+VLOOKUP($E12648,IGF_2018!$B$8:$Z$347,16,0)</f>
        <v>Bajo</v>
      </c>
    </row>
    <row r="12649" spans="1:13" x14ac:dyDescent="0.3">
      <c r="A12649" s="139">
        <f t="shared" si="12937"/>
        <v>333</v>
      </c>
      <c r="B12649" s="148">
        <f t="shared" si="12939"/>
        <v>27</v>
      </c>
      <c r="D12649" s="149" t="str">
        <f>+VLOOKUP($A12649,mUNICIPIOS!$B$4:$F$343,2,0)</f>
        <v>Jutiapa</v>
      </c>
      <c r="E12649" s="149">
        <f>+VLOOKUP($A12649,mUNICIPIOS!$B$4:$F$343,3,0)</f>
        <v>2210</v>
      </c>
      <c r="F12649" s="149" t="str">
        <f>+VLOOKUP($A12649,mUNICIPIOS!$B$4:$F$343,4,0)</f>
        <v>Zapotitlán</v>
      </c>
      <c r="G12649" s="139" t="str">
        <f t="shared" ref="G12649:K12649" si="12999">+G12611</f>
        <v>05</v>
      </c>
      <c r="H12649" t="str">
        <f t="shared" si="12999"/>
        <v>IGF</v>
      </c>
      <c r="I12649" t="str">
        <f t="shared" si="12999"/>
        <v>Índice de Gestión Financiera</v>
      </c>
      <c r="J12649" t="str">
        <f t="shared" si="12999"/>
        <v>05-06</v>
      </c>
      <c r="K12649" t="str">
        <f t="shared" si="12999"/>
        <v xml:space="preserve">Inversión anual en capital fijo con recursos percibidos por transferencias del Gobierno Central </v>
      </c>
      <c r="L12649" s="150">
        <f>+VLOOKUP($E12649,IGF_2018!$B$8:$Z$347,18,0)</f>
        <v>0.521317932177775</v>
      </c>
      <c r="M12649" s="142" t="str">
        <f>+VLOOKUP($E12649,IGF_2018!$B$8:$Z$347,19,0)</f>
        <v>Medio</v>
      </c>
    </row>
    <row r="12650" spans="1:13" x14ac:dyDescent="0.3">
      <c r="A12650" s="139">
        <f t="shared" si="12937"/>
        <v>333</v>
      </c>
      <c r="B12650" s="148">
        <f t="shared" si="12939"/>
        <v>28</v>
      </c>
      <c r="D12650" s="149" t="str">
        <f>+VLOOKUP($A12650,mUNICIPIOS!$B$4:$F$343,2,0)</f>
        <v>Jutiapa</v>
      </c>
      <c r="E12650" s="149">
        <f>+VLOOKUP($A12650,mUNICIPIOS!$B$4:$F$343,3,0)</f>
        <v>2210</v>
      </c>
      <c r="F12650" s="149" t="str">
        <f>+VLOOKUP($A12650,mUNICIPIOS!$B$4:$F$343,4,0)</f>
        <v>Zapotitlán</v>
      </c>
      <c r="G12650" s="139" t="str">
        <f t="shared" ref="G12650:K12650" si="13000">+G12612</f>
        <v>05</v>
      </c>
      <c r="H12650" t="str">
        <f t="shared" si="13000"/>
        <v>IGF</v>
      </c>
      <c r="I12650" t="str">
        <f t="shared" si="13000"/>
        <v>Índice de Gestión Financiera</v>
      </c>
      <c r="J12650" t="str">
        <f t="shared" si="13000"/>
        <v>05-07</v>
      </c>
      <c r="K12650" t="str">
        <f t="shared" si="13000"/>
        <v>Financiamiento por endeudamiento municipal</v>
      </c>
      <c r="L12650" s="150">
        <f>+VLOOKUP($E12650,IGF_2018!$B$8:$Z$347,21,0)</f>
        <v>0.95521192389429366</v>
      </c>
      <c r="M12650" s="142" t="str">
        <f>+VLOOKUP($E12650,IGF_2018!$B$8:$Z$347,22,0)</f>
        <v>Alto</v>
      </c>
    </row>
    <row r="12651" spans="1:13" x14ac:dyDescent="0.3">
      <c r="A12651" s="139">
        <f t="shared" si="12937"/>
        <v>333</v>
      </c>
      <c r="B12651" s="148">
        <f t="shared" si="12939"/>
        <v>29</v>
      </c>
      <c r="D12651" s="149" t="str">
        <f>+VLOOKUP($A12651,mUNICIPIOS!$B$4:$F$343,2,0)</f>
        <v>Jutiapa</v>
      </c>
      <c r="E12651" s="149">
        <f>+VLOOKUP($A12651,mUNICIPIOS!$B$4:$F$343,3,0)</f>
        <v>2210</v>
      </c>
      <c r="F12651" s="149" t="str">
        <f>+VLOOKUP($A12651,mUNICIPIOS!$B$4:$F$343,4,0)</f>
        <v>Zapotitlán</v>
      </c>
      <c r="G12651" s="139" t="str">
        <f t="shared" ref="G12651:K12651" si="13001">+G12613</f>
        <v>05</v>
      </c>
      <c r="H12651" t="str">
        <f t="shared" si="13001"/>
        <v>IGF</v>
      </c>
      <c r="I12651" t="str">
        <f t="shared" si="13001"/>
        <v>Índice de Gestión Financiera</v>
      </c>
      <c r="J12651" t="str">
        <f t="shared" si="13001"/>
        <v>INDICE</v>
      </c>
      <c r="K12651">
        <f t="shared" si="13001"/>
        <v>0</v>
      </c>
      <c r="L12651" s="150">
        <f>+VLOOKUP($E12651,IGF_2018!$B$8:$Z$347,24,0)</f>
        <v>0.2915254089077175</v>
      </c>
      <c r="M12651" s="142" t="str">
        <f>+VLOOKUP($E12651,IGF_2018!$B$8:$Z$347,25,0)</f>
        <v>Medio bajo</v>
      </c>
    </row>
    <row r="12652" spans="1:13" x14ac:dyDescent="0.3">
      <c r="A12652" s="139">
        <f t="shared" si="12937"/>
        <v>333</v>
      </c>
      <c r="B12652" s="148">
        <f t="shared" si="12939"/>
        <v>30</v>
      </c>
      <c r="D12652" s="149" t="str">
        <f>+VLOOKUP($A12652,mUNICIPIOS!$B$4:$F$343,2,0)</f>
        <v>Jutiapa</v>
      </c>
      <c r="E12652" s="149">
        <f>+VLOOKUP($A12652,mUNICIPIOS!$B$4:$F$343,3,0)</f>
        <v>2210</v>
      </c>
      <c r="F12652" s="149" t="str">
        <f>+VLOOKUP($A12652,mUNICIPIOS!$B$4:$F$343,4,0)</f>
        <v>Zapotitlán</v>
      </c>
      <c r="G12652" s="139" t="str">
        <f t="shared" ref="G12652:K12652" si="13002">+G12614</f>
        <v>06</v>
      </c>
      <c r="H12652" t="str">
        <f t="shared" si="13002"/>
        <v>IGE</v>
      </c>
      <c r="I12652" t="str">
        <f t="shared" si="13002"/>
        <v>Índice de Gestión Estratégica</v>
      </c>
      <c r="J12652" t="str">
        <f t="shared" si="13002"/>
        <v>06-01</v>
      </c>
      <c r="K12652" t="str">
        <f t="shared" si="13002"/>
        <v>Ejecución del Plan Operativo Anual  (POA)</v>
      </c>
      <c r="L12652" s="150">
        <f>+VLOOKUP($E12652,IGE_2018!$B$8:$Z$347,3,0)</f>
        <v>0.55769230769230771</v>
      </c>
      <c r="M12652" s="142" t="str">
        <f>+VLOOKUP($E12652,IGE_2018!$B$8:$Z$347,4,0)</f>
        <v>Medio</v>
      </c>
    </row>
    <row r="12653" spans="1:13" x14ac:dyDescent="0.3">
      <c r="A12653" s="139">
        <f t="shared" ref="A12653:A12716" si="13003">+IF(B12652=38,A12652+1,A12652)</f>
        <v>333</v>
      </c>
      <c r="B12653" s="148">
        <f t="shared" si="12939"/>
        <v>31</v>
      </c>
      <c r="D12653" s="149" t="str">
        <f>+VLOOKUP($A12653,mUNICIPIOS!$B$4:$F$343,2,0)</f>
        <v>Jutiapa</v>
      </c>
      <c r="E12653" s="149">
        <f>+VLOOKUP($A12653,mUNICIPIOS!$B$4:$F$343,3,0)</f>
        <v>2210</v>
      </c>
      <c r="F12653" s="149" t="str">
        <f>+VLOOKUP($A12653,mUNICIPIOS!$B$4:$F$343,4,0)</f>
        <v>Zapotitlán</v>
      </c>
      <c r="G12653" s="139" t="str">
        <f t="shared" ref="G12653:K12653" si="13004">+G12615</f>
        <v>06</v>
      </c>
      <c r="H12653" t="str">
        <f t="shared" si="13004"/>
        <v>IGE</v>
      </c>
      <c r="I12653" t="str">
        <f t="shared" si="13004"/>
        <v>Índice de Gestión Estratégica</v>
      </c>
      <c r="J12653" t="str">
        <f t="shared" si="13004"/>
        <v>06-02</v>
      </c>
      <c r="K12653" t="str">
        <f t="shared" si="13004"/>
        <v>Relación Plan de Desarrollo Municipal y Ordenamiento Territorial (PDM-OT) - Plan Estratégico Institucional (PEI) - Plan Operativo Multianual (POM) - Plan Operativo Anual (POA)</v>
      </c>
      <c r="L12653" s="150">
        <f>+VLOOKUP($E12653,IGE_2018!$B$8:$Z$347,6,0)</f>
        <v>6.3157894736842093E-2</v>
      </c>
      <c r="M12653" s="142" t="str">
        <f>+VLOOKUP($E12653,IGE_2018!$B$8:$Z$347,7,0)</f>
        <v>Bajo</v>
      </c>
    </row>
    <row r="12654" spans="1:13" x14ac:dyDescent="0.3">
      <c r="A12654" s="139">
        <f t="shared" si="13003"/>
        <v>333</v>
      </c>
      <c r="B12654" s="148">
        <f t="shared" ref="B12654:B12717" si="13005">+B12616</f>
        <v>32</v>
      </c>
      <c r="D12654" s="149" t="str">
        <f>+VLOOKUP($A12654,mUNICIPIOS!$B$4:$F$343,2,0)</f>
        <v>Jutiapa</v>
      </c>
      <c r="E12654" s="149">
        <f>+VLOOKUP($A12654,mUNICIPIOS!$B$4:$F$343,3,0)</f>
        <v>2210</v>
      </c>
      <c r="F12654" s="149" t="str">
        <f>+VLOOKUP($A12654,mUNICIPIOS!$B$4:$F$343,4,0)</f>
        <v>Zapotitlán</v>
      </c>
      <c r="G12654" s="139" t="str">
        <f t="shared" ref="G12654:K12654" si="13006">+G12616</f>
        <v>06</v>
      </c>
      <c r="H12654" t="str">
        <f t="shared" si="13006"/>
        <v>IGE</v>
      </c>
      <c r="I12654" t="str">
        <f t="shared" si="13006"/>
        <v>Índice de Gestión Estratégica</v>
      </c>
      <c r="J12654" t="str">
        <f t="shared" si="13006"/>
        <v>06-03</v>
      </c>
      <c r="K12654" t="str">
        <f t="shared" si="13006"/>
        <v>Presupuesto de egresos relacionado a competencias municipales que responden a prioridades nacionales de desarrollo.</v>
      </c>
      <c r="L12654" s="150">
        <f>+VLOOKUP($E12654,IGE_2018!$B$8:$Z$347,9,0)</f>
        <v>0.29374609076564651</v>
      </c>
      <c r="M12654" s="142" t="str">
        <f>+VLOOKUP($E12654,IGE_2018!$B$8:$Z$347,10,0)</f>
        <v>Medio bajo</v>
      </c>
    </row>
    <row r="12655" spans="1:13" x14ac:dyDescent="0.3">
      <c r="A12655" s="139">
        <f t="shared" si="13003"/>
        <v>333</v>
      </c>
      <c r="B12655" s="148">
        <f t="shared" si="13005"/>
        <v>33</v>
      </c>
      <c r="D12655" s="149" t="str">
        <f>+VLOOKUP($A12655,mUNICIPIOS!$B$4:$F$343,2,0)</f>
        <v>Jutiapa</v>
      </c>
      <c r="E12655" s="149">
        <f>+VLOOKUP($A12655,mUNICIPIOS!$B$4:$F$343,3,0)</f>
        <v>2210</v>
      </c>
      <c r="F12655" s="149" t="str">
        <f>+VLOOKUP($A12655,mUNICIPIOS!$B$4:$F$343,4,0)</f>
        <v>Zapotitlán</v>
      </c>
      <c r="G12655" s="139" t="str">
        <f t="shared" ref="G12655:K12655" si="13007">+G12617</f>
        <v>06</v>
      </c>
      <c r="H12655" t="str">
        <f t="shared" si="13007"/>
        <v>IGE</v>
      </c>
      <c r="I12655" t="str">
        <f t="shared" si="13007"/>
        <v>Índice de Gestión Estratégica</v>
      </c>
      <c r="J12655" t="str">
        <f t="shared" si="13007"/>
        <v>06-04</v>
      </c>
      <c r="K12655" t="str">
        <f t="shared" si="13007"/>
        <v>Institucionalización de la gestión ordenada del territorio</v>
      </c>
      <c r="L12655" s="150">
        <f>+VLOOKUP($E12655,IGE_2018!$B$8:$Z$347,12,0)</f>
        <v>0.30000000000000004</v>
      </c>
      <c r="M12655" s="142" t="str">
        <f>+VLOOKUP($E12655,IGE_2018!$B$8:$Z$347,13,0)</f>
        <v>Medio bajo</v>
      </c>
    </row>
    <row r="12656" spans="1:13" x14ac:dyDescent="0.3">
      <c r="A12656" s="139">
        <f t="shared" si="13003"/>
        <v>333</v>
      </c>
      <c r="B12656" s="148">
        <f t="shared" si="13005"/>
        <v>34</v>
      </c>
      <c r="D12656" s="149" t="str">
        <f>+VLOOKUP($A12656,mUNICIPIOS!$B$4:$F$343,2,0)</f>
        <v>Jutiapa</v>
      </c>
      <c r="E12656" s="149">
        <f>+VLOOKUP($A12656,mUNICIPIOS!$B$4:$F$343,3,0)</f>
        <v>2210</v>
      </c>
      <c r="F12656" s="149" t="str">
        <f>+VLOOKUP($A12656,mUNICIPIOS!$B$4:$F$343,4,0)</f>
        <v>Zapotitlán</v>
      </c>
      <c r="G12656" s="139" t="str">
        <f t="shared" ref="G12656:K12656" si="13008">+G12618</f>
        <v>06</v>
      </c>
      <c r="H12656" t="str">
        <f t="shared" si="13008"/>
        <v>IGE</v>
      </c>
      <c r="I12656" t="str">
        <f t="shared" si="13008"/>
        <v>Índice de Gestión Estratégica</v>
      </c>
      <c r="J12656" t="str">
        <f t="shared" si="13008"/>
        <v>06-05</v>
      </c>
      <c r="K12656" t="str">
        <f t="shared" si="13008"/>
        <v>Acciones para la gestión ordenada del territorio</v>
      </c>
      <c r="L12656" s="150">
        <f>+VLOOKUP($E12656,IGE_2018!$B$8:$Z$347,15,0)</f>
        <v>0</v>
      </c>
      <c r="M12656" s="142" t="str">
        <f>+VLOOKUP($E12656,IGE_2018!$B$8:$Z$347,16,0)</f>
        <v>Bajo</v>
      </c>
    </row>
    <row r="12657" spans="1:13" x14ac:dyDescent="0.3">
      <c r="A12657" s="139">
        <f t="shared" si="13003"/>
        <v>333</v>
      </c>
      <c r="B12657" s="148">
        <f t="shared" si="13005"/>
        <v>35</v>
      </c>
      <c r="D12657" s="149" t="str">
        <f>+VLOOKUP($A12657,mUNICIPIOS!$B$4:$F$343,2,0)</f>
        <v>Jutiapa</v>
      </c>
      <c r="E12657" s="149">
        <f>+VLOOKUP($A12657,mUNICIPIOS!$B$4:$F$343,3,0)</f>
        <v>2210</v>
      </c>
      <c r="F12657" s="149" t="str">
        <f>+VLOOKUP($A12657,mUNICIPIOS!$B$4:$F$343,4,0)</f>
        <v>Zapotitlán</v>
      </c>
      <c r="G12657" s="139" t="str">
        <f t="shared" ref="G12657:K12657" si="13009">+G12619</f>
        <v>06</v>
      </c>
      <c r="H12657" t="str">
        <f t="shared" si="13009"/>
        <v>IGE</v>
      </c>
      <c r="I12657" t="str">
        <f t="shared" si="13009"/>
        <v>Índice de Gestión Estratégica</v>
      </c>
      <c r="J12657" t="str">
        <f t="shared" si="13009"/>
        <v>06-06</v>
      </c>
      <c r="K12657" t="str">
        <f t="shared" si="13009"/>
        <v>Gestión de riesgo en la formulación de proyectos derivados de la planificación operativa anual</v>
      </c>
      <c r="L12657" s="150">
        <f>+VLOOKUP($E12657,IGE_2018!$B$8:$Z$347,18,0)</f>
        <v>0</v>
      </c>
      <c r="M12657" s="142" t="str">
        <f>+VLOOKUP($E12657,IGE_2018!$B$8:$Z$347,19,0)</f>
        <v>Bajo</v>
      </c>
    </row>
    <row r="12658" spans="1:13" x14ac:dyDescent="0.3">
      <c r="A12658" s="139">
        <f t="shared" si="13003"/>
        <v>333</v>
      </c>
      <c r="B12658" s="148">
        <f t="shared" si="13005"/>
        <v>36</v>
      </c>
      <c r="D12658" s="149" t="str">
        <f>+VLOOKUP($A12658,mUNICIPIOS!$B$4:$F$343,2,0)</f>
        <v>Jutiapa</v>
      </c>
      <c r="E12658" s="149">
        <f>+VLOOKUP($A12658,mUNICIPIOS!$B$4:$F$343,3,0)</f>
        <v>2210</v>
      </c>
      <c r="F12658" s="149" t="str">
        <f>+VLOOKUP($A12658,mUNICIPIOS!$B$4:$F$343,4,0)</f>
        <v>Zapotitlán</v>
      </c>
      <c r="G12658" s="139" t="str">
        <f t="shared" ref="G12658:K12658" si="13010">+G12620</f>
        <v>06</v>
      </c>
      <c r="H12658" t="str">
        <f t="shared" si="13010"/>
        <v>IGE</v>
      </c>
      <c r="I12658" t="str">
        <f t="shared" si="13010"/>
        <v>Índice de Gestión Estratégica</v>
      </c>
      <c r="J12658" t="str">
        <f t="shared" si="13010"/>
        <v>06-07</v>
      </c>
      <c r="K12658" t="str">
        <f t="shared" si="13010"/>
        <v>Ingresos por servicios ambientales en relación a los ingresos propios sin regalías</v>
      </c>
      <c r="L12658" s="150">
        <f>+VLOOKUP($E12658,IGE_2018!$B$8:$Z$347,21,0)</f>
        <v>0</v>
      </c>
      <c r="M12658" s="142" t="str">
        <f>+VLOOKUP($E12658,IGE_2018!$B$8:$Z$347,22,0)</f>
        <v>Bajo</v>
      </c>
    </row>
    <row r="12659" spans="1:13" x14ac:dyDescent="0.3">
      <c r="A12659" s="139">
        <f t="shared" si="13003"/>
        <v>333</v>
      </c>
      <c r="B12659" s="148">
        <f t="shared" si="13005"/>
        <v>37</v>
      </c>
      <c r="D12659" s="149" t="str">
        <f>+VLOOKUP($A12659,mUNICIPIOS!$B$4:$F$343,2,0)</f>
        <v>Jutiapa</v>
      </c>
      <c r="E12659" s="149">
        <f>+VLOOKUP($A12659,mUNICIPIOS!$B$4:$F$343,3,0)</f>
        <v>2210</v>
      </c>
      <c r="F12659" s="149" t="str">
        <f>+VLOOKUP($A12659,mUNICIPIOS!$B$4:$F$343,4,0)</f>
        <v>Zapotitlán</v>
      </c>
      <c r="G12659" s="139" t="str">
        <f t="shared" ref="G12659:K12659" si="13011">+G12621</f>
        <v>06</v>
      </c>
      <c r="H12659" t="str">
        <f t="shared" si="13011"/>
        <v>IGE</v>
      </c>
      <c r="I12659" t="str">
        <f t="shared" si="13011"/>
        <v>Índice de Gestión Estratégica</v>
      </c>
      <c r="J12659" t="str">
        <f t="shared" si="13011"/>
        <v>INDICE</v>
      </c>
      <c r="K12659">
        <f t="shared" si="13011"/>
        <v>0</v>
      </c>
      <c r="L12659" s="150">
        <f>+VLOOKUP($E12659,IGE_2018!$B$8:$Z$347,24,0)</f>
        <v>0.19656405305578409</v>
      </c>
      <c r="M12659" s="142" t="str">
        <f>+VLOOKUP($E12659,IGE_2018!$B$8:$Z$347,25,0)</f>
        <v>Bajo</v>
      </c>
    </row>
    <row r="12660" spans="1:13" x14ac:dyDescent="0.3">
      <c r="A12660" s="139">
        <f t="shared" si="13003"/>
        <v>333</v>
      </c>
      <c r="B12660" s="148">
        <f t="shared" si="13005"/>
        <v>38</v>
      </c>
      <c r="D12660" s="149" t="str">
        <f>+VLOOKUP($A12660,mUNICIPIOS!$B$4:$F$343,2,0)</f>
        <v>Jutiapa</v>
      </c>
      <c r="E12660" s="149">
        <f>+VLOOKUP($A12660,mUNICIPIOS!$B$4:$F$343,3,0)</f>
        <v>2210</v>
      </c>
      <c r="F12660" s="149" t="str">
        <f>+VLOOKUP($A12660,mUNICIPIOS!$B$4:$F$343,4,0)</f>
        <v>Zapotitlán</v>
      </c>
      <c r="G12660" s="139" t="str">
        <f t="shared" ref="G12660:K12660" si="13012">+G12622</f>
        <v>RANKING</v>
      </c>
      <c r="H12660" t="str">
        <f t="shared" si="13012"/>
        <v>RGM</v>
      </c>
      <c r="I12660" t="str">
        <f t="shared" si="13012"/>
        <v>Ranking de la Gestión Municipal 2018</v>
      </c>
      <c r="J12660" t="str">
        <f t="shared" si="13012"/>
        <v>RANKING</v>
      </c>
      <c r="K12660">
        <f t="shared" si="13012"/>
        <v>0</v>
      </c>
      <c r="L12660" s="151">
        <f>+VLOOKUP($E12660,Resultados_generales!$C$8:$AE$347,27,0)</f>
        <v>0.40367242616787397</v>
      </c>
      <c r="M12660" t="str">
        <f>+VLOOKUP($E12660,Resultados_generales!$C$8:$AE$347,28,0)</f>
        <v>Medio</v>
      </c>
    </row>
    <row r="12661" spans="1:13" x14ac:dyDescent="0.3">
      <c r="A12661" s="139">
        <f t="shared" si="13003"/>
        <v>334</v>
      </c>
      <c r="B12661" s="148">
        <f t="shared" si="13005"/>
        <v>1</v>
      </c>
      <c r="D12661" s="149" t="str">
        <f>+VLOOKUP($A12661,mUNICIPIOS!$B$4:$F$343,2,0)</f>
        <v>Jutiapa</v>
      </c>
      <c r="E12661" s="149">
        <f>+VLOOKUP($A12661,mUNICIPIOS!$B$4:$F$343,3,0)</f>
        <v>2211</v>
      </c>
      <c r="F12661" s="149" t="str">
        <f>+VLOOKUP($A12661,mUNICIPIOS!$B$4:$F$343,4,0)</f>
        <v>Comapa</v>
      </c>
      <c r="G12661" s="139" t="str">
        <f t="shared" ref="G12661:K12661" si="13013">+G12623</f>
        <v>01</v>
      </c>
      <c r="H12661" t="str">
        <f t="shared" si="13013"/>
        <v>IPC</v>
      </c>
      <c r="I12661" t="str">
        <f t="shared" si="13013"/>
        <v>Índice de Participación Ciudadana</v>
      </c>
      <c r="J12661" t="str">
        <f t="shared" si="13013"/>
        <v>01-01</v>
      </c>
      <c r="K12661" t="str">
        <f t="shared" si="13013"/>
        <v>Número de reuniones del COMUDE en el año de la medición.</v>
      </c>
      <c r="L12661" s="150">
        <f>+VLOOKUP($E12661,IPC_2018!$B$8:$T$347,3,0)</f>
        <v>0.83333333333333337</v>
      </c>
      <c r="M12661" s="142" t="str">
        <f>+VLOOKUP($E12661,IPC_2018!$B$8:$T$347,4,0)</f>
        <v>Alto</v>
      </c>
    </row>
    <row r="12662" spans="1:13" x14ac:dyDescent="0.3">
      <c r="A12662" s="139">
        <f t="shared" si="13003"/>
        <v>334</v>
      </c>
      <c r="B12662" s="148">
        <f t="shared" si="13005"/>
        <v>2</v>
      </c>
      <c r="D12662" s="149" t="str">
        <f>+VLOOKUP($A12662,mUNICIPIOS!$B$4:$F$343,2,0)</f>
        <v>Jutiapa</v>
      </c>
      <c r="E12662" s="149">
        <f>+VLOOKUP($A12662,mUNICIPIOS!$B$4:$F$343,3,0)</f>
        <v>2211</v>
      </c>
      <c r="F12662" s="149" t="str">
        <f>+VLOOKUP($A12662,mUNICIPIOS!$B$4:$F$343,4,0)</f>
        <v>Comapa</v>
      </c>
      <c r="G12662" s="139" t="str">
        <f t="shared" ref="G12662:K12662" si="13014">+G12624</f>
        <v>01</v>
      </c>
      <c r="H12662" t="str">
        <f t="shared" si="13014"/>
        <v>IPC</v>
      </c>
      <c r="I12662" t="str">
        <f t="shared" si="13014"/>
        <v>Índice de Participación Ciudadana</v>
      </c>
      <c r="J12662" t="str">
        <f t="shared" si="13014"/>
        <v>01-02</v>
      </c>
      <c r="K12662" t="str">
        <f t="shared" si="13014"/>
        <v>Participación de Alcaldes, Concejales y Síndicos determinados o designados en el COMUDE</v>
      </c>
      <c r="L12662" s="150">
        <f>+VLOOKUP($E12662,IPC_2018!$B$8:$T$347,6,0)</f>
        <v>0.71</v>
      </c>
      <c r="M12662" s="142" t="str">
        <f>+VLOOKUP($E12662,IPC_2018!$B$8:$T$347,7,0)</f>
        <v>Medio alto</v>
      </c>
    </row>
    <row r="12663" spans="1:13" x14ac:dyDescent="0.3">
      <c r="A12663" s="139">
        <f t="shared" si="13003"/>
        <v>334</v>
      </c>
      <c r="B12663" s="148">
        <f t="shared" si="13005"/>
        <v>3</v>
      </c>
      <c r="D12663" s="149" t="str">
        <f>+VLOOKUP($A12663,mUNICIPIOS!$B$4:$F$343,2,0)</f>
        <v>Jutiapa</v>
      </c>
      <c r="E12663" s="149">
        <f>+VLOOKUP($A12663,mUNICIPIOS!$B$4:$F$343,3,0)</f>
        <v>2211</v>
      </c>
      <c r="F12663" s="149" t="str">
        <f>+VLOOKUP($A12663,mUNICIPIOS!$B$4:$F$343,4,0)</f>
        <v>Comapa</v>
      </c>
      <c r="G12663" s="139" t="str">
        <f t="shared" ref="G12663:K12663" si="13015">+G12625</f>
        <v>01</v>
      </c>
      <c r="H12663" t="str">
        <f t="shared" si="13015"/>
        <v>IPC</v>
      </c>
      <c r="I12663" t="str">
        <f t="shared" si="13015"/>
        <v>Índice de Participación Ciudadana</v>
      </c>
      <c r="J12663" t="str">
        <f t="shared" si="13015"/>
        <v>01-03</v>
      </c>
      <c r="K12663" t="str">
        <f t="shared" si="13015"/>
        <v>Participación  de organizaciones de jóvenes, mujeres, pueblos mayas, xincas, garífunas, y otras organizaciones en el Comude</v>
      </c>
      <c r="L12663" s="150">
        <f>+VLOOKUP($E12663,IPC_2018!$B$8:$T$347,9,0)</f>
        <v>0</v>
      </c>
      <c r="M12663" s="142" t="str">
        <f>+VLOOKUP($E12663,IPC_2018!$B$8:$T$347,10,0)</f>
        <v>Bajo</v>
      </c>
    </row>
    <row r="12664" spans="1:13" x14ac:dyDescent="0.3">
      <c r="A12664" s="139">
        <f t="shared" si="13003"/>
        <v>334</v>
      </c>
      <c r="B12664" s="148">
        <f t="shared" si="13005"/>
        <v>4</v>
      </c>
      <c r="D12664" s="149" t="str">
        <f>+VLOOKUP($A12664,mUNICIPIOS!$B$4:$F$343,2,0)</f>
        <v>Jutiapa</v>
      </c>
      <c r="E12664" s="149">
        <f>+VLOOKUP($A12664,mUNICIPIOS!$B$4:$F$343,3,0)</f>
        <v>2211</v>
      </c>
      <c r="F12664" s="149" t="str">
        <f>+VLOOKUP($A12664,mUNICIPIOS!$B$4:$F$343,4,0)</f>
        <v>Comapa</v>
      </c>
      <c r="G12664" s="139" t="str">
        <f t="shared" ref="G12664:K12664" si="13016">+G12626</f>
        <v>01</v>
      </c>
      <c r="H12664" t="str">
        <f t="shared" si="13016"/>
        <v>IPC</v>
      </c>
      <c r="I12664" t="str">
        <f t="shared" si="13016"/>
        <v>Índice de Participación Ciudadana</v>
      </c>
      <c r="J12664" t="str">
        <f t="shared" si="13016"/>
        <v>01-04</v>
      </c>
      <c r="K12664" t="str">
        <f t="shared" si="13016"/>
        <v>Representatividad territorial del Comude.</v>
      </c>
      <c r="L12664" s="150">
        <f>+VLOOKUP($E12664,IPC_2018!$B$8:$T$347,12,0)</f>
        <v>0</v>
      </c>
      <c r="M12664" s="142" t="str">
        <f>+VLOOKUP($E12664,IPC_2018!$B$8:$T$347,13,0)</f>
        <v>Bajo</v>
      </c>
    </row>
    <row r="12665" spans="1:13" x14ac:dyDescent="0.3">
      <c r="A12665" s="139">
        <f t="shared" si="13003"/>
        <v>334</v>
      </c>
      <c r="B12665" s="148">
        <f t="shared" si="13005"/>
        <v>5</v>
      </c>
      <c r="D12665" s="149" t="str">
        <f>+VLOOKUP($A12665,mUNICIPIOS!$B$4:$F$343,2,0)</f>
        <v>Jutiapa</v>
      </c>
      <c r="E12665" s="149">
        <f>+VLOOKUP($A12665,mUNICIPIOS!$B$4:$F$343,3,0)</f>
        <v>2211</v>
      </c>
      <c r="F12665" s="149" t="str">
        <f>+VLOOKUP($A12665,mUNICIPIOS!$B$4:$F$343,4,0)</f>
        <v>Comapa</v>
      </c>
      <c r="G12665" s="139" t="str">
        <f t="shared" ref="G12665:K12665" si="13017">+G12627</f>
        <v>01</v>
      </c>
      <c r="H12665" t="str">
        <f t="shared" si="13017"/>
        <v>IPC</v>
      </c>
      <c r="I12665" t="str">
        <f t="shared" si="13017"/>
        <v>Índice de Participación Ciudadana</v>
      </c>
      <c r="J12665" t="str">
        <f t="shared" si="13017"/>
        <v>01-05</v>
      </c>
      <c r="K12665" t="str">
        <f t="shared" si="13017"/>
        <v>Funcionamiento del Comude</v>
      </c>
      <c r="L12665" s="150">
        <f>+VLOOKUP($E12665,IPC_2018!$B$8:$T$347,15,0)</f>
        <v>0.24911660786187864</v>
      </c>
      <c r="M12665" s="142" t="str">
        <f>+VLOOKUP($E12665,IPC_2018!$B$8:$T$347,16,0)</f>
        <v>Medio bajo</v>
      </c>
    </row>
    <row r="12666" spans="1:13" x14ac:dyDescent="0.3">
      <c r="A12666" s="139">
        <f t="shared" si="13003"/>
        <v>334</v>
      </c>
      <c r="B12666" s="148">
        <f t="shared" si="13005"/>
        <v>6</v>
      </c>
      <c r="D12666" s="149" t="str">
        <f>+VLOOKUP($A12666,mUNICIPIOS!$B$4:$F$343,2,0)</f>
        <v>Jutiapa</v>
      </c>
      <c r="E12666" s="149">
        <f>+VLOOKUP($A12666,mUNICIPIOS!$B$4:$F$343,3,0)</f>
        <v>2211</v>
      </c>
      <c r="F12666" s="149" t="str">
        <f>+VLOOKUP($A12666,mUNICIPIOS!$B$4:$F$343,4,0)</f>
        <v>Comapa</v>
      </c>
      <c r="G12666" s="139" t="str">
        <f t="shared" ref="G12666:K12666" si="13018">+G12628</f>
        <v>01</v>
      </c>
      <c r="H12666" t="str">
        <f t="shared" si="13018"/>
        <v>IPC</v>
      </c>
      <c r="I12666" t="str">
        <f t="shared" si="13018"/>
        <v>Índice de Participación Ciudadana</v>
      </c>
      <c r="J12666" t="str">
        <f t="shared" si="13018"/>
        <v>INDICE</v>
      </c>
      <c r="K12666">
        <f t="shared" si="13018"/>
        <v>0</v>
      </c>
      <c r="L12666" s="150">
        <f>+VLOOKUP($E12666,IPC_2018!$B$8:$T$347,18,0)</f>
        <v>0.48028415784594847</v>
      </c>
      <c r="M12666" s="142" t="str">
        <f>+VLOOKUP($E12666,IPC_2018!$B$8:$T$347,19,0)</f>
        <v>Medio</v>
      </c>
    </row>
    <row r="12667" spans="1:13" x14ac:dyDescent="0.3">
      <c r="A12667" s="139">
        <f t="shared" si="13003"/>
        <v>334</v>
      </c>
      <c r="B12667" s="148">
        <f t="shared" si="13005"/>
        <v>7</v>
      </c>
      <c r="D12667" s="149" t="str">
        <f>+VLOOKUP($A12667,mUNICIPIOS!$B$4:$F$343,2,0)</f>
        <v>Jutiapa</v>
      </c>
      <c r="E12667" s="149">
        <f>+VLOOKUP($A12667,mUNICIPIOS!$B$4:$F$343,3,0)</f>
        <v>2211</v>
      </c>
      <c r="F12667" s="149" t="str">
        <f>+VLOOKUP($A12667,mUNICIPIOS!$B$4:$F$343,4,0)</f>
        <v>Comapa</v>
      </c>
      <c r="G12667" s="139" t="str">
        <f t="shared" ref="G12667:K12667" si="13019">+G12629</f>
        <v>02</v>
      </c>
      <c r="H12667" t="str">
        <f t="shared" si="13019"/>
        <v>IIC</v>
      </c>
      <c r="I12667" t="str">
        <f t="shared" si="13019"/>
        <v>Índice de Información a la Ciudadanía</v>
      </c>
      <c r="J12667" t="str">
        <f t="shared" si="13019"/>
        <v>02-01</v>
      </c>
      <c r="K12667" t="str">
        <f t="shared" si="13019"/>
        <v>Rendición de cuentas cuatrimestral y anual al Comude enfocadas en resultados.</v>
      </c>
      <c r="L12667" s="150">
        <f>+VLOOKUP($E12667,IIC_2018!$B$8:$Q$347,3,0)</f>
        <v>0</v>
      </c>
      <c r="M12667" s="142" t="str">
        <f>+VLOOKUP($E12667,IIC_2018!$B$8:$Q$347,4,0)</f>
        <v>Bajo</v>
      </c>
    </row>
    <row r="12668" spans="1:13" x14ac:dyDescent="0.3">
      <c r="A12668" s="139">
        <f t="shared" si="13003"/>
        <v>334</v>
      </c>
      <c r="B12668" s="148">
        <f t="shared" si="13005"/>
        <v>8</v>
      </c>
      <c r="D12668" s="149" t="str">
        <f>+VLOOKUP($A12668,mUNICIPIOS!$B$4:$F$343,2,0)</f>
        <v>Jutiapa</v>
      </c>
      <c r="E12668" s="149">
        <f>+VLOOKUP($A12668,mUNICIPIOS!$B$4:$F$343,3,0)</f>
        <v>2211</v>
      </c>
      <c r="F12668" s="149" t="str">
        <f>+VLOOKUP($A12668,mUNICIPIOS!$B$4:$F$343,4,0)</f>
        <v>Comapa</v>
      </c>
      <c r="G12668" s="139" t="str">
        <f t="shared" ref="G12668:K12668" si="13020">+G12630</f>
        <v>02</v>
      </c>
      <c r="H12668" t="str">
        <f t="shared" si="13020"/>
        <v>IIC</v>
      </c>
      <c r="I12668" t="str">
        <f t="shared" si="13020"/>
        <v>Índice de Información a la Ciudadanía</v>
      </c>
      <c r="J12668" t="str">
        <f t="shared" si="13020"/>
        <v>02-02</v>
      </c>
      <c r="K12668" t="str">
        <f t="shared" si="13020"/>
        <v>Información presupuestaria y otra información brindada a la ciudadanía disponible en medios locales de comunicación.</v>
      </c>
      <c r="L12668" s="150">
        <f>+VLOOKUP($E12668,IIC_2018!$B$8:$Q$347,6,0)</f>
        <v>0.75</v>
      </c>
      <c r="M12668" s="142" t="str">
        <f>+VLOOKUP($E12668,IIC_2018!$B$8:$Q$347,7,0)</f>
        <v>Medio alto</v>
      </c>
    </row>
    <row r="12669" spans="1:13" x14ac:dyDescent="0.3">
      <c r="A12669" s="139">
        <f t="shared" si="13003"/>
        <v>334</v>
      </c>
      <c r="B12669" s="148">
        <f t="shared" si="13005"/>
        <v>9</v>
      </c>
      <c r="D12669" s="149" t="str">
        <f>+VLOOKUP($A12669,mUNICIPIOS!$B$4:$F$343,2,0)</f>
        <v>Jutiapa</v>
      </c>
      <c r="E12669" s="149">
        <f>+VLOOKUP($A12669,mUNICIPIOS!$B$4:$F$343,3,0)</f>
        <v>2211</v>
      </c>
      <c r="F12669" s="149" t="str">
        <f>+VLOOKUP($A12669,mUNICIPIOS!$B$4:$F$343,4,0)</f>
        <v>Comapa</v>
      </c>
      <c r="G12669" s="139" t="str">
        <f t="shared" ref="G12669:K12669" si="13021">+G12631</f>
        <v>02</v>
      </c>
      <c r="H12669" t="str">
        <f t="shared" si="13021"/>
        <v>IIC</v>
      </c>
      <c r="I12669" t="str">
        <f t="shared" si="13021"/>
        <v>Índice de Información a la Ciudadanía</v>
      </c>
      <c r="J12669" t="str">
        <f t="shared" si="13021"/>
        <v>02-03</v>
      </c>
      <c r="K12669" t="str">
        <f t="shared" si="13021"/>
        <v>Información pública de oficio actualizada y disponible de acuerdo a la LAIP y uso de internet.</v>
      </c>
      <c r="L12669" s="150">
        <f>+VLOOKUP($E12669,IIC_2018!$B$8:$Q$347,9,0)</f>
        <v>0.95999999999999985</v>
      </c>
      <c r="M12669" s="142" t="str">
        <f>+VLOOKUP($E12669,IIC_2018!$B$8:$Q$347,10,0)</f>
        <v>Alto</v>
      </c>
    </row>
    <row r="12670" spans="1:13" x14ac:dyDescent="0.3">
      <c r="A12670" s="139">
        <f t="shared" si="13003"/>
        <v>334</v>
      </c>
      <c r="B12670" s="148">
        <f t="shared" si="13005"/>
        <v>10</v>
      </c>
      <c r="D12670" s="149" t="str">
        <f>+VLOOKUP($A12670,mUNICIPIOS!$B$4:$F$343,2,0)</f>
        <v>Jutiapa</v>
      </c>
      <c r="E12670" s="149">
        <f>+VLOOKUP($A12670,mUNICIPIOS!$B$4:$F$343,3,0)</f>
        <v>2211</v>
      </c>
      <c r="F12670" s="149" t="str">
        <f>+VLOOKUP($A12670,mUNICIPIOS!$B$4:$F$343,4,0)</f>
        <v>Comapa</v>
      </c>
      <c r="G12670" s="139" t="str">
        <f t="shared" ref="G12670:K12670" si="13022">+G12632</f>
        <v>02</v>
      </c>
      <c r="H12670" t="str">
        <f t="shared" si="13022"/>
        <v>IIC</v>
      </c>
      <c r="I12670" t="str">
        <f t="shared" si="13022"/>
        <v>Índice de Información a la Ciudadanía</v>
      </c>
      <c r="J12670" t="str">
        <f t="shared" si="13022"/>
        <v>02-04</v>
      </c>
      <c r="K12670" t="str">
        <f t="shared" si="13022"/>
        <v>Relación del monto contratado por medio de Guate compras con el total del presupuesto de egresos vigente.</v>
      </c>
      <c r="L12670" s="150">
        <f>+VLOOKUP($E12670,IIC_2018!$B$8:$Q$347,12,0)</f>
        <v>0.23410638605773001</v>
      </c>
      <c r="M12670" s="142" t="str">
        <f>+VLOOKUP($E12670,IIC_2018!$B$8:$Q$347,13,0)</f>
        <v>Medio bajo</v>
      </c>
    </row>
    <row r="12671" spans="1:13" x14ac:dyDescent="0.3">
      <c r="A12671" s="139">
        <f t="shared" si="13003"/>
        <v>334</v>
      </c>
      <c r="B12671" s="148">
        <f t="shared" si="13005"/>
        <v>11</v>
      </c>
      <c r="D12671" s="149" t="str">
        <f>+VLOOKUP($A12671,mUNICIPIOS!$B$4:$F$343,2,0)</f>
        <v>Jutiapa</v>
      </c>
      <c r="E12671" s="149">
        <f>+VLOOKUP($A12671,mUNICIPIOS!$B$4:$F$343,3,0)</f>
        <v>2211</v>
      </c>
      <c r="F12671" s="149" t="str">
        <f>+VLOOKUP($A12671,mUNICIPIOS!$B$4:$F$343,4,0)</f>
        <v>Comapa</v>
      </c>
      <c r="G12671" s="139" t="str">
        <f t="shared" ref="G12671:K12671" si="13023">+G12633</f>
        <v>02</v>
      </c>
      <c r="H12671" t="str">
        <f t="shared" si="13023"/>
        <v>IIC</v>
      </c>
      <c r="I12671" t="str">
        <f t="shared" si="13023"/>
        <v>Índice de Información a la Ciudadanía</v>
      </c>
      <c r="J12671" t="str">
        <f t="shared" si="13023"/>
        <v>INDICE</v>
      </c>
      <c r="K12671">
        <f t="shared" si="13023"/>
        <v>0</v>
      </c>
      <c r="L12671" s="150">
        <f>+VLOOKUP($E12671,IIC_2018!$B$8:$Q$347,15,0)</f>
        <v>0.48602659651443247</v>
      </c>
      <c r="M12671" s="142" t="str">
        <f>+VLOOKUP($E12671,IIC_2018!$B$8:$Q$347,16,0)</f>
        <v>Medio</v>
      </c>
    </row>
    <row r="12672" spans="1:13" x14ac:dyDescent="0.3">
      <c r="A12672" s="139">
        <f t="shared" si="13003"/>
        <v>334</v>
      </c>
      <c r="B12672" s="148">
        <f t="shared" si="13005"/>
        <v>12</v>
      </c>
      <c r="D12672" s="149" t="str">
        <f>+VLOOKUP($A12672,mUNICIPIOS!$B$4:$F$343,2,0)</f>
        <v>Jutiapa</v>
      </c>
      <c r="E12672" s="149">
        <f>+VLOOKUP($A12672,mUNICIPIOS!$B$4:$F$343,3,0)</f>
        <v>2211</v>
      </c>
      <c r="F12672" s="149" t="str">
        <f>+VLOOKUP($A12672,mUNICIPIOS!$B$4:$F$343,4,0)</f>
        <v>Comapa</v>
      </c>
      <c r="G12672" s="139" t="str">
        <f t="shared" ref="G12672:K12672" si="13024">+G12634</f>
        <v>03</v>
      </c>
      <c r="H12672" t="str">
        <f t="shared" si="13024"/>
        <v>ISP</v>
      </c>
      <c r="I12672" t="str">
        <f t="shared" si="13024"/>
        <v>Índice de Servicios Públicos</v>
      </c>
      <c r="J12672" t="str">
        <f t="shared" si="13024"/>
        <v>03-01</v>
      </c>
      <c r="K12672" t="str">
        <f t="shared" si="13024"/>
        <v>Cobertura del servicio público de agua</v>
      </c>
      <c r="L12672" s="150">
        <f>+VLOOKUP($E12672,ISP_2018!$B$8:$T$347,3,0)</f>
        <v>0</v>
      </c>
      <c r="M12672" s="142" t="str">
        <f>+VLOOKUP($E12672,ISP_2018!$B$8:$T$347,4,0)</f>
        <v>Bajo</v>
      </c>
    </row>
    <row r="12673" spans="1:13" x14ac:dyDescent="0.3">
      <c r="A12673" s="139">
        <f t="shared" si="13003"/>
        <v>334</v>
      </c>
      <c r="B12673" s="148">
        <f t="shared" si="13005"/>
        <v>13</v>
      </c>
      <c r="D12673" s="149" t="str">
        <f>+VLOOKUP($A12673,mUNICIPIOS!$B$4:$F$343,2,0)</f>
        <v>Jutiapa</v>
      </c>
      <c r="E12673" s="149">
        <f>+VLOOKUP($A12673,mUNICIPIOS!$B$4:$F$343,3,0)</f>
        <v>2211</v>
      </c>
      <c r="F12673" s="149" t="str">
        <f>+VLOOKUP($A12673,mUNICIPIOS!$B$4:$F$343,4,0)</f>
        <v>Comapa</v>
      </c>
      <c r="G12673" s="139" t="str">
        <f t="shared" ref="G12673:K12673" si="13025">+G12635</f>
        <v>03</v>
      </c>
      <c r="H12673" t="str">
        <f t="shared" si="13025"/>
        <v>ISP</v>
      </c>
      <c r="I12673" t="str">
        <f t="shared" si="13025"/>
        <v>Índice de Servicios Públicos</v>
      </c>
      <c r="J12673" t="str">
        <f t="shared" si="13025"/>
        <v>03-02</v>
      </c>
      <c r="K12673" t="str">
        <f t="shared" si="13025"/>
        <v>Control de la calidad del servicio público de agua</v>
      </c>
      <c r="L12673" s="150">
        <f>+VLOOKUP($E12673,ISP_2018!$B$8:$T$347,6,0)</f>
        <v>0</v>
      </c>
      <c r="M12673" s="142" t="str">
        <f>+VLOOKUP($E12673,ISP_2018!$B$8:$T$347,7,0)</f>
        <v>Bajo</v>
      </c>
    </row>
    <row r="12674" spans="1:13" x14ac:dyDescent="0.3">
      <c r="A12674" s="139">
        <f t="shared" si="13003"/>
        <v>334</v>
      </c>
      <c r="B12674" s="148">
        <f t="shared" si="13005"/>
        <v>14</v>
      </c>
      <c r="D12674" s="149" t="str">
        <f>+VLOOKUP($A12674,mUNICIPIOS!$B$4:$F$343,2,0)</f>
        <v>Jutiapa</v>
      </c>
      <c r="E12674" s="149">
        <f>+VLOOKUP($A12674,mUNICIPIOS!$B$4:$F$343,3,0)</f>
        <v>2211</v>
      </c>
      <c r="F12674" s="149" t="str">
        <f>+VLOOKUP($A12674,mUNICIPIOS!$B$4:$F$343,4,0)</f>
        <v>Comapa</v>
      </c>
      <c r="G12674" s="139" t="str">
        <f t="shared" ref="G12674:K12674" si="13026">+G12636</f>
        <v>03</v>
      </c>
      <c r="H12674" t="str">
        <f t="shared" si="13026"/>
        <v>ISP</v>
      </c>
      <c r="I12674" t="str">
        <f t="shared" si="13026"/>
        <v>Índice de Servicios Públicos</v>
      </c>
      <c r="J12674" t="str">
        <f t="shared" si="13026"/>
        <v>03-03</v>
      </c>
      <c r="K12674" t="str">
        <f t="shared" si="13026"/>
        <v>Disposición  y tratamiento  de aguas residuales</v>
      </c>
      <c r="L12674" s="150">
        <f>+VLOOKUP($E12674,ISP_2018!$B$8:$T$347,9,0)</f>
        <v>4.5534152860187867E-2</v>
      </c>
      <c r="M12674" s="142" t="str">
        <f>+VLOOKUP($E12674,ISP_2018!$B$8:$T$347,10,0)</f>
        <v>Bajo</v>
      </c>
    </row>
    <row r="12675" spans="1:13" x14ac:dyDescent="0.3">
      <c r="A12675" s="139">
        <f t="shared" si="13003"/>
        <v>334</v>
      </c>
      <c r="B12675" s="148">
        <f t="shared" si="13005"/>
        <v>15</v>
      </c>
      <c r="D12675" s="149" t="str">
        <f>+VLOOKUP($A12675,mUNICIPIOS!$B$4:$F$343,2,0)</f>
        <v>Jutiapa</v>
      </c>
      <c r="E12675" s="149">
        <f>+VLOOKUP($A12675,mUNICIPIOS!$B$4:$F$343,3,0)</f>
        <v>2211</v>
      </c>
      <c r="F12675" s="149" t="str">
        <f>+VLOOKUP($A12675,mUNICIPIOS!$B$4:$F$343,4,0)</f>
        <v>Comapa</v>
      </c>
      <c r="G12675" s="139" t="str">
        <f t="shared" ref="G12675:K12675" si="13027">+G12637</f>
        <v>03</v>
      </c>
      <c r="H12675" t="str">
        <f t="shared" si="13027"/>
        <v>ISP</v>
      </c>
      <c r="I12675" t="str">
        <f t="shared" si="13027"/>
        <v>Índice de Servicios Públicos</v>
      </c>
      <c r="J12675" t="str">
        <f t="shared" si="13027"/>
        <v>03-04</v>
      </c>
      <c r="K12675" t="str">
        <f t="shared" si="13027"/>
        <v>Gestión y manejo de los residuos y desechos sólidos</v>
      </c>
      <c r="L12675" s="150">
        <f>+VLOOKUP($E12675,ISP_2018!$B$8:$T$347,12,0)</f>
        <v>0</v>
      </c>
      <c r="M12675" s="142" t="str">
        <f>+VLOOKUP($E12675,ISP_2018!$B$8:$T$347,13,0)</f>
        <v>Bajo</v>
      </c>
    </row>
    <row r="12676" spans="1:13" x14ac:dyDescent="0.3">
      <c r="A12676" s="139">
        <f t="shared" si="13003"/>
        <v>334</v>
      </c>
      <c r="B12676" s="148">
        <f t="shared" si="13005"/>
        <v>16</v>
      </c>
      <c r="D12676" s="149" t="str">
        <f>+VLOOKUP($A12676,mUNICIPIOS!$B$4:$F$343,2,0)</f>
        <v>Jutiapa</v>
      </c>
      <c r="E12676" s="149">
        <f>+VLOOKUP($A12676,mUNICIPIOS!$B$4:$F$343,3,0)</f>
        <v>2211</v>
      </c>
      <c r="F12676" s="149" t="str">
        <f>+VLOOKUP($A12676,mUNICIPIOS!$B$4:$F$343,4,0)</f>
        <v>Comapa</v>
      </c>
      <c r="G12676" s="139" t="str">
        <f t="shared" ref="G12676:K12676" si="13028">+G12638</f>
        <v>03</v>
      </c>
      <c r="H12676" t="str">
        <f t="shared" si="13028"/>
        <v>ISP</v>
      </c>
      <c r="I12676" t="str">
        <f t="shared" si="13028"/>
        <v>Índice de Servicios Públicos</v>
      </c>
      <c r="J12676" t="str">
        <f t="shared" si="13028"/>
        <v>03-05</v>
      </c>
      <c r="K12676" t="str">
        <f t="shared" si="13028"/>
        <v>Gestión de servicios públicos municipales</v>
      </c>
      <c r="L12676" s="150">
        <f>+VLOOKUP($E12676,ISP_2018!$B$8:$T$347,15,0)</f>
        <v>6.4516129032258063E-2</v>
      </c>
      <c r="M12676" s="142" t="str">
        <f>+VLOOKUP($E12676,ISP_2018!$B$8:$T$347,16,0)</f>
        <v>Bajo</v>
      </c>
    </row>
    <row r="12677" spans="1:13" x14ac:dyDescent="0.3">
      <c r="A12677" s="139">
        <f t="shared" si="13003"/>
        <v>334</v>
      </c>
      <c r="B12677" s="148">
        <f t="shared" si="13005"/>
        <v>17</v>
      </c>
      <c r="D12677" s="149" t="str">
        <f>+VLOOKUP($A12677,mUNICIPIOS!$B$4:$F$343,2,0)</f>
        <v>Jutiapa</v>
      </c>
      <c r="E12677" s="149">
        <f>+VLOOKUP($A12677,mUNICIPIOS!$B$4:$F$343,3,0)</f>
        <v>2211</v>
      </c>
      <c r="F12677" s="149" t="str">
        <f>+VLOOKUP($A12677,mUNICIPIOS!$B$4:$F$343,4,0)</f>
        <v>Comapa</v>
      </c>
      <c r="G12677" s="139" t="str">
        <f t="shared" ref="G12677:K12677" si="13029">+G12639</f>
        <v>03</v>
      </c>
      <c r="H12677" t="str">
        <f t="shared" si="13029"/>
        <v>ISP</v>
      </c>
      <c r="I12677" t="str">
        <f t="shared" si="13029"/>
        <v>Índice de Servicios Públicos</v>
      </c>
      <c r="J12677" t="str">
        <f t="shared" si="13029"/>
        <v>INDICE</v>
      </c>
      <c r="K12677">
        <f t="shared" si="13029"/>
        <v>0</v>
      </c>
      <c r="L12677" s="150">
        <f>+VLOOKUP($E12677,ISP_2018!$B$8:$T$347,18,0)</f>
        <v>2.2010056378489185E-2</v>
      </c>
      <c r="M12677" s="142" t="str">
        <f>+VLOOKUP($E12677,ISP_2018!$B$8:$T$347,19,0)</f>
        <v>Bajo</v>
      </c>
    </row>
    <row r="12678" spans="1:13" x14ac:dyDescent="0.3">
      <c r="A12678" s="139">
        <f t="shared" si="13003"/>
        <v>334</v>
      </c>
      <c r="B12678" s="148">
        <f t="shared" si="13005"/>
        <v>18</v>
      </c>
      <c r="D12678" s="149" t="str">
        <f>+VLOOKUP($A12678,mUNICIPIOS!$B$4:$F$343,2,0)</f>
        <v>Jutiapa</v>
      </c>
      <c r="E12678" s="149">
        <f>+VLOOKUP($A12678,mUNICIPIOS!$B$4:$F$343,3,0)</f>
        <v>2211</v>
      </c>
      <c r="F12678" s="149" t="str">
        <f>+VLOOKUP($A12678,mUNICIPIOS!$B$4:$F$343,4,0)</f>
        <v>Comapa</v>
      </c>
      <c r="G12678" s="139" t="str">
        <f t="shared" ref="G12678:K12678" si="13030">+G12640</f>
        <v>04</v>
      </c>
      <c r="H12678" t="str">
        <f t="shared" si="13030"/>
        <v>IGA</v>
      </c>
      <c r="I12678" t="str">
        <f t="shared" si="13030"/>
        <v>Índice de Gestión Administrativa</v>
      </c>
      <c r="J12678" t="str">
        <f t="shared" si="13030"/>
        <v>04-01</v>
      </c>
      <c r="K12678" t="str">
        <f t="shared" si="13030"/>
        <v>Existencia de elementos de atención municipal orientada al vecino</v>
      </c>
      <c r="L12678" s="150">
        <f>+VLOOKUP($E12678,IGA_2018!$B$8:$N$347,3,0)</f>
        <v>0.5</v>
      </c>
      <c r="M12678" s="142" t="str">
        <f>+VLOOKUP($E12678,IGA_2018!$B$8:$N$347,4,0)</f>
        <v>Medio</v>
      </c>
    </row>
    <row r="12679" spans="1:13" x14ac:dyDescent="0.3">
      <c r="A12679" s="139">
        <f t="shared" si="13003"/>
        <v>334</v>
      </c>
      <c r="B12679" s="148">
        <f t="shared" si="13005"/>
        <v>19</v>
      </c>
      <c r="D12679" s="149" t="str">
        <f>+VLOOKUP($A12679,mUNICIPIOS!$B$4:$F$343,2,0)</f>
        <v>Jutiapa</v>
      </c>
      <c r="E12679" s="149">
        <f>+VLOOKUP($A12679,mUNICIPIOS!$B$4:$F$343,3,0)</f>
        <v>2211</v>
      </c>
      <c r="F12679" s="149" t="str">
        <f>+VLOOKUP($A12679,mUNICIPIOS!$B$4:$F$343,4,0)</f>
        <v>Comapa</v>
      </c>
      <c r="G12679" s="139" t="str">
        <f t="shared" ref="G12679:K12679" si="13031">+G12641</f>
        <v>04</v>
      </c>
      <c r="H12679" t="str">
        <f t="shared" si="13031"/>
        <v>IGA</v>
      </c>
      <c r="I12679" t="str">
        <f t="shared" si="13031"/>
        <v>Índice de Gestión Administrativa</v>
      </c>
      <c r="J12679" t="str">
        <f t="shared" si="13031"/>
        <v>04-02</v>
      </c>
      <c r="K12679" t="str">
        <f t="shared" si="13031"/>
        <v>Gestión del recurso humano.</v>
      </c>
      <c r="L12679" s="150">
        <f>+VLOOKUP($E12679,IGA_2018!$B$8:$N$347,6,0)</f>
        <v>0.49549317537986109</v>
      </c>
      <c r="M12679" s="142" t="str">
        <f>+VLOOKUP($E12679,IGA_2018!$B$8:$N$347,7,0)</f>
        <v>Medio</v>
      </c>
    </row>
    <row r="12680" spans="1:13" x14ac:dyDescent="0.3">
      <c r="A12680" s="139">
        <f t="shared" si="13003"/>
        <v>334</v>
      </c>
      <c r="B12680" s="148">
        <f t="shared" si="13005"/>
        <v>20</v>
      </c>
      <c r="D12680" s="149" t="str">
        <f>+VLOOKUP($A12680,mUNICIPIOS!$B$4:$F$343,2,0)</f>
        <v>Jutiapa</v>
      </c>
      <c r="E12680" s="149">
        <f>+VLOOKUP($A12680,mUNICIPIOS!$B$4:$F$343,3,0)</f>
        <v>2211</v>
      </c>
      <c r="F12680" s="149" t="str">
        <f>+VLOOKUP($A12680,mUNICIPIOS!$B$4:$F$343,4,0)</f>
        <v>Comapa</v>
      </c>
      <c r="G12680" s="139" t="str">
        <f t="shared" ref="G12680:K12680" si="13032">+G12642</f>
        <v>04</v>
      </c>
      <c r="H12680" t="str">
        <f t="shared" si="13032"/>
        <v>IGA</v>
      </c>
      <c r="I12680" t="str">
        <f t="shared" si="13032"/>
        <v>Índice de Gestión Administrativa</v>
      </c>
      <c r="J12680" t="str">
        <f t="shared" si="13032"/>
        <v>04-03</v>
      </c>
      <c r="K12680" t="str">
        <f t="shared" si="13032"/>
        <v>Existencia de oficinas municipales con instrumentos de gestión.</v>
      </c>
      <c r="L12680" s="150">
        <f>+VLOOKUP($E12680,IGA_2018!$B$8:$N$347,9,0)</f>
        <v>0.26249999999999996</v>
      </c>
      <c r="M12680" s="142" t="str">
        <f>+VLOOKUP($E12680,IGA_2018!$B$8:$N$347,10,0)</f>
        <v>Medio bajo</v>
      </c>
    </row>
    <row r="12681" spans="1:13" x14ac:dyDescent="0.3">
      <c r="A12681" s="139">
        <f t="shared" si="13003"/>
        <v>334</v>
      </c>
      <c r="B12681" s="148">
        <f t="shared" si="13005"/>
        <v>21</v>
      </c>
      <c r="D12681" s="149" t="str">
        <f>+VLOOKUP($A12681,mUNICIPIOS!$B$4:$F$343,2,0)</f>
        <v>Jutiapa</v>
      </c>
      <c r="E12681" s="149">
        <f>+VLOOKUP($A12681,mUNICIPIOS!$B$4:$F$343,3,0)</f>
        <v>2211</v>
      </c>
      <c r="F12681" s="149" t="str">
        <f>+VLOOKUP($A12681,mUNICIPIOS!$B$4:$F$343,4,0)</f>
        <v>Comapa</v>
      </c>
      <c r="G12681" s="139" t="str">
        <f t="shared" ref="G12681:K12681" si="13033">+G12643</f>
        <v>04</v>
      </c>
      <c r="H12681" t="str">
        <f t="shared" si="13033"/>
        <v>IGA</v>
      </c>
      <c r="I12681" t="str">
        <f t="shared" si="13033"/>
        <v>Índice de Gestión Administrativa</v>
      </c>
      <c r="J12681" t="str">
        <f t="shared" si="13033"/>
        <v>INDICE</v>
      </c>
      <c r="K12681">
        <f t="shared" si="13033"/>
        <v>0</v>
      </c>
      <c r="L12681" s="150">
        <f>+VLOOKUP($E12681,IGA_2018!$B$8:$N$347,12,0)</f>
        <v>0.41529761138295135</v>
      </c>
      <c r="M12681" s="142" t="str">
        <f>+VLOOKUP($E12681,IGA_2018!$B$8:$N$347,13,0)</f>
        <v>Medio</v>
      </c>
    </row>
    <row r="12682" spans="1:13" x14ac:dyDescent="0.3">
      <c r="A12682" s="139">
        <f t="shared" si="13003"/>
        <v>334</v>
      </c>
      <c r="B12682" s="148">
        <f t="shared" si="13005"/>
        <v>22</v>
      </c>
      <c r="D12682" s="149" t="str">
        <f>+VLOOKUP($A12682,mUNICIPIOS!$B$4:$F$343,2,0)</f>
        <v>Jutiapa</v>
      </c>
      <c r="E12682" s="149">
        <f>+VLOOKUP($A12682,mUNICIPIOS!$B$4:$F$343,3,0)</f>
        <v>2211</v>
      </c>
      <c r="F12682" s="149" t="str">
        <f>+VLOOKUP($A12682,mUNICIPIOS!$B$4:$F$343,4,0)</f>
        <v>Comapa</v>
      </c>
      <c r="G12682" s="139" t="str">
        <f t="shared" ref="G12682:K12682" si="13034">+G12644</f>
        <v>05</v>
      </c>
      <c r="H12682" t="str">
        <f t="shared" si="13034"/>
        <v>IGF</v>
      </c>
      <c r="I12682" t="str">
        <f t="shared" si="13034"/>
        <v>Índice de Gestión Financiera</v>
      </c>
      <c r="J12682" t="str">
        <f t="shared" si="13034"/>
        <v>05-01</v>
      </c>
      <c r="K12682" t="str">
        <f t="shared" si="13034"/>
        <v>Autonomía financiera municipal</v>
      </c>
      <c r="L12682" s="150">
        <f>+VLOOKUP($E12682,IGF_2018!$B$8:$Z$347,3,0)</f>
        <v>0.15102496140671537</v>
      </c>
      <c r="M12682" s="142" t="str">
        <f>+VLOOKUP($E12682,IGF_2018!$B$8:$Z$347,4,0)</f>
        <v>Bajo</v>
      </c>
    </row>
    <row r="12683" spans="1:13" x14ac:dyDescent="0.3">
      <c r="A12683" s="139">
        <f t="shared" si="13003"/>
        <v>334</v>
      </c>
      <c r="B12683" s="148">
        <f t="shared" si="13005"/>
        <v>23</v>
      </c>
      <c r="D12683" s="149" t="str">
        <f>+VLOOKUP($A12683,mUNICIPIOS!$B$4:$F$343,2,0)</f>
        <v>Jutiapa</v>
      </c>
      <c r="E12683" s="149">
        <f>+VLOOKUP($A12683,mUNICIPIOS!$B$4:$F$343,3,0)</f>
        <v>2211</v>
      </c>
      <c r="F12683" s="149" t="str">
        <f>+VLOOKUP($A12683,mUNICIPIOS!$B$4:$F$343,4,0)</f>
        <v>Comapa</v>
      </c>
      <c r="G12683" s="139" t="str">
        <f t="shared" ref="G12683:K12683" si="13035">+G12645</f>
        <v>05</v>
      </c>
      <c r="H12683" t="str">
        <f t="shared" si="13035"/>
        <v>IGF</v>
      </c>
      <c r="I12683" t="str">
        <f t="shared" si="13035"/>
        <v>Índice de Gestión Financiera</v>
      </c>
      <c r="J12683" t="str">
        <f t="shared" si="13035"/>
        <v>05-02</v>
      </c>
      <c r="K12683" t="str">
        <f t="shared" si="13035"/>
        <v xml:space="preserve">Ingresos propios por habitante -sin regalías- </v>
      </c>
      <c r="L12683" s="150">
        <f>+VLOOKUP($E12683,IGF_2018!$B$8:$Z$347,6,0)</f>
        <v>7.344581649438181E-2</v>
      </c>
      <c r="M12683" s="142" t="str">
        <f>+VLOOKUP($E12683,IGF_2018!$B$8:$Z$347,7,0)</f>
        <v>Bajo</v>
      </c>
    </row>
    <row r="12684" spans="1:13" x14ac:dyDescent="0.3">
      <c r="A12684" s="139">
        <f t="shared" si="13003"/>
        <v>334</v>
      </c>
      <c r="B12684" s="148">
        <f t="shared" si="13005"/>
        <v>24</v>
      </c>
      <c r="D12684" s="149" t="str">
        <f>+VLOOKUP($A12684,mUNICIPIOS!$B$4:$F$343,2,0)</f>
        <v>Jutiapa</v>
      </c>
      <c r="E12684" s="149">
        <f>+VLOOKUP($A12684,mUNICIPIOS!$B$4:$F$343,3,0)</f>
        <v>2211</v>
      </c>
      <c r="F12684" s="149" t="str">
        <f>+VLOOKUP($A12684,mUNICIPIOS!$B$4:$F$343,4,0)</f>
        <v>Comapa</v>
      </c>
      <c r="G12684" s="139" t="str">
        <f t="shared" ref="G12684:K12684" si="13036">+G12646</f>
        <v>05</v>
      </c>
      <c r="H12684" t="str">
        <f t="shared" si="13036"/>
        <v>IGF</v>
      </c>
      <c r="I12684" t="str">
        <f t="shared" si="13036"/>
        <v>Índice de Gestión Financiera</v>
      </c>
      <c r="J12684" t="str">
        <f t="shared" si="13036"/>
        <v>05-03</v>
      </c>
      <c r="K12684" t="str">
        <f t="shared" si="13036"/>
        <v>Ingresos del IUSI en relación a los ingresos propios -sin regalías-</v>
      </c>
      <c r="L12684" s="150">
        <f>+VLOOKUP($E12684,IGF_2018!$B$8:$Z$347,9,0)</f>
        <v>1.8628940108841481E-3</v>
      </c>
      <c r="M12684" s="142" t="str">
        <f>+VLOOKUP($E12684,IGF_2018!$B$8:$Z$347,10,0)</f>
        <v>Bajo</v>
      </c>
    </row>
    <row r="12685" spans="1:13" x14ac:dyDescent="0.3">
      <c r="A12685" s="139">
        <f t="shared" si="13003"/>
        <v>334</v>
      </c>
      <c r="B12685" s="148">
        <f t="shared" si="13005"/>
        <v>25</v>
      </c>
      <c r="D12685" s="149" t="str">
        <f>+VLOOKUP($A12685,mUNICIPIOS!$B$4:$F$343,2,0)</f>
        <v>Jutiapa</v>
      </c>
      <c r="E12685" s="149">
        <f>+VLOOKUP($A12685,mUNICIPIOS!$B$4:$F$343,3,0)</f>
        <v>2211</v>
      </c>
      <c r="F12685" s="149" t="str">
        <f>+VLOOKUP($A12685,mUNICIPIOS!$B$4:$F$343,4,0)</f>
        <v>Comapa</v>
      </c>
      <c r="G12685" s="139" t="str">
        <f t="shared" ref="G12685:K12685" si="13037">+G12647</f>
        <v>05</v>
      </c>
      <c r="H12685" t="str">
        <f t="shared" si="13037"/>
        <v>IGF</v>
      </c>
      <c r="I12685" t="str">
        <f t="shared" si="13037"/>
        <v>Índice de Gestión Financiera</v>
      </c>
      <c r="J12685" t="str">
        <f t="shared" si="13037"/>
        <v>05-04</v>
      </c>
      <c r="K12685" t="str">
        <f t="shared" si="13037"/>
        <v>Inversión anual en capital fijo por habitante</v>
      </c>
      <c r="L12685" s="150">
        <f>+VLOOKUP($E12685,IGF_2018!$B$8:$Z$347,12,0)</f>
        <v>4.0391492639465787E-2</v>
      </c>
      <c r="M12685" s="142" t="str">
        <f>+VLOOKUP($E12685,IGF_2018!$B$8:$Z$347,13,0)</f>
        <v>Bajo</v>
      </c>
    </row>
    <row r="12686" spans="1:13" x14ac:dyDescent="0.3">
      <c r="A12686" s="139">
        <f t="shared" si="13003"/>
        <v>334</v>
      </c>
      <c r="B12686" s="148">
        <f t="shared" si="13005"/>
        <v>26</v>
      </c>
      <c r="D12686" s="149" t="str">
        <f>+VLOOKUP($A12686,mUNICIPIOS!$B$4:$F$343,2,0)</f>
        <v>Jutiapa</v>
      </c>
      <c r="E12686" s="149">
        <f>+VLOOKUP($A12686,mUNICIPIOS!$B$4:$F$343,3,0)</f>
        <v>2211</v>
      </c>
      <c r="F12686" s="149" t="str">
        <f>+VLOOKUP($A12686,mUNICIPIOS!$B$4:$F$343,4,0)</f>
        <v>Comapa</v>
      </c>
      <c r="G12686" s="139" t="str">
        <f t="shared" ref="G12686:K12686" si="13038">+G12648</f>
        <v>05</v>
      </c>
      <c r="H12686" t="str">
        <f t="shared" si="13038"/>
        <v>IGF</v>
      </c>
      <c r="I12686" t="str">
        <f t="shared" si="13038"/>
        <v>Índice de Gestión Financiera</v>
      </c>
      <c r="J12686" t="str">
        <f t="shared" si="13038"/>
        <v>05-05</v>
      </c>
      <c r="K12686" t="str">
        <f t="shared" si="13038"/>
        <v>Inversión anual en capital fijo con recursos percibidos por ingresos propios</v>
      </c>
      <c r="L12686" s="150">
        <f>+VLOOKUP($E12686,IGF_2018!$B$8:$Z$347,15,0)</f>
        <v>0</v>
      </c>
      <c r="M12686" s="142" t="str">
        <f>+VLOOKUP($E12686,IGF_2018!$B$8:$Z$347,16,0)</f>
        <v>Bajo</v>
      </c>
    </row>
    <row r="12687" spans="1:13" x14ac:dyDescent="0.3">
      <c r="A12687" s="139">
        <f t="shared" si="13003"/>
        <v>334</v>
      </c>
      <c r="B12687" s="148">
        <f t="shared" si="13005"/>
        <v>27</v>
      </c>
      <c r="D12687" s="149" t="str">
        <f>+VLOOKUP($A12687,mUNICIPIOS!$B$4:$F$343,2,0)</f>
        <v>Jutiapa</v>
      </c>
      <c r="E12687" s="149">
        <f>+VLOOKUP($A12687,mUNICIPIOS!$B$4:$F$343,3,0)</f>
        <v>2211</v>
      </c>
      <c r="F12687" s="149" t="str">
        <f>+VLOOKUP($A12687,mUNICIPIOS!$B$4:$F$343,4,0)</f>
        <v>Comapa</v>
      </c>
      <c r="G12687" s="139" t="str">
        <f t="shared" ref="G12687:K12687" si="13039">+G12649</f>
        <v>05</v>
      </c>
      <c r="H12687" t="str">
        <f t="shared" si="13039"/>
        <v>IGF</v>
      </c>
      <c r="I12687" t="str">
        <f t="shared" si="13039"/>
        <v>Índice de Gestión Financiera</v>
      </c>
      <c r="J12687" t="str">
        <f t="shared" si="13039"/>
        <v>05-06</v>
      </c>
      <c r="K12687" t="str">
        <f t="shared" si="13039"/>
        <v xml:space="preserve">Inversión anual en capital fijo con recursos percibidos por transferencias del Gobierno Central </v>
      </c>
      <c r="L12687" s="150">
        <f>+VLOOKUP($E12687,IGF_2018!$B$8:$Z$347,18,0)</f>
        <v>8.9368048992384028E-2</v>
      </c>
      <c r="M12687" s="142" t="str">
        <f>+VLOOKUP($E12687,IGF_2018!$B$8:$Z$347,19,0)</f>
        <v>Bajo</v>
      </c>
    </row>
    <row r="12688" spans="1:13" x14ac:dyDescent="0.3">
      <c r="A12688" s="139">
        <f t="shared" si="13003"/>
        <v>334</v>
      </c>
      <c r="B12688" s="148">
        <f t="shared" si="13005"/>
        <v>28</v>
      </c>
      <c r="D12688" s="149" t="str">
        <f>+VLOOKUP($A12688,mUNICIPIOS!$B$4:$F$343,2,0)</f>
        <v>Jutiapa</v>
      </c>
      <c r="E12688" s="149">
        <f>+VLOOKUP($A12688,mUNICIPIOS!$B$4:$F$343,3,0)</f>
        <v>2211</v>
      </c>
      <c r="F12688" s="149" t="str">
        <f>+VLOOKUP($A12688,mUNICIPIOS!$B$4:$F$343,4,0)</f>
        <v>Comapa</v>
      </c>
      <c r="G12688" s="139" t="str">
        <f t="shared" ref="G12688:K12688" si="13040">+G12650</f>
        <v>05</v>
      </c>
      <c r="H12688" t="str">
        <f t="shared" si="13040"/>
        <v>IGF</v>
      </c>
      <c r="I12688" t="str">
        <f t="shared" si="13040"/>
        <v>Índice de Gestión Financiera</v>
      </c>
      <c r="J12688" t="str">
        <f t="shared" si="13040"/>
        <v>05-07</v>
      </c>
      <c r="K12688" t="str">
        <f t="shared" si="13040"/>
        <v>Financiamiento por endeudamiento municipal</v>
      </c>
      <c r="L12688" s="150">
        <f>+VLOOKUP($E12688,IGF_2018!$B$8:$Z$347,21,0)</f>
        <v>0.98652617553121591</v>
      </c>
      <c r="M12688" s="142" t="str">
        <f>+VLOOKUP($E12688,IGF_2018!$B$8:$Z$347,22,0)</f>
        <v>Alto</v>
      </c>
    </row>
    <row r="12689" spans="1:13" x14ac:dyDescent="0.3">
      <c r="A12689" s="139">
        <f t="shared" si="13003"/>
        <v>334</v>
      </c>
      <c r="B12689" s="148">
        <f t="shared" si="13005"/>
        <v>29</v>
      </c>
      <c r="D12689" s="149" t="str">
        <f>+VLOOKUP($A12689,mUNICIPIOS!$B$4:$F$343,2,0)</f>
        <v>Jutiapa</v>
      </c>
      <c r="E12689" s="149">
        <f>+VLOOKUP($A12689,mUNICIPIOS!$B$4:$F$343,3,0)</f>
        <v>2211</v>
      </c>
      <c r="F12689" s="149" t="str">
        <f>+VLOOKUP($A12689,mUNICIPIOS!$B$4:$F$343,4,0)</f>
        <v>Comapa</v>
      </c>
      <c r="G12689" s="139" t="str">
        <f t="shared" ref="G12689:K12689" si="13041">+G12651</f>
        <v>05</v>
      </c>
      <c r="H12689" t="str">
        <f t="shared" si="13041"/>
        <v>IGF</v>
      </c>
      <c r="I12689" t="str">
        <f t="shared" si="13041"/>
        <v>Índice de Gestión Financiera</v>
      </c>
      <c r="J12689" t="str">
        <f t="shared" si="13041"/>
        <v>INDICE</v>
      </c>
      <c r="K12689">
        <f t="shared" si="13041"/>
        <v>0</v>
      </c>
      <c r="L12689" s="150">
        <f>+VLOOKUP($E12689,IGF_2018!$B$8:$Z$347,24,0)</f>
        <v>0.25536163425073605</v>
      </c>
      <c r="M12689" s="142" t="str">
        <f>+VLOOKUP($E12689,IGF_2018!$B$8:$Z$347,25,0)</f>
        <v>Medio bajo</v>
      </c>
    </row>
    <row r="12690" spans="1:13" x14ac:dyDescent="0.3">
      <c r="A12690" s="139">
        <f t="shared" si="13003"/>
        <v>334</v>
      </c>
      <c r="B12690" s="148">
        <f t="shared" si="13005"/>
        <v>30</v>
      </c>
      <c r="D12690" s="149" t="str">
        <f>+VLOOKUP($A12690,mUNICIPIOS!$B$4:$F$343,2,0)</f>
        <v>Jutiapa</v>
      </c>
      <c r="E12690" s="149">
        <f>+VLOOKUP($A12690,mUNICIPIOS!$B$4:$F$343,3,0)</f>
        <v>2211</v>
      </c>
      <c r="F12690" s="149" t="str">
        <f>+VLOOKUP($A12690,mUNICIPIOS!$B$4:$F$343,4,0)</f>
        <v>Comapa</v>
      </c>
      <c r="G12690" s="139" t="str">
        <f t="shared" ref="G12690:K12690" si="13042">+G12652</f>
        <v>06</v>
      </c>
      <c r="H12690" t="str">
        <f t="shared" si="13042"/>
        <v>IGE</v>
      </c>
      <c r="I12690" t="str">
        <f t="shared" si="13042"/>
        <v>Índice de Gestión Estratégica</v>
      </c>
      <c r="J12690" t="str">
        <f t="shared" si="13042"/>
        <v>06-01</v>
      </c>
      <c r="K12690" t="str">
        <f t="shared" si="13042"/>
        <v>Ejecución del Plan Operativo Anual  (POA)</v>
      </c>
      <c r="L12690" s="150">
        <f>+VLOOKUP($E12690,IGE_2018!$B$8:$Z$347,3,0)</f>
        <v>0.51</v>
      </c>
      <c r="M12690" s="142" t="str">
        <f>+VLOOKUP($E12690,IGE_2018!$B$8:$Z$347,4,0)</f>
        <v>Medio</v>
      </c>
    </row>
    <row r="12691" spans="1:13" x14ac:dyDescent="0.3">
      <c r="A12691" s="139">
        <f t="shared" si="13003"/>
        <v>334</v>
      </c>
      <c r="B12691" s="148">
        <f t="shared" si="13005"/>
        <v>31</v>
      </c>
      <c r="D12691" s="149" t="str">
        <f>+VLOOKUP($A12691,mUNICIPIOS!$B$4:$F$343,2,0)</f>
        <v>Jutiapa</v>
      </c>
      <c r="E12691" s="149">
        <f>+VLOOKUP($A12691,mUNICIPIOS!$B$4:$F$343,3,0)</f>
        <v>2211</v>
      </c>
      <c r="F12691" s="149" t="str">
        <f>+VLOOKUP($A12691,mUNICIPIOS!$B$4:$F$343,4,0)</f>
        <v>Comapa</v>
      </c>
      <c r="G12691" s="139" t="str">
        <f t="shared" ref="G12691:K12691" si="13043">+G12653</f>
        <v>06</v>
      </c>
      <c r="H12691" t="str">
        <f t="shared" si="13043"/>
        <v>IGE</v>
      </c>
      <c r="I12691" t="str">
        <f t="shared" si="13043"/>
        <v>Índice de Gestión Estratégica</v>
      </c>
      <c r="J12691" t="str">
        <f t="shared" si="13043"/>
        <v>06-02</v>
      </c>
      <c r="K12691" t="str">
        <f t="shared" si="13043"/>
        <v>Relación Plan de Desarrollo Municipal y Ordenamiento Territorial (PDM-OT) - Plan Estratégico Institucional (PEI) - Plan Operativo Multianual (POM) - Plan Operativo Anual (POA)</v>
      </c>
      <c r="L12691" s="150">
        <f>+VLOOKUP($E12691,IGE_2018!$B$8:$Z$347,6,0)</f>
        <v>9.9999999999999992E-2</v>
      </c>
      <c r="M12691" s="142" t="str">
        <f>+VLOOKUP($E12691,IGE_2018!$B$8:$Z$347,7,0)</f>
        <v>Bajo</v>
      </c>
    </row>
    <row r="12692" spans="1:13" x14ac:dyDescent="0.3">
      <c r="A12692" s="139">
        <f t="shared" si="13003"/>
        <v>334</v>
      </c>
      <c r="B12692" s="148">
        <f t="shared" si="13005"/>
        <v>32</v>
      </c>
      <c r="D12692" s="149" t="str">
        <f>+VLOOKUP($A12692,mUNICIPIOS!$B$4:$F$343,2,0)</f>
        <v>Jutiapa</v>
      </c>
      <c r="E12692" s="149">
        <f>+VLOOKUP($A12692,mUNICIPIOS!$B$4:$F$343,3,0)</f>
        <v>2211</v>
      </c>
      <c r="F12692" s="149" t="str">
        <f>+VLOOKUP($A12692,mUNICIPIOS!$B$4:$F$343,4,0)</f>
        <v>Comapa</v>
      </c>
      <c r="G12692" s="139" t="str">
        <f t="shared" ref="G12692:K12692" si="13044">+G12654</f>
        <v>06</v>
      </c>
      <c r="H12692" t="str">
        <f t="shared" si="13044"/>
        <v>IGE</v>
      </c>
      <c r="I12692" t="str">
        <f t="shared" si="13044"/>
        <v>Índice de Gestión Estratégica</v>
      </c>
      <c r="J12692" t="str">
        <f t="shared" si="13044"/>
        <v>06-03</v>
      </c>
      <c r="K12692" t="str">
        <f t="shared" si="13044"/>
        <v>Presupuesto de egresos relacionado a competencias municipales que responden a prioridades nacionales de desarrollo.</v>
      </c>
      <c r="L12692" s="150">
        <f>+VLOOKUP($E12692,IGE_2018!$B$8:$Z$347,9,0)</f>
        <v>0.28544300502460279</v>
      </c>
      <c r="M12692" s="142" t="str">
        <f>+VLOOKUP($E12692,IGE_2018!$B$8:$Z$347,10,0)</f>
        <v>Medio bajo</v>
      </c>
    </row>
    <row r="12693" spans="1:13" x14ac:dyDescent="0.3">
      <c r="A12693" s="139">
        <f t="shared" si="13003"/>
        <v>334</v>
      </c>
      <c r="B12693" s="148">
        <f t="shared" si="13005"/>
        <v>33</v>
      </c>
      <c r="D12693" s="149" t="str">
        <f>+VLOOKUP($A12693,mUNICIPIOS!$B$4:$F$343,2,0)</f>
        <v>Jutiapa</v>
      </c>
      <c r="E12693" s="149">
        <f>+VLOOKUP($A12693,mUNICIPIOS!$B$4:$F$343,3,0)</f>
        <v>2211</v>
      </c>
      <c r="F12693" s="149" t="str">
        <f>+VLOOKUP($A12693,mUNICIPIOS!$B$4:$F$343,4,0)</f>
        <v>Comapa</v>
      </c>
      <c r="G12693" s="139" t="str">
        <f t="shared" ref="G12693:K12693" si="13045">+G12655</f>
        <v>06</v>
      </c>
      <c r="H12693" t="str">
        <f t="shared" si="13045"/>
        <v>IGE</v>
      </c>
      <c r="I12693" t="str">
        <f t="shared" si="13045"/>
        <v>Índice de Gestión Estratégica</v>
      </c>
      <c r="J12693" t="str">
        <f t="shared" si="13045"/>
        <v>06-04</v>
      </c>
      <c r="K12693" t="str">
        <f t="shared" si="13045"/>
        <v>Institucionalización de la gestión ordenada del territorio</v>
      </c>
      <c r="L12693" s="150">
        <f>+VLOOKUP($E12693,IGE_2018!$B$8:$Z$347,12,0)</f>
        <v>0.25</v>
      </c>
      <c r="M12693" s="142" t="str">
        <f>+VLOOKUP($E12693,IGE_2018!$B$8:$Z$347,13,0)</f>
        <v>Medio bajo</v>
      </c>
    </row>
    <row r="12694" spans="1:13" x14ac:dyDescent="0.3">
      <c r="A12694" s="139">
        <f t="shared" si="13003"/>
        <v>334</v>
      </c>
      <c r="B12694" s="148">
        <f t="shared" si="13005"/>
        <v>34</v>
      </c>
      <c r="D12694" s="149" t="str">
        <f>+VLOOKUP($A12694,mUNICIPIOS!$B$4:$F$343,2,0)</f>
        <v>Jutiapa</v>
      </c>
      <c r="E12694" s="149">
        <f>+VLOOKUP($A12694,mUNICIPIOS!$B$4:$F$343,3,0)</f>
        <v>2211</v>
      </c>
      <c r="F12694" s="149" t="str">
        <f>+VLOOKUP($A12694,mUNICIPIOS!$B$4:$F$343,4,0)</f>
        <v>Comapa</v>
      </c>
      <c r="G12694" s="139" t="str">
        <f t="shared" ref="G12694:K12694" si="13046">+G12656</f>
        <v>06</v>
      </c>
      <c r="H12694" t="str">
        <f t="shared" si="13046"/>
        <v>IGE</v>
      </c>
      <c r="I12694" t="str">
        <f t="shared" si="13046"/>
        <v>Índice de Gestión Estratégica</v>
      </c>
      <c r="J12694" t="str">
        <f t="shared" si="13046"/>
        <v>06-05</v>
      </c>
      <c r="K12694" t="str">
        <f t="shared" si="13046"/>
        <v>Acciones para la gestión ordenada del territorio</v>
      </c>
      <c r="L12694" s="150">
        <f>+VLOOKUP($E12694,IGE_2018!$B$8:$Z$347,15,0)</f>
        <v>0</v>
      </c>
      <c r="M12694" s="142" t="str">
        <f>+VLOOKUP($E12694,IGE_2018!$B$8:$Z$347,16,0)</f>
        <v>Bajo</v>
      </c>
    </row>
    <row r="12695" spans="1:13" x14ac:dyDescent="0.3">
      <c r="A12695" s="139">
        <f t="shared" si="13003"/>
        <v>334</v>
      </c>
      <c r="B12695" s="148">
        <f t="shared" si="13005"/>
        <v>35</v>
      </c>
      <c r="D12695" s="149" t="str">
        <f>+VLOOKUP($A12695,mUNICIPIOS!$B$4:$F$343,2,0)</f>
        <v>Jutiapa</v>
      </c>
      <c r="E12695" s="149">
        <f>+VLOOKUP($A12695,mUNICIPIOS!$B$4:$F$343,3,0)</f>
        <v>2211</v>
      </c>
      <c r="F12695" s="149" t="str">
        <f>+VLOOKUP($A12695,mUNICIPIOS!$B$4:$F$343,4,0)</f>
        <v>Comapa</v>
      </c>
      <c r="G12695" s="139" t="str">
        <f t="shared" ref="G12695:K12695" si="13047">+G12657</f>
        <v>06</v>
      </c>
      <c r="H12695" t="str">
        <f t="shared" si="13047"/>
        <v>IGE</v>
      </c>
      <c r="I12695" t="str">
        <f t="shared" si="13047"/>
        <v>Índice de Gestión Estratégica</v>
      </c>
      <c r="J12695" t="str">
        <f t="shared" si="13047"/>
        <v>06-06</v>
      </c>
      <c r="K12695" t="str">
        <f t="shared" si="13047"/>
        <v>Gestión de riesgo en la formulación de proyectos derivados de la planificación operativa anual</v>
      </c>
      <c r="L12695" s="150">
        <f>+VLOOKUP($E12695,IGE_2018!$B$8:$Z$347,18,0)</f>
        <v>0</v>
      </c>
      <c r="M12695" s="142" t="str">
        <f>+VLOOKUP($E12695,IGE_2018!$B$8:$Z$347,19,0)</f>
        <v>Bajo</v>
      </c>
    </row>
    <row r="12696" spans="1:13" x14ac:dyDescent="0.3">
      <c r="A12696" s="139">
        <f t="shared" si="13003"/>
        <v>334</v>
      </c>
      <c r="B12696" s="148">
        <f t="shared" si="13005"/>
        <v>36</v>
      </c>
      <c r="D12696" s="149" t="str">
        <f>+VLOOKUP($A12696,mUNICIPIOS!$B$4:$F$343,2,0)</f>
        <v>Jutiapa</v>
      </c>
      <c r="E12696" s="149">
        <f>+VLOOKUP($A12696,mUNICIPIOS!$B$4:$F$343,3,0)</f>
        <v>2211</v>
      </c>
      <c r="F12696" s="149" t="str">
        <f>+VLOOKUP($A12696,mUNICIPIOS!$B$4:$F$343,4,0)</f>
        <v>Comapa</v>
      </c>
      <c r="G12696" s="139" t="str">
        <f t="shared" ref="G12696:K12696" si="13048">+G12658</f>
        <v>06</v>
      </c>
      <c r="H12696" t="str">
        <f t="shared" si="13048"/>
        <v>IGE</v>
      </c>
      <c r="I12696" t="str">
        <f t="shared" si="13048"/>
        <v>Índice de Gestión Estratégica</v>
      </c>
      <c r="J12696" t="str">
        <f t="shared" si="13048"/>
        <v>06-07</v>
      </c>
      <c r="K12696" t="str">
        <f t="shared" si="13048"/>
        <v>Ingresos por servicios ambientales en relación a los ingresos propios sin regalías</v>
      </c>
      <c r="L12696" s="150">
        <f>+VLOOKUP($E12696,IGE_2018!$B$8:$Z$347,21,0)</f>
        <v>0</v>
      </c>
      <c r="M12696" s="142" t="str">
        <f>+VLOOKUP($E12696,IGE_2018!$B$8:$Z$347,22,0)</f>
        <v>Bajo</v>
      </c>
    </row>
    <row r="12697" spans="1:13" x14ac:dyDescent="0.3">
      <c r="A12697" s="139">
        <f t="shared" si="13003"/>
        <v>334</v>
      </c>
      <c r="B12697" s="148">
        <f t="shared" si="13005"/>
        <v>37</v>
      </c>
      <c r="D12697" s="149" t="str">
        <f>+VLOOKUP($A12697,mUNICIPIOS!$B$4:$F$343,2,0)</f>
        <v>Jutiapa</v>
      </c>
      <c r="E12697" s="149">
        <f>+VLOOKUP($A12697,mUNICIPIOS!$B$4:$F$343,3,0)</f>
        <v>2211</v>
      </c>
      <c r="F12697" s="149" t="str">
        <f>+VLOOKUP($A12697,mUNICIPIOS!$B$4:$F$343,4,0)</f>
        <v>Comapa</v>
      </c>
      <c r="G12697" s="139" t="str">
        <f t="shared" ref="G12697:K12697" si="13049">+G12659</f>
        <v>06</v>
      </c>
      <c r="H12697" t="str">
        <f t="shared" si="13049"/>
        <v>IGE</v>
      </c>
      <c r="I12697" t="str">
        <f t="shared" si="13049"/>
        <v>Índice de Gestión Estratégica</v>
      </c>
      <c r="J12697" t="str">
        <f t="shared" si="13049"/>
        <v>INDICE</v>
      </c>
      <c r="K12697">
        <f t="shared" si="13049"/>
        <v>0</v>
      </c>
      <c r="L12697" s="150">
        <f>+VLOOKUP($E12697,IGE_2018!$B$8:$Z$347,24,0)</f>
        <v>0.18786075125615068</v>
      </c>
      <c r="M12697" s="142" t="str">
        <f>+VLOOKUP($E12697,IGE_2018!$B$8:$Z$347,25,0)</f>
        <v>Bajo</v>
      </c>
    </row>
    <row r="12698" spans="1:13" x14ac:dyDescent="0.3">
      <c r="A12698" s="139">
        <f t="shared" si="13003"/>
        <v>334</v>
      </c>
      <c r="B12698" s="148">
        <f t="shared" si="13005"/>
        <v>38</v>
      </c>
      <c r="D12698" s="149" t="str">
        <f>+VLOOKUP($A12698,mUNICIPIOS!$B$4:$F$343,2,0)</f>
        <v>Jutiapa</v>
      </c>
      <c r="E12698" s="149">
        <f>+VLOOKUP($A12698,mUNICIPIOS!$B$4:$F$343,3,0)</f>
        <v>2211</v>
      </c>
      <c r="F12698" s="149" t="str">
        <f>+VLOOKUP($A12698,mUNICIPIOS!$B$4:$F$343,4,0)</f>
        <v>Comapa</v>
      </c>
      <c r="G12698" s="139" t="str">
        <f t="shared" ref="G12698:K12698" si="13050">+G12660</f>
        <v>RANKING</v>
      </c>
      <c r="H12698" t="str">
        <f t="shared" si="13050"/>
        <v>RGM</v>
      </c>
      <c r="I12698" t="str">
        <f t="shared" si="13050"/>
        <v>Ranking de la Gestión Municipal 2018</v>
      </c>
      <c r="J12698" t="str">
        <f t="shared" si="13050"/>
        <v>RANKING</v>
      </c>
      <c r="K12698">
        <f t="shared" si="13050"/>
        <v>0</v>
      </c>
      <c r="L12698" s="151">
        <f>+VLOOKUP($E12698,Resultados_generales!$C$8:$AE$347,27,0)</f>
        <v>0.28400087064119262</v>
      </c>
      <c r="M12698" t="str">
        <f>+VLOOKUP($E12698,Resultados_generales!$C$8:$AE$347,28,0)</f>
        <v>Medio bajo</v>
      </c>
    </row>
    <row r="12699" spans="1:13" x14ac:dyDescent="0.3">
      <c r="A12699" s="139">
        <f t="shared" si="13003"/>
        <v>335</v>
      </c>
      <c r="B12699" s="148">
        <f t="shared" si="13005"/>
        <v>1</v>
      </c>
      <c r="D12699" s="149" t="str">
        <f>+VLOOKUP($A12699,mUNICIPIOS!$B$4:$F$343,2,0)</f>
        <v>Jutiapa</v>
      </c>
      <c r="E12699" s="149">
        <f>+VLOOKUP($A12699,mUNICIPIOS!$B$4:$F$343,3,0)</f>
        <v>2212</v>
      </c>
      <c r="F12699" s="149" t="str">
        <f>+VLOOKUP($A12699,mUNICIPIOS!$B$4:$F$343,4,0)</f>
        <v>Jalpatagua</v>
      </c>
      <c r="G12699" s="139" t="str">
        <f t="shared" ref="G12699:K12699" si="13051">+G12661</f>
        <v>01</v>
      </c>
      <c r="H12699" t="str">
        <f t="shared" si="13051"/>
        <v>IPC</v>
      </c>
      <c r="I12699" t="str">
        <f t="shared" si="13051"/>
        <v>Índice de Participación Ciudadana</v>
      </c>
      <c r="J12699" t="str">
        <f t="shared" si="13051"/>
        <v>01-01</v>
      </c>
      <c r="K12699" t="str">
        <f t="shared" si="13051"/>
        <v>Número de reuniones del COMUDE en el año de la medición.</v>
      </c>
      <c r="L12699" s="150">
        <f>+VLOOKUP($E12699,IPC_2018!$B$8:$T$347,3,0)</f>
        <v>0.58333333333333337</v>
      </c>
      <c r="M12699" s="142" t="str">
        <f>+VLOOKUP($E12699,IPC_2018!$B$8:$T$347,4,0)</f>
        <v>Medio</v>
      </c>
    </row>
    <row r="12700" spans="1:13" x14ac:dyDescent="0.3">
      <c r="A12700" s="139">
        <f t="shared" si="13003"/>
        <v>335</v>
      </c>
      <c r="B12700" s="148">
        <f t="shared" si="13005"/>
        <v>2</v>
      </c>
      <c r="D12700" s="149" t="str">
        <f>+VLOOKUP($A12700,mUNICIPIOS!$B$4:$F$343,2,0)</f>
        <v>Jutiapa</v>
      </c>
      <c r="E12700" s="149">
        <f>+VLOOKUP($A12700,mUNICIPIOS!$B$4:$F$343,3,0)</f>
        <v>2212</v>
      </c>
      <c r="F12700" s="149" t="str">
        <f>+VLOOKUP($A12700,mUNICIPIOS!$B$4:$F$343,4,0)</f>
        <v>Jalpatagua</v>
      </c>
      <c r="G12700" s="139" t="str">
        <f t="shared" ref="G12700:K12700" si="13052">+G12662</f>
        <v>01</v>
      </c>
      <c r="H12700" t="str">
        <f t="shared" si="13052"/>
        <v>IPC</v>
      </c>
      <c r="I12700" t="str">
        <f t="shared" si="13052"/>
        <v>Índice de Participación Ciudadana</v>
      </c>
      <c r="J12700" t="str">
        <f t="shared" si="13052"/>
        <v>01-02</v>
      </c>
      <c r="K12700" t="str">
        <f t="shared" si="13052"/>
        <v>Participación de Alcaldes, Concejales y Síndicos determinados o designados en el COMUDE</v>
      </c>
      <c r="L12700" s="150">
        <f>+VLOOKUP($E12700,IPC_2018!$B$8:$T$347,6,0)</f>
        <v>0.9464285714285714</v>
      </c>
      <c r="M12700" s="142" t="str">
        <f>+VLOOKUP($E12700,IPC_2018!$B$8:$T$347,7,0)</f>
        <v>Alto</v>
      </c>
    </row>
    <row r="12701" spans="1:13" x14ac:dyDescent="0.3">
      <c r="A12701" s="139">
        <f t="shared" si="13003"/>
        <v>335</v>
      </c>
      <c r="B12701" s="148">
        <f t="shared" si="13005"/>
        <v>3</v>
      </c>
      <c r="D12701" s="149" t="str">
        <f>+VLOOKUP($A12701,mUNICIPIOS!$B$4:$F$343,2,0)</f>
        <v>Jutiapa</v>
      </c>
      <c r="E12701" s="149">
        <f>+VLOOKUP($A12701,mUNICIPIOS!$B$4:$F$343,3,0)</f>
        <v>2212</v>
      </c>
      <c r="F12701" s="149" t="str">
        <f>+VLOOKUP($A12701,mUNICIPIOS!$B$4:$F$343,4,0)</f>
        <v>Jalpatagua</v>
      </c>
      <c r="G12701" s="139" t="str">
        <f t="shared" ref="G12701:K12701" si="13053">+G12663</f>
        <v>01</v>
      </c>
      <c r="H12701" t="str">
        <f t="shared" si="13053"/>
        <v>IPC</v>
      </c>
      <c r="I12701" t="str">
        <f t="shared" si="13053"/>
        <v>Índice de Participación Ciudadana</v>
      </c>
      <c r="J12701" t="str">
        <f t="shared" si="13053"/>
        <v>01-03</v>
      </c>
      <c r="K12701" t="str">
        <f t="shared" si="13053"/>
        <v>Participación  de organizaciones de jóvenes, mujeres, pueblos mayas, xincas, garífunas, y otras organizaciones en el Comude</v>
      </c>
      <c r="L12701" s="150">
        <f>+VLOOKUP($E12701,IPC_2018!$B$8:$T$347,9,0)</f>
        <v>0.25048923679060664</v>
      </c>
      <c r="M12701" s="142" t="str">
        <f>+VLOOKUP($E12701,IPC_2018!$B$8:$T$347,10,0)</f>
        <v>Medio bajo</v>
      </c>
    </row>
    <row r="12702" spans="1:13" x14ac:dyDescent="0.3">
      <c r="A12702" s="139">
        <f t="shared" si="13003"/>
        <v>335</v>
      </c>
      <c r="B12702" s="148">
        <f t="shared" si="13005"/>
        <v>4</v>
      </c>
      <c r="D12702" s="149" t="str">
        <f>+VLOOKUP($A12702,mUNICIPIOS!$B$4:$F$343,2,0)</f>
        <v>Jutiapa</v>
      </c>
      <c r="E12702" s="149">
        <f>+VLOOKUP($A12702,mUNICIPIOS!$B$4:$F$343,3,0)</f>
        <v>2212</v>
      </c>
      <c r="F12702" s="149" t="str">
        <f>+VLOOKUP($A12702,mUNICIPIOS!$B$4:$F$343,4,0)</f>
        <v>Jalpatagua</v>
      </c>
      <c r="G12702" s="139" t="str">
        <f t="shared" ref="G12702:K12702" si="13054">+G12664</f>
        <v>01</v>
      </c>
      <c r="H12702" t="str">
        <f t="shared" si="13054"/>
        <v>IPC</v>
      </c>
      <c r="I12702" t="str">
        <f t="shared" si="13054"/>
        <v>Índice de Participación Ciudadana</v>
      </c>
      <c r="J12702" t="str">
        <f t="shared" si="13054"/>
        <v>01-04</v>
      </c>
      <c r="K12702" t="str">
        <f t="shared" si="13054"/>
        <v>Representatividad territorial del Comude.</v>
      </c>
      <c r="L12702" s="150">
        <f>+VLOOKUP($E12702,IPC_2018!$B$8:$T$347,12,0)</f>
        <v>0.64642857142857146</v>
      </c>
      <c r="M12702" s="142" t="str">
        <f>+VLOOKUP($E12702,IPC_2018!$B$8:$T$347,13,0)</f>
        <v>Medio alto</v>
      </c>
    </row>
    <row r="12703" spans="1:13" x14ac:dyDescent="0.3">
      <c r="A12703" s="139">
        <f t="shared" si="13003"/>
        <v>335</v>
      </c>
      <c r="B12703" s="148">
        <f t="shared" si="13005"/>
        <v>5</v>
      </c>
      <c r="D12703" s="149" t="str">
        <f>+VLOOKUP($A12703,mUNICIPIOS!$B$4:$F$343,2,0)</f>
        <v>Jutiapa</v>
      </c>
      <c r="E12703" s="149">
        <f>+VLOOKUP($A12703,mUNICIPIOS!$B$4:$F$343,3,0)</f>
        <v>2212</v>
      </c>
      <c r="F12703" s="149" t="str">
        <f>+VLOOKUP($A12703,mUNICIPIOS!$B$4:$F$343,4,0)</f>
        <v>Jalpatagua</v>
      </c>
      <c r="G12703" s="139" t="str">
        <f t="shared" ref="G12703:K12703" si="13055">+G12665</f>
        <v>01</v>
      </c>
      <c r="H12703" t="str">
        <f t="shared" si="13055"/>
        <v>IPC</v>
      </c>
      <c r="I12703" t="str">
        <f t="shared" si="13055"/>
        <v>Índice de Participación Ciudadana</v>
      </c>
      <c r="J12703" t="str">
        <f t="shared" si="13055"/>
        <v>01-05</v>
      </c>
      <c r="K12703" t="str">
        <f t="shared" si="13055"/>
        <v>Funcionamiento del Comude</v>
      </c>
      <c r="L12703" s="150">
        <f>+VLOOKUP($E12703,IPC_2018!$B$8:$T$347,15,0)</f>
        <v>0.57253281191356531</v>
      </c>
      <c r="M12703" s="142" t="str">
        <f>+VLOOKUP($E12703,IPC_2018!$B$8:$T$347,16,0)</f>
        <v>Medio</v>
      </c>
    </row>
    <row r="12704" spans="1:13" x14ac:dyDescent="0.3">
      <c r="A12704" s="139">
        <f t="shared" si="13003"/>
        <v>335</v>
      </c>
      <c r="B12704" s="148">
        <f t="shared" si="13005"/>
        <v>6</v>
      </c>
      <c r="D12704" s="149" t="str">
        <f>+VLOOKUP($A12704,mUNICIPIOS!$B$4:$F$343,2,0)</f>
        <v>Jutiapa</v>
      </c>
      <c r="E12704" s="149">
        <f>+VLOOKUP($A12704,mUNICIPIOS!$B$4:$F$343,3,0)</f>
        <v>2212</v>
      </c>
      <c r="F12704" s="149" t="str">
        <f>+VLOOKUP($A12704,mUNICIPIOS!$B$4:$F$343,4,0)</f>
        <v>Jalpatagua</v>
      </c>
      <c r="G12704" s="139" t="str">
        <f t="shared" ref="G12704:K12704" si="13056">+G12666</f>
        <v>01</v>
      </c>
      <c r="H12704" t="str">
        <f t="shared" si="13056"/>
        <v>IPC</v>
      </c>
      <c r="I12704" t="str">
        <f t="shared" si="13056"/>
        <v>Índice de Participación Ciudadana</v>
      </c>
      <c r="J12704" t="str">
        <f t="shared" si="13056"/>
        <v>INDICE</v>
      </c>
      <c r="K12704">
        <f t="shared" si="13056"/>
        <v>0</v>
      </c>
      <c r="L12704" s="150">
        <f>+VLOOKUP($E12704,IPC_2018!$B$8:$T$347,18,0)</f>
        <v>0.58663783111514967</v>
      </c>
      <c r="M12704" s="142" t="str">
        <f>+VLOOKUP($E12704,IPC_2018!$B$8:$T$347,19,0)</f>
        <v>Medio</v>
      </c>
    </row>
    <row r="12705" spans="1:13" x14ac:dyDescent="0.3">
      <c r="A12705" s="139">
        <f t="shared" si="13003"/>
        <v>335</v>
      </c>
      <c r="B12705" s="148">
        <f t="shared" si="13005"/>
        <v>7</v>
      </c>
      <c r="D12705" s="149" t="str">
        <f>+VLOOKUP($A12705,mUNICIPIOS!$B$4:$F$343,2,0)</f>
        <v>Jutiapa</v>
      </c>
      <c r="E12705" s="149">
        <f>+VLOOKUP($A12705,mUNICIPIOS!$B$4:$F$343,3,0)</f>
        <v>2212</v>
      </c>
      <c r="F12705" s="149" t="str">
        <f>+VLOOKUP($A12705,mUNICIPIOS!$B$4:$F$343,4,0)</f>
        <v>Jalpatagua</v>
      </c>
      <c r="G12705" s="139" t="str">
        <f t="shared" ref="G12705:K12705" si="13057">+G12667</f>
        <v>02</v>
      </c>
      <c r="H12705" t="str">
        <f t="shared" si="13057"/>
        <v>IIC</v>
      </c>
      <c r="I12705" t="str">
        <f t="shared" si="13057"/>
        <v>Índice de Información a la Ciudadanía</v>
      </c>
      <c r="J12705" t="str">
        <f t="shared" si="13057"/>
        <v>02-01</v>
      </c>
      <c r="K12705" t="str">
        <f t="shared" si="13057"/>
        <v>Rendición de cuentas cuatrimestral y anual al Comude enfocadas en resultados.</v>
      </c>
      <c r="L12705" s="150">
        <f>+VLOOKUP($E12705,IIC_2018!$B$8:$Q$347,3,0)</f>
        <v>1</v>
      </c>
      <c r="M12705" s="142" t="str">
        <f>+VLOOKUP($E12705,IIC_2018!$B$8:$Q$347,4,0)</f>
        <v>Alto</v>
      </c>
    </row>
    <row r="12706" spans="1:13" x14ac:dyDescent="0.3">
      <c r="A12706" s="139">
        <f t="shared" si="13003"/>
        <v>335</v>
      </c>
      <c r="B12706" s="148">
        <f t="shared" si="13005"/>
        <v>8</v>
      </c>
      <c r="D12706" s="149" t="str">
        <f>+VLOOKUP($A12706,mUNICIPIOS!$B$4:$F$343,2,0)</f>
        <v>Jutiapa</v>
      </c>
      <c r="E12706" s="149">
        <f>+VLOOKUP($A12706,mUNICIPIOS!$B$4:$F$343,3,0)</f>
        <v>2212</v>
      </c>
      <c r="F12706" s="149" t="str">
        <f>+VLOOKUP($A12706,mUNICIPIOS!$B$4:$F$343,4,0)</f>
        <v>Jalpatagua</v>
      </c>
      <c r="G12706" s="139" t="str">
        <f t="shared" ref="G12706:K12706" si="13058">+G12668</f>
        <v>02</v>
      </c>
      <c r="H12706" t="str">
        <f t="shared" si="13058"/>
        <v>IIC</v>
      </c>
      <c r="I12706" t="str">
        <f t="shared" si="13058"/>
        <v>Índice de Información a la Ciudadanía</v>
      </c>
      <c r="J12706" t="str">
        <f t="shared" si="13058"/>
        <v>02-02</v>
      </c>
      <c r="K12706" t="str">
        <f t="shared" si="13058"/>
        <v>Información presupuestaria y otra información brindada a la ciudadanía disponible en medios locales de comunicación.</v>
      </c>
      <c r="L12706" s="150">
        <f>+VLOOKUP($E12706,IIC_2018!$B$8:$Q$347,6,0)</f>
        <v>0.75</v>
      </c>
      <c r="M12706" s="142" t="str">
        <f>+VLOOKUP($E12706,IIC_2018!$B$8:$Q$347,7,0)</f>
        <v>Medio alto</v>
      </c>
    </row>
    <row r="12707" spans="1:13" x14ac:dyDescent="0.3">
      <c r="A12707" s="139">
        <f t="shared" si="13003"/>
        <v>335</v>
      </c>
      <c r="B12707" s="148">
        <f t="shared" si="13005"/>
        <v>9</v>
      </c>
      <c r="D12707" s="149" t="str">
        <f>+VLOOKUP($A12707,mUNICIPIOS!$B$4:$F$343,2,0)</f>
        <v>Jutiapa</v>
      </c>
      <c r="E12707" s="149">
        <f>+VLOOKUP($A12707,mUNICIPIOS!$B$4:$F$343,3,0)</f>
        <v>2212</v>
      </c>
      <c r="F12707" s="149" t="str">
        <f>+VLOOKUP($A12707,mUNICIPIOS!$B$4:$F$343,4,0)</f>
        <v>Jalpatagua</v>
      </c>
      <c r="G12707" s="139" t="str">
        <f t="shared" ref="G12707:K12707" si="13059">+G12669</f>
        <v>02</v>
      </c>
      <c r="H12707" t="str">
        <f t="shared" si="13059"/>
        <v>IIC</v>
      </c>
      <c r="I12707" t="str">
        <f t="shared" si="13059"/>
        <v>Índice de Información a la Ciudadanía</v>
      </c>
      <c r="J12707" t="str">
        <f t="shared" si="13059"/>
        <v>02-03</v>
      </c>
      <c r="K12707" t="str">
        <f t="shared" si="13059"/>
        <v>Información pública de oficio actualizada y disponible de acuerdo a la LAIP y uso de internet.</v>
      </c>
      <c r="L12707" s="150">
        <f>+VLOOKUP($E12707,IIC_2018!$B$8:$Q$347,9,0)</f>
        <v>0.99999999999999989</v>
      </c>
      <c r="M12707" s="142" t="str">
        <f>+VLOOKUP($E12707,IIC_2018!$B$8:$Q$347,10,0)</f>
        <v>Alto</v>
      </c>
    </row>
    <row r="12708" spans="1:13" x14ac:dyDescent="0.3">
      <c r="A12708" s="139">
        <f t="shared" si="13003"/>
        <v>335</v>
      </c>
      <c r="B12708" s="148">
        <f t="shared" si="13005"/>
        <v>10</v>
      </c>
      <c r="D12708" s="149" t="str">
        <f>+VLOOKUP($A12708,mUNICIPIOS!$B$4:$F$343,2,0)</f>
        <v>Jutiapa</v>
      </c>
      <c r="E12708" s="149">
        <f>+VLOOKUP($A12708,mUNICIPIOS!$B$4:$F$343,3,0)</f>
        <v>2212</v>
      </c>
      <c r="F12708" s="149" t="str">
        <f>+VLOOKUP($A12708,mUNICIPIOS!$B$4:$F$343,4,0)</f>
        <v>Jalpatagua</v>
      </c>
      <c r="G12708" s="139" t="str">
        <f t="shared" ref="G12708:K12708" si="13060">+G12670</f>
        <v>02</v>
      </c>
      <c r="H12708" t="str">
        <f t="shared" si="13060"/>
        <v>IIC</v>
      </c>
      <c r="I12708" t="str">
        <f t="shared" si="13060"/>
        <v>Índice de Información a la Ciudadanía</v>
      </c>
      <c r="J12708" t="str">
        <f t="shared" si="13060"/>
        <v>02-04</v>
      </c>
      <c r="K12708" t="str">
        <f t="shared" si="13060"/>
        <v>Relación del monto contratado por medio de Guate compras con el total del presupuesto de egresos vigente.</v>
      </c>
      <c r="L12708" s="150">
        <f>+VLOOKUP($E12708,IIC_2018!$B$8:$Q$347,12,0)</f>
        <v>0.40650191593186535</v>
      </c>
      <c r="M12708" s="142" t="str">
        <f>+VLOOKUP($E12708,IIC_2018!$B$8:$Q$347,13,0)</f>
        <v>Medio</v>
      </c>
    </row>
    <row r="12709" spans="1:13" x14ac:dyDescent="0.3">
      <c r="A12709" s="139">
        <f t="shared" si="13003"/>
        <v>335</v>
      </c>
      <c r="B12709" s="148">
        <f t="shared" si="13005"/>
        <v>11</v>
      </c>
      <c r="D12709" s="149" t="str">
        <f>+VLOOKUP($A12709,mUNICIPIOS!$B$4:$F$343,2,0)</f>
        <v>Jutiapa</v>
      </c>
      <c r="E12709" s="149">
        <f>+VLOOKUP($A12709,mUNICIPIOS!$B$4:$F$343,3,0)</f>
        <v>2212</v>
      </c>
      <c r="F12709" s="149" t="str">
        <f>+VLOOKUP($A12709,mUNICIPIOS!$B$4:$F$343,4,0)</f>
        <v>Jalpatagua</v>
      </c>
      <c r="G12709" s="139" t="str">
        <f t="shared" ref="G12709:K12709" si="13061">+G12671</f>
        <v>02</v>
      </c>
      <c r="H12709" t="str">
        <f t="shared" si="13061"/>
        <v>IIC</v>
      </c>
      <c r="I12709" t="str">
        <f t="shared" si="13061"/>
        <v>Índice de Información a la Ciudadanía</v>
      </c>
      <c r="J12709" t="str">
        <f t="shared" si="13061"/>
        <v>INDICE</v>
      </c>
      <c r="K12709">
        <f t="shared" si="13061"/>
        <v>0</v>
      </c>
      <c r="L12709" s="150">
        <f>+VLOOKUP($E12709,IIC_2018!$B$8:$Q$347,15,0)</f>
        <v>0.78912547898296637</v>
      </c>
      <c r="M12709" s="142" t="str">
        <f>+VLOOKUP($E12709,IIC_2018!$B$8:$Q$347,16,0)</f>
        <v>Medio alto</v>
      </c>
    </row>
    <row r="12710" spans="1:13" x14ac:dyDescent="0.3">
      <c r="A12710" s="139">
        <f t="shared" si="13003"/>
        <v>335</v>
      </c>
      <c r="B12710" s="148">
        <f t="shared" si="13005"/>
        <v>12</v>
      </c>
      <c r="D12710" s="149" t="str">
        <f>+VLOOKUP($A12710,mUNICIPIOS!$B$4:$F$343,2,0)</f>
        <v>Jutiapa</v>
      </c>
      <c r="E12710" s="149">
        <f>+VLOOKUP($A12710,mUNICIPIOS!$B$4:$F$343,3,0)</f>
        <v>2212</v>
      </c>
      <c r="F12710" s="149" t="str">
        <f>+VLOOKUP($A12710,mUNICIPIOS!$B$4:$F$343,4,0)</f>
        <v>Jalpatagua</v>
      </c>
      <c r="G12710" s="139" t="str">
        <f t="shared" ref="G12710:K12710" si="13062">+G12672</f>
        <v>03</v>
      </c>
      <c r="H12710" t="str">
        <f t="shared" si="13062"/>
        <v>ISP</v>
      </c>
      <c r="I12710" t="str">
        <f t="shared" si="13062"/>
        <v>Índice de Servicios Públicos</v>
      </c>
      <c r="J12710" t="str">
        <f t="shared" si="13062"/>
        <v>03-01</v>
      </c>
      <c r="K12710" t="str">
        <f t="shared" si="13062"/>
        <v>Cobertura del servicio público de agua</v>
      </c>
      <c r="L12710" s="150">
        <f>+VLOOKUP($E12710,ISP_2018!$B$8:$T$347,3,0)</f>
        <v>0.24760711030082042</v>
      </c>
      <c r="M12710" s="142" t="str">
        <f>+VLOOKUP($E12710,ISP_2018!$B$8:$T$347,4,0)</f>
        <v>Medio bajo</v>
      </c>
    </row>
    <row r="12711" spans="1:13" x14ac:dyDescent="0.3">
      <c r="A12711" s="139">
        <f t="shared" si="13003"/>
        <v>335</v>
      </c>
      <c r="B12711" s="148">
        <f t="shared" si="13005"/>
        <v>13</v>
      </c>
      <c r="D12711" s="149" t="str">
        <f>+VLOOKUP($A12711,mUNICIPIOS!$B$4:$F$343,2,0)</f>
        <v>Jutiapa</v>
      </c>
      <c r="E12711" s="149">
        <f>+VLOOKUP($A12711,mUNICIPIOS!$B$4:$F$343,3,0)</f>
        <v>2212</v>
      </c>
      <c r="F12711" s="149" t="str">
        <f>+VLOOKUP($A12711,mUNICIPIOS!$B$4:$F$343,4,0)</f>
        <v>Jalpatagua</v>
      </c>
      <c r="G12711" s="139" t="str">
        <f t="shared" ref="G12711:K12711" si="13063">+G12673</f>
        <v>03</v>
      </c>
      <c r="H12711" t="str">
        <f t="shared" si="13063"/>
        <v>ISP</v>
      </c>
      <c r="I12711" t="str">
        <f t="shared" si="13063"/>
        <v>Índice de Servicios Públicos</v>
      </c>
      <c r="J12711" t="str">
        <f t="shared" si="13063"/>
        <v>03-02</v>
      </c>
      <c r="K12711" t="str">
        <f t="shared" si="13063"/>
        <v>Control de la calidad del servicio público de agua</v>
      </c>
      <c r="L12711" s="150">
        <f>+VLOOKUP($E12711,ISP_2018!$B$8:$T$347,6,0)</f>
        <v>0.5035353535353535</v>
      </c>
      <c r="M12711" s="142" t="str">
        <f>+VLOOKUP($E12711,ISP_2018!$B$8:$T$347,7,0)</f>
        <v>Medio</v>
      </c>
    </row>
    <row r="12712" spans="1:13" x14ac:dyDescent="0.3">
      <c r="A12712" s="139">
        <f t="shared" si="13003"/>
        <v>335</v>
      </c>
      <c r="B12712" s="148">
        <f t="shared" si="13005"/>
        <v>14</v>
      </c>
      <c r="D12712" s="149" t="str">
        <f>+VLOOKUP($A12712,mUNICIPIOS!$B$4:$F$343,2,0)</f>
        <v>Jutiapa</v>
      </c>
      <c r="E12712" s="149">
        <f>+VLOOKUP($A12712,mUNICIPIOS!$B$4:$F$343,3,0)</f>
        <v>2212</v>
      </c>
      <c r="F12712" s="149" t="str">
        <f>+VLOOKUP($A12712,mUNICIPIOS!$B$4:$F$343,4,0)</f>
        <v>Jalpatagua</v>
      </c>
      <c r="G12712" s="139" t="str">
        <f t="shared" ref="G12712:K12712" si="13064">+G12674</f>
        <v>03</v>
      </c>
      <c r="H12712" t="str">
        <f t="shared" si="13064"/>
        <v>ISP</v>
      </c>
      <c r="I12712" t="str">
        <f t="shared" si="13064"/>
        <v>Índice de Servicios Públicos</v>
      </c>
      <c r="J12712" t="str">
        <f t="shared" si="13064"/>
        <v>03-03</v>
      </c>
      <c r="K12712" t="str">
        <f t="shared" si="13064"/>
        <v>Disposición  y tratamiento  de aguas residuales</v>
      </c>
      <c r="L12712" s="150">
        <f>+VLOOKUP($E12712,ISP_2018!$B$8:$T$347,9,0)</f>
        <v>5.8987437529925676E-2</v>
      </c>
      <c r="M12712" s="142" t="str">
        <f>+VLOOKUP($E12712,ISP_2018!$B$8:$T$347,10,0)</f>
        <v>Bajo</v>
      </c>
    </row>
    <row r="12713" spans="1:13" x14ac:dyDescent="0.3">
      <c r="A12713" s="139">
        <f t="shared" si="13003"/>
        <v>335</v>
      </c>
      <c r="B12713" s="148">
        <f t="shared" si="13005"/>
        <v>15</v>
      </c>
      <c r="D12713" s="149" t="str">
        <f>+VLOOKUP($A12713,mUNICIPIOS!$B$4:$F$343,2,0)</f>
        <v>Jutiapa</v>
      </c>
      <c r="E12713" s="149">
        <f>+VLOOKUP($A12713,mUNICIPIOS!$B$4:$F$343,3,0)</f>
        <v>2212</v>
      </c>
      <c r="F12713" s="149" t="str">
        <f>+VLOOKUP($A12713,mUNICIPIOS!$B$4:$F$343,4,0)</f>
        <v>Jalpatagua</v>
      </c>
      <c r="G12713" s="139" t="str">
        <f t="shared" ref="G12713:K12713" si="13065">+G12675</f>
        <v>03</v>
      </c>
      <c r="H12713" t="str">
        <f t="shared" si="13065"/>
        <v>ISP</v>
      </c>
      <c r="I12713" t="str">
        <f t="shared" si="13065"/>
        <v>Índice de Servicios Públicos</v>
      </c>
      <c r="J12713" t="str">
        <f t="shared" si="13065"/>
        <v>03-04</v>
      </c>
      <c r="K12713" t="str">
        <f t="shared" si="13065"/>
        <v>Gestión y manejo de los residuos y desechos sólidos</v>
      </c>
      <c r="L12713" s="150">
        <f>+VLOOKUP($E12713,ISP_2018!$B$8:$T$347,12,0)</f>
        <v>0</v>
      </c>
      <c r="M12713" s="142" t="str">
        <f>+VLOOKUP($E12713,ISP_2018!$B$8:$T$347,13,0)</f>
        <v>Bajo</v>
      </c>
    </row>
    <row r="12714" spans="1:13" x14ac:dyDescent="0.3">
      <c r="A12714" s="139">
        <f t="shared" si="13003"/>
        <v>335</v>
      </c>
      <c r="B12714" s="148">
        <f t="shared" si="13005"/>
        <v>16</v>
      </c>
      <c r="D12714" s="149" t="str">
        <f>+VLOOKUP($A12714,mUNICIPIOS!$B$4:$F$343,2,0)</f>
        <v>Jutiapa</v>
      </c>
      <c r="E12714" s="149">
        <f>+VLOOKUP($A12714,mUNICIPIOS!$B$4:$F$343,3,0)</f>
        <v>2212</v>
      </c>
      <c r="F12714" s="149" t="str">
        <f>+VLOOKUP($A12714,mUNICIPIOS!$B$4:$F$343,4,0)</f>
        <v>Jalpatagua</v>
      </c>
      <c r="G12714" s="139" t="str">
        <f t="shared" ref="G12714:K12714" si="13066">+G12676</f>
        <v>03</v>
      </c>
      <c r="H12714" t="str">
        <f t="shared" si="13066"/>
        <v>ISP</v>
      </c>
      <c r="I12714" t="str">
        <f t="shared" si="13066"/>
        <v>Índice de Servicios Públicos</v>
      </c>
      <c r="J12714" t="str">
        <f t="shared" si="13066"/>
        <v>03-05</v>
      </c>
      <c r="K12714" t="str">
        <f t="shared" si="13066"/>
        <v>Gestión de servicios públicos municipales</v>
      </c>
      <c r="L12714" s="150">
        <f>+VLOOKUP($E12714,ISP_2018!$B$8:$T$347,15,0)</f>
        <v>0</v>
      </c>
      <c r="M12714" s="142" t="str">
        <f>+VLOOKUP($E12714,ISP_2018!$B$8:$T$347,16,0)</f>
        <v>Bajo</v>
      </c>
    </row>
    <row r="12715" spans="1:13" x14ac:dyDescent="0.3">
      <c r="A12715" s="139">
        <f t="shared" si="13003"/>
        <v>335</v>
      </c>
      <c r="B12715" s="148">
        <f t="shared" si="13005"/>
        <v>17</v>
      </c>
      <c r="D12715" s="149" t="str">
        <f>+VLOOKUP($A12715,mUNICIPIOS!$B$4:$F$343,2,0)</f>
        <v>Jutiapa</v>
      </c>
      <c r="E12715" s="149">
        <f>+VLOOKUP($A12715,mUNICIPIOS!$B$4:$F$343,3,0)</f>
        <v>2212</v>
      </c>
      <c r="F12715" s="149" t="str">
        <f>+VLOOKUP($A12715,mUNICIPIOS!$B$4:$F$343,4,0)</f>
        <v>Jalpatagua</v>
      </c>
      <c r="G12715" s="139" t="str">
        <f t="shared" ref="G12715:K12715" si="13067">+G12677</f>
        <v>03</v>
      </c>
      <c r="H12715" t="str">
        <f t="shared" si="13067"/>
        <v>ISP</v>
      </c>
      <c r="I12715" t="str">
        <f t="shared" si="13067"/>
        <v>Índice de Servicios Públicos</v>
      </c>
      <c r="J12715" t="str">
        <f t="shared" si="13067"/>
        <v>INDICE</v>
      </c>
      <c r="K12715">
        <f t="shared" si="13067"/>
        <v>0</v>
      </c>
      <c r="L12715" s="150">
        <f>+VLOOKUP($E12715,ISP_2018!$B$8:$T$347,18,0)</f>
        <v>0.18761880459667321</v>
      </c>
      <c r="M12715" s="142" t="str">
        <f>+VLOOKUP($E12715,ISP_2018!$B$8:$T$347,19,0)</f>
        <v>Bajo</v>
      </c>
    </row>
    <row r="12716" spans="1:13" x14ac:dyDescent="0.3">
      <c r="A12716" s="139">
        <f t="shared" si="13003"/>
        <v>335</v>
      </c>
      <c r="B12716" s="148">
        <f t="shared" si="13005"/>
        <v>18</v>
      </c>
      <c r="D12716" s="149" t="str">
        <f>+VLOOKUP($A12716,mUNICIPIOS!$B$4:$F$343,2,0)</f>
        <v>Jutiapa</v>
      </c>
      <c r="E12716" s="149">
        <f>+VLOOKUP($A12716,mUNICIPIOS!$B$4:$F$343,3,0)</f>
        <v>2212</v>
      </c>
      <c r="F12716" s="149" t="str">
        <f>+VLOOKUP($A12716,mUNICIPIOS!$B$4:$F$343,4,0)</f>
        <v>Jalpatagua</v>
      </c>
      <c r="G12716" s="139" t="str">
        <f t="shared" ref="G12716:K12716" si="13068">+G12678</f>
        <v>04</v>
      </c>
      <c r="H12716" t="str">
        <f t="shared" si="13068"/>
        <v>IGA</v>
      </c>
      <c r="I12716" t="str">
        <f t="shared" si="13068"/>
        <v>Índice de Gestión Administrativa</v>
      </c>
      <c r="J12716" t="str">
        <f t="shared" si="13068"/>
        <v>04-01</v>
      </c>
      <c r="K12716" t="str">
        <f t="shared" si="13068"/>
        <v>Existencia de elementos de atención municipal orientada al vecino</v>
      </c>
      <c r="L12716" s="150">
        <f>+VLOOKUP($E12716,IGA_2018!$B$8:$N$347,3,0)</f>
        <v>0.5</v>
      </c>
      <c r="M12716" s="142" t="str">
        <f>+VLOOKUP($E12716,IGA_2018!$B$8:$N$347,4,0)</f>
        <v>Medio</v>
      </c>
    </row>
    <row r="12717" spans="1:13" x14ac:dyDescent="0.3">
      <c r="A12717" s="139">
        <f t="shared" ref="A12717:A12780" si="13069">+IF(B12716=38,A12716+1,A12716)</f>
        <v>335</v>
      </c>
      <c r="B12717" s="148">
        <f t="shared" si="13005"/>
        <v>19</v>
      </c>
      <c r="D12717" s="149" t="str">
        <f>+VLOOKUP($A12717,mUNICIPIOS!$B$4:$F$343,2,0)</f>
        <v>Jutiapa</v>
      </c>
      <c r="E12717" s="149">
        <f>+VLOOKUP($A12717,mUNICIPIOS!$B$4:$F$343,3,0)</f>
        <v>2212</v>
      </c>
      <c r="F12717" s="149" t="str">
        <f>+VLOOKUP($A12717,mUNICIPIOS!$B$4:$F$343,4,0)</f>
        <v>Jalpatagua</v>
      </c>
      <c r="G12717" s="139" t="str">
        <f t="shared" ref="G12717:K12717" si="13070">+G12679</f>
        <v>04</v>
      </c>
      <c r="H12717" t="str">
        <f t="shared" si="13070"/>
        <v>IGA</v>
      </c>
      <c r="I12717" t="str">
        <f t="shared" si="13070"/>
        <v>Índice de Gestión Administrativa</v>
      </c>
      <c r="J12717" t="str">
        <f t="shared" si="13070"/>
        <v>04-02</v>
      </c>
      <c r="K12717" t="str">
        <f t="shared" si="13070"/>
        <v>Gestión del recurso humano.</v>
      </c>
      <c r="L12717" s="150">
        <f>+VLOOKUP($E12717,IGA_2018!$B$8:$N$347,6,0)</f>
        <v>0</v>
      </c>
      <c r="M12717" s="142" t="str">
        <f>+VLOOKUP($E12717,IGA_2018!$B$8:$N$347,7,0)</f>
        <v>Bajo</v>
      </c>
    </row>
    <row r="12718" spans="1:13" x14ac:dyDescent="0.3">
      <c r="A12718" s="139">
        <f t="shared" si="13069"/>
        <v>335</v>
      </c>
      <c r="B12718" s="148">
        <f t="shared" ref="B12718:B12781" si="13071">+B12680</f>
        <v>20</v>
      </c>
      <c r="D12718" s="149" t="str">
        <f>+VLOOKUP($A12718,mUNICIPIOS!$B$4:$F$343,2,0)</f>
        <v>Jutiapa</v>
      </c>
      <c r="E12718" s="149">
        <f>+VLOOKUP($A12718,mUNICIPIOS!$B$4:$F$343,3,0)</f>
        <v>2212</v>
      </c>
      <c r="F12718" s="149" t="str">
        <f>+VLOOKUP($A12718,mUNICIPIOS!$B$4:$F$343,4,0)</f>
        <v>Jalpatagua</v>
      </c>
      <c r="G12718" s="139" t="str">
        <f t="shared" ref="G12718:K12718" si="13072">+G12680</f>
        <v>04</v>
      </c>
      <c r="H12718" t="str">
        <f t="shared" si="13072"/>
        <v>IGA</v>
      </c>
      <c r="I12718" t="str">
        <f t="shared" si="13072"/>
        <v>Índice de Gestión Administrativa</v>
      </c>
      <c r="J12718" t="str">
        <f t="shared" si="13072"/>
        <v>04-03</v>
      </c>
      <c r="K12718" t="str">
        <f t="shared" si="13072"/>
        <v>Existencia de oficinas municipales con instrumentos de gestión.</v>
      </c>
      <c r="L12718" s="150">
        <f>+VLOOKUP($E12718,IGA_2018!$B$8:$N$347,9,0)</f>
        <v>0.2767857142857143</v>
      </c>
      <c r="M12718" s="142" t="str">
        <f>+VLOOKUP($E12718,IGA_2018!$B$8:$N$347,10,0)</f>
        <v>Medio bajo</v>
      </c>
    </row>
    <row r="12719" spans="1:13" x14ac:dyDescent="0.3">
      <c r="A12719" s="139">
        <f t="shared" si="13069"/>
        <v>335</v>
      </c>
      <c r="B12719" s="148">
        <f t="shared" si="13071"/>
        <v>21</v>
      </c>
      <c r="D12719" s="149" t="str">
        <f>+VLOOKUP($A12719,mUNICIPIOS!$B$4:$F$343,2,0)</f>
        <v>Jutiapa</v>
      </c>
      <c r="E12719" s="149">
        <f>+VLOOKUP($A12719,mUNICIPIOS!$B$4:$F$343,3,0)</f>
        <v>2212</v>
      </c>
      <c r="F12719" s="149" t="str">
        <f>+VLOOKUP($A12719,mUNICIPIOS!$B$4:$F$343,4,0)</f>
        <v>Jalpatagua</v>
      </c>
      <c r="G12719" s="139" t="str">
        <f t="shared" ref="G12719:K12719" si="13073">+G12681</f>
        <v>04</v>
      </c>
      <c r="H12719" t="str">
        <f t="shared" si="13073"/>
        <v>IGA</v>
      </c>
      <c r="I12719" t="str">
        <f t="shared" si="13073"/>
        <v>Índice de Gestión Administrativa</v>
      </c>
      <c r="J12719" t="str">
        <f t="shared" si="13073"/>
        <v>INDICE</v>
      </c>
      <c r="K12719">
        <f t="shared" si="13073"/>
        <v>0</v>
      </c>
      <c r="L12719" s="150">
        <f>+VLOOKUP($E12719,IGA_2018!$B$8:$N$347,12,0)</f>
        <v>0.24687500000000001</v>
      </c>
      <c r="M12719" s="142" t="str">
        <f>+VLOOKUP($E12719,IGA_2018!$B$8:$N$347,13,0)</f>
        <v>Medio bajo</v>
      </c>
    </row>
    <row r="12720" spans="1:13" x14ac:dyDescent="0.3">
      <c r="A12720" s="139">
        <f t="shared" si="13069"/>
        <v>335</v>
      </c>
      <c r="B12720" s="148">
        <f t="shared" si="13071"/>
        <v>22</v>
      </c>
      <c r="D12720" s="149" t="str">
        <f>+VLOOKUP($A12720,mUNICIPIOS!$B$4:$F$343,2,0)</f>
        <v>Jutiapa</v>
      </c>
      <c r="E12720" s="149">
        <f>+VLOOKUP($A12720,mUNICIPIOS!$B$4:$F$343,3,0)</f>
        <v>2212</v>
      </c>
      <c r="F12720" s="149" t="str">
        <f>+VLOOKUP($A12720,mUNICIPIOS!$B$4:$F$343,4,0)</f>
        <v>Jalpatagua</v>
      </c>
      <c r="G12720" s="139" t="str">
        <f t="shared" ref="G12720:K12720" si="13074">+G12682</f>
        <v>05</v>
      </c>
      <c r="H12720" t="str">
        <f t="shared" si="13074"/>
        <v>IGF</v>
      </c>
      <c r="I12720" t="str">
        <f t="shared" si="13074"/>
        <v>Índice de Gestión Financiera</v>
      </c>
      <c r="J12720" t="str">
        <f t="shared" si="13074"/>
        <v>05-01</v>
      </c>
      <c r="K12720" t="str">
        <f t="shared" si="13074"/>
        <v>Autonomía financiera municipal</v>
      </c>
      <c r="L12720" s="150">
        <f>+VLOOKUP($E12720,IGF_2018!$B$8:$Z$347,3,0)</f>
        <v>0.21919359857901713</v>
      </c>
      <c r="M12720" s="142" t="str">
        <f>+VLOOKUP($E12720,IGF_2018!$B$8:$Z$347,4,0)</f>
        <v>Medio bajo</v>
      </c>
    </row>
    <row r="12721" spans="1:13" x14ac:dyDescent="0.3">
      <c r="A12721" s="139">
        <f t="shared" si="13069"/>
        <v>335</v>
      </c>
      <c r="B12721" s="148">
        <f t="shared" si="13071"/>
        <v>23</v>
      </c>
      <c r="D12721" s="149" t="str">
        <f>+VLOOKUP($A12721,mUNICIPIOS!$B$4:$F$343,2,0)</f>
        <v>Jutiapa</v>
      </c>
      <c r="E12721" s="149">
        <f>+VLOOKUP($A12721,mUNICIPIOS!$B$4:$F$343,3,0)</f>
        <v>2212</v>
      </c>
      <c r="F12721" s="149" t="str">
        <f>+VLOOKUP($A12721,mUNICIPIOS!$B$4:$F$343,4,0)</f>
        <v>Jalpatagua</v>
      </c>
      <c r="G12721" s="139" t="str">
        <f t="shared" ref="G12721:K12721" si="13075">+G12683</f>
        <v>05</v>
      </c>
      <c r="H12721" t="str">
        <f t="shared" si="13075"/>
        <v>IGF</v>
      </c>
      <c r="I12721" t="str">
        <f t="shared" si="13075"/>
        <v>Índice de Gestión Financiera</v>
      </c>
      <c r="J12721" t="str">
        <f t="shared" si="13075"/>
        <v>05-02</v>
      </c>
      <c r="K12721" t="str">
        <f t="shared" si="13075"/>
        <v xml:space="preserve">Ingresos propios por habitante -sin regalías- </v>
      </c>
      <c r="L12721" s="150">
        <f>+VLOOKUP($E12721,IGF_2018!$B$8:$Z$347,6,0)</f>
        <v>0.12181243792503771</v>
      </c>
      <c r="M12721" s="142" t="str">
        <f>+VLOOKUP($E12721,IGF_2018!$B$8:$Z$347,7,0)</f>
        <v>Bajo</v>
      </c>
    </row>
    <row r="12722" spans="1:13" x14ac:dyDescent="0.3">
      <c r="A12722" s="139">
        <f t="shared" si="13069"/>
        <v>335</v>
      </c>
      <c r="B12722" s="148">
        <f t="shared" si="13071"/>
        <v>24</v>
      </c>
      <c r="D12722" s="149" t="str">
        <f>+VLOOKUP($A12722,mUNICIPIOS!$B$4:$F$343,2,0)</f>
        <v>Jutiapa</v>
      </c>
      <c r="E12722" s="149">
        <f>+VLOOKUP($A12722,mUNICIPIOS!$B$4:$F$343,3,0)</f>
        <v>2212</v>
      </c>
      <c r="F12722" s="149" t="str">
        <f>+VLOOKUP($A12722,mUNICIPIOS!$B$4:$F$343,4,0)</f>
        <v>Jalpatagua</v>
      </c>
      <c r="G12722" s="139" t="str">
        <f t="shared" ref="G12722:K12722" si="13076">+G12684</f>
        <v>05</v>
      </c>
      <c r="H12722" t="str">
        <f t="shared" si="13076"/>
        <v>IGF</v>
      </c>
      <c r="I12722" t="str">
        <f t="shared" si="13076"/>
        <v>Índice de Gestión Financiera</v>
      </c>
      <c r="J12722" t="str">
        <f t="shared" si="13076"/>
        <v>05-03</v>
      </c>
      <c r="K12722" t="str">
        <f t="shared" si="13076"/>
        <v>Ingresos del IUSI en relación a los ingresos propios -sin regalías-</v>
      </c>
      <c r="L12722" s="150">
        <f>+VLOOKUP($E12722,IGF_2018!$B$8:$Z$347,9,0)</f>
        <v>4.8803955064767507E-2</v>
      </c>
      <c r="M12722" s="142" t="str">
        <f>+VLOOKUP($E12722,IGF_2018!$B$8:$Z$347,10,0)</f>
        <v>Bajo</v>
      </c>
    </row>
    <row r="12723" spans="1:13" x14ac:dyDescent="0.3">
      <c r="A12723" s="139">
        <f t="shared" si="13069"/>
        <v>335</v>
      </c>
      <c r="B12723" s="148">
        <f t="shared" si="13071"/>
        <v>25</v>
      </c>
      <c r="D12723" s="149" t="str">
        <f>+VLOOKUP($A12723,mUNICIPIOS!$B$4:$F$343,2,0)</f>
        <v>Jutiapa</v>
      </c>
      <c r="E12723" s="149">
        <f>+VLOOKUP($A12723,mUNICIPIOS!$B$4:$F$343,3,0)</f>
        <v>2212</v>
      </c>
      <c r="F12723" s="149" t="str">
        <f>+VLOOKUP($A12723,mUNICIPIOS!$B$4:$F$343,4,0)</f>
        <v>Jalpatagua</v>
      </c>
      <c r="G12723" s="139" t="str">
        <f t="shared" ref="G12723:K12723" si="13077">+G12685</f>
        <v>05</v>
      </c>
      <c r="H12723" t="str">
        <f t="shared" si="13077"/>
        <v>IGF</v>
      </c>
      <c r="I12723" t="str">
        <f t="shared" si="13077"/>
        <v>Índice de Gestión Financiera</v>
      </c>
      <c r="J12723" t="str">
        <f t="shared" si="13077"/>
        <v>05-04</v>
      </c>
      <c r="K12723" t="str">
        <f t="shared" si="13077"/>
        <v>Inversión anual en capital fijo por habitante</v>
      </c>
      <c r="L12723" s="150">
        <f>+VLOOKUP($E12723,IGF_2018!$B$8:$Z$347,12,0)</f>
        <v>3.0059254426082063E-2</v>
      </c>
      <c r="M12723" s="142" t="str">
        <f>+VLOOKUP($E12723,IGF_2018!$B$8:$Z$347,13,0)</f>
        <v>Bajo</v>
      </c>
    </row>
    <row r="12724" spans="1:13" x14ac:dyDescent="0.3">
      <c r="A12724" s="139">
        <f t="shared" si="13069"/>
        <v>335</v>
      </c>
      <c r="B12724" s="148">
        <f t="shared" si="13071"/>
        <v>26</v>
      </c>
      <c r="D12724" s="149" t="str">
        <f>+VLOOKUP($A12724,mUNICIPIOS!$B$4:$F$343,2,0)</f>
        <v>Jutiapa</v>
      </c>
      <c r="E12724" s="149">
        <f>+VLOOKUP($A12724,mUNICIPIOS!$B$4:$F$343,3,0)</f>
        <v>2212</v>
      </c>
      <c r="F12724" s="149" t="str">
        <f>+VLOOKUP($A12724,mUNICIPIOS!$B$4:$F$343,4,0)</f>
        <v>Jalpatagua</v>
      </c>
      <c r="G12724" s="139" t="str">
        <f t="shared" ref="G12724:K12724" si="13078">+G12686</f>
        <v>05</v>
      </c>
      <c r="H12724" t="str">
        <f t="shared" si="13078"/>
        <v>IGF</v>
      </c>
      <c r="I12724" t="str">
        <f t="shared" si="13078"/>
        <v>Índice de Gestión Financiera</v>
      </c>
      <c r="J12724" t="str">
        <f t="shared" si="13078"/>
        <v>05-05</v>
      </c>
      <c r="K12724" t="str">
        <f t="shared" si="13078"/>
        <v>Inversión anual en capital fijo con recursos percibidos por ingresos propios</v>
      </c>
      <c r="L12724" s="150">
        <f>+VLOOKUP($E12724,IGF_2018!$B$8:$Z$347,15,0)</f>
        <v>2.0341938020017842E-2</v>
      </c>
      <c r="M12724" s="142" t="str">
        <f>+VLOOKUP($E12724,IGF_2018!$B$8:$Z$347,16,0)</f>
        <v>Bajo</v>
      </c>
    </row>
    <row r="12725" spans="1:13" x14ac:dyDescent="0.3">
      <c r="A12725" s="139">
        <f t="shared" si="13069"/>
        <v>335</v>
      </c>
      <c r="B12725" s="148">
        <f t="shared" si="13071"/>
        <v>27</v>
      </c>
      <c r="D12725" s="149" t="str">
        <f>+VLOOKUP($A12725,mUNICIPIOS!$B$4:$F$343,2,0)</f>
        <v>Jutiapa</v>
      </c>
      <c r="E12725" s="149">
        <f>+VLOOKUP($A12725,mUNICIPIOS!$B$4:$F$343,3,0)</f>
        <v>2212</v>
      </c>
      <c r="F12725" s="149" t="str">
        <f>+VLOOKUP($A12725,mUNICIPIOS!$B$4:$F$343,4,0)</f>
        <v>Jalpatagua</v>
      </c>
      <c r="G12725" s="139" t="str">
        <f t="shared" ref="G12725:K12725" si="13079">+G12687</f>
        <v>05</v>
      </c>
      <c r="H12725" t="str">
        <f t="shared" si="13079"/>
        <v>IGF</v>
      </c>
      <c r="I12725" t="str">
        <f t="shared" si="13079"/>
        <v>Índice de Gestión Financiera</v>
      </c>
      <c r="J12725" t="str">
        <f t="shared" si="13079"/>
        <v>05-06</v>
      </c>
      <c r="K12725" t="str">
        <f t="shared" si="13079"/>
        <v xml:space="preserve">Inversión anual en capital fijo con recursos percibidos por transferencias del Gobierno Central </v>
      </c>
      <c r="L12725" s="150">
        <f>+VLOOKUP($E12725,IGF_2018!$B$8:$Z$347,18,0)</f>
        <v>6.693821595242902E-2</v>
      </c>
      <c r="M12725" s="142" t="str">
        <f>+VLOOKUP($E12725,IGF_2018!$B$8:$Z$347,19,0)</f>
        <v>Bajo</v>
      </c>
    </row>
    <row r="12726" spans="1:13" x14ac:dyDescent="0.3">
      <c r="A12726" s="139">
        <f t="shared" si="13069"/>
        <v>335</v>
      </c>
      <c r="B12726" s="148">
        <f t="shared" si="13071"/>
        <v>28</v>
      </c>
      <c r="D12726" s="149" t="str">
        <f>+VLOOKUP($A12726,mUNICIPIOS!$B$4:$F$343,2,0)</f>
        <v>Jutiapa</v>
      </c>
      <c r="E12726" s="149">
        <f>+VLOOKUP($A12726,mUNICIPIOS!$B$4:$F$343,3,0)</f>
        <v>2212</v>
      </c>
      <c r="F12726" s="149" t="str">
        <f>+VLOOKUP($A12726,mUNICIPIOS!$B$4:$F$343,4,0)</f>
        <v>Jalpatagua</v>
      </c>
      <c r="G12726" s="139" t="str">
        <f t="shared" ref="G12726:K12726" si="13080">+G12688</f>
        <v>05</v>
      </c>
      <c r="H12726" t="str">
        <f t="shared" si="13080"/>
        <v>IGF</v>
      </c>
      <c r="I12726" t="str">
        <f t="shared" si="13080"/>
        <v>Índice de Gestión Financiera</v>
      </c>
      <c r="J12726" t="str">
        <f t="shared" si="13080"/>
        <v>05-07</v>
      </c>
      <c r="K12726" t="str">
        <f t="shared" si="13080"/>
        <v>Financiamiento por endeudamiento municipal</v>
      </c>
      <c r="L12726" s="150">
        <f>+VLOOKUP($E12726,IGF_2018!$B$8:$Z$347,21,0)</f>
        <v>1</v>
      </c>
      <c r="M12726" s="142" t="str">
        <f>+VLOOKUP($E12726,IGF_2018!$B$8:$Z$347,22,0)</f>
        <v>Alto</v>
      </c>
    </row>
    <row r="12727" spans="1:13" x14ac:dyDescent="0.3">
      <c r="A12727" s="139">
        <f t="shared" si="13069"/>
        <v>335</v>
      </c>
      <c r="B12727" s="148">
        <f t="shared" si="13071"/>
        <v>29</v>
      </c>
      <c r="D12727" s="149" t="str">
        <f>+VLOOKUP($A12727,mUNICIPIOS!$B$4:$F$343,2,0)</f>
        <v>Jutiapa</v>
      </c>
      <c r="E12727" s="149">
        <f>+VLOOKUP($A12727,mUNICIPIOS!$B$4:$F$343,3,0)</f>
        <v>2212</v>
      </c>
      <c r="F12727" s="149" t="str">
        <f>+VLOOKUP($A12727,mUNICIPIOS!$B$4:$F$343,4,0)</f>
        <v>Jalpatagua</v>
      </c>
      <c r="G12727" s="139" t="str">
        <f t="shared" ref="G12727:K12727" si="13081">+G12689</f>
        <v>05</v>
      </c>
      <c r="H12727" t="str">
        <f t="shared" si="13081"/>
        <v>IGF</v>
      </c>
      <c r="I12727" t="str">
        <f t="shared" si="13081"/>
        <v>Índice de Gestión Financiera</v>
      </c>
      <c r="J12727" t="str">
        <f t="shared" si="13081"/>
        <v>INDICE</v>
      </c>
      <c r="K12727">
        <f t="shared" si="13081"/>
        <v>0</v>
      </c>
      <c r="L12727" s="150">
        <f>+VLOOKUP($E12727,IGF_2018!$B$8:$Z$347,24,0)</f>
        <v>0.28481554364714062</v>
      </c>
      <c r="M12727" s="142" t="str">
        <f>+VLOOKUP($E12727,IGF_2018!$B$8:$Z$347,25,0)</f>
        <v>Medio bajo</v>
      </c>
    </row>
    <row r="12728" spans="1:13" x14ac:dyDescent="0.3">
      <c r="A12728" s="139">
        <f t="shared" si="13069"/>
        <v>335</v>
      </c>
      <c r="B12728" s="148">
        <f t="shared" si="13071"/>
        <v>30</v>
      </c>
      <c r="D12728" s="149" t="str">
        <f>+VLOOKUP($A12728,mUNICIPIOS!$B$4:$F$343,2,0)</f>
        <v>Jutiapa</v>
      </c>
      <c r="E12728" s="149">
        <f>+VLOOKUP($A12728,mUNICIPIOS!$B$4:$F$343,3,0)</f>
        <v>2212</v>
      </c>
      <c r="F12728" s="149" t="str">
        <f>+VLOOKUP($A12728,mUNICIPIOS!$B$4:$F$343,4,0)</f>
        <v>Jalpatagua</v>
      </c>
      <c r="G12728" s="139" t="str">
        <f t="shared" ref="G12728:K12728" si="13082">+G12690</f>
        <v>06</v>
      </c>
      <c r="H12728" t="str">
        <f t="shared" si="13082"/>
        <v>IGE</v>
      </c>
      <c r="I12728" t="str">
        <f t="shared" si="13082"/>
        <v>Índice de Gestión Estratégica</v>
      </c>
      <c r="J12728" t="str">
        <f t="shared" si="13082"/>
        <v>06-01</v>
      </c>
      <c r="K12728" t="str">
        <f t="shared" si="13082"/>
        <v>Ejecución del Plan Operativo Anual  (POA)</v>
      </c>
      <c r="L12728" s="150">
        <f>+VLOOKUP($E12728,IGE_2018!$B$8:$Z$347,3,0)</f>
        <v>0</v>
      </c>
      <c r="M12728" s="142" t="str">
        <f>+VLOOKUP($E12728,IGE_2018!$B$8:$Z$347,4,0)</f>
        <v>Bajo</v>
      </c>
    </row>
    <row r="12729" spans="1:13" x14ac:dyDescent="0.3">
      <c r="A12729" s="139">
        <f t="shared" si="13069"/>
        <v>335</v>
      </c>
      <c r="B12729" s="148">
        <f t="shared" si="13071"/>
        <v>31</v>
      </c>
      <c r="D12729" s="149" t="str">
        <f>+VLOOKUP($A12729,mUNICIPIOS!$B$4:$F$343,2,0)</f>
        <v>Jutiapa</v>
      </c>
      <c r="E12729" s="149">
        <f>+VLOOKUP($A12729,mUNICIPIOS!$B$4:$F$343,3,0)</f>
        <v>2212</v>
      </c>
      <c r="F12729" s="149" t="str">
        <f>+VLOOKUP($A12729,mUNICIPIOS!$B$4:$F$343,4,0)</f>
        <v>Jalpatagua</v>
      </c>
      <c r="G12729" s="139" t="str">
        <f t="shared" ref="G12729:K12729" si="13083">+G12691</f>
        <v>06</v>
      </c>
      <c r="H12729" t="str">
        <f t="shared" si="13083"/>
        <v>IGE</v>
      </c>
      <c r="I12729" t="str">
        <f t="shared" si="13083"/>
        <v>Índice de Gestión Estratégica</v>
      </c>
      <c r="J12729" t="str">
        <f t="shared" si="13083"/>
        <v>06-02</v>
      </c>
      <c r="K12729" t="str">
        <f t="shared" si="13083"/>
        <v>Relación Plan de Desarrollo Municipal y Ordenamiento Territorial (PDM-OT) - Plan Estratégico Institucional (PEI) - Plan Operativo Multianual (POM) - Plan Operativo Anual (POA)</v>
      </c>
      <c r="L12729" s="150">
        <f>+VLOOKUP($E12729,IGE_2018!$B$8:$Z$347,6,0)</f>
        <v>0</v>
      </c>
      <c r="M12729" s="142" t="str">
        <f>+VLOOKUP($E12729,IGE_2018!$B$8:$Z$347,7,0)</f>
        <v>Bajo</v>
      </c>
    </row>
    <row r="12730" spans="1:13" x14ac:dyDescent="0.3">
      <c r="A12730" s="139">
        <f t="shared" si="13069"/>
        <v>335</v>
      </c>
      <c r="B12730" s="148">
        <f t="shared" si="13071"/>
        <v>32</v>
      </c>
      <c r="D12730" s="149" t="str">
        <f>+VLOOKUP($A12730,mUNICIPIOS!$B$4:$F$343,2,0)</f>
        <v>Jutiapa</v>
      </c>
      <c r="E12730" s="149">
        <f>+VLOOKUP($A12730,mUNICIPIOS!$B$4:$F$343,3,0)</f>
        <v>2212</v>
      </c>
      <c r="F12730" s="149" t="str">
        <f>+VLOOKUP($A12730,mUNICIPIOS!$B$4:$F$343,4,0)</f>
        <v>Jalpatagua</v>
      </c>
      <c r="G12730" s="139" t="str">
        <f t="shared" ref="G12730:K12730" si="13084">+G12692</f>
        <v>06</v>
      </c>
      <c r="H12730" t="str">
        <f t="shared" si="13084"/>
        <v>IGE</v>
      </c>
      <c r="I12730" t="str">
        <f t="shared" si="13084"/>
        <v>Índice de Gestión Estratégica</v>
      </c>
      <c r="J12730" t="str">
        <f t="shared" si="13084"/>
        <v>06-03</v>
      </c>
      <c r="K12730" t="str">
        <f t="shared" si="13084"/>
        <v>Presupuesto de egresos relacionado a competencias municipales que responden a prioridades nacionales de desarrollo.</v>
      </c>
      <c r="L12730" s="150">
        <f>+VLOOKUP($E12730,IGE_2018!$B$8:$Z$347,9,0)</f>
        <v>0.36228976594045642</v>
      </c>
      <c r="M12730" s="142" t="str">
        <f>+VLOOKUP($E12730,IGE_2018!$B$8:$Z$347,10,0)</f>
        <v>Medio bajo</v>
      </c>
    </row>
    <row r="12731" spans="1:13" x14ac:dyDescent="0.3">
      <c r="A12731" s="139">
        <f t="shared" si="13069"/>
        <v>335</v>
      </c>
      <c r="B12731" s="148">
        <f t="shared" si="13071"/>
        <v>33</v>
      </c>
      <c r="D12731" s="149" t="str">
        <f>+VLOOKUP($A12731,mUNICIPIOS!$B$4:$F$343,2,0)</f>
        <v>Jutiapa</v>
      </c>
      <c r="E12731" s="149">
        <f>+VLOOKUP($A12731,mUNICIPIOS!$B$4:$F$343,3,0)</f>
        <v>2212</v>
      </c>
      <c r="F12731" s="149" t="str">
        <f>+VLOOKUP($A12731,mUNICIPIOS!$B$4:$F$343,4,0)</f>
        <v>Jalpatagua</v>
      </c>
      <c r="G12731" s="139" t="str">
        <f t="shared" ref="G12731:K12731" si="13085">+G12693</f>
        <v>06</v>
      </c>
      <c r="H12731" t="str">
        <f t="shared" si="13085"/>
        <v>IGE</v>
      </c>
      <c r="I12731" t="str">
        <f t="shared" si="13085"/>
        <v>Índice de Gestión Estratégica</v>
      </c>
      <c r="J12731" t="str">
        <f t="shared" si="13085"/>
        <v>06-04</v>
      </c>
      <c r="K12731" t="str">
        <f t="shared" si="13085"/>
        <v>Institucionalización de la gestión ordenada del territorio</v>
      </c>
      <c r="L12731" s="150">
        <f>+VLOOKUP($E12731,IGE_2018!$B$8:$Z$347,12,0)</f>
        <v>0</v>
      </c>
      <c r="M12731" s="142" t="str">
        <f>+VLOOKUP($E12731,IGE_2018!$B$8:$Z$347,13,0)</f>
        <v>Bajo</v>
      </c>
    </row>
    <row r="12732" spans="1:13" x14ac:dyDescent="0.3">
      <c r="A12732" s="139">
        <f t="shared" si="13069"/>
        <v>335</v>
      </c>
      <c r="B12732" s="148">
        <f t="shared" si="13071"/>
        <v>34</v>
      </c>
      <c r="D12732" s="149" t="str">
        <f>+VLOOKUP($A12732,mUNICIPIOS!$B$4:$F$343,2,0)</f>
        <v>Jutiapa</v>
      </c>
      <c r="E12732" s="149">
        <f>+VLOOKUP($A12732,mUNICIPIOS!$B$4:$F$343,3,0)</f>
        <v>2212</v>
      </c>
      <c r="F12732" s="149" t="str">
        <f>+VLOOKUP($A12732,mUNICIPIOS!$B$4:$F$343,4,0)</f>
        <v>Jalpatagua</v>
      </c>
      <c r="G12732" s="139" t="str">
        <f t="shared" ref="G12732:K12732" si="13086">+G12694</f>
        <v>06</v>
      </c>
      <c r="H12732" t="str">
        <f t="shared" si="13086"/>
        <v>IGE</v>
      </c>
      <c r="I12732" t="str">
        <f t="shared" si="13086"/>
        <v>Índice de Gestión Estratégica</v>
      </c>
      <c r="J12732" t="str">
        <f t="shared" si="13086"/>
        <v>06-05</v>
      </c>
      <c r="K12732" t="str">
        <f t="shared" si="13086"/>
        <v>Acciones para la gestión ordenada del territorio</v>
      </c>
      <c r="L12732" s="150">
        <f>+VLOOKUP($E12732,IGE_2018!$B$8:$Z$347,15,0)</f>
        <v>0</v>
      </c>
      <c r="M12732" s="142" t="str">
        <f>+VLOOKUP($E12732,IGE_2018!$B$8:$Z$347,16,0)</f>
        <v>Bajo</v>
      </c>
    </row>
    <row r="12733" spans="1:13" x14ac:dyDescent="0.3">
      <c r="A12733" s="139">
        <f t="shared" si="13069"/>
        <v>335</v>
      </c>
      <c r="B12733" s="148">
        <f t="shared" si="13071"/>
        <v>35</v>
      </c>
      <c r="D12733" s="149" t="str">
        <f>+VLOOKUP($A12733,mUNICIPIOS!$B$4:$F$343,2,0)</f>
        <v>Jutiapa</v>
      </c>
      <c r="E12733" s="149">
        <f>+VLOOKUP($A12733,mUNICIPIOS!$B$4:$F$343,3,0)</f>
        <v>2212</v>
      </c>
      <c r="F12733" s="149" t="str">
        <f>+VLOOKUP($A12733,mUNICIPIOS!$B$4:$F$343,4,0)</f>
        <v>Jalpatagua</v>
      </c>
      <c r="G12733" s="139" t="str">
        <f t="shared" ref="G12733:K12733" si="13087">+G12695</f>
        <v>06</v>
      </c>
      <c r="H12733" t="str">
        <f t="shared" si="13087"/>
        <v>IGE</v>
      </c>
      <c r="I12733" t="str">
        <f t="shared" si="13087"/>
        <v>Índice de Gestión Estratégica</v>
      </c>
      <c r="J12733" t="str">
        <f t="shared" si="13087"/>
        <v>06-06</v>
      </c>
      <c r="K12733" t="str">
        <f t="shared" si="13087"/>
        <v>Gestión de riesgo en la formulación de proyectos derivados de la planificación operativa anual</v>
      </c>
      <c r="L12733" s="150">
        <f>+VLOOKUP($E12733,IGE_2018!$B$8:$Z$347,18,0)</f>
        <v>0</v>
      </c>
      <c r="M12733" s="142" t="str">
        <f>+VLOOKUP($E12733,IGE_2018!$B$8:$Z$347,19,0)</f>
        <v>Bajo</v>
      </c>
    </row>
    <row r="12734" spans="1:13" x14ac:dyDescent="0.3">
      <c r="A12734" s="139">
        <f t="shared" si="13069"/>
        <v>335</v>
      </c>
      <c r="B12734" s="148">
        <f t="shared" si="13071"/>
        <v>36</v>
      </c>
      <c r="D12734" s="149" t="str">
        <f>+VLOOKUP($A12734,mUNICIPIOS!$B$4:$F$343,2,0)</f>
        <v>Jutiapa</v>
      </c>
      <c r="E12734" s="149">
        <f>+VLOOKUP($A12734,mUNICIPIOS!$B$4:$F$343,3,0)</f>
        <v>2212</v>
      </c>
      <c r="F12734" s="149" t="str">
        <f>+VLOOKUP($A12734,mUNICIPIOS!$B$4:$F$343,4,0)</f>
        <v>Jalpatagua</v>
      </c>
      <c r="G12734" s="139" t="str">
        <f t="shared" ref="G12734:K12734" si="13088">+G12696</f>
        <v>06</v>
      </c>
      <c r="H12734" t="str">
        <f t="shared" si="13088"/>
        <v>IGE</v>
      </c>
      <c r="I12734" t="str">
        <f t="shared" si="13088"/>
        <v>Índice de Gestión Estratégica</v>
      </c>
      <c r="J12734" t="str">
        <f t="shared" si="13088"/>
        <v>06-07</v>
      </c>
      <c r="K12734" t="str">
        <f t="shared" si="13088"/>
        <v>Ingresos por servicios ambientales en relación a los ingresos propios sin regalías</v>
      </c>
      <c r="L12734" s="150">
        <f>+VLOOKUP($E12734,IGE_2018!$B$8:$Z$347,21,0)</f>
        <v>1</v>
      </c>
      <c r="M12734" s="142" t="str">
        <f>+VLOOKUP($E12734,IGE_2018!$B$8:$Z$347,22,0)</f>
        <v>Alto</v>
      </c>
    </row>
    <row r="12735" spans="1:13" x14ac:dyDescent="0.3">
      <c r="A12735" s="139">
        <f t="shared" si="13069"/>
        <v>335</v>
      </c>
      <c r="B12735" s="148">
        <f t="shared" si="13071"/>
        <v>37</v>
      </c>
      <c r="D12735" s="149" t="str">
        <f>+VLOOKUP($A12735,mUNICIPIOS!$B$4:$F$343,2,0)</f>
        <v>Jutiapa</v>
      </c>
      <c r="E12735" s="149">
        <f>+VLOOKUP($A12735,mUNICIPIOS!$B$4:$F$343,3,0)</f>
        <v>2212</v>
      </c>
      <c r="F12735" s="149" t="str">
        <f>+VLOOKUP($A12735,mUNICIPIOS!$B$4:$F$343,4,0)</f>
        <v>Jalpatagua</v>
      </c>
      <c r="G12735" s="139" t="str">
        <f t="shared" ref="G12735:K12735" si="13089">+G12697</f>
        <v>06</v>
      </c>
      <c r="H12735" t="str">
        <f t="shared" si="13089"/>
        <v>IGE</v>
      </c>
      <c r="I12735" t="str">
        <f t="shared" si="13089"/>
        <v>Índice de Gestión Estratégica</v>
      </c>
      <c r="J12735" t="str">
        <f t="shared" si="13089"/>
        <v>INDICE</v>
      </c>
      <c r="K12735">
        <f t="shared" si="13089"/>
        <v>0</v>
      </c>
      <c r="L12735" s="150">
        <f>+VLOOKUP($E12735,IGE_2018!$B$8:$Z$347,24,0)</f>
        <v>0.1905724414851141</v>
      </c>
      <c r="M12735" s="142" t="str">
        <f>+VLOOKUP($E12735,IGE_2018!$B$8:$Z$347,25,0)</f>
        <v>Bajo</v>
      </c>
    </row>
    <row r="12736" spans="1:13" x14ac:dyDescent="0.3">
      <c r="A12736" s="139">
        <f t="shared" si="13069"/>
        <v>335</v>
      </c>
      <c r="B12736" s="148">
        <f t="shared" si="13071"/>
        <v>38</v>
      </c>
      <c r="D12736" s="149" t="str">
        <f>+VLOOKUP($A12736,mUNICIPIOS!$B$4:$F$343,2,0)</f>
        <v>Jutiapa</v>
      </c>
      <c r="E12736" s="149">
        <f>+VLOOKUP($A12736,mUNICIPIOS!$B$4:$F$343,3,0)</f>
        <v>2212</v>
      </c>
      <c r="F12736" s="149" t="str">
        <f>+VLOOKUP($A12736,mUNICIPIOS!$B$4:$F$343,4,0)</f>
        <v>Jalpatagua</v>
      </c>
      <c r="G12736" s="139" t="str">
        <f t="shared" ref="G12736:K12736" si="13090">+G12698</f>
        <v>RANKING</v>
      </c>
      <c r="H12736" t="str">
        <f t="shared" si="13090"/>
        <v>RGM</v>
      </c>
      <c r="I12736" t="str">
        <f t="shared" si="13090"/>
        <v>Ranking de la Gestión Municipal 2018</v>
      </c>
      <c r="J12736" t="str">
        <f t="shared" si="13090"/>
        <v>RANKING</v>
      </c>
      <c r="K12736">
        <f t="shared" si="13090"/>
        <v>0</v>
      </c>
      <c r="L12736" s="151">
        <f>+VLOOKUP($E12736,Resultados_generales!$C$8:$AE$347,27,0)</f>
        <v>0.35793954807795969</v>
      </c>
      <c r="M12736" t="str">
        <f>+VLOOKUP($E12736,Resultados_generales!$C$8:$AE$347,28,0)</f>
        <v>Medio bajo</v>
      </c>
    </row>
    <row r="12737" spans="1:13" x14ac:dyDescent="0.3">
      <c r="A12737" s="139">
        <f t="shared" si="13069"/>
        <v>336</v>
      </c>
      <c r="B12737" s="148">
        <f t="shared" si="13071"/>
        <v>1</v>
      </c>
      <c r="D12737" s="149" t="str">
        <f>+VLOOKUP($A12737,mUNICIPIOS!$B$4:$F$343,2,0)</f>
        <v>Jutiapa</v>
      </c>
      <c r="E12737" s="149">
        <f>+VLOOKUP($A12737,mUNICIPIOS!$B$4:$F$343,3,0)</f>
        <v>2213</v>
      </c>
      <c r="F12737" s="149" t="str">
        <f>+VLOOKUP($A12737,mUNICIPIOS!$B$4:$F$343,4,0)</f>
        <v>Conguaco</v>
      </c>
      <c r="G12737" s="139" t="str">
        <f t="shared" ref="G12737:K12737" si="13091">+G12699</f>
        <v>01</v>
      </c>
      <c r="H12737" t="str">
        <f t="shared" si="13091"/>
        <v>IPC</v>
      </c>
      <c r="I12737" t="str">
        <f t="shared" si="13091"/>
        <v>Índice de Participación Ciudadana</v>
      </c>
      <c r="J12737" t="str">
        <f t="shared" si="13091"/>
        <v>01-01</v>
      </c>
      <c r="K12737" t="str">
        <f t="shared" si="13091"/>
        <v>Número de reuniones del COMUDE en el año de la medición.</v>
      </c>
      <c r="L12737" s="150">
        <f>+VLOOKUP($E12737,IPC_2018!$B$8:$T$347,3,0)</f>
        <v>0.91666666666666663</v>
      </c>
      <c r="M12737" s="142" t="str">
        <f>+VLOOKUP($E12737,IPC_2018!$B$8:$T$347,4,0)</f>
        <v>Alto</v>
      </c>
    </row>
    <row r="12738" spans="1:13" x14ac:dyDescent="0.3">
      <c r="A12738" s="139">
        <f t="shared" si="13069"/>
        <v>336</v>
      </c>
      <c r="B12738" s="148">
        <f t="shared" si="13071"/>
        <v>2</v>
      </c>
      <c r="D12738" s="149" t="str">
        <f>+VLOOKUP($A12738,mUNICIPIOS!$B$4:$F$343,2,0)</f>
        <v>Jutiapa</v>
      </c>
      <c r="E12738" s="149">
        <f>+VLOOKUP($A12738,mUNICIPIOS!$B$4:$F$343,3,0)</f>
        <v>2213</v>
      </c>
      <c r="F12738" s="149" t="str">
        <f>+VLOOKUP($A12738,mUNICIPIOS!$B$4:$F$343,4,0)</f>
        <v>Conguaco</v>
      </c>
      <c r="G12738" s="139" t="str">
        <f t="shared" ref="G12738:K12738" si="13092">+G12700</f>
        <v>01</v>
      </c>
      <c r="H12738" t="str">
        <f t="shared" si="13092"/>
        <v>IPC</v>
      </c>
      <c r="I12738" t="str">
        <f t="shared" si="13092"/>
        <v>Índice de Participación Ciudadana</v>
      </c>
      <c r="J12738" t="str">
        <f t="shared" si="13092"/>
        <v>01-02</v>
      </c>
      <c r="K12738" t="str">
        <f t="shared" si="13092"/>
        <v>Participación de Alcaldes, Concejales y Síndicos determinados o designados en el COMUDE</v>
      </c>
      <c r="L12738" s="150">
        <f>+VLOOKUP($E12738,IPC_2018!$B$8:$T$347,6,0)</f>
        <v>0.97727272727272729</v>
      </c>
      <c r="M12738" s="142" t="str">
        <f>+VLOOKUP($E12738,IPC_2018!$B$8:$T$347,7,0)</f>
        <v>Alto</v>
      </c>
    </row>
    <row r="12739" spans="1:13" x14ac:dyDescent="0.3">
      <c r="A12739" s="139">
        <f t="shared" si="13069"/>
        <v>336</v>
      </c>
      <c r="B12739" s="148">
        <f t="shared" si="13071"/>
        <v>3</v>
      </c>
      <c r="D12739" s="149" t="str">
        <f>+VLOOKUP($A12739,mUNICIPIOS!$B$4:$F$343,2,0)</f>
        <v>Jutiapa</v>
      </c>
      <c r="E12739" s="149">
        <f>+VLOOKUP($A12739,mUNICIPIOS!$B$4:$F$343,3,0)</f>
        <v>2213</v>
      </c>
      <c r="F12739" s="149" t="str">
        <f>+VLOOKUP($A12739,mUNICIPIOS!$B$4:$F$343,4,0)</f>
        <v>Conguaco</v>
      </c>
      <c r="G12739" s="139" t="str">
        <f t="shared" ref="G12739:K12739" si="13093">+G12701</f>
        <v>01</v>
      </c>
      <c r="H12739" t="str">
        <f t="shared" si="13093"/>
        <v>IPC</v>
      </c>
      <c r="I12739" t="str">
        <f t="shared" si="13093"/>
        <v>Índice de Participación Ciudadana</v>
      </c>
      <c r="J12739" t="str">
        <f t="shared" si="13093"/>
        <v>01-03</v>
      </c>
      <c r="K12739" t="str">
        <f t="shared" si="13093"/>
        <v>Participación  de organizaciones de jóvenes, mujeres, pueblos mayas, xincas, garífunas, y otras organizaciones en el Comude</v>
      </c>
      <c r="L12739" s="150">
        <f>+VLOOKUP($E12739,IPC_2018!$B$8:$T$347,9,0)</f>
        <v>0</v>
      </c>
      <c r="M12739" s="142" t="str">
        <f>+VLOOKUP($E12739,IPC_2018!$B$8:$T$347,10,0)</f>
        <v>Bajo</v>
      </c>
    </row>
    <row r="12740" spans="1:13" x14ac:dyDescent="0.3">
      <c r="A12740" s="139">
        <f t="shared" si="13069"/>
        <v>336</v>
      </c>
      <c r="B12740" s="148">
        <f t="shared" si="13071"/>
        <v>4</v>
      </c>
      <c r="D12740" s="149" t="str">
        <f>+VLOOKUP($A12740,mUNICIPIOS!$B$4:$F$343,2,0)</f>
        <v>Jutiapa</v>
      </c>
      <c r="E12740" s="149">
        <f>+VLOOKUP($A12740,mUNICIPIOS!$B$4:$F$343,3,0)</f>
        <v>2213</v>
      </c>
      <c r="F12740" s="149" t="str">
        <f>+VLOOKUP($A12740,mUNICIPIOS!$B$4:$F$343,4,0)</f>
        <v>Conguaco</v>
      </c>
      <c r="G12740" s="139" t="str">
        <f t="shared" ref="G12740:K12740" si="13094">+G12702</f>
        <v>01</v>
      </c>
      <c r="H12740" t="str">
        <f t="shared" si="13094"/>
        <v>IPC</v>
      </c>
      <c r="I12740" t="str">
        <f t="shared" si="13094"/>
        <v>Índice de Participación Ciudadana</v>
      </c>
      <c r="J12740" t="str">
        <f t="shared" si="13094"/>
        <v>01-04</v>
      </c>
      <c r="K12740" t="str">
        <f t="shared" si="13094"/>
        <v>Representatividad territorial del Comude.</v>
      </c>
      <c r="L12740" s="150">
        <f>+VLOOKUP($E12740,IPC_2018!$B$8:$T$347,12,0)</f>
        <v>0.5209486166007905</v>
      </c>
      <c r="M12740" s="142" t="str">
        <f>+VLOOKUP($E12740,IPC_2018!$B$8:$T$347,13,0)</f>
        <v>Medio</v>
      </c>
    </row>
    <row r="12741" spans="1:13" x14ac:dyDescent="0.3">
      <c r="A12741" s="139">
        <f t="shared" si="13069"/>
        <v>336</v>
      </c>
      <c r="B12741" s="148">
        <f t="shared" si="13071"/>
        <v>5</v>
      </c>
      <c r="D12741" s="149" t="str">
        <f>+VLOOKUP($A12741,mUNICIPIOS!$B$4:$F$343,2,0)</f>
        <v>Jutiapa</v>
      </c>
      <c r="E12741" s="149">
        <f>+VLOOKUP($A12741,mUNICIPIOS!$B$4:$F$343,3,0)</f>
        <v>2213</v>
      </c>
      <c r="F12741" s="149" t="str">
        <f>+VLOOKUP($A12741,mUNICIPIOS!$B$4:$F$343,4,0)</f>
        <v>Conguaco</v>
      </c>
      <c r="G12741" s="139" t="str">
        <f t="shared" ref="G12741:K12741" si="13095">+G12703</f>
        <v>01</v>
      </c>
      <c r="H12741" t="str">
        <f t="shared" si="13095"/>
        <v>IPC</v>
      </c>
      <c r="I12741" t="str">
        <f t="shared" si="13095"/>
        <v>Índice de Participación Ciudadana</v>
      </c>
      <c r="J12741" t="str">
        <f t="shared" si="13095"/>
        <v>01-05</v>
      </c>
      <c r="K12741" t="str">
        <f t="shared" si="13095"/>
        <v>Funcionamiento del Comude</v>
      </c>
      <c r="L12741" s="150">
        <f>+VLOOKUP($E12741,IPC_2018!$B$8:$T$347,15,0)</f>
        <v>0.38427561851034475</v>
      </c>
      <c r="M12741" s="142" t="str">
        <f>+VLOOKUP($E12741,IPC_2018!$B$8:$T$347,16,0)</f>
        <v>Medio bajo</v>
      </c>
    </row>
    <row r="12742" spans="1:13" x14ac:dyDescent="0.3">
      <c r="A12742" s="139">
        <f t="shared" si="13069"/>
        <v>336</v>
      </c>
      <c r="B12742" s="148">
        <f t="shared" si="13071"/>
        <v>6</v>
      </c>
      <c r="D12742" s="149" t="str">
        <f>+VLOOKUP($A12742,mUNICIPIOS!$B$4:$F$343,2,0)</f>
        <v>Jutiapa</v>
      </c>
      <c r="E12742" s="149">
        <f>+VLOOKUP($A12742,mUNICIPIOS!$B$4:$F$343,3,0)</f>
        <v>2213</v>
      </c>
      <c r="F12742" s="149" t="str">
        <f>+VLOOKUP($A12742,mUNICIPIOS!$B$4:$F$343,4,0)</f>
        <v>Conguaco</v>
      </c>
      <c r="G12742" s="139" t="str">
        <f t="shared" ref="G12742:K12742" si="13096">+G12704</f>
        <v>01</v>
      </c>
      <c r="H12742" t="str">
        <f t="shared" si="13096"/>
        <v>IPC</v>
      </c>
      <c r="I12742" t="str">
        <f t="shared" si="13096"/>
        <v>Índice de Participación Ciudadana</v>
      </c>
      <c r="J12742" t="str">
        <f t="shared" si="13096"/>
        <v>INDICE</v>
      </c>
      <c r="K12742">
        <f t="shared" si="13096"/>
        <v>0</v>
      </c>
      <c r="L12742" s="150">
        <f>+VLOOKUP($E12742,IPC_2018!$B$8:$T$347,18,0)</f>
        <v>0.64752605950909459</v>
      </c>
      <c r="M12742" s="142" t="str">
        <f>+VLOOKUP($E12742,IPC_2018!$B$8:$T$347,19,0)</f>
        <v>Medio alto</v>
      </c>
    </row>
    <row r="12743" spans="1:13" x14ac:dyDescent="0.3">
      <c r="A12743" s="139">
        <f t="shared" si="13069"/>
        <v>336</v>
      </c>
      <c r="B12743" s="148">
        <f t="shared" si="13071"/>
        <v>7</v>
      </c>
      <c r="D12743" s="149" t="str">
        <f>+VLOOKUP($A12743,mUNICIPIOS!$B$4:$F$343,2,0)</f>
        <v>Jutiapa</v>
      </c>
      <c r="E12743" s="149">
        <f>+VLOOKUP($A12743,mUNICIPIOS!$B$4:$F$343,3,0)</f>
        <v>2213</v>
      </c>
      <c r="F12743" s="149" t="str">
        <f>+VLOOKUP($A12743,mUNICIPIOS!$B$4:$F$343,4,0)</f>
        <v>Conguaco</v>
      </c>
      <c r="G12743" s="139" t="str">
        <f t="shared" ref="G12743:K12743" si="13097">+G12705</f>
        <v>02</v>
      </c>
      <c r="H12743" t="str">
        <f t="shared" si="13097"/>
        <v>IIC</v>
      </c>
      <c r="I12743" t="str">
        <f t="shared" si="13097"/>
        <v>Índice de Información a la Ciudadanía</v>
      </c>
      <c r="J12743" t="str">
        <f t="shared" si="13097"/>
        <v>02-01</v>
      </c>
      <c r="K12743" t="str">
        <f t="shared" si="13097"/>
        <v>Rendición de cuentas cuatrimestral y anual al Comude enfocadas en resultados.</v>
      </c>
      <c r="L12743" s="150">
        <f>+VLOOKUP($E12743,IIC_2018!$B$8:$Q$347,3,0)</f>
        <v>1</v>
      </c>
      <c r="M12743" s="142" t="str">
        <f>+VLOOKUP($E12743,IIC_2018!$B$8:$Q$347,4,0)</f>
        <v>Alto</v>
      </c>
    </row>
    <row r="12744" spans="1:13" x14ac:dyDescent="0.3">
      <c r="A12744" s="139">
        <f t="shared" si="13069"/>
        <v>336</v>
      </c>
      <c r="B12744" s="148">
        <f t="shared" si="13071"/>
        <v>8</v>
      </c>
      <c r="D12744" s="149" t="str">
        <f>+VLOOKUP($A12744,mUNICIPIOS!$B$4:$F$343,2,0)</f>
        <v>Jutiapa</v>
      </c>
      <c r="E12744" s="149">
        <f>+VLOOKUP($A12744,mUNICIPIOS!$B$4:$F$343,3,0)</f>
        <v>2213</v>
      </c>
      <c r="F12744" s="149" t="str">
        <f>+VLOOKUP($A12744,mUNICIPIOS!$B$4:$F$343,4,0)</f>
        <v>Conguaco</v>
      </c>
      <c r="G12744" s="139" t="str">
        <f t="shared" ref="G12744:K12744" si="13098">+G12706</f>
        <v>02</v>
      </c>
      <c r="H12744" t="str">
        <f t="shared" si="13098"/>
        <v>IIC</v>
      </c>
      <c r="I12744" t="str">
        <f t="shared" si="13098"/>
        <v>Índice de Información a la Ciudadanía</v>
      </c>
      <c r="J12744" t="str">
        <f t="shared" si="13098"/>
        <v>02-02</v>
      </c>
      <c r="K12744" t="str">
        <f t="shared" si="13098"/>
        <v>Información presupuestaria y otra información brindada a la ciudadanía disponible en medios locales de comunicación.</v>
      </c>
      <c r="L12744" s="150">
        <f>+VLOOKUP($E12744,IIC_2018!$B$8:$Q$347,6,0)</f>
        <v>0.75</v>
      </c>
      <c r="M12744" s="142" t="str">
        <f>+VLOOKUP($E12744,IIC_2018!$B$8:$Q$347,7,0)</f>
        <v>Medio alto</v>
      </c>
    </row>
    <row r="12745" spans="1:13" x14ac:dyDescent="0.3">
      <c r="A12745" s="139">
        <f t="shared" si="13069"/>
        <v>336</v>
      </c>
      <c r="B12745" s="148">
        <f t="shared" si="13071"/>
        <v>9</v>
      </c>
      <c r="D12745" s="149" t="str">
        <f>+VLOOKUP($A12745,mUNICIPIOS!$B$4:$F$343,2,0)</f>
        <v>Jutiapa</v>
      </c>
      <c r="E12745" s="149">
        <f>+VLOOKUP($A12745,mUNICIPIOS!$B$4:$F$343,3,0)</f>
        <v>2213</v>
      </c>
      <c r="F12745" s="149" t="str">
        <f>+VLOOKUP($A12745,mUNICIPIOS!$B$4:$F$343,4,0)</f>
        <v>Conguaco</v>
      </c>
      <c r="G12745" s="139" t="str">
        <f t="shared" ref="G12745:K12745" si="13099">+G12707</f>
        <v>02</v>
      </c>
      <c r="H12745" t="str">
        <f t="shared" si="13099"/>
        <v>IIC</v>
      </c>
      <c r="I12745" t="str">
        <f t="shared" si="13099"/>
        <v>Índice de Información a la Ciudadanía</v>
      </c>
      <c r="J12745" t="str">
        <f t="shared" si="13099"/>
        <v>02-03</v>
      </c>
      <c r="K12745" t="str">
        <f t="shared" si="13099"/>
        <v>Información pública de oficio actualizada y disponible de acuerdo a la LAIP y uso de internet.</v>
      </c>
      <c r="L12745" s="150">
        <f>+VLOOKUP($E12745,IIC_2018!$B$8:$Q$347,9,0)</f>
        <v>0.99999999999999989</v>
      </c>
      <c r="M12745" s="142" t="str">
        <f>+VLOOKUP($E12745,IIC_2018!$B$8:$Q$347,10,0)</f>
        <v>Alto</v>
      </c>
    </row>
    <row r="12746" spans="1:13" x14ac:dyDescent="0.3">
      <c r="A12746" s="139">
        <f t="shared" si="13069"/>
        <v>336</v>
      </c>
      <c r="B12746" s="148">
        <f t="shared" si="13071"/>
        <v>10</v>
      </c>
      <c r="D12746" s="149" t="str">
        <f>+VLOOKUP($A12746,mUNICIPIOS!$B$4:$F$343,2,0)</f>
        <v>Jutiapa</v>
      </c>
      <c r="E12746" s="149">
        <f>+VLOOKUP($A12746,mUNICIPIOS!$B$4:$F$343,3,0)</f>
        <v>2213</v>
      </c>
      <c r="F12746" s="149" t="str">
        <f>+VLOOKUP($A12746,mUNICIPIOS!$B$4:$F$343,4,0)</f>
        <v>Conguaco</v>
      </c>
      <c r="G12746" s="139" t="str">
        <f t="shared" ref="G12746:K12746" si="13100">+G12708</f>
        <v>02</v>
      </c>
      <c r="H12746" t="str">
        <f t="shared" si="13100"/>
        <v>IIC</v>
      </c>
      <c r="I12746" t="str">
        <f t="shared" si="13100"/>
        <v>Índice de Información a la Ciudadanía</v>
      </c>
      <c r="J12746" t="str">
        <f t="shared" si="13100"/>
        <v>02-04</v>
      </c>
      <c r="K12746" t="str">
        <f t="shared" si="13100"/>
        <v>Relación del monto contratado por medio de Guate compras con el total del presupuesto de egresos vigente.</v>
      </c>
      <c r="L12746" s="150">
        <f>+VLOOKUP($E12746,IIC_2018!$B$8:$Q$347,12,0)</f>
        <v>0.3728591188505227</v>
      </c>
      <c r="M12746" s="142" t="str">
        <f>+VLOOKUP($E12746,IIC_2018!$B$8:$Q$347,13,0)</f>
        <v>Medio bajo</v>
      </c>
    </row>
    <row r="12747" spans="1:13" x14ac:dyDescent="0.3">
      <c r="A12747" s="139">
        <f t="shared" si="13069"/>
        <v>336</v>
      </c>
      <c r="B12747" s="148">
        <f t="shared" si="13071"/>
        <v>11</v>
      </c>
      <c r="D12747" s="149" t="str">
        <f>+VLOOKUP($A12747,mUNICIPIOS!$B$4:$F$343,2,0)</f>
        <v>Jutiapa</v>
      </c>
      <c r="E12747" s="149">
        <f>+VLOOKUP($A12747,mUNICIPIOS!$B$4:$F$343,3,0)</f>
        <v>2213</v>
      </c>
      <c r="F12747" s="149" t="str">
        <f>+VLOOKUP($A12747,mUNICIPIOS!$B$4:$F$343,4,0)</f>
        <v>Conguaco</v>
      </c>
      <c r="G12747" s="139" t="str">
        <f t="shared" ref="G12747:K12747" si="13101">+G12709</f>
        <v>02</v>
      </c>
      <c r="H12747" t="str">
        <f t="shared" si="13101"/>
        <v>IIC</v>
      </c>
      <c r="I12747" t="str">
        <f t="shared" si="13101"/>
        <v>Índice de Información a la Ciudadanía</v>
      </c>
      <c r="J12747" t="str">
        <f t="shared" si="13101"/>
        <v>INDICE</v>
      </c>
      <c r="K12747">
        <f t="shared" si="13101"/>
        <v>0</v>
      </c>
      <c r="L12747" s="150">
        <f>+VLOOKUP($E12747,IIC_2018!$B$8:$Q$347,15,0)</f>
        <v>0.7807147797126307</v>
      </c>
      <c r="M12747" s="142" t="str">
        <f>+VLOOKUP($E12747,IIC_2018!$B$8:$Q$347,16,0)</f>
        <v>Medio alto</v>
      </c>
    </row>
    <row r="12748" spans="1:13" x14ac:dyDescent="0.3">
      <c r="A12748" s="139">
        <f t="shared" si="13069"/>
        <v>336</v>
      </c>
      <c r="B12748" s="148">
        <f t="shared" si="13071"/>
        <v>12</v>
      </c>
      <c r="D12748" s="149" t="str">
        <f>+VLOOKUP($A12748,mUNICIPIOS!$B$4:$F$343,2,0)</f>
        <v>Jutiapa</v>
      </c>
      <c r="E12748" s="149">
        <f>+VLOOKUP($A12748,mUNICIPIOS!$B$4:$F$343,3,0)</f>
        <v>2213</v>
      </c>
      <c r="F12748" s="149" t="str">
        <f>+VLOOKUP($A12748,mUNICIPIOS!$B$4:$F$343,4,0)</f>
        <v>Conguaco</v>
      </c>
      <c r="G12748" s="139" t="str">
        <f t="shared" ref="G12748:K12748" si="13102">+G12710</f>
        <v>03</v>
      </c>
      <c r="H12748" t="str">
        <f t="shared" si="13102"/>
        <v>ISP</v>
      </c>
      <c r="I12748" t="str">
        <f t="shared" si="13102"/>
        <v>Índice de Servicios Públicos</v>
      </c>
      <c r="J12748" t="str">
        <f t="shared" si="13102"/>
        <v>03-01</v>
      </c>
      <c r="K12748" t="str">
        <f t="shared" si="13102"/>
        <v>Cobertura del servicio público de agua</v>
      </c>
      <c r="L12748" s="150">
        <f>+VLOOKUP($E12748,ISP_2018!$B$8:$T$347,3,0)</f>
        <v>0</v>
      </c>
      <c r="M12748" s="142" t="str">
        <f>+VLOOKUP($E12748,ISP_2018!$B$8:$T$347,4,0)</f>
        <v>Bajo</v>
      </c>
    </row>
    <row r="12749" spans="1:13" x14ac:dyDescent="0.3">
      <c r="A12749" s="139">
        <f t="shared" si="13069"/>
        <v>336</v>
      </c>
      <c r="B12749" s="148">
        <f t="shared" si="13071"/>
        <v>13</v>
      </c>
      <c r="D12749" s="149" t="str">
        <f>+VLOOKUP($A12749,mUNICIPIOS!$B$4:$F$343,2,0)</f>
        <v>Jutiapa</v>
      </c>
      <c r="E12749" s="149">
        <f>+VLOOKUP($A12749,mUNICIPIOS!$B$4:$F$343,3,0)</f>
        <v>2213</v>
      </c>
      <c r="F12749" s="149" t="str">
        <f>+VLOOKUP($A12749,mUNICIPIOS!$B$4:$F$343,4,0)</f>
        <v>Conguaco</v>
      </c>
      <c r="G12749" s="139" t="str">
        <f t="shared" ref="G12749:K12749" si="13103">+G12711</f>
        <v>03</v>
      </c>
      <c r="H12749" t="str">
        <f t="shared" si="13103"/>
        <v>ISP</v>
      </c>
      <c r="I12749" t="str">
        <f t="shared" si="13103"/>
        <v>Índice de Servicios Públicos</v>
      </c>
      <c r="J12749" t="str">
        <f t="shared" si="13103"/>
        <v>03-02</v>
      </c>
      <c r="K12749" t="str">
        <f t="shared" si="13103"/>
        <v>Control de la calidad del servicio público de agua</v>
      </c>
      <c r="L12749" s="150">
        <f>+VLOOKUP($E12749,ISP_2018!$B$8:$T$347,6,0)</f>
        <v>0.4</v>
      </c>
      <c r="M12749" s="142" t="str">
        <f>+VLOOKUP($E12749,ISP_2018!$B$8:$T$347,7,0)</f>
        <v>Medio bajo</v>
      </c>
    </row>
    <row r="12750" spans="1:13" x14ac:dyDescent="0.3">
      <c r="A12750" s="139">
        <f t="shared" si="13069"/>
        <v>336</v>
      </c>
      <c r="B12750" s="148">
        <f t="shared" si="13071"/>
        <v>14</v>
      </c>
      <c r="D12750" s="149" t="str">
        <f>+VLOOKUP($A12750,mUNICIPIOS!$B$4:$F$343,2,0)</f>
        <v>Jutiapa</v>
      </c>
      <c r="E12750" s="149">
        <f>+VLOOKUP($A12750,mUNICIPIOS!$B$4:$F$343,3,0)</f>
        <v>2213</v>
      </c>
      <c r="F12750" s="149" t="str">
        <f>+VLOOKUP($A12750,mUNICIPIOS!$B$4:$F$343,4,0)</f>
        <v>Conguaco</v>
      </c>
      <c r="G12750" s="139" t="str">
        <f t="shared" ref="G12750:K12750" si="13104">+G12712</f>
        <v>03</v>
      </c>
      <c r="H12750" t="str">
        <f t="shared" si="13104"/>
        <v>ISP</v>
      </c>
      <c r="I12750" t="str">
        <f t="shared" si="13104"/>
        <v>Índice de Servicios Públicos</v>
      </c>
      <c r="J12750" t="str">
        <f t="shared" si="13104"/>
        <v>03-03</v>
      </c>
      <c r="K12750" t="str">
        <f t="shared" si="13104"/>
        <v>Disposición  y tratamiento  de aguas residuales</v>
      </c>
      <c r="L12750" s="150">
        <f>+VLOOKUP($E12750,ISP_2018!$B$8:$T$347,9,0)</f>
        <v>0</v>
      </c>
      <c r="M12750" s="142" t="str">
        <f>+VLOOKUP($E12750,ISP_2018!$B$8:$T$347,10,0)</f>
        <v>Bajo</v>
      </c>
    </row>
    <row r="12751" spans="1:13" x14ac:dyDescent="0.3">
      <c r="A12751" s="139">
        <f t="shared" si="13069"/>
        <v>336</v>
      </c>
      <c r="B12751" s="148">
        <f t="shared" si="13071"/>
        <v>15</v>
      </c>
      <c r="D12751" s="149" t="str">
        <f>+VLOOKUP($A12751,mUNICIPIOS!$B$4:$F$343,2,0)</f>
        <v>Jutiapa</v>
      </c>
      <c r="E12751" s="149">
        <f>+VLOOKUP($A12751,mUNICIPIOS!$B$4:$F$343,3,0)</f>
        <v>2213</v>
      </c>
      <c r="F12751" s="149" t="str">
        <f>+VLOOKUP($A12751,mUNICIPIOS!$B$4:$F$343,4,0)</f>
        <v>Conguaco</v>
      </c>
      <c r="G12751" s="139" t="str">
        <f t="shared" ref="G12751:K12751" si="13105">+G12713</f>
        <v>03</v>
      </c>
      <c r="H12751" t="str">
        <f t="shared" si="13105"/>
        <v>ISP</v>
      </c>
      <c r="I12751" t="str">
        <f t="shared" si="13105"/>
        <v>Índice de Servicios Públicos</v>
      </c>
      <c r="J12751" t="str">
        <f t="shared" si="13105"/>
        <v>03-04</v>
      </c>
      <c r="K12751" t="str">
        <f t="shared" si="13105"/>
        <v>Gestión y manejo de los residuos y desechos sólidos</v>
      </c>
      <c r="L12751" s="150">
        <f>+VLOOKUP($E12751,ISP_2018!$B$8:$T$347,12,0)</f>
        <v>0</v>
      </c>
      <c r="M12751" s="142" t="str">
        <f>+VLOOKUP($E12751,ISP_2018!$B$8:$T$347,13,0)</f>
        <v>Bajo</v>
      </c>
    </row>
    <row r="12752" spans="1:13" x14ac:dyDescent="0.3">
      <c r="A12752" s="139">
        <f t="shared" si="13069"/>
        <v>336</v>
      </c>
      <c r="B12752" s="148">
        <f t="shared" si="13071"/>
        <v>16</v>
      </c>
      <c r="D12752" s="149" t="str">
        <f>+VLOOKUP($A12752,mUNICIPIOS!$B$4:$F$343,2,0)</f>
        <v>Jutiapa</v>
      </c>
      <c r="E12752" s="149">
        <f>+VLOOKUP($A12752,mUNICIPIOS!$B$4:$F$343,3,0)</f>
        <v>2213</v>
      </c>
      <c r="F12752" s="149" t="str">
        <f>+VLOOKUP($A12752,mUNICIPIOS!$B$4:$F$343,4,0)</f>
        <v>Conguaco</v>
      </c>
      <c r="G12752" s="139" t="str">
        <f t="shared" ref="G12752:K12752" si="13106">+G12714</f>
        <v>03</v>
      </c>
      <c r="H12752" t="str">
        <f t="shared" si="13106"/>
        <v>ISP</v>
      </c>
      <c r="I12752" t="str">
        <f t="shared" si="13106"/>
        <v>Índice de Servicios Públicos</v>
      </c>
      <c r="J12752" t="str">
        <f t="shared" si="13106"/>
        <v>03-05</v>
      </c>
      <c r="K12752" t="str">
        <f t="shared" si="13106"/>
        <v>Gestión de servicios públicos municipales</v>
      </c>
      <c r="L12752" s="150">
        <f>+VLOOKUP($E12752,ISP_2018!$B$8:$T$347,15,0)</f>
        <v>4.8387096774193547E-2</v>
      </c>
      <c r="M12752" s="142" t="str">
        <f>+VLOOKUP($E12752,ISP_2018!$B$8:$T$347,16,0)</f>
        <v>Bajo</v>
      </c>
    </row>
    <row r="12753" spans="1:13" x14ac:dyDescent="0.3">
      <c r="A12753" s="139">
        <f t="shared" si="13069"/>
        <v>336</v>
      </c>
      <c r="B12753" s="148">
        <f t="shared" si="13071"/>
        <v>17</v>
      </c>
      <c r="D12753" s="149" t="str">
        <f>+VLOOKUP($A12753,mUNICIPIOS!$B$4:$F$343,2,0)</f>
        <v>Jutiapa</v>
      </c>
      <c r="E12753" s="149">
        <f>+VLOOKUP($A12753,mUNICIPIOS!$B$4:$F$343,3,0)</f>
        <v>2213</v>
      </c>
      <c r="F12753" s="149" t="str">
        <f>+VLOOKUP($A12753,mUNICIPIOS!$B$4:$F$343,4,0)</f>
        <v>Conguaco</v>
      </c>
      <c r="G12753" s="139" t="str">
        <f t="shared" ref="G12753:K12753" si="13107">+G12715</f>
        <v>03</v>
      </c>
      <c r="H12753" t="str">
        <f t="shared" si="13107"/>
        <v>ISP</v>
      </c>
      <c r="I12753" t="str">
        <f t="shared" si="13107"/>
        <v>Índice de Servicios Públicos</v>
      </c>
      <c r="J12753" t="str">
        <f t="shared" si="13107"/>
        <v>INDICE</v>
      </c>
      <c r="K12753">
        <f t="shared" si="13107"/>
        <v>0</v>
      </c>
      <c r="L12753" s="150">
        <f>+VLOOKUP($E12753,ISP_2018!$B$8:$T$347,18,0)</f>
        <v>0.1296774193548387</v>
      </c>
      <c r="M12753" s="142" t="str">
        <f>+VLOOKUP($E12753,ISP_2018!$B$8:$T$347,19,0)</f>
        <v>Bajo</v>
      </c>
    </row>
    <row r="12754" spans="1:13" x14ac:dyDescent="0.3">
      <c r="A12754" s="139">
        <f t="shared" si="13069"/>
        <v>336</v>
      </c>
      <c r="B12754" s="148">
        <f t="shared" si="13071"/>
        <v>18</v>
      </c>
      <c r="D12754" s="149" t="str">
        <f>+VLOOKUP($A12754,mUNICIPIOS!$B$4:$F$343,2,0)</f>
        <v>Jutiapa</v>
      </c>
      <c r="E12754" s="149">
        <f>+VLOOKUP($A12754,mUNICIPIOS!$B$4:$F$343,3,0)</f>
        <v>2213</v>
      </c>
      <c r="F12754" s="149" t="str">
        <f>+VLOOKUP($A12754,mUNICIPIOS!$B$4:$F$343,4,0)</f>
        <v>Conguaco</v>
      </c>
      <c r="G12754" s="139" t="str">
        <f t="shared" ref="G12754:K12754" si="13108">+G12716</f>
        <v>04</v>
      </c>
      <c r="H12754" t="str">
        <f t="shared" si="13108"/>
        <v>IGA</v>
      </c>
      <c r="I12754" t="str">
        <f t="shared" si="13108"/>
        <v>Índice de Gestión Administrativa</v>
      </c>
      <c r="J12754" t="str">
        <f t="shared" si="13108"/>
        <v>04-01</v>
      </c>
      <c r="K12754" t="str">
        <f t="shared" si="13108"/>
        <v>Existencia de elementos de atención municipal orientada al vecino</v>
      </c>
      <c r="L12754" s="150">
        <f>+VLOOKUP($E12754,IGA_2018!$B$8:$N$347,3,0)</f>
        <v>0.5</v>
      </c>
      <c r="M12754" s="142" t="str">
        <f>+VLOOKUP($E12754,IGA_2018!$B$8:$N$347,4,0)</f>
        <v>Medio</v>
      </c>
    </row>
    <row r="12755" spans="1:13" x14ac:dyDescent="0.3">
      <c r="A12755" s="139">
        <f t="shared" si="13069"/>
        <v>336</v>
      </c>
      <c r="B12755" s="148">
        <f t="shared" si="13071"/>
        <v>19</v>
      </c>
      <c r="D12755" s="149" t="str">
        <f>+VLOOKUP($A12755,mUNICIPIOS!$B$4:$F$343,2,0)</f>
        <v>Jutiapa</v>
      </c>
      <c r="E12755" s="149">
        <f>+VLOOKUP($A12755,mUNICIPIOS!$B$4:$F$343,3,0)</f>
        <v>2213</v>
      </c>
      <c r="F12755" s="149" t="str">
        <f>+VLOOKUP($A12755,mUNICIPIOS!$B$4:$F$343,4,0)</f>
        <v>Conguaco</v>
      </c>
      <c r="G12755" s="139" t="str">
        <f t="shared" ref="G12755:K12755" si="13109">+G12717</f>
        <v>04</v>
      </c>
      <c r="H12755" t="str">
        <f t="shared" si="13109"/>
        <v>IGA</v>
      </c>
      <c r="I12755" t="str">
        <f t="shared" si="13109"/>
        <v>Índice de Gestión Administrativa</v>
      </c>
      <c r="J12755" t="str">
        <f t="shared" si="13109"/>
        <v>04-02</v>
      </c>
      <c r="K12755" t="str">
        <f t="shared" si="13109"/>
        <v>Gestión del recurso humano.</v>
      </c>
      <c r="L12755" s="150">
        <f>+VLOOKUP($E12755,IGA_2018!$B$8:$N$347,6,0)</f>
        <v>0.49549317537986109</v>
      </c>
      <c r="M12755" s="142" t="str">
        <f>+VLOOKUP($E12755,IGA_2018!$B$8:$N$347,7,0)</f>
        <v>Medio</v>
      </c>
    </row>
    <row r="12756" spans="1:13" x14ac:dyDescent="0.3">
      <c r="A12756" s="139">
        <f t="shared" si="13069"/>
        <v>336</v>
      </c>
      <c r="B12756" s="148">
        <f t="shared" si="13071"/>
        <v>20</v>
      </c>
      <c r="D12756" s="149" t="str">
        <f>+VLOOKUP($A12756,mUNICIPIOS!$B$4:$F$343,2,0)</f>
        <v>Jutiapa</v>
      </c>
      <c r="E12756" s="149">
        <f>+VLOOKUP($A12756,mUNICIPIOS!$B$4:$F$343,3,0)</f>
        <v>2213</v>
      </c>
      <c r="F12756" s="149" t="str">
        <f>+VLOOKUP($A12756,mUNICIPIOS!$B$4:$F$343,4,0)</f>
        <v>Conguaco</v>
      </c>
      <c r="G12756" s="139" t="str">
        <f t="shared" ref="G12756:K12756" si="13110">+G12718</f>
        <v>04</v>
      </c>
      <c r="H12756" t="str">
        <f t="shared" si="13110"/>
        <v>IGA</v>
      </c>
      <c r="I12756" t="str">
        <f t="shared" si="13110"/>
        <v>Índice de Gestión Administrativa</v>
      </c>
      <c r="J12756" t="str">
        <f t="shared" si="13110"/>
        <v>04-03</v>
      </c>
      <c r="K12756" t="str">
        <f t="shared" si="13110"/>
        <v>Existencia de oficinas municipales con instrumentos de gestión.</v>
      </c>
      <c r="L12756" s="150">
        <f>+VLOOKUP($E12756,IGA_2018!$B$8:$N$347,9,0)</f>
        <v>2.6785714285714284E-2</v>
      </c>
      <c r="M12756" s="142" t="str">
        <f>+VLOOKUP($E12756,IGA_2018!$B$8:$N$347,10,0)</f>
        <v>Bajo</v>
      </c>
    </row>
    <row r="12757" spans="1:13" x14ac:dyDescent="0.3">
      <c r="A12757" s="139">
        <f t="shared" si="13069"/>
        <v>336</v>
      </c>
      <c r="B12757" s="148">
        <f t="shared" si="13071"/>
        <v>21</v>
      </c>
      <c r="D12757" s="149" t="str">
        <f>+VLOOKUP($A12757,mUNICIPIOS!$B$4:$F$343,2,0)</f>
        <v>Jutiapa</v>
      </c>
      <c r="E12757" s="149">
        <f>+VLOOKUP($A12757,mUNICIPIOS!$B$4:$F$343,3,0)</f>
        <v>2213</v>
      </c>
      <c r="F12757" s="149" t="str">
        <f>+VLOOKUP($A12757,mUNICIPIOS!$B$4:$F$343,4,0)</f>
        <v>Conguaco</v>
      </c>
      <c r="G12757" s="139" t="str">
        <f t="shared" ref="G12757:K12757" si="13111">+G12719</f>
        <v>04</v>
      </c>
      <c r="H12757" t="str">
        <f t="shared" si="13111"/>
        <v>IGA</v>
      </c>
      <c r="I12757" t="str">
        <f t="shared" si="13111"/>
        <v>Índice de Gestión Administrativa</v>
      </c>
      <c r="J12757" t="str">
        <f t="shared" si="13111"/>
        <v>INDICE</v>
      </c>
      <c r="K12757">
        <f t="shared" si="13111"/>
        <v>0</v>
      </c>
      <c r="L12757" s="150">
        <f>+VLOOKUP($E12757,IGA_2018!$B$8:$N$347,12,0)</f>
        <v>0.33279761138295139</v>
      </c>
      <c r="M12757" s="142" t="str">
        <f>+VLOOKUP($E12757,IGA_2018!$B$8:$N$347,13,0)</f>
        <v>Medio bajo</v>
      </c>
    </row>
    <row r="12758" spans="1:13" x14ac:dyDescent="0.3">
      <c r="A12758" s="139">
        <f t="shared" si="13069"/>
        <v>336</v>
      </c>
      <c r="B12758" s="148">
        <f t="shared" si="13071"/>
        <v>22</v>
      </c>
      <c r="D12758" s="149" t="str">
        <f>+VLOOKUP($A12758,mUNICIPIOS!$B$4:$F$343,2,0)</f>
        <v>Jutiapa</v>
      </c>
      <c r="E12758" s="149">
        <f>+VLOOKUP($A12758,mUNICIPIOS!$B$4:$F$343,3,0)</f>
        <v>2213</v>
      </c>
      <c r="F12758" s="149" t="str">
        <f>+VLOOKUP($A12758,mUNICIPIOS!$B$4:$F$343,4,0)</f>
        <v>Conguaco</v>
      </c>
      <c r="G12758" s="139" t="str">
        <f t="shared" ref="G12758:K12758" si="13112">+G12720</f>
        <v>05</v>
      </c>
      <c r="H12758" t="str">
        <f t="shared" si="13112"/>
        <v>IGF</v>
      </c>
      <c r="I12758" t="str">
        <f t="shared" si="13112"/>
        <v>Índice de Gestión Financiera</v>
      </c>
      <c r="J12758" t="str">
        <f t="shared" si="13112"/>
        <v>05-01</v>
      </c>
      <c r="K12758" t="str">
        <f t="shared" si="13112"/>
        <v>Autonomía financiera municipal</v>
      </c>
      <c r="L12758" s="150">
        <f>+VLOOKUP($E12758,IGF_2018!$B$8:$Z$347,3,0)</f>
        <v>7.1773060190921376E-2</v>
      </c>
      <c r="M12758" s="142" t="str">
        <f>+VLOOKUP($E12758,IGF_2018!$B$8:$Z$347,4,0)</f>
        <v>Bajo</v>
      </c>
    </row>
    <row r="12759" spans="1:13" x14ac:dyDescent="0.3">
      <c r="A12759" s="139">
        <f t="shared" si="13069"/>
        <v>336</v>
      </c>
      <c r="B12759" s="148">
        <f t="shared" si="13071"/>
        <v>23</v>
      </c>
      <c r="D12759" s="149" t="str">
        <f>+VLOOKUP($A12759,mUNICIPIOS!$B$4:$F$343,2,0)</f>
        <v>Jutiapa</v>
      </c>
      <c r="E12759" s="149">
        <f>+VLOOKUP($A12759,mUNICIPIOS!$B$4:$F$343,3,0)</f>
        <v>2213</v>
      </c>
      <c r="F12759" s="149" t="str">
        <f>+VLOOKUP($A12759,mUNICIPIOS!$B$4:$F$343,4,0)</f>
        <v>Conguaco</v>
      </c>
      <c r="G12759" s="139" t="str">
        <f t="shared" ref="G12759:K12759" si="13113">+G12721</f>
        <v>05</v>
      </c>
      <c r="H12759" t="str">
        <f t="shared" si="13113"/>
        <v>IGF</v>
      </c>
      <c r="I12759" t="str">
        <f t="shared" si="13113"/>
        <v>Índice de Gestión Financiera</v>
      </c>
      <c r="J12759" t="str">
        <f t="shared" si="13113"/>
        <v>05-02</v>
      </c>
      <c r="K12759" t="str">
        <f t="shared" si="13113"/>
        <v xml:space="preserve">Ingresos propios por habitante -sin regalías- </v>
      </c>
      <c r="L12759" s="150">
        <f>+VLOOKUP($E12759,IGF_2018!$B$8:$Z$347,6,0)</f>
        <v>4.3190381459922773E-2</v>
      </c>
      <c r="M12759" s="142" t="str">
        <f>+VLOOKUP($E12759,IGF_2018!$B$8:$Z$347,7,0)</f>
        <v>Bajo</v>
      </c>
    </row>
    <row r="12760" spans="1:13" x14ac:dyDescent="0.3">
      <c r="A12760" s="139">
        <f t="shared" si="13069"/>
        <v>336</v>
      </c>
      <c r="B12760" s="148">
        <f t="shared" si="13071"/>
        <v>24</v>
      </c>
      <c r="D12760" s="149" t="str">
        <f>+VLOOKUP($A12760,mUNICIPIOS!$B$4:$F$343,2,0)</f>
        <v>Jutiapa</v>
      </c>
      <c r="E12760" s="149">
        <f>+VLOOKUP($A12760,mUNICIPIOS!$B$4:$F$343,3,0)</f>
        <v>2213</v>
      </c>
      <c r="F12760" s="149" t="str">
        <f>+VLOOKUP($A12760,mUNICIPIOS!$B$4:$F$343,4,0)</f>
        <v>Conguaco</v>
      </c>
      <c r="G12760" s="139" t="str">
        <f t="shared" ref="G12760:K12760" si="13114">+G12722</f>
        <v>05</v>
      </c>
      <c r="H12760" t="str">
        <f t="shared" si="13114"/>
        <v>IGF</v>
      </c>
      <c r="I12760" t="str">
        <f t="shared" si="13114"/>
        <v>Índice de Gestión Financiera</v>
      </c>
      <c r="J12760" t="str">
        <f t="shared" si="13114"/>
        <v>05-03</v>
      </c>
      <c r="K12760" t="str">
        <f t="shared" si="13114"/>
        <v>Ingresos del IUSI en relación a los ingresos propios -sin regalías-</v>
      </c>
      <c r="L12760" s="150">
        <f>+VLOOKUP($E12760,IGF_2018!$B$8:$Z$347,9,0)</f>
        <v>5.5036743427191379E-2</v>
      </c>
      <c r="M12760" s="142" t="str">
        <f>+VLOOKUP($E12760,IGF_2018!$B$8:$Z$347,10,0)</f>
        <v>Bajo</v>
      </c>
    </row>
    <row r="12761" spans="1:13" x14ac:dyDescent="0.3">
      <c r="A12761" s="139">
        <f t="shared" si="13069"/>
        <v>336</v>
      </c>
      <c r="B12761" s="148">
        <f t="shared" si="13071"/>
        <v>25</v>
      </c>
      <c r="D12761" s="149" t="str">
        <f>+VLOOKUP($A12761,mUNICIPIOS!$B$4:$F$343,2,0)</f>
        <v>Jutiapa</v>
      </c>
      <c r="E12761" s="149">
        <f>+VLOOKUP($A12761,mUNICIPIOS!$B$4:$F$343,3,0)</f>
        <v>2213</v>
      </c>
      <c r="F12761" s="149" t="str">
        <f>+VLOOKUP($A12761,mUNICIPIOS!$B$4:$F$343,4,0)</f>
        <v>Conguaco</v>
      </c>
      <c r="G12761" s="139" t="str">
        <f t="shared" ref="G12761:K12761" si="13115">+G12723</f>
        <v>05</v>
      </c>
      <c r="H12761" t="str">
        <f t="shared" si="13115"/>
        <v>IGF</v>
      </c>
      <c r="I12761" t="str">
        <f t="shared" si="13115"/>
        <v>Índice de Gestión Financiera</v>
      </c>
      <c r="J12761" t="str">
        <f t="shared" si="13115"/>
        <v>05-04</v>
      </c>
      <c r="K12761" t="str">
        <f t="shared" si="13115"/>
        <v>Inversión anual en capital fijo por habitante</v>
      </c>
      <c r="L12761" s="150">
        <f>+VLOOKUP($E12761,IGF_2018!$B$8:$Z$347,12,0)</f>
        <v>9.5686369335533886E-2</v>
      </c>
      <c r="M12761" s="142" t="str">
        <f>+VLOOKUP($E12761,IGF_2018!$B$8:$Z$347,13,0)</f>
        <v>Bajo</v>
      </c>
    </row>
    <row r="12762" spans="1:13" x14ac:dyDescent="0.3">
      <c r="A12762" s="139">
        <f t="shared" si="13069"/>
        <v>336</v>
      </c>
      <c r="B12762" s="148">
        <f t="shared" si="13071"/>
        <v>26</v>
      </c>
      <c r="D12762" s="149" t="str">
        <f>+VLOOKUP($A12762,mUNICIPIOS!$B$4:$F$343,2,0)</f>
        <v>Jutiapa</v>
      </c>
      <c r="E12762" s="149">
        <f>+VLOOKUP($A12762,mUNICIPIOS!$B$4:$F$343,3,0)</f>
        <v>2213</v>
      </c>
      <c r="F12762" s="149" t="str">
        <f>+VLOOKUP($A12762,mUNICIPIOS!$B$4:$F$343,4,0)</f>
        <v>Conguaco</v>
      </c>
      <c r="G12762" s="139" t="str">
        <f t="shared" ref="G12762:K12762" si="13116">+G12724</f>
        <v>05</v>
      </c>
      <c r="H12762" t="str">
        <f t="shared" si="13116"/>
        <v>IGF</v>
      </c>
      <c r="I12762" t="str">
        <f t="shared" si="13116"/>
        <v>Índice de Gestión Financiera</v>
      </c>
      <c r="J12762" t="str">
        <f t="shared" si="13116"/>
        <v>05-05</v>
      </c>
      <c r="K12762" t="str">
        <f t="shared" si="13116"/>
        <v>Inversión anual en capital fijo con recursos percibidos por ingresos propios</v>
      </c>
      <c r="L12762" s="150">
        <f>+VLOOKUP($E12762,IGF_2018!$B$8:$Z$347,15,0)</f>
        <v>0</v>
      </c>
      <c r="M12762" s="142" t="str">
        <f>+VLOOKUP($E12762,IGF_2018!$B$8:$Z$347,16,0)</f>
        <v>Bajo</v>
      </c>
    </row>
    <row r="12763" spans="1:13" x14ac:dyDescent="0.3">
      <c r="A12763" s="139">
        <f t="shared" si="13069"/>
        <v>336</v>
      </c>
      <c r="B12763" s="148">
        <f t="shared" si="13071"/>
        <v>27</v>
      </c>
      <c r="D12763" s="149" t="str">
        <f>+VLOOKUP($A12763,mUNICIPIOS!$B$4:$F$343,2,0)</f>
        <v>Jutiapa</v>
      </c>
      <c r="E12763" s="149">
        <f>+VLOOKUP($A12763,mUNICIPIOS!$B$4:$F$343,3,0)</f>
        <v>2213</v>
      </c>
      <c r="F12763" s="149" t="str">
        <f>+VLOOKUP($A12763,mUNICIPIOS!$B$4:$F$343,4,0)</f>
        <v>Conguaco</v>
      </c>
      <c r="G12763" s="139" t="str">
        <f t="shared" ref="G12763:K12763" si="13117">+G12725</f>
        <v>05</v>
      </c>
      <c r="H12763" t="str">
        <f t="shared" si="13117"/>
        <v>IGF</v>
      </c>
      <c r="I12763" t="str">
        <f t="shared" si="13117"/>
        <v>Índice de Gestión Financiera</v>
      </c>
      <c r="J12763" t="str">
        <f t="shared" si="13117"/>
        <v>05-06</v>
      </c>
      <c r="K12763" t="str">
        <f t="shared" si="13117"/>
        <v xml:space="preserve">Inversión anual en capital fijo con recursos percibidos por transferencias del Gobierno Central </v>
      </c>
      <c r="L12763" s="150">
        <f>+VLOOKUP($E12763,IGF_2018!$B$8:$Z$347,18,0)</f>
        <v>0.13057271732907205</v>
      </c>
      <c r="M12763" s="142" t="str">
        <f>+VLOOKUP($E12763,IGF_2018!$B$8:$Z$347,19,0)</f>
        <v>Bajo</v>
      </c>
    </row>
    <row r="12764" spans="1:13" x14ac:dyDescent="0.3">
      <c r="A12764" s="139">
        <f t="shared" si="13069"/>
        <v>336</v>
      </c>
      <c r="B12764" s="148">
        <f t="shared" si="13071"/>
        <v>28</v>
      </c>
      <c r="D12764" s="149" t="str">
        <f>+VLOOKUP($A12764,mUNICIPIOS!$B$4:$F$343,2,0)</f>
        <v>Jutiapa</v>
      </c>
      <c r="E12764" s="149">
        <f>+VLOOKUP($A12764,mUNICIPIOS!$B$4:$F$343,3,0)</f>
        <v>2213</v>
      </c>
      <c r="F12764" s="149" t="str">
        <f>+VLOOKUP($A12764,mUNICIPIOS!$B$4:$F$343,4,0)</f>
        <v>Conguaco</v>
      </c>
      <c r="G12764" s="139" t="str">
        <f t="shared" ref="G12764:K12764" si="13118">+G12726</f>
        <v>05</v>
      </c>
      <c r="H12764" t="str">
        <f t="shared" si="13118"/>
        <v>IGF</v>
      </c>
      <c r="I12764" t="str">
        <f t="shared" si="13118"/>
        <v>Índice de Gestión Financiera</v>
      </c>
      <c r="J12764" t="str">
        <f t="shared" si="13118"/>
        <v>05-07</v>
      </c>
      <c r="K12764" t="str">
        <f t="shared" si="13118"/>
        <v>Financiamiento por endeudamiento municipal</v>
      </c>
      <c r="L12764" s="150">
        <f>+VLOOKUP($E12764,IGF_2018!$B$8:$Z$347,21,0)</f>
        <v>0.89138035024291462</v>
      </c>
      <c r="M12764" s="142" t="str">
        <f>+VLOOKUP($E12764,IGF_2018!$B$8:$Z$347,22,0)</f>
        <v>Alto</v>
      </c>
    </row>
    <row r="12765" spans="1:13" x14ac:dyDescent="0.3">
      <c r="A12765" s="139">
        <f t="shared" si="13069"/>
        <v>336</v>
      </c>
      <c r="B12765" s="148">
        <f t="shared" si="13071"/>
        <v>29</v>
      </c>
      <c r="D12765" s="149" t="str">
        <f>+VLOOKUP($A12765,mUNICIPIOS!$B$4:$F$343,2,0)</f>
        <v>Jutiapa</v>
      </c>
      <c r="E12765" s="149">
        <f>+VLOOKUP($A12765,mUNICIPIOS!$B$4:$F$343,3,0)</f>
        <v>2213</v>
      </c>
      <c r="F12765" s="149" t="str">
        <f>+VLOOKUP($A12765,mUNICIPIOS!$B$4:$F$343,4,0)</f>
        <v>Conguaco</v>
      </c>
      <c r="G12765" s="139" t="str">
        <f t="shared" ref="G12765:K12765" si="13119">+G12727</f>
        <v>05</v>
      </c>
      <c r="H12765" t="str">
        <f t="shared" si="13119"/>
        <v>IGF</v>
      </c>
      <c r="I12765" t="str">
        <f t="shared" si="13119"/>
        <v>Índice de Gestión Financiera</v>
      </c>
      <c r="J12765" t="str">
        <f t="shared" si="13119"/>
        <v>INDICE</v>
      </c>
      <c r="K12765">
        <f t="shared" si="13119"/>
        <v>0</v>
      </c>
      <c r="L12765" s="150">
        <f>+VLOOKUP($E12765,IGF_2018!$B$8:$Z$347,24,0)</f>
        <v>0.22939834138793147</v>
      </c>
      <c r="M12765" s="142" t="str">
        <f>+VLOOKUP($E12765,IGF_2018!$B$8:$Z$347,25,0)</f>
        <v>Medio bajo</v>
      </c>
    </row>
    <row r="12766" spans="1:13" x14ac:dyDescent="0.3">
      <c r="A12766" s="139">
        <f t="shared" si="13069"/>
        <v>336</v>
      </c>
      <c r="B12766" s="148">
        <f t="shared" si="13071"/>
        <v>30</v>
      </c>
      <c r="D12766" s="149" t="str">
        <f>+VLOOKUP($A12766,mUNICIPIOS!$B$4:$F$343,2,0)</f>
        <v>Jutiapa</v>
      </c>
      <c r="E12766" s="149">
        <f>+VLOOKUP($A12766,mUNICIPIOS!$B$4:$F$343,3,0)</f>
        <v>2213</v>
      </c>
      <c r="F12766" s="149" t="str">
        <f>+VLOOKUP($A12766,mUNICIPIOS!$B$4:$F$343,4,0)</f>
        <v>Conguaco</v>
      </c>
      <c r="G12766" s="139" t="str">
        <f t="shared" ref="G12766:K12766" si="13120">+G12728</f>
        <v>06</v>
      </c>
      <c r="H12766" t="str">
        <f t="shared" si="13120"/>
        <v>IGE</v>
      </c>
      <c r="I12766" t="str">
        <f t="shared" si="13120"/>
        <v>Índice de Gestión Estratégica</v>
      </c>
      <c r="J12766" t="str">
        <f t="shared" si="13120"/>
        <v>06-01</v>
      </c>
      <c r="K12766" t="str">
        <f t="shared" si="13120"/>
        <v>Ejecución del Plan Operativo Anual  (POA)</v>
      </c>
      <c r="L12766" s="150">
        <f>+VLOOKUP($E12766,IGE_2018!$B$8:$Z$347,3,0)</f>
        <v>0</v>
      </c>
      <c r="M12766" s="142" t="str">
        <f>+VLOOKUP($E12766,IGE_2018!$B$8:$Z$347,4,0)</f>
        <v>Bajo</v>
      </c>
    </row>
    <row r="12767" spans="1:13" x14ac:dyDescent="0.3">
      <c r="A12767" s="139">
        <f t="shared" si="13069"/>
        <v>336</v>
      </c>
      <c r="B12767" s="148">
        <f t="shared" si="13071"/>
        <v>31</v>
      </c>
      <c r="D12767" s="149" t="str">
        <f>+VLOOKUP($A12767,mUNICIPIOS!$B$4:$F$343,2,0)</f>
        <v>Jutiapa</v>
      </c>
      <c r="E12767" s="149">
        <f>+VLOOKUP($A12767,mUNICIPIOS!$B$4:$F$343,3,0)</f>
        <v>2213</v>
      </c>
      <c r="F12767" s="149" t="str">
        <f>+VLOOKUP($A12767,mUNICIPIOS!$B$4:$F$343,4,0)</f>
        <v>Conguaco</v>
      </c>
      <c r="G12767" s="139" t="str">
        <f t="shared" ref="G12767:K12767" si="13121">+G12729</f>
        <v>06</v>
      </c>
      <c r="H12767" t="str">
        <f t="shared" si="13121"/>
        <v>IGE</v>
      </c>
      <c r="I12767" t="str">
        <f t="shared" si="13121"/>
        <v>Índice de Gestión Estratégica</v>
      </c>
      <c r="J12767" t="str">
        <f t="shared" si="13121"/>
        <v>06-02</v>
      </c>
      <c r="K12767" t="str">
        <f t="shared" si="13121"/>
        <v>Relación Plan de Desarrollo Municipal y Ordenamiento Territorial (PDM-OT) - Plan Estratégico Institucional (PEI) - Plan Operativo Multianual (POM) - Plan Operativo Anual (POA)</v>
      </c>
      <c r="L12767" s="150">
        <f>+VLOOKUP($E12767,IGE_2018!$B$8:$Z$347,6,0)</f>
        <v>0</v>
      </c>
      <c r="M12767" s="142" t="str">
        <f>+VLOOKUP($E12767,IGE_2018!$B$8:$Z$347,7,0)</f>
        <v>Bajo</v>
      </c>
    </row>
    <row r="12768" spans="1:13" x14ac:dyDescent="0.3">
      <c r="A12768" s="139">
        <f t="shared" si="13069"/>
        <v>336</v>
      </c>
      <c r="B12768" s="148">
        <f t="shared" si="13071"/>
        <v>32</v>
      </c>
      <c r="D12768" s="149" t="str">
        <f>+VLOOKUP($A12768,mUNICIPIOS!$B$4:$F$343,2,0)</f>
        <v>Jutiapa</v>
      </c>
      <c r="E12768" s="149">
        <f>+VLOOKUP($A12768,mUNICIPIOS!$B$4:$F$343,3,0)</f>
        <v>2213</v>
      </c>
      <c r="F12768" s="149" t="str">
        <f>+VLOOKUP($A12768,mUNICIPIOS!$B$4:$F$343,4,0)</f>
        <v>Conguaco</v>
      </c>
      <c r="G12768" s="139" t="str">
        <f t="shared" ref="G12768:K12768" si="13122">+G12730</f>
        <v>06</v>
      </c>
      <c r="H12768" t="str">
        <f t="shared" si="13122"/>
        <v>IGE</v>
      </c>
      <c r="I12768" t="str">
        <f t="shared" si="13122"/>
        <v>Índice de Gestión Estratégica</v>
      </c>
      <c r="J12768" t="str">
        <f t="shared" si="13122"/>
        <v>06-03</v>
      </c>
      <c r="K12768" t="str">
        <f t="shared" si="13122"/>
        <v>Presupuesto de egresos relacionado a competencias municipales que responden a prioridades nacionales de desarrollo.</v>
      </c>
      <c r="L12768" s="150">
        <f>+VLOOKUP($E12768,IGE_2018!$B$8:$Z$347,9,0)</f>
        <v>0.34693472799975467</v>
      </c>
      <c r="M12768" s="142" t="str">
        <f>+VLOOKUP($E12768,IGE_2018!$B$8:$Z$347,10,0)</f>
        <v>Medio bajo</v>
      </c>
    </row>
    <row r="12769" spans="1:13" x14ac:dyDescent="0.3">
      <c r="A12769" s="139">
        <f t="shared" si="13069"/>
        <v>336</v>
      </c>
      <c r="B12769" s="148">
        <f t="shared" si="13071"/>
        <v>33</v>
      </c>
      <c r="D12769" s="149" t="str">
        <f>+VLOOKUP($A12769,mUNICIPIOS!$B$4:$F$343,2,0)</f>
        <v>Jutiapa</v>
      </c>
      <c r="E12769" s="149">
        <f>+VLOOKUP($A12769,mUNICIPIOS!$B$4:$F$343,3,0)</f>
        <v>2213</v>
      </c>
      <c r="F12769" s="149" t="str">
        <f>+VLOOKUP($A12769,mUNICIPIOS!$B$4:$F$343,4,0)</f>
        <v>Conguaco</v>
      </c>
      <c r="G12769" s="139" t="str">
        <f t="shared" ref="G12769:K12769" si="13123">+G12731</f>
        <v>06</v>
      </c>
      <c r="H12769" t="str">
        <f t="shared" si="13123"/>
        <v>IGE</v>
      </c>
      <c r="I12769" t="str">
        <f t="shared" si="13123"/>
        <v>Índice de Gestión Estratégica</v>
      </c>
      <c r="J12769" t="str">
        <f t="shared" si="13123"/>
        <v>06-04</v>
      </c>
      <c r="K12769" t="str">
        <f t="shared" si="13123"/>
        <v>Institucionalización de la gestión ordenada del territorio</v>
      </c>
      <c r="L12769" s="150">
        <f>+VLOOKUP($E12769,IGE_2018!$B$8:$Z$347,12,0)</f>
        <v>0.15</v>
      </c>
      <c r="M12769" s="142" t="str">
        <f>+VLOOKUP($E12769,IGE_2018!$B$8:$Z$347,13,0)</f>
        <v>Bajo</v>
      </c>
    </row>
    <row r="12770" spans="1:13" x14ac:dyDescent="0.3">
      <c r="A12770" s="139">
        <f t="shared" si="13069"/>
        <v>336</v>
      </c>
      <c r="B12770" s="148">
        <f t="shared" si="13071"/>
        <v>34</v>
      </c>
      <c r="D12770" s="149" t="str">
        <f>+VLOOKUP($A12770,mUNICIPIOS!$B$4:$F$343,2,0)</f>
        <v>Jutiapa</v>
      </c>
      <c r="E12770" s="149">
        <f>+VLOOKUP($A12770,mUNICIPIOS!$B$4:$F$343,3,0)</f>
        <v>2213</v>
      </c>
      <c r="F12770" s="149" t="str">
        <f>+VLOOKUP($A12770,mUNICIPIOS!$B$4:$F$343,4,0)</f>
        <v>Conguaco</v>
      </c>
      <c r="G12770" s="139" t="str">
        <f t="shared" ref="G12770:K12770" si="13124">+G12732</f>
        <v>06</v>
      </c>
      <c r="H12770" t="str">
        <f t="shared" si="13124"/>
        <v>IGE</v>
      </c>
      <c r="I12770" t="str">
        <f t="shared" si="13124"/>
        <v>Índice de Gestión Estratégica</v>
      </c>
      <c r="J12770" t="str">
        <f t="shared" si="13124"/>
        <v>06-05</v>
      </c>
      <c r="K12770" t="str">
        <f t="shared" si="13124"/>
        <v>Acciones para la gestión ordenada del territorio</v>
      </c>
      <c r="L12770" s="150">
        <f>+VLOOKUP($E12770,IGE_2018!$B$8:$Z$347,15,0)</f>
        <v>0</v>
      </c>
      <c r="M12770" s="142" t="str">
        <f>+VLOOKUP($E12770,IGE_2018!$B$8:$Z$347,16,0)</f>
        <v>Bajo</v>
      </c>
    </row>
    <row r="12771" spans="1:13" x14ac:dyDescent="0.3">
      <c r="A12771" s="139">
        <f t="shared" si="13069"/>
        <v>336</v>
      </c>
      <c r="B12771" s="148">
        <f t="shared" si="13071"/>
        <v>35</v>
      </c>
      <c r="D12771" s="149" t="str">
        <f>+VLOOKUP($A12771,mUNICIPIOS!$B$4:$F$343,2,0)</f>
        <v>Jutiapa</v>
      </c>
      <c r="E12771" s="149">
        <f>+VLOOKUP($A12771,mUNICIPIOS!$B$4:$F$343,3,0)</f>
        <v>2213</v>
      </c>
      <c r="F12771" s="149" t="str">
        <f>+VLOOKUP($A12771,mUNICIPIOS!$B$4:$F$343,4,0)</f>
        <v>Conguaco</v>
      </c>
      <c r="G12771" s="139" t="str">
        <f t="shared" ref="G12771:K12771" si="13125">+G12733</f>
        <v>06</v>
      </c>
      <c r="H12771" t="str">
        <f t="shared" si="13125"/>
        <v>IGE</v>
      </c>
      <c r="I12771" t="str">
        <f t="shared" si="13125"/>
        <v>Índice de Gestión Estratégica</v>
      </c>
      <c r="J12771" t="str">
        <f t="shared" si="13125"/>
        <v>06-06</v>
      </c>
      <c r="K12771" t="str">
        <f t="shared" si="13125"/>
        <v>Gestión de riesgo en la formulación de proyectos derivados de la planificación operativa anual</v>
      </c>
      <c r="L12771" s="150">
        <f>+VLOOKUP($E12771,IGE_2018!$B$8:$Z$347,18,0)</f>
        <v>0</v>
      </c>
      <c r="M12771" s="142" t="str">
        <f>+VLOOKUP($E12771,IGE_2018!$B$8:$Z$347,19,0)</f>
        <v>Bajo</v>
      </c>
    </row>
    <row r="12772" spans="1:13" x14ac:dyDescent="0.3">
      <c r="A12772" s="139">
        <f t="shared" si="13069"/>
        <v>336</v>
      </c>
      <c r="B12772" s="148">
        <f t="shared" si="13071"/>
        <v>36</v>
      </c>
      <c r="D12772" s="149" t="str">
        <f>+VLOOKUP($A12772,mUNICIPIOS!$B$4:$F$343,2,0)</f>
        <v>Jutiapa</v>
      </c>
      <c r="E12772" s="149">
        <f>+VLOOKUP($A12772,mUNICIPIOS!$B$4:$F$343,3,0)</f>
        <v>2213</v>
      </c>
      <c r="F12772" s="149" t="str">
        <f>+VLOOKUP($A12772,mUNICIPIOS!$B$4:$F$343,4,0)</f>
        <v>Conguaco</v>
      </c>
      <c r="G12772" s="139" t="str">
        <f t="shared" ref="G12772:K12772" si="13126">+G12734</f>
        <v>06</v>
      </c>
      <c r="H12772" t="str">
        <f t="shared" si="13126"/>
        <v>IGE</v>
      </c>
      <c r="I12772" t="str">
        <f t="shared" si="13126"/>
        <v>Índice de Gestión Estratégica</v>
      </c>
      <c r="J12772" t="str">
        <f t="shared" si="13126"/>
        <v>06-07</v>
      </c>
      <c r="K12772" t="str">
        <f t="shared" si="13126"/>
        <v>Ingresos por servicios ambientales en relación a los ingresos propios sin regalías</v>
      </c>
      <c r="L12772" s="150">
        <f>+VLOOKUP($E12772,IGE_2018!$B$8:$Z$347,21,0)</f>
        <v>4.9625513475621927E-2</v>
      </c>
      <c r="M12772" s="142" t="str">
        <f>+VLOOKUP($E12772,IGE_2018!$B$8:$Z$347,22,0)</f>
        <v>Bajo</v>
      </c>
    </row>
    <row r="12773" spans="1:13" x14ac:dyDescent="0.3">
      <c r="A12773" s="139">
        <f t="shared" si="13069"/>
        <v>336</v>
      </c>
      <c r="B12773" s="148">
        <f t="shared" si="13071"/>
        <v>37</v>
      </c>
      <c r="D12773" s="149" t="str">
        <f>+VLOOKUP($A12773,mUNICIPIOS!$B$4:$F$343,2,0)</f>
        <v>Jutiapa</v>
      </c>
      <c r="E12773" s="149">
        <f>+VLOOKUP($A12773,mUNICIPIOS!$B$4:$F$343,3,0)</f>
        <v>2213</v>
      </c>
      <c r="F12773" s="149" t="str">
        <f>+VLOOKUP($A12773,mUNICIPIOS!$B$4:$F$343,4,0)</f>
        <v>Conguaco</v>
      </c>
      <c r="G12773" s="139" t="str">
        <f t="shared" ref="G12773:K12773" si="13127">+G12735</f>
        <v>06</v>
      </c>
      <c r="H12773" t="str">
        <f t="shared" si="13127"/>
        <v>IGE</v>
      </c>
      <c r="I12773" t="str">
        <f t="shared" si="13127"/>
        <v>Índice de Gestión Estratégica</v>
      </c>
      <c r="J12773" t="str">
        <f t="shared" si="13127"/>
        <v>INDICE</v>
      </c>
      <c r="K12773">
        <f t="shared" si="13127"/>
        <v>0</v>
      </c>
      <c r="L12773" s="150">
        <f>+VLOOKUP($E12773,IGE_2018!$B$8:$Z$347,24,0)</f>
        <v>0.10669623334750086</v>
      </c>
      <c r="M12773" s="142" t="str">
        <f>+VLOOKUP($E12773,IGE_2018!$B$8:$Z$347,25,0)</f>
        <v>Bajo</v>
      </c>
    </row>
    <row r="12774" spans="1:13" x14ac:dyDescent="0.3">
      <c r="A12774" s="139">
        <f t="shared" si="13069"/>
        <v>336</v>
      </c>
      <c r="B12774" s="148">
        <f t="shared" si="13071"/>
        <v>38</v>
      </c>
      <c r="D12774" s="149" t="str">
        <f>+VLOOKUP($A12774,mUNICIPIOS!$B$4:$F$343,2,0)</f>
        <v>Jutiapa</v>
      </c>
      <c r="E12774" s="149">
        <f>+VLOOKUP($A12774,mUNICIPIOS!$B$4:$F$343,3,0)</f>
        <v>2213</v>
      </c>
      <c r="F12774" s="149" t="str">
        <f>+VLOOKUP($A12774,mUNICIPIOS!$B$4:$F$343,4,0)</f>
        <v>Conguaco</v>
      </c>
      <c r="G12774" s="139" t="str">
        <f t="shared" ref="G12774:K12774" si="13128">+G12736</f>
        <v>RANKING</v>
      </c>
      <c r="H12774" t="str">
        <f t="shared" si="13128"/>
        <v>RGM</v>
      </c>
      <c r="I12774" t="str">
        <f t="shared" si="13128"/>
        <v>Ranking de la Gestión Municipal 2018</v>
      </c>
      <c r="J12774" t="str">
        <f t="shared" si="13128"/>
        <v>RANKING</v>
      </c>
      <c r="K12774">
        <f t="shared" si="13128"/>
        <v>0</v>
      </c>
      <c r="L12774" s="151">
        <f>+VLOOKUP($E12774,Resultados_generales!$C$8:$AE$347,27,0)</f>
        <v>0.33419133453119543</v>
      </c>
      <c r="M12774" t="str">
        <f>+VLOOKUP($E12774,Resultados_generales!$C$8:$AE$347,28,0)</f>
        <v>Medio bajo</v>
      </c>
    </row>
    <row r="12775" spans="1:13" x14ac:dyDescent="0.3">
      <c r="A12775" s="139">
        <f t="shared" si="13069"/>
        <v>337</v>
      </c>
      <c r="B12775" s="148">
        <f t="shared" si="13071"/>
        <v>1</v>
      </c>
      <c r="D12775" s="149" t="str">
        <f>+VLOOKUP($A12775,mUNICIPIOS!$B$4:$F$343,2,0)</f>
        <v>Jutiapa</v>
      </c>
      <c r="E12775" s="149">
        <f>+VLOOKUP($A12775,mUNICIPIOS!$B$4:$F$343,3,0)</f>
        <v>2214</v>
      </c>
      <c r="F12775" s="149" t="str">
        <f>+VLOOKUP($A12775,mUNICIPIOS!$B$4:$F$343,4,0)</f>
        <v>Moyuta</v>
      </c>
      <c r="G12775" s="139" t="str">
        <f t="shared" ref="G12775:K12775" si="13129">+G12737</f>
        <v>01</v>
      </c>
      <c r="H12775" t="str">
        <f t="shared" si="13129"/>
        <v>IPC</v>
      </c>
      <c r="I12775" t="str">
        <f t="shared" si="13129"/>
        <v>Índice de Participación Ciudadana</v>
      </c>
      <c r="J12775" t="str">
        <f t="shared" si="13129"/>
        <v>01-01</v>
      </c>
      <c r="K12775" t="str">
        <f t="shared" si="13129"/>
        <v>Número de reuniones del COMUDE en el año de la medición.</v>
      </c>
      <c r="L12775" s="150">
        <f>+VLOOKUP($E12775,IPC_2018!$B$8:$T$347,3,0)</f>
        <v>1</v>
      </c>
      <c r="M12775" s="142" t="str">
        <f>+VLOOKUP($E12775,IPC_2018!$B$8:$T$347,4,0)</f>
        <v>Alto</v>
      </c>
    </row>
    <row r="12776" spans="1:13" x14ac:dyDescent="0.3">
      <c r="A12776" s="139">
        <f t="shared" si="13069"/>
        <v>337</v>
      </c>
      <c r="B12776" s="148">
        <f t="shared" si="13071"/>
        <v>2</v>
      </c>
      <c r="D12776" s="149" t="str">
        <f>+VLOOKUP($A12776,mUNICIPIOS!$B$4:$F$343,2,0)</f>
        <v>Jutiapa</v>
      </c>
      <c r="E12776" s="149">
        <f>+VLOOKUP($A12776,mUNICIPIOS!$B$4:$F$343,3,0)</f>
        <v>2214</v>
      </c>
      <c r="F12776" s="149" t="str">
        <f>+VLOOKUP($A12776,mUNICIPIOS!$B$4:$F$343,4,0)</f>
        <v>Moyuta</v>
      </c>
      <c r="G12776" s="139" t="str">
        <f t="shared" ref="G12776:K12776" si="13130">+G12738</f>
        <v>01</v>
      </c>
      <c r="H12776" t="str">
        <f t="shared" si="13130"/>
        <v>IPC</v>
      </c>
      <c r="I12776" t="str">
        <f t="shared" si="13130"/>
        <v>Índice de Participación Ciudadana</v>
      </c>
      <c r="J12776" t="str">
        <f t="shared" si="13130"/>
        <v>01-02</v>
      </c>
      <c r="K12776" t="str">
        <f t="shared" si="13130"/>
        <v>Participación de Alcaldes, Concejales y Síndicos determinados o designados en el COMUDE</v>
      </c>
      <c r="L12776" s="150">
        <f>+VLOOKUP($E12776,IPC_2018!$B$8:$T$347,6,0)</f>
        <v>0.98541666666666661</v>
      </c>
      <c r="M12776" s="142" t="str">
        <f>+VLOOKUP($E12776,IPC_2018!$B$8:$T$347,7,0)</f>
        <v>Alto</v>
      </c>
    </row>
    <row r="12777" spans="1:13" x14ac:dyDescent="0.3">
      <c r="A12777" s="139">
        <f t="shared" si="13069"/>
        <v>337</v>
      </c>
      <c r="B12777" s="148">
        <f t="shared" si="13071"/>
        <v>3</v>
      </c>
      <c r="D12777" s="149" t="str">
        <f>+VLOOKUP($A12777,mUNICIPIOS!$B$4:$F$343,2,0)</f>
        <v>Jutiapa</v>
      </c>
      <c r="E12777" s="149">
        <f>+VLOOKUP($A12777,mUNICIPIOS!$B$4:$F$343,3,0)</f>
        <v>2214</v>
      </c>
      <c r="F12777" s="149" t="str">
        <f>+VLOOKUP($A12777,mUNICIPIOS!$B$4:$F$343,4,0)</f>
        <v>Moyuta</v>
      </c>
      <c r="G12777" s="139" t="str">
        <f t="shared" ref="G12777:K12777" si="13131">+G12739</f>
        <v>01</v>
      </c>
      <c r="H12777" t="str">
        <f t="shared" si="13131"/>
        <v>IPC</v>
      </c>
      <c r="I12777" t="str">
        <f t="shared" si="13131"/>
        <v>Índice de Participación Ciudadana</v>
      </c>
      <c r="J12777" t="str">
        <f t="shared" si="13131"/>
        <v>01-03</v>
      </c>
      <c r="K12777" t="str">
        <f t="shared" si="13131"/>
        <v>Participación  de organizaciones de jóvenes, mujeres, pueblos mayas, xincas, garífunas, y otras organizaciones en el Comude</v>
      </c>
      <c r="L12777" s="150">
        <f>+VLOOKUP($E12777,IPC_2018!$B$8:$T$347,9,0)</f>
        <v>0.79147640791476404</v>
      </c>
      <c r="M12777" s="142" t="str">
        <f>+VLOOKUP($E12777,IPC_2018!$B$8:$T$347,10,0)</f>
        <v>Medio alto</v>
      </c>
    </row>
    <row r="12778" spans="1:13" x14ac:dyDescent="0.3">
      <c r="A12778" s="139">
        <f t="shared" si="13069"/>
        <v>337</v>
      </c>
      <c r="B12778" s="148">
        <f t="shared" si="13071"/>
        <v>4</v>
      </c>
      <c r="D12778" s="149" t="str">
        <f>+VLOOKUP($A12778,mUNICIPIOS!$B$4:$F$343,2,0)</f>
        <v>Jutiapa</v>
      </c>
      <c r="E12778" s="149">
        <f>+VLOOKUP($A12778,mUNICIPIOS!$B$4:$F$343,3,0)</f>
        <v>2214</v>
      </c>
      <c r="F12778" s="149" t="str">
        <f>+VLOOKUP($A12778,mUNICIPIOS!$B$4:$F$343,4,0)</f>
        <v>Moyuta</v>
      </c>
      <c r="G12778" s="139" t="str">
        <f t="shared" ref="G12778:K12778" si="13132">+G12740</f>
        <v>01</v>
      </c>
      <c r="H12778" t="str">
        <f t="shared" si="13132"/>
        <v>IPC</v>
      </c>
      <c r="I12778" t="str">
        <f t="shared" si="13132"/>
        <v>Índice de Participación Ciudadana</v>
      </c>
      <c r="J12778" t="str">
        <f t="shared" si="13132"/>
        <v>01-04</v>
      </c>
      <c r="K12778" t="str">
        <f t="shared" si="13132"/>
        <v>Representatividad territorial del Comude.</v>
      </c>
      <c r="L12778" s="150">
        <f>+VLOOKUP($E12778,IPC_2018!$B$8:$T$347,12,0)</f>
        <v>0.4</v>
      </c>
      <c r="M12778" s="142" t="str">
        <f>+VLOOKUP($E12778,IPC_2018!$B$8:$T$347,13,0)</f>
        <v>Medio bajo</v>
      </c>
    </row>
    <row r="12779" spans="1:13" x14ac:dyDescent="0.3">
      <c r="A12779" s="139">
        <f t="shared" si="13069"/>
        <v>337</v>
      </c>
      <c r="B12779" s="148">
        <f t="shared" si="13071"/>
        <v>5</v>
      </c>
      <c r="D12779" s="149" t="str">
        <f>+VLOOKUP($A12779,mUNICIPIOS!$B$4:$F$343,2,0)</f>
        <v>Jutiapa</v>
      </c>
      <c r="E12779" s="149">
        <f>+VLOOKUP($A12779,mUNICIPIOS!$B$4:$F$343,3,0)</f>
        <v>2214</v>
      </c>
      <c r="F12779" s="149" t="str">
        <f>+VLOOKUP($A12779,mUNICIPIOS!$B$4:$F$343,4,0)</f>
        <v>Moyuta</v>
      </c>
      <c r="G12779" s="139" t="str">
        <f t="shared" ref="G12779:K12779" si="13133">+G12741</f>
        <v>01</v>
      </c>
      <c r="H12779" t="str">
        <f t="shared" si="13133"/>
        <v>IPC</v>
      </c>
      <c r="I12779" t="str">
        <f t="shared" si="13133"/>
        <v>Índice de Participación Ciudadana</v>
      </c>
      <c r="J12779" t="str">
        <f t="shared" si="13133"/>
        <v>01-05</v>
      </c>
      <c r="K12779" t="str">
        <f t="shared" si="13133"/>
        <v>Funcionamiento del Comude</v>
      </c>
      <c r="L12779" s="150">
        <f>+VLOOKUP($E12779,IPC_2018!$B$8:$T$347,15,0)</f>
        <v>0.5795053005581291</v>
      </c>
      <c r="M12779" s="142" t="str">
        <f>+VLOOKUP($E12779,IPC_2018!$B$8:$T$347,16,0)</f>
        <v>Medio</v>
      </c>
    </row>
    <row r="12780" spans="1:13" x14ac:dyDescent="0.3">
      <c r="A12780" s="139">
        <f t="shared" si="13069"/>
        <v>337</v>
      </c>
      <c r="B12780" s="148">
        <f t="shared" si="13071"/>
        <v>6</v>
      </c>
      <c r="D12780" s="149" t="str">
        <f>+VLOOKUP($A12780,mUNICIPIOS!$B$4:$F$343,2,0)</f>
        <v>Jutiapa</v>
      </c>
      <c r="E12780" s="149">
        <f>+VLOOKUP($A12780,mUNICIPIOS!$B$4:$F$343,3,0)</f>
        <v>2214</v>
      </c>
      <c r="F12780" s="149" t="str">
        <f>+VLOOKUP($A12780,mUNICIPIOS!$B$4:$F$343,4,0)</f>
        <v>Moyuta</v>
      </c>
      <c r="G12780" s="139" t="str">
        <f t="shared" ref="G12780:K12780" si="13134">+G12742</f>
        <v>01</v>
      </c>
      <c r="H12780" t="str">
        <f t="shared" si="13134"/>
        <v>IPC</v>
      </c>
      <c r="I12780" t="str">
        <f t="shared" si="13134"/>
        <v>Índice de Participación Ciudadana</v>
      </c>
      <c r="J12780" t="str">
        <f t="shared" si="13134"/>
        <v>INDICE</v>
      </c>
      <c r="K12780">
        <f t="shared" si="13134"/>
        <v>0</v>
      </c>
      <c r="L12780" s="150">
        <f>+VLOOKUP($E12780,IPC_2018!$B$8:$T$347,18,0)</f>
        <v>0.81382433960426714</v>
      </c>
      <c r="M12780" s="142" t="str">
        <f>+VLOOKUP($E12780,IPC_2018!$B$8:$T$347,19,0)</f>
        <v>Alto</v>
      </c>
    </row>
    <row r="12781" spans="1:13" x14ac:dyDescent="0.3">
      <c r="A12781" s="139">
        <f t="shared" ref="A12781:A12844" si="13135">+IF(B12780=38,A12780+1,A12780)</f>
        <v>337</v>
      </c>
      <c r="B12781" s="148">
        <f t="shared" si="13071"/>
        <v>7</v>
      </c>
      <c r="D12781" s="149" t="str">
        <f>+VLOOKUP($A12781,mUNICIPIOS!$B$4:$F$343,2,0)</f>
        <v>Jutiapa</v>
      </c>
      <c r="E12781" s="149">
        <f>+VLOOKUP($A12781,mUNICIPIOS!$B$4:$F$343,3,0)</f>
        <v>2214</v>
      </c>
      <c r="F12781" s="149" t="str">
        <f>+VLOOKUP($A12781,mUNICIPIOS!$B$4:$F$343,4,0)</f>
        <v>Moyuta</v>
      </c>
      <c r="G12781" s="139" t="str">
        <f t="shared" ref="G12781:K12781" si="13136">+G12743</f>
        <v>02</v>
      </c>
      <c r="H12781" t="str">
        <f t="shared" si="13136"/>
        <v>IIC</v>
      </c>
      <c r="I12781" t="str">
        <f t="shared" si="13136"/>
        <v>Índice de Información a la Ciudadanía</v>
      </c>
      <c r="J12781" t="str">
        <f t="shared" si="13136"/>
        <v>02-01</v>
      </c>
      <c r="K12781" t="str">
        <f t="shared" si="13136"/>
        <v>Rendición de cuentas cuatrimestral y anual al Comude enfocadas en resultados.</v>
      </c>
      <c r="L12781" s="150">
        <f>+VLOOKUP($E12781,IIC_2018!$B$8:$Q$347,3,0)</f>
        <v>0.60000000000000009</v>
      </c>
      <c r="M12781" s="142" t="str">
        <f>+VLOOKUP($E12781,IIC_2018!$B$8:$Q$347,4,0)</f>
        <v>Medio</v>
      </c>
    </row>
    <row r="12782" spans="1:13" x14ac:dyDescent="0.3">
      <c r="A12782" s="139">
        <f t="shared" si="13135"/>
        <v>337</v>
      </c>
      <c r="B12782" s="148">
        <f t="shared" ref="B12782:B12845" si="13137">+B12744</f>
        <v>8</v>
      </c>
      <c r="D12782" s="149" t="str">
        <f>+VLOOKUP($A12782,mUNICIPIOS!$B$4:$F$343,2,0)</f>
        <v>Jutiapa</v>
      </c>
      <c r="E12782" s="149">
        <f>+VLOOKUP($A12782,mUNICIPIOS!$B$4:$F$343,3,0)</f>
        <v>2214</v>
      </c>
      <c r="F12782" s="149" t="str">
        <f>+VLOOKUP($A12782,mUNICIPIOS!$B$4:$F$343,4,0)</f>
        <v>Moyuta</v>
      </c>
      <c r="G12782" s="139" t="str">
        <f t="shared" ref="G12782:K12782" si="13138">+G12744</f>
        <v>02</v>
      </c>
      <c r="H12782" t="str">
        <f t="shared" si="13138"/>
        <v>IIC</v>
      </c>
      <c r="I12782" t="str">
        <f t="shared" si="13138"/>
        <v>Índice de Información a la Ciudadanía</v>
      </c>
      <c r="J12782" t="str">
        <f t="shared" si="13138"/>
        <v>02-02</v>
      </c>
      <c r="K12782" t="str">
        <f t="shared" si="13138"/>
        <v>Información presupuestaria y otra información brindada a la ciudadanía disponible en medios locales de comunicación.</v>
      </c>
      <c r="L12782" s="150">
        <f>+VLOOKUP($E12782,IIC_2018!$B$8:$Q$347,6,0)</f>
        <v>1</v>
      </c>
      <c r="M12782" s="142" t="str">
        <f>+VLOOKUP($E12782,IIC_2018!$B$8:$Q$347,7,0)</f>
        <v>Alto</v>
      </c>
    </row>
    <row r="12783" spans="1:13" x14ac:dyDescent="0.3">
      <c r="A12783" s="139">
        <f t="shared" si="13135"/>
        <v>337</v>
      </c>
      <c r="B12783" s="148">
        <f t="shared" si="13137"/>
        <v>9</v>
      </c>
      <c r="D12783" s="149" t="str">
        <f>+VLOOKUP($A12783,mUNICIPIOS!$B$4:$F$343,2,0)</f>
        <v>Jutiapa</v>
      </c>
      <c r="E12783" s="149">
        <f>+VLOOKUP($A12783,mUNICIPIOS!$B$4:$F$343,3,0)</f>
        <v>2214</v>
      </c>
      <c r="F12783" s="149" t="str">
        <f>+VLOOKUP($A12783,mUNICIPIOS!$B$4:$F$343,4,0)</f>
        <v>Moyuta</v>
      </c>
      <c r="G12783" s="139" t="str">
        <f t="shared" ref="G12783:K12783" si="13139">+G12745</f>
        <v>02</v>
      </c>
      <c r="H12783" t="str">
        <f t="shared" si="13139"/>
        <v>IIC</v>
      </c>
      <c r="I12783" t="str">
        <f t="shared" si="13139"/>
        <v>Índice de Información a la Ciudadanía</v>
      </c>
      <c r="J12783" t="str">
        <f t="shared" si="13139"/>
        <v>02-03</v>
      </c>
      <c r="K12783" t="str">
        <f t="shared" si="13139"/>
        <v>Información pública de oficio actualizada y disponible de acuerdo a la LAIP y uso de internet.</v>
      </c>
      <c r="L12783" s="150">
        <f>+VLOOKUP($E12783,IIC_2018!$B$8:$Q$347,9,0)</f>
        <v>0.99999999999999989</v>
      </c>
      <c r="M12783" s="142" t="str">
        <f>+VLOOKUP($E12783,IIC_2018!$B$8:$Q$347,10,0)</f>
        <v>Alto</v>
      </c>
    </row>
    <row r="12784" spans="1:13" x14ac:dyDescent="0.3">
      <c r="A12784" s="139">
        <f t="shared" si="13135"/>
        <v>337</v>
      </c>
      <c r="B12784" s="148">
        <f t="shared" si="13137"/>
        <v>10</v>
      </c>
      <c r="D12784" s="149" t="str">
        <f>+VLOOKUP($A12784,mUNICIPIOS!$B$4:$F$343,2,0)</f>
        <v>Jutiapa</v>
      </c>
      <c r="E12784" s="149">
        <f>+VLOOKUP($A12784,mUNICIPIOS!$B$4:$F$343,3,0)</f>
        <v>2214</v>
      </c>
      <c r="F12784" s="149" t="str">
        <f>+VLOOKUP($A12784,mUNICIPIOS!$B$4:$F$343,4,0)</f>
        <v>Moyuta</v>
      </c>
      <c r="G12784" s="139" t="str">
        <f t="shared" ref="G12784:K12784" si="13140">+G12746</f>
        <v>02</v>
      </c>
      <c r="H12784" t="str">
        <f t="shared" si="13140"/>
        <v>IIC</v>
      </c>
      <c r="I12784" t="str">
        <f t="shared" si="13140"/>
        <v>Índice de Información a la Ciudadanía</v>
      </c>
      <c r="J12784" t="str">
        <f t="shared" si="13140"/>
        <v>02-04</v>
      </c>
      <c r="K12784" t="str">
        <f t="shared" si="13140"/>
        <v>Relación del monto contratado por medio de Guate compras con el total del presupuesto de egresos vigente.</v>
      </c>
      <c r="L12784" s="150">
        <f>+VLOOKUP($E12784,IIC_2018!$B$8:$Q$347,12,0)</f>
        <v>0.47690828598999851</v>
      </c>
      <c r="M12784" s="142" t="str">
        <f>+VLOOKUP($E12784,IIC_2018!$B$8:$Q$347,13,0)</f>
        <v>Medio</v>
      </c>
    </row>
    <row r="12785" spans="1:13" x14ac:dyDescent="0.3">
      <c r="A12785" s="139">
        <f t="shared" si="13135"/>
        <v>337</v>
      </c>
      <c r="B12785" s="148">
        <f t="shared" si="13137"/>
        <v>11</v>
      </c>
      <c r="D12785" s="149" t="str">
        <f>+VLOOKUP($A12785,mUNICIPIOS!$B$4:$F$343,2,0)</f>
        <v>Jutiapa</v>
      </c>
      <c r="E12785" s="149">
        <f>+VLOOKUP($A12785,mUNICIPIOS!$B$4:$F$343,3,0)</f>
        <v>2214</v>
      </c>
      <c r="F12785" s="149" t="str">
        <f>+VLOOKUP($A12785,mUNICIPIOS!$B$4:$F$343,4,0)</f>
        <v>Moyuta</v>
      </c>
      <c r="G12785" s="139" t="str">
        <f t="shared" ref="G12785:K12785" si="13141">+G12747</f>
        <v>02</v>
      </c>
      <c r="H12785" t="str">
        <f t="shared" si="13141"/>
        <v>IIC</v>
      </c>
      <c r="I12785" t="str">
        <f t="shared" si="13141"/>
        <v>Índice de Información a la Ciudadanía</v>
      </c>
      <c r="J12785" t="str">
        <f t="shared" si="13141"/>
        <v>INDICE</v>
      </c>
      <c r="K12785">
        <f t="shared" si="13141"/>
        <v>0</v>
      </c>
      <c r="L12785" s="150">
        <f>+VLOOKUP($E12785,IIC_2018!$B$8:$Q$347,15,0)</f>
        <v>0.76922707149749969</v>
      </c>
      <c r="M12785" s="142" t="str">
        <f>+VLOOKUP($E12785,IIC_2018!$B$8:$Q$347,16,0)</f>
        <v>Medio alto</v>
      </c>
    </row>
    <row r="12786" spans="1:13" x14ac:dyDescent="0.3">
      <c r="A12786" s="139">
        <f t="shared" si="13135"/>
        <v>337</v>
      </c>
      <c r="B12786" s="148">
        <f t="shared" si="13137"/>
        <v>12</v>
      </c>
      <c r="D12786" s="149" t="str">
        <f>+VLOOKUP($A12786,mUNICIPIOS!$B$4:$F$343,2,0)</f>
        <v>Jutiapa</v>
      </c>
      <c r="E12786" s="149">
        <f>+VLOOKUP($A12786,mUNICIPIOS!$B$4:$F$343,3,0)</f>
        <v>2214</v>
      </c>
      <c r="F12786" s="149" t="str">
        <f>+VLOOKUP($A12786,mUNICIPIOS!$B$4:$F$343,4,0)</f>
        <v>Moyuta</v>
      </c>
      <c r="G12786" s="139" t="str">
        <f t="shared" ref="G12786:K12786" si="13142">+G12748</f>
        <v>03</v>
      </c>
      <c r="H12786" t="str">
        <f t="shared" si="13142"/>
        <v>ISP</v>
      </c>
      <c r="I12786" t="str">
        <f t="shared" si="13142"/>
        <v>Índice de Servicios Públicos</v>
      </c>
      <c r="J12786" t="str">
        <f t="shared" si="13142"/>
        <v>03-01</v>
      </c>
      <c r="K12786" t="str">
        <f t="shared" si="13142"/>
        <v>Cobertura del servicio público de agua</v>
      </c>
      <c r="L12786" s="150">
        <f>+VLOOKUP($E12786,ISP_2018!$B$8:$T$347,3,0)</f>
        <v>0.3283595190028965</v>
      </c>
      <c r="M12786" s="142" t="str">
        <f>+VLOOKUP($E12786,ISP_2018!$B$8:$T$347,4,0)</f>
        <v>Medio bajo</v>
      </c>
    </row>
    <row r="12787" spans="1:13" x14ac:dyDescent="0.3">
      <c r="A12787" s="139">
        <f t="shared" si="13135"/>
        <v>337</v>
      </c>
      <c r="B12787" s="148">
        <f t="shared" si="13137"/>
        <v>13</v>
      </c>
      <c r="D12787" s="149" t="str">
        <f>+VLOOKUP($A12787,mUNICIPIOS!$B$4:$F$343,2,0)</f>
        <v>Jutiapa</v>
      </c>
      <c r="E12787" s="149">
        <f>+VLOOKUP($A12787,mUNICIPIOS!$B$4:$F$343,3,0)</f>
        <v>2214</v>
      </c>
      <c r="F12787" s="149" t="str">
        <f>+VLOOKUP($A12787,mUNICIPIOS!$B$4:$F$343,4,0)</f>
        <v>Moyuta</v>
      </c>
      <c r="G12787" s="139" t="str">
        <f t="shared" ref="G12787:K12787" si="13143">+G12749</f>
        <v>03</v>
      </c>
      <c r="H12787" t="str">
        <f t="shared" si="13143"/>
        <v>ISP</v>
      </c>
      <c r="I12787" t="str">
        <f t="shared" si="13143"/>
        <v>Índice de Servicios Públicos</v>
      </c>
      <c r="J12787" t="str">
        <f t="shared" si="13143"/>
        <v>03-02</v>
      </c>
      <c r="K12787" t="str">
        <f t="shared" si="13143"/>
        <v>Control de la calidad del servicio público de agua</v>
      </c>
      <c r="L12787" s="150">
        <f>+VLOOKUP($E12787,ISP_2018!$B$8:$T$347,6,0)</f>
        <v>0.4</v>
      </c>
      <c r="M12787" s="142" t="str">
        <f>+VLOOKUP($E12787,ISP_2018!$B$8:$T$347,7,0)</f>
        <v>Medio bajo</v>
      </c>
    </row>
    <row r="12788" spans="1:13" x14ac:dyDescent="0.3">
      <c r="A12788" s="139">
        <f t="shared" si="13135"/>
        <v>337</v>
      </c>
      <c r="B12788" s="148">
        <f t="shared" si="13137"/>
        <v>14</v>
      </c>
      <c r="D12788" s="149" t="str">
        <f>+VLOOKUP($A12788,mUNICIPIOS!$B$4:$F$343,2,0)</f>
        <v>Jutiapa</v>
      </c>
      <c r="E12788" s="149">
        <f>+VLOOKUP($A12788,mUNICIPIOS!$B$4:$F$343,3,0)</f>
        <v>2214</v>
      </c>
      <c r="F12788" s="149" t="str">
        <f>+VLOOKUP($A12788,mUNICIPIOS!$B$4:$F$343,4,0)</f>
        <v>Moyuta</v>
      </c>
      <c r="G12788" s="139" t="str">
        <f t="shared" ref="G12788:K12788" si="13144">+G12750</f>
        <v>03</v>
      </c>
      <c r="H12788" t="str">
        <f t="shared" si="13144"/>
        <v>ISP</v>
      </c>
      <c r="I12788" t="str">
        <f t="shared" si="13144"/>
        <v>Índice de Servicios Públicos</v>
      </c>
      <c r="J12788" t="str">
        <f t="shared" si="13144"/>
        <v>03-03</v>
      </c>
      <c r="K12788" t="str">
        <f t="shared" si="13144"/>
        <v>Disposición  y tratamiento  de aguas residuales</v>
      </c>
      <c r="L12788" s="150">
        <f>+VLOOKUP($E12788,ISP_2018!$B$8:$T$347,9,0)</f>
        <v>0.63747814004263004</v>
      </c>
      <c r="M12788" s="142" t="str">
        <f>+VLOOKUP($E12788,ISP_2018!$B$8:$T$347,10,0)</f>
        <v>Medio alto</v>
      </c>
    </row>
    <row r="12789" spans="1:13" x14ac:dyDescent="0.3">
      <c r="A12789" s="139">
        <f t="shared" si="13135"/>
        <v>337</v>
      </c>
      <c r="B12789" s="148">
        <f t="shared" si="13137"/>
        <v>15</v>
      </c>
      <c r="D12789" s="149" t="str">
        <f>+VLOOKUP($A12789,mUNICIPIOS!$B$4:$F$343,2,0)</f>
        <v>Jutiapa</v>
      </c>
      <c r="E12789" s="149">
        <f>+VLOOKUP($A12789,mUNICIPIOS!$B$4:$F$343,3,0)</f>
        <v>2214</v>
      </c>
      <c r="F12789" s="149" t="str">
        <f>+VLOOKUP($A12789,mUNICIPIOS!$B$4:$F$343,4,0)</f>
        <v>Moyuta</v>
      </c>
      <c r="G12789" s="139" t="str">
        <f t="shared" ref="G12789:K12789" si="13145">+G12751</f>
        <v>03</v>
      </c>
      <c r="H12789" t="str">
        <f t="shared" si="13145"/>
        <v>ISP</v>
      </c>
      <c r="I12789" t="str">
        <f t="shared" si="13145"/>
        <v>Índice de Servicios Públicos</v>
      </c>
      <c r="J12789" t="str">
        <f t="shared" si="13145"/>
        <v>03-04</v>
      </c>
      <c r="K12789" t="str">
        <f t="shared" si="13145"/>
        <v>Gestión y manejo de los residuos y desechos sólidos</v>
      </c>
      <c r="L12789" s="150">
        <f>+VLOOKUP($E12789,ISP_2018!$B$8:$T$347,12,0)</f>
        <v>7.2116835046125205E-2</v>
      </c>
      <c r="M12789" s="142" t="str">
        <f>+VLOOKUP($E12789,ISP_2018!$B$8:$T$347,13,0)</f>
        <v>Bajo</v>
      </c>
    </row>
    <row r="12790" spans="1:13" x14ac:dyDescent="0.3">
      <c r="A12790" s="139">
        <f t="shared" si="13135"/>
        <v>337</v>
      </c>
      <c r="B12790" s="148">
        <f t="shared" si="13137"/>
        <v>16</v>
      </c>
      <c r="D12790" s="149" t="str">
        <f>+VLOOKUP($A12790,mUNICIPIOS!$B$4:$F$343,2,0)</f>
        <v>Jutiapa</v>
      </c>
      <c r="E12790" s="149">
        <f>+VLOOKUP($A12790,mUNICIPIOS!$B$4:$F$343,3,0)</f>
        <v>2214</v>
      </c>
      <c r="F12790" s="149" t="str">
        <f>+VLOOKUP($A12790,mUNICIPIOS!$B$4:$F$343,4,0)</f>
        <v>Moyuta</v>
      </c>
      <c r="G12790" s="139" t="str">
        <f t="shared" ref="G12790:K12790" si="13146">+G12752</f>
        <v>03</v>
      </c>
      <c r="H12790" t="str">
        <f t="shared" si="13146"/>
        <v>ISP</v>
      </c>
      <c r="I12790" t="str">
        <f t="shared" si="13146"/>
        <v>Índice de Servicios Públicos</v>
      </c>
      <c r="J12790" t="str">
        <f t="shared" si="13146"/>
        <v>03-05</v>
      </c>
      <c r="K12790" t="str">
        <f t="shared" si="13146"/>
        <v>Gestión de servicios públicos municipales</v>
      </c>
      <c r="L12790" s="150">
        <f>+VLOOKUP($E12790,ISP_2018!$B$8:$T$347,15,0)</f>
        <v>0.32258064516129031</v>
      </c>
      <c r="M12790" s="142" t="str">
        <f>+VLOOKUP($E12790,ISP_2018!$B$8:$T$347,16,0)</f>
        <v>Medio bajo</v>
      </c>
    </row>
    <row r="12791" spans="1:13" x14ac:dyDescent="0.3">
      <c r="A12791" s="139">
        <f t="shared" si="13135"/>
        <v>337</v>
      </c>
      <c r="B12791" s="148">
        <f t="shared" si="13137"/>
        <v>17</v>
      </c>
      <c r="D12791" s="149" t="str">
        <f>+VLOOKUP($A12791,mUNICIPIOS!$B$4:$F$343,2,0)</f>
        <v>Jutiapa</v>
      </c>
      <c r="E12791" s="149">
        <f>+VLOOKUP($A12791,mUNICIPIOS!$B$4:$F$343,3,0)</f>
        <v>2214</v>
      </c>
      <c r="F12791" s="149" t="str">
        <f>+VLOOKUP($A12791,mUNICIPIOS!$B$4:$F$343,4,0)</f>
        <v>Moyuta</v>
      </c>
      <c r="G12791" s="139" t="str">
        <f t="shared" ref="G12791:K12791" si="13147">+G12753</f>
        <v>03</v>
      </c>
      <c r="H12791" t="str">
        <f t="shared" si="13147"/>
        <v>ISP</v>
      </c>
      <c r="I12791" t="str">
        <f t="shared" si="13147"/>
        <v>Índice de Servicios Públicos</v>
      </c>
      <c r="J12791" t="str">
        <f t="shared" si="13147"/>
        <v>INDICE</v>
      </c>
      <c r="K12791">
        <f t="shared" si="13147"/>
        <v>0</v>
      </c>
      <c r="L12791" s="150">
        <f>+VLOOKUP($E12791,ISP_2018!$B$8:$T$347,18,0)</f>
        <v>0.35927107595029872</v>
      </c>
      <c r="M12791" s="142" t="str">
        <f>+VLOOKUP($E12791,ISP_2018!$B$8:$T$347,19,0)</f>
        <v>Medio bajo</v>
      </c>
    </row>
    <row r="12792" spans="1:13" x14ac:dyDescent="0.3">
      <c r="A12792" s="139">
        <f t="shared" si="13135"/>
        <v>337</v>
      </c>
      <c r="B12792" s="148">
        <f t="shared" si="13137"/>
        <v>18</v>
      </c>
      <c r="D12792" s="149" t="str">
        <f>+VLOOKUP($A12792,mUNICIPIOS!$B$4:$F$343,2,0)</f>
        <v>Jutiapa</v>
      </c>
      <c r="E12792" s="149">
        <f>+VLOOKUP($A12792,mUNICIPIOS!$B$4:$F$343,3,0)</f>
        <v>2214</v>
      </c>
      <c r="F12792" s="149" t="str">
        <f>+VLOOKUP($A12792,mUNICIPIOS!$B$4:$F$343,4,0)</f>
        <v>Moyuta</v>
      </c>
      <c r="G12792" s="139" t="str">
        <f t="shared" ref="G12792:K12792" si="13148">+G12754</f>
        <v>04</v>
      </c>
      <c r="H12792" t="str">
        <f t="shared" si="13148"/>
        <v>IGA</v>
      </c>
      <c r="I12792" t="str">
        <f t="shared" si="13148"/>
        <v>Índice de Gestión Administrativa</v>
      </c>
      <c r="J12792" t="str">
        <f t="shared" si="13148"/>
        <v>04-01</v>
      </c>
      <c r="K12792" t="str">
        <f t="shared" si="13148"/>
        <v>Existencia de elementos de atención municipal orientada al vecino</v>
      </c>
      <c r="L12792" s="150">
        <f>+VLOOKUP($E12792,IGA_2018!$B$8:$N$347,3,0)</f>
        <v>0.5</v>
      </c>
      <c r="M12792" s="142" t="str">
        <f>+VLOOKUP($E12792,IGA_2018!$B$8:$N$347,4,0)</f>
        <v>Medio</v>
      </c>
    </row>
    <row r="12793" spans="1:13" x14ac:dyDescent="0.3">
      <c r="A12793" s="139">
        <f t="shared" si="13135"/>
        <v>337</v>
      </c>
      <c r="B12793" s="148">
        <f t="shared" si="13137"/>
        <v>19</v>
      </c>
      <c r="D12793" s="149" t="str">
        <f>+VLOOKUP($A12793,mUNICIPIOS!$B$4:$F$343,2,0)</f>
        <v>Jutiapa</v>
      </c>
      <c r="E12793" s="149">
        <f>+VLOOKUP($A12793,mUNICIPIOS!$B$4:$F$343,3,0)</f>
        <v>2214</v>
      </c>
      <c r="F12793" s="149" t="str">
        <f>+VLOOKUP($A12793,mUNICIPIOS!$B$4:$F$343,4,0)</f>
        <v>Moyuta</v>
      </c>
      <c r="G12793" s="139" t="str">
        <f t="shared" ref="G12793:K12793" si="13149">+G12755</f>
        <v>04</v>
      </c>
      <c r="H12793" t="str">
        <f t="shared" si="13149"/>
        <v>IGA</v>
      </c>
      <c r="I12793" t="str">
        <f t="shared" si="13149"/>
        <v>Índice de Gestión Administrativa</v>
      </c>
      <c r="J12793" t="str">
        <f t="shared" si="13149"/>
        <v>04-02</v>
      </c>
      <c r="K12793" t="str">
        <f t="shared" si="13149"/>
        <v>Gestión del recurso humano.</v>
      </c>
      <c r="L12793" s="150">
        <f>+VLOOKUP($E12793,IGA_2018!$B$8:$N$347,6,0)</f>
        <v>0.49549317537986109</v>
      </c>
      <c r="M12793" s="142" t="str">
        <f>+VLOOKUP($E12793,IGA_2018!$B$8:$N$347,7,0)</f>
        <v>Medio</v>
      </c>
    </row>
    <row r="12794" spans="1:13" x14ac:dyDescent="0.3">
      <c r="A12794" s="139">
        <f t="shared" si="13135"/>
        <v>337</v>
      </c>
      <c r="B12794" s="148">
        <f t="shared" si="13137"/>
        <v>20</v>
      </c>
      <c r="D12794" s="149" t="str">
        <f>+VLOOKUP($A12794,mUNICIPIOS!$B$4:$F$343,2,0)</f>
        <v>Jutiapa</v>
      </c>
      <c r="E12794" s="149">
        <f>+VLOOKUP($A12794,mUNICIPIOS!$B$4:$F$343,3,0)</f>
        <v>2214</v>
      </c>
      <c r="F12794" s="149" t="str">
        <f>+VLOOKUP($A12794,mUNICIPIOS!$B$4:$F$343,4,0)</f>
        <v>Moyuta</v>
      </c>
      <c r="G12794" s="139" t="str">
        <f t="shared" ref="G12794:K12794" si="13150">+G12756</f>
        <v>04</v>
      </c>
      <c r="H12794" t="str">
        <f t="shared" si="13150"/>
        <v>IGA</v>
      </c>
      <c r="I12794" t="str">
        <f t="shared" si="13150"/>
        <v>Índice de Gestión Administrativa</v>
      </c>
      <c r="J12794" t="str">
        <f t="shared" si="13150"/>
        <v>04-03</v>
      </c>
      <c r="K12794" t="str">
        <f t="shared" si="13150"/>
        <v>Existencia de oficinas municipales con instrumentos de gestión.</v>
      </c>
      <c r="L12794" s="150">
        <f>+VLOOKUP($E12794,IGA_2018!$B$8:$N$347,9,0)</f>
        <v>0.39642857142857146</v>
      </c>
      <c r="M12794" s="142" t="str">
        <f>+VLOOKUP($E12794,IGA_2018!$B$8:$N$347,10,0)</f>
        <v>Medio bajo</v>
      </c>
    </row>
    <row r="12795" spans="1:13" x14ac:dyDescent="0.3">
      <c r="A12795" s="139">
        <f t="shared" si="13135"/>
        <v>337</v>
      </c>
      <c r="B12795" s="148">
        <f t="shared" si="13137"/>
        <v>21</v>
      </c>
      <c r="D12795" s="149" t="str">
        <f>+VLOOKUP($A12795,mUNICIPIOS!$B$4:$F$343,2,0)</f>
        <v>Jutiapa</v>
      </c>
      <c r="E12795" s="149">
        <f>+VLOOKUP($A12795,mUNICIPIOS!$B$4:$F$343,3,0)</f>
        <v>2214</v>
      </c>
      <c r="F12795" s="149" t="str">
        <f>+VLOOKUP($A12795,mUNICIPIOS!$B$4:$F$343,4,0)</f>
        <v>Moyuta</v>
      </c>
      <c r="G12795" s="139" t="str">
        <f t="shared" ref="G12795:K12795" si="13151">+G12757</f>
        <v>04</v>
      </c>
      <c r="H12795" t="str">
        <f t="shared" si="13151"/>
        <v>IGA</v>
      </c>
      <c r="I12795" t="str">
        <f t="shared" si="13151"/>
        <v>Índice de Gestión Administrativa</v>
      </c>
      <c r="J12795" t="str">
        <f t="shared" si="13151"/>
        <v>INDICE</v>
      </c>
      <c r="K12795">
        <f t="shared" si="13151"/>
        <v>0</v>
      </c>
      <c r="L12795" s="150">
        <f>+VLOOKUP($E12795,IGA_2018!$B$8:$N$347,12,0)</f>
        <v>0.4621726113829514</v>
      </c>
      <c r="M12795" s="142" t="str">
        <f>+VLOOKUP($E12795,IGA_2018!$B$8:$N$347,13,0)</f>
        <v>Medio</v>
      </c>
    </row>
    <row r="12796" spans="1:13" x14ac:dyDescent="0.3">
      <c r="A12796" s="139">
        <f t="shared" si="13135"/>
        <v>337</v>
      </c>
      <c r="B12796" s="148">
        <f t="shared" si="13137"/>
        <v>22</v>
      </c>
      <c r="D12796" s="149" t="str">
        <f>+VLOOKUP($A12796,mUNICIPIOS!$B$4:$F$343,2,0)</f>
        <v>Jutiapa</v>
      </c>
      <c r="E12796" s="149">
        <f>+VLOOKUP($A12796,mUNICIPIOS!$B$4:$F$343,3,0)</f>
        <v>2214</v>
      </c>
      <c r="F12796" s="149" t="str">
        <f>+VLOOKUP($A12796,mUNICIPIOS!$B$4:$F$343,4,0)</f>
        <v>Moyuta</v>
      </c>
      <c r="G12796" s="139" t="str">
        <f t="shared" ref="G12796:K12796" si="13152">+G12758</f>
        <v>05</v>
      </c>
      <c r="H12796" t="str">
        <f t="shared" si="13152"/>
        <v>IGF</v>
      </c>
      <c r="I12796" t="str">
        <f t="shared" si="13152"/>
        <v>Índice de Gestión Financiera</v>
      </c>
      <c r="J12796" t="str">
        <f t="shared" si="13152"/>
        <v>05-01</v>
      </c>
      <c r="K12796" t="str">
        <f t="shared" si="13152"/>
        <v>Autonomía financiera municipal</v>
      </c>
      <c r="L12796" s="150">
        <f>+VLOOKUP($E12796,IGF_2018!$B$8:$Z$347,3,0)</f>
        <v>0.25593742235653211</v>
      </c>
      <c r="M12796" s="142" t="str">
        <f>+VLOOKUP($E12796,IGF_2018!$B$8:$Z$347,4,0)</f>
        <v>Medio bajo</v>
      </c>
    </row>
    <row r="12797" spans="1:13" x14ac:dyDescent="0.3">
      <c r="A12797" s="139">
        <f t="shared" si="13135"/>
        <v>337</v>
      </c>
      <c r="B12797" s="148">
        <f t="shared" si="13137"/>
        <v>23</v>
      </c>
      <c r="D12797" s="149" t="str">
        <f>+VLOOKUP($A12797,mUNICIPIOS!$B$4:$F$343,2,0)</f>
        <v>Jutiapa</v>
      </c>
      <c r="E12797" s="149">
        <f>+VLOOKUP($A12797,mUNICIPIOS!$B$4:$F$343,3,0)</f>
        <v>2214</v>
      </c>
      <c r="F12797" s="149" t="str">
        <f>+VLOOKUP($A12797,mUNICIPIOS!$B$4:$F$343,4,0)</f>
        <v>Moyuta</v>
      </c>
      <c r="G12797" s="139" t="str">
        <f t="shared" ref="G12797:K12797" si="13153">+G12759</f>
        <v>05</v>
      </c>
      <c r="H12797" t="str">
        <f t="shared" si="13153"/>
        <v>IGF</v>
      </c>
      <c r="I12797" t="str">
        <f t="shared" si="13153"/>
        <v>Índice de Gestión Financiera</v>
      </c>
      <c r="J12797" t="str">
        <f t="shared" si="13153"/>
        <v>05-02</v>
      </c>
      <c r="K12797" t="str">
        <f t="shared" si="13153"/>
        <v xml:space="preserve">Ingresos propios por habitante -sin regalías- </v>
      </c>
      <c r="L12797" s="150">
        <f>+VLOOKUP($E12797,IGF_2018!$B$8:$Z$347,6,0)</f>
        <v>0.12847843313475685</v>
      </c>
      <c r="M12797" s="142" t="str">
        <f>+VLOOKUP($E12797,IGF_2018!$B$8:$Z$347,7,0)</f>
        <v>Bajo</v>
      </c>
    </row>
    <row r="12798" spans="1:13" x14ac:dyDescent="0.3">
      <c r="A12798" s="139">
        <f t="shared" si="13135"/>
        <v>337</v>
      </c>
      <c r="B12798" s="148">
        <f t="shared" si="13137"/>
        <v>24</v>
      </c>
      <c r="D12798" s="149" t="str">
        <f>+VLOOKUP($A12798,mUNICIPIOS!$B$4:$F$343,2,0)</f>
        <v>Jutiapa</v>
      </c>
      <c r="E12798" s="149">
        <f>+VLOOKUP($A12798,mUNICIPIOS!$B$4:$F$343,3,0)</f>
        <v>2214</v>
      </c>
      <c r="F12798" s="149" t="str">
        <f>+VLOOKUP($A12798,mUNICIPIOS!$B$4:$F$343,4,0)</f>
        <v>Moyuta</v>
      </c>
      <c r="G12798" s="139" t="str">
        <f t="shared" ref="G12798:K12798" si="13154">+G12760</f>
        <v>05</v>
      </c>
      <c r="H12798" t="str">
        <f t="shared" si="13154"/>
        <v>IGF</v>
      </c>
      <c r="I12798" t="str">
        <f t="shared" si="13154"/>
        <v>Índice de Gestión Financiera</v>
      </c>
      <c r="J12798" t="str">
        <f t="shared" si="13154"/>
        <v>05-03</v>
      </c>
      <c r="K12798" t="str">
        <f t="shared" si="13154"/>
        <v>Ingresos del IUSI en relación a los ingresos propios -sin regalías-</v>
      </c>
      <c r="L12798" s="150">
        <f>+VLOOKUP($E12798,IGF_2018!$B$8:$Z$347,9,0)</f>
        <v>7.1439581651799366E-2</v>
      </c>
      <c r="M12798" s="142" t="str">
        <f>+VLOOKUP($E12798,IGF_2018!$B$8:$Z$347,10,0)</f>
        <v>Bajo</v>
      </c>
    </row>
    <row r="12799" spans="1:13" x14ac:dyDescent="0.3">
      <c r="A12799" s="139">
        <f t="shared" si="13135"/>
        <v>337</v>
      </c>
      <c r="B12799" s="148">
        <f t="shared" si="13137"/>
        <v>25</v>
      </c>
      <c r="D12799" s="149" t="str">
        <f>+VLOOKUP($A12799,mUNICIPIOS!$B$4:$F$343,2,0)</f>
        <v>Jutiapa</v>
      </c>
      <c r="E12799" s="149">
        <f>+VLOOKUP($A12799,mUNICIPIOS!$B$4:$F$343,3,0)</f>
        <v>2214</v>
      </c>
      <c r="F12799" s="149" t="str">
        <f>+VLOOKUP($A12799,mUNICIPIOS!$B$4:$F$343,4,0)</f>
        <v>Moyuta</v>
      </c>
      <c r="G12799" s="139" t="str">
        <f t="shared" ref="G12799:K12799" si="13155">+G12761</f>
        <v>05</v>
      </c>
      <c r="H12799" t="str">
        <f t="shared" si="13155"/>
        <v>IGF</v>
      </c>
      <c r="I12799" t="str">
        <f t="shared" si="13155"/>
        <v>Índice de Gestión Financiera</v>
      </c>
      <c r="J12799" t="str">
        <f t="shared" si="13155"/>
        <v>05-04</v>
      </c>
      <c r="K12799" t="str">
        <f t="shared" si="13155"/>
        <v>Inversión anual en capital fijo por habitante</v>
      </c>
      <c r="L12799" s="150">
        <f>+VLOOKUP($E12799,IGF_2018!$B$8:$Z$347,12,0)</f>
        <v>4.6047743473557681E-2</v>
      </c>
      <c r="M12799" s="142" t="str">
        <f>+VLOOKUP($E12799,IGF_2018!$B$8:$Z$347,13,0)</f>
        <v>Bajo</v>
      </c>
    </row>
    <row r="12800" spans="1:13" x14ac:dyDescent="0.3">
      <c r="A12800" s="139">
        <f t="shared" si="13135"/>
        <v>337</v>
      </c>
      <c r="B12800" s="148">
        <f t="shared" si="13137"/>
        <v>26</v>
      </c>
      <c r="D12800" s="149" t="str">
        <f>+VLOOKUP($A12800,mUNICIPIOS!$B$4:$F$343,2,0)</f>
        <v>Jutiapa</v>
      </c>
      <c r="E12800" s="149">
        <f>+VLOOKUP($A12800,mUNICIPIOS!$B$4:$F$343,3,0)</f>
        <v>2214</v>
      </c>
      <c r="F12800" s="149" t="str">
        <f>+VLOOKUP($A12800,mUNICIPIOS!$B$4:$F$343,4,0)</f>
        <v>Moyuta</v>
      </c>
      <c r="G12800" s="139" t="str">
        <f t="shared" ref="G12800:K12800" si="13156">+G12762</f>
        <v>05</v>
      </c>
      <c r="H12800" t="str">
        <f t="shared" si="13156"/>
        <v>IGF</v>
      </c>
      <c r="I12800" t="str">
        <f t="shared" si="13156"/>
        <v>Índice de Gestión Financiera</v>
      </c>
      <c r="J12800" t="str">
        <f t="shared" si="13156"/>
        <v>05-05</v>
      </c>
      <c r="K12800" t="str">
        <f t="shared" si="13156"/>
        <v>Inversión anual en capital fijo con recursos percibidos por ingresos propios</v>
      </c>
      <c r="L12800" s="150">
        <f>+VLOOKUP($E12800,IGF_2018!$B$8:$Z$347,15,0)</f>
        <v>0.14336014315495305</v>
      </c>
      <c r="M12800" s="142" t="str">
        <f>+VLOOKUP($E12800,IGF_2018!$B$8:$Z$347,16,0)</f>
        <v>Bajo</v>
      </c>
    </row>
    <row r="12801" spans="1:13" x14ac:dyDescent="0.3">
      <c r="A12801" s="139">
        <f t="shared" si="13135"/>
        <v>337</v>
      </c>
      <c r="B12801" s="148">
        <f t="shared" si="13137"/>
        <v>27</v>
      </c>
      <c r="D12801" s="149" t="str">
        <f>+VLOOKUP($A12801,mUNICIPIOS!$B$4:$F$343,2,0)</f>
        <v>Jutiapa</v>
      </c>
      <c r="E12801" s="149">
        <f>+VLOOKUP($A12801,mUNICIPIOS!$B$4:$F$343,3,0)</f>
        <v>2214</v>
      </c>
      <c r="F12801" s="149" t="str">
        <f>+VLOOKUP($A12801,mUNICIPIOS!$B$4:$F$343,4,0)</f>
        <v>Moyuta</v>
      </c>
      <c r="G12801" s="139" t="str">
        <f t="shared" ref="G12801:K12801" si="13157">+G12763</f>
        <v>05</v>
      </c>
      <c r="H12801" t="str">
        <f t="shared" si="13157"/>
        <v>IGF</v>
      </c>
      <c r="I12801" t="str">
        <f t="shared" si="13157"/>
        <v>Índice de Gestión Financiera</v>
      </c>
      <c r="J12801" t="str">
        <f t="shared" si="13157"/>
        <v>05-06</v>
      </c>
      <c r="K12801" t="str">
        <f t="shared" si="13157"/>
        <v xml:space="preserve">Inversión anual en capital fijo con recursos percibidos por transferencias del Gobierno Central </v>
      </c>
      <c r="L12801" s="150">
        <f>+VLOOKUP($E12801,IGF_2018!$B$8:$Z$347,18,0)</f>
        <v>0.17667914648813424</v>
      </c>
      <c r="M12801" s="142" t="str">
        <f>+VLOOKUP($E12801,IGF_2018!$B$8:$Z$347,19,0)</f>
        <v>Bajo</v>
      </c>
    </row>
    <row r="12802" spans="1:13" x14ac:dyDescent="0.3">
      <c r="A12802" s="139">
        <f t="shared" si="13135"/>
        <v>337</v>
      </c>
      <c r="B12802" s="148">
        <f t="shared" si="13137"/>
        <v>28</v>
      </c>
      <c r="D12802" s="149" t="str">
        <f>+VLOOKUP($A12802,mUNICIPIOS!$B$4:$F$343,2,0)</f>
        <v>Jutiapa</v>
      </c>
      <c r="E12802" s="149">
        <f>+VLOOKUP($A12802,mUNICIPIOS!$B$4:$F$343,3,0)</f>
        <v>2214</v>
      </c>
      <c r="F12802" s="149" t="str">
        <f>+VLOOKUP($A12802,mUNICIPIOS!$B$4:$F$343,4,0)</f>
        <v>Moyuta</v>
      </c>
      <c r="G12802" s="139" t="str">
        <f t="shared" ref="G12802:K12802" si="13158">+G12764</f>
        <v>05</v>
      </c>
      <c r="H12802" t="str">
        <f t="shared" si="13158"/>
        <v>IGF</v>
      </c>
      <c r="I12802" t="str">
        <f t="shared" si="13158"/>
        <v>Índice de Gestión Financiera</v>
      </c>
      <c r="J12802" t="str">
        <f t="shared" si="13158"/>
        <v>05-07</v>
      </c>
      <c r="K12802" t="str">
        <f t="shared" si="13158"/>
        <v>Financiamiento por endeudamiento municipal</v>
      </c>
      <c r="L12802" s="150">
        <f>+VLOOKUP($E12802,IGF_2018!$B$8:$Z$347,21,0)</f>
        <v>1</v>
      </c>
      <c r="M12802" s="142" t="str">
        <f>+VLOOKUP($E12802,IGF_2018!$B$8:$Z$347,22,0)</f>
        <v>Alto</v>
      </c>
    </row>
    <row r="12803" spans="1:13" x14ac:dyDescent="0.3">
      <c r="A12803" s="139">
        <f t="shared" si="13135"/>
        <v>337</v>
      </c>
      <c r="B12803" s="148">
        <f t="shared" si="13137"/>
        <v>29</v>
      </c>
      <c r="D12803" s="149" t="str">
        <f>+VLOOKUP($A12803,mUNICIPIOS!$B$4:$F$343,2,0)</f>
        <v>Jutiapa</v>
      </c>
      <c r="E12803" s="149">
        <f>+VLOOKUP($A12803,mUNICIPIOS!$B$4:$F$343,3,0)</f>
        <v>2214</v>
      </c>
      <c r="F12803" s="149" t="str">
        <f>+VLOOKUP($A12803,mUNICIPIOS!$B$4:$F$343,4,0)</f>
        <v>Moyuta</v>
      </c>
      <c r="G12803" s="139" t="str">
        <f t="shared" ref="G12803:K12803" si="13159">+G12765</f>
        <v>05</v>
      </c>
      <c r="H12803" t="str">
        <f t="shared" si="13159"/>
        <v>IGF</v>
      </c>
      <c r="I12803" t="str">
        <f t="shared" si="13159"/>
        <v>Índice de Gestión Financiera</v>
      </c>
      <c r="J12803" t="str">
        <f t="shared" si="13159"/>
        <v>INDICE</v>
      </c>
      <c r="K12803">
        <f t="shared" si="13159"/>
        <v>0</v>
      </c>
      <c r="L12803" s="150">
        <f>+VLOOKUP($E12803,IGF_2018!$B$8:$Z$347,24,0)</f>
        <v>0.3206358325751022</v>
      </c>
      <c r="M12803" s="142" t="str">
        <f>+VLOOKUP($E12803,IGF_2018!$B$8:$Z$347,25,0)</f>
        <v>Medio bajo</v>
      </c>
    </row>
    <row r="12804" spans="1:13" x14ac:dyDescent="0.3">
      <c r="A12804" s="139">
        <f t="shared" si="13135"/>
        <v>337</v>
      </c>
      <c r="B12804" s="148">
        <f t="shared" si="13137"/>
        <v>30</v>
      </c>
      <c r="D12804" s="149" t="str">
        <f>+VLOOKUP($A12804,mUNICIPIOS!$B$4:$F$343,2,0)</f>
        <v>Jutiapa</v>
      </c>
      <c r="E12804" s="149">
        <f>+VLOOKUP($A12804,mUNICIPIOS!$B$4:$F$343,3,0)</f>
        <v>2214</v>
      </c>
      <c r="F12804" s="149" t="str">
        <f>+VLOOKUP($A12804,mUNICIPIOS!$B$4:$F$343,4,0)</f>
        <v>Moyuta</v>
      </c>
      <c r="G12804" s="139" t="str">
        <f t="shared" ref="G12804:K12804" si="13160">+G12766</f>
        <v>06</v>
      </c>
      <c r="H12804" t="str">
        <f t="shared" si="13160"/>
        <v>IGE</v>
      </c>
      <c r="I12804" t="str">
        <f t="shared" si="13160"/>
        <v>Índice de Gestión Estratégica</v>
      </c>
      <c r="J12804" t="str">
        <f t="shared" si="13160"/>
        <v>06-01</v>
      </c>
      <c r="K12804" t="str">
        <f t="shared" si="13160"/>
        <v>Ejecución del Plan Operativo Anual  (POA)</v>
      </c>
      <c r="L12804" s="150">
        <f>+VLOOKUP($E12804,IGE_2018!$B$8:$Z$347,3,0)</f>
        <v>0.82434877853784849</v>
      </c>
      <c r="M12804" s="142" t="str">
        <f>+VLOOKUP($E12804,IGE_2018!$B$8:$Z$347,4,0)</f>
        <v>Alto</v>
      </c>
    </row>
    <row r="12805" spans="1:13" x14ac:dyDescent="0.3">
      <c r="A12805" s="139">
        <f t="shared" si="13135"/>
        <v>337</v>
      </c>
      <c r="B12805" s="148">
        <f t="shared" si="13137"/>
        <v>31</v>
      </c>
      <c r="D12805" s="149" t="str">
        <f>+VLOOKUP($A12805,mUNICIPIOS!$B$4:$F$343,2,0)</f>
        <v>Jutiapa</v>
      </c>
      <c r="E12805" s="149">
        <f>+VLOOKUP($A12805,mUNICIPIOS!$B$4:$F$343,3,0)</f>
        <v>2214</v>
      </c>
      <c r="F12805" s="149" t="str">
        <f>+VLOOKUP($A12805,mUNICIPIOS!$B$4:$F$343,4,0)</f>
        <v>Moyuta</v>
      </c>
      <c r="G12805" s="139" t="str">
        <f t="shared" ref="G12805:K12805" si="13161">+G12767</f>
        <v>06</v>
      </c>
      <c r="H12805" t="str">
        <f t="shared" si="13161"/>
        <v>IGE</v>
      </c>
      <c r="I12805" t="str">
        <f t="shared" si="13161"/>
        <v>Índice de Gestión Estratégica</v>
      </c>
      <c r="J12805" t="str">
        <f t="shared" si="13161"/>
        <v>06-02</v>
      </c>
      <c r="K12805" t="str">
        <f t="shared" si="13161"/>
        <v>Relación Plan de Desarrollo Municipal y Ordenamiento Territorial (PDM-OT) - Plan Estratégico Institucional (PEI) - Plan Operativo Multianual (POM) - Plan Operativo Anual (POA)</v>
      </c>
      <c r="L12805" s="150">
        <f>+VLOOKUP($E12805,IGE_2018!$B$8:$Z$347,6,0)</f>
        <v>0.7350000000000001</v>
      </c>
      <c r="M12805" s="142" t="str">
        <f>+VLOOKUP($E12805,IGE_2018!$B$8:$Z$347,7,0)</f>
        <v>Medio alto</v>
      </c>
    </row>
    <row r="12806" spans="1:13" x14ac:dyDescent="0.3">
      <c r="A12806" s="139">
        <f t="shared" si="13135"/>
        <v>337</v>
      </c>
      <c r="B12806" s="148">
        <f t="shared" si="13137"/>
        <v>32</v>
      </c>
      <c r="D12806" s="149" t="str">
        <f>+VLOOKUP($A12806,mUNICIPIOS!$B$4:$F$343,2,0)</f>
        <v>Jutiapa</v>
      </c>
      <c r="E12806" s="149">
        <f>+VLOOKUP($A12806,mUNICIPIOS!$B$4:$F$343,3,0)</f>
        <v>2214</v>
      </c>
      <c r="F12806" s="149" t="str">
        <f>+VLOOKUP($A12806,mUNICIPIOS!$B$4:$F$343,4,0)</f>
        <v>Moyuta</v>
      </c>
      <c r="G12806" s="139" t="str">
        <f t="shared" ref="G12806:K12806" si="13162">+G12768</f>
        <v>06</v>
      </c>
      <c r="H12806" t="str">
        <f t="shared" si="13162"/>
        <v>IGE</v>
      </c>
      <c r="I12806" t="str">
        <f t="shared" si="13162"/>
        <v>Índice de Gestión Estratégica</v>
      </c>
      <c r="J12806" t="str">
        <f t="shared" si="13162"/>
        <v>06-03</v>
      </c>
      <c r="K12806" t="str">
        <f t="shared" si="13162"/>
        <v>Presupuesto de egresos relacionado a competencias municipales que responden a prioridades nacionales de desarrollo.</v>
      </c>
      <c r="L12806" s="150">
        <f>+VLOOKUP($E12806,IGE_2018!$B$8:$Z$347,9,0)</f>
        <v>0.44083650440876943</v>
      </c>
      <c r="M12806" s="142" t="str">
        <f>+VLOOKUP($E12806,IGE_2018!$B$8:$Z$347,10,0)</f>
        <v>Medio</v>
      </c>
    </row>
    <row r="12807" spans="1:13" x14ac:dyDescent="0.3">
      <c r="A12807" s="139">
        <f t="shared" si="13135"/>
        <v>337</v>
      </c>
      <c r="B12807" s="148">
        <f t="shared" si="13137"/>
        <v>33</v>
      </c>
      <c r="D12807" s="149" t="str">
        <f>+VLOOKUP($A12807,mUNICIPIOS!$B$4:$F$343,2,0)</f>
        <v>Jutiapa</v>
      </c>
      <c r="E12807" s="149">
        <f>+VLOOKUP($A12807,mUNICIPIOS!$B$4:$F$343,3,0)</f>
        <v>2214</v>
      </c>
      <c r="F12807" s="149" t="str">
        <f>+VLOOKUP($A12807,mUNICIPIOS!$B$4:$F$343,4,0)</f>
        <v>Moyuta</v>
      </c>
      <c r="G12807" s="139" t="str">
        <f t="shared" ref="G12807:K12807" si="13163">+G12769</f>
        <v>06</v>
      </c>
      <c r="H12807" t="str">
        <f t="shared" si="13163"/>
        <v>IGE</v>
      </c>
      <c r="I12807" t="str">
        <f t="shared" si="13163"/>
        <v>Índice de Gestión Estratégica</v>
      </c>
      <c r="J12807" t="str">
        <f t="shared" si="13163"/>
        <v>06-04</v>
      </c>
      <c r="K12807" t="str">
        <f t="shared" si="13163"/>
        <v>Institucionalización de la gestión ordenada del territorio</v>
      </c>
      <c r="L12807" s="150">
        <f>+VLOOKUP($E12807,IGE_2018!$B$8:$Z$347,12,0)</f>
        <v>0.5</v>
      </c>
      <c r="M12807" s="142" t="str">
        <f>+VLOOKUP($E12807,IGE_2018!$B$8:$Z$347,13,0)</f>
        <v>Medio</v>
      </c>
    </row>
    <row r="12808" spans="1:13" x14ac:dyDescent="0.3">
      <c r="A12808" s="139">
        <f t="shared" si="13135"/>
        <v>337</v>
      </c>
      <c r="B12808" s="148">
        <f t="shared" si="13137"/>
        <v>34</v>
      </c>
      <c r="D12808" s="149" t="str">
        <f>+VLOOKUP($A12808,mUNICIPIOS!$B$4:$F$343,2,0)</f>
        <v>Jutiapa</v>
      </c>
      <c r="E12808" s="149">
        <f>+VLOOKUP($A12808,mUNICIPIOS!$B$4:$F$343,3,0)</f>
        <v>2214</v>
      </c>
      <c r="F12808" s="149" t="str">
        <f>+VLOOKUP($A12808,mUNICIPIOS!$B$4:$F$343,4,0)</f>
        <v>Moyuta</v>
      </c>
      <c r="G12808" s="139" t="str">
        <f t="shared" ref="G12808:K12808" si="13164">+G12770</f>
        <v>06</v>
      </c>
      <c r="H12808" t="str">
        <f t="shared" si="13164"/>
        <v>IGE</v>
      </c>
      <c r="I12808" t="str">
        <f t="shared" si="13164"/>
        <v>Índice de Gestión Estratégica</v>
      </c>
      <c r="J12808" t="str">
        <f t="shared" si="13164"/>
        <v>06-05</v>
      </c>
      <c r="K12808" t="str">
        <f t="shared" si="13164"/>
        <v>Acciones para la gestión ordenada del territorio</v>
      </c>
      <c r="L12808" s="150">
        <f>+VLOOKUP($E12808,IGE_2018!$B$8:$Z$347,15,0)</f>
        <v>0.3600000000000001</v>
      </c>
      <c r="M12808" s="142" t="str">
        <f>+VLOOKUP($E12808,IGE_2018!$B$8:$Z$347,16,0)</f>
        <v>Medio bajo</v>
      </c>
    </row>
    <row r="12809" spans="1:13" x14ac:dyDescent="0.3">
      <c r="A12809" s="139">
        <f t="shared" si="13135"/>
        <v>337</v>
      </c>
      <c r="B12809" s="148">
        <f t="shared" si="13137"/>
        <v>35</v>
      </c>
      <c r="D12809" s="149" t="str">
        <f>+VLOOKUP($A12809,mUNICIPIOS!$B$4:$F$343,2,0)</f>
        <v>Jutiapa</v>
      </c>
      <c r="E12809" s="149">
        <f>+VLOOKUP($A12809,mUNICIPIOS!$B$4:$F$343,3,0)</f>
        <v>2214</v>
      </c>
      <c r="F12809" s="149" t="str">
        <f>+VLOOKUP($A12809,mUNICIPIOS!$B$4:$F$343,4,0)</f>
        <v>Moyuta</v>
      </c>
      <c r="G12809" s="139" t="str">
        <f t="shared" ref="G12809:K12809" si="13165">+G12771</f>
        <v>06</v>
      </c>
      <c r="H12809" t="str">
        <f t="shared" si="13165"/>
        <v>IGE</v>
      </c>
      <c r="I12809" t="str">
        <f t="shared" si="13165"/>
        <v>Índice de Gestión Estratégica</v>
      </c>
      <c r="J12809" t="str">
        <f t="shared" si="13165"/>
        <v>06-06</v>
      </c>
      <c r="K12809" t="str">
        <f t="shared" si="13165"/>
        <v>Gestión de riesgo en la formulación de proyectos derivados de la planificación operativa anual</v>
      </c>
      <c r="L12809" s="150">
        <f>+VLOOKUP($E12809,IGE_2018!$B$8:$Z$347,18,0)</f>
        <v>0</v>
      </c>
      <c r="M12809" s="142" t="str">
        <f>+VLOOKUP($E12809,IGE_2018!$B$8:$Z$347,19,0)</f>
        <v>Bajo</v>
      </c>
    </row>
    <row r="12810" spans="1:13" x14ac:dyDescent="0.3">
      <c r="A12810" s="139">
        <f t="shared" si="13135"/>
        <v>337</v>
      </c>
      <c r="B12810" s="148">
        <f t="shared" si="13137"/>
        <v>36</v>
      </c>
      <c r="D12810" s="149" t="str">
        <f>+VLOOKUP($A12810,mUNICIPIOS!$B$4:$F$343,2,0)</f>
        <v>Jutiapa</v>
      </c>
      <c r="E12810" s="149">
        <f>+VLOOKUP($A12810,mUNICIPIOS!$B$4:$F$343,3,0)</f>
        <v>2214</v>
      </c>
      <c r="F12810" s="149" t="str">
        <f>+VLOOKUP($A12810,mUNICIPIOS!$B$4:$F$343,4,0)</f>
        <v>Moyuta</v>
      </c>
      <c r="G12810" s="139" t="str">
        <f t="shared" ref="G12810:K12810" si="13166">+G12772</f>
        <v>06</v>
      </c>
      <c r="H12810" t="str">
        <f t="shared" si="13166"/>
        <v>IGE</v>
      </c>
      <c r="I12810" t="str">
        <f t="shared" si="13166"/>
        <v>Índice de Gestión Estratégica</v>
      </c>
      <c r="J12810" t="str">
        <f t="shared" si="13166"/>
        <v>06-07</v>
      </c>
      <c r="K12810" t="str">
        <f t="shared" si="13166"/>
        <v>Ingresos por servicios ambientales en relación a los ingresos propios sin regalías</v>
      </c>
      <c r="L12810" s="150">
        <f>+VLOOKUP($E12810,IGE_2018!$B$8:$Z$347,21,0)</f>
        <v>4.4502651424588782E-3</v>
      </c>
      <c r="M12810" s="142" t="str">
        <f>+VLOOKUP($E12810,IGE_2018!$B$8:$Z$347,22,0)</f>
        <v>Bajo</v>
      </c>
    </row>
    <row r="12811" spans="1:13" x14ac:dyDescent="0.3">
      <c r="A12811" s="139">
        <f t="shared" si="13135"/>
        <v>337</v>
      </c>
      <c r="B12811" s="148">
        <f t="shared" si="13137"/>
        <v>37</v>
      </c>
      <c r="D12811" s="149" t="str">
        <f>+VLOOKUP($A12811,mUNICIPIOS!$B$4:$F$343,2,0)</f>
        <v>Jutiapa</v>
      </c>
      <c r="E12811" s="149">
        <f>+VLOOKUP($A12811,mUNICIPIOS!$B$4:$F$343,3,0)</f>
        <v>2214</v>
      </c>
      <c r="F12811" s="149" t="str">
        <f>+VLOOKUP($A12811,mUNICIPIOS!$B$4:$F$343,4,0)</f>
        <v>Moyuta</v>
      </c>
      <c r="G12811" s="139" t="str">
        <f t="shared" ref="G12811:K12811" si="13167">+G12773</f>
        <v>06</v>
      </c>
      <c r="H12811" t="str">
        <f t="shared" si="13167"/>
        <v>IGE</v>
      </c>
      <c r="I12811" t="str">
        <f t="shared" si="13167"/>
        <v>Índice de Gestión Estratégica</v>
      </c>
      <c r="J12811" t="str">
        <f t="shared" si="13167"/>
        <v>INDICE</v>
      </c>
      <c r="K12811">
        <f t="shared" si="13167"/>
        <v>0</v>
      </c>
      <c r="L12811" s="150">
        <f>+VLOOKUP($E12811,IGE_2018!$B$8:$Z$347,24,0)</f>
        <v>0.44855646939711552</v>
      </c>
      <c r="M12811" s="142" t="str">
        <f>+VLOOKUP($E12811,IGE_2018!$B$8:$Z$347,25,0)</f>
        <v>Medio</v>
      </c>
    </row>
    <row r="12812" spans="1:13" x14ac:dyDescent="0.3">
      <c r="A12812" s="139">
        <f t="shared" si="13135"/>
        <v>337</v>
      </c>
      <c r="B12812" s="148">
        <f t="shared" si="13137"/>
        <v>38</v>
      </c>
      <c r="D12812" s="149" t="str">
        <f>+VLOOKUP($A12812,mUNICIPIOS!$B$4:$F$343,2,0)</f>
        <v>Jutiapa</v>
      </c>
      <c r="E12812" s="149">
        <f>+VLOOKUP($A12812,mUNICIPIOS!$B$4:$F$343,3,0)</f>
        <v>2214</v>
      </c>
      <c r="F12812" s="149" t="str">
        <f>+VLOOKUP($A12812,mUNICIPIOS!$B$4:$F$343,4,0)</f>
        <v>Moyuta</v>
      </c>
      <c r="G12812" s="139" t="str">
        <f t="shared" ref="G12812:K12812" si="13168">+G12774</f>
        <v>RANKING</v>
      </c>
      <c r="H12812" t="str">
        <f t="shared" si="13168"/>
        <v>RGM</v>
      </c>
      <c r="I12812" t="str">
        <f t="shared" si="13168"/>
        <v>Ranking de la Gestión Municipal 2018</v>
      </c>
      <c r="J12812" t="str">
        <f t="shared" si="13168"/>
        <v>RANKING</v>
      </c>
      <c r="K12812">
        <f t="shared" si="13168"/>
        <v>0</v>
      </c>
      <c r="L12812" s="151">
        <f>+VLOOKUP($E12812,Resultados_generales!$C$8:$AE$347,27,0)</f>
        <v>0.50687901005539326</v>
      </c>
      <c r="M12812" t="str">
        <f>+VLOOKUP($E12812,Resultados_generales!$C$8:$AE$347,28,0)</f>
        <v>Medio</v>
      </c>
    </row>
    <row r="12813" spans="1:13" x14ac:dyDescent="0.3">
      <c r="A12813" s="139">
        <f t="shared" si="13135"/>
        <v>338</v>
      </c>
      <c r="B12813" s="148">
        <f t="shared" si="13137"/>
        <v>1</v>
      </c>
      <c r="D12813" s="149" t="str">
        <f>+VLOOKUP($A12813,mUNICIPIOS!$B$4:$F$343,2,0)</f>
        <v>Jutiapa</v>
      </c>
      <c r="E12813" s="149">
        <f>+VLOOKUP($A12813,mUNICIPIOS!$B$4:$F$343,3,0)</f>
        <v>2215</v>
      </c>
      <c r="F12813" s="149" t="str">
        <f>+VLOOKUP($A12813,mUNICIPIOS!$B$4:$F$343,4,0)</f>
        <v>Pasaco</v>
      </c>
      <c r="G12813" s="139" t="str">
        <f t="shared" ref="G12813:K12813" si="13169">+G12775</f>
        <v>01</v>
      </c>
      <c r="H12813" t="str">
        <f t="shared" si="13169"/>
        <v>IPC</v>
      </c>
      <c r="I12813" t="str">
        <f t="shared" si="13169"/>
        <v>Índice de Participación Ciudadana</v>
      </c>
      <c r="J12813" t="str">
        <f t="shared" si="13169"/>
        <v>01-01</v>
      </c>
      <c r="K12813" t="str">
        <f t="shared" si="13169"/>
        <v>Número de reuniones del COMUDE en el año de la medición.</v>
      </c>
      <c r="L12813" s="150">
        <f>+VLOOKUP($E12813,IPC_2018!$B$8:$T$347,3,0)</f>
        <v>0.66666666666666663</v>
      </c>
      <c r="M12813" s="142" t="str">
        <f>+VLOOKUP($E12813,IPC_2018!$B$8:$T$347,4,0)</f>
        <v>Medio alto</v>
      </c>
    </row>
    <row r="12814" spans="1:13" x14ac:dyDescent="0.3">
      <c r="A12814" s="139">
        <f t="shared" si="13135"/>
        <v>338</v>
      </c>
      <c r="B12814" s="148">
        <f t="shared" si="13137"/>
        <v>2</v>
      </c>
      <c r="D12814" s="149" t="str">
        <f>+VLOOKUP($A12814,mUNICIPIOS!$B$4:$F$343,2,0)</f>
        <v>Jutiapa</v>
      </c>
      <c r="E12814" s="149">
        <f>+VLOOKUP($A12814,mUNICIPIOS!$B$4:$F$343,3,0)</f>
        <v>2215</v>
      </c>
      <c r="F12814" s="149" t="str">
        <f>+VLOOKUP($A12814,mUNICIPIOS!$B$4:$F$343,4,0)</f>
        <v>Pasaco</v>
      </c>
      <c r="G12814" s="139" t="str">
        <f t="shared" ref="G12814:K12814" si="13170">+G12776</f>
        <v>01</v>
      </c>
      <c r="H12814" t="str">
        <f t="shared" si="13170"/>
        <v>IPC</v>
      </c>
      <c r="I12814" t="str">
        <f t="shared" si="13170"/>
        <v>Índice de Participación Ciudadana</v>
      </c>
      <c r="J12814" t="str">
        <f t="shared" si="13170"/>
        <v>01-02</v>
      </c>
      <c r="K12814" t="str">
        <f t="shared" si="13170"/>
        <v>Participación de Alcaldes, Concejales y Síndicos determinados o designados en el COMUDE</v>
      </c>
      <c r="L12814" s="150">
        <f>+VLOOKUP($E12814,IPC_2018!$B$8:$T$347,6,0)</f>
        <v>0.828125</v>
      </c>
      <c r="M12814" s="142" t="str">
        <f>+VLOOKUP($E12814,IPC_2018!$B$8:$T$347,7,0)</f>
        <v>Alto</v>
      </c>
    </row>
    <row r="12815" spans="1:13" x14ac:dyDescent="0.3">
      <c r="A12815" s="139">
        <f t="shared" si="13135"/>
        <v>338</v>
      </c>
      <c r="B12815" s="148">
        <f t="shared" si="13137"/>
        <v>3</v>
      </c>
      <c r="D12815" s="149" t="str">
        <f>+VLOOKUP($A12815,mUNICIPIOS!$B$4:$F$343,2,0)</f>
        <v>Jutiapa</v>
      </c>
      <c r="E12815" s="149">
        <f>+VLOOKUP($A12815,mUNICIPIOS!$B$4:$F$343,3,0)</f>
        <v>2215</v>
      </c>
      <c r="F12815" s="149" t="str">
        <f>+VLOOKUP($A12815,mUNICIPIOS!$B$4:$F$343,4,0)</f>
        <v>Pasaco</v>
      </c>
      <c r="G12815" s="139" t="str">
        <f t="shared" ref="G12815:K12815" si="13171">+G12777</f>
        <v>01</v>
      </c>
      <c r="H12815" t="str">
        <f t="shared" si="13171"/>
        <v>IPC</v>
      </c>
      <c r="I12815" t="str">
        <f t="shared" si="13171"/>
        <v>Índice de Participación Ciudadana</v>
      </c>
      <c r="J12815" t="str">
        <f t="shared" si="13171"/>
        <v>01-03</v>
      </c>
      <c r="K12815" t="str">
        <f t="shared" si="13171"/>
        <v>Participación  de organizaciones de jóvenes, mujeres, pueblos mayas, xincas, garífunas, y otras organizaciones en el Comude</v>
      </c>
      <c r="L12815" s="150">
        <f>+VLOOKUP($E12815,IPC_2018!$B$8:$T$347,9,0)</f>
        <v>0</v>
      </c>
      <c r="M12815" s="142" t="str">
        <f>+VLOOKUP($E12815,IPC_2018!$B$8:$T$347,10,0)</f>
        <v>Bajo</v>
      </c>
    </row>
    <row r="12816" spans="1:13" x14ac:dyDescent="0.3">
      <c r="A12816" s="139">
        <f t="shared" si="13135"/>
        <v>338</v>
      </c>
      <c r="B12816" s="148">
        <f t="shared" si="13137"/>
        <v>4</v>
      </c>
      <c r="D12816" s="149" t="str">
        <f>+VLOOKUP($A12816,mUNICIPIOS!$B$4:$F$343,2,0)</f>
        <v>Jutiapa</v>
      </c>
      <c r="E12816" s="149">
        <f>+VLOOKUP($A12816,mUNICIPIOS!$B$4:$F$343,3,0)</f>
        <v>2215</v>
      </c>
      <c r="F12816" s="149" t="str">
        <f>+VLOOKUP($A12816,mUNICIPIOS!$B$4:$F$343,4,0)</f>
        <v>Pasaco</v>
      </c>
      <c r="G12816" s="139" t="str">
        <f t="shared" ref="G12816:K12816" si="13172">+G12778</f>
        <v>01</v>
      </c>
      <c r="H12816" t="str">
        <f t="shared" si="13172"/>
        <v>IPC</v>
      </c>
      <c r="I12816" t="str">
        <f t="shared" si="13172"/>
        <v>Índice de Participación Ciudadana</v>
      </c>
      <c r="J12816" t="str">
        <f t="shared" si="13172"/>
        <v>01-04</v>
      </c>
      <c r="K12816" t="str">
        <f t="shared" si="13172"/>
        <v>Representatividad territorial del Comude.</v>
      </c>
      <c r="L12816" s="150">
        <f>+VLOOKUP($E12816,IPC_2018!$B$8:$T$347,12,0)</f>
        <v>0.98124999999999996</v>
      </c>
      <c r="M12816" s="142" t="str">
        <f>+VLOOKUP($E12816,IPC_2018!$B$8:$T$347,13,0)</f>
        <v>Alto</v>
      </c>
    </row>
    <row r="12817" spans="1:13" x14ac:dyDescent="0.3">
      <c r="A12817" s="139">
        <f t="shared" si="13135"/>
        <v>338</v>
      </c>
      <c r="B12817" s="148">
        <f t="shared" si="13137"/>
        <v>5</v>
      </c>
      <c r="D12817" s="149" t="str">
        <f>+VLOOKUP($A12817,mUNICIPIOS!$B$4:$F$343,2,0)</f>
        <v>Jutiapa</v>
      </c>
      <c r="E12817" s="149">
        <f>+VLOOKUP($A12817,mUNICIPIOS!$B$4:$F$343,3,0)</f>
        <v>2215</v>
      </c>
      <c r="F12817" s="149" t="str">
        <f>+VLOOKUP($A12817,mUNICIPIOS!$B$4:$F$343,4,0)</f>
        <v>Pasaco</v>
      </c>
      <c r="G12817" s="139" t="str">
        <f t="shared" ref="G12817:K12817" si="13173">+G12779</f>
        <v>01</v>
      </c>
      <c r="H12817" t="str">
        <f t="shared" si="13173"/>
        <v>IPC</v>
      </c>
      <c r="I12817" t="str">
        <f t="shared" si="13173"/>
        <v>Índice de Participación Ciudadana</v>
      </c>
      <c r="J12817" t="str">
        <f t="shared" si="13173"/>
        <v>01-05</v>
      </c>
      <c r="K12817" t="str">
        <f t="shared" si="13173"/>
        <v>Funcionamiento del Comude</v>
      </c>
      <c r="L12817" s="150">
        <f>+VLOOKUP($E12817,IPC_2018!$B$8:$T$347,15,0)</f>
        <v>0.24911660786187864</v>
      </c>
      <c r="M12817" s="142" t="str">
        <f>+VLOOKUP($E12817,IPC_2018!$B$8:$T$347,16,0)</f>
        <v>Medio bajo</v>
      </c>
    </row>
    <row r="12818" spans="1:13" x14ac:dyDescent="0.3">
      <c r="A12818" s="139">
        <f t="shared" si="13135"/>
        <v>338</v>
      </c>
      <c r="B12818" s="148">
        <f t="shared" si="13137"/>
        <v>6</v>
      </c>
      <c r="D12818" s="149" t="str">
        <f>+VLOOKUP($A12818,mUNICIPIOS!$B$4:$F$343,2,0)</f>
        <v>Jutiapa</v>
      </c>
      <c r="E12818" s="149">
        <f>+VLOOKUP($A12818,mUNICIPIOS!$B$4:$F$343,3,0)</f>
        <v>2215</v>
      </c>
      <c r="F12818" s="149" t="str">
        <f>+VLOOKUP($A12818,mUNICIPIOS!$B$4:$F$343,4,0)</f>
        <v>Pasaco</v>
      </c>
      <c r="G12818" s="139" t="str">
        <f t="shared" ref="G12818:K12818" si="13174">+G12780</f>
        <v>01</v>
      </c>
      <c r="H12818" t="str">
        <f t="shared" si="13174"/>
        <v>IPC</v>
      </c>
      <c r="I12818" t="str">
        <f t="shared" si="13174"/>
        <v>Índice de Participación Ciudadana</v>
      </c>
      <c r="J12818" t="str">
        <f t="shared" si="13174"/>
        <v>INDICE</v>
      </c>
      <c r="K12818">
        <f t="shared" si="13174"/>
        <v>0</v>
      </c>
      <c r="L12818" s="150">
        <f>+VLOOKUP($E12818,IPC_2018!$B$8:$T$347,18,0)</f>
        <v>0.57140394951261519</v>
      </c>
      <c r="M12818" s="142" t="str">
        <f>+VLOOKUP($E12818,IPC_2018!$B$8:$T$347,19,0)</f>
        <v>Medio</v>
      </c>
    </row>
    <row r="12819" spans="1:13" x14ac:dyDescent="0.3">
      <c r="A12819" s="139">
        <f t="shared" si="13135"/>
        <v>338</v>
      </c>
      <c r="B12819" s="148">
        <f t="shared" si="13137"/>
        <v>7</v>
      </c>
      <c r="D12819" s="149" t="str">
        <f>+VLOOKUP($A12819,mUNICIPIOS!$B$4:$F$343,2,0)</f>
        <v>Jutiapa</v>
      </c>
      <c r="E12819" s="149">
        <f>+VLOOKUP($A12819,mUNICIPIOS!$B$4:$F$343,3,0)</f>
        <v>2215</v>
      </c>
      <c r="F12819" s="149" t="str">
        <f>+VLOOKUP($A12819,mUNICIPIOS!$B$4:$F$343,4,0)</f>
        <v>Pasaco</v>
      </c>
      <c r="G12819" s="139" t="str">
        <f t="shared" ref="G12819:K12819" si="13175">+G12781</f>
        <v>02</v>
      </c>
      <c r="H12819" t="str">
        <f t="shared" si="13175"/>
        <v>IIC</v>
      </c>
      <c r="I12819" t="str">
        <f t="shared" si="13175"/>
        <v>Índice de Información a la Ciudadanía</v>
      </c>
      <c r="J12819" t="str">
        <f t="shared" si="13175"/>
        <v>02-01</v>
      </c>
      <c r="K12819" t="str">
        <f t="shared" si="13175"/>
        <v>Rendición de cuentas cuatrimestral y anual al Comude enfocadas en resultados.</v>
      </c>
      <c r="L12819" s="150">
        <f>+VLOOKUP($E12819,IIC_2018!$B$8:$Q$347,3,0)</f>
        <v>0.8</v>
      </c>
      <c r="M12819" s="142" t="str">
        <f>+VLOOKUP($E12819,IIC_2018!$B$8:$Q$347,4,0)</f>
        <v>Medio alto</v>
      </c>
    </row>
    <row r="12820" spans="1:13" x14ac:dyDescent="0.3">
      <c r="A12820" s="139">
        <f t="shared" si="13135"/>
        <v>338</v>
      </c>
      <c r="B12820" s="148">
        <f t="shared" si="13137"/>
        <v>8</v>
      </c>
      <c r="D12820" s="149" t="str">
        <f>+VLOOKUP($A12820,mUNICIPIOS!$B$4:$F$343,2,0)</f>
        <v>Jutiapa</v>
      </c>
      <c r="E12820" s="149">
        <f>+VLOOKUP($A12820,mUNICIPIOS!$B$4:$F$343,3,0)</f>
        <v>2215</v>
      </c>
      <c r="F12820" s="149" t="str">
        <f>+VLOOKUP($A12820,mUNICIPIOS!$B$4:$F$343,4,0)</f>
        <v>Pasaco</v>
      </c>
      <c r="G12820" s="139" t="str">
        <f t="shared" ref="G12820:K12820" si="13176">+G12782</f>
        <v>02</v>
      </c>
      <c r="H12820" t="str">
        <f t="shared" si="13176"/>
        <v>IIC</v>
      </c>
      <c r="I12820" t="str">
        <f t="shared" si="13176"/>
        <v>Índice de Información a la Ciudadanía</v>
      </c>
      <c r="J12820" t="str">
        <f t="shared" si="13176"/>
        <v>02-02</v>
      </c>
      <c r="K12820" t="str">
        <f t="shared" si="13176"/>
        <v>Información presupuestaria y otra información brindada a la ciudadanía disponible en medios locales de comunicación.</v>
      </c>
      <c r="L12820" s="150">
        <f>+VLOOKUP($E12820,IIC_2018!$B$8:$Q$347,6,0)</f>
        <v>0.25</v>
      </c>
      <c r="M12820" s="142" t="str">
        <f>+VLOOKUP($E12820,IIC_2018!$B$8:$Q$347,7,0)</f>
        <v>Medio bajo</v>
      </c>
    </row>
    <row r="12821" spans="1:13" x14ac:dyDescent="0.3">
      <c r="A12821" s="139">
        <f t="shared" si="13135"/>
        <v>338</v>
      </c>
      <c r="B12821" s="148">
        <f t="shared" si="13137"/>
        <v>9</v>
      </c>
      <c r="D12821" s="149" t="str">
        <f>+VLOOKUP($A12821,mUNICIPIOS!$B$4:$F$343,2,0)</f>
        <v>Jutiapa</v>
      </c>
      <c r="E12821" s="149">
        <f>+VLOOKUP($A12821,mUNICIPIOS!$B$4:$F$343,3,0)</f>
        <v>2215</v>
      </c>
      <c r="F12821" s="149" t="str">
        <f>+VLOOKUP($A12821,mUNICIPIOS!$B$4:$F$343,4,0)</f>
        <v>Pasaco</v>
      </c>
      <c r="G12821" s="139" t="str">
        <f t="shared" ref="G12821:K12821" si="13177">+G12783</f>
        <v>02</v>
      </c>
      <c r="H12821" t="str">
        <f t="shared" si="13177"/>
        <v>IIC</v>
      </c>
      <c r="I12821" t="str">
        <f t="shared" si="13177"/>
        <v>Índice de Información a la Ciudadanía</v>
      </c>
      <c r="J12821" t="str">
        <f t="shared" si="13177"/>
        <v>02-03</v>
      </c>
      <c r="K12821" t="str">
        <f t="shared" si="13177"/>
        <v>Información pública de oficio actualizada y disponible de acuerdo a la LAIP y uso de internet.</v>
      </c>
      <c r="L12821" s="150">
        <f>+VLOOKUP($E12821,IIC_2018!$B$8:$Q$347,9,0)</f>
        <v>0.6</v>
      </c>
      <c r="M12821" s="142" t="str">
        <f>+VLOOKUP($E12821,IIC_2018!$B$8:$Q$347,10,0)</f>
        <v>Medio</v>
      </c>
    </row>
    <row r="12822" spans="1:13" x14ac:dyDescent="0.3">
      <c r="A12822" s="139">
        <f t="shared" si="13135"/>
        <v>338</v>
      </c>
      <c r="B12822" s="148">
        <f t="shared" si="13137"/>
        <v>10</v>
      </c>
      <c r="D12822" s="149" t="str">
        <f>+VLOOKUP($A12822,mUNICIPIOS!$B$4:$F$343,2,0)</f>
        <v>Jutiapa</v>
      </c>
      <c r="E12822" s="149">
        <f>+VLOOKUP($A12822,mUNICIPIOS!$B$4:$F$343,3,0)</f>
        <v>2215</v>
      </c>
      <c r="F12822" s="149" t="str">
        <f>+VLOOKUP($A12822,mUNICIPIOS!$B$4:$F$343,4,0)</f>
        <v>Pasaco</v>
      </c>
      <c r="G12822" s="139" t="str">
        <f t="shared" ref="G12822:K12822" si="13178">+G12784</f>
        <v>02</v>
      </c>
      <c r="H12822" t="str">
        <f t="shared" si="13178"/>
        <v>IIC</v>
      </c>
      <c r="I12822" t="str">
        <f t="shared" si="13178"/>
        <v>Índice de Información a la Ciudadanía</v>
      </c>
      <c r="J12822" t="str">
        <f t="shared" si="13178"/>
        <v>02-04</v>
      </c>
      <c r="K12822" t="str">
        <f t="shared" si="13178"/>
        <v>Relación del monto contratado por medio de Guate compras con el total del presupuesto de egresos vigente.</v>
      </c>
      <c r="L12822" s="150">
        <f>+VLOOKUP($E12822,IIC_2018!$B$8:$Q$347,12,0)</f>
        <v>0.79690885133482969</v>
      </c>
      <c r="M12822" s="142" t="str">
        <f>+VLOOKUP($E12822,IIC_2018!$B$8:$Q$347,13,0)</f>
        <v>Medio alto</v>
      </c>
    </row>
    <row r="12823" spans="1:13" x14ac:dyDescent="0.3">
      <c r="A12823" s="139">
        <f t="shared" si="13135"/>
        <v>338</v>
      </c>
      <c r="B12823" s="148">
        <f t="shared" si="13137"/>
        <v>11</v>
      </c>
      <c r="D12823" s="149" t="str">
        <f>+VLOOKUP($A12823,mUNICIPIOS!$B$4:$F$343,2,0)</f>
        <v>Jutiapa</v>
      </c>
      <c r="E12823" s="149">
        <f>+VLOOKUP($A12823,mUNICIPIOS!$B$4:$F$343,3,0)</f>
        <v>2215</v>
      </c>
      <c r="F12823" s="149" t="str">
        <f>+VLOOKUP($A12823,mUNICIPIOS!$B$4:$F$343,4,0)</f>
        <v>Pasaco</v>
      </c>
      <c r="G12823" s="139" t="str">
        <f t="shared" ref="G12823:K12823" si="13179">+G12785</f>
        <v>02</v>
      </c>
      <c r="H12823" t="str">
        <f t="shared" si="13179"/>
        <v>IIC</v>
      </c>
      <c r="I12823" t="str">
        <f t="shared" si="13179"/>
        <v>Índice de Información a la Ciudadanía</v>
      </c>
      <c r="J12823" t="str">
        <f t="shared" si="13179"/>
        <v>INDICE</v>
      </c>
      <c r="K12823">
        <f t="shared" si="13179"/>
        <v>0</v>
      </c>
      <c r="L12823" s="150">
        <f>+VLOOKUP($E12823,IIC_2018!$B$8:$Q$347,15,0)</f>
        <v>0.61172721283370746</v>
      </c>
      <c r="M12823" s="142" t="str">
        <f>+VLOOKUP($E12823,IIC_2018!$B$8:$Q$347,16,0)</f>
        <v>Medio alto</v>
      </c>
    </row>
    <row r="12824" spans="1:13" x14ac:dyDescent="0.3">
      <c r="A12824" s="139">
        <f t="shared" si="13135"/>
        <v>338</v>
      </c>
      <c r="B12824" s="148">
        <f t="shared" si="13137"/>
        <v>12</v>
      </c>
      <c r="D12824" s="149" t="str">
        <f>+VLOOKUP($A12824,mUNICIPIOS!$B$4:$F$343,2,0)</f>
        <v>Jutiapa</v>
      </c>
      <c r="E12824" s="149">
        <f>+VLOOKUP($A12824,mUNICIPIOS!$B$4:$F$343,3,0)</f>
        <v>2215</v>
      </c>
      <c r="F12824" s="149" t="str">
        <f>+VLOOKUP($A12824,mUNICIPIOS!$B$4:$F$343,4,0)</f>
        <v>Pasaco</v>
      </c>
      <c r="G12824" s="139" t="str">
        <f t="shared" ref="G12824:K12824" si="13180">+G12786</f>
        <v>03</v>
      </c>
      <c r="H12824" t="str">
        <f t="shared" si="13180"/>
        <v>ISP</v>
      </c>
      <c r="I12824" t="str">
        <f t="shared" si="13180"/>
        <v>Índice de Servicios Públicos</v>
      </c>
      <c r="J12824" t="str">
        <f t="shared" si="13180"/>
        <v>03-01</v>
      </c>
      <c r="K12824" t="str">
        <f t="shared" si="13180"/>
        <v>Cobertura del servicio público de agua</v>
      </c>
      <c r="L12824" s="150">
        <f>+VLOOKUP($E12824,ISP_2018!$B$8:$T$347,3,0)</f>
        <v>0</v>
      </c>
      <c r="M12824" s="142" t="str">
        <f>+VLOOKUP($E12824,ISP_2018!$B$8:$T$347,4,0)</f>
        <v>Bajo</v>
      </c>
    </row>
    <row r="12825" spans="1:13" x14ac:dyDescent="0.3">
      <c r="A12825" s="139">
        <f t="shared" si="13135"/>
        <v>338</v>
      </c>
      <c r="B12825" s="148">
        <f t="shared" si="13137"/>
        <v>13</v>
      </c>
      <c r="D12825" s="149" t="str">
        <f>+VLOOKUP($A12825,mUNICIPIOS!$B$4:$F$343,2,0)</f>
        <v>Jutiapa</v>
      </c>
      <c r="E12825" s="149">
        <f>+VLOOKUP($A12825,mUNICIPIOS!$B$4:$F$343,3,0)</f>
        <v>2215</v>
      </c>
      <c r="F12825" s="149" t="str">
        <f>+VLOOKUP($A12825,mUNICIPIOS!$B$4:$F$343,4,0)</f>
        <v>Pasaco</v>
      </c>
      <c r="G12825" s="139" t="str">
        <f t="shared" ref="G12825:K12825" si="13181">+G12787</f>
        <v>03</v>
      </c>
      <c r="H12825" t="str">
        <f t="shared" si="13181"/>
        <v>ISP</v>
      </c>
      <c r="I12825" t="str">
        <f t="shared" si="13181"/>
        <v>Índice de Servicios Públicos</v>
      </c>
      <c r="J12825" t="str">
        <f t="shared" si="13181"/>
        <v>03-02</v>
      </c>
      <c r="K12825" t="str">
        <f t="shared" si="13181"/>
        <v>Control de la calidad del servicio público de agua</v>
      </c>
      <c r="L12825" s="150">
        <f>+VLOOKUP($E12825,ISP_2018!$B$8:$T$347,6,0)</f>
        <v>0</v>
      </c>
      <c r="M12825" s="142" t="str">
        <f>+VLOOKUP($E12825,ISP_2018!$B$8:$T$347,7,0)</f>
        <v>Bajo</v>
      </c>
    </row>
    <row r="12826" spans="1:13" x14ac:dyDescent="0.3">
      <c r="A12826" s="139">
        <f t="shared" si="13135"/>
        <v>338</v>
      </c>
      <c r="B12826" s="148">
        <f t="shared" si="13137"/>
        <v>14</v>
      </c>
      <c r="D12826" s="149" t="str">
        <f>+VLOOKUP($A12826,mUNICIPIOS!$B$4:$F$343,2,0)</f>
        <v>Jutiapa</v>
      </c>
      <c r="E12826" s="149">
        <f>+VLOOKUP($A12826,mUNICIPIOS!$B$4:$F$343,3,0)</f>
        <v>2215</v>
      </c>
      <c r="F12826" s="149" t="str">
        <f>+VLOOKUP($A12826,mUNICIPIOS!$B$4:$F$343,4,0)</f>
        <v>Pasaco</v>
      </c>
      <c r="G12826" s="139" t="str">
        <f t="shared" ref="G12826:K12826" si="13182">+G12788</f>
        <v>03</v>
      </c>
      <c r="H12826" t="str">
        <f t="shared" si="13182"/>
        <v>ISP</v>
      </c>
      <c r="I12826" t="str">
        <f t="shared" si="13182"/>
        <v>Índice de Servicios Públicos</v>
      </c>
      <c r="J12826" t="str">
        <f t="shared" si="13182"/>
        <v>03-03</v>
      </c>
      <c r="K12826" t="str">
        <f t="shared" si="13182"/>
        <v>Disposición  y tratamiento  de aguas residuales</v>
      </c>
      <c r="L12826" s="150">
        <f>+VLOOKUP($E12826,ISP_2018!$B$8:$T$347,9,0)</f>
        <v>0</v>
      </c>
      <c r="M12826" s="142" t="str">
        <f>+VLOOKUP($E12826,ISP_2018!$B$8:$T$347,10,0)</f>
        <v>Bajo</v>
      </c>
    </row>
    <row r="12827" spans="1:13" x14ac:dyDescent="0.3">
      <c r="A12827" s="139">
        <f t="shared" si="13135"/>
        <v>338</v>
      </c>
      <c r="B12827" s="148">
        <f t="shared" si="13137"/>
        <v>15</v>
      </c>
      <c r="D12827" s="149" t="str">
        <f>+VLOOKUP($A12827,mUNICIPIOS!$B$4:$F$343,2,0)</f>
        <v>Jutiapa</v>
      </c>
      <c r="E12827" s="149">
        <f>+VLOOKUP($A12827,mUNICIPIOS!$B$4:$F$343,3,0)</f>
        <v>2215</v>
      </c>
      <c r="F12827" s="149" t="str">
        <f>+VLOOKUP($A12827,mUNICIPIOS!$B$4:$F$343,4,0)</f>
        <v>Pasaco</v>
      </c>
      <c r="G12827" s="139" t="str">
        <f t="shared" ref="G12827:K12827" si="13183">+G12789</f>
        <v>03</v>
      </c>
      <c r="H12827" t="str">
        <f t="shared" si="13183"/>
        <v>ISP</v>
      </c>
      <c r="I12827" t="str">
        <f t="shared" si="13183"/>
        <v>Índice de Servicios Públicos</v>
      </c>
      <c r="J12827" t="str">
        <f t="shared" si="13183"/>
        <v>03-04</v>
      </c>
      <c r="K12827" t="str">
        <f t="shared" si="13183"/>
        <v>Gestión y manejo de los residuos y desechos sólidos</v>
      </c>
      <c r="L12827" s="150">
        <f>+VLOOKUP($E12827,ISP_2018!$B$8:$T$347,12,0)</f>
        <v>0</v>
      </c>
      <c r="M12827" s="142" t="str">
        <f>+VLOOKUP($E12827,ISP_2018!$B$8:$T$347,13,0)</f>
        <v>Bajo</v>
      </c>
    </row>
    <row r="12828" spans="1:13" x14ac:dyDescent="0.3">
      <c r="A12828" s="139">
        <f t="shared" si="13135"/>
        <v>338</v>
      </c>
      <c r="B12828" s="148">
        <f t="shared" si="13137"/>
        <v>16</v>
      </c>
      <c r="D12828" s="149" t="str">
        <f>+VLOOKUP($A12828,mUNICIPIOS!$B$4:$F$343,2,0)</f>
        <v>Jutiapa</v>
      </c>
      <c r="E12828" s="149">
        <f>+VLOOKUP($A12828,mUNICIPIOS!$B$4:$F$343,3,0)</f>
        <v>2215</v>
      </c>
      <c r="F12828" s="149" t="str">
        <f>+VLOOKUP($A12828,mUNICIPIOS!$B$4:$F$343,4,0)</f>
        <v>Pasaco</v>
      </c>
      <c r="G12828" s="139" t="str">
        <f t="shared" ref="G12828:K12828" si="13184">+G12790</f>
        <v>03</v>
      </c>
      <c r="H12828" t="str">
        <f t="shared" si="13184"/>
        <v>ISP</v>
      </c>
      <c r="I12828" t="str">
        <f t="shared" si="13184"/>
        <v>Índice de Servicios Públicos</v>
      </c>
      <c r="J12828" t="str">
        <f t="shared" si="13184"/>
        <v>03-05</v>
      </c>
      <c r="K12828" t="str">
        <f t="shared" si="13184"/>
        <v>Gestión de servicios públicos municipales</v>
      </c>
      <c r="L12828" s="150">
        <f>+VLOOKUP($E12828,ISP_2018!$B$8:$T$347,15,0)</f>
        <v>0</v>
      </c>
      <c r="M12828" s="142" t="str">
        <f>+VLOOKUP($E12828,ISP_2018!$B$8:$T$347,16,0)</f>
        <v>Bajo</v>
      </c>
    </row>
    <row r="12829" spans="1:13" x14ac:dyDescent="0.3">
      <c r="A12829" s="139">
        <f t="shared" si="13135"/>
        <v>338</v>
      </c>
      <c r="B12829" s="148">
        <f t="shared" si="13137"/>
        <v>17</v>
      </c>
      <c r="D12829" s="149" t="str">
        <f>+VLOOKUP($A12829,mUNICIPIOS!$B$4:$F$343,2,0)</f>
        <v>Jutiapa</v>
      </c>
      <c r="E12829" s="149">
        <f>+VLOOKUP($A12829,mUNICIPIOS!$B$4:$F$343,3,0)</f>
        <v>2215</v>
      </c>
      <c r="F12829" s="149" t="str">
        <f>+VLOOKUP($A12829,mUNICIPIOS!$B$4:$F$343,4,0)</f>
        <v>Pasaco</v>
      </c>
      <c r="G12829" s="139" t="str">
        <f t="shared" ref="G12829:K12829" si="13185">+G12791</f>
        <v>03</v>
      </c>
      <c r="H12829" t="str">
        <f t="shared" si="13185"/>
        <v>ISP</v>
      </c>
      <c r="I12829" t="str">
        <f t="shared" si="13185"/>
        <v>Índice de Servicios Públicos</v>
      </c>
      <c r="J12829" t="str">
        <f t="shared" si="13185"/>
        <v>INDICE</v>
      </c>
      <c r="K12829">
        <f t="shared" si="13185"/>
        <v>0</v>
      </c>
      <c r="L12829" s="150">
        <f>+VLOOKUP($E12829,ISP_2018!$B$8:$T$347,18,0)</f>
        <v>0</v>
      </c>
      <c r="M12829" s="142" t="str">
        <f>+VLOOKUP($E12829,ISP_2018!$B$8:$T$347,19,0)</f>
        <v>Bajo</v>
      </c>
    </row>
    <row r="12830" spans="1:13" x14ac:dyDescent="0.3">
      <c r="A12830" s="139">
        <f t="shared" si="13135"/>
        <v>338</v>
      </c>
      <c r="B12830" s="148">
        <f t="shared" si="13137"/>
        <v>18</v>
      </c>
      <c r="D12830" s="149" t="str">
        <f>+VLOOKUP($A12830,mUNICIPIOS!$B$4:$F$343,2,0)</f>
        <v>Jutiapa</v>
      </c>
      <c r="E12830" s="149">
        <f>+VLOOKUP($A12830,mUNICIPIOS!$B$4:$F$343,3,0)</f>
        <v>2215</v>
      </c>
      <c r="F12830" s="149" t="str">
        <f>+VLOOKUP($A12830,mUNICIPIOS!$B$4:$F$343,4,0)</f>
        <v>Pasaco</v>
      </c>
      <c r="G12830" s="139" t="str">
        <f t="shared" ref="G12830:K12830" si="13186">+G12792</f>
        <v>04</v>
      </c>
      <c r="H12830" t="str">
        <f t="shared" si="13186"/>
        <v>IGA</v>
      </c>
      <c r="I12830" t="str">
        <f t="shared" si="13186"/>
        <v>Índice de Gestión Administrativa</v>
      </c>
      <c r="J12830" t="str">
        <f t="shared" si="13186"/>
        <v>04-01</v>
      </c>
      <c r="K12830" t="str">
        <f t="shared" si="13186"/>
        <v>Existencia de elementos de atención municipal orientada al vecino</v>
      </c>
      <c r="L12830" s="150">
        <f>+VLOOKUP($E12830,IGA_2018!$B$8:$N$347,3,0)</f>
        <v>0.5</v>
      </c>
      <c r="M12830" s="142" t="str">
        <f>+VLOOKUP($E12830,IGA_2018!$B$8:$N$347,4,0)</f>
        <v>Medio</v>
      </c>
    </row>
    <row r="12831" spans="1:13" x14ac:dyDescent="0.3">
      <c r="A12831" s="139">
        <f t="shared" si="13135"/>
        <v>338</v>
      </c>
      <c r="B12831" s="148">
        <f t="shared" si="13137"/>
        <v>19</v>
      </c>
      <c r="D12831" s="149" t="str">
        <f>+VLOOKUP($A12831,mUNICIPIOS!$B$4:$F$343,2,0)</f>
        <v>Jutiapa</v>
      </c>
      <c r="E12831" s="149">
        <f>+VLOOKUP($A12831,mUNICIPIOS!$B$4:$F$343,3,0)</f>
        <v>2215</v>
      </c>
      <c r="F12831" s="149" t="str">
        <f>+VLOOKUP($A12831,mUNICIPIOS!$B$4:$F$343,4,0)</f>
        <v>Pasaco</v>
      </c>
      <c r="G12831" s="139" t="str">
        <f t="shared" ref="G12831:K12831" si="13187">+G12793</f>
        <v>04</v>
      </c>
      <c r="H12831" t="str">
        <f t="shared" si="13187"/>
        <v>IGA</v>
      </c>
      <c r="I12831" t="str">
        <f t="shared" si="13187"/>
        <v>Índice de Gestión Administrativa</v>
      </c>
      <c r="J12831" t="str">
        <f t="shared" si="13187"/>
        <v>04-02</v>
      </c>
      <c r="K12831" t="str">
        <f t="shared" si="13187"/>
        <v>Gestión del recurso humano.</v>
      </c>
      <c r="L12831" s="150">
        <f>+VLOOKUP($E12831,IGA_2018!$B$8:$N$347,6,0)</f>
        <v>0.49549317537986109</v>
      </c>
      <c r="M12831" s="142" t="str">
        <f>+VLOOKUP($E12831,IGA_2018!$B$8:$N$347,7,0)</f>
        <v>Medio</v>
      </c>
    </row>
    <row r="12832" spans="1:13" x14ac:dyDescent="0.3">
      <c r="A12832" s="139">
        <f t="shared" si="13135"/>
        <v>338</v>
      </c>
      <c r="B12832" s="148">
        <f t="shared" si="13137"/>
        <v>20</v>
      </c>
      <c r="D12832" s="149" t="str">
        <f>+VLOOKUP($A12832,mUNICIPIOS!$B$4:$F$343,2,0)</f>
        <v>Jutiapa</v>
      </c>
      <c r="E12832" s="149">
        <f>+VLOOKUP($A12832,mUNICIPIOS!$B$4:$F$343,3,0)</f>
        <v>2215</v>
      </c>
      <c r="F12832" s="149" t="str">
        <f>+VLOOKUP($A12832,mUNICIPIOS!$B$4:$F$343,4,0)</f>
        <v>Pasaco</v>
      </c>
      <c r="G12832" s="139" t="str">
        <f t="shared" ref="G12832:K12832" si="13188">+G12794</f>
        <v>04</v>
      </c>
      <c r="H12832" t="str">
        <f t="shared" si="13188"/>
        <v>IGA</v>
      </c>
      <c r="I12832" t="str">
        <f t="shared" si="13188"/>
        <v>Índice de Gestión Administrativa</v>
      </c>
      <c r="J12832" t="str">
        <f t="shared" si="13188"/>
        <v>04-03</v>
      </c>
      <c r="K12832" t="str">
        <f t="shared" si="13188"/>
        <v>Existencia de oficinas municipales con instrumentos de gestión.</v>
      </c>
      <c r="L12832" s="150">
        <f>+VLOOKUP($E12832,IGA_2018!$B$8:$N$347,9,0)</f>
        <v>2.6785714285714284E-2</v>
      </c>
      <c r="M12832" s="142" t="str">
        <f>+VLOOKUP($E12832,IGA_2018!$B$8:$N$347,10,0)</f>
        <v>Bajo</v>
      </c>
    </row>
    <row r="12833" spans="1:13" x14ac:dyDescent="0.3">
      <c r="A12833" s="139">
        <f t="shared" si="13135"/>
        <v>338</v>
      </c>
      <c r="B12833" s="148">
        <f t="shared" si="13137"/>
        <v>21</v>
      </c>
      <c r="D12833" s="149" t="str">
        <f>+VLOOKUP($A12833,mUNICIPIOS!$B$4:$F$343,2,0)</f>
        <v>Jutiapa</v>
      </c>
      <c r="E12833" s="149">
        <f>+VLOOKUP($A12833,mUNICIPIOS!$B$4:$F$343,3,0)</f>
        <v>2215</v>
      </c>
      <c r="F12833" s="149" t="str">
        <f>+VLOOKUP($A12833,mUNICIPIOS!$B$4:$F$343,4,0)</f>
        <v>Pasaco</v>
      </c>
      <c r="G12833" s="139" t="str">
        <f t="shared" ref="G12833:K12833" si="13189">+G12795</f>
        <v>04</v>
      </c>
      <c r="H12833" t="str">
        <f t="shared" si="13189"/>
        <v>IGA</v>
      </c>
      <c r="I12833" t="str">
        <f t="shared" si="13189"/>
        <v>Índice de Gestión Administrativa</v>
      </c>
      <c r="J12833" t="str">
        <f t="shared" si="13189"/>
        <v>INDICE</v>
      </c>
      <c r="K12833">
        <f t="shared" si="13189"/>
        <v>0</v>
      </c>
      <c r="L12833" s="150">
        <f>+VLOOKUP($E12833,IGA_2018!$B$8:$N$347,12,0)</f>
        <v>0.33279761138295139</v>
      </c>
      <c r="M12833" s="142" t="str">
        <f>+VLOOKUP($E12833,IGA_2018!$B$8:$N$347,13,0)</f>
        <v>Medio bajo</v>
      </c>
    </row>
    <row r="12834" spans="1:13" x14ac:dyDescent="0.3">
      <c r="A12834" s="139">
        <f t="shared" si="13135"/>
        <v>338</v>
      </c>
      <c r="B12834" s="148">
        <f t="shared" si="13137"/>
        <v>22</v>
      </c>
      <c r="D12834" s="149" t="str">
        <f>+VLOOKUP($A12834,mUNICIPIOS!$B$4:$F$343,2,0)</f>
        <v>Jutiapa</v>
      </c>
      <c r="E12834" s="149">
        <f>+VLOOKUP($A12834,mUNICIPIOS!$B$4:$F$343,3,0)</f>
        <v>2215</v>
      </c>
      <c r="F12834" s="149" t="str">
        <f>+VLOOKUP($A12834,mUNICIPIOS!$B$4:$F$343,4,0)</f>
        <v>Pasaco</v>
      </c>
      <c r="G12834" s="139" t="str">
        <f t="shared" ref="G12834:K12834" si="13190">+G12796</f>
        <v>05</v>
      </c>
      <c r="H12834" t="str">
        <f t="shared" si="13190"/>
        <v>IGF</v>
      </c>
      <c r="I12834" t="str">
        <f t="shared" si="13190"/>
        <v>Índice de Gestión Financiera</v>
      </c>
      <c r="J12834" t="str">
        <f t="shared" si="13190"/>
        <v>05-01</v>
      </c>
      <c r="K12834" t="str">
        <f t="shared" si="13190"/>
        <v>Autonomía financiera municipal</v>
      </c>
      <c r="L12834" s="150">
        <f>+VLOOKUP($E12834,IGF_2018!$B$8:$Z$347,3,0)</f>
        <v>0.12791817982024078</v>
      </c>
      <c r="M12834" s="142" t="str">
        <f>+VLOOKUP($E12834,IGF_2018!$B$8:$Z$347,4,0)</f>
        <v>Bajo</v>
      </c>
    </row>
    <row r="12835" spans="1:13" x14ac:dyDescent="0.3">
      <c r="A12835" s="139">
        <f t="shared" si="13135"/>
        <v>338</v>
      </c>
      <c r="B12835" s="148">
        <f t="shared" si="13137"/>
        <v>23</v>
      </c>
      <c r="D12835" s="149" t="str">
        <f>+VLOOKUP($A12835,mUNICIPIOS!$B$4:$F$343,2,0)</f>
        <v>Jutiapa</v>
      </c>
      <c r="E12835" s="149">
        <f>+VLOOKUP($A12835,mUNICIPIOS!$B$4:$F$343,3,0)</f>
        <v>2215</v>
      </c>
      <c r="F12835" s="149" t="str">
        <f>+VLOOKUP($A12835,mUNICIPIOS!$B$4:$F$343,4,0)</f>
        <v>Pasaco</v>
      </c>
      <c r="G12835" s="139" t="str">
        <f t="shared" ref="G12835:K12835" si="13191">+G12797</f>
        <v>05</v>
      </c>
      <c r="H12835" t="str">
        <f t="shared" si="13191"/>
        <v>IGF</v>
      </c>
      <c r="I12835" t="str">
        <f t="shared" si="13191"/>
        <v>Índice de Gestión Financiera</v>
      </c>
      <c r="J12835" t="str">
        <f t="shared" si="13191"/>
        <v>05-02</v>
      </c>
      <c r="K12835" t="str">
        <f t="shared" si="13191"/>
        <v xml:space="preserve">Ingresos propios por habitante -sin regalías- </v>
      </c>
      <c r="L12835" s="150">
        <f>+VLOOKUP($E12835,IGF_2018!$B$8:$Z$347,6,0)</f>
        <v>0.14427298860397403</v>
      </c>
      <c r="M12835" s="142" t="str">
        <f>+VLOOKUP($E12835,IGF_2018!$B$8:$Z$347,7,0)</f>
        <v>Bajo</v>
      </c>
    </row>
    <row r="12836" spans="1:13" x14ac:dyDescent="0.3">
      <c r="A12836" s="139">
        <f t="shared" si="13135"/>
        <v>338</v>
      </c>
      <c r="B12836" s="148">
        <f t="shared" si="13137"/>
        <v>24</v>
      </c>
      <c r="D12836" s="149" t="str">
        <f>+VLOOKUP($A12836,mUNICIPIOS!$B$4:$F$343,2,0)</f>
        <v>Jutiapa</v>
      </c>
      <c r="E12836" s="149">
        <f>+VLOOKUP($A12836,mUNICIPIOS!$B$4:$F$343,3,0)</f>
        <v>2215</v>
      </c>
      <c r="F12836" s="149" t="str">
        <f>+VLOOKUP($A12836,mUNICIPIOS!$B$4:$F$343,4,0)</f>
        <v>Pasaco</v>
      </c>
      <c r="G12836" s="139" t="str">
        <f t="shared" ref="G12836:K12836" si="13192">+G12798</f>
        <v>05</v>
      </c>
      <c r="H12836" t="str">
        <f t="shared" si="13192"/>
        <v>IGF</v>
      </c>
      <c r="I12836" t="str">
        <f t="shared" si="13192"/>
        <v>Índice de Gestión Financiera</v>
      </c>
      <c r="J12836" t="str">
        <f t="shared" si="13192"/>
        <v>05-03</v>
      </c>
      <c r="K12836" t="str">
        <f t="shared" si="13192"/>
        <v>Ingresos del IUSI en relación a los ingresos propios -sin regalías-</v>
      </c>
      <c r="L12836" s="150">
        <f>+VLOOKUP($E12836,IGF_2018!$B$8:$Z$347,9,0)</f>
        <v>9.4009739701737927E-2</v>
      </c>
      <c r="M12836" s="142" t="str">
        <f>+VLOOKUP($E12836,IGF_2018!$B$8:$Z$347,10,0)</f>
        <v>Bajo</v>
      </c>
    </row>
    <row r="12837" spans="1:13" x14ac:dyDescent="0.3">
      <c r="A12837" s="139">
        <f t="shared" si="13135"/>
        <v>338</v>
      </c>
      <c r="B12837" s="148">
        <f t="shared" si="13137"/>
        <v>25</v>
      </c>
      <c r="D12837" s="149" t="str">
        <f>+VLOOKUP($A12837,mUNICIPIOS!$B$4:$F$343,2,0)</f>
        <v>Jutiapa</v>
      </c>
      <c r="E12837" s="149">
        <f>+VLOOKUP($A12837,mUNICIPIOS!$B$4:$F$343,3,0)</f>
        <v>2215</v>
      </c>
      <c r="F12837" s="149" t="str">
        <f>+VLOOKUP($A12837,mUNICIPIOS!$B$4:$F$343,4,0)</f>
        <v>Pasaco</v>
      </c>
      <c r="G12837" s="139" t="str">
        <f t="shared" ref="G12837:K12837" si="13193">+G12799</f>
        <v>05</v>
      </c>
      <c r="H12837" t="str">
        <f t="shared" si="13193"/>
        <v>IGF</v>
      </c>
      <c r="I12837" t="str">
        <f t="shared" si="13193"/>
        <v>Índice de Gestión Financiera</v>
      </c>
      <c r="J12837" t="str">
        <f t="shared" si="13193"/>
        <v>05-04</v>
      </c>
      <c r="K12837" t="str">
        <f t="shared" si="13193"/>
        <v>Inversión anual en capital fijo por habitante</v>
      </c>
      <c r="L12837" s="150">
        <f>+VLOOKUP($E12837,IGF_2018!$B$8:$Z$347,12,0)</f>
        <v>0.15710570568661289</v>
      </c>
      <c r="M12837" s="142" t="str">
        <f>+VLOOKUP($E12837,IGF_2018!$B$8:$Z$347,13,0)</f>
        <v>Bajo</v>
      </c>
    </row>
    <row r="12838" spans="1:13" x14ac:dyDescent="0.3">
      <c r="A12838" s="139">
        <f t="shared" si="13135"/>
        <v>338</v>
      </c>
      <c r="B12838" s="148">
        <f t="shared" si="13137"/>
        <v>26</v>
      </c>
      <c r="D12838" s="149" t="str">
        <f>+VLOOKUP($A12838,mUNICIPIOS!$B$4:$F$343,2,0)</f>
        <v>Jutiapa</v>
      </c>
      <c r="E12838" s="149">
        <f>+VLOOKUP($A12838,mUNICIPIOS!$B$4:$F$343,3,0)</f>
        <v>2215</v>
      </c>
      <c r="F12838" s="149" t="str">
        <f>+VLOOKUP($A12838,mUNICIPIOS!$B$4:$F$343,4,0)</f>
        <v>Pasaco</v>
      </c>
      <c r="G12838" s="139" t="str">
        <f t="shared" ref="G12838:K12838" si="13194">+G12800</f>
        <v>05</v>
      </c>
      <c r="H12838" t="str">
        <f t="shared" si="13194"/>
        <v>IGF</v>
      </c>
      <c r="I12838" t="str">
        <f t="shared" si="13194"/>
        <v>Índice de Gestión Financiera</v>
      </c>
      <c r="J12838" t="str">
        <f t="shared" si="13194"/>
        <v>05-05</v>
      </c>
      <c r="K12838" t="str">
        <f t="shared" si="13194"/>
        <v>Inversión anual en capital fijo con recursos percibidos por ingresos propios</v>
      </c>
      <c r="L12838" s="150">
        <f>+VLOOKUP($E12838,IGF_2018!$B$8:$Z$347,15,0)</f>
        <v>0</v>
      </c>
      <c r="M12838" s="142" t="str">
        <f>+VLOOKUP($E12838,IGF_2018!$B$8:$Z$347,16,0)</f>
        <v>Bajo</v>
      </c>
    </row>
    <row r="12839" spans="1:13" x14ac:dyDescent="0.3">
      <c r="A12839" s="139">
        <f t="shared" si="13135"/>
        <v>338</v>
      </c>
      <c r="B12839" s="148">
        <f t="shared" si="13137"/>
        <v>27</v>
      </c>
      <c r="D12839" s="149" t="str">
        <f>+VLOOKUP($A12839,mUNICIPIOS!$B$4:$F$343,2,0)</f>
        <v>Jutiapa</v>
      </c>
      <c r="E12839" s="149">
        <f>+VLOOKUP($A12839,mUNICIPIOS!$B$4:$F$343,3,0)</f>
        <v>2215</v>
      </c>
      <c r="F12839" s="149" t="str">
        <f>+VLOOKUP($A12839,mUNICIPIOS!$B$4:$F$343,4,0)</f>
        <v>Pasaco</v>
      </c>
      <c r="G12839" s="139" t="str">
        <f t="shared" ref="G12839:K12839" si="13195">+G12801</f>
        <v>05</v>
      </c>
      <c r="H12839" t="str">
        <f t="shared" si="13195"/>
        <v>IGF</v>
      </c>
      <c r="I12839" t="str">
        <f t="shared" si="13195"/>
        <v>Índice de Gestión Financiera</v>
      </c>
      <c r="J12839" t="str">
        <f t="shared" si="13195"/>
        <v>05-06</v>
      </c>
      <c r="K12839" t="str">
        <f t="shared" si="13195"/>
        <v xml:space="preserve">Inversión anual en capital fijo con recursos percibidos por transferencias del Gobierno Central </v>
      </c>
      <c r="L12839" s="150">
        <f>+VLOOKUP($E12839,IGF_2018!$B$8:$Z$347,18,0)</f>
        <v>0.43491167704058853</v>
      </c>
      <c r="M12839" s="142" t="str">
        <f>+VLOOKUP($E12839,IGF_2018!$B$8:$Z$347,19,0)</f>
        <v>Medio</v>
      </c>
    </row>
    <row r="12840" spans="1:13" x14ac:dyDescent="0.3">
      <c r="A12840" s="139">
        <f t="shared" si="13135"/>
        <v>338</v>
      </c>
      <c r="B12840" s="148">
        <f t="shared" si="13137"/>
        <v>28</v>
      </c>
      <c r="D12840" s="149" t="str">
        <f>+VLOOKUP($A12840,mUNICIPIOS!$B$4:$F$343,2,0)</f>
        <v>Jutiapa</v>
      </c>
      <c r="E12840" s="149">
        <f>+VLOOKUP($A12840,mUNICIPIOS!$B$4:$F$343,3,0)</f>
        <v>2215</v>
      </c>
      <c r="F12840" s="149" t="str">
        <f>+VLOOKUP($A12840,mUNICIPIOS!$B$4:$F$343,4,0)</f>
        <v>Pasaco</v>
      </c>
      <c r="G12840" s="139" t="str">
        <f t="shared" ref="G12840:K12840" si="13196">+G12802</f>
        <v>05</v>
      </c>
      <c r="H12840" t="str">
        <f t="shared" si="13196"/>
        <v>IGF</v>
      </c>
      <c r="I12840" t="str">
        <f t="shared" si="13196"/>
        <v>Índice de Gestión Financiera</v>
      </c>
      <c r="J12840" t="str">
        <f t="shared" si="13196"/>
        <v>05-07</v>
      </c>
      <c r="K12840" t="str">
        <f t="shared" si="13196"/>
        <v>Financiamiento por endeudamiento municipal</v>
      </c>
      <c r="L12840" s="150">
        <f>+VLOOKUP($E12840,IGF_2018!$B$8:$Z$347,21,0)</f>
        <v>1</v>
      </c>
      <c r="M12840" s="142" t="str">
        <f>+VLOOKUP($E12840,IGF_2018!$B$8:$Z$347,22,0)</f>
        <v>Alto</v>
      </c>
    </row>
    <row r="12841" spans="1:13" x14ac:dyDescent="0.3">
      <c r="A12841" s="139">
        <f t="shared" si="13135"/>
        <v>338</v>
      </c>
      <c r="B12841" s="148">
        <f t="shared" si="13137"/>
        <v>29</v>
      </c>
      <c r="D12841" s="149" t="str">
        <f>+VLOOKUP($A12841,mUNICIPIOS!$B$4:$F$343,2,0)</f>
        <v>Jutiapa</v>
      </c>
      <c r="E12841" s="149">
        <f>+VLOOKUP($A12841,mUNICIPIOS!$B$4:$F$343,3,0)</f>
        <v>2215</v>
      </c>
      <c r="F12841" s="149" t="str">
        <f>+VLOOKUP($A12841,mUNICIPIOS!$B$4:$F$343,4,0)</f>
        <v>Pasaco</v>
      </c>
      <c r="G12841" s="139" t="str">
        <f t="shared" ref="G12841:K12841" si="13197">+G12803</f>
        <v>05</v>
      </c>
      <c r="H12841" t="str">
        <f t="shared" si="13197"/>
        <v>IGF</v>
      </c>
      <c r="I12841" t="str">
        <f t="shared" si="13197"/>
        <v>Índice de Gestión Financiera</v>
      </c>
      <c r="J12841" t="str">
        <f t="shared" si="13197"/>
        <v>INDICE</v>
      </c>
      <c r="K12841">
        <f t="shared" si="13197"/>
        <v>0</v>
      </c>
      <c r="L12841" s="150">
        <f>+VLOOKUP($E12841,IGF_2018!$B$8:$Z$347,24,0)</f>
        <v>0.32304094592773691</v>
      </c>
      <c r="M12841" s="142" t="str">
        <f>+VLOOKUP($E12841,IGF_2018!$B$8:$Z$347,25,0)</f>
        <v>Medio bajo</v>
      </c>
    </row>
    <row r="12842" spans="1:13" x14ac:dyDescent="0.3">
      <c r="A12842" s="139">
        <f t="shared" si="13135"/>
        <v>338</v>
      </c>
      <c r="B12842" s="148">
        <f t="shared" si="13137"/>
        <v>30</v>
      </c>
      <c r="D12842" s="149" t="str">
        <f>+VLOOKUP($A12842,mUNICIPIOS!$B$4:$F$343,2,0)</f>
        <v>Jutiapa</v>
      </c>
      <c r="E12842" s="149">
        <f>+VLOOKUP($A12842,mUNICIPIOS!$B$4:$F$343,3,0)</f>
        <v>2215</v>
      </c>
      <c r="F12842" s="149" t="str">
        <f>+VLOOKUP($A12842,mUNICIPIOS!$B$4:$F$343,4,0)</f>
        <v>Pasaco</v>
      </c>
      <c r="G12842" s="139" t="str">
        <f t="shared" ref="G12842:K12842" si="13198">+G12804</f>
        <v>06</v>
      </c>
      <c r="H12842" t="str">
        <f t="shared" si="13198"/>
        <v>IGE</v>
      </c>
      <c r="I12842" t="str">
        <f t="shared" si="13198"/>
        <v>Índice de Gestión Estratégica</v>
      </c>
      <c r="J12842" t="str">
        <f t="shared" si="13198"/>
        <v>06-01</v>
      </c>
      <c r="K12842" t="str">
        <f t="shared" si="13198"/>
        <v>Ejecución del Plan Operativo Anual  (POA)</v>
      </c>
      <c r="L12842" s="150">
        <f>+VLOOKUP($E12842,IGE_2018!$B$8:$Z$347,3,0)</f>
        <v>0</v>
      </c>
      <c r="M12842" s="142" t="str">
        <f>+VLOOKUP($E12842,IGE_2018!$B$8:$Z$347,4,0)</f>
        <v>Bajo</v>
      </c>
    </row>
    <row r="12843" spans="1:13" x14ac:dyDescent="0.3">
      <c r="A12843" s="139">
        <f t="shared" si="13135"/>
        <v>338</v>
      </c>
      <c r="B12843" s="148">
        <f t="shared" si="13137"/>
        <v>31</v>
      </c>
      <c r="D12843" s="149" t="str">
        <f>+VLOOKUP($A12843,mUNICIPIOS!$B$4:$F$343,2,0)</f>
        <v>Jutiapa</v>
      </c>
      <c r="E12843" s="149">
        <f>+VLOOKUP($A12843,mUNICIPIOS!$B$4:$F$343,3,0)</f>
        <v>2215</v>
      </c>
      <c r="F12843" s="149" t="str">
        <f>+VLOOKUP($A12843,mUNICIPIOS!$B$4:$F$343,4,0)</f>
        <v>Pasaco</v>
      </c>
      <c r="G12843" s="139" t="str">
        <f t="shared" ref="G12843:K12843" si="13199">+G12805</f>
        <v>06</v>
      </c>
      <c r="H12843" t="str">
        <f t="shared" si="13199"/>
        <v>IGE</v>
      </c>
      <c r="I12843" t="str">
        <f t="shared" si="13199"/>
        <v>Índice de Gestión Estratégica</v>
      </c>
      <c r="J12843" t="str">
        <f t="shared" si="13199"/>
        <v>06-02</v>
      </c>
      <c r="K12843" t="str">
        <f t="shared" si="13199"/>
        <v>Relación Plan de Desarrollo Municipal y Ordenamiento Territorial (PDM-OT) - Plan Estratégico Institucional (PEI) - Plan Operativo Multianual (POM) - Plan Operativo Anual (POA)</v>
      </c>
      <c r="L12843" s="150">
        <f>+VLOOKUP($E12843,IGE_2018!$B$8:$Z$347,6,0)</f>
        <v>0</v>
      </c>
      <c r="M12843" s="142" t="str">
        <f>+VLOOKUP($E12843,IGE_2018!$B$8:$Z$347,7,0)</f>
        <v>Bajo</v>
      </c>
    </row>
    <row r="12844" spans="1:13" x14ac:dyDescent="0.3">
      <c r="A12844" s="139">
        <f t="shared" si="13135"/>
        <v>338</v>
      </c>
      <c r="B12844" s="148">
        <f t="shared" si="13137"/>
        <v>32</v>
      </c>
      <c r="D12844" s="149" t="str">
        <f>+VLOOKUP($A12844,mUNICIPIOS!$B$4:$F$343,2,0)</f>
        <v>Jutiapa</v>
      </c>
      <c r="E12844" s="149">
        <f>+VLOOKUP($A12844,mUNICIPIOS!$B$4:$F$343,3,0)</f>
        <v>2215</v>
      </c>
      <c r="F12844" s="149" t="str">
        <f>+VLOOKUP($A12844,mUNICIPIOS!$B$4:$F$343,4,0)</f>
        <v>Pasaco</v>
      </c>
      <c r="G12844" s="139" t="str">
        <f t="shared" ref="G12844:K12844" si="13200">+G12806</f>
        <v>06</v>
      </c>
      <c r="H12844" t="str">
        <f t="shared" si="13200"/>
        <v>IGE</v>
      </c>
      <c r="I12844" t="str">
        <f t="shared" si="13200"/>
        <v>Índice de Gestión Estratégica</v>
      </c>
      <c r="J12844" t="str">
        <f t="shared" si="13200"/>
        <v>06-03</v>
      </c>
      <c r="K12844" t="str">
        <f t="shared" si="13200"/>
        <v>Presupuesto de egresos relacionado a competencias municipales que responden a prioridades nacionales de desarrollo.</v>
      </c>
      <c r="L12844" s="150">
        <f>+VLOOKUP($E12844,IGE_2018!$B$8:$Z$347,9,0)</f>
        <v>0.19892348209639793</v>
      </c>
      <c r="M12844" s="142" t="str">
        <f>+VLOOKUP($E12844,IGE_2018!$B$8:$Z$347,10,0)</f>
        <v>Bajo</v>
      </c>
    </row>
    <row r="12845" spans="1:13" x14ac:dyDescent="0.3">
      <c r="A12845" s="139">
        <f t="shared" ref="A12845:A12908" si="13201">+IF(B12844=38,A12844+1,A12844)</f>
        <v>338</v>
      </c>
      <c r="B12845" s="148">
        <f t="shared" si="13137"/>
        <v>33</v>
      </c>
      <c r="D12845" s="149" t="str">
        <f>+VLOOKUP($A12845,mUNICIPIOS!$B$4:$F$343,2,0)</f>
        <v>Jutiapa</v>
      </c>
      <c r="E12845" s="149">
        <f>+VLOOKUP($A12845,mUNICIPIOS!$B$4:$F$343,3,0)</f>
        <v>2215</v>
      </c>
      <c r="F12845" s="149" t="str">
        <f>+VLOOKUP($A12845,mUNICIPIOS!$B$4:$F$343,4,0)</f>
        <v>Pasaco</v>
      </c>
      <c r="G12845" s="139" t="str">
        <f t="shared" ref="G12845:K12845" si="13202">+G12807</f>
        <v>06</v>
      </c>
      <c r="H12845" t="str">
        <f t="shared" si="13202"/>
        <v>IGE</v>
      </c>
      <c r="I12845" t="str">
        <f t="shared" si="13202"/>
        <v>Índice de Gestión Estratégica</v>
      </c>
      <c r="J12845" t="str">
        <f t="shared" si="13202"/>
        <v>06-04</v>
      </c>
      <c r="K12845" t="str">
        <f t="shared" si="13202"/>
        <v>Institucionalización de la gestión ordenada del territorio</v>
      </c>
      <c r="L12845" s="150">
        <f>+VLOOKUP($E12845,IGE_2018!$B$8:$Z$347,12,0)</f>
        <v>0.1</v>
      </c>
      <c r="M12845" s="142" t="str">
        <f>+VLOOKUP($E12845,IGE_2018!$B$8:$Z$347,13,0)</f>
        <v>Bajo</v>
      </c>
    </row>
    <row r="12846" spans="1:13" x14ac:dyDescent="0.3">
      <c r="A12846" s="139">
        <f t="shared" si="13201"/>
        <v>338</v>
      </c>
      <c r="B12846" s="148">
        <f t="shared" ref="B12846:B12909" si="13203">+B12808</f>
        <v>34</v>
      </c>
      <c r="D12846" s="149" t="str">
        <f>+VLOOKUP($A12846,mUNICIPIOS!$B$4:$F$343,2,0)</f>
        <v>Jutiapa</v>
      </c>
      <c r="E12846" s="149">
        <f>+VLOOKUP($A12846,mUNICIPIOS!$B$4:$F$343,3,0)</f>
        <v>2215</v>
      </c>
      <c r="F12846" s="149" t="str">
        <f>+VLOOKUP($A12846,mUNICIPIOS!$B$4:$F$343,4,0)</f>
        <v>Pasaco</v>
      </c>
      <c r="G12846" s="139" t="str">
        <f t="shared" ref="G12846:K12846" si="13204">+G12808</f>
        <v>06</v>
      </c>
      <c r="H12846" t="str">
        <f t="shared" si="13204"/>
        <v>IGE</v>
      </c>
      <c r="I12846" t="str">
        <f t="shared" si="13204"/>
        <v>Índice de Gestión Estratégica</v>
      </c>
      <c r="J12846" t="str">
        <f t="shared" si="13204"/>
        <v>06-05</v>
      </c>
      <c r="K12846" t="str">
        <f t="shared" si="13204"/>
        <v>Acciones para la gestión ordenada del territorio</v>
      </c>
      <c r="L12846" s="150">
        <f>+VLOOKUP($E12846,IGE_2018!$B$8:$Z$347,15,0)</f>
        <v>0</v>
      </c>
      <c r="M12846" s="142" t="str">
        <f>+VLOOKUP($E12846,IGE_2018!$B$8:$Z$347,16,0)</f>
        <v>Bajo</v>
      </c>
    </row>
    <row r="12847" spans="1:13" x14ac:dyDescent="0.3">
      <c r="A12847" s="139">
        <f t="shared" si="13201"/>
        <v>338</v>
      </c>
      <c r="B12847" s="148">
        <f t="shared" si="13203"/>
        <v>35</v>
      </c>
      <c r="D12847" s="149" t="str">
        <f>+VLOOKUP($A12847,mUNICIPIOS!$B$4:$F$343,2,0)</f>
        <v>Jutiapa</v>
      </c>
      <c r="E12847" s="149">
        <f>+VLOOKUP($A12847,mUNICIPIOS!$B$4:$F$343,3,0)</f>
        <v>2215</v>
      </c>
      <c r="F12847" s="149" t="str">
        <f>+VLOOKUP($A12847,mUNICIPIOS!$B$4:$F$343,4,0)</f>
        <v>Pasaco</v>
      </c>
      <c r="G12847" s="139" t="str">
        <f t="shared" ref="G12847:K12847" si="13205">+G12809</f>
        <v>06</v>
      </c>
      <c r="H12847" t="str">
        <f t="shared" si="13205"/>
        <v>IGE</v>
      </c>
      <c r="I12847" t="str">
        <f t="shared" si="13205"/>
        <v>Índice de Gestión Estratégica</v>
      </c>
      <c r="J12847" t="str">
        <f t="shared" si="13205"/>
        <v>06-06</v>
      </c>
      <c r="K12847" t="str">
        <f t="shared" si="13205"/>
        <v>Gestión de riesgo en la formulación de proyectos derivados de la planificación operativa anual</v>
      </c>
      <c r="L12847" s="150">
        <f>+VLOOKUP($E12847,IGE_2018!$B$8:$Z$347,18,0)</f>
        <v>0</v>
      </c>
      <c r="M12847" s="142" t="str">
        <f>+VLOOKUP($E12847,IGE_2018!$B$8:$Z$347,19,0)</f>
        <v>Bajo</v>
      </c>
    </row>
    <row r="12848" spans="1:13" x14ac:dyDescent="0.3">
      <c r="A12848" s="139">
        <f t="shared" si="13201"/>
        <v>338</v>
      </c>
      <c r="B12848" s="148">
        <f t="shared" si="13203"/>
        <v>36</v>
      </c>
      <c r="D12848" s="149" t="str">
        <f>+VLOOKUP($A12848,mUNICIPIOS!$B$4:$F$343,2,0)</f>
        <v>Jutiapa</v>
      </c>
      <c r="E12848" s="149">
        <f>+VLOOKUP($A12848,mUNICIPIOS!$B$4:$F$343,3,0)</f>
        <v>2215</v>
      </c>
      <c r="F12848" s="149" t="str">
        <f>+VLOOKUP($A12848,mUNICIPIOS!$B$4:$F$343,4,0)</f>
        <v>Pasaco</v>
      </c>
      <c r="G12848" s="139" t="str">
        <f t="shared" ref="G12848:K12848" si="13206">+G12810</f>
        <v>06</v>
      </c>
      <c r="H12848" t="str">
        <f t="shared" si="13206"/>
        <v>IGE</v>
      </c>
      <c r="I12848" t="str">
        <f t="shared" si="13206"/>
        <v>Índice de Gestión Estratégica</v>
      </c>
      <c r="J12848" t="str">
        <f t="shared" si="13206"/>
        <v>06-07</v>
      </c>
      <c r="K12848" t="str">
        <f t="shared" si="13206"/>
        <v>Ingresos por servicios ambientales en relación a los ingresos propios sin regalías</v>
      </c>
      <c r="L12848" s="150">
        <f>+VLOOKUP($E12848,IGE_2018!$B$8:$Z$347,21,0)</f>
        <v>0</v>
      </c>
      <c r="M12848" s="142" t="str">
        <f>+VLOOKUP($E12848,IGE_2018!$B$8:$Z$347,22,0)</f>
        <v>Bajo</v>
      </c>
    </row>
    <row r="12849" spans="1:13" x14ac:dyDescent="0.3">
      <c r="A12849" s="139">
        <f t="shared" si="13201"/>
        <v>338</v>
      </c>
      <c r="B12849" s="148">
        <f t="shared" si="13203"/>
        <v>37</v>
      </c>
      <c r="D12849" s="149" t="str">
        <f>+VLOOKUP($A12849,mUNICIPIOS!$B$4:$F$343,2,0)</f>
        <v>Jutiapa</v>
      </c>
      <c r="E12849" s="149">
        <f>+VLOOKUP($A12849,mUNICIPIOS!$B$4:$F$343,3,0)</f>
        <v>2215</v>
      </c>
      <c r="F12849" s="149" t="str">
        <f>+VLOOKUP($A12849,mUNICIPIOS!$B$4:$F$343,4,0)</f>
        <v>Pasaco</v>
      </c>
      <c r="G12849" s="139" t="str">
        <f t="shared" ref="G12849:K12849" si="13207">+G12811</f>
        <v>06</v>
      </c>
      <c r="H12849" t="str">
        <f t="shared" si="13207"/>
        <v>IGE</v>
      </c>
      <c r="I12849" t="str">
        <f t="shared" si="13207"/>
        <v>Índice de Gestión Estratégica</v>
      </c>
      <c r="J12849" t="str">
        <f t="shared" si="13207"/>
        <v>INDICE</v>
      </c>
      <c r="K12849">
        <f t="shared" si="13207"/>
        <v>0</v>
      </c>
      <c r="L12849" s="150">
        <f>+VLOOKUP($E12849,IGE_2018!$B$8:$Z$347,24,0)</f>
        <v>5.9730870524099484E-2</v>
      </c>
      <c r="M12849" s="142" t="str">
        <f>+VLOOKUP($E12849,IGE_2018!$B$8:$Z$347,25,0)</f>
        <v>Bajo</v>
      </c>
    </row>
    <row r="12850" spans="1:13" x14ac:dyDescent="0.3">
      <c r="A12850" s="139">
        <f t="shared" si="13201"/>
        <v>338</v>
      </c>
      <c r="B12850" s="148">
        <f t="shared" si="13203"/>
        <v>38</v>
      </c>
      <c r="D12850" s="149" t="str">
        <f>+VLOOKUP($A12850,mUNICIPIOS!$B$4:$F$343,2,0)</f>
        <v>Jutiapa</v>
      </c>
      <c r="E12850" s="149">
        <f>+VLOOKUP($A12850,mUNICIPIOS!$B$4:$F$343,3,0)</f>
        <v>2215</v>
      </c>
      <c r="F12850" s="149" t="str">
        <f>+VLOOKUP($A12850,mUNICIPIOS!$B$4:$F$343,4,0)</f>
        <v>Pasaco</v>
      </c>
      <c r="G12850" s="139" t="str">
        <f t="shared" ref="G12850:K12850" si="13208">+G12812</f>
        <v>RANKING</v>
      </c>
      <c r="H12850" t="str">
        <f t="shared" si="13208"/>
        <v>RGM</v>
      </c>
      <c r="I12850" t="str">
        <f t="shared" si="13208"/>
        <v>Ranking de la Gestión Municipal 2018</v>
      </c>
      <c r="J12850" t="str">
        <f t="shared" si="13208"/>
        <v>RANKING</v>
      </c>
      <c r="K12850">
        <f t="shared" si="13208"/>
        <v>0</v>
      </c>
      <c r="L12850" s="151">
        <f>+VLOOKUP($E12850,Resultados_generales!$C$8:$AE$347,27,0)</f>
        <v>0.28973303703901954</v>
      </c>
      <c r="M12850" t="str">
        <f>+VLOOKUP($E12850,Resultados_generales!$C$8:$AE$347,28,0)</f>
        <v>Medio bajo</v>
      </c>
    </row>
    <row r="12851" spans="1:13" x14ac:dyDescent="0.3">
      <c r="A12851" s="139">
        <f t="shared" si="13201"/>
        <v>339</v>
      </c>
      <c r="B12851" s="148">
        <f t="shared" si="13203"/>
        <v>1</v>
      </c>
      <c r="D12851" s="149" t="str">
        <f>+VLOOKUP($A12851,mUNICIPIOS!$B$4:$F$343,2,0)</f>
        <v>Jutiapa</v>
      </c>
      <c r="E12851" s="149">
        <f>+VLOOKUP($A12851,mUNICIPIOS!$B$4:$F$343,3,0)</f>
        <v>2216</v>
      </c>
      <c r="F12851" s="149" t="str">
        <f>+VLOOKUP($A12851,mUNICIPIOS!$B$4:$F$343,4,0)</f>
        <v>San José Acatempa</v>
      </c>
      <c r="G12851" s="139" t="str">
        <f t="shared" ref="G12851:K12851" si="13209">+G12813</f>
        <v>01</v>
      </c>
      <c r="H12851" t="str">
        <f t="shared" si="13209"/>
        <v>IPC</v>
      </c>
      <c r="I12851" t="str">
        <f t="shared" si="13209"/>
        <v>Índice de Participación Ciudadana</v>
      </c>
      <c r="J12851" t="str">
        <f t="shared" si="13209"/>
        <v>01-01</v>
      </c>
      <c r="K12851" t="str">
        <f t="shared" si="13209"/>
        <v>Número de reuniones del COMUDE en el año de la medición.</v>
      </c>
      <c r="L12851" s="150">
        <f>+VLOOKUP($E12851,IPC_2018!$B$8:$T$347,3,0)</f>
        <v>1</v>
      </c>
      <c r="M12851" s="142" t="str">
        <f>+VLOOKUP($E12851,IPC_2018!$B$8:$T$347,4,0)</f>
        <v>Alto</v>
      </c>
    </row>
    <row r="12852" spans="1:13" x14ac:dyDescent="0.3">
      <c r="A12852" s="139">
        <f t="shared" si="13201"/>
        <v>339</v>
      </c>
      <c r="B12852" s="148">
        <f t="shared" si="13203"/>
        <v>2</v>
      </c>
      <c r="D12852" s="149" t="str">
        <f>+VLOOKUP($A12852,mUNICIPIOS!$B$4:$F$343,2,0)</f>
        <v>Jutiapa</v>
      </c>
      <c r="E12852" s="149">
        <f>+VLOOKUP($A12852,mUNICIPIOS!$B$4:$F$343,3,0)</f>
        <v>2216</v>
      </c>
      <c r="F12852" s="149" t="str">
        <f>+VLOOKUP($A12852,mUNICIPIOS!$B$4:$F$343,4,0)</f>
        <v>San José Acatempa</v>
      </c>
      <c r="G12852" s="139" t="str">
        <f t="shared" ref="G12852:K12852" si="13210">+G12814</f>
        <v>01</v>
      </c>
      <c r="H12852" t="str">
        <f t="shared" si="13210"/>
        <v>IPC</v>
      </c>
      <c r="I12852" t="str">
        <f t="shared" si="13210"/>
        <v>Índice de Participación Ciudadana</v>
      </c>
      <c r="J12852" t="str">
        <f t="shared" si="13210"/>
        <v>01-02</v>
      </c>
      <c r="K12852" t="str">
        <f t="shared" si="13210"/>
        <v>Participación de Alcaldes, Concejales y Síndicos determinados o designados en el COMUDE</v>
      </c>
      <c r="L12852" s="150">
        <f>+VLOOKUP($E12852,IPC_2018!$B$8:$T$347,6,0)</f>
        <v>0.88541666666666663</v>
      </c>
      <c r="M12852" s="142" t="str">
        <f>+VLOOKUP($E12852,IPC_2018!$B$8:$T$347,7,0)</f>
        <v>Alto</v>
      </c>
    </row>
    <row r="12853" spans="1:13" x14ac:dyDescent="0.3">
      <c r="A12853" s="139">
        <f t="shared" si="13201"/>
        <v>339</v>
      </c>
      <c r="B12853" s="148">
        <f t="shared" si="13203"/>
        <v>3</v>
      </c>
      <c r="D12853" s="149" t="str">
        <f>+VLOOKUP($A12853,mUNICIPIOS!$B$4:$F$343,2,0)</f>
        <v>Jutiapa</v>
      </c>
      <c r="E12853" s="149">
        <f>+VLOOKUP($A12853,mUNICIPIOS!$B$4:$F$343,3,0)</f>
        <v>2216</v>
      </c>
      <c r="F12853" s="149" t="str">
        <f>+VLOOKUP($A12853,mUNICIPIOS!$B$4:$F$343,4,0)</f>
        <v>San José Acatempa</v>
      </c>
      <c r="G12853" s="139" t="str">
        <f t="shared" ref="G12853:K12853" si="13211">+G12815</f>
        <v>01</v>
      </c>
      <c r="H12853" t="str">
        <f t="shared" si="13211"/>
        <v>IPC</v>
      </c>
      <c r="I12853" t="str">
        <f t="shared" si="13211"/>
        <v>Índice de Participación Ciudadana</v>
      </c>
      <c r="J12853" t="str">
        <f t="shared" si="13211"/>
        <v>01-03</v>
      </c>
      <c r="K12853" t="str">
        <f t="shared" si="13211"/>
        <v>Participación  de organizaciones de jóvenes, mujeres, pueblos mayas, xincas, garífunas, y otras organizaciones en el Comude</v>
      </c>
      <c r="L12853" s="150">
        <f>+VLOOKUP($E12853,IPC_2018!$B$8:$T$347,9,0)</f>
        <v>0</v>
      </c>
      <c r="M12853" s="142" t="str">
        <f>+VLOOKUP($E12853,IPC_2018!$B$8:$T$347,10,0)</f>
        <v>Bajo</v>
      </c>
    </row>
    <row r="12854" spans="1:13" x14ac:dyDescent="0.3">
      <c r="A12854" s="139">
        <f t="shared" si="13201"/>
        <v>339</v>
      </c>
      <c r="B12854" s="148">
        <f t="shared" si="13203"/>
        <v>4</v>
      </c>
      <c r="D12854" s="149" t="str">
        <f>+VLOOKUP($A12854,mUNICIPIOS!$B$4:$F$343,2,0)</f>
        <v>Jutiapa</v>
      </c>
      <c r="E12854" s="149">
        <f>+VLOOKUP($A12854,mUNICIPIOS!$B$4:$F$343,3,0)</f>
        <v>2216</v>
      </c>
      <c r="F12854" s="149" t="str">
        <f>+VLOOKUP($A12854,mUNICIPIOS!$B$4:$F$343,4,0)</f>
        <v>San José Acatempa</v>
      </c>
      <c r="G12854" s="139" t="str">
        <f t="shared" ref="G12854:K12854" si="13212">+G12816</f>
        <v>01</v>
      </c>
      <c r="H12854" t="str">
        <f t="shared" si="13212"/>
        <v>IPC</v>
      </c>
      <c r="I12854" t="str">
        <f t="shared" si="13212"/>
        <v>Índice de Participación Ciudadana</v>
      </c>
      <c r="J12854" t="str">
        <f t="shared" si="13212"/>
        <v>01-04</v>
      </c>
      <c r="K12854" t="str">
        <f t="shared" si="13212"/>
        <v>Representatividad territorial del Comude.</v>
      </c>
      <c r="L12854" s="150">
        <f>+VLOOKUP($E12854,IPC_2018!$B$8:$T$347,12,0)</f>
        <v>0.48888888888888893</v>
      </c>
      <c r="M12854" s="142" t="str">
        <f>+VLOOKUP($E12854,IPC_2018!$B$8:$T$347,13,0)</f>
        <v>Medio</v>
      </c>
    </row>
    <row r="12855" spans="1:13" x14ac:dyDescent="0.3">
      <c r="A12855" s="139">
        <f t="shared" si="13201"/>
        <v>339</v>
      </c>
      <c r="B12855" s="148">
        <f t="shared" si="13203"/>
        <v>5</v>
      </c>
      <c r="D12855" s="149" t="str">
        <f>+VLOOKUP($A12855,mUNICIPIOS!$B$4:$F$343,2,0)</f>
        <v>Jutiapa</v>
      </c>
      <c r="E12855" s="149">
        <f>+VLOOKUP($A12855,mUNICIPIOS!$B$4:$F$343,3,0)</f>
        <v>2216</v>
      </c>
      <c r="F12855" s="149" t="str">
        <f>+VLOOKUP($A12855,mUNICIPIOS!$B$4:$F$343,4,0)</f>
        <v>San José Acatempa</v>
      </c>
      <c r="G12855" s="139" t="str">
        <f t="shared" ref="G12855:K12855" si="13213">+G12817</f>
        <v>01</v>
      </c>
      <c r="H12855" t="str">
        <f t="shared" si="13213"/>
        <v>IPC</v>
      </c>
      <c r="I12855" t="str">
        <f t="shared" si="13213"/>
        <v>Índice de Participación Ciudadana</v>
      </c>
      <c r="J12855" t="str">
        <f t="shared" si="13213"/>
        <v>01-05</v>
      </c>
      <c r="K12855" t="str">
        <f t="shared" si="13213"/>
        <v>Funcionamiento del Comude</v>
      </c>
      <c r="L12855" s="150">
        <f>+VLOOKUP($E12855,IPC_2018!$B$8:$T$347,15,0)</f>
        <v>0.24911660786187864</v>
      </c>
      <c r="M12855" s="142" t="str">
        <f>+VLOOKUP($E12855,IPC_2018!$B$8:$T$347,16,0)</f>
        <v>Medio bajo</v>
      </c>
    </row>
    <row r="12856" spans="1:13" x14ac:dyDescent="0.3">
      <c r="A12856" s="139">
        <f t="shared" si="13201"/>
        <v>339</v>
      </c>
      <c r="B12856" s="148">
        <f t="shared" si="13203"/>
        <v>6</v>
      </c>
      <c r="D12856" s="149" t="str">
        <f>+VLOOKUP($A12856,mUNICIPIOS!$B$4:$F$343,2,0)</f>
        <v>Jutiapa</v>
      </c>
      <c r="E12856" s="149">
        <f>+VLOOKUP($A12856,mUNICIPIOS!$B$4:$F$343,3,0)</f>
        <v>2216</v>
      </c>
      <c r="F12856" s="149" t="str">
        <f>+VLOOKUP($A12856,mUNICIPIOS!$B$4:$F$343,4,0)</f>
        <v>San José Acatempa</v>
      </c>
      <c r="G12856" s="139" t="str">
        <f t="shared" ref="G12856:K12856" si="13214">+G12818</f>
        <v>01</v>
      </c>
      <c r="H12856" t="str">
        <f t="shared" si="13214"/>
        <v>IPC</v>
      </c>
      <c r="I12856" t="str">
        <f t="shared" si="13214"/>
        <v>Índice de Participación Ciudadana</v>
      </c>
      <c r="J12856" t="str">
        <f t="shared" si="13214"/>
        <v>INDICE</v>
      </c>
      <c r="K12856">
        <f t="shared" si="13214"/>
        <v>0</v>
      </c>
      <c r="L12856" s="150">
        <f>+VLOOKUP($E12856,IPC_2018!$B$8:$T$347,18,0)</f>
        <v>0.64637790784594851</v>
      </c>
      <c r="M12856" s="142" t="str">
        <f>+VLOOKUP($E12856,IPC_2018!$B$8:$T$347,19,0)</f>
        <v>Medio alto</v>
      </c>
    </row>
    <row r="12857" spans="1:13" x14ac:dyDescent="0.3">
      <c r="A12857" s="139">
        <f t="shared" si="13201"/>
        <v>339</v>
      </c>
      <c r="B12857" s="148">
        <f t="shared" si="13203"/>
        <v>7</v>
      </c>
      <c r="D12857" s="149" t="str">
        <f>+VLOOKUP($A12857,mUNICIPIOS!$B$4:$F$343,2,0)</f>
        <v>Jutiapa</v>
      </c>
      <c r="E12857" s="149">
        <f>+VLOOKUP($A12857,mUNICIPIOS!$B$4:$F$343,3,0)</f>
        <v>2216</v>
      </c>
      <c r="F12857" s="149" t="str">
        <f>+VLOOKUP($A12857,mUNICIPIOS!$B$4:$F$343,4,0)</f>
        <v>San José Acatempa</v>
      </c>
      <c r="G12857" s="139" t="str">
        <f t="shared" ref="G12857:K12857" si="13215">+G12819</f>
        <v>02</v>
      </c>
      <c r="H12857" t="str">
        <f t="shared" si="13215"/>
        <v>IIC</v>
      </c>
      <c r="I12857" t="str">
        <f t="shared" si="13215"/>
        <v>Índice de Información a la Ciudadanía</v>
      </c>
      <c r="J12857" t="str">
        <f t="shared" si="13215"/>
        <v>02-01</v>
      </c>
      <c r="K12857" t="str">
        <f t="shared" si="13215"/>
        <v>Rendición de cuentas cuatrimestral y anual al Comude enfocadas en resultados.</v>
      </c>
      <c r="L12857" s="150">
        <f>+VLOOKUP($E12857,IIC_2018!$B$8:$Q$347,3,0)</f>
        <v>0</v>
      </c>
      <c r="M12857" s="142" t="str">
        <f>+VLOOKUP($E12857,IIC_2018!$B$8:$Q$347,4,0)</f>
        <v>Bajo</v>
      </c>
    </row>
    <row r="12858" spans="1:13" x14ac:dyDescent="0.3">
      <c r="A12858" s="139">
        <f t="shared" si="13201"/>
        <v>339</v>
      </c>
      <c r="B12858" s="148">
        <f t="shared" si="13203"/>
        <v>8</v>
      </c>
      <c r="D12858" s="149" t="str">
        <f>+VLOOKUP($A12858,mUNICIPIOS!$B$4:$F$343,2,0)</f>
        <v>Jutiapa</v>
      </c>
      <c r="E12858" s="149">
        <f>+VLOOKUP($A12858,mUNICIPIOS!$B$4:$F$343,3,0)</f>
        <v>2216</v>
      </c>
      <c r="F12858" s="149" t="str">
        <f>+VLOOKUP($A12858,mUNICIPIOS!$B$4:$F$343,4,0)</f>
        <v>San José Acatempa</v>
      </c>
      <c r="G12858" s="139" t="str">
        <f t="shared" ref="G12858:K12858" si="13216">+G12820</f>
        <v>02</v>
      </c>
      <c r="H12858" t="str">
        <f t="shared" si="13216"/>
        <v>IIC</v>
      </c>
      <c r="I12858" t="str">
        <f t="shared" si="13216"/>
        <v>Índice de Información a la Ciudadanía</v>
      </c>
      <c r="J12858" t="str">
        <f t="shared" si="13216"/>
        <v>02-02</v>
      </c>
      <c r="K12858" t="str">
        <f t="shared" si="13216"/>
        <v>Información presupuestaria y otra información brindada a la ciudadanía disponible en medios locales de comunicación.</v>
      </c>
      <c r="L12858" s="150">
        <f>+VLOOKUP($E12858,IIC_2018!$B$8:$Q$347,6,0)</f>
        <v>1</v>
      </c>
      <c r="M12858" s="142" t="str">
        <f>+VLOOKUP($E12858,IIC_2018!$B$8:$Q$347,7,0)</f>
        <v>Alto</v>
      </c>
    </row>
    <row r="12859" spans="1:13" x14ac:dyDescent="0.3">
      <c r="A12859" s="139">
        <f t="shared" si="13201"/>
        <v>339</v>
      </c>
      <c r="B12859" s="148">
        <f t="shared" si="13203"/>
        <v>9</v>
      </c>
      <c r="D12859" s="149" t="str">
        <f>+VLOOKUP($A12859,mUNICIPIOS!$B$4:$F$343,2,0)</f>
        <v>Jutiapa</v>
      </c>
      <c r="E12859" s="149">
        <f>+VLOOKUP($A12859,mUNICIPIOS!$B$4:$F$343,3,0)</f>
        <v>2216</v>
      </c>
      <c r="F12859" s="149" t="str">
        <f>+VLOOKUP($A12859,mUNICIPIOS!$B$4:$F$343,4,0)</f>
        <v>San José Acatempa</v>
      </c>
      <c r="G12859" s="139" t="str">
        <f t="shared" ref="G12859:K12859" si="13217">+G12821</f>
        <v>02</v>
      </c>
      <c r="H12859" t="str">
        <f t="shared" si="13217"/>
        <v>IIC</v>
      </c>
      <c r="I12859" t="str">
        <f t="shared" si="13217"/>
        <v>Índice de Información a la Ciudadanía</v>
      </c>
      <c r="J12859" t="str">
        <f t="shared" si="13217"/>
        <v>02-03</v>
      </c>
      <c r="K12859" t="str">
        <f t="shared" si="13217"/>
        <v>Información pública de oficio actualizada y disponible de acuerdo a la LAIP y uso de internet.</v>
      </c>
      <c r="L12859" s="150">
        <f>+VLOOKUP($E12859,IIC_2018!$B$8:$Q$347,9,0)</f>
        <v>0.99999999999999989</v>
      </c>
      <c r="M12859" s="142" t="str">
        <f>+VLOOKUP($E12859,IIC_2018!$B$8:$Q$347,10,0)</f>
        <v>Alto</v>
      </c>
    </row>
    <row r="12860" spans="1:13" x14ac:dyDescent="0.3">
      <c r="A12860" s="139">
        <f t="shared" si="13201"/>
        <v>339</v>
      </c>
      <c r="B12860" s="148">
        <f t="shared" si="13203"/>
        <v>10</v>
      </c>
      <c r="D12860" s="149" t="str">
        <f>+VLOOKUP($A12860,mUNICIPIOS!$B$4:$F$343,2,0)</f>
        <v>Jutiapa</v>
      </c>
      <c r="E12860" s="149">
        <f>+VLOOKUP($A12860,mUNICIPIOS!$B$4:$F$343,3,0)</f>
        <v>2216</v>
      </c>
      <c r="F12860" s="149" t="str">
        <f>+VLOOKUP($A12860,mUNICIPIOS!$B$4:$F$343,4,0)</f>
        <v>San José Acatempa</v>
      </c>
      <c r="G12860" s="139" t="str">
        <f t="shared" ref="G12860:K12860" si="13218">+G12822</f>
        <v>02</v>
      </c>
      <c r="H12860" t="str">
        <f t="shared" si="13218"/>
        <v>IIC</v>
      </c>
      <c r="I12860" t="str">
        <f t="shared" si="13218"/>
        <v>Índice de Información a la Ciudadanía</v>
      </c>
      <c r="J12860" t="str">
        <f t="shared" si="13218"/>
        <v>02-04</v>
      </c>
      <c r="K12860" t="str">
        <f t="shared" si="13218"/>
        <v>Relación del monto contratado por medio de Guate compras con el total del presupuesto de egresos vigente.</v>
      </c>
      <c r="L12860" s="150">
        <f>+VLOOKUP($E12860,IIC_2018!$B$8:$Q$347,12,0)</f>
        <v>0.91831662718628815</v>
      </c>
      <c r="M12860" s="142" t="str">
        <f>+VLOOKUP($E12860,IIC_2018!$B$8:$Q$347,13,0)</f>
        <v>Alto</v>
      </c>
    </row>
    <row r="12861" spans="1:13" x14ac:dyDescent="0.3">
      <c r="A12861" s="139">
        <f t="shared" si="13201"/>
        <v>339</v>
      </c>
      <c r="B12861" s="148">
        <f t="shared" si="13203"/>
        <v>11</v>
      </c>
      <c r="D12861" s="149" t="str">
        <f>+VLOOKUP($A12861,mUNICIPIOS!$B$4:$F$343,2,0)</f>
        <v>Jutiapa</v>
      </c>
      <c r="E12861" s="149">
        <f>+VLOOKUP($A12861,mUNICIPIOS!$B$4:$F$343,3,0)</f>
        <v>2216</v>
      </c>
      <c r="F12861" s="149" t="str">
        <f>+VLOOKUP($A12861,mUNICIPIOS!$B$4:$F$343,4,0)</f>
        <v>San José Acatempa</v>
      </c>
      <c r="G12861" s="139" t="str">
        <f t="shared" ref="G12861:K12861" si="13219">+G12823</f>
        <v>02</v>
      </c>
      <c r="H12861" t="str">
        <f t="shared" si="13219"/>
        <v>IIC</v>
      </c>
      <c r="I12861" t="str">
        <f t="shared" si="13219"/>
        <v>Índice de Información a la Ciudadanía</v>
      </c>
      <c r="J12861" t="str">
        <f t="shared" si="13219"/>
        <v>INDICE</v>
      </c>
      <c r="K12861">
        <f t="shared" si="13219"/>
        <v>0</v>
      </c>
      <c r="L12861" s="150">
        <f>+VLOOKUP($E12861,IIC_2018!$B$8:$Q$347,15,0)</f>
        <v>0.72957915679657204</v>
      </c>
      <c r="M12861" s="142" t="str">
        <f>+VLOOKUP($E12861,IIC_2018!$B$8:$Q$347,16,0)</f>
        <v>Medio alto</v>
      </c>
    </row>
    <row r="12862" spans="1:13" x14ac:dyDescent="0.3">
      <c r="A12862" s="139">
        <f t="shared" si="13201"/>
        <v>339</v>
      </c>
      <c r="B12862" s="148">
        <f t="shared" si="13203"/>
        <v>12</v>
      </c>
      <c r="D12862" s="149" t="str">
        <f>+VLOOKUP($A12862,mUNICIPIOS!$B$4:$F$343,2,0)</f>
        <v>Jutiapa</v>
      </c>
      <c r="E12862" s="149">
        <f>+VLOOKUP($A12862,mUNICIPIOS!$B$4:$F$343,3,0)</f>
        <v>2216</v>
      </c>
      <c r="F12862" s="149" t="str">
        <f>+VLOOKUP($A12862,mUNICIPIOS!$B$4:$F$343,4,0)</f>
        <v>San José Acatempa</v>
      </c>
      <c r="G12862" s="139" t="str">
        <f t="shared" ref="G12862:K12862" si="13220">+G12824</f>
        <v>03</v>
      </c>
      <c r="H12862" t="str">
        <f t="shared" si="13220"/>
        <v>ISP</v>
      </c>
      <c r="I12862" t="str">
        <f t="shared" si="13220"/>
        <v>Índice de Servicios Públicos</v>
      </c>
      <c r="J12862" t="str">
        <f t="shared" si="13220"/>
        <v>03-01</v>
      </c>
      <c r="K12862" t="str">
        <f t="shared" si="13220"/>
        <v>Cobertura del servicio público de agua</v>
      </c>
      <c r="L12862" s="150">
        <f>+VLOOKUP($E12862,ISP_2018!$B$8:$T$347,3,0)</f>
        <v>0.51290397581957681</v>
      </c>
      <c r="M12862" s="142" t="str">
        <f>+VLOOKUP($E12862,ISP_2018!$B$8:$T$347,4,0)</f>
        <v>Medio</v>
      </c>
    </row>
    <row r="12863" spans="1:13" x14ac:dyDescent="0.3">
      <c r="A12863" s="139">
        <f t="shared" si="13201"/>
        <v>339</v>
      </c>
      <c r="B12863" s="148">
        <f t="shared" si="13203"/>
        <v>13</v>
      </c>
      <c r="D12863" s="149" t="str">
        <f>+VLOOKUP($A12863,mUNICIPIOS!$B$4:$F$343,2,0)</f>
        <v>Jutiapa</v>
      </c>
      <c r="E12863" s="149">
        <f>+VLOOKUP($A12863,mUNICIPIOS!$B$4:$F$343,3,0)</f>
        <v>2216</v>
      </c>
      <c r="F12863" s="149" t="str">
        <f>+VLOOKUP($A12863,mUNICIPIOS!$B$4:$F$343,4,0)</f>
        <v>San José Acatempa</v>
      </c>
      <c r="G12863" s="139" t="str">
        <f t="shared" ref="G12863:K12863" si="13221">+G12825</f>
        <v>03</v>
      </c>
      <c r="H12863" t="str">
        <f t="shared" si="13221"/>
        <v>ISP</v>
      </c>
      <c r="I12863" t="str">
        <f t="shared" si="13221"/>
        <v>Índice de Servicios Públicos</v>
      </c>
      <c r="J12863" t="str">
        <f t="shared" si="13221"/>
        <v>03-02</v>
      </c>
      <c r="K12863" t="str">
        <f t="shared" si="13221"/>
        <v>Control de la calidad del servicio público de agua</v>
      </c>
      <c r="L12863" s="150">
        <f>+VLOOKUP($E12863,ISP_2018!$B$8:$T$347,6,0)</f>
        <v>0.63666666666666671</v>
      </c>
      <c r="M12863" s="142" t="str">
        <f>+VLOOKUP($E12863,ISP_2018!$B$8:$T$347,7,0)</f>
        <v>Medio alto</v>
      </c>
    </row>
    <row r="12864" spans="1:13" x14ac:dyDescent="0.3">
      <c r="A12864" s="139">
        <f t="shared" si="13201"/>
        <v>339</v>
      </c>
      <c r="B12864" s="148">
        <f t="shared" si="13203"/>
        <v>14</v>
      </c>
      <c r="D12864" s="149" t="str">
        <f>+VLOOKUP($A12864,mUNICIPIOS!$B$4:$F$343,2,0)</f>
        <v>Jutiapa</v>
      </c>
      <c r="E12864" s="149">
        <f>+VLOOKUP($A12864,mUNICIPIOS!$B$4:$F$343,3,0)</f>
        <v>2216</v>
      </c>
      <c r="F12864" s="149" t="str">
        <f>+VLOOKUP($A12864,mUNICIPIOS!$B$4:$F$343,4,0)</f>
        <v>San José Acatempa</v>
      </c>
      <c r="G12864" s="139" t="str">
        <f t="shared" ref="G12864:K12864" si="13222">+G12826</f>
        <v>03</v>
      </c>
      <c r="H12864" t="str">
        <f t="shared" si="13222"/>
        <v>ISP</v>
      </c>
      <c r="I12864" t="str">
        <f t="shared" si="13222"/>
        <v>Índice de Servicios Públicos</v>
      </c>
      <c r="J12864" t="str">
        <f t="shared" si="13222"/>
        <v>03-03</v>
      </c>
      <c r="K12864" t="str">
        <f t="shared" si="13222"/>
        <v>Disposición  y tratamiento  de aguas residuales</v>
      </c>
      <c r="L12864" s="150">
        <f>+VLOOKUP($E12864,ISP_2018!$B$8:$T$347,9,0)</f>
        <v>0.39931060434173155</v>
      </c>
      <c r="M12864" s="142" t="str">
        <f>+VLOOKUP($E12864,ISP_2018!$B$8:$T$347,10,0)</f>
        <v>Medio bajo</v>
      </c>
    </row>
    <row r="12865" spans="1:13" x14ac:dyDescent="0.3">
      <c r="A12865" s="139">
        <f t="shared" si="13201"/>
        <v>339</v>
      </c>
      <c r="B12865" s="148">
        <f t="shared" si="13203"/>
        <v>15</v>
      </c>
      <c r="D12865" s="149" t="str">
        <f>+VLOOKUP($A12865,mUNICIPIOS!$B$4:$F$343,2,0)</f>
        <v>Jutiapa</v>
      </c>
      <c r="E12865" s="149">
        <f>+VLOOKUP($A12865,mUNICIPIOS!$B$4:$F$343,3,0)</f>
        <v>2216</v>
      </c>
      <c r="F12865" s="149" t="str">
        <f>+VLOOKUP($A12865,mUNICIPIOS!$B$4:$F$343,4,0)</f>
        <v>San José Acatempa</v>
      </c>
      <c r="G12865" s="139" t="str">
        <f t="shared" ref="G12865:K12865" si="13223">+G12827</f>
        <v>03</v>
      </c>
      <c r="H12865" t="str">
        <f t="shared" si="13223"/>
        <v>ISP</v>
      </c>
      <c r="I12865" t="str">
        <f t="shared" si="13223"/>
        <v>Índice de Servicios Públicos</v>
      </c>
      <c r="J12865" t="str">
        <f t="shared" si="13223"/>
        <v>03-04</v>
      </c>
      <c r="K12865" t="str">
        <f t="shared" si="13223"/>
        <v>Gestión y manejo de los residuos y desechos sólidos</v>
      </c>
      <c r="L12865" s="150">
        <f>+VLOOKUP($E12865,ISP_2018!$B$8:$T$347,12,0)</f>
        <v>0.34596771540540033</v>
      </c>
      <c r="M12865" s="142" t="str">
        <f>+VLOOKUP($E12865,ISP_2018!$B$8:$T$347,13,0)</f>
        <v>Medio bajo</v>
      </c>
    </row>
    <row r="12866" spans="1:13" x14ac:dyDescent="0.3">
      <c r="A12866" s="139">
        <f t="shared" si="13201"/>
        <v>339</v>
      </c>
      <c r="B12866" s="148">
        <f t="shared" si="13203"/>
        <v>16</v>
      </c>
      <c r="D12866" s="149" t="str">
        <f>+VLOOKUP($A12866,mUNICIPIOS!$B$4:$F$343,2,0)</f>
        <v>Jutiapa</v>
      </c>
      <c r="E12866" s="149">
        <f>+VLOOKUP($A12866,mUNICIPIOS!$B$4:$F$343,3,0)</f>
        <v>2216</v>
      </c>
      <c r="F12866" s="149" t="str">
        <f>+VLOOKUP($A12866,mUNICIPIOS!$B$4:$F$343,4,0)</f>
        <v>San José Acatempa</v>
      </c>
      <c r="G12866" s="139" t="str">
        <f t="shared" ref="G12866:K12866" si="13224">+G12828</f>
        <v>03</v>
      </c>
      <c r="H12866" t="str">
        <f t="shared" si="13224"/>
        <v>ISP</v>
      </c>
      <c r="I12866" t="str">
        <f t="shared" si="13224"/>
        <v>Índice de Servicios Públicos</v>
      </c>
      <c r="J12866" t="str">
        <f t="shared" si="13224"/>
        <v>03-05</v>
      </c>
      <c r="K12866" t="str">
        <f t="shared" si="13224"/>
        <v>Gestión de servicios públicos municipales</v>
      </c>
      <c r="L12866" s="150">
        <f>+VLOOKUP($E12866,ISP_2018!$B$8:$T$347,15,0)</f>
        <v>0.29032258064516131</v>
      </c>
      <c r="M12866" s="142" t="str">
        <f>+VLOOKUP($E12866,ISP_2018!$B$8:$T$347,16,0)</f>
        <v>Medio bajo</v>
      </c>
    </row>
    <row r="12867" spans="1:13" x14ac:dyDescent="0.3">
      <c r="A12867" s="139">
        <f t="shared" si="13201"/>
        <v>339</v>
      </c>
      <c r="B12867" s="148">
        <f t="shared" si="13203"/>
        <v>17</v>
      </c>
      <c r="D12867" s="149" t="str">
        <f>+VLOOKUP($A12867,mUNICIPIOS!$B$4:$F$343,2,0)</f>
        <v>Jutiapa</v>
      </c>
      <c r="E12867" s="149">
        <f>+VLOOKUP($A12867,mUNICIPIOS!$B$4:$F$343,3,0)</f>
        <v>2216</v>
      </c>
      <c r="F12867" s="149" t="str">
        <f>+VLOOKUP($A12867,mUNICIPIOS!$B$4:$F$343,4,0)</f>
        <v>San José Acatempa</v>
      </c>
      <c r="G12867" s="139" t="str">
        <f t="shared" ref="G12867:K12867" si="13225">+G12829</f>
        <v>03</v>
      </c>
      <c r="H12867" t="str">
        <f t="shared" si="13225"/>
        <v>ISP</v>
      </c>
      <c r="I12867" t="str">
        <f t="shared" si="13225"/>
        <v>Índice de Servicios Públicos</v>
      </c>
      <c r="J12867" t="str">
        <f t="shared" si="13225"/>
        <v>INDICE</v>
      </c>
      <c r="K12867">
        <f t="shared" si="13225"/>
        <v>0</v>
      </c>
      <c r="L12867" s="150">
        <f>+VLOOKUP($E12867,ISP_2018!$B$8:$T$347,18,0)</f>
        <v>0.44941057766041637</v>
      </c>
      <c r="M12867" s="142" t="str">
        <f>+VLOOKUP($E12867,ISP_2018!$B$8:$T$347,19,0)</f>
        <v>Medio</v>
      </c>
    </row>
    <row r="12868" spans="1:13" x14ac:dyDescent="0.3">
      <c r="A12868" s="139">
        <f t="shared" si="13201"/>
        <v>339</v>
      </c>
      <c r="B12868" s="148">
        <f t="shared" si="13203"/>
        <v>18</v>
      </c>
      <c r="D12868" s="149" t="str">
        <f>+VLOOKUP($A12868,mUNICIPIOS!$B$4:$F$343,2,0)</f>
        <v>Jutiapa</v>
      </c>
      <c r="E12868" s="149">
        <f>+VLOOKUP($A12868,mUNICIPIOS!$B$4:$F$343,3,0)</f>
        <v>2216</v>
      </c>
      <c r="F12868" s="149" t="str">
        <f>+VLOOKUP($A12868,mUNICIPIOS!$B$4:$F$343,4,0)</f>
        <v>San José Acatempa</v>
      </c>
      <c r="G12868" s="139" t="str">
        <f t="shared" ref="G12868:K12868" si="13226">+G12830</f>
        <v>04</v>
      </c>
      <c r="H12868" t="str">
        <f t="shared" si="13226"/>
        <v>IGA</v>
      </c>
      <c r="I12868" t="str">
        <f t="shared" si="13226"/>
        <v>Índice de Gestión Administrativa</v>
      </c>
      <c r="J12868" t="str">
        <f t="shared" si="13226"/>
        <v>04-01</v>
      </c>
      <c r="K12868" t="str">
        <f t="shared" si="13226"/>
        <v>Existencia de elementos de atención municipal orientada al vecino</v>
      </c>
      <c r="L12868" s="150">
        <f>+VLOOKUP($E12868,IGA_2018!$B$8:$N$347,3,0)</f>
        <v>1</v>
      </c>
      <c r="M12868" s="142" t="str">
        <f>+VLOOKUP($E12868,IGA_2018!$B$8:$N$347,4,0)</f>
        <v>Alto</v>
      </c>
    </row>
    <row r="12869" spans="1:13" x14ac:dyDescent="0.3">
      <c r="A12869" s="139">
        <f t="shared" si="13201"/>
        <v>339</v>
      </c>
      <c r="B12869" s="148">
        <f t="shared" si="13203"/>
        <v>19</v>
      </c>
      <c r="D12869" s="149" t="str">
        <f>+VLOOKUP($A12869,mUNICIPIOS!$B$4:$F$343,2,0)</f>
        <v>Jutiapa</v>
      </c>
      <c r="E12869" s="149">
        <f>+VLOOKUP($A12869,mUNICIPIOS!$B$4:$F$343,3,0)</f>
        <v>2216</v>
      </c>
      <c r="F12869" s="149" t="str">
        <f>+VLOOKUP($A12869,mUNICIPIOS!$B$4:$F$343,4,0)</f>
        <v>San José Acatempa</v>
      </c>
      <c r="G12869" s="139" t="str">
        <f t="shared" ref="G12869:K12869" si="13227">+G12831</f>
        <v>04</v>
      </c>
      <c r="H12869" t="str">
        <f t="shared" si="13227"/>
        <v>IGA</v>
      </c>
      <c r="I12869" t="str">
        <f t="shared" si="13227"/>
        <v>Índice de Gestión Administrativa</v>
      </c>
      <c r="J12869" t="str">
        <f t="shared" si="13227"/>
        <v>04-02</v>
      </c>
      <c r="K12869" t="str">
        <f t="shared" si="13227"/>
        <v>Gestión del recurso humano.</v>
      </c>
      <c r="L12869" s="150">
        <f>+VLOOKUP($E12869,IGA_2018!$B$8:$N$347,6,0)</f>
        <v>0.71259840531628593</v>
      </c>
      <c r="M12869" s="142" t="str">
        <f>+VLOOKUP($E12869,IGA_2018!$B$8:$N$347,7,0)</f>
        <v>Medio alto</v>
      </c>
    </row>
    <row r="12870" spans="1:13" x14ac:dyDescent="0.3">
      <c r="A12870" s="139">
        <f t="shared" si="13201"/>
        <v>339</v>
      </c>
      <c r="B12870" s="148">
        <f t="shared" si="13203"/>
        <v>20</v>
      </c>
      <c r="D12870" s="149" t="str">
        <f>+VLOOKUP($A12870,mUNICIPIOS!$B$4:$F$343,2,0)</f>
        <v>Jutiapa</v>
      </c>
      <c r="E12870" s="149">
        <f>+VLOOKUP($A12870,mUNICIPIOS!$B$4:$F$343,3,0)</f>
        <v>2216</v>
      </c>
      <c r="F12870" s="149" t="str">
        <f>+VLOOKUP($A12870,mUNICIPIOS!$B$4:$F$343,4,0)</f>
        <v>San José Acatempa</v>
      </c>
      <c r="G12870" s="139" t="str">
        <f t="shared" ref="G12870:K12870" si="13228">+G12832</f>
        <v>04</v>
      </c>
      <c r="H12870" t="str">
        <f t="shared" si="13228"/>
        <v>IGA</v>
      </c>
      <c r="I12870" t="str">
        <f t="shared" si="13228"/>
        <v>Índice de Gestión Administrativa</v>
      </c>
      <c r="J12870" t="str">
        <f t="shared" si="13228"/>
        <v>04-03</v>
      </c>
      <c r="K12870" t="str">
        <f t="shared" si="13228"/>
        <v>Existencia de oficinas municipales con instrumentos de gestión.</v>
      </c>
      <c r="L12870" s="150">
        <f>+VLOOKUP($E12870,IGA_2018!$B$8:$N$347,9,0)</f>
        <v>0.83392857142857146</v>
      </c>
      <c r="M12870" s="142" t="str">
        <f>+VLOOKUP($E12870,IGA_2018!$B$8:$N$347,10,0)</f>
        <v>Alto</v>
      </c>
    </row>
    <row r="12871" spans="1:13" x14ac:dyDescent="0.3">
      <c r="A12871" s="139">
        <f t="shared" si="13201"/>
        <v>339</v>
      </c>
      <c r="B12871" s="148">
        <f t="shared" si="13203"/>
        <v>21</v>
      </c>
      <c r="D12871" s="149" t="str">
        <f>+VLOOKUP($A12871,mUNICIPIOS!$B$4:$F$343,2,0)</f>
        <v>Jutiapa</v>
      </c>
      <c r="E12871" s="149">
        <f>+VLOOKUP($A12871,mUNICIPIOS!$B$4:$F$343,3,0)</f>
        <v>2216</v>
      </c>
      <c r="F12871" s="149" t="str">
        <f>+VLOOKUP($A12871,mUNICIPIOS!$B$4:$F$343,4,0)</f>
        <v>San José Acatempa</v>
      </c>
      <c r="G12871" s="139" t="str">
        <f t="shared" ref="G12871:K12871" si="13229">+G12833</f>
        <v>04</v>
      </c>
      <c r="H12871" t="str">
        <f t="shared" si="13229"/>
        <v>IGA</v>
      </c>
      <c r="I12871" t="str">
        <f t="shared" si="13229"/>
        <v>Índice de Gestión Administrativa</v>
      </c>
      <c r="J12871" t="str">
        <f t="shared" si="13229"/>
        <v>INDICE</v>
      </c>
      <c r="K12871">
        <f t="shared" si="13229"/>
        <v>0</v>
      </c>
      <c r="L12871" s="150">
        <f>+VLOOKUP($E12871,IGA_2018!$B$8:$N$347,12,0)</f>
        <v>0.84128444186070006</v>
      </c>
      <c r="M12871" s="142" t="str">
        <f>+VLOOKUP($E12871,IGA_2018!$B$8:$N$347,13,0)</f>
        <v>Alto</v>
      </c>
    </row>
    <row r="12872" spans="1:13" x14ac:dyDescent="0.3">
      <c r="A12872" s="139">
        <f t="shared" si="13201"/>
        <v>339</v>
      </c>
      <c r="B12872" s="148">
        <f t="shared" si="13203"/>
        <v>22</v>
      </c>
      <c r="D12872" s="149" t="str">
        <f>+VLOOKUP($A12872,mUNICIPIOS!$B$4:$F$343,2,0)</f>
        <v>Jutiapa</v>
      </c>
      <c r="E12872" s="149">
        <f>+VLOOKUP($A12872,mUNICIPIOS!$B$4:$F$343,3,0)</f>
        <v>2216</v>
      </c>
      <c r="F12872" s="149" t="str">
        <f>+VLOOKUP($A12872,mUNICIPIOS!$B$4:$F$343,4,0)</f>
        <v>San José Acatempa</v>
      </c>
      <c r="G12872" s="139" t="str">
        <f t="shared" ref="G12872:K12872" si="13230">+G12834</f>
        <v>05</v>
      </c>
      <c r="H12872" t="str">
        <f t="shared" si="13230"/>
        <v>IGF</v>
      </c>
      <c r="I12872" t="str">
        <f t="shared" si="13230"/>
        <v>Índice de Gestión Financiera</v>
      </c>
      <c r="J12872" t="str">
        <f t="shared" si="13230"/>
        <v>05-01</v>
      </c>
      <c r="K12872" t="str">
        <f t="shared" si="13230"/>
        <v>Autonomía financiera municipal</v>
      </c>
      <c r="L12872" s="150">
        <f>+VLOOKUP($E12872,IGF_2018!$B$8:$Z$347,3,0)</f>
        <v>0.24790681403090672</v>
      </c>
      <c r="M12872" s="142" t="str">
        <f>+VLOOKUP($E12872,IGF_2018!$B$8:$Z$347,4,0)</f>
        <v>Medio bajo</v>
      </c>
    </row>
    <row r="12873" spans="1:13" x14ac:dyDescent="0.3">
      <c r="A12873" s="139">
        <f t="shared" si="13201"/>
        <v>339</v>
      </c>
      <c r="B12873" s="148">
        <f t="shared" si="13203"/>
        <v>23</v>
      </c>
      <c r="D12873" s="149" t="str">
        <f>+VLOOKUP($A12873,mUNICIPIOS!$B$4:$F$343,2,0)</f>
        <v>Jutiapa</v>
      </c>
      <c r="E12873" s="149">
        <f>+VLOOKUP($A12873,mUNICIPIOS!$B$4:$F$343,3,0)</f>
        <v>2216</v>
      </c>
      <c r="F12873" s="149" t="str">
        <f>+VLOOKUP($A12873,mUNICIPIOS!$B$4:$F$343,4,0)</f>
        <v>San José Acatempa</v>
      </c>
      <c r="G12873" s="139" t="str">
        <f t="shared" ref="G12873:K12873" si="13231">+G12835</f>
        <v>05</v>
      </c>
      <c r="H12873" t="str">
        <f t="shared" si="13231"/>
        <v>IGF</v>
      </c>
      <c r="I12873" t="str">
        <f t="shared" si="13231"/>
        <v>Índice de Gestión Financiera</v>
      </c>
      <c r="J12873" t="str">
        <f t="shared" si="13231"/>
        <v>05-02</v>
      </c>
      <c r="K12873" t="str">
        <f t="shared" si="13231"/>
        <v xml:space="preserve">Ingresos propios por habitante -sin regalías- </v>
      </c>
      <c r="L12873" s="150">
        <f>+VLOOKUP($E12873,IGF_2018!$B$8:$Z$347,6,0)</f>
        <v>0.40675176001701463</v>
      </c>
      <c r="M12873" s="142" t="str">
        <f>+VLOOKUP($E12873,IGF_2018!$B$8:$Z$347,7,0)</f>
        <v>Medio</v>
      </c>
    </row>
    <row r="12874" spans="1:13" x14ac:dyDescent="0.3">
      <c r="A12874" s="139">
        <f t="shared" si="13201"/>
        <v>339</v>
      </c>
      <c r="B12874" s="148">
        <f t="shared" si="13203"/>
        <v>24</v>
      </c>
      <c r="D12874" s="149" t="str">
        <f>+VLOOKUP($A12874,mUNICIPIOS!$B$4:$F$343,2,0)</f>
        <v>Jutiapa</v>
      </c>
      <c r="E12874" s="149">
        <f>+VLOOKUP($A12874,mUNICIPIOS!$B$4:$F$343,3,0)</f>
        <v>2216</v>
      </c>
      <c r="F12874" s="149" t="str">
        <f>+VLOOKUP($A12874,mUNICIPIOS!$B$4:$F$343,4,0)</f>
        <v>San José Acatempa</v>
      </c>
      <c r="G12874" s="139" t="str">
        <f t="shared" ref="G12874:K12874" si="13232">+G12836</f>
        <v>05</v>
      </c>
      <c r="H12874" t="str">
        <f t="shared" si="13232"/>
        <v>IGF</v>
      </c>
      <c r="I12874" t="str">
        <f t="shared" si="13232"/>
        <v>Índice de Gestión Financiera</v>
      </c>
      <c r="J12874" t="str">
        <f t="shared" si="13232"/>
        <v>05-03</v>
      </c>
      <c r="K12874" t="str">
        <f t="shared" si="13232"/>
        <v>Ingresos del IUSI en relación a los ingresos propios -sin regalías-</v>
      </c>
      <c r="L12874" s="150">
        <f>+VLOOKUP($E12874,IGF_2018!$B$8:$Z$347,9,0)</f>
        <v>0</v>
      </c>
      <c r="M12874" s="142" t="str">
        <f>+VLOOKUP($E12874,IGF_2018!$B$8:$Z$347,10,0)</f>
        <v>Bajo</v>
      </c>
    </row>
    <row r="12875" spans="1:13" x14ac:dyDescent="0.3">
      <c r="A12875" s="139">
        <f t="shared" si="13201"/>
        <v>339</v>
      </c>
      <c r="B12875" s="148">
        <f t="shared" si="13203"/>
        <v>25</v>
      </c>
      <c r="D12875" s="149" t="str">
        <f>+VLOOKUP($A12875,mUNICIPIOS!$B$4:$F$343,2,0)</f>
        <v>Jutiapa</v>
      </c>
      <c r="E12875" s="149">
        <f>+VLOOKUP($A12875,mUNICIPIOS!$B$4:$F$343,3,0)</f>
        <v>2216</v>
      </c>
      <c r="F12875" s="149" t="str">
        <f>+VLOOKUP($A12875,mUNICIPIOS!$B$4:$F$343,4,0)</f>
        <v>San José Acatempa</v>
      </c>
      <c r="G12875" s="139" t="str">
        <f t="shared" ref="G12875:K12875" si="13233">+G12837</f>
        <v>05</v>
      </c>
      <c r="H12875" t="str">
        <f t="shared" si="13233"/>
        <v>IGF</v>
      </c>
      <c r="I12875" t="str">
        <f t="shared" si="13233"/>
        <v>Índice de Gestión Financiera</v>
      </c>
      <c r="J12875" t="str">
        <f t="shared" si="13233"/>
        <v>05-04</v>
      </c>
      <c r="K12875" t="str">
        <f t="shared" si="13233"/>
        <v>Inversión anual en capital fijo por habitante</v>
      </c>
      <c r="L12875" s="150">
        <f>+VLOOKUP($E12875,IGF_2018!$B$8:$Z$347,12,0)</f>
        <v>0.15497915434633822</v>
      </c>
      <c r="M12875" s="142" t="str">
        <f>+VLOOKUP($E12875,IGF_2018!$B$8:$Z$347,13,0)</f>
        <v>Bajo</v>
      </c>
    </row>
    <row r="12876" spans="1:13" x14ac:dyDescent="0.3">
      <c r="A12876" s="139">
        <f t="shared" si="13201"/>
        <v>339</v>
      </c>
      <c r="B12876" s="148">
        <f t="shared" si="13203"/>
        <v>26</v>
      </c>
      <c r="D12876" s="149" t="str">
        <f>+VLOOKUP($A12876,mUNICIPIOS!$B$4:$F$343,2,0)</f>
        <v>Jutiapa</v>
      </c>
      <c r="E12876" s="149">
        <f>+VLOOKUP($A12876,mUNICIPIOS!$B$4:$F$343,3,0)</f>
        <v>2216</v>
      </c>
      <c r="F12876" s="149" t="str">
        <f>+VLOOKUP($A12876,mUNICIPIOS!$B$4:$F$343,4,0)</f>
        <v>San José Acatempa</v>
      </c>
      <c r="G12876" s="139" t="str">
        <f t="shared" ref="G12876:K12876" si="13234">+G12838</f>
        <v>05</v>
      </c>
      <c r="H12876" t="str">
        <f t="shared" si="13234"/>
        <v>IGF</v>
      </c>
      <c r="I12876" t="str">
        <f t="shared" si="13234"/>
        <v>Índice de Gestión Financiera</v>
      </c>
      <c r="J12876" t="str">
        <f t="shared" si="13234"/>
        <v>05-05</v>
      </c>
      <c r="K12876" t="str">
        <f t="shared" si="13234"/>
        <v>Inversión anual en capital fijo con recursos percibidos por ingresos propios</v>
      </c>
      <c r="L12876" s="150">
        <f>+VLOOKUP($E12876,IGF_2018!$B$8:$Z$347,15,0)</f>
        <v>0.8830873675745341</v>
      </c>
      <c r="M12876" s="142" t="str">
        <f>+VLOOKUP($E12876,IGF_2018!$B$8:$Z$347,16,0)</f>
        <v>Alto</v>
      </c>
    </row>
    <row r="12877" spans="1:13" x14ac:dyDescent="0.3">
      <c r="A12877" s="139">
        <f t="shared" si="13201"/>
        <v>339</v>
      </c>
      <c r="B12877" s="148">
        <f t="shared" si="13203"/>
        <v>27</v>
      </c>
      <c r="D12877" s="149" t="str">
        <f>+VLOOKUP($A12877,mUNICIPIOS!$B$4:$F$343,2,0)</f>
        <v>Jutiapa</v>
      </c>
      <c r="E12877" s="149">
        <f>+VLOOKUP($A12877,mUNICIPIOS!$B$4:$F$343,3,0)</f>
        <v>2216</v>
      </c>
      <c r="F12877" s="149" t="str">
        <f>+VLOOKUP($A12877,mUNICIPIOS!$B$4:$F$343,4,0)</f>
        <v>San José Acatempa</v>
      </c>
      <c r="G12877" s="139" t="str">
        <f t="shared" ref="G12877:K12877" si="13235">+G12839</f>
        <v>05</v>
      </c>
      <c r="H12877" t="str">
        <f t="shared" si="13235"/>
        <v>IGF</v>
      </c>
      <c r="I12877" t="str">
        <f t="shared" si="13235"/>
        <v>Índice de Gestión Financiera</v>
      </c>
      <c r="J12877" t="str">
        <f t="shared" si="13235"/>
        <v>05-06</v>
      </c>
      <c r="K12877" t="str">
        <f t="shared" si="13235"/>
        <v xml:space="preserve">Inversión anual en capital fijo con recursos percibidos por transferencias del Gobierno Central </v>
      </c>
      <c r="L12877" s="150">
        <f>+VLOOKUP($E12877,IGF_2018!$B$8:$Z$347,18,0)</f>
        <v>0.29766554383800975</v>
      </c>
      <c r="M12877" s="142" t="str">
        <f>+VLOOKUP($E12877,IGF_2018!$B$8:$Z$347,19,0)</f>
        <v>Medio bajo</v>
      </c>
    </row>
    <row r="12878" spans="1:13" x14ac:dyDescent="0.3">
      <c r="A12878" s="139">
        <f t="shared" si="13201"/>
        <v>339</v>
      </c>
      <c r="B12878" s="148">
        <f t="shared" si="13203"/>
        <v>28</v>
      </c>
      <c r="D12878" s="149" t="str">
        <f>+VLOOKUP($A12878,mUNICIPIOS!$B$4:$F$343,2,0)</f>
        <v>Jutiapa</v>
      </c>
      <c r="E12878" s="149">
        <f>+VLOOKUP($A12878,mUNICIPIOS!$B$4:$F$343,3,0)</f>
        <v>2216</v>
      </c>
      <c r="F12878" s="149" t="str">
        <f>+VLOOKUP($A12878,mUNICIPIOS!$B$4:$F$343,4,0)</f>
        <v>San José Acatempa</v>
      </c>
      <c r="G12878" s="139" t="str">
        <f t="shared" ref="G12878:K12878" si="13236">+G12840</f>
        <v>05</v>
      </c>
      <c r="H12878" t="str">
        <f t="shared" si="13236"/>
        <v>IGF</v>
      </c>
      <c r="I12878" t="str">
        <f t="shared" si="13236"/>
        <v>Índice de Gestión Financiera</v>
      </c>
      <c r="J12878" t="str">
        <f t="shared" si="13236"/>
        <v>05-07</v>
      </c>
      <c r="K12878" t="str">
        <f t="shared" si="13236"/>
        <v>Financiamiento por endeudamiento municipal</v>
      </c>
      <c r="L12878" s="150">
        <f>+VLOOKUP($E12878,IGF_2018!$B$8:$Z$347,21,0)</f>
        <v>0.96176296166901198</v>
      </c>
      <c r="M12878" s="142" t="str">
        <f>+VLOOKUP($E12878,IGF_2018!$B$8:$Z$347,22,0)</f>
        <v>Alto</v>
      </c>
    </row>
    <row r="12879" spans="1:13" x14ac:dyDescent="0.3">
      <c r="A12879" s="139">
        <f t="shared" si="13201"/>
        <v>339</v>
      </c>
      <c r="B12879" s="148">
        <f t="shared" si="13203"/>
        <v>29</v>
      </c>
      <c r="D12879" s="149" t="str">
        <f>+VLOOKUP($A12879,mUNICIPIOS!$B$4:$F$343,2,0)</f>
        <v>Jutiapa</v>
      </c>
      <c r="E12879" s="149">
        <f>+VLOOKUP($A12879,mUNICIPIOS!$B$4:$F$343,3,0)</f>
        <v>2216</v>
      </c>
      <c r="F12879" s="149" t="str">
        <f>+VLOOKUP($A12879,mUNICIPIOS!$B$4:$F$343,4,0)</f>
        <v>San José Acatempa</v>
      </c>
      <c r="G12879" s="139" t="str">
        <f t="shared" ref="G12879:K12879" si="13237">+G12841</f>
        <v>05</v>
      </c>
      <c r="H12879" t="str">
        <f t="shared" si="13237"/>
        <v>IGF</v>
      </c>
      <c r="I12879" t="str">
        <f t="shared" si="13237"/>
        <v>Índice de Gestión Financiera</v>
      </c>
      <c r="J12879" t="str">
        <f t="shared" si="13237"/>
        <v>INDICE</v>
      </c>
      <c r="K12879">
        <f t="shared" si="13237"/>
        <v>0</v>
      </c>
      <c r="L12879" s="150">
        <f>+VLOOKUP($E12879,IGF_2018!$B$8:$Z$347,24,0)</f>
        <v>0.45685751371927491</v>
      </c>
      <c r="M12879" s="142" t="str">
        <f>+VLOOKUP($E12879,IGF_2018!$B$8:$Z$347,25,0)</f>
        <v>Medio</v>
      </c>
    </row>
    <row r="12880" spans="1:13" x14ac:dyDescent="0.3">
      <c r="A12880" s="139">
        <f t="shared" si="13201"/>
        <v>339</v>
      </c>
      <c r="B12880" s="148">
        <f t="shared" si="13203"/>
        <v>30</v>
      </c>
      <c r="D12880" s="149" t="str">
        <f>+VLOOKUP($A12880,mUNICIPIOS!$B$4:$F$343,2,0)</f>
        <v>Jutiapa</v>
      </c>
      <c r="E12880" s="149">
        <f>+VLOOKUP($A12880,mUNICIPIOS!$B$4:$F$343,3,0)</f>
        <v>2216</v>
      </c>
      <c r="F12880" s="149" t="str">
        <f>+VLOOKUP($A12880,mUNICIPIOS!$B$4:$F$343,4,0)</f>
        <v>San José Acatempa</v>
      </c>
      <c r="G12880" s="139" t="str">
        <f t="shared" ref="G12880:K12880" si="13238">+G12842</f>
        <v>06</v>
      </c>
      <c r="H12880" t="str">
        <f t="shared" si="13238"/>
        <v>IGE</v>
      </c>
      <c r="I12880" t="str">
        <f t="shared" si="13238"/>
        <v>Índice de Gestión Estratégica</v>
      </c>
      <c r="J12880" t="str">
        <f t="shared" si="13238"/>
        <v>06-01</v>
      </c>
      <c r="K12880" t="str">
        <f t="shared" si="13238"/>
        <v>Ejecución del Plan Operativo Anual  (POA)</v>
      </c>
      <c r="L12880" s="150">
        <f>+VLOOKUP($E12880,IGE_2018!$B$8:$Z$347,3,0)</f>
        <v>0.26842105263157895</v>
      </c>
      <c r="M12880" s="142" t="str">
        <f>+VLOOKUP($E12880,IGE_2018!$B$8:$Z$347,4,0)</f>
        <v>Medio bajo</v>
      </c>
    </row>
    <row r="12881" spans="1:13" x14ac:dyDescent="0.3">
      <c r="A12881" s="139">
        <f t="shared" si="13201"/>
        <v>339</v>
      </c>
      <c r="B12881" s="148">
        <f t="shared" si="13203"/>
        <v>31</v>
      </c>
      <c r="D12881" s="149" t="str">
        <f>+VLOOKUP($A12881,mUNICIPIOS!$B$4:$F$343,2,0)</f>
        <v>Jutiapa</v>
      </c>
      <c r="E12881" s="149">
        <f>+VLOOKUP($A12881,mUNICIPIOS!$B$4:$F$343,3,0)</f>
        <v>2216</v>
      </c>
      <c r="F12881" s="149" t="str">
        <f>+VLOOKUP($A12881,mUNICIPIOS!$B$4:$F$343,4,0)</f>
        <v>San José Acatempa</v>
      </c>
      <c r="G12881" s="139" t="str">
        <f t="shared" ref="G12881:K12881" si="13239">+G12843</f>
        <v>06</v>
      </c>
      <c r="H12881" t="str">
        <f t="shared" si="13239"/>
        <v>IGE</v>
      </c>
      <c r="I12881" t="str">
        <f t="shared" si="13239"/>
        <v>Índice de Gestión Estratégica</v>
      </c>
      <c r="J12881" t="str">
        <f t="shared" si="13239"/>
        <v>06-02</v>
      </c>
      <c r="K12881" t="str">
        <f t="shared" si="13239"/>
        <v>Relación Plan de Desarrollo Municipal y Ordenamiento Territorial (PDM-OT) - Plan Estratégico Institucional (PEI) - Plan Operativo Multianual (POM) - Plan Operativo Anual (POA)</v>
      </c>
      <c r="L12881" s="150">
        <f>+VLOOKUP($E12881,IGE_2018!$B$8:$Z$347,6,0)</f>
        <v>0.45999999999999996</v>
      </c>
      <c r="M12881" s="142" t="str">
        <f>+VLOOKUP($E12881,IGE_2018!$B$8:$Z$347,7,0)</f>
        <v>Medio</v>
      </c>
    </row>
    <row r="12882" spans="1:13" x14ac:dyDescent="0.3">
      <c r="A12882" s="139">
        <f t="shared" si="13201"/>
        <v>339</v>
      </c>
      <c r="B12882" s="148">
        <f t="shared" si="13203"/>
        <v>32</v>
      </c>
      <c r="D12882" s="149" t="str">
        <f>+VLOOKUP($A12882,mUNICIPIOS!$B$4:$F$343,2,0)</f>
        <v>Jutiapa</v>
      </c>
      <c r="E12882" s="149">
        <f>+VLOOKUP($A12882,mUNICIPIOS!$B$4:$F$343,3,0)</f>
        <v>2216</v>
      </c>
      <c r="F12882" s="149" t="str">
        <f>+VLOOKUP($A12882,mUNICIPIOS!$B$4:$F$343,4,0)</f>
        <v>San José Acatempa</v>
      </c>
      <c r="G12882" s="139" t="str">
        <f t="shared" ref="G12882:K12882" si="13240">+G12844</f>
        <v>06</v>
      </c>
      <c r="H12882" t="str">
        <f t="shared" si="13240"/>
        <v>IGE</v>
      </c>
      <c r="I12882" t="str">
        <f t="shared" si="13240"/>
        <v>Índice de Gestión Estratégica</v>
      </c>
      <c r="J12882" t="str">
        <f t="shared" si="13240"/>
        <v>06-03</v>
      </c>
      <c r="K12882" t="str">
        <f t="shared" si="13240"/>
        <v>Presupuesto de egresos relacionado a competencias municipales que responden a prioridades nacionales de desarrollo.</v>
      </c>
      <c r="L12882" s="150">
        <f>+VLOOKUP($E12882,IGE_2018!$B$8:$Z$347,9,0)</f>
        <v>0.35342617336661641</v>
      </c>
      <c r="M12882" s="142" t="str">
        <f>+VLOOKUP($E12882,IGE_2018!$B$8:$Z$347,10,0)</f>
        <v>Medio bajo</v>
      </c>
    </row>
    <row r="12883" spans="1:13" x14ac:dyDescent="0.3">
      <c r="A12883" s="139">
        <f t="shared" si="13201"/>
        <v>339</v>
      </c>
      <c r="B12883" s="148">
        <f t="shared" si="13203"/>
        <v>33</v>
      </c>
      <c r="D12883" s="149" t="str">
        <f>+VLOOKUP($A12883,mUNICIPIOS!$B$4:$F$343,2,0)</f>
        <v>Jutiapa</v>
      </c>
      <c r="E12883" s="149">
        <f>+VLOOKUP($A12883,mUNICIPIOS!$B$4:$F$343,3,0)</f>
        <v>2216</v>
      </c>
      <c r="F12883" s="149" t="str">
        <f>+VLOOKUP($A12883,mUNICIPIOS!$B$4:$F$343,4,0)</f>
        <v>San José Acatempa</v>
      </c>
      <c r="G12883" s="139" t="str">
        <f t="shared" ref="G12883:K12883" si="13241">+G12845</f>
        <v>06</v>
      </c>
      <c r="H12883" t="str">
        <f t="shared" si="13241"/>
        <v>IGE</v>
      </c>
      <c r="I12883" t="str">
        <f t="shared" si="13241"/>
        <v>Índice de Gestión Estratégica</v>
      </c>
      <c r="J12883" t="str">
        <f t="shared" si="13241"/>
        <v>06-04</v>
      </c>
      <c r="K12883" t="str">
        <f t="shared" si="13241"/>
        <v>Institucionalización de la gestión ordenada del territorio</v>
      </c>
      <c r="L12883" s="150">
        <f>+VLOOKUP($E12883,IGE_2018!$B$8:$Z$347,12,0)</f>
        <v>0.30000000000000004</v>
      </c>
      <c r="M12883" s="142" t="str">
        <f>+VLOOKUP($E12883,IGE_2018!$B$8:$Z$347,13,0)</f>
        <v>Medio bajo</v>
      </c>
    </row>
    <row r="12884" spans="1:13" x14ac:dyDescent="0.3">
      <c r="A12884" s="139">
        <f t="shared" si="13201"/>
        <v>339</v>
      </c>
      <c r="B12884" s="148">
        <f t="shared" si="13203"/>
        <v>34</v>
      </c>
      <c r="D12884" s="149" t="str">
        <f>+VLOOKUP($A12884,mUNICIPIOS!$B$4:$F$343,2,0)</f>
        <v>Jutiapa</v>
      </c>
      <c r="E12884" s="149">
        <f>+VLOOKUP($A12884,mUNICIPIOS!$B$4:$F$343,3,0)</f>
        <v>2216</v>
      </c>
      <c r="F12884" s="149" t="str">
        <f>+VLOOKUP($A12884,mUNICIPIOS!$B$4:$F$343,4,0)</f>
        <v>San José Acatempa</v>
      </c>
      <c r="G12884" s="139" t="str">
        <f t="shared" ref="G12884:K12884" si="13242">+G12846</f>
        <v>06</v>
      </c>
      <c r="H12884" t="str">
        <f t="shared" si="13242"/>
        <v>IGE</v>
      </c>
      <c r="I12884" t="str">
        <f t="shared" si="13242"/>
        <v>Índice de Gestión Estratégica</v>
      </c>
      <c r="J12884" t="str">
        <f t="shared" si="13242"/>
        <v>06-05</v>
      </c>
      <c r="K12884" t="str">
        <f t="shared" si="13242"/>
        <v>Acciones para la gestión ordenada del territorio</v>
      </c>
      <c r="L12884" s="150">
        <f>+VLOOKUP($E12884,IGE_2018!$B$8:$Z$347,15,0)</f>
        <v>0.20000000000000007</v>
      </c>
      <c r="M12884" s="142" t="str">
        <f>+VLOOKUP($E12884,IGE_2018!$B$8:$Z$347,16,0)</f>
        <v>Bajo</v>
      </c>
    </row>
    <row r="12885" spans="1:13" x14ac:dyDescent="0.3">
      <c r="A12885" s="139">
        <f t="shared" si="13201"/>
        <v>339</v>
      </c>
      <c r="B12885" s="148">
        <f t="shared" si="13203"/>
        <v>35</v>
      </c>
      <c r="D12885" s="149" t="str">
        <f>+VLOOKUP($A12885,mUNICIPIOS!$B$4:$F$343,2,0)</f>
        <v>Jutiapa</v>
      </c>
      <c r="E12885" s="149">
        <f>+VLOOKUP($A12885,mUNICIPIOS!$B$4:$F$343,3,0)</f>
        <v>2216</v>
      </c>
      <c r="F12885" s="149" t="str">
        <f>+VLOOKUP($A12885,mUNICIPIOS!$B$4:$F$343,4,0)</f>
        <v>San José Acatempa</v>
      </c>
      <c r="G12885" s="139" t="str">
        <f t="shared" ref="G12885:K12885" si="13243">+G12847</f>
        <v>06</v>
      </c>
      <c r="H12885" t="str">
        <f t="shared" si="13243"/>
        <v>IGE</v>
      </c>
      <c r="I12885" t="str">
        <f t="shared" si="13243"/>
        <v>Índice de Gestión Estratégica</v>
      </c>
      <c r="J12885" t="str">
        <f t="shared" si="13243"/>
        <v>06-06</v>
      </c>
      <c r="K12885" t="str">
        <f t="shared" si="13243"/>
        <v>Gestión de riesgo en la formulación de proyectos derivados de la planificación operativa anual</v>
      </c>
      <c r="L12885" s="150">
        <f>+VLOOKUP($E12885,IGE_2018!$B$8:$Z$347,18,0)</f>
        <v>0.1</v>
      </c>
      <c r="M12885" s="142" t="str">
        <f>+VLOOKUP($E12885,IGE_2018!$B$8:$Z$347,19,0)</f>
        <v>Bajo</v>
      </c>
    </row>
    <row r="12886" spans="1:13" x14ac:dyDescent="0.3">
      <c r="A12886" s="139">
        <f t="shared" si="13201"/>
        <v>339</v>
      </c>
      <c r="B12886" s="148">
        <f t="shared" si="13203"/>
        <v>36</v>
      </c>
      <c r="D12886" s="149" t="str">
        <f>+VLOOKUP($A12886,mUNICIPIOS!$B$4:$F$343,2,0)</f>
        <v>Jutiapa</v>
      </c>
      <c r="E12886" s="149">
        <f>+VLOOKUP($A12886,mUNICIPIOS!$B$4:$F$343,3,0)</f>
        <v>2216</v>
      </c>
      <c r="F12886" s="149" t="str">
        <f>+VLOOKUP($A12886,mUNICIPIOS!$B$4:$F$343,4,0)</f>
        <v>San José Acatempa</v>
      </c>
      <c r="G12886" s="139" t="str">
        <f t="shared" ref="G12886:K12886" si="13244">+G12848</f>
        <v>06</v>
      </c>
      <c r="H12886" t="str">
        <f t="shared" si="13244"/>
        <v>IGE</v>
      </c>
      <c r="I12886" t="str">
        <f t="shared" si="13244"/>
        <v>Índice de Gestión Estratégica</v>
      </c>
      <c r="J12886" t="str">
        <f t="shared" si="13244"/>
        <v>06-07</v>
      </c>
      <c r="K12886" t="str">
        <f t="shared" si="13244"/>
        <v>Ingresos por servicios ambientales en relación a los ingresos propios sin regalías</v>
      </c>
      <c r="L12886" s="150">
        <f>+VLOOKUP($E12886,IGE_2018!$B$8:$Z$347,21,0)</f>
        <v>1</v>
      </c>
      <c r="M12886" s="142" t="str">
        <f>+VLOOKUP($E12886,IGE_2018!$B$8:$Z$347,22,0)</f>
        <v>Alto</v>
      </c>
    </row>
    <row r="12887" spans="1:13" x14ac:dyDescent="0.3">
      <c r="A12887" s="139">
        <f t="shared" si="13201"/>
        <v>339</v>
      </c>
      <c r="B12887" s="148">
        <f t="shared" si="13203"/>
        <v>37</v>
      </c>
      <c r="D12887" s="149" t="str">
        <f>+VLOOKUP($A12887,mUNICIPIOS!$B$4:$F$343,2,0)</f>
        <v>Jutiapa</v>
      </c>
      <c r="E12887" s="149">
        <f>+VLOOKUP($A12887,mUNICIPIOS!$B$4:$F$343,3,0)</f>
        <v>2216</v>
      </c>
      <c r="F12887" s="149" t="str">
        <f>+VLOOKUP($A12887,mUNICIPIOS!$B$4:$F$343,4,0)</f>
        <v>San José Acatempa</v>
      </c>
      <c r="G12887" s="139" t="str">
        <f t="shared" ref="G12887:K12887" si="13245">+G12849</f>
        <v>06</v>
      </c>
      <c r="H12887" t="str">
        <f t="shared" si="13245"/>
        <v>IGE</v>
      </c>
      <c r="I12887" t="str">
        <f t="shared" si="13245"/>
        <v>Índice de Gestión Estratégica</v>
      </c>
      <c r="J12887" t="str">
        <f t="shared" si="13245"/>
        <v>INDICE</v>
      </c>
      <c r="K12887">
        <f t="shared" si="13245"/>
        <v>0</v>
      </c>
      <c r="L12887" s="150">
        <f>+VLOOKUP($E12887,IGE_2018!$B$8:$Z$347,24,0)</f>
        <v>0.36761970123639098</v>
      </c>
      <c r="M12887" s="142" t="str">
        <f>+VLOOKUP($E12887,IGE_2018!$B$8:$Z$347,25,0)</f>
        <v>Medio bajo</v>
      </c>
    </row>
    <row r="12888" spans="1:13" x14ac:dyDescent="0.3">
      <c r="A12888" s="139">
        <f t="shared" si="13201"/>
        <v>339</v>
      </c>
      <c r="B12888" s="148">
        <f t="shared" si="13203"/>
        <v>38</v>
      </c>
      <c r="D12888" s="149" t="str">
        <f>+VLOOKUP($A12888,mUNICIPIOS!$B$4:$F$343,2,0)</f>
        <v>Jutiapa</v>
      </c>
      <c r="E12888" s="149">
        <f>+VLOOKUP($A12888,mUNICIPIOS!$B$4:$F$343,3,0)</f>
        <v>2216</v>
      </c>
      <c r="F12888" s="149" t="str">
        <f>+VLOOKUP($A12888,mUNICIPIOS!$B$4:$F$343,4,0)</f>
        <v>San José Acatempa</v>
      </c>
      <c r="G12888" s="139" t="str">
        <f t="shared" ref="G12888:K12888" si="13246">+G12850</f>
        <v>RANKING</v>
      </c>
      <c r="H12888" t="str">
        <f t="shared" si="13246"/>
        <v>RGM</v>
      </c>
      <c r="I12888" t="str">
        <f t="shared" si="13246"/>
        <v>Ranking de la Gestión Municipal 2018</v>
      </c>
      <c r="J12888" t="str">
        <f t="shared" si="13246"/>
        <v>RANKING</v>
      </c>
      <c r="K12888">
        <f t="shared" si="13246"/>
        <v>0</v>
      </c>
      <c r="L12888" s="151">
        <f>+VLOOKUP($E12888,Resultados_generales!$C$8:$AE$347,27,0)</f>
        <v>0.53846622209644701</v>
      </c>
      <c r="M12888" t="str">
        <f>+VLOOKUP($E12888,Resultados_generales!$C$8:$AE$347,28,0)</f>
        <v>Medio</v>
      </c>
    </row>
    <row r="12889" spans="1:13" x14ac:dyDescent="0.3">
      <c r="A12889" s="139">
        <f t="shared" si="13201"/>
        <v>340</v>
      </c>
      <c r="B12889" s="148">
        <f t="shared" si="13203"/>
        <v>1</v>
      </c>
      <c r="D12889" s="149" t="str">
        <f>+VLOOKUP($A12889,mUNICIPIOS!$B$4:$F$343,2,0)</f>
        <v>Jutiapa</v>
      </c>
      <c r="E12889" s="149">
        <f>+VLOOKUP($A12889,mUNICIPIOS!$B$4:$F$343,3,0)</f>
        <v>2217</v>
      </c>
      <c r="F12889" s="149" t="str">
        <f>+VLOOKUP($A12889,mUNICIPIOS!$B$4:$F$343,4,0)</f>
        <v>Quesada</v>
      </c>
      <c r="G12889" s="139" t="str">
        <f t="shared" ref="G12889:K12889" si="13247">+G12851</f>
        <v>01</v>
      </c>
      <c r="H12889" t="str">
        <f t="shared" si="13247"/>
        <v>IPC</v>
      </c>
      <c r="I12889" t="str">
        <f t="shared" si="13247"/>
        <v>Índice de Participación Ciudadana</v>
      </c>
      <c r="J12889" t="str">
        <f t="shared" si="13247"/>
        <v>01-01</v>
      </c>
      <c r="K12889" t="str">
        <f t="shared" si="13247"/>
        <v>Número de reuniones del COMUDE en el año de la medición.</v>
      </c>
      <c r="L12889" s="150">
        <f>+VLOOKUP($E12889,IPC_2018!$B$8:$T$347,3,0)</f>
        <v>0.91666666666666663</v>
      </c>
      <c r="M12889" s="142" t="str">
        <f>+VLOOKUP($E12889,IPC_2018!$B$8:$T$347,4,0)</f>
        <v>Alto</v>
      </c>
    </row>
    <row r="12890" spans="1:13" x14ac:dyDescent="0.3">
      <c r="A12890" s="139">
        <f t="shared" si="13201"/>
        <v>340</v>
      </c>
      <c r="B12890" s="148">
        <f t="shared" si="13203"/>
        <v>2</v>
      </c>
      <c r="D12890" s="149" t="str">
        <f>+VLOOKUP($A12890,mUNICIPIOS!$B$4:$F$343,2,0)</f>
        <v>Jutiapa</v>
      </c>
      <c r="E12890" s="149">
        <f>+VLOOKUP($A12890,mUNICIPIOS!$B$4:$F$343,3,0)</f>
        <v>2217</v>
      </c>
      <c r="F12890" s="149" t="str">
        <f>+VLOOKUP($A12890,mUNICIPIOS!$B$4:$F$343,4,0)</f>
        <v>Quesada</v>
      </c>
      <c r="G12890" s="139" t="str">
        <f t="shared" ref="G12890:K12890" si="13248">+G12852</f>
        <v>01</v>
      </c>
      <c r="H12890" t="str">
        <f t="shared" si="13248"/>
        <v>IPC</v>
      </c>
      <c r="I12890" t="str">
        <f t="shared" si="13248"/>
        <v>Índice de Participación Ciudadana</v>
      </c>
      <c r="J12890" t="str">
        <f t="shared" si="13248"/>
        <v>01-02</v>
      </c>
      <c r="K12890" t="str">
        <f t="shared" si="13248"/>
        <v>Participación de Alcaldes, Concejales y Síndicos determinados o designados en el COMUDE</v>
      </c>
      <c r="L12890" s="150">
        <f>+VLOOKUP($E12890,IPC_2018!$B$8:$T$347,6,0)</f>
        <v>0.88636363636363635</v>
      </c>
      <c r="M12890" s="142" t="str">
        <f>+VLOOKUP($E12890,IPC_2018!$B$8:$T$347,7,0)</f>
        <v>Alto</v>
      </c>
    </row>
    <row r="12891" spans="1:13" x14ac:dyDescent="0.3">
      <c r="A12891" s="139">
        <f t="shared" si="13201"/>
        <v>340</v>
      </c>
      <c r="B12891" s="148">
        <f t="shared" si="13203"/>
        <v>3</v>
      </c>
      <c r="D12891" s="149" t="str">
        <f>+VLOOKUP($A12891,mUNICIPIOS!$B$4:$F$343,2,0)</f>
        <v>Jutiapa</v>
      </c>
      <c r="E12891" s="149">
        <f>+VLOOKUP($A12891,mUNICIPIOS!$B$4:$F$343,3,0)</f>
        <v>2217</v>
      </c>
      <c r="F12891" s="149" t="str">
        <f>+VLOOKUP($A12891,mUNICIPIOS!$B$4:$F$343,4,0)</f>
        <v>Quesada</v>
      </c>
      <c r="G12891" s="139" t="str">
        <f t="shared" ref="G12891:K12891" si="13249">+G12853</f>
        <v>01</v>
      </c>
      <c r="H12891" t="str">
        <f t="shared" si="13249"/>
        <v>IPC</v>
      </c>
      <c r="I12891" t="str">
        <f t="shared" si="13249"/>
        <v>Índice de Participación Ciudadana</v>
      </c>
      <c r="J12891" t="str">
        <f t="shared" si="13249"/>
        <v>01-03</v>
      </c>
      <c r="K12891" t="str">
        <f t="shared" si="13249"/>
        <v>Participación  de organizaciones de jóvenes, mujeres, pueblos mayas, xincas, garífunas, y otras organizaciones en el Comude</v>
      </c>
      <c r="L12891" s="150">
        <f>+VLOOKUP($E12891,IPC_2018!$B$8:$T$347,9,0)</f>
        <v>0.39850560398505602</v>
      </c>
      <c r="M12891" s="142" t="str">
        <f>+VLOOKUP($E12891,IPC_2018!$B$8:$T$347,10,0)</f>
        <v>Medio bajo</v>
      </c>
    </row>
    <row r="12892" spans="1:13" x14ac:dyDescent="0.3">
      <c r="A12892" s="139">
        <f t="shared" si="13201"/>
        <v>340</v>
      </c>
      <c r="B12892" s="148">
        <f t="shared" si="13203"/>
        <v>4</v>
      </c>
      <c r="D12892" s="149" t="str">
        <f>+VLOOKUP($A12892,mUNICIPIOS!$B$4:$F$343,2,0)</f>
        <v>Jutiapa</v>
      </c>
      <c r="E12892" s="149">
        <f>+VLOOKUP($A12892,mUNICIPIOS!$B$4:$F$343,3,0)</f>
        <v>2217</v>
      </c>
      <c r="F12892" s="149" t="str">
        <f>+VLOOKUP($A12892,mUNICIPIOS!$B$4:$F$343,4,0)</f>
        <v>Quesada</v>
      </c>
      <c r="G12892" s="139" t="str">
        <f t="shared" ref="G12892:K12892" si="13250">+G12854</f>
        <v>01</v>
      </c>
      <c r="H12892" t="str">
        <f t="shared" si="13250"/>
        <v>IPC</v>
      </c>
      <c r="I12892" t="str">
        <f t="shared" si="13250"/>
        <v>Índice de Participación Ciudadana</v>
      </c>
      <c r="J12892" t="str">
        <f t="shared" si="13250"/>
        <v>01-04</v>
      </c>
      <c r="K12892" t="str">
        <f t="shared" si="13250"/>
        <v>Representatividad territorial del Comude.</v>
      </c>
      <c r="L12892" s="150">
        <f>+VLOOKUP($E12892,IPC_2018!$B$8:$T$347,12,0)</f>
        <v>0.57115987460815054</v>
      </c>
      <c r="M12892" s="142" t="str">
        <f>+VLOOKUP($E12892,IPC_2018!$B$8:$T$347,13,0)</f>
        <v>Medio</v>
      </c>
    </row>
    <row r="12893" spans="1:13" x14ac:dyDescent="0.3">
      <c r="A12893" s="139">
        <f t="shared" si="13201"/>
        <v>340</v>
      </c>
      <c r="B12893" s="148">
        <f t="shared" si="13203"/>
        <v>5</v>
      </c>
      <c r="D12893" s="149" t="str">
        <f>+VLOOKUP($A12893,mUNICIPIOS!$B$4:$F$343,2,0)</f>
        <v>Jutiapa</v>
      </c>
      <c r="E12893" s="149">
        <f>+VLOOKUP($A12893,mUNICIPIOS!$B$4:$F$343,3,0)</f>
        <v>2217</v>
      </c>
      <c r="F12893" s="149" t="str">
        <f>+VLOOKUP($A12893,mUNICIPIOS!$B$4:$F$343,4,0)</f>
        <v>Quesada</v>
      </c>
      <c r="G12893" s="139" t="str">
        <f t="shared" ref="G12893:K12893" si="13251">+G12855</f>
        <v>01</v>
      </c>
      <c r="H12893" t="str">
        <f t="shared" si="13251"/>
        <v>IPC</v>
      </c>
      <c r="I12893" t="str">
        <f t="shared" si="13251"/>
        <v>Índice de Participación Ciudadana</v>
      </c>
      <c r="J12893" t="str">
        <f t="shared" si="13251"/>
        <v>01-05</v>
      </c>
      <c r="K12893" t="str">
        <f t="shared" si="13251"/>
        <v>Funcionamiento del Comude</v>
      </c>
      <c r="L12893" s="150">
        <f>+VLOOKUP($E12893,IPC_2018!$B$8:$T$347,15,0)</f>
        <v>0.38427561851034475</v>
      </c>
      <c r="M12893" s="142" t="str">
        <f>+VLOOKUP($E12893,IPC_2018!$B$8:$T$347,16,0)</f>
        <v>Medio bajo</v>
      </c>
    </row>
    <row r="12894" spans="1:13" x14ac:dyDescent="0.3">
      <c r="A12894" s="139">
        <f t="shared" si="13201"/>
        <v>340</v>
      </c>
      <c r="B12894" s="148">
        <f t="shared" si="13203"/>
        <v>6</v>
      </c>
      <c r="D12894" s="149" t="str">
        <f>+VLOOKUP($A12894,mUNICIPIOS!$B$4:$F$343,2,0)</f>
        <v>Jutiapa</v>
      </c>
      <c r="E12894" s="149">
        <f>+VLOOKUP($A12894,mUNICIPIOS!$B$4:$F$343,3,0)</f>
        <v>2217</v>
      </c>
      <c r="F12894" s="149" t="str">
        <f>+VLOOKUP($A12894,mUNICIPIOS!$B$4:$F$343,4,0)</f>
        <v>Quesada</v>
      </c>
      <c r="G12894" s="139" t="str">
        <f t="shared" ref="G12894:K12894" si="13252">+G12856</f>
        <v>01</v>
      </c>
      <c r="H12894" t="str">
        <f t="shared" si="13252"/>
        <v>IPC</v>
      </c>
      <c r="I12894" t="str">
        <f t="shared" si="13252"/>
        <v>Índice de Participación Ciudadana</v>
      </c>
      <c r="J12894" t="str">
        <f t="shared" si="13252"/>
        <v>INDICE</v>
      </c>
      <c r="K12894">
        <f t="shared" si="13252"/>
        <v>0</v>
      </c>
      <c r="L12894" s="150">
        <f>+VLOOKUP($E12894,IPC_2018!$B$8:$T$347,18,0)</f>
        <v>0.70346995244432065</v>
      </c>
      <c r="M12894" s="142" t="str">
        <f>+VLOOKUP($E12894,IPC_2018!$B$8:$T$347,19,0)</f>
        <v>Medio alto</v>
      </c>
    </row>
    <row r="12895" spans="1:13" x14ac:dyDescent="0.3">
      <c r="A12895" s="139">
        <f t="shared" si="13201"/>
        <v>340</v>
      </c>
      <c r="B12895" s="148">
        <f t="shared" si="13203"/>
        <v>7</v>
      </c>
      <c r="D12895" s="149" t="str">
        <f>+VLOOKUP($A12895,mUNICIPIOS!$B$4:$F$343,2,0)</f>
        <v>Jutiapa</v>
      </c>
      <c r="E12895" s="149">
        <f>+VLOOKUP($A12895,mUNICIPIOS!$B$4:$F$343,3,0)</f>
        <v>2217</v>
      </c>
      <c r="F12895" s="149" t="str">
        <f>+VLOOKUP($A12895,mUNICIPIOS!$B$4:$F$343,4,0)</f>
        <v>Quesada</v>
      </c>
      <c r="G12895" s="139" t="str">
        <f t="shared" ref="G12895:K12895" si="13253">+G12857</f>
        <v>02</v>
      </c>
      <c r="H12895" t="str">
        <f t="shared" si="13253"/>
        <v>IIC</v>
      </c>
      <c r="I12895" t="str">
        <f t="shared" si="13253"/>
        <v>Índice de Información a la Ciudadanía</v>
      </c>
      <c r="J12895" t="str">
        <f t="shared" si="13253"/>
        <v>02-01</v>
      </c>
      <c r="K12895" t="str">
        <f t="shared" si="13253"/>
        <v>Rendición de cuentas cuatrimestral y anual al Comude enfocadas en resultados.</v>
      </c>
      <c r="L12895" s="150">
        <f>+VLOOKUP($E12895,IIC_2018!$B$8:$Q$347,3,0)</f>
        <v>0.13333333333333333</v>
      </c>
      <c r="M12895" s="142" t="str">
        <f>+VLOOKUP($E12895,IIC_2018!$B$8:$Q$347,4,0)</f>
        <v>Bajo</v>
      </c>
    </row>
    <row r="12896" spans="1:13" x14ac:dyDescent="0.3">
      <c r="A12896" s="139">
        <f t="shared" si="13201"/>
        <v>340</v>
      </c>
      <c r="B12896" s="148">
        <f t="shared" si="13203"/>
        <v>8</v>
      </c>
      <c r="D12896" s="149" t="str">
        <f>+VLOOKUP($A12896,mUNICIPIOS!$B$4:$F$343,2,0)</f>
        <v>Jutiapa</v>
      </c>
      <c r="E12896" s="149">
        <f>+VLOOKUP($A12896,mUNICIPIOS!$B$4:$F$343,3,0)</f>
        <v>2217</v>
      </c>
      <c r="F12896" s="149" t="str">
        <f>+VLOOKUP($A12896,mUNICIPIOS!$B$4:$F$343,4,0)</f>
        <v>Quesada</v>
      </c>
      <c r="G12896" s="139" t="str">
        <f t="shared" ref="G12896:K12896" si="13254">+G12858</f>
        <v>02</v>
      </c>
      <c r="H12896" t="str">
        <f t="shared" si="13254"/>
        <v>IIC</v>
      </c>
      <c r="I12896" t="str">
        <f t="shared" si="13254"/>
        <v>Índice de Información a la Ciudadanía</v>
      </c>
      <c r="J12896" t="str">
        <f t="shared" si="13254"/>
        <v>02-02</v>
      </c>
      <c r="K12896" t="str">
        <f t="shared" si="13254"/>
        <v>Información presupuestaria y otra información brindada a la ciudadanía disponible en medios locales de comunicación.</v>
      </c>
      <c r="L12896" s="150">
        <f>+VLOOKUP($E12896,IIC_2018!$B$8:$Q$347,6,0)</f>
        <v>1</v>
      </c>
      <c r="M12896" s="142" t="str">
        <f>+VLOOKUP($E12896,IIC_2018!$B$8:$Q$347,7,0)</f>
        <v>Alto</v>
      </c>
    </row>
    <row r="12897" spans="1:13" x14ac:dyDescent="0.3">
      <c r="A12897" s="139">
        <f t="shared" si="13201"/>
        <v>340</v>
      </c>
      <c r="B12897" s="148">
        <f t="shared" si="13203"/>
        <v>9</v>
      </c>
      <c r="D12897" s="149" t="str">
        <f>+VLOOKUP($A12897,mUNICIPIOS!$B$4:$F$343,2,0)</f>
        <v>Jutiapa</v>
      </c>
      <c r="E12897" s="149">
        <f>+VLOOKUP($A12897,mUNICIPIOS!$B$4:$F$343,3,0)</f>
        <v>2217</v>
      </c>
      <c r="F12897" s="149" t="str">
        <f>+VLOOKUP($A12897,mUNICIPIOS!$B$4:$F$343,4,0)</f>
        <v>Quesada</v>
      </c>
      <c r="G12897" s="139" t="str">
        <f t="shared" ref="G12897:K12897" si="13255">+G12859</f>
        <v>02</v>
      </c>
      <c r="H12897" t="str">
        <f t="shared" si="13255"/>
        <v>IIC</v>
      </c>
      <c r="I12897" t="str">
        <f t="shared" si="13255"/>
        <v>Índice de Información a la Ciudadanía</v>
      </c>
      <c r="J12897" t="str">
        <f t="shared" si="13255"/>
        <v>02-03</v>
      </c>
      <c r="K12897" t="str">
        <f t="shared" si="13255"/>
        <v>Información pública de oficio actualizada y disponible de acuerdo a la LAIP y uso de internet.</v>
      </c>
      <c r="L12897" s="150">
        <f>+VLOOKUP($E12897,IIC_2018!$B$8:$Q$347,9,0)</f>
        <v>0.99999999999999989</v>
      </c>
      <c r="M12897" s="142" t="str">
        <f>+VLOOKUP($E12897,IIC_2018!$B$8:$Q$347,10,0)</f>
        <v>Alto</v>
      </c>
    </row>
    <row r="12898" spans="1:13" x14ac:dyDescent="0.3">
      <c r="A12898" s="139">
        <f t="shared" si="13201"/>
        <v>340</v>
      </c>
      <c r="B12898" s="148">
        <f t="shared" si="13203"/>
        <v>10</v>
      </c>
      <c r="D12898" s="149" t="str">
        <f>+VLOOKUP($A12898,mUNICIPIOS!$B$4:$F$343,2,0)</f>
        <v>Jutiapa</v>
      </c>
      <c r="E12898" s="149">
        <f>+VLOOKUP($A12898,mUNICIPIOS!$B$4:$F$343,3,0)</f>
        <v>2217</v>
      </c>
      <c r="F12898" s="149" t="str">
        <f>+VLOOKUP($A12898,mUNICIPIOS!$B$4:$F$343,4,0)</f>
        <v>Quesada</v>
      </c>
      <c r="G12898" s="139" t="str">
        <f t="shared" ref="G12898:K12898" si="13256">+G12860</f>
        <v>02</v>
      </c>
      <c r="H12898" t="str">
        <f t="shared" si="13256"/>
        <v>IIC</v>
      </c>
      <c r="I12898" t="str">
        <f t="shared" si="13256"/>
        <v>Índice de Información a la Ciudadanía</v>
      </c>
      <c r="J12898" t="str">
        <f t="shared" si="13256"/>
        <v>02-04</v>
      </c>
      <c r="K12898" t="str">
        <f t="shared" si="13256"/>
        <v>Relación del monto contratado por medio de Guate compras con el total del presupuesto de egresos vigente.</v>
      </c>
      <c r="L12898" s="150">
        <f>+VLOOKUP($E12898,IIC_2018!$B$8:$Q$347,12,0)</f>
        <v>0.35835921912617369</v>
      </c>
      <c r="M12898" s="142" t="str">
        <f>+VLOOKUP($E12898,IIC_2018!$B$8:$Q$347,13,0)</f>
        <v>Medio bajo</v>
      </c>
    </row>
    <row r="12899" spans="1:13" x14ac:dyDescent="0.3">
      <c r="A12899" s="139">
        <f t="shared" si="13201"/>
        <v>340</v>
      </c>
      <c r="B12899" s="148">
        <f t="shared" si="13203"/>
        <v>11</v>
      </c>
      <c r="D12899" s="149" t="str">
        <f>+VLOOKUP($A12899,mUNICIPIOS!$B$4:$F$343,2,0)</f>
        <v>Jutiapa</v>
      </c>
      <c r="E12899" s="149">
        <f>+VLOOKUP($A12899,mUNICIPIOS!$B$4:$F$343,3,0)</f>
        <v>2217</v>
      </c>
      <c r="F12899" s="149" t="str">
        <f>+VLOOKUP($A12899,mUNICIPIOS!$B$4:$F$343,4,0)</f>
        <v>Quesada</v>
      </c>
      <c r="G12899" s="139" t="str">
        <f t="shared" ref="G12899:K12899" si="13257">+G12861</f>
        <v>02</v>
      </c>
      <c r="H12899" t="str">
        <f t="shared" si="13257"/>
        <v>IIC</v>
      </c>
      <c r="I12899" t="str">
        <f t="shared" si="13257"/>
        <v>Índice de Información a la Ciudadanía</v>
      </c>
      <c r="J12899" t="str">
        <f t="shared" si="13257"/>
        <v>INDICE</v>
      </c>
      <c r="K12899">
        <f t="shared" si="13257"/>
        <v>0</v>
      </c>
      <c r="L12899" s="150">
        <f>+VLOOKUP($E12899,IIC_2018!$B$8:$Q$347,15,0)</f>
        <v>0.62292313811487676</v>
      </c>
      <c r="M12899" s="142" t="str">
        <f>+VLOOKUP($E12899,IIC_2018!$B$8:$Q$347,16,0)</f>
        <v>Medio alto</v>
      </c>
    </row>
    <row r="12900" spans="1:13" x14ac:dyDescent="0.3">
      <c r="A12900" s="139">
        <f t="shared" si="13201"/>
        <v>340</v>
      </c>
      <c r="B12900" s="148">
        <f t="shared" si="13203"/>
        <v>12</v>
      </c>
      <c r="D12900" s="149" t="str">
        <f>+VLOOKUP($A12900,mUNICIPIOS!$B$4:$F$343,2,0)</f>
        <v>Jutiapa</v>
      </c>
      <c r="E12900" s="149">
        <f>+VLOOKUP($A12900,mUNICIPIOS!$B$4:$F$343,3,0)</f>
        <v>2217</v>
      </c>
      <c r="F12900" s="149" t="str">
        <f>+VLOOKUP($A12900,mUNICIPIOS!$B$4:$F$343,4,0)</f>
        <v>Quesada</v>
      </c>
      <c r="G12900" s="139" t="str">
        <f t="shared" ref="G12900:K12900" si="13258">+G12862</f>
        <v>03</v>
      </c>
      <c r="H12900" t="str">
        <f t="shared" si="13258"/>
        <v>ISP</v>
      </c>
      <c r="I12900" t="str">
        <f t="shared" si="13258"/>
        <v>Índice de Servicios Públicos</v>
      </c>
      <c r="J12900" t="str">
        <f t="shared" si="13258"/>
        <v>03-01</v>
      </c>
      <c r="K12900" t="str">
        <f t="shared" si="13258"/>
        <v>Cobertura del servicio público de agua</v>
      </c>
      <c r="L12900" s="150">
        <f>+VLOOKUP($E12900,ISP_2018!$B$8:$T$347,3,0)</f>
        <v>0</v>
      </c>
      <c r="M12900" s="142" t="str">
        <f>+VLOOKUP($E12900,ISP_2018!$B$8:$T$347,4,0)</f>
        <v>Bajo</v>
      </c>
    </row>
    <row r="12901" spans="1:13" x14ac:dyDescent="0.3">
      <c r="A12901" s="139">
        <f t="shared" si="13201"/>
        <v>340</v>
      </c>
      <c r="B12901" s="148">
        <f t="shared" si="13203"/>
        <v>13</v>
      </c>
      <c r="D12901" s="149" t="str">
        <f>+VLOOKUP($A12901,mUNICIPIOS!$B$4:$F$343,2,0)</f>
        <v>Jutiapa</v>
      </c>
      <c r="E12901" s="149">
        <f>+VLOOKUP($A12901,mUNICIPIOS!$B$4:$F$343,3,0)</f>
        <v>2217</v>
      </c>
      <c r="F12901" s="149" t="str">
        <f>+VLOOKUP($A12901,mUNICIPIOS!$B$4:$F$343,4,0)</f>
        <v>Quesada</v>
      </c>
      <c r="G12901" s="139" t="str">
        <f t="shared" ref="G12901:K12901" si="13259">+G12863</f>
        <v>03</v>
      </c>
      <c r="H12901" t="str">
        <f t="shared" si="13259"/>
        <v>ISP</v>
      </c>
      <c r="I12901" t="str">
        <f t="shared" si="13259"/>
        <v>Índice de Servicios Públicos</v>
      </c>
      <c r="J12901" t="str">
        <f t="shared" si="13259"/>
        <v>03-02</v>
      </c>
      <c r="K12901" t="str">
        <f t="shared" si="13259"/>
        <v>Control de la calidad del servicio público de agua</v>
      </c>
      <c r="L12901" s="150">
        <f>+VLOOKUP($E12901,ISP_2018!$B$8:$T$347,6,0)</f>
        <v>0</v>
      </c>
      <c r="M12901" s="142" t="str">
        <f>+VLOOKUP($E12901,ISP_2018!$B$8:$T$347,7,0)</f>
        <v>Bajo</v>
      </c>
    </row>
    <row r="12902" spans="1:13" x14ac:dyDescent="0.3">
      <c r="A12902" s="139">
        <f t="shared" si="13201"/>
        <v>340</v>
      </c>
      <c r="B12902" s="148">
        <f t="shared" si="13203"/>
        <v>14</v>
      </c>
      <c r="D12902" s="149" t="str">
        <f>+VLOOKUP($A12902,mUNICIPIOS!$B$4:$F$343,2,0)</f>
        <v>Jutiapa</v>
      </c>
      <c r="E12902" s="149">
        <f>+VLOOKUP($A12902,mUNICIPIOS!$B$4:$F$343,3,0)</f>
        <v>2217</v>
      </c>
      <c r="F12902" s="149" t="str">
        <f>+VLOOKUP($A12902,mUNICIPIOS!$B$4:$F$343,4,0)</f>
        <v>Quesada</v>
      </c>
      <c r="G12902" s="139" t="str">
        <f t="shared" ref="G12902:K12902" si="13260">+G12864</f>
        <v>03</v>
      </c>
      <c r="H12902" t="str">
        <f t="shared" si="13260"/>
        <v>ISP</v>
      </c>
      <c r="I12902" t="str">
        <f t="shared" si="13260"/>
        <v>Índice de Servicios Públicos</v>
      </c>
      <c r="J12902" t="str">
        <f t="shared" si="13260"/>
        <v>03-03</v>
      </c>
      <c r="K12902" t="str">
        <f t="shared" si="13260"/>
        <v>Disposición  y tratamiento  de aguas residuales</v>
      </c>
      <c r="L12902" s="150">
        <f>+VLOOKUP($E12902,ISP_2018!$B$8:$T$347,9,0)</f>
        <v>0</v>
      </c>
      <c r="M12902" s="142" t="str">
        <f>+VLOOKUP($E12902,ISP_2018!$B$8:$T$347,10,0)</f>
        <v>Bajo</v>
      </c>
    </row>
    <row r="12903" spans="1:13" x14ac:dyDescent="0.3">
      <c r="A12903" s="139">
        <f t="shared" si="13201"/>
        <v>340</v>
      </c>
      <c r="B12903" s="148">
        <f t="shared" si="13203"/>
        <v>15</v>
      </c>
      <c r="D12903" s="149" t="str">
        <f>+VLOOKUP($A12903,mUNICIPIOS!$B$4:$F$343,2,0)</f>
        <v>Jutiapa</v>
      </c>
      <c r="E12903" s="149">
        <f>+VLOOKUP($A12903,mUNICIPIOS!$B$4:$F$343,3,0)</f>
        <v>2217</v>
      </c>
      <c r="F12903" s="149" t="str">
        <f>+VLOOKUP($A12903,mUNICIPIOS!$B$4:$F$343,4,0)</f>
        <v>Quesada</v>
      </c>
      <c r="G12903" s="139" t="str">
        <f t="shared" ref="G12903:K12903" si="13261">+G12865</f>
        <v>03</v>
      </c>
      <c r="H12903" t="str">
        <f t="shared" si="13261"/>
        <v>ISP</v>
      </c>
      <c r="I12903" t="str">
        <f t="shared" si="13261"/>
        <v>Índice de Servicios Públicos</v>
      </c>
      <c r="J12903" t="str">
        <f t="shared" si="13261"/>
        <v>03-04</v>
      </c>
      <c r="K12903" t="str">
        <f t="shared" si="13261"/>
        <v>Gestión y manejo de los residuos y desechos sólidos</v>
      </c>
      <c r="L12903" s="150">
        <f>+VLOOKUP($E12903,ISP_2018!$B$8:$T$347,12,0)</f>
        <v>0</v>
      </c>
      <c r="M12903" s="142" t="str">
        <f>+VLOOKUP($E12903,ISP_2018!$B$8:$T$347,13,0)</f>
        <v>Bajo</v>
      </c>
    </row>
    <row r="12904" spans="1:13" x14ac:dyDescent="0.3">
      <c r="A12904" s="139">
        <f t="shared" si="13201"/>
        <v>340</v>
      </c>
      <c r="B12904" s="148">
        <f t="shared" si="13203"/>
        <v>16</v>
      </c>
      <c r="D12904" s="149" t="str">
        <f>+VLOOKUP($A12904,mUNICIPIOS!$B$4:$F$343,2,0)</f>
        <v>Jutiapa</v>
      </c>
      <c r="E12904" s="149">
        <f>+VLOOKUP($A12904,mUNICIPIOS!$B$4:$F$343,3,0)</f>
        <v>2217</v>
      </c>
      <c r="F12904" s="149" t="str">
        <f>+VLOOKUP($A12904,mUNICIPIOS!$B$4:$F$343,4,0)</f>
        <v>Quesada</v>
      </c>
      <c r="G12904" s="139" t="str">
        <f t="shared" ref="G12904:K12904" si="13262">+G12866</f>
        <v>03</v>
      </c>
      <c r="H12904" t="str">
        <f t="shared" si="13262"/>
        <v>ISP</v>
      </c>
      <c r="I12904" t="str">
        <f t="shared" si="13262"/>
        <v>Índice de Servicios Públicos</v>
      </c>
      <c r="J12904" t="str">
        <f t="shared" si="13262"/>
        <v>03-05</v>
      </c>
      <c r="K12904" t="str">
        <f t="shared" si="13262"/>
        <v>Gestión de servicios públicos municipales</v>
      </c>
      <c r="L12904" s="150">
        <f>+VLOOKUP($E12904,ISP_2018!$B$8:$T$347,15,0)</f>
        <v>0</v>
      </c>
      <c r="M12904" s="142" t="str">
        <f>+VLOOKUP($E12904,ISP_2018!$B$8:$T$347,16,0)</f>
        <v>Bajo</v>
      </c>
    </row>
    <row r="12905" spans="1:13" x14ac:dyDescent="0.3">
      <c r="A12905" s="139">
        <f t="shared" si="13201"/>
        <v>340</v>
      </c>
      <c r="B12905" s="148">
        <f t="shared" si="13203"/>
        <v>17</v>
      </c>
      <c r="D12905" s="149" t="str">
        <f>+VLOOKUP($A12905,mUNICIPIOS!$B$4:$F$343,2,0)</f>
        <v>Jutiapa</v>
      </c>
      <c r="E12905" s="149">
        <f>+VLOOKUP($A12905,mUNICIPIOS!$B$4:$F$343,3,0)</f>
        <v>2217</v>
      </c>
      <c r="F12905" s="149" t="str">
        <f>+VLOOKUP($A12905,mUNICIPIOS!$B$4:$F$343,4,0)</f>
        <v>Quesada</v>
      </c>
      <c r="G12905" s="139" t="str">
        <f t="shared" ref="G12905:K12905" si="13263">+G12867</f>
        <v>03</v>
      </c>
      <c r="H12905" t="str">
        <f t="shared" si="13263"/>
        <v>ISP</v>
      </c>
      <c r="I12905" t="str">
        <f t="shared" si="13263"/>
        <v>Índice de Servicios Públicos</v>
      </c>
      <c r="J12905" t="str">
        <f t="shared" si="13263"/>
        <v>INDICE</v>
      </c>
      <c r="K12905">
        <f t="shared" si="13263"/>
        <v>0</v>
      </c>
      <c r="L12905" s="150">
        <f>+VLOOKUP($E12905,ISP_2018!$B$8:$T$347,18,0)</f>
        <v>0</v>
      </c>
      <c r="M12905" s="142" t="str">
        <f>+VLOOKUP($E12905,ISP_2018!$B$8:$T$347,19,0)</f>
        <v>Bajo</v>
      </c>
    </row>
    <row r="12906" spans="1:13" x14ac:dyDescent="0.3">
      <c r="A12906" s="139">
        <f t="shared" si="13201"/>
        <v>340</v>
      </c>
      <c r="B12906" s="148">
        <f t="shared" si="13203"/>
        <v>18</v>
      </c>
      <c r="D12906" s="149" t="str">
        <f>+VLOOKUP($A12906,mUNICIPIOS!$B$4:$F$343,2,0)</f>
        <v>Jutiapa</v>
      </c>
      <c r="E12906" s="149">
        <f>+VLOOKUP($A12906,mUNICIPIOS!$B$4:$F$343,3,0)</f>
        <v>2217</v>
      </c>
      <c r="F12906" s="149" t="str">
        <f>+VLOOKUP($A12906,mUNICIPIOS!$B$4:$F$343,4,0)</f>
        <v>Quesada</v>
      </c>
      <c r="G12906" s="139" t="str">
        <f t="shared" ref="G12906:K12906" si="13264">+G12868</f>
        <v>04</v>
      </c>
      <c r="H12906" t="str">
        <f t="shared" si="13264"/>
        <v>IGA</v>
      </c>
      <c r="I12906" t="str">
        <f t="shared" si="13264"/>
        <v>Índice de Gestión Administrativa</v>
      </c>
      <c r="J12906" t="str">
        <f t="shared" si="13264"/>
        <v>04-01</v>
      </c>
      <c r="K12906" t="str">
        <f t="shared" si="13264"/>
        <v>Existencia de elementos de atención municipal orientada al vecino</v>
      </c>
      <c r="L12906" s="150">
        <f>+VLOOKUP($E12906,IGA_2018!$B$8:$N$347,3,0)</f>
        <v>0.25</v>
      </c>
      <c r="M12906" s="142" t="str">
        <f>+VLOOKUP($E12906,IGA_2018!$B$8:$N$347,4,0)</f>
        <v>Medio bajo</v>
      </c>
    </row>
    <row r="12907" spans="1:13" x14ac:dyDescent="0.3">
      <c r="A12907" s="139">
        <f t="shared" si="13201"/>
        <v>340</v>
      </c>
      <c r="B12907" s="148">
        <f t="shared" si="13203"/>
        <v>19</v>
      </c>
      <c r="D12907" s="149" t="str">
        <f>+VLOOKUP($A12907,mUNICIPIOS!$B$4:$F$343,2,0)</f>
        <v>Jutiapa</v>
      </c>
      <c r="E12907" s="149">
        <f>+VLOOKUP($A12907,mUNICIPIOS!$B$4:$F$343,3,0)</f>
        <v>2217</v>
      </c>
      <c r="F12907" s="149" t="str">
        <f>+VLOOKUP($A12907,mUNICIPIOS!$B$4:$F$343,4,0)</f>
        <v>Quesada</v>
      </c>
      <c r="G12907" s="139" t="str">
        <f t="shared" ref="G12907:K12907" si="13265">+G12869</f>
        <v>04</v>
      </c>
      <c r="H12907" t="str">
        <f t="shared" si="13265"/>
        <v>IGA</v>
      </c>
      <c r="I12907" t="str">
        <f t="shared" si="13265"/>
        <v>Índice de Gestión Administrativa</v>
      </c>
      <c r="J12907" t="str">
        <f t="shared" si="13265"/>
        <v>04-02</v>
      </c>
      <c r="K12907" t="str">
        <f t="shared" si="13265"/>
        <v>Gestión del recurso humano.</v>
      </c>
      <c r="L12907" s="150">
        <f>+VLOOKUP($E12907,IGA_2018!$B$8:$N$347,6,0)</f>
        <v>0.49549317537986109</v>
      </c>
      <c r="M12907" s="142" t="str">
        <f>+VLOOKUP($E12907,IGA_2018!$B$8:$N$347,7,0)</f>
        <v>Medio</v>
      </c>
    </row>
    <row r="12908" spans="1:13" x14ac:dyDescent="0.3">
      <c r="A12908" s="139">
        <f t="shared" si="13201"/>
        <v>340</v>
      </c>
      <c r="B12908" s="148">
        <f t="shared" si="13203"/>
        <v>20</v>
      </c>
      <c r="D12908" s="149" t="str">
        <f>+VLOOKUP($A12908,mUNICIPIOS!$B$4:$F$343,2,0)</f>
        <v>Jutiapa</v>
      </c>
      <c r="E12908" s="149">
        <f>+VLOOKUP($A12908,mUNICIPIOS!$B$4:$F$343,3,0)</f>
        <v>2217</v>
      </c>
      <c r="F12908" s="149" t="str">
        <f>+VLOOKUP($A12908,mUNICIPIOS!$B$4:$F$343,4,0)</f>
        <v>Quesada</v>
      </c>
      <c r="G12908" s="139" t="str">
        <f t="shared" ref="G12908:K12908" si="13266">+G12870</f>
        <v>04</v>
      </c>
      <c r="H12908" t="str">
        <f t="shared" si="13266"/>
        <v>IGA</v>
      </c>
      <c r="I12908" t="str">
        <f t="shared" si="13266"/>
        <v>Índice de Gestión Administrativa</v>
      </c>
      <c r="J12908" t="str">
        <f t="shared" si="13266"/>
        <v>04-03</v>
      </c>
      <c r="K12908" t="str">
        <f t="shared" si="13266"/>
        <v>Existencia de oficinas municipales con instrumentos de gestión.</v>
      </c>
      <c r="L12908" s="150">
        <f>+VLOOKUP($E12908,IGA_2018!$B$8:$N$347,9,0)</f>
        <v>0.24464285714285716</v>
      </c>
      <c r="M12908" s="142" t="str">
        <f>+VLOOKUP($E12908,IGA_2018!$B$8:$N$347,10,0)</f>
        <v>Medio bajo</v>
      </c>
    </row>
    <row r="12909" spans="1:13" x14ac:dyDescent="0.3">
      <c r="A12909" s="139">
        <f t="shared" ref="A12909:A12926" si="13267">+IF(B12908=38,A12908+1,A12908)</f>
        <v>340</v>
      </c>
      <c r="B12909" s="148">
        <f t="shared" si="13203"/>
        <v>21</v>
      </c>
      <c r="D12909" s="149" t="str">
        <f>+VLOOKUP($A12909,mUNICIPIOS!$B$4:$F$343,2,0)</f>
        <v>Jutiapa</v>
      </c>
      <c r="E12909" s="149">
        <f>+VLOOKUP($A12909,mUNICIPIOS!$B$4:$F$343,3,0)</f>
        <v>2217</v>
      </c>
      <c r="F12909" s="149" t="str">
        <f>+VLOOKUP($A12909,mUNICIPIOS!$B$4:$F$343,4,0)</f>
        <v>Quesada</v>
      </c>
      <c r="G12909" s="139" t="str">
        <f t="shared" ref="G12909:K12909" si="13268">+G12871</f>
        <v>04</v>
      </c>
      <c r="H12909" t="str">
        <f t="shared" si="13268"/>
        <v>IGA</v>
      </c>
      <c r="I12909" t="str">
        <f t="shared" si="13268"/>
        <v>Índice de Gestión Administrativa</v>
      </c>
      <c r="J12909" t="str">
        <f t="shared" si="13268"/>
        <v>INDICE</v>
      </c>
      <c r="K12909">
        <f t="shared" si="13268"/>
        <v>0</v>
      </c>
      <c r="L12909" s="150">
        <f>+VLOOKUP($E12909,IGA_2018!$B$8:$N$347,12,0)</f>
        <v>0.33404761138295136</v>
      </c>
      <c r="M12909" s="142" t="str">
        <f>+VLOOKUP($E12909,IGA_2018!$B$8:$N$347,13,0)</f>
        <v>Medio bajo</v>
      </c>
    </row>
    <row r="12910" spans="1:13" x14ac:dyDescent="0.3">
      <c r="A12910" s="139">
        <f t="shared" si="13267"/>
        <v>340</v>
      </c>
      <c r="B12910" s="148">
        <f t="shared" ref="B12910:B12926" si="13269">+B12872</f>
        <v>22</v>
      </c>
      <c r="D12910" s="149" t="str">
        <f>+VLOOKUP($A12910,mUNICIPIOS!$B$4:$F$343,2,0)</f>
        <v>Jutiapa</v>
      </c>
      <c r="E12910" s="149">
        <f>+VLOOKUP($A12910,mUNICIPIOS!$B$4:$F$343,3,0)</f>
        <v>2217</v>
      </c>
      <c r="F12910" s="149" t="str">
        <f>+VLOOKUP($A12910,mUNICIPIOS!$B$4:$F$343,4,0)</f>
        <v>Quesada</v>
      </c>
      <c r="G12910" s="139" t="str">
        <f t="shared" ref="G12910:K12910" si="13270">+G12872</f>
        <v>05</v>
      </c>
      <c r="H12910" t="str">
        <f t="shared" si="13270"/>
        <v>IGF</v>
      </c>
      <c r="I12910" t="str">
        <f t="shared" si="13270"/>
        <v>Índice de Gestión Financiera</v>
      </c>
      <c r="J12910" t="str">
        <f t="shared" si="13270"/>
        <v>05-01</v>
      </c>
      <c r="K12910" t="str">
        <f t="shared" si="13270"/>
        <v>Autonomía financiera municipal</v>
      </c>
      <c r="L12910" s="150">
        <f>+VLOOKUP($E12910,IGF_2018!$B$8:$Z$347,3,0)</f>
        <v>0.12304487208737931</v>
      </c>
      <c r="M12910" s="142" t="str">
        <f>+VLOOKUP($E12910,IGF_2018!$B$8:$Z$347,4,0)</f>
        <v>Bajo</v>
      </c>
    </row>
    <row r="12911" spans="1:13" x14ac:dyDescent="0.3">
      <c r="A12911" s="139">
        <f t="shared" si="13267"/>
        <v>340</v>
      </c>
      <c r="B12911" s="148">
        <f t="shared" si="13269"/>
        <v>23</v>
      </c>
      <c r="D12911" s="149" t="str">
        <f>+VLOOKUP($A12911,mUNICIPIOS!$B$4:$F$343,2,0)</f>
        <v>Jutiapa</v>
      </c>
      <c r="E12911" s="149">
        <f>+VLOOKUP($A12911,mUNICIPIOS!$B$4:$F$343,3,0)</f>
        <v>2217</v>
      </c>
      <c r="F12911" s="149" t="str">
        <f>+VLOOKUP($A12911,mUNICIPIOS!$B$4:$F$343,4,0)</f>
        <v>Quesada</v>
      </c>
      <c r="G12911" s="139" t="str">
        <f t="shared" ref="G12911:K12911" si="13271">+G12873</f>
        <v>05</v>
      </c>
      <c r="H12911" t="str">
        <f t="shared" si="13271"/>
        <v>IGF</v>
      </c>
      <c r="I12911" t="str">
        <f t="shared" si="13271"/>
        <v>Índice de Gestión Financiera</v>
      </c>
      <c r="J12911" t="str">
        <f t="shared" si="13271"/>
        <v>05-02</v>
      </c>
      <c r="K12911" t="str">
        <f t="shared" si="13271"/>
        <v xml:space="preserve">Ingresos propios por habitante -sin regalías- </v>
      </c>
      <c r="L12911" s="150">
        <f>+VLOOKUP($E12911,IGF_2018!$B$8:$Z$347,6,0)</f>
        <v>6.389299790247871E-2</v>
      </c>
      <c r="M12911" s="142" t="str">
        <f>+VLOOKUP($E12911,IGF_2018!$B$8:$Z$347,7,0)</f>
        <v>Bajo</v>
      </c>
    </row>
    <row r="12912" spans="1:13" x14ac:dyDescent="0.3">
      <c r="A12912" s="139">
        <f t="shared" si="13267"/>
        <v>340</v>
      </c>
      <c r="B12912" s="148">
        <f t="shared" si="13269"/>
        <v>24</v>
      </c>
      <c r="D12912" s="149" t="str">
        <f>+VLOOKUP($A12912,mUNICIPIOS!$B$4:$F$343,2,0)</f>
        <v>Jutiapa</v>
      </c>
      <c r="E12912" s="149">
        <f>+VLOOKUP($A12912,mUNICIPIOS!$B$4:$F$343,3,0)</f>
        <v>2217</v>
      </c>
      <c r="F12912" s="149" t="str">
        <f>+VLOOKUP($A12912,mUNICIPIOS!$B$4:$F$343,4,0)</f>
        <v>Quesada</v>
      </c>
      <c r="G12912" s="139" t="str">
        <f t="shared" ref="G12912:K12912" si="13272">+G12874</f>
        <v>05</v>
      </c>
      <c r="H12912" t="str">
        <f t="shared" si="13272"/>
        <v>IGF</v>
      </c>
      <c r="I12912" t="str">
        <f t="shared" si="13272"/>
        <v>Índice de Gestión Financiera</v>
      </c>
      <c r="J12912" t="str">
        <f t="shared" si="13272"/>
        <v>05-03</v>
      </c>
      <c r="K12912" t="str">
        <f t="shared" si="13272"/>
        <v>Ingresos del IUSI en relación a los ingresos propios -sin regalías-</v>
      </c>
      <c r="L12912" s="150">
        <f>+VLOOKUP($E12912,IGF_2018!$B$8:$Z$347,9,0)</f>
        <v>2.207311009888361E-2</v>
      </c>
      <c r="M12912" s="142" t="str">
        <f>+VLOOKUP($E12912,IGF_2018!$B$8:$Z$347,10,0)</f>
        <v>Bajo</v>
      </c>
    </row>
    <row r="12913" spans="1:13" x14ac:dyDescent="0.3">
      <c r="A12913" s="139">
        <f t="shared" si="13267"/>
        <v>340</v>
      </c>
      <c r="B12913" s="148">
        <f t="shared" si="13269"/>
        <v>25</v>
      </c>
      <c r="D12913" s="149" t="str">
        <f>+VLOOKUP($A12913,mUNICIPIOS!$B$4:$F$343,2,0)</f>
        <v>Jutiapa</v>
      </c>
      <c r="E12913" s="149">
        <f>+VLOOKUP($A12913,mUNICIPIOS!$B$4:$F$343,3,0)</f>
        <v>2217</v>
      </c>
      <c r="F12913" s="149" t="str">
        <f>+VLOOKUP($A12913,mUNICIPIOS!$B$4:$F$343,4,0)</f>
        <v>Quesada</v>
      </c>
      <c r="G12913" s="139" t="str">
        <f t="shared" ref="G12913:K12913" si="13273">+G12875</f>
        <v>05</v>
      </c>
      <c r="H12913" t="str">
        <f t="shared" si="13273"/>
        <v>IGF</v>
      </c>
      <c r="I12913" t="str">
        <f t="shared" si="13273"/>
        <v>Índice de Gestión Financiera</v>
      </c>
      <c r="J12913" t="str">
        <f t="shared" si="13273"/>
        <v>05-04</v>
      </c>
      <c r="K12913" t="str">
        <f t="shared" si="13273"/>
        <v>Inversión anual en capital fijo por habitante</v>
      </c>
      <c r="L12913" s="150">
        <f>+VLOOKUP($E12913,IGF_2018!$B$8:$Z$347,12,0)</f>
        <v>2.9071975247694719E-2</v>
      </c>
      <c r="M12913" s="142" t="str">
        <f>+VLOOKUP($E12913,IGF_2018!$B$8:$Z$347,13,0)</f>
        <v>Bajo</v>
      </c>
    </row>
    <row r="12914" spans="1:13" x14ac:dyDescent="0.3">
      <c r="A12914" s="139">
        <f t="shared" si="13267"/>
        <v>340</v>
      </c>
      <c r="B12914" s="148">
        <f t="shared" si="13269"/>
        <v>26</v>
      </c>
      <c r="D12914" s="149" t="str">
        <f>+VLOOKUP($A12914,mUNICIPIOS!$B$4:$F$343,2,0)</f>
        <v>Jutiapa</v>
      </c>
      <c r="E12914" s="149">
        <f>+VLOOKUP($A12914,mUNICIPIOS!$B$4:$F$343,3,0)</f>
        <v>2217</v>
      </c>
      <c r="F12914" s="149" t="str">
        <f>+VLOOKUP($A12914,mUNICIPIOS!$B$4:$F$343,4,0)</f>
        <v>Quesada</v>
      </c>
      <c r="G12914" s="139" t="str">
        <f t="shared" ref="G12914:K12914" si="13274">+G12876</f>
        <v>05</v>
      </c>
      <c r="H12914" t="str">
        <f t="shared" si="13274"/>
        <v>IGF</v>
      </c>
      <c r="I12914" t="str">
        <f t="shared" si="13274"/>
        <v>Índice de Gestión Financiera</v>
      </c>
      <c r="J12914" t="str">
        <f t="shared" si="13274"/>
        <v>05-05</v>
      </c>
      <c r="K12914" t="str">
        <f t="shared" si="13274"/>
        <v>Inversión anual en capital fijo con recursos percibidos por ingresos propios</v>
      </c>
      <c r="L12914" s="150">
        <f>+VLOOKUP($E12914,IGF_2018!$B$8:$Z$347,15,0)</f>
        <v>0</v>
      </c>
      <c r="M12914" s="142" t="str">
        <f>+VLOOKUP($E12914,IGF_2018!$B$8:$Z$347,16,0)</f>
        <v>Bajo</v>
      </c>
    </row>
    <row r="12915" spans="1:13" x14ac:dyDescent="0.3">
      <c r="A12915" s="139">
        <f t="shared" si="13267"/>
        <v>340</v>
      </c>
      <c r="B12915" s="148">
        <f t="shared" si="13269"/>
        <v>27</v>
      </c>
      <c r="D12915" s="149" t="str">
        <f>+VLOOKUP($A12915,mUNICIPIOS!$B$4:$F$343,2,0)</f>
        <v>Jutiapa</v>
      </c>
      <c r="E12915" s="149">
        <f>+VLOOKUP($A12915,mUNICIPIOS!$B$4:$F$343,3,0)</f>
        <v>2217</v>
      </c>
      <c r="F12915" s="149" t="str">
        <f>+VLOOKUP($A12915,mUNICIPIOS!$B$4:$F$343,4,0)</f>
        <v>Quesada</v>
      </c>
      <c r="G12915" s="139" t="str">
        <f t="shared" ref="G12915:K12915" si="13275">+G12877</f>
        <v>05</v>
      </c>
      <c r="H12915" t="str">
        <f t="shared" si="13275"/>
        <v>IGF</v>
      </c>
      <c r="I12915" t="str">
        <f t="shared" si="13275"/>
        <v>Índice de Gestión Financiera</v>
      </c>
      <c r="J12915" t="str">
        <f t="shared" si="13275"/>
        <v>05-06</v>
      </c>
      <c r="K12915" t="str">
        <f t="shared" si="13275"/>
        <v xml:space="preserve">Inversión anual en capital fijo con recursos percibidos por transferencias del Gobierno Central </v>
      </c>
      <c r="L12915" s="150">
        <f>+VLOOKUP($E12915,IGF_2018!$B$8:$Z$347,18,0)</f>
        <v>6.5682649563225139E-4</v>
      </c>
      <c r="M12915" s="142" t="str">
        <f>+VLOOKUP($E12915,IGF_2018!$B$8:$Z$347,19,0)</f>
        <v>Bajo</v>
      </c>
    </row>
    <row r="12916" spans="1:13" x14ac:dyDescent="0.3">
      <c r="A12916" s="139">
        <f t="shared" si="13267"/>
        <v>340</v>
      </c>
      <c r="B12916" s="148">
        <f t="shared" si="13269"/>
        <v>28</v>
      </c>
      <c r="D12916" s="149" t="str">
        <f>+VLOOKUP($A12916,mUNICIPIOS!$B$4:$F$343,2,0)</f>
        <v>Jutiapa</v>
      </c>
      <c r="E12916" s="149">
        <f>+VLOOKUP($A12916,mUNICIPIOS!$B$4:$F$343,3,0)</f>
        <v>2217</v>
      </c>
      <c r="F12916" s="149" t="str">
        <f>+VLOOKUP($A12916,mUNICIPIOS!$B$4:$F$343,4,0)</f>
        <v>Quesada</v>
      </c>
      <c r="G12916" s="139" t="str">
        <f t="shared" ref="G12916:K12916" si="13276">+G12878</f>
        <v>05</v>
      </c>
      <c r="H12916" t="str">
        <f t="shared" si="13276"/>
        <v>IGF</v>
      </c>
      <c r="I12916" t="str">
        <f t="shared" si="13276"/>
        <v>Índice de Gestión Financiera</v>
      </c>
      <c r="J12916" t="str">
        <f t="shared" si="13276"/>
        <v>05-07</v>
      </c>
      <c r="K12916" t="str">
        <f t="shared" si="13276"/>
        <v>Financiamiento por endeudamiento municipal</v>
      </c>
      <c r="L12916" s="150">
        <f>+VLOOKUP($E12916,IGF_2018!$B$8:$Z$347,21,0)</f>
        <v>1</v>
      </c>
      <c r="M12916" s="142" t="str">
        <f>+VLOOKUP($E12916,IGF_2018!$B$8:$Z$347,22,0)</f>
        <v>Alto</v>
      </c>
    </row>
    <row r="12917" spans="1:13" x14ac:dyDescent="0.3">
      <c r="A12917" s="139">
        <f t="shared" si="13267"/>
        <v>340</v>
      </c>
      <c r="B12917" s="148">
        <f t="shared" si="13269"/>
        <v>29</v>
      </c>
      <c r="D12917" s="149" t="str">
        <f>+VLOOKUP($A12917,mUNICIPIOS!$B$4:$F$343,2,0)</f>
        <v>Jutiapa</v>
      </c>
      <c r="E12917" s="149">
        <f>+VLOOKUP($A12917,mUNICIPIOS!$B$4:$F$343,3,0)</f>
        <v>2217</v>
      </c>
      <c r="F12917" s="149" t="str">
        <f>+VLOOKUP($A12917,mUNICIPIOS!$B$4:$F$343,4,0)</f>
        <v>Quesada</v>
      </c>
      <c r="G12917" s="139" t="str">
        <f t="shared" ref="G12917:K12917" si="13277">+G12879</f>
        <v>05</v>
      </c>
      <c r="H12917" t="str">
        <f t="shared" si="13277"/>
        <v>IGF</v>
      </c>
      <c r="I12917" t="str">
        <f t="shared" si="13277"/>
        <v>Índice de Gestión Financiera</v>
      </c>
      <c r="J12917" t="str">
        <f t="shared" si="13277"/>
        <v>INDICE</v>
      </c>
      <c r="K12917">
        <f t="shared" si="13277"/>
        <v>0</v>
      </c>
      <c r="L12917" s="150">
        <f>+VLOOKUP($E12917,IGF_2018!$B$8:$Z$347,24,0)</f>
        <v>0.2425677651821927</v>
      </c>
      <c r="M12917" s="142" t="str">
        <f>+VLOOKUP($E12917,IGF_2018!$B$8:$Z$347,25,0)</f>
        <v>Medio bajo</v>
      </c>
    </row>
    <row r="12918" spans="1:13" x14ac:dyDescent="0.3">
      <c r="A12918" s="139">
        <f t="shared" si="13267"/>
        <v>340</v>
      </c>
      <c r="B12918" s="148">
        <f t="shared" si="13269"/>
        <v>30</v>
      </c>
      <c r="D12918" s="149" t="str">
        <f>+VLOOKUP($A12918,mUNICIPIOS!$B$4:$F$343,2,0)</f>
        <v>Jutiapa</v>
      </c>
      <c r="E12918" s="149">
        <f>+VLOOKUP($A12918,mUNICIPIOS!$B$4:$F$343,3,0)</f>
        <v>2217</v>
      </c>
      <c r="F12918" s="149" t="str">
        <f>+VLOOKUP($A12918,mUNICIPIOS!$B$4:$F$343,4,0)</f>
        <v>Quesada</v>
      </c>
      <c r="G12918" s="139" t="str">
        <f t="shared" ref="G12918:K12918" si="13278">+G12880</f>
        <v>06</v>
      </c>
      <c r="H12918" t="str">
        <f t="shared" si="13278"/>
        <v>IGE</v>
      </c>
      <c r="I12918" t="str">
        <f t="shared" si="13278"/>
        <v>Índice de Gestión Estratégica</v>
      </c>
      <c r="J12918" t="str">
        <f t="shared" si="13278"/>
        <v>06-01</v>
      </c>
      <c r="K12918" t="str">
        <f t="shared" si="13278"/>
        <v>Ejecución del Plan Operativo Anual  (POA)</v>
      </c>
      <c r="L12918" s="150">
        <f>+VLOOKUP($E12918,IGE_2018!$B$8:$Z$347,3,0)</f>
        <v>0</v>
      </c>
      <c r="M12918" s="142" t="str">
        <f>+VLOOKUP($E12918,IGE_2018!$B$8:$Z$347,4,0)</f>
        <v>Bajo</v>
      </c>
    </row>
    <row r="12919" spans="1:13" x14ac:dyDescent="0.3">
      <c r="A12919" s="139">
        <f t="shared" si="13267"/>
        <v>340</v>
      </c>
      <c r="B12919" s="148">
        <f t="shared" si="13269"/>
        <v>31</v>
      </c>
      <c r="D12919" s="149" t="str">
        <f>+VLOOKUP($A12919,mUNICIPIOS!$B$4:$F$343,2,0)</f>
        <v>Jutiapa</v>
      </c>
      <c r="E12919" s="149">
        <f>+VLOOKUP($A12919,mUNICIPIOS!$B$4:$F$343,3,0)</f>
        <v>2217</v>
      </c>
      <c r="F12919" s="149" t="str">
        <f>+VLOOKUP($A12919,mUNICIPIOS!$B$4:$F$343,4,0)</f>
        <v>Quesada</v>
      </c>
      <c r="G12919" s="139" t="str">
        <f t="shared" ref="G12919:K12919" si="13279">+G12881</f>
        <v>06</v>
      </c>
      <c r="H12919" t="str">
        <f t="shared" si="13279"/>
        <v>IGE</v>
      </c>
      <c r="I12919" t="str">
        <f t="shared" si="13279"/>
        <v>Índice de Gestión Estratégica</v>
      </c>
      <c r="J12919" t="str">
        <f t="shared" si="13279"/>
        <v>06-02</v>
      </c>
      <c r="K12919" t="str">
        <f t="shared" si="13279"/>
        <v>Relación Plan de Desarrollo Municipal y Ordenamiento Territorial (PDM-OT) - Plan Estratégico Institucional (PEI) - Plan Operativo Multianual (POM) - Plan Operativo Anual (POA)</v>
      </c>
      <c r="L12919" s="150">
        <f>+VLOOKUP($E12919,IGE_2018!$B$8:$Z$347,6,0)</f>
        <v>0.26250000000000001</v>
      </c>
      <c r="M12919" s="142" t="str">
        <f>+VLOOKUP($E12919,IGE_2018!$B$8:$Z$347,7,0)</f>
        <v>Medio bajo</v>
      </c>
    </row>
    <row r="12920" spans="1:13" x14ac:dyDescent="0.3">
      <c r="A12920" s="139">
        <f t="shared" si="13267"/>
        <v>340</v>
      </c>
      <c r="B12920" s="148">
        <f t="shared" si="13269"/>
        <v>32</v>
      </c>
      <c r="D12920" s="149" t="str">
        <f>+VLOOKUP($A12920,mUNICIPIOS!$B$4:$F$343,2,0)</f>
        <v>Jutiapa</v>
      </c>
      <c r="E12920" s="149">
        <f>+VLOOKUP($A12920,mUNICIPIOS!$B$4:$F$343,3,0)</f>
        <v>2217</v>
      </c>
      <c r="F12920" s="149" t="str">
        <f>+VLOOKUP($A12920,mUNICIPIOS!$B$4:$F$343,4,0)</f>
        <v>Quesada</v>
      </c>
      <c r="G12920" s="139" t="str">
        <f t="shared" ref="G12920:K12920" si="13280">+G12882</f>
        <v>06</v>
      </c>
      <c r="H12920" t="str">
        <f t="shared" si="13280"/>
        <v>IGE</v>
      </c>
      <c r="I12920" t="str">
        <f t="shared" si="13280"/>
        <v>Índice de Gestión Estratégica</v>
      </c>
      <c r="J12920" t="str">
        <f t="shared" si="13280"/>
        <v>06-03</v>
      </c>
      <c r="K12920" t="str">
        <f t="shared" si="13280"/>
        <v>Presupuesto de egresos relacionado a competencias municipales que responden a prioridades nacionales de desarrollo.</v>
      </c>
      <c r="L12920" s="150">
        <f>+VLOOKUP($E12920,IGE_2018!$B$8:$Z$347,9,0)</f>
        <v>0.47155457685496527</v>
      </c>
      <c r="M12920" s="142" t="str">
        <f>+VLOOKUP($E12920,IGE_2018!$B$8:$Z$347,10,0)</f>
        <v>Medio</v>
      </c>
    </row>
    <row r="12921" spans="1:13" x14ac:dyDescent="0.3">
      <c r="A12921" s="139">
        <f t="shared" si="13267"/>
        <v>340</v>
      </c>
      <c r="B12921" s="148">
        <f t="shared" si="13269"/>
        <v>33</v>
      </c>
      <c r="D12921" s="149" t="str">
        <f>+VLOOKUP($A12921,mUNICIPIOS!$B$4:$F$343,2,0)</f>
        <v>Jutiapa</v>
      </c>
      <c r="E12921" s="149">
        <f>+VLOOKUP($A12921,mUNICIPIOS!$B$4:$F$343,3,0)</f>
        <v>2217</v>
      </c>
      <c r="F12921" s="149" t="str">
        <f>+VLOOKUP($A12921,mUNICIPIOS!$B$4:$F$343,4,0)</f>
        <v>Quesada</v>
      </c>
      <c r="G12921" s="139" t="str">
        <f t="shared" ref="G12921:K12921" si="13281">+G12883</f>
        <v>06</v>
      </c>
      <c r="H12921" t="str">
        <f t="shared" si="13281"/>
        <v>IGE</v>
      </c>
      <c r="I12921" t="str">
        <f t="shared" si="13281"/>
        <v>Índice de Gestión Estratégica</v>
      </c>
      <c r="J12921" t="str">
        <f t="shared" si="13281"/>
        <v>06-04</v>
      </c>
      <c r="K12921" t="str">
        <f t="shared" si="13281"/>
        <v>Institucionalización de la gestión ordenada del territorio</v>
      </c>
      <c r="L12921" s="150">
        <f>+VLOOKUP($E12921,IGE_2018!$B$8:$Z$347,12,0)</f>
        <v>0.4</v>
      </c>
      <c r="M12921" s="142" t="str">
        <f>+VLOOKUP($E12921,IGE_2018!$B$8:$Z$347,13,0)</f>
        <v>Medio bajo</v>
      </c>
    </row>
    <row r="12922" spans="1:13" x14ac:dyDescent="0.3">
      <c r="A12922" s="139">
        <f t="shared" si="13267"/>
        <v>340</v>
      </c>
      <c r="B12922" s="148">
        <f t="shared" si="13269"/>
        <v>34</v>
      </c>
      <c r="D12922" s="149" t="str">
        <f>+VLOOKUP($A12922,mUNICIPIOS!$B$4:$F$343,2,0)</f>
        <v>Jutiapa</v>
      </c>
      <c r="E12922" s="149">
        <f>+VLOOKUP($A12922,mUNICIPIOS!$B$4:$F$343,3,0)</f>
        <v>2217</v>
      </c>
      <c r="F12922" s="149" t="str">
        <f>+VLOOKUP($A12922,mUNICIPIOS!$B$4:$F$343,4,0)</f>
        <v>Quesada</v>
      </c>
      <c r="G12922" s="139" t="str">
        <f t="shared" ref="G12922:K12922" si="13282">+G12884</f>
        <v>06</v>
      </c>
      <c r="H12922" t="str">
        <f t="shared" si="13282"/>
        <v>IGE</v>
      </c>
      <c r="I12922" t="str">
        <f t="shared" si="13282"/>
        <v>Índice de Gestión Estratégica</v>
      </c>
      <c r="J12922" t="str">
        <f t="shared" si="13282"/>
        <v>06-05</v>
      </c>
      <c r="K12922" t="str">
        <f t="shared" si="13282"/>
        <v>Acciones para la gestión ordenada del territorio</v>
      </c>
      <c r="L12922" s="150">
        <f>+VLOOKUP($E12922,IGE_2018!$B$8:$Z$347,15,0)</f>
        <v>0.3600000000000001</v>
      </c>
      <c r="M12922" s="142" t="str">
        <f>+VLOOKUP($E12922,IGE_2018!$B$8:$Z$347,16,0)</f>
        <v>Medio bajo</v>
      </c>
    </row>
    <row r="12923" spans="1:13" x14ac:dyDescent="0.3">
      <c r="A12923" s="139">
        <f t="shared" si="13267"/>
        <v>340</v>
      </c>
      <c r="B12923" s="148">
        <f t="shared" si="13269"/>
        <v>35</v>
      </c>
      <c r="D12923" s="149" t="str">
        <f>+VLOOKUP($A12923,mUNICIPIOS!$B$4:$F$343,2,0)</f>
        <v>Jutiapa</v>
      </c>
      <c r="E12923" s="149">
        <f>+VLOOKUP($A12923,mUNICIPIOS!$B$4:$F$343,3,0)</f>
        <v>2217</v>
      </c>
      <c r="F12923" s="149" t="str">
        <f>+VLOOKUP($A12923,mUNICIPIOS!$B$4:$F$343,4,0)</f>
        <v>Quesada</v>
      </c>
      <c r="G12923" s="139" t="str">
        <f t="shared" ref="G12923:K12923" si="13283">+G12885</f>
        <v>06</v>
      </c>
      <c r="H12923" t="str">
        <f t="shared" si="13283"/>
        <v>IGE</v>
      </c>
      <c r="I12923" t="str">
        <f t="shared" si="13283"/>
        <v>Índice de Gestión Estratégica</v>
      </c>
      <c r="J12923" t="str">
        <f t="shared" si="13283"/>
        <v>06-06</v>
      </c>
      <c r="K12923" t="str">
        <f t="shared" si="13283"/>
        <v>Gestión de riesgo en la formulación de proyectos derivados de la planificación operativa anual</v>
      </c>
      <c r="L12923" s="150">
        <f>+VLOOKUP($E12923,IGE_2018!$B$8:$Z$347,18,0)</f>
        <v>0</v>
      </c>
      <c r="M12923" s="142" t="str">
        <f>+VLOOKUP($E12923,IGE_2018!$B$8:$Z$347,19,0)</f>
        <v>Bajo</v>
      </c>
    </row>
    <row r="12924" spans="1:13" x14ac:dyDescent="0.3">
      <c r="A12924" s="139">
        <f t="shared" si="13267"/>
        <v>340</v>
      </c>
      <c r="B12924" s="148">
        <f t="shared" si="13269"/>
        <v>36</v>
      </c>
      <c r="D12924" s="149" t="str">
        <f>+VLOOKUP($A12924,mUNICIPIOS!$B$4:$F$343,2,0)</f>
        <v>Jutiapa</v>
      </c>
      <c r="E12924" s="149">
        <f>+VLOOKUP($A12924,mUNICIPIOS!$B$4:$F$343,3,0)</f>
        <v>2217</v>
      </c>
      <c r="F12924" s="149" t="str">
        <f>+VLOOKUP($A12924,mUNICIPIOS!$B$4:$F$343,4,0)</f>
        <v>Quesada</v>
      </c>
      <c r="G12924" s="139" t="str">
        <f t="shared" ref="G12924:K12924" si="13284">+G12886</f>
        <v>06</v>
      </c>
      <c r="H12924" t="str">
        <f t="shared" si="13284"/>
        <v>IGE</v>
      </c>
      <c r="I12924" t="str">
        <f t="shared" si="13284"/>
        <v>Índice de Gestión Estratégica</v>
      </c>
      <c r="J12924" t="str">
        <f t="shared" si="13284"/>
        <v>06-07</v>
      </c>
      <c r="K12924" t="str">
        <f t="shared" si="13284"/>
        <v>Ingresos por servicios ambientales en relación a los ingresos propios sin regalías</v>
      </c>
      <c r="L12924" s="150">
        <f>+VLOOKUP($E12924,IGE_2018!$B$8:$Z$347,21,0)</f>
        <v>0.57285125834511885</v>
      </c>
      <c r="M12924" s="142" t="str">
        <f>+VLOOKUP($E12924,IGE_2018!$B$8:$Z$347,22,0)</f>
        <v>Medio</v>
      </c>
    </row>
    <row r="12925" spans="1:13" x14ac:dyDescent="0.3">
      <c r="A12925" s="139">
        <f t="shared" si="13267"/>
        <v>340</v>
      </c>
      <c r="B12925" s="148">
        <f t="shared" si="13269"/>
        <v>37</v>
      </c>
      <c r="D12925" s="149" t="str">
        <f>+VLOOKUP($A12925,mUNICIPIOS!$B$4:$F$343,2,0)</f>
        <v>Jutiapa</v>
      </c>
      <c r="E12925" s="149">
        <f>+VLOOKUP($A12925,mUNICIPIOS!$B$4:$F$343,3,0)</f>
        <v>2217</v>
      </c>
      <c r="F12925" s="149" t="str">
        <f>+VLOOKUP($A12925,mUNICIPIOS!$B$4:$F$343,4,0)</f>
        <v>Quesada</v>
      </c>
      <c r="G12925" s="139" t="str">
        <f t="shared" ref="G12925:K12925" si="13285">+G12887</f>
        <v>06</v>
      </c>
      <c r="H12925" t="str">
        <f t="shared" si="13285"/>
        <v>IGE</v>
      </c>
      <c r="I12925" t="str">
        <f t="shared" si="13285"/>
        <v>Índice de Gestión Estratégica</v>
      </c>
      <c r="J12925" t="str">
        <f t="shared" si="13285"/>
        <v>INDICE</v>
      </c>
      <c r="K12925">
        <f t="shared" si="13285"/>
        <v>0</v>
      </c>
      <c r="L12925" s="150">
        <f>+VLOOKUP($E12925,IGE_2018!$B$8:$Z$347,24,0)</f>
        <v>0.30854877004825321</v>
      </c>
      <c r="M12925" s="142" t="str">
        <f>+VLOOKUP($E12925,IGE_2018!$B$8:$Z$347,25,0)</f>
        <v>Medio bajo</v>
      </c>
    </row>
    <row r="12926" spans="1:13" x14ac:dyDescent="0.3">
      <c r="A12926" s="139">
        <f t="shared" si="13267"/>
        <v>340</v>
      </c>
      <c r="B12926" s="148">
        <f t="shared" si="13269"/>
        <v>38</v>
      </c>
      <c r="D12926" s="149" t="str">
        <f>+VLOOKUP($A12926,mUNICIPIOS!$B$4:$F$343,2,0)</f>
        <v>Jutiapa</v>
      </c>
      <c r="E12926" s="149">
        <f>+VLOOKUP($A12926,mUNICIPIOS!$B$4:$F$343,3,0)</f>
        <v>2217</v>
      </c>
      <c r="F12926" s="149" t="str">
        <f>+VLOOKUP($A12926,mUNICIPIOS!$B$4:$F$343,4,0)</f>
        <v>Quesada</v>
      </c>
      <c r="G12926" s="139" t="str">
        <f t="shared" ref="G12926:K12926" si="13286">+G12888</f>
        <v>RANKING</v>
      </c>
      <c r="H12926" t="str">
        <f t="shared" si="13286"/>
        <v>RGM</v>
      </c>
      <c r="I12926" t="str">
        <f t="shared" si="13286"/>
        <v>Ranking de la Gestión Municipal 2018</v>
      </c>
      <c r="J12926" t="str">
        <f t="shared" si="13286"/>
        <v>RANKING</v>
      </c>
      <c r="K12926">
        <f t="shared" si="13286"/>
        <v>0</v>
      </c>
      <c r="L12926" s="151">
        <f>+VLOOKUP($E12926,Resultados_generales!$C$8:$AE$347,27,0)</f>
        <v>0.35061293211106692</v>
      </c>
      <c r="M12926" t="str">
        <f>+VLOOKUP($E12926,Resultados_generales!$C$8:$AE$347,28,0)</f>
        <v>Medio bajo</v>
      </c>
    </row>
  </sheetData>
  <phoneticPr fontId="1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ADAB4-EBFF-4656-9130-B357E3F224EE}">
  <dimension ref="B2:E343"/>
  <sheetViews>
    <sheetView workbookViewId="0">
      <selection activeCell="E4" sqref="E4"/>
    </sheetView>
  </sheetViews>
  <sheetFormatPr baseColWidth="10" defaultRowHeight="14.4" x14ac:dyDescent="0.3"/>
  <cols>
    <col min="4" max="4" width="15.109375" bestFit="1" customWidth="1"/>
  </cols>
  <sheetData>
    <row r="2" spans="2:5" x14ac:dyDescent="0.3">
      <c r="B2">
        <v>1</v>
      </c>
      <c r="C2">
        <v>2</v>
      </c>
      <c r="D2">
        <v>3</v>
      </c>
      <c r="E2">
        <v>4</v>
      </c>
    </row>
    <row r="3" spans="2:5" x14ac:dyDescent="0.3">
      <c r="C3" t="s">
        <v>0</v>
      </c>
      <c r="D3" t="s">
        <v>392</v>
      </c>
      <c r="E3" t="s">
        <v>1</v>
      </c>
    </row>
    <row r="4" spans="2:5" x14ac:dyDescent="0.3">
      <c r="B4">
        <v>1</v>
      </c>
      <c r="C4" t="s">
        <v>2</v>
      </c>
      <c r="D4">
        <v>101</v>
      </c>
      <c r="E4" t="s">
        <v>2</v>
      </c>
    </row>
    <row r="5" spans="2:5" x14ac:dyDescent="0.3">
      <c r="B5">
        <v>2</v>
      </c>
      <c r="C5" t="s">
        <v>2</v>
      </c>
      <c r="D5">
        <v>102</v>
      </c>
      <c r="E5" t="s">
        <v>3</v>
      </c>
    </row>
    <row r="6" spans="2:5" x14ac:dyDescent="0.3">
      <c r="B6">
        <v>3</v>
      </c>
      <c r="C6" t="s">
        <v>2</v>
      </c>
      <c r="D6">
        <v>103</v>
      </c>
      <c r="E6" t="s">
        <v>4</v>
      </c>
    </row>
    <row r="7" spans="2:5" x14ac:dyDescent="0.3">
      <c r="B7">
        <v>4</v>
      </c>
      <c r="C7" t="s">
        <v>2</v>
      </c>
      <c r="D7">
        <v>104</v>
      </c>
      <c r="E7" t="s">
        <v>5</v>
      </c>
    </row>
    <row r="8" spans="2:5" x14ac:dyDescent="0.3">
      <c r="B8">
        <v>5</v>
      </c>
      <c r="C8" t="s">
        <v>2</v>
      </c>
      <c r="D8">
        <v>105</v>
      </c>
      <c r="E8" t="s">
        <v>6</v>
      </c>
    </row>
    <row r="9" spans="2:5" x14ac:dyDescent="0.3">
      <c r="B9">
        <v>6</v>
      </c>
      <c r="C9" t="s">
        <v>2</v>
      </c>
      <c r="D9">
        <v>106</v>
      </c>
      <c r="E9" t="s">
        <v>7</v>
      </c>
    </row>
    <row r="10" spans="2:5" x14ac:dyDescent="0.3">
      <c r="B10">
        <v>7</v>
      </c>
      <c r="C10" t="s">
        <v>2</v>
      </c>
      <c r="D10">
        <v>107</v>
      </c>
      <c r="E10" t="s">
        <v>8</v>
      </c>
    </row>
    <row r="11" spans="2:5" x14ac:dyDescent="0.3">
      <c r="B11">
        <v>8</v>
      </c>
      <c r="C11" t="s">
        <v>2</v>
      </c>
      <c r="D11">
        <v>108</v>
      </c>
      <c r="E11" t="s">
        <v>9</v>
      </c>
    </row>
    <row r="12" spans="2:5" x14ac:dyDescent="0.3">
      <c r="B12">
        <v>9</v>
      </c>
      <c r="C12" t="s">
        <v>2</v>
      </c>
      <c r="D12">
        <v>109</v>
      </c>
      <c r="E12" t="s">
        <v>10</v>
      </c>
    </row>
    <row r="13" spans="2:5" x14ac:dyDescent="0.3">
      <c r="B13">
        <v>10</v>
      </c>
      <c r="C13" t="s">
        <v>2</v>
      </c>
      <c r="D13">
        <v>110</v>
      </c>
      <c r="E13" t="s">
        <v>11</v>
      </c>
    </row>
    <row r="14" spans="2:5" x14ac:dyDescent="0.3">
      <c r="B14">
        <v>11</v>
      </c>
      <c r="C14" t="s">
        <v>2</v>
      </c>
      <c r="D14">
        <v>111</v>
      </c>
      <c r="E14" t="s">
        <v>12</v>
      </c>
    </row>
    <row r="15" spans="2:5" x14ac:dyDescent="0.3">
      <c r="B15">
        <v>12</v>
      </c>
      <c r="C15" t="s">
        <v>2</v>
      </c>
      <c r="D15">
        <v>112</v>
      </c>
      <c r="E15" t="s">
        <v>13</v>
      </c>
    </row>
    <row r="16" spans="2:5" x14ac:dyDescent="0.3">
      <c r="B16">
        <v>13</v>
      </c>
      <c r="C16" t="s">
        <v>2</v>
      </c>
      <c r="D16">
        <v>113</v>
      </c>
      <c r="E16" t="s">
        <v>14</v>
      </c>
    </row>
    <row r="17" spans="2:5" x14ac:dyDescent="0.3">
      <c r="B17">
        <v>14</v>
      </c>
      <c r="C17" t="s">
        <v>2</v>
      </c>
      <c r="D17">
        <v>114</v>
      </c>
      <c r="E17" t="s">
        <v>15</v>
      </c>
    </row>
    <row r="18" spans="2:5" x14ac:dyDescent="0.3">
      <c r="B18">
        <v>15</v>
      </c>
      <c r="C18" t="s">
        <v>2</v>
      </c>
      <c r="D18">
        <v>115</v>
      </c>
      <c r="E18" t="s">
        <v>16</v>
      </c>
    </row>
    <row r="19" spans="2:5" x14ac:dyDescent="0.3">
      <c r="B19">
        <v>16</v>
      </c>
      <c r="C19" t="s">
        <v>2</v>
      </c>
      <c r="D19">
        <v>116</v>
      </c>
      <c r="E19" t="s">
        <v>17</v>
      </c>
    </row>
    <row r="20" spans="2:5" x14ac:dyDescent="0.3">
      <c r="B20">
        <v>17</v>
      </c>
      <c r="C20" t="s">
        <v>2</v>
      </c>
      <c r="D20">
        <v>117</v>
      </c>
      <c r="E20" t="s">
        <v>329</v>
      </c>
    </row>
    <row r="21" spans="2:5" x14ac:dyDescent="0.3">
      <c r="B21">
        <v>18</v>
      </c>
      <c r="C21" t="s">
        <v>18</v>
      </c>
      <c r="D21">
        <v>201</v>
      </c>
      <c r="E21" t="s">
        <v>19</v>
      </c>
    </row>
    <row r="22" spans="2:5" x14ac:dyDescent="0.3">
      <c r="B22">
        <v>19</v>
      </c>
      <c r="C22" t="s">
        <v>18</v>
      </c>
      <c r="D22">
        <v>202</v>
      </c>
      <c r="E22" t="s">
        <v>20</v>
      </c>
    </row>
    <row r="23" spans="2:5" x14ac:dyDescent="0.3">
      <c r="B23">
        <v>20</v>
      </c>
      <c r="C23" t="s">
        <v>18</v>
      </c>
      <c r="D23">
        <v>203</v>
      </c>
      <c r="E23" t="s">
        <v>21</v>
      </c>
    </row>
    <row r="24" spans="2:5" x14ac:dyDescent="0.3">
      <c r="B24">
        <v>21</v>
      </c>
      <c r="C24" t="s">
        <v>18</v>
      </c>
      <c r="D24">
        <v>204</v>
      </c>
      <c r="E24" t="s">
        <v>22</v>
      </c>
    </row>
    <row r="25" spans="2:5" x14ac:dyDescent="0.3">
      <c r="B25">
        <v>22</v>
      </c>
      <c r="C25" t="s">
        <v>18</v>
      </c>
      <c r="D25">
        <v>205</v>
      </c>
      <c r="E25" t="s">
        <v>23</v>
      </c>
    </row>
    <row r="26" spans="2:5" x14ac:dyDescent="0.3">
      <c r="B26">
        <v>23</v>
      </c>
      <c r="C26" t="s">
        <v>18</v>
      </c>
      <c r="D26">
        <v>206</v>
      </c>
      <c r="E26" t="s">
        <v>24</v>
      </c>
    </row>
    <row r="27" spans="2:5" x14ac:dyDescent="0.3">
      <c r="B27">
        <v>24</v>
      </c>
      <c r="C27" t="s">
        <v>18</v>
      </c>
      <c r="D27">
        <v>207</v>
      </c>
      <c r="E27" t="s">
        <v>25</v>
      </c>
    </row>
    <row r="28" spans="2:5" x14ac:dyDescent="0.3">
      <c r="B28">
        <v>25</v>
      </c>
      <c r="C28" t="s">
        <v>18</v>
      </c>
      <c r="D28">
        <v>208</v>
      </c>
      <c r="E28" t="s">
        <v>26</v>
      </c>
    </row>
    <row r="29" spans="2:5" x14ac:dyDescent="0.3">
      <c r="B29">
        <v>26</v>
      </c>
      <c r="C29" t="s">
        <v>27</v>
      </c>
      <c r="D29">
        <v>301</v>
      </c>
      <c r="E29" t="s">
        <v>28</v>
      </c>
    </row>
    <row r="30" spans="2:5" x14ac:dyDescent="0.3">
      <c r="B30">
        <v>27</v>
      </c>
      <c r="C30" t="s">
        <v>27</v>
      </c>
      <c r="D30">
        <v>302</v>
      </c>
      <c r="E30" t="s">
        <v>29</v>
      </c>
    </row>
    <row r="31" spans="2:5" x14ac:dyDescent="0.3">
      <c r="B31">
        <v>28</v>
      </c>
      <c r="C31" t="s">
        <v>27</v>
      </c>
      <c r="D31">
        <v>303</v>
      </c>
      <c r="E31" t="s">
        <v>30</v>
      </c>
    </row>
    <row r="32" spans="2:5" x14ac:dyDescent="0.3">
      <c r="B32">
        <v>29</v>
      </c>
      <c r="C32" t="s">
        <v>27</v>
      </c>
      <c r="D32">
        <v>304</v>
      </c>
      <c r="E32" t="s">
        <v>31</v>
      </c>
    </row>
    <row r="33" spans="2:5" x14ac:dyDescent="0.3">
      <c r="B33">
        <v>30</v>
      </c>
      <c r="C33" t="s">
        <v>27</v>
      </c>
      <c r="D33">
        <v>305</v>
      </c>
      <c r="E33" t="s">
        <v>32</v>
      </c>
    </row>
    <row r="34" spans="2:5" x14ac:dyDescent="0.3">
      <c r="B34">
        <v>31</v>
      </c>
      <c r="C34" t="s">
        <v>27</v>
      </c>
      <c r="D34">
        <v>306</v>
      </c>
      <c r="E34" t="s">
        <v>33</v>
      </c>
    </row>
    <row r="35" spans="2:5" x14ac:dyDescent="0.3">
      <c r="B35">
        <v>32</v>
      </c>
      <c r="C35" t="s">
        <v>27</v>
      </c>
      <c r="D35">
        <v>307</v>
      </c>
      <c r="E35" t="s">
        <v>34</v>
      </c>
    </row>
    <row r="36" spans="2:5" x14ac:dyDescent="0.3">
      <c r="B36">
        <v>33</v>
      </c>
      <c r="C36" t="s">
        <v>27</v>
      </c>
      <c r="D36">
        <v>308</v>
      </c>
      <c r="E36" t="s">
        <v>35</v>
      </c>
    </row>
    <row r="37" spans="2:5" x14ac:dyDescent="0.3">
      <c r="B37">
        <v>34</v>
      </c>
      <c r="C37" t="s">
        <v>27</v>
      </c>
      <c r="D37">
        <v>309</v>
      </c>
      <c r="E37" t="s">
        <v>36</v>
      </c>
    </row>
    <row r="38" spans="2:5" x14ac:dyDescent="0.3">
      <c r="B38">
        <v>35</v>
      </c>
      <c r="C38" t="s">
        <v>27</v>
      </c>
      <c r="D38">
        <v>310</v>
      </c>
      <c r="E38" t="s">
        <v>37</v>
      </c>
    </row>
    <row r="39" spans="2:5" x14ac:dyDescent="0.3">
      <c r="B39">
        <v>36</v>
      </c>
      <c r="C39" t="s">
        <v>27</v>
      </c>
      <c r="D39">
        <v>311</v>
      </c>
      <c r="E39" t="s">
        <v>38</v>
      </c>
    </row>
    <row r="40" spans="2:5" x14ac:dyDescent="0.3">
      <c r="B40">
        <v>37</v>
      </c>
      <c r="C40" t="s">
        <v>27</v>
      </c>
      <c r="D40">
        <v>312</v>
      </c>
      <c r="E40" t="s">
        <v>39</v>
      </c>
    </row>
    <row r="41" spans="2:5" x14ac:dyDescent="0.3">
      <c r="B41">
        <v>38</v>
      </c>
      <c r="C41" t="s">
        <v>27</v>
      </c>
      <c r="D41">
        <v>313</v>
      </c>
      <c r="E41" t="s">
        <v>40</v>
      </c>
    </row>
    <row r="42" spans="2:5" x14ac:dyDescent="0.3">
      <c r="B42">
        <v>39</v>
      </c>
      <c r="C42" t="s">
        <v>27</v>
      </c>
      <c r="D42">
        <v>314</v>
      </c>
      <c r="E42" t="s">
        <v>41</v>
      </c>
    </row>
    <row r="43" spans="2:5" x14ac:dyDescent="0.3">
      <c r="B43">
        <v>40</v>
      </c>
      <c r="C43" t="s">
        <v>27</v>
      </c>
      <c r="D43">
        <v>315</v>
      </c>
      <c r="E43" t="s">
        <v>42</v>
      </c>
    </row>
    <row r="44" spans="2:5" x14ac:dyDescent="0.3">
      <c r="B44">
        <v>41</v>
      </c>
      <c r="C44" t="s">
        <v>27</v>
      </c>
      <c r="D44">
        <v>316</v>
      </c>
      <c r="E44" t="s">
        <v>43</v>
      </c>
    </row>
    <row r="45" spans="2:5" x14ac:dyDescent="0.3">
      <c r="B45">
        <v>42</v>
      </c>
      <c r="C45" t="s">
        <v>44</v>
      </c>
      <c r="D45">
        <v>401</v>
      </c>
      <c r="E45" t="s">
        <v>44</v>
      </c>
    </row>
    <row r="46" spans="2:5" x14ac:dyDescent="0.3">
      <c r="B46">
        <v>43</v>
      </c>
      <c r="C46" t="s">
        <v>44</v>
      </c>
      <c r="D46">
        <v>402</v>
      </c>
      <c r="E46" t="s">
        <v>45</v>
      </c>
    </row>
    <row r="47" spans="2:5" x14ac:dyDescent="0.3">
      <c r="B47">
        <v>44</v>
      </c>
      <c r="C47" t="s">
        <v>44</v>
      </c>
      <c r="D47">
        <v>403</v>
      </c>
      <c r="E47" t="s">
        <v>46</v>
      </c>
    </row>
    <row r="48" spans="2:5" x14ac:dyDescent="0.3">
      <c r="B48">
        <v>45</v>
      </c>
      <c r="C48" t="s">
        <v>44</v>
      </c>
      <c r="D48">
        <v>404</v>
      </c>
      <c r="E48" t="s">
        <v>330</v>
      </c>
    </row>
    <row r="49" spans="2:5" x14ac:dyDescent="0.3">
      <c r="B49">
        <v>46</v>
      </c>
      <c r="C49" t="s">
        <v>44</v>
      </c>
      <c r="D49">
        <v>405</v>
      </c>
      <c r="E49" t="s">
        <v>47</v>
      </c>
    </row>
    <row r="50" spans="2:5" x14ac:dyDescent="0.3">
      <c r="B50">
        <v>47</v>
      </c>
      <c r="C50" t="s">
        <v>44</v>
      </c>
      <c r="D50">
        <v>406</v>
      </c>
      <c r="E50" t="s">
        <v>48</v>
      </c>
    </row>
    <row r="51" spans="2:5" x14ac:dyDescent="0.3">
      <c r="B51">
        <v>48</v>
      </c>
      <c r="C51" t="s">
        <v>44</v>
      </c>
      <c r="D51">
        <v>407</v>
      </c>
      <c r="E51" t="s">
        <v>49</v>
      </c>
    </row>
    <row r="52" spans="2:5" x14ac:dyDescent="0.3">
      <c r="B52">
        <v>49</v>
      </c>
      <c r="C52" t="s">
        <v>44</v>
      </c>
      <c r="D52">
        <v>408</v>
      </c>
      <c r="E52" t="s">
        <v>332</v>
      </c>
    </row>
    <row r="53" spans="2:5" x14ac:dyDescent="0.3">
      <c r="B53">
        <v>50</v>
      </c>
      <c r="C53" t="s">
        <v>44</v>
      </c>
      <c r="D53">
        <v>409</v>
      </c>
      <c r="E53" t="s">
        <v>50</v>
      </c>
    </row>
    <row r="54" spans="2:5" x14ac:dyDescent="0.3">
      <c r="B54">
        <v>51</v>
      </c>
      <c r="C54" t="s">
        <v>44</v>
      </c>
      <c r="D54">
        <v>410</v>
      </c>
      <c r="E54" t="s">
        <v>51</v>
      </c>
    </row>
    <row r="55" spans="2:5" x14ac:dyDescent="0.3">
      <c r="B55">
        <v>52</v>
      </c>
      <c r="C55" t="s">
        <v>44</v>
      </c>
      <c r="D55">
        <v>411</v>
      </c>
      <c r="E55" t="s">
        <v>52</v>
      </c>
    </row>
    <row r="56" spans="2:5" x14ac:dyDescent="0.3">
      <c r="B56">
        <v>53</v>
      </c>
      <c r="C56" t="s">
        <v>44</v>
      </c>
      <c r="D56">
        <v>412</v>
      </c>
      <c r="E56" t="s">
        <v>333</v>
      </c>
    </row>
    <row r="57" spans="2:5" x14ac:dyDescent="0.3">
      <c r="B57">
        <v>54</v>
      </c>
      <c r="C57" t="s">
        <v>44</v>
      </c>
      <c r="D57">
        <v>413</v>
      </c>
      <c r="E57" t="s">
        <v>53</v>
      </c>
    </row>
    <row r="58" spans="2:5" x14ac:dyDescent="0.3">
      <c r="B58">
        <v>55</v>
      </c>
      <c r="C58" t="s">
        <v>44</v>
      </c>
      <c r="D58">
        <v>414</v>
      </c>
      <c r="E58" t="s">
        <v>54</v>
      </c>
    </row>
    <row r="59" spans="2:5" x14ac:dyDescent="0.3">
      <c r="B59">
        <v>56</v>
      </c>
      <c r="C59" t="s">
        <v>44</v>
      </c>
      <c r="D59">
        <v>415</v>
      </c>
      <c r="E59" t="s">
        <v>55</v>
      </c>
    </row>
    <row r="60" spans="2:5" x14ac:dyDescent="0.3">
      <c r="B60">
        <v>57</v>
      </c>
      <c r="C60" t="s">
        <v>44</v>
      </c>
      <c r="D60">
        <v>416</v>
      </c>
      <c r="E60" t="s">
        <v>56</v>
      </c>
    </row>
    <row r="61" spans="2:5" x14ac:dyDescent="0.3">
      <c r="B61">
        <v>58</v>
      </c>
      <c r="C61" t="s">
        <v>57</v>
      </c>
      <c r="D61">
        <v>501</v>
      </c>
      <c r="E61" t="s">
        <v>57</v>
      </c>
    </row>
    <row r="62" spans="2:5" x14ac:dyDescent="0.3">
      <c r="B62">
        <v>59</v>
      </c>
      <c r="C62" t="s">
        <v>57</v>
      </c>
      <c r="D62">
        <v>502</v>
      </c>
      <c r="E62" t="s">
        <v>334</v>
      </c>
    </row>
    <row r="63" spans="2:5" x14ac:dyDescent="0.3">
      <c r="B63">
        <v>60</v>
      </c>
      <c r="C63" t="s">
        <v>57</v>
      </c>
      <c r="D63">
        <v>503</v>
      </c>
      <c r="E63" t="s">
        <v>58</v>
      </c>
    </row>
    <row r="64" spans="2:5" x14ac:dyDescent="0.3">
      <c r="B64">
        <v>61</v>
      </c>
      <c r="C64" t="s">
        <v>57</v>
      </c>
      <c r="D64">
        <v>504</v>
      </c>
      <c r="E64" t="s">
        <v>59</v>
      </c>
    </row>
    <row r="65" spans="2:5" x14ac:dyDescent="0.3">
      <c r="B65">
        <v>62</v>
      </c>
      <c r="C65" t="s">
        <v>57</v>
      </c>
      <c r="D65">
        <v>505</v>
      </c>
      <c r="E65" t="s">
        <v>60</v>
      </c>
    </row>
    <row r="66" spans="2:5" x14ac:dyDescent="0.3">
      <c r="B66">
        <v>63</v>
      </c>
      <c r="C66" t="s">
        <v>57</v>
      </c>
      <c r="D66">
        <v>506</v>
      </c>
      <c r="E66" t="s">
        <v>61</v>
      </c>
    </row>
    <row r="67" spans="2:5" x14ac:dyDescent="0.3">
      <c r="B67">
        <v>64</v>
      </c>
      <c r="C67" t="s">
        <v>57</v>
      </c>
      <c r="D67">
        <v>507</v>
      </c>
      <c r="E67" t="s">
        <v>62</v>
      </c>
    </row>
    <row r="68" spans="2:5" x14ac:dyDescent="0.3">
      <c r="B68">
        <v>65</v>
      </c>
      <c r="C68" t="s">
        <v>57</v>
      </c>
      <c r="D68">
        <v>508</v>
      </c>
      <c r="E68" t="s">
        <v>63</v>
      </c>
    </row>
    <row r="69" spans="2:5" x14ac:dyDescent="0.3">
      <c r="B69">
        <v>66</v>
      </c>
      <c r="C69" t="s">
        <v>57</v>
      </c>
      <c r="D69">
        <v>509</v>
      </c>
      <c r="E69" t="s">
        <v>64</v>
      </c>
    </row>
    <row r="70" spans="2:5" x14ac:dyDescent="0.3">
      <c r="B70">
        <v>67</v>
      </c>
      <c r="C70" t="s">
        <v>57</v>
      </c>
      <c r="D70">
        <v>510</v>
      </c>
      <c r="E70" t="s">
        <v>65</v>
      </c>
    </row>
    <row r="71" spans="2:5" x14ac:dyDescent="0.3">
      <c r="B71">
        <v>68</v>
      </c>
      <c r="C71" t="s">
        <v>57</v>
      </c>
      <c r="D71">
        <v>511</v>
      </c>
      <c r="E71" t="s">
        <v>66</v>
      </c>
    </row>
    <row r="72" spans="2:5" x14ac:dyDescent="0.3">
      <c r="B72">
        <v>69</v>
      </c>
      <c r="C72" t="s">
        <v>57</v>
      </c>
      <c r="D72">
        <v>512</v>
      </c>
      <c r="E72" t="s">
        <v>67</v>
      </c>
    </row>
    <row r="73" spans="2:5" x14ac:dyDescent="0.3">
      <c r="B73">
        <v>70</v>
      </c>
      <c r="C73" t="s">
        <v>57</v>
      </c>
      <c r="D73">
        <v>513</v>
      </c>
      <c r="E73" t="s">
        <v>68</v>
      </c>
    </row>
    <row r="74" spans="2:5" x14ac:dyDescent="0.3">
      <c r="B74">
        <v>71</v>
      </c>
      <c r="C74" t="s">
        <v>57</v>
      </c>
      <c r="D74">
        <v>514</v>
      </c>
      <c r="E74" t="s">
        <v>69</v>
      </c>
    </row>
    <row r="75" spans="2:5" x14ac:dyDescent="0.3">
      <c r="B75">
        <v>72</v>
      </c>
      <c r="C75" t="s">
        <v>70</v>
      </c>
      <c r="D75">
        <v>601</v>
      </c>
      <c r="E75" t="s">
        <v>71</v>
      </c>
    </row>
    <row r="76" spans="2:5" x14ac:dyDescent="0.3">
      <c r="B76">
        <v>73</v>
      </c>
      <c r="C76" t="s">
        <v>70</v>
      </c>
      <c r="D76">
        <v>602</v>
      </c>
      <c r="E76" t="s">
        <v>72</v>
      </c>
    </row>
    <row r="77" spans="2:5" x14ac:dyDescent="0.3">
      <c r="B77">
        <v>74</v>
      </c>
      <c r="C77" t="s">
        <v>70</v>
      </c>
      <c r="D77">
        <v>603</v>
      </c>
      <c r="E77" t="s">
        <v>73</v>
      </c>
    </row>
    <row r="78" spans="2:5" x14ac:dyDescent="0.3">
      <c r="B78">
        <v>75</v>
      </c>
      <c r="C78" t="s">
        <v>70</v>
      </c>
      <c r="D78">
        <v>604</v>
      </c>
      <c r="E78" t="s">
        <v>74</v>
      </c>
    </row>
    <row r="79" spans="2:5" x14ac:dyDescent="0.3">
      <c r="B79">
        <v>76</v>
      </c>
      <c r="C79" t="s">
        <v>70</v>
      </c>
      <c r="D79">
        <v>605</v>
      </c>
      <c r="E79" t="s">
        <v>75</v>
      </c>
    </row>
    <row r="80" spans="2:5" x14ac:dyDescent="0.3">
      <c r="B80">
        <v>77</v>
      </c>
      <c r="C80" t="s">
        <v>70</v>
      </c>
      <c r="D80">
        <v>606</v>
      </c>
      <c r="E80" t="s">
        <v>76</v>
      </c>
    </row>
    <row r="81" spans="2:5" x14ac:dyDescent="0.3">
      <c r="B81">
        <v>78</v>
      </c>
      <c r="C81" t="s">
        <v>70</v>
      </c>
      <c r="D81">
        <v>607</v>
      </c>
      <c r="E81" t="s">
        <v>77</v>
      </c>
    </row>
    <row r="82" spans="2:5" x14ac:dyDescent="0.3">
      <c r="B82">
        <v>79</v>
      </c>
      <c r="C82" t="s">
        <v>70</v>
      </c>
      <c r="D82">
        <v>608</v>
      </c>
      <c r="E82" t="s">
        <v>78</v>
      </c>
    </row>
    <row r="83" spans="2:5" x14ac:dyDescent="0.3">
      <c r="B83">
        <v>80</v>
      </c>
      <c r="C83" t="s">
        <v>70</v>
      </c>
      <c r="D83">
        <v>609</v>
      </c>
      <c r="E83" t="s">
        <v>79</v>
      </c>
    </row>
    <row r="84" spans="2:5" x14ac:dyDescent="0.3">
      <c r="B84">
        <v>81</v>
      </c>
      <c r="C84" t="s">
        <v>70</v>
      </c>
      <c r="D84">
        <v>610</v>
      </c>
      <c r="E84" t="s">
        <v>80</v>
      </c>
    </row>
    <row r="85" spans="2:5" x14ac:dyDescent="0.3">
      <c r="B85">
        <v>82</v>
      </c>
      <c r="C85" t="s">
        <v>70</v>
      </c>
      <c r="D85">
        <v>611</v>
      </c>
      <c r="E85" t="s">
        <v>81</v>
      </c>
    </row>
    <row r="86" spans="2:5" x14ac:dyDescent="0.3">
      <c r="B86">
        <v>83</v>
      </c>
      <c r="C86" t="s">
        <v>70</v>
      </c>
      <c r="D86">
        <v>612</v>
      </c>
      <c r="E86" t="s">
        <v>82</v>
      </c>
    </row>
    <row r="87" spans="2:5" x14ac:dyDescent="0.3">
      <c r="B87">
        <v>84</v>
      </c>
      <c r="C87" t="s">
        <v>70</v>
      </c>
      <c r="D87">
        <v>613</v>
      </c>
      <c r="E87" t="s">
        <v>83</v>
      </c>
    </row>
    <row r="88" spans="2:5" x14ac:dyDescent="0.3">
      <c r="B88">
        <v>85</v>
      </c>
      <c r="C88" t="s">
        <v>70</v>
      </c>
      <c r="D88">
        <v>614</v>
      </c>
      <c r="E88" t="s">
        <v>84</v>
      </c>
    </row>
    <row r="89" spans="2:5" x14ac:dyDescent="0.3">
      <c r="B89">
        <v>86</v>
      </c>
      <c r="C89" t="s">
        <v>85</v>
      </c>
      <c r="D89">
        <v>701</v>
      </c>
      <c r="E89" t="s">
        <v>85</v>
      </c>
    </row>
    <row r="90" spans="2:5" x14ac:dyDescent="0.3">
      <c r="B90">
        <v>87</v>
      </c>
      <c r="C90" t="s">
        <v>85</v>
      </c>
      <c r="D90">
        <v>702</v>
      </c>
      <c r="E90" t="s">
        <v>86</v>
      </c>
    </row>
    <row r="91" spans="2:5" x14ac:dyDescent="0.3">
      <c r="B91">
        <v>88</v>
      </c>
      <c r="C91" t="s">
        <v>85</v>
      </c>
      <c r="D91">
        <v>703</v>
      </c>
      <c r="E91" t="s">
        <v>87</v>
      </c>
    </row>
    <row r="92" spans="2:5" x14ac:dyDescent="0.3">
      <c r="B92">
        <v>89</v>
      </c>
      <c r="C92" t="s">
        <v>85</v>
      </c>
      <c r="D92">
        <v>704</v>
      </c>
      <c r="E92" t="s">
        <v>88</v>
      </c>
    </row>
    <row r="93" spans="2:5" x14ac:dyDescent="0.3">
      <c r="B93">
        <v>90</v>
      </c>
      <c r="C93" t="s">
        <v>85</v>
      </c>
      <c r="D93">
        <v>705</v>
      </c>
      <c r="E93" t="s">
        <v>89</v>
      </c>
    </row>
    <row r="94" spans="2:5" x14ac:dyDescent="0.3">
      <c r="B94">
        <v>91</v>
      </c>
      <c r="C94" t="s">
        <v>85</v>
      </c>
      <c r="D94">
        <v>706</v>
      </c>
      <c r="E94" t="s">
        <v>90</v>
      </c>
    </row>
    <row r="95" spans="2:5" x14ac:dyDescent="0.3">
      <c r="B95">
        <v>92</v>
      </c>
      <c r="C95" t="s">
        <v>85</v>
      </c>
      <c r="D95">
        <v>707</v>
      </c>
      <c r="E95" t="s">
        <v>91</v>
      </c>
    </row>
    <row r="96" spans="2:5" x14ac:dyDescent="0.3">
      <c r="B96">
        <v>93</v>
      </c>
      <c r="C96" t="s">
        <v>85</v>
      </c>
      <c r="D96">
        <v>708</v>
      </c>
      <c r="E96" t="s">
        <v>92</v>
      </c>
    </row>
    <row r="97" spans="2:5" x14ac:dyDescent="0.3">
      <c r="B97">
        <v>94</v>
      </c>
      <c r="C97" t="s">
        <v>85</v>
      </c>
      <c r="D97">
        <v>709</v>
      </c>
      <c r="E97" t="s">
        <v>93</v>
      </c>
    </row>
    <row r="98" spans="2:5" x14ac:dyDescent="0.3">
      <c r="B98">
        <v>95</v>
      </c>
      <c r="C98" t="s">
        <v>85</v>
      </c>
      <c r="D98">
        <v>710</v>
      </c>
      <c r="E98" t="s">
        <v>94</v>
      </c>
    </row>
    <row r="99" spans="2:5" x14ac:dyDescent="0.3">
      <c r="B99">
        <v>96</v>
      </c>
      <c r="C99" t="s">
        <v>85</v>
      </c>
      <c r="D99">
        <v>711</v>
      </c>
      <c r="E99" t="s">
        <v>95</v>
      </c>
    </row>
    <row r="100" spans="2:5" x14ac:dyDescent="0.3">
      <c r="B100">
        <v>97</v>
      </c>
      <c r="C100" t="s">
        <v>85</v>
      </c>
      <c r="D100">
        <v>712</v>
      </c>
      <c r="E100" t="s">
        <v>96</v>
      </c>
    </row>
    <row r="101" spans="2:5" x14ac:dyDescent="0.3">
      <c r="B101">
        <v>98</v>
      </c>
      <c r="C101" t="s">
        <v>85</v>
      </c>
      <c r="D101">
        <v>713</v>
      </c>
      <c r="E101" t="s">
        <v>97</v>
      </c>
    </row>
    <row r="102" spans="2:5" x14ac:dyDescent="0.3">
      <c r="B102">
        <v>99</v>
      </c>
      <c r="C102" t="s">
        <v>85</v>
      </c>
      <c r="D102">
        <v>714</v>
      </c>
      <c r="E102" t="s">
        <v>98</v>
      </c>
    </row>
    <row r="103" spans="2:5" x14ac:dyDescent="0.3">
      <c r="B103">
        <v>100</v>
      </c>
      <c r="C103" t="s">
        <v>85</v>
      </c>
      <c r="D103">
        <v>715</v>
      </c>
      <c r="E103" t="s">
        <v>99</v>
      </c>
    </row>
    <row r="104" spans="2:5" x14ac:dyDescent="0.3">
      <c r="B104">
        <v>101</v>
      </c>
      <c r="C104" t="s">
        <v>85</v>
      </c>
      <c r="D104">
        <v>716</v>
      </c>
      <c r="E104" t="s">
        <v>100</v>
      </c>
    </row>
    <row r="105" spans="2:5" x14ac:dyDescent="0.3">
      <c r="B105">
        <v>102</v>
      </c>
      <c r="C105" t="s">
        <v>85</v>
      </c>
      <c r="D105">
        <v>717</v>
      </c>
      <c r="E105" t="s">
        <v>101</v>
      </c>
    </row>
    <row r="106" spans="2:5" x14ac:dyDescent="0.3">
      <c r="B106">
        <v>103</v>
      </c>
      <c r="C106" t="s">
        <v>85</v>
      </c>
      <c r="D106">
        <v>718</v>
      </c>
      <c r="E106" t="s">
        <v>102</v>
      </c>
    </row>
    <row r="107" spans="2:5" x14ac:dyDescent="0.3">
      <c r="B107">
        <v>104</v>
      </c>
      <c r="C107" t="s">
        <v>85</v>
      </c>
      <c r="D107">
        <v>719</v>
      </c>
      <c r="E107" t="s">
        <v>103</v>
      </c>
    </row>
    <row r="108" spans="2:5" x14ac:dyDescent="0.3">
      <c r="B108">
        <v>105</v>
      </c>
      <c r="C108" t="s">
        <v>104</v>
      </c>
      <c r="D108">
        <v>801</v>
      </c>
      <c r="E108" t="s">
        <v>104</v>
      </c>
    </row>
    <row r="109" spans="2:5" x14ac:dyDescent="0.3">
      <c r="B109">
        <v>106</v>
      </c>
      <c r="C109" t="s">
        <v>104</v>
      </c>
      <c r="D109">
        <v>802</v>
      </c>
      <c r="E109" t="s">
        <v>105</v>
      </c>
    </row>
    <row r="110" spans="2:5" x14ac:dyDescent="0.3">
      <c r="B110">
        <v>107</v>
      </c>
      <c r="C110" t="s">
        <v>104</v>
      </c>
      <c r="D110">
        <v>803</v>
      </c>
      <c r="E110" t="s">
        <v>106</v>
      </c>
    </row>
    <row r="111" spans="2:5" x14ac:dyDescent="0.3">
      <c r="B111">
        <v>108</v>
      </c>
      <c r="C111" t="s">
        <v>104</v>
      </c>
      <c r="D111">
        <v>804</v>
      </c>
      <c r="E111" t="s">
        <v>107</v>
      </c>
    </row>
    <row r="112" spans="2:5" x14ac:dyDescent="0.3">
      <c r="B112">
        <v>109</v>
      </c>
      <c r="C112" t="s">
        <v>104</v>
      </c>
      <c r="D112">
        <v>805</v>
      </c>
      <c r="E112" t="s">
        <v>108</v>
      </c>
    </row>
    <row r="113" spans="2:5" x14ac:dyDescent="0.3">
      <c r="B113">
        <v>110</v>
      </c>
      <c r="C113" t="s">
        <v>104</v>
      </c>
      <c r="D113">
        <v>806</v>
      </c>
      <c r="E113" t="s">
        <v>109</v>
      </c>
    </row>
    <row r="114" spans="2:5" x14ac:dyDescent="0.3">
      <c r="B114">
        <v>111</v>
      </c>
      <c r="C114" t="s">
        <v>104</v>
      </c>
      <c r="D114">
        <v>807</v>
      </c>
      <c r="E114" t="s">
        <v>110</v>
      </c>
    </row>
    <row r="115" spans="2:5" x14ac:dyDescent="0.3">
      <c r="B115">
        <v>112</v>
      </c>
      <c r="C115" t="s">
        <v>104</v>
      </c>
      <c r="D115">
        <v>808</v>
      </c>
      <c r="E115" t="s">
        <v>111</v>
      </c>
    </row>
    <row r="116" spans="2:5" x14ac:dyDescent="0.3">
      <c r="B116">
        <v>113</v>
      </c>
      <c r="C116" t="s">
        <v>112</v>
      </c>
      <c r="D116">
        <v>901</v>
      </c>
      <c r="E116" t="s">
        <v>112</v>
      </c>
    </row>
    <row r="117" spans="2:5" x14ac:dyDescent="0.3">
      <c r="B117">
        <v>114</v>
      </c>
      <c r="C117" t="s">
        <v>112</v>
      </c>
      <c r="D117">
        <v>902</v>
      </c>
      <c r="E117" t="s">
        <v>113</v>
      </c>
    </row>
    <row r="118" spans="2:5" x14ac:dyDescent="0.3">
      <c r="B118">
        <v>115</v>
      </c>
      <c r="C118" t="s">
        <v>112</v>
      </c>
      <c r="D118">
        <v>903</v>
      </c>
      <c r="E118" t="s">
        <v>114</v>
      </c>
    </row>
    <row r="119" spans="2:5" x14ac:dyDescent="0.3">
      <c r="B119">
        <v>116</v>
      </c>
      <c r="C119" t="s">
        <v>112</v>
      </c>
      <c r="D119">
        <v>904</v>
      </c>
      <c r="E119" t="s">
        <v>115</v>
      </c>
    </row>
    <row r="120" spans="2:5" x14ac:dyDescent="0.3">
      <c r="B120">
        <v>117</v>
      </c>
      <c r="C120" t="s">
        <v>112</v>
      </c>
      <c r="D120">
        <v>905</v>
      </c>
      <c r="E120" t="s">
        <v>116</v>
      </c>
    </row>
    <row r="121" spans="2:5" x14ac:dyDescent="0.3">
      <c r="B121">
        <v>118</v>
      </c>
      <c r="C121" t="s">
        <v>112</v>
      </c>
      <c r="D121">
        <v>906</v>
      </c>
      <c r="E121" t="s">
        <v>117</v>
      </c>
    </row>
    <row r="122" spans="2:5" x14ac:dyDescent="0.3">
      <c r="B122">
        <v>119</v>
      </c>
      <c r="C122" t="s">
        <v>112</v>
      </c>
      <c r="D122">
        <v>907</v>
      </c>
      <c r="E122" t="s">
        <v>118</v>
      </c>
    </row>
    <row r="123" spans="2:5" x14ac:dyDescent="0.3">
      <c r="B123">
        <v>120</v>
      </c>
      <c r="C123" t="s">
        <v>112</v>
      </c>
      <c r="D123">
        <v>908</v>
      </c>
      <c r="E123" t="s">
        <v>119</v>
      </c>
    </row>
    <row r="124" spans="2:5" x14ac:dyDescent="0.3">
      <c r="B124">
        <v>121</v>
      </c>
      <c r="C124" t="s">
        <v>112</v>
      </c>
      <c r="D124">
        <v>909</v>
      </c>
      <c r="E124" t="s">
        <v>120</v>
      </c>
    </row>
    <row r="125" spans="2:5" x14ac:dyDescent="0.3">
      <c r="B125">
        <v>122</v>
      </c>
      <c r="C125" t="s">
        <v>112</v>
      </c>
      <c r="D125">
        <v>910</v>
      </c>
      <c r="E125" t="s">
        <v>121</v>
      </c>
    </row>
    <row r="126" spans="2:5" x14ac:dyDescent="0.3">
      <c r="B126">
        <v>123</v>
      </c>
      <c r="C126" t="s">
        <v>112</v>
      </c>
      <c r="D126">
        <v>911</v>
      </c>
      <c r="E126" t="s">
        <v>122</v>
      </c>
    </row>
    <row r="127" spans="2:5" x14ac:dyDescent="0.3">
      <c r="B127">
        <v>124</v>
      </c>
      <c r="C127" t="s">
        <v>112</v>
      </c>
      <c r="D127">
        <v>912</v>
      </c>
      <c r="E127" t="s">
        <v>123</v>
      </c>
    </row>
    <row r="128" spans="2:5" x14ac:dyDescent="0.3">
      <c r="B128">
        <v>125</v>
      </c>
      <c r="C128" t="s">
        <v>112</v>
      </c>
      <c r="D128">
        <v>913</v>
      </c>
      <c r="E128" t="s">
        <v>124</v>
      </c>
    </row>
    <row r="129" spans="2:5" x14ac:dyDescent="0.3">
      <c r="B129">
        <v>126</v>
      </c>
      <c r="C129" t="s">
        <v>112</v>
      </c>
      <c r="D129">
        <v>914</v>
      </c>
      <c r="E129" t="s">
        <v>125</v>
      </c>
    </row>
    <row r="130" spans="2:5" x14ac:dyDescent="0.3">
      <c r="B130">
        <v>127</v>
      </c>
      <c r="C130" t="s">
        <v>112</v>
      </c>
      <c r="D130">
        <v>915</v>
      </c>
      <c r="E130" t="s">
        <v>126</v>
      </c>
    </row>
    <row r="131" spans="2:5" x14ac:dyDescent="0.3">
      <c r="B131">
        <v>128</v>
      </c>
      <c r="C131" t="s">
        <v>112</v>
      </c>
      <c r="D131">
        <v>916</v>
      </c>
      <c r="E131" t="s">
        <v>127</v>
      </c>
    </row>
    <row r="132" spans="2:5" x14ac:dyDescent="0.3">
      <c r="B132">
        <v>129</v>
      </c>
      <c r="C132" t="s">
        <v>112</v>
      </c>
      <c r="D132">
        <v>917</v>
      </c>
      <c r="E132" t="s">
        <v>128</v>
      </c>
    </row>
    <row r="133" spans="2:5" x14ac:dyDescent="0.3">
      <c r="B133">
        <v>130</v>
      </c>
      <c r="C133" t="s">
        <v>112</v>
      </c>
      <c r="D133">
        <v>918</v>
      </c>
      <c r="E133" t="s">
        <v>129</v>
      </c>
    </row>
    <row r="134" spans="2:5" x14ac:dyDescent="0.3">
      <c r="B134">
        <v>131</v>
      </c>
      <c r="C134" t="s">
        <v>112</v>
      </c>
      <c r="D134">
        <v>919</v>
      </c>
      <c r="E134" t="s">
        <v>130</v>
      </c>
    </row>
    <row r="135" spans="2:5" x14ac:dyDescent="0.3">
      <c r="B135">
        <v>132</v>
      </c>
      <c r="C135" t="s">
        <v>112</v>
      </c>
      <c r="D135">
        <v>920</v>
      </c>
      <c r="E135" t="s">
        <v>131</v>
      </c>
    </row>
    <row r="136" spans="2:5" x14ac:dyDescent="0.3">
      <c r="B136">
        <v>133</v>
      </c>
      <c r="C136" t="s">
        <v>112</v>
      </c>
      <c r="D136">
        <v>921</v>
      </c>
      <c r="E136" t="s">
        <v>132</v>
      </c>
    </row>
    <row r="137" spans="2:5" x14ac:dyDescent="0.3">
      <c r="B137">
        <v>134</v>
      </c>
      <c r="C137" t="s">
        <v>112</v>
      </c>
      <c r="D137">
        <v>922</v>
      </c>
      <c r="E137" t="s">
        <v>133</v>
      </c>
    </row>
    <row r="138" spans="2:5" x14ac:dyDescent="0.3">
      <c r="B138">
        <v>135</v>
      </c>
      <c r="C138" t="s">
        <v>112</v>
      </c>
      <c r="D138">
        <v>923</v>
      </c>
      <c r="E138" t="s">
        <v>134</v>
      </c>
    </row>
    <row r="139" spans="2:5" x14ac:dyDescent="0.3">
      <c r="B139">
        <v>136</v>
      </c>
      <c r="C139" t="s">
        <v>112</v>
      </c>
      <c r="D139">
        <v>924</v>
      </c>
      <c r="E139" t="s">
        <v>135</v>
      </c>
    </row>
    <row r="140" spans="2:5" x14ac:dyDescent="0.3">
      <c r="B140">
        <v>137</v>
      </c>
      <c r="C140" t="s">
        <v>136</v>
      </c>
      <c r="D140">
        <v>1001</v>
      </c>
      <c r="E140" t="s">
        <v>137</v>
      </c>
    </row>
    <row r="141" spans="2:5" x14ac:dyDescent="0.3">
      <c r="B141">
        <v>138</v>
      </c>
      <c r="C141" t="s">
        <v>136</v>
      </c>
      <c r="D141">
        <v>1002</v>
      </c>
      <c r="E141" t="s">
        <v>138</v>
      </c>
    </row>
    <row r="142" spans="2:5" x14ac:dyDescent="0.3">
      <c r="B142">
        <v>139</v>
      </c>
      <c r="C142" t="s">
        <v>136</v>
      </c>
      <c r="D142">
        <v>1003</v>
      </c>
      <c r="E142" t="s">
        <v>139</v>
      </c>
    </row>
    <row r="143" spans="2:5" x14ac:dyDescent="0.3">
      <c r="B143">
        <v>140</v>
      </c>
      <c r="C143" t="s">
        <v>136</v>
      </c>
      <c r="D143">
        <v>1004</v>
      </c>
      <c r="E143" t="s">
        <v>140</v>
      </c>
    </row>
    <row r="144" spans="2:5" x14ac:dyDescent="0.3">
      <c r="B144">
        <v>141</v>
      </c>
      <c r="C144" t="s">
        <v>136</v>
      </c>
      <c r="D144">
        <v>1005</v>
      </c>
      <c r="E144" t="s">
        <v>141</v>
      </c>
    </row>
    <row r="145" spans="2:5" x14ac:dyDescent="0.3">
      <c r="B145">
        <v>142</v>
      </c>
      <c r="C145" t="s">
        <v>136</v>
      </c>
      <c r="D145">
        <v>1006</v>
      </c>
      <c r="E145" t="s">
        <v>142</v>
      </c>
    </row>
    <row r="146" spans="2:5" x14ac:dyDescent="0.3">
      <c r="B146">
        <v>143</v>
      </c>
      <c r="C146" t="s">
        <v>136</v>
      </c>
      <c r="D146">
        <v>1007</v>
      </c>
      <c r="E146" t="s">
        <v>143</v>
      </c>
    </row>
    <row r="147" spans="2:5" x14ac:dyDescent="0.3">
      <c r="B147">
        <v>144</v>
      </c>
      <c r="C147" t="s">
        <v>136</v>
      </c>
      <c r="D147">
        <v>1008</v>
      </c>
      <c r="E147" t="s">
        <v>144</v>
      </c>
    </row>
    <row r="148" spans="2:5" x14ac:dyDescent="0.3">
      <c r="B148">
        <v>145</v>
      </c>
      <c r="C148" t="s">
        <v>136</v>
      </c>
      <c r="D148">
        <v>1009</v>
      </c>
      <c r="E148" t="s">
        <v>335</v>
      </c>
    </row>
    <row r="149" spans="2:5" x14ac:dyDescent="0.3">
      <c r="B149">
        <v>146</v>
      </c>
      <c r="C149" t="s">
        <v>136</v>
      </c>
      <c r="D149">
        <v>1010</v>
      </c>
      <c r="E149" t="s">
        <v>145</v>
      </c>
    </row>
    <row r="150" spans="2:5" x14ac:dyDescent="0.3">
      <c r="B150">
        <v>147</v>
      </c>
      <c r="C150" t="s">
        <v>136</v>
      </c>
      <c r="D150">
        <v>1011</v>
      </c>
      <c r="E150" t="s">
        <v>146</v>
      </c>
    </row>
    <row r="151" spans="2:5" x14ac:dyDescent="0.3">
      <c r="B151">
        <v>148</v>
      </c>
      <c r="C151" t="s">
        <v>136</v>
      </c>
      <c r="D151">
        <v>1012</v>
      </c>
      <c r="E151" t="s">
        <v>147</v>
      </c>
    </row>
    <row r="152" spans="2:5" x14ac:dyDescent="0.3">
      <c r="B152">
        <v>149</v>
      </c>
      <c r="C152" t="s">
        <v>136</v>
      </c>
      <c r="D152">
        <v>1013</v>
      </c>
      <c r="E152" t="s">
        <v>148</v>
      </c>
    </row>
    <row r="153" spans="2:5" x14ac:dyDescent="0.3">
      <c r="B153">
        <v>150</v>
      </c>
      <c r="C153" t="s">
        <v>136</v>
      </c>
      <c r="D153">
        <v>1014</v>
      </c>
      <c r="E153" t="s">
        <v>149</v>
      </c>
    </row>
    <row r="154" spans="2:5" x14ac:dyDescent="0.3">
      <c r="B154">
        <v>151</v>
      </c>
      <c r="C154" t="s">
        <v>136</v>
      </c>
      <c r="D154">
        <v>1015</v>
      </c>
      <c r="E154" t="s">
        <v>150</v>
      </c>
    </row>
    <row r="155" spans="2:5" x14ac:dyDescent="0.3">
      <c r="B155">
        <v>152</v>
      </c>
      <c r="C155" t="s">
        <v>136</v>
      </c>
      <c r="D155">
        <v>1016</v>
      </c>
      <c r="E155" t="s">
        <v>151</v>
      </c>
    </row>
    <row r="156" spans="2:5" x14ac:dyDescent="0.3">
      <c r="B156">
        <v>153</v>
      </c>
      <c r="C156" t="s">
        <v>136</v>
      </c>
      <c r="D156">
        <v>1017</v>
      </c>
      <c r="E156" t="s">
        <v>152</v>
      </c>
    </row>
    <row r="157" spans="2:5" x14ac:dyDescent="0.3">
      <c r="B157">
        <v>154</v>
      </c>
      <c r="C157" t="s">
        <v>136</v>
      </c>
      <c r="D157">
        <v>1018</v>
      </c>
      <c r="E157" t="s">
        <v>153</v>
      </c>
    </row>
    <row r="158" spans="2:5" x14ac:dyDescent="0.3">
      <c r="B158">
        <v>155</v>
      </c>
      <c r="C158" t="s">
        <v>136</v>
      </c>
      <c r="D158">
        <v>1019</v>
      </c>
      <c r="E158" t="s">
        <v>154</v>
      </c>
    </row>
    <row r="159" spans="2:5" x14ac:dyDescent="0.3">
      <c r="B159">
        <v>156</v>
      </c>
      <c r="C159" t="s">
        <v>136</v>
      </c>
      <c r="D159">
        <v>1020</v>
      </c>
      <c r="E159" t="s">
        <v>155</v>
      </c>
    </row>
    <row r="160" spans="2:5" x14ac:dyDescent="0.3">
      <c r="B160">
        <v>157</v>
      </c>
      <c r="C160" t="s">
        <v>136</v>
      </c>
      <c r="D160">
        <v>1021</v>
      </c>
      <c r="E160" t="s">
        <v>336</v>
      </c>
    </row>
    <row r="161" spans="2:5" x14ac:dyDescent="0.3">
      <c r="B161">
        <v>158</v>
      </c>
      <c r="C161" t="s">
        <v>156</v>
      </c>
      <c r="D161">
        <v>1101</v>
      </c>
      <c r="E161" t="s">
        <v>156</v>
      </c>
    </row>
    <row r="162" spans="2:5" x14ac:dyDescent="0.3">
      <c r="B162">
        <v>159</v>
      </c>
      <c r="C162" t="s">
        <v>156</v>
      </c>
      <c r="D162">
        <v>1102</v>
      </c>
      <c r="E162" t="s">
        <v>157</v>
      </c>
    </row>
    <row r="163" spans="2:5" x14ac:dyDescent="0.3">
      <c r="B163">
        <v>160</v>
      </c>
      <c r="C163" t="s">
        <v>156</v>
      </c>
      <c r="D163">
        <v>1103</v>
      </c>
      <c r="E163" t="s">
        <v>158</v>
      </c>
    </row>
    <row r="164" spans="2:5" x14ac:dyDescent="0.3">
      <c r="B164">
        <v>161</v>
      </c>
      <c r="C164" t="s">
        <v>156</v>
      </c>
      <c r="D164">
        <v>1104</v>
      </c>
      <c r="E164" t="s">
        <v>159</v>
      </c>
    </row>
    <row r="165" spans="2:5" x14ac:dyDescent="0.3">
      <c r="B165">
        <v>162</v>
      </c>
      <c r="C165" t="s">
        <v>156</v>
      </c>
      <c r="D165">
        <v>1105</v>
      </c>
      <c r="E165" t="s">
        <v>160</v>
      </c>
    </row>
    <row r="166" spans="2:5" x14ac:dyDescent="0.3">
      <c r="B166">
        <v>163</v>
      </c>
      <c r="C166" t="s">
        <v>156</v>
      </c>
      <c r="D166">
        <v>1106</v>
      </c>
      <c r="E166" t="s">
        <v>161</v>
      </c>
    </row>
    <row r="167" spans="2:5" x14ac:dyDescent="0.3">
      <c r="B167">
        <v>164</v>
      </c>
      <c r="C167" t="s">
        <v>156</v>
      </c>
      <c r="D167">
        <v>1107</v>
      </c>
      <c r="E167" t="s">
        <v>162</v>
      </c>
    </row>
    <row r="168" spans="2:5" x14ac:dyDescent="0.3">
      <c r="B168">
        <v>165</v>
      </c>
      <c r="C168" t="s">
        <v>156</v>
      </c>
      <c r="D168">
        <v>1108</v>
      </c>
      <c r="E168" t="s">
        <v>163</v>
      </c>
    </row>
    <row r="169" spans="2:5" x14ac:dyDescent="0.3">
      <c r="B169">
        <v>166</v>
      </c>
      <c r="C169" t="s">
        <v>156</v>
      </c>
      <c r="D169">
        <v>1109</v>
      </c>
      <c r="E169" t="s">
        <v>164</v>
      </c>
    </row>
    <row r="170" spans="2:5" x14ac:dyDescent="0.3">
      <c r="B170">
        <v>167</v>
      </c>
      <c r="C170" t="s">
        <v>165</v>
      </c>
      <c r="D170">
        <v>1201</v>
      </c>
      <c r="E170" t="s">
        <v>165</v>
      </c>
    </row>
    <row r="171" spans="2:5" x14ac:dyDescent="0.3">
      <c r="B171">
        <v>168</v>
      </c>
      <c r="C171" t="s">
        <v>165</v>
      </c>
      <c r="D171">
        <v>1202</v>
      </c>
      <c r="E171" t="s">
        <v>10</v>
      </c>
    </row>
    <row r="172" spans="2:5" x14ac:dyDescent="0.3">
      <c r="B172">
        <v>169</v>
      </c>
      <c r="C172" t="s">
        <v>165</v>
      </c>
      <c r="D172">
        <v>1203</v>
      </c>
      <c r="E172" t="s">
        <v>166</v>
      </c>
    </row>
    <row r="173" spans="2:5" x14ac:dyDescent="0.3">
      <c r="B173">
        <v>170</v>
      </c>
      <c r="C173" t="s">
        <v>165</v>
      </c>
      <c r="D173">
        <v>1204</v>
      </c>
      <c r="E173" t="s">
        <v>167</v>
      </c>
    </row>
    <row r="174" spans="2:5" x14ac:dyDescent="0.3">
      <c r="B174">
        <v>171</v>
      </c>
      <c r="C174" t="s">
        <v>165</v>
      </c>
      <c r="D174">
        <v>1205</v>
      </c>
      <c r="E174" t="s">
        <v>168</v>
      </c>
    </row>
    <row r="175" spans="2:5" x14ac:dyDescent="0.3">
      <c r="B175">
        <v>172</v>
      </c>
      <c r="C175" t="s">
        <v>165</v>
      </c>
      <c r="D175">
        <v>1206</v>
      </c>
      <c r="E175" t="s">
        <v>169</v>
      </c>
    </row>
    <row r="176" spans="2:5" x14ac:dyDescent="0.3">
      <c r="B176">
        <v>173</v>
      </c>
      <c r="C176" t="s">
        <v>165</v>
      </c>
      <c r="D176">
        <v>1207</v>
      </c>
      <c r="E176" t="s">
        <v>170</v>
      </c>
    </row>
    <row r="177" spans="2:5" x14ac:dyDescent="0.3">
      <c r="B177">
        <v>174</v>
      </c>
      <c r="C177" t="s">
        <v>165</v>
      </c>
      <c r="D177">
        <v>1208</v>
      </c>
      <c r="E177" t="s">
        <v>171</v>
      </c>
    </row>
    <row r="178" spans="2:5" x14ac:dyDescent="0.3">
      <c r="B178">
        <v>175</v>
      </c>
      <c r="C178" t="s">
        <v>165</v>
      </c>
      <c r="D178">
        <v>1209</v>
      </c>
      <c r="E178" t="s">
        <v>172</v>
      </c>
    </row>
    <row r="179" spans="2:5" x14ac:dyDescent="0.3">
      <c r="B179">
        <v>176</v>
      </c>
      <c r="C179" t="s">
        <v>165</v>
      </c>
      <c r="D179">
        <v>1210</v>
      </c>
      <c r="E179" t="s">
        <v>173</v>
      </c>
    </row>
    <row r="180" spans="2:5" x14ac:dyDescent="0.3">
      <c r="B180">
        <v>177</v>
      </c>
      <c r="C180" t="s">
        <v>165</v>
      </c>
      <c r="D180">
        <v>1211</v>
      </c>
      <c r="E180" t="s">
        <v>174</v>
      </c>
    </row>
    <row r="181" spans="2:5" x14ac:dyDescent="0.3">
      <c r="B181">
        <v>178</v>
      </c>
      <c r="C181" t="s">
        <v>165</v>
      </c>
      <c r="D181">
        <v>1212</v>
      </c>
      <c r="E181" t="s">
        <v>175</v>
      </c>
    </row>
    <row r="182" spans="2:5" x14ac:dyDescent="0.3">
      <c r="B182">
        <v>179</v>
      </c>
      <c r="C182" t="s">
        <v>165</v>
      </c>
      <c r="D182">
        <v>1213</v>
      </c>
      <c r="E182" t="s">
        <v>176</v>
      </c>
    </row>
    <row r="183" spans="2:5" x14ac:dyDescent="0.3">
      <c r="B183">
        <v>180</v>
      </c>
      <c r="C183" t="s">
        <v>165</v>
      </c>
      <c r="D183">
        <v>1214</v>
      </c>
      <c r="E183" t="s">
        <v>177</v>
      </c>
    </row>
    <row r="184" spans="2:5" x14ac:dyDescent="0.3">
      <c r="B184">
        <v>181</v>
      </c>
      <c r="C184" t="s">
        <v>165</v>
      </c>
      <c r="D184">
        <v>1215</v>
      </c>
      <c r="E184" t="s">
        <v>178</v>
      </c>
    </row>
    <row r="185" spans="2:5" x14ac:dyDescent="0.3">
      <c r="B185">
        <v>182</v>
      </c>
      <c r="C185" t="s">
        <v>165</v>
      </c>
      <c r="D185">
        <v>1216</v>
      </c>
      <c r="E185" t="s">
        <v>179</v>
      </c>
    </row>
    <row r="186" spans="2:5" x14ac:dyDescent="0.3">
      <c r="B186">
        <v>183</v>
      </c>
      <c r="C186" t="s">
        <v>165</v>
      </c>
      <c r="D186">
        <v>1217</v>
      </c>
      <c r="E186" t="s">
        <v>180</v>
      </c>
    </row>
    <row r="187" spans="2:5" x14ac:dyDescent="0.3">
      <c r="B187">
        <v>184</v>
      </c>
      <c r="C187" t="s">
        <v>165</v>
      </c>
      <c r="D187">
        <v>1218</v>
      </c>
      <c r="E187" t="s">
        <v>181</v>
      </c>
    </row>
    <row r="188" spans="2:5" x14ac:dyDescent="0.3">
      <c r="B188">
        <v>185</v>
      </c>
      <c r="C188" t="s">
        <v>165</v>
      </c>
      <c r="D188">
        <v>1219</v>
      </c>
      <c r="E188" t="s">
        <v>182</v>
      </c>
    </row>
    <row r="189" spans="2:5" x14ac:dyDescent="0.3">
      <c r="B189">
        <v>186</v>
      </c>
      <c r="C189" t="s">
        <v>165</v>
      </c>
      <c r="D189">
        <v>1220</v>
      </c>
      <c r="E189" t="s">
        <v>183</v>
      </c>
    </row>
    <row r="190" spans="2:5" x14ac:dyDescent="0.3">
      <c r="B190">
        <v>187</v>
      </c>
      <c r="C190" t="s">
        <v>165</v>
      </c>
      <c r="D190">
        <v>1221</v>
      </c>
      <c r="E190" t="s">
        <v>184</v>
      </c>
    </row>
    <row r="191" spans="2:5" x14ac:dyDescent="0.3">
      <c r="B191">
        <v>188</v>
      </c>
      <c r="C191" t="s">
        <v>165</v>
      </c>
      <c r="D191">
        <v>1222</v>
      </c>
      <c r="E191" t="s">
        <v>185</v>
      </c>
    </row>
    <row r="192" spans="2:5" x14ac:dyDescent="0.3">
      <c r="B192">
        <v>189</v>
      </c>
      <c r="C192" t="s">
        <v>165</v>
      </c>
      <c r="D192">
        <v>1223</v>
      </c>
      <c r="E192" t="s">
        <v>186</v>
      </c>
    </row>
    <row r="193" spans="2:5" x14ac:dyDescent="0.3">
      <c r="B193">
        <v>190</v>
      </c>
      <c r="C193" t="s">
        <v>165</v>
      </c>
      <c r="D193">
        <v>1224</v>
      </c>
      <c r="E193" t="s">
        <v>187</v>
      </c>
    </row>
    <row r="194" spans="2:5" x14ac:dyDescent="0.3">
      <c r="B194">
        <v>191</v>
      </c>
      <c r="C194" t="s">
        <v>165</v>
      </c>
      <c r="D194">
        <v>1225</v>
      </c>
      <c r="E194" t="s">
        <v>188</v>
      </c>
    </row>
    <row r="195" spans="2:5" x14ac:dyDescent="0.3">
      <c r="B195">
        <v>192</v>
      </c>
      <c r="C195" t="s">
        <v>165</v>
      </c>
      <c r="D195">
        <v>1226</v>
      </c>
      <c r="E195" t="s">
        <v>189</v>
      </c>
    </row>
    <row r="196" spans="2:5" x14ac:dyDescent="0.3">
      <c r="B196">
        <v>193</v>
      </c>
      <c r="C196" t="s">
        <v>165</v>
      </c>
      <c r="D196">
        <v>1227</v>
      </c>
      <c r="E196" t="s">
        <v>190</v>
      </c>
    </row>
    <row r="197" spans="2:5" x14ac:dyDescent="0.3">
      <c r="B197">
        <v>194</v>
      </c>
      <c r="C197" t="s">
        <v>165</v>
      </c>
      <c r="D197">
        <v>1228</v>
      </c>
      <c r="E197" t="s">
        <v>191</v>
      </c>
    </row>
    <row r="198" spans="2:5" x14ac:dyDescent="0.3">
      <c r="B198">
        <v>195</v>
      </c>
      <c r="C198" t="s">
        <v>165</v>
      </c>
      <c r="D198">
        <v>1229</v>
      </c>
      <c r="E198" t="s">
        <v>143</v>
      </c>
    </row>
    <row r="199" spans="2:5" x14ac:dyDescent="0.3">
      <c r="B199">
        <v>196</v>
      </c>
      <c r="C199" t="s">
        <v>165</v>
      </c>
      <c r="D199">
        <v>1230</v>
      </c>
      <c r="E199" t="s">
        <v>192</v>
      </c>
    </row>
    <row r="200" spans="2:5" x14ac:dyDescent="0.3">
      <c r="B200">
        <v>197</v>
      </c>
      <c r="C200" t="s">
        <v>193</v>
      </c>
      <c r="D200">
        <v>1301</v>
      </c>
      <c r="E200" t="s">
        <v>193</v>
      </c>
    </row>
    <row r="201" spans="2:5" x14ac:dyDescent="0.3">
      <c r="B201">
        <v>198</v>
      </c>
      <c r="C201" t="s">
        <v>193</v>
      </c>
      <c r="D201">
        <v>1302</v>
      </c>
      <c r="E201" t="s">
        <v>194</v>
      </c>
    </row>
    <row r="202" spans="2:5" x14ac:dyDescent="0.3">
      <c r="B202">
        <v>199</v>
      </c>
      <c r="C202" t="s">
        <v>193</v>
      </c>
      <c r="D202">
        <v>1303</v>
      </c>
      <c r="E202" t="s">
        <v>195</v>
      </c>
    </row>
    <row r="203" spans="2:5" x14ac:dyDescent="0.3">
      <c r="B203">
        <v>200</v>
      </c>
      <c r="C203" t="s">
        <v>193</v>
      </c>
      <c r="D203">
        <v>1304</v>
      </c>
      <c r="E203" t="s">
        <v>196</v>
      </c>
    </row>
    <row r="204" spans="2:5" x14ac:dyDescent="0.3">
      <c r="B204">
        <v>201</v>
      </c>
      <c r="C204" t="s">
        <v>193</v>
      </c>
      <c r="D204">
        <v>1305</v>
      </c>
      <c r="E204" t="s">
        <v>197</v>
      </c>
    </row>
    <row r="205" spans="2:5" x14ac:dyDescent="0.3">
      <c r="B205">
        <v>202</v>
      </c>
      <c r="C205" t="s">
        <v>193</v>
      </c>
      <c r="D205">
        <v>1306</v>
      </c>
      <c r="E205" t="s">
        <v>337</v>
      </c>
    </row>
    <row r="206" spans="2:5" x14ac:dyDescent="0.3">
      <c r="B206">
        <v>203</v>
      </c>
      <c r="C206" t="s">
        <v>193</v>
      </c>
      <c r="D206">
        <v>1307</v>
      </c>
      <c r="E206" t="s">
        <v>198</v>
      </c>
    </row>
    <row r="207" spans="2:5" x14ac:dyDescent="0.3">
      <c r="B207">
        <v>204</v>
      </c>
      <c r="C207" t="s">
        <v>193</v>
      </c>
      <c r="D207">
        <v>1308</v>
      </c>
      <c r="E207" t="s">
        <v>199</v>
      </c>
    </row>
    <row r="208" spans="2:5" x14ac:dyDescent="0.3">
      <c r="B208">
        <v>205</v>
      </c>
      <c r="C208" t="s">
        <v>193</v>
      </c>
      <c r="D208">
        <v>1309</v>
      </c>
      <c r="E208" t="s">
        <v>200</v>
      </c>
    </row>
    <row r="209" spans="2:5" x14ac:dyDescent="0.3">
      <c r="B209">
        <v>206</v>
      </c>
      <c r="C209" t="s">
        <v>193</v>
      </c>
      <c r="D209">
        <v>1310</v>
      </c>
      <c r="E209" t="s">
        <v>150</v>
      </c>
    </row>
    <row r="210" spans="2:5" x14ac:dyDescent="0.3">
      <c r="B210">
        <v>207</v>
      </c>
      <c r="C210" t="s">
        <v>193</v>
      </c>
      <c r="D210">
        <v>1311</v>
      </c>
      <c r="E210" t="s">
        <v>201</v>
      </c>
    </row>
    <row r="211" spans="2:5" x14ac:dyDescent="0.3">
      <c r="B211">
        <v>208</v>
      </c>
      <c r="C211" t="s">
        <v>193</v>
      </c>
      <c r="D211">
        <v>1312</v>
      </c>
      <c r="E211" t="s">
        <v>58</v>
      </c>
    </row>
    <row r="212" spans="2:5" x14ac:dyDescent="0.3">
      <c r="B212">
        <v>209</v>
      </c>
      <c r="C212" t="s">
        <v>193</v>
      </c>
      <c r="D212">
        <v>1313</v>
      </c>
      <c r="E212" t="s">
        <v>202</v>
      </c>
    </row>
    <row r="213" spans="2:5" x14ac:dyDescent="0.3">
      <c r="B213">
        <v>210</v>
      </c>
      <c r="C213" t="s">
        <v>193</v>
      </c>
      <c r="D213">
        <v>1314</v>
      </c>
      <c r="E213" t="s">
        <v>203</v>
      </c>
    </row>
    <row r="214" spans="2:5" x14ac:dyDescent="0.3">
      <c r="B214">
        <v>211</v>
      </c>
      <c r="C214" t="s">
        <v>193</v>
      </c>
      <c r="D214">
        <v>1315</v>
      </c>
      <c r="E214" t="s">
        <v>204</v>
      </c>
    </row>
    <row r="215" spans="2:5" x14ac:dyDescent="0.3">
      <c r="B215">
        <v>212</v>
      </c>
      <c r="C215" t="s">
        <v>193</v>
      </c>
      <c r="D215">
        <v>1316</v>
      </c>
      <c r="E215" t="s">
        <v>205</v>
      </c>
    </row>
    <row r="216" spans="2:5" x14ac:dyDescent="0.3">
      <c r="B216">
        <v>213</v>
      </c>
      <c r="C216" t="s">
        <v>193</v>
      </c>
      <c r="D216">
        <v>1317</v>
      </c>
      <c r="E216" t="s">
        <v>206</v>
      </c>
    </row>
    <row r="217" spans="2:5" x14ac:dyDescent="0.3">
      <c r="B217">
        <v>214</v>
      </c>
      <c r="C217" t="s">
        <v>193</v>
      </c>
      <c r="D217">
        <v>1318</v>
      </c>
      <c r="E217" t="s">
        <v>207</v>
      </c>
    </row>
    <row r="218" spans="2:5" x14ac:dyDescent="0.3">
      <c r="B218">
        <v>215</v>
      </c>
      <c r="C218" t="s">
        <v>193</v>
      </c>
      <c r="D218">
        <v>1319</v>
      </c>
      <c r="E218" t="s">
        <v>208</v>
      </c>
    </row>
    <row r="219" spans="2:5" x14ac:dyDescent="0.3">
      <c r="B219">
        <v>216</v>
      </c>
      <c r="C219" t="s">
        <v>193</v>
      </c>
      <c r="D219">
        <v>1320</v>
      </c>
      <c r="E219" t="s">
        <v>209</v>
      </c>
    </row>
    <row r="220" spans="2:5" x14ac:dyDescent="0.3">
      <c r="B220">
        <v>217</v>
      </c>
      <c r="C220" t="s">
        <v>193</v>
      </c>
      <c r="D220">
        <v>1321</v>
      </c>
      <c r="E220" t="s">
        <v>210</v>
      </c>
    </row>
    <row r="221" spans="2:5" x14ac:dyDescent="0.3">
      <c r="B221">
        <v>218</v>
      </c>
      <c r="C221" t="s">
        <v>193</v>
      </c>
      <c r="D221">
        <v>1322</v>
      </c>
      <c r="E221" t="s">
        <v>211</v>
      </c>
    </row>
    <row r="222" spans="2:5" x14ac:dyDescent="0.3">
      <c r="B222">
        <v>219</v>
      </c>
      <c r="C222" t="s">
        <v>193</v>
      </c>
      <c r="D222">
        <v>1323</v>
      </c>
      <c r="E222" t="s">
        <v>212</v>
      </c>
    </row>
    <row r="223" spans="2:5" x14ac:dyDescent="0.3">
      <c r="B223">
        <v>220</v>
      </c>
      <c r="C223" t="s">
        <v>193</v>
      </c>
      <c r="D223">
        <v>1324</v>
      </c>
      <c r="E223" t="s">
        <v>213</v>
      </c>
    </row>
    <row r="224" spans="2:5" x14ac:dyDescent="0.3">
      <c r="B224">
        <v>221</v>
      </c>
      <c r="C224" t="s">
        <v>193</v>
      </c>
      <c r="D224">
        <v>1325</v>
      </c>
      <c r="E224" t="s">
        <v>214</v>
      </c>
    </row>
    <row r="225" spans="2:5" x14ac:dyDescent="0.3">
      <c r="B225">
        <v>222</v>
      </c>
      <c r="C225" t="s">
        <v>193</v>
      </c>
      <c r="D225">
        <v>1326</v>
      </c>
      <c r="E225" t="s">
        <v>215</v>
      </c>
    </row>
    <row r="226" spans="2:5" x14ac:dyDescent="0.3">
      <c r="B226">
        <v>223</v>
      </c>
      <c r="C226" t="s">
        <v>193</v>
      </c>
      <c r="D226">
        <v>1327</v>
      </c>
      <c r="E226" t="s">
        <v>216</v>
      </c>
    </row>
    <row r="227" spans="2:5" x14ac:dyDescent="0.3">
      <c r="B227">
        <v>224</v>
      </c>
      <c r="C227" t="s">
        <v>193</v>
      </c>
      <c r="D227">
        <v>1328</v>
      </c>
      <c r="E227" t="s">
        <v>217</v>
      </c>
    </row>
    <row r="228" spans="2:5" x14ac:dyDescent="0.3">
      <c r="B228">
        <v>225</v>
      </c>
      <c r="C228" t="s">
        <v>193</v>
      </c>
      <c r="D228">
        <v>1329</v>
      </c>
      <c r="E228" t="s">
        <v>218</v>
      </c>
    </row>
    <row r="229" spans="2:5" x14ac:dyDescent="0.3">
      <c r="B229">
        <v>226</v>
      </c>
      <c r="C229" t="s">
        <v>193</v>
      </c>
      <c r="D229">
        <v>1330</v>
      </c>
      <c r="E229" t="s">
        <v>219</v>
      </c>
    </row>
    <row r="230" spans="2:5" x14ac:dyDescent="0.3">
      <c r="B230">
        <v>227</v>
      </c>
      <c r="C230" t="s">
        <v>193</v>
      </c>
      <c r="D230">
        <v>1331</v>
      </c>
      <c r="E230" t="s">
        <v>220</v>
      </c>
    </row>
    <row r="231" spans="2:5" x14ac:dyDescent="0.3">
      <c r="B231">
        <v>228</v>
      </c>
      <c r="C231" t="s">
        <v>193</v>
      </c>
      <c r="D231">
        <v>1332</v>
      </c>
      <c r="E231" t="s">
        <v>221</v>
      </c>
    </row>
    <row r="232" spans="2:5" x14ac:dyDescent="0.3">
      <c r="B232">
        <v>229</v>
      </c>
      <c r="C232" t="s">
        <v>193</v>
      </c>
      <c r="D232">
        <v>1333</v>
      </c>
      <c r="E232" t="s">
        <v>222</v>
      </c>
    </row>
    <row r="233" spans="2:5" x14ac:dyDescent="0.3">
      <c r="B233">
        <v>230</v>
      </c>
      <c r="C233" t="s">
        <v>223</v>
      </c>
      <c r="D233">
        <v>1401</v>
      </c>
      <c r="E233" t="s">
        <v>224</v>
      </c>
    </row>
    <row r="234" spans="2:5" x14ac:dyDescent="0.3">
      <c r="B234">
        <v>231</v>
      </c>
      <c r="C234" t="s">
        <v>223</v>
      </c>
      <c r="D234">
        <v>1402</v>
      </c>
      <c r="E234" t="s">
        <v>338</v>
      </c>
    </row>
    <row r="235" spans="2:5" x14ac:dyDescent="0.3">
      <c r="B235">
        <v>232</v>
      </c>
      <c r="C235" t="s">
        <v>223</v>
      </c>
      <c r="D235">
        <v>1403</v>
      </c>
      <c r="E235" t="s">
        <v>225</v>
      </c>
    </row>
    <row r="236" spans="2:5" x14ac:dyDescent="0.3">
      <c r="B236">
        <v>233</v>
      </c>
      <c r="C236" t="s">
        <v>223</v>
      </c>
      <c r="D236">
        <v>1404</v>
      </c>
      <c r="E236" t="s">
        <v>226</v>
      </c>
    </row>
    <row r="237" spans="2:5" x14ac:dyDescent="0.3">
      <c r="B237">
        <v>234</v>
      </c>
      <c r="C237" t="s">
        <v>223</v>
      </c>
      <c r="D237">
        <v>1405</v>
      </c>
      <c r="E237" t="s">
        <v>227</v>
      </c>
    </row>
    <row r="238" spans="2:5" x14ac:dyDescent="0.3">
      <c r="B238">
        <v>235</v>
      </c>
      <c r="C238" t="s">
        <v>223</v>
      </c>
      <c r="D238">
        <v>1406</v>
      </c>
      <c r="E238" t="s">
        <v>228</v>
      </c>
    </row>
    <row r="239" spans="2:5" x14ac:dyDescent="0.3">
      <c r="B239">
        <v>236</v>
      </c>
      <c r="C239" t="s">
        <v>223</v>
      </c>
      <c r="D239">
        <v>1407</v>
      </c>
      <c r="E239" t="s">
        <v>229</v>
      </c>
    </row>
    <row r="240" spans="2:5" x14ac:dyDescent="0.3">
      <c r="B240">
        <v>237</v>
      </c>
      <c r="C240" t="s">
        <v>223</v>
      </c>
      <c r="D240">
        <v>1408</v>
      </c>
      <c r="E240" t="s">
        <v>230</v>
      </c>
    </row>
    <row r="241" spans="2:5" x14ac:dyDescent="0.3">
      <c r="B241">
        <v>238</v>
      </c>
      <c r="C241" t="s">
        <v>223</v>
      </c>
      <c r="D241">
        <v>1409</v>
      </c>
      <c r="E241" t="s">
        <v>231</v>
      </c>
    </row>
    <row r="242" spans="2:5" x14ac:dyDescent="0.3">
      <c r="B242">
        <v>239</v>
      </c>
      <c r="C242" t="s">
        <v>223</v>
      </c>
      <c r="D242">
        <v>1410</v>
      </c>
      <c r="E242" t="s">
        <v>232</v>
      </c>
    </row>
    <row r="243" spans="2:5" x14ac:dyDescent="0.3">
      <c r="B243">
        <v>240</v>
      </c>
      <c r="C243" t="s">
        <v>223</v>
      </c>
      <c r="D243">
        <v>1411</v>
      </c>
      <c r="E243" t="s">
        <v>233</v>
      </c>
    </row>
    <row r="244" spans="2:5" x14ac:dyDescent="0.3">
      <c r="B244">
        <v>241</v>
      </c>
      <c r="C244" t="s">
        <v>223</v>
      </c>
      <c r="D244">
        <v>1412</v>
      </c>
      <c r="E244" t="s">
        <v>234</v>
      </c>
    </row>
    <row r="245" spans="2:5" x14ac:dyDescent="0.3">
      <c r="B245">
        <v>242</v>
      </c>
      <c r="C245" t="s">
        <v>223</v>
      </c>
      <c r="D245">
        <v>1413</v>
      </c>
      <c r="E245" t="s">
        <v>235</v>
      </c>
    </row>
    <row r="246" spans="2:5" x14ac:dyDescent="0.3">
      <c r="B246">
        <v>243</v>
      </c>
      <c r="C246" t="s">
        <v>223</v>
      </c>
      <c r="D246">
        <v>1414</v>
      </c>
      <c r="E246" t="s">
        <v>236</v>
      </c>
    </row>
    <row r="247" spans="2:5" x14ac:dyDescent="0.3">
      <c r="B247">
        <v>244</v>
      </c>
      <c r="C247" t="s">
        <v>223</v>
      </c>
      <c r="D247">
        <v>1415</v>
      </c>
      <c r="E247" t="s">
        <v>339</v>
      </c>
    </row>
    <row r="248" spans="2:5" x14ac:dyDescent="0.3">
      <c r="B248">
        <v>245</v>
      </c>
      <c r="C248" t="s">
        <v>223</v>
      </c>
      <c r="D248">
        <v>1416</v>
      </c>
      <c r="E248" t="s">
        <v>237</v>
      </c>
    </row>
    <row r="249" spans="2:5" x14ac:dyDescent="0.3">
      <c r="B249">
        <v>246</v>
      </c>
      <c r="C249" t="s">
        <v>223</v>
      </c>
      <c r="D249">
        <v>1417</v>
      </c>
      <c r="E249" t="s">
        <v>238</v>
      </c>
    </row>
    <row r="250" spans="2:5" x14ac:dyDescent="0.3">
      <c r="B250">
        <v>247</v>
      </c>
      <c r="C250" t="s">
        <v>223</v>
      </c>
      <c r="D250">
        <v>1418</v>
      </c>
      <c r="E250" t="s">
        <v>239</v>
      </c>
    </row>
    <row r="251" spans="2:5" x14ac:dyDescent="0.3">
      <c r="B251">
        <v>248</v>
      </c>
      <c r="C251" t="s">
        <v>223</v>
      </c>
      <c r="D251">
        <v>1419</v>
      </c>
      <c r="E251" t="s">
        <v>240</v>
      </c>
    </row>
    <row r="252" spans="2:5" x14ac:dyDescent="0.3">
      <c r="B252">
        <v>249</v>
      </c>
      <c r="C252" t="s">
        <v>223</v>
      </c>
      <c r="D252">
        <v>1420</v>
      </c>
      <c r="E252" t="s">
        <v>241</v>
      </c>
    </row>
    <row r="253" spans="2:5" x14ac:dyDescent="0.3">
      <c r="B253">
        <v>250</v>
      </c>
      <c r="C253" t="s">
        <v>223</v>
      </c>
      <c r="D253">
        <v>1421</v>
      </c>
      <c r="E253" t="s">
        <v>242</v>
      </c>
    </row>
    <row r="254" spans="2:5" x14ac:dyDescent="0.3">
      <c r="B254">
        <v>251</v>
      </c>
      <c r="C254" t="s">
        <v>243</v>
      </c>
      <c r="D254">
        <v>1501</v>
      </c>
      <c r="E254" t="s">
        <v>244</v>
      </c>
    </row>
    <row r="255" spans="2:5" x14ac:dyDescent="0.3">
      <c r="B255">
        <v>252</v>
      </c>
      <c r="C255" t="s">
        <v>243</v>
      </c>
      <c r="D255">
        <v>1502</v>
      </c>
      <c r="E255" t="s">
        <v>245</v>
      </c>
    </row>
    <row r="256" spans="2:5" x14ac:dyDescent="0.3">
      <c r="B256">
        <v>253</v>
      </c>
      <c r="C256" t="s">
        <v>243</v>
      </c>
      <c r="D256">
        <v>1503</v>
      </c>
      <c r="E256" t="s">
        <v>246</v>
      </c>
    </row>
    <row r="257" spans="2:5" x14ac:dyDescent="0.3">
      <c r="B257">
        <v>254</v>
      </c>
      <c r="C257" t="s">
        <v>243</v>
      </c>
      <c r="D257">
        <v>1504</v>
      </c>
      <c r="E257" t="s">
        <v>247</v>
      </c>
    </row>
    <row r="258" spans="2:5" x14ac:dyDescent="0.3">
      <c r="B258">
        <v>255</v>
      </c>
      <c r="C258" t="s">
        <v>243</v>
      </c>
      <c r="D258">
        <v>1505</v>
      </c>
      <c r="E258" t="s">
        <v>248</v>
      </c>
    </row>
    <row r="259" spans="2:5" x14ac:dyDescent="0.3">
      <c r="B259">
        <v>256</v>
      </c>
      <c r="C259" t="s">
        <v>243</v>
      </c>
      <c r="D259">
        <v>1506</v>
      </c>
      <c r="E259" t="s">
        <v>340</v>
      </c>
    </row>
    <row r="260" spans="2:5" x14ac:dyDescent="0.3">
      <c r="B260">
        <v>257</v>
      </c>
      <c r="C260" t="s">
        <v>243</v>
      </c>
      <c r="D260">
        <v>1507</v>
      </c>
      <c r="E260" t="s">
        <v>249</v>
      </c>
    </row>
    <row r="261" spans="2:5" x14ac:dyDescent="0.3">
      <c r="B261">
        <v>258</v>
      </c>
      <c r="C261" t="s">
        <v>243</v>
      </c>
      <c r="D261">
        <v>1508</v>
      </c>
      <c r="E261" t="s">
        <v>250</v>
      </c>
    </row>
    <row r="262" spans="2:5" x14ac:dyDescent="0.3">
      <c r="B262">
        <v>259</v>
      </c>
      <c r="C262" t="s">
        <v>251</v>
      </c>
      <c r="D262">
        <v>1601</v>
      </c>
      <c r="E262" t="s">
        <v>252</v>
      </c>
    </row>
    <row r="263" spans="2:5" x14ac:dyDescent="0.3">
      <c r="B263">
        <v>260</v>
      </c>
      <c r="C263" t="s">
        <v>251</v>
      </c>
      <c r="D263">
        <v>1602</v>
      </c>
      <c r="E263" t="s">
        <v>253</v>
      </c>
    </row>
    <row r="264" spans="2:5" x14ac:dyDescent="0.3">
      <c r="B264">
        <v>261</v>
      </c>
      <c r="C264" t="s">
        <v>251</v>
      </c>
      <c r="D264">
        <v>1603</v>
      </c>
      <c r="E264" t="s">
        <v>254</v>
      </c>
    </row>
    <row r="265" spans="2:5" x14ac:dyDescent="0.3">
      <c r="B265">
        <v>262</v>
      </c>
      <c r="C265" t="s">
        <v>251</v>
      </c>
      <c r="D265">
        <v>1604</v>
      </c>
      <c r="E265" t="s">
        <v>255</v>
      </c>
    </row>
    <row r="266" spans="2:5" x14ac:dyDescent="0.3">
      <c r="B266">
        <v>263</v>
      </c>
      <c r="C266" t="s">
        <v>251</v>
      </c>
      <c r="D266">
        <v>1605</v>
      </c>
      <c r="E266" t="s">
        <v>256</v>
      </c>
    </row>
    <row r="267" spans="2:5" x14ac:dyDescent="0.3">
      <c r="B267">
        <v>264</v>
      </c>
      <c r="C267" t="s">
        <v>251</v>
      </c>
      <c r="D267">
        <v>1606</v>
      </c>
      <c r="E267" t="s">
        <v>341</v>
      </c>
    </row>
    <row r="268" spans="2:5" x14ac:dyDescent="0.3">
      <c r="B268">
        <v>265</v>
      </c>
      <c r="C268" t="s">
        <v>251</v>
      </c>
      <c r="D268">
        <v>1607</v>
      </c>
      <c r="E268" t="s">
        <v>257</v>
      </c>
    </row>
    <row r="269" spans="2:5" x14ac:dyDescent="0.3">
      <c r="B269">
        <v>266</v>
      </c>
      <c r="C269" t="s">
        <v>251</v>
      </c>
      <c r="D269">
        <v>1608</v>
      </c>
      <c r="E269" t="s">
        <v>258</v>
      </c>
    </row>
    <row r="270" spans="2:5" x14ac:dyDescent="0.3">
      <c r="B270">
        <v>267</v>
      </c>
      <c r="C270" t="s">
        <v>251</v>
      </c>
      <c r="D270">
        <v>1609</v>
      </c>
      <c r="E270" t="s">
        <v>259</v>
      </c>
    </row>
    <row r="271" spans="2:5" x14ac:dyDescent="0.3">
      <c r="B271">
        <v>268</v>
      </c>
      <c r="C271" t="s">
        <v>251</v>
      </c>
      <c r="D271">
        <v>1610</v>
      </c>
      <c r="E271" t="s">
        <v>260</v>
      </c>
    </row>
    <row r="272" spans="2:5" x14ac:dyDescent="0.3">
      <c r="B272">
        <v>269</v>
      </c>
      <c r="C272" t="s">
        <v>251</v>
      </c>
      <c r="D272">
        <v>1611</v>
      </c>
      <c r="E272" t="s">
        <v>342</v>
      </c>
    </row>
    <row r="273" spans="2:5" x14ac:dyDescent="0.3">
      <c r="B273">
        <v>270</v>
      </c>
      <c r="C273" t="s">
        <v>251</v>
      </c>
      <c r="D273">
        <v>1612</v>
      </c>
      <c r="E273" t="s">
        <v>343</v>
      </c>
    </row>
    <row r="274" spans="2:5" x14ac:dyDescent="0.3">
      <c r="B274">
        <v>271</v>
      </c>
      <c r="C274" t="s">
        <v>251</v>
      </c>
      <c r="D274">
        <v>1613</v>
      </c>
      <c r="E274" t="s">
        <v>261</v>
      </c>
    </row>
    <row r="275" spans="2:5" x14ac:dyDescent="0.3">
      <c r="B275">
        <v>272</v>
      </c>
      <c r="C275" t="s">
        <v>251</v>
      </c>
      <c r="D275">
        <v>1614</v>
      </c>
      <c r="E275" t="s">
        <v>262</v>
      </c>
    </row>
    <row r="276" spans="2:5" x14ac:dyDescent="0.3">
      <c r="B276">
        <v>273</v>
      </c>
      <c r="C276" t="s">
        <v>251</v>
      </c>
      <c r="D276">
        <v>1615</v>
      </c>
      <c r="E276" t="s">
        <v>263</v>
      </c>
    </row>
    <row r="277" spans="2:5" x14ac:dyDescent="0.3">
      <c r="B277">
        <v>274</v>
      </c>
      <c r="C277" t="s">
        <v>251</v>
      </c>
      <c r="D277">
        <v>1616</v>
      </c>
      <c r="E277" t="s">
        <v>344</v>
      </c>
    </row>
    <row r="278" spans="2:5" x14ac:dyDescent="0.3">
      <c r="B278">
        <v>275</v>
      </c>
      <c r="C278" t="s">
        <v>251</v>
      </c>
      <c r="D278">
        <v>1617</v>
      </c>
      <c r="E278" t="s">
        <v>264</v>
      </c>
    </row>
    <row r="279" spans="2:5" x14ac:dyDescent="0.3">
      <c r="B279">
        <v>276</v>
      </c>
      <c r="C279" t="s">
        <v>265</v>
      </c>
      <c r="D279">
        <v>1701</v>
      </c>
      <c r="E279" t="s">
        <v>266</v>
      </c>
    </row>
    <row r="280" spans="2:5" x14ac:dyDescent="0.3">
      <c r="B280">
        <v>277</v>
      </c>
      <c r="C280" t="s">
        <v>265</v>
      </c>
      <c r="D280">
        <v>1702</v>
      </c>
      <c r="E280" t="s">
        <v>64</v>
      </c>
    </row>
    <row r="281" spans="2:5" x14ac:dyDescent="0.3">
      <c r="B281">
        <v>278</v>
      </c>
      <c r="C281" t="s">
        <v>265</v>
      </c>
      <c r="D281">
        <v>1703</v>
      </c>
      <c r="E281" t="s">
        <v>267</v>
      </c>
    </row>
    <row r="282" spans="2:5" x14ac:dyDescent="0.3">
      <c r="B282">
        <v>279</v>
      </c>
      <c r="C282" t="s">
        <v>265</v>
      </c>
      <c r="D282">
        <v>1704</v>
      </c>
      <c r="E282" t="s">
        <v>268</v>
      </c>
    </row>
    <row r="283" spans="2:5" x14ac:dyDescent="0.3">
      <c r="B283">
        <v>280</v>
      </c>
      <c r="C283" t="s">
        <v>265</v>
      </c>
      <c r="D283">
        <v>1705</v>
      </c>
      <c r="E283" t="s">
        <v>201</v>
      </c>
    </row>
    <row r="284" spans="2:5" x14ac:dyDescent="0.3">
      <c r="B284">
        <v>281</v>
      </c>
      <c r="C284" t="s">
        <v>265</v>
      </c>
      <c r="D284">
        <v>1706</v>
      </c>
      <c r="E284" t="s">
        <v>269</v>
      </c>
    </row>
    <row r="285" spans="2:5" x14ac:dyDescent="0.3">
      <c r="B285">
        <v>282</v>
      </c>
      <c r="C285" t="s">
        <v>265</v>
      </c>
      <c r="D285">
        <v>1707</v>
      </c>
      <c r="E285" t="s">
        <v>270</v>
      </c>
    </row>
    <row r="286" spans="2:5" x14ac:dyDescent="0.3">
      <c r="B286">
        <v>283</v>
      </c>
      <c r="C286" t="s">
        <v>265</v>
      </c>
      <c r="D286">
        <v>1708</v>
      </c>
      <c r="E286" t="s">
        <v>271</v>
      </c>
    </row>
    <row r="287" spans="2:5" x14ac:dyDescent="0.3">
      <c r="B287">
        <v>284</v>
      </c>
      <c r="C287" t="s">
        <v>265</v>
      </c>
      <c r="D287">
        <v>1709</v>
      </c>
      <c r="E287" t="s">
        <v>272</v>
      </c>
    </row>
    <row r="288" spans="2:5" x14ac:dyDescent="0.3">
      <c r="B288">
        <v>285</v>
      </c>
      <c r="C288" t="s">
        <v>265</v>
      </c>
      <c r="D288">
        <v>1710</v>
      </c>
      <c r="E288" t="s">
        <v>273</v>
      </c>
    </row>
    <row r="289" spans="2:5" x14ac:dyDescent="0.3">
      <c r="B289">
        <v>286</v>
      </c>
      <c r="C289" t="s">
        <v>265</v>
      </c>
      <c r="D289">
        <v>1711</v>
      </c>
      <c r="E289" t="s">
        <v>274</v>
      </c>
    </row>
    <row r="290" spans="2:5" x14ac:dyDescent="0.3">
      <c r="B290">
        <v>287</v>
      </c>
      <c r="C290" t="s">
        <v>265</v>
      </c>
      <c r="D290">
        <v>1712</v>
      </c>
      <c r="E290" t="s">
        <v>275</v>
      </c>
    </row>
    <row r="291" spans="2:5" x14ac:dyDescent="0.3">
      <c r="B291">
        <v>288</v>
      </c>
      <c r="C291" t="s">
        <v>265</v>
      </c>
      <c r="D291">
        <v>1713</v>
      </c>
      <c r="E291" t="s">
        <v>276</v>
      </c>
    </row>
    <row r="292" spans="2:5" x14ac:dyDescent="0.3">
      <c r="B292">
        <v>289</v>
      </c>
      <c r="C292" t="s">
        <v>265</v>
      </c>
      <c r="D292">
        <v>1714</v>
      </c>
      <c r="E292" t="s">
        <v>277</v>
      </c>
    </row>
    <row r="293" spans="2:5" x14ac:dyDescent="0.3">
      <c r="B293">
        <v>290</v>
      </c>
      <c r="C293" t="s">
        <v>278</v>
      </c>
      <c r="D293">
        <v>1801</v>
      </c>
      <c r="E293" t="s">
        <v>279</v>
      </c>
    </row>
    <row r="294" spans="2:5" x14ac:dyDescent="0.3">
      <c r="B294">
        <v>291</v>
      </c>
      <c r="C294" t="s">
        <v>278</v>
      </c>
      <c r="D294">
        <v>1802</v>
      </c>
      <c r="E294" t="s">
        <v>280</v>
      </c>
    </row>
    <row r="295" spans="2:5" x14ac:dyDescent="0.3">
      <c r="B295">
        <v>292</v>
      </c>
      <c r="C295" t="s">
        <v>278</v>
      </c>
      <c r="D295">
        <v>1803</v>
      </c>
      <c r="E295" t="s">
        <v>281</v>
      </c>
    </row>
    <row r="296" spans="2:5" x14ac:dyDescent="0.3">
      <c r="B296">
        <v>293</v>
      </c>
      <c r="C296" t="s">
        <v>278</v>
      </c>
      <c r="D296">
        <v>1804</v>
      </c>
      <c r="E296" t="s">
        <v>282</v>
      </c>
    </row>
    <row r="297" spans="2:5" x14ac:dyDescent="0.3">
      <c r="B297">
        <v>294</v>
      </c>
      <c r="C297" t="s">
        <v>278</v>
      </c>
      <c r="D297">
        <v>1805</v>
      </c>
      <c r="E297" t="s">
        <v>283</v>
      </c>
    </row>
    <row r="298" spans="2:5" x14ac:dyDescent="0.3">
      <c r="B298">
        <v>295</v>
      </c>
      <c r="C298" t="s">
        <v>284</v>
      </c>
      <c r="D298">
        <v>1901</v>
      </c>
      <c r="E298" t="s">
        <v>284</v>
      </c>
    </row>
    <row r="299" spans="2:5" x14ac:dyDescent="0.3">
      <c r="B299">
        <v>296</v>
      </c>
      <c r="C299" t="s">
        <v>284</v>
      </c>
      <c r="D299">
        <v>1902</v>
      </c>
      <c r="E299" t="s">
        <v>285</v>
      </c>
    </row>
    <row r="300" spans="2:5" x14ac:dyDescent="0.3">
      <c r="B300">
        <v>297</v>
      </c>
      <c r="C300" t="s">
        <v>284</v>
      </c>
      <c r="D300">
        <v>1903</v>
      </c>
      <c r="E300" t="s">
        <v>286</v>
      </c>
    </row>
    <row r="301" spans="2:5" x14ac:dyDescent="0.3">
      <c r="B301">
        <v>298</v>
      </c>
      <c r="C301" t="s">
        <v>284</v>
      </c>
      <c r="D301">
        <v>1904</v>
      </c>
      <c r="E301" t="s">
        <v>287</v>
      </c>
    </row>
    <row r="302" spans="2:5" x14ac:dyDescent="0.3">
      <c r="B302">
        <v>299</v>
      </c>
      <c r="C302" t="s">
        <v>284</v>
      </c>
      <c r="D302">
        <v>1905</v>
      </c>
      <c r="E302" t="s">
        <v>288</v>
      </c>
    </row>
    <row r="303" spans="2:5" x14ac:dyDescent="0.3">
      <c r="B303">
        <v>300</v>
      </c>
      <c r="C303" t="s">
        <v>284</v>
      </c>
      <c r="D303">
        <v>1906</v>
      </c>
      <c r="E303" t="s">
        <v>289</v>
      </c>
    </row>
    <row r="304" spans="2:5" x14ac:dyDescent="0.3">
      <c r="B304">
        <v>301</v>
      </c>
      <c r="C304" t="s">
        <v>284</v>
      </c>
      <c r="D304">
        <v>1907</v>
      </c>
      <c r="E304" t="s">
        <v>290</v>
      </c>
    </row>
    <row r="305" spans="2:5" x14ac:dyDescent="0.3">
      <c r="B305">
        <v>302</v>
      </c>
      <c r="C305" t="s">
        <v>284</v>
      </c>
      <c r="D305">
        <v>1908</v>
      </c>
      <c r="E305" t="s">
        <v>291</v>
      </c>
    </row>
    <row r="306" spans="2:5" x14ac:dyDescent="0.3">
      <c r="B306">
        <v>303</v>
      </c>
      <c r="C306" t="s">
        <v>284</v>
      </c>
      <c r="D306">
        <v>1909</v>
      </c>
      <c r="E306" t="s">
        <v>292</v>
      </c>
    </row>
    <row r="307" spans="2:5" x14ac:dyDescent="0.3">
      <c r="B307">
        <v>304</v>
      </c>
      <c r="C307" t="s">
        <v>284</v>
      </c>
      <c r="D307">
        <v>1910</v>
      </c>
      <c r="E307" t="s">
        <v>293</v>
      </c>
    </row>
    <row r="308" spans="2:5" x14ac:dyDescent="0.3">
      <c r="B308">
        <v>305</v>
      </c>
      <c r="C308" t="s">
        <v>284</v>
      </c>
      <c r="D308">
        <v>1911</v>
      </c>
      <c r="E308" t="s">
        <v>294</v>
      </c>
    </row>
    <row r="309" spans="2:5" x14ac:dyDescent="0.3">
      <c r="B309">
        <v>306</v>
      </c>
      <c r="C309" t="s">
        <v>295</v>
      </c>
      <c r="D309">
        <v>2001</v>
      </c>
      <c r="E309" t="s">
        <v>295</v>
      </c>
    </row>
    <row r="310" spans="2:5" x14ac:dyDescent="0.3">
      <c r="B310">
        <v>307</v>
      </c>
      <c r="C310" t="s">
        <v>295</v>
      </c>
      <c r="D310">
        <v>2002</v>
      </c>
      <c r="E310" t="s">
        <v>296</v>
      </c>
    </row>
    <row r="311" spans="2:5" x14ac:dyDescent="0.3">
      <c r="B311">
        <v>308</v>
      </c>
      <c r="C311" t="s">
        <v>295</v>
      </c>
      <c r="D311">
        <v>2003</v>
      </c>
      <c r="E311" t="s">
        <v>345</v>
      </c>
    </row>
    <row r="312" spans="2:5" x14ac:dyDescent="0.3">
      <c r="B312">
        <v>309</v>
      </c>
      <c r="C312" t="s">
        <v>295</v>
      </c>
      <c r="D312">
        <v>2004</v>
      </c>
      <c r="E312" t="s">
        <v>297</v>
      </c>
    </row>
    <row r="313" spans="2:5" x14ac:dyDescent="0.3">
      <c r="B313">
        <v>310</v>
      </c>
      <c r="C313" t="s">
        <v>295</v>
      </c>
      <c r="D313">
        <v>2005</v>
      </c>
      <c r="E313" t="s">
        <v>298</v>
      </c>
    </row>
    <row r="314" spans="2:5" x14ac:dyDescent="0.3">
      <c r="B314">
        <v>311</v>
      </c>
      <c r="C314" t="s">
        <v>295</v>
      </c>
      <c r="D314">
        <v>2006</v>
      </c>
      <c r="E314" t="s">
        <v>299</v>
      </c>
    </row>
    <row r="315" spans="2:5" x14ac:dyDescent="0.3">
      <c r="B315">
        <v>312</v>
      </c>
      <c r="C315" t="s">
        <v>295</v>
      </c>
      <c r="D315">
        <v>2007</v>
      </c>
      <c r="E315" t="s">
        <v>300</v>
      </c>
    </row>
    <row r="316" spans="2:5" x14ac:dyDescent="0.3">
      <c r="B316">
        <v>313</v>
      </c>
      <c r="C316" t="s">
        <v>295</v>
      </c>
      <c r="D316">
        <v>2008</v>
      </c>
      <c r="E316" t="s">
        <v>346</v>
      </c>
    </row>
    <row r="317" spans="2:5" x14ac:dyDescent="0.3">
      <c r="B317">
        <v>314</v>
      </c>
      <c r="C317" t="s">
        <v>295</v>
      </c>
      <c r="D317">
        <v>2009</v>
      </c>
      <c r="E317" t="s">
        <v>301</v>
      </c>
    </row>
    <row r="318" spans="2:5" x14ac:dyDescent="0.3">
      <c r="B318">
        <v>315</v>
      </c>
      <c r="C318" t="s">
        <v>295</v>
      </c>
      <c r="D318">
        <v>2010</v>
      </c>
      <c r="E318" t="s">
        <v>302</v>
      </c>
    </row>
    <row r="319" spans="2:5" x14ac:dyDescent="0.3">
      <c r="B319">
        <v>316</v>
      </c>
      <c r="C319" t="s">
        <v>295</v>
      </c>
      <c r="D319">
        <v>2011</v>
      </c>
      <c r="E319" t="s">
        <v>303</v>
      </c>
    </row>
    <row r="320" spans="2:5" x14ac:dyDescent="0.3">
      <c r="B320">
        <v>317</v>
      </c>
      <c r="C320" t="s">
        <v>304</v>
      </c>
      <c r="D320">
        <v>2101</v>
      </c>
      <c r="E320" t="s">
        <v>304</v>
      </c>
    </row>
    <row r="321" spans="2:5" x14ac:dyDescent="0.3">
      <c r="B321">
        <v>318</v>
      </c>
      <c r="C321" t="s">
        <v>304</v>
      </c>
      <c r="D321">
        <v>2102</v>
      </c>
      <c r="E321" t="s">
        <v>305</v>
      </c>
    </row>
    <row r="322" spans="2:5" x14ac:dyDescent="0.3">
      <c r="B322">
        <v>319</v>
      </c>
      <c r="C322" t="s">
        <v>304</v>
      </c>
      <c r="D322">
        <v>2103</v>
      </c>
      <c r="E322" t="s">
        <v>306</v>
      </c>
    </row>
    <row r="323" spans="2:5" x14ac:dyDescent="0.3">
      <c r="B323">
        <v>320</v>
      </c>
      <c r="C323" t="s">
        <v>304</v>
      </c>
      <c r="D323">
        <v>2104</v>
      </c>
      <c r="E323" t="s">
        <v>307</v>
      </c>
    </row>
    <row r="324" spans="2:5" x14ac:dyDescent="0.3">
      <c r="B324">
        <v>321</v>
      </c>
      <c r="C324" t="s">
        <v>304</v>
      </c>
      <c r="D324">
        <v>2105</v>
      </c>
      <c r="E324" t="s">
        <v>308</v>
      </c>
    </row>
    <row r="325" spans="2:5" x14ac:dyDescent="0.3">
      <c r="B325">
        <v>322</v>
      </c>
      <c r="C325" t="s">
        <v>304</v>
      </c>
      <c r="D325">
        <v>2106</v>
      </c>
      <c r="E325" t="s">
        <v>309</v>
      </c>
    </row>
    <row r="326" spans="2:5" x14ac:dyDescent="0.3">
      <c r="B326">
        <v>323</v>
      </c>
      <c r="C326" t="s">
        <v>304</v>
      </c>
      <c r="D326">
        <v>2107</v>
      </c>
      <c r="E326" t="s">
        <v>310</v>
      </c>
    </row>
    <row r="327" spans="2:5" x14ac:dyDescent="0.3">
      <c r="B327">
        <v>324</v>
      </c>
      <c r="C327" t="s">
        <v>311</v>
      </c>
      <c r="D327">
        <v>2201</v>
      </c>
      <c r="E327" t="s">
        <v>311</v>
      </c>
    </row>
    <row r="328" spans="2:5" x14ac:dyDescent="0.3">
      <c r="B328">
        <v>325</v>
      </c>
      <c r="C328" t="s">
        <v>311</v>
      </c>
      <c r="D328">
        <v>2202</v>
      </c>
      <c r="E328" t="s">
        <v>18</v>
      </c>
    </row>
    <row r="329" spans="2:5" x14ac:dyDescent="0.3">
      <c r="B329">
        <v>326</v>
      </c>
      <c r="C329" t="s">
        <v>311</v>
      </c>
      <c r="D329">
        <v>2203</v>
      </c>
      <c r="E329" t="s">
        <v>312</v>
      </c>
    </row>
    <row r="330" spans="2:5" x14ac:dyDescent="0.3">
      <c r="B330">
        <v>327</v>
      </c>
      <c r="C330" t="s">
        <v>311</v>
      </c>
      <c r="D330">
        <v>2204</v>
      </c>
      <c r="E330" t="s">
        <v>313</v>
      </c>
    </row>
    <row r="331" spans="2:5" x14ac:dyDescent="0.3">
      <c r="B331">
        <v>328</v>
      </c>
      <c r="C331" t="s">
        <v>311</v>
      </c>
      <c r="D331">
        <v>2205</v>
      </c>
      <c r="E331" t="s">
        <v>314</v>
      </c>
    </row>
    <row r="332" spans="2:5" x14ac:dyDescent="0.3">
      <c r="B332">
        <v>329</v>
      </c>
      <c r="C332" t="s">
        <v>311</v>
      </c>
      <c r="D332">
        <v>2206</v>
      </c>
      <c r="E332" t="s">
        <v>315</v>
      </c>
    </row>
    <row r="333" spans="2:5" x14ac:dyDescent="0.3">
      <c r="B333">
        <v>330</v>
      </c>
      <c r="C333" t="s">
        <v>311</v>
      </c>
      <c r="D333">
        <v>2207</v>
      </c>
      <c r="E333" t="s">
        <v>316</v>
      </c>
    </row>
    <row r="334" spans="2:5" x14ac:dyDescent="0.3">
      <c r="B334">
        <v>331</v>
      </c>
      <c r="C334" t="s">
        <v>311</v>
      </c>
      <c r="D334">
        <v>2208</v>
      </c>
      <c r="E334" t="s">
        <v>317</v>
      </c>
    </row>
    <row r="335" spans="2:5" x14ac:dyDescent="0.3">
      <c r="B335">
        <v>332</v>
      </c>
      <c r="C335" t="s">
        <v>311</v>
      </c>
      <c r="D335">
        <v>2209</v>
      </c>
      <c r="E335" t="s">
        <v>318</v>
      </c>
    </row>
    <row r="336" spans="2:5" x14ac:dyDescent="0.3">
      <c r="B336">
        <v>333</v>
      </c>
      <c r="C336" t="s">
        <v>311</v>
      </c>
      <c r="D336">
        <v>2210</v>
      </c>
      <c r="E336" t="s">
        <v>319</v>
      </c>
    </row>
    <row r="337" spans="2:5" x14ac:dyDescent="0.3">
      <c r="B337">
        <v>334</v>
      </c>
      <c r="C337" t="s">
        <v>311</v>
      </c>
      <c r="D337">
        <v>2211</v>
      </c>
      <c r="E337" t="s">
        <v>320</v>
      </c>
    </row>
    <row r="338" spans="2:5" x14ac:dyDescent="0.3">
      <c r="B338">
        <v>335</v>
      </c>
      <c r="C338" t="s">
        <v>311</v>
      </c>
      <c r="D338">
        <v>2212</v>
      </c>
      <c r="E338" t="s">
        <v>321</v>
      </c>
    </row>
    <row r="339" spans="2:5" x14ac:dyDescent="0.3">
      <c r="B339">
        <v>336</v>
      </c>
      <c r="C339" t="s">
        <v>311</v>
      </c>
      <c r="D339">
        <v>2213</v>
      </c>
      <c r="E339" t="s">
        <v>322</v>
      </c>
    </row>
    <row r="340" spans="2:5" x14ac:dyDescent="0.3">
      <c r="B340">
        <v>337</v>
      </c>
      <c r="C340" t="s">
        <v>311</v>
      </c>
      <c r="D340">
        <v>2214</v>
      </c>
      <c r="E340" t="s">
        <v>323</v>
      </c>
    </row>
    <row r="341" spans="2:5" x14ac:dyDescent="0.3">
      <c r="B341">
        <v>338</v>
      </c>
      <c r="C341" t="s">
        <v>311</v>
      </c>
      <c r="D341">
        <v>2215</v>
      </c>
      <c r="E341" t="s">
        <v>324</v>
      </c>
    </row>
    <row r="342" spans="2:5" x14ac:dyDescent="0.3">
      <c r="B342">
        <v>339</v>
      </c>
      <c r="C342" t="s">
        <v>311</v>
      </c>
      <c r="D342">
        <v>2216</v>
      </c>
      <c r="E342" t="s">
        <v>325</v>
      </c>
    </row>
    <row r="343" spans="2:5" x14ac:dyDescent="0.3">
      <c r="B343">
        <v>340</v>
      </c>
      <c r="C343" t="s">
        <v>311</v>
      </c>
      <c r="D343">
        <v>2217</v>
      </c>
      <c r="E343" t="s">
        <v>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53"/>
  <sheetViews>
    <sheetView zoomScale="70" zoomScaleNormal="70" workbookViewId="0">
      <selection activeCell="G8" sqref="G8"/>
    </sheetView>
  </sheetViews>
  <sheetFormatPr baseColWidth="10" defaultColWidth="11.5546875" defaultRowHeight="13.8" x14ac:dyDescent="0.25"/>
  <cols>
    <col min="1" max="1" width="18.77734375" style="15" customWidth="1"/>
    <col min="2" max="2" width="14.77734375" style="15" customWidth="1"/>
    <col min="3" max="3" width="25.21875" style="15" customWidth="1"/>
    <col min="4" max="4" width="25.77734375" style="15" customWidth="1"/>
    <col min="5" max="5" width="16.21875" style="15" customWidth="1"/>
    <col min="6" max="6" width="3.21875" style="16" customWidth="1"/>
    <col min="7" max="7" width="30.44140625" style="15" customWidth="1"/>
    <col min="8" max="8" width="16.21875" style="15" customWidth="1"/>
    <col min="9" max="9" width="3.21875" style="16" customWidth="1"/>
    <col min="10" max="10" width="37.77734375" style="15" customWidth="1"/>
    <col min="11" max="11" width="16.21875" style="15" customWidth="1"/>
    <col min="12" max="12" width="3.21875" style="16" customWidth="1"/>
    <col min="13" max="13" width="25.77734375" style="15" customWidth="1"/>
    <col min="14" max="14" width="16.21875" style="15" customWidth="1"/>
    <col min="15" max="15" width="3.21875" style="16" customWidth="1"/>
    <col min="16" max="16" width="25.77734375" style="15" customWidth="1"/>
    <col min="17" max="17" width="16.21875" style="15" customWidth="1"/>
    <col min="18" max="18" width="3.21875" style="16" customWidth="1"/>
    <col min="19" max="19" width="25.77734375" style="15" customWidth="1"/>
    <col min="20" max="20" width="16.21875" style="16" customWidth="1"/>
    <col min="21" max="16384" width="11.5546875" style="16"/>
  </cols>
  <sheetData>
    <row r="1" spans="1:21" ht="26.4" x14ac:dyDescent="0.25">
      <c r="D1" s="93" t="s">
        <v>385</v>
      </c>
      <c r="E1" s="93" t="s">
        <v>386</v>
      </c>
      <c r="G1" s="93" t="s">
        <v>385</v>
      </c>
      <c r="H1" s="93" t="s">
        <v>386</v>
      </c>
      <c r="J1" s="93" t="s">
        <v>385</v>
      </c>
      <c r="K1" s="93" t="s">
        <v>386</v>
      </c>
      <c r="M1" s="93" t="s">
        <v>385</v>
      </c>
      <c r="N1" s="93" t="s">
        <v>386</v>
      </c>
      <c r="P1" s="93" t="s">
        <v>385</v>
      </c>
      <c r="Q1" s="93" t="s">
        <v>386</v>
      </c>
      <c r="S1" s="93" t="s">
        <v>385</v>
      </c>
      <c r="T1" s="93" t="s">
        <v>386</v>
      </c>
    </row>
    <row r="2" spans="1:21" x14ac:dyDescent="0.25">
      <c r="D2" s="46" t="s">
        <v>380</v>
      </c>
      <c r="E2" s="30">
        <v>209</v>
      </c>
      <c r="G2" s="46" t="s">
        <v>380</v>
      </c>
      <c r="H2" s="30">
        <v>194</v>
      </c>
      <c r="J2" s="46" t="s">
        <v>380</v>
      </c>
      <c r="K2" s="30">
        <v>12</v>
      </c>
      <c r="M2" s="46" t="s">
        <v>380</v>
      </c>
      <c r="N2" s="30">
        <v>107</v>
      </c>
      <c r="P2" s="46" t="s">
        <v>380</v>
      </c>
      <c r="Q2" s="30">
        <v>22</v>
      </c>
      <c r="S2" s="46" t="s">
        <v>380</v>
      </c>
      <c r="T2" s="30">
        <v>41</v>
      </c>
    </row>
    <row r="3" spans="1:21" x14ac:dyDescent="0.25">
      <c r="D3" s="48" t="s">
        <v>381</v>
      </c>
      <c r="E3" s="31">
        <v>39</v>
      </c>
      <c r="G3" s="48" t="s">
        <v>381</v>
      </c>
      <c r="H3" s="31">
        <v>44</v>
      </c>
      <c r="J3" s="48" t="s">
        <v>381</v>
      </c>
      <c r="K3" s="31">
        <v>17</v>
      </c>
      <c r="M3" s="48" t="s">
        <v>381</v>
      </c>
      <c r="N3" s="31">
        <v>74</v>
      </c>
      <c r="P3" s="48" t="s">
        <v>381</v>
      </c>
      <c r="Q3" s="31">
        <v>19</v>
      </c>
      <c r="S3" s="48" t="s">
        <v>381</v>
      </c>
      <c r="T3" s="31">
        <v>158</v>
      </c>
    </row>
    <row r="4" spans="1:21" x14ac:dyDescent="0.25">
      <c r="D4" s="50" t="s">
        <v>382</v>
      </c>
      <c r="E4" s="32">
        <v>44</v>
      </c>
      <c r="G4" s="50" t="s">
        <v>382</v>
      </c>
      <c r="H4" s="32">
        <v>76</v>
      </c>
      <c r="J4" s="50" t="s">
        <v>382</v>
      </c>
      <c r="K4" s="32">
        <v>39</v>
      </c>
      <c r="M4" s="50" t="s">
        <v>382</v>
      </c>
      <c r="N4" s="32">
        <v>56</v>
      </c>
      <c r="P4" s="50" t="s">
        <v>382</v>
      </c>
      <c r="Q4" s="32">
        <v>54</v>
      </c>
      <c r="S4" s="50" t="s">
        <v>382</v>
      </c>
      <c r="T4" s="32">
        <v>66</v>
      </c>
    </row>
    <row r="5" spans="1:21" x14ac:dyDescent="0.25">
      <c r="D5" s="52" t="s">
        <v>383</v>
      </c>
      <c r="E5" s="33">
        <v>22</v>
      </c>
      <c r="G5" s="52" t="s">
        <v>383</v>
      </c>
      <c r="H5" s="33">
        <v>10</v>
      </c>
      <c r="J5" s="52" t="s">
        <v>383</v>
      </c>
      <c r="K5" s="33">
        <v>61</v>
      </c>
      <c r="M5" s="52" t="s">
        <v>383</v>
      </c>
      <c r="N5" s="33">
        <v>14</v>
      </c>
      <c r="P5" s="52" t="s">
        <v>383</v>
      </c>
      <c r="Q5" s="33">
        <v>115</v>
      </c>
      <c r="S5" s="52" t="s">
        <v>383</v>
      </c>
      <c r="T5" s="33">
        <v>44</v>
      </c>
    </row>
    <row r="6" spans="1:21" x14ac:dyDescent="0.25">
      <c r="D6" s="94" t="s">
        <v>384</v>
      </c>
      <c r="E6" s="95">
        <v>26</v>
      </c>
      <c r="G6" s="94" t="s">
        <v>384</v>
      </c>
      <c r="H6" s="95">
        <v>16</v>
      </c>
      <c r="J6" s="94" t="s">
        <v>384</v>
      </c>
      <c r="K6" s="95">
        <v>211</v>
      </c>
      <c r="M6" s="94" t="s">
        <v>384</v>
      </c>
      <c r="N6" s="95">
        <v>89</v>
      </c>
      <c r="P6" s="94" t="s">
        <v>384</v>
      </c>
      <c r="Q6" s="95">
        <v>130</v>
      </c>
      <c r="S6" s="94" t="s">
        <v>384</v>
      </c>
      <c r="T6" s="95">
        <v>31</v>
      </c>
    </row>
    <row r="7" spans="1:21" ht="85.95" customHeight="1" x14ac:dyDescent="0.25">
      <c r="A7" s="91" t="s">
        <v>0</v>
      </c>
      <c r="B7" s="74" t="s">
        <v>392</v>
      </c>
      <c r="C7" s="91" t="s">
        <v>1</v>
      </c>
      <c r="D7" s="96" t="s">
        <v>348</v>
      </c>
      <c r="E7" s="97" t="s">
        <v>385</v>
      </c>
      <c r="F7" s="81"/>
      <c r="G7" s="96" t="s">
        <v>349</v>
      </c>
      <c r="H7" s="97" t="s">
        <v>385</v>
      </c>
      <c r="I7" s="81"/>
      <c r="J7" s="96" t="s">
        <v>350</v>
      </c>
      <c r="K7" s="97" t="s">
        <v>385</v>
      </c>
      <c r="L7" s="81"/>
      <c r="M7" s="96" t="s">
        <v>351</v>
      </c>
      <c r="N7" s="97" t="s">
        <v>385</v>
      </c>
      <c r="O7" s="81"/>
      <c r="P7" s="96" t="s">
        <v>352</v>
      </c>
      <c r="Q7" s="97" t="s">
        <v>385</v>
      </c>
      <c r="R7" s="81"/>
      <c r="S7" s="98" t="s">
        <v>391</v>
      </c>
      <c r="T7" s="97" t="s">
        <v>385</v>
      </c>
    </row>
    <row r="8" spans="1:21" ht="14.4" x14ac:dyDescent="0.3">
      <c r="A8" s="99" t="s">
        <v>44</v>
      </c>
      <c r="B8" s="99">
        <v>402</v>
      </c>
      <c r="C8" t="s">
        <v>45</v>
      </c>
      <c r="D8" s="87">
        <v>1</v>
      </c>
      <c r="E8" s="77" t="s">
        <v>380</v>
      </c>
      <c r="F8" s="87"/>
      <c r="G8" s="87">
        <v>1</v>
      </c>
      <c r="H8" s="77" t="s">
        <v>380</v>
      </c>
      <c r="I8" s="87"/>
      <c r="J8" s="87">
        <v>0.96194824961948255</v>
      </c>
      <c r="K8" s="77" t="s">
        <v>380</v>
      </c>
      <c r="L8" s="87"/>
      <c r="M8" s="87">
        <v>0.69324324324324327</v>
      </c>
      <c r="N8" s="77" t="s">
        <v>381</v>
      </c>
      <c r="O8" s="87"/>
      <c r="P8" s="87">
        <v>0.77473498260591345</v>
      </c>
      <c r="Q8" s="77" t="s">
        <v>381</v>
      </c>
      <c r="R8" s="87"/>
      <c r="S8" s="87">
        <v>0.91448897132029594</v>
      </c>
      <c r="T8" s="77" t="s">
        <v>380</v>
      </c>
      <c r="U8" s="58"/>
    </row>
    <row r="9" spans="1:21" ht="14.4" x14ac:dyDescent="0.3">
      <c r="A9" s="99" t="s">
        <v>44</v>
      </c>
      <c r="B9" s="99">
        <v>407</v>
      </c>
      <c r="C9" t="s">
        <v>49</v>
      </c>
      <c r="D9" s="87">
        <v>1</v>
      </c>
      <c r="E9" s="77" t="s">
        <v>380</v>
      </c>
      <c r="F9" s="87"/>
      <c r="G9" s="87">
        <v>0.95833333333333326</v>
      </c>
      <c r="H9" s="77" t="s">
        <v>380</v>
      </c>
      <c r="I9" s="87"/>
      <c r="J9" s="87">
        <v>0.48219178082191783</v>
      </c>
      <c r="K9" s="77" t="s">
        <v>382</v>
      </c>
      <c r="L9" s="87"/>
      <c r="M9" s="87">
        <v>1</v>
      </c>
      <c r="N9" s="77" t="s">
        <v>380</v>
      </c>
      <c r="O9" s="87"/>
      <c r="P9" s="87">
        <v>0.96996466465369779</v>
      </c>
      <c r="Q9" s="77" t="s">
        <v>380</v>
      </c>
      <c r="R9" s="87"/>
      <c r="S9" s="87">
        <v>0.91261513348800904</v>
      </c>
      <c r="T9" s="77" t="s">
        <v>380</v>
      </c>
    </row>
    <row r="10" spans="1:21" ht="14.4" x14ac:dyDescent="0.3">
      <c r="A10" s="86" t="s">
        <v>193</v>
      </c>
      <c r="B10" s="86">
        <v>1333</v>
      </c>
      <c r="C10" t="s">
        <v>222</v>
      </c>
      <c r="D10" s="87">
        <v>1</v>
      </c>
      <c r="E10" s="77" t="s">
        <v>380</v>
      </c>
      <c r="F10" s="87"/>
      <c r="G10" s="87">
        <v>1</v>
      </c>
      <c r="H10" s="77" t="s">
        <v>380</v>
      </c>
      <c r="I10" s="87"/>
      <c r="J10" s="87">
        <v>0.75494672754946734</v>
      </c>
      <c r="K10" s="77" t="s">
        <v>381</v>
      </c>
      <c r="L10" s="87"/>
      <c r="M10" s="87">
        <v>1</v>
      </c>
      <c r="N10" s="77" t="s">
        <v>380</v>
      </c>
      <c r="O10" s="87"/>
      <c r="P10" s="87">
        <v>0.62831272107007519</v>
      </c>
      <c r="Q10" s="77" t="s">
        <v>381</v>
      </c>
      <c r="R10" s="87"/>
      <c r="S10" s="87">
        <v>0.90748891729293146</v>
      </c>
      <c r="T10" s="77" t="s">
        <v>380</v>
      </c>
    </row>
    <row r="11" spans="1:21" ht="14.4" x14ac:dyDescent="0.3">
      <c r="A11" s="99" t="s">
        <v>223</v>
      </c>
      <c r="B11" s="99">
        <v>1408</v>
      </c>
      <c r="C11" t="s">
        <v>230</v>
      </c>
      <c r="D11" s="87">
        <v>1</v>
      </c>
      <c r="E11" s="77" t="s">
        <v>380</v>
      </c>
      <c r="F11" s="87"/>
      <c r="G11" s="87">
        <v>0.98958333333333337</v>
      </c>
      <c r="H11" s="77" t="s">
        <v>380</v>
      </c>
      <c r="I11" s="87"/>
      <c r="J11" s="87">
        <v>0.33891425672247588</v>
      </c>
      <c r="K11" s="77" t="s">
        <v>383</v>
      </c>
      <c r="L11" s="87"/>
      <c r="M11" s="87">
        <v>1</v>
      </c>
      <c r="N11" s="77" t="s">
        <v>380</v>
      </c>
      <c r="O11" s="87"/>
      <c r="P11" s="87">
        <v>0.96996466465369779</v>
      </c>
      <c r="Q11" s="77" t="s">
        <v>380</v>
      </c>
      <c r="R11" s="87"/>
      <c r="S11" s="87">
        <v>0.89502975487309278</v>
      </c>
      <c r="T11" s="77" t="s">
        <v>380</v>
      </c>
    </row>
    <row r="12" spans="1:21" ht="14.4" x14ac:dyDescent="0.3">
      <c r="A12" s="99" t="s">
        <v>165</v>
      </c>
      <c r="B12" s="99">
        <v>1203</v>
      </c>
      <c r="C12" t="s">
        <v>166</v>
      </c>
      <c r="D12" s="87">
        <v>1</v>
      </c>
      <c r="E12" s="77" t="s">
        <v>380</v>
      </c>
      <c r="F12" s="87"/>
      <c r="G12" s="87">
        <v>1</v>
      </c>
      <c r="H12" s="77" t="s">
        <v>380</v>
      </c>
      <c r="I12" s="87"/>
      <c r="J12" s="87">
        <v>0.80365296803652975</v>
      </c>
      <c r="K12" s="77" t="s">
        <v>380</v>
      </c>
      <c r="L12" s="87"/>
      <c r="M12" s="87">
        <v>1</v>
      </c>
      <c r="N12" s="77" t="s">
        <v>380</v>
      </c>
      <c r="O12" s="87"/>
      <c r="P12" s="87">
        <v>0.45643772100934193</v>
      </c>
      <c r="Q12" s="77" t="s">
        <v>382</v>
      </c>
      <c r="R12" s="87"/>
      <c r="S12" s="87">
        <v>0.88901360335688073</v>
      </c>
      <c r="T12" s="77" t="s">
        <v>380</v>
      </c>
    </row>
    <row r="13" spans="1:21" ht="14.4" x14ac:dyDescent="0.3">
      <c r="A13" s="86" t="s">
        <v>278</v>
      </c>
      <c r="B13" s="86">
        <v>1803</v>
      </c>
      <c r="C13" t="s">
        <v>281</v>
      </c>
      <c r="D13" s="87">
        <v>1</v>
      </c>
      <c r="E13" s="77" t="s">
        <v>380</v>
      </c>
      <c r="F13" s="87"/>
      <c r="G13" s="87">
        <v>0.80208333333333326</v>
      </c>
      <c r="H13" s="77" t="s">
        <v>380</v>
      </c>
      <c r="I13" s="87"/>
      <c r="J13" s="87">
        <v>0.51750380517503791</v>
      </c>
      <c r="K13" s="77" t="s">
        <v>382</v>
      </c>
      <c r="L13" s="87"/>
      <c r="M13" s="87">
        <v>1</v>
      </c>
      <c r="N13" s="77" t="s">
        <v>380</v>
      </c>
      <c r="O13" s="87"/>
      <c r="P13" s="87">
        <v>0.79913869286188655</v>
      </c>
      <c r="Q13" s="77" t="s">
        <v>381</v>
      </c>
      <c r="R13" s="87"/>
      <c r="S13" s="87">
        <v>0.8727567913722053</v>
      </c>
      <c r="T13" s="77" t="s">
        <v>380</v>
      </c>
    </row>
    <row r="14" spans="1:21" ht="14.4" x14ac:dyDescent="0.3">
      <c r="A14" s="99" t="s">
        <v>193</v>
      </c>
      <c r="B14" s="99">
        <v>1303</v>
      </c>
      <c r="C14" t="s">
        <v>195</v>
      </c>
      <c r="D14" s="87">
        <v>1</v>
      </c>
      <c r="E14" s="77" t="s">
        <v>380</v>
      </c>
      <c r="F14" s="87"/>
      <c r="G14" s="87">
        <v>0.99479166666666663</v>
      </c>
      <c r="H14" s="77" t="s">
        <v>380</v>
      </c>
      <c r="I14" s="87"/>
      <c r="J14" s="87">
        <v>0.39573820395738202</v>
      </c>
      <c r="K14" s="77" t="s">
        <v>383</v>
      </c>
      <c r="L14" s="87"/>
      <c r="M14" s="87">
        <v>0.75944444444444437</v>
      </c>
      <c r="N14" s="77" t="s">
        <v>381</v>
      </c>
      <c r="O14" s="87"/>
      <c r="P14" s="87">
        <v>0.96996466465369779</v>
      </c>
      <c r="Q14" s="77" t="s">
        <v>380</v>
      </c>
      <c r="R14" s="87"/>
      <c r="S14" s="87">
        <v>0.86812105529166184</v>
      </c>
      <c r="T14" s="77" t="s">
        <v>380</v>
      </c>
    </row>
    <row r="15" spans="1:21" ht="14.4" x14ac:dyDescent="0.3">
      <c r="A15" s="99" t="s">
        <v>112</v>
      </c>
      <c r="B15" s="99">
        <v>924</v>
      </c>
      <c r="C15" t="s">
        <v>135</v>
      </c>
      <c r="D15" s="87">
        <v>1</v>
      </c>
      <c r="E15" s="77" t="s">
        <v>380</v>
      </c>
      <c r="F15" s="87"/>
      <c r="G15" s="87">
        <v>1</v>
      </c>
      <c r="H15" s="77" t="s">
        <v>380</v>
      </c>
      <c r="I15" s="87"/>
      <c r="J15" s="87">
        <v>0.74277016742770174</v>
      </c>
      <c r="K15" s="77" t="s">
        <v>381</v>
      </c>
      <c r="L15" s="87"/>
      <c r="M15" s="87">
        <v>0.79749999999999999</v>
      </c>
      <c r="N15" s="77" t="s">
        <v>381</v>
      </c>
      <c r="O15" s="87"/>
      <c r="P15" s="87">
        <v>0.55510159030215611</v>
      </c>
      <c r="Q15" s="77" t="s">
        <v>382</v>
      </c>
      <c r="R15" s="87"/>
      <c r="S15" s="87">
        <v>0.86430576365947875</v>
      </c>
      <c r="T15" s="77" t="s">
        <v>380</v>
      </c>
    </row>
    <row r="16" spans="1:21" ht="14.4" x14ac:dyDescent="0.3">
      <c r="A16" s="86" t="s">
        <v>304</v>
      </c>
      <c r="B16" s="86">
        <v>2103</v>
      </c>
      <c r="C16" t="s">
        <v>306</v>
      </c>
      <c r="D16" s="87">
        <v>1</v>
      </c>
      <c r="E16" s="77" t="s">
        <v>380</v>
      </c>
      <c r="F16" s="87"/>
      <c r="G16" s="87">
        <v>0.9145833333333333</v>
      </c>
      <c r="H16" s="77" t="s">
        <v>380</v>
      </c>
      <c r="I16" s="87"/>
      <c r="J16" s="87">
        <v>0.55159817351598173</v>
      </c>
      <c r="K16" s="77" t="s">
        <v>382</v>
      </c>
      <c r="L16" s="87"/>
      <c r="M16" s="87">
        <v>0.71056451612903215</v>
      </c>
      <c r="N16" s="77" t="s">
        <v>381</v>
      </c>
      <c r="O16" s="87"/>
      <c r="P16" s="87">
        <v>0.87985865755472048</v>
      </c>
      <c r="Q16" s="77" t="s">
        <v>380</v>
      </c>
      <c r="R16" s="87"/>
      <c r="S16" s="87">
        <v>0.86062611874662676</v>
      </c>
      <c r="T16" s="77" t="s">
        <v>380</v>
      </c>
    </row>
    <row r="17" spans="1:20" ht="14.4" x14ac:dyDescent="0.3">
      <c r="A17" s="86" t="s">
        <v>265</v>
      </c>
      <c r="B17" s="86">
        <v>1708</v>
      </c>
      <c r="C17" t="s">
        <v>271</v>
      </c>
      <c r="D17" s="87">
        <v>1</v>
      </c>
      <c r="E17" s="77" t="s">
        <v>380</v>
      </c>
      <c r="F17" s="87"/>
      <c r="G17" s="87">
        <v>1</v>
      </c>
      <c r="H17" s="77" t="s">
        <v>380</v>
      </c>
      <c r="I17" s="87"/>
      <c r="J17" s="87">
        <v>0.91324200913242015</v>
      </c>
      <c r="K17" s="77" t="s">
        <v>380</v>
      </c>
      <c r="L17" s="87"/>
      <c r="M17" s="87">
        <v>0.98749999999999993</v>
      </c>
      <c r="N17" s="77" t="s">
        <v>380</v>
      </c>
      <c r="O17" s="87"/>
      <c r="P17" s="87">
        <v>0.15901060076290127</v>
      </c>
      <c r="Q17" s="77" t="s">
        <v>384</v>
      </c>
      <c r="R17" s="87"/>
      <c r="S17" s="87">
        <v>0.85896289148429816</v>
      </c>
      <c r="T17" s="77" t="s">
        <v>380</v>
      </c>
    </row>
    <row r="18" spans="1:20" ht="14.4" x14ac:dyDescent="0.3">
      <c r="A18" s="99" t="s">
        <v>70</v>
      </c>
      <c r="B18" s="99">
        <v>607</v>
      </c>
      <c r="C18" t="s">
        <v>77</v>
      </c>
      <c r="D18" s="87">
        <v>1</v>
      </c>
      <c r="E18" s="77" t="s">
        <v>380</v>
      </c>
      <c r="F18" s="87"/>
      <c r="G18" s="87">
        <v>0.9375</v>
      </c>
      <c r="H18" s="77" t="s">
        <v>380</v>
      </c>
      <c r="I18" s="87"/>
      <c r="J18" s="87">
        <v>0.43835616438356162</v>
      </c>
      <c r="K18" s="77" t="s">
        <v>382</v>
      </c>
      <c r="L18" s="87"/>
      <c r="M18" s="87">
        <v>0.68571428571428572</v>
      </c>
      <c r="N18" s="77" t="s">
        <v>381</v>
      </c>
      <c r="O18" s="87"/>
      <c r="P18" s="87">
        <v>0.96996466465369779</v>
      </c>
      <c r="Q18" s="77" t="s">
        <v>380</v>
      </c>
      <c r="R18" s="87"/>
      <c r="S18" s="87">
        <v>0.85629276721273184</v>
      </c>
      <c r="T18" s="77" t="s">
        <v>380</v>
      </c>
    </row>
    <row r="19" spans="1:20" ht="14.4" x14ac:dyDescent="0.3">
      <c r="A19" s="86" t="s">
        <v>265</v>
      </c>
      <c r="B19" s="86">
        <v>1714</v>
      </c>
      <c r="C19" t="s">
        <v>277</v>
      </c>
      <c r="D19" s="87">
        <v>0.83333333333333337</v>
      </c>
      <c r="E19" s="77" t="s">
        <v>380</v>
      </c>
      <c r="F19" s="87"/>
      <c r="G19" s="87">
        <v>0.92500000000000004</v>
      </c>
      <c r="H19" s="77" t="s">
        <v>380</v>
      </c>
      <c r="I19" s="87"/>
      <c r="J19" s="87">
        <v>0.87671232876712324</v>
      </c>
      <c r="K19" s="77" t="s">
        <v>380</v>
      </c>
      <c r="L19" s="87"/>
      <c r="M19" s="87">
        <v>1</v>
      </c>
      <c r="N19" s="77" t="s">
        <v>380</v>
      </c>
      <c r="O19" s="87"/>
      <c r="P19" s="87">
        <v>0.69664310978679966</v>
      </c>
      <c r="Q19" s="77" t="s">
        <v>381</v>
      </c>
      <c r="R19" s="87"/>
      <c r="S19" s="87">
        <v>0.85579498244975516</v>
      </c>
      <c r="T19" s="77" t="s">
        <v>380</v>
      </c>
    </row>
    <row r="20" spans="1:20" ht="14.4" x14ac:dyDescent="0.3">
      <c r="A20" s="99" t="s">
        <v>251</v>
      </c>
      <c r="B20" s="99">
        <v>1602</v>
      </c>
      <c r="C20" t="s">
        <v>253</v>
      </c>
      <c r="D20" s="87">
        <v>1</v>
      </c>
      <c r="E20" s="77" t="s">
        <v>380</v>
      </c>
      <c r="F20" s="87"/>
      <c r="G20" s="87">
        <v>0.99479166666666663</v>
      </c>
      <c r="H20" s="77" t="s">
        <v>380</v>
      </c>
      <c r="I20" s="87"/>
      <c r="J20" s="87">
        <v>0.77625570776255703</v>
      </c>
      <c r="K20" s="77" t="s">
        <v>381</v>
      </c>
      <c r="L20" s="87"/>
      <c r="M20" s="87">
        <v>0.8</v>
      </c>
      <c r="N20" s="77" t="s">
        <v>381</v>
      </c>
      <c r="O20" s="87"/>
      <c r="P20" s="87">
        <v>0.40054475868099343</v>
      </c>
      <c r="Q20" s="77" t="s">
        <v>382</v>
      </c>
      <c r="R20" s="87"/>
      <c r="S20" s="87">
        <v>0.84586902829986588</v>
      </c>
      <c r="T20" s="77" t="s">
        <v>380</v>
      </c>
    </row>
    <row r="21" spans="1:20" ht="14.4" x14ac:dyDescent="0.3">
      <c r="A21" s="86" t="s">
        <v>251</v>
      </c>
      <c r="B21" s="86">
        <v>1617</v>
      </c>
      <c r="C21" t="s">
        <v>264</v>
      </c>
      <c r="D21" s="87">
        <v>1</v>
      </c>
      <c r="E21" s="77" t="s">
        <v>380</v>
      </c>
      <c r="F21" s="87"/>
      <c r="G21" s="87">
        <v>0.84791666666666665</v>
      </c>
      <c r="H21" s="77" t="s">
        <v>380</v>
      </c>
      <c r="I21" s="87"/>
      <c r="J21" s="87">
        <v>0.25345978222690552</v>
      </c>
      <c r="K21" s="77" t="s">
        <v>383</v>
      </c>
      <c r="L21" s="87"/>
      <c r="M21" s="87">
        <v>1</v>
      </c>
      <c r="N21" s="77" t="s">
        <v>380</v>
      </c>
      <c r="O21" s="87"/>
      <c r="P21" s="87">
        <v>0.83574425824584608</v>
      </c>
      <c r="Q21" s="77" t="s">
        <v>380</v>
      </c>
      <c r="R21" s="87"/>
      <c r="S21" s="87">
        <v>0.84437018940424613</v>
      </c>
      <c r="T21" s="77" t="s">
        <v>380</v>
      </c>
    </row>
    <row r="22" spans="1:20" ht="14.4" x14ac:dyDescent="0.3">
      <c r="A22" s="99" t="s">
        <v>251</v>
      </c>
      <c r="B22" s="99">
        <v>1609</v>
      </c>
      <c r="C22" t="s">
        <v>259</v>
      </c>
      <c r="D22" s="87">
        <v>1</v>
      </c>
      <c r="E22" s="77" t="s">
        <v>380</v>
      </c>
      <c r="F22" s="87"/>
      <c r="G22" s="87">
        <v>0.89583333333333326</v>
      </c>
      <c r="H22" s="77" t="s">
        <v>380</v>
      </c>
      <c r="I22" s="87"/>
      <c r="J22" s="87">
        <v>0.12420091324200913</v>
      </c>
      <c r="K22" s="77" t="s">
        <v>384</v>
      </c>
      <c r="L22" s="87"/>
      <c r="M22" s="87">
        <v>0.94399999999999995</v>
      </c>
      <c r="N22" s="77" t="s">
        <v>380</v>
      </c>
      <c r="O22" s="87"/>
      <c r="P22" s="87">
        <v>0.96996466465369779</v>
      </c>
      <c r="Q22" s="77" t="s">
        <v>380</v>
      </c>
      <c r="R22" s="87"/>
      <c r="S22" s="87">
        <v>0.84270400335102269</v>
      </c>
      <c r="T22" s="77" t="s">
        <v>380</v>
      </c>
    </row>
    <row r="23" spans="1:20" ht="14.4" x14ac:dyDescent="0.3">
      <c r="A23" s="99" t="s">
        <v>193</v>
      </c>
      <c r="B23" s="99">
        <v>1321</v>
      </c>
      <c r="C23" t="s">
        <v>210</v>
      </c>
      <c r="D23" s="87">
        <v>1</v>
      </c>
      <c r="E23" s="77" t="s">
        <v>380</v>
      </c>
      <c r="F23" s="87"/>
      <c r="G23" s="87">
        <v>1</v>
      </c>
      <c r="H23" s="77" t="s">
        <v>380</v>
      </c>
      <c r="I23" s="87"/>
      <c r="J23" s="87">
        <v>0.73059360730593614</v>
      </c>
      <c r="K23" s="77" t="s">
        <v>381</v>
      </c>
      <c r="L23" s="87"/>
      <c r="M23" s="87">
        <v>0.92999999999999994</v>
      </c>
      <c r="N23" s="77" t="s">
        <v>380</v>
      </c>
      <c r="O23" s="87"/>
      <c r="P23" s="87">
        <v>0.28572217324583821</v>
      </c>
      <c r="Q23" s="77" t="s">
        <v>383</v>
      </c>
      <c r="R23" s="87"/>
      <c r="S23" s="87">
        <v>0.84194736708276618</v>
      </c>
      <c r="T23" s="77" t="s">
        <v>380</v>
      </c>
    </row>
    <row r="24" spans="1:20" ht="14.4" x14ac:dyDescent="0.3">
      <c r="A24" s="99" t="s">
        <v>243</v>
      </c>
      <c r="B24" s="99">
        <v>1507</v>
      </c>
      <c r="C24" t="s">
        <v>249</v>
      </c>
      <c r="D24" s="87">
        <v>0.91666666666666663</v>
      </c>
      <c r="E24" s="77" t="s">
        <v>380</v>
      </c>
      <c r="F24" s="87"/>
      <c r="G24" s="87">
        <v>0.94886363636363635</v>
      </c>
      <c r="H24" s="77" t="s">
        <v>380</v>
      </c>
      <c r="I24" s="87"/>
      <c r="J24" s="87">
        <v>0.35865504358655043</v>
      </c>
      <c r="K24" s="77" t="s">
        <v>383</v>
      </c>
      <c r="L24" s="87"/>
      <c r="M24" s="87">
        <v>0.89442815249266872</v>
      </c>
      <c r="N24" s="77" t="s">
        <v>380</v>
      </c>
      <c r="O24" s="87"/>
      <c r="P24" s="87">
        <v>0.96996466465369779</v>
      </c>
      <c r="Q24" s="77" t="s">
        <v>380</v>
      </c>
      <c r="R24" s="87"/>
      <c r="S24" s="87">
        <v>0.84164846698872542</v>
      </c>
      <c r="T24" s="77" t="s">
        <v>380</v>
      </c>
    </row>
    <row r="25" spans="1:20" ht="14.4" x14ac:dyDescent="0.3">
      <c r="A25" s="99" t="s">
        <v>251</v>
      </c>
      <c r="B25" s="99">
        <v>1610</v>
      </c>
      <c r="C25" t="s">
        <v>260</v>
      </c>
      <c r="D25" s="87">
        <v>1</v>
      </c>
      <c r="E25" s="77" t="s">
        <v>380</v>
      </c>
      <c r="F25" s="87"/>
      <c r="G25" s="87">
        <v>0.94791666666666674</v>
      </c>
      <c r="H25" s="77" t="s">
        <v>380</v>
      </c>
      <c r="I25" s="87"/>
      <c r="J25" s="87">
        <v>0.62100456621004563</v>
      </c>
      <c r="K25" s="77" t="s">
        <v>381</v>
      </c>
      <c r="L25" s="87"/>
      <c r="M25" s="87">
        <v>0.52166666666666661</v>
      </c>
      <c r="N25" s="77" t="s">
        <v>382</v>
      </c>
      <c r="O25" s="87"/>
      <c r="P25" s="87">
        <v>0.83574425824584608</v>
      </c>
      <c r="Q25" s="77" t="s">
        <v>380</v>
      </c>
      <c r="R25" s="87"/>
      <c r="S25" s="87">
        <v>0.84025190700171704</v>
      </c>
      <c r="T25" s="77" t="s">
        <v>380</v>
      </c>
    </row>
    <row r="26" spans="1:20" ht="14.4" x14ac:dyDescent="0.3">
      <c r="A26" s="99" t="s">
        <v>165</v>
      </c>
      <c r="B26" s="99">
        <v>1211</v>
      </c>
      <c r="C26" t="s">
        <v>174</v>
      </c>
      <c r="D26" s="87">
        <v>1</v>
      </c>
      <c r="E26" s="77" t="s">
        <v>380</v>
      </c>
      <c r="F26" s="87"/>
      <c r="G26" s="87">
        <v>0.91145833333333337</v>
      </c>
      <c r="H26" s="77" t="s">
        <v>380</v>
      </c>
      <c r="I26" s="87"/>
      <c r="J26" s="87">
        <v>0.34398782343987822</v>
      </c>
      <c r="K26" s="77" t="s">
        <v>383</v>
      </c>
      <c r="L26" s="87"/>
      <c r="M26" s="87">
        <v>1</v>
      </c>
      <c r="N26" s="77" t="s">
        <v>380</v>
      </c>
      <c r="O26" s="87"/>
      <c r="P26" s="87">
        <v>0.65271643132604806</v>
      </c>
      <c r="Q26" s="77" t="s">
        <v>381</v>
      </c>
      <c r="R26" s="87"/>
      <c r="S26" s="87">
        <v>0.83843792988155563</v>
      </c>
      <c r="T26" s="77" t="s">
        <v>380</v>
      </c>
    </row>
    <row r="27" spans="1:20" ht="14.4" x14ac:dyDescent="0.3">
      <c r="A27" s="99" t="s">
        <v>2</v>
      </c>
      <c r="B27" s="99">
        <v>102</v>
      </c>
      <c r="C27" t="s">
        <v>3</v>
      </c>
      <c r="D27" s="87">
        <v>1</v>
      </c>
      <c r="E27" s="77" t="s">
        <v>380</v>
      </c>
      <c r="F27" s="87"/>
      <c r="G27" s="87">
        <v>0.89583333333333337</v>
      </c>
      <c r="H27" s="77" t="s">
        <v>380</v>
      </c>
      <c r="I27" s="87"/>
      <c r="J27" s="87">
        <v>0.73059360730593603</v>
      </c>
      <c r="K27" s="77" t="s">
        <v>381</v>
      </c>
      <c r="L27" s="87"/>
      <c r="M27" s="87">
        <v>0.89230769230769225</v>
      </c>
      <c r="N27" s="77" t="s">
        <v>380</v>
      </c>
      <c r="O27" s="87"/>
      <c r="P27" s="87">
        <v>0.37102473511343625</v>
      </c>
      <c r="Q27" s="77" t="s">
        <v>383</v>
      </c>
      <c r="R27" s="87"/>
      <c r="S27" s="87">
        <v>0.8360680718757264</v>
      </c>
      <c r="T27" s="77" t="s">
        <v>380</v>
      </c>
    </row>
    <row r="28" spans="1:20" ht="14.4" x14ac:dyDescent="0.3">
      <c r="A28" s="99" t="s">
        <v>112</v>
      </c>
      <c r="B28" s="99">
        <v>909</v>
      </c>
      <c r="C28" t="s">
        <v>120</v>
      </c>
      <c r="D28" s="87">
        <v>1</v>
      </c>
      <c r="E28" s="77" t="s">
        <v>380</v>
      </c>
      <c r="F28" s="87"/>
      <c r="G28" s="87">
        <v>0.89583333333333337</v>
      </c>
      <c r="H28" s="77" t="s">
        <v>380</v>
      </c>
      <c r="I28" s="87"/>
      <c r="J28" s="87">
        <v>0.36790606653620356</v>
      </c>
      <c r="K28" s="77" t="s">
        <v>383</v>
      </c>
      <c r="L28" s="87"/>
      <c r="M28" s="87">
        <v>0.83250000000000002</v>
      </c>
      <c r="N28" s="77" t="s">
        <v>380</v>
      </c>
      <c r="O28" s="87"/>
      <c r="P28" s="87">
        <v>0.78224381653082831</v>
      </c>
      <c r="Q28" s="77" t="s">
        <v>381</v>
      </c>
      <c r="R28" s="87"/>
      <c r="S28" s="87">
        <v>0.83437664912672138</v>
      </c>
      <c r="T28" s="77" t="s">
        <v>380</v>
      </c>
    </row>
    <row r="29" spans="1:20" ht="14.4" x14ac:dyDescent="0.3">
      <c r="A29" s="99" t="s">
        <v>70</v>
      </c>
      <c r="B29" s="99">
        <v>608</v>
      </c>
      <c r="C29" t="s">
        <v>78</v>
      </c>
      <c r="D29" s="87">
        <v>1</v>
      </c>
      <c r="E29" s="77" t="s">
        <v>380</v>
      </c>
      <c r="F29" s="87"/>
      <c r="G29" s="87">
        <v>1</v>
      </c>
      <c r="H29" s="77" t="s">
        <v>380</v>
      </c>
      <c r="I29" s="87"/>
      <c r="J29" s="87">
        <v>0.98630136986301364</v>
      </c>
      <c r="K29" s="77" t="s">
        <v>380</v>
      </c>
      <c r="L29" s="87"/>
      <c r="M29" s="87">
        <v>0.41792452830188681</v>
      </c>
      <c r="N29" s="77" t="s">
        <v>382</v>
      </c>
      <c r="O29" s="87"/>
      <c r="P29" s="87">
        <v>0.48189045953423681</v>
      </c>
      <c r="Q29" s="77" t="s">
        <v>382</v>
      </c>
      <c r="R29" s="87"/>
      <c r="S29" s="87">
        <v>0.83291745365487058</v>
      </c>
      <c r="T29" s="77" t="s">
        <v>380</v>
      </c>
    </row>
    <row r="30" spans="1:20" ht="14.4" x14ac:dyDescent="0.3">
      <c r="A30" s="99" t="s">
        <v>243</v>
      </c>
      <c r="B30" s="99">
        <v>1504</v>
      </c>
      <c r="C30" t="s">
        <v>247</v>
      </c>
      <c r="D30" s="87">
        <v>1</v>
      </c>
      <c r="E30" s="77" t="s">
        <v>380</v>
      </c>
      <c r="F30" s="87"/>
      <c r="G30" s="87">
        <v>0.95833333333333326</v>
      </c>
      <c r="H30" s="77" t="s">
        <v>380</v>
      </c>
      <c r="I30" s="87"/>
      <c r="J30" s="87">
        <v>0.28614916286149161</v>
      </c>
      <c r="K30" s="77" t="s">
        <v>383</v>
      </c>
      <c r="L30" s="87"/>
      <c r="M30" s="87">
        <v>0.83467741935483875</v>
      </c>
      <c r="N30" s="77" t="s">
        <v>380</v>
      </c>
      <c r="O30" s="87"/>
      <c r="P30" s="87">
        <v>0.78975265045574305</v>
      </c>
      <c r="Q30" s="77" t="s">
        <v>381</v>
      </c>
      <c r="R30" s="87"/>
      <c r="S30" s="87">
        <v>0.83137855156747775</v>
      </c>
      <c r="T30" s="77" t="s">
        <v>380</v>
      </c>
    </row>
    <row r="31" spans="1:20" ht="14.4" x14ac:dyDescent="0.3">
      <c r="A31" s="86" t="s">
        <v>165</v>
      </c>
      <c r="B31" s="86">
        <v>1230</v>
      </c>
      <c r="C31" t="s">
        <v>192</v>
      </c>
      <c r="D31" s="87">
        <v>0.83333333333333337</v>
      </c>
      <c r="E31" s="77" t="s">
        <v>380</v>
      </c>
      <c r="F31" s="87"/>
      <c r="G31" s="87">
        <v>1</v>
      </c>
      <c r="H31" s="77" t="s">
        <v>380</v>
      </c>
      <c r="I31" s="87"/>
      <c r="J31" s="87">
        <v>0.34755381604696678</v>
      </c>
      <c r="K31" s="77" t="s">
        <v>383</v>
      </c>
      <c r="L31" s="87"/>
      <c r="M31" s="87">
        <v>1</v>
      </c>
      <c r="N31" s="77" t="s">
        <v>380</v>
      </c>
      <c r="O31" s="87"/>
      <c r="P31" s="87">
        <v>0.96996466465369779</v>
      </c>
      <c r="Q31" s="77" t="s">
        <v>380</v>
      </c>
      <c r="R31" s="87"/>
      <c r="S31" s="87">
        <v>0.8267944387717665</v>
      </c>
      <c r="T31" s="77" t="s">
        <v>380</v>
      </c>
    </row>
    <row r="32" spans="1:20" ht="14.4" x14ac:dyDescent="0.3">
      <c r="A32" s="99" t="s">
        <v>193</v>
      </c>
      <c r="B32" s="99">
        <v>1316</v>
      </c>
      <c r="C32" t="s">
        <v>205</v>
      </c>
      <c r="D32" s="87">
        <v>1</v>
      </c>
      <c r="E32" s="77" t="s">
        <v>380</v>
      </c>
      <c r="F32" s="87"/>
      <c r="G32" s="87">
        <v>0.68229166666666674</v>
      </c>
      <c r="H32" s="77" t="s">
        <v>381</v>
      </c>
      <c r="I32" s="87"/>
      <c r="J32" s="87">
        <v>0.76712328767123283</v>
      </c>
      <c r="K32" s="77" t="s">
        <v>381</v>
      </c>
      <c r="L32" s="87"/>
      <c r="M32" s="87">
        <v>0.93947368421052635</v>
      </c>
      <c r="N32" s="77" t="s">
        <v>380</v>
      </c>
      <c r="O32" s="87"/>
      <c r="P32" s="87">
        <v>0.38427561851034475</v>
      </c>
      <c r="Q32" s="77" t="s">
        <v>383</v>
      </c>
      <c r="R32" s="87"/>
      <c r="S32" s="87">
        <v>0.82391734689214891</v>
      </c>
      <c r="T32" s="77" t="s">
        <v>380</v>
      </c>
    </row>
    <row r="33" spans="1:20" ht="14.4" x14ac:dyDescent="0.3">
      <c r="A33" s="99" t="s">
        <v>165</v>
      </c>
      <c r="B33" s="99">
        <v>1205</v>
      </c>
      <c r="C33" t="s">
        <v>168</v>
      </c>
      <c r="D33" s="87">
        <v>1</v>
      </c>
      <c r="E33" s="77" t="s">
        <v>380</v>
      </c>
      <c r="F33" s="87"/>
      <c r="G33" s="87">
        <v>0.92708333333333326</v>
      </c>
      <c r="H33" s="77" t="s">
        <v>380</v>
      </c>
      <c r="I33" s="87"/>
      <c r="J33" s="87">
        <v>0.18995433789954336</v>
      </c>
      <c r="K33" s="77" t="s">
        <v>384</v>
      </c>
      <c r="L33" s="87"/>
      <c r="M33" s="87">
        <v>0.76769230769230767</v>
      </c>
      <c r="N33" s="77" t="s">
        <v>381</v>
      </c>
      <c r="O33" s="87"/>
      <c r="P33" s="87">
        <v>0.9211572441417516</v>
      </c>
      <c r="Q33" s="77" t="s">
        <v>380</v>
      </c>
      <c r="R33" s="87"/>
      <c r="S33" s="87">
        <v>0.82270600012670703</v>
      </c>
      <c r="T33" s="77" t="s">
        <v>380</v>
      </c>
    </row>
    <row r="34" spans="1:20" ht="14.4" x14ac:dyDescent="0.3">
      <c r="A34" s="86" t="s">
        <v>295</v>
      </c>
      <c r="B34" s="86">
        <v>2003</v>
      </c>
      <c r="C34" t="s">
        <v>345</v>
      </c>
      <c r="D34" s="87">
        <v>1</v>
      </c>
      <c r="E34" s="77" t="s">
        <v>380</v>
      </c>
      <c r="F34" s="87"/>
      <c r="G34" s="87">
        <v>0.9375</v>
      </c>
      <c r="H34" s="77" t="s">
        <v>380</v>
      </c>
      <c r="I34" s="87"/>
      <c r="J34" s="87">
        <v>0.74885844748858454</v>
      </c>
      <c r="K34" s="77" t="s">
        <v>381</v>
      </c>
      <c r="L34" s="87"/>
      <c r="M34" s="87">
        <v>0.83333333333333326</v>
      </c>
      <c r="N34" s="77" t="s">
        <v>380</v>
      </c>
      <c r="O34" s="87"/>
      <c r="P34" s="87">
        <v>0.26131846298986522</v>
      </c>
      <c r="Q34" s="77" t="s">
        <v>383</v>
      </c>
      <c r="R34" s="87"/>
      <c r="S34" s="87">
        <v>0.81871403657176745</v>
      </c>
      <c r="T34" s="77" t="s">
        <v>380</v>
      </c>
    </row>
    <row r="35" spans="1:20" ht="14.4" x14ac:dyDescent="0.3">
      <c r="A35" s="99" t="s">
        <v>311</v>
      </c>
      <c r="B35" s="99">
        <v>2214</v>
      </c>
      <c r="C35" t="s">
        <v>323</v>
      </c>
      <c r="D35" s="87">
        <v>1</v>
      </c>
      <c r="E35" s="77" t="s">
        <v>380</v>
      </c>
      <c r="F35" s="87"/>
      <c r="G35" s="87">
        <v>0.98541666666666661</v>
      </c>
      <c r="H35" s="77" t="s">
        <v>380</v>
      </c>
      <c r="I35" s="87"/>
      <c r="J35" s="87">
        <v>0.79147640791476404</v>
      </c>
      <c r="K35" s="77" t="s">
        <v>381</v>
      </c>
      <c r="L35" s="87"/>
      <c r="M35" s="87">
        <v>0.4</v>
      </c>
      <c r="N35" s="77" t="s">
        <v>383</v>
      </c>
      <c r="O35" s="87"/>
      <c r="P35" s="87">
        <v>0.5795053005581291</v>
      </c>
      <c r="Q35" s="77" t="s">
        <v>382</v>
      </c>
      <c r="R35" s="87"/>
      <c r="S35" s="87">
        <v>0.81382433960426714</v>
      </c>
      <c r="T35" s="77" t="s">
        <v>380</v>
      </c>
    </row>
    <row r="36" spans="1:20" ht="14.4" x14ac:dyDescent="0.3">
      <c r="A36" s="99" t="s">
        <v>243</v>
      </c>
      <c r="B36" s="99">
        <v>1503</v>
      </c>
      <c r="C36" t="s">
        <v>246</v>
      </c>
      <c r="D36" s="87">
        <v>1</v>
      </c>
      <c r="E36" s="77" t="s">
        <v>380</v>
      </c>
      <c r="F36" s="87"/>
      <c r="G36" s="87">
        <v>0.87708333333333344</v>
      </c>
      <c r="H36" s="77" t="s">
        <v>380</v>
      </c>
      <c r="I36" s="87"/>
      <c r="J36" s="87">
        <v>0.47488584474885842</v>
      </c>
      <c r="K36" s="77" t="s">
        <v>382</v>
      </c>
      <c r="L36" s="87"/>
      <c r="M36" s="87">
        <v>1</v>
      </c>
      <c r="N36" s="77" t="s">
        <v>380</v>
      </c>
      <c r="O36" s="87"/>
      <c r="P36" s="87">
        <v>0.38427561851034475</v>
      </c>
      <c r="Q36" s="77" t="s">
        <v>383</v>
      </c>
      <c r="R36" s="87"/>
      <c r="S36" s="87">
        <v>0.81350963615554728</v>
      </c>
      <c r="T36" s="77" t="s">
        <v>380</v>
      </c>
    </row>
    <row r="37" spans="1:20" ht="14.4" x14ac:dyDescent="0.3">
      <c r="A37" s="99" t="s">
        <v>223</v>
      </c>
      <c r="B37" s="99">
        <v>1413</v>
      </c>
      <c r="C37" t="s">
        <v>235</v>
      </c>
      <c r="D37" s="87">
        <v>1</v>
      </c>
      <c r="E37" s="77" t="s">
        <v>380</v>
      </c>
      <c r="F37" s="87"/>
      <c r="G37" s="87">
        <v>0.99702380952380953</v>
      </c>
      <c r="H37" s="77" t="s">
        <v>380</v>
      </c>
      <c r="I37" s="87"/>
      <c r="J37" s="87">
        <v>0.21082844096542724</v>
      </c>
      <c r="K37" s="77" t="s">
        <v>383</v>
      </c>
      <c r="L37" s="87"/>
      <c r="M37" s="87">
        <v>0.54374999999999996</v>
      </c>
      <c r="N37" s="77" t="s">
        <v>382</v>
      </c>
      <c r="O37" s="87"/>
      <c r="P37" s="87">
        <v>1.0000000003533569</v>
      </c>
      <c r="Q37" s="77" t="s">
        <v>380</v>
      </c>
      <c r="R37" s="87"/>
      <c r="S37" s="87">
        <v>0.81281474238829376</v>
      </c>
      <c r="T37" s="77" t="s">
        <v>380</v>
      </c>
    </row>
    <row r="38" spans="1:20" ht="14.4" x14ac:dyDescent="0.3">
      <c r="A38" s="99" t="s">
        <v>243</v>
      </c>
      <c r="B38" s="99">
        <v>1505</v>
      </c>
      <c r="C38" t="s">
        <v>248</v>
      </c>
      <c r="D38" s="87">
        <v>1</v>
      </c>
      <c r="E38" s="77" t="s">
        <v>380</v>
      </c>
      <c r="F38" s="87"/>
      <c r="G38" s="87">
        <v>0.97916666666666663</v>
      </c>
      <c r="H38" s="77" t="s">
        <v>380</v>
      </c>
      <c r="I38" s="87"/>
      <c r="J38" s="87">
        <v>0.91324200913242015</v>
      </c>
      <c r="K38" s="77" t="s">
        <v>380</v>
      </c>
      <c r="L38" s="87"/>
      <c r="M38" s="87">
        <v>0.42340425531914894</v>
      </c>
      <c r="N38" s="77" t="s">
        <v>382</v>
      </c>
      <c r="O38" s="87"/>
      <c r="P38" s="87">
        <v>0.42932862205983346</v>
      </c>
      <c r="Q38" s="77" t="s">
        <v>382</v>
      </c>
      <c r="R38" s="87"/>
      <c r="S38" s="87">
        <v>0.81229206631004358</v>
      </c>
      <c r="T38" s="77" t="s">
        <v>380</v>
      </c>
    </row>
    <row r="39" spans="1:20" ht="14.4" x14ac:dyDescent="0.3">
      <c r="A39" s="99" t="s">
        <v>243</v>
      </c>
      <c r="B39" s="99">
        <v>1501</v>
      </c>
      <c r="C39" t="s">
        <v>244</v>
      </c>
      <c r="D39" s="87">
        <v>1</v>
      </c>
      <c r="E39" s="77" t="s">
        <v>380</v>
      </c>
      <c r="F39" s="87"/>
      <c r="G39" s="87">
        <v>0.91666666666666674</v>
      </c>
      <c r="H39" s="77" t="s">
        <v>380</v>
      </c>
      <c r="I39" s="87"/>
      <c r="J39" s="87">
        <v>0.42009132420091322</v>
      </c>
      <c r="K39" s="77" t="s">
        <v>382</v>
      </c>
      <c r="L39" s="87"/>
      <c r="M39" s="87">
        <v>0.4</v>
      </c>
      <c r="N39" s="77" t="s">
        <v>383</v>
      </c>
      <c r="O39" s="87"/>
      <c r="P39" s="87">
        <v>0.96996466465369779</v>
      </c>
      <c r="Q39" s="77" t="s">
        <v>380</v>
      </c>
      <c r="R39" s="87"/>
      <c r="S39" s="87">
        <v>0.80809173166152481</v>
      </c>
      <c r="T39" s="77" t="s">
        <v>380</v>
      </c>
    </row>
    <row r="40" spans="1:20" ht="14.4" x14ac:dyDescent="0.3">
      <c r="A40" s="99" t="s">
        <v>251</v>
      </c>
      <c r="B40" s="99">
        <v>1606</v>
      </c>
      <c r="C40" t="s">
        <v>341</v>
      </c>
      <c r="D40" s="87">
        <v>1</v>
      </c>
      <c r="E40" s="77" t="s">
        <v>380</v>
      </c>
      <c r="F40" s="87"/>
      <c r="G40" s="87">
        <v>0.85416666666666674</v>
      </c>
      <c r="H40" s="77" t="s">
        <v>380</v>
      </c>
      <c r="I40" s="87"/>
      <c r="J40" s="87">
        <v>0.12785388127853883</v>
      </c>
      <c r="K40" s="77" t="s">
        <v>384</v>
      </c>
      <c r="L40" s="87"/>
      <c r="M40" s="87">
        <v>0.9555555555555556</v>
      </c>
      <c r="N40" s="77" t="s">
        <v>380</v>
      </c>
      <c r="O40" s="87"/>
      <c r="P40" s="87">
        <v>0.75658863395403597</v>
      </c>
      <c r="Q40" s="77" t="s">
        <v>381</v>
      </c>
      <c r="R40" s="87"/>
      <c r="S40" s="87">
        <v>0.8077705439515529</v>
      </c>
      <c r="T40" s="77" t="s">
        <v>380</v>
      </c>
    </row>
    <row r="41" spans="1:20" ht="14.4" x14ac:dyDescent="0.3">
      <c r="A41" s="99" t="s">
        <v>311</v>
      </c>
      <c r="B41" s="99">
        <v>2208</v>
      </c>
      <c r="C41" t="s">
        <v>317</v>
      </c>
      <c r="D41" s="87">
        <v>0.91666666666666663</v>
      </c>
      <c r="E41" s="77" t="s">
        <v>380</v>
      </c>
      <c r="F41" s="87"/>
      <c r="G41" s="87">
        <v>0.97727272727272729</v>
      </c>
      <c r="H41" s="77" t="s">
        <v>380</v>
      </c>
      <c r="I41" s="87"/>
      <c r="J41" s="87">
        <v>0.69738480697384808</v>
      </c>
      <c r="K41" s="77" t="s">
        <v>381</v>
      </c>
      <c r="L41" s="87"/>
      <c r="M41" s="87">
        <v>0.88409090909090904</v>
      </c>
      <c r="N41" s="77" t="s">
        <v>380</v>
      </c>
      <c r="O41" s="87"/>
      <c r="P41" s="87">
        <v>0.38529955040919678</v>
      </c>
      <c r="Q41" s="77" t="s">
        <v>383</v>
      </c>
      <c r="R41" s="87"/>
      <c r="S41" s="87">
        <v>0.80675871421351719</v>
      </c>
      <c r="T41" s="77" t="s">
        <v>380</v>
      </c>
    </row>
    <row r="42" spans="1:20" ht="14.4" x14ac:dyDescent="0.3">
      <c r="A42" s="99" t="s">
        <v>311</v>
      </c>
      <c r="B42" s="99">
        <v>2203</v>
      </c>
      <c r="C42" t="s">
        <v>312</v>
      </c>
      <c r="D42" s="87">
        <v>1</v>
      </c>
      <c r="E42" s="77" t="s">
        <v>380</v>
      </c>
      <c r="F42" s="87"/>
      <c r="G42" s="87">
        <v>0.8666666666666667</v>
      </c>
      <c r="H42" s="77" t="s">
        <v>380</v>
      </c>
      <c r="I42" s="87"/>
      <c r="J42" s="87">
        <v>0.43835616438356162</v>
      </c>
      <c r="K42" s="77" t="s">
        <v>382</v>
      </c>
      <c r="L42" s="87"/>
      <c r="M42" s="87">
        <v>1</v>
      </c>
      <c r="N42" s="77" t="s">
        <v>380</v>
      </c>
      <c r="O42" s="87"/>
      <c r="P42" s="87">
        <v>0.38427561851034475</v>
      </c>
      <c r="Q42" s="77" t="s">
        <v>383</v>
      </c>
      <c r="R42" s="87"/>
      <c r="S42" s="87">
        <v>0.8067281007674193</v>
      </c>
      <c r="T42" s="77" t="s">
        <v>380</v>
      </c>
    </row>
    <row r="43" spans="1:20" ht="14.4" x14ac:dyDescent="0.3">
      <c r="A43" s="99" t="s">
        <v>44</v>
      </c>
      <c r="B43" s="99">
        <v>403</v>
      </c>
      <c r="C43" t="s">
        <v>46</v>
      </c>
      <c r="D43" s="87">
        <v>1</v>
      </c>
      <c r="E43" s="77" t="s">
        <v>380</v>
      </c>
      <c r="F43" s="87"/>
      <c r="G43" s="87">
        <v>0.95833333333333326</v>
      </c>
      <c r="H43" s="77" t="s">
        <v>380</v>
      </c>
      <c r="I43" s="87"/>
      <c r="J43" s="87">
        <v>6.575342465753424E-2</v>
      </c>
      <c r="K43" s="77" t="s">
        <v>384</v>
      </c>
      <c r="L43" s="87"/>
      <c r="M43" s="87">
        <v>0.8833333333333333</v>
      </c>
      <c r="N43" s="77" t="s">
        <v>380</v>
      </c>
      <c r="O43" s="87"/>
      <c r="P43" s="87">
        <v>0.77473498260591345</v>
      </c>
      <c r="Q43" s="77" t="s">
        <v>381</v>
      </c>
      <c r="R43" s="87"/>
      <c r="S43" s="87">
        <v>0.80336492775618384</v>
      </c>
      <c r="T43" s="77" t="s">
        <v>380</v>
      </c>
    </row>
    <row r="44" spans="1:20" ht="14.4" x14ac:dyDescent="0.3">
      <c r="A44" s="86" t="s">
        <v>284</v>
      </c>
      <c r="B44" s="86">
        <v>1904</v>
      </c>
      <c r="C44" t="s">
        <v>287</v>
      </c>
      <c r="D44" s="87">
        <v>1</v>
      </c>
      <c r="E44" s="77" t="s">
        <v>380</v>
      </c>
      <c r="F44" s="87"/>
      <c r="G44" s="87">
        <v>0.91666666666666674</v>
      </c>
      <c r="H44" s="77" t="s">
        <v>380</v>
      </c>
      <c r="I44" s="87"/>
      <c r="J44" s="87">
        <v>0.10228310502283106</v>
      </c>
      <c r="K44" s="77" t="s">
        <v>384</v>
      </c>
      <c r="L44" s="87"/>
      <c r="M44" s="87">
        <v>0.94285714285714284</v>
      </c>
      <c r="N44" s="77" t="s">
        <v>380</v>
      </c>
      <c r="O44" s="87"/>
      <c r="P44" s="87">
        <v>0.71267667869705886</v>
      </c>
      <c r="Q44" s="77" t="s">
        <v>381</v>
      </c>
      <c r="R44" s="87"/>
      <c r="S44" s="87">
        <v>0.80325587231988826</v>
      </c>
      <c r="T44" s="77" t="s">
        <v>380</v>
      </c>
    </row>
    <row r="45" spans="1:20" ht="14.4" x14ac:dyDescent="0.3">
      <c r="A45" s="99" t="s">
        <v>251</v>
      </c>
      <c r="B45" s="99">
        <v>1601</v>
      </c>
      <c r="C45" t="s">
        <v>252</v>
      </c>
      <c r="D45" s="87">
        <v>1</v>
      </c>
      <c r="E45" s="77" t="s">
        <v>380</v>
      </c>
      <c r="F45" s="87"/>
      <c r="G45" s="87">
        <v>0.74305555555555558</v>
      </c>
      <c r="H45" s="77" t="s">
        <v>381</v>
      </c>
      <c r="I45" s="87"/>
      <c r="J45" s="87">
        <v>0.53576864535768653</v>
      </c>
      <c r="K45" s="77" t="s">
        <v>382</v>
      </c>
      <c r="L45" s="87"/>
      <c r="M45" s="87">
        <v>0.78500000000000003</v>
      </c>
      <c r="N45" s="77" t="s">
        <v>381</v>
      </c>
      <c r="O45" s="87"/>
      <c r="P45" s="87">
        <v>0.5795053005581291</v>
      </c>
      <c r="Q45" s="77" t="s">
        <v>382</v>
      </c>
      <c r="R45" s="87"/>
      <c r="S45" s="87">
        <v>0.80292303633181683</v>
      </c>
      <c r="T45" s="77" t="s">
        <v>380</v>
      </c>
    </row>
    <row r="46" spans="1:20" ht="14.4" x14ac:dyDescent="0.3">
      <c r="A46" s="99" t="s">
        <v>311</v>
      </c>
      <c r="B46" s="99">
        <v>2206</v>
      </c>
      <c r="C46" t="s">
        <v>315</v>
      </c>
      <c r="D46" s="87">
        <v>1</v>
      </c>
      <c r="E46" s="77" t="s">
        <v>380</v>
      </c>
      <c r="F46" s="87"/>
      <c r="G46" s="87">
        <v>0.70833333333333337</v>
      </c>
      <c r="H46" s="77" t="s">
        <v>381</v>
      </c>
      <c r="I46" s="87"/>
      <c r="J46" s="87">
        <v>0.67579908675799083</v>
      </c>
      <c r="K46" s="77" t="s">
        <v>381</v>
      </c>
      <c r="L46" s="87"/>
      <c r="M46" s="87">
        <v>0.86176470588235299</v>
      </c>
      <c r="N46" s="77" t="s">
        <v>380</v>
      </c>
      <c r="O46" s="87"/>
      <c r="P46" s="87">
        <v>0.38427561851034475</v>
      </c>
      <c r="Q46" s="77" t="s">
        <v>383</v>
      </c>
      <c r="R46" s="87"/>
      <c r="S46" s="87">
        <v>0.80181757833927003</v>
      </c>
      <c r="T46" s="77" t="s">
        <v>380</v>
      </c>
    </row>
    <row r="47" spans="1:20" ht="14.4" x14ac:dyDescent="0.3">
      <c r="A47" s="99" t="s">
        <v>57</v>
      </c>
      <c r="B47" s="99">
        <v>508</v>
      </c>
      <c r="C47" t="s">
        <v>63</v>
      </c>
      <c r="D47" s="87">
        <v>1</v>
      </c>
      <c r="E47" s="77" t="s">
        <v>380</v>
      </c>
      <c r="F47" s="87"/>
      <c r="G47" s="87">
        <v>1</v>
      </c>
      <c r="H47" s="77" t="s">
        <v>380</v>
      </c>
      <c r="I47" s="87"/>
      <c r="J47" s="87">
        <v>0.36529680365296807</v>
      </c>
      <c r="K47" s="77" t="s">
        <v>383</v>
      </c>
      <c r="L47" s="87"/>
      <c r="M47" s="87">
        <v>0.98499999999999999</v>
      </c>
      <c r="N47" s="77" t="s">
        <v>380</v>
      </c>
      <c r="O47" s="87"/>
      <c r="P47" s="87">
        <v>0.32608215559225517</v>
      </c>
      <c r="Q47" s="77" t="s">
        <v>383</v>
      </c>
      <c r="R47" s="87"/>
      <c r="S47" s="87">
        <v>0.80145684388678362</v>
      </c>
      <c r="T47" s="77" t="s">
        <v>380</v>
      </c>
    </row>
    <row r="48" spans="1:20" ht="14.4" x14ac:dyDescent="0.3">
      <c r="A48" s="99" t="s">
        <v>193</v>
      </c>
      <c r="B48" s="99">
        <v>1302</v>
      </c>
      <c r="C48" t="s">
        <v>194</v>
      </c>
      <c r="D48" s="87">
        <v>1</v>
      </c>
      <c r="E48" s="77" t="s">
        <v>380</v>
      </c>
      <c r="F48" s="87"/>
      <c r="G48" s="87">
        <v>0.74652777777777779</v>
      </c>
      <c r="H48" s="77" t="s">
        <v>381</v>
      </c>
      <c r="I48" s="87"/>
      <c r="J48" s="87">
        <v>0.55403348554033482</v>
      </c>
      <c r="K48" s="77" t="s">
        <v>382</v>
      </c>
      <c r="L48" s="87"/>
      <c r="M48" s="87">
        <v>0.36132352941176471</v>
      </c>
      <c r="N48" s="77" t="s">
        <v>383</v>
      </c>
      <c r="O48" s="87"/>
      <c r="P48" s="87">
        <v>0.96996466465369779</v>
      </c>
      <c r="Q48" s="77" t="s">
        <v>380</v>
      </c>
      <c r="R48" s="87"/>
      <c r="S48" s="87">
        <v>0.80111422416309197</v>
      </c>
      <c r="T48" s="77" t="s">
        <v>380</v>
      </c>
    </row>
    <row r="49" spans="1:20" ht="14.4" x14ac:dyDescent="0.3">
      <c r="A49" s="86" t="s">
        <v>284</v>
      </c>
      <c r="B49" s="86">
        <v>1901</v>
      </c>
      <c r="C49" t="s">
        <v>284</v>
      </c>
      <c r="D49" s="87">
        <v>0.91666666666666663</v>
      </c>
      <c r="E49" s="77" t="s">
        <v>380</v>
      </c>
      <c r="F49" s="87"/>
      <c r="G49" s="87">
        <v>0.5</v>
      </c>
      <c r="H49" s="77" t="s">
        <v>382</v>
      </c>
      <c r="I49" s="87"/>
      <c r="J49" s="87">
        <v>0.35865504358655048</v>
      </c>
      <c r="K49" s="77" t="s">
        <v>383</v>
      </c>
      <c r="L49" s="87"/>
      <c r="M49" s="87">
        <v>0.98831168831168836</v>
      </c>
      <c r="N49" s="77" t="s">
        <v>380</v>
      </c>
      <c r="O49" s="87"/>
      <c r="P49" s="87">
        <v>0.96996466465369779</v>
      </c>
      <c r="Q49" s="77" t="s">
        <v>380</v>
      </c>
      <c r="R49" s="87"/>
      <c r="S49" s="87">
        <v>0.79962304281612373</v>
      </c>
      <c r="T49" s="77" t="s">
        <v>381</v>
      </c>
    </row>
    <row r="50" spans="1:20" ht="14.4" x14ac:dyDescent="0.3">
      <c r="A50" s="99" t="s">
        <v>223</v>
      </c>
      <c r="B50" s="99">
        <v>1401</v>
      </c>
      <c r="C50" t="s">
        <v>224</v>
      </c>
      <c r="D50" s="87">
        <v>0.91666666666666663</v>
      </c>
      <c r="E50" s="77" t="s">
        <v>380</v>
      </c>
      <c r="F50" s="87"/>
      <c r="G50" s="87">
        <v>1</v>
      </c>
      <c r="H50" s="77" t="s">
        <v>380</v>
      </c>
      <c r="I50" s="87"/>
      <c r="J50" s="87">
        <v>0.24906600249066005</v>
      </c>
      <c r="K50" s="77" t="s">
        <v>383</v>
      </c>
      <c r="L50" s="87"/>
      <c r="M50" s="87">
        <v>0.66549707602339181</v>
      </c>
      <c r="N50" s="77" t="s">
        <v>381</v>
      </c>
      <c r="O50" s="87"/>
      <c r="P50" s="87">
        <v>0.96996466465369779</v>
      </c>
      <c r="Q50" s="77" t="s">
        <v>380</v>
      </c>
      <c r="R50" s="87"/>
      <c r="S50" s="87">
        <v>0.79726249480849587</v>
      </c>
      <c r="T50" s="77" t="s">
        <v>381</v>
      </c>
    </row>
    <row r="51" spans="1:20" ht="14.4" x14ac:dyDescent="0.3">
      <c r="A51" s="99" t="s">
        <v>136</v>
      </c>
      <c r="B51" s="99">
        <v>1011</v>
      </c>
      <c r="C51" t="s">
        <v>146</v>
      </c>
      <c r="D51" s="87">
        <v>1</v>
      </c>
      <c r="E51" s="77" t="s">
        <v>380</v>
      </c>
      <c r="F51" s="87"/>
      <c r="G51" s="87">
        <v>0.95833333333333326</v>
      </c>
      <c r="H51" s="77" t="s">
        <v>380</v>
      </c>
      <c r="I51" s="87"/>
      <c r="J51" s="87">
        <v>0</v>
      </c>
      <c r="K51" s="77" t="s">
        <v>384</v>
      </c>
      <c r="L51" s="87"/>
      <c r="M51" s="87">
        <v>0.9375</v>
      </c>
      <c r="N51" s="77" t="s">
        <v>380</v>
      </c>
      <c r="O51" s="87"/>
      <c r="P51" s="87">
        <v>0.74469964690625434</v>
      </c>
      <c r="Q51" s="77" t="s">
        <v>381</v>
      </c>
      <c r="R51" s="87"/>
      <c r="S51" s="87">
        <v>0.79712161370260481</v>
      </c>
      <c r="T51" s="77" t="s">
        <v>381</v>
      </c>
    </row>
    <row r="52" spans="1:20" ht="14.4" x14ac:dyDescent="0.3">
      <c r="A52" s="86" t="s">
        <v>295</v>
      </c>
      <c r="B52" s="86">
        <v>2010</v>
      </c>
      <c r="C52" t="s">
        <v>302</v>
      </c>
      <c r="D52" s="87">
        <v>1</v>
      </c>
      <c r="E52" s="77" t="s">
        <v>380</v>
      </c>
      <c r="F52" s="87"/>
      <c r="G52" s="87">
        <v>0.9375</v>
      </c>
      <c r="H52" s="77" t="s">
        <v>380</v>
      </c>
      <c r="I52" s="87"/>
      <c r="J52" s="87">
        <v>0.34703196347031967</v>
      </c>
      <c r="K52" s="77" t="s">
        <v>383</v>
      </c>
      <c r="L52" s="87"/>
      <c r="M52" s="87">
        <v>0.81974358974358974</v>
      </c>
      <c r="N52" s="77" t="s">
        <v>380</v>
      </c>
      <c r="O52" s="87"/>
      <c r="P52" s="87">
        <v>0.5297592758055687</v>
      </c>
      <c r="Q52" s="77" t="s">
        <v>382</v>
      </c>
      <c r="R52" s="87"/>
      <c r="S52" s="87">
        <v>0.79666772435292177</v>
      </c>
      <c r="T52" s="77" t="s">
        <v>381</v>
      </c>
    </row>
    <row r="53" spans="1:20" ht="14.4" x14ac:dyDescent="0.3">
      <c r="A53" s="99" t="s">
        <v>27</v>
      </c>
      <c r="B53" s="99">
        <v>306</v>
      </c>
      <c r="C53" t="s">
        <v>33</v>
      </c>
      <c r="D53" s="87">
        <v>1</v>
      </c>
      <c r="E53" s="77" t="s">
        <v>380</v>
      </c>
      <c r="F53" s="87"/>
      <c r="G53" s="87">
        <v>0.97916666666666663</v>
      </c>
      <c r="H53" s="77" t="s">
        <v>380</v>
      </c>
      <c r="I53" s="87"/>
      <c r="J53" s="87">
        <v>0.56621004566210054</v>
      </c>
      <c r="K53" s="77" t="s">
        <v>382</v>
      </c>
      <c r="L53" s="87"/>
      <c r="M53" s="87">
        <v>0.64166666666666672</v>
      </c>
      <c r="N53" s="77" t="s">
        <v>381</v>
      </c>
      <c r="O53" s="87"/>
      <c r="P53" s="87">
        <v>0.42932862205983346</v>
      </c>
      <c r="Q53" s="77" t="s">
        <v>382</v>
      </c>
      <c r="R53" s="87"/>
      <c r="S53" s="87">
        <v>0.79297663349162328</v>
      </c>
      <c r="T53" s="77" t="s">
        <v>381</v>
      </c>
    </row>
    <row r="54" spans="1:20" ht="14.4" x14ac:dyDescent="0.3">
      <c r="A54" s="99" t="s">
        <v>136</v>
      </c>
      <c r="B54" s="99">
        <v>1013</v>
      </c>
      <c r="C54" t="s">
        <v>148</v>
      </c>
      <c r="D54" s="87">
        <v>1</v>
      </c>
      <c r="E54" s="77" t="s">
        <v>380</v>
      </c>
      <c r="F54" s="87"/>
      <c r="G54" s="87">
        <v>1</v>
      </c>
      <c r="H54" s="77" t="s">
        <v>380</v>
      </c>
      <c r="I54" s="87"/>
      <c r="J54" s="87">
        <v>0.50532724505327242</v>
      </c>
      <c r="K54" s="77" t="s">
        <v>382</v>
      </c>
      <c r="L54" s="87"/>
      <c r="M54" s="87">
        <v>0.81666666666666665</v>
      </c>
      <c r="N54" s="77" t="s">
        <v>380</v>
      </c>
      <c r="O54" s="87"/>
      <c r="P54" s="87">
        <v>0.29416961141136733</v>
      </c>
      <c r="Q54" s="77" t="s">
        <v>383</v>
      </c>
      <c r="R54" s="87"/>
      <c r="S54" s="87">
        <v>0.79242452846969591</v>
      </c>
      <c r="T54" s="77" t="s">
        <v>381</v>
      </c>
    </row>
    <row r="55" spans="1:20" ht="14.4" x14ac:dyDescent="0.3">
      <c r="A55" s="99" t="s">
        <v>165</v>
      </c>
      <c r="B55" s="99">
        <v>1223</v>
      </c>
      <c r="C55" t="s">
        <v>186</v>
      </c>
      <c r="D55" s="87">
        <v>0.91666666666666663</v>
      </c>
      <c r="E55" s="77" t="s">
        <v>380</v>
      </c>
      <c r="F55" s="87"/>
      <c r="G55" s="87">
        <v>1</v>
      </c>
      <c r="H55" s="77" t="s">
        <v>380</v>
      </c>
      <c r="I55" s="87"/>
      <c r="J55" s="87">
        <v>0.70734744707347441</v>
      </c>
      <c r="K55" s="77" t="s">
        <v>381</v>
      </c>
      <c r="L55" s="87"/>
      <c r="M55" s="87">
        <v>0.6916512059369202</v>
      </c>
      <c r="N55" s="77" t="s">
        <v>381</v>
      </c>
      <c r="O55" s="87"/>
      <c r="P55" s="87">
        <v>0.45083119193572579</v>
      </c>
      <c r="Q55" s="77" t="s">
        <v>382</v>
      </c>
      <c r="R55" s="87"/>
      <c r="S55" s="87">
        <v>0.79205781007525122</v>
      </c>
      <c r="T55" s="77" t="s">
        <v>381</v>
      </c>
    </row>
    <row r="56" spans="1:20" ht="14.4" x14ac:dyDescent="0.3">
      <c r="A56" s="99" t="s">
        <v>2</v>
      </c>
      <c r="B56" s="99">
        <v>107</v>
      </c>
      <c r="C56" t="s">
        <v>8</v>
      </c>
      <c r="D56" s="87">
        <v>1</v>
      </c>
      <c r="E56" s="77" t="s">
        <v>380</v>
      </c>
      <c r="F56" s="87"/>
      <c r="G56" s="87">
        <v>1</v>
      </c>
      <c r="H56" s="77" t="s">
        <v>380</v>
      </c>
      <c r="I56" s="87"/>
      <c r="J56" s="87">
        <v>0.31050228310502287</v>
      </c>
      <c r="K56" s="77" t="s">
        <v>383</v>
      </c>
      <c r="L56" s="87"/>
      <c r="M56" s="87">
        <v>0.82941176470588229</v>
      </c>
      <c r="N56" s="77" t="s">
        <v>380</v>
      </c>
      <c r="O56" s="87"/>
      <c r="P56" s="87">
        <v>0.46968860440625043</v>
      </c>
      <c r="Q56" s="77" t="s">
        <v>382</v>
      </c>
      <c r="R56" s="87"/>
      <c r="S56" s="87">
        <v>0.79144039783257336</v>
      </c>
      <c r="T56" s="77" t="s">
        <v>381</v>
      </c>
    </row>
    <row r="57" spans="1:20" ht="14.4" x14ac:dyDescent="0.3">
      <c r="A57" s="99" t="s">
        <v>57</v>
      </c>
      <c r="B57" s="99">
        <v>507</v>
      </c>
      <c r="C57" t="s">
        <v>62</v>
      </c>
      <c r="D57" s="87">
        <v>1</v>
      </c>
      <c r="E57" s="77" t="s">
        <v>380</v>
      </c>
      <c r="F57" s="87"/>
      <c r="G57" s="87">
        <v>1</v>
      </c>
      <c r="H57" s="77" t="s">
        <v>380</v>
      </c>
      <c r="I57" s="87"/>
      <c r="J57" s="87">
        <v>0.24657534246575341</v>
      </c>
      <c r="K57" s="77" t="s">
        <v>383</v>
      </c>
      <c r="L57" s="87"/>
      <c r="M57" s="87">
        <v>1</v>
      </c>
      <c r="N57" s="77" t="s">
        <v>380</v>
      </c>
      <c r="O57" s="87"/>
      <c r="P57" s="87">
        <v>0.35893330401375739</v>
      </c>
      <c r="Q57" s="77" t="s">
        <v>383</v>
      </c>
      <c r="R57" s="87"/>
      <c r="S57" s="87">
        <v>0.79082629697192675</v>
      </c>
      <c r="T57" s="77" t="s">
        <v>381</v>
      </c>
    </row>
    <row r="58" spans="1:20" ht="14.4" x14ac:dyDescent="0.3">
      <c r="A58" s="99" t="s">
        <v>304</v>
      </c>
      <c r="B58" s="99">
        <v>2107</v>
      </c>
      <c r="C58" t="s">
        <v>310</v>
      </c>
      <c r="D58" s="87">
        <v>1</v>
      </c>
      <c r="E58" s="77" t="s">
        <v>380</v>
      </c>
      <c r="F58" s="87"/>
      <c r="G58" s="87">
        <v>0.9916666666666667</v>
      </c>
      <c r="H58" s="77" t="s">
        <v>380</v>
      </c>
      <c r="I58" s="87"/>
      <c r="J58" s="87">
        <v>0.34703196347031962</v>
      </c>
      <c r="K58" s="77" t="s">
        <v>383</v>
      </c>
      <c r="L58" s="87"/>
      <c r="M58" s="87">
        <v>0.74285714285714288</v>
      </c>
      <c r="N58" s="77" t="s">
        <v>381</v>
      </c>
      <c r="O58" s="87"/>
      <c r="P58" s="87">
        <v>0.50629416979020991</v>
      </c>
      <c r="Q58" s="77" t="s">
        <v>382</v>
      </c>
      <c r="R58" s="87"/>
      <c r="S58" s="87">
        <v>0.78838582475098418</v>
      </c>
      <c r="T58" s="77" t="s">
        <v>381</v>
      </c>
    </row>
    <row r="59" spans="1:20" ht="14.4" x14ac:dyDescent="0.3">
      <c r="A59" s="99" t="s">
        <v>311</v>
      </c>
      <c r="B59" s="99">
        <v>2209</v>
      </c>
      <c r="C59" t="s">
        <v>318</v>
      </c>
      <c r="D59" s="87">
        <v>1</v>
      </c>
      <c r="E59" s="77" t="s">
        <v>380</v>
      </c>
      <c r="F59" s="87"/>
      <c r="G59" s="87">
        <v>0.921875</v>
      </c>
      <c r="H59" s="77" t="s">
        <v>380</v>
      </c>
      <c r="I59" s="87"/>
      <c r="J59" s="87">
        <v>0.43835616438356162</v>
      </c>
      <c r="K59" s="77" t="s">
        <v>382</v>
      </c>
      <c r="L59" s="87"/>
      <c r="M59" s="87">
        <v>0.76118881118881121</v>
      </c>
      <c r="N59" s="77" t="s">
        <v>381</v>
      </c>
      <c r="O59" s="87"/>
      <c r="P59" s="87">
        <v>0.44528489415027733</v>
      </c>
      <c r="Q59" s="77" t="s">
        <v>382</v>
      </c>
      <c r="R59" s="87"/>
      <c r="S59" s="87">
        <v>0.7869588554583975</v>
      </c>
      <c r="T59" s="77" t="s">
        <v>381</v>
      </c>
    </row>
    <row r="60" spans="1:20" ht="14.4" x14ac:dyDescent="0.3">
      <c r="A60" s="99" t="s">
        <v>156</v>
      </c>
      <c r="B60" s="99">
        <v>1107</v>
      </c>
      <c r="C60" t="s">
        <v>162</v>
      </c>
      <c r="D60" s="87">
        <v>1</v>
      </c>
      <c r="E60" s="77" t="s">
        <v>380</v>
      </c>
      <c r="F60" s="87"/>
      <c r="G60" s="87">
        <v>0.66874999999999996</v>
      </c>
      <c r="H60" s="77" t="s">
        <v>381</v>
      </c>
      <c r="I60" s="87"/>
      <c r="J60" s="87">
        <v>0.47488584474885842</v>
      </c>
      <c r="K60" s="77" t="s">
        <v>382</v>
      </c>
      <c r="L60" s="87"/>
      <c r="M60" s="87">
        <v>0.99523809523809526</v>
      </c>
      <c r="N60" s="77" t="s">
        <v>380</v>
      </c>
      <c r="O60" s="87"/>
      <c r="P60" s="87">
        <v>0.38427561851034475</v>
      </c>
      <c r="Q60" s="77" t="s">
        <v>383</v>
      </c>
      <c r="R60" s="87"/>
      <c r="S60" s="87">
        <v>0.78675368377459476</v>
      </c>
      <c r="T60" s="77" t="s">
        <v>381</v>
      </c>
    </row>
    <row r="61" spans="1:20" ht="14.4" x14ac:dyDescent="0.3">
      <c r="A61" s="99" t="s">
        <v>193</v>
      </c>
      <c r="B61" s="99">
        <v>1312</v>
      </c>
      <c r="C61" t="s">
        <v>58</v>
      </c>
      <c r="D61" s="87">
        <v>1</v>
      </c>
      <c r="E61" s="77" t="s">
        <v>380</v>
      </c>
      <c r="F61" s="87"/>
      <c r="G61" s="87">
        <v>0.85833333333333339</v>
      </c>
      <c r="H61" s="77" t="s">
        <v>380</v>
      </c>
      <c r="I61" s="87"/>
      <c r="J61" s="87">
        <v>0.18873668188736684</v>
      </c>
      <c r="K61" s="77" t="s">
        <v>384</v>
      </c>
      <c r="L61" s="87"/>
      <c r="M61" s="87">
        <v>0.81388888888888888</v>
      </c>
      <c r="N61" s="77" t="s">
        <v>380</v>
      </c>
      <c r="O61" s="87"/>
      <c r="P61" s="87">
        <v>0.67513250907248501</v>
      </c>
      <c r="Q61" s="77" t="s">
        <v>381</v>
      </c>
      <c r="R61" s="87"/>
      <c r="S61" s="87">
        <v>0.78395537864397769</v>
      </c>
      <c r="T61" s="77" t="s">
        <v>381</v>
      </c>
    </row>
    <row r="62" spans="1:20" ht="14.4" x14ac:dyDescent="0.3">
      <c r="A62" s="86" t="s">
        <v>295</v>
      </c>
      <c r="B62" s="86">
        <v>2004</v>
      </c>
      <c r="C62" t="s">
        <v>297</v>
      </c>
      <c r="D62" s="87">
        <v>1</v>
      </c>
      <c r="E62" s="77" t="s">
        <v>380</v>
      </c>
      <c r="F62" s="87"/>
      <c r="G62" s="87">
        <v>0.82291666666666674</v>
      </c>
      <c r="H62" s="77" t="s">
        <v>380</v>
      </c>
      <c r="I62" s="87"/>
      <c r="J62" s="87">
        <v>0.85479452054794525</v>
      </c>
      <c r="K62" s="77" t="s">
        <v>380</v>
      </c>
      <c r="L62" s="87"/>
      <c r="M62" s="87">
        <v>0.56212121212121213</v>
      </c>
      <c r="N62" s="77" t="s">
        <v>382</v>
      </c>
      <c r="O62" s="87"/>
      <c r="P62" s="87">
        <v>0.26882729691477997</v>
      </c>
      <c r="Q62" s="77" t="s">
        <v>383</v>
      </c>
      <c r="R62" s="87"/>
      <c r="S62" s="87">
        <v>0.78072603777092386</v>
      </c>
      <c r="T62" s="77" t="s">
        <v>381</v>
      </c>
    </row>
    <row r="63" spans="1:20" ht="14.4" x14ac:dyDescent="0.3">
      <c r="A63" s="99" t="s">
        <v>70</v>
      </c>
      <c r="B63" s="99">
        <v>610</v>
      </c>
      <c r="C63" t="s">
        <v>80</v>
      </c>
      <c r="D63" s="87">
        <v>1</v>
      </c>
      <c r="E63" s="77" t="s">
        <v>380</v>
      </c>
      <c r="F63" s="87"/>
      <c r="G63" s="87">
        <v>0.98958333333333337</v>
      </c>
      <c r="H63" s="77" t="s">
        <v>380</v>
      </c>
      <c r="I63" s="87"/>
      <c r="J63" s="87">
        <v>0.47488584474885842</v>
      </c>
      <c r="K63" s="77" t="s">
        <v>382</v>
      </c>
      <c r="L63" s="87"/>
      <c r="M63" s="87">
        <v>0.5881578947368421</v>
      </c>
      <c r="N63" s="77" t="s">
        <v>382</v>
      </c>
      <c r="O63" s="87"/>
      <c r="P63" s="87">
        <v>0.48189045953423681</v>
      </c>
      <c r="Q63" s="77" t="s">
        <v>382</v>
      </c>
      <c r="R63" s="87"/>
      <c r="S63" s="87">
        <v>0.78043804651965731</v>
      </c>
      <c r="T63" s="77" t="s">
        <v>381</v>
      </c>
    </row>
    <row r="64" spans="1:20" ht="14.4" x14ac:dyDescent="0.3">
      <c r="A64" s="86" t="s">
        <v>284</v>
      </c>
      <c r="B64" s="86">
        <v>1902</v>
      </c>
      <c r="C64" t="s">
        <v>285</v>
      </c>
      <c r="D64" s="87">
        <v>1</v>
      </c>
      <c r="E64" s="77" t="s">
        <v>380</v>
      </c>
      <c r="F64" s="87"/>
      <c r="G64" s="87">
        <v>0.78645833333333326</v>
      </c>
      <c r="H64" s="77" t="s">
        <v>381</v>
      </c>
      <c r="I64" s="87"/>
      <c r="J64" s="87">
        <v>0.42009132420091322</v>
      </c>
      <c r="K64" s="77" t="s">
        <v>382</v>
      </c>
      <c r="L64" s="87"/>
      <c r="M64" s="87">
        <v>0.80952380952380953</v>
      </c>
      <c r="N64" s="77" t="s">
        <v>380</v>
      </c>
      <c r="O64" s="87"/>
      <c r="P64" s="87">
        <v>0.46968860440625043</v>
      </c>
      <c r="Q64" s="77" t="s">
        <v>382</v>
      </c>
      <c r="R64" s="87"/>
      <c r="S64" s="87">
        <v>0.77820285238631259</v>
      </c>
      <c r="T64" s="77" t="s">
        <v>381</v>
      </c>
    </row>
    <row r="65" spans="1:20" ht="14.4" x14ac:dyDescent="0.3">
      <c r="A65" s="99" t="s">
        <v>223</v>
      </c>
      <c r="B65" s="99">
        <v>1406</v>
      </c>
      <c r="C65" t="s">
        <v>228</v>
      </c>
      <c r="D65" s="87">
        <v>1</v>
      </c>
      <c r="E65" s="77" t="s">
        <v>380</v>
      </c>
      <c r="F65" s="87"/>
      <c r="G65" s="87">
        <v>0.83888888888888891</v>
      </c>
      <c r="H65" s="77" t="s">
        <v>380</v>
      </c>
      <c r="I65" s="87"/>
      <c r="J65" s="87">
        <v>0.33789954337899547</v>
      </c>
      <c r="K65" s="77" t="s">
        <v>383</v>
      </c>
      <c r="L65" s="87"/>
      <c r="M65" s="87">
        <v>0.90989583333333335</v>
      </c>
      <c r="N65" s="77" t="s">
        <v>380</v>
      </c>
      <c r="O65" s="87"/>
      <c r="P65" s="87">
        <v>0.40774072452570337</v>
      </c>
      <c r="Q65" s="77" t="s">
        <v>382</v>
      </c>
      <c r="R65" s="87"/>
      <c r="S65" s="87">
        <v>0.77819152629681587</v>
      </c>
      <c r="T65" s="77" t="s">
        <v>381</v>
      </c>
    </row>
    <row r="66" spans="1:20" ht="14.4" x14ac:dyDescent="0.3">
      <c r="A66" s="99" t="s">
        <v>27</v>
      </c>
      <c r="B66" s="99">
        <v>307</v>
      </c>
      <c r="C66" t="s">
        <v>34</v>
      </c>
      <c r="D66" s="87">
        <v>1</v>
      </c>
      <c r="E66" s="77" t="s">
        <v>380</v>
      </c>
      <c r="F66" s="87"/>
      <c r="G66" s="87">
        <v>0.97916666666666663</v>
      </c>
      <c r="H66" s="77" t="s">
        <v>380</v>
      </c>
      <c r="I66" s="87"/>
      <c r="J66" s="87">
        <v>0</v>
      </c>
      <c r="K66" s="77" t="s">
        <v>384</v>
      </c>
      <c r="L66" s="87"/>
      <c r="M66" s="87">
        <v>0.66333333333333333</v>
      </c>
      <c r="N66" s="77" t="s">
        <v>381</v>
      </c>
      <c r="O66" s="87"/>
      <c r="P66" s="87">
        <v>0.87234982362980562</v>
      </c>
      <c r="Q66" s="77" t="s">
        <v>380</v>
      </c>
      <c r="R66" s="87"/>
      <c r="S66" s="87">
        <v>0.77774830687780416</v>
      </c>
      <c r="T66" s="77" t="s">
        <v>381</v>
      </c>
    </row>
    <row r="67" spans="1:20" ht="14.4" x14ac:dyDescent="0.3">
      <c r="A67" s="99" t="s">
        <v>223</v>
      </c>
      <c r="B67" s="99">
        <v>1411</v>
      </c>
      <c r="C67" t="s">
        <v>233</v>
      </c>
      <c r="D67" s="87">
        <v>0.83333333333333337</v>
      </c>
      <c r="E67" s="77" t="s">
        <v>380</v>
      </c>
      <c r="F67" s="87"/>
      <c r="G67" s="87">
        <v>0.81</v>
      </c>
      <c r="H67" s="77" t="s">
        <v>380</v>
      </c>
      <c r="I67" s="87"/>
      <c r="J67" s="87">
        <v>0.67945205479452053</v>
      </c>
      <c r="K67" s="77" t="s">
        <v>381</v>
      </c>
      <c r="L67" s="87"/>
      <c r="M67" s="87">
        <v>0.63137254901960782</v>
      </c>
      <c r="N67" s="77" t="s">
        <v>381</v>
      </c>
      <c r="O67" s="87"/>
      <c r="P67" s="87">
        <v>0.83480565400523166</v>
      </c>
      <c r="Q67" s="77" t="s">
        <v>380</v>
      </c>
      <c r="R67" s="87"/>
      <c r="S67" s="87">
        <v>0.77726120533957066</v>
      </c>
      <c r="T67" s="77" t="s">
        <v>381</v>
      </c>
    </row>
    <row r="68" spans="1:20" ht="14.4" x14ac:dyDescent="0.3">
      <c r="A68" s="99" t="s">
        <v>251</v>
      </c>
      <c r="B68" s="99">
        <v>1607</v>
      </c>
      <c r="C68" t="s">
        <v>257</v>
      </c>
      <c r="D68" s="87">
        <v>1</v>
      </c>
      <c r="E68" s="77" t="s">
        <v>380</v>
      </c>
      <c r="F68" s="87"/>
      <c r="G68" s="87">
        <v>0.91666666666666663</v>
      </c>
      <c r="H68" s="77" t="s">
        <v>380</v>
      </c>
      <c r="I68" s="87"/>
      <c r="J68" s="87">
        <v>0.58853373921867069</v>
      </c>
      <c r="K68" s="77" t="s">
        <v>382</v>
      </c>
      <c r="L68" s="87"/>
      <c r="M68" s="87">
        <v>0.52575757575757576</v>
      </c>
      <c r="N68" s="77" t="s">
        <v>382</v>
      </c>
      <c r="O68" s="87"/>
      <c r="P68" s="87">
        <v>0.45654814503764951</v>
      </c>
      <c r="Q68" s="77" t="s">
        <v>382</v>
      </c>
      <c r="R68" s="87"/>
      <c r="S68" s="87">
        <v>0.77520925233541771</v>
      </c>
      <c r="T68" s="77" t="s">
        <v>381</v>
      </c>
    </row>
    <row r="69" spans="1:20" ht="14.4" x14ac:dyDescent="0.3">
      <c r="A69" s="86" t="s">
        <v>295</v>
      </c>
      <c r="B69" s="86">
        <v>2002</v>
      </c>
      <c r="C69" t="s">
        <v>296</v>
      </c>
      <c r="D69" s="87">
        <v>1</v>
      </c>
      <c r="E69" s="77" t="s">
        <v>380</v>
      </c>
      <c r="F69" s="87"/>
      <c r="G69" s="87">
        <v>0.78125</v>
      </c>
      <c r="H69" s="77" t="s">
        <v>381</v>
      </c>
      <c r="I69" s="87"/>
      <c r="J69" s="87">
        <v>0</v>
      </c>
      <c r="K69" s="77" t="s">
        <v>384</v>
      </c>
      <c r="L69" s="87"/>
      <c r="M69" s="87">
        <v>0.85735294117647054</v>
      </c>
      <c r="N69" s="77" t="s">
        <v>380</v>
      </c>
      <c r="O69" s="87"/>
      <c r="P69" s="87">
        <v>0.82155477060832316</v>
      </c>
      <c r="Q69" s="77" t="s">
        <v>380</v>
      </c>
      <c r="R69" s="87"/>
      <c r="S69" s="87">
        <v>0.77449240676771913</v>
      </c>
      <c r="T69" s="77" t="s">
        <v>381</v>
      </c>
    </row>
    <row r="70" spans="1:20" ht="14.4" x14ac:dyDescent="0.3">
      <c r="A70" s="99" t="s">
        <v>156</v>
      </c>
      <c r="B70" s="99">
        <v>1108</v>
      </c>
      <c r="C70" t="s">
        <v>163</v>
      </c>
      <c r="D70" s="87">
        <v>0.75</v>
      </c>
      <c r="E70" s="77" t="s">
        <v>381</v>
      </c>
      <c r="F70" s="87"/>
      <c r="G70" s="87">
        <v>0.98055555555555551</v>
      </c>
      <c r="H70" s="77" t="s">
        <v>380</v>
      </c>
      <c r="I70" s="87"/>
      <c r="J70" s="87">
        <v>0.82800608828006084</v>
      </c>
      <c r="K70" s="77" t="s">
        <v>380</v>
      </c>
      <c r="L70" s="87"/>
      <c r="M70" s="87">
        <v>1</v>
      </c>
      <c r="N70" s="77" t="s">
        <v>380</v>
      </c>
      <c r="O70" s="87"/>
      <c r="P70" s="87">
        <v>0.38427561851034475</v>
      </c>
      <c r="Q70" s="77" t="s">
        <v>383</v>
      </c>
      <c r="R70" s="87"/>
      <c r="S70" s="87">
        <v>0.77316170046300536</v>
      </c>
      <c r="T70" s="77" t="s">
        <v>381</v>
      </c>
    </row>
    <row r="71" spans="1:20" ht="14.4" x14ac:dyDescent="0.3">
      <c r="A71" s="86" t="s">
        <v>284</v>
      </c>
      <c r="B71" s="86">
        <v>1906</v>
      </c>
      <c r="C71" t="s">
        <v>289</v>
      </c>
      <c r="D71" s="87">
        <v>1</v>
      </c>
      <c r="E71" s="77" t="s">
        <v>380</v>
      </c>
      <c r="F71" s="87"/>
      <c r="G71" s="87">
        <v>0.875</v>
      </c>
      <c r="H71" s="77" t="s">
        <v>380</v>
      </c>
      <c r="I71" s="87"/>
      <c r="J71" s="87">
        <v>0.40182648401826482</v>
      </c>
      <c r="K71" s="77" t="s">
        <v>382</v>
      </c>
      <c r="L71" s="87"/>
      <c r="M71" s="87">
        <v>0.93214285714285716</v>
      </c>
      <c r="N71" s="77" t="s">
        <v>380</v>
      </c>
      <c r="O71" s="87"/>
      <c r="P71" s="87">
        <v>0.24911660786187864</v>
      </c>
      <c r="Q71" s="77" t="s">
        <v>383</v>
      </c>
      <c r="R71" s="87"/>
      <c r="S71" s="87">
        <v>0.77183789235345013</v>
      </c>
      <c r="T71" s="77" t="s">
        <v>381</v>
      </c>
    </row>
    <row r="72" spans="1:20" ht="14.4" x14ac:dyDescent="0.3">
      <c r="A72" s="99" t="s">
        <v>223</v>
      </c>
      <c r="B72" s="99">
        <v>1421</v>
      </c>
      <c r="C72" t="s">
        <v>242</v>
      </c>
      <c r="D72" s="87">
        <v>1</v>
      </c>
      <c r="E72" s="77" t="s">
        <v>380</v>
      </c>
      <c r="F72" s="87"/>
      <c r="G72" s="87">
        <v>0.77604166666666663</v>
      </c>
      <c r="H72" s="77" t="s">
        <v>381</v>
      </c>
      <c r="I72" s="87"/>
      <c r="J72" s="87">
        <v>0</v>
      </c>
      <c r="K72" s="77" t="s">
        <v>384</v>
      </c>
      <c r="L72" s="87"/>
      <c r="M72" s="87">
        <v>0.79166666666666674</v>
      </c>
      <c r="N72" s="77" t="s">
        <v>381</v>
      </c>
      <c r="O72" s="87"/>
      <c r="P72" s="87">
        <v>0.86765680242673382</v>
      </c>
      <c r="Q72" s="77" t="s">
        <v>380</v>
      </c>
      <c r="R72" s="87"/>
      <c r="S72" s="87">
        <v>0.77090372869734336</v>
      </c>
      <c r="T72" s="77" t="s">
        <v>381</v>
      </c>
    </row>
    <row r="73" spans="1:20" ht="14.4" x14ac:dyDescent="0.3">
      <c r="A73" s="99" t="s">
        <v>165</v>
      </c>
      <c r="B73" s="99">
        <v>1201</v>
      </c>
      <c r="C73" t="s">
        <v>165</v>
      </c>
      <c r="D73" s="87">
        <v>0.75</v>
      </c>
      <c r="E73" s="77" t="s">
        <v>381</v>
      </c>
      <c r="F73" s="87"/>
      <c r="G73" s="87">
        <v>0.95833333333333326</v>
      </c>
      <c r="H73" s="77" t="s">
        <v>380</v>
      </c>
      <c r="I73" s="87"/>
      <c r="J73" s="87">
        <v>0.35138073494237881</v>
      </c>
      <c r="K73" s="77" t="s">
        <v>383</v>
      </c>
      <c r="L73" s="87"/>
      <c r="M73" s="87">
        <v>0.97948717948717945</v>
      </c>
      <c r="N73" s="77" t="s">
        <v>380</v>
      </c>
      <c r="O73" s="87"/>
      <c r="P73" s="87">
        <v>0.87985865755472048</v>
      </c>
      <c r="Q73" s="77" t="s">
        <v>380</v>
      </c>
      <c r="R73" s="87"/>
      <c r="S73" s="87">
        <v>0.77015065246430836</v>
      </c>
      <c r="T73" s="77" t="s">
        <v>381</v>
      </c>
    </row>
    <row r="74" spans="1:20" ht="14.4" x14ac:dyDescent="0.3">
      <c r="A74" s="86" t="s">
        <v>265</v>
      </c>
      <c r="B74" s="86">
        <v>1709</v>
      </c>
      <c r="C74" t="s">
        <v>272</v>
      </c>
      <c r="D74" s="87">
        <v>1</v>
      </c>
      <c r="E74" s="77" t="s">
        <v>380</v>
      </c>
      <c r="F74" s="87"/>
      <c r="G74" s="87">
        <v>1</v>
      </c>
      <c r="H74" s="77" t="s">
        <v>380</v>
      </c>
      <c r="I74" s="87"/>
      <c r="J74" s="87">
        <v>0.20091324200913244</v>
      </c>
      <c r="K74" s="77" t="s">
        <v>383</v>
      </c>
      <c r="L74" s="87"/>
      <c r="M74" s="87">
        <v>0.79</v>
      </c>
      <c r="N74" s="77" t="s">
        <v>381</v>
      </c>
      <c r="O74" s="87"/>
      <c r="P74" s="87">
        <v>0.468750000165636</v>
      </c>
      <c r="Q74" s="77" t="s">
        <v>382</v>
      </c>
      <c r="R74" s="87"/>
      <c r="S74" s="87">
        <v>0.7689494863262154</v>
      </c>
      <c r="T74" s="77" t="s">
        <v>381</v>
      </c>
    </row>
    <row r="75" spans="1:20" ht="14.4" x14ac:dyDescent="0.3">
      <c r="A75" s="99" t="s">
        <v>44</v>
      </c>
      <c r="B75" s="99">
        <v>415</v>
      </c>
      <c r="C75" t="s">
        <v>55</v>
      </c>
      <c r="D75" s="87">
        <v>1</v>
      </c>
      <c r="E75" s="77" t="s">
        <v>380</v>
      </c>
      <c r="F75" s="87"/>
      <c r="G75" s="87">
        <v>0.91319444444444442</v>
      </c>
      <c r="H75" s="77" t="s">
        <v>380</v>
      </c>
      <c r="I75" s="87"/>
      <c r="J75" s="87">
        <v>0.29223744292237447</v>
      </c>
      <c r="K75" s="77" t="s">
        <v>383</v>
      </c>
      <c r="L75" s="87"/>
      <c r="M75" s="87">
        <v>0.77</v>
      </c>
      <c r="N75" s="77" t="s">
        <v>381</v>
      </c>
      <c r="O75" s="87"/>
      <c r="P75" s="87">
        <v>0.46562131936358825</v>
      </c>
      <c r="Q75" s="77" t="s">
        <v>382</v>
      </c>
      <c r="R75" s="87"/>
      <c r="S75" s="87">
        <v>0.76832811989844996</v>
      </c>
      <c r="T75" s="77" t="s">
        <v>381</v>
      </c>
    </row>
    <row r="76" spans="1:20" ht="14.4" x14ac:dyDescent="0.3">
      <c r="A76" s="99" t="s">
        <v>2</v>
      </c>
      <c r="B76" s="99">
        <v>111</v>
      </c>
      <c r="C76" t="s">
        <v>12</v>
      </c>
      <c r="D76" s="87">
        <v>1</v>
      </c>
      <c r="E76" s="77" t="s">
        <v>380</v>
      </c>
      <c r="F76" s="87"/>
      <c r="G76" s="87">
        <v>0.91666666666666674</v>
      </c>
      <c r="H76" s="77" t="s">
        <v>380</v>
      </c>
      <c r="I76" s="87"/>
      <c r="J76" s="87">
        <v>3.6529680365296802E-2</v>
      </c>
      <c r="K76" s="77" t="s">
        <v>384</v>
      </c>
      <c r="L76" s="87"/>
      <c r="M76" s="87">
        <v>0.8970588235294118</v>
      </c>
      <c r="N76" s="77" t="s">
        <v>380</v>
      </c>
      <c r="O76" s="87"/>
      <c r="P76" s="87">
        <v>0.5895170791246821</v>
      </c>
      <c r="Q76" s="77" t="s">
        <v>382</v>
      </c>
      <c r="R76" s="87"/>
      <c r="S76" s="87">
        <v>0.7680491707862418</v>
      </c>
      <c r="T76" s="77" t="s">
        <v>381</v>
      </c>
    </row>
    <row r="77" spans="1:20" ht="14.4" x14ac:dyDescent="0.3">
      <c r="A77" s="99" t="s">
        <v>57</v>
      </c>
      <c r="B77" s="99">
        <v>502</v>
      </c>
      <c r="C77" t="s">
        <v>334</v>
      </c>
      <c r="D77" s="87">
        <v>0.83333333333333337</v>
      </c>
      <c r="E77" s="77" t="s">
        <v>380</v>
      </c>
      <c r="F77" s="87"/>
      <c r="G77" s="87">
        <v>0.99375000000000002</v>
      </c>
      <c r="H77" s="77" t="s">
        <v>380</v>
      </c>
      <c r="I77" s="87"/>
      <c r="J77" s="87">
        <v>0.8</v>
      </c>
      <c r="K77" s="77" t="s">
        <v>381</v>
      </c>
      <c r="L77" s="87"/>
      <c r="M77" s="87">
        <v>0.87295238095238092</v>
      </c>
      <c r="N77" s="77" t="s">
        <v>380</v>
      </c>
      <c r="O77" s="87"/>
      <c r="P77" s="87">
        <v>0.24911660786187864</v>
      </c>
      <c r="Q77" s="77" t="s">
        <v>383</v>
      </c>
      <c r="R77" s="87"/>
      <c r="S77" s="87">
        <v>0.76669576498880565</v>
      </c>
      <c r="T77" s="77" t="s">
        <v>381</v>
      </c>
    </row>
    <row r="78" spans="1:20" ht="14.4" x14ac:dyDescent="0.3">
      <c r="A78" s="99" t="s">
        <v>243</v>
      </c>
      <c r="B78" s="99">
        <v>1508</v>
      </c>
      <c r="C78" t="s">
        <v>250</v>
      </c>
      <c r="D78" s="87">
        <v>1</v>
      </c>
      <c r="E78" s="77" t="s">
        <v>380</v>
      </c>
      <c r="F78" s="87"/>
      <c r="G78" s="87">
        <v>0.61458333333333337</v>
      </c>
      <c r="H78" s="77" t="s">
        <v>381</v>
      </c>
      <c r="I78" s="87"/>
      <c r="J78" s="87">
        <v>0.56255707762557083</v>
      </c>
      <c r="K78" s="77" t="s">
        <v>382</v>
      </c>
      <c r="L78" s="87"/>
      <c r="M78" s="87">
        <v>0.81176470588235294</v>
      </c>
      <c r="N78" s="77" t="s">
        <v>380</v>
      </c>
      <c r="O78" s="87"/>
      <c r="P78" s="87">
        <v>0.38427561851034475</v>
      </c>
      <c r="Q78" s="77" t="s">
        <v>383</v>
      </c>
      <c r="R78" s="87"/>
      <c r="S78" s="87">
        <v>0.76561252696940707</v>
      </c>
      <c r="T78" s="77" t="s">
        <v>381</v>
      </c>
    </row>
    <row r="79" spans="1:20" ht="14.4" x14ac:dyDescent="0.3">
      <c r="A79" s="99" t="s">
        <v>27</v>
      </c>
      <c r="B79" s="99">
        <v>303</v>
      </c>
      <c r="C79" t="s">
        <v>30</v>
      </c>
      <c r="D79" s="87">
        <v>0.83333333333333337</v>
      </c>
      <c r="E79" s="77" t="s">
        <v>380</v>
      </c>
      <c r="F79" s="87"/>
      <c r="G79" s="87">
        <v>1</v>
      </c>
      <c r="H79" s="77" t="s">
        <v>380</v>
      </c>
      <c r="I79" s="87"/>
      <c r="J79" s="87">
        <v>0.50410958904109582</v>
      </c>
      <c r="K79" s="77" t="s">
        <v>382</v>
      </c>
      <c r="L79" s="87"/>
      <c r="M79" s="87">
        <v>0.65235732009925562</v>
      </c>
      <c r="N79" s="77" t="s">
        <v>381</v>
      </c>
      <c r="O79" s="87"/>
      <c r="P79" s="87">
        <v>0.73568904619635667</v>
      </c>
      <c r="Q79" s="77" t="s">
        <v>381</v>
      </c>
      <c r="R79" s="87"/>
      <c r="S79" s="87">
        <v>0.76299005996717284</v>
      </c>
      <c r="T79" s="77" t="s">
        <v>381</v>
      </c>
    </row>
    <row r="80" spans="1:20" ht="14.4" x14ac:dyDescent="0.3">
      <c r="A80" s="86" t="s">
        <v>284</v>
      </c>
      <c r="B80" s="86">
        <v>1905</v>
      </c>
      <c r="C80" t="s">
        <v>288</v>
      </c>
      <c r="D80" s="87">
        <v>1</v>
      </c>
      <c r="E80" s="77" t="s">
        <v>380</v>
      </c>
      <c r="F80" s="87"/>
      <c r="G80" s="87">
        <v>0.90104166666666674</v>
      </c>
      <c r="H80" s="77" t="s">
        <v>380</v>
      </c>
      <c r="I80" s="87"/>
      <c r="J80" s="87">
        <v>0.24109589041095891</v>
      </c>
      <c r="K80" s="77" t="s">
        <v>383</v>
      </c>
      <c r="L80" s="87"/>
      <c r="M80" s="87">
        <v>0.92500000000000004</v>
      </c>
      <c r="N80" s="77" t="s">
        <v>380</v>
      </c>
      <c r="O80" s="87"/>
      <c r="P80" s="87">
        <v>0.33046230871512211</v>
      </c>
      <c r="Q80" s="77" t="s">
        <v>383</v>
      </c>
      <c r="R80" s="87"/>
      <c r="S80" s="87">
        <v>0.76211393820224549</v>
      </c>
      <c r="T80" s="77" t="s">
        <v>381</v>
      </c>
    </row>
    <row r="81" spans="1:20" ht="14.4" x14ac:dyDescent="0.3">
      <c r="A81" s="99" t="s">
        <v>136</v>
      </c>
      <c r="B81" s="99">
        <v>1015</v>
      </c>
      <c r="C81" t="s">
        <v>150</v>
      </c>
      <c r="D81" s="87">
        <v>1</v>
      </c>
      <c r="E81" s="77" t="s">
        <v>380</v>
      </c>
      <c r="F81" s="87"/>
      <c r="G81" s="87">
        <v>0.97916666666666663</v>
      </c>
      <c r="H81" s="77" t="s">
        <v>380</v>
      </c>
      <c r="I81" s="87"/>
      <c r="J81" s="87">
        <v>0.43835616438356162</v>
      </c>
      <c r="K81" s="77" t="s">
        <v>382</v>
      </c>
      <c r="L81" s="87"/>
      <c r="M81" s="87">
        <v>0.73</v>
      </c>
      <c r="N81" s="77" t="s">
        <v>381</v>
      </c>
      <c r="O81" s="87"/>
      <c r="P81" s="87">
        <v>0.24911660786187864</v>
      </c>
      <c r="Q81" s="77" t="s">
        <v>383</v>
      </c>
      <c r="R81" s="87"/>
      <c r="S81" s="87">
        <v>0.76001674917014939</v>
      </c>
      <c r="T81" s="77" t="s">
        <v>381</v>
      </c>
    </row>
    <row r="82" spans="1:20" ht="14.4" x14ac:dyDescent="0.3">
      <c r="A82" s="86" t="s">
        <v>295</v>
      </c>
      <c r="B82" s="86">
        <v>2007</v>
      </c>
      <c r="C82" t="s">
        <v>300</v>
      </c>
      <c r="D82" s="87">
        <v>1</v>
      </c>
      <c r="E82" s="77" t="s">
        <v>380</v>
      </c>
      <c r="F82" s="87"/>
      <c r="G82" s="87">
        <v>0.89583333333333326</v>
      </c>
      <c r="H82" s="77" t="s">
        <v>380</v>
      </c>
      <c r="I82" s="87"/>
      <c r="J82" s="87">
        <v>0.14611872146118721</v>
      </c>
      <c r="K82" s="77" t="s">
        <v>384</v>
      </c>
      <c r="L82" s="87"/>
      <c r="M82" s="87">
        <v>0.91538461538461535</v>
      </c>
      <c r="N82" s="77" t="s">
        <v>380</v>
      </c>
      <c r="O82" s="87"/>
      <c r="P82" s="87">
        <v>0.3992932863601743</v>
      </c>
      <c r="Q82" s="77" t="s">
        <v>383</v>
      </c>
      <c r="R82" s="87"/>
      <c r="S82" s="87">
        <v>0.75609866014756322</v>
      </c>
      <c r="T82" s="77" t="s">
        <v>381</v>
      </c>
    </row>
    <row r="83" spans="1:20" ht="14.4" x14ac:dyDescent="0.3">
      <c r="A83" s="99" t="s">
        <v>112</v>
      </c>
      <c r="B83" s="99">
        <v>921</v>
      </c>
      <c r="C83" t="s">
        <v>132</v>
      </c>
      <c r="D83" s="87">
        <v>0.91666666666666663</v>
      </c>
      <c r="E83" s="77" t="s">
        <v>380</v>
      </c>
      <c r="F83" s="87"/>
      <c r="G83" s="87">
        <v>0.65909090909090906</v>
      </c>
      <c r="H83" s="77" t="s">
        <v>381</v>
      </c>
      <c r="I83" s="87"/>
      <c r="J83" s="87">
        <v>0.8368617683686177</v>
      </c>
      <c r="K83" s="77" t="s">
        <v>380</v>
      </c>
      <c r="L83" s="87"/>
      <c r="M83" s="87">
        <v>0.60909090909090913</v>
      </c>
      <c r="N83" s="77" t="s">
        <v>381</v>
      </c>
      <c r="O83" s="87"/>
      <c r="P83" s="87">
        <v>0.44059187294720564</v>
      </c>
      <c r="Q83" s="77" t="s">
        <v>382</v>
      </c>
      <c r="R83" s="87"/>
      <c r="S83" s="87">
        <v>0.75495137953070668</v>
      </c>
      <c r="T83" s="77" t="s">
        <v>381</v>
      </c>
    </row>
    <row r="84" spans="1:20" ht="14.4" x14ac:dyDescent="0.3">
      <c r="A84" s="99" t="s">
        <v>304</v>
      </c>
      <c r="B84" s="99">
        <v>2105</v>
      </c>
      <c r="C84" t="s">
        <v>308</v>
      </c>
      <c r="D84" s="87">
        <v>1</v>
      </c>
      <c r="E84" s="77" t="s">
        <v>380</v>
      </c>
      <c r="F84" s="87"/>
      <c r="G84" s="87">
        <v>0.95833333333333326</v>
      </c>
      <c r="H84" s="77" t="s">
        <v>380</v>
      </c>
      <c r="I84" s="87"/>
      <c r="J84" s="87">
        <v>0.25570776255707767</v>
      </c>
      <c r="K84" s="77" t="s">
        <v>383</v>
      </c>
      <c r="L84" s="87"/>
      <c r="M84" s="87">
        <v>0.87749999999999995</v>
      </c>
      <c r="N84" s="77" t="s">
        <v>380</v>
      </c>
      <c r="O84" s="87"/>
      <c r="P84" s="87">
        <v>0.24911660786187864</v>
      </c>
      <c r="Q84" s="77" t="s">
        <v>383</v>
      </c>
      <c r="R84" s="87"/>
      <c r="S84" s="87">
        <v>0.75214032222951011</v>
      </c>
      <c r="T84" s="77" t="s">
        <v>381</v>
      </c>
    </row>
    <row r="85" spans="1:20" ht="14.4" x14ac:dyDescent="0.3">
      <c r="A85" s="99" t="s">
        <v>165</v>
      </c>
      <c r="B85" s="99">
        <v>1210</v>
      </c>
      <c r="C85" t="s">
        <v>173</v>
      </c>
      <c r="D85" s="87">
        <v>0.91666666666666663</v>
      </c>
      <c r="E85" s="77" t="s">
        <v>380</v>
      </c>
      <c r="F85" s="87"/>
      <c r="G85" s="87">
        <v>0.97727272727272729</v>
      </c>
      <c r="H85" s="77" t="s">
        <v>380</v>
      </c>
      <c r="I85" s="87"/>
      <c r="J85" s="87">
        <v>0</v>
      </c>
      <c r="K85" s="77" t="s">
        <v>384</v>
      </c>
      <c r="L85" s="87"/>
      <c r="M85" s="87">
        <v>1</v>
      </c>
      <c r="N85" s="77" t="s">
        <v>380</v>
      </c>
      <c r="O85" s="87"/>
      <c r="P85" s="87">
        <v>0.59520558967386006</v>
      </c>
      <c r="Q85" s="77" t="s">
        <v>382</v>
      </c>
      <c r="R85" s="87"/>
      <c r="S85" s="87">
        <v>0.75102326269350328</v>
      </c>
      <c r="T85" s="77" t="s">
        <v>381</v>
      </c>
    </row>
    <row r="86" spans="1:20" ht="14.4" x14ac:dyDescent="0.3">
      <c r="A86" s="86" t="s">
        <v>251</v>
      </c>
      <c r="B86" s="86">
        <v>1616</v>
      </c>
      <c r="C86" t="s">
        <v>344</v>
      </c>
      <c r="D86" s="87">
        <v>1</v>
      </c>
      <c r="E86" s="77" t="s">
        <v>380</v>
      </c>
      <c r="F86" s="87"/>
      <c r="G86" s="87">
        <v>0.76041666666666674</v>
      </c>
      <c r="H86" s="77" t="s">
        <v>381</v>
      </c>
      <c r="I86" s="87"/>
      <c r="J86" s="87">
        <v>4.8706240487062402E-2</v>
      </c>
      <c r="K86" s="77" t="s">
        <v>384</v>
      </c>
      <c r="L86" s="87"/>
      <c r="M86" s="87">
        <v>0.96666666666666667</v>
      </c>
      <c r="N86" s="77" t="s">
        <v>380</v>
      </c>
      <c r="O86" s="87"/>
      <c r="P86" s="87">
        <v>0.51849602491819635</v>
      </c>
      <c r="Q86" s="77" t="s">
        <v>382</v>
      </c>
      <c r="R86" s="87"/>
      <c r="S86" s="87">
        <v>0.75013242314412221</v>
      </c>
      <c r="T86" s="77" t="s">
        <v>381</v>
      </c>
    </row>
    <row r="87" spans="1:20" ht="14.4" x14ac:dyDescent="0.3">
      <c r="A87" s="86" t="s">
        <v>265</v>
      </c>
      <c r="B87" s="86">
        <v>1712</v>
      </c>
      <c r="C87" t="s">
        <v>275</v>
      </c>
      <c r="D87" s="87">
        <v>1</v>
      </c>
      <c r="E87" s="77" t="s">
        <v>380</v>
      </c>
      <c r="F87" s="87"/>
      <c r="G87" s="87">
        <v>1</v>
      </c>
      <c r="H87" s="77" t="s">
        <v>380</v>
      </c>
      <c r="I87" s="87"/>
      <c r="J87" s="87">
        <v>0.42820903094875695</v>
      </c>
      <c r="K87" s="77" t="s">
        <v>382</v>
      </c>
      <c r="L87" s="87"/>
      <c r="M87" s="87">
        <v>0.30000000000000004</v>
      </c>
      <c r="N87" s="77" t="s">
        <v>383</v>
      </c>
      <c r="O87" s="87"/>
      <c r="P87" s="87">
        <v>0.60390901081410209</v>
      </c>
      <c r="Q87" s="77" t="s">
        <v>381</v>
      </c>
      <c r="R87" s="87"/>
      <c r="S87" s="87">
        <v>0.7498177062644289</v>
      </c>
      <c r="T87" s="77" t="s">
        <v>381</v>
      </c>
    </row>
    <row r="88" spans="1:20" ht="14.4" x14ac:dyDescent="0.3">
      <c r="A88" s="99" t="s">
        <v>112</v>
      </c>
      <c r="B88" s="99">
        <v>915</v>
      </c>
      <c r="C88" t="s">
        <v>126</v>
      </c>
      <c r="D88" s="87">
        <v>0.91666666666666663</v>
      </c>
      <c r="E88" s="77" t="s">
        <v>380</v>
      </c>
      <c r="F88" s="87"/>
      <c r="G88" s="87">
        <v>1</v>
      </c>
      <c r="H88" s="77" t="s">
        <v>380</v>
      </c>
      <c r="I88" s="87"/>
      <c r="J88" s="87">
        <v>0.39186384391863843</v>
      </c>
      <c r="K88" s="77" t="s">
        <v>383</v>
      </c>
      <c r="L88" s="87"/>
      <c r="M88" s="87">
        <v>0.8772727272727272</v>
      </c>
      <c r="N88" s="77" t="s">
        <v>380</v>
      </c>
      <c r="O88" s="87"/>
      <c r="P88" s="87">
        <v>0.29416961141136733</v>
      </c>
      <c r="Q88" s="77" t="s">
        <v>383</v>
      </c>
      <c r="R88" s="87"/>
      <c r="S88" s="87">
        <v>0.7490792607237432</v>
      </c>
      <c r="T88" s="77" t="s">
        <v>381</v>
      </c>
    </row>
    <row r="89" spans="1:20" ht="14.4" x14ac:dyDescent="0.3">
      <c r="A89" s="99" t="s">
        <v>136</v>
      </c>
      <c r="B89" s="99">
        <v>1008</v>
      </c>
      <c r="C89" t="s">
        <v>144</v>
      </c>
      <c r="D89" s="87">
        <v>1</v>
      </c>
      <c r="E89" s="77" t="s">
        <v>380</v>
      </c>
      <c r="F89" s="87"/>
      <c r="G89" s="87">
        <v>0.81770833333333326</v>
      </c>
      <c r="H89" s="77" t="s">
        <v>380</v>
      </c>
      <c r="I89" s="87"/>
      <c r="J89" s="87">
        <v>0.52968036529680373</v>
      </c>
      <c r="K89" s="77" t="s">
        <v>382</v>
      </c>
      <c r="L89" s="87"/>
      <c r="M89" s="87">
        <v>0.79</v>
      </c>
      <c r="N89" s="77" t="s">
        <v>381</v>
      </c>
      <c r="O89" s="87"/>
      <c r="P89" s="87">
        <v>0.15901060076290127</v>
      </c>
      <c r="Q89" s="77" t="s">
        <v>384</v>
      </c>
      <c r="R89" s="87"/>
      <c r="S89" s="87">
        <v>0.74901718657562233</v>
      </c>
      <c r="T89" s="77" t="s">
        <v>381</v>
      </c>
    </row>
    <row r="90" spans="1:20" ht="14.4" x14ac:dyDescent="0.3">
      <c r="A90" s="99" t="s">
        <v>18</v>
      </c>
      <c r="B90" s="99">
        <v>204</v>
      </c>
      <c r="C90" t="s">
        <v>22</v>
      </c>
      <c r="D90" s="87">
        <v>1</v>
      </c>
      <c r="E90" s="77" t="s">
        <v>380</v>
      </c>
      <c r="F90" s="87"/>
      <c r="G90" s="87">
        <v>0.85416666666666674</v>
      </c>
      <c r="H90" s="77" t="s">
        <v>380</v>
      </c>
      <c r="I90" s="87"/>
      <c r="J90" s="87">
        <v>0.18797564687975646</v>
      </c>
      <c r="K90" s="77" t="s">
        <v>384</v>
      </c>
      <c r="L90" s="87"/>
      <c r="M90" s="87">
        <v>0.70208333333333339</v>
      </c>
      <c r="N90" s="77" t="s">
        <v>381</v>
      </c>
      <c r="O90" s="87"/>
      <c r="P90" s="87">
        <v>0.55311395779261974</v>
      </c>
      <c r="Q90" s="77" t="s">
        <v>382</v>
      </c>
      <c r="R90" s="87"/>
      <c r="S90" s="87">
        <v>0.74824677403418982</v>
      </c>
      <c r="T90" s="77" t="s">
        <v>381</v>
      </c>
    </row>
    <row r="91" spans="1:20" ht="14.4" x14ac:dyDescent="0.3">
      <c r="A91" s="99" t="s">
        <v>18</v>
      </c>
      <c r="B91" s="99">
        <v>208</v>
      </c>
      <c r="C91" t="s">
        <v>26</v>
      </c>
      <c r="D91" s="87">
        <v>1</v>
      </c>
      <c r="E91" s="77" t="s">
        <v>380</v>
      </c>
      <c r="F91" s="87"/>
      <c r="G91" s="87">
        <v>1</v>
      </c>
      <c r="H91" s="77" t="s">
        <v>380</v>
      </c>
      <c r="I91" s="87"/>
      <c r="J91" s="87">
        <v>0.12785388127853883</v>
      </c>
      <c r="K91" s="77" t="s">
        <v>384</v>
      </c>
      <c r="L91" s="87"/>
      <c r="M91" s="87">
        <v>0.69666666666666655</v>
      </c>
      <c r="N91" s="77" t="s">
        <v>381</v>
      </c>
      <c r="O91" s="87"/>
      <c r="P91" s="87">
        <v>0.48939929345915167</v>
      </c>
      <c r="Q91" s="77" t="s">
        <v>382</v>
      </c>
      <c r="R91" s="87"/>
      <c r="S91" s="87">
        <v>0.7470879762106537</v>
      </c>
      <c r="T91" s="77" t="s">
        <v>381</v>
      </c>
    </row>
    <row r="92" spans="1:20" ht="14.4" x14ac:dyDescent="0.3">
      <c r="A92" s="99" t="s">
        <v>243</v>
      </c>
      <c r="B92" s="99">
        <v>1506</v>
      </c>
      <c r="C92" t="s">
        <v>340</v>
      </c>
      <c r="D92" s="87">
        <v>1</v>
      </c>
      <c r="E92" s="77" t="s">
        <v>380</v>
      </c>
      <c r="F92" s="87"/>
      <c r="G92" s="87">
        <v>0.8125</v>
      </c>
      <c r="H92" s="77" t="s">
        <v>380</v>
      </c>
      <c r="I92" s="87"/>
      <c r="J92" s="87">
        <v>0.25570776255707767</v>
      </c>
      <c r="K92" s="77" t="s">
        <v>383</v>
      </c>
      <c r="L92" s="87"/>
      <c r="M92" s="87">
        <v>0.82833333333333337</v>
      </c>
      <c r="N92" s="77" t="s">
        <v>380</v>
      </c>
      <c r="O92" s="87"/>
      <c r="P92" s="87">
        <v>0.38427561851034475</v>
      </c>
      <c r="Q92" s="77" t="s">
        <v>383</v>
      </c>
      <c r="R92" s="87"/>
      <c r="S92" s="87">
        <v>0.74681000716011336</v>
      </c>
      <c r="T92" s="77" t="s">
        <v>381</v>
      </c>
    </row>
    <row r="93" spans="1:20" ht="14.4" x14ac:dyDescent="0.3">
      <c r="A93" s="99" t="s">
        <v>70</v>
      </c>
      <c r="B93" s="99">
        <v>605</v>
      </c>
      <c r="C93" t="s">
        <v>75</v>
      </c>
      <c r="D93" s="87">
        <v>1</v>
      </c>
      <c r="E93" s="77" t="s">
        <v>380</v>
      </c>
      <c r="F93" s="87"/>
      <c r="G93" s="87">
        <v>1</v>
      </c>
      <c r="H93" s="77" t="s">
        <v>380</v>
      </c>
      <c r="I93" s="87"/>
      <c r="J93" s="87">
        <v>0.12785388127853883</v>
      </c>
      <c r="K93" s="77" t="s">
        <v>384</v>
      </c>
      <c r="L93" s="87"/>
      <c r="M93" s="87">
        <v>0.76249999999999996</v>
      </c>
      <c r="N93" s="77" t="s">
        <v>381</v>
      </c>
      <c r="O93" s="87"/>
      <c r="P93" s="87">
        <v>0.39553886939771687</v>
      </c>
      <c r="Q93" s="77" t="s">
        <v>383</v>
      </c>
      <c r="R93" s="87"/>
      <c r="S93" s="87">
        <v>0.74288391260143838</v>
      </c>
      <c r="T93" s="77" t="s">
        <v>381</v>
      </c>
    </row>
    <row r="94" spans="1:20" ht="14.4" x14ac:dyDescent="0.3">
      <c r="A94" s="99" t="s">
        <v>57</v>
      </c>
      <c r="B94" s="99">
        <v>504</v>
      </c>
      <c r="C94" t="s">
        <v>59</v>
      </c>
      <c r="D94" s="87">
        <v>0.91666666666666663</v>
      </c>
      <c r="E94" s="77" t="s">
        <v>380</v>
      </c>
      <c r="F94" s="87"/>
      <c r="G94" s="87">
        <v>1</v>
      </c>
      <c r="H94" s="77" t="s">
        <v>380</v>
      </c>
      <c r="I94" s="87"/>
      <c r="J94" s="87">
        <v>0.43835616438356162</v>
      </c>
      <c r="K94" s="77" t="s">
        <v>382</v>
      </c>
      <c r="L94" s="87"/>
      <c r="M94" s="87">
        <v>0.83140495867768593</v>
      </c>
      <c r="N94" s="77" t="s">
        <v>380</v>
      </c>
      <c r="O94" s="87"/>
      <c r="P94" s="87">
        <v>0.24911660786187864</v>
      </c>
      <c r="Q94" s="77" t="s">
        <v>383</v>
      </c>
      <c r="R94" s="87"/>
      <c r="S94" s="87">
        <v>0.74241499297180225</v>
      </c>
      <c r="T94" s="77" t="s">
        <v>381</v>
      </c>
    </row>
    <row r="95" spans="1:20" ht="14.4" x14ac:dyDescent="0.3">
      <c r="A95" s="99" t="s">
        <v>156</v>
      </c>
      <c r="B95" s="99">
        <v>1103</v>
      </c>
      <c r="C95" t="s">
        <v>158</v>
      </c>
      <c r="D95" s="87">
        <v>1</v>
      </c>
      <c r="E95" s="77" t="s">
        <v>380</v>
      </c>
      <c r="F95" s="87"/>
      <c r="G95" s="87">
        <v>1</v>
      </c>
      <c r="H95" s="77" t="s">
        <v>380</v>
      </c>
      <c r="I95" s="87"/>
      <c r="J95" s="87">
        <v>0.23744292237442921</v>
      </c>
      <c r="K95" s="77" t="s">
        <v>383</v>
      </c>
      <c r="L95" s="87"/>
      <c r="M95" s="87">
        <v>0.75</v>
      </c>
      <c r="N95" s="77" t="s">
        <v>381</v>
      </c>
      <c r="O95" s="87"/>
      <c r="P95" s="87">
        <v>0.29416961141136733</v>
      </c>
      <c r="Q95" s="77" t="s">
        <v>383</v>
      </c>
      <c r="R95" s="87"/>
      <c r="S95" s="87">
        <v>0.74224188006786951</v>
      </c>
      <c r="T95" s="77" t="s">
        <v>381</v>
      </c>
    </row>
    <row r="96" spans="1:20" ht="14.4" x14ac:dyDescent="0.3">
      <c r="A96" s="99" t="s">
        <v>70</v>
      </c>
      <c r="B96" s="99">
        <v>609</v>
      </c>
      <c r="C96" t="s">
        <v>79</v>
      </c>
      <c r="D96" s="87">
        <v>1</v>
      </c>
      <c r="E96" s="77" t="s">
        <v>380</v>
      </c>
      <c r="F96" s="87"/>
      <c r="G96" s="87">
        <v>0.98750000000000004</v>
      </c>
      <c r="H96" s="77" t="s">
        <v>380</v>
      </c>
      <c r="I96" s="87"/>
      <c r="J96" s="87">
        <v>0.25570776255707767</v>
      </c>
      <c r="K96" s="77" t="s">
        <v>383</v>
      </c>
      <c r="L96" s="87"/>
      <c r="M96" s="87">
        <v>0.50943396226415094</v>
      </c>
      <c r="N96" s="77" t="s">
        <v>382</v>
      </c>
      <c r="O96" s="87"/>
      <c r="P96" s="87">
        <v>0.51849602491819635</v>
      </c>
      <c r="Q96" s="77" t="s">
        <v>382</v>
      </c>
      <c r="R96" s="87"/>
      <c r="S96" s="87">
        <v>0.74098316246091378</v>
      </c>
      <c r="T96" s="77" t="s">
        <v>381</v>
      </c>
    </row>
    <row r="97" spans="1:20" ht="14.4" x14ac:dyDescent="0.3">
      <c r="A97" s="99" t="s">
        <v>165</v>
      </c>
      <c r="B97" s="99">
        <v>1206</v>
      </c>
      <c r="C97" t="s">
        <v>169</v>
      </c>
      <c r="D97" s="87">
        <v>0.83333333333333337</v>
      </c>
      <c r="E97" s="77" t="s">
        <v>380</v>
      </c>
      <c r="F97" s="87"/>
      <c r="G97" s="87">
        <v>0.98750000000000004</v>
      </c>
      <c r="H97" s="77" t="s">
        <v>380</v>
      </c>
      <c r="I97" s="87"/>
      <c r="J97" s="87">
        <v>0.87671232876712324</v>
      </c>
      <c r="K97" s="77" t="s">
        <v>380</v>
      </c>
      <c r="L97" s="87"/>
      <c r="M97" s="87">
        <v>0.62433333333333341</v>
      </c>
      <c r="N97" s="77" t="s">
        <v>381</v>
      </c>
      <c r="O97" s="87"/>
      <c r="P97" s="87">
        <v>0.24911660786187864</v>
      </c>
      <c r="Q97" s="77" t="s">
        <v>383</v>
      </c>
      <c r="R97" s="87"/>
      <c r="S97" s="87">
        <v>0.74012850716101708</v>
      </c>
      <c r="T97" s="77" t="s">
        <v>381</v>
      </c>
    </row>
    <row r="98" spans="1:20" ht="14.4" x14ac:dyDescent="0.3">
      <c r="A98" s="86" t="s">
        <v>278</v>
      </c>
      <c r="B98" s="86">
        <v>1804</v>
      </c>
      <c r="C98" t="s">
        <v>282</v>
      </c>
      <c r="D98" s="87">
        <v>1</v>
      </c>
      <c r="E98" s="77" t="s">
        <v>380</v>
      </c>
      <c r="F98" s="87"/>
      <c r="G98" s="87">
        <v>0.67559523809523814</v>
      </c>
      <c r="H98" s="77" t="s">
        <v>381</v>
      </c>
      <c r="I98" s="87"/>
      <c r="J98" s="87">
        <v>0.43835616438356162</v>
      </c>
      <c r="K98" s="77" t="s">
        <v>382</v>
      </c>
      <c r="L98" s="87"/>
      <c r="M98" s="87">
        <v>0.85</v>
      </c>
      <c r="N98" s="77" t="s">
        <v>380</v>
      </c>
      <c r="O98" s="87"/>
      <c r="P98" s="87">
        <v>0.24911660786187864</v>
      </c>
      <c r="Q98" s="77" t="s">
        <v>383</v>
      </c>
      <c r="R98" s="87"/>
      <c r="S98" s="87">
        <v>0.74007032059872069</v>
      </c>
      <c r="T98" s="77" t="s">
        <v>381</v>
      </c>
    </row>
    <row r="99" spans="1:20" ht="14.4" x14ac:dyDescent="0.3">
      <c r="A99" s="99" t="s">
        <v>193</v>
      </c>
      <c r="B99" s="99">
        <v>1306</v>
      </c>
      <c r="C99" t="s">
        <v>337</v>
      </c>
      <c r="D99" s="87">
        <v>1</v>
      </c>
      <c r="E99" s="77" t="s">
        <v>380</v>
      </c>
      <c r="F99" s="87"/>
      <c r="G99" s="87">
        <v>0.96875</v>
      </c>
      <c r="H99" s="77" t="s">
        <v>380</v>
      </c>
      <c r="I99" s="87"/>
      <c r="J99" s="87">
        <v>0.32876712328767121</v>
      </c>
      <c r="K99" s="77" t="s">
        <v>383</v>
      </c>
      <c r="L99" s="87"/>
      <c r="M99" s="87">
        <v>0.64500000000000002</v>
      </c>
      <c r="N99" s="77" t="s">
        <v>381</v>
      </c>
      <c r="O99" s="87"/>
      <c r="P99" s="87">
        <v>0.31345700835575629</v>
      </c>
      <c r="Q99" s="77" t="s">
        <v>383</v>
      </c>
      <c r="R99" s="87"/>
      <c r="S99" s="87">
        <v>0.73917736974651416</v>
      </c>
      <c r="T99" s="77" t="s">
        <v>381</v>
      </c>
    </row>
    <row r="100" spans="1:20" ht="14.4" x14ac:dyDescent="0.3">
      <c r="A100" s="99" t="s">
        <v>223</v>
      </c>
      <c r="B100" s="99">
        <v>1407</v>
      </c>
      <c r="C100" t="s">
        <v>229</v>
      </c>
      <c r="D100" s="87">
        <v>0.91666666666666663</v>
      </c>
      <c r="E100" s="77" t="s">
        <v>380</v>
      </c>
      <c r="F100" s="87"/>
      <c r="G100" s="87">
        <v>0.89772727272727271</v>
      </c>
      <c r="H100" s="77" t="s">
        <v>380</v>
      </c>
      <c r="I100" s="87"/>
      <c r="J100" s="87">
        <v>3.9850560398505604E-2</v>
      </c>
      <c r="K100" s="77" t="s">
        <v>384</v>
      </c>
      <c r="L100" s="87"/>
      <c r="M100" s="87">
        <v>1</v>
      </c>
      <c r="N100" s="77" t="s">
        <v>380</v>
      </c>
      <c r="O100" s="87"/>
      <c r="P100" s="87">
        <v>0.52750562177329141</v>
      </c>
      <c r="Q100" s="77" t="s">
        <v>382</v>
      </c>
      <c r="R100" s="87"/>
      <c r="S100" s="87">
        <v>0.73690266975001195</v>
      </c>
      <c r="T100" s="77" t="s">
        <v>381</v>
      </c>
    </row>
    <row r="101" spans="1:20" ht="14.4" x14ac:dyDescent="0.3">
      <c r="A101" s="99" t="s">
        <v>2</v>
      </c>
      <c r="B101" s="99">
        <v>114</v>
      </c>
      <c r="C101" t="s">
        <v>15</v>
      </c>
      <c r="D101" s="87">
        <v>1</v>
      </c>
      <c r="E101" s="77" t="s">
        <v>380</v>
      </c>
      <c r="F101" s="87"/>
      <c r="G101" s="87">
        <v>0.91319444444444442</v>
      </c>
      <c r="H101" s="77" t="s">
        <v>380</v>
      </c>
      <c r="I101" s="87"/>
      <c r="J101" s="87">
        <v>0.24353120243531204</v>
      </c>
      <c r="K101" s="77" t="s">
        <v>383</v>
      </c>
      <c r="L101" s="87"/>
      <c r="M101" s="87">
        <v>0.68970588235294117</v>
      </c>
      <c r="N101" s="77" t="s">
        <v>381</v>
      </c>
      <c r="O101" s="87"/>
      <c r="P101" s="87">
        <v>0.38427561851034475</v>
      </c>
      <c r="Q101" s="77" t="s">
        <v>383</v>
      </c>
      <c r="R101" s="87"/>
      <c r="S101" s="87">
        <v>0.73677621105034519</v>
      </c>
      <c r="T101" s="77" t="s">
        <v>381</v>
      </c>
    </row>
    <row r="102" spans="1:20" ht="14.4" x14ac:dyDescent="0.3">
      <c r="A102" s="86" t="s">
        <v>295</v>
      </c>
      <c r="B102" s="86">
        <v>2011</v>
      </c>
      <c r="C102" t="s">
        <v>303</v>
      </c>
      <c r="D102" s="87">
        <v>1</v>
      </c>
      <c r="E102" s="77" t="s">
        <v>380</v>
      </c>
      <c r="F102" s="87"/>
      <c r="G102" s="87">
        <v>0.90104166666666674</v>
      </c>
      <c r="H102" s="77" t="s">
        <v>380</v>
      </c>
      <c r="I102" s="87"/>
      <c r="J102" s="87">
        <v>0.31050228310502287</v>
      </c>
      <c r="K102" s="77" t="s">
        <v>383</v>
      </c>
      <c r="L102" s="87"/>
      <c r="M102" s="87">
        <v>0.76249999999999996</v>
      </c>
      <c r="N102" s="77" t="s">
        <v>381</v>
      </c>
      <c r="O102" s="87"/>
      <c r="P102" s="87">
        <v>0.24911660786187864</v>
      </c>
      <c r="Q102" s="77" t="s">
        <v>383</v>
      </c>
      <c r="R102" s="87"/>
      <c r="S102" s="87">
        <v>0.73594804197836861</v>
      </c>
      <c r="T102" s="77" t="s">
        <v>381</v>
      </c>
    </row>
    <row r="103" spans="1:20" ht="14.4" x14ac:dyDescent="0.3">
      <c r="A103" s="86" t="s">
        <v>284</v>
      </c>
      <c r="B103" s="86">
        <v>1911</v>
      </c>
      <c r="C103" t="s">
        <v>294</v>
      </c>
      <c r="D103" s="87">
        <v>1</v>
      </c>
      <c r="E103" s="77" t="s">
        <v>380</v>
      </c>
      <c r="F103" s="87"/>
      <c r="G103" s="87">
        <v>0.82638888888888884</v>
      </c>
      <c r="H103" s="77" t="s">
        <v>380</v>
      </c>
      <c r="I103" s="87"/>
      <c r="J103" s="87">
        <v>0</v>
      </c>
      <c r="K103" s="77" t="s">
        <v>384</v>
      </c>
      <c r="L103" s="87"/>
      <c r="M103" s="87">
        <v>1</v>
      </c>
      <c r="N103" s="77" t="s">
        <v>380</v>
      </c>
      <c r="O103" s="87"/>
      <c r="P103" s="87">
        <v>0.38427561851034475</v>
      </c>
      <c r="Q103" s="77" t="s">
        <v>383</v>
      </c>
      <c r="R103" s="87"/>
      <c r="S103" s="87">
        <v>0.73593995388766287</v>
      </c>
      <c r="T103" s="77" t="s">
        <v>381</v>
      </c>
    </row>
    <row r="104" spans="1:20" ht="14.4" x14ac:dyDescent="0.3">
      <c r="A104" s="99" t="s">
        <v>193</v>
      </c>
      <c r="B104" s="99">
        <v>1322</v>
      </c>
      <c r="C104" t="s">
        <v>211</v>
      </c>
      <c r="D104" s="87">
        <v>0.83333333333333337</v>
      </c>
      <c r="E104" s="77" t="s">
        <v>380</v>
      </c>
      <c r="F104" s="87"/>
      <c r="G104" s="87">
        <v>0.99375000000000002</v>
      </c>
      <c r="H104" s="77" t="s">
        <v>380</v>
      </c>
      <c r="I104" s="87"/>
      <c r="J104" s="87">
        <v>0.75616438356164384</v>
      </c>
      <c r="K104" s="77" t="s">
        <v>381</v>
      </c>
      <c r="L104" s="87"/>
      <c r="M104" s="87">
        <v>0.70444444444444443</v>
      </c>
      <c r="N104" s="77" t="s">
        <v>381</v>
      </c>
      <c r="O104" s="87"/>
      <c r="P104" s="87">
        <v>0.24911660786187864</v>
      </c>
      <c r="Q104" s="77" t="s">
        <v>383</v>
      </c>
      <c r="R104" s="87"/>
      <c r="S104" s="87">
        <v>0.73484423204686178</v>
      </c>
      <c r="T104" s="77" t="s">
        <v>381</v>
      </c>
    </row>
    <row r="105" spans="1:20" ht="14.4" x14ac:dyDescent="0.3">
      <c r="A105" s="99" t="s">
        <v>193</v>
      </c>
      <c r="B105" s="99">
        <v>1309</v>
      </c>
      <c r="C105" t="s">
        <v>200</v>
      </c>
      <c r="D105" s="87">
        <v>0.91666666666666663</v>
      </c>
      <c r="E105" s="77" t="s">
        <v>380</v>
      </c>
      <c r="F105" s="87"/>
      <c r="G105" s="87">
        <v>0.90056818181818188</v>
      </c>
      <c r="H105" s="77" t="s">
        <v>380</v>
      </c>
      <c r="I105" s="87"/>
      <c r="J105" s="87">
        <v>0.53134080531340799</v>
      </c>
      <c r="K105" s="77" t="s">
        <v>382</v>
      </c>
      <c r="L105" s="87"/>
      <c r="M105" s="87">
        <v>0.84444444444444444</v>
      </c>
      <c r="N105" s="77" t="s">
        <v>380</v>
      </c>
      <c r="O105" s="87"/>
      <c r="P105" s="87">
        <v>0.15901060076290127</v>
      </c>
      <c r="Q105" s="77" t="s">
        <v>384</v>
      </c>
      <c r="R105" s="87"/>
      <c r="S105" s="87">
        <v>0.73237373363871905</v>
      </c>
      <c r="T105" s="77" t="s">
        <v>381</v>
      </c>
    </row>
    <row r="106" spans="1:20" ht="14.4" x14ac:dyDescent="0.3">
      <c r="A106" s="99" t="s">
        <v>136</v>
      </c>
      <c r="B106" s="99">
        <v>1020</v>
      </c>
      <c r="C106" t="s">
        <v>155</v>
      </c>
      <c r="D106" s="87">
        <v>0.91666666666666663</v>
      </c>
      <c r="E106" s="77" t="s">
        <v>380</v>
      </c>
      <c r="F106" s="87"/>
      <c r="G106" s="87">
        <v>0.97159090909090906</v>
      </c>
      <c r="H106" s="77" t="s">
        <v>380</v>
      </c>
      <c r="I106" s="87"/>
      <c r="J106" s="87">
        <v>0.41843088418430885</v>
      </c>
      <c r="K106" s="77" t="s">
        <v>382</v>
      </c>
      <c r="L106" s="87"/>
      <c r="M106" s="87">
        <v>0.75965909090909101</v>
      </c>
      <c r="N106" s="77" t="s">
        <v>381</v>
      </c>
      <c r="O106" s="87"/>
      <c r="P106" s="87">
        <v>0.29416961141136733</v>
      </c>
      <c r="Q106" s="77" t="s">
        <v>383</v>
      </c>
      <c r="R106" s="87"/>
      <c r="S106" s="87">
        <v>0.73187113494541201</v>
      </c>
      <c r="T106" s="77" t="s">
        <v>381</v>
      </c>
    </row>
    <row r="107" spans="1:20" ht="14.4" x14ac:dyDescent="0.3">
      <c r="A107" s="99" t="s">
        <v>193</v>
      </c>
      <c r="B107" s="99">
        <v>1331</v>
      </c>
      <c r="C107" t="s">
        <v>220</v>
      </c>
      <c r="D107" s="87">
        <v>1</v>
      </c>
      <c r="E107" s="77" t="s">
        <v>380</v>
      </c>
      <c r="F107" s="87"/>
      <c r="G107" s="87">
        <v>0.88541666666666663</v>
      </c>
      <c r="H107" s="77" t="s">
        <v>380</v>
      </c>
      <c r="I107" s="87"/>
      <c r="J107" s="87">
        <v>0.32876712328767121</v>
      </c>
      <c r="K107" s="77" t="s">
        <v>383</v>
      </c>
      <c r="L107" s="87"/>
      <c r="M107" s="87">
        <v>0.73809523809523814</v>
      </c>
      <c r="N107" s="77" t="s">
        <v>381</v>
      </c>
      <c r="O107" s="87"/>
      <c r="P107" s="87">
        <v>0.2358657244649702</v>
      </c>
      <c r="Q107" s="77" t="s">
        <v>383</v>
      </c>
      <c r="R107" s="87"/>
      <c r="S107" s="87">
        <v>0.73108629621051535</v>
      </c>
      <c r="T107" s="77" t="s">
        <v>381</v>
      </c>
    </row>
    <row r="108" spans="1:20" ht="14.4" x14ac:dyDescent="0.3">
      <c r="A108" s="99" t="s">
        <v>251</v>
      </c>
      <c r="B108" s="99">
        <v>1614</v>
      </c>
      <c r="C108" t="s">
        <v>262</v>
      </c>
      <c r="D108" s="87">
        <v>1</v>
      </c>
      <c r="E108" s="77" t="s">
        <v>380</v>
      </c>
      <c r="F108" s="87"/>
      <c r="G108" s="87">
        <v>1</v>
      </c>
      <c r="H108" s="77" t="s">
        <v>380</v>
      </c>
      <c r="I108" s="87"/>
      <c r="J108" s="87">
        <v>5.9360730593607303E-2</v>
      </c>
      <c r="K108" s="77" t="s">
        <v>384</v>
      </c>
      <c r="L108" s="87"/>
      <c r="M108" s="87">
        <v>0.40364583333333337</v>
      </c>
      <c r="N108" s="77" t="s">
        <v>382</v>
      </c>
      <c r="O108" s="87"/>
      <c r="P108" s="87">
        <v>0.72592756209396736</v>
      </c>
      <c r="Q108" s="77" t="s">
        <v>381</v>
      </c>
      <c r="R108" s="87"/>
      <c r="S108" s="87">
        <v>0.72834011890313621</v>
      </c>
      <c r="T108" s="77" t="s">
        <v>381</v>
      </c>
    </row>
    <row r="109" spans="1:20" ht="14.4" x14ac:dyDescent="0.3">
      <c r="A109" s="99" t="s">
        <v>2</v>
      </c>
      <c r="B109" s="99">
        <v>112</v>
      </c>
      <c r="C109" t="s">
        <v>13</v>
      </c>
      <c r="D109" s="87">
        <v>1</v>
      </c>
      <c r="E109" s="77" t="s">
        <v>380</v>
      </c>
      <c r="F109" s="87"/>
      <c r="G109" s="87">
        <v>0.89583333333333326</v>
      </c>
      <c r="H109" s="77" t="s">
        <v>380</v>
      </c>
      <c r="I109" s="87"/>
      <c r="J109" s="87">
        <v>3.6529680365296802E-2</v>
      </c>
      <c r="K109" s="77" t="s">
        <v>384</v>
      </c>
      <c r="L109" s="87"/>
      <c r="M109" s="87">
        <v>1</v>
      </c>
      <c r="N109" s="77" t="s">
        <v>380</v>
      </c>
      <c r="O109" s="87"/>
      <c r="P109" s="87">
        <v>0.2358657244649702</v>
      </c>
      <c r="Q109" s="77" t="s">
        <v>383</v>
      </c>
      <c r="R109" s="87"/>
      <c r="S109" s="87">
        <v>0.72783847739120677</v>
      </c>
      <c r="T109" s="77" t="s">
        <v>381</v>
      </c>
    </row>
    <row r="110" spans="1:20" ht="14.4" x14ac:dyDescent="0.3">
      <c r="A110" s="86" t="s">
        <v>57</v>
      </c>
      <c r="B110" s="86">
        <v>514</v>
      </c>
      <c r="C110" t="s">
        <v>69</v>
      </c>
      <c r="D110" s="87">
        <v>0.91666666666666663</v>
      </c>
      <c r="E110" s="77" t="s">
        <v>380</v>
      </c>
      <c r="F110" s="87"/>
      <c r="G110" s="87">
        <v>0.98181818181818181</v>
      </c>
      <c r="H110" s="77" t="s">
        <v>380</v>
      </c>
      <c r="I110" s="87"/>
      <c r="J110" s="87">
        <v>3.9850560398505604E-2</v>
      </c>
      <c r="K110" s="77" t="s">
        <v>384</v>
      </c>
      <c r="L110" s="87"/>
      <c r="M110" s="87">
        <v>1</v>
      </c>
      <c r="N110" s="77" t="s">
        <v>380</v>
      </c>
      <c r="O110" s="87"/>
      <c r="P110" s="87">
        <v>0.38427561851034475</v>
      </c>
      <c r="Q110" s="77" t="s">
        <v>383</v>
      </c>
      <c r="R110" s="87"/>
      <c r="S110" s="87">
        <v>0.72592953289693363</v>
      </c>
      <c r="T110" s="77" t="s">
        <v>381</v>
      </c>
    </row>
    <row r="111" spans="1:20" ht="14.4" x14ac:dyDescent="0.3">
      <c r="A111" s="99" t="s">
        <v>112</v>
      </c>
      <c r="B111" s="99">
        <v>914</v>
      </c>
      <c r="C111" t="s">
        <v>125</v>
      </c>
      <c r="D111" s="87">
        <v>0.75</v>
      </c>
      <c r="E111" s="77" t="s">
        <v>381</v>
      </c>
      <c r="F111" s="87"/>
      <c r="G111" s="87">
        <v>0.98611111111111116</v>
      </c>
      <c r="H111" s="77" t="s">
        <v>380</v>
      </c>
      <c r="I111" s="87"/>
      <c r="J111" s="87">
        <v>0.82800608828006084</v>
      </c>
      <c r="K111" s="77" t="s">
        <v>380</v>
      </c>
      <c r="L111" s="87"/>
      <c r="M111" s="87">
        <v>0.73611111111111105</v>
      </c>
      <c r="N111" s="77" t="s">
        <v>381</v>
      </c>
      <c r="O111" s="87"/>
      <c r="P111" s="87">
        <v>0.32045053014856906</v>
      </c>
      <c r="Q111" s="77" t="s">
        <v>383</v>
      </c>
      <c r="R111" s="87"/>
      <c r="S111" s="87">
        <v>0.72469904831984999</v>
      </c>
      <c r="T111" s="77" t="s">
        <v>381</v>
      </c>
    </row>
    <row r="112" spans="1:20" ht="14.4" x14ac:dyDescent="0.3">
      <c r="A112" s="99" t="s">
        <v>85</v>
      </c>
      <c r="B112" s="99">
        <v>706</v>
      </c>
      <c r="C112" t="s">
        <v>90</v>
      </c>
      <c r="D112" s="87">
        <v>0.83333333333333337</v>
      </c>
      <c r="E112" s="77" t="s">
        <v>380</v>
      </c>
      <c r="F112" s="87"/>
      <c r="G112" s="87">
        <v>0.85000000000000009</v>
      </c>
      <c r="H112" s="77" t="s">
        <v>380</v>
      </c>
      <c r="I112" s="87"/>
      <c r="J112" s="87">
        <v>0.19726027397260271</v>
      </c>
      <c r="K112" s="77" t="s">
        <v>384</v>
      </c>
      <c r="L112" s="87"/>
      <c r="M112" s="87">
        <v>0.78769230769230769</v>
      </c>
      <c r="N112" s="77" t="s">
        <v>381</v>
      </c>
      <c r="O112" s="87"/>
      <c r="P112" s="87">
        <v>0.76272084832604981</v>
      </c>
      <c r="Q112" s="77" t="s">
        <v>381</v>
      </c>
      <c r="R112" s="87"/>
      <c r="S112" s="87">
        <v>0.72256768116531067</v>
      </c>
      <c r="T112" s="77" t="s">
        <v>381</v>
      </c>
    </row>
    <row r="113" spans="1:20" ht="14.4" x14ac:dyDescent="0.3">
      <c r="A113" s="99" t="s">
        <v>165</v>
      </c>
      <c r="B113" s="99">
        <v>1219</v>
      </c>
      <c r="C113" t="s">
        <v>182</v>
      </c>
      <c r="D113" s="87">
        <v>0.91666666666666663</v>
      </c>
      <c r="E113" s="77" t="s">
        <v>380</v>
      </c>
      <c r="F113" s="87"/>
      <c r="G113" s="87">
        <v>0.93636363636363629</v>
      </c>
      <c r="H113" s="77" t="s">
        <v>380</v>
      </c>
      <c r="I113" s="87"/>
      <c r="J113" s="87">
        <v>0.27155310442981678</v>
      </c>
      <c r="K113" s="77" t="s">
        <v>383</v>
      </c>
      <c r="L113" s="87"/>
      <c r="M113" s="87">
        <v>0.77909090909090906</v>
      </c>
      <c r="N113" s="77" t="s">
        <v>381</v>
      </c>
      <c r="O113" s="87"/>
      <c r="P113" s="87">
        <v>0.38427561851034475</v>
      </c>
      <c r="Q113" s="77" t="s">
        <v>383</v>
      </c>
      <c r="R113" s="87"/>
      <c r="S113" s="87">
        <v>0.72186673268344848</v>
      </c>
      <c r="T113" s="77" t="s">
        <v>381</v>
      </c>
    </row>
    <row r="114" spans="1:20" ht="14.4" x14ac:dyDescent="0.3">
      <c r="A114" s="99" t="s">
        <v>165</v>
      </c>
      <c r="B114" s="99">
        <v>1227</v>
      </c>
      <c r="C114" t="s">
        <v>190</v>
      </c>
      <c r="D114" s="87">
        <v>0.91666666666666663</v>
      </c>
      <c r="E114" s="77" t="s">
        <v>380</v>
      </c>
      <c r="F114" s="87"/>
      <c r="G114" s="87">
        <v>1</v>
      </c>
      <c r="H114" s="77" t="s">
        <v>380</v>
      </c>
      <c r="I114" s="87"/>
      <c r="J114" s="87">
        <v>0.11290992112909921</v>
      </c>
      <c r="K114" s="77" t="s">
        <v>384</v>
      </c>
      <c r="L114" s="87"/>
      <c r="M114" s="87">
        <v>0.75384615384615383</v>
      </c>
      <c r="N114" s="77" t="s">
        <v>381</v>
      </c>
      <c r="O114" s="87"/>
      <c r="P114" s="87">
        <v>0.50407565067603055</v>
      </c>
      <c r="Q114" s="77" t="s">
        <v>382</v>
      </c>
      <c r="R114" s="87"/>
      <c r="S114" s="87">
        <v>0.72020809218102577</v>
      </c>
      <c r="T114" s="77" t="s">
        <v>381</v>
      </c>
    </row>
    <row r="115" spans="1:20" ht="14.4" x14ac:dyDescent="0.3">
      <c r="A115" s="99" t="s">
        <v>44</v>
      </c>
      <c r="B115" s="99">
        <v>411</v>
      </c>
      <c r="C115" t="s">
        <v>52</v>
      </c>
      <c r="D115" s="87">
        <v>1</v>
      </c>
      <c r="E115" s="77" t="s">
        <v>380</v>
      </c>
      <c r="F115" s="87"/>
      <c r="G115" s="87">
        <v>0.72916666666666663</v>
      </c>
      <c r="H115" s="77" t="s">
        <v>381</v>
      </c>
      <c r="I115" s="87"/>
      <c r="J115" s="87">
        <v>8.2191780821917804E-2</v>
      </c>
      <c r="K115" s="77" t="s">
        <v>384</v>
      </c>
      <c r="L115" s="87"/>
      <c r="M115" s="87">
        <v>0.74750000000000005</v>
      </c>
      <c r="N115" s="77" t="s">
        <v>381</v>
      </c>
      <c r="O115" s="87"/>
      <c r="P115" s="87">
        <v>0.53069788004618301</v>
      </c>
      <c r="Q115" s="77" t="s">
        <v>382</v>
      </c>
      <c r="R115" s="87"/>
      <c r="S115" s="87">
        <v>0.72020428246354851</v>
      </c>
      <c r="T115" s="77" t="s">
        <v>381</v>
      </c>
    </row>
    <row r="116" spans="1:20" ht="14.4" x14ac:dyDescent="0.3">
      <c r="A116" s="99" t="s">
        <v>165</v>
      </c>
      <c r="B116" s="99">
        <v>1218</v>
      </c>
      <c r="C116" t="s">
        <v>181</v>
      </c>
      <c r="D116" s="87">
        <v>0.58333333333333337</v>
      </c>
      <c r="E116" s="77" t="s">
        <v>382</v>
      </c>
      <c r="F116" s="87"/>
      <c r="G116" s="87">
        <v>1</v>
      </c>
      <c r="H116" s="77" t="s">
        <v>380</v>
      </c>
      <c r="I116" s="87"/>
      <c r="J116" s="87">
        <v>0.48010437051532945</v>
      </c>
      <c r="K116" s="77" t="s">
        <v>382</v>
      </c>
      <c r="L116" s="87"/>
      <c r="M116" s="87">
        <v>1</v>
      </c>
      <c r="N116" s="77" t="s">
        <v>380</v>
      </c>
      <c r="O116" s="87"/>
      <c r="P116" s="87">
        <v>0.83480565400523166</v>
      </c>
      <c r="Q116" s="77" t="s">
        <v>380</v>
      </c>
      <c r="R116" s="87"/>
      <c r="S116" s="87">
        <v>0.72015317034475079</v>
      </c>
      <c r="T116" s="77" t="s">
        <v>381</v>
      </c>
    </row>
    <row r="117" spans="1:20" ht="14.4" x14ac:dyDescent="0.3">
      <c r="A117" s="99" t="s">
        <v>70</v>
      </c>
      <c r="B117" s="99">
        <v>613</v>
      </c>
      <c r="C117" t="s">
        <v>83</v>
      </c>
      <c r="D117" s="87">
        <v>1</v>
      </c>
      <c r="E117" s="77" t="s">
        <v>380</v>
      </c>
      <c r="F117" s="87"/>
      <c r="G117" s="87">
        <v>0.9916666666666667</v>
      </c>
      <c r="H117" s="77" t="s">
        <v>380</v>
      </c>
      <c r="I117" s="87"/>
      <c r="J117" s="87">
        <v>3.6529680365296802E-2</v>
      </c>
      <c r="K117" s="77" t="s">
        <v>384</v>
      </c>
      <c r="L117" s="87"/>
      <c r="M117" s="87">
        <v>0.85333333333333328</v>
      </c>
      <c r="N117" s="77" t="s">
        <v>380</v>
      </c>
      <c r="O117" s="87"/>
      <c r="P117" s="87">
        <v>0.24911660786187864</v>
      </c>
      <c r="Q117" s="77" t="s">
        <v>383</v>
      </c>
      <c r="R117" s="87"/>
      <c r="S117" s="87">
        <v>0.71980527656740967</v>
      </c>
      <c r="T117" s="77" t="s">
        <v>381</v>
      </c>
    </row>
    <row r="118" spans="1:20" ht="14.4" x14ac:dyDescent="0.3">
      <c r="A118" s="86" t="s">
        <v>193</v>
      </c>
      <c r="B118" s="86">
        <v>1332</v>
      </c>
      <c r="C118" t="s">
        <v>221</v>
      </c>
      <c r="D118" s="87">
        <v>0.91666666666666663</v>
      </c>
      <c r="E118" s="77" t="s">
        <v>380</v>
      </c>
      <c r="F118" s="87"/>
      <c r="G118" s="87">
        <v>0.71590909090909094</v>
      </c>
      <c r="H118" s="77" t="s">
        <v>381</v>
      </c>
      <c r="I118" s="87"/>
      <c r="J118" s="87">
        <v>0.4981320049813201</v>
      </c>
      <c r="K118" s="77" t="s">
        <v>382</v>
      </c>
      <c r="L118" s="87"/>
      <c r="M118" s="87">
        <v>0.86627565982404686</v>
      </c>
      <c r="N118" s="77" t="s">
        <v>380</v>
      </c>
      <c r="O118" s="87"/>
      <c r="P118" s="87">
        <v>0.23466109870161492</v>
      </c>
      <c r="Q118" s="77" t="s">
        <v>383</v>
      </c>
      <c r="R118" s="87"/>
      <c r="S118" s="87">
        <v>0.7189322842230168</v>
      </c>
      <c r="T118" s="77" t="s">
        <v>381</v>
      </c>
    </row>
    <row r="119" spans="1:20" ht="14.4" x14ac:dyDescent="0.3">
      <c r="A119" s="99" t="s">
        <v>165</v>
      </c>
      <c r="B119" s="99">
        <v>1214</v>
      </c>
      <c r="C119" t="s">
        <v>177</v>
      </c>
      <c r="D119" s="87">
        <v>1</v>
      </c>
      <c r="E119" s="77" t="s">
        <v>380</v>
      </c>
      <c r="F119" s="87"/>
      <c r="G119" s="87">
        <v>0.97916666666666663</v>
      </c>
      <c r="H119" s="77" t="s">
        <v>380</v>
      </c>
      <c r="I119" s="87"/>
      <c r="J119" s="87">
        <v>0</v>
      </c>
      <c r="K119" s="77" t="s">
        <v>384</v>
      </c>
      <c r="L119" s="87"/>
      <c r="M119" s="87">
        <v>0.8545454545454545</v>
      </c>
      <c r="N119" s="77" t="s">
        <v>380</v>
      </c>
      <c r="O119" s="87"/>
      <c r="P119" s="87">
        <v>0.27352031811785166</v>
      </c>
      <c r="Q119" s="77" t="s">
        <v>383</v>
      </c>
      <c r="R119" s="87"/>
      <c r="S119" s="87">
        <v>0.71660569923282924</v>
      </c>
      <c r="T119" s="77" t="s">
        <v>381</v>
      </c>
    </row>
    <row r="120" spans="1:20" ht="14.4" x14ac:dyDescent="0.3">
      <c r="A120" s="99" t="s">
        <v>165</v>
      </c>
      <c r="B120" s="99">
        <v>1225</v>
      </c>
      <c r="C120" t="s">
        <v>188</v>
      </c>
      <c r="D120" s="87">
        <v>0.83333333333333337</v>
      </c>
      <c r="E120" s="77" t="s">
        <v>380</v>
      </c>
      <c r="F120" s="87"/>
      <c r="G120" s="87">
        <v>0.9</v>
      </c>
      <c r="H120" s="77" t="s">
        <v>380</v>
      </c>
      <c r="I120" s="87"/>
      <c r="J120" s="87">
        <v>0.39452054794520547</v>
      </c>
      <c r="K120" s="77" t="s">
        <v>383</v>
      </c>
      <c r="L120" s="87"/>
      <c r="M120" s="87">
        <v>0.88666666666666671</v>
      </c>
      <c r="N120" s="77" t="s">
        <v>380</v>
      </c>
      <c r="O120" s="87"/>
      <c r="P120" s="87">
        <v>0.38427561851034475</v>
      </c>
      <c r="Q120" s="77" t="s">
        <v>383</v>
      </c>
      <c r="R120" s="87"/>
      <c r="S120" s="87">
        <v>0.71648609163499921</v>
      </c>
      <c r="T120" s="77" t="s">
        <v>381</v>
      </c>
    </row>
    <row r="121" spans="1:20" ht="14.4" x14ac:dyDescent="0.3">
      <c r="A121" s="99" t="s">
        <v>70</v>
      </c>
      <c r="B121" s="99">
        <v>601</v>
      </c>
      <c r="C121" t="s">
        <v>71</v>
      </c>
      <c r="D121" s="87">
        <v>1</v>
      </c>
      <c r="E121" s="77" t="s">
        <v>380</v>
      </c>
      <c r="F121" s="87"/>
      <c r="G121" s="87">
        <v>1</v>
      </c>
      <c r="H121" s="77" t="s">
        <v>380</v>
      </c>
      <c r="I121" s="87"/>
      <c r="J121" s="87">
        <v>0.1095890410958904</v>
      </c>
      <c r="K121" s="77" t="s">
        <v>384</v>
      </c>
      <c r="L121" s="87"/>
      <c r="M121" s="87">
        <v>0.58867924528301885</v>
      </c>
      <c r="N121" s="77" t="s">
        <v>382</v>
      </c>
      <c r="O121" s="87"/>
      <c r="P121" s="87">
        <v>0.38427561851034475</v>
      </c>
      <c r="Q121" s="77" t="s">
        <v>383</v>
      </c>
      <c r="R121" s="87"/>
      <c r="S121" s="87">
        <v>0.71238158573338828</v>
      </c>
      <c r="T121" s="77" t="s">
        <v>381</v>
      </c>
    </row>
    <row r="122" spans="1:20" ht="14.4" x14ac:dyDescent="0.3">
      <c r="A122" s="99" t="s">
        <v>193</v>
      </c>
      <c r="B122" s="99">
        <v>1318</v>
      </c>
      <c r="C122" t="s">
        <v>207</v>
      </c>
      <c r="D122" s="87">
        <v>1</v>
      </c>
      <c r="E122" s="77" t="s">
        <v>380</v>
      </c>
      <c r="F122" s="87"/>
      <c r="G122" s="87">
        <v>0.95833333333333326</v>
      </c>
      <c r="H122" s="77" t="s">
        <v>380</v>
      </c>
      <c r="I122" s="87"/>
      <c r="J122" s="87">
        <v>0.43835616438356162</v>
      </c>
      <c r="K122" s="77" t="s">
        <v>382</v>
      </c>
      <c r="L122" s="87"/>
      <c r="M122" s="87">
        <v>0.42258064516129035</v>
      </c>
      <c r="N122" s="77" t="s">
        <v>382</v>
      </c>
      <c r="O122" s="87"/>
      <c r="P122" s="87">
        <v>0.24911660786187864</v>
      </c>
      <c r="Q122" s="77" t="s">
        <v>383</v>
      </c>
      <c r="R122" s="87"/>
      <c r="S122" s="87">
        <v>0.71129967927767623</v>
      </c>
      <c r="T122" s="77" t="s">
        <v>381</v>
      </c>
    </row>
    <row r="123" spans="1:20" ht="14.4" x14ac:dyDescent="0.3">
      <c r="A123" s="99" t="s">
        <v>2</v>
      </c>
      <c r="B123" s="99">
        <v>103</v>
      </c>
      <c r="C123" t="s">
        <v>4</v>
      </c>
      <c r="D123" s="87">
        <v>1</v>
      </c>
      <c r="E123" s="77" t="s">
        <v>380</v>
      </c>
      <c r="F123" s="87"/>
      <c r="G123" s="87">
        <v>0.96527777777777779</v>
      </c>
      <c r="H123" s="77" t="s">
        <v>380</v>
      </c>
      <c r="I123" s="87"/>
      <c r="J123" s="87">
        <v>0</v>
      </c>
      <c r="K123" s="77" t="s">
        <v>384</v>
      </c>
      <c r="L123" s="87"/>
      <c r="M123" s="87">
        <v>0.92647058823529416</v>
      </c>
      <c r="N123" s="77" t="s">
        <v>380</v>
      </c>
      <c r="O123" s="87"/>
      <c r="P123" s="87">
        <v>0.15901060076290127</v>
      </c>
      <c r="Q123" s="77" t="s">
        <v>384</v>
      </c>
      <c r="R123" s="87"/>
      <c r="S123" s="87">
        <v>0.70848190057195159</v>
      </c>
      <c r="T123" s="77" t="s">
        <v>381</v>
      </c>
    </row>
    <row r="124" spans="1:20" ht="14.4" x14ac:dyDescent="0.3">
      <c r="A124" s="99" t="s">
        <v>2</v>
      </c>
      <c r="B124" s="99">
        <v>108</v>
      </c>
      <c r="C124" t="s">
        <v>9</v>
      </c>
      <c r="D124" s="87">
        <v>1</v>
      </c>
      <c r="E124" s="77" t="s">
        <v>380</v>
      </c>
      <c r="F124" s="87"/>
      <c r="G124" s="87">
        <v>0.86805555555555558</v>
      </c>
      <c r="H124" s="77" t="s">
        <v>380</v>
      </c>
      <c r="I124" s="87"/>
      <c r="J124" s="87">
        <v>0.36529680365296807</v>
      </c>
      <c r="K124" s="77" t="s">
        <v>383</v>
      </c>
      <c r="L124" s="87"/>
      <c r="M124" s="87">
        <v>0.4234756097560976</v>
      </c>
      <c r="N124" s="77" t="s">
        <v>382</v>
      </c>
      <c r="O124" s="87"/>
      <c r="P124" s="87">
        <v>0.37102473511343625</v>
      </c>
      <c r="Q124" s="77" t="s">
        <v>383</v>
      </c>
      <c r="R124" s="87"/>
      <c r="S124" s="87">
        <v>0.70747651672281975</v>
      </c>
      <c r="T124" s="77" t="s">
        <v>381</v>
      </c>
    </row>
    <row r="125" spans="1:20" ht="14.4" x14ac:dyDescent="0.3">
      <c r="A125" s="99" t="s">
        <v>18</v>
      </c>
      <c r="B125" s="99">
        <v>206</v>
      </c>
      <c r="C125" t="s">
        <v>24</v>
      </c>
      <c r="D125" s="87">
        <v>1</v>
      </c>
      <c r="E125" s="77" t="s">
        <v>380</v>
      </c>
      <c r="F125" s="87"/>
      <c r="G125" s="87">
        <v>0.53125</v>
      </c>
      <c r="H125" s="77" t="s">
        <v>382</v>
      </c>
      <c r="I125" s="87"/>
      <c r="J125" s="87">
        <v>0.16438356164383561</v>
      </c>
      <c r="K125" s="77" t="s">
        <v>384</v>
      </c>
      <c r="L125" s="87"/>
      <c r="M125" s="87">
        <v>0.52954545454545454</v>
      </c>
      <c r="N125" s="77" t="s">
        <v>382</v>
      </c>
      <c r="O125" s="87"/>
      <c r="P125" s="87">
        <v>0.74469964690625434</v>
      </c>
      <c r="Q125" s="77" t="s">
        <v>381</v>
      </c>
      <c r="R125" s="87"/>
      <c r="S125" s="87">
        <v>0.70720054946433164</v>
      </c>
      <c r="T125" s="77" t="s">
        <v>381</v>
      </c>
    </row>
    <row r="126" spans="1:20" ht="14.4" x14ac:dyDescent="0.3">
      <c r="A126" s="99" t="s">
        <v>136</v>
      </c>
      <c r="B126" s="99">
        <v>1002</v>
      </c>
      <c r="C126" t="s">
        <v>138</v>
      </c>
      <c r="D126" s="87">
        <v>1</v>
      </c>
      <c r="E126" s="77" t="s">
        <v>380</v>
      </c>
      <c r="F126" s="87"/>
      <c r="G126" s="87">
        <v>1</v>
      </c>
      <c r="H126" s="77" t="s">
        <v>380</v>
      </c>
      <c r="I126" s="87"/>
      <c r="J126" s="87">
        <v>0</v>
      </c>
      <c r="K126" s="77" t="s">
        <v>384</v>
      </c>
      <c r="L126" s="87"/>
      <c r="M126" s="87">
        <v>0.88157894736842102</v>
      </c>
      <c r="N126" s="77" t="s">
        <v>380</v>
      </c>
      <c r="O126" s="87"/>
      <c r="P126" s="87">
        <v>0.15901060076290127</v>
      </c>
      <c r="Q126" s="77" t="s">
        <v>384</v>
      </c>
      <c r="R126" s="87"/>
      <c r="S126" s="87">
        <v>0.7060884322196983</v>
      </c>
      <c r="T126" s="77" t="s">
        <v>381</v>
      </c>
    </row>
    <row r="127" spans="1:20" ht="14.4" x14ac:dyDescent="0.3">
      <c r="A127" s="99" t="s">
        <v>165</v>
      </c>
      <c r="B127" s="99">
        <v>1208</v>
      </c>
      <c r="C127" t="s">
        <v>171</v>
      </c>
      <c r="D127" s="87">
        <v>0.66666666666666663</v>
      </c>
      <c r="E127" s="77" t="s">
        <v>381</v>
      </c>
      <c r="F127" s="87"/>
      <c r="G127" s="87">
        <v>0.9375</v>
      </c>
      <c r="H127" s="77" t="s">
        <v>380</v>
      </c>
      <c r="I127" s="87"/>
      <c r="J127" s="87">
        <v>0.45521601685985252</v>
      </c>
      <c r="K127" s="77" t="s">
        <v>382</v>
      </c>
      <c r="L127" s="87"/>
      <c r="M127" s="87">
        <v>1</v>
      </c>
      <c r="N127" s="77" t="s">
        <v>380</v>
      </c>
      <c r="O127" s="87"/>
      <c r="P127" s="87">
        <v>0.57152716451290719</v>
      </c>
      <c r="Q127" s="77" t="s">
        <v>382</v>
      </c>
      <c r="R127" s="87"/>
      <c r="S127" s="87">
        <v>0.70453231053924736</v>
      </c>
      <c r="T127" s="77" t="s">
        <v>381</v>
      </c>
    </row>
    <row r="128" spans="1:20" ht="14.4" x14ac:dyDescent="0.3">
      <c r="A128" s="99" t="s">
        <v>311</v>
      </c>
      <c r="B128" s="99">
        <v>2217</v>
      </c>
      <c r="C128" t="s">
        <v>326</v>
      </c>
      <c r="D128" s="87">
        <v>0.91666666666666663</v>
      </c>
      <c r="E128" s="77" t="s">
        <v>380</v>
      </c>
      <c r="F128" s="87"/>
      <c r="G128" s="87">
        <v>0.88636363636363635</v>
      </c>
      <c r="H128" s="77" t="s">
        <v>380</v>
      </c>
      <c r="I128" s="87"/>
      <c r="J128" s="87">
        <v>0.39850560398505602</v>
      </c>
      <c r="K128" s="77" t="s">
        <v>383</v>
      </c>
      <c r="L128" s="87"/>
      <c r="M128" s="87">
        <v>0.57115987460815054</v>
      </c>
      <c r="N128" s="77" t="s">
        <v>382</v>
      </c>
      <c r="O128" s="87"/>
      <c r="P128" s="87">
        <v>0.38427561851034475</v>
      </c>
      <c r="Q128" s="77" t="s">
        <v>383</v>
      </c>
      <c r="R128" s="87"/>
      <c r="S128" s="87">
        <v>0.70346995244432065</v>
      </c>
      <c r="T128" s="77" t="s">
        <v>381</v>
      </c>
    </row>
    <row r="129" spans="1:20" ht="14.4" x14ac:dyDescent="0.3">
      <c r="A129" s="99" t="s">
        <v>112</v>
      </c>
      <c r="B129" s="99">
        <v>905</v>
      </c>
      <c r="C129" t="s">
        <v>116</v>
      </c>
      <c r="D129" s="87">
        <v>0.91666666666666663</v>
      </c>
      <c r="E129" s="77" t="s">
        <v>380</v>
      </c>
      <c r="F129" s="87"/>
      <c r="G129" s="87">
        <v>0.99431818181818188</v>
      </c>
      <c r="H129" s="77" t="s">
        <v>380</v>
      </c>
      <c r="I129" s="87"/>
      <c r="J129" s="87">
        <v>0.39850560398505608</v>
      </c>
      <c r="K129" s="77" t="s">
        <v>383</v>
      </c>
      <c r="L129" s="87"/>
      <c r="M129" s="87">
        <v>0.70629370629370625</v>
      </c>
      <c r="N129" s="77" t="s">
        <v>381</v>
      </c>
      <c r="O129" s="87"/>
      <c r="P129" s="87">
        <v>0.15901060076290127</v>
      </c>
      <c r="Q129" s="77" t="s">
        <v>384</v>
      </c>
      <c r="R129" s="87"/>
      <c r="S129" s="87">
        <v>0.70344459271685555</v>
      </c>
      <c r="T129" s="77" t="s">
        <v>381</v>
      </c>
    </row>
    <row r="130" spans="1:20" ht="14.4" x14ac:dyDescent="0.3">
      <c r="A130" s="99" t="s">
        <v>27</v>
      </c>
      <c r="B130" s="99">
        <v>316</v>
      </c>
      <c r="C130" t="s">
        <v>43</v>
      </c>
      <c r="D130" s="87">
        <v>0.83333333333333337</v>
      </c>
      <c r="E130" s="77" t="s">
        <v>380</v>
      </c>
      <c r="F130" s="87"/>
      <c r="G130" s="87">
        <v>0.98750000000000004</v>
      </c>
      <c r="H130" s="77" t="s">
        <v>380</v>
      </c>
      <c r="I130" s="87"/>
      <c r="J130" s="87">
        <v>0.33607305936073056</v>
      </c>
      <c r="K130" s="77" t="s">
        <v>383</v>
      </c>
      <c r="L130" s="87"/>
      <c r="M130" s="87">
        <v>1</v>
      </c>
      <c r="N130" s="77" t="s">
        <v>380</v>
      </c>
      <c r="O130" s="87"/>
      <c r="P130" s="87">
        <v>0.15901060076290127</v>
      </c>
      <c r="Q130" s="77" t="s">
        <v>384</v>
      </c>
      <c r="R130" s="87"/>
      <c r="S130" s="87">
        <v>0.70186671568521153</v>
      </c>
      <c r="T130" s="77" t="s">
        <v>381</v>
      </c>
    </row>
    <row r="131" spans="1:20" ht="14.4" x14ac:dyDescent="0.3">
      <c r="A131" s="99" t="s">
        <v>85</v>
      </c>
      <c r="B131" s="99">
        <v>719</v>
      </c>
      <c r="C131" t="s">
        <v>103</v>
      </c>
      <c r="D131" s="87">
        <v>0.83333333333333337</v>
      </c>
      <c r="E131" s="77" t="s">
        <v>380</v>
      </c>
      <c r="F131" s="87"/>
      <c r="G131" s="87">
        <v>0.84499999999999997</v>
      </c>
      <c r="H131" s="77" t="s">
        <v>380</v>
      </c>
      <c r="I131" s="87"/>
      <c r="J131" s="87">
        <v>0.1884931506849315</v>
      </c>
      <c r="K131" s="77" t="s">
        <v>384</v>
      </c>
      <c r="L131" s="87"/>
      <c r="M131" s="87">
        <v>0.93454545454545457</v>
      </c>
      <c r="N131" s="77" t="s">
        <v>380</v>
      </c>
      <c r="O131" s="87"/>
      <c r="P131" s="87">
        <v>0.47212897543184768</v>
      </c>
      <c r="Q131" s="77" t="s">
        <v>382</v>
      </c>
      <c r="R131" s="87"/>
      <c r="S131" s="87">
        <v>0.69906680376600183</v>
      </c>
      <c r="T131" s="77" t="s">
        <v>381</v>
      </c>
    </row>
    <row r="132" spans="1:20" ht="14.4" x14ac:dyDescent="0.3">
      <c r="A132" s="99" t="s">
        <v>27</v>
      </c>
      <c r="B132" s="99">
        <v>308</v>
      </c>
      <c r="C132" t="s">
        <v>35</v>
      </c>
      <c r="D132" s="87">
        <v>0.91666666666666663</v>
      </c>
      <c r="E132" s="77" t="s">
        <v>380</v>
      </c>
      <c r="F132" s="87"/>
      <c r="G132" s="87">
        <v>1</v>
      </c>
      <c r="H132" s="77" t="s">
        <v>380</v>
      </c>
      <c r="I132" s="87"/>
      <c r="J132" s="87">
        <v>0.15497440154974401</v>
      </c>
      <c r="K132" s="77" t="s">
        <v>384</v>
      </c>
      <c r="L132" s="87"/>
      <c r="M132" s="87">
        <v>0.67878787878787872</v>
      </c>
      <c r="N132" s="77" t="s">
        <v>381</v>
      </c>
      <c r="O132" s="87"/>
      <c r="P132" s="87">
        <v>0.38427561851034475</v>
      </c>
      <c r="Q132" s="77" t="s">
        <v>383</v>
      </c>
      <c r="R132" s="87"/>
      <c r="S132" s="87">
        <v>0.69728901816052846</v>
      </c>
      <c r="T132" s="77" t="s">
        <v>381</v>
      </c>
    </row>
    <row r="133" spans="1:20" ht="14.4" x14ac:dyDescent="0.3">
      <c r="A133" s="99" t="s">
        <v>193</v>
      </c>
      <c r="B133" s="99">
        <v>1324</v>
      </c>
      <c r="C133" t="s">
        <v>213</v>
      </c>
      <c r="D133" s="87">
        <v>0.83333333333333337</v>
      </c>
      <c r="E133" s="77" t="s">
        <v>380</v>
      </c>
      <c r="F133" s="87"/>
      <c r="G133" s="87">
        <v>0.93125000000000002</v>
      </c>
      <c r="H133" s="77" t="s">
        <v>380</v>
      </c>
      <c r="I133" s="87"/>
      <c r="J133" s="87">
        <v>0.28493150684931506</v>
      </c>
      <c r="K133" s="77" t="s">
        <v>383</v>
      </c>
      <c r="L133" s="87"/>
      <c r="M133" s="87">
        <v>0.76642857142857146</v>
      </c>
      <c r="N133" s="77" t="s">
        <v>381</v>
      </c>
      <c r="O133" s="87"/>
      <c r="P133" s="87">
        <v>0.44284452312467998</v>
      </c>
      <c r="Q133" s="77" t="s">
        <v>382</v>
      </c>
      <c r="R133" s="87"/>
      <c r="S133" s="87">
        <v>0.69470360687705168</v>
      </c>
      <c r="T133" s="77" t="s">
        <v>381</v>
      </c>
    </row>
    <row r="134" spans="1:20" ht="14.4" x14ac:dyDescent="0.3">
      <c r="A134" s="99" t="s">
        <v>85</v>
      </c>
      <c r="B134" s="99">
        <v>702</v>
      </c>
      <c r="C134" t="s">
        <v>86</v>
      </c>
      <c r="D134" s="87">
        <v>1</v>
      </c>
      <c r="E134" s="77" t="s">
        <v>380</v>
      </c>
      <c r="F134" s="87"/>
      <c r="G134" s="87">
        <v>0.5</v>
      </c>
      <c r="H134" s="77" t="s">
        <v>382</v>
      </c>
      <c r="I134" s="87"/>
      <c r="J134" s="87">
        <v>0.20821917808219176</v>
      </c>
      <c r="K134" s="77" t="s">
        <v>383</v>
      </c>
      <c r="L134" s="87"/>
      <c r="M134" s="87">
        <v>0.7649999999999999</v>
      </c>
      <c r="N134" s="77" t="s">
        <v>381</v>
      </c>
      <c r="O134" s="87"/>
      <c r="P134" s="87">
        <v>0.40680212028508911</v>
      </c>
      <c r="Q134" s="77" t="s">
        <v>382</v>
      </c>
      <c r="R134" s="87"/>
      <c r="S134" s="87">
        <v>0.69450319475509215</v>
      </c>
      <c r="T134" s="77" t="s">
        <v>381</v>
      </c>
    </row>
    <row r="135" spans="1:20" ht="14.4" x14ac:dyDescent="0.3">
      <c r="A135" s="99" t="s">
        <v>112</v>
      </c>
      <c r="B135" s="99">
        <v>901</v>
      </c>
      <c r="C135" t="s">
        <v>112</v>
      </c>
      <c r="D135" s="87">
        <v>1</v>
      </c>
      <c r="E135" s="77" t="s">
        <v>380</v>
      </c>
      <c r="F135" s="87"/>
      <c r="G135" s="87">
        <v>0.8125</v>
      </c>
      <c r="H135" s="77" t="s">
        <v>380</v>
      </c>
      <c r="I135" s="87"/>
      <c r="J135" s="87">
        <v>0.42009132420091327</v>
      </c>
      <c r="K135" s="77" t="s">
        <v>382</v>
      </c>
      <c r="L135" s="87"/>
      <c r="M135" s="87">
        <v>0.53877551020408165</v>
      </c>
      <c r="N135" s="77" t="s">
        <v>382</v>
      </c>
      <c r="O135" s="87"/>
      <c r="P135" s="87">
        <v>0.15901060076290127</v>
      </c>
      <c r="Q135" s="77" t="s">
        <v>384</v>
      </c>
      <c r="R135" s="87"/>
      <c r="S135" s="87">
        <v>0.69424411527518437</v>
      </c>
      <c r="T135" s="77" t="s">
        <v>381</v>
      </c>
    </row>
    <row r="136" spans="1:20" ht="14.4" x14ac:dyDescent="0.3">
      <c r="A136" s="86" t="s">
        <v>265</v>
      </c>
      <c r="B136" s="86">
        <v>1706</v>
      </c>
      <c r="C136" t="s">
        <v>269</v>
      </c>
      <c r="D136" s="87">
        <v>0.91666666666666663</v>
      </c>
      <c r="E136" s="77" t="s">
        <v>380</v>
      </c>
      <c r="F136" s="87"/>
      <c r="G136" s="87">
        <v>1</v>
      </c>
      <c r="H136" s="77" t="s">
        <v>380</v>
      </c>
      <c r="I136" s="87"/>
      <c r="J136" s="87">
        <v>0.16338729763387297</v>
      </c>
      <c r="K136" s="77" t="s">
        <v>384</v>
      </c>
      <c r="L136" s="87"/>
      <c r="M136" s="87">
        <v>0.72727272727272729</v>
      </c>
      <c r="N136" s="77" t="s">
        <v>381</v>
      </c>
      <c r="O136" s="87"/>
      <c r="P136" s="87">
        <v>0.30236106660218354</v>
      </c>
      <c r="Q136" s="77" t="s">
        <v>383</v>
      </c>
      <c r="R136" s="87"/>
      <c r="S136" s="87">
        <v>0.69353649705965092</v>
      </c>
      <c r="T136" s="77" t="s">
        <v>381</v>
      </c>
    </row>
    <row r="137" spans="1:20" ht="14.4" x14ac:dyDescent="0.3">
      <c r="A137" s="99" t="s">
        <v>112</v>
      </c>
      <c r="B137" s="99">
        <v>919</v>
      </c>
      <c r="C137" t="s">
        <v>130</v>
      </c>
      <c r="D137" s="87">
        <v>1</v>
      </c>
      <c r="E137" s="77" t="s">
        <v>380</v>
      </c>
      <c r="F137" s="87"/>
      <c r="G137" s="87">
        <v>1</v>
      </c>
      <c r="H137" s="77" t="s">
        <v>380</v>
      </c>
      <c r="I137" s="87"/>
      <c r="J137" s="87">
        <v>3.6529680365296802E-2</v>
      </c>
      <c r="K137" s="77" t="s">
        <v>384</v>
      </c>
      <c r="L137" s="87"/>
      <c r="M137" s="87">
        <v>0.64250000000000007</v>
      </c>
      <c r="N137" s="77" t="s">
        <v>381</v>
      </c>
      <c r="O137" s="87"/>
      <c r="P137" s="87">
        <v>0.24911660786187864</v>
      </c>
      <c r="Q137" s="77" t="s">
        <v>383</v>
      </c>
      <c r="R137" s="87"/>
      <c r="S137" s="87">
        <v>0.68922194323407637</v>
      </c>
      <c r="T137" s="77" t="s">
        <v>381</v>
      </c>
    </row>
    <row r="138" spans="1:20" ht="14.4" x14ac:dyDescent="0.3">
      <c r="A138" s="99" t="s">
        <v>57</v>
      </c>
      <c r="B138" s="99">
        <v>510</v>
      </c>
      <c r="C138" t="s">
        <v>65</v>
      </c>
      <c r="D138" s="87">
        <v>0.91666666666666663</v>
      </c>
      <c r="E138" s="77" t="s">
        <v>380</v>
      </c>
      <c r="F138" s="87"/>
      <c r="G138" s="87">
        <v>0.98863636363636365</v>
      </c>
      <c r="H138" s="77" t="s">
        <v>380</v>
      </c>
      <c r="I138" s="87"/>
      <c r="J138" s="87">
        <v>0</v>
      </c>
      <c r="K138" s="77" t="s">
        <v>384</v>
      </c>
      <c r="L138" s="87"/>
      <c r="M138" s="87">
        <v>0.89655172413793105</v>
      </c>
      <c r="N138" s="77" t="s">
        <v>380</v>
      </c>
      <c r="O138" s="87"/>
      <c r="P138" s="87">
        <v>0.24911660786187864</v>
      </c>
      <c r="Q138" s="77" t="s">
        <v>383</v>
      </c>
      <c r="R138" s="87"/>
      <c r="S138" s="87">
        <v>0.68501312858785024</v>
      </c>
      <c r="T138" s="77" t="s">
        <v>381</v>
      </c>
    </row>
    <row r="139" spans="1:20" ht="14.4" x14ac:dyDescent="0.3">
      <c r="A139" s="86" t="s">
        <v>295</v>
      </c>
      <c r="B139" s="86">
        <v>2006</v>
      </c>
      <c r="C139" t="s">
        <v>299</v>
      </c>
      <c r="D139" s="87">
        <v>1</v>
      </c>
      <c r="E139" s="77" t="s">
        <v>380</v>
      </c>
      <c r="F139" s="87"/>
      <c r="G139" s="87">
        <v>0.859375</v>
      </c>
      <c r="H139" s="77" t="s">
        <v>380</v>
      </c>
      <c r="I139" s="87"/>
      <c r="J139" s="87">
        <v>0</v>
      </c>
      <c r="K139" s="77" t="s">
        <v>384</v>
      </c>
      <c r="L139" s="87"/>
      <c r="M139" s="87">
        <v>0.50795454545454544</v>
      </c>
      <c r="N139" s="77" t="s">
        <v>382</v>
      </c>
      <c r="O139" s="87"/>
      <c r="P139" s="87">
        <v>0.49972394010590954</v>
      </c>
      <c r="Q139" s="77" t="s">
        <v>382</v>
      </c>
      <c r="R139" s="87"/>
      <c r="S139" s="87">
        <v>0.68357364783406827</v>
      </c>
      <c r="T139" s="77" t="s">
        <v>381</v>
      </c>
    </row>
    <row r="140" spans="1:20" ht="14.4" x14ac:dyDescent="0.3">
      <c r="A140" s="99" t="s">
        <v>104</v>
      </c>
      <c r="B140" s="99">
        <v>801</v>
      </c>
      <c r="C140" t="s">
        <v>104</v>
      </c>
      <c r="D140" s="87">
        <v>1</v>
      </c>
      <c r="E140" s="77" t="s">
        <v>380</v>
      </c>
      <c r="F140" s="87"/>
      <c r="G140" s="87">
        <v>0.81944444444444442</v>
      </c>
      <c r="H140" s="77" t="s">
        <v>380</v>
      </c>
      <c r="I140" s="87"/>
      <c r="J140" s="87">
        <v>0</v>
      </c>
      <c r="K140" s="77" t="s">
        <v>384</v>
      </c>
      <c r="L140" s="87"/>
      <c r="M140" s="87">
        <v>0.58333333333333337</v>
      </c>
      <c r="N140" s="77" t="s">
        <v>382</v>
      </c>
      <c r="O140" s="87"/>
      <c r="P140" s="87">
        <v>0.45654814503764951</v>
      </c>
      <c r="Q140" s="77" t="s">
        <v>382</v>
      </c>
      <c r="R140" s="87"/>
      <c r="S140" s="87">
        <v>0.68341277731120298</v>
      </c>
      <c r="T140" s="77" t="s">
        <v>381</v>
      </c>
    </row>
    <row r="141" spans="1:20" ht="14.4" x14ac:dyDescent="0.3">
      <c r="A141" s="99" t="s">
        <v>112</v>
      </c>
      <c r="B141" s="99">
        <v>910</v>
      </c>
      <c r="C141" t="s">
        <v>121</v>
      </c>
      <c r="D141" s="87">
        <v>0.75</v>
      </c>
      <c r="E141" s="77" t="s">
        <v>381</v>
      </c>
      <c r="F141" s="87"/>
      <c r="G141" s="87">
        <v>1</v>
      </c>
      <c r="H141" s="77" t="s">
        <v>380</v>
      </c>
      <c r="I141" s="87"/>
      <c r="J141" s="87">
        <v>0.41400304414003042</v>
      </c>
      <c r="K141" s="77" t="s">
        <v>382</v>
      </c>
      <c r="L141" s="87"/>
      <c r="M141" s="87">
        <v>1</v>
      </c>
      <c r="N141" s="77" t="s">
        <v>380</v>
      </c>
      <c r="O141" s="87"/>
      <c r="P141" s="87">
        <v>0.15901060076290127</v>
      </c>
      <c r="Q141" s="77" t="s">
        <v>384</v>
      </c>
      <c r="R141" s="87"/>
      <c r="S141" s="87">
        <v>0.67970204673543977</v>
      </c>
      <c r="T141" s="77" t="s">
        <v>381</v>
      </c>
    </row>
    <row r="142" spans="1:20" ht="14.4" x14ac:dyDescent="0.3">
      <c r="A142" s="99" t="s">
        <v>311</v>
      </c>
      <c r="B142" s="99">
        <v>2210</v>
      </c>
      <c r="C142" t="s">
        <v>319</v>
      </c>
      <c r="D142" s="87">
        <v>1</v>
      </c>
      <c r="E142" s="77" t="s">
        <v>380</v>
      </c>
      <c r="F142" s="87"/>
      <c r="G142" s="87">
        <v>0.82291666666666663</v>
      </c>
      <c r="H142" s="77" t="s">
        <v>380</v>
      </c>
      <c r="I142" s="87"/>
      <c r="J142" s="87">
        <v>0</v>
      </c>
      <c r="K142" s="77" t="s">
        <v>384</v>
      </c>
      <c r="L142" s="87"/>
      <c r="M142" s="87">
        <v>0.75800000000000001</v>
      </c>
      <c r="N142" s="77" t="s">
        <v>381</v>
      </c>
      <c r="O142" s="87"/>
      <c r="P142" s="87">
        <v>0.24911660786187864</v>
      </c>
      <c r="Q142" s="77" t="s">
        <v>383</v>
      </c>
      <c r="R142" s="87"/>
      <c r="S142" s="87">
        <v>0.67893207451261517</v>
      </c>
      <c r="T142" s="77" t="s">
        <v>381</v>
      </c>
    </row>
    <row r="143" spans="1:20" ht="14.4" x14ac:dyDescent="0.3">
      <c r="A143" s="99" t="s">
        <v>193</v>
      </c>
      <c r="B143" s="99">
        <v>1304</v>
      </c>
      <c r="C143" t="s">
        <v>196</v>
      </c>
      <c r="D143" s="87">
        <v>0.91666666666666663</v>
      </c>
      <c r="E143" s="77" t="s">
        <v>380</v>
      </c>
      <c r="F143" s="87"/>
      <c r="G143" s="87">
        <v>0.90454545454545454</v>
      </c>
      <c r="H143" s="77" t="s">
        <v>380</v>
      </c>
      <c r="I143" s="87"/>
      <c r="J143" s="87">
        <v>0.14611872146118721</v>
      </c>
      <c r="K143" s="77" t="s">
        <v>384</v>
      </c>
      <c r="L143" s="87"/>
      <c r="M143" s="87">
        <v>0.40374739764052742</v>
      </c>
      <c r="N143" s="77" t="s">
        <v>382</v>
      </c>
      <c r="O143" s="87"/>
      <c r="P143" s="87">
        <v>0.62387568284171646</v>
      </c>
      <c r="Q143" s="77" t="s">
        <v>381</v>
      </c>
      <c r="R143" s="87"/>
      <c r="S143" s="87">
        <v>0.67871278544302971</v>
      </c>
      <c r="T143" s="77" t="s">
        <v>381</v>
      </c>
    </row>
    <row r="144" spans="1:20" ht="14.4" x14ac:dyDescent="0.3">
      <c r="A144" s="86" t="s">
        <v>265</v>
      </c>
      <c r="B144" s="86">
        <v>1701</v>
      </c>
      <c r="C144" t="s">
        <v>266</v>
      </c>
      <c r="D144" s="87">
        <v>0.91666666666666663</v>
      </c>
      <c r="E144" s="77" t="s">
        <v>380</v>
      </c>
      <c r="F144" s="87"/>
      <c r="G144" s="87">
        <v>0.84090909090909094</v>
      </c>
      <c r="H144" s="77" t="s">
        <v>380</v>
      </c>
      <c r="I144" s="87"/>
      <c r="J144" s="87">
        <v>0.11290992112909921</v>
      </c>
      <c r="K144" s="77" t="s">
        <v>384</v>
      </c>
      <c r="L144" s="87"/>
      <c r="M144" s="87">
        <v>0.59281183932346726</v>
      </c>
      <c r="N144" s="77" t="s">
        <v>382</v>
      </c>
      <c r="O144" s="87"/>
      <c r="P144" s="87">
        <v>0.52045856105766286</v>
      </c>
      <c r="Q144" s="77" t="s">
        <v>382</v>
      </c>
      <c r="R144" s="87"/>
      <c r="S144" s="87">
        <v>0.67862401792350413</v>
      </c>
      <c r="T144" s="77" t="s">
        <v>381</v>
      </c>
    </row>
    <row r="145" spans="1:20" ht="14.4" x14ac:dyDescent="0.3">
      <c r="A145" s="99" t="s">
        <v>44</v>
      </c>
      <c r="B145" s="99">
        <v>410</v>
      </c>
      <c r="C145" t="s">
        <v>51</v>
      </c>
      <c r="D145" s="87">
        <v>1</v>
      </c>
      <c r="E145" s="77" t="s">
        <v>380</v>
      </c>
      <c r="F145" s="87"/>
      <c r="G145" s="87">
        <v>0.91666666666666663</v>
      </c>
      <c r="H145" s="77" t="s">
        <v>380</v>
      </c>
      <c r="I145" s="87"/>
      <c r="J145" s="87">
        <v>0</v>
      </c>
      <c r="K145" s="77" t="s">
        <v>384</v>
      </c>
      <c r="L145" s="87"/>
      <c r="M145" s="87">
        <v>0.54</v>
      </c>
      <c r="N145" s="77" t="s">
        <v>382</v>
      </c>
      <c r="O145" s="87"/>
      <c r="P145" s="87">
        <v>0.38427561851034475</v>
      </c>
      <c r="Q145" s="77" t="s">
        <v>383</v>
      </c>
      <c r="R145" s="87"/>
      <c r="S145" s="87">
        <v>0.67822467610988502</v>
      </c>
      <c r="T145" s="77" t="s">
        <v>381</v>
      </c>
    </row>
    <row r="146" spans="1:20" ht="14.4" x14ac:dyDescent="0.3">
      <c r="A146" s="99" t="s">
        <v>112</v>
      </c>
      <c r="B146" s="99">
        <v>902</v>
      </c>
      <c r="C146" t="s">
        <v>113</v>
      </c>
      <c r="D146" s="87">
        <v>0.91666666666666663</v>
      </c>
      <c r="E146" s="77" t="s">
        <v>380</v>
      </c>
      <c r="F146" s="87"/>
      <c r="G146" s="87">
        <v>0.68181818181818177</v>
      </c>
      <c r="H146" s="77" t="s">
        <v>381</v>
      </c>
      <c r="I146" s="87"/>
      <c r="J146" s="87">
        <v>7.9701120797011207E-2</v>
      </c>
      <c r="K146" s="77" t="s">
        <v>384</v>
      </c>
      <c r="L146" s="87"/>
      <c r="M146" s="87">
        <v>1</v>
      </c>
      <c r="N146" s="77" t="s">
        <v>380</v>
      </c>
      <c r="O146" s="87"/>
      <c r="P146" s="87">
        <v>0.24911660786187864</v>
      </c>
      <c r="Q146" s="77" t="s">
        <v>383</v>
      </c>
      <c r="R146" s="87"/>
      <c r="S146" s="87">
        <v>0.67413326535943952</v>
      </c>
      <c r="T146" s="77" t="s">
        <v>381</v>
      </c>
    </row>
    <row r="147" spans="1:20" ht="14.4" x14ac:dyDescent="0.3">
      <c r="A147" s="99" t="s">
        <v>85</v>
      </c>
      <c r="B147" s="99">
        <v>703</v>
      </c>
      <c r="C147" t="s">
        <v>87</v>
      </c>
      <c r="D147" s="87">
        <v>0.66666666666666663</v>
      </c>
      <c r="E147" s="77" t="s">
        <v>381</v>
      </c>
      <c r="F147" s="87"/>
      <c r="G147" s="87">
        <v>0.9375</v>
      </c>
      <c r="H147" s="77" t="s">
        <v>380</v>
      </c>
      <c r="I147" s="87"/>
      <c r="J147" s="87">
        <v>0.70136986301369864</v>
      </c>
      <c r="K147" s="77" t="s">
        <v>381</v>
      </c>
      <c r="L147" s="87"/>
      <c r="M147" s="87">
        <v>0.57586206896551728</v>
      </c>
      <c r="N147" s="77" t="s">
        <v>382</v>
      </c>
      <c r="O147" s="87"/>
      <c r="P147" s="87">
        <v>0.54196113093355514</v>
      </c>
      <c r="Q147" s="77" t="s">
        <v>382</v>
      </c>
      <c r="R147" s="87"/>
      <c r="S147" s="87">
        <v>0.67339979277024897</v>
      </c>
      <c r="T147" s="77" t="s">
        <v>381</v>
      </c>
    </row>
    <row r="148" spans="1:20" ht="14.4" x14ac:dyDescent="0.3">
      <c r="A148" s="99" t="s">
        <v>85</v>
      </c>
      <c r="B148" s="99">
        <v>701</v>
      </c>
      <c r="C148" t="s">
        <v>85</v>
      </c>
      <c r="D148" s="87">
        <v>0.83333333333333337</v>
      </c>
      <c r="E148" s="77" t="s">
        <v>380</v>
      </c>
      <c r="F148" s="87"/>
      <c r="G148" s="87">
        <v>0.97499999999999998</v>
      </c>
      <c r="H148" s="77" t="s">
        <v>380</v>
      </c>
      <c r="I148" s="87"/>
      <c r="J148" s="87">
        <v>0.33275217932752182</v>
      </c>
      <c r="K148" s="77" t="s">
        <v>383</v>
      </c>
      <c r="L148" s="87"/>
      <c r="M148" s="87">
        <v>0.44390243902439025</v>
      </c>
      <c r="N148" s="77" t="s">
        <v>382</v>
      </c>
      <c r="O148" s="87"/>
      <c r="P148" s="87">
        <v>0.53069788004618301</v>
      </c>
      <c r="Q148" s="77" t="s">
        <v>382</v>
      </c>
      <c r="R148" s="87"/>
      <c r="S148" s="87">
        <v>0.67214454142638103</v>
      </c>
      <c r="T148" s="77" t="s">
        <v>381</v>
      </c>
    </row>
    <row r="149" spans="1:20" ht="14.4" x14ac:dyDescent="0.3">
      <c r="A149" s="99" t="s">
        <v>112</v>
      </c>
      <c r="B149" s="99">
        <v>917</v>
      </c>
      <c r="C149" t="s">
        <v>128</v>
      </c>
      <c r="D149" s="87">
        <v>0.91666666666666663</v>
      </c>
      <c r="E149" s="77" t="s">
        <v>380</v>
      </c>
      <c r="F149" s="87"/>
      <c r="G149" s="87">
        <v>0.84090909090909094</v>
      </c>
      <c r="H149" s="77" t="s">
        <v>380</v>
      </c>
      <c r="I149" s="87"/>
      <c r="J149" s="87">
        <v>0.37288738658601672</v>
      </c>
      <c r="K149" s="77" t="s">
        <v>383</v>
      </c>
      <c r="L149" s="87"/>
      <c r="M149" s="87">
        <v>0.48604353393085792</v>
      </c>
      <c r="N149" s="77" t="s">
        <v>382</v>
      </c>
      <c r="O149" s="87"/>
      <c r="P149" s="87">
        <v>0.32079184078151979</v>
      </c>
      <c r="Q149" s="77" t="s">
        <v>383</v>
      </c>
      <c r="R149" s="87"/>
      <c r="S149" s="87">
        <v>0.67165538389172874</v>
      </c>
      <c r="T149" s="77" t="s">
        <v>381</v>
      </c>
    </row>
    <row r="150" spans="1:20" ht="14.4" x14ac:dyDescent="0.3">
      <c r="A150" s="99" t="s">
        <v>223</v>
      </c>
      <c r="B150" s="99">
        <v>1412</v>
      </c>
      <c r="C150" t="s">
        <v>234</v>
      </c>
      <c r="D150" s="87">
        <v>0.91666666666666663</v>
      </c>
      <c r="E150" s="77" t="s">
        <v>380</v>
      </c>
      <c r="F150" s="87"/>
      <c r="G150" s="87">
        <v>0.97077922077922074</v>
      </c>
      <c r="H150" s="77" t="s">
        <v>380</v>
      </c>
      <c r="I150" s="87"/>
      <c r="J150" s="87">
        <v>0.43835616438356162</v>
      </c>
      <c r="K150" s="77" t="s">
        <v>382</v>
      </c>
      <c r="L150" s="87"/>
      <c r="M150" s="87">
        <v>0.46857142857142858</v>
      </c>
      <c r="N150" s="77" t="s">
        <v>382</v>
      </c>
      <c r="O150" s="87"/>
      <c r="P150" s="87">
        <v>0.15901060076290127</v>
      </c>
      <c r="Q150" s="77" t="s">
        <v>384</v>
      </c>
      <c r="R150" s="87"/>
      <c r="S150" s="87">
        <v>0.67082146498841955</v>
      </c>
      <c r="T150" s="77" t="s">
        <v>381</v>
      </c>
    </row>
    <row r="151" spans="1:20" ht="14.4" x14ac:dyDescent="0.3">
      <c r="A151" s="99" t="s">
        <v>18</v>
      </c>
      <c r="B151" s="99">
        <v>205</v>
      </c>
      <c r="C151" t="s">
        <v>23</v>
      </c>
      <c r="D151" s="87">
        <v>0.83333333333333337</v>
      </c>
      <c r="E151" s="77" t="s">
        <v>380</v>
      </c>
      <c r="F151" s="87"/>
      <c r="G151" s="87">
        <v>1</v>
      </c>
      <c r="H151" s="77" t="s">
        <v>380</v>
      </c>
      <c r="I151" s="87"/>
      <c r="J151" s="87">
        <v>0.13150684931506848</v>
      </c>
      <c r="K151" s="77" t="s">
        <v>384</v>
      </c>
      <c r="L151" s="87"/>
      <c r="M151" s="87">
        <v>0.80956521739130438</v>
      </c>
      <c r="N151" s="77" t="s">
        <v>380</v>
      </c>
      <c r="O151" s="87"/>
      <c r="P151" s="87">
        <v>0.32345406371853497</v>
      </c>
      <c r="Q151" s="77" t="s">
        <v>383</v>
      </c>
      <c r="R151" s="87"/>
      <c r="S151" s="87">
        <v>0.6688455862304028</v>
      </c>
      <c r="T151" s="77" t="s">
        <v>381</v>
      </c>
    </row>
    <row r="152" spans="1:20" ht="14.4" x14ac:dyDescent="0.3">
      <c r="A152" s="99" t="s">
        <v>57</v>
      </c>
      <c r="B152" s="99">
        <v>505</v>
      </c>
      <c r="C152" t="s">
        <v>60</v>
      </c>
      <c r="D152" s="87">
        <v>0.91666666666666663</v>
      </c>
      <c r="E152" s="77" t="s">
        <v>380</v>
      </c>
      <c r="F152" s="87"/>
      <c r="G152" s="87">
        <v>0.92045454545454541</v>
      </c>
      <c r="H152" s="77" t="s">
        <v>380</v>
      </c>
      <c r="I152" s="87"/>
      <c r="J152" s="87">
        <v>0</v>
      </c>
      <c r="K152" s="77" t="s">
        <v>384</v>
      </c>
      <c r="L152" s="87"/>
      <c r="M152" s="87">
        <v>0.82857142857142851</v>
      </c>
      <c r="N152" s="77" t="s">
        <v>380</v>
      </c>
      <c r="O152" s="87"/>
      <c r="P152" s="87">
        <v>0.26242772254695484</v>
      </c>
      <c r="Q152" s="77" t="s">
        <v>383</v>
      </c>
      <c r="R152" s="87"/>
      <c r="S152" s="87">
        <v>0.66829002418290906</v>
      </c>
      <c r="T152" s="77" t="s">
        <v>381</v>
      </c>
    </row>
    <row r="153" spans="1:20" ht="14.4" x14ac:dyDescent="0.3">
      <c r="A153" s="86" t="s">
        <v>265</v>
      </c>
      <c r="B153" s="86">
        <v>1707</v>
      </c>
      <c r="C153" t="s">
        <v>270</v>
      </c>
      <c r="D153" s="87">
        <v>0.83333333333333337</v>
      </c>
      <c r="E153" s="77" t="s">
        <v>380</v>
      </c>
      <c r="F153" s="87"/>
      <c r="G153" s="87">
        <v>1</v>
      </c>
      <c r="H153" s="77" t="s">
        <v>380</v>
      </c>
      <c r="I153" s="87"/>
      <c r="J153" s="87">
        <v>0</v>
      </c>
      <c r="K153" s="77" t="s">
        <v>384</v>
      </c>
      <c r="L153" s="87"/>
      <c r="M153" s="87">
        <v>1</v>
      </c>
      <c r="N153" s="77" t="s">
        <v>380</v>
      </c>
      <c r="O153" s="87"/>
      <c r="P153" s="87">
        <v>0.24911660786187864</v>
      </c>
      <c r="Q153" s="77" t="s">
        <v>383</v>
      </c>
      <c r="R153" s="87"/>
      <c r="S153" s="87">
        <v>0.66653415784594849</v>
      </c>
      <c r="T153" s="77" t="s">
        <v>381</v>
      </c>
    </row>
    <row r="154" spans="1:20" ht="14.4" x14ac:dyDescent="0.3">
      <c r="A154" s="86" t="s">
        <v>284</v>
      </c>
      <c r="B154" s="86">
        <v>1910</v>
      </c>
      <c r="C154" t="s">
        <v>293</v>
      </c>
      <c r="D154" s="87">
        <v>1</v>
      </c>
      <c r="E154" s="77" t="s">
        <v>380</v>
      </c>
      <c r="F154" s="87"/>
      <c r="G154" s="87">
        <v>0.55208333333333337</v>
      </c>
      <c r="H154" s="77" t="s">
        <v>382</v>
      </c>
      <c r="I154" s="87"/>
      <c r="J154" s="87">
        <v>0.12785388127853883</v>
      </c>
      <c r="K154" s="77" t="s">
        <v>384</v>
      </c>
      <c r="L154" s="87"/>
      <c r="M154" s="87">
        <v>0.76238095238095238</v>
      </c>
      <c r="N154" s="77" t="s">
        <v>381</v>
      </c>
      <c r="O154" s="87"/>
      <c r="P154" s="87">
        <v>0.25662544178679342</v>
      </c>
      <c r="Q154" s="77" t="s">
        <v>383</v>
      </c>
      <c r="R154" s="87"/>
      <c r="S154" s="87">
        <v>0.66603945798360931</v>
      </c>
      <c r="T154" s="77" t="s">
        <v>381</v>
      </c>
    </row>
    <row r="155" spans="1:20" ht="14.4" x14ac:dyDescent="0.3">
      <c r="A155" s="99" t="s">
        <v>57</v>
      </c>
      <c r="B155" s="99">
        <v>503</v>
      </c>
      <c r="C155" t="s">
        <v>58</v>
      </c>
      <c r="D155" s="87">
        <v>0.91666666666666663</v>
      </c>
      <c r="E155" s="77" t="s">
        <v>380</v>
      </c>
      <c r="F155" s="87"/>
      <c r="G155" s="87">
        <v>0.82954545454545459</v>
      </c>
      <c r="H155" s="77" t="s">
        <v>380</v>
      </c>
      <c r="I155" s="87"/>
      <c r="J155" s="87">
        <v>0</v>
      </c>
      <c r="K155" s="77" t="s">
        <v>384</v>
      </c>
      <c r="L155" s="87"/>
      <c r="M155" s="87">
        <v>1</v>
      </c>
      <c r="N155" s="77" t="s">
        <v>380</v>
      </c>
      <c r="O155" s="87"/>
      <c r="P155" s="87">
        <v>0.13009958244237377</v>
      </c>
      <c r="Q155" s="77" t="s">
        <v>384</v>
      </c>
      <c r="R155" s="87"/>
      <c r="S155" s="87">
        <v>0.66279145251787108</v>
      </c>
      <c r="T155" s="77" t="s">
        <v>381</v>
      </c>
    </row>
    <row r="156" spans="1:20" ht="14.4" x14ac:dyDescent="0.3">
      <c r="A156" s="99" t="s">
        <v>165</v>
      </c>
      <c r="B156" s="99">
        <v>1202</v>
      </c>
      <c r="C156" t="s">
        <v>10</v>
      </c>
      <c r="D156" s="87">
        <v>0.91666666666666663</v>
      </c>
      <c r="E156" s="77" t="s">
        <v>380</v>
      </c>
      <c r="F156" s="87"/>
      <c r="G156" s="87">
        <v>0.87012987012987009</v>
      </c>
      <c r="H156" s="77" t="s">
        <v>380</v>
      </c>
      <c r="I156" s="87"/>
      <c r="J156" s="87">
        <v>0</v>
      </c>
      <c r="K156" s="77" t="s">
        <v>384</v>
      </c>
      <c r="L156" s="87"/>
      <c r="M156" s="87">
        <v>0.8426818181818182</v>
      </c>
      <c r="N156" s="77" t="s">
        <v>380</v>
      </c>
      <c r="O156" s="87"/>
      <c r="P156" s="87">
        <v>0.24911660786187864</v>
      </c>
      <c r="Q156" s="77" t="s">
        <v>383</v>
      </c>
      <c r="R156" s="87"/>
      <c r="S156" s="87">
        <v>0.66211933100612153</v>
      </c>
      <c r="T156" s="77" t="s">
        <v>381</v>
      </c>
    </row>
    <row r="157" spans="1:20" ht="14.4" x14ac:dyDescent="0.3">
      <c r="A157" s="86" t="s">
        <v>136</v>
      </c>
      <c r="B157" s="86">
        <v>1021</v>
      </c>
      <c r="C157" t="s">
        <v>336</v>
      </c>
      <c r="D157" s="87">
        <v>0.91666666666666663</v>
      </c>
      <c r="E157" s="77" t="s">
        <v>380</v>
      </c>
      <c r="F157" s="87"/>
      <c r="G157" s="87">
        <v>0.67954545454545456</v>
      </c>
      <c r="H157" s="77" t="s">
        <v>381</v>
      </c>
      <c r="I157" s="87"/>
      <c r="J157" s="87">
        <v>0</v>
      </c>
      <c r="K157" s="77" t="s">
        <v>384</v>
      </c>
      <c r="L157" s="87"/>
      <c r="M157" s="87">
        <v>1</v>
      </c>
      <c r="N157" s="77" t="s">
        <v>380</v>
      </c>
      <c r="O157" s="87"/>
      <c r="P157" s="87">
        <v>0.24911660786187864</v>
      </c>
      <c r="Q157" s="77" t="s">
        <v>383</v>
      </c>
      <c r="R157" s="87"/>
      <c r="S157" s="87">
        <v>0.66189400633079698</v>
      </c>
      <c r="T157" s="77" t="s">
        <v>381</v>
      </c>
    </row>
    <row r="158" spans="1:20" ht="14.4" x14ac:dyDescent="0.3">
      <c r="A158" s="99" t="s">
        <v>2</v>
      </c>
      <c r="B158" s="99">
        <v>115</v>
      </c>
      <c r="C158" t="s">
        <v>16</v>
      </c>
      <c r="D158" s="87">
        <v>0.91666666666666663</v>
      </c>
      <c r="E158" s="77" t="s">
        <v>380</v>
      </c>
      <c r="F158" s="87"/>
      <c r="G158" s="87">
        <v>1</v>
      </c>
      <c r="H158" s="77" t="s">
        <v>380</v>
      </c>
      <c r="I158" s="87"/>
      <c r="J158" s="87">
        <v>0.1693648816936488</v>
      </c>
      <c r="K158" s="77" t="s">
        <v>384</v>
      </c>
      <c r="L158" s="87"/>
      <c r="M158" s="87">
        <v>0.4002005347593583</v>
      </c>
      <c r="N158" s="77" t="s">
        <v>382</v>
      </c>
      <c r="O158" s="87"/>
      <c r="P158" s="87">
        <v>0.4108978478804971</v>
      </c>
      <c r="Q158" s="77" t="s">
        <v>382</v>
      </c>
      <c r="R158" s="87"/>
      <c r="S158" s="87">
        <v>0.66165282298335892</v>
      </c>
      <c r="T158" s="77" t="s">
        <v>381</v>
      </c>
    </row>
    <row r="159" spans="1:20" ht="14.4" x14ac:dyDescent="0.3">
      <c r="A159" s="86" t="s">
        <v>265</v>
      </c>
      <c r="B159" s="86">
        <v>1713</v>
      </c>
      <c r="C159" t="s">
        <v>276</v>
      </c>
      <c r="D159" s="87">
        <v>0.66666666666666663</v>
      </c>
      <c r="E159" s="77" t="s">
        <v>381</v>
      </c>
      <c r="F159" s="87"/>
      <c r="G159" s="87">
        <v>0.92708333333333337</v>
      </c>
      <c r="H159" s="77" t="s">
        <v>380</v>
      </c>
      <c r="I159" s="87"/>
      <c r="J159" s="87">
        <v>1</v>
      </c>
      <c r="K159" s="77" t="s">
        <v>380</v>
      </c>
      <c r="L159" s="87"/>
      <c r="M159" s="87">
        <v>0.16964285714285712</v>
      </c>
      <c r="N159" s="77" t="s">
        <v>384</v>
      </c>
      <c r="O159" s="87"/>
      <c r="P159" s="87">
        <v>0.5795053005581291</v>
      </c>
      <c r="Q159" s="77" t="s">
        <v>382</v>
      </c>
      <c r="R159" s="87"/>
      <c r="S159" s="87">
        <v>0.66159097365514785</v>
      </c>
      <c r="T159" s="77" t="s">
        <v>381</v>
      </c>
    </row>
    <row r="160" spans="1:20" ht="14.4" x14ac:dyDescent="0.3">
      <c r="A160" s="99" t="s">
        <v>70</v>
      </c>
      <c r="B160" s="99">
        <v>606</v>
      </c>
      <c r="C160" t="s">
        <v>76</v>
      </c>
      <c r="D160" s="87">
        <v>1</v>
      </c>
      <c r="E160" s="77" t="s">
        <v>380</v>
      </c>
      <c r="F160" s="87"/>
      <c r="G160" s="87">
        <v>0.97916666666666663</v>
      </c>
      <c r="H160" s="77" t="s">
        <v>380</v>
      </c>
      <c r="I160" s="87"/>
      <c r="J160" s="87">
        <v>0</v>
      </c>
      <c r="K160" s="77" t="s">
        <v>384</v>
      </c>
      <c r="L160" s="87"/>
      <c r="M160" s="87">
        <v>0.57971491228070171</v>
      </c>
      <c r="N160" s="77" t="s">
        <v>382</v>
      </c>
      <c r="O160" s="87"/>
      <c r="P160" s="87">
        <v>0.15901060076290127</v>
      </c>
      <c r="Q160" s="77" t="s">
        <v>384</v>
      </c>
      <c r="R160" s="87"/>
      <c r="S160" s="87">
        <v>0.65820466028987368</v>
      </c>
      <c r="T160" s="77" t="s">
        <v>381</v>
      </c>
    </row>
    <row r="161" spans="1:20" ht="14.4" x14ac:dyDescent="0.3">
      <c r="A161" s="86" t="s">
        <v>304</v>
      </c>
      <c r="B161" s="86">
        <v>2102</v>
      </c>
      <c r="C161" t="s">
        <v>305</v>
      </c>
      <c r="D161" s="87">
        <v>0.91666666666666663</v>
      </c>
      <c r="E161" s="77" t="s">
        <v>380</v>
      </c>
      <c r="F161" s="87"/>
      <c r="G161" s="87">
        <v>0.85227272727272729</v>
      </c>
      <c r="H161" s="77" t="s">
        <v>380</v>
      </c>
      <c r="I161" s="87"/>
      <c r="J161" s="87">
        <v>0.39850560398505602</v>
      </c>
      <c r="K161" s="77" t="s">
        <v>383</v>
      </c>
      <c r="L161" s="87"/>
      <c r="M161" s="87">
        <v>0.52272727272727271</v>
      </c>
      <c r="N161" s="77" t="s">
        <v>382</v>
      </c>
      <c r="O161" s="87"/>
      <c r="P161" s="87">
        <v>0.15901060076290127</v>
      </c>
      <c r="Q161" s="77" t="s">
        <v>384</v>
      </c>
      <c r="R161" s="87"/>
      <c r="S161" s="87">
        <v>0.65815394586370868</v>
      </c>
      <c r="T161" s="77" t="s">
        <v>381</v>
      </c>
    </row>
    <row r="162" spans="1:20" ht="14.4" x14ac:dyDescent="0.3">
      <c r="A162" s="99" t="s">
        <v>193</v>
      </c>
      <c r="B162" s="99">
        <v>1325</v>
      </c>
      <c r="C162" t="s">
        <v>214</v>
      </c>
      <c r="D162" s="87">
        <v>0.91666666666666663</v>
      </c>
      <c r="E162" s="77" t="s">
        <v>380</v>
      </c>
      <c r="F162" s="87"/>
      <c r="G162" s="87">
        <v>0.5</v>
      </c>
      <c r="H162" s="77" t="s">
        <v>382</v>
      </c>
      <c r="I162" s="87"/>
      <c r="J162" s="87">
        <v>0.54794520547945202</v>
      </c>
      <c r="K162" s="77" t="s">
        <v>382</v>
      </c>
      <c r="L162" s="87"/>
      <c r="M162" s="87">
        <v>0.57511961722488047</v>
      </c>
      <c r="N162" s="77" t="s">
        <v>382</v>
      </c>
      <c r="O162" s="87"/>
      <c r="P162" s="87">
        <v>0.24911660786187864</v>
      </c>
      <c r="Q162" s="77" t="s">
        <v>383</v>
      </c>
      <c r="R162" s="87"/>
      <c r="S162" s="87">
        <v>0.65791054791826498</v>
      </c>
      <c r="T162" s="77" t="s">
        <v>381</v>
      </c>
    </row>
    <row r="163" spans="1:20" ht="14.4" x14ac:dyDescent="0.3">
      <c r="A163" s="99" t="s">
        <v>2</v>
      </c>
      <c r="B163" s="99">
        <v>109</v>
      </c>
      <c r="C163" t="s">
        <v>10</v>
      </c>
      <c r="D163" s="87">
        <v>0.83333333333333337</v>
      </c>
      <c r="E163" s="77" t="s">
        <v>380</v>
      </c>
      <c r="F163" s="87"/>
      <c r="G163" s="87">
        <v>0.875</v>
      </c>
      <c r="H163" s="77" t="s">
        <v>380</v>
      </c>
      <c r="I163" s="87"/>
      <c r="J163" s="87">
        <v>4.3835616438356165E-2</v>
      </c>
      <c r="K163" s="77" t="s">
        <v>384</v>
      </c>
      <c r="L163" s="87"/>
      <c r="M163" s="87">
        <v>1</v>
      </c>
      <c r="N163" s="77" t="s">
        <v>380</v>
      </c>
      <c r="O163" s="87"/>
      <c r="P163" s="87">
        <v>0.24911660786187864</v>
      </c>
      <c r="Q163" s="77" t="s">
        <v>383</v>
      </c>
      <c r="R163" s="87"/>
      <c r="S163" s="87">
        <v>0.65748450031170191</v>
      </c>
      <c r="T163" s="77" t="s">
        <v>381</v>
      </c>
    </row>
    <row r="164" spans="1:20" ht="14.4" x14ac:dyDescent="0.3">
      <c r="A164" s="99" t="s">
        <v>193</v>
      </c>
      <c r="B164" s="99">
        <v>1319</v>
      </c>
      <c r="C164" t="s">
        <v>208</v>
      </c>
      <c r="D164" s="87">
        <v>0.75</v>
      </c>
      <c r="E164" s="77" t="s">
        <v>381</v>
      </c>
      <c r="F164" s="87"/>
      <c r="G164" s="87">
        <v>0.94444444444444442</v>
      </c>
      <c r="H164" s="77" t="s">
        <v>380</v>
      </c>
      <c r="I164" s="87"/>
      <c r="J164" s="87">
        <v>0.43835616438356162</v>
      </c>
      <c r="K164" s="77" t="s">
        <v>382</v>
      </c>
      <c r="L164" s="87"/>
      <c r="M164" s="87">
        <v>0.86511627906976751</v>
      </c>
      <c r="N164" s="77" t="s">
        <v>380</v>
      </c>
      <c r="O164" s="87"/>
      <c r="P164" s="87">
        <v>0.15901060076290127</v>
      </c>
      <c r="Q164" s="77" t="s">
        <v>384</v>
      </c>
      <c r="R164" s="87"/>
      <c r="S164" s="87">
        <v>0.6561780121879901</v>
      </c>
      <c r="T164" s="77" t="s">
        <v>381</v>
      </c>
    </row>
    <row r="165" spans="1:20" ht="14.4" x14ac:dyDescent="0.3">
      <c r="A165" s="86" t="s">
        <v>265</v>
      </c>
      <c r="B165" s="86">
        <v>1710</v>
      </c>
      <c r="C165" t="s">
        <v>273</v>
      </c>
      <c r="D165" s="87">
        <v>0.83333333333333337</v>
      </c>
      <c r="E165" s="77" t="s">
        <v>380</v>
      </c>
      <c r="F165" s="87"/>
      <c r="G165" s="87">
        <v>0.99642857142857144</v>
      </c>
      <c r="H165" s="77" t="s">
        <v>380</v>
      </c>
      <c r="I165" s="87"/>
      <c r="J165" s="87">
        <v>0.38575342465753421</v>
      </c>
      <c r="K165" s="77" t="s">
        <v>383</v>
      </c>
      <c r="L165" s="87"/>
      <c r="M165" s="87">
        <v>0.40246575342465757</v>
      </c>
      <c r="N165" s="77" t="s">
        <v>382</v>
      </c>
      <c r="O165" s="87"/>
      <c r="P165" s="87">
        <v>0.39328621922024248</v>
      </c>
      <c r="Q165" s="77" t="s">
        <v>383</v>
      </c>
      <c r="R165" s="87"/>
      <c r="S165" s="87">
        <v>0.65594604769060327</v>
      </c>
      <c r="T165" s="77" t="s">
        <v>381</v>
      </c>
    </row>
    <row r="166" spans="1:20" ht="14.4" x14ac:dyDescent="0.3">
      <c r="A166" s="99" t="s">
        <v>193</v>
      </c>
      <c r="B166" s="99">
        <v>1313</v>
      </c>
      <c r="C166" t="s">
        <v>202</v>
      </c>
      <c r="D166" s="87">
        <v>0.91666666666666663</v>
      </c>
      <c r="E166" s="77" t="s">
        <v>380</v>
      </c>
      <c r="F166" s="87"/>
      <c r="G166" s="87">
        <v>0.95454545454545459</v>
      </c>
      <c r="H166" s="77" t="s">
        <v>380</v>
      </c>
      <c r="I166" s="87"/>
      <c r="J166" s="87">
        <v>0.19073772498430036</v>
      </c>
      <c r="K166" s="77" t="s">
        <v>384</v>
      </c>
      <c r="L166" s="87"/>
      <c r="M166" s="87">
        <v>0.4</v>
      </c>
      <c r="N166" s="77" t="s">
        <v>383</v>
      </c>
      <c r="O166" s="87"/>
      <c r="P166" s="87">
        <v>0.38427561851034475</v>
      </c>
      <c r="Q166" s="77" t="s">
        <v>383</v>
      </c>
      <c r="R166" s="87"/>
      <c r="S166" s="87">
        <v>0.65515351667571176</v>
      </c>
      <c r="T166" s="77" t="s">
        <v>381</v>
      </c>
    </row>
    <row r="167" spans="1:20" ht="14.4" x14ac:dyDescent="0.3">
      <c r="A167" s="86" t="s">
        <v>284</v>
      </c>
      <c r="B167" s="86">
        <v>1907</v>
      </c>
      <c r="C167" t="s">
        <v>290</v>
      </c>
      <c r="D167" s="87">
        <v>0.83333333333333337</v>
      </c>
      <c r="E167" s="77" t="s">
        <v>380</v>
      </c>
      <c r="F167" s="87"/>
      <c r="G167" s="87">
        <v>0.72499999999999998</v>
      </c>
      <c r="H167" s="77" t="s">
        <v>381</v>
      </c>
      <c r="I167" s="87"/>
      <c r="J167" s="87">
        <v>0.61369863013698622</v>
      </c>
      <c r="K167" s="77" t="s">
        <v>381</v>
      </c>
      <c r="L167" s="87"/>
      <c r="M167" s="87">
        <v>0.62862068965517248</v>
      </c>
      <c r="N167" s="77" t="s">
        <v>381</v>
      </c>
      <c r="O167" s="87"/>
      <c r="P167" s="87">
        <v>0.15901060076290127</v>
      </c>
      <c r="Q167" s="77" t="s">
        <v>384</v>
      </c>
      <c r="R167" s="87"/>
      <c r="S167" s="87">
        <v>0.65499115474992564</v>
      </c>
      <c r="T167" s="77" t="s">
        <v>381</v>
      </c>
    </row>
    <row r="168" spans="1:20" ht="14.4" x14ac:dyDescent="0.3">
      <c r="A168" s="99" t="s">
        <v>193</v>
      </c>
      <c r="B168" s="99">
        <v>1326</v>
      </c>
      <c r="C168" t="s">
        <v>215</v>
      </c>
      <c r="D168" s="87">
        <v>0.91666666666666663</v>
      </c>
      <c r="E168" s="77" t="s">
        <v>380</v>
      </c>
      <c r="F168" s="87"/>
      <c r="G168" s="87">
        <v>0.70129870129870131</v>
      </c>
      <c r="H168" s="77" t="s">
        <v>381</v>
      </c>
      <c r="I168" s="87"/>
      <c r="J168" s="87">
        <v>0.54196762141967625</v>
      </c>
      <c r="K168" s="77" t="s">
        <v>382</v>
      </c>
      <c r="L168" s="87"/>
      <c r="M168" s="87">
        <v>0.40262869660460027</v>
      </c>
      <c r="N168" s="77" t="s">
        <v>382</v>
      </c>
      <c r="O168" s="87"/>
      <c r="P168" s="87">
        <v>0.23466109870161492</v>
      </c>
      <c r="Q168" s="77" t="s">
        <v>383</v>
      </c>
      <c r="R168" s="87"/>
      <c r="S168" s="87">
        <v>0.6541342835045546</v>
      </c>
      <c r="T168" s="77" t="s">
        <v>381</v>
      </c>
    </row>
    <row r="169" spans="1:20" ht="14.4" x14ac:dyDescent="0.3">
      <c r="A169" s="99" t="s">
        <v>85</v>
      </c>
      <c r="B169" s="99">
        <v>708</v>
      </c>
      <c r="C169" t="s">
        <v>92</v>
      </c>
      <c r="D169" s="87">
        <v>0.83333333333333337</v>
      </c>
      <c r="E169" s="77" t="s">
        <v>380</v>
      </c>
      <c r="F169" s="87"/>
      <c r="G169" s="87">
        <v>1</v>
      </c>
      <c r="H169" s="77" t="s">
        <v>380</v>
      </c>
      <c r="I169" s="87"/>
      <c r="J169" s="87">
        <v>0</v>
      </c>
      <c r="K169" s="77" t="s">
        <v>384</v>
      </c>
      <c r="L169" s="87"/>
      <c r="M169" s="87">
        <v>1</v>
      </c>
      <c r="N169" s="77" t="s">
        <v>380</v>
      </c>
      <c r="O169" s="87"/>
      <c r="P169" s="87">
        <v>0.15901060076290127</v>
      </c>
      <c r="Q169" s="77" t="s">
        <v>384</v>
      </c>
      <c r="R169" s="87"/>
      <c r="S169" s="87">
        <v>0.65301825678110181</v>
      </c>
      <c r="T169" s="77" t="s">
        <v>381</v>
      </c>
    </row>
    <row r="170" spans="1:20" ht="14.4" x14ac:dyDescent="0.3">
      <c r="A170" s="99" t="s">
        <v>44</v>
      </c>
      <c r="B170" s="99">
        <v>404</v>
      </c>
      <c r="C170" t="s">
        <v>330</v>
      </c>
      <c r="D170" s="87">
        <v>1</v>
      </c>
      <c r="E170" s="77" t="s">
        <v>380</v>
      </c>
      <c r="F170" s="87"/>
      <c r="G170" s="87">
        <v>0.89375000000000004</v>
      </c>
      <c r="H170" s="77" t="s">
        <v>380</v>
      </c>
      <c r="I170" s="87"/>
      <c r="J170" s="87">
        <v>0.1095890410958904</v>
      </c>
      <c r="K170" s="77" t="s">
        <v>384</v>
      </c>
      <c r="L170" s="87"/>
      <c r="M170" s="87">
        <v>0.5</v>
      </c>
      <c r="N170" s="77" t="s">
        <v>382</v>
      </c>
      <c r="O170" s="87"/>
      <c r="P170" s="87">
        <v>0.15901060076290127</v>
      </c>
      <c r="Q170" s="77" t="s">
        <v>384</v>
      </c>
      <c r="R170" s="87"/>
      <c r="S170" s="87">
        <v>0.65200869627881874</v>
      </c>
      <c r="T170" s="77" t="s">
        <v>381</v>
      </c>
    </row>
    <row r="171" spans="1:20" ht="14.4" x14ac:dyDescent="0.3">
      <c r="A171" s="99" t="s">
        <v>251</v>
      </c>
      <c r="B171" s="99">
        <v>1604</v>
      </c>
      <c r="C171" t="s">
        <v>255</v>
      </c>
      <c r="D171" s="87">
        <v>1</v>
      </c>
      <c r="E171" s="77" t="s">
        <v>380</v>
      </c>
      <c r="F171" s="87"/>
      <c r="G171" s="87">
        <v>0.90972222222222221</v>
      </c>
      <c r="H171" s="77" t="s">
        <v>380</v>
      </c>
      <c r="I171" s="87"/>
      <c r="J171" s="87">
        <v>8.5235920852359204E-2</v>
      </c>
      <c r="K171" s="77" t="s">
        <v>384</v>
      </c>
      <c r="L171" s="87"/>
      <c r="M171" s="87">
        <v>0.40666666666666668</v>
      </c>
      <c r="N171" s="77" t="s">
        <v>382</v>
      </c>
      <c r="O171" s="87"/>
      <c r="P171" s="87">
        <v>0.24911660786187864</v>
      </c>
      <c r="Q171" s="77" t="s">
        <v>383</v>
      </c>
      <c r="R171" s="87"/>
      <c r="S171" s="87">
        <v>0.64986815708491341</v>
      </c>
      <c r="T171" s="77" t="s">
        <v>381</v>
      </c>
    </row>
    <row r="172" spans="1:20" ht="14.4" x14ac:dyDescent="0.3">
      <c r="A172" s="99" t="s">
        <v>57</v>
      </c>
      <c r="B172" s="99">
        <v>509</v>
      </c>
      <c r="C172" t="s">
        <v>64</v>
      </c>
      <c r="D172" s="87">
        <v>1</v>
      </c>
      <c r="E172" s="77" t="s">
        <v>380</v>
      </c>
      <c r="F172" s="87"/>
      <c r="G172" s="87">
        <v>0.8</v>
      </c>
      <c r="H172" s="77" t="s">
        <v>381</v>
      </c>
      <c r="I172" s="87"/>
      <c r="J172" s="87">
        <v>0</v>
      </c>
      <c r="K172" s="77" t="s">
        <v>384</v>
      </c>
      <c r="L172" s="87"/>
      <c r="M172" s="87">
        <v>0.578125</v>
      </c>
      <c r="N172" s="77" t="s">
        <v>382</v>
      </c>
      <c r="O172" s="87"/>
      <c r="P172" s="87">
        <v>0.24911660786187864</v>
      </c>
      <c r="Q172" s="77" t="s">
        <v>383</v>
      </c>
      <c r="R172" s="87"/>
      <c r="S172" s="87">
        <v>0.64908624117928182</v>
      </c>
      <c r="T172" s="77" t="s">
        <v>381</v>
      </c>
    </row>
    <row r="173" spans="1:20" ht="14.4" x14ac:dyDescent="0.3">
      <c r="A173" s="99" t="s">
        <v>136</v>
      </c>
      <c r="B173" s="99">
        <v>1017</v>
      </c>
      <c r="C173" t="s">
        <v>152</v>
      </c>
      <c r="D173" s="87">
        <v>0.83333333333333337</v>
      </c>
      <c r="E173" s="77" t="s">
        <v>380</v>
      </c>
      <c r="F173" s="87"/>
      <c r="G173" s="87">
        <v>0.75624999999999998</v>
      </c>
      <c r="H173" s="77" t="s">
        <v>381</v>
      </c>
      <c r="I173" s="87"/>
      <c r="J173" s="87">
        <v>0.26301369863013696</v>
      </c>
      <c r="K173" s="77" t="s">
        <v>383</v>
      </c>
      <c r="L173" s="87"/>
      <c r="M173" s="87">
        <v>0.82000000000000006</v>
      </c>
      <c r="N173" s="77" t="s">
        <v>380</v>
      </c>
      <c r="O173" s="87"/>
      <c r="P173" s="87">
        <v>0.24911660786187864</v>
      </c>
      <c r="Q173" s="77" t="s">
        <v>383</v>
      </c>
      <c r="R173" s="87"/>
      <c r="S173" s="87">
        <v>0.64851746264046906</v>
      </c>
      <c r="T173" s="77" t="s">
        <v>381</v>
      </c>
    </row>
    <row r="174" spans="1:20" ht="14.4" x14ac:dyDescent="0.3">
      <c r="A174" s="99" t="s">
        <v>27</v>
      </c>
      <c r="B174" s="99">
        <v>305</v>
      </c>
      <c r="C174" t="s">
        <v>32</v>
      </c>
      <c r="D174" s="87">
        <v>0.91666666666666663</v>
      </c>
      <c r="E174" s="77" t="s">
        <v>380</v>
      </c>
      <c r="F174" s="87"/>
      <c r="G174" s="87">
        <v>0.61363636363636365</v>
      </c>
      <c r="H174" s="77" t="s">
        <v>381</v>
      </c>
      <c r="I174" s="87"/>
      <c r="J174" s="87">
        <v>0.29887920298879206</v>
      </c>
      <c r="K174" s="77" t="s">
        <v>383</v>
      </c>
      <c r="L174" s="87"/>
      <c r="M174" s="87">
        <v>0.58181818181818179</v>
      </c>
      <c r="N174" s="77" t="s">
        <v>382</v>
      </c>
      <c r="O174" s="87"/>
      <c r="P174" s="87">
        <v>0.33000722787118786</v>
      </c>
      <c r="Q174" s="77" t="s">
        <v>383</v>
      </c>
      <c r="R174" s="87"/>
      <c r="S174" s="87">
        <v>0.64789357068960307</v>
      </c>
      <c r="T174" s="77" t="s">
        <v>381</v>
      </c>
    </row>
    <row r="175" spans="1:20" ht="14.4" x14ac:dyDescent="0.3">
      <c r="A175" s="99" t="s">
        <v>311</v>
      </c>
      <c r="B175" s="99">
        <v>2213</v>
      </c>
      <c r="C175" t="s">
        <v>322</v>
      </c>
      <c r="D175" s="87">
        <v>0.91666666666666663</v>
      </c>
      <c r="E175" s="77" t="s">
        <v>380</v>
      </c>
      <c r="F175" s="87"/>
      <c r="G175" s="87">
        <v>0.97727272727272729</v>
      </c>
      <c r="H175" s="77" t="s">
        <v>380</v>
      </c>
      <c r="I175" s="87"/>
      <c r="J175" s="87">
        <v>0</v>
      </c>
      <c r="K175" s="77" t="s">
        <v>384</v>
      </c>
      <c r="L175" s="87"/>
      <c r="M175" s="87">
        <v>0.5209486166007905</v>
      </c>
      <c r="N175" s="77" t="s">
        <v>382</v>
      </c>
      <c r="O175" s="87"/>
      <c r="P175" s="87">
        <v>0.38427561851034475</v>
      </c>
      <c r="Q175" s="77" t="s">
        <v>383</v>
      </c>
      <c r="R175" s="87"/>
      <c r="S175" s="87">
        <v>0.64752605950909459</v>
      </c>
      <c r="T175" s="77" t="s">
        <v>381</v>
      </c>
    </row>
    <row r="176" spans="1:20" ht="14.4" x14ac:dyDescent="0.3">
      <c r="A176" s="99" t="s">
        <v>70</v>
      </c>
      <c r="B176" s="99">
        <v>614</v>
      </c>
      <c r="C176" t="s">
        <v>84</v>
      </c>
      <c r="D176" s="87">
        <v>0.91666666666666663</v>
      </c>
      <c r="E176" s="77" t="s">
        <v>380</v>
      </c>
      <c r="F176" s="87"/>
      <c r="G176" s="87">
        <v>0.75</v>
      </c>
      <c r="H176" s="77" t="s">
        <v>381</v>
      </c>
      <c r="I176" s="87"/>
      <c r="J176" s="87">
        <v>7.9701120797011207E-2</v>
      </c>
      <c r="K176" s="77" t="s">
        <v>384</v>
      </c>
      <c r="L176" s="87"/>
      <c r="M176" s="87">
        <v>0.62809917355371903</v>
      </c>
      <c r="N176" s="77" t="s">
        <v>381</v>
      </c>
      <c r="O176" s="87"/>
      <c r="P176" s="87">
        <v>0.38427561851034475</v>
      </c>
      <c r="Q176" s="77" t="s">
        <v>383</v>
      </c>
      <c r="R176" s="87"/>
      <c r="S176" s="87">
        <v>0.64714472026249459</v>
      </c>
      <c r="T176" s="77" t="s">
        <v>381</v>
      </c>
    </row>
    <row r="177" spans="1:20" ht="14.4" x14ac:dyDescent="0.3">
      <c r="A177" s="99" t="s">
        <v>304</v>
      </c>
      <c r="B177" s="99">
        <v>2106</v>
      </c>
      <c r="C177" t="s">
        <v>309</v>
      </c>
      <c r="D177" s="87">
        <v>0.83333333333333337</v>
      </c>
      <c r="E177" s="77" t="s">
        <v>380</v>
      </c>
      <c r="F177" s="87"/>
      <c r="G177" s="87">
        <v>0.98750000000000004</v>
      </c>
      <c r="H177" s="77" t="s">
        <v>380</v>
      </c>
      <c r="I177" s="87"/>
      <c r="J177" s="87">
        <v>0.24840182648401826</v>
      </c>
      <c r="K177" s="77" t="s">
        <v>383</v>
      </c>
      <c r="L177" s="87"/>
      <c r="M177" s="87">
        <v>0.6316279069767442</v>
      </c>
      <c r="N177" s="77" t="s">
        <v>381</v>
      </c>
      <c r="O177" s="87"/>
      <c r="P177" s="87">
        <v>0.24911660786187864</v>
      </c>
      <c r="Q177" s="77" t="s">
        <v>383</v>
      </c>
      <c r="R177" s="87"/>
      <c r="S177" s="87">
        <v>0.64697611786506293</v>
      </c>
      <c r="T177" s="77" t="s">
        <v>381</v>
      </c>
    </row>
    <row r="178" spans="1:20" ht="14.4" x14ac:dyDescent="0.3">
      <c r="A178" s="99" t="s">
        <v>85</v>
      </c>
      <c r="B178" s="99">
        <v>707</v>
      </c>
      <c r="C178" t="s">
        <v>91</v>
      </c>
      <c r="D178" s="87">
        <v>0.66666666666666663</v>
      </c>
      <c r="E178" s="77" t="s">
        <v>381</v>
      </c>
      <c r="F178" s="87"/>
      <c r="G178" s="87">
        <v>0.7734375</v>
      </c>
      <c r="H178" s="77" t="s">
        <v>381</v>
      </c>
      <c r="I178" s="87"/>
      <c r="J178" s="87">
        <v>0.39452054794520547</v>
      </c>
      <c r="K178" s="77" t="s">
        <v>383</v>
      </c>
      <c r="L178" s="87"/>
      <c r="M178" s="87">
        <v>1</v>
      </c>
      <c r="N178" s="77" t="s">
        <v>380</v>
      </c>
      <c r="O178" s="87"/>
      <c r="P178" s="87">
        <v>0.38427561851034475</v>
      </c>
      <c r="Q178" s="77" t="s">
        <v>383</v>
      </c>
      <c r="R178" s="87"/>
      <c r="S178" s="87">
        <v>0.64683244580166588</v>
      </c>
      <c r="T178" s="77" t="s">
        <v>381</v>
      </c>
    </row>
    <row r="179" spans="1:20" ht="14.4" x14ac:dyDescent="0.3">
      <c r="A179" s="99" t="s">
        <v>311</v>
      </c>
      <c r="B179" s="99">
        <v>2216</v>
      </c>
      <c r="C179" t="s">
        <v>325</v>
      </c>
      <c r="D179" s="87">
        <v>1</v>
      </c>
      <c r="E179" s="77" t="s">
        <v>380</v>
      </c>
      <c r="F179" s="87"/>
      <c r="G179" s="87">
        <v>0.88541666666666663</v>
      </c>
      <c r="H179" s="77" t="s">
        <v>380</v>
      </c>
      <c r="I179" s="87"/>
      <c r="J179" s="87">
        <v>0</v>
      </c>
      <c r="K179" s="77" t="s">
        <v>384</v>
      </c>
      <c r="L179" s="87"/>
      <c r="M179" s="87">
        <v>0.48888888888888893</v>
      </c>
      <c r="N179" s="77" t="s">
        <v>382</v>
      </c>
      <c r="O179" s="87"/>
      <c r="P179" s="87">
        <v>0.24911660786187864</v>
      </c>
      <c r="Q179" s="77" t="s">
        <v>383</v>
      </c>
      <c r="R179" s="87"/>
      <c r="S179" s="87">
        <v>0.64637790784594851</v>
      </c>
      <c r="T179" s="77" t="s">
        <v>381</v>
      </c>
    </row>
    <row r="180" spans="1:20" ht="14.4" x14ac:dyDescent="0.3">
      <c r="A180" s="99" t="s">
        <v>57</v>
      </c>
      <c r="B180" s="99">
        <v>511</v>
      </c>
      <c r="C180" t="s">
        <v>66</v>
      </c>
      <c r="D180" s="87">
        <v>0.83333333333333337</v>
      </c>
      <c r="E180" s="77" t="s">
        <v>380</v>
      </c>
      <c r="F180" s="87"/>
      <c r="G180" s="87">
        <v>0.73750000000000004</v>
      </c>
      <c r="H180" s="77" t="s">
        <v>381</v>
      </c>
      <c r="I180" s="87"/>
      <c r="J180" s="87">
        <v>0</v>
      </c>
      <c r="K180" s="77" t="s">
        <v>384</v>
      </c>
      <c r="L180" s="87"/>
      <c r="M180" s="87">
        <v>1</v>
      </c>
      <c r="N180" s="77" t="s">
        <v>380</v>
      </c>
      <c r="O180" s="87"/>
      <c r="P180" s="87">
        <v>0.3223277386297978</v>
      </c>
      <c r="Q180" s="77" t="s">
        <v>383</v>
      </c>
      <c r="R180" s="87"/>
      <c r="S180" s="87">
        <v>0.64470332746113646</v>
      </c>
      <c r="T180" s="77" t="s">
        <v>381</v>
      </c>
    </row>
    <row r="181" spans="1:20" ht="14.4" x14ac:dyDescent="0.3">
      <c r="A181" s="99" t="s">
        <v>27</v>
      </c>
      <c r="B181" s="99">
        <v>302</v>
      </c>
      <c r="C181" t="s">
        <v>29</v>
      </c>
      <c r="D181" s="87">
        <v>0.83333333333333337</v>
      </c>
      <c r="E181" s="77" t="s">
        <v>380</v>
      </c>
      <c r="F181" s="87"/>
      <c r="G181" s="87">
        <v>0.95</v>
      </c>
      <c r="H181" s="77" t="s">
        <v>380</v>
      </c>
      <c r="I181" s="87"/>
      <c r="J181" s="87">
        <v>0</v>
      </c>
      <c r="K181" s="77" t="s">
        <v>384</v>
      </c>
      <c r="L181" s="87"/>
      <c r="M181" s="87">
        <v>0.75142857142857133</v>
      </c>
      <c r="N181" s="77" t="s">
        <v>381</v>
      </c>
      <c r="O181" s="87"/>
      <c r="P181" s="87">
        <v>0.38427561851034475</v>
      </c>
      <c r="Q181" s="77" t="s">
        <v>383</v>
      </c>
      <c r="R181" s="87"/>
      <c r="S181" s="87">
        <v>0.64327229515750406</v>
      </c>
      <c r="T181" s="77" t="s">
        <v>381</v>
      </c>
    </row>
    <row r="182" spans="1:20" ht="14.4" x14ac:dyDescent="0.3">
      <c r="A182" s="99" t="s">
        <v>70</v>
      </c>
      <c r="B182" s="99">
        <v>612</v>
      </c>
      <c r="C182" t="s">
        <v>82</v>
      </c>
      <c r="D182" s="87">
        <v>0.75</v>
      </c>
      <c r="E182" s="77" t="s">
        <v>381</v>
      </c>
      <c r="F182" s="87"/>
      <c r="G182" s="87">
        <v>0.97222222222222221</v>
      </c>
      <c r="H182" s="77" t="s">
        <v>380</v>
      </c>
      <c r="I182" s="87"/>
      <c r="J182" s="87">
        <v>0</v>
      </c>
      <c r="K182" s="77" t="s">
        <v>384</v>
      </c>
      <c r="L182" s="87"/>
      <c r="M182" s="87">
        <v>0.89696969696969697</v>
      </c>
      <c r="N182" s="77" t="s">
        <v>380</v>
      </c>
      <c r="O182" s="87"/>
      <c r="P182" s="87">
        <v>0.45546230875929172</v>
      </c>
      <c r="Q182" s="77" t="s">
        <v>382</v>
      </c>
      <c r="R182" s="87"/>
      <c r="S182" s="87">
        <v>0.64314257863712609</v>
      </c>
      <c r="T182" s="77" t="s">
        <v>381</v>
      </c>
    </row>
    <row r="183" spans="1:20" ht="14.4" x14ac:dyDescent="0.3">
      <c r="A183" s="86" t="s">
        <v>295</v>
      </c>
      <c r="B183" s="86">
        <v>2009</v>
      </c>
      <c r="C183" t="s">
        <v>301</v>
      </c>
      <c r="D183" s="87">
        <v>1</v>
      </c>
      <c r="E183" s="77" t="s">
        <v>380</v>
      </c>
      <c r="F183" s="87"/>
      <c r="G183" s="87">
        <v>0.9375</v>
      </c>
      <c r="H183" s="77" t="s">
        <v>380</v>
      </c>
      <c r="I183" s="87"/>
      <c r="J183" s="87">
        <v>0.1035007610350076</v>
      </c>
      <c r="K183" s="77" t="s">
        <v>384</v>
      </c>
      <c r="L183" s="87"/>
      <c r="M183" s="87">
        <v>0.40857142857142859</v>
      </c>
      <c r="N183" s="77" t="s">
        <v>382</v>
      </c>
      <c r="O183" s="87"/>
      <c r="P183" s="87">
        <v>0.15901060076290127</v>
      </c>
      <c r="Q183" s="77" t="s">
        <v>384</v>
      </c>
      <c r="R183" s="87"/>
      <c r="S183" s="87">
        <v>0.64284991855540063</v>
      </c>
      <c r="T183" s="77" t="s">
        <v>381</v>
      </c>
    </row>
    <row r="184" spans="1:20" ht="14.4" x14ac:dyDescent="0.3">
      <c r="A184" s="99" t="s">
        <v>223</v>
      </c>
      <c r="B184" s="99">
        <v>1404</v>
      </c>
      <c r="C184" t="s">
        <v>226</v>
      </c>
      <c r="D184" s="87">
        <v>0.75</v>
      </c>
      <c r="E184" s="77" t="s">
        <v>381</v>
      </c>
      <c r="F184" s="87"/>
      <c r="G184" s="87">
        <v>0.86388888888888893</v>
      </c>
      <c r="H184" s="77" t="s">
        <v>380</v>
      </c>
      <c r="I184" s="87"/>
      <c r="J184" s="87">
        <v>7.3059360730593603E-2</v>
      </c>
      <c r="K184" s="77" t="s">
        <v>384</v>
      </c>
      <c r="L184" s="87"/>
      <c r="M184" s="87">
        <v>0.89166666666666661</v>
      </c>
      <c r="N184" s="77" t="s">
        <v>380</v>
      </c>
      <c r="O184" s="87"/>
      <c r="P184" s="87">
        <v>0.44935217919293952</v>
      </c>
      <c r="Q184" s="77" t="s">
        <v>382</v>
      </c>
      <c r="R184" s="87"/>
      <c r="S184" s="87">
        <v>0.63884784209964107</v>
      </c>
      <c r="T184" s="77" t="s">
        <v>381</v>
      </c>
    </row>
    <row r="185" spans="1:20" ht="14.4" x14ac:dyDescent="0.3">
      <c r="A185" s="99" t="s">
        <v>251</v>
      </c>
      <c r="B185" s="99">
        <v>1615</v>
      </c>
      <c r="C185" t="s">
        <v>263</v>
      </c>
      <c r="D185" s="87">
        <v>0.91666666666666663</v>
      </c>
      <c r="E185" s="77" t="s">
        <v>380</v>
      </c>
      <c r="F185" s="87"/>
      <c r="G185" s="87">
        <v>0.76818181818181808</v>
      </c>
      <c r="H185" s="77" t="s">
        <v>381</v>
      </c>
      <c r="I185" s="87"/>
      <c r="J185" s="87">
        <v>0.25136507328288149</v>
      </c>
      <c r="K185" s="77" t="s">
        <v>383</v>
      </c>
      <c r="L185" s="87"/>
      <c r="M185" s="87">
        <v>0.40668953687821613</v>
      </c>
      <c r="N185" s="77" t="s">
        <v>382</v>
      </c>
      <c r="O185" s="87"/>
      <c r="P185" s="87">
        <v>0.35560552534248829</v>
      </c>
      <c r="Q185" s="77" t="s">
        <v>383</v>
      </c>
      <c r="R185" s="87"/>
      <c r="S185" s="87">
        <v>0.63765508093159839</v>
      </c>
      <c r="T185" s="77" t="s">
        <v>381</v>
      </c>
    </row>
    <row r="186" spans="1:20" ht="14.4" x14ac:dyDescent="0.3">
      <c r="A186" s="99" t="s">
        <v>104</v>
      </c>
      <c r="B186" s="99">
        <v>808</v>
      </c>
      <c r="C186" t="s">
        <v>111</v>
      </c>
      <c r="D186" s="87">
        <v>0.83333333333333337</v>
      </c>
      <c r="E186" s="77" t="s">
        <v>380</v>
      </c>
      <c r="F186" s="87"/>
      <c r="G186" s="87">
        <v>0.98750000000000004</v>
      </c>
      <c r="H186" s="77" t="s">
        <v>380</v>
      </c>
      <c r="I186" s="87"/>
      <c r="J186" s="87">
        <v>0</v>
      </c>
      <c r="K186" s="77" t="s">
        <v>384</v>
      </c>
      <c r="L186" s="87"/>
      <c r="M186" s="87">
        <v>0.88927318295739344</v>
      </c>
      <c r="N186" s="77" t="s">
        <v>380</v>
      </c>
      <c r="O186" s="87"/>
      <c r="P186" s="87">
        <v>0.15901060076290127</v>
      </c>
      <c r="Q186" s="77" t="s">
        <v>384</v>
      </c>
      <c r="R186" s="87"/>
      <c r="S186" s="87">
        <v>0.63484673422471083</v>
      </c>
      <c r="T186" s="77" t="s">
        <v>381</v>
      </c>
    </row>
    <row r="187" spans="1:20" ht="14.4" x14ac:dyDescent="0.3">
      <c r="A187" s="86" t="s">
        <v>295</v>
      </c>
      <c r="B187" s="86">
        <v>2001</v>
      </c>
      <c r="C187" t="s">
        <v>295</v>
      </c>
      <c r="D187" s="87">
        <v>0.83333333333333337</v>
      </c>
      <c r="E187" s="77" t="s">
        <v>380</v>
      </c>
      <c r="F187" s="87"/>
      <c r="G187" s="87">
        <v>0.96666666666666667</v>
      </c>
      <c r="H187" s="77" t="s">
        <v>380</v>
      </c>
      <c r="I187" s="87"/>
      <c r="J187" s="87">
        <v>0.35068493150684932</v>
      </c>
      <c r="K187" s="77" t="s">
        <v>383</v>
      </c>
      <c r="L187" s="87"/>
      <c r="M187" s="87">
        <v>0.41230769230769232</v>
      </c>
      <c r="N187" s="77" t="s">
        <v>382</v>
      </c>
      <c r="O187" s="87"/>
      <c r="P187" s="87">
        <v>0.29567137819635037</v>
      </c>
      <c r="Q187" s="77" t="s">
        <v>383</v>
      </c>
      <c r="R187" s="87"/>
      <c r="S187" s="87">
        <v>0.63379960030163385</v>
      </c>
      <c r="T187" s="77" t="s">
        <v>381</v>
      </c>
    </row>
    <row r="188" spans="1:20" ht="14.4" x14ac:dyDescent="0.3">
      <c r="A188" s="99" t="s">
        <v>304</v>
      </c>
      <c r="B188" s="99">
        <v>2104</v>
      </c>
      <c r="C188" t="s">
        <v>307</v>
      </c>
      <c r="D188" s="87">
        <v>0.91666666666666663</v>
      </c>
      <c r="E188" s="77" t="s">
        <v>380</v>
      </c>
      <c r="F188" s="87"/>
      <c r="G188" s="87">
        <v>0.91477272727272729</v>
      </c>
      <c r="H188" s="77" t="s">
        <v>380</v>
      </c>
      <c r="I188" s="87"/>
      <c r="J188" s="87">
        <v>0</v>
      </c>
      <c r="K188" s="77" t="s">
        <v>384</v>
      </c>
      <c r="L188" s="87"/>
      <c r="M188" s="87">
        <v>0.69221628045157457</v>
      </c>
      <c r="N188" s="77" t="s">
        <v>381</v>
      </c>
      <c r="O188" s="87"/>
      <c r="P188" s="87">
        <v>0.15901060076290127</v>
      </c>
      <c r="Q188" s="77" t="s">
        <v>384</v>
      </c>
      <c r="R188" s="87"/>
      <c r="S188" s="87">
        <v>0.63161395642459561</v>
      </c>
      <c r="T188" s="77" t="s">
        <v>381</v>
      </c>
    </row>
    <row r="189" spans="1:20" ht="14.4" x14ac:dyDescent="0.3">
      <c r="A189" s="99" t="s">
        <v>223</v>
      </c>
      <c r="B189" s="99">
        <v>1405</v>
      </c>
      <c r="C189" t="s">
        <v>227</v>
      </c>
      <c r="D189" s="87">
        <v>0.83333333333333337</v>
      </c>
      <c r="E189" s="77" t="s">
        <v>380</v>
      </c>
      <c r="F189" s="87"/>
      <c r="G189" s="87">
        <v>0.88250000000000006</v>
      </c>
      <c r="H189" s="77" t="s">
        <v>380</v>
      </c>
      <c r="I189" s="87"/>
      <c r="J189" s="87">
        <v>0</v>
      </c>
      <c r="K189" s="77" t="s">
        <v>384</v>
      </c>
      <c r="L189" s="87"/>
      <c r="M189" s="87">
        <v>0.72333333333333338</v>
      </c>
      <c r="N189" s="77" t="s">
        <v>381</v>
      </c>
      <c r="O189" s="87"/>
      <c r="P189" s="87">
        <v>0.38427561851034475</v>
      </c>
      <c r="Q189" s="77" t="s">
        <v>383</v>
      </c>
      <c r="R189" s="87"/>
      <c r="S189" s="87">
        <v>0.63062050944321846</v>
      </c>
      <c r="T189" s="77" t="s">
        <v>381</v>
      </c>
    </row>
    <row r="190" spans="1:20" ht="14.4" x14ac:dyDescent="0.3">
      <c r="A190" s="99" t="s">
        <v>2</v>
      </c>
      <c r="B190" s="99">
        <v>105</v>
      </c>
      <c r="C190" t="s">
        <v>6</v>
      </c>
      <c r="D190" s="87">
        <v>0.91666666666666663</v>
      </c>
      <c r="E190" s="77" t="s">
        <v>380</v>
      </c>
      <c r="F190" s="87"/>
      <c r="G190" s="87">
        <v>0.98863636363636365</v>
      </c>
      <c r="H190" s="77" t="s">
        <v>380</v>
      </c>
      <c r="I190" s="87"/>
      <c r="J190" s="87">
        <v>0</v>
      </c>
      <c r="K190" s="77" t="s">
        <v>384</v>
      </c>
      <c r="L190" s="87"/>
      <c r="M190" s="87">
        <v>0.62325581395348839</v>
      </c>
      <c r="N190" s="77" t="s">
        <v>381</v>
      </c>
      <c r="O190" s="87"/>
      <c r="P190" s="87">
        <v>0.15901060076290127</v>
      </c>
      <c r="Q190" s="77" t="s">
        <v>384</v>
      </c>
      <c r="R190" s="87"/>
      <c r="S190" s="87">
        <v>0.63050284099533715</v>
      </c>
      <c r="T190" s="77" t="s">
        <v>381</v>
      </c>
    </row>
    <row r="191" spans="1:20" ht="14.4" x14ac:dyDescent="0.3">
      <c r="A191" s="99" t="s">
        <v>223</v>
      </c>
      <c r="B191" s="99">
        <v>1403</v>
      </c>
      <c r="C191" t="s">
        <v>225</v>
      </c>
      <c r="D191" s="87">
        <v>0.75</v>
      </c>
      <c r="E191" s="77" t="s">
        <v>381</v>
      </c>
      <c r="F191" s="87"/>
      <c r="G191" s="87">
        <v>0.66666666666666663</v>
      </c>
      <c r="H191" s="77" t="s">
        <v>381</v>
      </c>
      <c r="I191" s="87"/>
      <c r="J191" s="87">
        <v>0</v>
      </c>
      <c r="K191" s="77" t="s">
        <v>384</v>
      </c>
      <c r="L191" s="87"/>
      <c r="M191" s="87">
        <v>0.75098039215686274</v>
      </c>
      <c r="N191" s="77" t="s">
        <v>381</v>
      </c>
      <c r="O191" s="87"/>
      <c r="P191" s="87">
        <v>0.76972909332263684</v>
      </c>
      <c r="Q191" s="77" t="s">
        <v>381</v>
      </c>
      <c r="R191" s="87"/>
      <c r="S191" s="87">
        <v>0.63018975615525819</v>
      </c>
      <c r="T191" s="77" t="s">
        <v>381</v>
      </c>
    </row>
    <row r="192" spans="1:20" ht="14.4" x14ac:dyDescent="0.3">
      <c r="A192" s="86" t="s">
        <v>265</v>
      </c>
      <c r="B192" s="86">
        <v>1711</v>
      </c>
      <c r="C192" t="s">
        <v>274</v>
      </c>
      <c r="D192" s="87">
        <v>1</v>
      </c>
      <c r="E192" s="77" t="s">
        <v>380</v>
      </c>
      <c r="F192" s="87"/>
      <c r="G192" s="87">
        <v>0.875</v>
      </c>
      <c r="H192" s="77" t="s">
        <v>380</v>
      </c>
      <c r="I192" s="87"/>
      <c r="J192" s="87">
        <v>0</v>
      </c>
      <c r="K192" s="77" t="s">
        <v>384</v>
      </c>
      <c r="L192" s="87"/>
      <c r="M192" s="87">
        <v>0.4032786885245902</v>
      </c>
      <c r="N192" s="77" t="s">
        <v>382</v>
      </c>
      <c r="O192" s="87"/>
      <c r="P192" s="87">
        <v>0.2322217315308204</v>
      </c>
      <c r="Q192" s="77" t="s">
        <v>383</v>
      </c>
      <c r="R192" s="87"/>
      <c r="S192" s="87">
        <v>0.62970006300831161</v>
      </c>
      <c r="T192" s="77" t="s">
        <v>381</v>
      </c>
    </row>
    <row r="193" spans="1:20" ht="14.4" x14ac:dyDescent="0.3">
      <c r="A193" s="99" t="s">
        <v>156</v>
      </c>
      <c r="B193" s="99">
        <v>1102</v>
      </c>
      <c r="C193" t="s">
        <v>157</v>
      </c>
      <c r="D193" s="87">
        <v>0.58333333333333337</v>
      </c>
      <c r="E193" s="77" t="s">
        <v>382</v>
      </c>
      <c r="F193" s="87"/>
      <c r="G193" s="87">
        <v>0.95238095238095233</v>
      </c>
      <c r="H193" s="77" t="s">
        <v>380</v>
      </c>
      <c r="I193" s="87"/>
      <c r="J193" s="87">
        <v>0.36007827788649704</v>
      </c>
      <c r="K193" s="77" t="s">
        <v>383</v>
      </c>
      <c r="L193" s="87"/>
      <c r="M193" s="87">
        <v>0.99610389610389616</v>
      </c>
      <c r="N193" s="77" t="s">
        <v>380</v>
      </c>
      <c r="O193" s="87"/>
      <c r="P193" s="87">
        <v>0.38427561851034475</v>
      </c>
      <c r="Q193" s="77" t="s">
        <v>383</v>
      </c>
      <c r="R193" s="87"/>
      <c r="S193" s="87">
        <v>0.62803295458939645</v>
      </c>
      <c r="T193" s="77" t="s">
        <v>381</v>
      </c>
    </row>
    <row r="194" spans="1:20" ht="14.4" x14ac:dyDescent="0.3">
      <c r="A194" s="99" t="s">
        <v>112</v>
      </c>
      <c r="B194" s="99">
        <v>903</v>
      </c>
      <c r="C194" t="s">
        <v>114</v>
      </c>
      <c r="D194" s="87">
        <v>0.91666666666666663</v>
      </c>
      <c r="E194" s="77" t="s">
        <v>380</v>
      </c>
      <c r="F194" s="87"/>
      <c r="G194" s="87">
        <v>0.32045454545454549</v>
      </c>
      <c r="H194" s="77" t="s">
        <v>383</v>
      </c>
      <c r="I194" s="87"/>
      <c r="J194" s="87">
        <v>0.15940224159402241</v>
      </c>
      <c r="K194" s="77" t="s">
        <v>384</v>
      </c>
      <c r="L194" s="87"/>
      <c r="M194" s="87">
        <v>1</v>
      </c>
      <c r="N194" s="77" t="s">
        <v>380</v>
      </c>
      <c r="O194" s="87"/>
      <c r="P194" s="87">
        <v>0.15901060076290127</v>
      </c>
      <c r="Q194" s="77" t="s">
        <v>384</v>
      </c>
      <c r="R194" s="87"/>
      <c r="S194" s="87">
        <v>0.62740207786868996</v>
      </c>
      <c r="T194" s="77" t="s">
        <v>381</v>
      </c>
    </row>
    <row r="195" spans="1:20" ht="14.4" x14ac:dyDescent="0.3">
      <c r="A195" s="99" t="s">
        <v>193</v>
      </c>
      <c r="B195" s="99">
        <v>1308</v>
      </c>
      <c r="C195" t="s">
        <v>199</v>
      </c>
      <c r="D195" s="87">
        <v>0.91666666666666663</v>
      </c>
      <c r="E195" s="77" t="s">
        <v>380</v>
      </c>
      <c r="F195" s="87"/>
      <c r="G195" s="87">
        <v>0.80113636363636365</v>
      </c>
      <c r="H195" s="77" t="s">
        <v>380</v>
      </c>
      <c r="I195" s="87"/>
      <c r="J195" s="87">
        <v>0.15143212951432131</v>
      </c>
      <c r="K195" s="77" t="s">
        <v>384</v>
      </c>
      <c r="L195" s="87"/>
      <c r="M195" s="87">
        <v>0.4</v>
      </c>
      <c r="N195" s="77" t="s">
        <v>383</v>
      </c>
      <c r="O195" s="87"/>
      <c r="P195" s="87">
        <v>0.31874397698381574</v>
      </c>
      <c r="Q195" s="77" t="s">
        <v>383</v>
      </c>
      <c r="R195" s="87"/>
      <c r="S195" s="87">
        <v>0.62025179476259928</v>
      </c>
      <c r="T195" s="77" t="s">
        <v>381</v>
      </c>
    </row>
    <row r="196" spans="1:20" ht="14.4" x14ac:dyDescent="0.3">
      <c r="A196" s="86" t="s">
        <v>295</v>
      </c>
      <c r="B196" s="86">
        <v>2005</v>
      </c>
      <c r="C196" t="s">
        <v>298</v>
      </c>
      <c r="D196" s="87">
        <v>0.91666666666666663</v>
      </c>
      <c r="E196" s="77" t="s">
        <v>380</v>
      </c>
      <c r="F196" s="87"/>
      <c r="G196" s="87">
        <v>0.97727272727272729</v>
      </c>
      <c r="H196" s="77" t="s">
        <v>380</v>
      </c>
      <c r="I196" s="87"/>
      <c r="J196" s="87">
        <v>9.9626400996264006E-2</v>
      </c>
      <c r="K196" s="77" t="s">
        <v>384</v>
      </c>
      <c r="L196" s="87"/>
      <c r="M196" s="87">
        <v>0.44593301435406701</v>
      </c>
      <c r="N196" s="77" t="s">
        <v>382</v>
      </c>
      <c r="O196" s="87"/>
      <c r="P196" s="87">
        <v>0.17232171544797745</v>
      </c>
      <c r="Q196" s="77" t="s">
        <v>384</v>
      </c>
      <c r="R196" s="87"/>
      <c r="S196" s="87">
        <v>0.61942459386217041</v>
      </c>
      <c r="T196" s="77" t="s">
        <v>381</v>
      </c>
    </row>
    <row r="197" spans="1:20" ht="14.4" x14ac:dyDescent="0.3">
      <c r="A197" s="99" t="s">
        <v>104</v>
      </c>
      <c r="B197" s="99">
        <v>804</v>
      </c>
      <c r="C197" t="s">
        <v>107</v>
      </c>
      <c r="D197" s="87">
        <v>0.91666666666666663</v>
      </c>
      <c r="E197" s="77" t="s">
        <v>380</v>
      </c>
      <c r="F197" s="87"/>
      <c r="G197" s="87">
        <v>0.95</v>
      </c>
      <c r="H197" s="77" t="s">
        <v>380</v>
      </c>
      <c r="I197" s="87"/>
      <c r="J197" s="87">
        <v>0</v>
      </c>
      <c r="K197" s="77" t="s">
        <v>384</v>
      </c>
      <c r="L197" s="87"/>
      <c r="M197" s="87">
        <v>0.43982683982683979</v>
      </c>
      <c r="N197" s="77" t="s">
        <v>382</v>
      </c>
      <c r="O197" s="87"/>
      <c r="P197" s="87">
        <v>0.29416961141136733</v>
      </c>
      <c r="Q197" s="77" t="s">
        <v>383</v>
      </c>
      <c r="R197" s="87"/>
      <c r="S197" s="87">
        <v>0.61843280101906439</v>
      </c>
      <c r="T197" s="77" t="s">
        <v>381</v>
      </c>
    </row>
    <row r="198" spans="1:20" ht="14.4" x14ac:dyDescent="0.3">
      <c r="A198" s="99" t="s">
        <v>165</v>
      </c>
      <c r="B198" s="99">
        <v>1229</v>
      </c>
      <c r="C198" t="s">
        <v>143</v>
      </c>
      <c r="D198" s="87">
        <v>0.75</v>
      </c>
      <c r="E198" s="77" t="s">
        <v>381</v>
      </c>
      <c r="F198" s="87"/>
      <c r="G198" s="87">
        <v>0.89814814814814814</v>
      </c>
      <c r="H198" s="77" t="s">
        <v>380</v>
      </c>
      <c r="I198" s="87"/>
      <c r="J198" s="87">
        <v>0</v>
      </c>
      <c r="K198" s="77" t="s">
        <v>384</v>
      </c>
      <c r="L198" s="87"/>
      <c r="M198" s="87">
        <v>0.90303030303030296</v>
      </c>
      <c r="N198" s="77" t="s">
        <v>380</v>
      </c>
      <c r="O198" s="87"/>
      <c r="P198" s="87">
        <v>0.31419316854447343</v>
      </c>
      <c r="Q198" s="77" t="s">
        <v>383</v>
      </c>
      <c r="R198" s="87"/>
      <c r="S198" s="87">
        <v>0.613602039254735</v>
      </c>
      <c r="T198" s="77" t="s">
        <v>381</v>
      </c>
    </row>
    <row r="199" spans="1:20" ht="14.4" x14ac:dyDescent="0.3">
      <c r="A199" s="86" t="s">
        <v>284</v>
      </c>
      <c r="B199" s="86">
        <v>1903</v>
      </c>
      <c r="C199" t="s">
        <v>286</v>
      </c>
      <c r="D199" s="87">
        <v>0.66666666666666663</v>
      </c>
      <c r="E199" s="77" t="s">
        <v>381</v>
      </c>
      <c r="F199" s="87"/>
      <c r="G199" s="87">
        <v>0.94791666666666663</v>
      </c>
      <c r="H199" s="77" t="s">
        <v>380</v>
      </c>
      <c r="I199" s="87"/>
      <c r="J199" s="87">
        <v>0.31050228310502287</v>
      </c>
      <c r="K199" s="77" t="s">
        <v>383</v>
      </c>
      <c r="L199" s="87"/>
      <c r="M199" s="87">
        <v>0.85</v>
      </c>
      <c r="N199" s="77" t="s">
        <v>380</v>
      </c>
      <c r="O199" s="87"/>
      <c r="P199" s="87">
        <v>0.24911660786187864</v>
      </c>
      <c r="Q199" s="77" t="s">
        <v>383</v>
      </c>
      <c r="R199" s="87"/>
      <c r="S199" s="87">
        <v>0.61326575031170183</v>
      </c>
      <c r="T199" s="77" t="s">
        <v>381</v>
      </c>
    </row>
    <row r="200" spans="1:20" ht="14.4" x14ac:dyDescent="0.3">
      <c r="A200" s="99" t="s">
        <v>44</v>
      </c>
      <c r="B200" s="99">
        <v>412</v>
      </c>
      <c r="C200" t="s">
        <v>333</v>
      </c>
      <c r="D200" s="87">
        <v>1</v>
      </c>
      <c r="E200" s="77" t="s">
        <v>380</v>
      </c>
      <c r="F200" s="87"/>
      <c r="G200" s="87">
        <v>0.98750000000000004</v>
      </c>
      <c r="H200" s="77" t="s">
        <v>380</v>
      </c>
      <c r="I200" s="87"/>
      <c r="J200" s="87">
        <v>3.6529680365296802E-2</v>
      </c>
      <c r="K200" s="77" t="s">
        <v>384</v>
      </c>
      <c r="L200" s="87"/>
      <c r="M200" s="87">
        <v>0</v>
      </c>
      <c r="N200" s="77" t="s">
        <v>384</v>
      </c>
      <c r="O200" s="87"/>
      <c r="P200" s="87">
        <v>0.38427561851034475</v>
      </c>
      <c r="Q200" s="77" t="s">
        <v>383</v>
      </c>
      <c r="R200" s="87"/>
      <c r="S200" s="87">
        <v>0.61155829483134627</v>
      </c>
      <c r="T200" s="77" t="s">
        <v>381</v>
      </c>
    </row>
    <row r="201" spans="1:20" ht="14.4" x14ac:dyDescent="0.3">
      <c r="A201" s="99" t="s">
        <v>2</v>
      </c>
      <c r="B201" s="99">
        <v>106</v>
      </c>
      <c r="C201" t="s">
        <v>7</v>
      </c>
      <c r="D201" s="87">
        <v>1</v>
      </c>
      <c r="E201" s="77" t="s">
        <v>380</v>
      </c>
      <c r="F201" s="87"/>
      <c r="G201" s="87">
        <v>0.6875</v>
      </c>
      <c r="H201" s="77" t="s">
        <v>381</v>
      </c>
      <c r="I201" s="87"/>
      <c r="J201" s="87">
        <v>3.6529680365296802E-2</v>
      </c>
      <c r="K201" s="77" t="s">
        <v>384</v>
      </c>
      <c r="L201" s="87"/>
      <c r="M201" s="87">
        <v>0.33679245283018866</v>
      </c>
      <c r="N201" s="77" t="s">
        <v>383</v>
      </c>
      <c r="O201" s="87"/>
      <c r="P201" s="87">
        <v>0.29416961141136733</v>
      </c>
      <c r="Q201" s="77" t="s">
        <v>383</v>
      </c>
      <c r="R201" s="87"/>
      <c r="S201" s="87">
        <v>0.61106126169102792</v>
      </c>
      <c r="T201" s="77" t="s">
        <v>381</v>
      </c>
    </row>
    <row r="202" spans="1:20" ht="14.4" x14ac:dyDescent="0.3">
      <c r="A202" s="99" t="s">
        <v>251</v>
      </c>
      <c r="B202" s="99">
        <v>1613</v>
      </c>
      <c r="C202" t="s">
        <v>261</v>
      </c>
      <c r="D202" s="87">
        <v>0.91666666666666663</v>
      </c>
      <c r="E202" s="77" t="s">
        <v>380</v>
      </c>
      <c r="F202" s="87"/>
      <c r="G202" s="87">
        <v>0.52272727272727271</v>
      </c>
      <c r="H202" s="77" t="s">
        <v>382</v>
      </c>
      <c r="I202" s="87"/>
      <c r="J202" s="87">
        <v>0.25902864259028646</v>
      </c>
      <c r="K202" s="77" t="s">
        <v>383</v>
      </c>
      <c r="L202" s="87"/>
      <c r="M202" s="87">
        <v>0.61503169727468798</v>
      </c>
      <c r="N202" s="77" t="s">
        <v>381</v>
      </c>
      <c r="O202" s="87"/>
      <c r="P202" s="87">
        <v>0.15901060076290127</v>
      </c>
      <c r="Q202" s="77" t="s">
        <v>384</v>
      </c>
      <c r="R202" s="87"/>
      <c r="S202" s="87">
        <v>0.60988488351842363</v>
      </c>
      <c r="T202" s="77" t="s">
        <v>381</v>
      </c>
    </row>
    <row r="203" spans="1:20" ht="14.4" x14ac:dyDescent="0.3">
      <c r="A203" s="86" t="s">
        <v>265</v>
      </c>
      <c r="B203" s="86">
        <v>1703</v>
      </c>
      <c r="C203" t="s">
        <v>267</v>
      </c>
      <c r="D203" s="87">
        <v>0.66666666666666663</v>
      </c>
      <c r="E203" s="77" t="s">
        <v>381</v>
      </c>
      <c r="F203" s="87"/>
      <c r="G203" s="87">
        <v>0.96250000000000002</v>
      </c>
      <c r="H203" s="77" t="s">
        <v>380</v>
      </c>
      <c r="I203" s="87"/>
      <c r="J203" s="87">
        <v>0.27397260273972601</v>
      </c>
      <c r="K203" s="77" t="s">
        <v>383</v>
      </c>
      <c r="L203" s="87"/>
      <c r="M203" s="87">
        <v>0.78750000000000009</v>
      </c>
      <c r="N203" s="77" t="s">
        <v>381</v>
      </c>
      <c r="O203" s="87"/>
      <c r="P203" s="87">
        <v>0.29416961141136733</v>
      </c>
      <c r="Q203" s="77" t="s">
        <v>383</v>
      </c>
      <c r="R203" s="87"/>
      <c r="S203" s="87">
        <v>0.60699216545599732</v>
      </c>
      <c r="T203" s="77" t="s">
        <v>381</v>
      </c>
    </row>
    <row r="204" spans="1:20" ht="14.4" x14ac:dyDescent="0.3">
      <c r="A204" s="99" t="s">
        <v>193</v>
      </c>
      <c r="B204" s="99">
        <v>1305</v>
      </c>
      <c r="C204" t="s">
        <v>197</v>
      </c>
      <c r="D204" s="87">
        <v>1</v>
      </c>
      <c r="E204" s="77" t="s">
        <v>380</v>
      </c>
      <c r="F204" s="87"/>
      <c r="G204" s="87">
        <v>0.75</v>
      </c>
      <c r="H204" s="77" t="s">
        <v>381</v>
      </c>
      <c r="I204" s="87"/>
      <c r="J204" s="87">
        <v>0</v>
      </c>
      <c r="K204" s="77" t="s">
        <v>384</v>
      </c>
      <c r="L204" s="87"/>
      <c r="M204" s="87">
        <v>0.3892241379310345</v>
      </c>
      <c r="N204" s="77" t="s">
        <v>383</v>
      </c>
      <c r="O204" s="87"/>
      <c r="P204" s="87">
        <v>0.17121245589088779</v>
      </c>
      <c r="Q204" s="77" t="s">
        <v>384</v>
      </c>
      <c r="R204" s="87"/>
      <c r="S204" s="87">
        <v>0.60281548907328841</v>
      </c>
      <c r="T204" s="77" t="s">
        <v>381</v>
      </c>
    </row>
    <row r="205" spans="1:20" ht="14.4" x14ac:dyDescent="0.3">
      <c r="A205" s="86" t="s">
        <v>284</v>
      </c>
      <c r="B205" s="86">
        <v>1909</v>
      </c>
      <c r="C205" t="s">
        <v>292</v>
      </c>
      <c r="D205" s="87">
        <v>0.83333333333333337</v>
      </c>
      <c r="E205" s="77" t="s">
        <v>380</v>
      </c>
      <c r="F205" s="87"/>
      <c r="G205" s="87">
        <v>0.75</v>
      </c>
      <c r="H205" s="77" t="s">
        <v>381</v>
      </c>
      <c r="I205" s="87"/>
      <c r="J205" s="87">
        <v>8.7671232876712329E-2</v>
      </c>
      <c r="K205" s="77" t="s">
        <v>384</v>
      </c>
      <c r="L205" s="87"/>
      <c r="M205" s="87">
        <v>0.69199999999999995</v>
      </c>
      <c r="N205" s="77" t="s">
        <v>381</v>
      </c>
      <c r="O205" s="87"/>
      <c r="P205" s="87">
        <v>0.24911660786187864</v>
      </c>
      <c r="Q205" s="77" t="s">
        <v>383</v>
      </c>
      <c r="R205" s="87"/>
      <c r="S205" s="87">
        <v>0.60223484277745531</v>
      </c>
      <c r="T205" s="77" t="s">
        <v>381</v>
      </c>
    </row>
    <row r="206" spans="1:20" ht="14.4" x14ac:dyDescent="0.3">
      <c r="A206" s="99" t="s">
        <v>136</v>
      </c>
      <c r="B206" s="99">
        <v>1019</v>
      </c>
      <c r="C206" t="s">
        <v>154</v>
      </c>
      <c r="D206" s="87">
        <v>0.75</v>
      </c>
      <c r="E206" s="77" t="s">
        <v>381</v>
      </c>
      <c r="F206" s="87"/>
      <c r="G206" s="87">
        <v>0.80555555555555558</v>
      </c>
      <c r="H206" s="77" t="s">
        <v>380</v>
      </c>
      <c r="I206" s="87"/>
      <c r="J206" s="87">
        <v>0.43835616438356162</v>
      </c>
      <c r="K206" s="77" t="s">
        <v>382</v>
      </c>
      <c r="L206" s="87"/>
      <c r="M206" s="87">
        <v>0.61378446115288221</v>
      </c>
      <c r="N206" s="77" t="s">
        <v>381</v>
      </c>
      <c r="O206" s="87"/>
      <c r="P206" s="87">
        <v>0.15901060076290127</v>
      </c>
      <c r="Q206" s="77" t="s">
        <v>384</v>
      </c>
      <c r="R206" s="87"/>
      <c r="S206" s="87">
        <v>0.60111712838934617</v>
      </c>
      <c r="T206" s="77" t="s">
        <v>381</v>
      </c>
    </row>
    <row r="207" spans="1:20" ht="14.4" x14ac:dyDescent="0.3">
      <c r="A207" s="99" t="s">
        <v>251</v>
      </c>
      <c r="B207" s="99">
        <v>1605</v>
      </c>
      <c r="C207" t="s">
        <v>256</v>
      </c>
      <c r="D207" s="87">
        <v>0.75</v>
      </c>
      <c r="E207" s="77" t="s">
        <v>381</v>
      </c>
      <c r="F207" s="87"/>
      <c r="G207" s="87">
        <v>0.625</v>
      </c>
      <c r="H207" s="77" t="s">
        <v>381</v>
      </c>
      <c r="I207" s="87"/>
      <c r="J207" s="87">
        <v>0.24353120243531204</v>
      </c>
      <c r="K207" s="77" t="s">
        <v>383</v>
      </c>
      <c r="L207" s="87"/>
      <c r="M207" s="87">
        <v>0.6283333333333333</v>
      </c>
      <c r="N207" s="77" t="s">
        <v>381</v>
      </c>
      <c r="O207" s="87"/>
      <c r="P207" s="87">
        <v>0.46061543008031169</v>
      </c>
      <c r="Q207" s="77" t="s">
        <v>382</v>
      </c>
      <c r="R207" s="87"/>
      <c r="S207" s="87">
        <v>0.59674699487734351</v>
      </c>
      <c r="T207" s="77" t="s">
        <v>382</v>
      </c>
    </row>
    <row r="208" spans="1:20" ht="14.4" x14ac:dyDescent="0.3">
      <c r="A208" s="99" t="s">
        <v>136</v>
      </c>
      <c r="B208" s="99">
        <v>1018</v>
      </c>
      <c r="C208" t="s">
        <v>153</v>
      </c>
      <c r="D208" s="87">
        <v>0.66666666666666663</v>
      </c>
      <c r="E208" s="77" t="s">
        <v>381</v>
      </c>
      <c r="F208" s="87"/>
      <c r="G208" s="87">
        <v>1</v>
      </c>
      <c r="H208" s="77" t="s">
        <v>380</v>
      </c>
      <c r="I208" s="87"/>
      <c r="J208" s="87">
        <v>0</v>
      </c>
      <c r="K208" s="77" t="s">
        <v>384</v>
      </c>
      <c r="L208" s="87"/>
      <c r="M208" s="87">
        <v>1</v>
      </c>
      <c r="N208" s="77" t="s">
        <v>380</v>
      </c>
      <c r="O208" s="87"/>
      <c r="P208" s="87">
        <v>0.24911660786187864</v>
      </c>
      <c r="Q208" s="77" t="s">
        <v>383</v>
      </c>
      <c r="R208" s="87"/>
      <c r="S208" s="87">
        <v>0.59570082451261519</v>
      </c>
      <c r="T208" s="77" t="s">
        <v>382</v>
      </c>
    </row>
    <row r="209" spans="1:20" ht="14.4" x14ac:dyDescent="0.3">
      <c r="A209" s="99" t="s">
        <v>251</v>
      </c>
      <c r="B209" s="99">
        <v>1612</v>
      </c>
      <c r="C209" t="s">
        <v>343</v>
      </c>
      <c r="D209" s="87">
        <v>0.83333333333333337</v>
      </c>
      <c r="E209" s="77" t="s">
        <v>380</v>
      </c>
      <c r="F209" s="87"/>
      <c r="G209" s="87">
        <v>0.71</v>
      </c>
      <c r="H209" s="77" t="s">
        <v>381</v>
      </c>
      <c r="I209" s="87"/>
      <c r="J209" s="87">
        <v>0</v>
      </c>
      <c r="K209" s="77" t="s">
        <v>384</v>
      </c>
      <c r="L209" s="87"/>
      <c r="M209" s="87">
        <v>0.874</v>
      </c>
      <c r="N209" s="77" t="s">
        <v>380</v>
      </c>
      <c r="O209" s="87"/>
      <c r="P209" s="87">
        <v>0.13780918732784778</v>
      </c>
      <c r="Q209" s="77" t="s">
        <v>384</v>
      </c>
      <c r="R209" s="87"/>
      <c r="S209" s="87">
        <v>0.5946880447658438</v>
      </c>
      <c r="T209" s="77" t="s">
        <v>382</v>
      </c>
    </row>
    <row r="210" spans="1:20" ht="14.4" x14ac:dyDescent="0.3">
      <c r="A210" s="99" t="s">
        <v>165</v>
      </c>
      <c r="B210" s="99">
        <v>1209</v>
      </c>
      <c r="C210" t="s">
        <v>172</v>
      </c>
      <c r="D210" s="87">
        <v>0.91666666666666663</v>
      </c>
      <c r="E210" s="77" t="s">
        <v>380</v>
      </c>
      <c r="F210" s="87"/>
      <c r="G210" s="87">
        <v>0.63257575757575757</v>
      </c>
      <c r="H210" s="77" t="s">
        <v>381</v>
      </c>
      <c r="I210" s="87"/>
      <c r="J210" s="87">
        <v>0</v>
      </c>
      <c r="K210" s="77" t="s">
        <v>384</v>
      </c>
      <c r="L210" s="87"/>
      <c r="M210" s="87">
        <v>0.4525619834710744</v>
      </c>
      <c r="N210" s="77" t="s">
        <v>382</v>
      </c>
      <c r="O210" s="87"/>
      <c r="P210" s="87">
        <v>0.38427561851034475</v>
      </c>
      <c r="Q210" s="77" t="s">
        <v>383</v>
      </c>
      <c r="R210" s="87"/>
      <c r="S210" s="87">
        <v>0.59418094332751592</v>
      </c>
      <c r="T210" s="77" t="s">
        <v>382</v>
      </c>
    </row>
    <row r="211" spans="1:20" ht="14.4" x14ac:dyDescent="0.3">
      <c r="A211" s="99" t="s">
        <v>70</v>
      </c>
      <c r="B211" s="99">
        <v>604</v>
      </c>
      <c r="C211" t="s">
        <v>74</v>
      </c>
      <c r="D211" s="87">
        <v>0.75</v>
      </c>
      <c r="E211" s="77" t="s">
        <v>381</v>
      </c>
      <c r="F211" s="87"/>
      <c r="G211" s="87">
        <v>0.94444444444444442</v>
      </c>
      <c r="H211" s="77" t="s">
        <v>380</v>
      </c>
      <c r="I211" s="87"/>
      <c r="J211" s="87">
        <v>9.7412480974124804E-2</v>
      </c>
      <c r="K211" s="77" t="s">
        <v>384</v>
      </c>
      <c r="L211" s="87"/>
      <c r="M211" s="87">
        <v>0.5535714285714286</v>
      </c>
      <c r="N211" s="77" t="s">
        <v>382</v>
      </c>
      <c r="O211" s="87"/>
      <c r="P211" s="87">
        <v>0.39553886939771687</v>
      </c>
      <c r="Q211" s="77" t="s">
        <v>383</v>
      </c>
      <c r="R211" s="87"/>
      <c r="S211" s="87">
        <v>0.59378397239704617</v>
      </c>
      <c r="T211" s="77" t="s">
        <v>382</v>
      </c>
    </row>
    <row r="212" spans="1:20" ht="14.4" x14ac:dyDescent="0.3">
      <c r="A212" s="99" t="s">
        <v>251</v>
      </c>
      <c r="B212" s="99">
        <v>1603</v>
      </c>
      <c r="C212" t="s">
        <v>254</v>
      </c>
      <c r="D212" s="87">
        <v>0.75</v>
      </c>
      <c r="E212" s="77" t="s">
        <v>381</v>
      </c>
      <c r="F212" s="87"/>
      <c r="G212" s="87">
        <v>0.44444444444444442</v>
      </c>
      <c r="H212" s="77" t="s">
        <v>382</v>
      </c>
      <c r="I212" s="87"/>
      <c r="J212" s="87">
        <v>0.16438356164383561</v>
      </c>
      <c r="K212" s="77" t="s">
        <v>384</v>
      </c>
      <c r="L212" s="87"/>
      <c r="M212" s="87">
        <v>0.68148148148148147</v>
      </c>
      <c r="N212" s="77" t="s">
        <v>381</v>
      </c>
      <c r="O212" s="87"/>
      <c r="P212" s="87">
        <v>0.59076855144550133</v>
      </c>
      <c r="Q212" s="77" t="s">
        <v>382</v>
      </c>
      <c r="R212" s="87"/>
      <c r="S212" s="87">
        <v>0.5898005947411783</v>
      </c>
      <c r="T212" s="77" t="s">
        <v>382</v>
      </c>
    </row>
    <row r="213" spans="1:20" ht="14.4" x14ac:dyDescent="0.3">
      <c r="A213" s="99" t="s">
        <v>136</v>
      </c>
      <c r="B213" s="99">
        <v>1006</v>
      </c>
      <c r="C213" t="s">
        <v>142</v>
      </c>
      <c r="D213" s="87">
        <v>0.83333333333333337</v>
      </c>
      <c r="E213" s="77" t="s">
        <v>380</v>
      </c>
      <c r="F213" s="87"/>
      <c r="G213" s="87">
        <v>0.67500000000000004</v>
      </c>
      <c r="H213" s="77" t="s">
        <v>381</v>
      </c>
      <c r="I213" s="87"/>
      <c r="J213" s="87">
        <v>0.21917808219178081</v>
      </c>
      <c r="K213" s="77" t="s">
        <v>383</v>
      </c>
      <c r="L213" s="87"/>
      <c r="M213" s="87">
        <v>0.53800000000000003</v>
      </c>
      <c r="N213" s="77" t="s">
        <v>382</v>
      </c>
      <c r="O213" s="87"/>
      <c r="P213" s="87">
        <v>0.2506183746468616</v>
      </c>
      <c r="Q213" s="77" t="s">
        <v>383</v>
      </c>
      <c r="R213" s="87"/>
      <c r="S213" s="87">
        <v>0.5897111351924631</v>
      </c>
      <c r="T213" s="77" t="s">
        <v>382</v>
      </c>
    </row>
    <row r="214" spans="1:20" ht="14.4" x14ac:dyDescent="0.3">
      <c r="A214" s="99" t="s">
        <v>70</v>
      </c>
      <c r="B214" s="99">
        <v>611</v>
      </c>
      <c r="C214" t="s">
        <v>81</v>
      </c>
      <c r="D214" s="87">
        <v>0.91666666666666663</v>
      </c>
      <c r="E214" s="77" t="s">
        <v>380</v>
      </c>
      <c r="F214" s="87"/>
      <c r="G214" s="87">
        <v>0.90909090909090906</v>
      </c>
      <c r="H214" s="77" t="s">
        <v>380</v>
      </c>
      <c r="I214" s="87"/>
      <c r="J214" s="87">
        <v>0.27895392278953923</v>
      </c>
      <c r="K214" s="77" t="s">
        <v>383</v>
      </c>
      <c r="L214" s="87"/>
      <c r="M214" s="87">
        <v>0</v>
      </c>
      <c r="N214" s="77" t="s">
        <v>384</v>
      </c>
      <c r="O214" s="87"/>
      <c r="P214" s="87">
        <v>0.29416961141136733</v>
      </c>
      <c r="Q214" s="77" t="s">
        <v>383</v>
      </c>
      <c r="R214" s="87"/>
      <c r="S214" s="87">
        <v>0.58918822709983287</v>
      </c>
      <c r="T214" s="77" t="s">
        <v>382</v>
      </c>
    </row>
    <row r="215" spans="1:20" ht="14.4" x14ac:dyDescent="0.3">
      <c r="A215" s="99" t="s">
        <v>251</v>
      </c>
      <c r="B215" s="99">
        <v>1608</v>
      </c>
      <c r="C215" t="s">
        <v>258</v>
      </c>
      <c r="D215" s="87">
        <v>1</v>
      </c>
      <c r="E215" s="77" t="s">
        <v>380</v>
      </c>
      <c r="F215" s="87"/>
      <c r="G215" s="87">
        <v>0.47222222222222221</v>
      </c>
      <c r="H215" s="77" t="s">
        <v>382</v>
      </c>
      <c r="I215" s="87"/>
      <c r="J215" s="87">
        <v>0</v>
      </c>
      <c r="K215" s="77" t="s">
        <v>384</v>
      </c>
      <c r="L215" s="87"/>
      <c r="M215" s="87">
        <v>0.55000000000000004</v>
      </c>
      <c r="N215" s="77" t="s">
        <v>382</v>
      </c>
      <c r="O215" s="87"/>
      <c r="P215" s="87">
        <v>0.14418223124731325</v>
      </c>
      <c r="Q215" s="77" t="s">
        <v>384</v>
      </c>
      <c r="R215" s="87"/>
      <c r="S215" s="87">
        <v>0.58815511246487473</v>
      </c>
      <c r="T215" s="77" t="s">
        <v>382</v>
      </c>
    </row>
    <row r="216" spans="1:20" ht="14.4" x14ac:dyDescent="0.3">
      <c r="A216" s="99" t="s">
        <v>311</v>
      </c>
      <c r="B216" s="99">
        <v>2212</v>
      </c>
      <c r="C216" t="s">
        <v>321</v>
      </c>
      <c r="D216" s="87">
        <v>0.58333333333333337</v>
      </c>
      <c r="E216" s="77" t="s">
        <v>382</v>
      </c>
      <c r="F216" s="87"/>
      <c r="G216" s="87">
        <v>0.9464285714285714</v>
      </c>
      <c r="H216" s="77" t="s">
        <v>380</v>
      </c>
      <c r="I216" s="87"/>
      <c r="J216" s="87">
        <v>0.25048923679060664</v>
      </c>
      <c r="K216" s="77" t="s">
        <v>383</v>
      </c>
      <c r="L216" s="87"/>
      <c r="M216" s="87">
        <v>0.64642857142857146</v>
      </c>
      <c r="N216" s="77" t="s">
        <v>381</v>
      </c>
      <c r="O216" s="87"/>
      <c r="P216" s="87">
        <v>0.57253281191356531</v>
      </c>
      <c r="Q216" s="77" t="s">
        <v>382</v>
      </c>
      <c r="R216" s="87"/>
      <c r="S216" s="87">
        <v>0.58663783111514967</v>
      </c>
      <c r="T216" s="77" t="s">
        <v>382</v>
      </c>
    </row>
    <row r="217" spans="1:20" ht="14.4" x14ac:dyDescent="0.3">
      <c r="A217" s="99" t="s">
        <v>193</v>
      </c>
      <c r="B217" s="99">
        <v>1307</v>
      </c>
      <c r="C217" t="s">
        <v>198</v>
      </c>
      <c r="D217" s="87">
        <v>0.58333333333333337</v>
      </c>
      <c r="E217" s="77" t="s">
        <v>382</v>
      </c>
      <c r="F217" s="87"/>
      <c r="G217" s="87">
        <v>0.8214285714285714</v>
      </c>
      <c r="H217" s="77" t="s">
        <v>380</v>
      </c>
      <c r="I217" s="87"/>
      <c r="J217" s="87">
        <v>0.13776908023483367</v>
      </c>
      <c r="K217" s="77" t="s">
        <v>384</v>
      </c>
      <c r="L217" s="87"/>
      <c r="M217" s="87">
        <v>0.86428571428571432</v>
      </c>
      <c r="N217" s="77" t="s">
        <v>380</v>
      </c>
      <c r="O217" s="87"/>
      <c r="P217" s="87">
        <v>0.54517920261566155</v>
      </c>
      <c r="Q217" s="77" t="s">
        <v>382</v>
      </c>
      <c r="R217" s="87"/>
      <c r="S217" s="87">
        <v>0.58268033766566951</v>
      </c>
      <c r="T217" s="77" t="s">
        <v>382</v>
      </c>
    </row>
    <row r="218" spans="1:20" ht="14.4" x14ac:dyDescent="0.3">
      <c r="A218" s="99" t="s">
        <v>223</v>
      </c>
      <c r="B218" s="99">
        <v>1409</v>
      </c>
      <c r="C218" t="s">
        <v>231</v>
      </c>
      <c r="D218" s="87">
        <v>0.83333333333333337</v>
      </c>
      <c r="E218" s="77" t="s">
        <v>380</v>
      </c>
      <c r="F218" s="87"/>
      <c r="G218" s="87">
        <v>0.66249999999999998</v>
      </c>
      <c r="H218" s="77" t="s">
        <v>381</v>
      </c>
      <c r="I218" s="87"/>
      <c r="J218" s="87">
        <v>0</v>
      </c>
      <c r="K218" s="77" t="s">
        <v>384</v>
      </c>
      <c r="L218" s="87"/>
      <c r="M218" s="87">
        <v>0.72142857142857142</v>
      </c>
      <c r="N218" s="77" t="s">
        <v>381</v>
      </c>
      <c r="O218" s="87"/>
      <c r="P218" s="87">
        <v>0.24686395768440422</v>
      </c>
      <c r="Q218" s="77" t="s">
        <v>383</v>
      </c>
      <c r="R218" s="87"/>
      <c r="S218" s="87">
        <v>0.58222304603361308</v>
      </c>
      <c r="T218" s="77" t="s">
        <v>382</v>
      </c>
    </row>
    <row r="219" spans="1:20" ht="14.4" x14ac:dyDescent="0.3">
      <c r="A219" s="99" t="s">
        <v>311</v>
      </c>
      <c r="B219" s="99">
        <v>2207</v>
      </c>
      <c r="C219" t="s">
        <v>316</v>
      </c>
      <c r="D219" s="87">
        <v>1</v>
      </c>
      <c r="E219" s="77" t="s">
        <v>380</v>
      </c>
      <c r="F219" s="87"/>
      <c r="G219" s="87">
        <v>0.91145833333333326</v>
      </c>
      <c r="H219" s="77" t="s">
        <v>380</v>
      </c>
      <c r="I219" s="87"/>
      <c r="J219" s="87">
        <v>0</v>
      </c>
      <c r="K219" s="77" t="s">
        <v>384</v>
      </c>
      <c r="L219" s="87"/>
      <c r="M219" s="87">
        <v>0</v>
      </c>
      <c r="N219" s="77" t="s">
        <v>384</v>
      </c>
      <c r="O219" s="87"/>
      <c r="P219" s="87">
        <v>0.28572217324583821</v>
      </c>
      <c r="Q219" s="77" t="s">
        <v>383</v>
      </c>
      <c r="R219" s="87"/>
      <c r="S219" s="87">
        <v>0.58179061765354245</v>
      </c>
      <c r="T219" s="77" t="s">
        <v>382</v>
      </c>
    </row>
    <row r="220" spans="1:20" ht="14.4" x14ac:dyDescent="0.3">
      <c r="A220" s="99" t="s">
        <v>2</v>
      </c>
      <c r="B220" s="99">
        <v>113</v>
      </c>
      <c r="C220" t="s">
        <v>14</v>
      </c>
      <c r="D220" s="87">
        <v>0.75</v>
      </c>
      <c r="E220" s="77" t="s">
        <v>381</v>
      </c>
      <c r="F220" s="87"/>
      <c r="G220" s="87">
        <v>0.58333333333333337</v>
      </c>
      <c r="H220" s="77" t="s">
        <v>382</v>
      </c>
      <c r="I220" s="87"/>
      <c r="J220" s="87">
        <v>0.14611872146118721</v>
      </c>
      <c r="K220" s="77" t="s">
        <v>384</v>
      </c>
      <c r="L220" s="87"/>
      <c r="M220" s="87">
        <v>0.72549019607843135</v>
      </c>
      <c r="N220" s="77" t="s">
        <v>381</v>
      </c>
      <c r="O220" s="87"/>
      <c r="P220" s="87">
        <v>0.38427561851034475</v>
      </c>
      <c r="Q220" s="77" t="s">
        <v>383</v>
      </c>
      <c r="R220" s="87"/>
      <c r="S220" s="87">
        <v>0.58004934707416123</v>
      </c>
      <c r="T220" s="77" t="s">
        <v>382</v>
      </c>
    </row>
    <row r="221" spans="1:20" ht="14.4" x14ac:dyDescent="0.3">
      <c r="A221" s="99" t="s">
        <v>104</v>
      </c>
      <c r="B221" s="99">
        <v>806</v>
      </c>
      <c r="C221" t="s">
        <v>109</v>
      </c>
      <c r="D221" s="87">
        <v>0.58333333333333337</v>
      </c>
      <c r="E221" s="77" t="s">
        <v>382</v>
      </c>
      <c r="F221" s="87"/>
      <c r="G221" s="87">
        <v>0.97857142857142854</v>
      </c>
      <c r="H221" s="77" t="s">
        <v>380</v>
      </c>
      <c r="I221" s="87"/>
      <c r="J221" s="87">
        <v>0.14611872146118721</v>
      </c>
      <c r="K221" s="77" t="s">
        <v>384</v>
      </c>
      <c r="L221" s="87"/>
      <c r="M221" s="87">
        <v>0.83085714285714274</v>
      </c>
      <c r="N221" s="77" t="s">
        <v>380</v>
      </c>
      <c r="O221" s="87"/>
      <c r="P221" s="87">
        <v>0.38427561851034475</v>
      </c>
      <c r="Q221" s="77" t="s">
        <v>383</v>
      </c>
      <c r="R221" s="87"/>
      <c r="S221" s="87">
        <v>0.57442581766239653</v>
      </c>
      <c r="T221" s="77" t="s">
        <v>382</v>
      </c>
    </row>
    <row r="222" spans="1:20" ht="14.4" x14ac:dyDescent="0.3">
      <c r="A222" s="99" t="s">
        <v>311</v>
      </c>
      <c r="B222" s="99">
        <v>2215</v>
      </c>
      <c r="C222" t="s">
        <v>324</v>
      </c>
      <c r="D222" s="87">
        <v>0.66666666666666663</v>
      </c>
      <c r="E222" s="77" t="s">
        <v>381</v>
      </c>
      <c r="F222" s="87"/>
      <c r="G222" s="87">
        <v>0.828125</v>
      </c>
      <c r="H222" s="77" t="s">
        <v>380</v>
      </c>
      <c r="I222" s="87"/>
      <c r="J222" s="87">
        <v>0</v>
      </c>
      <c r="K222" s="77" t="s">
        <v>384</v>
      </c>
      <c r="L222" s="87"/>
      <c r="M222" s="87">
        <v>0.98124999999999996</v>
      </c>
      <c r="N222" s="77" t="s">
        <v>380</v>
      </c>
      <c r="O222" s="87"/>
      <c r="P222" s="87">
        <v>0.24911660786187864</v>
      </c>
      <c r="Q222" s="77" t="s">
        <v>383</v>
      </c>
      <c r="R222" s="87"/>
      <c r="S222" s="87">
        <v>0.57140394951261519</v>
      </c>
      <c r="T222" s="77" t="s">
        <v>382</v>
      </c>
    </row>
    <row r="223" spans="1:20" ht="14.4" x14ac:dyDescent="0.3">
      <c r="A223" s="99" t="s">
        <v>27</v>
      </c>
      <c r="B223" s="99">
        <v>313</v>
      </c>
      <c r="C223" t="s">
        <v>40</v>
      </c>
      <c r="D223" s="87">
        <v>0.66666666666666663</v>
      </c>
      <c r="E223" s="77" t="s">
        <v>381</v>
      </c>
      <c r="F223" s="87"/>
      <c r="G223" s="87">
        <v>0.86458333333333337</v>
      </c>
      <c r="H223" s="77" t="s">
        <v>380</v>
      </c>
      <c r="I223" s="87"/>
      <c r="J223" s="87">
        <v>0</v>
      </c>
      <c r="K223" s="77" t="s">
        <v>384</v>
      </c>
      <c r="L223" s="87"/>
      <c r="M223" s="87">
        <v>0.62916666666666665</v>
      </c>
      <c r="N223" s="77" t="s">
        <v>381</v>
      </c>
      <c r="O223" s="87"/>
      <c r="P223" s="87">
        <v>0.54196113093355514</v>
      </c>
      <c r="Q223" s="77" t="s">
        <v>382</v>
      </c>
      <c r="R223" s="87"/>
      <c r="S223" s="87">
        <v>0.56707541964003327</v>
      </c>
      <c r="T223" s="77" t="s">
        <v>382</v>
      </c>
    </row>
    <row r="224" spans="1:20" ht="14.4" x14ac:dyDescent="0.3">
      <c r="A224" s="99" t="s">
        <v>57</v>
      </c>
      <c r="B224" s="99">
        <v>512</v>
      </c>
      <c r="C224" t="s">
        <v>67</v>
      </c>
      <c r="D224" s="87">
        <v>1</v>
      </c>
      <c r="E224" s="77" t="s">
        <v>380</v>
      </c>
      <c r="F224" s="87"/>
      <c r="G224" s="87">
        <v>0.75</v>
      </c>
      <c r="H224" s="77" t="s">
        <v>381</v>
      </c>
      <c r="I224" s="87"/>
      <c r="J224" s="87">
        <v>0</v>
      </c>
      <c r="K224" s="77" t="s">
        <v>384</v>
      </c>
      <c r="L224" s="87"/>
      <c r="M224" s="87">
        <v>0</v>
      </c>
      <c r="N224" s="77" t="s">
        <v>384</v>
      </c>
      <c r="O224" s="87"/>
      <c r="P224" s="87">
        <v>0.31012588350181125</v>
      </c>
      <c r="Q224" s="77" t="s">
        <v>383</v>
      </c>
      <c r="R224" s="87"/>
      <c r="S224" s="87">
        <v>0.56526888252527174</v>
      </c>
      <c r="T224" s="77" t="s">
        <v>382</v>
      </c>
    </row>
    <row r="225" spans="1:20" ht="14.4" x14ac:dyDescent="0.3">
      <c r="A225" s="99" t="s">
        <v>193</v>
      </c>
      <c r="B225" s="99">
        <v>1327</v>
      </c>
      <c r="C225" t="s">
        <v>216</v>
      </c>
      <c r="D225" s="87">
        <v>0.75</v>
      </c>
      <c r="E225" s="77" t="s">
        <v>381</v>
      </c>
      <c r="F225" s="87"/>
      <c r="G225" s="87">
        <v>0.73888888888888893</v>
      </c>
      <c r="H225" s="77" t="s">
        <v>381</v>
      </c>
      <c r="I225" s="87"/>
      <c r="J225" s="87">
        <v>9.7412480974124804E-2</v>
      </c>
      <c r="K225" s="77" t="s">
        <v>384</v>
      </c>
      <c r="L225" s="87"/>
      <c r="M225" s="87">
        <v>0.4102564102564103</v>
      </c>
      <c r="N225" s="77" t="s">
        <v>382</v>
      </c>
      <c r="O225" s="87"/>
      <c r="P225" s="87">
        <v>0.51693168451717264</v>
      </c>
      <c r="Q225" s="77" t="s">
        <v>382</v>
      </c>
      <c r="R225" s="87"/>
      <c r="S225" s="87">
        <v>0.56480119747326718</v>
      </c>
      <c r="T225" s="77" t="s">
        <v>382</v>
      </c>
    </row>
    <row r="226" spans="1:20" ht="14.4" x14ac:dyDescent="0.3">
      <c r="A226" s="99" t="s">
        <v>85</v>
      </c>
      <c r="B226" s="99">
        <v>705</v>
      </c>
      <c r="C226" t="s">
        <v>89</v>
      </c>
      <c r="D226" s="87">
        <v>0.75</v>
      </c>
      <c r="E226" s="77" t="s">
        <v>381</v>
      </c>
      <c r="F226" s="87"/>
      <c r="G226" s="87">
        <v>0.69444444444444442</v>
      </c>
      <c r="H226" s="77" t="s">
        <v>381</v>
      </c>
      <c r="I226" s="87"/>
      <c r="J226" s="87">
        <v>0.30847285641806188</v>
      </c>
      <c r="K226" s="77" t="s">
        <v>383</v>
      </c>
      <c r="L226" s="87"/>
      <c r="M226" s="87">
        <v>0.54479166666666667</v>
      </c>
      <c r="N226" s="77" t="s">
        <v>382</v>
      </c>
      <c r="O226" s="87"/>
      <c r="P226" s="87">
        <v>0.15901060076290127</v>
      </c>
      <c r="Q226" s="77" t="s">
        <v>384</v>
      </c>
      <c r="R226" s="87"/>
      <c r="S226" s="87">
        <v>0.55739682413269998</v>
      </c>
      <c r="T226" s="77" t="s">
        <v>382</v>
      </c>
    </row>
    <row r="227" spans="1:20" ht="14.4" x14ac:dyDescent="0.3">
      <c r="A227" s="86" t="s">
        <v>278</v>
      </c>
      <c r="B227" s="86">
        <v>1802</v>
      </c>
      <c r="C227" t="s">
        <v>280</v>
      </c>
      <c r="D227" s="87">
        <v>0.83333333333333337</v>
      </c>
      <c r="E227" s="77" t="s">
        <v>380</v>
      </c>
      <c r="F227" s="87"/>
      <c r="G227" s="87">
        <v>0.55000000000000004</v>
      </c>
      <c r="H227" s="77" t="s">
        <v>382</v>
      </c>
      <c r="I227" s="87"/>
      <c r="J227" s="87">
        <v>0.31780821917808216</v>
      </c>
      <c r="K227" s="77" t="s">
        <v>383</v>
      </c>
      <c r="L227" s="87"/>
      <c r="M227" s="87">
        <v>0.4003947368421053</v>
      </c>
      <c r="N227" s="77" t="s">
        <v>382</v>
      </c>
      <c r="O227" s="87"/>
      <c r="P227" s="87">
        <v>0.14310954068661116</v>
      </c>
      <c r="Q227" s="77" t="s">
        <v>384</v>
      </c>
      <c r="R227" s="87"/>
      <c r="S227" s="87">
        <v>0.55211354117268641</v>
      </c>
      <c r="T227" s="77" t="s">
        <v>382</v>
      </c>
    </row>
    <row r="228" spans="1:20" ht="14.4" x14ac:dyDescent="0.3">
      <c r="A228" s="99" t="s">
        <v>85</v>
      </c>
      <c r="B228" s="99">
        <v>710</v>
      </c>
      <c r="C228" t="s">
        <v>94</v>
      </c>
      <c r="D228" s="87">
        <v>0.66666666666666663</v>
      </c>
      <c r="E228" s="77" t="s">
        <v>381</v>
      </c>
      <c r="F228" s="87"/>
      <c r="G228" s="87">
        <v>0.78125</v>
      </c>
      <c r="H228" s="77" t="s">
        <v>381</v>
      </c>
      <c r="I228" s="87"/>
      <c r="J228" s="87">
        <v>0</v>
      </c>
      <c r="K228" s="77" t="s">
        <v>384</v>
      </c>
      <c r="L228" s="87"/>
      <c r="M228" s="87">
        <v>0.94545454545454544</v>
      </c>
      <c r="N228" s="77" t="s">
        <v>380</v>
      </c>
      <c r="O228" s="87"/>
      <c r="P228" s="87">
        <v>0.15901060076290127</v>
      </c>
      <c r="Q228" s="77" t="s">
        <v>384</v>
      </c>
      <c r="R228" s="87"/>
      <c r="S228" s="87">
        <v>0.54665935526595033</v>
      </c>
      <c r="T228" s="77" t="s">
        <v>382</v>
      </c>
    </row>
    <row r="229" spans="1:20" ht="14.4" x14ac:dyDescent="0.3">
      <c r="A229" s="99" t="s">
        <v>2</v>
      </c>
      <c r="B229" s="99">
        <v>117</v>
      </c>
      <c r="C229" t="s">
        <v>329</v>
      </c>
      <c r="D229" s="87">
        <v>0.83333333333333337</v>
      </c>
      <c r="E229" s="77" t="s">
        <v>380</v>
      </c>
      <c r="F229" s="87"/>
      <c r="G229" s="87">
        <v>0.65</v>
      </c>
      <c r="H229" s="77" t="s">
        <v>381</v>
      </c>
      <c r="I229" s="87"/>
      <c r="J229" s="87">
        <v>0</v>
      </c>
      <c r="K229" s="77" t="s">
        <v>384</v>
      </c>
      <c r="L229" s="87"/>
      <c r="M229" s="87">
        <v>0.42214285714285715</v>
      </c>
      <c r="N229" s="77" t="s">
        <v>382</v>
      </c>
      <c r="O229" s="87"/>
      <c r="P229" s="87">
        <v>0.29416961141136733</v>
      </c>
      <c r="Q229" s="77" t="s">
        <v>383</v>
      </c>
      <c r="R229" s="87"/>
      <c r="S229" s="87">
        <v>0.54286353694980038</v>
      </c>
      <c r="T229" s="77" t="s">
        <v>382</v>
      </c>
    </row>
    <row r="230" spans="1:20" ht="14.4" x14ac:dyDescent="0.3">
      <c r="A230" s="99" t="s">
        <v>165</v>
      </c>
      <c r="B230" s="99">
        <v>1221</v>
      </c>
      <c r="C230" t="s">
        <v>184</v>
      </c>
      <c r="D230" s="87">
        <v>0.66666666666666663</v>
      </c>
      <c r="E230" s="77" t="s">
        <v>381</v>
      </c>
      <c r="F230" s="87"/>
      <c r="G230" s="87">
        <v>0.8984375</v>
      </c>
      <c r="H230" s="77" t="s">
        <v>380</v>
      </c>
      <c r="I230" s="87"/>
      <c r="J230" s="87">
        <v>0</v>
      </c>
      <c r="K230" s="77" t="s">
        <v>384</v>
      </c>
      <c r="L230" s="87"/>
      <c r="M230" s="87">
        <v>0.79749999999999999</v>
      </c>
      <c r="N230" s="77" t="s">
        <v>381</v>
      </c>
      <c r="O230" s="87"/>
      <c r="P230" s="87">
        <v>0.15901060076290127</v>
      </c>
      <c r="Q230" s="77" t="s">
        <v>384</v>
      </c>
      <c r="R230" s="87"/>
      <c r="S230" s="87">
        <v>0.53911461094776847</v>
      </c>
      <c r="T230" s="77" t="s">
        <v>382</v>
      </c>
    </row>
    <row r="231" spans="1:20" ht="14.4" x14ac:dyDescent="0.3">
      <c r="A231" s="99" t="s">
        <v>136</v>
      </c>
      <c r="B231" s="99">
        <v>1004</v>
      </c>
      <c r="C231" t="s">
        <v>140</v>
      </c>
      <c r="D231" s="87">
        <v>0.58333333333333337</v>
      </c>
      <c r="E231" s="77" t="s">
        <v>382</v>
      </c>
      <c r="F231" s="87"/>
      <c r="G231" s="87">
        <v>1</v>
      </c>
      <c r="H231" s="77" t="s">
        <v>380</v>
      </c>
      <c r="I231" s="87"/>
      <c r="J231" s="87">
        <v>0</v>
      </c>
      <c r="K231" s="77" t="s">
        <v>384</v>
      </c>
      <c r="L231" s="87"/>
      <c r="M231" s="87">
        <v>0.92285714285714282</v>
      </c>
      <c r="N231" s="77" t="s">
        <v>380</v>
      </c>
      <c r="O231" s="87"/>
      <c r="P231" s="87">
        <v>0.15901060076290127</v>
      </c>
      <c r="Q231" s="77" t="s">
        <v>384</v>
      </c>
      <c r="R231" s="87"/>
      <c r="S231" s="87">
        <v>0.53519682820967329</v>
      </c>
      <c r="T231" s="77" t="s">
        <v>382</v>
      </c>
    </row>
    <row r="232" spans="1:20" ht="14.4" x14ac:dyDescent="0.3">
      <c r="A232" s="99" t="s">
        <v>70</v>
      </c>
      <c r="B232" s="99">
        <v>602</v>
      </c>
      <c r="C232" t="s">
        <v>72</v>
      </c>
      <c r="D232" s="87">
        <v>0.5</v>
      </c>
      <c r="E232" s="77" t="s">
        <v>382</v>
      </c>
      <c r="F232" s="87"/>
      <c r="G232" s="87">
        <v>0.97499999999999998</v>
      </c>
      <c r="H232" s="77" t="s">
        <v>380</v>
      </c>
      <c r="I232" s="87"/>
      <c r="J232" s="87">
        <v>0</v>
      </c>
      <c r="K232" s="77" t="s">
        <v>384</v>
      </c>
      <c r="L232" s="87"/>
      <c r="M232" s="87">
        <v>0.70434782608695645</v>
      </c>
      <c r="N232" s="77" t="s">
        <v>381</v>
      </c>
      <c r="O232" s="87"/>
      <c r="P232" s="87">
        <v>0.5795053005581291</v>
      </c>
      <c r="Q232" s="77" t="s">
        <v>382</v>
      </c>
      <c r="R232" s="87"/>
      <c r="S232" s="87">
        <v>0.5269529689967628</v>
      </c>
      <c r="T232" s="77" t="s">
        <v>382</v>
      </c>
    </row>
    <row r="233" spans="1:20" ht="14.4" x14ac:dyDescent="0.3">
      <c r="A233" s="99" t="s">
        <v>27</v>
      </c>
      <c r="B233" s="99">
        <v>311</v>
      </c>
      <c r="C233" t="s">
        <v>38</v>
      </c>
      <c r="D233" s="87">
        <v>0.41666666666666669</v>
      </c>
      <c r="E233" s="77" t="s">
        <v>382</v>
      </c>
      <c r="F233" s="87"/>
      <c r="G233" s="87">
        <v>1</v>
      </c>
      <c r="H233" s="77" t="s">
        <v>380</v>
      </c>
      <c r="I233" s="87"/>
      <c r="J233" s="87">
        <v>0.17534246575342466</v>
      </c>
      <c r="K233" s="77" t="s">
        <v>384</v>
      </c>
      <c r="L233" s="87"/>
      <c r="M233" s="87">
        <v>0.88</v>
      </c>
      <c r="N233" s="77" t="s">
        <v>380</v>
      </c>
      <c r="O233" s="87"/>
      <c r="P233" s="87">
        <v>0.44059187294720564</v>
      </c>
      <c r="Q233" s="77" t="s">
        <v>382</v>
      </c>
      <c r="R233" s="87"/>
      <c r="S233" s="87">
        <v>0.52647348413842787</v>
      </c>
      <c r="T233" s="77" t="s">
        <v>382</v>
      </c>
    </row>
    <row r="234" spans="1:20" ht="14.4" x14ac:dyDescent="0.3">
      <c r="A234" s="99" t="s">
        <v>44</v>
      </c>
      <c r="B234" s="99">
        <v>405</v>
      </c>
      <c r="C234" t="s">
        <v>47</v>
      </c>
      <c r="D234" s="87">
        <v>0.83333333333333337</v>
      </c>
      <c r="E234" s="77" t="s">
        <v>380</v>
      </c>
      <c r="F234" s="87"/>
      <c r="G234" s="87">
        <v>0.5</v>
      </c>
      <c r="H234" s="77" t="s">
        <v>382</v>
      </c>
      <c r="I234" s="87"/>
      <c r="J234" s="87">
        <v>0</v>
      </c>
      <c r="K234" s="77" t="s">
        <v>384</v>
      </c>
      <c r="L234" s="87"/>
      <c r="M234" s="87">
        <v>0.56285714285714283</v>
      </c>
      <c r="N234" s="77" t="s">
        <v>382</v>
      </c>
      <c r="O234" s="87"/>
      <c r="P234" s="87">
        <v>0.15901060076290127</v>
      </c>
      <c r="Q234" s="77" t="s">
        <v>384</v>
      </c>
      <c r="R234" s="87"/>
      <c r="S234" s="87">
        <v>0.52494682820967331</v>
      </c>
      <c r="T234" s="77" t="s">
        <v>382</v>
      </c>
    </row>
    <row r="235" spans="1:20" ht="14.4" x14ac:dyDescent="0.3">
      <c r="A235" s="86" t="s">
        <v>284</v>
      </c>
      <c r="B235" s="86">
        <v>1908</v>
      </c>
      <c r="C235" t="s">
        <v>291</v>
      </c>
      <c r="D235" s="87">
        <v>0.5</v>
      </c>
      <c r="E235" s="77" t="s">
        <v>382</v>
      </c>
      <c r="F235" s="87"/>
      <c r="G235" s="87">
        <v>1</v>
      </c>
      <c r="H235" s="77" t="s">
        <v>380</v>
      </c>
      <c r="I235" s="87"/>
      <c r="J235" s="87">
        <v>0</v>
      </c>
      <c r="K235" s="77" t="s">
        <v>384</v>
      </c>
      <c r="L235" s="87"/>
      <c r="M235" s="87">
        <v>0.97</v>
      </c>
      <c r="N235" s="77" t="s">
        <v>380</v>
      </c>
      <c r="O235" s="87"/>
      <c r="P235" s="87">
        <v>0.24911660786187864</v>
      </c>
      <c r="Q235" s="77" t="s">
        <v>383</v>
      </c>
      <c r="R235" s="87"/>
      <c r="S235" s="87">
        <v>0.52036749117928183</v>
      </c>
      <c r="T235" s="77" t="s">
        <v>382</v>
      </c>
    </row>
    <row r="236" spans="1:20" ht="14.4" x14ac:dyDescent="0.3">
      <c r="A236" s="99" t="s">
        <v>136</v>
      </c>
      <c r="B236" s="99">
        <v>1003</v>
      </c>
      <c r="C236" t="s">
        <v>139</v>
      </c>
      <c r="D236" s="87">
        <v>0.5</v>
      </c>
      <c r="E236" s="77" t="s">
        <v>382</v>
      </c>
      <c r="F236" s="87"/>
      <c r="G236" s="87">
        <v>1</v>
      </c>
      <c r="H236" s="77" t="s">
        <v>380</v>
      </c>
      <c r="I236" s="87"/>
      <c r="J236" s="87">
        <v>0.14611872146118721</v>
      </c>
      <c r="K236" s="77" t="s">
        <v>384</v>
      </c>
      <c r="L236" s="87"/>
      <c r="M236" s="87">
        <v>0.90476190476190477</v>
      </c>
      <c r="N236" s="77" t="s">
        <v>380</v>
      </c>
      <c r="O236" s="87"/>
      <c r="P236" s="87">
        <v>0.15901060076290127</v>
      </c>
      <c r="Q236" s="77" t="s">
        <v>384</v>
      </c>
      <c r="R236" s="87"/>
      <c r="S236" s="87">
        <v>0.51898368404789896</v>
      </c>
      <c r="T236" s="77" t="s">
        <v>382</v>
      </c>
    </row>
    <row r="237" spans="1:20" ht="14.4" x14ac:dyDescent="0.3">
      <c r="A237" s="99" t="s">
        <v>2</v>
      </c>
      <c r="B237" s="99">
        <v>101</v>
      </c>
      <c r="C237" t="s">
        <v>2</v>
      </c>
      <c r="D237" s="87">
        <v>0.83333333333333337</v>
      </c>
      <c r="E237" s="77" t="s">
        <v>380</v>
      </c>
      <c r="F237" s="87"/>
      <c r="G237" s="87">
        <v>0.5</v>
      </c>
      <c r="H237" s="77" t="s">
        <v>382</v>
      </c>
      <c r="I237" s="87"/>
      <c r="J237" s="87">
        <v>0</v>
      </c>
      <c r="K237" s="77" t="s">
        <v>384</v>
      </c>
      <c r="L237" s="87"/>
      <c r="M237" s="87">
        <v>0.43269662921348317</v>
      </c>
      <c r="N237" s="77" t="s">
        <v>382</v>
      </c>
      <c r="O237" s="87"/>
      <c r="P237" s="87">
        <v>0.24911660786187864</v>
      </c>
      <c r="Q237" s="77" t="s">
        <v>383</v>
      </c>
      <c r="R237" s="87"/>
      <c r="S237" s="87">
        <v>0.51893865222797098</v>
      </c>
      <c r="T237" s="77" t="s">
        <v>382</v>
      </c>
    </row>
    <row r="238" spans="1:20" ht="14.4" x14ac:dyDescent="0.3">
      <c r="A238" s="99" t="s">
        <v>70</v>
      </c>
      <c r="B238" s="99">
        <v>603</v>
      </c>
      <c r="C238" t="s">
        <v>73</v>
      </c>
      <c r="D238" s="87">
        <v>0.33333333333333331</v>
      </c>
      <c r="E238" s="77" t="s">
        <v>383</v>
      </c>
      <c r="F238" s="87"/>
      <c r="G238" s="87">
        <v>1</v>
      </c>
      <c r="H238" s="77" t="s">
        <v>380</v>
      </c>
      <c r="I238" s="87"/>
      <c r="J238" s="87">
        <v>0.32876712328767121</v>
      </c>
      <c r="K238" s="77" t="s">
        <v>383</v>
      </c>
      <c r="L238" s="87"/>
      <c r="M238" s="87">
        <v>0.97391304347826091</v>
      </c>
      <c r="N238" s="77" t="s">
        <v>380</v>
      </c>
      <c r="O238" s="87"/>
      <c r="P238" s="87">
        <v>0.34203842768269904</v>
      </c>
      <c r="Q238" s="77" t="s">
        <v>383</v>
      </c>
      <c r="R238" s="87"/>
      <c r="S238" s="87">
        <v>0.51337445583396135</v>
      </c>
      <c r="T238" s="77" t="s">
        <v>382</v>
      </c>
    </row>
    <row r="239" spans="1:20" ht="14.4" x14ac:dyDescent="0.3">
      <c r="A239" s="99" t="s">
        <v>44</v>
      </c>
      <c r="B239" s="99">
        <v>409</v>
      </c>
      <c r="C239" t="s">
        <v>50</v>
      </c>
      <c r="D239" s="87">
        <v>0.58333333333333337</v>
      </c>
      <c r="E239" s="77" t="s">
        <v>382</v>
      </c>
      <c r="F239" s="87"/>
      <c r="G239" s="87">
        <v>0.9642857142857143</v>
      </c>
      <c r="H239" s="77" t="s">
        <v>380</v>
      </c>
      <c r="I239" s="87"/>
      <c r="J239" s="87">
        <v>0</v>
      </c>
      <c r="K239" s="77" t="s">
        <v>384</v>
      </c>
      <c r="L239" s="87"/>
      <c r="M239" s="87">
        <v>0.76666666666666672</v>
      </c>
      <c r="N239" s="77" t="s">
        <v>381</v>
      </c>
      <c r="O239" s="87"/>
      <c r="P239" s="87">
        <v>0.18690055534115618</v>
      </c>
      <c r="Q239" s="77" t="s">
        <v>384</v>
      </c>
      <c r="R239" s="87"/>
      <c r="S239" s="87">
        <v>0.5114874642535544</v>
      </c>
      <c r="T239" s="77" t="s">
        <v>382</v>
      </c>
    </row>
    <row r="240" spans="1:20" ht="14.4" x14ac:dyDescent="0.3">
      <c r="A240" s="99" t="s">
        <v>104</v>
      </c>
      <c r="B240" s="99">
        <v>807</v>
      </c>
      <c r="C240" t="s">
        <v>110</v>
      </c>
      <c r="D240" s="87">
        <v>1</v>
      </c>
      <c r="E240" s="77" t="s">
        <v>380</v>
      </c>
      <c r="F240" s="87"/>
      <c r="G240" s="87">
        <v>0.5</v>
      </c>
      <c r="H240" s="77" t="s">
        <v>382</v>
      </c>
      <c r="I240" s="87"/>
      <c r="J240" s="87">
        <v>0</v>
      </c>
      <c r="K240" s="77" t="s">
        <v>384</v>
      </c>
      <c r="L240" s="87"/>
      <c r="M240" s="87">
        <v>0</v>
      </c>
      <c r="N240" s="77" t="s">
        <v>384</v>
      </c>
      <c r="O240" s="87"/>
      <c r="P240" s="87">
        <v>0.15901060076290127</v>
      </c>
      <c r="Q240" s="77" t="s">
        <v>384</v>
      </c>
      <c r="R240" s="87"/>
      <c r="S240" s="87">
        <v>0.51135159011443521</v>
      </c>
      <c r="T240" s="77" t="s">
        <v>382</v>
      </c>
    </row>
    <row r="241" spans="1:20" ht="14.4" x14ac:dyDescent="0.3">
      <c r="A241" s="99" t="s">
        <v>44</v>
      </c>
      <c r="B241" s="99">
        <v>401</v>
      </c>
      <c r="C241" t="s">
        <v>44</v>
      </c>
      <c r="D241" s="87">
        <v>0.5</v>
      </c>
      <c r="E241" s="77" t="s">
        <v>382</v>
      </c>
      <c r="F241" s="87"/>
      <c r="G241" s="87">
        <v>0.65476190476190477</v>
      </c>
      <c r="H241" s="77" t="s">
        <v>381</v>
      </c>
      <c r="I241" s="87"/>
      <c r="J241" s="87">
        <v>0</v>
      </c>
      <c r="K241" s="77" t="s">
        <v>384</v>
      </c>
      <c r="L241" s="87"/>
      <c r="M241" s="87">
        <v>0.91176470588235292</v>
      </c>
      <c r="N241" s="77" t="s">
        <v>380</v>
      </c>
      <c r="O241" s="87"/>
      <c r="P241" s="87">
        <v>0.52650176697049533</v>
      </c>
      <c r="Q241" s="77" t="s">
        <v>382</v>
      </c>
      <c r="R241" s="87"/>
      <c r="S241" s="87">
        <v>0.51008520902316534</v>
      </c>
      <c r="T241" s="77" t="s">
        <v>382</v>
      </c>
    </row>
    <row r="242" spans="1:20" ht="14.4" x14ac:dyDescent="0.3">
      <c r="A242" s="86" t="s">
        <v>265</v>
      </c>
      <c r="B242" s="86">
        <v>1704</v>
      </c>
      <c r="C242" t="s">
        <v>268</v>
      </c>
      <c r="D242" s="87">
        <v>1</v>
      </c>
      <c r="E242" s="77" t="s">
        <v>380</v>
      </c>
      <c r="F242" s="87"/>
      <c r="G242" s="87">
        <v>0.45833333333333331</v>
      </c>
      <c r="H242" s="77" t="s">
        <v>382</v>
      </c>
      <c r="I242" s="87"/>
      <c r="J242" s="87">
        <v>0</v>
      </c>
      <c r="K242" s="77" t="s">
        <v>384</v>
      </c>
      <c r="L242" s="87"/>
      <c r="M242" s="87">
        <v>0</v>
      </c>
      <c r="N242" s="77" t="s">
        <v>384</v>
      </c>
      <c r="O242" s="87"/>
      <c r="P242" s="87">
        <v>0.15901060076290127</v>
      </c>
      <c r="Q242" s="77" t="s">
        <v>384</v>
      </c>
      <c r="R242" s="87"/>
      <c r="S242" s="87">
        <v>0.50614325678110184</v>
      </c>
      <c r="T242" s="77" t="s">
        <v>382</v>
      </c>
    </row>
    <row r="243" spans="1:20" ht="14.4" x14ac:dyDescent="0.3">
      <c r="A243" s="99" t="s">
        <v>85</v>
      </c>
      <c r="B243" s="99">
        <v>716</v>
      </c>
      <c r="C243" t="s">
        <v>100</v>
      </c>
      <c r="D243" s="87">
        <v>1</v>
      </c>
      <c r="E243" s="77" t="s">
        <v>380</v>
      </c>
      <c r="F243" s="87"/>
      <c r="G243" s="87">
        <v>0.45833333333333331</v>
      </c>
      <c r="H243" s="77" t="s">
        <v>382</v>
      </c>
      <c r="I243" s="87"/>
      <c r="J243" s="87">
        <v>0</v>
      </c>
      <c r="K243" s="77" t="s">
        <v>384</v>
      </c>
      <c r="L243" s="87"/>
      <c r="M243" s="87">
        <v>0</v>
      </c>
      <c r="N243" s="77" t="s">
        <v>384</v>
      </c>
      <c r="O243" s="87"/>
      <c r="P243" s="87">
        <v>0.1457597173659928</v>
      </c>
      <c r="Q243" s="77" t="s">
        <v>384</v>
      </c>
      <c r="R243" s="87"/>
      <c r="S243" s="87">
        <v>0.50415562427156557</v>
      </c>
      <c r="T243" s="77" t="s">
        <v>382</v>
      </c>
    </row>
    <row r="244" spans="1:20" ht="14.4" x14ac:dyDescent="0.3">
      <c r="A244" s="99" t="s">
        <v>311</v>
      </c>
      <c r="B244" s="99">
        <v>2202</v>
      </c>
      <c r="C244" t="s">
        <v>18</v>
      </c>
      <c r="D244" s="87">
        <v>0.5</v>
      </c>
      <c r="E244" s="77" t="s">
        <v>382</v>
      </c>
      <c r="F244" s="87"/>
      <c r="G244" s="87">
        <v>0.91666666666666663</v>
      </c>
      <c r="H244" s="77" t="s">
        <v>380</v>
      </c>
      <c r="I244" s="87"/>
      <c r="J244" s="87">
        <v>0</v>
      </c>
      <c r="K244" s="77" t="s">
        <v>384</v>
      </c>
      <c r="L244" s="87"/>
      <c r="M244" s="87">
        <v>0.984375</v>
      </c>
      <c r="N244" s="77" t="s">
        <v>380</v>
      </c>
      <c r="O244" s="87"/>
      <c r="P244" s="87">
        <v>0.18904593646256038</v>
      </c>
      <c r="Q244" s="77" t="s">
        <v>384</v>
      </c>
      <c r="R244" s="87"/>
      <c r="S244" s="87">
        <v>0.50309647380271738</v>
      </c>
      <c r="T244" s="77" t="s">
        <v>382</v>
      </c>
    </row>
    <row r="245" spans="1:20" ht="14.4" x14ac:dyDescent="0.3">
      <c r="A245" s="99" t="s">
        <v>44</v>
      </c>
      <c r="B245" s="99">
        <v>408</v>
      </c>
      <c r="C245" t="s">
        <v>332</v>
      </c>
      <c r="D245" s="87">
        <v>0.5</v>
      </c>
      <c r="E245" s="77" t="s">
        <v>382</v>
      </c>
      <c r="F245" s="87"/>
      <c r="G245" s="87">
        <v>0.95138888888888884</v>
      </c>
      <c r="H245" s="77" t="s">
        <v>380</v>
      </c>
      <c r="I245" s="87"/>
      <c r="J245" s="87">
        <v>0.29223744292237441</v>
      </c>
      <c r="K245" s="77" t="s">
        <v>383</v>
      </c>
      <c r="L245" s="87"/>
      <c r="M245" s="87">
        <v>0.67222222222222228</v>
      </c>
      <c r="N245" s="77" t="s">
        <v>381</v>
      </c>
      <c r="O245" s="87"/>
      <c r="P245" s="87">
        <v>0.15901060076290127</v>
      </c>
      <c r="Q245" s="77" t="s">
        <v>384</v>
      </c>
      <c r="R245" s="87"/>
      <c r="S245" s="87">
        <v>0.49994415099723577</v>
      </c>
      <c r="T245" s="77" t="s">
        <v>382</v>
      </c>
    </row>
    <row r="246" spans="1:20" ht="14.4" x14ac:dyDescent="0.3">
      <c r="A246" s="99" t="s">
        <v>311</v>
      </c>
      <c r="B246" s="99">
        <v>2205</v>
      </c>
      <c r="C246" t="s">
        <v>314</v>
      </c>
      <c r="D246" s="87">
        <v>0.66666666666666663</v>
      </c>
      <c r="E246" s="77" t="s">
        <v>381</v>
      </c>
      <c r="F246" s="87"/>
      <c r="G246" s="87">
        <v>0.71875</v>
      </c>
      <c r="H246" s="77" t="s">
        <v>381</v>
      </c>
      <c r="I246" s="87"/>
      <c r="J246" s="87">
        <v>0.13698630136986301</v>
      </c>
      <c r="K246" s="77" t="s">
        <v>384</v>
      </c>
      <c r="L246" s="87"/>
      <c r="M246" s="87">
        <v>0.47725000000000001</v>
      </c>
      <c r="N246" s="77" t="s">
        <v>382</v>
      </c>
      <c r="O246" s="87"/>
      <c r="P246" s="87">
        <v>0.15901060076290127</v>
      </c>
      <c r="Q246" s="77" t="s">
        <v>384</v>
      </c>
      <c r="R246" s="87"/>
      <c r="S246" s="87">
        <v>0.48916411865324794</v>
      </c>
      <c r="T246" s="77" t="s">
        <v>382</v>
      </c>
    </row>
    <row r="247" spans="1:20" ht="14.4" x14ac:dyDescent="0.3">
      <c r="A247" s="99" t="s">
        <v>27</v>
      </c>
      <c r="B247" s="99">
        <v>312</v>
      </c>
      <c r="C247" t="s">
        <v>39</v>
      </c>
      <c r="D247" s="87">
        <v>0.58333333333333337</v>
      </c>
      <c r="E247" s="77" t="s">
        <v>382</v>
      </c>
      <c r="F247" s="87"/>
      <c r="G247" s="87">
        <v>0.9642857142857143</v>
      </c>
      <c r="H247" s="77" t="s">
        <v>380</v>
      </c>
      <c r="I247" s="87"/>
      <c r="J247" s="87">
        <v>0</v>
      </c>
      <c r="K247" s="77" t="s">
        <v>384</v>
      </c>
      <c r="L247" s="87"/>
      <c r="M247" s="87">
        <v>0.63571428571428568</v>
      </c>
      <c r="N247" s="77" t="s">
        <v>381</v>
      </c>
      <c r="O247" s="87"/>
      <c r="P247" s="87">
        <v>0.15901060076290127</v>
      </c>
      <c r="Q247" s="77" t="s">
        <v>384</v>
      </c>
      <c r="R247" s="87"/>
      <c r="S247" s="87">
        <v>0.48766111392395906</v>
      </c>
      <c r="T247" s="77" t="s">
        <v>382</v>
      </c>
    </row>
    <row r="248" spans="1:20" ht="14.4" x14ac:dyDescent="0.3">
      <c r="A248" s="99" t="s">
        <v>311</v>
      </c>
      <c r="B248" s="99">
        <v>2201</v>
      </c>
      <c r="C248" t="s">
        <v>311</v>
      </c>
      <c r="D248" s="87">
        <v>0.66666666666666663</v>
      </c>
      <c r="E248" s="77" t="s">
        <v>381</v>
      </c>
      <c r="F248" s="87"/>
      <c r="G248" s="87">
        <v>0.88541666666666663</v>
      </c>
      <c r="H248" s="77" t="s">
        <v>380</v>
      </c>
      <c r="I248" s="87"/>
      <c r="J248" s="87">
        <v>0</v>
      </c>
      <c r="K248" s="77" t="s">
        <v>384</v>
      </c>
      <c r="L248" s="87"/>
      <c r="M248" s="87">
        <v>0.4319004524886878</v>
      </c>
      <c r="N248" s="77" t="s">
        <v>382</v>
      </c>
      <c r="O248" s="87"/>
      <c r="P248" s="87">
        <v>0.15901060076290127</v>
      </c>
      <c r="Q248" s="77" t="s">
        <v>384</v>
      </c>
      <c r="R248" s="87"/>
      <c r="S248" s="87">
        <v>0.48264707465440504</v>
      </c>
      <c r="T248" s="77" t="s">
        <v>382</v>
      </c>
    </row>
    <row r="249" spans="1:20" ht="14.4" x14ac:dyDescent="0.3">
      <c r="A249" s="99" t="s">
        <v>311</v>
      </c>
      <c r="B249" s="99">
        <v>2211</v>
      </c>
      <c r="C249" t="s">
        <v>320</v>
      </c>
      <c r="D249" s="87">
        <v>0.83333333333333337</v>
      </c>
      <c r="E249" s="77" t="s">
        <v>380</v>
      </c>
      <c r="F249" s="87"/>
      <c r="G249" s="87">
        <v>0.71</v>
      </c>
      <c r="H249" s="77" t="s">
        <v>381</v>
      </c>
      <c r="I249" s="87"/>
      <c r="J249" s="87">
        <v>0</v>
      </c>
      <c r="K249" s="77" t="s">
        <v>384</v>
      </c>
      <c r="L249" s="87"/>
      <c r="M249" s="87">
        <v>0</v>
      </c>
      <c r="N249" s="77" t="s">
        <v>384</v>
      </c>
      <c r="O249" s="87"/>
      <c r="P249" s="87">
        <v>0.24911660786187864</v>
      </c>
      <c r="Q249" s="77" t="s">
        <v>383</v>
      </c>
      <c r="R249" s="87"/>
      <c r="S249" s="87">
        <v>0.48028415784594847</v>
      </c>
      <c r="T249" s="77" t="s">
        <v>382</v>
      </c>
    </row>
    <row r="250" spans="1:20" ht="14.4" x14ac:dyDescent="0.3">
      <c r="A250" s="99" t="s">
        <v>18</v>
      </c>
      <c r="B250" s="99">
        <v>201</v>
      </c>
      <c r="C250" t="s">
        <v>19</v>
      </c>
      <c r="D250" s="87">
        <v>0.91666666666666663</v>
      </c>
      <c r="E250" s="77" t="s">
        <v>380</v>
      </c>
      <c r="F250" s="87"/>
      <c r="G250" s="87">
        <v>0.5</v>
      </c>
      <c r="H250" s="77" t="s">
        <v>382</v>
      </c>
      <c r="I250" s="87"/>
      <c r="J250" s="87">
        <v>0</v>
      </c>
      <c r="K250" s="77" t="s">
        <v>384</v>
      </c>
      <c r="L250" s="87"/>
      <c r="M250" s="87">
        <v>0</v>
      </c>
      <c r="N250" s="77" t="s">
        <v>384</v>
      </c>
      <c r="O250" s="87"/>
      <c r="P250" s="87">
        <v>0.15901060076290127</v>
      </c>
      <c r="Q250" s="77" t="s">
        <v>384</v>
      </c>
      <c r="R250" s="87"/>
      <c r="S250" s="87">
        <v>0.47593492344776844</v>
      </c>
      <c r="T250" s="77" t="s">
        <v>382</v>
      </c>
    </row>
    <row r="251" spans="1:20" ht="14.4" x14ac:dyDescent="0.3">
      <c r="A251" s="99" t="s">
        <v>104</v>
      </c>
      <c r="B251" s="99">
        <v>802</v>
      </c>
      <c r="C251" t="s">
        <v>105</v>
      </c>
      <c r="D251" s="87">
        <v>0.91666666666666663</v>
      </c>
      <c r="E251" s="77" t="s">
        <v>380</v>
      </c>
      <c r="F251" s="87"/>
      <c r="G251" s="87">
        <v>0.5</v>
      </c>
      <c r="H251" s="77" t="s">
        <v>382</v>
      </c>
      <c r="I251" s="87"/>
      <c r="J251" s="87">
        <v>0</v>
      </c>
      <c r="K251" s="77" t="s">
        <v>384</v>
      </c>
      <c r="L251" s="87"/>
      <c r="M251" s="87">
        <v>0</v>
      </c>
      <c r="N251" s="77" t="s">
        <v>384</v>
      </c>
      <c r="O251" s="87"/>
      <c r="P251" s="87">
        <v>0.15901060076290127</v>
      </c>
      <c r="Q251" s="77" t="s">
        <v>384</v>
      </c>
      <c r="R251" s="87"/>
      <c r="S251" s="87">
        <v>0.47593492344776844</v>
      </c>
      <c r="T251" s="77" t="s">
        <v>382</v>
      </c>
    </row>
    <row r="252" spans="1:20" ht="14.4" x14ac:dyDescent="0.3">
      <c r="A252" s="99" t="s">
        <v>112</v>
      </c>
      <c r="B252" s="99">
        <v>906</v>
      </c>
      <c r="C252" t="s">
        <v>117</v>
      </c>
      <c r="D252" s="87">
        <v>0.91666666666666663</v>
      </c>
      <c r="E252" s="77" t="s">
        <v>380</v>
      </c>
      <c r="F252" s="87"/>
      <c r="G252" s="87">
        <v>0.5</v>
      </c>
      <c r="H252" s="77" t="s">
        <v>382</v>
      </c>
      <c r="I252" s="87"/>
      <c r="J252" s="87">
        <v>0</v>
      </c>
      <c r="K252" s="77" t="s">
        <v>384</v>
      </c>
      <c r="L252" s="87"/>
      <c r="M252" s="87">
        <v>0</v>
      </c>
      <c r="N252" s="77" t="s">
        <v>384</v>
      </c>
      <c r="O252" s="87"/>
      <c r="P252" s="87">
        <v>0.15901060076290127</v>
      </c>
      <c r="Q252" s="77" t="s">
        <v>384</v>
      </c>
      <c r="R252" s="87"/>
      <c r="S252" s="87">
        <v>0.47593492344776844</v>
      </c>
      <c r="T252" s="77" t="s">
        <v>382</v>
      </c>
    </row>
    <row r="253" spans="1:20" ht="14.4" x14ac:dyDescent="0.3">
      <c r="A253" s="99" t="s">
        <v>193</v>
      </c>
      <c r="B253" s="99">
        <v>1329</v>
      </c>
      <c r="C253" t="s">
        <v>218</v>
      </c>
      <c r="D253" s="87">
        <v>0.91666666666666663</v>
      </c>
      <c r="E253" s="77" t="s">
        <v>380</v>
      </c>
      <c r="F253" s="87"/>
      <c r="G253" s="87">
        <v>0.5</v>
      </c>
      <c r="H253" s="77" t="s">
        <v>382</v>
      </c>
      <c r="I253" s="87"/>
      <c r="J253" s="87">
        <v>0</v>
      </c>
      <c r="K253" s="77" t="s">
        <v>384</v>
      </c>
      <c r="L253" s="87"/>
      <c r="M253" s="87">
        <v>0</v>
      </c>
      <c r="N253" s="77" t="s">
        <v>384</v>
      </c>
      <c r="O253" s="87"/>
      <c r="P253" s="87">
        <v>0.15901060076290127</v>
      </c>
      <c r="Q253" s="77" t="s">
        <v>384</v>
      </c>
      <c r="R253" s="87"/>
      <c r="S253" s="87">
        <v>0.47593492344776844</v>
      </c>
      <c r="T253" s="77" t="s">
        <v>382</v>
      </c>
    </row>
    <row r="254" spans="1:20" ht="14.4" x14ac:dyDescent="0.3">
      <c r="A254" s="86" t="s">
        <v>304</v>
      </c>
      <c r="B254" s="86">
        <v>2101</v>
      </c>
      <c r="C254" t="s">
        <v>304</v>
      </c>
      <c r="D254" s="87">
        <v>0.75</v>
      </c>
      <c r="E254" s="77" t="s">
        <v>381</v>
      </c>
      <c r="F254" s="87"/>
      <c r="G254" s="87">
        <v>0.93518518518518512</v>
      </c>
      <c r="H254" s="77" t="s">
        <v>380</v>
      </c>
      <c r="I254" s="87"/>
      <c r="J254" s="87">
        <v>0</v>
      </c>
      <c r="K254" s="77" t="s">
        <v>384</v>
      </c>
      <c r="L254" s="87"/>
      <c r="M254" s="87">
        <v>0</v>
      </c>
      <c r="N254" s="77" t="s">
        <v>384</v>
      </c>
      <c r="O254" s="87"/>
      <c r="P254" s="87">
        <v>0.24911660786187864</v>
      </c>
      <c r="Q254" s="77" t="s">
        <v>383</v>
      </c>
      <c r="R254" s="87"/>
      <c r="S254" s="87">
        <v>0.4730156393274299</v>
      </c>
      <c r="T254" s="77" t="s">
        <v>382</v>
      </c>
    </row>
    <row r="255" spans="1:20" ht="14.4" x14ac:dyDescent="0.3">
      <c r="A255" s="99" t="s">
        <v>57</v>
      </c>
      <c r="B255" s="99">
        <v>513</v>
      </c>
      <c r="C255" t="s">
        <v>68</v>
      </c>
      <c r="D255" s="87">
        <v>0.91666666666666663</v>
      </c>
      <c r="E255" s="77" t="s">
        <v>380</v>
      </c>
      <c r="F255" s="87"/>
      <c r="G255" s="87">
        <v>0.45454545454545453</v>
      </c>
      <c r="H255" s="77" t="s">
        <v>382</v>
      </c>
      <c r="I255" s="87"/>
      <c r="J255" s="87">
        <v>0</v>
      </c>
      <c r="K255" s="77" t="s">
        <v>384</v>
      </c>
      <c r="L255" s="87"/>
      <c r="M255" s="87">
        <v>0</v>
      </c>
      <c r="N255" s="77" t="s">
        <v>384</v>
      </c>
      <c r="O255" s="87"/>
      <c r="P255" s="87">
        <v>0.15901060076290127</v>
      </c>
      <c r="Q255" s="77" t="s">
        <v>384</v>
      </c>
      <c r="R255" s="87"/>
      <c r="S255" s="87">
        <v>0.47025310526595032</v>
      </c>
      <c r="T255" s="77" t="s">
        <v>382</v>
      </c>
    </row>
    <row r="256" spans="1:20" ht="14.4" x14ac:dyDescent="0.3">
      <c r="A256" s="99" t="s">
        <v>223</v>
      </c>
      <c r="B256" s="99">
        <v>1418</v>
      </c>
      <c r="C256" t="s">
        <v>239</v>
      </c>
      <c r="D256" s="87">
        <v>0.91666666666666663</v>
      </c>
      <c r="E256" s="77" t="s">
        <v>380</v>
      </c>
      <c r="F256" s="87"/>
      <c r="G256" s="87">
        <v>0.45454545454545453</v>
      </c>
      <c r="H256" s="77" t="s">
        <v>382</v>
      </c>
      <c r="I256" s="87"/>
      <c r="J256" s="87">
        <v>0</v>
      </c>
      <c r="K256" s="77" t="s">
        <v>384</v>
      </c>
      <c r="L256" s="87"/>
      <c r="M256" s="87">
        <v>0</v>
      </c>
      <c r="N256" s="77" t="s">
        <v>384</v>
      </c>
      <c r="O256" s="87"/>
      <c r="P256" s="87">
        <v>0.15901060076290127</v>
      </c>
      <c r="Q256" s="77" t="s">
        <v>384</v>
      </c>
      <c r="R256" s="87"/>
      <c r="S256" s="87">
        <v>0.47025310526595032</v>
      </c>
      <c r="T256" s="77" t="s">
        <v>382</v>
      </c>
    </row>
    <row r="257" spans="1:20" ht="14.4" x14ac:dyDescent="0.3">
      <c r="A257" s="99" t="s">
        <v>136</v>
      </c>
      <c r="B257" s="99">
        <v>1014</v>
      </c>
      <c r="C257" t="s">
        <v>149</v>
      </c>
      <c r="D257" s="87">
        <v>0.58333333333333337</v>
      </c>
      <c r="E257" s="77" t="s">
        <v>382</v>
      </c>
      <c r="F257" s="87"/>
      <c r="G257" s="87">
        <v>0.9285714285714286</v>
      </c>
      <c r="H257" s="77" t="s">
        <v>380</v>
      </c>
      <c r="I257" s="87"/>
      <c r="J257" s="87">
        <v>0</v>
      </c>
      <c r="K257" s="77" t="s">
        <v>384</v>
      </c>
      <c r="L257" s="87"/>
      <c r="M257" s="87">
        <v>0.4</v>
      </c>
      <c r="N257" s="77" t="s">
        <v>383</v>
      </c>
      <c r="O257" s="87"/>
      <c r="P257" s="87">
        <v>0.29416961141136733</v>
      </c>
      <c r="Q257" s="77" t="s">
        <v>383</v>
      </c>
      <c r="R257" s="87"/>
      <c r="S257" s="87">
        <v>0.4681135369498004</v>
      </c>
      <c r="T257" s="77" t="s">
        <v>382</v>
      </c>
    </row>
    <row r="258" spans="1:20" ht="14.4" x14ac:dyDescent="0.3">
      <c r="A258" s="99" t="s">
        <v>193</v>
      </c>
      <c r="B258" s="99">
        <v>1317</v>
      </c>
      <c r="C258" t="s">
        <v>206</v>
      </c>
      <c r="D258" s="87">
        <v>0.58333333333333337</v>
      </c>
      <c r="E258" s="77" t="s">
        <v>382</v>
      </c>
      <c r="F258" s="87"/>
      <c r="G258" s="87">
        <v>0.74642857142857144</v>
      </c>
      <c r="H258" s="77" t="s">
        <v>381</v>
      </c>
      <c r="I258" s="87"/>
      <c r="J258" s="87">
        <v>0.59491193737769088</v>
      </c>
      <c r="K258" s="77" t="s">
        <v>382</v>
      </c>
      <c r="L258" s="87"/>
      <c r="M258" s="87">
        <v>0</v>
      </c>
      <c r="N258" s="77" t="s">
        <v>384</v>
      </c>
      <c r="O258" s="87"/>
      <c r="P258" s="87">
        <v>0.24911660786187864</v>
      </c>
      <c r="Q258" s="77" t="s">
        <v>383</v>
      </c>
      <c r="R258" s="87"/>
      <c r="S258" s="87">
        <v>0.46782451988117352</v>
      </c>
      <c r="T258" s="77" t="s">
        <v>382</v>
      </c>
    </row>
    <row r="259" spans="1:20" ht="14.4" x14ac:dyDescent="0.3">
      <c r="A259" s="99" t="s">
        <v>136</v>
      </c>
      <c r="B259" s="99">
        <v>1009</v>
      </c>
      <c r="C259" t="s">
        <v>335</v>
      </c>
      <c r="D259" s="87">
        <v>0.33333333333333331</v>
      </c>
      <c r="E259" s="77" t="s">
        <v>383</v>
      </c>
      <c r="F259" s="87"/>
      <c r="G259" s="87">
        <v>1</v>
      </c>
      <c r="H259" s="77" t="s">
        <v>380</v>
      </c>
      <c r="I259" s="87"/>
      <c r="J259" s="87">
        <v>0.1095890410958904</v>
      </c>
      <c r="K259" s="77" t="s">
        <v>384</v>
      </c>
      <c r="L259" s="87"/>
      <c r="M259" s="87">
        <v>1</v>
      </c>
      <c r="N259" s="77" t="s">
        <v>380</v>
      </c>
      <c r="O259" s="87"/>
      <c r="P259" s="87">
        <v>0.15901060076290127</v>
      </c>
      <c r="Q259" s="77" t="s">
        <v>384</v>
      </c>
      <c r="R259" s="87"/>
      <c r="S259" s="87">
        <v>0.4569566129454854</v>
      </c>
      <c r="T259" s="77" t="s">
        <v>382</v>
      </c>
    </row>
    <row r="260" spans="1:20" ht="14.4" x14ac:dyDescent="0.3">
      <c r="A260" s="99" t="s">
        <v>136</v>
      </c>
      <c r="B260" s="99">
        <v>1010</v>
      </c>
      <c r="C260" t="s">
        <v>145</v>
      </c>
      <c r="D260" s="87">
        <v>0.41666666666666669</v>
      </c>
      <c r="E260" s="77" t="s">
        <v>382</v>
      </c>
      <c r="F260" s="87"/>
      <c r="G260" s="87">
        <v>0.59499999999999997</v>
      </c>
      <c r="H260" s="77" t="s">
        <v>382</v>
      </c>
      <c r="I260" s="87"/>
      <c r="J260" s="87">
        <v>0.28493150684931506</v>
      </c>
      <c r="K260" s="77" t="s">
        <v>383</v>
      </c>
      <c r="L260" s="87"/>
      <c r="M260" s="87">
        <v>0.71440000000000003</v>
      </c>
      <c r="N260" s="77" t="s">
        <v>381</v>
      </c>
      <c r="O260" s="87"/>
      <c r="P260" s="87">
        <v>0.29416961141136733</v>
      </c>
      <c r="Q260" s="77" t="s">
        <v>383</v>
      </c>
      <c r="R260" s="87"/>
      <c r="S260" s="87">
        <v>0.44548350107243573</v>
      </c>
      <c r="T260" s="77" t="s">
        <v>382</v>
      </c>
    </row>
    <row r="261" spans="1:20" ht="14.4" x14ac:dyDescent="0.3">
      <c r="A261" s="99" t="s">
        <v>44</v>
      </c>
      <c r="B261" s="99">
        <v>406</v>
      </c>
      <c r="C261" t="s">
        <v>48</v>
      </c>
      <c r="D261" s="87">
        <v>0.66666666666666663</v>
      </c>
      <c r="E261" s="77" t="s">
        <v>381</v>
      </c>
      <c r="F261" s="87"/>
      <c r="G261" s="87">
        <v>0.53125</v>
      </c>
      <c r="H261" s="77" t="s">
        <v>382</v>
      </c>
      <c r="I261" s="87"/>
      <c r="J261" s="87">
        <v>0</v>
      </c>
      <c r="K261" s="77" t="s">
        <v>384</v>
      </c>
      <c r="L261" s="87"/>
      <c r="M261" s="87">
        <v>0.47680722891566268</v>
      </c>
      <c r="N261" s="77" t="s">
        <v>382</v>
      </c>
      <c r="O261" s="87"/>
      <c r="P261" s="87">
        <v>0.13913427566753861</v>
      </c>
      <c r="Q261" s="77" t="s">
        <v>384</v>
      </c>
      <c r="R261" s="87"/>
      <c r="S261" s="87">
        <v>0.44213080902081348</v>
      </c>
      <c r="T261" s="77" t="s">
        <v>382</v>
      </c>
    </row>
    <row r="262" spans="1:20" ht="14.4" x14ac:dyDescent="0.3">
      <c r="A262" s="99" t="s">
        <v>2</v>
      </c>
      <c r="B262" s="99">
        <v>110</v>
      </c>
      <c r="C262" t="s">
        <v>11</v>
      </c>
      <c r="D262" s="87">
        <v>0.83333333333333337</v>
      </c>
      <c r="E262" s="77" t="s">
        <v>380</v>
      </c>
      <c r="F262" s="87"/>
      <c r="G262" s="87">
        <v>0.5</v>
      </c>
      <c r="H262" s="77" t="s">
        <v>382</v>
      </c>
      <c r="I262" s="87"/>
      <c r="J262" s="87">
        <v>0</v>
      </c>
      <c r="K262" s="77" t="s">
        <v>384</v>
      </c>
      <c r="L262" s="87"/>
      <c r="M262" s="87">
        <v>0</v>
      </c>
      <c r="N262" s="77" t="s">
        <v>384</v>
      </c>
      <c r="O262" s="87"/>
      <c r="P262" s="87">
        <v>0.15901060076290127</v>
      </c>
      <c r="Q262" s="77" t="s">
        <v>384</v>
      </c>
      <c r="R262" s="87"/>
      <c r="S262" s="87">
        <v>0.4405182567811019</v>
      </c>
      <c r="T262" s="77" t="s">
        <v>382</v>
      </c>
    </row>
    <row r="263" spans="1:20" ht="14.4" x14ac:dyDescent="0.3">
      <c r="A263" s="99" t="s">
        <v>112</v>
      </c>
      <c r="B263" s="99">
        <v>920</v>
      </c>
      <c r="C263" t="s">
        <v>131</v>
      </c>
      <c r="D263" s="87">
        <v>0.83333333333333337</v>
      </c>
      <c r="E263" s="77" t="s">
        <v>380</v>
      </c>
      <c r="F263" s="87"/>
      <c r="G263" s="87">
        <v>0.5</v>
      </c>
      <c r="H263" s="77" t="s">
        <v>382</v>
      </c>
      <c r="I263" s="87"/>
      <c r="J263" s="87">
        <v>0</v>
      </c>
      <c r="K263" s="77" t="s">
        <v>384</v>
      </c>
      <c r="L263" s="87"/>
      <c r="M263" s="87">
        <v>0</v>
      </c>
      <c r="N263" s="77" t="s">
        <v>384</v>
      </c>
      <c r="O263" s="87"/>
      <c r="P263" s="87">
        <v>0.15901060076290127</v>
      </c>
      <c r="Q263" s="77" t="s">
        <v>384</v>
      </c>
      <c r="R263" s="87"/>
      <c r="S263" s="87">
        <v>0.4405182567811019</v>
      </c>
      <c r="T263" s="77" t="s">
        <v>382</v>
      </c>
    </row>
    <row r="264" spans="1:20" ht="14.4" x14ac:dyDescent="0.3">
      <c r="A264" s="99" t="s">
        <v>165</v>
      </c>
      <c r="B264" s="99">
        <v>1228</v>
      </c>
      <c r="C264" t="s">
        <v>191</v>
      </c>
      <c r="D264" s="87">
        <v>0.83333333333333337</v>
      </c>
      <c r="E264" s="77" t="s">
        <v>380</v>
      </c>
      <c r="F264" s="87"/>
      <c r="G264" s="87">
        <v>0.5</v>
      </c>
      <c r="H264" s="77" t="s">
        <v>382</v>
      </c>
      <c r="I264" s="87"/>
      <c r="J264" s="87">
        <v>0</v>
      </c>
      <c r="K264" s="77" t="s">
        <v>384</v>
      </c>
      <c r="L264" s="87"/>
      <c r="M264" s="87">
        <v>0</v>
      </c>
      <c r="N264" s="77" t="s">
        <v>384</v>
      </c>
      <c r="O264" s="87"/>
      <c r="P264" s="87">
        <v>0.15901060076290127</v>
      </c>
      <c r="Q264" s="77" t="s">
        <v>384</v>
      </c>
      <c r="R264" s="87"/>
      <c r="S264" s="87">
        <v>0.4405182567811019</v>
      </c>
      <c r="T264" s="77" t="s">
        <v>382</v>
      </c>
    </row>
    <row r="265" spans="1:20" ht="14.4" x14ac:dyDescent="0.3">
      <c r="A265" s="99" t="s">
        <v>193</v>
      </c>
      <c r="B265" s="99">
        <v>1315</v>
      </c>
      <c r="C265" t="s">
        <v>204</v>
      </c>
      <c r="D265" s="87">
        <v>0.83333333333333337</v>
      </c>
      <c r="E265" s="77" t="s">
        <v>380</v>
      </c>
      <c r="F265" s="87"/>
      <c r="G265" s="87">
        <v>0.5</v>
      </c>
      <c r="H265" s="77" t="s">
        <v>382</v>
      </c>
      <c r="I265" s="87"/>
      <c r="J265" s="87">
        <v>0</v>
      </c>
      <c r="K265" s="77" t="s">
        <v>384</v>
      </c>
      <c r="L265" s="87"/>
      <c r="M265" s="87">
        <v>0</v>
      </c>
      <c r="N265" s="77" t="s">
        <v>384</v>
      </c>
      <c r="O265" s="87"/>
      <c r="P265" s="87">
        <v>0.15901060076290127</v>
      </c>
      <c r="Q265" s="77" t="s">
        <v>384</v>
      </c>
      <c r="R265" s="87"/>
      <c r="S265" s="87">
        <v>0.4405182567811019</v>
      </c>
      <c r="T265" s="77" t="s">
        <v>382</v>
      </c>
    </row>
    <row r="266" spans="1:20" ht="14.4" x14ac:dyDescent="0.3">
      <c r="A266" s="99" t="s">
        <v>57</v>
      </c>
      <c r="B266" s="99">
        <v>506</v>
      </c>
      <c r="C266" t="s">
        <v>61</v>
      </c>
      <c r="D266" s="87">
        <v>0.5</v>
      </c>
      <c r="E266" s="77" t="s">
        <v>382</v>
      </c>
      <c r="F266" s="87"/>
      <c r="G266" s="87">
        <v>0.83333333333333337</v>
      </c>
      <c r="H266" s="77" t="s">
        <v>380</v>
      </c>
      <c r="I266" s="87"/>
      <c r="J266" s="87">
        <v>0</v>
      </c>
      <c r="K266" s="77" t="s">
        <v>384</v>
      </c>
      <c r="L266" s="87"/>
      <c r="M266" s="87">
        <v>0.65333333333333332</v>
      </c>
      <c r="N266" s="77" t="s">
        <v>381</v>
      </c>
      <c r="O266" s="87"/>
      <c r="P266" s="87">
        <v>0.15901060076290127</v>
      </c>
      <c r="Q266" s="77" t="s">
        <v>384</v>
      </c>
      <c r="R266" s="87"/>
      <c r="S266" s="87">
        <v>0.43851825678110179</v>
      </c>
      <c r="T266" s="77" t="s">
        <v>382</v>
      </c>
    </row>
    <row r="267" spans="1:20" ht="14.4" x14ac:dyDescent="0.3">
      <c r="A267" s="99" t="s">
        <v>27</v>
      </c>
      <c r="B267" s="99">
        <v>304</v>
      </c>
      <c r="C267" t="s">
        <v>31</v>
      </c>
      <c r="D267" s="87">
        <v>0.41666666666666669</v>
      </c>
      <c r="E267" s="77" t="s">
        <v>382</v>
      </c>
      <c r="F267" s="87"/>
      <c r="G267" s="87">
        <v>0.95</v>
      </c>
      <c r="H267" s="77" t="s">
        <v>380</v>
      </c>
      <c r="I267" s="87"/>
      <c r="J267" s="87">
        <v>0</v>
      </c>
      <c r="K267" s="77" t="s">
        <v>384</v>
      </c>
      <c r="L267" s="87"/>
      <c r="M267" s="87">
        <v>0.76666666666666672</v>
      </c>
      <c r="N267" s="77" t="s">
        <v>381</v>
      </c>
      <c r="O267" s="87"/>
      <c r="P267" s="87">
        <v>0.15901060076290127</v>
      </c>
      <c r="Q267" s="77" t="s">
        <v>384</v>
      </c>
      <c r="R267" s="87"/>
      <c r="S267" s="87">
        <v>0.43468492344776855</v>
      </c>
      <c r="T267" s="77" t="s">
        <v>382</v>
      </c>
    </row>
    <row r="268" spans="1:20" ht="14.4" x14ac:dyDescent="0.3">
      <c r="A268" s="99" t="s">
        <v>165</v>
      </c>
      <c r="B268" s="99">
        <v>1207</v>
      </c>
      <c r="C268" t="s">
        <v>170</v>
      </c>
      <c r="D268" s="87">
        <v>0.83333333333333337</v>
      </c>
      <c r="E268" s="77" t="s">
        <v>380</v>
      </c>
      <c r="F268" s="87"/>
      <c r="G268" s="87">
        <v>0.4</v>
      </c>
      <c r="H268" s="77" t="s">
        <v>383</v>
      </c>
      <c r="I268" s="87"/>
      <c r="J268" s="87">
        <v>0</v>
      </c>
      <c r="K268" s="77" t="s">
        <v>384</v>
      </c>
      <c r="L268" s="87"/>
      <c r="M268" s="87">
        <v>0</v>
      </c>
      <c r="N268" s="77" t="s">
        <v>384</v>
      </c>
      <c r="O268" s="87"/>
      <c r="P268" s="87">
        <v>0.15901060076290127</v>
      </c>
      <c r="Q268" s="77" t="s">
        <v>384</v>
      </c>
      <c r="R268" s="87"/>
      <c r="S268" s="87">
        <v>0.42801825678110184</v>
      </c>
      <c r="T268" s="77" t="s">
        <v>382</v>
      </c>
    </row>
    <row r="269" spans="1:20" ht="14.4" x14ac:dyDescent="0.3">
      <c r="A269" s="99" t="s">
        <v>27</v>
      </c>
      <c r="B269" s="99">
        <v>315</v>
      </c>
      <c r="C269" t="s">
        <v>42</v>
      </c>
      <c r="D269" s="87">
        <v>0.16666666666666666</v>
      </c>
      <c r="E269" s="77" t="s">
        <v>384</v>
      </c>
      <c r="F269" s="87"/>
      <c r="G269" s="87">
        <v>1</v>
      </c>
      <c r="H269" s="77" t="s">
        <v>380</v>
      </c>
      <c r="I269" s="87"/>
      <c r="J269" s="87">
        <v>0</v>
      </c>
      <c r="K269" s="77" t="s">
        <v>384</v>
      </c>
      <c r="L269" s="87"/>
      <c r="M269" s="87">
        <v>0.95</v>
      </c>
      <c r="N269" s="77" t="s">
        <v>380</v>
      </c>
      <c r="O269" s="87"/>
      <c r="P269" s="87">
        <v>0.5250662546024969</v>
      </c>
      <c r="Q269" s="77" t="s">
        <v>382</v>
      </c>
      <c r="R269" s="87"/>
      <c r="S269" s="87">
        <v>0.41709327152370784</v>
      </c>
      <c r="T269" s="77" t="s">
        <v>382</v>
      </c>
    </row>
    <row r="270" spans="1:20" ht="14.4" x14ac:dyDescent="0.3">
      <c r="A270" s="99" t="s">
        <v>112</v>
      </c>
      <c r="B270" s="99">
        <v>904</v>
      </c>
      <c r="C270" t="s">
        <v>115</v>
      </c>
      <c r="D270" s="87">
        <v>0.83333333333333337</v>
      </c>
      <c r="E270" s="77" t="s">
        <v>380</v>
      </c>
      <c r="F270" s="87"/>
      <c r="G270" s="87">
        <v>0.3</v>
      </c>
      <c r="H270" s="77" t="s">
        <v>383</v>
      </c>
      <c r="I270" s="87"/>
      <c r="J270" s="87">
        <v>0</v>
      </c>
      <c r="K270" s="77" t="s">
        <v>384</v>
      </c>
      <c r="L270" s="87"/>
      <c r="M270" s="87">
        <v>0</v>
      </c>
      <c r="N270" s="77" t="s">
        <v>384</v>
      </c>
      <c r="O270" s="87"/>
      <c r="P270" s="87">
        <v>0.15901060076290127</v>
      </c>
      <c r="Q270" s="77" t="s">
        <v>384</v>
      </c>
      <c r="R270" s="87"/>
      <c r="S270" s="87">
        <v>0.41551825678110188</v>
      </c>
      <c r="T270" s="77" t="s">
        <v>382</v>
      </c>
    </row>
    <row r="271" spans="1:20" ht="14.4" x14ac:dyDescent="0.3">
      <c r="A271" s="99" t="s">
        <v>156</v>
      </c>
      <c r="B271" s="99">
        <v>1104</v>
      </c>
      <c r="C271" t="s">
        <v>159</v>
      </c>
      <c r="D271" s="87">
        <v>0.25</v>
      </c>
      <c r="E271" s="77" t="s">
        <v>383</v>
      </c>
      <c r="F271" s="87"/>
      <c r="G271" s="87">
        <v>0.83333333333333326</v>
      </c>
      <c r="H271" s="77" t="s">
        <v>380</v>
      </c>
      <c r="I271" s="87"/>
      <c r="J271" s="87">
        <v>0</v>
      </c>
      <c r="K271" s="77" t="s">
        <v>384</v>
      </c>
      <c r="L271" s="87"/>
      <c r="M271" s="87">
        <v>0.89090909090909087</v>
      </c>
      <c r="N271" s="77" t="s">
        <v>380</v>
      </c>
      <c r="O271" s="87"/>
      <c r="P271" s="87">
        <v>0.44434628990966302</v>
      </c>
      <c r="Q271" s="77" t="s">
        <v>382</v>
      </c>
      <c r="R271" s="87"/>
      <c r="S271" s="87">
        <v>0.41070497378947968</v>
      </c>
      <c r="T271" s="77" t="s">
        <v>382</v>
      </c>
    </row>
    <row r="272" spans="1:20" ht="14.4" x14ac:dyDescent="0.3">
      <c r="A272" s="86" t="s">
        <v>265</v>
      </c>
      <c r="B272" s="86">
        <v>1705</v>
      </c>
      <c r="C272" t="s">
        <v>201</v>
      </c>
      <c r="D272" s="87">
        <v>0.75</v>
      </c>
      <c r="E272" s="77" t="s">
        <v>381</v>
      </c>
      <c r="F272" s="87"/>
      <c r="G272" s="87">
        <v>0.5</v>
      </c>
      <c r="H272" s="77" t="s">
        <v>382</v>
      </c>
      <c r="I272" s="87"/>
      <c r="J272" s="87">
        <v>0</v>
      </c>
      <c r="K272" s="77" t="s">
        <v>384</v>
      </c>
      <c r="L272" s="87"/>
      <c r="M272" s="87">
        <v>0</v>
      </c>
      <c r="N272" s="77" t="s">
        <v>384</v>
      </c>
      <c r="O272" s="87"/>
      <c r="P272" s="87">
        <v>0.14134275623369003</v>
      </c>
      <c r="Q272" s="77" t="s">
        <v>384</v>
      </c>
      <c r="R272" s="87"/>
      <c r="S272" s="87">
        <v>0.40245141343505347</v>
      </c>
      <c r="T272" s="77" t="s">
        <v>382</v>
      </c>
    </row>
    <row r="273" spans="1:20" ht="14.4" x14ac:dyDescent="0.3">
      <c r="A273" s="99" t="s">
        <v>85</v>
      </c>
      <c r="B273" s="99">
        <v>709</v>
      </c>
      <c r="C273" t="s">
        <v>93</v>
      </c>
      <c r="D273" s="87">
        <v>0.41666666666666669</v>
      </c>
      <c r="E273" s="77" t="s">
        <v>382</v>
      </c>
      <c r="F273" s="87"/>
      <c r="G273" s="87">
        <v>0.5</v>
      </c>
      <c r="H273" s="77" t="s">
        <v>382</v>
      </c>
      <c r="I273" s="87"/>
      <c r="J273" s="87">
        <v>0</v>
      </c>
      <c r="K273" s="77" t="s">
        <v>384</v>
      </c>
      <c r="L273" s="87"/>
      <c r="M273" s="87">
        <v>0.64444444444444438</v>
      </c>
      <c r="N273" s="77" t="s">
        <v>381</v>
      </c>
      <c r="O273" s="87"/>
      <c r="P273" s="87">
        <v>0.38427561851034475</v>
      </c>
      <c r="Q273" s="77" t="s">
        <v>383</v>
      </c>
      <c r="R273" s="87"/>
      <c r="S273" s="87">
        <v>0.39389134277655169</v>
      </c>
      <c r="T273" s="77" t="s">
        <v>383</v>
      </c>
    </row>
    <row r="274" spans="1:20" ht="14.4" x14ac:dyDescent="0.3">
      <c r="A274" s="99" t="s">
        <v>311</v>
      </c>
      <c r="B274" s="99">
        <v>2204</v>
      </c>
      <c r="C274" t="s">
        <v>313</v>
      </c>
      <c r="D274" s="87">
        <v>0.25</v>
      </c>
      <c r="E274" s="77" t="s">
        <v>383</v>
      </c>
      <c r="F274" s="87"/>
      <c r="G274" s="87">
        <v>1</v>
      </c>
      <c r="H274" s="77" t="s">
        <v>380</v>
      </c>
      <c r="I274" s="87"/>
      <c r="J274" s="87">
        <v>0</v>
      </c>
      <c r="K274" s="77" t="s">
        <v>384</v>
      </c>
      <c r="L274" s="87"/>
      <c r="M274" s="87">
        <v>0.78944099378881982</v>
      </c>
      <c r="N274" s="77" t="s">
        <v>381</v>
      </c>
      <c r="O274" s="87"/>
      <c r="P274" s="87">
        <v>0.24911660786187864</v>
      </c>
      <c r="Q274" s="77" t="s">
        <v>383</v>
      </c>
      <c r="R274" s="87"/>
      <c r="S274" s="87">
        <v>0.38703364024760478</v>
      </c>
      <c r="T274" s="77" t="s">
        <v>383</v>
      </c>
    </row>
    <row r="275" spans="1:20" ht="14.4" x14ac:dyDescent="0.3">
      <c r="A275" s="99" t="s">
        <v>27</v>
      </c>
      <c r="B275" s="99">
        <v>301</v>
      </c>
      <c r="C275" t="s">
        <v>28</v>
      </c>
      <c r="D275" s="87">
        <v>0.33333333333333331</v>
      </c>
      <c r="E275" s="77" t="s">
        <v>383</v>
      </c>
      <c r="F275" s="87"/>
      <c r="G275" s="87">
        <v>0.6875</v>
      </c>
      <c r="H275" s="77" t="s">
        <v>381</v>
      </c>
      <c r="I275" s="87"/>
      <c r="J275" s="87">
        <v>0</v>
      </c>
      <c r="K275" s="77" t="s">
        <v>384</v>
      </c>
      <c r="L275" s="87"/>
      <c r="M275" s="87">
        <v>0.8125</v>
      </c>
      <c r="N275" s="77" t="s">
        <v>380</v>
      </c>
      <c r="O275" s="87"/>
      <c r="P275" s="87">
        <v>0.24911660786187864</v>
      </c>
      <c r="Q275" s="77" t="s">
        <v>383</v>
      </c>
      <c r="R275" s="87"/>
      <c r="S275" s="87">
        <v>0.38684665784594846</v>
      </c>
      <c r="T275" s="77" t="s">
        <v>383</v>
      </c>
    </row>
    <row r="276" spans="1:20" ht="14.4" x14ac:dyDescent="0.3">
      <c r="A276" s="86" t="s">
        <v>278</v>
      </c>
      <c r="B276" s="86">
        <v>1805</v>
      </c>
      <c r="C276" t="s">
        <v>283</v>
      </c>
      <c r="D276" s="87">
        <v>0.33333333333333331</v>
      </c>
      <c r="E276" s="77" t="s">
        <v>383</v>
      </c>
      <c r="F276" s="87"/>
      <c r="G276" s="87">
        <v>0.53472222222222221</v>
      </c>
      <c r="H276" s="77" t="s">
        <v>382</v>
      </c>
      <c r="I276" s="87"/>
      <c r="J276" s="87">
        <v>0</v>
      </c>
      <c r="K276" s="77" t="s">
        <v>384</v>
      </c>
      <c r="L276" s="87"/>
      <c r="M276" s="87">
        <v>0.9653846153846154</v>
      </c>
      <c r="N276" s="77" t="s">
        <v>380</v>
      </c>
      <c r="O276" s="87"/>
      <c r="P276" s="87">
        <v>0.15901060076290127</v>
      </c>
      <c r="Q276" s="77" t="s">
        <v>384</v>
      </c>
      <c r="R276" s="87"/>
      <c r="S276" s="87">
        <v>0.37716622686657197</v>
      </c>
      <c r="T276" s="77" t="s">
        <v>383</v>
      </c>
    </row>
    <row r="277" spans="1:20" ht="14.4" x14ac:dyDescent="0.3">
      <c r="A277" s="99" t="s">
        <v>85</v>
      </c>
      <c r="B277" s="99">
        <v>704</v>
      </c>
      <c r="C277" t="s">
        <v>88</v>
      </c>
      <c r="D277" s="87">
        <v>0.66666666666666663</v>
      </c>
      <c r="E277" s="77" t="s">
        <v>381</v>
      </c>
      <c r="F277" s="87"/>
      <c r="G277" s="87">
        <v>0.5</v>
      </c>
      <c r="H277" s="77" t="s">
        <v>382</v>
      </c>
      <c r="I277" s="87"/>
      <c r="J277" s="87">
        <v>0</v>
      </c>
      <c r="K277" s="77" t="s">
        <v>384</v>
      </c>
      <c r="L277" s="87"/>
      <c r="M277" s="87">
        <v>0</v>
      </c>
      <c r="N277" s="77" t="s">
        <v>384</v>
      </c>
      <c r="O277" s="87"/>
      <c r="P277" s="87">
        <v>0.15901060076290127</v>
      </c>
      <c r="Q277" s="77" t="s">
        <v>384</v>
      </c>
      <c r="R277" s="87"/>
      <c r="S277" s="87">
        <v>0.36968492344776849</v>
      </c>
      <c r="T277" s="77" t="s">
        <v>383</v>
      </c>
    </row>
    <row r="278" spans="1:20" ht="14.4" x14ac:dyDescent="0.3">
      <c r="A278" s="99" t="s">
        <v>104</v>
      </c>
      <c r="B278" s="99">
        <v>803</v>
      </c>
      <c r="C278" t="s">
        <v>106</v>
      </c>
      <c r="D278" s="87">
        <v>0.66666666666666663</v>
      </c>
      <c r="E278" s="77" t="s">
        <v>381</v>
      </c>
      <c r="F278" s="87"/>
      <c r="G278" s="87">
        <v>0.5</v>
      </c>
      <c r="H278" s="77" t="s">
        <v>382</v>
      </c>
      <c r="I278" s="87"/>
      <c r="J278" s="87">
        <v>0</v>
      </c>
      <c r="K278" s="77" t="s">
        <v>384</v>
      </c>
      <c r="L278" s="87"/>
      <c r="M278" s="87">
        <v>0</v>
      </c>
      <c r="N278" s="77" t="s">
        <v>384</v>
      </c>
      <c r="O278" s="87"/>
      <c r="P278" s="87">
        <v>0.15901060076290127</v>
      </c>
      <c r="Q278" s="77" t="s">
        <v>384</v>
      </c>
      <c r="R278" s="87"/>
      <c r="S278" s="87">
        <v>0.36968492344776849</v>
      </c>
      <c r="T278" s="77" t="s">
        <v>383</v>
      </c>
    </row>
    <row r="279" spans="1:20" ht="14.4" x14ac:dyDescent="0.3">
      <c r="A279" s="99" t="s">
        <v>156</v>
      </c>
      <c r="B279" s="99">
        <v>1109</v>
      </c>
      <c r="C279" t="s">
        <v>164</v>
      </c>
      <c r="D279" s="87">
        <v>0.66666666666666663</v>
      </c>
      <c r="E279" s="77" t="s">
        <v>381</v>
      </c>
      <c r="F279" s="87"/>
      <c r="G279" s="87">
        <v>0.5</v>
      </c>
      <c r="H279" s="77" t="s">
        <v>382</v>
      </c>
      <c r="I279" s="87"/>
      <c r="J279" s="87">
        <v>0</v>
      </c>
      <c r="K279" s="77" t="s">
        <v>384</v>
      </c>
      <c r="L279" s="87"/>
      <c r="M279" s="87">
        <v>0</v>
      </c>
      <c r="N279" s="77" t="s">
        <v>384</v>
      </c>
      <c r="O279" s="87"/>
      <c r="P279" s="87">
        <v>0.15901060076290127</v>
      </c>
      <c r="Q279" s="77" t="s">
        <v>384</v>
      </c>
      <c r="R279" s="87"/>
      <c r="S279" s="87">
        <v>0.36968492344776849</v>
      </c>
      <c r="T279" s="77" t="s">
        <v>383</v>
      </c>
    </row>
    <row r="280" spans="1:20" ht="14.4" x14ac:dyDescent="0.3">
      <c r="A280" s="99" t="s">
        <v>193</v>
      </c>
      <c r="B280" s="99">
        <v>1328</v>
      </c>
      <c r="C280" t="s">
        <v>217</v>
      </c>
      <c r="D280" s="87">
        <v>0.66666666666666663</v>
      </c>
      <c r="E280" s="77" t="s">
        <v>381</v>
      </c>
      <c r="F280" s="87"/>
      <c r="G280" s="87">
        <v>0.5</v>
      </c>
      <c r="H280" s="77" t="s">
        <v>382</v>
      </c>
      <c r="I280" s="87"/>
      <c r="J280" s="87">
        <v>0</v>
      </c>
      <c r="K280" s="77" t="s">
        <v>384</v>
      </c>
      <c r="L280" s="87"/>
      <c r="M280" s="87">
        <v>0</v>
      </c>
      <c r="N280" s="77" t="s">
        <v>384</v>
      </c>
      <c r="O280" s="87"/>
      <c r="P280" s="87">
        <v>0.15901060076290127</v>
      </c>
      <c r="Q280" s="77" t="s">
        <v>384</v>
      </c>
      <c r="R280" s="87"/>
      <c r="S280" s="87">
        <v>0.36968492344776849</v>
      </c>
      <c r="T280" s="77" t="s">
        <v>383</v>
      </c>
    </row>
    <row r="281" spans="1:20" ht="14.4" x14ac:dyDescent="0.3">
      <c r="A281" s="86" t="s">
        <v>295</v>
      </c>
      <c r="B281" s="86">
        <v>2008</v>
      </c>
      <c r="C281" t="s">
        <v>346</v>
      </c>
      <c r="D281" s="87">
        <v>0.66666666666666663</v>
      </c>
      <c r="E281" s="77" t="s">
        <v>381</v>
      </c>
      <c r="F281" s="87"/>
      <c r="G281" s="87">
        <v>0.5</v>
      </c>
      <c r="H281" s="77" t="s">
        <v>382</v>
      </c>
      <c r="I281" s="87"/>
      <c r="J281" s="87">
        <v>0</v>
      </c>
      <c r="K281" s="77" t="s">
        <v>384</v>
      </c>
      <c r="L281" s="87"/>
      <c r="M281" s="87">
        <v>0</v>
      </c>
      <c r="N281" s="77" t="s">
        <v>384</v>
      </c>
      <c r="O281" s="87"/>
      <c r="P281" s="87">
        <v>0.15901060076290127</v>
      </c>
      <c r="Q281" s="77" t="s">
        <v>384</v>
      </c>
      <c r="R281" s="87"/>
      <c r="S281" s="87">
        <v>0.36968492344776849</v>
      </c>
      <c r="T281" s="77" t="s">
        <v>383</v>
      </c>
    </row>
    <row r="282" spans="1:20" ht="14.4" x14ac:dyDescent="0.3">
      <c r="A282" s="99" t="s">
        <v>193</v>
      </c>
      <c r="B282" s="99">
        <v>1311</v>
      </c>
      <c r="C282" t="s">
        <v>201</v>
      </c>
      <c r="D282" s="87">
        <v>0.66666666666666663</v>
      </c>
      <c r="E282" s="77" t="s">
        <v>381</v>
      </c>
      <c r="F282" s="87"/>
      <c r="G282" s="87">
        <v>0.4375</v>
      </c>
      <c r="H282" s="77" t="s">
        <v>382</v>
      </c>
      <c r="I282" s="87"/>
      <c r="J282" s="87">
        <v>0</v>
      </c>
      <c r="K282" s="77" t="s">
        <v>384</v>
      </c>
      <c r="L282" s="87"/>
      <c r="M282" s="87">
        <v>0</v>
      </c>
      <c r="N282" s="77" t="s">
        <v>384</v>
      </c>
      <c r="O282" s="87"/>
      <c r="P282" s="87">
        <v>0.15901060076290127</v>
      </c>
      <c r="Q282" s="77" t="s">
        <v>384</v>
      </c>
      <c r="R282" s="87"/>
      <c r="S282" s="87">
        <v>0.36187242344776849</v>
      </c>
      <c r="T282" s="77" t="s">
        <v>383</v>
      </c>
    </row>
    <row r="283" spans="1:20" ht="14.4" x14ac:dyDescent="0.3">
      <c r="A283" s="99" t="s">
        <v>136</v>
      </c>
      <c r="B283" s="99">
        <v>1007</v>
      </c>
      <c r="C283" t="s">
        <v>143</v>
      </c>
      <c r="D283" s="87">
        <v>0.66666666666666663</v>
      </c>
      <c r="E283" s="77" t="s">
        <v>381</v>
      </c>
      <c r="F283" s="87"/>
      <c r="G283" s="87">
        <v>0.375</v>
      </c>
      <c r="H283" s="77" t="s">
        <v>383</v>
      </c>
      <c r="I283" s="87"/>
      <c r="J283" s="87">
        <v>0</v>
      </c>
      <c r="K283" s="77" t="s">
        <v>384</v>
      </c>
      <c r="L283" s="87"/>
      <c r="M283" s="87">
        <v>0</v>
      </c>
      <c r="N283" s="77" t="s">
        <v>384</v>
      </c>
      <c r="O283" s="87"/>
      <c r="P283" s="87">
        <v>0.15901060076290127</v>
      </c>
      <c r="Q283" s="77" t="s">
        <v>384</v>
      </c>
      <c r="R283" s="87"/>
      <c r="S283" s="87">
        <v>0.35405992344776849</v>
      </c>
      <c r="T283" s="77" t="s">
        <v>383</v>
      </c>
    </row>
    <row r="284" spans="1:20" ht="14.4" x14ac:dyDescent="0.3">
      <c r="A284" s="99" t="s">
        <v>44</v>
      </c>
      <c r="B284" s="99">
        <v>414</v>
      </c>
      <c r="C284" t="s">
        <v>54</v>
      </c>
      <c r="D284" s="87">
        <v>0.58333333333333337</v>
      </c>
      <c r="E284" s="77" t="s">
        <v>382</v>
      </c>
      <c r="F284" s="87"/>
      <c r="G284" s="87">
        <v>0.5</v>
      </c>
      <c r="H284" s="77" t="s">
        <v>382</v>
      </c>
      <c r="I284" s="87"/>
      <c r="J284" s="87">
        <v>0</v>
      </c>
      <c r="K284" s="77" t="s">
        <v>384</v>
      </c>
      <c r="L284" s="87"/>
      <c r="M284" s="87">
        <v>0</v>
      </c>
      <c r="N284" s="77" t="s">
        <v>384</v>
      </c>
      <c r="O284" s="87"/>
      <c r="P284" s="87">
        <v>0.24911660786187864</v>
      </c>
      <c r="Q284" s="77" t="s">
        <v>383</v>
      </c>
      <c r="R284" s="87"/>
      <c r="S284" s="87">
        <v>0.34778415784594846</v>
      </c>
      <c r="T284" s="77" t="s">
        <v>383</v>
      </c>
    </row>
    <row r="285" spans="1:20" ht="14.4" x14ac:dyDescent="0.3">
      <c r="A285" s="99" t="s">
        <v>85</v>
      </c>
      <c r="B285" s="99">
        <v>718</v>
      </c>
      <c r="C285" t="s">
        <v>102</v>
      </c>
      <c r="D285" s="87">
        <v>0.58333333333333337</v>
      </c>
      <c r="E285" s="77" t="s">
        <v>382</v>
      </c>
      <c r="F285" s="87"/>
      <c r="G285" s="87">
        <v>0.5</v>
      </c>
      <c r="H285" s="77" t="s">
        <v>382</v>
      </c>
      <c r="I285" s="87"/>
      <c r="J285" s="87">
        <v>0</v>
      </c>
      <c r="K285" s="77" t="s">
        <v>384</v>
      </c>
      <c r="L285" s="87"/>
      <c r="M285" s="87">
        <v>0</v>
      </c>
      <c r="N285" s="77" t="s">
        <v>384</v>
      </c>
      <c r="O285" s="87"/>
      <c r="P285" s="87">
        <v>0.15901060076290127</v>
      </c>
      <c r="Q285" s="77" t="s">
        <v>384</v>
      </c>
      <c r="R285" s="87"/>
      <c r="S285" s="87">
        <v>0.33426825678110184</v>
      </c>
      <c r="T285" s="77" t="s">
        <v>383</v>
      </c>
    </row>
    <row r="286" spans="1:20" ht="14.4" x14ac:dyDescent="0.3">
      <c r="A286" s="99" t="s">
        <v>136</v>
      </c>
      <c r="B286" s="99">
        <v>1016</v>
      </c>
      <c r="C286" t="s">
        <v>151</v>
      </c>
      <c r="D286" s="87">
        <v>0.58333333333333337</v>
      </c>
      <c r="E286" s="77" t="s">
        <v>382</v>
      </c>
      <c r="F286" s="87"/>
      <c r="G286" s="87">
        <v>0.5</v>
      </c>
      <c r="H286" s="77" t="s">
        <v>382</v>
      </c>
      <c r="I286" s="87"/>
      <c r="J286" s="87">
        <v>0</v>
      </c>
      <c r="K286" s="77" t="s">
        <v>384</v>
      </c>
      <c r="L286" s="87"/>
      <c r="M286" s="87">
        <v>0</v>
      </c>
      <c r="N286" s="77" t="s">
        <v>384</v>
      </c>
      <c r="O286" s="87"/>
      <c r="P286" s="87">
        <v>0.15901060076290127</v>
      </c>
      <c r="Q286" s="77" t="s">
        <v>384</v>
      </c>
      <c r="R286" s="87"/>
      <c r="S286" s="87">
        <v>0.33426825678110184</v>
      </c>
      <c r="T286" s="77" t="s">
        <v>383</v>
      </c>
    </row>
    <row r="287" spans="1:20" ht="14.4" x14ac:dyDescent="0.3">
      <c r="A287" s="99" t="s">
        <v>193</v>
      </c>
      <c r="B287" s="99">
        <v>1323</v>
      </c>
      <c r="C287" t="s">
        <v>212</v>
      </c>
      <c r="D287" s="87">
        <v>0.58333333333333337</v>
      </c>
      <c r="E287" s="77" t="s">
        <v>382</v>
      </c>
      <c r="F287" s="87"/>
      <c r="G287" s="87">
        <v>0.5</v>
      </c>
      <c r="H287" s="77" t="s">
        <v>382</v>
      </c>
      <c r="I287" s="87"/>
      <c r="J287" s="87">
        <v>0</v>
      </c>
      <c r="K287" s="77" t="s">
        <v>384</v>
      </c>
      <c r="L287" s="87"/>
      <c r="M287" s="87">
        <v>0</v>
      </c>
      <c r="N287" s="77" t="s">
        <v>384</v>
      </c>
      <c r="O287" s="87"/>
      <c r="P287" s="87">
        <v>0.15901060076290127</v>
      </c>
      <c r="Q287" s="77" t="s">
        <v>384</v>
      </c>
      <c r="R287" s="87"/>
      <c r="S287" s="87">
        <v>0.33426825678110184</v>
      </c>
      <c r="T287" s="77" t="s">
        <v>383</v>
      </c>
    </row>
    <row r="288" spans="1:20" ht="14.4" x14ac:dyDescent="0.3">
      <c r="A288" s="99" t="s">
        <v>112</v>
      </c>
      <c r="B288" s="99">
        <v>923</v>
      </c>
      <c r="C288" t="s">
        <v>134</v>
      </c>
      <c r="D288" s="87">
        <v>0.58333333333333337</v>
      </c>
      <c r="E288" s="77" t="s">
        <v>382</v>
      </c>
      <c r="F288" s="87"/>
      <c r="G288" s="87">
        <v>0.5</v>
      </c>
      <c r="H288" s="77" t="s">
        <v>382</v>
      </c>
      <c r="I288" s="87"/>
      <c r="J288" s="87">
        <v>0</v>
      </c>
      <c r="K288" s="77" t="s">
        <v>384</v>
      </c>
      <c r="L288" s="87"/>
      <c r="M288" s="87">
        <v>0</v>
      </c>
      <c r="N288" s="77" t="s">
        <v>384</v>
      </c>
      <c r="O288" s="87"/>
      <c r="P288" s="87">
        <v>0.13629480065391536</v>
      </c>
      <c r="Q288" s="77" t="s">
        <v>384</v>
      </c>
      <c r="R288" s="87"/>
      <c r="S288" s="87">
        <v>0.330860886764754</v>
      </c>
      <c r="T288" s="77" t="s">
        <v>383</v>
      </c>
    </row>
    <row r="289" spans="1:20" ht="14.4" x14ac:dyDescent="0.3">
      <c r="A289" s="99" t="s">
        <v>2</v>
      </c>
      <c r="B289" s="99">
        <v>104</v>
      </c>
      <c r="C289" t="s">
        <v>5</v>
      </c>
      <c r="D289" s="87">
        <v>0.5</v>
      </c>
      <c r="E289" s="77" t="s">
        <v>382</v>
      </c>
      <c r="F289" s="87"/>
      <c r="G289" s="87">
        <v>0.5</v>
      </c>
      <c r="H289" s="77" t="s">
        <v>382</v>
      </c>
      <c r="I289" s="87"/>
      <c r="J289" s="87">
        <v>0</v>
      </c>
      <c r="K289" s="77" t="s">
        <v>384</v>
      </c>
      <c r="L289" s="87"/>
      <c r="M289" s="87">
        <v>0</v>
      </c>
      <c r="N289" s="77" t="s">
        <v>384</v>
      </c>
      <c r="O289" s="87"/>
      <c r="P289" s="87">
        <v>0.15901060076290127</v>
      </c>
      <c r="Q289" s="77" t="s">
        <v>384</v>
      </c>
      <c r="R289" s="87"/>
      <c r="S289" s="87">
        <v>0.29885159011443518</v>
      </c>
      <c r="T289" s="77" t="s">
        <v>383</v>
      </c>
    </row>
    <row r="290" spans="1:20" ht="14.4" x14ac:dyDescent="0.3">
      <c r="A290" s="99" t="s">
        <v>18</v>
      </c>
      <c r="B290" s="99">
        <v>203</v>
      </c>
      <c r="C290" t="s">
        <v>21</v>
      </c>
      <c r="D290" s="87">
        <v>0.5</v>
      </c>
      <c r="E290" s="77" t="s">
        <v>382</v>
      </c>
      <c r="F290" s="87"/>
      <c r="G290" s="87">
        <v>0.5</v>
      </c>
      <c r="H290" s="77" t="s">
        <v>382</v>
      </c>
      <c r="I290" s="87"/>
      <c r="J290" s="87">
        <v>0</v>
      </c>
      <c r="K290" s="77" t="s">
        <v>384</v>
      </c>
      <c r="L290" s="87"/>
      <c r="M290" s="87">
        <v>0</v>
      </c>
      <c r="N290" s="77" t="s">
        <v>384</v>
      </c>
      <c r="O290" s="87"/>
      <c r="P290" s="87">
        <v>0.15901060076290127</v>
      </c>
      <c r="Q290" s="77" t="s">
        <v>384</v>
      </c>
      <c r="R290" s="87"/>
      <c r="S290" s="87">
        <v>0.29885159011443518</v>
      </c>
      <c r="T290" s="77" t="s">
        <v>383</v>
      </c>
    </row>
    <row r="291" spans="1:20" ht="14.4" x14ac:dyDescent="0.3">
      <c r="A291" s="99" t="s">
        <v>112</v>
      </c>
      <c r="B291" s="99">
        <v>911</v>
      </c>
      <c r="C291" t="s">
        <v>122</v>
      </c>
      <c r="D291" s="87">
        <v>0.5</v>
      </c>
      <c r="E291" s="77" t="s">
        <v>382</v>
      </c>
      <c r="F291" s="87"/>
      <c r="G291" s="87">
        <v>0.5</v>
      </c>
      <c r="H291" s="77" t="s">
        <v>382</v>
      </c>
      <c r="I291" s="87"/>
      <c r="J291" s="87">
        <v>0</v>
      </c>
      <c r="K291" s="77" t="s">
        <v>384</v>
      </c>
      <c r="L291" s="87"/>
      <c r="M291" s="87">
        <v>0</v>
      </c>
      <c r="N291" s="77" t="s">
        <v>384</v>
      </c>
      <c r="O291" s="87"/>
      <c r="P291" s="87">
        <v>0.15901060076290127</v>
      </c>
      <c r="Q291" s="77" t="s">
        <v>384</v>
      </c>
      <c r="R291" s="87"/>
      <c r="S291" s="87">
        <v>0.29885159011443518</v>
      </c>
      <c r="T291" s="77" t="s">
        <v>383</v>
      </c>
    </row>
    <row r="292" spans="1:20" ht="14.4" x14ac:dyDescent="0.3">
      <c r="A292" s="99" t="s">
        <v>136</v>
      </c>
      <c r="B292" s="99">
        <v>1001</v>
      </c>
      <c r="C292" t="s">
        <v>137</v>
      </c>
      <c r="D292" s="87">
        <v>0.5</v>
      </c>
      <c r="E292" s="77" t="s">
        <v>382</v>
      </c>
      <c r="F292" s="87"/>
      <c r="G292" s="87">
        <v>0.5</v>
      </c>
      <c r="H292" s="77" t="s">
        <v>382</v>
      </c>
      <c r="I292" s="87"/>
      <c r="J292" s="87">
        <v>0</v>
      </c>
      <c r="K292" s="77" t="s">
        <v>384</v>
      </c>
      <c r="L292" s="87"/>
      <c r="M292" s="87">
        <v>0</v>
      </c>
      <c r="N292" s="77" t="s">
        <v>384</v>
      </c>
      <c r="O292" s="87"/>
      <c r="P292" s="87">
        <v>0.15901060076290127</v>
      </c>
      <c r="Q292" s="77" t="s">
        <v>384</v>
      </c>
      <c r="R292" s="87"/>
      <c r="S292" s="87">
        <v>0.29885159011443518</v>
      </c>
      <c r="T292" s="77" t="s">
        <v>383</v>
      </c>
    </row>
    <row r="293" spans="1:20" ht="14.4" x14ac:dyDescent="0.3">
      <c r="A293" s="99" t="s">
        <v>165</v>
      </c>
      <c r="B293" s="99">
        <v>1212</v>
      </c>
      <c r="C293" t="s">
        <v>175</v>
      </c>
      <c r="D293" s="87">
        <v>0.5</v>
      </c>
      <c r="E293" s="77" t="s">
        <v>382</v>
      </c>
      <c r="F293" s="87"/>
      <c r="G293" s="87">
        <v>0.5</v>
      </c>
      <c r="H293" s="77" t="s">
        <v>382</v>
      </c>
      <c r="I293" s="87"/>
      <c r="J293" s="87">
        <v>0</v>
      </c>
      <c r="K293" s="77" t="s">
        <v>384</v>
      </c>
      <c r="L293" s="87"/>
      <c r="M293" s="87">
        <v>0</v>
      </c>
      <c r="N293" s="77" t="s">
        <v>384</v>
      </c>
      <c r="O293" s="87"/>
      <c r="P293" s="87">
        <v>0.13250883396908439</v>
      </c>
      <c r="Q293" s="77" t="s">
        <v>384</v>
      </c>
      <c r="R293" s="87"/>
      <c r="S293" s="87">
        <v>0.29487632509536266</v>
      </c>
      <c r="T293" s="77" t="s">
        <v>383</v>
      </c>
    </row>
    <row r="294" spans="1:20" ht="14.4" x14ac:dyDescent="0.3">
      <c r="A294" s="99" t="s">
        <v>223</v>
      </c>
      <c r="B294" s="99">
        <v>1420</v>
      </c>
      <c r="C294" t="s">
        <v>241</v>
      </c>
      <c r="D294" s="87">
        <v>0.5</v>
      </c>
      <c r="E294" s="77" t="s">
        <v>382</v>
      </c>
      <c r="F294" s="87"/>
      <c r="G294" s="87">
        <v>0.5</v>
      </c>
      <c r="H294" s="77" t="s">
        <v>382</v>
      </c>
      <c r="I294" s="87"/>
      <c r="J294" s="87">
        <v>0</v>
      </c>
      <c r="K294" s="77" t="s">
        <v>384</v>
      </c>
      <c r="L294" s="87"/>
      <c r="M294" s="87">
        <v>0</v>
      </c>
      <c r="N294" s="77" t="s">
        <v>384</v>
      </c>
      <c r="O294" s="87"/>
      <c r="P294" s="87">
        <v>0.13250883396908439</v>
      </c>
      <c r="Q294" s="77" t="s">
        <v>384</v>
      </c>
      <c r="R294" s="87"/>
      <c r="S294" s="87">
        <v>0.29487632509536266</v>
      </c>
      <c r="T294" s="77" t="s">
        <v>383</v>
      </c>
    </row>
    <row r="295" spans="1:20" ht="14.4" x14ac:dyDescent="0.3">
      <c r="A295" s="99" t="s">
        <v>193</v>
      </c>
      <c r="B295" s="99">
        <v>1320</v>
      </c>
      <c r="C295" t="s">
        <v>209</v>
      </c>
      <c r="D295" s="87">
        <v>0.5</v>
      </c>
      <c r="E295" s="77" t="s">
        <v>382</v>
      </c>
      <c r="F295" s="87"/>
      <c r="G295" s="87">
        <v>0.41666666666666669</v>
      </c>
      <c r="H295" s="77" t="s">
        <v>382</v>
      </c>
      <c r="I295" s="87"/>
      <c r="J295" s="87">
        <v>0</v>
      </c>
      <c r="K295" s="77" t="s">
        <v>384</v>
      </c>
      <c r="L295" s="87"/>
      <c r="M295" s="87">
        <v>0</v>
      </c>
      <c r="N295" s="77" t="s">
        <v>384</v>
      </c>
      <c r="O295" s="87"/>
      <c r="P295" s="87">
        <v>0.15901060076290127</v>
      </c>
      <c r="Q295" s="77" t="s">
        <v>384</v>
      </c>
      <c r="R295" s="87"/>
      <c r="S295" s="87">
        <v>0.28843492344776855</v>
      </c>
      <c r="T295" s="77" t="s">
        <v>383</v>
      </c>
    </row>
    <row r="296" spans="1:20" ht="14.4" x14ac:dyDescent="0.3">
      <c r="A296" s="86" t="s">
        <v>265</v>
      </c>
      <c r="B296" s="86">
        <v>1702</v>
      </c>
      <c r="C296" t="s">
        <v>64</v>
      </c>
      <c r="D296" s="87">
        <v>0.25</v>
      </c>
      <c r="E296" s="77" t="s">
        <v>383</v>
      </c>
      <c r="F296" s="87"/>
      <c r="G296" s="87">
        <v>0.33333333333333331</v>
      </c>
      <c r="H296" s="77" t="s">
        <v>383</v>
      </c>
      <c r="I296" s="87"/>
      <c r="J296" s="87">
        <v>0</v>
      </c>
      <c r="K296" s="77" t="s">
        <v>384</v>
      </c>
      <c r="L296" s="87"/>
      <c r="M296" s="87">
        <v>0.37</v>
      </c>
      <c r="N296" s="77" t="s">
        <v>383</v>
      </c>
      <c r="O296" s="87"/>
      <c r="P296" s="87">
        <v>0.49646643127083617</v>
      </c>
      <c r="Q296" s="77" t="s">
        <v>382</v>
      </c>
      <c r="R296" s="87"/>
      <c r="S296" s="87">
        <v>0.27788663135729208</v>
      </c>
      <c r="T296" s="77" t="s">
        <v>383</v>
      </c>
    </row>
    <row r="297" spans="1:20" ht="14.4" x14ac:dyDescent="0.3">
      <c r="A297" s="99" t="s">
        <v>193</v>
      </c>
      <c r="B297" s="99">
        <v>1301</v>
      </c>
      <c r="C297" t="s">
        <v>193</v>
      </c>
      <c r="D297" s="87">
        <v>8.3333333333333329E-2</v>
      </c>
      <c r="E297" s="77" t="s">
        <v>384</v>
      </c>
      <c r="F297" s="87"/>
      <c r="G297" s="87">
        <v>0.5357142857142857</v>
      </c>
      <c r="H297" s="77" t="s">
        <v>382</v>
      </c>
      <c r="I297" s="87"/>
      <c r="J297" s="87">
        <v>0.43835616438356162</v>
      </c>
      <c r="K297" s="77" t="s">
        <v>382</v>
      </c>
      <c r="L297" s="87"/>
      <c r="M297" s="87">
        <v>0.26666666666666666</v>
      </c>
      <c r="N297" s="77" t="s">
        <v>383</v>
      </c>
      <c r="O297" s="87"/>
      <c r="P297" s="87">
        <v>0.38427561851034475</v>
      </c>
      <c r="Q297" s="77" t="s">
        <v>383</v>
      </c>
      <c r="R297" s="87"/>
      <c r="S297" s="87">
        <v>0.26577571981503834</v>
      </c>
      <c r="T297" s="77" t="s">
        <v>383</v>
      </c>
    </row>
    <row r="298" spans="1:20" ht="14.4" x14ac:dyDescent="0.3">
      <c r="A298" s="99" t="s">
        <v>27</v>
      </c>
      <c r="B298" s="99">
        <v>309</v>
      </c>
      <c r="C298" t="s">
        <v>36</v>
      </c>
      <c r="D298" s="87">
        <v>0.41666666666666669</v>
      </c>
      <c r="E298" s="77" t="s">
        <v>382</v>
      </c>
      <c r="F298" s="87"/>
      <c r="G298" s="87">
        <v>0.5</v>
      </c>
      <c r="H298" s="77" t="s">
        <v>382</v>
      </c>
      <c r="I298" s="87"/>
      <c r="J298" s="87">
        <v>0</v>
      </c>
      <c r="K298" s="77" t="s">
        <v>384</v>
      </c>
      <c r="L298" s="87"/>
      <c r="M298" s="87">
        <v>0</v>
      </c>
      <c r="N298" s="77" t="s">
        <v>384</v>
      </c>
      <c r="O298" s="87"/>
      <c r="P298" s="87">
        <v>0.15901060076290127</v>
      </c>
      <c r="Q298" s="77" t="s">
        <v>384</v>
      </c>
      <c r="R298" s="87"/>
      <c r="S298" s="87">
        <v>0.26343492344776853</v>
      </c>
      <c r="T298" s="77" t="s">
        <v>383</v>
      </c>
    </row>
    <row r="299" spans="1:20" ht="14.4" x14ac:dyDescent="0.3">
      <c r="A299" s="99" t="s">
        <v>44</v>
      </c>
      <c r="B299" s="99">
        <v>416</v>
      </c>
      <c r="C299" t="s">
        <v>56</v>
      </c>
      <c r="D299" s="87">
        <v>0.41666666666666669</v>
      </c>
      <c r="E299" s="77" t="s">
        <v>382</v>
      </c>
      <c r="F299" s="87"/>
      <c r="G299" s="87">
        <v>0.5</v>
      </c>
      <c r="H299" s="77" t="s">
        <v>382</v>
      </c>
      <c r="I299" s="87"/>
      <c r="J299" s="87">
        <v>0</v>
      </c>
      <c r="K299" s="77" t="s">
        <v>384</v>
      </c>
      <c r="L299" s="87"/>
      <c r="M299" s="87">
        <v>0</v>
      </c>
      <c r="N299" s="77" t="s">
        <v>384</v>
      </c>
      <c r="O299" s="87"/>
      <c r="P299" s="87">
        <v>0.15901060076290127</v>
      </c>
      <c r="Q299" s="77" t="s">
        <v>384</v>
      </c>
      <c r="R299" s="87"/>
      <c r="S299" s="87">
        <v>0.26343492344776853</v>
      </c>
      <c r="T299" s="77" t="s">
        <v>383</v>
      </c>
    </row>
    <row r="300" spans="1:20" ht="14.4" x14ac:dyDescent="0.3">
      <c r="A300" s="99" t="s">
        <v>57</v>
      </c>
      <c r="B300" s="99">
        <v>501</v>
      </c>
      <c r="C300" t="s">
        <v>57</v>
      </c>
      <c r="D300" s="87">
        <v>0.41666666666666669</v>
      </c>
      <c r="E300" s="77" t="s">
        <v>382</v>
      </c>
      <c r="F300" s="87"/>
      <c r="G300" s="87">
        <v>0.5</v>
      </c>
      <c r="H300" s="77" t="s">
        <v>382</v>
      </c>
      <c r="I300" s="87"/>
      <c r="J300" s="87">
        <v>0</v>
      </c>
      <c r="K300" s="77" t="s">
        <v>384</v>
      </c>
      <c r="L300" s="87"/>
      <c r="M300" s="87">
        <v>0</v>
      </c>
      <c r="N300" s="77" t="s">
        <v>384</v>
      </c>
      <c r="O300" s="87"/>
      <c r="P300" s="87">
        <v>0.15901060076290127</v>
      </c>
      <c r="Q300" s="77" t="s">
        <v>384</v>
      </c>
      <c r="R300" s="87"/>
      <c r="S300" s="87">
        <v>0.26343492344776853</v>
      </c>
      <c r="T300" s="77" t="s">
        <v>383</v>
      </c>
    </row>
    <row r="301" spans="1:20" ht="14.4" x14ac:dyDescent="0.3">
      <c r="A301" s="99" t="s">
        <v>136</v>
      </c>
      <c r="B301" s="99">
        <v>1005</v>
      </c>
      <c r="C301" t="s">
        <v>141</v>
      </c>
      <c r="D301" s="87">
        <v>0.41666666666666669</v>
      </c>
      <c r="E301" s="77" t="s">
        <v>382</v>
      </c>
      <c r="F301" s="87"/>
      <c r="G301" s="87">
        <v>0.5</v>
      </c>
      <c r="H301" s="77" t="s">
        <v>382</v>
      </c>
      <c r="I301" s="87"/>
      <c r="J301" s="87">
        <v>0</v>
      </c>
      <c r="K301" s="77" t="s">
        <v>384</v>
      </c>
      <c r="L301" s="87"/>
      <c r="M301" s="87">
        <v>0</v>
      </c>
      <c r="N301" s="77" t="s">
        <v>384</v>
      </c>
      <c r="O301" s="87"/>
      <c r="P301" s="87">
        <v>0.15901060076290127</v>
      </c>
      <c r="Q301" s="77" t="s">
        <v>384</v>
      </c>
      <c r="R301" s="87"/>
      <c r="S301" s="87">
        <v>0.26343492344776853</v>
      </c>
      <c r="T301" s="77" t="s">
        <v>383</v>
      </c>
    </row>
    <row r="302" spans="1:20" ht="14.4" x14ac:dyDescent="0.3">
      <c r="A302" s="99" t="s">
        <v>136</v>
      </c>
      <c r="B302" s="99">
        <v>1012</v>
      </c>
      <c r="C302" t="s">
        <v>147</v>
      </c>
      <c r="D302" s="87">
        <v>0.41666666666666669</v>
      </c>
      <c r="E302" s="77" t="s">
        <v>382</v>
      </c>
      <c r="F302" s="87"/>
      <c r="G302" s="87">
        <v>0.5</v>
      </c>
      <c r="H302" s="77" t="s">
        <v>382</v>
      </c>
      <c r="I302" s="87"/>
      <c r="J302" s="87">
        <v>0</v>
      </c>
      <c r="K302" s="77" t="s">
        <v>384</v>
      </c>
      <c r="L302" s="87"/>
      <c r="M302" s="87">
        <v>0</v>
      </c>
      <c r="N302" s="77" t="s">
        <v>384</v>
      </c>
      <c r="O302" s="87"/>
      <c r="P302" s="87">
        <v>0.15901060076290127</v>
      </c>
      <c r="Q302" s="77" t="s">
        <v>384</v>
      </c>
      <c r="R302" s="87"/>
      <c r="S302" s="87">
        <v>0.26343492344776853</v>
      </c>
      <c r="T302" s="77" t="s">
        <v>383</v>
      </c>
    </row>
    <row r="303" spans="1:20" ht="14.4" x14ac:dyDescent="0.3">
      <c r="A303" s="99" t="s">
        <v>156</v>
      </c>
      <c r="B303" s="99">
        <v>1105</v>
      </c>
      <c r="C303" t="s">
        <v>160</v>
      </c>
      <c r="D303" s="87">
        <v>0.41666666666666669</v>
      </c>
      <c r="E303" s="77" t="s">
        <v>382</v>
      </c>
      <c r="F303" s="87"/>
      <c r="G303" s="87">
        <v>0.5</v>
      </c>
      <c r="H303" s="77" t="s">
        <v>382</v>
      </c>
      <c r="I303" s="87"/>
      <c r="J303" s="87">
        <v>0</v>
      </c>
      <c r="K303" s="77" t="s">
        <v>384</v>
      </c>
      <c r="L303" s="87"/>
      <c r="M303" s="87">
        <v>0</v>
      </c>
      <c r="N303" s="77" t="s">
        <v>384</v>
      </c>
      <c r="O303" s="87"/>
      <c r="P303" s="87">
        <v>0.15901060076290127</v>
      </c>
      <c r="Q303" s="77" t="s">
        <v>384</v>
      </c>
      <c r="R303" s="87"/>
      <c r="S303" s="87">
        <v>0.26343492344776853</v>
      </c>
      <c r="T303" s="77" t="s">
        <v>383</v>
      </c>
    </row>
    <row r="304" spans="1:20" ht="14.4" x14ac:dyDescent="0.3">
      <c r="A304" s="99" t="s">
        <v>156</v>
      </c>
      <c r="B304" s="99">
        <v>1106</v>
      </c>
      <c r="C304" t="s">
        <v>161</v>
      </c>
      <c r="D304" s="87">
        <v>0.41666666666666669</v>
      </c>
      <c r="E304" s="77" t="s">
        <v>382</v>
      </c>
      <c r="F304" s="87"/>
      <c r="G304" s="87">
        <v>0.5</v>
      </c>
      <c r="H304" s="77" t="s">
        <v>382</v>
      </c>
      <c r="I304" s="87"/>
      <c r="J304" s="87">
        <v>0</v>
      </c>
      <c r="K304" s="77" t="s">
        <v>384</v>
      </c>
      <c r="L304" s="87"/>
      <c r="M304" s="87">
        <v>0</v>
      </c>
      <c r="N304" s="77" t="s">
        <v>384</v>
      </c>
      <c r="O304" s="87"/>
      <c r="P304" s="87">
        <v>0.15901060076290127</v>
      </c>
      <c r="Q304" s="77" t="s">
        <v>384</v>
      </c>
      <c r="R304" s="87"/>
      <c r="S304" s="87">
        <v>0.26343492344776853</v>
      </c>
      <c r="T304" s="77" t="s">
        <v>383</v>
      </c>
    </row>
    <row r="305" spans="1:20" ht="14.4" x14ac:dyDescent="0.3">
      <c r="A305" s="99" t="s">
        <v>193</v>
      </c>
      <c r="B305" s="99">
        <v>1330</v>
      </c>
      <c r="C305" t="s">
        <v>219</v>
      </c>
      <c r="D305" s="87">
        <v>0.41666666666666669</v>
      </c>
      <c r="E305" s="77" t="s">
        <v>382</v>
      </c>
      <c r="F305" s="87"/>
      <c r="G305" s="87">
        <v>0.5</v>
      </c>
      <c r="H305" s="77" t="s">
        <v>382</v>
      </c>
      <c r="I305" s="87"/>
      <c r="J305" s="87">
        <v>0</v>
      </c>
      <c r="K305" s="77" t="s">
        <v>384</v>
      </c>
      <c r="L305" s="87"/>
      <c r="M305" s="87">
        <v>0</v>
      </c>
      <c r="N305" s="77" t="s">
        <v>384</v>
      </c>
      <c r="O305" s="87"/>
      <c r="P305" s="87">
        <v>0.15901060076290127</v>
      </c>
      <c r="Q305" s="77" t="s">
        <v>384</v>
      </c>
      <c r="R305" s="87"/>
      <c r="S305" s="87">
        <v>0.26343492344776853</v>
      </c>
      <c r="T305" s="77" t="s">
        <v>383</v>
      </c>
    </row>
    <row r="306" spans="1:20" ht="14.4" x14ac:dyDescent="0.3">
      <c r="A306" s="86" t="s">
        <v>278</v>
      </c>
      <c r="B306" s="86">
        <v>1801</v>
      </c>
      <c r="C306" t="s">
        <v>279</v>
      </c>
      <c r="D306" s="87">
        <v>0.41666666666666669</v>
      </c>
      <c r="E306" s="77" t="s">
        <v>382</v>
      </c>
      <c r="F306" s="87"/>
      <c r="G306" s="87">
        <v>0.5</v>
      </c>
      <c r="H306" s="77" t="s">
        <v>382</v>
      </c>
      <c r="I306" s="87"/>
      <c r="J306" s="87">
        <v>0</v>
      </c>
      <c r="K306" s="77" t="s">
        <v>384</v>
      </c>
      <c r="L306" s="87"/>
      <c r="M306" s="87">
        <v>0</v>
      </c>
      <c r="N306" s="77" t="s">
        <v>384</v>
      </c>
      <c r="O306" s="87"/>
      <c r="P306" s="87">
        <v>0.15901060076290127</v>
      </c>
      <c r="Q306" s="77" t="s">
        <v>384</v>
      </c>
      <c r="R306" s="87"/>
      <c r="S306" s="87">
        <v>0.26343492344776853</v>
      </c>
      <c r="T306" s="77" t="s">
        <v>383</v>
      </c>
    </row>
    <row r="307" spans="1:20" ht="14.4" x14ac:dyDescent="0.3">
      <c r="A307" s="99" t="s">
        <v>44</v>
      </c>
      <c r="B307" s="99">
        <v>413</v>
      </c>
      <c r="C307" t="s">
        <v>53</v>
      </c>
      <c r="D307" s="87">
        <v>0.41666666666666669</v>
      </c>
      <c r="E307" s="77" t="s">
        <v>382</v>
      </c>
      <c r="F307" s="87"/>
      <c r="G307" s="87">
        <v>0.4</v>
      </c>
      <c r="H307" s="77" t="s">
        <v>383</v>
      </c>
      <c r="I307" s="87"/>
      <c r="J307" s="87">
        <v>0</v>
      </c>
      <c r="K307" s="77" t="s">
        <v>384</v>
      </c>
      <c r="L307" s="87"/>
      <c r="M307" s="87">
        <v>0</v>
      </c>
      <c r="N307" s="77" t="s">
        <v>384</v>
      </c>
      <c r="O307" s="87"/>
      <c r="P307" s="87">
        <v>0.15901060076290127</v>
      </c>
      <c r="Q307" s="77" t="s">
        <v>384</v>
      </c>
      <c r="R307" s="87"/>
      <c r="S307" s="87">
        <v>0.25093492344776858</v>
      </c>
      <c r="T307" s="77" t="s">
        <v>383</v>
      </c>
    </row>
    <row r="308" spans="1:20" ht="14.4" x14ac:dyDescent="0.3">
      <c r="A308" s="99" t="s">
        <v>243</v>
      </c>
      <c r="B308" s="99">
        <v>1502</v>
      </c>
      <c r="C308" t="s">
        <v>245</v>
      </c>
      <c r="D308" s="87">
        <v>0.41666666666666669</v>
      </c>
      <c r="E308" s="77" t="s">
        <v>382</v>
      </c>
      <c r="F308" s="87"/>
      <c r="G308" s="87">
        <v>0.4</v>
      </c>
      <c r="H308" s="77" t="s">
        <v>383</v>
      </c>
      <c r="I308" s="87"/>
      <c r="J308" s="87">
        <v>0</v>
      </c>
      <c r="K308" s="77" t="s">
        <v>384</v>
      </c>
      <c r="L308" s="87"/>
      <c r="M308" s="87">
        <v>0</v>
      </c>
      <c r="N308" s="77" t="s">
        <v>384</v>
      </c>
      <c r="O308" s="87"/>
      <c r="P308" s="87">
        <v>0.15901060076290127</v>
      </c>
      <c r="Q308" s="77" t="s">
        <v>384</v>
      </c>
      <c r="R308" s="87"/>
      <c r="S308" s="87">
        <v>0.25093492344776858</v>
      </c>
      <c r="T308" s="77" t="s">
        <v>383</v>
      </c>
    </row>
    <row r="309" spans="1:20" ht="14.4" x14ac:dyDescent="0.3">
      <c r="A309" s="99" t="s">
        <v>85</v>
      </c>
      <c r="B309" s="99">
        <v>717</v>
      </c>
      <c r="C309" t="s">
        <v>101</v>
      </c>
      <c r="D309" s="87">
        <v>8.3333333333333329E-2</v>
      </c>
      <c r="E309" s="77" t="s">
        <v>384</v>
      </c>
      <c r="F309" s="87"/>
      <c r="G309" s="87">
        <v>1</v>
      </c>
      <c r="H309" s="77" t="s">
        <v>380</v>
      </c>
      <c r="I309" s="87"/>
      <c r="J309" s="87">
        <v>0</v>
      </c>
      <c r="K309" s="77" t="s">
        <v>384</v>
      </c>
      <c r="L309" s="87"/>
      <c r="M309" s="87">
        <v>0.44285714285714284</v>
      </c>
      <c r="N309" s="77" t="s">
        <v>382</v>
      </c>
      <c r="O309" s="87"/>
      <c r="P309" s="87">
        <v>0.15901060076290127</v>
      </c>
      <c r="Q309" s="77" t="s">
        <v>384</v>
      </c>
      <c r="R309" s="87"/>
      <c r="S309" s="87">
        <v>0.25069682820967326</v>
      </c>
      <c r="T309" s="77" t="s">
        <v>383</v>
      </c>
    </row>
    <row r="310" spans="1:20" ht="14.4" x14ac:dyDescent="0.3">
      <c r="A310" s="99" t="s">
        <v>27</v>
      </c>
      <c r="B310" s="99">
        <v>310</v>
      </c>
      <c r="C310" t="s">
        <v>37</v>
      </c>
      <c r="D310" s="87">
        <v>0.33333333333333331</v>
      </c>
      <c r="E310" s="77" t="s">
        <v>383</v>
      </c>
      <c r="F310" s="87"/>
      <c r="G310" s="87">
        <v>0.5</v>
      </c>
      <c r="H310" s="77" t="s">
        <v>382</v>
      </c>
      <c r="I310" s="87"/>
      <c r="J310" s="87">
        <v>0</v>
      </c>
      <c r="K310" s="77" t="s">
        <v>384</v>
      </c>
      <c r="L310" s="87"/>
      <c r="M310" s="87">
        <v>0</v>
      </c>
      <c r="N310" s="77" t="s">
        <v>384</v>
      </c>
      <c r="O310" s="87"/>
      <c r="P310" s="87">
        <v>0.15901060076290127</v>
      </c>
      <c r="Q310" s="77" t="s">
        <v>384</v>
      </c>
      <c r="R310" s="87"/>
      <c r="S310" s="87">
        <v>0.22801825678110185</v>
      </c>
      <c r="T310" s="77" t="s">
        <v>383</v>
      </c>
    </row>
    <row r="311" spans="1:20" ht="14.4" x14ac:dyDescent="0.3">
      <c r="A311" s="99" t="s">
        <v>85</v>
      </c>
      <c r="B311" s="99">
        <v>711</v>
      </c>
      <c r="C311" t="s">
        <v>95</v>
      </c>
      <c r="D311" s="87">
        <v>0.33333333333333331</v>
      </c>
      <c r="E311" s="77" t="s">
        <v>383</v>
      </c>
      <c r="F311" s="87"/>
      <c r="G311" s="87">
        <v>0.5</v>
      </c>
      <c r="H311" s="77" t="s">
        <v>382</v>
      </c>
      <c r="I311" s="87"/>
      <c r="J311" s="87">
        <v>0</v>
      </c>
      <c r="K311" s="77" t="s">
        <v>384</v>
      </c>
      <c r="L311" s="87"/>
      <c r="M311" s="87">
        <v>0</v>
      </c>
      <c r="N311" s="77" t="s">
        <v>384</v>
      </c>
      <c r="O311" s="87"/>
      <c r="P311" s="87">
        <v>0.15901060076290127</v>
      </c>
      <c r="Q311" s="77" t="s">
        <v>384</v>
      </c>
      <c r="R311" s="87"/>
      <c r="S311" s="87">
        <v>0.22801825678110185</v>
      </c>
      <c r="T311" s="77" t="s">
        <v>383</v>
      </c>
    </row>
    <row r="312" spans="1:20" ht="14.4" x14ac:dyDescent="0.3">
      <c r="A312" s="99" t="s">
        <v>165</v>
      </c>
      <c r="B312" s="99">
        <v>1216</v>
      </c>
      <c r="C312" t="s">
        <v>179</v>
      </c>
      <c r="D312" s="87">
        <v>0.33333333333333331</v>
      </c>
      <c r="E312" s="77" t="s">
        <v>383</v>
      </c>
      <c r="F312" s="87"/>
      <c r="G312" s="87">
        <v>0.5</v>
      </c>
      <c r="H312" s="77" t="s">
        <v>382</v>
      </c>
      <c r="I312" s="87"/>
      <c r="J312" s="87">
        <v>0</v>
      </c>
      <c r="K312" s="77" t="s">
        <v>384</v>
      </c>
      <c r="L312" s="87"/>
      <c r="M312" s="87">
        <v>0</v>
      </c>
      <c r="N312" s="77" t="s">
        <v>384</v>
      </c>
      <c r="O312" s="87"/>
      <c r="P312" s="87">
        <v>0.15901060076290127</v>
      </c>
      <c r="Q312" s="77" t="s">
        <v>384</v>
      </c>
      <c r="R312" s="87"/>
      <c r="S312" s="87">
        <v>0.22801825678110185</v>
      </c>
      <c r="T312" s="77" t="s">
        <v>383</v>
      </c>
    </row>
    <row r="313" spans="1:20" ht="14.4" x14ac:dyDescent="0.3">
      <c r="A313" s="99" t="s">
        <v>165</v>
      </c>
      <c r="B313" s="99">
        <v>1217</v>
      </c>
      <c r="C313" t="s">
        <v>180</v>
      </c>
      <c r="D313" s="87">
        <v>0.33333333333333331</v>
      </c>
      <c r="E313" s="77" t="s">
        <v>383</v>
      </c>
      <c r="F313" s="87"/>
      <c r="G313" s="87">
        <v>0.5</v>
      </c>
      <c r="H313" s="77" t="s">
        <v>382</v>
      </c>
      <c r="I313" s="87"/>
      <c r="J313" s="87">
        <v>0</v>
      </c>
      <c r="K313" s="77" t="s">
        <v>384</v>
      </c>
      <c r="L313" s="87"/>
      <c r="M313" s="87">
        <v>0</v>
      </c>
      <c r="N313" s="77" t="s">
        <v>384</v>
      </c>
      <c r="O313" s="87"/>
      <c r="P313" s="87">
        <v>0.15901060076290127</v>
      </c>
      <c r="Q313" s="77" t="s">
        <v>384</v>
      </c>
      <c r="R313" s="87"/>
      <c r="S313" s="87">
        <v>0.22801825678110185</v>
      </c>
      <c r="T313" s="77" t="s">
        <v>383</v>
      </c>
    </row>
    <row r="314" spans="1:20" ht="14.4" x14ac:dyDescent="0.3">
      <c r="A314" s="99" t="s">
        <v>223</v>
      </c>
      <c r="B314" s="99">
        <v>1402</v>
      </c>
      <c r="C314" t="s">
        <v>338</v>
      </c>
      <c r="D314" s="87">
        <v>0.33333333333333331</v>
      </c>
      <c r="E314" s="77" t="s">
        <v>383</v>
      </c>
      <c r="F314" s="87"/>
      <c r="G314" s="87">
        <v>0.5</v>
      </c>
      <c r="H314" s="77" t="s">
        <v>382</v>
      </c>
      <c r="I314" s="87"/>
      <c r="J314" s="87">
        <v>0</v>
      </c>
      <c r="K314" s="77" t="s">
        <v>384</v>
      </c>
      <c r="L314" s="87"/>
      <c r="M314" s="87">
        <v>0</v>
      </c>
      <c r="N314" s="77" t="s">
        <v>384</v>
      </c>
      <c r="O314" s="87"/>
      <c r="P314" s="87">
        <v>0.15901060076290127</v>
      </c>
      <c r="Q314" s="77" t="s">
        <v>384</v>
      </c>
      <c r="R314" s="87"/>
      <c r="S314" s="87">
        <v>0.22801825678110185</v>
      </c>
      <c r="T314" s="77" t="s">
        <v>383</v>
      </c>
    </row>
    <row r="315" spans="1:20" ht="14.4" x14ac:dyDescent="0.3">
      <c r="A315" s="99" t="s">
        <v>2</v>
      </c>
      <c r="B315" s="99">
        <v>116</v>
      </c>
      <c r="C315" t="s">
        <v>17</v>
      </c>
      <c r="D315" s="87">
        <v>0.16666666666666666</v>
      </c>
      <c r="E315" s="77" t="s">
        <v>384</v>
      </c>
      <c r="F315" s="87"/>
      <c r="G315" s="87">
        <v>1</v>
      </c>
      <c r="H315" s="77" t="s">
        <v>380</v>
      </c>
      <c r="I315" s="87"/>
      <c r="J315" s="87">
        <v>0</v>
      </c>
      <c r="K315" s="77" t="s">
        <v>384</v>
      </c>
      <c r="L315" s="87"/>
      <c r="M315" s="87">
        <v>0</v>
      </c>
      <c r="N315" s="77" t="s">
        <v>384</v>
      </c>
      <c r="O315" s="87"/>
      <c r="P315" s="87">
        <v>0.15901060076290127</v>
      </c>
      <c r="Q315" s="77" t="s">
        <v>384</v>
      </c>
      <c r="R315" s="87"/>
      <c r="S315" s="87">
        <v>0.21968492344776852</v>
      </c>
      <c r="T315" s="77" t="s">
        <v>383</v>
      </c>
    </row>
    <row r="316" spans="1:20" ht="14.4" x14ac:dyDescent="0.3">
      <c r="A316" s="99" t="s">
        <v>193</v>
      </c>
      <c r="B316" s="99">
        <v>1310</v>
      </c>
      <c r="C316" t="s">
        <v>150</v>
      </c>
      <c r="D316" s="87">
        <v>0.33333333333333331</v>
      </c>
      <c r="E316" s="77" t="s">
        <v>383</v>
      </c>
      <c r="F316" s="87"/>
      <c r="G316" s="87">
        <v>0.375</v>
      </c>
      <c r="H316" s="77" t="s">
        <v>383</v>
      </c>
      <c r="I316" s="87"/>
      <c r="J316" s="87">
        <v>0</v>
      </c>
      <c r="K316" s="77" t="s">
        <v>384</v>
      </c>
      <c r="L316" s="87"/>
      <c r="M316" s="87">
        <v>0</v>
      </c>
      <c r="N316" s="77" t="s">
        <v>384</v>
      </c>
      <c r="O316" s="87"/>
      <c r="P316" s="87">
        <v>0.15901060076290127</v>
      </c>
      <c r="Q316" s="77" t="s">
        <v>384</v>
      </c>
      <c r="R316" s="87"/>
      <c r="S316" s="87">
        <v>0.21239325678110185</v>
      </c>
      <c r="T316" s="77" t="s">
        <v>383</v>
      </c>
    </row>
    <row r="317" spans="1:20" ht="14.4" x14ac:dyDescent="0.3">
      <c r="A317" s="99" t="s">
        <v>18</v>
      </c>
      <c r="B317" s="99">
        <v>202</v>
      </c>
      <c r="C317" t="s">
        <v>20</v>
      </c>
      <c r="D317" s="87">
        <v>0.25</v>
      </c>
      <c r="E317" s="77" t="s">
        <v>383</v>
      </c>
      <c r="F317" s="87"/>
      <c r="G317" s="87">
        <v>0.5</v>
      </c>
      <c r="H317" s="77" t="s">
        <v>382</v>
      </c>
      <c r="I317" s="87"/>
      <c r="J317" s="87">
        <v>0</v>
      </c>
      <c r="K317" s="77" t="s">
        <v>384</v>
      </c>
      <c r="L317" s="87"/>
      <c r="M317" s="87">
        <v>0</v>
      </c>
      <c r="N317" s="77" t="s">
        <v>384</v>
      </c>
      <c r="O317" s="87"/>
      <c r="P317" s="87">
        <v>0.15901060076290127</v>
      </c>
      <c r="Q317" s="77" t="s">
        <v>384</v>
      </c>
      <c r="R317" s="87"/>
      <c r="S317" s="87">
        <v>0.1926015901144352</v>
      </c>
      <c r="T317" s="77" t="s">
        <v>384</v>
      </c>
    </row>
    <row r="318" spans="1:20" ht="14.4" x14ac:dyDescent="0.3">
      <c r="A318" s="99" t="s">
        <v>112</v>
      </c>
      <c r="B318" s="99">
        <v>912</v>
      </c>
      <c r="C318" t="s">
        <v>123</v>
      </c>
      <c r="D318" s="87">
        <v>0.25</v>
      </c>
      <c r="E318" s="77" t="s">
        <v>383</v>
      </c>
      <c r="F318" s="87"/>
      <c r="G318" s="87">
        <v>0.5</v>
      </c>
      <c r="H318" s="77" t="s">
        <v>382</v>
      </c>
      <c r="I318" s="87"/>
      <c r="J318" s="87">
        <v>0</v>
      </c>
      <c r="K318" s="77" t="s">
        <v>384</v>
      </c>
      <c r="L318" s="87"/>
      <c r="M318" s="87">
        <v>0</v>
      </c>
      <c r="N318" s="77" t="s">
        <v>384</v>
      </c>
      <c r="O318" s="87"/>
      <c r="P318" s="87">
        <v>0.15901060076290127</v>
      </c>
      <c r="Q318" s="77" t="s">
        <v>384</v>
      </c>
      <c r="R318" s="87"/>
      <c r="S318" s="87">
        <v>0.1926015901144352</v>
      </c>
      <c r="T318" s="77" t="s">
        <v>384</v>
      </c>
    </row>
    <row r="319" spans="1:20" ht="14.4" x14ac:dyDescent="0.3">
      <c r="A319" s="99" t="s">
        <v>156</v>
      </c>
      <c r="B319" s="99">
        <v>1101</v>
      </c>
      <c r="C319" t="s">
        <v>156</v>
      </c>
      <c r="D319" s="87">
        <v>0.25</v>
      </c>
      <c r="E319" s="77" t="s">
        <v>383</v>
      </c>
      <c r="F319" s="87"/>
      <c r="G319" s="87">
        <v>0.5</v>
      </c>
      <c r="H319" s="77" t="s">
        <v>382</v>
      </c>
      <c r="I319" s="87"/>
      <c r="J319" s="87">
        <v>0</v>
      </c>
      <c r="K319" s="77" t="s">
        <v>384</v>
      </c>
      <c r="L319" s="87"/>
      <c r="M319" s="87">
        <v>0</v>
      </c>
      <c r="N319" s="77" t="s">
        <v>384</v>
      </c>
      <c r="O319" s="87"/>
      <c r="P319" s="87">
        <v>0.15901060076290127</v>
      </c>
      <c r="Q319" s="77" t="s">
        <v>384</v>
      </c>
      <c r="R319" s="87"/>
      <c r="S319" s="87">
        <v>0.1926015901144352</v>
      </c>
      <c r="T319" s="77" t="s">
        <v>384</v>
      </c>
    </row>
    <row r="320" spans="1:20" ht="14.4" x14ac:dyDescent="0.3">
      <c r="A320" s="99" t="s">
        <v>165</v>
      </c>
      <c r="B320" s="99">
        <v>1204</v>
      </c>
      <c r="C320" t="s">
        <v>167</v>
      </c>
      <c r="D320" s="87">
        <v>0.25</v>
      </c>
      <c r="E320" s="77" t="s">
        <v>383</v>
      </c>
      <c r="F320" s="87"/>
      <c r="G320" s="87">
        <v>0.5</v>
      </c>
      <c r="H320" s="77" t="s">
        <v>382</v>
      </c>
      <c r="I320" s="87"/>
      <c r="J320" s="87">
        <v>0</v>
      </c>
      <c r="K320" s="77" t="s">
        <v>384</v>
      </c>
      <c r="L320" s="87"/>
      <c r="M320" s="87">
        <v>0</v>
      </c>
      <c r="N320" s="77" t="s">
        <v>384</v>
      </c>
      <c r="O320" s="87"/>
      <c r="P320" s="87">
        <v>0.15901060076290127</v>
      </c>
      <c r="Q320" s="77" t="s">
        <v>384</v>
      </c>
      <c r="R320" s="87"/>
      <c r="S320" s="87">
        <v>0.1926015901144352</v>
      </c>
      <c r="T320" s="77" t="s">
        <v>384</v>
      </c>
    </row>
    <row r="321" spans="1:20" ht="14.4" x14ac:dyDescent="0.3">
      <c r="A321" s="99" t="s">
        <v>223</v>
      </c>
      <c r="B321" s="99">
        <v>1410</v>
      </c>
      <c r="C321" t="s">
        <v>232</v>
      </c>
      <c r="D321" s="87">
        <v>0.25</v>
      </c>
      <c r="E321" s="77" t="s">
        <v>383</v>
      </c>
      <c r="F321" s="87"/>
      <c r="G321" s="87">
        <v>0.5</v>
      </c>
      <c r="H321" s="77" t="s">
        <v>382</v>
      </c>
      <c r="I321" s="87"/>
      <c r="J321" s="87">
        <v>0</v>
      </c>
      <c r="K321" s="77" t="s">
        <v>384</v>
      </c>
      <c r="L321" s="87"/>
      <c r="M321" s="87">
        <v>0</v>
      </c>
      <c r="N321" s="77" t="s">
        <v>384</v>
      </c>
      <c r="O321" s="87"/>
      <c r="P321" s="87">
        <v>0.15901060076290127</v>
      </c>
      <c r="Q321" s="77" t="s">
        <v>384</v>
      </c>
      <c r="R321" s="87"/>
      <c r="S321" s="87">
        <v>0.1926015901144352</v>
      </c>
      <c r="T321" s="77" t="s">
        <v>384</v>
      </c>
    </row>
    <row r="322" spans="1:20" ht="14.4" x14ac:dyDescent="0.3">
      <c r="A322" s="99" t="s">
        <v>223</v>
      </c>
      <c r="B322" s="99">
        <v>1414</v>
      </c>
      <c r="C322" t="s">
        <v>236</v>
      </c>
      <c r="D322" s="87">
        <v>0.25</v>
      </c>
      <c r="E322" s="77" t="s">
        <v>383</v>
      </c>
      <c r="F322" s="87"/>
      <c r="G322" s="87">
        <v>0.5</v>
      </c>
      <c r="H322" s="77" t="s">
        <v>382</v>
      </c>
      <c r="I322" s="87"/>
      <c r="J322" s="87">
        <v>0</v>
      </c>
      <c r="K322" s="77" t="s">
        <v>384</v>
      </c>
      <c r="L322" s="87"/>
      <c r="M322" s="87">
        <v>0</v>
      </c>
      <c r="N322" s="77" t="s">
        <v>384</v>
      </c>
      <c r="O322" s="87"/>
      <c r="P322" s="87">
        <v>0.15901060076290127</v>
      </c>
      <c r="Q322" s="77" t="s">
        <v>384</v>
      </c>
      <c r="R322" s="87"/>
      <c r="S322" s="87">
        <v>0.1926015901144352</v>
      </c>
      <c r="T322" s="77" t="s">
        <v>384</v>
      </c>
    </row>
    <row r="323" spans="1:20" ht="14.4" x14ac:dyDescent="0.3">
      <c r="A323" s="99" t="s">
        <v>251</v>
      </c>
      <c r="B323" s="99">
        <v>1611</v>
      </c>
      <c r="C323" t="s">
        <v>342</v>
      </c>
      <c r="D323" s="87">
        <v>0.25</v>
      </c>
      <c r="E323" s="77" t="s">
        <v>383</v>
      </c>
      <c r="F323" s="87"/>
      <c r="G323" s="87">
        <v>0.5</v>
      </c>
      <c r="H323" s="77" t="s">
        <v>382</v>
      </c>
      <c r="I323" s="87"/>
      <c r="J323" s="87">
        <v>0</v>
      </c>
      <c r="K323" s="77" t="s">
        <v>384</v>
      </c>
      <c r="L323" s="87"/>
      <c r="M323" s="87">
        <v>0</v>
      </c>
      <c r="N323" s="77" t="s">
        <v>384</v>
      </c>
      <c r="O323" s="87"/>
      <c r="P323" s="87">
        <v>0.15901060076290127</v>
      </c>
      <c r="Q323" s="77" t="s">
        <v>384</v>
      </c>
      <c r="R323" s="87"/>
      <c r="S323" s="87">
        <v>0.1926015901144352</v>
      </c>
      <c r="T323" s="77" t="s">
        <v>384</v>
      </c>
    </row>
    <row r="324" spans="1:20" ht="14.4" x14ac:dyDescent="0.3">
      <c r="A324" s="99" t="s">
        <v>27</v>
      </c>
      <c r="B324" s="99">
        <v>314</v>
      </c>
      <c r="C324" t="s">
        <v>41</v>
      </c>
      <c r="D324" s="87">
        <v>0.25</v>
      </c>
      <c r="E324" s="77" t="s">
        <v>383</v>
      </c>
      <c r="F324" s="87"/>
      <c r="G324" s="87">
        <v>0.33333333333333331</v>
      </c>
      <c r="H324" s="77" t="s">
        <v>383</v>
      </c>
      <c r="I324" s="87"/>
      <c r="J324" s="87">
        <v>0</v>
      </c>
      <c r="K324" s="77" t="s">
        <v>384</v>
      </c>
      <c r="L324" s="87"/>
      <c r="M324" s="87">
        <v>0</v>
      </c>
      <c r="N324" s="77" t="s">
        <v>384</v>
      </c>
      <c r="O324" s="87"/>
      <c r="P324" s="87">
        <v>0.15901060076290127</v>
      </c>
      <c r="Q324" s="77" t="s">
        <v>384</v>
      </c>
      <c r="R324" s="87"/>
      <c r="S324" s="87">
        <v>0.17176825678110186</v>
      </c>
      <c r="T324" s="77" t="s">
        <v>384</v>
      </c>
    </row>
    <row r="325" spans="1:20" ht="14.4" x14ac:dyDescent="0.3">
      <c r="A325" s="99" t="s">
        <v>193</v>
      </c>
      <c r="B325" s="99">
        <v>1314</v>
      </c>
      <c r="C325" t="s">
        <v>203</v>
      </c>
      <c r="D325" s="87">
        <v>0.25</v>
      </c>
      <c r="E325" s="77" t="s">
        <v>383</v>
      </c>
      <c r="F325" s="87"/>
      <c r="G325" s="87">
        <v>0.33333333333333331</v>
      </c>
      <c r="H325" s="77" t="s">
        <v>383</v>
      </c>
      <c r="I325" s="87"/>
      <c r="J325" s="87">
        <v>0</v>
      </c>
      <c r="K325" s="77" t="s">
        <v>384</v>
      </c>
      <c r="L325" s="87"/>
      <c r="M325" s="87">
        <v>0</v>
      </c>
      <c r="N325" s="77" t="s">
        <v>384</v>
      </c>
      <c r="O325" s="87"/>
      <c r="P325" s="87">
        <v>7.9505300381450636E-2</v>
      </c>
      <c r="Q325" s="77" t="s">
        <v>384</v>
      </c>
      <c r="R325" s="87"/>
      <c r="S325" s="87">
        <v>0.15984246172388428</v>
      </c>
      <c r="T325" s="77" t="s">
        <v>384</v>
      </c>
    </row>
    <row r="326" spans="1:20" ht="14.4" x14ac:dyDescent="0.3">
      <c r="A326" s="99" t="s">
        <v>112</v>
      </c>
      <c r="B326" s="99">
        <v>907</v>
      </c>
      <c r="C326" t="s">
        <v>118</v>
      </c>
      <c r="D326" s="87">
        <v>0.16666666666666666</v>
      </c>
      <c r="E326" s="77" t="s">
        <v>384</v>
      </c>
      <c r="F326" s="87"/>
      <c r="G326" s="87">
        <v>0.5</v>
      </c>
      <c r="H326" s="77" t="s">
        <v>382</v>
      </c>
      <c r="I326" s="87"/>
      <c r="J326" s="87">
        <v>0</v>
      </c>
      <c r="K326" s="77" t="s">
        <v>384</v>
      </c>
      <c r="L326" s="87"/>
      <c r="M326" s="87">
        <v>0</v>
      </c>
      <c r="N326" s="77" t="s">
        <v>384</v>
      </c>
      <c r="O326" s="87"/>
      <c r="P326" s="87">
        <v>0.15901060076290127</v>
      </c>
      <c r="Q326" s="77" t="s">
        <v>384</v>
      </c>
      <c r="R326" s="87"/>
      <c r="S326" s="87">
        <v>0.15718492344776852</v>
      </c>
      <c r="T326" s="77" t="s">
        <v>384</v>
      </c>
    </row>
    <row r="327" spans="1:20" ht="14.4" x14ac:dyDescent="0.3">
      <c r="A327" s="99" t="s">
        <v>223</v>
      </c>
      <c r="B327" s="99">
        <v>1419</v>
      </c>
      <c r="C327" t="s">
        <v>240</v>
      </c>
      <c r="D327" s="87">
        <v>0.16666666666666666</v>
      </c>
      <c r="E327" s="77" t="s">
        <v>384</v>
      </c>
      <c r="F327" s="87"/>
      <c r="G327" s="87">
        <v>0.5</v>
      </c>
      <c r="H327" s="77" t="s">
        <v>382</v>
      </c>
      <c r="I327" s="87"/>
      <c r="J327" s="87">
        <v>0</v>
      </c>
      <c r="K327" s="77" t="s">
        <v>384</v>
      </c>
      <c r="L327" s="87"/>
      <c r="M327" s="87">
        <v>0</v>
      </c>
      <c r="N327" s="77" t="s">
        <v>384</v>
      </c>
      <c r="O327" s="87"/>
      <c r="P327" s="87">
        <v>0.15901060076290127</v>
      </c>
      <c r="Q327" s="77" t="s">
        <v>384</v>
      </c>
      <c r="R327" s="87"/>
      <c r="S327" s="87">
        <v>0.15718492344776852</v>
      </c>
      <c r="T327" s="77" t="s">
        <v>384</v>
      </c>
    </row>
    <row r="328" spans="1:20" ht="14.4" x14ac:dyDescent="0.3">
      <c r="A328" s="99" t="s">
        <v>112</v>
      </c>
      <c r="B328" s="99">
        <v>916</v>
      </c>
      <c r="C328" t="s">
        <v>127</v>
      </c>
      <c r="D328" s="87">
        <v>8.3333333333333329E-2</v>
      </c>
      <c r="E328" s="77" t="s">
        <v>384</v>
      </c>
      <c r="F328" s="87"/>
      <c r="G328" s="87">
        <v>0.5</v>
      </c>
      <c r="H328" s="77" t="s">
        <v>382</v>
      </c>
      <c r="I328" s="87"/>
      <c r="J328" s="87">
        <v>0</v>
      </c>
      <c r="K328" s="77" t="s">
        <v>384</v>
      </c>
      <c r="L328" s="87"/>
      <c r="M328" s="87">
        <v>0</v>
      </c>
      <c r="N328" s="77" t="s">
        <v>384</v>
      </c>
      <c r="O328" s="87"/>
      <c r="P328" s="87">
        <v>0.15901060076290127</v>
      </c>
      <c r="Q328" s="77" t="s">
        <v>384</v>
      </c>
      <c r="R328" s="87"/>
      <c r="S328" s="87">
        <v>0.12176825678110186</v>
      </c>
      <c r="T328" s="77" t="s">
        <v>384</v>
      </c>
    </row>
    <row r="329" spans="1:20" ht="14.4" x14ac:dyDescent="0.3">
      <c r="A329" s="99" t="s">
        <v>112</v>
      </c>
      <c r="B329" s="99">
        <v>922</v>
      </c>
      <c r="C329" t="s">
        <v>133</v>
      </c>
      <c r="D329" s="87">
        <v>8.3333333333333329E-2</v>
      </c>
      <c r="E329" s="77" t="s">
        <v>384</v>
      </c>
      <c r="F329" s="87"/>
      <c r="G329" s="87">
        <v>0.5</v>
      </c>
      <c r="H329" s="77" t="s">
        <v>382</v>
      </c>
      <c r="I329" s="87"/>
      <c r="J329" s="87">
        <v>0</v>
      </c>
      <c r="K329" s="77" t="s">
        <v>384</v>
      </c>
      <c r="L329" s="87"/>
      <c r="M329" s="87">
        <v>0</v>
      </c>
      <c r="N329" s="77" t="s">
        <v>384</v>
      </c>
      <c r="O329" s="87"/>
      <c r="P329" s="87">
        <v>0.15901060076290127</v>
      </c>
      <c r="Q329" s="77" t="s">
        <v>384</v>
      </c>
      <c r="R329" s="87"/>
      <c r="S329" s="87">
        <v>0.12176825678110186</v>
      </c>
      <c r="T329" s="77" t="s">
        <v>384</v>
      </c>
    </row>
    <row r="330" spans="1:20" ht="14.4" x14ac:dyDescent="0.3">
      <c r="A330" s="99" t="s">
        <v>165</v>
      </c>
      <c r="B330" s="99">
        <v>1213</v>
      </c>
      <c r="C330" t="s">
        <v>176</v>
      </c>
      <c r="D330" s="87">
        <v>8.3333333333333329E-2</v>
      </c>
      <c r="E330" s="77" t="s">
        <v>384</v>
      </c>
      <c r="F330" s="87"/>
      <c r="G330" s="87">
        <v>0.5</v>
      </c>
      <c r="H330" s="77" t="s">
        <v>382</v>
      </c>
      <c r="I330" s="87"/>
      <c r="J330" s="87">
        <v>0</v>
      </c>
      <c r="K330" s="77" t="s">
        <v>384</v>
      </c>
      <c r="L330" s="87"/>
      <c r="M330" s="87">
        <v>0</v>
      </c>
      <c r="N330" s="77" t="s">
        <v>384</v>
      </c>
      <c r="O330" s="87"/>
      <c r="P330" s="87">
        <v>0.15901060076290127</v>
      </c>
      <c r="Q330" s="77" t="s">
        <v>384</v>
      </c>
      <c r="R330" s="87"/>
      <c r="S330" s="87">
        <v>0.12176825678110186</v>
      </c>
      <c r="T330" s="77" t="s">
        <v>384</v>
      </c>
    </row>
    <row r="331" spans="1:20" ht="14.4" x14ac:dyDescent="0.3">
      <c r="A331" s="99" t="s">
        <v>165</v>
      </c>
      <c r="B331" s="99">
        <v>1215</v>
      </c>
      <c r="C331" t="s">
        <v>178</v>
      </c>
      <c r="D331" s="87">
        <v>8.3333333333333329E-2</v>
      </c>
      <c r="E331" s="77" t="s">
        <v>384</v>
      </c>
      <c r="F331" s="87"/>
      <c r="G331" s="87">
        <v>0.5</v>
      </c>
      <c r="H331" s="77" t="s">
        <v>382</v>
      </c>
      <c r="I331" s="87"/>
      <c r="J331" s="87">
        <v>0</v>
      </c>
      <c r="K331" s="77" t="s">
        <v>384</v>
      </c>
      <c r="L331" s="87"/>
      <c r="M331" s="87">
        <v>0</v>
      </c>
      <c r="N331" s="77" t="s">
        <v>384</v>
      </c>
      <c r="O331" s="87"/>
      <c r="P331" s="87">
        <v>0.15901060076290127</v>
      </c>
      <c r="Q331" s="77" t="s">
        <v>384</v>
      </c>
      <c r="R331" s="87"/>
      <c r="S331" s="87">
        <v>0.12176825678110186</v>
      </c>
      <c r="T331" s="77" t="s">
        <v>384</v>
      </c>
    </row>
    <row r="332" spans="1:20" ht="14.4" x14ac:dyDescent="0.3">
      <c r="A332" s="99" t="s">
        <v>85</v>
      </c>
      <c r="B332" s="99">
        <v>714</v>
      </c>
      <c r="C332" t="s">
        <v>98</v>
      </c>
      <c r="D332" s="87">
        <v>0</v>
      </c>
      <c r="E332" s="77" t="s">
        <v>384</v>
      </c>
      <c r="F332" s="87"/>
      <c r="G332" s="87">
        <v>0</v>
      </c>
      <c r="H332" s="77" t="s">
        <v>384</v>
      </c>
      <c r="I332" s="87"/>
      <c r="J332" s="87">
        <v>0</v>
      </c>
      <c r="K332" s="77" t="s">
        <v>384</v>
      </c>
      <c r="L332" s="87"/>
      <c r="M332" s="87">
        <v>0.4</v>
      </c>
      <c r="N332" s="77" t="s">
        <v>383</v>
      </c>
      <c r="O332" s="87"/>
      <c r="P332" s="87">
        <v>0</v>
      </c>
      <c r="Q332" s="77" t="s">
        <v>384</v>
      </c>
      <c r="R332" s="87"/>
      <c r="S332" s="87">
        <v>0.06</v>
      </c>
      <c r="T332" s="77" t="s">
        <v>384</v>
      </c>
    </row>
    <row r="333" spans="1:20" ht="14.4" x14ac:dyDescent="0.3">
      <c r="A333" s="99" t="s">
        <v>112</v>
      </c>
      <c r="B333" s="99">
        <v>918</v>
      </c>
      <c r="C333" t="s">
        <v>129</v>
      </c>
      <c r="D333" s="87">
        <v>0</v>
      </c>
      <c r="E333" s="77" t="s">
        <v>384</v>
      </c>
      <c r="F333" s="87"/>
      <c r="G333" s="87">
        <v>0</v>
      </c>
      <c r="H333" s="77" t="s">
        <v>384</v>
      </c>
      <c r="I333" s="87"/>
      <c r="J333" s="87">
        <v>0</v>
      </c>
      <c r="K333" s="77" t="s">
        <v>384</v>
      </c>
      <c r="L333" s="87"/>
      <c r="M333" s="87">
        <v>0.4</v>
      </c>
      <c r="N333" s="77" t="s">
        <v>383</v>
      </c>
      <c r="O333" s="87"/>
      <c r="P333" s="87">
        <v>0</v>
      </c>
      <c r="Q333" s="77" t="s">
        <v>384</v>
      </c>
      <c r="R333" s="87"/>
      <c r="S333" s="87">
        <v>0.06</v>
      </c>
      <c r="T333" s="77" t="s">
        <v>384</v>
      </c>
    </row>
    <row r="334" spans="1:20" ht="14.4" x14ac:dyDescent="0.3">
      <c r="A334" s="99" t="s">
        <v>85</v>
      </c>
      <c r="B334" s="99">
        <v>712</v>
      </c>
      <c r="C334" t="s">
        <v>96</v>
      </c>
      <c r="D334" s="87">
        <v>0</v>
      </c>
      <c r="E334" s="77" t="s">
        <v>384</v>
      </c>
      <c r="F334" s="87"/>
      <c r="G334" s="87">
        <v>0</v>
      </c>
      <c r="H334" s="77" t="s">
        <v>384</v>
      </c>
      <c r="I334" s="87"/>
      <c r="J334" s="87">
        <v>0</v>
      </c>
      <c r="K334" s="77" t="s">
        <v>384</v>
      </c>
      <c r="L334" s="87"/>
      <c r="M334" s="87">
        <v>0.22400000000000003</v>
      </c>
      <c r="N334" s="77" t="s">
        <v>383</v>
      </c>
      <c r="O334" s="87"/>
      <c r="P334" s="87">
        <v>9.0106007098977398E-2</v>
      </c>
      <c r="Q334" s="77" t="s">
        <v>384</v>
      </c>
      <c r="R334" s="87"/>
      <c r="S334" s="87">
        <v>4.7115901064846616E-2</v>
      </c>
      <c r="T334" s="77" t="s">
        <v>384</v>
      </c>
    </row>
    <row r="335" spans="1:20" ht="14.4" x14ac:dyDescent="0.3">
      <c r="A335" s="99" t="s">
        <v>18</v>
      </c>
      <c r="B335" s="99">
        <v>207</v>
      </c>
      <c r="C335" t="s">
        <v>25</v>
      </c>
      <c r="D335" s="87">
        <v>0</v>
      </c>
      <c r="E335" s="77" t="s">
        <v>384</v>
      </c>
      <c r="F335" s="87"/>
      <c r="G335" s="87">
        <v>0</v>
      </c>
      <c r="H335" s="77" t="s">
        <v>384</v>
      </c>
      <c r="I335" s="87"/>
      <c r="J335" s="87">
        <v>0</v>
      </c>
      <c r="K335" s="77" t="s">
        <v>384</v>
      </c>
      <c r="L335" s="87"/>
      <c r="M335" s="87">
        <v>0</v>
      </c>
      <c r="N335" s="77" t="s">
        <v>384</v>
      </c>
      <c r="O335" s="87"/>
      <c r="P335" s="87">
        <v>0</v>
      </c>
      <c r="Q335" s="77" t="s">
        <v>384</v>
      </c>
      <c r="R335" s="87"/>
      <c r="S335" s="87">
        <v>0</v>
      </c>
      <c r="T335" s="77" t="s">
        <v>384</v>
      </c>
    </row>
    <row r="336" spans="1:20" ht="14.4" x14ac:dyDescent="0.3">
      <c r="A336" s="99" t="s">
        <v>85</v>
      </c>
      <c r="B336" s="99">
        <v>713</v>
      </c>
      <c r="C336" t="s">
        <v>97</v>
      </c>
      <c r="D336" s="87">
        <v>0</v>
      </c>
      <c r="E336" s="77" t="s">
        <v>384</v>
      </c>
      <c r="F336" s="87"/>
      <c r="G336" s="87">
        <v>0</v>
      </c>
      <c r="H336" s="77" t="s">
        <v>384</v>
      </c>
      <c r="I336" s="87"/>
      <c r="J336" s="87">
        <v>0</v>
      </c>
      <c r="K336" s="77" t="s">
        <v>384</v>
      </c>
      <c r="L336" s="87"/>
      <c r="M336" s="87">
        <v>0</v>
      </c>
      <c r="N336" s="77" t="s">
        <v>384</v>
      </c>
      <c r="O336" s="87"/>
      <c r="P336" s="87">
        <v>0</v>
      </c>
      <c r="Q336" s="77" t="s">
        <v>384</v>
      </c>
      <c r="R336" s="87"/>
      <c r="S336" s="87">
        <v>0</v>
      </c>
      <c r="T336" s="77" t="s">
        <v>384</v>
      </c>
    </row>
    <row r="337" spans="1:20" ht="14.4" x14ac:dyDescent="0.3">
      <c r="A337" s="99" t="s">
        <v>85</v>
      </c>
      <c r="B337" s="99">
        <v>715</v>
      </c>
      <c r="C337" t="s">
        <v>99</v>
      </c>
      <c r="D337" s="87">
        <v>0</v>
      </c>
      <c r="E337" s="77" t="s">
        <v>384</v>
      </c>
      <c r="F337" s="87"/>
      <c r="G337" s="87">
        <v>0</v>
      </c>
      <c r="H337" s="77" t="s">
        <v>384</v>
      </c>
      <c r="I337" s="87"/>
      <c r="J337" s="87">
        <v>0</v>
      </c>
      <c r="K337" s="77" t="s">
        <v>384</v>
      </c>
      <c r="L337" s="87"/>
      <c r="M337" s="87">
        <v>0</v>
      </c>
      <c r="N337" s="77" t="s">
        <v>384</v>
      </c>
      <c r="O337" s="87"/>
      <c r="P337" s="87">
        <v>0</v>
      </c>
      <c r="Q337" s="77" t="s">
        <v>384</v>
      </c>
      <c r="R337" s="87"/>
      <c r="S337" s="87">
        <v>0</v>
      </c>
      <c r="T337" s="77" t="s">
        <v>384</v>
      </c>
    </row>
    <row r="338" spans="1:20" ht="14.4" x14ac:dyDescent="0.3">
      <c r="A338" s="99" t="s">
        <v>104</v>
      </c>
      <c r="B338" s="99">
        <v>805</v>
      </c>
      <c r="C338" t="s">
        <v>108</v>
      </c>
      <c r="D338" s="87">
        <v>0</v>
      </c>
      <c r="E338" s="77" t="s">
        <v>384</v>
      </c>
      <c r="F338" s="87"/>
      <c r="G338" s="87">
        <v>0</v>
      </c>
      <c r="H338" s="77" t="s">
        <v>384</v>
      </c>
      <c r="I338" s="87"/>
      <c r="J338" s="87">
        <v>0</v>
      </c>
      <c r="K338" s="77" t="s">
        <v>384</v>
      </c>
      <c r="L338" s="87"/>
      <c r="M338" s="87">
        <v>0</v>
      </c>
      <c r="N338" s="77" t="s">
        <v>384</v>
      </c>
      <c r="O338" s="87"/>
      <c r="P338" s="87">
        <v>0</v>
      </c>
      <c r="Q338" s="77" t="s">
        <v>384</v>
      </c>
      <c r="R338" s="87"/>
      <c r="S338" s="87">
        <v>0</v>
      </c>
      <c r="T338" s="77" t="s">
        <v>384</v>
      </c>
    </row>
    <row r="339" spans="1:20" ht="14.4" x14ac:dyDescent="0.3">
      <c r="A339" s="99" t="s">
        <v>112</v>
      </c>
      <c r="B339" s="99">
        <v>908</v>
      </c>
      <c r="C339" t="s">
        <v>119</v>
      </c>
      <c r="D339" s="87">
        <v>0</v>
      </c>
      <c r="E339" s="77" t="s">
        <v>384</v>
      </c>
      <c r="F339" s="87"/>
      <c r="G339" s="87">
        <v>0</v>
      </c>
      <c r="H339" s="77" t="s">
        <v>384</v>
      </c>
      <c r="I339" s="87"/>
      <c r="J339" s="87">
        <v>0</v>
      </c>
      <c r="K339" s="77" t="s">
        <v>384</v>
      </c>
      <c r="L339" s="87"/>
      <c r="M339" s="87">
        <v>0</v>
      </c>
      <c r="N339" s="77" t="s">
        <v>384</v>
      </c>
      <c r="O339" s="87"/>
      <c r="P339" s="87">
        <v>0</v>
      </c>
      <c r="Q339" s="77" t="s">
        <v>384</v>
      </c>
      <c r="R339" s="87"/>
      <c r="S339" s="87">
        <v>0</v>
      </c>
      <c r="T339" s="77" t="s">
        <v>384</v>
      </c>
    </row>
    <row r="340" spans="1:20" ht="14.4" x14ac:dyDescent="0.3">
      <c r="A340" s="99" t="s">
        <v>112</v>
      </c>
      <c r="B340" s="99">
        <v>913</v>
      </c>
      <c r="C340" t="s">
        <v>124</v>
      </c>
      <c r="D340" s="87">
        <v>0</v>
      </c>
      <c r="E340" s="77" t="s">
        <v>384</v>
      </c>
      <c r="F340" s="87"/>
      <c r="G340" s="87">
        <v>0</v>
      </c>
      <c r="H340" s="77" t="s">
        <v>384</v>
      </c>
      <c r="I340" s="87"/>
      <c r="J340" s="87">
        <v>0</v>
      </c>
      <c r="K340" s="77" t="s">
        <v>384</v>
      </c>
      <c r="L340" s="87"/>
      <c r="M340" s="87">
        <v>0</v>
      </c>
      <c r="N340" s="77" t="s">
        <v>384</v>
      </c>
      <c r="O340" s="87"/>
      <c r="P340" s="87">
        <v>0</v>
      </c>
      <c r="Q340" s="77" t="s">
        <v>384</v>
      </c>
      <c r="R340" s="87"/>
      <c r="S340" s="87">
        <v>0</v>
      </c>
      <c r="T340" s="77" t="s">
        <v>384</v>
      </c>
    </row>
    <row r="341" spans="1:20" ht="14.4" x14ac:dyDescent="0.3">
      <c r="A341" s="99" t="s">
        <v>165</v>
      </c>
      <c r="B341" s="99">
        <v>1220</v>
      </c>
      <c r="C341" t="s">
        <v>183</v>
      </c>
      <c r="D341" s="87">
        <v>0</v>
      </c>
      <c r="E341" s="77" t="s">
        <v>384</v>
      </c>
      <c r="F341" s="87"/>
      <c r="G341" s="87">
        <v>0</v>
      </c>
      <c r="H341" s="77" t="s">
        <v>384</v>
      </c>
      <c r="I341" s="87"/>
      <c r="J341" s="87">
        <v>0</v>
      </c>
      <c r="K341" s="77" t="s">
        <v>384</v>
      </c>
      <c r="L341" s="87"/>
      <c r="M341" s="87">
        <v>0</v>
      </c>
      <c r="N341" s="77" t="s">
        <v>384</v>
      </c>
      <c r="O341" s="87"/>
      <c r="P341" s="87">
        <v>0</v>
      </c>
      <c r="Q341" s="77" t="s">
        <v>384</v>
      </c>
      <c r="R341" s="87"/>
      <c r="S341" s="87">
        <v>0</v>
      </c>
      <c r="T341" s="77" t="s">
        <v>384</v>
      </c>
    </row>
    <row r="342" spans="1:20" ht="14.4" x14ac:dyDescent="0.3">
      <c r="A342" s="99" t="s">
        <v>165</v>
      </c>
      <c r="B342" s="99">
        <v>1222</v>
      </c>
      <c r="C342" t="s">
        <v>185</v>
      </c>
      <c r="D342" s="87">
        <v>0</v>
      </c>
      <c r="E342" s="77" t="s">
        <v>384</v>
      </c>
      <c r="F342" s="87"/>
      <c r="G342" s="87">
        <v>0</v>
      </c>
      <c r="H342" s="77" t="s">
        <v>384</v>
      </c>
      <c r="I342" s="87"/>
      <c r="J342" s="87">
        <v>0</v>
      </c>
      <c r="K342" s="77" t="s">
        <v>384</v>
      </c>
      <c r="L342" s="87"/>
      <c r="M342" s="87">
        <v>0</v>
      </c>
      <c r="N342" s="77" t="s">
        <v>384</v>
      </c>
      <c r="O342" s="87"/>
      <c r="P342" s="87">
        <v>0</v>
      </c>
      <c r="Q342" s="77" t="s">
        <v>384</v>
      </c>
      <c r="R342" s="87"/>
      <c r="S342" s="87">
        <v>0</v>
      </c>
      <c r="T342" s="77" t="s">
        <v>384</v>
      </c>
    </row>
    <row r="343" spans="1:20" ht="14.4" x14ac:dyDescent="0.3">
      <c r="A343" s="99" t="s">
        <v>165</v>
      </c>
      <c r="B343" s="99">
        <v>1224</v>
      </c>
      <c r="C343" t="s">
        <v>187</v>
      </c>
      <c r="D343" s="87">
        <v>0</v>
      </c>
      <c r="E343" s="77" t="s">
        <v>384</v>
      </c>
      <c r="F343" s="87"/>
      <c r="G343" s="87">
        <v>0</v>
      </c>
      <c r="H343" s="77" t="s">
        <v>384</v>
      </c>
      <c r="I343" s="87"/>
      <c r="J343" s="87">
        <v>0</v>
      </c>
      <c r="K343" s="77" t="s">
        <v>384</v>
      </c>
      <c r="L343" s="87"/>
      <c r="M343" s="87">
        <v>0</v>
      </c>
      <c r="N343" s="77" t="s">
        <v>384</v>
      </c>
      <c r="O343" s="87"/>
      <c r="P343" s="87">
        <v>0</v>
      </c>
      <c r="Q343" s="77" t="s">
        <v>384</v>
      </c>
      <c r="R343" s="87"/>
      <c r="S343" s="87">
        <v>0</v>
      </c>
      <c r="T343" s="77" t="s">
        <v>384</v>
      </c>
    </row>
    <row r="344" spans="1:20" ht="14.4" x14ac:dyDescent="0.3">
      <c r="A344" s="99" t="s">
        <v>165</v>
      </c>
      <c r="B344" s="99">
        <v>1226</v>
      </c>
      <c r="C344" t="s">
        <v>189</v>
      </c>
      <c r="D344" s="87">
        <v>0</v>
      </c>
      <c r="E344" s="77" t="s">
        <v>384</v>
      </c>
      <c r="F344" s="87"/>
      <c r="G344" s="87">
        <v>0</v>
      </c>
      <c r="H344" s="77" t="s">
        <v>384</v>
      </c>
      <c r="I344" s="87"/>
      <c r="J344" s="87">
        <v>0</v>
      </c>
      <c r="K344" s="77" t="s">
        <v>384</v>
      </c>
      <c r="L344" s="87"/>
      <c r="M344" s="87">
        <v>0</v>
      </c>
      <c r="N344" s="77" t="s">
        <v>384</v>
      </c>
      <c r="O344" s="87"/>
      <c r="P344" s="87">
        <v>0</v>
      </c>
      <c r="Q344" s="77" t="s">
        <v>384</v>
      </c>
      <c r="R344" s="87"/>
      <c r="S344" s="87">
        <v>0</v>
      </c>
      <c r="T344" s="77" t="s">
        <v>384</v>
      </c>
    </row>
    <row r="345" spans="1:20" ht="14.4" x14ac:dyDescent="0.3">
      <c r="A345" s="99" t="s">
        <v>223</v>
      </c>
      <c r="B345" s="99">
        <v>1415</v>
      </c>
      <c r="C345" t="s">
        <v>339</v>
      </c>
      <c r="D345" s="87">
        <v>0</v>
      </c>
      <c r="E345" s="77" t="s">
        <v>384</v>
      </c>
      <c r="F345" s="87"/>
      <c r="G345" s="87">
        <v>0</v>
      </c>
      <c r="H345" s="77" t="s">
        <v>384</v>
      </c>
      <c r="I345" s="87"/>
      <c r="J345" s="87">
        <v>0</v>
      </c>
      <c r="K345" s="77" t="s">
        <v>384</v>
      </c>
      <c r="L345" s="87"/>
      <c r="M345" s="87">
        <v>0</v>
      </c>
      <c r="N345" s="77" t="s">
        <v>384</v>
      </c>
      <c r="O345" s="87"/>
      <c r="P345" s="87">
        <v>0</v>
      </c>
      <c r="Q345" s="77" t="s">
        <v>384</v>
      </c>
      <c r="R345" s="87"/>
      <c r="S345" s="87">
        <v>0</v>
      </c>
      <c r="T345" s="77" t="s">
        <v>384</v>
      </c>
    </row>
    <row r="346" spans="1:20" ht="14.4" x14ac:dyDescent="0.3">
      <c r="A346" s="99" t="s">
        <v>223</v>
      </c>
      <c r="B346" s="99">
        <v>1416</v>
      </c>
      <c r="C346" t="s">
        <v>237</v>
      </c>
      <c r="D346" s="87">
        <v>0</v>
      </c>
      <c r="E346" s="77" t="s">
        <v>384</v>
      </c>
      <c r="F346" s="87"/>
      <c r="G346" s="87">
        <v>0</v>
      </c>
      <c r="H346" s="77" t="s">
        <v>384</v>
      </c>
      <c r="I346" s="87"/>
      <c r="J346" s="87">
        <v>0</v>
      </c>
      <c r="K346" s="77" t="s">
        <v>384</v>
      </c>
      <c r="L346" s="87"/>
      <c r="M346" s="87">
        <v>0</v>
      </c>
      <c r="N346" s="77" t="s">
        <v>384</v>
      </c>
      <c r="O346" s="87"/>
      <c r="P346" s="87">
        <v>0</v>
      </c>
      <c r="Q346" s="77" t="s">
        <v>384</v>
      </c>
      <c r="R346" s="87"/>
      <c r="S346" s="87">
        <v>0</v>
      </c>
      <c r="T346" s="77" t="s">
        <v>384</v>
      </c>
    </row>
    <row r="347" spans="1:20" ht="14.4" x14ac:dyDescent="0.3">
      <c r="A347" s="99" t="s">
        <v>223</v>
      </c>
      <c r="B347" s="99">
        <v>1417</v>
      </c>
      <c r="C347" t="s">
        <v>238</v>
      </c>
      <c r="D347" s="87">
        <v>0</v>
      </c>
      <c r="E347" s="77" t="s">
        <v>384</v>
      </c>
      <c r="F347" s="87"/>
      <c r="G347" s="87">
        <v>0</v>
      </c>
      <c r="H347" s="77" t="s">
        <v>384</v>
      </c>
      <c r="I347" s="87"/>
      <c r="J347" s="87">
        <v>0</v>
      </c>
      <c r="K347" s="77" t="s">
        <v>384</v>
      </c>
      <c r="L347" s="87"/>
      <c r="M347" s="87">
        <v>0</v>
      </c>
      <c r="N347" s="77" t="s">
        <v>384</v>
      </c>
      <c r="O347" s="87"/>
      <c r="P347" s="87">
        <v>0</v>
      </c>
      <c r="Q347" s="77" t="s">
        <v>384</v>
      </c>
      <c r="R347" s="87"/>
      <c r="S347" s="87">
        <v>0</v>
      </c>
      <c r="T347" s="77" t="s">
        <v>384</v>
      </c>
    </row>
    <row r="348" spans="1:20" x14ac:dyDescent="0.25">
      <c r="B348" s="16"/>
      <c r="D348" s="16"/>
      <c r="E348" s="16"/>
      <c r="G348" s="16"/>
      <c r="H348" s="16"/>
      <c r="J348" s="16"/>
      <c r="K348" s="16"/>
      <c r="M348" s="16"/>
      <c r="N348" s="16"/>
      <c r="P348" s="16"/>
      <c r="Q348" s="16"/>
      <c r="S348" s="58"/>
      <c r="T348" s="58"/>
    </row>
    <row r="353" spans="2:2" x14ac:dyDescent="0.25">
      <c r="B353" s="15" t="s">
        <v>331</v>
      </c>
    </row>
  </sheetData>
  <autoFilter ref="A7:T7" xr:uid="{764A8696-58FD-4727-AEE1-1970BE794E56}">
    <sortState xmlns:xlrd2="http://schemas.microsoft.com/office/spreadsheetml/2017/richdata2" ref="A8:T347">
      <sortCondition descending="1" ref="S7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7"/>
  <sheetViews>
    <sheetView topLeftCell="E317" zoomScale="90" zoomScaleNormal="90" workbookViewId="0">
      <selection activeCell="A8" sqref="A8"/>
    </sheetView>
  </sheetViews>
  <sheetFormatPr baseColWidth="10" defaultColWidth="11.5546875" defaultRowHeight="14.4" x14ac:dyDescent="0.3"/>
  <cols>
    <col min="1" max="1" width="20.77734375" style="15" customWidth="1"/>
    <col min="2" max="2" width="14.21875" style="15" customWidth="1"/>
    <col min="3" max="3" width="31.21875" style="15" customWidth="1"/>
    <col min="4" max="4" width="22.77734375" style="57" customWidth="1"/>
    <col min="5" max="5" width="16.77734375" style="69" customWidth="1"/>
    <col min="6" max="6" width="4.21875" style="2" customWidth="1"/>
    <col min="7" max="7" width="22.77734375" style="70" customWidth="1"/>
    <col min="8" max="8" width="16.77734375" style="71" customWidth="1"/>
    <col min="9" max="9" width="3.77734375" style="2" customWidth="1"/>
    <col min="10" max="10" width="22.77734375" style="57" customWidth="1"/>
    <col min="11" max="11" width="16.77734375" style="69" customWidth="1"/>
    <col min="12" max="12" width="4.44140625" style="2" customWidth="1"/>
    <col min="13" max="13" width="22.77734375" style="57" customWidth="1"/>
    <col min="14" max="14" width="16.77734375" style="69" customWidth="1"/>
    <col min="15" max="15" width="4.21875" style="2" customWidth="1"/>
    <col min="16" max="16" width="20.5546875" style="57" customWidth="1"/>
    <col min="17" max="17" width="16.77734375" style="18" customWidth="1"/>
    <col min="18" max="16384" width="11.5546875" style="2"/>
  </cols>
  <sheetData>
    <row r="1" spans="1:18" ht="28.8" x14ac:dyDescent="0.3">
      <c r="D1" s="100" t="s">
        <v>385</v>
      </c>
      <c r="E1" s="100" t="s">
        <v>386</v>
      </c>
      <c r="G1" s="100" t="s">
        <v>385</v>
      </c>
      <c r="H1" s="100" t="s">
        <v>386</v>
      </c>
      <c r="J1" s="100" t="s">
        <v>385</v>
      </c>
      <c r="K1" s="100" t="s">
        <v>386</v>
      </c>
      <c r="M1" s="100" t="s">
        <v>385</v>
      </c>
      <c r="N1" s="100" t="s">
        <v>386</v>
      </c>
      <c r="P1" s="100" t="s">
        <v>385</v>
      </c>
      <c r="Q1" s="100" t="s">
        <v>386</v>
      </c>
    </row>
    <row r="2" spans="1:18" x14ac:dyDescent="0.3">
      <c r="D2" s="59" t="s">
        <v>380</v>
      </c>
      <c r="E2" s="60">
        <v>50</v>
      </c>
      <c r="G2" s="59" t="s">
        <v>380</v>
      </c>
      <c r="H2" s="60">
        <v>143</v>
      </c>
      <c r="J2" s="59" t="s">
        <v>380</v>
      </c>
      <c r="K2" s="60">
        <v>229</v>
      </c>
      <c r="M2" s="59" t="s">
        <v>380</v>
      </c>
      <c r="N2" s="60">
        <v>23</v>
      </c>
      <c r="P2" s="59" t="s">
        <v>380</v>
      </c>
      <c r="Q2" s="60">
        <v>40</v>
      </c>
    </row>
    <row r="3" spans="1:18" x14ac:dyDescent="0.3">
      <c r="D3" s="61" t="s">
        <v>381</v>
      </c>
      <c r="E3" s="62">
        <v>41</v>
      </c>
      <c r="G3" s="61" t="s">
        <v>381</v>
      </c>
      <c r="H3" s="62">
        <v>96</v>
      </c>
      <c r="J3" s="61" t="s">
        <v>381</v>
      </c>
      <c r="K3" s="62">
        <v>41</v>
      </c>
      <c r="M3" s="61" t="s">
        <v>381</v>
      </c>
      <c r="N3" s="62">
        <v>59</v>
      </c>
      <c r="P3" s="61" t="s">
        <v>381</v>
      </c>
      <c r="Q3" s="62">
        <v>148</v>
      </c>
    </row>
    <row r="4" spans="1:18" x14ac:dyDescent="0.3">
      <c r="D4" s="63" t="s">
        <v>382</v>
      </c>
      <c r="E4" s="64">
        <v>33</v>
      </c>
      <c r="G4" s="63" t="s">
        <v>382</v>
      </c>
      <c r="H4" s="64">
        <v>0</v>
      </c>
      <c r="J4" s="63" t="s">
        <v>382</v>
      </c>
      <c r="K4" s="64">
        <v>18</v>
      </c>
      <c r="M4" s="63" t="s">
        <v>382</v>
      </c>
      <c r="N4" s="64">
        <v>126</v>
      </c>
      <c r="P4" s="63" t="s">
        <v>382</v>
      </c>
      <c r="Q4" s="64">
        <v>94</v>
      </c>
    </row>
    <row r="5" spans="1:18" x14ac:dyDescent="0.3">
      <c r="D5" s="65" t="s">
        <v>383</v>
      </c>
      <c r="E5" s="66">
        <v>113</v>
      </c>
      <c r="G5" s="65" t="s">
        <v>383</v>
      </c>
      <c r="H5" s="66">
        <v>28</v>
      </c>
      <c r="J5" s="65" t="s">
        <v>383</v>
      </c>
      <c r="K5" s="66">
        <v>24</v>
      </c>
      <c r="M5" s="65" t="s">
        <v>383</v>
      </c>
      <c r="N5" s="66">
        <v>107</v>
      </c>
      <c r="P5" s="65" t="s">
        <v>383</v>
      </c>
      <c r="Q5" s="66">
        <v>32</v>
      </c>
    </row>
    <row r="6" spans="1:18" x14ac:dyDescent="0.3">
      <c r="D6" s="67" t="s">
        <v>384</v>
      </c>
      <c r="E6" s="68">
        <v>103</v>
      </c>
      <c r="G6" s="67" t="s">
        <v>384</v>
      </c>
      <c r="H6" s="68">
        <v>73</v>
      </c>
      <c r="J6" s="67" t="s">
        <v>384</v>
      </c>
      <c r="K6" s="68">
        <v>28</v>
      </c>
      <c r="M6" s="67" t="s">
        <v>384</v>
      </c>
      <c r="N6" s="68">
        <v>25</v>
      </c>
      <c r="P6" s="67" t="s">
        <v>384</v>
      </c>
      <c r="Q6" s="68">
        <v>26</v>
      </c>
    </row>
    <row r="7" spans="1:18" s="3" customFormat="1" ht="144" customHeight="1" x14ac:dyDescent="0.3">
      <c r="A7" s="72" t="s">
        <v>0</v>
      </c>
      <c r="B7" s="74" t="s">
        <v>392</v>
      </c>
      <c r="C7" s="72" t="s">
        <v>1</v>
      </c>
      <c r="D7" s="101" t="s">
        <v>387</v>
      </c>
      <c r="E7" s="5" t="s">
        <v>385</v>
      </c>
      <c r="G7" s="102" t="s">
        <v>388</v>
      </c>
      <c r="H7" s="5" t="s">
        <v>385</v>
      </c>
      <c r="J7" s="101" t="s">
        <v>389</v>
      </c>
      <c r="K7" s="5" t="s">
        <v>385</v>
      </c>
      <c r="M7" s="103" t="s">
        <v>390</v>
      </c>
      <c r="N7" s="5" t="s">
        <v>385</v>
      </c>
      <c r="P7" s="104" t="s">
        <v>327</v>
      </c>
      <c r="Q7" s="5" t="s">
        <v>385</v>
      </c>
    </row>
    <row r="8" spans="1:18" x14ac:dyDescent="0.3">
      <c r="A8" s="18" t="s">
        <v>2</v>
      </c>
      <c r="B8" s="18">
        <v>101</v>
      </c>
      <c r="C8" t="s">
        <v>2</v>
      </c>
      <c r="D8" s="57">
        <v>1</v>
      </c>
      <c r="E8" s="1" t="s">
        <v>380</v>
      </c>
      <c r="G8" s="57">
        <v>1</v>
      </c>
      <c r="H8" s="1" t="s">
        <v>380</v>
      </c>
      <c r="J8" s="57">
        <v>0.99999999999999989</v>
      </c>
      <c r="K8" s="1" t="s">
        <v>380</v>
      </c>
      <c r="M8" s="57">
        <v>0.12937364967660242</v>
      </c>
      <c r="N8" s="1" t="s">
        <v>384</v>
      </c>
      <c r="P8" s="57">
        <v>0.78234341241915062</v>
      </c>
      <c r="Q8" s="1" t="s">
        <v>381</v>
      </c>
      <c r="R8" s="144">
        <f>+AVERAGE(D8,G8,J8,M8)</f>
        <v>0.78234341241915062</v>
      </c>
    </row>
    <row r="9" spans="1:18" x14ac:dyDescent="0.3">
      <c r="A9" s="18" t="s">
        <v>2</v>
      </c>
      <c r="B9" s="18">
        <v>102</v>
      </c>
      <c r="C9" t="s">
        <v>3</v>
      </c>
      <c r="D9" s="57">
        <v>0.66666666666666674</v>
      </c>
      <c r="E9" s="1" t="s">
        <v>381</v>
      </c>
      <c r="G9" s="57">
        <v>1</v>
      </c>
      <c r="H9" s="1" t="s">
        <v>380</v>
      </c>
      <c r="J9" s="57">
        <v>0.99999999999999989</v>
      </c>
      <c r="K9" s="1" t="s">
        <v>380</v>
      </c>
      <c r="M9" s="57">
        <v>0.56028478692019901</v>
      </c>
      <c r="N9" s="1" t="s">
        <v>382</v>
      </c>
      <c r="P9" s="57">
        <v>0.80673786339671638</v>
      </c>
      <c r="Q9" s="1" t="s">
        <v>380</v>
      </c>
    </row>
    <row r="10" spans="1:18" x14ac:dyDescent="0.3">
      <c r="A10" s="18" t="s">
        <v>2</v>
      </c>
      <c r="B10" s="18">
        <v>103</v>
      </c>
      <c r="C10" t="s">
        <v>4</v>
      </c>
      <c r="D10" s="57">
        <v>0.4</v>
      </c>
      <c r="E10" s="1" t="s">
        <v>383</v>
      </c>
      <c r="G10" s="57">
        <v>1</v>
      </c>
      <c r="H10" s="1" t="s">
        <v>380</v>
      </c>
      <c r="J10" s="57">
        <v>0.99999999999999989</v>
      </c>
      <c r="K10" s="1" t="s">
        <v>380</v>
      </c>
      <c r="M10" s="57">
        <v>1</v>
      </c>
      <c r="N10" s="1" t="s">
        <v>380</v>
      </c>
      <c r="P10" s="57">
        <v>0.85</v>
      </c>
      <c r="Q10" s="1" t="s">
        <v>380</v>
      </c>
    </row>
    <row r="11" spans="1:18" x14ac:dyDescent="0.3">
      <c r="A11" s="18" t="s">
        <v>2</v>
      </c>
      <c r="B11" s="18">
        <v>104</v>
      </c>
      <c r="C11" t="s">
        <v>5</v>
      </c>
      <c r="D11" s="57">
        <v>0.4</v>
      </c>
      <c r="E11" s="1" t="s">
        <v>383</v>
      </c>
      <c r="G11" s="57">
        <v>0.25</v>
      </c>
      <c r="H11" s="1" t="s">
        <v>383</v>
      </c>
      <c r="J11" s="57">
        <v>0.95999999999999985</v>
      </c>
      <c r="K11" s="1" t="s">
        <v>380</v>
      </c>
      <c r="M11" s="57">
        <v>0.65635952095936223</v>
      </c>
      <c r="N11" s="1" t="s">
        <v>381</v>
      </c>
      <c r="P11" s="57">
        <v>0.56658988023984058</v>
      </c>
      <c r="Q11" s="1" t="s">
        <v>382</v>
      </c>
    </row>
    <row r="12" spans="1:18" x14ac:dyDescent="0.3">
      <c r="A12" s="18" t="s">
        <v>2</v>
      </c>
      <c r="B12" s="18">
        <v>105</v>
      </c>
      <c r="C12" t="s">
        <v>6</v>
      </c>
      <c r="D12" s="57">
        <v>0.8</v>
      </c>
      <c r="E12" s="1" t="s">
        <v>381</v>
      </c>
      <c r="G12" s="57">
        <v>1</v>
      </c>
      <c r="H12" s="1" t="s">
        <v>380</v>
      </c>
      <c r="J12" s="57">
        <v>0.95999999999999985</v>
      </c>
      <c r="K12" s="1" t="s">
        <v>380</v>
      </c>
      <c r="M12" s="57">
        <v>0.37789997820153326</v>
      </c>
      <c r="N12" s="1" t="s">
        <v>383</v>
      </c>
      <c r="P12" s="57">
        <v>0.78447499455038328</v>
      </c>
      <c r="Q12" s="1" t="s">
        <v>381</v>
      </c>
    </row>
    <row r="13" spans="1:18" x14ac:dyDescent="0.3">
      <c r="A13" s="18" t="s">
        <v>2</v>
      </c>
      <c r="B13" s="18">
        <v>106</v>
      </c>
      <c r="C13" t="s">
        <v>7</v>
      </c>
      <c r="D13" s="57">
        <v>0.4</v>
      </c>
      <c r="E13" s="1" t="s">
        <v>383</v>
      </c>
      <c r="G13" s="57">
        <v>1</v>
      </c>
      <c r="H13" s="1" t="s">
        <v>380</v>
      </c>
      <c r="J13" s="57">
        <v>0.95999999999999985</v>
      </c>
      <c r="K13" s="1" t="s">
        <v>380</v>
      </c>
      <c r="M13" s="57">
        <v>0.58620799016684377</v>
      </c>
      <c r="N13" s="1" t="s">
        <v>382</v>
      </c>
      <c r="P13" s="57">
        <v>0.73655199754171097</v>
      </c>
      <c r="Q13" s="1" t="s">
        <v>381</v>
      </c>
    </row>
    <row r="14" spans="1:18" x14ac:dyDescent="0.3">
      <c r="A14" s="18" t="s">
        <v>2</v>
      </c>
      <c r="B14" s="18">
        <v>107</v>
      </c>
      <c r="C14" t="s">
        <v>8</v>
      </c>
      <c r="D14" s="57">
        <v>0.26666666666666666</v>
      </c>
      <c r="E14" s="1" t="s">
        <v>383</v>
      </c>
      <c r="G14" s="57">
        <v>1</v>
      </c>
      <c r="H14" s="1" t="s">
        <v>380</v>
      </c>
      <c r="J14" s="57">
        <v>0.5</v>
      </c>
      <c r="K14" s="1" t="s">
        <v>382</v>
      </c>
      <c r="M14" s="57">
        <v>0.47595449257786082</v>
      </c>
      <c r="N14" s="1" t="s">
        <v>382</v>
      </c>
      <c r="P14" s="57">
        <v>0.56065528981113189</v>
      </c>
      <c r="Q14" s="1" t="s">
        <v>382</v>
      </c>
    </row>
    <row r="15" spans="1:18" x14ac:dyDescent="0.3">
      <c r="A15" s="18" t="s">
        <v>2</v>
      </c>
      <c r="B15" s="18">
        <v>108</v>
      </c>
      <c r="C15" t="s">
        <v>9</v>
      </c>
      <c r="D15" s="57">
        <v>0.8</v>
      </c>
      <c r="E15" s="1" t="s">
        <v>381</v>
      </c>
      <c r="G15" s="57">
        <v>1</v>
      </c>
      <c r="H15" s="1" t="s">
        <v>380</v>
      </c>
      <c r="J15" s="57">
        <v>0.99999999999999989</v>
      </c>
      <c r="K15" s="1" t="s">
        <v>380</v>
      </c>
      <c r="M15" s="57">
        <v>0.12731959431750772</v>
      </c>
      <c r="N15" s="1" t="s">
        <v>384</v>
      </c>
      <c r="P15" s="57">
        <v>0.73182989857937686</v>
      </c>
      <c r="Q15" s="1" t="s">
        <v>381</v>
      </c>
    </row>
    <row r="16" spans="1:18" x14ac:dyDescent="0.3">
      <c r="A16" s="18" t="s">
        <v>2</v>
      </c>
      <c r="B16" s="18">
        <v>109</v>
      </c>
      <c r="C16" t="s">
        <v>10</v>
      </c>
      <c r="D16" s="57">
        <v>0</v>
      </c>
      <c r="E16" s="1" t="s">
        <v>384</v>
      </c>
      <c r="G16" s="57">
        <v>0.625</v>
      </c>
      <c r="H16" s="1" t="s">
        <v>381</v>
      </c>
      <c r="J16" s="57">
        <v>0.99999999999999989</v>
      </c>
      <c r="K16" s="1" t="s">
        <v>380</v>
      </c>
      <c r="M16" s="57">
        <v>0.41041219824157088</v>
      </c>
      <c r="N16" s="1" t="s">
        <v>382</v>
      </c>
      <c r="P16" s="57">
        <v>0.50885304956039268</v>
      </c>
      <c r="Q16" s="1" t="s">
        <v>382</v>
      </c>
    </row>
    <row r="17" spans="1:17" x14ac:dyDescent="0.3">
      <c r="A17" s="18" t="s">
        <v>2</v>
      </c>
      <c r="B17" s="18">
        <v>110</v>
      </c>
      <c r="C17" t="s">
        <v>11</v>
      </c>
      <c r="D17" s="57">
        <v>0</v>
      </c>
      <c r="E17" s="1" t="s">
        <v>384</v>
      </c>
      <c r="G17" s="57">
        <v>1</v>
      </c>
      <c r="H17" s="1" t="s">
        <v>380</v>
      </c>
      <c r="J17" s="57">
        <v>0.72</v>
      </c>
      <c r="K17" s="1" t="s">
        <v>381</v>
      </c>
      <c r="M17" s="57">
        <v>0.44669740438994338</v>
      </c>
      <c r="N17" s="1" t="s">
        <v>382</v>
      </c>
      <c r="P17" s="57">
        <v>0.54167435109748585</v>
      </c>
      <c r="Q17" s="1" t="s">
        <v>382</v>
      </c>
    </row>
    <row r="18" spans="1:17" x14ac:dyDescent="0.3">
      <c r="A18" s="22" t="s">
        <v>2</v>
      </c>
      <c r="B18" s="22">
        <v>111</v>
      </c>
      <c r="C18" t="s">
        <v>12</v>
      </c>
      <c r="D18" s="57">
        <v>0</v>
      </c>
      <c r="E18" s="1" t="s">
        <v>384</v>
      </c>
      <c r="G18" s="57">
        <v>0</v>
      </c>
      <c r="H18" s="1" t="s">
        <v>384</v>
      </c>
      <c r="J18" s="57">
        <v>0.95999999999999985</v>
      </c>
      <c r="K18" s="1" t="s">
        <v>380</v>
      </c>
      <c r="M18" s="57">
        <v>4.954353108263012E-2</v>
      </c>
      <c r="N18" s="1" t="s">
        <v>384</v>
      </c>
      <c r="P18" s="57">
        <v>0.25238588277065749</v>
      </c>
      <c r="Q18" s="1" t="s">
        <v>383</v>
      </c>
    </row>
    <row r="19" spans="1:17" x14ac:dyDescent="0.3">
      <c r="A19" s="22" t="s">
        <v>2</v>
      </c>
      <c r="B19" s="22">
        <v>112</v>
      </c>
      <c r="C19" t="s">
        <v>13</v>
      </c>
      <c r="D19" s="57">
        <v>0.13333333333333333</v>
      </c>
      <c r="E19" s="1" t="s">
        <v>384</v>
      </c>
      <c r="G19" s="57">
        <v>0.25</v>
      </c>
      <c r="H19" s="1" t="s">
        <v>383</v>
      </c>
      <c r="J19" s="57">
        <v>0.84</v>
      </c>
      <c r="K19" s="1" t="s">
        <v>380</v>
      </c>
      <c r="M19" s="57">
        <v>0.62396153373119223</v>
      </c>
      <c r="N19" s="1" t="s">
        <v>381</v>
      </c>
      <c r="P19" s="57">
        <v>0.46182371676613132</v>
      </c>
      <c r="Q19" s="1" t="s">
        <v>382</v>
      </c>
    </row>
    <row r="20" spans="1:17" x14ac:dyDescent="0.3">
      <c r="A20" s="22" t="s">
        <v>2</v>
      </c>
      <c r="B20" s="22">
        <v>113</v>
      </c>
      <c r="C20" t="s">
        <v>14</v>
      </c>
      <c r="D20" s="57">
        <v>0.66666666666666674</v>
      </c>
      <c r="E20" s="1" t="s">
        <v>381</v>
      </c>
      <c r="G20" s="57">
        <v>0.75</v>
      </c>
      <c r="H20" s="1" t="s">
        <v>381</v>
      </c>
      <c r="J20" s="57">
        <v>0.99999999999999989</v>
      </c>
      <c r="K20" s="1" t="s">
        <v>380</v>
      </c>
      <c r="M20" s="57">
        <v>0.22171302570749782</v>
      </c>
      <c r="N20" s="1" t="s">
        <v>383</v>
      </c>
      <c r="P20" s="57">
        <v>0.65959492309354106</v>
      </c>
      <c r="Q20" s="1" t="s">
        <v>381</v>
      </c>
    </row>
    <row r="21" spans="1:17" x14ac:dyDescent="0.3">
      <c r="A21" s="22" t="s">
        <v>2</v>
      </c>
      <c r="B21" s="22">
        <v>114</v>
      </c>
      <c r="C21" t="s">
        <v>15</v>
      </c>
      <c r="D21" s="57">
        <v>0</v>
      </c>
      <c r="E21" s="1" t="s">
        <v>384</v>
      </c>
      <c r="G21" s="57">
        <v>1</v>
      </c>
      <c r="H21" s="1" t="s">
        <v>380</v>
      </c>
      <c r="J21" s="57">
        <v>0.99999999999999989</v>
      </c>
      <c r="K21" s="1" t="s">
        <v>380</v>
      </c>
      <c r="M21" s="57">
        <v>0.5069729407861242</v>
      </c>
      <c r="N21" s="1" t="s">
        <v>382</v>
      </c>
      <c r="P21" s="57">
        <v>0.62674323519653108</v>
      </c>
      <c r="Q21" s="1" t="s">
        <v>381</v>
      </c>
    </row>
    <row r="22" spans="1:17" x14ac:dyDescent="0.3">
      <c r="A22" s="22" t="s">
        <v>2</v>
      </c>
      <c r="B22" s="22">
        <v>115</v>
      </c>
      <c r="C22" t="s">
        <v>16</v>
      </c>
      <c r="D22" s="57">
        <v>0.46666666666666667</v>
      </c>
      <c r="E22" s="1" t="s">
        <v>382</v>
      </c>
      <c r="G22" s="57">
        <v>1</v>
      </c>
      <c r="H22" s="1" t="s">
        <v>380</v>
      </c>
      <c r="J22" s="57">
        <v>0.99999999999999989</v>
      </c>
      <c r="K22" s="1" t="s">
        <v>380</v>
      </c>
      <c r="M22" s="57">
        <v>7.2555268942881571E-2</v>
      </c>
      <c r="N22" s="1" t="s">
        <v>384</v>
      </c>
      <c r="P22" s="57">
        <v>0.63480548390238711</v>
      </c>
      <c r="Q22" s="1" t="s">
        <v>381</v>
      </c>
    </row>
    <row r="23" spans="1:17" x14ac:dyDescent="0.3">
      <c r="A23" s="22" t="s">
        <v>2</v>
      </c>
      <c r="B23" s="22">
        <v>116</v>
      </c>
      <c r="C23" t="s">
        <v>17</v>
      </c>
      <c r="D23" s="57">
        <v>0.8</v>
      </c>
      <c r="E23" s="1" t="s">
        <v>381</v>
      </c>
      <c r="G23" s="57">
        <v>1</v>
      </c>
      <c r="H23" s="1" t="s">
        <v>380</v>
      </c>
      <c r="J23" s="57">
        <v>0.99999999999999989</v>
      </c>
      <c r="K23" s="1" t="s">
        <v>380</v>
      </c>
      <c r="M23" s="57">
        <v>0.32131040318497656</v>
      </c>
      <c r="N23" s="1" t="s">
        <v>383</v>
      </c>
      <c r="P23" s="57">
        <v>0.78032760079624408</v>
      </c>
      <c r="Q23" s="1" t="s">
        <v>381</v>
      </c>
    </row>
    <row r="24" spans="1:17" x14ac:dyDescent="0.3">
      <c r="A24" s="22" t="s">
        <v>2</v>
      </c>
      <c r="B24" s="22">
        <v>117</v>
      </c>
      <c r="C24" t="s">
        <v>329</v>
      </c>
      <c r="D24" s="57">
        <v>0.66666666666666674</v>
      </c>
      <c r="E24" s="1" t="s">
        <v>381</v>
      </c>
      <c r="G24" s="57">
        <v>1</v>
      </c>
      <c r="H24" s="1" t="s">
        <v>380</v>
      </c>
      <c r="J24" s="57">
        <v>0.99999999999999989</v>
      </c>
      <c r="K24" s="1" t="s">
        <v>380</v>
      </c>
      <c r="M24" s="57">
        <v>0.34638279472089639</v>
      </c>
      <c r="N24" s="1" t="s">
        <v>383</v>
      </c>
      <c r="P24" s="57">
        <v>0.75326236534689073</v>
      </c>
      <c r="Q24" s="1" t="s">
        <v>381</v>
      </c>
    </row>
    <row r="25" spans="1:17" x14ac:dyDescent="0.3">
      <c r="A25" s="22" t="s">
        <v>18</v>
      </c>
      <c r="B25" s="22">
        <v>201</v>
      </c>
      <c r="C25" t="s">
        <v>19</v>
      </c>
      <c r="D25" s="57">
        <v>0.4</v>
      </c>
      <c r="E25" s="1" t="s">
        <v>383</v>
      </c>
      <c r="G25" s="57">
        <v>1</v>
      </c>
      <c r="H25" s="1" t="s">
        <v>380</v>
      </c>
      <c r="J25" s="57">
        <v>0.95999999999999985</v>
      </c>
      <c r="K25" s="1" t="s">
        <v>380</v>
      </c>
      <c r="M25" s="57">
        <v>0.31741168139969994</v>
      </c>
      <c r="N25" s="1" t="s">
        <v>383</v>
      </c>
      <c r="P25" s="57">
        <v>0.669352920349925</v>
      </c>
      <c r="Q25" s="1" t="s">
        <v>381</v>
      </c>
    </row>
    <row r="26" spans="1:17" x14ac:dyDescent="0.3">
      <c r="A26" s="22" t="s">
        <v>18</v>
      </c>
      <c r="B26" s="22">
        <v>202</v>
      </c>
      <c r="C26" t="s">
        <v>20</v>
      </c>
      <c r="D26" s="57">
        <v>0.4</v>
      </c>
      <c r="E26" s="1" t="s">
        <v>383</v>
      </c>
      <c r="G26" s="57">
        <v>0</v>
      </c>
      <c r="H26" s="1" t="s">
        <v>384</v>
      </c>
      <c r="J26" s="57">
        <v>0.65999999999999992</v>
      </c>
      <c r="K26" s="1" t="s">
        <v>381</v>
      </c>
      <c r="M26" s="57">
        <v>0.54416944242588494</v>
      </c>
      <c r="N26" s="1" t="s">
        <v>382</v>
      </c>
      <c r="P26" s="57">
        <v>0.40104236060647125</v>
      </c>
      <c r="Q26" s="1" t="s">
        <v>382</v>
      </c>
    </row>
    <row r="27" spans="1:17" x14ac:dyDescent="0.3">
      <c r="A27" s="22" t="s">
        <v>18</v>
      </c>
      <c r="B27" s="22">
        <v>203</v>
      </c>
      <c r="C27" t="s">
        <v>21</v>
      </c>
      <c r="D27" s="57">
        <v>0.8666666666666667</v>
      </c>
      <c r="E27" s="1" t="s">
        <v>380</v>
      </c>
      <c r="G27" s="57">
        <v>0.75</v>
      </c>
      <c r="H27" s="1" t="s">
        <v>381</v>
      </c>
      <c r="J27" s="57">
        <v>0.4</v>
      </c>
      <c r="K27" s="1" t="s">
        <v>383</v>
      </c>
      <c r="M27" s="57">
        <v>0.64360277479757666</v>
      </c>
      <c r="N27" s="1" t="s">
        <v>381</v>
      </c>
      <c r="P27" s="57">
        <v>0.66506736036606084</v>
      </c>
      <c r="Q27" s="1" t="s">
        <v>381</v>
      </c>
    </row>
    <row r="28" spans="1:17" x14ac:dyDescent="0.3">
      <c r="A28" s="22" t="s">
        <v>18</v>
      </c>
      <c r="B28" s="22">
        <v>204</v>
      </c>
      <c r="C28" t="s">
        <v>22</v>
      </c>
      <c r="D28" s="57">
        <v>0.60000000000000009</v>
      </c>
      <c r="E28" s="1" t="s">
        <v>382</v>
      </c>
      <c r="G28" s="57">
        <v>1</v>
      </c>
      <c r="H28" s="1" t="s">
        <v>380</v>
      </c>
      <c r="J28" s="57">
        <v>0.95999999999999985</v>
      </c>
      <c r="K28" s="1" t="s">
        <v>380</v>
      </c>
      <c r="M28" s="57">
        <v>0.295544954178252</v>
      </c>
      <c r="N28" s="1" t="s">
        <v>383</v>
      </c>
      <c r="P28" s="57">
        <v>0.71388623854456301</v>
      </c>
      <c r="Q28" s="1" t="s">
        <v>381</v>
      </c>
    </row>
    <row r="29" spans="1:17" x14ac:dyDescent="0.3">
      <c r="A29" s="22" t="s">
        <v>18</v>
      </c>
      <c r="B29" s="22">
        <v>205</v>
      </c>
      <c r="C29" t="s">
        <v>23</v>
      </c>
      <c r="D29" s="57">
        <v>0.8</v>
      </c>
      <c r="E29" s="1" t="s">
        <v>381</v>
      </c>
      <c r="G29" s="57">
        <v>1</v>
      </c>
      <c r="H29" s="1" t="s">
        <v>380</v>
      </c>
      <c r="J29" s="57">
        <v>0.95999999999999985</v>
      </c>
      <c r="K29" s="1" t="s">
        <v>380</v>
      </c>
      <c r="M29" s="57">
        <v>0.24209375740872793</v>
      </c>
      <c r="N29" s="1" t="s">
        <v>383</v>
      </c>
      <c r="P29" s="57">
        <v>0.75052343935218191</v>
      </c>
      <c r="Q29" s="1" t="s">
        <v>381</v>
      </c>
    </row>
    <row r="30" spans="1:17" x14ac:dyDescent="0.3">
      <c r="A30" s="22" t="s">
        <v>18</v>
      </c>
      <c r="B30" s="22">
        <v>206</v>
      </c>
      <c r="C30" t="s">
        <v>24</v>
      </c>
      <c r="D30" s="57">
        <v>0.8666666666666667</v>
      </c>
      <c r="E30" s="1" t="s">
        <v>380</v>
      </c>
      <c r="G30" s="57">
        <v>0.75</v>
      </c>
      <c r="H30" s="1" t="s">
        <v>381</v>
      </c>
      <c r="J30" s="57">
        <v>0.92</v>
      </c>
      <c r="K30" s="1" t="s">
        <v>380</v>
      </c>
      <c r="M30" s="57">
        <v>0.36320620524365066</v>
      </c>
      <c r="N30" s="1" t="s">
        <v>383</v>
      </c>
      <c r="P30" s="57">
        <v>0.72496821797757938</v>
      </c>
      <c r="Q30" s="1" t="s">
        <v>381</v>
      </c>
    </row>
    <row r="31" spans="1:17" x14ac:dyDescent="0.3">
      <c r="A31" s="22" t="s">
        <v>18</v>
      </c>
      <c r="B31" s="22">
        <v>207</v>
      </c>
      <c r="C31" t="s">
        <v>25</v>
      </c>
      <c r="D31" s="57">
        <v>0.4</v>
      </c>
      <c r="E31" s="1" t="s">
        <v>383</v>
      </c>
      <c r="G31" s="57">
        <v>0</v>
      </c>
      <c r="H31" s="1" t="s">
        <v>384</v>
      </c>
      <c r="J31" s="57">
        <v>0.64</v>
      </c>
      <c r="K31" s="1" t="s">
        <v>381</v>
      </c>
      <c r="M31" s="57">
        <v>0.28694191144545628</v>
      </c>
      <c r="N31" s="1" t="s">
        <v>383</v>
      </c>
      <c r="P31" s="57">
        <v>0.33173547786136409</v>
      </c>
      <c r="Q31" s="1" t="s">
        <v>383</v>
      </c>
    </row>
    <row r="32" spans="1:17" x14ac:dyDescent="0.3">
      <c r="A32" s="22" t="s">
        <v>18</v>
      </c>
      <c r="B32" s="22">
        <v>208</v>
      </c>
      <c r="C32" t="s">
        <v>26</v>
      </c>
      <c r="D32" s="57">
        <v>1</v>
      </c>
      <c r="E32" s="1" t="s">
        <v>380</v>
      </c>
      <c r="G32" s="57">
        <v>0.625</v>
      </c>
      <c r="H32" s="1" t="s">
        <v>381</v>
      </c>
      <c r="J32" s="57">
        <v>0.99999999999999989</v>
      </c>
      <c r="K32" s="1" t="s">
        <v>380</v>
      </c>
      <c r="M32" s="57">
        <v>0.36011071524390398</v>
      </c>
      <c r="N32" s="1" t="s">
        <v>383</v>
      </c>
      <c r="P32" s="57">
        <v>0.74627767881097595</v>
      </c>
      <c r="Q32" s="1" t="s">
        <v>381</v>
      </c>
    </row>
    <row r="33" spans="1:17" x14ac:dyDescent="0.3">
      <c r="A33" s="22" t="s">
        <v>27</v>
      </c>
      <c r="B33" s="22">
        <v>301</v>
      </c>
      <c r="C33" t="s">
        <v>28</v>
      </c>
      <c r="D33" s="57">
        <v>1</v>
      </c>
      <c r="E33" s="1" t="s">
        <v>380</v>
      </c>
      <c r="G33" s="57">
        <v>1</v>
      </c>
      <c r="H33" s="1" t="s">
        <v>380</v>
      </c>
      <c r="J33" s="57">
        <v>0.99999999999999989</v>
      </c>
      <c r="K33" s="1" t="s">
        <v>380</v>
      </c>
      <c r="M33" s="57">
        <v>7.8199942056384641E-2</v>
      </c>
      <c r="N33" s="1" t="s">
        <v>384</v>
      </c>
      <c r="P33" s="57">
        <v>0.76954998551409615</v>
      </c>
      <c r="Q33" s="1" t="s">
        <v>381</v>
      </c>
    </row>
    <row r="34" spans="1:17" x14ac:dyDescent="0.3">
      <c r="A34" s="22" t="s">
        <v>27</v>
      </c>
      <c r="B34" s="22">
        <v>302</v>
      </c>
      <c r="C34" t="s">
        <v>29</v>
      </c>
      <c r="D34" s="57">
        <v>0.2</v>
      </c>
      <c r="E34" s="1" t="s">
        <v>384</v>
      </c>
      <c r="G34" s="57">
        <v>0.25</v>
      </c>
      <c r="H34" s="1" t="s">
        <v>383</v>
      </c>
      <c r="J34" s="57">
        <v>0.84</v>
      </c>
      <c r="K34" s="1" t="s">
        <v>380</v>
      </c>
      <c r="M34" s="57">
        <v>0.22012938464322834</v>
      </c>
      <c r="N34" s="1" t="s">
        <v>383</v>
      </c>
      <c r="P34" s="57">
        <v>0.37753234616080711</v>
      </c>
      <c r="Q34" s="1" t="s">
        <v>383</v>
      </c>
    </row>
    <row r="35" spans="1:17" x14ac:dyDescent="0.3">
      <c r="A35" s="22" t="s">
        <v>27</v>
      </c>
      <c r="B35" s="22">
        <v>303</v>
      </c>
      <c r="C35" t="s">
        <v>30</v>
      </c>
      <c r="D35" s="57">
        <v>0.4</v>
      </c>
      <c r="E35" s="1" t="s">
        <v>383</v>
      </c>
      <c r="G35" s="57">
        <v>1</v>
      </c>
      <c r="H35" s="1" t="s">
        <v>380</v>
      </c>
      <c r="J35" s="57">
        <v>0.4</v>
      </c>
      <c r="K35" s="1" t="s">
        <v>383</v>
      </c>
      <c r="M35" s="57">
        <v>0.45016191921753806</v>
      </c>
      <c r="N35" s="1" t="s">
        <v>382</v>
      </c>
      <c r="P35" s="57">
        <v>0.56254047980438449</v>
      </c>
      <c r="Q35" s="1" t="s">
        <v>382</v>
      </c>
    </row>
    <row r="36" spans="1:17" x14ac:dyDescent="0.3">
      <c r="A36" s="22" t="s">
        <v>27</v>
      </c>
      <c r="B36" s="22">
        <v>304</v>
      </c>
      <c r="C36" t="s">
        <v>31</v>
      </c>
      <c r="D36" s="57">
        <v>0</v>
      </c>
      <c r="E36" s="1" t="s">
        <v>384</v>
      </c>
      <c r="G36" s="57">
        <v>0</v>
      </c>
      <c r="H36" s="1" t="s">
        <v>384</v>
      </c>
      <c r="J36" s="57">
        <v>0</v>
      </c>
      <c r="K36" s="1" t="s">
        <v>384</v>
      </c>
      <c r="M36" s="57">
        <v>0.40132944145028976</v>
      </c>
      <c r="N36" s="1" t="s">
        <v>382</v>
      </c>
      <c r="P36" s="57">
        <v>0.10033236036257244</v>
      </c>
      <c r="Q36" s="1" t="s">
        <v>384</v>
      </c>
    </row>
    <row r="37" spans="1:17" x14ac:dyDescent="0.3">
      <c r="A37" s="22" t="s">
        <v>27</v>
      </c>
      <c r="B37" s="22">
        <v>305</v>
      </c>
      <c r="C37" t="s">
        <v>32</v>
      </c>
      <c r="D37" s="57">
        <v>0.66666666666666674</v>
      </c>
      <c r="E37" s="1" t="s">
        <v>381</v>
      </c>
      <c r="G37" s="57">
        <v>0</v>
      </c>
      <c r="H37" s="1" t="s">
        <v>384</v>
      </c>
      <c r="J37" s="57">
        <v>0.3</v>
      </c>
      <c r="K37" s="1" t="s">
        <v>383</v>
      </c>
      <c r="M37" s="57">
        <v>0</v>
      </c>
      <c r="N37" s="1" t="s">
        <v>384</v>
      </c>
      <c r="P37" s="57">
        <v>0.2416666666666667</v>
      </c>
      <c r="Q37" s="1" t="s">
        <v>383</v>
      </c>
    </row>
    <row r="38" spans="1:17" x14ac:dyDescent="0.3">
      <c r="A38" s="22" t="s">
        <v>27</v>
      </c>
      <c r="B38" s="22">
        <v>306</v>
      </c>
      <c r="C38" t="s">
        <v>33</v>
      </c>
      <c r="D38" s="57">
        <v>0.8</v>
      </c>
      <c r="E38" s="1" t="s">
        <v>381</v>
      </c>
      <c r="G38" s="57">
        <v>1</v>
      </c>
      <c r="H38" s="1" t="s">
        <v>380</v>
      </c>
      <c r="J38" s="57">
        <v>0.99999999999999989</v>
      </c>
      <c r="K38" s="1" t="s">
        <v>380</v>
      </c>
      <c r="M38" s="57">
        <v>0.62517463437799681</v>
      </c>
      <c r="N38" s="1" t="s">
        <v>381</v>
      </c>
      <c r="P38" s="57">
        <v>0.85629365859449913</v>
      </c>
      <c r="Q38" s="1" t="s">
        <v>380</v>
      </c>
    </row>
    <row r="39" spans="1:17" x14ac:dyDescent="0.3">
      <c r="A39" s="22" t="s">
        <v>27</v>
      </c>
      <c r="B39" s="22">
        <v>307</v>
      </c>
      <c r="C39" t="s">
        <v>34</v>
      </c>
      <c r="D39" s="57">
        <v>0.66666666666666674</v>
      </c>
      <c r="E39" s="1" t="s">
        <v>381</v>
      </c>
      <c r="G39" s="57">
        <v>1</v>
      </c>
      <c r="H39" s="1" t="s">
        <v>380</v>
      </c>
      <c r="J39" s="57">
        <v>0.99999999999999989</v>
      </c>
      <c r="K39" s="1" t="s">
        <v>380</v>
      </c>
      <c r="M39" s="57">
        <v>0.52575741062376546</v>
      </c>
      <c r="N39" s="1" t="s">
        <v>382</v>
      </c>
      <c r="P39" s="57">
        <v>0.79810601932260794</v>
      </c>
      <c r="Q39" s="1" t="s">
        <v>381</v>
      </c>
    </row>
    <row r="40" spans="1:17" x14ac:dyDescent="0.3">
      <c r="A40" s="22" t="s">
        <v>27</v>
      </c>
      <c r="B40" s="22">
        <v>308</v>
      </c>
      <c r="C40" t="s">
        <v>35</v>
      </c>
      <c r="D40" s="57">
        <v>1</v>
      </c>
      <c r="E40" s="1" t="s">
        <v>380</v>
      </c>
      <c r="G40" s="57">
        <v>1</v>
      </c>
      <c r="H40" s="1" t="s">
        <v>380</v>
      </c>
      <c r="J40" s="57">
        <v>0.99999999999999989</v>
      </c>
      <c r="K40" s="1" t="s">
        <v>380</v>
      </c>
      <c r="M40" s="57">
        <v>0.23115756582532226</v>
      </c>
      <c r="N40" s="1" t="s">
        <v>383</v>
      </c>
      <c r="P40" s="57">
        <v>0.80778939145633055</v>
      </c>
      <c r="Q40" s="1" t="s">
        <v>380</v>
      </c>
    </row>
    <row r="41" spans="1:17" x14ac:dyDescent="0.3">
      <c r="A41" s="22" t="s">
        <v>27</v>
      </c>
      <c r="B41" s="22">
        <v>309</v>
      </c>
      <c r="C41" t="s">
        <v>36</v>
      </c>
      <c r="D41" s="57">
        <v>0.33333333333333337</v>
      </c>
      <c r="E41" s="1" t="s">
        <v>383</v>
      </c>
      <c r="G41" s="57">
        <v>1</v>
      </c>
      <c r="H41" s="1" t="s">
        <v>380</v>
      </c>
      <c r="J41" s="57">
        <v>0.99999999999999989</v>
      </c>
      <c r="K41" s="1" t="s">
        <v>380</v>
      </c>
      <c r="M41" s="57">
        <v>0.13638821584166955</v>
      </c>
      <c r="N41" s="1" t="s">
        <v>384</v>
      </c>
      <c r="P41" s="57">
        <v>0.61743038729375077</v>
      </c>
      <c r="Q41" s="1" t="s">
        <v>381</v>
      </c>
    </row>
    <row r="42" spans="1:17" x14ac:dyDescent="0.3">
      <c r="A42" s="22" t="s">
        <v>27</v>
      </c>
      <c r="B42" s="22">
        <v>310</v>
      </c>
      <c r="C42" t="s">
        <v>37</v>
      </c>
      <c r="D42" s="57">
        <v>0.4</v>
      </c>
      <c r="E42" s="1" t="s">
        <v>383</v>
      </c>
      <c r="G42" s="57">
        <v>1</v>
      </c>
      <c r="H42" s="1" t="s">
        <v>380</v>
      </c>
      <c r="J42" s="57">
        <v>0.99999999999999989</v>
      </c>
      <c r="K42" s="1" t="s">
        <v>380</v>
      </c>
      <c r="M42" s="57">
        <v>0.5683254227473975</v>
      </c>
      <c r="N42" s="1" t="s">
        <v>382</v>
      </c>
      <c r="P42" s="57">
        <v>0.7420813556868493</v>
      </c>
      <c r="Q42" s="1" t="s">
        <v>381</v>
      </c>
    </row>
    <row r="43" spans="1:17" x14ac:dyDescent="0.3">
      <c r="A43" s="22" t="s">
        <v>27</v>
      </c>
      <c r="B43" s="22">
        <v>311</v>
      </c>
      <c r="C43" t="s">
        <v>38</v>
      </c>
      <c r="D43" s="57">
        <v>0.13333333333333333</v>
      </c>
      <c r="E43" s="1" t="s">
        <v>384</v>
      </c>
      <c r="G43" s="57">
        <v>0</v>
      </c>
      <c r="H43" s="1" t="s">
        <v>384</v>
      </c>
      <c r="J43" s="57">
        <v>0.62</v>
      </c>
      <c r="K43" s="1" t="s">
        <v>381</v>
      </c>
      <c r="M43" s="57">
        <v>0.24353166772360718</v>
      </c>
      <c r="N43" s="1" t="s">
        <v>383</v>
      </c>
      <c r="P43" s="57">
        <v>0.24921625026423511</v>
      </c>
      <c r="Q43" s="1" t="s">
        <v>383</v>
      </c>
    </row>
    <row r="44" spans="1:17" x14ac:dyDescent="0.3">
      <c r="A44" s="22" t="s">
        <v>27</v>
      </c>
      <c r="B44" s="22">
        <v>312</v>
      </c>
      <c r="C44" t="s">
        <v>39</v>
      </c>
      <c r="D44" s="57">
        <v>1</v>
      </c>
      <c r="E44" s="1" t="s">
        <v>380</v>
      </c>
      <c r="G44" s="57">
        <v>0.625</v>
      </c>
      <c r="H44" s="1" t="s">
        <v>381</v>
      </c>
      <c r="J44" s="57">
        <v>0.99999999999999989</v>
      </c>
      <c r="K44" s="1" t="s">
        <v>380</v>
      </c>
      <c r="M44" s="57">
        <v>0.28112870444092386</v>
      </c>
      <c r="N44" s="1" t="s">
        <v>383</v>
      </c>
      <c r="P44" s="57">
        <v>0.72653217611023102</v>
      </c>
      <c r="Q44" s="1" t="s">
        <v>381</v>
      </c>
    </row>
    <row r="45" spans="1:17" x14ac:dyDescent="0.3">
      <c r="A45" s="22" t="s">
        <v>27</v>
      </c>
      <c r="B45" s="22">
        <v>313</v>
      </c>
      <c r="C45" t="s">
        <v>40</v>
      </c>
      <c r="D45" s="57">
        <v>0.4</v>
      </c>
      <c r="E45" s="1" t="s">
        <v>383</v>
      </c>
      <c r="G45" s="57">
        <v>1</v>
      </c>
      <c r="H45" s="1" t="s">
        <v>380</v>
      </c>
      <c r="J45" s="57">
        <v>0.95999999999999985</v>
      </c>
      <c r="K45" s="1" t="s">
        <v>380</v>
      </c>
      <c r="M45" s="57">
        <v>0.59902058338952746</v>
      </c>
      <c r="N45" s="1" t="s">
        <v>382</v>
      </c>
      <c r="P45" s="57">
        <v>0.73975514584738189</v>
      </c>
      <c r="Q45" s="1" t="s">
        <v>381</v>
      </c>
    </row>
    <row r="46" spans="1:17" x14ac:dyDescent="0.3">
      <c r="A46" s="22" t="s">
        <v>27</v>
      </c>
      <c r="B46" s="22">
        <v>314</v>
      </c>
      <c r="C46" t="s">
        <v>41</v>
      </c>
      <c r="D46" s="57">
        <v>0</v>
      </c>
      <c r="E46" s="1" t="s">
        <v>384</v>
      </c>
      <c r="G46" s="57">
        <v>1</v>
      </c>
      <c r="H46" s="1" t="s">
        <v>380</v>
      </c>
      <c r="J46" s="57">
        <v>0.99999999999999989</v>
      </c>
      <c r="K46" s="1" t="s">
        <v>380</v>
      </c>
      <c r="M46" s="57">
        <v>0.20439590561926363</v>
      </c>
      <c r="N46" s="1" t="s">
        <v>383</v>
      </c>
      <c r="P46" s="57">
        <v>0.55109897640481587</v>
      </c>
      <c r="Q46" s="1" t="s">
        <v>382</v>
      </c>
    </row>
    <row r="47" spans="1:17" x14ac:dyDescent="0.3">
      <c r="A47" s="22" t="s">
        <v>27</v>
      </c>
      <c r="B47" s="22">
        <v>315</v>
      </c>
      <c r="C47" t="s">
        <v>42</v>
      </c>
      <c r="D47" s="57">
        <v>0.4</v>
      </c>
      <c r="E47" s="1" t="s">
        <v>383</v>
      </c>
      <c r="G47" s="57">
        <v>1</v>
      </c>
      <c r="H47" s="1" t="s">
        <v>380</v>
      </c>
      <c r="J47" s="57">
        <v>0.92</v>
      </c>
      <c r="K47" s="1" t="s">
        <v>380</v>
      </c>
      <c r="M47" s="57">
        <v>8.938463585492204E-2</v>
      </c>
      <c r="N47" s="1" t="s">
        <v>384</v>
      </c>
      <c r="P47" s="57">
        <v>0.60234615896373045</v>
      </c>
      <c r="Q47" s="1" t="s">
        <v>381</v>
      </c>
    </row>
    <row r="48" spans="1:17" x14ac:dyDescent="0.3">
      <c r="A48" s="22" t="s">
        <v>27</v>
      </c>
      <c r="B48" s="22">
        <v>316</v>
      </c>
      <c r="C48" t="s">
        <v>43</v>
      </c>
      <c r="D48" s="57">
        <v>0.60000000000000009</v>
      </c>
      <c r="E48" s="1" t="s">
        <v>382</v>
      </c>
      <c r="G48" s="57">
        <v>1</v>
      </c>
      <c r="H48" s="1" t="s">
        <v>380</v>
      </c>
      <c r="J48" s="57">
        <v>0.95999999999999985</v>
      </c>
      <c r="K48" s="1" t="s">
        <v>380</v>
      </c>
      <c r="M48" s="57">
        <v>0.66085508075406374</v>
      </c>
      <c r="N48" s="1" t="s">
        <v>381</v>
      </c>
      <c r="P48" s="57">
        <v>0.80521377018851592</v>
      </c>
      <c r="Q48" s="1" t="s">
        <v>380</v>
      </c>
    </row>
    <row r="49" spans="1:17" x14ac:dyDescent="0.3">
      <c r="A49" s="22" t="s">
        <v>44</v>
      </c>
      <c r="B49" s="22">
        <v>401</v>
      </c>
      <c r="C49" t="s">
        <v>44</v>
      </c>
      <c r="D49" s="57">
        <v>0.4</v>
      </c>
      <c r="E49" s="1" t="s">
        <v>383</v>
      </c>
      <c r="G49" s="57">
        <v>1</v>
      </c>
      <c r="H49" s="1" t="s">
        <v>380</v>
      </c>
      <c r="J49" s="57">
        <v>0.95999999999999985</v>
      </c>
      <c r="K49" s="1" t="s">
        <v>380</v>
      </c>
      <c r="M49" s="57">
        <v>0.27810759164624149</v>
      </c>
      <c r="N49" s="1" t="s">
        <v>383</v>
      </c>
      <c r="P49" s="57">
        <v>0.65952689791156038</v>
      </c>
      <c r="Q49" s="1" t="s">
        <v>381</v>
      </c>
    </row>
    <row r="50" spans="1:17" x14ac:dyDescent="0.3">
      <c r="A50" s="22" t="s">
        <v>44</v>
      </c>
      <c r="B50" s="22">
        <v>402</v>
      </c>
      <c r="C50" t="s">
        <v>45</v>
      </c>
      <c r="D50" s="57">
        <v>0</v>
      </c>
      <c r="E50" s="1" t="s">
        <v>384</v>
      </c>
      <c r="G50" s="57">
        <v>0</v>
      </c>
      <c r="H50" s="1" t="s">
        <v>384</v>
      </c>
      <c r="J50" s="57">
        <v>0</v>
      </c>
      <c r="K50" s="1" t="s">
        <v>384</v>
      </c>
      <c r="M50" s="57">
        <v>0.47664872556441418</v>
      </c>
      <c r="N50" s="1" t="s">
        <v>382</v>
      </c>
      <c r="P50" s="57">
        <v>0.11916218139110354</v>
      </c>
      <c r="Q50" s="1" t="s">
        <v>384</v>
      </c>
    </row>
    <row r="51" spans="1:17" x14ac:dyDescent="0.3">
      <c r="A51" s="22" t="s">
        <v>44</v>
      </c>
      <c r="B51" s="22">
        <v>403</v>
      </c>
      <c r="C51" t="s">
        <v>46</v>
      </c>
      <c r="D51" s="57">
        <v>0.60000000000000009</v>
      </c>
      <c r="E51" s="1" t="s">
        <v>382</v>
      </c>
      <c r="G51" s="57">
        <v>1</v>
      </c>
      <c r="H51" s="1" t="s">
        <v>380</v>
      </c>
      <c r="J51" s="57">
        <v>0.84</v>
      </c>
      <c r="K51" s="1" t="s">
        <v>380</v>
      </c>
      <c r="M51" s="57">
        <v>0.22230788847718116</v>
      </c>
      <c r="N51" s="1" t="s">
        <v>383</v>
      </c>
      <c r="P51" s="57">
        <v>0.66557697211929523</v>
      </c>
      <c r="Q51" s="1" t="s">
        <v>381</v>
      </c>
    </row>
    <row r="52" spans="1:17" x14ac:dyDescent="0.3">
      <c r="A52" s="22" t="s">
        <v>44</v>
      </c>
      <c r="B52" s="22">
        <v>404</v>
      </c>
      <c r="C52" t="s">
        <v>330</v>
      </c>
      <c r="D52" s="57">
        <v>1</v>
      </c>
      <c r="E52" s="1" t="s">
        <v>380</v>
      </c>
      <c r="G52" s="57">
        <v>1</v>
      </c>
      <c r="H52" s="1" t="s">
        <v>380</v>
      </c>
      <c r="J52" s="57">
        <v>0.4</v>
      </c>
      <c r="K52" s="1" t="s">
        <v>383</v>
      </c>
      <c r="M52" s="57">
        <v>0.46224847902294725</v>
      </c>
      <c r="N52" s="1" t="s">
        <v>382</v>
      </c>
      <c r="P52" s="57">
        <v>0.7155621197557368</v>
      </c>
      <c r="Q52" s="1" t="s">
        <v>381</v>
      </c>
    </row>
    <row r="53" spans="1:17" x14ac:dyDescent="0.3">
      <c r="A53" s="22" t="s">
        <v>44</v>
      </c>
      <c r="B53" s="22">
        <v>405</v>
      </c>
      <c r="C53" t="s">
        <v>47</v>
      </c>
      <c r="D53" s="57">
        <v>0.4</v>
      </c>
      <c r="E53" s="1" t="s">
        <v>383</v>
      </c>
      <c r="G53" s="57">
        <v>1</v>
      </c>
      <c r="H53" s="1" t="s">
        <v>380</v>
      </c>
      <c r="J53" s="57">
        <v>0.92</v>
      </c>
      <c r="K53" s="1" t="s">
        <v>380</v>
      </c>
      <c r="M53" s="57">
        <v>0.64593638671298603</v>
      </c>
      <c r="N53" s="1" t="s">
        <v>381</v>
      </c>
      <c r="P53" s="57">
        <v>0.74148409667824644</v>
      </c>
      <c r="Q53" s="1" t="s">
        <v>381</v>
      </c>
    </row>
    <row r="54" spans="1:17" x14ac:dyDescent="0.3">
      <c r="A54" s="22" t="s">
        <v>44</v>
      </c>
      <c r="B54" s="22">
        <v>406</v>
      </c>
      <c r="C54" t="s">
        <v>48</v>
      </c>
      <c r="D54" s="57">
        <v>0.2</v>
      </c>
      <c r="E54" s="1" t="s">
        <v>384</v>
      </c>
      <c r="G54" s="57">
        <v>1</v>
      </c>
      <c r="H54" s="1" t="s">
        <v>380</v>
      </c>
      <c r="J54" s="57">
        <v>0.95999999999999985</v>
      </c>
      <c r="K54" s="1" t="s">
        <v>380</v>
      </c>
      <c r="M54" s="57">
        <v>0.59006660582987625</v>
      </c>
      <c r="N54" s="1" t="s">
        <v>382</v>
      </c>
      <c r="P54" s="57">
        <v>0.68751665145746899</v>
      </c>
      <c r="Q54" s="1" t="s">
        <v>381</v>
      </c>
    </row>
    <row r="55" spans="1:17" x14ac:dyDescent="0.3">
      <c r="A55" s="22" t="s">
        <v>44</v>
      </c>
      <c r="B55" s="22">
        <v>407</v>
      </c>
      <c r="C55" t="s">
        <v>49</v>
      </c>
      <c r="D55" s="57">
        <v>1</v>
      </c>
      <c r="E55" s="1" t="s">
        <v>380</v>
      </c>
      <c r="G55" s="57">
        <v>1</v>
      </c>
      <c r="H55" s="1" t="s">
        <v>380</v>
      </c>
      <c r="J55" s="57">
        <v>0.84</v>
      </c>
      <c r="K55" s="1" t="s">
        <v>380</v>
      </c>
      <c r="M55" s="57">
        <v>0.52313850270109297</v>
      </c>
      <c r="N55" s="1" t="s">
        <v>382</v>
      </c>
      <c r="P55" s="57">
        <v>0.84078462567527323</v>
      </c>
      <c r="Q55" s="1" t="s">
        <v>380</v>
      </c>
    </row>
    <row r="56" spans="1:17" x14ac:dyDescent="0.3">
      <c r="A56" s="22" t="s">
        <v>44</v>
      </c>
      <c r="B56" s="22">
        <v>408</v>
      </c>
      <c r="C56" t="s">
        <v>332</v>
      </c>
      <c r="D56" s="57">
        <v>0.4</v>
      </c>
      <c r="E56" s="1" t="s">
        <v>383</v>
      </c>
      <c r="G56" s="57">
        <v>0.25</v>
      </c>
      <c r="H56" s="1" t="s">
        <v>383</v>
      </c>
      <c r="J56" s="57">
        <v>0.88</v>
      </c>
      <c r="K56" s="1" t="s">
        <v>380</v>
      </c>
      <c r="M56" s="57">
        <v>0.55317502852658118</v>
      </c>
      <c r="N56" s="1" t="s">
        <v>382</v>
      </c>
      <c r="P56" s="57">
        <v>0.52079375713164533</v>
      </c>
      <c r="Q56" s="1" t="s">
        <v>382</v>
      </c>
    </row>
    <row r="57" spans="1:17" x14ac:dyDescent="0.3">
      <c r="A57" s="22" t="s">
        <v>44</v>
      </c>
      <c r="B57" s="22">
        <v>409</v>
      </c>
      <c r="C57" t="s">
        <v>50</v>
      </c>
      <c r="D57" s="57">
        <v>0.4</v>
      </c>
      <c r="E57" s="1" t="s">
        <v>383</v>
      </c>
      <c r="G57" s="57">
        <v>0.375</v>
      </c>
      <c r="H57" s="1" t="s">
        <v>383</v>
      </c>
      <c r="J57" s="57">
        <v>0.7</v>
      </c>
      <c r="K57" s="1" t="s">
        <v>381</v>
      </c>
      <c r="M57" s="57">
        <v>0.344487046060447</v>
      </c>
      <c r="N57" s="1" t="s">
        <v>383</v>
      </c>
      <c r="P57" s="57">
        <v>0.45487176151511177</v>
      </c>
      <c r="Q57" s="1" t="s">
        <v>382</v>
      </c>
    </row>
    <row r="58" spans="1:17" x14ac:dyDescent="0.3">
      <c r="A58" s="22" t="s">
        <v>44</v>
      </c>
      <c r="B58" s="22">
        <v>410</v>
      </c>
      <c r="C58" t="s">
        <v>51</v>
      </c>
      <c r="D58" s="57">
        <v>0.4</v>
      </c>
      <c r="E58" s="1" t="s">
        <v>383</v>
      </c>
      <c r="G58" s="57">
        <v>1</v>
      </c>
      <c r="H58" s="1" t="s">
        <v>380</v>
      </c>
      <c r="J58" s="57">
        <v>0.4</v>
      </c>
      <c r="K58" s="1" t="s">
        <v>383</v>
      </c>
      <c r="M58" s="57">
        <v>0.37217101464995184</v>
      </c>
      <c r="N58" s="1" t="s">
        <v>383</v>
      </c>
      <c r="P58" s="57">
        <v>0.54304275366248789</v>
      </c>
      <c r="Q58" s="1" t="s">
        <v>382</v>
      </c>
    </row>
    <row r="59" spans="1:17" x14ac:dyDescent="0.3">
      <c r="A59" s="22" t="s">
        <v>44</v>
      </c>
      <c r="B59" s="22">
        <v>411</v>
      </c>
      <c r="C59" t="s">
        <v>52</v>
      </c>
      <c r="D59" s="57">
        <v>1</v>
      </c>
      <c r="E59" s="1" t="s">
        <v>380</v>
      </c>
      <c r="G59" s="57">
        <v>1</v>
      </c>
      <c r="H59" s="1" t="s">
        <v>380</v>
      </c>
      <c r="J59" s="57">
        <v>0.88</v>
      </c>
      <c r="K59" s="1" t="s">
        <v>380</v>
      </c>
      <c r="M59" s="57">
        <v>0.43104879734404816</v>
      </c>
      <c r="N59" s="1" t="s">
        <v>382</v>
      </c>
      <c r="P59" s="57">
        <v>0.82776219933601203</v>
      </c>
      <c r="Q59" s="1" t="s">
        <v>380</v>
      </c>
    </row>
    <row r="60" spans="1:17" x14ac:dyDescent="0.3">
      <c r="A60" s="22" t="s">
        <v>44</v>
      </c>
      <c r="B60" s="22">
        <v>412</v>
      </c>
      <c r="C60" t="s">
        <v>333</v>
      </c>
      <c r="D60" s="57">
        <v>0.4</v>
      </c>
      <c r="E60" s="1" t="s">
        <v>383</v>
      </c>
      <c r="G60" s="57">
        <v>1</v>
      </c>
      <c r="H60" s="1" t="s">
        <v>380</v>
      </c>
      <c r="J60" s="57">
        <v>0.95999999999999985</v>
      </c>
      <c r="K60" s="1" t="s">
        <v>380</v>
      </c>
      <c r="M60" s="57">
        <v>0.46985151361091315</v>
      </c>
      <c r="N60" s="1" t="s">
        <v>382</v>
      </c>
      <c r="P60" s="57">
        <v>0.70746287840272826</v>
      </c>
      <c r="Q60" s="1" t="s">
        <v>381</v>
      </c>
    </row>
    <row r="61" spans="1:17" x14ac:dyDescent="0.3">
      <c r="A61" s="22" t="s">
        <v>44</v>
      </c>
      <c r="B61" s="22">
        <v>413</v>
      </c>
      <c r="C61" t="s">
        <v>53</v>
      </c>
      <c r="D61" s="57">
        <v>0</v>
      </c>
      <c r="E61" s="1" t="s">
        <v>384</v>
      </c>
      <c r="G61" s="57">
        <v>0</v>
      </c>
      <c r="H61" s="1" t="s">
        <v>384</v>
      </c>
      <c r="J61" s="57">
        <v>0</v>
      </c>
      <c r="K61" s="1" t="s">
        <v>384</v>
      </c>
      <c r="M61" s="57">
        <v>0.37524740595705369</v>
      </c>
      <c r="N61" s="1" t="s">
        <v>383</v>
      </c>
      <c r="P61" s="57">
        <v>9.3811851489263423E-2</v>
      </c>
      <c r="Q61" s="1" t="s">
        <v>384</v>
      </c>
    </row>
    <row r="62" spans="1:17" x14ac:dyDescent="0.3">
      <c r="A62" s="22" t="s">
        <v>44</v>
      </c>
      <c r="B62" s="22">
        <v>414</v>
      </c>
      <c r="C62" t="s">
        <v>54</v>
      </c>
      <c r="D62" s="57">
        <v>0</v>
      </c>
      <c r="E62" s="1" t="s">
        <v>384</v>
      </c>
      <c r="G62" s="57">
        <v>0.75</v>
      </c>
      <c r="H62" s="1" t="s">
        <v>381</v>
      </c>
      <c r="J62" s="57">
        <v>0.95999999999999985</v>
      </c>
      <c r="K62" s="1" t="s">
        <v>380</v>
      </c>
      <c r="M62" s="57">
        <v>0.33414403621926853</v>
      </c>
      <c r="N62" s="1" t="s">
        <v>383</v>
      </c>
      <c r="P62" s="57">
        <v>0.51103600905481716</v>
      </c>
      <c r="Q62" s="1" t="s">
        <v>382</v>
      </c>
    </row>
    <row r="63" spans="1:17" x14ac:dyDescent="0.3">
      <c r="A63" s="22" t="s">
        <v>44</v>
      </c>
      <c r="B63" s="22">
        <v>415</v>
      </c>
      <c r="C63" t="s">
        <v>55</v>
      </c>
      <c r="D63" s="57">
        <v>0.4</v>
      </c>
      <c r="E63" s="1" t="s">
        <v>383</v>
      </c>
      <c r="G63" s="57">
        <v>1</v>
      </c>
      <c r="H63" s="1" t="s">
        <v>380</v>
      </c>
      <c r="J63" s="57">
        <v>0.95999999999999985</v>
      </c>
      <c r="K63" s="1" t="s">
        <v>380</v>
      </c>
      <c r="M63" s="57">
        <v>0.44608515706662039</v>
      </c>
      <c r="N63" s="1" t="s">
        <v>382</v>
      </c>
      <c r="P63" s="57">
        <v>0.70152128926665502</v>
      </c>
      <c r="Q63" s="1" t="s">
        <v>381</v>
      </c>
    </row>
    <row r="64" spans="1:17" x14ac:dyDescent="0.3">
      <c r="A64" s="22" t="s">
        <v>44</v>
      </c>
      <c r="B64" s="22">
        <v>416</v>
      </c>
      <c r="C64" t="s">
        <v>56</v>
      </c>
      <c r="D64" s="57">
        <v>0.13333333333333333</v>
      </c>
      <c r="E64" s="1" t="s">
        <v>384</v>
      </c>
      <c r="G64" s="57">
        <v>1</v>
      </c>
      <c r="H64" s="1" t="s">
        <v>380</v>
      </c>
      <c r="J64" s="57">
        <v>0.72</v>
      </c>
      <c r="K64" s="1" t="s">
        <v>381</v>
      </c>
      <c r="M64" s="57">
        <v>8.8308443726283326E-2</v>
      </c>
      <c r="N64" s="1" t="s">
        <v>384</v>
      </c>
      <c r="P64" s="57">
        <v>0.48541044426490415</v>
      </c>
      <c r="Q64" s="1" t="s">
        <v>382</v>
      </c>
    </row>
    <row r="65" spans="1:17" x14ac:dyDescent="0.3">
      <c r="A65" s="22" t="s">
        <v>57</v>
      </c>
      <c r="B65" s="22">
        <v>501</v>
      </c>
      <c r="C65" t="s">
        <v>57</v>
      </c>
      <c r="D65" s="57">
        <v>0</v>
      </c>
      <c r="E65" s="1" t="s">
        <v>384</v>
      </c>
      <c r="G65" s="57">
        <v>0.375</v>
      </c>
      <c r="H65" s="1" t="s">
        <v>383</v>
      </c>
      <c r="J65" s="57">
        <v>0.7</v>
      </c>
      <c r="K65" s="1" t="s">
        <v>381</v>
      </c>
      <c r="M65" s="57">
        <v>0.198184175245879</v>
      </c>
      <c r="N65" s="1" t="s">
        <v>384</v>
      </c>
      <c r="P65" s="57">
        <v>0.31829604381146975</v>
      </c>
      <c r="Q65" s="1" t="s">
        <v>383</v>
      </c>
    </row>
    <row r="66" spans="1:17" x14ac:dyDescent="0.3">
      <c r="A66" s="22" t="s">
        <v>57</v>
      </c>
      <c r="B66" s="22">
        <v>502</v>
      </c>
      <c r="C66" t="s">
        <v>334</v>
      </c>
      <c r="D66" s="57">
        <v>0.4</v>
      </c>
      <c r="E66" s="1" t="s">
        <v>383</v>
      </c>
      <c r="G66" s="57">
        <v>0</v>
      </c>
      <c r="H66" s="1" t="s">
        <v>384</v>
      </c>
      <c r="J66" s="57">
        <v>0.65999999999999992</v>
      </c>
      <c r="K66" s="1" t="s">
        <v>381</v>
      </c>
      <c r="M66" s="57">
        <v>0.53159724508374318</v>
      </c>
      <c r="N66" s="1" t="s">
        <v>382</v>
      </c>
      <c r="P66" s="57">
        <v>0.39789931127093581</v>
      </c>
      <c r="Q66" s="1" t="s">
        <v>383</v>
      </c>
    </row>
    <row r="67" spans="1:17" x14ac:dyDescent="0.3">
      <c r="A67" s="22" t="s">
        <v>57</v>
      </c>
      <c r="B67" s="22">
        <v>503</v>
      </c>
      <c r="C67" t="s">
        <v>58</v>
      </c>
      <c r="D67" s="57">
        <v>0</v>
      </c>
      <c r="E67" s="1" t="s">
        <v>384</v>
      </c>
      <c r="G67" s="57">
        <v>0.75</v>
      </c>
      <c r="H67" s="1" t="s">
        <v>381</v>
      </c>
      <c r="J67" s="57">
        <v>0.84</v>
      </c>
      <c r="K67" s="1" t="s">
        <v>380</v>
      </c>
      <c r="M67" s="57">
        <v>0.39349964650104735</v>
      </c>
      <c r="N67" s="1" t="s">
        <v>383</v>
      </c>
      <c r="P67" s="57">
        <v>0.49587491162526182</v>
      </c>
      <c r="Q67" s="1" t="s">
        <v>382</v>
      </c>
    </row>
    <row r="68" spans="1:17" x14ac:dyDescent="0.3">
      <c r="A68" s="22" t="s">
        <v>57</v>
      </c>
      <c r="B68" s="22">
        <v>504</v>
      </c>
      <c r="C68" t="s">
        <v>59</v>
      </c>
      <c r="D68" s="57">
        <v>0</v>
      </c>
      <c r="E68" s="1" t="s">
        <v>384</v>
      </c>
      <c r="G68" s="57">
        <v>0</v>
      </c>
      <c r="H68" s="1" t="s">
        <v>384</v>
      </c>
      <c r="J68" s="57">
        <v>0</v>
      </c>
      <c r="K68" s="1" t="s">
        <v>384</v>
      </c>
      <c r="M68" s="57">
        <v>0.25436108439954375</v>
      </c>
      <c r="N68" s="1" t="s">
        <v>383</v>
      </c>
      <c r="P68" s="57">
        <v>6.3590271099885937E-2</v>
      </c>
      <c r="Q68" s="1" t="s">
        <v>384</v>
      </c>
    </row>
    <row r="69" spans="1:17" x14ac:dyDescent="0.3">
      <c r="A69" s="22" t="s">
        <v>57</v>
      </c>
      <c r="B69" s="22">
        <v>505</v>
      </c>
      <c r="C69" t="s">
        <v>60</v>
      </c>
      <c r="D69" s="57">
        <v>0.4</v>
      </c>
      <c r="E69" s="1" t="s">
        <v>383</v>
      </c>
      <c r="G69" s="57">
        <v>0.25</v>
      </c>
      <c r="H69" s="1" t="s">
        <v>383</v>
      </c>
      <c r="J69" s="57">
        <v>0.99999999999999989</v>
      </c>
      <c r="K69" s="1" t="s">
        <v>380</v>
      </c>
      <c r="M69" s="57">
        <v>0.14673775456978985</v>
      </c>
      <c r="N69" s="1" t="s">
        <v>384</v>
      </c>
      <c r="P69" s="57">
        <v>0.44918443864244745</v>
      </c>
      <c r="Q69" s="1" t="s">
        <v>382</v>
      </c>
    </row>
    <row r="70" spans="1:17" x14ac:dyDescent="0.3">
      <c r="A70" s="22" t="s">
        <v>57</v>
      </c>
      <c r="B70" s="22">
        <v>506</v>
      </c>
      <c r="C70" t="s">
        <v>61</v>
      </c>
      <c r="D70" s="57">
        <v>1</v>
      </c>
      <c r="E70" s="1" t="s">
        <v>380</v>
      </c>
      <c r="G70" s="57">
        <v>0.625</v>
      </c>
      <c r="H70" s="1" t="s">
        <v>381</v>
      </c>
      <c r="J70" s="57">
        <v>0.33999999999999997</v>
      </c>
      <c r="K70" s="1" t="s">
        <v>383</v>
      </c>
      <c r="M70" s="57">
        <v>4.9939438865151793E-2</v>
      </c>
      <c r="N70" s="1" t="s">
        <v>384</v>
      </c>
      <c r="P70" s="57">
        <v>0.50373485971628795</v>
      </c>
      <c r="Q70" s="1" t="s">
        <v>382</v>
      </c>
    </row>
    <row r="71" spans="1:17" x14ac:dyDescent="0.3">
      <c r="A71" s="22" t="s">
        <v>57</v>
      </c>
      <c r="B71" s="22">
        <v>507</v>
      </c>
      <c r="C71" t="s">
        <v>62</v>
      </c>
      <c r="D71" s="57">
        <v>0.4</v>
      </c>
      <c r="E71" s="1" t="s">
        <v>383</v>
      </c>
      <c r="G71" s="57">
        <v>1</v>
      </c>
      <c r="H71" s="1" t="s">
        <v>380</v>
      </c>
      <c r="J71" s="57">
        <v>0.99999999999999989</v>
      </c>
      <c r="K71" s="1" t="s">
        <v>380</v>
      </c>
      <c r="M71" s="57">
        <v>0.28434814545280768</v>
      </c>
      <c r="N71" s="1" t="s">
        <v>383</v>
      </c>
      <c r="P71" s="57">
        <v>0.67108703636320188</v>
      </c>
      <c r="Q71" s="1" t="s">
        <v>381</v>
      </c>
    </row>
    <row r="72" spans="1:17" x14ac:dyDescent="0.3">
      <c r="A72" s="22" t="s">
        <v>57</v>
      </c>
      <c r="B72" s="22">
        <v>508</v>
      </c>
      <c r="C72" t="s">
        <v>63</v>
      </c>
      <c r="D72" s="57">
        <v>0.4</v>
      </c>
      <c r="E72" s="1" t="s">
        <v>383</v>
      </c>
      <c r="G72" s="57">
        <v>0.25</v>
      </c>
      <c r="H72" s="1" t="s">
        <v>383</v>
      </c>
      <c r="J72" s="57">
        <v>0.92</v>
      </c>
      <c r="K72" s="1" t="s">
        <v>380</v>
      </c>
      <c r="M72" s="57">
        <v>0.63844712909879542</v>
      </c>
      <c r="N72" s="1" t="s">
        <v>381</v>
      </c>
      <c r="P72" s="57">
        <v>0.55211178227469881</v>
      </c>
      <c r="Q72" s="1" t="s">
        <v>382</v>
      </c>
    </row>
    <row r="73" spans="1:17" x14ac:dyDescent="0.3">
      <c r="A73" s="22" t="s">
        <v>57</v>
      </c>
      <c r="B73" s="22">
        <v>509</v>
      </c>
      <c r="C73" t="s">
        <v>64</v>
      </c>
      <c r="D73" s="57">
        <v>0.4</v>
      </c>
      <c r="E73" s="1" t="s">
        <v>383</v>
      </c>
      <c r="G73" s="57">
        <v>1</v>
      </c>
      <c r="H73" s="1" t="s">
        <v>380</v>
      </c>
      <c r="J73" s="57">
        <v>0.99999999999999989</v>
      </c>
      <c r="K73" s="1" t="s">
        <v>380</v>
      </c>
      <c r="M73" s="57">
        <v>0.18123327023597724</v>
      </c>
      <c r="N73" s="1" t="s">
        <v>384</v>
      </c>
      <c r="P73" s="57">
        <v>0.64530831755899432</v>
      </c>
      <c r="Q73" s="1" t="s">
        <v>381</v>
      </c>
    </row>
    <row r="74" spans="1:17" x14ac:dyDescent="0.3">
      <c r="A74" s="22" t="s">
        <v>57</v>
      </c>
      <c r="B74" s="22">
        <v>510</v>
      </c>
      <c r="C74" t="s">
        <v>65</v>
      </c>
      <c r="D74" s="57">
        <v>0.4</v>
      </c>
      <c r="E74" s="1" t="s">
        <v>383</v>
      </c>
      <c r="G74" s="57">
        <v>1</v>
      </c>
      <c r="H74" s="1" t="s">
        <v>380</v>
      </c>
      <c r="J74" s="57">
        <v>0.99999999999999989</v>
      </c>
      <c r="K74" s="1" t="s">
        <v>380</v>
      </c>
      <c r="M74" s="57">
        <v>0.49301322325682462</v>
      </c>
      <c r="N74" s="1" t="s">
        <v>382</v>
      </c>
      <c r="P74" s="57">
        <v>0.7232533058142061</v>
      </c>
      <c r="Q74" s="1" t="s">
        <v>381</v>
      </c>
    </row>
    <row r="75" spans="1:17" x14ac:dyDescent="0.3">
      <c r="A75" s="22" t="s">
        <v>57</v>
      </c>
      <c r="B75" s="22">
        <v>511</v>
      </c>
      <c r="C75" t="s">
        <v>66</v>
      </c>
      <c r="D75" s="57">
        <v>0.4</v>
      </c>
      <c r="E75" s="1" t="s">
        <v>383</v>
      </c>
      <c r="G75" s="57">
        <v>1</v>
      </c>
      <c r="H75" s="1" t="s">
        <v>380</v>
      </c>
      <c r="J75" s="57">
        <v>0.99999999999999989</v>
      </c>
      <c r="K75" s="1" t="s">
        <v>380</v>
      </c>
      <c r="M75" s="57">
        <v>0.46387163268743831</v>
      </c>
      <c r="N75" s="1" t="s">
        <v>382</v>
      </c>
      <c r="P75" s="57">
        <v>0.71596790817185951</v>
      </c>
      <c r="Q75" s="1" t="s">
        <v>381</v>
      </c>
    </row>
    <row r="76" spans="1:17" x14ac:dyDescent="0.3">
      <c r="A76" s="22" t="s">
        <v>57</v>
      </c>
      <c r="B76" s="22">
        <v>512</v>
      </c>
      <c r="C76" t="s">
        <v>67</v>
      </c>
      <c r="D76" s="57">
        <v>0</v>
      </c>
      <c r="E76" s="1" t="s">
        <v>384</v>
      </c>
      <c r="G76" s="57">
        <v>0.75</v>
      </c>
      <c r="H76" s="1" t="s">
        <v>381</v>
      </c>
      <c r="J76" s="57">
        <v>0.67999999999999994</v>
      </c>
      <c r="K76" s="1" t="s">
        <v>381</v>
      </c>
      <c r="M76" s="57">
        <v>0.13788710756938763</v>
      </c>
      <c r="N76" s="1" t="s">
        <v>384</v>
      </c>
      <c r="P76" s="57">
        <v>0.39197177689234691</v>
      </c>
      <c r="Q76" s="1" t="s">
        <v>383</v>
      </c>
    </row>
    <row r="77" spans="1:17" x14ac:dyDescent="0.3">
      <c r="A77" s="22" t="s">
        <v>57</v>
      </c>
      <c r="B77" s="22">
        <v>513</v>
      </c>
      <c r="C77" t="s">
        <v>68</v>
      </c>
      <c r="D77" s="57">
        <v>0</v>
      </c>
      <c r="E77" s="1" t="s">
        <v>384</v>
      </c>
      <c r="G77" s="57">
        <v>1</v>
      </c>
      <c r="H77" s="1" t="s">
        <v>380</v>
      </c>
      <c r="J77" s="57">
        <v>0.99999999999999989</v>
      </c>
      <c r="K77" s="1" t="s">
        <v>380</v>
      </c>
      <c r="M77" s="57">
        <v>0.21674537359761017</v>
      </c>
      <c r="N77" s="1" t="s">
        <v>383</v>
      </c>
      <c r="P77" s="57">
        <v>0.55418634339940254</v>
      </c>
      <c r="Q77" s="1" t="s">
        <v>382</v>
      </c>
    </row>
    <row r="78" spans="1:17" x14ac:dyDescent="0.3">
      <c r="A78" s="22" t="s">
        <v>57</v>
      </c>
      <c r="B78" s="22">
        <v>514</v>
      </c>
      <c r="C78" t="s">
        <v>69</v>
      </c>
      <c r="D78" s="57">
        <v>0.4</v>
      </c>
      <c r="E78" s="1" t="s">
        <v>383</v>
      </c>
      <c r="G78" s="57">
        <v>0.625</v>
      </c>
      <c r="H78" s="1" t="s">
        <v>381</v>
      </c>
      <c r="J78" s="57">
        <v>0.92</v>
      </c>
      <c r="K78" s="1" t="s">
        <v>380</v>
      </c>
      <c r="M78" s="57">
        <v>0.69193543965432558</v>
      </c>
      <c r="N78" s="1" t="s">
        <v>381</v>
      </c>
      <c r="P78" s="57">
        <v>0.65923385991358141</v>
      </c>
      <c r="Q78" s="1" t="s">
        <v>381</v>
      </c>
    </row>
    <row r="79" spans="1:17" x14ac:dyDescent="0.3">
      <c r="A79" s="22" t="s">
        <v>70</v>
      </c>
      <c r="B79" s="22">
        <v>601</v>
      </c>
      <c r="C79" t="s">
        <v>71</v>
      </c>
      <c r="D79" s="57">
        <v>0.4</v>
      </c>
      <c r="E79" s="1" t="s">
        <v>383</v>
      </c>
      <c r="G79" s="57">
        <v>0.75</v>
      </c>
      <c r="H79" s="1" t="s">
        <v>381</v>
      </c>
      <c r="J79" s="57">
        <v>0.99999999999999989</v>
      </c>
      <c r="K79" s="1" t="s">
        <v>380</v>
      </c>
      <c r="M79" s="57">
        <v>0.32448253931871385</v>
      </c>
      <c r="N79" s="1" t="s">
        <v>383</v>
      </c>
      <c r="P79" s="57">
        <v>0.61862063482967844</v>
      </c>
      <c r="Q79" s="1" t="s">
        <v>381</v>
      </c>
    </row>
    <row r="80" spans="1:17" x14ac:dyDescent="0.3">
      <c r="A80" s="22" t="s">
        <v>70</v>
      </c>
      <c r="B80" s="22">
        <v>602</v>
      </c>
      <c r="C80" t="s">
        <v>72</v>
      </c>
      <c r="D80" s="57">
        <v>0.4</v>
      </c>
      <c r="E80" s="1" t="s">
        <v>383</v>
      </c>
      <c r="G80" s="57">
        <v>0</v>
      </c>
      <c r="H80" s="1" t="s">
        <v>384</v>
      </c>
      <c r="J80" s="57">
        <v>0.84</v>
      </c>
      <c r="K80" s="1" t="s">
        <v>380</v>
      </c>
      <c r="M80" s="57">
        <v>0.65616721702456504</v>
      </c>
      <c r="N80" s="1" t="s">
        <v>381</v>
      </c>
      <c r="P80" s="57">
        <v>0.47404180425614129</v>
      </c>
      <c r="Q80" s="1" t="s">
        <v>382</v>
      </c>
    </row>
    <row r="81" spans="1:17" x14ac:dyDescent="0.3">
      <c r="A81" s="22" t="s">
        <v>70</v>
      </c>
      <c r="B81" s="22">
        <v>603</v>
      </c>
      <c r="C81" t="s">
        <v>73</v>
      </c>
      <c r="D81" s="57">
        <v>1</v>
      </c>
      <c r="E81" s="1" t="s">
        <v>380</v>
      </c>
      <c r="G81" s="57">
        <v>1</v>
      </c>
      <c r="H81" s="1" t="s">
        <v>380</v>
      </c>
      <c r="J81" s="57">
        <v>0.92</v>
      </c>
      <c r="K81" s="1" t="s">
        <v>380</v>
      </c>
      <c r="M81" s="57">
        <v>0.42307240885903036</v>
      </c>
      <c r="N81" s="1" t="s">
        <v>382</v>
      </c>
      <c r="P81" s="57">
        <v>0.83576810221475761</v>
      </c>
      <c r="Q81" s="1" t="s">
        <v>380</v>
      </c>
    </row>
    <row r="82" spans="1:17" x14ac:dyDescent="0.3">
      <c r="A82" s="22" t="s">
        <v>70</v>
      </c>
      <c r="B82" s="22">
        <v>604</v>
      </c>
      <c r="C82" t="s">
        <v>74</v>
      </c>
      <c r="D82" s="57">
        <v>0.4</v>
      </c>
      <c r="E82" s="1" t="s">
        <v>383</v>
      </c>
      <c r="G82" s="57">
        <v>0.25</v>
      </c>
      <c r="H82" s="1" t="s">
        <v>383</v>
      </c>
      <c r="J82" s="57">
        <v>0.84</v>
      </c>
      <c r="K82" s="1" t="s">
        <v>380</v>
      </c>
      <c r="M82" s="57">
        <v>0.48814300125222315</v>
      </c>
      <c r="N82" s="1" t="s">
        <v>382</v>
      </c>
      <c r="P82" s="57">
        <v>0.4945357503130558</v>
      </c>
      <c r="Q82" s="1" t="s">
        <v>382</v>
      </c>
    </row>
    <row r="83" spans="1:17" x14ac:dyDescent="0.3">
      <c r="A83" s="22" t="s">
        <v>70</v>
      </c>
      <c r="B83" s="22">
        <v>605</v>
      </c>
      <c r="C83" t="s">
        <v>75</v>
      </c>
      <c r="D83" s="57">
        <v>0.60000000000000009</v>
      </c>
      <c r="E83" s="1" t="s">
        <v>382</v>
      </c>
      <c r="G83" s="57">
        <v>1</v>
      </c>
      <c r="H83" s="1" t="s">
        <v>380</v>
      </c>
      <c r="J83" s="57">
        <v>0.99999999999999989</v>
      </c>
      <c r="K83" s="1" t="s">
        <v>380</v>
      </c>
      <c r="M83" s="57">
        <v>0.50271486736204729</v>
      </c>
      <c r="N83" s="1" t="s">
        <v>382</v>
      </c>
      <c r="P83" s="57">
        <v>0.77567871684051182</v>
      </c>
      <c r="Q83" s="1" t="s">
        <v>381</v>
      </c>
    </row>
    <row r="84" spans="1:17" x14ac:dyDescent="0.3">
      <c r="A84" s="22" t="s">
        <v>70</v>
      </c>
      <c r="B84" s="22">
        <v>606</v>
      </c>
      <c r="C84" t="s">
        <v>76</v>
      </c>
      <c r="D84" s="57">
        <v>0.4</v>
      </c>
      <c r="E84" s="1" t="s">
        <v>383</v>
      </c>
      <c r="G84" s="57">
        <v>0</v>
      </c>
      <c r="H84" s="1" t="s">
        <v>384</v>
      </c>
      <c r="J84" s="57">
        <v>0.99999999999999989</v>
      </c>
      <c r="K84" s="1" t="s">
        <v>380</v>
      </c>
      <c r="M84" s="57">
        <v>0.34248712806166337</v>
      </c>
      <c r="N84" s="1" t="s">
        <v>383</v>
      </c>
      <c r="P84" s="57">
        <v>0.43562178201541579</v>
      </c>
      <c r="Q84" s="1" t="s">
        <v>382</v>
      </c>
    </row>
    <row r="85" spans="1:17" x14ac:dyDescent="0.3">
      <c r="A85" s="22" t="s">
        <v>70</v>
      </c>
      <c r="B85" s="22">
        <v>607</v>
      </c>
      <c r="C85" t="s">
        <v>77</v>
      </c>
      <c r="D85" s="57">
        <v>0.4</v>
      </c>
      <c r="E85" s="1" t="s">
        <v>383</v>
      </c>
      <c r="G85" s="57">
        <v>1</v>
      </c>
      <c r="H85" s="1" t="s">
        <v>380</v>
      </c>
      <c r="J85" s="57">
        <v>0.99999999999999989</v>
      </c>
      <c r="K85" s="1" t="s">
        <v>380</v>
      </c>
      <c r="M85" s="57">
        <v>0.92413184324638564</v>
      </c>
      <c r="N85" s="1" t="s">
        <v>380</v>
      </c>
      <c r="P85" s="57">
        <v>0.83103296081159639</v>
      </c>
      <c r="Q85" s="1" t="s">
        <v>380</v>
      </c>
    </row>
    <row r="86" spans="1:17" x14ac:dyDescent="0.3">
      <c r="A86" s="22" t="s">
        <v>70</v>
      </c>
      <c r="B86" s="22">
        <v>608</v>
      </c>
      <c r="C86" t="s">
        <v>78</v>
      </c>
      <c r="D86" s="57">
        <v>0.4</v>
      </c>
      <c r="E86" s="1" t="s">
        <v>383</v>
      </c>
      <c r="G86" s="57">
        <v>0.75</v>
      </c>
      <c r="H86" s="1" t="s">
        <v>381</v>
      </c>
      <c r="J86" s="57">
        <v>0.92</v>
      </c>
      <c r="K86" s="1" t="s">
        <v>380</v>
      </c>
      <c r="M86" s="57">
        <v>0.28007096940912757</v>
      </c>
      <c r="N86" s="1" t="s">
        <v>383</v>
      </c>
      <c r="P86" s="57">
        <v>0.58751774235228182</v>
      </c>
      <c r="Q86" s="1" t="s">
        <v>382</v>
      </c>
    </row>
    <row r="87" spans="1:17" x14ac:dyDescent="0.3">
      <c r="A87" s="22" t="s">
        <v>70</v>
      </c>
      <c r="B87" s="22">
        <v>609</v>
      </c>
      <c r="C87" t="s">
        <v>79</v>
      </c>
      <c r="D87" s="57">
        <v>0.4</v>
      </c>
      <c r="E87" s="1" t="s">
        <v>383</v>
      </c>
      <c r="G87" s="57">
        <v>1</v>
      </c>
      <c r="H87" s="1" t="s">
        <v>380</v>
      </c>
      <c r="J87" s="57">
        <v>0.95999999999999985</v>
      </c>
      <c r="K87" s="1" t="s">
        <v>380</v>
      </c>
      <c r="M87" s="57">
        <v>0.27314913525434331</v>
      </c>
      <c r="N87" s="1" t="s">
        <v>383</v>
      </c>
      <c r="P87" s="57">
        <v>0.65828728381358581</v>
      </c>
      <c r="Q87" s="1" t="s">
        <v>381</v>
      </c>
    </row>
    <row r="88" spans="1:17" x14ac:dyDescent="0.3">
      <c r="A88" s="22" t="s">
        <v>70</v>
      </c>
      <c r="B88" s="22">
        <v>610</v>
      </c>
      <c r="C88" t="s">
        <v>80</v>
      </c>
      <c r="D88" s="57">
        <v>0.33333333333333337</v>
      </c>
      <c r="E88" s="1" t="s">
        <v>383</v>
      </c>
      <c r="G88" s="57">
        <v>1</v>
      </c>
      <c r="H88" s="1" t="s">
        <v>380</v>
      </c>
      <c r="J88" s="57">
        <v>0.95999999999999985</v>
      </c>
      <c r="K88" s="1" t="s">
        <v>380</v>
      </c>
      <c r="M88" s="57">
        <v>0.97200558307259288</v>
      </c>
      <c r="N88" s="1" t="s">
        <v>380</v>
      </c>
      <c r="P88" s="57">
        <v>0.81633472910148153</v>
      </c>
      <c r="Q88" s="1" t="s">
        <v>380</v>
      </c>
    </row>
    <row r="89" spans="1:17" x14ac:dyDescent="0.3">
      <c r="A89" s="22" t="s">
        <v>70</v>
      </c>
      <c r="B89" s="22">
        <v>611</v>
      </c>
      <c r="C89" t="s">
        <v>81</v>
      </c>
      <c r="D89" s="57">
        <v>0.26666666666666666</v>
      </c>
      <c r="E89" s="1" t="s">
        <v>383</v>
      </c>
      <c r="G89" s="57">
        <v>0.75</v>
      </c>
      <c r="H89" s="1" t="s">
        <v>381</v>
      </c>
      <c r="J89" s="57">
        <v>0.55999999999999994</v>
      </c>
      <c r="K89" s="1" t="s">
        <v>382</v>
      </c>
      <c r="M89" s="57">
        <v>0.28990788042697713</v>
      </c>
      <c r="N89" s="1" t="s">
        <v>383</v>
      </c>
      <c r="P89" s="57">
        <v>0.46664363677341092</v>
      </c>
      <c r="Q89" s="1" t="s">
        <v>382</v>
      </c>
    </row>
    <row r="90" spans="1:17" x14ac:dyDescent="0.3">
      <c r="A90" s="22" t="s">
        <v>70</v>
      </c>
      <c r="B90" s="22">
        <v>612</v>
      </c>
      <c r="C90" t="s">
        <v>82</v>
      </c>
      <c r="D90" s="57">
        <v>0</v>
      </c>
      <c r="E90" s="1" t="s">
        <v>384</v>
      </c>
      <c r="G90" s="57">
        <v>0</v>
      </c>
      <c r="H90" s="1" t="s">
        <v>384</v>
      </c>
      <c r="J90" s="57">
        <v>0.99999999999999989</v>
      </c>
      <c r="K90" s="1" t="s">
        <v>380</v>
      </c>
      <c r="M90" s="57">
        <v>0.81420909441044942</v>
      </c>
      <c r="N90" s="1" t="s">
        <v>380</v>
      </c>
      <c r="P90" s="57">
        <v>0.4535522736026123</v>
      </c>
      <c r="Q90" s="1" t="s">
        <v>382</v>
      </c>
    </row>
    <row r="91" spans="1:17" x14ac:dyDescent="0.3">
      <c r="A91" s="22" t="s">
        <v>70</v>
      </c>
      <c r="B91" s="22">
        <v>613</v>
      </c>
      <c r="C91" t="s">
        <v>83</v>
      </c>
      <c r="D91" s="57">
        <v>0.4</v>
      </c>
      <c r="E91" s="1" t="s">
        <v>383</v>
      </c>
      <c r="G91" s="57">
        <v>0.75</v>
      </c>
      <c r="H91" s="1" t="s">
        <v>381</v>
      </c>
      <c r="J91" s="57">
        <v>0.99999999999999989</v>
      </c>
      <c r="K91" s="1" t="s">
        <v>380</v>
      </c>
      <c r="M91" s="57">
        <v>0.53836680947914084</v>
      </c>
      <c r="N91" s="1" t="s">
        <v>382</v>
      </c>
      <c r="P91" s="57">
        <v>0.67209170236978522</v>
      </c>
      <c r="Q91" s="1" t="s">
        <v>381</v>
      </c>
    </row>
    <row r="92" spans="1:17" x14ac:dyDescent="0.3">
      <c r="A92" s="22" t="s">
        <v>70</v>
      </c>
      <c r="B92" s="22">
        <v>614</v>
      </c>
      <c r="C92" t="s">
        <v>84</v>
      </c>
      <c r="D92" s="57">
        <v>0.60000000000000009</v>
      </c>
      <c r="E92" s="1" t="s">
        <v>382</v>
      </c>
      <c r="G92" s="57">
        <v>0.75</v>
      </c>
      <c r="H92" s="1" t="s">
        <v>381</v>
      </c>
      <c r="J92" s="57">
        <v>0.99999999999999989</v>
      </c>
      <c r="K92" s="1" t="s">
        <v>380</v>
      </c>
      <c r="M92" s="57">
        <v>0.5088331199371442</v>
      </c>
      <c r="N92" s="1" t="s">
        <v>382</v>
      </c>
      <c r="P92" s="57">
        <v>0.7147082799842861</v>
      </c>
      <c r="Q92" s="1" t="s">
        <v>381</v>
      </c>
    </row>
    <row r="93" spans="1:17" x14ac:dyDescent="0.3">
      <c r="A93" s="22" t="s">
        <v>85</v>
      </c>
      <c r="B93" s="22">
        <v>701</v>
      </c>
      <c r="C93" t="s">
        <v>85</v>
      </c>
      <c r="D93" s="57">
        <v>0.26666666666666666</v>
      </c>
      <c r="E93" s="1" t="s">
        <v>383</v>
      </c>
      <c r="G93" s="57">
        <v>0</v>
      </c>
      <c r="H93" s="1" t="s">
        <v>384</v>
      </c>
      <c r="J93" s="57">
        <v>0.3</v>
      </c>
      <c r="K93" s="1" t="s">
        <v>383</v>
      </c>
      <c r="M93" s="57">
        <v>0.20242241538367084</v>
      </c>
      <c r="N93" s="1" t="s">
        <v>383</v>
      </c>
      <c r="P93" s="57">
        <v>0.19227227051258439</v>
      </c>
      <c r="Q93" s="1" t="s">
        <v>384</v>
      </c>
    </row>
    <row r="94" spans="1:17" x14ac:dyDescent="0.3">
      <c r="A94" s="22" t="s">
        <v>85</v>
      </c>
      <c r="B94" s="22">
        <v>702</v>
      </c>
      <c r="C94" t="s">
        <v>86</v>
      </c>
      <c r="D94" s="57">
        <v>0</v>
      </c>
      <c r="E94" s="1" t="s">
        <v>384</v>
      </c>
      <c r="G94" s="57">
        <v>0</v>
      </c>
      <c r="H94" s="1" t="s">
        <v>384</v>
      </c>
      <c r="J94" s="57">
        <v>0</v>
      </c>
      <c r="K94" s="1" t="s">
        <v>384</v>
      </c>
      <c r="M94" s="57">
        <v>0.35021678212465668</v>
      </c>
      <c r="N94" s="1" t="s">
        <v>383</v>
      </c>
      <c r="P94" s="57">
        <v>8.755419553116417E-2</v>
      </c>
      <c r="Q94" s="1" t="s">
        <v>384</v>
      </c>
    </row>
    <row r="95" spans="1:17" x14ac:dyDescent="0.3">
      <c r="A95" s="22" t="s">
        <v>85</v>
      </c>
      <c r="B95" s="22">
        <v>703</v>
      </c>
      <c r="C95" t="s">
        <v>87</v>
      </c>
      <c r="D95" s="57">
        <v>0.60000000000000009</v>
      </c>
      <c r="E95" s="1" t="s">
        <v>382</v>
      </c>
      <c r="G95" s="57">
        <v>1</v>
      </c>
      <c r="H95" s="1" t="s">
        <v>380</v>
      </c>
      <c r="J95" s="57">
        <v>0.88</v>
      </c>
      <c r="K95" s="1" t="s">
        <v>380</v>
      </c>
      <c r="M95" s="57">
        <v>0.71349896547622516</v>
      </c>
      <c r="N95" s="1" t="s">
        <v>381</v>
      </c>
      <c r="P95" s="57">
        <v>0.79837474136905628</v>
      </c>
      <c r="Q95" s="1" t="s">
        <v>381</v>
      </c>
    </row>
    <row r="96" spans="1:17" x14ac:dyDescent="0.3">
      <c r="A96" s="22" t="s">
        <v>85</v>
      </c>
      <c r="B96" s="22">
        <v>704</v>
      </c>
      <c r="C96" t="s">
        <v>88</v>
      </c>
      <c r="D96" s="57">
        <v>0</v>
      </c>
      <c r="E96" s="1" t="s">
        <v>384</v>
      </c>
      <c r="G96" s="57">
        <v>0.25</v>
      </c>
      <c r="H96" s="1" t="s">
        <v>383</v>
      </c>
      <c r="J96" s="57">
        <v>0.79999999999999993</v>
      </c>
      <c r="K96" s="1" t="s">
        <v>381</v>
      </c>
      <c r="M96" s="57">
        <v>0.80472351483888871</v>
      </c>
      <c r="N96" s="1" t="s">
        <v>380</v>
      </c>
      <c r="P96" s="57">
        <v>0.46368087870972213</v>
      </c>
      <c r="Q96" s="1" t="s">
        <v>382</v>
      </c>
    </row>
    <row r="97" spans="1:17" x14ac:dyDescent="0.3">
      <c r="A97" s="22" t="s">
        <v>85</v>
      </c>
      <c r="B97" s="22">
        <v>705</v>
      </c>
      <c r="C97" t="s">
        <v>89</v>
      </c>
      <c r="D97" s="57">
        <v>0</v>
      </c>
      <c r="E97" s="1" t="s">
        <v>384</v>
      </c>
      <c r="G97" s="57">
        <v>0.75</v>
      </c>
      <c r="H97" s="1" t="s">
        <v>381</v>
      </c>
      <c r="J97" s="57">
        <v>0.1</v>
      </c>
      <c r="K97" s="1" t="s">
        <v>384</v>
      </c>
      <c r="M97" s="57">
        <v>0.28415540555793234</v>
      </c>
      <c r="N97" s="1" t="s">
        <v>383</v>
      </c>
      <c r="P97" s="57">
        <v>0.28353885138948309</v>
      </c>
      <c r="Q97" s="1" t="s">
        <v>383</v>
      </c>
    </row>
    <row r="98" spans="1:17" x14ac:dyDescent="0.3">
      <c r="A98" s="22" t="s">
        <v>85</v>
      </c>
      <c r="B98" s="22">
        <v>706</v>
      </c>
      <c r="C98" t="s">
        <v>90</v>
      </c>
      <c r="D98" s="57">
        <v>0.26666666666666666</v>
      </c>
      <c r="E98" s="1" t="s">
        <v>383</v>
      </c>
      <c r="G98" s="57">
        <v>0</v>
      </c>
      <c r="H98" s="1" t="s">
        <v>384</v>
      </c>
      <c r="J98" s="57">
        <v>0.85999999999999988</v>
      </c>
      <c r="K98" s="1" t="s">
        <v>380</v>
      </c>
      <c r="M98" s="57">
        <v>0.70944432078957231</v>
      </c>
      <c r="N98" s="1" t="s">
        <v>381</v>
      </c>
      <c r="P98" s="57">
        <v>0.45902774686405967</v>
      </c>
      <c r="Q98" s="1" t="s">
        <v>382</v>
      </c>
    </row>
    <row r="99" spans="1:17" x14ac:dyDescent="0.3">
      <c r="A99" s="22" t="s">
        <v>85</v>
      </c>
      <c r="B99" s="22">
        <v>707</v>
      </c>
      <c r="C99" t="s">
        <v>91</v>
      </c>
      <c r="D99" s="57">
        <v>0.60000000000000009</v>
      </c>
      <c r="E99" s="1" t="s">
        <v>382</v>
      </c>
      <c r="G99" s="57">
        <v>1</v>
      </c>
      <c r="H99" s="1" t="s">
        <v>380</v>
      </c>
      <c r="J99" s="57">
        <v>0.95999999999999985</v>
      </c>
      <c r="K99" s="1" t="s">
        <v>380</v>
      </c>
      <c r="M99" s="57">
        <v>0.69519996478736124</v>
      </c>
      <c r="N99" s="1" t="s">
        <v>381</v>
      </c>
      <c r="P99" s="57">
        <v>0.81379999119684032</v>
      </c>
      <c r="Q99" s="1" t="s">
        <v>380</v>
      </c>
    </row>
    <row r="100" spans="1:17" x14ac:dyDescent="0.3">
      <c r="A100" s="22" t="s">
        <v>85</v>
      </c>
      <c r="B100" s="22">
        <v>708</v>
      </c>
      <c r="C100" t="s">
        <v>92</v>
      </c>
      <c r="D100" s="57">
        <v>0</v>
      </c>
      <c r="E100" s="1" t="s">
        <v>384</v>
      </c>
      <c r="G100" s="57">
        <v>0</v>
      </c>
      <c r="H100" s="1" t="s">
        <v>384</v>
      </c>
      <c r="J100" s="57">
        <v>0</v>
      </c>
      <c r="K100" s="1" t="s">
        <v>384</v>
      </c>
      <c r="M100" s="57">
        <v>0.42542537736643249</v>
      </c>
      <c r="N100" s="1" t="s">
        <v>382</v>
      </c>
      <c r="P100" s="57">
        <v>0.10635634434160812</v>
      </c>
      <c r="Q100" s="1" t="s">
        <v>384</v>
      </c>
    </row>
    <row r="101" spans="1:17" x14ac:dyDescent="0.3">
      <c r="A101" s="22" t="s">
        <v>85</v>
      </c>
      <c r="B101" s="22">
        <v>709</v>
      </c>
      <c r="C101" t="s">
        <v>93</v>
      </c>
      <c r="D101" s="57">
        <v>0.4</v>
      </c>
      <c r="E101" s="1" t="s">
        <v>383</v>
      </c>
      <c r="G101" s="57">
        <v>0.375</v>
      </c>
      <c r="H101" s="1" t="s">
        <v>383</v>
      </c>
      <c r="J101" s="57">
        <v>0.88</v>
      </c>
      <c r="K101" s="1" t="s">
        <v>380</v>
      </c>
      <c r="M101" s="57">
        <v>0.5142813562502011</v>
      </c>
      <c r="N101" s="1" t="s">
        <v>382</v>
      </c>
      <c r="P101" s="57">
        <v>0.54232033906255028</v>
      </c>
      <c r="Q101" s="1" t="s">
        <v>382</v>
      </c>
    </row>
    <row r="102" spans="1:17" x14ac:dyDescent="0.3">
      <c r="A102" s="22" t="s">
        <v>85</v>
      </c>
      <c r="B102" s="22">
        <v>710</v>
      </c>
      <c r="C102" t="s">
        <v>94</v>
      </c>
      <c r="D102" s="57">
        <v>0</v>
      </c>
      <c r="E102" s="1" t="s">
        <v>384</v>
      </c>
      <c r="G102" s="57">
        <v>0</v>
      </c>
      <c r="H102" s="1" t="s">
        <v>384</v>
      </c>
      <c r="J102" s="57">
        <v>0.1</v>
      </c>
      <c r="K102" s="1" t="s">
        <v>384</v>
      </c>
      <c r="M102" s="57">
        <v>0.16287560354323449</v>
      </c>
      <c r="N102" s="1" t="s">
        <v>384</v>
      </c>
      <c r="P102" s="57">
        <v>6.5718900885808618E-2</v>
      </c>
      <c r="Q102" s="1" t="s">
        <v>384</v>
      </c>
    </row>
    <row r="103" spans="1:17" x14ac:dyDescent="0.3">
      <c r="A103" s="22" t="s">
        <v>85</v>
      </c>
      <c r="B103" s="22">
        <v>711</v>
      </c>
      <c r="C103" t="s">
        <v>95</v>
      </c>
      <c r="D103" s="57">
        <v>0</v>
      </c>
      <c r="E103" s="1" t="s">
        <v>384</v>
      </c>
      <c r="G103" s="57">
        <v>0</v>
      </c>
      <c r="H103" s="1" t="s">
        <v>384</v>
      </c>
      <c r="J103" s="57">
        <v>0</v>
      </c>
      <c r="K103" s="1" t="s">
        <v>384</v>
      </c>
      <c r="M103" s="57">
        <v>0.52359379495624736</v>
      </c>
      <c r="N103" s="1" t="s">
        <v>382</v>
      </c>
      <c r="P103" s="57">
        <v>0.13089844873906184</v>
      </c>
      <c r="Q103" s="1" t="s">
        <v>384</v>
      </c>
    </row>
    <row r="104" spans="1:17" x14ac:dyDescent="0.3">
      <c r="A104" s="22" t="s">
        <v>85</v>
      </c>
      <c r="B104" s="22">
        <v>712</v>
      </c>
      <c r="C104" t="s">
        <v>96</v>
      </c>
      <c r="D104" s="57">
        <v>0.4</v>
      </c>
      <c r="E104" s="1" t="s">
        <v>383</v>
      </c>
      <c r="G104" s="57">
        <v>0</v>
      </c>
      <c r="H104" s="1" t="s">
        <v>384</v>
      </c>
      <c r="J104" s="57">
        <v>0.45999999999999996</v>
      </c>
      <c r="K104" s="1" t="s">
        <v>382</v>
      </c>
      <c r="M104" s="57">
        <v>0.54242007515155199</v>
      </c>
      <c r="N104" s="1" t="s">
        <v>382</v>
      </c>
      <c r="P104" s="57">
        <v>0.35060501878788797</v>
      </c>
      <c r="Q104" s="1" t="s">
        <v>383</v>
      </c>
    </row>
    <row r="105" spans="1:17" x14ac:dyDescent="0.3">
      <c r="A105" s="22" t="s">
        <v>85</v>
      </c>
      <c r="B105" s="22">
        <v>713</v>
      </c>
      <c r="C105" t="s">
        <v>97</v>
      </c>
      <c r="D105" s="57">
        <v>0</v>
      </c>
      <c r="E105" s="1" t="s">
        <v>384</v>
      </c>
      <c r="G105" s="57">
        <v>0.75</v>
      </c>
      <c r="H105" s="1" t="s">
        <v>381</v>
      </c>
      <c r="J105" s="57">
        <v>0.99999999999999989</v>
      </c>
      <c r="K105" s="1" t="s">
        <v>380</v>
      </c>
      <c r="M105" s="57">
        <v>0.59254434831482017</v>
      </c>
      <c r="N105" s="1" t="s">
        <v>382</v>
      </c>
      <c r="P105" s="57">
        <v>0.58563608707870507</v>
      </c>
      <c r="Q105" s="1" t="s">
        <v>382</v>
      </c>
    </row>
    <row r="106" spans="1:17" x14ac:dyDescent="0.3">
      <c r="A106" s="22" t="s">
        <v>85</v>
      </c>
      <c r="B106" s="22">
        <v>714</v>
      </c>
      <c r="C106" t="s">
        <v>98</v>
      </c>
      <c r="D106" s="57">
        <v>0</v>
      </c>
      <c r="E106" s="1" t="s">
        <v>384</v>
      </c>
      <c r="G106" s="57">
        <v>0.25</v>
      </c>
      <c r="H106" s="1" t="s">
        <v>383</v>
      </c>
      <c r="J106" s="57">
        <v>0.48</v>
      </c>
      <c r="K106" s="1" t="s">
        <v>382</v>
      </c>
      <c r="M106" s="57">
        <v>0.83843353669741361</v>
      </c>
      <c r="N106" s="1" t="s">
        <v>380</v>
      </c>
      <c r="P106" s="57">
        <v>0.3921083841743534</v>
      </c>
      <c r="Q106" s="1" t="s">
        <v>383</v>
      </c>
    </row>
    <row r="107" spans="1:17" x14ac:dyDescent="0.3">
      <c r="A107" s="22" t="s">
        <v>85</v>
      </c>
      <c r="B107" s="22">
        <v>715</v>
      </c>
      <c r="C107" t="s">
        <v>99</v>
      </c>
      <c r="D107" s="57">
        <v>0</v>
      </c>
      <c r="E107" s="1" t="s">
        <v>384</v>
      </c>
      <c r="G107" s="57">
        <v>0</v>
      </c>
      <c r="H107" s="1" t="s">
        <v>384</v>
      </c>
      <c r="J107" s="57">
        <v>0.74</v>
      </c>
      <c r="K107" s="1" t="s">
        <v>381</v>
      </c>
      <c r="M107" s="57">
        <v>0.86432380801169129</v>
      </c>
      <c r="N107" s="1" t="s">
        <v>380</v>
      </c>
      <c r="P107" s="57">
        <v>0.40108095200292282</v>
      </c>
      <c r="Q107" s="1" t="s">
        <v>382</v>
      </c>
    </row>
    <row r="108" spans="1:17" x14ac:dyDescent="0.3">
      <c r="A108" s="22" t="s">
        <v>85</v>
      </c>
      <c r="B108" s="22">
        <v>716</v>
      </c>
      <c r="C108" t="s">
        <v>100</v>
      </c>
      <c r="D108" s="57">
        <v>0.8</v>
      </c>
      <c r="E108" s="1" t="s">
        <v>381</v>
      </c>
      <c r="G108" s="57">
        <v>1</v>
      </c>
      <c r="H108" s="1" t="s">
        <v>380</v>
      </c>
      <c r="J108" s="57">
        <v>0.95999999999999985</v>
      </c>
      <c r="K108" s="1" t="s">
        <v>380</v>
      </c>
      <c r="M108" s="57">
        <v>0.31934076550929319</v>
      </c>
      <c r="N108" s="1" t="s">
        <v>383</v>
      </c>
      <c r="P108" s="57">
        <v>0.76983519137732326</v>
      </c>
      <c r="Q108" s="1" t="s">
        <v>381</v>
      </c>
    </row>
    <row r="109" spans="1:17" x14ac:dyDescent="0.3">
      <c r="A109" s="22" t="s">
        <v>85</v>
      </c>
      <c r="B109" s="22">
        <v>717</v>
      </c>
      <c r="C109" t="s">
        <v>101</v>
      </c>
      <c r="D109" s="57">
        <v>0</v>
      </c>
      <c r="E109" s="1" t="s">
        <v>384</v>
      </c>
      <c r="G109" s="57">
        <v>0.75</v>
      </c>
      <c r="H109" s="1" t="s">
        <v>381</v>
      </c>
      <c r="J109" s="57">
        <v>0.33999999999999997</v>
      </c>
      <c r="K109" s="1" t="s">
        <v>383</v>
      </c>
      <c r="M109" s="57">
        <v>0.44450189666606144</v>
      </c>
      <c r="N109" s="1" t="s">
        <v>382</v>
      </c>
      <c r="P109" s="57">
        <v>0.38362547416651532</v>
      </c>
      <c r="Q109" s="1" t="s">
        <v>383</v>
      </c>
    </row>
    <row r="110" spans="1:17" x14ac:dyDescent="0.3">
      <c r="A110" s="22" t="s">
        <v>85</v>
      </c>
      <c r="B110" s="22">
        <v>718</v>
      </c>
      <c r="C110" t="s">
        <v>102</v>
      </c>
      <c r="D110" s="57">
        <v>0.4</v>
      </c>
      <c r="E110" s="1" t="s">
        <v>383</v>
      </c>
      <c r="G110" s="57">
        <v>0.625</v>
      </c>
      <c r="H110" s="1" t="s">
        <v>381</v>
      </c>
      <c r="J110" s="57">
        <v>0.95999999999999985</v>
      </c>
      <c r="K110" s="1" t="s">
        <v>380</v>
      </c>
      <c r="M110" s="57">
        <v>0.39727628260606651</v>
      </c>
      <c r="N110" s="1" t="s">
        <v>383</v>
      </c>
      <c r="P110" s="57">
        <v>0.59556907065151665</v>
      </c>
      <c r="Q110" s="1" t="s">
        <v>382</v>
      </c>
    </row>
    <row r="111" spans="1:17" x14ac:dyDescent="0.3">
      <c r="A111" s="22" t="s">
        <v>85</v>
      </c>
      <c r="B111" s="22">
        <v>719</v>
      </c>
      <c r="C111" t="s">
        <v>103</v>
      </c>
      <c r="D111" s="57">
        <v>0.8666666666666667</v>
      </c>
      <c r="E111" s="1" t="s">
        <v>380</v>
      </c>
      <c r="G111" s="57">
        <v>0.75</v>
      </c>
      <c r="H111" s="1" t="s">
        <v>381</v>
      </c>
      <c r="J111" s="57">
        <v>0.53999999999999992</v>
      </c>
      <c r="K111" s="1" t="s">
        <v>382</v>
      </c>
      <c r="M111" s="57">
        <v>0.50923071986891777</v>
      </c>
      <c r="N111" s="1" t="s">
        <v>382</v>
      </c>
      <c r="P111" s="57">
        <v>0.66647434663389615</v>
      </c>
      <c r="Q111" s="1" t="s">
        <v>381</v>
      </c>
    </row>
    <row r="112" spans="1:17" x14ac:dyDescent="0.3">
      <c r="A112" s="22" t="s">
        <v>104</v>
      </c>
      <c r="B112" s="22">
        <v>801</v>
      </c>
      <c r="C112" t="s">
        <v>104</v>
      </c>
      <c r="D112" s="57">
        <v>0.4</v>
      </c>
      <c r="E112" s="1" t="s">
        <v>383</v>
      </c>
      <c r="G112" s="57">
        <v>1</v>
      </c>
      <c r="H112" s="1" t="s">
        <v>380</v>
      </c>
      <c r="J112" s="57">
        <v>0.95999999999999985</v>
      </c>
      <c r="K112" s="1" t="s">
        <v>380</v>
      </c>
      <c r="M112" s="57">
        <v>0.88913681894860286</v>
      </c>
      <c r="N112" s="1" t="s">
        <v>380</v>
      </c>
      <c r="P112" s="57">
        <v>0.81228420473715068</v>
      </c>
      <c r="Q112" s="1" t="s">
        <v>380</v>
      </c>
    </row>
    <row r="113" spans="1:17" x14ac:dyDescent="0.3">
      <c r="A113" s="22" t="s">
        <v>104</v>
      </c>
      <c r="B113" s="22">
        <v>802</v>
      </c>
      <c r="C113" t="s">
        <v>105</v>
      </c>
      <c r="D113" s="57">
        <v>0.4</v>
      </c>
      <c r="E113" s="1" t="s">
        <v>383</v>
      </c>
      <c r="G113" s="57">
        <v>1</v>
      </c>
      <c r="H113" s="1" t="s">
        <v>380</v>
      </c>
      <c r="J113" s="57">
        <v>0.99999999999999989</v>
      </c>
      <c r="K113" s="1" t="s">
        <v>380</v>
      </c>
      <c r="M113" s="57">
        <v>0.63110228362207776</v>
      </c>
      <c r="N113" s="1" t="s">
        <v>381</v>
      </c>
      <c r="P113" s="57">
        <v>0.75777557090551939</v>
      </c>
      <c r="Q113" s="1" t="s">
        <v>381</v>
      </c>
    </row>
    <row r="114" spans="1:17" x14ac:dyDescent="0.3">
      <c r="A114" s="22" t="s">
        <v>104</v>
      </c>
      <c r="B114" s="22">
        <v>803</v>
      </c>
      <c r="C114" t="s">
        <v>106</v>
      </c>
      <c r="D114" s="57">
        <v>0.60000000000000009</v>
      </c>
      <c r="E114" s="1" t="s">
        <v>382</v>
      </c>
      <c r="G114" s="57">
        <v>1</v>
      </c>
      <c r="H114" s="1" t="s">
        <v>380</v>
      </c>
      <c r="J114" s="57">
        <v>0.99999999999999989</v>
      </c>
      <c r="K114" s="1" t="s">
        <v>380</v>
      </c>
      <c r="M114" s="57">
        <v>0.45759722139610814</v>
      </c>
      <c r="N114" s="1" t="s">
        <v>382</v>
      </c>
      <c r="P114" s="57">
        <v>0.764399305349027</v>
      </c>
      <c r="Q114" s="1" t="s">
        <v>381</v>
      </c>
    </row>
    <row r="115" spans="1:17" x14ac:dyDescent="0.3">
      <c r="A115" s="22" t="s">
        <v>104</v>
      </c>
      <c r="B115" s="22">
        <v>804</v>
      </c>
      <c r="C115" t="s">
        <v>107</v>
      </c>
      <c r="D115" s="57">
        <v>0.4</v>
      </c>
      <c r="E115" s="1" t="s">
        <v>383</v>
      </c>
      <c r="G115" s="57">
        <v>1</v>
      </c>
      <c r="H115" s="1" t="s">
        <v>380</v>
      </c>
      <c r="J115" s="57">
        <v>0.99999999999999989</v>
      </c>
      <c r="K115" s="1" t="s">
        <v>380</v>
      </c>
      <c r="M115" s="57">
        <v>0.46592253279513668</v>
      </c>
      <c r="N115" s="1" t="s">
        <v>382</v>
      </c>
      <c r="P115" s="57">
        <v>0.71648063319878419</v>
      </c>
      <c r="Q115" s="1" t="s">
        <v>381</v>
      </c>
    </row>
    <row r="116" spans="1:17" x14ac:dyDescent="0.3">
      <c r="A116" s="22" t="s">
        <v>104</v>
      </c>
      <c r="B116" s="22">
        <v>805</v>
      </c>
      <c r="C116" t="s">
        <v>108</v>
      </c>
      <c r="D116" s="57">
        <v>0.26666666666666666</v>
      </c>
      <c r="E116" s="1" t="s">
        <v>383</v>
      </c>
      <c r="G116" s="57">
        <v>0.75</v>
      </c>
      <c r="H116" s="1" t="s">
        <v>381</v>
      </c>
      <c r="J116" s="57">
        <v>0.99999999999999989</v>
      </c>
      <c r="K116" s="1" t="s">
        <v>380</v>
      </c>
      <c r="M116" s="57">
        <v>0.56387807634772136</v>
      </c>
      <c r="N116" s="1" t="s">
        <v>382</v>
      </c>
      <c r="P116" s="57">
        <v>0.64513618575359699</v>
      </c>
      <c r="Q116" s="1" t="s">
        <v>381</v>
      </c>
    </row>
    <row r="117" spans="1:17" x14ac:dyDescent="0.3">
      <c r="A117" s="22" t="s">
        <v>104</v>
      </c>
      <c r="B117" s="22">
        <v>806</v>
      </c>
      <c r="C117" t="s">
        <v>109</v>
      </c>
      <c r="D117" s="57">
        <v>0</v>
      </c>
      <c r="E117" s="1" t="s">
        <v>384</v>
      </c>
      <c r="G117" s="57">
        <v>0.625</v>
      </c>
      <c r="H117" s="1" t="s">
        <v>381</v>
      </c>
      <c r="J117" s="57">
        <v>0.88</v>
      </c>
      <c r="K117" s="1" t="s">
        <v>380</v>
      </c>
      <c r="M117" s="57">
        <v>0.89303453955227163</v>
      </c>
      <c r="N117" s="1" t="s">
        <v>380</v>
      </c>
      <c r="P117" s="57">
        <v>0.59950863488806783</v>
      </c>
      <c r="Q117" s="1" t="s">
        <v>382</v>
      </c>
    </row>
    <row r="118" spans="1:17" x14ac:dyDescent="0.3">
      <c r="A118" s="22" t="s">
        <v>104</v>
      </c>
      <c r="B118" s="22">
        <v>807</v>
      </c>
      <c r="C118" t="s">
        <v>110</v>
      </c>
      <c r="D118" s="57">
        <v>0</v>
      </c>
      <c r="E118" s="1" t="s">
        <v>384</v>
      </c>
      <c r="G118" s="57">
        <v>0.75</v>
      </c>
      <c r="H118" s="1" t="s">
        <v>381</v>
      </c>
      <c r="J118" s="57">
        <v>0.95999999999999985</v>
      </c>
      <c r="K118" s="1" t="s">
        <v>380</v>
      </c>
      <c r="M118" s="57">
        <v>0.69493661346897606</v>
      </c>
      <c r="N118" s="1" t="s">
        <v>381</v>
      </c>
      <c r="P118" s="57">
        <v>0.60123415336724406</v>
      </c>
      <c r="Q118" s="1" t="s">
        <v>381</v>
      </c>
    </row>
    <row r="119" spans="1:17" x14ac:dyDescent="0.3">
      <c r="A119" s="22" t="s">
        <v>104</v>
      </c>
      <c r="B119" s="22">
        <v>808</v>
      </c>
      <c r="C119" t="s">
        <v>111</v>
      </c>
      <c r="D119" s="57">
        <v>0.4</v>
      </c>
      <c r="E119" s="1" t="s">
        <v>383</v>
      </c>
      <c r="G119" s="57">
        <v>1</v>
      </c>
      <c r="H119" s="1" t="s">
        <v>380</v>
      </c>
      <c r="J119" s="57">
        <v>0.99999999999999989</v>
      </c>
      <c r="K119" s="1" t="s">
        <v>380</v>
      </c>
      <c r="M119" s="57">
        <v>0.75442109256675993</v>
      </c>
      <c r="N119" s="1" t="s">
        <v>381</v>
      </c>
      <c r="P119" s="57">
        <v>0.78860527314168993</v>
      </c>
      <c r="Q119" s="1" t="s">
        <v>381</v>
      </c>
    </row>
    <row r="120" spans="1:17" x14ac:dyDescent="0.3">
      <c r="A120" s="22" t="s">
        <v>112</v>
      </c>
      <c r="B120" s="22">
        <v>901</v>
      </c>
      <c r="C120" t="s">
        <v>112</v>
      </c>
      <c r="D120" s="57">
        <v>1</v>
      </c>
      <c r="E120" s="1" t="s">
        <v>380</v>
      </c>
      <c r="G120" s="57">
        <v>1</v>
      </c>
      <c r="H120" s="1" t="s">
        <v>380</v>
      </c>
      <c r="J120" s="57">
        <v>0.7599999999999999</v>
      </c>
      <c r="K120" s="1" t="s">
        <v>381</v>
      </c>
      <c r="M120" s="57">
        <v>0.21951190879558738</v>
      </c>
      <c r="N120" s="1" t="s">
        <v>383</v>
      </c>
      <c r="P120" s="57">
        <v>0.74487797719889681</v>
      </c>
      <c r="Q120" s="1" t="s">
        <v>381</v>
      </c>
    </row>
    <row r="121" spans="1:17" x14ac:dyDescent="0.3">
      <c r="A121" s="22" t="s">
        <v>112</v>
      </c>
      <c r="B121" s="22">
        <v>902</v>
      </c>
      <c r="C121" t="s">
        <v>113</v>
      </c>
      <c r="D121" s="57">
        <v>0.4</v>
      </c>
      <c r="E121" s="1" t="s">
        <v>383</v>
      </c>
      <c r="G121" s="57">
        <v>1</v>
      </c>
      <c r="H121" s="1" t="s">
        <v>380</v>
      </c>
      <c r="J121" s="57">
        <v>0.99999999999999989</v>
      </c>
      <c r="K121" s="1" t="s">
        <v>380</v>
      </c>
      <c r="M121" s="57">
        <v>0.67728154169080423</v>
      </c>
      <c r="N121" s="1" t="s">
        <v>381</v>
      </c>
      <c r="P121" s="57">
        <v>0.76932038542270109</v>
      </c>
      <c r="Q121" s="1" t="s">
        <v>381</v>
      </c>
    </row>
    <row r="122" spans="1:17" x14ac:dyDescent="0.3">
      <c r="A122" s="22" t="s">
        <v>112</v>
      </c>
      <c r="B122" s="22">
        <v>903</v>
      </c>
      <c r="C122" t="s">
        <v>114</v>
      </c>
      <c r="D122" s="57">
        <v>0.60000000000000009</v>
      </c>
      <c r="E122" s="1" t="s">
        <v>382</v>
      </c>
      <c r="G122" s="57">
        <v>0.75</v>
      </c>
      <c r="H122" s="1" t="s">
        <v>381</v>
      </c>
      <c r="J122" s="57">
        <v>0.99999999999999989</v>
      </c>
      <c r="K122" s="1" t="s">
        <v>380</v>
      </c>
      <c r="M122" s="57">
        <v>0.42072449295205328</v>
      </c>
      <c r="N122" s="1" t="s">
        <v>382</v>
      </c>
      <c r="P122" s="57">
        <v>0.69268112323801334</v>
      </c>
      <c r="Q122" s="1" t="s">
        <v>381</v>
      </c>
    </row>
    <row r="123" spans="1:17" x14ac:dyDescent="0.3">
      <c r="A123" s="22" t="s">
        <v>112</v>
      </c>
      <c r="B123" s="22">
        <v>904</v>
      </c>
      <c r="C123" t="s">
        <v>115</v>
      </c>
      <c r="D123" s="57">
        <v>0.8666666666666667</v>
      </c>
      <c r="E123" s="1" t="s">
        <v>380</v>
      </c>
      <c r="G123" s="57">
        <v>0.75</v>
      </c>
      <c r="H123" s="1" t="s">
        <v>381</v>
      </c>
      <c r="J123" s="57">
        <v>0.99999999999999989</v>
      </c>
      <c r="K123" s="1" t="s">
        <v>380</v>
      </c>
      <c r="M123" s="57">
        <v>0.73211318312187423</v>
      </c>
      <c r="N123" s="1" t="s">
        <v>381</v>
      </c>
      <c r="P123" s="57">
        <v>0.8371949624471352</v>
      </c>
      <c r="Q123" s="1" t="s">
        <v>380</v>
      </c>
    </row>
    <row r="124" spans="1:17" x14ac:dyDescent="0.3">
      <c r="A124" s="22" t="s">
        <v>112</v>
      </c>
      <c r="B124" s="22">
        <v>905</v>
      </c>
      <c r="C124" t="s">
        <v>116</v>
      </c>
      <c r="D124" s="57">
        <v>0</v>
      </c>
      <c r="E124" s="1" t="s">
        <v>384</v>
      </c>
      <c r="G124" s="57">
        <v>1</v>
      </c>
      <c r="H124" s="1" t="s">
        <v>380</v>
      </c>
      <c r="J124" s="57">
        <v>0.92</v>
      </c>
      <c r="K124" s="1" t="s">
        <v>380</v>
      </c>
      <c r="M124" s="57">
        <v>0.77657865909012158</v>
      </c>
      <c r="N124" s="1" t="s">
        <v>381</v>
      </c>
      <c r="P124" s="57">
        <v>0.67414466477253043</v>
      </c>
      <c r="Q124" s="1" t="s">
        <v>381</v>
      </c>
    </row>
    <row r="125" spans="1:17" x14ac:dyDescent="0.3">
      <c r="A125" s="22" t="s">
        <v>112</v>
      </c>
      <c r="B125" s="22">
        <v>906</v>
      </c>
      <c r="C125" t="s">
        <v>117</v>
      </c>
      <c r="D125" s="57">
        <v>6.6666666666666666E-2</v>
      </c>
      <c r="E125" s="1" t="s">
        <v>384</v>
      </c>
      <c r="G125" s="57">
        <v>1</v>
      </c>
      <c r="H125" s="1" t="s">
        <v>380</v>
      </c>
      <c r="J125" s="57">
        <v>0.92</v>
      </c>
      <c r="K125" s="1" t="s">
        <v>380</v>
      </c>
      <c r="M125" s="57">
        <v>0.56458620626236278</v>
      </c>
      <c r="N125" s="1" t="s">
        <v>382</v>
      </c>
      <c r="P125" s="57">
        <v>0.63781321823225734</v>
      </c>
      <c r="Q125" s="1" t="s">
        <v>381</v>
      </c>
    </row>
    <row r="126" spans="1:17" x14ac:dyDescent="0.3">
      <c r="A126" s="22" t="s">
        <v>112</v>
      </c>
      <c r="B126" s="22">
        <v>907</v>
      </c>
      <c r="C126" t="s">
        <v>118</v>
      </c>
      <c r="D126" s="57">
        <v>0.4</v>
      </c>
      <c r="E126" s="1" t="s">
        <v>383</v>
      </c>
      <c r="G126" s="57">
        <v>0.75</v>
      </c>
      <c r="H126" s="1" t="s">
        <v>381</v>
      </c>
      <c r="J126" s="57">
        <v>0.4</v>
      </c>
      <c r="K126" s="1" t="s">
        <v>383</v>
      </c>
      <c r="M126" s="57">
        <v>0.49122434361503114</v>
      </c>
      <c r="N126" s="1" t="s">
        <v>382</v>
      </c>
      <c r="P126" s="57">
        <v>0.5103060859037577</v>
      </c>
      <c r="Q126" s="1" t="s">
        <v>382</v>
      </c>
    </row>
    <row r="127" spans="1:17" x14ac:dyDescent="0.3">
      <c r="A127" s="22" t="s">
        <v>112</v>
      </c>
      <c r="B127" s="22">
        <v>908</v>
      </c>
      <c r="C127" t="s">
        <v>119</v>
      </c>
      <c r="D127" s="57">
        <v>0</v>
      </c>
      <c r="E127" s="1" t="s">
        <v>384</v>
      </c>
      <c r="G127" s="57">
        <v>0</v>
      </c>
      <c r="H127" s="1" t="s">
        <v>384</v>
      </c>
      <c r="J127" s="57">
        <v>0.26</v>
      </c>
      <c r="K127" s="1" t="s">
        <v>383</v>
      </c>
      <c r="M127" s="57">
        <v>0.40780557425569691</v>
      </c>
      <c r="N127" s="1" t="s">
        <v>382</v>
      </c>
      <c r="P127" s="57">
        <v>0.16695139356392424</v>
      </c>
      <c r="Q127" s="1" t="s">
        <v>384</v>
      </c>
    </row>
    <row r="128" spans="1:17" x14ac:dyDescent="0.3">
      <c r="A128" s="22" t="s">
        <v>112</v>
      </c>
      <c r="B128" s="22">
        <v>909</v>
      </c>
      <c r="C128" t="s">
        <v>120</v>
      </c>
      <c r="D128" s="57">
        <v>0.8</v>
      </c>
      <c r="E128" s="1" t="s">
        <v>381</v>
      </c>
      <c r="G128" s="57">
        <v>0.75</v>
      </c>
      <c r="H128" s="1" t="s">
        <v>381</v>
      </c>
      <c r="J128" s="57">
        <v>0.7</v>
      </c>
      <c r="K128" s="1" t="s">
        <v>381</v>
      </c>
      <c r="M128" s="57">
        <v>0.40245979851249725</v>
      </c>
      <c r="N128" s="1" t="s">
        <v>382</v>
      </c>
      <c r="P128" s="57">
        <v>0.66311494962812434</v>
      </c>
      <c r="Q128" s="1" t="s">
        <v>381</v>
      </c>
    </row>
    <row r="129" spans="1:17" x14ac:dyDescent="0.3">
      <c r="A129" s="22" t="s">
        <v>112</v>
      </c>
      <c r="B129" s="22">
        <v>910</v>
      </c>
      <c r="C129" t="s">
        <v>121</v>
      </c>
      <c r="D129" s="57">
        <v>0.60000000000000009</v>
      </c>
      <c r="E129" s="1" t="s">
        <v>382</v>
      </c>
      <c r="G129" s="57">
        <v>0.75</v>
      </c>
      <c r="H129" s="1" t="s">
        <v>381</v>
      </c>
      <c r="J129" s="57">
        <v>0.99999999999999989</v>
      </c>
      <c r="K129" s="1" t="s">
        <v>380</v>
      </c>
      <c r="M129" s="57">
        <v>0.5609800077834467</v>
      </c>
      <c r="N129" s="1" t="s">
        <v>382</v>
      </c>
      <c r="P129" s="57">
        <v>0.72774500194586167</v>
      </c>
      <c r="Q129" s="1" t="s">
        <v>381</v>
      </c>
    </row>
    <row r="130" spans="1:17" x14ac:dyDescent="0.3">
      <c r="A130" s="22" t="s">
        <v>112</v>
      </c>
      <c r="B130" s="22">
        <v>911</v>
      </c>
      <c r="C130" t="s">
        <v>122</v>
      </c>
      <c r="D130" s="57">
        <v>0.4</v>
      </c>
      <c r="E130" s="1" t="s">
        <v>383</v>
      </c>
      <c r="G130" s="57">
        <v>1</v>
      </c>
      <c r="H130" s="1" t="s">
        <v>380</v>
      </c>
      <c r="J130" s="57">
        <v>0.99999999999999989</v>
      </c>
      <c r="K130" s="1" t="s">
        <v>380</v>
      </c>
      <c r="M130" s="57">
        <v>0.57763006910336823</v>
      </c>
      <c r="N130" s="1" t="s">
        <v>382</v>
      </c>
      <c r="P130" s="57">
        <v>0.74440751727584198</v>
      </c>
      <c r="Q130" s="1" t="s">
        <v>381</v>
      </c>
    </row>
    <row r="131" spans="1:17" x14ac:dyDescent="0.3">
      <c r="A131" s="22" t="s">
        <v>112</v>
      </c>
      <c r="B131" s="22">
        <v>912</v>
      </c>
      <c r="C131" t="s">
        <v>123</v>
      </c>
      <c r="D131" s="57">
        <v>0.8</v>
      </c>
      <c r="E131" s="1" t="s">
        <v>381</v>
      </c>
      <c r="G131" s="57">
        <v>0</v>
      </c>
      <c r="H131" s="1" t="s">
        <v>384</v>
      </c>
      <c r="J131" s="57">
        <v>0.79999999999999993</v>
      </c>
      <c r="K131" s="1" t="s">
        <v>381</v>
      </c>
      <c r="M131" s="57">
        <v>0.60962909389921194</v>
      </c>
      <c r="N131" s="1" t="s">
        <v>381</v>
      </c>
      <c r="P131" s="57">
        <v>0.55240727347480301</v>
      </c>
      <c r="Q131" s="1" t="s">
        <v>382</v>
      </c>
    </row>
    <row r="132" spans="1:17" x14ac:dyDescent="0.3">
      <c r="A132" s="22" t="s">
        <v>112</v>
      </c>
      <c r="B132" s="22">
        <v>913</v>
      </c>
      <c r="C132" t="s">
        <v>124</v>
      </c>
      <c r="D132" s="57">
        <v>0</v>
      </c>
      <c r="E132" s="1" t="s">
        <v>384</v>
      </c>
      <c r="G132" s="57">
        <v>0</v>
      </c>
      <c r="H132" s="1" t="s">
        <v>384</v>
      </c>
      <c r="J132" s="57">
        <v>0.5</v>
      </c>
      <c r="K132" s="1" t="s">
        <v>382</v>
      </c>
      <c r="M132" s="57">
        <v>0.39611005880726452</v>
      </c>
      <c r="N132" s="1" t="s">
        <v>383</v>
      </c>
      <c r="P132" s="57">
        <v>0.22402751470181614</v>
      </c>
      <c r="Q132" s="1" t="s">
        <v>383</v>
      </c>
    </row>
    <row r="133" spans="1:17" x14ac:dyDescent="0.3">
      <c r="A133" s="22" t="s">
        <v>112</v>
      </c>
      <c r="B133" s="22">
        <v>914</v>
      </c>
      <c r="C133" t="s">
        <v>125</v>
      </c>
      <c r="D133" s="57">
        <v>0.4</v>
      </c>
      <c r="E133" s="1" t="s">
        <v>383</v>
      </c>
      <c r="G133" s="57">
        <v>0.75</v>
      </c>
      <c r="H133" s="1" t="s">
        <v>381</v>
      </c>
      <c r="J133" s="57">
        <v>0.99999999999999989</v>
      </c>
      <c r="K133" s="1" t="s">
        <v>380</v>
      </c>
      <c r="M133" s="57">
        <v>0.47780573491952966</v>
      </c>
      <c r="N133" s="1" t="s">
        <v>382</v>
      </c>
      <c r="P133" s="57">
        <v>0.65695143372988241</v>
      </c>
      <c r="Q133" s="1" t="s">
        <v>381</v>
      </c>
    </row>
    <row r="134" spans="1:17" x14ac:dyDescent="0.3">
      <c r="A134" s="22" t="s">
        <v>112</v>
      </c>
      <c r="B134" s="22">
        <v>915</v>
      </c>
      <c r="C134" t="s">
        <v>126</v>
      </c>
      <c r="D134" s="57">
        <v>0.4</v>
      </c>
      <c r="E134" s="1" t="s">
        <v>383</v>
      </c>
      <c r="G134" s="57">
        <v>1</v>
      </c>
      <c r="H134" s="1" t="s">
        <v>380</v>
      </c>
      <c r="J134" s="57">
        <v>0.99999999999999989</v>
      </c>
      <c r="K134" s="1" t="s">
        <v>380</v>
      </c>
      <c r="M134" s="57">
        <v>1</v>
      </c>
      <c r="N134" s="1" t="s">
        <v>380</v>
      </c>
      <c r="P134" s="57">
        <v>0.85</v>
      </c>
      <c r="Q134" s="1" t="s">
        <v>380</v>
      </c>
    </row>
    <row r="135" spans="1:17" x14ac:dyDescent="0.3">
      <c r="A135" s="22" t="s">
        <v>112</v>
      </c>
      <c r="B135" s="22">
        <v>916</v>
      </c>
      <c r="C135" t="s">
        <v>127</v>
      </c>
      <c r="D135" s="57">
        <v>0.4</v>
      </c>
      <c r="E135" s="1" t="s">
        <v>383</v>
      </c>
      <c r="G135" s="57">
        <v>0</v>
      </c>
      <c r="H135" s="1" t="s">
        <v>384</v>
      </c>
      <c r="J135" s="57">
        <v>0.92</v>
      </c>
      <c r="K135" s="1" t="s">
        <v>380</v>
      </c>
      <c r="M135" s="57">
        <v>0.73946640263197927</v>
      </c>
      <c r="N135" s="1" t="s">
        <v>381</v>
      </c>
      <c r="P135" s="57">
        <v>0.51486660065799483</v>
      </c>
      <c r="Q135" s="1" t="s">
        <v>382</v>
      </c>
    </row>
    <row r="136" spans="1:17" x14ac:dyDescent="0.3">
      <c r="A136" s="22" t="s">
        <v>112</v>
      </c>
      <c r="B136" s="22">
        <v>917</v>
      </c>
      <c r="C136" t="s">
        <v>128</v>
      </c>
      <c r="D136" s="57">
        <v>0.66666666666666674</v>
      </c>
      <c r="E136" s="1" t="s">
        <v>381</v>
      </c>
      <c r="G136" s="57">
        <v>0.75</v>
      </c>
      <c r="H136" s="1" t="s">
        <v>381</v>
      </c>
      <c r="J136" s="57">
        <v>0.84</v>
      </c>
      <c r="K136" s="1" t="s">
        <v>380</v>
      </c>
      <c r="M136" s="57">
        <v>0.23642625833006506</v>
      </c>
      <c r="N136" s="1" t="s">
        <v>383</v>
      </c>
      <c r="P136" s="57">
        <v>0.62327323124918299</v>
      </c>
      <c r="Q136" s="1" t="s">
        <v>381</v>
      </c>
    </row>
    <row r="137" spans="1:17" x14ac:dyDescent="0.3">
      <c r="A137" s="22" t="s">
        <v>112</v>
      </c>
      <c r="B137" s="22">
        <v>918</v>
      </c>
      <c r="C137" t="s">
        <v>129</v>
      </c>
      <c r="D137" s="57">
        <v>1</v>
      </c>
      <c r="E137" s="1" t="s">
        <v>380</v>
      </c>
      <c r="G137" s="57">
        <v>1</v>
      </c>
      <c r="H137" s="1" t="s">
        <v>380</v>
      </c>
      <c r="J137" s="57">
        <v>0.88</v>
      </c>
      <c r="K137" s="1" t="s">
        <v>380</v>
      </c>
      <c r="M137" s="57">
        <v>0.41614793953475204</v>
      </c>
      <c r="N137" s="1" t="s">
        <v>382</v>
      </c>
      <c r="P137" s="57">
        <v>0.82403698488368793</v>
      </c>
      <c r="Q137" s="1" t="s">
        <v>380</v>
      </c>
    </row>
    <row r="138" spans="1:17" x14ac:dyDescent="0.3">
      <c r="A138" s="22" t="s">
        <v>112</v>
      </c>
      <c r="B138" s="22">
        <v>919</v>
      </c>
      <c r="C138" t="s">
        <v>130</v>
      </c>
      <c r="D138" s="57">
        <v>0</v>
      </c>
      <c r="E138" s="1" t="s">
        <v>384</v>
      </c>
      <c r="G138" s="57">
        <v>0</v>
      </c>
      <c r="H138" s="1" t="s">
        <v>384</v>
      </c>
      <c r="J138" s="57">
        <v>0</v>
      </c>
      <c r="K138" s="1" t="s">
        <v>384</v>
      </c>
      <c r="M138" s="57">
        <v>0.64104352317769531</v>
      </c>
      <c r="N138" s="1" t="s">
        <v>381</v>
      </c>
      <c r="P138" s="57">
        <v>0.16026088079442383</v>
      </c>
      <c r="Q138" s="1" t="s">
        <v>384</v>
      </c>
    </row>
    <row r="139" spans="1:17" x14ac:dyDescent="0.3">
      <c r="A139" s="22" t="s">
        <v>112</v>
      </c>
      <c r="B139" s="22">
        <v>920</v>
      </c>
      <c r="C139" t="s">
        <v>131</v>
      </c>
      <c r="D139" s="57">
        <v>0.4</v>
      </c>
      <c r="E139" s="1" t="s">
        <v>383</v>
      </c>
      <c r="G139" s="57">
        <v>0.75</v>
      </c>
      <c r="H139" s="1" t="s">
        <v>381</v>
      </c>
      <c r="J139" s="57">
        <v>0.92</v>
      </c>
      <c r="K139" s="1" t="s">
        <v>380</v>
      </c>
      <c r="M139" s="57">
        <v>0.28967741620365606</v>
      </c>
      <c r="N139" s="1" t="s">
        <v>383</v>
      </c>
      <c r="P139" s="57">
        <v>0.589919354050914</v>
      </c>
      <c r="Q139" s="1" t="s">
        <v>382</v>
      </c>
    </row>
    <row r="140" spans="1:17" x14ac:dyDescent="0.3">
      <c r="A140" s="22" t="s">
        <v>112</v>
      </c>
      <c r="B140" s="22">
        <v>921</v>
      </c>
      <c r="C140" t="s">
        <v>132</v>
      </c>
      <c r="D140" s="57">
        <v>0.4</v>
      </c>
      <c r="E140" s="1" t="s">
        <v>383</v>
      </c>
      <c r="G140" s="57">
        <v>0.75</v>
      </c>
      <c r="H140" s="1" t="s">
        <v>381</v>
      </c>
      <c r="J140" s="57">
        <v>0.99999999999999989</v>
      </c>
      <c r="K140" s="1" t="s">
        <v>380</v>
      </c>
      <c r="M140" s="57">
        <v>0.39579070031149721</v>
      </c>
      <c r="N140" s="1" t="s">
        <v>383</v>
      </c>
      <c r="P140" s="57">
        <v>0.63644767507787425</v>
      </c>
      <c r="Q140" s="1" t="s">
        <v>381</v>
      </c>
    </row>
    <row r="141" spans="1:17" x14ac:dyDescent="0.3">
      <c r="A141" s="22" t="s">
        <v>112</v>
      </c>
      <c r="B141" s="22">
        <v>922</v>
      </c>
      <c r="C141" t="s">
        <v>133</v>
      </c>
      <c r="D141" s="57">
        <v>0</v>
      </c>
      <c r="E141" s="1" t="s">
        <v>384</v>
      </c>
      <c r="G141" s="57">
        <v>1</v>
      </c>
      <c r="H141" s="1" t="s">
        <v>380</v>
      </c>
      <c r="J141" s="57">
        <v>0.64</v>
      </c>
      <c r="K141" s="1" t="s">
        <v>381</v>
      </c>
      <c r="M141" s="57">
        <v>0.43710311451572181</v>
      </c>
      <c r="N141" s="1" t="s">
        <v>382</v>
      </c>
      <c r="P141" s="57">
        <v>0.51927577862893048</v>
      </c>
      <c r="Q141" s="1" t="s">
        <v>382</v>
      </c>
    </row>
    <row r="142" spans="1:17" x14ac:dyDescent="0.3">
      <c r="A142" s="22" t="s">
        <v>112</v>
      </c>
      <c r="B142" s="22">
        <v>923</v>
      </c>
      <c r="C142" t="s">
        <v>134</v>
      </c>
      <c r="D142" s="57">
        <v>1</v>
      </c>
      <c r="E142" s="1" t="s">
        <v>380</v>
      </c>
      <c r="G142" s="57">
        <v>1</v>
      </c>
      <c r="H142" s="1" t="s">
        <v>380</v>
      </c>
      <c r="J142" s="57">
        <v>0.92</v>
      </c>
      <c r="K142" s="1" t="s">
        <v>380</v>
      </c>
      <c r="M142" s="57">
        <v>0.4318723727307755</v>
      </c>
      <c r="N142" s="1" t="s">
        <v>382</v>
      </c>
      <c r="P142" s="57">
        <v>0.83796809318269383</v>
      </c>
      <c r="Q142" s="1" t="s">
        <v>380</v>
      </c>
    </row>
    <row r="143" spans="1:17" x14ac:dyDescent="0.3">
      <c r="A143" s="22" t="s">
        <v>112</v>
      </c>
      <c r="B143" s="22">
        <v>924</v>
      </c>
      <c r="C143" t="s">
        <v>135</v>
      </c>
      <c r="D143" s="57">
        <v>0.4</v>
      </c>
      <c r="E143" s="1" t="s">
        <v>383</v>
      </c>
      <c r="G143" s="57">
        <v>1</v>
      </c>
      <c r="H143" s="1" t="s">
        <v>380</v>
      </c>
      <c r="J143" s="57">
        <v>0.99999999999999989</v>
      </c>
      <c r="K143" s="1" t="s">
        <v>380</v>
      </c>
      <c r="M143" s="57">
        <v>0.4551423308944117</v>
      </c>
      <c r="N143" s="1" t="s">
        <v>382</v>
      </c>
      <c r="P143" s="57">
        <v>0.71378558272360293</v>
      </c>
      <c r="Q143" s="1" t="s">
        <v>381</v>
      </c>
    </row>
    <row r="144" spans="1:17" x14ac:dyDescent="0.3">
      <c r="A144" s="22" t="s">
        <v>136</v>
      </c>
      <c r="B144" s="22">
        <v>1001</v>
      </c>
      <c r="C144" t="s">
        <v>137</v>
      </c>
      <c r="D144" s="57">
        <v>0</v>
      </c>
      <c r="E144" s="1" t="s">
        <v>384</v>
      </c>
      <c r="G144" s="57">
        <v>1</v>
      </c>
      <c r="H144" s="1" t="s">
        <v>380</v>
      </c>
      <c r="J144" s="57">
        <v>0.64</v>
      </c>
      <c r="K144" s="1" t="s">
        <v>381</v>
      </c>
      <c r="M144" s="57">
        <v>0.38800456196154731</v>
      </c>
      <c r="N144" s="1" t="s">
        <v>383</v>
      </c>
      <c r="P144" s="57">
        <v>0.50700114049038691</v>
      </c>
      <c r="Q144" s="1" t="s">
        <v>382</v>
      </c>
    </row>
    <row r="145" spans="1:17" x14ac:dyDescent="0.3">
      <c r="A145" s="22" t="s">
        <v>136</v>
      </c>
      <c r="B145" s="22">
        <v>1002</v>
      </c>
      <c r="C145" t="s">
        <v>138</v>
      </c>
      <c r="D145" s="57">
        <v>0.4</v>
      </c>
      <c r="E145" s="1" t="s">
        <v>383</v>
      </c>
      <c r="G145" s="57">
        <v>0.375</v>
      </c>
      <c r="H145" s="1" t="s">
        <v>383</v>
      </c>
      <c r="J145" s="57">
        <v>0.99999999999999989</v>
      </c>
      <c r="K145" s="1" t="s">
        <v>380</v>
      </c>
      <c r="M145" s="57">
        <v>0.19726720343866044</v>
      </c>
      <c r="N145" s="1" t="s">
        <v>384</v>
      </c>
      <c r="P145" s="57">
        <v>0.49306680085966509</v>
      </c>
      <c r="Q145" s="1" t="s">
        <v>382</v>
      </c>
    </row>
    <row r="146" spans="1:17" x14ac:dyDescent="0.3">
      <c r="A146" s="22" t="s">
        <v>136</v>
      </c>
      <c r="B146" s="22">
        <v>1003</v>
      </c>
      <c r="C146" t="s">
        <v>139</v>
      </c>
      <c r="D146" s="57">
        <v>0.4</v>
      </c>
      <c r="E146" s="1" t="s">
        <v>383</v>
      </c>
      <c r="G146" s="57">
        <v>1</v>
      </c>
      <c r="H146" s="1" t="s">
        <v>380</v>
      </c>
      <c r="J146" s="57">
        <v>0.67999999999999994</v>
      </c>
      <c r="K146" s="1" t="s">
        <v>381</v>
      </c>
      <c r="M146" s="57">
        <v>0.37185300942304461</v>
      </c>
      <c r="N146" s="1" t="s">
        <v>383</v>
      </c>
      <c r="P146" s="57">
        <v>0.61296325235576121</v>
      </c>
      <c r="Q146" s="1" t="s">
        <v>381</v>
      </c>
    </row>
    <row r="147" spans="1:17" x14ac:dyDescent="0.3">
      <c r="A147" s="22" t="s">
        <v>136</v>
      </c>
      <c r="B147" s="22">
        <v>1004</v>
      </c>
      <c r="C147" t="s">
        <v>140</v>
      </c>
      <c r="D147" s="57">
        <v>0</v>
      </c>
      <c r="E147" s="1" t="s">
        <v>384</v>
      </c>
      <c r="G147" s="57">
        <v>0.375</v>
      </c>
      <c r="H147" s="1" t="s">
        <v>383</v>
      </c>
      <c r="J147" s="57">
        <v>0.99999999999999989</v>
      </c>
      <c r="K147" s="1" t="s">
        <v>380</v>
      </c>
      <c r="M147" s="57">
        <v>0.38257310590084365</v>
      </c>
      <c r="N147" s="1" t="s">
        <v>383</v>
      </c>
      <c r="P147" s="57">
        <v>0.43939327647521093</v>
      </c>
      <c r="Q147" s="1" t="s">
        <v>382</v>
      </c>
    </row>
    <row r="148" spans="1:17" x14ac:dyDescent="0.3">
      <c r="A148" s="22" t="s">
        <v>136</v>
      </c>
      <c r="B148" s="22">
        <v>1005</v>
      </c>
      <c r="C148" t="s">
        <v>141</v>
      </c>
      <c r="D148" s="57">
        <v>0</v>
      </c>
      <c r="E148" s="1" t="s">
        <v>384</v>
      </c>
      <c r="G148" s="57">
        <v>0.75</v>
      </c>
      <c r="H148" s="1" t="s">
        <v>381</v>
      </c>
      <c r="J148" s="57">
        <v>0.7</v>
      </c>
      <c r="K148" s="1" t="s">
        <v>381</v>
      </c>
      <c r="M148" s="57">
        <v>0.46089800797151215</v>
      </c>
      <c r="N148" s="1" t="s">
        <v>382</v>
      </c>
      <c r="P148" s="57">
        <v>0.47772450199287803</v>
      </c>
      <c r="Q148" s="1" t="s">
        <v>382</v>
      </c>
    </row>
    <row r="149" spans="1:17" x14ac:dyDescent="0.3">
      <c r="A149" s="22" t="s">
        <v>136</v>
      </c>
      <c r="B149" s="22">
        <v>1006</v>
      </c>
      <c r="C149" t="s">
        <v>142</v>
      </c>
      <c r="D149" s="57">
        <v>0.2</v>
      </c>
      <c r="E149" s="1" t="s">
        <v>384</v>
      </c>
      <c r="G149" s="57">
        <v>0</v>
      </c>
      <c r="H149" s="1" t="s">
        <v>384</v>
      </c>
      <c r="J149" s="57">
        <v>0</v>
      </c>
      <c r="K149" s="1" t="s">
        <v>384</v>
      </c>
      <c r="M149" s="57">
        <v>0.47413605704496786</v>
      </c>
      <c r="N149" s="1" t="s">
        <v>382</v>
      </c>
      <c r="P149" s="57">
        <v>0.16853401426124198</v>
      </c>
      <c r="Q149" s="1" t="s">
        <v>384</v>
      </c>
    </row>
    <row r="150" spans="1:17" x14ac:dyDescent="0.3">
      <c r="A150" s="22" t="s">
        <v>136</v>
      </c>
      <c r="B150" s="22">
        <v>1007</v>
      </c>
      <c r="C150" t="s">
        <v>143</v>
      </c>
      <c r="D150" s="57">
        <v>0.33333333333333337</v>
      </c>
      <c r="E150" s="1" t="s">
        <v>383</v>
      </c>
      <c r="G150" s="57">
        <v>0.75</v>
      </c>
      <c r="H150" s="1" t="s">
        <v>381</v>
      </c>
      <c r="J150" s="57">
        <v>0.99999999999999989</v>
      </c>
      <c r="K150" s="1" t="s">
        <v>380</v>
      </c>
      <c r="M150" s="57">
        <v>0.20537248287593038</v>
      </c>
      <c r="N150" s="1" t="s">
        <v>383</v>
      </c>
      <c r="P150" s="57">
        <v>0.57217645405231599</v>
      </c>
      <c r="Q150" s="1" t="s">
        <v>382</v>
      </c>
    </row>
    <row r="151" spans="1:17" x14ac:dyDescent="0.3">
      <c r="A151" s="22" t="s">
        <v>136</v>
      </c>
      <c r="B151" s="22">
        <v>1008</v>
      </c>
      <c r="C151" t="s">
        <v>144</v>
      </c>
      <c r="D151" s="57">
        <v>0.26666666666666666</v>
      </c>
      <c r="E151" s="1" t="s">
        <v>383</v>
      </c>
      <c r="G151" s="57">
        <v>0.75</v>
      </c>
      <c r="H151" s="1" t="s">
        <v>381</v>
      </c>
      <c r="J151" s="57">
        <v>0.6</v>
      </c>
      <c r="K151" s="1" t="s">
        <v>382</v>
      </c>
      <c r="M151" s="57">
        <v>0.32775567519330634</v>
      </c>
      <c r="N151" s="1" t="s">
        <v>383</v>
      </c>
      <c r="P151" s="57">
        <v>0.48610558546499327</v>
      </c>
      <c r="Q151" s="1" t="s">
        <v>382</v>
      </c>
    </row>
    <row r="152" spans="1:17" x14ac:dyDescent="0.3">
      <c r="A152" s="22" t="s">
        <v>136</v>
      </c>
      <c r="B152" s="22">
        <v>1009</v>
      </c>
      <c r="C152" t="s">
        <v>335</v>
      </c>
      <c r="D152" s="57">
        <v>0</v>
      </c>
      <c r="E152" s="1" t="s">
        <v>384</v>
      </c>
      <c r="G152" s="57">
        <v>1</v>
      </c>
      <c r="H152" s="1" t="s">
        <v>380</v>
      </c>
      <c r="J152" s="57">
        <v>0.79999999999999993</v>
      </c>
      <c r="K152" s="1" t="s">
        <v>381</v>
      </c>
      <c r="M152" s="57">
        <v>2.8005839850176874E-2</v>
      </c>
      <c r="N152" s="1" t="s">
        <v>384</v>
      </c>
      <c r="P152" s="57">
        <v>0.45700145996254415</v>
      </c>
      <c r="Q152" s="1" t="s">
        <v>382</v>
      </c>
    </row>
    <row r="153" spans="1:17" x14ac:dyDescent="0.3">
      <c r="A153" s="22" t="s">
        <v>136</v>
      </c>
      <c r="B153" s="22">
        <v>1010</v>
      </c>
      <c r="C153" t="s">
        <v>145</v>
      </c>
      <c r="D153" s="57">
        <v>0.60000000000000009</v>
      </c>
      <c r="E153" s="1" t="s">
        <v>382</v>
      </c>
      <c r="G153" s="57">
        <v>0.75</v>
      </c>
      <c r="H153" s="1" t="s">
        <v>381</v>
      </c>
      <c r="J153" s="57">
        <v>0.99999999999999989</v>
      </c>
      <c r="K153" s="1" t="s">
        <v>380</v>
      </c>
      <c r="M153" s="57">
        <v>0.51239385452252484</v>
      </c>
      <c r="N153" s="1" t="s">
        <v>382</v>
      </c>
      <c r="P153" s="57">
        <v>0.71559846363063118</v>
      </c>
      <c r="Q153" s="1" t="s">
        <v>381</v>
      </c>
    </row>
    <row r="154" spans="1:17" x14ac:dyDescent="0.3">
      <c r="A154" s="22" t="s">
        <v>136</v>
      </c>
      <c r="B154" s="22">
        <v>1011</v>
      </c>
      <c r="C154" t="s">
        <v>146</v>
      </c>
      <c r="D154" s="57">
        <v>0.4</v>
      </c>
      <c r="E154" s="1" t="s">
        <v>383</v>
      </c>
      <c r="G154" s="57">
        <v>1</v>
      </c>
      <c r="H154" s="1" t="s">
        <v>380</v>
      </c>
      <c r="J154" s="57">
        <v>0.99999999999999989</v>
      </c>
      <c r="K154" s="1" t="s">
        <v>380</v>
      </c>
      <c r="M154" s="57">
        <v>0.33345914854489567</v>
      </c>
      <c r="N154" s="1" t="s">
        <v>383</v>
      </c>
      <c r="P154" s="57">
        <v>0.68336478713622384</v>
      </c>
      <c r="Q154" s="1" t="s">
        <v>381</v>
      </c>
    </row>
    <row r="155" spans="1:17" x14ac:dyDescent="0.3">
      <c r="A155" s="22" t="s">
        <v>136</v>
      </c>
      <c r="B155" s="22">
        <v>1012</v>
      </c>
      <c r="C155" t="s">
        <v>147</v>
      </c>
      <c r="D155" s="57">
        <v>0</v>
      </c>
      <c r="E155" s="1" t="s">
        <v>384</v>
      </c>
      <c r="G155" s="57">
        <v>0</v>
      </c>
      <c r="H155" s="1" t="s">
        <v>384</v>
      </c>
      <c r="J155" s="57">
        <v>0</v>
      </c>
      <c r="K155" s="1" t="s">
        <v>384</v>
      </c>
      <c r="M155" s="57">
        <v>0.28383881690226254</v>
      </c>
      <c r="N155" s="1" t="s">
        <v>383</v>
      </c>
      <c r="P155" s="57">
        <v>7.0959704225565634E-2</v>
      </c>
      <c r="Q155" s="1" t="s">
        <v>384</v>
      </c>
    </row>
    <row r="156" spans="1:17" x14ac:dyDescent="0.3">
      <c r="A156" s="22" t="s">
        <v>136</v>
      </c>
      <c r="B156" s="22">
        <v>1013</v>
      </c>
      <c r="C156" t="s">
        <v>148</v>
      </c>
      <c r="D156" s="57">
        <v>0</v>
      </c>
      <c r="E156" s="1" t="s">
        <v>384</v>
      </c>
      <c r="G156" s="57">
        <v>1</v>
      </c>
      <c r="H156" s="1" t="s">
        <v>380</v>
      </c>
      <c r="J156" s="57">
        <v>0.99999999999999989</v>
      </c>
      <c r="K156" s="1" t="s">
        <v>380</v>
      </c>
      <c r="M156" s="57">
        <v>0.16250338831461866</v>
      </c>
      <c r="N156" s="1" t="s">
        <v>384</v>
      </c>
      <c r="P156" s="57">
        <v>0.54062584707865469</v>
      </c>
      <c r="Q156" s="1" t="s">
        <v>382</v>
      </c>
    </row>
    <row r="157" spans="1:17" x14ac:dyDescent="0.3">
      <c r="A157" s="22" t="s">
        <v>136</v>
      </c>
      <c r="B157" s="22">
        <v>1014</v>
      </c>
      <c r="C157" t="s">
        <v>149</v>
      </c>
      <c r="D157" s="57">
        <v>0.26666666666666666</v>
      </c>
      <c r="E157" s="1" t="s">
        <v>383</v>
      </c>
      <c r="G157" s="57">
        <v>0</v>
      </c>
      <c r="H157" s="1" t="s">
        <v>384</v>
      </c>
      <c r="J157" s="57">
        <v>0.3</v>
      </c>
      <c r="K157" s="1" t="s">
        <v>383</v>
      </c>
      <c r="M157" s="57">
        <v>5.5382219713712363E-2</v>
      </c>
      <c r="N157" s="1" t="s">
        <v>384</v>
      </c>
      <c r="P157" s="57">
        <v>0.15551222159509476</v>
      </c>
      <c r="Q157" s="1" t="s">
        <v>384</v>
      </c>
    </row>
    <row r="158" spans="1:17" x14ac:dyDescent="0.3">
      <c r="A158" s="22" t="s">
        <v>136</v>
      </c>
      <c r="B158" s="22">
        <v>1015</v>
      </c>
      <c r="C158" t="s">
        <v>150</v>
      </c>
      <c r="D158" s="57">
        <v>1</v>
      </c>
      <c r="E158" s="1" t="s">
        <v>380</v>
      </c>
      <c r="G158" s="57">
        <v>0.75</v>
      </c>
      <c r="H158" s="1" t="s">
        <v>381</v>
      </c>
      <c r="J158" s="57">
        <v>0.99999999999999989</v>
      </c>
      <c r="K158" s="1" t="s">
        <v>380</v>
      </c>
      <c r="M158" s="57">
        <v>0.36495283714307469</v>
      </c>
      <c r="N158" s="1" t="s">
        <v>383</v>
      </c>
      <c r="P158" s="57">
        <v>0.77873820928576865</v>
      </c>
      <c r="Q158" s="1" t="s">
        <v>381</v>
      </c>
    </row>
    <row r="159" spans="1:17" x14ac:dyDescent="0.3">
      <c r="A159" s="22" t="s">
        <v>136</v>
      </c>
      <c r="B159" s="22">
        <v>1016</v>
      </c>
      <c r="C159" t="s">
        <v>151</v>
      </c>
      <c r="D159" s="57">
        <v>0.4</v>
      </c>
      <c r="E159" s="1" t="s">
        <v>383</v>
      </c>
      <c r="G159" s="57">
        <v>0.25</v>
      </c>
      <c r="H159" s="1" t="s">
        <v>383</v>
      </c>
      <c r="J159" s="57">
        <v>0.95999999999999985</v>
      </c>
      <c r="K159" s="1" t="s">
        <v>380</v>
      </c>
      <c r="M159" s="57">
        <v>0.45759450322353035</v>
      </c>
      <c r="N159" s="1" t="s">
        <v>382</v>
      </c>
      <c r="P159" s="57">
        <v>0.51689862580588253</v>
      </c>
      <c r="Q159" s="1" t="s">
        <v>382</v>
      </c>
    </row>
    <row r="160" spans="1:17" x14ac:dyDescent="0.3">
      <c r="A160" s="22" t="s">
        <v>136</v>
      </c>
      <c r="B160" s="22">
        <v>1017</v>
      </c>
      <c r="C160" t="s">
        <v>152</v>
      </c>
      <c r="D160" s="57">
        <v>0</v>
      </c>
      <c r="E160" s="1" t="s">
        <v>384</v>
      </c>
      <c r="G160" s="57">
        <v>0.75</v>
      </c>
      <c r="H160" s="1" t="s">
        <v>381</v>
      </c>
      <c r="J160" s="57">
        <v>0.99999999999999989</v>
      </c>
      <c r="K160" s="1" t="s">
        <v>380</v>
      </c>
      <c r="M160" s="57">
        <v>0.34121129310237081</v>
      </c>
      <c r="N160" s="1" t="s">
        <v>383</v>
      </c>
      <c r="P160" s="57">
        <v>0.52280282327559269</v>
      </c>
      <c r="Q160" s="1" t="s">
        <v>382</v>
      </c>
    </row>
    <row r="161" spans="1:17" x14ac:dyDescent="0.3">
      <c r="A161" s="22" t="s">
        <v>136</v>
      </c>
      <c r="B161" s="22">
        <v>1018</v>
      </c>
      <c r="C161" t="s">
        <v>153</v>
      </c>
      <c r="D161" s="57">
        <v>0.60000000000000009</v>
      </c>
      <c r="E161" s="1" t="s">
        <v>382</v>
      </c>
      <c r="G161" s="57">
        <v>1</v>
      </c>
      <c r="H161" s="1" t="s">
        <v>380</v>
      </c>
      <c r="J161" s="57">
        <v>0.99999999999999989</v>
      </c>
      <c r="K161" s="1" t="s">
        <v>380</v>
      </c>
      <c r="M161" s="57">
        <v>0.45803146099713543</v>
      </c>
      <c r="N161" s="1" t="s">
        <v>382</v>
      </c>
      <c r="P161" s="57">
        <v>0.76450786524928382</v>
      </c>
      <c r="Q161" s="1" t="s">
        <v>381</v>
      </c>
    </row>
    <row r="162" spans="1:17" x14ac:dyDescent="0.3">
      <c r="A162" s="22" t="s">
        <v>136</v>
      </c>
      <c r="B162" s="22">
        <v>1019</v>
      </c>
      <c r="C162" t="s">
        <v>154</v>
      </c>
      <c r="D162" s="57">
        <v>0</v>
      </c>
      <c r="E162" s="1" t="s">
        <v>384</v>
      </c>
      <c r="G162" s="57">
        <v>0</v>
      </c>
      <c r="H162" s="1" t="s">
        <v>384</v>
      </c>
      <c r="J162" s="57">
        <v>0</v>
      </c>
      <c r="K162" s="1" t="s">
        <v>384</v>
      </c>
      <c r="M162" s="57">
        <v>0.28361470994070187</v>
      </c>
      <c r="N162" s="1" t="s">
        <v>383</v>
      </c>
      <c r="P162" s="57">
        <v>7.0903677485175468E-2</v>
      </c>
      <c r="Q162" s="1" t="s">
        <v>384</v>
      </c>
    </row>
    <row r="163" spans="1:17" x14ac:dyDescent="0.3">
      <c r="A163" s="22" t="s">
        <v>136</v>
      </c>
      <c r="B163" s="22">
        <v>1020</v>
      </c>
      <c r="C163" t="s">
        <v>155</v>
      </c>
      <c r="D163" s="57">
        <v>1</v>
      </c>
      <c r="E163" s="1" t="s">
        <v>380</v>
      </c>
      <c r="G163" s="57">
        <v>0.625</v>
      </c>
      <c r="H163" s="1" t="s">
        <v>381</v>
      </c>
      <c r="J163" s="57">
        <v>0.99999999999999989</v>
      </c>
      <c r="K163" s="1" t="s">
        <v>380</v>
      </c>
      <c r="M163" s="57">
        <v>0.24512775131624492</v>
      </c>
      <c r="N163" s="1" t="s">
        <v>383</v>
      </c>
      <c r="P163" s="57">
        <v>0.71753193782906122</v>
      </c>
      <c r="Q163" s="1" t="s">
        <v>381</v>
      </c>
    </row>
    <row r="164" spans="1:17" x14ac:dyDescent="0.3">
      <c r="A164" s="22" t="s">
        <v>136</v>
      </c>
      <c r="B164" s="22">
        <v>1021</v>
      </c>
      <c r="C164" t="s">
        <v>336</v>
      </c>
      <c r="D164" s="57">
        <v>0.4</v>
      </c>
      <c r="E164" s="1" t="s">
        <v>383</v>
      </c>
      <c r="G164" s="57">
        <v>0</v>
      </c>
      <c r="H164" s="1" t="s">
        <v>384</v>
      </c>
      <c r="J164" s="57">
        <v>0.99999999999999989</v>
      </c>
      <c r="K164" s="1" t="s">
        <v>380</v>
      </c>
      <c r="M164" s="57">
        <v>1</v>
      </c>
      <c r="N164" s="1" t="s">
        <v>380</v>
      </c>
      <c r="P164" s="57">
        <v>0.6</v>
      </c>
      <c r="Q164" s="1" t="s">
        <v>382</v>
      </c>
    </row>
    <row r="165" spans="1:17" x14ac:dyDescent="0.3">
      <c r="A165" s="22" t="s">
        <v>156</v>
      </c>
      <c r="B165" s="22">
        <v>1101</v>
      </c>
      <c r="C165" t="s">
        <v>156</v>
      </c>
      <c r="D165" s="57">
        <v>0.4</v>
      </c>
      <c r="E165" s="1" t="s">
        <v>383</v>
      </c>
      <c r="G165" s="57">
        <v>1</v>
      </c>
      <c r="H165" s="1" t="s">
        <v>380</v>
      </c>
      <c r="J165" s="57">
        <v>0.53999999999999992</v>
      </c>
      <c r="K165" s="1" t="s">
        <v>382</v>
      </c>
      <c r="M165" s="57">
        <v>0.31656786543941473</v>
      </c>
      <c r="N165" s="1" t="s">
        <v>383</v>
      </c>
      <c r="P165" s="57">
        <v>0.5641419663598537</v>
      </c>
      <c r="Q165" s="1" t="s">
        <v>382</v>
      </c>
    </row>
    <row r="166" spans="1:17" x14ac:dyDescent="0.3">
      <c r="A166" s="22" t="s">
        <v>156</v>
      </c>
      <c r="B166" s="22">
        <v>1102</v>
      </c>
      <c r="C166" t="s">
        <v>157</v>
      </c>
      <c r="D166" s="57">
        <v>0</v>
      </c>
      <c r="E166" s="1" t="s">
        <v>384</v>
      </c>
      <c r="G166" s="57">
        <v>0</v>
      </c>
      <c r="H166" s="1" t="s">
        <v>384</v>
      </c>
      <c r="J166" s="57">
        <v>0.79999999999999993</v>
      </c>
      <c r="K166" s="1" t="s">
        <v>381</v>
      </c>
      <c r="M166" s="57">
        <v>0.45616765168157219</v>
      </c>
      <c r="N166" s="1" t="s">
        <v>382</v>
      </c>
      <c r="P166" s="57">
        <v>0.31404191292039302</v>
      </c>
      <c r="Q166" s="1" t="s">
        <v>383</v>
      </c>
    </row>
    <row r="167" spans="1:17" x14ac:dyDescent="0.3">
      <c r="A167" s="22" t="s">
        <v>156</v>
      </c>
      <c r="B167" s="22">
        <v>1103</v>
      </c>
      <c r="C167" t="s">
        <v>158</v>
      </c>
      <c r="D167" s="57">
        <v>0.26666666666666666</v>
      </c>
      <c r="E167" s="1" t="s">
        <v>383</v>
      </c>
      <c r="G167" s="57">
        <v>0.75</v>
      </c>
      <c r="H167" s="1" t="s">
        <v>381</v>
      </c>
      <c r="J167" s="57">
        <v>0.7599999999999999</v>
      </c>
      <c r="K167" s="1" t="s">
        <v>381</v>
      </c>
      <c r="M167" s="57">
        <v>0.54826699034808557</v>
      </c>
      <c r="N167" s="1" t="s">
        <v>382</v>
      </c>
      <c r="P167" s="57">
        <v>0.58123341425368802</v>
      </c>
      <c r="Q167" s="1" t="s">
        <v>382</v>
      </c>
    </row>
    <row r="168" spans="1:17" x14ac:dyDescent="0.3">
      <c r="A168" s="22" t="s">
        <v>156</v>
      </c>
      <c r="B168" s="22">
        <v>1104</v>
      </c>
      <c r="C168" t="s">
        <v>159</v>
      </c>
      <c r="D168" s="57">
        <v>1</v>
      </c>
      <c r="E168" s="1" t="s">
        <v>380</v>
      </c>
      <c r="G168" s="57">
        <v>0.75</v>
      </c>
      <c r="H168" s="1" t="s">
        <v>381</v>
      </c>
      <c r="J168" s="57">
        <v>0.95999999999999985</v>
      </c>
      <c r="K168" s="1" t="s">
        <v>380</v>
      </c>
      <c r="M168" s="57">
        <v>0.42959507443323286</v>
      </c>
      <c r="N168" s="1" t="s">
        <v>382</v>
      </c>
      <c r="P168" s="57">
        <v>0.78489876860830821</v>
      </c>
      <c r="Q168" s="1" t="s">
        <v>381</v>
      </c>
    </row>
    <row r="169" spans="1:17" x14ac:dyDescent="0.3">
      <c r="A169" s="22" t="s">
        <v>156</v>
      </c>
      <c r="B169" s="22">
        <v>1105</v>
      </c>
      <c r="C169" t="s">
        <v>160</v>
      </c>
      <c r="D169" s="57">
        <v>0.13333333333333333</v>
      </c>
      <c r="E169" s="1" t="s">
        <v>384</v>
      </c>
      <c r="G169" s="57">
        <v>0</v>
      </c>
      <c r="H169" s="1" t="s">
        <v>384</v>
      </c>
      <c r="J169" s="57">
        <v>0.33999999999999997</v>
      </c>
      <c r="K169" s="1" t="s">
        <v>383</v>
      </c>
      <c r="M169" s="57">
        <v>0.4842162769778478</v>
      </c>
      <c r="N169" s="1" t="s">
        <v>382</v>
      </c>
      <c r="P169" s="57">
        <v>0.23938740257779528</v>
      </c>
      <c r="Q169" s="1" t="s">
        <v>383</v>
      </c>
    </row>
    <row r="170" spans="1:17" x14ac:dyDescent="0.3">
      <c r="A170" s="22" t="s">
        <v>156</v>
      </c>
      <c r="B170" s="22">
        <v>1106</v>
      </c>
      <c r="C170" t="s">
        <v>161</v>
      </c>
      <c r="D170" s="57">
        <v>0.26666666666666666</v>
      </c>
      <c r="E170" s="1" t="s">
        <v>383</v>
      </c>
      <c r="G170" s="57">
        <v>0.375</v>
      </c>
      <c r="H170" s="1" t="s">
        <v>383</v>
      </c>
      <c r="J170" s="57">
        <v>0.88</v>
      </c>
      <c r="K170" s="1" t="s">
        <v>380</v>
      </c>
      <c r="M170" s="57">
        <v>0.52871434006568552</v>
      </c>
      <c r="N170" s="1" t="s">
        <v>382</v>
      </c>
      <c r="P170" s="57">
        <v>0.51259525168308806</v>
      </c>
      <c r="Q170" s="1" t="s">
        <v>382</v>
      </c>
    </row>
    <row r="171" spans="1:17" x14ac:dyDescent="0.3">
      <c r="A171" s="22" t="s">
        <v>156</v>
      </c>
      <c r="B171" s="22">
        <v>1107</v>
      </c>
      <c r="C171" t="s">
        <v>162</v>
      </c>
      <c r="D171" s="57">
        <v>0.4</v>
      </c>
      <c r="E171" s="1" t="s">
        <v>383</v>
      </c>
      <c r="G171" s="57">
        <v>0.75</v>
      </c>
      <c r="H171" s="1" t="s">
        <v>381</v>
      </c>
      <c r="J171" s="57">
        <v>0.95999999999999985</v>
      </c>
      <c r="K171" s="1" t="s">
        <v>380</v>
      </c>
      <c r="M171" s="57">
        <v>0.50460432005526545</v>
      </c>
      <c r="N171" s="1" t="s">
        <v>382</v>
      </c>
      <c r="P171" s="57">
        <v>0.65365108001381633</v>
      </c>
      <c r="Q171" s="1" t="s">
        <v>381</v>
      </c>
    </row>
    <row r="172" spans="1:17" x14ac:dyDescent="0.3">
      <c r="A172" s="22" t="s">
        <v>156</v>
      </c>
      <c r="B172" s="22">
        <v>1108</v>
      </c>
      <c r="C172" t="s">
        <v>163</v>
      </c>
      <c r="D172" s="57">
        <v>0.4</v>
      </c>
      <c r="E172" s="1" t="s">
        <v>383</v>
      </c>
      <c r="G172" s="57">
        <v>1</v>
      </c>
      <c r="H172" s="1" t="s">
        <v>380</v>
      </c>
      <c r="J172" s="57">
        <v>0.99999999999999989</v>
      </c>
      <c r="K172" s="1" t="s">
        <v>380</v>
      </c>
      <c r="M172" s="57">
        <v>0.76830460505500409</v>
      </c>
      <c r="N172" s="1" t="s">
        <v>381</v>
      </c>
      <c r="P172" s="57">
        <v>0.79207615126375097</v>
      </c>
      <c r="Q172" s="1" t="s">
        <v>381</v>
      </c>
    </row>
    <row r="173" spans="1:17" x14ac:dyDescent="0.3">
      <c r="A173" s="22" t="s">
        <v>156</v>
      </c>
      <c r="B173" s="22">
        <v>1109</v>
      </c>
      <c r="C173" t="s">
        <v>164</v>
      </c>
      <c r="D173" s="57">
        <v>0.4</v>
      </c>
      <c r="E173" s="1" t="s">
        <v>383</v>
      </c>
      <c r="G173" s="57">
        <v>0.75</v>
      </c>
      <c r="H173" s="1" t="s">
        <v>381</v>
      </c>
      <c r="J173" s="57">
        <v>0.1</v>
      </c>
      <c r="K173" s="1" t="s">
        <v>384</v>
      </c>
      <c r="M173" s="57">
        <v>0.61655810202255024</v>
      </c>
      <c r="N173" s="1" t="s">
        <v>381</v>
      </c>
      <c r="P173" s="57">
        <v>0.46663952550563759</v>
      </c>
      <c r="Q173" s="1" t="s">
        <v>382</v>
      </c>
    </row>
    <row r="174" spans="1:17" x14ac:dyDescent="0.3">
      <c r="A174" s="22" t="s">
        <v>165</v>
      </c>
      <c r="B174" s="22">
        <v>1201</v>
      </c>
      <c r="C174" t="s">
        <v>165</v>
      </c>
      <c r="D174" s="57">
        <v>1</v>
      </c>
      <c r="E174" s="1" t="s">
        <v>380</v>
      </c>
      <c r="G174" s="57">
        <v>1</v>
      </c>
      <c r="H174" s="1" t="s">
        <v>380</v>
      </c>
      <c r="J174" s="57">
        <v>0.99999999999999989</v>
      </c>
      <c r="K174" s="1" t="s">
        <v>380</v>
      </c>
      <c r="M174" s="57">
        <v>0.33056686339112629</v>
      </c>
      <c r="N174" s="1" t="s">
        <v>383</v>
      </c>
      <c r="P174" s="57">
        <v>0.83264171584778157</v>
      </c>
      <c r="Q174" s="1" t="s">
        <v>380</v>
      </c>
    </row>
    <row r="175" spans="1:17" x14ac:dyDescent="0.3">
      <c r="A175" s="22" t="s">
        <v>165</v>
      </c>
      <c r="B175" s="22">
        <v>1202</v>
      </c>
      <c r="C175" t="s">
        <v>10</v>
      </c>
      <c r="D175" s="57">
        <v>1</v>
      </c>
      <c r="E175" s="1" t="s">
        <v>380</v>
      </c>
      <c r="G175" s="57">
        <v>1</v>
      </c>
      <c r="H175" s="1" t="s">
        <v>380</v>
      </c>
      <c r="J175" s="57">
        <v>0.7599999999999999</v>
      </c>
      <c r="K175" s="1" t="s">
        <v>381</v>
      </c>
      <c r="M175" s="57">
        <v>0.28865904016383226</v>
      </c>
      <c r="N175" s="1" t="s">
        <v>383</v>
      </c>
      <c r="P175" s="57">
        <v>0.76216476004095801</v>
      </c>
      <c r="Q175" s="1" t="s">
        <v>381</v>
      </c>
    </row>
    <row r="176" spans="1:17" x14ac:dyDescent="0.3">
      <c r="A176" s="22" t="s">
        <v>165</v>
      </c>
      <c r="B176" s="22">
        <v>1203</v>
      </c>
      <c r="C176" t="s">
        <v>166</v>
      </c>
      <c r="D176" s="57">
        <v>0.4</v>
      </c>
      <c r="E176" s="1" t="s">
        <v>383</v>
      </c>
      <c r="G176" s="57">
        <v>1</v>
      </c>
      <c r="H176" s="1" t="s">
        <v>380</v>
      </c>
      <c r="J176" s="57">
        <v>0.99999999999999989</v>
      </c>
      <c r="K176" s="1" t="s">
        <v>380</v>
      </c>
      <c r="M176" s="57">
        <v>0.65147479286982501</v>
      </c>
      <c r="N176" s="1" t="s">
        <v>381</v>
      </c>
      <c r="P176" s="57">
        <v>0.76286869821745618</v>
      </c>
      <c r="Q176" s="1" t="s">
        <v>381</v>
      </c>
    </row>
    <row r="177" spans="1:17" x14ac:dyDescent="0.3">
      <c r="A177" s="22" t="s">
        <v>165</v>
      </c>
      <c r="B177" s="22">
        <v>1204</v>
      </c>
      <c r="C177" t="s">
        <v>167</v>
      </c>
      <c r="D177" s="57">
        <v>0.4</v>
      </c>
      <c r="E177" s="1" t="s">
        <v>383</v>
      </c>
      <c r="G177" s="57">
        <v>0.75</v>
      </c>
      <c r="H177" s="1" t="s">
        <v>381</v>
      </c>
      <c r="J177" s="57">
        <v>0.92</v>
      </c>
      <c r="K177" s="1" t="s">
        <v>380</v>
      </c>
      <c r="M177" s="57">
        <v>0.72198672185563584</v>
      </c>
      <c r="N177" s="1" t="s">
        <v>381</v>
      </c>
      <c r="P177" s="57">
        <v>0.69799668046390895</v>
      </c>
      <c r="Q177" s="1" t="s">
        <v>381</v>
      </c>
    </row>
    <row r="178" spans="1:17" x14ac:dyDescent="0.3">
      <c r="A178" s="22" t="s">
        <v>165</v>
      </c>
      <c r="B178" s="22">
        <v>1205</v>
      </c>
      <c r="C178" t="s">
        <v>168</v>
      </c>
      <c r="D178" s="57">
        <v>0.8666666666666667</v>
      </c>
      <c r="E178" s="1" t="s">
        <v>380</v>
      </c>
      <c r="G178" s="57">
        <v>0.375</v>
      </c>
      <c r="H178" s="1" t="s">
        <v>383</v>
      </c>
      <c r="J178" s="57">
        <v>0.95999999999999985</v>
      </c>
      <c r="K178" s="1" t="s">
        <v>380</v>
      </c>
      <c r="M178" s="57">
        <v>0.44853987215314217</v>
      </c>
      <c r="N178" s="1" t="s">
        <v>382</v>
      </c>
      <c r="P178" s="57">
        <v>0.66255163470495226</v>
      </c>
      <c r="Q178" s="1" t="s">
        <v>381</v>
      </c>
    </row>
    <row r="179" spans="1:17" x14ac:dyDescent="0.3">
      <c r="A179" s="22" t="s">
        <v>165</v>
      </c>
      <c r="B179" s="22">
        <v>1206</v>
      </c>
      <c r="C179" t="s">
        <v>169</v>
      </c>
      <c r="D179" s="57">
        <v>0.8</v>
      </c>
      <c r="E179" s="1" t="s">
        <v>381</v>
      </c>
      <c r="G179" s="57">
        <v>0.75</v>
      </c>
      <c r="H179" s="1" t="s">
        <v>381</v>
      </c>
      <c r="J179" s="57">
        <v>0.95999999999999985</v>
      </c>
      <c r="K179" s="1" t="s">
        <v>380</v>
      </c>
      <c r="M179" s="57">
        <v>0.48551712518975848</v>
      </c>
      <c r="N179" s="1" t="s">
        <v>382</v>
      </c>
      <c r="P179" s="57">
        <v>0.74887928129743953</v>
      </c>
      <c r="Q179" s="1" t="s">
        <v>381</v>
      </c>
    </row>
    <row r="180" spans="1:17" x14ac:dyDescent="0.3">
      <c r="A180" s="22" t="s">
        <v>165</v>
      </c>
      <c r="B180" s="22">
        <v>1207</v>
      </c>
      <c r="C180" t="s">
        <v>170</v>
      </c>
      <c r="D180" s="57">
        <v>0.8</v>
      </c>
      <c r="E180" s="1" t="s">
        <v>381</v>
      </c>
      <c r="G180" s="57">
        <v>1</v>
      </c>
      <c r="H180" s="1" t="s">
        <v>380</v>
      </c>
      <c r="J180" s="57">
        <v>0.99999999999999989</v>
      </c>
      <c r="K180" s="1" t="s">
        <v>380</v>
      </c>
      <c r="M180" s="57">
        <v>0.58333919079639851</v>
      </c>
      <c r="N180" s="1" t="s">
        <v>382</v>
      </c>
      <c r="P180" s="57">
        <v>0.84583479769909964</v>
      </c>
      <c r="Q180" s="1" t="s">
        <v>380</v>
      </c>
    </row>
    <row r="181" spans="1:17" x14ac:dyDescent="0.3">
      <c r="A181" s="22" t="s">
        <v>165</v>
      </c>
      <c r="B181" s="22">
        <v>1208</v>
      </c>
      <c r="C181" t="s">
        <v>171</v>
      </c>
      <c r="D181" s="57">
        <v>0.8</v>
      </c>
      <c r="E181" s="1" t="s">
        <v>381</v>
      </c>
      <c r="G181" s="57">
        <v>0.75</v>
      </c>
      <c r="H181" s="1" t="s">
        <v>381</v>
      </c>
      <c r="J181" s="57">
        <v>0.99999999999999989</v>
      </c>
      <c r="K181" s="1" t="s">
        <v>380</v>
      </c>
      <c r="M181" s="57">
        <v>0.59358359475740108</v>
      </c>
      <c r="N181" s="1" t="s">
        <v>382</v>
      </c>
      <c r="P181" s="57">
        <v>0.78589589868935028</v>
      </c>
      <c r="Q181" s="1" t="s">
        <v>381</v>
      </c>
    </row>
    <row r="182" spans="1:17" x14ac:dyDescent="0.3">
      <c r="A182" s="22" t="s">
        <v>165</v>
      </c>
      <c r="B182" s="22">
        <v>1209</v>
      </c>
      <c r="C182" t="s">
        <v>172</v>
      </c>
      <c r="D182" s="57">
        <v>0.53333333333333333</v>
      </c>
      <c r="E182" s="1" t="s">
        <v>382</v>
      </c>
      <c r="G182" s="57">
        <v>1</v>
      </c>
      <c r="H182" s="1" t="s">
        <v>380</v>
      </c>
      <c r="J182" s="57">
        <v>0.79999999999999993</v>
      </c>
      <c r="K182" s="1" t="s">
        <v>381</v>
      </c>
      <c r="M182" s="57">
        <v>0.7001325876452511</v>
      </c>
      <c r="N182" s="1" t="s">
        <v>381</v>
      </c>
      <c r="P182" s="57">
        <v>0.75836648024464604</v>
      </c>
      <c r="Q182" s="1" t="s">
        <v>381</v>
      </c>
    </row>
    <row r="183" spans="1:17" x14ac:dyDescent="0.3">
      <c r="A183" s="22" t="s">
        <v>165</v>
      </c>
      <c r="B183" s="22">
        <v>1210</v>
      </c>
      <c r="C183" t="s">
        <v>173</v>
      </c>
      <c r="D183" s="57">
        <v>1</v>
      </c>
      <c r="E183" s="1" t="s">
        <v>380</v>
      </c>
      <c r="G183" s="57">
        <v>0.75</v>
      </c>
      <c r="H183" s="1" t="s">
        <v>381</v>
      </c>
      <c r="J183" s="57">
        <v>0.88</v>
      </c>
      <c r="K183" s="1" t="s">
        <v>380</v>
      </c>
      <c r="M183" s="57">
        <v>0.59235705664129434</v>
      </c>
      <c r="N183" s="1" t="s">
        <v>382</v>
      </c>
      <c r="P183" s="57">
        <v>0.8055892641603235</v>
      </c>
      <c r="Q183" s="1" t="s">
        <v>380</v>
      </c>
    </row>
    <row r="184" spans="1:17" x14ac:dyDescent="0.3">
      <c r="A184" s="22" t="s">
        <v>165</v>
      </c>
      <c r="B184" s="22">
        <v>1211</v>
      </c>
      <c r="C184" t="s">
        <v>174</v>
      </c>
      <c r="D184" s="57">
        <v>0.4</v>
      </c>
      <c r="E184" s="1" t="s">
        <v>383</v>
      </c>
      <c r="G184" s="57">
        <v>1</v>
      </c>
      <c r="H184" s="1" t="s">
        <v>380</v>
      </c>
      <c r="J184" s="57">
        <v>0.99999999999999989</v>
      </c>
      <c r="K184" s="1" t="s">
        <v>380</v>
      </c>
      <c r="M184" s="57">
        <v>0.46027091428533745</v>
      </c>
      <c r="N184" s="1" t="s">
        <v>382</v>
      </c>
      <c r="P184" s="57">
        <v>0.71506772857133438</v>
      </c>
      <c r="Q184" s="1" t="s">
        <v>381</v>
      </c>
    </row>
    <row r="185" spans="1:17" x14ac:dyDescent="0.3">
      <c r="A185" s="22" t="s">
        <v>165</v>
      </c>
      <c r="B185" s="22">
        <v>1212</v>
      </c>
      <c r="C185" t="s">
        <v>175</v>
      </c>
      <c r="D185" s="57">
        <v>0.66666666666666674</v>
      </c>
      <c r="E185" s="1" t="s">
        <v>381</v>
      </c>
      <c r="G185" s="57">
        <v>0.75</v>
      </c>
      <c r="H185" s="1" t="s">
        <v>381</v>
      </c>
      <c r="J185" s="57">
        <v>0.99999999999999989</v>
      </c>
      <c r="K185" s="1" t="s">
        <v>380</v>
      </c>
      <c r="M185" s="57">
        <v>0.45446674879775179</v>
      </c>
      <c r="N185" s="1" t="s">
        <v>382</v>
      </c>
      <c r="P185" s="57">
        <v>0.71778335386610459</v>
      </c>
      <c r="Q185" s="1" t="s">
        <v>381</v>
      </c>
    </row>
    <row r="186" spans="1:17" x14ac:dyDescent="0.3">
      <c r="A186" s="22" t="s">
        <v>165</v>
      </c>
      <c r="B186" s="22">
        <v>1213</v>
      </c>
      <c r="C186" t="s">
        <v>176</v>
      </c>
      <c r="D186" s="57">
        <v>0.4</v>
      </c>
      <c r="E186" s="1" t="s">
        <v>383</v>
      </c>
      <c r="G186" s="57">
        <v>1</v>
      </c>
      <c r="H186" s="1" t="s">
        <v>380</v>
      </c>
      <c r="J186" s="57">
        <v>0.7</v>
      </c>
      <c r="K186" s="1" t="s">
        <v>381</v>
      </c>
      <c r="M186" s="57">
        <v>0.49491224568247061</v>
      </c>
      <c r="N186" s="1" t="s">
        <v>382</v>
      </c>
      <c r="P186" s="57">
        <v>0.64872806142061756</v>
      </c>
      <c r="Q186" s="1" t="s">
        <v>381</v>
      </c>
    </row>
    <row r="187" spans="1:17" x14ac:dyDescent="0.3">
      <c r="A187" s="22" t="s">
        <v>165</v>
      </c>
      <c r="B187" s="22">
        <v>1214</v>
      </c>
      <c r="C187" t="s">
        <v>177</v>
      </c>
      <c r="D187" s="57">
        <v>0.4</v>
      </c>
      <c r="E187" s="1" t="s">
        <v>383</v>
      </c>
      <c r="G187" s="57">
        <v>0.75</v>
      </c>
      <c r="H187" s="1" t="s">
        <v>381</v>
      </c>
      <c r="J187" s="57">
        <v>0.62</v>
      </c>
      <c r="K187" s="1" t="s">
        <v>381</v>
      </c>
      <c r="M187" s="57">
        <v>0.42631037334549665</v>
      </c>
      <c r="N187" s="1" t="s">
        <v>382</v>
      </c>
      <c r="P187" s="57">
        <v>0.54907759333637418</v>
      </c>
      <c r="Q187" s="1" t="s">
        <v>382</v>
      </c>
    </row>
    <row r="188" spans="1:17" x14ac:dyDescent="0.3">
      <c r="A188" s="22" t="s">
        <v>165</v>
      </c>
      <c r="B188" s="22">
        <v>1215</v>
      </c>
      <c r="C188" t="s">
        <v>178</v>
      </c>
      <c r="D188" s="57">
        <v>0.4</v>
      </c>
      <c r="E188" s="1" t="s">
        <v>383</v>
      </c>
      <c r="G188" s="57">
        <v>1</v>
      </c>
      <c r="H188" s="1" t="s">
        <v>380</v>
      </c>
      <c r="J188" s="57">
        <v>0.99999999999999989</v>
      </c>
      <c r="K188" s="1" t="s">
        <v>380</v>
      </c>
      <c r="M188" s="57">
        <v>0.25009199472872934</v>
      </c>
      <c r="N188" s="1" t="s">
        <v>383</v>
      </c>
      <c r="P188" s="57">
        <v>0.66252299868218234</v>
      </c>
      <c r="Q188" s="1" t="s">
        <v>381</v>
      </c>
    </row>
    <row r="189" spans="1:17" x14ac:dyDescent="0.3">
      <c r="A189" s="22" t="s">
        <v>165</v>
      </c>
      <c r="B189" s="22">
        <v>1216</v>
      </c>
      <c r="C189" t="s">
        <v>179</v>
      </c>
      <c r="D189" s="57">
        <v>1</v>
      </c>
      <c r="E189" s="1" t="s">
        <v>380</v>
      </c>
      <c r="G189" s="57">
        <v>0</v>
      </c>
      <c r="H189" s="1" t="s">
        <v>384</v>
      </c>
      <c r="J189" s="57">
        <v>0.95999999999999985</v>
      </c>
      <c r="K189" s="1" t="s">
        <v>380</v>
      </c>
      <c r="M189" s="57">
        <v>0.34231940910729797</v>
      </c>
      <c r="N189" s="1" t="s">
        <v>383</v>
      </c>
      <c r="P189" s="57">
        <v>0.57557985227682451</v>
      </c>
      <c r="Q189" s="1" t="s">
        <v>382</v>
      </c>
    </row>
    <row r="190" spans="1:17" x14ac:dyDescent="0.3">
      <c r="A190" s="22" t="s">
        <v>165</v>
      </c>
      <c r="B190" s="22">
        <v>1217</v>
      </c>
      <c r="C190" t="s">
        <v>180</v>
      </c>
      <c r="D190" s="57">
        <v>1</v>
      </c>
      <c r="E190" s="1" t="s">
        <v>380</v>
      </c>
      <c r="G190" s="57">
        <v>1</v>
      </c>
      <c r="H190" s="1" t="s">
        <v>380</v>
      </c>
      <c r="J190" s="57">
        <v>0.95999999999999985</v>
      </c>
      <c r="K190" s="1" t="s">
        <v>380</v>
      </c>
      <c r="M190" s="57">
        <v>0.22599592579803057</v>
      </c>
      <c r="N190" s="1" t="s">
        <v>383</v>
      </c>
      <c r="P190" s="57">
        <v>0.79649898144950759</v>
      </c>
      <c r="Q190" s="1" t="s">
        <v>381</v>
      </c>
    </row>
    <row r="191" spans="1:17" x14ac:dyDescent="0.3">
      <c r="A191" s="22" t="s">
        <v>165</v>
      </c>
      <c r="B191" s="22">
        <v>1218</v>
      </c>
      <c r="C191" t="s">
        <v>181</v>
      </c>
      <c r="D191" s="57">
        <v>1</v>
      </c>
      <c r="E191" s="1" t="s">
        <v>380</v>
      </c>
      <c r="G191" s="57">
        <v>1</v>
      </c>
      <c r="H191" s="1" t="s">
        <v>380</v>
      </c>
      <c r="J191" s="57">
        <v>0.92</v>
      </c>
      <c r="K191" s="1" t="s">
        <v>380</v>
      </c>
      <c r="M191" s="57">
        <v>0.32722042589377542</v>
      </c>
      <c r="N191" s="1" t="s">
        <v>383</v>
      </c>
      <c r="P191" s="57">
        <v>0.81180510647344384</v>
      </c>
      <c r="Q191" s="1" t="s">
        <v>380</v>
      </c>
    </row>
    <row r="192" spans="1:17" x14ac:dyDescent="0.3">
      <c r="A192" s="22" t="s">
        <v>165</v>
      </c>
      <c r="B192" s="22">
        <v>1219</v>
      </c>
      <c r="C192" t="s">
        <v>182</v>
      </c>
      <c r="D192" s="57">
        <v>0.8</v>
      </c>
      <c r="E192" s="1" t="s">
        <v>381</v>
      </c>
      <c r="G192" s="57">
        <v>0.25</v>
      </c>
      <c r="H192" s="1" t="s">
        <v>383</v>
      </c>
      <c r="J192" s="57">
        <v>0.92</v>
      </c>
      <c r="K192" s="1" t="s">
        <v>380</v>
      </c>
      <c r="M192" s="57">
        <v>0.50408967666918536</v>
      </c>
      <c r="N192" s="1" t="s">
        <v>382</v>
      </c>
      <c r="P192" s="57">
        <v>0.61852241916729644</v>
      </c>
      <c r="Q192" s="1" t="s">
        <v>381</v>
      </c>
    </row>
    <row r="193" spans="1:17" x14ac:dyDescent="0.3">
      <c r="A193" s="22" t="s">
        <v>165</v>
      </c>
      <c r="B193" s="22">
        <v>1220</v>
      </c>
      <c r="C193" t="s">
        <v>183</v>
      </c>
      <c r="D193" s="57">
        <v>1</v>
      </c>
      <c r="E193" s="1" t="s">
        <v>380</v>
      </c>
      <c r="G193" s="57">
        <v>1</v>
      </c>
      <c r="H193" s="1" t="s">
        <v>380</v>
      </c>
      <c r="J193" s="57">
        <v>0.99999999999999989</v>
      </c>
      <c r="K193" s="1" t="s">
        <v>380</v>
      </c>
      <c r="M193" s="57">
        <v>0.33486067491319621</v>
      </c>
      <c r="N193" s="1" t="s">
        <v>383</v>
      </c>
      <c r="P193" s="57">
        <v>0.83371516872829909</v>
      </c>
      <c r="Q193" s="1" t="s">
        <v>380</v>
      </c>
    </row>
    <row r="194" spans="1:17" x14ac:dyDescent="0.3">
      <c r="A194" s="22" t="s">
        <v>165</v>
      </c>
      <c r="B194" s="22">
        <v>1221</v>
      </c>
      <c r="C194" t="s">
        <v>184</v>
      </c>
      <c r="D194" s="57">
        <v>0</v>
      </c>
      <c r="E194" s="1" t="s">
        <v>384</v>
      </c>
      <c r="G194" s="57">
        <v>0</v>
      </c>
      <c r="H194" s="1" t="s">
        <v>384</v>
      </c>
      <c r="J194" s="57">
        <v>0.84</v>
      </c>
      <c r="K194" s="1" t="s">
        <v>380</v>
      </c>
      <c r="M194" s="57">
        <v>0.25551192209192219</v>
      </c>
      <c r="N194" s="1" t="s">
        <v>383</v>
      </c>
      <c r="P194" s="57">
        <v>0.27387798052298051</v>
      </c>
      <c r="Q194" s="1" t="s">
        <v>383</v>
      </c>
    </row>
    <row r="195" spans="1:17" x14ac:dyDescent="0.3">
      <c r="A195" s="22" t="s">
        <v>165</v>
      </c>
      <c r="B195" s="22">
        <v>1222</v>
      </c>
      <c r="C195" t="s">
        <v>185</v>
      </c>
      <c r="D195" s="57">
        <v>0.26666666666666666</v>
      </c>
      <c r="E195" s="1" t="s">
        <v>383</v>
      </c>
      <c r="G195" s="57">
        <v>0</v>
      </c>
      <c r="H195" s="1" t="s">
        <v>384</v>
      </c>
      <c r="J195" s="57">
        <v>0.62</v>
      </c>
      <c r="K195" s="1" t="s">
        <v>381</v>
      </c>
      <c r="M195" s="57">
        <v>0.35526418532482024</v>
      </c>
      <c r="N195" s="1" t="s">
        <v>383</v>
      </c>
      <c r="P195" s="57">
        <v>0.31048271299787172</v>
      </c>
      <c r="Q195" s="1" t="s">
        <v>383</v>
      </c>
    </row>
    <row r="196" spans="1:17" x14ac:dyDescent="0.3">
      <c r="A196" s="22" t="s">
        <v>165</v>
      </c>
      <c r="B196" s="22">
        <v>1223</v>
      </c>
      <c r="C196" t="s">
        <v>186</v>
      </c>
      <c r="D196" s="57">
        <v>1</v>
      </c>
      <c r="E196" s="1" t="s">
        <v>380</v>
      </c>
      <c r="G196" s="57">
        <v>0.75</v>
      </c>
      <c r="H196" s="1" t="s">
        <v>381</v>
      </c>
      <c r="J196" s="57">
        <v>0.92</v>
      </c>
      <c r="K196" s="1" t="s">
        <v>380</v>
      </c>
      <c r="M196" s="57">
        <v>0.60307946769451359</v>
      </c>
      <c r="N196" s="1" t="s">
        <v>381</v>
      </c>
      <c r="P196" s="57">
        <v>0.81826986692362835</v>
      </c>
      <c r="Q196" s="1" t="s">
        <v>380</v>
      </c>
    </row>
    <row r="197" spans="1:17" x14ac:dyDescent="0.3">
      <c r="A197" s="22" t="s">
        <v>165</v>
      </c>
      <c r="B197" s="22">
        <v>1224</v>
      </c>
      <c r="C197" t="s">
        <v>187</v>
      </c>
      <c r="D197" s="57">
        <v>0</v>
      </c>
      <c r="E197" s="1" t="s">
        <v>384</v>
      </c>
      <c r="G197" s="57">
        <v>0</v>
      </c>
      <c r="H197" s="1" t="s">
        <v>384</v>
      </c>
      <c r="J197" s="57">
        <v>0.3</v>
      </c>
      <c r="K197" s="1" t="s">
        <v>383</v>
      </c>
      <c r="M197" s="57">
        <v>0.81557693449304014</v>
      </c>
      <c r="N197" s="1" t="s">
        <v>380</v>
      </c>
      <c r="P197" s="57">
        <v>0.27889423362326005</v>
      </c>
      <c r="Q197" s="1" t="s">
        <v>383</v>
      </c>
    </row>
    <row r="198" spans="1:17" x14ac:dyDescent="0.3">
      <c r="A198" s="22" t="s">
        <v>165</v>
      </c>
      <c r="B198" s="22">
        <v>1225</v>
      </c>
      <c r="C198" t="s">
        <v>188</v>
      </c>
      <c r="D198" s="57">
        <v>1</v>
      </c>
      <c r="E198" s="1" t="s">
        <v>380</v>
      </c>
      <c r="G198" s="57">
        <v>0.75</v>
      </c>
      <c r="H198" s="1" t="s">
        <v>381</v>
      </c>
      <c r="J198" s="57">
        <v>0.95999999999999985</v>
      </c>
      <c r="K198" s="1" t="s">
        <v>380</v>
      </c>
      <c r="M198" s="57">
        <v>0.42408292390702984</v>
      </c>
      <c r="N198" s="1" t="s">
        <v>382</v>
      </c>
      <c r="P198" s="57">
        <v>0.78352073097675745</v>
      </c>
      <c r="Q198" s="1" t="s">
        <v>381</v>
      </c>
    </row>
    <row r="199" spans="1:17" x14ac:dyDescent="0.3">
      <c r="A199" s="22" t="s">
        <v>165</v>
      </c>
      <c r="B199" s="22">
        <v>1226</v>
      </c>
      <c r="C199" t="s">
        <v>189</v>
      </c>
      <c r="D199" s="57">
        <v>0.60000000000000009</v>
      </c>
      <c r="E199" s="1" t="s">
        <v>382</v>
      </c>
      <c r="G199" s="57">
        <v>0</v>
      </c>
      <c r="H199" s="1" t="s">
        <v>384</v>
      </c>
      <c r="J199" s="57">
        <v>0.54</v>
      </c>
      <c r="K199" s="1" t="s">
        <v>382</v>
      </c>
      <c r="M199" s="57">
        <v>0.48791494751357506</v>
      </c>
      <c r="N199" s="1" t="s">
        <v>382</v>
      </c>
      <c r="P199" s="57">
        <v>0.40697873687839381</v>
      </c>
      <c r="Q199" s="1" t="s">
        <v>382</v>
      </c>
    </row>
    <row r="200" spans="1:17" x14ac:dyDescent="0.3">
      <c r="A200" s="22" t="s">
        <v>165</v>
      </c>
      <c r="B200" s="22">
        <v>1227</v>
      </c>
      <c r="C200" t="s">
        <v>190</v>
      </c>
      <c r="D200" s="57">
        <v>0.60000000000000009</v>
      </c>
      <c r="E200" s="1" t="s">
        <v>382</v>
      </c>
      <c r="G200" s="57">
        <v>1</v>
      </c>
      <c r="H200" s="1" t="s">
        <v>380</v>
      </c>
      <c r="J200" s="57">
        <v>0.79999999999999993</v>
      </c>
      <c r="K200" s="1" t="s">
        <v>381</v>
      </c>
      <c r="M200" s="57">
        <v>0.37675752712669652</v>
      </c>
      <c r="N200" s="1" t="s">
        <v>383</v>
      </c>
      <c r="P200" s="57">
        <v>0.69418938178167411</v>
      </c>
      <c r="Q200" s="1" t="s">
        <v>381</v>
      </c>
    </row>
    <row r="201" spans="1:17" x14ac:dyDescent="0.3">
      <c r="A201" s="22" t="s">
        <v>165</v>
      </c>
      <c r="B201" s="22">
        <v>1228</v>
      </c>
      <c r="C201" t="s">
        <v>191</v>
      </c>
      <c r="D201" s="57">
        <v>0</v>
      </c>
      <c r="E201" s="1" t="s">
        <v>384</v>
      </c>
      <c r="G201" s="57">
        <v>0</v>
      </c>
      <c r="H201" s="1" t="s">
        <v>384</v>
      </c>
      <c r="J201" s="57">
        <v>0.1</v>
      </c>
      <c r="K201" s="1" t="s">
        <v>384</v>
      </c>
      <c r="M201" s="57">
        <v>0.9586810096492</v>
      </c>
      <c r="N201" s="1" t="s">
        <v>380</v>
      </c>
      <c r="P201" s="57">
        <v>0.26467025241230002</v>
      </c>
      <c r="Q201" s="1" t="s">
        <v>383</v>
      </c>
    </row>
    <row r="202" spans="1:17" x14ac:dyDescent="0.3">
      <c r="A202" s="22" t="s">
        <v>165</v>
      </c>
      <c r="B202" s="22">
        <v>1229</v>
      </c>
      <c r="C202" t="s">
        <v>143</v>
      </c>
      <c r="D202" s="57">
        <v>0.26666666666666666</v>
      </c>
      <c r="E202" s="1" t="s">
        <v>383</v>
      </c>
      <c r="G202" s="57">
        <v>0.75</v>
      </c>
      <c r="H202" s="1" t="s">
        <v>381</v>
      </c>
      <c r="J202" s="57">
        <v>0.99999999999999989</v>
      </c>
      <c r="K202" s="1" t="s">
        <v>380</v>
      </c>
      <c r="M202" s="57">
        <v>0.47272889153234898</v>
      </c>
      <c r="N202" s="1" t="s">
        <v>382</v>
      </c>
      <c r="P202" s="57">
        <v>0.62234888954975387</v>
      </c>
      <c r="Q202" s="1" t="s">
        <v>381</v>
      </c>
    </row>
    <row r="203" spans="1:17" x14ac:dyDescent="0.3">
      <c r="A203" s="22" t="s">
        <v>165</v>
      </c>
      <c r="B203" s="22">
        <v>1230</v>
      </c>
      <c r="C203" t="s">
        <v>192</v>
      </c>
      <c r="D203" s="57">
        <v>0.60000000000000009</v>
      </c>
      <c r="E203" s="1" t="s">
        <v>382</v>
      </c>
      <c r="G203" s="57">
        <v>0.75</v>
      </c>
      <c r="H203" s="1" t="s">
        <v>381</v>
      </c>
      <c r="J203" s="57">
        <v>0.95999999999999985</v>
      </c>
      <c r="K203" s="1" t="s">
        <v>380</v>
      </c>
      <c r="M203" s="57">
        <v>0.64475515286056984</v>
      </c>
      <c r="N203" s="1" t="s">
        <v>381</v>
      </c>
      <c r="P203" s="57">
        <v>0.7386887882151425</v>
      </c>
      <c r="Q203" s="1" t="s">
        <v>381</v>
      </c>
    </row>
    <row r="204" spans="1:17" x14ac:dyDescent="0.3">
      <c r="A204" s="22" t="s">
        <v>193</v>
      </c>
      <c r="B204" s="22">
        <v>1301</v>
      </c>
      <c r="C204" t="s">
        <v>193</v>
      </c>
      <c r="D204" s="57">
        <v>0</v>
      </c>
      <c r="E204" s="1" t="s">
        <v>384</v>
      </c>
      <c r="G204" s="57">
        <v>0.75</v>
      </c>
      <c r="H204" s="1" t="s">
        <v>381</v>
      </c>
      <c r="J204" s="57">
        <v>0.43999999999999995</v>
      </c>
      <c r="K204" s="1" t="s">
        <v>382</v>
      </c>
      <c r="M204" s="57">
        <v>0.727445861139977</v>
      </c>
      <c r="N204" s="1" t="s">
        <v>381</v>
      </c>
      <c r="P204" s="57">
        <v>0.47936146528499424</v>
      </c>
      <c r="Q204" s="1" t="s">
        <v>382</v>
      </c>
    </row>
    <row r="205" spans="1:17" x14ac:dyDescent="0.3">
      <c r="A205" s="22" t="s">
        <v>193</v>
      </c>
      <c r="B205" s="22">
        <v>1302</v>
      </c>
      <c r="C205" t="s">
        <v>194</v>
      </c>
      <c r="D205" s="57">
        <v>0.4</v>
      </c>
      <c r="E205" s="1" t="s">
        <v>383</v>
      </c>
      <c r="G205" s="57">
        <v>0</v>
      </c>
      <c r="H205" s="1" t="s">
        <v>384</v>
      </c>
      <c r="J205" s="57">
        <v>0.99999999999999989</v>
      </c>
      <c r="K205" s="1" t="s">
        <v>380</v>
      </c>
      <c r="M205" s="57">
        <v>0.68199982139589843</v>
      </c>
      <c r="N205" s="1" t="s">
        <v>381</v>
      </c>
      <c r="P205" s="57">
        <v>0.52049995534897464</v>
      </c>
      <c r="Q205" s="1" t="s">
        <v>382</v>
      </c>
    </row>
    <row r="206" spans="1:17" x14ac:dyDescent="0.3">
      <c r="A206" s="22" t="s">
        <v>193</v>
      </c>
      <c r="B206" s="22">
        <v>1303</v>
      </c>
      <c r="C206" t="s">
        <v>195</v>
      </c>
      <c r="D206" s="57">
        <v>1</v>
      </c>
      <c r="E206" s="1" t="s">
        <v>380</v>
      </c>
      <c r="G206" s="57">
        <v>1</v>
      </c>
      <c r="H206" s="1" t="s">
        <v>380</v>
      </c>
      <c r="J206" s="57">
        <v>0.95999999999999985</v>
      </c>
      <c r="K206" s="1" t="s">
        <v>380</v>
      </c>
      <c r="M206" s="57">
        <v>0.25911964393889003</v>
      </c>
      <c r="N206" s="1" t="s">
        <v>383</v>
      </c>
      <c r="P206" s="57">
        <v>0.80477991098472246</v>
      </c>
      <c r="Q206" s="1" t="s">
        <v>380</v>
      </c>
    </row>
    <row r="207" spans="1:17" x14ac:dyDescent="0.3">
      <c r="A207" s="22" t="s">
        <v>193</v>
      </c>
      <c r="B207" s="22">
        <v>1304</v>
      </c>
      <c r="C207" t="s">
        <v>196</v>
      </c>
      <c r="D207" s="57">
        <v>1</v>
      </c>
      <c r="E207" s="1" t="s">
        <v>380</v>
      </c>
      <c r="G207" s="57">
        <v>0</v>
      </c>
      <c r="H207" s="1" t="s">
        <v>384</v>
      </c>
      <c r="J207" s="57">
        <v>0.89999999999999991</v>
      </c>
      <c r="K207" s="1" t="s">
        <v>380</v>
      </c>
      <c r="M207" s="57">
        <v>0.70461309288407958</v>
      </c>
      <c r="N207" s="1" t="s">
        <v>381</v>
      </c>
      <c r="P207" s="57">
        <v>0.6511532732210199</v>
      </c>
      <c r="Q207" s="1" t="s">
        <v>381</v>
      </c>
    </row>
    <row r="208" spans="1:17" x14ac:dyDescent="0.3">
      <c r="A208" s="22" t="s">
        <v>193</v>
      </c>
      <c r="B208" s="22">
        <v>1305</v>
      </c>
      <c r="C208" t="s">
        <v>197</v>
      </c>
      <c r="D208" s="57">
        <v>0.66666666666666674</v>
      </c>
      <c r="E208" s="1" t="s">
        <v>381</v>
      </c>
      <c r="G208" s="57">
        <v>1</v>
      </c>
      <c r="H208" s="1" t="s">
        <v>380</v>
      </c>
      <c r="J208" s="57">
        <v>0.92</v>
      </c>
      <c r="K208" s="1" t="s">
        <v>380</v>
      </c>
      <c r="M208" s="57">
        <v>0.6886939905430528</v>
      </c>
      <c r="N208" s="1" t="s">
        <v>381</v>
      </c>
      <c r="P208" s="57">
        <v>0.8188401643024299</v>
      </c>
      <c r="Q208" s="1" t="s">
        <v>380</v>
      </c>
    </row>
    <row r="209" spans="1:17" x14ac:dyDescent="0.3">
      <c r="A209" s="22" t="s">
        <v>193</v>
      </c>
      <c r="B209" s="22">
        <v>1306</v>
      </c>
      <c r="C209" t="s">
        <v>337</v>
      </c>
      <c r="D209" s="57">
        <v>0.4</v>
      </c>
      <c r="E209" s="1" t="s">
        <v>383</v>
      </c>
      <c r="G209" s="57">
        <v>0.25</v>
      </c>
      <c r="H209" s="1" t="s">
        <v>383</v>
      </c>
      <c r="J209" s="57">
        <v>0.65999999999999992</v>
      </c>
      <c r="K209" s="1" t="s">
        <v>381</v>
      </c>
      <c r="M209" s="57">
        <v>0.49019196423704064</v>
      </c>
      <c r="N209" s="1" t="s">
        <v>382</v>
      </c>
      <c r="P209" s="57">
        <v>0.45004799105926019</v>
      </c>
      <c r="Q209" s="1" t="s">
        <v>382</v>
      </c>
    </row>
    <row r="210" spans="1:17" x14ac:dyDescent="0.3">
      <c r="A210" s="22" t="s">
        <v>193</v>
      </c>
      <c r="B210" s="22">
        <v>1307</v>
      </c>
      <c r="C210" t="s">
        <v>198</v>
      </c>
      <c r="D210" s="57">
        <v>0.53333333333333333</v>
      </c>
      <c r="E210" s="1" t="s">
        <v>382</v>
      </c>
      <c r="G210" s="57">
        <v>1</v>
      </c>
      <c r="H210" s="1" t="s">
        <v>380</v>
      </c>
      <c r="J210" s="57">
        <v>0.95999999999999985</v>
      </c>
      <c r="K210" s="1" t="s">
        <v>380</v>
      </c>
      <c r="M210" s="57">
        <v>0.39568651851734743</v>
      </c>
      <c r="N210" s="1" t="s">
        <v>383</v>
      </c>
      <c r="P210" s="57">
        <v>0.72225496296267011</v>
      </c>
      <c r="Q210" s="1" t="s">
        <v>381</v>
      </c>
    </row>
    <row r="211" spans="1:17" x14ac:dyDescent="0.3">
      <c r="A211" s="22" t="s">
        <v>193</v>
      </c>
      <c r="B211" s="22">
        <v>1308</v>
      </c>
      <c r="C211" t="s">
        <v>199</v>
      </c>
      <c r="D211" s="57">
        <v>0.4</v>
      </c>
      <c r="E211" s="1" t="s">
        <v>383</v>
      </c>
      <c r="G211" s="57">
        <v>0.75</v>
      </c>
      <c r="H211" s="1" t="s">
        <v>381</v>
      </c>
      <c r="J211" s="57">
        <v>0.92</v>
      </c>
      <c r="K211" s="1" t="s">
        <v>380</v>
      </c>
      <c r="M211" s="57">
        <v>0.61416774875865932</v>
      </c>
      <c r="N211" s="1" t="s">
        <v>381</v>
      </c>
      <c r="P211" s="57">
        <v>0.67104193718966476</v>
      </c>
      <c r="Q211" s="1" t="s">
        <v>381</v>
      </c>
    </row>
    <row r="212" spans="1:17" x14ac:dyDescent="0.3">
      <c r="A212" s="22" t="s">
        <v>193</v>
      </c>
      <c r="B212" s="22">
        <v>1309</v>
      </c>
      <c r="C212" t="s">
        <v>200</v>
      </c>
      <c r="D212" s="57">
        <v>0.4</v>
      </c>
      <c r="E212" s="1" t="s">
        <v>383</v>
      </c>
      <c r="G212" s="57">
        <v>1</v>
      </c>
      <c r="H212" s="1" t="s">
        <v>380</v>
      </c>
      <c r="J212" s="57">
        <v>0.95999999999999985</v>
      </c>
      <c r="K212" s="1" t="s">
        <v>380</v>
      </c>
      <c r="M212" s="57">
        <v>0.76375701060450474</v>
      </c>
      <c r="N212" s="1" t="s">
        <v>381</v>
      </c>
      <c r="P212" s="57">
        <v>0.78093925265112618</v>
      </c>
      <c r="Q212" s="1" t="s">
        <v>381</v>
      </c>
    </row>
    <row r="213" spans="1:17" x14ac:dyDescent="0.3">
      <c r="A213" s="22" t="s">
        <v>193</v>
      </c>
      <c r="B213" s="22">
        <v>1310</v>
      </c>
      <c r="C213" t="s">
        <v>150</v>
      </c>
      <c r="D213" s="57">
        <v>0</v>
      </c>
      <c r="E213" s="1" t="s">
        <v>384</v>
      </c>
      <c r="G213" s="57">
        <v>0</v>
      </c>
      <c r="H213" s="1" t="s">
        <v>384</v>
      </c>
      <c r="J213" s="57">
        <v>0.3</v>
      </c>
      <c r="K213" s="1" t="s">
        <v>383</v>
      </c>
      <c r="M213" s="57">
        <v>0.59317733573337639</v>
      </c>
      <c r="N213" s="1" t="s">
        <v>382</v>
      </c>
      <c r="P213" s="57">
        <v>0.22329433393334408</v>
      </c>
      <c r="Q213" s="1" t="s">
        <v>383</v>
      </c>
    </row>
    <row r="214" spans="1:17" x14ac:dyDescent="0.3">
      <c r="A214" s="22" t="s">
        <v>193</v>
      </c>
      <c r="B214" s="22">
        <v>1311</v>
      </c>
      <c r="C214" t="s">
        <v>201</v>
      </c>
      <c r="D214" s="57">
        <v>0.4</v>
      </c>
      <c r="E214" s="1" t="s">
        <v>383</v>
      </c>
      <c r="G214" s="57">
        <v>0</v>
      </c>
      <c r="H214" s="1" t="s">
        <v>384</v>
      </c>
      <c r="J214" s="57">
        <v>0.99999999999999989</v>
      </c>
      <c r="K214" s="1" t="s">
        <v>380</v>
      </c>
      <c r="M214" s="57">
        <v>0.44731411393187914</v>
      </c>
      <c r="N214" s="1" t="s">
        <v>382</v>
      </c>
      <c r="P214" s="57">
        <v>0.46182852848296974</v>
      </c>
      <c r="Q214" s="1" t="s">
        <v>382</v>
      </c>
    </row>
    <row r="215" spans="1:17" x14ac:dyDescent="0.3">
      <c r="A215" s="22" t="s">
        <v>193</v>
      </c>
      <c r="B215" s="22">
        <v>1312</v>
      </c>
      <c r="C215" t="s">
        <v>58</v>
      </c>
      <c r="D215" s="57">
        <v>0.26666666666666666</v>
      </c>
      <c r="E215" s="1" t="s">
        <v>383</v>
      </c>
      <c r="G215" s="57">
        <v>0.25</v>
      </c>
      <c r="H215" s="1" t="s">
        <v>383</v>
      </c>
      <c r="J215" s="57">
        <v>0.92</v>
      </c>
      <c r="K215" s="1" t="s">
        <v>380</v>
      </c>
      <c r="M215" s="57">
        <v>0.4101037257422333</v>
      </c>
      <c r="N215" s="1" t="s">
        <v>382</v>
      </c>
      <c r="P215" s="57">
        <v>0.46169259810222496</v>
      </c>
      <c r="Q215" s="1" t="s">
        <v>382</v>
      </c>
    </row>
    <row r="216" spans="1:17" x14ac:dyDescent="0.3">
      <c r="A216" s="22" t="s">
        <v>193</v>
      </c>
      <c r="B216" s="22">
        <v>1313</v>
      </c>
      <c r="C216" t="s">
        <v>202</v>
      </c>
      <c r="D216" s="57">
        <v>0</v>
      </c>
      <c r="E216" s="1" t="s">
        <v>384</v>
      </c>
      <c r="G216" s="57">
        <v>0.75</v>
      </c>
      <c r="H216" s="1" t="s">
        <v>381</v>
      </c>
      <c r="J216" s="57">
        <v>0.1</v>
      </c>
      <c r="K216" s="1" t="s">
        <v>384</v>
      </c>
      <c r="M216" s="57">
        <v>0.76388492532882624</v>
      </c>
      <c r="N216" s="1" t="s">
        <v>381</v>
      </c>
      <c r="P216" s="57">
        <v>0.40347123133220653</v>
      </c>
      <c r="Q216" s="1" t="s">
        <v>382</v>
      </c>
    </row>
    <row r="217" spans="1:17" x14ac:dyDescent="0.3">
      <c r="A217" s="22" t="s">
        <v>193</v>
      </c>
      <c r="B217" s="22">
        <v>1314</v>
      </c>
      <c r="C217" t="s">
        <v>203</v>
      </c>
      <c r="D217" s="57">
        <v>0.4</v>
      </c>
      <c r="E217" s="1" t="s">
        <v>383</v>
      </c>
      <c r="G217" s="57">
        <v>0.75</v>
      </c>
      <c r="H217" s="1" t="s">
        <v>381</v>
      </c>
      <c r="J217" s="57">
        <v>0.92</v>
      </c>
      <c r="K217" s="1" t="s">
        <v>380</v>
      </c>
      <c r="M217" s="57">
        <v>0.38238755022211174</v>
      </c>
      <c r="N217" s="1" t="s">
        <v>383</v>
      </c>
      <c r="P217" s="57">
        <v>0.61309688755552794</v>
      </c>
      <c r="Q217" s="1" t="s">
        <v>381</v>
      </c>
    </row>
    <row r="218" spans="1:17" x14ac:dyDescent="0.3">
      <c r="A218" s="22" t="s">
        <v>193</v>
      </c>
      <c r="B218" s="22">
        <v>1315</v>
      </c>
      <c r="C218" t="s">
        <v>204</v>
      </c>
      <c r="D218" s="57">
        <v>0</v>
      </c>
      <c r="E218" s="1" t="s">
        <v>384</v>
      </c>
      <c r="G218" s="57">
        <v>0</v>
      </c>
      <c r="H218" s="1" t="s">
        <v>384</v>
      </c>
      <c r="J218" s="57">
        <v>0.19999999999999998</v>
      </c>
      <c r="K218" s="1" t="s">
        <v>384</v>
      </c>
      <c r="M218" s="57">
        <v>0.45807584692554759</v>
      </c>
      <c r="N218" s="1" t="s">
        <v>382</v>
      </c>
      <c r="P218" s="57">
        <v>0.16451896173138689</v>
      </c>
      <c r="Q218" s="1" t="s">
        <v>384</v>
      </c>
    </row>
    <row r="219" spans="1:17" x14ac:dyDescent="0.3">
      <c r="A219" s="22" t="s">
        <v>193</v>
      </c>
      <c r="B219" s="22">
        <v>1316</v>
      </c>
      <c r="C219" t="s">
        <v>205</v>
      </c>
      <c r="D219" s="57">
        <v>0.4</v>
      </c>
      <c r="E219" s="1" t="s">
        <v>383</v>
      </c>
      <c r="G219" s="57">
        <v>0</v>
      </c>
      <c r="H219" s="1" t="s">
        <v>384</v>
      </c>
      <c r="J219" s="57">
        <v>0.84</v>
      </c>
      <c r="K219" s="1" t="s">
        <v>380</v>
      </c>
      <c r="M219" s="57">
        <v>0.81419495098115513</v>
      </c>
      <c r="N219" s="1" t="s">
        <v>380</v>
      </c>
      <c r="P219" s="57">
        <v>0.51354873774528875</v>
      </c>
      <c r="Q219" s="1" t="s">
        <v>382</v>
      </c>
    </row>
    <row r="220" spans="1:17" x14ac:dyDescent="0.3">
      <c r="A220" s="22" t="s">
        <v>193</v>
      </c>
      <c r="B220" s="22">
        <v>1317</v>
      </c>
      <c r="C220" t="s">
        <v>206</v>
      </c>
      <c r="D220" s="57">
        <v>0</v>
      </c>
      <c r="E220" s="1" t="s">
        <v>384</v>
      </c>
      <c r="G220" s="57">
        <v>0.625</v>
      </c>
      <c r="H220" s="1" t="s">
        <v>381</v>
      </c>
      <c r="J220" s="57">
        <v>0.72</v>
      </c>
      <c r="K220" s="1" t="s">
        <v>381</v>
      </c>
      <c r="M220" s="57">
        <v>0.55576251589326542</v>
      </c>
      <c r="N220" s="1" t="s">
        <v>382</v>
      </c>
      <c r="P220" s="57">
        <v>0.47519062897331632</v>
      </c>
      <c r="Q220" s="1" t="s">
        <v>382</v>
      </c>
    </row>
    <row r="221" spans="1:17" x14ac:dyDescent="0.3">
      <c r="A221" s="22" t="s">
        <v>193</v>
      </c>
      <c r="B221" s="22">
        <v>1318</v>
      </c>
      <c r="C221" t="s">
        <v>207</v>
      </c>
      <c r="D221" s="57">
        <v>0</v>
      </c>
      <c r="E221" s="1" t="s">
        <v>384</v>
      </c>
      <c r="G221" s="57">
        <v>0</v>
      </c>
      <c r="H221" s="1" t="s">
        <v>384</v>
      </c>
      <c r="J221" s="57">
        <v>0.4</v>
      </c>
      <c r="K221" s="1" t="s">
        <v>383</v>
      </c>
      <c r="M221" s="57">
        <v>0.47565608307770213</v>
      </c>
      <c r="N221" s="1" t="s">
        <v>382</v>
      </c>
      <c r="P221" s="57">
        <v>0.21891402076942554</v>
      </c>
      <c r="Q221" s="1" t="s">
        <v>383</v>
      </c>
    </row>
    <row r="222" spans="1:17" x14ac:dyDescent="0.3">
      <c r="A222" s="22" t="s">
        <v>193</v>
      </c>
      <c r="B222" s="22">
        <v>1319</v>
      </c>
      <c r="C222" t="s">
        <v>208</v>
      </c>
      <c r="D222" s="57">
        <v>0</v>
      </c>
      <c r="E222" s="1" t="s">
        <v>384</v>
      </c>
      <c r="G222" s="57">
        <v>0.625</v>
      </c>
      <c r="H222" s="1" t="s">
        <v>381</v>
      </c>
      <c r="J222" s="57">
        <v>0.5</v>
      </c>
      <c r="K222" s="1" t="s">
        <v>382</v>
      </c>
      <c r="M222" s="57">
        <v>0.5681825240533207</v>
      </c>
      <c r="N222" s="1" t="s">
        <v>382</v>
      </c>
      <c r="P222" s="57">
        <v>0.42329563101333018</v>
      </c>
      <c r="Q222" s="1" t="s">
        <v>382</v>
      </c>
    </row>
    <row r="223" spans="1:17" x14ac:dyDescent="0.3">
      <c r="A223" s="22" t="s">
        <v>193</v>
      </c>
      <c r="B223" s="22">
        <v>1320</v>
      </c>
      <c r="C223" t="s">
        <v>209</v>
      </c>
      <c r="D223" s="57">
        <v>0.4</v>
      </c>
      <c r="E223" s="1" t="s">
        <v>383</v>
      </c>
      <c r="G223" s="57">
        <v>0</v>
      </c>
      <c r="H223" s="1" t="s">
        <v>384</v>
      </c>
      <c r="J223" s="57">
        <v>0.79999999999999993</v>
      </c>
      <c r="K223" s="1" t="s">
        <v>381</v>
      </c>
      <c r="M223" s="57">
        <v>0.50509686231752327</v>
      </c>
      <c r="N223" s="1" t="s">
        <v>382</v>
      </c>
      <c r="P223" s="57">
        <v>0.42627421557938083</v>
      </c>
      <c r="Q223" s="1" t="s">
        <v>382</v>
      </c>
    </row>
    <row r="224" spans="1:17" x14ac:dyDescent="0.3">
      <c r="A224" s="22" t="s">
        <v>193</v>
      </c>
      <c r="B224" s="22">
        <v>1321</v>
      </c>
      <c r="C224" t="s">
        <v>210</v>
      </c>
      <c r="D224" s="57">
        <v>0</v>
      </c>
      <c r="E224" s="1" t="s">
        <v>384</v>
      </c>
      <c r="G224" s="57">
        <v>0</v>
      </c>
      <c r="H224" s="1" t="s">
        <v>384</v>
      </c>
      <c r="J224" s="57">
        <v>0</v>
      </c>
      <c r="K224" s="1" t="s">
        <v>384</v>
      </c>
      <c r="M224" s="57">
        <v>0.49198065147370296</v>
      </c>
      <c r="N224" s="1" t="s">
        <v>382</v>
      </c>
      <c r="P224" s="57">
        <v>0.12299516286842574</v>
      </c>
      <c r="Q224" s="1" t="s">
        <v>384</v>
      </c>
    </row>
    <row r="225" spans="1:17" x14ac:dyDescent="0.3">
      <c r="A225" s="22" t="s">
        <v>193</v>
      </c>
      <c r="B225" s="22">
        <v>1322</v>
      </c>
      <c r="C225" t="s">
        <v>211</v>
      </c>
      <c r="D225" s="57">
        <v>0.26666666666666666</v>
      </c>
      <c r="E225" s="1" t="s">
        <v>383</v>
      </c>
      <c r="G225" s="57">
        <v>0.25</v>
      </c>
      <c r="H225" s="1" t="s">
        <v>383</v>
      </c>
      <c r="J225" s="57">
        <v>0.64</v>
      </c>
      <c r="K225" s="1" t="s">
        <v>381</v>
      </c>
      <c r="M225" s="57">
        <v>0.66135401572913477</v>
      </c>
      <c r="N225" s="1" t="s">
        <v>381</v>
      </c>
      <c r="P225" s="57">
        <v>0.45450517059895035</v>
      </c>
      <c r="Q225" s="1" t="s">
        <v>382</v>
      </c>
    </row>
    <row r="226" spans="1:17" x14ac:dyDescent="0.3">
      <c r="A226" s="22" t="s">
        <v>193</v>
      </c>
      <c r="B226" s="22">
        <v>1323</v>
      </c>
      <c r="C226" t="s">
        <v>212</v>
      </c>
      <c r="D226" s="57">
        <v>0</v>
      </c>
      <c r="E226" s="1" t="s">
        <v>384</v>
      </c>
      <c r="G226" s="57">
        <v>0</v>
      </c>
      <c r="H226" s="1" t="s">
        <v>384</v>
      </c>
      <c r="J226" s="57">
        <v>0</v>
      </c>
      <c r="K226" s="1" t="s">
        <v>384</v>
      </c>
      <c r="M226" s="57">
        <v>0.47930093083107111</v>
      </c>
      <c r="N226" s="1" t="s">
        <v>382</v>
      </c>
      <c r="P226" s="57">
        <v>0.11982523270776778</v>
      </c>
      <c r="Q226" s="1" t="s">
        <v>384</v>
      </c>
    </row>
    <row r="227" spans="1:17" x14ac:dyDescent="0.3">
      <c r="A227" s="22" t="s">
        <v>193</v>
      </c>
      <c r="B227" s="22">
        <v>1324</v>
      </c>
      <c r="C227" t="s">
        <v>213</v>
      </c>
      <c r="D227" s="57">
        <v>0.53333333333333333</v>
      </c>
      <c r="E227" s="1" t="s">
        <v>382</v>
      </c>
      <c r="G227" s="57">
        <v>0</v>
      </c>
      <c r="H227" s="1" t="s">
        <v>384</v>
      </c>
      <c r="J227" s="57">
        <v>0.84</v>
      </c>
      <c r="K227" s="1" t="s">
        <v>380</v>
      </c>
      <c r="M227" s="57">
        <v>0.73681433636838889</v>
      </c>
      <c r="N227" s="1" t="s">
        <v>381</v>
      </c>
      <c r="P227" s="57">
        <v>0.52753691742543052</v>
      </c>
      <c r="Q227" s="1" t="s">
        <v>382</v>
      </c>
    </row>
    <row r="228" spans="1:17" x14ac:dyDescent="0.3">
      <c r="A228" s="22" t="s">
        <v>193</v>
      </c>
      <c r="B228" s="22">
        <v>1325</v>
      </c>
      <c r="C228" t="s">
        <v>214</v>
      </c>
      <c r="D228" s="57">
        <v>0.4</v>
      </c>
      <c r="E228" s="1" t="s">
        <v>383</v>
      </c>
      <c r="G228" s="57">
        <v>1</v>
      </c>
      <c r="H228" s="1" t="s">
        <v>380</v>
      </c>
      <c r="J228" s="57">
        <v>0.92</v>
      </c>
      <c r="K228" s="1" t="s">
        <v>380</v>
      </c>
      <c r="M228" s="57">
        <v>0.76595664800009722</v>
      </c>
      <c r="N228" s="1" t="s">
        <v>381</v>
      </c>
      <c r="P228" s="57">
        <v>0.77148916200002426</v>
      </c>
      <c r="Q228" s="1" t="s">
        <v>381</v>
      </c>
    </row>
    <row r="229" spans="1:17" x14ac:dyDescent="0.3">
      <c r="A229" s="22" t="s">
        <v>193</v>
      </c>
      <c r="B229" s="22">
        <v>1326</v>
      </c>
      <c r="C229" t="s">
        <v>215</v>
      </c>
      <c r="D229" s="57">
        <v>1</v>
      </c>
      <c r="E229" s="1" t="s">
        <v>380</v>
      </c>
      <c r="G229" s="57">
        <v>0</v>
      </c>
      <c r="H229" s="1" t="s">
        <v>384</v>
      </c>
      <c r="J229" s="57">
        <v>0.52</v>
      </c>
      <c r="K229" s="1" t="s">
        <v>382</v>
      </c>
      <c r="M229" s="57">
        <v>0.62576826128649565</v>
      </c>
      <c r="N229" s="1" t="s">
        <v>381</v>
      </c>
      <c r="P229" s="57">
        <v>0.53644206532162397</v>
      </c>
      <c r="Q229" s="1" t="s">
        <v>382</v>
      </c>
    </row>
    <row r="230" spans="1:17" x14ac:dyDescent="0.3">
      <c r="A230" s="22" t="s">
        <v>193</v>
      </c>
      <c r="B230" s="22">
        <v>1327</v>
      </c>
      <c r="C230" t="s">
        <v>216</v>
      </c>
      <c r="D230" s="57">
        <v>0</v>
      </c>
      <c r="E230" s="1" t="s">
        <v>384</v>
      </c>
      <c r="G230" s="57">
        <v>0.75</v>
      </c>
      <c r="H230" s="1" t="s">
        <v>381</v>
      </c>
      <c r="J230" s="57">
        <v>0.99999999999999989</v>
      </c>
      <c r="K230" s="1" t="s">
        <v>380</v>
      </c>
      <c r="M230" s="57">
        <v>0.57386991664299036</v>
      </c>
      <c r="N230" s="1" t="s">
        <v>382</v>
      </c>
      <c r="P230" s="57">
        <v>0.58096747916074754</v>
      </c>
      <c r="Q230" s="1" t="s">
        <v>382</v>
      </c>
    </row>
    <row r="231" spans="1:17" x14ac:dyDescent="0.3">
      <c r="A231" s="22" t="s">
        <v>193</v>
      </c>
      <c r="B231" s="22">
        <v>1328</v>
      </c>
      <c r="C231" t="s">
        <v>217</v>
      </c>
      <c r="D231" s="57">
        <v>0</v>
      </c>
      <c r="E231" s="1" t="s">
        <v>384</v>
      </c>
      <c r="G231" s="57">
        <v>0</v>
      </c>
      <c r="H231" s="1" t="s">
        <v>384</v>
      </c>
      <c r="J231" s="57">
        <v>0</v>
      </c>
      <c r="K231" s="1" t="s">
        <v>384</v>
      </c>
      <c r="M231" s="57">
        <v>0.61807783967821484</v>
      </c>
      <c r="N231" s="1" t="s">
        <v>381</v>
      </c>
      <c r="P231" s="57">
        <v>0.15451945991955371</v>
      </c>
      <c r="Q231" s="1" t="s">
        <v>384</v>
      </c>
    </row>
    <row r="232" spans="1:17" x14ac:dyDescent="0.3">
      <c r="A232" s="22" t="s">
        <v>193</v>
      </c>
      <c r="B232" s="22">
        <v>1329</v>
      </c>
      <c r="C232" t="s">
        <v>218</v>
      </c>
      <c r="D232" s="57">
        <v>0.13333333333333333</v>
      </c>
      <c r="E232" s="1" t="s">
        <v>384</v>
      </c>
      <c r="G232" s="57">
        <v>0</v>
      </c>
      <c r="H232" s="1" t="s">
        <v>384</v>
      </c>
      <c r="J232" s="57">
        <v>0.92</v>
      </c>
      <c r="K232" s="1" t="s">
        <v>380</v>
      </c>
      <c r="M232" s="57">
        <v>0.98108450442475981</v>
      </c>
      <c r="N232" s="1" t="s">
        <v>380</v>
      </c>
      <c r="P232" s="57">
        <v>0.50860445943952337</v>
      </c>
      <c r="Q232" s="1" t="s">
        <v>382</v>
      </c>
    </row>
    <row r="233" spans="1:17" x14ac:dyDescent="0.3">
      <c r="A233" s="22" t="s">
        <v>193</v>
      </c>
      <c r="B233" s="22">
        <v>1330</v>
      </c>
      <c r="C233" t="s">
        <v>219</v>
      </c>
      <c r="D233" s="57">
        <v>0.53333333333333333</v>
      </c>
      <c r="E233" s="1" t="s">
        <v>382</v>
      </c>
      <c r="G233" s="57">
        <v>0</v>
      </c>
      <c r="H233" s="1" t="s">
        <v>384</v>
      </c>
      <c r="J233" s="57">
        <v>0.5</v>
      </c>
      <c r="K233" s="1" t="s">
        <v>382</v>
      </c>
      <c r="M233" s="57">
        <v>0.98051513452172412</v>
      </c>
      <c r="N233" s="1" t="s">
        <v>380</v>
      </c>
      <c r="P233" s="57">
        <v>0.50346211696376431</v>
      </c>
      <c r="Q233" s="1" t="s">
        <v>382</v>
      </c>
    </row>
    <row r="234" spans="1:17" x14ac:dyDescent="0.3">
      <c r="A234" s="22" t="s">
        <v>193</v>
      </c>
      <c r="B234" s="22">
        <v>1331</v>
      </c>
      <c r="C234" t="s">
        <v>220</v>
      </c>
      <c r="D234" s="57">
        <v>0</v>
      </c>
      <c r="E234" s="1" t="s">
        <v>384</v>
      </c>
      <c r="G234" s="57">
        <v>0.375</v>
      </c>
      <c r="H234" s="1" t="s">
        <v>383</v>
      </c>
      <c r="J234" s="57">
        <v>0.45999999999999996</v>
      </c>
      <c r="K234" s="1" t="s">
        <v>382</v>
      </c>
      <c r="M234" s="57">
        <v>0.2316908653338636</v>
      </c>
      <c r="N234" s="1" t="s">
        <v>383</v>
      </c>
      <c r="P234" s="57">
        <v>0.2666727163334659</v>
      </c>
      <c r="Q234" s="1" t="s">
        <v>383</v>
      </c>
    </row>
    <row r="235" spans="1:17" x14ac:dyDescent="0.3">
      <c r="A235" s="22" t="s">
        <v>193</v>
      </c>
      <c r="B235" s="22">
        <v>1332</v>
      </c>
      <c r="C235" t="s">
        <v>221</v>
      </c>
      <c r="D235" s="57">
        <v>0</v>
      </c>
      <c r="E235" s="1" t="s">
        <v>384</v>
      </c>
      <c r="G235" s="57">
        <v>0.75</v>
      </c>
      <c r="H235" s="1" t="s">
        <v>381</v>
      </c>
      <c r="J235" s="57">
        <v>0.88</v>
      </c>
      <c r="K235" s="1" t="s">
        <v>380</v>
      </c>
      <c r="M235" s="57">
        <v>0.94102946973658519</v>
      </c>
      <c r="N235" s="1" t="s">
        <v>380</v>
      </c>
      <c r="P235" s="57">
        <v>0.64275736743414624</v>
      </c>
      <c r="Q235" s="1" t="s">
        <v>381</v>
      </c>
    </row>
    <row r="236" spans="1:17" x14ac:dyDescent="0.3">
      <c r="A236" s="22" t="s">
        <v>193</v>
      </c>
      <c r="B236" s="22">
        <v>1333</v>
      </c>
      <c r="C236" t="s">
        <v>222</v>
      </c>
      <c r="D236" s="57">
        <v>0.60000000000000009</v>
      </c>
      <c r="E236" s="1" t="s">
        <v>382</v>
      </c>
      <c r="G236" s="57">
        <v>0.75</v>
      </c>
      <c r="H236" s="1" t="s">
        <v>381</v>
      </c>
      <c r="J236" s="57">
        <v>0.99999999999999989</v>
      </c>
      <c r="K236" s="1" t="s">
        <v>380</v>
      </c>
      <c r="M236" s="57">
        <v>1</v>
      </c>
      <c r="N236" s="1" t="s">
        <v>380</v>
      </c>
      <c r="P236" s="57">
        <v>0.83750000000000002</v>
      </c>
      <c r="Q236" s="1" t="s">
        <v>380</v>
      </c>
    </row>
    <row r="237" spans="1:17" x14ac:dyDescent="0.3">
      <c r="A237" s="22" t="s">
        <v>223</v>
      </c>
      <c r="B237" s="22">
        <v>1401</v>
      </c>
      <c r="C237" t="s">
        <v>224</v>
      </c>
      <c r="D237" s="57">
        <v>0.4</v>
      </c>
      <c r="E237" s="1" t="s">
        <v>383</v>
      </c>
      <c r="G237" s="57">
        <v>0.75</v>
      </c>
      <c r="H237" s="1" t="s">
        <v>381</v>
      </c>
      <c r="J237" s="57">
        <v>0.92</v>
      </c>
      <c r="K237" s="1" t="s">
        <v>380</v>
      </c>
      <c r="M237" s="57">
        <v>0.46912628883374069</v>
      </c>
      <c r="N237" s="1" t="s">
        <v>382</v>
      </c>
      <c r="P237" s="57">
        <v>0.63478157220843512</v>
      </c>
      <c r="Q237" s="1" t="s">
        <v>381</v>
      </c>
    </row>
    <row r="238" spans="1:17" x14ac:dyDescent="0.3">
      <c r="A238" s="22" t="s">
        <v>223</v>
      </c>
      <c r="B238" s="22">
        <v>1402</v>
      </c>
      <c r="C238" t="s">
        <v>338</v>
      </c>
      <c r="D238" s="57">
        <v>0.13333333333333333</v>
      </c>
      <c r="E238" s="1" t="s">
        <v>384</v>
      </c>
      <c r="G238" s="57">
        <v>0</v>
      </c>
      <c r="H238" s="1" t="s">
        <v>384</v>
      </c>
      <c r="J238" s="57">
        <v>0.95999999999999985</v>
      </c>
      <c r="K238" s="1" t="s">
        <v>380</v>
      </c>
      <c r="M238" s="57">
        <v>0.42672261998753303</v>
      </c>
      <c r="N238" s="1" t="s">
        <v>382</v>
      </c>
      <c r="P238" s="57">
        <v>0.3800139883302166</v>
      </c>
      <c r="Q238" s="1" t="s">
        <v>383</v>
      </c>
    </row>
    <row r="239" spans="1:17" x14ac:dyDescent="0.3">
      <c r="A239" s="22" t="s">
        <v>223</v>
      </c>
      <c r="B239" s="22">
        <v>1403</v>
      </c>
      <c r="C239" t="s">
        <v>225</v>
      </c>
      <c r="D239" s="57">
        <v>0</v>
      </c>
      <c r="E239" s="1" t="s">
        <v>384</v>
      </c>
      <c r="G239" s="57">
        <v>0</v>
      </c>
      <c r="H239" s="1" t="s">
        <v>384</v>
      </c>
      <c r="J239" s="57">
        <v>0.1</v>
      </c>
      <c r="K239" s="1" t="s">
        <v>384</v>
      </c>
      <c r="M239" s="57">
        <v>0.16948516902808133</v>
      </c>
      <c r="N239" s="1" t="s">
        <v>384</v>
      </c>
      <c r="P239" s="57">
        <v>6.7371292257020335E-2</v>
      </c>
      <c r="Q239" s="1" t="s">
        <v>384</v>
      </c>
    </row>
    <row r="240" spans="1:17" x14ac:dyDescent="0.3">
      <c r="A240" s="22" t="s">
        <v>223</v>
      </c>
      <c r="B240" s="22">
        <v>1404</v>
      </c>
      <c r="C240" t="s">
        <v>226</v>
      </c>
      <c r="D240" s="57">
        <v>0.66666666666666674</v>
      </c>
      <c r="E240" s="1" t="s">
        <v>381</v>
      </c>
      <c r="G240" s="57">
        <v>1</v>
      </c>
      <c r="H240" s="1" t="s">
        <v>380</v>
      </c>
      <c r="J240" s="57">
        <v>0.72</v>
      </c>
      <c r="K240" s="1" t="s">
        <v>381</v>
      </c>
      <c r="M240" s="57">
        <v>0.55860829422066638</v>
      </c>
      <c r="N240" s="1" t="s">
        <v>382</v>
      </c>
      <c r="P240" s="57">
        <v>0.7363187402218333</v>
      </c>
      <c r="Q240" s="1" t="s">
        <v>381</v>
      </c>
    </row>
    <row r="241" spans="1:17" x14ac:dyDescent="0.3">
      <c r="A241" s="22" t="s">
        <v>223</v>
      </c>
      <c r="B241" s="22">
        <v>1405</v>
      </c>
      <c r="C241" t="s">
        <v>227</v>
      </c>
      <c r="D241" s="57">
        <v>0</v>
      </c>
      <c r="E241" s="1" t="s">
        <v>384</v>
      </c>
      <c r="G241" s="57">
        <v>0</v>
      </c>
      <c r="H241" s="1" t="s">
        <v>384</v>
      </c>
      <c r="J241" s="57">
        <v>0</v>
      </c>
      <c r="K241" s="1" t="s">
        <v>384</v>
      </c>
      <c r="M241" s="57">
        <v>0.46930539802135179</v>
      </c>
      <c r="N241" s="1" t="s">
        <v>382</v>
      </c>
      <c r="P241" s="57">
        <v>0.11732634950533795</v>
      </c>
      <c r="Q241" s="1" t="s">
        <v>384</v>
      </c>
    </row>
    <row r="242" spans="1:17" x14ac:dyDescent="0.3">
      <c r="A242" s="22" t="s">
        <v>223</v>
      </c>
      <c r="B242" s="22">
        <v>1406</v>
      </c>
      <c r="C242" t="s">
        <v>228</v>
      </c>
      <c r="D242" s="57">
        <v>0.4</v>
      </c>
      <c r="E242" s="1" t="s">
        <v>383</v>
      </c>
      <c r="G242" s="57">
        <v>1</v>
      </c>
      <c r="H242" s="1" t="s">
        <v>380</v>
      </c>
      <c r="J242" s="57">
        <v>0.99999999999999989</v>
      </c>
      <c r="K242" s="1" t="s">
        <v>380</v>
      </c>
      <c r="M242" s="57">
        <v>0.31305058906739974</v>
      </c>
      <c r="N242" s="1" t="s">
        <v>383</v>
      </c>
      <c r="P242" s="57">
        <v>0.67826264726684993</v>
      </c>
      <c r="Q242" s="1" t="s">
        <v>381</v>
      </c>
    </row>
    <row r="243" spans="1:17" x14ac:dyDescent="0.3">
      <c r="A243" s="22" t="s">
        <v>223</v>
      </c>
      <c r="B243" s="22">
        <v>1407</v>
      </c>
      <c r="C243" t="s">
        <v>229</v>
      </c>
      <c r="D243" s="57">
        <v>0</v>
      </c>
      <c r="E243" s="1" t="s">
        <v>384</v>
      </c>
      <c r="G243" s="57">
        <v>0.75</v>
      </c>
      <c r="H243" s="1" t="s">
        <v>381</v>
      </c>
      <c r="J243" s="57">
        <v>0.5</v>
      </c>
      <c r="K243" s="1" t="s">
        <v>382</v>
      </c>
      <c r="M243" s="57">
        <v>0.4752245203720003</v>
      </c>
      <c r="N243" s="1" t="s">
        <v>382</v>
      </c>
      <c r="P243" s="57">
        <v>0.43130613009300006</v>
      </c>
      <c r="Q243" s="1" t="s">
        <v>382</v>
      </c>
    </row>
    <row r="244" spans="1:17" x14ac:dyDescent="0.3">
      <c r="A244" s="22" t="s">
        <v>223</v>
      </c>
      <c r="B244" s="22">
        <v>1408</v>
      </c>
      <c r="C244" t="s">
        <v>230</v>
      </c>
      <c r="D244" s="57">
        <v>0.66666666666666674</v>
      </c>
      <c r="E244" s="1" t="s">
        <v>381</v>
      </c>
      <c r="G244" s="57">
        <v>1</v>
      </c>
      <c r="H244" s="1" t="s">
        <v>380</v>
      </c>
      <c r="J244" s="57">
        <v>0.95999999999999985</v>
      </c>
      <c r="K244" s="1" t="s">
        <v>380</v>
      </c>
      <c r="M244" s="57">
        <v>0.39153707323734049</v>
      </c>
      <c r="N244" s="1" t="s">
        <v>383</v>
      </c>
      <c r="P244" s="57">
        <v>0.75455093497600179</v>
      </c>
      <c r="Q244" s="1" t="s">
        <v>381</v>
      </c>
    </row>
    <row r="245" spans="1:17" x14ac:dyDescent="0.3">
      <c r="A245" s="22" t="s">
        <v>223</v>
      </c>
      <c r="B245" s="22">
        <v>1409</v>
      </c>
      <c r="C245" t="s">
        <v>231</v>
      </c>
      <c r="D245" s="57">
        <v>0.26666666666666666</v>
      </c>
      <c r="E245" s="1" t="s">
        <v>383</v>
      </c>
      <c r="G245" s="57">
        <v>0</v>
      </c>
      <c r="H245" s="1" t="s">
        <v>384</v>
      </c>
      <c r="J245" s="57">
        <v>0.3</v>
      </c>
      <c r="K245" s="1" t="s">
        <v>383</v>
      </c>
      <c r="M245" s="57">
        <v>0.19008030777225934</v>
      </c>
      <c r="N245" s="1" t="s">
        <v>384</v>
      </c>
      <c r="P245" s="57">
        <v>0.18918674360973151</v>
      </c>
      <c r="Q245" s="1" t="s">
        <v>384</v>
      </c>
    </row>
    <row r="246" spans="1:17" x14ac:dyDescent="0.3">
      <c r="A246" s="22" t="s">
        <v>223</v>
      </c>
      <c r="B246" s="22">
        <v>1410</v>
      </c>
      <c r="C246" t="s">
        <v>232</v>
      </c>
      <c r="D246" s="57">
        <v>0.4</v>
      </c>
      <c r="E246" s="1" t="s">
        <v>383</v>
      </c>
      <c r="G246" s="57">
        <v>1</v>
      </c>
      <c r="H246" s="1" t="s">
        <v>380</v>
      </c>
      <c r="J246" s="57">
        <v>0.84</v>
      </c>
      <c r="K246" s="1" t="s">
        <v>380</v>
      </c>
      <c r="M246" s="57">
        <v>0.17851233322380222</v>
      </c>
      <c r="N246" s="1" t="s">
        <v>384</v>
      </c>
      <c r="P246" s="57">
        <v>0.60462808330595053</v>
      </c>
      <c r="Q246" s="1" t="s">
        <v>381</v>
      </c>
    </row>
    <row r="247" spans="1:17" x14ac:dyDescent="0.3">
      <c r="A247" s="22" t="s">
        <v>223</v>
      </c>
      <c r="B247" s="22">
        <v>1411</v>
      </c>
      <c r="C247" t="s">
        <v>233</v>
      </c>
      <c r="D247" s="57">
        <v>1</v>
      </c>
      <c r="E247" s="1" t="s">
        <v>380</v>
      </c>
      <c r="G247" s="57">
        <v>0.625</v>
      </c>
      <c r="H247" s="1" t="s">
        <v>381</v>
      </c>
      <c r="J247" s="57">
        <v>0.99999999999999989</v>
      </c>
      <c r="K247" s="1" t="s">
        <v>380</v>
      </c>
      <c r="M247" s="57">
        <v>0.31181254087886229</v>
      </c>
      <c r="N247" s="1" t="s">
        <v>383</v>
      </c>
      <c r="P247" s="57">
        <v>0.73420313521971559</v>
      </c>
      <c r="Q247" s="1" t="s">
        <v>381</v>
      </c>
    </row>
    <row r="248" spans="1:17" x14ac:dyDescent="0.3">
      <c r="A248" s="22" t="s">
        <v>223</v>
      </c>
      <c r="B248" s="22">
        <v>1412</v>
      </c>
      <c r="C248" t="s">
        <v>234</v>
      </c>
      <c r="D248" s="57">
        <v>0</v>
      </c>
      <c r="E248" s="1" t="s">
        <v>384</v>
      </c>
      <c r="G248" s="57">
        <v>0.25</v>
      </c>
      <c r="H248" s="1" t="s">
        <v>383</v>
      </c>
      <c r="J248" s="57">
        <v>0.95999999999999985</v>
      </c>
      <c r="K248" s="1" t="s">
        <v>380</v>
      </c>
      <c r="M248" s="57">
        <v>0.62405148286291323</v>
      </c>
      <c r="N248" s="1" t="s">
        <v>381</v>
      </c>
      <c r="P248" s="57">
        <v>0.45851287071572833</v>
      </c>
      <c r="Q248" s="1" t="s">
        <v>382</v>
      </c>
    </row>
    <row r="249" spans="1:17" x14ac:dyDescent="0.3">
      <c r="A249" s="22" t="s">
        <v>223</v>
      </c>
      <c r="B249" s="22">
        <v>1413</v>
      </c>
      <c r="C249" t="s">
        <v>235</v>
      </c>
      <c r="D249" s="57">
        <v>0.73333333333333339</v>
      </c>
      <c r="E249" s="1" t="s">
        <v>381</v>
      </c>
      <c r="G249" s="57">
        <v>0.75</v>
      </c>
      <c r="H249" s="1" t="s">
        <v>381</v>
      </c>
      <c r="J249" s="57">
        <v>0.99999999999999989</v>
      </c>
      <c r="K249" s="1" t="s">
        <v>380</v>
      </c>
      <c r="M249" s="57">
        <v>0.75522156878026525</v>
      </c>
      <c r="N249" s="1" t="s">
        <v>381</v>
      </c>
      <c r="P249" s="57">
        <v>0.80963872552839966</v>
      </c>
      <c r="Q249" s="1" t="s">
        <v>380</v>
      </c>
    </row>
    <row r="250" spans="1:17" x14ac:dyDescent="0.3">
      <c r="A250" s="22" t="s">
        <v>223</v>
      </c>
      <c r="B250" s="22">
        <v>1414</v>
      </c>
      <c r="C250" t="s">
        <v>236</v>
      </c>
      <c r="D250" s="57">
        <v>0.26666666666666666</v>
      </c>
      <c r="E250" s="1" t="s">
        <v>383</v>
      </c>
      <c r="G250" s="57">
        <v>0</v>
      </c>
      <c r="H250" s="1" t="s">
        <v>384</v>
      </c>
      <c r="J250" s="57">
        <v>0.57999999999999996</v>
      </c>
      <c r="K250" s="1" t="s">
        <v>382</v>
      </c>
      <c r="M250" s="57">
        <v>0.33692765625377036</v>
      </c>
      <c r="N250" s="1" t="s">
        <v>383</v>
      </c>
      <c r="P250" s="57">
        <v>0.29589858073010927</v>
      </c>
      <c r="Q250" s="1" t="s">
        <v>383</v>
      </c>
    </row>
    <row r="251" spans="1:17" x14ac:dyDescent="0.3">
      <c r="A251" s="22" t="s">
        <v>223</v>
      </c>
      <c r="B251" s="22">
        <v>1415</v>
      </c>
      <c r="C251" t="s">
        <v>339</v>
      </c>
      <c r="D251" s="57">
        <v>0.2</v>
      </c>
      <c r="E251" s="1" t="s">
        <v>384</v>
      </c>
      <c r="G251" s="57">
        <v>0</v>
      </c>
      <c r="H251" s="1" t="s">
        <v>384</v>
      </c>
      <c r="J251" s="57">
        <v>0.72</v>
      </c>
      <c r="K251" s="1" t="s">
        <v>381</v>
      </c>
      <c r="M251" s="57">
        <v>0.36806825445178393</v>
      </c>
      <c r="N251" s="1" t="s">
        <v>383</v>
      </c>
      <c r="P251" s="57">
        <v>0.32201706361294596</v>
      </c>
      <c r="Q251" s="1" t="s">
        <v>383</v>
      </c>
    </row>
    <row r="252" spans="1:17" x14ac:dyDescent="0.3">
      <c r="A252" s="22" t="s">
        <v>223</v>
      </c>
      <c r="B252" s="22">
        <v>1416</v>
      </c>
      <c r="C252" t="s">
        <v>237</v>
      </c>
      <c r="D252" s="57">
        <v>0</v>
      </c>
      <c r="E252" s="1" t="s">
        <v>384</v>
      </c>
      <c r="G252" s="57">
        <v>0</v>
      </c>
      <c r="H252" s="1" t="s">
        <v>384</v>
      </c>
      <c r="J252" s="57">
        <v>0.92</v>
      </c>
      <c r="K252" s="1" t="s">
        <v>380</v>
      </c>
      <c r="M252" s="57">
        <v>0.58699380878627849</v>
      </c>
      <c r="N252" s="1" t="s">
        <v>382</v>
      </c>
      <c r="P252" s="57">
        <v>0.37674845219656961</v>
      </c>
      <c r="Q252" s="1" t="s">
        <v>383</v>
      </c>
    </row>
    <row r="253" spans="1:17" x14ac:dyDescent="0.3">
      <c r="A253" s="22" t="s">
        <v>223</v>
      </c>
      <c r="B253" s="22">
        <v>1417</v>
      </c>
      <c r="C253" t="s">
        <v>238</v>
      </c>
      <c r="D253" s="57">
        <v>0</v>
      </c>
      <c r="E253" s="1" t="s">
        <v>384</v>
      </c>
      <c r="G253" s="57">
        <v>0</v>
      </c>
      <c r="H253" s="1" t="s">
        <v>384</v>
      </c>
      <c r="J253" s="57">
        <v>0.79999999999999993</v>
      </c>
      <c r="K253" s="1" t="s">
        <v>381</v>
      </c>
      <c r="M253" s="57">
        <v>0.57762755717871572</v>
      </c>
      <c r="N253" s="1" t="s">
        <v>382</v>
      </c>
      <c r="P253" s="57">
        <v>0.34440688929467889</v>
      </c>
      <c r="Q253" s="1" t="s">
        <v>383</v>
      </c>
    </row>
    <row r="254" spans="1:17" x14ac:dyDescent="0.3">
      <c r="A254" s="22" t="s">
        <v>223</v>
      </c>
      <c r="B254" s="22">
        <v>1418</v>
      </c>
      <c r="C254" t="s">
        <v>239</v>
      </c>
      <c r="D254" s="57">
        <v>0</v>
      </c>
      <c r="E254" s="1" t="s">
        <v>384</v>
      </c>
      <c r="G254" s="57">
        <v>0</v>
      </c>
      <c r="H254" s="1" t="s">
        <v>384</v>
      </c>
      <c r="J254" s="57">
        <v>0.99999999999999989</v>
      </c>
      <c r="K254" s="1" t="s">
        <v>380</v>
      </c>
      <c r="M254" s="57">
        <v>0.68257569963119258</v>
      </c>
      <c r="N254" s="1" t="s">
        <v>381</v>
      </c>
      <c r="P254" s="57">
        <v>0.42064392490779812</v>
      </c>
      <c r="Q254" s="1" t="s">
        <v>382</v>
      </c>
    </row>
    <row r="255" spans="1:17" x14ac:dyDescent="0.3">
      <c r="A255" s="22" t="s">
        <v>223</v>
      </c>
      <c r="B255" s="22">
        <v>1419</v>
      </c>
      <c r="C255" t="s">
        <v>240</v>
      </c>
      <c r="D255" s="57">
        <v>0.2</v>
      </c>
      <c r="E255" s="1" t="s">
        <v>384</v>
      </c>
      <c r="G255" s="57">
        <v>1</v>
      </c>
      <c r="H255" s="1" t="s">
        <v>380</v>
      </c>
      <c r="J255" s="57">
        <v>0.99999999999999989</v>
      </c>
      <c r="K255" s="1" t="s">
        <v>380</v>
      </c>
      <c r="M255" s="57">
        <v>0.32251185689624284</v>
      </c>
      <c r="N255" s="1" t="s">
        <v>383</v>
      </c>
      <c r="P255" s="57">
        <v>0.63062796422406064</v>
      </c>
      <c r="Q255" s="1" t="s">
        <v>381</v>
      </c>
    </row>
    <row r="256" spans="1:17" x14ac:dyDescent="0.3">
      <c r="A256" s="22" t="s">
        <v>223</v>
      </c>
      <c r="B256" s="22">
        <v>1420</v>
      </c>
      <c r="C256" t="s">
        <v>241</v>
      </c>
      <c r="D256" s="57">
        <v>0.66666666666666674</v>
      </c>
      <c r="E256" s="1" t="s">
        <v>381</v>
      </c>
      <c r="G256" s="57">
        <v>0.25</v>
      </c>
      <c r="H256" s="1" t="s">
        <v>383</v>
      </c>
      <c r="J256" s="57">
        <v>0.84</v>
      </c>
      <c r="K256" s="1" t="s">
        <v>380</v>
      </c>
      <c r="M256" s="57">
        <v>0.43024439031045597</v>
      </c>
      <c r="N256" s="1" t="s">
        <v>382</v>
      </c>
      <c r="P256" s="57">
        <v>0.54672776424428071</v>
      </c>
      <c r="Q256" s="1" t="s">
        <v>382</v>
      </c>
    </row>
    <row r="257" spans="1:17" x14ac:dyDescent="0.3">
      <c r="A257" s="22" t="s">
        <v>223</v>
      </c>
      <c r="B257" s="22">
        <v>1421</v>
      </c>
      <c r="C257" t="s">
        <v>242</v>
      </c>
      <c r="D257" s="57">
        <v>0.60000000000000009</v>
      </c>
      <c r="E257" s="1" t="s">
        <v>382</v>
      </c>
      <c r="G257" s="57">
        <v>1</v>
      </c>
      <c r="H257" s="1" t="s">
        <v>380</v>
      </c>
      <c r="J257" s="57">
        <v>0.99999999999999989</v>
      </c>
      <c r="K257" s="1" t="s">
        <v>380</v>
      </c>
      <c r="M257" s="57">
        <v>0.63296178178123019</v>
      </c>
      <c r="N257" s="1" t="s">
        <v>381</v>
      </c>
      <c r="P257" s="57">
        <v>0.8082404454453076</v>
      </c>
      <c r="Q257" s="1" t="s">
        <v>380</v>
      </c>
    </row>
    <row r="258" spans="1:17" x14ac:dyDescent="0.3">
      <c r="A258" s="22" t="s">
        <v>243</v>
      </c>
      <c r="B258" s="22">
        <v>1501</v>
      </c>
      <c r="C258" t="s">
        <v>244</v>
      </c>
      <c r="D258" s="57">
        <v>0.8</v>
      </c>
      <c r="E258" s="1" t="s">
        <v>381</v>
      </c>
      <c r="G258" s="57">
        <v>1</v>
      </c>
      <c r="H258" s="1" t="s">
        <v>380</v>
      </c>
      <c r="J258" s="57">
        <v>0.95999999999999985</v>
      </c>
      <c r="K258" s="1" t="s">
        <v>380</v>
      </c>
      <c r="M258" s="57">
        <v>0.31248797143894474</v>
      </c>
      <c r="N258" s="1" t="s">
        <v>383</v>
      </c>
      <c r="P258" s="57">
        <v>0.76812199285973615</v>
      </c>
      <c r="Q258" s="1" t="s">
        <v>381</v>
      </c>
    </row>
    <row r="259" spans="1:17" x14ac:dyDescent="0.3">
      <c r="A259" s="22" t="s">
        <v>243</v>
      </c>
      <c r="B259" s="22">
        <v>1502</v>
      </c>
      <c r="C259" t="s">
        <v>245</v>
      </c>
      <c r="D259" s="57">
        <v>0.66666666666666674</v>
      </c>
      <c r="E259" s="1" t="s">
        <v>381</v>
      </c>
      <c r="G259" s="57">
        <v>1</v>
      </c>
      <c r="H259" s="1" t="s">
        <v>380</v>
      </c>
      <c r="J259" s="57">
        <v>0.92</v>
      </c>
      <c r="K259" s="1" t="s">
        <v>380</v>
      </c>
      <c r="M259" s="57">
        <v>0.4572717083291315</v>
      </c>
      <c r="N259" s="1" t="s">
        <v>382</v>
      </c>
      <c r="P259" s="57">
        <v>0.76098459374894956</v>
      </c>
      <c r="Q259" s="1" t="s">
        <v>381</v>
      </c>
    </row>
    <row r="260" spans="1:17" x14ac:dyDescent="0.3">
      <c r="A260" s="22" t="s">
        <v>243</v>
      </c>
      <c r="B260" s="22">
        <v>1503</v>
      </c>
      <c r="C260" t="s">
        <v>246</v>
      </c>
      <c r="D260" s="57">
        <v>0.4</v>
      </c>
      <c r="E260" s="1" t="s">
        <v>383</v>
      </c>
      <c r="G260" s="57">
        <v>1</v>
      </c>
      <c r="H260" s="1" t="s">
        <v>380</v>
      </c>
      <c r="J260" s="57">
        <v>0.84</v>
      </c>
      <c r="K260" s="1" t="s">
        <v>380</v>
      </c>
      <c r="M260" s="57">
        <v>0.30799087851519713</v>
      </c>
      <c r="N260" s="1" t="s">
        <v>383</v>
      </c>
      <c r="P260" s="57">
        <v>0.63699771962879925</v>
      </c>
      <c r="Q260" s="1" t="s">
        <v>381</v>
      </c>
    </row>
    <row r="261" spans="1:17" x14ac:dyDescent="0.3">
      <c r="A261" s="22" t="s">
        <v>243</v>
      </c>
      <c r="B261" s="22">
        <v>1504</v>
      </c>
      <c r="C261" t="s">
        <v>247</v>
      </c>
      <c r="D261" s="57">
        <v>0.66666666666666674</v>
      </c>
      <c r="E261" s="1" t="s">
        <v>381</v>
      </c>
      <c r="G261" s="57">
        <v>1</v>
      </c>
      <c r="H261" s="1" t="s">
        <v>380</v>
      </c>
      <c r="J261" s="57">
        <v>0.84</v>
      </c>
      <c r="K261" s="1" t="s">
        <v>380</v>
      </c>
      <c r="M261" s="57">
        <v>0.61634481067009572</v>
      </c>
      <c r="N261" s="1" t="s">
        <v>381</v>
      </c>
      <c r="P261" s="57">
        <v>0.78075286933419064</v>
      </c>
      <c r="Q261" s="1" t="s">
        <v>381</v>
      </c>
    </row>
    <row r="262" spans="1:17" x14ac:dyDescent="0.3">
      <c r="A262" s="22" t="s">
        <v>243</v>
      </c>
      <c r="B262" s="22">
        <v>1505</v>
      </c>
      <c r="C262" t="s">
        <v>248</v>
      </c>
      <c r="D262" s="57">
        <v>0</v>
      </c>
      <c r="E262" s="1" t="s">
        <v>384</v>
      </c>
      <c r="G262" s="57">
        <v>0.75</v>
      </c>
      <c r="H262" s="1" t="s">
        <v>381</v>
      </c>
      <c r="J262" s="57">
        <v>0.92</v>
      </c>
      <c r="K262" s="1" t="s">
        <v>380</v>
      </c>
      <c r="M262" s="57">
        <v>0.30795236956978428</v>
      </c>
      <c r="N262" s="1" t="s">
        <v>383</v>
      </c>
      <c r="P262" s="57">
        <v>0.49448809239244607</v>
      </c>
      <c r="Q262" s="1" t="s">
        <v>382</v>
      </c>
    </row>
    <row r="263" spans="1:17" x14ac:dyDescent="0.3">
      <c r="A263" s="22" t="s">
        <v>243</v>
      </c>
      <c r="B263" s="22">
        <v>1506</v>
      </c>
      <c r="C263" t="s">
        <v>340</v>
      </c>
      <c r="D263" s="57">
        <v>0.8666666666666667</v>
      </c>
      <c r="E263" s="1" t="s">
        <v>380</v>
      </c>
      <c r="G263" s="57">
        <v>1</v>
      </c>
      <c r="H263" s="1" t="s">
        <v>380</v>
      </c>
      <c r="J263" s="57">
        <v>0.99999999999999989</v>
      </c>
      <c r="K263" s="1" t="s">
        <v>380</v>
      </c>
      <c r="M263" s="57">
        <v>0.50341053959724047</v>
      </c>
      <c r="N263" s="1" t="s">
        <v>382</v>
      </c>
      <c r="P263" s="57">
        <v>0.84251930156597676</v>
      </c>
      <c r="Q263" s="1" t="s">
        <v>380</v>
      </c>
    </row>
    <row r="264" spans="1:17" x14ac:dyDescent="0.3">
      <c r="A264" s="22" t="s">
        <v>243</v>
      </c>
      <c r="B264" s="22">
        <v>1507</v>
      </c>
      <c r="C264" t="s">
        <v>249</v>
      </c>
      <c r="D264" s="57">
        <v>0.60000000000000009</v>
      </c>
      <c r="E264" s="1" t="s">
        <v>382</v>
      </c>
      <c r="G264" s="57">
        <v>1</v>
      </c>
      <c r="H264" s="1" t="s">
        <v>380</v>
      </c>
      <c r="J264" s="57">
        <v>0.95999999999999985</v>
      </c>
      <c r="K264" s="1" t="s">
        <v>380</v>
      </c>
      <c r="M264" s="57">
        <v>0.51430881679404494</v>
      </c>
      <c r="N264" s="1" t="s">
        <v>382</v>
      </c>
      <c r="P264" s="57">
        <v>0.76857720419851128</v>
      </c>
      <c r="Q264" s="1" t="s">
        <v>381</v>
      </c>
    </row>
    <row r="265" spans="1:17" x14ac:dyDescent="0.3">
      <c r="A265" s="22" t="s">
        <v>243</v>
      </c>
      <c r="B265" s="22">
        <v>1508</v>
      </c>
      <c r="C265" t="s">
        <v>250</v>
      </c>
      <c r="D265" s="57">
        <v>0.26666666666666666</v>
      </c>
      <c r="E265" s="1" t="s">
        <v>383</v>
      </c>
      <c r="G265" s="57">
        <v>1</v>
      </c>
      <c r="H265" s="1" t="s">
        <v>380</v>
      </c>
      <c r="J265" s="57">
        <v>0.99999999999999989</v>
      </c>
      <c r="K265" s="1" t="s">
        <v>380</v>
      </c>
      <c r="M265" s="57">
        <v>0.50113409646053408</v>
      </c>
      <c r="N265" s="1" t="s">
        <v>382</v>
      </c>
      <c r="P265" s="57">
        <v>0.6919501907818002</v>
      </c>
      <c r="Q265" s="1" t="s">
        <v>381</v>
      </c>
    </row>
    <row r="266" spans="1:17" x14ac:dyDescent="0.3">
      <c r="A266" s="22" t="s">
        <v>251</v>
      </c>
      <c r="B266" s="22">
        <v>1601</v>
      </c>
      <c r="C266" t="s">
        <v>252</v>
      </c>
      <c r="D266" s="57">
        <v>0.8</v>
      </c>
      <c r="E266" s="1" t="s">
        <v>381</v>
      </c>
      <c r="G266" s="57">
        <v>0.75</v>
      </c>
      <c r="H266" s="1" t="s">
        <v>381</v>
      </c>
      <c r="J266" s="57">
        <v>0.99999999999999989</v>
      </c>
      <c r="K266" s="1" t="s">
        <v>380</v>
      </c>
      <c r="M266" s="57">
        <v>0.2948918389523843</v>
      </c>
      <c r="N266" s="1" t="s">
        <v>383</v>
      </c>
      <c r="P266" s="57">
        <v>0.71122295973809602</v>
      </c>
      <c r="Q266" s="1" t="s">
        <v>381</v>
      </c>
    </row>
    <row r="267" spans="1:17" x14ac:dyDescent="0.3">
      <c r="A267" s="22" t="s">
        <v>251</v>
      </c>
      <c r="B267" s="22">
        <v>1602</v>
      </c>
      <c r="C267" t="s">
        <v>253</v>
      </c>
      <c r="D267" s="57">
        <v>1</v>
      </c>
      <c r="E267" s="1" t="s">
        <v>380</v>
      </c>
      <c r="G267" s="57">
        <v>1</v>
      </c>
      <c r="H267" s="1" t="s">
        <v>380</v>
      </c>
      <c r="J267" s="57">
        <v>0.99999999999999989</v>
      </c>
      <c r="K267" s="1" t="s">
        <v>380</v>
      </c>
      <c r="M267" s="57">
        <v>0.31171586926173545</v>
      </c>
      <c r="N267" s="1" t="s">
        <v>383</v>
      </c>
      <c r="P267" s="57">
        <v>0.82792896731543386</v>
      </c>
      <c r="Q267" s="1" t="s">
        <v>380</v>
      </c>
    </row>
    <row r="268" spans="1:17" x14ac:dyDescent="0.3">
      <c r="A268" s="22" t="s">
        <v>251</v>
      </c>
      <c r="B268" s="22">
        <v>1603</v>
      </c>
      <c r="C268" t="s">
        <v>254</v>
      </c>
      <c r="D268" s="57">
        <v>0.4</v>
      </c>
      <c r="E268" s="1" t="s">
        <v>383</v>
      </c>
      <c r="G268" s="57">
        <v>1</v>
      </c>
      <c r="H268" s="1" t="s">
        <v>380</v>
      </c>
      <c r="J268" s="57">
        <v>0.99999999999999989</v>
      </c>
      <c r="K268" s="1" t="s">
        <v>380</v>
      </c>
      <c r="M268" s="57">
        <v>0.31114398183838315</v>
      </c>
      <c r="N268" s="1" t="s">
        <v>383</v>
      </c>
      <c r="P268" s="57">
        <v>0.67778599545959572</v>
      </c>
      <c r="Q268" s="1" t="s">
        <v>381</v>
      </c>
    </row>
    <row r="269" spans="1:17" x14ac:dyDescent="0.3">
      <c r="A269" s="22" t="s">
        <v>251</v>
      </c>
      <c r="B269" s="22">
        <v>1604</v>
      </c>
      <c r="C269" t="s">
        <v>255</v>
      </c>
      <c r="D269" s="57">
        <v>0.8666666666666667</v>
      </c>
      <c r="E269" s="1" t="s">
        <v>380</v>
      </c>
      <c r="G269" s="57">
        <v>1</v>
      </c>
      <c r="H269" s="1" t="s">
        <v>380</v>
      </c>
      <c r="J269" s="57">
        <v>0.92</v>
      </c>
      <c r="K269" s="1" t="s">
        <v>380</v>
      </c>
      <c r="M269" s="57">
        <v>0.25812197953941002</v>
      </c>
      <c r="N269" s="1" t="s">
        <v>383</v>
      </c>
      <c r="P269" s="57">
        <v>0.76119716155151917</v>
      </c>
      <c r="Q269" s="1" t="s">
        <v>381</v>
      </c>
    </row>
    <row r="270" spans="1:17" x14ac:dyDescent="0.3">
      <c r="A270" s="22" t="s">
        <v>251</v>
      </c>
      <c r="B270" s="22">
        <v>1605</v>
      </c>
      <c r="C270" t="s">
        <v>256</v>
      </c>
      <c r="D270" s="57">
        <v>0</v>
      </c>
      <c r="E270" s="1" t="s">
        <v>384</v>
      </c>
      <c r="G270" s="57">
        <v>0.625</v>
      </c>
      <c r="H270" s="1" t="s">
        <v>381</v>
      </c>
      <c r="J270" s="57">
        <v>0.99999999999999989</v>
      </c>
      <c r="K270" s="1" t="s">
        <v>380</v>
      </c>
      <c r="M270" s="57">
        <v>0.32596286529003482</v>
      </c>
      <c r="N270" s="1" t="s">
        <v>383</v>
      </c>
      <c r="P270" s="57">
        <v>0.48774071632250871</v>
      </c>
      <c r="Q270" s="1" t="s">
        <v>382</v>
      </c>
    </row>
    <row r="271" spans="1:17" x14ac:dyDescent="0.3">
      <c r="A271" s="22" t="s">
        <v>251</v>
      </c>
      <c r="B271" s="22">
        <v>1606</v>
      </c>
      <c r="C271" t="s">
        <v>341</v>
      </c>
      <c r="D271" s="57">
        <v>1</v>
      </c>
      <c r="E271" s="1" t="s">
        <v>380</v>
      </c>
      <c r="G271" s="57">
        <v>1</v>
      </c>
      <c r="H271" s="1" t="s">
        <v>380</v>
      </c>
      <c r="J271" s="57">
        <v>0.99999999999999989</v>
      </c>
      <c r="K271" s="1" t="s">
        <v>380</v>
      </c>
      <c r="M271" s="57">
        <v>0.32716084596220851</v>
      </c>
      <c r="N271" s="1" t="s">
        <v>383</v>
      </c>
      <c r="P271" s="57">
        <v>0.8317902114905521</v>
      </c>
      <c r="Q271" s="1" t="s">
        <v>380</v>
      </c>
    </row>
    <row r="272" spans="1:17" x14ac:dyDescent="0.3">
      <c r="A272" s="22" t="s">
        <v>251</v>
      </c>
      <c r="B272" s="22">
        <v>1607</v>
      </c>
      <c r="C272" t="s">
        <v>257</v>
      </c>
      <c r="D272" s="57">
        <v>1</v>
      </c>
      <c r="E272" s="1" t="s">
        <v>380</v>
      </c>
      <c r="G272" s="57">
        <v>0.75</v>
      </c>
      <c r="H272" s="1" t="s">
        <v>381</v>
      </c>
      <c r="J272" s="57">
        <v>0.92</v>
      </c>
      <c r="K272" s="1" t="s">
        <v>380</v>
      </c>
      <c r="M272" s="57">
        <v>0.4637883005624297</v>
      </c>
      <c r="N272" s="1" t="s">
        <v>382</v>
      </c>
      <c r="P272" s="57">
        <v>0.78344707514060741</v>
      </c>
      <c r="Q272" s="1" t="s">
        <v>381</v>
      </c>
    </row>
    <row r="273" spans="1:17" x14ac:dyDescent="0.3">
      <c r="A273" s="22" t="s">
        <v>251</v>
      </c>
      <c r="B273" s="22">
        <v>1608</v>
      </c>
      <c r="C273" t="s">
        <v>258</v>
      </c>
      <c r="D273" s="57">
        <v>1</v>
      </c>
      <c r="E273" s="1" t="s">
        <v>380</v>
      </c>
      <c r="G273" s="57">
        <v>1</v>
      </c>
      <c r="H273" s="1" t="s">
        <v>380</v>
      </c>
      <c r="J273" s="57">
        <v>0.95999999999999985</v>
      </c>
      <c r="K273" s="1" t="s">
        <v>380</v>
      </c>
      <c r="M273" s="57">
        <v>0.3906197086982835</v>
      </c>
      <c r="N273" s="1" t="s">
        <v>383</v>
      </c>
      <c r="P273" s="57">
        <v>0.83765492717457091</v>
      </c>
      <c r="Q273" s="1" t="s">
        <v>380</v>
      </c>
    </row>
    <row r="274" spans="1:17" x14ac:dyDescent="0.3">
      <c r="A274" s="22" t="s">
        <v>251</v>
      </c>
      <c r="B274" s="22">
        <v>1609</v>
      </c>
      <c r="C274" t="s">
        <v>259</v>
      </c>
      <c r="D274" s="57">
        <v>0.60000000000000009</v>
      </c>
      <c r="E274" s="1" t="s">
        <v>382</v>
      </c>
      <c r="G274" s="57">
        <v>1</v>
      </c>
      <c r="H274" s="1" t="s">
        <v>380</v>
      </c>
      <c r="J274" s="57">
        <v>0.65999999999999992</v>
      </c>
      <c r="K274" s="1" t="s">
        <v>381</v>
      </c>
      <c r="M274" s="57">
        <v>0.66531368179679329</v>
      </c>
      <c r="N274" s="1" t="s">
        <v>381</v>
      </c>
      <c r="P274" s="57">
        <v>0.73132842044919832</v>
      </c>
      <c r="Q274" s="1" t="s">
        <v>381</v>
      </c>
    </row>
    <row r="275" spans="1:17" x14ac:dyDescent="0.3">
      <c r="A275" s="22" t="s">
        <v>251</v>
      </c>
      <c r="B275" s="22">
        <v>1610</v>
      </c>
      <c r="C275" t="s">
        <v>260</v>
      </c>
      <c r="D275" s="57">
        <v>0.8</v>
      </c>
      <c r="E275" s="1" t="s">
        <v>381</v>
      </c>
      <c r="G275" s="57">
        <v>1</v>
      </c>
      <c r="H275" s="1" t="s">
        <v>380</v>
      </c>
      <c r="J275" s="57">
        <v>0.99999999999999989</v>
      </c>
      <c r="K275" s="1" t="s">
        <v>380</v>
      </c>
      <c r="M275" s="57">
        <v>0.41520527083258935</v>
      </c>
      <c r="N275" s="1" t="s">
        <v>382</v>
      </c>
      <c r="P275" s="57">
        <v>0.80380131770814733</v>
      </c>
      <c r="Q275" s="1" t="s">
        <v>380</v>
      </c>
    </row>
    <row r="276" spans="1:17" x14ac:dyDescent="0.3">
      <c r="A276" s="22" t="s">
        <v>251</v>
      </c>
      <c r="B276" s="22">
        <v>1611</v>
      </c>
      <c r="C276" t="s">
        <v>342</v>
      </c>
      <c r="D276" s="57">
        <v>0</v>
      </c>
      <c r="E276" s="1" t="s">
        <v>384</v>
      </c>
      <c r="G276" s="57">
        <v>0</v>
      </c>
      <c r="H276" s="1" t="s">
        <v>384</v>
      </c>
      <c r="J276" s="57">
        <v>0.4</v>
      </c>
      <c r="K276" s="1" t="s">
        <v>383</v>
      </c>
      <c r="M276" s="57">
        <v>0.37489995492226069</v>
      </c>
      <c r="N276" s="1" t="s">
        <v>383</v>
      </c>
      <c r="P276" s="57">
        <v>0.19372498873056518</v>
      </c>
      <c r="Q276" s="1" t="s">
        <v>384</v>
      </c>
    </row>
    <row r="277" spans="1:17" x14ac:dyDescent="0.3">
      <c r="A277" s="22" t="s">
        <v>251</v>
      </c>
      <c r="B277" s="22">
        <v>1612</v>
      </c>
      <c r="C277" t="s">
        <v>343</v>
      </c>
      <c r="D277" s="57">
        <v>0.60000000000000009</v>
      </c>
      <c r="E277" s="1" t="s">
        <v>382</v>
      </c>
      <c r="G277" s="57">
        <v>1</v>
      </c>
      <c r="H277" s="1" t="s">
        <v>380</v>
      </c>
      <c r="J277" s="57">
        <v>0.95999999999999985</v>
      </c>
      <c r="K277" s="1" t="s">
        <v>380</v>
      </c>
      <c r="M277" s="57">
        <v>0.3884252491220187</v>
      </c>
      <c r="N277" s="1" t="s">
        <v>383</v>
      </c>
      <c r="P277" s="57">
        <v>0.73710631228050472</v>
      </c>
      <c r="Q277" s="1" t="s">
        <v>381</v>
      </c>
    </row>
    <row r="278" spans="1:17" x14ac:dyDescent="0.3">
      <c r="A278" s="22" t="s">
        <v>251</v>
      </c>
      <c r="B278" s="22">
        <v>1613</v>
      </c>
      <c r="C278" t="s">
        <v>261</v>
      </c>
      <c r="D278" s="57">
        <v>0.13333333333333333</v>
      </c>
      <c r="E278" s="1" t="s">
        <v>384</v>
      </c>
      <c r="G278" s="57">
        <v>0.75</v>
      </c>
      <c r="H278" s="1" t="s">
        <v>381</v>
      </c>
      <c r="J278" s="57">
        <v>0.88</v>
      </c>
      <c r="K278" s="1" t="s">
        <v>380</v>
      </c>
      <c r="M278" s="57">
        <v>0.52023905363169154</v>
      </c>
      <c r="N278" s="1" t="s">
        <v>382</v>
      </c>
      <c r="P278" s="57">
        <v>0.57089309674125621</v>
      </c>
      <c r="Q278" s="1" t="s">
        <v>382</v>
      </c>
    </row>
    <row r="279" spans="1:17" x14ac:dyDescent="0.3">
      <c r="A279" s="22" t="s">
        <v>251</v>
      </c>
      <c r="B279" s="22">
        <v>1614</v>
      </c>
      <c r="C279" t="s">
        <v>262</v>
      </c>
      <c r="D279" s="57">
        <v>0.4</v>
      </c>
      <c r="E279" s="1" t="s">
        <v>383</v>
      </c>
      <c r="G279" s="57">
        <v>1</v>
      </c>
      <c r="H279" s="1" t="s">
        <v>380</v>
      </c>
      <c r="J279" s="57">
        <v>0.99999999999999989</v>
      </c>
      <c r="K279" s="1" t="s">
        <v>380</v>
      </c>
      <c r="M279" s="57">
        <v>0.54161475653633018</v>
      </c>
      <c r="N279" s="1" t="s">
        <v>382</v>
      </c>
      <c r="P279" s="57">
        <v>0.73540368913408249</v>
      </c>
      <c r="Q279" s="1" t="s">
        <v>381</v>
      </c>
    </row>
    <row r="280" spans="1:17" x14ac:dyDescent="0.3">
      <c r="A280" s="22" t="s">
        <v>251</v>
      </c>
      <c r="B280" s="22">
        <v>1615</v>
      </c>
      <c r="C280" t="s">
        <v>263</v>
      </c>
      <c r="D280" s="57">
        <v>1</v>
      </c>
      <c r="E280" s="1" t="s">
        <v>380</v>
      </c>
      <c r="G280" s="57">
        <v>0</v>
      </c>
      <c r="H280" s="1" t="s">
        <v>384</v>
      </c>
      <c r="J280" s="57">
        <v>0.99999999999999989</v>
      </c>
      <c r="K280" s="1" t="s">
        <v>380</v>
      </c>
      <c r="M280" s="57">
        <v>0.39483226886979778</v>
      </c>
      <c r="N280" s="1" t="s">
        <v>383</v>
      </c>
      <c r="P280" s="57">
        <v>0.5987080672174494</v>
      </c>
      <c r="Q280" s="1" t="s">
        <v>382</v>
      </c>
    </row>
    <row r="281" spans="1:17" x14ac:dyDescent="0.3">
      <c r="A281" s="22" t="s">
        <v>251</v>
      </c>
      <c r="B281" s="22">
        <v>1616</v>
      </c>
      <c r="C281" t="s">
        <v>344</v>
      </c>
      <c r="D281" s="57">
        <v>0.4</v>
      </c>
      <c r="E281" s="1" t="s">
        <v>383</v>
      </c>
      <c r="G281" s="57">
        <v>0.25</v>
      </c>
      <c r="H281" s="1" t="s">
        <v>383</v>
      </c>
      <c r="J281" s="57">
        <v>0.57999999999999996</v>
      </c>
      <c r="K281" s="1" t="s">
        <v>382</v>
      </c>
      <c r="M281" s="57">
        <v>0.39877959135924368</v>
      </c>
      <c r="N281" s="1" t="s">
        <v>383</v>
      </c>
      <c r="P281" s="57">
        <v>0.40719489783981089</v>
      </c>
      <c r="Q281" s="1" t="s">
        <v>382</v>
      </c>
    </row>
    <row r="282" spans="1:17" x14ac:dyDescent="0.3">
      <c r="A282" s="22" t="s">
        <v>251</v>
      </c>
      <c r="B282" s="22">
        <v>1617</v>
      </c>
      <c r="C282" t="s">
        <v>264</v>
      </c>
      <c r="D282" s="57">
        <v>0.8666666666666667</v>
      </c>
      <c r="E282" s="1" t="s">
        <v>380</v>
      </c>
      <c r="G282" s="57">
        <v>0.75</v>
      </c>
      <c r="H282" s="1" t="s">
        <v>381</v>
      </c>
      <c r="J282" s="57">
        <v>0.99999999999999989</v>
      </c>
      <c r="K282" s="1" t="s">
        <v>380</v>
      </c>
      <c r="M282" s="57">
        <v>0.70301958352775218</v>
      </c>
      <c r="N282" s="1" t="s">
        <v>381</v>
      </c>
      <c r="P282" s="57">
        <v>0.82992156254860472</v>
      </c>
      <c r="Q282" s="1" t="s">
        <v>380</v>
      </c>
    </row>
    <row r="283" spans="1:17" x14ac:dyDescent="0.3">
      <c r="A283" s="22" t="s">
        <v>265</v>
      </c>
      <c r="B283" s="22">
        <v>1701</v>
      </c>
      <c r="C283" t="s">
        <v>266</v>
      </c>
      <c r="D283" s="57">
        <v>0</v>
      </c>
      <c r="E283" s="1" t="s">
        <v>384</v>
      </c>
      <c r="G283" s="57">
        <v>0.75</v>
      </c>
      <c r="H283" s="1" t="s">
        <v>381</v>
      </c>
      <c r="J283" s="57">
        <v>0.7</v>
      </c>
      <c r="K283" s="1" t="s">
        <v>381</v>
      </c>
      <c r="M283" s="57">
        <v>0.24903550172191188</v>
      </c>
      <c r="N283" s="1" t="s">
        <v>383</v>
      </c>
      <c r="P283" s="57">
        <v>0.42475887543047797</v>
      </c>
      <c r="Q283" s="1" t="s">
        <v>382</v>
      </c>
    </row>
    <row r="284" spans="1:17" x14ac:dyDescent="0.3">
      <c r="A284" s="22" t="s">
        <v>265</v>
      </c>
      <c r="B284" s="22">
        <v>1702</v>
      </c>
      <c r="C284" t="s">
        <v>64</v>
      </c>
      <c r="D284" s="57">
        <v>0</v>
      </c>
      <c r="E284" s="1" t="s">
        <v>384</v>
      </c>
      <c r="G284" s="57">
        <v>0</v>
      </c>
      <c r="H284" s="1" t="s">
        <v>384</v>
      </c>
      <c r="J284" s="57">
        <v>0.18</v>
      </c>
      <c r="K284" s="1" t="s">
        <v>384</v>
      </c>
      <c r="M284" s="57">
        <v>0.18181154897055926</v>
      </c>
      <c r="N284" s="1" t="s">
        <v>384</v>
      </c>
      <c r="P284" s="57">
        <v>9.0452887242639807E-2</v>
      </c>
      <c r="Q284" s="1" t="s">
        <v>384</v>
      </c>
    </row>
    <row r="285" spans="1:17" x14ac:dyDescent="0.3">
      <c r="A285" s="22" t="s">
        <v>265</v>
      </c>
      <c r="B285" s="22">
        <v>1703</v>
      </c>
      <c r="C285" t="s">
        <v>267</v>
      </c>
      <c r="D285" s="57">
        <v>0.4</v>
      </c>
      <c r="E285" s="1" t="s">
        <v>383</v>
      </c>
      <c r="G285" s="57">
        <v>0.75</v>
      </c>
      <c r="H285" s="1" t="s">
        <v>381</v>
      </c>
      <c r="J285" s="57">
        <v>0.4</v>
      </c>
      <c r="K285" s="1" t="s">
        <v>383</v>
      </c>
      <c r="M285" s="57">
        <v>0.36575236126547578</v>
      </c>
      <c r="N285" s="1" t="s">
        <v>383</v>
      </c>
      <c r="P285" s="57">
        <v>0.47893809031636891</v>
      </c>
      <c r="Q285" s="1" t="s">
        <v>382</v>
      </c>
    </row>
    <row r="286" spans="1:17" x14ac:dyDescent="0.3">
      <c r="A286" s="22" t="s">
        <v>265</v>
      </c>
      <c r="B286" s="22">
        <v>1704</v>
      </c>
      <c r="C286" t="s">
        <v>268</v>
      </c>
      <c r="D286" s="57">
        <v>0.8666666666666667</v>
      </c>
      <c r="E286" s="1" t="s">
        <v>380</v>
      </c>
      <c r="G286" s="57">
        <v>1</v>
      </c>
      <c r="H286" s="1" t="s">
        <v>380</v>
      </c>
      <c r="J286" s="57">
        <v>0.99999999999999989</v>
      </c>
      <c r="K286" s="1" t="s">
        <v>380</v>
      </c>
      <c r="M286" s="57">
        <v>0.33135890089884468</v>
      </c>
      <c r="N286" s="1" t="s">
        <v>383</v>
      </c>
      <c r="P286" s="57">
        <v>0.79950639189137784</v>
      </c>
      <c r="Q286" s="1" t="s">
        <v>381</v>
      </c>
    </row>
    <row r="287" spans="1:17" x14ac:dyDescent="0.3">
      <c r="A287" s="22" t="s">
        <v>265</v>
      </c>
      <c r="B287" s="22">
        <v>1705</v>
      </c>
      <c r="C287" t="s">
        <v>201</v>
      </c>
      <c r="D287" s="57">
        <v>0</v>
      </c>
      <c r="E287" s="1" t="s">
        <v>384</v>
      </c>
      <c r="G287" s="57">
        <v>0.75</v>
      </c>
      <c r="H287" s="1" t="s">
        <v>381</v>
      </c>
      <c r="J287" s="57">
        <v>0.1</v>
      </c>
      <c r="K287" s="1" t="s">
        <v>384</v>
      </c>
      <c r="M287" s="57">
        <v>0.4317920503329869</v>
      </c>
      <c r="N287" s="1" t="s">
        <v>382</v>
      </c>
      <c r="P287" s="57">
        <v>0.32044801258324673</v>
      </c>
      <c r="Q287" s="1" t="s">
        <v>383</v>
      </c>
    </row>
    <row r="288" spans="1:17" x14ac:dyDescent="0.3">
      <c r="A288" s="22" t="s">
        <v>265</v>
      </c>
      <c r="B288" s="22">
        <v>1706</v>
      </c>
      <c r="C288" t="s">
        <v>269</v>
      </c>
      <c r="D288" s="57">
        <v>0.66666666666666674</v>
      </c>
      <c r="E288" s="1" t="s">
        <v>381</v>
      </c>
      <c r="G288" s="57">
        <v>0.75</v>
      </c>
      <c r="H288" s="1" t="s">
        <v>381</v>
      </c>
      <c r="J288" s="57">
        <v>0.14000000000000001</v>
      </c>
      <c r="K288" s="1" t="s">
        <v>384</v>
      </c>
      <c r="M288" s="57">
        <v>0.34876875137645591</v>
      </c>
      <c r="N288" s="1" t="s">
        <v>383</v>
      </c>
      <c r="P288" s="57">
        <v>0.47635885451078064</v>
      </c>
      <c r="Q288" s="1" t="s">
        <v>382</v>
      </c>
    </row>
    <row r="289" spans="1:17" x14ac:dyDescent="0.3">
      <c r="A289" s="22" t="s">
        <v>265</v>
      </c>
      <c r="B289" s="22">
        <v>1707</v>
      </c>
      <c r="C289" t="s">
        <v>270</v>
      </c>
      <c r="D289" s="57">
        <v>0.13333333333333333</v>
      </c>
      <c r="E289" s="1" t="s">
        <v>384</v>
      </c>
      <c r="G289" s="57">
        <v>0</v>
      </c>
      <c r="H289" s="1" t="s">
        <v>384</v>
      </c>
      <c r="J289" s="57">
        <v>0.3</v>
      </c>
      <c r="K289" s="1" t="s">
        <v>383</v>
      </c>
      <c r="M289" s="57">
        <v>0.80393935966700791</v>
      </c>
      <c r="N289" s="1" t="s">
        <v>380</v>
      </c>
      <c r="P289" s="57">
        <v>0.30931817325008532</v>
      </c>
      <c r="Q289" s="1" t="s">
        <v>383</v>
      </c>
    </row>
    <row r="290" spans="1:17" x14ac:dyDescent="0.3">
      <c r="A290" s="22" t="s">
        <v>265</v>
      </c>
      <c r="B290" s="22">
        <v>1708</v>
      </c>
      <c r="C290" t="s">
        <v>271</v>
      </c>
      <c r="D290" s="57">
        <v>0</v>
      </c>
      <c r="E290" s="1" t="s">
        <v>384</v>
      </c>
      <c r="G290" s="57">
        <v>1</v>
      </c>
      <c r="H290" s="1" t="s">
        <v>380</v>
      </c>
      <c r="J290" s="57">
        <v>0.72</v>
      </c>
      <c r="K290" s="1" t="s">
        <v>381</v>
      </c>
      <c r="M290" s="57">
        <v>0.27113726449196335</v>
      </c>
      <c r="N290" s="1" t="s">
        <v>383</v>
      </c>
      <c r="P290" s="57">
        <v>0.49778431612299084</v>
      </c>
      <c r="Q290" s="1" t="s">
        <v>382</v>
      </c>
    </row>
    <row r="291" spans="1:17" x14ac:dyDescent="0.3">
      <c r="A291" s="22" t="s">
        <v>265</v>
      </c>
      <c r="B291" s="22">
        <v>1709</v>
      </c>
      <c r="C291" t="s">
        <v>272</v>
      </c>
      <c r="D291" s="57">
        <v>0.66666666666666674</v>
      </c>
      <c r="E291" s="1" t="s">
        <v>381</v>
      </c>
      <c r="G291" s="57">
        <v>0.625</v>
      </c>
      <c r="H291" s="1" t="s">
        <v>381</v>
      </c>
      <c r="J291" s="57">
        <v>0.79999999999999993</v>
      </c>
      <c r="K291" s="1" t="s">
        <v>381</v>
      </c>
      <c r="M291" s="57">
        <v>0.5241484273515663</v>
      </c>
      <c r="N291" s="1" t="s">
        <v>382</v>
      </c>
      <c r="P291" s="57">
        <v>0.6539537735045583</v>
      </c>
      <c r="Q291" s="1" t="s">
        <v>381</v>
      </c>
    </row>
    <row r="292" spans="1:17" x14ac:dyDescent="0.3">
      <c r="A292" s="22" t="s">
        <v>265</v>
      </c>
      <c r="B292" s="22">
        <v>1710</v>
      </c>
      <c r="C292" t="s">
        <v>273</v>
      </c>
      <c r="D292" s="57">
        <v>0</v>
      </c>
      <c r="E292" s="1" t="s">
        <v>384</v>
      </c>
      <c r="G292" s="57">
        <v>1</v>
      </c>
      <c r="H292" s="1" t="s">
        <v>380</v>
      </c>
      <c r="J292" s="57">
        <v>0.84</v>
      </c>
      <c r="K292" s="1" t="s">
        <v>380</v>
      </c>
      <c r="M292" s="57">
        <v>0.46103492078506964</v>
      </c>
      <c r="N292" s="1" t="s">
        <v>382</v>
      </c>
      <c r="P292" s="57">
        <v>0.57525873019626739</v>
      </c>
      <c r="Q292" s="1" t="s">
        <v>382</v>
      </c>
    </row>
    <row r="293" spans="1:17" x14ac:dyDescent="0.3">
      <c r="A293" s="22" t="s">
        <v>265</v>
      </c>
      <c r="B293" s="22">
        <v>1711</v>
      </c>
      <c r="C293" t="s">
        <v>274</v>
      </c>
      <c r="D293" s="57">
        <v>0</v>
      </c>
      <c r="E293" s="1" t="s">
        <v>384</v>
      </c>
      <c r="G293" s="57">
        <v>1</v>
      </c>
      <c r="H293" s="1" t="s">
        <v>380</v>
      </c>
      <c r="J293" s="57">
        <v>0.7599999999999999</v>
      </c>
      <c r="K293" s="1" t="s">
        <v>381</v>
      </c>
      <c r="M293" s="57">
        <v>0.21871912011580369</v>
      </c>
      <c r="N293" s="1" t="s">
        <v>383</v>
      </c>
      <c r="P293" s="57">
        <v>0.49467978002895086</v>
      </c>
      <c r="Q293" s="1" t="s">
        <v>382</v>
      </c>
    </row>
    <row r="294" spans="1:17" x14ac:dyDescent="0.3">
      <c r="A294" s="22" t="s">
        <v>265</v>
      </c>
      <c r="B294" s="22">
        <v>1712</v>
      </c>
      <c r="C294" t="s">
        <v>275</v>
      </c>
      <c r="D294" s="57">
        <v>0.4</v>
      </c>
      <c r="E294" s="1" t="s">
        <v>383</v>
      </c>
      <c r="G294" s="57">
        <v>0.75</v>
      </c>
      <c r="H294" s="1" t="s">
        <v>381</v>
      </c>
      <c r="J294" s="57">
        <v>0.4</v>
      </c>
      <c r="K294" s="1" t="s">
        <v>383</v>
      </c>
      <c r="M294" s="57">
        <v>0.27685431011390055</v>
      </c>
      <c r="N294" s="1" t="s">
        <v>383</v>
      </c>
      <c r="P294" s="57">
        <v>0.45671357752847508</v>
      </c>
      <c r="Q294" s="1" t="s">
        <v>382</v>
      </c>
    </row>
    <row r="295" spans="1:17" x14ac:dyDescent="0.3">
      <c r="A295" s="22" t="s">
        <v>265</v>
      </c>
      <c r="B295" s="22">
        <v>1713</v>
      </c>
      <c r="C295" t="s">
        <v>276</v>
      </c>
      <c r="D295" s="57">
        <v>0.4</v>
      </c>
      <c r="E295" s="1" t="s">
        <v>383</v>
      </c>
      <c r="G295" s="57">
        <v>1</v>
      </c>
      <c r="H295" s="1" t="s">
        <v>380</v>
      </c>
      <c r="J295" s="57">
        <v>0.4</v>
      </c>
      <c r="K295" s="1" t="s">
        <v>383</v>
      </c>
      <c r="M295" s="57">
        <v>0.27510086085600771</v>
      </c>
      <c r="N295" s="1" t="s">
        <v>383</v>
      </c>
      <c r="P295" s="57">
        <v>0.51877521521400194</v>
      </c>
      <c r="Q295" s="1" t="s">
        <v>382</v>
      </c>
    </row>
    <row r="296" spans="1:17" x14ac:dyDescent="0.3">
      <c r="A296" s="22" t="s">
        <v>265</v>
      </c>
      <c r="B296" s="22">
        <v>1714</v>
      </c>
      <c r="C296" t="s">
        <v>277</v>
      </c>
      <c r="D296" s="57">
        <v>0.66666666666666674</v>
      </c>
      <c r="E296" s="1" t="s">
        <v>381</v>
      </c>
      <c r="G296" s="57">
        <v>1</v>
      </c>
      <c r="H296" s="1" t="s">
        <v>380</v>
      </c>
      <c r="J296" s="57">
        <v>0.99999999999999989</v>
      </c>
      <c r="K296" s="1" t="s">
        <v>380</v>
      </c>
      <c r="M296" s="57">
        <v>0.38566866038772624</v>
      </c>
      <c r="N296" s="1" t="s">
        <v>383</v>
      </c>
      <c r="P296" s="57">
        <v>0.76308383176359817</v>
      </c>
      <c r="Q296" s="1" t="s">
        <v>381</v>
      </c>
    </row>
    <row r="297" spans="1:17" x14ac:dyDescent="0.3">
      <c r="A297" s="22" t="s">
        <v>278</v>
      </c>
      <c r="B297" s="22">
        <v>1801</v>
      </c>
      <c r="C297" t="s">
        <v>279</v>
      </c>
      <c r="D297" s="57">
        <v>0.4</v>
      </c>
      <c r="E297" s="1" t="s">
        <v>383</v>
      </c>
      <c r="G297" s="57">
        <v>0.75</v>
      </c>
      <c r="H297" s="1" t="s">
        <v>381</v>
      </c>
      <c r="J297" s="57">
        <v>0.99999999999999989</v>
      </c>
      <c r="K297" s="1" t="s">
        <v>380</v>
      </c>
      <c r="M297" s="57">
        <v>0.19835159404265901</v>
      </c>
      <c r="N297" s="1" t="s">
        <v>384</v>
      </c>
      <c r="P297" s="57">
        <v>0.58708789851066467</v>
      </c>
      <c r="Q297" s="1" t="s">
        <v>382</v>
      </c>
    </row>
    <row r="298" spans="1:17" x14ac:dyDescent="0.3">
      <c r="A298" s="22" t="s">
        <v>278</v>
      </c>
      <c r="B298" s="22">
        <v>1802</v>
      </c>
      <c r="C298" t="s">
        <v>280</v>
      </c>
      <c r="D298" s="57">
        <v>0.4</v>
      </c>
      <c r="E298" s="1" t="s">
        <v>383</v>
      </c>
      <c r="G298" s="57">
        <v>0.75</v>
      </c>
      <c r="H298" s="1" t="s">
        <v>381</v>
      </c>
      <c r="J298" s="57">
        <v>0.99999999999999989</v>
      </c>
      <c r="K298" s="1" t="s">
        <v>380</v>
      </c>
      <c r="M298" s="57">
        <v>0.35151154287930003</v>
      </c>
      <c r="N298" s="1" t="s">
        <v>383</v>
      </c>
      <c r="P298" s="57">
        <v>0.625377885719825</v>
      </c>
      <c r="Q298" s="1" t="s">
        <v>381</v>
      </c>
    </row>
    <row r="299" spans="1:17" x14ac:dyDescent="0.3">
      <c r="A299" s="22" t="s">
        <v>278</v>
      </c>
      <c r="B299" s="22">
        <v>1803</v>
      </c>
      <c r="C299" t="s">
        <v>281</v>
      </c>
      <c r="D299" s="57">
        <v>0.8</v>
      </c>
      <c r="E299" s="1" t="s">
        <v>381</v>
      </c>
      <c r="G299" s="57">
        <v>1</v>
      </c>
      <c r="H299" s="1" t="s">
        <v>380</v>
      </c>
      <c r="J299" s="57">
        <v>0.99999999999999989</v>
      </c>
      <c r="K299" s="1" t="s">
        <v>380</v>
      </c>
      <c r="M299" s="57">
        <v>0.49995884926256057</v>
      </c>
      <c r="N299" s="1" t="s">
        <v>382</v>
      </c>
      <c r="P299" s="57">
        <v>0.82498971231564011</v>
      </c>
      <c r="Q299" s="1" t="s">
        <v>380</v>
      </c>
    </row>
    <row r="300" spans="1:17" x14ac:dyDescent="0.3">
      <c r="A300" s="22" t="s">
        <v>278</v>
      </c>
      <c r="B300" s="22">
        <v>1804</v>
      </c>
      <c r="C300" t="s">
        <v>282</v>
      </c>
      <c r="D300" s="57">
        <v>0.8</v>
      </c>
      <c r="E300" s="1" t="s">
        <v>381</v>
      </c>
      <c r="G300" s="57">
        <v>0</v>
      </c>
      <c r="H300" s="1" t="s">
        <v>384</v>
      </c>
      <c r="J300" s="57">
        <v>0.99999999999999989</v>
      </c>
      <c r="K300" s="1" t="s">
        <v>380</v>
      </c>
      <c r="M300" s="57">
        <v>0.83169390191493642</v>
      </c>
      <c r="N300" s="1" t="s">
        <v>380</v>
      </c>
      <c r="P300" s="57">
        <v>0.65792347547873409</v>
      </c>
      <c r="Q300" s="1" t="s">
        <v>381</v>
      </c>
    </row>
    <row r="301" spans="1:17" x14ac:dyDescent="0.3">
      <c r="A301" s="22" t="s">
        <v>278</v>
      </c>
      <c r="B301" s="22">
        <v>1805</v>
      </c>
      <c r="C301" t="s">
        <v>283</v>
      </c>
      <c r="D301" s="57">
        <v>0</v>
      </c>
      <c r="E301" s="1" t="s">
        <v>384</v>
      </c>
      <c r="G301" s="57">
        <v>0.75</v>
      </c>
      <c r="H301" s="1" t="s">
        <v>381</v>
      </c>
      <c r="J301" s="57">
        <v>0.95999999999999985</v>
      </c>
      <c r="K301" s="1" t="s">
        <v>380</v>
      </c>
      <c r="M301" s="57">
        <v>0.69261899688823558</v>
      </c>
      <c r="N301" s="1" t="s">
        <v>381</v>
      </c>
      <c r="P301" s="57">
        <v>0.60065474922205886</v>
      </c>
      <c r="Q301" s="1" t="s">
        <v>381</v>
      </c>
    </row>
    <row r="302" spans="1:17" x14ac:dyDescent="0.3">
      <c r="A302" s="22" t="s">
        <v>284</v>
      </c>
      <c r="B302" s="22">
        <v>1901</v>
      </c>
      <c r="C302" t="s">
        <v>284</v>
      </c>
      <c r="D302" s="57">
        <v>0.8</v>
      </c>
      <c r="E302" s="1" t="s">
        <v>381</v>
      </c>
      <c r="G302" s="57">
        <v>1</v>
      </c>
      <c r="H302" s="1" t="s">
        <v>380</v>
      </c>
      <c r="J302" s="57">
        <v>0.99999999999999989</v>
      </c>
      <c r="K302" s="1" t="s">
        <v>380</v>
      </c>
      <c r="M302" s="57">
        <v>0.35580513696378974</v>
      </c>
      <c r="N302" s="1" t="s">
        <v>383</v>
      </c>
      <c r="P302" s="57">
        <v>0.7889512842409474</v>
      </c>
      <c r="Q302" s="1" t="s">
        <v>381</v>
      </c>
    </row>
    <row r="303" spans="1:17" x14ac:dyDescent="0.3">
      <c r="A303" s="22" t="s">
        <v>284</v>
      </c>
      <c r="B303" s="22">
        <v>1902</v>
      </c>
      <c r="C303" t="s">
        <v>285</v>
      </c>
      <c r="D303" s="57">
        <v>1</v>
      </c>
      <c r="E303" s="1" t="s">
        <v>380</v>
      </c>
      <c r="G303" s="57">
        <v>1</v>
      </c>
      <c r="H303" s="1" t="s">
        <v>380</v>
      </c>
      <c r="J303" s="57">
        <v>0.99999999999999989</v>
      </c>
      <c r="K303" s="1" t="s">
        <v>380</v>
      </c>
      <c r="M303" s="57">
        <v>0.2503473823365775</v>
      </c>
      <c r="N303" s="1" t="s">
        <v>383</v>
      </c>
      <c r="P303" s="57">
        <v>0.8125868455841444</v>
      </c>
      <c r="Q303" s="1" t="s">
        <v>380</v>
      </c>
    </row>
    <row r="304" spans="1:17" x14ac:dyDescent="0.3">
      <c r="A304" s="22" t="s">
        <v>284</v>
      </c>
      <c r="B304" s="22">
        <v>1903</v>
      </c>
      <c r="C304" t="s">
        <v>286</v>
      </c>
      <c r="D304" s="57">
        <v>0.60000000000000009</v>
      </c>
      <c r="E304" s="1" t="s">
        <v>382</v>
      </c>
      <c r="G304" s="57">
        <v>0.75</v>
      </c>
      <c r="H304" s="1" t="s">
        <v>381</v>
      </c>
      <c r="J304" s="57">
        <v>0.85999999999999988</v>
      </c>
      <c r="K304" s="1" t="s">
        <v>380</v>
      </c>
      <c r="M304" s="57">
        <v>0.60350589437541846</v>
      </c>
      <c r="N304" s="1" t="s">
        <v>381</v>
      </c>
      <c r="P304" s="57">
        <v>0.70337647359385458</v>
      </c>
      <c r="Q304" s="1" t="s">
        <v>381</v>
      </c>
    </row>
    <row r="305" spans="1:17" x14ac:dyDescent="0.3">
      <c r="A305" s="22" t="s">
        <v>284</v>
      </c>
      <c r="B305" s="22">
        <v>1904</v>
      </c>
      <c r="C305" t="s">
        <v>287</v>
      </c>
      <c r="D305" s="57">
        <v>1</v>
      </c>
      <c r="E305" s="1" t="s">
        <v>380</v>
      </c>
      <c r="G305" s="57">
        <v>0</v>
      </c>
      <c r="H305" s="1" t="s">
        <v>384</v>
      </c>
      <c r="J305" s="57">
        <v>0.4</v>
      </c>
      <c r="K305" s="1" t="s">
        <v>383</v>
      </c>
      <c r="M305" s="57">
        <v>0.42878699037614237</v>
      </c>
      <c r="N305" s="1" t="s">
        <v>382</v>
      </c>
      <c r="P305" s="57">
        <v>0.45719674759403556</v>
      </c>
      <c r="Q305" s="1" t="s">
        <v>382</v>
      </c>
    </row>
    <row r="306" spans="1:17" x14ac:dyDescent="0.3">
      <c r="A306" s="22" t="s">
        <v>284</v>
      </c>
      <c r="B306" s="22">
        <v>1905</v>
      </c>
      <c r="C306" t="s">
        <v>288</v>
      </c>
      <c r="D306" s="57">
        <v>0</v>
      </c>
      <c r="E306" s="1" t="s">
        <v>384</v>
      </c>
      <c r="G306" s="57">
        <v>0</v>
      </c>
      <c r="H306" s="1" t="s">
        <v>384</v>
      </c>
      <c r="J306" s="57">
        <v>0.1</v>
      </c>
      <c r="K306" s="1" t="s">
        <v>384</v>
      </c>
      <c r="M306" s="57">
        <v>0.4038394782440321</v>
      </c>
      <c r="N306" s="1" t="s">
        <v>382</v>
      </c>
      <c r="P306" s="57">
        <v>0.12595986956100802</v>
      </c>
      <c r="Q306" s="1" t="s">
        <v>384</v>
      </c>
    </row>
    <row r="307" spans="1:17" x14ac:dyDescent="0.3">
      <c r="A307" s="22" t="s">
        <v>284</v>
      </c>
      <c r="B307" s="22">
        <v>1906</v>
      </c>
      <c r="C307" t="s">
        <v>289</v>
      </c>
      <c r="D307" s="57">
        <v>0.8</v>
      </c>
      <c r="E307" s="1" t="s">
        <v>381</v>
      </c>
      <c r="G307" s="57">
        <v>0.625</v>
      </c>
      <c r="H307" s="1" t="s">
        <v>381</v>
      </c>
      <c r="J307" s="57">
        <v>0.99999999999999989</v>
      </c>
      <c r="K307" s="1" t="s">
        <v>380</v>
      </c>
      <c r="M307" s="57">
        <v>0.48759276529260925</v>
      </c>
      <c r="N307" s="1" t="s">
        <v>382</v>
      </c>
      <c r="P307" s="57">
        <v>0.72814819132315223</v>
      </c>
      <c r="Q307" s="1" t="s">
        <v>381</v>
      </c>
    </row>
    <row r="308" spans="1:17" x14ac:dyDescent="0.3">
      <c r="A308" s="22" t="s">
        <v>284</v>
      </c>
      <c r="B308" s="22">
        <v>1907</v>
      </c>
      <c r="C308" t="s">
        <v>290</v>
      </c>
      <c r="D308" s="57">
        <v>0.13333333333333333</v>
      </c>
      <c r="E308" s="1" t="s">
        <v>384</v>
      </c>
      <c r="G308" s="57">
        <v>1</v>
      </c>
      <c r="H308" s="1" t="s">
        <v>380</v>
      </c>
      <c r="J308" s="57">
        <v>0.99999999999999989</v>
      </c>
      <c r="K308" s="1" t="s">
        <v>380</v>
      </c>
      <c r="M308" s="57">
        <v>0.42017391638259832</v>
      </c>
      <c r="N308" s="1" t="s">
        <v>382</v>
      </c>
      <c r="P308" s="57">
        <v>0.63837681242898292</v>
      </c>
      <c r="Q308" s="1" t="s">
        <v>381</v>
      </c>
    </row>
    <row r="309" spans="1:17" x14ac:dyDescent="0.3">
      <c r="A309" s="22" t="s">
        <v>284</v>
      </c>
      <c r="B309" s="22">
        <v>1908</v>
      </c>
      <c r="C309" t="s">
        <v>291</v>
      </c>
      <c r="D309" s="57">
        <v>0.4</v>
      </c>
      <c r="E309" s="1" t="s">
        <v>383</v>
      </c>
      <c r="G309" s="57">
        <v>0</v>
      </c>
      <c r="H309" s="1" t="s">
        <v>384</v>
      </c>
      <c r="J309" s="57">
        <v>0</v>
      </c>
      <c r="K309" s="1" t="s">
        <v>384</v>
      </c>
      <c r="M309" s="57">
        <v>0.38642934531462797</v>
      </c>
      <c r="N309" s="1" t="s">
        <v>383</v>
      </c>
      <c r="P309" s="57">
        <v>0.19660733632865701</v>
      </c>
      <c r="Q309" s="1" t="s">
        <v>384</v>
      </c>
    </row>
    <row r="310" spans="1:17" x14ac:dyDescent="0.3">
      <c r="A310" s="22" t="s">
        <v>284</v>
      </c>
      <c r="B310" s="22">
        <v>1909</v>
      </c>
      <c r="C310" t="s">
        <v>292</v>
      </c>
      <c r="D310" s="57">
        <v>0.4</v>
      </c>
      <c r="E310" s="1" t="s">
        <v>383</v>
      </c>
      <c r="G310" s="57">
        <v>1</v>
      </c>
      <c r="H310" s="1" t="s">
        <v>380</v>
      </c>
      <c r="J310" s="57">
        <v>0.99999999999999989</v>
      </c>
      <c r="K310" s="1" t="s">
        <v>380</v>
      </c>
      <c r="M310" s="57">
        <v>0.63704848758350641</v>
      </c>
      <c r="N310" s="1" t="s">
        <v>381</v>
      </c>
      <c r="P310" s="57">
        <v>0.75926212189587661</v>
      </c>
      <c r="Q310" s="1" t="s">
        <v>381</v>
      </c>
    </row>
    <row r="311" spans="1:17" x14ac:dyDescent="0.3">
      <c r="A311" s="22" t="s">
        <v>284</v>
      </c>
      <c r="B311" s="22">
        <v>1910</v>
      </c>
      <c r="C311" t="s">
        <v>293</v>
      </c>
      <c r="D311" s="57">
        <v>0.4</v>
      </c>
      <c r="E311" s="1" t="s">
        <v>383</v>
      </c>
      <c r="G311" s="57">
        <v>1</v>
      </c>
      <c r="H311" s="1" t="s">
        <v>380</v>
      </c>
      <c r="J311" s="57">
        <v>0.99999999999999989</v>
      </c>
      <c r="K311" s="1" t="s">
        <v>380</v>
      </c>
      <c r="M311" s="57">
        <v>0.43575973200381807</v>
      </c>
      <c r="N311" s="1" t="s">
        <v>382</v>
      </c>
      <c r="P311" s="57">
        <v>0.70893993300095448</v>
      </c>
      <c r="Q311" s="1" t="s">
        <v>381</v>
      </c>
    </row>
    <row r="312" spans="1:17" x14ac:dyDescent="0.3">
      <c r="A312" s="22" t="s">
        <v>284</v>
      </c>
      <c r="B312" s="22">
        <v>1911</v>
      </c>
      <c r="C312" t="s">
        <v>294</v>
      </c>
      <c r="D312" s="57">
        <v>0.8</v>
      </c>
      <c r="E312" s="1" t="s">
        <v>381</v>
      </c>
      <c r="G312" s="57">
        <v>1</v>
      </c>
      <c r="H312" s="1" t="s">
        <v>380</v>
      </c>
      <c r="J312" s="57">
        <v>0.7599999999999999</v>
      </c>
      <c r="K312" s="1" t="s">
        <v>381</v>
      </c>
      <c r="M312" s="57">
        <v>0.51472262874311681</v>
      </c>
      <c r="N312" s="1" t="s">
        <v>382</v>
      </c>
      <c r="P312" s="57">
        <v>0.76868065718577916</v>
      </c>
      <c r="Q312" s="1" t="s">
        <v>381</v>
      </c>
    </row>
    <row r="313" spans="1:17" x14ac:dyDescent="0.3">
      <c r="A313" s="22" t="s">
        <v>295</v>
      </c>
      <c r="B313" s="22">
        <v>2001</v>
      </c>
      <c r="C313" t="s">
        <v>295</v>
      </c>
      <c r="D313" s="57">
        <v>0</v>
      </c>
      <c r="E313" s="1" t="s">
        <v>384</v>
      </c>
      <c r="G313" s="57">
        <v>1</v>
      </c>
      <c r="H313" s="1" t="s">
        <v>380</v>
      </c>
      <c r="J313" s="57">
        <v>0.95999999999999985</v>
      </c>
      <c r="K313" s="1" t="s">
        <v>380</v>
      </c>
      <c r="M313" s="57">
        <v>0.21424751000852824</v>
      </c>
      <c r="N313" s="1" t="s">
        <v>383</v>
      </c>
      <c r="P313" s="57">
        <v>0.54356187750213203</v>
      </c>
      <c r="Q313" s="1" t="s">
        <v>382</v>
      </c>
    </row>
    <row r="314" spans="1:17" x14ac:dyDescent="0.3">
      <c r="A314" s="22" t="s">
        <v>295</v>
      </c>
      <c r="B314" s="22">
        <v>2002</v>
      </c>
      <c r="C314" t="s">
        <v>296</v>
      </c>
      <c r="D314" s="57">
        <v>0.4</v>
      </c>
      <c r="E314" s="1" t="s">
        <v>383</v>
      </c>
      <c r="G314" s="57">
        <v>0.75</v>
      </c>
      <c r="H314" s="1" t="s">
        <v>381</v>
      </c>
      <c r="J314" s="57">
        <v>0.99999999999999989</v>
      </c>
      <c r="K314" s="1" t="s">
        <v>380</v>
      </c>
      <c r="M314" s="57">
        <v>0.71216963019597468</v>
      </c>
      <c r="N314" s="1" t="s">
        <v>381</v>
      </c>
      <c r="P314" s="57">
        <v>0.71554240754899368</v>
      </c>
      <c r="Q314" s="1" t="s">
        <v>381</v>
      </c>
    </row>
    <row r="315" spans="1:17" x14ac:dyDescent="0.3">
      <c r="A315" s="22" t="s">
        <v>295</v>
      </c>
      <c r="B315" s="22">
        <v>2003</v>
      </c>
      <c r="C315" t="s">
        <v>345</v>
      </c>
      <c r="D315" s="57">
        <v>0.4</v>
      </c>
      <c r="E315" s="1" t="s">
        <v>383</v>
      </c>
      <c r="G315" s="57">
        <v>1</v>
      </c>
      <c r="H315" s="1" t="s">
        <v>380</v>
      </c>
      <c r="J315" s="57">
        <v>0.99999999999999989</v>
      </c>
      <c r="K315" s="1" t="s">
        <v>380</v>
      </c>
      <c r="M315" s="57">
        <v>0.82987025604288611</v>
      </c>
      <c r="N315" s="1" t="s">
        <v>380</v>
      </c>
      <c r="P315" s="57">
        <v>0.80746756401072151</v>
      </c>
      <c r="Q315" s="1" t="s">
        <v>380</v>
      </c>
    </row>
    <row r="316" spans="1:17" x14ac:dyDescent="0.3">
      <c r="A316" s="22" t="s">
        <v>295</v>
      </c>
      <c r="B316" s="22">
        <v>2004</v>
      </c>
      <c r="C316" t="s">
        <v>297</v>
      </c>
      <c r="D316" s="57">
        <v>0.53333333333333333</v>
      </c>
      <c r="E316" s="1" t="s">
        <v>382</v>
      </c>
      <c r="G316" s="57">
        <v>0.75</v>
      </c>
      <c r="H316" s="1" t="s">
        <v>381</v>
      </c>
      <c r="J316" s="57">
        <v>0.99999999999999989</v>
      </c>
      <c r="K316" s="1" t="s">
        <v>380</v>
      </c>
      <c r="M316" s="57">
        <v>0.43868053227579806</v>
      </c>
      <c r="N316" s="1" t="s">
        <v>382</v>
      </c>
      <c r="P316" s="57">
        <v>0.68050346640228287</v>
      </c>
      <c r="Q316" s="1" t="s">
        <v>381</v>
      </c>
    </row>
    <row r="317" spans="1:17" x14ac:dyDescent="0.3">
      <c r="A317" s="22" t="s">
        <v>295</v>
      </c>
      <c r="B317" s="22">
        <v>2005</v>
      </c>
      <c r="C317" t="s">
        <v>298</v>
      </c>
      <c r="D317" s="57">
        <v>0.8</v>
      </c>
      <c r="E317" s="1" t="s">
        <v>381</v>
      </c>
      <c r="G317" s="57">
        <v>0.75</v>
      </c>
      <c r="H317" s="1" t="s">
        <v>381</v>
      </c>
      <c r="J317" s="57">
        <v>0.95999999999999985</v>
      </c>
      <c r="K317" s="1" t="s">
        <v>380</v>
      </c>
      <c r="M317" s="57">
        <v>0.1656063983690457</v>
      </c>
      <c r="N317" s="1" t="s">
        <v>384</v>
      </c>
      <c r="P317" s="57">
        <v>0.66890159959226136</v>
      </c>
      <c r="Q317" s="1" t="s">
        <v>381</v>
      </c>
    </row>
    <row r="318" spans="1:17" x14ac:dyDescent="0.3">
      <c r="A318" s="22" t="s">
        <v>295</v>
      </c>
      <c r="B318" s="22">
        <v>2006</v>
      </c>
      <c r="C318" t="s">
        <v>299</v>
      </c>
      <c r="D318" s="57">
        <v>0.8666666666666667</v>
      </c>
      <c r="E318" s="1" t="s">
        <v>380</v>
      </c>
      <c r="G318" s="57">
        <v>1</v>
      </c>
      <c r="H318" s="1" t="s">
        <v>380</v>
      </c>
      <c r="J318" s="57">
        <v>0.99999999999999989</v>
      </c>
      <c r="K318" s="1" t="s">
        <v>380</v>
      </c>
      <c r="M318" s="57">
        <v>0.4901176878378985</v>
      </c>
      <c r="N318" s="1" t="s">
        <v>382</v>
      </c>
      <c r="P318" s="57">
        <v>0.83919608862614126</v>
      </c>
      <c r="Q318" s="1" t="s">
        <v>380</v>
      </c>
    </row>
    <row r="319" spans="1:17" x14ac:dyDescent="0.3">
      <c r="A319" s="22" t="s">
        <v>295</v>
      </c>
      <c r="B319" s="22">
        <v>2007</v>
      </c>
      <c r="C319" t="s">
        <v>300</v>
      </c>
      <c r="D319" s="57">
        <v>1</v>
      </c>
      <c r="E319" s="1" t="s">
        <v>380</v>
      </c>
      <c r="G319" s="57">
        <v>1</v>
      </c>
      <c r="H319" s="1" t="s">
        <v>380</v>
      </c>
      <c r="J319" s="57">
        <v>0.99999999999999989</v>
      </c>
      <c r="K319" s="1" t="s">
        <v>380</v>
      </c>
      <c r="M319" s="57">
        <v>0.24510825830027932</v>
      </c>
      <c r="N319" s="1" t="s">
        <v>383</v>
      </c>
      <c r="P319" s="57">
        <v>0.81127706457506987</v>
      </c>
      <c r="Q319" s="1" t="s">
        <v>380</v>
      </c>
    </row>
    <row r="320" spans="1:17" x14ac:dyDescent="0.3">
      <c r="A320" s="22" t="s">
        <v>295</v>
      </c>
      <c r="B320" s="22">
        <v>2008</v>
      </c>
      <c r="C320" t="s">
        <v>346</v>
      </c>
      <c r="D320" s="57">
        <v>0</v>
      </c>
      <c r="E320" s="1" t="s">
        <v>384</v>
      </c>
      <c r="G320" s="57">
        <v>1</v>
      </c>
      <c r="H320" s="1" t="s">
        <v>380</v>
      </c>
      <c r="J320" s="57">
        <v>0.99999999999999989</v>
      </c>
      <c r="K320" s="1" t="s">
        <v>380</v>
      </c>
      <c r="M320" s="57">
        <v>0.63807987437096014</v>
      </c>
      <c r="N320" s="1" t="s">
        <v>381</v>
      </c>
      <c r="P320" s="57">
        <v>0.65951996859273998</v>
      </c>
      <c r="Q320" s="1" t="s">
        <v>381</v>
      </c>
    </row>
    <row r="321" spans="1:17" x14ac:dyDescent="0.3">
      <c r="A321" s="22" t="s">
        <v>295</v>
      </c>
      <c r="B321" s="22">
        <v>2009</v>
      </c>
      <c r="C321" t="s">
        <v>301</v>
      </c>
      <c r="D321" s="57">
        <v>0</v>
      </c>
      <c r="E321" s="1" t="s">
        <v>384</v>
      </c>
      <c r="G321" s="57">
        <v>0</v>
      </c>
      <c r="H321" s="1" t="s">
        <v>384</v>
      </c>
      <c r="J321" s="57">
        <v>0.3</v>
      </c>
      <c r="K321" s="1" t="s">
        <v>383</v>
      </c>
      <c r="M321" s="57">
        <v>0.66442873960146698</v>
      </c>
      <c r="N321" s="1" t="s">
        <v>381</v>
      </c>
      <c r="P321" s="57">
        <v>0.24110718490036676</v>
      </c>
      <c r="Q321" s="1" t="s">
        <v>383</v>
      </c>
    </row>
    <row r="322" spans="1:17" x14ac:dyDescent="0.3">
      <c r="A322" s="22" t="s">
        <v>295</v>
      </c>
      <c r="B322" s="22">
        <v>2010</v>
      </c>
      <c r="C322" t="s">
        <v>302</v>
      </c>
      <c r="D322" s="57">
        <v>0.53333333333333333</v>
      </c>
      <c r="E322" s="1" t="s">
        <v>382</v>
      </c>
      <c r="G322" s="57">
        <v>1</v>
      </c>
      <c r="H322" s="1" t="s">
        <v>380</v>
      </c>
      <c r="J322" s="57">
        <v>0.95999999999999985</v>
      </c>
      <c r="K322" s="1" t="s">
        <v>380</v>
      </c>
      <c r="M322" s="57">
        <v>0.29339900892211346</v>
      </c>
      <c r="N322" s="1" t="s">
        <v>383</v>
      </c>
      <c r="P322" s="57">
        <v>0.69668308556386171</v>
      </c>
      <c r="Q322" s="1" t="s">
        <v>381</v>
      </c>
    </row>
    <row r="323" spans="1:17" x14ac:dyDescent="0.3">
      <c r="A323" s="22" t="s">
        <v>295</v>
      </c>
      <c r="B323" s="22">
        <v>2011</v>
      </c>
      <c r="C323" t="s">
        <v>303</v>
      </c>
      <c r="D323" s="57">
        <v>0.4</v>
      </c>
      <c r="E323" s="1" t="s">
        <v>383</v>
      </c>
      <c r="G323" s="57">
        <v>0.75</v>
      </c>
      <c r="H323" s="1" t="s">
        <v>381</v>
      </c>
      <c r="J323" s="57">
        <v>0.99999999999999989</v>
      </c>
      <c r="K323" s="1" t="s">
        <v>380</v>
      </c>
      <c r="M323" s="57">
        <v>0.60779412426317136</v>
      </c>
      <c r="N323" s="1" t="s">
        <v>381</v>
      </c>
      <c r="P323" s="57">
        <v>0.68944853106579285</v>
      </c>
      <c r="Q323" s="1" t="s">
        <v>381</v>
      </c>
    </row>
    <row r="324" spans="1:17" x14ac:dyDescent="0.3">
      <c r="A324" s="22" t="s">
        <v>304</v>
      </c>
      <c r="B324" s="22">
        <v>2101</v>
      </c>
      <c r="C324" t="s">
        <v>304</v>
      </c>
      <c r="D324" s="57">
        <v>0.60000000000000009</v>
      </c>
      <c r="E324" s="1" t="s">
        <v>382</v>
      </c>
      <c r="G324" s="57">
        <v>1</v>
      </c>
      <c r="H324" s="1" t="s">
        <v>380</v>
      </c>
      <c r="J324" s="57">
        <v>0.84</v>
      </c>
      <c r="K324" s="1" t="s">
        <v>380</v>
      </c>
      <c r="M324" s="57">
        <v>0.56106109492215639</v>
      </c>
      <c r="N324" s="1" t="s">
        <v>382</v>
      </c>
      <c r="P324" s="57">
        <v>0.75026527373053908</v>
      </c>
      <c r="Q324" s="1" t="s">
        <v>381</v>
      </c>
    </row>
    <row r="325" spans="1:17" x14ac:dyDescent="0.3">
      <c r="A325" s="22" t="s">
        <v>304</v>
      </c>
      <c r="B325" s="22">
        <v>2102</v>
      </c>
      <c r="C325" t="s">
        <v>305</v>
      </c>
      <c r="D325" s="57">
        <v>0.13333333333333333</v>
      </c>
      <c r="E325" s="1" t="s">
        <v>384</v>
      </c>
      <c r="G325" s="57">
        <v>0.375</v>
      </c>
      <c r="H325" s="1" t="s">
        <v>383</v>
      </c>
      <c r="J325" s="57">
        <v>0</v>
      </c>
      <c r="K325" s="1" t="s">
        <v>384</v>
      </c>
      <c r="M325" s="57">
        <v>0.77698956293124044</v>
      </c>
      <c r="N325" s="1" t="s">
        <v>381</v>
      </c>
      <c r="P325" s="57">
        <v>0.32133072406614344</v>
      </c>
      <c r="Q325" s="1" t="s">
        <v>383</v>
      </c>
    </row>
    <row r="326" spans="1:17" x14ac:dyDescent="0.3">
      <c r="A326" s="22" t="s">
        <v>304</v>
      </c>
      <c r="B326" s="22">
        <v>2103</v>
      </c>
      <c r="C326" t="s">
        <v>306</v>
      </c>
      <c r="D326" s="57">
        <v>0.60000000000000009</v>
      </c>
      <c r="E326" s="1" t="s">
        <v>382</v>
      </c>
      <c r="G326" s="57">
        <v>0</v>
      </c>
      <c r="H326" s="1" t="s">
        <v>384</v>
      </c>
      <c r="J326" s="57">
        <v>0.4</v>
      </c>
      <c r="K326" s="1" t="s">
        <v>383</v>
      </c>
      <c r="M326" s="57">
        <v>0.41838356889076478</v>
      </c>
      <c r="N326" s="1" t="s">
        <v>382</v>
      </c>
      <c r="P326" s="57">
        <v>0.35459589222269117</v>
      </c>
      <c r="Q326" s="1" t="s">
        <v>383</v>
      </c>
    </row>
    <row r="327" spans="1:17" x14ac:dyDescent="0.3">
      <c r="A327" s="22" t="s">
        <v>304</v>
      </c>
      <c r="B327" s="22">
        <v>2104</v>
      </c>
      <c r="C327" t="s">
        <v>307</v>
      </c>
      <c r="D327" s="57">
        <v>0.8666666666666667</v>
      </c>
      <c r="E327" s="1" t="s">
        <v>380</v>
      </c>
      <c r="G327" s="57">
        <v>0.75</v>
      </c>
      <c r="H327" s="1" t="s">
        <v>381</v>
      </c>
      <c r="J327" s="57">
        <v>0.88</v>
      </c>
      <c r="K327" s="1" t="s">
        <v>380</v>
      </c>
      <c r="M327" s="57">
        <v>0.42520785651282472</v>
      </c>
      <c r="N327" s="1" t="s">
        <v>382</v>
      </c>
      <c r="P327" s="57">
        <v>0.73046863079487279</v>
      </c>
      <c r="Q327" s="1" t="s">
        <v>381</v>
      </c>
    </row>
    <row r="328" spans="1:17" x14ac:dyDescent="0.3">
      <c r="A328" s="22" t="s">
        <v>304</v>
      </c>
      <c r="B328" s="22">
        <v>2105</v>
      </c>
      <c r="C328" t="s">
        <v>308</v>
      </c>
      <c r="D328" s="57">
        <v>0.66666666666666674</v>
      </c>
      <c r="E328" s="1" t="s">
        <v>381</v>
      </c>
      <c r="G328" s="57">
        <v>0.75</v>
      </c>
      <c r="H328" s="1" t="s">
        <v>381</v>
      </c>
      <c r="J328" s="57">
        <v>0.84</v>
      </c>
      <c r="K328" s="1" t="s">
        <v>380</v>
      </c>
      <c r="M328" s="57">
        <v>0.42433176715185811</v>
      </c>
      <c r="N328" s="1" t="s">
        <v>382</v>
      </c>
      <c r="P328" s="57">
        <v>0.67024960845463122</v>
      </c>
      <c r="Q328" s="1" t="s">
        <v>381</v>
      </c>
    </row>
    <row r="329" spans="1:17" x14ac:dyDescent="0.3">
      <c r="A329" s="22" t="s">
        <v>304</v>
      </c>
      <c r="B329" s="22">
        <v>2106</v>
      </c>
      <c r="C329" t="s">
        <v>309</v>
      </c>
      <c r="D329" s="57">
        <v>0.60000000000000009</v>
      </c>
      <c r="E329" s="1" t="s">
        <v>382</v>
      </c>
      <c r="G329" s="57">
        <v>0.375</v>
      </c>
      <c r="H329" s="1" t="s">
        <v>383</v>
      </c>
      <c r="J329" s="57">
        <v>0.99999999999999989</v>
      </c>
      <c r="K329" s="1" t="s">
        <v>380</v>
      </c>
      <c r="M329" s="57">
        <v>0.48442156360423422</v>
      </c>
      <c r="N329" s="1" t="s">
        <v>382</v>
      </c>
      <c r="P329" s="57">
        <v>0.61485539090105856</v>
      </c>
      <c r="Q329" s="1" t="s">
        <v>381</v>
      </c>
    </row>
    <row r="330" spans="1:17" x14ac:dyDescent="0.3">
      <c r="A330" s="22" t="s">
        <v>304</v>
      </c>
      <c r="B330" s="22">
        <v>2107</v>
      </c>
      <c r="C330" t="s">
        <v>310</v>
      </c>
      <c r="D330" s="57">
        <v>0.4</v>
      </c>
      <c r="E330" s="1" t="s">
        <v>383</v>
      </c>
      <c r="G330" s="57">
        <v>1</v>
      </c>
      <c r="H330" s="1" t="s">
        <v>380</v>
      </c>
      <c r="J330" s="57">
        <v>0.95999999999999985</v>
      </c>
      <c r="K330" s="1" t="s">
        <v>380</v>
      </c>
      <c r="M330" s="57">
        <v>0.46821176340130188</v>
      </c>
      <c r="N330" s="1" t="s">
        <v>382</v>
      </c>
      <c r="P330" s="57">
        <v>0.70705294085032544</v>
      </c>
      <c r="Q330" s="1" t="s">
        <v>381</v>
      </c>
    </row>
    <row r="331" spans="1:17" x14ac:dyDescent="0.3">
      <c r="A331" s="22" t="s">
        <v>311</v>
      </c>
      <c r="B331" s="22">
        <v>2201</v>
      </c>
      <c r="C331" t="s">
        <v>311</v>
      </c>
      <c r="D331" s="57">
        <v>0</v>
      </c>
      <c r="E331" s="1" t="s">
        <v>384</v>
      </c>
      <c r="G331" s="57">
        <v>1</v>
      </c>
      <c r="H331" s="1" t="s">
        <v>380</v>
      </c>
      <c r="J331" s="57">
        <v>0.99999999999999989</v>
      </c>
      <c r="K331" s="1" t="s">
        <v>380</v>
      </c>
      <c r="M331" s="57">
        <v>0.49573039241648575</v>
      </c>
      <c r="N331" s="1" t="s">
        <v>382</v>
      </c>
      <c r="P331" s="57">
        <v>0.62393259810412149</v>
      </c>
      <c r="Q331" s="1" t="s">
        <v>381</v>
      </c>
    </row>
    <row r="332" spans="1:17" x14ac:dyDescent="0.3">
      <c r="A332" s="22" t="s">
        <v>311</v>
      </c>
      <c r="B332" s="22">
        <v>2202</v>
      </c>
      <c r="C332" t="s">
        <v>18</v>
      </c>
      <c r="D332" s="57">
        <v>0.60000000000000009</v>
      </c>
      <c r="E332" s="1" t="s">
        <v>382</v>
      </c>
      <c r="G332" s="57">
        <v>1</v>
      </c>
      <c r="H332" s="1" t="s">
        <v>380</v>
      </c>
      <c r="J332" s="57">
        <v>0.92</v>
      </c>
      <c r="K332" s="1" t="s">
        <v>380</v>
      </c>
      <c r="M332" s="57">
        <v>0.77714752624525962</v>
      </c>
      <c r="N332" s="1" t="s">
        <v>381</v>
      </c>
      <c r="P332" s="57">
        <v>0.82428688156131491</v>
      </c>
      <c r="Q332" s="1" t="s">
        <v>380</v>
      </c>
    </row>
    <row r="333" spans="1:17" x14ac:dyDescent="0.3">
      <c r="A333" s="22" t="s">
        <v>311</v>
      </c>
      <c r="B333" s="22">
        <v>2203</v>
      </c>
      <c r="C333" t="s">
        <v>312</v>
      </c>
      <c r="D333" s="57">
        <v>0</v>
      </c>
      <c r="E333" s="1" t="s">
        <v>384</v>
      </c>
      <c r="G333" s="57">
        <v>1</v>
      </c>
      <c r="H333" s="1" t="s">
        <v>380</v>
      </c>
      <c r="J333" s="57">
        <v>0.99999999999999989</v>
      </c>
      <c r="K333" s="1" t="s">
        <v>380</v>
      </c>
      <c r="M333" s="57">
        <v>0.48031813731332212</v>
      </c>
      <c r="N333" s="1" t="s">
        <v>382</v>
      </c>
      <c r="P333" s="57">
        <v>0.62007953432833052</v>
      </c>
      <c r="Q333" s="1" t="s">
        <v>381</v>
      </c>
    </row>
    <row r="334" spans="1:17" x14ac:dyDescent="0.3">
      <c r="A334" s="22" t="s">
        <v>311</v>
      </c>
      <c r="B334" s="22">
        <v>2204</v>
      </c>
      <c r="C334" t="s">
        <v>313</v>
      </c>
      <c r="D334" s="57">
        <v>0.4</v>
      </c>
      <c r="E334" s="1" t="s">
        <v>383</v>
      </c>
      <c r="G334" s="57">
        <v>0.625</v>
      </c>
      <c r="H334" s="1" t="s">
        <v>381</v>
      </c>
      <c r="J334" s="57">
        <v>0.95999999999999985</v>
      </c>
      <c r="K334" s="1" t="s">
        <v>380</v>
      </c>
      <c r="M334" s="57">
        <v>0.39380715325146115</v>
      </c>
      <c r="N334" s="1" t="s">
        <v>383</v>
      </c>
      <c r="P334" s="57">
        <v>0.59470178831286524</v>
      </c>
      <c r="Q334" s="1" t="s">
        <v>382</v>
      </c>
    </row>
    <row r="335" spans="1:17" x14ac:dyDescent="0.3">
      <c r="A335" s="22" t="s">
        <v>311</v>
      </c>
      <c r="B335" s="22">
        <v>2205</v>
      </c>
      <c r="C335" t="s">
        <v>314</v>
      </c>
      <c r="D335" s="57">
        <v>0</v>
      </c>
      <c r="E335" s="1" t="s">
        <v>384</v>
      </c>
      <c r="G335" s="57">
        <v>1</v>
      </c>
      <c r="H335" s="1" t="s">
        <v>380</v>
      </c>
      <c r="J335" s="57">
        <v>0.79999999999999993</v>
      </c>
      <c r="K335" s="1" t="s">
        <v>381</v>
      </c>
      <c r="M335" s="57">
        <v>0.34812508745922427</v>
      </c>
      <c r="N335" s="1" t="s">
        <v>383</v>
      </c>
      <c r="P335" s="57">
        <v>0.53703127186480604</v>
      </c>
      <c r="Q335" s="1" t="s">
        <v>382</v>
      </c>
    </row>
    <row r="336" spans="1:17" x14ac:dyDescent="0.3">
      <c r="A336" s="22" t="s">
        <v>311</v>
      </c>
      <c r="B336" s="22">
        <v>2206</v>
      </c>
      <c r="C336" t="s">
        <v>315</v>
      </c>
      <c r="D336" s="57">
        <v>0.4</v>
      </c>
      <c r="E336" s="1" t="s">
        <v>383</v>
      </c>
      <c r="G336" s="57">
        <v>1</v>
      </c>
      <c r="H336" s="1" t="s">
        <v>380</v>
      </c>
      <c r="J336" s="57">
        <v>0.99999999999999989</v>
      </c>
      <c r="K336" s="1" t="s">
        <v>380</v>
      </c>
      <c r="M336" s="57">
        <v>0.90457302284228447</v>
      </c>
      <c r="N336" s="1" t="s">
        <v>380</v>
      </c>
      <c r="P336" s="57">
        <v>0.82614325571057112</v>
      </c>
      <c r="Q336" s="1" t="s">
        <v>380</v>
      </c>
    </row>
    <row r="337" spans="1:17" x14ac:dyDescent="0.3">
      <c r="A337" s="22" t="s">
        <v>311</v>
      </c>
      <c r="B337" s="22">
        <v>2207</v>
      </c>
      <c r="C337" t="s">
        <v>316</v>
      </c>
      <c r="D337" s="57">
        <v>0</v>
      </c>
      <c r="E337" s="1" t="s">
        <v>384</v>
      </c>
      <c r="G337" s="57">
        <v>0.75</v>
      </c>
      <c r="H337" s="1" t="s">
        <v>381</v>
      </c>
      <c r="J337" s="57">
        <v>0.99999999999999989</v>
      </c>
      <c r="K337" s="1" t="s">
        <v>380</v>
      </c>
      <c r="M337" s="57">
        <v>0.47769722900370132</v>
      </c>
      <c r="N337" s="1" t="s">
        <v>382</v>
      </c>
      <c r="P337" s="57">
        <v>0.55692430725092534</v>
      </c>
      <c r="Q337" s="1" t="s">
        <v>382</v>
      </c>
    </row>
    <row r="338" spans="1:17" x14ac:dyDescent="0.3">
      <c r="A338" s="22" t="s">
        <v>311</v>
      </c>
      <c r="B338" s="22">
        <v>2208</v>
      </c>
      <c r="C338" t="s">
        <v>317</v>
      </c>
      <c r="D338" s="57">
        <v>0</v>
      </c>
      <c r="E338" s="1" t="s">
        <v>384</v>
      </c>
      <c r="G338" s="57">
        <v>1</v>
      </c>
      <c r="H338" s="1" t="s">
        <v>380</v>
      </c>
      <c r="J338" s="57">
        <v>0.99999999999999989</v>
      </c>
      <c r="K338" s="1" t="s">
        <v>380</v>
      </c>
      <c r="M338" s="57">
        <v>0.60629482202669871</v>
      </c>
      <c r="N338" s="1" t="s">
        <v>381</v>
      </c>
      <c r="P338" s="57">
        <v>0.65157370550667471</v>
      </c>
      <c r="Q338" s="1" t="s">
        <v>381</v>
      </c>
    </row>
    <row r="339" spans="1:17" x14ac:dyDescent="0.3">
      <c r="A339" s="22" t="s">
        <v>311</v>
      </c>
      <c r="B339" s="22">
        <v>2209</v>
      </c>
      <c r="C339" t="s">
        <v>318</v>
      </c>
      <c r="D339" s="57">
        <v>0.8</v>
      </c>
      <c r="E339" s="1" t="s">
        <v>381</v>
      </c>
      <c r="G339" s="57">
        <v>0.75</v>
      </c>
      <c r="H339" s="1" t="s">
        <v>381</v>
      </c>
      <c r="J339" s="57">
        <v>0.95999999999999985</v>
      </c>
      <c r="K339" s="1" t="s">
        <v>380</v>
      </c>
      <c r="M339" s="57">
        <v>0.56060180859343189</v>
      </c>
      <c r="N339" s="1" t="s">
        <v>382</v>
      </c>
      <c r="P339" s="57">
        <v>0.76765045214835792</v>
      </c>
      <c r="Q339" s="1" t="s">
        <v>381</v>
      </c>
    </row>
    <row r="340" spans="1:17" x14ac:dyDescent="0.3">
      <c r="A340" s="22" t="s">
        <v>311</v>
      </c>
      <c r="B340" s="22">
        <v>2210</v>
      </c>
      <c r="C340" t="s">
        <v>319</v>
      </c>
      <c r="D340" s="57">
        <v>0</v>
      </c>
      <c r="E340" s="1" t="s">
        <v>384</v>
      </c>
      <c r="G340" s="57">
        <v>1</v>
      </c>
      <c r="H340" s="1" t="s">
        <v>380</v>
      </c>
      <c r="J340" s="57">
        <v>0.99999999999999989</v>
      </c>
      <c r="K340" s="1" t="s">
        <v>380</v>
      </c>
      <c r="M340" s="57">
        <v>0.68894575160221805</v>
      </c>
      <c r="N340" s="1" t="s">
        <v>381</v>
      </c>
      <c r="P340" s="57">
        <v>0.67223643790055454</v>
      </c>
      <c r="Q340" s="1" t="s">
        <v>381</v>
      </c>
    </row>
    <row r="341" spans="1:17" x14ac:dyDescent="0.3">
      <c r="A341" s="22" t="s">
        <v>311</v>
      </c>
      <c r="B341" s="22">
        <v>2211</v>
      </c>
      <c r="C341" t="s">
        <v>320</v>
      </c>
      <c r="D341" s="57">
        <v>0</v>
      </c>
      <c r="E341" s="1" t="s">
        <v>384</v>
      </c>
      <c r="G341" s="57">
        <v>0.75</v>
      </c>
      <c r="H341" s="1" t="s">
        <v>381</v>
      </c>
      <c r="J341" s="57">
        <v>0.95999999999999985</v>
      </c>
      <c r="K341" s="1" t="s">
        <v>380</v>
      </c>
      <c r="M341" s="57">
        <v>0.23410638605773001</v>
      </c>
      <c r="N341" s="1" t="s">
        <v>383</v>
      </c>
      <c r="P341" s="57">
        <v>0.48602659651443247</v>
      </c>
      <c r="Q341" s="1" t="s">
        <v>382</v>
      </c>
    </row>
    <row r="342" spans="1:17" x14ac:dyDescent="0.3">
      <c r="A342" s="22" t="s">
        <v>311</v>
      </c>
      <c r="B342" s="22">
        <v>2212</v>
      </c>
      <c r="C342" t="s">
        <v>321</v>
      </c>
      <c r="D342" s="57">
        <v>1</v>
      </c>
      <c r="E342" s="1" t="s">
        <v>380</v>
      </c>
      <c r="G342" s="57">
        <v>0.75</v>
      </c>
      <c r="H342" s="1" t="s">
        <v>381</v>
      </c>
      <c r="J342" s="57">
        <v>0.99999999999999989</v>
      </c>
      <c r="K342" s="1" t="s">
        <v>380</v>
      </c>
      <c r="M342" s="57">
        <v>0.40650191593186535</v>
      </c>
      <c r="N342" s="1" t="s">
        <v>382</v>
      </c>
      <c r="P342" s="57">
        <v>0.78912547898296637</v>
      </c>
      <c r="Q342" s="1" t="s">
        <v>381</v>
      </c>
    </row>
    <row r="343" spans="1:17" x14ac:dyDescent="0.3">
      <c r="A343" s="22" t="s">
        <v>311</v>
      </c>
      <c r="B343" s="22">
        <v>2213</v>
      </c>
      <c r="C343" t="s">
        <v>322</v>
      </c>
      <c r="D343" s="57">
        <v>1</v>
      </c>
      <c r="E343" s="1" t="s">
        <v>380</v>
      </c>
      <c r="G343" s="57">
        <v>0.75</v>
      </c>
      <c r="H343" s="1" t="s">
        <v>381</v>
      </c>
      <c r="J343" s="57">
        <v>0.99999999999999989</v>
      </c>
      <c r="K343" s="1" t="s">
        <v>380</v>
      </c>
      <c r="M343" s="57">
        <v>0.3728591188505227</v>
      </c>
      <c r="N343" s="1" t="s">
        <v>383</v>
      </c>
      <c r="P343" s="57">
        <v>0.7807147797126307</v>
      </c>
      <c r="Q343" s="1" t="s">
        <v>381</v>
      </c>
    </row>
    <row r="344" spans="1:17" x14ac:dyDescent="0.3">
      <c r="A344" s="22" t="s">
        <v>311</v>
      </c>
      <c r="B344" s="22">
        <v>2214</v>
      </c>
      <c r="C344" t="s">
        <v>323</v>
      </c>
      <c r="D344" s="57">
        <v>0.60000000000000009</v>
      </c>
      <c r="E344" s="1" t="s">
        <v>382</v>
      </c>
      <c r="G344" s="57">
        <v>1</v>
      </c>
      <c r="H344" s="1" t="s">
        <v>380</v>
      </c>
      <c r="J344" s="57">
        <v>0.99999999999999989</v>
      </c>
      <c r="K344" s="1" t="s">
        <v>380</v>
      </c>
      <c r="M344" s="57">
        <v>0.47690828598999851</v>
      </c>
      <c r="N344" s="1" t="s">
        <v>382</v>
      </c>
      <c r="P344" s="57">
        <v>0.76922707149749969</v>
      </c>
      <c r="Q344" s="1" t="s">
        <v>381</v>
      </c>
    </row>
    <row r="345" spans="1:17" x14ac:dyDescent="0.3">
      <c r="A345" s="22" t="s">
        <v>311</v>
      </c>
      <c r="B345" s="22">
        <v>2215</v>
      </c>
      <c r="C345" t="s">
        <v>324</v>
      </c>
      <c r="D345" s="57">
        <v>0.8</v>
      </c>
      <c r="E345" s="1" t="s">
        <v>381</v>
      </c>
      <c r="G345" s="57">
        <v>0.25</v>
      </c>
      <c r="H345" s="1" t="s">
        <v>383</v>
      </c>
      <c r="J345" s="57">
        <v>0.6</v>
      </c>
      <c r="K345" s="1" t="s">
        <v>382</v>
      </c>
      <c r="M345" s="57">
        <v>0.79690885133482969</v>
      </c>
      <c r="N345" s="1" t="s">
        <v>381</v>
      </c>
      <c r="P345" s="57">
        <v>0.61172721283370746</v>
      </c>
      <c r="Q345" s="1" t="s">
        <v>381</v>
      </c>
    </row>
    <row r="346" spans="1:17" x14ac:dyDescent="0.3">
      <c r="A346" s="22" t="s">
        <v>311</v>
      </c>
      <c r="B346" s="22">
        <v>2216</v>
      </c>
      <c r="C346" t="s">
        <v>325</v>
      </c>
      <c r="D346" s="57">
        <v>0</v>
      </c>
      <c r="E346" s="1" t="s">
        <v>384</v>
      </c>
      <c r="G346" s="57">
        <v>1</v>
      </c>
      <c r="H346" s="1" t="s">
        <v>380</v>
      </c>
      <c r="J346" s="57">
        <v>0.99999999999999989</v>
      </c>
      <c r="K346" s="1" t="s">
        <v>380</v>
      </c>
      <c r="M346" s="57">
        <v>0.91831662718628815</v>
      </c>
      <c r="N346" s="1" t="s">
        <v>380</v>
      </c>
      <c r="P346" s="57">
        <v>0.72957915679657204</v>
      </c>
      <c r="Q346" s="1" t="s">
        <v>381</v>
      </c>
    </row>
    <row r="347" spans="1:17" x14ac:dyDescent="0.3">
      <c r="A347" s="22" t="s">
        <v>311</v>
      </c>
      <c r="B347" s="22">
        <v>2217</v>
      </c>
      <c r="C347" t="s">
        <v>326</v>
      </c>
      <c r="D347" s="57">
        <v>0.13333333333333333</v>
      </c>
      <c r="E347" s="1" t="s">
        <v>384</v>
      </c>
      <c r="G347" s="57">
        <v>1</v>
      </c>
      <c r="H347" s="1" t="s">
        <v>380</v>
      </c>
      <c r="J347" s="57">
        <v>0.99999999999999989</v>
      </c>
      <c r="K347" s="1" t="s">
        <v>380</v>
      </c>
      <c r="M347" s="57">
        <v>0.35835921912617369</v>
      </c>
      <c r="N347" s="1" t="s">
        <v>383</v>
      </c>
      <c r="P347" s="57">
        <v>0.62292313811487676</v>
      </c>
      <c r="Q347" s="1" t="s">
        <v>381</v>
      </c>
    </row>
  </sheetData>
  <autoFilter ref="A7:Q7" xr:uid="{DC5EAEE2-2248-4BBB-86EE-0CA9F4CDCACF}">
    <sortState xmlns:xlrd2="http://schemas.microsoft.com/office/spreadsheetml/2017/richdata2" ref="A8:Q347">
      <sortCondition ref="B7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47"/>
  <sheetViews>
    <sheetView topLeftCell="A294" zoomScale="55" zoomScaleNormal="55" workbookViewId="0">
      <selection activeCell="H28" sqref="A27:H28"/>
    </sheetView>
  </sheetViews>
  <sheetFormatPr baseColWidth="10" defaultColWidth="11.5546875" defaultRowHeight="13.8" x14ac:dyDescent="0.25"/>
  <cols>
    <col min="1" max="1" width="26.77734375" style="16" bestFit="1" customWidth="1"/>
    <col min="2" max="2" width="15.21875" style="16" customWidth="1"/>
    <col min="3" max="3" width="30.77734375" style="16" bestFit="1" customWidth="1"/>
    <col min="4" max="4" width="25.21875" style="15" customWidth="1"/>
    <col min="5" max="5" width="22" style="16" customWidth="1"/>
    <col min="6" max="6" width="2.77734375" style="15" customWidth="1"/>
    <col min="7" max="7" width="25.21875" style="15" customWidth="1"/>
    <col min="8" max="8" width="22" style="16" customWidth="1"/>
    <col min="9" max="9" width="2.77734375" style="15" customWidth="1"/>
    <col min="10" max="10" width="25.21875" style="15" customWidth="1"/>
    <col min="11" max="11" width="22" style="16" customWidth="1"/>
    <col min="12" max="12" width="2.77734375" style="15" customWidth="1"/>
    <col min="13" max="13" width="25.21875" style="15" customWidth="1"/>
    <col min="14" max="14" width="22" style="16" customWidth="1"/>
    <col min="15" max="15" width="2.77734375" style="15" customWidth="1"/>
    <col min="16" max="16" width="25.21875" style="15" customWidth="1"/>
    <col min="17" max="17" width="22" style="16" customWidth="1"/>
    <col min="18" max="18" width="2.77734375" style="15" customWidth="1"/>
    <col min="19" max="19" width="24.77734375" style="15" customWidth="1"/>
    <col min="20" max="20" width="15.77734375" style="15" customWidth="1"/>
    <col min="21" max="16384" width="11.5546875" style="15"/>
  </cols>
  <sheetData>
    <row r="1" spans="1:20" ht="27.6" x14ac:dyDescent="0.25">
      <c r="D1" s="45" t="s">
        <v>385</v>
      </c>
      <c r="E1" s="45" t="s">
        <v>386</v>
      </c>
      <c r="G1" s="45" t="s">
        <v>385</v>
      </c>
      <c r="H1" s="45" t="s">
        <v>386</v>
      </c>
      <c r="J1" s="45" t="s">
        <v>385</v>
      </c>
      <c r="K1" s="45" t="s">
        <v>386</v>
      </c>
      <c r="M1" s="45" t="s">
        <v>385</v>
      </c>
      <c r="N1" s="45" t="s">
        <v>386</v>
      </c>
      <c r="P1" s="45" t="s">
        <v>385</v>
      </c>
      <c r="Q1" s="45" t="s">
        <v>386</v>
      </c>
      <c r="S1" s="93" t="s">
        <v>385</v>
      </c>
      <c r="T1" s="93" t="s">
        <v>386</v>
      </c>
    </row>
    <row r="2" spans="1:20" x14ac:dyDescent="0.25">
      <c r="D2" s="105" t="s">
        <v>380</v>
      </c>
      <c r="E2" s="106">
        <v>16</v>
      </c>
      <c r="G2" s="105" t="s">
        <v>380</v>
      </c>
      <c r="H2" s="106">
        <v>23</v>
      </c>
      <c r="J2" s="105" t="s">
        <v>380</v>
      </c>
      <c r="K2" s="106">
        <v>17</v>
      </c>
      <c r="M2" s="105" t="s">
        <v>380</v>
      </c>
      <c r="N2" s="106">
        <v>7</v>
      </c>
      <c r="P2" s="105" t="s">
        <v>380</v>
      </c>
      <c r="Q2" s="106">
        <v>10</v>
      </c>
      <c r="S2" s="40" t="s">
        <v>380</v>
      </c>
      <c r="T2" s="30">
        <v>0</v>
      </c>
    </row>
    <row r="3" spans="1:20" x14ac:dyDescent="0.25">
      <c r="D3" s="107" t="s">
        <v>381</v>
      </c>
      <c r="E3" s="108">
        <v>20</v>
      </c>
      <c r="G3" s="107" t="s">
        <v>381</v>
      </c>
      <c r="H3" s="108">
        <v>27</v>
      </c>
      <c r="J3" s="107" t="s">
        <v>381</v>
      </c>
      <c r="K3" s="108">
        <v>31</v>
      </c>
      <c r="M3" s="107" t="s">
        <v>381</v>
      </c>
      <c r="N3" s="108">
        <v>12</v>
      </c>
      <c r="P3" s="107" t="s">
        <v>381</v>
      </c>
      <c r="Q3" s="108">
        <v>20</v>
      </c>
      <c r="S3" s="41" t="s">
        <v>381</v>
      </c>
      <c r="T3" s="109">
        <v>9</v>
      </c>
    </row>
    <row r="4" spans="1:20" x14ac:dyDescent="0.25">
      <c r="D4" s="110" t="s">
        <v>382</v>
      </c>
      <c r="E4" s="111">
        <v>21</v>
      </c>
      <c r="G4" s="110" t="s">
        <v>382</v>
      </c>
      <c r="H4" s="111">
        <v>49</v>
      </c>
      <c r="J4" s="110" t="s">
        <v>382</v>
      </c>
      <c r="K4" s="111">
        <v>22</v>
      </c>
      <c r="M4" s="110" t="s">
        <v>382</v>
      </c>
      <c r="N4" s="111">
        <v>23</v>
      </c>
      <c r="P4" s="110" t="s">
        <v>382</v>
      </c>
      <c r="Q4" s="111">
        <v>72</v>
      </c>
      <c r="S4" s="42" t="s">
        <v>382</v>
      </c>
      <c r="T4" s="32">
        <v>56</v>
      </c>
    </row>
    <row r="5" spans="1:20" x14ac:dyDescent="0.25">
      <c r="D5" s="112" t="s">
        <v>383</v>
      </c>
      <c r="E5" s="113">
        <v>58</v>
      </c>
      <c r="G5" s="112" t="s">
        <v>383</v>
      </c>
      <c r="H5" s="113">
        <v>61</v>
      </c>
      <c r="J5" s="112" t="s">
        <v>383</v>
      </c>
      <c r="K5" s="113">
        <v>88</v>
      </c>
      <c r="M5" s="112" t="s">
        <v>383</v>
      </c>
      <c r="N5" s="113">
        <v>20</v>
      </c>
      <c r="P5" s="112" t="s">
        <v>383</v>
      </c>
      <c r="Q5" s="113">
        <v>100</v>
      </c>
      <c r="S5" s="43" t="s">
        <v>383</v>
      </c>
      <c r="T5" s="33">
        <v>104</v>
      </c>
    </row>
    <row r="6" spans="1:20" x14ac:dyDescent="0.25">
      <c r="D6" s="114" t="s">
        <v>384</v>
      </c>
      <c r="E6" s="115">
        <v>225</v>
      </c>
      <c r="G6" s="114" t="s">
        <v>384</v>
      </c>
      <c r="H6" s="115">
        <v>180</v>
      </c>
      <c r="J6" s="114" t="s">
        <v>384</v>
      </c>
      <c r="K6" s="115">
        <v>182</v>
      </c>
      <c r="M6" s="114" t="s">
        <v>384</v>
      </c>
      <c r="N6" s="115">
        <v>278</v>
      </c>
      <c r="P6" s="114" t="s">
        <v>384</v>
      </c>
      <c r="Q6" s="115">
        <v>138</v>
      </c>
      <c r="S6" s="44" t="s">
        <v>384</v>
      </c>
      <c r="T6" s="34">
        <v>171</v>
      </c>
    </row>
    <row r="7" spans="1:20" s="27" customFormat="1" ht="88.95" customHeight="1" x14ac:dyDescent="0.3">
      <c r="A7" s="73" t="s">
        <v>0</v>
      </c>
      <c r="B7" s="74" t="s">
        <v>392</v>
      </c>
      <c r="C7" s="73" t="s">
        <v>1</v>
      </c>
      <c r="D7" s="19" t="s">
        <v>378</v>
      </c>
      <c r="E7" s="35" t="s">
        <v>385</v>
      </c>
      <c r="G7" s="20" t="s">
        <v>370</v>
      </c>
      <c r="H7" s="35" t="s">
        <v>385</v>
      </c>
      <c r="J7" s="20" t="s">
        <v>371</v>
      </c>
      <c r="K7" s="35" t="s">
        <v>385</v>
      </c>
      <c r="M7" s="20" t="s">
        <v>372</v>
      </c>
      <c r="N7" s="35" t="s">
        <v>385</v>
      </c>
      <c r="P7" s="20" t="s">
        <v>379</v>
      </c>
      <c r="Q7" s="35" t="s">
        <v>385</v>
      </c>
      <c r="S7" s="21" t="s">
        <v>369</v>
      </c>
      <c r="T7" s="35" t="s">
        <v>385</v>
      </c>
    </row>
    <row r="8" spans="1:20" ht="14.4" x14ac:dyDescent="0.3">
      <c r="A8" s="16" t="s">
        <v>2</v>
      </c>
      <c r="B8" s="16">
        <v>101</v>
      </c>
      <c r="C8" t="s">
        <v>2</v>
      </c>
      <c r="D8" s="17">
        <v>0.7923074755359546</v>
      </c>
      <c r="E8" s="15" t="s">
        <v>381</v>
      </c>
      <c r="G8" s="17">
        <v>0.23526785714285717</v>
      </c>
      <c r="H8" s="15" t="s">
        <v>383</v>
      </c>
      <c r="J8" s="17">
        <v>1</v>
      </c>
      <c r="K8" s="16" t="s">
        <v>380</v>
      </c>
      <c r="M8" s="17">
        <v>0.46103057762465682</v>
      </c>
      <c r="N8" s="15" t="s">
        <v>382</v>
      </c>
      <c r="P8" s="17">
        <v>0.48387096774193544</v>
      </c>
      <c r="Q8" s="15" t="s">
        <v>382</v>
      </c>
      <c r="S8" s="17">
        <v>0.53879141376977102</v>
      </c>
      <c r="T8" s="15" t="s">
        <v>382</v>
      </c>
    </row>
    <row r="9" spans="1:20" ht="14.4" x14ac:dyDescent="0.3">
      <c r="A9" s="16" t="s">
        <v>2</v>
      </c>
      <c r="B9" s="16">
        <v>102</v>
      </c>
      <c r="C9" t="s">
        <v>3</v>
      </c>
      <c r="D9" s="17">
        <v>0.39224706964835782</v>
      </c>
      <c r="E9" s="15" t="s">
        <v>383</v>
      </c>
      <c r="G9" s="17">
        <v>0.47812500000000002</v>
      </c>
      <c r="H9" s="15" t="s">
        <v>382</v>
      </c>
      <c r="J9" s="17">
        <v>0.47226284711420752</v>
      </c>
      <c r="K9" s="15" t="s">
        <v>382</v>
      </c>
      <c r="M9" s="17">
        <v>6.4431234447969304E-2</v>
      </c>
      <c r="N9" s="15" t="s">
        <v>384</v>
      </c>
      <c r="P9" s="17">
        <v>0.74731182795698914</v>
      </c>
      <c r="Q9" s="15" t="s">
        <v>381</v>
      </c>
      <c r="S9" s="17">
        <v>0.43946338886866898</v>
      </c>
      <c r="T9" s="15" t="s">
        <v>382</v>
      </c>
    </row>
    <row r="10" spans="1:20" ht="14.4" x14ac:dyDescent="0.3">
      <c r="A10" s="16" t="s">
        <v>2</v>
      </c>
      <c r="B10" s="16">
        <v>103</v>
      </c>
      <c r="C10" t="s">
        <v>4</v>
      </c>
      <c r="D10" s="17">
        <v>0.2768230376219229</v>
      </c>
      <c r="E10" s="15" t="s">
        <v>383</v>
      </c>
      <c r="G10" s="17">
        <v>0.60000000000000009</v>
      </c>
      <c r="H10" s="15" t="s">
        <v>382</v>
      </c>
      <c r="J10" s="17">
        <v>0.2276707643009393</v>
      </c>
      <c r="K10" s="15" t="s">
        <v>383</v>
      </c>
      <c r="M10" s="17">
        <v>6.4431234447969304E-2</v>
      </c>
      <c r="N10" s="15" t="s">
        <v>384</v>
      </c>
      <c r="P10" s="17">
        <v>0.22580645161290319</v>
      </c>
      <c r="Q10" s="15" t="s">
        <v>383</v>
      </c>
      <c r="S10" s="17">
        <v>0.31126399383455472</v>
      </c>
      <c r="T10" s="15" t="s">
        <v>383</v>
      </c>
    </row>
    <row r="11" spans="1:20" ht="14.4" x14ac:dyDescent="0.3">
      <c r="A11" s="16" t="s">
        <v>2</v>
      </c>
      <c r="B11" s="16">
        <v>104</v>
      </c>
      <c r="C11" t="s">
        <v>5</v>
      </c>
      <c r="D11" s="17">
        <v>0.99792617171298215</v>
      </c>
      <c r="E11" s="15" t="s">
        <v>380</v>
      </c>
      <c r="G11" s="17">
        <v>0.36904761904761901</v>
      </c>
      <c r="H11" s="15" t="s">
        <v>383</v>
      </c>
      <c r="J11" s="17">
        <v>0.2276707643009393</v>
      </c>
      <c r="K11" s="15" t="s">
        <v>383</v>
      </c>
      <c r="M11" s="17">
        <v>0.25772493779187722</v>
      </c>
      <c r="N11" s="15" t="s">
        <v>383</v>
      </c>
      <c r="P11" s="17">
        <v>0.25806451612903225</v>
      </c>
      <c r="Q11" s="15" t="s">
        <v>383</v>
      </c>
      <c r="S11" s="17">
        <v>0.35919894652995371</v>
      </c>
      <c r="T11" s="15" t="s">
        <v>383</v>
      </c>
    </row>
    <row r="12" spans="1:20" ht="14.4" x14ac:dyDescent="0.3">
      <c r="A12" s="16" t="s">
        <v>2</v>
      </c>
      <c r="B12" s="16">
        <v>105</v>
      </c>
      <c r="C12" t="s">
        <v>6</v>
      </c>
      <c r="D12" s="17">
        <v>0.22439946287362611</v>
      </c>
      <c r="E12" s="15" t="s">
        <v>383</v>
      </c>
      <c r="G12" s="17">
        <v>0</v>
      </c>
      <c r="H12" s="15" t="s">
        <v>384</v>
      </c>
      <c r="J12" s="17">
        <v>0.27509546513426797</v>
      </c>
      <c r="K12" s="15" t="s">
        <v>383</v>
      </c>
      <c r="M12" s="17">
        <v>8.0539043059961624E-2</v>
      </c>
      <c r="N12" s="15" t="s">
        <v>384</v>
      </c>
      <c r="P12" s="17">
        <v>0.32258064516129031</v>
      </c>
      <c r="Q12" s="15" t="s">
        <v>383</v>
      </c>
      <c r="S12" s="17">
        <v>0.1580829769584666</v>
      </c>
      <c r="T12" s="15" t="s">
        <v>384</v>
      </c>
    </row>
    <row r="13" spans="1:20" ht="14.4" x14ac:dyDescent="0.3">
      <c r="A13" s="16" t="s">
        <v>2</v>
      </c>
      <c r="B13" s="16">
        <v>106</v>
      </c>
      <c r="C13" t="s">
        <v>7</v>
      </c>
      <c r="D13" s="17">
        <v>0.19350469248879285</v>
      </c>
      <c r="E13" s="15" t="s">
        <v>384</v>
      </c>
      <c r="G13" s="17">
        <v>0.80642857142857149</v>
      </c>
      <c r="H13" s="15" t="s">
        <v>380</v>
      </c>
      <c r="J13" s="17">
        <v>0.86514890434356928</v>
      </c>
      <c r="K13" s="15" t="s">
        <v>380</v>
      </c>
      <c r="M13" s="17">
        <v>0.61999504447881049</v>
      </c>
      <c r="N13" s="15" t="s">
        <v>381</v>
      </c>
      <c r="P13" s="17">
        <v>0.33333333333333337</v>
      </c>
      <c r="Q13" s="15" t="s">
        <v>383</v>
      </c>
      <c r="S13" s="17">
        <v>0.62497449710859332</v>
      </c>
      <c r="T13" s="15" t="s">
        <v>381</v>
      </c>
    </row>
    <row r="14" spans="1:20" ht="14.4" x14ac:dyDescent="0.3">
      <c r="A14" s="16" t="s">
        <v>2</v>
      </c>
      <c r="B14" s="16">
        <v>107</v>
      </c>
      <c r="C14" t="s">
        <v>8</v>
      </c>
      <c r="D14" s="17">
        <v>0.75151691948658106</v>
      </c>
      <c r="E14" s="15" t="s">
        <v>381</v>
      </c>
      <c r="G14" s="17">
        <v>0</v>
      </c>
      <c r="H14" s="15" t="s">
        <v>384</v>
      </c>
      <c r="J14" s="17">
        <v>0.1801112808138233</v>
      </c>
      <c r="K14" s="15" t="s">
        <v>384</v>
      </c>
      <c r="M14" s="17">
        <v>0</v>
      </c>
      <c r="N14" s="15" t="s">
        <v>384</v>
      </c>
      <c r="P14" s="17">
        <v>0.16129032258064516</v>
      </c>
      <c r="Q14" s="15" t="s">
        <v>384</v>
      </c>
      <c r="S14" s="17">
        <v>0.14343201262755181</v>
      </c>
      <c r="T14" s="15" t="s">
        <v>384</v>
      </c>
    </row>
    <row r="15" spans="1:20" ht="14.4" x14ac:dyDescent="0.3">
      <c r="A15" s="16" t="s">
        <v>2</v>
      </c>
      <c r="B15" s="16">
        <v>108</v>
      </c>
      <c r="C15" t="s">
        <v>9</v>
      </c>
      <c r="D15" s="17">
        <v>0.37062315676586616</v>
      </c>
      <c r="E15" s="15" t="s">
        <v>383</v>
      </c>
      <c r="G15" s="17">
        <v>0.62921348314606751</v>
      </c>
      <c r="H15" s="15" t="s">
        <v>381</v>
      </c>
      <c r="J15" s="17">
        <v>0.34751137392009851</v>
      </c>
      <c r="K15" s="15" t="s">
        <v>383</v>
      </c>
      <c r="M15" s="17">
        <v>0.51544987558375444</v>
      </c>
      <c r="N15" s="15" t="s">
        <v>382</v>
      </c>
      <c r="P15" s="17">
        <v>0.62442396313364057</v>
      </c>
      <c r="Q15" s="15" t="s">
        <v>381</v>
      </c>
      <c r="S15" s="17">
        <v>0.52330340314790558</v>
      </c>
      <c r="T15" s="15" t="s">
        <v>382</v>
      </c>
    </row>
    <row r="16" spans="1:20" ht="14.4" x14ac:dyDescent="0.3">
      <c r="A16" s="16" t="s">
        <v>2</v>
      </c>
      <c r="B16" s="16">
        <v>109</v>
      </c>
      <c r="C16" t="s">
        <v>10</v>
      </c>
      <c r="D16" s="17">
        <v>0.50412871371413981</v>
      </c>
      <c r="E16" s="15" t="s">
        <v>382</v>
      </c>
      <c r="G16" s="17">
        <v>0.8666666666666667</v>
      </c>
      <c r="H16" s="15" t="s">
        <v>380</v>
      </c>
      <c r="J16" s="17">
        <v>0.2276707643009393</v>
      </c>
      <c r="K16" s="15" t="s">
        <v>383</v>
      </c>
      <c r="M16" s="17">
        <v>0</v>
      </c>
      <c r="N16" s="15" t="s">
        <v>384</v>
      </c>
      <c r="P16" s="17">
        <v>0.32258064516129031</v>
      </c>
      <c r="Q16" s="15" t="s">
        <v>383</v>
      </c>
      <c r="S16" s="17">
        <v>0.42046315326385991</v>
      </c>
      <c r="T16" s="15" t="s">
        <v>382</v>
      </c>
    </row>
    <row r="17" spans="1:20" ht="14.4" x14ac:dyDescent="0.3">
      <c r="A17" s="16" t="s">
        <v>2</v>
      </c>
      <c r="B17" s="16">
        <v>110</v>
      </c>
      <c r="C17" t="s">
        <v>11</v>
      </c>
      <c r="D17" s="17">
        <v>7.132241055946778E-2</v>
      </c>
      <c r="E17" s="15" t="s">
        <v>384</v>
      </c>
      <c r="G17" s="17">
        <v>0.7</v>
      </c>
      <c r="H17" s="15" t="s">
        <v>381</v>
      </c>
      <c r="J17" s="17">
        <v>0.2732049171611271</v>
      </c>
      <c r="K17" s="15" t="s">
        <v>383</v>
      </c>
      <c r="M17" s="17">
        <v>6.4431234447969304E-2</v>
      </c>
      <c r="N17" s="15" t="s">
        <v>384</v>
      </c>
      <c r="P17" s="17">
        <v>0.32258064516129031</v>
      </c>
      <c r="Q17" s="15" t="s">
        <v>383</v>
      </c>
      <c r="S17" s="17">
        <v>0.3491756004100241</v>
      </c>
      <c r="T17" s="15" t="s">
        <v>383</v>
      </c>
    </row>
    <row r="18" spans="1:20" ht="14.4" x14ac:dyDescent="0.3">
      <c r="A18" s="16" t="s">
        <v>2</v>
      </c>
      <c r="B18" s="16">
        <v>111</v>
      </c>
      <c r="C18" t="s">
        <v>12</v>
      </c>
      <c r="D18" s="17">
        <v>0</v>
      </c>
      <c r="E18" s="15" t="s">
        <v>384</v>
      </c>
      <c r="G18" s="17">
        <v>0.4</v>
      </c>
      <c r="H18" s="15" t="s">
        <v>383</v>
      </c>
      <c r="J18" s="17">
        <v>0</v>
      </c>
      <c r="K18" s="15" t="s">
        <v>384</v>
      </c>
      <c r="M18" s="17">
        <v>6.4431234447969304E-2</v>
      </c>
      <c r="N18" s="15" t="s">
        <v>384</v>
      </c>
      <c r="P18" s="17">
        <v>0.35483870967741937</v>
      </c>
      <c r="Q18" s="15" t="s">
        <v>383</v>
      </c>
      <c r="S18" s="17">
        <v>0.20385398882507771</v>
      </c>
      <c r="T18" s="15" t="s">
        <v>383</v>
      </c>
    </row>
    <row r="19" spans="1:20" ht="14.4" x14ac:dyDescent="0.3">
      <c r="A19" s="16" t="s">
        <v>2</v>
      </c>
      <c r="B19" s="16">
        <v>112</v>
      </c>
      <c r="C19" t="s">
        <v>13</v>
      </c>
      <c r="D19" s="17">
        <v>0.45222251796646262</v>
      </c>
      <c r="E19" s="15" t="s">
        <v>382</v>
      </c>
      <c r="G19" s="17">
        <v>0.78333333333333333</v>
      </c>
      <c r="H19" s="15" t="s">
        <v>381</v>
      </c>
      <c r="J19" s="17">
        <v>0.67282702186830234</v>
      </c>
      <c r="K19" s="15" t="s">
        <v>381</v>
      </c>
      <c r="M19" s="17">
        <v>6.4431234447969304E-2</v>
      </c>
      <c r="N19" s="15" t="s">
        <v>384</v>
      </c>
      <c r="P19" s="17">
        <v>0.25806451612903225</v>
      </c>
      <c r="Q19" s="15" t="s">
        <v>383</v>
      </c>
      <c r="S19" s="17">
        <v>0.47928680628570708</v>
      </c>
      <c r="T19" s="15" t="s">
        <v>382</v>
      </c>
    </row>
    <row r="20" spans="1:20" ht="14.4" x14ac:dyDescent="0.3">
      <c r="A20" s="16" t="s">
        <v>2</v>
      </c>
      <c r="B20" s="16">
        <v>113</v>
      </c>
      <c r="C20" t="s">
        <v>14</v>
      </c>
      <c r="D20" s="17">
        <v>8.9418777943368107E-3</v>
      </c>
      <c r="E20" s="15" t="s">
        <v>384</v>
      </c>
      <c r="G20" s="17">
        <v>0.99090909090909096</v>
      </c>
      <c r="H20" s="15" t="s">
        <v>380</v>
      </c>
      <c r="J20" s="17">
        <v>0.77408059862319345</v>
      </c>
      <c r="K20" s="15" t="s">
        <v>381</v>
      </c>
      <c r="M20" s="17">
        <v>9.7858658197637075E-2</v>
      </c>
      <c r="N20" s="15" t="s">
        <v>384</v>
      </c>
      <c r="P20" s="17">
        <v>0.39032258064516134</v>
      </c>
      <c r="Q20" s="15" t="s">
        <v>383</v>
      </c>
      <c r="S20" s="17">
        <v>0.55061928254535941</v>
      </c>
      <c r="T20" s="15" t="s">
        <v>382</v>
      </c>
    </row>
    <row r="21" spans="1:20" ht="14.4" x14ac:dyDescent="0.3">
      <c r="A21" s="16" t="s">
        <v>2</v>
      </c>
      <c r="B21" s="16">
        <v>114</v>
      </c>
      <c r="C21" t="s">
        <v>15</v>
      </c>
      <c r="D21" s="17">
        <v>0.25473311707460927</v>
      </c>
      <c r="E21" s="15" t="s">
        <v>383</v>
      </c>
      <c r="G21" s="17">
        <v>0.88461538461538458</v>
      </c>
      <c r="H21" s="15" t="s">
        <v>380</v>
      </c>
      <c r="J21" s="17">
        <v>0.60341059942558295</v>
      </c>
      <c r="K21" s="15" t="s">
        <v>381</v>
      </c>
      <c r="M21" s="17">
        <v>0.51544987558375432</v>
      </c>
      <c r="N21" s="15" t="s">
        <v>382</v>
      </c>
      <c r="P21" s="17">
        <v>0.55913978494623662</v>
      </c>
      <c r="Q21" s="15" t="s">
        <v>382</v>
      </c>
      <c r="S21" s="17">
        <v>0.62645797908319112</v>
      </c>
      <c r="T21" s="15" t="s">
        <v>381</v>
      </c>
    </row>
    <row r="22" spans="1:20" ht="14.4" x14ac:dyDescent="0.3">
      <c r="A22" s="16" t="s">
        <v>2</v>
      </c>
      <c r="B22" s="16">
        <v>115</v>
      </c>
      <c r="C22" t="s">
        <v>16</v>
      </c>
      <c r="D22" s="17">
        <v>0.22574964340640513</v>
      </c>
      <c r="E22" s="15" t="s">
        <v>383</v>
      </c>
      <c r="G22" s="17">
        <v>0.54444444444444451</v>
      </c>
      <c r="H22" s="15" t="s">
        <v>382</v>
      </c>
      <c r="J22" s="17">
        <v>0.82190258874710043</v>
      </c>
      <c r="K22" s="15" t="s">
        <v>380</v>
      </c>
      <c r="M22" s="17">
        <v>0.81183355404441315</v>
      </c>
      <c r="N22" s="15" t="s">
        <v>380</v>
      </c>
      <c r="P22" s="17">
        <v>0.74193548387096786</v>
      </c>
      <c r="Q22" s="15" t="s">
        <v>381</v>
      </c>
      <c r="S22" s="17">
        <v>0.66104262300647021</v>
      </c>
      <c r="T22" s="15" t="s">
        <v>381</v>
      </c>
    </row>
    <row r="23" spans="1:20" ht="14.4" x14ac:dyDescent="0.3">
      <c r="A23" s="16" t="s">
        <v>2</v>
      </c>
      <c r="B23" s="16">
        <v>116</v>
      </c>
      <c r="C23" t="s">
        <v>17</v>
      </c>
      <c r="D23" s="17">
        <v>0</v>
      </c>
      <c r="E23" s="15" t="s">
        <v>384</v>
      </c>
      <c r="G23" s="17">
        <v>0.4604166666666667</v>
      </c>
      <c r="H23" s="15" t="s">
        <v>382</v>
      </c>
      <c r="J23" s="17">
        <v>0.73782083973320334</v>
      </c>
      <c r="K23" s="15" t="s">
        <v>381</v>
      </c>
      <c r="M23" s="17">
        <v>0.57403940373757345</v>
      </c>
      <c r="N23" s="15" t="s">
        <v>382</v>
      </c>
      <c r="P23" s="17">
        <v>0.61290322580645162</v>
      </c>
      <c r="Q23" s="15" t="s">
        <v>381</v>
      </c>
      <c r="S23" s="17">
        <v>0.52307769385544567</v>
      </c>
      <c r="T23" s="15" t="s">
        <v>382</v>
      </c>
    </row>
    <row r="24" spans="1:20" ht="14.4" x14ac:dyDescent="0.3">
      <c r="A24" s="16" t="s">
        <v>2</v>
      </c>
      <c r="B24" s="16">
        <v>117</v>
      </c>
      <c r="C24" t="s">
        <v>329</v>
      </c>
      <c r="D24" s="17">
        <v>0.32765049242716449</v>
      </c>
      <c r="E24" s="15" t="s">
        <v>383</v>
      </c>
      <c r="G24" s="17">
        <v>0.70797101449275357</v>
      </c>
      <c r="H24" s="15" t="s">
        <v>381</v>
      </c>
      <c r="J24" s="17">
        <v>0.94524291399333715</v>
      </c>
      <c r="K24" s="15" t="s">
        <v>380</v>
      </c>
      <c r="M24" s="17">
        <v>9.9661396429548119E-2</v>
      </c>
      <c r="N24" s="15" t="s">
        <v>384</v>
      </c>
      <c r="P24" s="17">
        <v>0.93548387096774199</v>
      </c>
      <c r="Q24" s="15" t="s">
        <v>380</v>
      </c>
      <c r="S24" s="17">
        <v>0.64123398986866809</v>
      </c>
      <c r="T24" s="15" t="s">
        <v>381</v>
      </c>
    </row>
    <row r="25" spans="1:20" ht="14.4" x14ac:dyDescent="0.3">
      <c r="A25" s="16" t="s">
        <v>18</v>
      </c>
      <c r="B25" s="16">
        <v>201</v>
      </c>
      <c r="C25" t="s">
        <v>19</v>
      </c>
      <c r="D25" s="17">
        <v>0.75689865689865687</v>
      </c>
      <c r="E25" s="15" t="s">
        <v>381</v>
      </c>
      <c r="G25" s="17">
        <v>0.12857142857142859</v>
      </c>
      <c r="H25" s="15" t="s">
        <v>384</v>
      </c>
      <c r="J25" s="17">
        <v>0.21772927991960553</v>
      </c>
      <c r="K25" s="15" t="s">
        <v>383</v>
      </c>
      <c r="M25" s="17">
        <v>9.6788458780630804E-2</v>
      </c>
      <c r="N25" s="15" t="s">
        <v>384</v>
      </c>
      <c r="P25" s="17">
        <v>0.32258064516129031</v>
      </c>
      <c r="Q25" s="15" t="s">
        <v>383</v>
      </c>
      <c r="S25" s="17">
        <v>0.24168097103359959</v>
      </c>
      <c r="T25" s="15" t="s">
        <v>383</v>
      </c>
    </row>
    <row r="26" spans="1:20" ht="14.4" x14ac:dyDescent="0.3">
      <c r="A26" s="16" t="s">
        <v>18</v>
      </c>
      <c r="B26" s="16">
        <v>202</v>
      </c>
      <c r="C26" t="s">
        <v>20</v>
      </c>
      <c r="D26" s="17">
        <v>0.26831421006178285</v>
      </c>
      <c r="E26" s="15" t="s">
        <v>383</v>
      </c>
      <c r="G26" s="17">
        <v>0</v>
      </c>
      <c r="H26" s="15" t="s">
        <v>384</v>
      </c>
      <c r="J26" s="17">
        <v>0</v>
      </c>
      <c r="K26" s="15" t="s">
        <v>384</v>
      </c>
      <c r="M26" s="17">
        <v>3.5826723479453357E-2</v>
      </c>
      <c r="N26" s="15" t="s">
        <v>384</v>
      </c>
      <c r="P26" s="17">
        <v>0</v>
      </c>
      <c r="Q26" s="15" t="s">
        <v>384</v>
      </c>
      <c r="S26" s="17">
        <v>3.3996765702068957E-2</v>
      </c>
      <c r="T26" s="15" t="s">
        <v>384</v>
      </c>
    </row>
    <row r="27" spans="1:20" ht="14.4" x14ac:dyDescent="0.3">
      <c r="A27" s="16" t="s">
        <v>18</v>
      </c>
      <c r="B27" s="16">
        <v>203</v>
      </c>
      <c r="C27" t="s">
        <v>21</v>
      </c>
      <c r="D27" s="17">
        <v>9.464468806688224E-2</v>
      </c>
      <c r="E27" s="15" t="s">
        <v>384</v>
      </c>
      <c r="G27" s="17">
        <v>0.32000000000000006</v>
      </c>
      <c r="H27" s="15" t="s">
        <v>383</v>
      </c>
      <c r="J27" s="17">
        <v>4.2738352313042967E-2</v>
      </c>
      <c r="K27" s="15" t="s">
        <v>384</v>
      </c>
      <c r="M27" s="17">
        <v>8.2725456706245926E-2</v>
      </c>
      <c r="N27" s="15" t="s">
        <v>384</v>
      </c>
      <c r="P27" s="17">
        <v>6.4516129032258063E-2</v>
      </c>
      <c r="Q27" s="15" t="s">
        <v>384</v>
      </c>
      <c r="S27" s="17">
        <v>0.14346045641699764</v>
      </c>
      <c r="T27" s="15" t="s">
        <v>384</v>
      </c>
    </row>
    <row r="28" spans="1:20" ht="14.4" x14ac:dyDescent="0.3">
      <c r="A28" s="16" t="s">
        <v>18</v>
      </c>
      <c r="B28" s="16">
        <v>204</v>
      </c>
      <c r="C28" t="s">
        <v>22</v>
      </c>
      <c r="D28" s="17">
        <v>0.79857196542653142</v>
      </c>
      <c r="E28" s="15" t="s">
        <v>381</v>
      </c>
      <c r="G28" s="17">
        <v>0</v>
      </c>
      <c r="H28" s="15" t="s">
        <v>384</v>
      </c>
      <c r="J28" s="17">
        <v>0.34859188301991517</v>
      </c>
      <c r="K28" s="15" t="s">
        <v>383</v>
      </c>
      <c r="M28" s="17">
        <v>0.12385034355556669</v>
      </c>
      <c r="N28" s="15" t="s">
        <v>384</v>
      </c>
      <c r="P28" s="17">
        <v>0.45161290322580638</v>
      </c>
      <c r="Q28" s="15" t="s">
        <v>382</v>
      </c>
      <c r="S28" s="17">
        <v>0.26466822250291083</v>
      </c>
      <c r="T28" s="15" t="s">
        <v>383</v>
      </c>
    </row>
    <row r="29" spans="1:20" ht="14.4" x14ac:dyDescent="0.3">
      <c r="A29" s="16" t="s">
        <v>18</v>
      </c>
      <c r="B29" s="16">
        <v>205</v>
      </c>
      <c r="C29" t="s">
        <v>23</v>
      </c>
      <c r="D29" s="17">
        <v>0.46859445366200519</v>
      </c>
      <c r="E29" s="15" t="s">
        <v>382</v>
      </c>
      <c r="G29" s="17">
        <v>0.57604166666666667</v>
      </c>
      <c r="H29" s="15" t="s">
        <v>382</v>
      </c>
      <c r="J29" s="17">
        <v>0.32987514001429574</v>
      </c>
      <c r="K29" s="15" t="s">
        <v>383</v>
      </c>
      <c r="M29" s="17">
        <v>0.32215617223984649</v>
      </c>
      <c r="N29" s="15" t="s">
        <v>383</v>
      </c>
      <c r="P29" s="17">
        <v>0.45161290322580638</v>
      </c>
      <c r="Q29" s="15" t="s">
        <v>382</v>
      </c>
      <c r="S29" s="17">
        <v>0.44040078846219022</v>
      </c>
      <c r="T29" s="15" t="s">
        <v>382</v>
      </c>
    </row>
    <row r="30" spans="1:20" ht="14.4" x14ac:dyDescent="0.3">
      <c r="A30" s="16" t="s">
        <v>18</v>
      </c>
      <c r="B30" s="16">
        <v>206</v>
      </c>
      <c r="C30" t="s">
        <v>24</v>
      </c>
      <c r="D30" s="17">
        <v>0.33090024330900242</v>
      </c>
      <c r="E30" s="15" t="s">
        <v>383</v>
      </c>
      <c r="G30" s="17">
        <v>0.30000000000000004</v>
      </c>
      <c r="H30" s="15" t="s">
        <v>383</v>
      </c>
      <c r="J30" s="17">
        <v>0.28508471961760806</v>
      </c>
      <c r="K30" s="15" t="s">
        <v>383</v>
      </c>
      <c r="M30" s="17">
        <v>0.18807336245067824</v>
      </c>
      <c r="N30" s="15" t="s">
        <v>384</v>
      </c>
      <c r="P30" s="17">
        <v>0.25806451612903225</v>
      </c>
      <c r="Q30" s="15" t="s">
        <v>383</v>
      </c>
      <c r="S30" s="17">
        <v>0.26933454397036394</v>
      </c>
      <c r="T30" s="15" t="s">
        <v>383</v>
      </c>
    </row>
    <row r="31" spans="1:20" ht="14.4" x14ac:dyDescent="0.3">
      <c r="A31" s="16" t="s">
        <v>18</v>
      </c>
      <c r="B31" s="16">
        <v>207</v>
      </c>
      <c r="C31" t="s">
        <v>25</v>
      </c>
      <c r="D31" s="17">
        <v>0.76834144645340752</v>
      </c>
      <c r="E31" s="15" t="s">
        <v>381</v>
      </c>
      <c r="G31" s="17">
        <v>0.46666666666666667</v>
      </c>
      <c r="H31" s="15" t="s">
        <v>382</v>
      </c>
      <c r="J31" s="17">
        <v>0.12811181234925151</v>
      </c>
      <c r="K31" s="15" t="s">
        <v>384</v>
      </c>
      <c r="M31" s="17">
        <v>6.4431234447969304E-2</v>
      </c>
      <c r="N31" s="15" t="s">
        <v>384</v>
      </c>
      <c r="P31" s="17">
        <v>0.45161290322580649</v>
      </c>
      <c r="Q31" s="15" t="s">
        <v>382</v>
      </c>
      <c r="S31" s="17">
        <v>0.3456653346499462</v>
      </c>
      <c r="T31" s="15" t="s">
        <v>383</v>
      </c>
    </row>
    <row r="32" spans="1:20" ht="14.4" x14ac:dyDescent="0.3">
      <c r="A32" s="16" t="s">
        <v>18</v>
      </c>
      <c r="B32" s="16">
        <v>208</v>
      </c>
      <c r="C32" t="s">
        <v>26</v>
      </c>
      <c r="D32" s="17">
        <v>9.6427999359282396E-2</v>
      </c>
      <c r="E32" s="15" t="s">
        <v>384</v>
      </c>
      <c r="G32" s="17">
        <v>0.4</v>
      </c>
      <c r="H32" s="15" t="s">
        <v>383</v>
      </c>
      <c r="J32" s="17">
        <v>0.61015764832651731</v>
      </c>
      <c r="K32" s="15" t="s">
        <v>381</v>
      </c>
      <c r="M32" s="17">
        <v>7.1552418457115352E-2</v>
      </c>
      <c r="N32" s="15" t="s">
        <v>384</v>
      </c>
      <c r="P32" s="17">
        <v>0.19354838709677422</v>
      </c>
      <c r="Q32" s="15" t="s">
        <v>384</v>
      </c>
      <c r="S32" s="17">
        <v>0.3046944907120096</v>
      </c>
      <c r="T32" s="15" t="s">
        <v>383</v>
      </c>
    </row>
    <row r="33" spans="1:20" ht="14.4" x14ac:dyDescent="0.3">
      <c r="A33" s="16" t="s">
        <v>27</v>
      </c>
      <c r="B33" s="16">
        <v>301</v>
      </c>
      <c r="C33" t="s">
        <v>28</v>
      </c>
      <c r="D33" s="17">
        <v>0</v>
      </c>
      <c r="E33" s="15" t="s">
        <v>384</v>
      </c>
      <c r="G33" s="17">
        <v>0</v>
      </c>
      <c r="H33" s="15" t="s">
        <v>384</v>
      </c>
      <c r="J33" s="17">
        <v>0</v>
      </c>
      <c r="K33" s="15" t="s">
        <v>384</v>
      </c>
      <c r="M33" s="17">
        <v>0.32215617223984649</v>
      </c>
      <c r="N33" s="15" t="s">
        <v>383</v>
      </c>
      <c r="P33" s="17">
        <v>0.54838709677419362</v>
      </c>
      <c r="Q33" s="15" t="s">
        <v>382</v>
      </c>
      <c r="S33" s="17">
        <v>0.17410865380280804</v>
      </c>
      <c r="T33" s="15" t="s">
        <v>384</v>
      </c>
    </row>
    <row r="34" spans="1:20" ht="14.4" x14ac:dyDescent="0.3">
      <c r="A34" s="16" t="s">
        <v>27</v>
      </c>
      <c r="B34" s="16">
        <v>302</v>
      </c>
      <c r="C34" t="s">
        <v>29</v>
      </c>
      <c r="D34" s="17">
        <v>0</v>
      </c>
      <c r="E34" s="15" t="s">
        <v>384</v>
      </c>
      <c r="G34" s="17">
        <v>0.46666666666666667</v>
      </c>
      <c r="H34" s="15" t="s">
        <v>382</v>
      </c>
      <c r="J34" s="17">
        <v>0</v>
      </c>
      <c r="K34" s="15" t="s">
        <v>384</v>
      </c>
      <c r="M34" s="17">
        <v>6.4431234447969304E-2</v>
      </c>
      <c r="N34" s="15" t="s">
        <v>384</v>
      </c>
      <c r="P34" s="17">
        <v>0.32258064516129031</v>
      </c>
      <c r="Q34" s="15" t="s">
        <v>383</v>
      </c>
      <c r="S34" s="17">
        <v>0.21740237592185191</v>
      </c>
      <c r="T34" s="15" t="s">
        <v>383</v>
      </c>
    </row>
    <row r="35" spans="1:20" ht="14.4" x14ac:dyDescent="0.3">
      <c r="A35" s="16" t="s">
        <v>27</v>
      </c>
      <c r="B35" s="16">
        <v>303</v>
      </c>
      <c r="C35" t="s">
        <v>30</v>
      </c>
      <c r="D35" s="17">
        <v>0.95867768595041325</v>
      </c>
      <c r="E35" s="15" t="s">
        <v>380</v>
      </c>
      <c r="G35" s="17">
        <v>0.98750000000000004</v>
      </c>
      <c r="H35" s="15" t="s">
        <v>380</v>
      </c>
      <c r="J35" s="17">
        <v>0.46456437847505611</v>
      </c>
      <c r="K35" s="15" t="s">
        <v>382</v>
      </c>
      <c r="M35" s="17">
        <v>0.17678652757624636</v>
      </c>
      <c r="N35" s="15" t="s">
        <v>384</v>
      </c>
      <c r="P35" s="17">
        <v>0.27419354838709675</v>
      </c>
      <c r="Q35" s="15" t="s">
        <v>383</v>
      </c>
      <c r="S35" s="17">
        <v>0.57522665948272111</v>
      </c>
      <c r="T35" s="15" t="s">
        <v>382</v>
      </c>
    </row>
    <row r="36" spans="1:20" ht="14.4" x14ac:dyDescent="0.3">
      <c r="A36" s="16" t="s">
        <v>27</v>
      </c>
      <c r="B36" s="16">
        <v>304</v>
      </c>
      <c r="C36" t="s">
        <v>31</v>
      </c>
      <c r="D36" s="17">
        <v>0</v>
      </c>
      <c r="E36" s="15" t="s">
        <v>384</v>
      </c>
      <c r="G36" s="17">
        <v>0.8041666666666667</v>
      </c>
      <c r="H36" s="15" t="s">
        <v>380</v>
      </c>
      <c r="J36" s="17">
        <v>0</v>
      </c>
      <c r="K36" s="15" t="s">
        <v>384</v>
      </c>
      <c r="M36" s="17">
        <v>0.45101864113578505</v>
      </c>
      <c r="N36" s="15" t="s">
        <v>382</v>
      </c>
      <c r="P36" s="17">
        <v>0.29032258064516131</v>
      </c>
      <c r="Q36" s="15" t="s">
        <v>383</v>
      </c>
      <c r="S36" s="17">
        <v>0.38951824435618931</v>
      </c>
      <c r="T36" s="15" t="s">
        <v>383</v>
      </c>
    </row>
    <row r="37" spans="1:20" ht="14.4" x14ac:dyDescent="0.3">
      <c r="A37" s="16" t="s">
        <v>27</v>
      </c>
      <c r="B37" s="16">
        <v>305</v>
      </c>
      <c r="C37" t="s">
        <v>32</v>
      </c>
      <c r="D37" s="17">
        <v>0.87163184983348474</v>
      </c>
      <c r="E37" s="15" t="s">
        <v>380</v>
      </c>
      <c r="G37" s="17">
        <v>0.95</v>
      </c>
      <c r="H37" s="15" t="s">
        <v>380</v>
      </c>
      <c r="J37" s="17">
        <v>0.95819973638229594</v>
      </c>
      <c r="K37" s="15" t="s">
        <v>380</v>
      </c>
      <c r="M37" s="17">
        <v>0.23291218265478456</v>
      </c>
      <c r="N37" s="15" t="s">
        <v>383</v>
      </c>
      <c r="P37" s="17">
        <v>0.19354838709677419</v>
      </c>
      <c r="Q37" s="15" t="s">
        <v>384</v>
      </c>
      <c r="S37" s="17">
        <v>0.64909524621011938</v>
      </c>
      <c r="T37" s="15" t="s">
        <v>381</v>
      </c>
    </row>
    <row r="38" spans="1:20" ht="14.4" x14ac:dyDescent="0.3">
      <c r="A38" s="16" t="s">
        <v>27</v>
      </c>
      <c r="B38" s="16">
        <v>306</v>
      </c>
      <c r="C38" t="s">
        <v>33</v>
      </c>
      <c r="D38" s="17">
        <v>0.14117043121149897</v>
      </c>
      <c r="E38" s="15" t="s">
        <v>384</v>
      </c>
      <c r="G38" s="17">
        <v>0.82833333333333337</v>
      </c>
      <c r="H38" s="15" t="s">
        <v>380</v>
      </c>
      <c r="J38" s="17">
        <v>0.60332752539748913</v>
      </c>
      <c r="K38" s="15" t="s">
        <v>381</v>
      </c>
      <c r="M38" s="17">
        <v>6.4431234447969304E-2</v>
      </c>
      <c r="N38" s="15" t="s">
        <v>384</v>
      </c>
      <c r="P38" s="17">
        <v>0.61290322580645151</v>
      </c>
      <c r="Q38" s="15" t="s">
        <v>381</v>
      </c>
      <c r="S38" s="17">
        <v>0.51874944025153191</v>
      </c>
      <c r="T38" s="15" t="s">
        <v>382</v>
      </c>
    </row>
    <row r="39" spans="1:20" ht="14.4" x14ac:dyDescent="0.3">
      <c r="A39" s="16" t="s">
        <v>27</v>
      </c>
      <c r="B39" s="16">
        <v>307</v>
      </c>
      <c r="C39" t="s">
        <v>34</v>
      </c>
      <c r="D39" s="17">
        <v>0.94778481012658233</v>
      </c>
      <c r="E39" s="15" t="s">
        <v>380</v>
      </c>
      <c r="G39" s="17">
        <v>0.98749999999999993</v>
      </c>
      <c r="H39" s="15" t="s">
        <v>380</v>
      </c>
      <c r="J39" s="17">
        <v>0.67225316817636005</v>
      </c>
      <c r="K39" s="15" t="s">
        <v>381</v>
      </c>
      <c r="M39" s="17">
        <v>6.4431234447969304E-2</v>
      </c>
      <c r="N39" s="15" t="s">
        <v>384</v>
      </c>
      <c r="P39" s="17">
        <v>0.22580645161290319</v>
      </c>
      <c r="Q39" s="15" t="s">
        <v>383</v>
      </c>
      <c r="S39" s="17">
        <v>0.58352665186010466</v>
      </c>
      <c r="T39" s="15" t="s">
        <v>382</v>
      </c>
    </row>
    <row r="40" spans="1:20" ht="14.4" x14ac:dyDescent="0.3">
      <c r="A40" s="16" t="s">
        <v>27</v>
      </c>
      <c r="B40" s="16">
        <v>308</v>
      </c>
      <c r="C40" t="s">
        <v>35</v>
      </c>
      <c r="D40" s="17">
        <v>0.5292824822236587</v>
      </c>
      <c r="E40" s="15" t="s">
        <v>382</v>
      </c>
      <c r="G40" s="17">
        <v>0.80277777777777781</v>
      </c>
      <c r="H40" s="15" t="s">
        <v>380</v>
      </c>
      <c r="J40" s="17">
        <v>0.6960220508628715</v>
      </c>
      <c r="K40" s="15" t="s">
        <v>381</v>
      </c>
      <c r="M40" s="17">
        <v>0.51544987558375432</v>
      </c>
      <c r="N40" s="15" t="s">
        <v>382</v>
      </c>
      <c r="P40" s="17">
        <v>0.61290322580645162</v>
      </c>
      <c r="Q40" s="15" t="s">
        <v>381</v>
      </c>
      <c r="S40" s="17">
        <v>0.65863661200631474</v>
      </c>
      <c r="T40" s="15" t="s">
        <v>381</v>
      </c>
    </row>
    <row r="41" spans="1:20" ht="14.4" x14ac:dyDescent="0.3">
      <c r="A41" s="16" t="s">
        <v>27</v>
      </c>
      <c r="B41" s="16">
        <v>309</v>
      </c>
      <c r="C41" t="s">
        <v>36</v>
      </c>
      <c r="D41" s="17">
        <v>0</v>
      </c>
      <c r="E41" s="15" t="s">
        <v>384</v>
      </c>
      <c r="G41" s="17">
        <v>0.05</v>
      </c>
      <c r="H41" s="15" t="s">
        <v>384</v>
      </c>
      <c r="J41" s="17">
        <v>0.43257445217178464</v>
      </c>
      <c r="K41" s="15" t="s">
        <v>382</v>
      </c>
      <c r="M41" s="17">
        <v>0.12886246889593861</v>
      </c>
      <c r="N41" s="15" t="s">
        <v>384</v>
      </c>
      <c r="P41" s="17">
        <v>0</v>
      </c>
      <c r="Q41" s="15" t="s">
        <v>384</v>
      </c>
      <c r="S41" s="17">
        <v>0.12728738421354466</v>
      </c>
      <c r="T41" s="15" t="s">
        <v>384</v>
      </c>
    </row>
    <row r="42" spans="1:20" ht="14.4" x14ac:dyDescent="0.3">
      <c r="A42" s="16" t="s">
        <v>27</v>
      </c>
      <c r="B42" s="16">
        <v>310</v>
      </c>
      <c r="C42" t="s">
        <v>37</v>
      </c>
      <c r="D42" s="17">
        <v>0.67733627667402507</v>
      </c>
      <c r="E42" s="15" t="s">
        <v>381</v>
      </c>
      <c r="G42" s="17">
        <v>1</v>
      </c>
      <c r="H42" s="15" t="s">
        <v>380</v>
      </c>
      <c r="J42" s="17">
        <v>0.2276707643009393</v>
      </c>
      <c r="K42" s="15" t="s">
        <v>383</v>
      </c>
      <c r="M42" s="17">
        <v>6.4431234447969304E-2</v>
      </c>
      <c r="N42" s="15" t="s">
        <v>384</v>
      </c>
      <c r="P42" s="17">
        <v>3.2258064516129031E-2</v>
      </c>
      <c r="Q42" s="15" t="s">
        <v>384</v>
      </c>
      <c r="S42" s="17">
        <v>0.43260564032041005</v>
      </c>
      <c r="T42" s="15" t="s">
        <v>382</v>
      </c>
    </row>
    <row r="43" spans="1:20" ht="14.4" x14ac:dyDescent="0.3">
      <c r="A43" s="16" t="s">
        <v>27</v>
      </c>
      <c r="B43" s="16">
        <v>311</v>
      </c>
      <c r="C43" t="s">
        <v>38</v>
      </c>
      <c r="D43" s="17">
        <v>0</v>
      </c>
      <c r="E43" s="15" t="s">
        <v>384</v>
      </c>
      <c r="G43" s="17">
        <v>0</v>
      </c>
      <c r="H43" s="15" t="s">
        <v>384</v>
      </c>
      <c r="J43" s="17">
        <v>0</v>
      </c>
      <c r="K43" s="15" t="s">
        <v>384</v>
      </c>
      <c r="M43" s="17">
        <v>0</v>
      </c>
      <c r="N43" s="15" t="s">
        <v>384</v>
      </c>
      <c r="P43" s="17">
        <v>0.38709677419354838</v>
      </c>
      <c r="Q43" s="15" t="s">
        <v>383</v>
      </c>
      <c r="S43" s="17">
        <v>7.7419354838709681E-2</v>
      </c>
      <c r="T43" s="15" t="s">
        <v>384</v>
      </c>
    </row>
    <row r="44" spans="1:20" ht="14.4" x14ac:dyDescent="0.3">
      <c r="A44" s="16" t="s">
        <v>27</v>
      </c>
      <c r="B44" s="16">
        <v>312</v>
      </c>
      <c r="C44" t="s">
        <v>39</v>
      </c>
      <c r="D44" s="17">
        <v>0.77019852262234534</v>
      </c>
      <c r="E44" s="15" t="s">
        <v>381</v>
      </c>
      <c r="G44" s="17">
        <v>1</v>
      </c>
      <c r="H44" s="15" t="s">
        <v>380</v>
      </c>
      <c r="J44" s="17">
        <v>0.12940438260920933</v>
      </c>
      <c r="K44" s="15" t="s">
        <v>384</v>
      </c>
      <c r="M44" s="17">
        <v>0.19125457078554764</v>
      </c>
      <c r="N44" s="15" t="s">
        <v>384</v>
      </c>
      <c r="P44" s="17">
        <v>0.33870967741935487</v>
      </c>
      <c r="Q44" s="15" t="s">
        <v>383</v>
      </c>
      <c r="S44" s="17">
        <v>0.50889357842505689</v>
      </c>
      <c r="T44" s="15" t="s">
        <v>382</v>
      </c>
    </row>
    <row r="45" spans="1:20" ht="14.4" x14ac:dyDescent="0.3">
      <c r="A45" s="16" t="s">
        <v>27</v>
      </c>
      <c r="B45" s="16">
        <v>313</v>
      </c>
      <c r="C45" t="s">
        <v>40</v>
      </c>
      <c r="D45" s="17">
        <v>0.79969879518072284</v>
      </c>
      <c r="E45" s="15" t="s">
        <v>381</v>
      </c>
      <c r="G45" s="17">
        <v>0</v>
      </c>
      <c r="H45" s="15" t="s">
        <v>384</v>
      </c>
      <c r="J45" s="17">
        <v>0</v>
      </c>
      <c r="K45" s="15" t="s">
        <v>384</v>
      </c>
      <c r="M45" s="17">
        <v>0.51544987558375432</v>
      </c>
      <c r="N45" s="15" t="s">
        <v>382</v>
      </c>
      <c r="P45" s="17">
        <v>0.32258064516129031</v>
      </c>
      <c r="Q45" s="15" t="s">
        <v>383</v>
      </c>
      <c r="S45" s="17">
        <v>0.24757598366708122</v>
      </c>
      <c r="T45" s="15" t="s">
        <v>383</v>
      </c>
    </row>
    <row r="46" spans="1:20" ht="14.4" x14ac:dyDescent="0.3">
      <c r="A46" s="16" t="s">
        <v>27</v>
      </c>
      <c r="B46" s="16">
        <v>314</v>
      </c>
      <c r="C46" t="s">
        <v>41</v>
      </c>
      <c r="D46" s="17">
        <v>0.65261350629530712</v>
      </c>
      <c r="E46" s="15" t="s">
        <v>381</v>
      </c>
      <c r="G46" s="17">
        <v>0.4</v>
      </c>
      <c r="H46" s="15" t="s">
        <v>383</v>
      </c>
      <c r="J46" s="17">
        <v>0</v>
      </c>
      <c r="K46" s="15" t="s">
        <v>384</v>
      </c>
      <c r="M46" s="17">
        <v>0.51544987558375432</v>
      </c>
      <c r="N46" s="15" t="s">
        <v>382</v>
      </c>
      <c r="P46" s="17">
        <v>0.32258064516129031</v>
      </c>
      <c r="Q46" s="15" t="s">
        <v>383</v>
      </c>
      <c r="S46" s="17">
        <v>0.35286745477853965</v>
      </c>
      <c r="T46" s="15" t="s">
        <v>383</v>
      </c>
    </row>
    <row r="47" spans="1:20" ht="14.4" x14ac:dyDescent="0.3">
      <c r="A47" s="16" t="s">
        <v>27</v>
      </c>
      <c r="B47" s="16">
        <v>315</v>
      </c>
      <c r="C47" t="s">
        <v>42</v>
      </c>
      <c r="D47" s="17">
        <v>0</v>
      </c>
      <c r="E47" s="15" t="s">
        <v>384</v>
      </c>
      <c r="G47" s="17">
        <v>0.4</v>
      </c>
      <c r="H47" s="15" t="s">
        <v>383</v>
      </c>
      <c r="J47" s="17">
        <v>9.1068305720375733E-2</v>
      </c>
      <c r="K47" s="15" t="s">
        <v>384</v>
      </c>
      <c r="M47" s="17">
        <v>6.4431234447969304E-2</v>
      </c>
      <c r="N47" s="15" t="s">
        <v>384</v>
      </c>
      <c r="P47" s="17">
        <v>0</v>
      </c>
      <c r="Q47" s="15" t="s">
        <v>384</v>
      </c>
      <c r="S47" s="17">
        <v>0.15109990803366899</v>
      </c>
      <c r="T47" s="15" t="s">
        <v>384</v>
      </c>
    </row>
    <row r="48" spans="1:20" ht="14.4" x14ac:dyDescent="0.3">
      <c r="A48" s="16" t="s">
        <v>27</v>
      </c>
      <c r="B48" s="16">
        <v>316</v>
      </c>
      <c r="C48" t="s">
        <v>43</v>
      </c>
      <c r="D48" s="17">
        <v>0.58231707317073167</v>
      </c>
      <c r="E48" s="15" t="s">
        <v>382</v>
      </c>
      <c r="G48" s="17">
        <v>0.95</v>
      </c>
      <c r="H48" s="15" t="s">
        <v>380</v>
      </c>
      <c r="J48" s="17">
        <v>0.33373202279235248</v>
      </c>
      <c r="K48" s="15" t="s">
        <v>383</v>
      </c>
      <c r="M48" s="17">
        <v>0.27795791690206267</v>
      </c>
      <c r="N48" s="15" t="s">
        <v>383</v>
      </c>
      <c r="P48" s="17">
        <v>0.17741935483870969</v>
      </c>
      <c r="Q48" s="15" t="s">
        <v>384</v>
      </c>
      <c r="S48" s="17">
        <v>0.50105356622369812</v>
      </c>
      <c r="T48" s="15" t="s">
        <v>382</v>
      </c>
    </row>
    <row r="49" spans="1:20" ht="14.4" x14ac:dyDescent="0.3">
      <c r="A49" s="16" t="s">
        <v>44</v>
      </c>
      <c r="B49" s="16">
        <v>401</v>
      </c>
      <c r="C49" t="s">
        <v>44</v>
      </c>
      <c r="D49" s="17">
        <v>0.50086893262740972</v>
      </c>
      <c r="E49" s="15" t="s">
        <v>382</v>
      </c>
      <c r="G49" s="17">
        <v>0.78333333333333333</v>
      </c>
      <c r="H49" s="15" t="s">
        <v>381</v>
      </c>
      <c r="J49" s="17">
        <v>3.0475106954076349E-3</v>
      </c>
      <c r="K49" s="15" t="s">
        <v>384</v>
      </c>
      <c r="M49" s="17">
        <v>3.2215617223984652E-2</v>
      </c>
      <c r="N49" s="15" t="s">
        <v>384</v>
      </c>
      <c r="P49" s="17">
        <v>0.62903225806451613</v>
      </c>
      <c r="Q49" s="15" t="s">
        <v>381</v>
      </c>
      <c r="S49" s="17">
        <v>0.41794597045952264</v>
      </c>
      <c r="T49" s="15" t="s">
        <v>382</v>
      </c>
    </row>
    <row r="50" spans="1:20" ht="14.4" x14ac:dyDescent="0.3">
      <c r="A50" s="16" t="s">
        <v>44</v>
      </c>
      <c r="B50" s="16">
        <v>402</v>
      </c>
      <c r="C50" t="s">
        <v>45</v>
      </c>
      <c r="D50" s="17">
        <v>0.26461038961038963</v>
      </c>
      <c r="E50" s="15" t="s">
        <v>383</v>
      </c>
      <c r="G50" s="17">
        <v>0</v>
      </c>
      <c r="H50" s="15" t="s">
        <v>384</v>
      </c>
      <c r="J50" s="17">
        <v>0</v>
      </c>
      <c r="K50" s="15" t="s">
        <v>384</v>
      </c>
      <c r="M50" s="17">
        <v>0</v>
      </c>
      <c r="N50" s="15" t="s">
        <v>384</v>
      </c>
      <c r="P50" s="17">
        <v>0</v>
      </c>
      <c r="Q50" s="15" t="s">
        <v>384</v>
      </c>
      <c r="S50" s="17">
        <v>2.6461038961038963E-2</v>
      </c>
      <c r="T50" s="15" t="s">
        <v>384</v>
      </c>
    </row>
    <row r="51" spans="1:20" ht="14.4" x14ac:dyDescent="0.3">
      <c r="A51" s="16" t="s">
        <v>44</v>
      </c>
      <c r="B51" s="16">
        <v>403</v>
      </c>
      <c r="C51" t="s">
        <v>46</v>
      </c>
      <c r="D51" s="17">
        <v>0.10361382221049854</v>
      </c>
      <c r="E51" s="15" t="s">
        <v>384</v>
      </c>
      <c r="G51" s="17">
        <v>0.33731343283582094</v>
      </c>
      <c r="H51" s="15" t="s">
        <v>383</v>
      </c>
      <c r="J51" s="17">
        <v>0.22486549278814666</v>
      </c>
      <c r="K51" s="15" t="s">
        <v>383</v>
      </c>
      <c r="M51" s="17">
        <v>6.7419103352203802E-2</v>
      </c>
      <c r="N51" s="15" t="s">
        <v>384</v>
      </c>
      <c r="P51" s="17">
        <v>0.53225806451612911</v>
      </c>
      <c r="Q51" s="15" t="s">
        <v>382</v>
      </c>
      <c r="S51" s="17">
        <v>0.27646394420309206</v>
      </c>
      <c r="T51" s="15" t="s">
        <v>383</v>
      </c>
    </row>
    <row r="52" spans="1:20" ht="14.4" x14ac:dyDescent="0.3">
      <c r="A52" s="16" t="s">
        <v>44</v>
      </c>
      <c r="B52" s="16">
        <v>404</v>
      </c>
      <c r="C52" t="s">
        <v>330</v>
      </c>
      <c r="D52" s="17">
        <v>2.4889043599338613E-2</v>
      </c>
      <c r="E52" s="15" t="s">
        <v>384</v>
      </c>
      <c r="G52" s="17">
        <v>0</v>
      </c>
      <c r="H52" s="15" t="s">
        <v>384</v>
      </c>
      <c r="J52" s="17">
        <v>0.23223882079366556</v>
      </c>
      <c r="K52" s="15" t="s">
        <v>383</v>
      </c>
      <c r="M52" s="17">
        <v>0.45101864113578505</v>
      </c>
      <c r="N52" s="15" t="s">
        <v>382</v>
      </c>
      <c r="P52" s="17">
        <v>0.35483870967741937</v>
      </c>
      <c r="Q52" s="15" t="s">
        <v>383</v>
      </c>
      <c r="S52" s="17">
        <v>0.21010813868130784</v>
      </c>
      <c r="T52" s="15" t="s">
        <v>383</v>
      </c>
    </row>
    <row r="53" spans="1:20" ht="14.4" x14ac:dyDescent="0.3">
      <c r="A53" s="16" t="s">
        <v>44</v>
      </c>
      <c r="B53" s="16">
        <v>405</v>
      </c>
      <c r="C53" t="s">
        <v>47</v>
      </c>
      <c r="D53" s="17">
        <v>0.31293079680176455</v>
      </c>
      <c r="E53" s="15" t="s">
        <v>383</v>
      </c>
      <c r="G53" s="17">
        <v>0.4</v>
      </c>
      <c r="H53" s="15" t="s">
        <v>383</v>
      </c>
      <c r="J53" s="17">
        <v>0.23051664885470105</v>
      </c>
      <c r="K53" s="15" t="s">
        <v>383</v>
      </c>
      <c r="M53" s="17">
        <v>7.9619738846373966E-2</v>
      </c>
      <c r="N53" s="15" t="s">
        <v>384</v>
      </c>
      <c r="P53" s="17">
        <v>0.24193548387096778</v>
      </c>
      <c r="Q53" s="15" t="s">
        <v>383</v>
      </c>
      <c r="S53" s="17">
        <v>0.26170745399458506</v>
      </c>
      <c r="T53" s="15" t="s">
        <v>383</v>
      </c>
    </row>
    <row r="54" spans="1:20" ht="14.4" x14ac:dyDescent="0.3">
      <c r="A54" s="16" t="s">
        <v>44</v>
      </c>
      <c r="B54" s="16">
        <v>406</v>
      </c>
      <c r="C54" t="s">
        <v>48</v>
      </c>
      <c r="D54" s="17">
        <v>0</v>
      </c>
      <c r="E54" s="15" t="s">
        <v>384</v>
      </c>
      <c r="G54" s="17">
        <v>0</v>
      </c>
      <c r="H54" s="15" t="s">
        <v>384</v>
      </c>
      <c r="J54" s="17">
        <v>0.2276707643009393</v>
      </c>
      <c r="K54" s="15" t="s">
        <v>383</v>
      </c>
      <c r="M54" s="17">
        <v>0.40269521529980812</v>
      </c>
      <c r="N54" s="15" t="s">
        <v>382</v>
      </c>
      <c r="P54" s="17">
        <v>8.0645161290322578E-2</v>
      </c>
      <c r="Q54" s="15" t="s">
        <v>384</v>
      </c>
      <c r="S54" s="17">
        <v>0.14220222817821399</v>
      </c>
      <c r="T54" s="15" t="s">
        <v>384</v>
      </c>
    </row>
    <row r="55" spans="1:20" ht="14.4" x14ac:dyDescent="0.3">
      <c r="A55" s="16" t="s">
        <v>44</v>
      </c>
      <c r="B55" s="16">
        <v>407</v>
      </c>
      <c r="C55" t="s">
        <v>49</v>
      </c>
      <c r="D55" s="17">
        <v>0.19609569939820931</v>
      </c>
      <c r="E55" s="15" t="s">
        <v>384</v>
      </c>
      <c r="G55" s="17">
        <v>0.28666666666666668</v>
      </c>
      <c r="H55" s="15" t="s">
        <v>383</v>
      </c>
      <c r="J55" s="17">
        <v>0.25329745743719656</v>
      </c>
      <c r="K55" s="15" t="s">
        <v>383</v>
      </c>
      <c r="M55" s="17">
        <v>0</v>
      </c>
      <c r="N55" s="15" t="s">
        <v>384</v>
      </c>
      <c r="P55" s="17">
        <v>0.69354838709677424</v>
      </c>
      <c r="Q55" s="15" t="s">
        <v>381</v>
      </c>
      <c r="S55" s="17">
        <v>0.29497873884661513</v>
      </c>
      <c r="T55" s="15" t="s">
        <v>383</v>
      </c>
    </row>
    <row r="56" spans="1:20" ht="14.4" x14ac:dyDescent="0.3">
      <c r="A56" s="16" t="s">
        <v>44</v>
      </c>
      <c r="B56" s="16">
        <v>408</v>
      </c>
      <c r="C56" t="s">
        <v>332</v>
      </c>
      <c r="D56" s="17">
        <v>0.234375</v>
      </c>
      <c r="E56" s="15" t="s">
        <v>383</v>
      </c>
      <c r="G56" s="17">
        <v>0.55625000000000002</v>
      </c>
      <c r="H56" s="15" t="s">
        <v>382</v>
      </c>
      <c r="J56" s="17">
        <v>0</v>
      </c>
      <c r="K56" s="15" t="s">
        <v>384</v>
      </c>
      <c r="M56" s="17">
        <v>6.4431234447969304E-2</v>
      </c>
      <c r="N56" s="15" t="s">
        <v>384</v>
      </c>
      <c r="P56" s="17">
        <v>0.25806451612903225</v>
      </c>
      <c r="Q56" s="15" t="s">
        <v>383</v>
      </c>
      <c r="S56" s="17">
        <v>0.2548116501154003</v>
      </c>
      <c r="T56" s="15" t="s">
        <v>383</v>
      </c>
    </row>
    <row r="57" spans="1:20" ht="14.4" x14ac:dyDescent="0.3">
      <c r="A57" s="16" t="s">
        <v>44</v>
      </c>
      <c r="B57" s="16">
        <v>409</v>
      </c>
      <c r="C57" t="s">
        <v>50</v>
      </c>
      <c r="D57" s="17">
        <v>0</v>
      </c>
      <c r="E57" s="15" t="s">
        <v>384</v>
      </c>
      <c r="G57" s="17">
        <v>0.4</v>
      </c>
      <c r="H57" s="15" t="s">
        <v>383</v>
      </c>
      <c r="J57" s="17">
        <v>0</v>
      </c>
      <c r="K57" s="15" t="s">
        <v>384</v>
      </c>
      <c r="M57" s="17">
        <v>0</v>
      </c>
      <c r="N57" s="15" t="s">
        <v>384</v>
      </c>
      <c r="P57" s="17">
        <v>6.4516129032258063E-2</v>
      </c>
      <c r="Q57" s="15" t="s">
        <v>384</v>
      </c>
      <c r="S57" s="17">
        <v>0.13290322580645161</v>
      </c>
      <c r="T57" s="15" t="s">
        <v>384</v>
      </c>
    </row>
    <row r="58" spans="1:20" ht="14.4" x14ac:dyDescent="0.3">
      <c r="A58" s="16" t="s">
        <v>44</v>
      </c>
      <c r="B58" s="16">
        <v>410</v>
      </c>
      <c r="C58" t="s">
        <v>51</v>
      </c>
      <c r="D58" s="17">
        <v>0.76159793814432986</v>
      </c>
      <c r="E58" s="15" t="s">
        <v>381</v>
      </c>
      <c r="G58" s="17">
        <v>0.95</v>
      </c>
      <c r="H58" s="15" t="s">
        <v>380</v>
      </c>
      <c r="J58" s="17">
        <v>0</v>
      </c>
      <c r="K58" s="15" t="s">
        <v>384</v>
      </c>
      <c r="M58" s="17">
        <v>0</v>
      </c>
      <c r="N58" s="15" t="s">
        <v>384</v>
      </c>
      <c r="P58" s="17">
        <v>0</v>
      </c>
      <c r="Q58" s="15" t="s">
        <v>384</v>
      </c>
      <c r="S58" s="17">
        <v>0.36115979381443297</v>
      </c>
      <c r="T58" s="15" t="s">
        <v>383</v>
      </c>
    </row>
    <row r="59" spans="1:20" ht="14.4" x14ac:dyDescent="0.3">
      <c r="A59" s="16" t="s">
        <v>44</v>
      </c>
      <c r="B59" s="16">
        <v>411</v>
      </c>
      <c r="C59" t="s">
        <v>52</v>
      </c>
      <c r="D59" s="17">
        <v>0.15555948382534912</v>
      </c>
      <c r="E59" s="15" t="s">
        <v>384</v>
      </c>
      <c r="G59" s="17">
        <v>0</v>
      </c>
      <c r="H59" s="15" t="s">
        <v>384</v>
      </c>
      <c r="J59" s="17">
        <v>0.2276707643009393</v>
      </c>
      <c r="K59" s="15" t="s">
        <v>383</v>
      </c>
      <c r="M59" s="17">
        <v>6.4431234447969304E-2</v>
      </c>
      <c r="N59" s="15" t="s">
        <v>384</v>
      </c>
      <c r="P59" s="17">
        <v>0.50000000000000011</v>
      </c>
      <c r="Q59" s="15" t="s">
        <v>382</v>
      </c>
      <c r="S59" s="17">
        <v>0.17397634813231666</v>
      </c>
      <c r="T59" s="15" t="s">
        <v>384</v>
      </c>
    </row>
    <row r="60" spans="1:20" ht="14.4" x14ac:dyDescent="0.3">
      <c r="A60" s="16" t="s">
        <v>44</v>
      </c>
      <c r="B60" s="16">
        <v>412</v>
      </c>
      <c r="C60" t="s">
        <v>333</v>
      </c>
      <c r="D60" s="17">
        <v>0</v>
      </c>
      <c r="E60" s="15" t="s">
        <v>384</v>
      </c>
      <c r="G60" s="17">
        <v>0.56870748299319729</v>
      </c>
      <c r="H60" s="15" t="s">
        <v>382</v>
      </c>
      <c r="J60" s="17">
        <v>0</v>
      </c>
      <c r="K60" s="15" t="s">
        <v>384</v>
      </c>
      <c r="M60" s="17">
        <v>0</v>
      </c>
      <c r="N60" s="15" t="s">
        <v>384</v>
      </c>
      <c r="P60" s="17">
        <v>0.45161290322580649</v>
      </c>
      <c r="Q60" s="15" t="s">
        <v>382</v>
      </c>
      <c r="S60" s="17">
        <v>0.26093482554312047</v>
      </c>
      <c r="T60" s="15" t="s">
        <v>383</v>
      </c>
    </row>
    <row r="61" spans="1:20" ht="14.4" x14ac:dyDescent="0.3">
      <c r="A61" s="16" t="s">
        <v>44</v>
      </c>
      <c r="B61" s="16">
        <v>413</v>
      </c>
      <c r="C61" t="s">
        <v>53</v>
      </c>
      <c r="D61" s="17">
        <v>0</v>
      </c>
      <c r="E61" s="15" t="s">
        <v>384</v>
      </c>
      <c r="G61" s="17">
        <v>0</v>
      </c>
      <c r="H61" s="15" t="s">
        <v>384</v>
      </c>
      <c r="J61" s="17">
        <v>0</v>
      </c>
      <c r="K61" s="15" t="s">
        <v>384</v>
      </c>
      <c r="M61" s="17">
        <v>0</v>
      </c>
      <c r="N61" s="15" t="s">
        <v>384</v>
      </c>
      <c r="P61" s="17">
        <v>0</v>
      </c>
      <c r="Q61" s="15" t="s">
        <v>384</v>
      </c>
      <c r="S61" s="17">
        <v>0</v>
      </c>
      <c r="T61" s="15" t="s">
        <v>384</v>
      </c>
    </row>
    <row r="62" spans="1:20" ht="14.4" x14ac:dyDescent="0.3">
      <c r="A62" s="16" t="s">
        <v>44</v>
      </c>
      <c r="B62" s="16">
        <v>414</v>
      </c>
      <c r="C62" t="s">
        <v>54</v>
      </c>
      <c r="D62" s="17">
        <v>0</v>
      </c>
      <c r="E62" s="15" t="s">
        <v>384</v>
      </c>
      <c r="G62" s="17">
        <v>0</v>
      </c>
      <c r="H62" s="15" t="s">
        <v>384</v>
      </c>
      <c r="J62" s="17">
        <v>0</v>
      </c>
      <c r="K62" s="15" t="s">
        <v>384</v>
      </c>
      <c r="M62" s="17">
        <v>6.4431234447969304E-2</v>
      </c>
      <c r="N62" s="15" t="s">
        <v>384</v>
      </c>
      <c r="P62" s="17">
        <v>0</v>
      </c>
      <c r="Q62" s="15" t="s">
        <v>384</v>
      </c>
      <c r="S62" s="17">
        <v>1.2886246889593861E-2</v>
      </c>
      <c r="T62" s="15" t="s">
        <v>384</v>
      </c>
    </row>
    <row r="63" spans="1:20" ht="14.4" x14ac:dyDescent="0.3">
      <c r="A63" s="16" t="s">
        <v>44</v>
      </c>
      <c r="B63" s="16">
        <v>415</v>
      </c>
      <c r="C63" t="s">
        <v>55</v>
      </c>
      <c r="D63" s="17">
        <v>0.42311276794035413</v>
      </c>
      <c r="E63" s="15" t="s">
        <v>382</v>
      </c>
      <c r="G63" s="17">
        <v>0.61250000000000004</v>
      </c>
      <c r="H63" s="15" t="s">
        <v>381</v>
      </c>
      <c r="J63" s="17">
        <v>0.63747814004263004</v>
      </c>
      <c r="K63" s="15" t="s">
        <v>381</v>
      </c>
      <c r="M63" s="17">
        <v>6.4431234447969304E-2</v>
      </c>
      <c r="N63" s="15" t="s">
        <v>384</v>
      </c>
      <c r="P63" s="17">
        <v>0.32258064516129031</v>
      </c>
      <c r="Q63" s="15" t="s">
        <v>383</v>
      </c>
      <c r="S63" s="17">
        <v>0.43095928072441331</v>
      </c>
      <c r="T63" s="15" t="s">
        <v>382</v>
      </c>
    </row>
    <row r="64" spans="1:20" ht="14.4" x14ac:dyDescent="0.3">
      <c r="A64" s="16" t="s">
        <v>44</v>
      </c>
      <c r="B64" s="16">
        <v>416</v>
      </c>
      <c r="C64" t="s">
        <v>56</v>
      </c>
      <c r="D64" s="17">
        <v>0</v>
      </c>
      <c r="E64" s="15" t="s">
        <v>384</v>
      </c>
      <c r="G64" s="17">
        <v>0</v>
      </c>
      <c r="H64" s="15" t="s">
        <v>384</v>
      </c>
      <c r="J64" s="17">
        <v>0.22833360383691742</v>
      </c>
      <c r="K64" s="15" t="s">
        <v>383</v>
      </c>
      <c r="M64" s="17">
        <v>0.2202488287764558</v>
      </c>
      <c r="N64" s="15" t="s">
        <v>383</v>
      </c>
      <c r="P64" s="17">
        <v>0.32258064516129031</v>
      </c>
      <c r="Q64" s="15" t="s">
        <v>383</v>
      </c>
      <c r="S64" s="17">
        <v>0.1542326155549327</v>
      </c>
      <c r="T64" s="15" t="s">
        <v>384</v>
      </c>
    </row>
    <row r="65" spans="1:20" ht="14.4" x14ac:dyDescent="0.3">
      <c r="A65" s="16" t="s">
        <v>57</v>
      </c>
      <c r="B65" s="16">
        <v>501</v>
      </c>
      <c r="C65" t="s">
        <v>57</v>
      </c>
      <c r="D65" s="17">
        <v>0</v>
      </c>
      <c r="E65" s="15" t="s">
        <v>384</v>
      </c>
      <c r="G65" s="17">
        <v>0</v>
      </c>
      <c r="H65" s="15" t="s">
        <v>384</v>
      </c>
      <c r="J65" s="17">
        <v>0</v>
      </c>
      <c r="K65" s="15" t="s">
        <v>384</v>
      </c>
      <c r="M65" s="17">
        <v>0</v>
      </c>
      <c r="N65" s="15" t="s">
        <v>384</v>
      </c>
      <c r="P65" s="17">
        <v>3.2258064516129031E-2</v>
      </c>
      <c r="Q65" s="15" t="s">
        <v>384</v>
      </c>
      <c r="S65" s="17">
        <v>6.4516129032258064E-3</v>
      </c>
      <c r="T65" s="15" t="s">
        <v>384</v>
      </c>
    </row>
    <row r="66" spans="1:20" ht="14.4" x14ac:dyDescent="0.3">
      <c r="A66" s="16" t="s">
        <v>57</v>
      </c>
      <c r="B66" s="16">
        <v>502</v>
      </c>
      <c r="C66" t="s">
        <v>334</v>
      </c>
      <c r="D66" s="17">
        <v>0</v>
      </c>
      <c r="E66" s="15" t="s">
        <v>384</v>
      </c>
      <c r="G66" s="17">
        <v>0</v>
      </c>
      <c r="H66" s="15" t="s">
        <v>384</v>
      </c>
      <c r="J66" s="17">
        <v>0</v>
      </c>
      <c r="K66" s="15" t="s">
        <v>384</v>
      </c>
      <c r="M66" s="17">
        <v>0</v>
      </c>
      <c r="N66" s="15" t="s">
        <v>384</v>
      </c>
      <c r="P66" s="17">
        <v>0.5268817204301075</v>
      </c>
      <c r="Q66" s="15" t="s">
        <v>382</v>
      </c>
      <c r="S66" s="17">
        <v>0.10537634408602151</v>
      </c>
      <c r="T66" s="15" t="s">
        <v>384</v>
      </c>
    </row>
    <row r="67" spans="1:20" ht="14.4" x14ac:dyDescent="0.3">
      <c r="A67" s="16" t="s">
        <v>57</v>
      </c>
      <c r="B67" s="16">
        <v>503</v>
      </c>
      <c r="C67" t="s">
        <v>58</v>
      </c>
      <c r="D67" s="17">
        <v>0</v>
      </c>
      <c r="E67" s="15" t="s">
        <v>384</v>
      </c>
      <c r="G67" s="17">
        <v>0.4375</v>
      </c>
      <c r="H67" s="15" t="s">
        <v>382</v>
      </c>
      <c r="J67" s="17">
        <v>0</v>
      </c>
      <c r="K67" s="15" t="s">
        <v>384</v>
      </c>
      <c r="M67" s="17">
        <v>0</v>
      </c>
      <c r="N67" s="15" t="s">
        <v>384</v>
      </c>
      <c r="P67" s="17">
        <v>0.43548387096774194</v>
      </c>
      <c r="Q67" s="15" t="s">
        <v>382</v>
      </c>
      <c r="S67" s="17">
        <v>0.21834677419354839</v>
      </c>
      <c r="T67" s="15" t="s">
        <v>383</v>
      </c>
    </row>
    <row r="68" spans="1:20" ht="14.4" x14ac:dyDescent="0.3">
      <c r="A68" s="16" t="s">
        <v>57</v>
      </c>
      <c r="B68" s="16">
        <v>504</v>
      </c>
      <c r="C68" t="s">
        <v>59</v>
      </c>
      <c r="D68" s="17">
        <v>0</v>
      </c>
      <c r="E68" s="15" t="s">
        <v>384</v>
      </c>
      <c r="G68" s="17">
        <v>0</v>
      </c>
      <c r="H68" s="15" t="s">
        <v>384</v>
      </c>
      <c r="J68" s="17">
        <v>0</v>
      </c>
      <c r="K68" s="15" t="s">
        <v>384</v>
      </c>
      <c r="M68" s="17">
        <v>0</v>
      </c>
      <c r="N68" s="15" t="s">
        <v>384</v>
      </c>
      <c r="P68" s="17">
        <v>0</v>
      </c>
      <c r="Q68" s="15" t="s">
        <v>384</v>
      </c>
      <c r="S68" s="17">
        <v>0</v>
      </c>
      <c r="T68" s="15" t="s">
        <v>384</v>
      </c>
    </row>
    <row r="69" spans="1:20" ht="14.4" x14ac:dyDescent="0.3">
      <c r="A69" s="16" t="s">
        <v>57</v>
      </c>
      <c r="B69" s="16">
        <v>505</v>
      </c>
      <c r="C69" t="s">
        <v>60</v>
      </c>
      <c r="D69" s="17">
        <v>0.25501515370183286</v>
      </c>
      <c r="E69" s="15" t="s">
        <v>383</v>
      </c>
      <c r="G69" s="17">
        <v>0.33333333333333337</v>
      </c>
      <c r="H69" s="15" t="s">
        <v>383</v>
      </c>
      <c r="J69" s="17">
        <v>0.2276707643009393</v>
      </c>
      <c r="K69" s="15" t="s">
        <v>383</v>
      </c>
      <c r="M69" s="17">
        <v>6.4431234447969304E-2</v>
      </c>
      <c r="N69" s="15" t="s">
        <v>384</v>
      </c>
      <c r="P69" s="17">
        <v>0</v>
      </c>
      <c r="Q69" s="15" t="s">
        <v>384</v>
      </c>
      <c r="S69" s="17">
        <v>0.183921915119965</v>
      </c>
      <c r="T69" s="15" t="s">
        <v>384</v>
      </c>
    </row>
    <row r="70" spans="1:20" ht="14.4" x14ac:dyDescent="0.3">
      <c r="A70" s="16" t="s">
        <v>57</v>
      </c>
      <c r="B70" s="16">
        <v>506</v>
      </c>
      <c r="C70" t="s">
        <v>61</v>
      </c>
      <c r="D70" s="17">
        <v>0</v>
      </c>
      <c r="E70" s="15" t="s">
        <v>384</v>
      </c>
      <c r="G70" s="17">
        <v>0</v>
      </c>
      <c r="H70" s="15" t="s">
        <v>384</v>
      </c>
      <c r="J70" s="17">
        <v>0</v>
      </c>
      <c r="K70" s="15" t="s">
        <v>384</v>
      </c>
      <c r="M70" s="17">
        <v>0</v>
      </c>
      <c r="N70" s="15" t="s">
        <v>384</v>
      </c>
      <c r="P70" s="17">
        <v>0</v>
      </c>
      <c r="Q70" s="15" t="s">
        <v>384</v>
      </c>
      <c r="S70" s="17">
        <v>0</v>
      </c>
      <c r="T70" s="15" t="s">
        <v>384</v>
      </c>
    </row>
    <row r="71" spans="1:20" ht="14.4" x14ac:dyDescent="0.3">
      <c r="A71" s="16" t="s">
        <v>57</v>
      </c>
      <c r="B71" s="16">
        <v>507</v>
      </c>
      <c r="C71" t="s">
        <v>62</v>
      </c>
      <c r="D71" s="17">
        <v>0</v>
      </c>
      <c r="E71" s="15" t="s">
        <v>384</v>
      </c>
      <c r="G71" s="17">
        <v>0</v>
      </c>
      <c r="H71" s="15" t="s">
        <v>384</v>
      </c>
      <c r="J71" s="17">
        <v>0.2276707643009393</v>
      </c>
      <c r="K71" s="15" t="s">
        <v>383</v>
      </c>
      <c r="M71" s="17">
        <v>3.2215617223984652E-2</v>
      </c>
      <c r="N71" s="15" t="s">
        <v>384</v>
      </c>
      <c r="P71" s="17">
        <v>0.32258064516129031</v>
      </c>
      <c r="Q71" s="15" t="s">
        <v>383</v>
      </c>
      <c r="S71" s="17">
        <v>0.11649340533724285</v>
      </c>
      <c r="T71" s="15" t="s">
        <v>384</v>
      </c>
    </row>
    <row r="72" spans="1:20" ht="14.4" x14ac:dyDescent="0.3">
      <c r="A72" s="16" t="s">
        <v>57</v>
      </c>
      <c r="B72" s="16">
        <v>508</v>
      </c>
      <c r="C72" t="s">
        <v>63</v>
      </c>
      <c r="D72" s="17">
        <v>0.84572936660268716</v>
      </c>
      <c r="E72" s="15" t="s">
        <v>380</v>
      </c>
      <c r="G72" s="17">
        <v>0</v>
      </c>
      <c r="H72" s="15" t="s">
        <v>384</v>
      </c>
      <c r="J72" s="17">
        <v>8.6172317381375083E-2</v>
      </c>
      <c r="K72" s="15" t="s">
        <v>384</v>
      </c>
      <c r="M72" s="17">
        <v>0</v>
      </c>
      <c r="N72" s="15" t="s">
        <v>384</v>
      </c>
      <c r="P72" s="17">
        <v>6.4516129032258063E-2</v>
      </c>
      <c r="Q72" s="15" t="s">
        <v>384</v>
      </c>
      <c r="S72" s="17">
        <v>0.11471062594299536</v>
      </c>
      <c r="T72" s="15" t="s">
        <v>384</v>
      </c>
    </row>
    <row r="73" spans="1:20" ht="14.4" x14ac:dyDescent="0.3">
      <c r="A73" s="16" t="s">
        <v>57</v>
      </c>
      <c r="B73" s="16">
        <v>509</v>
      </c>
      <c r="C73" t="s">
        <v>64</v>
      </c>
      <c r="D73" s="17">
        <v>0.56138706654170567</v>
      </c>
      <c r="E73" s="15" t="s">
        <v>382</v>
      </c>
      <c r="G73" s="17">
        <v>0.9978070175438597</v>
      </c>
      <c r="H73" s="15" t="s">
        <v>380</v>
      </c>
      <c r="J73" s="17">
        <v>0.43257445217178464</v>
      </c>
      <c r="K73" s="15" t="s">
        <v>382</v>
      </c>
      <c r="M73" s="17">
        <v>8.0539043059961624E-2</v>
      </c>
      <c r="N73" s="15" t="s">
        <v>384</v>
      </c>
      <c r="P73" s="17">
        <v>0.53225806451612911</v>
      </c>
      <c r="Q73" s="15" t="s">
        <v>382</v>
      </c>
      <c r="S73" s="17">
        <v>0.56455512386690365</v>
      </c>
      <c r="T73" s="15" t="s">
        <v>382</v>
      </c>
    </row>
    <row r="74" spans="1:20" ht="14.4" x14ac:dyDescent="0.3">
      <c r="A74" s="16" t="s">
        <v>57</v>
      </c>
      <c r="B74" s="16">
        <v>510</v>
      </c>
      <c r="C74" t="s">
        <v>65</v>
      </c>
      <c r="D74" s="17">
        <v>0</v>
      </c>
      <c r="E74" s="15" t="s">
        <v>384</v>
      </c>
      <c r="G74" s="17">
        <v>0</v>
      </c>
      <c r="H74" s="15" t="s">
        <v>384</v>
      </c>
      <c r="J74" s="17">
        <v>0.77408059862319345</v>
      </c>
      <c r="K74" s="15" t="s">
        <v>381</v>
      </c>
      <c r="M74" s="17">
        <v>6.4431234447969304E-2</v>
      </c>
      <c r="N74" s="15" t="s">
        <v>384</v>
      </c>
      <c r="P74" s="17">
        <v>0.35483870967741937</v>
      </c>
      <c r="Q74" s="15" t="s">
        <v>383</v>
      </c>
      <c r="S74" s="17">
        <v>0.23867010854971643</v>
      </c>
      <c r="T74" s="15" t="s">
        <v>383</v>
      </c>
    </row>
    <row r="75" spans="1:20" ht="14.4" x14ac:dyDescent="0.3">
      <c r="A75" s="16" t="s">
        <v>57</v>
      </c>
      <c r="B75" s="16">
        <v>511</v>
      </c>
      <c r="C75" t="s">
        <v>66</v>
      </c>
      <c r="D75" s="17">
        <v>4.516866781017724E-3</v>
      </c>
      <c r="E75" s="15" t="s">
        <v>384</v>
      </c>
      <c r="G75" s="17">
        <v>0.46388888888888891</v>
      </c>
      <c r="H75" s="15" t="s">
        <v>382</v>
      </c>
      <c r="J75" s="17">
        <v>0.22782550139421986</v>
      </c>
      <c r="K75" s="15" t="s">
        <v>383</v>
      </c>
      <c r="M75" s="17">
        <v>6.4431234447969304E-2</v>
      </c>
      <c r="N75" s="15" t="s">
        <v>384</v>
      </c>
      <c r="P75" s="17">
        <v>0.32258064516129031</v>
      </c>
      <c r="Q75" s="15" t="s">
        <v>383</v>
      </c>
      <c r="S75" s="17">
        <v>0.26258582954546433</v>
      </c>
      <c r="T75" s="15" t="s">
        <v>383</v>
      </c>
    </row>
    <row r="76" spans="1:20" ht="14.4" x14ac:dyDescent="0.3">
      <c r="A76" s="16" t="s">
        <v>57</v>
      </c>
      <c r="B76" s="16">
        <v>512</v>
      </c>
      <c r="C76" t="s">
        <v>67</v>
      </c>
      <c r="D76" s="17">
        <v>0</v>
      </c>
      <c r="E76" s="15" t="s">
        <v>384</v>
      </c>
      <c r="G76" s="17">
        <v>4.924242424242424E-2</v>
      </c>
      <c r="H76" s="15" t="s">
        <v>384</v>
      </c>
      <c r="J76" s="17">
        <v>0</v>
      </c>
      <c r="K76" s="15" t="s">
        <v>384</v>
      </c>
      <c r="M76" s="17">
        <v>0</v>
      </c>
      <c r="N76" s="15" t="s">
        <v>384</v>
      </c>
      <c r="P76" s="17">
        <v>6.4516129032258063E-2</v>
      </c>
      <c r="Q76" s="15" t="s">
        <v>384</v>
      </c>
      <c r="S76" s="17">
        <v>2.7675953079178882E-2</v>
      </c>
      <c r="T76" s="15" t="s">
        <v>384</v>
      </c>
    </row>
    <row r="77" spans="1:20" ht="14.4" x14ac:dyDescent="0.3">
      <c r="A77" s="16" t="s">
        <v>57</v>
      </c>
      <c r="B77" s="16">
        <v>513</v>
      </c>
      <c r="C77" t="s">
        <v>68</v>
      </c>
      <c r="D77" s="17">
        <v>7.3456702924141826E-3</v>
      </c>
      <c r="E77" s="15" t="s">
        <v>384</v>
      </c>
      <c r="G77" s="17">
        <v>0</v>
      </c>
      <c r="H77" s="15" t="s">
        <v>384</v>
      </c>
      <c r="J77" s="17">
        <v>0</v>
      </c>
      <c r="K77" s="15" t="s">
        <v>384</v>
      </c>
      <c r="M77" s="17">
        <v>6.4431234447969304E-2</v>
      </c>
      <c r="N77" s="15" t="s">
        <v>384</v>
      </c>
      <c r="P77" s="17">
        <v>0.29032258064516131</v>
      </c>
      <c r="Q77" s="15" t="s">
        <v>383</v>
      </c>
      <c r="S77" s="17">
        <v>7.1685330047867549E-2</v>
      </c>
      <c r="T77" s="15" t="s">
        <v>384</v>
      </c>
    </row>
    <row r="78" spans="1:20" ht="14.4" x14ac:dyDescent="0.3">
      <c r="A78" s="16" t="s">
        <v>57</v>
      </c>
      <c r="B78" s="16">
        <v>514</v>
      </c>
      <c r="C78" t="s">
        <v>69</v>
      </c>
      <c r="D78" s="17">
        <v>0.522745253164557</v>
      </c>
      <c r="E78" s="15" t="s">
        <v>382</v>
      </c>
      <c r="G78" s="17">
        <v>0.81499999999999995</v>
      </c>
      <c r="H78" s="15" t="s">
        <v>380</v>
      </c>
      <c r="J78" s="17">
        <v>0.27691118541718895</v>
      </c>
      <c r="K78" s="15" t="s">
        <v>383</v>
      </c>
      <c r="M78" s="17">
        <v>6.4431234447969304E-2</v>
      </c>
      <c r="N78" s="15" t="s">
        <v>384</v>
      </c>
      <c r="P78" s="17">
        <v>0.29032258064516131</v>
      </c>
      <c r="Q78" s="15" t="s">
        <v>383</v>
      </c>
      <c r="S78" s="17">
        <v>0.42310752541851959</v>
      </c>
      <c r="T78" s="15" t="s">
        <v>382</v>
      </c>
    </row>
    <row r="79" spans="1:20" ht="14.4" x14ac:dyDescent="0.3">
      <c r="A79" s="16" t="s">
        <v>70</v>
      </c>
      <c r="B79" s="16">
        <v>601</v>
      </c>
      <c r="C79" t="s">
        <v>71</v>
      </c>
      <c r="D79" s="17">
        <v>0.32535547116488561</v>
      </c>
      <c r="E79" s="15" t="s">
        <v>383</v>
      </c>
      <c r="G79" s="17">
        <v>0.56666666666666665</v>
      </c>
      <c r="H79" s="15" t="s">
        <v>382</v>
      </c>
      <c r="J79" s="17">
        <v>0.77416906911360461</v>
      </c>
      <c r="K79" s="15" t="s">
        <v>381</v>
      </c>
      <c r="M79" s="17">
        <v>6.4431234447969304E-2</v>
      </c>
      <c r="N79" s="15" t="s">
        <v>384</v>
      </c>
      <c r="P79" s="17">
        <v>0.50000000000000011</v>
      </c>
      <c r="Q79" s="15" t="s">
        <v>382</v>
      </c>
      <c r="S79" s="17">
        <v>0.47025560782880332</v>
      </c>
      <c r="T79" s="15" t="s">
        <v>382</v>
      </c>
    </row>
    <row r="80" spans="1:20" ht="14.4" x14ac:dyDescent="0.3">
      <c r="A80" s="16" t="s">
        <v>70</v>
      </c>
      <c r="B80" s="16">
        <v>602</v>
      </c>
      <c r="C80" t="s">
        <v>72</v>
      </c>
      <c r="D80" s="17">
        <v>0</v>
      </c>
      <c r="E80" s="15" t="s">
        <v>384</v>
      </c>
      <c r="G80" s="17">
        <v>0.22500000000000001</v>
      </c>
      <c r="H80" s="15" t="s">
        <v>383</v>
      </c>
      <c r="J80" s="17">
        <v>0.2276707643009393</v>
      </c>
      <c r="K80" s="15" t="s">
        <v>383</v>
      </c>
      <c r="M80" s="17">
        <v>0.51544987558375432</v>
      </c>
      <c r="N80" s="15" t="s">
        <v>382</v>
      </c>
      <c r="P80" s="17">
        <v>0.45161290322580649</v>
      </c>
      <c r="Q80" s="15" t="s">
        <v>382</v>
      </c>
      <c r="S80" s="17">
        <v>0.30644670862210005</v>
      </c>
      <c r="T80" s="15" t="s">
        <v>383</v>
      </c>
    </row>
    <row r="81" spans="1:20" ht="14.4" x14ac:dyDescent="0.3">
      <c r="A81" s="16" t="s">
        <v>70</v>
      </c>
      <c r="B81" s="16">
        <v>603</v>
      </c>
      <c r="C81" t="s">
        <v>73</v>
      </c>
      <c r="D81" s="17">
        <v>0</v>
      </c>
      <c r="E81" s="15" t="s">
        <v>384</v>
      </c>
      <c r="G81" s="17">
        <v>0.65</v>
      </c>
      <c r="H81" s="15" t="s">
        <v>381</v>
      </c>
      <c r="J81" s="17">
        <v>0.69206353660417441</v>
      </c>
      <c r="K81" s="15" t="s">
        <v>381</v>
      </c>
      <c r="M81" s="17">
        <v>0.12886246889593861</v>
      </c>
      <c r="N81" s="15" t="s">
        <v>384</v>
      </c>
      <c r="P81" s="17">
        <v>0.32258064516129031</v>
      </c>
      <c r="Q81" s="15" t="s">
        <v>383</v>
      </c>
      <c r="S81" s="17">
        <v>0.42370133013228067</v>
      </c>
      <c r="T81" s="15" t="s">
        <v>382</v>
      </c>
    </row>
    <row r="82" spans="1:20" ht="14.4" x14ac:dyDescent="0.3">
      <c r="A82" s="16" t="s">
        <v>70</v>
      </c>
      <c r="B82" s="16">
        <v>604</v>
      </c>
      <c r="C82" t="s">
        <v>74</v>
      </c>
      <c r="D82" s="17">
        <v>0</v>
      </c>
      <c r="E82" s="15" t="s">
        <v>384</v>
      </c>
      <c r="G82" s="17">
        <v>0.47</v>
      </c>
      <c r="H82" s="15" t="s">
        <v>382</v>
      </c>
      <c r="J82" s="17">
        <v>0.40980737574169074</v>
      </c>
      <c r="K82" s="15" t="s">
        <v>382</v>
      </c>
      <c r="M82" s="17">
        <v>0</v>
      </c>
      <c r="N82" s="15" t="s">
        <v>384</v>
      </c>
      <c r="P82" s="17">
        <v>6.4516129032258063E-2</v>
      </c>
      <c r="Q82" s="15" t="s">
        <v>384</v>
      </c>
      <c r="S82" s="17">
        <v>0.23586470095478976</v>
      </c>
      <c r="T82" s="15" t="s">
        <v>383</v>
      </c>
    </row>
    <row r="83" spans="1:20" ht="14.4" x14ac:dyDescent="0.3">
      <c r="A83" s="16" t="s">
        <v>70</v>
      </c>
      <c r="B83" s="16">
        <v>605</v>
      </c>
      <c r="C83" t="s">
        <v>75</v>
      </c>
      <c r="D83" s="17">
        <v>0</v>
      </c>
      <c r="E83" s="15" t="s">
        <v>384</v>
      </c>
      <c r="G83" s="17">
        <v>0</v>
      </c>
      <c r="H83" s="15" t="s">
        <v>384</v>
      </c>
      <c r="J83" s="17">
        <v>0.2276707643009393</v>
      </c>
      <c r="K83" s="15" t="s">
        <v>383</v>
      </c>
      <c r="M83" s="17">
        <v>9.6646851671953957E-2</v>
      </c>
      <c r="N83" s="15" t="s">
        <v>384</v>
      </c>
      <c r="P83" s="17">
        <v>0.43548387096774194</v>
      </c>
      <c r="Q83" s="15" t="s">
        <v>382</v>
      </c>
      <c r="S83" s="17">
        <v>0.15196029738812705</v>
      </c>
      <c r="T83" s="15" t="s">
        <v>384</v>
      </c>
    </row>
    <row r="84" spans="1:20" ht="14.4" x14ac:dyDescent="0.3">
      <c r="A84" s="16" t="s">
        <v>70</v>
      </c>
      <c r="B84" s="16">
        <v>606</v>
      </c>
      <c r="C84" t="s">
        <v>76</v>
      </c>
      <c r="D84" s="17">
        <v>0.20618142895370617</v>
      </c>
      <c r="E84" s="15" t="s">
        <v>383</v>
      </c>
      <c r="G84" s="17">
        <v>0.65</v>
      </c>
      <c r="H84" s="15" t="s">
        <v>381</v>
      </c>
      <c r="J84" s="17">
        <v>0.70577936933291163</v>
      </c>
      <c r="K84" s="15" t="s">
        <v>381</v>
      </c>
      <c r="M84" s="17">
        <v>5.3060509503244722E-2</v>
      </c>
      <c r="N84" s="15" t="s">
        <v>384</v>
      </c>
      <c r="P84" s="17">
        <v>4.8387096774193547E-2</v>
      </c>
      <c r="Q84" s="15" t="s">
        <v>384</v>
      </c>
      <c r="S84" s="17">
        <v>0.37706353801744064</v>
      </c>
      <c r="T84" s="15" t="s">
        <v>383</v>
      </c>
    </row>
    <row r="85" spans="1:20" ht="14.4" x14ac:dyDescent="0.3">
      <c r="A85" s="16" t="s">
        <v>70</v>
      </c>
      <c r="B85" s="16">
        <v>607</v>
      </c>
      <c r="C85" t="s">
        <v>77</v>
      </c>
      <c r="D85" s="17">
        <v>0.18155854753161974</v>
      </c>
      <c r="E85" s="15" t="s">
        <v>384</v>
      </c>
      <c r="G85" s="17">
        <v>0.3797619047619048</v>
      </c>
      <c r="H85" s="15" t="s">
        <v>383</v>
      </c>
      <c r="J85" s="17">
        <v>0.9106830572037572</v>
      </c>
      <c r="K85" s="15" t="s">
        <v>380</v>
      </c>
      <c r="M85" s="17">
        <v>6.4431234447969304E-2</v>
      </c>
      <c r="N85" s="15" t="s">
        <v>384</v>
      </c>
      <c r="P85" s="17">
        <v>8.0645161290322578E-2</v>
      </c>
      <c r="Q85" s="15" t="s">
        <v>384</v>
      </c>
      <c r="S85" s="17">
        <v>0.34323631677014321</v>
      </c>
      <c r="T85" s="15" t="s">
        <v>383</v>
      </c>
    </row>
    <row r="86" spans="1:20" ht="14.4" x14ac:dyDescent="0.3">
      <c r="A86" s="16" t="s">
        <v>70</v>
      </c>
      <c r="B86" s="16">
        <v>608</v>
      </c>
      <c r="C86" t="s">
        <v>78</v>
      </c>
      <c r="D86" s="17">
        <v>0.21715615004361732</v>
      </c>
      <c r="E86" s="15" t="s">
        <v>383</v>
      </c>
      <c r="G86" s="17">
        <v>0.16666666666666666</v>
      </c>
      <c r="H86" s="15" t="s">
        <v>384</v>
      </c>
      <c r="J86" s="17">
        <v>0.29386051432568927</v>
      </c>
      <c r="K86" s="15" t="s">
        <v>383</v>
      </c>
      <c r="M86" s="17">
        <v>7.5335270053877454E-2</v>
      </c>
      <c r="N86" s="15" t="s">
        <v>384</v>
      </c>
      <c r="P86" s="17">
        <v>0.93548387096774199</v>
      </c>
      <c r="Q86" s="15" t="s">
        <v>380</v>
      </c>
      <c r="S86" s="17">
        <v>0.33265154607382352</v>
      </c>
      <c r="T86" s="15" t="s">
        <v>383</v>
      </c>
    </row>
    <row r="87" spans="1:20" ht="14.4" x14ac:dyDescent="0.3">
      <c r="A87" s="16" t="s">
        <v>70</v>
      </c>
      <c r="B87" s="16">
        <v>609</v>
      </c>
      <c r="C87" t="s">
        <v>79</v>
      </c>
      <c r="D87" s="17">
        <v>0</v>
      </c>
      <c r="E87" s="15" t="s">
        <v>384</v>
      </c>
      <c r="G87" s="17">
        <v>1</v>
      </c>
      <c r="H87" s="15" t="s">
        <v>380</v>
      </c>
      <c r="J87" s="17">
        <v>0.68301229290281795</v>
      </c>
      <c r="K87" s="15" t="s">
        <v>381</v>
      </c>
      <c r="M87" s="17">
        <v>6.4431234447969304E-2</v>
      </c>
      <c r="N87" s="15" t="s">
        <v>384</v>
      </c>
      <c r="P87" s="17">
        <v>0.32258064516129026</v>
      </c>
      <c r="Q87" s="15" t="s">
        <v>383</v>
      </c>
      <c r="S87" s="17">
        <v>0.51400483450241541</v>
      </c>
      <c r="T87" s="15" t="s">
        <v>382</v>
      </c>
    </row>
    <row r="88" spans="1:20" ht="14.4" x14ac:dyDescent="0.3">
      <c r="A88" s="16" t="s">
        <v>70</v>
      </c>
      <c r="B88" s="16">
        <v>610</v>
      </c>
      <c r="C88" t="s">
        <v>80</v>
      </c>
      <c r="D88" s="17">
        <v>0.10454227812718379</v>
      </c>
      <c r="E88" s="15" t="s">
        <v>384</v>
      </c>
      <c r="G88" s="17">
        <v>0.52500000000000002</v>
      </c>
      <c r="H88" s="15" t="s">
        <v>382</v>
      </c>
      <c r="J88" s="17">
        <v>0.54640983432225421</v>
      </c>
      <c r="K88" s="15" t="s">
        <v>382</v>
      </c>
      <c r="M88" s="17">
        <v>7.313012647826117E-2</v>
      </c>
      <c r="N88" s="15" t="s">
        <v>384</v>
      </c>
      <c r="P88" s="17">
        <v>0.29032258064516131</v>
      </c>
      <c r="Q88" s="15" t="s">
        <v>383</v>
      </c>
      <c r="S88" s="17">
        <v>0.34992673610185365</v>
      </c>
      <c r="T88" s="15" t="s">
        <v>383</v>
      </c>
    </row>
    <row r="89" spans="1:20" ht="14.4" x14ac:dyDescent="0.3">
      <c r="A89" s="16" t="s">
        <v>70</v>
      </c>
      <c r="B89" s="16">
        <v>611</v>
      </c>
      <c r="C89" t="s">
        <v>81</v>
      </c>
      <c r="D89" s="17">
        <v>0</v>
      </c>
      <c r="E89" s="15" t="s">
        <v>384</v>
      </c>
      <c r="G89" s="17">
        <v>0</v>
      </c>
      <c r="H89" s="15" t="s">
        <v>384</v>
      </c>
      <c r="J89" s="17">
        <v>0</v>
      </c>
      <c r="K89" s="15" t="s">
        <v>384</v>
      </c>
      <c r="M89" s="17">
        <v>6.4431234447969304E-2</v>
      </c>
      <c r="N89" s="15" t="s">
        <v>384</v>
      </c>
      <c r="P89" s="17">
        <v>0.17741935483870969</v>
      </c>
      <c r="Q89" s="15" t="s">
        <v>384</v>
      </c>
      <c r="S89" s="17">
        <v>4.8370117857335797E-2</v>
      </c>
      <c r="T89" s="15" t="s">
        <v>384</v>
      </c>
    </row>
    <row r="90" spans="1:20" ht="14.4" x14ac:dyDescent="0.3">
      <c r="A90" s="16" t="s">
        <v>70</v>
      </c>
      <c r="B90" s="16">
        <v>612</v>
      </c>
      <c r="C90" t="s">
        <v>82</v>
      </c>
      <c r="D90" s="17">
        <v>0</v>
      </c>
      <c r="E90" s="15" t="s">
        <v>384</v>
      </c>
      <c r="G90" s="17">
        <v>0</v>
      </c>
      <c r="H90" s="15" t="s">
        <v>384</v>
      </c>
      <c r="J90" s="17">
        <v>0.13660245858056355</v>
      </c>
      <c r="K90" s="15" t="s">
        <v>384</v>
      </c>
      <c r="M90" s="17">
        <v>6.4431234447969304E-2</v>
      </c>
      <c r="N90" s="15" t="s">
        <v>384</v>
      </c>
      <c r="P90" s="17">
        <v>0</v>
      </c>
      <c r="Q90" s="15" t="s">
        <v>384</v>
      </c>
      <c r="S90" s="17">
        <v>4.0206738605706574E-2</v>
      </c>
      <c r="T90" s="15" t="s">
        <v>384</v>
      </c>
    </row>
    <row r="91" spans="1:20" ht="14.4" x14ac:dyDescent="0.3">
      <c r="A91" s="16" t="s">
        <v>70</v>
      </c>
      <c r="B91" s="16">
        <v>613</v>
      </c>
      <c r="C91" t="s">
        <v>83</v>
      </c>
      <c r="D91" s="17">
        <v>0.23441771459814106</v>
      </c>
      <c r="E91" s="15" t="s">
        <v>383</v>
      </c>
      <c r="G91" s="17">
        <v>0</v>
      </c>
      <c r="H91" s="15" t="s">
        <v>384</v>
      </c>
      <c r="J91" s="17">
        <v>0.33541989579119036</v>
      </c>
      <c r="K91" s="15" t="s">
        <v>383</v>
      </c>
      <c r="M91" s="17">
        <v>6.4431234447969304E-2</v>
      </c>
      <c r="N91" s="15" t="s">
        <v>384</v>
      </c>
      <c r="P91" s="17">
        <v>0</v>
      </c>
      <c r="Q91" s="15" t="s">
        <v>384</v>
      </c>
      <c r="S91" s="17">
        <v>0.10341199750764604</v>
      </c>
      <c r="T91" s="15" t="s">
        <v>384</v>
      </c>
    </row>
    <row r="92" spans="1:20" ht="14.4" x14ac:dyDescent="0.3">
      <c r="A92" s="16" t="s">
        <v>70</v>
      </c>
      <c r="B92" s="16">
        <v>614</v>
      </c>
      <c r="C92" t="s">
        <v>84</v>
      </c>
      <c r="D92" s="17">
        <v>0.11414347942039292</v>
      </c>
      <c r="E92" s="15" t="s">
        <v>384</v>
      </c>
      <c r="G92" s="17">
        <v>1</v>
      </c>
      <c r="H92" s="15" t="s">
        <v>380</v>
      </c>
      <c r="J92" s="17">
        <v>0.47051514540122913</v>
      </c>
      <c r="K92" s="15" t="s">
        <v>382</v>
      </c>
      <c r="M92" s="17">
        <v>6.4431234447969304E-2</v>
      </c>
      <c r="N92" s="15" t="s">
        <v>384</v>
      </c>
      <c r="P92" s="17">
        <v>0.45161290322580649</v>
      </c>
      <c r="Q92" s="15" t="s">
        <v>382</v>
      </c>
      <c r="S92" s="17">
        <v>0.50872620455704021</v>
      </c>
      <c r="T92" s="15" t="s">
        <v>382</v>
      </c>
    </row>
    <row r="93" spans="1:20" ht="14.4" x14ac:dyDescent="0.3">
      <c r="A93" s="16" t="s">
        <v>85</v>
      </c>
      <c r="B93" s="16">
        <v>701</v>
      </c>
      <c r="C93" t="s">
        <v>85</v>
      </c>
      <c r="D93" s="17">
        <v>0.20201380897583429</v>
      </c>
      <c r="E93" s="15" t="s">
        <v>383</v>
      </c>
      <c r="G93" s="17">
        <v>0.3</v>
      </c>
      <c r="H93" s="15" t="s">
        <v>383</v>
      </c>
      <c r="J93" s="17">
        <v>0.40980737574169074</v>
      </c>
      <c r="K93" s="15" t="s">
        <v>382</v>
      </c>
      <c r="M93" s="17">
        <v>0.28027586984866648</v>
      </c>
      <c r="N93" s="15" t="s">
        <v>383</v>
      </c>
      <c r="P93" s="17">
        <v>0.33870967741935487</v>
      </c>
      <c r="Q93" s="15" t="s">
        <v>383</v>
      </c>
      <c r="S93" s="17">
        <v>0.31595996549952587</v>
      </c>
      <c r="T93" s="15" t="s">
        <v>383</v>
      </c>
    </row>
    <row r="94" spans="1:20" ht="14.4" x14ac:dyDescent="0.3">
      <c r="A94" s="16" t="s">
        <v>85</v>
      </c>
      <c r="B94" s="16">
        <v>702</v>
      </c>
      <c r="C94" t="s">
        <v>86</v>
      </c>
      <c r="D94" s="17">
        <v>0</v>
      </c>
      <c r="E94" s="15" t="s">
        <v>384</v>
      </c>
      <c r="G94" s="17">
        <v>0.3</v>
      </c>
      <c r="H94" s="15" t="s">
        <v>383</v>
      </c>
      <c r="J94" s="17">
        <v>0</v>
      </c>
      <c r="K94" s="15" t="s">
        <v>384</v>
      </c>
      <c r="M94" s="17">
        <v>0.17396433300951711</v>
      </c>
      <c r="N94" s="15" t="s">
        <v>384</v>
      </c>
      <c r="P94" s="17">
        <v>0.19354838709677422</v>
      </c>
      <c r="Q94" s="15" t="s">
        <v>384</v>
      </c>
      <c r="S94" s="17">
        <v>0.16350254402125827</v>
      </c>
      <c r="T94" s="15" t="s">
        <v>384</v>
      </c>
    </row>
    <row r="95" spans="1:20" ht="14.4" x14ac:dyDescent="0.3">
      <c r="A95" s="16" t="s">
        <v>85</v>
      </c>
      <c r="B95" s="16">
        <v>703</v>
      </c>
      <c r="C95" t="s">
        <v>87</v>
      </c>
      <c r="D95" s="17">
        <v>0.63244047619047616</v>
      </c>
      <c r="E95" s="15" t="s">
        <v>381</v>
      </c>
      <c r="G95" s="17">
        <v>9.722222222222221E-2</v>
      </c>
      <c r="H95" s="15" t="s">
        <v>384</v>
      </c>
      <c r="J95" s="17">
        <v>0.37494682000356844</v>
      </c>
      <c r="K95" s="15" t="s">
        <v>383</v>
      </c>
      <c r="M95" s="17">
        <v>0.86245809539638896</v>
      </c>
      <c r="N95" s="15" t="s">
        <v>380</v>
      </c>
      <c r="P95" s="17">
        <v>0.1129032258064516</v>
      </c>
      <c r="Q95" s="15" t="s">
        <v>384</v>
      </c>
      <c r="S95" s="17">
        <v>0.36247234252699612</v>
      </c>
      <c r="T95" s="15" t="s">
        <v>383</v>
      </c>
    </row>
    <row r="96" spans="1:20" ht="14.4" x14ac:dyDescent="0.3">
      <c r="A96" s="16" t="s">
        <v>85</v>
      </c>
      <c r="B96" s="16">
        <v>704</v>
      </c>
      <c r="C96" t="s">
        <v>88</v>
      </c>
      <c r="D96" s="17">
        <v>0</v>
      </c>
      <c r="E96" s="15" t="s">
        <v>384</v>
      </c>
      <c r="G96" s="17">
        <v>0.4</v>
      </c>
      <c r="H96" s="15" t="s">
        <v>383</v>
      </c>
      <c r="J96" s="17">
        <v>0.18213661144075147</v>
      </c>
      <c r="K96" s="15" t="s">
        <v>384</v>
      </c>
      <c r="M96" s="17">
        <v>0.54766549280773902</v>
      </c>
      <c r="N96" s="15" t="s">
        <v>382</v>
      </c>
      <c r="P96" s="17">
        <v>0.25806451612903225</v>
      </c>
      <c r="Q96" s="15" t="s">
        <v>383</v>
      </c>
      <c r="S96" s="17">
        <v>0.31757332407550454</v>
      </c>
      <c r="T96" s="15" t="s">
        <v>383</v>
      </c>
    </row>
    <row r="97" spans="1:20" ht="14.4" x14ac:dyDescent="0.3">
      <c r="A97" s="16" t="s">
        <v>85</v>
      </c>
      <c r="B97" s="16">
        <v>705</v>
      </c>
      <c r="C97" t="s">
        <v>89</v>
      </c>
      <c r="D97" s="17">
        <v>0</v>
      </c>
      <c r="E97" s="15" t="s">
        <v>384</v>
      </c>
      <c r="G97" s="17">
        <v>0</v>
      </c>
      <c r="H97" s="15" t="s">
        <v>384</v>
      </c>
      <c r="J97" s="17">
        <v>0</v>
      </c>
      <c r="K97" s="15" t="s">
        <v>384</v>
      </c>
      <c r="M97" s="17">
        <v>0</v>
      </c>
      <c r="N97" s="15" t="s">
        <v>384</v>
      </c>
      <c r="P97" s="17">
        <v>0</v>
      </c>
      <c r="Q97" s="15" t="s">
        <v>384</v>
      </c>
      <c r="S97" s="17">
        <v>0</v>
      </c>
      <c r="T97" s="15" t="s">
        <v>384</v>
      </c>
    </row>
    <row r="98" spans="1:20" ht="14.4" x14ac:dyDescent="0.3">
      <c r="A98" s="16" t="s">
        <v>85</v>
      </c>
      <c r="B98" s="16">
        <v>706</v>
      </c>
      <c r="C98" t="s">
        <v>90</v>
      </c>
      <c r="D98" s="17">
        <v>0.88576889150249927</v>
      </c>
      <c r="E98" s="15" t="s">
        <v>380</v>
      </c>
      <c r="G98" s="17">
        <v>0.10138888888888889</v>
      </c>
      <c r="H98" s="15" t="s">
        <v>384</v>
      </c>
      <c r="J98" s="17">
        <v>0</v>
      </c>
      <c r="K98" s="15" t="s">
        <v>384</v>
      </c>
      <c r="M98" s="17">
        <v>0.37047959807582342</v>
      </c>
      <c r="N98" s="15" t="s">
        <v>383</v>
      </c>
      <c r="P98" s="17">
        <v>0.35483870967741937</v>
      </c>
      <c r="Q98" s="15" t="s">
        <v>383</v>
      </c>
      <c r="S98" s="17">
        <v>0.26405721736756516</v>
      </c>
      <c r="T98" s="15" t="s">
        <v>383</v>
      </c>
    </row>
    <row r="99" spans="1:20" ht="14.4" x14ac:dyDescent="0.3">
      <c r="A99" s="16" t="s">
        <v>85</v>
      </c>
      <c r="B99" s="16">
        <v>707</v>
      </c>
      <c r="C99" t="s">
        <v>91</v>
      </c>
      <c r="D99" s="17">
        <v>7.7302631578947373E-2</v>
      </c>
      <c r="E99" s="15" t="s">
        <v>384</v>
      </c>
      <c r="G99" s="17">
        <v>0.37777777777777777</v>
      </c>
      <c r="H99" s="15" t="s">
        <v>383</v>
      </c>
      <c r="J99" s="17">
        <v>0.86905560267592163</v>
      </c>
      <c r="K99" s="15" t="s">
        <v>380</v>
      </c>
      <c r="M99" s="17">
        <v>0.44407744729311738</v>
      </c>
      <c r="N99" s="15" t="s">
        <v>382</v>
      </c>
      <c r="P99" s="17">
        <v>0.37096774193548382</v>
      </c>
      <c r="Q99" s="15" t="s">
        <v>383</v>
      </c>
      <c r="S99" s="17">
        <v>0.45788375487213262</v>
      </c>
      <c r="T99" s="15" t="s">
        <v>382</v>
      </c>
    </row>
    <row r="100" spans="1:20" ht="14.4" x14ac:dyDescent="0.3">
      <c r="A100" s="16" t="s">
        <v>85</v>
      </c>
      <c r="B100" s="16">
        <v>708</v>
      </c>
      <c r="C100" t="s">
        <v>92</v>
      </c>
      <c r="D100" s="17">
        <v>0</v>
      </c>
      <c r="E100" s="15" t="s">
        <v>384</v>
      </c>
      <c r="G100" s="17">
        <v>0</v>
      </c>
      <c r="H100" s="15" t="s">
        <v>384</v>
      </c>
      <c r="J100" s="17">
        <v>0</v>
      </c>
      <c r="K100" s="15" t="s">
        <v>384</v>
      </c>
      <c r="M100" s="17">
        <v>0</v>
      </c>
      <c r="N100" s="15" t="s">
        <v>384</v>
      </c>
      <c r="P100" s="17">
        <v>0</v>
      </c>
      <c r="Q100" s="15" t="s">
        <v>384</v>
      </c>
      <c r="S100" s="17">
        <v>0</v>
      </c>
      <c r="T100" s="15" t="s">
        <v>384</v>
      </c>
    </row>
    <row r="101" spans="1:20" ht="14.4" x14ac:dyDescent="0.3">
      <c r="A101" s="16" t="s">
        <v>85</v>
      </c>
      <c r="B101" s="16">
        <v>709</v>
      </c>
      <c r="C101" t="s">
        <v>93</v>
      </c>
      <c r="D101" s="17">
        <v>0.23425925925925925</v>
      </c>
      <c r="E101" s="15" t="s">
        <v>383</v>
      </c>
      <c r="G101" s="17">
        <v>0.43333333333333335</v>
      </c>
      <c r="H101" s="15" t="s">
        <v>382</v>
      </c>
      <c r="J101" s="17">
        <v>0.18213661144075147</v>
      </c>
      <c r="K101" s="15" t="s">
        <v>384</v>
      </c>
      <c r="M101" s="17">
        <v>0.13852715406313401</v>
      </c>
      <c r="N101" s="15" t="s">
        <v>384</v>
      </c>
      <c r="P101" s="17">
        <v>0.45161290322580649</v>
      </c>
      <c r="Q101" s="15" t="s">
        <v>382</v>
      </c>
      <c r="S101" s="17">
        <v>0.3078812596718643</v>
      </c>
      <c r="T101" s="15" t="s">
        <v>383</v>
      </c>
    </row>
    <row r="102" spans="1:20" ht="14.4" x14ac:dyDescent="0.3">
      <c r="A102" s="16" t="s">
        <v>85</v>
      </c>
      <c r="B102" s="16">
        <v>710</v>
      </c>
      <c r="C102" t="s">
        <v>94</v>
      </c>
      <c r="D102" s="17">
        <v>0.92828962636342538</v>
      </c>
      <c r="E102" s="15" t="s">
        <v>380</v>
      </c>
      <c r="G102" s="17">
        <v>0</v>
      </c>
      <c r="H102" s="15" t="s">
        <v>384</v>
      </c>
      <c r="J102" s="17">
        <v>0</v>
      </c>
      <c r="K102" s="15" t="s">
        <v>384</v>
      </c>
      <c r="M102" s="17">
        <v>0.12886246889593861</v>
      </c>
      <c r="N102" s="15" t="s">
        <v>384</v>
      </c>
      <c r="P102" s="17">
        <v>0.29032258064516131</v>
      </c>
      <c r="Q102" s="15" t="s">
        <v>383</v>
      </c>
      <c r="S102" s="17">
        <v>0.17666597254456254</v>
      </c>
      <c r="T102" s="15" t="s">
        <v>384</v>
      </c>
    </row>
    <row r="103" spans="1:20" ht="14.4" x14ac:dyDescent="0.3">
      <c r="A103" s="16" t="s">
        <v>85</v>
      </c>
      <c r="B103" s="16">
        <v>711</v>
      </c>
      <c r="C103" t="s">
        <v>95</v>
      </c>
      <c r="D103" s="17">
        <v>0</v>
      </c>
      <c r="E103" s="15" t="s">
        <v>384</v>
      </c>
      <c r="G103" s="17">
        <v>0</v>
      </c>
      <c r="H103" s="15" t="s">
        <v>384</v>
      </c>
      <c r="J103" s="17">
        <v>0</v>
      </c>
      <c r="K103" s="15" t="s">
        <v>384</v>
      </c>
      <c r="M103" s="17">
        <v>0</v>
      </c>
      <c r="N103" s="15" t="s">
        <v>384</v>
      </c>
      <c r="P103" s="17">
        <v>0</v>
      </c>
      <c r="Q103" s="15" t="s">
        <v>384</v>
      </c>
      <c r="S103" s="17">
        <v>0</v>
      </c>
      <c r="T103" s="15" t="s">
        <v>384</v>
      </c>
    </row>
    <row r="104" spans="1:20" ht="14.4" x14ac:dyDescent="0.3">
      <c r="A104" s="16" t="s">
        <v>85</v>
      </c>
      <c r="B104" s="16">
        <v>712</v>
      </c>
      <c r="C104" t="s">
        <v>96</v>
      </c>
      <c r="D104" s="17">
        <v>0</v>
      </c>
      <c r="E104" s="15" t="s">
        <v>384</v>
      </c>
      <c r="G104" s="17">
        <v>0.56666666666666665</v>
      </c>
      <c r="H104" s="15" t="s">
        <v>382</v>
      </c>
      <c r="J104" s="17">
        <v>0</v>
      </c>
      <c r="K104" s="15" t="s">
        <v>384</v>
      </c>
      <c r="M104" s="17">
        <v>0</v>
      </c>
      <c r="N104" s="15" t="s">
        <v>384</v>
      </c>
      <c r="P104" s="17">
        <v>0.48387096774193544</v>
      </c>
      <c r="Q104" s="15" t="s">
        <v>382</v>
      </c>
      <c r="S104" s="17">
        <v>0.26677419354838705</v>
      </c>
      <c r="T104" s="15" t="s">
        <v>383</v>
      </c>
    </row>
    <row r="105" spans="1:20" ht="14.4" x14ac:dyDescent="0.3">
      <c r="A105" s="16" t="s">
        <v>85</v>
      </c>
      <c r="B105" s="16">
        <v>713</v>
      </c>
      <c r="C105" t="s">
        <v>97</v>
      </c>
      <c r="D105" s="17">
        <v>0.5559227921734532</v>
      </c>
      <c r="E105" s="15" t="s">
        <v>382</v>
      </c>
      <c r="G105" s="17">
        <v>0.36666666666666664</v>
      </c>
      <c r="H105" s="15" t="s">
        <v>383</v>
      </c>
      <c r="J105" s="17">
        <v>0</v>
      </c>
      <c r="K105" s="15" t="s">
        <v>384</v>
      </c>
      <c r="M105" s="17">
        <v>0.66543222849480343</v>
      </c>
      <c r="N105" s="15" t="s">
        <v>381</v>
      </c>
      <c r="P105" s="17">
        <v>0.43548387096774188</v>
      </c>
      <c r="Q105" s="15" t="s">
        <v>382</v>
      </c>
      <c r="S105" s="17">
        <v>0.38577549910985437</v>
      </c>
      <c r="T105" s="15" t="s">
        <v>383</v>
      </c>
    </row>
    <row r="106" spans="1:20" ht="14.4" x14ac:dyDescent="0.3">
      <c r="A106" s="16" t="s">
        <v>85</v>
      </c>
      <c r="B106" s="16">
        <v>714</v>
      </c>
      <c r="C106" t="s">
        <v>98</v>
      </c>
      <c r="D106" s="17">
        <v>0</v>
      </c>
      <c r="E106" s="15" t="s">
        <v>384</v>
      </c>
      <c r="G106" s="17">
        <v>0</v>
      </c>
      <c r="H106" s="15" t="s">
        <v>384</v>
      </c>
      <c r="J106" s="17">
        <v>0</v>
      </c>
      <c r="K106" s="15" t="s">
        <v>384</v>
      </c>
      <c r="M106" s="17">
        <v>0</v>
      </c>
      <c r="N106" s="15" t="s">
        <v>384</v>
      </c>
      <c r="P106" s="17">
        <v>0</v>
      </c>
      <c r="Q106" s="15" t="s">
        <v>384</v>
      </c>
      <c r="S106" s="17">
        <v>0</v>
      </c>
      <c r="T106" s="15" t="s">
        <v>384</v>
      </c>
    </row>
    <row r="107" spans="1:20" ht="14.4" x14ac:dyDescent="0.3">
      <c r="A107" s="16" t="s">
        <v>85</v>
      </c>
      <c r="B107" s="16">
        <v>715</v>
      </c>
      <c r="C107" t="s">
        <v>99</v>
      </c>
      <c r="D107" s="17">
        <v>0</v>
      </c>
      <c r="E107" s="15" t="s">
        <v>384</v>
      </c>
      <c r="G107" s="17">
        <v>0.3</v>
      </c>
      <c r="H107" s="15" t="s">
        <v>383</v>
      </c>
      <c r="J107" s="17">
        <v>0</v>
      </c>
      <c r="K107" s="15" t="s">
        <v>384</v>
      </c>
      <c r="M107" s="17">
        <v>0</v>
      </c>
      <c r="N107" s="15" t="s">
        <v>384</v>
      </c>
      <c r="P107" s="17">
        <v>0</v>
      </c>
      <c r="Q107" s="15" t="s">
        <v>384</v>
      </c>
      <c r="S107" s="17">
        <v>0.09</v>
      </c>
      <c r="T107" s="15" t="s">
        <v>384</v>
      </c>
    </row>
    <row r="108" spans="1:20" ht="14.4" x14ac:dyDescent="0.3">
      <c r="A108" s="16" t="s">
        <v>85</v>
      </c>
      <c r="B108" s="16">
        <v>716</v>
      </c>
      <c r="C108" t="s">
        <v>100</v>
      </c>
      <c r="D108" s="17">
        <v>0.23703703703703705</v>
      </c>
      <c r="E108" s="15" t="s">
        <v>383</v>
      </c>
      <c r="G108" s="17">
        <v>0.72499999999999998</v>
      </c>
      <c r="H108" s="15" t="s">
        <v>381</v>
      </c>
      <c r="J108" s="17">
        <v>0.9106830572037572</v>
      </c>
      <c r="K108" s="15" t="s">
        <v>380</v>
      </c>
      <c r="M108" s="17">
        <v>0.92100870130347212</v>
      </c>
      <c r="N108" s="15" t="s">
        <v>380</v>
      </c>
      <c r="P108" s="17">
        <v>0.27419354838709675</v>
      </c>
      <c r="Q108" s="15" t="s">
        <v>383</v>
      </c>
      <c r="S108" s="17">
        <v>0.66238076508256893</v>
      </c>
      <c r="T108" s="15" t="s">
        <v>381</v>
      </c>
    </row>
    <row r="109" spans="1:20" ht="14.4" x14ac:dyDescent="0.3">
      <c r="A109" s="16" t="s">
        <v>85</v>
      </c>
      <c r="B109" s="16">
        <v>717</v>
      </c>
      <c r="C109" t="s">
        <v>101</v>
      </c>
      <c r="D109" s="17">
        <v>1</v>
      </c>
      <c r="E109" s="15" t="s">
        <v>380</v>
      </c>
      <c r="G109" s="17">
        <v>0</v>
      </c>
      <c r="H109" s="15" t="s">
        <v>384</v>
      </c>
      <c r="J109" s="17">
        <v>0</v>
      </c>
      <c r="K109" s="15" t="s">
        <v>384</v>
      </c>
      <c r="M109" s="17">
        <v>9.6646851671953957E-2</v>
      </c>
      <c r="N109" s="15" t="s">
        <v>384</v>
      </c>
      <c r="P109" s="17">
        <v>0.1129032258064516</v>
      </c>
      <c r="Q109" s="15" t="s">
        <v>384</v>
      </c>
      <c r="S109" s="17">
        <v>0.14191001549568111</v>
      </c>
      <c r="T109" s="15" t="s">
        <v>384</v>
      </c>
    </row>
    <row r="110" spans="1:20" ht="14.4" x14ac:dyDescent="0.3">
      <c r="A110" s="16" t="s">
        <v>85</v>
      </c>
      <c r="B110" s="16">
        <v>718</v>
      </c>
      <c r="C110" t="s">
        <v>102</v>
      </c>
      <c r="D110" s="17">
        <v>1</v>
      </c>
      <c r="E110" s="15" t="s">
        <v>380</v>
      </c>
      <c r="G110" s="17">
        <v>0.71</v>
      </c>
      <c r="H110" s="15" t="s">
        <v>381</v>
      </c>
      <c r="J110" s="17">
        <v>9.1068305720375733E-2</v>
      </c>
      <c r="K110" s="15" t="s">
        <v>384</v>
      </c>
      <c r="M110" s="17">
        <v>0.32579239042156355</v>
      </c>
      <c r="N110" s="15" t="s">
        <v>383</v>
      </c>
      <c r="P110" s="17">
        <v>0.19354838709677419</v>
      </c>
      <c r="Q110" s="15" t="s">
        <v>384</v>
      </c>
      <c r="S110" s="17">
        <v>0.4350818166477427</v>
      </c>
      <c r="T110" s="15" t="s">
        <v>382</v>
      </c>
    </row>
    <row r="111" spans="1:20" ht="14.4" x14ac:dyDescent="0.3">
      <c r="A111" s="16" t="s">
        <v>85</v>
      </c>
      <c r="B111" s="16">
        <v>719</v>
      </c>
      <c r="C111" t="s">
        <v>103</v>
      </c>
      <c r="D111" s="17">
        <v>0</v>
      </c>
      <c r="E111" s="15" t="s">
        <v>384</v>
      </c>
      <c r="G111" s="17">
        <v>0</v>
      </c>
      <c r="H111" s="15" t="s">
        <v>384</v>
      </c>
      <c r="J111" s="17">
        <v>0.33012260823636203</v>
      </c>
      <c r="K111" s="15" t="s">
        <v>383</v>
      </c>
      <c r="M111" s="17">
        <v>0</v>
      </c>
      <c r="N111" s="15" t="s">
        <v>384</v>
      </c>
      <c r="P111" s="17">
        <v>0.27419354838709681</v>
      </c>
      <c r="Q111" s="15" t="s">
        <v>383</v>
      </c>
      <c r="S111" s="17">
        <v>0.12086323132469176</v>
      </c>
      <c r="T111" s="15" t="s">
        <v>384</v>
      </c>
    </row>
    <row r="112" spans="1:20" ht="14.4" x14ac:dyDescent="0.3">
      <c r="A112" s="16" t="s">
        <v>104</v>
      </c>
      <c r="B112" s="16">
        <v>801</v>
      </c>
      <c r="C112" t="s">
        <v>104</v>
      </c>
      <c r="D112" s="17">
        <v>0</v>
      </c>
      <c r="E112" s="15" t="s">
        <v>384</v>
      </c>
      <c r="G112" s="17">
        <v>0.4</v>
      </c>
      <c r="H112" s="15" t="s">
        <v>383</v>
      </c>
      <c r="J112" s="17">
        <v>0.36427322288150288</v>
      </c>
      <c r="K112" s="15" t="s">
        <v>383</v>
      </c>
      <c r="M112" s="17">
        <v>6.4431234447969304E-2</v>
      </c>
      <c r="N112" s="15" t="s">
        <v>384</v>
      </c>
      <c r="P112" s="17">
        <v>0.34946236559139787</v>
      </c>
      <c r="Q112" s="15" t="s">
        <v>383</v>
      </c>
      <c r="S112" s="17">
        <v>0.27563336458417403</v>
      </c>
      <c r="T112" s="15" t="s">
        <v>383</v>
      </c>
    </row>
    <row r="113" spans="1:20" ht="14.4" x14ac:dyDescent="0.3">
      <c r="A113" s="16" t="s">
        <v>104</v>
      </c>
      <c r="B113" s="16">
        <v>802</v>
      </c>
      <c r="C113" t="s">
        <v>105</v>
      </c>
      <c r="D113" s="17">
        <v>6.5561126108754338E-3</v>
      </c>
      <c r="E113" s="15" t="s">
        <v>384</v>
      </c>
      <c r="G113" s="17">
        <v>0.23958333333333334</v>
      </c>
      <c r="H113" s="15" t="s">
        <v>383</v>
      </c>
      <c r="J113" s="17">
        <v>3.762042726719564E-4</v>
      </c>
      <c r="K113" s="15" t="s">
        <v>384</v>
      </c>
      <c r="M113" s="17">
        <v>3.8204019654358955E-2</v>
      </c>
      <c r="N113" s="15" t="s">
        <v>384</v>
      </c>
      <c r="P113" s="17">
        <v>0.543010752688172</v>
      </c>
      <c r="Q113" s="15" t="s">
        <v>382</v>
      </c>
      <c r="S113" s="17">
        <v>0.18884880658412811</v>
      </c>
      <c r="T113" s="15" t="s">
        <v>384</v>
      </c>
    </row>
    <row r="114" spans="1:20" ht="14.4" x14ac:dyDescent="0.3">
      <c r="A114" s="16" t="s">
        <v>104</v>
      </c>
      <c r="B114" s="16">
        <v>803</v>
      </c>
      <c r="C114" t="s">
        <v>106</v>
      </c>
      <c r="D114" s="17">
        <v>0.13877980364656381</v>
      </c>
      <c r="E114" s="15" t="s">
        <v>384</v>
      </c>
      <c r="G114" s="17">
        <v>0.30000000000000004</v>
      </c>
      <c r="H114" s="15" t="s">
        <v>383</v>
      </c>
      <c r="J114" s="17">
        <v>0</v>
      </c>
      <c r="K114" s="15" t="s">
        <v>384</v>
      </c>
      <c r="M114" s="17">
        <v>0.54766549280773902</v>
      </c>
      <c r="N114" s="15" t="s">
        <v>382</v>
      </c>
      <c r="P114" s="17">
        <v>0.35483870967741937</v>
      </c>
      <c r="Q114" s="15" t="s">
        <v>383</v>
      </c>
      <c r="S114" s="17">
        <v>0.28437882086168809</v>
      </c>
      <c r="T114" s="15" t="s">
        <v>383</v>
      </c>
    </row>
    <row r="115" spans="1:20" ht="14.4" x14ac:dyDescent="0.3">
      <c r="A115" s="16" t="s">
        <v>104</v>
      </c>
      <c r="B115" s="16">
        <v>804</v>
      </c>
      <c r="C115" t="s">
        <v>107</v>
      </c>
      <c r="D115" s="17">
        <v>0.1827641408751334</v>
      </c>
      <c r="E115" s="15" t="s">
        <v>384</v>
      </c>
      <c r="G115" s="17">
        <v>0.7</v>
      </c>
      <c r="H115" s="15" t="s">
        <v>381</v>
      </c>
      <c r="J115" s="17">
        <v>0.2276707643009393</v>
      </c>
      <c r="K115" s="15" t="s">
        <v>383</v>
      </c>
      <c r="M115" s="17">
        <v>6.4431234447969304E-2</v>
      </c>
      <c r="N115" s="15" t="s">
        <v>384</v>
      </c>
      <c r="P115" s="17">
        <v>6.4516129032258063E-2</v>
      </c>
      <c r="Q115" s="15" t="s">
        <v>384</v>
      </c>
      <c r="S115" s="17">
        <v>0.29960003964374665</v>
      </c>
      <c r="T115" s="15" t="s">
        <v>383</v>
      </c>
    </row>
    <row r="116" spans="1:20" ht="14.4" x14ac:dyDescent="0.3">
      <c r="A116" s="16" t="s">
        <v>104</v>
      </c>
      <c r="B116" s="16">
        <v>805</v>
      </c>
      <c r="C116" t="s">
        <v>108</v>
      </c>
      <c r="D116" s="17">
        <v>0</v>
      </c>
      <c r="E116" s="15" t="s">
        <v>384</v>
      </c>
      <c r="G116" s="17">
        <v>0</v>
      </c>
      <c r="H116" s="15" t="s">
        <v>384</v>
      </c>
      <c r="J116" s="17">
        <v>0.2276707643009393</v>
      </c>
      <c r="K116" s="15" t="s">
        <v>383</v>
      </c>
      <c r="M116" s="17">
        <v>0</v>
      </c>
      <c r="N116" s="15" t="s">
        <v>384</v>
      </c>
      <c r="P116" s="17">
        <v>6.4516129032258063E-2</v>
      </c>
      <c r="Q116" s="15" t="s">
        <v>384</v>
      </c>
      <c r="S116" s="17">
        <v>5.8437378666639471E-2</v>
      </c>
      <c r="T116" s="15" t="s">
        <v>384</v>
      </c>
    </row>
    <row r="117" spans="1:20" ht="14.4" x14ac:dyDescent="0.3">
      <c r="A117" s="16" t="s">
        <v>104</v>
      </c>
      <c r="B117" s="16">
        <v>806</v>
      </c>
      <c r="C117" t="s">
        <v>109</v>
      </c>
      <c r="D117" s="17">
        <v>7.6235452858829489E-2</v>
      </c>
      <c r="E117" s="15" t="s">
        <v>384</v>
      </c>
      <c r="G117" s="17">
        <v>0</v>
      </c>
      <c r="H117" s="15" t="s">
        <v>384</v>
      </c>
      <c r="J117" s="17">
        <v>0</v>
      </c>
      <c r="K117" s="15" t="s">
        <v>384</v>
      </c>
      <c r="M117" s="17">
        <v>0</v>
      </c>
      <c r="N117" s="15" t="s">
        <v>384</v>
      </c>
      <c r="P117" s="17">
        <v>3.2258064516129031E-2</v>
      </c>
      <c r="Q117" s="15" t="s">
        <v>384</v>
      </c>
      <c r="S117" s="17">
        <v>1.4075158189108756E-2</v>
      </c>
      <c r="T117" s="15" t="s">
        <v>384</v>
      </c>
    </row>
    <row r="118" spans="1:20" ht="14.4" x14ac:dyDescent="0.3">
      <c r="A118" s="16" t="s">
        <v>104</v>
      </c>
      <c r="B118" s="16">
        <v>807</v>
      </c>
      <c r="C118" t="s">
        <v>110</v>
      </c>
      <c r="D118" s="17">
        <v>0.15390686661404893</v>
      </c>
      <c r="E118" s="15" t="s">
        <v>384</v>
      </c>
      <c r="G118" s="17">
        <v>0.15</v>
      </c>
      <c r="H118" s="15" t="s">
        <v>384</v>
      </c>
      <c r="J118" s="17">
        <v>0.2276707643009393</v>
      </c>
      <c r="K118" s="15" t="s">
        <v>383</v>
      </c>
      <c r="M118" s="17">
        <v>6.4431234447969304E-2</v>
      </c>
      <c r="N118" s="15" t="s">
        <v>384</v>
      </c>
      <c r="P118" s="17">
        <v>9.1397849462365607E-2</v>
      </c>
      <c r="Q118" s="15" t="s">
        <v>384</v>
      </c>
      <c r="S118" s="17">
        <v>0.13709065630365974</v>
      </c>
      <c r="T118" s="15" t="s">
        <v>384</v>
      </c>
    </row>
    <row r="119" spans="1:20" ht="14.4" x14ac:dyDescent="0.3">
      <c r="A119" s="16" t="s">
        <v>104</v>
      </c>
      <c r="B119" s="16">
        <v>808</v>
      </c>
      <c r="C119" t="s">
        <v>111</v>
      </c>
      <c r="D119" s="17">
        <v>0</v>
      </c>
      <c r="E119" s="15" t="s">
        <v>384</v>
      </c>
      <c r="G119" s="17">
        <v>0.75</v>
      </c>
      <c r="H119" s="15" t="s">
        <v>381</v>
      </c>
      <c r="J119" s="17">
        <v>0</v>
      </c>
      <c r="K119" s="15" t="s">
        <v>384</v>
      </c>
      <c r="M119" s="17">
        <v>0</v>
      </c>
      <c r="N119" s="15" t="s">
        <v>384</v>
      </c>
      <c r="P119" s="17">
        <v>0</v>
      </c>
      <c r="Q119" s="15" t="s">
        <v>384</v>
      </c>
      <c r="S119" s="17">
        <v>0.22499999999999998</v>
      </c>
      <c r="T119" s="15" t="s">
        <v>383</v>
      </c>
    </row>
    <row r="120" spans="1:20" ht="14.4" x14ac:dyDescent="0.3">
      <c r="A120" s="16" t="s">
        <v>112</v>
      </c>
      <c r="B120" s="16">
        <v>901</v>
      </c>
      <c r="C120" t="s">
        <v>112</v>
      </c>
      <c r="D120" s="17">
        <v>0</v>
      </c>
      <c r="E120" s="15" t="s">
        <v>384</v>
      </c>
      <c r="G120" s="17">
        <v>0.16923076923076924</v>
      </c>
      <c r="H120" s="15" t="s">
        <v>384</v>
      </c>
      <c r="J120" s="17">
        <v>0</v>
      </c>
      <c r="K120" s="15" t="s">
        <v>384</v>
      </c>
      <c r="M120" s="17">
        <v>0</v>
      </c>
      <c r="N120" s="15" t="s">
        <v>384</v>
      </c>
      <c r="P120" s="17">
        <v>0.59677419354838712</v>
      </c>
      <c r="Q120" s="15" t="s">
        <v>382</v>
      </c>
      <c r="S120" s="17">
        <v>0.17012406947890821</v>
      </c>
      <c r="T120" s="15" t="s">
        <v>384</v>
      </c>
    </row>
    <row r="121" spans="1:20" ht="14.4" x14ac:dyDescent="0.3">
      <c r="A121" s="16" t="s">
        <v>112</v>
      </c>
      <c r="B121" s="16">
        <v>902</v>
      </c>
      <c r="C121" t="s">
        <v>113</v>
      </c>
      <c r="D121" s="17">
        <v>2.7168991124796232E-2</v>
      </c>
      <c r="E121" s="15" t="s">
        <v>384</v>
      </c>
      <c r="G121" s="17">
        <v>0.65</v>
      </c>
      <c r="H121" s="15" t="s">
        <v>381</v>
      </c>
      <c r="J121" s="17">
        <v>0.48822183057336921</v>
      </c>
      <c r="K121" s="15" t="s">
        <v>382</v>
      </c>
      <c r="M121" s="17">
        <v>0.51544987558375444</v>
      </c>
      <c r="N121" s="15" t="s">
        <v>382</v>
      </c>
      <c r="P121" s="17">
        <v>1</v>
      </c>
      <c r="Q121" s="15" t="s">
        <v>380</v>
      </c>
      <c r="S121" s="17">
        <v>0.5984512403439044</v>
      </c>
      <c r="T121" s="15" t="s">
        <v>382</v>
      </c>
    </row>
    <row r="122" spans="1:20" ht="14.4" x14ac:dyDescent="0.3">
      <c r="A122" s="16" t="s">
        <v>112</v>
      </c>
      <c r="B122" s="16">
        <v>903</v>
      </c>
      <c r="C122" t="s">
        <v>114</v>
      </c>
      <c r="D122" s="17">
        <v>0.26612460169212176</v>
      </c>
      <c r="E122" s="15" t="s">
        <v>383</v>
      </c>
      <c r="G122" s="17">
        <v>0.4916666666666667</v>
      </c>
      <c r="H122" s="15" t="s">
        <v>382</v>
      </c>
      <c r="J122" s="17">
        <v>0.82337288037583534</v>
      </c>
      <c r="K122" s="15" t="s">
        <v>380</v>
      </c>
      <c r="M122" s="17">
        <v>6.6002900643711435E-2</v>
      </c>
      <c r="N122" s="15" t="s">
        <v>384</v>
      </c>
      <c r="P122" s="17">
        <v>0.43548387096774194</v>
      </c>
      <c r="Q122" s="15" t="s">
        <v>382</v>
      </c>
      <c r="S122" s="17">
        <v>0.43908439056666992</v>
      </c>
      <c r="T122" s="15" t="s">
        <v>382</v>
      </c>
    </row>
    <row r="123" spans="1:20" ht="14.4" x14ac:dyDescent="0.3">
      <c r="A123" s="16" t="s">
        <v>112</v>
      </c>
      <c r="B123" s="16">
        <v>904</v>
      </c>
      <c r="C123" t="s">
        <v>115</v>
      </c>
      <c r="D123" s="17">
        <v>0.102312543798178</v>
      </c>
      <c r="E123" s="15" t="s">
        <v>384</v>
      </c>
      <c r="G123" s="17">
        <v>0.75</v>
      </c>
      <c r="H123" s="15" t="s">
        <v>381</v>
      </c>
      <c r="J123" s="17">
        <v>0</v>
      </c>
      <c r="K123" s="15" t="s">
        <v>384</v>
      </c>
      <c r="M123" s="17">
        <v>0.52125507240057012</v>
      </c>
      <c r="N123" s="15" t="s">
        <v>382</v>
      </c>
      <c r="P123" s="17">
        <v>0.40860215053763438</v>
      </c>
      <c r="Q123" s="15" t="s">
        <v>382</v>
      </c>
      <c r="S123" s="17">
        <v>0.42120269896745871</v>
      </c>
      <c r="T123" s="15" t="s">
        <v>382</v>
      </c>
    </row>
    <row r="124" spans="1:20" ht="14.4" x14ac:dyDescent="0.3">
      <c r="A124" s="16" t="s">
        <v>112</v>
      </c>
      <c r="B124" s="16">
        <v>905</v>
      </c>
      <c r="C124" t="s">
        <v>116</v>
      </c>
      <c r="D124" s="17">
        <v>0.36706056129985232</v>
      </c>
      <c r="E124" s="15" t="s">
        <v>383</v>
      </c>
      <c r="G124" s="17">
        <v>0.60833333333333339</v>
      </c>
      <c r="H124" s="15" t="s">
        <v>381</v>
      </c>
      <c r="J124" s="17">
        <v>0.3525059698951622</v>
      </c>
      <c r="K124" s="15" t="s">
        <v>383</v>
      </c>
      <c r="M124" s="17">
        <v>0.63576116809099281</v>
      </c>
      <c r="N124" s="15" t="s">
        <v>381</v>
      </c>
      <c r="P124" s="17">
        <v>0.59139784946236562</v>
      </c>
      <c r="Q124" s="15" t="s">
        <v>382</v>
      </c>
      <c r="S124" s="17">
        <v>0.53513905361968939</v>
      </c>
      <c r="T124" s="15" t="s">
        <v>382</v>
      </c>
    </row>
    <row r="125" spans="1:20" ht="14.4" x14ac:dyDescent="0.3">
      <c r="A125" s="16" t="s">
        <v>112</v>
      </c>
      <c r="B125" s="16">
        <v>906</v>
      </c>
      <c r="C125" t="s">
        <v>117</v>
      </c>
      <c r="D125" s="17">
        <v>3.072299215227918E-2</v>
      </c>
      <c r="E125" s="15" t="s">
        <v>384</v>
      </c>
      <c r="G125" s="17">
        <v>0</v>
      </c>
      <c r="H125" s="15" t="s">
        <v>384</v>
      </c>
      <c r="J125" s="17">
        <v>0</v>
      </c>
      <c r="K125" s="15" t="s">
        <v>384</v>
      </c>
      <c r="M125" s="17">
        <v>7.0369795378889169E-2</v>
      </c>
      <c r="N125" s="15" t="s">
        <v>384</v>
      </c>
      <c r="P125" s="17">
        <v>6.4516129032258063E-2</v>
      </c>
      <c r="Q125" s="15" t="s">
        <v>384</v>
      </c>
      <c r="S125" s="17">
        <v>3.0049484097457363E-2</v>
      </c>
      <c r="T125" s="15" t="s">
        <v>384</v>
      </c>
    </row>
    <row r="126" spans="1:20" ht="14.4" x14ac:dyDescent="0.3">
      <c r="A126" s="16" t="s">
        <v>112</v>
      </c>
      <c r="B126" s="16">
        <v>907</v>
      </c>
      <c r="C126" t="s">
        <v>118</v>
      </c>
      <c r="D126" s="17">
        <v>0.18540959767329132</v>
      </c>
      <c r="E126" s="15" t="s">
        <v>384</v>
      </c>
      <c r="G126" s="17">
        <v>0</v>
      </c>
      <c r="H126" s="15" t="s">
        <v>384</v>
      </c>
      <c r="J126" s="17">
        <v>0.13686732035192675</v>
      </c>
      <c r="K126" s="15" t="s">
        <v>384</v>
      </c>
      <c r="M126" s="17">
        <v>6.4431234447969304E-2</v>
      </c>
      <c r="N126" s="15" t="s">
        <v>384</v>
      </c>
      <c r="P126" s="17">
        <v>0.22580645161290319</v>
      </c>
      <c r="Q126" s="15" t="s">
        <v>383</v>
      </c>
      <c r="S126" s="17">
        <v>0.10396196104988899</v>
      </c>
      <c r="T126" s="15" t="s">
        <v>384</v>
      </c>
    </row>
    <row r="127" spans="1:20" ht="14.4" x14ac:dyDescent="0.3">
      <c r="A127" s="16" t="s">
        <v>112</v>
      </c>
      <c r="B127" s="16">
        <v>908</v>
      </c>
      <c r="C127" t="s">
        <v>119</v>
      </c>
      <c r="D127" s="17">
        <v>0</v>
      </c>
      <c r="E127" s="15" t="s">
        <v>384</v>
      </c>
      <c r="G127" s="17">
        <v>0</v>
      </c>
      <c r="H127" s="15" t="s">
        <v>384</v>
      </c>
      <c r="J127" s="17">
        <v>0</v>
      </c>
      <c r="K127" s="15" t="s">
        <v>384</v>
      </c>
      <c r="M127" s="17">
        <v>0</v>
      </c>
      <c r="N127" s="15" t="s">
        <v>384</v>
      </c>
      <c r="P127" s="17">
        <v>0</v>
      </c>
      <c r="Q127" s="15" t="s">
        <v>384</v>
      </c>
      <c r="S127" s="17">
        <v>0</v>
      </c>
      <c r="T127" s="15" t="s">
        <v>384</v>
      </c>
    </row>
    <row r="128" spans="1:20" ht="14.4" x14ac:dyDescent="0.3">
      <c r="A128" s="16" t="s">
        <v>112</v>
      </c>
      <c r="B128" s="16">
        <v>909</v>
      </c>
      <c r="C128" t="s">
        <v>120</v>
      </c>
      <c r="D128" s="17">
        <v>1.9248141199360712E-2</v>
      </c>
      <c r="E128" s="15" t="s">
        <v>384</v>
      </c>
      <c r="G128" s="17">
        <v>0.2583333333333333</v>
      </c>
      <c r="H128" s="15" t="s">
        <v>383</v>
      </c>
      <c r="J128" s="17">
        <v>0</v>
      </c>
      <c r="K128" s="15" t="s">
        <v>384</v>
      </c>
      <c r="M128" s="17">
        <v>0</v>
      </c>
      <c r="N128" s="15" t="s">
        <v>384</v>
      </c>
      <c r="P128" s="17">
        <v>0.40322580645161288</v>
      </c>
      <c r="Q128" s="15" t="s">
        <v>382</v>
      </c>
      <c r="S128" s="17">
        <v>0.16006997541025864</v>
      </c>
      <c r="T128" s="15" t="s">
        <v>384</v>
      </c>
    </row>
    <row r="129" spans="1:20" ht="14.4" x14ac:dyDescent="0.3">
      <c r="A129" s="16" t="s">
        <v>112</v>
      </c>
      <c r="B129" s="16">
        <v>910</v>
      </c>
      <c r="C129" t="s">
        <v>121</v>
      </c>
      <c r="D129" s="17">
        <v>0.84339152119700744</v>
      </c>
      <c r="E129" s="15" t="s">
        <v>380</v>
      </c>
      <c r="G129" s="17">
        <v>0.67500000000000004</v>
      </c>
      <c r="H129" s="15" t="s">
        <v>381</v>
      </c>
      <c r="J129" s="17">
        <v>0.15070118702466648</v>
      </c>
      <c r="K129" s="15" t="s">
        <v>384</v>
      </c>
      <c r="M129" s="17">
        <v>7.4071818155894878E-2</v>
      </c>
      <c r="N129" s="15" t="s">
        <v>384</v>
      </c>
      <c r="P129" s="17">
        <v>0.38709677419354843</v>
      </c>
      <c r="Q129" s="15" t="s">
        <v>383</v>
      </c>
      <c r="S129" s="17">
        <v>0.40921310799452282</v>
      </c>
      <c r="T129" s="15" t="s">
        <v>382</v>
      </c>
    </row>
    <row r="130" spans="1:20" ht="14.4" x14ac:dyDescent="0.3">
      <c r="A130" s="16" t="s">
        <v>112</v>
      </c>
      <c r="B130" s="16">
        <v>911</v>
      </c>
      <c r="C130" t="s">
        <v>122</v>
      </c>
      <c r="D130" s="17">
        <v>0.46918319471102582</v>
      </c>
      <c r="E130" s="15" t="s">
        <v>382</v>
      </c>
      <c r="G130" s="17">
        <v>0</v>
      </c>
      <c r="H130" s="15" t="s">
        <v>384</v>
      </c>
      <c r="J130" s="17">
        <v>0.30647537083174298</v>
      </c>
      <c r="K130" s="15" t="s">
        <v>383</v>
      </c>
      <c r="M130" s="17">
        <v>6.8800851115585898E-2</v>
      </c>
      <c r="N130" s="15" t="s">
        <v>384</v>
      </c>
      <c r="P130" s="17">
        <v>0.48387096774193544</v>
      </c>
      <c r="Q130" s="15" t="s">
        <v>382</v>
      </c>
      <c r="S130" s="17">
        <v>0.21874775740895547</v>
      </c>
      <c r="T130" s="15" t="s">
        <v>383</v>
      </c>
    </row>
    <row r="131" spans="1:20" ht="14.4" x14ac:dyDescent="0.3">
      <c r="A131" s="16" t="s">
        <v>112</v>
      </c>
      <c r="B131" s="16">
        <v>912</v>
      </c>
      <c r="C131" t="s">
        <v>123</v>
      </c>
      <c r="D131" s="17">
        <v>0</v>
      </c>
      <c r="E131" s="15" t="s">
        <v>384</v>
      </c>
      <c r="G131" s="17">
        <v>0.4</v>
      </c>
      <c r="H131" s="15" t="s">
        <v>383</v>
      </c>
      <c r="J131" s="17">
        <v>0</v>
      </c>
      <c r="K131" s="15" t="s">
        <v>384</v>
      </c>
      <c r="M131" s="17">
        <v>6.4431234447969304E-2</v>
      </c>
      <c r="N131" s="15" t="s">
        <v>384</v>
      </c>
      <c r="P131" s="17">
        <v>0</v>
      </c>
      <c r="Q131" s="15" t="s">
        <v>384</v>
      </c>
      <c r="S131" s="17">
        <v>0.13288624688959386</v>
      </c>
      <c r="T131" s="15" t="s">
        <v>384</v>
      </c>
    </row>
    <row r="132" spans="1:20" ht="14.4" x14ac:dyDescent="0.3">
      <c r="A132" s="16" t="s">
        <v>112</v>
      </c>
      <c r="B132" s="16">
        <v>913</v>
      </c>
      <c r="C132" t="s">
        <v>124</v>
      </c>
      <c r="D132" s="17">
        <v>0</v>
      </c>
      <c r="E132" s="15" t="s">
        <v>384</v>
      </c>
      <c r="G132" s="17">
        <v>0</v>
      </c>
      <c r="H132" s="15" t="s">
        <v>384</v>
      </c>
      <c r="J132" s="17">
        <v>0</v>
      </c>
      <c r="K132" s="15" t="s">
        <v>384</v>
      </c>
      <c r="M132" s="17">
        <v>0</v>
      </c>
      <c r="N132" s="15" t="s">
        <v>384</v>
      </c>
      <c r="P132" s="17">
        <v>0</v>
      </c>
      <c r="Q132" s="15" t="s">
        <v>384</v>
      </c>
      <c r="S132" s="17">
        <v>0</v>
      </c>
      <c r="T132" s="15" t="s">
        <v>384</v>
      </c>
    </row>
    <row r="133" spans="1:20" ht="14.4" x14ac:dyDescent="0.3">
      <c r="A133" s="16" t="s">
        <v>112</v>
      </c>
      <c r="B133" s="16">
        <v>914</v>
      </c>
      <c r="C133" t="s">
        <v>125</v>
      </c>
      <c r="D133" s="17">
        <v>0</v>
      </c>
      <c r="E133" s="15" t="s">
        <v>384</v>
      </c>
      <c r="G133" s="17">
        <v>0.15</v>
      </c>
      <c r="H133" s="15" t="s">
        <v>384</v>
      </c>
      <c r="J133" s="17">
        <v>0</v>
      </c>
      <c r="K133" s="15" t="s">
        <v>384</v>
      </c>
      <c r="M133" s="17">
        <v>0.78606106026522526</v>
      </c>
      <c r="N133" s="15" t="s">
        <v>381</v>
      </c>
      <c r="P133" s="17">
        <v>0.23655913978494622</v>
      </c>
      <c r="Q133" s="15" t="s">
        <v>383</v>
      </c>
      <c r="S133" s="17">
        <v>0.24952404001003431</v>
      </c>
      <c r="T133" s="15" t="s">
        <v>383</v>
      </c>
    </row>
    <row r="134" spans="1:20" ht="14.4" x14ac:dyDescent="0.3">
      <c r="A134" s="16" t="s">
        <v>112</v>
      </c>
      <c r="B134" s="16">
        <v>915</v>
      </c>
      <c r="C134" t="s">
        <v>126</v>
      </c>
      <c r="D134" s="17">
        <v>0.31577407082235881</v>
      </c>
      <c r="E134" s="15" t="s">
        <v>383</v>
      </c>
      <c r="G134" s="17">
        <v>0.20833333333333331</v>
      </c>
      <c r="H134" s="15" t="s">
        <v>383</v>
      </c>
      <c r="J134" s="17">
        <v>0.70577936933291185</v>
      </c>
      <c r="K134" s="15" t="s">
        <v>381</v>
      </c>
      <c r="M134" s="17">
        <v>0</v>
      </c>
      <c r="N134" s="15" t="s">
        <v>384</v>
      </c>
      <c r="P134" s="17">
        <v>3.2258064516129031E-2</v>
      </c>
      <c r="Q134" s="15" t="s">
        <v>384</v>
      </c>
      <c r="S134" s="17">
        <v>0.24168489385204403</v>
      </c>
      <c r="T134" s="15" t="s">
        <v>383</v>
      </c>
    </row>
    <row r="135" spans="1:20" ht="14.4" x14ac:dyDescent="0.3">
      <c r="A135" s="16" t="s">
        <v>112</v>
      </c>
      <c r="B135" s="16">
        <v>916</v>
      </c>
      <c r="C135" t="s">
        <v>127</v>
      </c>
      <c r="D135" s="17">
        <v>0</v>
      </c>
      <c r="E135" s="15" t="s">
        <v>384</v>
      </c>
      <c r="G135" s="17">
        <v>0.20249999999999999</v>
      </c>
      <c r="H135" s="15" t="s">
        <v>383</v>
      </c>
      <c r="J135" s="17">
        <v>0.13660245858056355</v>
      </c>
      <c r="K135" s="15" t="s">
        <v>384</v>
      </c>
      <c r="M135" s="17">
        <v>0</v>
      </c>
      <c r="N135" s="15" t="s">
        <v>384</v>
      </c>
      <c r="P135" s="17">
        <v>0.41935483870967744</v>
      </c>
      <c r="Q135" s="15" t="s">
        <v>382</v>
      </c>
      <c r="S135" s="17">
        <v>0.17194145945804817</v>
      </c>
      <c r="T135" s="15" t="s">
        <v>384</v>
      </c>
    </row>
    <row r="136" spans="1:20" ht="14.4" x14ac:dyDescent="0.3">
      <c r="A136" s="16" t="s">
        <v>112</v>
      </c>
      <c r="B136" s="16">
        <v>917</v>
      </c>
      <c r="C136" t="s">
        <v>128</v>
      </c>
      <c r="D136" s="17">
        <v>0.16091235744414936</v>
      </c>
      <c r="E136" s="15" t="s">
        <v>384</v>
      </c>
      <c r="G136" s="17">
        <v>4.5528455284552849E-2</v>
      </c>
      <c r="H136" s="15" t="s">
        <v>384</v>
      </c>
      <c r="J136" s="17">
        <v>0.79286374889793931</v>
      </c>
      <c r="K136" s="15" t="s">
        <v>381</v>
      </c>
      <c r="M136" s="17">
        <v>8.4376632207483621E-2</v>
      </c>
      <c r="N136" s="15" t="s">
        <v>384</v>
      </c>
      <c r="P136" s="17">
        <v>0.41935483870967749</v>
      </c>
      <c r="Q136" s="15" t="s">
        <v>382</v>
      </c>
      <c r="S136" s="17">
        <v>0.2890688162928009</v>
      </c>
      <c r="T136" s="15" t="s">
        <v>383</v>
      </c>
    </row>
    <row r="137" spans="1:20" ht="14.4" x14ac:dyDescent="0.3">
      <c r="A137" s="16" t="s">
        <v>112</v>
      </c>
      <c r="B137" s="16">
        <v>918</v>
      </c>
      <c r="C137" t="s">
        <v>129</v>
      </c>
      <c r="D137" s="17">
        <v>0.88207985143918288</v>
      </c>
      <c r="E137" s="15" t="s">
        <v>380</v>
      </c>
      <c r="G137" s="17">
        <v>0</v>
      </c>
      <c r="H137" s="15" t="s">
        <v>384</v>
      </c>
      <c r="J137" s="17">
        <v>0</v>
      </c>
      <c r="K137" s="15" t="s">
        <v>384</v>
      </c>
      <c r="M137" s="17">
        <v>6.4431234447969304E-2</v>
      </c>
      <c r="N137" s="15" t="s">
        <v>384</v>
      </c>
      <c r="P137" s="17">
        <v>0</v>
      </c>
      <c r="Q137" s="15" t="s">
        <v>384</v>
      </c>
      <c r="S137" s="17">
        <v>0.10109423203351216</v>
      </c>
      <c r="T137" s="15" t="s">
        <v>384</v>
      </c>
    </row>
    <row r="138" spans="1:20" ht="14.4" x14ac:dyDescent="0.3">
      <c r="A138" s="16" t="s">
        <v>112</v>
      </c>
      <c r="B138" s="16">
        <v>919</v>
      </c>
      <c r="C138" t="s">
        <v>130</v>
      </c>
      <c r="D138" s="17">
        <v>0</v>
      </c>
      <c r="E138" s="15" t="s">
        <v>384</v>
      </c>
      <c r="G138" s="17">
        <v>0.4</v>
      </c>
      <c r="H138" s="15" t="s">
        <v>383</v>
      </c>
      <c r="J138" s="17">
        <v>0</v>
      </c>
      <c r="K138" s="15" t="s">
        <v>384</v>
      </c>
      <c r="M138" s="17">
        <v>0</v>
      </c>
      <c r="N138" s="15" t="s">
        <v>384</v>
      </c>
      <c r="P138" s="17">
        <v>0</v>
      </c>
      <c r="Q138" s="15" t="s">
        <v>384</v>
      </c>
      <c r="S138" s="17">
        <v>0.12</v>
      </c>
      <c r="T138" s="15" t="s">
        <v>384</v>
      </c>
    </row>
    <row r="139" spans="1:20" ht="14.4" x14ac:dyDescent="0.3">
      <c r="A139" s="16" t="s">
        <v>112</v>
      </c>
      <c r="B139" s="16">
        <v>920</v>
      </c>
      <c r="C139" t="s">
        <v>131</v>
      </c>
      <c r="D139" s="17">
        <v>0.57916538290370068</v>
      </c>
      <c r="E139" s="15" t="s">
        <v>382</v>
      </c>
      <c r="G139" s="17">
        <v>0.6166666666666667</v>
      </c>
      <c r="H139" s="15" t="s">
        <v>381</v>
      </c>
      <c r="J139" s="17">
        <v>0.59470775168440382</v>
      </c>
      <c r="K139" s="15" t="s">
        <v>382</v>
      </c>
      <c r="M139" s="17">
        <v>6.4431234447969304E-2</v>
      </c>
      <c r="N139" s="15" t="s">
        <v>384</v>
      </c>
      <c r="P139" s="17">
        <v>0.36774193548387102</v>
      </c>
      <c r="Q139" s="15" t="s">
        <v>383</v>
      </c>
      <c r="S139" s="17">
        <v>0.44829272261361891</v>
      </c>
      <c r="T139" s="15" t="s">
        <v>382</v>
      </c>
    </row>
    <row r="140" spans="1:20" ht="14.4" x14ac:dyDescent="0.3">
      <c r="A140" s="16" t="s">
        <v>112</v>
      </c>
      <c r="B140" s="16">
        <v>921</v>
      </c>
      <c r="C140" t="s">
        <v>132</v>
      </c>
      <c r="D140" s="17">
        <v>0.12100359940715646</v>
      </c>
      <c r="E140" s="15" t="s">
        <v>384</v>
      </c>
      <c r="G140" s="17">
        <v>0.16250000000000001</v>
      </c>
      <c r="H140" s="15" t="s">
        <v>384</v>
      </c>
      <c r="J140" s="17">
        <v>0.2276707643009393</v>
      </c>
      <c r="K140" s="15" t="s">
        <v>383</v>
      </c>
      <c r="M140" s="17">
        <v>0.32215617223984649</v>
      </c>
      <c r="N140" s="15" t="s">
        <v>383</v>
      </c>
      <c r="P140" s="17">
        <v>0.16129032258064516</v>
      </c>
      <c r="Q140" s="15" t="s">
        <v>384</v>
      </c>
      <c r="S140" s="17">
        <v>0.20307381176500186</v>
      </c>
      <c r="T140" s="15" t="s">
        <v>383</v>
      </c>
    </row>
    <row r="141" spans="1:20" ht="14.4" x14ac:dyDescent="0.3">
      <c r="A141" s="16" t="s">
        <v>112</v>
      </c>
      <c r="B141" s="16">
        <v>922</v>
      </c>
      <c r="C141" t="s">
        <v>133</v>
      </c>
      <c r="D141" s="17">
        <v>0</v>
      </c>
      <c r="E141" s="15" t="s">
        <v>384</v>
      </c>
      <c r="G141" s="17">
        <v>0</v>
      </c>
      <c r="H141" s="15" t="s">
        <v>384</v>
      </c>
      <c r="J141" s="17">
        <v>0.2276707643009393</v>
      </c>
      <c r="K141" s="15" t="s">
        <v>383</v>
      </c>
      <c r="M141" s="17">
        <v>0</v>
      </c>
      <c r="N141" s="15" t="s">
        <v>384</v>
      </c>
      <c r="P141" s="17">
        <v>0.17741935483870969</v>
      </c>
      <c r="Q141" s="15" t="s">
        <v>384</v>
      </c>
      <c r="S141" s="17">
        <v>8.1018023827929803E-2</v>
      </c>
      <c r="T141" s="15" t="s">
        <v>384</v>
      </c>
    </row>
    <row r="142" spans="1:20" ht="14.4" x14ac:dyDescent="0.3">
      <c r="A142" s="16" t="s">
        <v>112</v>
      </c>
      <c r="B142" s="16">
        <v>923</v>
      </c>
      <c r="C142" t="s">
        <v>134</v>
      </c>
      <c r="D142" s="17">
        <v>0</v>
      </c>
      <c r="E142" s="15" t="s">
        <v>384</v>
      </c>
      <c r="G142" s="17">
        <v>0.68194444444444446</v>
      </c>
      <c r="H142" s="15" t="s">
        <v>381</v>
      </c>
      <c r="J142" s="17">
        <v>0.65536655723770376</v>
      </c>
      <c r="K142" s="15" t="s">
        <v>381</v>
      </c>
      <c r="M142" s="17">
        <v>6.4431234447969304E-2</v>
      </c>
      <c r="N142" s="15" t="s">
        <v>384</v>
      </c>
      <c r="P142" s="17">
        <v>0.62903225806451613</v>
      </c>
      <c r="Q142" s="15" t="s">
        <v>381</v>
      </c>
      <c r="S142" s="17">
        <v>0.47434934328337119</v>
      </c>
      <c r="T142" s="15" t="s">
        <v>382</v>
      </c>
    </row>
    <row r="143" spans="1:20" ht="14.4" x14ac:dyDescent="0.3">
      <c r="A143" s="16" t="s">
        <v>112</v>
      </c>
      <c r="B143" s="16">
        <v>924</v>
      </c>
      <c r="C143" t="s">
        <v>135</v>
      </c>
      <c r="D143" s="17">
        <v>0.8151374370886566</v>
      </c>
      <c r="E143" s="15" t="s">
        <v>380</v>
      </c>
      <c r="G143" s="17">
        <v>0</v>
      </c>
      <c r="H143" s="15" t="s">
        <v>384</v>
      </c>
      <c r="J143" s="17">
        <v>0.41698056420596696</v>
      </c>
      <c r="K143" s="15" t="s">
        <v>382</v>
      </c>
      <c r="M143" s="17">
        <v>0.76578131051447074</v>
      </c>
      <c r="N143" s="15" t="s">
        <v>381</v>
      </c>
      <c r="P143" s="17">
        <v>0.29032258064516131</v>
      </c>
      <c r="Q143" s="15" t="s">
        <v>383</v>
      </c>
      <c r="S143" s="17">
        <v>0.3761306347819855</v>
      </c>
      <c r="T143" s="15" t="s">
        <v>383</v>
      </c>
    </row>
    <row r="144" spans="1:20" ht="14.4" x14ac:dyDescent="0.3">
      <c r="A144" s="16" t="s">
        <v>136</v>
      </c>
      <c r="B144" s="16">
        <v>1001</v>
      </c>
      <c r="C144" t="s">
        <v>137</v>
      </c>
      <c r="D144" s="17">
        <v>0</v>
      </c>
      <c r="E144" s="15" t="s">
        <v>384</v>
      </c>
      <c r="G144" s="17">
        <v>0</v>
      </c>
      <c r="H144" s="15" t="s">
        <v>384</v>
      </c>
      <c r="J144" s="17">
        <v>0.47810860503197239</v>
      </c>
      <c r="K144" s="15" t="s">
        <v>382</v>
      </c>
      <c r="M144" s="17">
        <v>0.30604836362785415</v>
      </c>
      <c r="N144" s="15" t="s">
        <v>383</v>
      </c>
      <c r="P144" s="17">
        <v>0.38709677419354843</v>
      </c>
      <c r="Q144" s="15" t="s">
        <v>383</v>
      </c>
      <c r="S144" s="17">
        <v>0.23425074857067502</v>
      </c>
      <c r="T144" s="15" t="s">
        <v>383</v>
      </c>
    </row>
    <row r="145" spans="1:20" ht="14.4" x14ac:dyDescent="0.3">
      <c r="A145" s="16" t="s">
        <v>136</v>
      </c>
      <c r="B145" s="16">
        <v>1002</v>
      </c>
      <c r="C145" t="s">
        <v>138</v>
      </c>
      <c r="D145" s="17">
        <v>0.24971623155505107</v>
      </c>
      <c r="E145" s="15" t="s">
        <v>383</v>
      </c>
      <c r="G145" s="17">
        <v>0</v>
      </c>
      <c r="H145" s="15" t="s">
        <v>384</v>
      </c>
      <c r="J145" s="17">
        <v>0</v>
      </c>
      <c r="K145" s="15" t="s">
        <v>384</v>
      </c>
      <c r="M145" s="17">
        <v>0</v>
      </c>
      <c r="N145" s="15" t="s">
        <v>384</v>
      </c>
      <c r="P145" s="17">
        <v>0.22580645161290319</v>
      </c>
      <c r="Q145" s="15" t="s">
        <v>383</v>
      </c>
      <c r="S145" s="17">
        <v>7.0132913478085757E-2</v>
      </c>
      <c r="T145" s="15" t="s">
        <v>384</v>
      </c>
    </row>
    <row r="146" spans="1:20" ht="14.4" x14ac:dyDescent="0.3">
      <c r="A146" s="16" t="s">
        <v>136</v>
      </c>
      <c r="B146" s="16">
        <v>1003</v>
      </c>
      <c r="C146" t="s">
        <v>139</v>
      </c>
      <c r="D146" s="17">
        <v>0.38848433530906012</v>
      </c>
      <c r="E146" s="15" t="s">
        <v>383</v>
      </c>
      <c r="G146" s="17">
        <v>0</v>
      </c>
      <c r="H146" s="15" t="s">
        <v>384</v>
      </c>
      <c r="J146" s="17">
        <v>0</v>
      </c>
      <c r="K146" s="15" t="s">
        <v>384</v>
      </c>
      <c r="M146" s="17">
        <v>0.1061669620963152</v>
      </c>
      <c r="N146" s="15" t="s">
        <v>384</v>
      </c>
      <c r="P146" s="17">
        <v>0.29032258064516131</v>
      </c>
      <c r="Q146" s="15" t="s">
        <v>383</v>
      </c>
      <c r="S146" s="17">
        <v>0.11814634207920133</v>
      </c>
      <c r="T146" s="15" t="s">
        <v>384</v>
      </c>
    </row>
    <row r="147" spans="1:20" ht="14.4" x14ac:dyDescent="0.3">
      <c r="A147" s="16" t="s">
        <v>136</v>
      </c>
      <c r="B147" s="16">
        <v>1004</v>
      </c>
      <c r="C147" t="s">
        <v>140</v>
      </c>
      <c r="D147" s="17">
        <v>0</v>
      </c>
      <c r="E147" s="15" t="s">
        <v>384</v>
      </c>
      <c r="G147" s="17">
        <v>0</v>
      </c>
      <c r="H147" s="15" t="s">
        <v>384</v>
      </c>
      <c r="J147" s="17">
        <v>0</v>
      </c>
      <c r="K147" s="15" t="s">
        <v>384</v>
      </c>
      <c r="M147" s="17">
        <v>6.4431234447969304E-2</v>
      </c>
      <c r="N147" s="15" t="s">
        <v>384</v>
      </c>
      <c r="P147" s="17">
        <v>0</v>
      </c>
      <c r="Q147" s="15" t="s">
        <v>384</v>
      </c>
      <c r="S147" s="17">
        <v>1.2886246889593861E-2</v>
      </c>
      <c r="T147" s="15" t="s">
        <v>384</v>
      </c>
    </row>
    <row r="148" spans="1:20" ht="14.4" x14ac:dyDescent="0.3">
      <c r="A148" s="16" t="s">
        <v>136</v>
      </c>
      <c r="B148" s="16">
        <v>1005</v>
      </c>
      <c r="C148" t="s">
        <v>141</v>
      </c>
      <c r="D148" s="17">
        <v>8.3849799489609921E-3</v>
      </c>
      <c r="E148" s="15" t="s">
        <v>384</v>
      </c>
      <c r="G148" s="17">
        <v>0</v>
      </c>
      <c r="H148" s="15" t="s">
        <v>384</v>
      </c>
      <c r="J148" s="17">
        <v>0</v>
      </c>
      <c r="K148" s="15" t="s">
        <v>384</v>
      </c>
      <c r="M148" s="17">
        <v>6.4431234447969304E-2</v>
      </c>
      <c r="N148" s="15" t="s">
        <v>384</v>
      </c>
      <c r="P148" s="17">
        <v>0</v>
      </c>
      <c r="Q148" s="15" t="s">
        <v>384</v>
      </c>
      <c r="S148" s="17">
        <v>1.3724744884489961E-2</v>
      </c>
      <c r="T148" s="15" t="s">
        <v>384</v>
      </c>
    </row>
    <row r="149" spans="1:20" ht="14.4" x14ac:dyDescent="0.3">
      <c r="A149" s="16" t="s">
        <v>136</v>
      </c>
      <c r="B149" s="16">
        <v>1006</v>
      </c>
      <c r="C149" t="s">
        <v>142</v>
      </c>
      <c r="D149" s="17">
        <v>0</v>
      </c>
      <c r="E149" s="15" t="s">
        <v>384</v>
      </c>
      <c r="G149" s="17">
        <v>0</v>
      </c>
      <c r="H149" s="15" t="s">
        <v>384</v>
      </c>
      <c r="J149" s="17">
        <v>0</v>
      </c>
      <c r="K149" s="15" t="s">
        <v>384</v>
      </c>
      <c r="M149" s="17">
        <v>0</v>
      </c>
      <c r="N149" s="15" t="s">
        <v>384</v>
      </c>
      <c r="P149" s="17">
        <v>0</v>
      </c>
      <c r="Q149" s="15" t="s">
        <v>384</v>
      </c>
      <c r="S149" s="17">
        <v>0</v>
      </c>
      <c r="T149" s="15" t="s">
        <v>384</v>
      </c>
    </row>
    <row r="150" spans="1:20" ht="14.4" x14ac:dyDescent="0.3">
      <c r="A150" s="16" t="s">
        <v>136</v>
      </c>
      <c r="B150" s="16">
        <v>1007</v>
      </c>
      <c r="C150" t="s">
        <v>143</v>
      </c>
      <c r="D150" s="17">
        <v>0</v>
      </c>
      <c r="E150" s="15" t="s">
        <v>384</v>
      </c>
      <c r="G150" s="17">
        <v>0</v>
      </c>
      <c r="H150" s="15" t="s">
        <v>384</v>
      </c>
      <c r="J150" s="17">
        <v>0</v>
      </c>
      <c r="K150" s="15" t="s">
        <v>384</v>
      </c>
      <c r="M150" s="17">
        <v>6.4431234447969304E-2</v>
      </c>
      <c r="N150" s="15" t="s">
        <v>384</v>
      </c>
      <c r="P150" s="17">
        <v>0</v>
      </c>
      <c r="Q150" s="15" t="s">
        <v>384</v>
      </c>
      <c r="S150" s="17">
        <v>1.2886246889593861E-2</v>
      </c>
      <c r="T150" s="15" t="s">
        <v>384</v>
      </c>
    </row>
    <row r="151" spans="1:20" ht="14.4" x14ac:dyDescent="0.3">
      <c r="A151" s="16" t="s">
        <v>136</v>
      </c>
      <c r="B151" s="16">
        <v>1008</v>
      </c>
      <c r="C151" t="s">
        <v>144</v>
      </c>
      <c r="D151" s="17">
        <v>0</v>
      </c>
      <c r="E151" s="15" t="s">
        <v>384</v>
      </c>
      <c r="G151" s="17">
        <v>0</v>
      </c>
      <c r="H151" s="15" t="s">
        <v>384</v>
      </c>
      <c r="J151" s="17">
        <v>0</v>
      </c>
      <c r="K151" s="15" t="s">
        <v>384</v>
      </c>
      <c r="M151" s="17">
        <v>0</v>
      </c>
      <c r="N151" s="15" t="s">
        <v>384</v>
      </c>
      <c r="P151" s="17">
        <v>0.38709677419354838</v>
      </c>
      <c r="Q151" s="15" t="s">
        <v>383</v>
      </c>
      <c r="S151" s="17">
        <v>7.7419354838709681E-2</v>
      </c>
      <c r="T151" s="15" t="s">
        <v>384</v>
      </c>
    </row>
    <row r="152" spans="1:20" ht="14.4" x14ac:dyDescent="0.3">
      <c r="A152" s="16" t="s">
        <v>136</v>
      </c>
      <c r="B152" s="16">
        <v>1009</v>
      </c>
      <c r="C152" t="s">
        <v>335</v>
      </c>
      <c r="D152" s="17">
        <v>0.1651535638400618</v>
      </c>
      <c r="E152" s="15" t="s">
        <v>384</v>
      </c>
      <c r="G152" s="17">
        <v>0</v>
      </c>
      <c r="H152" s="15" t="s">
        <v>384</v>
      </c>
      <c r="J152" s="17">
        <v>3.593142657633653E-2</v>
      </c>
      <c r="K152" s="15" t="s">
        <v>384</v>
      </c>
      <c r="M152" s="17">
        <v>6.4431234447969304E-2</v>
      </c>
      <c r="N152" s="15" t="s">
        <v>384</v>
      </c>
      <c r="P152" s="17">
        <v>0</v>
      </c>
      <c r="Q152" s="15" t="s">
        <v>384</v>
      </c>
      <c r="S152" s="17">
        <v>3.6587888588867343E-2</v>
      </c>
      <c r="T152" s="15" t="s">
        <v>384</v>
      </c>
    </row>
    <row r="153" spans="1:20" ht="14.4" x14ac:dyDescent="0.3">
      <c r="A153" s="16" t="s">
        <v>136</v>
      </c>
      <c r="B153" s="16">
        <v>1010</v>
      </c>
      <c r="C153" t="s">
        <v>145</v>
      </c>
      <c r="D153" s="17">
        <v>0</v>
      </c>
      <c r="E153" s="15" t="s">
        <v>384</v>
      </c>
      <c r="G153" s="17">
        <v>0.4</v>
      </c>
      <c r="H153" s="15" t="s">
        <v>383</v>
      </c>
      <c r="J153" s="17">
        <v>0.18213661144075147</v>
      </c>
      <c r="K153" s="15" t="s">
        <v>384</v>
      </c>
      <c r="M153" s="17">
        <v>6.4431234447969304E-2</v>
      </c>
      <c r="N153" s="15" t="s">
        <v>384</v>
      </c>
      <c r="P153" s="17">
        <v>0.22580645161290319</v>
      </c>
      <c r="Q153" s="15" t="s">
        <v>383</v>
      </c>
      <c r="S153" s="17">
        <v>0.2144748595003248</v>
      </c>
      <c r="T153" s="15" t="s">
        <v>383</v>
      </c>
    </row>
    <row r="154" spans="1:20" ht="14.4" x14ac:dyDescent="0.3">
      <c r="A154" s="16" t="s">
        <v>136</v>
      </c>
      <c r="B154" s="16">
        <v>1011</v>
      </c>
      <c r="C154" t="s">
        <v>146</v>
      </c>
      <c r="D154" s="17">
        <v>0</v>
      </c>
      <c r="E154" s="15" t="s">
        <v>384</v>
      </c>
      <c r="G154" s="17">
        <v>0</v>
      </c>
      <c r="H154" s="15" t="s">
        <v>384</v>
      </c>
      <c r="J154" s="17">
        <v>0</v>
      </c>
      <c r="K154" s="15" t="s">
        <v>384</v>
      </c>
      <c r="M154" s="17">
        <v>0.41880302391180041</v>
      </c>
      <c r="N154" s="15" t="s">
        <v>382</v>
      </c>
      <c r="P154" s="17">
        <v>9.6774193548387108E-2</v>
      </c>
      <c r="Q154" s="15" t="s">
        <v>384</v>
      </c>
      <c r="S154" s="17">
        <v>0.10311544349203751</v>
      </c>
      <c r="T154" s="15" t="s">
        <v>384</v>
      </c>
    </row>
    <row r="155" spans="1:20" ht="14.4" x14ac:dyDescent="0.3">
      <c r="A155" s="16" t="s">
        <v>136</v>
      </c>
      <c r="B155" s="16">
        <v>1012</v>
      </c>
      <c r="C155" t="s">
        <v>147</v>
      </c>
      <c r="D155" s="17">
        <v>0</v>
      </c>
      <c r="E155" s="15" t="s">
        <v>384</v>
      </c>
      <c r="G155" s="17">
        <v>0</v>
      </c>
      <c r="H155" s="15" t="s">
        <v>384</v>
      </c>
      <c r="J155" s="17">
        <v>0</v>
      </c>
      <c r="K155" s="15" t="s">
        <v>384</v>
      </c>
      <c r="M155" s="17">
        <v>0</v>
      </c>
      <c r="N155" s="15" t="s">
        <v>384</v>
      </c>
      <c r="P155" s="17">
        <v>0</v>
      </c>
      <c r="Q155" s="15" t="s">
        <v>384</v>
      </c>
      <c r="S155" s="17">
        <v>0</v>
      </c>
      <c r="T155" s="15" t="s">
        <v>384</v>
      </c>
    </row>
    <row r="156" spans="1:20" ht="14.4" x14ac:dyDescent="0.3">
      <c r="A156" s="16" t="s">
        <v>136</v>
      </c>
      <c r="B156" s="16">
        <v>1013</v>
      </c>
      <c r="C156" t="s">
        <v>148</v>
      </c>
      <c r="D156" s="17">
        <v>0.22841480127912289</v>
      </c>
      <c r="E156" s="15" t="s">
        <v>383</v>
      </c>
      <c r="G156" s="17">
        <v>0</v>
      </c>
      <c r="H156" s="15" t="s">
        <v>384</v>
      </c>
      <c r="J156" s="17">
        <v>0</v>
      </c>
      <c r="K156" s="15" t="s">
        <v>384</v>
      </c>
      <c r="M156" s="17">
        <v>0.14079799450975838</v>
      </c>
      <c r="N156" s="15" t="s">
        <v>384</v>
      </c>
      <c r="P156" s="17">
        <v>0.48924731182795705</v>
      </c>
      <c r="Q156" s="15" t="s">
        <v>382</v>
      </c>
      <c r="S156" s="17">
        <v>0.14885054139545539</v>
      </c>
      <c r="T156" s="15" t="s">
        <v>384</v>
      </c>
    </row>
    <row r="157" spans="1:20" ht="14.4" x14ac:dyDescent="0.3">
      <c r="A157" s="16" t="s">
        <v>136</v>
      </c>
      <c r="B157" s="16">
        <v>1014</v>
      </c>
      <c r="C157" t="s">
        <v>149</v>
      </c>
      <c r="D157" s="17">
        <v>0</v>
      </c>
      <c r="E157" s="15" t="s">
        <v>384</v>
      </c>
      <c r="G157" s="17">
        <v>0</v>
      </c>
      <c r="H157" s="15" t="s">
        <v>384</v>
      </c>
      <c r="J157" s="17">
        <v>0</v>
      </c>
      <c r="K157" s="15" t="s">
        <v>384</v>
      </c>
      <c r="M157" s="17">
        <v>0</v>
      </c>
      <c r="N157" s="15" t="s">
        <v>384</v>
      </c>
      <c r="P157" s="17">
        <v>3.2258064516129031E-2</v>
      </c>
      <c r="Q157" s="15" t="s">
        <v>384</v>
      </c>
      <c r="S157" s="17">
        <v>6.4516129032258064E-3</v>
      </c>
      <c r="T157" s="15" t="s">
        <v>384</v>
      </c>
    </row>
    <row r="158" spans="1:20" ht="14.4" x14ac:dyDescent="0.3">
      <c r="A158" s="16" t="s">
        <v>136</v>
      </c>
      <c r="B158" s="16">
        <v>1015</v>
      </c>
      <c r="C158" t="s">
        <v>150</v>
      </c>
      <c r="D158" s="17">
        <v>6.4630796574567786E-2</v>
      </c>
      <c r="E158" s="15" t="s">
        <v>384</v>
      </c>
      <c r="G158" s="17">
        <v>0.42777777777777781</v>
      </c>
      <c r="H158" s="15" t="s">
        <v>382</v>
      </c>
      <c r="J158" s="17">
        <v>6.3320687371830591E-3</v>
      </c>
      <c r="K158" s="15" t="s">
        <v>384</v>
      </c>
      <c r="M158" s="17">
        <v>0.37672596108580592</v>
      </c>
      <c r="N158" s="15" t="s">
        <v>383</v>
      </c>
      <c r="P158" s="17">
        <v>0.29032258064516131</v>
      </c>
      <c r="Q158" s="15" t="s">
        <v>383</v>
      </c>
      <c r="S158" s="17">
        <v>0.26947253508442015</v>
      </c>
      <c r="T158" s="15" t="s">
        <v>383</v>
      </c>
    </row>
    <row r="159" spans="1:20" ht="14.4" x14ac:dyDescent="0.3">
      <c r="A159" s="16" t="s">
        <v>136</v>
      </c>
      <c r="B159" s="16">
        <v>1016</v>
      </c>
      <c r="C159" t="s">
        <v>151</v>
      </c>
      <c r="D159" s="17">
        <v>0.29718456725755998</v>
      </c>
      <c r="E159" s="15" t="s">
        <v>383</v>
      </c>
      <c r="G159" s="17">
        <v>0.46666666666666667</v>
      </c>
      <c r="H159" s="15" t="s">
        <v>382</v>
      </c>
      <c r="J159" s="17">
        <v>0.18213661144075147</v>
      </c>
      <c r="K159" s="15" t="s">
        <v>384</v>
      </c>
      <c r="M159" s="17">
        <v>7.954805170635626E-2</v>
      </c>
      <c r="N159" s="15" t="s">
        <v>384</v>
      </c>
      <c r="P159" s="17">
        <v>0.14516129032258066</v>
      </c>
      <c r="Q159" s="15" t="s">
        <v>384</v>
      </c>
      <c r="S159" s="17">
        <v>0.25108764741969364</v>
      </c>
      <c r="T159" s="15" t="s">
        <v>383</v>
      </c>
    </row>
    <row r="160" spans="1:20" ht="14.4" x14ac:dyDescent="0.3">
      <c r="A160" s="16" t="s">
        <v>136</v>
      </c>
      <c r="B160" s="16">
        <v>1017</v>
      </c>
      <c r="C160" t="s">
        <v>152</v>
      </c>
      <c r="D160" s="17">
        <v>0.4002079002079002</v>
      </c>
      <c r="E160" s="15" t="s">
        <v>382</v>
      </c>
      <c r="G160" s="17">
        <v>0</v>
      </c>
      <c r="H160" s="15" t="s">
        <v>384</v>
      </c>
      <c r="J160" s="17">
        <v>0</v>
      </c>
      <c r="K160" s="15" t="s">
        <v>384</v>
      </c>
      <c r="M160" s="17">
        <v>0.15993948842177827</v>
      </c>
      <c r="N160" s="15" t="s">
        <v>384</v>
      </c>
      <c r="P160" s="17">
        <v>0.46236559139784944</v>
      </c>
      <c r="Q160" s="15" t="s">
        <v>382</v>
      </c>
      <c r="S160" s="17">
        <v>0.16448180598471557</v>
      </c>
      <c r="T160" s="15" t="s">
        <v>384</v>
      </c>
    </row>
    <row r="161" spans="1:20" ht="14.4" x14ac:dyDescent="0.3">
      <c r="A161" s="16" t="s">
        <v>136</v>
      </c>
      <c r="B161" s="16">
        <v>1018</v>
      </c>
      <c r="C161" t="s">
        <v>153</v>
      </c>
      <c r="D161" s="17">
        <v>0.68181818181818177</v>
      </c>
      <c r="E161" s="15" t="s">
        <v>381</v>
      </c>
      <c r="G161" s="17">
        <v>0.6100000000000001</v>
      </c>
      <c r="H161" s="15" t="s">
        <v>381</v>
      </c>
      <c r="J161" s="17">
        <v>0.65220769478424778</v>
      </c>
      <c r="K161" s="15" t="s">
        <v>381</v>
      </c>
      <c r="M161" s="17">
        <v>0.6379192231015407</v>
      </c>
      <c r="N161" s="15" t="s">
        <v>381</v>
      </c>
      <c r="P161" s="17">
        <v>0.64516129032258063</v>
      </c>
      <c r="Q161" s="15" t="s">
        <v>381</v>
      </c>
      <c r="S161" s="17">
        <v>0.63823945982349206</v>
      </c>
      <c r="T161" s="15" t="s">
        <v>381</v>
      </c>
    </row>
    <row r="162" spans="1:20" ht="14.4" x14ac:dyDescent="0.3">
      <c r="A162" s="16" t="s">
        <v>136</v>
      </c>
      <c r="B162" s="16">
        <v>1019</v>
      </c>
      <c r="C162" t="s">
        <v>154</v>
      </c>
      <c r="D162" s="17">
        <v>0</v>
      </c>
      <c r="E162" s="15" t="s">
        <v>384</v>
      </c>
      <c r="G162" s="17">
        <v>0</v>
      </c>
      <c r="H162" s="15" t="s">
        <v>384</v>
      </c>
      <c r="J162" s="17">
        <v>0</v>
      </c>
      <c r="K162" s="15" t="s">
        <v>384</v>
      </c>
      <c r="M162" s="17">
        <v>0</v>
      </c>
      <c r="N162" s="15" t="s">
        <v>384</v>
      </c>
      <c r="P162" s="17">
        <v>0</v>
      </c>
      <c r="Q162" s="15" t="s">
        <v>384</v>
      </c>
      <c r="S162" s="17">
        <v>0</v>
      </c>
      <c r="T162" s="15" t="s">
        <v>384</v>
      </c>
    </row>
    <row r="163" spans="1:20" ht="14.4" x14ac:dyDescent="0.3">
      <c r="A163" s="16" t="s">
        <v>136</v>
      </c>
      <c r="B163" s="16">
        <v>1020</v>
      </c>
      <c r="C163" t="s">
        <v>155</v>
      </c>
      <c r="D163" s="17">
        <v>9.5706863549357396E-2</v>
      </c>
      <c r="E163" s="15" t="s">
        <v>384</v>
      </c>
      <c r="G163" s="17">
        <v>0</v>
      </c>
      <c r="H163" s="15" t="s">
        <v>384</v>
      </c>
      <c r="J163" s="17">
        <v>0</v>
      </c>
      <c r="K163" s="15" t="s">
        <v>384</v>
      </c>
      <c r="M163" s="17">
        <v>0</v>
      </c>
      <c r="N163" s="15" t="s">
        <v>384</v>
      </c>
      <c r="P163" s="17">
        <v>0.25806451612903225</v>
      </c>
      <c r="Q163" s="15" t="s">
        <v>383</v>
      </c>
      <c r="S163" s="17">
        <v>6.1183589580742194E-2</v>
      </c>
      <c r="T163" s="15" t="s">
        <v>384</v>
      </c>
    </row>
    <row r="164" spans="1:20" ht="14.4" x14ac:dyDescent="0.3">
      <c r="A164" s="16" t="s">
        <v>136</v>
      </c>
      <c r="B164" s="16">
        <v>1021</v>
      </c>
      <c r="C164" t="s">
        <v>336</v>
      </c>
      <c r="D164" s="17">
        <v>0</v>
      </c>
      <c r="E164" s="15" t="s">
        <v>384</v>
      </c>
      <c r="G164" s="17">
        <v>0.65</v>
      </c>
      <c r="H164" s="15" t="s">
        <v>381</v>
      </c>
      <c r="J164" s="17">
        <v>0</v>
      </c>
      <c r="K164" s="15" t="s">
        <v>384</v>
      </c>
      <c r="M164" s="17">
        <v>6.4431234447969304E-2</v>
      </c>
      <c r="N164" s="15" t="s">
        <v>384</v>
      </c>
      <c r="P164" s="17">
        <v>6.4516129032258063E-2</v>
      </c>
      <c r="Q164" s="15" t="s">
        <v>384</v>
      </c>
      <c r="S164" s="17">
        <v>0.22078947269604549</v>
      </c>
      <c r="T164" s="15" t="s">
        <v>383</v>
      </c>
    </row>
    <row r="165" spans="1:20" ht="14.4" x14ac:dyDescent="0.3">
      <c r="A165" s="16" t="s">
        <v>156</v>
      </c>
      <c r="B165" s="16">
        <v>1101</v>
      </c>
      <c r="C165" t="s">
        <v>156</v>
      </c>
      <c r="D165" s="17">
        <v>0</v>
      </c>
      <c r="E165" s="15" t="s">
        <v>384</v>
      </c>
      <c r="G165" s="17">
        <v>0</v>
      </c>
      <c r="H165" s="15" t="s">
        <v>384</v>
      </c>
      <c r="J165" s="17">
        <v>0</v>
      </c>
      <c r="K165" s="15" t="s">
        <v>384</v>
      </c>
      <c r="M165" s="17">
        <v>0</v>
      </c>
      <c r="N165" s="15" t="s">
        <v>384</v>
      </c>
      <c r="P165" s="17">
        <v>0</v>
      </c>
      <c r="Q165" s="15" t="s">
        <v>384</v>
      </c>
      <c r="S165" s="17">
        <v>0</v>
      </c>
      <c r="T165" s="15" t="s">
        <v>384</v>
      </c>
    </row>
    <row r="166" spans="1:20" ht="14.4" x14ac:dyDescent="0.3">
      <c r="A166" s="16" t="s">
        <v>156</v>
      </c>
      <c r="B166" s="16">
        <v>1102</v>
      </c>
      <c r="C166" t="s">
        <v>157</v>
      </c>
      <c r="D166" s="17">
        <v>0</v>
      </c>
      <c r="E166" s="15" t="s">
        <v>384</v>
      </c>
      <c r="G166" s="17">
        <v>0</v>
      </c>
      <c r="H166" s="15" t="s">
        <v>384</v>
      </c>
      <c r="J166" s="17">
        <v>9.1068305720375733E-2</v>
      </c>
      <c r="K166" s="15" t="s">
        <v>384</v>
      </c>
      <c r="M166" s="17">
        <v>6.4431234447969304E-2</v>
      </c>
      <c r="N166" s="15" t="s">
        <v>384</v>
      </c>
      <c r="P166" s="17">
        <v>0.49462365591397844</v>
      </c>
      <c r="Q166" s="15" t="s">
        <v>382</v>
      </c>
      <c r="S166" s="17">
        <v>0.1300246392164647</v>
      </c>
      <c r="T166" s="15" t="s">
        <v>384</v>
      </c>
    </row>
    <row r="167" spans="1:20" ht="14.4" x14ac:dyDescent="0.3">
      <c r="A167" s="16" t="s">
        <v>156</v>
      </c>
      <c r="B167" s="16">
        <v>1103</v>
      </c>
      <c r="C167" t="s">
        <v>158</v>
      </c>
      <c r="D167" s="17">
        <v>0.61348445219412961</v>
      </c>
      <c r="E167" s="15" t="s">
        <v>381</v>
      </c>
      <c r="G167" s="17">
        <v>0.4</v>
      </c>
      <c r="H167" s="15" t="s">
        <v>383</v>
      </c>
      <c r="J167" s="17">
        <v>0.18213661144075147</v>
      </c>
      <c r="K167" s="15" t="s">
        <v>384</v>
      </c>
      <c r="M167" s="17">
        <v>0</v>
      </c>
      <c r="N167" s="15" t="s">
        <v>384</v>
      </c>
      <c r="P167" s="17">
        <v>0.32258064516129031</v>
      </c>
      <c r="Q167" s="15" t="s">
        <v>383</v>
      </c>
      <c r="S167" s="17">
        <v>0.28229189653982134</v>
      </c>
      <c r="T167" s="15" t="s">
        <v>383</v>
      </c>
    </row>
    <row r="168" spans="1:20" ht="14.4" x14ac:dyDescent="0.3">
      <c r="A168" s="16" t="s">
        <v>156</v>
      </c>
      <c r="B168" s="16">
        <v>1104</v>
      </c>
      <c r="C168" t="s">
        <v>159</v>
      </c>
      <c r="D168" s="17">
        <v>0.6166175989532221</v>
      </c>
      <c r="E168" s="15" t="s">
        <v>381</v>
      </c>
      <c r="G168" s="17">
        <v>0.41666666666666669</v>
      </c>
      <c r="H168" s="15" t="s">
        <v>382</v>
      </c>
      <c r="J168" s="17">
        <v>0.2289233877835917</v>
      </c>
      <c r="K168" s="15" t="s">
        <v>383</v>
      </c>
      <c r="M168" s="17">
        <v>6.4431234447969304E-2</v>
      </c>
      <c r="N168" s="15" t="s">
        <v>384</v>
      </c>
      <c r="P168" s="17">
        <v>0.20967741935483866</v>
      </c>
      <c r="Q168" s="15" t="s">
        <v>383</v>
      </c>
      <c r="S168" s="17">
        <v>0.28726816821260215</v>
      </c>
      <c r="T168" s="15" t="s">
        <v>383</v>
      </c>
    </row>
    <row r="169" spans="1:20" ht="14.4" x14ac:dyDescent="0.3">
      <c r="A169" s="16" t="s">
        <v>156</v>
      </c>
      <c r="B169" s="16">
        <v>1105</v>
      </c>
      <c r="C169" t="s">
        <v>160</v>
      </c>
      <c r="D169" s="17">
        <v>0</v>
      </c>
      <c r="E169" s="15" t="s">
        <v>384</v>
      </c>
      <c r="G169" s="17">
        <v>0.2142857142857143</v>
      </c>
      <c r="H169" s="15" t="s">
        <v>383</v>
      </c>
      <c r="J169" s="17">
        <v>0.50087568146206651</v>
      </c>
      <c r="K169" s="15" t="s">
        <v>382</v>
      </c>
      <c r="M169" s="17">
        <v>0.25772493779187722</v>
      </c>
      <c r="N169" s="15" t="s">
        <v>383</v>
      </c>
      <c r="P169" s="17">
        <v>0.12903225806451613</v>
      </c>
      <c r="Q169" s="15" t="s">
        <v>384</v>
      </c>
      <c r="S169" s="17">
        <v>0.24181228974940627</v>
      </c>
      <c r="T169" s="15" t="s">
        <v>383</v>
      </c>
    </row>
    <row r="170" spans="1:20" ht="14.4" x14ac:dyDescent="0.3">
      <c r="A170" s="16" t="s">
        <v>156</v>
      </c>
      <c r="B170" s="16">
        <v>1106</v>
      </c>
      <c r="C170" t="s">
        <v>161</v>
      </c>
      <c r="D170" s="17">
        <v>0.23472775564409032</v>
      </c>
      <c r="E170" s="15" t="s">
        <v>383</v>
      </c>
      <c r="G170" s="17">
        <v>0.82152777777777786</v>
      </c>
      <c r="H170" s="15" t="s">
        <v>380</v>
      </c>
      <c r="J170" s="17">
        <v>0.60332752539748913</v>
      </c>
      <c r="K170" s="15" t="s">
        <v>381</v>
      </c>
      <c r="M170" s="17">
        <v>0</v>
      </c>
      <c r="N170" s="15" t="s">
        <v>384</v>
      </c>
      <c r="P170" s="17">
        <v>0.12903225806451613</v>
      </c>
      <c r="Q170" s="15" t="s">
        <v>384</v>
      </c>
      <c r="S170" s="17">
        <v>0.41640306559014345</v>
      </c>
      <c r="T170" s="15" t="s">
        <v>382</v>
      </c>
    </row>
    <row r="171" spans="1:20" ht="14.4" x14ac:dyDescent="0.3">
      <c r="A171" s="16" t="s">
        <v>156</v>
      </c>
      <c r="B171" s="16">
        <v>1107</v>
      </c>
      <c r="C171" t="s">
        <v>162</v>
      </c>
      <c r="D171" s="17">
        <v>0.31334863262574109</v>
      </c>
      <c r="E171" s="15" t="s">
        <v>383</v>
      </c>
      <c r="G171" s="17">
        <v>0.8</v>
      </c>
      <c r="H171" s="15" t="s">
        <v>381</v>
      </c>
      <c r="J171" s="17">
        <v>0.2276707643009393</v>
      </c>
      <c r="K171" s="15" t="s">
        <v>383</v>
      </c>
      <c r="M171" s="17">
        <v>0</v>
      </c>
      <c r="N171" s="15" t="s">
        <v>384</v>
      </c>
      <c r="P171" s="17">
        <v>0</v>
      </c>
      <c r="Q171" s="15" t="s">
        <v>384</v>
      </c>
      <c r="S171" s="17">
        <v>0.31686901612276197</v>
      </c>
      <c r="T171" s="15" t="s">
        <v>383</v>
      </c>
    </row>
    <row r="172" spans="1:20" ht="14.4" x14ac:dyDescent="0.3">
      <c r="A172" s="16" t="s">
        <v>156</v>
      </c>
      <c r="B172" s="16">
        <v>1108</v>
      </c>
      <c r="C172" t="s">
        <v>163</v>
      </c>
      <c r="D172" s="17">
        <v>6.7252974650801864E-2</v>
      </c>
      <c r="E172" s="15" t="s">
        <v>384</v>
      </c>
      <c r="G172" s="17">
        <v>0</v>
      </c>
      <c r="H172" s="15" t="s">
        <v>384</v>
      </c>
      <c r="J172" s="17">
        <v>0.81961475148338137</v>
      </c>
      <c r="K172" s="15" t="s">
        <v>380</v>
      </c>
      <c r="M172" s="17">
        <v>0.58764085725339321</v>
      </c>
      <c r="N172" s="15" t="s">
        <v>382</v>
      </c>
      <c r="P172" s="17">
        <v>0.67741935483870974</v>
      </c>
      <c r="Q172" s="15" t="s">
        <v>381</v>
      </c>
      <c r="S172" s="17">
        <v>0.42366029018017703</v>
      </c>
      <c r="T172" s="15" t="s">
        <v>382</v>
      </c>
    </row>
    <row r="173" spans="1:20" ht="14.4" x14ac:dyDescent="0.3">
      <c r="A173" s="16" t="s">
        <v>156</v>
      </c>
      <c r="B173" s="16">
        <v>1109</v>
      </c>
      <c r="C173" t="s">
        <v>164</v>
      </c>
      <c r="D173" s="17">
        <v>0</v>
      </c>
      <c r="E173" s="15" t="s">
        <v>384</v>
      </c>
      <c r="G173" s="17">
        <v>0</v>
      </c>
      <c r="H173" s="15" t="s">
        <v>384</v>
      </c>
      <c r="J173" s="17">
        <v>0.2276707643009393</v>
      </c>
      <c r="K173" s="15" t="s">
        <v>383</v>
      </c>
      <c r="M173" s="17">
        <v>0</v>
      </c>
      <c r="N173" s="15" t="s">
        <v>384</v>
      </c>
      <c r="P173" s="17">
        <v>0.45161290322580638</v>
      </c>
      <c r="Q173" s="15" t="s">
        <v>382</v>
      </c>
      <c r="S173" s="17">
        <v>0.13585673350534916</v>
      </c>
      <c r="T173" s="15" t="s">
        <v>384</v>
      </c>
    </row>
    <row r="174" spans="1:20" ht="14.4" x14ac:dyDescent="0.3">
      <c r="A174" s="16" t="s">
        <v>165</v>
      </c>
      <c r="B174" s="16">
        <v>1201</v>
      </c>
      <c r="C174" t="s">
        <v>165</v>
      </c>
      <c r="D174" s="17">
        <v>0.89600864664556479</v>
      </c>
      <c r="E174" s="15" t="s">
        <v>380</v>
      </c>
      <c r="G174" s="17">
        <v>0.45</v>
      </c>
      <c r="H174" s="15" t="s">
        <v>382</v>
      </c>
      <c r="J174" s="17">
        <v>7.0869182557043719E-2</v>
      </c>
      <c r="K174" s="15" t="s">
        <v>384</v>
      </c>
      <c r="M174" s="17">
        <v>0.81517623832983233</v>
      </c>
      <c r="N174" s="15" t="s">
        <v>380</v>
      </c>
      <c r="P174" s="17">
        <v>0.30645161290322587</v>
      </c>
      <c r="Q174" s="15" t="s">
        <v>383</v>
      </c>
      <c r="S174" s="17">
        <v>0.46310027142257681</v>
      </c>
      <c r="T174" s="15" t="s">
        <v>382</v>
      </c>
    </row>
    <row r="175" spans="1:20" ht="14.4" x14ac:dyDescent="0.3">
      <c r="A175" s="16" t="s">
        <v>165</v>
      </c>
      <c r="B175" s="16">
        <v>1202</v>
      </c>
      <c r="C175" t="s">
        <v>10</v>
      </c>
      <c r="D175" s="17">
        <v>0.94675307019531429</v>
      </c>
      <c r="E175" s="15" t="s">
        <v>380</v>
      </c>
      <c r="G175" s="17">
        <v>0.44166666666666665</v>
      </c>
      <c r="H175" s="15" t="s">
        <v>382</v>
      </c>
      <c r="J175" s="17">
        <v>0.35179511219842824</v>
      </c>
      <c r="K175" s="15" t="s">
        <v>383</v>
      </c>
      <c r="M175" s="17">
        <v>0.81836981912055495</v>
      </c>
      <c r="N175" s="15" t="s">
        <v>380</v>
      </c>
      <c r="P175" s="17">
        <v>0.50000000000000011</v>
      </c>
      <c r="Q175" s="15" t="s">
        <v>382</v>
      </c>
      <c r="S175" s="17">
        <v>0.56120829328332822</v>
      </c>
      <c r="T175" s="15" t="s">
        <v>382</v>
      </c>
    </row>
    <row r="176" spans="1:20" ht="14.4" x14ac:dyDescent="0.3">
      <c r="A176" s="16" t="s">
        <v>165</v>
      </c>
      <c r="B176" s="16">
        <v>1203</v>
      </c>
      <c r="C176" t="s">
        <v>166</v>
      </c>
      <c r="D176" s="17">
        <v>0.11175265412553548</v>
      </c>
      <c r="E176" s="15" t="s">
        <v>384</v>
      </c>
      <c r="G176" s="17">
        <v>0.43333333333333335</v>
      </c>
      <c r="H176" s="15" t="s">
        <v>382</v>
      </c>
      <c r="J176" s="17">
        <v>0.96652364169463689</v>
      </c>
      <c r="K176" s="15" t="s">
        <v>380</v>
      </c>
      <c r="M176" s="17">
        <v>1.0000000000000002</v>
      </c>
      <c r="N176" s="15" t="s">
        <v>380</v>
      </c>
      <c r="P176" s="17">
        <v>0.40322580645161288</v>
      </c>
      <c r="Q176" s="15" t="s">
        <v>382</v>
      </c>
      <c r="S176" s="17">
        <v>0.61512515504180365</v>
      </c>
      <c r="T176" s="15" t="s">
        <v>381</v>
      </c>
    </row>
    <row r="177" spans="1:20" ht="14.4" x14ac:dyDescent="0.3">
      <c r="A177" s="16" t="s">
        <v>165</v>
      </c>
      <c r="B177" s="16">
        <v>1204</v>
      </c>
      <c r="C177" t="s">
        <v>167</v>
      </c>
      <c r="D177" s="17">
        <v>7.0279007660411841E-2</v>
      </c>
      <c r="E177" s="15" t="s">
        <v>384</v>
      </c>
      <c r="G177" s="17">
        <v>0.42901785714285712</v>
      </c>
      <c r="H177" s="15" t="s">
        <v>382</v>
      </c>
      <c r="J177" s="17">
        <v>2.2767076430093933E-2</v>
      </c>
      <c r="K177" s="15" t="s">
        <v>384</v>
      </c>
      <c r="M177" s="17">
        <v>6.4431234447969304E-2</v>
      </c>
      <c r="N177" s="15" t="s">
        <v>384</v>
      </c>
      <c r="P177" s="17">
        <v>0.82258064516129037</v>
      </c>
      <c r="Q177" s="15" t="s">
        <v>380</v>
      </c>
      <c r="S177" s="17">
        <v>0.3176890491167691</v>
      </c>
      <c r="T177" s="15" t="s">
        <v>383</v>
      </c>
    </row>
    <row r="178" spans="1:20" ht="14.4" x14ac:dyDescent="0.3">
      <c r="A178" s="16" t="s">
        <v>165</v>
      </c>
      <c r="B178" s="16">
        <v>1205</v>
      </c>
      <c r="C178" t="s">
        <v>168</v>
      </c>
      <c r="D178" s="17">
        <v>0</v>
      </c>
      <c r="E178" s="15" t="s">
        <v>384</v>
      </c>
      <c r="G178" s="17">
        <v>0</v>
      </c>
      <c r="H178" s="15" t="s">
        <v>384</v>
      </c>
      <c r="J178" s="17">
        <v>0.2276707643009393</v>
      </c>
      <c r="K178" s="15" t="s">
        <v>383</v>
      </c>
      <c r="M178" s="17">
        <v>6.4431234447969304E-2</v>
      </c>
      <c r="N178" s="15" t="s">
        <v>384</v>
      </c>
      <c r="P178" s="17">
        <v>0.36021505376344093</v>
      </c>
      <c r="Q178" s="15" t="s">
        <v>383</v>
      </c>
      <c r="S178" s="17">
        <v>0.1304634105024699</v>
      </c>
      <c r="T178" s="15" t="s">
        <v>384</v>
      </c>
    </row>
    <row r="179" spans="1:20" ht="14.4" x14ac:dyDescent="0.3">
      <c r="A179" s="16" t="s">
        <v>165</v>
      </c>
      <c r="B179" s="16">
        <v>1206</v>
      </c>
      <c r="C179" t="s">
        <v>169</v>
      </c>
      <c r="D179" s="17">
        <v>0.79408931920717796</v>
      </c>
      <c r="E179" s="15" t="s">
        <v>381</v>
      </c>
      <c r="G179" s="17">
        <v>0.64821428571428563</v>
      </c>
      <c r="H179" s="15" t="s">
        <v>381</v>
      </c>
      <c r="J179" s="17">
        <v>0.68301229290281795</v>
      </c>
      <c r="K179" s="15" t="s">
        <v>381</v>
      </c>
      <c r="M179" s="17">
        <v>6.5812813612134702E-2</v>
      </c>
      <c r="N179" s="15" t="s">
        <v>384</v>
      </c>
      <c r="P179" s="17">
        <v>0.467741935483871</v>
      </c>
      <c r="Q179" s="15" t="s">
        <v>382</v>
      </c>
      <c r="S179" s="17">
        <v>0.51718662603476828</v>
      </c>
      <c r="T179" s="15" t="s">
        <v>382</v>
      </c>
    </row>
    <row r="180" spans="1:20" ht="14.4" x14ac:dyDescent="0.3">
      <c r="A180" s="16" t="s">
        <v>165</v>
      </c>
      <c r="B180" s="16">
        <v>1207</v>
      </c>
      <c r="C180" t="s">
        <v>170</v>
      </c>
      <c r="D180" s="17">
        <v>0.12598425196850394</v>
      </c>
      <c r="E180" s="15" t="s">
        <v>384</v>
      </c>
      <c r="G180" s="17">
        <v>0</v>
      </c>
      <c r="H180" s="15" t="s">
        <v>384</v>
      </c>
      <c r="J180" s="17">
        <v>0.71528745872325761</v>
      </c>
      <c r="K180" s="15" t="s">
        <v>381</v>
      </c>
      <c r="M180" s="17">
        <v>7.875813807969384E-2</v>
      </c>
      <c r="N180" s="15" t="s">
        <v>384</v>
      </c>
      <c r="P180" s="17">
        <v>0.35483870967741937</v>
      </c>
      <c r="Q180" s="15" t="s">
        <v>383</v>
      </c>
      <c r="S180" s="17">
        <v>0.24237528649292456</v>
      </c>
      <c r="T180" s="15" t="s">
        <v>383</v>
      </c>
    </row>
    <row r="181" spans="1:20" ht="14.4" x14ac:dyDescent="0.3">
      <c r="A181" s="16" t="s">
        <v>165</v>
      </c>
      <c r="B181" s="16">
        <v>1208</v>
      </c>
      <c r="C181" t="s">
        <v>171</v>
      </c>
      <c r="D181" s="17">
        <v>0</v>
      </c>
      <c r="E181" s="15" t="s">
        <v>384</v>
      </c>
      <c r="G181" s="17">
        <v>0</v>
      </c>
      <c r="H181" s="15" t="s">
        <v>384</v>
      </c>
      <c r="J181" s="17">
        <v>0.2276707643009393</v>
      </c>
      <c r="K181" s="15" t="s">
        <v>383</v>
      </c>
      <c r="M181" s="17">
        <v>0.45101864113578505</v>
      </c>
      <c r="N181" s="15" t="s">
        <v>382</v>
      </c>
      <c r="P181" s="17">
        <v>0.43548387096774188</v>
      </c>
      <c r="Q181" s="15" t="s">
        <v>382</v>
      </c>
      <c r="S181" s="17">
        <v>0.22283465528089325</v>
      </c>
      <c r="T181" s="15" t="s">
        <v>383</v>
      </c>
    </row>
    <row r="182" spans="1:20" ht="14.4" x14ac:dyDescent="0.3">
      <c r="A182" s="16" t="s">
        <v>165</v>
      </c>
      <c r="B182" s="16">
        <v>1209</v>
      </c>
      <c r="C182" t="s">
        <v>172</v>
      </c>
      <c r="D182" s="17">
        <v>7.5408462505236699E-4</v>
      </c>
      <c r="E182" s="15" t="s">
        <v>384</v>
      </c>
      <c r="G182" s="17">
        <v>0.5</v>
      </c>
      <c r="H182" s="15" t="s">
        <v>382</v>
      </c>
      <c r="J182" s="17">
        <v>0</v>
      </c>
      <c r="K182" s="15" t="s">
        <v>384</v>
      </c>
      <c r="M182" s="17">
        <v>0.12908920637786694</v>
      </c>
      <c r="N182" s="15" t="s">
        <v>384</v>
      </c>
      <c r="P182" s="17">
        <v>0.12903225806451613</v>
      </c>
      <c r="Q182" s="15" t="s">
        <v>384</v>
      </c>
      <c r="S182" s="17">
        <v>0.20169970135098186</v>
      </c>
      <c r="T182" s="15" t="s">
        <v>383</v>
      </c>
    </row>
    <row r="183" spans="1:20" ht="14.4" x14ac:dyDescent="0.3">
      <c r="A183" s="16" t="s">
        <v>165</v>
      </c>
      <c r="B183" s="16">
        <v>1210</v>
      </c>
      <c r="C183" t="s">
        <v>173</v>
      </c>
      <c r="D183" s="17">
        <v>0.15574630424415833</v>
      </c>
      <c r="E183" s="15" t="s">
        <v>384</v>
      </c>
      <c r="G183" s="17">
        <v>0.42867647058823527</v>
      </c>
      <c r="H183" s="15" t="s">
        <v>382</v>
      </c>
      <c r="J183" s="17">
        <v>0.56925305482067623</v>
      </c>
      <c r="K183" s="15" t="s">
        <v>382</v>
      </c>
      <c r="M183" s="17">
        <v>0.35226095216932685</v>
      </c>
      <c r="N183" s="15" t="s">
        <v>383</v>
      </c>
      <c r="P183" s="17">
        <v>0.40322580645161288</v>
      </c>
      <c r="Q183" s="15" t="s">
        <v>382</v>
      </c>
      <c r="S183" s="17">
        <v>0.40912553428920961</v>
      </c>
      <c r="T183" s="15" t="s">
        <v>382</v>
      </c>
    </row>
    <row r="184" spans="1:20" ht="14.4" x14ac:dyDescent="0.3">
      <c r="A184" s="16" t="s">
        <v>165</v>
      </c>
      <c r="B184" s="16">
        <v>1211</v>
      </c>
      <c r="C184" t="s">
        <v>174</v>
      </c>
      <c r="D184" s="17">
        <v>0.26885536823425021</v>
      </c>
      <c r="E184" s="15" t="s">
        <v>383</v>
      </c>
      <c r="G184" s="17">
        <v>0.56666666666666665</v>
      </c>
      <c r="H184" s="15" t="s">
        <v>382</v>
      </c>
      <c r="J184" s="17">
        <v>0.2276707643009393</v>
      </c>
      <c r="K184" s="15" t="s">
        <v>383</v>
      </c>
      <c r="M184" s="17">
        <v>6.4431234447969304E-2</v>
      </c>
      <c r="N184" s="15" t="s">
        <v>384</v>
      </c>
      <c r="P184" s="17">
        <v>0.54838709677419362</v>
      </c>
      <c r="Q184" s="15" t="s">
        <v>382</v>
      </c>
      <c r="S184" s="17">
        <v>0.36498335592804548</v>
      </c>
      <c r="T184" s="15" t="s">
        <v>383</v>
      </c>
    </row>
    <row r="185" spans="1:20" ht="14.4" x14ac:dyDescent="0.3">
      <c r="A185" s="16" t="s">
        <v>165</v>
      </c>
      <c r="B185" s="16">
        <v>1212</v>
      </c>
      <c r="C185" t="s">
        <v>175</v>
      </c>
      <c r="D185" s="17">
        <v>0</v>
      </c>
      <c r="E185" s="15" t="s">
        <v>384</v>
      </c>
      <c r="G185" s="17">
        <v>0.59722222222222221</v>
      </c>
      <c r="H185" s="15" t="s">
        <v>382</v>
      </c>
      <c r="J185" s="17">
        <v>0.2276707643009393</v>
      </c>
      <c r="K185" s="15" t="s">
        <v>383</v>
      </c>
      <c r="M185" s="17">
        <v>6.4431234447969304E-2</v>
      </c>
      <c r="N185" s="15" t="s">
        <v>384</v>
      </c>
      <c r="P185" s="17">
        <v>3.2258064516129031E-2</v>
      </c>
      <c r="Q185" s="15" t="s">
        <v>384</v>
      </c>
      <c r="S185" s="17">
        <v>0.24403867931967418</v>
      </c>
      <c r="T185" s="15" t="s">
        <v>383</v>
      </c>
    </row>
    <row r="186" spans="1:20" ht="14.4" x14ac:dyDescent="0.3">
      <c r="A186" s="16" t="s">
        <v>165</v>
      </c>
      <c r="B186" s="16">
        <v>1213</v>
      </c>
      <c r="C186" t="s">
        <v>176</v>
      </c>
      <c r="D186" s="17">
        <v>0</v>
      </c>
      <c r="E186" s="15" t="s">
        <v>384</v>
      </c>
      <c r="G186" s="17">
        <v>0</v>
      </c>
      <c r="H186" s="15" t="s">
        <v>384</v>
      </c>
      <c r="J186" s="17">
        <v>0</v>
      </c>
      <c r="K186" s="15" t="s">
        <v>384</v>
      </c>
      <c r="M186" s="17">
        <v>0</v>
      </c>
      <c r="N186" s="15" t="s">
        <v>384</v>
      </c>
      <c r="P186" s="17">
        <v>6.4516129032258063E-2</v>
      </c>
      <c r="Q186" s="15" t="s">
        <v>384</v>
      </c>
      <c r="S186" s="17">
        <v>1.2903225806451613E-2</v>
      </c>
      <c r="T186" s="15" t="s">
        <v>384</v>
      </c>
    </row>
    <row r="187" spans="1:20" ht="14.4" x14ac:dyDescent="0.3">
      <c r="A187" s="16" t="s">
        <v>165</v>
      </c>
      <c r="B187" s="16">
        <v>1214</v>
      </c>
      <c r="C187" t="s">
        <v>177</v>
      </c>
      <c r="D187" s="17">
        <v>0</v>
      </c>
      <c r="E187" s="15" t="s">
        <v>384</v>
      </c>
      <c r="G187" s="17">
        <v>0.47500000000000003</v>
      </c>
      <c r="H187" s="15" t="s">
        <v>382</v>
      </c>
      <c r="J187" s="17">
        <v>0</v>
      </c>
      <c r="K187" s="15" t="s">
        <v>384</v>
      </c>
      <c r="M187" s="17">
        <v>0</v>
      </c>
      <c r="N187" s="15" t="s">
        <v>384</v>
      </c>
      <c r="P187" s="17">
        <v>0.19354838709677422</v>
      </c>
      <c r="Q187" s="15" t="s">
        <v>384</v>
      </c>
      <c r="S187" s="17">
        <v>0.18120967741935487</v>
      </c>
      <c r="T187" s="15" t="s">
        <v>384</v>
      </c>
    </row>
    <row r="188" spans="1:20" ht="14.4" x14ac:dyDescent="0.3">
      <c r="A188" s="16" t="s">
        <v>165</v>
      </c>
      <c r="B188" s="16">
        <v>1215</v>
      </c>
      <c r="C188" t="s">
        <v>178</v>
      </c>
      <c r="D188" s="17">
        <v>0</v>
      </c>
      <c r="E188" s="15" t="s">
        <v>384</v>
      </c>
      <c r="G188" s="17">
        <v>0</v>
      </c>
      <c r="H188" s="15" t="s">
        <v>384</v>
      </c>
      <c r="J188" s="17">
        <v>0.63747814004263004</v>
      </c>
      <c r="K188" s="15" t="s">
        <v>381</v>
      </c>
      <c r="M188" s="17">
        <v>6.4431234447969304E-2</v>
      </c>
      <c r="N188" s="15" t="s">
        <v>384</v>
      </c>
      <c r="P188" s="17">
        <v>0.81720430107526887</v>
      </c>
      <c r="Q188" s="15" t="s">
        <v>380</v>
      </c>
      <c r="S188" s="17">
        <v>0.30382273511317365</v>
      </c>
      <c r="T188" s="15" t="s">
        <v>383</v>
      </c>
    </row>
    <row r="189" spans="1:20" ht="14.4" x14ac:dyDescent="0.3">
      <c r="A189" s="16" t="s">
        <v>165</v>
      </c>
      <c r="B189" s="16">
        <v>1216</v>
      </c>
      <c r="C189" t="s">
        <v>179</v>
      </c>
      <c r="D189" s="17">
        <v>8.5545050689144544E-2</v>
      </c>
      <c r="E189" s="15" t="s">
        <v>384</v>
      </c>
      <c r="G189" s="17">
        <v>1</v>
      </c>
      <c r="H189" s="15" t="s">
        <v>380</v>
      </c>
      <c r="J189" s="17">
        <v>0.81646067845599302</v>
      </c>
      <c r="K189" s="15" t="s">
        <v>380</v>
      </c>
      <c r="M189" s="17">
        <v>7.2137442008097769E-2</v>
      </c>
      <c r="N189" s="15" t="s">
        <v>384</v>
      </c>
      <c r="P189" s="17">
        <v>0.5161290322580645</v>
      </c>
      <c r="Q189" s="15" t="s">
        <v>382</v>
      </c>
      <c r="S189" s="17">
        <v>0.58949993561334557</v>
      </c>
      <c r="T189" s="15" t="s">
        <v>382</v>
      </c>
    </row>
    <row r="190" spans="1:20" ht="14.4" x14ac:dyDescent="0.3">
      <c r="A190" s="16" t="s">
        <v>165</v>
      </c>
      <c r="B190" s="16">
        <v>1217</v>
      </c>
      <c r="C190" t="s">
        <v>180</v>
      </c>
      <c r="D190" s="17">
        <v>0</v>
      </c>
      <c r="E190" s="15" t="s">
        <v>384</v>
      </c>
      <c r="G190" s="17">
        <v>1</v>
      </c>
      <c r="H190" s="15" t="s">
        <v>380</v>
      </c>
      <c r="J190" s="17">
        <v>0.2276707643009393</v>
      </c>
      <c r="K190" s="15" t="s">
        <v>383</v>
      </c>
      <c r="M190" s="17">
        <v>0.12886246889593861</v>
      </c>
      <c r="N190" s="15" t="s">
        <v>384</v>
      </c>
      <c r="P190" s="17">
        <v>0.38709677419354843</v>
      </c>
      <c r="Q190" s="15" t="s">
        <v>383</v>
      </c>
      <c r="S190" s="17">
        <v>0.44872600147808528</v>
      </c>
      <c r="T190" s="15" t="s">
        <v>382</v>
      </c>
    </row>
    <row r="191" spans="1:20" ht="14.4" x14ac:dyDescent="0.3">
      <c r="A191" s="16" t="s">
        <v>165</v>
      </c>
      <c r="B191" s="16">
        <v>1218</v>
      </c>
      <c r="C191" t="s">
        <v>181</v>
      </c>
      <c r="D191" s="17">
        <v>4.9566294919454773E-2</v>
      </c>
      <c r="E191" s="15" t="s">
        <v>384</v>
      </c>
      <c r="G191" s="17">
        <v>0</v>
      </c>
      <c r="H191" s="15" t="s">
        <v>384</v>
      </c>
      <c r="J191" s="17">
        <v>0.43257445217178464</v>
      </c>
      <c r="K191" s="15" t="s">
        <v>382</v>
      </c>
      <c r="M191" s="17">
        <v>6.4431234447969304E-2</v>
      </c>
      <c r="N191" s="15" t="s">
        <v>384</v>
      </c>
      <c r="P191" s="17">
        <v>3.2258064516129031E-2</v>
      </c>
      <c r="Q191" s="15" t="s">
        <v>384</v>
      </c>
      <c r="S191" s="17">
        <v>0.11080937971912208</v>
      </c>
      <c r="T191" s="15" t="s">
        <v>384</v>
      </c>
    </row>
    <row r="192" spans="1:20" ht="14.4" x14ac:dyDescent="0.3">
      <c r="A192" s="16" t="s">
        <v>165</v>
      </c>
      <c r="B192" s="16">
        <v>1219</v>
      </c>
      <c r="C192" t="s">
        <v>182</v>
      </c>
      <c r="D192" s="17">
        <v>0</v>
      </c>
      <c r="E192" s="15" t="s">
        <v>384</v>
      </c>
      <c r="G192" s="17">
        <v>0</v>
      </c>
      <c r="H192" s="15" t="s">
        <v>384</v>
      </c>
      <c r="J192" s="17">
        <v>0</v>
      </c>
      <c r="K192" s="15" t="s">
        <v>384</v>
      </c>
      <c r="M192" s="17">
        <v>6.9017087433589891E-2</v>
      </c>
      <c r="N192" s="15" t="s">
        <v>384</v>
      </c>
      <c r="P192" s="17">
        <v>0.467741935483871</v>
      </c>
      <c r="Q192" s="15" t="s">
        <v>382</v>
      </c>
      <c r="S192" s="17">
        <v>0.10735180458349219</v>
      </c>
      <c r="T192" s="15" t="s">
        <v>384</v>
      </c>
    </row>
    <row r="193" spans="1:20" ht="14.4" x14ac:dyDescent="0.3">
      <c r="A193" s="16" t="s">
        <v>165</v>
      </c>
      <c r="B193" s="16">
        <v>1220</v>
      </c>
      <c r="C193" t="s">
        <v>183</v>
      </c>
      <c r="D193" s="17">
        <v>6.6655416807289911E-2</v>
      </c>
      <c r="E193" s="15" t="s">
        <v>384</v>
      </c>
      <c r="G193" s="17">
        <v>9.4696969696969696E-2</v>
      </c>
      <c r="H193" s="15" t="s">
        <v>384</v>
      </c>
      <c r="J193" s="17">
        <v>0.25516176984893196</v>
      </c>
      <c r="K193" s="15" t="s">
        <v>383</v>
      </c>
      <c r="M193" s="17">
        <v>0.90525666946698746</v>
      </c>
      <c r="N193" s="15" t="s">
        <v>380</v>
      </c>
      <c r="P193" s="17">
        <v>0.48387096774193544</v>
      </c>
      <c r="Q193" s="15" t="s">
        <v>382</v>
      </c>
      <c r="S193" s="17">
        <v>0.36393251400139093</v>
      </c>
      <c r="T193" s="15" t="s">
        <v>383</v>
      </c>
    </row>
    <row r="194" spans="1:20" ht="14.4" x14ac:dyDescent="0.3">
      <c r="A194" s="16" t="s">
        <v>165</v>
      </c>
      <c r="B194" s="16">
        <v>1221</v>
      </c>
      <c r="C194" t="s">
        <v>184</v>
      </c>
      <c r="D194" s="17">
        <v>0</v>
      </c>
      <c r="E194" s="15" t="s">
        <v>384</v>
      </c>
      <c r="G194" s="17">
        <v>0</v>
      </c>
      <c r="H194" s="15" t="s">
        <v>384</v>
      </c>
      <c r="J194" s="17">
        <v>0.2276707643009393</v>
      </c>
      <c r="K194" s="15" t="s">
        <v>383</v>
      </c>
      <c r="M194" s="17">
        <v>0</v>
      </c>
      <c r="N194" s="15" t="s">
        <v>384</v>
      </c>
      <c r="P194" s="17">
        <v>3.2258064516129031E-2</v>
      </c>
      <c r="Q194" s="15" t="s">
        <v>384</v>
      </c>
      <c r="S194" s="17">
        <v>5.1985765763413669E-2</v>
      </c>
      <c r="T194" s="15" t="s">
        <v>384</v>
      </c>
    </row>
    <row r="195" spans="1:20" ht="14.4" x14ac:dyDescent="0.3">
      <c r="A195" s="16" t="s">
        <v>165</v>
      </c>
      <c r="B195" s="16">
        <v>1222</v>
      </c>
      <c r="C195" t="s">
        <v>185</v>
      </c>
      <c r="D195" s="17">
        <v>0</v>
      </c>
      <c r="E195" s="15" t="s">
        <v>384</v>
      </c>
      <c r="G195" s="17">
        <v>0.4</v>
      </c>
      <c r="H195" s="15" t="s">
        <v>383</v>
      </c>
      <c r="J195" s="17">
        <v>0.2276707643009393</v>
      </c>
      <c r="K195" s="15" t="s">
        <v>383</v>
      </c>
      <c r="M195" s="17">
        <v>0</v>
      </c>
      <c r="N195" s="15" t="s">
        <v>384</v>
      </c>
      <c r="P195" s="17">
        <v>4.8387096774193547E-2</v>
      </c>
      <c r="Q195" s="15" t="s">
        <v>384</v>
      </c>
      <c r="S195" s="17">
        <v>0.17521157221502656</v>
      </c>
      <c r="T195" s="15" t="s">
        <v>384</v>
      </c>
    </row>
    <row r="196" spans="1:20" ht="14.4" x14ac:dyDescent="0.3">
      <c r="A196" s="16" t="s">
        <v>165</v>
      </c>
      <c r="B196" s="16">
        <v>1223</v>
      </c>
      <c r="C196" t="s">
        <v>186</v>
      </c>
      <c r="D196" s="17">
        <v>8.9598185353208043E-2</v>
      </c>
      <c r="E196" s="15" t="s">
        <v>384</v>
      </c>
      <c r="G196" s="17">
        <v>0</v>
      </c>
      <c r="H196" s="15" t="s">
        <v>384</v>
      </c>
      <c r="J196" s="17">
        <v>0.2732049171611271</v>
      </c>
      <c r="K196" s="15" t="s">
        <v>383</v>
      </c>
      <c r="M196" s="17">
        <v>6.4431234447969304E-2</v>
      </c>
      <c r="N196" s="15" t="s">
        <v>384</v>
      </c>
      <c r="P196" s="17">
        <v>0.50000000000000011</v>
      </c>
      <c r="Q196" s="15" t="s">
        <v>382</v>
      </c>
      <c r="S196" s="17">
        <v>0.17648704885714012</v>
      </c>
      <c r="T196" s="15" t="s">
        <v>384</v>
      </c>
    </row>
    <row r="197" spans="1:20" ht="14.4" x14ac:dyDescent="0.3">
      <c r="A197" s="16" t="s">
        <v>165</v>
      </c>
      <c r="B197" s="16">
        <v>1224</v>
      </c>
      <c r="C197" t="s">
        <v>187</v>
      </c>
      <c r="D197" s="17">
        <v>0</v>
      </c>
      <c r="E197" s="15" t="s">
        <v>384</v>
      </c>
      <c r="G197" s="17">
        <v>0</v>
      </c>
      <c r="H197" s="15" t="s">
        <v>384</v>
      </c>
      <c r="J197" s="17">
        <v>0</v>
      </c>
      <c r="K197" s="15" t="s">
        <v>384</v>
      </c>
      <c r="M197" s="17">
        <v>0</v>
      </c>
      <c r="N197" s="15" t="s">
        <v>384</v>
      </c>
      <c r="P197" s="17">
        <v>0</v>
      </c>
      <c r="Q197" s="15" t="s">
        <v>384</v>
      </c>
      <c r="S197" s="17">
        <v>0</v>
      </c>
      <c r="T197" s="15" t="s">
        <v>384</v>
      </c>
    </row>
    <row r="198" spans="1:20" ht="14.4" x14ac:dyDescent="0.3">
      <c r="A198" s="16" t="s">
        <v>165</v>
      </c>
      <c r="B198" s="16">
        <v>1225</v>
      </c>
      <c r="C198" t="s">
        <v>188</v>
      </c>
      <c r="D198" s="17">
        <v>0.22593969434118133</v>
      </c>
      <c r="E198" s="15" t="s">
        <v>383</v>
      </c>
      <c r="G198" s="17">
        <v>0.3666666666666667</v>
      </c>
      <c r="H198" s="15" t="s">
        <v>383</v>
      </c>
      <c r="J198" s="17">
        <v>0</v>
      </c>
      <c r="K198" s="15" t="s">
        <v>384</v>
      </c>
      <c r="M198" s="17">
        <v>0.79807704636735577</v>
      </c>
      <c r="N198" s="15" t="s">
        <v>381</v>
      </c>
      <c r="P198" s="17">
        <v>0.58064516129032262</v>
      </c>
      <c r="Q198" s="15" t="s">
        <v>382</v>
      </c>
      <c r="S198" s="17">
        <v>0.40833841096565388</v>
      </c>
      <c r="T198" s="15" t="s">
        <v>382</v>
      </c>
    </row>
    <row r="199" spans="1:20" ht="14.4" x14ac:dyDescent="0.3">
      <c r="A199" s="16" t="s">
        <v>165</v>
      </c>
      <c r="B199" s="16">
        <v>1226</v>
      </c>
      <c r="C199" t="s">
        <v>189</v>
      </c>
      <c r="D199" s="17">
        <v>0</v>
      </c>
      <c r="E199" s="15" t="s">
        <v>384</v>
      </c>
      <c r="G199" s="17">
        <v>0</v>
      </c>
      <c r="H199" s="15" t="s">
        <v>384</v>
      </c>
      <c r="J199" s="17">
        <v>0</v>
      </c>
      <c r="K199" s="15" t="s">
        <v>384</v>
      </c>
      <c r="M199" s="17">
        <v>0</v>
      </c>
      <c r="N199" s="15" t="s">
        <v>384</v>
      </c>
      <c r="P199" s="17">
        <v>0.48387096774193555</v>
      </c>
      <c r="Q199" s="15" t="s">
        <v>382</v>
      </c>
      <c r="S199" s="17">
        <v>9.6774193548387122E-2</v>
      </c>
      <c r="T199" s="15" t="s">
        <v>384</v>
      </c>
    </row>
    <row r="200" spans="1:20" ht="14.4" x14ac:dyDescent="0.3">
      <c r="A200" s="16" t="s">
        <v>165</v>
      </c>
      <c r="B200" s="16">
        <v>1227</v>
      </c>
      <c r="C200" t="s">
        <v>190</v>
      </c>
      <c r="D200" s="17">
        <v>0.23275096239265619</v>
      </c>
      <c r="E200" s="15" t="s">
        <v>383</v>
      </c>
      <c r="G200" s="17">
        <v>0.47333333333333333</v>
      </c>
      <c r="H200" s="15" t="s">
        <v>382</v>
      </c>
      <c r="J200" s="17">
        <v>0.35616959067753373</v>
      </c>
      <c r="K200" s="15" t="s">
        <v>383</v>
      </c>
      <c r="M200" s="17">
        <v>0.7925537902275126</v>
      </c>
      <c r="N200" s="15" t="s">
        <v>381</v>
      </c>
      <c r="P200" s="17">
        <v>0.50000000000000011</v>
      </c>
      <c r="Q200" s="15" t="s">
        <v>382</v>
      </c>
      <c r="S200" s="17">
        <v>0.4950197724202749</v>
      </c>
      <c r="T200" s="15" t="s">
        <v>382</v>
      </c>
    </row>
    <row r="201" spans="1:20" ht="14.4" x14ac:dyDescent="0.3">
      <c r="A201" s="16" t="s">
        <v>165</v>
      </c>
      <c r="B201" s="16">
        <v>1228</v>
      </c>
      <c r="C201" t="s">
        <v>191</v>
      </c>
      <c r="D201" s="17">
        <v>0</v>
      </c>
      <c r="E201" s="15" t="s">
        <v>384</v>
      </c>
      <c r="G201" s="17">
        <v>0</v>
      </c>
      <c r="H201" s="15" t="s">
        <v>384</v>
      </c>
      <c r="J201" s="17">
        <v>0</v>
      </c>
      <c r="K201" s="15" t="s">
        <v>384</v>
      </c>
      <c r="M201" s="17">
        <v>0</v>
      </c>
      <c r="N201" s="15" t="s">
        <v>384</v>
      </c>
      <c r="P201" s="17">
        <v>6.4516129032258063E-2</v>
      </c>
      <c r="Q201" s="15" t="s">
        <v>384</v>
      </c>
      <c r="S201" s="17">
        <v>1.2903225806451613E-2</v>
      </c>
      <c r="T201" s="15" t="s">
        <v>384</v>
      </c>
    </row>
    <row r="202" spans="1:20" ht="14.4" x14ac:dyDescent="0.3">
      <c r="A202" s="16" t="s">
        <v>165</v>
      </c>
      <c r="B202" s="16">
        <v>1229</v>
      </c>
      <c r="C202" t="s">
        <v>143</v>
      </c>
      <c r="D202" s="17">
        <v>0.12080141426045964</v>
      </c>
      <c r="E202" s="15" t="s">
        <v>384</v>
      </c>
      <c r="G202" s="17">
        <v>0.37916666666666671</v>
      </c>
      <c r="H202" s="15" t="s">
        <v>383</v>
      </c>
      <c r="J202" s="17">
        <v>0.2276707643009393</v>
      </c>
      <c r="K202" s="15" t="s">
        <v>383</v>
      </c>
      <c r="M202" s="17">
        <v>3.2215617223984652E-2</v>
      </c>
      <c r="N202" s="15" t="s">
        <v>384</v>
      </c>
      <c r="P202" s="17">
        <v>0.37096774193548382</v>
      </c>
      <c r="Q202" s="15" t="s">
        <v>383</v>
      </c>
      <c r="S202" s="17">
        <v>0.2520009661181275</v>
      </c>
      <c r="T202" s="15" t="s">
        <v>383</v>
      </c>
    </row>
    <row r="203" spans="1:20" ht="14.4" x14ac:dyDescent="0.3">
      <c r="A203" s="16" t="s">
        <v>165</v>
      </c>
      <c r="B203" s="16">
        <v>1230</v>
      </c>
      <c r="C203" t="s">
        <v>192</v>
      </c>
      <c r="D203" s="17">
        <v>0.35133457479826197</v>
      </c>
      <c r="E203" s="15" t="s">
        <v>383</v>
      </c>
      <c r="G203" s="17">
        <v>0</v>
      </c>
      <c r="H203" s="15" t="s">
        <v>384</v>
      </c>
      <c r="J203" s="17">
        <v>0.2276707643009393</v>
      </c>
      <c r="K203" s="15" t="s">
        <v>383</v>
      </c>
      <c r="M203" s="17">
        <v>6.4431234447969304E-2</v>
      </c>
      <c r="N203" s="15" t="s">
        <v>384</v>
      </c>
      <c r="P203" s="17">
        <v>0.64516129032258063</v>
      </c>
      <c r="Q203" s="15" t="s">
        <v>381</v>
      </c>
      <c r="S203" s="17">
        <v>0.22258611529412403</v>
      </c>
      <c r="T203" s="15" t="s">
        <v>383</v>
      </c>
    </row>
    <row r="204" spans="1:20" ht="14.4" x14ac:dyDescent="0.3">
      <c r="A204" s="16" t="s">
        <v>193</v>
      </c>
      <c r="B204" s="16">
        <v>1301</v>
      </c>
      <c r="C204" t="s">
        <v>193</v>
      </c>
      <c r="D204" s="17">
        <v>0</v>
      </c>
      <c r="E204" s="15" t="s">
        <v>384</v>
      </c>
      <c r="G204" s="17">
        <v>0</v>
      </c>
      <c r="H204" s="15" t="s">
        <v>384</v>
      </c>
      <c r="J204" s="17">
        <v>0</v>
      </c>
      <c r="K204" s="15" t="s">
        <v>384</v>
      </c>
      <c r="M204" s="17">
        <v>0</v>
      </c>
      <c r="N204" s="15" t="s">
        <v>384</v>
      </c>
      <c r="P204" s="17">
        <v>3.2258064516129031E-2</v>
      </c>
      <c r="Q204" s="15" t="s">
        <v>384</v>
      </c>
      <c r="S204" s="17">
        <v>6.4516129032258064E-3</v>
      </c>
      <c r="T204" s="15" t="s">
        <v>384</v>
      </c>
    </row>
    <row r="205" spans="1:20" ht="14.4" x14ac:dyDescent="0.3">
      <c r="A205" s="16" t="s">
        <v>193</v>
      </c>
      <c r="B205" s="16">
        <v>1302</v>
      </c>
      <c r="C205" t="s">
        <v>194</v>
      </c>
      <c r="D205" s="17">
        <v>0.22724972163174412</v>
      </c>
      <c r="E205" s="15" t="s">
        <v>383</v>
      </c>
      <c r="G205" s="17">
        <v>0</v>
      </c>
      <c r="H205" s="15" t="s">
        <v>384</v>
      </c>
      <c r="J205" s="17">
        <v>0</v>
      </c>
      <c r="K205" s="15" t="s">
        <v>384</v>
      </c>
      <c r="M205" s="17">
        <v>0</v>
      </c>
      <c r="N205" s="15" t="s">
        <v>384</v>
      </c>
      <c r="P205" s="17">
        <v>0.49462365591397844</v>
      </c>
      <c r="Q205" s="15" t="s">
        <v>382</v>
      </c>
      <c r="S205" s="17">
        <v>0.12164970334597011</v>
      </c>
      <c r="T205" s="15" t="s">
        <v>384</v>
      </c>
    </row>
    <row r="206" spans="1:20" ht="14.4" x14ac:dyDescent="0.3">
      <c r="A206" s="16" t="s">
        <v>193</v>
      </c>
      <c r="B206" s="16">
        <v>1303</v>
      </c>
      <c r="C206" t="s">
        <v>195</v>
      </c>
      <c r="D206" s="17">
        <v>0.11051816147357549</v>
      </c>
      <c r="E206" s="15" t="s">
        <v>384</v>
      </c>
      <c r="G206" s="17">
        <v>0.48333333333333334</v>
      </c>
      <c r="H206" s="15" t="s">
        <v>382</v>
      </c>
      <c r="J206" s="17">
        <v>0.4325744521717847</v>
      </c>
      <c r="K206" s="15" t="s">
        <v>382</v>
      </c>
      <c r="M206" s="17">
        <v>0.53838513235626451</v>
      </c>
      <c r="N206" s="15" t="s">
        <v>382</v>
      </c>
      <c r="P206" s="17">
        <v>0.38709677419354838</v>
      </c>
      <c r="Q206" s="15" t="s">
        <v>383</v>
      </c>
      <c r="S206" s="17">
        <v>0.42766308789167706</v>
      </c>
      <c r="T206" s="15" t="s">
        <v>382</v>
      </c>
    </row>
    <row r="207" spans="1:20" ht="14.4" x14ac:dyDescent="0.3">
      <c r="A207" s="16" t="s">
        <v>193</v>
      </c>
      <c r="B207" s="16">
        <v>1304</v>
      </c>
      <c r="C207" t="s">
        <v>196</v>
      </c>
      <c r="D207" s="17">
        <v>3.2616025994727488E-2</v>
      </c>
      <c r="E207" s="15" t="s">
        <v>384</v>
      </c>
      <c r="G207" s="17">
        <v>0.50315126050420167</v>
      </c>
      <c r="H207" s="15" t="s">
        <v>382</v>
      </c>
      <c r="J207" s="17">
        <v>1.5077534059664856E-3</v>
      </c>
      <c r="K207" s="15" t="s">
        <v>384</v>
      </c>
      <c r="M207" s="17">
        <v>6.4431234447969304E-2</v>
      </c>
      <c r="N207" s="15" t="s">
        <v>384</v>
      </c>
      <c r="P207" s="17">
        <v>0.38709677419354843</v>
      </c>
      <c r="Q207" s="15" t="s">
        <v>383</v>
      </c>
      <c r="S207" s="17">
        <v>0.2448141331602301</v>
      </c>
      <c r="T207" s="15" t="s">
        <v>383</v>
      </c>
    </row>
    <row r="208" spans="1:20" ht="14.4" x14ac:dyDescent="0.3">
      <c r="A208" s="16" t="s">
        <v>193</v>
      </c>
      <c r="B208" s="16">
        <v>1305</v>
      </c>
      <c r="C208" t="s">
        <v>197</v>
      </c>
      <c r="D208" s="17">
        <v>6.6262159298853901E-2</v>
      </c>
      <c r="E208" s="15" t="s">
        <v>384</v>
      </c>
      <c r="G208" s="17">
        <v>8.3333333333333329E-2</v>
      </c>
      <c r="H208" s="15" t="s">
        <v>384</v>
      </c>
      <c r="J208" s="17">
        <v>0</v>
      </c>
      <c r="K208" s="15" t="s">
        <v>384</v>
      </c>
      <c r="M208" s="17">
        <v>6.4431234447969304E-2</v>
      </c>
      <c r="N208" s="15" t="s">
        <v>384</v>
      </c>
      <c r="P208" s="17">
        <v>0.12903225806451613</v>
      </c>
      <c r="Q208" s="15" t="s">
        <v>384</v>
      </c>
      <c r="S208" s="17">
        <v>7.0318914432382473E-2</v>
      </c>
      <c r="T208" s="15" t="s">
        <v>384</v>
      </c>
    </row>
    <row r="209" spans="1:20" ht="14.4" x14ac:dyDescent="0.3">
      <c r="A209" s="16" t="s">
        <v>193</v>
      </c>
      <c r="B209" s="16">
        <v>1306</v>
      </c>
      <c r="C209" t="s">
        <v>337</v>
      </c>
      <c r="D209" s="17">
        <v>8.6855697269948351E-2</v>
      </c>
      <c r="E209" s="15" t="s">
        <v>384</v>
      </c>
      <c r="G209" s="17">
        <v>0</v>
      </c>
      <c r="H209" s="15" t="s">
        <v>384</v>
      </c>
      <c r="J209" s="17">
        <v>0</v>
      </c>
      <c r="K209" s="15" t="s">
        <v>384</v>
      </c>
      <c r="M209" s="17">
        <v>9.6646851671953957E-2</v>
      </c>
      <c r="N209" s="15" t="s">
        <v>384</v>
      </c>
      <c r="P209" s="17">
        <v>0.32258064516129031</v>
      </c>
      <c r="Q209" s="15" t="s">
        <v>383</v>
      </c>
      <c r="S209" s="17">
        <v>9.2531069093643697E-2</v>
      </c>
      <c r="T209" s="15" t="s">
        <v>384</v>
      </c>
    </row>
    <row r="210" spans="1:20" ht="14.4" x14ac:dyDescent="0.3">
      <c r="A210" s="16" t="s">
        <v>193</v>
      </c>
      <c r="B210" s="16">
        <v>1307</v>
      </c>
      <c r="C210" t="s">
        <v>198</v>
      </c>
      <c r="D210" s="17">
        <v>0.40921385568449525</v>
      </c>
      <c r="E210" s="15" t="s">
        <v>382</v>
      </c>
      <c r="G210" s="17">
        <v>0.7</v>
      </c>
      <c r="H210" s="15" t="s">
        <v>381</v>
      </c>
      <c r="J210" s="17">
        <v>4.0630882616221178E-2</v>
      </c>
      <c r="K210" s="15" t="s">
        <v>384</v>
      </c>
      <c r="M210" s="17">
        <v>7.5039535591265527E-2</v>
      </c>
      <c r="N210" s="15" t="s">
        <v>384</v>
      </c>
      <c r="P210" s="17">
        <v>0.54838709677419362</v>
      </c>
      <c r="Q210" s="15" t="s">
        <v>382</v>
      </c>
      <c r="S210" s="17">
        <v>0.38373288856478555</v>
      </c>
      <c r="T210" s="15" t="s">
        <v>383</v>
      </c>
    </row>
    <row r="211" spans="1:20" ht="14.4" x14ac:dyDescent="0.3">
      <c r="A211" s="16" t="s">
        <v>193</v>
      </c>
      <c r="B211" s="16">
        <v>1308</v>
      </c>
      <c r="C211" t="s">
        <v>199</v>
      </c>
      <c r="D211" s="17">
        <v>0.20549450549450549</v>
      </c>
      <c r="E211" s="15" t="s">
        <v>383</v>
      </c>
      <c r="G211" s="17">
        <v>0.4</v>
      </c>
      <c r="H211" s="15" t="s">
        <v>383</v>
      </c>
      <c r="J211" s="17">
        <v>0</v>
      </c>
      <c r="K211" s="15" t="s">
        <v>384</v>
      </c>
      <c r="M211" s="17">
        <v>0.76351012820843622</v>
      </c>
      <c r="N211" s="15" t="s">
        <v>381</v>
      </c>
      <c r="P211" s="17">
        <v>0.32258064516129031</v>
      </c>
      <c r="Q211" s="15" t="s">
        <v>383</v>
      </c>
      <c r="S211" s="17">
        <v>0.35776760522339585</v>
      </c>
      <c r="T211" s="15" t="s">
        <v>383</v>
      </c>
    </row>
    <row r="212" spans="1:20" ht="14.4" x14ac:dyDescent="0.3">
      <c r="A212" s="16" t="s">
        <v>193</v>
      </c>
      <c r="B212" s="16">
        <v>1309</v>
      </c>
      <c r="C212" t="s">
        <v>200</v>
      </c>
      <c r="D212" s="17">
        <v>6.7785298884545708E-2</v>
      </c>
      <c r="E212" s="15" t="s">
        <v>384</v>
      </c>
      <c r="G212" s="17">
        <v>0</v>
      </c>
      <c r="H212" s="15" t="s">
        <v>384</v>
      </c>
      <c r="J212" s="17">
        <v>0.2276707643009393</v>
      </c>
      <c r="K212" s="15" t="s">
        <v>383</v>
      </c>
      <c r="M212" s="17">
        <v>0</v>
      </c>
      <c r="N212" s="15" t="s">
        <v>384</v>
      </c>
      <c r="P212" s="17">
        <v>0.54838709677419362</v>
      </c>
      <c r="Q212" s="15" t="s">
        <v>382</v>
      </c>
      <c r="S212" s="17">
        <v>0.16199010210348117</v>
      </c>
      <c r="T212" s="15" t="s">
        <v>384</v>
      </c>
    </row>
    <row r="213" spans="1:20" ht="14.4" x14ac:dyDescent="0.3">
      <c r="A213" s="16" t="s">
        <v>193</v>
      </c>
      <c r="B213" s="16">
        <v>1310</v>
      </c>
      <c r="C213" t="s">
        <v>150</v>
      </c>
      <c r="D213" s="17">
        <v>0</v>
      </c>
      <c r="E213" s="15" t="s">
        <v>384</v>
      </c>
      <c r="G213" s="17">
        <v>0</v>
      </c>
      <c r="H213" s="15" t="s">
        <v>384</v>
      </c>
      <c r="J213" s="17">
        <v>0</v>
      </c>
      <c r="K213" s="15" t="s">
        <v>384</v>
      </c>
      <c r="M213" s="17">
        <v>0</v>
      </c>
      <c r="N213" s="15" t="s">
        <v>384</v>
      </c>
      <c r="P213" s="17">
        <v>0</v>
      </c>
      <c r="Q213" s="15" t="s">
        <v>384</v>
      </c>
      <c r="S213" s="17">
        <v>0</v>
      </c>
      <c r="T213" s="15" t="s">
        <v>384</v>
      </c>
    </row>
    <row r="214" spans="1:20" ht="14.4" x14ac:dyDescent="0.3">
      <c r="A214" s="16" t="s">
        <v>193</v>
      </c>
      <c r="B214" s="16">
        <v>1311</v>
      </c>
      <c r="C214" t="s">
        <v>201</v>
      </c>
      <c r="D214" s="17">
        <v>0</v>
      </c>
      <c r="E214" s="15" t="s">
        <v>384</v>
      </c>
      <c r="G214" s="17">
        <v>0</v>
      </c>
      <c r="H214" s="15" t="s">
        <v>384</v>
      </c>
      <c r="J214" s="17">
        <v>0</v>
      </c>
      <c r="K214" s="15" t="s">
        <v>384</v>
      </c>
      <c r="M214" s="17">
        <v>0</v>
      </c>
      <c r="N214" s="15" t="s">
        <v>384</v>
      </c>
      <c r="P214" s="17">
        <v>0</v>
      </c>
      <c r="Q214" s="15" t="s">
        <v>384</v>
      </c>
      <c r="S214" s="17">
        <v>0</v>
      </c>
      <c r="T214" s="15" t="s">
        <v>384</v>
      </c>
    </row>
    <row r="215" spans="1:20" ht="14.4" x14ac:dyDescent="0.3">
      <c r="A215" s="16" t="s">
        <v>193</v>
      </c>
      <c r="B215" s="16">
        <v>1312</v>
      </c>
      <c r="C215" t="s">
        <v>58</v>
      </c>
      <c r="D215" s="17">
        <v>2.9303305676280787E-2</v>
      </c>
      <c r="E215" s="15" t="s">
        <v>384</v>
      </c>
      <c r="G215" s="17">
        <v>0</v>
      </c>
      <c r="H215" s="15" t="s">
        <v>384</v>
      </c>
      <c r="J215" s="17">
        <v>0</v>
      </c>
      <c r="K215" s="15" t="s">
        <v>384</v>
      </c>
      <c r="M215" s="17">
        <v>0</v>
      </c>
      <c r="N215" s="15" t="s">
        <v>384</v>
      </c>
      <c r="P215" s="17">
        <v>0.25806451612903225</v>
      </c>
      <c r="Q215" s="15" t="s">
        <v>383</v>
      </c>
      <c r="S215" s="17">
        <v>5.454323379343453E-2</v>
      </c>
      <c r="T215" s="15" t="s">
        <v>384</v>
      </c>
    </row>
    <row r="216" spans="1:20" ht="14.4" x14ac:dyDescent="0.3">
      <c r="A216" s="16" t="s">
        <v>193</v>
      </c>
      <c r="B216" s="16">
        <v>1313</v>
      </c>
      <c r="C216" t="s">
        <v>202</v>
      </c>
      <c r="D216" s="17">
        <v>0</v>
      </c>
      <c r="E216" s="15" t="s">
        <v>384</v>
      </c>
      <c r="G216" s="17">
        <v>0</v>
      </c>
      <c r="H216" s="15" t="s">
        <v>384</v>
      </c>
      <c r="J216" s="17">
        <v>0</v>
      </c>
      <c r="K216" s="15" t="s">
        <v>384</v>
      </c>
      <c r="M216" s="17">
        <v>0</v>
      </c>
      <c r="N216" s="15" t="s">
        <v>384</v>
      </c>
      <c r="P216" s="17">
        <v>0</v>
      </c>
      <c r="Q216" s="15" t="s">
        <v>384</v>
      </c>
      <c r="S216" s="17">
        <v>0</v>
      </c>
      <c r="T216" s="15" t="s">
        <v>384</v>
      </c>
    </row>
    <row r="217" spans="1:20" ht="14.4" x14ac:dyDescent="0.3">
      <c r="A217" s="16" t="s">
        <v>193</v>
      </c>
      <c r="B217" s="16">
        <v>1314</v>
      </c>
      <c r="C217" t="s">
        <v>203</v>
      </c>
      <c r="D217" s="17">
        <v>0</v>
      </c>
      <c r="E217" s="15" t="s">
        <v>384</v>
      </c>
      <c r="G217" s="17">
        <v>0</v>
      </c>
      <c r="H217" s="15" t="s">
        <v>384</v>
      </c>
      <c r="J217" s="17">
        <v>0</v>
      </c>
      <c r="K217" s="15" t="s">
        <v>384</v>
      </c>
      <c r="M217" s="17">
        <v>0</v>
      </c>
      <c r="N217" s="15" t="s">
        <v>384</v>
      </c>
      <c r="P217" s="17">
        <v>0.19354838709677419</v>
      </c>
      <c r="Q217" s="15" t="s">
        <v>384</v>
      </c>
      <c r="S217" s="17">
        <v>3.870967741935484E-2</v>
      </c>
      <c r="T217" s="15" t="s">
        <v>384</v>
      </c>
    </row>
    <row r="218" spans="1:20" ht="14.4" x14ac:dyDescent="0.3">
      <c r="A218" s="16" t="s">
        <v>193</v>
      </c>
      <c r="B218" s="16">
        <v>1315</v>
      </c>
      <c r="C218" t="s">
        <v>204</v>
      </c>
      <c r="D218" s="17">
        <v>0</v>
      </c>
      <c r="E218" s="15" t="s">
        <v>384</v>
      </c>
      <c r="G218" s="17">
        <v>0</v>
      </c>
      <c r="H218" s="15" t="s">
        <v>384</v>
      </c>
      <c r="J218" s="17">
        <v>0</v>
      </c>
      <c r="K218" s="15" t="s">
        <v>384</v>
      </c>
      <c r="M218" s="17">
        <v>0</v>
      </c>
      <c r="N218" s="15" t="s">
        <v>384</v>
      </c>
      <c r="P218" s="17">
        <v>0</v>
      </c>
      <c r="Q218" s="15" t="s">
        <v>384</v>
      </c>
      <c r="S218" s="17">
        <v>0</v>
      </c>
      <c r="T218" s="15" t="s">
        <v>384</v>
      </c>
    </row>
    <row r="219" spans="1:20" ht="14.4" x14ac:dyDescent="0.3">
      <c r="A219" s="16" t="s">
        <v>193</v>
      </c>
      <c r="B219" s="16">
        <v>1316</v>
      </c>
      <c r="C219" t="s">
        <v>205</v>
      </c>
      <c r="D219" s="17">
        <v>0</v>
      </c>
      <c r="E219" s="15" t="s">
        <v>384</v>
      </c>
      <c r="G219" s="17">
        <v>0</v>
      </c>
      <c r="H219" s="15" t="s">
        <v>384</v>
      </c>
      <c r="J219" s="17">
        <v>0</v>
      </c>
      <c r="K219" s="15" t="s">
        <v>384</v>
      </c>
      <c r="M219" s="17">
        <v>0</v>
      </c>
      <c r="N219" s="15" t="s">
        <v>384</v>
      </c>
      <c r="P219" s="17">
        <v>0.22580645161290319</v>
      </c>
      <c r="Q219" s="15" t="s">
        <v>383</v>
      </c>
      <c r="S219" s="17">
        <v>4.5161290322580643E-2</v>
      </c>
      <c r="T219" s="15" t="s">
        <v>384</v>
      </c>
    </row>
    <row r="220" spans="1:20" ht="14.4" x14ac:dyDescent="0.3">
      <c r="A220" s="16" t="s">
        <v>193</v>
      </c>
      <c r="B220" s="16">
        <v>1317</v>
      </c>
      <c r="C220" t="s">
        <v>206</v>
      </c>
      <c r="D220" s="17">
        <v>0</v>
      </c>
      <c r="E220" s="15" t="s">
        <v>384</v>
      </c>
      <c r="G220" s="17">
        <v>0</v>
      </c>
      <c r="H220" s="15" t="s">
        <v>384</v>
      </c>
      <c r="J220" s="17">
        <v>0</v>
      </c>
      <c r="K220" s="15" t="s">
        <v>384</v>
      </c>
      <c r="M220" s="17">
        <v>0</v>
      </c>
      <c r="N220" s="15" t="s">
        <v>384</v>
      </c>
      <c r="P220" s="17">
        <v>0</v>
      </c>
      <c r="Q220" s="15" t="s">
        <v>384</v>
      </c>
      <c r="S220" s="17">
        <v>0</v>
      </c>
      <c r="T220" s="15" t="s">
        <v>384</v>
      </c>
    </row>
    <row r="221" spans="1:20" ht="14.4" x14ac:dyDescent="0.3">
      <c r="A221" s="16" t="s">
        <v>193</v>
      </c>
      <c r="B221" s="16">
        <v>1318</v>
      </c>
      <c r="C221" t="s">
        <v>207</v>
      </c>
      <c r="D221" s="17">
        <v>0</v>
      </c>
      <c r="E221" s="15" t="s">
        <v>384</v>
      </c>
      <c r="G221" s="17">
        <v>0</v>
      </c>
      <c r="H221" s="15" t="s">
        <v>384</v>
      </c>
      <c r="J221" s="17">
        <v>0</v>
      </c>
      <c r="K221" s="15" t="s">
        <v>384</v>
      </c>
      <c r="M221" s="17">
        <v>0</v>
      </c>
      <c r="N221" s="15" t="s">
        <v>384</v>
      </c>
      <c r="P221" s="17">
        <v>0.25806451612903225</v>
      </c>
      <c r="Q221" s="15" t="s">
        <v>383</v>
      </c>
      <c r="S221" s="17">
        <v>5.1612903225806452E-2</v>
      </c>
      <c r="T221" s="15" t="s">
        <v>384</v>
      </c>
    </row>
    <row r="222" spans="1:20" ht="14.4" x14ac:dyDescent="0.3">
      <c r="A222" s="16" t="s">
        <v>193</v>
      </c>
      <c r="B222" s="16">
        <v>1319</v>
      </c>
      <c r="C222" t="s">
        <v>208</v>
      </c>
      <c r="D222" s="17">
        <v>0</v>
      </c>
      <c r="E222" s="15" t="s">
        <v>384</v>
      </c>
      <c r="G222" s="17">
        <v>0</v>
      </c>
      <c r="H222" s="15" t="s">
        <v>384</v>
      </c>
      <c r="J222" s="17">
        <v>0.2276707643009393</v>
      </c>
      <c r="K222" s="15" t="s">
        <v>383</v>
      </c>
      <c r="M222" s="17">
        <v>0</v>
      </c>
      <c r="N222" s="15" t="s">
        <v>384</v>
      </c>
      <c r="P222" s="17">
        <v>3.2258064516129031E-2</v>
      </c>
      <c r="Q222" s="15" t="s">
        <v>384</v>
      </c>
      <c r="S222" s="17">
        <v>5.1985765763413669E-2</v>
      </c>
      <c r="T222" s="15" t="s">
        <v>384</v>
      </c>
    </row>
    <row r="223" spans="1:20" ht="14.4" x14ac:dyDescent="0.3">
      <c r="A223" s="16" t="s">
        <v>193</v>
      </c>
      <c r="B223" s="16">
        <v>1320</v>
      </c>
      <c r="C223" t="s">
        <v>209</v>
      </c>
      <c r="D223" s="17">
        <v>0</v>
      </c>
      <c r="E223" s="15" t="s">
        <v>384</v>
      </c>
      <c r="G223" s="17">
        <v>0</v>
      </c>
      <c r="H223" s="15" t="s">
        <v>384</v>
      </c>
      <c r="J223" s="17">
        <v>0</v>
      </c>
      <c r="K223" s="15" t="s">
        <v>384</v>
      </c>
      <c r="M223" s="17">
        <v>0</v>
      </c>
      <c r="N223" s="15" t="s">
        <v>384</v>
      </c>
      <c r="P223" s="17">
        <v>0.29032258064516131</v>
      </c>
      <c r="Q223" s="15" t="s">
        <v>383</v>
      </c>
      <c r="S223" s="17">
        <v>5.8064516129032268E-2</v>
      </c>
      <c r="T223" s="15" t="s">
        <v>384</v>
      </c>
    </row>
    <row r="224" spans="1:20" ht="14.4" x14ac:dyDescent="0.3">
      <c r="A224" s="16" t="s">
        <v>193</v>
      </c>
      <c r="B224" s="16">
        <v>1321</v>
      </c>
      <c r="C224" t="s">
        <v>210</v>
      </c>
      <c r="D224" s="17">
        <v>0</v>
      </c>
      <c r="E224" s="15" t="s">
        <v>384</v>
      </c>
      <c r="G224" s="17">
        <v>0</v>
      </c>
      <c r="H224" s="15" t="s">
        <v>384</v>
      </c>
      <c r="J224" s="17">
        <v>0</v>
      </c>
      <c r="K224" s="15" t="s">
        <v>384</v>
      </c>
      <c r="M224" s="17">
        <v>0</v>
      </c>
      <c r="N224" s="15" t="s">
        <v>384</v>
      </c>
      <c r="P224" s="17">
        <v>0</v>
      </c>
      <c r="Q224" s="15" t="s">
        <v>384</v>
      </c>
      <c r="S224" s="17">
        <v>0</v>
      </c>
      <c r="T224" s="15" t="s">
        <v>384</v>
      </c>
    </row>
    <row r="225" spans="1:20" ht="14.4" x14ac:dyDescent="0.3">
      <c r="A225" s="16" t="s">
        <v>193</v>
      </c>
      <c r="B225" s="16">
        <v>1322</v>
      </c>
      <c r="C225" t="s">
        <v>211</v>
      </c>
      <c r="D225" s="17">
        <v>0.71019108280254772</v>
      </c>
      <c r="E225" s="15" t="s">
        <v>381</v>
      </c>
      <c r="G225" s="17">
        <v>0</v>
      </c>
      <c r="H225" s="15" t="s">
        <v>384</v>
      </c>
      <c r="J225" s="17">
        <v>0</v>
      </c>
      <c r="K225" s="15" t="s">
        <v>384</v>
      </c>
      <c r="M225" s="17">
        <v>0</v>
      </c>
      <c r="N225" s="15" t="s">
        <v>384</v>
      </c>
      <c r="P225" s="17">
        <v>0.19354838709677419</v>
      </c>
      <c r="Q225" s="15" t="s">
        <v>384</v>
      </c>
      <c r="S225" s="17">
        <v>0.10972878569960962</v>
      </c>
      <c r="T225" s="15" t="s">
        <v>384</v>
      </c>
    </row>
    <row r="226" spans="1:20" ht="14.4" x14ac:dyDescent="0.3">
      <c r="A226" s="16" t="s">
        <v>193</v>
      </c>
      <c r="B226" s="16">
        <v>1323</v>
      </c>
      <c r="C226" t="s">
        <v>212</v>
      </c>
      <c r="D226" s="17">
        <v>0</v>
      </c>
      <c r="E226" s="15" t="s">
        <v>384</v>
      </c>
      <c r="G226" s="17">
        <v>0</v>
      </c>
      <c r="H226" s="15" t="s">
        <v>384</v>
      </c>
      <c r="J226" s="17">
        <v>0</v>
      </c>
      <c r="K226" s="15" t="s">
        <v>384</v>
      </c>
      <c r="M226" s="17">
        <v>0</v>
      </c>
      <c r="N226" s="15" t="s">
        <v>384</v>
      </c>
      <c r="P226" s="17">
        <v>0</v>
      </c>
      <c r="Q226" s="15" t="s">
        <v>384</v>
      </c>
      <c r="S226" s="17">
        <v>0</v>
      </c>
      <c r="T226" s="15" t="s">
        <v>384</v>
      </c>
    </row>
    <row r="227" spans="1:20" ht="14.4" x14ac:dyDescent="0.3">
      <c r="A227" s="16" t="s">
        <v>193</v>
      </c>
      <c r="B227" s="16">
        <v>1324</v>
      </c>
      <c r="C227" t="s">
        <v>213</v>
      </c>
      <c r="D227" s="17">
        <v>0</v>
      </c>
      <c r="E227" s="15" t="s">
        <v>384</v>
      </c>
      <c r="G227" s="17">
        <v>0</v>
      </c>
      <c r="H227" s="15" t="s">
        <v>384</v>
      </c>
      <c r="J227" s="17">
        <v>0</v>
      </c>
      <c r="K227" s="15" t="s">
        <v>384</v>
      </c>
      <c r="M227" s="17">
        <v>0</v>
      </c>
      <c r="N227" s="15" t="s">
        <v>384</v>
      </c>
      <c r="P227" s="17">
        <v>0</v>
      </c>
      <c r="Q227" s="15" t="s">
        <v>384</v>
      </c>
      <c r="S227" s="17">
        <v>0</v>
      </c>
      <c r="T227" s="15" t="s">
        <v>384</v>
      </c>
    </row>
    <row r="228" spans="1:20" ht="14.4" x14ac:dyDescent="0.3">
      <c r="A228" s="16" t="s">
        <v>193</v>
      </c>
      <c r="B228" s="16">
        <v>1325</v>
      </c>
      <c r="C228" t="s">
        <v>214</v>
      </c>
      <c r="D228" s="17">
        <v>5.2040982273540412E-2</v>
      </c>
      <c r="E228" s="15" t="s">
        <v>384</v>
      </c>
      <c r="G228" s="17">
        <v>0.16666666666666666</v>
      </c>
      <c r="H228" s="15" t="s">
        <v>384</v>
      </c>
      <c r="J228" s="17">
        <v>0</v>
      </c>
      <c r="K228" s="15" t="s">
        <v>384</v>
      </c>
      <c r="M228" s="17">
        <v>0</v>
      </c>
      <c r="N228" s="15" t="s">
        <v>384</v>
      </c>
      <c r="P228" s="17">
        <v>0.12903225806451613</v>
      </c>
      <c r="Q228" s="15" t="s">
        <v>384</v>
      </c>
      <c r="S228" s="17">
        <v>8.1010549840257268E-2</v>
      </c>
      <c r="T228" s="15" t="s">
        <v>384</v>
      </c>
    </row>
    <row r="229" spans="1:20" ht="14.4" x14ac:dyDescent="0.3">
      <c r="A229" s="16" t="s">
        <v>193</v>
      </c>
      <c r="B229" s="16">
        <v>1326</v>
      </c>
      <c r="C229" t="s">
        <v>215</v>
      </c>
      <c r="D229" s="17">
        <v>0.13559026262978799</v>
      </c>
      <c r="E229" s="15" t="s">
        <v>384</v>
      </c>
      <c r="G229" s="17">
        <v>0</v>
      </c>
      <c r="H229" s="15" t="s">
        <v>384</v>
      </c>
      <c r="J229" s="17">
        <v>0</v>
      </c>
      <c r="K229" s="15" t="s">
        <v>384</v>
      </c>
      <c r="M229" s="17">
        <v>0.45101864113578505</v>
      </c>
      <c r="N229" s="15" t="s">
        <v>382</v>
      </c>
      <c r="P229" s="17">
        <v>0.25806451612903225</v>
      </c>
      <c r="Q229" s="15" t="s">
        <v>383</v>
      </c>
      <c r="S229" s="17">
        <v>0.15537565771594225</v>
      </c>
      <c r="T229" s="15" t="s">
        <v>384</v>
      </c>
    </row>
    <row r="230" spans="1:20" ht="14.4" x14ac:dyDescent="0.3">
      <c r="A230" s="16" t="s">
        <v>193</v>
      </c>
      <c r="B230" s="16">
        <v>1327</v>
      </c>
      <c r="C230" t="s">
        <v>216</v>
      </c>
      <c r="D230" s="17">
        <v>0.16182543571078603</v>
      </c>
      <c r="E230" s="15" t="s">
        <v>384</v>
      </c>
      <c r="G230" s="17">
        <v>0</v>
      </c>
      <c r="H230" s="15" t="s">
        <v>384</v>
      </c>
      <c r="J230" s="17">
        <v>0</v>
      </c>
      <c r="K230" s="15" t="s">
        <v>384</v>
      </c>
      <c r="M230" s="17">
        <v>0</v>
      </c>
      <c r="N230" s="15" t="s">
        <v>384</v>
      </c>
      <c r="P230" s="17">
        <v>0.29032258064516131</v>
      </c>
      <c r="Q230" s="15" t="s">
        <v>383</v>
      </c>
      <c r="S230" s="17">
        <v>7.4247059700110876E-2</v>
      </c>
      <c r="T230" s="15" t="s">
        <v>384</v>
      </c>
    </row>
    <row r="231" spans="1:20" ht="14.4" x14ac:dyDescent="0.3">
      <c r="A231" s="16" t="s">
        <v>193</v>
      </c>
      <c r="B231" s="16">
        <v>1328</v>
      </c>
      <c r="C231" t="s">
        <v>217</v>
      </c>
      <c r="D231" s="17">
        <v>0</v>
      </c>
      <c r="E231" s="15" t="s">
        <v>384</v>
      </c>
      <c r="G231" s="17">
        <v>0</v>
      </c>
      <c r="H231" s="15" t="s">
        <v>384</v>
      </c>
      <c r="J231" s="17">
        <v>0</v>
      </c>
      <c r="K231" s="15" t="s">
        <v>384</v>
      </c>
      <c r="M231" s="17">
        <v>0</v>
      </c>
      <c r="N231" s="15" t="s">
        <v>384</v>
      </c>
      <c r="P231" s="17">
        <v>0</v>
      </c>
      <c r="Q231" s="15" t="s">
        <v>384</v>
      </c>
      <c r="S231" s="17">
        <v>0</v>
      </c>
      <c r="T231" s="15" t="s">
        <v>384</v>
      </c>
    </row>
    <row r="232" spans="1:20" ht="14.4" x14ac:dyDescent="0.3">
      <c r="A232" s="16" t="s">
        <v>193</v>
      </c>
      <c r="B232" s="16">
        <v>1329</v>
      </c>
      <c r="C232" t="s">
        <v>218</v>
      </c>
      <c r="D232" s="17">
        <v>0</v>
      </c>
      <c r="E232" s="15" t="s">
        <v>384</v>
      </c>
      <c r="G232" s="17">
        <v>0</v>
      </c>
      <c r="H232" s="15" t="s">
        <v>384</v>
      </c>
      <c r="J232" s="17">
        <v>0</v>
      </c>
      <c r="K232" s="15" t="s">
        <v>384</v>
      </c>
      <c r="M232" s="17">
        <v>0</v>
      </c>
      <c r="N232" s="15" t="s">
        <v>384</v>
      </c>
      <c r="P232" s="17">
        <v>9.6774193548387108E-2</v>
      </c>
      <c r="Q232" s="15" t="s">
        <v>384</v>
      </c>
      <c r="S232" s="17">
        <v>1.9354838709677424E-2</v>
      </c>
      <c r="T232" s="15" t="s">
        <v>384</v>
      </c>
    </row>
    <row r="233" spans="1:20" ht="14.4" x14ac:dyDescent="0.3">
      <c r="A233" s="16" t="s">
        <v>193</v>
      </c>
      <c r="B233" s="16">
        <v>1330</v>
      </c>
      <c r="C233" t="s">
        <v>219</v>
      </c>
      <c r="D233" s="17">
        <v>0</v>
      </c>
      <c r="E233" s="15" t="s">
        <v>384</v>
      </c>
      <c r="G233" s="17">
        <v>0</v>
      </c>
      <c r="H233" s="15" t="s">
        <v>384</v>
      </c>
      <c r="J233" s="17">
        <v>0</v>
      </c>
      <c r="K233" s="15" t="s">
        <v>384</v>
      </c>
      <c r="M233" s="17">
        <v>0</v>
      </c>
      <c r="N233" s="15" t="s">
        <v>384</v>
      </c>
      <c r="P233" s="17">
        <v>0</v>
      </c>
      <c r="Q233" s="15" t="s">
        <v>384</v>
      </c>
      <c r="S233" s="17">
        <v>0</v>
      </c>
      <c r="T233" s="15" t="s">
        <v>384</v>
      </c>
    </row>
    <row r="234" spans="1:20" ht="14.4" x14ac:dyDescent="0.3">
      <c r="A234" s="16" t="s">
        <v>193</v>
      </c>
      <c r="B234" s="16">
        <v>1331</v>
      </c>
      <c r="C234" t="s">
        <v>220</v>
      </c>
      <c r="D234" s="17">
        <v>0</v>
      </c>
      <c r="E234" s="15" t="s">
        <v>384</v>
      </c>
      <c r="G234" s="17">
        <v>0</v>
      </c>
      <c r="H234" s="15" t="s">
        <v>384</v>
      </c>
      <c r="J234" s="17">
        <v>0</v>
      </c>
      <c r="K234" s="15" t="s">
        <v>384</v>
      </c>
      <c r="M234" s="17">
        <v>0</v>
      </c>
      <c r="N234" s="15" t="s">
        <v>384</v>
      </c>
      <c r="P234" s="17">
        <v>0.25806451612903225</v>
      </c>
      <c r="Q234" s="15" t="s">
        <v>383</v>
      </c>
      <c r="S234" s="17">
        <v>5.1612903225806452E-2</v>
      </c>
      <c r="T234" s="15" t="s">
        <v>384</v>
      </c>
    </row>
    <row r="235" spans="1:20" ht="14.4" x14ac:dyDescent="0.3">
      <c r="A235" s="16" t="s">
        <v>193</v>
      </c>
      <c r="B235" s="16">
        <v>1332</v>
      </c>
      <c r="C235" t="s">
        <v>221</v>
      </c>
      <c r="D235" s="17">
        <v>0</v>
      </c>
      <c r="E235" s="15" t="s">
        <v>384</v>
      </c>
      <c r="G235" s="17">
        <v>0</v>
      </c>
      <c r="H235" s="15" t="s">
        <v>384</v>
      </c>
      <c r="J235" s="17">
        <v>0</v>
      </c>
      <c r="K235" s="15" t="s">
        <v>384</v>
      </c>
      <c r="M235" s="17">
        <v>0</v>
      </c>
      <c r="N235" s="15" t="s">
        <v>384</v>
      </c>
      <c r="P235" s="17">
        <v>0.19354838709677422</v>
      </c>
      <c r="Q235" s="15" t="s">
        <v>384</v>
      </c>
      <c r="S235" s="17">
        <v>3.8709677419354847E-2</v>
      </c>
      <c r="T235" s="15" t="s">
        <v>384</v>
      </c>
    </row>
    <row r="236" spans="1:20" ht="14.4" x14ac:dyDescent="0.3">
      <c r="A236" s="16" t="s">
        <v>193</v>
      </c>
      <c r="B236" s="16">
        <v>1333</v>
      </c>
      <c r="C236" t="s">
        <v>222</v>
      </c>
      <c r="D236" s="17">
        <v>2.3990637799882971E-2</v>
      </c>
      <c r="E236" s="15" t="s">
        <v>384</v>
      </c>
      <c r="G236" s="17">
        <v>0.22500000000000001</v>
      </c>
      <c r="H236" s="15" t="s">
        <v>383</v>
      </c>
      <c r="J236" s="17">
        <v>0</v>
      </c>
      <c r="K236" s="15" t="s">
        <v>384</v>
      </c>
      <c r="M236" s="17">
        <v>0</v>
      </c>
      <c r="N236" s="15" t="s">
        <v>384</v>
      </c>
      <c r="P236" s="17">
        <v>6.4516129032258063E-2</v>
      </c>
      <c r="Q236" s="15" t="s">
        <v>384</v>
      </c>
      <c r="S236" s="17">
        <v>8.2802289586439926E-2</v>
      </c>
      <c r="T236" s="15" t="s">
        <v>384</v>
      </c>
    </row>
    <row r="237" spans="1:20" ht="14.4" x14ac:dyDescent="0.3">
      <c r="A237" s="16" t="s">
        <v>223</v>
      </c>
      <c r="B237" s="16">
        <v>1401</v>
      </c>
      <c r="C237" t="s">
        <v>224</v>
      </c>
      <c r="D237" s="17">
        <v>0</v>
      </c>
      <c r="E237" s="15" t="s">
        <v>384</v>
      </c>
      <c r="G237" s="17">
        <v>0.4</v>
      </c>
      <c r="H237" s="15" t="s">
        <v>383</v>
      </c>
      <c r="J237" s="17">
        <v>0.13660245858056355</v>
      </c>
      <c r="K237" s="15" t="s">
        <v>384</v>
      </c>
      <c r="M237" s="17">
        <v>6.4431234447969304E-2</v>
      </c>
      <c r="N237" s="15" t="s">
        <v>384</v>
      </c>
      <c r="P237" s="17">
        <v>0.44623655913978494</v>
      </c>
      <c r="Q237" s="15" t="s">
        <v>382</v>
      </c>
      <c r="S237" s="17">
        <v>0.24945405043366359</v>
      </c>
      <c r="T237" s="15" t="s">
        <v>383</v>
      </c>
    </row>
    <row r="238" spans="1:20" ht="14.4" x14ac:dyDescent="0.3">
      <c r="A238" s="16" t="s">
        <v>223</v>
      </c>
      <c r="B238" s="16">
        <v>1402</v>
      </c>
      <c r="C238" t="s">
        <v>338</v>
      </c>
      <c r="D238" s="17">
        <v>0.15109758051594296</v>
      </c>
      <c r="E238" s="15" t="s">
        <v>384</v>
      </c>
      <c r="G238" s="17">
        <v>0</v>
      </c>
      <c r="H238" s="15" t="s">
        <v>384</v>
      </c>
      <c r="J238" s="17">
        <v>0</v>
      </c>
      <c r="K238" s="15" t="s">
        <v>384</v>
      </c>
      <c r="M238" s="17">
        <v>9.6646851671953957E-2</v>
      </c>
      <c r="N238" s="15" t="s">
        <v>384</v>
      </c>
      <c r="P238" s="17">
        <v>0.38709677419354843</v>
      </c>
      <c r="Q238" s="15" t="s">
        <v>383</v>
      </c>
      <c r="S238" s="17">
        <v>0.11185848322469479</v>
      </c>
      <c r="T238" s="15" t="s">
        <v>384</v>
      </c>
    </row>
    <row r="239" spans="1:20" ht="14.4" x14ac:dyDescent="0.3">
      <c r="A239" s="16" t="s">
        <v>223</v>
      </c>
      <c r="B239" s="16">
        <v>1403</v>
      </c>
      <c r="C239" t="s">
        <v>225</v>
      </c>
      <c r="D239" s="17">
        <v>0</v>
      </c>
      <c r="E239" s="15" t="s">
        <v>384</v>
      </c>
      <c r="G239" s="17">
        <v>0</v>
      </c>
      <c r="H239" s="15" t="s">
        <v>384</v>
      </c>
      <c r="J239" s="17">
        <v>0</v>
      </c>
      <c r="K239" s="15" t="s">
        <v>384</v>
      </c>
      <c r="M239" s="17">
        <v>0</v>
      </c>
      <c r="N239" s="15" t="s">
        <v>384</v>
      </c>
      <c r="P239" s="17">
        <v>0</v>
      </c>
      <c r="Q239" s="15" t="s">
        <v>384</v>
      </c>
      <c r="S239" s="17">
        <v>0</v>
      </c>
      <c r="T239" s="15" t="s">
        <v>384</v>
      </c>
    </row>
    <row r="240" spans="1:20" ht="14.4" x14ac:dyDescent="0.3">
      <c r="A240" s="16" t="s">
        <v>223</v>
      </c>
      <c r="B240" s="16">
        <v>1404</v>
      </c>
      <c r="C240" t="s">
        <v>226</v>
      </c>
      <c r="D240" s="17">
        <v>5.6846203763789745E-2</v>
      </c>
      <c r="E240" s="15" t="s">
        <v>384</v>
      </c>
      <c r="G240" s="17">
        <v>0</v>
      </c>
      <c r="H240" s="15" t="s">
        <v>384</v>
      </c>
      <c r="J240" s="17">
        <v>0</v>
      </c>
      <c r="K240" s="15" t="s">
        <v>384</v>
      </c>
      <c r="M240" s="17">
        <v>1.3170563822913903E-2</v>
      </c>
      <c r="N240" s="15" t="s">
        <v>384</v>
      </c>
      <c r="P240" s="17">
        <v>0.12903225806451613</v>
      </c>
      <c r="Q240" s="15" t="s">
        <v>384</v>
      </c>
      <c r="S240" s="17">
        <v>3.412518475386498E-2</v>
      </c>
      <c r="T240" s="15" t="s">
        <v>384</v>
      </c>
    </row>
    <row r="241" spans="1:20" ht="14.4" x14ac:dyDescent="0.3">
      <c r="A241" s="16" t="s">
        <v>223</v>
      </c>
      <c r="B241" s="16">
        <v>1405</v>
      </c>
      <c r="C241" t="s">
        <v>227</v>
      </c>
      <c r="D241" s="17">
        <v>0</v>
      </c>
      <c r="E241" s="15" t="s">
        <v>384</v>
      </c>
      <c r="G241" s="17">
        <v>0</v>
      </c>
      <c r="H241" s="15" t="s">
        <v>384</v>
      </c>
      <c r="J241" s="17">
        <v>0</v>
      </c>
      <c r="K241" s="15" t="s">
        <v>384</v>
      </c>
      <c r="M241" s="17">
        <v>0</v>
      </c>
      <c r="N241" s="15" t="s">
        <v>384</v>
      </c>
      <c r="P241" s="17">
        <v>0</v>
      </c>
      <c r="Q241" s="15" t="s">
        <v>384</v>
      </c>
      <c r="S241" s="17">
        <v>0</v>
      </c>
      <c r="T241" s="15" t="s">
        <v>384</v>
      </c>
    </row>
    <row r="242" spans="1:20" ht="14.4" x14ac:dyDescent="0.3">
      <c r="A242" s="16" t="s">
        <v>223</v>
      </c>
      <c r="B242" s="16">
        <v>1406</v>
      </c>
      <c r="C242" t="s">
        <v>228</v>
      </c>
      <c r="D242" s="17">
        <v>9.5358820944461339E-2</v>
      </c>
      <c r="E242" s="15" t="s">
        <v>384</v>
      </c>
      <c r="G242" s="17">
        <v>0.48333333333333334</v>
      </c>
      <c r="H242" s="15" t="s">
        <v>382</v>
      </c>
      <c r="J242" s="17">
        <v>4.5958876268461921E-4</v>
      </c>
      <c r="K242" s="15" t="s">
        <v>384</v>
      </c>
      <c r="M242" s="17">
        <v>6.9926282432021855E-2</v>
      </c>
      <c r="N242" s="15" t="s">
        <v>384</v>
      </c>
      <c r="P242" s="17">
        <v>9.6774193548387108E-2</v>
      </c>
      <c r="Q242" s="15" t="s">
        <v>384</v>
      </c>
      <c r="S242" s="17">
        <v>0.18796789504306483</v>
      </c>
      <c r="T242" s="15" t="s">
        <v>384</v>
      </c>
    </row>
    <row r="243" spans="1:20" ht="14.4" x14ac:dyDescent="0.3">
      <c r="A243" s="16" t="s">
        <v>223</v>
      </c>
      <c r="B243" s="16">
        <v>1407</v>
      </c>
      <c r="C243" t="s">
        <v>229</v>
      </c>
      <c r="D243" s="17">
        <v>0</v>
      </c>
      <c r="E243" s="15" t="s">
        <v>384</v>
      </c>
      <c r="G243" s="17">
        <v>0</v>
      </c>
      <c r="H243" s="15" t="s">
        <v>384</v>
      </c>
      <c r="J243" s="17">
        <v>0</v>
      </c>
      <c r="K243" s="15" t="s">
        <v>384</v>
      </c>
      <c r="M243" s="17">
        <v>0</v>
      </c>
      <c r="N243" s="15" t="s">
        <v>384</v>
      </c>
      <c r="P243" s="17">
        <v>0.45161290322580649</v>
      </c>
      <c r="Q243" s="15" t="s">
        <v>382</v>
      </c>
      <c r="S243" s="17">
        <v>9.0322580645161299E-2</v>
      </c>
      <c r="T243" s="15" t="s">
        <v>384</v>
      </c>
    </row>
    <row r="244" spans="1:20" ht="14.4" x14ac:dyDescent="0.3">
      <c r="A244" s="16" t="s">
        <v>223</v>
      </c>
      <c r="B244" s="16">
        <v>1408</v>
      </c>
      <c r="C244" t="s">
        <v>230</v>
      </c>
      <c r="D244" s="17">
        <v>0.15747883349012229</v>
      </c>
      <c r="E244" s="15" t="s">
        <v>384</v>
      </c>
      <c r="G244" s="17">
        <v>0.25384615384615383</v>
      </c>
      <c r="H244" s="15" t="s">
        <v>383</v>
      </c>
      <c r="J244" s="17">
        <v>0.77408059862319345</v>
      </c>
      <c r="K244" s="15" t="s">
        <v>381</v>
      </c>
      <c r="M244" s="17">
        <v>6.4431234447969304E-2</v>
      </c>
      <c r="N244" s="15" t="s">
        <v>384</v>
      </c>
      <c r="P244" s="17">
        <v>0.30107526881720431</v>
      </c>
      <c r="Q244" s="15" t="s">
        <v>383</v>
      </c>
      <c r="S244" s="17">
        <v>0.31981914988053178</v>
      </c>
      <c r="T244" s="15" t="s">
        <v>383</v>
      </c>
    </row>
    <row r="245" spans="1:20" ht="14.4" x14ac:dyDescent="0.3">
      <c r="A245" s="16" t="s">
        <v>223</v>
      </c>
      <c r="B245" s="16">
        <v>1409</v>
      </c>
      <c r="C245" t="s">
        <v>231</v>
      </c>
      <c r="D245" s="17">
        <v>0</v>
      </c>
      <c r="E245" s="15" t="s">
        <v>384</v>
      </c>
      <c r="G245" s="17">
        <v>0</v>
      </c>
      <c r="H245" s="15" t="s">
        <v>384</v>
      </c>
      <c r="J245" s="17">
        <v>0</v>
      </c>
      <c r="K245" s="15" t="s">
        <v>384</v>
      </c>
      <c r="M245" s="17">
        <v>0</v>
      </c>
      <c r="N245" s="15" t="s">
        <v>384</v>
      </c>
      <c r="P245" s="17">
        <v>0</v>
      </c>
      <c r="Q245" s="15" t="s">
        <v>384</v>
      </c>
      <c r="S245" s="17">
        <v>0</v>
      </c>
      <c r="T245" s="15" t="s">
        <v>384</v>
      </c>
    </row>
    <row r="246" spans="1:20" ht="14.4" x14ac:dyDescent="0.3">
      <c r="A246" s="16" t="s">
        <v>223</v>
      </c>
      <c r="B246" s="16">
        <v>1410</v>
      </c>
      <c r="C246" t="s">
        <v>232</v>
      </c>
      <c r="D246" s="17">
        <v>0.14167502507522567</v>
      </c>
      <c r="E246" s="15" t="s">
        <v>384</v>
      </c>
      <c r="G246" s="17">
        <v>0</v>
      </c>
      <c r="H246" s="15" t="s">
        <v>384</v>
      </c>
      <c r="J246" s="17">
        <v>0.12999350153685632</v>
      </c>
      <c r="K246" s="15" t="s">
        <v>384</v>
      </c>
      <c r="M246" s="17">
        <v>0</v>
      </c>
      <c r="N246" s="15" t="s">
        <v>384</v>
      </c>
      <c r="P246" s="17">
        <v>0.38709677419354838</v>
      </c>
      <c r="Q246" s="15" t="s">
        <v>383</v>
      </c>
      <c r="S246" s="17">
        <v>0.11758555765360351</v>
      </c>
      <c r="T246" s="15" t="s">
        <v>384</v>
      </c>
    </row>
    <row r="247" spans="1:20" ht="14.4" x14ac:dyDescent="0.3">
      <c r="A247" s="16" t="s">
        <v>223</v>
      </c>
      <c r="B247" s="16">
        <v>1411</v>
      </c>
      <c r="C247" t="s">
        <v>233</v>
      </c>
      <c r="D247" s="17">
        <v>0.35946111451316592</v>
      </c>
      <c r="E247" s="15" t="s">
        <v>383</v>
      </c>
      <c r="G247" s="17">
        <v>0</v>
      </c>
      <c r="H247" s="15" t="s">
        <v>384</v>
      </c>
      <c r="J247" s="17">
        <v>0.23329033750274511</v>
      </c>
      <c r="K247" s="15" t="s">
        <v>383</v>
      </c>
      <c r="M247" s="17">
        <v>0.19329370334390789</v>
      </c>
      <c r="N247" s="15" t="s">
        <v>384</v>
      </c>
      <c r="P247" s="17">
        <v>0.40322580645161288</v>
      </c>
      <c r="Q247" s="15" t="s">
        <v>382</v>
      </c>
      <c r="S247" s="17">
        <v>0.20190808091096979</v>
      </c>
      <c r="T247" s="15" t="s">
        <v>383</v>
      </c>
    </row>
    <row r="248" spans="1:20" ht="14.4" x14ac:dyDescent="0.3">
      <c r="A248" s="16" t="s">
        <v>223</v>
      </c>
      <c r="B248" s="16">
        <v>1412</v>
      </c>
      <c r="C248" t="s">
        <v>234</v>
      </c>
      <c r="D248" s="17">
        <v>0</v>
      </c>
      <c r="E248" s="15" t="s">
        <v>384</v>
      </c>
      <c r="G248" s="17">
        <v>0</v>
      </c>
      <c r="H248" s="15" t="s">
        <v>384</v>
      </c>
      <c r="J248" s="17">
        <v>0</v>
      </c>
      <c r="K248" s="15" t="s">
        <v>384</v>
      </c>
      <c r="M248" s="17">
        <v>0</v>
      </c>
      <c r="N248" s="15" t="s">
        <v>384</v>
      </c>
      <c r="P248" s="17">
        <v>6.4516129032258063E-2</v>
      </c>
      <c r="Q248" s="15" t="s">
        <v>384</v>
      </c>
      <c r="S248" s="17">
        <v>1.2903225806451613E-2</v>
      </c>
      <c r="T248" s="15" t="s">
        <v>384</v>
      </c>
    </row>
    <row r="249" spans="1:20" ht="14.4" x14ac:dyDescent="0.3">
      <c r="A249" s="16" t="s">
        <v>223</v>
      </c>
      <c r="B249" s="16">
        <v>1413</v>
      </c>
      <c r="C249" t="s">
        <v>235</v>
      </c>
      <c r="D249" s="17">
        <v>0.19422193741322225</v>
      </c>
      <c r="E249" s="15" t="s">
        <v>384</v>
      </c>
      <c r="G249" s="17">
        <v>0.5159965034965035</v>
      </c>
      <c r="H249" s="15" t="s">
        <v>382</v>
      </c>
      <c r="J249" s="17">
        <v>5.8306988430832866E-2</v>
      </c>
      <c r="K249" s="15" t="s">
        <v>384</v>
      </c>
      <c r="M249" s="17">
        <v>0.19266817742151973</v>
      </c>
      <c r="N249" s="15" t="s">
        <v>384</v>
      </c>
      <c r="P249" s="17">
        <v>0.58064516129032262</v>
      </c>
      <c r="Q249" s="15" t="s">
        <v>382</v>
      </c>
      <c r="S249" s="17">
        <v>0.34054521021880835</v>
      </c>
      <c r="T249" s="15" t="s">
        <v>383</v>
      </c>
    </row>
    <row r="250" spans="1:20" ht="14.4" x14ac:dyDescent="0.3">
      <c r="A250" s="16" t="s">
        <v>223</v>
      </c>
      <c r="B250" s="16">
        <v>1414</v>
      </c>
      <c r="C250" t="s">
        <v>236</v>
      </c>
      <c r="D250" s="17">
        <v>0</v>
      </c>
      <c r="E250" s="15" t="s">
        <v>384</v>
      </c>
      <c r="G250" s="17">
        <v>0</v>
      </c>
      <c r="H250" s="15" t="s">
        <v>384</v>
      </c>
      <c r="J250" s="17">
        <v>0</v>
      </c>
      <c r="K250" s="15" t="s">
        <v>384</v>
      </c>
      <c r="M250" s="17">
        <v>0</v>
      </c>
      <c r="N250" s="15" t="s">
        <v>384</v>
      </c>
      <c r="P250" s="17">
        <v>0</v>
      </c>
      <c r="Q250" s="15" t="s">
        <v>384</v>
      </c>
      <c r="S250" s="17">
        <v>0</v>
      </c>
      <c r="T250" s="15" t="s">
        <v>384</v>
      </c>
    </row>
    <row r="251" spans="1:20" ht="14.4" x14ac:dyDescent="0.3">
      <c r="A251" s="16" t="s">
        <v>223</v>
      </c>
      <c r="B251" s="16">
        <v>1415</v>
      </c>
      <c r="C251" t="s">
        <v>339</v>
      </c>
      <c r="D251" s="17">
        <v>0</v>
      </c>
      <c r="E251" s="15" t="s">
        <v>384</v>
      </c>
      <c r="G251" s="17">
        <v>0</v>
      </c>
      <c r="H251" s="15" t="s">
        <v>384</v>
      </c>
      <c r="J251" s="17">
        <v>0</v>
      </c>
      <c r="K251" s="15" t="s">
        <v>384</v>
      </c>
      <c r="M251" s="17">
        <v>0</v>
      </c>
      <c r="N251" s="15" t="s">
        <v>384</v>
      </c>
      <c r="P251" s="17">
        <v>0</v>
      </c>
      <c r="Q251" s="15" t="s">
        <v>384</v>
      </c>
      <c r="S251" s="17">
        <v>0</v>
      </c>
      <c r="T251" s="15" t="s">
        <v>384</v>
      </c>
    </row>
    <row r="252" spans="1:20" ht="14.4" x14ac:dyDescent="0.3">
      <c r="A252" s="16" t="s">
        <v>223</v>
      </c>
      <c r="B252" s="16">
        <v>1416</v>
      </c>
      <c r="C252" t="s">
        <v>237</v>
      </c>
      <c r="D252" s="17">
        <v>9.4580777096114524E-2</v>
      </c>
      <c r="E252" s="15" t="s">
        <v>384</v>
      </c>
      <c r="G252" s="17">
        <v>0</v>
      </c>
      <c r="H252" s="15" t="s">
        <v>384</v>
      </c>
      <c r="J252" s="17">
        <v>0</v>
      </c>
      <c r="K252" s="15" t="s">
        <v>384</v>
      </c>
      <c r="M252" s="17">
        <v>0.32215617223984649</v>
      </c>
      <c r="N252" s="15" t="s">
        <v>383</v>
      </c>
      <c r="P252" s="17">
        <v>0.29032258064516131</v>
      </c>
      <c r="Q252" s="15" t="s">
        <v>383</v>
      </c>
      <c r="S252" s="17">
        <v>0.13195382828661301</v>
      </c>
      <c r="T252" s="15" t="s">
        <v>384</v>
      </c>
    </row>
    <row r="253" spans="1:20" ht="14.4" x14ac:dyDescent="0.3">
      <c r="A253" s="16" t="s">
        <v>223</v>
      </c>
      <c r="B253" s="16">
        <v>1417</v>
      </c>
      <c r="C253" t="s">
        <v>238</v>
      </c>
      <c r="D253" s="17">
        <v>0</v>
      </c>
      <c r="E253" s="15" t="s">
        <v>384</v>
      </c>
      <c r="G253" s="17">
        <v>0</v>
      </c>
      <c r="H253" s="15" t="s">
        <v>384</v>
      </c>
      <c r="J253" s="17">
        <v>0</v>
      </c>
      <c r="K253" s="15" t="s">
        <v>384</v>
      </c>
      <c r="M253" s="17">
        <v>0</v>
      </c>
      <c r="N253" s="15" t="s">
        <v>384</v>
      </c>
      <c r="P253" s="17">
        <v>0.19354838709677422</v>
      </c>
      <c r="Q253" s="15" t="s">
        <v>384</v>
      </c>
      <c r="S253" s="17">
        <v>3.8709677419354847E-2</v>
      </c>
      <c r="T253" s="15" t="s">
        <v>384</v>
      </c>
    </row>
    <row r="254" spans="1:20" ht="14.4" x14ac:dyDescent="0.3">
      <c r="A254" s="16" t="s">
        <v>223</v>
      </c>
      <c r="B254" s="16">
        <v>1418</v>
      </c>
      <c r="C254" t="s">
        <v>239</v>
      </c>
      <c r="D254" s="17">
        <v>0.50955253896430364</v>
      </c>
      <c r="E254" s="15" t="s">
        <v>382</v>
      </c>
      <c r="G254" s="17">
        <v>0.24545454545454548</v>
      </c>
      <c r="H254" s="15" t="s">
        <v>383</v>
      </c>
      <c r="J254" s="17">
        <v>0</v>
      </c>
      <c r="K254" s="15" t="s">
        <v>384</v>
      </c>
      <c r="M254" s="17">
        <v>8.0757701095418521E-2</v>
      </c>
      <c r="N254" s="15" t="s">
        <v>384</v>
      </c>
      <c r="P254" s="17">
        <v>0.12903225806451613</v>
      </c>
      <c r="Q254" s="15" t="s">
        <v>384</v>
      </c>
      <c r="S254" s="17">
        <v>0.16654960936478094</v>
      </c>
      <c r="T254" s="15" t="s">
        <v>384</v>
      </c>
    </row>
    <row r="255" spans="1:20" ht="14.4" x14ac:dyDescent="0.3">
      <c r="A255" s="16" t="s">
        <v>223</v>
      </c>
      <c r="B255" s="16">
        <v>1419</v>
      </c>
      <c r="C255" t="s">
        <v>240</v>
      </c>
      <c r="D255" s="17">
        <v>0</v>
      </c>
      <c r="E255" s="15" t="s">
        <v>384</v>
      </c>
      <c r="G255" s="17">
        <v>0</v>
      </c>
      <c r="H255" s="15" t="s">
        <v>384</v>
      </c>
      <c r="J255" s="17">
        <v>0</v>
      </c>
      <c r="K255" s="15" t="s">
        <v>384</v>
      </c>
      <c r="M255" s="17">
        <v>6.4431234447969304E-2</v>
      </c>
      <c r="N255" s="15" t="s">
        <v>384</v>
      </c>
      <c r="P255" s="17">
        <v>0.43010752688172049</v>
      </c>
      <c r="Q255" s="15" t="s">
        <v>382</v>
      </c>
      <c r="S255" s="17">
        <v>9.8907752265937968E-2</v>
      </c>
      <c r="T255" s="15" t="s">
        <v>384</v>
      </c>
    </row>
    <row r="256" spans="1:20" ht="14.4" x14ac:dyDescent="0.3">
      <c r="A256" s="16" t="s">
        <v>223</v>
      </c>
      <c r="B256" s="16">
        <v>1420</v>
      </c>
      <c r="C256" t="s">
        <v>241</v>
      </c>
      <c r="D256" s="17">
        <v>9.1800918009180086E-3</v>
      </c>
      <c r="E256" s="15" t="s">
        <v>384</v>
      </c>
      <c r="G256" s="17">
        <v>0</v>
      </c>
      <c r="H256" s="15" t="s">
        <v>384</v>
      </c>
      <c r="J256" s="17">
        <v>0.2276707643009393</v>
      </c>
      <c r="K256" s="15" t="s">
        <v>383</v>
      </c>
      <c r="M256" s="17">
        <v>1.7744539412364866E-3</v>
      </c>
      <c r="N256" s="15" t="s">
        <v>384</v>
      </c>
      <c r="P256" s="17">
        <v>0.53225806451612911</v>
      </c>
      <c r="Q256" s="15" t="s">
        <v>382</v>
      </c>
      <c r="S256" s="17">
        <v>0.15325866573175279</v>
      </c>
      <c r="T256" s="15" t="s">
        <v>384</v>
      </c>
    </row>
    <row r="257" spans="1:20" ht="14.4" x14ac:dyDescent="0.3">
      <c r="A257" s="16" t="s">
        <v>223</v>
      </c>
      <c r="B257" s="16">
        <v>1421</v>
      </c>
      <c r="C257" t="s">
        <v>242</v>
      </c>
      <c r="D257" s="17">
        <v>0</v>
      </c>
      <c r="E257" s="15" t="s">
        <v>384</v>
      </c>
      <c r="G257" s="17">
        <v>0.48333333333333334</v>
      </c>
      <c r="H257" s="15" t="s">
        <v>382</v>
      </c>
      <c r="J257" s="17">
        <v>0.2732049171611271</v>
      </c>
      <c r="K257" s="15" t="s">
        <v>383</v>
      </c>
      <c r="M257" s="17">
        <v>0</v>
      </c>
      <c r="N257" s="15" t="s">
        <v>384</v>
      </c>
      <c r="P257" s="17">
        <v>0.38709677419354843</v>
      </c>
      <c r="Q257" s="15" t="s">
        <v>383</v>
      </c>
      <c r="S257" s="17">
        <v>0.27706033827093512</v>
      </c>
      <c r="T257" s="15" t="s">
        <v>383</v>
      </c>
    </row>
    <row r="258" spans="1:20" ht="14.4" x14ac:dyDescent="0.3">
      <c r="A258" s="16" t="s">
        <v>243</v>
      </c>
      <c r="B258" s="16">
        <v>1501</v>
      </c>
      <c r="C258" t="s">
        <v>244</v>
      </c>
      <c r="D258" s="17">
        <v>0.71584670039832055</v>
      </c>
      <c r="E258" s="15" t="s">
        <v>381</v>
      </c>
      <c r="G258" s="17">
        <v>0.4</v>
      </c>
      <c r="H258" s="15" t="s">
        <v>383</v>
      </c>
      <c r="J258" s="17">
        <v>0.31570109055796036</v>
      </c>
      <c r="K258" s="15" t="s">
        <v>383</v>
      </c>
      <c r="M258" s="17">
        <v>0.76068185435267544</v>
      </c>
      <c r="N258" s="15" t="s">
        <v>381</v>
      </c>
      <c r="P258" s="17">
        <v>0.89784946236559149</v>
      </c>
      <c r="Q258" s="15" t="s">
        <v>380</v>
      </c>
      <c r="S258" s="17">
        <v>0.58643115149507752</v>
      </c>
      <c r="T258" s="15" t="s">
        <v>382</v>
      </c>
    </row>
    <row r="259" spans="1:20" ht="14.4" x14ac:dyDescent="0.3">
      <c r="A259" s="16" t="s">
        <v>243</v>
      </c>
      <c r="B259" s="16">
        <v>1502</v>
      </c>
      <c r="C259" t="s">
        <v>245</v>
      </c>
      <c r="D259" s="17">
        <v>4.0525114155251139E-2</v>
      </c>
      <c r="E259" s="15" t="s">
        <v>384</v>
      </c>
      <c r="G259" s="17">
        <v>0.32788461538461539</v>
      </c>
      <c r="H259" s="15" t="s">
        <v>383</v>
      </c>
      <c r="J259" s="17">
        <v>0.43063992425736952</v>
      </c>
      <c r="K259" s="15" t="s">
        <v>382</v>
      </c>
      <c r="M259" s="17">
        <v>7.7229219372565933E-3</v>
      </c>
      <c r="N259" s="15" t="s">
        <v>384</v>
      </c>
      <c r="P259" s="17">
        <v>0.43548387096774188</v>
      </c>
      <c r="Q259" s="15" t="s">
        <v>382</v>
      </c>
      <c r="S259" s="17">
        <v>0.27718723946338331</v>
      </c>
      <c r="T259" s="15" t="s">
        <v>383</v>
      </c>
    </row>
    <row r="260" spans="1:20" ht="14.4" x14ac:dyDescent="0.3">
      <c r="A260" s="16" t="s">
        <v>243</v>
      </c>
      <c r="B260" s="16">
        <v>1503</v>
      </c>
      <c r="C260" t="s">
        <v>246</v>
      </c>
      <c r="D260" s="17">
        <v>9.5372601146465064E-2</v>
      </c>
      <c r="E260" s="15" t="s">
        <v>384</v>
      </c>
      <c r="G260" s="17">
        <v>0.16666666666666666</v>
      </c>
      <c r="H260" s="15" t="s">
        <v>384</v>
      </c>
      <c r="J260" s="17">
        <v>4.553415286018786E-2</v>
      </c>
      <c r="K260" s="15" t="s">
        <v>384</v>
      </c>
      <c r="M260" s="17">
        <v>0.20617995023350177</v>
      </c>
      <c r="N260" s="15" t="s">
        <v>383</v>
      </c>
      <c r="P260" s="17">
        <v>0.41935483870967749</v>
      </c>
      <c r="Q260" s="15" t="s">
        <v>382</v>
      </c>
      <c r="S260" s="17">
        <v>0.19375104847531993</v>
      </c>
      <c r="T260" s="15" t="s">
        <v>384</v>
      </c>
    </row>
    <row r="261" spans="1:20" ht="14.4" x14ac:dyDescent="0.3">
      <c r="A261" s="16" t="s">
        <v>243</v>
      </c>
      <c r="B261" s="16">
        <v>1504</v>
      </c>
      <c r="C261" t="s">
        <v>247</v>
      </c>
      <c r="D261" s="17">
        <v>0</v>
      </c>
      <c r="E261" s="15" t="s">
        <v>384</v>
      </c>
      <c r="G261" s="17">
        <v>0</v>
      </c>
      <c r="H261" s="15" t="s">
        <v>384</v>
      </c>
      <c r="J261" s="17">
        <v>0</v>
      </c>
      <c r="K261" s="15" t="s">
        <v>384</v>
      </c>
      <c r="M261" s="17">
        <v>0</v>
      </c>
      <c r="N261" s="15" t="s">
        <v>384</v>
      </c>
      <c r="P261" s="17">
        <v>0.22580645161290319</v>
      </c>
      <c r="Q261" s="15" t="s">
        <v>383</v>
      </c>
      <c r="S261" s="17">
        <v>4.5161290322580643E-2</v>
      </c>
      <c r="T261" s="15" t="s">
        <v>384</v>
      </c>
    </row>
    <row r="262" spans="1:20" ht="14.4" x14ac:dyDescent="0.3">
      <c r="A262" s="16" t="s">
        <v>243</v>
      </c>
      <c r="B262" s="16">
        <v>1505</v>
      </c>
      <c r="C262" t="s">
        <v>248</v>
      </c>
      <c r="D262" s="17">
        <v>0</v>
      </c>
      <c r="E262" s="15" t="s">
        <v>384</v>
      </c>
      <c r="G262" s="17">
        <v>0</v>
      </c>
      <c r="H262" s="15" t="s">
        <v>384</v>
      </c>
      <c r="J262" s="17">
        <v>0.27320491716112716</v>
      </c>
      <c r="K262" s="15" t="s">
        <v>383</v>
      </c>
      <c r="M262" s="17">
        <v>9.6646851671953957E-2</v>
      </c>
      <c r="N262" s="15" t="s">
        <v>384</v>
      </c>
      <c r="P262" s="17">
        <v>0.25806451612903225</v>
      </c>
      <c r="Q262" s="15" t="s">
        <v>383</v>
      </c>
      <c r="S262" s="17">
        <v>0.12558325699242268</v>
      </c>
      <c r="T262" s="15" t="s">
        <v>384</v>
      </c>
    </row>
    <row r="263" spans="1:20" ht="14.4" x14ac:dyDescent="0.3">
      <c r="A263" s="16" t="s">
        <v>243</v>
      </c>
      <c r="B263" s="16">
        <v>1506</v>
      </c>
      <c r="C263" t="s">
        <v>340</v>
      </c>
      <c r="D263" s="17">
        <v>0.23716975402368662</v>
      </c>
      <c r="E263" s="15" t="s">
        <v>383</v>
      </c>
      <c r="G263" s="17">
        <v>8.7962962962962965E-2</v>
      </c>
      <c r="H263" s="15" t="s">
        <v>384</v>
      </c>
      <c r="J263" s="17">
        <v>0.19159825359351776</v>
      </c>
      <c r="K263" s="15" t="s">
        <v>384</v>
      </c>
      <c r="M263" s="17">
        <v>0.10822021188330344</v>
      </c>
      <c r="N263" s="15" t="s">
        <v>384</v>
      </c>
      <c r="P263" s="17">
        <v>0.43548387096774194</v>
      </c>
      <c r="Q263" s="15" t="s">
        <v>382</v>
      </c>
      <c r="S263" s="17">
        <v>0.19716633158017016</v>
      </c>
      <c r="T263" s="15" t="s">
        <v>384</v>
      </c>
    </row>
    <row r="264" spans="1:20" ht="14.4" x14ac:dyDescent="0.3">
      <c r="A264" s="16" t="s">
        <v>243</v>
      </c>
      <c r="B264" s="16">
        <v>1507</v>
      </c>
      <c r="C264" t="s">
        <v>249</v>
      </c>
      <c r="D264" s="17">
        <v>0.16703873933026919</v>
      </c>
      <c r="E264" s="15" t="s">
        <v>384</v>
      </c>
      <c r="G264" s="17">
        <v>0.40465686274509804</v>
      </c>
      <c r="H264" s="15" t="s">
        <v>382</v>
      </c>
      <c r="J264" s="17">
        <v>0.83782841262745655</v>
      </c>
      <c r="K264" s="15" t="s">
        <v>380</v>
      </c>
      <c r="M264" s="17">
        <v>6.4431234447969304E-2</v>
      </c>
      <c r="N264" s="15" t="s">
        <v>384</v>
      </c>
      <c r="P264" s="17">
        <v>0.43548387096774194</v>
      </c>
      <c r="Q264" s="15" t="s">
        <v>382</v>
      </c>
      <c r="S264" s="17">
        <v>0.40564963636518986</v>
      </c>
      <c r="T264" s="15" t="s">
        <v>382</v>
      </c>
    </row>
    <row r="265" spans="1:20" ht="14.4" x14ac:dyDescent="0.3">
      <c r="A265" s="16" t="s">
        <v>243</v>
      </c>
      <c r="B265" s="16">
        <v>1508</v>
      </c>
      <c r="C265" t="s">
        <v>250</v>
      </c>
      <c r="D265" s="17">
        <v>0.10775937227550131</v>
      </c>
      <c r="E265" s="15" t="s">
        <v>384</v>
      </c>
      <c r="G265" s="17">
        <v>0.6166666666666667</v>
      </c>
      <c r="H265" s="15" t="s">
        <v>381</v>
      </c>
      <c r="J265" s="17">
        <v>0.59416109514893289</v>
      </c>
      <c r="K265" s="15" t="s">
        <v>382</v>
      </c>
      <c r="M265" s="17">
        <v>7.7980331003200495E-2</v>
      </c>
      <c r="N265" s="15" t="s">
        <v>384</v>
      </c>
      <c r="P265" s="17">
        <v>0.82258064516129037</v>
      </c>
      <c r="Q265" s="15" t="s">
        <v>380</v>
      </c>
      <c r="S265" s="17">
        <v>0.49472035149023491</v>
      </c>
      <c r="T265" s="15" t="s">
        <v>382</v>
      </c>
    </row>
    <row r="266" spans="1:20" ht="14.4" x14ac:dyDescent="0.3">
      <c r="A266" s="16" t="s">
        <v>251</v>
      </c>
      <c r="B266" s="16">
        <v>1601</v>
      </c>
      <c r="C266" t="s">
        <v>252</v>
      </c>
      <c r="D266" s="17">
        <v>0</v>
      </c>
      <c r="E266" s="15" t="s">
        <v>384</v>
      </c>
      <c r="G266" s="17">
        <v>0</v>
      </c>
      <c r="H266" s="15" t="s">
        <v>384</v>
      </c>
      <c r="J266" s="17">
        <v>0.2276707643009393</v>
      </c>
      <c r="K266" s="15" t="s">
        <v>383</v>
      </c>
      <c r="M266" s="17">
        <v>0</v>
      </c>
      <c r="N266" s="15" t="s">
        <v>384</v>
      </c>
      <c r="P266" s="17">
        <v>0.69354838709677413</v>
      </c>
      <c r="Q266" s="15" t="s">
        <v>381</v>
      </c>
      <c r="S266" s="17">
        <v>0.18424383027954269</v>
      </c>
      <c r="T266" s="15" t="s">
        <v>384</v>
      </c>
    </row>
    <row r="267" spans="1:20" ht="14.4" x14ac:dyDescent="0.3">
      <c r="A267" s="16" t="s">
        <v>251</v>
      </c>
      <c r="B267" s="16">
        <v>1602</v>
      </c>
      <c r="C267" t="s">
        <v>253</v>
      </c>
      <c r="D267" s="17">
        <v>0.27124229832354207</v>
      </c>
      <c r="E267" s="15" t="s">
        <v>383</v>
      </c>
      <c r="G267" s="17">
        <v>0.23750000000000002</v>
      </c>
      <c r="H267" s="15" t="s">
        <v>383</v>
      </c>
      <c r="J267" s="17">
        <v>0.82733691775791618</v>
      </c>
      <c r="K267" s="15" t="s">
        <v>380</v>
      </c>
      <c r="M267" s="17">
        <v>7.1106085072110553E-2</v>
      </c>
      <c r="N267" s="15" t="s">
        <v>384</v>
      </c>
      <c r="P267" s="17">
        <v>0.61290322580645162</v>
      </c>
      <c r="Q267" s="15" t="s">
        <v>381</v>
      </c>
      <c r="S267" s="17">
        <v>0.40064347555964985</v>
      </c>
      <c r="T267" s="15" t="s">
        <v>382</v>
      </c>
    </row>
    <row r="268" spans="1:20" ht="14.4" x14ac:dyDescent="0.3">
      <c r="A268" s="16" t="s">
        <v>251</v>
      </c>
      <c r="B268" s="16">
        <v>1603</v>
      </c>
      <c r="C268" t="s">
        <v>254</v>
      </c>
      <c r="D268" s="17">
        <v>0</v>
      </c>
      <c r="E268" s="15" t="s">
        <v>384</v>
      </c>
      <c r="G268" s="17">
        <v>0</v>
      </c>
      <c r="H268" s="15" t="s">
        <v>384</v>
      </c>
      <c r="J268" s="17">
        <v>0</v>
      </c>
      <c r="K268" s="15" t="s">
        <v>384</v>
      </c>
      <c r="M268" s="17">
        <v>0</v>
      </c>
      <c r="N268" s="15" t="s">
        <v>384</v>
      </c>
      <c r="P268" s="17">
        <v>0.32258064516129031</v>
      </c>
      <c r="Q268" s="15" t="s">
        <v>383</v>
      </c>
      <c r="S268" s="17">
        <v>6.4516129032258063E-2</v>
      </c>
      <c r="T268" s="15" t="s">
        <v>384</v>
      </c>
    </row>
    <row r="269" spans="1:20" ht="14.4" x14ac:dyDescent="0.3">
      <c r="A269" s="16" t="s">
        <v>251</v>
      </c>
      <c r="B269" s="16">
        <v>1604</v>
      </c>
      <c r="C269" t="s">
        <v>255</v>
      </c>
      <c r="D269" s="17">
        <v>0.25153237490248526</v>
      </c>
      <c r="E269" s="15" t="s">
        <v>383</v>
      </c>
      <c r="G269" s="17">
        <v>0.13501984126984126</v>
      </c>
      <c r="H269" s="15" t="s">
        <v>384</v>
      </c>
      <c r="J269" s="17">
        <v>0</v>
      </c>
      <c r="K269" s="15" t="s">
        <v>384</v>
      </c>
      <c r="M269" s="17">
        <v>6.4431234447969304E-2</v>
      </c>
      <c r="N269" s="15" t="s">
        <v>384</v>
      </c>
      <c r="P269" s="17">
        <v>0.38709677419354843</v>
      </c>
      <c r="Q269" s="15" t="s">
        <v>383</v>
      </c>
      <c r="S269" s="17">
        <v>0.15596479159950447</v>
      </c>
      <c r="T269" s="15" t="s">
        <v>384</v>
      </c>
    </row>
    <row r="270" spans="1:20" ht="14.4" x14ac:dyDescent="0.3">
      <c r="A270" s="16" t="s">
        <v>251</v>
      </c>
      <c r="B270" s="16">
        <v>1605</v>
      </c>
      <c r="C270" t="s">
        <v>256</v>
      </c>
      <c r="D270" s="17">
        <v>5.8901565401963382E-2</v>
      </c>
      <c r="E270" s="15" t="s">
        <v>384</v>
      </c>
      <c r="G270" s="17">
        <v>7.5075075075075074E-4</v>
      </c>
      <c r="H270" s="15" t="s">
        <v>384</v>
      </c>
      <c r="J270" s="17">
        <v>0</v>
      </c>
      <c r="K270" s="15" t="s">
        <v>384</v>
      </c>
      <c r="M270" s="17">
        <v>7.0944447587973622E-2</v>
      </c>
      <c r="N270" s="15" t="s">
        <v>384</v>
      </c>
      <c r="P270" s="17">
        <v>0.54838709677419362</v>
      </c>
      <c r="Q270" s="15" t="s">
        <v>382</v>
      </c>
      <c r="S270" s="17">
        <v>0.12998169063785503</v>
      </c>
      <c r="T270" s="15" t="s">
        <v>384</v>
      </c>
    </row>
    <row r="271" spans="1:20" ht="14.4" x14ac:dyDescent="0.3">
      <c r="A271" s="16" t="s">
        <v>251</v>
      </c>
      <c r="B271" s="16">
        <v>1606</v>
      </c>
      <c r="C271" t="s">
        <v>341</v>
      </c>
      <c r="D271" s="17">
        <v>0</v>
      </c>
      <c r="E271" s="15" t="s">
        <v>384</v>
      </c>
      <c r="G271" s="17">
        <v>0.20438596491228073</v>
      </c>
      <c r="H271" s="15" t="s">
        <v>383</v>
      </c>
      <c r="J271" s="17">
        <v>0.2276707643009393</v>
      </c>
      <c r="K271" s="15" t="s">
        <v>383</v>
      </c>
      <c r="M271" s="17">
        <v>9.6646851671953957E-2</v>
      </c>
      <c r="N271" s="15" t="s">
        <v>384</v>
      </c>
      <c r="P271" s="17">
        <v>0.77419354838709686</v>
      </c>
      <c r="Q271" s="15" t="s">
        <v>381</v>
      </c>
      <c r="S271" s="17">
        <v>0.28101802234568229</v>
      </c>
      <c r="T271" s="15" t="s">
        <v>383</v>
      </c>
    </row>
    <row r="272" spans="1:20" ht="14.4" x14ac:dyDescent="0.3">
      <c r="A272" s="16" t="s">
        <v>251</v>
      </c>
      <c r="B272" s="16">
        <v>1607</v>
      </c>
      <c r="C272" t="s">
        <v>257</v>
      </c>
      <c r="D272" s="17">
        <v>2.8391385638113702E-2</v>
      </c>
      <c r="E272" s="15" t="s">
        <v>384</v>
      </c>
      <c r="G272" s="17">
        <v>0.390625</v>
      </c>
      <c r="H272" s="15" t="s">
        <v>383</v>
      </c>
      <c r="J272" s="17">
        <v>0.1877236240616334</v>
      </c>
      <c r="K272" s="15" t="s">
        <v>384</v>
      </c>
      <c r="M272" s="17">
        <v>6.4431234447969304E-2</v>
      </c>
      <c r="N272" s="15" t="s">
        <v>384</v>
      </c>
      <c r="P272" s="17">
        <v>0.29032258064516131</v>
      </c>
      <c r="Q272" s="15" t="s">
        <v>383</v>
      </c>
      <c r="S272" s="17">
        <v>0.22852212639476419</v>
      </c>
      <c r="T272" s="15" t="s">
        <v>383</v>
      </c>
    </row>
    <row r="273" spans="1:20" ht="14.4" x14ac:dyDescent="0.3">
      <c r="A273" s="16" t="s">
        <v>251</v>
      </c>
      <c r="B273" s="16">
        <v>1608</v>
      </c>
      <c r="C273" t="s">
        <v>258</v>
      </c>
      <c r="D273" s="17">
        <v>5.7412025491825988E-2</v>
      </c>
      <c r="E273" s="15" t="s">
        <v>384</v>
      </c>
      <c r="G273" s="17">
        <v>8.3333333333333329E-2</v>
      </c>
      <c r="H273" s="15" t="s">
        <v>384</v>
      </c>
      <c r="J273" s="17">
        <v>2.2649806720740982E-2</v>
      </c>
      <c r="K273" s="15" t="s">
        <v>384</v>
      </c>
      <c r="M273" s="17">
        <v>6.4431234447969304E-2</v>
      </c>
      <c r="N273" s="15" t="s">
        <v>384</v>
      </c>
      <c r="P273" s="17">
        <v>0.24193548387096778</v>
      </c>
      <c r="Q273" s="15" t="s">
        <v>383</v>
      </c>
      <c r="S273" s="17">
        <v>9.6544507557118214E-2</v>
      </c>
      <c r="T273" s="15" t="s">
        <v>384</v>
      </c>
    </row>
    <row r="274" spans="1:20" ht="14.4" x14ac:dyDescent="0.3">
      <c r="A274" s="16" t="s">
        <v>251</v>
      </c>
      <c r="B274" s="16">
        <v>1609</v>
      </c>
      <c r="C274" t="s">
        <v>259</v>
      </c>
      <c r="D274" s="17">
        <v>7.5046248715313457E-2</v>
      </c>
      <c r="E274" s="15" t="s">
        <v>384</v>
      </c>
      <c r="G274" s="17">
        <v>0.53333333333333333</v>
      </c>
      <c r="H274" s="15" t="s">
        <v>382</v>
      </c>
      <c r="J274" s="17">
        <v>0.2276707643009393</v>
      </c>
      <c r="K274" s="15" t="s">
        <v>383</v>
      </c>
      <c r="M274" s="17">
        <v>1.123209248413623E-2</v>
      </c>
      <c r="N274" s="15" t="s">
        <v>384</v>
      </c>
      <c r="P274" s="17">
        <v>0.89247311827956988</v>
      </c>
      <c r="Q274" s="15" t="s">
        <v>380</v>
      </c>
      <c r="S274" s="17">
        <v>0.39377981988446042</v>
      </c>
      <c r="T274" s="15" t="s">
        <v>383</v>
      </c>
    </row>
    <row r="275" spans="1:20" ht="14.4" x14ac:dyDescent="0.3">
      <c r="A275" s="16" t="s">
        <v>251</v>
      </c>
      <c r="B275" s="16">
        <v>1610</v>
      </c>
      <c r="C275" t="s">
        <v>260</v>
      </c>
      <c r="D275" s="17">
        <v>0.20682234797162669</v>
      </c>
      <c r="E275" s="15" t="s">
        <v>383</v>
      </c>
      <c r="G275" s="17">
        <v>0.58750000000000002</v>
      </c>
      <c r="H275" s="15" t="s">
        <v>382</v>
      </c>
      <c r="J275" s="17">
        <v>0.1477660616801966</v>
      </c>
      <c r="K275" s="15" t="s">
        <v>384</v>
      </c>
      <c r="M275" s="17">
        <v>0.10767724073660988</v>
      </c>
      <c r="N275" s="15" t="s">
        <v>384</v>
      </c>
      <c r="P275" s="17">
        <v>0.9193548387096776</v>
      </c>
      <c r="Q275" s="15" t="s">
        <v>380</v>
      </c>
      <c r="S275" s="17">
        <v>0.43189186302245952</v>
      </c>
      <c r="T275" s="15" t="s">
        <v>382</v>
      </c>
    </row>
    <row r="276" spans="1:20" ht="14.4" x14ac:dyDescent="0.3">
      <c r="A276" s="16" t="s">
        <v>251</v>
      </c>
      <c r="B276" s="16">
        <v>1611</v>
      </c>
      <c r="C276" t="s">
        <v>342</v>
      </c>
      <c r="D276" s="17">
        <v>0</v>
      </c>
      <c r="E276" s="15" t="s">
        <v>384</v>
      </c>
      <c r="G276" s="17">
        <v>0</v>
      </c>
      <c r="H276" s="15" t="s">
        <v>384</v>
      </c>
      <c r="J276" s="17">
        <v>0</v>
      </c>
      <c r="K276" s="15" t="s">
        <v>384</v>
      </c>
      <c r="M276" s="17">
        <v>0</v>
      </c>
      <c r="N276" s="15" t="s">
        <v>384</v>
      </c>
      <c r="P276" s="17">
        <v>0</v>
      </c>
      <c r="Q276" s="15" t="s">
        <v>384</v>
      </c>
      <c r="S276" s="17">
        <v>0</v>
      </c>
      <c r="T276" s="15" t="s">
        <v>384</v>
      </c>
    </row>
    <row r="277" spans="1:20" ht="14.4" x14ac:dyDescent="0.3">
      <c r="A277" s="16" t="s">
        <v>251</v>
      </c>
      <c r="B277" s="16">
        <v>1612</v>
      </c>
      <c r="C277" t="s">
        <v>343</v>
      </c>
      <c r="D277" s="17">
        <v>0.12019926080668487</v>
      </c>
      <c r="E277" s="15" t="s">
        <v>384</v>
      </c>
      <c r="G277" s="17">
        <v>0.25</v>
      </c>
      <c r="H277" s="15" t="s">
        <v>383</v>
      </c>
      <c r="J277" s="17">
        <v>0</v>
      </c>
      <c r="K277" s="15" t="s">
        <v>384</v>
      </c>
      <c r="M277" s="17">
        <v>7.0550286281289218E-2</v>
      </c>
      <c r="N277" s="15" t="s">
        <v>384</v>
      </c>
      <c r="P277" s="17">
        <v>0.54838709677419362</v>
      </c>
      <c r="Q277" s="15" t="s">
        <v>382</v>
      </c>
      <c r="S277" s="17">
        <v>0.21080740269176507</v>
      </c>
      <c r="T277" s="15" t="s">
        <v>383</v>
      </c>
    </row>
    <row r="278" spans="1:20" ht="14.4" x14ac:dyDescent="0.3">
      <c r="A278" s="16" t="s">
        <v>251</v>
      </c>
      <c r="B278" s="16">
        <v>1613</v>
      </c>
      <c r="C278" t="s">
        <v>261</v>
      </c>
      <c r="D278" s="17">
        <v>0.18458898029235959</v>
      </c>
      <c r="E278" s="15" t="s">
        <v>384</v>
      </c>
      <c r="G278" s="17">
        <v>0.4</v>
      </c>
      <c r="H278" s="15" t="s">
        <v>383</v>
      </c>
      <c r="J278" s="17">
        <v>0</v>
      </c>
      <c r="K278" s="15" t="s">
        <v>384</v>
      </c>
      <c r="M278" s="17">
        <v>6.6787777200460571E-2</v>
      </c>
      <c r="N278" s="15" t="s">
        <v>384</v>
      </c>
      <c r="P278" s="17">
        <v>0.29032258064516131</v>
      </c>
      <c r="Q278" s="15" t="s">
        <v>383</v>
      </c>
      <c r="S278" s="17">
        <v>0.20988096959836033</v>
      </c>
      <c r="T278" s="15" t="s">
        <v>383</v>
      </c>
    </row>
    <row r="279" spans="1:20" ht="14.4" x14ac:dyDescent="0.3">
      <c r="A279" s="16" t="s">
        <v>251</v>
      </c>
      <c r="B279" s="16">
        <v>1614</v>
      </c>
      <c r="C279" t="s">
        <v>262</v>
      </c>
      <c r="D279" s="17">
        <v>0.30991371720373306</v>
      </c>
      <c r="E279" s="15" t="s">
        <v>383</v>
      </c>
      <c r="G279" s="17">
        <v>0</v>
      </c>
      <c r="H279" s="15" t="s">
        <v>384</v>
      </c>
      <c r="J279" s="17">
        <v>4.5534152860187867E-2</v>
      </c>
      <c r="K279" s="15" t="s">
        <v>384</v>
      </c>
      <c r="M279" s="17">
        <v>7.0319561737720318E-2</v>
      </c>
      <c r="N279" s="15" t="s">
        <v>384</v>
      </c>
      <c r="P279" s="17">
        <v>0.32258064516129031</v>
      </c>
      <c r="Q279" s="15" t="s">
        <v>383</v>
      </c>
      <c r="S279" s="17">
        <v>0.11867824367221301</v>
      </c>
      <c r="T279" s="15" t="s">
        <v>384</v>
      </c>
    </row>
    <row r="280" spans="1:20" ht="14.4" x14ac:dyDescent="0.3">
      <c r="A280" s="16" t="s">
        <v>251</v>
      </c>
      <c r="B280" s="16">
        <v>1615</v>
      </c>
      <c r="C280" t="s">
        <v>263</v>
      </c>
      <c r="D280" s="17">
        <v>0</v>
      </c>
      <c r="E280" s="15" t="s">
        <v>384</v>
      </c>
      <c r="G280" s="17">
        <v>0</v>
      </c>
      <c r="H280" s="15" t="s">
        <v>384</v>
      </c>
      <c r="J280" s="17">
        <v>0.2276707643009393</v>
      </c>
      <c r="K280" s="15" t="s">
        <v>383</v>
      </c>
      <c r="M280" s="17">
        <v>0.32215617223984649</v>
      </c>
      <c r="N280" s="15" t="s">
        <v>383</v>
      </c>
      <c r="P280" s="17">
        <v>0.45161290322580649</v>
      </c>
      <c r="Q280" s="15" t="s">
        <v>382</v>
      </c>
      <c r="S280" s="17">
        <v>0.20028796795331846</v>
      </c>
      <c r="T280" s="15" t="s">
        <v>383</v>
      </c>
    </row>
    <row r="281" spans="1:20" ht="14.4" x14ac:dyDescent="0.3">
      <c r="A281" s="16" t="s">
        <v>251</v>
      </c>
      <c r="B281" s="16">
        <v>1616</v>
      </c>
      <c r="C281" t="s">
        <v>344</v>
      </c>
      <c r="D281" s="17">
        <v>0</v>
      </c>
      <c r="E281" s="15" t="s">
        <v>384</v>
      </c>
      <c r="G281" s="17">
        <v>0</v>
      </c>
      <c r="H281" s="15" t="s">
        <v>384</v>
      </c>
      <c r="J281" s="17">
        <v>0</v>
      </c>
      <c r="K281" s="15" t="s">
        <v>384</v>
      </c>
      <c r="M281" s="17">
        <v>0</v>
      </c>
      <c r="N281" s="15" t="s">
        <v>384</v>
      </c>
      <c r="P281" s="17">
        <v>9.6774193548387108E-2</v>
      </c>
      <c r="Q281" s="15" t="s">
        <v>384</v>
      </c>
      <c r="S281" s="17">
        <v>1.9354838709677424E-2</v>
      </c>
      <c r="T281" s="15" t="s">
        <v>384</v>
      </c>
    </row>
    <row r="282" spans="1:20" ht="14.4" x14ac:dyDescent="0.3">
      <c r="A282" s="16" t="s">
        <v>251</v>
      </c>
      <c r="B282" s="16">
        <v>1617</v>
      </c>
      <c r="C282" t="s">
        <v>264</v>
      </c>
      <c r="D282" s="17">
        <v>0</v>
      </c>
      <c r="E282" s="15" t="s">
        <v>384</v>
      </c>
      <c r="G282" s="17">
        <v>0</v>
      </c>
      <c r="H282" s="15" t="s">
        <v>384</v>
      </c>
      <c r="J282" s="17">
        <v>0.2276707643009393</v>
      </c>
      <c r="K282" s="15" t="s">
        <v>383</v>
      </c>
      <c r="M282" s="17">
        <v>0</v>
      </c>
      <c r="N282" s="15" t="s">
        <v>384</v>
      </c>
      <c r="P282" s="17">
        <v>3.2258064516129031E-2</v>
      </c>
      <c r="Q282" s="15" t="s">
        <v>384</v>
      </c>
      <c r="S282" s="17">
        <v>5.1985765763413669E-2</v>
      </c>
      <c r="T282" s="15" t="s">
        <v>384</v>
      </c>
    </row>
    <row r="283" spans="1:20" ht="14.4" x14ac:dyDescent="0.3">
      <c r="A283" s="16" t="s">
        <v>265</v>
      </c>
      <c r="B283" s="16">
        <v>1701</v>
      </c>
      <c r="C283" t="s">
        <v>266</v>
      </c>
      <c r="D283" s="17">
        <v>0</v>
      </c>
      <c r="E283" s="15" t="s">
        <v>384</v>
      </c>
      <c r="G283" s="17">
        <v>0</v>
      </c>
      <c r="H283" s="15" t="s">
        <v>384</v>
      </c>
      <c r="J283" s="17">
        <v>0.63747814004263004</v>
      </c>
      <c r="K283" s="15" t="s">
        <v>381</v>
      </c>
      <c r="M283" s="17">
        <v>6.4431234447969304E-2</v>
      </c>
      <c r="N283" s="15" t="s">
        <v>384</v>
      </c>
      <c r="P283" s="17">
        <v>0.32258064516129031</v>
      </c>
      <c r="Q283" s="15" t="s">
        <v>383</v>
      </c>
      <c r="S283" s="17">
        <v>0.20489800393037794</v>
      </c>
      <c r="T283" s="15" t="s">
        <v>383</v>
      </c>
    </row>
    <row r="284" spans="1:20" ht="14.4" x14ac:dyDescent="0.3">
      <c r="A284" s="16" t="s">
        <v>265</v>
      </c>
      <c r="B284" s="16">
        <v>1702</v>
      </c>
      <c r="C284" t="s">
        <v>64</v>
      </c>
      <c r="D284" s="17">
        <v>0</v>
      </c>
      <c r="E284" s="15" t="s">
        <v>384</v>
      </c>
      <c r="G284" s="17">
        <v>0</v>
      </c>
      <c r="H284" s="15" t="s">
        <v>384</v>
      </c>
      <c r="J284" s="17">
        <v>0</v>
      </c>
      <c r="K284" s="15" t="s">
        <v>384</v>
      </c>
      <c r="M284" s="17">
        <v>0</v>
      </c>
      <c r="N284" s="15" t="s">
        <v>384</v>
      </c>
      <c r="P284" s="17">
        <v>0</v>
      </c>
      <c r="Q284" s="15" t="s">
        <v>384</v>
      </c>
      <c r="S284" s="17">
        <v>0</v>
      </c>
      <c r="T284" s="15" t="s">
        <v>384</v>
      </c>
    </row>
    <row r="285" spans="1:20" ht="14.4" x14ac:dyDescent="0.3">
      <c r="A285" s="16" t="s">
        <v>265</v>
      </c>
      <c r="B285" s="16">
        <v>1703</v>
      </c>
      <c r="C285" t="s">
        <v>267</v>
      </c>
      <c r="D285" s="17">
        <v>0</v>
      </c>
      <c r="E285" s="15" t="s">
        <v>384</v>
      </c>
      <c r="G285" s="17">
        <v>0.28250000000000003</v>
      </c>
      <c r="H285" s="15" t="s">
        <v>383</v>
      </c>
      <c r="J285" s="17">
        <v>0.68301229290281795</v>
      </c>
      <c r="K285" s="15" t="s">
        <v>381</v>
      </c>
      <c r="M285" s="17">
        <v>6.4431234447969304E-2</v>
      </c>
      <c r="N285" s="15" t="s">
        <v>384</v>
      </c>
      <c r="P285" s="17">
        <v>0.37096774193548382</v>
      </c>
      <c r="Q285" s="15" t="s">
        <v>383</v>
      </c>
      <c r="S285" s="17">
        <v>0.30843225385725426</v>
      </c>
      <c r="T285" s="15" t="s">
        <v>383</v>
      </c>
    </row>
    <row r="286" spans="1:20" ht="14.4" x14ac:dyDescent="0.3">
      <c r="A286" s="16" t="s">
        <v>265</v>
      </c>
      <c r="B286" s="16">
        <v>1704</v>
      </c>
      <c r="C286" t="s">
        <v>268</v>
      </c>
      <c r="D286" s="17">
        <v>0.30396615547329453</v>
      </c>
      <c r="E286" s="15" t="s">
        <v>383</v>
      </c>
      <c r="G286" s="17">
        <v>0</v>
      </c>
      <c r="H286" s="15" t="s">
        <v>384</v>
      </c>
      <c r="J286" s="17">
        <v>0.27845311290864988</v>
      </c>
      <c r="K286" s="15" t="s">
        <v>383</v>
      </c>
      <c r="M286" s="17">
        <v>0.60243204208851298</v>
      </c>
      <c r="N286" s="15" t="s">
        <v>381</v>
      </c>
      <c r="P286" s="17">
        <v>0.27419354838709675</v>
      </c>
      <c r="Q286" s="15" t="s">
        <v>383</v>
      </c>
      <c r="S286" s="17">
        <v>0.26141235622418135</v>
      </c>
      <c r="T286" s="15" t="s">
        <v>383</v>
      </c>
    </row>
    <row r="287" spans="1:20" ht="14.4" x14ac:dyDescent="0.3">
      <c r="A287" s="16" t="s">
        <v>265</v>
      </c>
      <c r="B287" s="16">
        <v>1705</v>
      </c>
      <c r="C287" t="s">
        <v>201</v>
      </c>
      <c r="D287" s="17">
        <v>0.13453689167974883</v>
      </c>
      <c r="E287" s="15" t="s">
        <v>384</v>
      </c>
      <c r="G287" s="17">
        <v>0</v>
      </c>
      <c r="H287" s="15" t="s">
        <v>384</v>
      </c>
      <c r="J287" s="17">
        <v>0</v>
      </c>
      <c r="K287" s="15" t="s">
        <v>384</v>
      </c>
      <c r="M287" s="17">
        <v>0</v>
      </c>
      <c r="N287" s="15" t="s">
        <v>384</v>
      </c>
      <c r="P287" s="17">
        <v>3.2258064516129031E-2</v>
      </c>
      <c r="Q287" s="15" t="s">
        <v>384</v>
      </c>
      <c r="S287" s="17">
        <v>1.9905302071200691E-2</v>
      </c>
      <c r="T287" s="15" t="s">
        <v>384</v>
      </c>
    </row>
    <row r="288" spans="1:20" ht="14.4" x14ac:dyDescent="0.3">
      <c r="A288" s="16" t="s">
        <v>265</v>
      </c>
      <c r="B288" s="16">
        <v>1706</v>
      </c>
      <c r="C288" t="s">
        <v>269</v>
      </c>
      <c r="D288" s="17">
        <v>0</v>
      </c>
      <c r="E288" s="15" t="s">
        <v>384</v>
      </c>
      <c r="G288" s="17">
        <v>0</v>
      </c>
      <c r="H288" s="15" t="s">
        <v>384</v>
      </c>
      <c r="J288" s="17">
        <v>0</v>
      </c>
      <c r="K288" s="15" t="s">
        <v>384</v>
      </c>
      <c r="M288" s="17">
        <v>0</v>
      </c>
      <c r="N288" s="15" t="s">
        <v>384</v>
      </c>
      <c r="P288" s="17">
        <v>9.6774193548387094E-2</v>
      </c>
      <c r="Q288" s="15" t="s">
        <v>384</v>
      </c>
      <c r="S288" s="17">
        <v>1.935483870967742E-2</v>
      </c>
      <c r="T288" s="15" t="s">
        <v>384</v>
      </c>
    </row>
    <row r="289" spans="1:20" ht="14.4" x14ac:dyDescent="0.3">
      <c r="A289" s="16" t="s">
        <v>265</v>
      </c>
      <c r="B289" s="16">
        <v>1707</v>
      </c>
      <c r="C289" t="s">
        <v>270</v>
      </c>
      <c r="D289" s="17">
        <v>0.31945101751064836</v>
      </c>
      <c r="E289" s="15" t="s">
        <v>383</v>
      </c>
      <c r="G289" s="17">
        <v>0.27</v>
      </c>
      <c r="H289" s="15" t="s">
        <v>383</v>
      </c>
      <c r="J289" s="17">
        <v>0.2276707643009393</v>
      </c>
      <c r="K289" s="15" t="s">
        <v>383</v>
      </c>
      <c r="M289" s="17">
        <v>0</v>
      </c>
      <c r="N289" s="15" t="s">
        <v>384</v>
      </c>
      <c r="P289" s="17">
        <v>0</v>
      </c>
      <c r="Q289" s="15" t="s">
        <v>384</v>
      </c>
      <c r="S289" s="17">
        <v>0.1584792546112527</v>
      </c>
      <c r="T289" s="15" t="s">
        <v>384</v>
      </c>
    </row>
    <row r="290" spans="1:20" ht="14.4" x14ac:dyDescent="0.3">
      <c r="A290" s="16" t="s">
        <v>265</v>
      </c>
      <c r="B290" s="16">
        <v>1708</v>
      </c>
      <c r="C290" t="s">
        <v>271</v>
      </c>
      <c r="D290" s="17">
        <v>0.24380847550908091</v>
      </c>
      <c r="E290" s="15" t="s">
        <v>383</v>
      </c>
      <c r="G290" s="17">
        <v>0</v>
      </c>
      <c r="H290" s="15" t="s">
        <v>384</v>
      </c>
      <c r="J290" s="17">
        <v>0</v>
      </c>
      <c r="K290" s="15" t="s">
        <v>384</v>
      </c>
      <c r="M290" s="17">
        <v>0</v>
      </c>
      <c r="N290" s="15" t="s">
        <v>384</v>
      </c>
      <c r="P290" s="17">
        <v>0</v>
      </c>
      <c r="Q290" s="15" t="s">
        <v>384</v>
      </c>
      <c r="S290" s="17">
        <v>2.4380847550908094E-2</v>
      </c>
      <c r="T290" s="15" t="s">
        <v>384</v>
      </c>
    </row>
    <row r="291" spans="1:20" ht="14.4" x14ac:dyDescent="0.3">
      <c r="A291" s="16" t="s">
        <v>265</v>
      </c>
      <c r="B291" s="16">
        <v>1709</v>
      </c>
      <c r="C291" t="s">
        <v>272</v>
      </c>
      <c r="D291" s="17">
        <v>0.1010890974394624</v>
      </c>
      <c r="E291" s="15" t="s">
        <v>384</v>
      </c>
      <c r="G291" s="17">
        <v>0.4</v>
      </c>
      <c r="H291" s="15" t="s">
        <v>383</v>
      </c>
      <c r="J291" s="17">
        <v>0.2276707643009393</v>
      </c>
      <c r="K291" s="15" t="s">
        <v>383</v>
      </c>
      <c r="M291" s="17">
        <v>0</v>
      </c>
      <c r="N291" s="15" t="s">
        <v>384</v>
      </c>
      <c r="P291" s="17">
        <v>0.38709677419354843</v>
      </c>
      <c r="Q291" s="15" t="s">
        <v>383</v>
      </c>
      <c r="S291" s="17">
        <v>0.2530624174428438</v>
      </c>
      <c r="T291" s="15" t="s">
        <v>383</v>
      </c>
    </row>
    <row r="292" spans="1:20" ht="14.4" x14ac:dyDescent="0.3">
      <c r="A292" s="16" t="s">
        <v>265</v>
      </c>
      <c r="B292" s="16">
        <v>1710</v>
      </c>
      <c r="C292" t="s">
        <v>273</v>
      </c>
      <c r="D292" s="17">
        <v>0</v>
      </c>
      <c r="E292" s="15" t="s">
        <v>384</v>
      </c>
      <c r="G292" s="17">
        <v>0</v>
      </c>
      <c r="H292" s="15" t="s">
        <v>384</v>
      </c>
      <c r="J292" s="17">
        <v>0</v>
      </c>
      <c r="K292" s="15" t="s">
        <v>384</v>
      </c>
      <c r="M292" s="17">
        <v>0</v>
      </c>
      <c r="N292" s="15" t="s">
        <v>384</v>
      </c>
      <c r="P292" s="17">
        <v>0.25806451612903225</v>
      </c>
      <c r="Q292" s="15" t="s">
        <v>383</v>
      </c>
      <c r="S292" s="17">
        <v>5.1612903225806452E-2</v>
      </c>
      <c r="T292" s="15" t="s">
        <v>384</v>
      </c>
    </row>
    <row r="293" spans="1:20" ht="14.4" x14ac:dyDescent="0.3">
      <c r="A293" s="16" t="s">
        <v>265</v>
      </c>
      <c r="B293" s="16">
        <v>1711</v>
      </c>
      <c r="C293" t="s">
        <v>274</v>
      </c>
      <c r="D293" s="17">
        <v>0</v>
      </c>
      <c r="E293" s="15" t="s">
        <v>384</v>
      </c>
      <c r="G293" s="17">
        <v>0</v>
      </c>
      <c r="H293" s="15" t="s">
        <v>384</v>
      </c>
      <c r="J293" s="17">
        <v>0</v>
      </c>
      <c r="K293" s="15" t="s">
        <v>384</v>
      </c>
      <c r="M293" s="17">
        <v>0</v>
      </c>
      <c r="N293" s="15" t="s">
        <v>384</v>
      </c>
      <c r="P293" s="17">
        <v>3.2258064516129031E-2</v>
      </c>
      <c r="Q293" s="15" t="s">
        <v>384</v>
      </c>
      <c r="S293" s="17">
        <v>6.4516129032258064E-3</v>
      </c>
      <c r="T293" s="15" t="s">
        <v>384</v>
      </c>
    </row>
    <row r="294" spans="1:20" ht="14.4" x14ac:dyDescent="0.3">
      <c r="A294" s="16" t="s">
        <v>265</v>
      </c>
      <c r="B294" s="16">
        <v>1712</v>
      </c>
      <c r="C294" t="s">
        <v>275</v>
      </c>
      <c r="D294" s="17">
        <v>0</v>
      </c>
      <c r="E294" s="15" t="s">
        <v>384</v>
      </c>
      <c r="G294" s="17">
        <v>0.10606060606060606</v>
      </c>
      <c r="H294" s="15" t="s">
        <v>384</v>
      </c>
      <c r="J294" s="17">
        <v>0.2276707643009393</v>
      </c>
      <c r="K294" s="15" t="s">
        <v>383</v>
      </c>
      <c r="M294" s="17">
        <v>0</v>
      </c>
      <c r="N294" s="15" t="s">
        <v>384</v>
      </c>
      <c r="P294" s="17">
        <v>0.35483870967741937</v>
      </c>
      <c r="Q294" s="15" t="s">
        <v>383</v>
      </c>
      <c r="S294" s="17">
        <v>0.14832007661385355</v>
      </c>
      <c r="T294" s="15" t="s">
        <v>384</v>
      </c>
    </row>
    <row r="295" spans="1:20" ht="14.4" x14ac:dyDescent="0.3">
      <c r="A295" s="16" t="s">
        <v>265</v>
      </c>
      <c r="B295" s="16">
        <v>1713</v>
      </c>
      <c r="C295" t="s">
        <v>276</v>
      </c>
      <c r="D295" s="17">
        <v>0.11102069286212508</v>
      </c>
      <c r="E295" s="15" t="s">
        <v>384</v>
      </c>
      <c r="G295" s="17">
        <v>6.4814814814814811E-2</v>
      </c>
      <c r="H295" s="15" t="s">
        <v>384</v>
      </c>
      <c r="J295" s="17">
        <v>4.5534152860187867E-2</v>
      </c>
      <c r="K295" s="15" t="s">
        <v>384</v>
      </c>
      <c r="M295" s="17">
        <v>0</v>
      </c>
      <c r="N295" s="15" t="s">
        <v>384</v>
      </c>
      <c r="P295" s="17">
        <v>0</v>
      </c>
      <c r="Q295" s="15" t="s">
        <v>384</v>
      </c>
      <c r="S295" s="17">
        <v>3.9653344302694522E-2</v>
      </c>
      <c r="T295" s="15" t="s">
        <v>384</v>
      </c>
    </row>
    <row r="296" spans="1:20" ht="14.4" x14ac:dyDescent="0.3">
      <c r="A296" s="16" t="s">
        <v>265</v>
      </c>
      <c r="B296" s="16">
        <v>1714</v>
      </c>
      <c r="C296" t="s">
        <v>277</v>
      </c>
      <c r="D296" s="17">
        <v>0.17381076842655516</v>
      </c>
      <c r="E296" s="15" t="s">
        <v>384</v>
      </c>
      <c r="G296" s="17">
        <v>0</v>
      </c>
      <c r="H296" s="15" t="s">
        <v>384</v>
      </c>
      <c r="J296" s="17">
        <v>0.2276707643009393</v>
      </c>
      <c r="K296" s="15" t="s">
        <v>383</v>
      </c>
      <c r="M296" s="17">
        <v>9.6646851671953957E-2</v>
      </c>
      <c r="N296" s="15" t="s">
        <v>384</v>
      </c>
      <c r="P296" s="17">
        <v>4.8387096774193547E-2</v>
      </c>
      <c r="Q296" s="15" t="s">
        <v>384</v>
      </c>
      <c r="S296" s="17">
        <v>9.1922019392072882E-2</v>
      </c>
      <c r="T296" s="15" t="s">
        <v>384</v>
      </c>
    </row>
    <row r="297" spans="1:20" ht="14.4" x14ac:dyDescent="0.3">
      <c r="A297" s="16" t="s">
        <v>278</v>
      </c>
      <c r="B297" s="16">
        <v>1801</v>
      </c>
      <c r="C297" t="s">
        <v>279</v>
      </c>
      <c r="D297" s="17">
        <v>0</v>
      </c>
      <c r="E297" s="15" t="s">
        <v>384</v>
      </c>
      <c r="G297" s="17">
        <v>0</v>
      </c>
      <c r="H297" s="15" t="s">
        <v>384</v>
      </c>
      <c r="J297" s="17">
        <v>0.4553415286018786</v>
      </c>
      <c r="K297" s="15" t="s">
        <v>382</v>
      </c>
      <c r="M297" s="17">
        <v>6.4431234447969304E-2</v>
      </c>
      <c r="N297" s="15" t="s">
        <v>384</v>
      </c>
      <c r="P297" s="17">
        <v>0.29032258064516125</v>
      </c>
      <c r="Q297" s="15" t="s">
        <v>383</v>
      </c>
      <c r="S297" s="17">
        <v>0.16201906873900185</v>
      </c>
      <c r="T297" s="15" t="s">
        <v>384</v>
      </c>
    </row>
    <row r="298" spans="1:20" ht="14.4" x14ac:dyDescent="0.3">
      <c r="A298" s="16" t="s">
        <v>278</v>
      </c>
      <c r="B298" s="16">
        <v>1802</v>
      </c>
      <c r="C298" t="s">
        <v>280</v>
      </c>
      <c r="D298" s="17">
        <v>0.13179638886055289</v>
      </c>
      <c r="E298" s="15" t="s">
        <v>384</v>
      </c>
      <c r="G298" s="17">
        <v>0</v>
      </c>
      <c r="H298" s="15" t="s">
        <v>384</v>
      </c>
      <c r="J298" s="17">
        <v>0</v>
      </c>
      <c r="K298" s="15" t="s">
        <v>384</v>
      </c>
      <c r="M298" s="17">
        <v>0</v>
      </c>
      <c r="N298" s="15" t="s">
        <v>384</v>
      </c>
      <c r="P298" s="17">
        <v>0.29032258064516131</v>
      </c>
      <c r="Q298" s="15" t="s">
        <v>383</v>
      </c>
      <c r="S298" s="17">
        <v>7.124415501508756E-2</v>
      </c>
      <c r="T298" s="15" t="s">
        <v>384</v>
      </c>
    </row>
    <row r="299" spans="1:20" ht="14.4" x14ac:dyDescent="0.3">
      <c r="A299" s="16" t="s">
        <v>278</v>
      </c>
      <c r="B299" s="16">
        <v>1803</v>
      </c>
      <c r="C299" t="s">
        <v>281</v>
      </c>
      <c r="D299" s="17">
        <v>0.18142466102234389</v>
      </c>
      <c r="E299" s="15" t="s">
        <v>384</v>
      </c>
      <c r="G299" s="17">
        <v>0.45</v>
      </c>
      <c r="H299" s="15" t="s">
        <v>382</v>
      </c>
      <c r="J299" s="17">
        <v>0.2276707643009393</v>
      </c>
      <c r="K299" s="15" t="s">
        <v>383</v>
      </c>
      <c r="M299" s="17">
        <v>9.6646851671953957E-2</v>
      </c>
      <c r="N299" s="15" t="s">
        <v>384</v>
      </c>
      <c r="P299" s="17">
        <v>0.75806451612903225</v>
      </c>
      <c r="Q299" s="15" t="s">
        <v>381</v>
      </c>
      <c r="S299" s="17">
        <v>0.36961889252261948</v>
      </c>
      <c r="T299" s="15" t="s">
        <v>383</v>
      </c>
    </row>
    <row r="300" spans="1:20" ht="14.4" x14ac:dyDescent="0.3">
      <c r="A300" s="16" t="s">
        <v>278</v>
      </c>
      <c r="B300" s="16">
        <v>1804</v>
      </c>
      <c r="C300" t="s">
        <v>282</v>
      </c>
      <c r="D300" s="17">
        <v>0.22805223142749992</v>
      </c>
      <c r="E300" s="15" t="s">
        <v>383</v>
      </c>
      <c r="G300" s="17">
        <v>1</v>
      </c>
      <c r="H300" s="15" t="s">
        <v>380</v>
      </c>
      <c r="J300" s="17">
        <v>0.2276707643009393</v>
      </c>
      <c r="K300" s="15" t="s">
        <v>383</v>
      </c>
      <c r="M300" s="17">
        <v>0</v>
      </c>
      <c r="N300" s="15" t="s">
        <v>384</v>
      </c>
      <c r="P300" s="17">
        <v>0.35483870967741937</v>
      </c>
      <c r="Q300" s="15" t="s">
        <v>383</v>
      </c>
      <c r="S300" s="17">
        <v>0.4393071179384217</v>
      </c>
      <c r="T300" s="15" t="s">
        <v>382</v>
      </c>
    </row>
    <row r="301" spans="1:20" ht="14.4" x14ac:dyDescent="0.3">
      <c r="A301" s="16" t="s">
        <v>278</v>
      </c>
      <c r="B301" s="16">
        <v>1805</v>
      </c>
      <c r="C301" t="s">
        <v>283</v>
      </c>
      <c r="D301" s="17">
        <v>0</v>
      </c>
      <c r="E301" s="15" t="s">
        <v>384</v>
      </c>
      <c r="G301" s="17">
        <v>0</v>
      </c>
      <c r="H301" s="15" t="s">
        <v>384</v>
      </c>
      <c r="J301" s="17">
        <v>0</v>
      </c>
      <c r="K301" s="15" t="s">
        <v>384</v>
      </c>
      <c r="M301" s="17">
        <v>0</v>
      </c>
      <c r="N301" s="15" t="s">
        <v>384</v>
      </c>
      <c r="P301" s="17">
        <v>0</v>
      </c>
      <c r="Q301" s="15" t="s">
        <v>384</v>
      </c>
      <c r="S301" s="17">
        <v>0</v>
      </c>
      <c r="T301" s="15" t="s">
        <v>384</v>
      </c>
    </row>
    <row r="302" spans="1:20" ht="14.4" x14ac:dyDescent="0.3">
      <c r="A302" s="16" t="s">
        <v>284</v>
      </c>
      <c r="B302" s="16">
        <v>1901</v>
      </c>
      <c r="C302" t="s">
        <v>284</v>
      </c>
      <c r="D302" s="17">
        <v>0.3465362158750197</v>
      </c>
      <c r="E302" s="15" t="s">
        <v>383</v>
      </c>
      <c r="G302" s="17">
        <v>0.27</v>
      </c>
      <c r="H302" s="15" t="s">
        <v>383</v>
      </c>
      <c r="J302" s="17">
        <v>4.5534152860187867E-2</v>
      </c>
      <c r="K302" s="15" t="s">
        <v>384</v>
      </c>
      <c r="M302" s="17">
        <v>8.4562817879716062E-2</v>
      </c>
      <c r="N302" s="15" t="s">
        <v>384</v>
      </c>
      <c r="P302" s="17">
        <v>0.1129032258064516</v>
      </c>
      <c r="Q302" s="15" t="s">
        <v>384</v>
      </c>
      <c r="S302" s="17">
        <v>0.16425366089677307</v>
      </c>
      <c r="T302" s="15" t="s">
        <v>384</v>
      </c>
    </row>
    <row r="303" spans="1:20" ht="14.4" x14ac:dyDescent="0.3">
      <c r="A303" s="16" t="s">
        <v>284</v>
      </c>
      <c r="B303" s="16">
        <v>1902</v>
      </c>
      <c r="C303" t="s">
        <v>285</v>
      </c>
      <c r="D303" s="17">
        <v>0.85516224188790557</v>
      </c>
      <c r="E303" s="15" t="s">
        <v>380</v>
      </c>
      <c r="G303" s="17">
        <v>0.17708333333333331</v>
      </c>
      <c r="H303" s="15" t="s">
        <v>384</v>
      </c>
      <c r="J303" s="17">
        <v>0.36754607297063202</v>
      </c>
      <c r="K303" s="15" t="s">
        <v>383</v>
      </c>
      <c r="M303" s="17">
        <v>0.17635912225448588</v>
      </c>
      <c r="N303" s="15" t="s">
        <v>384</v>
      </c>
      <c r="P303" s="17">
        <v>0.87096774193548387</v>
      </c>
      <c r="Q303" s="15" t="s">
        <v>380</v>
      </c>
      <c r="S303" s="17">
        <v>0.42161581162091089</v>
      </c>
      <c r="T303" s="15" t="s">
        <v>382</v>
      </c>
    </row>
    <row r="304" spans="1:20" ht="14.4" x14ac:dyDescent="0.3">
      <c r="A304" s="16" t="s">
        <v>284</v>
      </c>
      <c r="B304" s="16">
        <v>1903</v>
      </c>
      <c r="C304" t="s">
        <v>286</v>
      </c>
      <c r="D304" s="17">
        <v>0.19545842998412893</v>
      </c>
      <c r="E304" s="15" t="s">
        <v>384</v>
      </c>
      <c r="G304" s="17">
        <v>0.4</v>
      </c>
      <c r="H304" s="15" t="s">
        <v>383</v>
      </c>
      <c r="J304" s="17">
        <v>0.2276707643009393</v>
      </c>
      <c r="K304" s="15" t="s">
        <v>383</v>
      </c>
      <c r="M304" s="17">
        <v>0.12269544560119951</v>
      </c>
      <c r="N304" s="15" t="s">
        <v>384</v>
      </c>
      <c r="P304" s="17">
        <v>0.58064516129032262</v>
      </c>
      <c r="Q304" s="15" t="s">
        <v>382</v>
      </c>
      <c r="S304" s="17">
        <v>0.32574811723690517</v>
      </c>
      <c r="T304" s="15" t="s">
        <v>383</v>
      </c>
    </row>
    <row r="305" spans="1:20" ht="14.4" x14ac:dyDescent="0.3">
      <c r="A305" s="16" t="s">
        <v>284</v>
      </c>
      <c r="B305" s="16">
        <v>1904</v>
      </c>
      <c r="C305" t="s">
        <v>287</v>
      </c>
      <c r="D305" s="17">
        <v>0</v>
      </c>
      <c r="E305" s="15" t="s">
        <v>384</v>
      </c>
      <c r="G305" s="17">
        <v>0</v>
      </c>
      <c r="H305" s="15" t="s">
        <v>384</v>
      </c>
      <c r="J305" s="17">
        <v>0</v>
      </c>
      <c r="K305" s="15" t="s">
        <v>384</v>
      </c>
      <c r="M305" s="17">
        <v>0</v>
      </c>
      <c r="N305" s="15" t="s">
        <v>384</v>
      </c>
      <c r="P305" s="17">
        <v>0.38709677419354838</v>
      </c>
      <c r="Q305" s="15" t="s">
        <v>383</v>
      </c>
      <c r="S305" s="17">
        <v>7.7419354838709681E-2</v>
      </c>
      <c r="T305" s="15" t="s">
        <v>384</v>
      </c>
    </row>
    <row r="306" spans="1:20" ht="14.4" x14ac:dyDescent="0.3">
      <c r="A306" s="16" t="s">
        <v>284</v>
      </c>
      <c r="B306" s="16">
        <v>1905</v>
      </c>
      <c r="C306" t="s">
        <v>288</v>
      </c>
      <c r="D306" s="17">
        <v>0.3479188900747065</v>
      </c>
      <c r="E306" s="15" t="s">
        <v>383</v>
      </c>
      <c r="G306" s="17">
        <v>0</v>
      </c>
      <c r="H306" s="15" t="s">
        <v>384</v>
      </c>
      <c r="J306" s="17">
        <v>0</v>
      </c>
      <c r="K306" s="15" t="s">
        <v>384</v>
      </c>
      <c r="M306" s="17">
        <v>6.4431234447969304E-2</v>
      </c>
      <c r="N306" s="15" t="s">
        <v>384</v>
      </c>
      <c r="P306" s="17">
        <v>4.8387096774193547E-2</v>
      </c>
      <c r="Q306" s="15" t="s">
        <v>384</v>
      </c>
      <c r="S306" s="17">
        <v>5.7355555251903223E-2</v>
      </c>
      <c r="T306" s="15" t="s">
        <v>384</v>
      </c>
    </row>
    <row r="307" spans="1:20" ht="14.4" x14ac:dyDescent="0.3">
      <c r="A307" s="16" t="s">
        <v>284</v>
      </c>
      <c r="B307" s="16">
        <v>1906</v>
      </c>
      <c r="C307" t="s">
        <v>289</v>
      </c>
      <c r="D307" s="17">
        <v>0</v>
      </c>
      <c r="E307" s="15" t="s">
        <v>384</v>
      </c>
      <c r="G307" s="17">
        <v>0.29903846153846153</v>
      </c>
      <c r="H307" s="15" t="s">
        <v>383</v>
      </c>
      <c r="J307" s="17">
        <v>0.2276707643009393</v>
      </c>
      <c r="K307" s="15" t="s">
        <v>383</v>
      </c>
      <c r="M307" s="17">
        <v>0</v>
      </c>
      <c r="N307" s="15" t="s">
        <v>384</v>
      </c>
      <c r="P307" s="17">
        <v>0.62903225806451613</v>
      </c>
      <c r="Q307" s="15" t="s">
        <v>381</v>
      </c>
      <c r="S307" s="17">
        <v>0.26105214293462953</v>
      </c>
      <c r="T307" s="15" t="s">
        <v>383</v>
      </c>
    </row>
    <row r="308" spans="1:20" ht="14.4" x14ac:dyDescent="0.3">
      <c r="A308" s="16" t="s">
        <v>284</v>
      </c>
      <c r="B308" s="16">
        <v>1907</v>
      </c>
      <c r="C308" t="s">
        <v>290</v>
      </c>
      <c r="D308" s="17">
        <v>0.56903469435921639</v>
      </c>
      <c r="E308" s="15" t="s">
        <v>382</v>
      </c>
      <c r="G308" s="17">
        <v>0</v>
      </c>
      <c r="H308" s="15" t="s">
        <v>384</v>
      </c>
      <c r="J308" s="17">
        <v>9.8545820576530052E-2</v>
      </c>
      <c r="K308" s="15" t="s">
        <v>384</v>
      </c>
      <c r="M308" s="17">
        <v>0</v>
      </c>
      <c r="N308" s="15" t="s">
        <v>384</v>
      </c>
      <c r="P308" s="17">
        <v>6.4516129032258063E-2</v>
      </c>
      <c r="Q308" s="15" t="s">
        <v>384</v>
      </c>
      <c r="S308" s="17">
        <v>8.9515859357679278E-2</v>
      </c>
      <c r="T308" s="15" t="s">
        <v>384</v>
      </c>
    </row>
    <row r="309" spans="1:20" ht="14.4" x14ac:dyDescent="0.3">
      <c r="A309" s="16" t="s">
        <v>284</v>
      </c>
      <c r="B309" s="16">
        <v>1908</v>
      </c>
      <c r="C309" t="s">
        <v>291</v>
      </c>
      <c r="D309" s="17">
        <v>0</v>
      </c>
      <c r="E309" s="15" t="s">
        <v>384</v>
      </c>
      <c r="G309" s="17">
        <v>0</v>
      </c>
      <c r="H309" s="15" t="s">
        <v>384</v>
      </c>
      <c r="J309" s="17">
        <v>0</v>
      </c>
      <c r="K309" s="15" t="s">
        <v>384</v>
      </c>
      <c r="M309" s="17">
        <v>0</v>
      </c>
      <c r="N309" s="15" t="s">
        <v>384</v>
      </c>
      <c r="P309" s="17">
        <v>6.4516129032258063E-2</v>
      </c>
      <c r="Q309" s="15" t="s">
        <v>384</v>
      </c>
      <c r="S309" s="17">
        <v>1.2903225806451613E-2</v>
      </c>
      <c r="T309" s="15" t="s">
        <v>384</v>
      </c>
    </row>
    <row r="310" spans="1:20" ht="14.4" x14ac:dyDescent="0.3">
      <c r="A310" s="16" t="s">
        <v>284</v>
      </c>
      <c r="B310" s="16">
        <v>1909</v>
      </c>
      <c r="C310" t="s">
        <v>292</v>
      </c>
      <c r="D310" s="17">
        <v>2.6380670611439842E-2</v>
      </c>
      <c r="E310" s="15" t="s">
        <v>384</v>
      </c>
      <c r="G310" s="17">
        <v>0</v>
      </c>
      <c r="H310" s="15" t="s">
        <v>384</v>
      </c>
      <c r="J310" s="17">
        <v>0.13660245858056355</v>
      </c>
      <c r="K310" s="15" t="s">
        <v>384</v>
      </c>
      <c r="M310" s="17">
        <v>6.4431234447969304E-2</v>
      </c>
      <c r="N310" s="15" t="s">
        <v>384</v>
      </c>
      <c r="P310" s="17">
        <v>0.58064516129032262</v>
      </c>
      <c r="Q310" s="15" t="s">
        <v>382</v>
      </c>
      <c r="S310" s="17">
        <v>0.1589738379249151</v>
      </c>
      <c r="T310" s="15" t="s">
        <v>384</v>
      </c>
    </row>
    <row r="311" spans="1:20" ht="14.4" x14ac:dyDescent="0.3">
      <c r="A311" s="16" t="s">
        <v>284</v>
      </c>
      <c r="B311" s="16">
        <v>1910</v>
      </c>
      <c r="C311" t="s">
        <v>293</v>
      </c>
      <c r="D311" s="17">
        <v>0.57885811192764269</v>
      </c>
      <c r="E311" s="15" t="s">
        <v>382</v>
      </c>
      <c r="G311" s="17">
        <v>0</v>
      </c>
      <c r="H311" s="15" t="s">
        <v>384</v>
      </c>
      <c r="J311" s="17">
        <v>0.33365986587380597</v>
      </c>
      <c r="K311" s="15" t="s">
        <v>383</v>
      </c>
      <c r="M311" s="17">
        <v>1.1746225613041322E-2</v>
      </c>
      <c r="N311" s="15" t="s">
        <v>384</v>
      </c>
      <c r="P311" s="17">
        <v>0</v>
      </c>
      <c r="Q311" s="15" t="s">
        <v>384</v>
      </c>
      <c r="S311" s="17">
        <v>0.12696702949013372</v>
      </c>
      <c r="T311" s="15" t="s">
        <v>384</v>
      </c>
    </row>
    <row r="312" spans="1:20" ht="14.4" x14ac:dyDescent="0.3">
      <c r="A312" s="16" t="s">
        <v>284</v>
      </c>
      <c r="B312" s="16">
        <v>1911</v>
      </c>
      <c r="C312" t="s">
        <v>294</v>
      </c>
      <c r="D312" s="17">
        <v>0.32185238784370479</v>
      </c>
      <c r="E312" s="15" t="s">
        <v>383</v>
      </c>
      <c r="G312" s="17">
        <v>0.19563492063492061</v>
      </c>
      <c r="H312" s="15" t="s">
        <v>384</v>
      </c>
      <c r="J312" s="17">
        <v>0.2276707643009393</v>
      </c>
      <c r="K312" s="15" t="s">
        <v>383</v>
      </c>
      <c r="M312" s="17">
        <v>0</v>
      </c>
      <c r="N312" s="15" t="s">
        <v>384</v>
      </c>
      <c r="P312" s="17">
        <v>6.4516129032258063E-2</v>
      </c>
      <c r="Q312" s="15" t="s">
        <v>384</v>
      </c>
      <c r="S312" s="17">
        <v>0.14931309364148615</v>
      </c>
      <c r="T312" s="15" t="s">
        <v>384</v>
      </c>
    </row>
    <row r="313" spans="1:20" ht="14.4" x14ac:dyDescent="0.3">
      <c r="A313" s="16" t="s">
        <v>295</v>
      </c>
      <c r="B313" s="16">
        <v>2001</v>
      </c>
      <c r="C313" t="s">
        <v>295</v>
      </c>
      <c r="D313" s="17">
        <v>0.33833013770263204</v>
      </c>
      <c r="E313" s="15" t="s">
        <v>383</v>
      </c>
      <c r="G313" s="17">
        <v>0.4</v>
      </c>
      <c r="H313" s="15" t="s">
        <v>383</v>
      </c>
      <c r="J313" s="17">
        <v>0.2276707643009393</v>
      </c>
      <c r="K313" s="15" t="s">
        <v>383</v>
      </c>
      <c r="M313" s="17">
        <v>6.4431234447969304E-2</v>
      </c>
      <c r="N313" s="15" t="s">
        <v>384</v>
      </c>
      <c r="P313" s="17">
        <v>0.37096774193548382</v>
      </c>
      <c r="Q313" s="15" t="s">
        <v>383</v>
      </c>
      <c r="S313" s="17">
        <v>0.2864469619071417</v>
      </c>
      <c r="T313" s="15" t="s">
        <v>383</v>
      </c>
    </row>
    <row r="314" spans="1:20" ht="14.4" x14ac:dyDescent="0.3">
      <c r="A314" s="16" t="s">
        <v>295</v>
      </c>
      <c r="B314" s="16">
        <v>2002</v>
      </c>
      <c r="C314" t="s">
        <v>296</v>
      </c>
      <c r="D314" s="17">
        <v>0.31404670616939701</v>
      </c>
      <c r="E314" s="15" t="s">
        <v>383</v>
      </c>
      <c r="G314" s="17">
        <v>0.22857142857142856</v>
      </c>
      <c r="H314" s="15" t="s">
        <v>383</v>
      </c>
      <c r="J314" s="17">
        <v>0.86122441382081294</v>
      </c>
      <c r="K314" s="15" t="s">
        <v>380</v>
      </c>
      <c r="M314" s="17">
        <v>0.13154616792575119</v>
      </c>
      <c r="N314" s="15" t="s">
        <v>384</v>
      </c>
      <c r="P314" s="17">
        <v>6.4516129032258063E-2</v>
      </c>
      <c r="Q314" s="15" t="s">
        <v>384</v>
      </c>
      <c r="S314" s="17">
        <v>0.3114334413441327</v>
      </c>
      <c r="T314" s="15" t="s">
        <v>383</v>
      </c>
    </row>
    <row r="315" spans="1:20" ht="14.4" x14ac:dyDescent="0.3">
      <c r="A315" s="16" t="s">
        <v>295</v>
      </c>
      <c r="B315" s="16">
        <v>2003</v>
      </c>
      <c r="C315" t="s">
        <v>345</v>
      </c>
      <c r="D315" s="17">
        <v>9.464736963014013E-2</v>
      </c>
      <c r="E315" s="15" t="s">
        <v>384</v>
      </c>
      <c r="G315" s="17">
        <v>0.37021276595744684</v>
      </c>
      <c r="H315" s="15" t="s">
        <v>383</v>
      </c>
      <c r="J315" s="17">
        <v>0.2276707643009393</v>
      </c>
      <c r="K315" s="15" t="s">
        <v>383</v>
      </c>
      <c r="M315" s="17">
        <v>0.11991491979789186</v>
      </c>
      <c r="N315" s="15" t="s">
        <v>384</v>
      </c>
      <c r="P315" s="17">
        <v>0.17741935483870969</v>
      </c>
      <c r="Q315" s="15" t="s">
        <v>384</v>
      </c>
      <c r="S315" s="17">
        <v>0.22552957453775624</v>
      </c>
      <c r="T315" s="15" t="s">
        <v>383</v>
      </c>
    </row>
    <row r="316" spans="1:20" ht="14.4" x14ac:dyDescent="0.3">
      <c r="A316" s="16" t="s">
        <v>295</v>
      </c>
      <c r="B316" s="16">
        <v>2004</v>
      </c>
      <c r="C316" t="s">
        <v>297</v>
      </c>
      <c r="D316" s="17">
        <v>9.6518065268065265E-2</v>
      </c>
      <c r="E316" s="15" t="s">
        <v>384</v>
      </c>
      <c r="G316" s="17">
        <v>0.2</v>
      </c>
      <c r="H316" s="15" t="s">
        <v>384</v>
      </c>
      <c r="J316" s="17">
        <v>0.2276707643009393</v>
      </c>
      <c r="K316" s="15" t="s">
        <v>383</v>
      </c>
      <c r="M316" s="17">
        <v>8.3087568723222649E-2</v>
      </c>
      <c r="N316" s="15" t="s">
        <v>384</v>
      </c>
      <c r="P316" s="17">
        <v>0.532258064516129</v>
      </c>
      <c r="Q316" s="15" t="s">
        <v>382</v>
      </c>
      <c r="S316" s="17">
        <v>0.23825508603486473</v>
      </c>
      <c r="T316" s="15" t="s">
        <v>383</v>
      </c>
    </row>
    <row r="317" spans="1:20" ht="14.4" x14ac:dyDescent="0.3">
      <c r="A317" s="16" t="s">
        <v>295</v>
      </c>
      <c r="B317" s="16">
        <v>2005</v>
      </c>
      <c r="C317" t="s">
        <v>298</v>
      </c>
      <c r="D317" s="17">
        <v>4.9799799799799802E-2</v>
      </c>
      <c r="E317" s="15" t="s">
        <v>384</v>
      </c>
      <c r="G317" s="17">
        <v>0.10808080808080808</v>
      </c>
      <c r="H317" s="15" t="s">
        <v>384</v>
      </c>
      <c r="J317" s="17">
        <v>0.81862487859511635</v>
      </c>
      <c r="K317" s="15" t="s">
        <v>380</v>
      </c>
      <c r="M317" s="17">
        <v>0.55093865111427998</v>
      </c>
      <c r="N317" s="15" t="s">
        <v>382</v>
      </c>
      <c r="P317" s="17">
        <v>0</v>
      </c>
      <c r="Q317" s="15" t="s">
        <v>384</v>
      </c>
      <c r="S317" s="17">
        <v>0.3113169283461017</v>
      </c>
      <c r="T317" s="15" t="s">
        <v>383</v>
      </c>
    </row>
    <row r="318" spans="1:20" ht="14.4" x14ac:dyDescent="0.3">
      <c r="A318" s="16" t="s">
        <v>295</v>
      </c>
      <c r="B318" s="16">
        <v>2006</v>
      </c>
      <c r="C318" t="s">
        <v>299</v>
      </c>
      <c r="D318" s="17">
        <v>0.12519685039370079</v>
      </c>
      <c r="E318" s="15" t="s">
        <v>384</v>
      </c>
      <c r="G318" s="17">
        <v>0.44898373983739837</v>
      </c>
      <c r="H318" s="15" t="s">
        <v>382</v>
      </c>
      <c r="J318" s="17">
        <v>0.34468590572935504</v>
      </c>
      <c r="K318" s="15" t="s">
        <v>383</v>
      </c>
      <c r="M318" s="17">
        <v>0.67200762864122565</v>
      </c>
      <c r="N318" s="15" t="s">
        <v>381</v>
      </c>
      <c r="P318" s="17">
        <v>0.62903225806451613</v>
      </c>
      <c r="Q318" s="15" t="s">
        <v>381</v>
      </c>
      <c r="S318" s="17">
        <v>0.47635996547760895</v>
      </c>
      <c r="T318" s="15" t="s">
        <v>382</v>
      </c>
    </row>
    <row r="319" spans="1:20" ht="14.4" x14ac:dyDescent="0.3">
      <c r="A319" s="16" t="s">
        <v>295</v>
      </c>
      <c r="B319" s="16">
        <v>2007</v>
      </c>
      <c r="C319" t="s">
        <v>300</v>
      </c>
      <c r="D319" s="17">
        <v>0.42828543752018083</v>
      </c>
      <c r="E319" s="15" t="s">
        <v>382</v>
      </c>
      <c r="G319" s="17">
        <v>0.45</v>
      </c>
      <c r="H319" s="15" t="s">
        <v>382</v>
      </c>
      <c r="J319" s="17">
        <v>0.25043784073103326</v>
      </c>
      <c r="K319" s="15" t="s">
        <v>383</v>
      </c>
      <c r="M319" s="17">
        <v>9.6646851671953957E-2</v>
      </c>
      <c r="N319" s="15" t="s">
        <v>384</v>
      </c>
      <c r="P319" s="17">
        <v>0.58064516129032251</v>
      </c>
      <c r="Q319" s="15" t="s">
        <v>382</v>
      </c>
      <c r="S319" s="17">
        <v>0.36337451449068003</v>
      </c>
      <c r="T319" s="15" t="s">
        <v>383</v>
      </c>
    </row>
    <row r="320" spans="1:20" ht="14.4" x14ac:dyDescent="0.3">
      <c r="A320" s="16" t="s">
        <v>295</v>
      </c>
      <c r="B320" s="16">
        <v>2008</v>
      </c>
      <c r="C320" t="s">
        <v>346</v>
      </c>
      <c r="D320" s="17">
        <v>0</v>
      </c>
      <c r="E320" s="15" t="s">
        <v>384</v>
      </c>
      <c r="G320" s="17">
        <v>0.20645161290322581</v>
      </c>
      <c r="H320" s="15" t="s">
        <v>383</v>
      </c>
      <c r="J320" s="17">
        <v>0.2276707643009393</v>
      </c>
      <c r="K320" s="15" t="s">
        <v>383</v>
      </c>
      <c r="M320" s="17">
        <v>6.4431234447969304E-2</v>
      </c>
      <c r="N320" s="15" t="s">
        <v>384</v>
      </c>
      <c r="P320" s="17">
        <v>0.58064516129032262</v>
      </c>
      <c r="Q320" s="15" t="s">
        <v>382</v>
      </c>
      <c r="S320" s="17">
        <v>0.23648491587881398</v>
      </c>
      <c r="T320" s="15" t="s">
        <v>383</v>
      </c>
    </row>
    <row r="321" spans="1:20" ht="14.4" x14ac:dyDescent="0.3">
      <c r="A321" s="16" t="s">
        <v>295</v>
      </c>
      <c r="B321" s="16">
        <v>2009</v>
      </c>
      <c r="C321" t="s">
        <v>301</v>
      </c>
      <c r="D321" s="17">
        <v>0.20080275229357797</v>
      </c>
      <c r="E321" s="15" t="s">
        <v>383</v>
      </c>
      <c r="G321" s="17">
        <v>0.59558823529411764</v>
      </c>
      <c r="H321" s="15" t="s">
        <v>382</v>
      </c>
      <c r="J321" s="17">
        <v>0.64804856838517377</v>
      </c>
      <c r="K321" s="15" t="s">
        <v>381</v>
      </c>
      <c r="M321" s="17">
        <v>0.10324514208044439</v>
      </c>
      <c r="N321" s="15" t="s">
        <v>384</v>
      </c>
      <c r="P321" s="17">
        <v>0.45161290322580649</v>
      </c>
      <c r="Q321" s="15" t="s">
        <v>382</v>
      </c>
      <c r="S321" s="17">
        <v>0.43933806855587804</v>
      </c>
      <c r="T321" s="15" t="s">
        <v>382</v>
      </c>
    </row>
    <row r="322" spans="1:20" ht="14.4" x14ac:dyDescent="0.3">
      <c r="A322" s="16" t="s">
        <v>295</v>
      </c>
      <c r="B322" s="16">
        <v>2010</v>
      </c>
      <c r="C322" t="s">
        <v>302</v>
      </c>
      <c r="D322" s="17">
        <v>0.18891916439600362</v>
      </c>
      <c r="E322" s="15" t="s">
        <v>384</v>
      </c>
      <c r="G322" s="17">
        <v>0.40462962962962967</v>
      </c>
      <c r="H322" s="15" t="s">
        <v>382</v>
      </c>
      <c r="J322" s="17">
        <v>0.27263574025037485</v>
      </c>
      <c r="K322" s="15" t="s">
        <v>383</v>
      </c>
      <c r="M322" s="17">
        <v>0.34885621830422975</v>
      </c>
      <c r="N322" s="15" t="s">
        <v>383</v>
      </c>
      <c r="P322" s="17">
        <v>0.64516129032258063</v>
      </c>
      <c r="Q322" s="15" t="s">
        <v>381</v>
      </c>
      <c r="S322" s="17">
        <v>0.39361145510392631</v>
      </c>
      <c r="T322" s="15" t="s">
        <v>383</v>
      </c>
    </row>
    <row r="323" spans="1:20" ht="14.4" x14ac:dyDescent="0.3">
      <c r="A323" s="16" t="s">
        <v>295</v>
      </c>
      <c r="B323" s="16">
        <v>2011</v>
      </c>
      <c r="C323" t="s">
        <v>303</v>
      </c>
      <c r="D323" s="17">
        <v>0</v>
      </c>
      <c r="E323" s="15" t="s">
        <v>384</v>
      </c>
      <c r="G323" s="17">
        <v>0</v>
      </c>
      <c r="H323" s="15" t="s">
        <v>384</v>
      </c>
      <c r="J323" s="17">
        <v>0.55803385327091481</v>
      </c>
      <c r="K323" s="15" t="s">
        <v>382</v>
      </c>
      <c r="M323" s="17">
        <v>6.4431234447969304E-2</v>
      </c>
      <c r="N323" s="15" t="s">
        <v>384</v>
      </c>
      <c r="P323" s="17">
        <v>0.61290322580645173</v>
      </c>
      <c r="Q323" s="15" t="s">
        <v>381</v>
      </c>
      <c r="S323" s="17">
        <v>0.2470736627050672</v>
      </c>
      <c r="T323" s="15" t="s">
        <v>383</v>
      </c>
    </row>
    <row r="324" spans="1:20" ht="14.4" x14ac:dyDescent="0.3">
      <c r="A324" s="16" t="s">
        <v>304</v>
      </c>
      <c r="B324" s="16">
        <v>2101</v>
      </c>
      <c r="C324" t="s">
        <v>304</v>
      </c>
      <c r="D324" s="17">
        <v>0.32270712144120134</v>
      </c>
      <c r="E324" s="15" t="s">
        <v>383</v>
      </c>
      <c r="G324" s="17">
        <v>0.4</v>
      </c>
      <c r="H324" s="15" t="s">
        <v>383</v>
      </c>
      <c r="J324" s="17">
        <v>0.2276707643009393</v>
      </c>
      <c r="K324" s="15" t="s">
        <v>383</v>
      </c>
      <c r="M324" s="17">
        <v>0.50431520789268769</v>
      </c>
      <c r="N324" s="15" t="s">
        <v>382</v>
      </c>
      <c r="P324" s="17">
        <v>0.43548387096774194</v>
      </c>
      <c r="Q324" s="15" t="s">
        <v>382</v>
      </c>
      <c r="S324" s="17">
        <v>0.38576468077639392</v>
      </c>
      <c r="T324" s="15" t="s">
        <v>383</v>
      </c>
    </row>
    <row r="325" spans="1:20" ht="14.4" x14ac:dyDescent="0.3">
      <c r="A325" s="16" t="s">
        <v>304</v>
      </c>
      <c r="B325" s="16">
        <v>2102</v>
      </c>
      <c r="C325" t="s">
        <v>305</v>
      </c>
      <c r="D325" s="17">
        <v>0</v>
      </c>
      <c r="E325" s="15" t="s">
        <v>384</v>
      </c>
      <c r="G325" s="17">
        <v>0</v>
      </c>
      <c r="H325" s="15" t="s">
        <v>384</v>
      </c>
      <c r="J325" s="17">
        <v>0</v>
      </c>
      <c r="K325" s="15" t="s">
        <v>384</v>
      </c>
      <c r="M325" s="17">
        <v>0</v>
      </c>
      <c r="N325" s="15" t="s">
        <v>384</v>
      </c>
      <c r="P325" s="17">
        <v>0</v>
      </c>
      <c r="Q325" s="15" t="s">
        <v>384</v>
      </c>
      <c r="S325" s="17">
        <v>0</v>
      </c>
      <c r="T325" s="15" t="s">
        <v>384</v>
      </c>
    </row>
    <row r="326" spans="1:20" ht="14.4" x14ac:dyDescent="0.3">
      <c r="A326" s="16" t="s">
        <v>304</v>
      </c>
      <c r="B326" s="16">
        <v>2103</v>
      </c>
      <c r="C326" t="s">
        <v>306</v>
      </c>
      <c r="D326" s="17">
        <v>0.47151277013752457</v>
      </c>
      <c r="E326" s="15" t="s">
        <v>382</v>
      </c>
      <c r="G326" s="17">
        <v>0.13333333333333333</v>
      </c>
      <c r="H326" s="15" t="s">
        <v>384</v>
      </c>
      <c r="J326" s="17">
        <v>0.40980737574169074</v>
      </c>
      <c r="K326" s="15" t="s">
        <v>382</v>
      </c>
      <c r="M326" s="17">
        <v>6.4431234447969304E-2</v>
      </c>
      <c r="N326" s="15" t="s">
        <v>384</v>
      </c>
      <c r="P326" s="17">
        <v>0.12903225806451613</v>
      </c>
      <c r="Q326" s="15" t="s">
        <v>384</v>
      </c>
      <c r="S326" s="17">
        <v>0.20780545066458772</v>
      </c>
      <c r="T326" s="15" t="s">
        <v>383</v>
      </c>
    </row>
    <row r="327" spans="1:20" ht="14.4" x14ac:dyDescent="0.3">
      <c r="A327" s="16" t="s">
        <v>304</v>
      </c>
      <c r="B327" s="16">
        <v>2104</v>
      </c>
      <c r="C327" t="s">
        <v>307</v>
      </c>
      <c r="D327" s="17">
        <v>0.68590831918505946</v>
      </c>
      <c r="E327" s="15" t="s">
        <v>381</v>
      </c>
      <c r="G327" s="17">
        <v>0.10648148148148147</v>
      </c>
      <c r="H327" s="15" t="s">
        <v>384</v>
      </c>
      <c r="J327" s="17">
        <v>0.12977233565153543</v>
      </c>
      <c r="K327" s="15" t="s">
        <v>384</v>
      </c>
      <c r="M327" s="17">
        <v>0.17600994266007233</v>
      </c>
      <c r="N327" s="15" t="s">
        <v>384</v>
      </c>
      <c r="P327" s="17">
        <v>0</v>
      </c>
      <c r="Q327" s="15" t="s">
        <v>384</v>
      </c>
      <c r="S327" s="17">
        <v>0.16169173202527196</v>
      </c>
      <c r="T327" s="15" t="s">
        <v>384</v>
      </c>
    </row>
    <row r="328" spans="1:20" ht="14.4" x14ac:dyDescent="0.3">
      <c r="A328" s="16" t="s">
        <v>304</v>
      </c>
      <c r="B328" s="16">
        <v>2105</v>
      </c>
      <c r="C328" t="s">
        <v>308</v>
      </c>
      <c r="D328" s="17">
        <v>6.34765625E-2</v>
      </c>
      <c r="E328" s="15" t="s">
        <v>384</v>
      </c>
      <c r="G328" s="17">
        <v>0.67967171717171726</v>
      </c>
      <c r="H328" s="15" t="s">
        <v>381</v>
      </c>
      <c r="J328" s="17">
        <v>0.77408059862319367</v>
      </c>
      <c r="K328" s="15" t="s">
        <v>381</v>
      </c>
      <c r="M328" s="17">
        <v>0.10089402777081911</v>
      </c>
      <c r="N328" s="15" t="s">
        <v>384</v>
      </c>
      <c r="P328" s="17">
        <v>0.19354838709677419</v>
      </c>
      <c r="Q328" s="15" t="s">
        <v>384</v>
      </c>
      <c r="S328" s="17">
        <v>0.42395377409967261</v>
      </c>
      <c r="T328" s="15" t="s">
        <v>382</v>
      </c>
    </row>
    <row r="329" spans="1:20" ht="14.4" x14ac:dyDescent="0.3">
      <c r="A329" s="16" t="s">
        <v>304</v>
      </c>
      <c r="B329" s="16">
        <v>2106</v>
      </c>
      <c r="C329" t="s">
        <v>309</v>
      </c>
      <c r="D329" s="17">
        <v>0.44530768282155631</v>
      </c>
      <c r="E329" s="15" t="s">
        <v>382</v>
      </c>
      <c r="G329" s="17">
        <v>0.8666666666666667</v>
      </c>
      <c r="H329" s="15" t="s">
        <v>380</v>
      </c>
      <c r="J329" s="17">
        <v>0.5008756814620664</v>
      </c>
      <c r="K329" s="15" t="s">
        <v>382</v>
      </c>
      <c r="M329" s="17">
        <v>0</v>
      </c>
      <c r="N329" s="15" t="s">
        <v>384</v>
      </c>
      <c r="P329" s="17">
        <v>0.41935483870967749</v>
      </c>
      <c r="Q329" s="15" t="s">
        <v>382</v>
      </c>
      <c r="S329" s="17">
        <v>0.48857687231650437</v>
      </c>
      <c r="T329" s="15" t="s">
        <v>382</v>
      </c>
    </row>
    <row r="330" spans="1:20" ht="14.4" x14ac:dyDescent="0.3">
      <c r="A330" s="16" t="s">
        <v>304</v>
      </c>
      <c r="B330" s="16">
        <v>2107</v>
      </c>
      <c r="C330" t="s">
        <v>310</v>
      </c>
      <c r="D330" s="17">
        <v>0.10194299409398271</v>
      </c>
      <c r="E330" s="15" t="s">
        <v>384</v>
      </c>
      <c r="G330" s="17">
        <v>0.33999999999999997</v>
      </c>
      <c r="H330" s="15" t="s">
        <v>383</v>
      </c>
      <c r="J330" s="17">
        <v>0.88835536113800928</v>
      </c>
      <c r="K330" s="15" t="s">
        <v>380</v>
      </c>
      <c r="M330" s="17">
        <v>6.4431234447969304E-2</v>
      </c>
      <c r="N330" s="15" t="s">
        <v>384</v>
      </c>
      <c r="P330" s="17">
        <v>0.16129032258064516</v>
      </c>
      <c r="Q330" s="15" t="s">
        <v>384</v>
      </c>
      <c r="S330" s="17">
        <v>0.33500968304272294</v>
      </c>
      <c r="T330" s="15" t="s">
        <v>383</v>
      </c>
    </row>
    <row r="331" spans="1:20" ht="14.4" x14ac:dyDescent="0.3">
      <c r="A331" s="16" t="s">
        <v>311</v>
      </c>
      <c r="B331" s="16">
        <v>2201</v>
      </c>
      <c r="C331" t="s">
        <v>311</v>
      </c>
      <c r="D331" s="17">
        <v>0.1498615030158689</v>
      </c>
      <c r="E331" s="15" t="s">
        <v>384</v>
      </c>
      <c r="G331" s="17">
        <v>0.65</v>
      </c>
      <c r="H331" s="15" t="s">
        <v>381</v>
      </c>
      <c r="J331" s="17">
        <v>0.25496603064566764</v>
      </c>
      <c r="K331" s="15" t="s">
        <v>383</v>
      </c>
      <c r="M331" s="17">
        <v>0</v>
      </c>
      <c r="N331" s="15" t="s">
        <v>384</v>
      </c>
      <c r="P331" s="17">
        <v>0.4946236559139785</v>
      </c>
      <c r="Q331" s="15" t="s">
        <v>382</v>
      </c>
      <c r="S331" s="17">
        <v>0.35990408761351617</v>
      </c>
      <c r="T331" s="15" t="s">
        <v>383</v>
      </c>
    </row>
    <row r="332" spans="1:20" ht="14.4" x14ac:dyDescent="0.3">
      <c r="A332" s="16" t="s">
        <v>311</v>
      </c>
      <c r="B332" s="16">
        <v>2202</v>
      </c>
      <c r="C332" t="s">
        <v>18</v>
      </c>
      <c r="D332" s="17">
        <v>0.99096385542168675</v>
      </c>
      <c r="E332" s="15" t="s">
        <v>380</v>
      </c>
      <c r="G332" s="17">
        <v>0.48333333333333334</v>
      </c>
      <c r="H332" s="15" t="s">
        <v>382</v>
      </c>
      <c r="J332" s="17">
        <v>0</v>
      </c>
      <c r="K332" s="15" t="s">
        <v>384</v>
      </c>
      <c r="M332" s="17">
        <v>0</v>
      </c>
      <c r="N332" s="15" t="s">
        <v>384</v>
      </c>
      <c r="P332" s="17">
        <v>0.32258064516129031</v>
      </c>
      <c r="Q332" s="15" t="s">
        <v>383</v>
      </c>
      <c r="S332" s="17">
        <v>0.30861251457442673</v>
      </c>
      <c r="T332" s="15" t="s">
        <v>383</v>
      </c>
    </row>
    <row r="333" spans="1:20" ht="14.4" x14ac:dyDescent="0.3">
      <c r="A333" s="16" t="s">
        <v>311</v>
      </c>
      <c r="B333" s="16">
        <v>2203</v>
      </c>
      <c r="C333" t="s">
        <v>312</v>
      </c>
      <c r="D333" s="17">
        <v>0.22867063492063491</v>
      </c>
      <c r="E333" s="15" t="s">
        <v>383</v>
      </c>
      <c r="G333" s="17">
        <v>0.51904761904761909</v>
      </c>
      <c r="H333" s="15" t="s">
        <v>382</v>
      </c>
      <c r="J333" s="17">
        <v>0.76689338968022702</v>
      </c>
      <c r="K333" s="15" t="s">
        <v>381</v>
      </c>
      <c r="M333" s="17">
        <v>0.25038054410331401</v>
      </c>
      <c r="N333" s="15" t="s">
        <v>383</v>
      </c>
      <c r="P333" s="17">
        <v>0.41935483870967744</v>
      </c>
      <c r="Q333" s="15" t="s">
        <v>382</v>
      </c>
      <c r="S333" s="17">
        <v>0.46590710370499294</v>
      </c>
      <c r="T333" s="15" t="s">
        <v>382</v>
      </c>
    </row>
    <row r="334" spans="1:20" ht="14.4" x14ac:dyDescent="0.3">
      <c r="A334" s="16" t="s">
        <v>311</v>
      </c>
      <c r="B334" s="16">
        <v>2204</v>
      </c>
      <c r="C334" t="s">
        <v>313</v>
      </c>
      <c r="D334" s="17">
        <v>0.31919789612097305</v>
      </c>
      <c r="E334" s="15" t="s">
        <v>383</v>
      </c>
      <c r="G334" s="17">
        <v>0.56666666666666665</v>
      </c>
      <c r="H334" s="15" t="s">
        <v>382</v>
      </c>
      <c r="J334" s="17">
        <v>0</v>
      </c>
      <c r="K334" s="15" t="s">
        <v>384</v>
      </c>
      <c r="M334" s="17">
        <v>6.4431234447969304E-2</v>
      </c>
      <c r="N334" s="15" t="s">
        <v>384</v>
      </c>
      <c r="P334" s="17">
        <v>0.43548387096774194</v>
      </c>
      <c r="Q334" s="15" t="s">
        <v>382</v>
      </c>
      <c r="S334" s="17">
        <v>0.3019028106952395</v>
      </c>
      <c r="T334" s="15" t="s">
        <v>383</v>
      </c>
    </row>
    <row r="335" spans="1:20" ht="14.4" x14ac:dyDescent="0.3">
      <c r="A335" s="16" t="s">
        <v>311</v>
      </c>
      <c r="B335" s="16">
        <v>2205</v>
      </c>
      <c r="C335" t="s">
        <v>314</v>
      </c>
      <c r="D335" s="17">
        <v>0.37282476080395555</v>
      </c>
      <c r="E335" s="15" t="s">
        <v>383</v>
      </c>
      <c r="G335" s="17">
        <v>0</v>
      </c>
      <c r="H335" s="15" t="s">
        <v>384</v>
      </c>
      <c r="J335" s="17">
        <v>0</v>
      </c>
      <c r="K335" s="15" t="s">
        <v>384</v>
      </c>
      <c r="M335" s="17">
        <v>0</v>
      </c>
      <c r="N335" s="15" t="s">
        <v>384</v>
      </c>
      <c r="P335" s="17">
        <v>0.27419354838709675</v>
      </c>
      <c r="Q335" s="15" t="s">
        <v>383</v>
      </c>
      <c r="S335" s="17">
        <v>9.2121185757814916E-2</v>
      </c>
      <c r="T335" s="15" t="s">
        <v>384</v>
      </c>
    </row>
    <row r="336" spans="1:20" ht="14.4" x14ac:dyDescent="0.3">
      <c r="A336" s="16" t="s">
        <v>311</v>
      </c>
      <c r="B336" s="16">
        <v>2206</v>
      </c>
      <c r="C336" t="s">
        <v>315</v>
      </c>
      <c r="D336" s="17">
        <v>0.14860287891617274</v>
      </c>
      <c r="E336" s="15" t="s">
        <v>384</v>
      </c>
      <c r="G336" s="17">
        <v>0.40277777777777779</v>
      </c>
      <c r="H336" s="15" t="s">
        <v>382</v>
      </c>
      <c r="J336" s="17">
        <v>0.61471106361253613</v>
      </c>
      <c r="K336" s="15" t="s">
        <v>381</v>
      </c>
      <c r="M336" s="17">
        <v>0</v>
      </c>
      <c r="N336" s="15" t="s">
        <v>384</v>
      </c>
      <c r="P336" s="17">
        <v>0.16129032258064516</v>
      </c>
      <c r="Q336" s="15" t="s">
        <v>384</v>
      </c>
      <c r="S336" s="17">
        <v>0.29089389846358682</v>
      </c>
      <c r="T336" s="15" t="s">
        <v>383</v>
      </c>
    </row>
    <row r="337" spans="1:20" ht="14.4" x14ac:dyDescent="0.3">
      <c r="A337" s="16" t="s">
        <v>311</v>
      </c>
      <c r="B337" s="16">
        <v>2207</v>
      </c>
      <c r="C337" t="s">
        <v>316</v>
      </c>
      <c r="D337" s="17">
        <v>0</v>
      </c>
      <c r="E337" s="15" t="s">
        <v>384</v>
      </c>
      <c r="G337" s="17">
        <v>0</v>
      </c>
      <c r="H337" s="15" t="s">
        <v>384</v>
      </c>
      <c r="J337" s="17">
        <v>0</v>
      </c>
      <c r="K337" s="15" t="s">
        <v>384</v>
      </c>
      <c r="M337" s="17">
        <v>0</v>
      </c>
      <c r="N337" s="15" t="s">
        <v>384</v>
      </c>
      <c r="P337" s="17">
        <v>6.4516129032258063E-2</v>
      </c>
      <c r="Q337" s="15" t="s">
        <v>384</v>
      </c>
      <c r="S337" s="17">
        <v>1.2903225806451613E-2</v>
      </c>
      <c r="T337" s="15" t="s">
        <v>384</v>
      </c>
    </row>
    <row r="338" spans="1:20" ht="14.4" x14ac:dyDescent="0.3">
      <c r="A338" s="16" t="s">
        <v>311</v>
      </c>
      <c r="B338" s="16">
        <v>2208</v>
      </c>
      <c r="C338" t="s">
        <v>317</v>
      </c>
      <c r="D338" s="17">
        <v>0.74730021598272134</v>
      </c>
      <c r="E338" s="15" t="s">
        <v>381</v>
      </c>
      <c r="G338" s="17">
        <v>0</v>
      </c>
      <c r="H338" s="15" t="s">
        <v>384</v>
      </c>
      <c r="J338" s="17">
        <v>0.11540711257754276</v>
      </c>
      <c r="K338" s="15" t="s">
        <v>384</v>
      </c>
      <c r="M338" s="17">
        <v>2.538284484516112E-2</v>
      </c>
      <c r="N338" s="15" t="s">
        <v>384</v>
      </c>
      <c r="P338" s="17">
        <v>0.12903225806451613</v>
      </c>
      <c r="Q338" s="15" t="s">
        <v>384</v>
      </c>
      <c r="S338" s="17">
        <v>0.12869446469571613</v>
      </c>
      <c r="T338" s="15" t="s">
        <v>384</v>
      </c>
    </row>
    <row r="339" spans="1:20" ht="14.4" x14ac:dyDescent="0.3">
      <c r="A339" s="16" t="s">
        <v>311</v>
      </c>
      <c r="B339" s="16">
        <v>2209</v>
      </c>
      <c r="C339" t="s">
        <v>318</v>
      </c>
      <c r="D339" s="17">
        <v>0.61852067559697144</v>
      </c>
      <c r="E339" s="15" t="s">
        <v>381</v>
      </c>
      <c r="G339" s="17">
        <v>0</v>
      </c>
      <c r="H339" s="15" t="s">
        <v>384</v>
      </c>
      <c r="J339" s="17">
        <v>0.2276707643009393</v>
      </c>
      <c r="K339" s="15" t="s">
        <v>383</v>
      </c>
      <c r="M339" s="17">
        <v>0</v>
      </c>
      <c r="N339" s="15" t="s">
        <v>384</v>
      </c>
      <c r="P339" s="17">
        <v>0</v>
      </c>
      <c r="Q339" s="15" t="s">
        <v>384</v>
      </c>
      <c r="S339" s="17">
        <v>0.10738622041988501</v>
      </c>
      <c r="T339" s="15" t="s">
        <v>384</v>
      </c>
    </row>
    <row r="340" spans="1:20" ht="14.4" x14ac:dyDescent="0.3">
      <c r="A340" s="16" t="s">
        <v>311</v>
      </c>
      <c r="B340" s="16">
        <v>2210</v>
      </c>
      <c r="C340" t="s">
        <v>319</v>
      </c>
      <c r="D340" s="17">
        <v>0.28889806025588116</v>
      </c>
      <c r="E340" s="15" t="s">
        <v>383</v>
      </c>
      <c r="G340" s="17">
        <v>0.56666666666666665</v>
      </c>
      <c r="H340" s="15" t="s">
        <v>382</v>
      </c>
      <c r="J340" s="17">
        <v>0.69819034385621392</v>
      </c>
      <c r="K340" s="15" t="s">
        <v>381</v>
      </c>
      <c r="M340" s="17">
        <v>0</v>
      </c>
      <c r="N340" s="15" t="s">
        <v>384</v>
      </c>
      <c r="P340" s="17">
        <v>0.32258064516129031</v>
      </c>
      <c r="Q340" s="15" t="s">
        <v>383</v>
      </c>
      <c r="S340" s="17">
        <v>0.40304400382908895</v>
      </c>
      <c r="T340" s="15" t="s">
        <v>382</v>
      </c>
    </row>
    <row r="341" spans="1:20" ht="14.4" x14ac:dyDescent="0.3">
      <c r="A341" s="16" t="s">
        <v>311</v>
      </c>
      <c r="B341" s="16">
        <v>2211</v>
      </c>
      <c r="C341" t="s">
        <v>320</v>
      </c>
      <c r="D341" s="17">
        <v>0</v>
      </c>
      <c r="E341" s="15" t="s">
        <v>384</v>
      </c>
      <c r="G341" s="17">
        <v>0</v>
      </c>
      <c r="H341" s="15" t="s">
        <v>384</v>
      </c>
      <c r="J341" s="17">
        <v>4.5534152860187867E-2</v>
      </c>
      <c r="K341" s="15" t="s">
        <v>384</v>
      </c>
      <c r="M341" s="17">
        <v>0</v>
      </c>
      <c r="N341" s="15" t="s">
        <v>384</v>
      </c>
      <c r="P341" s="17">
        <v>6.4516129032258063E-2</v>
      </c>
      <c r="Q341" s="15" t="s">
        <v>384</v>
      </c>
      <c r="S341" s="17">
        <v>2.2010056378489185E-2</v>
      </c>
      <c r="T341" s="15" t="s">
        <v>384</v>
      </c>
    </row>
    <row r="342" spans="1:20" ht="14.4" x14ac:dyDescent="0.3">
      <c r="A342" s="16" t="s">
        <v>311</v>
      </c>
      <c r="B342" s="16">
        <v>2212</v>
      </c>
      <c r="C342" t="s">
        <v>321</v>
      </c>
      <c r="D342" s="17">
        <v>0.24760711030082042</v>
      </c>
      <c r="E342" s="15" t="s">
        <v>383</v>
      </c>
      <c r="G342" s="17">
        <v>0.5035353535353535</v>
      </c>
      <c r="H342" s="15" t="s">
        <v>382</v>
      </c>
      <c r="J342" s="17">
        <v>5.8987437529925676E-2</v>
      </c>
      <c r="K342" s="15" t="s">
        <v>384</v>
      </c>
      <c r="M342" s="17">
        <v>0</v>
      </c>
      <c r="N342" s="15" t="s">
        <v>384</v>
      </c>
      <c r="P342" s="17">
        <v>0</v>
      </c>
      <c r="Q342" s="15" t="s">
        <v>384</v>
      </c>
      <c r="S342" s="17">
        <v>0.18761880459667321</v>
      </c>
      <c r="T342" s="15" t="s">
        <v>384</v>
      </c>
    </row>
    <row r="343" spans="1:20" ht="14.4" x14ac:dyDescent="0.3">
      <c r="A343" s="16" t="s">
        <v>311</v>
      </c>
      <c r="B343" s="16">
        <v>2213</v>
      </c>
      <c r="C343" t="s">
        <v>322</v>
      </c>
      <c r="D343" s="17">
        <v>0</v>
      </c>
      <c r="E343" s="15" t="s">
        <v>384</v>
      </c>
      <c r="G343" s="17">
        <v>0.4</v>
      </c>
      <c r="H343" s="15" t="s">
        <v>383</v>
      </c>
      <c r="J343" s="17">
        <v>0</v>
      </c>
      <c r="K343" s="15" t="s">
        <v>384</v>
      </c>
      <c r="M343" s="17">
        <v>0</v>
      </c>
      <c r="N343" s="15" t="s">
        <v>384</v>
      </c>
      <c r="P343" s="17">
        <v>4.8387096774193547E-2</v>
      </c>
      <c r="Q343" s="15" t="s">
        <v>384</v>
      </c>
      <c r="S343" s="17">
        <v>0.1296774193548387</v>
      </c>
      <c r="T343" s="15" t="s">
        <v>384</v>
      </c>
    </row>
    <row r="344" spans="1:20" ht="14.4" x14ac:dyDescent="0.3">
      <c r="A344" s="16" t="s">
        <v>311</v>
      </c>
      <c r="B344" s="16">
        <v>2214</v>
      </c>
      <c r="C344" t="s">
        <v>323</v>
      </c>
      <c r="D344" s="17">
        <v>0.3283595190028965</v>
      </c>
      <c r="E344" s="15" t="s">
        <v>383</v>
      </c>
      <c r="G344" s="17">
        <v>0.4</v>
      </c>
      <c r="H344" s="15" t="s">
        <v>383</v>
      </c>
      <c r="J344" s="17">
        <v>0.63747814004263004</v>
      </c>
      <c r="K344" s="15" t="s">
        <v>381</v>
      </c>
      <c r="M344" s="17">
        <v>7.2116835046125205E-2</v>
      </c>
      <c r="N344" s="15" t="s">
        <v>384</v>
      </c>
      <c r="P344" s="17">
        <v>0.32258064516129031</v>
      </c>
      <c r="Q344" s="15" t="s">
        <v>383</v>
      </c>
      <c r="S344" s="17">
        <v>0.35927107595029872</v>
      </c>
      <c r="T344" s="15" t="s">
        <v>383</v>
      </c>
    </row>
    <row r="345" spans="1:20" ht="14.4" x14ac:dyDescent="0.3">
      <c r="A345" s="16" t="s">
        <v>311</v>
      </c>
      <c r="B345" s="16">
        <v>2215</v>
      </c>
      <c r="C345" t="s">
        <v>324</v>
      </c>
      <c r="D345" s="17">
        <v>0</v>
      </c>
      <c r="E345" s="15" t="s">
        <v>384</v>
      </c>
      <c r="G345" s="17">
        <v>0</v>
      </c>
      <c r="H345" s="15" t="s">
        <v>384</v>
      </c>
      <c r="J345" s="17">
        <v>0</v>
      </c>
      <c r="K345" s="15" t="s">
        <v>384</v>
      </c>
      <c r="M345" s="17">
        <v>0</v>
      </c>
      <c r="N345" s="15" t="s">
        <v>384</v>
      </c>
      <c r="P345" s="17">
        <v>0</v>
      </c>
      <c r="Q345" s="15" t="s">
        <v>384</v>
      </c>
      <c r="S345" s="17">
        <v>0</v>
      </c>
      <c r="T345" s="15" t="s">
        <v>384</v>
      </c>
    </row>
    <row r="346" spans="1:20" ht="14.4" x14ac:dyDescent="0.3">
      <c r="A346" s="16" t="s">
        <v>311</v>
      </c>
      <c r="B346" s="16">
        <v>2216</v>
      </c>
      <c r="C346" t="s">
        <v>325</v>
      </c>
      <c r="D346" s="17">
        <v>0.51290397581957681</v>
      </c>
      <c r="E346" s="15" t="s">
        <v>382</v>
      </c>
      <c r="G346" s="17">
        <v>0.63666666666666671</v>
      </c>
      <c r="H346" s="15" t="s">
        <v>381</v>
      </c>
      <c r="J346" s="17">
        <v>0.39931060434173155</v>
      </c>
      <c r="K346" s="15" t="s">
        <v>383</v>
      </c>
      <c r="M346" s="17">
        <v>0.34596771540540033</v>
      </c>
      <c r="N346" s="15" t="s">
        <v>383</v>
      </c>
      <c r="P346" s="17">
        <v>0.29032258064516131</v>
      </c>
      <c r="Q346" s="15" t="s">
        <v>383</v>
      </c>
      <c r="S346" s="17">
        <v>0.44941057766041637</v>
      </c>
      <c r="T346" s="15" t="s">
        <v>382</v>
      </c>
    </row>
    <row r="347" spans="1:20" ht="14.4" x14ac:dyDescent="0.3">
      <c r="A347" s="16" t="s">
        <v>311</v>
      </c>
      <c r="B347" s="16">
        <v>2217</v>
      </c>
      <c r="C347" t="s">
        <v>326</v>
      </c>
      <c r="D347" s="17">
        <v>0</v>
      </c>
      <c r="E347" s="15" t="s">
        <v>384</v>
      </c>
      <c r="G347" s="17">
        <v>0</v>
      </c>
      <c r="H347" s="15" t="s">
        <v>384</v>
      </c>
      <c r="J347" s="17">
        <v>0</v>
      </c>
      <c r="K347" s="15" t="s">
        <v>384</v>
      </c>
      <c r="M347" s="17">
        <v>0</v>
      </c>
      <c r="N347" s="15" t="s">
        <v>384</v>
      </c>
      <c r="P347" s="17">
        <v>0</v>
      </c>
      <c r="Q347" s="15" t="s">
        <v>384</v>
      </c>
      <c r="S347" s="17">
        <v>0</v>
      </c>
      <c r="T347" s="15" t="s">
        <v>384</v>
      </c>
    </row>
  </sheetData>
  <autoFilter ref="A7:T7" xr:uid="{00000000-0009-0000-0000-000003000000}">
    <sortState xmlns:xlrd2="http://schemas.microsoft.com/office/spreadsheetml/2017/richdata2" ref="A8:T347">
      <sortCondition ref="B7"/>
    </sortState>
  </autoFilter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47"/>
  <sheetViews>
    <sheetView topLeftCell="A294" zoomScale="55" zoomScaleNormal="55" workbookViewId="0">
      <selection activeCell="A8" sqref="A8"/>
    </sheetView>
  </sheetViews>
  <sheetFormatPr baseColWidth="10" defaultRowHeight="14.4" x14ac:dyDescent="0.3"/>
  <cols>
    <col min="1" max="1" width="17.44140625" style="24" customWidth="1"/>
    <col min="2" max="2" width="15.21875" style="24" customWidth="1"/>
    <col min="3" max="3" width="31.21875" style="24" bestFit="1" customWidth="1"/>
    <col min="4" max="4" width="34.77734375" style="24" customWidth="1"/>
    <col min="5" max="5" width="17.77734375" style="26" customWidth="1"/>
    <col min="6" max="6" width="2.77734375" customWidth="1"/>
    <col min="7" max="7" width="34.77734375" style="24" customWidth="1"/>
    <col min="8" max="8" width="17.77734375" style="26" customWidth="1"/>
    <col min="9" max="9" width="2.77734375" customWidth="1"/>
    <col min="10" max="10" width="34.77734375" style="24" customWidth="1"/>
    <col min="11" max="11" width="17.77734375" style="26" customWidth="1"/>
    <col min="12" max="12" width="2.77734375" customWidth="1"/>
    <col min="13" max="13" width="34.77734375" style="24" customWidth="1"/>
    <col min="14" max="14" width="17.77734375" style="24" customWidth="1"/>
  </cols>
  <sheetData>
    <row r="1" spans="1:14" ht="27.6" x14ac:dyDescent="0.3">
      <c r="D1" s="45" t="s">
        <v>385</v>
      </c>
      <c r="E1" s="45" t="s">
        <v>386</v>
      </c>
      <c r="G1" s="45" t="s">
        <v>385</v>
      </c>
      <c r="H1" s="45" t="s">
        <v>386</v>
      </c>
      <c r="J1" s="45" t="s">
        <v>385</v>
      </c>
      <c r="K1" s="45" t="s">
        <v>386</v>
      </c>
      <c r="M1" s="45" t="s">
        <v>385</v>
      </c>
      <c r="N1" s="45" t="s">
        <v>386</v>
      </c>
    </row>
    <row r="2" spans="1:14" x14ac:dyDescent="0.3">
      <c r="D2" s="6" t="s">
        <v>380</v>
      </c>
      <c r="E2" s="10">
        <v>43</v>
      </c>
      <c r="G2" s="6" t="s">
        <v>380</v>
      </c>
      <c r="H2" s="10">
        <v>22</v>
      </c>
      <c r="J2" s="6" t="s">
        <v>380</v>
      </c>
      <c r="K2" s="125">
        <v>87</v>
      </c>
      <c r="M2" s="6" t="s">
        <v>380</v>
      </c>
      <c r="N2" s="125">
        <v>27</v>
      </c>
    </row>
    <row r="3" spans="1:14" x14ac:dyDescent="0.3">
      <c r="D3" s="29" t="s">
        <v>381</v>
      </c>
      <c r="E3" s="11">
        <v>65</v>
      </c>
      <c r="G3" s="29" t="s">
        <v>381</v>
      </c>
      <c r="H3" s="11">
        <v>51</v>
      </c>
      <c r="J3" s="29" t="s">
        <v>381</v>
      </c>
      <c r="K3" s="126">
        <v>52</v>
      </c>
      <c r="M3" s="29" t="s">
        <v>381</v>
      </c>
      <c r="N3" s="126">
        <v>83</v>
      </c>
    </row>
    <row r="4" spans="1:14" x14ac:dyDescent="0.3">
      <c r="D4" s="7" t="s">
        <v>382</v>
      </c>
      <c r="E4" s="12">
        <v>82</v>
      </c>
      <c r="G4" s="7" t="s">
        <v>382</v>
      </c>
      <c r="H4" s="12">
        <v>157</v>
      </c>
      <c r="J4" s="7" t="s">
        <v>382</v>
      </c>
      <c r="K4" s="127">
        <v>49</v>
      </c>
      <c r="M4" s="7" t="s">
        <v>382</v>
      </c>
      <c r="N4" s="127">
        <v>101</v>
      </c>
    </row>
    <row r="5" spans="1:14" x14ac:dyDescent="0.3">
      <c r="D5" s="8" t="s">
        <v>383</v>
      </c>
      <c r="E5" s="13">
        <v>69</v>
      </c>
      <c r="G5" s="8" t="s">
        <v>383</v>
      </c>
      <c r="H5" s="13">
        <v>38</v>
      </c>
      <c r="J5" s="8" t="s">
        <v>383</v>
      </c>
      <c r="K5" s="128">
        <v>55</v>
      </c>
      <c r="M5" s="8" t="s">
        <v>383</v>
      </c>
      <c r="N5" s="128">
        <v>69</v>
      </c>
    </row>
    <row r="6" spans="1:14" x14ac:dyDescent="0.3">
      <c r="D6" s="9" t="s">
        <v>384</v>
      </c>
      <c r="E6" s="14">
        <v>81</v>
      </c>
      <c r="G6" s="9" t="s">
        <v>384</v>
      </c>
      <c r="H6" s="14">
        <v>72</v>
      </c>
      <c r="J6" s="9" t="s">
        <v>384</v>
      </c>
      <c r="K6" s="129">
        <v>97</v>
      </c>
      <c r="M6" s="9" t="s">
        <v>384</v>
      </c>
      <c r="N6" s="129">
        <v>60</v>
      </c>
    </row>
    <row r="7" spans="1:14" s="4" customFormat="1" ht="71.55" customHeight="1" x14ac:dyDescent="0.3">
      <c r="A7" s="72" t="s">
        <v>0</v>
      </c>
      <c r="B7" s="74" t="s">
        <v>392</v>
      </c>
      <c r="C7" s="72" t="s">
        <v>1</v>
      </c>
      <c r="D7" s="25" t="s">
        <v>373</v>
      </c>
      <c r="E7" s="5" t="s">
        <v>385</v>
      </c>
      <c r="G7" s="25" t="s">
        <v>374</v>
      </c>
      <c r="H7" s="5" t="s">
        <v>385</v>
      </c>
      <c r="J7" s="25" t="s">
        <v>375</v>
      </c>
      <c r="K7" s="5" t="s">
        <v>385</v>
      </c>
      <c r="M7" s="21" t="s">
        <v>376</v>
      </c>
      <c r="N7" s="5" t="s">
        <v>385</v>
      </c>
    </row>
    <row r="8" spans="1:14" x14ac:dyDescent="0.3">
      <c r="A8" s="24" t="s">
        <v>2</v>
      </c>
      <c r="B8" s="24">
        <v>101</v>
      </c>
      <c r="C8" t="s">
        <v>2</v>
      </c>
      <c r="D8" s="88">
        <v>0.75</v>
      </c>
      <c r="E8" t="s">
        <v>381</v>
      </c>
      <c r="G8" s="88">
        <v>0.77614330956937549</v>
      </c>
      <c r="H8" t="s">
        <v>381</v>
      </c>
      <c r="J8" s="88">
        <v>0.38571428571428579</v>
      </c>
      <c r="K8" t="s">
        <v>383</v>
      </c>
      <c r="M8" s="88">
        <v>0.6316501583492814</v>
      </c>
      <c r="N8" t="s">
        <v>381</v>
      </c>
    </row>
    <row r="9" spans="1:14" x14ac:dyDescent="0.3">
      <c r="A9" s="24" t="s">
        <v>2</v>
      </c>
      <c r="B9" s="24">
        <v>102</v>
      </c>
      <c r="C9" t="s">
        <v>3</v>
      </c>
      <c r="D9" s="88">
        <v>1</v>
      </c>
      <c r="E9" t="s">
        <v>380</v>
      </c>
      <c r="G9" s="88">
        <v>0.78174589844746289</v>
      </c>
      <c r="H9" t="s">
        <v>381</v>
      </c>
      <c r="J9" s="88">
        <v>1</v>
      </c>
      <c r="K9" t="s">
        <v>380</v>
      </c>
      <c r="M9" s="88">
        <v>0.9236110644566119</v>
      </c>
      <c r="N9" t="s">
        <v>380</v>
      </c>
    </row>
    <row r="10" spans="1:14" x14ac:dyDescent="0.3">
      <c r="A10" s="24" t="s">
        <v>2</v>
      </c>
      <c r="B10" s="24">
        <v>103</v>
      </c>
      <c r="C10" t="s">
        <v>4</v>
      </c>
      <c r="D10" s="88">
        <v>1</v>
      </c>
      <c r="E10" t="s">
        <v>380</v>
      </c>
      <c r="G10" s="88">
        <v>0.84287611815734753</v>
      </c>
      <c r="H10" t="s">
        <v>380</v>
      </c>
      <c r="J10" s="88">
        <v>0.8125</v>
      </c>
      <c r="K10" t="s">
        <v>380</v>
      </c>
      <c r="M10" s="88">
        <v>0.87938164135507169</v>
      </c>
      <c r="N10" t="s">
        <v>380</v>
      </c>
    </row>
    <row r="11" spans="1:14" x14ac:dyDescent="0.3">
      <c r="A11" s="24" t="s">
        <v>2</v>
      </c>
      <c r="B11" s="24">
        <v>104</v>
      </c>
      <c r="C11" t="s">
        <v>5</v>
      </c>
      <c r="D11" s="88">
        <v>1</v>
      </c>
      <c r="E11" t="s">
        <v>380</v>
      </c>
      <c r="G11" s="88">
        <v>0.49549317537986109</v>
      </c>
      <c r="H11" t="s">
        <v>382</v>
      </c>
      <c r="J11" s="88">
        <v>0.1607142857142857</v>
      </c>
      <c r="K11" t="s">
        <v>384</v>
      </c>
      <c r="M11" s="88">
        <v>0.52967261138295141</v>
      </c>
      <c r="N11" t="s">
        <v>382</v>
      </c>
    </row>
    <row r="12" spans="1:14" x14ac:dyDescent="0.3">
      <c r="A12" s="24" t="s">
        <v>2</v>
      </c>
      <c r="B12" s="24">
        <v>105</v>
      </c>
      <c r="C12" t="s">
        <v>6</v>
      </c>
      <c r="D12" s="88">
        <v>0.5</v>
      </c>
      <c r="E12" t="s">
        <v>382</v>
      </c>
      <c r="G12" s="88">
        <v>0.69466655779099662</v>
      </c>
      <c r="H12" t="s">
        <v>381</v>
      </c>
      <c r="J12" s="88">
        <v>0.96249999999999991</v>
      </c>
      <c r="K12" t="s">
        <v>380</v>
      </c>
      <c r="M12" s="88">
        <v>0.73000829522684874</v>
      </c>
      <c r="N12" t="s">
        <v>381</v>
      </c>
    </row>
    <row r="13" spans="1:14" x14ac:dyDescent="0.3">
      <c r="A13" s="24" t="s">
        <v>2</v>
      </c>
      <c r="B13" s="24">
        <v>106</v>
      </c>
      <c r="C13" t="s">
        <v>7</v>
      </c>
      <c r="D13" s="88">
        <v>0.75</v>
      </c>
      <c r="E13" t="s">
        <v>381</v>
      </c>
      <c r="G13" s="88">
        <v>0.49549317537986109</v>
      </c>
      <c r="H13" t="s">
        <v>382</v>
      </c>
      <c r="J13" s="88">
        <v>0.5625</v>
      </c>
      <c r="K13" t="s">
        <v>382</v>
      </c>
      <c r="M13" s="88">
        <v>0.59529761138295134</v>
      </c>
      <c r="N13" t="s">
        <v>382</v>
      </c>
    </row>
    <row r="14" spans="1:14" x14ac:dyDescent="0.3">
      <c r="A14" s="24" t="s">
        <v>2</v>
      </c>
      <c r="B14" s="24">
        <v>107</v>
      </c>
      <c r="C14" t="s">
        <v>8</v>
      </c>
      <c r="D14" s="88">
        <v>0.25</v>
      </c>
      <c r="E14" t="s">
        <v>383</v>
      </c>
      <c r="G14" s="88">
        <v>0.51455060520216345</v>
      </c>
      <c r="H14" t="s">
        <v>382</v>
      </c>
      <c r="J14" s="88">
        <v>0.40595238095238095</v>
      </c>
      <c r="K14" t="s">
        <v>382</v>
      </c>
      <c r="M14" s="88">
        <v>0.39717604515409055</v>
      </c>
      <c r="N14" t="s">
        <v>383</v>
      </c>
    </row>
    <row r="15" spans="1:14" x14ac:dyDescent="0.3">
      <c r="A15" s="24" t="s">
        <v>2</v>
      </c>
      <c r="B15" s="24">
        <v>108</v>
      </c>
      <c r="C15" t="s">
        <v>9</v>
      </c>
      <c r="D15" s="88">
        <v>0.75</v>
      </c>
      <c r="E15" t="s">
        <v>381</v>
      </c>
      <c r="G15" s="88">
        <v>0.76864562478522513</v>
      </c>
      <c r="H15" t="s">
        <v>381</v>
      </c>
      <c r="J15" s="88">
        <v>1</v>
      </c>
      <c r="K15" t="s">
        <v>380</v>
      </c>
      <c r="M15" s="88">
        <v>0.84402596867482871</v>
      </c>
      <c r="N15" t="s">
        <v>380</v>
      </c>
    </row>
    <row r="16" spans="1:14" x14ac:dyDescent="0.3">
      <c r="A16" s="24" t="s">
        <v>2</v>
      </c>
      <c r="B16" s="24">
        <v>109</v>
      </c>
      <c r="C16" t="s">
        <v>10</v>
      </c>
      <c r="D16" s="88">
        <v>0.5</v>
      </c>
      <c r="E16" t="s">
        <v>382</v>
      </c>
      <c r="G16" s="88">
        <v>0.49549317537986109</v>
      </c>
      <c r="H16" t="s">
        <v>382</v>
      </c>
      <c r="J16" s="88">
        <v>0.56666666666666654</v>
      </c>
      <c r="K16" t="s">
        <v>382</v>
      </c>
      <c r="M16" s="88">
        <v>0.52175594471628461</v>
      </c>
      <c r="N16" t="s">
        <v>382</v>
      </c>
    </row>
    <row r="17" spans="1:14" x14ac:dyDescent="0.3">
      <c r="A17" s="24" t="s">
        <v>2</v>
      </c>
      <c r="B17" s="24">
        <v>110</v>
      </c>
      <c r="C17" t="s">
        <v>11</v>
      </c>
      <c r="D17" s="88">
        <v>0.25</v>
      </c>
      <c r="E17" t="s">
        <v>383</v>
      </c>
      <c r="G17" s="88">
        <v>0.49549317537986109</v>
      </c>
      <c r="H17" t="s">
        <v>382</v>
      </c>
      <c r="J17" s="88">
        <v>0.41250000000000003</v>
      </c>
      <c r="K17" t="s">
        <v>382</v>
      </c>
      <c r="M17" s="88">
        <v>0.39279761138295133</v>
      </c>
      <c r="N17" t="s">
        <v>383</v>
      </c>
    </row>
    <row r="18" spans="1:14" x14ac:dyDescent="0.3">
      <c r="A18" s="24" t="s">
        <v>2</v>
      </c>
      <c r="B18" s="24">
        <v>111</v>
      </c>
      <c r="C18" t="s">
        <v>12</v>
      </c>
      <c r="D18" s="88">
        <v>0.25</v>
      </c>
      <c r="E18" t="s">
        <v>383</v>
      </c>
      <c r="G18" s="88">
        <v>0.81246307433609577</v>
      </c>
      <c r="H18" t="s">
        <v>380</v>
      </c>
      <c r="J18" s="88">
        <v>0.36964285714285716</v>
      </c>
      <c r="K18" t="s">
        <v>383</v>
      </c>
      <c r="M18" s="88">
        <v>0.4887370760176335</v>
      </c>
      <c r="N18" t="s">
        <v>382</v>
      </c>
    </row>
    <row r="19" spans="1:14" x14ac:dyDescent="0.3">
      <c r="A19" s="24" t="s">
        <v>2</v>
      </c>
      <c r="B19" s="24">
        <v>112</v>
      </c>
      <c r="C19" t="s">
        <v>13</v>
      </c>
      <c r="D19" s="88">
        <v>0.5</v>
      </c>
      <c r="E19" t="s">
        <v>382</v>
      </c>
      <c r="G19" s="88">
        <v>0.49549317537986109</v>
      </c>
      <c r="H19" t="s">
        <v>382</v>
      </c>
      <c r="J19" s="88">
        <v>0.85535714285714293</v>
      </c>
      <c r="K19" t="s">
        <v>380</v>
      </c>
      <c r="M19" s="88">
        <v>0.62279761138295142</v>
      </c>
      <c r="N19" t="s">
        <v>381</v>
      </c>
    </row>
    <row r="20" spans="1:14" x14ac:dyDescent="0.3">
      <c r="A20" s="24" t="s">
        <v>2</v>
      </c>
      <c r="B20" s="24">
        <v>113</v>
      </c>
      <c r="C20" t="s">
        <v>14</v>
      </c>
      <c r="D20" s="88">
        <v>0.5</v>
      </c>
      <c r="E20" t="s">
        <v>382</v>
      </c>
      <c r="G20" s="88">
        <v>0.84539093522125419</v>
      </c>
      <c r="H20" t="s">
        <v>380</v>
      </c>
      <c r="J20" s="88">
        <v>0.52499999999999991</v>
      </c>
      <c r="K20" t="s">
        <v>382</v>
      </c>
      <c r="M20" s="88">
        <v>0.62963682732743886</v>
      </c>
      <c r="N20" t="s">
        <v>381</v>
      </c>
    </row>
    <row r="21" spans="1:14" x14ac:dyDescent="0.3">
      <c r="A21" s="24" t="s">
        <v>2</v>
      </c>
      <c r="B21" s="24">
        <v>114</v>
      </c>
      <c r="C21" t="s">
        <v>15</v>
      </c>
      <c r="D21" s="88">
        <v>0.75</v>
      </c>
      <c r="E21" t="s">
        <v>381</v>
      </c>
      <c r="G21" s="88">
        <v>0.51455060520216345</v>
      </c>
      <c r="H21" t="s">
        <v>382</v>
      </c>
      <c r="J21" s="88">
        <v>0.375</v>
      </c>
      <c r="K21" t="s">
        <v>383</v>
      </c>
      <c r="M21" s="88">
        <v>0.5363427118207571</v>
      </c>
      <c r="N21" t="s">
        <v>382</v>
      </c>
    </row>
    <row r="22" spans="1:14" x14ac:dyDescent="0.3">
      <c r="A22" s="24" t="s">
        <v>2</v>
      </c>
      <c r="B22" s="24">
        <v>115</v>
      </c>
      <c r="C22" t="s">
        <v>16</v>
      </c>
      <c r="D22" s="88">
        <v>0.75</v>
      </c>
      <c r="E22" t="s">
        <v>381</v>
      </c>
      <c r="G22" s="88">
        <v>0.7506020916423507</v>
      </c>
      <c r="H22" t="s">
        <v>381</v>
      </c>
      <c r="J22" s="88">
        <v>0.5167293233082707</v>
      </c>
      <c r="K22" t="s">
        <v>382</v>
      </c>
      <c r="M22" s="88">
        <v>0.66856599523271742</v>
      </c>
      <c r="N22" t="s">
        <v>381</v>
      </c>
    </row>
    <row r="23" spans="1:14" x14ac:dyDescent="0.3">
      <c r="A23" s="24" t="s">
        <v>2</v>
      </c>
      <c r="B23" s="24">
        <v>116</v>
      </c>
      <c r="C23" t="s">
        <v>17</v>
      </c>
      <c r="D23" s="88">
        <v>0.5</v>
      </c>
      <c r="E23" t="s">
        <v>382</v>
      </c>
      <c r="G23" s="88">
        <v>0.51455060520216345</v>
      </c>
      <c r="H23" t="s">
        <v>382</v>
      </c>
      <c r="J23" s="88">
        <v>0.28928571428571431</v>
      </c>
      <c r="K23" t="s">
        <v>383</v>
      </c>
      <c r="M23" s="88">
        <v>0.43134271182075717</v>
      </c>
      <c r="N23" t="s">
        <v>382</v>
      </c>
    </row>
    <row r="24" spans="1:14" x14ac:dyDescent="0.3">
      <c r="A24" s="24" t="s">
        <v>2</v>
      </c>
      <c r="B24" s="24">
        <v>117</v>
      </c>
      <c r="C24" t="s">
        <v>329</v>
      </c>
      <c r="D24" s="88">
        <v>1</v>
      </c>
      <c r="E24" t="s">
        <v>380</v>
      </c>
      <c r="G24" s="88">
        <v>0.79602986279146348</v>
      </c>
      <c r="H24" t="s">
        <v>381</v>
      </c>
      <c r="J24" s="88">
        <v>0.46710526315789475</v>
      </c>
      <c r="K24" t="s">
        <v>382</v>
      </c>
      <c r="M24" s="88">
        <v>0.74209729408227521</v>
      </c>
      <c r="N24" t="s">
        <v>381</v>
      </c>
    </row>
    <row r="25" spans="1:14" x14ac:dyDescent="0.3">
      <c r="A25" s="24" t="s">
        <v>18</v>
      </c>
      <c r="B25" s="24">
        <v>201</v>
      </c>
      <c r="C25" t="s">
        <v>19</v>
      </c>
      <c r="D25" s="88">
        <v>0.5</v>
      </c>
      <c r="E25" t="s">
        <v>382</v>
      </c>
      <c r="G25" s="88">
        <v>0.66825944531001369</v>
      </c>
      <c r="H25" t="s">
        <v>381</v>
      </c>
      <c r="J25" s="88">
        <v>0.96249999999999991</v>
      </c>
      <c r="K25" t="s">
        <v>380</v>
      </c>
      <c r="M25" s="88">
        <v>0.72076580585850469</v>
      </c>
      <c r="N25" t="s">
        <v>381</v>
      </c>
    </row>
    <row r="26" spans="1:14" x14ac:dyDescent="0.3">
      <c r="A26" s="24" t="s">
        <v>18</v>
      </c>
      <c r="B26" s="24">
        <v>202</v>
      </c>
      <c r="C26" t="s">
        <v>20</v>
      </c>
      <c r="D26" s="88">
        <v>0</v>
      </c>
      <c r="E26" t="s">
        <v>384</v>
      </c>
      <c r="G26" s="88">
        <v>0.49549317537986109</v>
      </c>
      <c r="H26" t="s">
        <v>382</v>
      </c>
      <c r="J26" s="88">
        <v>0</v>
      </c>
      <c r="K26" t="s">
        <v>384</v>
      </c>
      <c r="M26" s="88">
        <v>0.17342261138295137</v>
      </c>
      <c r="N26" t="s">
        <v>384</v>
      </c>
    </row>
    <row r="27" spans="1:14" x14ac:dyDescent="0.3">
      <c r="A27" s="24" t="s">
        <v>18</v>
      </c>
      <c r="B27" s="24">
        <v>203</v>
      </c>
      <c r="C27" t="s">
        <v>21</v>
      </c>
      <c r="D27" s="88">
        <v>0.25</v>
      </c>
      <c r="E27" t="s">
        <v>383</v>
      </c>
      <c r="G27" s="88">
        <v>0.49549317537986109</v>
      </c>
      <c r="H27" t="s">
        <v>382</v>
      </c>
      <c r="J27" s="88">
        <v>0.96249999999999991</v>
      </c>
      <c r="K27" t="s">
        <v>380</v>
      </c>
      <c r="M27" s="88">
        <v>0.58529761138295133</v>
      </c>
      <c r="N27" t="s">
        <v>382</v>
      </c>
    </row>
    <row r="28" spans="1:14" x14ac:dyDescent="0.3">
      <c r="A28" s="24" t="s">
        <v>18</v>
      </c>
      <c r="B28" s="24">
        <v>204</v>
      </c>
      <c r="C28" t="s">
        <v>22</v>
      </c>
      <c r="D28" s="88">
        <v>0.25</v>
      </c>
      <c r="E28" t="s">
        <v>383</v>
      </c>
      <c r="G28" s="88">
        <v>0.49549317537986109</v>
      </c>
      <c r="H28" t="s">
        <v>382</v>
      </c>
      <c r="J28" s="88">
        <v>0.8125</v>
      </c>
      <c r="K28" t="s">
        <v>380</v>
      </c>
      <c r="M28" s="88">
        <v>0.53279761138295134</v>
      </c>
      <c r="N28" t="s">
        <v>382</v>
      </c>
    </row>
    <row r="29" spans="1:14" x14ac:dyDescent="0.3">
      <c r="A29" s="24" t="s">
        <v>18</v>
      </c>
      <c r="B29" s="24">
        <v>205</v>
      </c>
      <c r="C29" t="s">
        <v>23</v>
      </c>
      <c r="D29" s="88">
        <v>0.5</v>
      </c>
      <c r="E29" t="s">
        <v>382</v>
      </c>
      <c r="G29" s="88">
        <v>0.74323976306979156</v>
      </c>
      <c r="H29" t="s">
        <v>381</v>
      </c>
      <c r="J29" s="88">
        <v>0.8125</v>
      </c>
      <c r="K29" t="s">
        <v>380</v>
      </c>
      <c r="M29" s="88">
        <v>0.69450891707442697</v>
      </c>
      <c r="N29" t="s">
        <v>381</v>
      </c>
    </row>
    <row r="30" spans="1:14" x14ac:dyDescent="0.3">
      <c r="A30" s="24" t="s">
        <v>18</v>
      </c>
      <c r="B30" s="24">
        <v>206</v>
      </c>
      <c r="C30" t="s">
        <v>24</v>
      </c>
      <c r="D30" s="88">
        <v>0.25</v>
      </c>
      <c r="E30" t="s">
        <v>383</v>
      </c>
      <c r="G30" s="88">
        <v>0.49549317537986109</v>
      </c>
      <c r="H30" t="s">
        <v>382</v>
      </c>
      <c r="J30" s="88">
        <v>0.19821428571428573</v>
      </c>
      <c r="K30" t="s">
        <v>384</v>
      </c>
      <c r="M30" s="88">
        <v>0.31779761138295137</v>
      </c>
      <c r="N30" t="s">
        <v>383</v>
      </c>
    </row>
    <row r="31" spans="1:14" x14ac:dyDescent="0.3">
      <c r="A31" s="24" t="s">
        <v>18</v>
      </c>
      <c r="B31" s="24">
        <v>207</v>
      </c>
      <c r="C31" t="s">
        <v>25</v>
      </c>
      <c r="D31" s="88">
        <v>0.25</v>
      </c>
      <c r="E31" t="s">
        <v>383</v>
      </c>
      <c r="G31" s="88">
        <v>0.49549317537986109</v>
      </c>
      <c r="H31" t="s">
        <v>382</v>
      </c>
      <c r="J31" s="88">
        <v>0.52499999999999991</v>
      </c>
      <c r="K31" t="s">
        <v>382</v>
      </c>
      <c r="M31" s="88">
        <v>0.43217261138295132</v>
      </c>
      <c r="N31" t="s">
        <v>382</v>
      </c>
    </row>
    <row r="32" spans="1:14" x14ac:dyDescent="0.3">
      <c r="A32" s="24" t="s">
        <v>18</v>
      </c>
      <c r="B32" s="24">
        <v>208</v>
      </c>
      <c r="C32" t="s">
        <v>26</v>
      </c>
      <c r="D32" s="88">
        <v>0</v>
      </c>
      <c r="E32" t="s">
        <v>384</v>
      </c>
      <c r="G32" s="88">
        <v>0.49549317537986109</v>
      </c>
      <c r="H32" t="s">
        <v>382</v>
      </c>
      <c r="J32" s="88">
        <v>0.7008928571428571</v>
      </c>
      <c r="K32" t="s">
        <v>381</v>
      </c>
      <c r="M32" s="88">
        <v>0.41873511138295133</v>
      </c>
      <c r="N32" t="s">
        <v>382</v>
      </c>
    </row>
    <row r="33" spans="1:14" x14ac:dyDescent="0.3">
      <c r="A33" s="24" t="s">
        <v>27</v>
      </c>
      <c r="B33" s="24">
        <v>301</v>
      </c>
      <c r="C33" t="s">
        <v>28</v>
      </c>
      <c r="D33" s="88">
        <v>0.25</v>
      </c>
      <c r="E33" t="s">
        <v>383</v>
      </c>
      <c r="G33" s="88">
        <v>0.49549317537986109</v>
      </c>
      <c r="H33" t="s">
        <v>382</v>
      </c>
      <c r="J33" s="88">
        <v>0.48750000000000004</v>
      </c>
      <c r="K33" t="s">
        <v>382</v>
      </c>
      <c r="M33" s="88">
        <v>0.41904761138295132</v>
      </c>
      <c r="N33" t="s">
        <v>382</v>
      </c>
    </row>
    <row r="34" spans="1:14" x14ac:dyDescent="0.3">
      <c r="A34" s="24" t="s">
        <v>27</v>
      </c>
      <c r="B34" s="24">
        <v>302</v>
      </c>
      <c r="C34" t="s">
        <v>29</v>
      </c>
      <c r="D34" s="88">
        <v>0.25</v>
      </c>
      <c r="E34" t="s">
        <v>383</v>
      </c>
      <c r="G34" s="88">
        <v>0.49403578297709344</v>
      </c>
      <c r="H34" t="s">
        <v>382</v>
      </c>
      <c r="J34" s="88">
        <v>0.52023809523809528</v>
      </c>
      <c r="K34" t="s">
        <v>382</v>
      </c>
      <c r="M34" s="88">
        <v>0.42999585737531609</v>
      </c>
      <c r="N34" t="s">
        <v>382</v>
      </c>
    </row>
    <row r="35" spans="1:14" x14ac:dyDescent="0.3">
      <c r="A35" s="24" t="s">
        <v>27</v>
      </c>
      <c r="B35" s="24">
        <v>303</v>
      </c>
      <c r="C35" t="s">
        <v>30</v>
      </c>
      <c r="D35" s="88">
        <v>0.75</v>
      </c>
      <c r="E35" t="s">
        <v>381</v>
      </c>
      <c r="G35" s="88">
        <v>0.7653413499990227</v>
      </c>
      <c r="H35" t="s">
        <v>381</v>
      </c>
      <c r="J35" s="88">
        <v>0.92678571428571421</v>
      </c>
      <c r="K35" t="s">
        <v>380</v>
      </c>
      <c r="M35" s="88">
        <v>0.81724447249965793</v>
      </c>
      <c r="N35" t="s">
        <v>380</v>
      </c>
    </row>
    <row r="36" spans="1:14" x14ac:dyDescent="0.3">
      <c r="A36" s="24" t="s">
        <v>27</v>
      </c>
      <c r="B36" s="24">
        <v>304</v>
      </c>
      <c r="C36" t="s">
        <v>31</v>
      </c>
      <c r="D36" s="88">
        <v>0</v>
      </c>
      <c r="E36" t="s">
        <v>384</v>
      </c>
      <c r="G36" s="88">
        <v>0</v>
      </c>
      <c r="H36" t="s">
        <v>384</v>
      </c>
      <c r="J36" s="88">
        <v>0</v>
      </c>
      <c r="K36" t="s">
        <v>384</v>
      </c>
      <c r="M36" s="88">
        <v>0</v>
      </c>
      <c r="N36" t="s">
        <v>384</v>
      </c>
    </row>
    <row r="37" spans="1:14" x14ac:dyDescent="0.3">
      <c r="A37" s="24" t="s">
        <v>27</v>
      </c>
      <c r="B37" s="24">
        <v>305</v>
      </c>
      <c r="C37" t="s">
        <v>32</v>
      </c>
      <c r="D37" s="88">
        <v>0.75</v>
      </c>
      <c r="E37" t="s">
        <v>381</v>
      </c>
      <c r="G37" s="88">
        <v>0.49549317537986109</v>
      </c>
      <c r="H37" t="s">
        <v>382</v>
      </c>
      <c r="J37" s="88">
        <v>0.76249999999999996</v>
      </c>
      <c r="K37" t="s">
        <v>381</v>
      </c>
      <c r="M37" s="88">
        <v>0.66529761138295129</v>
      </c>
      <c r="N37" t="s">
        <v>381</v>
      </c>
    </row>
    <row r="38" spans="1:14" x14ac:dyDescent="0.3">
      <c r="A38" s="24" t="s">
        <v>27</v>
      </c>
      <c r="B38" s="24">
        <v>306</v>
      </c>
      <c r="C38" t="s">
        <v>33</v>
      </c>
      <c r="D38" s="88">
        <v>1</v>
      </c>
      <c r="E38" t="s">
        <v>380</v>
      </c>
      <c r="G38" s="88">
        <v>0.82524446109303196</v>
      </c>
      <c r="H38" t="s">
        <v>380</v>
      </c>
      <c r="J38" s="88">
        <v>1</v>
      </c>
      <c r="K38" t="s">
        <v>380</v>
      </c>
      <c r="M38" s="88">
        <v>0.93883556138256108</v>
      </c>
      <c r="N38" t="s">
        <v>380</v>
      </c>
    </row>
    <row r="39" spans="1:14" x14ac:dyDescent="0.3">
      <c r="A39" s="24" t="s">
        <v>27</v>
      </c>
      <c r="B39" s="24">
        <v>307</v>
      </c>
      <c r="C39" t="s">
        <v>34</v>
      </c>
      <c r="D39" s="88">
        <v>0.25</v>
      </c>
      <c r="E39" t="s">
        <v>383</v>
      </c>
      <c r="G39" s="88">
        <v>0.49549317537986109</v>
      </c>
      <c r="H39" t="s">
        <v>382</v>
      </c>
      <c r="J39" s="88">
        <v>0.47678571428571426</v>
      </c>
      <c r="K39" t="s">
        <v>382</v>
      </c>
      <c r="M39" s="88">
        <v>0.41529761138295129</v>
      </c>
      <c r="N39" t="s">
        <v>382</v>
      </c>
    </row>
    <row r="40" spans="1:14" x14ac:dyDescent="0.3">
      <c r="A40" s="24" t="s">
        <v>27</v>
      </c>
      <c r="B40" s="24">
        <v>308</v>
      </c>
      <c r="C40" t="s">
        <v>35</v>
      </c>
      <c r="D40" s="88">
        <v>1</v>
      </c>
      <c r="E40" t="s">
        <v>380</v>
      </c>
      <c r="G40" s="88">
        <v>0.55105364242398636</v>
      </c>
      <c r="H40" t="s">
        <v>382</v>
      </c>
      <c r="J40" s="88">
        <v>0.85000000000000009</v>
      </c>
      <c r="K40" t="s">
        <v>380</v>
      </c>
      <c r="M40" s="88">
        <v>0.79036877484839518</v>
      </c>
      <c r="N40" t="s">
        <v>381</v>
      </c>
    </row>
    <row r="41" spans="1:14" x14ac:dyDescent="0.3">
      <c r="A41" s="24" t="s">
        <v>27</v>
      </c>
      <c r="B41" s="24">
        <v>309</v>
      </c>
      <c r="C41" t="s">
        <v>36</v>
      </c>
      <c r="D41" s="88">
        <v>1</v>
      </c>
      <c r="E41" t="s">
        <v>380</v>
      </c>
      <c r="G41" s="88">
        <v>0.80489615367135803</v>
      </c>
      <c r="H41" t="s">
        <v>380</v>
      </c>
      <c r="J41" s="88">
        <v>0.64196428571428577</v>
      </c>
      <c r="K41" t="s">
        <v>381</v>
      </c>
      <c r="M41" s="88">
        <v>0.80640115378497534</v>
      </c>
      <c r="N41" t="s">
        <v>380</v>
      </c>
    </row>
    <row r="42" spans="1:14" x14ac:dyDescent="0.3">
      <c r="A42" s="24" t="s">
        <v>27</v>
      </c>
      <c r="B42" s="24">
        <v>310</v>
      </c>
      <c r="C42" t="s">
        <v>37</v>
      </c>
      <c r="D42" s="88">
        <v>1</v>
      </c>
      <c r="E42" t="s">
        <v>380</v>
      </c>
      <c r="G42" s="88">
        <v>0.49549317537986109</v>
      </c>
      <c r="H42" t="s">
        <v>382</v>
      </c>
      <c r="J42" s="88">
        <v>0.52499999999999991</v>
      </c>
      <c r="K42" t="s">
        <v>382</v>
      </c>
      <c r="M42" s="88">
        <v>0.65717261138295135</v>
      </c>
      <c r="N42" t="s">
        <v>381</v>
      </c>
    </row>
    <row r="43" spans="1:14" x14ac:dyDescent="0.3">
      <c r="A43" s="24" t="s">
        <v>27</v>
      </c>
      <c r="B43" s="24">
        <v>311</v>
      </c>
      <c r="C43" t="s">
        <v>38</v>
      </c>
      <c r="D43" s="88">
        <v>1</v>
      </c>
      <c r="E43" t="s">
        <v>380</v>
      </c>
      <c r="G43" s="88">
        <v>0.38114859644604698</v>
      </c>
      <c r="H43" t="s">
        <v>383</v>
      </c>
      <c r="J43" s="88">
        <v>0</v>
      </c>
      <c r="K43" t="s">
        <v>384</v>
      </c>
      <c r="M43" s="88">
        <v>0.43340200875611645</v>
      </c>
      <c r="N43" t="s">
        <v>382</v>
      </c>
    </row>
    <row r="44" spans="1:14" x14ac:dyDescent="0.3">
      <c r="A44" s="24" t="s">
        <v>27</v>
      </c>
      <c r="B44" s="24">
        <v>312</v>
      </c>
      <c r="C44" t="s">
        <v>39</v>
      </c>
      <c r="D44" s="88">
        <v>0.75</v>
      </c>
      <c r="E44" t="s">
        <v>381</v>
      </c>
      <c r="G44" s="88">
        <v>0.57172289466907045</v>
      </c>
      <c r="H44" t="s">
        <v>382</v>
      </c>
      <c r="J44" s="88">
        <v>0.68392857142857144</v>
      </c>
      <c r="K44" t="s">
        <v>381</v>
      </c>
      <c r="M44" s="88">
        <v>0.66447801313417465</v>
      </c>
      <c r="N44" t="s">
        <v>381</v>
      </c>
    </row>
    <row r="45" spans="1:14" x14ac:dyDescent="0.3">
      <c r="A45" s="24" t="s">
        <v>27</v>
      </c>
      <c r="B45" s="24">
        <v>313</v>
      </c>
      <c r="C45" t="s">
        <v>40</v>
      </c>
      <c r="D45" s="88">
        <v>0.75</v>
      </c>
      <c r="E45" t="s">
        <v>381</v>
      </c>
      <c r="G45" s="88">
        <v>0.49549317537986109</v>
      </c>
      <c r="H45" t="s">
        <v>382</v>
      </c>
      <c r="J45" s="88">
        <v>0.89821428571428574</v>
      </c>
      <c r="K45" t="s">
        <v>380</v>
      </c>
      <c r="M45" s="88">
        <v>0.71279761138295128</v>
      </c>
      <c r="N45" t="s">
        <v>381</v>
      </c>
    </row>
    <row r="46" spans="1:14" x14ac:dyDescent="0.3">
      <c r="A46" s="24" t="s">
        <v>27</v>
      </c>
      <c r="B46" s="24">
        <v>314</v>
      </c>
      <c r="C46" t="s">
        <v>41</v>
      </c>
      <c r="D46" s="88">
        <v>0.25</v>
      </c>
      <c r="E46" t="s">
        <v>383</v>
      </c>
      <c r="G46" s="88">
        <v>0.76021061298454273</v>
      </c>
      <c r="H46" t="s">
        <v>381</v>
      </c>
      <c r="J46" s="88">
        <v>0.76964285714285707</v>
      </c>
      <c r="K46" t="s">
        <v>381</v>
      </c>
      <c r="M46" s="88">
        <v>0.61044871454458993</v>
      </c>
      <c r="N46" t="s">
        <v>381</v>
      </c>
    </row>
    <row r="47" spans="1:14" x14ac:dyDescent="0.3">
      <c r="A47" s="24" t="s">
        <v>27</v>
      </c>
      <c r="B47" s="24">
        <v>315</v>
      </c>
      <c r="C47" t="s">
        <v>42</v>
      </c>
      <c r="D47" s="88">
        <v>0.75</v>
      </c>
      <c r="E47" t="s">
        <v>381</v>
      </c>
      <c r="G47" s="88">
        <v>0.49549317537986109</v>
      </c>
      <c r="H47" t="s">
        <v>382</v>
      </c>
      <c r="J47" s="88">
        <v>0.4017857142857143</v>
      </c>
      <c r="K47" t="s">
        <v>382</v>
      </c>
      <c r="M47" s="88">
        <v>0.53904761138295132</v>
      </c>
      <c r="N47" t="s">
        <v>382</v>
      </c>
    </row>
    <row r="48" spans="1:14" x14ac:dyDescent="0.3">
      <c r="A48" s="24" t="s">
        <v>27</v>
      </c>
      <c r="B48" s="24">
        <v>316</v>
      </c>
      <c r="C48" t="s">
        <v>43</v>
      </c>
      <c r="D48" s="88">
        <v>1</v>
      </c>
      <c r="E48" t="s">
        <v>380</v>
      </c>
      <c r="G48" s="88">
        <v>0.8458566928821889</v>
      </c>
      <c r="H48" t="s">
        <v>380</v>
      </c>
      <c r="J48" s="88">
        <v>0.73571428571428577</v>
      </c>
      <c r="K48" t="s">
        <v>381</v>
      </c>
      <c r="M48" s="88">
        <v>0.8535498425087662</v>
      </c>
      <c r="N48" t="s">
        <v>380</v>
      </c>
    </row>
    <row r="49" spans="1:14" x14ac:dyDescent="0.3">
      <c r="A49" s="24" t="s">
        <v>44</v>
      </c>
      <c r="B49" s="24">
        <v>401</v>
      </c>
      <c r="C49" t="s">
        <v>44</v>
      </c>
      <c r="D49" s="88">
        <v>0.75</v>
      </c>
      <c r="E49" t="s">
        <v>381</v>
      </c>
      <c r="G49" s="88">
        <v>0.76702836576837718</v>
      </c>
      <c r="H49" t="s">
        <v>381</v>
      </c>
      <c r="J49" s="88">
        <v>0.46785714285714286</v>
      </c>
      <c r="K49" t="s">
        <v>382</v>
      </c>
      <c r="M49" s="88">
        <v>0.65720992801893197</v>
      </c>
      <c r="N49" t="s">
        <v>381</v>
      </c>
    </row>
    <row r="50" spans="1:14" x14ac:dyDescent="0.3">
      <c r="A50" s="24" t="s">
        <v>44</v>
      </c>
      <c r="B50" s="24">
        <v>402</v>
      </c>
      <c r="C50" t="s">
        <v>45</v>
      </c>
      <c r="D50" s="88">
        <v>0</v>
      </c>
      <c r="E50" t="s">
        <v>384</v>
      </c>
      <c r="G50" s="88">
        <v>0.49549317537986109</v>
      </c>
      <c r="H50" t="s">
        <v>382</v>
      </c>
      <c r="J50" s="88">
        <v>0</v>
      </c>
      <c r="K50" t="s">
        <v>384</v>
      </c>
      <c r="M50" s="88">
        <v>0.17342261138295137</v>
      </c>
      <c r="N50" t="s">
        <v>384</v>
      </c>
    </row>
    <row r="51" spans="1:14" x14ac:dyDescent="0.3">
      <c r="A51" s="24" t="s">
        <v>44</v>
      </c>
      <c r="B51" s="24">
        <v>403</v>
      </c>
      <c r="C51" t="s">
        <v>46</v>
      </c>
      <c r="D51" s="88">
        <v>1</v>
      </c>
      <c r="E51" t="s">
        <v>380</v>
      </c>
      <c r="G51" s="88">
        <v>0.49549317537986109</v>
      </c>
      <c r="H51" t="s">
        <v>382</v>
      </c>
      <c r="J51" s="88">
        <v>1</v>
      </c>
      <c r="K51" t="s">
        <v>380</v>
      </c>
      <c r="M51" s="88">
        <v>0.82342261138295136</v>
      </c>
      <c r="N51" t="s">
        <v>380</v>
      </c>
    </row>
    <row r="52" spans="1:14" x14ac:dyDescent="0.3">
      <c r="A52" s="24" t="s">
        <v>44</v>
      </c>
      <c r="B52" s="24">
        <v>404</v>
      </c>
      <c r="C52" t="s">
        <v>330</v>
      </c>
      <c r="D52" s="88">
        <v>0.5</v>
      </c>
      <c r="E52" t="s">
        <v>382</v>
      </c>
      <c r="G52" s="88">
        <v>0.49549317537986109</v>
      </c>
      <c r="H52" t="s">
        <v>382</v>
      </c>
      <c r="J52" s="88">
        <v>0.3214285714285714</v>
      </c>
      <c r="K52" t="s">
        <v>383</v>
      </c>
      <c r="M52" s="88">
        <v>0.43592261138295135</v>
      </c>
      <c r="N52" t="s">
        <v>382</v>
      </c>
    </row>
    <row r="53" spans="1:14" x14ac:dyDescent="0.3">
      <c r="A53" s="24" t="s">
        <v>44</v>
      </c>
      <c r="B53" s="24">
        <v>405</v>
      </c>
      <c r="C53" t="s">
        <v>47</v>
      </c>
      <c r="D53" s="88">
        <v>0.25</v>
      </c>
      <c r="E53" t="s">
        <v>383</v>
      </c>
      <c r="G53" s="88">
        <v>0.49549317537986109</v>
      </c>
      <c r="H53" t="s">
        <v>382</v>
      </c>
      <c r="J53" s="88">
        <v>0.85535714285714293</v>
      </c>
      <c r="K53" t="s">
        <v>380</v>
      </c>
      <c r="M53" s="88">
        <v>0.54779761138295135</v>
      </c>
      <c r="N53" t="s">
        <v>382</v>
      </c>
    </row>
    <row r="54" spans="1:14" x14ac:dyDescent="0.3">
      <c r="A54" s="24" t="s">
        <v>44</v>
      </c>
      <c r="B54" s="24">
        <v>406</v>
      </c>
      <c r="C54" t="s">
        <v>48</v>
      </c>
      <c r="D54" s="88">
        <v>0.5</v>
      </c>
      <c r="E54" t="s">
        <v>382</v>
      </c>
      <c r="G54" s="88">
        <v>0.49549317537986109</v>
      </c>
      <c r="H54" t="s">
        <v>382</v>
      </c>
      <c r="J54" s="88">
        <v>0.1607142857142857</v>
      </c>
      <c r="K54" t="s">
        <v>384</v>
      </c>
      <c r="M54" s="88">
        <v>0.37967261138295133</v>
      </c>
      <c r="N54" t="s">
        <v>383</v>
      </c>
    </row>
    <row r="55" spans="1:14" x14ac:dyDescent="0.3">
      <c r="A55" s="24" t="s">
        <v>44</v>
      </c>
      <c r="B55" s="24">
        <v>407</v>
      </c>
      <c r="C55" t="s">
        <v>49</v>
      </c>
      <c r="D55" s="88">
        <v>0.75</v>
      </c>
      <c r="E55" t="s">
        <v>381</v>
      </c>
      <c r="G55" s="88">
        <v>0.57172289466907045</v>
      </c>
      <c r="H55" t="s">
        <v>382</v>
      </c>
      <c r="J55" s="88">
        <v>0.3571428571428571</v>
      </c>
      <c r="K55" t="s">
        <v>383</v>
      </c>
      <c r="M55" s="88">
        <v>0.55010301313417465</v>
      </c>
      <c r="N55" t="s">
        <v>382</v>
      </c>
    </row>
    <row r="56" spans="1:14" x14ac:dyDescent="0.3">
      <c r="A56" s="24" t="s">
        <v>44</v>
      </c>
      <c r="B56" s="24">
        <v>408</v>
      </c>
      <c r="C56" t="s">
        <v>332</v>
      </c>
      <c r="D56" s="88">
        <v>1</v>
      </c>
      <c r="E56" t="s">
        <v>380</v>
      </c>
      <c r="G56" s="88">
        <v>0.85758434200360567</v>
      </c>
      <c r="H56" t="s">
        <v>380</v>
      </c>
      <c r="J56" s="88">
        <v>0.625</v>
      </c>
      <c r="K56" t="s">
        <v>381</v>
      </c>
      <c r="M56" s="88">
        <v>0.81890451970126188</v>
      </c>
      <c r="N56" t="s">
        <v>380</v>
      </c>
    </row>
    <row r="57" spans="1:14" x14ac:dyDescent="0.3">
      <c r="A57" s="24" t="s">
        <v>44</v>
      </c>
      <c r="B57" s="24">
        <v>409</v>
      </c>
      <c r="C57" t="s">
        <v>50</v>
      </c>
      <c r="D57" s="88">
        <v>0</v>
      </c>
      <c r="E57" t="s">
        <v>384</v>
      </c>
      <c r="G57" s="88">
        <v>0.38114859644604698</v>
      </c>
      <c r="H57" t="s">
        <v>383</v>
      </c>
      <c r="J57" s="88">
        <v>0</v>
      </c>
      <c r="K57" t="s">
        <v>384</v>
      </c>
      <c r="M57" s="88">
        <v>0.13340200875611644</v>
      </c>
      <c r="N57" t="s">
        <v>384</v>
      </c>
    </row>
    <row r="58" spans="1:14" x14ac:dyDescent="0.3">
      <c r="A58" s="24" t="s">
        <v>44</v>
      </c>
      <c r="B58" s="24">
        <v>410</v>
      </c>
      <c r="C58" t="s">
        <v>51</v>
      </c>
      <c r="D58" s="88">
        <v>0.75</v>
      </c>
      <c r="E58" t="s">
        <v>381</v>
      </c>
      <c r="G58" s="88">
        <v>0.49549317537986109</v>
      </c>
      <c r="H58" t="s">
        <v>382</v>
      </c>
      <c r="J58" s="88">
        <v>0.96249999999999991</v>
      </c>
      <c r="K58" t="s">
        <v>380</v>
      </c>
      <c r="M58" s="88">
        <v>0.73529761138295124</v>
      </c>
      <c r="N58" t="s">
        <v>381</v>
      </c>
    </row>
    <row r="59" spans="1:14" x14ac:dyDescent="0.3">
      <c r="A59" s="24" t="s">
        <v>44</v>
      </c>
      <c r="B59" s="24">
        <v>411</v>
      </c>
      <c r="C59" t="s">
        <v>52</v>
      </c>
      <c r="D59" s="88">
        <v>0.5</v>
      </c>
      <c r="E59" t="s">
        <v>382</v>
      </c>
      <c r="G59" s="88">
        <v>0.49549317537986109</v>
      </c>
      <c r="H59" t="s">
        <v>382</v>
      </c>
      <c r="J59" s="88">
        <v>0.76964285714285707</v>
      </c>
      <c r="K59" t="s">
        <v>381</v>
      </c>
      <c r="M59" s="88">
        <v>0.59279761138295139</v>
      </c>
      <c r="N59" t="s">
        <v>382</v>
      </c>
    </row>
    <row r="60" spans="1:14" x14ac:dyDescent="0.3">
      <c r="A60" s="24" t="s">
        <v>44</v>
      </c>
      <c r="B60" s="24">
        <v>412</v>
      </c>
      <c r="C60" t="s">
        <v>333</v>
      </c>
      <c r="D60" s="88">
        <v>0.25</v>
      </c>
      <c r="E60" t="s">
        <v>383</v>
      </c>
      <c r="G60" s="88">
        <v>0.49549317537986109</v>
      </c>
      <c r="H60" t="s">
        <v>382</v>
      </c>
      <c r="J60" s="88">
        <v>0.89821428571428574</v>
      </c>
      <c r="K60" t="s">
        <v>380</v>
      </c>
      <c r="M60" s="88">
        <v>0.56279761138295137</v>
      </c>
      <c r="N60" t="s">
        <v>382</v>
      </c>
    </row>
    <row r="61" spans="1:14" x14ac:dyDescent="0.3">
      <c r="A61" s="24" t="s">
        <v>44</v>
      </c>
      <c r="B61" s="24">
        <v>413</v>
      </c>
      <c r="C61" t="s">
        <v>53</v>
      </c>
      <c r="D61" s="88">
        <v>0</v>
      </c>
      <c r="E61" t="s">
        <v>384</v>
      </c>
      <c r="G61" s="88">
        <v>0</v>
      </c>
      <c r="H61" t="s">
        <v>384</v>
      </c>
      <c r="J61" s="88">
        <v>0</v>
      </c>
      <c r="K61" t="s">
        <v>384</v>
      </c>
      <c r="M61" s="88">
        <v>0</v>
      </c>
      <c r="N61" t="s">
        <v>384</v>
      </c>
    </row>
    <row r="62" spans="1:14" x14ac:dyDescent="0.3">
      <c r="A62" s="24" t="s">
        <v>44</v>
      </c>
      <c r="B62" s="24">
        <v>414</v>
      </c>
      <c r="C62" t="s">
        <v>54</v>
      </c>
      <c r="D62" s="88">
        <v>0.5</v>
      </c>
      <c r="E62" t="s">
        <v>382</v>
      </c>
      <c r="G62" s="88">
        <v>0.49549317537986109</v>
      </c>
      <c r="H62" t="s">
        <v>382</v>
      </c>
      <c r="J62" s="88">
        <v>0.30535714285714288</v>
      </c>
      <c r="K62" t="s">
        <v>383</v>
      </c>
      <c r="M62" s="88">
        <v>0.43029761138295136</v>
      </c>
      <c r="N62" t="s">
        <v>382</v>
      </c>
    </row>
    <row r="63" spans="1:14" x14ac:dyDescent="0.3">
      <c r="A63" s="24" t="s">
        <v>44</v>
      </c>
      <c r="B63" s="24">
        <v>415</v>
      </c>
      <c r="C63" t="s">
        <v>55</v>
      </c>
      <c r="D63" s="88">
        <v>0.5</v>
      </c>
      <c r="E63" t="s">
        <v>382</v>
      </c>
      <c r="G63" s="88">
        <v>0.49549317537986109</v>
      </c>
      <c r="H63" t="s">
        <v>382</v>
      </c>
      <c r="J63" s="88">
        <v>0.87916666666666654</v>
      </c>
      <c r="K63" t="s">
        <v>380</v>
      </c>
      <c r="M63" s="88">
        <v>0.63113094471628461</v>
      </c>
      <c r="N63" t="s">
        <v>381</v>
      </c>
    </row>
    <row r="64" spans="1:14" x14ac:dyDescent="0.3">
      <c r="A64" s="24" t="s">
        <v>44</v>
      </c>
      <c r="B64" s="24">
        <v>416</v>
      </c>
      <c r="C64" t="s">
        <v>56</v>
      </c>
      <c r="D64" s="88">
        <v>0.5</v>
      </c>
      <c r="E64" t="s">
        <v>382</v>
      </c>
      <c r="G64" s="88">
        <v>0.49549317537986109</v>
      </c>
      <c r="H64" t="s">
        <v>382</v>
      </c>
      <c r="J64" s="88">
        <v>0.26785714285714279</v>
      </c>
      <c r="K64" t="s">
        <v>383</v>
      </c>
      <c r="M64" s="88">
        <v>0.41717261138295136</v>
      </c>
      <c r="N64" t="s">
        <v>382</v>
      </c>
    </row>
    <row r="65" spans="1:14" x14ac:dyDescent="0.3">
      <c r="A65" s="24" t="s">
        <v>57</v>
      </c>
      <c r="B65" s="24">
        <v>501</v>
      </c>
      <c r="C65" t="s">
        <v>57</v>
      </c>
      <c r="D65" s="88">
        <v>0</v>
      </c>
      <c r="E65" t="s">
        <v>384</v>
      </c>
      <c r="G65" s="88">
        <v>0</v>
      </c>
      <c r="H65" t="s">
        <v>384</v>
      </c>
      <c r="J65" s="88">
        <v>0</v>
      </c>
      <c r="K65" t="s">
        <v>384</v>
      </c>
      <c r="M65" s="88">
        <v>0</v>
      </c>
      <c r="N65" t="s">
        <v>384</v>
      </c>
    </row>
    <row r="66" spans="1:14" x14ac:dyDescent="0.3">
      <c r="A66" s="24" t="s">
        <v>57</v>
      </c>
      <c r="B66" s="24">
        <v>502</v>
      </c>
      <c r="C66" t="s">
        <v>334</v>
      </c>
      <c r="D66" s="88">
        <v>0.5</v>
      </c>
      <c r="E66" t="s">
        <v>382</v>
      </c>
      <c r="G66" s="88">
        <v>0.49549317537986109</v>
      </c>
      <c r="H66" t="s">
        <v>382</v>
      </c>
      <c r="J66" s="88">
        <v>0</v>
      </c>
      <c r="K66" t="s">
        <v>384</v>
      </c>
      <c r="M66" s="88">
        <v>0.32342261138295136</v>
      </c>
      <c r="N66" t="s">
        <v>383</v>
      </c>
    </row>
    <row r="67" spans="1:14" x14ac:dyDescent="0.3">
      <c r="A67" s="24" t="s">
        <v>57</v>
      </c>
      <c r="B67" s="24">
        <v>503</v>
      </c>
      <c r="C67" t="s">
        <v>58</v>
      </c>
      <c r="D67" s="88">
        <v>0.5</v>
      </c>
      <c r="E67" t="s">
        <v>382</v>
      </c>
      <c r="G67" s="88">
        <v>0.49549317537986109</v>
      </c>
      <c r="H67" t="s">
        <v>382</v>
      </c>
      <c r="J67" s="88">
        <v>0.34196428571428572</v>
      </c>
      <c r="K67" t="s">
        <v>383</v>
      </c>
      <c r="M67" s="88">
        <v>0.44311011138295137</v>
      </c>
      <c r="N67" t="s">
        <v>382</v>
      </c>
    </row>
    <row r="68" spans="1:14" x14ac:dyDescent="0.3">
      <c r="A68" s="24" t="s">
        <v>57</v>
      </c>
      <c r="B68" s="24">
        <v>504</v>
      </c>
      <c r="C68" t="s">
        <v>59</v>
      </c>
      <c r="D68" s="88">
        <v>0</v>
      </c>
      <c r="E68" t="s">
        <v>384</v>
      </c>
      <c r="G68" s="88">
        <v>0</v>
      </c>
      <c r="H68" t="s">
        <v>384</v>
      </c>
      <c r="J68" s="88">
        <v>0</v>
      </c>
      <c r="K68" t="s">
        <v>384</v>
      </c>
      <c r="M68" s="88">
        <v>0</v>
      </c>
      <c r="N68" t="s">
        <v>384</v>
      </c>
    </row>
    <row r="69" spans="1:14" x14ac:dyDescent="0.3">
      <c r="A69" s="24" t="s">
        <v>57</v>
      </c>
      <c r="B69" s="24">
        <v>505</v>
      </c>
      <c r="C69" t="s">
        <v>60</v>
      </c>
      <c r="D69" s="88">
        <v>0.5</v>
      </c>
      <c r="E69" t="s">
        <v>382</v>
      </c>
      <c r="G69" s="88">
        <v>0.57172289466907045</v>
      </c>
      <c r="H69" t="s">
        <v>382</v>
      </c>
      <c r="J69" s="88">
        <v>0.77499999999999991</v>
      </c>
      <c r="K69" t="s">
        <v>381</v>
      </c>
      <c r="M69" s="88">
        <v>0.62135301313417457</v>
      </c>
      <c r="N69" t="s">
        <v>381</v>
      </c>
    </row>
    <row r="70" spans="1:14" x14ac:dyDescent="0.3">
      <c r="A70" s="24" t="s">
        <v>57</v>
      </c>
      <c r="B70" s="24">
        <v>506</v>
      </c>
      <c r="C70" t="s">
        <v>61</v>
      </c>
      <c r="D70" s="88">
        <v>0</v>
      </c>
      <c r="E70" t="s">
        <v>384</v>
      </c>
      <c r="G70" s="88">
        <v>0</v>
      </c>
      <c r="H70" t="s">
        <v>384</v>
      </c>
      <c r="J70" s="88">
        <v>0</v>
      </c>
      <c r="K70" t="s">
        <v>384</v>
      </c>
      <c r="M70" s="88">
        <v>0</v>
      </c>
      <c r="N70" t="s">
        <v>384</v>
      </c>
    </row>
    <row r="71" spans="1:14" x14ac:dyDescent="0.3">
      <c r="A71" s="24" t="s">
        <v>57</v>
      </c>
      <c r="B71" s="24">
        <v>507</v>
      </c>
      <c r="C71" t="s">
        <v>62</v>
      </c>
      <c r="D71" s="88">
        <v>0</v>
      </c>
      <c r="E71" t="s">
        <v>384</v>
      </c>
      <c r="G71" s="88">
        <v>0.49549317537986109</v>
      </c>
      <c r="H71" t="s">
        <v>382</v>
      </c>
      <c r="J71" s="88">
        <v>0.1607142857142857</v>
      </c>
      <c r="K71" t="s">
        <v>384</v>
      </c>
      <c r="M71" s="88">
        <v>0.22967261138295136</v>
      </c>
      <c r="N71" t="s">
        <v>383</v>
      </c>
    </row>
    <row r="72" spans="1:14" x14ac:dyDescent="0.3">
      <c r="A72" s="24" t="s">
        <v>57</v>
      </c>
      <c r="B72" s="24">
        <v>508</v>
      </c>
      <c r="C72" t="s">
        <v>63</v>
      </c>
      <c r="D72" s="88">
        <v>0.5</v>
      </c>
      <c r="E72" t="s">
        <v>382</v>
      </c>
      <c r="G72" s="88">
        <v>0.49549317537986109</v>
      </c>
      <c r="H72" t="s">
        <v>382</v>
      </c>
      <c r="J72" s="88">
        <v>0.79642857142857149</v>
      </c>
      <c r="K72" t="s">
        <v>381</v>
      </c>
      <c r="M72" s="88">
        <v>0.60217261138295131</v>
      </c>
      <c r="N72" t="s">
        <v>381</v>
      </c>
    </row>
    <row r="73" spans="1:14" x14ac:dyDescent="0.3">
      <c r="A73" s="24" t="s">
        <v>57</v>
      </c>
      <c r="B73" s="24">
        <v>509</v>
      </c>
      <c r="C73" t="s">
        <v>64</v>
      </c>
      <c r="D73" s="88">
        <v>0.5</v>
      </c>
      <c r="E73" t="s">
        <v>382</v>
      </c>
      <c r="G73" s="88">
        <v>0.49549317537986109</v>
      </c>
      <c r="H73" t="s">
        <v>382</v>
      </c>
      <c r="J73" s="88">
        <v>0.94107142857142856</v>
      </c>
      <c r="K73" t="s">
        <v>380</v>
      </c>
      <c r="M73" s="88">
        <v>0.65279761138295134</v>
      </c>
      <c r="N73" t="s">
        <v>381</v>
      </c>
    </row>
    <row r="74" spans="1:14" x14ac:dyDescent="0.3">
      <c r="A74" s="24" t="s">
        <v>57</v>
      </c>
      <c r="B74" s="24">
        <v>510</v>
      </c>
      <c r="C74" t="s">
        <v>65</v>
      </c>
      <c r="D74" s="88">
        <v>1</v>
      </c>
      <c r="E74" t="s">
        <v>380</v>
      </c>
      <c r="G74" s="88">
        <v>0.38114859644604698</v>
      </c>
      <c r="H74" t="s">
        <v>383</v>
      </c>
      <c r="J74" s="88">
        <v>0.98611111111111116</v>
      </c>
      <c r="K74" t="s">
        <v>380</v>
      </c>
      <c r="M74" s="88">
        <v>0.77854089764500534</v>
      </c>
      <c r="N74" t="s">
        <v>381</v>
      </c>
    </row>
    <row r="75" spans="1:14" x14ac:dyDescent="0.3">
      <c r="A75" s="24" t="s">
        <v>57</v>
      </c>
      <c r="B75" s="24">
        <v>511</v>
      </c>
      <c r="C75" t="s">
        <v>66</v>
      </c>
      <c r="D75" s="88">
        <v>0.75</v>
      </c>
      <c r="E75" t="s">
        <v>381</v>
      </c>
      <c r="G75" s="88">
        <v>0.49549317537986109</v>
      </c>
      <c r="H75" t="s">
        <v>382</v>
      </c>
      <c r="J75" s="88">
        <v>0.96249999999999991</v>
      </c>
      <c r="K75" t="s">
        <v>380</v>
      </c>
      <c r="M75" s="88">
        <v>0.73529761138295124</v>
      </c>
      <c r="N75" t="s">
        <v>381</v>
      </c>
    </row>
    <row r="76" spans="1:14" x14ac:dyDescent="0.3">
      <c r="A76" s="24" t="s">
        <v>57</v>
      </c>
      <c r="B76" s="24">
        <v>512</v>
      </c>
      <c r="C76" t="s">
        <v>67</v>
      </c>
      <c r="D76" s="88">
        <v>0.75</v>
      </c>
      <c r="E76" t="s">
        <v>381</v>
      </c>
      <c r="G76" s="88">
        <v>0</v>
      </c>
      <c r="H76" t="s">
        <v>384</v>
      </c>
      <c r="J76" s="88">
        <v>0.13392857142857142</v>
      </c>
      <c r="K76" t="s">
        <v>384</v>
      </c>
      <c r="M76" s="88">
        <v>0.27187499999999998</v>
      </c>
      <c r="N76" t="s">
        <v>383</v>
      </c>
    </row>
    <row r="77" spans="1:14" x14ac:dyDescent="0.3">
      <c r="A77" s="24" t="s">
        <v>57</v>
      </c>
      <c r="B77" s="24">
        <v>513</v>
      </c>
      <c r="C77" t="s">
        <v>68</v>
      </c>
      <c r="D77" s="88">
        <v>0.25</v>
      </c>
      <c r="E77" t="s">
        <v>383</v>
      </c>
      <c r="G77" s="88">
        <v>0.49549317537986109</v>
      </c>
      <c r="H77" t="s">
        <v>382</v>
      </c>
      <c r="J77" s="88">
        <v>0.1875</v>
      </c>
      <c r="K77" t="s">
        <v>384</v>
      </c>
      <c r="M77" s="88">
        <v>0.31404761138295134</v>
      </c>
      <c r="N77" t="s">
        <v>383</v>
      </c>
    </row>
    <row r="78" spans="1:14" x14ac:dyDescent="0.3">
      <c r="A78" s="24" t="s">
        <v>57</v>
      </c>
      <c r="B78" s="24">
        <v>514</v>
      </c>
      <c r="C78" t="s">
        <v>69</v>
      </c>
      <c r="D78" s="88">
        <v>0.75</v>
      </c>
      <c r="E78" t="s">
        <v>381</v>
      </c>
      <c r="G78" s="88">
        <v>0.49549317537986109</v>
      </c>
      <c r="H78" t="s">
        <v>382</v>
      </c>
      <c r="J78" s="88">
        <v>0.83392857142857146</v>
      </c>
      <c r="K78" t="s">
        <v>380</v>
      </c>
      <c r="M78" s="88">
        <v>0.69029761138295131</v>
      </c>
      <c r="N78" t="s">
        <v>381</v>
      </c>
    </row>
    <row r="79" spans="1:14" x14ac:dyDescent="0.3">
      <c r="A79" s="24" t="s">
        <v>70</v>
      </c>
      <c r="B79" s="24">
        <v>601</v>
      </c>
      <c r="C79" t="s">
        <v>71</v>
      </c>
      <c r="D79" s="88">
        <v>0.5</v>
      </c>
      <c r="E79" t="s">
        <v>382</v>
      </c>
      <c r="G79" s="88">
        <v>0.49549317537986109</v>
      </c>
      <c r="H79" t="s">
        <v>382</v>
      </c>
      <c r="J79" s="88">
        <v>0.58750000000000002</v>
      </c>
      <c r="K79" t="s">
        <v>382</v>
      </c>
      <c r="M79" s="88">
        <v>0.52904761138295142</v>
      </c>
      <c r="N79" t="s">
        <v>382</v>
      </c>
    </row>
    <row r="80" spans="1:14" x14ac:dyDescent="0.3">
      <c r="A80" s="24" t="s">
        <v>70</v>
      </c>
      <c r="B80" s="24">
        <v>602</v>
      </c>
      <c r="C80" t="s">
        <v>72</v>
      </c>
      <c r="D80" s="88">
        <v>0.25</v>
      </c>
      <c r="E80" t="s">
        <v>383</v>
      </c>
      <c r="G80" s="88">
        <v>0.57172289466907045</v>
      </c>
      <c r="H80" t="s">
        <v>382</v>
      </c>
      <c r="J80" s="88">
        <v>0.82321428571428579</v>
      </c>
      <c r="K80" t="s">
        <v>380</v>
      </c>
      <c r="M80" s="88">
        <v>0.5632280131341747</v>
      </c>
      <c r="N80" t="s">
        <v>382</v>
      </c>
    </row>
    <row r="81" spans="1:14" x14ac:dyDescent="0.3">
      <c r="A81" s="24" t="s">
        <v>70</v>
      </c>
      <c r="B81" s="24">
        <v>603</v>
      </c>
      <c r="C81" t="s">
        <v>73</v>
      </c>
      <c r="D81" s="88">
        <v>1</v>
      </c>
      <c r="E81" t="s">
        <v>380</v>
      </c>
      <c r="G81" s="88">
        <v>0.38114859644604698</v>
      </c>
      <c r="H81" t="s">
        <v>383</v>
      </c>
      <c r="J81" s="88">
        <v>0.91428571428571437</v>
      </c>
      <c r="K81" t="s">
        <v>380</v>
      </c>
      <c r="M81" s="88">
        <v>0.7534020087561164</v>
      </c>
      <c r="N81" t="s">
        <v>381</v>
      </c>
    </row>
    <row r="82" spans="1:14" x14ac:dyDescent="0.3">
      <c r="A82" s="24" t="s">
        <v>70</v>
      </c>
      <c r="B82" s="24">
        <v>604</v>
      </c>
      <c r="C82" t="s">
        <v>74</v>
      </c>
      <c r="D82" s="88">
        <v>0.25</v>
      </c>
      <c r="E82" t="s">
        <v>383</v>
      </c>
      <c r="G82" s="88">
        <v>0</v>
      </c>
      <c r="H82" t="s">
        <v>384</v>
      </c>
      <c r="J82" s="88">
        <v>0.8125</v>
      </c>
      <c r="K82" t="s">
        <v>380</v>
      </c>
      <c r="M82" s="88">
        <v>0.359375</v>
      </c>
      <c r="N82" t="s">
        <v>383</v>
      </c>
    </row>
    <row r="83" spans="1:14" x14ac:dyDescent="0.3">
      <c r="A83" s="24" t="s">
        <v>70</v>
      </c>
      <c r="B83" s="24">
        <v>605</v>
      </c>
      <c r="C83" t="s">
        <v>75</v>
      </c>
      <c r="D83" s="88">
        <v>0</v>
      </c>
      <c r="E83" t="s">
        <v>384</v>
      </c>
      <c r="G83" s="88">
        <v>0.78516610867885683</v>
      </c>
      <c r="H83" t="s">
        <v>381</v>
      </c>
      <c r="J83" s="88">
        <v>0.38035714285714295</v>
      </c>
      <c r="K83" t="s">
        <v>383</v>
      </c>
      <c r="M83" s="88">
        <v>0.4079331380375999</v>
      </c>
      <c r="N83" t="s">
        <v>382</v>
      </c>
    </row>
    <row r="84" spans="1:14" x14ac:dyDescent="0.3">
      <c r="A84" s="24" t="s">
        <v>70</v>
      </c>
      <c r="B84" s="24">
        <v>606</v>
      </c>
      <c r="C84" t="s">
        <v>76</v>
      </c>
      <c r="D84" s="88">
        <v>0.5</v>
      </c>
      <c r="E84" t="s">
        <v>382</v>
      </c>
      <c r="G84" s="88">
        <v>0.67548972585747824</v>
      </c>
      <c r="H84" t="s">
        <v>381</v>
      </c>
      <c r="J84" s="88">
        <v>0.87142857142857144</v>
      </c>
      <c r="K84" t="s">
        <v>380</v>
      </c>
      <c r="M84" s="88">
        <v>0.69142140405011743</v>
      </c>
      <c r="N84" t="s">
        <v>381</v>
      </c>
    </row>
    <row r="85" spans="1:14" x14ac:dyDescent="0.3">
      <c r="A85" s="24" t="s">
        <v>70</v>
      </c>
      <c r="B85" s="24">
        <v>607</v>
      </c>
      <c r="C85" t="s">
        <v>77</v>
      </c>
      <c r="D85" s="88">
        <v>0.5</v>
      </c>
      <c r="E85" t="s">
        <v>382</v>
      </c>
      <c r="G85" s="88">
        <v>0.49549317537986109</v>
      </c>
      <c r="H85" t="s">
        <v>382</v>
      </c>
      <c r="J85" s="88">
        <v>0.96249999999999991</v>
      </c>
      <c r="K85" t="s">
        <v>380</v>
      </c>
      <c r="M85" s="88">
        <v>0.66029761138295129</v>
      </c>
      <c r="N85" t="s">
        <v>381</v>
      </c>
    </row>
    <row r="86" spans="1:14" x14ac:dyDescent="0.3">
      <c r="A86" s="24" t="s">
        <v>70</v>
      </c>
      <c r="B86" s="24">
        <v>608</v>
      </c>
      <c r="C86" t="s">
        <v>78</v>
      </c>
      <c r="D86" s="88">
        <v>0.75</v>
      </c>
      <c r="E86" t="s">
        <v>381</v>
      </c>
      <c r="G86" s="88">
        <v>0.74881964117091626</v>
      </c>
      <c r="H86" t="s">
        <v>381</v>
      </c>
      <c r="J86" s="88">
        <v>0.96249999999999991</v>
      </c>
      <c r="K86" t="s">
        <v>380</v>
      </c>
      <c r="M86" s="88">
        <v>0.8239618744098206</v>
      </c>
      <c r="N86" t="s">
        <v>380</v>
      </c>
    </row>
    <row r="87" spans="1:14" x14ac:dyDescent="0.3">
      <c r="A87" s="24" t="s">
        <v>70</v>
      </c>
      <c r="B87" s="24">
        <v>609</v>
      </c>
      <c r="C87" t="s">
        <v>79</v>
      </c>
      <c r="D87" s="88">
        <v>0.75</v>
      </c>
      <c r="E87" t="s">
        <v>381</v>
      </c>
      <c r="G87" s="88">
        <v>0.49549317537986109</v>
      </c>
      <c r="H87" t="s">
        <v>382</v>
      </c>
      <c r="J87" s="88">
        <v>0.96249999999999991</v>
      </c>
      <c r="K87" t="s">
        <v>380</v>
      </c>
      <c r="M87" s="88">
        <v>0.73529761138295124</v>
      </c>
      <c r="N87" t="s">
        <v>381</v>
      </c>
    </row>
    <row r="88" spans="1:14" x14ac:dyDescent="0.3">
      <c r="A88" s="24" t="s">
        <v>70</v>
      </c>
      <c r="B88" s="24">
        <v>610</v>
      </c>
      <c r="C88" t="s">
        <v>80</v>
      </c>
      <c r="D88" s="88">
        <v>0.5</v>
      </c>
      <c r="E88" t="s">
        <v>382</v>
      </c>
      <c r="G88" s="88">
        <v>0.49549317537986109</v>
      </c>
      <c r="H88" t="s">
        <v>382</v>
      </c>
      <c r="J88" s="88">
        <v>1</v>
      </c>
      <c r="K88" t="s">
        <v>380</v>
      </c>
      <c r="M88" s="88">
        <v>0.67342261138295134</v>
      </c>
      <c r="N88" t="s">
        <v>381</v>
      </c>
    </row>
    <row r="89" spans="1:14" x14ac:dyDescent="0.3">
      <c r="A89" s="24" t="s">
        <v>70</v>
      </c>
      <c r="B89" s="24">
        <v>611</v>
      </c>
      <c r="C89" t="s">
        <v>81</v>
      </c>
      <c r="D89" s="88">
        <v>0.75</v>
      </c>
      <c r="E89" t="s">
        <v>381</v>
      </c>
      <c r="G89" s="88">
        <v>0.49549317537986109</v>
      </c>
      <c r="H89" t="s">
        <v>382</v>
      </c>
      <c r="J89" s="88">
        <v>0.44999999999999996</v>
      </c>
      <c r="K89" t="s">
        <v>382</v>
      </c>
      <c r="M89" s="88">
        <v>0.55592261138295129</v>
      </c>
      <c r="N89" t="s">
        <v>382</v>
      </c>
    </row>
    <row r="90" spans="1:14" x14ac:dyDescent="0.3">
      <c r="A90" s="24" t="s">
        <v>70</v>
      </c>
      <c r="B90" s="24">
        <v>612</v>
      </c>
      <c r="C90" t="s">
        <v>82</v>
      </c>
      <c r="D90" s="88">
        <v>0</v>
      </c>
      <c r="E90" t="s">
        <v>384</v>
      </c>
      <c r="G90" s="88">
        <v>0.49549317537986109</v>
      </c>
      <c r="H90" t="s">
        <v>382</v>
      </c>
      <c r="J90" s="88">
        <v>0.96249999999999991</v>
      </c>
      <c r="K90" t="s">
        <v>380</v>
      </c>
      <c r="M90" s="88">
        <v>0.51029761138295127</v>
      </c>
      <c r="N90" t="s">
        <v>382</v>
      </c>
    </row>
    <row r="91" spans="1:14" x14ac:dyDescent="0.3">
      <c r="A91" s="24" t="s">
        <v>70</v>
      </c>
      <c r="B91" s="24">
        <v>613</v>
      </c>
      <c r="C91" t="s">
        <v>83</v>
      </c>
      <c r="D91" s="88">
        <v>0</v>
      </c>
      <c r="E91" t="s">
        <v>384</v>
      </c>
      <c r="G91" s="88">
        <v>0.49549317537986109</v>
      </c>
      <c r="H91" t="s">
        <v>382</v>
      </c>
      <c r="J91" s="88">
        <v>0.7857142857142857</v>
      </c>
      <c r="K91" t="s">
        <v>381</v>
      </c>
      <c r="M91" s="88">
        <v>0.44842261138295136</v>
      </c>
      <c r="N91" t="s">
        <v>382</v>
      </c>
    </row>
    <row r="92" spans="1:14" x14ac:dyDescent="0.3">
      <c r="A92" s="24" t="s">
        <v>70</v>
      </c>
      <c r="B92" s="24">
        <v>614</v>
      </c>
      <c r="C92" t="s">
        <v>84</v>
      </c>
      <c r="D92" s="88">
        <v>0.75</v>
      </c>
      <c r="E92" t="s">
        <v>381</v>
      </c>
      <c r="G92" s="88">
        <v>0.76816101745280241</v>
      </c>
      <c r="H92" t="s">
        <v>381</v>
      </c>
      <c r="J92" s="88">
        <v>0.52499999999999991</v>
      </c>
      <c r="K92" t="s">
        <v>382</v>
      </c>
      <c r="M92" s="88">
        <v>0.67760635610848075</v>
      </c>
      <c r="N92" t="s">
        <v>381</v>
      </c>
    </row>
    <row r="93" spans="1:14" x14ac:dyDescent="0.3">
      <c r="A93" s="24" t="s">
        <v>85</v>
      </c>
      <c r="B93" s="24">
        <v>701</v>
      </c>
      <c r="C93" t="s">
        <v>85</v>
      </c>
      <c r="D93" s="88">
        <v>0.75</v>
      </c>
      <c r="E93" t="s">
        <v>381</v>
      </c>
      <c r="G93" s="88">
        <v>0.78065909607854589</v>
      </c>
      <c r="H93" t="s">
        <v>381</v>
      </c>
      <c r="J93" s="88">
        <v>0.375</v>
      </c>
      <c r="K93" t="s">
        <v>383</v>
      </c>
      <c r="M93" s="88">
        <v>0.62948068362749099</v>
      </c>
      <c r="N93" t="s">
        <v>381</v>
      </c>
    </row>
    <row r="94" spans="1:14" x14ac:dyDescent="0.3">
      <c r="A94" s="24" t="s">
        <v>85</v>
      </c>
      <c r="B94" s="24">
        <v>702</v>
      </c>
      <c r="C94" t="s">
        <v>86</v>
      </c>
      <c r="D94" s="88">
        <v>0.5</v>
      </c>
      <c r="E94" t="s">
        <v>382</v>
      </c>
      <c r="G94" s="88">
        <v>0.38114859644604698</v>
      </c>
      <c r="H94" t="s">
        <v>383</v>
      </c>
      <c r="J94" s="88">
        <v>0</v>
      </c>
      <c r="K94" t="s">
        <v>384</v>
      </c>
      <c r="M94" s="88">
        <v>0.28340200875611643</v>
      </c>
      <c r="N94" t="s">
        <v>383</v>
      </c>
    </row>
    <row r="95" spans="1:14" x14ac:dyDescent="0.3">
      <c r="A95" s="24" t="s">
        <v>85</v>
      </c>
      <c r="B95" s="24">
        <v>703</v>
      </c>
      <c r="C95" t="s">
        <v>87</v>
      </c>
      <c r="D95" s="88">
        <v>0.75</v>
      </c>
      <c r="E95" t="s">
        <v>381</v>
      </c>
      <c r="G95" s="88">
        <v>0.57172289466907045</v>
      </c>
      <c r="H95" t="s">
        <v>382</v>
      </c>
      <c r="J95" s="88">
        <v>0.6651785714285714</v>
      </c>
      <c r="K95" t="s">
        <v>381</v>
      </c>
      <c r="M95" s="88">
        <v>0.65791551313417462</v>
      </c>
      <c r="N95" t="s">
        <v>381</v>
      </c>
    </row>
    <row r="96" spans="1:14" x14ac:dyDescent="0.3">
      <c r="A96" s="24" t="s">
        <v>85</v>
      </c>
      <c r="B96" s="24">
        <v>704</v>
      </c>
      <c r="C96" t="s">
        <v>88</v>
      </c>
      <c r="D96" s="88">
        <v>0.25</v>
      </c>
      <c r="E96" t="s">
        <v>383</v>
      </c>
      <c r="G96" s="88">
        <v>0.38114859644604698</v>
      </c>
      <c r="H96" t="s">
        <v>383</v>
      </c>
      <c r="J96" s="88">
        <v>0.7321428571428571</v>
      </c>
      <c r="K96" t="s">
        <v>381</v>
      </c>
      <c r="M96" s="88">
        <v>0.4646520087561164</v>
      </c>
      <c r="N96" t="s">
        <v>382</v>
      </c>
    </row>
    <row r="97" spans="1:14" x14ac:dyDescent="0.3">
      <c r="A97" s="24" t="s">
        <v>85</v>
      </c>
      <c r="B97" s="24">
        <v>705</v>
      </c>
      <c r="C97" t="s">
        <v>89</v>
      </c>
      <c r="D97" s="88">
        <v>0.5</v>
      </c>
      <c r="E97" t="s">
        <v>382</v>
      </c>
      <c r="G97" s="88">
        <v>0</v>
      </c>
      <c r="H97" t="s">
        <v>384</v>
      </c>
      <c r="J97" s="88">
        <v>0</v>
      </c>
      <c r="K97" t="s">
        <v>384</v>
      </c>
      <c r="M97" s="88">
        <v>0.15</v>
      </c>
      <c r="N97" t="s">
        <v>384</v>
      </c>
    </row>
    <row r="98" spans="1:14" x14ac:dyDescent="0.3">
      <c r="A98" s="24" t="s">
        <v>85</v>
      </c>
      <c r="B98" s="24">
        <v>706</v>
      </c>
      <c r="C98" t="s">
        <v>90</v>
      </c>
      <c r="D98" s="88">
        <v>0.5</v>
      </c>
      <c r="E98" t="s">
        <v>382</v>
      </c>
      <c r="G98" s="88">
        <v>0.38114859644604698</v>
      </c>
      <c r="H98" t="s">
        <v>383</v>
      </c>
      <c r="J98" s="88">
        <v>0.43392857142857144</v>
      </c>
      <c r="K98" t="s">
        <v>382</v>
      </c>
      <c r="M98" s="88">
        <v>0.43527700875611641</v>
      </c>
      <c r="N98" t="s">
        <v>382</v>
      </c>
    </row>
    <row r="99" spans="1:14" x14ac:dyDescent="0.3">
      <c r="A99" s="24" t="s">
        <v>85</v>
      </c>
      <c r="B99" s="24">
        <v>707</v>
      </c>
      <c r="C99" t="s">
        <v>91</v>
      </c>
      <c r="D99" s="88">
        <v>1</v>
      </c>
      <c r="E99" t="s">
        <v>380</v>
      </c>
      <c r="G99" s="88">
        <v>0.49549317537986109</v>
      </c>
      <c r="H99" t="s">
        <v>382</v>
      </c>
      <c r="J99" s="88">
        <v>0.85000000000000009</v>
      </c>
      <c r="K99" t="s">
        <v>380</v>
      </c>
      <c r="M99" s="88">
        <v>0.77092261138295137</v>
      </c>
      <c r="N99" t="s">
        <v>381</v>
      </c>
    </row>
    <row r="100" spans="1:14" x14ac:dyDescent="0.3">
      <c r="A100" s="24" t="s">
        <v>85</v>
      </c>
      <c r="B100" s="24">
        <v>708</v>
      </c>
      <c r="C100" t="s">
        <v>92</v>
      </c>
      <c r="D100" s="88">
        <v>0</v>
      </c>
      <c r="E100" t="s">
        <v>384</v>
      </c>
      <c r="G100" s="88">
        <v>0</v>
      </c>
      <c r="H100" t="s">
        <v>384</v>
      </c>
      <c r="J100" s="88">
        <v>0</v>
      </c>
      <c r="K100" t="s">
        <v>384</v>
      </c>
      <c r="M100" s="88">
        <v>0</v>
      </c>
      <c r="N100" t="s">
        <v>384</v>
      </c>
    </row>
    <row r="101" spans="1:14" x14ac:dyDescent="0.3">
      <c r="A101" s="24" t="s">
        <v>85</v>
      </c>
      <c r="B101" s="24">
        <v>709</v>
      </c>
      <c r="C101" t="s">
        <v>93</v>
      </c>
      <c r="D101" s="88">
        <v>0.25</v>
      </c>
      <c r="E101" t="s">
        <v>383</v>
      </c>
      <c r="G101" s="88">
        <v>0.38114859644604698</v>
      </c>
      <c r="H101" t="s">
        <v>383</v>
      </c>
      <c r="J101" s="88">
        <v>0.88636363636363635</v>
      </c>
      <c r="K101" t="s">
        <v>380</v>
      </c>
      <c r="M101" s="88">
        <v>0.51862928148338905</v>
      </c>
      <c r="N101" t="s">
        <v>382</v>
      </c>
    </row>
    <row r="102" spans="1:14" x14ac:dyDescent="0.3">
      <c r="A102" s="24" t="s">
        <v>85</v>
      </c>
      <c r="B102" s="24">
        <v>710</v>
      </c>
      <c r="C102" t="s">
        <v>94</v>
      </c>
      <c r="D102" s="88">
        <v>0.5</v>
      </c>
      <c r="E102" t="s">
        <v>382</v>
      </c>
      <c r="G102" s="88">
        <v>0</v>
      </c>
      <c r="H102" t="s">
        <v>384</v>
      </c>
      <c r="J102" s="88">
        <v>0</v>
      </c>
      <c r="K102" t="s">
        <v>384</v>
      </c>
      <c r="M102" s="88">
        <v>0.15</v>
      </c>
      <c r="N102" t="s">
        <v>384</v>
      </c>
    </row>
    <row r="103" spans="1:14" x14ac:dyDescent="0.3">
      <c r="A103" s="24" t="s">
        <v>85</v>
      </c>
      <c r="B103" s="24">
        <v>711</v>
      </c>
      <c r="C103" t="s">
        <v>95</v>
      </c>
      <c r="D103" s="88">
        <v>0</v>
      </c>
      <c r="E103" t="s">
        <v>384</v>
      </c>
      <c r="G103" s="88">
        <v>0</v>
      </c>
      <c r="H103" t="s">
        <v>384</v>
      </c>
      <c r="J103" s="88">
        <v>0</v>
      </c>
      <c r="K103" t="s">
        <v>384</v>
      </c>
      <c r="M103" s="88">
        <v>0</v>
      </c>
      <c r="N103" t="s">
        <v>384</v>
      </c>
    </row>
    <row r="104" spans="1:14" x14ac:dyDescent="0.3">
      <c r="A104" s="24" t="s">
        <v>85</v>
      </c>
      <c r="B104" s="24">
        <v>712</v>
      </c>
      <c r="C104" t="s">
        <v>96</v>
      </c>
      <c r="D104" s="88">
        <v>0</v>
      </c>
      <c r="E104" t="s">
        <v>384</v>
      </c>
      <c r="G104" s="88">
        <v>0.49549317537986109</v>
      </c>
      <c r="H104" t="s">
        <v>382</v>
      </c>
      <c r="J104" s="88">
        <v>0</v>
      </c>
      <c r="K104" t="s">
        <v>384</v>
      </c>
      <c r="M104" s="88">
        <v>0.17342261138295137</v>
      </c>
      <c r="N104" t="s">
        <v>384</v>
      </c>
    </row>
    <row r="105" spans="1:14" x14ac:dyDescent="0.3">
      <c r="A105" s="24" t="s">
        <v>85</v>
      </c>
      <c r="B105" s="24">
        <v>713</v>
      </c>
      <c r="C105" t="s">
        <v>97</v>
      </c>
      <c r="D105" s="88">
        <v>1</v>
      </c>
      <c r="E105" t="s">
        <v>380</v>
      </c>
      <c r="G105" s="88">
        <v>0.49549317537986109</v>
      </c>
      <c r="H105" t="s">
        <v>382</v>
      </c>
      <c r="J105" s="88">
        <v>0.86071428571428577</v>
      </c>
      <c r="K105" t="s">
        <v>380</v>
      </c>
      <c r="M105" s="88">
        <v>0.7746726113829514</v>
      </c>
      <c r="N105" t="s">
        <v>381</v>
      </c>
    </row>
    <row r="106" spans="1:14" x14ac:dyDescent="0.3">
      <c r="A106" s="24" t="s">
        <v>85</v>
      </c>
      <c r="B106" s="24">
        <v>714</v>
      </c>
      <c r="C106" t="s">
        <v>98</v>
      </c>
      <c r="D106" s="88">
        <v>0</v>
      </c>
      <c r="E106" t="s">
        <v>384</v>
      </c>
      <c r="G106" s="88">
        <v>0</v>
      </c>
      <c r="H106" t="s">
        <v>384</v>
      </c>
      <c r="J106" s="88">
        <v>2.6785714285714284E-2</v>
      </c>
      <c r="K106" t="s">
        <v>384</v>
      </c>
      <c r="M106" s="88">
        <v>9.3749999999999997E-3</v>
      </c>
      <c r="N106" t="s">
        <v>384</v>
      </c>
    </row>
    <row r="107" spans="1:14" x14ac:dyDescent="0.3">
      <c r="A107" s="24" t="s">
        <v>85</v>
      </c>
      <c r="B107" s="24">
        <v>715</v>
      </c>
      <c r="C107" t="s">
        <v>99</v>
      </c>
      <c r="D107" s="88">
        <v>0</v>
      </c>
      <c r="E107" t="s">
        <v>384</v>
      </c>
      <c r="G107" s="88">
        <v>0.38114859644604698</v>
      </c>
      <c r="H107" t="s">
        <v>383</v>
      </c>
      <c r="J107" s="88">
        <v>8.0357142857142849E-2</v>
      </c>
      <c r="K107" t="s">
        <v>384</v>
      </c>
      <c r="M107" s="88">
        <v>0.16152700875611642</v>
      </c>
      <c r="N107" t="s">
        <v>384</v>
      </c>
    </row>
    <row r="108" spans="1:14" x14ac:dyDescent="0.3">
      <c r="A108" s="24" t="s">
        <v>85</v>
      </c>
      <c r="B108" s="24">
        <v>716</v>
      </c>
      <c r="C108" t="s">
        <v>100</v>
      </c>
      <c r="D108" s="88">
        <v>0.75</v>
      </c>
      <c r="E108" t="s">
        <v>381</v>
      </c>
      <c r="G108" s="88">
        <v>0.83064107915138508</v>
      </c>
      <c r="H108" t="s">
        <v>380</v>
      </c>
      <c r="J108" s="88">
        <v>0.85535714285714293</v>
      </c>
      <c r="K108" t="s">
        <v>380</v>
      </c>
      <c r="M108" s="88">
        <v>0.81509937770298468</v>
      </c>
      <c r="N108" t="s">
        <v>380</v>
      </c>
    </row>
    <row r="109" spans="1:14" x14ac:dyDescent="0.3">
      <c r="A109" s="24" t="s">
        <v>85</v>
      </c>
      <c r="B109" s="24">
        <v>717</v>
      </c>
      <c r="C109" t="s">
        <v>101</v>
      </c>
      <c r="D109" s="88">
        <v>0</v>
      </c>
      <c r="E109" t="s">
        <v>384</v>
      </c>
      <c r="G109" s="88">
        <v>0.49549317537986109</v>
      </c>
      <c r="H109" t="s">
        <v>382</v>
      </c>
      <c r="J109" s="88">
        <v>0</v>
      </c>
      <c r="K109" t="s">
        <v>384</v>
      </c>
      <c r="M109" s="88">
        <v>0.17342261138295137</v>
      </c>
      <c r="N109" t="s">
        <v>384</v>
      </c>
    </row>
    <row r="110" spans="1:14" x14ac:dyDescent="0.3">
      <c r="A110" s="24" t="s">
        <v>85</v>
      </c>
      <c r="B110" s="24">
        <v>718</v>
      </c>
      <c r="C110" t="s">
        <v>102</v>
      </c>
      <c r="D110" s="88">
        <v>0.75</v>
      </c>
      <c r="E110" t="s">
        <v>381</v>
      </c>
      <c r="G110" s="88">
        <v>0.49549317537986109</v>
      </c>
      <c r="H110" t="s">
        <v>382</v>
      </c>
      <c r="J110" s="88">
        <v>0.1875</v>
      </c>
      <c r="K110" t="s">
        <v>384</v>
      </c>
      <c r="M110" s="88">
        <v>0.46404761138295131</v>
      </c>
      <c r="N110" t="s">
        <v>382</v>
      </c>
    </row>
    <row r="111" spans="1:14" x14ac:dyDescent="0.3">
      <c r="A111" s="24" t="s">
        <v>85</v>
      </c>
      <c r="B111" s="24">
        <v>719</v>
      </c>
      <c r="C111" t="s">
        <v>103</v>
      </c>
      <c r="D111" s="88">
        <v>0.25</v>
      </c>
      <c r="E111" t="s">
        <v>383</v>
      </c>
      <c r="G111" s="88">
        <v>0.38114859644604698</v>
      </c>
      <c r="H111" t="s">
        <v>383</v>
      </c>
      <c r="J111" s="88">
        <v>5.3571428571428568E-2</v>
      </c>
      <c r="K111" t="s">
        <v>384</v>
      </c>
      <c r="M111" s="88">
        <v>0.22715200875611641</v>
      </c>
      <c r="N111" t="s">
        <v>383</v>
      </c>
    </row>
    <row r="112" spans="1:14" x14ac:dyDescent="0.3">
      <c r="A112" s="24" t="s">
        <v>104</v>
      </c>
      <c r="B112" s="24">
        <v>801</v>
      </c>
      <c r="C112" t="s">
        <v>104</v>
      </c>
      <c r="D112" s="88">
        <v>0.75</v>
      </c>
      <c r="E112" t="s">
        <v>381</v>
      </c>
      <c r="G112" s="88">
        <v>0.74279656702741248</v>
      </c>
      <c r="H112" t="s">
        <v>381</v>
      </c>
      <c r="J112" s="88">
        <v>0.94464285714285712</v>
      </c>
      <c r="K112" t="s">
        <v>380</v>
      </c>
      <c r="M112" s="88">
        <v>0.8156037984595943</v>
      </c>
      <c r="N112" t="s">
        <v>380</v>
      </c>
    </row>
    <row r="113" spans="1:14" x14ac:dyDescent="0.3">
      <c r="A113" s="24" t="s">
        <v>104</v>
      </c>
      <c r="B113" s="24">
        <v>802</v>
      </c>
      <c r="C113" t="s">
        <v>105</v>
      </c>
      <c r="D113" s="88">
        <v>0.75</v>
      </c>
      <c r="E113" t="s">
        <v>381</v>
      </c>
      <c r="G113" s="88">
        <v>0.81589621426731929</v>
      </c>
      <c r="H113" t="s">
        <v>380</v>
      </c>
      <c r="J113" s="88">
        <v>0.8125</v>
      </c>
      <c r="K113" t="s">
        <v>380</v>
      </c>
      <c r="M113" s="88">
        <v>0.79493867499356163</v>
      </c>
      <c r="N113" t="s">
        <v>381</v>
      </c>
    </row>
    <row r="114" spans="1:14" x14ac:dyDescent="0.3">
      <c r="A114" s="24" t="s">
        <v>104</v>
      </c>
      <c r="B114" s="24">
        <v>803</v>
      </c>
      <c r="C114" t="s">
        <v>106</v>
      </c>
      <c r="D114" s="88">
        <v>0.5</v>
      </c>
      <c r="E114" t="s">
        <v>382</v>
      </c>
      <c r="G114" s="88">
        <v>0.85758434200360567</v>
      </c>
      <c r="H114" t="s">
        <v>380</v>
      </c>
      <c r="J114" s="88">
        <v>0.51964285714285707</v>
      </c>
      <c r="K114" t="s">
        <v>382</v>
      </c>
      <c r="M114" s="88">
        <v>0.63202951970126198</v>
      </c>
      <c r="N114" t="s">
        <v>381</v>
      </c>
    </row>
    <row r="115" spans="1:14" x14ac:dyDescent="0.3">
      <c r="A115" s="24" t="s">
        <v>104</v>
      </c>
      <c r="B115" s="24">
        <v>804</v>
      </c>
      <c r="C115" t="s">
        <v>107</v>
      </c>
      <c r="D115" s="88">
        <v>0.5</v>
      </c>
      <c r="E115" t="s">
        <v>382</v>
      </c>
      <c r="G115" s="88">
        <v>0.49549317537986109</v>
      </c>
      <c r="H115" t="s">
        <v>382</v>
      </c>
      <c r="J115" s="88">
        <v>0.6517857142857143</v>
      </c>
      <c r="K115" t="s">
        <v>381</v>
      </c>
      <c r="M115" s="88">
        <v>0.55154761138295139</v>
      </c>
      <c r="N115" t="s">
        <v>382</v>
      </c>
    </row>
    <row r="116" spans="1:14" x14ac:dyDescent="0.3">
      <c r="A116" s="24" t="s">
        <v>104</v>
      </c>
      <c r="B116" s="24">
        <v>805</v>
      </c>
      <c r="C116" t="s">
        <v>108</v>
      </c>
      <c r="D116" s="88">
        <v>0.5</v>
      </c>
      <c r="E116" t="s">
        <v>382</v>
      </c>
      <c r="G116" s="88">
        <v>0.49549317537986109</v>
      </c>
      <c r="H116" t="s">
        <v>382</v>
      </c>
      <c r="J116" s="88">
        <v>2.6785714285714284E-2</v>
      </c>
      <c r="K116" t="s">
        <v>384</v>
      </c>
      <c r="M116" s="88">
        <v>0.33279761138295139</v>
      </c>
      <c r="N116" t="s">
        <v>383</v>
      </c>
    </row>
    <row r="117" spans="1:14" x14ac:dyDescent="0.3">
      <c r="A117" s="24" t="s">
        <v>104</v>
      </c>
      <c r="B117" s="24">
        <v>806</v>
      </c>
      <c r="C117" t="s">
        <v>109</v>
      </c>
      <c r="D117" s="88">
        <v>0.5</v>
      </c>
      <c r="E117" t="s">
        <v>382</v>
      </c>
      <c r="G117" s="88">
        <v>0.49549317537986109</v>
      </c>
      <c r="H117" t="s">
        <v>382</v>
      </c>
      <c r="J117" s="88">
        <v>0.56666666666666654</v>
      </c>
      <c r="K117" t="s">
        <v>382</v>
      </c>
      <c r="M117" s="88">
        <v>0.52175594471628461</v>
      </c>
      <c r="N117" t="s">
        <v>382</v>
      </c>
    </row>
    <row r="118" spans="1:14" x14ac:dyDescent="0.3">
      <c r="A118" s="24" t="s">
        <v>104</v>
      </c>
      <c r="B118" s="24">
        <v>807</v>
      </c>
      <c r="C118" t="s">
        <v>110</v>
      </c>
      <c r="D118" s="88">
        <v>0</v>
      </c>
      <c r="E118" t="s">
        <v>384</v>
      </c>
      <c r="G118" s="88">
        <v>0.76229719289209397</v>
      </c>
      <c r="H118" t="s">
        <v>381</v>
      </c>
      <c r="J118" s="88">
        <v>0.1875</v>
      </c>
      <c r="K118" t="s">
        <v>384</v>
      </c>
      <c r="M118" s="88">
        <v>0.33242901751223286</v>
      </c>
      <c r="N118" t="s">
        <v>383</v>
      </c>
    </row>
    <row r="119" spans="1:14" x14ac:dyDescent="0.3">
      <c r="A119" s="24" t="s">
        <v>104</v>
      </c>
      <c r="B119" s="24">
        <v>808</v>
      </c>
      <c r="C119" t="s">
        <v>111</v>
      </c>
      <c r="D119" s="88">
        <v>0</v>
      </c>
      <c r="E119" t="s">
        <v>384</v>
      </c>
      <c r="G119" s="88">
        <v>0.38114859644604698</v>
      </c>
      <c r="H119" t="s">
        <v>383</v>
      </c>
      <c r="J119" s="88">
        <v>0.48750000000000004</v>
      </c>
      <c r="K119" t="s">
        <v>382</v>
      </c>
      <c r="M119" s="88">
        <v>0.30402700875611643</v>
      </c>
      <c r="N119" t="s">
        <v>383</v>
      </c>
    </row>
    <row r="120" spans="1:14" x14ac:dyDescent="0.3">
      <c r="A120" s="24" t="s">
        <v>112</v>
      </c>
      <c r="B120" s="24">
        <v>901</v>
      </c>
      <c r="C120" t="s">
        <v>112</v>
      </c>
      <c r="D120" s="88">
        <v>0</v>
      </c>
      <c r="E120" t="s">
        <v>384</v>
      </c>
      <c r="G120" s="88">
        <v>0</v>
      </c>
      <c r="H120" t="s">
        <v>384</v>
      </c>
      <c r="J120" s="88">
        <v>0.2013888888888889</v>
      </c>
      <c r="K120" t="s">
        <v>383</v>
      </c>
      <c r="M120" s="88">
        <v>7.048611111111111E-2</v>
      </c>
      <c r="N120" t="s">
        <v>384</v>
      </c>
    </row>
    <row r="121" spans="1:14" x14ac:dyDescent="0.3">
      <c r="A121" s="24" t="s">
        <v>112</v>
      </c>
      <c r="B121" s="24">
        <v>902</v>
      </c>
      <c r="C121" t="s">
        <v>113</v>
      </c>
      <c r="D121" s="88">
        <v>1</v>
      </c>
      <c r="E121" t="s">
        <v>380</v>
      </c>
      <c r="G121" s="88">
        <v>0.85758434200360567</v>
      </c>
      <c r="H121" t="s">
        <v>380</v>
      </c>
      <c r="J121" s="88">
        <v>0.5401785714285714</v>
      </c>
      <c r="K121" t="s">
        <v>382</v>
      </c>
      <c r="M121" s="88">
        <v>0.78921701970126179</v>
      </c>
      <c r="N121" t="s">
        <v>381</v>
      </c>
    </row>
    <row r="122" spans="1:14" x14ac:dyDescent="0.3">
      <c r="A122" s="24" t="s">
        <v>112</v>
      </c>
      <c r="B122" s="24">
        <v>903</v>
      </c>
      <c r="C122" t="s">
        <v>114</v>
      </c>
      <c r="D122" s="88">
        <v>0.5</v>
      </c>
      <c r="E122" t="s">
        <v>382</v>
      </c>
      <c r="G122" s="88">
        <v>0.49549317537986109</v>
      </c>
      <c r="H122" t="s">
        <v>382</v>
      </c>
      <c r="J122" s="88">
        <v>0.41250000000000003</v>
      </c>
      <c r="K122" t="s">
        <v>382</v>
      </c>
      <c r="M122" s="88">
        <v>0.46779761138295139</v>
      </c>
      <c r="N122" t="s">
        <v>382</v>
      </c>
    </row>
    <row r="123" spans="1:14" x14ac:dyDescent="0.3">
      <c r="A123" s="24" t="s">
        <v>112</v>
      </c>
      <c r="B123" s="24">
        <v>904</v>
      </c>
      <c r="C123" t="s">
        <v>115</v>
      </c>
      <c r="D123" s="88">
        <v>0.25</v>
      </c>
      <c r="E123" t="s">
        <v>383</v>
      </c>
      <c r="G123" s="88">
        <v>0</v>
      </c>
      <c r="H123" t="s">
        <v>384</v>
      </c>
      <c r="J123" s="88">
        <v>0.55624999999999991</v>
      </c>
      <c r="K123" t="s">
        <v>382</v>
      </c>
      <c r="M123" s="88">
        <v>0.26968749999999997</v>
      </c>
      <c r="N123" t="s">
        <v>383</v>
      </c>
    </row>
    <row r="124" spans="1:14" x14ac:dyDescent="0.3">
      <c r="A124" s="24" t="s">
        <v>112</v>
      </c>
      <c r="B124" s="24">
        <v>905</v>
      </c>
      <c r="C124" t="s">
        <v>116</v>
      </c>
      <c r="D124" s="88">
        <v>1</v>
      </c>
      <c r="E124" t="s">
        <v>380</v>
      </c>
      <c r="G124" s="88">
        <v>0.49549317537986109</v>
      </c>
      <c r="H124" t="s">
        <v>382</v>
      </c>
      <c r="J124" s="88">
        <v>0.41250000000000003</v>
      </c>
      <c r="K124" t="s">
        <v>382</v>
      </c>
      <c r="M124" s="88">
        <v>0.61779761138295142</v>
      </c>
      <c r="N124" t="s">
        <v>381</v>
      </c>
    </row>
    <row r="125" spans="1:14" x14ac:dyDescent="0.3">
      <c r="A125" s="24" t="s">
        <v>112</v>
      </c>
      <c r="B125" s="24">
        <v>906</v>
      </c>
      <c r="C125" t="s">
        <v>117</v>
      </c>
      <c r="D125" s="88">
        <v>0.25</v>
      </c>
      <c r="E125" t="s">
        <v>383</v>
      </c>
      <c r="G125" s="88">
        <v>0.49549317537986109</v>
      </c>
      <c r="H125" t="s">
        <v>382</v>
      </c>
      <c r="J125" s="88">
        <v>0.96249999999999991</v>
      </c>
      <c r="K125" t="s">
        <v>380</v>
      </c>
      <c r="M125" s="88">
        <v>0.58529761138295133</v>
      </c>
      <c r="N125" t="s">
        <v>382</v>
      </c>
    </row>
    <row r="126" spans="1:14" x14ac:dyDescent="0.3">
      <c r="A126" s="24" t="s">
        <v>112</v>
      </c>
      <c r="B126" s="24">
        <v>907</v>
      </c>
      <c r="C126" t="s">
        <v>118</v>
      </c>
      <c r="D126" s="88">
        <v>0.25</v>
      </c>
      <c r="E126" t="s">
        <v>383</v>
      </c>
      <c r="G126" s="88">
        <v>0.38114859644604698</v>
      </c>
      <c r="H126" t="s">
        <v>383</v>
      </c>
      <c r="J126" s="88">
        <v>0.70714285714285718</v>
      </c>
      <c r="K126" t="s">
        <v>381</v>
      </c>
      <c r="M126" s="88">
        <v>0.45590200875611642</v>
      </c>
      <c r="N126" t="s">
        <v>382</v>
      </c>
    </row>
    <row r="127" spans="1:14" x14ac:dyDescent="0.3">
      <c r="A127" s="24" t="s">
        <v>112</v>
      </c>
      <c r="B127" s="24">
        <v>908</v>
      </c>
      <c r="C127" t="s">
        <v>119</v>
      </c>
      <c r="D127" s="88">
        <v>0</v>
      </c>
      <c r="E127" t="s">
        <v>384</v>
      </c>
      <c r="G127" s="88">
        <v>0</v>
      </c>
      <c r="H127" t="s">
        <v>384</v>
      </c>
      <c r="J127" s="88">
        <v>0</v>
      </c>
      <c r="K127" t="s">
        <v>384</v>
      </c>
      <c r="M127" s="88">
        <v>0</v>
      </c>
      <c r="N127" t="s">
        <v>384</v>
      </c>
    </row>
    <row r="128" spans="1:14" x14ac:dyDescent="0.3">
      <c r="A128" s="24" t="s">
        <v>112</v>
      </c>
      <c r="B128" s="24">
        <v>909</v>
      </c>
      <c r="C128" t="s">
        <v>120</v>
      </c>
      <c r="D128" s="88">
        <v>0.75</v>
      </c>
      <c r="E128" t="s">
        <v>381</v>
      </c>
      <c r="G128" s="88">
        <v>0.57172289466907045</v>
      </c>
      <c r="H128" t="s">
        <v>382</v>
      </c>
      <c r="J128" s="88">
        <v>0.25</v>
      </c>
      <c r="K128" t="s">
        <v>383</v>
      </c>
      <c r="M128" s="88">
        <v>0.51260301313417467</v>
      </c>
      <c r="N128" t="s">
        <v>382</v>
      </c>
    </row>
    <row r="129" spans="1:14" x14ac:dyDescent="0.3">
      <c r="A129" s="24" t="s">
        <v>112</v>
      </c>
      <c r="B129" s="24">
        <v>910</v>
      </c>
      <c r="C129" t="s">
        <v>121</v>
      </c>
      <c r="D129" s="88">
        <v>0.5</v>
      </c>
      <c r="E129" t="s">
        <v>382</v>
      </c>
      <c r="G129" s="88">
        <v>0.49549317537986109</v>
      </c>
      <c r="H129" t="s">
        <v>382</v>
      </c>
      <c r="J129" s="88">
        <v>0.8125</v>
      </c>
      <c r="K129" t="s">
        <v>380</v>
      </c>
      <c r="M129" s="88">
        <v>0.6077976113829513</v>
      </c>
      <c r="N129" t="s">
        <v>381</v>
      </c>
    </row>
    <row r="130" spans="1:14" x14ac:dyDescent="0.3">
      <c r="A130" s="24" t="s">
        <v>112</v>
      </c>
      <c r="B130" s="24">
        <v>911</v>
      </c>
      <c r="C130" t="s">
        <v>122</v>
      </c>
      <c r="D130" s="88">
        <v>0.25</v>
      </c>
      <c r="E130" t="s">
        <v>383</v>
      </c>
      <c r="G130" s="88">
        <v>0.49549317537986109</v>
      </c>
      <c r="H130" t="s">
        <v>382</v>
      </c>
      <c r="J130" s="88">
        <v>0.76964285714285707</v>
      </c>
      <c r="K130" t="s">
        <v>381</v>
      </c>
      <c r="M130" s="88">
        <v>0.51779761138295133</v>
      </c>
      <c r="N130" t="s">
        <v>382</v>
      </c>
    </row>
    <row r="131" spans="1:14" x14ac:dyDescent="0.3">
      <c r="A131" s="24" t="s">
        <v>112</v>
      </c>
      <c r="B131" s="24">
        <v>912</v>
      </c>
      <c r="C131" t="s">
        <v>123</v>
      </c>
      <c r="D131" s="88">
        <v>0.75</v>
      </c>
      <c r="E131" t="s">
        <v>381</v>
      </c>
      <c r="G131" s="88">
        <v>0.80994076744784982</v>
      </c>
      <c r="H131" t="s">
        <v>380</v>
      </c>
      <c r="J131" s="88">
        <v>0.7232142857142857</v>
      </c>
      <c r="K131" t="s">
        <v>381</v>
      </c>
      <c r="M131" s="88">
        <v>0.76160426860674746</v>
      </c>
      <c r="N131" t="s">
        <v>381</v>
      </c>
    </row>
    <row r="132" spans="1:14" x14ac:dyDescent="0.3">
      <c r="A132" s="24" t="s">
        <v>112</v>
      </c>
      <c r="B132" s="24">
        <v>913</v>
      </c>
      <c r="C132" t="s">
        <v>124</v>
      </c>
      <c r="D132" s="88">
        <v>0</v>
      </c>
      <c r="E132" t="s">
        <v>384</v>
      </c>
      <c r="G132" s="88">
        <v>0.49549317537986109</v>
      </c>
      <c r="H132" t="s">
        <v>382</v>
      </c>
      <c r="J132" s="88">
        <v>0.36607142857142849</v>
      </c>
      <c r="K132" t="s">
        <v>383</v>
      </c>
      <c r="M132" s="88">
        <v>0.30154761138295133</v>
      </c>
      <c r="N132" t="s">
        <v>383</v>
      </c>
    </row>
    <row r="133" spans="1:14" x14ac:dyDescent="0.3">
      <c r="A133" s="24" t="s">
        <v>112</v>
      </c>
      <c r="B133" s="24">
        <v>914</v>
      </c>
      <c r="C133" t="s">
        <v>125</v>
      </c>
      <c r="D133" s="88">
        <v>0.5</v>
      </c>
      <c r="E133" t="s">
        <v>382</v>
      </c>
      <c r="G133" s="88">
        <v>0.49549317537986109</v>
      </c>
      <c r="H133" t="s">
        <v>382</v>
      </c>
      <c r="J133" s="88">
        <v>0.41250000000000003</v>
      </c>
      <c r="K133" t="s">
        <v>382</v>
      </c>
      <c r="M133" s="88">
        <v>0.46779761138295139</v>
      </c>
      <c r="N133" t="s">
        <v>382</v>
      </c>
    </row>
    <row r="134" spans="1:14" x14ac:dyDescent="0.3">
      <c r="A134" s="24" t="s">
        <v>112</v>
      </c>
      <c r="B134" s="24">
        <v>915</v>
      </c>
      <c r="C134" t="s">
        <v>126</v>
      </c>
      <c r="D134" s="88">
        <v>0.75</v>
      </c>
      <c r="E134" t="s">
        <v>381</v>
      </c>
      <c r="G134" s="88">
        <v>0.49549317537986109</v>
      </c>
      <c r="H134" t="s">
        <v>382</v>
      </c>
      <c r="J134" s="88">
        <v>0.96249999999999991</v>
      </c>
      <c r="K134" t="s">
        <v>380</v>
      </c>
      <c r="M134" s="88">
        <v>0.73529761138295124</v>
      </c>
      <c r="N134" t="s">
        <v>381</v>
      </c>
    </row>
    <row r="135" spans="1:14" x14ac:dyDescent="0.3">
      <c r="A135" s="24" t="s">
        <v>112</v>
      </c>
      <c r="B135" s="24">
        <v>916</v>
      </c>
      <c r="C135" t="s">
        <v>127</v>
      </c>
      <c r="D135" s="88">
        <v>0.25</v>
      </c>
      <c r="E135" t="s">
        <v>383</v>
      </c>
      <c r="G135" s="88">
        <v>0.49549317537986109</v>
      </c>
      <c r="H135" t="s">
        <v>382</v>
      </c>
      <c r="J135" s="88">
        <v>0.44999999999999996</v>
      </c>
      <c r="K135" t="s">
        <v>382</v>
      </c>
      <c r="M135" s="88">
        <v>0.40592261138295133</v>
      </c>
      <c r="N135" t="s">
        <v>382</v>
      </c>
    </row>
    <row r="136" spans="1:14" x14ac:dyDescent="0.3">
      <c r="A136" s="24" t="s">
        <v>112</v>
      </c>
      <c r="B136" s="24">
        <v>917</v>
      </c>
      <c r="C136" t="s">
        <v>128</v>
      </c>
      <c r="D136" s="88">
        <v>1</v>
      </c>
      <c r="E136" t="s">
        <v>380</v>
      </c>
      <c r="G136" s="88">
        <v>0.49549317537986109</v>
      </c>
      <c r="H136" t="s">
        <v>382</v>
      </c>
      <c r="J136" s="88">
        <v>0.74285714285714288</v>
      </c>
      <c r="K136" t="s">
        <v>381</v>
      </c>
      <c r="M136" s="88">
        <v>0.73342261138295139</v>
      </c>
      <c r="N136" t="s">
        <v>381</v>
      </c>
    </row>
    <row r="137" spans="1:14" x14ac:dyDescent="0.3">
      <c r="A137" s="24" t="s">
        <v>112</v>
      </c>
      <c r="B137" s="24">
        <v>918</v>
      </c>
      <c r="C137" t="s">
        <v>129</v>
      </c>
      <c r="D137" s="88">
        <v>0.75</v>
      </c>
      <c r="E137" t="s">
        <v>381</v>
      </c>
      <c r="G137" s="88">
        <v>0.49549317537986109</v>
      </c>
      <c r="H137" t="s">
        <v>382</v>
      </c>
      <c r="J137" s="88">
        <v>0.65535714285714275</v>
      </c>
      <c r="K137" t="s">
        <v>381</v>
      </c>
      <c r="M137" s="88">
        <v>0.62779761138295131</v>
      </c>
      <c r="N137" t="s">
        <v>381</v>
      </c>
    </row>
    <row r="138" spans="1:14" x14ac:dyDescent="0.3">
      <c r="A138" s="24" t="s">
        <v>112</v>
      </c>
      <c r="B138" s="24">
        <v>919</v>
      </c>
      <c r="C138" t="s">
        <v>130</v>
      </c>
      <c r="D138" s="88">
        <v>0</v>
      </c>
      <c r="E138" t="s">
        <v>384</v>
      </c>
      <c r="G138" s="88">
        <v>0</v>
      </c>
      <c r="H138" t="s">
        <v>384</v>
      </c>
      <c r="J138" s="88">
        <v>0</v>
      </c>
      <c r="K138" t="s">
        <v>384</v>
      </c>
      <c r="M138" s="88">
        <v>0</v>
      </c>
      <c r="N138" t="s">
        <v>384</v>
      </c>
    </row>
    <row r="139" spans="1:14" x14ac:dyDescent="0.3">
      <c r="A139" s="24" t="s">
        <v>112</v>
      </c>
      <c r="B139" s="24">
        <v>920</v>
      </c>
      <c r="C139" t="s">
        <v>131</v>
      </c>
      <c r="D139" s="88">
        <v>0.25</v>
      </c>
      <c r="E139" t="s">
        <v>383</v>
      </c>
      <c r="G139" s="88">
        <v>0.49549317537986109</v>
      </c>
      <c r="H139" t="s">
        <v>382</v>
      </c>
      <c r="J139" s="88">
        <v>0.375</v>
      </c>
      <c r="K139" t="s">
        <v>383</v>
      </c>
      <c r="M139" s="88">
        <v>0.37967261138295133</v>
      </c>
      <c r="N139" t="s">
        <v>383</v>
      </c>
    </row>
    <row r="140" spans="1:14" x14ac:dyDescent="0.3">
      <c r="A140" s="24" t="s">
        <v>112</v>
      </c>
      <c r="B140" s="24">
        <v>921</v>
      </c>
      <c r="C140" t="s">
        <v>132</v>
      </c>
      <c r="D140" s="88">
        <v>0.25</v>
      </c>
      <c r="E140" t="s">
        <v>383</v>
      </c>
      <c r="G140" s="88">
        <v>0.49549317537986109</v>
      </c>
      <c r="H140" t="s">
        <v>382</v>
      </c>
      <c r="J140" s="88">
        <v>0.93571428571428572</v>
      </c>
      <c r="K140" t="s">
        <v>380</v>
      </c>
      <c r="M140" s="88">
        <v>0.57592261138295131</v>
      </c>
      <c r="N140" t="s">
        <v>382</v>
      </c>
    </row>
    <row r="141" spans="1:14" x14ac:dyDescent="0.3">
      <c r="A141" s="24" t="s">
        <v>112</v>
      </c>
      <c r="B141" s="24">
        <v>922</v>
      </c>
      <c r="C141" t="s">
        <v>133</v>
      </c>
      <c r="D141" s="88">
        <v>0.75</v>
      </c>
      <c r="E141" t="s">
        <v>381</v>
      </c>
      <c r="G141" s="88">
        <v>0.76610867885655431</v>
      </c>
      <c r="H141" t="s">
        <v>381</v>
      </c>
      <c r="J141" s="88">
        <v>0.1964285714285714</v>
      </c>
      <c r="K141" t="s">
        <v>384</v>
      </c>
      <c r="M141" s="88">
        <v>0.56188803759979389</v>
      </c>
      <c r="N141" t="s">
        <v>382</v>
      </c>
    </row>
    <row r="142" spans="1:14" x14ac:dyDescent="0.3">
      <c r="A142" s="24" t="s">
        <v>112</v>
      </c>
      <c r="B142" s="24">
        <v>923</v>
      </c>
      <c r="C142" t="s">
        <v>134</v>
      </c>
      <c r="D142" s="88">
        <v>0.75</v>
      </c>
      <c r="E142" t="s">
        <v>381</v>
      </c>
      <c r="G142" s="88">
        <v>0.51455060520216345</v>
      </c>
      <c r="H142" t="s">
        <v>382</v>
      </c>
      <c r="J142" s="88">
        <v>0.5982142857142857</v>
      </c>
      <c r="K142" t="s">
        <v>382</v>
      </c>
      <c r="M142" s="88">
        <v>0.6144677118207571</v>
      </c>
      <c r="N142" t="s">
        <v>381</v>
      </c>
    </row>
    <row r="143" spans="1:14" x14ac:dyDescent="0.3">
      <c r="A143" s="24" t="s">
        <v>112</v>
      </c>
      <c r="B143" s="24">
        <v>924</v>
      </c>
      <c r="C143" t="s">
        <v>135</v>
      </c>
      <c r="D143" s="88">
        <v>0.5</v>
      </c>
      <c r="E143" t="s">
        <v>382</v>
      </c>
      <c r="G143" s="88">
        <v>0.72418233324748926</v>
      </c>
      <c r="H143" t="s">
        <v>381</v>
      </c>
      <c r="J143" s="88">
        <v>0.85000000000000009</v>
      </c>
      <c r="K143" t="s">
        <v>380</v>
      </c>
      <c r="M143" s="88">
        <v>0.70096381663662122</v>
      </c>
      <c r="N143" t="s">
        <v>381</v>
      </c>
    </row>
    <row r="144" spans="1:14" x14ac:dyDescent="0.3">
      <c r="A144" s="24" t="s">
        <v>136</v>
      </c>
      <c r="B144" s="24">
        <v>1001</v>
      </c>
      <c r="C144" t="s">
        <v>137</v>
      </c>
      <c r="D144" s="88">
        <v>0.75</v>
      </c>
      <c r="E144" t="s">
        <v>381</v>
      </c>
      <c r="G144" s="88">
        <v>0.38114859644604698</v>
      </c>
      <c r="H144" t="s">
        <v>383</v>
      </c>
      <c r="J144" s="88">
        <v>0.19821428571428573</v>
      </c>
      <c r="K144" t="s">
        <v>384</v>
      </c>
      <c r="M144" s="88">
        <v>0.42777700875611641</v>
      </c>
      <c r="N144" t="s">
        <v>382</v>
      </c>
    </row>
    <row r="145" spans="1:14" x14ac:dyDescent="0.3">
      <c r="A145" s="24" t="s">
        <v>136</v>
      </c>
      <c r="B145" s="24">
        <v>1002</v>
      </c>
      <c r="C145" t="s">
        <v>138</v>
      </c>
      <c r="D145" s="88">
        <v>0.25</v>
      </c>
      <c r="E145" t="s">
        <v>383</v>
      </c>
      <c r="G145" s="88">
        <v>0.38114859644604698</v>
      </c>
      <c r="H145" t="s">
        <v>383</v>
      </c>
      <c r="J145" s="88">
        <v>0.3482142857142857</v>
      </c>
      <c r="K145" t="s">
        <v>383</v>
      </c>
      <c r="M145" s="88">
        <v>0.33027700875611643</v>
      </c>
      <c r="N145" t="s">
        <v>383</v>
      </c>
    </row>
    <row r="146" spans="1:14" x14ac:dyDescent="0.3">
      <c r="A146" s="24" t="s">
        <v>136</v>
      </c>
      <c r="B146" s="24">
        <v>1003</v>
      </c>
      <c r="C146" t="s">
        <v>139</v>
      </c>
      <c r="D146" s="88">
        <v>0.75</v>
      </c>
      <c r="E146" t="s">
        <v>381</v>
      </c>
      <c r="G146" s="88">
        <v>0.63582515861681477</v>
      </c>
      <c r="H146" t="s">
        <v>381</v>
      </c>
      <c r="J146" s="88">
        <v>0.1607142857142857</v>
      </c>
      <c r="K146" t="s">
        <v>384</v>
      </c>
      <c r="M146" s="88">
        <v>0.50378880551588512</v>
      </c>
      <c r="N146" t="s">
        <v>382</v>
      </c>
    </row>
    <row r="147" spans="1:14" x14ac:dyDescent="0.3">
      <c r="A147" s="24" t="s">
        <v>136</v>
      </c>
      <c r="B147" s="24">
        <v>1004</v>
      </c>
      <c r="C147" t="s">
        <v>140</v>
      </c>
      <c r="D147" s="88">
        <v>0.75</v>
      </c>
      <c r="E147" t="s">
        <v>381</v>
      </c>
      <c r="G147" s="88">
        <v>0.49549317537986109</v>
      </c>
      <c r="H147" t="s">
        <v>382</v>
      </c>
      <c r="J147" s="88">
        <v>0.7857142857142857</v>
      </c>
      <c r="K147" t="s">
        <v>381</v>
      </c>
      <c r="M147" s="88">
        <v>0.67342261138295134</v>
      </c>
      <c r="N147" t="s">
        <v>381</v>
      </c>
    </row>
    <row r="148" spans="1:14" x14ac:dyDescent="0.3">
      <c r="A148" s="24" t="s">
        <v>136</v>
      </c>
      <c r="B148" s="24">
        <v>1005</v>
      </c>
      <c r="C148" t="s">
        <v>141</v>
      </c>
      <c r="D148" s="88">
        <v>0.75</v>
      </c>
      <c r="E148" t="s">
        <v>381</v>
      </c>
      <c r="G148" s="88">
        <v>0</v>
      </c>
      <c r="H148" t="s">
        <v>384</v>
      </c>
      <c r="J148" s="88">
        <v>2.6785714285714284E-2</v>
      </c>
      <c r="K148" t="s">
        <v>384</v>
      </c>
      <c r="M148" s="88">
        <v>0.23437499999999997</v>
      </c>
      <c r="N148" t="s">
        <v>383</v>
      </c>
    </row>
    <row r="149" spans="1:14" x14ac:dyDescent="0.3">
      <c r="A149" s="24" t="s">
        <v>136</v>
      </c>
      <c r="B149" s="24">
        <v>1006</v>
      </c>
      <c r="C149" t="s">
        <v>142</v>
      </c>
      <c r="D149" s="88">
        <v>0</v>
      </c>
      <c r="E149" t="s">
        <v>384</v>
      </c>
      <c r="G149" s="88">
        <v>0.38114859644604698</v>
      </c>
      <c r="H149" t="s">
        <v>383</v>
      </c>
      <c r="J149" s="88">
        <v>0.3214285714285714</v>
      </c>
      <c r="K149" t="s">
        <v>383</v>
      </c>
      <c r="M149" s="88">
        <v>0.2459020087561164</v>
      </c>
      <c r="N149" t="s">
        <v>383</v>
      </c>
    </row>
    <row r="150" spans="1:14" x14ac:dyDescent="0.3">
      <c r="A150" s="24" t="s">
        <v>136</v>
      </c>
      <c r="B150" s="24">
        <v>1007</v>
      </c>
      <c r="C150" t="s">
        <v>143</v>
      </c>
      <c r="D150" s="88">
        <v>0.75</v>
      </c>
      <c r="E150" t="s">
        <v>381</v>
      </c>
      <c r="G150" s="88">
        <v>0.19057429822302349</v>
      </c>
      <c r="H150" t="s">
        <v>384</v>
      </c>
      <c r="J150" s="88">
        <v>0.20892857142857144</v>
      </c>
      <c r="K150" t="s">
        <v>383</v>
      </c>
      <c r="M150" s="88">
        <v>0.36482600437805818</v>
      </c>
      <c r="N150" t="s">
        <v>383</v>
      </c>
    </row>
    <row r="151" spans="1:14" x14ac:dyDescent="0.3">
      <c r="A151" s="24" t="s">
        <v>136</v>
      </c>
      <c r="B151" s="24">
        <v>1008</v>
      </c>
      <c r="C151" t="s">
        <v>144</v>
      </c>
      <c r="D151" s="88">
        <v>0.25</v>
      </c>
      <c r="E151" t="s">
        <v>383</v>
      </c>
      <c r="G151" s="88">
        <v>0.49549317537986109</v>
      </c>
      <c r="H151" t="s">
        <v>382</v>
      </c>
      <c r="J151" s="88">
        <v>0.1607142857142857</v>
      </c>
      <c r="K151" t="s">
        <v>384</v>
      </c>
      <c r="M151" s="88">
        <v>0.30467261138295132</v>
      </c>
      <c r="N151" t="s">
        <v>383</v>
      </c>
    </row>
    <row r="152" spans="1:14" x14ac:dyDescent="0.3">
      <c r="A152" s="24" t="s">
        <v>136</v>
      </c>
      <c r="B152" s="24">
        <v>1009</v>
      </c>
      <c r="C152" t="s">
        <v>335</v>
      </c>
      <c r="D152" s="88">
        <v>0.25</v>
      </c>
      <c r="E152" t="s">
        <v>383</v>
      </c>
      <c r="G152" s="88">
        <v>0</v>
      </c>
      <c r="H152" t="s">
        <v>384</v>
      </c>
      <c r="J152" s="88">
        <v>0.1875</v>
      </c>
      <c r="K152" t="s">
        <v>384</v>
      </c>
      <c r="M152" s="88">
        <v>0.140625</v>
      </c>
      <c r="N152" t="s">
        <v>384</v>
      </c>
    </row>
    <row r="153" spans="1:14" x14ac:dyDescent="0.3">
      <c r="A153" s="24" t="s">
        <v>136</v>
      </c>
      <c r="B153" s="24">
        <v>1010</v>
      </c>
      <c r="C153" t="s">
        <v>145</v>
      </c>
      <c r="D153" s="88">
        <v>0.75</v>
      </c>
      <c r="E153" t="s">
        <v>381</v>
      </c>
      <c r="G153" s="88">
        <v>0</v>
      </c>
      <c r="H153" t="s">
        <v>384</v>
      </c>
      <c r="J153" s="88">
        <v>0.34285714285714286</v>
      </c>
      <c r="K153" t="s">
        <v>383</v>
      </c>
      <c r="M153" s="88">
        <v>0.34499999999999997</v>
      </c>
      <c r="N153" t="s">
        <v>383</v>
      </c>
    </row>
    <row r="154" spans="1:14" x14ac:dyDescent="0.3">
      <c r="A154" s="24" t="s">
        <v>136</v>
      </c>
      <c r="B154" s="24">
        <v>1011</v>
      </c>
      <c r="C154" t="s">
        <v>146</v>
      </c>
      <c r="D154" s="88">
        <v>0.5</v>
      </c>
      <c r="E154" t="s">
        <v>382</v>
      </c>
      <c r="G154" s="88">
        <v>0</v>
      </c>
      <c r="H154" t="s">
        <v>384</v>
      </c>
      <c r="J154" s="88">
        <v>0.1607142857142857</v>
      </c>
      <c r="K154" t="s">
        <v>384</v>
      </c>
      <c r="M154" s="88">
        <v>0.20624999999999999</v>
      </c>
      <c r="N154" t="s">
        <v>383</v>
      </c>
    </row>
    <row r="155" spans="1:14" x14ac:dyDescent="0.3">
      <c r="A155" s="24" t="s">
        <v>136</v>
      </c>
      <c r="B155" s="24">
        <v>1012</v>
      </c>
      <c r="C155" t="s">
        <v>147</v>
      </c>
      <c r="D155" s="88">
        <v>0</v>
      </c>
      <c r="E155" t="s">
        <v>384</v>
      </c>
      <c r="G155" s="88">
        <v>0</v>
      </c>
      <c r="H155" t="s">
        <v>384</v>
      </c>
      <c r="J155" s="88">
        <v>0</v>
      </c>
      <c r="K155" t="s">
        <v>384</v>
      </c>
      <c r="M155" s="88">
        <v>0</v>
      </c>
      <c r="N155" t="s">
        <v>384</v>
      </c>
    </row>
    <row r="156" spans="1:14" x14ac:dyDescent="0.3">
      <c r="A156" s="24" t="s">
        <v>136</v>
      </c>
      <c r="B156" s="24">
        <v>1013</v>
      </c>
      <c r="C156" t="s">
        <v>148</v>
      </c>
      <c r="D156" s="88">
        <v>0.5</v>
      </c>
      <c r="E156" t="s">
        <v>382</v>
      </c>
      <c r="G156" s="88">
        <v>0.83388347750378811</v>
      </c>
      <c r="H156" t="s">
        <v>380</v>
      </c>
      <c r="J156" s="88">
        <v>0.18344155844155843</v>
      </c>
      <c r="K156" t="s">
        <v>384</v>
      </c>
      <c r="M156" s="88">
        <v>0.50606376258087127</v>
      </c>
      <c r="N156" t="s">
        <v>382</v>
      </c>
    </row>
    <row r="157" spans="1:14" x14ac:dyDescent="0.3">
      <c r="A157" s="24" t="s">
        <v>136</v>
      </c>
      <c r="B157" s="24">
        <v>1014</v>
      </c>
      <c r="C157" t="s">
        <v>149</v>
      </c>
      <c r="D157" s="88">
        <v>0</v>
      </c>
      <c r="E157" t="s">
        <v>384</v>
      </c>
      <c r="G157" s="88">
        <v>0</v>
      </c>
      <c r="H157" t="s">
        <v>384</v>
      </c>
      <c r="J157" s="88">
        <v>0.21428571428571427</v>
      </c>
      <c r="K157" t="s">
        <v>383</v>
      </c>
      <c r="M157" s="88">
        <v>7.4999999999999997E-2</v>
      </c>
      <c r="N157" t="s">
        <v>384</v>
      </c>
    </row>
    <row r="158" spans="1:14" x14ac:dyDescent="0.3">
      <c r="A158" s="24" t="s">
        <v>136</v>
      </c>
      <c r="B158" s="24">
        <v>1015</v>
      </c>
      <c r="C158" t="s">
        <v>150</v>
      </c>
      <c r="D158" s="88">
        <v>0.75</v>
      </c>
      <c r="E158" t="s">
        <v>381</v>
      </c>
      <c r="G158" s="88">
        <v>0.38114859644604698</v>
      </c>
      <c r="H158" t="s">
        <v>383</v>
      </c>
      <c r="J158" s="88">
        <v>0.52499999999999991</v>
      </c>
      <c r="K158" t="s">
        <v>382</v>
      </c>
      <c r="M158" s="88">
        <v>0.54215200875611635</v>
      </c>
      <c r="N158" t="s">
        <v>382</v>
      </c>
    </row>
    <row r="159" spans="1:14" x14ac:dyDescent="0.3">
      <c r="A159" s="24" t="s">
        <v>136</v>
      </c>
      <c r="B159" s="24">
        <v>1016</v>
      </c>
      <c r="C159" t="s">
        <v>151</v>
      </c>
      <c r="D159" s="88">
        <v>0.5</v>
      </c>
      <c r="E159" t="s">
        <v>382</v>
      </c>
      <c r="G159" s="88">
        <v>0.38114859644604698</v>
      </c>
      <c r="H159" t="s">
        <v>383</v>
      </c>
      <c r="J159" s="88">
        <v>0.31071428571428572</v>
      </c>
      <c r="K159" t="s">
        <v>383</v>
      </c>
      <c r="M159" s="88">
        <v>0.39215200875611644</v>
      </c>
      <c r="N159" t="s">
        <v>383</v>
      </c>
    </row>
    <row r="160" spans="1:14" x14ac:dyDescent="0.3">
      <c r="A160" s="24" t="s">
        <v>136</v>
      </c>
      <c r="B160" s="24">
        <v>1017</v>
      </c>
      <c r="C160" t="s">
        <v>152</v>
      </c>
      <c r="D160" s="88">
        <v>0</v>
      </c>
      <c r="E160" t="s">
        <v>384</v>
      </c>
      <c r="G160" s="88">
        <v>0.49549317537986109</v>
      </c>
      <c r="H160" t="s">
        <v>382</v>
      </c>
      <c r="J160" s="88">
        <v>0.22499999999999998</v>
      </c>
      <c r="K160" t="s">
        <v>383</v>
      </c>
      <c r="M160" s="88">
        <v>0.25217261138295133</v>
      </c>
      <c r="N160" t="s">
        <v>383</v>
      </c>
    </row>
    <row r="161" spans="1:14" x14ac:dyDescent="0.3">
      <c r="A161" s="24" t="s">
        <v>136</v>
      </c>
      <c r="B161" s="24">
        <v>1018</v>
      </c>
      <c r="C161" t="s">
        <v>153</v>
      </c>
      <c r="D161" s="88">
        <v>0.75</v>
      </c>
      <c r="E161" t="s">
        <v>381</v>
      </c>
      <c r="G161" s="88">
        <v>0.75828510240318814</v>
      </c>
      <c r="H161" t="s">
        <v>381</v>
      </c>
      <c r="J161" s="88">
        <v>0.89821428571428574</v>
      </c>
      <c r="K161" t="s">
        <v>380</v>
      </c>
      <c r="M161" s="88">
        <v>0.80477478584111584</v>
      </c>
      <c r="N161" t="s">
        <v>380</v>
      </c>
    </row>
    <row r="162" spans="1:14" x14ac:dyDescent="0.3">
      <c r="A162" s="24" t="s">
        <v>136</v>
      </c>
      <c r="B162" s="24">
        <v>1019</v>
      </c>
      <c r="C162" t="s">
        <v>154</v>
      </c>
      <c r="D162" s="88">
        <v>0</v>
      </c>
      <c r="E162" t="s">
        <v>384</v>
      </c>
      <c r="G162" s="88">
        <v>0</v>
      </c>
      <c r="H162" t="s">
        <v>384</v>
      </c>
      <c r="J162" s="88">
        <v>0</v>
      </c>
      <c r="K162" t="s">
        <v>384</v>
      </c>
      <c r="M162" s="88">
        <v>0</v>
      </c>
      <c r="N162" t="s">
        <v>384</v>
      </c>
    </row>
    <row r="163" spans="1:14" x14ac:dyDescent="0.3">
      <c r="A163" s="24" t="s">
        <v>136</v>
      </c>
      <c r="B163" s="24">
        <v>1020</v>
      </c>
      <c r="C163" t="s">
        <v>155</v>
      </c>
      <c r="D163" s="88">
        <v>0.25</v>
      </c>
      <c r="E163" t="s">
        <v>383</v>
      </c>
      <c r="G163" s="88">
        <v>0.76229719289209397</v>
      </c>
      <c r="H163" t="s">
        <v>381</v>
      </c>
      <c r="J163" s="88">
        <v>0.1607142857142857</v>
      </c>
      <c r="K163" t="s">
        <v>384</v>
      </c>
      <c r="M163" s="88">
        <v>0.39805401751223285</v>
      </c>
      <c r="N163" t="s">
        <v>383</v>
      </c>
    </row>
    <row r="164" spans="1:14" x14ac:dyDescent="0.3">
      <c r="A164" s="24" t="s">
        <v>136</v>
      </c>
      <c r="B164" s="24">
        <v>1021</v>
      </c>
      <c r="C164" t="s">
        <v>336</v>
      </c>
      <c r="D164" s="88">
        <v>0.75</v>
      </c>
      <c r="E164" t="s">
        <v>381</v>
      </c>
      <c r="G164" s="88">
        <v>0</v>
      </c>
      <c r="H164" t="s">
        <v>384</v>
      </c>
      <c r="J164" s="88">
        <v>0.8125</v>
      </c>
      <c r="K164" t="s">
        <v>380</v>
      </c>
      <c r="M164" s="88">
        <v>0.50937499999999991</v>
      </c>
      <c r="N164" t="s">
        <v>382</v>
      </c>
    </row>
    <row r="165" spans="1:14" x14ac:dyDescent="0.3">
      <c r="A165" s="24" t="s">
        <v>156</v>
      </c>
      <c r="B165" s="24">
        <v>1101</v>
      </c>
      <c r="C165" t="s">
        <v>156</v>
      </c>
      <c r="D165" s="88">
        <v>0</v>
      </c>
      <c r="E165" t="s">
        <v>384</v>
      </c>
      <c r="G165" s="88">
        <v>0</v>
      </c>
      <c r="H165" t="s">
        <v>384</v>
      </c>
      <c r="J165" s="88">
        <v>0</v>
      </c>
      <c r="K165" t="s">
        <v>384</v>
      </c>
      <c r="M165" s="88">
        <v>0</v>
      </c>
      <c r="N165" t="s">
        <v>384</v>
      </c>
    </row>
    <row r="166" spans="1:14" x14ac:dyDescent="0.3">
      <c r="A166" s="24" t="s">
        <v>156</v>
      </c>
      <c r="B166" s="24">
        <v>1102</v>
      </c>
      <c r="C166" t="s">
        <v>157</v>
      </c>
      <c r="D166" s="88">
        <v>0.5</v>
      </c>
      <c r="E166" t="s">
        <v>382</v>
      </c>
      <c r="G166" s="88">
        <v>0.75533204087582106</v>
      </c>
      <c r="H166" t="s">
        <v>381</v>
      </c>
      <c r="J166" s="88">
        <v>0.39642857142857146</v>
      </c>
      <c r="K166" t="s">
        <v>383</v>
      </c>
      <c r="M166" s="88">
        <v>0.55311621430653735</v>
      </c>
      <c r="N166" t="s">
        <v>382</v>
      </c>
    </row>
    <row r="167" spans="1:14" x14ac:dyDescent="0.3">
      <c r="A167" s="24" t="s">
        <v>156</v>
      </c>
      <c r="B167" s="24">
        <v>1103</v>
      </c>
      <c r="C167" t="s">
        <v>158</v>
      </c>
      <c r="D167" s="88">
        <v>0.75</v>
      </c>
      <c r="E167" t="s">
        <v>381</v>
      </c>
      <c r="G167" s="88">
        <v>0.49549317537986109</v>
      </c>
      <c r="H167" t="s">
        <v>382</v>
      </c>
      <c r="J167" s="88">
        <v>0.23571428571428571</v>
      </c>
      <c r="K167" t="s">
        <v>383</v>
      </c>
      <c r="M167" s="88">
        <v>0.48092261138295134</v>
      </c>
      <c r="N167" t="s">
        <v>382</v>
      </c>
    </row>
    <row r="168" spans="1:14" x14ac:dyDescent="0.3">
      <c r="A168" s="24" t="s">
        <v>156</v>
      </c>
      <c r="B168" s="24">
        <v>1104</v>
      </c>
      <c r="C168" t="s">
        <v>159</v>
      </c>
      <c r="D168" s="88">
        <v>0.5</v>
      </c>
      <c r="E168" t="s">
        <v>382</v>
      </c>
      <c r="G168" s="88">
        <v>7.6229719289209394E-2</v>
      </c>
      <c r="H168" t="s">
        <v>384</v>
      </c>
      <c r="J168" s="88">
        <v>0.47857142857142854</v>
      </c>
      <c r="K168" t="s">
        <v>382</v>
      </c>
      <c r="M168" s="88">
        <v>0.34418040175122327</v>
      </c>
      <c r="N168" t="s">
        <v>383</v>
      </c>
    </row>
    <row r="169" spans="1:14" x14ac:dyDescent="0.3">
      <c r="A169" s="24" t="s">
        <v>156</v>
      </c>
      <c r="B169" s="24">
        <v>1105</v>
      </c>
      <c r="C169" t="s">
        <v>160</v>
      </c>
      <c r="D169" s="88">
        <v>1</v>
      </c>
      <c r="E169" t="s">
        <v>380</v>
      </c>
      <c r="G169" s="88">
        <v>0</v>
      </c>
      <c r="H169" t="s">
        <v>384</v>
      </c>
      <c r="J169" s="88">
        <v>0.80178571428571432</v>
      </c>
      <c r="K169" t="s">
        <v>380</v>
      </c>
      <c r="M169" s="88">
        <v>0.58062499999999995</v>
      </c>
      <c r="N169" t="s">
        <v>382</v>
      </c>
    </row>
    <row r="170" spans="1:14" x14ac:dyDescent="0.3">
      <c r="A170" s="24" t="s">
        <v>156</v>
      </c>
      <c r="B170" s="24">
        <v>1106</v>
      </c>
      <c r="C170" t="s">
        <v>161</v>
      </c>
      <c r="D170" s="88">
        <v>0.5</v>
      </c>
      <c r="E170" t="s">
        <v>382</v>
      </c>
      <c r="G170" s="88">
        <v>0.49549317537986109</v>
      </c>
      <c r="H170" t="s">
        <v>382</v>
      </c>
      <c r="J170" s="88">
        <v>0.75357142857142856</v>
      </c>
      <c r="K170" t="s">
        <v>381</v>
      </c>
      <c r="M170" s="88">
        <v>0.5871726113829514</v>
      </c>
      <c r="N170" t="s">
        <v>382</v>
      </c>
    </row>
    <row r="171" spans="1:14" x14ac:dyDescent="0.3">
      <c r="A171" s="24" t="s">
        <v>156</v>
      </c>
      <c r="B171" s="24">
        <v>1107</v>
      </c>
      <c r="C171" t="s">
        <v>162</v>
      </c>
      <c r="D171" s="88">
        <v>0</v>
      </c>
      <c r="E171" t="s">
        <v>384</v>
      </c>
      <c r="G171" s="88">
        <v>0.49094537962681167</v>
      </c>
      <c r="H171" t="s">
        <v>382</v>
      </c>
      <c r="J171" s="88">
        <v>0.13392857142857142</v>
      </c>
      <c r="K171" t="s">
        <v>384</v>
      </c>
      <c r="M171" s="88">
        <v>0.21870588286938408</v>
      </c>
      <c r="N171" t="s">
        <v>383</v>
      </c>
    </row>
    <row r="172" spans="1:14" x14ac:dyDescent="0.3">
      <c r="A172" s="24" t="s">
        <v>156</v>
      </c>
      <c r="B172" s="24">
        <v>1108</v>
      </c>
      <c r="C172" t="s">
        <v>163</v>
      </c>
      <c r="D172" s="88">
        <v>0.5</v>
      </c>
      <c r="E172" t="s">
        <v>382</v>
      </c>
      <c r="G172" s="88">
        <v>0.49549317537986109</v>
      </c>
      <c r="H172" t="s">
        <v>382</v>
      </c>
      <c r="J172" s="88">
        <v>0.72738095238095235</v>
      </c>
      <c r="K172" t="s">
        <v>381</v>
      </c>
      <c r="M172" s="88">
        <v>0.57800594471628464</v>
      </c>
      <c r="N172" t="s">
        <v>382</v>
      </c>
    </row>
    <row r="173" spans="1:14" x14ac:dyDescent="0.3">
      <c r="A173" s="24" t="s">
        <v>156</v>
      </c>
      <c r="B173" s="24">
        <v>1109</v>
      </c>
      <c r="C173" t="s">
        <v>164</v>
      </c>
      <c r="D173" s="88">
        <v>0</v>
      </c>
      <c r="E173" t="s">
        <v>384</v>
      </c>
      <c r="G173" s="88">
        <v>0</v>
      </c>
      <c r="H173" t="s">
        <v>384</v>
      </c>
      <c r="J173" s="88">
        <v>0</v>
      </c>
      <c r="K173" t="s">
        <v>384</v>
      </c>
      <c r="M173" s="88">
        <v>0</v>
      </c>
      <c r="N173" t="s">
        <v>384</v>
      </c>
    </row>
    <row r="174" spans="1:14" x14ac:dyDescent="0.3">
      <c r="A174" s="24" t="s">
        <v>165</v>
      </c>
      <c r="B174" s="24">
        <v>1201</v>
      </c>
      <c r="C174" t="s">
        <v>165</v>
      </c>
      <c r="D174" s="88">
        <v>0.75</v>
      </c>
      <c r="E174" t="s">
        <v>381</v>
      </c>
      <c r="G174" s="88">
        <v>0.80445453765052033</v>
      </c>
      <c r="H174" t="s">
        <v>380</v>
      </c>
      <c r="J174" s="88">
        <v>0.77916666666666667</v>
      </c>
      <c r="K174" t="s">
        <v>381</v>
      </c>
      <c r="M174" s="88">
        <v>0.77926742151101536</v>
      </c>
      <c r="N174" t="s">
        <v>381</v>
      </c>
    </row>
    <row r="175" spans="1:14" x14ac:dyDescent="0.3">
      <c r="A175" s="24" t="s">
        <v>165</v>
      </c>
      <c r="B175" s="24">
        <v>1202</v>
      </c>
      <c r="C175" t="s">
        <v>10</v>
      </c>
      <c r="D175" s="88">
        <v>1</v>
      </c>
      <c r="E175" t="s">
        <v>380</v>
      </c>
      <c r="G175" s="88">
        <v>0.80676452914413277</v>
      </c>
      <c r="H175" t="s">
        <v>380</v>
      </c>
      <c r="J175" s="88">
        <v>0.1607142857142857</v>
      </c>
      <c r="K175" t="s">
        <v>384</v>
      </c>
      <c r="M175" s="88">
        <v>0.63861758520044642</v>
      </c>
      <c r="N175" t="s">
        <v>381</v>
      </c>
    </row>
    <row r="176" spans="1:14" x14ac:dyDescent="0.3">
      <c r="A176" s="24" t="s">
        <v>165</v>
      </c>
      <c r="B176" s="24">
        <v>1203</v>
      </c>
      <c r="C176" t="s">
        <v>166</v>
      </c>
      <c r="D176" s="88">
        <v>0.75</v>
      </c>
      <c r="E176" t="s">
        <v>381</v>
      </c>
      <c r="G176" s="88">
        <v>0.85758434200360567</v>
      </c>
      <c r="H176" t="s">
        <v>380</v>
      </c>
      <c r="J176" s="88">
        <v>0.375</v>
      </c>
      <c r="K176" t="s">
        <v>383</v>
      </c>
      <c r="M176" s="88">
        <v>0.6564045197012619</v>
      </c>
      <c r="N176" t="s">
        <v>381</v>
      </c>
    </row>
    <row r="177" spans="1:14" x14ac:dyDescent="0.3">
      <c r="A177" s="24" t="s">
        <v>165</v>
      </c>
      <c r="B177" s="24">
        <v>1204</v>
      </c>
      <c r="C177" t="s">
        <v>167</v>
      </c>
      <c r="D177" s="88">
        <v>0.5</v>
      </c>
      <c r="E177" t="s">
        <v>382</v>
      </c>
      <c r="G177" s="88">
        <v>1.0000000000000004</v>
      </c>
      <c r="H177" s="23" t="s">
        <v>380</v>
      </c>
      <c r="J177" s="88">
        <v>0.75</v>
      </c>
      <c r="K177" t="s">
        <v>381</v>
      </c>
      <c r="M177" s="88">
        <v>0.76250000000000007</v>
      </c>
      <c r="N177" t="s">
        <v>381</v>
      </c>
    </row>
    <row r="178" spans="1:14" x14ac:dyDescent="0.3">
      <c r="A178" s="24" t="s">
        <v>165</v>
      </c>
      <c r="B178" s="24">
        <v>1205</v>
      </c>
      <c r="C178" t="s">
        <v>168</v>
      </c>
      <c r="D178" s="88">
        <v>0.25</v>
      </c>
      <c r="E178" t="s">
        <v>383</v>
      </c>
      <c r="G178" s="88">
        <v>0.73934165242432071</v>
      </c>
      <c r="H178" t="s">
        <v>381</v>
      </c>
      <c r="J178" s="88">
        <v>0.5714285714285714</v>
      </c>
      <c r="K178" t="s">
        <v>382</v>
      </c>
      <c r="M178" s="88">
        <v>0.53376957834851224</v>
      </c>
      <c r="N178" t="s">
        <v>382</v>
      </c>
    </row>
    <row r="179" spans="1:14" x14ac:dyDescent="0.3">
      <c r="A179" s="24" t="s">
        <v>165</v>
      </c>
      <c r="B179" s="24">
        <v>1206</v>
      </c>
      <c r="C179" t="s">
        <v>169</v>
      </c>
      <c r="D179" s="88">
        <v>0.5</v>
      </c>
      <c r="E179" t="s">
        <v>382</v>
      </c>
      <c r="G179" s="88">
        <v>0.47762683492145264</v>
      </c>
      <c r="H179" t="s">
        <v>382</v>
      </c>
      <c r="J179" s="88">
        <v>0.43492063492063493</v>
      </c>
      <c r="K179" t="s">
        <v>382</v>
      </c>
      <c r="M179" s="88">
        <v>0.4693916144447306</v>
      </c>
      <c r="N179" t="s">
        <v>382</v>
      </c>
    </row>
    <row r="180" spans="1:14" x14ac:dyDescent="0.3">
      <c r="A180" s="24" t="s">
        <v>165</v>
      </c>
      <c r="B180" s="24">
        <v>1207</v>
      </c>
      <c r="C180" t="s">
        <v>170</v>
      </c>
      <c r="D180" s="88">
        <v>0.75</v>
      </c>
      <c r="E180" t="s">
        <v>381</v>
      </c>
      <c r="G180" s="88">
        <v>0.49549317537986109</v>
      </c>
      <c r="H180" t="s">
        <v>382</v>
      </c>
      <c r="J180" s="88">
        <v>0.75357142857142856</v>
      </c>
      <c r="K180" t="s">
        <v>381</v>
      </c>
      <c r="M180" s="88">
        <v>0.66217261138295136</v>
      </c>
      <c r="N180" t="s">
        <v>381</v>
      </c>
    </row>
    <row r="181" spans="1:14" x14ac:dyDescent="0.3">
      <c r="A181" s="24" t="s">
        <v>165</v>
      </c>
      <c r="B181" s="24">
        <v>1208</v>
      </c>
      <c r="C181" t="s">
        <v>171</v>
      </c>
      <c r="D181" s="88">
        <v>1</v>
      </c>
      <c r="E181" t="s">
        <v>380</v>
      </c>
      <c r="G181" s="88">
        <v>0.87233848122087221</v>
      </c>
      <c r="H181" t="s">
        <v>380</v>
      </c>
      <c r="J181" s="88">
        <v>0.76964285714285707</v>
      </c>
      <c r="K181" t="s">
        <v>381</v>
      </c>
      <c r="M181" s="88">
        <v>0.87469346842730511</v>
      </c>
      <c r="N181" t="s">
        <v>380</v>
      </c>
    </row>
    <row r="182" spans="1:14" x14ac:dyDescent="0.3">
      <c r="A182" s="24" t="s">
        <v>165</v>
      </c>
      <c r="B182" s="24">
        <v>1209</v>
      </c>
      <c r="C182" t="s">
        <v>172</v>
      </c>
      <c r="D182" s="88">
        <v>0.5</v>
      </c>
      <c r="E182" t="s">
        <v>382</v>
      </c>
      <c r="G182" s="88">
        <v>0.49549317537986109</v>
      </c>
      <c r="H182" t="s">
        <v>382</v>
      </c>
      <c r="J182" s="88">
        <v>0.2410714285714286</v>
      </c>
      <c r="K182" t="s">
        <v>383</v>
      </c>
      <c r="M182" s="88">
        <v>0.40779761138295134</v>
      </c>
      <c r="N182" t="s">
        <v>382</v>
      </c>
    </row>
    <row r="183" spans="1:14" x14ac:dyDescent="0.3">
      <c r="A183" s="24" t="s">
        <v>165</v>
      </c>
      <c r="B183" s="24">
        <v>1210</v>
      </c>
      <c r="C183" t="s">
        <v>173</v>
      </c>
      <c r="D183" s="88">
        <v>0.5</v>
      </c>
      <c r="E183" t="s">
        <v>382</v>
      </c>
      <c r="G183" s="88">
        <v>0.63822116043199784</v>
      </c>
      <c r="H183" t="s">
        <v>381</v>
      </c>
      <c r="J183" s="88">
        <v>0.87548701298701304</v>
      </c>
      <c r="K183" t="s">
        <v>380</v>
      </c>
      <c r="M183" s="88">
        <v>0.67979786069665371</v>
      </c>
      <c r="N183" t="s">
        <v>381</v>
      </c>
    </row>
    <row r="184" spans="1:14" x14ac:dyDescent="0.3">
      <c r="A184" s="24" t="s">
        <v>165</v>
      </c>
      <c r="B184" s="24">
        <v>1211</v>
      </c>
      <c r="C184" t="s">
        <v>174</v>
      </c>
      <c r="D184" s="88">
        <v>0.75</v>
      </c>
      <c r="E184" t="s">
        <v>381</v>
      </c>
      <c r="G184" s="88">
        <v>0.49549317537986109</v>
      </c>
      <c r="H184" t="s">
        <v>382</v>
      </c>
      <c r="J184" s="88">
        <v>0.34285714285714286</v>
      </c>
      <c r="K184" t="s">
        <v>383</v>
      </c>
      <c r="M184" s="88">
        <v>0.51842261138295131</v>
      </c>
      <c r="N184" t="s">
        <v>382</v>
      </c>
    </row>
    <row r="185" spans="1:14" x14ac:dyDescent="0.3">
      <c r="A185" s="24" t="s">
        <v>165</v>
      </c>
      <c r="B185" s="24">
        <v>1212</v>
      </c>
      <c r="C185" t="s">
        <v>175</v>
      </c>
      <c r="D185" s="88">
        <v>0.25</v>
      </c>
      <c r="E185" t="s">
        <v>383</v>
      </c>
      <c r="G185" s="88">
        <v>0.38114859644604698</v>
      </c>
      <c r="H185" t="s">
        <v>383</v>
      </c>
      <c r="J185" s="88">
        <v>0.6696428571428571</v>
      </c>
      <c r="K185" t="s">
        <v>381</v>
      </c>
      <c r="M185" s="88">
        <v>0.44277700875611636</v>
      </c>
      <c r="N185" t="s">
        <v>382</v>
      </c>
    </row>
    <row r="186" spans="1:14" x14ac:dyDescent="0.3">
      <c r="A186" s="24" t="s">
        <v>165</v>
      </c>
      <c r="B186" s="24">
        <v>1213</v>
      </c>
      <c r="C186" t="s">
        <v>176</v>
      </c>
      <c r="D186" s="88">
        <v>0</v>
      </c>
      <c r="E186" t="s">
        <v>384</v>
      </c>
      <c r="G186" s="88">
        <v>0</v>
      </c>
      <c r="H186" t="s">
        <v>384</v>
      </c>
      <c r="J186" s="88">
        <v>0</v>
      </c>
      <c r="K186" t="s">
        <v>384</v>
      </c>
      <c r="M186" s="88">
        <v>0</v>
      </c>
      <c r="N186" t="s">
        <v>384</v>
      </c>
    </row>
    <row r="187" spans="1:14" x14ac:dyDescent="0.3">
      <c r="A187" s="24" t="s">
        <v>165</v>
      </c>
      <c r="B187" s="24">
        <v>1214</v>
      </c>
      <c r="C187" t="s">
        <v>177</v>
      </c>
      <c r="D187" s="88">
        <v>0</v>
      </c>
      <c r="E187" t="s">
        <v>384</v>
      </c>
      <c r="G187" s="88">
        <v>0</v>
      </c>
      <c r="H187" t="s">
        <v>384</v>
      </c>
      <c r="J187" s="88">
        <v>0</v>
      </c>
      <c r="K187" t="s">
        <v>384</v>
      </c>
      <c r="M187" s="88">
        <v>0</v>
      </c>
      <c r="N187" t="s">
        <v>384</v>
      </c>
    </row>
    <row r="188" spans="1:14" x14ac:dyDescent="0.3">
      <c r="A188" s="24" t="s">
        <v>165</v>
      </c>
      <c r="B188" s="24">
        <v>1215</v>
      </c>
      <c r="C188" t="s">
        <v>178</v>
      </c>
      <c r="D188" s="88">
        <v>1</v>
      </c>
      <c r="E188" t="s">
        <v>380</v>
      </c>
      <c r="G188" s="88">
        <v>0</v>
      </c>
      <c r="H188" t="s">
        <v>384</v>
      </c>
      <c r="J188" s="88">
        <v>0.84285714285714297</v>
      </c>
      <c r="K188" t="s">
        <v>380</v>
      </c>
      <c r="M188" s="88">
        <v>0.59499999999999997</v>
      </c>
      <c r="N188" t="s">
        <v>382</v>
      </c>
    </row>
    <row r="189" spans="1:14" x14ac:dyDescent="0.3">
      <c r="A189" s="24" t="s">
        <v>165</v>
      </c>
      <c r="B189" s="24">
        <v>1216</v>
      </c>
      <c r="C189" t="s">
        <v>179</v>
      </c>
      <c r="D189" s="88">
        <v>1</v>
      </c>
      <c r="E189" t="s">
        <v>380</v>
      </c>
      <c r="G189" s="88">
        <v>0.71969823211282991</v>
      </c>
      <c r="H189" t="s">
        <v>381</v>
      </c>
      <c r="J189" s="88">
        <v>0.48214285714285721</v>
      </c>
      <c r="K189" t="s">
        <v>382</v>
      </c>
      <c r="M189" s="88">
        <v>0.72064438123949048</v>
      </c>
      <c r="N189" t="s">
        <v>381</v>
      </c>
    </row>
    <row r="190" spans="1:14" x14ac:dyDescent="0.3">
      <c r="A190" s="24" t="s">
        <v>165</v>
      </c>
      <c r="B190" s="24">
        <v>1217</v>
      </c>
      <c r="C190" t="s">
        <v>180</v>
      </c>
      <c r="D190" s="88">
        <v>0.5</v>
      </c>
      <c r="E190" t="s">
        <v>382</v>
      </c>
      <c r="G190" s="88">
        <v>0.75851373255972521</v>
      </c>
      <c r="H190" t="s">
        <v>381</v>
      </c>
      <c r="J190" s="88">
        <v>0.6063492063492063</v>
      </c>
      <c r="K190" t="s">
        <v>381</v>
      </c>
      <c r="M190" s="88">
        <v>0.62770202861812596</v>
      </c>
      <c r="N190" t="s">
        <v>381</v>
      </c>
    </row>
    <row r="191" spans="1:14" x14ac:dyDescent="0.3">
      <c r="A191" s="24" t="s">
        <v>165</v>
      </c>
      <c r="B191" s="24">
        <v>1218</v>
      </c>
      <c r="C191" t="s">
        <v>181</v>
      </c>
      <c r="D191" s="88">
        <v>0.5</v>
      </c>
      <c r="E191" t="s">
        <v>382</v>
      </c>
      <c r="G191" s="88">
        <v>0.78717772627121096</v>
      </c>
      <c r="H191" t="s">
        <v>381</v>
      </c>
      <c r="J191" s="88">
        <v>0.96249999999999991</v>
      </c>
      <c r="K191" t="s">
        <v>380</v>
      </c>
      <c r="M191" s="88">
        <v>0.76238720419492378</v>
      </c>
      <c r="N191" t="s">
        <v>381</v>
      </c>
    </row>
    <row r="192" spans="1:14" x14ac:dyDescent="0.3">
      <c r="A192" s="24" t="s">
        <v>165</v>
      </c>
      <c r="B192" s="24">
        <v>1219</v>
      </c>
      <c r="C192" t="s">
        <v>182</v>
      </c>
      <c r="D192" s="88">
        <v>0.5</v>
      </c>
      <c r="E192" t="s">
        <v>382</v>
      </c>
      <c r="G192" s="88">
        <v>0.76296198695566275</v>
      </c>
      <c r="H192" t="s">
        <v>381</v>
      </c>
      <c r="J192" s="88">
        <v>0.29027777777777775</v>
      </c>
      <c r="K192" t="s">
        <v>383</v>
      </c>
      <c r="M192" s="88">
        <v>0.51863391765670419</v>
      </c>
      <c r="N192" t="s">
        <v>382</v>
      </c>
    </row>
    <row r="193" spans="1:14" x14ac:dyDescent="0.3">
      <c r="A193" s="24" t="s">
        <v>165</v>
      </c>
      <c r="B193" s="24">
        <v>1220</v>
      </c>
      <c r="C193" t="s">
        <v>183</v>
      </c>
      <c r="D193" s="88">
        <v>1</v>
      </c>
      <c r="E193" t="s">
        <v>380</v>
      </c>
      <c r="G193" s="88">
        <v>0.49549317537986109</v>
      </c>
      <c r="H193" t="s">
        <v>382</v>
      </c>
      <c r="J193" s="88">
        <v>0.96249999999999991</v>
      </c>
      <c r="K193" t="s">
        <v>380</v>
      </c>
      <c r="M193" s="88">
        <v>0.81029761138295131</v>
      </c>
      <c r="N193" t="s">
        <v>380</v>
      </c>
    </row>
    <row r="194" spans="1:14" x14ac:dyDescent="0.3">
      <c r="A194" s="24" t="s">
        <v>165</v>
      </c>
      <c r="B194" s="24">
        <v>1221</v>
      </c>
      <c r="C194" t="s">
        <v>184</v>
      </c>
      <c r="D194" s="88">
        <v>0</v>
      </c>
      <c r="E194" t="s">
        <v>384</v>
      </c>
      <c r="G194" s="88">
        <v>0</v>
      </c>
      <c r="H194" t="s">
        <v>384</v>
      </c>
      <c r="J194" s="88">
        <v>0.1607142857142857</v>
      </c>
      <c r="K194" t="s">
        <v>384</v>
      </c>
      <c r="M194" s="88">
        <v>5.6249999999999988E-2</v>
      </c>
      <c r="N194" t="s">
        <v>384</v>
      </c>
    </row>
    <row r="195" spans="1:14" x14ac:dyDescent="0.3">
      <c r="A195" s="24" t="s">
        <v>165</v>
      </c>
      <c r="B195" s="24">
        <v>1222</v>
      </c>
      <c r="C195" t="s">
        <v>185</v>
      </c>
      <c r="D195" s="88">
        <v>0</v>
      </c>
      <c r="E195" t="s">
        <v>384</v>
      </c>
      <c r="G195" s="88">
        <v>0.38114859644604698</v>
      </c>
      <c r="H195" t="s">
        <v>383</v>
      </c>
      <c r="J195" s="88">
        <v>0.26785714285714285</v>
      </c>
      <c r="K195" t="s">
        <v>383</v>
      </c>
      <c r="M195" s="88">
        <v>0.22715200875611641</v>
      </c>
      <c r="N195" t="s">
        <v>383</v>
      </c>
    </row>
    <row r="196" spans="1:14" x14ac:dyDescent="0.3">
      <c r="A196" s="24" t="s">
        <v>165</v>
      </c>
      <c r="B196" s="24">
        <v>1223</v>
      </c>
      <c r="C196" t="s">
        <v>186</v>
      </c>
      <c r="D196" s="88">
        <v>0.5</v>
      </c>
      <c r="E196" t="s">
        <v>382</v>
      </c>
      <c r="G196" s="88">
        <v>0.38114859644604698</v>
      </c>
      <c r="H196" t="s">
        <v>383</v>
      </c>
      <c r="J196" s="88">
        <v>1</v>
      </c>
      <c r="K196" t="s">
        <v>380</v>
      </c>
      <c r="M196" s="88">
        <v>0.63340200875611641</v>
      </c>
      <c r="N196" t="s">
        <v>381</v>
      </c>
    </row>
    <row r="197" spans="1:14" x14ac:dyDescent="0.3">
      <c r="A197" s="24" t="s">
        <v>165</v>
      </c>
      <c r="B197" s="24">
        <v>1224</v>
      </c>
      <c r="C197" t="s">
        <v>187</v>
      </c>
      <c r="D197" s="88">
        <v>0</v>
      </c>
      <c r="E197" t="s">
        <v>384</v>
      </c>
      <c r="G197" s="88">
        <v>0</v>
      </c>
      <c r="H197" t="s">
        <v>384</v>
      </c>
      <c r="J197" s="88">
        <v>0.1919642857142857</v>
      </c>
      <c r="K197" t="s">
        <v>384</v>
      </c>
      <c r="M197" s="88">
        <v>6.7187499999999983E-2</v>
      </c>
      <c r="N197" t="s">
        <v>384</v>
      </c>
    </row>
    <row r="198" spans="1:14" x14ac:dyDescent="0.3">
      <c r="A198" s="24" t="s">
        <v>165</v>
      </c>
      <c r="B198" s="24">
        <v>1225</v>
      </c>
      <c r="C198" t="s">
        <v>188</v>
      </c>
      <c r="D198" s="88">
        <v>0</v>
      </c>
      <c r="E198" t="s">
        <v>384</v>
      </c>
      <c r="G198" s="88">
        <v>0.38114859644604698</v>
      </c>
      <c r="H198" t="s">
        <v>383</v>
      </c>
      <c r="J198" s="88">
        <v>0.1607142857142857</v>
      </c>
      <c r="K198" t="s">
        <v>384</v>
      </c>
      <c r="M198" s="88">
        <v>0.18965200875611643</v>
      </c>
      <c r="N198" t="s">
        <v>384</v>
      </c>
    </row>
    <row r="199" spans="1:14" x14ac:dyDescent="0.3">
      <c r="A199" s="24" t="s">
        <v>165</v>
      </c>
      <c r="B199" s="24">
        <v>1226</v>
      </c>
      <c r="C199" t="s">
        <v>189</v>
      </c>
      <c r="D199" s="88">
        <v>0.25</v>
      </c>
      <c r="E199" t="s">
        <v>383</v>
      </c>
      <c r="G199" s="88">
        <v>7.6229719289209394E-2</v>
      </c>
      <c r="H199" t="s">
        <v>384</v>
      </c>
      <c r="J199" s="88">
        <v>0.41666666666666669</v>
      </c>
      <c r="K199" t="s">
        <v>382</v>
      </c>
      <c r="M199" s="88">
        <v>0.24751373508455662</v>
      </c>
      <c r="N199" t="s">
        <v>383</v>
      </c>
    </row>
    <row r="200" spans="1:14" x14ac:dyDescent="0.3">
      <c r="A200" s="24" t="s">
        <v>165</v>
      </c>
      <c r="B200" s="24">
        <v>1227</v>
      </c>
      <c r="C200" t="s">
        <v>190</v>
      </c>
      <c r="D200" s="88">
        <v>0.5</v>
      </c>
      <c r="E200" t="s">
        <v>382</v>
      </c>
      <c r="G200" s="88">
        <v>0.49549317537986109</v>
      </c>
      <c r="H200" t="s">
        <v>382</v>
      </c>
      <c r="J200" s="88">
        <v>0.86071428571428577</v>
      </c>
      <c r="K200" t="s">
        <v>380</v>
      </c>
      <c r="M200" s="88">
        <v>0.62467261138295138</v>
      </c>
      <c r="N200" t="s">
        <v>381</v>
      </c>
    </row>
    <row r="201" spans="1:14" x14ac:dyDescent="0.3">
      <c r="A201" s="24" t="s">
        <v>165</v>
      </c>
      <c r="B201" s="24">
        <v>1228</v>
      </c>
      <c r="C201" t="s">
        <v>191</v>
      </c>
      <c r="D201" s="88">
        <v>0</v>
      </c>
      <c r="E201" t="s">
        <v>384</v>
      </c>
      <c r="G201" s="88">
        <v>0</v>
      </c>
      <c r="H201" t="s">
        <v>384</v>
      </c>
      <c r="J201" s="88">
        <v>0</v>
      </c>
      <c r="K201" t="s">
        <v>384</v>
      </c>
      <c r="M201" s="88">
        <v>0</v>
      </c>
      <c r="N201" t="s">
        <v>384</v>
      </c>
    </row>
    <row r="202" spans="1:14" x14ac:dyDescent="0.3">
      <c r="A202" s="24" t="s">
        <v>165</v>
      </c>
      <c r="B202" s="24">
        <v>1229</v>
      </c>
      <c r="C202" t="s">
        <v>143</v>
      </c>
      <c r="D202" s="88">
        <v>0.75</v>
      </c>
      <c r="E202" t="s">
        <v>381</v>
      </c>
      <c r="G202" s="88">
        <v>0</v>
      </c>
      <c r="H202" t="s">
        <v>384</v>
      </c>
      <c r="J202" s="88">
        <v>0.1875</v>
      </c>
      <c r="K202" t="s">
        <v>384</v>
      </c>
      <c r="M202" s="88">
        <v>0.29062499999999997</v>
      </c>
      <c r="N202" t="s">
        <v>383</v>
      </c>
    </row>
    <row r="203" spans="1:14" x14ac:dyDescent="0.3">
      <c r="A203" s="24" t="s">
        <v>165</v>
      </c>
      <c r="B203" s="24">
        <v>1230</v>
      </c>
      <c r="C203" t="s">
        <v>192</v>
      </c>
      <c r="D203" s="88">
        <v>0.75</v>
      </c>
      <c r="E203" t="s">
        <v>381</v>
      </c>
      <c r="G203" s="88">
        <v>0.72418233324748926</v>
      </c>
      <c r="H203" t="s">
        <v>381</v>
      </c>
      <c r="J203" s="88">
        <v>0.85000000000000009</v>
      </c>
      <c r="K203" t="s">
        <v>380</v>
      </c>
      <c r="M203" s="88">
        <v>0.77596381663662117</v>
      </c>
      <c r="N203" t="s">
        <v>381</v>
      </c>
    </row>
    <row r="204" spans="1:14" x14ac:dyDescent="0.3">
      <c r="A204" s="24" t="s">
        <v>193</v>
      </c>
      <c r="B204" s="24">
        <v>1301</v>
      </c>
      <c r="C204" t="s">
        <v>193</v>
      </c>
      <c r="D204" s="88">
        <v>0</v>
      </c>
      <c r="E204" t="s">
        <v>384</v>
      </c>
      <c r="G204" s="88">
        <v>0</v>
      </c>
      <c r="H204" t="s">
        <v>384</v>
      </c>
      <c r="J204" s="88">
        <v>0.1875</v>
      </c>
      <c r="K204" t="s">
        <v>384</v>
      </c>
      <c r="M204" s="88">
        <v>6.5624999999999989E-2</v>
      </c>
      <c r="N204" t="s">
        <v>384</v>
      </c>
    </row>
    <row r="205" spans="1:14" x14ac:dyDescent="0.3">
      <c r="A205" s="24" t="s">
        <v>193</v>
      </c>
      <c r="B205" s="24">
        <v>1302</v>
      </c>
      <c r="C205" t="s">
        <v>194</v>
      </c>
      <c r="D205" s="88">
        <v>0.5</v>
      </c>
      <c r="E205" t="s">
        <v>382</v>
      </c>
      <c r="G205" s="88">
        <v>0.49549317537986109</v>
      </c>
      <c r="H205" t="s">
        <v>382</v>
      </c>
      <c r="J205" s="88">
        <v>0.52499999999999991</v>
      </c>
      <c r="K205" t="s">
        <v>382</v>
      </c>
      <c r="M205" s="88">
        <v>0.50717261138295133</v>
      </c>
      <c r="N205" t="s">
        <v>382</v>
      </c>
    </row>
    <row r="206" spans="1:14" x14ac:dyDescent="0.3">
      <c r="A206" s="24" t="s">
        <v>193</v>
      </c>
      <c r="B206" s="24">
        <v>1303</v>
      </c>
      <c r="C206" t="s">
        <v>195</v>
      </c>
      <c r="D206" s="88">
        <v>0.25</v>
      </c>
      <c r="E206" t="s">
        <v>383</v>
      </c>
      <c r="G206" s="88">
        <v>0.49549317537986109</v>
      </c>
      <c r="H206" t="s">
        <v>382</v>
      </c>
      <c r="J206" s="88">
        <v>0.26249999999999996</v>
      </c>
      <c r="K206" t="s">
        <v>383</v>
      </c>
      <c r="M206" s="88">
        <v>0.34029761138295134</v>
      </c>
      <c r="N206" t="s">
        <v>383</v>
      </c>
    </row>
    <row r="207" spans="1:14" x14ac:dyDescent="0.3">
      <c r="A207" s="24" t="s">
        <v>193</v>
      </c>
      <c r="B207" s="24">
        <v>1304</v>
      </c>
      <c r="C207" t="s">
        <v>196</v>
      </c>
      <c r="D207" s="88">
        <v>0.25</v>
      </c>
      <c r="E207" t="s">
        <v>383</v>
      </c>
      <c r="G207" s="88">
        <v>0.38114859644604698</v>
      </c>
      <c r="H207" t="s">
        <v>383</v>
      </c>
      <c r="J207" s="88">
        <v>0.1875</v>
      </c>
      <c r="K207" t="s">
        <v>384</v>
      </c>
      <c r="M207" s="88">
        <v>0.27402700875611641</v>
      </c>
      <c r="N207" t="s">
        <v>383</v>
      </c>
    </row>
    <row r="208" spans="1:14" x14ac:dyDescent="0.3">
      <c r="A208" s="24" t="s">
        <v>193</v>
      </c>
      <c r="B208" s="24">
        <v>1305</v>
      </c>
      <c r="C208" t="s">
        <v>197</v>
      </c>
      <c r="D208" s="88">
        <v>0</v>
      </c>
      <c r="E208" t="s">
        <v>384</v>
      </c>
      <c r="G208" s="88">
        <v>0</v>
      </c>
      <c r="H208" t="s">
        <v>384</v>
      </c>
      <c r="J208" s="88">
        <v>0.41250000000000003</v>
      </c>
      <c r="K208" t="s">
        <v>382</v>
      </c>
      <c r="M208" s="88">
        <v>0.144375</v>
      </c>
      <c r="N208" t="s">
        <v>384</v>
      </c>
    </row>
    <row r="209" spans="1:14" x14ac:dyDescent="0.3">
      <c r="A209" s="24" t="s">
        <v>193</v>
      </c>
      <c r="B209" s="24">
        <v>1306</v>
      </c>
      <c r="C209" t="s">
        <v>337</v>
      </c>
      <c r="D209" s="88">
        <v>0.25</v>
      </c>
      <c r="E209" t="s">
        <v>383</v>
      </c>
      <c r="G209" s="88">
        <v>0.11434457893381408</v>
      </c>
      <c r="H209" t="s">
        <v>384</v>
      </c>
      <c r="J209" s="88">
        <v>0.85000000000000009</v>
      </c>
      <c r="K209" t="s">
        <v>380</v>
      </c>
      <c r="M209" s="88">
        <v>0.41252060262683488</v>
      </c>
      <c r="N209" t="s">
        <v>382</v>
      </c>
    </row>
    <row r="210" spans="1:14" x14ac:dyDescent="0.3">
      <c r="A210" s="24" t="s">
        <v>193</v>
      </c>
      <c r="B210" s="24">
        <v>1307</v>
      </c>
      <c r="C210" t="s">
        <v>198</v>
      </c>
      <c r="D210" s="88">
        <v>0</v>
      </c>
      <c r="E210" t="s">
        <v>384</v>
      </c>
      <c r="G210" s="88">
        <v>0.11434457893381408</v>
      </c>
      <c r="H210" t="s">
        <v>384</v>
      </c>
      <c r="J210" s="88">
        <v>0.41250000000000003</v>
      </c>
      <c r="K210" t="s">
        <v>382</v>
      </c>
      <c r="M210" s="88">
        <v>0.18439560262683494</v>
      </c>
      <c r="N210" t="s">
        <v>384</v>
      </c>
    </row>
    <row r="211" spans="1:14" x14ac:dyDescent="0.3">
      <c r="A211" s="24" t="s">
        <v>193</v>
      </c>
      <c r="B211" s="24">
        <v>1308</v>
      </c>
      <c r="C211" t="s">
        <v>199</v>
      </c>
      <c r="D211" s="88">
        <v>0.5</v>
      </c>
      <c r="E211" t="s">
        <v>382</v>
      </c>
      <c r="G211" s="88">
        <v>0.49549317537986109</v>
      </c>
      <c r="H211" t="s">
        <v>382</v>
      </c>
      <c r="J211" s="88">
        <v>0.65357142857142858</v>
      </c>
      <c r="K211" t="s">
        <v>381</v>
      </c>
      <c r="M211" s="88">
        <v>0.55217261138295137</v>
      </c>
      <c r="N211" t="s">
        <v>382</v>
      </c>
    </row>
    <row r="212" spans="1:14" x14ac:dyDescent="0.3">
      <c r="A212" s="24" t="s">
        <v>193</v>
      </c>
      <c r="B212" s="24">
        <v>1309</v>
      </c>
      <c r="C212" t="s">
        <v>200</v>
      </c>
      <c r="D212" s="88">
        <v>0.5</v>
      </c>
      <c r="E212" t="s">
        <v>382</v>
      </c>
      <c r="G212" s="88">
        <v>0.49549317537986109</v>
      </c>
      <c r="H212" t="s">
        <v>382</v>
      </c>
      <c r="J212" s="88">
        <v>0.16071428571428573</v>
      </c>
      <c r="K212" t="s">
        <v>384</v>
      </c>
      <c r="M212" s="88">
        <v>0.37967261138295139</v>
      </c>
      <c r="N212" t="s">
        <v>383</v>
      </c>
    </row>
    <row r="213" spans="1:14" x14ac:dyDescent="0.3">
      <c r="A213" s="24" t="s">
        <v>193</v>
      </c>
      <c r="B213" s="24">
        <v>1310</v>
      </c>
      <c r="C213" t="s">
        <v>150</v>
      </c>
      <c r="D213" s="88">
        <v>0</v>
      </c>
      <c r="E213" t="s">
        <v>384</v>
      </c>
      <c r="G213" s="88">
        <v>0</v>
      </c>
      <c r="H213" t="s">
        <v>384</v>
      </c>
      <c r="J213" s="88">
        <v>0.1607142857142857</v>
      </c>
      <c r="K213" t="s">
        <v>384</v>
      </c>
      <c r="M213" s="88">
        <v>5.6249999999999988E-2</v>
      </c>
      <c r="N213" t="s">
        <v>384</v>
      </c>
    </row>
    <row r="214" spans="1:14" x14ac:dyDescent="0.3">
      <c r="A214" s="24" t="s">
        <v>193</v>
      </c>
      <c r="B214" s="24">
        <v>1311</v>
      </c>
      <c r="C214" t="s">
        <v>201</v>
      </c>
      <c r="D214" s="88">
        <v>0</v>
      </c>
      <c r="E214" t="s">
        <v>384</v>
      </c>
      <c r="G214" s="88">
        <v>0</v>
      </c>
      <c r="H214" t="s">
        <v>384</v>
      </c>
      <c r="J214" s="88">
        <v>0.8125</v>
      </c>
      <c r="K214" t="s">
        <v>380</v>
      </c>
      <c r="M214" s="88">
        <v>0.28437499999999999</v>
      </c>
      <c r="N214" t="s">
        <v>383</v>
      </c>
    </row>
    <row r="215" spans="1:14" x14ac:dyDescent="0.3">
      <c r="A215" s="24" t="s">
        <v>193</v>
      </c>
      <c r="B215" s="24">
        <v>1312</v>
      </c>
      <c r="C215" t="s">
        <v>58</v>
      </c>
      <c r="D215" s="88">
        <v>0</v>
      </c>
      <c r="E215" t="s">
        <v>384</v>
      </c>
      <c r="G215" s="88">
        <v>0.63112713537642728</v>
      </c>
      <c r="H215" t="s">
        <v>381</v>
      </c>
      <c r="J215" s="88">
        <v>0.59424603174603186</v>
      </c>
      <c r="K215" t="s">
        <v>382</v>
      </c>
      <c r="M215" s="88">
        <v>0.42888060849286069</v>
      </c>
      <c r="N215" t="s">
        <v>382</v>
      </c>
    </row>
    <row r="216" spans="1:14" x14ac:dyDescent="0.3">
      <c r="A216" s="24" t="s">
        <v>193</v>
      </c>
      <c r="B216" s="24">
        <v>1313</v>
      </c>
      <c r="C216" t="s">
        <v>202</v>
      </c>
      <c r="D216" s="88">
        <v>0</v>
      </c>
      <c r="E216" t="s">
        <v>384</v>
      </c>
      <c r="G216" s="88">
        <v>0</v>
      </c>
      <c r="H216" t="s">
        <v>384</v>
      </c>
      <c r="J216" s="88">
        <v>0</v>
      </c>
      <c r="K216" t="s">
        <v>384</v>
      </c>
      <c r="M216" s="88">
        <v>0</v>
      </c>
      <c r="N216" t="s">
        <v>384</v>
      </c>
    </row>
    <row r="217" spans="1:14" x14ac:dyDescent="0.3">
      <c r="A217" s="24" t="s">
        <v>193</v>
      </c>
      <c r="B217" s="24">
        <v>1314</v>
      </c>
      <c r="C217" t="s">
        <v>203</v>
      </c>
      <c r="D217" s="88">
        <v>0</v>
      </c>
      <c r="E217" t="s">
        <v>384</v>
      </c>
      <c r="G217" s="88">
        <v>0.38114859644604698</v>
      </c>
      <c r="H217" t="s">
        <v>383</v>
      </c>
      <c r="J217" s="88">
        <v>0.16071428571428573</v>
      </c>
      <c r="K217" t="s">
        <v>384</v>
      </c>
      <c r="M217" s="88">
        <v>0.18965200875611643</v>
      </c>
      <c r="N217" t="s">
        <v>384</v>
      </c>
    </row>
    <row r="218" spans="1:14" x14ac:dyDescent="0.3">
      <c r="A218" s="24" t="s">
        <v>193</v>
      </c>
      <c r="B218" s="24">
        <v>1315</v>
      </c>
      <c r="C218" t="s">
        <v>204</v>
      </c>
      <c r="D218" s="88">
        <v>0</v>
      </c>
      <c r="E218" t="s">
        <v>384</v>
      </c>
      <c r="G218" s="88">
        <v>0</v>
      </c>
      <c r="H218" t="s">
        <v>384</v>
      </c>
      <c r="J218" s="88">
        <v>0</v>
      </c>
      <c r="K218" t="s">
        <v>384</v>
      </c>
      <c r="M218" s="88">
        <v>0</v>
      </c>
      <c r="N218" t="s">
        <v>384</v>
      </c>
    </row>
    <row r="219" spans="1:14" x14ac:dyDescent="0.3">
      <c r="A219" s="24" t="s">
        <v>193</v>
      </c>
      <c r="B219" s="24">
        <v>1316</v>
      </c>
      <c r="C219" t="s">
        <v>205</v>
      </c>
      <c r="D219" s="88">
        <v>0.25</v>
      </c>
      <c r="E219" t="s">
        <v>383</v>
      </c>
      <c r="G219" s="88">
        <v>0</v>
      </c>
      <c r="H219" t="s">
        <v>384</v>
      </c>
      <c r="J219" s="88">
        <v>0.7857142857142857</v>
      </c>
      <c r="K219" t="s">
        <v>381</v>
      </c>
      <c r="M219" s="88">
        <v>0.35</v>
      </c>
      <c r="N219" t="s">
        <v>383</v>
      </c>
    </row>
    <row r="220" spans="1:14" x14ac:dyDescent="0.3">
      <c r="A220" s="24" t="s">
        <v>193</v>
      </c>
      <c r="B220" s="24">
        <v>1317</v>
      </c>
      <c r="C220" t="s">
        <v>206</v>
      </c>
      <c r="D220" s="88">
        <v>0.5</v>
      </c>
      <c r="E220" t="s">
        <v>382</v>
      </c>
      <c r="G220" s="88">
        <v>0</v>
      </c>
      <c r="H220" t="s">
        <v>384</v>
      </c>
      <c r="J220" s="88">
        <v>0.19821428571428573</v>
      </c>
      <c r="K220" t="s">
        <v>384</v>
      </c>
      <c r="M220" s="88">
        <v>0.21937499999999999</v>
      </c>
      <c r="N220" t="s">
        <v>383</v>
      </c>
    </row>
    <row r="221" spans="1:14" x14ac:dyDescent="0.3">
      <c r="A221" s="24" t="s">
        <v>193</v>
      </c>
      <c r="B221" s="24">
        <v>1318</v>
      </c>
      <c r="C221" t="s">
        <v>207</v>
      </c>
      <c r="D221" s="88">
        <v>0.25</v>
      </c>
      <c r="E221" t="s">
        <v>383</v>
      </c>
      <c r="G221" s="88">
        <v>0.38114859644604698</v>
      </c>
      <c r="H221" t="s">
        <v>383</v>
      </c>
      <c r="J221" s="88">
        <v>0.96249999999999991</v>
      </c>
      <c r="K221" t="s">
        <v>380</v>
      </c>
      <c r="M221" s="88">
        <v>0.54527700875611629</v>
      </c>
      <c r="N221" t="s">
        <v>382</v>
      </c>
    </row>
    <row r="222" spans="1:14" x14ac:dyDescent="0.3">
      <c r="A222" s="24" t="s">
        <v>193</v>
      </c>
      <c r="B222" s="24">
        <v>1319</v>
      </c>
      <c r="C222" t="s">
        <v>208</v>
      </c>
      <c r="D222" s="88">
        <v>0.25</v>
      </c>
      <c r="E222" t="s">
        <v>383</v>
      </c>
      <c r="G222" s="88">
        <v>0.38114859644604698</v>
      </c>
      <c r="H222" t="s">
        <v>383</v>
      </c>
      <c r="J222" s="88">
        <v>0.26428571428571429</v>
      </c>
      <c r="K222" t="s">
        <v>383</v>
      </c>
      <c r="M222" s="88">
        <v>0.30090200875611639</v>
      </c>
      <c r="N222" t="s">
        <v>383</v>
      </c>
    </row>
    <row r="223" spans="1:14" x14ac:dyDescent="0.3">
      <c r="A223" s="24" t="s">
        <v>193</v>
      </c>
      <c r="B223" s="24">
        <v>1320</v>
      </c>
      <c r="C223" t="s">
        <v>209</v>
      </c>
      <c r="D223" s="88">
        <v>0.5</v>
      </c>
      <c r="E223" t="s">
        <v>382</v>
      </c>
      <c r="G223" s="88">
        <v>0</v>
      </c>
      <c r="H223" t="s">
        <v>384</v>
      </c>
      <c r="J223" s="88">
        <v>0.33392857142857141</v>
      </c>
      <c r="K223" t="s">
        <v>383</v>
      </c>
      <c r="M223" s="88">
        <v>0.26687499999999997</v>
      </c>
      <c r="N223" t="s">
        <v>383</v>
      </c>
    </row>
    <row r="224" spans="1:14" x14ac:dyDescent="0.3">
      <c r="A224" s="24" t="s">
        <v>193</v>
      </c>
      <c r="B224" s="24">
        <v>1321</v>
      </c>
      <c r="C224" t="s">
        <v>210</v>
      </c>
      <c r="D224" s="88">
        <v>0</v>
      </c>
      <c r="E224" t="s">
        <v>384</v>
      </c>
      <c r="G224" s="88">
        <v>0</v>
      </c>
      <c r="H224" t="s">
        <v>384</v>
      </c>
      <c r="J224" s="88">
        <v>0</v>
      </c>
      <c r="K224" t="s">
        <v>384</v>
      </c>
      <c r="M224" s="88">
        <v>0</v>
      </c>
      <c r="N224" t="s">
        <v>384</v>
      </c>
    </row>
    <row r="225" spans="1:14" x14ac:dyDescent="0.3">
      <c r="A225" s="24" t="s">
        <v>193</v>
      </c>
      <c r="B225" s="24">
        <v>1322</v>
      </c>
      <c r="C225" t="s">
        <v>211</v>
      </c>
      <c r="D225" s="88">
        <v>0</v>
      </c>
      <c r="E225" t="s">
        <v>384</v>
      </c>
      <c r="G225" s="88">
        <v>0.49549317537986109</v>
      </c>
      <c r="H225" t="s">
        <v>382</v>
      </c>
      <c r="J225" s="88">
        <v>2.6785714285714284E-2</v>
      </c>
      <c r="K225" t="s">
        <v>384</v>
      </c>
      <c r="M225" s="88">
        <v>0.18279761138295136</v>
      </c>
      <c r="N225" t="s">
        <v>384</v>
      </c>
    </row>
    <row r="226" spans="1:14" x14ac:dyDescent="0.3">
      <c r="A226" s="24" t="s">
        <v>193</v>
      </c>
      <c r="B226" s="24">
        <v>1323</v>
      </c>
      <c r="C226" t="s">
        <v>212</v>
      </c>
      <c r="D226" s="88">
        <v>0</v>
      </c>
      <c r="E226" t="s">
        <v>384</v>
      </c>
      <c r="G226" s="88">
        <v>0</v>
      </c>
      <c r="H226" t="s">
        <v>384</v>
      </c>
      <c r="J226" s="88">
        <v>0</v>
      </c>
      <c r="K226" t="s">
        <v>384</v>
      </c>
      <c r="M226" s="88">
        <v>0</v>
      </c>
      <c r="N226" t="s">
        <v>384</v>
      </c>
    </row>
    <row r="227" spans="1:14" x14ac:dyDescent="0.3">
      <c r="A227" s="24" t="s">
        <v>193</v>
      </c>
      <c r="B227" s="24">
        <v>1324</v>
      </c>
      <c r="C227" t="s">
        <v>213</v>
      </c>
      <c r="D227" s="88">
        <v>0</v>
      </c>
      <c r="E227" t="s">
        <v>384</v>
      </c>
      <c r="G227" s="88">
        <v>0</v>
      </c>
      <c r="H227" t="s">
        <v>384</v>
      </c>
      <c r="J227" s="88">
        <v>0.86249999999999993</v>
      </c>
      <c r="K227" t="s">
        <v>380</v>
      </c>
      <c r="M227" s="88">
        <v>0.30187499999999995</v>
      </c>
      <c r="N227" t="s">
        <v>383</v>
      </c>
    </row>
    <row r="228" spans="1:14" x14ac:dyDescent="0.3">
      <c r="A228" s="24" t="s">
        <v>193</v>
      </c>
      <c r="B228" s="24">
        <v>1325</v>
      </c>
      <c r="C228" t="s">
        <v>214</v>
      </c>
      <c r="D228" s="88">
        <v>0.25</v>
      </c>
      <c r="E228" t="s">
        <v>383</v>
      </c>
      <c r="G228" s="88">
        <v>0.49549317537986109</v>
      </c>
      <c r="H228" t="s">
        <v>382</v>
      </c>
      <c r="J228" s="88">
        <v>0.60357142857142854</v>
      </c>
      <c r="K228" t="s">
        <v>381</v>
      </c>
      <c r="M228" s="88">
        <v>0.45967261138295135</v>
      </c>
      <c r="N228" t="s">
        <v>382</v>
      </c>
    </row>
    <row r="229" spans="1:14" x14ac:dyDescent="0.3">
      <c r="A229" s="24" t="s">
        <v>193</v>
      </c>
      <c r="B229" s="24">
        <v>1326</v>
      </c>
      <c r="C229" t="s">
        <v>215</v>
      </c>
      <c r="D229" s="88">
        <v>0</v>
      </c>
      <c r="E229" t="s">
        <v>384</v>
      </c>
      <c r="G229" s="88">
        <v>0.49549317537986109</v>
      </c>
      <c r="H229" t="s">
        <v>382</v>
      </c>
      <c r="J229" s="88">
        <v>0.1875</v>
      </c>
      <c r="K229" t="s">
        <v>384</v>
      </c>
      <c r="M229" s="88">
        <v>0.23904761138295136</v>
      </c>
      <c r="N229" t="s">
        <v>383</v>
      </c>
    </row>
    <row r="230" spans="1:14" x14ac:dyDescent="0.3">
      <c r="A230" s="24" t="s">
        <v>193</v>
      </c>
      <c r="B230" s="24">
        <v>1327</v>
      </c>
      <c r="C230" t="s">
        <v>216</v>
      </c>
      <c r="D230" s="88">
        <v>0</v>
      </c>
      <c r="E230" t="s">
        <v>384</v>
      </c>
      <c r="G230" s="88">
        <v>0</v>
      </c>
      <c r="H230" t="s">
        <v>384</v>
      </c>
      <c r="J230" s="88">
        <v>0.22499999999999998</v>
      </c>
      <c r="K230" t="s">
        <v>383</v>
      </c>
      <c r="M230" s="88">
        <v>7.8749999999999987E-2</v>
      </c>
      <c r="N230" t="s">
        <v>384</v>
      </c>
    </row>
    <row r="231" spans="1:14" x14ac:dyDescent="0.3">
      <c r="A231" s="24" t="s">
        <v>193</v>
      </c>
      <c r="B231" s="24">
        <v>1328</v>
      </c>
      <c r="C231" t="s">
        <v>217</v>
      </c>
      <c r="D231" s="88">
        <v>0</v>
      </c>
      <c r="E231" t="s">
        <v>384</v>
      </c>
      <c r="G231" s="88">
        <v>0</v>
      </c>
      <c r="H231" t="s">
        <v>384</v>
      </c>
      <c r="J231" s="88">
        <v>0</v>
      </c>
      <c r="K231" t="s">
        <v>384</v>
      </c>
      <c r="M231" s="88">
        <v>0</v>
      </c>
      <c r="N231" t="s">
        <v>384</v>
      </c>
    </row>
    <row r="232" spans="1:14" x14ac:dyDescent="0.3">
      <c r="A232" s="24" t="s">
        <v>193</v>
      </c>
      <c r="B232" s="24">
        <v>1329</v>
      </c>
      <c r="C232" t="s">
        <v>218</v>
      </c>
      <c r="D232" s="88">
        <v>0</v>
      </c>
      <c r="E232" t="s">
        <v>384</v>
      </c>
      <c r="G232" s="88">
        <v>0.76229719289209397</v>
      </c>
      <c r="H232" t="s">
        <v>381</v>
      </c>
      <c r="J232" s="88">
        <v>0.47142857142857142</v>
      </c>
      <c r="K232" t="s">
        <v>382</v>
      </c>
      <c r="M232" s="88">
        <v>0.43180401751223285</v>
      </c>
      <c r="N232" t="s">
        <v>382</v>
      </c>
    </row>
    <row r="233" spans="1:14" x14ac:dyDescent="0.3">
      <c r="A233" s="24" t="s">
        <v>193</v>
      </c>
      <c r="B233" s="24">
        <v>1330</v>
      </c>
      <c r="C233" t="s">
        <v>219</v>
      </c>
      <c r="D233" s="88">
        <v>0</v>
      </c>
      <c r="E233" t="s">
        <v>384</v>
      </c>
      <c r="G233" s="88">
        <v>0</v>
      </c>
      <c r="H233" t="s">
        <v>384</v>
      </c>
      <c r="J233" s="88">
        <v>0.1875</v>
      </c>
      <c r="K233" t="s">
        <v>384</v>
      </c>
      <c r="M233" s="88">
        <v>6.5624999999999989E-2</v>
      </c>
      <c r="N233" t="s">
        <v>384</v>
      </c>
    </row>
    <row r="234" spans="1:14" x14ac:dyDescent="0.3">
      <c r="A234" s="24" t="s">
        <v>193</v>
      </c>
      <c r="B234" s="24">
        <v>1331</v>
      </c>
      <c r="C234" t="s">
        <v>220</v>
      </c>
      <c r="D234" s="88">
        <v>0.25</v>
      </c>
      <c r="E234" t="s">
        <v>383</v>
      </c>
      <c r="G234" s="88">
        <v>0.38114859644604698</v>
      </c>
      <c r="H234" t="s">
        <v>383</v>
      </c>
      <c r="J234" s="88">
        <v>0.14880952380952381</v>
      </c>
      <c r="K234" t="s">
        <v>384</v>
      </c>
      <c r="M234" s="88">
        <v>0.26048534208944973</v>
      </c>
      <c r="N234" t="s">
        <v>383</v>
      </c>
    </row>
    <row r="235" spans="1:14" x14ac:dyDescent="0.3">
      <c r="A235" s="24" t="s">
        <v>193</v>
      </c>
      <c r="B235" s="24">
        <v>1332</v>
      </c>
      <c r="C235" t="s">
        <v>221</v>
      </c>
      <c r="D235" s="88">
        <v>0</v>
      </c>
      <c r="E235" t="s">
        <v>384</v>
      </c>
      <c r="G235" s="88">
        <v>0</v>
      </c>
      <c r="H235" t="s">
        <v>384</v>
      </c>
      <c r="J235" s="88">
        <v>0.1875</v>
      </c>
      <c r="K235" t="s">
        <v>384</v>
      </c>
      <c r="M235" s="88">
        <v>6.5624999999999989E-2</v>
      </c>
      <c r="N235" t="s">
        <v>384</v>
      </c>
    </row>
    <row r="236" spans="1:14" x14ac:dyDescent="0.3">
      <c r="A236" s="24" t="s">
        <v>193</v>
      </c>
      <c r="B236" s="24">
        <v>1333</v>
      </c>
      <c r="C236" t="s">
        <v>222</v>
      </c>
      <c r="D236" s="88">
        <v>0.75</v>
      </c>
      <c r="E236" t="s">
        <v>381</v>
      </c>
      <c r="G236" s="88">
        <v>0.49549317537986109</v>
      </c>
      <c r="H236" t="s">
        <v>382</v>
      </c>
      <c r="J236" s="88">
        <v>0.96249999999999991</v>
      </c>
      <c r="K236" t="s">
        <v>380</v>
      </c>
      <c r="M236" s="88">
        <v>0.73529761138295124</v>
      </c>
      <c r="N236" t="s">
        <v>381</v>
      </c>
    </row>
    <row r="237" spans="1:14" x14ac:dyDescent="0.3">
      <c r="A237" s="24" t="s">
        <v>223</v>
      </c>
      <c r="B237" s="24">
        <v>1401</v>
      </c>
      <c r="C237" t="s">
        <v>224</v>
      </c>
      <c r="D237" s="88">
        <v>0.25</v>
      </c>
      <c r="E237" t="s">
        <v>383</v>
      </c>
      <c r="G237" s="88">
        <v>0.79004748544035885</v>
      </c>
      <c r="H237" t="s">
        <v>381</v>
      </c>
      <c r="J237" s="88">
        <v>0.3</v>
      </c>
      <c r="K237" t="s">
        <v>383</v>
      </c>
      <c r="M237" s="88">
        <v>0.45651661990412556</v>
      </c>
      <c r="N237" t="s">
        <v>382</v>
      </c>
    </row>
    <row r="238" spans="1:14" x14ac:dyDescent="0.3">
      <c r="A238" s="24" t="s">
        <v>223</v>
      </c>
      <c r="B238" s="24">
        <v>1402</v>
      </c>
      <c r="C238" t="s">
        <v>338</v>
      </c>
      <c r="D238" s="88">
        <v>0.25</v>
      </c>
      <c r="E238" t="s">
        <v>383</v>
      </c>
      <c r="G238" s="88">
        <v>0.38114859644604698</v>
      </c>
      <c r="H238" t="s">
        <v>383</v>
      </c>
      <c r="J238" s="88">
        <v>0.1607142857142857</v>
      </c>
      <c r="K238" t="s">
        <v>384</v>
      </c>
      <c r="M238" s="88">
        <v>0.26465200875611639</v>
      </c>
      <c r="N238" t="s">
        <v>383</v>
      </c>
    </row>
    <row r="239" spans="1:14" x14ac:dyDescent="0.3">
      <c r="A239" s="24" t="s">
        <v>223</v>
      </c>
      <c r="B239" s="24">
        <v>1403</v>
      </c>
      <c r="C239" t="s">
        <v>225</v>
      </c>
      <c r="D239" s="88">
        <v>0</v>
      </c>
      <c r="E239" t="s">
        <v>384</v>
      </c>
      <c r="G239" s="88">
        <v>0</v>
      </c>
      <c r="H239" t="s">
        <v>384</v>
      </c>
      <c r="J239" s="88">
        <v>0</v>
      </c>
      <c r="K239" t="s">
        <v>384</v>
      </c>
      <c r="M239" s="88">
        <v>0</v>
      </c>
      <c r="N239" t="s">
        <v>384</v>
      </c>
    </row>
    <row r="240" spans="1:14" x14ac:dyDescent="0.3">
      <c r="A240" s="24" t="s">
        <v>223</v>
      </c>
      <c r="B240" s="24">
        <v>1404</v>
      </c>
      <c r="C240" t="s">
        <v>226</v>
      </c>
      <c r="D240" s="88">
        <v>0.25</v>
      </c>
      <c r="E240" t="s">
        <v>383</v>
      </c>
      <c r="G240" s="88">
        <v>0.49549317537986109</v>
      </c>
      <c r="H240" t="s">
        <v>382</v>
      </c>
      <c r="J240" s="88">
        <v>0.375</v>
      </c>
      <c r="K240" t="s">
        <v>383</v>
      </c>
      <c r="M240" s="88">
        <v>0.37967261138295133</v>
      </c>
      <c r="N240" t="s">
        <v>383</v>
      </c>
    </row>
    <row r="241" spans="1:14" x14ac:dyDescent="0.3">
      <c r="A241" s="24" t="s">
        <v>223</v>
      </c>
      <c r="B241" s="24">
        <v>1405</v>
      </c>
      <c r="C241" t="s">
        <v>227</v>
      </c>
      <c r="D241" s="88">
        <v>0</v>
      </c>
      <c r="E241" t="s">
        <v>384</v>
      </c>
      <c r="G241" s="88">
        <v>0</v>
      </c>
      <c r="H241" t="s">
        <v>384</v>
      </c>
      <c r="J241" s="88">
        <v>2.6785714285714284E-2</v>
      </c>
      <c r="K241" t="s">
        <v>384</v>
      </c>
      <c r="M241" s="88">
        <v>9.3749999999999997E-3</v>
      </c>
      <c r="N241" t="s">
        <v>384</v>
      </c>
    </row>
    <row r="242" spans="1:14" x14ac:dyDescent="0.3">
      <c r="A242" s="24" t="s">
        <v>223</v>
      </c>
      <c r="B242" s="24">
        <v>1406</v>
      </c>
      <c r="C242" t="s">
        <v>228</v>
      </c>
      <c r="D242" s="88">
        <v>0.25</v>
      </c>
      <c r="E242" t="s">
        <v>383</v>
      </c>
      <c r="G242" s="88">
        <v>0.49549317537986109</v>
      </c>
      <c r="H242" t="s">
        <v>382</v>
      </c>
      <c r="J242" s="88">
        <v>0.74285714285714288</v>
      </c>
      <c r="K242" t="s">
        <v>381</v>
      </c>
      <c r="M242" s="88">
        <v>0.50842261138295131</v>
      </c>
      <c r="N242" t="s">
        <v>382</v>
      </c>
    </row>
    <row r="243" spans="1:14" x14ac:dyDescent="0.3">
      <c r="A243" s="24" t="s">
        <v>223</v>
      </c>
      <c r="B243" s="24">
        <v>1407</v>
      </c>
      <c r="C243" t="s">
        <v>229</v>
      </c>
      <c r="D243" s="88">
        <v>0</v>
      </c>
      <c r="E243" t="s">
        <v>384</v>
      </c>
      <c r="G243" s="88">
        <v>0</v>
      </c>
      <c r="H243" t="s">
        <v>384</v>
      </c>
      <c r="J243" s="88">
        <v>4.821428571428571E-2</v>
      </c>
      <c r="K243" t="s">
        <v>384</v>
      </c>
      <c r="M243" s="88">
        <v>1.6874999999999998E-2</v>
      </c>
      <c r="N243" t="s">
        <v>384</v>
      </c>
    </row>
    <row r="244" spans="1:14" x14ac:dyDescent="0.3">
      <c r="A244" s="24" t="s">
        <v>223</v>
      </c>
      <c r="B244" s="24">
        <v>1408</v>
      </c>
      <c r="C244" t="s">
        <v>230</v>
      </c>
      <c r="D244" s="88">
        <v>0.5</v>
      </c>
      <c r="E244" t="s">
        <v>382</v>
      </c>
      <c r="G244" s="88">
        <v>0.49549317537986109</v>
      </c>
      <c r="H244" t="s">
        <v>382</v>
      </c>
      <c r="J244" s="88">
        <v>0.78035714285714286</v>
      </c>
      <c r="K244" t="s">
        <v>381</v>
      </c>
      <c r="M244" s="88">
        <v>0.59654761138295131</v>
      </c>
      <c r="N244" t="s">
        <v>382</v>
      </c>
    </row>
    <row r="245" spans="1:14" x14ac:dyDescent="0.3">
      <c r="A245" s="24" t="s">
        <v>223</v>
      </c>
      <c r="B245" s="24">
        <v>1409</v>
      </c>
      <c r="C245" t="s">
        <v>231</v>
      </c>
      <c r="D245" s="88">
        <v>0</v>
      </c>
      <c r="E245" t="s">
        <v>384</v>
      </c>
      <c r="G245" s="88">
        <v>0.38114859644604698</v>
      </c>
      <c r="H245" t="s">
        <v>383</v>
      </c>
      <c r="J245" s="88">
        <v>0.34464285714285714</v>
      </c>
      <c r="K245" t="s">
        <v>383</v>
      </c>
      <c r="M245" s="88">
        <v>0.25402700875611645</v>
      </c>
      <c r="N245" t="s">
        <v>383</v>
      </c>
    </row>
    <row r="246" spans="1:14" x14ac:dyDescent="0.3">
      <c r="A246" s="24" t="s">
        <v>223</v>
      </c>
      <c r="B246" s="24">
        <v>1410</v>
      </c>
      <c r="C246" t="s">
        <v>232</v>
      </c>
      <c r="D246" s="88">
        <v>0.25</v>
      </c>
      <c r="E246" t="s">
        <v>383</v>
      </c>
      <c r="G246" s="88">
        <v>0.38114859644604698</v>
      </c>
      <c r="H246" t="s">
        <v>383</v>
      </c>
      <c r="J246" s="88">
        <v>0.63214285714285712</v>
      </c>
      <c r="K246" t="s">
        <v>381</v>
      </c>
      <c r="M246" s="88">
        <v>0.42965200875611642</v>
      </c>
      <c r="N246" t="s">
        <v>382</v>
      </c>
    </row>
    <row r="247" spans="1:14" x14ac:dyDescent="0.3">
      <c r="A247" s="24" t="s">
        <v>223</v>
      </c>
      <c r="B247" s="24">
        <v>1411</v>
      </c>
      <c r="C247" t="s">
        <v>233</v>
      </c>
      <c r="D247" s="88">
        <v>0.25</v>
      </c>
      <c r="E247" t="s">
        <v>383</v>
      </c>
      <c r="G247" s="88">
        <v>0.49549317537986109</v>
      </c>
      <c r="H247" t="s">
        <v>382</v>
      </c>
      <c r="J247" s="88">
        <v>0.8125</v>
      </c>
      <c r="K247" t="s">
        <v>380</v>
      </c>
      <c r="M247" s="88">
        <v>0.53279761138295134</v>
      </c>
      <c r="N247" t="s">
        <v>382</v>
      </c>
    </row>
    <row r="248" spans="1:14" x14ac:dyDescent="0.3">
      <c r="A248" s="24" t="s">
        <v>223</v>
      </c>
      <c r="B248" s="24">
        <v>1412</v>
      </c>
      <c r="C248" t="s">
        <v>234</v>
      </c>
      <c r="D248" s="88">
        <v>0</v>
      </c>
      <c r="E248" t="s">
        <v>384</v>
      </c>
      <c r="G248" s="88">
        <v>0.38114859644604698</v>
      </c>
      <c r="H248" t="s">
        <v>383</v>
      </c>
      <c r="J248" s="88">
        <v>0.7321428571428571</v>
      </c>
      <c r="K248" t="s">
        <v>381</v>
      </c>
      <c r="M248" s="88">
        <v>0.38965200875611639</v>
      </c>
      <c r="N248" t="s">
        <v>383</v>
      </c>
    </row>
    <row r="249" spans="1:14" x14ac:dyDescent="0.3">
      <c r="A249" s="24" t="s">
        <v>223</v>
      </c>
      <c r="B249" s="24">
        <v>1413</v>
      </c>
      <c r="C249" t="s">
        <v>235</v>
      </c>
      <c r="D249" s="88">
        <v>1</v>
      </c>
      <c r="E249" t="s">
        <v>380</v>
      </c>
      <c r="G249" s="88">
        <v>0.85758434200360567</v>
      </c>
      <c r="H249" t="s">
        <v>380</v>
      </c>
      <c r="J249" s="88">
        <v>0.625</v>
      </c>
      <c r="K249" t="s">
        <v>381</v>
      </c>
      <c r="M249" s="88">
        <v>0.81890451970126188</v>
      </c>
      <c r="N249" t="s">
        <v>380</v>
      </c>
    </row>
    <row r="250" spans="1:14" x14ac:dyDescent="0.3">
      <c r="A250" s="24" t="s">
        <v>223</v>
      </c>
      <c r="B250" s="24">
        <v>1414</v>
      </c>
      <c r="C250" t="s">
        <v>236</v>
      </c>
      <c r="D250" s="88">
        <v>0</v>
      </c>
      <c r="E250" t="s">
        <v>384</v>
      </c>
      <c r="G250" s="88">
        <v>0</v>
      </c>
      <c r="H250" t="s">
        <v>384</v>
      </c>
      <c r="J250" s="88">
        <v>0</v>
      </c>
      <c r="K250" t="s">
        <v>384</v>
      </c>
      <c r="M250" s="88">
        <v>0</v>
      </c>
      <c r="N250" t="s">
        <v>384</v>
      </c>
    </row>
    <row r="251" spans="1:14" x14ac:dyDescent="0.3">
      <c r="A251" s="24" t="s">
        <v>223</v>
      </c>
      <c r="B251" s="24">
        <v>1415</v>
      </c>
      <c r="C251" t="s">
        <v>339</v>
      </c>
      <c r="D251" s="88">
        <v>0</v>
      </c>
      <c r="E251" t="s">
        <v>384</v>
      </c>
      <c r="G251" s="88">
        <v>0.49549317537986109</v>
      </c>
      <c r="H251" t="s">
        <v>382</v>
      </c>
      <c r="J251" s="88">
        <v>0.76249999999999996</v>
      </c>
      <c r="K251" t="s">
        <v>381</v>
      </c>
      <c r="M251" s="88">
        <v>0.44029761138295131</v>
      </c>
      <c r="N251" t="s">
        <v>382</v>
      </c>
    </row>
    <row r="252" spans="1:14" x14ac:dyDescent="0.3">
      <c r="A252" s="24" t="s">
        <v>223</v>
      </c>
      <c r="B252" s="24">
        <v>1416</v>
      </c>
      <c r="C252" t="s">
        <v>237</v>
      </c>
      <c r="D252" s="88">
        <v>0.5</v>
      </c>
      <c r="E252" t="s">
        <v>382</v>
      </c>
      <c r="G252" s="88">
        <v>0.38114859644604698</v>
      </c>
      <c r="H252" t="s">
        <v>383</v>
      </c>
      <c r="J252" s="88">
        <v>0.3482142857142857</v>
      </c>
      <c r="K252" t="s">
        <v>383</v>
      </c>
      <c r="M252" s="88">
        <v>0.40527700875611639</v>
      </c>
      <c r="N252" t="s">
        <v>382</v>
      </c>
    </row>
    <row r="253" spans="1:14" x14ac:dyDescent="0.3">
      <c r="A253" s="24" t="s">
        <v>223</v>
      </c>
      <c r="B253" s="24">
        <v>1417</v>
      </c>
      <c r="C253" t="s">
        <v>238</v>
      </c>
      <c r="D253" s="88">
        <v>0.25</v>
      </c>
      <c r="E253" t="s">
        <v>383</v>
      </c>
      <c r="G253" s="88">
        <v>0.49549317537986109</v>
      </c>
      <c r="H253" t="s">
        <v>382</v>
      </c>
      <c r="J253" s="88">
        <v>0.1875</v>
      </c>
      <c r="K253" t="s">
        <v>384</v>
      </c>
      <c r="M253" s="88">
        <v>0.31404761138295134</v>
      </c>
      <c r="N253" t="s">
        <v>383</v>
      </c>
    </row>
    <row r="254" spans="1:14" x14ac:dyDescent="0.3">
      <c r="A254" s="24" t="s">
        <v>223</v>
      </c>
      <c r="B254" s="24">
        <v>1418</v>
      </c>
      <c r="C254" t="s">
        <v>239</v>
      </c>
      <c r="D254" s="88">
        <v>0.5</v>
      </c>
      <c r="E254" t="s">
        <v>382</v>
      </c>
      <c r="G254" s="88">
        <v>0.49549317537986109</v>
      </c>
      <c r="H254" t="s">
        <v>382</v>
      </c>
      <c r="J254" s="88">
        <v>0.1875</v>
      </c>
      <c r="K254" t="s">
        <v>384</v>
      </c>
      <c r="M254" s="88">
        <v>0.38904761138295135</v>
      </c>
      <c r="N254" t="s">
        <v>383</v>
      </c>
    </row>
    <row r="255" spans="1:14" x14ac:dyDescent="0.3">
      <c r="A255" s="24" t="s">
        <v>223</v>
      </c>
      <c r="B255" s="24">
        <v>1419</v>
      </c>
      <c r="C255" t="s">
        <v>240</v>
      </c>
      <c r="D255" s="88">
        <v>0.5</v>
      </c>
      <c r="E255" t="s">
        <v>382</v>
      </c>
      <c r="G255" s="88">
        <v>0.38114859644604698</v>
      </c>
      <c r="H255" t="s">
        <v>383</v>
      </c>
      <c r="J255" s="88">
        <v>0.1875</v>
      </c>
      <c r="K255" t="s">
        <v>384</v>
      </c>
      <c r="M255" s="88">
        <v>0.34902700875611642</v>
      </c>
      <c r="N255" t="s">
        <v>383</v>
      </c>
    </row>
    <row r="256" spans="1:14" x14ac:dyDescent="0.3">
      <c r="A256" s="24" t="s">
        <v>223</v>
      </c>
      <c r="B256" s="24">
        <v>1420</v>
      </c>
      <c r="C256" t="s">
        <v>241</v>
      </c>
      <c r="D256" s="88">
        <v>1</v>
      </c>
      <c r="E256" t="s">
        <v>380</v>
      </c>
      <c r="G256" s="88">
        <v>0.49549317537986109</v>
      </c>
      <c r="H256" t="s">
        <v>382</v>
      </c>
      <c r="J256" s="88">
        <v>0.33749999999999997</v>
      </c>
      <c r="K256" t="s">
        <v>383</v>
      </c>
      <c r="M256" s="88">
        <v>0.59154761138295142</v>
      </c>
      <c r="N256" t="s">
        <v>382</v>
      </c>
    </row>
    <row r="257" spans="1:14" x14ac:dyDescent="0.3">
      <c r="A257" s="24" t="s">
        <v>223</v>
      </c>
      <c r="B257" s="24">
        <v>1421</v>
      </c>
      <c r="C257" t="s">
        <v>242</v>
      </c>
      <c r="D257" s="88">
        <v>0.5</v>
      </c>
      <c r="E257" t="s">
        <v>382</v>
      </c>
      <c r="G257" s="88">
        <v>0.51455060520216345</v>
      </c>
      <c r="H257" t="s">
        <v>382</v>
      </c>
      <c r="J257" s="88">
        <v>0.85000000000000009</v>
      </c>
      <c r="K257" t="s">
        <v>380</v>
      </c>
      <c r="M257" s="88">
        <v>0.62759271182075715</v>
      </c>
      <c r="N257" t="s">
        <v>381</v>
      </c>
    </row>
    <row r="258" spans="1:14" x14ac:dyDescent="0.3">
      <c r="A258" s="24" t="s">
        <v>243</v>
      </c>
      <c r="B258" s="24">
        <v>1501</v>
      </c>
      <c r="C258" t="s">
        <v>244</v>
      </c>
      <c r="D258" s="88">
        <v>1</v>
      </c>
      <c r="E258" t="s">
        <v>380</v>
      </c>
      <c r="G258" s="88">
        <v>0.80438320332673796</v>
      </c>
      <c r="H258" t="s">
        <v>380</v>
      </c>
      <c r="J258" s="88">
        <v>1</v>
      </c>
      <c r="K258" t="s">
        <v>380</v>
      </c>
      <c r="M258" s="88">
        <v>0.9315341211643583</v>
      </c>
      <c r="N258" t="s">
        <v>380</v>
      </c>
    </row>
    <row r="259" spans="1:14" x14ac:dyDescent="0.3">
      <c r="A259" s="24" t="s">
        <v>243</v>
      </c>
      <c r="B259" s="24">
        <v>1502</v>
      </c>
      <c r="C259" t="s">
        <v>245</v>
      </c>
      <c r="D259" s="88">
        <v>0.5</v>
      </c>
      <c r="E259" t="s">
        <v>382</v>
      </c>
      <c r="G259" s="88">
        <v>0.49549317537986109</v>
      </c>
      <c r="H259" t="s">
        <v>382</v>
      </c>
      <c r="J259" s="88">
        <v>0.43809523809523815</v>
      </c>
      <c r="K259" t="s">
        <v>382</v>
      </c>
      <c r="M259" s="88">
        <v>0.47675594471628469</v>
      </c>
      <c r="N259" t="s">
        <v>382</v>
      </c>
    </row>
    <row r="260" spans="1:14" x14ac:dyDescent="0.3">
      <c r="A260" s="24" t="s">
        <v>243</v>
      </c>
      <c r="B260" s="24">
        <v>1503</v>
      </c>
      <c r="C260" t="s">
        <v>246</v>
      </c>
      <c r="D260" s="88">
        <v>0.25</v>
      </c>
      <c r="E260" t="s">
        <v>383</v>
      </c>
      <c r="G260" s="88">
        <v>0.49549317537986109</v>
      </c>
      <c r="H260" t="s">
        <v>382</v>
      </c>
      <c r="J260" s="88">
        <v>0.375</v>
      </c>
      <c r="K260" t="s">
        <v>383</v>
      </c>
      <c r="M260" s="88">
        <v>0.37967261138295133</v>
      </c>
      <c r="N260" t="s">
        <v>383</v>
      </c>
    </row>
    <row r="261" spans="1:14" x14ac:dyDescent="0.3">
      <c r="A261" s="24" t="s">
        <v>243</v>
      </c>
      <c r="B261" s="24">
        <v>1504</v>
      </c>
      <c r="C261" t="s">
        <v>247</v>
      </c>
      <c r="D261" s="88">
        <v>0.25</v>
      </c>
      <c r="E261" t="s">
        <v>383</v>
      </c>
      <c r="G261" s="88">
        <v>0.49549317537986109</v>
      </c>
      <c r="H261" t="s">
        <v>382</v>
      </c>
      <c r="J261" s="88">
        <v>0.625</v>
      </c>
      <c r="K261" t="s">
        <v>381</v>
      </c>
      <c r="M261" s="88">
        <v>0.46717261138295135</v>
      </c>
      <c r="N261" t="s">
        <v>382</v>
      </c>
    </row>
    <row r="262" spans="1:14" x14ac:dyDescent="0.3">
      <c r="A262" s="24" t="s">
        <v>243</v>
      </c>
      <c r="B262" s="24">
        <v>1505</v>
      </c>
      <c r="C262" t="s">
        <v>248</v>
      </c>
      <c r="D262" s="88">
        <v>0.25</v>
      </c>
      <c r="E262" t="s">
        <v>383</v>
      </c>
      <c r="G262" s="88">
        <v>0.57172289466907045</v>
      </c>
      <c r="H262" t="s">
        <v>382</v>
      </c>
      <c r="J262" s="88">
        <v>0.21904761904761907</v>
      </c>
      <c r="K262" t="s">
        <v>383</v>
      </c>
      <c r="M262" s="88">
        <v>0.35176967980084128</v>
      </c>
      <c r="N262" t="s">
        <v>383</v>
      </c>
    </row>
    <row r="263" spans="1:14" x14ac:dyDescent="0.3">
      <c r="A263" s="24" t="s">
        <v>243</v>
      </c>
      <c r="B263" s="24">
        <v>1506</v>
      </c>
      <c r="C263" t="s">
        <v>340</v>
      </c>
      <c r="D263" s="88">
        <v>0.75</v>
      </c>
      <c r="E263" t="s">
        <v>381</v>
      </c>
      <c r="G263" s="88">
        <v>0.74323976306979156</v>
      </c>
      <c r="H263" t="s">
        <v>381</v>
      </c>
      <c r="J263" s="88">
        <v>0.4509920634920635</v>
      </c>
      <c r="K263" t="s">
        <v>382</v>
      </c>
      <c r="M263" s="88">
        <v>0.64298113929664924</v>
      </c>
      <c r="N263" t="s">
        <v>381</v>
      </c>
    </row>
    <row r="264" spans="1:14" x14ac:dyDescent="0.3">
      <c r="A264" s="24" t="s">
        <v>243</v>
      </c>
      <c r="B264" s="24">
        <v>1507</v>
      </c>
      <c r="C264" t="s">
        <v>249</v>
      </c>
      <c r="D264" s="88">
        <v>0.5</v>
      </c>
      <c r="E264" t="s">
        <v>382</v>
      </c>
      <c r="G264" s="88">
        <v>0.79259361978908738</v>
      </c>
      <c r="H264" t="s">
        <v>381</v>
      </c>
      <c r="J264" s="88">
        <v>0.1875</v>
      </c>
      <c r="K264" t="s">
        <v>384</v>
      </c>
      <c r="M264" s="88">
        <v>0.49303276692618053</v>
      </c>
      <c r="N264" t="s">
        <v>382</v>
      </c>
    </row>
    <row r="265" spans="1:14" x14ac:dyDescent="0.3">
      <c r="A265" s="24" t="s">
        <v>243</v>
      </c>
      <c r="B265" s="24">
        <v>1508</v>
      </c>
      <c r="C265" t="s">
        <v>250</v>
      </c>
      <c r="D265" s="88">
        <v>1</v>
      </c>
      <c r="E265" t="s">
        <v>380</v>
      </c>
      <c r="G265" s="88">
        <v>0.7649793496818994</v>
      </c>
      <c r="H265" t="s">
        <v>381</v>
      </c>
      <c r="J265" s="88">
        <v>0.83392857142857146</v>
      </c>
      <c r="K265" t="s">
        <v>380</v>
      </c>
      <c r="M265" s="88">
        <v>0.85961777238866477</v>
      </c>
      <c r="N265" t="s">
        <v>380</v>
      </c>
    </row>
    <row r="266" spans="1:14" x14ac:dyDescent="0.3">
      <c r="A266" s="24" t="s">
        <v>251</v>
      </c>
      <c r="B266" s="24">
        <v>1601</v>
      </c>
      <c r="C266" t="s">
        <v>252</v>
      </c>
      <c r="D266" s="88">
        <v>0.5</v>
      </c>
      <c r="E266" t="s">
        <v>382</v>
      </c>
      <c r="G266" s="88">
        <v>0.49549317537986109</v>
      </c>
      <c r="H266" t="s">
        <v>382</v>
      </c>
      <c r="J266" s="88">
        <v>0.8125</v>
      </c>
      <c r="K266" t="s">
        <v>380</v>
      </c>
      <c r="M266" s="88">
        <v>0.6077976113829513</v>
      </c>
      <c r="N266" t="s">
        <v>381</v>
      </c>
    </row>
    <row r="267" spans="1:14" x14ac:dyDescent="0.3">
      <c r="A267" s="24" t="s">
        <v>251</v>
      </c>
      <c r="B267" s="24">
        <v>1602</v>
      </c>
      <c r="C267" t="s">
        <v>253</v>
      </c>
      <c r="D267" s="88">
        <v>0.75</v>
      </c>
      <c r="E267" t="s">
        <v>381</v>
      </c>
      <c r="G267" s="88">
        <v>0.64862095084735494</v>
      </c>
      <c r="H267" t="s">
        <v>381</v>
      </c>
      <c r="J267" s="88">
        <v>0.52499999999999991</v>
      </c>
      <c r="K267" t="s">
        <v>382</v>
      </c>
      <c r="M267" s="88">
        <v>0.63576733279657416</v>
      </c>
      <c r="N267" t="s">
        <v>381</v>
      </c>
    </row>
    <row r="268" spans="1:14" x14ac:dyDescent="0.3">
      <c r="A268" s="24" t="s">
        <v>251</v>
      </c>
      <c r="B268" s="24">
        <v>1603</v>
      </c>
      <c r="C268" t="s">
        <v>254</v>
      </c>
      <c r="D268" s="88">
        <v>0.5</v>
      </c>
      <c r="E268" t="s">
        <v>382</v>
      </c>
      <c r="G268" s="88">
        <v>0.38114859644604698</v>
      </c>
      <c r="H268" t="s">
        <v>383</v>
      </c>
      <c r="J268" s="88">
        <v>0.72142857142857142</v>
      </c>
      <c r="K268" t="s">
        <v>381</v>
      </c>
      <c r="M268" s="88">
        <v>0.53590200875611638</v>
      </c>
      <c r="N268" t="s">
        <v>382</v>
      </c>
    </row>
    <row r="269" spans="1:14" x14ac:dyDescent="0.3">
      <c r="A269" s="24" t="s">
        <v>251</v>
      </c>
      <c r="B269" s="24">
        <v>1604</v>
      </c>
      <c r="C269" t="s">
        <v>255</v>
      </c>
      <c r="D269" s="88">
        <v>0.75</v>
      </c>
      <c r="E269" t="s">
        <v>381</v>
      </c>
      <c r="G269" s="88">
        <v>0.49549317537986109</v>
      </c>
      <c r="H269" t="s">
        <v>382</v>
      </c>
      <c r="J269" s="88">
        <v>0.66250000000000009</v>
      </c>
      <c r="K269" t="s">
        <v>381</v>
      </c>
      <c r="M269" s="88">
        <v>0.63029761138295137</v>
      </c>
      <c r="N269" t="s">
        <v>381</v>
      </c>
    </row>
    <row r="270" spans="1:14" x14ac:dyDescent="0.3">
      <c r="A270" s="24" t="s">
        <v>251</v>
      </c>
      <c r="B270" s="24">
        <v>1605</v>
      </c>
      <c r="C270" t="s">
        <v>256</v>
      </c>
      <c r="D270" s="88">
        <v>0.5</v>
      </c>
      <c r="E270" t="s">
        <v>382</v>
      </c>
      <c r="G270" s="88">
        <v>0.75845537680059538</v>
      </c>
      <c r="H270" t="s">
        <v>381</v>
      </c>
      <c r="J270" s="88">
        <v>0.8125</v>
      </c>
      <c r="K270" t="s">
        <v>380</v>
      </c>
      <c r="M270" s="88">
        <v>0.69983438188020841</v>
      </c>
      <c r="N270" t="s">
        <v>381</v>
      </c>
    </row>
    <row r="271" spans="1:14" x14ac:dyDescent="0.3">
      <c r="A271" s="24" t="s">
        <v>251</v>
      </c>
      <c r="B271" s="24">
        <v>1606</v>
      </c>
      <c r="C271" t="s">
        <v>341</v>
      </c>
      <c r="D271" s="88">
        <v>1</v>
      </c>
      <c r="E271" t="s">
        <v>380</v>
      </c>
      <c r="G271" s="88">
        <v>0.78250144150016321</v>
      </c>
      <c r="H271" t="s">
        <v>381</v>
      </c>
      <c r="J271" s="88">
        <v>0.61250000000000004</v>
      </c>
      <c r="K271" t="s">
        <v>381</v>
      </c>
      <c r="M271" s="88">
        <v>0.78825050452505707</v>
      </c>
      <c r="N271" t="s">
        <v>381</v>
      </c>
    </row>
    <row r="272" spans="1:14" x14ac:dyDescent="0.3">
      <c r="A272" s="24" t="s">
        <v>251</v>
      </c>
      <c r="B272" s="24">
        <v>1607</v>
      </c>
      <c r="C272" t="s">
        <v>257</v>
      </c>
      <c r="D272" s="88">
        <v>1</v>
      </c>
      <c r="E272" t="s">
        <v>380</v>
      </c>
      <c r="G272" s="88">
        <v>0.49549317537986109</v>
      </c>
      <c r="H272" t="s">
        <v>382</v>
      </c>
      <c r="J272" s="88">
        <v>0.94107142857142856</v>
      </c>
      <c r="K272" t="s">
        <v>380</v>
      </c>
      <c r="M272" s="88">
        <v>0.80279761138295136</v>
      </c>
      <c r="N272" t="s">
        <v>380</v>
      </c>
    </row>
    <row r="273" spans="1:14" x14ac:dyDescent="0.3">
      <c r="A273" s="24" t="s">
        <v>251</v>
      </c>
      <c r="B273" s="24">
        <v>1608</v>
      </c>
      <c r="C273" t="s">
        <v>258</v>
      </c>
      <c r="D273" s="88">
        <v>0</v>
      </c>
      <c r="E273" t="s">
        <v>384</v>
      </c>
      <c r="G273" s="88">
        <v>0.38114859644604698</v>
      </c>
      <c r="H273" t="s">
        <v>383</v>
      </c>
      <c r="J273" s="88">
        <v>0.375</v>
      </c>
      <c r="K273" t="s">
        <v>383</v>
      </c>
      <c r="M273" s="88">
        <v>0.26465200875611639</v>
      </c>
      <c r="N273" t="s">
        <v>383</v>
      </c>
    </row>
    <row r="274" spans="1:14" x14ac:dyDescent="0.3">
      <c r="A274" s="24" t="s">
        <v>251</v>
      </c>
      <c r="B274" s="24">
        <v>1609</v>
      </c>
      <c r="C274" t="s">
        <v>259</v>
      </c>
      <c r="D274" s="88">
        <v>0</v>
      </c>
      <c r="E274" t="s">
        <v>384</v>
      </c>
      <c r="G274" s="88">
        <v>0.65748132886943111</v>
      </c>
      <c r="H274" t="s">
        <v>381</v>
      </c>
      <c r="J274" s="88">
        <v>0.7589285714285714</v>
      </c>
      <c r="K274" t="s">
        <v>381</v>
      </c>
      <c r="M274" s="88">
        <v>0.49574346510430078</v>
      </c>
      <c r="N274" t="s">
        <v>382</v>
      </c>
    </row>
    <row r="275" spans="1:14" x14ac:dyDescent="0.3">
      <c r="A275" s="24" t="s">
        <v>251</v>
      </c>
      <c r="B275" s="24">
        <v>1610</v>
      </c>
      <c r="C275" t="s">
        <v>260</v>
      </c>
      <c r="D275" s="88">
        <v>0.75</v>
      </c>
      <c r="E275" t="s">
        <v>381</v>
      </c>
      <c r="G275" s="88">
        <v>0.71685255254660374</v>
      </c>
      <c r="H275" t="s">
        <v>381</v>
      </c>
      <c r="J275" s="88">
        <v>0.68214285714285727</v>
      </c>
      <c r="K275" t="s">
        <v>381</v>
      </c>
      <c r="M275" s="88">
        <v>0.71464839339131125</v>
      </c>
      <c r="N275" t="s">
        <v>381</v>
      </c>
    </row>
    <row r="276" spans="1:14" x14ac:dyDescent="0.3">
      <c r="A276" s="24" t="s">
        <v>251</v>
      </c>
      <c r="B276" s="24">
        <v>1611</v>
      </c>
      <c r="C276" t="s">
        <v>342</v>
      </c>
      <c r="D276" s="88">
        <v>0</v>
      </c>
      <c r="E276" t="s">
        <v>384</v>
      </c>
      <c r="G276" s="88">
        <v>0</v>
      </c>
      <c r="H276" t="s">
        <v>384</v>
      </c>
      <c r="J276" s="88">
        <v>0.96249999999999991</v>
      </c>
      <c r="K276" t="s">
        <v>380</v>
      </c>
      <c r="M276" s="88">
        <v>0.33687499999999992</v>
      </c>
      <c r="N276" t="s">
        <v>383</v>
      </c>
    </row>
    <row r="277" spans="1:14" x14ac:dyDescent="0.3">
      <c r="A277" s="24" t="s">
        <v>251</v>
      </c>
      <c r="B277" s="24">
        <v>1612</v>
      </c>
      <c r="C277" t="s">
        <v>343</v>
      </c>
      <c r="D277" s="88">
        <v>0.75</v>
      </c>
      <c r="E277" t="s">
        <v>381</v>
      </c>
      <c r="G277" s="88">
        <v>0.49549317537986109</v>
      </c>
      <c r="H277" t="s">
        <v>382</v>
      </c>
      <c r="J277" s="88">
        <v>0.7321428571428571</v>
      </c>
      <c r="K277" t="s">
        <v>381</v>
      </c>
      <c r="M277" s="88">
        <v>0.6546726113829513</v>
      </c>
      <c r="N277" t="s">
        <v>381</v>
      </c>
    </row>
    <row r="278" spans="1:14" x14ac:dyDescent="0.3">
      <c r="A278" s="24" t="s">
        <v>251</v>
      </c>
      <c r="B278" s="24">
        <v>1613</v>
      </c>
      <c r="C278" t="s">
        <v>261</v>
      </c>
      <c r="D278" s="88">
        <v>0.5</v>
      </c>
      <c r="E278" t="s">
        <v>382</v>
      </c>
      <c r="G278" s="88">
        <v>0.49549317537986109</v>
      </c>
      <c r="H278" t="s">
        <v>382</v>
      </c>
      <c r="J278" s="88">
        <v>0.1875</v>
      </c>
      <c r="K278" t="s">
        <v>384</v>
      </c>
      <c r="M278" s="88">
        <v>0.38904761138295135</v>
      </c>
      <c r="N278" t="s">
        <v>383</v>
      </c>
    </row>
    <row r="279" spans="1:14" x14ac:dyDescent="0.3">
      <c r="A279" s="24" t="s">
        <v>251</v>
      </c>
      <c r="B279" s="24">
        <v>1614</v>
      </c>
      <c r="C279" t="s">
        <v>262</v>
      </c>
      <c r="D279" s="88">
        <v>1</v>
      </c>
      <c r="E279" t="s">
        <v>380</v>
      </c>
      <c r="G279" s="88">
        <v>0.77542564454745777</v>
      </c>
      <c r="H279" t="s">
        <v>381</v>
      </c>
      <c r="J279" s="88">
        <v>0.96249999999999991</v>
      </c>
      <c r="K279" t="s">
        <v>380</v>
      </c>
      <c r="M279" s="88">
        <v>0.90827397559161016</v>
      </c>
      <c r="N279" t="s">
        <v>380</v>
      </c>
    </row>
    <row r="280" spans="1:14" x14ac:dyDescent="0.3">
      <c r="A280" s="24" t="s">
        <v>251</v>
      </c>
      <c r="B280" s="24">
        <v>1615</v>
      </c>
      <c r="C280" t="s">
        <v>263</v>
      </c>
      <c r="D280" s="88">
        <v>0.75</v>
      </c>
      <c r="E280" t="s">
        <v>381</v>
      </c>
      <c r="G280" s="88">
        <v>0.22868915786762822</v>
      </c>
      <c r="H280" t="s">
        <v>383</v>
      </c>
      <c r="J280" s="88">
        <v>0.79583333333333328</v>
      </c>
      <c r="K280" t="s">
        <v>381</v>
      </c>
      <c r="M280" s="88">
        <v>0.58358287192033642</v>
      </c>
      <c r="N280" t="s">
        <v>382</v>
      </c>
    </row>
    <row r="281" spans="1:14" x14ac:dyDescent="0.3">
      <c r="A281" s="24" t="s">
        <v>251</v>
      </c>
      <c r="B281" s="24">
        <v>1616</v>
      </c>
      <c r="C281" t="s">
        <v>344</v>
      </c>
      <c r="D281" s="88">
        <v>0</v>
      </c>
      <c r="E281" t="s">
        <v>384</v>
      </c>
      <c r="G281" s="88">
        <v>0.38114859644604698</v>
      </c>
      <c r="H281" t="s">
        <v>383</v>
      </c>
      <c r="J281" s="88">
        <v>0.13392857142857142</v>
      </c>
      <c r="K281" t="s">
        <v>384</v>
      </c>
      <c r="M281" s="88">
        <v>0.18027700875611644</v>
      </c>
      <c r="N281" t="s">
        <v>384</v>
      </c>
    </row>
    <row r="282" spans="1:14" x14ac:dyDescent="0.3">
      <c r="A282" s="24" t="s">
        <v>251</v>
      </c>
      <c r="B282" s="24">
        <v>1617</v>
      </c>
      <c r="C282" t="s">
        <v>264</v>
      </c>
      <c r="D282" s="88">
        <v>1</v>
      </c>
      <c r="E282" t="s">
        <v>380</v>
      </c>
      <c r="G282" s="88">
        <v>0.70433034600626332</v>
      </c>
      <c r="H282" t="s">
        <v>381</v>
      </c>
      <c r="J282" s="88">
        <v>0.94166666666666654</v>
      </c>
      <c r="K282" t="s">
        <v>380</v>
      </c>
      <c r="M282" s="88">
        <v>0.87609895443552532</v>
      </c>
      <c r="N282" t="s">
        <v>380</v>
      </c>
    </row>
    <row r="283" spans="1:14" x14ac:dyDescent="0.3">
      <c r="A283" s="24" t="s">
        <v>265</v>
      </c>
      <c r="B283" s="24">
        <v>1701</v>
      </c>
      <c r="C283" t="s">
        <v>266</v>
      </c>
      <c r="D283" s="88">
        <v>0.25</v>
      </c>
      <c r="E283" t="s">
        <v>383</v>
      </c>
      <c r="G283" s="88">
        <v>0</v>
      </c>
      <c r="H283" t="s">
        <v>384</v>
      </c>
      <c r="J283" s="88">
        <v>0.15</v>
      </c>
      <c r="K283" t="s">
        <v>384</v>
      </c>
      <c r="M283" s="88">
        <v>0.1275</v>
      </c>
      <c r="N283" t="s">
        <v>384</v>
      </c>
    </row>
    <row r="284" spans="1:14" x14ac:dyDescent="0.3">
      <c r="A284" s="24" t="s">
        <v>265</v>
      </c>
      <c r="B284" s="24">
        <v>1702</v>
      </c>
      <c r="C284" t="s">
        <v>64</v>
      </c>
      <c r="D284" s="88">
        <v>0</v>
      </c>
      <c r="E284" t="s">
        <v>384</v>
      </c>
      <c r="G284" s="88">
        <v>0</v>
      </c>
      <c r="H284" t="s">
        <v>384</v>
      </c>
      <c r="J284" s="88">
        <v>0</v>
      </c>
      <c r="K284" t="s">
        <v>384</v>
      </c>
      <c r="M284" s="88">
        <v>0</v>
      </c>
      <c r="N284" t="s">
        <v>384</v>
      </c>
    </row>
    <row r="285" spans="1:14" x14ac:dyDescent="0.3">
      <c r="A285" s="24" t="s">
        <v>265</v>
      </c>
      <c r="B285" s="24">
        <v>1703</v>
      </c>
      <c r="C285" t="s">
        <v>267</v>
      </c>
      <c r="D285" s="88">
        <v>0.75</v>
      </c>
      <c r="E285" t="s">
        <v>381</v>
      </c>
      <c r="G285" s="88">
        <v>0.49549317537986109</v>
      </c>
      <c r="H285" t="s">
        <v>382</v>
      </c>
      <c r="J285" s="88">
        <v>1</v>
      </c>
      <c r="K285" t="s">
        <v>380</v>
      </c>
      <c r="M285" s="88">
        <v>0.7484226113829513</v>
      </c>
      <c r="N285" t="s">
        <v>381</v>
      </c>
    </row>
    <row r="286" spans="1:14" x14ac:dyDescent="0.3">
      <c r="A286" s="24" t="s">
        <v>265</v>
      </c>
      <c r="B286" s="24">
        <v>1704</v>
      </c>
      <c r="C286" t="s">
        <v>268</v>
      </c>
      <c r="D286" s="88">
        <v>1</v>
      </c>
      <c r="E286" t="s">
        <v>380</v>
      </c>
      <c r="G286" s="88">
        <v>0.79562776053109963</v>
      </c>
      <c r="H286" t="s">
        <v>381</v>
      </c>
      <c r="J286" s="88">
        <v>0.71071428571428574</v>
      </c>
      <c r="K286" t="s">
        <v>381</v>
      </c>
      <c r="M286" s="88">
        <v>0.82721971618588486</v>
      </c>
      <c r="N286" t="s">
        <v>380</v>
      </c>
    </row>
    <row r="287" spans="1:14" x14ac:dyDescent="0.3">
      <c r="A287" s="24" t="s">
        <v>265</v>
      </c>
      <c r="B287" s="24">
        <v>1705</v>
      </c>
      <c r="C287" t="s">
        <v>201</v>
      </c>
      <c r="D287" s="88">
        <v>0</v>
      </c>
      <c r="E287" t="s">
        <v>384</v>
      </c>
      <c r="G287" s="88">
        <v>0</v>
      </c>
      <c r="H287" t="s">
        <v>384</v>
      </c>
      <c r="J287" s="88">
        <v>0</v>
      </c>
      <c r="K287" t="s">
        <v>384</v>
      </c>
      <c r="M287" s="88">
        <v>0</v>
      </c>
      <c r="N287" t="s">
        <v>384</v>
      </c>
    </row>
    <row r="288" spans="1:14" x14ac:dyDescent="0.3">
      <c r="A288" s="24" t="s">
        <v>265</v>
      </c>
      <c r="B288" s="24">
        <v>1706</v>
      </c>
      <c r="C288" t="s">
        <v>269</v>
      </c>
      <c r="D288" s="88">
        <v>0</v>
      </c>
      <c r="E288" t="s">
        <v>384</v>
      </c>
      <c r="G288" s="88">
        <v>0</v>
      </c>
      <c r="H288" t="s">
        <v>384</v>
      </c>
      <c r="J288" s="88">
        <v>0</v>
      </c>
      <c r="K288" t="s">
        <v>384</v>
      </c>
      <c r="M288" s="88">
        <v>0</v>
      </c>
      <c r="N288" t="s">
        <v>384</v>
      </c>
    </row>
    <row r="289" spans="1:14" x14ac:dyDescent="0.3">
      <c r="A289" s="24" t="s">
        <v>265</v>
      </c>
      <c r="B289" s="24">
        <v>1707</v>
      </c>
      <c r="C289" t="s">
        <v>270</v>
      </c>
      <c r="D289" s="88">
        <v>0.25</v>
      </c>
      <c r="E289" t="s">
        <v>383</v>
      </c>
      <c r="G289" s="88">
        <v>0.38114859644604698</v>
      </c>
      <c r="H289" t="s">
        <v>383</v>
      </c>
      <c r="J289" s="88">
        <v>0.44999999999999996</v>
      </c>
      <c r="K289" t="s">
        <v>382</v>
      </c>
      <c r="M289" s="88">
        <v>0.36590200875611639</v>
      </c>
      <c r="N289" t="s">
        <v>383</v>
      </c>
    </row>
    <row r="290" spans="1:14" x14ac:dyDescent="0.3">
      <c r="A290" s="24" t="s">
        <v>265</v>
      </c>
      <c r="B290" s="24">
        <v>1708</v>
      </c>
      <c r="C290" t="s">
        <v>271</v>
      </c>
      <c r="D290" s="88">
        <v>0.5</v>
      </c>
      <c r="E290" t="s">
        <v>382</v>
      </c>
      <c r="G290" s="88">
        <v>0.38114859644604698</v>
      </c>
      <c r="H290" t="s">
        <v>383</v>
      </c>
      <c r="J290" s="88">
        <v>0.96249999999999991</v>
      </c>
      <c r="K290" t="s">
        <v>380</v>
      </c>
      <c r="M290" s="88">
        <v>0.62027700875611635</v>
      </c>
      <c r="N290" t="s">
        <v>381</v>
      </c>
    </row>
    <row r="291" spans="1:14" x14ac:dyDescent="0.3">
      <c r="A291" s="24" t="s">
        <v>265</v>
      </c>
      <c r="B291" s="24">
        <v>1709</v>
      </c>
      <c r="C291" t="s">
        <v>272</v>
      </c>
      <c r="D291" s="88">
        <v>0.75</v>
      </c>
      <c r="E291" t="s">
        <v>381</v>
      </c>
      <c r="G291" s="88">
        <v>0.49549317537986109</v>
      </c>
      <c r="H291" t="s">
        <v>382</v>
      </c>
      <c r="J291" s="88">
        <v>0.63977272727272727</v>
      </c>
      <c r="K291" t="s">
        <v>381</v>
      </c>
      <c r="M291" s="88">
        <v>0.62234306592840583</v>
      </c>
      <c r="N291" t="s">
        <v>381</v>
      </c>
    </row>
    <row r="292" spans="1:14" x14ac:dyDescent="0.3">
      <c r="A292" s="24" t="s">
        <v>265</v>
      </c>
      <c r="B292" s="24">
        <v>1710</v>
      </c>
      <c r="C292" t="s">
        <v>273</v>
      </c>
      <c r="D292" s="88">
        <v>1</v>
      </c>
      <c r="E292" t="s">
        <v>380</v>
      </c>
      <c r="G292" s="88">
        <v>0.66497287024785345</v>
      </c>
      <c r="H292" t="s">
        <v>381</v>
      </c>
      <c r="J292" s="88">
        <v>0.85000000000000009</v>
      </c>
      <c r="K292" t="s">
        <v>380</v>
      </c>
      <c r="M292" s="88">
        <v>0.8302405045867487</v>
      </c>
      <c r="N292" t="s">
        <v>380</v>
      </c>
    </row>
    <row r="293" spans="1:14" x14ac:dyDescent="0.3">
      <c r="A293" s="24" t="s">
        <v>265</v>
      </c>
      <c r="B293" s="24">
        <v>1711</v>
      </c>
      <c r="C293" t="s">
        <v>274</v>
      </c>
      <c r="D293" s="88">
        <v>0</v>
      </c>
      <c r="E293" t="s">
        <v>384</v>
      </c>
      <c r="G293" s="88">
        <v>0</v>
      </c>
      <c r="H293" t="s">
        <v>384</v>
      </c>
      <c r="J293" s="88">
        <v>0.41250000000000003</v>
      </c>
      <c r="K293" t="s">
        <v>382</v>
      </c>
      <c r="M293" s="88">
        <v>0.144375</v>
      </c>
      <c r="N293" t="s">
        <v>384</v>
      </c>
    </row>
    <row r="294" spans="1:14" x14ac:dyDescent="0.3">
      <c r="A294" s="24" t="s">
        <v>265</v>
      </c>
      <c r="B294" s="24">
        <v>1712</v>
      </c>
      <c r="C294" t="s">
        <v>275</v>
      </c>
      <c r="D294" s="88">
        <v>0.75</v>
      </c>
      <c r="E294" t="s">
        <v>381</v>
      </c>
      <c r="G294" s="88">
        <v>0.49549317537986109</v>
      </c>
      <c r="H294" t="s">
        <v>382</v>
      </c>
      <c r="J294" s="88">
        <v>0.96249999999999991</v>
      </c>
      <c r="K294" t="s">
        <v>380</v>
      </c>
      <c r="M294" s="88">
        <v>0.73529761138295124</v>
      </c>
      <c r="N294" t="s">
        <v>381</v>
      </c>
    </row>
    <row r="295" spans="1:14" x14ac:dyDescent="0.3">
      <c r="A295" s="24" t="s">
        <v>265</v>
      </c>
      <c r="B295" s="24">
        <v>1713</v>
      </c>
      <c r="C295" t="s">
        <v>276</v>
      </c>
      <c r="D295" s="88">
        <v>0.25</v>
      </c>
      <c r="E295" t="s">
        <v>383</v>
      </c>
      <c r="G295" s="88">
        <v>0</v>
      </c>
      <c r="H295" t="s">
        <v>384</v>
      </c>
      <c r="J295" s="88">
        <v>0.1875</v>
      </c>
      <c r="K295" t="s">
        <v>384</v>
      </c>
      <c r="M295" s="88">
        <v>0.140625</v>
      </c>
      <c r="N295" t="s">
        <v>384</v>
      </c>
    </row>
    <row r="296" spans="1:14" x14ac:dyDescent="0.3">
      <c r="A296" s="24" t="s">
        <v>265</v>
      </c>
      <c r="B296" s="24">
        <v>1714</v>
      </c>
      <c r="C296" t="s">
        <v>277</v>
      </c>
      <c r="D296" s="88">
        <v>0.5</v>
      </c>
      <c r="E296" t="s">
        <v>382</v>
      </c>
      <c r="G296" s="88">
        <v>0.85758434200360567</v>
      </c>
      <c r="H296" t="s">
        <v>380</v>
      </c>
      <c r="J296" s="88">
        <v>0.40535714285714286</v>
      </c>
      <c r="K296" t="s">
        <v>382</v>
      </c>
      <c r="M296" s="88">
        <v>0.59202951970126194</v>
      </c>
      <c r="N296" t="s">
        <v>382</v>
      </c>
    </row>
    <row r="297" spans="1:14" x14ac:dyDescent="0.3">
      <c r="A297" s="24" t="s">
        <v>278</v>
      </c>
      <c r="B297" s="24">
        <v>1801</v>
      </c>
      <c r="C297" t="s">
        <v>279</v>
      </c>
      <c r="D297" s="88">
        <v>0.5</v>
      </c>
      <c r="E297" t="s">
        <v>382</v>
      </c>
      <c r="G297" s="88">
        <v>0.81675611295381556</v>
      </c>
      <c r="H297" t="s">
        <v>380</v>
      </c>
      <c r="J297" s="88">
        <v>0.96249999999999991</v>
      </c>
      <c r="K297" t="s">
        <v>380</v>
      </c>
      <c r="M297" s="88">
        <v>0.7727396395338354</v>
      </c>
      <c r="N297" t="s">
        <v>381</v>
      </c>
    </row>
    <row r="298" spans="1:14" x14ac:dyDescent="0.3">
      <c r="A298" s="24" t="s">
        <v>278</v>
      </c>
      <c r="B298" s="24">
        <v>1802</v>
      </c>
      <c r="C298" t="s">
        <v>280</v>
      </c>
      <c r="D298" s="88">
        <v>0.25</v>
      </c>
      <c r="E298" t="s">
        <v>383</v>
      </c>
      <c r="G298" s="88">
        <v>0.49549317537986109</v>
      </c>
      <c r="H298" t="s">
        <v>382</v>
      </c>
      <c r="J298" s="88">
        <v>0.1875</v>
      </c>
      <c r="K298" t="s">
        <v>384</v>
      </c>
      <c r="M298" s="88">
        <v>0.31404761138295134</v>
      </c>
      <c r="N298" t="s">
        <v>383</v>
      </c>
    </row>
    <row r="299" spans="1:14" x14ac:dyDescent="0.3">
      <c r="A299" s="24" t="s">
        <v>278</v>
      </c>
      <c r="B299" s="24">
        <v>1803</v>
      </c>
      <c r="C299" t="s">
        <v>281</v>
      </c>
      <c r="D299" s="88">
        <v>0.75</v>
      </c>
      <c r="E299" t="s">
        <v>381</v>
      </c>
      <c r="G299" s="88">
        <v>0.79581389359701526</v>
      </c>
      <c r="H299" t="s">
        <v>381</v>
      </c>
      <c r="J299" s="88">
        <v>1</v>
      </c>
      <c r="K299" t="s">
        <v>380</v>
      </c>
      <c r="M299" s="88">
        <v>0.85353486275895529</v>
      </c>
      <c r="N299" t="s">
        <v>380</v>
      </c>
    </row>
    <row r="300" spans="1:14" x14ac:dyDescent="0.3">
      <c r="A300" s="24" t="s">
        <v>278</v>
      </c>
      <c r="B300" s="24">
        <v>1804</v>
      </c>
      <c r="C300" t="s">
        <v>282</v>
      </c>
      <c r="D300" s="88">
        <v>1</v>
      </c>
      <c r="E300" t="s">
        <v>380</v>
      </c>
      <c r="G300" s="88">
        <v>0.49549317537986109</v>
      </c>
      <c r="H300" t="s">
        <v>382</v>
      </c>
      <c r="J300" s="88">
        <v>0.7321428571428571</v>
      </c>
      <c r="K300" t="s">
        <v>381</v>
      </c>
      <c r="M300" s="88">
        <v>0.72967261138295136</v>
      </c>
      <c r="N300" t="s">
        <v>381</v>
      </c>
    </row>
    <row r="301" spans="1:14" x14ac:dyDescent="0.3">
      <c r="A301" s="24" t="s">
        <v>278</v>
      </c>
      <c r="B301" s="24">
        <v>1805</v>
      </c>
      <c r="C301" t="s">
        <v>283</v>
      </c>
      <c r="D301" s="88">
        <v>0.25</v>
      </c>
      <c r="E301" t="s">
        <v>383</v>
      </c>
      <c r="G301" s="88">
        <v>0.49549317537986109</v>
      </c>
      <c r="H301" t="s">
        <v>382</v>
      </c>
      <c r="J301" s="88">
        <v>2.6785714285714284E-2</v>
      </c>
      <c r="K301" t="s">
        <v>384</v>
      </c>
      <c r="M301" s="88">
        <v>0.25779761138295137</v>
      </c>
      <c r="N301" t="s">
        <v>383</v>
      </c>
    </row>
    <row r="302" spans="1:14" x14ac:dyDescent="0.3">
      <c r="A302" s="24" t="s">
        <v>284</v>
      </c>
      <c r="B302" s="24">
        <v>1901</v>
      </c>
      <c r="C302" t="s">
        <v>284</v>
      </c>
      <c r="D302" s="88">
        <v>0.5</v>
      </c>
      <c r="E302" t="s">
        <v>382</v>
      </c>
      <c r="G302" s="88">
        <v>0.49549317537986109</v>
      </c>
      <c r="H302" t="s">
        <v>382</v>
      </c>
      <c r="J302" s="88">
        <v>0.96249999999999991</v>
      </c>
      <c r="K302" t="s">
        <v>380</v>
      </c>
      <c r="M302" s="88">
        <v>0.66029761138295129</v>
      </c>
      <c r="N302" t="s">
        <v>381</v>
      </c>
    </row>
    <row r="303" spans="1:14" x14ac:dyDescent="0.3">
      <c r="A303" s="24" t="s">
        <v>284</v>
      </c>
      <c r="B303" s="24">
        <v>1902</v>
      </c>
      <c r="C303" t="s">
        <v>285</v>
      </c>
      <c r="D303" s="88">
        <v>0.25</v>
      </c>
      <c r="E303" t="s">
        <v>383</v>
      </c>
      <c r="G303" s="88">
        <v>0.49549317537986109</v>
      </c>
      <c r="H303" t="s">
        <v>382</v>
      </c>
      <c r="J303" s="88">
        <v>0.625</v>
      </c>
      <c r="K303" t="s">
        <v>381</v>
      </c>
      <c r="M303" s="88">
        <v>0.46717261138295135</v>
      </c>
      <c r="N303" t="s">
        <v>382</v>
      </c>
    </row>
    <row r="304" spans="1:14" x14ac:dyDescent="0.3">
      <c r="A304" s="24" t="s">
        <v>284</v>
      </c>
      <c r="B304" s="24">
        <v>1903</v>
      </c>
      <c r="C304" t="s">
        <v>286</v>
      </c>
      <c r="D304" s="88">
        <v>0.5</v>
      </c>
      <c r="E304" t="s">
        <v>382</v>
      </c>
      <c r="G304" s="88">
        <v>0.49549317537986109</v>
      </c>
      <c r="H304" t="s">
        <v>382</v>
      </c>
      <c r="J304" s="88">
        <v>0.8125</v>
      </c>
      <c r="K304" t="s">
        <v>380</v>
      </c>
      <c r="M304" s="88">
        <v>0.6077976113829513</v>
      </c>
      <c r="N304" t="s">
        <v>381</v>
      </c>
    </row>
    <row r="305" spans="1:14" x14ac:dyDescent="0.3">
      <c r="A305" s="24" t="s">
        <v>284</v>
      </c>
      <c r="B305" s="24">
        <v>1904</v>
      </c>
      <c r="C305" t="s">
        <v>287</v>
      </c>
      <c r="D305" s="88">
        <v>0.5</v>
      </c>
      <c r="E305" t="s">
        <v>382</v>
      </c>
      <c r="G305" s="88">
        <v>0.57172289466907045</v>
      </c>
      <c r="H305" t="s">
        <v>382</v>
      </c>
      <c r="J305" s="88">
        <v>0.1607142857142857</v>
      </c>
      <c r="K305" t="s">
        <v>384</v>
      </c>
      <c r="M305" s="88">
        <v>0.4063530131341746</v>
      </c>
      <c r="N305" t="s">
        <v>382</v>
      </c>
    </row>
    <row r="306" spans="1:14" x14ac:dyDescent="0.3">
      <c r="A306" s="24" t="s">
        <v>284</v>
      </c>
      <c r="B306" s="24">
        <v>1905</v>
      </c>
      <c r="C306" t="s">
        <v>288</v>
      </c>
      <c r="D306" s="88">
        <v>0</v>
      </c>
      <c r="E306" t="s">
        <v>384</v>
      </c>
      <c r="G306" s="88">
        <v>0</v>
      </c>
      <c r="H306" t="s">
        <v>384</v>
      </c>
      <c r="J306" s="88">
        <v>0</v>
      </c>
      <c r="K306" t="s">
        <v>384</v>
      </c>
      <c r="M306" s="88">
        <v>0</v>
      </c>
      <c r="N306" t="s">
        <v>384</v>
      </c>
    </row>
    <row r="307" spans="1:14" x14ac:dyDescent="0.3">
      <c r="A307" s="24" t="s">
        <v>284</v>
      </c>
      <c r="B307" s="24">
        <v>1906</v>
      </c>
      <c r="C307" t="s">
        <v>289</v>
      </c>
      <c r="D307" s="88">
        <v>0.5</v>
      </c>
      <c r="E307" t="s">
        <v>382</v>
      </c>
      <c r="G307" s="88">
        <v>0.49549317537986109</v>
      </c>
      <c r="H307" t="s">
        <v>382</v>
      </c>
      <c r="J307" s="88">
        <v>0.96249999999999991</v>
      </c>
      <c r="K307" t="s">
        <v>380</v>
      </c>
      <c r="M307" s="88">
        <v>0.66029761138295129</v>
      </c>
      <c r="N307" t="s">
        <v>381</v>
      </c>
    </row>
    <row r="308" spans="1:14" x14ac:dyDescent="0.3">
      <c r="A308" s="24" t="s">
        <v>284</v>
      </c>
      <c r="B308" s="24">
        <v>1907</v>
      </c>
      <c r="C308" t="s">
        <v>290</v>
      </c>
      <c r="D308" s="88">
        <v>0.25</v>
      </c>
      <c r="E308" t="s">
        <v>383</v>
      </c>
      <c r="G308" s="88">
        <v>0.49549317537986109</v>
      </c>
      <c r="H308" t="s">
        <v>382</v>
      </c>
      <c r="J308" s="88">
        <v>0.16964285714285715</v>
      </c>
      <c r="K308" t="s">
        <v>384</v>
      </c>
      <c r="M308" s="88">
        <v>0.30779761138295136</v>
      </c>
      <c r="N308" t="s">
        <v>383</v>
      </c>
    </row>
    <row r="309" spans="1:14" x14ac:dyDescent="0.3">
      <c r="A309" s="24" t="s">
        <v>284</v>
      </c>
      <c r="B309" s="24">
        <v>1908</v>
      </c>
      <c r="C309" t="s">
        <v>291</v>
      </c>
      <c r="D309" s="88">
        <v>0</v>
      </c>
      <c r="E309" t="s">
        <v>384</v>
      </c>
      <c r="G309" s="88">
        <v>0</v>
      </c>
      <c r="H309" t="s">
        <v>384</v>
      </c>
      <c r="J309" s="88">
        <v>0</v>
      </c>
      <c r="K309" t="s">
        <v>384</v>
      </c>
      <c r="M309" s="88">
        <v>0</v>
      </c>
      <c r="N309" t="s">
        <v>384</v>
      </c>
    </row>
    <row r="310" spans="1:14" x14ac:dyDescent="0.3">
      <c r="A310" s="24" t="s">
        <v>284</v>
      </c>
      <c r="B310" s="24">
        <v>1909</v>
      </c>
      <c r="C310" t="s">
        <v>292</v>
      </c>
      <c r="D310" s="88">
        <v>0.25</v>
      </c>
      <c r="E310" t="s">
        <v>383</v>
      </c>
      <c r="G310" s="88">
        <v>0.49549317537986109</v>
      </c>
      <c r="H310" t="s">
        <v>382</v>
      </c>
      <c r="J310" s="88">
        <v>0.8125</v>
      </c>
      <c r="K310" t="s">
        <v>380</v>
      </c>
      <c r="M310" s="88">
        <v>0.53279761138295134</v>
      </c>
      <c r="N310" t="s">
        <v>382</v>
      </c>
    </row>
    <row r="311" spans="1:14" x14ac:dyDescent="0.3">
      <c r="A311" s="24" t="s">
        <v>284</v>
      </c>
      <c r="B311" s="24">
        <v>1910</v>
      </c>
      <c r="C311" t="s">
        <v>293</v>
      </c>
      <c r="D311" s="88">
        <v>0.25</v>
      </c>
      <c r="E311" t="s">
        <v>383</v>
      </c>
      <c r="G311" s="88">
        <v>0.49549317537986109</v>
      </c>
      <c r="H311" t="s">
        <v>382</v>
      </c>
      <c r="J311" s="88">
        <v>0.60892857142857137</v>
      </c>
      <c r="K311" t="s">
        <v>381</v>
      </c>
      <c r="M311" s="88">
        <v>0.46154761138295131</v>
      </c>
      <c r="N311" t="s">
        <v>382</v>
      </c>
    </row>
    <row r="312" spans="1:14" x14ac:dyDescent="0.3">
      <c r="A312" s="24" t="s">
        <v>284</v>
      </c>
      <c r="B312" s="24">
        <v>1911</v>
      </c>
      <c r="C312" t="s">
        <v>294</v>
      </c>
      <c r="D312" s="88">
        <v>0.5</v>
      </c>
      <c r="E312" t="s">
        <v>382</v>
      </c>
      <c r="G312" s="88">
        <v>0.57172289466907045</v>
      </c>
      <c r="H312" t="s">
        <v>382</v>
      </c>
      <c r="J312" s="88">
        <v>0.3839285714285714</v>
      </c>
      <c r="K312" t="s">
        <v>383</v>
      </c>
      <c r="M312" s="88">
        <v>0.4844780131341746</v>
      </c>
      <c r="N312" t="s">
        <v>382</v>
      </c>
    </row>
    <row r="313" spans="1:14" x14ac:dyDescent="0.3">
      <c r="A313" s="24" t="s">
        <v>295</v>
      </c>
      <c r="B313" s="24">
        <v>2001</v>
      </c>
      <c r="C313" t="s">
        <v>295</v>
      </c>
      <c r="D313" s="88">
        <v>0.5</v>
      </c>
      <c r="E313" t="s">
        <v>382</v>
      </c>
      <c r="G313" s="88">
        <v>0.49549317537986109</v>
      </c>
      <c r="H313" t="s">
        <v>382</v>
      </c>
      <c r="J313" s="88">
        <v>0.2589285714285714</v>
      </c>
      <c r="K313" t="s">
        <v>383</v>
      </c>
      <c r="M313" s="88">
        <v>0.41404761138295132</v>
      </c>
      <c r="N313" t="s">
        <v>382</v>
      </c>
    </row>
    <row r="314" spans="1:14" x14ac:dyDescent="0.3">
      <c r="A314" s="24" t="s">
        <v>295</v>
      </c>
      <c r="B314" s="24">
        <v>2002</v>
      </c>
      <c r="C314" t="s">
        <v>296</v>
      </c>
      <c r="D314" s="88">
        <v>0.75</v>
      </c>
      <c r="E314" t="s">
        <v>381</v>
      </c>
      <c r="G314" s="88">
        <v>0.49549317537986109</v>
      </c>
      <c r="H314" t="s">
        <v>382</v>
      </c>
      <c r="J314" s="88">
        <v>0.7321428571428571</v>
      </c>
      <c r="K314" t="s">
        <v>381</v>
      </c>
      <c r="M314" s="88">
        <v>0.6546726113829513</v>
      </c>
      <c r="N314" t="s">
        <v>381</v>
      </c>
    </row>
    <row r="315" spans="1:14" x14ac:dyDescent="0.3">
      <c r="A315" s="24" t="s">
        <v>295</v>
      </c>
      <c r="B315" s="24">
        <v>2003</v>
      </c>
      <c r="C315" t="s">
        <v>345</v>
      </c>
      <c r="D315" s="88">
        <v>1</v>
      </c>
      <c r="E315" t="s">
        <v>380</v>
      </c>
      <c r="G315" s="88">
        <v>0.64990722214518271</v>
      </c>
      <c r="H315" t="s">
        <v>381</v>
      </c>
      <c r="J315" s="88">
        <v>0.86071428571428577</v>
      </c>
      <c r="K315" t="s">
        <v>380</v>
      </c>
      <c r="M315" s="88">
        <v>0.82871752775081398</v>
      </c>
      <c r="N315" t="s">
        <v>380</v>
      </c>
    </row>
    <row r="316" spans="1:14" x14ac:dyDescent="0.3">
      <c r="A316" s="24" t="s">
        <v>295</v>
      </c>
      <c r="B316" s="24">
        <v>2004</v>
      </c>
      <c r="C316" t="s">
        <v>297</v>
      </c>
      <c r="D316" s="88">
        <v>1</v>
      </c>
      <c r="E316" t="s">
        <v>380</v>
      </c>
      <c r="G316" s="88">
        <v>0.49549317537986109</v>
      </c>
      <c r="H316" t="s">
        <v>382</v>
      </c>
      <c r="J316" s="88">
        <v>1</v>
      </c>
      <c r="K316" t="s">
        <v>380</v>
      </c>
      <c r="M316" s="88">
        <v>0.82342261138295136</v>
      </c>
      <c r="N316" t="s">
        <v>380</v>
      </c>
    </row>
    <row r="317" spans="1:14" x14ac:dyDescent="0.3">
      <c r="A317" s="24" t="s">
        <v>295</v>
      </c>
      <c r="B317" s="24">
        <v>2005</v>
      </c>
      <c r="C317" t="s">
        <v>298</v>
      </c>
      <c r="D317" s="88">
        <v>1</v>
      </c>
      <c r="E317" t="s">
        <v>380</v>
      </c>
      <c r="G317" s="88">
        <v>0.49549317537986109</v>
      </c>
      <c r="H317" t="s">
        <v>382</v>
      </c>
      <c r="J317" s="88">
        <v>0.39821428571428569</v>
      </c>
      <c r="K317" t="s">
        <v>383</v>
      </c>
      <c r="M317" s="88">
        <v>0.61279761138295141</v>
      </c>
      <c r="N317" t="s">
        <v>381</v>
      </c>
    </row>
    <row r="318" spans="1:14" x14ac:dyDescent="0.3">
      <c r="A318" s="24" t="s">
        <v>295</v>
      </c>
      <c r="B318" s="24">
        <v>2006</v>
      </c>
      <c r="C318" t="s">
        <v>299</v>
      </c>
      <c r="D318" s="88">
        <v>1</v>
      </c>
      <c r="E318" t="s">
        <v>380</v>
      </c>
      <c r="G318" s="88">
        <v>0.49549317537986109</v>
      </c>
      <c r="H318" t="s">
        <v>382</v>
      </c>
      <c r="J318" s="88">
        <v>0.54464285714285721</v>
      </c>
      <c r="K318" t="s">
        <v>382</v>
      </c>
      <c r="M318" s="88">
        <v>0.66404761138295143</v>
      </c>
      <c r="N318" t="s">
        <v>381</v>
      </c>
    </row>
    <row r="319" spans="1:14" x14ac:dyDescent="0.3">
      <c r="A319" s="24" t="s">
        <v>295</v>
      </c>
      <c r="B319" s="24">
        <v>2007</v>
      </c>
      <c r="C319" t="s">
        <v>300</v>
      </c>
      <c r="D319" s="88">
        <v>0.75</v>
      </c>
      <c r="E319" t="s">
        <v>381</v>
      </c>
      <c r="G319" s="88">
        <v>0.67993289197143103</v>
      </c>
      <c r="H319" t="s">
        <v>381</v>
      </c>
      <c r="J319" s="88">
        <v>0.29107142857142854</v>
      </c>
      <c r="K319" t="s">
        <v>383</v>
      </c>
      <c r="M319" s="88">
        <v>0.56485151219000074</v>
      </c>
      <c r="N319" t="s">
        <v>382</v>
      </c>
    </row>
    <row r="320" spans="1:14" x14ac:dyDescent="0.3">
      <c r="A320" s="24" t="s">
        <v>295</v>
      </c>
      <c r="B320" s="24">
        <v>2008</v>
      </c>
      <c r="C320" t="s">
        <v>346</v>
      </c>
      <c r="D320" s="88">
        <v>0.75</v>
      </c>
      <c r="E320" t="s">
        <v>381</v>
      </c>
      <c r="G320" s="88">
        <v>0.49549317537986109</v>
      </c>
      <c r="H320" t="s">
        <v>382</v>
      </c>
      <c r="J320" s="88">
        <v>0.3214285714285714</v>
      </c>
      <c r="K320" t="s">
        <v>383</v>
      </c>
      <c r="M320" s="88">
        <v>0.51092261138295125</v>
      </c>
      <c r="N320" t="s">
        <v>382</v>
      </c>
    </row>
    <row r="321" spans="1:14" x14ac:dyDescent="0.3">
      <c r="A321" s="24" t="s">
        <v>295</v>
      </c>
      <c r="B321" s="24">
        <v>2009</v>
      </c>
      <c r="C321" t="s">
        <v>301</v>
      </c>
      <c r="D321" s="88">
        <v>0.75</v>
      </c>
      <c r="E321" t="s">
        <v>381</v>
      </c>
      <c r="G321" s="88">
        <v>0.59078032449137285</v>
      </c>
      <c r="H321" t="s">
        <v>382</v>
      </c>
      <c r="J321" s="88">
        <v>0.26639610389610391</v>
      </c>
      <c r="K321" t="s">
        <v>383</v>
      </c>
      <c r="M321" s="88">
        <v>0.52501174993561683</v>
      </c>
      <c r="N321" t="s">
        <v>382</v>
      </c>
    </row>
    <row r="322" spans="1:14" x14ac:dyDescent="0.3">
      <c r="A322" s="24" t="s">
        <v>295</v>
      </c>
      <c r="B322" s="24">
        <v>2010</v>
      </c>
      <c r="C322" t="s">
        <v>302</v>
      </c>
      <c r="D322" s="88">
        <v>1</v>
      </c>
      <c r="E322" t="s">
        <v>380</v>
      </c>
      <c r="G322" s="88">
        <v>0.49549317537986109</v>
      </c>
      <c r="H322" t="s">
        <v>382</v>
      </c>
      <c r="J322" s="88">
        <v>0.43392857142857144</v>
      </c>
      <c r="K322" t="s">
        <v>382</v>
      </c>
      <c r="M322" s="88">
        <v>0.62529761138295137</v>
      </c>
      <c r="N322" t="s">
        <v>381</v>
      </c>
    </row>
    <row r="323" spans="1:14" x14ac:dyDescent="0.3">
      <c r="A323" s="24" t="s">
        <v>295</v>
      </c>
      <c r="B323" s="24">
        <v>2011</v>
      </c>
      <c r="C323" t="s">
        <v>303</v>
      </c>
      <c r="D323" s="88">
        <v>0</v>
      </c>
      <c r="E323" t="s">
        <v>384</v>
      </c>
      <c r="G323" s="88">
        <v>0.49549317537986109</v>
      </c>
      <c r="H323" t="s">
        <v>382</v>
      </c>
      <c r="J323" s="88">
        <v>0.95079365079365086</v>
      </c>
      <c r="K323" t="s">
        <v>380</v>
      </c>
      <c r="M323" s="88">
        <v>0.50620038916072918</v>
      </c>
      <c r="N323" t="s">
        <v>382</v>
      </c>
    </row>
    <row r="324" spans="1:14" x14ac:dyDescent="0.3">
      <c r="A324" s="24" t="s">
        <v>304</v>
      </c>
      <c r="B324" s="24">
        <v>2101</v>
      </c>
      <c r="C324" t="s">
        <v>304</v>
      </c>
      <c r="D324" s="88">
        <v>0.25</v>
      </c>
      <c r="E324" t="s">
        <v>383</v>
      </c>
      <c r="G324" s="88">
        <v>0.49549317537986109</v>
      </c>
      <c r="H324" t="s">
        <v>382</v>
      </c>
      <c r="J324" s="88">
        <v>0.55304621848739488</v>
      </c>
      <c r="K324" t="s">
        <v>382</v>
      </c>
      <c r="M324" s="88">
        <v>0.44198878785353957</v>
      </c>
      <c r="N324" t="s">
        <v>382</v>
      </c>
    </row>
    <row r="325" spans="1:14" x14ac:dyDescent="0.3">
      <c r="A325" s="24" t="s">
        <v>304</v>
      </c>
      <c r="B325" s="24">
        <v>2102</v>
      </c>
      <c r="C325" t="s">
        <v>305</v>
      </c>
      <c r="D325" s="88">
        <v>0</v>
      </c>
      <c r="E325" t="s">
        <v>384</v>
      </c>
      <c r="G325" s="88">
        <v>0</v>
      </c>
      <c r="H325" t="s">
        <v>384</v>
      </c>
      <c r="J325" s="88">
        <v>2.6785714285714284E-2</v>
      </c>
      <c r="K325" t="s">
        <v>384</v>
      </c>
      <c r="M325" s="88">
        <v>9.3749999999999997E-3</v>
      </c>
      <c r="N325" t="s">
        <v>384</v>
      </c>
    </row>
    <row r="326" spans="1:14" x14ac:dyDescent="0.3">
      <c r="A326" s="24" t="s">
        <v>304</v>
      </c>
      <c r="B326" s="24">
        <v>2103</v>
      </c>
      <c r="C326" t="s">
        <v>306</v>
      </c>
      <c r="D326" s="88">
        <v>0</v>
      </c>
      <c r="E326" t="s">
        <v>384</v>
      </c>
      <c r="G326" s="88">
        <v>0</v>
      </c>
      <c r="H326" t="s">
        <v>384</v>
      </c>
      <c r="J326" s="88">
        <v>0.8125</v>
      </c>
      <c r="K326" t="s">
        <v>380</v>
      </c>
      <c r="M326" s="88">
        <v>0.28437499999999999</v>
      </c>
      <c r="N326" t="s">
        <v>383</v>
      </c>
    </row>
    <row r="327" spans="1:14" x14ac:dyDescent="0.3">
      <c r="A327" s="24" t="s">
        <v>304</v>
      </c>
      <c r="B327" s="24">
        <v>2104</v>
      </c>
      <c r="C327" t="s">
        <v>307</v>
      </c>
      <c r="D327" s="88">
        <v>0.25</v>
      </c>
      <c r="E327" t="s">
        <v>383</v>
      </c>
      <c r="G327" s="88">
        <v>0.49549317537986109</v>
      </c>
      <c r="H327" t="s">
        <v>382</v>
      </c>
      <c r="J327" s="88">
        <v>0.1607142857142857</v>
      </c>
      <c r="K327" t="s">
        <v>384</v>
      </c>
      <c r="M327" s="88">
        <v>0.30467261138295132</v>
      </c>
      <c r="N327" t="s">
        <v>383</v>
      </c>
    </row>
    <row r="328" spans="1:14" x14ac:dyDescent="0.3">
      <c r="A328" s="24" t="s">
        <v>304</v>
      </c>
      <c r="B328" s="24">
        <v>2105</v>
      </c>
      <c r="C328" t="s">
        <v>308</v>
      </c>
      <c r="D328" s="88">
        <v>0.25</v>
      </c>
      <c r="E328" t="s">
        <v>383</v>
      </c>
      <c r="G328" s="88">
        <v>0.49549317537986109</v>
      </c>
      <c r="H328" t="s">
        <v>382</v>
      </c>
      <c r="J328" s="88">
        <v>1</v>
      </c>
      <c r="K328" t="s">
        <v>380</v>
      </c>
      <c r="M328" s="88">
        <v>0.59842261138295139</v>
      </c>
      <c r="N328" t="s">
        <v>382</v>
      </c>
    </row>
    <row r="329" spans="1:14" x14ac:dyDescent="0.3">
      <c r="A329" s="24" t="s">
        <v>304</v>
      </c>
      <c r="B329" s="24">
        <v>2106</v>
      </c>
      <c r="C329" t="s">
        <v>309</v>
      </c>
      <c r="D329" s="88">
        <v>0.25</v>
      </c>
      <c r="E329" t="s">
        <v>383</v>
      </c>
      <c r="G329" s="88">
        <v>0.49549317537986109</v>
      </c>
      <c r="H329" t="s">
        <v>382</v>
      </c>
      <c r="J329" s="88">
        <v>0.8125</v>
      </c>
      <c r="K329" t="s">
        <v>380</v>
      </c>
      <c r="M329" s="88">
        <v>0.53279761138295134</v>
      </c>
      <c r="N329" t="s">
        <v>382</v>
      </c>
    </row>
    <row r="330" spans="1:14" x14ac:dyDescent="0.3">
      <c r="A330" s="24" t="s">
        <v>304</v>
      </c>
      <c r="B330" s="24">
        <v>2107</v>
      </c>
      <c r="C330" t="s">
        <v>310</v>
      </c>
      <c r="D330" s="88">
        <v>0.5</v>
      </c>
      <c r="E330" t="s">
        <v>382</v>
      </c>
      <c r="G330" s="88">
        <v>0.7353363473575325</v>
      </c>
      <c r="H330" t="s">
        <v>381</v>
      </c>
      <c r="J330" s="88">
        <v>0.85000000000000009</v>
      </c>
      <c r="K330" t="s">
        <v>380</v>
      </c>
      <c r="M330" s="88">
        <v>0.70486772157513633</v>
      </c>
      <c r="N330" t="s">
        <v>381</v>
      </c>
    </row>
    <row r="331" spans="1:14" x14ac:dyDescent="0.3">
      <c r="A331" s="24" t="s">
        <v>311</v>
      </c>
      <c r="B331" s="24">
        <v>2201</v>
      </c>
      <c r="C331" t="s">
        <v>311</v>
      </c>
      <c r="D331" s="88">
        <v>0.5</v>
      </c>
      <c r="E331" t="s">
        <v>382</v>
      </c>
      <c r="G331" s="88">
        <v>0.49549317537986109</v>
      </c>
      <c r="H331" t="s">
        <v>382</v>
      </c>
      <c r="J331" s="88">
        <v>0.23095238095238094</v>
      </c>
      <c r="K331" t="s">
        <v>383</v>
      </c>
      <c r="M331" s="88">
        <v>0.40425594471628468</v>
      </c>
      <c r="N331" t="s">
        <v>382</v>
      </c>
    </row>
    <row r="332" spans="1:14" x14ac:dyDescent="0.3">
      <c r="A332" s="24" t="s">
        <v>311</v>
      </c>
      <c r="B332" s="24">
        <v>2202</v>
      </c>
      <c r="C332" t="s">
        <v>18</v>
      </c>
      <c r="D332" s="88">
        <v>0.75</v>
      </c>
      <c r="E332" t="s">
        <v>381</v>
      </c>
      <c r="G332" s="88">
        <v>0.49549317537986109</v>
      </c>
      <c r="H332" t="s">
        <v>382</v>
      </c>
      <c r="J332" s="88">
        <v>0.78125</v>
      </c>
      <c r="K332" t="s">
        <v>381</v>
      </c>
      <c r="M332" s="88">
        <v>0.67186011138295132</v>
      </c>
      <c r="N332" t="s">
        <v>381</v>
      </c>
    </row>
    <row r="333" spans="1:14" x14ac:dyDescent="0.3">
      <c r="A333" s="24" t="s">
        <v>311</v>
      </c>
      <c r="B333" s="24">
        <v>2203</v>
      </c>
      <c r="C333" t="s">
        <v>312</v>
      </c>
      <c r="D333" s="88">
        <v>0.25</v>
      </c>
      <c r="E333" t="s">
        <v>383</v>
      </c>
      <c r="G333" s="88">
        <v>0</v>
      </c>
      <c r="H333" t="s">
        <v>384</v>
      </c>
      <c r="J333" s="88">
        <v>0.96249999999999991</v>
      </c>
      <c r="K333" t="s">
        <v>380</v>
      </c>
      <c r="M333" s="88">
        <v>0.41187499999999994</v>
      </c>
      <c r="N333" t="s">
        <v>382</v>
      </c>
    </row>
    <row r="334" spans="1:14" x14ac:dyDescent="0.3">
      <c r="A334" s="24" t="s">
        <v>311</v>
      </c>
      <c r="B334" s="24">
        <v>2204</v>
      </c>
      <c r="C334" t="s">
        <v>313</v>
      </c>
      <c r="D334" s="88">
        <v>1</v>
      </c>
      <c r="E334" t="s">
        <v>380</v>
      </c>
      <c r="G334" s="88">
        <v>0.49549317537986109</v>
      </c>
      <c r="H334" t="s">
        <v>382</v>
      </c>
      <c r="J334" s="88">
        <v>0.22499999999999998</v>
      </c>
      <c r="K334" t="s">
        <v>383</v>
      </c>
      <c r="M334" s="88">
        <v>0.55217261138295137</v>
      </c>
      <c r="N334" t="s">
        <v>382</v>
      </c>
    </row>
    <row r="335" spans="1:14" x14ac:dyDescent="0.3">
      <c r="A335" s="24" t="s">
        <v>311</v>
      </c>
      <c r="B335" s="24">
        <v>2205</v>
      </c>
      <c r="C335" t="s">
        <v>314</v>
      </c>
      <c r="D335" s="88">
        <v>0</v>
      </c>
      <c r="E335" t="s">
        <v>384</v>
      </c>
      <c r="G335" s="88">
        <v>0.49549317537986109</v>
      </c>
      <c r="H335" t="s">
        <v>382</v>
      </c>
      <c r="J335" s="88">
        <v>0.23392857142857143</v>
      </c>
      <c r="K335" t="s">
        <v>383</v>
      </c>
      <c r="M335" s="88">
        <v>0.25529761138295137</v>
      </c>
      <c r="N335" t="s">
        <v>383</v>
      </c>
    </row>
    <row r="336" spans="1:14" x14ac:dyDescent="0.3">
      <c r="A336" s="24" t="s">
        <v>311</v>
      </c>
      <c r="B336" s="24">
        <v>2206</v>
      </c>
      <c r="C336" t="s">
        <v>315</v>
      </c>
      <c r="D336" s="88">
        <v>0.25</v>
      </c>
      <c r="E336" t="s">
        <v>383</v>
      </c>
      <c r="G336" s="88">
        <v>0.49549317537986109</v>
      </c>
      <c r="H336" t="s">
        <v>382</v>
      </c>
      <c r="J336" s="88">
        <v>0.4017857142857143</v>
      </c>
      <c r="K336" t="s">
        <v>382</v>
      </c>
      <c r="M336" s="88">
        <v>0.38904761138295135</v>
      </c>
      <c r="N336" t="s">
        <v>383</v>
      </c>
    </row>
    <row r="337" spans="1:14" x14ac:dyDescent="0.3">
      <c r="A337" s="24" t="s">
        <v>311</v>
      </c>
      <c r="B337" s="24">
        <v>2207</v>
      </c>
      <c r="C337" t="s">
        <v>316</v>
      </c>
      <c r="D337" s="88">
        <v>0.75</v>
      </c>
      <c r="E337" t="s">
        <v>381</v>
      </c>
      <c r="G337" s="88">
        <v>0.49549317537986109</v>
      </c>
      <c r="H337" t="s">
        <v>382</v>
      </c>
      <c r="J337" s="88">
        <v>0.8125</v>
      </c>
      <c r="K337" t="s">
        <v>380</v>
      </c>
      <c r="M337" s="88">
        <v>0.68279761138295125</v>
      </c>
      <c r="N337" t="s">
        <v>381</v>
      </c>
    </row>
    <row r="338" spans="1:14" x14ac:dyDescent="0.3">
      <c r="A338" s="24" t="s">
        <v>311</v>
      </c>
      <c r="B338" s="24">
        <v>2208</v>
      </c>
      <c r="C338" t="s">
        <v>317</v>
      </c>
      <c r="D338" s="88">
        <v>0</v>
      </c>
      <c r="E338" t="s">
        <v>384</v>
      </c>
      <c r="G338" s="88">
        <v>0.49549317537986109</v>
      </c>
      <c r="H338" t="s">
        <v>382</v>
      </c>
      <c r="J338" s="88">
        <v>2.6785714285714284E-2</v>
      </c>
      <c r="K338" t="s">
        <v>384</v>
      </c>
      <c r="M338" s="88">
        <v>0.18279761138295136</v>
      </c>
      <c r="N338" t="s">
        <v>384</v>
      </c>
    </row>
    <row r="339" spans="1:14" x14ac:dyDescent="0.3">
      <c r="A339" s="24" t="s">
        <v>311</v>
      </c>
      <c r="B339" s="24">
        <v>2209</v>
      </c>
      <c r="C339" t="s">
        <v>318</v>
      </c>
      <c r="D339" s="88">
        <v>0.25</v>
      </c>
      <c r="E339" t="s">
        <v>383</v>
      </c>
      <c r="G339" s="88">
        <v>0.49549317537986109</v>
      </c>
      <c r="H339" t="s">
        <v>382</v>
      </c>
      <c r="J339" s="88">
        <v>0.1875</v>
      </c>
      <c r="K339" t="s">
        <v>384</v>
      </c>
      <c r="M339" s="88">
        <v>0.31404761138295134</v>
      </c>
      <c r="N339" t="s">
        <v>383</v>
      </c>
    </row>
    <row r="340" spans="1:14" x14ac:dyDescent="0.3">
      <c r="A340" s="24" t="s">
        <v>311</v>
      </c>
      <c r="B340" s="24">
        <v>2210</v>
      </c>
      <c r="C340" t="s">
        <v>319</v>
      </c>
      <c r="D340" s="88">
        <v>0.25</v>
      </c>
      <c r="E340" t="s">
        <v>383</v>
      </c>
      <c r="G340" s="88">
        <v>0.49549317537986109</v>
      </c>
      <c r="H340" t="s">
        <v>382</v>
      </c>
      <c r="J340" s="88">
        <v>0.24107142857142855</v>
      </c>
      <c r="K340" t="s">
        <v>383</v>
      </c>
      <c r="M340" s="88">
        <v>0.33279761138295133</v>
      </c>
      <c r="N340" t="s">
        <v>383</v>
      </c>
    </row>
    <row r="341" spans="1:14" x14ac:dyDescent="0.3">
      <c r="A341" s="24" t="s">
        <v>311</v>
      </c>
      <c r="B341" s="24">
        <v>2211</v>
      </c>
      <c r="C341" t="s">
        <v>320</v>
      </c>
      <c r="D341" s="88">
        <v>0.5</v>
      </c>
      <c r="E341" t="s">
        <v>382</v>
      </c>
      <c r="G341" s="88">
        <v>0.49549317537986109</v>
      </c>
      <c r="H341" t="s">
        <v>382</v>
      </c>
      <c r="J341" s="88">
        <v>0.26249999999999996</v>
      </c>
      <c r="K341" t="s">
        <v>383</v>
      </c>
      <c r="M341" s="88">
        <v>0.41529761138295135</v>
      </c>
      <c r="N341" t="s">
        <v>382</v>
      </c>
    </row>
    <row r="342" spans="1:14" x14ac:dyDescent="0.3">
      <c r="A342" s="24" t="s">
        <v>311</v>
      </c>
      <c r="B342" s="24">
        <v>2212</v>
      </c>
      <c r="C342" t="s">
        <v>321</v>
      </c>
      <c r="D342" s="88">
        <v>0.5</v>
      </c>
      <c r="E342" t="s">
        <v>382</v>
      </c>
      <c r="G342" s="88">
        <v>0</v>
      </c>
      <c r="H342" t="s">
        <v>384</v>
      </c>
      <c r="J342" s="88">
        <v>0.2767857142857143</v>
      </c>
      <c r="K342" t="s">
        <v>383</v>
      </c>
      <c r="M342" s="88">
        <v>0.24687500000000001</v>
      </c>
      <c r="N342" t="s">
        <v>383</v>
      </c>
    </row>
    <row r="343" spans="1:14" x14ac:dyDescent="0.3">
      <c r="A343" s="24" t="s">
        <v>311</v>
      </c>
      <c r="B343" s="24">
        <v>2213</v>
      </c>
      <c r="C343" t="s">
        <v>322</v>
      </c>
      <c r="D343" s="88">
        <v>0.5</v>
      </c>
      <c r="E343" t="s">
        <v>382</v>
      </c>
      <c r="G343" s="88">
        <v>0.49549317537986109</v>
      </c>
      <c r="H343" t="s">
        <v>382</v>
      </c>
      <c r="J343" s="88">
        <v>2.6785714285714284E-2</v>
      </c>
      <c r="K343" t="s">
        <v>384</v>
      </c>
      <c r="M343" s="88">
        <v>0.33279761138295139</v>
      </c>
      <c r="N343" t="s">
        <v>383</v>
      </c>
    </row>
    <row r="344" spans="1:14" x14ac:dyDescent="0.3">
      <c r="A344" s="24" t="s">
        <v>311</v>
      </c>
      <c r="B344" s="24">
        <v>2214</v>
      </c>
      <c r="C344" t="s">
        <v>323</v>
      </c>
      <c r="D344" s="88">
        <v>0.5</v>
      </c>
      <c r="E344" t="s">
        <v>382</v>
      </c>
      <c r="G344" s="88">
        <v>0.49549317537986109</v>
      </c>
      <c r="H344" t="s">
        <v>382</v>
      </c>
      <c r="J344" s="88">
        <v>0.39642857142857146</v>
      </c>
      <c r="K344" t="s">
        <v>383</v>
      </c>
      <c r="M344" s="88">
        <v>0.4621726113829514</v>
      </c>
      <c r="N344" t="s">
        <v>382</v>
      </c>
    </row>
    <row r="345" spans="1:14" x14ac:dyDescent="0.3">
      <c r="A345" s="24" t="s">
        <v>311</v>
      </c>
      <c r="B345" s="24">
        <v>2215</v>
      </c>
      <c r="C345" t="s">
        <v>324</v>
      </c>
      <c r="D345" s="88">
        <v>0.5</v>
      </c>
      <c r="E345" t="s">
        <v>382</v>
      </c>
      <c r="G345" s="88">
        <v>0.49549317537986109</v>
      </c>
      <c r="H345" t="s">
        <v>382</v>
      </c>
      <c r="J345" s="88">
        <v>2.6785714285714284E-2</v>
      </c>
      <c r="K345" t="s">
        <v>384</v>
      </c>
      <c r="M345" s="88">
        <v>0.33279761138295139</v>
      </c>
      <c r="N345" t="s">
        <v>383</v>
      </c>
    </row>
    <row r="346" spans="1:14" x14ac:dyDescent="0.3">
      <c r="A346" s="24" t="s">
        <v>311</v>
      </c>
      <c r="B346" s="24">
        <v>2216</v>
      </c>
      <c r="C346" t="s">
        <v>325</v>
      </c>
      <c r="D346" s="88">
        <v>1</v>
      </c>
      <c r="E346" t="s">
        <v>380</v>
      </c>
      <c r="G346" s="88">
        <v>0.71259840531628593</v>
      </c>
      <c r="H346" t="s">
        <v>381</v>
      </c>
      <c r="J346" s="88">
        <v>0.83392857142857146</v>
      </c>
      <c r="K346" t="s">
        <v>380</v>
      </c>
      <c r="M346" s="88">
        <v>0.84128444186070006</v>
      </c>
      <c r="N346" t="s">
        <v>380</v>
      </c>
    </row>
    <row r="347" spans="1:14" x14ac:dyDescent="0.3">
      <c r="A347" s="24" t="s">
        <v>311</v>
      </c>
      <c r="B347" s="24">
        <v>2217</v>
      </c>
      <c r="C347" t="s">
        <v>326</v>
      </c>
      <c r="D347" s="88">
        <v>0.25</v>
      </c>
      <c r="E347" t="s">
        <v>383</v>
      </c>
      <c r="G347" s="88">
        <v>0.49549317537986109</v>
      </c>
      <c r="H347" t="s">
        <v>382</v>
      </c>
      <c r="J347" s="88">
        <v>0.24464285714285716</v>
      </c>
      <c r="K347" t="s">
        <v>383</v>
      </c>
      <c r="M347" s="88">
        <v>0.33404761138295136</v>
      </c>
      <c r="N347" t="s">
        <v>383</v>
      </c>
    </row>
  </sheetData>
  <autoFilter ref="A7:N7" xr:uid="{768A565C-DDD0-4188-8C62-F3B922AD486C}">
    <sortState xmlns:xlrd2="http://schemas.microsoft.com/office/spreadsheetml/2017/richdata2" ref="A8:N347">
      <sortCondition ref="B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351"/>
  <sheetViews>
    <sheetView topLeftCell="D294" zoomScale="55" zoomScaleNormal="55" workbookViewId="0">
      <selection activeCell="M26" sqref="A26:M26"/>
    </sheetView>
  </sheetViews>
  <sheetFormatPr baseColWidth="10" defaultColWidth="11.5546875" defaultRowHeight="13.8" x14ac:dyDescent="0.25"/>
  <cols>
    <col min="1" max="1" width="19.44140625" style="39" bestFit="1" customWidth="1"/>
    <col min="2" max="2" width="13.5546875" style="39" customWidth="1"/>
    <col min="3" max="3" width="29" style="39" customWidth="1"/>
    <col min="4" max="4" width="27.77734375" style="56" customWidth="1"/>
    <col min="5" max="5" width="16.21875" style="55" customWidth="1"/>
    <col min="6" max="6" width="2.77734375" style="18" customWidth="1"/>
    <col min="7" max="7" width="27.77734375" style="39" customWidth="1"/>
    <col min="8" max="8" width="16.21875" style="38" customWidth="1"/>
    <col min="9" max="9" width="2.77734375" style="18" customWidth="1"/>
    <col min="10" max="10" width="27.77734375" style="39" customWidth="1"/>
    <col min="11" max="11" width="16.21875" style="38" customWidth="1"/>
    <col min="12" max="12" width="2.77734375" style="18" customWidth="1"/>
    <col min="13" max="13" width="27.77734375" style="39" customWidth="1"/>
    <col min="14" max="14" width="16.21875" style="38" customWidth="1"/>
    <col min="15" max="15" width="2.77734375" style="18" customWidth="1"/>
    <col min="16" max="16" width="27.77734375" style="39" customWidth="1"/>
    <col min="17" max="17" width="16.21875" style="39" customWidth="1"/>
    <col min="18" max="18" width="2.77734375" style="18" customWidth="1"/>
    <col min="19" max="19" width="27.77734375" style="39" customWidth="1"/>
    <col min="20" max="20" width="16.21875" style="38" customWidth="1"/>
    <col min="21" max="21" width="2.77734375" style="18" customWidth="1"/>
    <col min="22" max="22" width="27.77734375" style="39" customWidth="1"/>
    <col min="23" max="23" width="16.21875" style="38" customWidth="1"/>
    <col min="24" max="24" width="2.77734375" style="18" customWidth="1"/>
    <col min="25" max="25" width="27.77734375" style="39" customWidth="1"/>
    <col min="26" max="26" width="16.21875" style="39" customWidth="1"/>
    <col min="27" max="16384" width="11.5546875" style="18"/>
  </cols>
  <sheetData>
    <row r="1" spans="1:29" ht="27.6" x14ac:dyDescent="0.25">
      <c r="A1" s="36"/>
      <c r="B1" s="36"/>
      <c r="C1" s="36"/>
      <c r="D1" s="45" t="s">
        <v>385</v>
      </c>
      <c r="E1" s="45" t="s">
        <v>386</v>
      </c>
      <c r="G1" s="45" t="s">
        <v>385</v>
      </c>
      <c r="H1" s="45" t="s">
        <v>386</v>
      </c>
      <c r="J1" s="45" t="s">
        <v>385</v>
      </c>
      <c r="K1" s="45" t="s">
        <v>386</v>
      </c>
      <c r="M1" s="45" t="s">
        <v>385</v>
      </c>
      <c r="N1" s="45" t="s">
        <v>386</v>
      </c>
      <c r="P1" s="45" t="s">
        <v>385</v>
      </c>
      <c r="Q1" s="45" t="s">
        <v>386</v>
      </c>
      <c r="S1" s="45" t="s">
        <v>385</v>
      </c>
      <c r="T1" s="45" t="s">
        <v>386</v>
      </c>
      <c r="V1" s="45" t="s">
        <v>385</v>
      </c>
      <c r="W1" s="45" t="s">
        <v>386</v>
      </c>
      <c r="Y1" s="45" t="s">
        <v>385</v>
      </c>
      <c r="Z1" s="45" t="s">
        <v>386</v>
      </c>
    </row>
    <row r="2" spans="1:29" x14ac:dyDescent="0.25">
      <c r="A2" s="37"/>
      <c r="B2" s="37"/>
      <c r="C2" s="37"/>
      <c r="D2" s="46" t="s">
        <v>380</v>
      </c>
      <c r="E2" s="47">
        <v>3</v>
      </c>
      <c r="G2" s="46" t="s">
        <v>380</v>
      </c>
      <c r="H2" s="47">
        <v>5</v>
      </c>
      <c r="J2" s="46" t="s">
        <v>380</v>
      </c>
      <c r="K2" s="47">
        <v>4</v>
      </c>
      <c r="M2" s="46" t="s">
        <v>380</v>
      </c>
      <c r="N2" s="47">
        <v>1</v>
      </c>
      <c r="P2" s="46" t="s">
        <v>380</v>
      </c>
      <c r="Q2" s="47">
        <v>3</v>
      </c>
      <c r="S2" s="46" t="s">
        <v>380</v>
      </c>
      <c r="T2" s="47">
        <v>3</v>
      </c>
      <c r="V2" s="46" t="s">
        <v>380</v>
      </c>
      <c r="W2" s="47">
        <v>333</v>
      </c>
      <c r="Y2" s="46" t="s">
        <v>380</v>
      </c>
      <c r="Z2" s="47">
        <v>0</v>
      </c>
    </row>
    <row r="3" spans="1:29" x14ac:dyDescent="0.25">
      <c r="A3" s="37"/>
      <c r="B3" s="37"/>
      <c r="C3" s="37"/>
      <c r="D3" s="48" t="s">
        <v>381</v>
      </c>
      <c r="E3" s="49">
        <v>8</v>
      </c>
      <c r="G3" s="48" t="s">
        <v>381</v>
      </c>
      <c r="H3" s="49">
        <v>3</v>
      </c>
      <c r="J3" s="48" t="s">
        <v>381</v>
      </c>
      <c r="K3" s="49">
        <v>9</v>
      </c>
      <c r="M3" s="48" t="s">
        <v>381</v>
      </c>
      <c r="N3" s="49">
        <v>1</v>
      </c>
      <c r="P3" s="48" t="s">
        <v>381</v>
      </c>
      <c r="Q3" s="49">
        <v>3</v>
      </c>
      <c r="S3" s="48" t="s">
        <v>381</v>
      </c>
      <c r="T3" s="49">
        <v>10</v>
      </c>
      <c r="V3" s="48" t="s">
        <v>381</v>
      </c>
      <c r="W3" s="49">
        <v>7</v>
      </c>
      <c r="Y3" s="48" t="s">
        <v>381</v>
      </c>
      <c r="Z3" s="49">
        <v>5</v>
      </c>
    </row>
    <row r="4" spans="1:29" x14ac:dyDescent="0.25">
      <c r="A4" s="37"/>
      <c r="B4" s="37"/>
      <c r="C4" s="37"/>
      <c r="D4" s="50" t="s">
        <v>382</v>
      </c>
      <c r="E4" s="51">
        <v>20</v>
      </c>
      <c r="G4" s="50" t="s">
        <v>382</v>
      </c>
      <c r="H4" s="51">
        <v>9</v>
      </c>
      <c r="J4" s="50" t="s">
        <v>382</v>
      </c>
      <c r="K4" s="51">
        <v>19</v>
      </c>
      <c r="M4" s="50" t="s">
        <v>382</v>
      </c>
      <c r="N4" s="51">
        <v>3</v>
      </c>
      <c r="P4" s="50" t="s">
        <v>382</v>
      </c>
      <c r="Q4" s="51">
        <v>15</v>
      </c>
      <c r="S4" s="50" t="s">
        <v>382</v>
      </c>
      <c r="T4" s="51">
        <v>45</v>
      </c>
      <c r="V4" s="50" t="s">
        <v>382</v>
      </c>
      <c r="W4" s="51">
        <v>0</v>
      </c>
      <c r="Y4" s="50" t="s">
        <v>382</v>
      </c>
      <c r="Z4" s="51">
        <v>27</v>
      </c>
    </row>
    <row r="5" spans="1:29" x14ac:dyDescent="0.25">
      <c r="A5" s="37"/>
      <c r="B5" s="37"/>
      <c r="C5" s="37"/>
      <c r="D5" s="52" t="s">
        <v>383</v>
      </c>
      <c r="E5" s="53">
        <v>75</v>
      </c>
      <c r="G5" s="52" t="s">
        <v>383</v>
      </c>
      <c r="H5" s="53">
        <v>23</v>
      </c>
      <c r="J5" s="52" t="s">
        <v>383</v>
      </c>
      <c r="K5" s="53">
        <v>56</v>
      </c>
      <c r="M5" s="52" t="s">
        <v>383</v>
      </c>
      <c r="N5" s="53">
        <v>17</v>
      </c>
      <c r="P5" s="52" t="s">
        <v>383</v>
      </c>
      <c r="Q5" s="53">
        <v>26</v>
      </c>
      <c r="S5" s="52" t="s">
        <v>383</v>
      </c>
      <c r="T5" s="53">
        <v>101</v>
      </c>
      <c r="V5" s="52" t="s">
        <v>383</v>
      </c>
      <c r="W5" s="53">
        <v>0</v>
      </c>
      <c r="Y5" s="52" t="s">
        <v>383</v>
      </c>
      <c r="Z5" s="53">
        <v>308</v>
      </c>
    </row>
    <row r="6" spans="1:29" x14ac:dyDescent="0.25">
      <c r="A6" s="37"/>
      <c r="B6" s="37"/>
      <c r="C6" s="37"/>
      <c r="D6" s="94" t="s">
        <v>384</v>
      </c>
      <c r="E6" s="120">
        <v>234</v>
      </c>
      <c r="G6" s="94" t="s">
        <v>384</v>
      </c>
      <c r="H6" s="120">
        <v>300</v>
      </c>
      <c r="J6" s="94" t="s">
        <v>384</v>
      </c>
      <c r="K6" s="120">
        <v>252</v>
      </c>
      <c r="M6" s="94" t="s">
        <v>384</v>
      </c>
      <c r="N6" s="120">
        <v>318</v>
      </c>
      <c r="P6" s="94" t="s">
        <v>384</v>
      </c>
      <c r="Q6" s="120">
        <v>293</v>
      </c>
      <c r="S6" s="94" t="s">
        <v>384</v>
      </c>
      <c r="T6" s="120">
        <v>181</v>
      </c>
      <c r="V6" s="94" t="s">
        <v>384</v>
      </c>
      <c r="W6" s="120">
        <v>0</v>
      </c>
      <c r="Y6" s="94" t="s">
        <v>384</v>
      </c>
      <c r="Z6" s="120">
        <v>0</v>
      </c>
    </row>
    <row r="7" spans="1:29" s="75" customFormat="1" ht="69" x14ac:dyDescent="0.25">
      <c r="A7" s="121" t="s">
        <v>0</v>
      </c>
      <c r="B7" s="121" t="s">
        <v>392</v>
      </c>
      <c r="C7" s="121" t="s">
        <v>1</v>
      </c>
      <c r="D7" s="122" t="s">
        <v>353</v>
      </c>
      <c r="E7" s="97" t="s">
        <v>385</v>
      </c>
      <c r="G7" s="122" t="s">
        <v>354</v>
      </c>
      <c r="H7" s="97" t="s">
        <v>385</v>
      </c>
      <c r="J7" s="122" t="s">
        <v>355</v>
      </c>
      <c r="K7" s="97" t="s">
        <v>385</v>
      </c>
      <c r="M7" s="122" t="s">
        <v>356</v>
      </c>
      <c r="N7" s="97" t="s">
        <v>385</v>
      </c>
      <c r="P7" s="122" t="s">
        <v>357</v>
      </c>
      <c r="Q7" s="97" t="s">
        <v>385</v>
      </c>
      <c r="S7" s="122" t="s">
        <v>358</v>
      </c>
      <c r="T7" s="97" t="s">
        <v>385</v>
      </c>
      <c r="V7" s="123" t="s">
        <v>359</v>
      </c>
      <c r="W7" s="97" t="s">
        <v>385</v>
      </c>
      <c r="Y7" s="124" t="s">
        <v>360</v>
      </c>
      <c r="Z7" s="97" t="s">
        <v>385</v>
      </c>
    </row>
    <row r="8" spans="1:29" ht="14.4" x14ac:dyDescent="0.3">
      <c r="A8" s="75" t="s">
        <v>2</v>
      </c>
      <c r="B8" s="75">
        <v>101</v>
      </c>
      <c r="C8" t="s">
        <v>2</v>
      </c>
      <c r="D8" s="76">
        <v>1.0000000000000004</v>
      </c>
      <c r="E8" s="75" t="s">
        <v>380</v>
      </c>
      <c r="F8" s="75"/>
      <c r="G8" s="76">
        <v>0.86588270556974545</v>
      </c>
      <c r="H8" s="75" t="s">
        <v>380</v>
      </c>
      <c r="I8" s="75"/>
      <c r="J8" s="76">
        <v>0.63958459766889475</v>
      </c>
      <c r="K8" s="75" t="s">
        <v>381</v>
      </c>
      <c r="L8" s="75"/>
      <c r="M8" s="76">
        <v>6.073965779341476E-2</v>
      </c>
      <c r="N8" s="75" t="s">
        <v>384</v>
      </c>
      <c r="O8" s="75"/>
      <c r="P8" s="76">
        <v>0</v>
      </c>
      <c r="Q8" s="75" t="s">
        <v>384</v>
      </c>
      <c r="R8" s="75"/>
      <c r="S8" s="76">
        <v>0.25436690163359621</v>
      </c>
      <c r="T8" s="75" t="s">
        <v>383</v>
      </c>
      <c r="U8" s="75"/>
      <c r="V8" s="76">
        <v>1</v>
      </c>
      <c r="W8" s="75" t="s">
        <v>380</v>
      </c>
      <c r="X8" s="75"/>
      <c r="Y8" s="131">
        <v>0.66864565682353971</v>
      </c>
      <c r="Z8" s="75" t="s">
        <v>381</v>
      </c>
      <c r="AA8" s="75"/>
      <c r="AB8" s="75"/>
      <c r="AC8" s="75"/>
    </row>
    <row r="9" spans="1:29" ht="14.4" x14ac:dyDescent="0.3">
      <c r="A9" s="75" t="s">
        <v>2</v>
      </c>
      <c r="B9" s="75">
        <v>102</v>
      </c>
      <c r="C9" t="s">
        <v>3</v>
      </c>
      <c r="D9" s="76">
        <v>0.78642917222867426</v>
      </c>
      <c r="E9" s="75" t="s">
        <v>381</v>
      </c>
      <c r="F9" s="75"/>
      <c r="G9" s="76">
        <v>0.91200570198780051</v>
      </c>
      <c r="H9" s="75" t="s">
        <v>380</v>
      </c>
      <c r="I9" s="75"/>
      <c r="J9" s="76">
        <v>0.89205419262879948</v>
      </c>
      <c r="K9" s="75" t="s">
        <v>380</v>
      </c>
      <c r="L9" s="75"/>
      <c r="M9" s="76">
        <v>8.7722516095777359E-2</v>
      </c>
      <c r="N9" s="75" t="s">
        <v>384</v>
      </c>
      <c r="O9" s="75"/>
      <c r="P9" s="76">
        <v>0.10373546721661672</v>
      </c>
      <c r="Q9" s="75" t="s">
        <v>384</v>
      </c>
      <c r="R9" s="75"/>
      <c r="S9" s="76">
        <v>1.2053639703192806E-2</v>
      </c>
      <c r="T9" s="75" t="s">
        <v>384</v>
      </c>
      <c r="U9" s="75"/>
      <c r="V9" s="76">
        <v>1</v>
      </c>
      <c r="W9" s="75" t="s">
        <v>380</v>
      </c>
      <c r="X9" s="75"/>
      <c r="Y9" s="131">
        <v>0.64924355640773368</v>
      </c>
      <c r="Z9" s="75" t="s">
        <v>381</v>
      </c>
      <c r="AA9" s="75"/>
      <c r="AB9" s="75"/>
      <c r="AC9" s="75"/>
    </row>
    <row r="10" spans="1:29" ht="14.4" x14ac:dyDescent="0.3">
      <c r="A10" s="75" t="s">
        <v>2</v>
      </c>
      <c r="B10" s="75">
        <v>103</v>
      </c>
      <c r="C10" t="s">
        <v>4</v>
      </c>
      <c r="D10" s="76">
        <v>0.55152034608704126</v>
      </c>
      <c r="E10" s="75" t="s">
        <v>382</v>
      </c>
      <c r="F10" s="75"/>
      <c r="G10" s="76">
        <v>0.31824227044950831</v>
      </c>
      <c r="H10" s="75" t="s">
        <v>383</v>
      </c>
      <c r="I10" s="75"/>
      <c r="J10" s="76">
        <v>0.71795562834533722</v>
      </c>
      <c r="K10" s="75" t="s">
        <v>381</v>
      </c>
      <c r="L10" s="75"/>
      <c r="M10" s="76">
        <v>6.5350325415776511E-2</v>
      </c>
      <c r="N10" s="75" t="s">
        <v>384</v>
      </c>
      <c r="O10" s="75"/>
      <c r="P10" s="76">
        <v>0.10744532517735612</v>
      </c>
      <c r="Q10" s="75" t="s">
        <v>384</v>
      </c>
      <c r="R10" s="75"/>
      <c r="S10" s="76">
        <v>3.8601233084668965E-2</v>
      </c>
      <c r="T10" s="75" t="s">
        <v>384</v>
      </c>
      <c r="U10" s="75"/>
      <c r="V10" s="76">
        <v>1</v>
      </c>
      <c r="W10" s="75" t="s">
        <v>380</v>
      </c>
      <c r="X10" s="75"/>
      <c r="Y10" s="131">
        <v>0.46688777450962382</v>
      </c>
      <c r="Z10" s="75" t="s">
        <v>382</v>
      </c>
      <c r="AA10" s="75"/>
      <c r="AB10" s="75"/>
      <c r="AC10" s="75"/>
    </row>
    <row r="11" spans="1:29" ht="14.4" x14ac:dyDescent="0.3">
      <c r="A11" s="75" t="s">
        <v>2</v>
      </c>
      <c r="B11" s="75">
        <v>104</v>
      </c>
      <c r="C11" t="s">
        <v>5</v>
      </c>
      <c r="D11" s="76">
        <v>0.12205619490244936</v>
      </c>
      <c r="E11" s="75" t="s">
        <v>384</v>
      </c>
      <c r="F11" s="75"/>
      <c r="G11" s="76">
        <v>0.45640489189573724</v>
      </c>
      <c r="H11" s="75" t="s">
        <v>382</v>
      </c>
      <c r="I11" s="75"/>
      <c r="J11" s="76">
        <v>2.6051371862325947E-2</v>
      </c>
      <c r="K11" s="75" t="s">
        <v>384</v>
      </c>
      <c r="L11" s="75"/>
      <c r="M11" s="76">
        <v>1.0000000000000009</v>
      </c>
      <c r="N11" s="75" t="s">
        <v>380</v>
      </c>
      <c r="O11" s="75"/>
      <c r="P11" s="76">
        <v>0.40957418310130922</v>
      </c>
      <c r="Q11" s="75" t="s">
        <v>382</v>
      </c>
      <c r="R11" s="75"/>
      <c r="S11" s="76">
        <v>7.3453664495387566E-2</v>
      </c>
      <c r="T11" s="75" t="s">
        <v>384</v>
      </c>
      <c r="U11" s="75"/>
      <c r="V11" s="76">
        <v>1</v>
      </c>
      <c r="W11" s="75" t="s">
        <v>380</v>
      </c>
      <c r="X11" s="75"/>
      <c r="Y11" s="131">
        <v>0.46660013930553973</v>
      </c>
      <c r="Z11" s="75" t="s">
        <v>382</v>
      </c>
      <c r="AA11" s="75"/>
      <c r="AB11" s="75"/>
      <c r="AC11" s="75"/>
    </row>
    <row r="12" spans="1:29" ht="14.4" x14ac:dyDescent="0.3">
      <c r="A12" s="75" t="s">
        <v>2</v>
      </c>
      <c r="B12" s="75">
        <v>105</v>
      </c>
      <c r="C12" t="s">
        <v>6</v>
      </c>
      <c r="D12" s="76">
        <v>0.33698204556508177</v>
      </c>
      <c r="E12" s="75" t="s">
        <v>383</v>
      </c>
      <c r="F12" s="75"/>
      <c r="G12" s="76">
        <v>0.16741411119592584</v>
      </c>
      <c r="H12" s="75" t="s">
        <v>384</v>
      </c>
      <c r="I12" s="75"/>
      <c r="J12" s="76">
        <v>0.55300213371743012</v>
      </c>
      <c r="K12" s="75" t="s">
        <v>382</v>
      </c>
      <c r="L12" s="75"/>
      <c r="M12" s="76">
        <v>5.3479266925576766E-2</v>
      </c>
      <c r="N12" s="75" t="s">
        <v>384</v>
      </c>
      <c r="O12" s="75"/>
      <c r="P12" s="76">
        <v>0.16023826906588223</v>
      </c>
      <c r="Q12" s="75" t="s">
        <v>384</v>
      </c>
      <c r="R12" s="75"/>
      <c r="S12" s="76">
        <v>0.16907923666855373</v>
      </c>
      <c r="T12" s="75" t="s">
        <v>384</v>
      </c>
      <c r="U12" s="75"/>
      <c r="V12" s="76">
        <v>1</v>
      </c>
      <c r="W12" s="75" t="s">
        <v>380</v>
      </c>
      <c r="X12" s="75"/>
      <c r="Y12" s="131">
        <v>0.39445912198994582</v>
      </c>
      <c r="Z12" s="75" t="s">
        <v>383</v>
      </c>
      <c r="AA12" s="75"/>
      <c r="AB12" s="75"/>
      <c r="AC12" s="75"/>
    </row>
    <row r="13" spans="1:29" ht="14.4" x14ac:dyDescent="0.3">
      <c r="A13" s="75" t="s">
        <v>2</v>
      </c>
      <c r="B13" s="75">
        <v>106</v>
      </c>
      <c r="C13" t="s">
        <v>7</v>
      </c>
      <c r="D13" s="76">
        <v>0.53278834142519405</v>
      </c>
      <c r="E13" s="75" t="s">
        <v>382</v>
      </c>
      <c r="F13" s="75"/>
      <c r="G13" s="76">
        <v>0.1701437704693903</v>
      </c>
      <c r="H13" s="75" t="s">
        <v>384</v>
      </c>
      <c r="I13" s="75"/>
      <c r="J13" s="76">
        <v>0.47672591123187336</v>
      </c>
      <c r="K13" s="75" t="s">
        <v>382</v>
      </c>
      <c r="L13" s="75"/>
      <c r="M13" s="76">
        <v>5.4309091696385946E-2</v>
      </c>
      <c r="N13" s="75" t="s">
        <v>384</v>
      </c>
      <c r="O13" s="75"/>
      <c r="P13" s="76">
        <v>0.15309004843014706</v>
      </c>
      <c r="Q13" s="75" t="s">
        <v>384</v>
      </c>
      <c r="R13" s="75"/>
      <c r="S13" s="76">
        <v>0.15329314281133044</v>
      </c>
      <c r="T13" s="75" t="s">
        <v>384</v>
      </c>
      <c r="U13" s="75"/>
      <c r="V13" s="76">
        <v>1</v>
      </c>
      <c r="W13" s="75" t="s">
        <v>380</v>
      </c>
      <c r="X13" s="75"/>
      <c r="Y13" s="131">
        <v>0.42432824179589057</v>
      </c>
      <c r="Z13" s="75" t="s">
        <v>382</v>
      </c>
      <c r="AA13" s="75"/>
      <c r="AB13" s="75"/>
      <c r="AC13" s="75"/>
    </row>
    <row r="14" spans="1:29" ht="14.4" x14ac:dyDescent="0.3">
      <c r="A14" s="75" t="s">
        <v>2</v>
      </c>
      <c r="B14" s="75">
        <v>107</v>
      </c>
      <c r="C14" t="s">
        <v>8</v>
      </c>
      <c r="D14" s="76">
        <v>0.1800608152226652</v>
      </c>
      <c r="E14" s="75" t="s">
        <v>384</v>
      </c>
      <c r="F14" s="75"/>
      <c r="G14" s="76">
        <v>5.101671038329178E-2</v>
      </c>
      <c r="H14" s="75" t="s">
        <v>384</v>
      </c>
      <c r="I14" s="75"/>
      <c r="J14" s="76">
        <v>0.16196485697969645</v>
      </c>
      <c r="K14" s="75" t="s">
        <v>384</v>
      </c>
      <c r="L14" s="75"/>
      <c r="M14" s="76">
        <v>3.4641412632566593E-2</v>
      </c>
      <c r="N14" s="75" t="s">
        <v>384</v>
      </c>
      <c r="O14" s="75"/>
      <c r="P14" s="76">
        <v>0</v>
      </c>
      <c r="Q14" s="75" t="s">
        <v>384</v>
      </c>
      <c r="R14" s="75"/>
      <c r="S14" s="76">
        <v>1.0194700469831612E-2</v>
      </c>
      <c r="T14" s="75" t="s">
        <v>384</v>
      </c>
      <c r="U14" s="75"/>
      <c r="V14" s="76">
        <v>1</v>
      </c>
      <c r="W14" s="75" t="s">
        <v>380</v>
      </c>
      <c r="X14" s="75"/>
      <c r="Y14" s="131">
        <v>0.26689560212940089</v>
      </c>
      <c r="Z14" s="75" t="s">
        <v>383</v>
      </c>
      <c r="AA14" s="75"/>
      <c r="AB14" s="75"/>
      <c r="AC14" s="75"/>
    </row>
    <row r="15" spans="1:29" ht="14.4" x14ac:dyDescent="0.3">
      <c r="A15" s="75" t="s">
        <v>2</v>
      </c>
      <c r="B15" s="75">
        <v>108</v>
      </c>
      <c r="C15" t="s">
        <v>9</v>
      </c>
      <c r="D15" s="76">
        <v>0.90489266594159579</v>
      </c>
      <c r="E15" s="75" t="s">
        <v>380</v>
      </c>
      <c r="F15" s="75"/>
      <c r="G15" s="76">
        <v>0.45816921590526261</v>
      </c>
      <c r="H15" s="75" t="s">
        <v>382</v>
      </c>
      <c r="I15" s="75"/>
      <c r="J15" s="76">
        <v>0.59005812446518768</v>
      </c>
      <c r="K15" s="75" t="s">
        <v>382</v>
      </c>
      <c r="L15" s="75"/>
      <c r="M15" s="76">
        <v>2.0816238493284553E-2</v>
      </c>
      <c r="N15" s="75" t="s">
        <v>384</v>
      </c>
      <c r="O15" s="75"/>
      <c r="P15" s="76">
        <v>9.1138903738569213E-2</v>
      </c>
      <c r="Q15" s="75" t="s">
        <v>384</v>
      </c>
      <c r="R15" s="75"/>
      <c r="S15" s="76">
        <v>5.485710189444315E-2</v>
      </c>
      <c r="T15" s="75" t="s">
        <v>384</v>
      </c>
      <c r="U15" s="75"/>
      <c r="V15" s="76">
        <v>0.86486982296998294</v>
      </c>
      <c r="W15" s="75" t="s">
        <v>380</v>
      </c>
      <c r="X15" s="75"/>
      <c r="Y15" s="131">
        <v>0.5212733778225167</v>
      </c>
      <c r="Z15" s="75" t="s">
        <v>382</v>
      </c>
      <c r="AA15" s="75"/>
      <c r="AB15" s="75"/>
      <c r="AC15" s="75"/>
    </row>
    <row r="16" spans="1:29" ht="14.4" x14ac:dyDescent="0.3">
      <c r="A16" s="75" t="s">
        <v>2</v>
      </c>
      <c r="B16" s="75">
        <v>109</v>
      </c>
      <c r="C16" t="s">
        <v>10</v>
      </c>
      <c r="D16" s="76">
        <v>0.2391990169657876</v>
      </c>
      <c r="E16" s="75" t="s">
        <v>383</v>
      </c>
      <c r="F16" s="75"/>
      <c r="G16" s="76">
        <v>0.14953840674713095</v>
      </c>
      <c r="H16" s="75" t="s">
        <v>384</v>
      </c>
      <c r="I16" s="75"/>
      <c r="J16" s="76">
        <v>5.4246660177323172E-2</v>
      </c>
      <c r="K16" s="75" t="s">
        <v>384</v>
      </c>
      <c r="L16" s="75"/>
      <c r="M16" s="76">
        <v>0.11559278979957477</v>
      </c>
      <c r="N16" s="75" t="s">
        <v>384</v>
      </c>
      <c r="O16" s="75"/>
      <c r="P16" s="76">
        <v>3.3572058617436528E-3</v>
      </c>
      <c r="Q16" s="75" t="s">
        <v>384</v>
      </c>
      <c r="R16" s="75"/>
      <c r="S16" s="76">
        <v>0.18482385069628809</v>
      </c>
      <c r="T16" s="75" t="s">
        <v>384</v>
      </c>
      <c r="U16" s="75"/>
      <c r="V16" s="76">
        <v>1</v>
      </c>
      <c r="W16" s="75" t="s">
        <v>380</v>
      </c>
      <c r="X16" s="75"/>
      <c r="Y16" s="131">
        <v>0.31354953539607672</v>
      </c>
      <c r="Z16" s="75" t="s">
        <v>383</v>
      </c>
      <c r="AA16" s="75"/>
      <c r="AB16" s="75"/>
      <c r="AC16" s="75"/>
    </row>
    <row r="17" spans="1:29" ht="14.4" x14ac:dyDescent="0.3">
      <c r="A17" s="75" t="s">
        <v>2</v>
      </c>
      <c r="B17" s="75">
        <v>110</v>
      </c>
      <c r="C17" t="s">
        <v>11</v>
      </c>
      <c r="D17" s="76">
        <v>0.31915148068671589</v>
      </c>
      <c r="E17" s="75" t="s">
        <v>383</v>
      </c>
      <c r="F17" s="75"/>
      <c r="G17" s="76">
        <v>7.2435458924811388E-2</v>
      </c>
      <c r="H17" s="75" t="s">
        <v>384</v>
      </c>
      <c r="I17" s="75"/>
      <c r="J17" s="76">
        <v>0.39946514821976287</v>
      </c>
      <c r="K17" s="75" t="s">
        <v>383</v>
      </c>
      <c r="L17" s="75"/>
      <c r="M17" s="76">
        <v>3.1194895661408061E-2</v>
      </c>
      <c r="N17" s="75" t="s">
        <v>384</v>
      </c>
      <c r="O17" s="75"/>
      <c r="P17" s="76">
        <v>0.42413144240976236</v>
      </c>
      <c r="Q17" s="75" t="s">
        <v>382</v>
      </c>
      <c r="R17" s="75"/>
      <c r="S17" s="76">
        <v>0.16503776607018045</v>
      </c>
      <c r="T17" s="75" t="s">
        <v>384</v>
      </c>
      <c r="U17" s="75"/>
      <c r="V17" s="76">
        <v>1</v>
      </c>
      <c r="W17" s="75" t="s">
        <v>380</v>
      </c>
      <c r="X17" s="75"/>
      <c r="Y17" s="131">
        <v>0.38030031315841684</v>
      </c>
      <c r="Z17" s="75" t="s">
        <v>383</v>
      </c>
      <c r="AA17" s="75"/>
      <c r="AB17" s="75"/>
      <c r="AC17" s="75"/>
    </row>
    <row r="18" spans="1:29" ht="14.4" x14ac:dyDescent="0.3">
      <c r="A18" s="75" t="s">
        <v>2</v>
      </c>
      <c r="B18" s="75">
        <v>111</v>
      </c>
      <c r="C18" t="s">
        <v>12</v>
      </c>
      <c r="D18" s="76">
        <v>0.18087612935604794</v>
      </c>
      <c r="E18" s="75" t="s">
        <v>384</v>
      </c>
      <c r="F18" s="75"/>
      <c r="G18" s="76">
        <v>0.13327152469720741</v>
      </c>
      <c r="H18" s="75" t="s">
        <v>384</v>
      </c>
      <c r="I18" s="75"/>
      <c r="J18" s="76">
        <v>0.16551269676487937</v>
      </c>
      <c r="K18" s="75" t="s">
        <v>384</v>
      </c>
      <c r="L18" s="75"/>
      <c r="M18" s="76">
        <v>0.10538758311726071</v>
      </c>
      <c r="N18" s="75" t="s">
        <v>384</v>
      </c>
      <c r="O18" s="75"/>
      <c r="P18" s="76">
        <v>0</v>
      </c>
      <c r="Q18" s="75" t="s">
        <v>384</v>
      </c>
      <c r="R18" s="75"/>
      <c r="S18" s="76">
        <v>0.11805329640708712</v>
      </c>
      <c r="T18" s="75" t="s">
        <v>384</v>
      </c>
      <c r="U18" s="75"/>
      <c r="V18" s="76">
        <v>1</v>
      </c>
      <c r="W18" s="75" t="s">
        <v>380</v>
      </c>
      <c r="X18" s="75"/>
      <c r="Y18" s="131">
        <v>0.30172488843957379</v>
      </c>
      <c r="Z18" s="75" t="s">
        <v>383</v>
      </c>
      <c r="AA18" s="75"/>
      <c r="AB18" s="75"/>
      <c r="AC18" s="75"/>
    </row>
    <row r="19" spans="1:29" ht="14.4" x14ac:dyDescent="0.3">
      <c r="A19" s="75" t="s">
        <v>2</v>
      </c>
      <c r="B19" s="75">
        <v>112</v>
      </c>
      <c r="C19" t="s">
        <v>13</v>
      </c>
      <c r="D19" s="76">
        <v>8.8267023184349563E-2</v>
      </c>
      <c r="E19" s="75" t="s">
        <v>384</v>
      </c>
      <c r="F19" s="75"/>
      <c r="G19" s="76">
        <v>0.21761803009530359</v>
      </c>
      <c r="H19" s="75" t="s">
        <v>383</v>
      </c>
      <c r="I19" s="75"/>
      <c r="J19" s="76">
        <v>3.4344256481904686E-2</v>
      </c>
      <c r="K19" s="75" t="s">
        <v>384</v>
      </c>
      <c r="L19" s="75"/>
      <c r="M19" s="76">
        <v>0.49187970605887976</v>
      </c>
      <c r="N19" s="75" t="s">
        <v>382</v>
      </c>
      <c r="O19" s="75"/>
      <c r="P19" s="76">
        <v>0</v>
      </c>
      <c r="Q19" s="75" t="s">
        <v>384</v>
      </c>
      <c r="R19" s="75"/>
      <c r="S19" s="76">
        <v>0.25908625593931689</v>
      </c>
      <c r="T19" s="75" t="s">
        <v>383</v>
      </c>
      <c r="U19" s="75"/>
      <c r="V19" s="76">
        <v>1</v>
      </c>
      <c r="W19" s="75" t="s">
        <v>380</v>
      </c>
      <c r="X19" s="75"/>
      <c r="Y19" s="131">
        <v>0.33970803250394077</v>
      </c>
      <c r="Z19" s="75" t="s">
        <v>383</v>
      </c>
      <c r="AA19" s="75"/>
      <c r="AB19" s="75"/>
      <c r="AC19" s="75"/>
    </row>
    <row r="20" spans="1:29" ht="14.4" x14ac:dyDescent="0.3">
      <c r="A20" s="75" t="s">
        <v>2</v>
      </c>
      <c r="B20" s="75">
        <v>113</v>
      </c>
      <c r="C20" t="s">
        <v>14</v>
      </c>
      <c r="D20" s="76">
        <v>0.60561745893793717</v>
      </c>
      <c r="E20" s="75" t="s">
        <v>381</v>
      </c>
      <c r="F20" s="75"/>
      <c r="G20" s="76">
        <v>0.7657079846859205</v>
      </c>
      <c r="H20" s="75" t="s">
        <v>381</v>
      </c>
      <c r="I20" s="75"/>
      <c r="J20" s="76">
        <v>0.99999999999999944</v>
      </c>
      <c r="K20" s="75" t="s">
        <v>380</v>
      </c>
      <c r="L20" s="75"/>
      <c r="M20" s="76">
        <v>4.511142443549139E-2</v>
      </c>
      <c r="N20" s="75" t="s">
        <v>384</v>
      </c>
      <c r="O20" s="75"/>
      <c r="P20" s="76">
        <v>0.37144432947244543</v>
      </c>
      <c r="Q20" s="75" t="s">
        <v>383</v>
      </c>
      <c r="R20" s="75"/>
      <c r="S20" s="76">
        <v>0.13879680746607648</v>
      </c>
      <c r="T20" s="75" t="s">
        <v>384</v>
      </c>
      <c r="U20" s="75"/>
      <c r="V20" s="76">
        <v>1</v>
      </c>
      <c r="W20" s="75" t="s">
        <v>380</v>
      </c>
      <c r="X20" s="75"/>
      <c r="Y20" s="131">
        <v>0.62980034486217296</v>
      </c>
      <c r="Z20" s="75" t="s">
        <v>381</v>
      </c>
      <c r="AA20" s="75"/>
      <c r="AB20" s="75"/>
      <c r="AC20" s="75"/>
    </row>
    <row r="21" spans="1:29" ht="14.4" x14ac:dyDescent="0.3">
      <c r="A21" s="75" t="s">
        <v>2</v>
      </c>
      <c r="B21" s="75">
        <v>114</v>
      </c>
      <c r="C21" t="s">
        <v>15</v>
      </c>
      <c r="D21" s="76">
        <v>0.54476091746404653</v>
      </c>
      <c r="E21" s="75" t="s">
        <v>382</v>
      </c>
      <c r="F21" s="75"/>
      <c r="G21" s="76">
        <v>0.18602903802268611</v>
      </c>
      <c r="H21" s="75" t="s">
        <v>384</v>
      </c>
      <c r="I21" s="75"/>
      <c r="J21" s="76">
        <v>0.42610987081928647</v>
      </c>
      <c r="K21" s="75" t="s">
        <v>382</v>
      </c>
      <c r="L21" s="75"/>
      <c r="M21" s="76">
        <v>3.4252711398524475E-2</v>
      </c>
      <c r="N21" s="75" t="s">
        <v>384</v>
      </c>
      <c r="O21" s="75"/>
      <c r="P21" s="76">
        <v>0.55102259894730576</v>
      </c>
      <c r="Q21" s="75" t="s">
        <v>382</v>
      </c>
      <c r="R21" s="75"/>
      <c r="S21" s="76">
        <v>0.17404237433728534</v>
      </c>
      <c r="T21" s="75" t="s">
        <v>384</v>
      </c>
      <c r="U21" s="75"/>
      <c r="V21" s="76">
        <v>1</v>
      </c>
      <c r="W21" s="75" t="s">
        <v>380</v>
      </c>
      <c r="X21" s="75"/>
      <c r="Y21" s="131">
        <v>0.46470074664758676</v>
      </c>
      <c r="Z21" s="75" t="s">
        <v>382</v>
      </c>
      <c r="AA21" s="75"/>
      <c r="AB21" s="75"/>
      <c r="AC21" s="75"/>
    </row>
    <row r="22" spans="1:29" ht="14.4" x14ac:dyDescent="0.3">
      <c r="A22" s="75" t="s">
        <v>2</v>
      </c>
      <c r="B22" s="75">
        <v>115</v>
      </c>
      <c r="C22" t="s">
        <v>16</v>
      </c>
      <c r="D22" s="76">
        <v>0.76645992570333044</v>
      </c>
      <c r="E22" s="75" t="s">
        <v>381</v>
      </c>
      <c r="F22" s="75"/>
      <c r="G22" s="76">
        <v>0.27127590832845677</v>
      </c>
      <c r="H22" s="75" t="s">
        <v>383</v>
      </c>
      <c r="I22" s="75"/>
      <c r="J22" s="76">
        <v>0.75967981226968195</v>
      </c>
      <c r="K22" s="75" t="s">
        <v>381</v>
      </c>
      <c r="L22" s="75"/>
      <c r="M22" s="76">
        <v>1.8661552646633987E-2</v>
      </c>
      <c r="N22" s="75" t="s">
        <v>384</v>
      </c>
      <c r="O22" s="75"/>
      <c r="P22" s="76">
        <v>0.23925581267225834</v>
      </c>
      <c r="Q22" s="75" t="s">
        <v>383</v>
      </c>
      <c r="R22" s="75"/>
      <c r="S22" s="76">
        <v>0.13720607174616248</v>
      </c>
      <c r="T22" s="75" t="s">
        <v>384</v>
      </c>
      <c r="U22" s="75"/>
      <c r="V22" s="76">
        <v>1</v>
      </c>
      <c r="W22" s="75" t="s">
        <v>380</v>
      </c>
      <c r="X22" s="75"/>
      <c r="Y22" s="131">
        <v>0.52302749173983121</v>
      </c>
      <c r="Z22" s="75" t="s">
        <v>382</v>
      </c>
      <c r="AA22" s="75"/>
      <c r="AB22" s="75"/>
      <c r="AC22" s="75"/>
    </row>
    <row r="23" spans="1:29" ht="14.4" x14ac:dyDescent="0.3">
      <c r="A23" s="75" t="s">
        <v>2</v>
      </c>
      <c r="B23" s="77">
        <v>116</v>
      </c>
      <c r="C23" t="s">
        <v>17</v>
      </c>
      <c r="D23" s="76">
        <v>0.6075791160163958</v>
      </c>
      <c r="E23" s="75" t="s">
        <v>381</v>
      </c>
      <c r="F23" s="75"/>
      <c r="G23" s="76">
        <v>0.22293526940333669</v>
      </c>
      <c r="H23" s="75" t="s">
        <v>383</v>
      </c>
      <c r="I23" s="75"/>
      <c r="J23" s="76">
        <v>0.58905300342918687</v>
      </c>
      <c r="K23" s="75" t="s">
        <v>382</v>
      </c>
      <c r="L23" s="75"/>
      <c r="M23" s="76">
        <v>4.1995006675122751E-2</v>
      </c>
      <c r="N23" s="75" t="s">
        <v>384</v>
      </c>
      <c r="O23" s="75"/>
      <c r="P23" s="76">
        <v>0.1919540868842684</v>
      </c>
      <c r="Q23" s="75" t="s">
        <v>384</v>
      </c>
      <c r="R23" s="75"/>
      <c r="S23" s="76">
        <v>8.465348856855498E-2</v>
      </c>
      <c r="T23" s="75" t="s">
        <v>384</v>
      </c>
      <c r="U23" s="75"/>
      <c r="V23" s="76">
        <v>1</v>
      </c>
      <c r="W23" s="75" t="s">
        <v>380</v>
      </c>
      <c r="X23" s="75"/>
      <c r="Y23" s="131">
        <v>0.45686843563965979</v>
      </c>
      <c r="Z23" s="75" t="s">
        <v>382</v>
      </c>
      <c r="AA23" s="75"/>
      <c r="AB23" s="75"/>
      <c r="AC23" s="75"/>
    </row>
    <row r="24" spans="1:29" ht="14.4" x14ac:dyDescent="0.3">
      <c r="A24" s="75" t="s">
        <v>2</v>
      </c>
      <c r="B24" s="75">
        <v>117</v>
      </c>
      <c r="C24" t="s">
        <v>329</v>
      </c>
      <c r="D24" s="76">
        <v>0.65625882307759087</v>
      </c>
      <c r="E24" s="75" t="s">
        <v>381</v>
      </c>
      <c r="F24" s="75"/>
      <c r="G24" s="76">
        <v>0.21130826927574198</v>
      </c>
      <c r="H24" s="75" t="s">
        <v>383</v>
      </c>
      <c r="I24" s="75"/>
      <c r="J24" s="76">
        <v>0.77243227647035995</v>
      </c>
      <c r="K24" s="75" t="s">
        <v>381</v>
      </c>
      <c r="L24" s="75"/>
      <c r="M24" s="76">
        <v>6.1018350166950411E-2</v>
      </c>
      <c r="N24" s="75" t="s">
        <v>384</v>
      </c>
      <c r="O24" s="75"/>
      <c r="P24" s="76">
        <v>0.58299976363439099</v>
      </c>
      <c r="Q24" s="75" t="s">
        <v>382</v>
      </c>
      <c r="R24" s="75"/>
      <c r="S24" s="76">
        <v>0.53099284993923346</v>
      </c>
      <c r="T24" s="75" t="s">
        <v>382</v>
      </c>
      <c r="U24" s="75"/>
      <c r="V24" s="76">
        <v>1</v>
      </c>
      <c r="W24" s="75" t="s">
        <v>380</v>
      </c>
      <c r="X24" s="75"/>
      <c r="Y24" s="131">
        <v>0.56825774249176009</v>
      </c>
      <c r="Z24" s="75" t="s">
        <v>382</v>
      </c>
      <c r="AA24" s="75"/>
      <c r="AB24" s="75"/>
      <c r="AC24" s="75"/>
    </row>
    <row r="25" spans="1:29" ht="14.4" x14ac:dyDescent="0.3">
      <c r="A25" s="75" t="s">
        <v>18</v>
      </c>
      <c r="B25" s="75">
        <v>201</v>
      </c>
      <c r="C25" t="s">
        <v>19</v>
      </c>
      <c r="D25" s="76">
        <v>0.11769500514136984</v>
      </c>
      <c r="E25" s="75" t="s">
        <v>384</v>
      </c>
      <c r="F25" s="75"/>
      <c r="G25" s="76">
        <v>0.25286777089649282</v>
      </c>
      <c r="H25" s="75" t="s">
        <v>383</v>
      </c>
      <c r="I25" s="75"/>
      <c r="J25" s="76">
        <v>0.14335077096143406</v>
      </c>
      <c r="K25" s="75" t="s">
        <v>384</v>
      </c>
      <c r="L25" s="75"/>
      <c r="M25" s="76">
        <v>0.20605334631856817</v>
      </c>
      <c r="N25" s="75" t="s">
        <v>383</v>
      </c>
      <c r="O25" s="75"/>
      <c r="P25" s="76">
        <v>2.5337771808225839E-2</v>
      </c>
      <c r="Q25" s="75" t="s">
        <v>384</v>
      </c>
      <c r="R25" s="75"/>
      <c r="S25" s="76">
        <v>0.20916372257495197</v>
      </c>
      <c r="T25" s="75" t="s">
        <v>383</v>
      </c>
      <c r="U25" s="75"/>
      <c r="V25" s="76">
        <v>1</v>
      </c>
      <c r="W25" s="75" t="s">
        <v>380</v>
      </c>
      <c r="X25" s="75"/>
      <c r="Y25" s="131">
        <v>0.33250311637389052</v>
      </c>
      <c r="Z25" s="75" t="s">
        <v>383</v>
      </c>
      <c r="AA25" s="75"/>
      <c r="AB25" s="75"/>
      <c r="AC25" s="75"/>
    </row>
    <row r="26" spans="1:29" ht="14.4" x14ac:dyDescent="0.3">
      <c r="A26" s="75" t="s">
        <v>18</v>
      </c>
      <c r="B26" s="75">
        <v>202</v>
      </c>
      <c r="C26" t="s">
        <v>20</v>
      </c>
      <c r="D26" s="76">
        <v>8.991761851406932E-2</v>
      </c>
      <c r="E26" s="75" t="s">
        <v>384</v>
      </c>
      <c r="F26" s="75"/>
      <c r="G26" s="76">
        <v>0.10062535073980906</v>
      </c>
      <c r="H26" s="75" t="s">
        <v>384</v>
      </c>
      <c r="I26" s="75"/>
      <c r="J26" s="76">
        <v>0.12642060222113297</v>
      </c>
      <c r="K26" s="75" t="s">
        <v>384</v>
      </c>
      <c r="L26" s="75"/>
      <c r="M26" s="76">
        <v>0.20509982081515551</v>
      </c>
      <c r="N26" s="75" t="s">
        <v>383</v>
      </c>
      <c r="O26" s="75"/>
      <c r="P26" s="76">
        <v>0.25498021244149316</v>
      </c>
      <c r="Q26" s="75" t="s">
        <v>383</v>
      </c>
      <c r="R26" s="75"/>
      <c r="S26" s="76">
        <v>0.33860100705489854</v>
      </c>
      <c r="T26" s="75" t="s">
        <v>383</v>
      </c>
      <c r="U26" s="75"/>
      <c r="V26" s="76">
        <v>1</v>
      </c>
      <c r="W26" s="75" t="s">
        <v>380</v>
      </c>
      <c r="X26" s="75"/>
      <c r="Y26" s="131">
        <v>0.33061875810404373</v>
      </c>
      <c r="Z26" s="75" t="s">
        <v>383</v>
      </c>
      <c r="AA26" s="75"/>
      <c r="AB26" s="75"/>
      <c r="AC26" s="75"/>
    </row>
    <row r="27" spans="1:29" ht="14.4" x14ac:dyDescent="0.3">
      <c r="A27" s="75" t="s">
        <v>18</v>
      </c>
      <c r="B27" s="75">
        <v>203</v>
      </c>
      <c r="C27" t="s">
        <v>21</v>
      </c>
      <c r="D27" s="76">
        <v>0.12287917777864023</v>
      </c>
      <c r="E27" s="75" t="s">
        <v>384</v>
      </c>
      <c r="F27" s="75"/>
      <c r="G27" s="76">
        <v>5.3176763512086715E-2</v>
      </c>
      <c r="H27" s="75" t="s">
        <v>384</v>
      </c>
      <c r="I27" s="75"/>
      <c r="J27" s="76">
        <v>0.24604485033421566</v>
      </c>
      <c r="K27" s="75" t="s">
        <v>383</v>
      </c>
      <c r="L27" s="75"/>
      <c r="M27" s="76">
        <v>7.0502316369560433E-2</v>
      </c>
      <c r="N27" s="75" t="s">
        <v>384</v>
      </c>
      <c r="O27" s="75"/>
      <c r="P27" s="76">
        <v>0.26094040084634457</v>
      </c>
      <c r="Q27" s="75" t="s">
        <v>383</v>
      </c>
      <c r="R27" s="75"/>
      <c r="S27" s="76">
        <v>0.12584822219719871</v>
      </c>
      <c r="T27" s="75" t="s">
        <v>384</v>
      </c>
      <c r="U27" s="75"/>
      <c r="V27" s="76">
        <v>1</v>
      </c>
      <c r="W27" s="75" t="s">
        <v>380</v>
      </c>
      <c r="X27" s="75"/>
      <c r="Y27" s="131">
        <v>0.30554476723287738</v>
      </c>
      <c r="Z27" s="75" t="s">
        <v>383</v>
      </c>
      <c r="AA27" s="75"/>
      <c r="AB27" s="75"/>
      <c r="AC27" s="75"/>
    </row>
    <row r="28" spans="1:29" ht="14.4" x14ac:dyDescent="0.3">
      <c r="A28" s="75" t="s">
        <v>18</v>
      </c>
      <c r="B28" s="75">
        <v>204</v>
      </c>
      <c r="C28" t="s">
        <v>22</v>
      </c>
      <c r="D28" s="76">
        <v>7.967745118614307E-2</v>
      </c>
      <c r="E28" s="75" t="s">
        <v>384</v>
      </c>
      <c r="F28" s="75"/>
      <c r="G28" s="76">
        <v>0.10820616915004941</v>
      </c>
      <c r="H28" s="75" t="s">
        <v>384</v>
      </c>
      <c r="I28" s="75"/>
      <c r="J28" s="76">
        <v>0.31016713519551925</v>
      </c>
      <c r="K28" s="75" t="s">
        <v>383</v>
      </c>
      <c r="L28" s="75"/>
      <c r="M28" s="76">
        <v>0.13749615337494037</v>
      </c>
      <c r="N28" s="75" t="s">
        <v>384</v>
      </c>
      <c r="O28" s="75"/>
      <c r="P28" s="76">
        <v>2.9893041120246E-3</v>
      </c>
      <c r="Q28" s="75" t="s">
        <v>384</v>
      </c>
      <c r="R28" s="75"/>
      <c r="S28" s="76">
        <v>4.154259979181783E-3</v>
      </c>
      <c r="T28" s="75" t="s">
        <v>384</v>
      </c>
      <c r="U28" s="75"/>
      <c r="V28" s="76">
        <v>0.9415153906259015</v>
      </c>
      <c r="W28" s="75" t="s">
        <v>380</v>
      </c>
      <c r="X28" s="75"/>
      <c r="Y28" s="131">
        <v>0.27136048745858543</v>
      </c>
      <c r="Z28" s="75" t="s">
        <v>383</v>
      </c>
      <c r="AA28" s="75"/>
      <c r="AB28" s="75"/>
      <c r="AC28" s="75"/>
    </row>
    <row r="29" spans="1:29" ht="14.4" x14ac:dyDescent="0.3">
      <c r="A29" s="75" t="s">
        <v>18</v>
      </c>
      <c r="B29" s="77">
        <v>205</v>
      </c>
      <c r="C29" t="s">
        <v>23</v>
      </c>
      <c r="D29" s="76">
        <v>0.15306212028592739</v>
      </c>
      <c r="E29" s="75" t="s">
        <v>384</v>
      </c>
      <c r="F29" s="75"/>
      <c r="G29" s="76">
        <v>0.18333791640725319</v>
      </c>
      <c r="H29" s="75" t="s">
        <v>384</v>
      </c>
      <c r="I29" s="75"/>
      <c r="J29" s="76">
        <v>4.2104367665025351E-2</v>
      </c>
      <c r="K29" s="75" t="s">
        <v>384</v>
      </c>
      <c r="L29" s="75"/>
      <c r="M29" s="76">
        <v>0.11000864814257783</v>
      </c>
      <c r="N29" s="75" t="s">
        <v>384</v>
      </c>
      <c r="O29" s="75"/>
      <c r="P29" s="76">
        <v>1.4824198202894705E-3</v>
      </c>
      <c r="Q29" s="75" t="s">
        <v>384</v>
      </c>
      <c r="R29" s="75"/>
      <c r="S29" s="76">
        <v>4.8642328852772677E-2</v>
      </c>
      <c r="T29" s="75" t="s">
        <v>384</v>
      </c>
      <c r="U29" s="75"/>
      <c r="V29" s="76">
        <v>1</v>
      </c>
      <c r="W29" s="75" t="s">
        <v>380</v>
      </c>
      <c r="X29" s="75"/>
      <c r="Y29" s="131">
        <v>0.28750378378670266</v>
      </c>
      <c r="Z29" s="75" t="s">
        <v>383</v>
      </c>
      <c r="AA29" s="75"/>
      <c r="AB29" s="75"/>
      <c r="AC29" s="75"/>
    </row>
    <row r="30" spans="1:29" ht="14.4" x14ac:dyDescent="0.3">
      <c r="A30" s="75" t="s">
        <v>18</v>
      </c>
      <c r="B30" s="75">
        <v>206</v>
      </c>
      <c r="C30" t="s">
        <v>24</v>
      </c>
      <c r="D30" s="76">
        <v>0.14318039604457106</v>
      </c>
      <c r="E30" s="75" t="s">
        <v>384</v>
      </c>
      <c r="F30" s="75"/>
      <c r="G30" s="76">
        <v>0.20222061042612943</v>
      </c>
      <c r="H30" s="75" t="s">
        <v>383</v>
      </c>
      <c r="I30" s="75"/>
      <c r="J30" s="76">
        <v>2.8399674203262192E-3</v>
      </c>
      <c r="K30" s="75" t="s">
        <v>384</v>
      </c>
      <c r="L30" s="75"/>
      <c r="M30" s="76">
        <v>0.18634464156282193</v>
      </c>
      <c r="N30" s="75" t="s">
        <v>384</v>
      </c>
      <c r="O30" s="75"/>
      <c r="P30" s="76">
        <v>0</v>
      </c>
      <c r="Q30" s="75" t="s">
        <v>384</v>
      </c>
      <c r="R30" s="75"/>
      <c r="S30" s="76">
        <v>0.30331150195891421</v>
      </c>
      <c r="T30" s="75" t="s">
        <v>383</v>
      </c>
      <c r="U30" s="75"/>
      <c r="V30" s="76">
        <v>1</v>
      </c>
      <c r="W30" s="75" t="s">
        <v>380</v>
      </c>
      <c r="X30" s="75"/>
      <c r="Y30" s="131">
        <v>0.31832981238834634</v>
      </c>
      <c r="Z30" s="75" t="s">
        <v>383</v>
      </c>
      <c r="AA30" s="75"/>
      <c r="AB30" s="75"/>
      <c r="AC30" s="75"/>
    </row>
    <row r="31" spans="1:29" ht="14.4" x14ac:dyDescent="0.3">
      <c r="A31" s="75" t="s">
        <v>18</v>
      </c>
      <c r="B31" s="75">
        <v>207</v>
      </c>
      <c r="C31" t="s">
        <v>25</v>
      </c>
      <c r="D31" s="76">
        <v>0.36325479751409845</v>
      </c>
      <c r="E31" s="75" t="s">
        <v>383</v>
      </c>
      <c r="F31" s="75"/>
      <c r="G31" s="76">
        <v>0.22990989026960054</v>
      </c>
      <c r="H31" s="75" t="s">
        <v>383</v>
      </c>
      <c r="I31" s="75"/>
      <c r="J31" s="76">
        <v>0.17593043208942122</v>
      </c>
      <c r="K31" s="75" t="s">
        <v>384</v>
      </c>
      <c r="L31" s="75"/>
      <c r="M31" s="76">
        <v>3.7979102527758997E-2</v>
      </c>
      <c r="N31" s="75" t="s">
        <v>384</v>
      </c>
      <c r="O31" s="75"/>
      <c r="P31" s="76">
        <v>2.4433025168777364E-3</v>
      </c>
      <c r="Q31" s="75" t="s">
        <v>384</v>
      </c>
      <c r="R31" s="75"/>
      <c r="S31" s="76">
        <v>5.4016811057298201E-3</v>
      </c>
      <c r="T31" s="75" t="s">
        <v>384</v>
      </c>
      <c r="U31" s="75"/>
      <c r="V31" s="76">
        <v>1</v>
      </c>
      <c r="W31" s="75" t="s">
        <v>380</v>
      </c>
      <c r="X31" s="75"/>
      <c r="Y31" s="131">
        <v>0.34080838938071856</v>
      </c>
      <c r="Z31" s="75" t="s">
        <v>383</v>
      </c>
      <c r="AA31" s="75"/>
      <c r="AB31" s="75"/>
      <c r="AC31" s="75"/>
    </row>
    <row r="32" spans="1:29" ht="14.4" x14ac:dyDescent="0.3">
      <c r="A32" s="75" t="s">
        <v>18</v>
      </c>
      <c r="B32" s="75">
        <v>208</v>
      </c>
      <c r="C32" t="s">
        <v>26</v>
      </c>
      <c r="D32" s="76">
        <v>0.14788545135112371</v>
      </c>
      <c r="E32" s="75" t="s">
        <v>384</v>
      </c>
      <c r="F32" s="75"/>
      <c r="G32" s="76">
        <v>0.10202050190038071</v>
      </c>
      <c r="H32" s="75" t="s">
        <v>384</v>
      </c>
      <c r="I32" s="75"/>
      <c r="J32" s="76">
        <v>4.5497688722569291E-2</v>
      </c>
      <c r="K32" s="75" t="s">
        <v>384</v>
      </c>
      <c r="L32" s="75"/>
      <c r="M32" s="76">
        <v>4.6342875738374922E-2</v>
      </c>
      <c r="N32" s="75" t="s">
        <v>384</v>
      </c>
      <c r="O32" s="75"/>
      <c r="P32" s="76">
        <v>0</v>
      </c>
      <c r="Q32" s="75" t="s">
        <v>384</v>
      </c>
      <c r="R32" s="75"/>
      <c r="S32" s="76">
        <v>5.4642639503296765E-2</v>
      </c>
      <c r="T32" s="75" t="s">
        <v>384</v>
      </c>
      <c r="U32" s="75"/>
      <c r="V32" s="76">
        <v>1</v>
      </c>
      <c r="W32" s="75" t="s">
        <v>380</v>
      </c>
      <c r="X32" s="75"/>
      <c r="Y32" s="131">
        <v>0.264629511046725</v>
      </c>
      <c r="Z32" s="75" t="s">
        <v>383</v>
      </c>
      <c r="AA32" s="75"/>
      <c r="AB32" s="75"/>
      <c r="AC32" s="75"/>
    </row>
    <row r="33" spans="1:29" ht="14.4" x14ac:dyDescent="0.3">
      <c r="A33" s="75" t="s">
        <v>27</v>
      </c>
      <c r="B33" s="75">
        <v>301</v>
      </c>
      <c r="C33" t="s">
        <v>28</v>
      </c>
      <c r="D33" s="76">
        <v>0.56682026003511787</v>
      </c>
      <c r="E33" s="75" t="s">
        <v>382</v>
      </c>
      <c r="F33" s="75"/>
      <c r="G33" s="76">
        <v>0.84895663454486625</v>
      </c>
      <c r="H33" s="75" t="s">
        <v>380</v>
      </c>
      <c r="I33" s="75"/>
      <c r="J33" s="76">
        <v>0.35464180249307231</v>
      </c>
      <c r="K33" s="75" t="s">
        <v>383</v>
      </c>
      <c r="L33" s="75"/>
      <c r="M33" s="76">
        <v>4.8672318082104933E-2</v>
      </c>
      <c r="N33" s="75" t="s">
        <v>384</v>
      </c>
      <c r="O33" s="75"/>
      <c r="P33" s="76">
        <v>3.0932888629200468E-2</v>
      </c>
      <c r="Q33" s="75" t="s">
        <v>384</v>
      </c>
      <c r="R33" s="75"/>
      <c r="S33" s="76">
        <v>1.2284726502771082E-3</v>
      </c>
      <c r="T33" s="75" t="s">
        <v>384</v>
      </c>
      <c r="U33" s="75"/>
      <c r="V33" s="76">
        <v>1</v>
      </c>
      <c r="W33" s="75" t="s">
        <v>380</v>
      </c>
      <c r="X33" s="75"/>
      <c r="Y33" s="131">
        <v>0.52670292710146227</v>
      </c>
      <c r="Z33" s="75" t="s">
        <v>382</v>
      </c>
      <c r="AA33" s="75"/>
      <c r="AB33" s="75"/>
      <c r="AC33" s="75"/>
    </row>
    <row r="34" spans="1:29" ht="14.4" x14ac:dyDescent="0.3">
      <c r="A34" s="75" t="s">
        <v>27</v>
      </c>
      <c r="B34" s="75">
        <v>302</v>
      </c>
      <c r="C34" t="s">
        <v>29</v>
      </c>
      <c r="D34" s="76">
        <v>0.28877950499598437</v>
      </c>
      <c r="E34" s="75" t="s">
        <v>383</v>
      </c>
      <c r="F34" s="75"/>
      <c r="G34" s="76">
        <v>0.25905544129726776</v>
      </c>
      <c r="H34" s="75" t="s">
        <v>383</v>
      </c>
      <c r="I34" s="75"/>
      <c r="J34" s="76">
        <v>0.31704459148563402</v>
      </c>
      <c r="K34" s="75" t="s">
        <v>383</v>
      </c>
      <c r="L34" s="75"/>
      <c r="M34" s="76">
        <v>6.3514708056746583E-2</v>
      </c>
      <c r="N34" s="75" t="s">
        <v>384</v>
      </c>
      <c r="O34" s="75"/>
      <c r="P34" s="76">
        <v>0.12466952693570151</v>
      </c>
      <c r="Q34" s="75" t="s">
        <v>384</v>
      </c>
      <c r="R34" s="75"/>
      <c r="S34" s="76">
        <v>1.4980724325772524E-2</v>
      </c>
      <c r="T34" s="75" t="s">
        <v>384</v>
      </c>
      <c r="U34" s="75"/>
      <c r="V34" s="76">
        <v>0.94771532717380413</v>
      </c>
      <c r="W34" s="75" t="s">
        <v>380</v>
      </c>
      <c r="X34" s="75"/>
      <c r="Y34" s="131">
        <v>0.35113100977379674</v>
      </c>
      <c r="Z34" s="75" t="s">
        <v>383</v>
      </c>
      <c r="AA34" s="75"/>
      <c r="AB34" s="75"/>
      <c r="AC34" s="75"/>
    </row>
    <row r="35" spans="1:29" ht="14.4" x14ac:dyDescent="0.3">
      <c r="A35" s="75" t="s">
        <v>27</v>
      </c>
      <c r="B35" s="75">
        <v>303</v>
      </c>
      <c r="C35" t="s">
        <v>30</v>
      </c>
      <c r="D35" s="76">
        <v>0.14811179856391654</v>
      </c>
      <c r="E35" s="75" t="s">
        <v>384</v>
      </c>
      <c r="F35" s="75"/>
      <c r="G35" s="76">
        <v>0.1673655132504005</v>
      </c>
      <c r="H35" s="75" t="s">
        <v>384</v>
      </c>
      <c r="I35" s="75"/>
      <c r="J35" s="76">
        <v>0.27826896852728145</v>
      </c>
      <c r="K35" s="75" t="s">
        <v>383</v>
      </c>
      <c r="L35" s="75"/>
      <c r="M35" s="76">
        <v>0.11663507315194967</v>
      </c>
      <c r="N35" s="75" t="s">
        <v>384</v>
      </c>
      <c r="O35" s="75"/>
      <c r="P35" s="76">
        <v>6.4160560858666185E-2</v>
      </c>
      <c r="Q35" s="75" t="s">
        <v>384</v>
      </c>
      <c r="R35" s="75"/>
      <c r="S35" s="76">
        <v>0.18219639067619764</v>
      </c>
      <c r="T35" s="75" t="s">
        <v>384</v>
      </c>
      <c r="U35" s="75"/>
      <c r="V35" s="76">
        <v>1</v>
      </c>
      <c r="W35" s="75" t="s">
        <v>380</v>
      </c>
      <c r="X35" s="75"/>
      <c r="Y35" s="131">
        <v>0.32722156168427291</v>
      </c>
      <c r="Z35" s="75" t="s">
        <v>383</v>
      </c>
      <c r="AA35" s="75"/>
      <c r="AB35" s="75"/>
      <c r="AC35" s="75"/>
    </row>
    <row r="36" spans="1:29" ht="14.4" x14ac:dyDescent="0.3">
      <c r="A36" s="75" t="s">
        <v>27</v>
      </c>
      <c r="B36" s="75">
        <v>304</v>
      </c>
      <c r="C36" t="s">
        <v>31</v>
      </c>
      <c r="D36" s="76">
        <v>0.29174323013414916</v>
      </c>
      <c r="E36" s="75" t="s">
        <v>383</v>
      </c>
      <c r="F36" s="75"/>
      <c r="G36" s="76">
        <v>0.14374716554865052</v>
      </c>
      <c r="H36" s="75" t="s">
        <v>384</v>
      </c>
      <c r="I36" s="75"/>
      <c r="J36" s="76">
        <v>0.1857412708029956</v>
      </c>
      <c r="K36" s="75" t="s">
        <v>384</v>
      </c>
      <c r="L36" s="75"/>
      <c r="M36" s="76">
        <v>4.0961528845527631E-2</v>
      </c>
      <c r="N36" s="75" t="s">
        <v>384</v>
      </c>
      <c r="O36" s="75"/>
      <c r="P36" s="76">
        <v>0.14963410900073326</v>
      </c>
      <c r="Q36" s="75" t="s">
        <v>384</v>
      </c>
      <c r="R36" s="75"/>
      <c r="S36" s="76">
        <v>0.13654339304023966</v>
      </c>
      <c r="T36" s="75" t="s">
        <v>384</v>
      </c>
      <c r="U36" s="75"/>
      <c r="V36" s="76">
        <v>1</v>
      </c>
      <c r="W36" s="75" t="s">
        <v>380</v>
      </c>
      <c r="X36" s="75"/>
      <c r="Y36" s="131">
        <v>0.33838610930550955</v>
      </c>
      <c r="Z36" s="75" t="s">
        <v>383</v>
      </c>
      <c r="AA36" s="75"/>
      <c r="AB36" s="75"/>
      <c r="AC36" s="75"/>
    </row>
    <row r="37" spans="1:29" ht="14.4" x14ac:dyDescent="0.3">
      <c r="A37" s="75" t="s">
        <v>27</v>
      </c>
      <c r="B37" s="75">
        <v>305</v>
      </c>
      <c r="C37" t="s">
        <v>32</v>
      </c>
      <c r="D37" s="76">
        <v>8.689535673299445E-2</v>
      </c>
      <c r="E37" s="75" t="s">
        <v>384</v>
      </c>
      <c r="F37" s="75"/>
      <c r="G37" s="76">
        <v>9.0443003283984247E-2</v>
      </c>
      <c r="H37" s="75" t="s">
        <v>384</v>
      </c>
      <c r="I37" s="75"/>
      <c r="J37" s="76">
        <v>0.23618183255237057</v>
      </c>
      <c r="K37" s="75" t="s">
        <v>383</v>
      </c>
      <c r="L37" s="75"/>
      <c r="M37" s="76">
        <v>0.12994535798709089</v>
      </c>
      <c r="N37" s="75" t="s">
        <v>384</v>
      </c>
      <c r="O37" s="75"/>
      <c r="P37" s="76">
        <v>0.42885418076743836</v>
      </c>
      <c r="Q37" s="75" t="s">
        <v>382</v>
      </c>
      <c r="R37" s="75"/>
      <c r="S37" s="76">
        <v>0.10146993630575105</v>
      </c>
      <c r="T37" s="75" t="s">
        <v>384</v>
      </c>
      <c r="U37" s="75"/>
      <c r="V37" s="76">
        <v>0.81941451774935226</v>
      </c>
      <c r="W37" s="75" t="s">
        <v>380</v>
      </c>
      <c r="X37" s="75"/>
      <c r="Y37" s="131">
        <v>0.28899570631453131</v>
      </c>
      <c r="Z37" s="75" t="s">
        <v>383</v>
      </c>
      <c r="AA37" s="75"/>
      <c r="AB37" s="75"/>
      <c r="AC37" s="75"/>
    </row>
    <row r="38" spans="1:29" ht="14.4" x14ac:dyDescent="0.3">
      <c r="A38" s="75" t="s">
        <v>27</v>
      </c>
      <c r="B38" s="75">
        <v>306</v>
      </c>
      <c r="C38" t="s">
        <v>33</v>
      </c>
      <c r="D38" s="76">
        <v>0.28364025352202377</v>
      </c>
      <c r="E38" s="75" t="s">
        <v>383</v>
      </c>
      <c r="F38" s="75"/>
      <c r="G38" s="76">
        <v>0.1473752132053896</v>
      </c>
      <c r="H38" s="75" t="s">
        <v>384</v>
      </c>
      <c r="I38" s="75"/>
      <c r="J38" s="76">
        <v>0.29939701410628139</v>
      </c>
      <c r="K38" s="75" t="s">
        <v>383</v>
      </c>
      <c r="L38" s="75"/>
      <c r="M38" s="76">
        <v>9.3933108007072677E-2</v>
      </c>
      <c r="N38" s="75" t="s">
        <v>384</v>
      </c>
      <c r="O38" s="75"/>
      <c r="P38" s="76">
        <v>2.7313782390703062E-2</v>
      </c>
      <c r="Q38" s="75" t="s">
        <v>384</v>
      </c>
      <c r="R38" s="75"/>
      <c r="S38" s="76">
        <v>0.30088255367868849</v>
      </c>
      <c r="T38" s="75" t="s">
        <v>383</v>
      </c>
      <c r="U38" s="75"/>
      <c r="V38" s="76">
        <v>1</v>
      </c>
      <c r="W38" s="75" t="s">
        <v>380</v>
      </c>
      <c r="X38" s="75"/>
      <c r="Y38" s="131">
        <v>0.35835573916375729</v>
      </c>
      <c r="Z38" s="75" t="s">
        <v>383</v>
      </c>
      <c r="AA38" s="75"/>
      <c r="AB38" s="75"/>
      <c r="AC38" s="75"/>
    </row>
    <row r="39" spans="1:29" ht="14.4" x14ac:dyDescent="0.3">
      <c r="A39" s="75" t="s">
        <v>27</v>
      </c>
      <c r="B39" s="75">
        <v>307</v>
      </c>
      <c r="C39" t="s">
        <v>34</v>
      </c>
      <c r="D39" s="76">
        <v>0.17210759835694314</v>
      </c>
      <c r="E39" s="75" t="s">
        <v>384</v>
      </c>
      <c r="F39" s="75"/>
      <c r="G39" s="76">
        <v>0.22598283411437964</v>
      </c>
      <c r="H39" s="75" t="s">
        <v>383</v>
      </c>
      <c r="I39" s="75"/>
      <c r="J39" s="76">
        <v>0.11166337354873856</v>
      </c>
      <c r="K39" s="75" t="s">
        <v>384</v>
      </c>
      <c r="L39" s="75"/>
      <c r="M39" s="76">
        <v>0.15366837739800407</v>
      </c>
      <c r="N39" s="75" t="s">
        <v>384</v>
      </c>
      <c r="O39" s="75"/>
      <c r="P39" s="76">
        <v>0.11790952924230996</v>
      </c>
      <c r="Q39" s="75" t="s">
        <v>384</v>
      </c>
      <c r="R39" s="75"/>
      <c r="S39" s="76">
        <v>0.14562932434083925</v>
      </c>
      <c r="T39" s="75" t="s">
        <v>384</v>
      </c>
      <c r="U39" s="75"/>
      <c r="V39" s="76">
        <v>1</v>
      </c>
      <c r="W39" s="75" t="s">
        <v>380</v>
      </c>
      <c r="X39" s="75"/>
      <c r="Y39" s="131">
        <v>0.33250514694725375</v>
      </c>
      <c r="Z39" s="75" t="s">
        <v>383</v>
      </c>
      <c r="AA39" s="75"/>
      <c r="AB39" s="75"/>
      <c r="AC39" s="75"/>
    </row>
    <row r="40" spans="1:29" ht="14.4" x14ac:dyDescent="0.3">
      <c r="A40" s="75" t="s">
        <v>27</v>
      </c>
      <c r="B40" s="75">
        <v>308</v>
      </c>
      <c r="C40" t="s">
        <v>35</v>
      </c>
      <c r="D40" s="76">
        <v>0.43118545579752898</v>
      </c>
      <c r="E40" s="75" t="s">
        <v>382</v>
      </c>
      <c r="F40" s="75"/>
      <c r="G40" s="76">
        <v>0.65911437075610102</v>
      </c>
      <c r="H40" s="75" t="s">
        <v>381</v>
      </c>
      <c r="I40" s="75"/>
      <c r="J40" s="76">
        <v>0.62646097563481296</v>
      </c>
      <c r="K40" s="75" t="s">
        <v>381</v>
      </c>
      <c r="L40" s="75"/>
      <c r="M40" s="76">
        <v>0.12282633094837012</v>
      </c>
      <c r="N40" s="75" t="s">
        <v>384</v>
      </c>
      <c r="O40" s="75"/>
      <c r="P40" s="76">
        <v>0.39713916856397102</v>
      </c>
      <c r="Q40" s="75" t="s">
        <v>383</v>
      </c>
      <c r="R40" s="75"/>
      <c r="S40" s="76">
        <v>0.1250665453720308</v>
      </c>
      <c r="T40" s="75" t="s">
        <v>384</v>
      </c>
      <c r="U40" s="75"/>
      <c r="V40" s="76">
        <v>1</v>
      </c>
      <c r="W40" s="75" t="s">
        <v>380</v>
      </c>
      <c r="X40" s="75"/>
      <c r="Y40" s="131">
        <v>0.54520926736264452</v>
      </c>
      <c r="Z40" s="75" t="s">
        <v>382</v>
      </c>
      <c r="AA40" s="75"/>
      <c r="AB40" s="75"/>
      <c r="AC40" s="75"/>
    </row>
    <row r="41" spans="1:29" ht="14.4" x14ac:dyDescent="0.3">
      <c r="A41" s="75" t="s">
        <v>27</v>
      </c>
      <c r="B41" s="75">
        <v>309</v>
      </c>
      <c r="C41" t="s">
        <v>36</v>
      </c>
      <c r="D41" s="76">
        <v>0.27748424605152056</v>
      </c>
      <c r="E41" s="75" t="s">
        <v>383</v>
      </c>
      <c r="F41" s="75"/>
      <c r="G41" s="76">
        <v>0.27947236968381645</v>
      </c>
      <c r="H41" s="75" t="s">
        <v>383</v>
      </c>
      <c r="I41" s="75"/>
      <c r="J41" s="76">
        <v>0.75331701674882379</v>
      </c>
      <c r="K41" s="75" t="s">
        <v>381</v>
      </c>
      <c r="L41" s="75"/>
      <c r="M41" s="76">
        <v>1.1389822604846681E-2</v>
      </c>
      <c r="N41" s="75" t="s">
        <v>384</v>
      </c>
      <c r="O41" s="75"/>
      <c r="P41" s="76">
        <v>4.0881626073394572E-2</v>
      </c>
      <c r="Q41" s="75" t="s">
        <v>384</v>
      </c>
      <c r="R41" s="75"/>
      <c r="S41" s="76">
        <v>9.8076874729534618E-3</v>
      </c>
      <c r="T41" s="75" t="s">
        <v>384</v>
      </c>
      <c r="U41" s="75"/>
      <c r="V41" s="76">
        <v>1</v>
      </c>
      <c r="W41" s="75" t="s">
        <v>380</v>
      </c>
      <c r="X41" s="75"/>
      <c r="Y41" s="131">
        <v>0.39293093843706928</v>
      </c>
      <c r="Z41" s="75" t="s">
        <v>383</v>
      </c>
      <c r="AA41" s="75"/>
      <c r="AB41" s="75"/>
      <c r="AC41" s="75"/>
    </row>
    <row r="42" spans="1:29" ht="14.4" x14ac:dyDescent="0.3">
      <c r="A42" s="75" t="s">
        <v>27</v>
      </c>
      <c r="B42" s="75">
        <v>310</v>
      </c>
      <c r="C42" t="s">
        <v>37</v>
      </c>
      <c r="D42" s="76">
        <v>8.995221319832665E-2</v>
      </c>
      <c r="E42" s="75" t="s">
        <v>384</v>
      </c>
      <c r="F42" s="75"/>
      <c r="G42" s="76">
        <v>6.6712327375621883E-2</v>
      </c>
      <c r="H42" s="75" t="s">
        <v>384</v>
      </c>
      <c r="I42" s="75"/>
      <c r="J42" s="76">
        <v>0.37519559258572771</v>
      </c>
      <c r="K42" s="75" t="s">
        <v>383</v>
      </c>
      <c r="L42" s="75"/>
      <c r="M42" s="76">
        <v>2.4283653944356744E-2</v>
      </c>
      <c r="N42" s="75" t="s">
        <v>384</v>
      </c>
      <c r="O42" s="75"/>
      <c r="P42" s="76">
        <v>0</v>
      </c>
      <c r="Q42" s="75" t="s">
        <v>384</v>
      </c>
      <c r="R42" s="75"/>
      <c r="S42" s="76">
        <v>5.0256261643339427E-2</v>
      </c>
      <c r="T42" s="75" t="s">
        <v>384</v>
      </c>
      <c r="U42" s="75"/>
      <c r="V42" s="76">
        <v>1</v>
      </c>
      <c r="W42" s="75" t="s">
        <v>380</v>
      </c>
      <c r="X42" s="75"/>
      <c r="Y42" s="131">
        <v>0.27630645893213213</v>
      </c>
      <c r="Z42" s="75" t="s">
        <v>383</v>
      </c>
      <c r="AA42" s="75"/>
      <c r="AB42" s="75"/>
      <c r="AC42" s="75"/>
    </row>
    <row r="43" spans="1:29" ht="14.4" x14ac:dyDescent="0.3">
      <c r="A43" s="75" t="s">
        <v>27</v>
      </c>
      <c r="B43" s="75">
        <v>311</v>
      </c>
      <c r="C43" t="s">
        <v>38</v>
      </c>
      <c r="D43" s="76">
        <v>0.11580368059932275</v>
      </c>
      <c r="E43" s="75" t="s">
        <v>384</v>
      </c>
      <c r="F43" s="75"/>
      <c r="G43" s="76">
        <v>7.6883260340260384E-2</v>
      </c>
      <c r="H43" s="75" t="s">
        <v>384</v>
      </c>
      <c r="I43" s="75"/>
      <c r="J43" s="76">
        <v>1.2376870307544804E-2</v>
      </c>
      <c r="K43" s="75" t="s">
        <v>384</v>
      </c>
      <c r="L43" s="75"/>
      <c r="M43" s="76">
        <v>3.9585078967337747E-2</v>
      </c>
      <c r="N43" s="75" t="s">
        <v>384</v>
      </c>
      <c r="O43" s="75"/>
      <c r="P43" s="76">
        <v>0.11945538287814034</v>
      </c>
      <c r="Q43" s="75" t="s">
        <v>384</v>
      </c>
      <c r="R43" s="75"/>
      <c r="S43" s="76">
        <v>1.7708361001263204E-2</v>
      </c>
      <c r="T43" s="75" t="s">
        <v>384</v>
      </c>
      <c r="U43" s="75"/>
      <c r="V43" s="76">
        <v>1</v>
      </c>
      <c r="W43" s="75" t="s">
        <v>380</v>
      </c>
      <c r="X43" s="75"/>
      <c r="Y43" s="131">
        <v>0.25744995750334526</v>
      </c>
      <c r="Z43" s="75" t="s">
        <v>383</v>
      </c>
      <c r="AA43" s="75"/>
      <c r="AB43" s="75"/>
      <c r="AC43" s="75"/>
    </row>
    <row r="44" spans="1:29" ht="14.4" x14ac:dyDescent="0.3">
      <c r="A44" s="75" t="s">
        <v>27</v>
      </c>
      <c r="B44" s="75">
        <v>312</v>
      </c>
      <c r="C44" t="s">
        <v>39</v>
      </c>
      <c r="D44" s="76">
        <v>0.33770922884309323</v>
      </c>
      <c r="E44" s="75" t="s">
        <v>383</v>
      </c>
      <c r="F44" s="75"/>
      <c r="G44" s="76">
        <v>0.16858953492016238</v>
      </c>
      <c r="H44" s="75" t="s">
        <v>384</v>
      </c>
      <c r="I44" s="75"/>
      <c r="J44" s="76">
        <v>0.27832268361537804</v>
      </c>
      <c r="K44" s="75" t="s">
        <v>383</v>
      </c>
      <c r="L44" s="75"/>
      <c r="M44" s="76">
        <v>4.8037673972516348E-2</v>
      </c>
      <c r="N44" s="75" t="s">
        <v>384</v>
      </c>
      <c r="O44" s="75"/>
      <c r="P44" s="76">
        <v>0.18959815658417067</v>
      </c>
      <c r="Q44" s="75" t="s">
        <v>384</v>
      </c>
      <c r="R44" s="75"/>
      <c r="S44" s="76">
        <v>0.29559922823622481</v>
      </c>
      <c r="T44" s="75" t="s">
        <v>383</v>
      </c>
      <c r="U44" s="75"/>
      <c r="V44" s="76">
        <v>1</v>
      </c>
      <c r="W44" s="75" t="s">
        <v>380</v>
      </c>
      <c r="X44" s="75"/>
      <c r="Y44" s="131">
        <v>0.38241552699348014</v>
      </c>
      <c r="Z44" s="75" t="s">
        <v>383</v>
      </c>
      <c r="AA44" s="75"/>
      <c r="AB44" s="75"/>
      <c r="AC44" s="75"/>
    </row>
    <row r="45" spans="1:29" ht="14.4" x14ac:dyDescent="0.3">
      <c r="A45" s="75" t="s">
        <v>27</v>
      </c>
      <c r="B45" s="75">
        <v>313</v>
      </c>
      <c r="C45" t="s">
        <v>40</v>
      </c>
      <c r="D45" s="76">
        <v>0.16453095765013317</v>
      </c>
      <c r="E45" s="75" t="s">
        <v>384</v>
      </c>
      <c r="F45" s="75"/>
      <c r="G45" s="76">
        <v>0.17790463056957756</v>
      </c>
      <c r="H45" s="75" t="s">
        <v>384</v>
      </c>
      <c r="I45" s="75"/>
      <c r="J45" s="76">
        <v>0.55516083974411001</v>
      </c>
      <c r="K45" s="75" t="s">
        <v>382</v>
      </c>
      <c r="L45" s="75"/>
      <c r="M45" s="76">
        <v>0.24190049637701688</v>
      </c>
      <c r="N45" s="75" t="s">
        <v>383</v>
      </c>
      <c r="O45" s="75"/>
      <c r="P45" s="76">
        <v>0.15940466218598345</v>
      </c>
      <c r="Q45" s="75" t="s">
        <v>384</v>
      </c>
      <c r="R45" s="75"/>
      <c r="S45" s="76">
        <v>2.7762853314788269E-3</v>
      </c>
      <c r="T45" s="75" t="s">
        <v>384</v>
      </c>
      <c r="U45" s="75"/>
      <c r="V45" s="76">
        <v>1</v>
      </c>
      <c r="W45" s="75" t="s">
        <v>380</v>
      </c>
      <c r="X45" s="75"/>
      <c r="Y45" s="131">
        <v>0.36441134600780112</v>
      </c>
      <c r="Z45" s="75" t="s">
        <v>383</v>
      </c>
      <c r="AA45" s="75"/>
      <c r="AB45" s="75"/>
      <c r="AC45" s="75"/>
    </row>
    <row r="46" spans="1:29" ht="14.4" x14ac:dyDescent="0.3">
      <c r="A46" s="75" t="s">
        <v>27</v>
      </c>
      <c r="B46" s="75">
        <v>314</v>
      </c>
      <c r="C46" t="s">
        <v>41</v>
      </c>
      <c r="D46" s="76">
        <v>0.1339066448414013</v>
      </c>
      <c r="E46" s="75" t="s">
        <v>384</v>
      </c>
      <c r="F46" s="75"/>
      <c r="G46" s="76">
        <v>5.3552841617524424E-2</v>
      </c>
      <c r="H46" s="75" t="s">
        <v>384</v>
      </c>
      <c r="I46" s="75"/>
      <c r="J46" s="76">
        <v>0.93203083415614318</v>
      </c>
      <c r="K46" s="75" t="s">
        <v>380</v>
      </c>
      <c r="L46" s="75"/>
      <c r="M46" s="76">
        <v>2.3187140573020536E-2</v>
      </c>
      <c r="N46" s="75" t="s">
        <v>384</v>
      </c>
      <c r="O46" s="75"/>
      <c r="P46" s="76">
        <v>0.19592796489630421</v>
      </c>
      <c r="Q46" s="75" t="s">
        <v>384</v>
      </c>
      <c r="R46" s="75"/>
      <c r="S46" s="76">
        <v>6.479447792073172E-3</v>
      </c>
      <c r="T46" s="75" t="s">
        <v>384</v>
      </c>
      <c r="U46" s="75"/>
      <c r="V46" s="76">
        <v>1</v>
      </c>
      <c r="W46" s="75" t="s">
        <v>380</v>
      </c>
      <c r="X46" s="75"/>
      <c r="Y46" s="131">
        <v>0.35325443603353929</v>
      </c>
      <c r="Z46" s="75" t="s">
        <v>383</v>
      </c>
      <c r="AA46" s="75"/>
      <c r="AB46" s="75"/>
      <c r="AC46" s="75"/>
    </row>
    <row r="47" spans="1:29" ht="14.4" x14ac:dyDescent="0.3">
      <c r="A47" s="75" t="s">
        <v>27</v>
      </c>
      <c r="B47" s="75">
        <v>315</v>
      </c>
      <c r="C47" t="s">
        <v>42</v>
      </c>
      <c r="D47" s="76">
        <v>9.7840417168669133E-2</v>
      </c>
      <c r="E47" s="75" t="s">
        <v>384</v>
      </c>
      <c r="F47" s="75"/>
      <c r="G47" s="76">
        <v>0.11554372672800482</v>
      </c>
      <c r="H47" s="75" t="s">
        <v>384</v>
      </c>
      <c r="I47" s="75"/>
      <c r="J47" s="76">
        <v>0.11109839771973376</v>
      </c>
      <c r="K47" s="75" t="s">
        <v>384</v>
      </c>
      <c r="L47" s="75"/>
      <c r="M47" s="76">
        <v>0.15582027798688983</v>
      </c>
      <c r="N47" s="75" t="s">
        <v>384</v>
      </c>
      <c r="O47" s="75"/>
      <c r="P47" s="76">
        <v>8.458776386117188E-3</v>
      </c>
      <c r="Q47" s="75" t="s">
        <v>384</v>
      </c>
      <c r="R47" s="75"/>
      <c r="S47" s="76">
        <v>0.26614027694082837</v>
      </c>
      <c r="T47" s="75" t="s">
        <v>383</v>
      </c>
      <c r="U47" s="75"/>
      <c r="V47" s="76">
        <v>1</v>
      </c>
      <c r="W47" s="75" t="s">
        <v>380</v>
      </c>
      <c r="X47" s="75"/>
      <c r="Y47" s="131">
        <v>0.29682860168269171</v>
      </c>
      <c r="Z47" s="75" t="s">
        <v>383</v>
      </c>
      <c r="AA47" s="75"/>
      <c r="AB47" s="75"/>
      <c r="AC47" s="75"/>
    </row>
    <row r="48" spans="1:29" ht="14.4" x14ac:dyDescent="0.3">
      <c r="A48" s="75" t="s">
        <v>27</v>
      </c>
      <c r="B48" s="75">
        <v>316</v>
      </c>
      <c r="C48" t="s">
        <v>43</v>
      </c>
      <c r="D48" s="76">
        <v>8.8105289128535089E-2</v>
      </c>
      <c r="E48" s="75" t="s">
        <v>384</v>
      </c>
      <c r="F48" s="75"/>
      <c r="G48" s="76">
        <v>0.32676800850766063</v>
      </c>
      <c r="H48" s="75" t="s">
        <v>383</v>
      </c>
      <c r="I48" s="75"/>
      <c r="J48" s="76">
        <v>3.3820807270137601E-2</v>
      </c>
      <c r="K48" s="75" t="s">
        <v>384</v>
      </c>
      <c r="L48" s="75"/>
      <c r="M48" s="76">
        <v>0.36375550062245354</v>
      </c>
      <c r="N48" s="75" t="s">
        <v>383</v>
      </c>
      <c r="O48" s="75"/>
      <c r="P48" s="76">
        <v>3.5942893131138756E-2</v>
      </c>
      <c r="Q48" s="75" t="s">
        <v>384</v>
      </c>
      <c r="R48" s="75"/>
      <c r="S48" s="76">
        <v>0.20800020848465262</v>
      </c>
      <c r="T48" s="75" t="s">
        <v>383</v>
      </c>
      <c r="U48" s="75"/>
      <c r="V48" s="76">
        <v>1</v>
      </c>
      <c r="W48" s="75" t="s">
        <v>380</v>
      </c>
      <c r="X48" s="75"/>
      <c r="Y48" s="131">
        <v>0.34712660047807742</v>
      </c>
      <c r="Z48" s="75" t="s">
        <v>383</v>
      </c>
      <c r="AA48" s="75"/>
      <c r="AB48" s="75"/>
      <c r="AC48" s="75"/>
    </row>
    <row r="49" spans="1:29" ht="14.4" x14ac:dyDescent="0.3">
      <c r="A49" s="75" t="s">
        <v>44</v>
      </c>
      <c r="B49" s="75">
        <v>401</v>
      </c>
      <c r="C49" t="s">
        <v>44</v>
      </c>
      <c r="D49" s="76">
        <v>0.33716105488125137</v>
      </c>
      <c r="E49" s="75" t="s">
        <v>383</v>
      </c>
      <c r="F49" s="75"/>
      <c r="G49" s="76">
        <v>8.5022806397776332E-2</v>
      </c>
      <c r="H49" s="75" t="s">
        <v>384</v>
      </c>
      <c r="I49" s="75"/>
      <c r="J49" s="76">
        <v>0.22565756752564295</v>
      </c>
      <c r="K49" s="75" t="s">
        <v>383</v>
      </c>
      <c r="L49" s="75"/>
      <c r="M49" s="76">
        <v>2.7524553537181473E-2</v>
      </c>
      <c r="N49" s="75" t="s">
        <v>384</v>
      </c>
      <c r="O49" s="75"/>
      <c r="P49" s="76">
        <v>5.4196621031998545E-4</v>
      </c>
      <c r="Q49" s="75" t="s">
        <v>384</v>
      </c>
      <c r="R49" s="75"/>
      <c r="S49" s="76">
        <v>2.4469878209202666E-2</v>
      </c>
      <c r="T49" s="75" t="s">
        <v>384</v>
      </c>
      <c r="U49" s="75"/>
      <c r="V49" s="76">
        <v>1</v>
      </c>
      <c r="W49" s="75" t="s">
        <v>380</v>
      </c>
      <c r="X49" s="75"/>
      <c r="Y49" s="131">
        <v>0.31225616880404028</v>
      </c>
      <c r="Z49" s="75" t="s">
        <v>383</v>
      </c>
      <c r="AA49" s="75"/>
      <c r="AB49" s="75"/>
      <c r="AC49" s="75"/>
    </row>
    <row r="50" spans="1:29" ht="14.4" x14ac:dyDescent="0.3">
      <c r="A50" s="75" t="s">
        <v>44</v>
      </c>
      <c r="B50" s="75">
        <v>402</v>
      </c>
      <c r="C50" t="s">
        <v>45</v>
      </c>
      <c r="D50" s="76">
        <v>0.10907287664532492</v>
      </c>
      <c r="E50" s="75" t="s">
        <v>384</v>
      </c>
      <c r="F50" s="75"/>
      <c r="G50" s="76">
        <v>5.2844489569570892E-2</v>
      </c>
      <c r="H50" s="75" t="s">
        <v>384</v>
      </c>
      <c r="I50" s="75"/>
      <c r="J50" s="76">
        <v>0</v>
      </c>
      <c r="K50" s="75" t="s">
        <v>384</v>
      </c>
      <c r="L50" s="75"/>
      <c r="M50" s="76">
        <v>7.6719725044096423E-2</v>
      </c>
      <c r="N50" s="75" t="s">
        <v>384</v>
      </c>
      <c r="O50" s="75"/>
      <c r="P50" s="76">
        <v>0</v>
      </c>
      <c r="Q50" s="75" t="s">
        <v>384</v>
      </c>
      <c r="R50" s="75"/>
      <c r="S50" s="76">
        <v>0.21689693880672142</v>
      </c>
      <c r="T50" s="75" t="s">
        <v>383</v>
      </c>
      <c r="U50" s="75"/>
      <c r="V50" s="76">
        <v>1</v>
      </c>
      <c r="W50" s="75" t="s">
        <v>380</v>
      </c>
      <c r="X50" s="75"/>
      <c r="Y50" s="131">
        <v>0.26174513962806095</v>
      </c>
      <c r="Z50" s="75" t="s">
        <v>383</v>
      </c>
      <c r="AA50" s="75"/>
      <c r="AB50" s="75"/>
      <c r="AC50" s="75"/>
    </row>
    <row r="51" spans="1:29" ht="14.4" x14ac:dyDescent="0.3">
      <c r="A51" s="75" t="s">
        <v>44</v>
      </c>
      <c r="B51" s="75">
        <v>403</v>
      </c>
      <c r="C51" t="s">
        <v>46</v>
      </c>
      <c r="D51" s="76">
        <v>0.12113679934644059</v>
      </c>
      <c r="E51" s="75" t="s">
        <v>384</v>
      </c>
      <c r="F51" s="75"/>
      <c r="G51" s="76">
        <v>3.742973032953472E-2</v>
      </c>
      <c r="H51" s="75" t="s">
        <v>384</v>
      </c>
      <c r="I51" s="75"/>
      <c r="J51" s="76">
        <v>0.16371826800330005</v>
      </c>
      <c r="K51" s="75" t="s">
        <v>384</v>
      </c>
      <c r="L51" s="75"/>
      <c r="M51" s="76">
        <v>3.2638397704686288E-2</v>
      </c>
      <c r="N51" s="75" t="s">
        <v>384</v>
      </c>
      <c r="O51" s="75"/>
      <c r="P51" s="76">
        <v>0.25648330241403966</v>
      </c>
      <c r="Q51" s="75" t="s">
        <v>383</v>
      </c>
      <c r="R51" s="75"/>
      <c r="S51" s="76">
        <v>0.18556399153421788</v>
      </c>
      <c r="T51" s="75" t="s">
        <v>384</v>
      </c>
      <c r="U51" s="75"/>
      <c r="V51" s="76">
        <v>1</v>
      </c>
      <c r="W51" s="75" t="s">
        <v>380</v>
      </c>
      <c r="X51" s="75"/>
      <c r="Y51" s="131">
        <v>0.29555370190081948</v>
      </c>
      <c r="Z51" s="75" t="s">
        <v>383</v>
      </c>
      <c r="AA51" s="75"/>
      <c r="AB51" s="75"/>
      <c r="AC51" s="75"/>
    </row>
    <row r="52" spans="1:29" ht="14.4" x14ac:dyDescent="0.3">
      <c r="A52" s="75" t="s">
        <v>44</v>
      </c>
      <c r="B52" s="75">
        <v>404</v>
      </c>
      <c r="C52" t="s">
        <v>330</v>
      </c>
      <c r="D52" s="76">
        <v>0.23631821449203197</v>
      </c>
      <c r="E52" s="75" t="s">
        <v>383</v>
      </c>
      <c r="F52" s="75"/>
      <c r="G52" s="76">
        <v>9.383136326350637E-2</v>
      </c>
      <c r="H52" s="75" t="s">
        <v>384</v>
      </c>
      <c r="I52" s="75"/>
      <c r="J52" s="76">
        <v>1.1038203855204801E-2</v>
      </c>
      <c r="K52" s="75" t="s">
        <v>384</v>
      </c>
      <c r="L52" s="75"/>
      <c r="M52" s="76">
        <v>5.9301319733985162E-2</v>
      </c>
      <c r="N52" s="75" t="s">
        <v>384</v>
      </c>
      <c r="O52" s="75"/>
      <c r="P52" s="76">
        <v>0</v>
      </c>
      <c r="Q52" s="75" t="s">
        <v>384</v>
      </c>
      <c r="R52" s="75"/>
      <c r="S52" s="76">
        <v>0.3644192736130577</v>
      </c>
      <c r="T52" s="75" t="s">
        <v>383</v>
      </c>
      <c r="U52" s="75"/>
      <c r="V52" s="76">
        <v>1</v>
      </c>
      <c r="W52" s="75" t="s">
        <v>380</v>
      </c>
      <c r="X52" s="75"/>
      <c r="Y52" s="131">
        <v>0.30950579527133248</v>
      </c>
      <c r="Z52" s="75" t="s">
        <v>383</v>
      </c>
      <c r="AA52" s="75"/>
      <c r="AB52" s="75"/>
      <c r="AC52" s="75"/>
    </row>
    <row r="53" spans="1:29" ht="14.4" x14ac:dyDescent="0.3">
      <c r="A53" s="75" t="s">
        <v>44</v>
      </c>
      <c r="B53" s="75">
        <v>405</v>
      </c>
      <c r="C53" t="s">
        <v>47</v>
      </c>
      <c r="D53" s="76">
        <v>7.1724579069140107E-2</v>
      </c>
      <c r="E53" s="75" t="s">
        <v>384</v>
      </c>
      <c r="F53" s="75"/>
      <c r="G53" s="76">
        <v>4.4935665786236728E-2</v>
      </c>
      <c r="H53" s="75" t="s">
        <v>384</v>
      </c>
      <c r="I53" s="75"/>
      <c r="J53" s="76">
        <v>1.8444728322832662E-3</v>
      </c>
      <c r="K53" s="75" t="s">
        <v>384</v>
      </c>
      <c r="L53" s="75"/>
      <c r="M53" s="76">
        <v>9.6343951311906914E-2</v>
      </c>
      <c r="N53" s="75" t="s">
        <v>384</v>
      </c>
      <c r="O53" s="75"/>
      <c r="P53" s="76">
        <v>0</v>
      </c>
      <c r="Q53" s="75" t="s">
        <v>384</v>
      </c>
      <c r="R53" s="75"/>
      <c r="S53" s="76">
        <v>0.23335254834545011</v>
      </c>
      <c r="T53" s="75" t="s">
        <v>383</v>
      </c>
      <c r="U53" s="75"/>
      <c r="V53" s="76">
        <v>0.96846429254271948</v>
      </c>
      <c r="W53" s="75" t="s">
        <v>380</v>
      </c>
      <c r="X53" s="75"/>
      <c r="Y53" s="131">
        <v>0.25017900472858329</v>
      </c>
      <c r="Z53" s="75" t="s">
        <v>383</v>
      </c>
      <c r="AA53" s="75"/>
      <c r="AB53" s="75"/>
      <c r="AC53" s="75"/>
    </row>
    <row r="54" spans="1:29" ht="14.4" x14ac:dyDescent="0.3">
      <c r="A54" s="75" t="s">
        <v>44</v>
      </c>
      <c r="B54" s="75">
        <v>406</v>
      </c>
      <c r="C54" t="s">
        <v>48</v>
      </c>
      <c r="D54" s="76">
        <v>0.23407857294072326</v>
      </c>
      <c r="E54" s="75" t="s">
        <v>383</v>
      </c>
      <c r="F54" s="75"/>
      <c r="G54" s="76">
        <v>6.1307153443110204E-2</v>
      </c>
      <c r="H54" s="75" t="s">
        <v>384</v>
      </c>
      <c r="I54" s="75"/>
      <c r="J54" s="76">
        <v>3.7985031780540884E-2</v>
      </c>
      <c r="K54" s="75" t="s">
        <v>384</v>
      </c>
      <c r="L54" s="75"/>
      <c r="M54" s="76">
        <v>2.0951362351268019E-2</v>
      </c>
      <c r="N54" s="75" t="s">
        <v>384</v>
      </c>
      <c r="O54" s="75"/>
      <c r="P54" s="76">
        <v>2.5418592566582736E-2</v>
      </c>
      <c r="Q54" s="75" t="s">
        <v>384</v>
      </c>
      <c r="R54" s="75"/>
      <c r="S54" s="76">
        <v>6.5028389496670239E-2</v>
      </c>
      <c r="T54" s="75" t="s">
        <v>384</v>
      </c>
      <c r="U54" s="75"/>
      <c r="V54" s="76">
        <v>1</v>
      </c>
      <c r="W54" s="75" t="s">
        <v>380</v>
      </c>
      <c r="X54" s="75"/>
      <c r="Y54" s="131">
        <v>0.27401548289627287</v>
      </c>
      <c r="Z54" s="75" t="s">
        <v>383</v>
      </c>
      <c r="AA54" s="75"/>
      <c r="AB54" s="75"/>
      <c r="AC54" s="75"/>
    </row>
    <row r="55" spans="1:29" ht="14.4" x14ac:dyDescent="0.3">
      <c r="A55" s="75" t="s">
        <v>44</v>
      </c>
      <c r="B55" s="75">
        <v>407</v>
      </c>
      <c r="C55" t="s">
        <v>49</v>
      </c>
      <c r="D55" s="76">
        <v>0.2029282821667307</v>
      </c>
      <c r="E55" s="75" t="s">
        <v>383</v>
      </c>
      <c r="F55" s="75"/>
      <c r="G55" s="76">
        <v>6.6277469899317321E-2</v>
      </c>
      <c r="H55" s="75" t="s">
        <v>384</v>
      </c>
      <c r="I55" s="75"/>
      <c r="J55" s="76">
        <v>1.1675258635497832E-2</v>
      </c>
      <c r="K55" s="75" t="s">
        <v>384</v>
      </c>
      <c r="L55" s="75"/>
      <c r="M55" s="76">
        <v>3.8406673644118455E-2</v>
      </c>
      <c r="N55" s="75" t="s">
        <v>384</v>
      </c>
      <c r="O55" s="75"/>
      <c r="P55" s="76">
        <v>6.1104061381962199E-2</v>
      </c>
      <c r="Q55" s="75" t="s">
        <v>384</v>
      </c>
      <c r="R55" s="75"/>
      <c r="S55" s="76">
        <v>0.26355626845963248</v>
      </c>
      <c r="T55" s="75" t="s">
        <v>383</v>
      </c>
      <c r="U55" s="75"/>
      <c r="V55" s="76">
        <v>1</v>
      </c>
      <c r="W55" s="75" t="s">
        <v>380</v>
      </c>
      <c r="X55" s="75"/>
      <c r="Y55" s="131">
        <v>0.29131537662533069</v>
      </c>
      <c r="Z55" s="75" t="s">
        <v>383</v>
      </c>
      <c r="AA55" s="75"/>
      <c r="AB55" s="75"/>
      <c r="AC55" s="75"/>
    </row>
    <row r="56" spans="1:29" ht="14.4" x14ac:dyDescent="0.3">
      <c r="A56" s="75" t="s">
        <v>44</v>
      </c>
      <c r="B56" s="75">
        <v>408</v>
      </c>
      <c r="C56" t="s">
        <v>332</v>
      </c>
      <c r="D56" s="76">
        <v>6.9834785899665963E-2</v>
      </c>
      <c r="E56" s="75" t="s">
        <v>384</v>
      </c>
      <c r="F56" s="75"/>
      <c r="G56" s="76">
        <v>4.7073894216841945E-2</v>
      </c>
      <c r="H56" s="75" t="s">
        <v>384</v>
      </c>
      <c r="I56" s="75"/>
      <c r="J56" s="76">
        <v>0.24568545902344036</v>
      </c>
      <c r="K56" s="75" t="s">
        <v>383</v>
      </c>
      <c r="L56" s="75"/>
      <c r="M56" s="76">
        <v>0.12731330350426975</v>
      </c>
      <c r="N56" s="75" t="s">
        <v>384</v>
      </c>
      <c r="O56" s="75"/>
      <c r="P56" s="76">
        <v>0</v>
      </c>
      <c r="Q56" s="75" t="s">
        <v>384</v>
      </c>
      <c r="R56" s="75"/>
      <c r="S56" s="76">
        <v>0.22532072345356907</v>
      </c>
      <c r="T56" s="75" t="s">
        <v>383</v>
      </c>
      <c r="U56" s="75"/>
      <c r="V56" s="76">
        <v>1</v>
      </c>
      <c r="W56" s="75" t="s">
        <v>380</v>
      </c>
      <c r="X56" s="75"/>
      <c r="Y56" s="131">
        <v>0.28321368462142948</v>
      </c>
      <c r="Z56" s="75" t="s">
        <v>383</v>
      </c>
      <c r="AA56" s="75"/>
      <c r="AB56" s="75"/>
      <c r="AC56" s="75"/>
    </row>
    <row r="57" spans="1:29" ht="14.4" x14ac:dyDescent="0.3">
      <c r="A57" s="75" t="s">
        <v>44</v>
      </c>
      <c r="B57" s="75">
        <v>409</v>
      </c>
      <c r="C57" t="s">
        <v>50</v>
      </c>
      <c r="D57" s="76">
        <v>0.23411682502687942</v>
      </c>
      <c r="E57" s="75" t="s">
        <v>383</v>
      </c>
      <c r="F57" s="75"/>
      <c r="G57" s="76">
        <v>8.9439607884585257E-2</v>
      </c>
      <c r="H57" s="75" t="s">
        <v>384</v>
      </c>
      <c r="I57" s="75"/>
      <c r="J57" s="76">
        <v>1.6514159245511865E-2</v>
      </c>
      <c r="K57" s="75" t="s">
        <v>384</v>
      </c>
      <c r="L57" s="75"/>
      <c r="M57" s="76">
        <v>2.9150432606337526E-2</v>
      </c>
      <c r="N57" s="75" t="s">
        <v>384</v>
      </c>
      <c r="O57" s="75"/>
      <c r="P57" s="76">
        <v>0</v>
      </c>
      <c r="Q57" s="75" t="s">
        <v>384</v>
      </c>
      <c r="R57" s="75"/>
      <c r="S57" s="76">
        <v>3.6866475348038455E-2</v>
      </c>
      <c r="T57" s="75" t="s">
        <v>384</v>
      </c>
      <c r="U57" s="75"/>
      <c r="V57" s="76">
        <v>0.92191758258184942</v>
      </c>
      <c r="W57" s="75" t="s">
        <v>380</v>
      </c>
      <c r="X57" s="75"/>
      <c r="Y57" s="131">
        <v>0.25734790981865163</v>
      </c>
      <c r="Z57" s="75" t="s">
        <v>383</v>
      </c>
      <c r="AA57" s="75"/>
      <c r="AB57" s="75"/>
      <c r="AC57" s="75"/>
    </row>
    <row r="58" spans="1:29" ht="14.4" x14ac:dyDescent="0.3">
      <c r="A58" s="75" t="s">
        <v>44</v>
      </c>
      <c r="B58" s="75">
        <v>410</v>
      </c>
      <c r="C58" t="s">
        <v>51</v>
      </c>
      <c r="D58" s="76">
        <v>0.10489858801423842</v>
      </c>
      <c r="E58" s="75" t="s">
        <v>384</v>
      </c>
      <c r="F58" s="75"/>
      <c r="G58" s="76">
        <v>0.12489458060815614</v>
      </c>
      <c r="H58" s="75" t="s">
        <v>384</v>
      </c>
      <c r="I58" s="75"/>
      <c r="J58" s="76">
        <v>4.4944557300578966E-3</v>
      </c>
      <c r="K58" s="75" t="s">
        <v>384</v>
      </c>
      <c r="L58" s="75"/>
      <c r="M58" s="76">
        <v>0.11499182563094401</v>
      </c>
      <c r="N58" s="75" t="s">
        <v>384</v>
      </c>
      <c r="O58" s="75"/>
      <c r="P58" s="76">
        <v>0</v>
      </c>
      <c r="Q58" s="75" t="s">
        <v>384</v>
      </c>
      <c r="R58" s="75"/>
      <c r="S58" s="76">
        <v>0.10595094225397884</v>
      </c>
      <c r="T58" s="75" t="s">
        <v>384</v>
      </c>
      <c r="U58" s="75"/>
      <c r="V58" s="76">
        <v>0.94663494260708603</v>
      </c>
      <c r="W58" s="75" t="s">
        <v>380</v>
      </c>
      <c r="X58" s="75"/>
      <c r="Y58" s="131">
        <v>0.25782934460739421</v>
      </c>
      <c r="Z58" s="75" t="s">
        <v>383</v>
      </c>
      <c r="AA58" s="75"/>
      <c r="AB58" s="75"/>
      <c r="AC58" s="75"/>
    </row>
    <row r="59" spans="1:29" ht="14.4" x14ac:dyDescent="0.3">
      <c r="A59" s="75" t="s">
        <v>44</v>
      </c>
      <c r="B59" s="75">
        <v>411</v>
      </c>
      <c r="C59" t="s">
        <v>52</v>
      </c>
      <c r="D59" s="76">
        <v>0.17041547528696879</v>
      </c>
      <c r="E59" s="75" t="s">
        <v>384</v>
      </c>
      <c r="F59" s="75"/>
      <c r="G59" s="76">
        <v>9.6343914717511372E-2</v>
      </c>
      <c r="H59" s="75" t="s">
        <v>384</v>
      </c>
      <c r="I59" s="75"/>
      <c r="J59" s="76">
        <v>6.4378135149050345E-2</v>
      </c>
      <c r="K59" s="75" t="s">
        <v>384</v>
      </c>
      <c r="L59" s="75"/>
      <c r="M59" s="76">
        <v>0.12373050228061601</v>
      </c>
      <c r="N59" s="75" t="s">
        <v>384</v>
      </c>
      <c r="O59" s="75"/>
      <c r="P59" s="76">
        <v>4.9681715752919062E-2</v>
      </c>
      <c r="Q59" s="75" t="s">
        <v>384</v>
      </c>
      <c r="R59" s="75"/>
      <c r="S59" s="76">
        <v>0.32748032362861884</v>
      </c>
      <c r="T59" s="75" t="s">
        <v>383</v>
      </c>
      <c r="U59" s="75"/>
      <c r="V59" s="76">
        <v>1</v>
      </c>
      <c r="W59" s="75" t="s">
        <v>380</v>
      </c>
      <c r="X59" s="75"/>
      <c r="Y59" s="131">
        <v>0.30987894568201646</v>
      </c>
      <c r="Z59" s="75" t="s">
        <v>383</v>
      </c>
      <c r="AA59" s="75"/>
      <c r="AB59" s="75"/>
      <c r="AC59" s="75"/>
    </row>
    <row r="60" spans="1:29" ht="14.4" x14ac:dyDescent="0.3">
      <c r="A60" s="75" t="s">
        <v>44</v>
      </c>
      <c r="B60" s="75">
        <v>412</v>
      </c>
      <c r="C60" t="s">
        <v>333</v>
      </c>
      <c r="D60" s="76">
        <v>0.19461557918566166</v>
      </c>
      <c r="E60" s="75" t="s">
        <v>384</v>
      </c>
      <c r="F60" s="75"/>
      <c r="G60" s="76">
        <v>9.0414939919390216E-2</v>
      </c>
      <c r="H60" s="75" t="s">
        <v>384</v>
      </c>
      <c r="I60" s="75"/>
      <c r="J60" s="76">
        <v>0.14151688369757082</v>
      </c>
      <c r="K60" s="75" t="s">
        <v>384</v>
      </c>
      <c r="L60" s="75"/>
      <c r="M60" s="76">
        <v>6.0657762109349124E-2</v>
      </c>
      <c r="N60" s="75" t="s">
        <v>384</v>
      </c>
      <c r="O60" s="75"/>
      <c r="P60" s="76">
        <v>0.31641782167000171</v>
      </c>
      <c r="Q60" s="75" t="s">
        <v>383</v>
      </c>
      <c r="R60" s="75"/>
      <c r="S60" s="76">
        <v>0.33390992470755954</v>
      </c>
      <c r="T60" s="75" t="s">
        <v>383</v>
      </c>
      <c r="U60" s="75"/>
      <c r="V60" s="76">
        <v>1</v>
      </c>
      <c r="W60" s="75" t="s">
        <v>380</v>
      </c>
      <c r="X60" s="75"/>
      <c r="Y60" s="131">
        <v>0.34225634303945851</v>
      </c>
      <c r="Z60" s="75" t="s">
        <v>383</v>
      </c>
      <c r="AA60" s="75"/>
      <c r="AB60" s="75"/>
      <c r="AC60" s="75"/>
    </row>
    <row r="61" spans="1:29" ht="14.4" x14ac:dyDescent="0.3">
      <c r="A61" s="75" t="s">
        <v>44</v>
      </c>
      <c r="B61" s="75">
        <v>413</v>
      </c>
      <c r="C61" t="s">
        <v>53</v>
      </c>
      <c r="D61" s="76">
        <v>0.14529576138376568</v>
      </c>
      <c r="E61" s="75" t="s">
        <v>384</v>
      </c>
      <c r="F61" s="75"/>
      <c r="G61" s="76">
        <v>4.5841897574871497E-2</v>
      </c>
      <c r="H61" s="75" t="s">
        <v>384</v>
      </c>
      <c r="I61" s="75"/>
      <c r="J61" s="76">
        <v>0.17211266701483557</v>
      </c>
      <c r="K61" s="75" t="s">
        <v>384</v>
      </c>
      <c r="L61" s="75"/>
      <c r="M61" s="76">
        <v>3.7012561189663597E-2</v>
      </c>
      <c r="N61" s="75" t="s">
        <v>384</v>
      </c>
      <c r="O61" s="75"/>
      <c r="P61" s="76">
        <v>0.38694699397995885</v>
      </c>
      <c r="Q61" s="75" t="s">
        <v>383</v>
      </c>
      <c r="R61" s="75"/>
      <c r="S61" s="76">
        <v>0.11319794790247301</v>
      </c>
      <c r="T61" s="75" t="s">
        <v>384</v>
      </c>
      <c r="U61" s="75"/>
      <c r="V61" s="76">
        <v>1</v>
      </c>
      <c r="W61" s="75" t="s">
        <v>380</v>
      </c>
      <c r="X61" s="75"/>
      <c r="Y61" s="131">
        <v>0.30915454880042059</v>
      </c>
      <c r="Z61" s="75" t="s">
        <v>383</v>
      </c>
      <c r="AA61" s="75"/>
      <c r="AB61" s="75"/>
      <c r="AC61" s="75"/>
    </row>
    <row r="62" spans="1:29" ht="14.4" x14ac:dyDescent="0.3">
      <c r="A62" s="75" t="s">
        <v>44</v>
      </c>
      <c r="B62" s="75">
        <v>414</v>
      </c>
      <c r="C62" t="s">
        <v>54</v>
      </c>
      <c r="D62" s="76">
        <v>0.15536831127099374</v>
      </c>
      <c r="E62" s="75" t="s">
        <v>384</v>
      </c>
      <c r="F62" s="75"/>
      <c r="G62" s="76">
        <v>8.7261499231588699E-2</v>
      </c>
      <c r="H62" s="75" t="s">
        <v>384</v>
      </c>
      <c r="I62" s="75"/>
      <c r="J62" s="76">
        <v>0.10833783742848227</v>
      </c>
      <c r="K62" s="75" t="s">
        <v>384</v>
      </c>
      <c r="L62" s="75"/>
      <c r="M62" s="76">
        <v>2.3647926084964885E-2</v>
      </c>
      <c r="N62" s="75" t="s">
        <v>384</v>
      </c>
      <c r="O62" s="75"/>
      <c r="P62" s="76">
        <v>0</v>
      </c>
      <c r="Q62" s="75" t="s">
        <v>384</v>
      </c>
      <c r="R62" s="75"/>
      <c r="S62" s="76">
        <v>3.1445792239561919E-2</v>
      </c>
      <c r="T62" s="75" t="s">
        <v>384</v>
      </c>
      <c r="U62" s="75"/>
      <c r="V62" s="76">
        <v>1</v>
      </c>
      <c r="W62" s="75" t="s">
        <v>380</v>
      </c>
      <c r="X62" s="75"/>
      <c r="Y62" s="131">
        <v>0.26486911767581739</v>
      </c>
      <c r="Z62" s="75" t="s">
        <v>383</v>
      </c>
      <c r="AA62" s="75"/>
      <c r="AB62" s="75"/>
      <c r="AC62" s="75"/>
    </row>
    <row r="63" spans="1:29" ht="14.4" x14ac:dyDescent="0.3">
      <c r="A63" s="75" t="s">
        <v>44</v>
      </c>
      <c r="B63" s="75">
        <v>415</v>
      </c>
      <c r="C63" t="s">
        <v>55</v>
      </c>
      <c r="D63" s="76">
        <v>0.24982689679756043</v>
      </c>
      <c r="E63" s="75" t="s">
        <v>383</v>
      </c>
      <c r="F63" s="75"/>
      <c r="G63" s="76">
        <v>0.14276350910237284</v>
      </c>
      <c r="H63" s="75" t="s">
        <v>384</v>
      </c>
      <c r="I63" s="75"/>
      <c r="J63" s="76">
        <v>3.0964721784733387E-2</v>
      </c>
      <c r="K63" s="75" t="s">
        <v>384</v>
      </c>
      <c r="L63" s="75"/>
      <c r="M63" s="76">
        <v>7.0657589158671041E-2</v>
      </c>
      <c r="N63" s="75" t="s">
        <v>384</v>
      </c>
      <c r="O63" s="75"/>
      <c r="P63" s="76">
        <v>0.62605476780591041</v>
      </c>
      <c r="Q63" s="75" t="s">
        <v>381</v>
      </c>
      <c r="R63" s="75"/>
      <c r="S63" s="76">
        <v>0.42665014475030655</v>
      </c>
      <c r="T63" s="75" t="s">
        <v>382</v>
      </c>
      <c r="U63" s="75"/>
      <c r="V63" s="76">
        <v>1</v>
      </c>
      <c r="W63" s="75" t="s">
        <v>380</v>
      </c>
      <c r="X63" s="75"/>
      <c r="Y63" s="131">
        <v>0.39395080352994882</v>
      </c>
      <c r="Z63" s="75" t="s">
        <v>383</v>
      </c>
      <c r="AA63" s="75"/>
      <c r="AB63" s="75"/>
      <c r="AC63" s="75"/>
    </row>
    <row r="64" spans="1:29" ht="14.4" x14ac:dyDescent="0.3">
      <c r="A64" s="75" t="s">
        <v>44</v>
      </c>
      <c r="B64" s="75">
        <v>416</v>
      </c>
      <c r="C64" t="s">
        <v>56</v>
      </c>
      <c r="D64" s="76">
        <v>0.285530592837268</v>
      </c>
      <c r="E64" s="75" t="s">
        <v>383</v>
      </c>
      <c r="F64" s="75"/>
      <c r="G64" s="76">
        <v>0.12515005218045441</v>
      </c>
      <c r="H64" s="75" t="s">
        <v>384</v>
      </c>
      <c r="I64" s="75"/>
      <c r="J64" s="76">
        <v>0.34370541911822694</v>
      </c>
      <c r="K64" s="75" t="s">
        <v>383</v>
      </c>
      <c r="L64" s="75"/>
      <c r="M64" s="76">
        <v>3.1723527750413948E-2</v>
      </c>
      <c r="N64" s="75" t="s">
        <v>384</v>
      </c>
      <c r="O64" s="75"/>
      <c r="P64" s="76">
        <v>2.8010361744672266E-2</v>
      </c>
      <c r="Q64" s="75" t="s">
        <v>384</v>
      </c>
      <c r="R64" s="75"/>
      <c r="S64" s="76">
        <v>4.8913050523551424E-2</v>
      </c>
      <c r="T64" s="75" t="s">
        <v>384</v>
      </c>
      <c r="U64" s="75"/>
      <c r="V64" s="76">
        <v>1</v>
      </c>
      <c r="W64" s="75" t="s">
        <v>380</v>
      </c>
      <c r="X64" s="75"/>
      <c r="Y64" s="131">
        <v>0.32737136491723096</v>
      </c>
      <c r="Z64" s="75" t="s">
        <v>383</v>
      </c>
      <c r="AA64" s="75"/>
      <c r="AB64" s="75"/>
      <c r="AC64" s="75"/>
    </row>
    <row r="65" spans="1:29" ht="14.4" x14ac:dyDescent="0.3">
      <c r="A65" s="75" t="s">
        <v>57</v>
      </c>
      <c r="B65" s="75">
        <v>501</v>
      </c>
      <c r="C65" t="s">
        <v>57</v>
      </c>
      <c r="D65" s="76">
        <v>0.59484360403337655</v>
      </c>
      <c r="E65" s="75" t="s">
        <v>382</v>
      </c>
      <c r="F65" s="75"/>
      <c r="G65" s="76">
        <v>0.19684039320677002</v>
      </c>
      <c r="H65" s="75" t="s">
        <v>384</v>
      </c>
      <c r="I65" s="75"/>
      <c r="J65" s="76">
        <v>0.36778749363328933</v>
      </c>
      <c r="K65" s="75" t="s">
        <v>383</v>
      </c>
      <c r="L65" s="75"/>
      <c r="M65" s="76">
        <v>3.1924468443897472E-2</v>
      </c>
      <c r="N65" s="75" t="s">
        <v>384</v>
      </c>
      <c r="O65" s="75"/>
      <c r="P65" s="76">
        <v>4.4200383645097326E-3</v>
      </c>
      <c r="Q65" s="75" t="s">
        <v>384</v>
      </c>
      <c r="R65" s="75"/>
      <c r="S65" s="76">
        <v>3.6039430466136203E-2</v>
      </c>
      <c r="T65" s="75" t="s">
        <v>384</v>
      </c>
      <c r="U65" s="75"/>
      <c r="V65" s="76">
        <v>1</v>
      </c>
      <c r="W65" s="75" t="s">
        <v>380</v>
      </c>
      <c r="X65" s="75"/>
      <c r="Y65" s="131">
        <v>0.40235394253881257</v>
      </c>
      <c r="Z65" s="75" t="s">
        <v>382</v>
      </c>
      <c r="AA65" s="75"/>
      <c r="AB65" s="75"/>
      <c r="AC65" s="75"/>
    </row>
    <row r="66" spans="1:29" ht="14.4" x14ac:dyDescent="0.3">
      <c r="A66" s="75" t="s">
        <v>57</v>
      </c>
      <c r="B66" s="75">
        <v>502</v>
      </c>
      <c r="C66" t="s">
        <v>334</v>
      </c>
      <c r="D66" s="76">
        <v>0.4591212995010609</v>
      </c>
      <c r="E66" s="75" t="s">
        <v>382</v>
      </c>
      <c r="F66" s="75"/>
      <c r="G66" s="76">
        <v>0.1280534948712426</v>
      </c>
      <c r="H66" s="75" t="s">
        <v>384</v>
      </c>
      <c r="I66" s="75"/>
      <c r="J66" s="76">
        <v>0.24122054191465542</v>
      </c>
      <c r="K66" s="75" t="s">
        <v>383</v>
      </c>
      <c r="L66" s="75"/>
      <c r="M66" s="76">
        <v>3.1365914307235496E-2</v>
      </c>
      <c r="N66" s="75" t="s">
        <v>384</v>
      </c>
      <c r="O66" s="75"/>
      <c r="P66" s="76">
        <v>0</v>
      </c>
      <c r="Q66" s="75" t="s">
        <v>384</v>
      </c>
      <c r="R66" s="75"/>
      <c r="S66" s="76">
        <v>0.14857902725159089</v>
      </c>
      <c r="T66" s="75" t="s">
        <v>384</v>
      </c>
      <c r="U66" s="75"/>
      <c r="V66" s="76">
        <v>1</v>
      </c>
      <c r="W66" s="75" t="s">
        <v>380</v>
      </c>
      <c r="X66" s="75"/>
      <c r="Y66" s="131">
        <v>0.3595515072218089</v>
      </c>
      <c r="Z66" s="75" t="s">
        <v>383</v>
      </c>
      <c r="AA66" s="75"/>
      <c r="AB66" s="75"/>
      <c r="AC66" s="75"/>
    </row>
    <row r="67" spans="1:29" ht="14.4" x14ac:dyDescent="0.3">
      <c r="A67" s="75" t="s">
        <v>57</v>
      </c>
      <c r="B67" s="75">
        <v>503</v>
      </c>
      <c r="C67" t="s">
        <v>58</v>
      </c>
      <c r="D67" s="76">
        <v>0.18852856980211094</v>
      </c>
      <c r="E67" s="75" t="s">
        <v>384</v>
      </c>
      <c r="F67" s="75"/>
      <c r="G67" s="76">
        <v>0.14640511957185376</v>
      </c>
      <c r="H67" s="75" t="s">
        <v>384</v>
      </c>
      <c r="I67" s="75"/>
      <c r="J67" s="76">
        <v>0.43430004524515015</v>
      </c>
      <c r="K67" s="75" t="s">
        <v>382</v>
      </c>
      <c r="L67" s="75"/>
      <c r="M67" s="76">
        <v>5.0263478234970058E-2</v>
      </c>
      <c r="N67" s="75" t="s">
        <v>384</v>
      </c>
      <c r="O67" s="75"/>
      <c r="P67" s="76">
        <v>0</v>
      </c>
      <c r="Q67" s="75" t="s">
        <v>384</v>
      </c>
      <c r="R67" s="75"/>
      <c r="S67" s="76">
        <v>5.6037269899111369E-2</v>
      </c>
      <c r="T67" s="75" t="s">
        <v>384</v>
      </c>
      <c r="U67" s="75"/>
      <c r="V67" s="76">
        <v>1</v>
      </c>
      <c r="W67" s="75" t="s">
        <v>380</v>
      </c>
      <c r="X67" s="75"/>
      <c r="Y67" s="131">
        <v>0.32104681721271611</v>
      </c>
      <c r="Z67" s="75" t="s">
        <v>383</v>
      </c>
      <c r="AA67" s="75"/>
      <c r="AB67" s="75"/>
      <c r="AC67" s="75"/>
    </row>
    <row r="68" spans="1:29" ht="14.4" x14ac:dyDescent="0.3">
      <c r="A68" s="75" t="s">
        <v>57</v>
      </c>
      <c r="B68" s="75">
        <v>504</v>
      </c>
      <c r="C68" t="s">
        <v>59</v>
      </c>
      <c r="D68" s="76">
        <v>0.28811032692972155</v>
      </c>
      <c r="E68" s="75" t="s">
        <v>383</v>
      </c>
      <c r="F68" s="75"/>
      <c r="G68" s="76">
        <v>0.27842794382152736</v>
      </c>
      <c r="H68" s="75" t="s">
        <v>383</v>
      </c>
      <c r="I68" s="75"/>
      <c r="J68" s="76">
        <v>0.15472669433727704</v>
      </c>
      <c r="K68" s="75" t="s">
        <v>384</v>
      </c>
      <c r="L68" s="75"/>
      <c r="M68" s="76">
        <v>5.4795890853078927E-2</v>
      </c>
      <c r="N68" s="75" t="s">
        <v>384</v>
      </c>
      <c r="O68" s="75"/>
      <c r="P68" s="76">
        <v>0.14929824410369366</v>
      </c>
      <c r="Q68" s="75" t="s">
        <v>384</v>
      </c>
      <c r="R68" s="75"/>
      <c r="S68" s="76">
        <v>1.3027079099966738E-2</v>
      </c>
      <c r="T68" s="75" t="s">
        <v>384</v>
      </c>
      <c r="U68" s="75"/>
      <c r="V68" s="76">
        <v>1</v>
      </c>
      <c r="W68" s="75" t="s">
        <v>380</v>
      </c>
      <c r="X68" s="75"/>
      <c r="Y68" s="131">
        <v>0.35049244498965143</v>
      </c>
      <c r="Z68" s="75" t="s">
        <v>383</v>
      </c>
      <c r="AA68" s="75"/>
      <c r="AB68" s="75"/>
      <c r="AC68" s="75"/>
    </row>
    <row r="69" spans="1:29" ht="14.4" x14ac:dyDescent="0.3">
      <c r="A69" s="75" t="s">
        <v>57</v>
      </c>
      <c r="B69" s="75">
        <v>505</v>
      </c>
      <c r="C69" t="s">
        <v>60</v>
      </c>
      <c r="D69" s="76">
        <v>0.45532685311606669</v>
      </c>
      <c r="E69" s="75" t="s">
        <v>382</v>
      </c>
      <c r="F69" s="75"/>
      <c r="G69" s="76">
        <v>0.28967534023957853</v>
      </c>
      <c r="H69" s="75" t="s">
        <v>383</v>
      </c>
      <c r="I69" s="75"/>
      <c r="J69" s="76">
        <v>0.53960823556627213</v>
      </c>
      <c r="K69" s="75" t="s">
        <v>382</v>
      </c>
      <c r="L69" s="75"/>
      <c r="M69" s="76">
        <v>4.9541059606517272E-2</v>
      </c>
      <c r="N69" s="75" t="s">
        <v>384</v>
      </c>
      <c r="O69" s="75"/>
      <c r="P69" s="76">
        <v>0.11614821961694266</v>
      </c>
      <c r="Q69" s="75" t="s">
        <v>384</v>
      </c>
      <c r="R69" s="75"/>
      <c r="S69" s="76">
        <v>4.2307495112306477E-2</v>
      </c>
      <c r="T69" s="75" t="s">
        <v>384</v>
      </c>
      <c r="U69" s="75"/>
      <c r="V69" s="76">
        <v>1</v>
      </c>
      <c r="W69" s="75" t="s">
        <v>380</v>
      </c>
      <c r="X69" s="75"/>
      <c r="Y69" s="131">
        <v>0.42376093966133294</v>
      </c>
      <c r="Z69" s="75" t="s">
        <v>382</v>
      </c>
      <c r="AA69" s="75"/>
      <c r="AB69" s="75"/>
      <c r="AC69" s="75"/>
    </row>
    <row r="70" spans="1:29" ht="14.4" x14ac:dyDescent="0.3">
      <c r="A70" s="75" t="s">
        <v>57</v>
      </c>
      <c r="B70" s="75">
        <v>506</v>
      </c>
      <c r="C70" t="s">
        <v>61</v>
      </c>
      <c r="D70" s="76">
        <v>0.4218073271685116</v>
      </c>
      <c r="E70" s="75" t="s">
        <v>382</v>
      </c>
      <c r="F70" s="75"/>
      <c r="G70" s="76">
        <v>0.17688508666229208</v>
      </c>
      <c r="H70" s="75" t="s">
        <v>384</v>
      </c>
      <c r="I70" s="75"/>
      <c r="J70" s="76">
        <v>0.2480540744652521</v>
      </c>
      <c r="K70" s="75" t="s">
        <v>383</v>
      </c>
      <c r="L70" s="75"/>
      <c r="M70" s="76">
        <v>2.2800358454388207E-2</v>
      </c>
      <c r="N70" s="75" t="s">
        <v>384</v>
      </c>
      <c r="O70" s="75"/>
      <c r="P70" s="76">
        <v>0</v>
      </c>
      <c r="Q70" s="75" t="s">
        <v>384</v>
      </c>
      <c r="R70" s="75"/>
      <c r="S70" s="76">
        <v>2.4241978877466975E-2</v>
      </c>
      <c r="T70" s="75" t="s">
        <v>384</v>
      </c>
      <c r="U70" s="75"/>
      <c r="V70" s="76">
        <v>1</v>
      </c>
      <c r="W70" s="75" t="s">
        <v>380</v>
      </c>
      <c r="X70" s="75"/>
      <c r="Y70" s="131">
        <v>0.34924812394587146</v>
      </c>
      <c r="Z70" s="75" t="s">
        <v>383</v>
      </c>
      <c r="AA70" s="75"/>
      <c r="AB70" s="75"/>
      <c r="AC70" s="75"/>
    </row>
    <row r="71" spans="1:29" ht="14.4" x14ac:dyDescent="0.3">
      <c r="A71" s="75" t="s">
        <v>57</v>
      </c>
      <c r="B71" s="75">
        <v>507</v>
      </c>
      <c r="C71" t="s">
        <v>62</v>
      </c>
      <c r="D71" s="76">
        <v>0.34316424238858229</v>
      </c>
      <c r="E71" s="75" t="s">
        <v>383</v>
      </c>
      <c r="F71" s="75"/>
      <c r="G71" s="76">
        <v>0.16835021389337196</v>
      </c>
      <c r="H71" s="75" t="s">
        <v>384</v>
      </c>
      <c r="I71" s="75"/>
      <c r="J71" s="76">
        <v>0.2585133609725257</v>
      </c>
      <c r="K71" s="75" t="s">
        <v>383</v>
      </c>
      <c r="L71" s="75"/>
      <c r="M71" s="76">
        <v>3.5535692454250735E-2</v>
      </c>
      <c r="N71" s="75" t="s">
        <v>384</v>
      </c>
      <c r="O71" s="75"/>
      <c r="P71" s="76">
        <v>6.4002987685023841E-2</v>
      </c>
      <c r="Q71" s="75" t="s">
        <v>384</v>
      </c>
      <c r="R71" s="75"/>
      <c r="S71" s="76">
        <v>3.2712268201511353E-3</v>
      </c>
      <c r="T71" s="75" t="s">
        <v>384</v>
      </c>
      <c r="U71" s="75"/>
      <c r="V71" s="76">
        <v>0.90916430221862321</v>
      </c>
      <c r="W71" s="75" t="s">
        <v>380</v>
      </c>
      <c r="X71" s="75"/>
      <c r="Y71" s="131">
        <v>0.32026807849331063</v>
      </c>
      <c r="Z71" s="75" t="s">
        <v>383</v>
      </c>
      <c r="AA71" s="75"/>
      <c r="AB71" s="75"/>
      <c r="AC71" s="75"/>
    </row>
    <row r="72" spans="1:29" ht="14.4" x14ac:dyDescent="0.3">
      <c r="A72" s="75" t="s">
        <v>57</v>
      </c>
      <c r="B72" s="75">
        <v>508</v>
      </c>
      <c r="C72" t="s">
        <v>63</v>
      </c>
      <c r="D72" s="76">
        <v>0.17935628411458449</v>
      </c>
      <c r="E72" s="75" t="s">
        <v>384</v>
      </c>
      <c r="F72" s="75"/>
      <c r="G72" s="76">
        <v>0.14549762329876884</v>
      </c>
      <c r="H72" s="75" t="s">
        <v>384</v>
      </c>
      <c r="I72" s="75"/>
      <c r="J72" s="76">
        <v>0.37866432394460942</v>
      </c>
      <c r="K72" s="75" t="s">
        <v>383</v>
      </c>
      <c r="L72" s="75"/>
      <c r="M72" s="76">
        <v>0.10218017019217557</v>
      </c>
      <c r="N72" s="75" t="s">
        <v>384</v>
      </c>
      <c r="O72" s="75"/>
      <c r="P72" s="76">
        <v>7.916833877999048E-2</v>
      </c>
      <c r="Q72" s="75" t="s">
        <v>384</v>
      </c>
      <c r="R72" s="75"/>
      <c r="S72" s="76">
        <v>9.6376239149287668E-2</v>
      </c>
      <c r="T72" s="75" t="s">
        <v>384</v>
      </c>
      <c r="U72" s="75"/>
      <c r="V72" s="76">
        <v>1</v>
      </c>
      <c r="W72" s="75" t="s">
        <v>380</v>
      </c>
      <c r="X72" s="75"/>
      <c r="Y72" s="131">
        <v>0.33060968868927698</v>
      </c>
      <c r="Z72" s="75" t="s">
        <v>383</v>
      </c>
      <c r="AA72" s="75"/>
      <c r="AB72" s="75"/>
      <c r="AC72" s="75"/>
    </row>
    <row r="73" spans="1:29" ht="14.4" x14ac:dyDescent="0.3">
      <c r="A73" s="75" t="s">
        <v>57</v>
      </c>
      <c r="B73" s="75">
        <v>509</v>
      </c>
      <c r="C73" t="s">
        <v>64</v>
      </c>
      <c r="D73" s="76">
        <v>0.60797002288268531</v>
      </c>
      <c r="E73" s="75" t="s">
        <v>381</v>
      </c>
      <c r="F73" s="75"/>
      <c r="G73" s="76">
        <v>0.60156078278980007</v>
      </c>
      <c r="H73" s="75" t="s">
        <v>381</v>
      </c>
      <c r="I73" s="75"/>
      <c r="J73" s="76">
        <v>0.50350522976691703</v>
      </c>
      <c r="K73" s="75" t="s">
        <v>382</v>
      </c>
      <c r="L73" s="75"/>
      <c r="M73" s="76">
        <v>4.8392252019685202E-2</v>
      </c>
      <c r="N73" s="75" t="s">
        <v>384</v>
      </c>
      <c r="O73" s="75"/>
      <c r="P73" s="76">
        <v>6.382495184119405E-2</v>
      </c>
      <c r="Q73" s="75" t="s">
        <v>384</v>
      </c>
      <c r="R73" s="75"/>
      <c r="S73" s="76">
        <v>0.2530863658971752</v>
      </c>
      <c r="T73" s="75" t="s">
        <v>383</v>
      </c>
      <c r="U73" s="75"/>
      <c r="V73" s="76">
        <v>0.99326408560003265</v>
      </c>
      <c r="W73" s="75" t="s">
        <v>380</v>
      </c>
      <c r="X73" s="75"/>
      <c r="Y73" s="131">
        <v>0.52743985820700079</v>
      </c>
      <c r="Z73" s="75" t="s">
        <v>382</v>
      </c>
      <c r="AA73" s="75"/>
      <c r="AB73" s="75"/>
      <c r="AC73" s="75"/>
    </row>
    <row r="74" spans="1:29" ht="14.4" x14ac:dyDescent="0.3">
      <c r="A74" s="75" t="s">
        <v>57</v>
      </c>
      <c r="B74" s="75">
        <v>510</v>
      </c>
      <c r="C74" t="s">
        <v>65</v>
      </c>
      <c r="D74" s="76">
        <v>0.31442170341021014</v>
      </c>
      <c r="E74" s="75" t="s">
        <v>383</v>
      </c>
      <c r="F74" s="75"/>
      <c r="G74" s="76">
        <v>0.96818256357787524</v>
      </c>
      <c r="H74" s="75" t="s">
        <v>380</v>
      </c>
      <c r="I74" s="75"/>
      <c r="J74" s="76">
        <v>4.7843312441301133E-2</v>
      </c>
      <c r="K74" s="75" t="s">
        <v>384</v>
      </c>
      <c r="L74" s="75"/>
      <c r="M74" s="76">
        <v>0.57119116890352606</v>
      </c>
      <c r="N74" s="75" t="s">
        <v>382</v>
      </c>
      <c r="O74" s="75"/>
      <c r="P74" s="76">
        <v>0.76919234932307945</v>
      </c>
      <c r="Q74" s="75" t="s">
        <v>381</v>
      </c>
      <c r="R74" s="75"/>
      <c r="S74" s="76">
        <v>0.65242293347403135</v>
      </c>
      <c r="T74" s="75" t="s">
        <v>381</v>
      </c>
      <c r="U74" s="75"/>
      <c r="V74" s="76">
        <v>1</v>
      </c>
      <c r="W74" s="75" t="s">
        <v>380</v>
      </c>
      <c r="X74" s="75"/>
      <c r="Y74" s="131">
        <v>0.66058582981181102</v>
      </c>
      <c r="Z74" s="75" t="s">
        <v>381</v>
      </c>
      <c r="AA74" s="75"/>
      <c r="AB74" s="75"/>
      <c r="AC74" s="75"/>
    </row>
    <row r="75" spans="1:29" ht="14.4" x14ac:dyDescent="0.3">
      <c r="A75" s="75" t="s">
        <v>57</v>
      </c>
      <c r="B75" s="75">
        <v>511</v>
      </c>
      <c r="C75" t="s">
        <v>66</v>
      </c>
      <c r="D75" s="76">
        <v>0.42096821190120198</v>
      </c>
      <c r="E75" s="75" t="s">
        <v>382</v>
      </c>
      <c r="F75" s="75"/>
      <c r="G75" s="76">
        <v>0.20274884211337524</v>
      </c>
      <c r="H75" s="75" t="s">
        <v>383</v>
      </c>
      <c r="I75" s="75"/>
      <c r="J75" s="76">
        <v>0.58387781614837975</v>
      </c>
      <c r="K75" s="75" t="s">
        <v>382</v>
      </c>
      <c r="L75" s="75"/>
      <c r="M75" s="76">
        <v>5.550029754211469E-2</v>
      </c>
      <c r="N75" s="75" t="s">
        <v>384</v>
      </c>
      <c r="O75" s="75"/>
      <c r="P75" s="76">
        <v>0.11480070191157112</v>
      </c>
      <c r="Q75" s="75" t="s">
        <v>384</v>
      </c>
      <c r="R75" s="75"/>
      <c r="S75" s="76">
        <v>0.22886573880054556</v>
      </c>
      <c r="T75" s="75" t="s">
        <v>383</v>
      </c>
      <c r="U75" s="75"/>
      <c r="V75" s="76">
        <v>1</v>
      </c>
      <c r="W75" s="75" t="s">
        <v>380</v>
      </c>
      <c r="X75" s="75"/>
      <c r="Y75" s="131">
        <v>0.42304786624317658</v>
      </c>
      <c r="Z75" s="75" t="s">
        <v>382</v>
      </c>
      <c r="AA75" s="75"/>
      <c r="AB75" s="75"/>
      <c r="AC75" s="75"/>
    </row>
    <row r="76" spans="1:29" ht="14.4" x14ac:dyDescent="0.3">
      <c r="A76" s="75" t="s">
        <v>57</v>
      </c>
      <c r="B76" s="75">
        <v>512</v>
      </c>
      <c r="C76" t="s">
        <v>67</v>
      </c>
      <c r="D76" s="76">
        <v>0.24901061100396418</v>
      </c>
      <c r="E76" s="75" t="s">
        <v>383</v>
      </c>
      <c r="F76" s="75"/>
      <c r="G76" s="76">
        <v>0.29548022721761275</v>
      </c>
      <c r="H76" s="75" t="s">
        <v>383</v>
      </c>
      <c r="I76" s="75"/>
      <c r="J76" s="76">
        <v>2.2090136460838614E-2</v>
      </c>
      <c r="K76" s="75" t="s">
        <v>384</v>
      </c>
      <c r="L76" s="75"/>
      <c r="M76" s="76">
        <v>0.12111858861306354</v>
      </c>
      <c r="N76" s="75" t="s">
        <v>384</v>
      </c>
      <c r="O76" s="75"/>
      <c r="P76" s="76">
        <v>0.17419464409176305</v>
      </c>
      <c r="Q76" s="75" t="s">
        <v>384</v>
      </c>
      <c r="R76" s="75"/>
      <c r="S76" s="76">
        <v>0.32632261711505489</v>
      </c>
      <c r="T76" s="75" t="s">
        <v>383</v>
      </c>
      <c r="U76" s="75"/>
      <c r="V76" s="76">
        <v>1</v>
      </c>
      <c r="W76" s="75" t="s">
        <v>380</v>
      </c>
      <c r="X76" s="75"/>
      <c r="Y76" s="131">
        <v>0.37327076627238742</v>
      </c>
      <c r="Z76" s="75" t="s">
        <v>383</v>
      </c>
      <c r="AA76" s="75"/>
      <c r="AB76" s="75"/>
      <c r="AC76" s="75"/>
    </row>
    <row r="77" spans="1:29" ht="14.4" x14ac:dyDescent="0.3">
      <c r="A77" s="75" t="s">
        <v>57</v>
      </c>
      <c r="B77" s="75">
        <v>513</v>
      </c>
      <c r="C77" t="s">
        <v>68</v>
      </c>
      <c r="D77" s="76">
        <v>0.40848372588179377</v>
      </c>
      <c r="E77" s="75" t="s">
        <v>382</v>
      </c>
      <c r="F77" s="75"/>
      <c r="G77" s="76">
        <v>0.14986746129503406</v>
      </c>
      <c r="H77" s="75" t="s">
        <v>384</v>
      </c>
      <c r="I77" s="75"/>
      <c r="J77" s="76">
        <v>0.21347718244687552</v>
      </c>
      <c r="K77" s="75" t="s">
        <v>383</v>
      </c>
      <c r="L77" s="75"/>
      <c r="M77" s="76">
        <v>1.5676213893573834E-2</v>
      </c>
      <c r="N77" s="75" t="s">
        <v>384</v>
      </c>
      <c r="O77" s="75"/>
      <c r="P77" s="76">
        <v>0</v>
      </c>
      <c r="Q77" s="75" t="s">
        <v>384</v>
      </c>
      <c r="R77" s="75"/>
      <c r="S77" s="76">
        <v>2.2201277160760775E-3</v>
      </c>
      <c r="T77" s="75" t="s">
        <v>384</v>
      </c>
      <c r="U77" s="75"/>
      <c r="V77" s="76">
        <v>1</v>
      </c>
      <c r="W77" s="75" t="s">
        <v>380</v>
      </c>
      <c r="X77" s="75"/>
      <c r="Y77" s="131">
        <v>0.33480758984101811</v>
      </c>
      <c r="Z77" s="75" t="s">
        <v>383</v>
      </c>
      <c r="AA77" s="75"/>
      <c r="AB77" s="75"/>
      <c r="AC77" s="75"/>
    </row>
    <row r="78" spans="1:29" ht="14.4" x14ac:dyDescent="0.3">
      <c r="A78" s="75" t="s">
        <v>57</v>
      </c>
      <c r="B78" s="75">
        <v>514</v>
      </c>
      <c r="C78" t="s">
        <v>69</v>
      </c>
      <c r="D78" s="76">
        <v>0.31870231973149699</v>
      </c>
      <c r="E78" s="75" t="s">
        <v>383</v>
      </c>
      <c r="F78" s="75"/>
      <c r="G78" s="76">
        <v>0.40100244434691346</v>
      </c>
      <c r="H78" s="75" t="s">
        <v>382</v>
      </c>
      <c r="I78" s="75"/>
      <c r="J78" s="76">
        <v>0.34902393285929917</v>
      </c>
      <c r="K78" s="75" t="s">
        <v>383</v>
      </c>
      <c r="L78" s="75"/>
      <c r="M78" s="76">
        <v>0.18855258536915045</v>
      </c>
      <c r="N78" s="75" t="s">
        <v>384</v>
      </c>
      <c r="O78" s="75"/>
      <c r="P78" s="76">
        <v>0.11491202834656997</v>
      </c>
      <c r="Q78" s="75" t="s">
        <v>384</v>
      </c>
      <c r="R78" s="75"/>
      <c r="S78" s="76">
        <v>0.18712620896216803</v>
      </c>
      <c r="T78" s="75" t="s">
        <v>384</v>
      </c>
      <c r="U78" s="75"/>
      <c r="V78" s="76">
        <v>1</v>
      </c>
      <c r="W78" s="75" t="s">
        <v>380</v>
      </c>
      <c r="X78" s="75"/>
      <c r="Y78" s="131">
        <v>0.42790242836940084</v>
      </c>
      <c r="Z78" s="75" t="s">
        <v>382</v>
      </c>
      <c r="AA78" s="75"/>
      <c r="AB78" s="75"/>
      <c r="AC78" s="75"/>
    </row>
    <row r="79" spans="1:29" ht="14.4" x14ac:dyDescent="0.3">
      <c r="A79" s="75" t="s">
        <v>70</v>
      </c>
      <c r="B79" s="75">
        <v>601</v>
      </c>
      <c r="C79" t="s">
        <v>71</v>
      </c>
      <c r="D79" s="76">
        <v>0.33558070056802297</v>
      </c>
      <c r="E79" s="75" t="s">
        <v>383</v>
      </c>
      <c r="F79" s="75"/>
      <c r="G79" s="76">
        <v>0.14725414526420685</v>
      </c>
      <c r="H79" s="75" t="s">
        <v>384</v>
      </c>
      <c r="I79" s="75"/>
      <c r="J79" s="76">
        <v>0.13747861899368172</v>
      </c>
      <c r="K79" s="75" t="s">
        <v>384</v>
      </c>
      <c r="L79" s="75"/>
      <c r="M79" s="76">
        <v>6.0697669965327126E-2</v>
      </c>
      <c r="N79" s="75" t="s">
        <v>384</v>
      </c>
      <c r="O79" s="75"/>
      <c r="P79" s="76">
        <v>0</v>
      </c>
      <c r="Q79" s="75" t="s">
        <v>384</v>
      </c>
      <c r="R79" s="75"/>
      <c r="S79" s="76">
        <v>9.2977396276482702E-2</v>
      </c>
      <c r="T79" s="75" t="s">
        <v>384</v>
      </c>
      <c r="U79" s="75"/>
      <c r="V79" s="76">
        <v>1</v>
      </c>
      <c r="W79" s="75" t="s">
        <v>380</v>
      </c>
      <c r="X79" s="75"/>
      <c r="Y79" s="131">
        <v>0.32568233768999511</v>
      </c>
      <c r="Z79" s="75" t="s">
        <v>383</v>
      </c>
      <c r="AA79" s="75"/>
      <c r="AB79" s="75"/>
      <c r="AC79" s="75"/>
    </row>
    <row r="80" spans="1:29" ht="14.4" x14ac:dyDescent="0.3">
      <c r="A80" s="75" t="s">
        <v>70</v>
      </c>
      <c r="B80" s="75">
        <v>602</v>
      </c>
      <c r="C80" t="s">
        <v>72</v>
      </c>
      <c r="D80" s="76">
        <v>0.40399619033689699</v>
      </c>
      <c r="E80" s="75" t="s">
        <v>382</v>
      </c>
      <c r="F80" s="75"/>
      <c r="G80" s="76">
        <v>0.25094484640532166</v>
      </c>
      <c r="H80" s="75" t="s">
        <v>383</v>
      </c>
      <c r="I80" s="75"/>
      <c r="J80" s="76">
        <v>0.19282002186921637</v>
      </c>
      <c r="K80" s="75" t="s">
        <v>384</v>
      </c>
      <c r="L80" s="75"/>
      <c r="M80" s="76">
        <v>0.113908327573794</v>
      </c>
      <c r="N80" s="75" t="s">
        <v>384</v>
      </c>
      <c r="O80" s="75"/>
      <c r="P80" s="76">
        <v>0.20085738888030144</v>
      </c>
      <c r="Q80" s="75" t="s">
        <v>383</v>
      </c>
      <c r="R80" s="75"/>
      <c r="S80" s="76">
        <v>0.18318708086997235</v>
      </c>
      <c r="T80" s="75" t="s">
        <v>384</v>
      </c>
      <c r="U80" s="75"/>
      <c r="V80" s="76">
        <v>1</v>
      </c>
      <c r="W80" s="75" t="s">
        <v>380</v>
      </c>
      <c r="X80" s="75"/>
      <c r="Y80" s="131">
        <v>0.40006548926777219</v>
      </c>
      <c r="Z80" s="75" t="s">
        <v>382</v>
      </c>
      <c r="AA80" s="75"/>
      <c r="AB80" s="75"/>
      <c r="AC80" s="75"/>
    </row>
    <row r="81" spans="1:29" ht="14.4" x14ac:dyDescent="0.3">
      <c r="A81" s="75" t="s">
        <v>70</v>
      </c>
      <c r="B81" s="75">
        <v>603</v>
      </c>
      <c r="C81" t="s">
        <v>73</v>
      </c>
      <c r="D81" s="76">
        <v>0.16971886957450802</v>
      </c>
      <c r="E81" s="75" t="s">
        <v>384</v>
      </c>
      <c r="F81" s="75"/>
      <c r="G81" s="76">
        <v>0.10306597904719794</v>
      </c>
      <c r="H81" s="75" t="s">
        <v>384</v>
      </c>
      <c r="I81" s="75"/>
      <c r="J81" s="76">
        <v>0.10145051815958699</v>
      </c>
      <c r="K81" s="75" t="s">
        <v>384</v>
      </c>
      <c r="L81" s="75"/>
      <c r="M81" s="76">
        <v>7.4866351132374401E-2</v>
      </c>
      <c r="N81" s="75" t="s">
        <v>384</v>
      </c>
      <c r="O81" s="75"/>
      <c r="P81" s="76">
        <v>0</v>
      </c>
      <c r="Q81" s="75" t="s">
        <v>384</v>
      </c>
      <c r="R81" s="75"/>
      <c r="S81" s="76">
        <v>0.28182753290719081</v>
      </c>
      <c r="T81" s="75" t="s">
        <v>383</v>
      </c>
      <c r="U81" s="75"/>
      <c r="V81" s="76">
        <v>0.81921096345076627</v>
      </c>
      <c r="W81" s="75" t="s">
        <v>380</v>
      </c>
      <c r="X81" s="75"/>
      <c r="Y81" s="131">
        <v>0.26421360263440968</v>
      </c>
      <c r="Z81" s="75" t="s">
        <v>383</v>
      </c>
      <c r="AA81" s="75"/>
      <c r="AB81" s="75"/>
      <c r="AC81" s="75"/>
    </row>
    <row r="82" spans="1:29" ht="14.4" x14ac:dyDescent="0.3">
      <c r="A82" s="75" t="s">
        <v>70</v>
      </c>
      <c r="B82" s="75">
        <v>604</v>
      </c>
      <c r="C82" t="s">
        <v>74</v>
      </c>
      <c r="D82" s="76">
        <v>0.1882245083173478</v>
      </c>
      <c r="E82" s="75" t="s">
        <v>384</v>
      </c>
      <c r="F82" s="75"/>
      <c r="G82" s="76">
        <v>0.1045292672213481</v>
      </c>
      <c r="H82" s="75" t="s">
        <v>384</v>
      </c>
      <c r="I82" s="75"/>
      <c r="J82" s="76">
        <v>7.6069817411229479E-2</v>
      </c>
      <c r="K82" s="75" t="s">
        <v>384</v>
      </c>
      <c r="L82" s="75"/>
      <c r="M82" s="76">
        <v>5.2108025594897855E-2</v>
      </c>
      <c r="N82" s="75" t="s">
        <v>384</v>
      </c>
      <c r="O82" s="75"/>
      <c r="P82" s="76">
        <v>0</v>
      </c>
      <c r="Q82" s="75" t="s">
        <v>384</v>
      </c>
      <c r="R82" s="75"/>
      <c r="S82" s="76">
        <v>0.11684086835454154</v>
      </c>
      <c r="T82" s="75" t="s">
        <v>384</v>
      </c>
      <c r="U82" s="75"/>
      <c r="V82" s="76">
        <v>1</v>
      </c>
      <c r="W82" s="75" t="s">
        <v>380</v>
      </c>
      <c r="X82" s="75"/>
      <c r="Y82" s="131">
        <v>0.28305262624380612</v>
      </c>
      <c r="Z82" s="75" t="s">
        <v>383</v>
      </c>
      <c r="AA82" s="75"/>
      <c r="AB82" s="75"/>
      <c r="AC82" s="75"/>
    </row>
    <row r="83" spans="1:29" ht="14.4" x14ac:dyDescent="0.3">
      <c r="A83" s="75" t="s">
        <v>70</v>
      </c>
      <c r="B83" s="75">
        <v>605</v>
      </c>
      <c r="C83" t="s">
        <v>75</v>
      </c>
      <c r="D83" s="76">
        <v>0.29933243935536058</v>
      </c>
      <c r="E83" s="75" t="s">
        <v>383</v>
      </c>
      <c r="F83" s="75"/>
      <c r="G83" s="76">
        <v>0.13309681572243937</v>
      </c>
      <c r="H83" s="75" t="s">
        <v>384</v>
      </c>
      <c r="I83" s="75"/>
      <c r="J83" s="76">
        <v>0.77621368209063513</v>
      </c>
      <c r="K83" s="75" t="s">
        <v>381</v>
      </c>
      <c r="L83" s="75"/>
      <c r="M83" s="76">
        <v>0.13481157961368917</v>
      </c>
      <c r="N83" s="75" t="s">
        <v>384</v>
      </c>
      <c r="O83" s="75"/>
      <c r="P83" s="76">
        <v>7.3736419145664965E-3</v>
      </c>
      <c r="Q83" s="75" t="s">
        <v>384</v>
      </c>
      <c r="R83" s="75"/>
      <c r="S83" s="76">
        <v>9.1122225457317005E-2</v>
      </c>
      <c r="T83" s="75" t="s">
        <v>384</v>
      </c>
      <c r="U83" s="75"/>
      <c r="V83" s="76">
        <v>1</v>
      </c>
      <c r="W83" s="75" t="s">
        <v>380</v>
      </c>
      <c r="X83" s="75"/>
      <c r="Y83" s="131">
        <v>0.38743796392318081</v>
      </c>
      <c r="Z83" s="75" t="s">
        <v>383</v>
      </c>
      <c r="AA83" s="75"/>
      <c r="AB83" s="75"/>
      <c r="AC83" s="75"/>
    </row>
    <row r="84" spans="1:29" ht="14.4" x14ac:dyDescent="0.3">
      <c r="A84" s="75" t="s">
        <v>70</v>
      </c>
      <c r="B84" s="75">
        <v>606</v>
      </c>
      <c r="C84" t="s">
        <v>76</v>
      </c>
      <c r="D84" s="76">
        <v>0.18647053602875915</v>
      </c>
      <c r="E84" s="75" t="s">
        <v>384</v>
      </c>
      <c r="F84" s="75"/>
      <c r="G84" s="76">
        <v>0.10821283735058605</v>
      </c>
      <c r="H84" s="75" t="s">
        <v>384</v>
      </c>
      <c r="I84" s="75"/>
      <c r="J84" s="76">
        <v>0.14932934243769755</v>
      </c>
      <c r="K84" s="75" t="s">
        <v>384</v>
      </c>
      <c r="L84" s="75"/>
      <c r="M84" s="76">
        <v>6.1026200794926551E-2</v>
      </c>
      <c r="N84" s="75" t="s">
        <v>384</v>
      </c>
      <c r="O84" s="75"/>
      <c r="P84" s="76">
        <v>5.5029920218938246E-2</v>
      </c>
      <c r="Q84" s="75" t="s">
        <v>384</v>
      </c>
      <c r="R84" s="75"/>
      <c r="S84" s="76">
        <v>0.22075443922848079</v>
      </c>
      <c r="T84" s="75" t="s">
        <v>383</v>
      </c>
      <c r="U84" s="75"/>
      <c r="V84" s="76">
        <v>0.97613546960325803</v>
      </c>
      <c r="W84" s="75" t="s">
        <v>380</v>
      </c>
      <c r="X84" s="75"/>
      <c r="Y84" s="131">
        <v>0.30277775886452496</v>
      </c>
      <c r="Z84" s="75" t="s">
        <v>383</v>
      </c>
      <c r="AA84" s="75"/>
      <c r="AB84" s="75"/>
      <c r="AC84" s="75"/>
    </row>
    <row r="85" spans="1:29" ht="14.4" x14ac:dyDescent="0.3">
      <c r="A85" s="75" t="s">
        <v>70</v>
      </c>
      <c r="B85" s="75">
        <v>607</v>
      </c>
      <c r="C85" t="s">
        <v>77</v>
      </c>
      <c r="D85" s="76">
        <v>6.7238860051514943E-2</v>
      </c>
      <c r="E85" s="75" t="s">
        <v>384</v>
      </c>
      <c r="F85" s="75"/>
      <c r="G85" s="76">
        <v>5.394990511347697E-2</v>
      </c>
      <c r="H85" s="75" t="s">
        <v>384</v>
      </c>
      <c r="I85" s="75"/>
      <c r="J85" s="76">
        <v>0</v>
      </c>
      <c r="K85" s="75" t="s">
        <v>384</v>
      </c>
      <c r="L85" s="75"/>
      <c r="M85" s="76">
        <v>6.3781717399153059E-2</v>
      </c>
      <c r="N85" s="75" t="s">
        <v>384</v>
      </c>
      <c r="O85" s="75"/>
      <c r="P85" s="76">
        <v>0</v>
      </c>
      <c r="Q85" s="75" t="s">
        <v>384</v>
      </c>
      <c r="R85" s="75"/>
      <c r="S85" s="76">
        <v>0.10599104909178379</v>
      </c>
      <c r="T85" s="75" t="s">
        <v>384</v>
      </c>
      <c r="U85" s="75"/>
      <c r="V85" s="76">
        <v>1</v>
      </c>
      <c r="W85" s="75" t="s">
        <v>380</v>
      </c>
      <c r="X85" s="75"/>
      <c r="Y85" s="131">
        <v>0.24121502968209207</v>
      </c>
      <c r="Z85" s="75" t="s">
        <v>383</v>
      </c>
      <c r="AA85" s="75"/>
      <c r="AB85" s="75"/>
      <c r="AC85" s="75"/>
    </row>
    <row r="86" spans="1:29" ht="14.4" x14ac:dyDescent="0.3">
      <c r="A86" s="75" t="s">
        <v>70</v>
      </c>
      <c r="B86" s="75">
        <v>608</v>
      </c>
      <c r="C86" t="s">
        <v>78</v>
      </c>
      <c r="D86" s="76">
        <v>0.29801833997676275</v>
      </c>
      <c r="E86" s="75" t="s">
        <v>383</v>
      </c>
      <c r="F86" s="75"/>
      <c r="G86" s="76">
        <v>0.1346610537180859</v>
      </c>
      <c r="H86" s="75" t="s">
        <v>384</v>
      </c>
      <c r="I86" s="75"/>
      <c r="J86" s="76">
        <v>0.30567876487347201</v>
      </c>
      <c r="K86" s="75" t="s">
        <v>383</v>
      </c>
      <c r="L86" s="75"/>
      <c r="M86" s="76">
        <v>1.9456055068857482E-2</v>
      </c>
      <c r="N86" s="75" t="s">
        <v>384</v>
      </c>
      <c r="O86" s="75"/>
      <c r="P86" s="76">
        <v>1.1196456825495334E-2</v>
      </c>
      <c r="Q86" s="75" t="s">
        <v>384</v>
      </c>
      <c r="R86" s="75"/>
      <c r="S86" s="76">
        <v>2.1014510642872092E-2</v>
      </c>
      <c r="T86" s="75" t="s">
        <v>384</v>
      </c>
      <c r="U86" s="75"/>
      <c r="V86" s="76">
        <v>1</v>
      </c>
      <c r="W86" s="75" t="s">
        <v>380</v>
      </c>
      <c r="X86" s="75"/>
      <c r="Y86" s="131">
        <v>0.32227045748003941</v>
      </c>
      <c r="Z86" s="75" t="s">
        <v>383</v>
      </c>
      <c r="AA86" s="75"/>
      <c r="AB86" s="75"/>
      <c r="AC86" s="75"/>
    </row>
    <row r="87" spans="1:29" ht="14.4" x14ac:dyDescent="0.3">
      <c r="A87" s="75" t="s">
        <v>70</v>
      </c>
      <c r="B87" s="77">
        <v>609</v>
      </c>
      <c r="C87" t="s">
        <v>79</v>
      </c>
      <c r="D87" s="76">
        <v>0.24599801454843581</v>
      </c>
      <c r="E87" s="75" t="s">
        <v>383</v>
      </c>
      <c r="F87" s="75"/>
      <c r="G87" s="76">
        <v>0.22018578878958339</v>
      </c>
      <c r="H87" s="75" t="s">
        <v>383</v>
      </c>
      <c r="I87" s="75"/>
      <c r="J87" s="76">
        <v>0.50777732061663627</v>
      </c>
      <c r="K87" s="75" t="s">
        <v>382</v>
      </c>
      <c r="L87" s="75"/>
      <c r="M87" s="76">
        <v>9.0237043659435343E-2</v>
      </c>
      <c r="N87" s="75" t="s">
        <v>384</v>
      </c>
      <c r="O87" s="75"/>
      <c r="P87" s="76">
        <v>0.13879493714150262</v>
      </c>
      <c r="Q87" s="75" t="s">
        <v>384</v>
      </c>
      <c r="R87" s="75"/>
      <c r="S87" s="76">
        <v>0.15722941740346846</v>
      </c>
      <c r="T87" s="75" t="s">
        <v>384</v>
      </c>
      <c r="U87" s="75"/>
      <c r="V87" s="76">
        <v>1</v>
      </c>
      <c r="W87" s="75" t="s">
        <v>380</v>
      </c>
      <c r="X87" s="75"/>
      <c r="Y87" s="131">
        <v>0.38264063254970815</v>
      </c>
      <c r="Z87" s="75" t="s">
        <v>383</v>
      </c>
      <c r="AA87" s="75"/>
      <c r="AB87" s="75"/>
      <c r="AC87" s="75"/>
    </row>
    <row r="88" spans="1:29" ht="14.4" x14ac:dyDescent="0.3">
      <c r="A88" s="75" t="s">
        <v>70</v>
      </c>
      <c r="B88" s="75">
        <v>610</v>
      </c>
      <c r="C88" t="s">
        <v>80</v>
      </c>
      <c r="D88" s="76">
        <v>0.12105086992943402</v>
      </c>
      <c r="E88" s="75" t="s">
        <v>384</v>
      </c>
      <c r="F88" s="75"/>
      <c r="G88" s="76">
        <v>6.3848424158831921E-2</v>
      </c>
      <c r="H88" s="75" t="s">
        <v>384</v>
      </c>
      <c r="I88" s="75"/>
      <c r="J88" s="76">
        <v>1.2681761782085934E-2</v>
      </c>
      <c r="K88" s="75" t="s">
        <v>384</v>
      </c>
      <c r="L88" s="75"/>
      <c r="M88" s="76">
        <v>5.7268091874506488E-2</v>
      </c>
      <c r="N88" s="75" t="s">
        <v>384</v>
      </c>
      <c r="O88" s="75"/>
      <c r="P88" s="76">
        <v>1.2075042285149643E-2</v>
      </c>
      <c r="Q88" s="75" t="s">
        <v>384</v>
      </c>
      <c r="R88" s="75"/>
      <c r="S88" s="76">
        <v>0.23483130785924913</v>
      </c>
      <c r="T88" s="75" t="s">
        <v>383</v>
      </c>
      <c r="U88" s="75"/>
      <c r="V88" s="76">
        <v>0.73706636678791848</v>
      </c>
      <c r="W88" s="75" t="s">
        <v>381</v>
      </c>
      <c r="X88" s="75"/>
      <c r="Y88" s="131">
        <v>0.21607875255533601</v>
      </c>
      <c r="Z88" s="75" t="s">
        <v>383</v>
      </c>
      <c r="AA88" s="75"/>
      <c r="AB88" s="75"/>
      <c r="AC88" s="75"/>
    </row>
    <row r="89" spans="1:29" ht="14.4" x14ac:dyDescent="0.3">
      <c r="A89" s="75" t="s">
        <v>70</v>
      </c>
      <c r="B89" s="75">
        <v>611</v>
      </c>
      <c r="C89" t="s">
        <v>81</v>
      </c>
      <c r="D89" s="76">
        <v>0.11426139135710103</v>
      </c>
      <c r="E89" s="75" t="s">
        <v>384</v>
      </c>
      <c r="F89" s="75"/>
      <c r="G89" s="76">
        <v>8.4318140369565781E-2</v>
      </c>
      <c r="H89" s="75" t="s">
        <v>384</v>
      </c>
      <c r="I89" s="75"/>
      <c r="J89" s="76">
        <v>0.30567242397870864</v>
      </c>
      <c r="K89" s="75" t="s">
        <v>383</v>
      </c>
      <c r="L89" s="75"/>
      <c r="M89" s="76">
        <v>7.4379254308852921E-2</v>
      </c>
      <c r="N89" s="75" t="s">
        <v>384</v>
      </c>
      <c r="O89" s="75"/>
      <c r="P89" s="76">
        <v>0</v>
      </c>
      <c r="Q89" s="75" t="s">
        <v>384</v>
      </c>
      <c r="R89" s="75"/>
      <c r="S89" s="76">
        <v>5.8124169989120435E-2</v>
      </c>
      <c r="T89" s="75" t="s">
        <v>384</v>
      </c>
      <c r="U89" s="75"/>
      <c r="V89" s="76">
        <v>1</v>
      </c>
      <c r="W89" s="75" t="s">
        <v>380</v>
      </c>
      <c r="X89" s="75"/>
      <c r="Y89" s="131">
        <v>0.28353349117300158</v>
      </c>
      <c r="Z89" s="75" t="s">
        <v>383</v>
      </c>
      <c r="AA89" s="75"/>
      <c r="AB89" s="75"/>
      <c r="AC89" s="75"/>
    </row>
    <row r="90" spans="1:29" ht="14.4" x14ac:dyDescent="0.3">
      <c r="A90" s="75" t="s">
        <v>70</v>
      </c>
      <c r="B90" s="75">
        <v>612</v>
      </c>
      <c r="C90" t="s">
        <v>82</v>
      </c>
      <c r="D90" s="76">
        <v>0.20238022087874696</v>
      </c>
      <c r="E90" s="75" t="s">
        <v>383</v>
      </c>
      <c r="F90" s="75"/>
      <c r="G90" s="76">
        <v>0.13488378695495809</v>
      </c>
      <c r="H90" s="75" t="s">
        <v>384</v>
      </c>
      <c r="I90" s="75"/>
      <c r="J90" s="76">
        <v>8.993986442228824E-2</v>
      </c>
      <c r="K90" s="75" t="s">
        <v>384</v>
      </c>
      <c r="L90" s="75"/>
      <c r="M90" s="76">
        <v>0.12046821361676358</v>
      </c>
      <c r="N90" s="75" t="s">
        <v>384</v>
      </c>
      <c r="O90" s="75"/>
      <c r="P90" s="76">
        <v>0.93455152194186386</v>
      </c>
      <c r="Q90" s="75" t="s">
        <v>380</v>
      </c>
      <c r="R90" s="75"/>
      <c r="S90" s="76">
        <v>0.22903167762540502</v>
      </c>
      <c r="T90" s="75" t="s">
        <v>383</v>
      </c>
      <c r="U90" s="75"/>
      <c r="V90" s="76">
        <v>1</v>
      </c>
      <c r="W90" s="75" t="s">
        <v>380</v>
      </c>
      <c r="X90" s="75"/>
      <c r="Y90" s="131">
        <v>0.40485192932737313</v>
      </c>
      <c r="Z90" s="75" t="s">
        <v>382</v>
      </c>
      <c r="AA90" s="75"/>
      <c r="AB90" s="75"/>
      <c r="AC90" s="75"/>
    </row>
    <row r="91" spans="1:29" ht="14.4" x14ac:dyDescent="0.3">
      <c r="A91" s="75" t="s">
        <v>70</v>
      </c>
      <c r="B91" s="75">
        <v>613</v>
      </c>
      <c r="C91" t="s">
        <v>83</v>
      </c>
      <c r="D91" s="76">
        <v>0.13711127530854703</v>
      </c>
      <c r="E91" s="75" t="s">
        <v>384</v>
      </c>
      <c r="F91" s="75"/>
      <c r="G91" s="76">
        <v>6.6093668814126608E-2</v>
      </c>
      <c r="H91" s="75" t="s">
        <v>384</v>
      </c>
      <c r="I91" s="75"/>
      <c r="J91" s="76">
        <v>0.17761543872190119</v>
      </c>
      <c r="K91" s="75" t="s">
        <v>384</v>
      </c>
      <c r="L91" s="75"/>
      <c r="M91" s="76">
        <v>5.5658862681396887E-2</v>
      </c>
      <c r="N91" s="75" t="s">
        <v>384</v>
      </c>
      <c r="O91" s="75"/>
      <c r="P91" s="76">
        <v>0</v>
      </c>
      <c r="Q91" s="75" t="s">
        <v>384</v>
      </c>
      <c r="R91" s="75"/>
      <c r="S91" s="76">
        <v>0.31005015713816508</v>
      </c>
      <c r="T91" s="75" t="s">
        <v>383</v>
      </c>
      <c r="U91" s="75"/>
      <c r="V91" s="76">
        <v>1</v>
      </c>
      <c r="W91" s="75" t="s">
        <v>380</v>
      </c>
      <c r="X91" s="75"/>
      <c r="Y91" s="131">
        <v>0.29497343467868109</v>
      </c>
      <c r="Z91" s="75" t="s">
        <v>383</v>
      </c>
      <c r="AA91" s="75"/>
      <c r="AB91" s="75"/>
      <c r="AC91" s="75"/>
    </row>
    <row r="92" spans="1:29" ht="14.4" x14ac:dyDescent="0.3">
      <c r="A92" s="75" t="s">
        <v>70</v>
      </c>
      <c r="B92" s="75">
        <v>614</v>
      </c>
      <c r="C92" t="s">
        <v>84</v>
      </c>
      <c r="D92" s="76">
        <v>0.24819934164052843</v>
      </c>
      <c r="E92" s="75" t="s">
        <v>383</v>
      </c>
      <c r="F92" s="75"/>
      <c r="G92" s="76">
        <v>0.1274844428800084</v>
      </c>
      <c r="H92" s="75" t="s">
        <v>384</v>
      </c>
      <c r="I92" s="75"/>
      <c r="J92" s="76">
        <v>5.4321429438457171E-2</v>
      </c>
      <c r="K92" s="75" t="s">
        <v>384</v>
      </c>
      <c r="L92" s="75"/>
      <c r="M92" s="76">
        <v>6.5197308389108838E-2</v>
      </c>
      <c r="N92" s="75" t="s">
        <v>384</v>
      </c>
      <c r="O92" s="75"/>
      <c r="P92" s="76">
        <v>5.0948915997846032E-2</v>
      </c>
      <c r="Q92" s="75" t="s">
        <v>384</v>
      </c>
      <c r="R92" s="75"/>
      <c r="S92" s="76">
        <v>0.22690502207427943</v>
      </c>
      <c r="T92" s="75" t="s">
        <v>383</v>
      </c>
      <c r="U92" s="75"/>
      <c r="V92" s="76">
        <v>0.93828898382703607</v>
      </c>
      <c r="W92" s="75" t="s">
        <v>380</v>
      </c>
      <c r="X92" s="75"/>
      <c r="Y92" s="131">
        <v>0.30253182125948375</v>
      </c>
      <c r="Z92" s="75" t="s">
        <v>383</v>
      </c>
      <c r="AA92" s="75"/>
      <c r="AB92" s="75"/>
      <c r="AC92" s="75"/>
    </row>
    <row r="93" spans="1:29" ht="14.4" x14ac:dyDescent="0.3">
      <c r="A93" s="75" t="s">
        <v>85</v>
      </c>
      <c r="B93" s="75">
        <v>701</v>
      </c>
      <c r="C93" t="s">
        <v>85</v>
      </c>
      <c r="D93" s="76">
        <v>0.41732922757637714</v>
      </c>
      <c r="E93" s="75" t="s">
        <v>382</v>
      </c>
      <c r="F93" s="75"/>
      <c r="G93" s="76">
        <v>9.2707203090765231E-2</v>
      </c>
      <c r="H93" s="75" t="s">
        <v>384</v>
      </c>
      <c r="I93" s="75"/>
      <c r="J93" s="76">
        <v>2.7210146018155239E-2</v>
      </c>
      <c r="K93" s="75" t="s">
        <v>384</v>
      </c>
      <c r="L93" s="75"/>
      <c r="M93" s="76">
        <v>4.3885933822260123E-2</v>
      </c>
      <c r="N93" s="75" t="s">
        <v>384</v>
      </c>
      <c r="O93" s="75"/>
      <c r="P93" s="76">
        <v>5.5131688762307056E-2</v>
      </c>
      <c r="Q93" s="75" t="s">
        <v>384</v>
      </c>
      <c r="R93" s="75"/>
      <c r="S93" s="76">
        <v>0.25490299191473104</v>
      </c>
      <c r="T93" s="75" t="s">
        <v>383</v>
      </c>
      <c r="U93" s="75"/>
      <c r="V93" s="76">
        <v>0.68750463355759761</v>
      </c>
      <c r="W93" s="75" t="s">
        <v>381</v>
      </c>
      <c r="X93" s="75"/>
      <c r="Y93" s="131">
        <v>0.27762128889669335</v>
      </c>
      <c r="Z93" s="75" t="s">
        <v>383</v>
      </c>
      <c r="AA93" s="75"/>
      <c r="AB93" s="75"/>
      <c r="AC93" s="75"/>
    </row>
    <row r="94" spans="1:29" ht="14.4" x14ac:dyDescent="0.3">
      <c r="A94" s="75" t="s">
        <v>85</v>
      </c>
      <c r="B94" s="75">
        <v>702</v>
      </c>
      <c r="C94" t="s">
        <v>86</v>
      </c>
      <c r="D94" s="76">
        <v>3.5142969818553485E-2</v>
      </c>
      <c r="E94" s="75" t="s">
        <v>384</v>
      </c>
      <c r="F94" s="75"/>
      <c r="G94" s="76">
        <v>4.8820526527229936E-2</v>
      </c>
      <c r="H94" s="75" t="s">
        <v>384</v>
      </c>
      <c r="I94" s="75"/>
      <c r="J94" s="76">
        <v>9.300826063995413E-3</v>
      </c>
      <c r="K94" s="75" t="s">
        <v>384</v>
      </c>
      <c r="L94" s="75"/>
      <c r="M94" s="76">
        <v>0.13858803594414185</v>
      </c>
      <c r="N94" s="75" t="s">
        <v>384</v>
      </c>
      <c r="O94" s="75"/>
      <c r="P94" s="76">
        <v>0</v>
      </c>
      <c r="Q94" s="75" t="s">
        <v>384</v>
      </c>
      <c r="R94" s="75"/>
      <c r="S94" s="76">
        <v>0.13421878816044466</v>
      </c>
      <c r="T94" s="75" t="s">
        <v>384</v>
      </c>
      <c r="U94" s="75"/>
      <c r="V94" s="76">
        <v>1</v>
      </c>
      <c r="W94" s="75" t="s">
        <v>380</v>
      </c>
      <c r="X94" s="75"/>
      <c r="Y94" s="131">
        <v>0.24500346428601488</v>
      </c>
      <c r="Z94" s="75" t="s">
        <v>383</v>
      </c>
      <c r="AA94" s="75"/>
      <c r="AB94" s="75"/>
      <c r="AC94" s="75"/>
    </row>
    <row r="95" spans="1:29" ht="14.4" x14ac:dyDescent="0.3">
      <c r="A95" s="75" t="s">
        <v>85</v>
      </c>
      <c r="B95" s="75">
        <v>703</v>
      </c>
      <c r="C95" t="s">
        <v>87</v>
      </c>
      <c r="D95" s="76">
        <v>3.7646734015947238E-2</v>
      </c>
      <c r="E95" s="75" t="s">
        <v>384</v>
      </c>
      <c r="F95" s="75"/>
      <c r="G95" s="76">
        <v>0.13468527366276231</v>
      </c>
      <c r="H95" s="75" t="s">
        <v>384</v>
      </c>
      <c r="I95" s="75"/>
      <c r="J95" s="76">
        <v>0</v>
      </c>
      <c r="K95" s="75" t="s">
        <v>384</v>
      </c>
      <c r="L95" s="75"/>
      <c r="M95" s="76">
        <v>0.67571228149287232</v>
      </c>
      <c r="N95" s="75" t="s">
        <v>381</v>
      </c>
      <c r="O95" s="75"/>
      <c r="P95" s="76">
        <v>0</v>
      </c>
      <c r="Q95" s="75" t="s">
        <v>384</v>
      </c>
      <c r="R95" s="75"/>
      <c r="S95" s="76">
        <v>0.1692572196647833</v>
      </c>
      <c r="T95" s="75" t="s">
        <v>384</v>
      </c>
      <c r="U95" s="75"/>
      <c r="V95" s="76">
        <v>1</v>
      </c>
      <c r="W95" s="75" t="s">
        <v>380</v>
      </c>
      <c r="X95" s="75"/>
      <c r="Y95" s="131">
        <v>0.31896335165150747</v>
      </c>
      <c r="Z95" s="75" t="s">
        <v>383</v>
      </c>
      <c r="AA95" s="75"/>
      <c r="AB95" s="75"/>
      <c r="AC95" s="75"/>
    </row>
    <row r="96" spans="1:29" ht="14.4" x14ac:dyDescent="0.3">
      <c r="A96" s="75" t="s">
        <v>85</v>
      </c>
      <c r="B96" s="75">
        <v>704</v>
      </c>
      <c r="C96" t="s">
        <v>88</v>
      </c>
      <c r="D96" s="76">
        <v>0.16730154940964942</v>
      </c>
      <c r="E96" s="75" t="s">
        <v>384</v>
      </c>
      <c r="F96" s="75"/>
      <c r="G96" s="76">
        <v>7.5608186028612398E-2</v>
      </c>
      <c r="H96" s="75" t="s">
        <v>384</v>
      </c>
      <c r="I96" s="75"/>
      <c r="J96" s="76">
        <v>1.3286463029865039E-2</v>
      </c>
      <c r="K96" s="75" t="s">
        <v>384</v>
      </c>
      <c r="L96" s="75"/>
      <c r="M96" s="76">
        <v>7.3503265151458608E-2</v>
      </c>
      <c r="N96" s="75" t="s">
        <v>384</v>
      </c>
      <c r="O96" s="75"/>
      <c r="P96" s="76">
        <v>0.24427540212920151</v>
      </c>
      <c r="Q96" s="75" t="s">
        <v>383</v>
      </c>
      <c r="R96" s="75"/>
      <c r="S96" s="76">
        <v>0.20255050817334513</v>
      </c>
      <c r="T96" s="75" t="s">
        <v>383</v>
      </c>
      <c r="U96" s="75"/>
      <c r="V96" s="76">
        <v>1</v>
      </c>
      <c r="W96" s="75" t="s">
        <v>380</v>
      </c>
      <c r="X96" s="75"/>
      <c r="Y96" s="131">
        <v>0.30194351093603944</v>
      </c>
      <c r="Z96" s="75" t="s">
        <v>383</v>
      </c>
      <c r="AA96" s="75"/>
      <c r="AB96" s="75"/>
      <c r="AC96" s="75"/>
    </row>
    <row r="97" spans="1:29" ht="14.4" x14ac:dyDescent="0.3">
      <c r="A97" s="75" t="s">
        <v>85</v>
      </c>
      <c r="B97" s="75">
        <v>705</v>
      </c>
      <c r="C97" t="s">
        <v>89</v>
      </c>
      <c r="D97" s="76">
        <v>4.7532918663107347E-2</v>
      </c>
      <c r="E97" s="75" t="s">
        <v>384</v>
      </c>
      <c r="F97" s="75"/>
      <c r="G97" s="76">
        <v>1.3934316921627032E-2</v>
      </c>
      <c r="H97" s="75" t="s">
        <v>384</v>
      </c>
      <c r="I97" s="75"/>
      <c r="J97" s="76">
        <v>0</v>
      </c>
      <c r="K97" s="75" t="s">
        <v>384</v>
      </c>
      <c r="L97" s="75"/>
      <c r="M97" s="76">
        <v>5.2050933058043487E-2</v>
      </c>
      <c r="N97" s="75" t="s">
        <v>384</v>
      </c>
      <c r="O97" s="75"/>
      <c r="P97" s="76">
        <v>0</v>
      </c>
      <c r="Q97" s="75" t="s">
        <v>384</v>
      </c>
      <c r="R97" s="75"/>
      <c r="S97" s="76">
        <v>0.37198822253043323</v>
      </c>
      <c r="T97" s="75" t="s">
        <v>383</v>
      </c>
      <c r="U97" s="75"/>
      <c r="V97" s="76">
        <v>1</v>
      </c>
      <c r="W97" s="75" t="s">
        <v>380</v>
      </c>
      <c r="X97" s="75"/>
      <c r="Y97" s="131">
        <v>0.25469736267579457</v>
      </c>
      <c r="Z97" s="75" t="s">
        <v>383</v>
      </c>
      <c r="AA97" s="75"/>
      <c r="AB97" s="75"/>
      <c r="AC97" s="75"/>
    </row>
    <row r="98" spans="1:29" ht="14.4" x14ac:dyDescent="0.3">
      <c r="A98" s="75" t="s">
        <v>85</v>
      </c>
      <c r="B98" s="77">
        <v>706</v>
      </c>
      <c r="C98" t="s">
        <v>90</v>
      </c>
      <c r="D98" s="76">
        <v>7.2536050269715449E-2</v>
      </c>
      <c r="E98" s="75" t="s">
        <v>384</v>
      </c>
      <c r="F98" s="75"/>
      <c r="G98" s="76">
        <v>2.5381747612324874E-2</v>
      </c>
      <c r="H98" s="75" t="s">
        <v>384</v>
      </c>
      <c r="I98" s="75"/>
      <c r="J98" s="76">
        <v>0</v>
      </c>
      <c r="K98" s="75" t="s">
        <v>384</v>
      </c>
      <c r="L98" s="75"/>
      <c r="M98" s="76">
        <v>8.5339237403568038E-2</v>
      </c>
      <c r="N98" s="75" t="s">
        <v>384</v>
      </c>
      <c r="O98" s="75"/>
      <c r="P98" s="76">
        <v>9.3342929229728977E-2</v>
      </c>
      <c r="Q98" s="75" t="s">
        <v>384</v>
      </c>
      <c r="R98" s="75"/>
      <c r="S98" s="76">
        <v>0.81482542493112631</v>
      </c>
      <c r="T98" s="75" t="s">
        <v>380</v>
      </c>
      <c r="U98" s="75"/>
      <c r="V98" s="76">
        <v>1</v>
      </c>
      <c r="W98" s="75" t="s">
        <v>380</v>
      </c>
      <c r="X98" s="75"/>
      <c r="Y98" s="131">
        <v>0.31893431873285039</v>
      </c>
      <c r="Z98" s="75" t="s">
        <v>383</v>
      </c>
      <c r="AA98" s="75"/>
      <c r="AB98" s="75"/>
      <c r="AC98" s="75"/>
    </row>
    <row r="99" spans="1:29" ht="14.4" x14ac:dyDescent="0.3">
      <c r="A99" s="75" t="s">
        <v>85</v>
      </c>
      <c r="B99" s="75">
        <v>707</v>
      </c>
      <c r="C99" t="s">
        <v>91</v>
      </c>
      <c r="D99" s="76">
        <v>9.1370052452623196E-2</v>
      </c>
      <c r="E99" s="75" t="s">
        <v>384</v>
      </c>
      <c r="F99" s="75"/>
      <c r="G99" s="76">
        <v>0.11562694433187373</v>
      </c>
      <c r="H99" s="75" t="s">
        <v>384</v>
      </c>
      <c r="I99" s="75"/>
      <c r="J99" s="76">
        <v>0</v>
      </c>
      <c r="K99" s="75" t="s">
        <v>384</v>
      </c>
      <c r="L99" s="75"/>
      <c r="M99" s="76">
        <v>0.25126821053442466</v>
      </c>
      <c r="N99" s="75" t="s">
        <v>383</v>
      </c>
      <c r="O99" s="75"/>
      <c r="P99" s="76">
        <v>0</v>
      </c>
      <c r="Q99" s="75" t="s">
        <v>384</v>
      </c>
      <c r="R99" s="75"/>
      <c r="S99" s="76">
        <v>0.41974611776268089</v>
      </c>
      <c r="T99" s="75" t="s">
        <v>382</v>
      </c>
      <c r="U99" s="75"/>
      <c r="V99" s="76">
        <v>1</v>
      </c>
      <c r="W99" s="75" t="s">
        <v>380</v>
      </c>
      <c r="X99" s="75"/>
      <c r="Y99" s="131">
        <v>0.30850083218660995</v>
      </c>
      <c r="Z99" s="75" t="s">
        <v>383</v>
      </c>
      <c r="AA99" s="75"/>
      <c r="AB99" s="75"/>
      <c r="AC99" s="75"/>
    </row>
    <row r="100" spans="1:29" ht="14.4" x14ac:dyDescent="0.3">
      <c r="A100" s="75" t="s">
        <v>85</v>
      </c>
      <c r="B100" s="75">
        <v>708</v>
      </c>
      <c r="C100" t="s">
        <v>92</v>
      </c>
      <c r="D100" s="76">
        <v>6.3438761053798629E-2</v>
      </c>
      <c r="E100" s="75" t="s">
        <v>384</v>
      </c>
      <c r="F100" s="75"/>
      <c r="G100" s="76">
        <v>7.8893154446924851E-2</v>
      </c>
      <c r="H100" s="75" t="s">
        <v>384</v>
      </c>
      <c r="I100" s="75"/>
      <c r="J100" s="76">
        <v>9.8445030460033909E-4</v>
      </c>
      <c r="K100" s="75" t="s">
        <v>384</v>
      </c>
      <c r="L100" s="75"/>
      <c r="M100" s="76">
        <v>0.229849080005921</v>
      </c>
      <c r="N100" s="75" t="s">
        <v>383</v>
      </c>
      <c r="O100" s="75"/>
      <c r="P100" s="76">
        <v>0.28896606186266899</v>
      </c>
      <c r="Q100" s="75" t="s">
        <v>383</v>
      </c>
      <c r="R100" s="75"/>
      <c r="S100" s="76">
        <v>0.42818046711584712</v>
      </c>
      <c r="T100" s="75" t="s">
        <v>382</v>
      </c>
      <c r="U100" s="75"/>
      <c r="V100" s="76">
        <v>1</v>
      </c>
      <c r="W100" s="75" t="s">
        <v>380</v>
      </c>
      <c r="X100" s="75"/>
      <c r="Y100" s="131">
        <v>0.32326438902904842</v>
      </c>
      <c r="Z100" s="75" t="s">
        <v>383</v>
      </c>
      <c r="AA100" s="75"/>
      <c r="AB100" s="75"/>
      <c r="AC100" s="75"/>
    </row>
    <row r="101" spans="1:29" ht="14.4" x14ac:dyDescent="0.3">
      <c r="A101" s="75" t="s">
        <v>85</v>
      </c>
      <c r="B101" s="75">
        <v>709</v>
      </c>
      <c r="C101" t="s">
        <v>93</v>
      </c>
      <c r="D101" s="76">
        <v>0.10028157986712401</v>
      </c>
      <c r="E101" s="75" t="s">
        <v>384</v>
      </c>
      <c r="F101" s="75"/>
      <c r="G101" s="76">
        <v>7.9566920687615658E-2</v>
      </c>
      <c r="H101" s="75" t="s">
        <v>384</v>
      </c>
      <c r="I101" s="75"/>
      <c r="J101" s="76">
        <v>0.11968613997789819</v>
      </c>
      <c r="K101" s="75" t="s">
        <v>384</v>
      </c>
      <c r="L101" s="75"/>
      <c r="M101" s="76">
        <v>0.12012698761023304</v>
      </c>
      <c r="N101" s="75" t="s">
        <v>384</v>
      </c>
      <c r="O101" s="75"/>
      <c r="P101" s="76">
        <v>0</v>
      </c>
      <c r="Q101" s="75" t="s">
        <v>384</v>
      </c>
      <c r="R101" s="75"/>
      <c r="S101" s="76">
        <v>0.42662921453970165</v>
      </c>
      <c r="T101" s="75" t="s">
        <v>382</v>
      </c>
      <c r="U101" s="75"/>
      <c r="V101" s="76">
        <v>1</v>
      </c>
      <c r="W101" s="75" t="s">
        <v>380</v>
      </c>
      <c r="X101" s="75"/>
      <c r="Y101" s="131">
        <v>0.30261393432373124</v>
      </c>
      <c r="Z101" s="75" t="s">
        <v>383</v>
      </c>
      <c r="AA101" s="75"/>
      <c r="AB101" s="75"/>
      <c r="AC101" s="75"/>
    </row>
    <row r="102" spans="1:29" ht="14.4" x14ac:dyDescent="0.3">
      <c r="A102" s="75" t="s">
        <v>85</v>
      </c>
      <c r="B102" s="75">
        <v>710</v>
      </c>
      <c r="C102" t="s">
        <v>94</v>
      </c>
      <c r="D102" s="76">
        <v>0.23188325687328046</v>
      </c>
      <c r="E102" s="75" t="s">
        <v>383</v>
      </c>
      <c r="F102" s="75"/>
      <c r="G102" s="76">
        <v>0.19616642494054154</v>
      </c>
      <c r="H102" s="75" t="s">
        <v>384</v>
      </c>
      <c r="I102" s="75"/>
      <c r="J102" s="76">
        <v>0.38026070851829674</v>
      </c>
      <c r="K102" s="75" t="s">
        <v>383</v>
      </c>
      <c r="L102" s="75"/>
      <c r="M102" s="76">
        <v>6.9990711177724041E-2</v>
      </c>
      <c r="N102" s="75" t="s">
        <v>384</v>
      </c>
      <c r="O102" s="75"/>
      <c r="P102" s="76">
        <v>5.1814609484564858E-2</v>
      </c>
      <c r="Q102" s="75" t="s">
        <v>384</v>
      </c>
      <c r="R102" s="75"/>
      <c r="S102" s="76">
        <v>3.9476139411803383E-2</v>
      </c>
      <c r="T102" s="75" t="s">
        <v>384</v>
      </c>
      <c r="U102" s="75"/>
      <c r="V102" s="76">
        <v>0.89980893661063011</v>
      </c>
      <c r="W102" s="75" t="s">
        <v>380</v>
      </c>
      <c r="X102" s="75"/>
      <c r="Y102" s="131">
        <v>0.31972594054412934</v>
      </c>
      <c r="Z102" s="75" t="s">
        <v>383</v>
      </c>
      <c r="AA102" s="75"/>
      <c r="AB102" s="75"/>
      <c r="AC102" s="75"/>
    </row>
    <row r="103" spans="1:29" ht="14.4" x14ac:dyDescent="0.3">
      <c r="A103" s="75" t="s">
        <v>85</v>
      </c>
      <c r="B103" s="75">
        <v>711</v>
      </c>
      <c r="C103" t="s">
        <v>95</v>
      </c>
      <c r="D103" s="76">
        <v>6.768681957552708E-2</v>
      </c>
      <c r="E103" s="75" t="s">
        <v>384</v>
      </c>
      <c r="F103" s="75"/>
      <c r="G103" s="76">
        <v>0.10981617302476705</v>
      </c>
      <c r="H103" s="75" t="s">
        <v>384</v>
      </c>
      <c r="I103" s="75"/>
      <c r="J103" s="76">
        <v>0.57488347217812241</v>
      </c>
      <c r="K103" s="75" t="s">
        <v>382</v>
      </c>
      <c r="L103" s="75"/>
      <c r="M103" s="76">
        <v>0.17900368529893787</v>
      </c>
      <c r="N103" s="75" t="s">
        <v>384</v>
      </c>
      <c r="O103" s="75"/>
      <c r="P103" s="76">
        <v>0.46491330610027592</v>
      </c>
      <c r="Q103" s="75" t="s">
        <v>382</v>
      </c>
      <c r="R103" s="75"/>
      <c r="S103" s="76">
        <v>0.26113367382445857</v>
      </c>
      <c r="T103" s="75" t="s">
        <v>383</v>
      </c>
      <c r="U103" s="75"/>
      <c r="V103" s="76">
        <v>1</v>
      </c>
      <c r="W103" s="75" t="s">
        <v>380</v>
      </c>
      <c r="X103" s="75"/>
      <c r="Y103" s="131">
        <v>0.38349401226023833</v>
      </c>
      <c r="Z103" s="75" t="s">
        <v>383</v>
      </c>
      <c r="AA103" s="75"/>
      <c r="AB103" s="75"/>
      <c r="AC103" s="75"/>
    </row>
    <row r="104" spans="1:29" ht="14.4" x14ac:dyDescent="0.3">
      <c r="A104" s="75" t="s">
        <v>85</v>
      </c>
      <c r="B104" s="75">
        <v>712</v>
      </c>
      <c r="C104" t="s">
        <v>96</v>
      </c>
      <c r="D104" s="76">
        <v>0.12181892377137088</v>
      </c>
      <c r="E104" s="75" t="s">
        <v>384</v>
      </c>
      <c r="F104" s="75"/>
      <c r="G104" s="76">
        <v>0.10043763239001414</v>
      </c>
      <c r="H104" s="75" t="s">
        <v>384</v>
      </c>
      <c r="I104" s="75"/>
      <c r="J104" s="76">
        <v>4.6805003856577133E-2</v>
      </c>
      <c r="K104" s="75" t="s">
        <v>384</v>
      </c>
      <c r="L104" s="75"/>
      <c r="M104" s="76">
        <v>0.13613375250733814</v>
      </c>
      <c r="N104" s="75" t="s">
        <v>384</v>
      </c>
      <c r="O104" s="75"/>
      <c r="P104" s="76">
        <v>0</v>
      </c>
      <c r="Q104" s="75" t="s">
        <v>384</v>
      </c>
      <c r="R104" s="75"/>
      <c r="S104" s="76">
        <v>0.27872239254754594</v>
      </c>
      <c r="T104" s="75" t="s">
        <v>383</v>
      </c>
      <c r="U104" s="75"/>
      <c r="V104" s="76">
        <v>0.9306063983845555</v>
      </c>
      <c r="W104" s="75" t="s">
        <v>380</v>
      </c>
      <c r="X104" s="75"/>
      <c r="Y104" s="131">
        <v>0.27673870580033422</v>
      </c>
      <c r="Z104" s="75" t="s">
        <v>383</v>
      </c>
      <c r="AA104" s="75"/>
      <c r="AB104" s="75"/>
      <c r="AC104" s="75"/>
    </row>
    <row r="105" spans="1:29" ht="14.4" x14ac:dyDescent="0.3">
      <c r="A105" s="75" t="s">
        <v>85</v>
      </c>
      <c r="B105" s="75">
        <v>713</v>
      </c>
      <c r="C105" t="s">
        <v>97</v>
      </c>
      <c r="D105" s="76">
        <v>8.6771015847902172E-2</v>
      </c>
      <c r="E105" s="75" t="s">
        <v>384</v>
      </c>
      <c r="F105" s="75"/>
      <c r="G105" s="76">
        <v>3.4053428089864765E-2</v>
      </c>
      <c r="H105" s="75" t="s">
        <v>384</v>
      </c>
      <c r="I105" s="75"/>
      <c r="J105" s="76">
        <v>0.12499757738411156</v>
      </c>
      <c r="K105" s="75" t="s">
        <v>384</v>
      </c>
      <c r="L105" s="75"/>
      <c r="M105" s="76">
        <v>6.6229256125188525E-3</v>
      </c>
      <c r="N105" s="75" t="s">
        <v>384</v>
      </c>
      <c r="O105" s="75"/>
      <c r="P105" s="76">
        <v>0</v>
      </c>
      <c r="Q105" s="75" t="s">
        <v>384</v>
      </c>
      <c r="R105" s="75"/>
      <c r="S105" s="76">
        <v>2.3078610298630699E-3</v>
      </c>
      <c r="T105" s="75" t="s">
        <v>384</v>
      </c>
      <c r="U105" s="75"/>
      <c r="V105" s="76">
        <v>1</v>
      </c>
      <c r="W105" s="75" t="s">
        <v>380</v>
      </c>
      <c r="X105" s="75"/>
      <c r="Y105" s="131">
        <v>0.23755772519020274</v>
      </c>
      <c r="Z105" s="75" t="s">
        <v>383</v>
      </c>
      <c r="AA105" s="75"/>
      <c r="AB105" s="75"/>
      <c r="AC105" s="75"/>
    </row>
    <row r="106" spans="1:29" ht="14.4" x14ac:dyDescent="0.3">
      <c r="A106" s="75" t="s">
        <v>85</v>
      </c>
      <c r="B106" s="75">
        <v>714</v>
      </c>
      <c r="C106" t="s">
        <v>98</v>
      </c>
      <c r="D106" s="76">
        <v>7.4946435115702439E-2</v>
      </c>
      <c r="E106" s="75" t="s">
        <v>384</v>
      </c>
      <c r="F106" s="75"/>
      <c r="G106" s="76">
        <v>9.1827698746218364E-2</v>
      </c>
      <c r="H106" s="75" t="s">
        <v>384</v>
      </c>
      <c r="I106" s="75"/>
      <c r="J106" s="76">
        <v>0.36527207970887315</v>
      </c>
      <c r="K106" s="75" t="s">
        <v>383</v>
      </c>
      <c r="L106" s="75"/>
      <c r="M106" s="76">
        <v>0.2783858814577912</v>
      </c>
      <c r="N106" s="75" t="s">
        <v>383</v>
      </c>
      <c r="O106" s="75"/>
      <c r="P106" s="76">
        <v>7.0380072891224596E-2</v>
      </c>
      <c r="Q106" s="75" t="s">
        <v>384</v>
      </c>
      <c r="R106" s="75"/>
      <c r="S106" s="76">
        <v>0.5808671746156443</v>
      </c>
      <c r="T106" s="75" t="s">
        <v>382</v>
      </c>
      <c r="U106" s="75"/>
      <c r="V106" s="76">
        <v>1</v>
      </c>
      <c r="W106" s="75" t="s">
        <v>380</v>
      </c>
      <c r="X106" s="75"/>
      <c r="Y106" s="131">
        <v>0.36284534763973753</v>
      </c>
      <c r="Z106" s="75" t="s">
        <v>383</v>
      </c>
      <c r="AA106" s="75"/>
      <c r="AB106" s="75"/>
      <c r="AC106" s="75"/>
    </row>
    <row r="107" spans="1:29" ht="14.4" x14ac:dyDescent="0.3">
      <c r="A107" s="75" t="s">
        <v>85</v>
      </c>
      <c r="B107" s="75">
        <v>715</v>
      </c>
      <c r="C107" t="s">
        <v>99</v>
      </c>
      <c r="D107" s="76">
        <v>5.5080862139751684E-2</v>
      </c>
      <c r="E107" s="75" t="s">
        <v>384</v>
      </c>
      <c r="F107" s="75"/>
      <c r="G107" s="76">
        <v>6.6221753359668512E-2</v>
      </c>
      <c r="H107" s="75" t="s">
        <v>384</v>
      </c>
      <c r="I107" s="75"/>
      <c r="J107" s="76">
        <v>2.3308323320729869E-2</v>
      </c>
      <c r="K107" s="75" t="s">
        <v>384</v>
      </c>
      <c r="L107" s="75"/>
      <c r="M107" s="76">
        <v>0.25851867473212936</v>
      </c>
      <c r="N107" s="75" t="s">
        <v>383</v>
      </c>
      <c r="O107" s="75"/>
      <c r="P107" s="76">
        <v>0</v>
      </c>
      <c r="Q107" s="75" t="s">
        <v>384</v>
      </c>
      <c r="R107" s="75"/>
      <c r="S107" s="76">
        <v>0.36705420350432849</v>
      </c>
      <c r="T107" s="75" t="s">
        <v>383</v>
      </c>
      <c r="U107" s="75"/>
      <c r="V107" s="76">
        <v>1</v>
      </c>
      <c r="W107" s="75" t="s">
        <v>380</v>
      </c>
      <c r="X107" s="75"/>
      <c r="Y107" s="131">
        <v>0.28914864325560286</v>
      </c>
      <c r="Z107" s="75" t="s">
        <v>383</v>
      </c>
      <c r="AA107" s="75"/>
      <c r="AB107" s="75"/>
      <c r="AC107" s="75"/>
    </row>
    <row r="108" spans="1:29" ht="14.4" x14ac:dyDescent="0.3">
      <c r="A108" s="75" t="s">
        <v>85</v>
      </c>
      <c r="B108" s="75">
        <v>716</v>
      </c>
      <c r="C108" t="s">
        <v>100</v>
      </c>
      <c r="D108" s="76">
        <v>8.568047663303438E-2</v>
      </c>
      <c r="E108" s="75" t="s">
        <v>384</v>
      </c>
      <c r="F108" s="75"/>
      <c r="G108" s="76">
        <v>0.1491887884707975</v>
      </c>
      <c r="H108" s="75" t="s">
        <v>384</v>
      </c>
      <c r="I108" s="75"/>
      <c r="J108" s="76">
        <v>5.9325941819078964E-2</v>
      </c>
      <c r="K108" s="75" t="s">
        <v>384</v>
      </c>
      <c r="L108" s="75"/>
      <c r="M108" s="76">
        <v>0.1899553064299416</v>
      </c>
      <c r="N108" s="75" t="s">
        <v>384</v>
      </c>
      <c r="O108" s="75"/>
      <c r="P108" s="76">
        <v>0</v>
      </c>
      <c r="Q108" s="75" t="s">
        <v>384</v>
      </c>
      <c r="R108" s="75"/>
      <c r="S108" s="76">
        <v>0.28344375966845331</v>
      </c>
      <c r="T108" s="75" t="s">
        <v>383</v>
      </c>
      <c r="U108" s="75"/>
      <c r="V108" s="76">
        <v>1</v>
      </c>
      <c r="W108" s="75" t="s">
        <v>380</v>
      </c>
      <c r="X108" s="75"/>
      <c r="Y108" s="131">
        <v>0.30024635381251374</v>
      </c>
      <c r="Z108" s="75" t="s">
        <v>383</v>
      </c>
      <c r="AA108" s="75"/>
      <c r="AB108" s="75"/>
      <c r="AC108" s="75"/>
    </row>
    <row r="109" spans="1:29" ht="14.4" x14ac:dyDescent="0.3">
      <c r="A109" s="75" t="s">
        <v>85</v>
      </c>
      <c r="B109" s="75">
        <v>717</v>
      </c>
      <c r="C109" t="s">
        <v>101</v>
      </c>
      <c r="D109" s="76">
        <v>0.12466541786339776</v>
      </c>
      <c r="E109" s="75" t="s">
        <v>384</v>
      </c>
      <c r="F109" s="75"/>
      <c r="G109" s="76">
        <v>0.12115423558084518</v>
      </c>
      <c r="H109" s="75" t="s">
        <v>384</v>
      </c>
      <c r="I109" s="75"/>
      <c r="J109" s="76">
        <v>1.2533011995097935E-2</v>
      </c>
      <c r="K109" s="75" t="s">
        <v>384</v>
      </c>
      <c r="L109" s="75"/>
      <c r="M109" s="76">
        <v>3.146894729825836E-2</v>
      </c>
      <c r="N109" s="75" t="s">
        <v>384</v>
      </c>
      <c r="O109" s="75"/>
      <c r="P109" s="76">
        <v>0</v>
      </c>
      <c r="Q109" s="75" t="s">
        <v>384</v>
      </c>
      <c r="R109" s="75"/>
      <c r="S109" s="76">
        <v>2.7486698302316065E-2</v>
      </c>
      <c r="T109" s="75" t="s">
        <v>384</v>
      </c>
      <c r="U109" s="75"/>
      <c r="V109" s="76">
        <v>1</v>
      </c>
      <c r="W109" s="75" t="s">
        <v>380</v>
      </c>
      <c r="X109" s="75"/>
      <c r="Y109" s="131">
        <v>0.25631279644841581</v>
      </c>
      <c r="Z109" s="75" t="s">
        <v>383</v>
      </c>
      <c r="AA109" s="75"/>
      <c r="AB109" s="75"/>
      <c r="AC109" s="75"/>
    </row>
    <row r="110" spans="1:29" ht="14.4" x14ac:dyDescent="0.3">
      <c r="A110" s="75" t="s">
        <v>85</v>
      </c>
      <c r="B110" s="75">
        <v>718</v>
      </c>
      <c r="C110" t="s">
        <v>102</v>
      </c>
      <c r="D110" s="76">
        <v>0.13999353534134654</v>
      </c>
      <c r="E110" s="75" t="s">
        <v>384</v>
      </c>
      <c r="F110" s="75"/>
      <c r="G110" s="76">
        <v>0.17395324856703095</v>
      </c>
      <c r="H110" s="75" t="s">
        <v>384</v>
      </c>
      <c r="I110" s="75"/>
      <c r="J110" s="76">
        <v>2.2677169136616247E-2</v>
      </c>
      <c r="K110" s="75" t="s">
        <v>384</v>
      </c>
      <c r="L110" s="75"/>
      <c r="M110" s="76">
        <v>0.15421371310397727</v>
      </c>
      <c r="N110" s="75" t="s">
        <v>384</v>
      </c>
      <c r="O110" s="75"/>
      <c r="P110" s="76">
        <v>0.17844271188767544</v>
      </c>
      <c r="Q110" s="75" t="s">
        <v>384</v>
      </c>
      <c r="R110" s="75"/>
      <c r="S110" s="76">
        <v>0.33148040200861584</v>
      </c>
      <c r="T110" s="75" t="s">
        <v>383</v>
      </c>
      <c r="U110" s="75"/>
      <c r="V110" s="76">
        <v>1</v>
      </c>
      <c r="W110" s="75" t="s">
        <v>380</v>
      </c>
      <c r="X110" s="75"/>
      <c r="Y110" s="131">
        <v>0.331470756395364</v>
      </c>
      <c r="Z110" s="75" t="s">
        <v>383</v>
      </c>
      <c r="AA110" s="75"/>
      <c r="AB110" s="75"/>
      <c r="AC110" s="75"/>
    </row>
    <row r="111" spans="1:29" ht="14.4" x14ac:dyDescent="0.3">
      <c r="A111" s="75" t="s">
        <v>85</v>
      </c>
      <c r="B111" s="75">
        <v>719</v>
      </c>
      <c r="C111" t="s">
        <v>103</v>
      </c>
      <c r="D111" s="76">
        <v>0.18391052347336173</v>
      </c>
      <c r="E111" s="75" t="s">
        <v>384</v>
      </c>
      <c r="F111" s="75"/>
      <c r="G111" s="76">
        <v>6.3927877310798062E-2</v>
      </c>
      <c r="H111" s="75" t="s">
        <v>384</v>
      </c>
      <c r="I111" s="75"/>
      <c r="J111" s="76">
        <v>4.9907201943486135E-2</v>
      </c>
      <c r="K111" s="75" t="s">
        <v>384</v>
      </c>
      <c r="L111" s="75"/>
      <c r="M111" s="76">
        <v>2.9102165922825256E-2</v>
      </c>
      <c r="N111" s="75" t="s">
        <v>384</v>
      </c>
      <c r="O111" s="75"/>
      <c r="P111" s="76">
        <v>4.9196900452224156E-2</v>
      </c>
      <c r="Q111" s="75" t="s">
        <v>384</v>
      </c>
      <c r="R111" s="75"/>
      <c r="S111" s="76">
        <v>3.4765301646352248E-2</v>
      </c>
      <c r="T111" s="75" t="s">
        <v>384</v>
      </c>
      <c r="U111" s="75"/>
      <c r="V111" s="76">
        <v>1</v>
      </c>
      <c r="W111" s="75" t="s">
        <v>380</v>
      </c>
      <c r="X111" s="75"/>
      <c r="Y111" s="131">
        <v>0.26586483715332077</v>
      </c>
      <c r="Z111" s="75" t="s">
        <v>383</v>
      </c>
      <c r="AA111" s="75"/>
      <c r="AB111" s="75"/>
      <c r="AC111" s="75"/>
    </row>
    <row r="112" spans="1:29" ht="14.4" x14ac:dyDescent="0.3">
      <c r="A112" s="75" t="s">
        <v>104</v>
      </c>
      <c r="B112" s="75">
        <v>801</v>
      </c>
      <c r="C112" t="s">
        <v>104</v>
      </c>
      <c r="D112" s="76">
        <v>0.24145675953097498</v>
      </c>
      <c r="E112" s="75" t="s">
        <v>383</v>
      </c>
      <c r="F112" s="75"/>
      <c r="G112" s="76">
        <v>5.9834133688425141E-2</v>
      </c>
      <c r="H112" s="75" t="s">
        <v>384</v>
      </c>
      <c r="I112" s="75"/>
      <c r="J112" s="76">
        <v>0</v>
      </c>
      <c r="K112" s="75" t="s">
        <v>384</v>
      </c>
      <c r="L112" s="75"/>
      <c r="M112" s="76">
        <v>2.9036181267858608E-2</v>
      </c>
      <c r="N112" s="75" t="s">
        <v>384</v>
      </c>
      <c r="O112" s="75"/>
      <c r="P112" s="76">
        <v>1.5509168910062928E-2</v>
      </c>
      <c r="Q112" s="75" t="s">
        <v>384</v>
      </c>
      <c r="R112" s="75"/>
      <c r="S112" s="76">
        <v>0.11272718439011591</v>
      </c>
      <c r="T112" s="75" t="s">
        <v>384</v>
      </c>
      <c r="U112" s="75"/>
      <c r="V112" s="76">
        <v>1</v>
      </c>
      <c r="W112" s="75" t="s">
        <v>380</v>
      </c>
      <c r="X112" s="75"/>
      <c r="Y112" s="131">
        <v>0.27598543210068377</v>
      </c>
      <c r="Z112" s="75" t="s">
        <v>383</v>
      </c>
      <c r="AA112" s="75"/>
      <c r="AB112" s="75"/>
      <c r="AC112" s="75"/>
    </row>
    <row r="113" spans="1:29" ht="14.4" x14ac:dyDescent="0.3">
      <c r="A113" s="75" t="s">
        <v>104</v>
      </c>
      <c r="B113" s="77">
        <v>802</v>
      </c>
      <c r="C113" t="s">
        <v>105</v>
      </c>
      <c r="D113" s="76">
        <v>0.20379187623688888</v>
      </c>
      <c r="E113" s="75" t="s">
        <v>383</v>
      </c>
      <c r="F113" s="75"/>
      <c r="G113" s="76">
        <v>7.3406082329022043E-2</v>
      </c>
      <c r="H113" s="75" t="s">
        <v>384</v>
      </c>
      <c r="I113" s="75"/>
      <c r="J113" s="76">
        <v>0</v>
      </c>
      <c r="K113" s="75" t="s">
        <v>384</v>
      </c>
      <c r="L113" s="75"/>
      <c r="M113" s="76">
        <v>4.149319016694103E-2</v>
      </c>
      <c r="N113" s="75" t="s">
        <v>384</v>
      </c>
      <c r="O113" s="75"/>
      <c r="P113" s="76">
        <v>0</v>
      </c>
      <c r="Q113" s="75" t="s">
        <v>384</v>
      </c>
      <c r="R113" s="75"/>
      <c r="S113" s="76">
        <v>0.32463006450804438</v>
      </c>
      <c r="T113" s="75" t="s">
        <v>383</v>
      </c>
      <c r="U113" s="75"/>
      <c r="V113" s="76">
        <v>1</v>
      </c>
      <c r="W113" s="75" t="s">
        <v>380</v>
      </c>
      <c r="X113" s="75"/>
      <c r="Y113" s="131">
        <v>0.29205191718068074</v>
      </c>
      <c r="Z113" s="75" t="s">
        <v>383</v>
      </c>
      <c r="AA113" s="75"/>
      <c r="AB113" s="75"/>
      <c r="AC113" s="75"/>
    </row>
    <row r="114" spans="1:29" ht="14.4" x14ac:dyDescent="0.3">
      <c r="A114" s="75" t="s">
        <v>104</v>
      </c>
      <c r="B114" s="75">
        <v>803</v>
      </c>
      <c r="C114" t="s">
        <v>106</v>
      </c>
      <c r="D114" s="76">
        <v>0.18847119020341646</v>
      </c>
      <c r="E114" s="75" t="s">
        <v>384</v>
      </c>
      <c r="F114" s="75"/>
      <c r="G114" s="76">
        <v>5.0844590832875812E-2</v>
      </c>
      <c r="H114" s="75" t="s">
        <v>384</v>
      </c>
      <c r="I114" s="75"/>
      <c r="J114" s="76">
        <v>0</v>
      </c>
      <c r="K114" s="75" t="s">
        <v>384</v>
      </c>
      <c r="L114" s="75"/>
      <c r="M114" s="76">
        <v>4.2220948572823207E-2</v>
      </c>
      <c r="N114" s="75" t="s">
        <v>384</v>
      </c>
      <c r="O114" s="75"/>
      <c r="P114" s="76">
        <v>0</v>
      </c>
      <c r="Q114" s="75" t="s">
        <v>384</v>
      </c>
      <c r="R114" s="75"/>
      <c r="S114" s="76">
        <v>0.21939113553567982</v>
      </c>
      <c r="T114" s="75" t="s">
        <v>383</v>
      </c>
      <c r="U114" s="75"/>
      <c r="V114" s="76">
        <v>1</v>
      </c>
      <c r="W114" s="75" t="s">
        <v>380</v>
      </c>
      <c r="X114" s="75"/>
      <c r="Y114" s="131">
        <v>0.27402436461810875</v>
      </c>
      <c r="Z114" s="75" t="s">
        <v>383</v>
      </c>
      <c r="AA114" s="75"/>
      <c r="AB114" s="75"/>
      <c r="AC114" s="75"/>
    </row>
    <row r="115" spans="1:29" ht="14.4" x14ac:dyDescent="0.3">
      <c r="A115" s="75" t="s">
        <v>104</v>
      </c>
      <c r="B115" s="75">
        <v>804</v>
      </c>
      <c r="C115" t="s">
        <v>107</v>
      </c>
      <c r="D115" s="76">
        <v>5.5136052264401221E-2</v>
      </c>
      <c r="E115" s="75" t="s">
        <v>384</v>
      </c>
      <c r="F115" s="75"/>
      <c r="G115" s="76">
        <v>1.7012754554665648E-2</v>
      </c>
      <c r="H115" s="75" t="s">
        <v>384</v>
      </c>
      <c r="I115" s="75"/>
      <c r="J115" s="76">
        <v>0</v>
      </c>
      <c r="K115" s="75" t="s">
        <v>384</v>
      </c>
      <c r="L115" s="75"/>
      <c r="M115" s="76">
        <v>7.4317637031392422E-2</v>
      </c>
      <c r="N115" s="75" t="s">
        <v>384</v>
      </c>
      <c r="O115" s="75"/>
      <c r="P115" s="76">
        <v>0</v>
      </c>
      <c r="Q115" s="75" t="s">
        <v>384</v>
      </c>
      <c r="R115" s="75"/>
      <c r="S115" s="76">
        <v>3.2584035178551803E-2</v>
      </c>
      <c r="T115" s="75" t="s">
        <v>384</v>
      </c>
      <c r="U115" s="75"/>
      <c r="V115" s="76">
        <v>1</v>
      </c>
      <c r="W115" s="75" t="s">
        <v>380</v>
      </c>
      <c r="X115" s="75"/>
      <c r="Y115" s="131">
        <v>0.22511992858480781</v>
      </c>
      <c r="Z115" s="75" t="s">
        <v>383</v>
      </c>
      <c r="AA115" s="75"/>
      <c r="AB115" s="75"/>
      <c r="AC115" s="75"/>
    </row>
    <row r="116" spans="1:29" ht="14.4" x14ac:dyDescent="0.3">
      <c r="A116" s="75" t="s">
        <v>104</v>
      </c>
      <c r="B116" s="75">
        <v>805</v>
      </c>
      <c r="C116" t="s">
        <v>108</v>
      </c>
      <c r="D116" s="76">
        <v>0.18164556589223982</v>
      </c>
      <c r="E116" s="75" t="s">
        <v>384</v>
      </c>
      <c r="F116" s="75"/>
      <c r="G116" s="76">
        <v>4.0082336705860575E-2</v>
      </c>
      <c r="H116" s="75" t="s">
        <v>384</v>
      </c>
      <c r="I116" s="75"/>
      <c r="J116" s="76">
        <v>0</v>
      </c>
      <c r="K116" s="75" t="s">
        <v>384</v>
      </c>
      <c r="L116" s="75"/>
      <c r="M116" s="76">
        <v>2.8053731701584761E-2</v>
      </c>
      <c r="N116" s="75" t="s">
        <v>384</v>
      </c>
      <c r="O116" s="75"/>
      <c r="P116" s="76">
        <v>0</v>
      </c>
      <c r="Q116" s="75" t="s">
        <v>384</v>
      </c>
      <c r="R116" s="75"/>
      <c r="S116" s="76">
        <v>0.148650524758076</v>
      </c>
      <c r="T116" s="75" t="s">
        <v>384</v>
      </c>
      <c r="U116" s="75"/>
      <c r="V116" s="76">
        <v>1</v>
      </c>
      <c r="W116" s="75" t="s">
        <v>380</v>
      </c>
      <c r="X116" s="75"/>
      <c r="Y116" s="131">
        <v>0.26201600616558618</v>
      </c>
      <c r="Z116" s="75" t="s">
        <v>383</v>
      </c>
      <c r="AA116" s="75"/>
      <c r="AB116" s="75"/>
      <c r="AC116" s="75"/>
    </row>
    <row r="117" spans="1:29" ht="14.4" x14ac:dyDescent="0.3">
      <c r="A117" s="75" t="s">
        <v>104</v>
      </c>
      <c r="B117" s="75">
        <v>806</v>
      </c>
      <c r="C117" t="s">
        <v>109</v>
      </c>
      <c r="D117" s="76">
        <v>1.166831964613271E-2</v>
      </c>
      <c r="E117" s="75" t="s">
        <v>384</v>
      </c>
      <c r="F117" s="75"/>
      <c r="G117" s="76">
        <v>3.45824423273645E-3</v>
      </c>
      <c r="H117" s="75" t="s">
        <v>384</v>
      </c>
      <c r="I117" s="75"/>
      <c r="J117" s="76">
        <v>0</v>
      </c>
      <c r="K117" s="75" t="s">
        <v>384</v>
      </c>
      <c r="L117" s="75"/>
      <c r="M117" s="76">
        <v>2.7478257803276406E-2</v>
      </c>
      <c r="N117" s="75" t="s">
        <v>384</v>
      </c>
      <c r="O117" s="75"/>
      <c r="P117" s="76">
        <v>0</v>
      </c>
      <c r="Q117" s="75" t="s">
        <v>384</v>
      </c>
      <c r="R117" s="75"/>
      <c r="S117" s="76">
        <v>8.0296775829328121E-2</v>
      </c>
      <c r="T117" s="75" t="s">
        <v>384</v>
      </c>
      <c r="U117" s="75"/>
      <c r="V117" s="76">
        <v>1</v>
      </c>
      <c r="W117" s="75" t="s">
        <v>380</v>
      </c>
      <c r="X117" s="75"/>
      <c r="Y117" s="131">
        <v>0.21380281613903429</v>
      </c>
      <c r="Z117" s="75" t="s">
        <v>383</v>
      </c>
      <c r="AA117" s="75"/>
      <c r="AB117" s="75"/>
      <c r="AC117" s="75"/>
    </row>
    <row r="118" spans="1:29" ht="14.4" x14ac:dyDescent="0.3">
      <c r="A118" s="75" t="s">
        <v>104</v>
      </c>
      <c r="B118" s="75">
        <v>807</v>
      </c>
      <c r="C118" t="s">
        <v>110</v>
      </c>
      <c r="D118" s="76">
        <v>6.5907563724903334E-2</v>
      </c>
      <c r="E118" s="75" t="s">
        <v>384</v>
      </c>
      <c r="F118" s="75"/>
      <c r="G118" s="76">
        <v>3.7281186068784035E-2</v>
      </c>
      <c r="H118" s="75" t="s">
        <v>384</v>
      </c>
      <c r="I118" s="75"/>
      <c r="J118" s="76">
        <v>0</v>
      </c>
      <c r="K118" s="75" t="s">
        <v>384</v>
      </c>
      <c r="L118" s="75"/>
      <c r="M118" s="76">
        <v>9.5254964110887269E-2</v>
      </c>
      <c r="N118" s="75" t="s">
        <v>384</v>
      </c>
      <c r="O118" s="75"/>
      <c r="P118" s="76">
        <v>0</v>
      </c>
      <c r="Q118" s="75" t="s">
        <v>384</v>
      </c>
      <c r="R118" s="75"/>
      <c r="S118" s="76">
        <v>0.21577964588813031</v>
      </c>
      <c r="T118" s="75" t="s">
        <v>383</v>
      </c>
      <c r="U118" s="75"/>
      <c r="V118" s="76">
        <v>1</v>
      </c>
      <c r="W118" s="75" t="s">
        <v>380</v>
      </c>
      <c r="X118" s="75"/>
      <c r="Y118" s="131">
        <v>0.25174121095863922</v>
      </c>
      <c r="Z118" s="75" t="s">
        <v>383</v>
      </c>
      <c r="AA118" s="75"/>
      <c r="AB118" s="75"/>
      <c r="AC118" s="75"/>
    </row>
    <row r="119" spans="1:29" ht="14.4" x14ac:dyDescent="0.3">
      <c r="A119" s="75" t="s">
        <v>104</v>
      </c>
      <c r="B119" s="75">
        <v>808</v>
      </c>
      <c r="C119" t="s">
        <v>111</v>
      </c>
      <c r="D119" s="76">
        <v>0.10596232353808703</v>
      </c>
      <c r="E119" s="75" t="s">
        <v>384</v>
      </c>
      <c r="F119" s="75"/>
      <c r="G119" s="76">
        <v>4.9541856557180831E-2</v>
      </c>
      <c r="H119" s="75" t="s">
        <v>384</v>
      </c>
      <c r="I119" s="75"/>
      <c r="J119" s="76">
        <v>0</v>
      </c>
      <c r="K119" s="75" t="s">
        <v>384</v>
      </c>
      <c r="L119" s="75"/>
      <c r="M119" s="76">
        <v>9.497141842643067E-2</v>
      </c>
      <c r="N119" s="75" t="s">
        <v>384</v>
      </c>
      <c r="O119" s="75"/>
      <c r="P119" s="76">
        <v>0.24505440048596439</v>
      </c>
      <c r="Q119" s="75" t="s">
        <v>383</v>
      </c>
      <c r="R119" s="75"/>
      <c r="S119" s="76">
        <v>0.44574804519119199</v>
      </c>
      <c r="T119" s="75" t="s">
        <v>382</v>
      </c>
      <c r="U119" s="75"/>
      <c r="V119" s="76">
        <v>1</v>
      </c>
      <c r="W119" s="75" t="s">
        <v>380</v>
      </c>
      <c r="X119" s="75"/>
      <c r="Y119" s="131">
        <v>0.30967822242941229</v>
      </c>
      <c r="Z119" s="75" t="s">
        <v>383</v>
      </c>
      <c r="AA119" s="75"/>
      <c r="AB119" s="75"/>
      <c r="AC119" s="75"/>
    </row>
    <row r="120" spans="1:29" ht="14.4" x14ac:dyDescent="0.3">
      <c r="A120" s="75" t="s">
        <v>112</v>
      </c>
      <c r="B120" s="75">
        <v>901</v>
      </c>
      <c r="C120" t="s">
        <v>112</v>
      </c>
      <c r="D120" s="76">
        <v>0.90524844522749615</v>
      </c>
      <c r="E120" s="75" t="s">
        <v>380</v>
      </c>
      <c r="F120" s="75"/>
      <c r="G120" s="76">
        <v>0.999999999999998</v>
      </c>
      <c r="H120" s="75" t="s">
        <v>380</v>
      </c>
      <c r="I120" s="75"/>
      <c r="J120" s="76">
        <v>0.1575897815916428</v>
      </c>
      <c r="K120" s="75" t="s">
        <v>384</v>
      </c>
      <c r="L120" s="75"/>
      <c r="M120" s="76">
        <v>3.5859838720273415E-2</v>
      </c>
      <c r="N120" s="75" t="s">
        <v>384</v>
      </c>
      <c r="O120" s="75"/>
      <c r="P120" s="76">
        <v>0.14921963902683158</v>
      </c>
      <c r="Q120" s="75" t="s">
        <v>384</v>
      </c>
      <c r="R120" s="75"/>
      <c r="S120" s="76">
        <v>5.9520407546075234E-4</v>
      </c>
      <c r="T120" s="75" t="s">
        <v>384</v>
      </c>
      <c r="U120" s="75"/>
      <c r="V120" s="76">
        <v>1</v>
      </c>
      <c r="W120" s="75" t="s">
        <v>380</v>
      </c>
      <c r="X120" s="75"/>
      <c r="Y120" s="131">
        <v>0.61537613538691971</v>
      </c>
      <c r="Z120" s="75" t="s">
        <v>381</v>
      </c>
      <c r="AA120" s="75"/>
      <c r="AB120" s="75"/>
      <c r="AC120" s="75"/>
    </row>
    <row r="121" spans="1:29" ht="14.4" x14ac:dyDescent="0.3">
      <c r="A121" s="75" t="s">
        <v>112</v>
      </c>
      <c r="B121" s="75">
        <v>902</v>
      </c>
      <c r="C121" t="s">
        <v>113</v>
      </c>
      <c r="D121" s="76">
        <v>0.34031047032747597</v>
      </c>
      <c r="E121" s="75" t="s">
        <v>383</v>
      </c>
      <c r="F121" s="75"/>
      <c r="G121" s="76">
        <v>0.52327823532395001</v>
      </c>
      <c r="H121" s="75" t="s">
        <v>382</v>
      </c>
      <c r="I121" s="75"/>
      <c r="J121" s="76">
        <v>7.5227998550388656E-2</v>
      </c>
      <c r="K121" s="75" t="s">
        <v>384</v>
      </c>
      <c r="L121" s="75"/>
      <c r="M121" s="76">
        <v>0.17477426050514777</v>
      </c>
      <c r="N121" s="75" t="s">
        <v>384</v>
      </c>
      <c r="O121" s="75"/>
      <c r="P121" s="76">
        <v>0</v>
      </c>
      <c r="Q121" s="75" t="s">
        <v>384</v>
      </c>
      <c r="R121" s="75"/>
      <c r="S121" s="76">
        <v>0.18125778848654225</v>
      </c>
      <c r="T121" s="75" t="s">
        <v>384</v>
      </c>
      <c r="U121" s="75"/>
      <c r="V121" s="76">
        <v>1</v>
      </c>
      <c r="W121" s="75" t="s">
        <v>380</v>
      </c>
      <c r="X121" s="75"/>
      <c r="Y121" s="131">
        <v>0.41584374588449308</v>
      </c>
      <c r="Z121" s="75" t="s">
        <v>382</v>
      </c>
      <c r="AA121" s="75"/>
      <c r="AB121" s="75"/>
      <c r="AC121" s="75"/>
    </row>
    <row r="122" spans="1:29" ht="14.4" x14ac:dyDescent="0.3">
      <c r="A122" s="75" t="s">
        <v>112</v>
      </c>
      <c r="B122" s="75">
        <v>903</v>
      </c>
      <c r="C122" t="s">
        <v>114</v>
      </c>
      <c r="D122" s="76">
        <v>0.35187697011886637</v>
      </c>
      <c r="E122" s="75" t="s">
        <v>383</v>
      </c>
      <c r="F122" s="75"/>
      <c r="G122" s="76">
        <v>0.14387343014780443</v>
      </c>
      <c r="H122" s="75" t="s">
        <v>384</v>
      </c>
      <c r="I122" s="75"/>
      <c r="J122" s="76">
        <v>0.17618116787639085</v>
      </c>
      <c r="K122" s="75" t="s">
        <v>384</v>
      </c>
      <c r="L122" s="75"/>
      <c r="M122" s="76">
        <v>5.2309612092432685E-2</v>
      </c>
      <c r="N122" s="75" t="s">
        <v>384</v>
      </c>
      <c r="O122" s="75"/>
      <c r="P122" s="76">
        <v>0.22063174247255632</v>
      </c>
      <c r="Q122" s="75" t="s">
        <v>383</v>
      </c>
      <c r="R122" s="75"/>
      <c r="S122" s="76">
        <v>0.58901188091416623</v>
      </c>
      <c r="T122" s="75" t="s">
        <v>382</v>
      </c>
      <c r="U122" s="75"/>
      <c r="V122" s="76">
        <v>1</v>
      </c>
      <c r="W122" s="75" t="s">
        <v>380</v>
      </c>
      <c r="X122" s="75"/>
      <c r="Y122" s="131">
        <v>0.40296352038888877</v>
      </c>
      <c r="Z122" s="75" t="s">
        <v>382</v>
      </c>
      <c r="AA122" s="75"/>
      <c r="AB122" s="75"/>
      <c r="AC122" s="75"/>
    </row>
    <row r="123" spans="1:29" ht="14.4" x14ac:dyDescent="0.3">
      <c r="A123" s="75" t="s">
        <v>112</v>
      </c>
      <c r="B123" s="75">
        <v>904</v>
      </c>
      <c r="C123" t="s">
        <v>115</v>
      </c>
      <c r="D123" s="76">
        <v>0.12962639017991404</v>
      </c>
      <c r="E123" s="75" t="s">
        <v>384</v>
      </c>
      <c r="F123" s="75"/>
      <c r="G123" s="76">
        <v>4.269119072522734E-2</v>
      </c>
      <c r="H123" s="75" t="s">
        <v>384</v>
      </c>
      <c r="I123" s="75"/>
      <c r="J123" s="76">
        <v>0</v>
      </c>
      <c r="K123" s="75" t="s">
        <v>384</v>
      </c>
      <c r="L123" s="75"/>
      <c r="M123" s="76">
        <v>4.5108361200682387E-2</v>
      </c>
      <c r="N123" s="75" t="s">
        <v>384</v>
      </c>
      <c r="O123" s="75"/>
      <c r="P123" s="76">
        <v>0</v>
      </c>
      <c r="Q123" s="75" t="s">
        <v>384</v>
      </c>
      <c r="R123" s="75"/>
      <c r="S123" s="76">
        <v>0.42669779565395222</v>
      </c>
      <c r="T123" s="75" t="s">
        <v>382</v>
      </c>
      <c r="U123" s="75"/>
      <c r="V123" s="76">
        <v>1</v>
      </c>
      <c r="W123" s="75" t="s">
        <v>380</v>
      </c>
      <c r="X123" s="75"/>
      <c r="Y123" s="131">
        <v>0.28164413186649173</v>
      </c>
      <c r="Z123" s="75" t="s">
        <v>383</v>
      </c>
      <c r="AA123" s="75"/>
      <c r="AB123" s="75"/>
      <c r="AC123" s="75"/>
    </row>
    <row r="124" spans="1:29" ht="14.4" x14ac:dyDescent="0.3">
      <c r="A124" s="75" t="s">
        <v>112</v>
      </c>
      <c r="B124" s="77">
        <v>905</v>
      </c>
      <c r="C124" t="s">
        <v>116</v>
      </c>
      <c r="D124" s="76">
        <v>5.9121689763610659E-2</v>
      </c>
      <c r="E124" s="75" t="s">
        <v>384</v>
      </c>
      <c r="F124" s="75"/>
      <c r="G124" s="76">
        <v>7.0035719346681527E-2</v>
      </c>
      <c r="H124" s="75" t="s">
        <v>384</v>
      </c>
      <c r="I124" s="75"/>
      <c r="J124" s="76">
        <v>0</v>
      </c>
      <c r="K124" s="75" t="s">
        <v>384</v>
      </c>
      <c r="L124" s="75"/>
      <c r="M124" s="76">
        <v>0.28282562627895608</v>
      </c>
      <c r="N124" s="75" t="s">
        <v>383</v>
      </c>
      <c r="O124" s="75"/>
      <c r="P124" s="76">
        <v>0</v>
      </c>
      <c r="Q124" s="75" t="s">
        <v>384</v>
      </c>
      <c r="R124" s="75"/>
      <c r="S124" s="76">
        <v>0.67614567011672821</v>
      </c>
      <c r="T124" s="75" t="s">
        <v>381</v>
      </c>
      <c r="U124" s="75"/>
      <c r="V124" s="76">
        <v>1</v>
      </c>
      <c r="W124" s="75" t="s">
        <v>380</v>
      </c>
      <c r="X124" s="75"/>
      <c r="Y124" s="131">
        <v>0.3217286114616269</v>
      </c>
      <c r="Z124" s="75" t="s">
        <v>383</v>
      </c>
      <c r="AA124" s="75"/>
      <c r="AB124" s="75"/>
      <c r="AC124" s="75"/>
    </row>
    <row r="125" spans="1:29" ht="14.4" x14ac:dyDescent="0.3">
      <c r="A125" s="75" t="s">
        <v>112</v>
      </c>
      <c r="B125" s="75">
        <v>906</v>
      </c>
      <c r="C125" t="s">
        <v>117</v>
      </c>
      <c r="D125" s="76">
        <v>0.13803996933247004</v>
      </c>
      <c r="E125" s="75" t="s">
        <v>384</v>
      </c>
      <c r="F125" s="75"/>
      <c r="G125" s="76">
        <v>8.155659631349052E-2</v>
      </c>
      <c r="H125" s="75" t="s">
        <v>384</v>
      </c>
      <c r="I125" s="75"/>
      <c r="J125" s="76">
        <v>0</v>
      </c>
      <c r="K125" s="75" t="s">
        <v>384</v>
      </c>
      <c r="L125" s="75"/>
      <c r="M125" s="76">
        <v>0.12834383205449459</v>
      </c>
      <c r="N125" s="75" t="s">
        <v>384</v>
      </c>
      <c r="O125" s="75"/>
      <c r="P125" s="76">
        <v>1.4130028623255683E-2</v>
      </c>
      <c r="Q125" s="75" t="s">
        <v>384</v>
      </c>
      <c r="R125" s="75"/>
      <c r="S125" s="76">
        <v>0.6774151499997525</v>
      </c>
      <c r="T125" s="75" t="s">
        <v>381</v>
      </c>
      <c r="U125" s="75"/>
      <c r="V125" s="76">
        <v>1</v>
      </c>
      <c r="W125" s="75" t="s">
        <v>380</v>
      </c>
      <c r="X125" s="75"/>
      <c r="Y125" s="131">
        <v>0.32590821419694238</v>
      </c>
      <c r="Z125" s="75" t="s">
        <v>383</v>
      </c>
      <c r="AA125" s="75"/>
      <c r="AB125" s="75"/>
      <c r="AC125" s="75"/>
    </row>
    <row r="126" spans="1:29" ht="14.4" x14ac:dyDescent="0.3">
      <c r="A126" s="75" t="s">
        <v>112</v>
      </c>
      <c r="B126" s="75">
        <v>907</v>
      </c>
      <c r="C126" t="s">
        <v>118</v>
      </c>
      <c r="D126" s="76">
        <v>7.5996889940177448E-2</v>
      </c>
      <c r="E126" s="75" t="s">
        <v>384</v>
      </c>
      <c r="F126" s="75"/>
      <c r="G126" s="76">
        <v>8.981530714300183E-2</v>
      </c>
      <c r="H126" s="75" t="s">
        <v>384</v>
      </c>
      <c r="I126" s="75"/>
      <c r="J126" s="76">
        <v>0</v>
      </c>
      <c r="K126" s="75" t="s">
        <v>384</v>
      </c>
      <c r="L126" s="75"/>
      <c r="M126" s="76">
        <v>0.24941751272103246</v>
      </c>
      <c r="N126" s="75" t="s">
        <v>383</v>
      </c>
      <c r="O126" s="75"/>
      <c r="P126" s="76">
        <v>1.2305105600075484E-2</v>
      </c>
      <c r="Q126" s="75" t="s">
        <v>384</v>
      </c>
      <c r="R126" s="75"/>
      <c r="S126" s="76">
        <v>0.52649507451243882</v>
      </c>
      <c r="T126" s="75" t="s">
        <v>382</v>
      </c>
      <c r="U126" s="75"/>
      <c r="V126" s="76">
        <v>1</v>
      </c>
      <c r="W126" s="75" t="s">
        <v>380</v>
      </c>
      <c r="X126" s="75"/>
      <c r="Y126" s="131">
        <v>0.31198420869999055</v>
      </c>
      <c r="Z126" s="75" t="s">
        <v>383</v>
      </c>
      <c r="AA126" s="75"/>
      <c r="AB126" s="75"/>
      <c r="AC126" s="75"/>
    </row>
    <row r="127" spans="1:29" ht="14.4" x14ac:dyDescent="0.3">
      <c r="A127" s="75" t="s">
        <v>112</v>
      </c>
      <c r="B127" s="75">
        <v>908</v>
      </c>
      <c r="C127" t="s">
        <v>119</v>
      </c>
      <c r="D127" s="76">
        <v>4.6773008646881525E-2</v>
      </c>
      <c r="E127" s="75" t="s">
        <v>384</v>
      </c>
      <c r="F127" s="75"/>
      <c r="G127" s="76">
        <v>3.4282193161398647E-2</v>
      </c>
      <c r="H127" s="75" t="s">
        <v>384</v>
      </c>
      <c r="I127" s="75"/>
      <c r="J127" s="76">
        <v>0</v>
      </c>
      <c r="K127" s="75" t="s">
        <v>384</v>
      </c>
      <c r="L127" s="75"/>
      <c r="M127" s="76">
        <v>7.6899951454368148E-2</v>
      </c>
      <c r="N127" s="75" t="s">
        <v>384</v>
      </c>
      <c r="O127" s="75"/>
      <c r="P127" s="76">
        <v>0</v>
      </c>
      <c r="Q127" s="75" t="s">
        <v>384</v>
      </c>
      <c r="R127" s="75"/>
      <c r="S127" s="76">
        <v>0.21296956379209037</v>
      </c>
      <c r="T127" s="75" t="s">
        <v>383</v>
      </c>
      <c r="U127" s="75"/>
      <c r="V127" s="76">
        <v>1</v>
      </c>
      <c r="W127" s="75" t="s">
        <v>380</v>
      </c>
      <c r="X127" s="75"/>
      <c r="Y127" s="131">
        <v>0.2451979918863019</v>
      </c>
      <c r="Z127" s="75" t="s">
        <v>383</v>
      </c>
      <c r="AA127" s="75"/>
      <c r="AB127" s="75"/>
      <c r="AC127" s="75"/>
    </row>
    <row r="128" spans="1:29" ht="14.4" x14ac:dyDescent="0.3">
      <c r="A128" s="75" t="s">
        <v>112</v>
      </c>
      <c r="B128" s="75">
        <v>909</v>
      </c>
      <c r="C128" t="s">
        <v>120</v>
      </c>
      <c r="D128" s="76">
        <v>0.40019404216526749</v>
      </c>
      <c r="E128" s="75" t="s">
        <v>382</v>
      </c>
      <c r="F128" s="75"/>
      <c r="G128" s="76">
        <v>0.16254073223858748</v>
      </c>
      <c r="H128" s="75" t="s">
        <v>384</v>
      </c>
      <c r="I128" s="75"/>
      <c r="J128" s="76">
        <v>1.2190763587607496E-3</v>
      </c>
      <c r="K128" s="75" t="s">
        <v>384</v>
      </c>
      <c r="L128" s="75"/>
      <c r="M128" s="76">
        <v>2.6656129926410862E-2</v>
      </c>
      <c r="N128" s="75" t="s">
        <v>384</v>
      </c>
      <c r="O128" s="75"/>
      <c r="P128" s="76">
        <v>8.7696557759087482E-2</v>
      </c>
      <c r="Q128" s="75" t="s">
        <v>384</v>
      </c>
      <c r="R128" s="75"/>
      <c r="S128" s="76">
        <v>9.7165156695610141E-2</v>
      </c>
      <c r="T128" s="75" t="s">
        <v>384</v>
      </c>
      <c r="U128" s="75"/>
      <c r="V128" s="76">
        <v>1</v>
      </c>
      <c r="W128" s="75" t="s">
        <v>380</v>
      </c>
      <c r="X128" s="75"/>
      <c r="Y128" s="131">
        <v>0.33382064695475794</v>
      </c>
      <c r="Z128" s="75" t="s">
        <v>383</v>
      </c>
      <c r="AA128" s="75"/>
      <c r="AB128" s="75"/>
      <c r="AC128" s="75"/>
    </row>
    <row r="129" spans="1:29" ht="14.4" x14ac:dyDescent="0.3">
      <c r="A129" s="75" t="s">
        <v>112</v>
      </c>
      <c r="B129" s="75">
        <v>910</v>
      </c>
      <c r="C129" t="s">
        <v>121</v>
      </c>
      <c r="D129" s="76">
        <v>0.12688487243661559</v>
      </c>
      <c r="E129" s="75" t="s">
        <v>384</v>
      </c>
      <c r="F129" s="75"/>
      <c r="G129" s="76">
        <v>8.6776790614783911E-2</v>
      </c>
      <c r="H129" s="75" t="s">
        <v>384</v>
      </c>
      <c r="I129" s="75"/>
      <c r="J129" s="76">
        <v>0</v>
      </c>
      <c r="K129" s="75" t="s">
        <v>384</v>
      </c>
      <c r="L129" s="75"/>
      <c r="M129" s="76">
        <v>0.10178422632481539</v>
      </c>
      <c r="N129" s="75" t="s">
        <v>384</v>
      </c>
      <c r="O129" s="75"/>
      <c r="P129" s="76">
        <v>0</v>
      </c>
      <c r="Q129" s="75" t="s">
        <v>384</v>
      </c>
      <c r="R129" s="75"/>
      <c r="S129" s="76">
        <v>0.26597751992022839</v>
      </c>
      <c r="T129" s="75" t="s">
        <v>383</v>
      </c>
      <c r="U129" s="75"/>
      <c r="V129" s="76">
        <v>1</v>
      </c>
      <c r="W129" s="75" t="s">
        <v>380</v>
      </c>
      <c r="X129" s="75"/>
      <c r="Y129" s="131">
        <v>0.27950850723478426</v>
      </c>
      <c r="Z129" s="75" t="s">
        <v>383</v>
      </c>
      <c r="AA129" s="75"/>
      <c r="AB129" s="75"/>
      <c r="AC129" s="75"/>
    </row>
    <row r="130" spans="1:29" ht="14.4" x14ac:dyDescent="0.3">
      <c r="A130" s="75" t="s">
        <v>112</v>
      </c>
      <c r="B130" s="77">
        <v>911</v>
      </c>
      <c r="C130" t="s">
        <v>122</v>
      </c>
      <c r="D130" s="76">
        <v>0.17853829063106333</v>
      </c>
      <c r="E130" s="75" t="s">
        <v>384</v>
      </c>
      <c r="F130" s="75"/>
      <c r="G130" s="76">
        <v>0.13500166411035638</v>
      </c>
      <c r="H130" s="75" t="s">
        <v>384</v>
      </c>
      <c r="I130" s="75"/>
      <c r="J130" s="76">
        <v>2.4638387771774411E-4</v>
      </c>
      <c r="K130" s="75" t="s">
        <v>384</v>
      </c>
      <c r="L130" s="75"/>
      <c r="M130" s="76">
        <v>0.11487773334550692</v>
      </c>
      <c r="N130" s="75" t="s">
        <v>384</v>
      </c>
      <c r="O130" s="75"/>
      <c r="P130" s="76">
        <v>1.5146067842190972E-2</v>
      </c>
      <c r="Q130" s="75" t="s">
        <v>384</v>
      </c>
      <c r="R130" s="75"/>
      <c r="S130" s="76">
        <v>0.28097861901241944</v>
      </c>
      <c r="T130" s="75" t="s">
        <v>383</v>
      </c>
      <c r="U130" s="75"/>
      <c r="V130" s="76">
        <v>1</v>
      </c>
      <c r="W130" s="75" t="s">
        <v>380</v>
      </c>
      <c r="X130" s="75"/>
      <c r="Y130" s="131">
        <v>0.30383287135606746</v>
      </c>
      <c r="Z130" s="75" t="s">
        <v>383</v>
      </c>
      <c r="AA130" s="75"/>
      <c r="AB130" s="75"/>
      <c r="AC130" s="75"/>
    </row>
    <row r="131" spans="1:29" ht="14.4" x14ac:dyDescent="0.3">
      <c r="A131" s="75" t="s">
        <v>112</v>
      </c>
      <c r="B131" s="77">
        <v>912</v>
      </c>
      <c r="C131" t="s">
        <v>123</v>
      </c>
      <c r="D131" s="76">
        <v>9.281041403114762E-2</v>
      </c>
      <c r="E131" s="75" t="s">
        <v>384</v>
      </c>
      <c r="F131" s="75"/>
      <c r="G131" s="76">
        <v>4.5018051115608339E-2</v>
      </c>
      <c r="H131" s="75" t="s">
        <v>384</v>
      </c>
      <c r="I131" s="75"/>
      <c r="J131" s="76">
        <v>0</v>
      </c>
      <c r="K131" s="75" t="s">
        <v>384</v>
      </c>
      <c r="L131" s="75"/>
      <c r="M131" s="76">
        <v>8.2201327345615E-2</v>
      </c>
      <c r="N131" s="75" t="s">
        <v>384</v>
      </c>
      <c r="O131" s="75"/>
      <c r="P131" s="76">
        <v>0</v>
      </c>
      <c r="Q131" s="75" t="s">
        <v>384</v>
      </c>
      <c r="R131" s="75"/>
      <c r="S131" s="76">
        <v>0.48266239294333613</v>
      </c>
      <c r="T131" s="75" t="s">
        <v>382</v>
      </c>
      <c r="U131" s="75"/>
      <c r="V131" s="76">
        <v>1</v>
      </c>
      <c r="W131" s="75" t="s">
        <v>380</v>
      </c>
      <c r="X131" s="75"/>
      <c r="Y131" s="131">
        <v>0.28405206505824632</v>
      </c>
      <c r="Z131" s="75" t="s">
        <v>383</v>
      </c>
      <c r="AA131" s="75"/>
      <c r="AB131" s="75"/>
      <c r="AC131" s="75"/>
    </row>
    <row r="132" spans="1:29" ht="14.4" x14ac:dyDescent="0.3">
      <c r="A132" s="75" t="s">
        <v>112</v>
      </c>
      <c r="B132" s="75">
        <v>913</v>
      </c>
      <c r="C132" t="s">
        <v>124</v>
      </c>
      <c r="D132" s="76">
        <v>0.15113355796750758</v>
      </c>
      <c r="E132" s="75" t="s">
        <v>384</v>
      </c>
      <c r="F132" s="75"/>
      <c r="G132" s="76">
        <v>9.0943211345572955E-2</v>
      </c>
      <c r="H132" s="75" t="s">
        <v>384</v>
      </c>
      <c r="I132" s="75"/>
      <c r="J132" s="76">
        <v>5.1532184306636149E-2</v>
      </c>
      <c r="K132" s="75" t="s">
        <v>384</v>
      </c>
      <c r="L132" s="75"/>
      <c r="M132" s="76">
        <v>0.13314182184498916</v>
      </c>
      <c r="N132" s="75" t="s">
        <v>384</v>
      </c>
      <c r="O132" s="75"/>
      <c r="P132" s="76">
        <v>0.16561363804294091</v>
      </c>
      <c r="Q132" s="75" t="s">
        <v>384</v>
      </c>
      <c r="R132" s="75"/>
      <c r="S132" s="76">
        <v>0.46807576132407674</v>
      </c>
      <c r="T132" s="75" t="s">
        <v>382</v>
      </c>
      <c r="U132" s="75"/>
      <c r="V132" s="76">
        <v>1</v>
      </c>
      <c r="W132" s="75" t="s">
        <v>380</v>
      </c>
      <c r="X132" s="75"/>
      <c r="Y132" s="131">
        <v>0.33025169441448043</v>
      </c>
      <c r="Z132" s="75" t="s">
        <v>383</v>
      </c>
      <c r="AA132" s="75"/>
      <c r="AB132" s="75"/>
      <c r="AC132" s="75"/>
    </row>
    <row r="133" spans="1:29" ht="14.4" x14ac:dyDescent="0.3">
      <c r="A133" s="75" t="s">
        <v>112</v>
      </c>
      <c r="B133" s="75">
        <v>914</v>
      </c>
      <c r="C133" t="s">
        <v>125</v>
      </c>
      <c r="D133" s="76">
        <v>0.20746860465452463</v>
      </c>
      <c r="E133" s="75" t="s">
        <v>383</v>
      </c>
      <c r="F133" s="75"/>
      <c r="G133" s="76">
        <v>6.8963192372192145E-2</v>
      </c>
      <c r="H133" s="75" t="s">
        <v>384</v>
      </c>
      <c r="I133" s="75"/>
      <c r="J133" s="76">
        <v>6.8456208272750355E-2</v>
      </c>
      <c r="K133" s="75" t="s">
        <v>384</v>
      </c>
      <c r="L133" s="75"/>
      <c r="M133" s="76">
        <v>6.1621400887293995E-2</v>
      </c>
      <c r="N133" s="75" t="s">
        <v>384</v>
      </c>
      <c r="O133" s="75"/>
      <c r="P133" s="76">
        <v>0</v>
      </c>
      <c r="Q133" s="75" t="s">
        <v>384</v>
      </c>
      <c r="R133" s="75"/>
      <c r="S133" s="76">
        <v>0.4685512143213369</v>
      </c>
      <c r="T133" s="75" t="s">
        <v>382</v>
      </c>
      <c r="U133" s="75"/>
      <c r="V133" s="76">
        <v>1</v>
      </c>
      <c r="W133" s="75" t="s">
        <v>380</v>
      </c>
      <c r="X133" s="75"/>
      <c r="Y133" s="131">
        <v>0.31514924175348147</v>
      </c>
      <c r="Z133" s="75" t="s">
        <v>383</v>
      </c>
      <c r="AA133" s="75"/>
      <c r="AB133" s="75"/>
      <c r="AC133" s="75"/>
    </row>
    <row r="134" spans="1:29" ht="14.4" x14ac:dyDescent="0.3">
      <c r="A134" s="75" t="s">
        <v>112</v>
      </c>
      <c r="B134" s="75">
        <v>915</v>
      </c>
      <c r="C134" t="s">
        <v>126</v>
      </c>
      <c r="D134" s="76">
        <v>0.11344521479762631</v>
      </c>
      <c r="E134" s="75" t="s">
        <v>384</v>
      </c>
      <c r="F134" s="75"/>
      <c r="G134" s="76">
        <v>7.0288761267341696E-2</v>
      </c>
      <c r="H134" s="75" t="s">
        <v>384</v>
      </c>
      <c r="I134" s="75"/>
      <c r="J134" s="76">
        <v>0</v>
      </c>
      <c r="K134" s="75" t="s">
        <v>384</v>
      </c>
      <c r="L134" s="75"/>
      <c r="M134" s="76">
        <v>0.1088459455392794</v>
      </c>
      <c r="N134" s="75" t="s">
        <v>384</v>
      </c>
      <c r="O134" s="75"/>
      <c r="P134" s="76">
        <v>0</v>
      </c>
      <c r="Q134" s="75" t="s">
        <v>384</v>
      </c>
      <c r="R134" s="75"/>
      <c r="S134" s="76">
        <v>0.54164642078493352</v>
      </c>
      <c r="T134" s="75" t="s">
        <v>382</v>
      </c>
      <c r="U134" s="75"/>
      <c r="V134" s="76">
        <v>1</v>
      </c>
      <c r="W134" s="75" t="s">
        <v>380</v>
      </c>
      <c r="X134" s="75"/>
      <c r="Y134" s="131">
        <v>0.30179603184541492</v>
      </c>
      <c r="Z134" s="75" t="s">
        <v>383</v>
      </c>
      <c r="AA134" s="75"/>
      <c r="AB134" s="75"/>
      <c r="AC134" s="75"/>
    </row>
    <row r="135" spans="1:29" ht="14.4" x14ac:dyDescent="0.3">
      <c r="A135" s="75" t="s">
        <v>112</v>
      </c>
      <c r="B135" s="75">
        <v>916</v>
      </c>
      <c r="C135" t="s">
        <v>127</v>
      </c>
      <c r="D135" s="76">
        <v>0.10812474928134018</v>
      </c>
      <c r="E135" s="75" t="s">
        <v>384</v>
      </c>
      <c r="F135" s="75"/>
      <c r="G135" s="76">
        <v>9.9813042456512957E-2</v>
      </c>
      <c r="H135" s="75" t="s">
        <v>384</v>
      </c>
      <c r="I135" s="75"/>
      <c r="J135" s="76">
        <v>6.9789060658176555E-2</v>
      </c>
      <c r="K135" s="75" t="s">
        <v>384</v>
      </c>
      <c r="L135" s="75"/>
      <c r="M135" s="76">
        <v>0.11909916616157973</v>
      </c>
      <c r="N135" s="75" t="s">
        <v>384</v>
      </c>
      <c r="O135" s="75"/>
      <c r="P135" s="76">
        <v>7.5948702629285826E-3</v>
      </c>
      <c r="Q135" s="75" t="s">
        <v>384</v>
      </c>
      <c r="R135" s="75"/>
      <c r="S135" s="76">
        <v>0.40398730974997077</v>
      </c>
      <c r="T135" s="75" t="s">
        <v>382</v>
      </c>
      <c r="U135" s="75"/>
      <c r="V135" s="76">
        <v>1</v>
      </c>
      <c r="W135" s="75" t="s">
        <v>380</v>
      </c>
      <c r="X135" s="75"/>
      <c r="Y135" s="131">
        <v>0.30163459903083623</v>
      </c>
      <c r="Z135" s="75" t="s">
        <v>383</v>
      </c>
      <c r="AA135" s="75"/>
      <c r="AB135" s="75"/>
      <c r="AC135" s="75"/>
    </row>
    <row r="136" spans="1:29" ht="14.4" x14ac:dyDescent="0.3">
      <c r="A136" s="75" t="s">
        <v>112</v>
      </c>
      <c r="B136" s="75">
        <v>917</v>
      </c>
      <c r="C136" t="s">
        <v>128</v>
      </c>
      <c r="D136" s="76">
        <v>0.15377050459768016</v>
      </c>
      <c r="E136" s="75" t="s">
        <v>384</v>
      </c>
      <c r="F136" s="75"/>
      <c r="G136" s="76">
        <v>5.2323256736736545E-2</v>
      </c>
      <c r="H136" s="75" t="s">
        <v>384</v>
      </c>
      <c r="I136" s="75"/>
      <c r="J136" s="76">
        <v>0.15893302417705316</v>
      </c>
      <c r="K136" s="75" t="s">
        <v>384</v>
      </c>
      <c r="L136" s="75"/>
      <c r="M136" s="76">
        <v>4.8059525571122995E-2</v>
      </c>
      <c r="N136" s="75" t="s">
        <v>384</v>
      </c>
      <c r="O136" s="75"/>
      <c r="P136" s="76">
        <v>4.2027759994402392E-2</v>
      </c>
      <c r="Q136" s="75" t="s">
        <v>384</v>
      </c>
      <c r="R136" s="75"/>
      <c r="S136" s="76">
        <v>7.3761902116831174E-2</v>
      </c>
      <c r="T136" s="75" t="s">
        <v>384</v>
      </c>
      <c r="U136" s="75"/>
      <c r="V136" s="76">
        <v>1</v>
      </c>
      <c r="W136" s="75" t="s">
        <v>380</v>
      </c>
      <c r="X136" s="75"/>
      <c r="Y136" s="131">
        <v>0.27349697345282431</v>
      </c>
      <c r="Z136" s="75" t="s">
        <v>383</v>
      </c>
      <c r="AA136" s="75"/>
      <c r="AB136" s="75"/>
      <c r="AC136" s="75"/>
    </row>
    <row r="137" spans="1:29" ht="14.4" x14ac:dyDescent="0.3">
      <c r="A137" s="75" t="s">
        <v>112</v>
      </c>
      <c r="B137" s="77">
        <v>918</v>
      </c>
      <c r="C137" t="s">
        <v>129</v>
      </c>
      <c r="D137" s="76">
        <v>0.12010874032698875</v>
      </c>
      <c r="E137" s="75" t="s">
        <v>384</v>
      </c>
      <c r="F137" s="75"/>
      <c r="G137" s="76">
        <v>0.15336667972553711</v>
      </c>
      <c r="H137" s="75" t="s">
        <v>384</v>
      </c>
      <c r="I137" s="75"/>
      <c r="J137" s="76">
        <v>0</v>
      </c>
      <c r="K137" s="75" t="s">
        <v>384</v>
      </c>
      <c r="L137" s="75"/>
      <c r="M137" s="76">
        <v>0.18390990494074685</v>
      </c>
      <c r="N137" s="75" t="s">
        <v>384</v>
      </c>
      <c r="O137" s="75"/>
      <c r="P137" s="76">
        <v>1.3189770517823539E-2</v>
      </c>
      <c r="Q137" s="75" t="s">
        <v>384</v>
      </c>
      <c r="R137" s="75"/>
      <c r="S137" s="76">
        <v>0.4511696414146838</v>
      </c>
      <c r="T137" s="75" t="s">
        <v>382</v>
      </c>
      <c r="U137" s="75"/>
      <c r="V137" s="76">
        <v>1</v>
      </c>
      <c r="W137" s="75" t="s">
        <v>380</v>
      </c>
      <c r="X137" s="75"/>
      <c r="Y137" s="131">
        <v>0.31952201569783056</v>
      </c>
      <c r="Z137" s="75" t="s">
        <v>383</v>
      </c>
      <c r="AA137" s="75"/>
      <c r="AB137" s="75"/>
      <c r="AC137" s="75"/>
    </row>
    <row r="138" spans="1:29" ht="14.4" x14ac:dyDescent="0.3">
      <c r="A138" s="75" t="s">
        <v>112</v>
      </c>
      <c r="B138" s="75">
        <v>919</v>
      </c>
      <c r="C138" t="s">
        <v>130</v>
      </c>
      <c r="D138" s="76">
        <v>0.14898694031131077</v>
      </c>
      <c r="E138" s="75" t="s">
        <v>384</v>
      </c>
      <c r="F138" s="75"/>
      <c r="G138" s="76">
        <v>6.1599623989774317E-2</v>
      </c>
      <c r="H138" s="75" t="s">
        <v>384</v>
      </c>
      <c r="I138" s="75"/>
      <c r="J138" s="76">
        <v>9.9647178714576498E-2</v>
      </c>
      <c r="K138" s="75" t="s">
        <v>384</v>
      </c>
      <c r="L138" s="75"/>
      <c r="M138" s="76">
        <v>5.3822262533554335E-2</v>
      </c>
      <c r="N138" s="75" t="s">
        <v>384</v>
      </c>
      <c r="O138" s="75"/>
      <c r="P138" s="76">
        <v>0.12432031103069707</v>
      </c>
      <c r="Q138" s="75" t="s">
        <v>384</v>
      </c>
      <c r="R138" s="75"/>
      <c r="S138" s="76">
        <v>0.30928686898456104</v>
      </c>
      <c r="T138" s="75" t="s">
        <v>383</v>
      </c>
      <c r="U138" s="75"/>
      <c r="V138" s="76">
        <v>1</v>
      </c>
      <c r="W138" s="75" t="s">
        <v>380</v>
      </c>
      <c r="X138" s="75"/>
      <c r="Y138" s="131">
        <v>0.30082497498655592</v>
      </c>
      <c r="Z138" s="75" t="s">
        <v>383</v>
      </c>
      <c r="AA138" s="75"/>
      <c r="AB138" s="75"/>
      <c r="AC138" s="75"/>
    </row>
    <row r="139" spans="1:29" ht="14.4" x14ac:dyDescent="0.3">
      <c r="A139" s="75" t="s">
        <v>112</v>
      </c>
      <c r="B139" s="75">
        <v>920</v>
      </c>
      <c r="C139" t="s">
        <v>131</v>
      </c>
      <c r="D139" s="76">
        <v>0.40769821467357686</v>
      </c>
      <c r="E139" s="75" t="s">
        <v>382</v>
      </c>
      <c r="F139" s="75"/>
      <c r="G139" s="76">
        <v>0.10787191532525256</v>
      </c>
      <c r="H139" s="75" t="s">
        <v>384</v>
      </c>
      <c r="I139" s="75"/>
      <c r="J139" s="76">
        <v>0.37998984164756511</v>
      </c>
      <c r="K139" s="75" t="s">
        <v>383</v>
      </c>
      <c r="L139" s="75"/>
      <c r="M139" s="76">
        <v>1.7301521929699349E-2</v>
      </c>
      <c r="N139" s="75" t="s">
        <v>384</v>
      </c>
      <c r="O139" s="75"/>
      <c r="P139" s="76">
        <v>0.18373958791416575</v>
      </c>
      <c r="Q139" s="75" t="s">
        <v>384</v>
      </c>
      <c r="R139" s="75"/>
      <c r="S139" s="76">
        <v>7.0244676707508252E-2</v>
      </c>
      <c r="T139" s="75" t="s">
        <v>384</v>
      </c>
      <c r="U139" s="75"/>
      <c r="V139" s="76">
        <v>1</v>
      </c>
      <c r="W139" s="75" t="s">
        <v>380</v>
      </c>
      <c r="X139" s="75"/>
      <c r="Y139" s="131">
        <v>0.36824158881965974</v>
      </c>
      <c r="Z139" s="75" t="s">
        <v>383</v>
      </c>
      <c r="AA139" s="75"/>
      <c r="AB139" s="75"/>
      <c r="AC139" s="75"/>
    </row>
    <row r="140" spans="1:29" ht="14.4" x14ac:dyDescent="0.3">
      <c r="A140" s="75" t="s">
        <v>112</v>
      </c>
      <c r="B140" s="75">
        <v>921</v>
      </c>
      <c r="C140" t="s">
        <v>132</v>
      </c>
      <c r="D140" s="76">
        <v>0.18477486383813624</v>
      </c>
      <c r="E140" s="75" t="s">
        <v>384</v>
      </c>
      <c r="F140" s="75"/>
      <c r="G140" s="76">
        <v>7.0355400990032485E-2</v>
      </c>
      <c r="H140" s="75" t="s">
        <v>384</v>
      </c>
      <c r="I140" s="75"/>
      <c r="J140" s="76">
        <v>4.9080570236473421E-2</v>
      </c>
      <c r="K140" s="75" t="s">
        <v>384</v>
      </c>
      <c r="L140" s="75"/>
      <c r="M140" s="76">
        <v>5.714985115857045E-2</v>
      </c>
      <c r="N140" s="75" t="s">
        <v>384</v>
      </c>
      <c r="O140" s="75"/>
      <c r="P140" s="76">
        <v>0</v>
      </c>
      <c r="Q140" s="75" t="s">
        <v>384</v>
      </c>
      <c r="R140" s="75"/>
      <c r="S140" s="76">
        <v>0.29461327961091371</v>
      </c>
      <c r="T140" s="75" t="s">
        <v>383</v>
      </c>
      <c r="U140" s="75"/>
      <c r="V140" s="76">
        <v>1</v>
      </c>
      <c r="W140" s="75" t="s">
        <v>380</v>
      </c>
      <c r="X140" s="75"/>
      <c r="Y140" s="131">
        <v>0.29111042306622953</v>
      </c>
      <c r="Z140" s="75" t="s">
        <v>383</v>
      </c>
      <c r="AA140" s="75"/>
      <c r="AB140" s="75"/>
      <c r="AC140" s="75"/>
    </row>
    <row r="141" spans="1:29" ht="14.4" x14ac:dyDescent="0.3">
      <c r="A141" s="75" t="s">
        <v>112</v>
      </c>
      <c r="B141" s="75">
        <v>922</v>
      </c>
      <c r="C141" t="s">
        <v>133</v>
      </c>
      <c r="D141" s="76">
        <v>0.11052830882069574</v>
      </c>
      <c r="E141" s="75" t="s">
        <v>384</v>
      </c>
      <c r="F141" s="75"/>
      <c r="G141" s="76">
        <v>4.3561468305435308E-2</v>
      </c>
      <c r="H141" s="75" t="s">
        <v>384</v>
      </c>
      <c r="I141" s="75"/>
      <c r="J141" s="76">
        <v>2.7607724873743199E-2</v>
      </c>
      <c r="K141" s="75" t="s">
        <v>384</v>
      </c>
      <c r="L141" s="75"/>
      <c r="M141" s="76">
        <v>7.1387236948602703E-2</v>
      </c>
      <c r="N141" s="75" t="s">
        <v>384</v>
      </c>
      <c r="O141" s="75"/>
      <c r="P141" s="76">
        <v>0</v>
      </c>
      <c r="Q141" s="75" t="s">
        <v>384</v>
      </c>
      <c r="R141" s="75"/>
      <c r="S141" s="76">
        <v>0.46519933391209478</v>
      </c>
      <c r="T141" s="75" t="s">
        <v>382</v>
      </c>
      <c r="U141" s="75"/>
      <c r="V141" s="76">
        <v>1</v>
      </c>
      <c r="W141" s="75" t="s">
        <v>380</v>
      </c>
      <c r="X141" s="75"/>
      <c r="Y141" s="131">
        <v>0.2872373849986703</v>
      </c>
      <c r="Z141" s="75" t="s">
        <v>383</v>
      </c>
      <c r="AA141" s="75"/>
      <c r="AB141" s="75"/>
      <c r="AC141" s="75"/>
    </row>
    <row r="142" spans="1:29" ht="14.4" x14ac:dyDescent="0.3">
      <c r="A142" s="75" t="s">
        <v>112</v>
      </c>
      <c r="B142" s="75">
        <v>923</v>
      </c>
      <c r="C142" t="s">
        <v>134</v>
      </c>
      <c r="D142" s="76">
        <v>0.30246746107366068</v>
      </c>
      <c r="E142" s="75" t="s">
        <v>383</v>
      </c>
      <c r="F142" s="75"/>
      <c r="G142" s="76">
        <v>0.14778233443205321</v>
      </c>
      <c r="H142" s="75" t="s">
        <v>384</v>
      </c>
      <c r="I142" s="75"/>
      <c r="J142" s="76">
        <v>0</v>
      </c>
      <c r="K142" s="75" t="s">
        <v>384</v>
      </c>
      <c r="L142" s="75"/>
      <c r="M142" s="76">
        <v>4.6924179596874623E-2</v>
      </c>
      <c r="N142" s="75" t="s">
        <v>384</v>
      </c>
      <c r="O142" s="75"/>
      <c r="P142" s="76">
        <v>0</v>
      </c>
      <c r="Q142" s="75" t="s">
        <v>384</v>
      </c>
      <c r="R142" s="75"/>
      <c r="S142" s="76">
        <v>0.21048539260390747</v>
      </c>
      <c r="T142" s="75" t="s">
        <v>383</v>
      </c>
      <c r="U142" s="75"/>
      <c r="V142" s="76">
        <v>1</v>
      </c>
      <c r="W142" s="75" t="s">
        <v>380</v>
      </c>
      <c r="X142" s="75"/>
      <c r="Y142" s="131">
        <v>0.31579091632122103</v>
      </c>
      <c r="Z142" s="75" t="s">
        <v>383</v>
      </c>
      <c r="AA142" s="75"/>
      <c r="AB142" s="75"/>
      <c r="AC142" s="75"/>
    </row>
    <row r="143" spans="1:29" ht="14.4" x14ac:dyDescent="0.3">
      <c r="A143" s="75" t="s">
        <v>112</v>
      </c>
      <c r="B143" s="75">
        <v>924</v>
      </c>
      <c r="C143" t="s">
        <v>135</v>
      </c>
      <c r="D143" s="76">
        <v>0.14804957851975581</v>
      </c>
      <c r="E143" s="75" t="s">
        <v>384</v>
      </c>
      <c r="F143" s="75"/>
      <c r="G143" s="76">
        <v>0.18379555488151059</v>
      </c>
      <c r="H143" s="75" t="s">
        <v>384</v>
      </c>
      <c r="I143" s="75"/>
      <c r="J143" s="76">
        <v>0</v>
      </c>
      <c r="K143" s="75" t="s">
        <v>384</v>
      </c>
      <c r="L143" s="75"/>
      <c r="M143" s="76">
        <v>0.1661390010471005</v>
      </c>
      <c r="N143" s="75" t="s">
        <v>384</v>
      </c>
      <c r="O143" s="75"/>
      <c r="P143" s="76">
        <v>3.8008115643521009E-2</v>
      </c>
      <c r="Q143" s="75" t="s">
        <v>384</v>
      </c>
      <c r="R143" s="75"/>
      <c r="S143" s="76">
        <v>0.16205282899772586</v>
      </c>
      <c r="T143" s="75" t="s">
        <v>384</v>
      </c>
      <c r="U143" s="75"/>
      <c r="V143" s="76">
        <v>1</v>
      </c>
      <c r="W143" s="75" t="s">
        <v>380</v>
      </c>
      <c r="X143" s="75"/>
      <c r="Y143" s="131">
        <v>0.30298902124908805</v>
      </c>
      <c r="Z143" s="75" t="s">
        <v>383</v>
      </c>
      <c r="AA143" s="75"/>
      <c r="AB143" s="75"/>
      <c r="AC143" s="75"/>
    </row>
    <row r="144" spans="1:29" ht="14.4" x14ac:dyDescent="0.3">
      <c r="A144" s="75" t="s">
        <v>136</v>
      </c>
      <c r="B144" s="77">
        <v>1001</v>
      </c>
      <c r="C144" t="s">
        <v>137</v>
      </c>
      <c r="D144" s="76">
        <v>0.57737415478408649</v>
      </c>
      <c r="E144" s="75" t="s">
        <v>382</v>
      </c>
      <c r="F144" s="75"/>
      <c r="G144" s="76">
        <v>0.21090243924129987</v>
      </c>
      <c r="H144" s="75" t="s">
        <v>383</v>
      </c>
      <c r="I144" s="75"/>
      <c r="J144" s="76">
        <v>0.12194114061789026</v>
      </c>
      <c r="K144" s="75" t="s">
        <v>384</v>
      </c>
      <c r="L144" s="75"/>
      <c r="M144" s="76">
        <v>2.1420202132725392E-2</v>
      </c>
      <c r="N144" s="75" t="s">
        <v>384</v>
      </c>
      <c r="O144" s="75"/>
      <c r="P144" s="76">
        <v>3.5050151376210127E-2</v>
      </c>
      <c r="Q144" s="75" t="s">
        <v>384</v>
      </c>
      <c r="R144" s="75"/>
      <c r="S144" s="76">
        <v>5.0574810481701628E-2</v>
      </c>
      <c r="T144" s="75" t="s">
        <v>384</v>
      </c>
      <c r="U144" s="75"/>
      <c r="V144" s="76">
        <v>1</v>
      </c>
      <c r="W144" s="75" t="s">
        <v>380</v>
      </c>
      <c r="X144" s="75"/>
      <c r="Y144" s="131">
        <v>0.38055394926593</v>
      </c>
      <c r="Z144" s="75" t="s">
        <v>383</v>
      </c>
      <c r="AA144" s="75"/>
      <c r="AB144" s="75"/>
      <c r="AC144" s="75"/>
    </row>
    <row r="145" spans="1:29" ht="14.4" x14ac:dyDescent="0.3">
      <c r="A145" s="75" t="s">
        <v>136</v>
      </c>
      <c r="B145" s="75">
        <v>1002</v>
      </c>
      <c r="C145" t="s">
        <v>138</v>
      </c>
      <c r="D145" s="76">
        <v>0.23891964802231125</v>
      </c>
      <c r="E145" s="75" t="s">
        <v>383</v>
      </c>
      <c r="F145" s="75"/>
      <c r="G145" s="76">
        <v>0.13188463366269895</v>
      </c>
      <c r="H145" s="75" t="s">
        <v>384</v>
      </c>
      <c r="I145" s="75"/>
      <c r="J145" s="76">
        <v>0.20077872109671577</v>
      </c>
      <c r="K145" s="75" t="s">
        <v>383</v>
      </c>
      <c r="L145" s="75"/>
      <c r="M145" s="76">
        <v>3.4380729707854135E-2</v>
      </c>
      <c r="N145" s="75" t="s">
        <v>384</v>
      </c>
      <c r="O145" s="75"/>
      <c r="P145" s="76">
        <v>6.1844349219013946E-3</v>
      </c>
      <c r="Q145" s="75" t="s">
        <v>384</v>
      </c>
      <c r="R145" s="75"/>
      <c r="S145" s="76">
        <v>5.6040361331179352E-2</v>
      </c>
      <c r="T145" s="75" t="s">
        <v>384</v>
      </c>
      <c r="U145" s="75"/>
      <c r="V145" s="76">
        <v>1</v>
      </c>
      <c r="W145" s="75" t="s">
        <v>380</v>
      </c>
      <c r="X145" s="75"/>
      <c r="Y145" s="131">
        <v>0.30389928104276714</v>
      </c>
      <c r="Z145" s="75" t="s">
        <v>383</v>
      </c>
      <c r="AA145" s="75"/>
      <c r="AB145" s="75"/>
      <c r="AC145" s="75"/>
    </row>
    <row r="146" spans="1:29" ht="14.4" x14ac:dyDescent="0.3">
      <c r="A146" s="75" t="s">
        <v>136</v>
      </c>
      <c r="B146" s="75">
        <v>1003</v>
      </c>
      <c r="C146" t="s">
        <v>139</v>
      </c>
      <c r="D146" s="76">
        <v>0.15378399008230018</v>
      </c>
      <c r="E146" s="75" t="s">
        <v>384</v>
      </c>
      <c r="F146" s="75"/>
      <c r="G146" s="76">
        <v>8.2958713957312219E-2</v>
      </c>
      <c r="H146" s="75" t="s">
        <v>384</v>
      </c>
      <c r="I146" s="75"/>
      <c r="J146" s="76">
        <v>0.19113196059208756</v>
      </c>
      <c r="K146" s="75" t="s">
        <v>384</v>
      </c>
      <c r="L146" s="75"/>
      <c r="M146" s="76">
        <v>4.180029078043724E-2</v>
      </c>
      <c r="N146" s="75" t="s">
        <v>384</v>
      </c>
      <c r="O146" s="75"/>
      <c r="P146" s="76">
        <v>0.17366150741373299</v>
      </c>
      <c r="Q146" s="75" t="s">
        <v>384</v>
      </c>
      <c r="R146" s="75"/>
      <c r="S146" s="76">
        <v>0.16635434955185271</v>
      </c>
      <c r="T146" s="75" t="s">
        <v>384</v>
      </c>
      <c r="U146" s="75"/>
      <c r="V146" s="76">
        <v>1</v>
      </c>
      <c r="W146" s="75" t="s">
        <v>380</v>
      </c>
      <c r="X146" s="75"/>
      <c r="Y146" s="131">
        <v>0.30464335164173351</v>
      </c>
      <c r="Z146" s="75" t="s">
        <v>383</v>
      </c>
      <c r="AA146" s="75"/>
      <c r="AB146" s="75"/>
      <c r="AC146" s="75"/>
    </row>
    <row r="147" spans="1:29" ht="14.4" x14ac:dyDescent="0.3">
      <c r="A147" s="75" t="s">
        <v>136</v>
      </c>
      <c r="B147" s="75">
        <v>1004</v>
      </c>
      <c r="C147" t="s">
        <v>140</v>
      </c>
      <c r="D147" s="76">
        <v>7.0912374244161455E-2</v>
      </c>
      <c r="E147" s="75" t="s">
        <v>384</v>
      </c>
      <c r="F147" s="75"/>
      <c r="G147" s="76">
        <v>3.1568257518221135E-2</v>
      </c>
      <c r="H147" s="75" t="s">
        <v>384</v>
      </c>
      <c r="I147" s="75"/>
      <c r="J147" s="76">
        <v>0.11731961456851854</v>
      </c>
      <c r="K147" s="75" t="s">
        <v>384</v>
      </c>
      <c r="L147" s="75"/>
      <c r="M147" s="76">
        <v>4.697514222205787E-2</v>
      </c>
      <c r="N147" s="75" t="s">
        <v>384</v>
      </c>
      <c r="O147" s="75"/>
      <c r="P147" s="76">
        <v>0</v>
      </c>
      <c r="Q147" s="75" t="s">
        <v>384</v>
      </c>
      <c r="R147" s="75"/>
      <c r="S147" s="76">
        <v>9.9927858677503686E-2</v>
      </c>
      <c r="T147" s="75" t="s">
        <v>384</v>
      </c>
      <c r="U147" s="75"/>
      <c r="V147" s="76">
        <v>1</v>
      </c>
      <c r="W147" s="75" t="s">
        <v>380</v>
      </c>
      <c r="X147" s="75"/>
      <c r="Y147" s="131">
        <v>0.24691838789928455</v>
      </c>
      <c r="Z147" s="75" t="s">
        <v>383</v>
      </c>
      <c r="AA147" s="75"/>
      <c r="AB147" s="75"/>
      <c r="AC147" s="75"/>
    </row>
    <row r="148" spans="1:29" ht="14.4" x14ac:dyDescent="0.3">
      <c r="A148" s="75" t="s">
        <v>136</v>
      </c>
      <c r="B148" s="75">
        <v>1005</v>
      </c>
      <c r="C148" t="s">
        <v>141</v>
      </c>
      <c r="D148" s="76">
        <v>5.2899657375335911E-2</v>
      </c>
      <c r="E148" s="75" t="s">
        <v>384</v>
      </c>
      <c r="F148" s="75"/>
      <c r="G148" s="76">
        <v>5.9568296264626973E-2</v>
      </c>
      <c r="H148" s="75" t="s">
        <v>384</v>
      </c>
      <c r="I148" s="75"/>
      <c r="J148" s="76">
        <v>0.20231669527858881</v>
      </c>
      <c r="K148" s="75" t="s">
        <v>383</v>
      </c>
      <c r="L148" s="75"/>
      <c r="M148" s="76">
        <v>0.11083184959225771</v>
      </c>
      <c r="N148" s="75" t="s">
        <v>384</v>
      </c>
      <c r="O148" s="75"/>
      <c r="P148" s="76">
        <v>1.1682043332941658E-2</v>
      </c>
      <c r="Q148" s="75" t="s">
        <v>384</v>
      </c>
      <c r="R148" s="75"/>
      <c r="S148" s="76">
        <v>3.664443733293412E-2</v>
      </c>
      <c r="T148" s="75" t="s">
        <v>384</v>
      </c>
      <c r="U148" s="75"/>
      <c r="V148" s="76">
        <v>0.94637546692050611</v>
      </c>
      <c r="W148" s="75" t="s">
        <v>380</v>
      </c>
      <c r="X148" s="75"/>
      <c r="Y148" s="131">
        <v>0.24791618666576604</v>
      </c>
      <c r="Z148" s="75" t="s">
        <v>383</v>
      </c>
      <c r="AA148" s="75"/>
      <c r="AB148" s="75"/>
      <c r="AC148" s="75"/>
    </row>
    <row r="149" spans="1:29" ht="14.4" x14ac:dyDescent="0.3">
      <c r="A149" s="75" t="s">
        <v>136</v>
      </c>
      <c r="B149" s="75">
        <v>1006</v>
      </c>
      <c r="C149" t="s">
        <v>142</v>
      </c>
      <c r="D149" s="76">
        <v>0.2095220912254811</v>
      </c>
      <c r="E149" s="75" t="s">
        <v>383</v>
      </c>
      <c r="F149" s="75"/>
      <c r="G149" s="76">
        <v>8.4649700141086068E-2</v>
      </c>
      <c r="H149" s="75" t="s">
        <v>384</v>
      </c>
      <c r="I149" s="75"/>
      <c r="J149" s="76">
        <v>0.19807163082110643</v>
      </c>
      <c r="K149" s="75" t="s">
        <v>384</v>
      </c>
      <c r="L149" s="75"/>
      <c r="M149" s="76">
        <v>3.3939119583259167E-2</v>
      </c>
      <c r="N149" s="75" t="s">
        <v>384</v>
      </c>
      <c r="O149" s="75"/>
      <c r="P149" s="76">
        <v>0.17248601962122048</v>
      </c>
      <c r="Q149" s="75" t="s">
        <v>384</v>
      </c>
      <c r="R149" s="75"/>
      <c r="S149" s="76">
        <v>0.11007442827447741</v>
      </c>
      <c r="T149" s="75" t="s">
        <v>384</v>
      </c>
      <c r="U149" s="75"/>
      <c r="V149" s="76">
        <v>1</v>
      </c>
      <c r="W149" s="75" t="s">
        <v>380</v>
      </c>
      <c r="X149" s="75"/>
      <c r="Y149" s="131">
        <v>0.31029147810331981</v>
      </c>
      <c r="Z149" s="75" t="s">
        <v>383</v>
      </c>
      <c r="AA149" s="75"/>
      <c r="AB149" s="75"/>
      <c r="AC149" s="75"/>
    </row>
    <row r="150" spans="1:29" ht="14.4" x14ac:dyDescent="0.3">
      <c r="A150" s="75" t="s">
        <v>136</v>
      </c>
      <c r="B150" s="75">
        <v>1007</v>
      </c>
      <c r="C150" t="s">
        <v>143</v>
      </c>
      <c r="D150" s="76">
        <v>8.7277998854795369E-2</v>
      </c>
      <c r="E150" s="75" t="s">
        <v>384</v>
      </c>
      <c r="F150" s="75"/>
      <c r="G150" s="76">
        <v>8.2691692437270009E-2</v>
      </c>
      <c r="H150" s="75" t="s">
        <v>384</v>
      </c>
      <c r="I150" s="75"/>
      <c r="J150" s="76">
        <v>6.9933106886189242E-2</v>
      </c>
      <c r="K150" s="75" t="s">
        <v>384</v>
      </c>
      <c r="L150" s="75"/>
      <c r="M150" s="76">
        <v>0.14416455259086539</v>
      </c>
      <c r="N150" s="75" t="s">
        <v>384</v>
      </c>
      <c r="O150" s="75"/>
      <c r="P150" s="76">
        <v>0.13947990676065114</v>
      </c>
      <c r="Q150" s="75" t="s">
        <v>384</v>
      </c>
      <c r="R150" s="75"/>
      <c r="S150" s="76">
        <v>2.1946328147781389E-2</v>
      </c>
      <c r="T150" s="75" t="s">
        <v>384</v>
      </c>
      <c r="U150" s="75"/>
      <c r="V150" s="76">
        <v>1</v>
      </c>
      <c r="W150" s="75" t="s">
        <v>380</v>
      </c>
      <c r="X150" s="75"/>
      <c r="Y150" s="131">
        <v>0.2715463276969618</v>
      </c>
      <c r="Z150" s="75" t="s">
        <v>383</v>
      </c>
      <c r="AA150" s="75"/>
      <c r="AB150" s="75"/>
      <c r="AC150" s="75"/>
    </row>
    <row r="151" spans="1:29" ht="14.4" x14ac:dyDescent="0.3">
      <c r="A151" s="75" t="s">
        <v>136</v>
      </c>
      <c r="B151" s="75">
        <v>1008</v>
      </c>
      <c r="C151" t="s">
        <v>144</v>
      </c>
      <c r="D151" s="76">
        <v>0.15331632100540379</v>
      </c>
      <c r="E151" s="75" t="s">
        <v>384</v>
      </c>
      <c r="F151" s="75"/>
      <c r="G151" s="76">
        <v>8.9531837573565448E-2</v>
      </c>
      <c r="H151" s="75" t="s">
        <v>384</v>
      </c>
      <c r="I151" s="75"/>
      <c r="J151" s="76">
        <v>4.7867379189861482E-2</v>
      </c>
      <c r="K151" s="75" t="s">
        <v>384</v>
      </c>
      <c r="L151" s="75"/>
      <c r="M151" s="76">
        <v>7.1632575004100779E-2</v>
      </c>
      <c r="N151" s="75" t="s">
        <v>384</v>
      </c>
      <c r="O151" s="75"/>
      <c r="P151" s="76">
        <v>7.3174878892200215E-3</v>
      </c>
      <c r="Q151" s="75" t="s">
        <v>384</v>
      </c>
      <c r="R151" s="75"/>
      <c r="S151" s="76">
        <v>0.12358982131626832</v>
      </c>
      <c r="T151" s="75" t="s">
        <v>384</v>
      </c>
      <c r="U151" s="75"/>
      <c r="V151" s="76">
        <v>1</v>
      </c>
      <c r="W151" s="75" t="s">
        <v>380</v>
      </c>
      <c r="X151" s="75"/>
      <c r="Y151" s="131">
        <v>0.27361035805573891</v>
      </c>
      <c r="Z151" s="75" t="s">
        <v>383</v>
      </c>
      <c r="AA151" s="75"/>
      <c r="AB151" s="75"/>
      <c r="AC151" s="75"/>
    </row>
    <row r="152" spans="1:29" ht="14.4" x14ac:dyDescent="0.3">
      <c r="A152" s="75" t="s">
        <v>136</v>
      </c>
      <c r="B152" s="75">
        <v>1009</v>
      </c>
      <c r="C152" t="s">
        <v>335</v>
      </c>
      <c r="D152" s="76">
        <v>8.2712388792231167E-2</v>
      </c>
      <c r="E152" s="75" t="s">
        <v>384</v>
      </c>
      <c r="F152" s="75"/>
      <c r="G152" s="76">
        <v>5.9258849463869459E-2</v>
      </c>
      <c r="H152" s="75" t="s">
        <v>384</v>
      </c>
      <c r="I152" s="75"/>
      <c r="J152" s="76">
        <v>9.3097834132240438E-3</v>
      </c>
      <c r="K152" s="75" t="s">
        <v>384</v>
      </c>
      <c r="L152" s="75"/>
      <c r="M152" s="76">
        <v>0.1204912344522629</v>
      </c>
      <c r="N152" s="75" t="s">
        <v>384</v>
      </c>
      <c r="O152" s="75"/>
      <c r="P152" s="76">
        <v>2.4716716327592838E-2</v>
      </c>
      <c r="Q152" s="75" t="s">
        <v>384</v>
      </c>
      <c r="R152" s="75"/>
      <c r="S152" s="76">
        <v>2.5129722700966129E-2</v>
      </c>
      <c r="T152" s="75" t="s">
        <v>384</v>
      </c>
      <c r="U152" s="75"/>
      <c r="V152" s="76">
        <v>1</v>
      </c>
      <c r="W152" s="75" t="s">
        <v>380</v>
      </c>
      <c r="X152" s="75"/>
      <c r="Y152" s="131">
        <v>0.24635899334062472</v>
      </c>
      <c r="Z152" s="75" t="s">
        <v>383</v>
      </c>
      <c r="AA152" s="75"/>
      <c r="AB152" s="75"/>
      <c r="AC152" s="75"/>
    </row>
    <row r="153" spans="1:29" ht="14.4" x14ac:dyDescent="0.3">
      <c r="A153" s="75" t="s">
        <v>136</v>
      </c>
      <c r="B153" s="75">
        <v>1010</v>
      </c>
      <c r="C153" t="s">
        <v>145</v>
      </c>
      <c r="D153" s="76">
        <v>0.26437551683300564</v>
      </c>
      <c r="E153" s="75" t="s">
        <v>383</v>
      </c>
      <c r="F153" s="75"/>
      <c r="G153" s="76">
        <v>9.9351461273391423E-2</v>
      </c>
      <c r="H153" s="75" t="s">
        <v>384</v>
      </c>
      <c r="I153" s="75"/>
      <c r="J153" s="76">
        <v>7.2349570166534274E-2</v>
      </c>
      <c r="K153" s="75" t="s">
        <v>384</v>
      </c>
      <c r="L153" s="75"/>
      <c r="M153" s="76">
        <v>4.0280738888801529E-2</v>
      </c>
      <c r="N153" s="75" t="s">
        <v>384</v>
      </c>
      <c r="O153" s="75"/>
      <c r="P153" s="76">
        <v>0.13602772157636478</v>
      </c>
      <c r="Q153" s="75" t="s">
        <v>384</v>
      </c>
      <c r="R153" s="75"/>
      <c r="S153" s="76">
        <v>0.2554107388246129</v>
      </c>
      <c r="T153" s="75" t="s">
        <v>383</v>
      </c>
      <c r="U153" s="75"/>
      <c r="V153" s="76">
        <v>1</v>
      </c>
      <c r="W153" s="75" t="s">
        <v>380</v>
      </c>
      <c r="X153" s="75"/>
      <c r="Y153" s="131">
        <v>0.32315227256691081</v>
      </c>
      <c r="Z153" s="75" t="s">
        <v>383</v>
      </c>
      <c r="AA153" s="75"/>
      <c r="AB153" s="75"/>
      <c r="AC153" s="75"/>
    </row>
    <row r="154" spans="1:29" ht="14.4" x14ac:dyDescent="0.3">
      <c r="A154" s="75" t="s">
        <v>136</v>
      </c>
      <c r="B154" s="75">
        <v>1011</v>
      </c>
      <c r="C154" t="s">
        <v>146</v>
      </c>
      <c r="D154" s="76">
        <v>7.1310190644671784E-2</v>
      </c>
      <c r="E154" s="75" t="s">
        <v>384</v>
      </c>
      <c r="F154" s="75"/>
      <c r="G154" s="76">
        <v>6.4388962091508406E-2</v>
      </c>
      <c r="H154" s="75" t="s">
        <v>384</v>
      </c>
      <c r="I154" s="75"/>
      <c r="J154" s="76">
        <v>9.2294106542770274E-2</v>
      </c>
      <c r="K154" s="75" t="s">
        <v>384</v>
      </c>
      <c r="L154" s="75"/>
      <c r="M154" s="76">
        <v>5.6797067883809907E-2</v>
      </c>
      <c r="N154" s="75" t="s">
        <v>384</v>
      </c>
      <c r="O154" s="75"/>
      <c r="P154" s="76">
        <v>1.4450258246200447E-3</v>
      </c>
      <c r="Q154" s="75" t="s">
        <v>384</v>
      </c>
      <c r="R154" s="75"/>
      <c r="S154" s="76">
        <v>3.1379285025962218E-2</v>
      </c>
      <c r="T154" s="75" t="s">
        <v>384</v>
      </c>
      <c r="U154" s="75"/>
      <c r="V154" s="76">
        <v>1</v>
      </c>
      <c r="W154" s="75" t="s">
        <v>380</v>
      </c>
      <c r="X154" s="75"/>
      <c r="Y154" s="131">
        <v>0.24533137907495228</v>
      </c>
      <c r="Z154" s="75" t="s">
        <v>383</v>
      </c>
      <c r="AA154" s="75"/>
      <c r="AB154" s="75"/>
      <c r="AC154" s="75"/>
    </row>
    <row r="155" spans="1:29" ht="14.4" x14ac:dyDescent="0.3">
      <c r="A155" s="75" t="s">
        <v>136</v>
      </c>
      <c r="B155" s="75">
        <v>1012</v>
      </c>
      <c r="C155" t="s">
        <v>147</v>
      </c>
      <c r="D155" s="76">
        <v>0.11204036702446292</v>
      </c>
      <c r="E155" s="75" t="s">
        <v>384</v>
      </c>
      <c r="F155" s="75"/>
      <c r="G155" s="76">
        <v>0.12168542571170511</v>
      </c>
      <c r="H155" s="75" t="s">
        <v>384</v>
      </c>
      <c r="I155" s="75"/>
      <c r="J155" s="76">
        <v>1.9159848938428176E-2</v>
      </c>
      <c r="K155" s="75" t="s">
        <v>384</v>
      </c>
      <c r="L155" s="75"/>
      <c r="M155" s="76">
        <v>3.9380310646399602E-2</v>
      </c>
      <c r="N155" s="75" t="s">
        <v>384</v>
      </c>
      <c r="O155" s="75"/>
      <c r="P155" s="76">
        <v>4.1785457231545926E-2</v>
      </c>
      <c r="Q155" s="75" t="s">
        <v>384</v>
      </c>
      <c r="R155" s="75"/>
      <c r="S155" s="76">
        <v>4.431529861141933E-3</v>
      </c>
      <c r="T155" s="75" t="s">
        <v>384</v>
      </c>
      <c r="U155" s="75"/>
      <c r="V155" s="76">
        <v>1</v>
      </c>
      <c r="W155" s="75" t="s">
        <v>380</v>
      </c>
      <c r="X155" s="75"/>
      <c r="Y155" s="131">
        <v>0.25722087321498516</v>
      </c>
      <c r="Z155" s="75" t="s">
        <v>383</v>
      </c>
      <c r="AA155" s="75"/>
      <c r="AB155" s="75"/>
      <c r="AC155" s="75"/>
    </row>
    <row r="156" spans="1:29" ht="14.4" x14ac:dyDescent="0.3">
      <c r="A156" s="75" t="s">
        <v>136</v>
      </c>
      <c r="B156" s="75">
        <v>1013</v>
      </c>
      <c r="C156" t="s">
        <v>148</v>
      </c>
      <c r="D156" s="76">
        <v>0.26424257546256225</v>
      </c>
      <c r="E156" s="75" t="s">
        <v>383</v>
      </c>
      <c r="F156" s="75"/>
      <c r="G156" s="76">
        <v>8.9284648158086871E-2</v>
      </c>
      <c r="H156" s="75" t="s">
        <v>384</v>
      </c>
      <c r="I156" s="75"/>
      <c r="J156" s="76">
        <v>0.21426821609594993</v>
      </c>
      <c r="K156" s="75" t="s">
        <v>383</v>
      </c>
      <c r="L156" s="75"/>
      <c r="M156" s="76">
        <v>3.8639060334969638E-2</v>
      </c>
      <c r="N156" s="75" t="s">
        <v>384</v>
      </c>
      <c r="O156" s="75"/>
      <c r="P156" s="76">
        <v>1.2471627875739948E-2</v>
      </c>
      <c r="Q156" s="75" t="s">
        <v>384</v>
      </c>
      <c r="R156" s="75"/>
      <c r="S156" s="76">
        <v>0.38367127506910415</v>
      </c>
      <c r="T156" s="75" t="s">
        <v>383</v>
      </c>
      <c r="U156" s="75"/>
      <c r="V156" s="76">
        <v>1</v>
      </c>
      <c r="W156" s="75" t="s">
        <v>380</v>
      </c>
      <c r="X156" s="75"/>
      <c r="Y156" s="131">
        <v>0.33561046266170624</v>
      </c>
      <c r="Z156" s="75" t="s">
        <v>383</v>
      </c>
      <c r="AA156" s="75"/>
      <c r="AB156" s="75"/>
      <c r="AC156" s="75"/>
    </row>
    <row r="157" spans="1:29" ht="14.4" x14ac:dyDescent="0.3">
      <c r="A157" s="75" t="s">
        <v>136</v>
      </c>
      <c r="B157" s="75">
        <v>1014</v>
      </c>
      <c r="C157" t="s">
        <v>149</v>
      </c>
      <c r="D157" s="76">
        <v>0.21631072818197819</v>
      </c>
      <c r="E157" s="75" t="s">
        <v>383</v>
      </c>
      <c r="F157" s="75"/>
      <c r="G157" s="76">
        <v>6.620251631924598E-2</v>
      </c>
      <c r="H157" s="75" t="s">
        <v>384</v>
      </c>
      <c r="I157" s="75"/>
      <c r="J157" s="76">
        <v>0.23967983939920018</v>
      </c>
      <c r="K157" s="75" t="s">
        <v>383</v>
      </c>
      <c r="L157" s="75"/>
      <c r="M157" s="76">
        <v>1.0847901811874117E-2</v>
      </c>
      <c r="N157" s="75" t="s">
        <v>384</v>
      </c>
      <c r="O157" s="75"/>
      <c r="P157" s="76">
        <v>0</v>
      </c>
      <c r="Q157" s="75" t="s">
        <v>384</v>
      </c>
      <c r="R157" s="75"/>
      <c r="S157" s="76">
        <v>9.2097933736300704E-3</v>
      </c>
      <c r="T157" s="75" t="s">
        <v>384</v>
      </c>
      <c r="U157" s="75"/>
      <c r="V157" s="76">
        <v>0.75023969941218172</v>
      </c>
      <c r="W157" s="75" t="s">
        <v>381</v>
      </c>
      <c r="X157" s="75"/>
      <c r="Y157" s="131">
        <v>0.23252434224115165</v>
      </c>
      <c r="Z157" s="75" t="s">
        <v>383</v>
      </c>
      <c r="AA157" s="75"/>
      <c r="AB157" s="75"/>
      <c r="AC157" s="75"/>
    </row>
    <row r="158" spans="1:29" ht="14.4" x14ac:dyDescent="0.3">
      <c r="A158" s="75" t="s">
        <v>136</v>
      </c>
      <c r="B158" s="75">
        <v>1015</v>
      </c>
      <c r="C158" t="s">
        <v>150</v>
      </c>
      <c r="D158" s="76">
        <v>9.7891049306898237E-2</v>
      </c>
      <c r="E158" s="75" t="s">
        <v>384</v>
      </c>
      <c r="F158" s="75"/>
      <c r="G158" s="76">
        <v>4.0070570711750346E-2</v>
      </c>
      <c r="H158" s="75" t="s">
        <v>384</v>
      </c>
      <c r="I158" s="75"/>
      <c r="J158" s="76">
        <v>0.31318493631804539</v>
      </c>
      <c r="K158" s="75" t="s">
        <v>383</v>
      </c>
      <c r="L158" s="75"/>
      <c r="M158" s="76">
        <v>1.5559922727168381E-2</v>
      </c>
      <c r="N158" s="75" t="s">
        <v>384</v>
      </c>
      <c r="O158" s="75"/>
      <c r="P158" s="76">
        <v>0</v>
      </c>
      <c r="Q158" s="75" t="s">
        <v>384</v>
      </c>
      <c r="R158" s="75"/>
      <c r="S158" s="76">
        <v>1.1058243764767864E-2</v>
      </c>
      <c r="T158" s="75" t="s">
        <v>384</v>
      </c>
      <c r="U158" s="75"/>
      <c r="V158" s="76">
        <v>1</v>
      </c>
      <c r="W158" s="75" t="s">
        <v>380</v>
      </c>
      <c r="X158" s="75"/>
      <c r="Y158" s="131">
        <v>0.26157263428472788</v>
      </c>
      <c r="Z158" s="75" t="s">
        <v>383</v>
      </c>
      <c r="AA158" s="75"/>
      <c r="AB158" s="75"/>
      <c r="AC158" s="75"/>
    </row>
    <row r="159" spans="1:29" ht="14.4" x14ac:dyDescent="0.3">
      <c r="A159" s="75" t="s">
        <v>136</v>
      </c>
      <c r="B159" s="75">
        <v>1016</v>
      </c>
      <c r="C159" t="s">
        <v>151</v>
      </c>
      <c r="D159" s="76">
        <v>3.4855245113315121E-2</v>
      </c>
      <c r="E159" s="75" t="s">
        <v>384</v>
      </c>
      <c r="F159" s="75"/>
      <c r="G159" s="76">
        <v>2.4608968997958527E-2</v>
      </c>
      <c r="H159" s="75" t="s">
        <v>384</v>
      </c>
      <c r="I159" s="75"/>
      <c r="J159" s="76">
        <v>0.2817620405975077</v>
      </c>
      <c r="K159" s="75" t="s">
        <v>383</v>
      </c>
      <c r="L159" s="75"/>
      <c r="M159" s="76">
        <v>9.9322644317834635E-2</v>
      </c>
      <c r="N159" s="75" t="s">
        <v>384</v>
      </c>
      <c r="O159" s="75"/>
      <c r="P159" s="76">
        <v>0</v>
      </c>
      <c r="Q159" s="75" t="s">
        <v>384</v>
      </c>
      <c r="R159" s="75"/>
      <c r="S159" s="76">
        <v>0.23441034172253625</v>
      </c>
      <c r="T159" s="75" t="s">
        <v>383</v>
      </c>
      <c r="U159" s="75"/>
      <c r="V159" s="76">
        <v>1</v>
      </c>
      <c r="W159" s="75" t="s">
        <v>380</v>
      </c>
      <c r="X159" s="75"/>
      <c r="Y159" s="131">
        <v>0.27344234548604263</v>
      </c>
      <c r="Z159" s="75" t="s">
        <v>383</v>
      </c>
      <c r="AA159" s="75"/>
      <c r="AB159" s="75"/>
      <c r="AC159" s="75"/>
    </row>
    <row r="160" spans="1:29" ht="14.4" x14ac:dyDescent="0.3">
      <c r="A160" s="75" t="s">
        <v>136</v>
      </c>
      <c r="B160" s="75">
        <v>1017</v>
      </c>
      <c r="C160" t="s">
        <v>152</v>
      </c>
      <c r="D160" s="76">
        <v>0.17845995223089323</v>
      </c>
      <c r="E160" s="75" t="s">
        <v>384</v>
      </c>
      <c r="F160" s="75"/>
      <c r="G160" s="76">
        <v>0.18723567047615061</v>
      </c>
      <c r="H160" s="75" t="s">
        <v>384</v>
      </c>
      <c r="I160" s="75"/>
      <c r="J160" s="76">
        <v>4.9144258381940635E-2</v>
      </c>
      <c r="K160" s="75" t="s">
        <v>384</v>
      </c>
      <c r="L160" s="75"/>
      <c r="M160" s="76">
        <v>0.1145278743720114</v>
      </c>
      <c r="N160" s="75" t="s">
        <v>384</v>
      </c>
      <c r="O160" s="75"/>
      <c r="P160" s="76">
        <v>7.8986252344924474E-3</v>
      </c>
      <c r="Q160" s="75" t="s">
        <v>384</v>
      </c>
      <c r="R160" s="75"/>
      <c r="S160" s="76">
        <v>0.20367386110179142</v>
      </c>
      <c r="T160" s="75" t="s">
        <v>383</v>
      </c>
      <c r="U160" s="75"/>
      <c r="V160" s="76">
        <v>1</v>
      </c>
      <c r="W160" s="75" t="s">
        <v>380</v>
      </c>
      <c r="X160" s="75"/>
      <c r="Y160" s="131">
        <v>0.31066358645043241</v>
      </c>
      <c r="Z160" s="75" t="s">
        <v>383</v>
      </c>
      <c r="AA160" s="75"/>
      <c r="AB160" s="75"/>
      <c r="AC160" s="75"/>
    </row>
    <row r="161" spans="1:29" ht="14.4" x14ac:dyDescent="0.3">
      <c r="A161" s="75" t="s">
        <v>136</v>
      </c>
      <c r="B161" s="75">
        <v>1018</v>
      </c>
      <c r="C161" t="s">
        <v>153</v>
      </c>
      <c r="D161" s="76">
        <v>3.5524951916894837E-2</v>
      </c>
      <c r="E161" s="75" t="s">
        <v>384</v>
      </c>
      <c r="F161" s="75"/>
      <c r="G161" s="76">
        <v>5.5393353897840759E-2</v>
      </c>
      <c r="H161" s="75" t="s">
        <v>384</v>
      </c>
      <c r="I161" s="75"/>
      <c r="J161" s="76">
        <v>2.4770963292603129E-2</v>
      </c>
      <c r="K161" s="75" t="s">
        <v>384</v>
      </c>
      <c r="L161" s="75"/>
      <c r="M161" s="76">
        <v>2.5409047539419635E-2</v>
      </c>
      <c r="N161" s="75" t="s">
        <v>384</v>
      </c>
      <c r="O161" s="75"/>
      <c r="P161" s="76">
        <v>0</v>
      </c>
      <c r="Q161" s="75" t="s">
        <v>384</v>
      </c>
      <c r="R161" s="75"/>
      <c r="S161" s="76">
        <v>8.3117504615040569E-3</v>
      </c>
      <c r="T161" s="75" t="s">
        <v>384</v>
      </c>
      <c r="U161" s="75"/>
      <c r="V161" s="76">
        <v>1</v>
      </c>
      <c r="W161" s="75" t="s">
        <v>380</v>
      </c>
      <c r="X161" s="75"/>
      <c r="Y161" s="131">
        <v>0.22403283729229981</v>
      </c>
      <c r="Z161" s="75" t="s">
        <v>383</v>
      </c>
      <c r="AA161" s="75"/>
      <c r="AB161" s="75"/>
      <c r="AC161" s="75"/>
    </row>
    <row r="162" spans="1:29" ht="14.4" x14ac:dyDescent="0.3">
      <c r="A162" s="75" t="s">
        <v>136</v>
      </c>
      <c r="B162" s="75">
        <v>1019</v>
      </c>
      <c r="C162" t="s">
        <v>154</v>
      </c>
      <c r="D162" s="76">
        <v>9.541644651709405E-2</v>
      </c>
      <c r="E162" s="75" t="s">
        <v>384</v>
      </c>
      <c r="F162" s="75"/>
      <c r="G162" s="76">
        <v>7.0434557208678195E-2</v>
      </c>
      <c r="H162" s="75" t="s">
        <v>384</v>
      </c>
      <c r="I162" s="75"/>
      <c r="J162" s="76">
        <v>6.9326627200970117E-2</v>
      </c>
      <c r="K162" s="75" t="s">
        <v>384</v>
      </c>
      <c r="L162" s="75"/>
      <c r="M162" s="76">
        <v>4.921394522430985E-2</v>
      </c>
      <c r="N162" s="75" t="s">
        <v>384</v>
      </c>
      <c r="O162" s="75"/>
      <c r="P162" s="76">
        <v>0.11420297268665751</v>
      </c>
      <c r="Q162" s="75" t="s">
        <v>384</v>
      </c>
      <c r="R162" s="75"/>
      <c r="S162" s="76">
        <v>2.6770822296059392E-2</v>
      </c>
      <c r="T162" s="75" t="s">
        <v>384</v>
      </c>
      <c r="U162" s="75"/>
      <c r="V162" s="76">
        <v>1</v>
      </c>
      <c r="W162" s="75" t="s">
        <v>380</v>
      </c>
      <c r="X162" s="75"/>
      <c r="Y162" s="131">
        <v>0.25912163748595418</v>
      </c>
      <c r="Z162" s="75" t="s">
        <v>383</v>
      </c>
      <c r="AA162" s="75"/>
      <c r="AB162" s="75"/>
      <c r="AC162" s="75"/>
    </row>
    <row r="163" spans="1:29" ht="14.4" x14ac:dyDescent="0.3">
      <c r="A163" s="75" t="s">
        <v>136</v>
      </c>
      <c r="B163" s="75">
        <v>1020</v>
      </c>
      <c r="C163" t="s">
        <v>155</v>
      </c>
      <c r="D163" s="76">
        <v>0.14580301978754953</v>
      </c>
      <c r="E163" s="75" t="s">
        <v>384</v>
      </c>
      <c r="F163" s="75"/>
      <c r="G163" s="76">
        <v>8.4823776558239125E-2</v>
      </c>
      <c r="H163" s="75" t="s">
        <v>384</v>
      </c>
      <c r="I163" s="75"/>
      <c r="J163" s="76">
        <v>0.49234357833553832</v>
      </c>
      <c r="K163" s="75" t="s">
        <v>382</v>
      </c>
      <c r="L163" s="75"/>
      <c r="M163" s="76">
        <v>3.6619784193901786E-2</v>
      </c>
      <c r="N163" s="75" t="s">
        <v>384</v>
      </c>
      <c r="O163" s="75"/>
      <c r="P163" s="76">
        <v>3.0799584064811585E-3</v>
      </c>
      <c r="Q163" s="75" t="s">
        <v>384</v>
      </c>
      <c r="R163" s="75"/>
      <c r="S163" s="76">
        <v>6.4929987745009545E-3</v>
      </c>
      <c r="T163" s="75" t="s">
        <v>384</v>
      </c>
      <c r="U163" s="75"/>
      <c r="V163" s="76">
        <v>1</v>
      </c>
      <c r="W163" s="75" t="s">
        <v>380</v>
      </c>
      <c r="X163" s="75"/>
      <c r="Y163" s="131">
        <v>0.29997899124019994</v>
      </c>
      <c r="Z163" s="75" t="s">
        <v>383</v>
      </c>
      <c r="AA163" s="75"/>
      <c r="AB163" s="75"/>
      <c r="AC163" s="75"/>
    </row>
    <row r="164" spans="1:29" ht="14.4" x14ac:dyDescent="0.3">
      <c r="A164" s="75" t="s">
        <v>136</v>
      </c>
      <c r="B164" s="75">
        <v>1021</v>
      </c>
      <c r="C164" t="s">
        <v>336</v>
      </c>
      <c r="D164" s="76">
        <v>0.17678548763180141</v>
      </c>
      <c r="E164" s="75" t="s">
        <v>384</v>
      </c>
      <c r="F164" s="75"/>
      <c r="G164" s="76">
        <v>6.3873031689799645E-2</v>
      </c>
      <c r="H164" s="75" t="s">
        <v>384</v>
      </c>
      <c r="I164" s="75"/>
      <c r="J164" s="76">
        <v>7.494850614939301E-2</v>
      </c>
      <c r="K164" s="75" t="s">
        <v>384</v>
      </c>
      <c r="L164" s="75"/>
      <c r="M164" s="76">
        <v>2.6624851437264528E-2</v>
      </c>
      <c r="N164" s="75" t="s">
        <v>384</v>
      </c>
      <c r="O164" s="75"/>
      <c r="P164" s="76">
        <v>7.5134832627195253E-2</v>
      </c>
      <c r="Q164" s="75" t="s">
        <v>384</v>
      </c>
      <c r="R164" s="75"/>
      <c r="S164" s="76">
        <v>0.19602151799037459</v>
      </c>
      <c r="T164" s="75" t="s">
        <v>384</v>
      </c>
      <c r="U164" s="75"/>
      <c r="V164" s="76">
        <v>1</v>
      </c>
      <c r="W164" s="75" t="s">
        <v>380</v>
      </c>
      <c r="X164" s="75"/>
      <c r="Y164" s="131">
        <v>0.28540467468474295</v>
      </c>
      <c r="Z164" s="75" t="s">
        <v>383</v>
      </c>
      <c r="AA164" s="75"/>
      <c r="AB164" s="75"/>
      <c r="AC164" s="75"/>
    </row>
    <row r="165" spans="1:29" ht="14.4" x14ac:dyDescent="0.3">
      <c r="A165" s="75" t="s">
        <v>156</v>
      </c>
      <c r="B165" s="75">
        <v>1101</v>
      </c>
      <c r="C165" t="s">
        <v>156</v>
      </c>
      <c r="D165" s="76">
        <v>0.67609979749677585</v>
      </c>
      <c r="E165" s="75" t="s">
        <v>381</v>
      </c>
      <c r="F165" s="75"/>
      <c r="G165" s="76">
        <v>0.52499131094230078</v>
      </c>
      <c r="H165" s="75" t="s">
        <v>382</v>
      </c>
      <c r="I165" s="75"/>
      <c r="J165" s="76">
        <v>8.1981769122081452E-2</v>
      </c>
      <c r="K165" s="75" t="s">
        <v>384</v>
      </c>
      <c r="L165" s="75"/>
      <c r="M165" s="76">
        <v>5.1192556909531416E-2</v>
      </c>
      <c r="N165" s="75" t="s">
        <v>384</v>
      </c>
      <c r="O165" s="75"/>
      <c r="P165" s="76">
        <v>8.2730724036538722E-2</v>
      </c>
      <c r="Q165" s="75" t="s">
        <v>384</v>
      </c>
      <c r="R165" s="75"/>
      <c r="S165" s="76">
        <v>0.34676232310499222</v>
      </c>
      <c r="T165" s="75" t="s">
        <v>383</v>
      </c>
      <c r="U165" s="75"/>
      <c r="V165" s="76">
        <v>1</v>
      </c>
      <c r="W165" s="75" t="s">
        <v>380</v>
      </c>
      <c r="X165" s="75"/>
      <c r="Y165" s="131">
        <v>0.49648495900512968</v>
      </c>
      <c r="Z165" s="75" t="s">
        <v>382</v>
      </c>
      <c r="AA165" s="75"/>
      <c r="AB165" s="75"/>
      <c r="AC165" s="75"/>
    </row>
    <row r="166" spans="1:29" ht="14.4" x14ac:dyDescent="0.3">
      <c r="A166" s="75" t="s">
        <v>156</v>
      </c>
      <c r="B166" s="75">
        <v>1102</v>
      </c>
      <c r="C166" t="s">
        <v>157</v>
      </c>
      <c r="D166" s="76">
        <v>0.16063883959968106</v>
      </c>
      <c r="E166" s="75" t="s">
        <v>384</v>
      </c>
      <c r="F166" s="75"/>
      <c r="G166" s="76">
        <v>7.0902644950142632E-2</v>
      </c>
      <c r="H166" s="75" t="s">
        <v>384</v>
      </c>
      <c r="I166" s="75"/>
      <c r="J166" s="76">
        <v>0.39085820042017405</v>
      </c>
      <c r="K166" s="75" t="s">
        <v>383</v>
      </c>
      <c r="L166" s="75"/>
      <c r="M166" s="76">
        <v>3.9150419520107865E-2</v>
      </c>
      <c r="N166" s="75" t="s">
        <v>384</v>
      </c>
      <c r="O166" s="75"/>
      <c r="P166" s="76">
        <v>0</v>
      </c>
      <c r="Q166" s="75" t="s">
        <v>384</v>
      </c>
      <c r="R166" s="75"/>
      <c r="S166" s="76">
        <v>7.2895428236935775E-2</v>
      </c>
      <c r="T166" s="75" t="s">
        <v>384</v>
      </c>
      <c r="U166" s="75"/>
      <c r="V166" s="76">
        <v>1</v>
      </c>
      <c r="W166" s="75" t="s">
        <v>380</v>
      </c>
      <c r="X166" s="75"/>
      <c r="Y166" s="131">
        <v>0.29659870172768654</v>
      </c>
      <c r="Z166" s="75" t="s">
        <v>383</v>
      </c>
      <c r="AA166" s="75"/>
      <c r="AB166" s="75"/>
      <c r="AC166" s="75"/>
    </row>
    <row r="167" spans="1:29" ht="14.4" x14ac:dyDescent="0.3">
      <c r="A167" s="75" t="s">
        <v>156</v>
      </c>
      <c r="B167" s="75">
        <v>1103</v>
      </c>
      <c r="C167" t="s">
        <v>158</v>
      </c>
      <c r="D167" s="76">
        <v>0.13394223335866204</v>
      </c>
      <c r="E167" s="75" t="s">
        <v>384</v>
      </c>
      <c r="F167" s="75"/>
      <c r="G167" s="76">
        <v>0.10041833021481454</v>
      </c>
      <c r="H167" s="75" t="s">
        <v>384</v>
      </c>
      <c r="I167" s="75"/>
      <c r="J167" s="76">
        <v>0.10219219840076574</v>
      </c>
      <c r="K167" s="75" t="s">
        <v>384</v>
      </c>
      <c r="L167" s="75"/>
      <c r="M167" s="76">
        <v>5.3961060217845053E-2</v>
      </c>
      <c r="N167" s="75" t="s">
        <v>384</v>
      </c>
      <c r="O167" s="75"/>
      <c r="P167" s="76">
        <v>0</v>
      </c>
      <c r="Q167" s="75" t="s">
        <v>384</v>
      </c>
      <c r="R167" s="75"/>
      <c r="S167" s="76">
        <v>7.6917750659865308E-2</v>
      </c>
      <c r="T167" s="75" t="s">
        <v>384</v>
      </c>
      <c r="U167" s="75"/>
      <c r="V167" s="76">
        <v>1</v>
      </c>
      <c r="W167" s="75" t="s">
        <v>380</v>
      </c>
      <c r="X167" s="75"/>
      <c r="Y167" s="131">
        <v>0.27017921364254294</v>
      </c>
      <c r="Z167" s="75" t="s">
        <v>383</v>
      </c>
      <c r="AA167" s="75"/>
      <c r="AB167" s="75"/>
      <c r="AC167" s="75"/>
    </row>
    <row r="168" spans="1:29" ht="14.4" x14ac:dyDescent="0.3">
      <c r="A168" s="75" t="s">
        <v>156</v>
      </c>
      <c r="B168" s="75">
        <v>1104</v>
      </c>
      <c r="C168" t="s">
        <v>159</v>
      </c>
      <c r="D168" s="76">
        <v>0.14090637932073838</v>
      </c>
      <c r="E168" s="75" t="s">
        <v>384</v>
      </c>
      <c r="F168" s="75"/>
      <c r="G168" s="76">
        <v>0.10583411782478856</v>
      </c>
      <c r="H168" s="75" t="s">
        <v>384</v>
      </c>
      <c r="I168" s="75"/>
      <c r="J168" s="76">
        <v>0.21246123333481409</v>
      </c>
      <c r="K168" s="75" t="s">
        <v>383</v>
      </c>
      <c r="L168" s="75"/>
      <c r="M168" s="76">
        <v>4.3101568756083924E-2</v>
      </c>
      <c r="N168" s="75" t="s">
        <v>384</v>
      </c>
      <c r="O168" s="75"/>
      <c r="P168" s="76">
        <v>4.0505316756130512E-2</v>
      </c>
      <c r="Q168" s="75" t="s">
        <v>384</v>
      </c>
      <c r="R168" s="75"/>
      <c r="S168" s="76">
        <v>0.1214002465181159</v>
      </c>
      <c r="T168" s="75" t="s">
        <v>384</v>
      </c>
      <c r="U168" s="75"/>
      <c r="V168" s="76">
        <v>1</v>
      </c>
      <c r="W168" s="75" t="s">
        <v>380</v>
      </c>
      <c r="X168" s="75"/>
      <c r="Y168" s="131">
        <v>0.29109493596561986</v>
      </c>
      <c r="Z168" s="75" t="s">
        <v>383</v>
      </c>
      <c r="AA168" s="75"/>
      <c r="AB168" s="75"/>
      <c r="AC168" s="75"/>
    </row>
    <row r="169" spans="1:29" ht="14.4" x14ac:dyDescent="0.3">
      <c r="A169" s="75" t="s">
        <v>156</v>
      </c>
      <c r="B169" s="75">
        <v>1105</v>
      </c>
      <c r="C169" t="s">
        <v>160</v>
      </c>
      <c r="D169" s="76">
        <v>0.15017109807823617</v>
      </c>
      <c r="E169" s="75" t="s">
        <v>384</v>
      </c>
      <c r="F169" s="75"/>
      <c r="G169" s="76">
        <v>7.8188440269502418E-2</v>
      </c>
      <c r="H169" s="75" t="s">
        <v>384</v>
      </c>
      <c r="I169" s="75"/>
      <c r="J169" s="76">
        <v>0.17154982318253537</v>
      </c>
      <c r="K169" s="75" t="s">
        <v>384</v>
      </c>
      <c r="L169" s="75"/>
      <c r="M169" s="76">
        <v>9.508478365555624E-2</v>
      </c>
      <c r="N169" s="75" t="s">
        <v>384</v>
      </c>
      <c r="O169" s="75"/>
      <c r="P169" s="76">
        <v>0.30529084094010678</v>
      </c>
      <c r="Q169" s="75" t="s">
        <v>383</v>
      </c>
      <c r="R169" s="75"/>
      <c r="S169" s="76">
        <v>0.26407042697009492</v>
      </c>
      <c r="T169" s="75" t="s">
        <v>383</v>
      </c>
      <c r="U169" s="75"/>
      <c r="V169" s="76">
        <v>1</v>
      </c>
      <c r="W169" s="75" t="s">
        <v>380</v>
      </c>
      <c r="X169" s="75"/>
      <c r="Y169" s="131">
        <v>0.32927149514437704</v>
      </c>
      <c r="Z169" s="75" t="s">
        <v>383</v>
      </c>
      <c r="AA169" s="75"/>
      <c r="AB169" s="75"/>
      <c r="AC169" s="75"/>
    </row>
    <row r="170" spans="1:29" ht="14.4" x14ac:dyDescent="0.3">
      <c r="A170" s="75" t="s">
        <v>156</v>
      </c>
      <c r="B170" s="75">
        <v>1106</v>
      </c>
      <c r="C170" t="s">
        <v>161</v>
      </c>
      <c r="D170" s="76">
        <v>9.4179409858534055E-2</v>
      </c>
      <c r="E170" s="75" t="s">
        <v>384</v>
      </c>
      <c r="F170" s="75"/>
      <c r="G170" s="76">
        <v>3.3573149885792762E-2</v>
      </c>
      <c r="H170" s="75" t="s">
        <v>384</v>
      </c>
      <c r="I170" s="75"/>
      <c r="J170" s="76">
        <v>0.42588289199043655</v>
      </c>
      <c r="K170" s="75" t="s">
        <v>382</v>
      </c>
      <c r="L170" s="75"/>
      <c r="M170" s="76">
        <v>4.473887920409917E-2</v>
      </c>
      <c r="N170" s="75" t="s">
        <v>384</v>
      </c>
      <c r="O170" s="75"/>
      <c r="P170" s="76">
        <v>0.13917254038777449</v>
      </c>
      <c r="Q170" s="75" t="s">
        <v>384</v>
      </c>
      <c r="R170" s="75"/>
      <c r="S170" s="76">
        <v>0.30383067893245663</v>
      </c>
      <c r="T170" s="75" t="s">
        <v>383</v>
      </c>
      <c r="U170" s="75"/>
      <c r="V170" s="76">
        <v>1</v>
      </c>
      <c r="W170" s="75" t="s">
        <v>380</v>
      </c>
      <c r="X170" s="75"/>
      <c r="Y170" s="131">
        <v>0.31691301100034208</v>
      </c>
      <c r="Z170" s="75" t="s">
        <v>383</v>
      </c>
      <c r="AA170" s="75"/>
      <c r="AB170" s="75"/>
      <c r="AC170" s="75"/>
    </row>
    <row r="171" spans="1:29" ht="14.4" x14ac:dyDescent="0.3">
      <c r="A171" s="75" t="s">
        <v>156</v>
      </c>
      <c r="B171" s="77">
        <v>1107</v>
      </c>
      <c r="C171" t="s">
        <v>162</v>
      </c>
      <c r="D171" s="76">
        <v>0.24536066940649326</v>
      </c>
      <c r="E171" s="75" t="s">
        <v>383</v>
      </c>
      <c r="F171" s="75"/>
      <c r="G171" s="76">
        <v>9.1677941064682231E-2</v>
      </c>
      <c r="H171" s="75" t="s">
        <v>384</v>
      </c>
      <c r="I171" s="75"/>
      <c r="J171" s="76">
        <v>0.23063085898966867</v>
      </c>
      <c r="K171" s="75" t="s">
        <v>383</v>
      </c>
      <c r="L171" s="75"/>
      <c r="M171" s="76">
        <v>2.7968920829400924E-2</v>
      </c>
      <c r="N171" s="75" t="s">
        <v>384</v>
      </c>
      <c r="O171" s="75"/>
      <c r="P171" s="76">
        <v>1.6973651075781922E-2</v>
      </c>
      <c r="Q171" s="75" t="s">
        <v>384</v>
      </c>
      <c r="R171" s="75"/>
      <c r="S171" s="76">
        <v>1.5831452787527577E-2</v>
      </c>
      <c r="T171" s="75" t="s">
        <v>384</v>
      </c>
      <c r="U171" s="75"/>
      <c r="V171" s="76">
        <v>1</v>
      </c>
      <c r="W171" s="75" t="s">
        <v>380</v>
      </c>
      <c r="X171" s="75"/>
      <c r="Y171" s="131">
        <v>0.29654821046247304</v>
      </c>
      <c r="Z171" s="75" t="s">
        <v>383</v>
      </c>
      <c r="AA171" s="75"/>
      <c r="AB171" s="75"/>
      <c r="AC171" s="75"/>
    </row>
    <row r="172" spans="1:29" ht="14.4" x14ac:dyDescent="0.3">
      <c r="A172" s="75" t="s">
        <v>156</v>
      </c>
      <c r="B172" s="75">
        <v>1108</v>
      </c>
      <c r="C172" t="s">
        <v>163</v>
      </c>
      <c r="D172" s="76">
        <v>0.10997032746240937</v>
      </c>
      <c r="E172" s="75" t="s">
        <v>384</v>
      </c>
      <c r="F172" s="75"/>
      <c r="G172" s="76">
        <v>4.6797477557544938E-2</v>
      </c>
      <c r="H172" s="75" t="s">
        <v>384</v>
      </c>
      <c r="I172" s="75"/>
      <c r="J172" s="76">
        <v>8.2657812456651991E-2</v>
      </c>
      <c r="K172" s="75" t="s">
        <v>384</v>
      </c>
      <c r="L172" s="75"/>
      <c r="M172" s="76">
        <v>4.5300941502748236E-2</v>
      </c>
      <c r="N172" s="75" t="s">
        <v>384</v>
      </c>
      <c r="O172" s="75"/>
      <c r="P172" s="76">
        <v>8.5126342191692642E-2</v>
      </c>
      <c r="Q172" s="75" t="s">
        <v>384</v>
      </c>
      <c r="R172" s="75"/>
      <c r="S172" s="76">
        <v>0.24425626315102597</v>
      </c>
      <c r="T172" s="75" t="s">
        <v>383</v>
      </c>
      <c r="U172" s="75"/>
      <c r="V172" s="76">
        <v>1</v>
      </c>
      <c r="W172" s="75" t="s">
        <v>380</v>
      </c>
      <c r="X172" s="75"/>
      <c r="Y172" s="131">
        <v>0.27708769693420277</v>
      </c>
      <c r="Z172" s="75" t="s">
        <v>383</v>
      </c>
      <c r="AA172" s="75"/>
      <c r="AB172" s="75"/>
      <c r="AC172" s="75"/>
    </row>
    <row r="173" spans="1:29" ht="14.4" x14ac:dyDescent="0.3">
      <c r="A173" s="75" t="s">
        <v>156</v>
      </c>
      <c r="B173" s="75">
        <v>1109</v>
      </c>
      <c r="C173" t="s">
        <v>164</v>
      </c>
      <c r="D173" s="76">
        <v>0.14454785748611312</v>
      </c>
      <c r="E173" s="75" t="s">
        <v>384</v>
      </c>
      <c r="F173" s="75"/>
      <c r="G173" s="76">
        <v>5.0198321171188047E-2</v>
      </c>
      <c r="H173" s="75" t="s">
        <v>384</v>
      </c>
      <c r="I173" s="75"/>
      <c r="J173" s="76">
        <v>9.2189153336080742E-2</v>
      </c>
      <c r="K173" s="75" t="s">
        <v>384</v>
      </c>
      <c r="L173" s="75"/>
      <c r="M173" s="76">
        <v>4.4737549696816821E-2</v>
      </c>
      <c r="N173" s="75" t="s">
        <v>384</v>
      </c>
      <c r="O173" s="75"/>
      <c r="P173" s="76">
        <v>0</v>
      </c>
      <c r="Q173" s="75" t="s">
        <v>384</v>
      </c>
      <c r="R173" s="75"/>
      <c r="S173" s="76">
        <v>6.7595551560643258E-2</v>
      </c>
      <c r="T173" s="75" t="s">
        <v>384</v>
      </c>
      <c r="U173" s="75"/>
      <c r="V173" s="76">
        <v>0.96229472450080344</v>
      </c>
      <c r="W173" s="75" t="s">
        <v>380</v>
      </c>
      <c r="X173" s="75"/>
      <c r="Y173" s="131">
        <v>0.25186040609097504</v>
      </c>
      <c r="Z173" s="75" t="s">
        <v>383</v>
      </c>
      <c r="AA173" s="75"/>
      <c r="AB173" s="75"/>
      <c r="AC173" s="75"/>
    </row>
    <row r="174" spans="1:29" ht="14.4" x14ac:dyDescent="0.3">
      <c r="A174" s="75" t="s">
        <v>165</v>
      </c>
      <c r="B174" s="75">
        <v>1201</v>
      </c>
      <c r="C174" t="s">
        <v>165</v>
      </c>
      <c r="D174" s="76">
        <v>0.57940128383734324</v>
      </c>
      <c r="E174" s="75" t="s">
        <v>382</v>
      </c>
      <c r="F174" s="75"/>
      <c r="G174" s="76">
        <v>0.49481325714456681</v>
      </c>
      <c r="H174" s="75" t="s">
        <v>382</v>
      </c>
      <c r="I174" s="75"/>
      <c r="J174" s="76">
        <v>2.3159165386313581E-2</v>
      </c>
      <c r="K174" s="75" t="s">
        <v>384</v>
      </c>
      <c r="L174" s="75"/>
      <c r="M174" s="76">
        <v>9.459148208331733E-2</v>
      </c>
      <c r="N174" s="75" t="s">
        <v>384</v>
      </c>
      <c r="O174" s="75"/>
      <c r="P174" s="76">
        <v>5.2515161492765076E-2</v>
      </c>
      <c r="Q174" s="75" t="s">
        <v>384</v>
      </c>
      <c r="R174" s="75"/>
      <c r="S174" s="76">
        <v>0.2886369128880838</v>
      </c>
      <c r="T174" s="75" t="s">
        <v>383</v>
      </c>
      <c r="U174" s="75"/>
      <c r="V174" s="76">
        <v>1</v>
      </c>
      <c r="W174" s="75" t="s">
        <v>380</v>
      </c>
      <c r="X174" s="75"/>
      <c r="Y174" s="131">
        <v>0.46073318038143002</v>
      </c>
      <c r="Z174" s="75" t="s">
        <v>382</v>
      </c>
      <c r="AA174" s="75"/>
      <c r="AB174" s="75"/>
      <c r="AC174" s="75"/>
    </row>
    <row r="175" spans="1:29" ht="14.4" x14ac:dyDescent="0.3">
      <c r="A175" s="75" t="s">
        <v>165</v>
      </c>
      <c r="B175" s="75">
        <v>1202</v>
      </c>
      <c r="C175" t="s">
        <v>10</v>
      </c>
      <c r="D175" s="76">
        <v>0.61153180536260987</v>
      </c>
      <c r="E175" s="75" t="s">
        <v>381</v>
      </c>
      <c r="F175" s="75"/>
      <c r="G175" s="76">
        <v>0.57893891268354214</v>
      </c>
      <c r="H175" s="75" t="s">
        <v>382</v>
      </c>
      <c r="I175" s="75"/>
      <c r="J175" s="76">
        <v>2.0893671984545659E-2</v>
      </c>
      <c r="K175" s="75" t="s">
        <v>384</v>
      </c>
      <c r="L175" s="75"/>
      <c r="M175" s="76">
        <v>9.2160661769780661E-2</v>
      </c>
      <c r="N175" s="75" t="s">
        <v>384</v>
      </c>
      <c r="O175" s="75"/>
      <c r="P175" s="76">
        <v>9.1182760456374953E-3</v>
      </c>
      <c r="Q175" s="75" t="s">
        <v>384</v>
      </c>
      <c r="R175" s="75"/>
      <c r="S175" s="76">
        <v>0.26556283548018128</v>
      </c>
      <c r="T175" s="75" t="s">
        <v>383</v>
      </c>
      <c r="U175" s="75"/>
      <c r="V175" s="76">
        <v>1</v>
      </c>
      <c r="W175" s="75" t="s">
        <v>380</v>
      </c>
      <c r="X175" s="75"/>
      <c r="Y175" s="131">
        <v>0.47686768813724495</v>
      </c>
      <c r="Z175" s="75" t="s">
        <v>382</v>
      </c>
      <c r="AA175" s="75"/>
      <c r="AB175" s="75"/>
      <c r="AC175" s="75"/>
    </row>
    <row r="176" spans="1:29" ht="14.4" x14ac:dyDescent="0.3">
      <c r="A176" s="75" t="s">
        <v>165</v>
      </c>
      <c r="B176" s="77">
        <v>1203</v>
      </c>
      <c r="C176" t="s">
        <v>166</v>
      </c>
      <c r="D176" s="76">
        <v>4.4758562229497686E-2</v>
      </c>
      <c r="E176" s="75" t="s">
        <v>384</v>
      </c>
      <c r="F176" s="75"/>
      <c r="G176" s="76">
        <v>1.9550355925084216E-2</v>
      </c>
      <c r="H176" s="75" t="s">
        <v>384</v>
      </c>
      <c r="I176" s="75"/>
      <c r="J176" s="76">
        <v>0</v>
      </c>
      <c r="K176" s="75" t="s">
        <v>384</v>
      </c>
      <c r="L176" s="75"/>
      <c r="M176" s="76">
        <v>0.10914560651358218</v>
      </c>
      <c r="N176" s="75" t="s">
        <v>384</v>
      </c>
      <c r="O176" s="75"/>
      <c r="P176" s="76">
        <v>0</v>
      </c>
      <c r="Q176" s="75" t="s">
        <v>384</v>
      </c>
      <c r="R176" s="75"/>
      <c r="S176" s="76">
        <v>0.42769192168141645</v>
      </c>
      <c r="T176" s="75" t="s">
        <v>382</v>
      </c>
      <c r="U176" s="75"/>
      <c r="V176" s="76">
        <v>1</v>
      </c>
      <c r="W176" s="75" t="s">
        <v>380</v>
      </c>
      <c r="X176" s="75"/>
      <c r="Y176" s="131">
        <v>0.26654553645041623</v>
      </c>
      <c r="Z176" s="75" t="s">
        <v>383</v>
      </c>
      <c r="AA176" s="75"/>
      <c r="AB176" s="75"/>
      <c r="AC176" s="75"/>
    </row>
    <row r="177" spans="1:29" ht="14.4" x14ac:dyDescent="0.3">
      <c r="A177" s="75" t="s">
        <v>165</v>
      </c>
      <c r="B177" s="75">
        <v>1204</v>
      </c>
      <c r="C177" t="s">
        <v>167</v>
      </c>
      <c r="D177" s="76">
        <v>6.8442743184871216E-2</v>
      </c>
      <c r="E177" s="75" t="s">
        <v>384</v>
      </c>
      <c r="F177" s="75"/>
      <c r="G177" s="76">
        <v>1.7181226903563097E-2</v>
      </c>
      <c r="H177" s="75" t="s">
        <v>384</v>
      </c>
      <c r="I177" s="75"/>
      <c r="J177" s="76">
        <v>0</v>
      </c>
      <c r="K177" s="75" t="s">
        <v>384</v>
      </c>
      <c r="L177" s="75"/>
      <c r="M177" s="76">
        <v>4.433861616241605E-2</v>
      </c>
      <c r="N177" s="75" t="s">
        <v>384</v>
      </c>
      <c r="O177" s="75"/>
      <c r="P177" s="76">
        <v>0.15581589001527646</v>
      </c>
      <c r="Q177" s="75" t="s">
        <v>384</v>
      </c>
      <c r="R177" s="75"/>
      <c r="S177" s="76">
        <v>0.55188142858913936</v>
      </c>
      <c r="T177" s="75" t="s">
        <v>382</v>
      </c>
      <c r="U177" s="75"/>
      <c r="V177" s="76">
        <v>1</v>
      </c>
      <c r="W177" s="75" t="s">
        <v>380</v>
      </c>
      <c r="X177" s="75"/>
      <c r="Y177" s="131">
        <v>0.29232838749437007</v>
      </c>
      <c r="Z177" s="75" t="s">
        <v>383</v>
      </c>
      <c r="AA177" s="75"/>
      <c r="AB177" s="75"/>
      <c r="AC177" s="75"/>
    </row>
    <row r="178" spans="1:29" ht="14.4" x14ac:dyDescent="0.3">
      <c r="A178" s="75" t="s">
        <v>165</v>
      </c>
      <c r="B178" s="75">
        <v>1205</v>
      </c>
      <c r="C178" t="s">
        <v>168</v>
      </c>
      <c r="D178" s="76">
        <v>0.14915419717238393</v>
      </c>
      <c r="E178" s="75" t="s">
        <v>384</v>
      </c>
      <c r="F178" s="75"/>
      <c r="G178" s="76">
        <v>3.2679894576345722E-2</v>
      </c>
      <c r="H178" s="75" t="s">
        <v>384</v>
      </c>
      <c r="I178" s="75"/>
      <c r="J178" s="76">
        <v>0</v>
      </c>
      <c r="K178" s="75" t="s">
        <v>384</v>
      </c>
      <c r="L178" s="75"/>
      <c r="M178" s="76">
        <v>0.19738687633592736</v>
      </c>
      <c r="N178" s="75" t="s">
        <v>384</v>
      </c>
      <c r="O178" s="75"/>
      <c r="P178" s="76">
        <v>0</v>
      </c>
      <c r="Q178" s="75" t="s">
        <v>384</v>
      </c>
      <c r="R178" s="75"/>
      <c r="S178" s="76">
        <v>0.41293419690315153</v>
      </c>
      <c r="T178" s="75" t="s">
        <v>382</v>
      </c>
      <c r="U178" s="75"/>
      <c r="V178" s="76">
        <v>1</v>
      </c>
      <c r="W178" s="75" t="s">
        <v>380</v>
      </c>
      <c r="X178" s="75"/>
      <c r="Y178" s="131">
        <v>0.29739892567365384</v>
      </c>
      <c r="Z178" s="75" t="s">
        <v>383</v>
      </c>
      <c r="AA178" s="75"/>
      <c r="AB178" s="75"/>
      <c r="AC178" s="75"/>
    </row>
    <row r="179" spans="1:29" ht="14.4" x14ac:dyDescent="0.3">
      <c r="A179" s="75" t="s">
        <v>165</v>
      </c>
      <c r="B179" s="75">
        <v>1206</v>
      </c>
      <c r="C179" t="s">
        <v>169</v>
      </c>
      <c r="D179" s="76">
        <v>5.9696742235219168E-2</v>
      </c>
      <c r="E179" s="75" t="s">
        <v>384</v>
      </c>
      <c r="F179" s="75"/>
      <c r="G179" s="76">
        <v>1.6524226052134782E-2</v>
      </c>
      <c r="H179" s="75" t="s">
        <v>384</v>
      </c>
      <c r="I179" s="75"/>
      <c r="J179" s="76">
        <v>0</v>
      </c>
      <c r="K179" s="75" t="s">
        <v>384</v>
      </c>
      <c r="L179" s="75"/>
      <c r="M179" s="76">
        <v>5.3279804923004374E-2</v>
      </c>
      <c r="N179" s="75" t="s">
        <v>384</v>
      </c>
      <c r="O179" s="75"/>
      <c r="P179" s="76">
        <v>0</v>
      </c>
      <c r="Q179" s="75" t="s">
        <v>384</v>
      </c>
      <c r="R179" s="75"/>
      <c r="S179" s="76">
        <v>0.62806244891589846</v>
      </c>
      <c r="T179" s="75" t="s">
        <v>381</v>
      </c>
      <c r="U179" s="75"/>
      <c r="V179" s="76">
        <v>1</v>
      </c>
      <c r="W179" s="75" t="s">
        <v>380</v>
      </c>
      <c r="X179" s="75"/>
      <c r="Y179" s="131">
        <v>0.28337841904136107</v>
      </c>
      <c r="Z179" s="75" t="s">
        <v>383</v>
      </c>
      <c r="AA179" s="75"/>
      <c r="AB179" s="75"/>
      <c r="AC179" s="75"/>
    </row>
    <row r="180" spans="1:29" ht="14.4" x14ac:dyDescent="0.3">
      <c r="A180" s="75" t="s">
        <v>165</v>
      </c>
      <c r="B180" s="75">
        <v>1207</v>
      </c>
      <c r="C180" t="s">
        <v>170</v>
      </c>
      <c r="D180" s="76">
        <v>0.16640830935192089</v>
      </c>
      <c r="E180" s="75" t="s">
        <v>384</v>
      </c>
      <c r="F180" s="75"/>
      <c r="G180" s="76">
        <v>4.5049755086285261E-2</v>
      </c>
      <c r="H180" s="75" t="s">
        <v>384</v>
      </c>
      <c r="I180" s="75"/>
      <c r="J180" s="76">
        <v>0</v>
      </c>
      <c r="K180" s="75" t="s">
        <v>384</v>
      </c>
      <c r="L180" s="75"/>
      <c r="M180" s="76">
        <v>4.9425361393107811E-2</v>
      </c>
      <c r="N180" s="75" t="s">
        <v>384</v>
      </c>
      <c r="O180" s="75"/>
      <c r="P180" s="76">
        <v>0</v>
      </c>
      <c r="Q180" s="75" t="s">
        <v>384</v>
      </c>
      <c r="R180" s="75"/>
      <c r="S180" s="76">
        <v>0.13080995745808149</v>
      </c>
      <c r="T180" s="75" t="s">
        <v>384</v>
      </c>
      <c r="U180" s="75"/>
      <c r="V180" s="76">
        <v>1</v>
      </c>
      <c r="W180" s="75" t="s">
        <v>380</v>
      </c>
      <c r="X180" s="75"/>
      <c r="Y180" s="131">
        <v>0.26031514477276019</v>
      </c>
      <c r="Z180" s="75" t="s">
        <v>383</v>
      </c>
      <c r="AA180" s="75"/>
      <c r="AB180" s="75"/>
      <c r="AC180" s="75"/>
    </row>
    <row r="181" spans="1:29" ht="14.4" x14ac:dyDescent="0.3">
      <c r="A181" s="75" t="s">
        <v>165</v>
      </c>
      <c r="B181" s="75">
        <v>1208</v>
      </c>
      <c r="C181" t="s">
        <v>171</v>
      </c>
      <c r="D181" s="76">
        <v>9.2375656338643045E-2</v>
      </c>
      <c r="E181" s="75" t="s">
        <v>384</v>
      </c>
      <c r="F181" s="75"/>
      <c r="G181" s="76">
        <v>5.9774659050509889E-2</v>
      </c>
      <c r="H181" s="75" t="s">
        <v>384</v>
      </c>
      <c r="I181" s="75"/>
      <c r="J181" s="76">
        <v>0</v>
      </c>
      <c r="K181" s="75" t="s">
        <v>384</v>
      </c>
      <c r="L181" s="75"/>
      <c r="M181" s="76">
        <v>0.1218286780367393</v>
      </c>
      <c r="N181" s="75" t="s">
        <v>384</v>
      </c>
      <c r="O181" s="75"/>
      <c r="P181" s="76">
        <v>4.3368022237874983E-2</v>
      </c>
      <c r="Q181" s="75" t="s">
        <v>384</v>
      </c>
      <c r="R181" s="75"/>
      <c r="S181" s="76">
        <v>0.12091623938365965</v>
      </c>
      <c r="T181" s="75" t="s">
        <v>384</v>
      </c>
      <c r="U181" s="75"/>
      <c r="V181" s="76">
        <v>1</v>
      </c>
      <c r="W181" s="75" t="s">
        <v>380</v>
      </c>
      <c r="X181" s="75"/>
      <c r="Y181" s="131">
        <v>0.25904135704365799</v>
      </c>
      <c r="Z181" s="75" t="s">
        <v>383</v>
      </c>
      <c r="AA181" s="75"/>
      <c r="AB181" s="75"/>
      <c r="AC181" s="75"/>
    </row>
    <row r="182" spans="1:29" ht="14.4" x14ac:dyDescent="0.3">
      <c r="A182" s="75" t="s">
        <v>165</v>
      </c>
      <c r="B182" s="75">
        <v>1209</v>
      </c>
      <c r="C182" t="s">
        <v>172</v>
      </c>
      <c r="D182" s="76">
        <v>2.4793399561268477E-2</v>
      </c>
      <c r="E182" s="75" t="s">
        <v>384</v>
      </c>
      <c r="F182" s="75"/>
      <c r="G182" s="76">
        <v>7.4346720320201337E-3</v>
      </c>
      <c r="H182" s="75" t="s">
        <v>384</v>
      </c>
      <c r="I182" s="75"/>
      <c r="J182" s="76">
        <v>0</v>
      </c>
      <c r="K182" s="75" t="s">
        <v>384</v>
      </c>
      <c r="L182" s="75"/>
      <c r="M182" s="76">
        <v>4.212565537241672E-2</v>
      </c>
      <c r="N182" s="75" t="s">
        <v>384</v>
      </c>
      <c r="O182" s="75"/>
      <c r="P182" s="76">
        <v>0</v>
      </c>
      <c r="Q182" s="75" t="s">
        <v>384</v>
      </c>
      <c r="R182" s="75"/>
      <c r="S182" s="76">
        <v>0.25597269854608812</v>
      </c>
      <c r="T182" s="75" t="s">
        <v>383</v>
      </c>
      <c r="U182" s="75"/>
      <c r="V182" s="76">
        <v>1</v>
      </c>
      <c r="W182" s="75" t="s">
        <v>380</v>
      </c>
      <c r="X182" s="75"/>
      <c r="Y182" s="131">
        <v>0.23625544971050821</v>
      </c>
      <c r="Z182" s="75" t="s">
        <v>383</v>
      </c>
      <c r="AA182" s="75"/>
      <c r="AB182" s="75"/>
      <c r="AC182" s="75"/>
    </row>
    <row r="183" spans="1:29" ht="14.4" x14ac:dyDescent="0.3">
      <c r="A183" s="75" t="s">
        <v>165</v>
      </c>
      <c r="B183" s="75">
        <v>1210</v>
      </c>
      <c r="C183" t="s">
        <v>173</v>
      </c>
      <c r="D183" s="76">
        <v>0.14730772607309764</v>
      </c>
      <c r="E183" s="75" t="s">
        <v>384</v>
      </c>
      <c r="F183" s="75"/>
      <c r="G183" s="76">
        <v>6.199521659209499E-2</v>
      </c>
      <c r="H183" s="75" t="s">
        <v>384</v>
      </c>
      <c r="I183" s="75"/>
      <c r="J183" s="76">
        <v>2.3715811658341801E-2</v>
      </c>
      <c r="K183" s="75" t="s">
        <v>384</v>
      </c>
      <c r="L183" s="75"/>
      <c r="M183" s="76">
        <v>8.4628560011658582E-2</v>
      </c>
      <c r="N183" s="75" t="s">
        <v>384</v>
      </c>
      <c r="O183" s="75"/>
      <c r="P183" s="76">
        <v>0</v>
      </c>
      <c r="Q183" s="75" t="s">
        <v>384</v>
      </c>
      <c r="R183" s="75"/>
      <c r="S183" s="76">
        <v>0.45125281822336177</v>
      </c>
      <c r="T183" s="75" t="s">
        <v>382</v>
      </c>
      <c r="U183" s="75"/>
      <c r="V183" s="76">
        <v>1</v>
      </c>
      <c r="W183" s="75" t="s">
        <v>380</v>
      </c>
      <c r="X183" s="75"/>
      <c r="Y183" s="131">
        <v>0.29782030752237476</v>
      </c>
      <c r="Z183" s="75" t="s">
        <v>383</v>
      </c>
      <c r="AA183" s="75"/>
      <c r="AB183" s="75"/>
      <c r="AC183" s="75"/>
    </row>
    <row r="184" spans="1:29" ht="14.4" x14ac:dyDescent="0.3">
      <c r="A184" s="75" t="s">
        <v>165</v>
      </c>
      <c r="B184" s="75">
        <v>1211</v>
      </c>
      <c r="C184" t="s">
        <v>174</v>
      </c>
      <c r="D184" s="76">
        <v>0.18547181027958215</v>
      </c>
      <c r="E184" s="75" t="s">
        <v>384</v>
      </c>
      <c r="F184" s="75"/>
      <c r="G184" s="76">
        <v>0.13886461735984107</v>
      </c>
      <c r="H184" s="75" t="s">
        <v>384</v>
      </c>
      <c r="I184" s="75"/>
      <c r="J184" s="76">
        <v>0.1784609866773445</v>
      </c>
      <c r="K184" s="75" t="s">
        <v>384</v>
      </c>
      <c r="L184" s="75"/>
      <c r="M184" s="76">
        <v>0.1059003234323833</v>
      </c>
      <c r="N184" s="75" t="s">
        <v>384</v>
      </c>
      <c r="O184" s="75"/>
      <c r="P184" s="76">
        <v>0.36945267895818085</v>
      </c>
      <c r="Q184" s="75" t="s">
        <v>383</v>
      </c>
      <c r="R184" s="75"/>
      <c r="S184" s="76">
        <v>0.31115306232886059</v>
      </c>
      <c r="T184" s="75" t="s">
        <v>383</v>
      </c>
      <c r="U184" s="75"/>
      <c r="V184" s="76">
        <v>1</v>
      </c>
      <c r="W184" s="75" t="s">
        <v>380</v>
      </c>
      <c r="X184" s="75"/>
      <c r="Y184" s="131">
        <v>0.36136399066756159</v>
      </c>
      <c r="Z184" s="75" t="s">
        <v>383</v>
      </c>
      <c r="AA184" s="75"/>
      <c r="AB184" s="75"/>
      <c r="AC184" s="75"/>
    </row>
    <row r="185" spans="1:29" ht="14.4" x14ac:dyDescent="0.3">
      <c r="A185" s="75" t="s">
        <v>165</v>
      </c>
      <c r="B185" s="75">
        <v>1212</v>
      </c>
      <c r="C185" t="s">
        <v>175</v>
      </c>
      <c r="D185" s="76">
        <v>6.5337548748685789E-2</v>
      </c>
      <c r="E185" s="75" t="s">
        <v>384</v>
      </c>
      <c r="F185" s="75"/>
      <c r="G185" s="76">
        <v>1.7267968069476756E-2</v>
      </c>
      <c r="H185" s="75" t="s">
        <v>384</v>
      </c>
      <c r="I185" s="75"/>
      <c r="J185" s="76">
        <v>0.19632311542530376</v>
      </c>
      <c r="K185" s="75" t="s">
        <v>384</v>
      </c>
      <c r="L185" s="75"/>
      <c r="M185" s="76">
        <v>2.5428869430422229E-2</v>
      </c>
      <c r="N185" s="75" t="s">
        <v>384</v>
      </c>
      <c r="O185" s="75"/>
      <c r="P185" s="76">
        <v>8.3266000455577763E-2</v>
      </c>
      <c r="Q185" s="75" t="s">
        <v>384</v>
      </c>
      <c r="R185" s="75"/>
      <c r="S185" s="76">
        <v>0.17912635684233519</v>
      </c>
      <c r="T185" s="75" t="s">
        <v>384</v>
      </c>
      <c r="U185" s="75"/>
      <c r="V185" s="76">
        <v>1</v>
      </c>
      <c r="W185" s="75" t="s">
        <v>380</v>
      </c>
      <c r="X185" s="75"/>
      <c r="Y185" s="131">
        <v>0.26493553757899641</v>
      </c>
      <c r="Z185" s="75" t="s">
        <v>383</v>
      </c>
      <c r="AA185" s="75"/>
      <c r="AB185" s="75"/>
      <c r="AC185" s="75"/>
    </row>
    <row r="186" spans="1:29" ht="14.4" x14ac:dyDescent="0.3">
      <c r="A186" s="75" t="s">
        <v>165</v>
      </c>
      <c r="B186" s="75">
        <v>1213</v>
      </c>
      <c r="C186" t="s">
        <v>176</v>
      </c>
      <c r="D186" s="76">
        <v>8.4351960827299594E-2</v>
      </c>
      <c r="E186" s="75" t="s">
        <v>384</v>
      </c>
      <c r="F186" s="75"/>
      <c r="G186" s="76">
        <v>2.5087140700031808E-2</v>
      </c>
      <c r="H186" s="75" t="s">
        <v>384</v>
      </c>
      <c r="I186" s="75"/>
      <c r="J186" s="76">
        <v>0.12131573243739438</v>
      </c>
      <c r="K186" s="75" t="s">
        <v>384</v>
      </c>
      <c r="L186" s="75"/>
      <c r="M186" s="76">
        <v>7.1863775623142445E-2</v>
      </c>
      <c r="N186" s="75" t="s">
        <v>384</v>
      </c>
      <c r="O186" s="75"/>
      <c r="P186" s="76">
        <v>9.0971247566045382E-2</v>
      </c>
      <c r="Q186" s="75" t="s">
        <v>384</v>
      </c>
      <c r="R186" s="75"/>
      <c r="S186" s="76">
        <v>0.41257906882056533</v>
      </c>
      <c r="T186" s="75" t="s">
        <v>382</v>
      </c>
      <c r="U186" s="75"/>
      <c r="V186" s="76">
        <v>1</v>
      </c>
      <c r="W186" s="75" t="s">
        <v>380</v>
      </c>
      <c r="X186" s="75"/>
      <c r="Y186" s="131">
        <v>0.29156080275018104</v>
      </c>
      <c r="Z186" s="75" t="s">
        <v>383</v>
      </c>
      <c r="AA186" s="75"/>
      <c r="AB186" s="75"/>
      <c r="AC186" s="75"/>
    </row>
    <row r="187" spans="1:29" ht="14.4" x14ac:dyDescent="0.3">
      <c r="A187" s="75" t="s">
        <v>165</v>
      </c>
      <c r="B187" s="75">
        <v>1214</v>
      </c>
      <c r="C187" t="s">
        <v>177</v>
      </c>
      <c r="D187" s="76">
        <v>4.5154343963062733E-2</v>
      </c>
      <c r="E187" s="75" t="s">
        <v>384</v>
      </c>
      <c r="F187" s="75"/>
      <c r="G187" s="76">
        <v>2.32290780990674E-2</v>
      </c>
      <c r="H187" s="75" t="s">
        <v>384</v>
      </c>
      <c r="I187" s="75"/>
      <c r="J187" s="76">
        <v>7.2515649674737684E-2</v>
      </c>
      <c r="K187" s="75" t="s">
        <v>384</v>
      </c>
      <c r="L187" s="75"/>
      <c r="M187" s="76">
        <v>3.2298703658940595E-2</v>
      </c>
      <c r="N187" s="75" t="s">
        <v>384</v>
      </c>
      <c r="O187" s="75"/>
      <c r="P187" s="76">
        <v>9.5845341065844428E-2</v>
      </c>
      <c r="Q187" s="75" t="s">
        <v>384</v>
      </c>
      <c r="R187" s="75"/>
      <c r="S187" s="76">
        <v>4.5142449783683904E-2</v>
      </c>
      <c r="T187" s="75" t="s">
        <v>384</v>
      </c>
      <c r="U187" s="75"/>
      <c r="V187" s="76">
        <v>1</v>
      </c>
      <c r="W187" s="75" t="s">
        <v>380</v>
      </c>
      <c r="X187" s="75"/>
      <c r="Y187" s="131">
        <v>0.23825689883074669</v>
      </c>
      <c r="Z187" s="75" t="s">
        <v>383</v>
      </c>
      <c r="AA187" s="75"/>
      <c r="AB187" s="75"/>
      <c r="AC187" s="75"/>
    </row>
    <row r="188" spans="1:29" ht="14.4" x14ac:dyDescent="0.3">
      <c r="A188" s="75" t="s">
        <v>165</v>
      </c>
      <c r="B188" s="75">
        <v>1215</v>
      </c>
      <c r="C188" t="s">
        <v>178</v>
      </c>
      <c r="D188" s="76">
        <v>0.21658237702756916</v>
      </c>
      <c r="E188" s="75" t="s">
        <v>383</v>
      </c>
      <c r="F188" s="75"/>
      <c r="G188" s="76">
        <v>4.1682352827738134E-2</v>
      </c>
      <c r="H188" s="75" t="s">
        <v>384</v>
      </c>
      <c r="I188" s="75"/>
      <c r="J188" s="76">
        <v>2.834933524803299E-2</v>
      </c>
      <c r="K188" s="75" t="s">
        <v>384</v>
      </c>
      <c r="L188" s="75"/>
      <c r="M188" s="76">
        <v>1.1678453432138289E-2</v>
      </c>
      <c r="N188" s="75" t="s">
        <v>384</v>
      </c>
      <c r="O188" s="75"/>
      <c r="P188" s="76">
        <v>0.22007522933780099</v>
      </c>
      <c r="Q188" s="75" t="s">
        <v>383</v>
      </c>
      <c r="R188" s="75"/>
      <c r="S188" s="76">
        <v>0.14786308386030164</v>
      </c>
      <c r="T188" s="75" t="s">
        <v>384</v>
      </c>
      <c r="U188" s="75"/>
      <c r="V188" s="76">
        <v>1</v>
      </c>
      <c r="W188" s="75" t="s">
        <v>380</v>
      </c>
      <c r="X188" s="75"/>
      <c r="Y188" s="131">
        <v>0.2924495561588889</v>
      </c>
      <c r="Z188" s="75" t="s">
        <v>383</v>
      </c>
      <c r="AA188" s="75"/>
      <c r="AB188" s="75"/>
      <c r="AC188" s="75"/>
    </row>
    <row r="189" spans="1:29" ht="14.4" x14ac:dyDescent="0.3">
      <c r="A189" s="75" t="s">
        <v>165</v>
      </c>
      <c r="B189" s="75">
        <v>1216</v>
      </c>
      <c r="C189" t="s">
        <v>179</v>
      </c>
      <c r="D189" s="76">
        <v>8.6903134355787615E-2</v>
      </c>
      <c r="E189" s="75" t="s">
        <v>384</v>
      </c>
      <c r="F189" s="75"/>
      <c r="G189" s="76">
        <v>3.0164321507238891E-2</v>
      </c>
      <c r="H189" s="75" t="s">
        <v>384</v>
      </c>
      <c r="I189" s="75"/>
      <c r="J189" s="76">
        <v>1.2058406873702429E-2</v>
      </c>
      <c r="K189" s="75" t="s">
        <v>384</v>
      </c>
      <c r="L189" s="75"/>
      <c r="M189" s="76">
        <v>3.8512222388841139E-2</v>
      </c>
      <c r="N189" s="75" t="s">
        <v>384</v>
      </c>
      <c r="O189" s="75"/>
      <c r="P189" s="76">
        <v>0</v>
      </c>
      <c r="Q189" s="75" t="s">
        <v>384</v>
      </c>
      <c r="R189" s="75"/>
      <c r="S189" s="76">
        <v>4.6043780985580395E-2</v>
      </c>
      <c r="T189" s="75" t="s">
        <v>384</v>
      </c>
      <c r="U189" s="75"/>
      <c r="V189" s="76">
        <v>1</v>
      </c>
      <c r="W189" s="75" t="s">
        <v>380</v>
      </c>
      <c r="X189" s="75"/>
      <c r="Y189" s="131">
        <v>0.23307493219741771</v>
      </c>
      <c r="Z189" s="75" t="s">
        <v>383</v>
      </c>
      <c r="AA189" s="75"/>
      <c r="AB189" s="75"/>
      <c r="AC189" s="75"/>
    </row>
    <row r="190" spans="1:29" ht="14.4" x14ac:dyDescent="0.3">
      <c r="A190" s="75" t="s">
        <v>165</v>
      </c>
      <c r="B190" s="75">
        <v>1217</v>
      </c>
      <c r="C190" t="s">
        <v>180</v>
      </c>
      <c r="D190" s="76">
        <v>0.40667575118681881</v>
      </c>
      <c r="E190" s="75" t="s">
        <v>382</v>
      </c>
      <c r="F190" s="75"/>
      <c r="G190" s="76">
        <v>0.25953614276816922</v>
      </c>
      <c r="H190" s="75" t="s">
        <v>383</v>
      </c>
      <c r="I190" s="75"/>
      <c r="J190" s="76">
        <v>0.10458367724727634</v>
      </c>
      <c r="K190" s="75" t="s">
        <v>384</v>
      </c>
      <c r="L190" s="75"/>
      <c r="M190" s="76">
        <v>6.0410543361632686E-2</v>
      </c>
      <c r="N190" s="75" t="s">
        <v>384</v>
      </c>
      <c r="O190" s="75"/>
      <c r="P190" s="76">
        <v>1.351056429101263E-2</v>
      </c>
      <c r="Q190" s="75" t="s">
        <v>384</v>
      </c>
      <c r="R190" s="75"/>
      <c r="S190" s="76">
        <v>0.42528104390962967</v>
      </c>
      <c r="T190" s="75" t="s">
        <v>382</v>
      </c>
      <c r="U190" s="75"/>
      <c r="V190" s="76">
        <v>1</v>
      </c>
      <c r="W190" s="75" t="s">
        <v>380</v>
      </c>
      <c r="X190" s="75"/>
      <c r="Y190" s="131">
        <v>0.39362096167195276</v>
      </c>
      <c r="Z190" s="75" t="s">
        <v>383</v>
      </c>
      <c r="AA190" s="75"/>
      <c r="AB190" s="75"/>
      <c r="AC190" s="75"/>
    </row>
    <row r="191" spans="1:29" ht="14.4" x14ac:dyDescent="0.3">
      <c r="A191" s="75" t="s">
        <v>165</v>
      </c>
      <c r="B191" s="75">
        <v>1218</v>
      </c>
      <c r="C191" t="s">
        <v>181</v>
      </c>
      <c r="D191" s="76">
        <v>9.9196717448143512E-2</v>
      </c>
      <c r="E191" s="75" t="s">
        <v>384</v>
      </c>
      <c r="F191" s="75"/>
      <c r="G191" s="76">
        <v>4.9895317327428378E-2</v>
      </c>
      <c r="H191" s="75" t="s">
        <v>384</v>
      </c>
      <c r="I191" s="75"/>
      <c r="J191" s="76">
        <v>6.2291775689118742E-2</v>
      </c>
      <c r="K191" s="75" t="s">
        <v>384</v>
      </c>
      <c r="L191" s="75"/>
      <c r="M191" s="76">
        <v>7.2017187687884482E-2</v>
      </c>
      <c r="N191" s="75" t="s">
        <v>384</v>
      </c>
      <c r="O191" s="75"/>
      <c r="P191" s="76">
        <v>0</v>
      </c>
      <c r="Q191" s="75" t="s">
        <v>384</v>
      </c>
      <c r="R191" s="75"/>
      <c r="S191" s="76">
        <v>0.46898671967235106</v>
      </c>
      <c r="T191" s="75" t="s">
        <v>382</v>
      </c>
      <c r="U191" s="75"/>
      <c r="V191" s="76">
        <v>1</v>
      </c>
      <c r="W191" s="75" t="s">
        <v>380</v>
      </c>
      <c r="X191" s="75"/>
      <c r="Y191" s="131">
        <v>0.29014797526004982</v>
      </c>
      <c r="Z191" s="75" t="s">
        <v>383</v>
      </c>
      <c r="AA191" s="75"/>
      <c r="AB191" s="75"/>
      <c r="AC191" s="75"/>
    </row>
    <row r="192" spans="1:29" ht="14.4" x14ac:dyDescent="0.3">
      <c r="A192" s="75" t="s">
        <v>165</v>
      </c>
      <c r="B192" s="75">
        <v>1219</v>
      </c>
      <c r="C192" t="s">
        <v>182</v>
      </c>
      <c r="D192" s="76">
        <v>8.4148851554368784E-2</v>
      </c>
      <c r="E192" s="75" t="s">
        <v>384</v>
      </c>
      <c r="F192" s="75"/>
      <c r="G192" s="76">
        <v>1.9734264841076349E-2</v>
      </c>
      <c r="H192" s="75" t="s">
        <v>384</v>
      </c>
      <c r="I192" s="75"/>
      <c r="J192" s="76">
        <v>5.1833299034678294E-2</v>
      </c>
      <c r="K192" s="75" t="s">
        <v>384</v>
      </c>
      <c r="L192" s="75"/>
      <c r="M192" s="76">
        <v>4.0487843901623854E-2</v>
      </c>
      <c r="N192" s="75" t="s">
        <v>384</v>
      </c>
      <c r="O192" s="75"/>
      <c r="P192" s="76">
        <v>2.8164147985519705E-2</v>
      </c>
      <c r="Q192" s="75" t="s">
        <v>384</v>
      </c>
      <c r="R192" s="75"/>
      <c r="S192" s="76">
        <v>0.43163224258063626</v>
      </c>
      <c r="T192" s="75" t="s">
        <v>382</v>
      </c>
      <c r="U192" s="75"/>
      <c r="V192" s="76">
        <v>1</v>
      </c>
      <c r="W192" s="75" t="s">
        <v>380</v>
      </c>
      <c r="X192" s="75"/>
      <c r="Y192" s="131">
        <v>0.27598837662933484</v>
      </c>
      <c r="Z192" s="75" t="s">
        <v>383</v>
      </c>
      <c r="AA192" s="75"/>
      <c r="AB192" s="75"/>
      <c r="AC192" s="75"/>
    </row>
    <row r="193" spans="1:29" ht="14.4" x14ac:dyDescent="0.3">
      <c r="A193" s="75" t="s">
        <v>165</v>
      </c>
      <c r="B193" s="75">
        <v>1220</v>
      </c>
      <c r="C193" t="s">
        <v>183</v>
      </c>
      <c r="D193" s="76">
        <v>2.4278762214689831E-2</v>
      </c>
      <c r="E193" s="75" t="s">
        <v>384</v>
      </c>
      <c r="F193" s="75"/>
      <c r="G193" s="76">
        <v>9.975575262876837E-3</v>
      </c>
      <c r="H193" s="75" t="s">
        <v>384</v>
      </c>
      <c r="I193" s="75"/>
      <c r="J193" s="76">
        <v>0.27174636245366357</v>
      </c>
      <c r="K193" s="75" t="s">
        <v>383</v>
      </c>
      <c r="L193" s="75"/>
      <c r="M193" s="76">
        <v>5.3913802881778258E-2</v>
      </c>
      <c r="N193" s="75" t="s">
        <v>384</v>
      </c>
      <c r="O193" s="75"/>
      <c r="P193" s="76">
        <v>0.54255105632430234</v>
      </c>
      <c r="Q193" s="75" t="s">
        <v>382</v>
      </c>
      <c r="R193" s="75"/>
      <c r="S193" s="76">
        <v>0.17956065299929991</v>
      </c>
      <c r="T193" s="75" t="s">
        <v>384</v>
      </c>
      <c r="U193" s="75"/>
      <c r="V193" s="76">
        <v>1</v>
      </c>
      <c r="W193" s="75" t="s">
        <v>380</v>
      </c>
      <c r="X193" s="75"/>
      <c r="Y193" s="131">
        <v>0.31162805496141777</v>
      </c>
      <c r="Z193" s="75" t="s">
        <v>383</v>
      </c>
      <c r="AA193" s="75"/>
      <c r="AB193" s="75"/>
      <c r="AC193" s="75"/>
    </row>
    <row r="194" spans="1:29" ht="14.4" x14ac:dyDescent="0.3">
      <c r="A194" s="75" t="s">
        <v>165</v>
      </c>
      <c r="B194" s="75">
        <v>1221</v>
      </c>
      <c r="C194" t="s">
        <v>184</v>
      </c>
      <c r="D194" s="76">
        <v>4.532121250052306E-2</v>
      </c>
      <c r="E194" s="75" t="s">
        <v>384</v>
      </c>
      <c r="F194" s="75"/>
      <c r="G194" s="76">
        <v>2.6895247355823961E-2</v>
      </c>
      <c r="H194" s="75" t="s">
        <v>384</v>
      </c>
      <c r="I194" s="75"/>
      <c r="J194" s="76">
        <v>0.11602607874800484</v>
      </c>
      <c r="K194" s="75" t="s">
        <v>384</v>
      </c>
      <c r="L194" s="75"/>
      <c r="M194" s="76">
        <v>6.1161072186077609E-2</v>
      </c>
      <c r="N194" s="75" t="s">
        <v>384</v>
      </c>
      <c r="O194" s="75"/>
      <c r="P194" s="76">
        <v>7.6092234942618672E-2</v>
      </c>
      <c r="Q194" s="75" t="s">
        <v>384</v>
      </c>
      <c r="R194" s="75"/>
      <c r="S194" s="76">
        <v>7.522917493134397E-2</v>
      </c>
      <c r="T194" s="75" t="s">
        <v>384</v>
      </c>
      <c r="U194" s="75"/>
      <c r="V194" s="76">
        <v>1</v>
      </c>
      <c r="W194" s="75" t="s">
        <v>380</v>
      </c>
      <c r="X194" s="75"/>
      <c r="Y194" s="131">
        <v>0.24729414805207392</v>
      </c>
      <c r="Z194" s="75" t="s">
        <v>383</v>
      </c>
      <c r="AA194" s="75"/>
      <c r="AB194" s="75"/>
      <c r="AC194" s="75"/>
    </row>
    <row r="195" spans="1:29" ht="14.4" x14ac:dyDescent="0.3">
      <c r="A195" s="75" t="s">
        <v>165</v>
      </c>
      <c r="B195" s="75">
        <v>1222</v>
      </c>
      <c r="C195" t="s">
        <v>185</v>
      </c>
      <c r="D195" s="76">
        <v>0.18955122151451984</v>
      </c>
      <c r="E195" s="75" t="s">
        <v>384</v>
      </c>
      <c r="F195" s="75"/>
      <c r="G195" s="76">
        <v>9.1342533047024457E-2</v>
      </c>
      <c r="H195" s="75" t="s">
        <v>384</v>
      </c>
      <c r="I195" s="75"/>
      <c r="J195" s="76">
        <v>8.5937919406341892E-2</v>
      </c>
      <c r="K195" s="75" t="s">
        <v>384</v>
      </c>
      <c r="L195" s="75"/>
      <c r="M195" s="76">
        <v>4.1745088972254131E-2</v>
      </c>
      <c r="N195" s="75" t="s">
        <v>384</v>
      </c>
      <c r="O195" s="75"/>
      <c r="P195" s="76">
        <v>0</v>
      </c>
      <c r="Q195" s="75" t="s">
        <v>384</v>
      </c>
      <c r="R195" s="75"/>
      <c r="S195" s="76">
        <v>8.0787866445929016E-2</v>
      </c>
      <c r="T195" s="75" t="s">
        <v>384</v>
      </c>
      <c r="U195" s="75"/>
      <c r="V195" s="76">
        <v>1</v>
      </c>
      <c r="W195" s="75" t="s">
        <v>380</v>
      </c>
      <c r="X195" s="75"/>
      <c r="Y195" s="131">
        <v>0.27702583839476136</v>
      </c>
      <c r="Z195" s="75" t="s">
        <v>383</v>
      </c>
      <c r="AA195" s="75"/>
      <c r="AB195" s="75"/>
      <c r="AC195" s="75"/>
    </row>
    <row r="196" spans="1:29" ht="14.4" x14ac:dyDescent="0.3">
      <c r="A196" s="75" t="s">
        <v>165</v>
      </c>
      <c r="B196" s="75">
        <v>1223</v>
      </c>
      <c r="C196" t="s">
        <v>186</v>
      </c>
      <c r="D196" s="76">
        <v>7.8919451344516889E-2</v>
      </c>
      <c r="E196" s="75" t="s">
        <v>384</v>
      </c>
      <c r="F196" s="75"/>
      <c r="G196" s="76">
        <v>2.9214107743991195E-2</v>
      </c>
      <c r="H196" s="75" t="s">
        <v>384</v>
      </c>
      <c r="I196" s="75"/>
      <c r="J196" s="76">
        <v>0</v>
      </c>
      <c r="K196" s="75" t="s">
        <v>384</v>
      </c>
      <c r="L196" s="75"/>
      <c r="M196" s="76">
        <v>6.2390676650214957E-2</v>
      </c>
      <c r="N196" s="75" t="s">
        <v>384</v>
      </c>
      <c r="O196" s="75"/>
      <c r="P196" s="76">
        <v>4.5722436397512077E-2</v>
      </c>
      <c r="Q196" s="75" t="s">
        <v>384</v>
      </c>
      <c r="R196" s="75"/>
      <c r="S196" s="76">
        <v>0.4501718031460073</v>
      </c>
      <c r="T196" s="75" t="s">
        <v>382</v>
      </c>
      <c r="U196" s="75"/>
      <c r="V196" s="76">
        <v>1</v>
      </c>
      <c r="W196" s="75" t="s">
        <v>380</v>
      </c>
      <c r="X196" s="75"/>
      <c r="Y196" s="131">
        <v>0.27745520343707508</v>
      </c>
      <c r="Z196" s="75" t="s">
        <v>383</v>
      </c>
      <c r="AA196" s="75"/>
      <c r="AB196" s="75"/>
      <c r="AC196" s="75"/>
    </row>
    <row r="197" spans="1:29" ht="14.4" x14ac:dyDescent="0.3">
      <c r="A197" s="75" t="s">
        <v>165</v>
      </c>
      <c r="B197" s="75">
        <v>1224</v>
      </c>
      <c r="C197" t="s">
        <v>187</v>
      </c>
      <c r="D197" s="76">
        <v>3.5460508388451245E-2</v>
      </c>
      <c r="E197" s="75" t="s">
        <v>384</v>
      </c>
      <c r="F197" s="75"/>
      <c r="G197" s="76">
        <v>2.0890591531131691E-2</v>
      </c>
      <c r="H197" s="75" t="s">
        <v>384</v>
      </c>
      <c r="I197" s="75"/>
      <c r="J197" s="76">
        <v>0</v>
      </c>
      <c r="K197" s="75" t="s">
        <v>384</v>
      </c>
      <c r="L197" s="75"/>
      <c r="M197" s="76">
        <v>0.1123099925785447</v>
      </c>
      <c r="N197" s="75" t="s">
        <v>384</v>
      </c>
      <c r="O197" s="75"/>
      <c r="P197" s="76">
        <v>0.11627600006854424</v>
      </c>
      <c r="Q197" s="75" t="s">
        <v>384</v>
      </c>
      <c r="R197" s="75"/>
      <c r="S197" s="76">
        <v>0.29984887706920021</v>
      </c>
      <c r="T197" s="75" t="s">
        <v>383</v>
      </c>
      <c r="U197" s="75"/>
      <c r="V197" s="76">
        <v>1</v>
      </c>
      <c r="W197" s="75" t="s">
        <v>380</v>
      </c>
      <c r="X197" s="75"/>
      <c r="Y197" s="131">
        <v>0.26411370695554554</v>
      </c>
      <c r="Z197" s="75" t="s">
        <v>383</v>
      </c>
      <c r="AA197" s="75"/>
      <c r="AB197" s="75"/>
      <c r="AC197" s="75"/>
    </row>
    <row r="198" spans="1:29" ht="14.4" x14ac:dyDescent="0.3">
      <c r="A198" s="75" t="s">
        <v>165</v>
      </c>
      <c r="B198" s="75">
        <v>1225</v>
      </c>
      <c r="C198" t="s">
        <v>188</v>
      </c>
      <c r="D198" s="76">
        <v>5.8439569524443943E-2</v>
      </c>
      <c r="E198" s="75" t="s">
        <v>384</v>
      </c>
      <c r="F198" s="75"/>
      <c r="G198" s="76">
        <v>3.7415882625915386E-2</v>
      </c>
      <c r="H198" s="75" t="s">
        <v>384</v>
      </c>
      <c r="I198" s="75"/>
      <c r="J198" s="76">
        <v>4.7498006027072012E-3</v>
      </c>
      <c r="K198" s="75" t="s">
        <v>384</v>
      </c>
      <c r="L198" s="75"/>
      <c r="M198" s="76">
        <v>0.11529386491920346</v>
      </c>
      <c r="N198" s="75" t="s">
        <v>384</v>
      </c>
      <c r="O198" s="75"/>
      <c r="P198" s="76">
        <v>0</v>
      </c>
      <c r="Q198" s="75" t="s">
        <v>384</v>
      </c>
      <c r="R198" s="75"/>
      <c r="S198" s="76">
        <v>0.44632265454161818</v>
      </c>
      <c r="T198" s="75" t="s">
        <v>382</v>
      </c>
      <c r="U198" s="75"/>
      <c r="V198" s="76">
        <v>1</v>
      </c>
      <c r="W198" s="75" t="s">
        <v>380</v>
      </c>
      <c r="X198" s="75"/>
      <c r="Y198" s="131">
        <v>0.27580772243642476</v>
      </c>
      <c r="Z198" s="75" t="s">
        <v>383</v>
      </c>
      <c r="AA198" s="75"/>
      <c r="AB198" s="75"/>
      <c r="AC198" s="75"/>
    </row>
    <row r="199" spans="1:29" ht="14.4" x14ac:dyDescent="0.3">
      <c r="A199" s="75" t="s">
        <v>165</v>
      </c>
      <c r="B199" s="75">
        <v>1226</v>
      </c>
      <c r="C199" t="s">
        <v>189</v>
      </c>
      <c r="D199" s="76">
        <v>0.18895368604955881</v>
      </c>
      <c r="E199" s="75" t="s">
        <v>384</v>
      </c>
      <c r="F199" s="75"/>
      <c r="G199" s="76">
        <v>3.527623312979674E-2</v>
      </c>
      <c r="H199" s="75" t="s">
        <v>384</v>
      </c>
      <c r="I199" s="75"/>
      <c r="J199" s="76">
        <v>0</v>
      </c>
      <c r="K199" s="75" t="s">
        <v>384</v>
      </c>
      <c r="L199" s="75"/>
      <c r="M199" s="76">
        <v>0.15087696996234901</v>
      </c>
      <c r="N199" s="75" t="s">
        <v>384</v>
      </c>
      <c r="O199" s="75"/>
      <c r="P199" s="76">
        <v>3.5519345750519618E-4</v>
      </c>
      <c r="Q199" s="75" t="s">
        <v>384</v>
      </c>
      <c r="R199" s="75"/>
      <c r="S199" s="76">
        <v>0.14345547008118856</v>
      </c>
      <c r="T199" s="75" t="s">
        <v>384</v>
      </c>
      <c r="U199" s="75"/>
      <c r="V199" s="76">
        <v>1</v>
      </c>
      <c r="W199" s="75" t="s">
        <v>380</v>
      </c>
      <c r="X199" s="75"/>
      <c r="Y199" s="131">
        <v>0.27431474718597537</v>
      </c>
      <c r="Z199" s="75" t="s">
        <v>383</v>
      </c>
      <c r="AA199" s="75"/>
      <c r="AB199" s="75"/>
      <c r="AC199" s="75"/>
    </row>
    <row r="200" spans="1:29" ht="14.4" x14ac:dyDescent="0.3">
      <c r="A200" s="75" t="s">
        <v>165</v>
      </c>
      <c r="B200" s="75">
        <v>1227</v>
      </c>
      <c r="C200" t="s">
        <v>190</v>
      </c>
      <c r="D200" s="76">
        <v>9.568375035786425E-2</v>
      </c>
      <c r="E200" s="75" t="s">
        <v>384</v>
      </c>
      <c r="F200" s="75"/>
      <c r="G200" s="76">
        <v>6.9311625401313304E-2</v>
      </c>
      <c r="H200" s="75" t="s">
        <v>384</v>
      </c>
      <c r="I200" s="75"/>
      <c r="J200" s="76">
        <v>0</v>
      </c>
      <c r="K200" s="75" t="s">
        <v>384</v>
      </c>
      <c r="L200" s="75"/>
      <c r="M200" s="76">
        <v>7.2019360222612142E-2</v>
      </c>
      <c r="N200" s="75" t="s">
        <v>384</v>
      </c>
      <c r="O200" s="75"/>
      <c r="P200" s="76">
        <v>0</v>
      </c>
      <c r="Q200" s="75" t="s">
        <v>384</v>
      </c>
      <c r="R200" s="75"/>
      <c r="S200" s="76">
        <v>0.251738355443548</v>
      </c>
      <c r="T200" s="75" t="s">
        <v>383</v>
      </c>
      <c r="U200" s="75"/>
      <c r="V200" s="76">
        <v>1</v>
      </c>
      <c r="W200" s="75" t="s">
        <v>380</v>
      </c>
      <c r="X200" s="75"/>
      <c r="Y200" s="131">
        <v>0.26537484671845157</v>
      </c>
      <c r="Z200" s="75" t="s">
        <v>383</v>
      </c>
      <c r="AA200" s="75"/>
      <c r="AB200" s="75"/>
      <c r="AC200" s="75"/>
    </row>
    <row r="201" spans="1:29" ht="14.4" x14ac:dyDescent="0.3">
      <c r="A201" s="75" t="s">
        <v>165</v>
      </c>
      <c r="B201" s="75">
        <v>1228</v>
      </c>
      <c r="C201" t="s">
        <v>191</v>
      </c>
      <c r="D201" s="76">
        <v>7.7981528479983034E-2</v>
      </c>
      <c r="E201" s="75" t="s">
        <v>384</v>
      </c>
      <c r="F201" s="75"/>
      <c r="G201" s="76">
        <v>0.12714699207863467</v>
      </c>
      <c r="H201" s="75" t="s">
        <v>384</v>
      </c>
      <c r="I201" s="75"/>
      <c r="J201" s="76">
        <v>0</v>
      </c>
      <c r="K201" s="75" t="s">
        <v>384</v>
      </c>
      <c r="L201" s="75"/>
      <c r="M201" s="76">
        <v>0.17868288483178832</v>
      </c>
      <c r="N201" s="75" t="s">
        <v>384</v>
      </c>
      <c r="O201" s="75"/>
      <c r="P201" s="76">
        <v>0</v>
      </c>
      <c r="Q201" s="75" t="s">
        <v>384</v>
      </c>
      <c r="R201" s="75"/>
      <c r="S201" s="76">
        <v>0.17422730849187776</v>
      </c>
      <c r="T201" s="75" t="s">
        <v>384</v>
      </c>
      <c r="U201" s="75"/>
      <c r="V201" s="76">
        <v>1</v>
      </c>
      <c r="W201" s="75" t="s">
        <v>380</v>
      </c>
      <c r="X201" s="75"/>
      <c r="Y201" s="131">
        <v>0.2763167234440902</v>
      </c>
      <c r="Z201" s="75" t="s">
        <v>383</v>
      </c>
      <c r="AA201" s="75"/>
      <c r="AB201" s="75"/>
      <c r="AC201" s="75"/>
    </row>
    <row r="202" spans="1:29" ht="14.4" x14ac:dyDescent="0.3">
      <c r="A202" s="75" t="s">
        <v>165</v>
      </c>
      <c r="B202" s="75">
        <v>1229</v>
      </c>
      <c r="C202" t="s">
        <v>143</v>
      </c>
      <c r="D202" s="76">
        <v>9.1354522436367352E-2</v>
      </c>
      <c r="E202" s="75" t="s">
        <v>384</v>
      </c>
      <c r="F202" s="75"/>
      <c r="G202" s="76">
        <v>8.4101929190171634E-2</v>
      </c>
      <c r="H202" s="75" t="s">
        <v>384</v>
      </c>
      <c r="I202" s="75"/>
      <c r="J202" s="76">
        <v>2.2674033241546689E-2</v>
      </c>
      <c r="K202" s="75" t="s">
        <v>384</v>
      </c>
      <c r="L202" s="75"/>
      <c r="M202" s="76">
        <v>0.18310158933032283</v>
      </c>
      <c r="N202" s="75" t="s">
        <v>384</v>
      </c>
      <c r="O202" s="75"/>
      <c r="P202" s="76">
        <v>0.28561737407335547</v>
      </c>
      <c r="Q202" s="75" t="s">
        <v>383</v>
      </c>
      <c r="R202" s="75"/>
      <c r="S202" s="76">
        <v>0.68398364341392426</v>
      </c>
      <c r="T202" s="75" t="s">
        <v>381</v>
      </c>
      <c r="U202" s="75"/>
      <c r="V202" s="76">
        <v>1</v>
      </c>
      <c r="W202" s="75" t="s">
        <v>380</v>
      </c>
      <c r="X202" s="75"/>
      <c r="Y202" s="131">
        <v>0.35262895433122277</v>
      </c>
      <c r="Z202" s="75" t="s">
        <v>383</v>
      </c>
      <c r="AA202" s="75"/>
      <c r="AB202" s="75"/>
      <c r="AC202" s="75"/>
    </row>
    <row r="203" spans="1:29" ht="14.4" x14ac:dyDescent="0.3">
      <c r="A203" s="75" t="s">
        <v>165</v>
      </c>
      <c r="B203" s="75">
        <v>1230</v>
      </c>
      <c r="C203" t="s">
        <v>192</v>
      </c>
      <c r="D203" s="76">
        <v>0.16920110708026395</v>
      </c>
      <c r="E203" s="75" t="s">
        <v>384</v>
      </c>
      <c r="F203" s="75"/>
      <c r="G203" s="76">
        <v>6.1840277299026934E-2</v>
      </c>
      <c r="H203" s="75" t="s">
        <v>384</v>
      </c>
      <c r="I203" s="75"/>
      <c r="J203" s="76">
        <v>5.419463200406216E-2</v>
      </c>
      <c r="K203" s="75" t="s">
        <v>384</v>
      </c>
      <c r="L203" s="75"/>
      <c r="M203" s="76">
        <v>5.0417744441919966E-2</v>
      </c>
      <c r="N203" s="75" t="s">
        <v>384</v>
      </c>
      <c r="O203" s="75"/>
      <c r="P203" s="76">
        <v>0</v>
      </c>
      <c r="Q203" s="75" t="s">
        <v>384</v>
      </c>
      <c r="R203" s="75"/>
      <c r="S203" s="76">
        <v>0.54141579508911308</v>
      </c>
      <c r="T203" s="75" t="s">
        <v>382</v>
      </c>
      <c r="U203" s="75"/>
      <c r="V203" s="76">
        <v>1</v>
      </c>
      <c r="W203" s="75" t="s">
        <v>380</v>
      </c>
      <c r="X203" s="75"/>
      <c r="Y203" s="131">
        <v>0.31081109402936768</v>
      </c>
      <c r="Z203" s="75" t="s">
        <v>383</v>
      </c>
      <c r="AA203" s="75"/>
      <c r="AB203" s="75"/>
      <c r="AC203" s="75"/>
    </row>
    <row r="204" spans="1:29" ht="14.4" x14ac:dyDescent="0.3">
      <c r="A204" s="75" t="s">
        <v>193</v>
      </c>
      <c r="B204" s="75">
        <v>1301</v>
      </c>
      <c r="C204" t="s">
        <v>193</v>
      </c>
      <c r="D204" s="76">
        <v>0.34739841315464381</v>
      </c>
      <c r="E204" s="75" t="s">
        <v>383</v>
      </c>
      <c r="F204" s="75"/>
      <c r="G204" s="76">
        <v>0.12464638443543304</v>
      </c>
      <c r="H204" s="75" t="s">
        <v>384</v>
      </c>
      <c r="I204" s="75"/>
      <c r="J204" s="76">
        <v>0.33635741924920542</v>
      </c>
      <c r="K204" s="75" t="s">
        <v>383</v>
      </c>
      <c r="L204" s="75"/>
      <c r="M204" s="76">
        <v>2.4348954012523318E-2</v>
      </c>
      <c r="N204" s="75" t="s">
        <v>384</v>
      </c>
      <c r="O204" s="75"/>
      <c r="P204" s="76">
        <v>0.52653388444013172</v>
      </c>
      <c r="Q204" s="75" t="s">
        <v>382</v>
      </c>
      <c r="R204" s="75"/>
      <c r="S204" s="76">
        <v>0.22948151014758711</v>
      </c>
      <c r="T204" s="75" t="s">
        <v>383</v>
      </c>
      <c r="U204" s="75"/>
      <c r="V204" s="76">
        <v>1</v>
      </c>
      <c r="W204" s="75" t="s">
        <v>380</v>
      </c>
      <c r="X204" s="75"/>
      <c r="Y204" s="131">
        <v>0.40608113630296017</v>
      </c>
      <c r="Z204" s="75" t="s">
        <v>382</v>
      </c>
      <c r="AA204" s="75"/>
      <c r="AB204" s="75"/>
      <c r="AC204" s="75"/>
    </row>
    <row r="205" spans="1:29" ht="14.4" x14ac:dyDescent="0.3">
      <c r="A205" s="75" t="s">
        <v>193</v>
      </c>
      <c r="B205" s="75">
        <v>1302</v>
      </c>
      <c r="C205" t="s">
        <v>194</v>
      </c>
      <c r="D205" s="76">
        <v>0.23511720375420037</v>
      </c>
      <c r="E205" s="75" t="s">
        <v>383</v>
      </c>
      <c r="F205" s="75"/>
      <c r="G205" s="76">
        <v>5.5864831280640063E-2</v>
      </c>
      <c r="H205" s="75" t="s">
        <v>384</v>
      </c>
      <c r="I205" s="75"/>
      <c r="J205" s="76">
        <v>2.585381428342446E-2</v>
      </c>
      <c r="K205" s="75" t="s">
        <v>384</v>
      </c>
      <c r="L205" s="75"/>
      <c r="M205" s="76">
        <v>3.0084755517946656E-2</v>
      </c>
      <c r="N205" s="75" t="s">
        <v>384</v>
      </c>
      <c r="O205" s="75"/>
      <c r="P205" s="76">
        <v>2.1349331461334293E-2</v>
      </c>
      <c r="Q205" s="75" t="s">
        <v>384</v>
      </c>
      <c r="R205" s="75"/>
      <c r="S205" s="76">
        <v>0.20029800175700449</v>
      </c>
      <c r="T205" s="75" t="s">
        <v>383</v>
      </c>
      <c r="U205" s="75"/>
      <c r="V205" s="76">
        <v>1</v>
      </c>
      <c r="W205" s="75" t="s">
        <v>380</v>
      </c>
      <c r="X205" s="75"/>
      <c r="Y205" s="131">
        <v>0.28595499730893909</v>
      </c>
      <c r="Z205" s="75" t="s">
        <v>383</v>
      </c>
      <c r="AA205" s="75"/>
      <c r="AB205" s="75"/>
      <c r="AC205" s="75"/>
    </row>
    <row r="206" spans="1:29" ht="14.4" x14ac:dyDescent="0.3">
      <c r="A206" s="75" t="s">
        <v>193</v>
      </c>
      <c r="B206" s="75">
        <v>1303</v>
      </c>
      <c r="C206" t="s">
        <v>195</v>
      </c>
      <c r="D206" s="76">
        <v>8.8913163121661004E-2</v>
      </c>
      <c r="E206" s="75" t="s">
        <v>384</v>
      </c>
      <c r="F206" s="75"/>
      <c r="G206" s="76">
        <v>4.7200709311842927E-2</v>
      </c>
      <c r="H206" s="75" t="s">
        <v>384</v>
      </c>
      <c r="I206" s="75"/>
      <c r="J206" s="76">
        <v>1.310208496949561E-2</v>
      </c>
      <c r="K206" s="75" t="s">
        <v>384</v>
      </c>
      <c r="L206" s="75"/>
      <c r="M206" s="76">
        <v>6.2784812761375888E-2</v>
      </c>
      <c r="N206" s="75" t="s">
        <v>384</v>
      </c>
      <c r="O206" s="75"/>
      <c r="P206" s="76">
        <v>0</v>
      </c>
      <c r="Q206" s="75" t="s">
        <v>384</v>
      </c>
      <c r="R206" s="75"/>
      <c r="S206" s="76">
        <v>0.12867836119562148</v>
      </c>
      <c r="T206" s="75" t="s">
        <v>384</v>
      </c>
      <c r="U206" s="75"/>
      <c r="V206" s="76">
        <v>1</v>
      </c>
      <c r="W206" s="75" t="s">
        <v>380</v>
      </c>
      <c r="X206" s="75"/>
      <c r="Y206" s="131">
        <v>0.2476793003793501</v>
      </c>
      <c r="Z206" s="75" t="s">
        <v>383</v>
      </c>
      <c r="AA206" s="75"/>
      <c r="AB206" s="75"/>
      <c r="AC206" s="75"/>
    </row>
    <row r="207" spans="1:29" ht="14.4" x14ac:dyDescent="0.3">
      <c r="A207" s="75" t="s">
        <v>193</v>
      </c>
      <c r="B207" s="75">
        <v>1304</v>
      </c>
      <c r="C207" t="s">
        <v>196</v>
      </c>
      <c r="D207" s="76">
        <v>0.10815259454360444</v>
      </c>
      <c r="E207" s="75" t="s">
        <v>384</v>
      </c>
      <c r="F207" s="75"/>
      <c r="G207" s="76">
        <v>2.9035535132676562E-2</v>
      </c>
      <c r="H207" s="75" t="s">
        <v>384</v>
      </c>
      <c r="I207" s="75"/>
      <c r="J207" s="76">
        <v>3.6773070621125926E-2</v>
      </c>
      <c r="K207" s="75" t="s">
        <v>384</v>
      </c>
      <c r="L207" s="75"/>
      <c r="M207" s="76">
        <v>4.7435502315273777E-2</v>
      </c>
      <c r="N207" s="75" t="s">
        <v>384</v>
      </c>
      <c r="O207" s="75"/>
      <c r="P207" s="76">
        <v>0</v>
      </c>
      <c r="Q207" s="75" t="s">
        <v>384</v>
      </c>
      <c r="R207" s="75"/>
      <c r="S207" s="76">
        <v>0.30467371259769049</v>
      </c>
      <c r="T207" s="75" t="s">
        <v>383</v>
      </c>
      <c r="U207" s="75"/>
      <c r="V207" s="76">
        <v>0.67696883770474447</v>
      </c>
      <c r="W207" s="75" t="s">
        <v>381</v>
      </c>
      <c r="X207" s="75"/>
      <c r="Y207" s="131">
        <v>0.20171962202961413</v>
      </c>
      <c r="Z207" s="75" t="s">
        <v>383</v>
      </c>
      <c r="AA207" s="75"/>
      <c r="AB207" s="75"/>
      <c r="AC207" s="75"/>
    </row>
    <row r="208" spans="1:29" ht="14.4" x14ac:dyDescent="0.3">
      <c r="A208" s="75" t="s">
        <v>193</v>
      </c>
      <c r="B208" s="75">
        <v>1305</v>
      </c>
      <c r="C208" t="s">
        <v>197</v>
      </c>
      <c r="D208" s="76">
        <v>5.9025559504781444E-2</v>
      </c>
      <c r="E208" s="75" t="s">
        <v>384</v>
      </c>
      <c r="F208" s="75"/>
      <c r="G208" s="76">
        <v>1.54191381914004E-2</v>
      </c>
      <c r="H208" s="75" t="s">
        <v>384</v>
      </c>
      <c r="I208" s="75"/>
      <c r="J208" s="76">
        <v>2.2273215355426829E-2</v>
      </c>
      <c r="K208" s="75" t="s">
        <v>384</v>
      </c>
      <c r="L208" s="75"/>
      <c r="M208" s="76">
        <v>4.9270492559491764E-2</v>
      </c>
      <c r="N208" s="75" t="s">
        <v>384</v>
      </c>
      <c r="O208" s="75"/>
      <c r="P208" s="76">
        <v>2.1042943318297723E-2</v>
      </c>
      <c r="Q208" s="75" t="s">
        <v>384</v>
      </c>
      <c r="R208" s="75"/>
      <c r="S208" s="76">
        <v>0.36915421916696589</v>
      </c>
      <c r="T208" s="75" t="s">
        <v>383</v>
      </c>
      <c r="U208" s="75"/>
      <c r="V208" s="76">
        <v>1</v>
      </c>
      <c r="W208" s="75" t="s">
        <v>380</v>
      </c>
      <c r="X208" s="75"/>
      <c r="Y208" s="131">
        <v>0.26106302657925462</v>
      </c>
      <c r="Z208" s="75" t="s">
        <v>383</v>
      </c>
      <c r="AA208" s="75"/>
      <c r="AB208" s="75"/>
      <c r="AC208" s="75"/>
    </row>
    <row r="209" spans="1:29" ht="14.4" x14ac:dyDescent="0.3">
      <c r="A209" s="75" t="s">
        <v>193</v>
      </c>
      <c r="B209" s="75">
        <v>1306</v>
      </c>
      <c r="C209" t="s">
        <v>337</v>
      </c>
      <c r="D209" s="76">
        <v>0.10046309875423128</v>
      </c>
      <c r="E209" s="75" t="s">
        <v>384</v>
      </c>
      <c r="F209" s="75"/>
      <c r="G209" s="76">
        <v>3.6232523791141905E-2</v>
      </c>
      <c r="H209" s="75" t="s">
        <v>384</v>
      </c>
      <c r="I209" s="75"/>
      <c r="J209" s="76">
        <v>4.7129861899075495E-3</v>
      </c>
      <c r="K209" s="75" t="s">
        <v>384</v>
      </c>
      <c r="L209" s="75"/>
      <c r="M209" s="76">
        <v>4.5982569196284219E-2</v>
      </c>
      <c r="N209" s="75" t="s">
        <v>384</v>
      </c>
      <c r="O209" s="75"/>
      <c r="P209" s="76">
        <v>5.5764850249369934E-3</v>
      </c>
      <c r="Q209" s="75" t="s">
        <v>384</v>
      </c>
      <c r="R209" s="75"/>
      <c r="S209" s="76">
        <v>0.12676881697575754</v>
      </c>
      <c r="T209" s="75" t="s">
        <v>384</v>
      </c>
      <c r="U209" s="75"/>
      <c r="V209" s="76">
        <v>0.83843392562856978</v>
      </c>
      <c r="W209" s="75" t="s">
        <v>380</v>
      </c>
      <c r="X209" s="75"/>
      <c r="Y209" s="131">
        <v>0.21332999537347724</v>
      </c>
      <c r="Z209" s="75" t="s">
        <v>383</v>
      </c>
      <c r="AA209" s="75"/>
      <c r="AB209" s="75"/>
      <c r="AC209" s="75"/>
    </row>
    <row r="210" spans="1:29" ht="14.4" x14ac:dyDescent="0.3">
      <c r="A210" s="75" t="s">
        <v>193</v>
      </c>
      <c r="B210" s="75">
        <v>1307</v>
      </c>
      <c r="C210" t="s">
        <v>198</v>
      </c>
      <c r="D210" s="76">
        <v>0.24861040978020943</v>
      </c>
      <c r="E210" s="75" t="s">
        <v>383</v>
      </c>
      <c r="F210" s="75"/>
      <c r="G210" s="76">
        <v>8.3746031383751487E-2</v>
      </c>
      <c r="H210" s="75" t="s">
        <v>384</v>
      </c>
      <c r="I210" s="75"/>
      <c r="J210" s="76">
        <v>0</v>
      </c>
      <c r="K210" s="75" t="s">
        <v>384</v>
      </c>
      <c r="L210" s="75"/>
      <c r="M210" s="76">
        <v>2.8808099324720556E-2</v>
      </c>
      <c r="N210" s="75" t="s">
        <v>384</v>
      </c>
      <c r="O210" s="75"/>
      <c r="P210" s="76">
        <v>0</v>
      </c>
      <c r="Q210" s="75" t="s">
        <v>384</v>
      </c>
      <c r="R210" s="75"/>
      <c r="S210" s="76">
        <v>5.9592436309598908E-2</v>
      </c>
      <c r="T210" s="75" t="s">
        <v>384</v>
      </c>
      <c r="U210" s="75"/>
      <c r="V210" s="76">
        <v>1</v>
      </c>
      <c r="W210" s="75" t="s">
        <v>380</v>
      </c>
      <c r="X210" s="75"/>
      <c r="Y210" s="131">
        <v>0.27531134179622418</v>
      </c>
      <c r="Z210" s="75" t="s">
        <v>383</v>
      </c>
      <c r="AA210" s="75"/>
      <c r="AB210" s="75"/>
      <c r="AC210" s="75"/>
    </row>
    <row r="211" spans="1:29" ht="14.4" x14ac:dyDescent="0.3">
      <c r="A211" s="75" t="s">
        <v>193</v>
      </c>
      <c r="B211" s="75">
        <v>1308</v>
      </c>
      <c r="C211" t="s">
        <v>199</v>
      </c>
      <c r="D211" s="76">
        <v>0.23457961358905813</v>
      </c>
      <c r="E211" s="75" t="s">
        <v>383</v>
      </c>
      <c r="F211" s="75"/>
      <c r="G211" s="76">
        <v>7.4734131783301461E-2</v>
      </c>
      <c r="H211" s="75" t="s">
        <v>384</v>
      </c>
      <c r="I211" s="75"/>
      <c r="J211" s="76">
        <v>0</v>
      </c>
      <c r="K211" s="75" t="s">
        <v>384</v>
      </c>
      <c r="L211" s="75"/>
      <c r="M211" s="76">
        <v>4.4603800528586313E-2</v>
      </c>
      <c r="N211" s="75" t="s">
        <v>384</v>
      </c>
      <c r="O211" s="75"/>
      <c r="P211" s="76">
        <v>2.6697868486626669E-2</v>
      </c>
      <c r="Q211" s="75" t="s">
        <v>384</v>
      </c>
      <c r="R211" s="75"/>
      <c r="S211" s="76">
        <v>0.49259867984474648</v>
      </c>
      <c r="T211" s="75" t="s">
        <v>382</v>
      </c>
      <c r="U211" s="75"/>
      <c r="V211" s="76">
        <v>1</v>
      </c>
      <c r="W211" s="75" t="s">
        <v>380</v>
      </c>
      <c r="X211" s="75"/>
      <c r="Y211" s="131">
        <v>0.31825278396046786</v>
      </c>
      <c r="Z211" s="75" t="s">
        <v>383</v>
      </c>
      <c r="AA211" s="75"/>
      <c r="AB211" s="75"/>
      <c r="AC211" s="75"/>
    </row>
    <row r="212" spans="1:29" ht="14.4" x14ac:dyDescent="0.3">
      <c r="A212" s="75" t="s">
        <v>193</v>
      </c>
      <c r="B212" s="75">
        <v>1309</v>
      </c>
      <c r="C212" t="s">
        <v>200</v>
      </c>
      <c r="D212" s="76">
        <v>4.2813150425550471E-2</v>
      </c>
      <c r="E212" s="75" t="s">
        <v>384</v>
      </c>
      <c r="F212" s="75"/>
      <c r="G212" s="76">
        <v>1.1165202430248218E-2</v>
      </c>
      <c r="H212" s="75" t="s">
        <v>384</v>
      </c>
      <c r="I212" s="75"/>
      <c r="J212" s="76">
        <v>0</v>
      </c>
      <c r="K212" s="75" t="s">
        <v>384</v>
      </c>
      <c r="L212" s="75"/>
      <c r="M212" s="76">
        <v>4.2938958777183338E-2</v>
      </c>
      <c r="N212" s="75" t="s">
        <v>384</v>
      </c>
      <c r="O212" s="75"/>
      <c r="P212" s="76">
        <v>0</v>
      </c>
      <c r="Q212" s="75" t="s">
        <v>384</v>
      </c>
      <c r="R212" s="75"/>
      <c r="S212" s="76">
        <v>0.27762167543317556</v>
      </c>
      <c r="T212" s="75" t="s">
        <v>383</v>
      </c>
      <c r="U212" s="75"/>
      <c r="V212" s="76">
        <v>1</v>
      </c>
      <c r="W212" s="75" t="s">
        <v>380</v>
      </c>
      <c r="X212" s="75"/>
      <c r="Y212" s="131">
        <v>0.24285173399219565</v>
      </c>
      <c r="Z212" s="75" t="s">
        <v>383</v>
      </c>
      <c r="AA212" s="75"/>
      <c r="AB212" s="75"/>
      <c r="AC212" s="75"/>
    </row>
    <row r="213" spans="1:29" ht="14.4" x14ac:dyDescent="0.3">
      <c r="A213" s="75" t="s">
        <v>193</v>
      </c>
      <c r="B213" s="75">
        <v>1310</v>
      </c>
      <c r="C213" t="s">
        <v>150</v>
      </c>
      <c r="D213" s="76">
        <v>2.4970224696276872E-2</v>
      </c>
      <c r="E213" s="75" t="s">
        <v>384</v>
      </c>
      <c r="F213" s="75"/>
      <c r="G213" s="76">
        <v>1.4484289660391017E-2</v>
      </c>
      <c r="H213" s="75" t="s">
        <v>384</v>
      </c>
      <c r="I213" s="75"/>
      <c r="J213" s="76">
        <v>0</v>
      </c>
      <c r="K213" s="75" t="s">
        <v>384</v>
      </c>
      <c r="L213" s="75"/>
      <c r="M213" s="76">
        <v>9.5826618466322788E-2</v>
      </c>
      <c r="N213" s="75" t="s">
        <v>384</v>
      </c>
      <c r="O213" s="75"/>
      <c r="P213" s="76">
        <v>0</v>
      </c>
      <c r="Q213" s="75" t="s">
        <v>384</v>
      </c>
      <c r="R213" s="75"/>
      <c r="S213" s="76">
        <v>0.47042119571923885</v>
      </c>
      <c r="T213" s="75" t="s">
        <v>382</v>
      </c>
      <c r="U213" s="75"/>
      <c r="V213" s="76">
        <v>1</v>
      </c>
      <c r="W213" s="75" t="s">
        <v>380</v>
      </c>
      <c r="X213" s="75"/>
      <c r="Y213" s="131">
        <v>0.26451568428988975</v>
      </c>
      <c r="Z213" s="75" t="s">
        <v>383</v>
      </c>
      <c r="AA213" s="75"/>
      <c r="AB213" s="75"/>
      <c r="AC213" s="75"/>
    </row>
    <row r="214" spans="1:29" ht="14.4" x14ac:dyDescent="0.3">
      <c r="A214" s="75" t="s">
        <v>193</v>
      </c>
      <c r="B214" s="75">
        <v>1311</v>
      </c>
      <c r="C214" t="s">
        <v>201</v>
      </c>
      <c r="D214" s="76">
        <v>4.398638588205156E-2</v>
      </c>
      <c r="E214" s="75" t="s">
        <v>384</v>
      </c>
      <c r="F214" s="75"/>
      <c r="G214" s="76">
        <v>1.1340387324386195E-2</v>
      </c>
      <c r="H214" s="75" t="s">
        <v>384</v>
      </c>
      <c r="I214" s="75"/>
      <c r="J214" s="76">
        <v>3.4017631104775507E-2</v>
      </c>
      <c r="K214" s="75" t="s">
        <v>384</v>
      </c>
      <c r="L214" s="75"/>
      <c r="M214" s="76">
        <v>4.3149506512469023E-2</v>
      </c>
      <c r="N214" s="75" t="s">
        <v>384</v>
      </c>
      <c r="O214" s="75"/>
      <c r="P214" s="76">
        <v>0</v>
      </c>
      <c r="Q214" s="75" t="s">
        <v>384</v>
      </c>
      <c r="R214" s="75"/>
      <c r="S214" s="76">
        <v>0.34101935356130297</v>
      </c>
      <c r="T214" s="75" t="s">
        <v>383</v>
      </c>
      <c r="U214" s="75"/>
      <c r="V214" s="76">
        <v>1</v>
      </c>
      <c r="W214" s="75" t="s">
        <v>380</v>
      </c>
      <c r="X214" s="75"/>
      <c r="Y214" s="131">
        <v>0.25288400375914233</v>
      </c>
      <c r="Z214" s="75" t="s">
        <v>383</v>
      </c>
      <c r="AA214" s="75"/>
      <c r="AB214" s="75"/>
      <c r="AC214" s="75"/>
    </row>
    <row r="215" spans="1:29" ht="14.4" x14ac:dyDescent="0.3">
      <c r="A215" s="75" t="s">
        <v>193</v>
      </c>
      <c r="B215" s="75">
        <v>1312</v>
      </c>
      <c r="C215" t="s">
        <v>58</v>
      </c>
      <c r="D215" s="76">
        <v>0.13671063424049595</v>
      </c>
      <c r="E215" s="75" t="s">
        <v>384</v>
      </c>
      <c r="F215" s="75"/>
      <c r="G215" s="76">
        <v>4.1908237565952376E-2</v>
      </c>
      <c r="H215" s="75" t="s">
        <v>384</v>
      </c>
      <c r="I215" s="75"/>
      <c r="J215" s="76">
        <v>3.4885062998512253E-2</v>
      </c>
      <c r="K215" s="75" t="s">
        <v>384</v>
      </c>
      <c r="L215" s="75"/>
      <c r="M215" s="76">
        <v>6.7440056143121513E-2</v>
      </c>
      <c r="N215" s="75" t="s">
        <v>384</v>
      </c>
      <c r="O215" s="75"/>
      <c r="P215" s="76">
        <v>0</v>
      </c>
      <c r="Q215" s="75" t="s">
        <v>384</v>
      </c>
      <c r="R215" s="75"/>
      <c r="S215" s="76">
        <v>0.53155505524829338</v>
      </c>
      <c r="T215" s="75" t="s">
        <v>382</v>
      </c>
      <c r="U215" s="75"/>
      <c r="V215" s="76">
        <v>1</v>
      </c>
      <c r="W215" s="75" t="s">
        <v>380</v>
      </c>
      <c r="X215" s="75"/>
      <c r="Y215" s="131">
        <v>0.29911179180028236</v>
      </c>
      <c r="Z215" s="75" t="s">
        <v>383</v>
      </c>
      <c r="AA215" s="75"/>
      <c r="AB215" s="75"/>
      <c r="AC215" s="75"/>
    </row>
    <row r="216" spans="1:29" ht="14.4" x14ac:dyDescent="0.3">
      <c r="A216" s="75" t="s">
        <v>193</v>
      </c>
      <c r="B216" s="75">
        <v>1313</v>
      </c>
      <c r="C216" t="s">
        <v>202</v>
      </c>
      <c r="D216" s="76">
        <v>8.4271015803553256E-2</v>
      </c>
      <c r="E216" s="75" t="s">
        <v>384</v>
      </c>
      <c r="F216" s="75"/>
      <c r="G216" s="76">
        <v>3.8140708085305425E-2</v>
      </c>
      <c r="H216" s="75" t="s">
        <v>384</v>
      </c>
      <c r="I216" s="75"/>
      <c r="J216" s="76">
        <v>1.0535613541907192E-2</v>
      </c>
      <c r="K216" s="75" t="s">
        <v>384</v>
      </c>
      <c r="L216" s="75"/>
      <c r="M216" s="76">
        <v>7.7491355240580095E-2</v>
      </c>
      <c r="N216" s="75" t="s">
        <v>384</v>
      </c>
      <c r="O216" s="75"/>
      <c r="P216" s="76">
        <v>5.5276362601795706E-2</v>
      </c>
      <c r="Q216" s="75" t="s">
        <v>384</v>
      </c>
      <c r="R216" s="75"/>
      <c r="S216" s="76">
        <v>0.27085009211372346</v>
      </c>
      <c r="T216" s="75" t="s">
        <v>383</v>
      </c>
      <c r="U216" s="75"/>
      <c r="V216" s="76">
        <v>1</v>
      </c>
      <c r="W216" s="75" t="s">
        <v>380</v>
      </c>
      <c r="X216" s="75"/>
      <c r="Y216" s="131">
        <v>0.26589768712757239</v>
      </c>
      <c r="Z216" s="75" t="s">
        <v>383</v>
      </c>
      <c r="AA216" s="75"/>
      <c r="AB216" s="75"/>
      <c r="AC216" s="75"/>
    </row>
    <row r="217" spans="1:29" ht="14.4" x14ac:dyDescent="0.3">
      <c r="A217" s="75" t="s">
        <v>193</v>
      </c>
      <c r="B217" s="75">
        <v>1314</v>
      </c>
      <c r="C217" t="s">
        <v>203</v>
      </c>
      <c r="D217" s="76">
        <v>2.7364342568896569E-2</v>
      </c>
      <c r="E217" s="75" t="s">
        <v>384</v>
      </c>
      <c r="F217" s="75"/>
      <c r="G217" s="76">
        <v>2.2921541762794206E-2</v>
      </c>
      <c r="H217" s="75" t="s">
        <v>384</v>
      </c>
      <c r="I217" s="75"/>
      <c r="J217" s="76">
        <v>0</v>
      </c>
      <c r="K217" s="75" t="s">
        <v>384</v>
      </c>
      <c r="L217" s="75"/>
      <c r="M217" s="76">
        <v>0.29213380398472655</v>
      </c>
      <c r="N217" s="75" t="s">
        <v>383</v>
      </c>
      <c r="O217" s="75"/>
      <c r="P217" s="76">
        <v>0</v>
      </c>
      <c r="Q217" s="75" t="s">
        <v>384</v>
      </c>
      <c r="R217" s="75"/>
      <c r="S217" s="76">
        <v>0.98477047367873227</v>
      </c>
      <c r="T217" s="75" t="s">
        <v>380</v>
      </c>
      <c r="U217" s="75"/>
      <c r="V217" s="76">
        <v>1</v>
      </c>
      <c r="W217" s="75" t="s">
        <v>380</v>
      </c>
      <c r="X217" s="75"/>
      <c r="Y217" s="131">
        <v>0.33774760463268405</v>
      </c>
      <c r="Z217" s="75" t="s">
        <v>383</v>
      </c>
      <c r="AA217" s="75"/>
      <c r="AB217" s="75"/>
      <c r="AC217" s="75"/>
    </row>
    <row r="218" spans="1:29" ht="14.4" x14ac:dyDescent="0.3">
      <c r="A218" s="75" t="s">
        <v>193</v>
      </c>
      <c r="B218" s="75">
        <v>1315</v>
      </c>
      <c r="C218" t="s">
        <v>204</v>
      </c>
      <c r="D218" s="76">
        <v>0.17636409246301471</v>
      </c>
      <c r="E218" s="75" t="s">
        <v>384</v>
      </c>
      <c r="F218" s="75"/>
      <c r="G218" s="76">
        <v>7.7484814726440684E-2</v>
      </c>
      <c r="H218" s="75" t="s">
        <v>384</v>
      </c>
      <c r="I218" s="75"/>
      <c r="J218" s="76">
        <v>0</v>
      </c>
      <c r="K218" s="75" t="s">
        <v>384</v>
      </c>
      <c r="L218" s="75"/>
      <c r="M218" s="76">
        <v>5.9641647560815324E-2</v>
      </c>
      <c r="N218" s="75" t="s">
        <v>384</v>
      </c>
      <c r="O218" s="75"/>
      <c r="P218" s="76">
        <v>0.99999999999999922</v>
      </c>
      <c r="Q218" s="75" t="s">
        <v>380</v>
      </c>
      <c r="R218" s="75"/>
      <c r="S218" s="76">
        <v>0.20835303418779855</v>
      </c>
      <c r="T218" s="75" t="s">
        <v>383</v>
      </c>
      <c r="U218" s="75"/>
      <c r="V218" s="76">
        <v>1</v>
      </c>
      <c r="W218" s="75" t="s">
        <v>380</v>
      </c>
      <c r="X218" s="75"/>
      <c r="Y218" s="131">
        <v>0.3775692496127524</v>
      </c>
      <c r="Z218" s="75" t="s">
        <v>383</v>
      </c>
      <c r="AA218" s="75"/>
      <c r="AB218" s="75"/>
      <c r="AC218" s="75"/>
    </row>
    <row r="219" spans="1:29" ht="14.4" x14ac:dyDescent="0.3">
      <c r="A219" s="75" t="s">
        <v>193</v>
      </c>
      <c r="B219" s="75">
        <v>1316</v>
      </c>
      <c r="C219" t="s">
        <v>205</v>
      </c>
      <c r="D219" s="76">
        <v>9.7596071560475103E-2</v>
      </c>
      <c r="E219" s="75" t="s">
        <v>384</v>
      </c>
      <c r="F219" s="75"/>
      <c r="G219" s="76">
        <v>5.6770909004203923E-2</v>
      </c>
      <c r="H219" s="75" t="s">
        <v>384</v>
      </c>
      <c r="I219" s="75"/>
      <c r="J219" s="76">
        <v>0</v>
      </c>
      <c r="K219" s="75" t="s">
        <v>384</v>
      </c>
      <c r="L219" s="75"/>
      <c r="M219" s="76">
        <v>0.1312396046051926</v>
      </c>
      <c r="N219" s="75" t="s">
        <v>384</v>
      </c>
      <c r="O219" s="75"/>
      <c r="P219" s="76">
        <v>0</v>
      </c>
      <c r="Q219" s="75" t="s">
        <v>384</v>
      </c>
      <c r="R219" s="75"/>
      <c r="S219" s="76">
        <v>0.21969931793101424</v>
      </c>
      <c r="T219" s="75" t="s">
        <v>383</v>
      </c>
      <c r="U219" s="75"/>
      <c r="V219" s="76">
        <v>1</v>
      </c>
      <c r="W219" s="75" t="s">
        <v>380</v>
      </c>
      <c r="X219" s="75"/>
      <c r="Y219" s="131">
        <v>0.26596728836655648</v>
      </c>
      <c r="Z219" s="75" t="s">
        <v>383</v>
      </c>
      <c r="AA219" s="75"/>
      <c r="AB219" s="75"/>
      <c r="AC219" s="75"/>
    </row>
    <row r="220" spans="1:29" ht="14.4" x14ac:dyDescent="0.3">
      <c r="A220" s="75" t="s">
        <v>193</v>
      </c>
      <c r="B220" s="75">
        <v>1317</v>
      </c>
      <c r="C220" t="s">
        <v>206</v>
      </c>
      <c r="D220" s="76">
        <v>6.0544964946954376E-2</v>
      </c>
      <c r="E220" s="75" t="s">
        <v>384</v>
      </c>
      <c r="F220" s="75"/>
      <c r="G220" s="76">
        <v>1.6174854275276596E-2</v>
      </c>
      <c r="H220" s="75" t="s">
        <v>384</v>
      </c>
      <c r="I220" s="75"/>
      <c r="J220" s="76">
        <v>9.3871921269332911E-3</v>
      </c>
      <c r="K220" s="75" t="s">
        <v>384</v>
      </c>
      <c r="L220" s="75"/>
      <c r="M220" s="76">
        <v>5.3875322944217104E-2</v>
      </c>
      <c r="N220" s="75" t="s">
        <v>384</v>
      </c>
      <c r="O220" s="75"/>
      <c r="P220" s="76">
        <v>0</v>
      </c>
      <c r="Q220" s="75" t="s">
        <v>384</v>
      </c>
      <c r="R220" s="75"/>
      <c r="S220" s="76">
        <v>0.4668881071740773</v>
      </c>
      <c r="T220" s="75" t="s">
        <v>382</v>
      </c>
      <c r="U220" s="75"/>
      <c r="V220" s="76">
        <v>1</v>
      </c>
      <c r="W220" s="75" t="s">
        <v>380</v>
      </c>
      <c r="X220" s="75"/>
      <c r="Y220" s="131">
        <v>0.268359026068969</v>
      </c>
      <c r="Z220" s="75" t="s">
        <v>383</v>
      </c>
      <c r="AA220" s="75"/>
      <c r="AB220" s="75"/>
      <c r="AC220" s="75"/>
    </row>
    <row r="221" spans="1:29" ht="14.4" x14ac:dyDescent="0.3">
      <c r="A221" s="75" t="s">
        <v>193</v>
      </c>
      <c r="B221" s="75">
        <v>1318</v>
      </c>
      <c r="C221" t="s">
        <v>207</v>
      </c>
      <c r="D221" s="76">
        <v>2.5306291188226245E-2</v>
      </c>
      <c r="E221" s="75" t="s">
        <v>384</v>
      </c>
      <c r="F221" s="75"/>
      <c r="G221" s="76">
        <v>6.4690742320704046E-3</v>
      </c>
      <c r="H221" s="75" t="s">
        <v>384</v>
      </c>
      <c r="I221" s="75"/>
      <c r="J221" s="76">
        <v>1.6973678312134352E-2</v>
      </c>
      <c r="K221" s="75" t="s">
        <v>384</v>
      </c>
      <c r="L221" s="75"/>
      <c r="M221" s="76">
        <v>9.1520160552563679E-3</v>
      </c>
      <c r="N221" s="75" t="s">
        <v>384</v>
      </c>
      <c r="O221" s="75"/>
      <c r="P221" s="76">
        <v>0</v>
      </c>
      <c r="Q221" s="75" t="s">
        <v>384</v>
      </c>
      <c r="R221" s="75"/>
      <c r="S221" s="76">
        <v>1.8342034632390609E-2</v>
      </c>
      <c r="T221" s="75" t="s">
        <v>384</v>
      </c>
      <c r="U221" s="75"/>
      <c r="V221" s="76">
        <v>1</v>
      </c>
      <c r="W221" s="75" t="s">
        <v>380</v>
      </c>
      <c r="X221" s="75"/>
      <c r="Y221" s="131">
        <v>0.21080184598403748</v>
      </c>
      <c r="Z221" s="75" t="s">
        <v>383</v>
      </c>
      <c r="AA221" s="75"/>
      <c r="AB221" s="75"/>
      <c r="AC221" s="75"/>
    </row>
    <row r="222" spans="1:29" ht="14.4" x14ac:dyDescent="0.3">
      <c r="A222" s="75" t="s">
        <v>193</v>
      </c>
      <c r="B222" s="75">
        <v>1319</v>
      </c>
      <c r="C222" t="s">
        <v>208</v>
      </c>
      <c r="D222" s="76">
        <v>8.2122442104452534E-2</v>
      </c>
      <c r="E222" s="75" t="s">
        <v>384</v>
      </c>
      <c r="F222" s="75"/>
      <c r="G222" s="76">
        <v>3.7559829358631017E-2</v>
      </c>
      <c r="H222" s="75" t="s">
        <v>384</v>
      </c>
      <c r="I222" s="75"/>
      <c r="J222" s="76">
        <v>0</v>
      </c>
      <c r="K222" s="75" t="s">
        <v>384</v>
      </c>
      <c r="L222" s="75"/>
      <c r="M222" s="76">
        <v>0.10389568469747273</v>
      </c>
      <c r="N222" s="75" t="s">
        <v>384</v>
      </c>
      <c r="O222" s="75"/>
      <c r="P222" s="76">
        <v>6.372705086736373E-2</v>
      </c>
      <c r="Q222" s="75" t="s">
        <v>384</v>
      </c>
      <c r="R222" s="75"/>
      <c r="S222" s="76">
        <v>0.39707875090419725</v>
      </c>
      <c r="T222" s="75" t="s">
        <v>383</v>
      </c>
      <c r="U222" s="75"/>
      <c r="V222" s="76">
        <v>1</v>
      </c>
      <c r="W222" s="75" t="s">
        <v>380</v>
      </c>
      <c r="X222" s="75"/>
      <c r="Y222" s="131">
        <v>0.28040660293952013</v>
      </c>
      <c r="Z222" s="75" t="s">
        <v>383</v>
      </c>
      <c r="AA222" s="75"/>
      <c r="AB222" s="75"/>
      <c r="AC222" s="75"/>
    </row>
    <row r="223" spans="1:29" ht="14.4" x14ac:dyDescent="0.3">
      <c r="A223" s="75" t="s">
        <v>193</v>
      </c>
      <c r="B223" s="75">
        <v>1320</v>
      </c>
      <c r="C223" t="s">
        <v>209</v>
      </c>
      <c r="D223" s="76">
        <v>7.6251473027052111E-2</v>
      </c>
      <c r="E223" s="75" t="s">
        <v>384</v>
      </c>
      <c r="F223" s="75"/>
      <c r="G223" s="76">
        <v>2.5103901713479263E-2</v>
      </c>
      <c r="H223" s="75" t="s">
        <v>384</v>
      </c>
      <c r="I223" s="75"/>
      <c r="J223" s="76">
        <v>0</v>
      </c>
      <c r="K223" s="75" t="s">
        <v>384</v>
      </c>
      <c r="L223" s="75"/>
      <c r="M223" s="76">
        <v>3.2666205172285016E-2</v>
      </c>
      <c r="N223" s="75" t="s">
        <v>384</v>
      </c>
      <c r="O223" s="75"/>
      <c r="P223" s="76">
        <v>0</v>
      </c>
      <c r="Q223" s="75" t="s">
        <v>384</v>
      </c>
      <c r="R223" s="75"/>
      <c r="S223" s="76">
        <v>0.18490424875787928</v>
      </c>
      <c r="T223" s="75" t="s">
        <v>384</v>
      </c>
      <c r="U223" s="75"/>
      <c r="V223" s="76">
        <v>1</v>
      </c>
      <c r="W223" s="75" t="s">
        <v>380</v>
      </c>
      <c r="X223" s="75"/>
      <c r="Y223" s="131">
        <v>0.2420281203411227</v>
      </c>
      <c r="Z223" s="75" t="s">
        <v>383</v>
      </c>
      <c r="AA223" s="75"/>
      <c r="AB223" s="75"/>
      <c r="AC223" s="75"/>
    </row>
    <row r="224" spans="1:29" ht="14.4" x14ac:dyDescent="0.3">
      <c r="A224" s="75" t="s">
        <v>193</v>
      </c>
      <c r="B224" s="75">
        <v>1321</v>
      </c>
      <c r="C224" t="s">
        <v>210</v>
      </c>
      <c r="D224" s="76">
        <v>3.1796262932713391E-2</v>
      </c>
      <c r="E224" s="75" t="s">
        <v>384</v>
      </c>
      <c r="F224" s="75"/>
      <c r="G224" s="76">
        <v>3.2328793527383437E-2</v>
      </c>
      <c r="H224" s="75" t="s">
        <v>384</v>
      </c>
      <c r="I224" s="75"/>
      <c r="J224" s="76">
        <v>0</v>
      </c>
      <c r="K224" s="75" t="s">
        <v>384</v>
      </c>
      <c r="L224" s="75"/>
      <c r="M224" s="76">
        <v>0.20070761143243201</v>
      </c>
      <c r="N224" s="75" t="s">
        <v>383</v>
      </c>
      <c r="O224" s="75"/>
      <c r="P224" s="76">
        <v>0</v>
      </c>
      <c r="Q224" s="75" t="s">
        <v>384</v>
      </c>
      <c r="R224" s="75"/>
      <c r="S224" s="76">
        <v>0.29869585573573521</v>
      </c>
      <c r="T224" s="75" t="s">
        <v>383</v>
      </c>
      <c r="U224" s="75"/>
      <c r="V224" s="76">
        <v>1</v>
      </c>
      <c r="W224" s="75" t="s">
        <v>380</v>
      </c>
      <c r="X224" s="75"/>
      <c r="Y224" s="131">
        <v>0.2627653580088361</v>
      </c>
      <c r="Z224" s="75" t="s">
        <v>383</v>
      </c>
      <c r="AA224" s="75"/>
      <c r="AB224" s="75"/>
      <c r="AC224" s="75"/>
    </row>
    <row r="225" spans="1:29" ht="14.4" x14ac:dyDescent="0.3">
      <c r="A225" s="75" t="s">
        <v>193</v>
      </c>
      <c r="B225" s="75">
        <v>1322</v>
      </c>
      <c r="C225" t="s">
        <v>211</v>
      </c>
      <c r="D225" s="76">
        <v>0.11655364601957936</v>
      </c>
      <c r="E225" s="75" t="s">
        <v>384</v>
      </c>
      <c r="F225" s="75"/>
      <c r="G225" s="76">
        <v>7.8537073206503077E-2</v>
      </c>
      <c r="H225" s="75" t="s">
        <v>384</v>
      </c>
      <c r="I225" s="75"/>
      <c r="J225" s="76">
        <v>0</v>
      </c>
      <c r="K225" s="75" t="s">
        <v>384</v>
      </c>
      <c r="L225" s="75"/>
      <c r="M225" s="76">
        <v>0.15972706465669953</v>
      </c>
      <c r="N225" s="75" t="s">
        <v>384</v>
      </c>
      <c r="O225" s="75"/>
      <c r="P225" s="76">
        <v>0</v>
      </c>
      <c r="Q225" s="75" t="s">
        <v>384</v>
      </c>
      <c r="R225" s="75"/>
      <c r="S225" s="76">
        <v>0.75279337175001271</v>
      </c>
      <c r="T225" s="75" t="s">
        <v>381</v>
      </c>
      <c r="U225" s="75"/>
      <c r="V225" s="76">
        <v>1</v>
      </c>
      <c r="W225" s="75" t="s">
        <v>380</v>
      </c>
      <c r="X225" s="75"/>
      <c r="Y225" s="131">
        <v>0.33027018748588771</v>
      </c>
      <c r="Z225" s="75" t="s">
        <v>383</v>
      </c>
      <c r="AA225" s="75"/>
      <c r="AB225" s="75"/>
      <c r="AC225" s="75"/>
    </row>
    <row r="226" spans="1:29" ht="14.4" x14ac:dyDescent="0.3">
      <c r="A226" s="75" t="s">
        <v>193</v>
      </c>
      <c r="B226" s="75">
        <v>1323</v>
      </c>
      <c r="C226" t="s">
        <v>212</v>
      </c>
      <c r="D226" s="76">
        <v>0.13938841952452813</v>
      </c>
      <c r="E226" s="75" t="s">
        <v>384</v>
      </c>
      <c r="F226" s="75"/>
      <c r="G226" s="76">
        <v>5.953657227774567E-2</v>
      </c>
      <c r="H226" s="75" t="s">
        <v>384</v>
      </c>
      <c r="I226" s="75"/>
      <c r="J226" s="76">
        <v>0</v>
      </c>
      <c r="K226" s="75" t="s">
        <v>384</v>
      </c>
      <c r="L226" s="75"/>
      <c r="M226" s="76">
        <v>3.681931635745795E-2</v>
      </c>
      <c r="N226" s="75" t="s">
        <v>384</v>
      </c>
      <c r="O226" s="75"/>
      <c r="P226" s="76">
        <v>0.11812982686691394</v>
      </c>
      <c r="Q226" s="75" t="s">
        <v>384</v>
      </c>
      <c r="R226" s="75"/>
      <c r="S226" s="76">
        <v>8.4647978951508634E-2</v>
      </c>
      <c r="T226" s="75" t="s">
        <v>384</v>
      </c>
      <c r="U226" s="75"/>
      <c r="V226" s="76">
        <v>1</v>
      </c>
      <c r="W226" s="75" t="s">
        <v>380</v>
      </c>
      <c r="X226" s="75"/>
      <c r="Y226" s="131">
        <v>0.26374471057804283</v>
      </c>
      <c r="Z226" s="75" t="s">
        <v>383</v>
      </c>
      <c r="AA226" s="75"/>
      <c r="AB226" s="75"/>
      <c r="AC226" s="75"/>
    </row>
    <row r="227" spans="1:29" ht="14.4" x14ac:dyDescent="0.3">
      <c r="A227" s="75" t="s">
        <v>193</v>
      </c>
      <c r="B227" s="75">
        <v>1324</v>
      </c>
      <c r="C227" t="s">
        <v>213</v>
      </c>
      <c r="D227" s="76">
        <v>9.1250042196755282E-2</v>
      </c>
      <c r="E227" s="75" t="s">
        <v>384</v>
      </c>
      <c r="F227" s="75"/>
      <c r="G227" s="76">
        <v>4.2724333522446381E-2</v>
      </c>
      <c r="H227" s="75" t="s">
        <v>384</v>
      </c>
      <c r="I227" s="75"/>
      <c r="J227" s="76">
        <v>0</v>
      </c>
      <c r="K227" s="75" t="s">
        <v>384</v>
      </c>
      <c r="L227" s="75"/>
      <c r="M227" s="76">
        <v>8.2744730654220458E-2</v>
      </c>
      <c r="N227" s="75" t="s">
        <v>384</v>
      </c>
      <c r="O227" s="75"/>
      <c r="P227" s="76">
        <v>0</v>
      </c>
      <c r="Q227" s="75" t="s">
        <v>384</v>
      </c>
      <c r="R227" s="75"/>
      <c r="S227" s="76">
        <v>0.25239615627403728</v>
      </c>
      <c r="T227" s="75" t="s">
        <v>383</v>
      </c>
      <c r="U227" s="75"/>
      <c r="V227" s="76">
        <v>1</v>
      </c>
      <c r="W227" s="75" t="s">
        <v>380</v>
      </c>
      <c r="X227" s="75"/>
      <c r="Y227" s="131">
        <v>0.26030896383666613</v>
      </c>
      <c r="Z227" s="75" t="s">
        <v>383</v>
      </c>
      <c r="AA227" s="75"/>
      <c r="AB227" s="75"/>
      <c r="AC227" s="75"/>
    </row>
    <row r="228" spans="1:29" ht="14.4" x14ac:dyDescent="0.3">
      <c r="A228" s="75" t="s">
        <v>193</v>
      </c>
      <c r="B228" s="75">
        <v>1325</v>
      </c>
      <c r="C228" t="s">
        <v>214</v>
      </c>
      <c r="D228" s="76">
        <v>0.15928607932559641</v>
      </c>
      <c r="E228" s="75" t="s">
        <v>384</v>
      </c>
      <c r="F228" s="75"/>
      <c r="G228" s="76">
        <v>7.3548953913976853E-2</v>
      </c>
      <c r="H228" s="75" t="s">
        <v>384</v>
      </c>
      <c r="I228" s="75"/>
      <c r="J228" s="76">
        <v>0</v>
      </c>
      <c r="K228" s="75" t="s">
        <v>384</v>
      </c>
      <c r="L228" s="75"/>
      <c r="M228" s="76">
        <v>9.313830415031929E-2</v>
      </c>
      <c r="N228" s="75" t="s">
        <v>384</v>
      </c>
      <c r="O228" s="75"/>
      <c r="P228" s="76">
        <v>0</v>
      </c>
      <c r="Q228" s="75" t="s">
        <v>384</v>
      </c>
      <c r="R228" s="75"/>
      <c r="S228" s="76">
        <v>0.42886674950719916</v>
      </c>
      <c r="T228" s="75" t="s">
        <v>382</v>
      </c>
      <c r="U228" s="75"/>
      <c r="V228" s="76">
        <v>1</v>
      </c>
      <c r="W228" s="75" t="s">
        <v>380</v>
      </c>
      <c r="X228" s="75"/>
      <c r="Y228" s="131">
        <v>0.29876751201366653</v>
      </c>
      <c r="Z228" s="75" t="s">
        <v>383</v>
      </c>
      <c r="AA228" s="75"/>
      <c r="AB228" s="75"/>
      <c r="AC228" s="75"/>
    </row>
    <row r="229" spans="1:29" ht="14.4" x14ac:dyDescent="0.3">
      <c r="A229" s="75" t="s">
        <v>193</v>
      </c>
      <c r="B229" s="75">
        <v>1326</v>
      </c>
      <c r="C229" t="s">
        <v>215</v>
      </c>
      <c r="D229" s="76">
        <v>0.1083380699847892</v>
      </c>
      <c r="E229" s="75" t="s">
        <v>384</v>
      </c>
      <c r="F229" s="75"/>
      <c r="G229" s="76">
        <v>1.8945022373279798E-2</v>
      </c>
      <c r="H229" s="75" t="s">
        <v>384</v>
      </c>
      <c r="I229" s="75"/>
      <c r="J229" s="76">
        <v>0</v>
      </c>
      <c r="K229" s="75" t="s">
        <v>384</v>
      </c>
      <c r="L229" s="75"/>
      <c r="M229" s="76">
        <v>2.8305422356539465E-2</v>
      </c>
      <c r="N229" s="75" t="s">
        <v>384</v>
      </c>
      <c r="O229" s="75"/>
      <c r="P229" s="76">
        <v>0</v>
      </c>
      <c r="Q229" s="75" t="s">
        <v>384</v>
      </c>
      <c r="R229" s="75"/>
      <c r="S229" s="76">
        <v>0.13887418126787279</v>
      </c>
      <c r="T229" s="75" t="s">
        <v>384</v>
      </c>
      <c r="U229" s="75"/>
      <c r="V229" s="76">
        <v>1</v>
      </c>
      <c r="W229" s="75" t="s">
        <v>380</v>
      </c>
      <c r="X229" s="75"/>
      <c r="Y229" s="131">
        <v>0.24217457883405502</v>
      </c>
      <c r="Z229" s="75" t="s">
        <v>383</v>
      </c>
      <c r="AA229" s="75"/>
      <c r="AB229" s="75"/>
      <c r="AC229" s="75"/>
    </row>
    <row r="230" spans="1:29" ht="14.4" x14ac:dyDescent="0.3">
      <c r="A230" s="75" t="s">
        <v>193</v>
      </c>
      <c r="B230" s="75">
        <v>1327</v>
      </c>
      <c r="C230" t="s">
        <v>216</v>
      </c>
      <c r="D230" s="76">
        <v>0.17432031274118526</v>
      </c>
      <c r="E230" s="75" t="s">
        <v>384</v>
      </c>
      <c r="F230" s="75"/>
      <c r="G230" s="76">
        <v>4.7565493592766912E-2</v>
      </c>
      <c r="H230" s="75" t="s">
        <v>384</v>
      </c>
      <c r="I230" s="75"/>
      <c r="J230" s="76">
        <v>8.6983841964157135E-3</v>
      </c>
      <c r="K230" s="75" t="s">
        <v>384</v>
      </c>
      <c r="L230" s="75"/>
      <c r="M230" s="76">
        <v>6.2436537598675804E-2</v>
      </c>
      <c r="N230" s="75" t="s">
        <v>384</v>
      </c>
      <c r="O230" s="75"/>
      <c r="P230" s="76">
        <v>8.9232314542028318E-3</v>
      </c>
      <c r="Q230" s="75" t="s">
        <v>384</v>
      </c>
      <c r="R230" s="75"/>
      <c r="S230" s="76">
        <v>0.21841011601525309</v>
      </c>
      <c r="T230" s="75" t="s">
        <v>383</v>
      </c>
      <c r="U230" s="75"/>
      <c r="V230" s="76">
        <v>0.76428856352278163</v>
      </c>
      <c r="W230" s="75" t="s">
        <v>381</v>
      </c>
      <c r="X230" s="75"/>
      <c r="Y230" s="131">
        <v>0.2270817008978015</v>
      </c>
      <c r="Z230" s="75" t="s">
        <v>383</v>
      </c>
      <c r="AA230" s="75"/>
      <c r="AB230" s="75"/>
      <c r="AC230" s="75"/>
    </row>
    <row r="231" spans="1:29" ht="14.4" x14ac:dyDescent="0.3">
      <c r="A231" s="75" t="s">
        <v>193</v>
      </c>
      <c r="B231" s="75">
        <v>1328</v>
      </c>
      <c r="C231" t="s">
        <v>217</v>
      </c>
      <c r="D231" s="76">
        <v>4.8510962341676324E-2</v>
      </c>
      <c r="E231" s="75" t="s">
        <v>384</v>
      </c>
      <c r="F231" s="75"/>
      <c r="G231" s="76">
        <v>4.1692051278041577E-2</v>
      </c>
      <c r="H231" s="75" t="s">
        <v>384</v>
      </c>
      <c r="I231" s="75"/>
      <c r="J231" s="76">
        <v>0</v>
      </c>
      <c r="K231" s="75" t="s">
        <v>384</v>
      </c>
      <c r="L231" s="75"/>
      <c r="M231" s="76">
        <v>0.20738715697532131</v>
      </c>
      <c r="N231" s="75" t="s">
        <v>383</v>
      </c>
      <c r="O231" s="75"/>
      <c r="P231" s="76">
        <v>0</v>
      </c>
      <c r="Q231" s="75" t="s">
        <v>384</v>
      </c>
      <c r="R231" s="75"/>
      <c r="S231" s="76">
        <v>0.67239279731269297</v>
      </c>
      <c r="T231" s="75" t="s">
        <v>381</v>
      </c>
      <c r="U231" s="75"/>
      <c r="V231" s="76">
        <v>1</v>
      </c>
      <c r="W231" s="75" t="s">
        <v>380</v>
      </c>
      <c r="X231" s="75"/>
      <c r="Y231" s="131">
        <v>0.30601859815274501</v>
      </c>
      <c r="Z231" s="75" t="s">
        <v>383</v>
      </c>
      <c r="AA231" s="75"/>
      <c r="AB231" s="75"/>
      <c r="AC231" s="75"/>
    </row>
    <row r="232" spans="1:29" ht="14.4" x14ac:dyDescent="0.3">
      <c r="A232" s="75" t="s">
        <v>193</v>
      </c>
      <c r="B232" s="75">
        <v>1329</v>
      </c>
      <c r="C232" t="s">
        <v>218</v>
      </c>
      <c r="D232" s="76">
        <v>1.0820197435083558E-2</v>
      </c>
      <c r="E232" s="75" t="s">
        <v>384</v>
      </c>
      <c r="F232" s="75"/>
      <c r="G232" s="76">
        <v>1.3725477025959828E-2</v>
      </c>
      <c r="H232" s="75" t="s">
        <v>384</v>
      </c>
      <c r="I232" s="75"/>
      <c r="J232" s="76">
        <v>0</v>
      </c>
      <c r="K232" s="75" t="s">
        <v>384</v>
      </c>
      <c r="L232" s="75"/>
      <c r="M232" s="76">
        <v>0.30273003950045524</v>
      </c>
      <c r="N232" s="75" t="s">
        <v>383</v>
      </c>
      <c r="O232" s="75"/>
      <c r="P232" s="76">
        <v>0</v>
      </c>
      <c r="Q232" s="75" t="s">
        <v>384</v>
      </c>
      <c r="R232" s="75"/>
      <c r="S232" s="76">
        <v>0.54837337484638859</v>
      </c>
      <c r="T232" s="75" t="s">
        <v>382</v>
      </c>
      <c r="U232" s="75"/>
      <c r="V232" s="76">
        <v>1</v>
      </c>
      <c r="W232" s="75" t="s">
        <v>380</v>
      </c>
      <c r="X232" s="75"/>
      <c r="Y232" s="131">
        <v>0.29001947632689307</v>
      </c>
      <c r="Z232" s="75" t="s">
        <v>383</v>
      </c>
      <c r="AA232" s="75"/>
      <c r="AB232" s="75"/>
      <c r="AC232" s="75"/>
    </row>
    <row r="233" spans="1:29" ht="14.4" x14ac:dyDescent="0.3">
      <c r="A233" s="75" t="s">
        <v>193</v>
      </c>
      <c r="B233" s="75">
        <v>1330</v>
      </c>
      <c r="C233" t="s">
        <v>219</v>
      </c>
      <c r="D233" s="76">
        <v>4.2914736172870969E-2</v>
      </c>
      <c r="E233" s="75" t="s">
        <v>384</v>
      </c>
      <c r="F233" s="75"/>
      <c r="G233" s="76">
        <v>4.5056202366590116E-2</v>
      </c>
      <c r="H233" s="75" t="s">
        <v>384</v>
      </c>
      <c r="I233" s="75"/>
      <c r="J233" s="76">
        <v>0</v>
      </c>
      <c r="K233" s="75" t="s">
        <v>384</v>
      </c>
      <c r="L233" s="75"/>
      <c r="M233" s="76">
        <v>0.14302032220886579</v>
      </c>
      <c r="N233" s="75" t="s">
        <v>384</v>
      </c>
      <c r="O233" s="75"/>
      <c r="P233" s="76">
        <v>0</v>
      </c>
      <c r="Q233" s="75" t="s">
        <v>384</v>
      </c>
      <c r="R233" s="75"/>
      <c r="S233" s="76">
        <v>0.14907087403472039</v>
      </c>
      <c r="T233" s="75" t="s">
        <v>384</v>
      </c>
      <c r="U233" s="75"/>
      <c r="V233" s="76">
        <v>1</v>
      </c>
      <c r="W233" s="75" t="s">
        <v>380</v>
      </c>
      <c r="X233" s="75"/>
      <c r="Y233" s="131">
        <v>0.24680330733225084</v>
      </c>
      <c r="Z233" s="75" t="s">
        <v>383</v>
      </c>
      <c r="AA233" s="75"/>
      <c r="AB233" s="75"/>
      <c r="AC233" s="75"/>
    </row>
    <row r="234" spans="1:29" ht="14.4" x14ac:dyDescent="0.3">
      <c r="A234" s="75" t="s">
        <v>193</v>
      </c>
      <c r="B234" s="75">
        <v>1331</v>
      </c>
      <c r="C234" t="s">
        <v>220</v>
      </c>
      <c r="D234" s="76">
        <v>7.4191273434411342E-2</v>
      </c>
      <c r="E234" s="75" t="s">
        <v>384</v>
      </c>
      <c r="F234" s="75"/>
      <c r="G234" s="76">
        <v>7.0757588749115946E-2</v>
      </c>
      <c r="H234" s="75" t="s">
        <v>384</v>
      </c>
      <c r="I234" s="75"/>
      <c r="J234" s="76">
        <v>0</v>
      </c>
      <c r="K234" s="75" t="s">
        <v>384</v>
      </c>
      <c r="L234" s="75"/>
      <c r="M234" s="76">
        <v>0.1392792751840804</v>
      </c>
      <c r="N234" s="75" t="s">
        <v>384</v>
      </c>
      <c r="O234" s="75"/>
      <c r="P234" s="76">
        <v>0</v>
      </c>
      <c r="Q234" s="75" t="s">
        <v>384</v>
      </c>
      <c r="R234" s="75"/>
      <c r="S234" s="76">
        <v>4.7398882649194812E-2</v>
      </c>
      <c r="T234" s="75" t="s">
        <v>384</v>
      </c>
      <c r="U234" s="75"/>
      <c r="V234" s="76">
        <v>0.85412990302849112</v>
      </c>
      <c r="W234" s="75" t="s">
        <v>380</v>
      </c>
      <c r="X234" s="75"/>
      <c r="Y234" s="131">
        <v>0.21848356882573122</v>
      </c>
      <c r="Z234" s="75" t="s">
        <v>383</v>
      </c>
      <c r="AA234" s="75"/>
      <c r="AB234" s="75"/>
      <c r="AC234" s="75"/>
    </row>
    <row r="235" spans="1:29" ht="14.4" x14ac:dyDescent="0.3">
      <c r="A235" s="75" t="s">
        <v>193</v>
      </c>
      <c r="B235" s="75">
        <v>1332</v>
      </c>
      <c r="C235" t="s">
        <v>221</v>
      </c>
      <c r="D235" s="76">
        <v>3.0302367959071753E-2</v>
      </c>
      <c r="E235" s="75" t="s">
        <v>384</v>
      </c>
      <c r="F235" s="75"/>
      <c r="G235" s="76">
        <v>1.5541878119602632E-2</v>
      </c>
      <c r="H235" s="75" t="s">
        <v>384</v>
      </c>
      <c r="I235" s="75"/>
      <c r="J235" s="76">
        <v>0.28202525791989352</v>
      </c>
      <c r="K235" s="75" t="s">
        <v>383</v>
      </c>
      <c r="L235" s="75"/>
      <c r="M235" s="76">
        <v>6.4058539093312078E-2</v>
      </c>
      <c r="N235" s="75" t="s">
        <v>384</v>
      </c>
      <c r="O235" s="75"/>
      <c r="P235" s="76">
        <v>7.211705607592471E-2</v>
      </c>
      <c r="Q235" s="75" t="s">
        <v>384</v>
      </c>
      <c r="R235" s="75"/>
      <c r="S235" s="76">
        <v>2.9280167784959763E-2</v>
      </c>
      <c r="T235" s="75" t="s">
        <v>384</v>
      </c>
      <c r="U235" s="75"/>
      <c r="V235" s="76">
        <v>1</v>
      </c>
      <c r="W235" s="75" t="s">
        <v>380</v>
      </c>
      <c r="X235" s="75"/>
      <c r="Y235" s="131">
        <v>0.2539169513031439</v>
      </c>
      <c r="Z235" s="75" t="s">
        <v>383</v>
      </c>
      <c r="AA235" s="75"/>
      <c r="AB235" s="75"/>
      <c r="AC235" s="75"/>
    </row>
    <row r="236" spans="1:29" ht="14.4" x14ac:dyDescent="0.3">
      <c r="A236" s="75" t="s">
        <v>193</v>
      </c>
      <c r="B236" s="75">
        <v>1333</v>
      </c>
      <c r="C236" t="s">
        <v>222</v>
      </c>
      <c r="D236" s="76">
        <v>5.7472341089620738E-2</v>
      </c>
      <c r="E236" s="75" t="s">
        <v>384</v>
      </c>
      <c r="F236" s="75"/>
      <c r="G236" s="76">
        <v>3.624831059349904E-2</v>
      </c>
      <c r="H236" s="75" t="s">
        <v>384</v>
      </c>
      <c r="I236" s="75"/>
      <c r="J236" s="76">
        <v>0</v>
      </c>
      <c r="K236" s="75" t="s">
        <v>384</v>
      </c>
      <c r="L236" s="75"/>
      <c r="M236" s="76">
        <v>0.1541971365753419</v>
      </c>
      <c r="N236" s="75" t="s">
        <v>384</v>
      </c>
      <c r="O236" s="75"/>
      <c r="P236" s="76">
        <v>0</v>
      </c>
      <c r="Q236" s="75" t="s">
        <v>384</v>
      </c>
      <c r="R236" s="75"/>
      <c r="S236" s="76">
        <v>0.31921583184586128</v>
      </c>
      <c r="T236" s="75" t="s">
        <v>383</v>
      </c>
      <c r="U236" s="75"/>
      <c r="V236" s="76">
        <v>1</v>
      </c>
      <c r="W236" s="75" t="s">
        <v>380</v>
      </c>
      <c r="X236" s="75"/>
      <c r="Y236" s="131">
        <v>0.26608542717874428</v>
      </c>
      <c r="Z236" s="75" t="s">
        <v>383</v>
      </c>
      <c r="AA236" s="75"/>
      <c r="AB236" s="75"/>
      <c r="AC236" s="75"/>
    </row>
    <row r="237" spans="1:29" ht="14.4" x14ac:dyDescent="0.3">
      <c r="A237" s="75" t="s">
        <v>223</v>
      </c>
      <c r="B237" s="75">
        <v>1401</v>
      </c>
      <c r="C237" t="s">
        <v>224</v>
      </c>
      <c r="D237" s="76">
        <v>0.27022316252443407</v>
      </c>
      <c r="E237" s="75" t="s">
        <v>383</v>
      </c>
      <c r="F237" s="75"/>
      <c r="G237" s="76">
        <v>5.9832895294299054E-2</v>
      </c>
      <c r="H237" s="75" t="s">
        <v>384</v>
      </c>
      <c r="I237" s="75"/>
      <c r="J237" s="76">
        <v>0.13113665908572933</v>
      </c>
      <c r="K237" s="75" t="s">
        <v>384</v>
      </c>
      <c r="L237" s="75"/>
      <c r="M237" s="76">
        <v>2.3845790378367603E-2</v>
      </c>
      <c r="N237" s="75" t="s">
        <v>384</v>
      </c>
      <c r="O237" s="75"/>
      <c r="P237" s="76">
        <v>0.43415258264733469</v>
      </c>
      <c r="Q237" s="75" t="s">
        <v>382</v>
      </c>
      <c r="R237" s="75"/>
      <c r="S237" s="76">
        <v>0.20521085394070418</v>
      </c>
      <c r="T237" s="75" t="s">
        <v>383</v>
      </c>
      <c r="U237" s="75"/>
      <c r="V237" s="76">
        <v>1</v>
      </c>
      <c r="W237" s="75" t="s">
        <v>380</v>
      </c>
      <c r="X237" s="75"/>
      <c r="Y237" s="131">
        <v>0.3454458001689602</v>
      </c>
      <c r="Z237" s="75" t="s">
        <v>383</v>
      </c>
      <c r="AA237" s="75"/>
      <c r="AB237" s="75"/>
      <c r="AC237" s="75"/>
    </row>
    <row r="238" spans="1:29" ht="14.4" x14ac:dyDescent="0.3">
      <c r="A238" s="75" t="s">
        <v>223</v>
      </c>
      <c r="B238" s="75">
        <v>1402</v>
      </c>
      <c r="C238" t="s">
        <v>338</v>
      </c>
      <c r="D238" s="76">
        <v>0.1448943023504129</v>
      </c>
      <c r="E238" s="75" t="s">
        <v>384</v>
      </c>
      <c r="F238" s="75"/>
      <c r="G238" s="76">
        <v>5.9910708584105167E-2</v>
      </c>
      <c r="H238" s="75" t="s">
        <v>384</v>
      </c>
      <c r="I238" s="75"/>
      <c r="J238" s="76">
        <v>1.010409695928373E-2</v>
      </c>
      <c r="K238" s="75" t="s">
        <v>384</v>
      </c>
      <c r="L238" s="75"/>
      <c r="M238" s="76">
        <v>3.9940777346235017E-2</v>
      </c>
      <c r="N238" s="75" t="s">
        <v>384</v>
      </c>
      <c r="O238" s="75"/>
      <c r="P238" s="76">
        <v>0</v>
      </c>
      <c r="Q238" s="75" t="s">
        <v>384</v>
      </c>
      <c r="R238" s="75"/>
      <c r="S238" s="76">
        <v>0.27632546926700391</v>
      </c>
      <c r="T238" s="75" t="s">
        <v>383</v>
      </c>
      <c r="U238" s="75"/>
      <c r="V238" s="76">
        <v>1</v>
      </c>
      <c r="W238" s="75" t="s">
        <v>380</v>
      </c>
      <c r="X238" s="75"/>
      <c r="Y238" s="131">
        <v>0.27359803654415588</v>
      </c>
      <c r="Z238" s="75" t="s">
        <v>383</v>
      </c>
      <c r="AA238" s="75"/>
      <c r="AB238" s="75"/>
      <c r="AC238" s="75"/>
    </row>
    <row r="239" spans="1:29" ht="14.4" x14ac:dyDescent="0.3">
      <c r="A239" s="75" t="s">
        <v>223</v>
      </c>
      <c r="B239" s="75">
        <v>1403</v>
      </c>
      <c r="C239" t="s">
        <v>225</v>
      </c>
      <c r="D239" s="76">
        <v>5.2872032759766964E-2</v>
      </c>
      <c r="E239" s="75" t="s">
        <v>384</v>
      </c>
      <c r="F239" s="75"/>
      <c r="G239" s="76">
        <v>3.9771370584382813E-2</v>
      </c>
      <c r="H239" s="75" t="s">
        <v>384</v>
      </c>
      <c r="I239" s="75"/>
      <c r="J239" s="76">
        <v>1.944561741534695E-2</v>
      </c>
      <c r="K239" s="75" t="s">
        <v>384</v>
      </c>
      <c r="L239" s="75"/>
      <c r="M239" s="76">
        <v>4.9234174215099957E-2</v>
      </c>
      <c r="N239" s="75" t="s">
        <v>384</v>
      </c>
      <c r="O239" s="75"/>
      <c r="P239" s="76">
        <v>0</v>
      </c>
      <c r="Q239" s="75" t="s">
        <v>384</v>
      </c>
      <c r="R239" s="75"/>
      <c r="S239" s="76">
        <v>6.827596053778362E-2</v>
      </c>
      <c r="T239" s="75" t="s">
        <v>384</v>
      </c>
      <c r="U239" s="75"/>
      <c r="V239" s="76">
        <v>1</v>
      </c>
      <c r="W239" s="75" t="s">
        <v>380</v>
      </c>
      <c r="X239" s="75"/>
      <c r="Y239" s="131">
        <v>0.23222425588565301</v>
      </c>
      <c r="Z239" s="75" t="s">
        <v>383</v>
      </c>
      <c r="AA239" s="75"/>
      <c r="AB239" s="75"/>
      <c r="AC239" s="75"/>
    </row>
    <row r="240" spans="1:29" ht="14.4" x14ac:dyDescent="0.3">
      <c r="A240" s="75" t="s">
        <v>223</v>
      </c>
      <c r="B240" s="75">
        <v>1404</v>
      </c>
      <c r="C240" t="s">
        <v>226</v>
      </c>
      <c r="D240" s="76">
        <v>6.9275659688731256E-2</v>
      </c>
      <c r="E240" s="75" t="s">
        <v>384</v>
      </c>
      <c r="F240" s="75"/>
      <c r="G240" s="76">
        <v>1.7840822755681225E-2</v>
      </c>
      <c r="H240" s="75" t="s">
        <v>384</v>
      </c>
      <c r="I240" s="75"/>
      <c r="J240" s="76">
        <v>1.0979666274888913E-2</v>
      </c>
      <c r="K240" s="75" t="s">
        <v>384</v>
      </c>
      <c r="L240" s="75"/>
      <c r="M240" s="76">
        <v>2.6468697156640325E-2</v>
      </c>
      <c r="N240" s="75" t="s">
        <v>384</v>
      </c>
      <c r="O240" s="75"/>
      <c r="P240" s="76">
        <v>0.50026416183609124</v>
      </c>
      <c r="Q240" s="75" t="s">
        <v>382</v>
      </c>
      <c r="R240" s="75"/>
      <c r="S240" s="76">
        <v>8.4297398502957324E-2</v>
      </c>
      <c r="T240" s="75" t="s">
        <v>384</v>
      </c>
      <c r="U240" s="75"/>
      <c r="V240" s="76">
        <v>0.96605667534107187</v>
      </c>
      <c r="W240" s="75" t="s">
        <v>380</v>
      </c>
      <c r="X240" s="75"/>
      <c r="Y240" s="131">
        <v>0.27283562393415467</v>
      </c>
      <c r="Z240" s="75" t="s">
        <v>383</v>
      </c>
      <c r="AA240" s="75"/>
      <c r="AB240" s="75"/>
      <c r="AC240" s="75"/>
    </row>
    <row r="241" spans="1:29" ht="14.4" x14ac:dyDescent="0.3">
      <c r="A241" s="75" t="s">
        <v>223</v>
      </c>
      <c r="B241" s="75">
        <v>1405</v>
      </c>
      <c r="C241" t="s">
        <v>227</v>
      </c>
      <c r="D241" s="76">
        <v>0.12454392671903947</v>
      </c>
      <c r="E241" s="75" t="s">
        <v>384</v>
      </c>
      <c r="F241" s="75"/>
      <c r="G241" s="76">
        <v>3.1319771655865435E-2</v>
      </c>
      <c r="H241" s="75" t="s">
        <v>384</v>
      </c>
      <c r="I241" s="75"/>
      <c r="J241" s="76">
        <v>6.9061776923998175E-2</v>
      </c>
      <c r="K241" s="75" t="s">
        <v>384</v>
      </c>
      <c r="L241" s="75"/>
      <c r="M241" s="76">
        <v>4.586344940428818E-2</v>
      </c>
      <c r="N241" s="75" t="s">
        <v>384</v>
      </c>
      <c r="O241" s="75"/>
      <c r="P241" s="76">
        <v>0.11460079392984404</v>
      </c>
      <c r="Q241" s="75" t="s">
        <v>384</v>
      </c>
      <c r="R241" s="75"/>
      <c r="S241" s="76">
        <v>7.241630515923389E-2</v>
      </c>
      <c r="T241" s="75" t="s">
        <v>384</v>
      </c>
      <c r="U241" s="75"/>
      <c r="V241" s="76">
        <v>1</v>
      </c>
      <c r="W241" s="75" t="s">
        <v>380</v>
      </c>
      <c r="X241" s="75"/>
      <c r="Y241" s="131">
        <v>0.26136697221671745</v>
      </c>
      <c r="Z241" s="75" t="s">
        <v>383</v>
      </c>
      <c r="AA241" s="75"/>
      <c r="AB241" s="75"/>
      <c r="AC241" s="75"/>
    </row>
    <row r="242" spans="1:29" ht="14.4" x14ac:dyDescent="0.3">
      <c r="A242" s="75" t="s">
        <v>223</v>
      </c>
      <c r="B242" s="75">
        <v>1406</v>
      </c>
      <c r="C242" t="s">
        <v>228</v>
      </c>
      <c r="D242" s="76">
        <v>0.20680610736002172</v>
      </c>
      <c r="E242" s="75" t="s">
        <v>383</v>
      </c>
      <c r="F242" s="75"/>
      <c r="G242" s="76">
        <v>3.5392181916384172E-2</v>
      </c>
      <c r="H242" s="75" t="s">
        <v>384</v>
      </c>
      <c r="I242" s="75"/>
      <c r="J242" s="76">
        <v>4.3164550177111398E-2</v>
      </c>
      <c r="K242" s="75" t="s">
        <v>384</v>
      </c>
      <c r="L242" s="75"/>
      <c r="M242" s="76">
        <v>8.8095519103017252E-3</v>
      </c>
      <c r="N242" s="75" t="s">
        <v>384</v>
      </c>
      <c r="O242" s="75"/>
      <c r="P242" s="76">
        <v>0</v>
      </c>
      <c r="Q242" s="75" t="s">
        <v>384</v>
      </c>
      <c r="R242" s="75"/>
      <c r="S242" s="76">
        <v>5.3391056127385109E-2</v>
      </c>
      <c r="T242" s="75" t="s">
        <v>384</v>
      </c>
      <c r="U242" s="75"/>
      <c r="V242" s="76">
        <v>1</v>
      </c>
      <c r="W242" s="75" t="s">
        <v>380</v>
      </c>
      <c r="X242" s="75"/>
      <c r="Y242" s="131">
        <v>0.25897617367676101</v>
      </c>
      <c r="Z242" s="75" t="s">
        <v>383</v>
      </c>
      <c r="AA242" s="75"/>
      <c r="AB242" s="75"/>
      <c r="AC242" s="75"/>
    </row>
    <row r="243" spans="1:29" ht="14.4" x14ac:dyDescent="0.3">
      <c r="A243" s="75" t="s">
        <v>223</v>
      </c>
      <c r="B243" s="75">
        <v>1407</v>
      </c>
      <c r="C243" t="s">
        <v>229</v>
      </c>
      <c r="D243" s="76">
        <v>4.304465846850862E-2</v>
      </c>
      <c r="E243" s="75" t="s">
        <v>384</v>
      </c>
      <c r="F243" s="75"/>
      <c r="G243" s="76">
        <v>5.2597842140318825E-2</v>
      </c>
      <c r="H243" s="75" t="s">
        <v>384</v>
      </c>
      <c r="I243" s="75"/>
      <c r="J243" s="76">
        <v>2.0878753609374995E-4</v>
      </c>
      <c r="K243" s="75" t="s">
        <v>384</v>
      </c>
      <c r="L243" s="75"/>
      <c r="M243" s="76">
        <v>0.18496443601869467</v>
      </c>
      <c r="N243" s="75" t="s">
        <v>384</v>
      </c>
      <c r="O243" s="75"/>
      <c r="P243" s="76">
        <v>9.978440514391719E-2</v>
      </c>
      <c r="Q243" s="75" t="s">
        <v>384</v>
      </c>
      <c r="R243" s="75"/>
      <c r="S243" s="76">
        <v>0.32344396666016856</v>
      </c>
      <c r="T243" s="75" t="s">
        <v>383</v>
      </c>
      <c r="U243" s="75"/>
      <c r="V243" s="76">
        <v>1</v>
      </c>
      <c r="W243" s="75" t="s">
        <v>380</v>
      </c>
      <c r="X243" s="75"/>
      <c r="Y243" s="131">
        <v>0.27996865965765294</v>
      </c>
      <c r="Z243" s="75" t="s">
        <v>383</v>
      </c>
      <c r="AA243" s="75"/>
      <c r="AB243" s="75"/>
      <c r="AC243" s="75"/>
    </row>
    <row r="244" spans="1:29" ht="14.4" x14ac:dyDescent="0.3">
      <c r="A244" s="75" t="s">
        <v>223</v>
      </c>
      <c r="B244" s="75">
        <v>1408</v>
      </c>
      <c r="C244" t="s">
        <v>230</v>
      </c>
      <c r="D244" s="76">
        <v>0.15328952364756707</v>
      </c>
      <c r="E244" s="75" t="s">
        <v>384</v>
      </c>
      <c r="F244" s="75"/>
      <c r="G244" s="76">
        <v>9.5868059083292642E-2</v>
      </c>
      <c r="H244" s="75" t="s">
        <v>384</v>
      </c>
      <c r="I244" s="75"/>
      <c r="J244" s="76">
        <v>1.8495810378641475E-3</v>
      </c>
      <c r="K244" s="75" t="s">
        <v>384</v>
      </c>
      <c r="L244" s="75"/>
      <c r="M244" s="76">
        <v>9.3951425601826191E-2</v>
      </c>
      <c r="N244" s="75" t="s">
        <v>384</v>
      </c>
      <c r="O244" s="75"/>
      <c r="P244" s="76">
        <v>0.46066092897299804</v>
      </c>
      <c r="Q244" s="75" t="s">
        <v>382</v>
      </c>
      <c r="R244" s="75"/>
      <c r="S244" s="76">
        <v>0.16877664238847462</v>
      </c>
      <c r="T244" s="75" t="s">
        <v>384</v>
      </c>
      <c r="U244" s="75"/>
      <c r="V244" s="76">
        <v>0.75130741629917774</v>
      </c>
      <c r="W244" s="75" t="s">
        <v>381</v>
      </c>
      <c r="X244" s="75"/>
      <c r="Y244" s="131">
        <v>0.27261685760612381</v>
      </c>
      <c r="Z244" s="75" t="s">
        <v>383</v>
      </c>
      <c r="AA244" s="75"/>
      <c r="AB244" s="75"/>
      <c r="AC244" s="75"/>
    </row>
    <row r="245" spans="1:29" ht="14.4" x14ac:dyDescent="0.3">
      <c r="A245" s="75" t="s">
        <v>223</v>
      </c>
      <c r="B245" s="75">
        <v>1409</v>
      </c>
      <c r="C245" t="s">
        <v>231</v>
      </c>
      <c r="D245" s="76">
        <v>4.3922401107914018E-2</v>
      </c>
      <c r="E245" s="75" t="s">
        <v>384</v>
      </c>
      <c r="F245" s="75"/>
      <c r="G245" s="76">
        <v>1.6652778490380587E-2</v>
      </c>
      <c r="H245" s="75" t="s">
        <v>384</v>
      </c>
      <c r="I245" s="75"/>
      <c r="J245" s="76">
        <v>4.1797492240251066E-3</v>
      </c>
      <c r="K245" s="75" t="s">
        <v>384</v>
      </c>
      <c r="L245" s="75"/>
      <c r="M245" s="76">
        <v>2.8906019212927139E-2</v>
      </c>
      <c r="N245" s="75" t="s">
        <v>384</v>
      </c>
      <c r="O245" s="75"/>
      <c r="P245" s="76">
        <v>0.27034192255775558</v>
      </c>
      <c r="Q245" s="75" t="s">
        <v>383</v>
      </c>
      <c r="R245" s="75"/>
      <c r="S245" s="76">
        <v>0.15464004015117547</v>
      </c>
      <c r="T245" s="75" t="s">
        <v>384</v>
      </c>
      <c r="U245" s="75"/>
      <c r="V245" s="76">
        <v>1</v>
      </c>
      <c r="W245" s="75" t="s">
        <v>380</v>
      </c>
      <c r="X245" s="75"/>
      <c r="Y245" s="131">
        <v>0.25792180903424727</v>
      </c>
      <c r="Z245" s="75" t="s">
        <v>383</v>
      </c>
      <c r="AA245" s="75"/>
      <c r="AB245" s="75"/>
      <c r="AC245" s="75"/>
    </row>
    <row r="246" spans="1:29" ht="14.4" x14ac:dyDescent="0.3">
      <c r="A246" s="75" t="s">
        <v>223</v>
      </c>
      <c r="B246" s="75">
        <v>1410</v>
      </c>
      <c r="C246" t="s">
        <v>232</v>
      </c>
      <c r="D246" s="76">
        <v>4.4966441433579168E-2</v>
      </c>
      <c r="E246" s="75" t="s">
        <v>384</v>
      </c>
      <c r="F246" s="75"/>
      <c r="G246" s="76">
        <v>1.2946840095136539E-2</v>
      </c>
      <c r="H246" s="75" t="s">
        <v>384</v>
      </c>
      <c r="I246" s="75"/>
      <c r="J246" s="76">
        <v>1.1491091680442048E-2</v>
      </c>
      <c r="K246" s="75" t="s">
        <v>384</v>
      </c>
      <c r="L246" s="75"/>
      <c r="M246" s="76">
        <v>5.1475338786896488E-2</v>
      </c>
      <c r="N246" s="75" t="s">
        <v>384</v>
      </c>
      <c r="O246" s="75"/>
      <c r="P246" s="76">
        <v>0</v>
      </c>
      <c r="Q246" s="75" t="s">
        <v>384</v>
      </c>
      <c r="R246" s="75"/>
      <c r="S246" s="76">
        <v>7.2265158422049683E-2</v>
      </c>
      <c r="T246" s="75" t="s">
        <v>384</v>
      </c>
      <c r="U246" s="75"/>
      <c r="V246" s="76">
        <v>1</v>
      </c>
      <c r="W246" s="75" t="s">
        <v>380</v>
      </c>
      <c r="X246" s="75"/>
      <c r="Y246" s="131">
        <v>0.22510581519468198</v>
      </c>
      <c r="Z246" s="75" t="s">
        <v>383</v>
      </c>
      <c r="AA246" s="75"/>
      <c r="AB246" s="75"/>
      <c r="AC246" s="75"/>
    </row>
    <row r="247" spans="1:29" ht="14.4" x14ac:dyDescent="0.3">
      <c r="A247" s="75" t="s">
        <v>223</v>
      </c>
      <c r="B247" s="75">
        <v>1411</v>
      </c>
      <c r="C247" t="s">
        <v>233</v>
      </c>
      <c r="D247" s="76">
        <v>0.20422094845772273</v>
      </c>
      <c r="E247" s="75" t="s">
        <v>383</v>
      </c>
      <c r="F247" s="75"/>
      <c r="G247" s="76">
        <v>8.2553472988993751E-2</v>
      </c>
      <c r="H247" s="75" t="s">
        <v>384</v>
      </c>
      <c r="I247" s="75"/>
      <c r="J247" s="76">
        <v>8.2295865540996258E-2</v>
      </c>
      <c r="K247" s="75" t="s">
        <v>384</v>
      </c>
      <c r="L247" s="75"/>
      <c r="M247" s="76">
        <v>4.4870158462794768E-2</v>
      </c>
      <c r="N247" s="75" t="s">
        <v>384</v>
      </c>
      <c r="O247" s="75"/>
      <c r="P247" s="76">
        <v>0.57199359124050031</v>
      </c>
      <c r="Q247" s="75" t="s">
        <v>382</v>
      </c>
      <c r="R247" s="75"/>
      <c r="S247" s="76">
        <v>0.20206983706811613</v>
      </c>
      <c r="T247" s="75" t="s">
        <v>383</v>
      </c>
      <c r="U247" s="75"/>
      <c r="V247" s="76">
        <v>1</v>
      </c>
      <c r="W247" s="75" t="s">
        <v>380</v>
      </c>
      <c r="X247" s="75"/>
      <c r="Y247" s="131">
        <v>0.34747782952058404</v>
      </c>
      <c r="Z247" s="75" t="s">
        <v>383</v>
      </c>
      <c r="AA247" s="75"/>
      <c r="AB247" s="75"/>
      <c r="AC247" s="75"/>
    </row>
    <row r="248" spans="1:29" ht="14.4" x14ac:dyDescent="0.3">
      <c r="A248" s="75" t="s">
        <v>223</v>
      </c>
      <c r="B248" s="75">
        <v>1412</v>
      </c>
      <c r="C248" t="s">
        <v>234</v>
      </c>
      <c r="D248" s="76">
        <v>6.7153559542536864E-2</v>
      </c>
      <c r="E248" s="75" t="s">
        <v>384</v>
      </c>
      <c r="F248" s="75"/>
      <c r="G248" s="76">
        <v>1.7741970396941607E-2</v>
      </c>
      <c r="H248" s="75" t="s">
        <v>384</v>
      </c>
      <c r="I248" s="75"/>
      <c r="J248" s="76">
        <v>0</v>
      </c>
      <c r="K248" s="75" t="s">
        <v>384</v>
      </c>
      <c r="L248" s="75"/>
      <c r="M248" s="76">
        <v>6.6033748623065422E-2</v>
      </c>
      <c r="N248" s="75" t="s">
        <v>384</v>
      </c>
      <c r="O248" s="75"/>
      <c r="P248" s="76">
        <v>2.1881637680683096E-2</v>
      </c>
      <c r="Q248" s="75" t="s">
        <v>384</v>
      </c>
      <c r="R248" s="75"/>
      <c r="S248" s="76">
        <v>0.6774314619612698</v>
      </c>
      <c r="T248" s="75" t="s">
        <v>381</v>
      </c>
      <c r="U248" s="75"/>
      <c r="V248" s="76">
        <v>1</v>
      </c>
      <c r="W248" s="75" t="s">
        <v>380</v>
      </c>
      <c r="X248" s="75"/>
      <c r="Y248" s="131">
        <v>0.29351379081439755</v>
      </c>
      <c r="Z248" s="75" t="s">
        <v>383</v>
      </c>
      <c r="AA248" s="75"/>
      <c r="AB248" s="75"/>
      <c r="AC248" s="75"/>
    </row>
    <row r="249" spans="1:29" ht="14.4" x14ac:dyDescent="0.3">
      <c r="A249" s="75" t="s">
        <v>223</v>
      </c>
      <c r="B249" s="75">
        <v>1413</v>
      </c>
      <c r="C249" t="s">
        <v>235</v>
      </c>
      <c r="D249" s="76">
        <v>0.14896400930091053</v>
      </c>
      <c r="E249" s="75" t="s">
        <v>384</v>
      </c>
      <c r="F249" s="75"/>
      <c r="G249" s="76">
        <v>3.1948585350860079E-2</v>
      </c>
      <c r="H249" s="75" t="s">
        <v>384</v>
      </c>
      <c r="I249" s="75"/>
      <c r="J249" s="76">
        <v>1.7297875351140832E-3</v>
      </c>
      <c r="K249" s="75" t="s">
        <v>384</v>
      </c>
      <c r="L249" s="75"/>
      <c r="M249" s="76">
        <v>2.7414460042456599E-2</v>
      </c>
      <c r="N249" s="75" t="s">
        <v>384</v>
      </c>
      <c r="O249" s="75"/>
      <c r="P249" s="76">
        <v>3.8224942351664432E-2</v>
      </c>
      <c r="Q249" s="75" t="s">
        <v>384</v>
      </c>
      <c r="R249" s="75"/>
      <c r="S249" s="76">
        <v>0.29084903766123887</v>
      </c>
      <c r="T249" s="75" t="s">
        <v>383</v>
      </c>
      <c r="U249" s="75"/>
      <c r="V249" s="76">
        <v>1</v>
      </c>
      <c r="W249" s="75" t="s">
        <v>380</v>
      </c>
      <c r="X249" s="75"/>
      <c r="Y249" s="131">
        <v>0.27200434168940157</v>
      </c>
      <c r="Z249" s="75" t="s">
        <v>383</v>
      </c>
      <c r="AA249" s="75"/>
      <c r="AB249" s="75"/>
      <c r="AC249" s="75"/>
    </row>
    <row r="250" spans="1:29" ht="14.4" x14ac:dyDescent="0.3">
      <c r="A250" s="75" t="s">
        <v>223</v>
      </c>
      <c r="B250" s="75">
        <v>1414</v>
      </c>
      <c r="C250" t="s">
        <v>236</v>
      </c>
      <c r="D250" s="76">
        <v>5.3785583507331494E-2</v>
      </c>
      <c r="E250" s="75" t="s">
        <v>384</v>
      </c>
      <c r="F250" s="75"/>
      <c r="G250" s="76">
        <v>2.8053347024837506E-2</v>
      </c>
      <c r="H250" s="75" t="s">
        <v>384</v>
      </c>
      <c r="I250" s="75"/>
      <c r="J250" s="76">
        <v>4.6161397401865232E-3</v>
      </c>
      <c r="K250" s="75" t="s">
        <v>384</v>
      </c>
      <c r="L250" s="75"/>
      <c r="M250" s="76">
        <v>7.2288809211740551E-2</v>
      </c>
      <c r="N250" s="75" t="s">
        <v>384</v>
      </c>
      <c r="O250" s="75"/>
      <c r="P250" s="76">
        <v>0.16362040861473154</v>
      </c>
      <c r="Q250" s="75" t="s">
        <v>384</v>
      </c>
      <c r="R250" s="75"/>
      <c r="S250" s="76">
        <v>0.14133048566427947</v>
      </c>
      <c r="T250" s="75" t="s">
        <v>384</v>
      </c>
      <c r="U250" s="75"/>
      <c r="V250" s="76">
        <v>1</v>
      </c>
      <c r="W250" s="75" t="s">
        <v>380</v>
      </c>
      <c r="X250" s="75"/>
      <c r="Y250" s="131">
        <v>0.25455337042952764</v>
      </c>
      <c r="Z250" s="75" t="s">
        <v>383</v>
      </c>
      <c r="AA250" s="75"/>
      <c r="AB250" s="75"/>
      <c r="AC250" s="75"/>
    </row>
    <row r="251" spans="1:29" ht="14.4" x14ac:dyDescent="0.3">
      <c r="A251" s="75" t="s">
        <v>223</v>
      </c>
      <c r="B251" s="75">
        <v>1415</v>
      </c>
      <c r="C251" t="s">
        <v>339</v>
      </c>
      <c r="D251" s="76">
        <v>0.16251005694372475</v>
      </c>
      <c r="E251" s="75" t="s">
        <v>384</v>
      </c>
      <c r="F251" s="75"/>
      <c r="G251" s="76">
        <v>4.1320180821419659E-2</v>
      </c>
      <c r="H251" s="75" t="s">
        <v>384</v>
      </c>
      <c r="I251" s="75"/>
      <c r="J251" s="76">
        <v>0.55239868785341284</v>
      </c>
      <c r="K251" s="75" t="s">
        <v>382</v>
      </c>
      <c r="L251" s="75"/>
      <c r="M251" s="76">
        <v>2.8970712564743231E-2</v>
      </c>
      <c r="N251" s="75" t="s">
        <v>384</v>
      </c>
      <c r="O251" s="75"/>
      <c r="P251" s="76">
        <v>3.0958050486100137E-2</v>
      </c>
      <c r="Q251" s="75" t="s">
        <v>384</v>
      </c>
      <c r="R251" s="75"/>
      <c r="S251" s="76">
        <v>0.11371104989438244</v>
      </c>
      <c r="T251" s="75" t="s">
        <v>384</v>
      </c>
      <c r="U251" s="75"/>
      <c r="V251" s="76">
        <v>1</v>
      </c>
      <c r="W251" s="75" t="s">
        <v>380</v>
      </c>
      <c r="X251" s="75"/>
      <c r="Y251" s="131">
        <v>0.3133698976328928</v>
      </c>
      <c r="Z251" s="75" t="s">
        <v>383</v>
      </c>
      <c r="AA251" s="75"/>
      <c r="AB251" s="75"/>
      <c r="AC251" s="75"/>
    </row>
    <row r="252" spans="1:29" ht="14.4" x14ac:dyDescent="0.3">
      <c r="A252" s="75" t="s">
        <v>223</v>
      </c>
      <c r="B252" s="75">
        <v>1416</v>
      </c>
      <c r="C252" t="s">
        <v>237</v>
      </c>
      <c r="D252" s="76">
        <v>0.11658313823871826</v>
      </c>
      <c r="E252" s="75" t="s">
        <v>384</v>
      </c>
      <c r="F252" s="75"/>
      <c r="G252" s="76">
        <v>3.8408436860828628E-2</v>
      </c>
      <c r="H252" s="75" t="s">
        <v>384</v>
      </c>
      <c r="I252" s="75"/>
      <c r="J252" s="76">
        <v>3.6584349070378449E-4</v>
      </c>
      <c r="K252" s="75" t="s">
        <v>384</v>
      </c>
      <c r="L252" s="75"/>
      <c r="M252" s="76">
        <v>5.9810296946949892E-2</v>
      </c>
      <c r="N252" s="75" t="s">
        <v>384</v>
      </c>
      <c r="O252" s="75"/>
      <c r="P252" s="76">
        <v>0</v>
      </c>
      <c r="Q252" s="75" t="s">
        <v>384</v>
      </c>
      <c r="R252" s="75"/>
      <c r="S252" s="76">
        <v>0.25724645357264692</v>
      </c>
      <c r="T252" s="75" t="s">
        <v>383</v>
      </c>
      <c r="U252" s="75"/>
      <c r="V252" s="76">
        <v>1</v>
      </c>
      <c r="W252" s="75" t="s">
        <v>380</v>
      </c>
      <c r="X252" s="75"/>
      <c r="Y252" s="131">
        <v>0.26274057442093945</v>
      </c>
      <c r="Z252" s="75" t="s">
        <v>383</v>
      </c>
      <c r="AA252" s="75"/>
      <c r="AB252" s="75"/>
      <c r="AC252" s="75"/>
    </row>
    <row r="253" spans="1:29" ht="14.4" x14ac:dyDescent="0.3">
      <c r="A253" s="75" t="s">
        <v>223</v>
      </c>
      <c r="B253" s="75">
        <v>1417</v>
      </c>
      <c r="C253" t="s">
        <v>238</v>
      </c>
      <c r="D253" s="76">
        <v>4.1627605659437718E-2</v>
      </c>
      <c r="E253" s="75" t="s">
        <v>384</v>
      </c>
      <c r="F253" s="75"/>
      <c r="G253" s="76">
        <v>1.8968748513931846E-2</v>
      </c>
      <c r="H253" s="75" t="s">
        <v>384</v>
      </c>
      <c r="I253" s="75"/>
      <c r="J253" s="76">
        <v>0</v>
      </c>
      <c r="K253" s="75" t="s">
        <v>384</v>
      </c>
      <c r="L253" s="75"/>
      <c r="M253" s="76">
        <v>3.0376485552471758E-2</v>
      </c>
      <c r="N253" s="75" t="s">
        <v>384</v>
      </c>
      <c r="O253" s="75"/>
      <c r="P253" s="76">
        <v>0</v>
      </c>
      <c r="Q253" s="75" t="s">
        <v>384</v>
      </c>
      <c r="R253" s="75"/>
      <c r="S253" s="76">
        <v>5.2033427092637058E-2</v>
      </c>
      <c r="T253" s="75" t="s">
        <v>384</v>
      </c>
      <c r="U253" s="75"/>
      <c r="V253" s="76">
        <v>1</v>
      </c>
      <c r="W253" s="75" t="s">
        <v>380</v>
      </c>
      <c r="X253" s="75"/>
      <c r="Y253" s="131">
        <v>0.2203602620991848</v>
      </c>
      <c r="Z253" s="75" t="s">
        <v>383</v>
      </c>
      <c r="AA253" s="75"/>
      <c r="AB253" s="75"/>
      <c r="AC253" s="75"/>
    </row>
    <row r="254" spans="1:29" ht="14.4" x14ac:dyDescent="0.3">
      <c r="A254" s="75" t="s">
        <v>223</v>
      </c>
      <c r="B254" s="75">
        <v>1418</v>
      </c>
      <c r="C254" t="s">
        <v>239</v>
      </c>
      <c r="D254" s="76">
        <v>7.0161933943035895E-2</v>
      </c>
      <c r="E254" s="75" t="s">
        <v>384</v>
      </c>
      <c r="F254" s="75"/>
      <c r="G254" s="76">
        <v>5.6946686392717834E-2</v>
      </c>
      <c r="H254" s="75" t="s">
        <v>384</v>
      </c>
      <c r="I254" s="75"/>
      <c r="J254" s="76">
        <v>6.5813245747417216E-3</v>
      </c>
      <c r="K254" s="75" t="s">
        <v>384</v>
      </c>
      <c r="L254" s="75"/>
      <c r="M254" s="76">
        <v>0.15722606663804881</v>
      </c>
      <c r="N254" s="75" t="s">
        <v>384</v>
      </c>
      <c r="O254" s="75"/>
      <c r="P254" s="76">
        <v>0</v>
      </c>
      <c r="Q254" s="75" t="s">
        <v>384</v>
      </c>
      <c r="R254" s="75"/>
      <c r="S254" s="76">
        <v>0.4210353416154784</v>
      </c>
      <c r="T254" s="75" t="s">
        <v>382</v>
      </c>
      <c r="U254" s="75"/>
      <c r="V254" s="76">
        <v>1</v>
      </c>
      <c r="W254" s="75" t="s">
        <v>380</v>
      </c>
      <c r="X254" s="75"/>
      <c r="Y254" s="131">
        <v>0.28390599734997768</v>
      </c>
      <c r="Z254" s="75" t="s">
        <v>383</v>
      </c>
      <c r="AA254" s="75"/>
      <c r="AB254" s="75"/>
      <c r="AC254" s="75"/>
    </row>
    <row r="255" spans="1:29" ht="14.4" x14ac:dyDescent="0.3">
      <c r="A255" s="75" t="s">
        <v>223</v>
      </c>
      <c r="B255" s="75">
        <v>1419</v>
      </c>
      <c r="C255" t="s">
        <v>240</v>
      </c>
      <c r="D255" s="76">
        <v>5.3546161041807434E-2</v>
      </c>
      <c r="E255" s="75" t="s">
        <v>384</v>
      </c>
      <c r="F255" s="75"/>
      <c r="G255" s="76">
        <v>1.6990599322559915E-2</v>
      </c>
      <c r="H255" s="75" t="s">
        <v>384</v>
      </c>
      <c r="I255" s="75"/>
      <c r="J255" s="76">
        <v>3.9241067224717624E-2</v>
      </c>
      <c r="K255" s="75" t="s">
        <v>384</v>
      </c>
      <c r="L255" s="75"/>
      <c r="M255" s="76">
        <v>2.780071711616601E-2</v>
      </c>
      <c r="N255" s="75" t="s">
        <v>384</v>
      </c>
      <c r="O255" s="75"/>
      <c r="P255" s="76">
        <v>0</v>
      </c>
      <c r="Q255" s="75" t="s">
        <v>384</v>
      </c>
      <c r="R255" s="75"/>
      <c r="S255" s="76">
        <v>0.1887998905165591</v>
      </c>
      <c r="T255" s="75" t="s">
        <v>384</v>
      </c>
      <c r="U255" s="75"/>
      <c r="V255" s="76">
        <v>1</v>
      </c>
      <c r="W255" s="75" t="s">
        <v>380</v>
      </c>
      <c r="X255" s="75"/>
      <c r="Y255" s="131">
        <v>0.23969151955861775</v>
      </c>
      <c r="Z255" s="75" t="s">
        <v>383</v>
      </c>
      <c r="AA255" s="75"/>
      <c r="AB255" s="75"/>
      <c r="AC255" s="75"/>
    </row>
    <row r="256" spans="1:29" ht="14.4" x14ac:dyDescent="0.3">
      <c r="A256" s="75" t="s">
        <v>223</v>
      </c>
      <c r="B256" s="75">
        <v>1420</v>
      </c>
      <c r="C256" t="s">
        <v>241</v>
      </c>
      <c r="D256" s="76">
        <v>0.11090676311977515</v>
      </c>
      <c r="E256" s="75" t="s">
        <v>384</v>
      </c>
      <c r="F256" s="75"/>
      <c r="G256" s="76">
        <v>2.3955375697157156E-2</v>
      </c>
      <c r="H256" s="75" t="s">
        <v>384</v>
      </c>
      <c r="I256" s="75"/>
      <c r="J256" s="76">
        <v>0.10144176895852076</v>
      </c>
      <c r="K256" s="75" t="s">
        <v>384</v>
      </c>
      <c r="L256" s="75"/>
      <c r="M256" s="76">
        <v>3.6513699258715844E-2</v>
      </c>
      <c r="N256" s="75" t="s">
        <v>384</v>
      </c>
      <c r="O256" s="75"/>
      <c r="P256" s="76">
        <v>0.20754972027246049</v>
      </c>
      <c r="Q256" s="75" t="s">
        <v>383</v>
      </c>
      <c r="R256" s="75"/>
      <c r="S256" s="76">
        <v>0.63572301781666507</v>
      </c>
      <c r="T256" s="75" t="s">
        <v>381</v>
      </c>
      <c r="U256" s="75"/>
      <c r="V256" s="76">
        <v>1</v>
      </c>
      <c r="W256" s="75" t="s">
        <v>380</v>
      </c>
      <c r="X256" s="75"/>
      <c r="Y256" s="131">
        <v>0.32509524839402271</v>
      </c>
      <c r="Z256" s="75" t="s">
        <v>383</v>
      </c>
      <c r="AA256" s="75"/>
      <c r="AB256" s="75"/>
      <c r="AC256" s="75"/>
    </row>
    <row r="257" spans="1:29" ht="14.4" x14ac:dyDescent="0.3">
      <c r="A257" s="75" t="s">
        <v>223</v>
      </c>
      <c r="B257" s="75">
        <v>1421</v>
      </c>
      <c r="C257" t="s">
        <v>242</v>
      </c>
      <c r="D257" s="76">
        <v>0.12603819627916657</v>
      </c>
      <c r="E257" s="75" t="s">
        <v>384</v>
      </c>
      <c r="F257" s="75"/>
      <c r="G257" s="76">
        <v>0.19756464952749458</v>
      </c>
      <c r="H257" s="75" t="s">
        <v>384</v>
      </c>
      <c r="I257" s="75"/>
      <c r="J257" s="76">
        <v>4.4684329104604695E-2</v>
      </c>
      <c r="K257" s="75" t="s">
        <v>384</v>
      </c>
      <c r="L257" s="75"/>
      <c r="M257" s="76">
        <v>9.8263149843282688E-2</v>
      </c>
      <c r="N257" s="75" t="s">
        <v>384</v>
      </c>
      <c r="O257" s="75"/>
      <c r="P257" s="76">
        <v>0</v>
      </c>
      <c r="Q257" s="75" t="s">
        <v>384</v>
      </c>
      <c r="R257" s="75"/>
      <c r="S257" s="76">
        <v>7.9679947492771463E-2</v>
      </c>
      <c r="T257" s="75" t="s">
        <v>384</v>
      </c>
      <c r="U257" s="75"/>
      <c r="V257" s="76">
        <v>1</v>
      </c>
      <c r="W257" s="75" t="s">
        <v>380</v>
      </c>
      <c r="X257" s="75"/>
      <c r="Y257" s="131">
        <v>0.28698331180539816</v>
      </c>
      <c r="Z257" s="75" t="s">
        <v>383</v>
      </c>
      <c r="AA257" s="75"/>
      <c r="AB257" s="75"/>
      <c r="AC257" s="75"/>
    </row>
    <row r="258" spans="1:29" ht="14.4" x14ac:dyDescent="0.3">
      <c r="A258" s="75" t="s">
        <v>243</v>
      </c>
      <c r="B258" s="75">
        <v>1501</v>
      </c>
      <c r="C258" t="s">
        <v>244</v>
      </c>
      <c r="D258" s="76">
        <v>0.30972355797853796</v>
      </c>
      <c r="E258" s="75" t="s">
        <v>383</v>
      </c>
      <c r="F258" s="75"/>
      <c r="G258" s="76">
        <v>0.12983918740949615</v>
      </c>
      <c r="H258" s="75" t="s">
        <v>384</v>
      </c>
      <c r="I258" s="75"/>
      <c r="J258" s="76">
        <v>0.22910853289312114</v>
      </c>
      <c r="K258" s="75" t="s">
        <v>383</v>
      </c>
      <c r="L258" s="75"/>
      <c r="M258" s="76">
        <v>2.4840998056516697E-2</v>
      </c>
      <c r="N258" s="75" t="s">
        <v>384</v>
      </c>
      <c r="O258" s="75"/>
      <c r="P258" s="76">
        <v>0.18072817659076679</v>
      </c>
      <c r="Q258" s="75" t="s">
        <v>384</v>
      </c>
      <c r="R258" s="75"/>
      <c r="S258" s="76">
        <v>0.13560973782753702</v>
      </c>
      <c r="T258" s="75" t="s">
        <v>384</v>
      </c>
      <c r="U258" s="75"/>
      <c r="V258" s="76">
        <v>1</v>
      </c>
      <c r="W258" s="75" t="s">
        <v>380</v>
      </c>
      <c r="X258" s="75"/>
      <c r="Y258" s="131">
        <v>0.34494129361440101</v>
      </c>
      <c r="Z258" s="75" t="s">
        <v>383</v>
      </c>
      <c r="AA258" s="75"/>
      <c r="AB258" s="75"/>
      <c r="AC258" s="75"/>
    </row>
    <row r="259" spans="1:29" ht="14.4" x14ac:dyDescent="0.3">
      <c r="A259" s="75" t="s">
        <v>243</v>
      </c>
      <c r="B259" s="75">
        <v>1502</v>
      </c>
      <c r="C259" t="s">
        <v>245</v>
      </c>
      <c r="D259" s="76">
        <v>8.5880291522219959E-2</v>
      </c>
      <c r="E259" s="75" t="s">
        <v>384</v>
      </c>
      <c r="F259" s="75"/>
      <c r="G259" s="76">
        <v>4.7148692784704051E-2</v>
      </c>
      <c r="H259" s="75" t="s">
        <v>384</v>
      </c>
      <c r="I259" s="75"/>
      <c r="J259" s="76">
        <v>2.3020866332768154E-2</v>
      </c>
      <c r="K259" s="75" t="s">
        <v>384</v>
      </c>
      <c r="L259" s="75"/>
      <c r="M259" s="76">
        <v>0.11008622778729971</v>
      </c>
      <c r="N259" s="75" t="s">
        <v>384</v>
      </c>
      <c r="O259" s="75"/>
      <c r="P259" s="76">
        <v>0</v>
      </c>
      <c r="Q259" s="75" t="s">
        <v>384</v>
      </c>
      <c r="R259" s="75"/>
      <c r="S259" s="76">
        <v>0.27441774797222396</v>
      </c>
      <c r="T259" s="75" t="s">
        <v>383</v>
      </c>
      <c r="U259" s="75"/>
      <c r="V259" s="76">
        <v>1</v>
      </c>
      <c r="W259" s="75" t="s">
        <v>380</v>
      </c>
      <c r="X259" s="75"/>
      <c r="Y259" s="131">
        <v>0.26735828107061399</v>
      </c>
      <c r="Z259" s="75" t="s">
        <v>383</v>
      </c>
      <c r="AA259" s="75"/>
      <c r="AB259" s="75"/>
      <c r="AC259" s="75"/>
    </row>
    <row r="260" spans="1:29" ht="14.4" x14ac:dyDescent="0.3">
      <c r="A260" s="75" t="s">
        <v>243</v>
      </c>
      <c r="B260" s="75">
        <v>1503</v>
      </c>
      <c r="C260" t="s">
        <v>246</v>
      </c>
      <c r="D260" s="76">
        <v>0.23599891980978743</v>
      </c>
      <c r="E260" s="75" t="s">
        <v>383</v>
      </c>
      <c r="F260" s="75"/>
      <c r="G260" s="76">
        <v>0.11031797588503232</v>
      </c>
      <c r="H260" s="75" t="s">
        <v>384</v>
      </c>
      <c r="I260" s="75"/>
      <c r="J260" s="76">
        <v>5.6412612705248694E-2</v>
      </c>
      <c r="K260" s="75" t="s">
        <v>384</v>
      </c>
      <c r="L260" s="75"/>
      <c r="M260" s="76">
        <v>2.8804199405555602E-2</v>
      </c>
      <c r="N260" s="75" t="s">
        <v>384</v>
      </c>
      <c r="O260" s="75"/>
      <c r="P260" s="76">
        <v>6.4755144911826743E-3</v>
      </c>
      <c r="Q260" s="75" t="s">
        <v>384</v>
      </c>
      <c r="R260" s="75"/>
      <c r="S260" s="76">
        <v>1.7638691982518176E-2</v>
      </c>
      <c r="T260" s="75" t="s">
        <v>384</v>
      </c>
      <c r="U260" s="75"/>
      <c r="V260" s="76">
        <v>1</v>
      </c>
      <c r="W260" s="75" t="s">
        <v>380</v>
      </c>
      <c r="X260" s="75"/>
      <c r="Y260" s="131">
        <v>0.28019648099741445</v>
      </c>
      <c r="Z260" s="75" t="s">
        <v>383</v>
      </c>
      <c r="AA260" s="75"/>
      <c r="AB260" s="75"/>
      <c r="AC260" s="75"/>
    </row>
    <row r="261" spans="1:29" ht="14.4" x14ac:dyDescent="0.3">
      <c r="A261" s="75" t="s">
        <v>243</v>
      </c>
      <c r="B261" s="75">
        <v>1504</v>
      </c>
      <c r="C261" t="s">
        <v>247</v>
      </c>
      <c r="D261" s="76">
        <v>6.2116282986852414E-2</v>
      </c>
      <c r="E261" s="75" t="s">
        <v>384</v>
      </c>
      <c r="F261" s="75"/>
      <c r="G261" s="76">
        <v>1.9624604752041527E-2</v>
      </c>
      <c r="H261" s="75" t="s">
        <v>384</v>
      </c>
      <c r="I261" s="75"/>
      <c r="J261" s="76">
        <v>0</v>
      </c>
      <c r="K261" s="75" t="s">
        <v>384</v>
      </c>
      <c r="L261" s="75"/>
      <c r="M261" s="76">
        <v>6.1010614664153404E-2</v>
      </c>
      <c r="N261" s="75" t="s">
        <v>384</v>
      </c>
      <c r="O261" s="75"/>
      <c r="P261" s="76">
        <v>0</v>
      </c>
      <c r="Q261" s="75" t="s">
        <v>384</v>
      </c>
      <c r="R261" s="75"/>
      <c r="S261" s="76">
        <v>0.20918195405487133</v>
      </c>
      <c r="T261" s="75" t="s">
        <v>383</v>
      </c>
      <c r="U261" s="75"/>
      <c r="V261" s="76">
        <v>1</v>
      </c>
      <c r="W261" s="75" t="s">
        <v>380</v>
      </c>
      <c r="X261" s="75"/>
      <c r="Y261" s="131">
        <v>0.24336743441968128</v>
      </c>
      <c r="Z261" s="75" t="s">
        <v>383</v>
      </c>
      <c r="AA261" s="75"/>
      <c r="AB261" s="75"/>
      <c r="AC261" s="75"/>
    </row>
    <row r="262" spans="1:29" ht="14.4" x14ac:dyDescent="0.3">
      <c r="A262" s="75" t="s">
        <v>243</v>
      </c>
      <c r="B262" s="75">
        <v>1505</v>
      </c>
      <c r="C262" t="s">
        <v>248</v>
      </c>
      <c r="D262" s="76">
        <v>0.12936889031762486</v>
      </c>
      <c r="E262" s="75" t="s">
        <v>384</v>
      </c>
      <c r="F262" s="75"/>
      <c r="G262" s="76">
        <v>0.19885458465558234</v>
      </c>
      <c r="H262" s="75" t="s">
        <v>384</v>
      </c>
      <c r="I262" s="75"/>
      <c r="J262" s="76">
        <v>1.8887368139141051E-2</v>
      </c>
      <c r="K262" s="75" t="s">
        <v>384</v>
      </c>
      <c r="L262" s="75"/>
      <c r="M262" s="76">
        <v>7.4195230968009881E-2</v>
      </c>
      <c r="N262" s="75" t="s">
        <v>384</v>
      </c>
      <c r="O262" s="75"/>
      <c r="P262" s="76">
        <v>0.25332846816456045</v>
      </c>
      <c r="Q262" s="75" t="s">
        <v>383</v>
      </c>
      <c r="R262" s="75"/>
      <c r="S262" s="76">
        <v>0.10613847880403433</v>
      </c>
      <c r="T262" s="75" t="s">
        <v>384</v>
      </c>
      <c r="U262" s="75"/>
      <c r="V262" s="76">
        <v>1</v>
      </c>
      <c r="W262" s="75" t="s">
        <v>380</v>
      </c>
      <c r="X262" s="75"/>
      <c r="Y262" s="131">
        <v>0.31089964960221605</v>
      </c>
      <c r="Z262" s="75" t="s">
        <v>383</v>
      </c>
      <c r="AA262" s="75"/>
      <c r="AB262" s="75"/>
      <c r="AC262" s="75"/>
    </row>
    <row r="263" spans="1:29" ht="14.4" x14ac:dyDescent="0.3">
      <c r="A263" s="75" t="s">
        <v>243</v>
      </c>
      <c r="B263" s="77">
        <v>1506</v>
      </c>
      <c r="C263" t="s">
        <v>340</v>
      </c>
      <c r="D263" s="76">
        <v>8.8535832031982523E-2</v>
      </c>
      <c r="E263" s="75" t="s">
        <v>384</v>
      </c>
      <c r="F263" s="75"/>
      <c r="G263" s="76">
        <v>0.14185891153911367</v>
      </c>
      <c r="H263" s="75" t="s">
        <v>384</v>
      </c>
      <c r="I263" s="75"/>
      <c r="J263" s="76">
        <v>2.0967838513416649E-2</v>
      </c>
      <c r="K263" s="75" t="s">
        <v>384</v>
      </c>
      <c r="L263" s="75"/>
      <c r="M263" s="76">
        <v>0.25107624507778775</v>
      </c>
      <c r="N263" s="75" t="s">
        <v>383</v>
      </c>
      <c r="O263" s="75"/>
      <c r="P263" s="76">
        <v>0</v>
      </c>
      <c r="Q263" s="75" t="s">
        <v>384</v>
      </c>
      <c r="R263" s="75"/>
      <c r="S263" s="76">
        <v>0.45018785941754552</v>
      </c>
      <c r="T263" s="75" t="s">
        <v>382</v>
      </c>
      <c r="U263" s="75"/>
      <c r="V263" s="76">
        <v>1</v>
      </c>
      <c r="W263" s="75" t="s">
        <v>380</v>
      </c>
      <c r="X263" s="75"/>
      <c r="Y263" s="131">
        <v>0.31830214301509424</v>
      </c>
      <c r="Z263" s="75" t="s">
        <v>383</v>
      </c>
      <c r="AA263" s="75"/>
      <c r="AB263" s="75"/>
      <c r="AC263" s="75"/>
    </row>
    <row r="264" spans="1:29" ht="14.4" x14ac:dyDescent="0.3">
      <c r="A264" s="75" t="s">
        <v>243</v>
      </c>
      <c r="B264" s="75">
        <v>1507</v>
      </c>
      <c r="C264" t="s">
        <v>249</v>
      </c>
      <c r="D264" s="76">
        <v>0.20002111608150894</v>
      </c>
      <c r="E264" s="75" t="s">
        <v>383</v>
      </c>
      <c r="F264" s="75"/>
      <c r="G264" s="76">
        <v>0.12074478946456001</v>
      </c>
      <c r="H264" s="75" t="s">
        <v>384</v>
      </c>
      <c r="I264" s="75"/>
      <c r="J264" s="76">
        <v>7.0492685114143722E-2</v>
      </c>
      <c r="K264" s="75" t="s">
        <v>384</v>
      </c>
      <c r="L264" s="75"/>
      <c r="M264" s="76">
        <v>8.3400214308098852E-2</v>
      </c>
      <c r="N264" s="75" t="s">
        <v>384</v>
      </c>
      <c r="O264" s="75"/>
      <c r="P264" s="76">
        <v>4.8852062957530709E-2</v>
      </c>
      <c r="Q264" s="75" t="s">
        <v>384</v>
      </c>
      <c r="R264" s="75"/>
      <c r="S264" s="76">
        <v>0.29876621861775354</v>
      </c>
      <c r="T264" s="75" t="s">
        <v>383</v>
      </c>
      <c r="U264" s="75"/>
      <c r="V264" s="76">
        <v>1</v>
      </c>
      <c r="W264" s="75" t="s">
        <v>380</v>
      </c>
      <c r="X264" s="75"/>
      <c r="Y264" s="131">
        <v>0.31430429920896646</v>
      </c>
      <c r="Z264" s="75" t="s">
        <v>383</v>
      </c>
      <c r="AA264" s="75"/>
      <c r="AB264" s="75"/>
      <c r="AC264" s="75"/>
    </row>
    <row r="265" spans="1:29" ht="14.4" x14ac:dyDescent="0.3">
      <c r="A265" s="75" t="s">
        <v>243</v>
      </c>
      <c r="B265" s="75">
        <v>1508</v>
      </c>
      <c r="C265" t="s">
        <v>250</v>
      </c>
      <c r="D265" s="76">
        <v>0.14145992310774291</v>
      </c>
      <c r="E265" s="75" t="s">
        <v>384</v>
      </c>
      <c r="F265" s="75"/>
      <c r="G265" s="76">
        <v>4.5962198240054118E-2</v>
      </c>
      <c r="H265" s="75" t="s">
        <v>384</v>
      </c>
      <c r="I265" s="75"/>
      <c r="J265" s="76">
        <v>0.11249381218613633</v>
      </c>
      <c r="K265" s="75" t="s">
        <v>384</v>
      </c>
      <c r="L265" s="75"/>
      <c r="M265" s="76">
        <v>4.6591433539652408E-2</v>
      </c>
      <c r="N265" s="75" t="s">
        <v>384</v>
      </c>
      <c r="O265" s="75"/>
      <c r="P265" s="76">
        <v>7.73220814040984E-3</v>
      </c>
      <c r="Q265" s="75" t="s">
        <v>384</v>
      </c>
      <c r="R265" s="75"/>
      <c r="S265" s="76">
        <v>0.26573535350027844</v>
      </c>
      <c r="T265" s="75" t="s">
        <v>383</v>
      </c>
      <c r="U265" s="75"/>
      <c r="V265" s="76">
        <v>1</v>
      </c>
      <c r="W265" s="75" t="s">
        <v>380</v>
      </c>
      <c r="X265" s="75"/>
      <c r="Y265" s="131">
        <v>0.28073970500620715</v>
      </c>
      <c r="Z265" s="75" t="s">
        <v>383</v>
      </c>
      <c r="AA265" s="75"/>
      <c r="AB265" s="75"/>
      <c r="AC265" s="75"/>
    </row>
    <row r="266" spans="1:29" ht="14.4" x14ac:dyDescent="0.3">
      <c r="A266" s="75" t="s">
        <v>251</v>
      </c>
      <c r="B266" s="75">
        <v>1601</v>
      </c>
      <c r="C266" t="s">
        <v>252</v>
      </c>
      <c r="D266" s="76">
        <v>0.44876682363438569</v>
      </c>
      <c r="E266" s="75" t="s">
        <v>382</v>
      </c>
      <c r="F266" s="75"/>
      <c r="G266" s="76">
        <v>9.6815659644009885E-2</v>
      </c>
      <c r="H266" s="75" t="s">
        <v>384</v>
      </c>
      <c r="I266" s="75"/>
      <c r="J266" s="76">
        <v>0.16962488202443868</v>
      </c>
      <c r="K266" s="75" t="s">
        <v>384</v>
      </c>
      <c r="L266" s="75"/>
      <c r="M266" s="76">
        <v>2.16258452139572E-2</v>
      </c>
      <c r="N266" s="75" t="s">
        <v>384</v>
      </c>
      <c r="O266" s="75"/>
      <c r="P266" s="76">
        <v>0.15559736118012374</v>
      </c>
      <c r="Q266" s="75" t="s">
        <v>384</v>
      </c>
      <c r="R266" s="75"/>
      <c r="S266" s="76">
        <v>0.21181495142975082</v>
      </c>
      <c r="T266" s="75" t="s">
        <v>383</v>
      </c>
      <c r="U266" s="75"/>
      <c r="V266" s="76">
        <v>1</v>
      </c>
      <c r="W266" s="75" t="s">
        <v>380</v>
      </c>
      <c r="X266" s="75"/>
      <c r="Y266" s="131">
        <v>0.3649828006405062</v>
      </c>
      <c r="Z266" s="75" t="s">
        <v>383</v>
      </c>
      <c r="AA266" s="75"/>
      <c r="AB266" s="75"/>
      <c r="AC266" s="75"/>
    </row>
    <row r="267" spans="1:29" ht="14.4" x14ac:dyDescent="0.3">
      <c r="A267" s="75" t="s">
        <v>251</v>
      </c>
      <c r="B267" s="75">
        <v>1602</v>
      </c>
      <c r="C267" t="s">
        <v>253</v>
      </c>
      <c r="D267" s="76">
        <v>0.18442524667652141</v>
      </c>
      <c r="E267" s="75" t="s">
        <v>384</v>
      </c>
      <c r="F267" s="75"/>
      <c r="G267" s="76">
        <v>5.8183714498604537E-2</v>
      </c>
      <c r="H267" s="75" t="s">
        <v>384</v>
      </c>
      <c r="I267" s="75"/>
      <c r="J267" s="76">
        <v>0.10476214417785265</v>
      </c>
      <c r="K267" s="75" t="s">
        <v>384</v>
      </c>
      <c r="L267" s="75"/>
      <c r="M267" s="76">
        <v>3.3636829019891103E-2</v>
      </c>
      <c r="N267" s="75" t="s">
        <v>384</v>
      </c>
      <c r="O267" s="75"/>
      <c r="P267" s="76">
        <v>0.19206512732875305</v>
      </c>
      <c r="Q267" s="75" t="s">
        <v>384</v>
      </c>
      <c r="R267" s="75"/>
      <c r="S267" s="76">
        <v>0.2021611838205733</v>
      </c>
      <c r="T267" s="75" t="s">
        <v>383</v>
      </c>
      <c r="U267" s="75"/>
      <c r="V267" s="76">
        <v>1</v>
      </c>
      <c r="W267" s="75" t="s">
        <v>380</v>
      </c>
      <c r="X267" s="75"/>
      <c r="Y267" s="131">
        <v>0.30178432066973221</v>
      </c>
      <c r="Z267" s="75" t="s">
        <v>383</v>
      </c>
      <c r="AA267" s="75"/>
      <c r="AB267" s="75"/>
      <c r="AC267" s="75"/>
    </row>
    <row r="268" spans="1:29" ht="14.4" x14ac:dyDescent="0.3">
      <c r="A268" s="75" t="s">
        <v>251</v>
      </c>
      <c r="B268" s="75">
        <v>1603</v>
      </c>
      <c r="C268" t="s">
        <v>254</v>
      </c>
      <c r="D268" s="76">
        <v>0.25748114536743483</v>
      </c>
      <c r="E268" s="75" t="s">
        <v>383</v>
      </c>
      <c r="F268" s="75"/>
      <c r="G268" s="76">
        <v>7.9864309106014664E-2</v>
      </c>
      <c r="H268" s="75" t="s">
        <v>384</v>
      </c>
      <c r="I268" s="75"/>
      <c r="J268" s="76">
        <v>6.7189677158463648E-2</v>
      </c>
      <c r="K268" s="75" t="s">
        <v>384</v>
      </c>
      <c r="L268" s="75"/>
      <c r="M268" s="76">
        <v>4.4669910977509338E-2</v>
      </c>
      <c r="N268" s="75" t="s">
        <v>384</v>
      </c>
      <c r="O268" s="75"/>
      <c r="P268" s="76">
        <v>0.15871124147655613</v>
      </c>
      <c r="Q268" s="75" t="s">
        <v>384</v>
      </c>
      <c r="R268" s="75"/>
      <c r="S268" s="76">
        <v>0.5034888606494009</v>
      </c>
      <c r="T268" s="75" t="s">
        <v>382</v>
      </c>
      <c r="U268" s="75"/>
      <c r="V268" s="76">
        <v>1</v>
      </c>
      <c r="W268" s="75" t="s">
        <v>380</v>
      </c>
      <c r="X268" s="75"/>
      <c r="Y268" s="131">
        <v>0.34487505992088291</v>
      </c>
      <c r="Z268" s="75" t="s">
        <v>383</v>
      </c>
      <c r="AA268" s="75"/>
      <c r="AB268" s="75"/>
      <c r="AC268" s="75"/>
    </row>
    <row r="269" spans="1:29" ht="14.4" x14ac:dyDescent="0.3">
      <c r="A269" s="75" t="s">
        <v>251</v>
      </c>
      <c r="B269" s="75">
        <v>1604</v>
      </c>
      <c r="C269" t="s">
        <v>255</v>
      </c>
      <c r="D269" s="76">
        <v>0.27705037496564283</v>
      </c>
      <c r="E269" s="75" t="s">
        <v>383</v>
      </c>
      <c r="F269" s="75"/>
      <c r="G269" s="76">
        <v>0.12313440678029071</v>
      </c>
      <c r="H269" s="75" t="s">
        <v>384</v>
      </c>
      <c r="I269" s="75"/>
      <c r="J269" s="76">
        <v>6.8461856203743413E-2</v>
      </c>
      <c r="K269" s="75" t="s">
        <v>384</v>
      </c>
      <c r="L269" s="75"/>
      <c r="M269" s="76">
        <v>5.7705968069130927E-2</v>
      </c>
      <c r="N269" s="75" t="s">
        <v>384</v>
      </c>
      <c r="O269" s="75"/>
      <c r="P269" s="76">
        <v>2.2445896780219654E-3</v>
      </c>
      <c r="Q269" s="75" t="s">
        <v>384</v>
      </c>
      <c r="R269" s="75"/>
      <c r="S269" s="76">
        <v>0.22708857611832214</v>
      </c>
      <c r="T269" s="75" t="s">
        <v>383</v>
      </c>
      <c r="U269" s="75"/>
      <c r="V269" s="76">
        <v>0.90383491066797572</v>
      </c>
      <c r="W269" s="75" t="s">
        <v>380</v>
      </c>
      <c r="X269" s="75"/>
      <c r="Y269" s="131">
        <v>0.29635403748970368</v>
      </c>
      <c r="Z269" s="75" t="s">
        <v>383</v>
      </c>
      <c r="AA269" s="75"/>
      <c r="AB269" s="75"/>
      <c r="AC269" s="75"/>
    </row>
    <row r="270" spans="1:29" ht="14.4" x14ac:dyDescent="0.3">
      <c r="A270" s="75" t="s">
        <v>251</v>
      </c>
      <c r="B270" s="75">
        <v>1605</v>
      </c>
      <c r="C270" t="s">
        <v>256</v>
      </c>
      <c r="D270" s="76">
        <v>4.8989498901666165E-2</v>
      </c>
      <c r="E270" s="75" t="s">
        <v>384</v>
      </c>
      <c r="F270" s="75"/>
      <c r="G270" s="76">
        <v>1.6859758861275696E-2</v>
      </c>
      <c r="H270" s="75" t="s">
        <v>384</v>
      </c>
      <c r="I270" s="75"/>
      <c r="J270" s="76">
        <v>9.9494060767490122E-2</v>
      </c>
      <c r="K270" s="75" t="s">
        <v>384</v>
      </c>
      <c r="L270" s="75"/>
      <c r="M270" s="76">
        <v>2.8675079607081534E-2</v>
      </c>
      <c r="N270" s="75" t="s">
        <v>384</v>
      </c>
      <c r="O270" s="75"/>
      <c r="P270" s="76">
        <v>0</v>
      </c>
      <c r="Q270" s="75" t="s">
        <v>384</v>
      </c>
      <c r="R270" s="75"/>
      <c r="S270" s="76">
        <v>0.23197542480446842</v>
      </c>
      <c r="T270" s="75" t="s">
        <v>383</v>
      </c>
      <c r="U270" s="75"/>
      <c r="V270" s="76">
        <v>1</v>
      </c>
      <c r="W270" s="75" t="s">
        <v>380</v>
      </c>
      <c r="X270" s="75"/>
      <c r="Y270" s="131">
        <v>0.24918430807049241</v>
      </c>
      <c r="Z270" s="75" t="s">
        <v>383</v>
      </c>
      <c r="AA270" s="75"/>
      <c r="AB270" s="75"/>
      <c r="AC270" s="75"/>
    </row>
    <row r="271" spans="1:29" ht="14.4" x14ac:dyDescent="0.3">
      <c r="A271" s="75" t="s">
        <v>251</v>
      </c>
      <c r="B271" s="75">
        <v>1606</v>
      </c>
      <c r="C271" t="s">
        <v>341</v>
      </c>
      <c r="D271" s="76">
        <v>8.494688855068043E-2</v>
      </c>
      <c r="E271" s="75" t="s">
        <v>384</v>
      </c>
      <c r="F271" s="75"/>
      <c r="G271" s="76">
        <v>2.5193907277471696E-2</v>
      </c>
      <c r="H271" s="75" t="s">
        <v>384</v>
      </c>
      <c r="I271" s="75"/>
      <c r="J271" s="76">
        <v>0.60151529414461768</v>
      </c>
      <c r="K271" s="75" t="s">
        <v>381</v>
      </c>
      <c r="L271" s="75"/>
      <c r="M271" s="76">
        <v>2.3921862633723971E-2</v>
      </c>
      <c r="N271" s="75" t="s">
        <v>384</v>
      </c>
      <c r="O271" s="75"/>
      <c r="P271" s="76">
        <v>0.33675244191784665</v>
      </c>
      <c r="Q271" s="75" t="s">
        <v>383</v>
      </c>
      <c r="R271" s="75"/>
      <c r="S271" s="76">
        <v>0.20273609822567701</v>
      </c>
      <c r="T271" s="75" t="s">
        <v>383</v>
      </c>
      <c r="U271" s="75"/>
      <c r="V271" s="76">
        <v>0.95802910710862266</v>
      </c>
      <c r="W271" s="75" t="s">
        <v>380</v>
      </c>
      <c r="X271" s="75"/>
      <c r="Y271" s="131">
        <v>0.33012655027954152</v>
      </c>
      <c r="Z271" s="75" t="s">
        <v>383</v>
      </c>
      <c r="AA271" s="75"/>
      <c r="AB271" s="75"/>
      <c r="AC271" s="75"/>
    </row>
    <row r="272" spans="1:29" ht="14.4" x14ac:dyDescent="0.3">
      <c r="A272" s="75" t="s">
        <v>251</v>
      </c>
      <c r="B272" s="75">
        <v>1607</v>
      </c>
      <c r="C272" t="s">
        <v>257</v>
      </c>
      <c r="D272" s="76">
        <v>8.3944798124886741E-2</v>
      </c>
      <c r="E272" s="75" t="s">
        <v>384</v>
      </c>
      <c r="F272" s="75"/>
      <c r="G272" s="76">
        <v>2.0784539649398852E-2</v>
      </c>
      <c r="H272" s="75" t="s">
        <v>384</v>
      </c>
      <c r="I272" s="75"/>
      <c r="J272" s="76">
        <v>0.68865531870437979</v>
      </c>
      <c r="K272" s="75" t="s">
        <v>381</v>
      </c>
      <c r="L272" s="75"/>
      <c r="M272" s="76">
        <v>2.581624661697008E-2</v>
      </c>
      <c r="N272" s="75" t="s">
        <v>384</v>
      </c>
      <c r="O272" s="75"/>
      <c r="P272" s="76">
        <v>4.2502786008625617E-3</v>
      </c>
      <c r="Q272" s="75" t="s">
        <v>384</v>
      </c>
      <c r="R272" s="75"/>
      <c r="S272" s="76">
        <v>3.7108334163473908E-2</v>
      </c>
      <c r="T272" s="75" t="s">
        <v>384</v>
      </c>
      <c r="U272" s="75"/>
      <c r="V272" s="76">
        <v>0.94987682120210193</v>
      </c>
      <c r="W272" s="75" t="s">
        <v>380</v>
      </c>
      <c r="X272" s="75"/>
      <c r="Y272" s="131">
        <v>0.28650424960384613</v>
      </c>
      <c r="Z272" s="75" t="s">
        <v>383</v>
      </c>
      <c r="AA272" s="75"/>
      <c r="AB272" s="75"/>
      <c r="AC272" s="75"/>
    </row>
    <row r="273" spans="1:29" ht="14.4" x14ac:dyDescent="0.3">
      <c r="A273" s="75" t="s">
        <v>251</v>
      </c>
      <c r="B273" s="75">
        <v>1608</v>
      </c>
      <c r="C273" t="s">
        <v>258</v>
      </c>
      <c r="D273" s="76">
        <v>7.6659902393616877E-2</v>
      </c>
      <c r="E273" s="75" t="s">
        <v>384</v>
      </c>
      <c r="F273" s="75"/>
      <c r="G273" s="76">
        <v>1.6158759815243957E-2</v>
      </c>
      <c r="H273" s="75" t="s">
        <v>384</v>
      </c>
      <c r="I273" s="75"/>
      <c r="J273" s="76">
        <v>0.82406804333019867</v>
      </c>
      <c r="K273" s="75" t="s">
        <v>380</v>
      </c>
      <c r="L273" s="75"/>
      <c r="M273" s="76">
        <v>2.473286054958115E-2</v>
      </c>
      <c r="N273" s="75" t="s">
        <v>384</v>
      </c>
      <c r="O273" s="75"/>
      <c r="P273" s="76">
        <v>0</v>
      </c>
      <c r="Q273" s="75" t="s">
        <v>384</v>
      </c>
      <c r="R273" s="75"/>
      <c r="S273" s="76">
        <v>7.5630220178290561E-2</v>
      </c>
      <c r="T273" s="75" t="s">
        <v>384</v>
      </c>
      <c r="U273" s="75"/>
      <c r="V273" s="76">
        <v>0.86613938909671095</v>
      </c>
      <c r="W273" s="75" t="s">
        <v>380</v>
      </c>
      <c r="X273" s="75"/>
      <c r="Y273" s="131">
        <v>0.2842347226669214</v>
      </c>
      <c r="Z273" s="75" t="s">
        <v>383</v>
      </c>
      <c r="AA273" s="75"/>
      <c r="AB273" s="75"/>
      <c r="AC273" s="75"/>
    </row>
    <row r="274" spans="1:29" ht="14.4" x14ac:dyDescent="0.3">
      <c r="A274" s="75" t="s">
        <v>251</v>
      </c>
      <c r="B274" s="75">
        <v>1609</v>
      </c>
      <c r="C274" t="s">
        <v>259</v>
      </c>
      <c r="D274" s="76">
        <v>0.27946270684420266</v>
      </c>
      <c r="E274" s="75" t="s">
        <v>383</v>
      </c>
      <c r="F274" s="75"/>
      <c r="G274" s="76">
        <v>5.5580409250870259E-2</v>
      </c>
      <c r="H274" s="75" t="s">
        <v>384</v>
      </c>
      <c r="I274" s="75"/>
      <c r="J274" s="76">
        <v>0.3897498392163618</v>
      </c>
      <c r="K274" s="75" t="s">
        <v>383</v>
      </c>
      <c r="L274" s="75"/>
      <c r="M274" s="76">
        <v>2.9253004878894682E-2</v>
      </c>
      <c r="N274" s="75" t="s">
        <v>384</v>
      </c>
      <c r="O274" s="75"/>
      <c r="P274" s="76">
        <v>7.3675711924576007E-4</v>
      </c>
      <c r="Q274" s="75" t="s">
        <v>384</v>
      </c>
      <c r="R274" s="75"/>
      <c r="S274" s="76">
        <v>0.22209107008683526</v>
      </c>
      <c r="T274" s="75" t="s">
        <v>383</v>
      </c>
      <c r="U274" s="75"/>
      <c r="V274" s="76">
        <v>1</v>
      </c>
      <c r="W274" s="75" t="s">
        <v>380</v>
      </c>
      <c r="X274" s="75"/>
      <c r="Y274" s="131">
        <v>0.33119169034914836</v>
      </c>
      <c r="Z274" s="75" t="s">
        <v>383</v>
      </c>
      <c r="AA274" s="75"/>
      <c r="AB274" s="75"/>
      <c r="AC274" s="75"/>
    </row>
    <row r="275" spans="1:29" ht="14.4" x14ac:dyDescent="0.3">
      <c r="A275" s="75" t="s">
        <v>251</v>
      </c>
      <c r="B275" s="75">
        <v>1610</v>
      </c>
      <c r="C275" t="s">
        <v>260</v>
      </c>
      <c r="D275" s="76">
        <v>0.15102733826402673</v>
      </c>
      <c r="E275" s="75" t="s">
        <v>384</v>
      </c>
      <c r="F275" s="75"/>
      <c r="G275" s="76">
        <v>4.3139181711781785E-2</v>
      </c>
      <c r="H275" s="75" t="s">
        <v>384</v>
      </c>
      <c r="I275" s="75"/>
      <c r="J275" s="76">
        <v>0.1259807565931324</v>
      </c>
      <c r="K275" s="75" t="s">
        <v>384</v>
      </c>
      <c r="L275" s="75"/>
      <c r="M275" s="76">
        <v>3.1253112275277356E-2</v>
      </c>
      <c r="N275" s="75" t="s">
        <v>384</v>
      </c>
      <c r="O275" s="75"/>
      <c r="P275" s="76">
        <v>0</v>
      </c>
      <c r="Q275" s="75" t="s">
        <v>384</v>
      </c>
      <c r="R275" s="75"/>
      <c r="S275" s="76">
        <v>7.9689568590374557E-2</v>
      </c>
      <c r="T275" s="75" t="s">
        <v>384</v>
      </c>
      <c r="U275" s="75"/>
      <c r="V275" s="76">
        <v>1</v>
      </c>
      <c r="W275" s="75" t="s">
        <v>380</v>
      </c>
      <c r="X275" s="75"/>
      <c r="Y275" s="131">
        <v>0.26252564774104015</v>
      </c>
      <c r="Z275" s="75" t="s">
        <v>383</v>
      </c>
      <c r="AA275" s="75"/>
      <c r="AB275" s="75"/>
      <c r="AC275" s="75"/>
    </row>
    <row r="276" spans="1:29" ht="14.4" x14ac:dyDescent="0.3">
      <c r="A276" s="75" t="s">
        <v>251</v>
      </c>
      <c r="B276" s="75">
        <v>1611</v>
      </c>
      <c r="C276" t="s">
        <v>342</v>
      </c>
      <c r="D276" s="76">
        <v>8.3635049944405529E-2</v>
      </c>
      <c r="E276" s="75" t="s">
        <v>384</v>
      </c>
      <c r="F276" s="75"/>
      <c r="G276" s="76">
        <v>3.0010606869808974E-2</v>
      </c>
      <c r="H276" s="75" t="s">
        <v>384</v>
      </c>
      <c r="I276" s="75"/>
      <c r="J276" s="76">
        <v>2.5801576051007281E-2</v>
      </c>
      <c r="K276" s="75" t="s">
        <v>384</v>
      </c>
      <c r="L276" s="75"/>
      <c r="M276" s="76">
        <v>1.9986971335650357E-2</v>
      </c>
      <c r="N276" s="75" t="s">
        <v>384</v>
      </c>
      <c r="O276" s="75"/>
      <c r="P276" s="76">
        <v>0</v>
      </c>
      <c r="Q276" s="75" t="s">
        <v>384</v>
      </c>
      <c r="R276" s="75"/>
      <c r="S276" s="76">
        <v>0.14479936759775652</v>
      </c>
      <c r="T276" s="75" t="s">
        <v>384</v>
      </c>
      <c r="U276" s="75"/>
      <c r="V276" s="76">
        <v>1</v>
      </c>
      <c r="W276" s="75" t="s">
        <v>380</v>
      </c>
      <c r="X276" s="75"/>
      <c r="Y276" s="131">
        <v>0.24178792286128434</v>
      </c>
      <c r="Z276" s="75" t="s">
        <v>383</v>
      </c>
      <c r="AA276" s="75"/>
      <c r="AB276" s="75"/>
      <c r="AC276" s="75"/>
    </row>
    <row r="277" spans="1:29" ht="14.4" x14ac:dyDescent="0.3">
      <c r="A277" s="75" t="s">
        <v>251</v>
      </c>
      <c r="B277" s="77">
        <v>1612</v>
      </c>
      <c r="C277" t="s">
        <v>343</v>
      </c>
      <c r="D277" s="76">
        <v>5.9303112749947755E-2</v>
      </c>
      <c r="E277" s="75" t="s">
        <v>384</v>
      </c>
      <c r="F277" s="75"/>
      <c r="G277" s="76">
        <v>2.0095834342653621E-2</v>
      </c>
      <c r="H277" s="75" t="s">
        <v>384</v>
      </c>
      <c r="I277" s="75"/>
      <c r="J277" s="76">
        <v>5.987523684344008E-2</v>
      </c>
      <c r="K277" s="75" t="s">
        <v>384</v>
      </c>
      <c r="L277" s="75"/>
      <c r="M277" s="76">
        <v>3.2870298645154589E-2</v>
      </c>
      <c r="N277" s="75" t="s">
        <v>384</v>
      </c>
      <c r="O277" s="75"/>
      <c r="P277" s="76">
        <v>0</v>
      </c>
      <c r="Q277" s="75" t="s">
        <v>384</v>
      </c>
      <c r="R277" s="75"/>
      <c r="S277" s="76">
        <v>7.4560511933154508E-2</v>
      </c>
      <c r="T277" s="75" t="s">
        <v>384</v>
      </c>
      <c r="U277" s="75"/>
      <c r="V277" s="76">
        <v>0.91683012516309292</v>
      </c>
      <c r="W277" s="75" t="s">
        <v>380</v>
      </c>
      <c r="X277" s="75"/>
      <c r="Y277" s="131">
        <v>0.21597641919331378</v>
      </c>
      <c r="Z277" s="75" t="s">
        <v>383</v>
      </c>
      <c r="AA277" s="75"/>
      <c r="AB277" s="75"/>
      <c r="AC277" s="75"/>
    </row>
    <row r="278" spans="1:29" ht="14.4" x14ac:dyDescent="0.3">
      <c r="A278" s="75" t="s">
        <v>251</v>
      </c>
      <c r="B278" s="75">
        <v>1613</v>
      </c>
      <c r="C278" t="s">
        <v>261</v>
      </c>
      <c r="D278" s="76">
        <v>0.17421980255558958</v>
      </c>
      <c r="E278" s="75" t="s">
        <v>384</v>
      </c>
      <c r="F278" s="75"/>
      <c r="G278" s="76">
        <v>6.741514994054279E-2</v>
      </c>
      <c r="H278" s="75" t="s">
        <v>384</v>
      </c>
      <c r="I278" s="75"/>
      <c r="J278" s="76">
        <v>0.31129415096152341</v>
      </c>
      <c r="K278" s="75" t="s">
        <v>383</v>
      </c>
      <c r="L278" s="75"/>
      <c r="M278" s="76">
        <v>5.2601693789705167E-2</v>
      </c>
      <c r="N278" s="75" t="s">
        <v>384</v>
      </c>
      <c r="O278" s="75"/>
      <c r="P278" s="76">
        <v>0.29330853462545187</v>
      </c>
      <c r="Q278" s="75" t="s">
        <v>383</v>
      </c>
      <c r="R278" s="75"/>
      <c r="S278" s="76">
        <v>0.26534651926555042</v>
      </c>
      <c r="T278" s="75" t="s">
        <v>383</v>
      </c>
      <c r="U278" s="75"/>
      <c r="V278" s="76">
        <v>1</v>
      </c>
      <c r="W278" s="75" t="s">
        <v>380</v>
      </c>
      <c r="X278" s="75"/>
      <c r="Y278" s="131">
        <v>0.34058208036344961</v>
      </c>
      <c r="Z278" s="75" t="s">
        <v>383</v>
      </c>
      <c r="AA278" s="75"/>
      <c r="AB278" s="75"/>
      <c r="AC278" s="75"/>
    </row>
    <row r="279" spans="1:29" ht="14.4" x14ac:dyDescent="0.3">
      <c r="A279" s="75" t="s">
        <v>251</v>
      </c>
      <c r="B279" s="75">
        <v>1614</v>
      </c>
      <c r="C279" t="s">
        <v>262</v>
      </c>
      <c r="D279" s="76">
        <v>8.2916214848675895E-2</v>
      </c>
      <c r="E279" s="75" t="s">
        <v>384</v>
      </c>
      <c r="F279" s="75"/>
      <c r="G279" s="76">
        <v>4.3840068520349364E-2</v>
      </c>
      <c r="H279" s="75" t="s">
        <v>384</v>
      </c>
      <c r="I279" s="75"/>
      <c r="J279" s="76">
        <v>0.141398509249229</v>
      </c>
      <c r="K279" s="75" t="s">
        <v>384</v>
      </c>
      <c r="L279" s="75"/>
      <c r="M279" s="76">
        <v>0.1316510274975887</v>
      </c>
      <c r="N279" s="75" t="s">
        <v>384</v>
      </c>
      <c r="O279" s="75"/>
      <c r="P279" s="76">
        <v>9.0506764453042135E-2</v>
      </c>
      <c r="Q279" s="75" t="s">
        <v>384</v>
      </c>
      <c r="R279" s="75"/>
      <c r="S279" s="76">
        <v>0.44250967762773585</v>
      </c>
      <c r="T279" s="75" t="s">
        <v>382</v>
      </c>
      <c r="U279" s="75"/>
      <c r="V279" s="76">
        <v>1</v>
      </c>
      <c r="W279" s="75" t="s">
        <v>380</v>
      </c>
      <c r="X279" s="75"/>
      <c r="Y279" s="131">
        <v>0.30595785455656466</v>
      </c>
      <c r="Z279" s="75" t="s">
        <v>383</v>
      </c>
      <c r="AA279" s="75"/>
      <c r="AB279" s="75"/>
      <c r="AC279" s="75"/>
    </row>
    <row r="280" spans="1:29" ht="14.4" x14ac:dyDescent="0.3">
      <c r="A280" s="75" t="s">
        <v>251</v>
      </c>
      <c r="B280" s="77">
        <v>1615</v>
      </c>
      <c r="C280" t="s">
        <v>263</v>
      </c>
      <c r="D280" s="76">
        <v>0.15714725048462885</v>
      </c>
      <c r="E280" s="75" t="s">
        <v>384</v>
      </c>
      <c r="F280" s="75"/>
      <c r="G280" s="76">
        <v>5.1111100115427799E-2</v>
      </c>
      <c r="H280" s="75" t="s">
        <v>384</v>
      </c>
      <c r="I280" s="75"/>
      <c r="J280" s="76">
        <v>0.33908259175486233</v>
      </c>
      <c r="K280" s="75" t="s">
        <v>383</v>
      </c>
      <c r="L280" s="75"/>
      <c r="M280" s="76">
        <v>4.7260504553024517E-2</v>
      </c>
      <c r="N280" s="75" t="s">
        <v>384</v>
      </c>
      <c r="O280" s="75"/>
      <c r="P280" s="76">
        <v>0</v>
      </c>
      <c r="Q280" s="75" t="s">
        <v>384</v>
      </c>
      <c r="R280" s="75"/>
      <c r="S280" s="76">
        <v>0.38994472576701605</v>
      </c>
      <c r="T280" s="75" t="s">
        <v>383</v>
      </c>
      <c r="U280" s="75"/>
      <c r="V280" s="76">
        <v>1</v>
      </c>
      <c r="W280" s="75" t="s">
        <v>380</v>
      </c>
      <c r="X280" s="75"/>
      <c r="Y280" s="131">
        <v>0.31928045232750163</v>
      </c>
      <c r="Z280" s="75" t="s">
        <v>383</v>
      </c>
      <c r="AA280" s="75"/>
      <c r="AB280" s="75"/>
      <c r="AC280" s="75"/>
    </row>
    <row r="281" spans="1:29" ht="14.4" x14ac:dyDescent="0.3">
      <c r="A281" s="75" t="s">
        <v>251</v>
      </c>
      <c r="B281" s="75">
        <v>1616</v>
      </c>
      <c r="C281" t="s">
        <v>344</v>
      </c>
      <c r="D281" s="76">
        <v>0.11781376825961674</v>
      </c>
      <c r="E281" s="75" t="s">
        <v>384</v>
      </c>
      <c r="F281" s="75"/>
      <c r="G281" s="76">
        <v>3.2449976997547647E-2</v>
      </c>
      <c r="H281" s="75" t="s">
        <v>384</v>
      </c>
      <c r="I281" s="75"/>
      <c r="J281" s="76">
        <v>4.1914588211046606E-2</v>
      </c>
      <c r="K281" s="75" t="s">
        <v>384</v>
      </c>
      <c r="L281" s="75"/>
      <c r="M281" s="76">
        <v>1.7698368435195552E-2</v>
      </c>
      <c r="N281" s="75" t="s">
        <v>384</v>
      </c>
      <c r="O281" s="75"/>
      <c r="P281" s="76">
        <v>5.7931701193869624E-3</v>
      </c>
      <c r="Q281" s="75" t="s">
        <v>384</v>
      </c>
      <c r="R281" s="75"/>
      <c r="S281" s="76">
        <v>9.4053735420382589E-2</v>
      </c>
      <c r="T281" s="75" t="s">
        <v>384</v>
      </c>
      <c r="U281" s="75"/>
      <c r="V281" s="76">
        <v>1</v>
      </c>
      <c r="W281" s="75" t="s">
        <v>380</v>
      </c>
      <c r="X281" s="75"/>
      <c r="Y281" s="131">
        <v>0.24599873527003407</v>
      </c>
      <c r="Z281" s="75" t="s">
        <v>383</v>
      </c>
      <c r="AA281" s="75"/>
      <c r="AB281" s="75"/>
      <c r="AC281" s="75"/>
    </row>
    <row r="282" spans="1:29" ht="14.4" x14ac:dyDescent="0.3">
      <c r="A282" s="75" t="s">
        <v>251</v>
      </c>
      <c r="B282" s="77">
        <v>1617</v>
      </c>
      <c r="C282" t="s">
        <v>264</v>
      </c>
      <c r="D282" s="76">
        <v>0.1082466369506177</v>
      </c>
      <c r="E282" s="75" t="s">
        <v>384</v>
      </c>
      <c r="F282" s="75"/>
      <c r="G282" s="76">
        <v>5.1120164766240234E-2</v>
      </c>
      <c r="H282" s="75" t="s">
        <v>384</v>
      </c>
      <c r="I282" s="75"/>
      <c r="J282" s="76">
        <v>0.2260497075819321</v>
      </c>
      <c r="K282" s="75" t="s">
        <v>383</v>
      </c>
      <c r="L282" s="75"/>
      <c r="M282" s="76">
        <v>7.9808538770365062E-2</v>
      </c>
      <c r="N282" s="75" t="s">
        <v>384</v>
      </c>
      <c r="O282" s="75"/>
      <c r="P282" s="76">
        <v>0.36599875925492625</v>
      </c>
      <c r="Q282" s="75" t="s">
        <v>383</v>
      </c>
      <c r="R282" s="75"/>
      <c r="S282" s="76">
        <v>0.33681891378850032</v>
      </c>
      <c r="T282" s="75" t="s">
        <v>383</v>
      </c>
      <c r="U282" s="75"/>
      <c r="V282" s="76">
        <v>1</v>
      </c>
      <c r="W282" s="75" t="s">
        <v>380</v>
      </c>
      <c r="X282" s="75"/>
      <c r="Y282" s="131">
        <v>0.33274095228294398</v>
      </c>
      <c r="Z282" s="75" t="s">
        <v>383</v>
      </c>
      <c r="AA282" s="75"/>
      <c r="AB282" s="75"/>
      <c r="AC282" s="75"/>
    </row>
    <row r="283" spans="1:29" ht="14.4" x14ac:dyDescent="0.3">
      <c r="A283" s="75" t="s">
        <v>265</v>
      </c>
      <c r="B283" s="75">
        <v>1701</v>
      </c>
      <c r="C283" t="s">
        <v>266</v>
      </c>
      <c r="D283" s="76">
        <v>0.33310846242038455</v>
      </c>
      <c r="E283" s="75" t="s">
        <v>383</v>
      </c>
      <c r="F283" s="75"/>
      <c r="G283" s="76">
        <v>0.13525009044296468</v>
      </c>
      <c r="H283" s="75" t="s">
        <v>384</v>
      </c>
      <c r="I283" s="75"/>
      <c r="J283" s="76">
        <v>0.22145972708259326</v>
      </c>
      <c r="K283" s="75" t="s">
        <v>383</v>
      </c>
      <c r="L283" s="75"/>
      <c r="M283" s="76">
        <v>2.2816099061694836E-2</v>
      </c>
      <c r="N283" s="75" t="s">
        <v>384</v>
      </c>
      <c r="O283" s="75"/>
      <c r="P283" s="76">
        <v>1.9361701179106638E-2</v>
      </c>
      <c r="Q283" s="75" t="s">
        <v>384</v>
      </c>
      <c r="R283" s="75"/>
      <c r="S283" s="76">
        <v>3.8574045041467865E-2</v>
      </c>
      <c r="T283" s="75" t="s">
        <v>384</v>
      </c>
      <c r="U283" s="75"/>
      <c r="V283" s="76">
        <v>0.99528567906391785</v>
      </c>
      <c r="W283" s="75" t="s">
        <v>380</v>
      </c>
      <c r="X283" s="75"/>
      <c r="Y283" s="131">
        <v>0.32295000362193971</v>
      </c>
      <c r="Z283" s="75" t="s">
        <v>383</v>
      </c>
      <c r="AA283" s="75"/>
      <c r="AB283" s="75"/>
      <c r="AC283" s="75"/>
    </row>
    <row r="284" spans="1:29" ht="14.4" x14ac:dyDescent="0.3">
      <c r="A284" s="75" t="s">
        <v>265</v>
      </c>
      <c r="B284" s="75">
        <v>1702</v>
      </c>
      <c r="C284" t="s">
        <v>64</v>
      </c>
      <c r="D284" s="76">
        <v>4.0176422642846162E-2</v>
      </c>
      <c r="E284" s="75" t="s">
        <v>384</v>
      </c>
      <c r="F284" s="75"/>
      <c r="G284" s="76">
        <v>7.5945709130443517E-2</v>
      </c>
      <c r="H284" s="75" t="s">
        <v>384</v>
      </c>
      <c r="I284" s="75"/>
      <c r="J284" s="76">
        <v>0.3461963258834253</v>
      </c>
      <c r="K284" s="75" t="s">
        <v>383</v>
      </c>
      <c r="L284" s="75"/>
      <c r="M284" s="76">
        <v>0.24346411672803484</v>
      </c>
      <c r="N284" s="75" t="s">
        <v>383</v>
      </c>
      <c r="O284" s="75"/>
      <c r="P284" s="76">
        <v>0</v>
      </c>
      <c r="Q284" s="75" t="s">
        <v>384</v>
      </c>
      <c r="R284" s="75"/>
      <c r="S284" s="76">
        <v>0</v>
      </c>
      <c r="T284" s="75" t="s">
        <v>384</v>
      </c>
      <c r="U284" s="75"/>
      <c r="V284" s="76">
        <v>0.98372270572701048</v>
      </c>
      <c r="W284" s="75" t="s">
        <v>380</v>
      </c>
      <c r="X284" s="75"/>
      <c r="Y284" s="131">
        <v>0.27893501176120605</v>
      </c>
      <c r="Z284" s="75" t="s">
        <v>383</v>
      </c>
      <c r="AA284" s="75"/>
      <c r="AB284" s="75"/>
      <c r="AC284" s="75"/>
    </row>
    <row r="285" spans="1:29" ht="14.4" x14ac:dyDescent="0.3">
      <c r="A285" s="75" t="s">
        <v>265</v>
      </c>
      <c r="B285" s="75">
        <v>1703</v>
      </c>
      <c r="C285" t="s">
        <v>267</v>
      </c>
      <c r="D285" s="76">
        <v>0.31860767002104645</v>
      </c>
      <c r="E285" s="75" t="s">
        <v>383</v>
      </c>
      <c r="F285" s="75"/>
      <c r="G285" s="76">
        <v>0.11716155684533323</v>
      </c>
      <c r="H285" s="75" t="s">
        <v>384</v>
      </c>
      <c r="I285" s="75"/>
      <c r="J285" s="76">
        <v>0.17833084345893502</v>
      </c>
      <c r="K285" s="75" t="s">
        <v>384</v>
      </c>
      <c r="L285" s="75"/>
      <c r="M285" s="76">
        <v>2.6554883517688574E-2</v>
      </c>
      <c r="N285" s="75" t="s">
        <v>384</v>
      </c>
      <c r="O285" s="75"/>
      <c r="P285" s="76">
        <v>7.7313499533200783E-2</v>
      </c>
      <c r="Q285" s="75" t="s">
        <v>384</v>
      </c>
      <c r="R285" s="75"/>
      <c r="S285" s="76">
        <v>0.14817823546908523</v>
      </c>
      <c r="T285" s="75" t="s">
        <v>384</v>
      </c>
      <c r="U285" s="75"/>
      <c r="V285" s="76">
        <v>1</v>
      </c>
      <c r="W285" s="75" t="s">
        <v>380</v>
      </c>
      <c r="X285" s="75"/>
      <c r="Y285" s="131">
        <v>0.33019159157116695</v>
      </c>
      <c r="Z285" s="75" t="s">
        <v>383</v>
      </c>
      <c r="AA285" s="75"/>
      <c r="AB285" s="75"/>
      <c r="AC285" s="75"/>
    </row>
    <row r="286" spans="1:29" ht="14.4" x14ac:dyDescent="0.3">
      <c r="A286" s="75" t="s">
        <v>265</v>
      </c>
      <c r="B286" s="75">
        <v>1704</v>
      </c>
      <c r="C286" t="s">
        <v>268</v>
      </c>
      <c r="D286" s="76">
        <v>0.14448787194192933</v>
      </c>
      <c r="E286" s="75" t="s">
        <v>384</v>
      </c>
      <c r="F286" s="75"/>
      <c r="G286" s="76">
        <v>5.7711557778643882E-2</v>
      </c>
      <c r="H286" s="75" t="s">
        <v>384</v>
      </c>
      <c r="I286" s="75"/>
      <c r="J286" s="76">
        <v>0.14555534955290256</v>
      </c>
      <c r="K286" s="75" t="s">
        <v>384</v>
      </c>
      <c r="L286" s="75"/>
      <c r="M286" s="76">
        <v>3.4961951143662275E-2</v>
      </c>
      <c r="N286" s="75" t="s">
        <v>384</v>
      </c>
      <c r="O286" s="75"/>
      <c r="P286" s="76">
        <v>0.12476954146123166</v>
      </c>
      <c r="Q286" s="75" t="s">
        <v>384</v>
      </c>
      <c r="R286" s="75"/>
      <c r="S286" s="76">
        <v>3.7026053966471545E-2</v>
      </c>
      <c r="T286" s="75" t="s">
        <v>384</v>
      </c>
      <c r="U286" s="75"/>
      <c r="V286" s="76">
        <v>1</v>
      </c>
      <c r="W286" s="75" t="s">
        <v>380</v>
      </c>
      <c r="X286" s="75"/>
      <c r="Y286" s="131">
        <v>0.27467117555654147</v>
      </c>
      <c r="Z286" s="75" t="s">
        <v>383</v>
      </c>
      <c r="AA286" s="75"/>
      <c r="AB286" s="75"/>
      <c r="AC286" s="75"/>
    </row>
    <row r="287" spans="1:29" ht="14.4" x14ac:dyDescent="0.3">
      <c r="A287" s="75" t="s">
        <v>265</v>
      </c>
      <c r="B287" s="75">
        <v>1705</v>
      </c>
      <c r="C287" t="s">
        <v>201</v>
      </c>
      <c r="D287" s="76">
        <v>0.26574642935580794</v>
      </c>
      <c r="E287" s="75" t="s">
        <v>383</v>
      </c>
      <c r="F287" s="75"/>
      <c r="G287" s="76">
        <v>7.9829991352526164E-2</v>
      </c>
      <c r="H287" s="75" t="s">
        <v>384</v>
      </c>
      <c r="I287" s="75"/>
      <c r="J287" s="76">
        <v>0.29072117300953737</v>
      </c>
      <c r="K287" s="75" t="s">
        <v>383</v>
      </c>
      <c r="L287" s="75"/>
      <c r="M287" s="76">
        <v>2.9506428405333348E-2</v>
      </c>
      <c r="N287" s="75" t="s">
        <v>384</v>
      </c>
      <c r="O287" s="75"/>
      <c r="P287" s="76">
        <v>2.3041840430873324E-2</v>
      </c>
      <c r="Q287" s="75" t="s">
        <v>384</v>
      </c>
      <c r="R287" s="75"/>
      <c r="S287" s="76">
        <v>7.5345389325324294E-2</v>
      </c>
      <c r="T287" s="75" t="s">
        <v>384</v>
      </c>
      <c r="U287" s="75"/>
      <c r="V287" s="76">
        <v>0.94211379680739094</v>
      </c>
      <c r="W287" s="75" t="s">
        <v>380</v>
      </c>
      <c r="X287" s="75"/>
      <c r="Y287" s="131">
        <v>0.29939952662025188</v>
      </c>
      <c r="Z287" s="75" t="s">
        <v>383</v>
      </c>
      <c r="AA287" s="75"/>
      <c r="AB287" s="75"/>
      <c r="AC287" s="75"/>
    </row>
    <row r="288" spans="1:29" ht="14.4" x14ac:dyDescent="0.3">
      <c r="A288" s="75" t="s">
        <v>265</v>
      </c>
      <c r="B288" s="75">
        <v>1706</v>
      </c>
      <c r="C288" t="s">
        <v>269</v>
      </c>
      <c r="D288" s="76">
        <v>0.15789999148579356</v>
      </c>
      <c r="E288" s="75" t="s">
        <v>384</v>
      </c>
      <c r="F288" s="75"/>
      <c r="G288" s="76">
        <v>0.10666886810436127</v>
      </c>
      <c r="H288" s="75" t="s">
        <v>384</v>
      </c>
      <c r="I288" s="75"/>
      <c r="J288" s="76">
        <v>9.8419856431255406E-2</v>
      </c>
      <c r="K288" s="75" t="s">
        <v>384</v>
      </c>
      <c r="L288" s="75"/>
      <c r="M288" s="76">
        <v>7.9079051110416174E-2</v>
      </c>
      <c r="N288" s="75" t="s">
        <v>384</v>
      </c>
      <c r="O288" s="75"/>
      <c r="P288" s="76">
        <v>0</v>
      </c>
      <c r="Q288" s="75" t="s">
        <v>384</v>
      </c>
      <c r="R288" s="75"/>
      <c r="S288" s="76">
        <v>2.8167751700341869E-3</v>
      </c>
      <c r="T288" s="75" t="s">
        <v>384</v>
      </c>
      <c r="U288" s="75"/>
      <c r="V288" s="76">
        <v>1</v>
      </c>
      <c r="W288" s="75" t="s">
        <v>380</v>
      </c>
      <c r="X288" s="75"/>
      <c r="Y288" s="131">
        <v>0.27094534018920158</v>
      </c>
      <c r="Z288" s="75" t="s">
        <v>383</v>
      </c>
      <c r="AA288" s="75"/>
      <c r="AB288" s="75"/>
      <c r="AC288" s="75"/>
    </row>
    <row r="289" spans="1:29" ht="14.4" x14ac:dyDescent="0.3">
      <c r="A289" s="75" t="s">
        <v>265</v>
      </c>
      <c r="B289" s="75">
        <v>1707</v>
      </c>
      <c r="C289" t="s">
        <v>270</v>
      </c>
      <c r="D289" s="76">
        <v>0.18079789494480863</v>
      </c>
      <c r="E289" s="75" t="s">
        <v>384</v>
      </c>
      <c r="F289" s="75"/>
      <c r="G289" s="76">
        <v>9.3431986873139514E-2</v>
      </c>
      <c r="H289" s="75" t="s">
        <v>384</v>
      </c>
      <c r="I289" s="75"/>
      <c r="J289" s="76">
        <v>0.16454935348817121</v>
      </c>
      <c r="K289" s="75" t="s">
        <v>384</v>
      </c>
      <c r="L289" s="75"/>
      <c r="M289" s="76">
        <v>7.4161975974805172E-2</v>
      </c>
      <c r="N289" s="75" t="s">
        <v>384</v>
      </c>
      <c r="O289" s="75"/>
      <c r="P289" s="76">
        <v>0</v>
      </c>
      <c r="Q289" s="75" t="s">
        <v>384</v>
      </c>
      <c r="R289" s="75"/>
      <c r="S289" s="76">
        <v>0.16406652133273936</v>
      </c>
      <c r="T289" s="75" t="s">
        <v>384</v>
      </c>
      <c r="U289" s="75"/>
      <c r="V289" s="76">
        <v>0.93589324156931408</v>
      </c>
      <c r="W289" s="75" t="s">
        <v>380</v>
      </c>
      <c r="X289" s="75"/>
      <c r="Y289" s="131">
        <v>0.28230240975702403</v>
      </c>
      <c r="Z289" s="75" t="s">
        <v>383</v>
      </c>
      <c r="AA289" s="75"/>
      <c r="AB289" s="75"/>
      <c r="AC289" s="75"/>
    </row>
    <row r="290" spans="1:29" ht="14.4" x14ac:dyDescent="0.3">
      <c r="A290" s="75" t="s">
        <v>265</v>
      </c>
      <c r="B290" s="75">
        <v>1708</v>
      </c>
      <c r="C290" t="s">
        <v>271</v>
      </c>
      <c r="D290" s="76">
        <v>0.14239416452543183</v>
      </c>
      <c r="E290" s="75" t="s">
        <v>384</v>
      </c>
      <c r="F290" s="75"/>
      <c r="G290" s="76">
        <v>5.6094243737742709E-2</v>
      </c>
      <c r="H290" s="75" t="s">
        <v>384</v>
      </c>
      <c r="I290" s="75"/>
      <c r="J290" s="76">
        <v>4.7495060372396071E-2</v>
      </c>
      <c r="K290" s="75" t="s">
        <v>384</v>
      </c>
      <c r="L290" s="75"/>
      <c r="M290" s="76">
        <v>9.6514031944454376E-2</v>
      </c>
      <c r="N290" s="75" t="s">
        <v>384</v>
      </c>
      <c r="O290" s="75"/>
      <c r="P290" s="76">
        <v>0</v>
      </c>
      <c r="Q290" s="75" t="s">
        <v>384</v>
      </c>
      <c r="R290" s="75"/>
      <c r="S290" s="76">
        <v>1.0000000000000002</v>
      </c>
      <c r="T290" s="75" t="s">
        <v>380</v>
      </c>
      <c r="U290" s="75"/>
      <c r="V290" s="76">
        <v>0.99075526772115841</v>
      </c>
      <c r="W290" s="75" t="s">
        <v>380</v>
      </c>
      <c r="X290" s="75"/>
      <c r="Y290" s="131">
        <v>0.35224964442855167</v>
      </c>
      <c r="Z290" s="75" t="s">
        <v>383</v>
      </c>
      <c r="AA290" s="75"/>
      <c r="AB290" s="75"/>
      <c r="AC290" s="75"/>
    </row>
    <row r="291" spans="1:29" ht="14.4" x14ac:dyDescent="0.3">
      <c r="A291" s="75" t="s">
        <v>265</v>
      </c>
      <c r="B291" s="75">
        <v>1709</v>
      </c>
      <c r="C291" t="s">
        <v>272</v>
      </c>
      <c r="D291" s="76">
        <v>0.14218587171230929</v>
      </c>
      <c r="E291" s="75" t="s">
        <v>384</v>
      </c>
      <c r="F291" s="75"/>
      <c r="G291" s="76">
        <v>4.124234402601077E-2</v>
      </c>
      <c r="H291" s="75" t="s">
        <v>384</v>
      </c>
      <c r="I291" s="75"/>
      <c r="J291" s="76">
        <v>0.34922893071351924</v>
      </c>
      <c r="K291" s="75" t="s">
        <v>383</v>
      </c>
      <c r="L291" s="75"/>
      <c r="M291" s="76">
        <v>3.8131997457140611E-2</v>
      </c>
      <c r="N291" s="75" t="s">
        <v>384</v>
      </c>
      <c r="O291" s="75"/>
      <c r="P291" s="76">
        <v>0.48739331671102976</v>
      </c>
      <c r="Q291" s="75" t="s">
        <v>382</v>
      </c>
      <c r="R291" s="75"/>
      <c r="S291" s="76">
        <v>0.23608898977233186</v>
      </c>
      <c r="T291" s="75" t="s">
        <v>383</v>
      </c>
      <c r="U291" s="75"/>
      <c r="V291" s="76">
        <v>1</v>
      </c>
      <c r="W291" s="75" t="s">
        <v>380</v>
      </c>
      <c r="X291" s="75"/>
      <c r="Y291" s="131">
        <v>0.34776996661306619</v>
      </c>
      <c r="Z291" s="75" t="s">
        <v>383</v>
      </c>
      <c r="AA291" s="75"/>
      <c r="AB291" s="75"/>
      <c r="AC291" s="75"/>
    </row>
    <row r="292" spans="1:29" ht="14.4" x14ac:dyDescent="0.3">
      <c r="A292" s="75" t="s">
        <v>265</v>
      </c>
      <c r="B292" s="77">
        <v>1710</v>
      </c>
      <c r="C292" t="s">
        <v>273</v>
      </c>
      <c r="D292" s="76">
        <v>0.23717090464172003</v>
      </c>
      <c r="E292" s="75" t="s">
        <v>383</v>
      </c>
      <c r="F292" s="75"/>
      <c r="G292" s="76">
        <v>5.5075965620779752E-2</v>
      </c>
      <c r="H292" s="75" t="s">
        <v>384</v>
      </c>
      <c r="I292" s="75"/>
      <c r="J292" s="76">
        <v>0.27267696041117329</v>
      </c>
      <c r="K292" s="75" t="s">
        <v>383</v>
      </c>
      <c r="L292" s="75"/>
      <c r="M292" s="76">
        <v>2.4122069142027646E-2</v>
      </c>
      <c r="N292" s="75" t="s">
        <v>384</v>
      </c>
      <c r="O292" s="75"/>
      <c r="P292" s="76">
        <v>0</v>
      </c>
      <c r="Q292" s="75" t="s">
        <v>384</v>
      </c>
      <c r="R292" s="75"/>
      <c r="S292" s="76">
        <v>0.2379182877925477</v>
      </c>
      <c r="T292" s="75" t="s">
        <v>383</v>
      </c>
      <c r="U292" s="75"/>
      <c r="V292" s="76">
        <v>0.96346530479667158</v>
      </c>
      <c r="W292" s="75" t="s">
        <v>380</v>
      </c>
      <c r="X292" s="75"/>
      <c r="Y292" s="131">
        <v>0.30461416674640918</v>
      </c>
      <c r="Z292" s="75" t="s">
        <v>383</v>
      </c>
      <c r="AA292" s="75"/>
      <c r="AB292" s="75"/>
      <c r="AC292" s="75"/>
    </row>
    <row r="293" spans="1:29" ht="14.4" x14ac:dyDescent="0.3">
      <c r="A293" s="75" t="s">
        <v>265</v>
      </c>
      <c r="B293" s="75">
        <v>1711</v>
      </c>
      <c r="C293" t="s">
        <v>274</v>
      </c>
      <c r="D293" s="76">
        <v>0.22513260135613941</v>
      </c>
      <c r="E293" s="75" t="s">
        <v>383</v>
      </c>
      <c r="F293" s="75"/>
      <c r="G293" s="76">
        <v>0.20134879753183002</v>
      </c>
      <c r="H293" s="75" t="s">
        <v>383</v>
      </c>
      <c r="I293" s="75"/>
      <c r="J293" s="76">
        <v>8.999548218225592E-2</v>
      </c>
      <c r="K293" s="75" t="s">
        <v>384</v>
      </c>
      <c r="L293" s="75"/>
      <c r="M293" s="76">
        <v>7.9969592206736731E-2</v>
      </c>
      <c r="N293" s="75" t="s">
        <v>384</v>
      </c>
      <c r="O293" s="75"/>
      <c r="P293" s="76">
        <v>7.3975577849374665E-3</v>
      </c>
      <c r="Q293" s="75" t="s">
        <v>384</v>
      </c>
      <c r="R293" s="75"/>
      <c r="S293" s="76">
        <v>9.0640242350000608E-2</v>
      </c>
      <c r="T293" s="75" t="s">
        <v>384</v>
      </c>
      <c r="U293" s="75"/>
      <c r="V293" s="76">
        <v>0.9656210811106466</v>
      </c>
      <c r="W293" s="75" t="s">
        <v>380</v>
      </c>
      <c r="X293" s="75"/>
      <c r="Y293" s="131">
        <v>0.30522078345211628</v>
      </c>
      <c r="Z293" s="75" t="s">
        <v>383</v>
      </c>
      <c r="AA293" s="75"/>
      <c r="AB293" s="75"/>
      <c r="AC293" s="75"/>
    </row>
    <row r="294" spans="1:29" ht="14.4" x14ac:dyDescent="0.3">
      <c r="A294" s="75" t="s">
        <v>265</v>
      </c>
      <c r="B294" s="77">
        <v>1712</v>
      </c>
      <c r="C294" t="s">
        <v>275</v>
      </c>
      <c r="D294" s="76">
        <v>0.28090084608346694</v>
      </c>
      <c r="E294" s="75" t="s">
        <v>383</v>
      </c>
      <c r="F294" s="75"/>
      <c r="G294" s="76">
        <v>0.11362820540964934</v>
      </c>
      <c r="H294" s="75" t="s">
        <v>384</v>
      </c>
      <c r="I294" s="75"/>
      <c r="J294" s="76">
        <v>6.5393624036167219E-2</v>
      </c>
      <c r="K294" s="75" t="s">
        <v>384</v>
      </c>
      <c r="L294" s="75"/>
      <c r="M294" s="76">
        <v>3.7338854706064691E-2</v>
      </c>
      <c r="N294" s="75" t="s">
        <v>384</v>
      </c>
      <c r="O294" s="75"/>
      <c r="P294" s="76">
        <v>1.1019856231406019E-2</v>
      </c>
      <c r="Q294" s="75" t="s">
        <v>384</v>
      </c>
      <c r="R294" s="75"/>
      <c r="S294" s="76">
        <v>2.0252913175864942E-2</v>
      </c>
      <c r="T294" s="75" t="s">
        <v>384</v>
      </c>
      <c r="U294" s="75"/>
      <c r="V294" s="76">
        <v>0.99184180297710789</v>
      </c>
      <c r="W294" s="75" t="s">
        <v>380</v>
      </c>
      <c r="X294" s="75"/>
      <c r="Y294" s="131">
        <v>0.29067469570899512</v>
      </c>
      <c r="Z294" s="75" t="s">
        <v>383</v>
      </c>
      <c r="AA294" s="75"/>
      <c r="AB294" s="75"/>
      <c r="AC294" s="75"/>
    </row>
    <row r="295" spans="1:29" ht="14.4" x14ac:dyDescent="0.3">
      <c r="A295" s="75" t="s">
        <v>265</v>
      </c>
      <c r="B295" s="75">
        <v>1713</v>
      </c>
      <c r="C295" t="s">
        <v>276</v>
      </c>
      <c r="D295" s="76">
        <v>0.10778325921710918</v>
      </c>
      <c r="E295" s="75" t="s">
        <v>384</v>
      </c>
      <c r="F295" s="75"/>
      <c r="G295" s="76">
        <v>4.6680040834745945E-2</v>
      </c>
      <c r="H295" s="75" t="s">
        <v>384</v>
      </c>
      <c r="I295" s="75"/>
      <c r="J295" s="76">
        <v>0.43040971537163936</v>
      </c>
      <c r="K295" s="75" t="s">
        <v>382</v>
      </c>
      <c r="L295" s="75"/>
      <c r="M295" s="76">
        <v>6.7747999466172854E-2</v>
      </c>
      <c r="N295" s="75" t="s">
        <v>384</v>
      </c>
      <c r="O295" s="75"/>
      <c r="P295" s="76">
        <v>5.7596156932029949E-2</v>
      </c>
      <c r="Q295" s="75" t="s">
        <v>384</v>
      </c>
      <c r="R295" s="75"/>
      <c r="S295" s="76">
        <v>0.16146161354695612</v>
      </c>
      <c r="T295" s="75" t="s">
        <v>384</v>
      </c>
      <c r="U295" s="75"/>
      <c r="V295" s="76">
        <v>0.96803653392318745</v>
      </c>
      <c r="W295" s="75" t="s">
        <v>380</v>
      </c>
      <c r="X295" s="75"/>
      <c r="Y295" s="131">
        <v>0.29622151532668833</v>
      </c>
      <c r="Z295" s="75" t="s">
        <v>383</v>
      </c>
      <c r="AA295" s="75"/>
      <c r="AB295" s="75"/>
      <c r="AC295" s="75"/>
    </row>
    <row r="296" spans="1:29" ht="14.4" x14ac:dyDescent="0.3">
      <c r="A296" s="75" t="s">
        <v>265</v>
      </c>
      <c r="B296" s="75">
        <v>1714</v>
      </c>
      <c r="C296" t="s">
        <v>277</v>
      </c>
      <c r="D296" s="76">
        <v>0.10402805129740338</v>
      </c>
      <c r="E296" s="75" t="s">
        <v>384</v>
      </c>
      <c r="F296" s="75"/>
      <c r="G296" s="76">
        <v>7.965415688191696E-2</v>
      </c>
      <c r="H296" s="75" t="s">
        <v>384</v>
      </c>
      <c r="I296" s="75"/>
      <c r="J296" s="76">
        <v>0.17309710127396002</v>
      </c>
      <c r="K296" s="75" t="s">
        <v>384</v>
      </c>
      <c r="L296" s="75"/>
      <c r="M296" s="76">
        <v>6.1749711436412724E-2</v>
      </c>
      <c r="N296" s="75" t="s">
        <v>384</v>
      </c>
      <c r="O296" s="75"/>
      <c r="P296" s="76">
        <v>0</v>
      </c>
      <c r="Q296" s="75" t="s">
        <v>384</v>
      </c>
      <c r="R296" s="75"/>
      <c r="S296" s="76">
        <v>2.0813356276985433E-2</v>
      </c>
      <c r="T296" s="75" t="s">
        <v>384</v>
      </c>
      <c r="U296" s="75"/>
      <c r="V296" s="76">
        <v>1</v>
      </c>
      <c r="W296" s="75" t="s">
        <v>380</v>
      </c>
      <c r="X296" s="75"/>
      <c r="Y296" s="131">
        <v>0.26230245853459988</v>
      </c>
      <c r="Z296" s="75" t="s">
        <v>383</v>
      </c>
      <c r="AA296" s="75"/>
      <c r="AB296" s="75"/>
      <c r="AC296" s="75"/>
    </row>
    <row r="297" spans="1:29" ht="14.4" x14ac:dyDescent="0.3">
      <c r="A297" s="75" t="s">
        <v>278</v>
      </c>
      <c r="B297" s="75">
        <v>1801</v>
      </c>
      <c r="C297" t="s">
        <v>279</v>
      </c>
      <c r="D297" s="76">
        <v>0.33751764656733274</v>
      </c>
      <c r="E297" s="75" t="s">
        <v>383</v>
      </c>
      <c r="F297" s="75"/>
      <c r="G297" s="76">
        <v>0.17885282250868165</v>
      </c>
      <c r="H297" s="75" t="s">
        <v>384</v>
      </c>
      <c r="I297" s="75"/>
      <c r="J297" s="76">
        <v>0.35590757898252523</v>
      </c>
      <c r="K297" s="75" t="s">
        <v>383</v>
      </c>
      <c r="L297" s="75"/>
      <c r="M297" s="76">
        <v>4.8092334336499058E-2</v>
      </c>
      <c r="N297" s="75" t="s">
        <v>384</v>
      </c>
      <c r="O297" s="75"/>
      <c r="P297" s="76">
        <v>4.0705143684915394E-2</v>
      </c>
      <c r="Q297" s="75" t="s">
        <v>384</v>
      </c>
      <c r="R297" s="75"/>
      <c r="S297" s="76">
        <v>8.8288527243126289E-2</v>
      </c>
      <c r="T297" s="75" t="s">
        <v>384</v>
      </c>
      <c r="U297" s="75"/>
      <c r="V297" s="76">
        <v>1</v>
      </c>
      <c r="W297" s="75" t="s">
        <v>380</v>
      </c>
      <c r="X297" s="75"/>
      <c r="Y297" s="131">
        <v>0.35657345223990955</v>
      </c>
      <c r="Z297" s="75" t="s">
        <v>383</v>
      </c>
      <c r="AA297" s="75"/>
      <c r="AB297" s="75"/>
      <c r="AC297" s="75"/>
    </row>
    <row r="298" spans="1:29" ht="14.4" x14ac:dyDescent="0.3">
      <c r="A298" s="75" t="s">
        <v>278</v>
      </c>
      <c r="B298" s="75">
        <v>1802</v>
      </c>
      <c r="C298" t="s">
        <v>280</v>
      </c>
      <c r="D298" s="76">
        <v>0.18636258776735645</v>
      </c>
      <c r="E298" s="75" t="s">
        <v>384</v>
      </c>
      <c r="F298" s="75"/>
      <c r="G298" s="76">
        <v>6.8377824683398952E-2</v>
      </c>
      <c r="H298" s="75" t="s">
        <v>384</v>
      </c>
      <c r="I298" s="75"/>
      <c r="J298" s="76">
        <v>0.5438804480031274</v>
      </c>
      <c r="K298" s="75" t="s">
        <v>382</v>
      </c>
      <c r="L298" s="75"/>
      <c r="M298" s="76">
        <v>3.5158692367815034E-2</v>
      </c>
      <c r="N298" s="75" t="s">
        <v>384</v>
      </c>
      <c r="O298" s="75"/>
      <c r="P298" s="76">
        <v>0.23476590661198957</v>
      </c>
      <c r="Q298" s="75" t="s">
        <v>383</v>
      </c>
      <c r="R298" s="75"/>
      <c r="S298" s="76">
        <v>0.16632363742693357</v>
      </c>
      <c r="T298" s="75" t="s">
        <v>384</v>
      </c>
      <c r="U298" s="75"/>
      <c r="V298" s="76">
        <v>1</v>
      </c>
      <c r="W298" s="75" t="s">
        <v>380</v>
      </c>
      <c r="X298" s="75"/>
      <c r="Y298" s="131">
        <v>0.34896095093113766</v>
      </c>
      <c r="Z298" s="75" t="s">
        <v>383</v>
      </c>
      <c r="AA298" s="75"/>
      <c r="AB298" s="75"/>
      <c r="AC298" s="75"/>
    </row>
    <row r="299" spans="1:29" ht="14.4" x14ac:dyDescent="0.3">
      <c r="A299" s="75" t="s">
        <v>278</v>
      </c>
      <c r="B299" s="75">
        <v>1803</v>
      </c>
      <c r="C299" t="s">
        <v>281</v>
      </c>
      <c r="D299" s="76">
        <v>0.19782292328263679</v>
      </c>
      <c r="E299" s="75" t="s">
        <v>384</v>
      </c>
      <c r="F299" s="75"/>
      <c r="G299" s="76">
        <v>4.0463458614364886E-2</v>
      </c>
      <c r="H299" s="75" t="s">
        <v>384</v>
      </c>
      <c r="I299" s="75"/>
      <c r="J299" s="76">
        <v>0.3194140881356039</v>
      </c>
      <c r="K299" s="75" t="s">
        <v>383</v>
      </c>
      <c r="L299" s="75"/>
      <c r="M299" s="76">
        <v>1.1869255972104977E-2</v>
      </c>
      <c r="N299" s="75" t="s">
        <v>384</v>
      </c>
      <c r="O299" s="75"/>
      <c r="P299" s="76">
        <v>0.14014406397016244</v>
      </c>
      <c r="Q299" s="75" t="s">
        <v>384</v>
      </c>
      <c r="R299" s="75"/>
      <c r="S299" s="76">
        <v>9.5191933351090555E-3</v>
      </c>
      <c r="T299" s="75" t="s">
        <v>384</v>
      </c>
      <c r="U299" s="75"/>
      <c r="V299" s="76">
        <v>0.96186056420241506</v>
      </c>
      <c r="W299" s="75" t="s">
        <v>380</v>
      </c>
      <c r="X299" s="75"/>
      <c r="Y299" s="131">
        <v>0.28812404936118141</v>
      </c>
      <c r="Z299" s="75" t="s">
        <v>383</v>
      </c>
      <c r="AA299" s="75"/>
      <c r="AB299" s="75"/>
      <c r="AC299" s="75"/>
    </row>
    <row r="300" spans="1:29" ht="14.4" x14ac:dyDescent="0.3">
      <c r="A300" s="75" t="s">
        <v>278</v>
      </c>
      <c r="B300" s="75">
        <v>1804</v>
      </c>
      <c r="C300" t="s">
        <v>282</v>
      </c>
      <c r="D300" s="76">
        <v>0.38360507621114343</v>
      </c>
      <c r="E300" s="75" t="s">
        <v>383</v>
      </c>
      <c r="F300" s="75"/>
      <c r="G300" s="76">
        <v>0.10537247220917276</v>
      </c>
      <c r="H300" s="75" t="s">
        <v>384</v>
      </c>
      <c r="I300" s="75"/>
      <c r="J300" s="76">
        <v>0.32263893990945658</v>
      </c>
      <c r="K300" s="75" t="s">
        <v>383</v>
      </c>
      <c r="L300" s="75"/>
      <c r="M300" s="76">
        <v>1.5155328248761781E-2</v>
      </c>
      <c r="N300" s="75" t="s">
        <v>384</v>
      </c>
      <c r="O300" s="75"/>
      <c r="P300" s="76">
        <v>0</v>
      </c>
      <c r="Q300" s="75" t="s">
        <v>384</v>
      </c>
      <c r="R300" s="75"/>
      <c r="S300" s="76">
        <v>3.9805942451775926E-2</v>
      </c>
      <c r="T300" s="75" t="s">
        <v>384</v>
      </c>
      <c r="U300" s="75"/>
      <c r="V300" s="76">
        <v>0.85955119109959444</v>
      </c>
      <c r="W300" s="75" t="s">
        <v>380</v>
      </c>
      <c r="X300" s="75"/>
      <c r="Y300" s="131">
        <v>0.30746576896498157</v>
      </c>
      <c r="Z300" s="75" t="s">
        <v>383</v>
      </c>
      <c r="AA300" s="75"/>
      <c r="AB300" s="75"/>
      <c r="AC300" s="75"/>
    </row>
    <row r="301" spans="1:29" ht="14.4" x14ac:dyDescent="0.3">
      <c r="A301" s="75" t="s">
        <v>278</v>
      </c>
      <c r="B301" s="75">
        <v>1805</v>
      </c>
      <c r="C301" t="s">
        <v>283</v>
      </c>
      <c r="D301" s="76">
        <v>0.20116172577269517</v>
      </c>
      <c r="E301" s="75" t="s">
        <v>383</v>
      </c>
      <c r="F301" s="75"/>
      <c r="G301" s="76">
        <v>5.9170094396594569E-2</v>
      </c>
      <c r="H301" s="75" t="s">
        <v>384</v>
      </c>
      <c r="I301" s="75"/>
      <c r="J301" s="76">
        <v>0.19832335848020222</v>
      </c>
      <c r="K301" s="75" t="s">
        <v>384</v>
      </c>
      <c r="L301" s="75"/>
      <c r="M301" s="76">
        <v>2.9679693290862917E-2</v>
      </c>
      <c r="N301" s="75" t="s">
        <v>384</v>
      </c>
      <c r="O301" s="75"/>
      <c r="P301" s="76">
        <v>0</v>
      </c>
      <c r="Q301" s="75" t="s">
        <v>384</v>
      </c>
      <c r="R301" s="75"/>
      <c r="S301" s="76">
        <v>0.25106908883112383</v>
      </c>
      <c r="T301" s="75" t="s">
        <v>383</v>
      </c>
      <c r="U301" s="75"/>
      <c r="V301" s="76">
        <v>1</v>
      </c>
      <c r="W301" s="75" t="s">
        <v>380</v>
      </c>
      <c r="X301" s="75"/>
      <c r="Y301" s="131">
        <v>0.29997357809407688</v>
      </c>
      <c r="Z301" s="75" t="s">
        <v>383</v>
      </c>
      <c r="AA301" s="75"/>
      <c r="AB301" s="75"/>
      <c r="AC301" s="75"/>
    </row>
    <row r="302" spans="1:29" ht="14.4" x14ac:dyDescent="0.3">
      <c r="A302" s="75" t="s">
        <v>284</v>
      </c>
      <c r="B302" s="75">
        <v>1901</v>
      </c>
      <c r="C302" t="s">
        <v>284</v>
      </c>
      <c r="D302" s="76">
        <v>0.14438058286600572</v>
      </c>
      <c r="E302" s="75" t="s">
        <v>384</v>
      </c>
      <c r="F302" s="75"/>
      <c r="G302" s="76">
        <v>0.11317293771973487</v>
      </c>
      <c r="H302" s="75" t="s">
        <v>384</v>
      </c>
      <c r="I302" s="75"/>
      <c r="J302" s="76">
        <v>0.25815769396207566</v>
      </c>
      <c r="K302" s="75" t="s">
        <v>383</v>
      </c>
      <c r="L302" s="75"/>
      <c r="M302" s="76">
        <v>3.3858318754243097E-2</v>
      </c>
      <c r="N302" s="75" t="s">
        <v>384</v>
      </c>
      <c r="O302" s="75"/>
      <c r="P302" s="76">
        <v>6.0345082743922154E-2</v>
      </c>
      <c r="Q302" s="75" t="s">
        <v>384</v>
      </c>
      <c r="R302" s="75"/>
      <c r="S302" s="76">
        <v>4.8874061344298371E-2</v>
      </c>
      <c r="T302" s="75" t="s">
        <v>384</v>
      </c>
      <c r="U302" s="75"/>
      <c r="V302" s="76">
        <v>1</v>
      </c>
      <c r="W302" s="75" t="s">
        <v>380</v>
      </c>
      <c r="X302" s="75"/>
      <c r="Y302" s="131">
        <v>0.29163421979760207</v>
      </c>
      <c r="Z302" s="75" t="s">
        <v>383</v>
      </c>
      <c r="AA302" s="75"/>
      <c r="AB302" s="75"/>
      <c r="AC302" s="75"/>
    </row>
    <row r="303" spans="1:29" ht="14.4" x14ac:dyDescent="0.3">
      <c r="A303" s="75" t="s">
        <v>284</v>
      </c>
      <c r="B303" s="75">
        <v>1902</v>
      </c>
      <c r="C303" t="s">
        <v>285</v>
      </c>
      <c r="D303" s="76">
        <v>0.1466850318896902</v>
      </c>
      <c r="E303" s="75" t="s">
        <v>384</v>
      </c>
      <c r="F303" s="75"/>
      <c r="G303" s="76">
        <v>0.16627942568534682</v>
      </c>
      <c r="H303" s="75" t="s">
        <v>384</v>
      </c>
      <c r="I303" s="75"/>
      <c r="J303" s="76">
        <v>0.33187339496154716</v>
      </c>
      <c r="K303" s="75" t="s">
        <v>383</v>
      </c>
      <c r="L303" s="75"/>
      <c r="M303" s="76">
        <v>6.0767454210025877E-2</v>
      </c>
      <c r="N303" s="75" t="s">
        <v>384</v>
      </c>
      <c r="O303" s="75"/>
      <c r="P303" s="76">
        <v>0.54209537858735302</v>
      </c>
      <c r="Q303" s="75" t="s">
        <v>382</v>
      </c>
      <c r="R303" s="75"/>
      <c r="S303" s="76">
        <v>0.11459085318400562</v>
      </c>
      <c r="T303" s="75" t="s">
        <v>384</v>
      </c>
      <c r="U303" s="75"/>
      <c r="V303" s="76">
        <v>1</v>
      </c>
      <c r="W303" s="75" t="s">
        <v>380</v>
      </c>
      <c r="X303" s="75"/>
      <c r="Y303" s="131">
        <v>0.36752559960930059</v>
      </c>
      <c r="Z303" s="75" t="s">
        <v>383</v>
      </c>
      <c r="AA303" s="75"/>
      <c r="AB303" s="75"/>
      <c r="AC303" s="75"/>
    </row>
    <row r="304" spans="1:29" ht="14.4" x14ac:dyDescent="0.3">
      <c r="A304" s="75" t="s">
        <v>284</v>
      </c>
      <c r="B304" s="75">
        <v>1903</v>
      </c>
      <c r="C304" t="s">
        <v>286</v>
      </c>
      <c r="D304" s="76">
        <v>0.26839520558466795</v>
      </c>
      <c r="E304" s="75" t="s">
        <v>383</v>
      </c>
      <c r="F304" s="75"/>
      <c r="G304" s="76">
        <v>0.29237718753822894</v>
      </c>
      <c r="H304" s="75" t="s">
        <v>383</v>
      </c>
      <c r="I304" s="75"/>
      <c r="J304" s="76">
        <v>0.15509817325005598</v>
      </c>
      <c r="K304" s="75" t="s">
        <v>384</v>
      </c>
      <c r="L304" s="75"/>
      <c r="M304" s="76">
        <v>0.17132989493408377</v>
      </c>
      <c r="N304" s="75" t="s">
        <v>384</v>
      </c>
      <c r="O304" s="75"/>
      <c r="P304" s="76">
        <v>0.77581938674289852</v>
      </c>
      <c r="Q304" s="75" t="s">
        <v>381</v>
      </c>
      <c r="R304" s="75"/>
      <c r="S304" s="76">
        <v>0.36748743793085725</v>
      </c>
      <c r="T304" s="75" t="s">
        <v>383</v>
      </c>
      <c r="U304" s="75"/>
      <c r="V304" s="76">
        <v>1</v>
      </c>
      <c r="W304" s="75" t="s">
        <v>380</v>
      </c>
      <c r="X304" s="75"/>
      <c r="Y304" s="131">
        <v>0.45912796791036897</v>
      </c>
      <c r="Z304" s="75" t="s">
        <v>382</v>
      </c>
      <c r="AA304" s="75"/>
      <c r="AB304" s="75"/>
      <c r="AC304" s="75"/>
    </row>
    <row r="305" spans="1:29" ht="14.4" x14ac:dyDescent="0.3">
      <c r="A305" s="75" t="s">
        <v>284</v>
      </c>
      <c r="B305" s="75">
        <v>1904</v>
      </c>
      <c r="C305" t="s">
        <v>287</v>
      </c>
      <c r="D305" s="76">
        <v>0.14443451272089899</v>
      </c>
      <c r="E305" s="75" t="s">
        <v>384</v>
      </c>
      <c r="F305" s="75"/>
      <c r="G305" s="76">
        <v>9.566621102738003E-2</v>
      </c>
      <c r="H305" s="75" t="s">
        <v>384</v>
      </c>
      <c r="I305" s="75"/>
      <c r="J305" s="76">
        <v>0.26362405092960245</v>
      </c>
      <c r="K305" s="75" t="s">
        <v>383</v>
      </c>
      <c r="L305" s="75"/>
      <c r="M305" s="76">
        <v>6.4765832894500761E-2</v>
      </c>
      <c r="N305" s="75" t="s">
        <v>384</v>
      </c>
      <c r="O305" s="75"/>
      <c r="P305" s="76">
        <v>0</v>
      </c>
      <c r="Q305" s="75" t="s">
        <v>384</v>
      </c>
      <c r="R305" s="75"/>
      <c r="S305" s="76">
        <v>9.4514630879162426E-2</v>
      </c>
      <c r="T305" s="75" t="s">
        <v>384</v>
      </c>
      <c r="U305" s="75"/>
      <c r="V305" s="76">
        <v>1</v>
      </c>
      <c r="W305" s="75" t="s">
        <v>380</v>
      </c>
      <c r="X305" s="75"/>
      <c r="Y305" s="131">
        <v>0.2903105962199824</v>
      </c>
      <c r="Z305" s="75" t="s">
        <v>383</v>
      </c>
      <c r="AA305" s="75"/>
      <c r="AB305" s="75"/>
      <c r="AC305" s="75"/>
    </row>
    <row r="306" spans="1:29" ht="14.4" x14ac:dyDescent="0.3">
      <c r="A306" s="75" t="s">
        <v>284</v>
      </c>
      <c r="B306" s="75">
        <v>1905</v>
      </c>
      <c r="C306" t="s">
        <v>288</v>
      </c>
      <c r="D306" s="76">
        <v>0.1724252567176259</v>
      </c>
      <c r="E306" s="75" t="s">
        <v>384</v>
      </c>
      <c r="F306" s="75"/>
      <c r="G306" s="76">
        <v>0.1293254005317831</v>
      </c>
      <c r="H306" s="75" t="s">
        <v>384</v>
      </c>
      <c r="I306" s="75"/>
      <c r="J306" s="76">
        <v>0.59799131769360703</v>
      </c>
      <c r="K306" s="75" t="s">
        <v>382</v>
      </c>
      <c r="L306" s="75"/>
      <c r="M306" s="76">
        <v>3.8701005134975076E-2</v>
      </c>
      <c r="N306" s="75" t="s">
        <v>384</v>
      </c>
      <c r="O306" s="75"/>
      <c r="P306" s="76">
        <v>7.3331255964597761E-2</v>
      </c>
      <c r="Q306" s="75" t="s">
        <v>384</v>
      </c>
      <c r="R306" s="75"/>
      <c r="S306" s="76">
        <v>6.287372890123467E-4</v>
      </c>
      <c r="T306" s="75" t="s">
        <v>384</v>
      </c>
      <c r="U306" s="75"/>
      <c r="V306" s="76">
        <v>1</v>
      </c>
      <c r="W306" s="75" t="s">
        <v>380</v>
      </c>
      <c r="X306" s="75"/>
      <c r="Y306" s="131">
        <v>0.33141536305810104</v>
      </c>
      <c r="Z306" s="75" t="s">
        <v>383</v>
      </c>
      <c r="AA306" s="75"/>
      <c r="AB306" s="75"/>
      <c r="AC306" s="75"/>
    </row>
    <row r="307" spans="1:29" ht="14.4" x14ac:dyDescent="0.3">
      <c r="A307" s="75" t="s">
        <v>284</v>
      </c>
      <c r="B307" s="75">
        <v>1906</v>
      </c>
      <c r="C307" t="s">
        <v>289</v>
      </c>
      <c r="D307" s="76">
        <v>6.9667447726541806E-2</v>
      </c>
      <c r="E307" s="75" t="s">
        <v>384</v>
      </c>
      <c r="F307" s="75"/>
      <c r="G307" s="76">
        <v>5.9451455472315687E-2</v>
      </c>
      <c r="H307" s="75" t="s">
        <v>384</v>
      </c>
      <c r="I307" s="75"/>
      <c r="J307" s="76">
        <v>0.44117564600827308</v>
      </c>
      <c r="K307" s="75" t="s">
        <v>382</v>
      </c>
      <c r="L307" s="75"/>
      <c r="M307" s="76">
        <v>8.2721299012538094E-2</v>
      </c>
      <c r="N307" s="75" t="s">
        <v>384</v>
      </c>
      <c r="O307" s="75"/>
      <c r="P307" s="76">
        <v>0</v>
      </c>
      <c r="Q307" s="75" t="s">
        <v>384</v>
      </c>
      <c r="R307" s="75"/>
      <c r="S307" s="76">
        <v>7.2573329629404618E-3</v>
      </c>
      <c r="T307" s="75" t="s">
        <v>384</v>
      </c>
      <c r="U307" s="75"/>
      <c r="V307" s="76">
        <v>1</v>
      </c>
      <c r="W307" s="75" t="s">
        <v>380</v>
      </c>
      <c r="X307" s="75"/>
      <c r="Y307" s="131">
        <v>0.27893920843814668</v>
      </c>
      <c r="Z307" s="75" t="s">
        <v>383</v>
      </c>
      <c r="AA307" s="75"/>
      <c r="AB307" s="75"/>
      <c r="AC307" s="75"/>
    </row>
    <row r="308" spans="1:29" ht="14.4" x14ac:dyDescent="0.3">
      <c r="A308" s="75" t="s">
        <v>284</v>
      </c>
      <c r="B308" s="75">
        <v>1907</v>
      </c>
      <c r="C308" t="s">
        <v>290</v>
      </c>
      <c r="D308" s="76">
        <v>7.8022650577236285E-2</v>
      </c>
      <c r="E308" s="75" t="s">
        <v>384</v>
      </c>
      <c r="F308" s="75"/>
      <c r="G308" s="76">
        <v>6.518348595909032E-2</v>
      </c>
      <c r="H308" s="75" t="s">
        <v>384</v>
      </c>
      <c r="I308" s="75"/>
      <c r="J308" s="76">
        <v>0.1059124330915885</v>
      </c>
      <c r="K308" s="75" t="s">
        <v>384</v>
      </c>
      <c r="L308" s="75"/>
      <c r="M308" s="76">
        <v>3.346698102082156E-2</v>
      </c>
      <c r="N308" s="75" t="s">
        <v>384</v>
      </c>
      <c r="O308" s="75"/>
      <c r="P308" s="76">
        <v>0.15571555331302148</v>
      </c>
      <c r="Q308" s="75" t="s">
        <v>384</v>
      </c>
      <c r="R308" s="75"/>
      <c r="S308" s="76">
        <v>5.5191768028443229E-3</v>
      </c>
      <c r="T308" s="75" t="s">
        <v>384</v>
      </c>
      <c r="U308" s="75"/>
      <c r="V308" s="76">
        <v>1</v>
      </c>
      <c r="W308" s="75" t="s">
        <v>380</v>
      </c>
      <c r="X308" s="75"/>
      <c r="Y308" s="131">
        <v>0.25870264173009294</v>
      </c>
      <c r="Z308" s="75" t="s">
        <v>383</v>
      </c>
      <c r="AA308" s="75"/>
      <c r="AB308" s="75"/>
      <c r="AC308" s="75"/>
    </row>
    <row r="309" spans="1:29" ht="14.4" x14ac:dyDescent="0.3">
      <c r="A309" s="75" t="s">
        <v>284</v>
      </c>
      <c r="B309" s="75">
        <v>1908</v>
      </c>
      <c r="C309" t="s">
        <v>291</v>
      </c>
      <c r="D309" s="76">
        <v>5.4263452440151974E-2</v>
      </c>
      <c r="E309" s="75" t="s">
        <v>384</v>
      </c>
      <c r="F309" s="75"/>
      <c r="G309" s="76">
        <v>8.6614301271248681E-2</v>
      </c>
      <c r="H309" s="75" t="s">
        <v>384</v>
      </c>
      <c r="I309" s="75"/>
      <c r="J309" s="76">
        <v>8.160373285822334E-4</v>
      </c>
      <c r="K309" s="75" t="s">
        <v>384</v>
      </c>
      <c r="L309" s="75"/>
      <c r="M309" s="76">
        <v>0.14937079640936651</v>
      </c>
      <c r="N309" s="75" t="s">
        <v>384</v>
      </c>
      <c r="O309" s="75"/>
      <c r="P309" s="76">
        <v>0</v>
      </c>
      <c r="Q309" s="75" t="s">
        <v>384</v>
      </c>
      <c r="R309" s="75"/>
      <c r="S309" s="76">
        <v>0.21079610107983443</v>
      </c>
      <c r="T309" s="75" t="s">
        <v>383</v>
      </c>
      <c r="U309" s="75"/>
      <c r="V309" s="76">
        <v>1</v>
      </c>
      <c r="W309" s="75" t="s">
        <v>380</v>
      </c>
      <c r="X309" s="75"/>
      <c r="Y309" s="131">
        <v>0.26427384422405847</v>
      </c>
      <c r="Z309" s="75" t="s">
        <v>383</v>
      </c>
      <c r="AA309" s="75"/>
      <c r="AB309" s="75"/>
      <c r="AC309" s="75"/>
    </row>
    <row r="310" spans="1:29" ht="14.4" x14ac:dyDescent="0.3">
      <c r="A310" s="75" t="s">
        <v>284</v>
      </c>
      <c r="B310" s="75">
        <v>1909</v>
      </c>
      <c r="C310" t="s">
        <v>292</v>
      </c>
      <c r="D310" s="76">
        <v>7.2149850154701073E-2</v>
      </c>
      <c r="E310" s="75" t="s">
        <v>384</v>
      </c>
      <c r="F310" s="75"/>
      <c r="G310" s="76">
        <v>2.6775698228196747E-2</v>
      </c>
      <c r="H310" s="75" t="s">
        <v>384</v>
      </c>
      <c r="I310" s="75"/>
      <c r="J310" s="76">
        <v>0.20235443382876631</v>
      </c>
      <c r="K310" s="75" t="s">
        <v>383</v>
      </c>
      <c r="L310" s="75"/>
      <c r="M310" s="76">
        <v>3.3351491227941066E-2</v>
      </c>
      <c r="N310" s="75" t="s">
        <v>384</v>
      </c>
      <c r="O310" s="75"/>
      <c r="P310" s="76">
        <v>0.37040952985932646</v>
      </c>
      <c r="Q310" s="75" t="s">
        <v>383</v>
      </c>
      <c r="R310" s="75"/>
      <c r="S310" s="76">
        <v>0.11220227729724747</v>
      </c>
      <c r="T310" s="75" t="s">
        <v>384</v>
      </c>
      <c r="U310" s="75"/>
      <c r="V310" s="76">
        <v>1</v>
      </c>
      <c r="W310" s="75" t="s">
        <v>380</v>
      </c>
      <c r="X310" s="75"/>
      <c r="Y310" s="131">
        <v>0.29161688289790771</v>
      </c>
      <c r="Z310" s="75" t="s">
        <v>383</v>
      </c>
      <c r="AA310" s="75"/>
      <c r="AB310" s="75"/>
      <c r="AC310" s="75"/>
    </row>
    <row r="311" spans="1:29" ht="14.4" x14ac:dyDescent="0.3">
      <c r="A311" s="75" t="s">
        <v>284</v>
      </c>
      <c r="B311" s="75">
        <v>1910</v>
      </c>
      <c r="C311" t="s">
        <v>293</v>
      </c>
      <c r="D311" s="76">
        <v>7.3063328496906929E-2</v>
      </c>
      <c r="E311" s="75" t="s">
        <v>384</v>
      </c>
      <c r="F311" s="75"/>
      <c r="G311" s="76">
        <v>8.6270839418499889E-2</v>
      </c>
      <c r="H311" s="75" t="s">
        <v>384</v>
      </c>
      <c r="I311" s="75"/>
      <c r="J311" s="76">
        <v>6.5724976107285893E-2</v>
      </c>
      <c r="K311" s="75" t="s">
        <v>384</v>
      </c>
      <c r="L311" s="75"/>
      <c r="M311" s="76">
        <v>7.780319059023133E-2</v>
      </c>
      <c r="N311" s="75" t="s">
        <v>384</v>
      </c>
      <c r="O311" s="75"/>
      <c r="P311" s="76">
        <v>1.4854284481603383E-2</v>
      </c>
      <c r="Q311" s="75" t="s">
        <v>384</v>
      </c>
      <c r="R311" s="75"/>
      <c r="S311" s="76">
        <v>4.6674456763106935E-2</v>
      </c>
      <c r="T311" s="75" t="s">
        <v>384</v>
      </c>
      <c r="U311" s="75"/>
      <c r="V311" s="76">
        <v>0.90651629865032224</v>
      </c>
      <c r="W311" s="75" t="s">
        <v>380</v>
      </c>
      <c r="X311" s="75"/>
      <c r="Y311" s="131">
        <v>0.23367578410736856</v>
      </c>
      <c r="Z311" s="75" t="s">
        <v>383</v>
      </c>
      <c r="AA311" s="75"/>
      <c r="AB311" s="75"/>
      <c r="AC311" s="75"/>
    </row>
    <row r="312" spans="1:29" ht="14.4" x14ac:dyDescent="0.3">
      <c r="A312" s="75" t="s">
        <v>284</v>
      </c>
      <c r="B312" s="75">
        <v>1911</v>
      </c>
      <c r="C312" t="s">
        <v>294</v>
      </c>
      <c r="D312" s="76">
        <v>8.4455618286884984E-2</v>
      </c>
      <c r="E312" s="75" t="s">
        <v>384</v>
      </c>
      <c r="F312" s="75"/>
      <c r="G312" s="76">
        <v>6.3918557607138368E-2</v>
      </c>
      <c r="H312" s="75" t="s">
        <v>384</v>
      </c>
      <c r="I312" s="75"/>
      <c r="J312" s="76">
        <v>9.2773969473493298E-2</v>
      </c>
      <c r="K312" s="75" t="s">
        <v>384</v>
      </c>
      <c r="L312" s="75"/>
      <c r="M312" s="76">
        <v>0.11950280484859124</v>
      </c>
      <c r="N312" s="75" t="s">
        <v>384</v>
      </c>
      <c r="O312" s="75"/>
      <c r="P312" s="76">
        <v>0</v>
      </c>
      <c r="Q312" s="75" t="s">
        <v>384</v>
      </c>
      <c r="R312" s="75"/>
      <c r="S312" s="76">
        <v>0.32314496842330004</v>
      </c>
      <c r="T312" s="75" t="s">
        <v>383</v>
      </c>
      <c r="U312" s="75"/>
      <c r="V312" s="76">
        <v>1</v>
      </c>
      <c r="W312" s="75" t="s">
        <v>380</v>
      </c>
      <c r="X312" s="75"/>
      <c r="Y312" s="131">
        <v>0.28321700945334316</v>
      </c>
      <c r="Z312" s="75" t="s">
        <v>383</v>
      </c>
      <c r="AA312" s="75"/>
      <c r="AB312" s="75"/>
      <c r="AC312" s="75"/>
    </row>
    <row r="313" spans="1:29" ht="14.4" x14ac:dyDescent="0.3">
      <c r="A313" s="75" t="s">
        <v>295</v>
      </c>
      <c r="B313" s="75">
        <v>2001</v>
      </c>
      <c r="C313" t="s">
        <v>295</v>
      </c>
      <c r="D313" s="76">
        <v>0.36000956872917855</v>
      </c>
      <c r="E313" s="75" t="s">
        <v>383</v>
      </c>
      <c r="F313" s="75"/>
      <c r="G313" s="76">
        <v>0.11681472967769162</v>
      </c>
      <c r="H313" s="75" t="s">
        <v>384</v>
      </c>
      <c r="I313" s="75"/>
      <c r="J313" s="76">
        <v>0.18588506160304591</v>
      </c>
      <c r="K313" s="75" t="s">
        <v>384</v>
      </c>
      <c r="L313" s="75"/>
      <c r="M313" s="76">
        <v>3.1994016964360016E-2</v>
      </c>
      <c r="N313" s="75" t="s">
        <v>384</v>
      </c>
      <c r="O313" s="75"/>
      <c r="P313" s="76">
        <v>0.13599909352888803</v>
      </c>
      <c r="Q313" s="75" t="s">
        <v>384</v>
      </c>
      <c r="R313" s="75"/>
      <c r="S313" s="76">
        <v>0.16118760475378424</v>
      </c>
      <c r="T313" s="75" t="s">
        <v>384</v>
      </c>
      <c r="U313" s="75"/>
      <c r="V313" s="76">
        <v>1</v>
      </c>
      <c r="W313" s="75" t="s">
        <v>380</v>
      </c>
      <c r="X313" s="75"/>
      <c r="Y313" s="131">
        <v>0.34687143736638182</v>
      </c>
      <c r="Z313" s="75" t="s">
        <v>383</v>
      </c>
      <c r="AA313" s="75"/>
      <c r="AB313" s="75"/>
      <c r="AC313" s="75"/>
    </row>
    <row r="314" spans="1:29" ht="14.4" x14ac:dyDescent="0.3">
      <c r="A314" s="75" t="s">
        <v>295</v>
      </c>
      <c r="B314" s="75">
        <v>2002</v>
      </c>
      <c r="C314" t="s">
        <v>296</v>
      </c>
      <c r="D314" s="76">
        <v>6.1641632605672216E-2</v>
      </c>
      <c r="E314" s="75" t="s">
        <v>384</v>
      </c>
      <c r="F314" s="75"/>
      <c r="G314" s="76">
        <v>6.4392463954684134E-2</v>
      </c>
      <c r="H314" s="75" t="s">
        <v>384</v>
      </c>
      <c r="I314" s="75"/>
      <c r="J314" s="76">
        <v>4.6401463190392525E-2</v>
      </c>
      <c r="K314" s="75" t="s">
        <v>384</v>
      </c>
      <c r="L314" s="75"/>
      <c r="M314" s="76">
        <v>0.17774627228162165</v>
      </c>
      <c r="N314" s="75" t="s">
        <v>384</v>
      </c>
      <c r="O314" s="75"/>
      <c r="P314" s="76">
        <v>0.55796161676994782</v>
      </c>
      <c r="Q314" s="75" t="s">
        <v>382</v>
      </c>
      <c r="R314" s="75"/>
      <c r="S314" s="76">
        <v>0.29062918418327227</v>
      </c>
      <c r="T314" s="75" t="s">
        <v>383</v>
      </c>
      <c r="U314" s="75"/>
      <c r="V314" s="76">
        <v>1</v>
      </c>
      <c r="W314" s="75" t="s">
        <v>380</v>
      </c>
      <c r="X314" s="75"/>
      <c r="Y314" s="131">
        <v>0.33248067295459471</v>
      </c>
      <c r="Z314" s="75" t="s">
        <v>383</v>
      </c>
      <c r="AA314" s="75"/>
      <c r="AB314" s="75"/>
      <c r="AC314" s="75"/>
    </row>
    <row r="315" spans="1:29" ht="14.4" x14ac:dyDescent="0.3">
      <c r="A315" s="75" t="s">
        <v>295</v>
      </c>
      <c r="B315" s="75">
        <v>2003</v>
      </c>
      <c r="C315" t="s">
        <v>345</v>
      </c>
      <c r="D315" s="76">
        <v>4.2544812574763995E-2</v>
      </c>
      <c r="E315" s="75" t="s">
        <v>384</v>
      </c>
      <c r="F315" s="75"/>
      <c r="G315" s="76">
        <v>2.7800702687608626E-2</v>
      </c>
      <c r="H315" s="75" t="s">
        <v>384</v>
      </c>
      <c r="I315" s="75"/>
      <c r="J315" s="76">
        <v>4.5410128327793106E-2</v>
      </c>
      <c r="K315" s="75" t="s">
        <v>384</v>
      </c>
      <c r="L315" s="75"/>
      <c r="M315" s="76">
        <v>8.9325104458506152E-2</v>
      </c>
      <c r="N315" s="75" t="s">
        <v>384</v>
      </c>
      <c r="O315" s="75"/>
      <c r="P315" s="76">
        <v>0</v>
      </c>
      <c r="Q315" s="75" t="s">
        <v>384</v>
      </c>
      <c r="R315" s="75"/>
      <c r="S315" s="76">
        <v>0.18392790601816358</v>
      </c>
      <c r="T315" s="75" t="s">
        <v>384</v>
      </c>
      <c r="U315" s="75"/>
      <c r="V315" s="76">
        <v>1</v>
      </c>
      <c r="W315" s="75" t="s">
        <v>380</v>
      </c>
      <c r="X315" s="75"/>
      <c r="Y315" s="131">
        <v>0.24593541693292081</v>
      </c>
      <c r="Z315" s="75" t="s">
        <v>383</v>
      </c>
      <c r="AA315" s="75"/>
      <c r="AB315" s="75"/>
      <c r="AC315" s="75"/>
    </row>
    <row r="316" spans="1:29" ht="14.4" x14ac:dyDescent="0.3">
      <c r="A316" s="75" t="s">
        <v>295</v>
      </c>
      <c r="B316" s="75">
        <v>2004</v>
      </c>
      <c r="C316" t="s">
        <v>297</v>
      </c>
      <c r="D316" s="76">
        <v>7.3765864380088711E-2</v>
      </c>
      <c r="E316" s="75" t="s">
        <v>384</v>
      </c>
      <c r="F316" s="75"/>
      <c r="G316" s="76">
        <v>1.9746125349613026E-2</v>
      </c>
      <c r="H316" s="75" t="s">
        <v>384</v>
      </c>
      <c r="I316" s="75"/>
      <c r="J316" s="76">
        <v>4.0448100554005467E-2</v>
      </c>
      <c r="K316" s="75" t="s">
        <v>384</v>
      </c>
      <c r="L316" s="75"/>
      <c r="M316" s="76">
        <v>2.9288049303216632E-2</v>
      </c>
      <c r="N316" s="75" t="s">
        <v>384</v>
      </c>
      <c r="O316" s="75"/>
      <c r="P316" s="76">
        <v>0</v>
      </c>
      <c r="Q316" s="75" t="s">
        <v>384</v>
      </c>
      <c r="R316" s="75"/>
      <c r="S316" s="76">
        <v>0.11529261884831925</v>
      </c>
      <c r="T316" s="75" t="s">
        <v>384</v>
      </c>
      <c r="U316" s="75"/>
      <c r="V316" s="76">
        <v>0.98259797483006384</v>
      </c>
      <c r="W316" s="75" t="s">
        <v>380</v>
      </c>
      <c r="X316" s="75"/>
      <c r="Y316" s="131">
        <v>0.23372486978250728</v>
      </c>
      <c r="Z316" s="75" t="s">
        <v>383</v>
      </c>
      <c r="AA316" s="75"/>
      <c r="AB316" s="75"/>
      <c r="AC316" s="75"/>
    </row>
    <row r="317" spans="1:29" ht="14.4" x14ac:dyDescent="0.3">
      <c r="A317" s="75" t="s">
        <v>295</v>
      </c>
      <c r="B317" s="75">
        <v>2005</v>
      </c>
      <c r="C317" t="s">
        <v>298</v>
      </c>
      <c r="D317" s="76">
        <v>4.1649925241758451E-2</v>
      </c>
      <c r="E317" s="75" t="s">
        <v>384</v>
      </c>
      <c r="F317" s="75"/>
      <c r="G317" s="76">
        <v>1.2774205386993427E-2</v>
      </c>
      <c r="H317" s="75" t="s">
        <v>384</v>
      </c>
      <c r="I317" s="75"/>
      <c r="J317" s="76">
        <v>0.14806098287555389</v>
      </c>
      <c r="K317" s="75" t="s">
        <v>384</v>
      </c>
      <c r="L317" s="75"/>
      <c r="M317" s="76">
        <v>4.312938483307284E-2</v>
      </c>
      <c r="N317" s="75" t="s">
        <v>384</v>
      </c>
      <c r="O317" s="75"/>
      <c r="P317" s="76">
        <v>0.10293470291034273</v>
      </c>
      <c r="Q317" s="75" t="s">
        <v>384</v>
      </c>
      <c r="R317" s="75"/>
      <c r="S317" s="76">
        <v>9.5421073027881567E-2</v>
      </c>
      <c r="T317" s="75" t="s">
        <v>384</v>
      </c>
      <c r="U317" s="75"/>
      <c r="V317" s="76">
        <v>1</v>
      </c>
      <c r="W317" s="75" t="s">
        <v>380</v>
      </c>
      <c r="X317" s="75"/>
      <c r="Y317" s="131">
        <v>0.24983944049043549</v>
      </c>
      <c r="Z317" s="75" t="s">
        <v>383</v>
      </c>
      <c r="AA317" s="75"/>
      <c r="AB317" s="75"/>
      <c r="AC317" s="75"/>
    </row>
    <row r="318" spans="1:29" ht="14.4" x14ac:dyDescent="0.3">
      <c r="A318" s="75" t="s">
        <v>295</v>
      </c>
      <c r="B318" s="75">
        <v>2006</v>
      </c>
      <c r="C318" t="s">
        <v>299</v>
      </c>
      <c r="D318" s="76">
        <v>5.9353157335979297E-2</v>
      </c>
      <c r="E318" s="75" t="s">
        <v>384</v>
      </c>
      <c r="F318" s="75"/>
      <c r="G318" s="76">
        <v>2.6029959534224233E-2</v>
      </c>
      <c r="H318" s="75" t="s">
        <v>384</v>
      </c>
      <c r="I318" s="75"/>
      <c r="J318" s="76">
        <v>4.5079253731786624E-2</v>
      </c>
      <c r="K318" s="75" t="s">
        <v>384</v>
      </c>
      <c r="L318" s="75"/>
      <c r="M318" s="76">
        <v>4.280689197132781E-2</v>
      </c>
      <c r="N318" s="75" t="s">
        <v>384</v>
      </c>
      <c r="O318" s="75"/>
      <c r="P318" s="76">
        <v>0</v>
      </c>
      <c r="Q318" s="75" t="s">
        <v>384</v>
      </c>
      <c r="R318" s="75"/>
      <c r="S318" s="76">
        <v>1.7948675930859082E-2</v>
      </c>
      <c r="T318" s="75" t="s">
        <v>384</v>
      </c>
      <c r="U318" s="75"/>
      <c r="V318" s="76">
        <v>1</v>
      </c>
      <c r="W318" s="75" t="s">
        <v>380</v>
      </c>
      <c r="X318" s="75"/>
      <c r="Y318" s="131">
        <v>0.22766010553743807</v>
      </c>
      <c r="Z318" s="75" t="s">
        <v>383</v>
      </c>
      <c r="AA318" s="75"/>
      <c r="AB318" s="75"/>
      <c r="AC318" s="75"/>
    </row>
    <row r="319" spans="1:29" ht="14.4" x14ac:dyDescent="0.3">
      <c r="A319" s="75" t="s">
        <v>295</v>
      </c>
      <c r="B319" s="75">
        <v>2007</v>
      </c>
      <c r="C319" t="s">
        <v>300</v>
      </c>
      <c r="D319" s="76">
        <v>0.32926330207560994</v>
      </c>
      <c r="E319" s="75" t="s">
        <v>383</v>
      </c>
      <c r="F319" s="75"/>
      <c r="G319" s="76">
        <v>0.14899631655357407</v>
      </c>
      <c r="H319" s="75" t="s">
        <v>384</v>
      </c>
      <c r="I319" s="75"/>
      <c r="J319" s="76">
        <v>0.2618721061162379</v>
      </c>
      <c r="K319" s="75" t="s">
        <v>383</v>
      </c>
      <c r="L319" s="75"/>
      <c r="M319" s="76">
        <v>2.970383588878607E-2</v>
      </c>
      <c r="N319" s="75" t="s">
        <v>384</v>
      </c>
      <c r="O319" s="75"/>
      <c r="P319" s="76">
        <v>5.3185970730878648E-2</v>
      </c>
      <c r="Q319" s="75" t="s">
        <v>384</v>
      </c>
      <c r="R319" s="75"/>
      <c r="S319" s="76">
        <v>2.9245742846476699E-2</v>
      </c>
      <c r="T319" s="75" t="s">
        <v>384</v>
      </c>
      <c r="U319" s="75"/>
      <c r="V319" s="76">
        <v>1</v>
      </c>
      <c r="W319" s="75" t="s">
        <v>380</v>
      </c>
      <c r="X319" s="75"/>
      <c r="Y319" s="131">
        <v>0.33305268928407478</v>
      </c>
      <c r="Z319" s="75" t="s">
        <v>383</v>
      </c>
      <c r="AA319" s="75"/>
      <c r="AB319" s="75"/>
      <c r="AC319" s="75"/>
    </row>
    <row r="320" spans="1:29" ht="14.4" x14ac:dyDescent="0.3">
      <c r="A320" s="75" t="s">
        <v>295</v>
      </c>
      <c r="B320" s="75">
        <v>2008</v>
      </c>
      <c r="C320" t="s">
        <v>346</v>
      </c>
      <c r="D320" s="76">
        <v>0.16018980158803145</v>
      </c>
      <c r="E320" s="75" t="s">
        <v>384</v>
      </c>
      <c r="F320" s="75"/>
      <c r="G320" s="76">
        <v>0.14363166483591011</v>
      </c>
      <c r="H320" s="75" t="s">
        <v>384</v>
      </c>
      <c r="I320" s="75"/>
      <c r="J320" s="76">
        <v>2.3917015447618515E-2</v>
      </c>
      <c r="K320" s="75" t="s">
        <v>384</v>
      </c>
      <c r="L320" s="75"/>
      <c r="M320" s="76">
        <v>7.7520462367974732E-2</v>
      </c>
      <c r="N320" s="75" t="s">
        <v>384</v>
      </c>
      <c r="O320" s="75"/>
      <c r="P320" s="76">
        <v>0</v>
      </c>
      <c r="Q320" s="75" t="s">
        <v>384</v>
      </c>
      <c r="R320" s="75"/>
      <c r="S320" s="76">
        <v>0.31066765237498278</v>
      </c>
      <c r="T320" s="75" t="s">
        <v>383</v>
      </c>
      <c r="U320" s="75"/>
      <c r="V320" s="76">
        <v>1</v>
      </c>
      <c r="W320" s="75" t="s">
        <v>380</v>
      </c>
      <c r="X320" s="75"/>
      <c r="Y320" s="131">
        <v>0.30197480630384593</v>
      </c>
      <c r="Z320" s="75" t="s">
        <v>383</v>
      </c>
      <c r="AA320" s="75"/>
      <c r="AB320" s="75"/>
      <c r="AC320" s="75"/>
    </row>
    <row r="321" spans="1:29" ht="14.4" x14ac:dyDescent="0.3">
      <c r="A321" s="75" t="s">
        <v>295</v>
      </c>
      <c r="B321" s="75">
        <v>2009</v>
      </c>
      <c r="C321" t="s">
        <v>301</v>
      </c>
      <c r="D321" s="76">
        <v>0.27984762061392687</v>
      </c>
      <c r="E321" s="75" t="s">
        <v>383</v>
      </c>
      <c r="F321" s="75"/>
      <c r="G321" s="76">
        <v>0.19403215050428257</v>
      </c>
      <c r="H321" s="75" t="s">
        <v>384</v>
      </c>
      <c r="I321" s="75"/>
      <c r="J321" s="76">
        <v>6.1681626757757726E-3</v>
      </c>
      <c r="K321" s="75" t="s">
        <v>384</v>
      </c>
      <c r="L321" s="75"/>
      <c r="M321" s="76">
        <v>7.8327511870099079E-2</v>
      </c>
      <c r="N321" s="75" t="s">
        <v>384</v>
      </c>
      <c r="O321" s="75"/>
      <c r="P321" s="76">
        <v>0.21903641573748012</v>
      </c>
      <c r="Q321" s="75" t="s">
        <v>383</v>
      </c>
      <c r="R321" s="75"/>
      <c r="S321" s="76">
        <v>0.19147533197600769</v>
      </c>
      <c r="T321" s="75" t="s">
        <v>384</v>
      </c>
      <c r="U321" s="75"/>
      <c r="V321" s="76">
        <v>1</v>
      </c>
      <c r="W321" s="75" t="s">
        <v>380</v>
      </c>
      <c r="X321" s="75"/>
      <c r="Y321" s="131">
        <v>0.34427669644957815</v>
      </c>
      <c r="Z321" s="75" t="s">
        <v>383</v>
      </c>
      <c r="AA321" s="75"/>
      <c r="AB321" s="75"/>
      <c r="AC321" s="75"/>
    </row>
    <row r="322" spans="1:29" ht="14.4" x14ac:dyDescent="0.3">
      <c r="A322" s="75" t="s">
        <v>295</v>
      </c>
      <c r="B322" s="75">
        <v>2010</v>
      </c>
      <c r="C322" t="s">
        <v>302</v>
      </c>
      <c r="D322" s="76">
        <v>6.6548898344371943E-2</v>
      </c>
      <c r="E322" s="75" t="s">
        <v>384</v>
      </c>
      <c r="F322" s="75"/>
      <c r="G322" s="76">
        <v>4.9450541489813836E-2</v>
      </c>
      <c r="H322" s="75" t="s">
        <v>384</v>
      </c>
      <c r="I322" s="75"/>
      <c r="J322" s="76">
        <v>5.1794003892320709E-2</v>
      </c>
      <c r="K322" s="75" t="s">
        <v>384</v>
      </c>
      <c r="L322" s="75"/>
      <c r="M322" s="76">
        <v>0.13124530360979966</v>
      </c>
      <c r="N322" s="75" t="s">
        <v>384</v>
      </c>
      <c r="O322" s="75"/>
      <c r="P322" s="76">
        <v>0</v>
      </c>
      <c r="Q322" s="75" t="s">
        <v>384</v>
      </c>
      <c r="R322" s="75"/>
      <c r="S322" s="76">
        <v>3.0087675331344942E-2</v>
      </c>
      <c r="T322" s="75" t="s">
        <v>384</v>
      </c>
      <c r="U322" s="75"/>
      <c r="V322" s="76">
        <v>1</v>
      </c>
      <c r="W322" s="75" t="s">
        <v>380</v>
      </c>
      <c r="X322" s="75"/>
      <c r="Y322" s="131">
        <v>0.24451258625018371</v>
      </c>
      <c r="Z322" s="75" t="s">
        <v>383</v>
      </c>
      <c r="AA322" s="75"/>
      <c r="AB322" s="75"/>
      <c r="AC322" s="75"/>
    </row>
    <row r="323" spans="1:29" ht="14.4" x14ac:dyDescent="0.3">
      <c r="A323" s="75" t="s">
        <v>295</v>
      </c>
      <c r="B323" s="75">
        <v>2011</v>
      </c>
      <c r="C323" t="s">
        <v>303</v>
      </c>
      <c r="D323" s="76">
        <v>0.30951456353973039</v>
      </c>
      <c r="E323" s="75" t="s">
        <v>383</v>
      </c>
      <c r="F323" s="75"/>
      <c r="G323" s="76">
        <v>0.30469418007404542</v>
      </c>
      <c r="H323" s="75" t="s">
        <v>383</v>
      </c>
      <c r="I323" s="75"/>
      <c r="J323" s="76">
        <v>3.5521496659657134E-2</v>
      </c>
      <c r="K323" s="75" t="s">
        <v>384</v>
      </c>
      <c r="L323" s="75"/>
      <c r="M323" s="76">
        <v>0.12065024393691914</v>
      </c>
      <c r="N323" s="75" t="s">
        <v>384</v>
      </c>
      <c r="O323" s="75"/>
      <c r="P323" s="76">
        <v>4.8917587381932866E-2</v>
      </c>
      <c r="Q323" s="75" t="s">
        <v>384</v>
      </c>
      <c r="R323" s="75"/>
      <c r="S323" s="76">
        <v>0.60901543695561067</v>
      </c>
      <c r="T323" s="75" t="s">
        <v>381</v>
      </c>
      <c r="U323" s="75"/>
      <c r="V323" s="76">
        <v>1</v>
      </c>
      <c r="W323" s="75" t="s">
        <v>380</v>
      </c>
      <c r="X323" s="75"/>
      <c r="Y323" s="131">
        <v>0.40425222521616716</v>
      </c>
      <c r="Z323" s="75" t="s">
        <v>382</v>
      </c>
      <c r="AA323" s="75"/>
      <c r="AB323" s="75"/>
      <c r="AC323" s="75"/>
    </row>
    <row r="324" spans="1:29" ht="14.4" x14ac:dyDescent="0.3">
      <c r="A324" s="75" t="s">
        <v>304</v>
      </c>
      <c r="B324" s="75">
        <v>2101</v>
      </c>
      <c r="C324" t="s">
        <v>304</v>
      </c>
      <c r="D324" s="76">
        <v>0.20848843977632017</v>
      </c>
      <c r="E324" s="75" t="s">
        <v>383</v>
      </c>
      <c r="F324" s="75"/>
      <c r="G324" s="76">
        <v>5.9296159874111208E-2</v>
      </c>
      <c r="H324" s="75" t="s">
        <v>384</v>
      </c>
      <c r="I324" s="75"/>
      <c r="J324" s="76">
        <v>0.2474455970452564</v>
      </c>
      <c r="K324" s="75" t="s">
        <v>383</v>
      </c>
      <c r="L324" s="75"/>
      <c r="M324" s="76">
        <v>3.1448284946500121E-2</v>
      </c>
      <c r="N324" s="75" t="s">
        <v>384</v>
      </c>
      <c r="O324" s="75"/>
      <c r="P324" s="76">
        <v>7.4542052954379587E-2</v>
      </c>
      <c r="Q324" s="75" t="s">
        <v>384</v>
      </c>
      <c r="R324" s="75"/>
      <c r="S324" s="76">
        <v>9.3369318731249207E-2</v>
      </c>
      <c r="T324" s="75" t="s">
        <v>384</v>
      </c>
      <c r="U324" s="75"/>
      <c r="V324" s="76">
        <v>1</v>
      </c>
      <c r="W324" s="75" t="s">
        <v>380</v>
      </c>
      <c r="X324" s="75"/>
      <c r="Y324" s="131">
        <v>0.29823744529782481</v>
      </c>
      <c r="Z324" s="75" t="s">
        <v>383</v>
      </c>
      <c r="AA324" s="75"/>
      <c r="AB324" s="75"/>
      <c r="AC324" s="75"/>
    </row>
    <row r="325" spans="1:29" ht="14.4" x14ac:dyDescent="0.3">
      <c r="A325" s="75" t="s">
        <v>304</v>
      </c>
      <c r="B325" s="75">
        <v>2102</v>
      </c>
      <c r="C325" t="s">
        <v>305</v>
      </c>
      <c r="D325" s="76">
        <v>6.5575268709171464E-2</v>
      </c>
      <c r="E325" s="75" t="s">
        <v>384</v>
      </c>
      <c r="F325" s="75"/>
      <c r="G325" s="76">
        <v>2.0487175318894945E-2</v>
      </c>
      <c r="H325" s="75" t="s">
        <v>384</v>
      </c>
      <c r="I325" s="75"/>
      <c r="J325" s="76">
        <v>0.13272052702689907</v>
      </c>
      <c r="K325" s="75" t="s">
        <v>384</v>
      </c>
      <c r="L325" s="75"/>
      <c r="M325" s="76">
        <v>3.5468343511046371E-2</v>
      </c>
      <c r="N325" s="75" t="s">
        <v>384</v>
      </c>
      <c r="O325" s="75"/>
      <c r="P325" s="76">
        <v>0</v>
      </c>
      <c r="Q325" s="75" t="s">
        <v>384</v>
      </c>
      <c r="R325" s="75"/>
      <c r="S325" s="76">
        <v>0.10012355542794774</v>
      </c>
      <c r="T325" s="75" t="s">
        <v>384</v>
      </c>
      <c r="U325" s="75"/>
      <c r="V325" s="76">
        <v>1</v>
      </c>
      <c r="W325" s="75" t="s">
        <v>380</v>
      </c>
      <c r="X325" s="75"/>
      <c r="Y325" s="131">
        <v>0.24404373140220262</v>
      </c>
      <c r="Z325" s="75" t="s">
        <v>383</v>
      </c>
      <c r="AA325" s="75"/>
      <c r="AB325" s="75"/>
      <c r="AC325" s="75"/>
    </row>
    <row r="326" spans="1:29" ht="14.4" x14ac:dyDescent="0.3">
      <c r="A326" s="75" t="s">
        <v>304</v>
      </c>
      <c r="B326" s="75">
        <v>2103</v>
      </c>
      <c r="C326" t="s">
        <v>306</v>
      </c>
      <c r="D326" s="76">
        <v>9.3468776909727408E-2</v>
      </c>
      <c r="E326" s="75" t="s">
        <v>384</v>
      </c>
      <c r="F326" s="75"/>
      <c r="G326" s="76">
        <v>5.1135479848208168E-2</v>
      </c>
      <c r="H326" s="75" t="s">
        <v>384</v>
      </c>
      <c r="I326" s="75"/>
      <c r="J326" s="76">
        <v>7.1778855317777973E-3</v>
      </c>
      <c r="K326" s="75" t="s">
        <v>384</v>
      </c>
      <c r="L326" s="75"/>
      <c r="M326" s="76">
        <v>7.3847887459783934E-2</v>
      </c>
      <c r="N326" s="75" t="s">
        <v>384</v>
      </c>
      <c r="O326" s="75"/>
      <c r="P326" s="76">
        <v>7.148737121768424E-2</v>
      </c>
      <c r="Q326" s="75" t="s">
        <v>384</v>
      </c>
      <c r="R326" s="75"/>
      <c r="S326" s="76">
        <v>0.10405092255538899</v>
      </c>
      <c r="T326" s="75" t="s">
        <v>384</v>
      </c>
      <c r="U326" s="75"/>
      <c r="V326" s="76">
        <v>1</v>
      </c>
      <c r="W326" s="75" t="s">
        <v>380</v>
      </c>
      <c r="X326" s="75"/>
      <c r="Y326" s="131">
        <v>0.25457725802805065</v>
      </c>
      <c r="Z326" s="75" t="s">
        <v>383</v>
      </c>
      <c r="AA326" s="75"/>
      <c r="AB326" s="75"/>
      <c r="AC326" s="75"/>
    </row>
    <row r="327" spans="1:29" ht="14.4" x14ac:dyDescent="0.3">
      <c r="A327" s="75" t="s">
        <v>304</v>
      </c>
      <c r="B327" s="75">
        <v>2104</v>
      </c>
      <c r="C327" t="s">
        <v>307</v>
      </c>
      <c r="D327" s="76">
        <v>7.276986787973784E-2</v>
      </c>
      <c r="E327" s="75" t="s">
        <v>384</v>
      </c>
      <c r="F327" s="75"/>
      <c r="G327" s="76">
        <v>8.6945694778254909E-2</v>
      </c>
      <c r="H327" s="75" t="s">
        <v>384</v>
      </c>
      <c r="I327" s="75"/>
      <c r="J327" s="76">
        <v>1.0160998720252279E-2</v>
      </c>
      <c r="K327" s="75" t="s">
        <v>384</v>
      </c>
      <c r="L327" s="75"/>
      <c r="M327" s="76">
        <v>0.19998600267633859</v>
      </c>
      <c r="N327" s="75" t="s">
        <v>384</v>
      </c>
      <c r="O327" s="75"/>
      <c r="P327" s="76">
        <v>0</v>
      </c>
      <c r="Q327" s="75" t="s">
        <v>384</v>
      </c>
      <c r="R327" s="75"/>
      <c r="S327" s="76">
        <v>0.470856045292178</v>
      </c>
      <c r="T327" s="75" t="s">
        <v>382</v>
      </c>
      <c r="U327" s="75"/>
      <c r="V327" s="76">
        <v>0.77888421971864341</v>
      </c>
      <c r="W327" s="75" t="s">
        <v>381</v>
      </c>
      <c r="X327" s="75"/>
      <c r="Y327" s="131">
        <v>0.25582026114420414</v>
      </c>
      <c r="Z327" s="75" t="s">
        <v>383</v>
      </c>
      <c r="AA327" s="75"/>
      <c r="AB327" s="75"/>
      <c r="AC327" s="75"/>
    </row>
    <row r="328" spans="1:29" ht="14.4" x14ac:dyDescent="0.3">
      <c r="A328" s="75" t="s">
        <v>304</v>
      </c>
      <c r="B328" s="75">
        <v>2105</v>
      </c>
      <c r="C328" t="s">
        <v>308</v>
      </c>
      <c r="D328" s="76">
        <v>2.4545491995457407E-2</v>
      </c>
      <c r="E328" s="75" t="s">
        <v>384</v>
      </c>
      <c r="F328" s="75"/>
      <c r="G328" s="76">
        <v>1.5321182124545866E-2</v>
      </c>
      <c r="H328" s="75" t="s">
        <v>384</v>
      </c>
      <c r="I328" s="75"/>
      <c r="J328" s="76">
        <v>0</v>
      </c>
      <c r="K328" s="75" t="s">
        <v>384</v>
      </c>
      <c r="L328" s="75"/>
      <c r="M328" s="76">
        <v>9.1381856642870296E-2</v>
      </c>
      <c r="N328" s="75" t="s">
        <v>384</v>
      </c>
      <c r="O328" s="75"/>
      <c r="P328" s="76">
        <v>0</v>
      </c>
      <c r="Q328" s="75" t="s">
        <v>384</v>
      </c>
      <c r="R328" s="75"/>
      <c r="S328" s="76">
        <v>7.642079936102382E-2</v>
      </c>
      <c r="T328" s="75" t="s">
        <v>384</v>
      </c>
      <c r="U328" s="75"/>
      <c r="V328" s="76">
        <v>1</v>
      </c>
      <c r="W328" s="75" t="s">
        <v>380</v>
      </c>
      <c r="X328" s="75"/>
      <c r="Y328" s="131">
        <v>0.22475360042439008</v>
      </c>
      <c r="Z328" s="75" t="s">
        <v>383</v>
      </c>
      <c r="AA328" s="75"/>
      <c r="AB328" s="75"/>
      <c r="AC328" s="75"/>
    </row>
    <row r="329" spans="1:29" ht="14.4" x14ac:dyDescent="0.3">
      <c r="A329" s="75" t="s">
        <v>304</v>
      </c>
      <c r="B329" s="75">
        <v>2106</v>
      </c>
      <c r="C329" t="s">
        <v>309</v>
      </c>
      <c r="D329" s="76">
        <v>0.15323361431284147</v>
      </c>
      <c r="E329" s="75" t="s">
        <v>384</v>
      </c>
      <c r="F329" s="75"/>
      <c r="G329" s="76">
        <v>9.9260397554922747E-2</v>
      </c>
      <c r="H329" s="75" t="s">
        <v>384</v>
      </c>
      <c r="I329" s="75"/>
      <c r="J329" s="76">
        <v>8.7265072592436571E-2</v>
      </c>
      <c r="K329" s="75" t="s">
        <v>384</v>
      </c>
      <c r="L329" s="75"/>
      <c r="M329" s="76">
        <v>3.4945404043218477E-2</v>
      </c>
      <c r="N329" s="75" t="s">
        <v>384</v>
      </c>
      <c r="O329" s="75"/>
      <c r="P329" s="76">
        <v>4.3265408651358563E-2</v>
      </c>
      <c r="Q329" s="75" t="s">
        <v>384</v>
      </c>
      <c r="R329" s="75"/>
      <c r="S329" s="76">
        <v>6.8288366772753836E-2</v>
      </c>
      <c r="T329" s="75" t="s">
        <v>384</v>
      </c>
      <c r="U329" s="75"/>
      <c r="V329" s="76">
        <v>1</v>
      </c>
      <c r="W329" s="75" t="s">
        <v>380</v>
      </c>
      <c r="X329" s="75"/>
      <c r="Y329" s="131">
        <v>0.27387522757952959</v>
      </c>
      <c r="Z329" s="75" t="s">
        <v>383</v>
      </c>
      <c r="AA329" s="75"/>
      <c r="AB329" s="75"/>
      <c r="AC329" s="75"/>
    </row>
    <row r="330" spans="1:29" ht="14.4" x14ac:dyDescent="0.3">
      <c r="A330" s="75" t="s">
        <v>304</v>
      </c>
      <c r="B330" s="75">
        <v>2107</v>
      </c>
      <c r="C330" t="s">
        <v>310</v>
      </c>
      <c r="D330" s="76">
        <v>8.3050695452617285E-2</v>
      </c>
      <c r="E330" s="75" t="s">
        <v>384</v>
      </c>
      <c r="F330" s="75"/>
      <c r="G330" s="76">
        <v>2.9906925819789092E-2</v>
      </c>
      <c r="H330" s="75" t="s">
        <v>384</v>
      </c>
      <c r="I330" s="75"/>
      <c r="J330" s="76">
        <v>0.17848259468513974</v>
      </c>
      <c r="K330" s="75" t="s">
        <v>384</v>
      </c>
      <c r="L330" s="75"/>
      <c r="M330" s="76">
        <v>5.7012900232056254E-2</v>
      </c>
      <c r="N330" s="75" t="s">
        <v>384</v>
      </c>
      <c r="O330" s="75"/>
      <c r="P330" s="76">
        <v>0</v>
      </c>
      <c r="Q330" s="75" t="s">
        <v>384</v>
      </c>
      <c r="R330" s="75"/>
      <c r="S330" s="76">
        <v>0.17025450215731844</v>
      </c>
      <c r="T330" s="75" t="s">
        <v>384</v>
      </c>
      <c r="U330" s="75"/>
      <c r="V330" s="76">
        <v>1</v>
      </c>
      <c r="W330" s="75" t="s">
        <v>380</v>
      </c>
      <c r="X330" s="75"/>
      <c r="Y330" s="131">
        <v>0.26316652396193274</v>
      </c>
      <c r="Z330" s="75" t="s">
        <v>383</v>
      </c>
      <c r="AA330" s="75"/>
      <c r="AB330" s="75"/>
      <c r="AC330" s="75"/>
    </row>
    <row r="331" spans="1:29" ht="14.4" x14ac:dyDescent="0.3">
      <c r="A331" s="75" t="s">
        <v>311</v>
      </c>
      <c r="B331" s="75">
        <v>2201</v>
      </c>
      <c r="C331" t="s">
        <v>311</v>
      </c>
      <c r="D331" s="76">
        <v>0.41312173947647829</v>
      </c>
      <c r="E331" s="75" t="s">
        <v>382</v>
      </c>
      <c r="F331" s="75"/>
      <c r="G331" s="76">
        <v>0.13429495221875387</v>
      </c>
      <c r="H331" s="75" t="s">
        <v>384</v>
      </c>
      <c r="I331" s="75"/>
      <c r="J331" s="76">
        <v>0.11819084022092709</v>
      </c>
      <c r="K331" s="75" t="s">
        <v>384</v>
      </c>
      <c r="L331" s="75"/>
      <c r="M331" s="76">
        <v>3.2535105987175142E-2</v>
      </c>
      <c r="N331" s="75" t="s">
        <v>384</v>
      </c>
      <c r="O331" s="75"/>
      <c r="P331" s="76">
        <v>0.12104102529419054</v>
      </c>
      <c r="Q331" s="75" t="s">
        <v>384</v>
      </c>
      <c r="R331" s="75"/>
      <c r="S331" s="76">
        <v>0.21442526468898163</v>
      </c>
      <c r="T331" s="75" t="s">
        <v>383</v>
      </c>
      <c r="U331" s="75"/>
      <c r="V331" s="76">
        <v>1</v>
      </c>
      <c r="W331" s="75" t="s">
        <v>380</v>
      </c>
      <c r="X331" s="75"/>
      <c r="Y331" s="131">
        <v>0.35810256195817386</v>
      </c>
      <c r="Z331" s="75" t="s">
        <v>383</v>
      </c>
      <c r="AA331" s="75"/>
      <c r="AB331" s="75"/>
      <c r="AC331" s="75"/>
    </row>
    <row r="332" spans="1:29" ht="14.4" x14ac:dyDescent="0.3">
      <c r="A332" s="75" t="s">
        <v>311</v>
      </c>
      <c r="B332" s="75">
        <v>2202</v>
      </c>
      <c r="C332" t="s">
        <v>18</v>
      </c>
      <c r="D332" s="76">
        <v>0.33975949944651124</v>
      </c>
      <c r="E332" s="75" t="s">
        <v>383</v>
      </c>
      <c r="F332" s="75"/>
      <c r="G332" s="76">
        <v>0.42174148042785925</v>
      </c>
      <c r="H332" s="75" t="s">
        <v>382</v>
      </c>
      <c r="I332" s="75"/>
      <c r="J332" s="76">
        <v>5.1978619625110578E-2</v>
      </c>
      <c r="K332" s="75" t="s">
        <v>384</v>
      </c>
      <c r="L332" s="75"/>
      <c r="M332" s="76">
        <v>0.17946348123567524</v>
      </c>
      <c r="N332" s="75" t="s">
        <v>384</v>
      </c>
      <c r="O332" s="75"/>
      <c r="P332" s="76">
        <v>9.265179040154721E-2</v>
      </c>
      <c r="Q332" s="75" t="s">
        <v>384</v>
      </c>
      <c r="R332" s="75"/>
      <c r="S332" s="76">
        <v>0.46276651121396428</v>
      </c>
      <c r="T332" s="75" t="s">
        <v>382</v>
      </c>
      <c r="U332" s="75"/>
      <c r="V332" s="76">
        <v>1</v>
      </c>
      <c r="W332" s="75" t="s">
        <v>380</v>
      </c>
      <c r="X332" s="75"/>
      <c r="Y332" s="131">
        <v>0.43098623622250387</v>
      </c>
      <c r="Z332" s="75" t="s">
        <v>382</v>
      </c>
      <c r="AA332" s="75"/>
      <c r="AB332" s="75"/>
      <c r="AC332" s="75"/>
    </row>
    <row r="333" spans="1:29" ht="14.4" x14ac:dyDescent="0.3">
      <c r="A333" s="75" t="s">
        <v>311</v>
      </c>
      <c r="B333" s="75">
        <v>2203</v>
      </c>
      <c r="C333" t="s">
        <v>312</v>
      </c>
      <c r="D333" s="76">
        <v>0.22239608987725407</v>
      </c>
      <c r="E333" s="75" t="s">
        <v>383</v>
      </c>
      <c r="F333" s="75"/>
      <c r="G333" s="76">
        <v>0.17426803369851127</v>
      </c>
      <c r="H333" s="75" t="s">
        <v>384</v>
      </c>
      <c r="I333" s="75"/>
      <c r="J333" s="76">
        <v>1.7912844613881731E-2</v>
      </c>
      <c r="K333" s="75" t="s">
        <v>384</v>
      </c>
      <c r="L333" s="75"/>
      <c r="M333" s="76">
        <v>9.6131921298809334E-2</v>
      </c>
      <c r="N333" s="75" t="s">
        <v>384</v>
      </c>
      <c r="O333" s="75"/>
      <c r="P333" s="76">
        <v>2.089926162435507E-2</v>
      </c>
      <c r="Q333" s="75" t="s">
        <v>384</v>
      </c>
      <c r="R333" s="75"/>
      <c r="S333" s="76">
        <v>0.40208212031831442</v>
      </c>
      <c r="T333" s="75" t="s">
        <v>382</v>
      </c>
      <c r="U333" s="75"/>
      <c r="V333" s="76">
        <v>1</v>
      </c>
      <c r="W333" s="75" t="s">
        <v>380</v>
      </c>
      <c r="X333" s="75"/>
      <c r="Y333" s="131">
        <v>0.33303543950068915</v>
      </c>
      <c r="Z333" s="75" t="s">
        <v>383</v>
      </c>
      <c r="AA333" s="75"/>
      <c r="AB333" s="75"/>
      <c r="AC333" s="75"/>
    </row>
    <row r="334" spans="1:29" ht="14.4" x14ac:dyDescent="0.3">
      <c r="A334" s="75" t="s">
        <v>311</v>
      </c>
      <c r="B334" s="75">
        <v>2204</v>
      </c>
      <c r="C334" t="s">
        <v>313</v>
      </c>
      <c r="D334" s="76">
        <v>0.15213989216853238</v>
      </c>
      <c r="E334" s="75" t="s">
        <v>384</v>
      </c>
      <c r="F334" s="75"/>
      <c r="G334" s="76">
        <v>0.16170627371559101</v>
      </c>
      <c r="H334" s="75" t="s">
        <v>384</v>
      </c>
      <c r="I334" s="75"/>
      <c r="J334" s="76">
        <v>6.1247551480918233E-2</v>
      </c>
      <c r="K334" s="75" t="s">
        <v>384</v>
      </c>
      <c r="L334" s="75"/>
      <c r="M334" s="76">
        <v>7.1236400413181092E-2</v>
      </c>
      <c r="N334" s="75" t="s">
        <v>384</v>
      </c>
      <c r="O334" s="75"/>
      <c r="P334" s="76">
        <v>0</v>
      </c>
      <c r="Q334" s="75" t="s">
        <v>384</v>
      </c>
      <c r="R334" s="75"/>
      <c r="S334" s="76">
        <v>5.4901080793305475E-2</v>
      </c>
      <c r="T334" s="75" t="s">
        <v>384</v>
      </c>
      <c r="U334" s="75"/>
      <c r="V334" s="76">
        <v>1</v>
      </c>
      <c r="W334" s="75" t="s">
        <v>380</v>
      </c>
      <c r="X334" s="75"/>
      <c r="Y334" s="131">
        <v>0.2815077364455652</v>
      </c>
      <c r="Z334" s="75" t="s">
        <v>383</v>
      </c>
      <c r="AA334" s="75"/>
      <c r="AB334" s="75"/>
      <c r="AC334" s="75"/>
    </row>
    <row r="335" spans="1:29" ht="14.4" x14ac:dyDescent="0.3">
      <c r="A335" s="75" t="s">
        <v>311</v>
      </c>
      <c r="B335" s="75">
        <v>2205</v>
      </c>
      <c r="C335" t="s">
        <v>314</v>
      </c>
      <c r="D335" s="76">
        <v>0.32473049397151826</v>
      </c>
      <c r="E335" s="75" t="s">
        <v>383</v>
      </c>
      <c r="F335" s="75"/>
      <c r="G335" s="76">
        <v>0.15894356874430526</v>
      </c>
      <c r="H335" s="75" t="s">
        <v>384</v>
      </c>
      <c r="I335" s="75"/>
      <c r="J335" s="76">
        <v>0.10819779271795241</v>
      </c>
      <c r="K335" s="75" t="s">
        <v>384</v>
      </c>
      <c r="L335" s="75"/>
      <c r="M335" s="76">
        <v>3.2301963646981367E-2</v>
      </c>
      <c r="N335" s="75" t="s">
        <v>384</v>
      </c>
      <c r="O335" s="75"/>
      <c r="P335" s="76">
        <v>1.2766771873463268E-2</v>
      </c>
      <c r="Q335" s="75" t="s">
        <v>384</v>
      </c>
      <c r="R335" s="75"/>
      <c r="S335" s="76">
        <v>6.6359286339149018E-2</v>
      </c>
      <c r="T335" s="75" t="s">
        <v>384</v>
      </c>
      <c r="U335" s="75"/>
      <c r="V335" s="76">
        <v>0.93485390698741822</v>
      </c>
      <c r="W335" s="75" t="s">
        <v>380</v>
      </c>
      <c r="X335" s="75"/>
      <c r="Y335" s="131">
        <v>0.30566817539840296</v>
      </c>
      <c r="Z335" s="75" t="s">
        <v>383</v>
      </c>
      <c r="AA335" s="75"/>
      <c r="AB335" s="75"/>
      <c r="AC335" s="75"/>
    </row>
    <row r="336" spans="1:29" ht="14.4" x14ac:dyDescent="0.3">
      <c r="A336" s="75" t="s">
        <v>311</v>
      </c>
      <c r="B336" s="75">
        <v>2206</v>
      </c>
      <c r="C336" t="s">
        <v>315</v>
      </c>
      <c r="D336" s="76">
        <v>0.11547852972188423</v>
      </c>
      <c r="E336" s="75" t="s">
        <v>384</v>
      </c>
      <c r="F336" s="75"/>
      <c r="G336" s="76">
        <v>7.9288537232029707E-2</v>
      </c>
      <c r="H336" s="75" t="s">
        <v>384</v>
      </c>
      <c r="I336" s="75"/>
      <c r="J336" s="76">
        <v>0</v>
      </c>
      <c r="K336" s="75" t="s">
        <v>384</v>
      </c>
      <c r="L336" s="75"/>
      <c r="M336" s="76">
        <v>0.16307005002884664</v>
      </c>
      <c r="N336" s="75" t="s">
        <v>384</v>
      </c>
      <c r="O336" s="75"/>
      <c r="P336" s="76">
        <v>0</v>
      </c>
      <c r="Q336" s="75" t="s">
        <v>384</v>
      </c>
      <c r="R336" s="75"/>
      <c r="S336" s="76">
        <v>0.59372322772645991</v>
      </c>
      <c r="T336" s="75" t="s">
        <v>382</v>
      </c>
      <c r="U336" s="75"/>
      <c r="V336" s="76">
        <v>1</v>
      </c>
      <c r="W336" s="75" t="s">
        <v>380</v>
      </c>
      <c r="X336" s="75"/>
      <c r="Y336" s="131">
        <v>0.31463274116631346</v>
      </c>
      <c r="Z336" s="75" t="s">
        <v>383</v>
      </c>
      <c r="AA336" s="75"/>
      <c r="AB336" s="75"/>
      <c r="AC336" s="75"/>
    </row>
    <row r="337" spans="1:29" ht="14.4" x14ac:dyDescent="0.3">
      <c r="A337" s="75" t="s">
        <v>311</v>
      </c>
      <c r="B337" s="75">
        <v>2207</v>
      </c>
      <c r="C337" t="s">
        <v>316</v>
      </c>
      <c r="D337" s="76">
        <v>0.1687637906366615</v>
      </c>
      <c r="E337" s="75" t="s">
        <v>384</v>
      </c>
      <c r="F337" s="75"/>
      <c r="G337" s="76">
        <v>0.13738338889854754</v>
      </c>
      <c r="H337" s="75" t="s">
        <v>384</v>
      </c>
      <c r="I337" s="75"/>
      <c r="J337" s="76">
        <v>3.2536175371638089E-2</v>
      </c>
      <c r="K337" s="75" t="s">
        <v>384</v>
      </c>
      <c r="L337" s="75"/>
      <c r="M337" s="76">
        <v>0.12104369663162391</v>
      </c>
      <c r="N337" s="75" t="s">
        <v>384</v>
      </c>
      <c r="O337" s="75"/>
      <c r="P337" s="76">
        <v>0</v>
      </c>
      <c r="Q337" s="75" t="s">
        <v>384</v>
      </c>
      <c r="R337" s="75"/>
      <c r="S337" s="76">
        <v>0.38310232465926497</v>
      </c>
      <c r="T337" s="75" t="s">
        <v>383</v>
      </c>
      <c r="U337" s="75"/>
      <c r="V337" s="76">
        <v>1</v>
      </c>
      <c r="W337" s="75" t="s">
        <v>380</v>
      </c>
      <c r="X337" s="75"/>
      <c r="Y337" s="131">
        <v>0.31489765557329452</v>
      </c>
      <c r="Z337" s="75" t="s">
        <v>383</v>
      </c>
      <c r="AA337" s="75"/>
      <c r="AB337" s="75"/>
      <c r="AC337" s="75"/>
    </row>
    <row r="338" spans="1:29" ht="14.4" x14ac:dyDescent="0.3">
      <c r="A338" s="75" t="s">
        <v>311</v>
      </c>
      <c r="B338" s="75">
        <v>2208</v>
      </c>
      <c r="C338" t="s">
        <v>317</v>
      </c>
      <c r="D338" s="76">
        <v>7.6071608275060834E-2</v>
      </c>
      <c r="E338" s="75" t="s">
        <v>384</v>
      </c>
      <c r="F338" s="75"/>
      <c r="G338" s="76">
        <v>0.16583721893964842</v>
      </c>
      <c r="H338" s="75" t="s">
        <v>384</v>
      </c>
      <c r="I338" s="75"/>
      <c r="J338" s="76">
        <v>1.2861424418907266E-2</v>
      </c>
      <c r="K338" s="75" t="s">
        <v>384</v>
      </c>
      <c r="L338" s="75"/>
      <c r="M338" s="76">
        <v>0.42053956021691252</v>
      </c>
      <c r="N338" s="75" t="s">
        <v>382</v>
      </c>
      <c r="O338" s="75"/>
      <c r="P338" s="76">
        <v>0</v>
      </c>
      <c r="Q338" s="75" t="s">
        <v>384</v>
      </c>
      <c r="R338" s="75"/>
      <c r="S338" s="76">
        <v>0.32328140560506036</v>
      </c>
      <c r="T338" s="75" t="s">
        <v>383</v>
      </c>
      <c r="U338" s="75"/>
      <c r="V338" s="76">
        <v>1</v>
      </c>
      <c r="W338" s="75" t="s">
        <v>380</v>
      </c>
      <c r="X338" s="75"/>
      <c r="Y338" s="131">
        <v>0.32405000446702992</v>
      </c>
      <c r="Z338" s="75" t="s">
        <v>383</v>
      </c>
      <c r="AA338" s="75"/>
      <c r="AB338" s="75"/>
      <c r="AC338" s="75"/>
    </row>
    <row r="339" spans="1:29" ht="14.4" x14ac:dyDescent="0.3">
      <c r="A339" s="75" t="s">
        <v>311</v>
      </c>
      <c r="B339" s="75">
        <v>2209</v>
      </c>
      <c r="C339" t="s">
        <v>318</v>
      </c>
      <c r="D339" s="76">
        <v>6.5856517648989241E-2</v>
      </c>
      <c r="E339" s="75" t="s">
        <v>384</v>
      </c>
      <c r="F339" s="75"/>
      <c r="G339" s="76">
        <v>0.12625933797889272</v>
      </c>
      <c r="H339" s="75" t="s">
        <v>384</v>
      </c>
      <c r="I339" s="75"/>
      <c r="J339" s="76">
        <v>0</v>
      </c>
      <c r="K339" s="75" t="s">
        <v>384</v>
      </c>
      <c r="L339" s="75"/>
      <c r="M339" s="76">
        <v>0.32388475143572332</v>
      </c>
      <c r="N339" s="75" t="s">
        <v>383</v>
      </c>
      <c r="O339" s="75"/>
      <c r="P339" s="76">
        <v>0</v>
      </c>
      <c r="Q339" s="75" t="s">
        <v>384</v>
      </c>
      <c r="R339" s="75"/>
      <c r="S339" s="76">
        <v>0.48596929262811078</v>
      </c>
      <c r="T339" s="75" t="s">
        <v>382</v>
      </c>
      <c r="U339" s="75"/>
      <c r="V339" s="76">
        <v>1</v>
      </c>
      <c r="W339" s="75" t="s">
        <v>380</v>
      </c>
      <c r="X339" s="75"/>
      <c r="Y339" s="131">
        <v>0.31940857553195984</v>
      </c>
      <c r="Z339" s="75" t="s">
        <v>383</v>
      </c>
      <c r="AA339" s="75"/>
      <c r="AB339" s="75"/>
      <c r="AC339" s="75"/>
    </row>
    <row r="340" spans="1:29" ht="14.4" x14ac:dyDescent="0.3">
      <c r="A340" s="75" t="s">
        <v>311</v>
      </c>
      <c r="B340" s="75">
        <v>2210</v>
      </c>
      <c r="C340" t="s">
        <v>319</v>
      </c>
      <c r="D340" s="76">
        <v>6.9785897948714024E-2</v>
      </c>
      <c r="E340" s="75" t="s">
        <v>384</v>
      </c>
      <c r="F340" s="75"/>
      <c r="G340" s="76">
        <v>7.448598048307685E-2</v>
      </c>
      <c r="H340" s="75" t="s">
        <v>384</v>
      </c>
      <c r="I340" s="75"/>
      <c r="J340" s="76">
        <v>0</v>
      </c>
      <c r="K340" s="75" t="s">
        <v>384</v>
      </c>
      <c r="L340" s="75"/>
      <c r="M340" s="76">
        <v>0.19496855224723111</v>
      </c>
      <c r="N340" s="75" t="s">
        <v>384</v>
      </c>
      <c r="O340" s="75"/>
      <c r="P340" s="76">
        <v>0</v>
      </c>
      <c r="Q340" s="75" t="s">
        <v>384</v>
      </c>
      <c r="R340" s="75"/>
      <c r="S340" s="76">
        <v>0.521317932177775</v>
      </c>
      <c r="T340" s="75" t="s">
        <v>382</v>
      </c>
      <c r="U340" s="75"/>
      <c r="V340" s="76">
        <v>0.95521192389429366</v>
      </c>
      <c r="W340" s="75" t="s">
        <v>380</v>
      </c>
      <c r="X340" s="75"/>
      <c r="Y340" s="131">
        <v>0.2915254089077175</v>
      </c>
      <c r="Z340" s="75" t="s">
        <v>383</v>
      </c>
      <c r="AA340" s="75"/>
      <c r="AB340" s="75"/>
      <c r="AC340" s="75"/>
    </row>
    <row r="341" spans="1:29" ht="14.4" x14ac:dyDescent="0.3">
      <c r="A341" s="75" t="s">
        <v>311</v>
      </c>
      <c r="B341" s="75">
        <v>2211</v>
      </c>
      <c r="C341" t="s">
        <v>320</v>
      </c>
      <c r="D341" s="76">
        <v>0.15102496140671537</v>
      </c>
      <c r="E341" s="75" t="s">
        <v>384</v>
      </c>
      <c r="F341" s="75"/>
      <c r="G341" s="76">
        <v>7.344581649438181E-2</v>
      </c>
      <c r="H341" s="75" t="s">
        <v>384</v>
      </c>
      <c r="I341" s="75"/>
      <c r="J341" s="76">
        <v>1.8628940108841481E-3</v>
      </c>
      <c r="K341" s="75" t="s">
        <v>384</v>
      </c>
      <c r="L341" s="75"/>
      <c r="M341" s="76">
        <v>4.0391492639465787E-2</v>
      </c>
      <c r="N341" s="75" t="s">
        <v>384</v>
      </c>
      <c r="O341" s="75"/>
      <c r="P341" s="76">
        <v>0</v>
      </c>
      <c r="Q341" s="75" t="s">
        <v>384</v>
      </c>
      <c r="R341" s="75"/>
      <c r="S341" s="76">
        <v>8.9368048992384028E-2</v>
      </c>
      <c r="T341" s="75" t="s">
        <v>384</v>
      </c>
      <c r="U341" s="75"/>
      <c r="V341" s="76">
        <v>0.98652617553121591</v>
      </c>
      <c r="W341" s="75" t="s">
        <v>380</v>
      </c>
      <c r="X341" s="75"/>
      <c r="Y341" s="131">
        <v>0.25536163425073605</v>
      </c>
      <c r="Z341" s="75" t="s">
        <v>383</v>
      </c>
      <c r="AA341" s="75"/>
      <c r="AB341" s="75"/>
      <c r="AC341" s="75"/>
    </row>
    <row r="342" spans="1:29" ht="14.4" x14ac:dyDescent="0.3">
      <c r="A342" s="75" t="s">
        <v>311</v>
      </c>
      <c r="B342" s="75">
        <v>2212</v>
      </c>
      <c r="C342" t="s">
        <v>321</v>
      </c>
      <c r="D342" s="76">
        <v>0.21919359857901713</v>
      </c>
      <c r="E342" s="75" t="s">
        <v>383</v>
      </c>
      <c r="F342" s="75"/>
      <c r="G342" s="76">
        <v>0.12181243792503771</v>
      </c>
      <c r="H342" s="75" t="s">
        <v>384</v>
      </c>
      <c r="I342" s="75"/>
      <c r="J342" s="76">
        <v>4.8803955064767507E-2</v>
      </c>
      <c r="K342" s="75" t="s">
        <v>384</v>
      </c>
      <c r="L342" s="75"/>
      <c r="M342" s="76">
        <v>3.0059254426082063E-2</v>
      </c>
      <c r="N342" s="75" t="s">
        <v>384</v>
      </c>
      <c r="O342" s="75"/>
      <c r="P342" s="76">
        <v>2.0341938020017842E-2</v>
      </c>
      <c r="Q342" s="75" t="s">
        <v>384</v>
      </c>
      <c r="R342" s="75"/>
      <c r="S342" s="76">
        <v>6.693821595242902E-2</v>
      </c>
      <c r="T342" s="75" t="s">
        <v>384</v>
      </c>
      <c r="U342" s="75"/>
      <c r="V342" s="76">
        <v>1</v>
      </c>
      <c r="W342" s="75" t="s">
        <v>380</v>
      </c>
      <c r="X342" s="75"/>
      <c r="Y342" s="131">
        <v>0.28481554364714062</v>
      </c>
      <c r="Z342" s="75" t="s">
        <v>383</v>
      </c>
      <c r="AA342" s="75"/>
      <c r="AB342" s="75"/>
      <c r="AC342" s="75"/>
    </row>
    <row r="343" spans="1:29" ht="14.4" x14ac:dyDescent="0.3">
      <c r="A343" s="75" t="s">
        <v>311</v>
      </c>
      <c r="B343" s="75">
        <v>2213</v>
      </c>
      <c r="C343" t="s">
        <v>322</v>
      </c>
      <c r="D343" s="76">
        <v>7.1773060190921376E-2</v>
      </c>
      <c r="E343" s="75" t="s">
        <v>384</v>
      </c>
      <c r="F343" s="75"/>
      <c r="G343" s="76">
        <v>4.3190381459922773E-2</v>
      </c>
      <c r="H343" s="75" t="s">
        <v>384</v>
      </c>
      <c r="I343" s="75"/>
      <c r="J343" s="76">
        <v>5.5036743427191379E-2</v>
      </c>
      <c r="K343" s="75" t="s">
        <v>384</v>
      </c>
      <c r="L343" s="75"/>
      <c r="M343" s="76">
        <v>9.5686369335533886E-2</v>
      </c>
      <c r="N343" s="75" t="s">
        <v>384</v>
      </c>
      <c r="O343" s="75"/>
      <c r="P343" s="76">
        <v>0</v>
      </c>
      <c r="Q343" s="75" t="s">
        <v>384</v>
      </c>
      <c r="R343" s="75"/>
      <c r="S343" s="76">
        <v>0.13057271732907205</v>
      </c>
      <c r="T343" s="75" t="s">
        <v>384</v>
      </c>
      <c r="U343" s="75"/>
      <c r="V343" s="76">
        <v>0.89138035024291462</v>
      </c>
      <c r="W343" s="75" t="s">
        <v>380</v>
      </c>
      <c r="X343" s="75"/>
      <c r="Y343" s="131">
        <v>0.22939834138793147</v>
      </c>
      <c r="Z343" s="75" t="s">
        <v>383</v>
      </c>
      <c r="AA343" s="75"/>
      <c r="AB343" s="75"/>
      <c r="AC343" s="75"/>
    </row>
    <row r="344" spans="1:29" ht="14.4" x14ac:dyDescent="0.3">
      <c r="A344" s="75" t="s">
        <v>311</v>
      </c>
      <c r="B344" s="75">
        <v>2214</v>
      </c>
      <c r="C344" t="s">
        <v>323</v>
      </c>
      <c r="D344" s="76">
        <v>0.25593742235653211</v>
      </c>
      <c r="E344" s="75" t="s">
        <v>383</v>
      </c>
      <c r="F344" s="75"/>
      <c r="G344" s="76">
        <v>0.12847843313475685</v>
      </c>
      <c r="H344" s="75" t="s">
        <v>384</v>
      </c>
      <c r="I344" s="75"/>
      <c r="J344" s="76">
        <v>7.1439581651799366E-2</v>
      </c>
      <c r="K344" s="75" t="s">
        <v>384</v>
      </c>
      <c r="L344" s="75"/>
      <c r="M344" s="76">
        <v>4.6047743473557681E-2</v>
      </c>
      <c r="N344" s="75" t="s">
        <v>384</v>
      </c>
      <c r="O344" s="75"/>
      <c r="P344" s="76">
        <v>0.14336014315495305</v>
      </c>
      <c r="Q344" s="75" t="s">
        <v>384</v>
      </c>
      <c r="R344" s="75"/>
      <c r="S344" s="76">
        <v>0.17667914648813424</v>
      </c>
      <c r="T344" s="75" t="s">
        <v>384</v>
      </c>
      <c r="U344" s="75"/>
      <c r="V344" s="76">
        <v>1</v>
      </c>
      <c r="W344" s="75" t="s">
        <v>380</v>
      </c>
      <c r="X344" s="75"/>
      <c r="Y344" s="131">
        <v>0.3206358325751022</v>
      </c>
      <c r="Z344" s="75" t="s">
        <v>383</v>
      </c>
      <c r="AA344" s="75"/>
      <c r="AB344" s="75"/>
      <c r="AC344" s="75"/>
    </row>
    <row r="345" spans="1:29" ht="14.4" x14ac:dyDescent="0.3">
      <c r="A345" s="75" t="s">
        <v>311</v>
      </c>
      <c r="B345" s="75">
        <v>2215</v>
      </c>
      <c r="C345" t="s">
        <v>324</v>
      </c>
      <c r="D345" s="76">
        <v>0.12791817982024078</v>
      </c>
      <c r="E345" s="75" t="s">
        <v>384</v>
      </c>
      <c r="F345" s="75"/>
      <c r="G345" s="76">
        <v>0.14427298860397403</v>
      </c>
      <c r="H345" s="75" t="s">
        <v>384</v>
      </c>
      <c r="I345" s="75"/>
      <c r="J345" s="76">
        <v>9.4009739701737927E-2</v>
      </c>
      <c r="K345" s="75" t="s">
        <v>384</v>
      </c>
      <c r="L345" s="75"/>
      <c r="M345" s="76">
        <v>0.15710570568661289</v>
      </c>
      <c r="N345" s="75" t="s">
        <v>384</v>
      </c>
      <c r="O345" s="75"/>
      <c r="P345" s="76">
        <v>0</v>
      </c>
      <c r="Q345" s="75" t="s">
        <v>384</v>
      </c>
      <c r="R345" s="75"/>
      <c r="S345" s="76">
        <v>0.43491167704058853</v>
      </c>
      <c r="T345" s="75" t="s">
        <v>382</v>
      </c>
      <c r="U345" s="75"/>
      <c r="V345" s="76">
        <v>1</v>
      </c>
      <c r="W345" s="75" t="s">
        <v>380</v>
      </c>
      <c r="X345" s="75"/>
      <c r="Y345" s="131">
        <v>0.32304094592773691</v>
      </c>
      <c r="Z345" s="75" t="s">
        <v>383</v>
      </c>
      <c r="AA345" s="75"/>
      <c r="AB345" s="75"/>
      <c r="AC345" s="75"/>
    </row>
    <row r="346" spans="1:29" ht="14.4" x14ac:dyDescent="0.3">
      <c r="A346" s="75" t="s">
        <v>311</v>
      </c>
      <c r="B346" s="75">
        <v>2216</v>
      </c>
      <c r="C346" t="s">
        <v>325</v>
      </c>
      <c r="D346" s="76">
        <v>0.24790681403090672</v>
      </c>
      <c r="E346" s="75" t="s">
        <v>383</v>
      </c>
      <c r="F346" s="75"/>
      <c r="G346" s="76">
        <v>0.40675176001701463</v>
      </c>
      <c r="H346" s="75" t="s">
        <v>382</v>
      </c>
      <c r="I346" s="75"/>
      <c r="J346" s="76">
        <v>0</v>
      </c>
      <c r="K346" s="75" t="s">
        <v>384</v>
      </c>
      <c r="L346" s="75"/>
      <c r="M346" s="76">
        <v>0.15497915434633822</v>
      </c>
      <c r="N346" s="75" t="s">
        <v>384</v>
      </c>
      <c r="O346" s="75"/>
      <c r="P346" s="76">
        <v>0.8830873675745341</v>
      </c>
      <c r="Q346" s="75" t="s">
        <v>380</v>
      </c>
      <c r="R346" s="75"/>
      <c r="S346" s="76">
        <v>0.29766554383800975</v>
      </c>
      <c r="T346" s="75" t="s">
        <v>383</v>
      </c>
      <c r="U346" s="75"/>
      <c r="V346" s="76">
        <v>0.96176296166901198</v>
      </c>
      <c r="W346" s="75" t="s">
        <v>380</v>
      </c>
      <c r="X346" s="75"/>
      <c r="Y346" s="131">
        <v>0.45685751371927491</v>
      </c>
      <c r="Z346" s="75" t="s">
        <v>382</v>
      </c>
      <c r="AA346" s="75"/>
      <c r="AB346" s="75"/>
      <c r="AC346" s="75"/>
    </row>
    <row r="347" spans="1:29" ht="14.4" x14ac:dyDescent="0.3">
      <c r="A347" s="75" t="s">
        <v>311</v>
      </c>
      <c r="B347" s="75">
        <v>2217</v>
      </c>
      <c r="C347" t="s">
        <v>326</v>
      </c>
      <c r="D347" s="76">
        <v>0.12304487208737931</v>
      </c>
      <c r="E347" s="75" t="s">
        <v>384</v>
      </c>
      <c r="F347" s="75"/>
      <c r="G347" s="76">
        <v>6.389299790247871E-2</v>
      </c>
      <c r="H347" s="75" t="s">
        <v>384</v>
      </c>
      <c r="I347" s="75"/>
      <c r="J347" s="76">
        <v>2.207311009888361E-2</v>
      </c>
      <c r="K347" s="75" t="s">
        <v>384</v>
      </c>
      <c r="L347" s="75"/>
      <c r="M347" s="76">
        <v>2.9071975247694719E-2</v>
      </c>
      <c r="N347" s="75" t="s">
        <v>384</v>
      </c>
      <c r="O347" s="75"/>
      <c r="P347" s="76">
        <v>0</v>
      </c>
      <c r="Q347" s="75" t="s">
        <v>384</v>
      </c>
      <c r="R347" s="75"/>
      <c r="S347" s="76">
        <v>6.5682649563225139E-4</v>
      </c>
      <c r="T347" s="75" t="s">
        <v>384</v>
      </c>
      <c r="U347" s="75"/>
      <c r="V347" s="76">
        <v>1</v>
      </c>
      <c r="W347" s="75" t="s">
        <v>380</v>
      </c>
      <c r="X347" s="75"/>
      <c r="Y347" s="131">
        <v>0.2425677651821927</v>
      </c>
      <c r="Z347" s="75" t="s">
        <v>383</v>
      </c>
      <c r="AA347" s="75"/>
      <c r="AB347" s="75"/>
      <c r="AC347" s="75"/>
    </row>
    <row r="348" spans="1:29" x14ac:dyDescent="0.25">
      <c r="A348" s="78"/>
      <c r="B348" s="78"/>
      <c r="C348" s="78"/>
      <c r="D348" s="79"/>
      <c r="E348" s="79"/>
      <c r="F348" s="75"/>
      <c r="G348" s="78"/>
      <c r="H348" s="78"/>
      <c r="I348" s="75"/>
      <c r="J348" s="78"/>
      <c r="K348" s="78"/>
      <c r="L348" s="75"/>
      <c r="M348" s="78"/>
      <c r="N348" s="78"/>
      <c r="O348" s="75"/>
      <c r="P348" s="78"/>
      <c r="Q348" s="78"/>
      <c r="R348" s="75"/>
      <c r="S348" s="78"/>
      <c r="T348" s="78"/>
      <c r="U348" s="75"/>
      <c r="V348" s="78"/>
      <c r="W348" s="78"/>
      <c r="X348" s="75"/>
      <c r="Y348" s="78"/>
      <c r="Z348" s="78"/>
      <c r="AA348" s="75"/>
      <c r="AB348" s="75"/>
      <c r="AC348" s="75"/>
    </row>
    <row r="349" spans="1:29" x14ac:dyDescent="0.25">
      <c r="A349" s="38"/>
      <c r="B349" s="38"/>
      <c r="C349" s="38"/>
      <c r="D349" s="55"/>
      <c r="G349" s="38"/>
      <c r="J349" s="38"/>
      <c r="M349" s="38"/>
      <c r="P349" s="38"/>
      <c r="Q349" s="38"/>
      <c r="S349" s="38"/>
      <c r="V349" s="38"/>
      <c r="Y349" s="38"/>
      <c r="Z349" s="38"/>
    </row>
    <row r="350" spans="1:29" x14ac:dyDescent="0.25">
      <c r="A350" s="38"/>
      <c r="B350" s="38"/>
      <c r="C350" s="38"/>
      <c r="D350" s="55"/>
      <c r="G350" s="38"/>
      <c r="J350" s="38"/>
      <c r="M350" s="38"/>
      <c r="P350" s="38"/>
      <c r="Q350" s="38"/>
      <c r="S350" s="38"/>
      <c r="V350" s="38"/>
      <c r="Y350" s="38"/>
      <c r="Z350" s="38"/>
    </row>
    <row r="351" spans="1:29" x14ac:dyDescent="0.25">
      <c r="A351" s="38"/>
      <c r="B351" s="38"/>
      <c r="C351" s="38"/>
      <c r="D351" s="55"/>
      <c r="G351" s="38"/>
      <c r="J351" s="38"/>
      <c r="M351" s="38"/>
      <c r="P351" s="38"/>
      <c r="Q351" s="38"/>
      <c r="S351" s="38"/>
      <c r="V351" s="38"/>
      <c r="Y351" s="38"/>
      <c r="Z351" s="38"/>
    </row>
  </sheetData>
  <autoFilter ref="A7:Z7" xr:uid="{00000000-0009-0000-0000-000005000000}">
    <sortState xmlns:xlrd2="http://schemas.microsoft.com/office/spreadsheetml/2017/richdata2" ref="A8:Z347">
      <sortCondition ref="B7"/>
    </sortState>
  </autoFilter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47"/>
  <sheetViews>
    <sheetView topLeftCell="H294" zoomScale="55" zoomScaleNormal="55" workbookViewId="0">
      <selection activeCell="A7" sqref="A7:C347"/>
    </sheetView>
  </sheetViews>
  <sheetFormatPr baseColWidth="10" defaultColWidth="11.5546875" defaultRowHeight="13.8" x14ac:dyDescent="0.25"/>
  <cols>
    <col min="1" max="1" width="30.21875" style="15" customWidth="1"/>
    <col min="2" max="2" width="16.21875" style="15" customWidth="1"/>
    <col min="3" max="3" width="31.21875" style="15" bestFit="1" customWidth="1"/>
    <col min="4" max="4" width="37.21875" style="15" customWidth="1"/>
    <col min="5" max="5" width="14.44140625" style="16" customWidth="1"/>
    <col min="6" max="6" width="2.77734375" style="15" customWidth="1"/>
    <col min="7" max="7" width="37.21875" style="15" customWidth="1"/>
    <col min="8" max="8" width="15.21875" style="16" customWidth="1"/>
    <col min="9" max="9" width="3.77734375" style="15" customWidth="1"/>
    <col min="10" max="10" width="37.21875" style="15" customWidth="1"/>
    <col min="11" max="11" width="17.77734375" style="16" customWidth="1"/>
    <col min="12" max="12" width="3.21875" style="15" customWidth="1"/>
    <col min="13" max="13" width="37.21875" style="15" customWidth="1"/>
    <col min="14" max="14" width="15.77734375" style="16" customWidth="1"/>
    <col min="15" max="15" width="4.77734375" style="15" customWidth="1"/>
    <col min="16" max="16" width="37.21875" style="27" customWidth="1"/>
    <col min="17" max="17" width="20.77734375" style="28" customWidth="1"/>
    <col min="18" max="18" width="4.77734375" style="15" customWidth="1"/>
    <col min="19" max="19" width="37.21875" style="15" customWidth="1"/>
    <col min="20" max="20" width="15.77734375" style="16" customWidth="1"/>
    <col min="21" max="21" width="4.21875" style="15" customWidth="1"/>
    <col min="22" max="22" width="37.21875" style="15" customWidth="1"/>
    <col min="23" max="23" width="14.5546875" style="16" customWidth="1"/>
    <col min="24" max="24" width="3.44140625" style="15" customWidth="1"/>
    <col min="25" max="25" width="26.21875" style="15" customWidth="1"/>
    <col min="26" max="26" width="14.77734375" style="15" customWidth="1"/>
    <col min="27" max="16384" width="11.5546875" style="15"/>
  </cols>
  <sheetData>
    <row r="1" spans="1:26" s="18" customFormat="1" ht="27.6" x14ac:dyDescent="0.25">
      <c r="D1" s="117" t="s">
        <v>385</v>
      </c>
      <c r="E1" s="117" t="s">
        <v>386</v>
      </c>
      <c r="G1" s="117" t="s">
        <v>385</v>
      </c>
      <c r="H1" s="117" t="s">
        <v>386</v>
      </c>
      <c r="J1" s="117" t="s">
        <v>385</v>
      </c>
      <c r="K1" s="117" t="s">
        <v>386</v>
      </c>
      <c r="M1" s="117" t="s">
        <v>385</v>
      </c>
      <c r="N1" s="117" t="s">
        <v>386</v>
      </c>
      <c r="P1" s="117" t="s">
        <v>385</v>
      </c>
      <c r="Q1" s="117" t="s">
        <v>386</v>
      </c>
      <c r="S1" s="117" t="s">
        <v>385</v>
      </c>
      <c r="T1" s="117" t="s">
        <v>386</v>
      </c>
      <c r="V1" s="117" t="s">
        <v>385</v>
      </c>
      <c r="W1" s="117" t="s">
        <v>386</v>
      </c>
      <c r="Y1" s="117" t="s">
        <v>385</v>
      </c>
      <c r="Z1" s="117" t="s">
        <v>386</v>
      </c>
    </row>
    <row r="2" spans="1:26" ht="14.4" x14ac:dyDescent="0.25">
      <c r="D2" s="105" t="s">
        <v>380</v>
      </c>
      <c r="E2" s="106">
        <v>82</v>
      </c>
      <c r="G2" s="105" t="s">
        <v>380</v>
      </c>
      <c r="H2" s="125">
        <v>20</v>
      </c>
      <c r="J2" s="105" t="s">
        <v>380</v>
      </c>
      <c r="K2" s="106">
        <v>4</v>
      </c>
      <c r="M2" s="105" t="s">
        <v>380</v>
      </c>
      <c r="N2" s="106">
        <v>16</v>
      </c>
      <c r="P2" s="105" t="s">
        <v>380</v>
      </c>
      <c r="Q2" s="125">
        <v>5</v>
      </c>
      <c r="S2" s="105" t="s">
        <v>380</v>
      </c>
      <c r="T2" s="106">
        <v>5</v>
      </c>
      <c r="V2" s="105" t="s">
        <v>380</v>
      </c>
      <c r="W2" s="106">
        <v>56</v>
      </c>
      <c r="Y2" s="105" t="s">
        <v>380</v>
      </c>
      <c r="Z2" s="125">
        <v>0</v>
      </c>
    </row>
    <row r="3" spans="1:26" ht="14.4" x14ac:dyDescent="0.25">
      <c r="D3" s="107" t="s">
        <v>381</v>
      </c>
      <c r="E3" s="108">
        <v>43</v>
      </c>
      <c r="G3" s="107" t="s">
        <v>381</v>
      </c>
      <c r="H3" s="126">
        <v>63</v>
      </c>
      <c r="J3" s="107" t="s">
        <v>381</v>
      </c>
      <c r="K3" s="108">
        <v>7</v>
      </c>
      <c r="M3" s="107" t="s">
        <v>381</v>
      </c>
      <c r="N3" s="108">
        <v>39</v>
      </c>
      <c r="P3" s="107" t="s">
        <v>381</v>
      </c>
      <c r="Q3" s="126">
        <v>10</v>
      </c>
      <c r="S3" s="107" t="s">
        <v>381</v>
      </c>
      <c r="T3" s="108">
        <v>41</v>
      </c>
      <c r="V3" s="107" t="s">
        <v>381</v>
      </c>
      <c r="W3" s="108">
        <v>10</v>
      </c>
      <c r="Y3" s="107" t="s">
        <v>381</v>
      </c>
      <c r="Z3" s="126">
        <v>2</v>
      </c>
    </row>
    <row r="4" spans="1:26" ht="14.4" x14ac:dyDescent="0.25">
      <c r="D4" s="110" t="s">
        <v>382</v>
      </c>
      <c r="E4" s="111">
        <v>30</v>
      </c>
      <c r="G4" s="110" t="s">
        <v>382</v>
      </c>
      <c r="H4" s="127">
        <v>51</v>
      </c>
      <c r="J4" s="110" t="s">
        <v>382</v>
      </c>
      <c r="K4" s="111">
        <v>63</v>
      </c>
      <c r="M4" s="110" t="s">
        <v>382</v>
      </c>
      <c r="N4" s="111">
        <v>55</v>
      </c>
      <c r="P4" s="110" t="s">
        <v>382</v>
      </c>
      <c r="Q4" s="127">
        <v>45</v>
      </c>
      <c r="S4" s="110" t="s">
        <v>382</v>
      </c>
      <c r="T4" s="111">
        <v>6</v>
      </c>
      <c r="V4" s="110" t="s">
        <v>382</v>
      </c>
      <c r="W4" s="111">
        <v>14</v>
      </c>
      <c r="Y4" s="110" t="s">
        <v>382</v>
      </c>
      <c r="Z4" s="127">
        <v>78</v>
      </c>
    </row>
    <row r="5" spans="1:26" ht="14.4" x14ac:dyDescent="0.25">
      <c r="D5" s="112" t="s">
        <v>383</v>
      </c>
      <c r="E5" s="113">
        <v>41</v>
      </c>
      <c r="G5" s="112" t="s">
        <v>383</v>
      </c>
      <c r="H5" s="128">
        <v>43</v>
      </c>
      <c r="J5" s="112" t="s">
        <v>383</v>
      </c>
      <c r="K5" s="113">
        <v>160</v>
      </c>
      <c r="M5" s="112" t="s">
        <v>383</v>
      </c>
      <c r="N5" s="113">
        <v>61</v>
      </c>
      <c r="P5" s="112" t="s">
        <v>383</v>
      </c>
      <c r="Q5" s="128">
        <v>44</v>
      </c>
      <c r="S5" s="112" t="s">
        <v>383</v>
      </c>
      <c r="T5" s="113">
        <v>14</v>
      </c>
      <c r="V5" s="112" t="s">
        <v>383</v>
      </c>
      <c r="W5" s="113">
        <v>18</v>
      </c>
      <c r="Y5" s="112" t="s">
        <v>383</v>
      </c>
      <c r="Z5" s="128">
        <v>119</v>
      </c>
    </row>
    <row r="6" spans="1:26" ht="14.4" x14ac:dyDescent="0.25">
      <c r="D6" s="114" t="s">
        <v>384</v>
      </c>
      <c r="E6" s="115">
        <v>144</v>
      </c>
      <c r="G6" s="114" t="s">
        <v>384</v>
      </c>
      <c r="H6" s="129">
        <v>163</v>
      </c>
      <c r="J6" s="114" t="s">
        <v>384</v>
      </c>
      <c r="K6" s="115">
        <v>106</v>
      </c>
      <c r="M6" s="114" t="s">
        <v>384</v>
      </c>
      <c r="N6" s="115">
        <v>169</v>
      </c>
      <c r="P6" s="114" t="s">
        <v>384</v>
      </c>
      <c r="Q6" s="129">
        <v>236</v>
      </c>
      <c r="S6" s="114" t="s">
        <v>384</v>
      </c>
      <c r="T6" s="115">
        <v>274</v>
      </c>
      <c r="V6" s="114" t="s">
        <v>384</v>
      </c>
      <c r="W6" s="115">
        <v>242</v>
      </c>
      <c r="Y6" s="114" t="s">
        <v>384</v>
      </c>
      <c r="Z6" s="129">
        <v>141</v>
      </c>
    </row>
    <row r="7" spans="1:26" s="116" customFormat="1" ht="130.94999999999999" customHeight="1" x14ac:dyDescent="0.3">
      <c r="A7" s="74" t="s">
        <v>0</v>
      </c>
      <c r="B7" s="74" t="s">
        <v>392</v>
      </c>
      <c r="C7" s="74" t="s">
        <v>1</v>
      </c>
      <c r="D7" s="118" t="s">
        <v>361</v>
      </c>
      <c r="E7" s="35" t="s">
        <v>385</v>
      </c>
      <c r="G7" s="118" t="s">
        <v>362</v>
      </c>
      <c r="H7" s="35" t="s">
        <v>385</v>
      </c>
      <c r="J7" s="118" t="s">
        <v>363</v>
      </c>
      <c r="K7" s="35" t="s">
        <v>385</v>
      </c>
      <c r="M7" s="118" t="s">
        <v>364</v>
      </c>
      <c r="N7" s="35" t="s">
        <v>385</v>
      </c>
      <c r="P7" s="118" t="s">
        <v>365</v>
      </c>
      <c r="Q7" s="35" t="s">
        <v>385</v>
      </c>
      <c r="S7" s="118" t="s">
        <v>366</v>
      </c>
      <c r="T7" s="35" t="s">
        <v>385</v>
      </c>
      <c r="V7" s="118" t="s">
        <v>367</v>
      </c>
      <c r="W7" s="35" t="s">
        <v>385</v>
      </c>
      <c r="Y7" s="119" t="s">
        <v>368</v>
      </c>
      <c r="Z7" s="35" t="s">
        <v>385</v>
      </c>
    </row>
    <row r="8" spans="1:26" ht="14.4" x14ac:dyDescent="0.3">
      <c r="A8" s="15" t="s">
        <v>2</v>
      </c>
      <c r="B8" s="15">
        <v>101</v>
      </c>
      <c r="C8" t="s">
        <v>2</v>
      </c>
      <c r="D8" s="17">
        <v>0.51436301087300174</v>
      </c>
      <c r="E8" s="15" t="s">
        <v>382</v>
      </c>
      <c r="G8" s="130">
        <v>0.6600154083204931</v>
      </c>
      <c r="H8" t="s">
        <v>381</v>
      </c>
      <c r="J8" s="57">
        <v>0.20322798486556184</v>
      </c>
      <c r="K8" s="15" t="s">
        <v>383</v>
      </c>
      <c r="M8" s="57">
        <v>0.9</v>
      </c>
      <c r="N8" s="15" t="s">
        <v>380</v>
      </c>
      <c r="P8" s="130">
        <v>1.0000000000000002</v>
      </c>
      <c r="Q8" t="s">
        <v>380</v>
      </c>
      <c r="S8" s="17">
        <v>0.2</v>
      </c>
      <c r="T8" t="s">
        <v>384</v>
      </c>
      <c r="V8" s="17">
        <v>9.8623181019805219E-6</v>
      </c>
      <c r="W8" s="15" t="s">
        <v>384</v>
      </c>
      <c r="Y8" s="17">
        <v>0.48696474532722495</v>
      </c>
      <c r="Z8" t="s">
        <v>382</v>
      </c>
    </row>
    <row r="9" spans="1:26" ht="14.4" x14ac:dyDescent="0.3">
      <c r="A9" s="15" t="s">
        <v>2</v>
      </c>
      <c r="B9" s="15">
        <v>102</v>
      </c>
      <c r="C9" t="s">
        <v>3</v>
      </c>
      <c r="D9" s="17">
        <v>0.57199374555678317</v>
      </c>
      <c r="E9" s="15" t="s">
        <v>382</v>
      </c>
      <c r="G9" s="130">
        <v>0.36666666666666664</v>
      </c>
      <c r="H9" t="s">
        <v>383</v>
      </c>
      <c r="J9" s="57">
        <v>0.28528277590079831</v>
      </c>
      <c r="K9" s="15" t="s">
        <v>383</v>
      </c>
      <c r="M9" s="57">
        <v>0.9</v>
      </c>
      <c r="N9" s="15" t="s">
        <v>380</v>
      </c>
      <c r="P9" s="130">
        <v>0.50000000000000022</v>
      </c>
      <c r="Q9" t="s">
        <v>382</v>
      </c>
      <c r="S9" s="17">
        <v>1</v>
      </c>
      <c r="T9" t="s">
        <v>380</v>
      </c>
      <c r="V9" s="17">
        <v>6.2794279243143002E-3</v>
      </c>
      <c r="W9" s="15" t="s">
        <v>384</v>
      </c>
      <c r="Y9" s="17">
        <v>0.47774769860114857</v>
      </c>
      <c r="Z9" t="s">
        <v>382</v>
      </c>
    </row>
    <row r="10" spans="1:26" ht="14.4" x14ac:dyDescent="0.3">
      <c r="A10" s="15" t="s">
        <v>2</v>
      </c>
      <c r="B10" s="15">
        <v>103</v>
      </c>
      <c r="C10" t="s">
        <v>4</v>
      </c>
      <c r="D10" s="17">
        <v>0.69444936803345825</v>
      </c>
      <c r="E10" s="15" t="s">
        <v>381</v>
      </c>
      <c r="G10" s="130">
        <v>0.70584415584415583</v>
      </c>
      <c r="H10" t="s">
        <v>381</v>
      </c>
      <c r="J10" s="57">
        <v>0.28543534259974113</v>
      </c>
      <c r="K10" s="15" t="s">
        <v>383</v>
      </c>
      <c r="M10" s="57">
        <v>0.55000000000000004</v>
      </c>
      <c r="N10" s="15" t="s">
        <v>382</v>
      </c>
      <c r="P10" s="130">
        <v>0.66000000000000014</v>
      </c>
      <c r="Q10" t="s">
        <v>381</v>
      </c>
      <c r="S10" s="17">
        <v>0.2</v>
      </c>
      <c r="T10" t="s">
        <v>384</v>
      </c>
      <c r="V10" s="17">
        <v>6.9029657244591536E-2</v>
      </c>
      <c r="W10" s="15" t="s">
        <v>384</v>
      </c>
      <c r="Y10" s="17">
        <v>0.46230582995603658</v>
      </c>
      <c r="Z10" t="s">
        <v>382</v>
      </c>
    </row>
    <row r="11" spans="1:26" ht="14.4" x14ac:dyDescent="0.3">
      <c r="A11" s="15" t="s">
        <v>2</v>
      </c>
      <c r="B11" s="15">
        <v>104</v>
      </c>
      <c r="C11" t="s">
        <v>5</v>
      </c>
      <c r="D11" s="17">
        <v>0</v>
      </c>
      <c r="E11" s="15" t="s">
        <v>384</v>
      </c>
      <c r="G11" s="130">
        <v>0.54999999999999993</v>
      </c>
      <c r="H11" t="s">
        <v>382</v>
      </c>
      <c r="J11" s="57">
        <v>2.2698750296071522E-2</v>
      </c>
      <c r="K11" s="15" t="s">
        <v>384</v>
      </c>
      <c r="M11" s="57">
        <v>0</v>
      </c>
      <c r="N11" s="15" t="s">
        <v>384</v>
      </c>
      <c r="P11" s="130">
        <v>0</v>
      </c>
      <c r="Q11" t="s">
        <v>384</v>
      </c>
      <c r="S11" s="17">
        <v>0</v>
      </c>
      <c r="T11" t="s">
        <v>384</v>
      </c>
      <c r="V11" s="17">
        <v>1</v>
      </c>
      <c r="W11" s="15" t="s">
        <v>380</v>
      </c>
      <c r="Y11" s="17">
        <v>0.1881746875740179</v>
      </c>
      <c r="Z11" t="s">
        <v>384</v>
      </c>
    </row>
    <row r="12" spans="1:26" ht="14.4" x14ac:dyDescent="0.3">
      <c r="A12" s="15" t="s">
        <v>2</v>
      </c>
      <c r="B12" s="15">
        <v>105</v>
      </c>
      <c r="C12" t="s">
        <v>6</v>
      </c>
      <c r="D12" s="17">
        <v>0.54529265888178591</v>
      </c>
      <c r="E12" s="15" t="s">
        <v>382</v>
      </c>
      <c r="G12" s="130">
        <v>0.76428571428571423</v>
      </c>
      <c r="H12" t="s">
        <v>381</v>
      </c>
      <c r="J12" s="57">
        <v>0.20749217166216175</v>
      </c>
      <c r="K12" s="15" t="s">
        <v>383</v>
      </c>
      <c r="M12" s="57">
        <v>0.7</v>
      </c>
      <c r="N12" s="15" t="s">
        <v>381</v>
      </c>
      <c r="P12" s="130">
        <v>0.3000000000000001</v>
      </c>
      <c r="Q12" t="s">
        <v>383</v>
      </c>
      <c r="S12" s="17">
        <v>0</v>
      </c>
      <c r="T12" t="s">
        <v>384</v>
      </c>
      <c r="V12" s="17">
        <v>0.15279397224044899</v>
      </c>
      <c r="W12" s="15" t="s">
        <v>384</v>
      </c>
      <c r="Y12" s="17">
        <v>0.37858919611471031</v>
      </c>
      <c r="Z12" t="s">
        <v>383</v>
      </c>
    </row>
    <row r="13" spans="1:26" ht="14.4" x14ac:dyDescent="0.3">
      <c r="A13" s="15" t="s">
        <v>2</v>
      </c>
      <c r="B13" s="15">
        <v>106</v>
      </c>
      <c r="C13" t="s">
        <v>7</v>
      </c>
      <c r="D13" s="17">
        <v>0.90454545454545454</v>
      </c>
      <c r="E13" s="15" t="s">
        <v>380</v>
      </c>
      <c r="G13" s="130">
        <v>0.66161524500907432</v>
      </c>
      <c r="H13" t="s">
        <v>381</v>
      </c>
      <c r="J13" s="57">
        <v>0.54039319546882125</v>
      </c>
      <c r="K13" s="15" t="s">
        <v>382</v>
      </c>
      <c r="M13" s="57">
        <v>0.55000000000000004</v>
      </c>
      <c r="N13" s="15" t="s">
        <v>382</v>
      </c>
      <c r="P13" s="130">
        <v>0.2400000000000001</v>
      </c>
      <c r="Q13" t="s">
        <v>383</v>
      </c>
      <c r="S13" s="17">
        <v>0.7</v>
      </c>
      <c r="T13" t="s">
        <v>381</v>
      </c>
      <c r="V13" s="17">
        <v>1.4165989628569211E-2</v>
      </c>
      <c r="W13" s="15" t="s">
        <v>384</v>
      </c>
      <c r="Y13" s="17">
        <v>0.53243900276324163</v>
      </c>
      <c r="Z13" t="s">
        <v>382</v>
      </c>
    </row>
    <row r="14" spans="1:26" ht="14.4" x14ac:dyDescent="0.3">
      <c r="A14" s="15" t="s">
        <v>2</v>
      </c>
      <c r="B14" s="15">
        <v>107</v>
      </c>
      <c r="C14" t="s">
        <v>8</v>
      </c>
      <c r="D14" s="17">
        <v>0</v>
      </c>
      <c r="E14" s="15" t="s">
        <v>384</v>
      </c>
      <c r="G14" s="130">
        <v>0</v>
      </c>
      <c r="H14" t="s">
        <v>384</v>
      </c>
      <c r="J14" s="57">
        <v>2.5763817415202894E-2</v>
      </c>
      <c r="K14" s="15" t="s">
        <v>384</v>
      </c>
      <c r="M14" s="57">
        <v>0.25</v>
      </c>
      <c r="N14" s="15" t="s">
        <v>383</v>
      </c>
      <c r="P14" s="130">
        <v>0.6000000000000002</v>
      </c>
      <c r="Q14" t="s">
        <v>382</v>
      </c>
      <c r="S14" s="17">
        <v>0</v>
      </c>
      <c r="T14" t="s">
        <v>384</v>
      </c>
      <c r="V14" s="17">
        <v>4.8642361981005335E-2</v>
      </c>
      <c r="W14" s="15" t="s">
        <v>384</v>
      </c>
      <c r="Y14" s="17">
        <v>0.12630519055190129</v>
      </c>
      <c r="Z14" t="s">
        <v>384</v>
      </c>
    </row>
    <row r="15" spans="1:26" ht="14.4" x14ac:dyDescent="0.3">
      <c r="A15" s="15" t="s">
        <v>2</v>
      </c>
      <c r="B15" s="15">
        <v>108</v>
      </c>
      <c r="C15" t="s">
        <v>9</v>
      </c>
      <c r="D15" s="17">
        <v>0.8247596528235559</v>
      </c>
      <c r="E15" s="15" t="s">
        <v>380</v>
      </c>
      <c r="G15" s="130">
        <v>0.7</v>
      </c>
      <c r="H15" t="s">
        <v>381</v>
      </c>
      <c r="J15" s="57">
        <v>0.42477225780020456</v>
      </c>
      <c r="K15" s="15" t="s">
        <v>382</v>
      </c>
      <c r="M15" s="57">
        <v>1</v>
      </c>
      <c r="N15" s="15" t="s">
        <v>380</v>
      </c>
      <c r="P15" s="130">
        <v>0.80000000000000027</v>
      </c>
      <c r="Q15" t="s">
        <v>381</v>
      </c>
      <c r="S15" s="17">
        <v>1</v>
      </c>
      <c r="T15" t="s">
        <v>380</v>
      </c>
      <c r="V15" s="17">
        <v>9.0213370406623408E-4</v>
      </c>
      <c r="W15" s="15" t="s">
        <v>384</v>
      </c>
      <c r="Y15" s="17">
        <v>0.65499722574399111</v>
      </c>
      <c r="Z15" t="s">
        <v>381</v>
      </c>
    </row>
    <row r="16" spans="1:26" ht="14.4" x14ac:dyDescent="0.3">
      <c r="A16" s="15" t="s">
        <v>2</v>
      </c>
      <c r="B16" s="15">
        <v>109</v>
      </c>
      <c r="C16" t="s">
        <v>10</v>
      </c>
      <c r="D16" s="17">
        <v>0.91764705882352926</v>
      </c>
      <c r="E16" s="15" t="s">
        <v>380</v>
      </c>
      <c r="G16" s="130">
        <v>0.38470588235294123</v>
      </c>
      <c r="H16" t="s">
        <v>383</v>
      </c>
      <c r="J16" s="57">
        <v>0.56724245294094655</v>
      </c>
      <c r="K16" s="15" t="s">
        <v>382</v>
      </c>
      <c r="M16" s="57">
        <v>0.35</v>
      </c>
      <c r="N16" s="15" t="s">
        <v>383</v>
      </c>
      <c r="P16" s="130">
        <v>0.18000000000000005</v>
      </c>
      <c r="Q16" t="s">
        <v>384</v>
      </c>
      <c r="S16" s="17">
        <v>0</v>
      </c>
      <c r="T16" t="s">
        <v>384</v>
      </c>
      <c r="V16" s="17">
        <v>5.309059202286171E-3</v>
      </c>
      <c r="W16" s="15" t="s">
        <v>384</v>
      </c>
      <c r="Y16" s="17">
        <v>0.39969446033193584</v>
      </c>
      <c r="Z16" t="s">
        <v>383</v>
      </c>
    </row>
    <row r="17" spans="1:26" ht="14.4" x14ac:dyDescent="0.3">
      <c r="A17" s="15" t="s">
        <v>2</v>
      </c>
      <c r="B17" s="15">
        <v>110</v>
      </c>
      <c r="C17" t="s">
        <v>11</v>
      </c>
      <c r="D17" s="17">
        <v>0.53685731602280284</v>
      </c>
      <c r="E17" s="15" t="s">
        <v>382</v>
      </c>
      <c r="G17" s="130">
        <v>0.51666666666666661</v>
      </c>
      <c r="H17" t="s">
        <v>382</v>
      </c>
      <c r="J17" s="57">
        <v>0.31409029125770466</v>
      </c>
      <c r="K17" s="15" t="s">
        <v>383</v>
      </c>
      <c r="M17" s="57">
        <v>0.55000000000000004</v>
      </c>
      <c r="N17" s="15" t="s">
        <v>382</v>
      </c>
      <c r="P17" s="130">
        <v>0.18000000000000005</v>
      </c>
      <c r="Q17" t="s">
        <v>384</v>
      </c>
      <c r="S17" s="17">
        <v>0</v>
      </c>
      <c r="T17" t="s">
        <v>384</v>
      </c>
      <c r="V17" s="17">
        <v>3.0760424241415969E-2</v>
      </c>
      <c r="W17" s="15" t="s">
        <v>384</v>
      </c>
      <c r="Y17" s="17">
        <v>0.32162721264198818</v>
      </c>
      <c r="Z17" t="s">
        <v>383</v>
      </c>
    </row>
    <row r="18" spans="1:26" ht="14.4" x14ac:dyDescent="0.3">
      <c r="A18" s="15" t="s">
        <v>2</v>
      </c>
      <c r="B18" s="15">
        <v>111</v>
      </c>
      <c r="C18" t="s">
        <v>12</v>
      </c>
      <c r="D18" s="17">
        <v>0.35</v>
      </c>
      <c r="E18" s="15" t="s">
        <v>383</v>
      </c>
      <c r="G18" s="130">
        <v>0</v>
      </c>
      <c r="H18" t="s">
        <v>384</v>
      </c>
      <c r="J18" s="57">
        <v>0.45117438729814996</v>
      </c>
      <c r="K18" s="15" t="s">
        <v>382</v>
      </c>
      <c r="M18" s="57">
        <v>0.65</v>
      </c>
      <c r="N18" s="15" t="s">
        <v>381</v>
      </c>
      <c r="P18" s="130">
        <v>0.18000000000000005</v>
      </c>
      <c r="Q18" t="s">
        <v>384</v>
      </c>
      <c r="S18" s="17">
        <v>0</v>
      </c>
      <c r="T18" t="s">
        <v>384</v>
      </c>
      <c r="V18" s="17">
        <v>0.17193633901116934</v>
      </c>
      <c r="W18" s="15" t="s">
        <v>384</v>
      </c>
      <c r="Y18" s="17">
        <v>0.27448723072565445</v>
      </c>
      <c r="Z18" t="s">
        <v>383</v>
      </c>
    </row>
    <row r="19" spans="1:26" ht="14.4" x14ac:dyDescent="0.3">
      <c r="A19" s="15" t="s">
        <v>2</v>
      </c>
      <c r="B19" s="15">
        <v>112</v>
      </c>
      <c r="C19" t="s">
        <v>13</v>
      </c>
      <c r="D19" s="17">
        <v>0.52304508487704116</v>
      </c>
      <c r="E19" s="15" t="s">
        <v>382</v>
      </c>
      <c r="G19" s="130">
        <v>0.59666666666666668</v>
      </c>
      <c r="H19" t="s">
        <v>382</v>
      </c>
      <c r="J19" s="57">
        <v>0.99999999999999933</v>
      </c>
      <c r="K19" s="15" t="s">
        <v>380</v>
      </c>
      <c r="M19" s="57">
        <v>0.35</v>
      </c>
      <c r="N19" s="15" t="s">
        <v>383</v>
      </c>
      <c r="P19" s="130">
        <v>0</v>
      </c>
      <c r="Q19" t="s">
        <v>384</v>
      </c>
      <c r="S19" s="17">
        <v>0.36842105263157893</v>
      </c>
      <c r="T19" t="s">
        <v>383</v>
      </c>
      <c r="V19" s="17">
        <v>4.8522682097099168E-3</v>
      </c>
      <c r="W19" s="15" t="s">
        <v>384</v>
      </c>
      <c r="Y19" s="17">
        <v>0.49028409481568491</v>
      </c>
      <c r="Z19" t="s">
        <v>382</v>
      </c>
    </row>
    <row r="20" spans="1:26" ht="14.4" x14ac:dyDescent="0.3">
      <c r="A20" s="15" t="s">
        <v>2</v>
      </c>
      <c r="B20" s="15">
        <v>113</v>
      </c>
      <c r="C20" t="s">
        <v>14</v>
      </c>
      <c r="D20" s="17">
        <v>0.70929060594530324</v>
      </c>
      <c r="E20" s="15" t="s">
        <v>381</v>
      </c>
      <c r="G20" s="130">
        <v>0.33333333333333331</v>
      </c>
      <c r="H20" t="s">
        <v>383</v>
      </c>
      <c r="J20" s="57">
        <v>6.4285056406076443E-2</v>
      </c>
      <c r="K20" s="15" t="s">
        <v>384</v>
      </c>
      <c r="M20" s="57">
        <v>0.90000000000000013</v>
      </c>
      <c r="N20" s="15" t="s">
        <v>380</v>
      </c>
      <c r="P20" s="130">
        <v>0.3000000000000001</v>
      </c>
      <c r="Q20" t="s">
        <v>383</v>
      </c>
      <c r="S20" s="17">
        <v>0.7</v>
      </c>
      <c r="T20" t="s">
        <v>381</v>
      </c>
      <c r="V20" s="17">
        <v>2.4209695707552232E-2</v>
      </c>
      <c r="W20" s="15" t="s">
        <v>384</v>
      </c>
      <c r="Y20" s="17">
        <v>0.37988582456406988</v>
      </c>
      <c r="Z20" t="s">
        <v>383</v>
      </c>
    </row>
    <row r="21" spans="1:26" ht="14.4" x14ac:dyDescent="0.3">
      <c r="A21" s="15" t="s">
        <v>2</v>
      </c>
      <c r="B21" s="15">
        <v>114</v>
      </c>
      <c r="C21" t="s">
        <v>15</v>
      </c>
      <c r="D21" s="17">
        <v>0.77087057722900643</v>
      </c>
      <c r="E21" s="15" t="s">
        <v>381</v>
      </c>
      <c r="G21" s="130">
        <v>0.18437500000000001</v>
      </c>
      <c r="H21" t="s">
        <v>384</v>
      </c>
      <c r="J21" s="57">
        <v>0.21474949020844411</v>
      </c>
      <c r="K21" s="15" t="s">
        <v>383</v>
      </c>
      <c r="M21" s="57">
        <v>0.5</v>
      </c>
      <c r="N21" s="15" t="s">
        <v>382</v>
      </c>
      <c r="P21" s="130">
        <v>0.38000000000000012</v>
      </c>
      <c r="Q21" t="s">
        <v>383</v>
      </c>
      <c r="S21" s="17">
        <v>0</v>
      </c>
      <c r="T21" t="s">
        <v>384</v>
      </c>
      <c r="V21" s="17">
        <v>0</v>
      </c>
      <c r="W21" s="15" t="s">
        <v>384</v>
      </c>
      <c r="Y21" s="17">
        <v>0.303974209136462</v>
      </c>
      <c r="Z21" t="s">
        <v>383</v>
      </c>
    </row>
    <row r="22" spans="1:26" ht="14.4" x14ac:dyDescent="0.3">
      <c r="A22" s="15" t="s">
        <v>2</v>
      </c>
      <c r="B22" s="15">
        <v>115</v>
      </c>
      <c r="C22" t="s">
        <v>16</v>
      </c>
      <c r="D22" s="17">
        <v>0.56496355051837666</v>
      </c>
      <c r="E22" s="15" t="s">
        <v>382</v>
      </c>
      <c r="G22" s="130">
        <v>0.57528089887640443</v>
      </c>
      <c r="H22" t="s">
        <v>382</v>
      </c>
      <c r="J22" s="57">
        <v>9.9371785785128799E-2</v>
      </c>
      <c r="K22" s="15" t="s">
        <v>384</v>
      </c>
      <c r="M22" s="57">
        <v>0.79999999999999993</v>
      </c>
      <c r="N22" s="15" t="s">
        <v>381</v>
      </c>
      <c r="P22" s="130">
        <v>0.46000000000000013</v>
      </c>
      <c r="Q22" t="s">
        <v>382</v>
      </c>
      <c r="S22" s="17">
        <v>0</v>
      </c>
      <c r="T22" t="s">
        <v>384</v>
      </c>
      <c r="V22" s="17">
        <v>1.3773875036790959E-4</v>
      </c>
      <c r="W22" s="15" t="s">
        <v>384</v>
      </c>
      <c r="Y22" s="17">
        <v>0.34489338773053618</v>
      </c>
      <c r="Z22" t="s">
        <v>383</v>
      </c>
    </row>
    <row r="23" spans="1:26" ht="14.4" x14ac:dyDescent="0.3">
      <c r="A23" s="15" t="s">
        <v>2</v>
      </c>
      <c r="B23" s="16">
        <v>116</v>
      </c>
      <c r="C23" t="s">
        <v>17</v>
      </c>
      <c r="D23" s="17">
        <v>1</v>
      </c>
      <c r="E23" s="15" t="s">
        <v>380</v>
      </c>
      <c r="G23" s="130">
        <v>0.73529411764705876</v>
      </c>
      <c r="H23" t="s">
        <v>381</v>
      </c>
      <c r="J23" s="57">
        <v>0.3017515903688891</v>
      </c>
      <c r="K23" s="15" t="s">
        <v>383</v>
      </c>
      <c r="M23" s="57">
        <v>1</v>
      </c>
      <c r="N23" s="15" t="s">
        <v>380</v>
      </c>
      <c r="P23" s="130">
        <v>0.84000000000000019</v>
      </c>
      <c r="Q23" t="s">
        <v>380</v>
      </c>
      <c r="S23" s="17">
        <v>0.3</v>
      </c>
      <c r="T23" t="s">
        <v>383</v>
      </c>
      <c r="V23" s="17">
        <v>3.8133030897391498E-3</v>
      </c>
      <c r="W23" s="15" t="s">
        <v>384</v>
      </c>
      <c r="Y23" s="17">
        <v>0.59211334554825501</v>
      </c>
      <c r="Z23" t="s">
        <v>382</v>
      </c>
    </row>
    <row r="24" spans="1:26" ht="14.4" x14ac:dyDescent="0.3">
      <c r="A24" s="15" t="s">
        <v>2</v>
      </c>
      <c r="B24" s="15">
        <v>117</v>
      </c>
      <c r="C24" t="s">
        <v>329</v>
      </c>
      <c r="D24" s="17">
        <v>0.78894476692538784</v>
      </c>
      <c r="E24" s="15" t="s">
        <v>381</v>
      </c>
      <c r="G24" s="130">
        <v>0.80714285714285705</v>
      </c>
      <c r="H24" t="s">
        <v>380</v>
      </c>
      <c r="J24" s="57">
        <v>0.19244030445084562</v>
      </c>
      <c r="K24" s="15" t="s">
        <v>384</v>
      </c>
      <c r="M24" s="57">
        <v>0.75</v>
      </c>
      <c r="N24" s="15" t="s">
        <v>381</v>
      </c>
      <c r="P24" s="130">
        <v>0.54000000000000026</v>
      </c>
      <c r="Q24" t="s">
        <v>382</v>
      </c>
      <c r="S24" s="17">
        <v>0.7</v>
      </c>
      <c r="T24" t="s">
        <v>381</v>
      </c>
      <c r="V24" s="17">
        <v>2.8466144877462983E-4</v>
      </c>
      <c r="W24" s="15" t="s">
        <v>384</v>
      </c>
      <c r="Y24" s="17">
        <v>0.51355168586782562</v>
      </c>
      <c r="Z24" t="s">
        <v>382</v>
      </c>
    </row>
    <row r="25" spans="1:26" ht="14.4" x14ac:dyDescent="0.3">
      <c r="A25" s="15" t="s">
        <v>18</v>
      </c>
      <c r="B25" s="15">
        <v>201</v>
      </c>
      <c r="C25" t="s">
        <v>19</v>
      </c>
      <c r="D25" s="17">
        <v>0</v>
      </c>
      <c r="E25" s="15" t="s">
        <v>384</v>
      </c>
      <c r="G25" s="130">
        <v>0.18333333333333332</v>
      </c>
      <c r="H25" t="s">
        <v>384</v>
      </c>
      <c r="J25" s="57">
        <v>0.16786333922967972</v>
      </c>
      <c r="K25" s="15" t="s">
        <v>384</v>
      </c>
      <c r="M25" s="57">
        <v>0.65</v>
      </c>
      <c r="N25" s="15" t="s">
        <v>381</v>
      </c>
      <c r="P25" s="130">
        <v>0.18000000000000005</v>
      </c>
      <c r="Q25" t="s">
        <v>384</v>
      </c>
      <c r="S25" s="17">
        <v>0</v>
      </c>
      <c r="T25" t="s">
        <v>384</v>
      </c>
      <c r="V25" s="17">
        <v>1</v>
      </c>
      <c r="W25" s="15" t="s">
        <v>380</v>
      </c>
      <c r="Y25" s="17">
        <v>0.26146583480741992</v>
      </c>
      <c r="Z25" t="s">
        <v>383</v>
      </c>
    </row>
    <row r="26" spans="1:26" ht="14.4" x14ac:dyDescent="0.3">
      <c r="A26" s="15" t="s">
        <v>18</v>
      </c>
      <c r="B26" s="15">
        <v>202</v>
      </c>
      <c r="C26" t="s">
        <v>20</v>
      </c>
      <c r="D26" s="17">
        <v>1</v>
      </c>
      <c r="E26" s="15" t="s">
        <v>380</v>
      </c>
      <c r="G26" s="130">
        <v>0.59259259259259256</v>
      </c>
      <c r="H26" t="s">
        <v>382</v>
      </c>
      <c r="J26" s="57">
        <v>3.8558866323797486E-2</v>
      </c>
      <c r="K26" s="15" t="s">
        <v>384</v>
      </c>
      <c r="M26" s="57">
        <v>0</v>
      </c>
      <c r="N26" s="15" t="s">
        <v>384</v>
      </c>
      <c r="P26" s="130">
        <v>0</v>
      </c>
      <c r="Q26" t="s">
        <v>384</v>
      </c>
      <c r="S26" s="17">
        <v>0.36387264457439894</v>
      </c>
      <c r="T26" t="s">
        <v>383</v>
      </c>
      <c r="V26" s="17">
        <v>6.0051197691349111E-2</v>
      </c>
      <c r="W26" s="15" t="s">
        <v>384</v>
      </c>
      <c r="Y26" s="17">
        <v>0.29092098969641306</v>
      </c>
      <c r="Z26" t="s">
        <v>383</v>
      </c>
    </row>
    <row r="27" spans="1:26" ht="14.4" x14ac:dyDescent="0.3">
      <c r="A27" s="15" t="s">
        <v>18</v>
      </c>
      <c r="B27" s="15">
        <v>203</v>
      </c>
      <c r="C27" t="s">
        <v>21</v>
      </c>
      <c r="D27" s="17">
        <v>0.58874999999999988</v>
      </c>
      <c r="E27" s="15" t="s">
        <v>382</v>
      </c>
      <c r="G27" s="130">
        <v>0.67</v>
      </c>
      <c r="H27" t="s">
        <v>381</v>
      </c>
      <c r="J27" s="57">
        <v>0.448055301874898</v>
      </c>
      <c r="K27" s="15" t="s">
        <v>382</v>
      </c>
      <c r="M27" s="57">
        <v>0.5</v>
      </c>
      <c r="N27" s="15" t="s">
        <v>382</v>
      </c>
      <c r="P27" s="130">
        <v>6.0000000000000026E-2</v>
      </c>
      <c r="Q27" t="s">
        <v>384</v>
      </c>
      <c r="S27" s="17">
        <v>0.7</v>
      </c>
      <c r="T27" t="s">
        <v>381</v>
      </c>
      <c r="V27" s="17">
        <v>0</v>
      </c>
      <c r="W27" s="15" t="s">
        <v>384</v>
      </c>
      <c r="Y27" s="17">
        <v>0.42982632546872451</v>
      </c>
      <c r="Z27" t="s">
        <v>382</v>
      </c>
    </row>
    <row r="28" spans="1:26" ht="14.4" x14ac:dyDescent="0.3">
      <c r="A28" s="15" t="s">
        <v>18</v>
      </c>
      <c r="B28" s="15">
        <v>204</v>
      </c>
      <c r="C28" t="s">
        <v>22</v>
      </c>
      <c r="D28" s="17">
        <v>0.81538461538461537</v>
      </c>
      <c r="E28" s="15" t="s">
        <v>380</v>
      </c>
      <c r="G28" s="130">
        <v>0.7599999999999999</v>
      </c>
      <c r="H28" t="s">
        <v>381</v>
      </c>
      <c r="J28" s="57">
        <v>0.19462918783569502</v>
      </c>
      <c r="K28" s="15" t="s">
        <v>384</v>
      </c>
      <c r="M28" s="57">
        <v>0.64999999999999991</v>
      </c>
      <c r="N28" s="15" t="s">
        <v>381</v>
      </c>
      <c r="P28" s="130">
        <v>0.50000000000000011</v>
      </c>
      <c r="Q28" t="s">
        <v>382</v>
      </c>
      <c r="S28" s="17">
        <v>0.7</v>
      </c>
      <c r="T28" t="s">
        <v>381</v>
      </c>
      <c r="V28" s="17">
        <v>0.43249268405313307</v>
      </c>
      <c r="W28" s="15" t="s">
        <v>382</v>
      </c>
      <c r="Y28" s="17">
        <v>0.53821425767192932</v>
      </c>
      <c r="Z28" t="s">
        <v>382</v>
      </c>
    </row>
    <row r="29" spans="1:26" ht="14.4" x14ac:dyDescent="0.3">
      <c r="A29" s="15" t="s">
        <v>18</v>
      </c>
      <c r="B29" s="16">
        <v>205</v>
      </c>
      <c r="C29" t="s">
        <v>23</v>
      </c>
      <c r="D29" s="17">
        <v>0.86666666666666659</v>
      </c>
      <c r="E29" s="15" t="s">
        <v>380</v>
      </c>
      <c r="G29" s="130">
        <v>0.75714285714285701</v>
      </c>
      <c r="H29" t="s">
        <v>381</v>
      </c>
      <c r="J29" s="57">
        <v>0.41016463849902024</v>
      </c>
      <c r="K29" s="15" t="s">
        <v>382</v>
      </c>
      <c r="M29" s="57">
        <v>0.75</v>
      </c>
      <c r="N29" s="15" t="s">
        <v>381</v>
      </c>
      <c r="P29" s="130">
        <v>0</v>
      </c>
      <c r="Q29" t="s">
        <v>384</v>
      </c>
      <c r="S29" s="17">
        <v>0</v>
      </c>
      <c r="T29" t="s">
        <v>384</v>
      </c>
      <c r="V29" s="17">
        <v>0.34826717344830688</v>
      </c>
      <c r="W29" s="15" t="s">
        <v>383</v>
      </c>
      <c r="Y29" s="17">
        <v>0.45593930554101425</v>
      </c>
      <c r="Z29" t="s">
        <v>382</v>
      </c>
    </row>
    <row r="30" spans="1:26" ht="14.4" x14ac:dyDescent="0.3">
      <c r="A30" s="15" t="s">
        <v>18</v>
      </c>
      <c r="B30" s="15">
        <v>206</v>
      </c>
      <c r="C30" t="s">
        <v>24</v>
      </c>
      <c r="D30" s="17">
        <v>0.75930515248616837</v>
      </c>
      <c r="E30" s="15" t="s">
        <v>381</v>
      </c>
      <c r="G30" s="130">
        <v>0.4434389140271493</v>
      </c>
      <c r="H30" t="s">
        <v>382</v>
      </c>
      <c r="J30" s="57">
        <v>0.48256730423429678</v>
      </c>
      <c r="K30" s="15" t="s">
        <v>382</v>
      </c>
      <c r="M30" s="57">
        <v>0.1</v>
      </c>
      <c r="N30" s="15" t="s">
        <v>384</v>
      </c>
      <c r="P30" s="130">
        <v>0</v>
      </c>
      <c r="Q30" t="s">
        <v>384</v>
      </c>
      <c r="S30" s="17">
        <v>0</v>
      </c>
      <c r="T30" t="s">
        <v>384</v>
      </c>
      <c r="V30" s="17">
        <v>0.13181634771896181</v>
      </c>
      <c r="W30" s="15" t="s">
        <v>384</v>
      </c>
      <c r="Y30" s="17">
        <v>0.324235070807468</v>
      </c>
      <c r="Z30" t="s">
        <v>383</v>
      </c>
    </row>
    <row r="31" spans="1:26" ht="14.4" x14ac:dyDescent="0.3">
      <c r="A31" s="15" t="s">
        <v>18</v>
      </c>
      <c r="B31" s="15">
        <v>207</v>
      </c>
      <c r="C31" t="s">
        <v>25</v>
      </c>
      <c r="D31" s="17">
        <v>0.7</v>
      </c>
      <c r="E31" s="15" t="s">
        <v>381</v>
      </c>
      <c r="G31" s="130">
        <v>3.3333333333333333E-2</v>
      </c>
      <c r="H31" t="s">
        <v>384</v>
      </c>
      <c r="J31" s="57">
        <v>0.33917042869025221</v>
      </c>
      <c r="K31" s="15" t="s">
        <v>383</v>
      </c>
      <c r="M31" s="57">
        <v>0.6</v>
      </c>
      <c r="N31" s="15" t="s">
        <v>382</v>
      </c>
      <c r="P31" s="130">
        <v>2.0000000000000007E-2</v>
      </c>
      <c r="Q31" t="s">
        <v>384</v>
      </c>
      <c r="S31" s="17">
        <v>0</v>
      </c>
      <c r="T31" t="s">
        <v>384</v>
      </c>
      <c r="V31" s="17">
        <v>1.3370461311054481E-3</v>
      </c>
      <c r="W31" s="15" t="s">
        <v>384</v>
      </c>
      <c r="Y31" s="17">
        <v>0.25792631178567355</v>
      </c>
      <c r="Z31" t="s">
        <v>383</v>
      </c>
    </row>
    <row r="32" spans="1:26" ht="14.4" x14ac:dyDescent="0.3">
      <c r="A32" s="15" t="s">
        <v>18</v>
      </c>
      <c r="B32" s="15">
        <v>208</v>
      </c>
      <c r="C32" t="s">
        <v>26</v>
      </c>
      <c r="D32" s="17">
        <v>0.59736842105263155</v>
      </c>
      <c r="E32" s="15" t="s">
        <v>382</v>
      </c>
      <c r="G32" s="130">
        <v>0.73679245283018868</v>
      </c>
      <c r="H32" t="s">
        <v>381</v>
      </c>
      <c r="J32" s="57">
        <v>0.42845277487319733</v>
      </c>
      <c r="K32" s="15" t="s">
        <v>382</v>
      </c>
      <c r="M32" s="57">
        <v>0.35</v>
      </c>
      <c r="N32" s="15" t="s">
        <v>383</v>
      </c>
      <c r="P32" s="130">
        <v>0.4800000000000002</v>
      </c>
      <c r="Q32" t="s">
        <v>382</v>
      </c>
      <c r="S32" s="17">
        <v>0.61403508771929827</v>
      </c>
      <c r="T32" t="s">
        <v>381</v>
      </c>
      <c r="V32" s="17">
        <v>3.8986938680725222E-3</v>
      </c>
      <c r="W32" s="15" t="s">
        <v>384</v>
      </c>
      <c r="Y32" s="17">
        <v>0.47603070295945943</v>
      </c>
      <c r="Z32" t="s">
        <v>382</v>
      </c>
    </row>
    <row r="33" spans="1:26" ht="14.4" x14ac:dyDescent="0.3">
      <c r="A33" s="15" t="s">
        <v>27</v>
      </c>
      <c r="B33" s="15">
        <v>301</v>
      </c>
      <c r="C33" t="s">
        <v>28</v>
      </c>
      <c r="D33" s="17">
        <v>0.3</v>
      </c>
      <c r="E33" s="15" t="s">
        <v>383</v>
      </c>
      <c r="G33" s="130">
        <v>0.85</v>
      </c>
      <c r="H33" t="s">
        <v>380</v>
      </c>
      <c r="J33" s="57">
        <v>0.16305664933070194</v>
      </c>
      <c r="K33" s="15" t="s">
        <v>384</v>
      </c>
      <c r="M33" s="57">
        <v>0.55000000000000004</v>
      </c>
      <c r="N33" s="15" t="s">
        <v>382</v>
      </c>
      <c r="P33" s="130">
        <v>0.78000000000000025</v>
      </c>
      <c r="Q33" t="s">
        <v>381</v>
      </c>
      <c r="S33" s="17">
        <v>0</v>
      </c>
      <c r="T33" t="s">
        <v>384</v>
      </c>
      <c r="V33" s="17">
        <v>1</v>
      </c>
      <c r="W33" s="15" t="s">
        <v>380</v>
      </c>
      <c r="Y33" s="17">
        <v>0.48526416233267555</v>
      </c>
      <c r="Z33" t="s">
        <v>382</v>
      </c>
    </row>
    <row r="34" spans="1:26" ht="14.4" x14ac:dyDescent="0.3">
      <c r="A34" s="15" t="s">
        <v>27</v>
      </c>
      <c r="B34" s="15">
        <v>302</v>
      </c>
      <c r="C34" t="s">
        <v>29</v>
      </c>
      <c r="D34" s="17">
        <v>1</v>
      </c>
      <c r="E34" s="15" t="s">
        <v>380</v>
      </c>
      <c r="G34" s="130">
        <v>3.3333333333333333E-2</v>
      </c>
      <c r="H34" t="s">
        <v>384</v>
      </c>
      <c r="J34" s="57">
        <v>0.38414698436828426</v>
      </c>
      <c r="K34" s="15" t="s">
        <v>383</v>
      </c>
      <c r="M34" s="57">
        <v>0.7</v>
      </c>
      <c r="N34" s="15" t="s">
        <v>381</v>
      </c>
      <c r="P34" s="130">
        <v>0.18000000000000005</v>
      </c>
      <c r="Q34" t="s">
        <v>384</v>
      </c>
      <c r="S34" s="17">
        <v>0</v>
      </c>
      <c r="T34" t="s">
        <v>384</v>
      </c>
      <c r="V34" s="17">
        <v>0</v>
      </c>
      <c r="W34" s="15" t="s">
        <v>384</v>
      </c>
      <c r="Y34" s="17">
        <v>0.34803674609207108</v>
      </c>
      <c r="Z34" t="s">
        <v>383</v>
      </c>
    </row>
    <row r="35" spans="1:26" ht="14.4" x14ac:dyDescent="0.3">
      <c r="A35" s="15" t="s">
        <v>27</v>
      </c>
      <c r="B35" s="15">
        <v>303</v>
      </c>
      <c r="C35" t="s">
        <v>30</v>
      </c>
      <c r="D35" s="17">
        <v>0.93007609047823481</v>
      </c>
      <c r="E35" s="15" t="s">
        <v>380</v>
      </c>
      <c r="G35" s="130">
        <v>0</v>
      </c>
      <c r="H35" t="s">
        <v>384</v>
      </c>
      <c r="J35" s="57">
        <v>0.18713255677565802</v>
      </c>
      <c r="K35" s="15" t="s">
        <v>384</v>
      </c>
      <c r="M35" s="57">
        <v>0.9</v>
      </c>
      <c r="N35" s="15" t="s">
        <v>380</v>
      </c>
      <c r="P35" s="130">
        <v>0.66000000000000025</v>
      </c>
      <c r="Q35" t="s">
        <v>381</v>
      </c>
      <c r="S35" s="17">
        <v>0.66985645933014359</v>
      </c>
      <c r="T35" t="s">
        <v>381</v>
      </c>
      <c r="V35" s="17">
        <v>0</v>
      </c>
      <c r="W35" s="15" t="s">
        <v>384</v>
      </c>
      <c r="Y35" s="17">
        <v>0.44228019869866414</v>
      </c>
      <c r="Z35" t="s">
        <v>382</v>
      </c>
    </row>
    <row r="36" spans="1:26" ht="14.4" x14ac:dyDescent="0.3">
      <c r="A36" s="15" t="s">
        <v>27</v>
      </c>
      <c r="B36" s="15">
        <v>304</v>
      </c>
      <c r="C36" t="s">
        <v>31</v>
      </c>
      <c r="D36" s="17">
        <v>0</v>
      </c>
      <c r="E36" s="15" t="s">
        <v>384</v>
      </c>
      <c r="G36" s="130">
        <v>6.6666666666666666E-2</v>
      </c>
      <c r="H36" t="s">
        <v>384</v>
      </c>
      <c r="J36" s="57">
        <v>0.30730985492836926</v>
      </c>
      <c r="K36" s="15" t="s">
        <v>383</v>
      </c>
      <c r="M36" s="57">
        <v>0.1</v>
      </c>
      <c r="N36" s="15" t="s">
        <v>384</v>
      </c>
      <c r="P36" s="130">
        <v>0</v>
      </c>
      <c r="Q36" t="s">
        <v>384</v>
      </c>
      <c r="S36" s="17">
        <v>0</v>
      </c>
      <c r="T36" t="s">
        <v>384</v>
      </c>
      <c r="V36" s="17">
        <v>3.865314260988182E-2</v>
      </c>
      <c r="W36" s="15" t="s">
        <v>384</v>
      </c>
      <c r="Y36" s="17">
        <v>0.10069277799308049</v>
      </c>
      <c r="Z36" t="s">
        <v>384</v>
      </c>
    </row>
    <row r="37" spans="1:26" ht="14.4" x14ac:dyDescent="0.3">
      <c r="A37" s="15" t="s">
        <v>27</v>
      </c>
      <c r="B37" s="15">
        <v>305</v>
      </c>
      <c r="C37" t="s">
        <v>32</v>
      </c>
      <c r="D37" s="17">
        <v>0.35222456695999427</v>
      </c>
      <c r="E37" s="15" t="s">
        <v>383</v>
      </c>
      <c r="G37" s="130">
        <v>0.7</v>
      </c>
      <c r="H37" t="s">
        <v>381</v>
      </c>
      <c r="J37" s="57">
        <v>0.40788176427965767</v>
      </c>
      <c r="K37" s="15" t="s">
        <v>382</v>
      </c>
      <c r="M37" s="57">
        <v>0.2</v>
      </c>
      <c r="N37" s="15" t="s">
        <v>384</v>
      </c>
      <c r="P37" s="130">
        <v>0.18000000000000005</v>
      </c>
      <c r="Q37" t="s">
        <v>384</v>
      </c>
      <c r="S37" s="17">
        <v>0</v>
      </c>
      <c r="T37" t="s">
        <v>384</v>
      </c>
      <c r="V37" s="17">
        <v>0.11069295027656882</v>
      </c>
      <c r="W37" s="15" t="s">
        <v>384</v>
      </c>
      <c r="Y37" s="17">
        <v>0.31787342114157047</v>
      </c>
      <c r="Z37" t="s">
        <v>383</v>
      </c>
    </row>
    <row r="38" spans="1:26" ht="14.4" x14ac:dyDescent="0.3">
      <c r="A38" s="15" t="s">
        <v>27</v>
      </c>
      <c r="B38" s="15">
        <v>306</v>
      </c>
      <c r="C38" t="s">
        <v>33</v>
      </c>
      <c r="D38" s="17">
        <v>0</v>
      </c>
      <c r="E38" s="15" t="s">
        <v>384</v>
      </c>
      <c r="G38" s="130">
        <v>0.36666666666666664</v>
      </c>
      <c r="H38" t="s">
        <v>383</v>
      </c>
      <c r="J38" s="57">
        <v>0.21328917460217833</v>
      </c>
      <c r="K38" s="15" t="s">
        <v>383</v>
      </c>
      <c r="M38" s="57">
        <v>0.9</v>
      </c>
      <c r="N38" s="15" t="s">
        <v>380</v>
      </c>
      <c r="P38" s="130">
        <v>0.2400000000000001</v>
      </c>
      <c r="Q38" t="s">
        <v>383</v>
      </c>
      <c r="S38" s="17">
        <v>0</v>
      </c>
      <c r="T38" t="s">
        <v>384</v>
      </c>
      <c r="V38" s="17">
        <v>6.2207071883043757E-5</v>
      </c>
      <c r="W38" s="15" t="s">
        <v>384</v>
      </c>
      <c r="Y38" s="17">
        <v>0.23432851435773291</v>
      </c>
      <c r="Z38" t="s">
        <v>383</v>
      </c>
    </row>
    <row r="39" spans="1:26" ht="14.4" x14ac:dyDescent="0.3">
      <c r="A39" s="15" t="s">
        <v>27</v>
      </c>
      <c r="B39" s="15">
        <v>307</v>
      </c>
      <c r="C39" t="s">
        <v>34</v>
      </c>
      <c r="D39" s="17">
        <v>0</v>
      </c>
      <c r="E39" s="15" t="s">
        <v>384</v>
      </c>
      <c r="G39" s="130">
        <v>0.59350649350649354</v>
      </c>
      <c r="H39" t="s">
        <v>382</v>
      </c>
      <c r="J39" s="57">
        <v>0.31852750312515149</v>
      </c>
      <c r="K39" s="15" t="s">
        <v>383</v>
      </c>
      <c r="M39" s="57">
        <v>0.79999999999999993</v>
      </c>
      <c r="N39" s="15" t="s">
        <v>381</v>
      </c>
      <c r="P39" s="130">
        <v>0.50000000000000011</v>
      </c>
      <c r="Q39" t="s">
        <v>382</v>
      </c>
      <c r="S39" s="17">
        <v>0</v>
      </c>
      <c r="T39" t="s">
        <v>384</v>
      </c>
      <c r="V39" s="17">
        <v>1.4263213482638129E-2</v>
      </c>
      <c r="W39" s="15" t="s">
        <v>384</v>
      </c>
      <c r="Y39" s="17">
        <v>0.32508417115552574</v>
      </c>
      <c r="Z39" t="s">
        <v>383</v>
      </c>
    </row>
    <row r="40" spans="1:26" ht="14.4" x14ac:dyDescent="0.3">
      <c r="A40" s="15" t="s">
        <v>27</v>
      </c>
      <c r="B40" s="15">
        <v>308</v>
      </c>
      <c r="C40" t="s">
        <v>35</v>
      </c>
      <c r="D40" s="17">
        <v>0.86630144194301928</v>
      </c>
      <c r="E40" s="15" t="s">
        <v>380</v>
      </c>
      <c r="G40" s="130">
        <v>0.62254901960784303</v>
      </c>
      <c r="H40" t="s">
        <v>381</v>
      </c>
      <c r="J40" s="57">
        <v>2.8076714963848556E-2</v>
      </c>
      <c r="K40" s="15" t="s">
        <v>384</v>
      </c>
      <c r="M40" s="57">
        <v>0.7</v>
      </c>
      <c r="N40" s="15" t="s">
        <v>381</v>
      </c>
      <c r="P40" s="130">
        <v>0</v>
      </c>
      <c r="Q40" t="s">
        <v>384</v>
      </c>
      <c r="S40" s="17">
        <v>0</v>
      </c>
      <c r="T40" t="s">
        <v>384</v>
      </c>
      <c r="V40" s="17">
        <v>0.76162384030912178</v>
      </c>
      <c r="W40" s="15" t="s">
        <v>381</v>
      </c>
      <c r="Y40" s="17">
        <v>0.3765091320045037</v>
      </c>
      <c r="Z40" t="s">
        <v>383</v>
      </c>
    </row>
    <row r="41" spans="1:26" ht="14.4" x14ac:dyDescent="0.3">
      <c r="A41" s="15" t="s">
        <v>27</v>
      </c>
      <c r="B41" s="15">
        <v>309</v>
      </c>
      <c r="C41" t="s">
        <v>36</v>
      </c>
      <c r="D41" s="17">
        <v>0.94923853752828613</v>
      </c>
      <c r="E41" s="15" t="s">
        <v>380</v>
      </c>
      <c r="G41" s="130">
        <v>0.33333333333333331</v>
      </c>
      <c r="H41" t="s">
        <v>383</v>
      </c>
      <c r="J41" s="57">
        <v>0.28032095289143577</v>
      </c>
      <c r="K41" s="15" t="s">
        <v>383</v>
      </c>
      <c r="M41" s="57">
        <v>0.65</v>
      </c>
      <c r="N41" s="15" t="s">
        <v>381</v>
      </c>
      <c r="P41" s="130">
        <v>0.58000000000000018</v>
      </c>
      <c r="Q41" t="s">
        <v>382</v>
      </c>
      <c r="S41" s="17">
        <v>0.1</v>
      </c>
      <c r="T41" t="s">
        <v>384</v>
      </c>
      <c r="V41" s="17">
        <v>0</v>
      </c>
      <c r="W41" s="15" t="s">
        <v>384</v>
      </c>
      <c r="Y41" s="17">
        <v>0.42446601885210189</v>
      </c>
      <c r="Z41" t="s">
        <v>382</v>
      </c>
    </row>
    <row r="42" spans="1:26" ht="14.4" x14ac:dyDescent="0.3">
      <c r="A42" s="15" t="s">
        <v>27</v>
      </c>
      <c r="B42" s="15">
        <v>310</v>
      </c>
      <c r="C42" t="s">
        <v>37</v>
      </c>
      <c r="D42" s="17">
        <v>0.3</v>
      </c>
      <c r="E42" s="15" t="s">
        <v>383</v>
      </c>
      <c r="G42" s="130">
        <v>0.36666666666666664</v>
      </c>
      <c r="H42" t="s">
        <v>383</v>
      </c>
      <c r="J42" s="57">
        <v>0.38763702250241205</v>
      </c>
      <c r="K42" s="15" t="s">
        <v>383</v>
      </c>
      <c r="M42" s="57">
        <v>0.15</v>
      </c>
      <c r="N42" s="15" t="s">
        <v>384</v>
      </c>
      <c r="P42" s="130">
        <v>0</v>
      </c>
      <c r="Q42" t="s">
        <v>384</v>
      </c>
      <c r="S42" s="17">
        <v>0.13157894736842105</v>
      </c>
      <c r="T42" t="s">
        <v>384</v>
      </c>
      <c r="V42" s="17">
        <v>1.0145255909249236E-2</v>
      </c>
      <c r="W42" s="15" t="s">
        <v>384</v>
      </c>
      <c r="Y42" s="17">
        <v>0.22608167595337006</v>
      </c>
      <c r="Z42" t="s">
        <v>383</v>
      </c>
    </row>
    <row r="43" spans="1:26" ht="14.4" x14ac:dyDescent="0.3">
      <c r="A43" s="15" t="s">
        <v>27</v>
      </c>
      <c r="B43" s="15">
        <v>311</v>
      </c>
      <c r="C43" t="s">
        <v>38</v>
      </c>
      <c r="D43" s="17">
        <v>0</v>
      </c>
      <c r="E43" s="15" t="s">
        <v>384</v>
      </c>
      <c r="G43" s="130">
        <v>0</v>
      </c>
      <c r="H43" t="s">
        <v>384</v>
      </c>
      <c r="J43" s="57">
        <v>0.48773768261663902</v>
      </c>
      <c r="K43" s="15" t="s">
        <v>382</v>
      </c>
      <c r="M43" s="57">
        <v>0.15</v>
      </c>
      <c r="N43" s="15" t="s">
        <v>384</v>
      </c>
      <c r="P43" s="130">
        <v>0.18000000000000005</v>
      </c>
      <c r="Q43" t="s">
        <v>384</v>
      </c>
      <c r="S43" s="17">
        <v>0</v>
      </c>
      <c r="T43" t="s">
        <v>384</v>
      </c>
      <c r="V43" s="17">
        <v>5.1278107111096963E-3</v>
      </c>
      <c r="W43" s="15" t="s">
        <v>384</v>
      </c>
      <c r="Y43" s="17">
        <v>0.16444720172527072</v>
      </c>
      <c r="Z43" t="s">
        <v>384</v>
      </c>
    </row>
    <row r="44" spans="1:26" ht="14.4" x14ac:dyDescent="0.3">
      <c r="A44" s="15" t="s">
        <v>27</v>
      </c>
      <c r="B44" s="15">
        <v>312</v>
      </c>
      <c r="C44" t="s">
        <v>39</v>
      </c>
      <c r="D44" s="17">
        <v>0.89352744092127012</v>
      </c>
      <c r="E44" s="15" t="s">
        <v>380</v>
      </c>
      <c r="G44" s="130">
        <v>0.36666666666666664</v>
      </c>
      <c r="H44" t="s">
        <v>383</v>
      </c>
      <c r="J44" s="57">
        <v>0.12824015879944381</v>
      </c>
      <c r="K44" s="15" t="s">
        <v>384</v>
      </c>
      <c r="M44" s="57">
        <v>0.25</v>
      </c>
      <c r="N44" s="15" t="s">
        <v>383</v>
      </c>
      <c r="P44" s="130">
        <v>0.18000000000000005</v>
      </c>
      <c r="Q44" t="s">
        <v>384</v>
      </c>
      <c r="S44" s="17">
        <v>0</v>
      </c>
      <c r="T44" t="s">
        <v>384</v>
      </c>
      <c r="V44" s="17">
        <v>0</v>
      </c>
      <c r="W44" s="15" t="s">
        <v>384</v>
      </c>
      <c r="Y44" s="17">
        <v>0.27308915583805149</v>
      </c>
      <c r="Z44" t="s">
        <v>383</v>
      </c>
    </row>
    <row r="45" spans="1:26" ht="14.4" x14ac:dyDescent="0.3">
      <c r="A45" s="15" t="s">
        <v>27</v>
      </c>
      <c r="B45" s="15">
        <v>313</v>
      </c>
      <c r="C45" t="s">
        <v>40</v>
      </c>
      <c r="D45" s="17">
        <v>0</v>
      </c>
      <c r="E45" s="15" t="s">
        <v>384</v>
      </c>
      <c r="G45" s="130">
        <v>0</v>
      </c>
      <c r="H45" t="s">
        <v>384</v>
      </c>
      <c r="J45" s="57">
        <v>0.271748915169786</v>
      </c>
      <c r="K45" s="15" t="s">
        <v>383</v>
      </c>
      <c r="M45" s="57">
        <v>0.25</v>
      </c>
      <c r="N45" s="15" t="s">
        <v>383</v>
      </c>
      <c r="P45" s="130">
        <v>0</v>
      </c>
      <c r="Q45" t="s">
        <v>384</v>
      </c>
      <c r="S45" s="17">
        <v>0</v>
      </c>
      <c r="T45" t="s">
        <v>384</v>
      </c>
      <c r="V45" s="17">
        <v>1.4195694318152054E-4</v>
      </c>
      <c r="W45" s="15" t="s">
        <v>384</v>
      </c>
      <c r="Y45" s="17">
        <v>9.2951424486764661E-2</v>
      </c>
      <c r="Z45" t="s">
        <v>384</v>
      </c>
    </row>
    <row r="46" spans="1:26" ht="14.4" x14ac:dyDescent="0.3">
      <c r="A46" s="15" t="s">
        <v>27</v>
      </c>
      <c r="B46" s="15">
        <v>314</v>
      </c>
      <c r="C46" t="s">
        <v>41</v>
      </c>
      <c r="D46" s="17">
        <v>0</v>
      </c>
      <c r="E46" s="15" t="s">
        <v>384</v>
      </c>
      <c r="G46" s="130">
        <v>0</v>
      </c>
      <c r="H46" t="s">
        <v>384</v>
      </c>
      <c r="J46" s="57">
        <v>0.21696403857943247</v>
      </c>
      <c r="K46" s="15" t="s">
        <v>383</v>
      </c>
      <c r="M46" s="57">
        <v>0.15</v>
      </c>
      <c r="N46" s="15" t="s">
        <v>384</v>
      </c>
      <c r="P46" s="130">
        <v>0</v>
      </c>
      <c r="Q46" t="s">
        <v>384</v>
      </c>
      <c r="S46" s="17">
        <v>0</v>
      </c>
      <c r="T46" t="s">
        <v>384</v>
      </c>
      <c r="V46" s="17">
        <v>0</v>
      </c>
      <c r="W46" s="15" t="s">
        <v>384</v>
      </c>
      <c r="Y46" s="17">
        <v>6.9241009644858117E-2</v>
      </c>
      <c r="Z46" t="s">
        <v>384</v>
      </c>
    </row>
    <row r="47" spans="1:26" ht="14.4" x14ac:dyDescent="0.3">
      <c r="A47" s="15" t="s">
        <v>27</v>
      </c>
      <c r="B47" s="15">
        <v>315</v>
      </c>
      <c r="C47" t="s">
        <v>42</v>
      </c>
      <c r="D47" s="17">
        <v>0</v>
      </c>
      <c r="E47" s="15" t="s">
        <v>384</v>
      </c>
      <c r="G47" s="130">
        <v>0</v>
      </c>
      <c r="H47" t="s">
        <v>384</v>
      </c>
      <c r="J47" s="57">
        <v>6.7222113981549467E-2</v>
      </c>
      <c r="K47" s="15" t="s">
        <v>384</v>
      </c>
      <c r="M47" s="57">
        <v>0.15000000000000002</v>
      </c>
      <c r="N47" s="15" t="s">
        <v>384</v>
      </c>
      <c r="P47" s="130">
        <v>0</v>
      </c>
      <c r="Q47" t="s">
        <v>384</v>
      </c>
      <c r="S47" s="17">
        <v>0</v>
      </c>
      <c r="T47" t="s">
        <v>384</v>
      </c>
      <c r="V47" s="17">
        <v>4.0060498205563816E-2</v>
      </c>
      <c r="W47" s="15" t="s">
        <v>384</v>
      </c>
      <c r="Y47" s="17">
        <v>3.5811578315943754E-2</v>
      </c>
      <c r="Z47" t="s">
        <v>384</v>
      </c>
    </row>
    <row r="48" spans="1:26" ht="14.4" x14ac:dyDescent="0.3">
      <c r="A48" s="15" t="s">
        <v>27</v>
      </c>
      <c r="B48" s="15">
        <v>316</v>
      </c>
      <c r="C48" t="s">
        <v>43</v>
      </c>
      <c r="D48" s="17">
        <v>0.44999999999999996</v>
      </c>
      <c r="E48" s="15" t="s">
        <v>382</v>
      </c>
      <c r="G48" s="130">
        <v>0.5535714285714286</v>
      </c>
      <c r="H48" t="s">
        <v>382</v>
      </c>
      <c r="J48" s="57">
        <v>0.14711145599190292</v>
      </c>
      <c r="K48" s="15" t="s">
        <v>384</v>
      </c>
      <c r="M48" s="57">
        <v>0.8</v>
      </c>
      <c r="N48" s="15" t="s">
        <v>381</v>
      </c>
      <c r="P48" s="130">
        <v>0.18000000000000005</v>
      </c>
      <c r="Q48" t="s">
        <v>384</v>
      </c>
      <c r="S48" s="17">
        <v>0</v>
      </c>
      <c r="T48" t="s">
        <v>384</v>
      </c>
      <c r="V48" s="17">
        <v>0.99863192747658092</v>
      </c>
      <c r="W48" s="15" t="s">
        <v>380</v>
      </c>
      <c r="Y48" s="17">
        <v>0.39417677103134813</v>
      </c>
      <c r="Z48" t="s">
        <v>383</v>
      </c>
    </row>
    <row r="49" spans="1:26" ht="14.4" x14ac:dyDescent="0.3">
      <c r="A49" s="15" t="s">
        <v>44</v>
      </c>
      <c r="B49" s="15">
        <v>401</v>
      </c>
      <c r="C49" t="s">
        <v>44</v>
      </c>
      <c r="D49" s="17">
        <v>0.65766693947536425</v>
      </c>
      <c r="E49" s="15" t="s">
        <v>381</v>
      </c>
      <c r="G49" s="130">
        <v>0.63603603603603598</v>
      </c>
      <c r="H49" t="s">
        <v>381</v>
      </c>
      <c r="J49" s="57">
        <v>0.52221569022163916</v>
      </c>
      <c r="K49" s="15" t="s">
        <v>382</v>
      </c>
      <c r="M49" s="57">
        <v>0.55000000000000004</v>
      </c>
      <c r="N49" s="15" t="s">
        <v>382</v>
      </c>
      <c r="P49" s="130">
        <v>0.6000000000000002</v>
      </c>
      <c r="Q49" t="s">
        <v>382</v>
      </c>
      <c r="S49" s="17">
        <v>0</v>
      </c>
      <c r="T49" t="s">
        <v>384</v>
      </c>
      <c r="V49" s="17">
        <v>1.4048049665377888E-3</v>
      </c>
      <c r="W49" s="15" t="s">
        <v>384</v>
      </c>
      <c r="Y49" s="17">
        <v>0.46974984937877357</v>
      </c>
      <c r="Z49" t="s">
        <v>382</v>
      </c>
    </row>
    <row r="50" spans="1:26" ht="14.4" x14ac:dyDescent="0.3">
      <c r="A50" s="15" t="s">
        <v>44</v>
      </c>
      <c r="B50" s="15">
        <v>402</v>
      </c>
      <c r="C50" t="s">
        <v>45</v>
      </c>
      <c r="D50" s="17">
        <v>0.20571428571428571</v>
      </c>
      <c r="E50" s="15" t="s">
        <v>383</v>
      </c>
      <c r="G50" s="130">
        <v>0.18666666666666665</v>
      </c>
      <c r="H50" t="s">
        <v>384</v>
      </c>
      <c r="J50" s="57">
        <v>0.39197722537172963</v>
      </c>
      <c r="K50" s="15" t="s">
        <v>383</v>
      </c>
      <c r="M50" s="57">
        <v>0</v>
      </c>
      <c r="N50" s="15" t="s">
        <v>384</v>
      </c>
      <c r="P50" s="130">
        <v>0</v>
      </c>
      <c r="Q50" t="s">
        <v>384</v>
      </c>
      <c r="S50" s="17">
        <v>0</v>
      </c>
      <c r="T50" t="s">
        <v>384</v>
      </c>
      <c r="V50" s="17">
        <v>0.14930089584267425</v>
      </c>
      <c r="W50" s="15" t="s">
        <v>384</v>
      </c>
      <c r="Y50" s="17">
        <v>0.17178153878434269</v>
      </c>
      <c r="Z50" t="s">
        <v>384</v>
      </c>
    </row>
    <row r="51" spans="1:26" ht="14.4" x14ac:dyDescent="0.3">
      <c r="A51" s="15" t="s">
        <v>44</v>
      </c>
      <c r="B51" s="15">
        <v>403</v>
      </c>
      <c r="C51" t="s">
        <v>46</v>
      </c>
      <c r="D51" s="17">
        <v>0.83611250167014139</v>
      </c>
      <c r="E51" s="15" t="s">
        <v>380</v>
      </c>
      <c r="G51" s="130">
        <v>0.85</v>
      </c>
      <c r="H51" t="s">
        <v>380</v>
      </c>
      <c r="J51" s="57">
        <v>0.33294651637237688</v>
      </c>
      <c r="K51" s="15" t="s">
        <v>383</v>
      </c>
      <c r="M51" s="57">
        <v>0.8</v>
      </c>
      <c r="N51" s="15" t="s">
        <v>381</v>
      </c>
      <c r="P51" s="130">
        <v>6.0000000000000026E-2</v>
      </c>
      <c r="Q51" t="s">
        <v>384</v>
      </c>
      <c r="S51" s="17">
        <v>0.12280701754385963</v>
      </c>
      <c r="T51" t="s">
        <v>384</v>
      </c>
      <c r="V51" s="17">
        <v>0.4221432066693781</v>
      </c>
      <c r="W51" s="15" t="s">
        <v>382</v>
      </c>
      <c r="Y51" s="17">
        <v>0.47964852676493919</v>
      </c>
      <c r="Z51" t="s">
        <v>382</v>
      </c>
    </row>
    <row r="52" spans="1:26" ht="14.4" x14ac:dyDescent="0.3">
      <c r="A52" s="15" t="s">
        <v>44</v>
      </c>
      <c r="B52" s="15">
        <v>404</v>
      </c>
      <c r="C52" t="s">
        <v>330</v>
      </c>
      <c r="D52" s="17">
        <v>0</v>
      </c>
      <c r="E52" s="15" t="s">
        <v>384</v>
      </c>
      <c r="G52" s="130">
        <v>0</v>
      </c>
      <c r="H52" t="s">
        <v>384</v>
      </c>
      <c r="J52" s="57">
        <v>0.3961936103555872</v>
      </c>
      <c r="K52" s="15" t="s">
        <v>383</v>
      </c>
      <c r="M52" s="57">
        <v>0</v>
      </c>
      <c r="N52" s="15" t="s">
        <v>384</v>
      </c>
      <c r="P52" s="130">
        <v>0</v>
      </c>
      <c r="Q52" t="s">
        <v>384</v>
      </c>
      <c r="S52" s="17">
        <v>0</v>
      </c>
      <c r="T52" t="s">
        <v>384</v>
      </c>
      <c r="V52" s="17">
        <v>0.49769650287461686</v>
      </c>
      <c r="W52" s="15" t="s">
        <v>382</v>
      </c>
      <c r="Y52" s="17">
        <v>0.14881805287635849</v>
      </c>
      <c r="Z52" t="s">
        <v>384</v>
      </c>
    </row>
    <row r="53" spans="1:26" ht="14.4" x14ac:dyDescent="0.3">
      <c r="A53" s="15" t="s">
        <v>44</v>
      </c>
      <c r="B53" s="15">
        <v>405</v>
      </c>
      <c r="C53" t="s">
        <v>47</v>
      </c>
      <c r="D53" s="17">
        <v>0.85217391304347823</v>
      </c>
      <c r="E53" s="15" t="s">
        <v>380</v>
      </c>
      <c r="G53" s="130">
        <v>0.36739130434782608</v>
      </c>
      <c r="H53" t="s">
        <v>383</v>
      </c>
      <c r="J53" s="57">
        <v>0.3637659053635805</v>
      </c>
      <c r="K53" s="15" t="s">
        <v>383</v>
      </c>
      <c r="M53" s="57">
        <v>0.25</v>
      </c>
      <c r="N53" s="15" t="s">
        <v>383</v>
      </c>
      <c r="P53" s="130">
        <v>0</v>
      </c>
      <c r="Q53" t="s">
        <v>384</v>
      </c>
      <c r="S53" s="17">
        <v>0.7</v>
      </c>
      <c r="T53" t="s">
        <v>381</v>
      </c>
      <c r="V53" s="17">
        <v>0.90100879031058523</v>
      </c>
      <c r="W53" s="15" t="s">
        <v>380</v>
      </c>
      <c r="Y53" s="17">
        <v>0.45897713798064932</v>
      </c>
      <c r="Z53" t="s">
        <v>382</v>
      </c>
    </row>
    <row r="54" spans="1:26" ht="14.4" x14ac:dyDescent="0.3">
      <c r="A54" s="15" t="s">
        <v>44</v>
      </c>
      <c r="B54" s="15">
        <v>406</v>
      </c>
      <c r="C54" t="s">
        <v>48</v>
      </c>
      <c r="D54" s="17">
        <v>0</v>
      </c>
      <c r="E54" s="15" t="s">
        <v>384</v>
      </c>
      <c r="G54" s="130">
        <v>0</v>
      </c>
      <c r="H54" t="s">
        <v>384</v>
      </c>
      <c r="J54" s="57">
        <v>0.11777494834996315</v>
      </c>
      <c r="K54" s="15" t="s">
        <v>384</v>
      </c>
      <c r="M54" s="57">
        <v>0</v>
      </c>
      <c r="N54" s="15" t="s">
        <v>384</v>
      </c>
      <c r="P54" s="130">
        <v>0</v>
      </c>
      <c r="Q54" t="s">
        <v>384</v>
      </c>
      <c r="S54" s="17">
        <v>0</v>
      </c>
      <c r="T54" t="s">
        <v>384</v>
      </c>
      <c r="V54" s="17">
        <v>1</v>
      </c>
      <c r="W54" s="15" t="s">
        <v>380</v>
      </c>
      <c r="Y54" s="17">
        <v>0.1294437370874908</v>
      </c>
      <c r="Z54" t="s">
        <v>384</v>
      </c>
    </row>
    <row r="55" spans="1:26" ht="14.4" x14ac:dyDescent="0.3">
      <c r="A55" s="15" t="s">
        <v>44</v>
      </c>
      <c r="B55" s="15">
        <v>407</v>
      </c>
      <c r="C55" t="s">
        <v>49</v>
      </c>
      <c r="D55" s="17">
        <v>0.81045064238133557</v>
      </c>
      <c r="E55" s="15" t="s">
        <v>380</v>
      </c>
      <c r="G55" s="130">
        <v>0.54999999999999993</v>
      </c>
      <c r="H55" t="s">
        <v>382</v>
      </c>
      <c r="J55" s="57">
        <v>0.50046255809553808</v>
      </c>
      <c r="K55" s="15" t="s">
        <v>382</v>
      </c>
      <c r="M55" s="57">
        <v>0.5</v>
      </c>
      <c r="N55" s="15" t="s">
        <v>382</v>
      </c>
      <c r="P55" s="130">
        <v>0.4800000000000002</v>
      </c>
      <c r="Q55" t="s">
        <v>382</v>
      </c>
      <c r="S55" s="17">
        <v>0.7</v>
      </c>
      <c r="T55" t="s">
        <v>381</v>
      </c>
      <c r="V55" s="17">
        <v>1</v>
      </c>
      <c r="W55" s="15" t="s">
        <v>380</v>
      </c>
      <c r="Y55" s="17">
        <v>0.62118323588108482</v>
      </c>
      <c r="Z55" t="s">
        <v>381</v>
      </c>
    </row>
    <row r="56" spans="1:26" ht="14.4" x14ac:dyDescent="0.3">
      <c r="A56" s="15" t="s">
        <v>44</v>
      </c>
      <c r="B56" s="15">
        <v>408</v>
      </c>
      <c r="C56" t="s">
        <v>332</v>
      </c>
      <c r="D56" s="17">
        <v>0.27962962962962962</v>
      </c>
      <c r="E56" s="15" t="s">
        <v>383</v>
      </c>
      <c r="G56" s="130">
        <v>0.14444444444444443</v>
      </c>
      <c r="H56" t="s">
        <v>384</v>
      </c>
      <c r="J56" s="57">
        <v>0.38720112881869995</v>
      </c>
      <c r="K56" s="15" t="s">
        <v>383</v>
      </c>
      <c r="M56" s="57">
        <v>0.25</v>
      </c>
      <c r="N56" s="15" t="s">
        <v>383</v>
      </c>
      <c r="P56" s="130">
        <v>0.2400000000000001</v>
      </c>
      <c r="Q56" t="s">
        <v>383</v>
      </c>
      <c r="S56" s="17">
        <v>0.63343653250774001</v>
      </c>
      <c r="T56" t="s">
        <v>381</v>
      </c>
      <c r="V56" s="17">
        <v>0</v>
      </c>
      <c r="W56" s="15" t="s">
        <v>384</v>
      </c>
      <c r="Y56" s="17">
        <v>0.28475504656656009</v>
      </c>
      <c r="Z56" t="s">
        <v>383</v>
      </c>
    </row>
    <row r="57" spans="1:26" ht="14.4" x14ac:dyDescent="0.3">
      <c r="A57" s="15" t="s">
        <v>44</v>
      </c>
      <c r="B57" s="15">
        <v>409</v>
      </c>
      <c r="C57" t="s">
        <v>50</v>
      </c>
      <c r="D57" s="17">
        <v>0</v>
      </c>
      <c r="E57" s="15" t="s">
        <v>384</v>
      </c>
      <c r="G57" s="130">
        <v>0</v>
      </c>
      <c r="H57" t="s">
        <v>384</v>
      </c>
      <c r="J57" s="57">
        <v>0.45261334401791309</v>
      </c>
      <c r="K57" s="15" t="s">
        <v>382</v>
      </c>
      <c r="M57" s="57">
        <v>0</v>
      </c>
      <c r="N57" s="15" t="s">
        <v>384</v>
      </c>
      <c r="P57" s="130">
        <v>0</v>
      </c>
      <c r="Q57" t="s">
        <v>384</v>
      </c>
      <c r="S57" s="17">
        <v>0</v>
      </c>
      <c r="T57" t="s">
        <v>384</v>
      </c>
      <c r="V57" s="17">
        <v>1.9939964375488659E-2</v>
      </c>
      <c r="W57" s="15" t="s">
        <v>384</v>
      </c>
      <c r="Y57" s="17">
        <v>0.11514733244202714</v>
      </c>
      <c r="Z57" t="s">
        <v>384</v>
      </c>
    </row>
    <row r="58" spans="1:26" ht="14.4" x14ac:dyDescent="0.3">
      <c r="A58" s="15" t="s">
        <v>44</v>
      </c>
      <c r="B58" s="15">
        <v>410</v>
      </c>
      <c r="C58" t="s">
        <v>51</v>
      </c>
      <c r="D58" s="17">
        <v>0.40754183321741688</v>
      </c>
      <c r="E58" s="15" t="s">
        <v>382</v>
      </c>
      <c r="G58" s="130">
        <v>0.36666666666666664</v>
      </c>
      <c r="H58" t="s">
        <v>383</v>
      </c>
      <c r="J58" s="57">
        <v>0.31642752445962191</v>
      </c>
      <c r="K58" s="15" t="s">
        <v>383</v>
      </c>
      <c r="M58" s="57">
        <v>0.1</v>
      </c>
      <c r="N58" s="15" t="s">
        <v>384</v>
      </c>
      <c r="P58" s="130">
        <v>0.18000000000000005</v>
      </c>
      <c r="Q58" t="s">
        <v>384</v>
      </c>
      <c r="S58" s="17">
        <v>0.7</v>
      </c>
      <c r="T58" t="s">
        <v>381</v>
      </c>
      <c r="V58" s="17">
        <v>7.53390389239431E-2</v>
      </c>
      <c r="W58" s="15" t="s">
        <v>384</v>
      </c>
      <c r="Y58" s="17">
        <v>0.30977205998991231</v>
      </c>
      <c r="Z58" t="s">
        <v>383</v>
      </c>
    </row>
    <row r="59" spans="1:26" ht="14.4" x14ac:dyDescent="0.3">
      <c r="A59" s="15" t="s">
        <v>44</v>
      </c>
      <c r="B59" s="15">
        <v>411</v>
      </c>
      <c r="C59" t="s">
        <v>52</v>
      </c>
      <c r="D59" s="17">
        <v>0.64999999999999991</v>
      </c>
      <c r="E59" s="15" t="s">
        <v>381</v>
      </c>
      <c r="G59" s="130">
        <v>0.68888888888888877</v>
      </c>
      <c r="H59" t="s">
        <v>381</v>
      </c>
      <c r="J59" s="57">
        <v>0.67497348400547974</v>
      </c>
      <c r="K59" s="15" t="s">
        <v>381</v>
      </c>
      <c r="M59" s="57">
        <v>0.6</v>
      </c>
      <c r="N59" s="15" t="s">
        <v>382</v>
      </c>
      <c r="P59" s="130">
        <v>0.10000000000000005</v>
      </c>
      <c r="Q59" t="s">
        <v>384</v>
      </c>
      <c r="S59" s="17">
        <v>0</v>
      </c>
      <c r="T59" t="s">
        <v>384</v>
      </c>
      <c r="V59" s="17">
        <v>1</v>
      </c>
      <c r="W59" s="15" t="s">
        <v>380</v>
      </c>
      <c r="Y59" s="17">
        <v>0.54457670433470329</v>
      </c>
      <c r="Z59" t="s">
        <v>382</v>
      </c>
    </row>
    <row r="60" spans="1:26" ht="14.4" x14ac:dyDescent="0.3">
      <c r="A60" s="15" t="s">
        <v>44</v>
      </c>
      <c r="B60" s="15">
        <v>412</v>
      </c>
      <c r="C60" t="s">
        <v>333</v>
      </c>
      <c r="D60" s="17">
        <v>0.81579656965279002</v>
      </c>
      <c r="E60" s="15" t="s">
        <v>380</v>
      </c>
      <c r="G60" s="130">
        <v>0.75410256410256404</v>
      </c>
      <c r="H60" t="s">
        <v>381</v>
      </c>
      <c r="J60" s="57">
        <v>9.3270688469882512E-2</v>
      </c>
      <c r="K60" s="15" t="s">
        <v>384</v>
      </c>
      <c r="M60" s="57">
        <v>0.1</v>
      </c>
      <c r="N60" s="15" t="s">
        <v>384</v>
      </c>
      <c r="P60" s="130">
        <v>0.28000000000000008</v>
      </c>
      <c r="Q60" t="s">
        <v>383</v>
      </c>
      <c r="S60" s="17">
        <v>0.61403508771929816</v>
      </c>
      <c r="T60" t="s">
        <v>381</v>
      </c>
      <c r="V60" s="17">
        <v>1</v>
      </c>
      <c r="W60" s="15" t="s">
        <v>380</v>
      </c>
      <c r="Y60" s="17">
        <v>0.47220605095270352</v>
      </c>
      <c r="Z60" t="s">
        <v>382</v>
      </c>
    </row>
    <row r="61" spans="1:26" ht="14.4" x14ac:dyDescent="0.3">
      <c r="A61" s="15" t="s">
        <v>44</v>
      </c>
      <c r="B61" s="15">
        <v>413</v>
      </c>
      <c r="C61" t="s">
        <v>53</v>
      </c>
      <c r="D61" s="17">
        <v>0</v>
      </c>
      <c r="E61" s="15" t="s">
        <v>384</v>
      </c>
      <c r="G61" s="130">
        <v>0</v>
      </c>
      <c r="H61" t="s">
        <v>384</v>
      </c>
      <c r="J61" s="57">
        <v>0.310354198842408</v>
      </c>
      <c r="K61" s="15" t="s">
        <v>383</v>
      </c>
      <c r="M61" s="57">
        <v>0</v>
      </c>
      <c r="N61" s="15" t="s">
        <v>384</v>
      </c>
      <c r="P61" s="130">
        <v>0</v>
      </c>
      <c r="Q61" t="s">
        <v>384</v>
      </c>
      <c r="S61" s="17">
        <v>0</v>
      </c>
      <c r="T61" t="s">
        <v>384</v>
      </c>
      <c r="V61" s="17">
        <v>1</v>
      </c>
      <c r="W61" s="15" t="s">
        <v>380</v>
      </c>
      <c r="Y61" s="17">
        <v>0.17758854971060201</v>
      </c>
      <c r="Z61" t="s">
        <v>384</v>
      </c>
    </row>
    <row r="62" spans="1:26" ht="14.4" x14ac:dyDescent="0.3">
      <c r="A62" s="15" t="s">
        <v>44</v>
      </c>
      <c r="B62" s="15">
        <v>414</v>
      </c>
      <c r="C62" t="s">
        <v>54</v>
      </c>
      <c r="D62" s="17">
        <v>0</v>
      </c>
      <c r="E62" s="15" t="s">
        <v>384</v>
      </c>
      <c r="G62" s="130">
        <v>0.3</v>
      </c>
      <c r="H62" t="s">
        <v>383</v>
      </c>
      <c r="J62" s="57">
        <v>0.55153944596158333</v>
      </c>
      <c r="K62" s="15" t="s">
        <v>382</v>
      </c>
      <c r="M62" s="57">
        <v>0.1</v>
      </c>
      <c r="N62" s="15" t="s">
        <v>384</v>
      </c>
      <c r="P62" s="130">
        <v>6.0000000000000026E-2</v>
      </c>
      <c r="Q62" t="s">
        <v>384</v>
      </c>
      <c r="S62" s="17">
        <v>0</v>
      </c>
      <c r="T62" t="s">
        <v>384</v>
      </c>
      <c r="V62" s="17">
        <v>1.2584252777649036E-3</v>
      </c>
      <c r="W62" s="15" t="s">
        <v>384</v>
      </c>
      <c r="Y62" s="17">
        <v>0.20201070401817237</v>
      </c>
      <c r="Z62" t="s">
        <v>383</v>
      </c>
    </row>
    <row r="63" spans="1:26" ht="14.4" x14ac:dyDescent="0.3">
      <c r="A63" s="15" t="s">
        <v>44</v>
      </c>
      <c r="B63" s="15">
        <v>415</v>
      </c>
      <c r="C63" t="s">
        <v>55</v>
      </c>
      <c r="D63" s="17">
        <v>1</v>
      </c>
      <c r="E63" s="15" t="s">
        <v>380</v>
      </c>
      <c r="G63" s="130">
        <v>0.85</v>
      </c>
      <c r="H63" t="s">
        <v>380</v>
      </c>
      <c r="J63" s="57">
        <v>0.4307695486626848</v>
      </c>
      <c r="K63" s="15" t="s">
        <v>382</v>
      </c>
      <c r="M63" s="57">
        <v>0.54999999999999993</v>
      </c>
      <c r="N63" s="15" t="s">
        <v>382</v>
      </c>
      <c r="P63" s="130">
        <v>0.3000000000000001</v>
      </c>
      <c r="Q63" t="s">
        <v>383</v>
      </c>
      <c r="S63" s="17">
        <v>0</v>
      </c>
      <c r="T63" t="s">
        <v>384</v>
      </c>
      <c r="V63" s="17">
        <v>4.2094681725184484E-2</v>
      </c>
      <c r="W63" s="15" t="s">
        <v>384</v>
      </c>
      <c r="Y63" s="17">
        <v>0.48940185533818958</v>
      </c>
      <c r="Z63" t="s">
        <v>382</v>
      </c>
    </row>
    <row r="64" spans="1:26" ht="14.4" x14ac:dyDescent="0.3">
      <c r="A64" s="15" t="s">
        <v>44</v>
      </c>
      <c r="B64" s="15">
        <v>416</v>
      </c>
      <c r="C64" t="s">
        <v>56</v>
      </c>
      <c r="D64" s="17">
        <v>0.57198869567910249</v>
      </c>
      <c r="E64" s="15" t="s">
        <v>382</v>
      </c>
      <c r="G64" s="130">
        <v>0.54999999999999993</v>
      </c>
      <c r="H64" t="s">
        <v>382</v>
      </c>
      <c r="J64" s="57">
        <v>0.56821844449354098</v>
      </c>
      <c r="K64" s="15" t="s">
        <v>382</v>
      </c>
      <c r="M64" s="57">
        <v>0.4</v>
      </c>
      <c r="N64" s="15" t="s">
        <v>383</v>
      </c>
      <c r="P64" s="130">
        <v>6.0000000000000026E-2</v>
      </c>
      <c r="Q64" t="s">
        <v>384</v>
      </c>
      <c r="S64" s="17">
        <v>0.7</v>
      </c>
      <c r="T64" t="s">
        <v>381</v>
      </c>
      <c r="V64" s="17">
        <v>3.3456232675638047E-3</v>
      </c>
      <c r="W64" s="15" t="s">
        <v>384</v>
      </c>
      <c r="Y64" s="17">
        <v>0.429687477802007</v>
      </c>
      <c r="Z64" t="s">
        <v>382</v>
      </c>
    </row>
    <row r="65" spans="1:26" ht="14.4" x14ac:dyDescent="0.3">
      <c r="A65" s="15" t="s">
        <v>57</v>
      </c>
      <c r="B65" s="15">
        <v>501</v>
      </c>
      <c r="C65" t="s">
        <v>57</v>
      </c>
      <c r="D65" s="17">
        <v>0</v>
      </c>
      <c r="E65" s="15" t="s">
        <v>384</v>
      </c>
      <c r="G65" s="130">
        <v>0</v>
      </c>
      <c r="H65" t="s">
        <v>384</v>
      </c>
      <c r="J65" s="57">
        <v>0.29492813963067449</v>
      </c>
      <c r="K65" s="15" t="s">
        <v>383</v>
      </c>
      <c r="M65" s="57">
        <v>0</v>
      </c>
      <c r="N65" s="15" t="s">
        <v>384</v>
      </c>
      <c r="P65" s="130">
        <v>0</v>
      </c>
      <c r="Q65" t="s">
        <v>384</v>
      </c>
      <c r="S65" s="17">
        <v>0</v>
      </c>
      <c r="T65" t="s">
        <v>384</v>
      </c>
      <c r="V65" s="17">
        <v>4.7242972277881503E-5</v>
      </c>
      <c r="W65" s="15" t="s">
        <v>384</v>
      </c>
      <c r="Y65" s="17">
        <v>7.3736759204896404E-2</v>
      </c>
      <c r="Z65" t="s">
        <v>384</v>
      </c>
    </row>
    <row r="66" spans="1:26" ht="14.4" x14ac:dyDescent="0.3">
      <c r="A66" s="15" t="s">
        <v>57</v>
      </c>
      <c r="B66" s="15">
        <v>502</v>
      </c>
      <c r="C66" t="s">
        <v>334</v>
      </c>
      <c r="D66" s="17">
        <v>0.82149372783497743</v>
      </c>
      <c r="E66" s="15" t="s">
        <v>380</v>
      </c>
      <c r="G66" s="130">
        <v>0.41111111111111109</v>
      </c>
      <c r="H66" t="s">
        <v>382</v>
      </c>
      <c r="J66" s="57">
        <v>0.40902132143542203</v>
      </c>
      <c r="K66" s="15" t="s">
        <v>382</v>
      </c>
      <c r="M66" s="57">
        <v>0.35</v>
      </c>
      <c r="N66" s="15" t="s">
        <v>383</v>
      </c>
      <c r="P66" s="130">
        <v>6.0000000000000026E-2</v>
      </c>
      <c r="Q66" t="s">
        <v>384</v>
      </c>
      <c r="S66" s="17">
        <v>0</v>
      </c>
      <c r="T66" t="s">
        <v>384</v>
      </c>
      <c r="V66" s="17">
        <v>1.9963963959014341E-5</v>
      </c>
      <c r="W66" s="15" t="s">
        <v>384</v>
      </c>
      <c r="Y66" s="17">
        <v>0.33114805259716468</v>
      </c>
      <c r="Z66" t="s">
        <v>383</v>
      </c>
    </row>
    <row r="67" spans="1:26" ht="14.4" x14ac:dyDescent="0.3">
      <c r="A67" s="15" t="s">
        <v>57</v>
      </c>
      <c r="B67" s="15">
        <v>503</v>
      </c>
      <c r="C67" t="s">
        <v>58</v>
      </c>
      <c r="D67" s="17">
        <v>0.35</v>
      </c>
      <c r="E67" s="15" t="s">
        <v>383</v>
      </c>
      <c r="G67" s="130">
        <v>0.3</v>
      </c>
      <c r="H67" t="s">
        <v>383</v>
      </c>
      <c r="J67" s="57">
        <v>0.41714903034158013</v>
      </c>
      <c r="K67" s="15" t="s">
        <v>382</v>
      </c>
      <c r="M67" s="57">
        <v>0.1</v>
      </c>
      <c r="N67" s="15" t="s">
        <v>384</v>
      </c>
      <c r="P67" s="130">
        <v>0.18000000000000005</v>
      </c>
      <c r="Q67" t="s">
        <v>384</v>
      </c>
      <c r="S67" s="17">
        <v>0</v>
      </c>
      <c r="T67" t="s">
        <v>384</v>
      </c>
      <c r="V67" s="17">
        <v>5.5229944350308078E-5</v>
      </c>
      <c r="W67" s="15" t="s">
        <v>384</v>
      </c>
      <c r="Y67" s="17">
        <v>0.23879278057983008</v>
      </c>
      <c r="Z67" t="s">
        <v>383</v>
      </c>
    </row>
    <row r="68" spans="1:26" ht="14.4" x14ac:dyDescent="0.3">
      <c r="A68" s="15" t="s">
        <v>57</v>
      </c>
      <c r="B68" s="15">
        <v>504</v>
      </c>
      <c r="C68" t="s">
        <v>59</v>
      </c>
      <c r="D68" s="17">
        <v>0</v>
      </c>
      <c r="E68" s="15" t="s">
        <v>384</v>
      </c>
      <c r="G68" s="130">
        <v>0</v>
      </c>
      <c r="H68" t="s">
        <v>384</v>
      </c>
      <c r="J68" s="57">
        <v>0.30714717857661461</v>
      </c>
      <c r="K68" s="15" t="s">
        <v>383</v>
      </c>
      <c r="M68" s="57">
        <v>0</v>
      </c>
      <c r="N68" s="15" t="s">
        <v>384</v>
      </c>
      <c r="P68" s="130">
        <v>0</v>
      </c>
      <c r="Q68" t="s">
        <v>384</v>
      </c>
      <c r="S68" s="17">
        <v>0</v>
      </c>
      <c r="T68" t="s">
        <v>384</v>
      </c>
      <c r="V68" s="17">
        <v>1.3601691333369427E-3</v>
      </c>
      <c r="W68" s="15" t="s">
        <v>384</v>
      </c>
      <c r="Y68" s="17">
        <v>7.6922811557487342E-2</v>
      </c>
      <c r="Z68" t="s">
        <v>384</v>
      </c>
    </row>
    <row r="69" spans="1:26" ht="14.4" x14ac:dyDescent="0.3">
      <c r="A69" s="15" t="s">
        <v>57</v>
      </c>
      <c r="B69" s="15">
        <v>505</v>
      </c>
      <c r="C69" t="s">
        <v>60</v>
      </c>
      <c r="D69" s="17">
        <v>0.67913335326300317</v>
      </c>
      <c r="E69" s="15" t="s">
        <v>381</v>
      </c>
      <c r="G69" s="130">
        <v>0.99999999999999989</v>
      </c>
      <c r="H69" t="s">
        <v>380</v>
      </c>
      <c r="J69" s="57">
        <v>0.22083660372029712</v>
      </c>
      <c r="K69" s="15" t="s">
        <v>383</v>
      </c>
      <c r="M69" s="57">
        <v>0.15000000000000002</v>
      </c>
      <c r="N69" s="15" t="s">
        <v>384</v>
      </c>
      <c r="P69" s="130">
        <v>0.66000000000000014</v>
      </c>
      <c r="Q69" t="s">
        <v>381</v>
      </c>
      <c r="S69" s="17">
        <v>0</v>
      </c>
      <c r="T69" t="s">
        <v>384</v>
      </c>
      <c r="V69" s="17">
        <v>8.191447252035083E-3</v>
      </c>
      <c r="W69" s="15" t="s">
        <v>384</v>
      </c>
      <c r="Y69" s="17">
        <v>0.42189829864472828</v>
      </c>
      <c r="Z69" t="s">
        <v>382</v>
      </c>
    </row>
    <row r="70" spans="1:26" ht="14.4" x14ac:dyDescent="0.3">
      <c r="A70" s="15" t="s">
        <v>57</v>
      </c>
      <c r="B70" s="15">
        <v>506</v>
      </c>
      <c r="C70" t="s">
        <v>61</v>
      </c>
      <c r="D70" s="17">
        <v>0</v>
      </c>
      <c r="E70" s="15" t="s">
        <v>384</v>
      </c>
      <c r="G70" s="130">
        <v>0</v>
      </c>
      <c r="H70" t="s">
        <v>384</v>
      </c>
      <c r="J70" s="57">
        <v>0.25408270829767832</v>
      </c>
      <c r="K70" s="15" t="s">
        <v>383</v>
      </c>
      <c r="M70" s="57">
        <v>0</v>
      </c>
      <c r="N70" s="15" t="s">
        <v>384</v>
      </c>
      <c r="P70" s="130">
        <v>0</v>
      </c>
      <c r="Q70" t="s">
        <v>384</v>
      </c>
      <c r="S70" s="17">
        <v>0</v>
      </c>
      <c r="T70" t="s">
        <v>384</v>
      </c>
      <c r="V70" s="17">
        <v>1.8865679261982004E-3</v>
      </c>
      <c r="W70" s="15" t="s">
        <v>384</v>
      </c>
      <c r="Y70" s="17">
        <v>6.3709333867039405E-2</v>
      </c>
      <c r="Z70" t="s">
        <v>384</v>
      </c>
    </row>
    <row r="71" spans="1:26" ht="14.4" x14ac:dyDescent="0.3">
      <c r="A71" s="15" t="s">
        <v>57</v>
      </c>
      <c r="B71" s="15">
        <v>507</v>
      </c>
      <c r="C71" t="s">
        <v>62</v>
      </c>
      <c r="D71" s="17">
        <v>0</v>
      </c>
      <c r="E71" s="15" t="s">
        <v>384</v>
      </c>
      <c r="G71" s="130">
        <v>0</v>
      </c>
      <c r="H71" t="s">
        <v>384</v>
      </c>
      <c r="J71" s="57">
        <v>0.11342451575219714</v>
      </c>
      <c r="K71" s="15" t="s">
        <v>384</v>
      </c>
      <c r="M71" s="57">
        <v>0.4</v>
      </c>
      <c r="N71" s="15" t="s">
        <v>383</v>
      </c>
      <c r="P71" s="130">
        <v>0</v>
      </c>
      <c r="Q71" t="s">
        <v>384</v>
      </c>
      <c r="S71" s="17">
        <v>0</v>
      </c>
      <c r="T71" t="s">
        <v>384</v>
      </c>
      <c r="V71" s="17">
        <v>4.1056794365359625E-5</v>
      </c>
      <c r="W71" s="15" t="s">
        <v>384</v>
      </c>
      <c r="Y71" s="17">
        <v>6.8360234617485832E-2</v>
      </c>
      <c r="Z71" t="s">
        <v>384</v>
      </c>
    </row>
    <row r="72" spans="1:26" ht="14.4" x14ac:dyDescent="0.3">
      <c r="A72" s="15" t="s">
        <v>57</v>
      </c>
      <c r="B72" s="15">
        <v>508</v>
      </c>
      <c r="C72" t="s">
        <v>63</v>
      </c>
      <c r="D72" s="17">
        <v>1</v>
      </c>
      <c r="E72" s="15" t="s">
        <v>380</v>
      </c>
      <c r="G72" s="130">
        <v>0.22043478260869565</v>
      </c>
      <c r="H72" t="s">
        <v>383</v>
      </c>
      <c r="J72" s="57">
        <v>0.15684558272401589</v>
      </c>
      <c r="K72" s="15" t="s">
        <v>384</v>
      </c>
      <c r="M72" s="57">
        <v>0.25</v>
      </c>
      <c r="N72" s="15" t="s">
        <v>383</v>
      </c>
      <c r="P72" s="130">
        <v>0</v>
      </c>
      <c r="Q72" t="s">
        <v>384</v>
      </c>
      <c r="S72" s="17">
        <v>0</v>
      </c>
      <c r="T72" t="s">
        <v>384</v>
      </c>
      <c r="V72" s="17">
        <v>3.2734098114070493E-3</v>
      </c>
      <c r="W72" s="15" t="s">
        <v>384</v>
      </c>
      <c r="Y72" s="17">
        <v>0.24760395405344898</v>
      </c>
      <c r="Z72" t="s">
        <v>383</v>
      </c>
    </row>
    <row r="73" spans="1:26" ht="14.4" x14ac:dyDescent="0.3">
      <c r="A73" s="15" t="s">
        <v>57</v>
      </c>
      <c r="B73" s="15">
        <v>509</v>
      </c>
      <c r="C73" t="s">
        <v>64</v>
      </c>
      <c r="D73" s="17">
        <v>0</v>
      </c>
      <c r="E73" s="15" t="s">
        <v>384</v>
      </c>
      <c r="G73" s="130">
        <v>0</v>
      </c>
      <c r="H73" t="s">
        <v>384</v>
      </c>
      <c r="J73" s="57">
        <v>0.17985350367774033</v>
      </c>
      <c r="K73" s="15" t="s">
        <v>384</v>
      </c>
      <c r="M73" s="57">
        <v>0.70000000000000007</v>
      </c>
      <c r="N73" s="15" t="s">
        <v>381</v>
      </c>
      <c r="P73" s="130">
        <v>6.0000000000000026E-2</v>
      </c>
      <c r="Q73" t="s">
        <v>384</v>
      </c>
      <c r="S73" s="17">
        <v>0</v>
      </c>
      <c r="T73" t="s">
        <v>384</v>
      </c>
      <c r="V73" s="17">
        <v>0</v>
      </c>
      <c r="W73" s="15" t="s">
        <v>384</v>
      </c>
      <c r="Y73" s="17">
        <v>0.1239633759194351</v>
      </c>
      <c r="Z73" t="s">
        <v>384</v>
      </c>
    </row>
    <row r="74" spans="1:26" ht="14.4" x14ac:dyDescent="0.3">
      <c r="A74" s="15" t="s">
        <v>57</v>
      </c>
      <c r="B74" s="15">
        <v>510</v>
      </c>
      <c r="C74" t="s">
        <v>65</v>
      </c>
      <c r="D74" s="17">
        <v>0</v>
      </c>
      <c r="E74" s="15" t="s">
        <v>384</v>
      </c>
      <c r="G74" s="130">
        <v>0</v>
      </c>
      <c r="H74" t="s">
        <v>384</v>
      </c>
      <c r="J74" s="57">
        <v>0</v>
      </c>
      <c r="K74" s="15" t="s">
        <v>384</v>
      </c>
      <c r="M74" s="57">
        <v>0.75</v>
      </c>
      <c r="N74" s="15" t="s">
        <v>381</v>
      </c>
      <c r="P74" s="130">
        <v>0</v>
      </c>
      <c r="Q74" t="s">
        <v>384</v>
      </c>
      <c r="S74" s="17">
        <v>0</v>
      </c>
      <c r="T74" t="s">
        <v>384</v>
      </c>
      <c r="V74" s="17">
        <v>0</v>
      </c>
      <c r="W74" s="15" t="s">
        <v>384</v>
      </c>
      <c r="Y74" s="17">
        <v>7.5000000000000011E-2</v>
      </c>
      <c r="Z74" t="s">
        <v>384</v>
      </c>
    </row>
    <row r="75" spans="1:26" ht="14.4" x14ac:dyDescent="0.3">
      <c r="A75" s="15" t="s">
        <v>57</v>
      </c>
      <c r="B75" s="15">
        <v>511</v>
      </c>
      <c r="C75" t="s">
        <v>66</v>
      </c>
      <c r="D75" s="17">
        <v>0</v>
      </c>
      <c r="E75" s="15" t="s">
        <v>384</v>
      </c>
      <c r="G75" s="130">
        <v>0</v>
      </c>
      <c r="H75" t="s">
        <v>384</v>
      </c>
      <c r="J75" s="57">
        <v>0.26354128295642987</v>
      </c>
      <c r="K75" s="15" t="s">
        <v>383</v>
      </c>
      <c r="M75" s="57">
        <v>0.44999999999999996</v>
      </c>
      <c r="N75" s="15" t="s">
        <v>382</v>
      </c>
      <c r="P75" s="130">
        <v>0.96000000000000041</v>
      </c>
      <c r="Q75" t="s">
        <v>380</v>
      </c>
      <c r="S75" s="17">
        <v>0.1</v>
      </c>
      <c r="T75" t="s">
        <v>384</v>
      </c>
      <c r="V75" s="17">
        <v>1.7379635325959621E-2</v>
      </c>
      <c r="W75" s="15" t="s">
        <v>384</v>
      </c>
      <c r="Y75" s="17">
        <v>0.26662328427170351</v>
      </c>
      <c r="Z75" t="s">
        <v>383</v>
      </c>
    </row>
    <row r="76" spans="1:26" ht="14.4" x14ac:dyDescent="0.3">
      <c r="A76" s="15" t="s">
        <v>57</v>
      </c>
      <c r="B76" s="15">
        <v>512</v>
      </c>
      <c r="C76" t="s">
        <v>67</v>
      </c>
      <c r="D76" s="17">
        <v>0</v>
      </c>
      <c r="E76" s="15" t="s">
        <v>384</v>
      </c>
      <c r="G76" s="130">
        <v>0</v>
      </c>
      <c r="H76" t="s">
        <v>384</v>
      </c>
      <c r="J76" s="57">
        <v>0.2676006582969947</v>
      </c>
      <c r="K76" s="15" t="s">
        <v>383</v>
      </c>
      <c r="M76" s="57">
        <v>0</v>
      </c>
      <c r="N76" s="15" t="s">
        <v>384</v>
      </c>
      <c r="P76" s="130">
        <v>0</v>
      </c>
      <c r="Q76" t="s">
        <v>384</v>
      </c>
      <c r="S76" s="17">
        <v>0</v>
      </c>
      <c r="T76" t="s">
        <v>384</v>
      </c>
      <c r="V76" s="17">
        <v>1</v>
      </c>
      <c r="W76" s="15" t="s">
        <v>380</v>
      </c>
      <c r="Y76" s="17">
        <v>0.16690016457424867</v>
      </c>
      <c r="Z76" t="s">
        <v>384</v>
      </c>
    </row>
    <row r="77" spans="1:26" ht="14.4" x14ac:dyDescent="0.3">
      <c r="A77" s="15" t="s">
        <v>57</v>
      </c>
      <c r="B77" s="15">
        <v>513</v>
      </c>
      <c r="C77" t="s">
        <v>68</v>
      </c>
      <c r="D77" s="17">
        <v>0.62142857142857133</v>
      </c>
      <c r="E77" s="15" t="s">
        <v>381</v>
      </c>
      <c r="G77" s="130">
        <v>8.5714285714285701E-2</v>
      </c>
      <c r="H77" t="s">
        <v>384</v>
      </c>
      <c r="J77" s="57">
        <v>0.18369901651272685</v>
      </c>
      <c r="K77" s="15" t="s">
        <v>384</v>
      </c>
      <c r="M77" s="57">
        <v>0.45</v>
      </c>
      <c r="N77" s="15" t="s">
        <v>382</v>
      </c>
      <c r="P77" s="130">
        <v>0</v>
      </c>
      <c r="Q77" t="s">
        <v>384</v>
      </c>
      <c r="S77" s="17">
        <v>0.7</v>
      </c>
      <c r="T77" t="s">
        <v>381</v>
      </c>
      <c r="V77" s="17">
        <v>1.531809940187988E-2</v>
      </c>
      <c r="W77" s="15" t="s">
        <v>384</v>
      </c>
      <c r="Y77" s="17">
        <v>0.26852799263979826</v>
      </c>
      <c r="Z77" t="s">
        <v>383</v>
      </c>
    </row>
    <row r="78" spans="1:26" ht="14.4" x14ac:dyDescent="0.3">
      <c r="A78" s="15" t="s">
        <v>57</v>
      </c>
      <c r="B78" s="15">
        <v>514</v>
      </c>
      <c r="C78" t="s">
        <v>69</v>
      </c>
      <c r="D78" s="17">
        <v>0</v>
      </c>
      <c r="E78" s="15" t="s">
        <v>384</v>
      </c>
      <c r="G78" s="130">
        <v>6.6666666666666666E-2</v>
      </c>
      <c r="H78" t="s">
        <v>384</v>
      </c>
      <c r="J78" s="57">
        <v>0.37785343270759797</v>
      </c>
      <c r="K78" s="15" t="s">
        <v>383</v>
      </c>
      <c r="M78" s="57">
        <v>0.5</v>
      </c>
      <c r="N78" s="15" t="s">
        <v>382</v>
      </c>
      <c r="P78" s="130">
        <v>0.4200000000000001</v>
      </c>
      <c r="Q78" t="s">
        <v>382</v>
      </c>
      <c r="S78" s="17">
        <v>0</v>
      </c>
      <c r="T78" t="s">
        <v>384</v>
      </c>
      <c r="V78" s="17">
        <v>0</v>
      </c>
      <c r="W78" s="15" t="s">
        <v>384</v>
      </c>
      <c r="Y78" s="17">
        <v>0.21746335817689949</v>
      </c>
      <c r="Z78" t="s">
        <v>383</v>
      </c>
    </row>
    <row r="79" spans="1:26" ht="14.4" x14ac:dyDescent="0.3">
      <c r="A79" s="15" t="s">
        <v>70</v>
      </c>
      <c r="B79" s="15">
        <v>601</v>
      </c>
      <c r="C79" t="s">
        <v>71</v>
      </c>
      <c r="D79" s="17">
        <v>0.89166666666666661</v>
      </c>
      <c r="E79" s="15" t="s">
        <v>380</v>
      </c>
      <c r="G79" s="130">
        <v>0.91428571428571426</v>
      </c>
      <c r="H79" t="s">
        <v>380</v>
      </c>
      <c r="J79" s="57">
        <v>0.20641817275730329</v>
      </c>
      <c r="K79" s="15" t="s">
        <v>383</v>
      </c>
      <c r="M79" s="57">
        <v>0.5</v>
      </c>
      <c r="N79" s="15" t="s">
        <v>382</v>
      </c>
      <c r="P79" s="130">
        <v>0.3600000000000001</v>
      </c>
      <c r="Q79" t="s">
        <v>383</v>
      </c>
      <c r="S79" s="17">
        <v>0</v>
      </c>
      <c r="T79" t="s">
        <v>384</v>
      </c>
      <c r="V79" s="17">
        <v>0</v>
      </c>
      <c r="W79" s="15" t="s">
        <v>384</v>
      </c>
      <c r="Y79" s="17">
        <v>0.42649740033218292</v>
      </c>
      <c r="Z79" t="s">
        <v>382</v>
      </c>
    </row>
    <row r="80" spans="1:26" ht="14.4" x14ac:dyDescent="0.3">
      <c r="A80" s="15" t="s">
        <v>70</v>
      </c>
      <c r="B80" s="15">
        <v>602</v>
      </c>
      <c r="C80" t="s">
        <v>72</v>
      </c>
      <c r="D80" s="17">
        <v>0</v>
      </c>
      <c r="E80" s="15" t="s">
        <v>384</v>
      </c>
      <c r="G80" s="130">
        <v>0.4</v>
      </c>
      <c r="H80" t="s">
        <v>383</v>
      </c>
      <c r="J80" s="57">
        <v>0.37178370769883795</v>
      </c>
      <c r="K80" s="15" t="s">
        <v>383</v>
      </c>
      <c r="M80" s="57">
        <v>0.35</v>
      </c>
      <c r="N80" s="15" t="s">
        <v>383</v>
      </c>
      <c r="P80" s="130">
        <v>0.6000000000000002</v>
      </c>
      <c r="Q80" t="s">
        <v>382</v>
      </c>
      <c r="S80" s="17">
        <v>0</v>
      </c>
      <c r="T80" t="s">
        <v>384</v>
      </c>
      <c r="V80" s="17">
        <v>0</v>
      </c>
      <c r="W80" s="15" t="s">
        <v>384</v>
      </c>
      <c r="Y80" s="17">
        <v>0.27794592692470954</v>
      </c>
      <c r="Z80" t="s">
        <v>383</v>
      </c>
    </row>
    <row r="81" spans="1:26" ht="14.4" x14ac:dyDescent="0.3">
      <c r="A81" s="15" t="s">
        <v>70</v>
      </c>
      <c r="B81" s="15">
        <v>603</v>
      </c>
      <c r="C81" t="s">
        <v>73</v>
      </c>
      <c r="D81" s="17">
        <v>0.398410224624488</v>
      </c>
      <c r="E81" s="15" t="s">
        <v>383</v>
      </c>
      <c r="G81" s="130">
        <v>0.44756097560975605</v>
      </c>
      <c r="H81" t="s">
        <v>382</v>
      </c>
      <c r="J81" s="57">
        <v>0.19923524416180874</v>
      </c>
      <c r="K81" s="15" t="s">
        <v>384</v>
      </c>
      <c r="M81" s="57">
        <v>0.8</v>
      </c>
      <c r="N81" s="15" t="s">
        <v>381</v>
      </c>
      <c r="P81" s="130">
        <v>0.18000000000000005</v>
      </c>
      <c r="Q81" t="s">
        <v>384</v>
      </c>
      <c r="S81" s="17">
        <v>0.76985645933014357</v>
      </c>
      <c r="T81" t="s">
        <v>381</v>
      </c>
      <c r="V81" s="17">
        <v>2.4902426854583014E-2</v>
      </c>
      <c r="W81" s="15" t="s">
        <v>384</v>
      </c>
      <c r="Y81" s="17">
        <v>0.36318037969406147</v>
      </c>
      <c r="Z81" t="s">
        <v>383</v>
      </c>
    </row>
    <row r="82" spans="1:26" ht="14.4" x14ac:dyDescent="0.3">
      <c r="A82" s="15" t="s">
        <v>70</v>
      </c>
      <c r="B82" s="15">
        <v>604</v>
      </c>
      <c r="C82" t="s">
        <v>74</v>
      </c>
      <c r="D82" s="17">
        <v>0.35</v>
      </c>
      <c r="E82" s="15" t="s">
        <v>383</v>
      </c>
      <c r="G82" s="130">
        <v>0.16428571428571428</v>
      </c>
      <c r="H82" t="s">
        <v>384</v>
      </c>
      <c r="J82" s="57">
        <v>0.16819006763750421</v>
      </c>
      <c r="K82" s="15" t="s">
        <v>384</v>
      </c>
      <c r="M82" s="57">
        <v>0</v>
      </c>
      <c r="N82" s="15" t="s">
        <v>384</v>
      </c>
      <c r="P82" s="130">
        <v>0</v>
      </c>
      <c r="Q82" t="s">
        <v>384</v>
      </c>
      <c r="S82" s="17">
        <v>0</v>
      </c>
      <c r="T82" t="s">
        <v>384</v>
      </c>
      <c r="V82" s="17">
        <v>0.26774232778318219</v>
      </c>
      <c r="W82" s="15" t="s">
        <v>383</v>
      </c>
      <c r="Y82" s="17">
        <v>0.1459646068305514</v>
      </c>
      <c r="Z82" t="s">
        <v>384</v>
      </c>
    </row>
    <row r="83" spans="1:26" ht="14.4" x14ac:dyDescent="0.3">
      <c r="A83" s="15" t="s">
        <v>70</v>
      </c>
      <c r="B83" s="15">
        <v>605</v>
      </c>
      <c r="C83" t="s">
        <v>75</v>
      </c>
      <c r="D83" s="17">
        <v>0.85479494053980198</v>
      </c>
      <c r="E83" s="15" t="s">
        <v>380</v>
      </c>
      <c r="G83" s="130">
        <v>0.68121052631578938</v>
      </c>
      <c r="H83" t="s">
        <v>381</v>
      </c>
      <c r="J83" s="57">
        <v>0</v>
      </c>
      <c r="K83" s="15" t="s">
        <v>384</v>
      </c>
      <c r="M83" s="57">
        <v>0.64999999999999991</v>
      </c>
      <c r="N83" s="15" t="s">
        <v>381</v>
      </c>
      <c r="P83" s="130">
        <v>0.4800000000000002</v>
      </c>
      <c r="Q83" t="s">
        <v>382</v>
      </c>
      <c r="S83" s="17">
        <v>0.3</v>
      </c>
      <c r="T83" t="s">
        <v>383</v>
      </c>
      <c r="V83" s="17">
        <v>2.0304740286291107E-2</v>
      </c>
      <c r="W83" s="15" t="s">
        <v>384</v>
      </c>
      <c r="Y83" s="17">
        <v>0.39943129405696776</v>
      </c>
      <c r="Z83" t="s">
        <v>383</v>
      </c>
    </row>
    <row r="84" spans="1:26" ht="14.4" x14ac:dyDescent="0.3">
      <c r="A84" s="15" t="s">
        <v>70</v>
      </c>
      <c r="B84" s="15">
        <v>606</v>
      </c>
      <c r="C84" t="s">
        <v>76</v>
      </c>
      <c r="D84" s="17">
        <v>0.28448275862068967</v>
      </c>
      <c r="E84" s="15" t="s">
        <v>383</v>
      </c>
      <c r="G84" s="130">
        <v>0.44999999999999996</v>
      </c>
      <c r="H84" t="s">
        <v>382</v>
      </c>
      <c r="J84" s="57">
        <v>0.37232324561361269</v>
      </c>
      <c r="K84" s="15" t="s">
        <v>383</v>
      </c>
      <c r="M84" s="57">
        <v>0.4</v>
      </c>
      <c r="N84" s="15" t="s">
        <v>383</v>
      </c>
      <c r="P84" s="130">
        <v>0</v>
      </c>
      <c r="Q84" t="s">
        <v>384</v>
      </c>
      <c r="S84" s="17">
        <v>0.53588516746411474</v>
      </c>
      <c r="T84" t="s">
        <v>382</v>
      </c>
      <c r="V84" s="17">
        <v>0</v>
      </c>
      <c r="W84" s="15" t="s">
        <v>384</v>
      </c>
      <c r="Y84" s="17">
        <v>0.29684174194291812</v>
      </c>
      <c r="Z84" t="s">
        <v>383</v>
      </c>
    </row>
    <row r="85" spans="1:26" ht="14.4" x14ac:dyDescent="0.3">
      <c r="A85" s="15" t="s">
        <v>70</v>
      </c>
      <c r="B85" s="15">
        <v>607</v>
      </c>
      <c r="C85" t="s">
        <v>77</v>
      </c>
      <c r="D85" s="17">
        <v>0.5444444444444444</v>
      </c>
      <c r="E85" s="15" t="s">
        <v>382</v>
      </c>
      <c r="G85" s="130">
        <v>0.37251461988304091</v>
      </c>
      <c r="H85" t="s">
        <v>383</v>
      </c>
      <c r="J85" s="57">
        <v>0.16776567859720762</v>
      </c>
      <c r="K85" s="15" t="s">
        <v>384</v>
      </c>
      <c r="M85" s="57">
        <v>0</v>
      </c>
      <c r="N85" s="15" t="s">
        <v>384</v>
      </c>
      <c r="P85" s="130">
        <v>0</v>
      </c>
      <c r="Q85" t="s">
        <v>384</v>
      </c>
      <c r="S85" s="17">
        <v>0</v>
      </c>
      <c r="T85" t="s">
        <v>384</v>
      </c>
      <c r="V85" s="17">
        <v>0</v>
      </c>
      <c r="W85" s="15" t="s">
        <v>384</v>
      </c>
      <c r="Y85" s="17">
        <v>0.1794852792984247</v>
      </c>
      <c r="Z85" t="s">
        <v>384</v>
      </c>
    </row>
    <row r="86" spans="1:26" ht="14.4" x14ac:dyDescent="0.3">
      <c r="A86" s="15" t="s">
        <v>70</v>
      </c>
      <c r="B86" s="15">
        <v>608</v>
      </c>
      <c r="C86" t="s">
        <v>78</v>
      </c>
      <c r="D86" s="17">
        <v>0.93194444444444446</v>
      </c>
      <c r="E86" s="15" t="s">
        <v>380</v>
      </c>
      <c r="G86" s="130">
        <v>0.5336206896551724</v>
      </c>
      <c r="H86" t="s">
        <v>382</v>
      </c>
      <c r="J86" s="57">
        <v>0.17533904493740884</v>
      </c>
      <c r="K86" s="15" t="s">
        <v>384</v>
      </c>
      <c r="M86" s="57">
        <v>0.8</v>
      </c>
      <c r="N86" s="15" t="s">
        <v>381</v>
      </c>
      <c r="P86" s="130">
        <v>0.6000000000000002</v>
      </c>
      <c r="Q86" t="s">
        <v>382</v>
      </c>
      <c r="S86" s="17">
        <v>0.30701754385964913</v>
      </c>
      <c r="T86" t="s">
        <v>383</v>
      </c>
      <c r="V86" s="17">
        <v>3.3302412080719063E-5</v>
      </c>
      <c r="W86" s="15" t="s">
        <v>384</v>
      </c>
      <c r="Y86" s="17">
        <v>0.46437461597646773</v>
      </c>
      <c r="Z86" t="s">
        <v>382</v>
      </c>
    </row>
    <row r="87" spans="1:26" ht="14.4" x14ac:dyDescent="0.3">
      <c r="A87" s="15" t="s">
        <v>70</v>
      </c>
      <c r="B87" s="16">
        <v>609</v>
      </c>
      <c r="C87" t="s">
        <v>79</v>
      </c>
      <c r="D87" s="17">
        <v>0.85176508003816376</v>
      </c>
      <c r="E87" s="15" t="s">
        <v>380</v>
      </c>
      <c r="G87" s="130">
        <v>0.1</v>
      </c>
      <c r="H87" t="s">
        <v>384</v>
      </c>
      <c r="J87" s="57">
        <v>0.40954000900360499</v>
      </c>
      <c r="K87" s="15" t="s">
        <v>382</v>
      </c>
      <c r="M87" s="57">
        <v>0.25</v>
      </c>
      <c r="N87" s="15" t="s">
        <v>383</v>
      </c>
      <c r="P87" s="130">
        <v>0.6000000000000002</v>
      </c>
      <c r="Q87" t="s">
        <v>382</v>
      </c>
      <c r="S87" s="17">
        <v>0.7</v>
      </c>
      <c r="T87" t="s">
        <v>381</v>
      </c>
      <c r="V87" s="17">
        <v>0</v>
      </c>
      <c r="W87" s="15" t="s">
        <v>384</v>
      </c>
      <c r="Y87" s="17">
        <v>0.43014976425662588</v>
      </c>
      <c r="Z87" t="s">
        <v>382</v>
      </c>
    </row>
    <row r="88" spans="1:26" ht="14.4" x14ac:dyDescent="0.3">
      <c r="A88" s="15" t="s">
        <v>70</v>
      </c>
      <c r="B88" s="15">
        <v>610</v>
      </c>
      <c r="C88" t="s">
        <v>80</v>
      </c>
      <c r="D88" s="17">
        <v>0.74399330219492232</v>
      </c>
      <c r="E88" s="15" t="s">
        <v>381</v>
      </c>
      <c r="G88" s="130">
        <v>0.7</v>
      </c>
      <c r="H88" t="s">
        <v>381</v>
      </c>
      <c r="J88" s="57">
        <v>0.35994510882866249</v>
      </c>
      <c r="K88" s="15" t="s">
        <v>383</v>
      </c>
      <c r="M88" s="57">
        <v>0.6</v>
      </c>
      <c r="N88" s="15" t="s">
        <v>382</v>
      </c>
      <c r="P88" s="130">
        <v>0</v>
      </c>
      <c r="Q88" t="s">
        <v>384</v>
      </c>
      <c r="S88" s="17">
        <v>0.1364522417153996</v>
      </c>
      <c r="T88" t="s">
        <v>384</v>
      </c>
      <c r="V88" s="17">
        <v>3.2262577634448761E-4</v>
      </c>
      <c r="W88" s="15" t="s">
        <v>384</v>
      </c>
      <c r="Y88" s="17">
        <v>0.3802627592855784</v>
      </c>
      <c r="Z88" t="s">
        <v>383</v>
      </c>
    </row>
    <row r="89" spans="1:26" ht="14.4" x14ac:dyDescent="0.3">
      <c r="A89" s="15" t="s">
        <v>70</v>
      </c>
      <c r="B89" s="15">
        <v>611</v>
      </c>
      <c r="C89" t="s">
        <v>81</v>
      </c>
      <c r="D89" s="17">
        <v>0</v>
      </c>
      <c r="E89" s="15" t="s">
        <v>384</v>
      </c>
      <c r="G89" s="130">
        <v>0</v>
      </c>
      <c r="H89" t="s">
        <v>384</v>
      </c>
      <c r="J89" s="57">
        <v>0.23861141464944827</v>
      </c>
      <c r="K89" s="15" t="s">
        <v>383</v>
      </c>
      <c r="M89" s="57">
        <v>0</v>
      </c>
      <c r="N89" s="15" t="s">
        <v>384</v>
      </c>
      <c r="P89" s="130">
        <v>0</v>
      </c>
      <c r="Q89" t="s">
        <v>384</v>
      </c>
      <c r="S89" s="17">
        <v>0</v>
      </c>
      <c r="T89" t="s">
        <v>384</v>
      </c>
      <c r="V89" s="17">
        <v>8.1981430798843853E-3</v>
      </c>
      <c r="W89" s="15" t="s">
        <v>384</v>
      </c>
      <c r="Y89" s="17">
        <v>6.0472667970350502E-2</v>
      </c>
      <c r="Z89" t="s">
        <v>384</v>
      </c>
    </row>
    <row r="90" spans="1:26" ht="14.4" x14ac:dyDescent="0.3">
      <c r="A90" s="15" t="s">
        <v>70</v>
      </c>
      <c r="B90" s="15">
        <v>612</v>
      </c>
      <c r="C90" t="s">
        <v>82</v>
      </c>
      <c r="D90" s="17">
        <v>0.35</v>
      </c>
      <c r="E90" s="15" t="s">
        <v>383</v>
      </c>
      <c r="G90" s="130">
        <v>0.1</v>
      </c>
      <c r="H90" t="s">
        <v>384</v>
      </c>
      <c r="J90" s="57">
        <v>0.35618851160811715</v>
      </c>
      <c r="K90" s="15" t="s">
        <v>383</v>
      </c>
      <c r="M90" s="57">
        <v>0</v>
      </c>
      <c r="N90" s="15" t="s">
        <v>384</v>
      </c>
      <c r="P90" s="130">
        <v>0</v>
      </c>
      <c r="Q90" t="s">
        <v>384</v>
      </c>
      <c r="S90" s="17">
        <v>0</v>
      </c>
      <c r="T90" t="s">
        <v>384</v>
      </c>
      <c r="V90" s="17">
        <v>0.15853386884966436</v>
      </c>
      <c r="W90" s="15" t="s">
        <v>384</v>
      </c>
      <c r="Y90" s="17">
        <v>0.17240051478699572</v>
      </c>
      <c r="Z90" t="s">
        <v>384</v>
      </c>
    </row>
    <row r="91" spans="1:26" ht="14.4" x14ac:dyDescent="0.3">
      <c r="A91" s="15" t="s">
        <v>70</v>
      </c>
      <c r="B91" s="15">
        <v>613</v>
      </c>
      <c r="C91" t="s">
        <v>83</v>
      </c>
      <c r="D91" s="17">
        <v>2.9166666666666664E-2</v>
      </c>
      <c r="E91" s="15" t="s">
        <v>384</v>
      </c>
      <c r="G91" s="130">
        <v>0.4</v>
      </c>
      <c r="H91" t="s">
        <v>383</v>
      </c>
      <c r="J91" s="57">
        <v>0.4415914938646226</v>
      </c>
      <c r="K91" s="15" t="s">
        <v>382</v>
      </c>
      <c r="M91" s="57">
        <v>0.15</v>
      </c>
      <c r="N91" s="15" t="s">
        <v>384</v>
      </c>
      <c r="P91" s="130">
        <v>6.0000000000000026E-2</v>
      </c>
      <c r="Q91" t="s">
        <v>384</v>
      </c>
      <c r="S91" s="17">
        <v>0</v>
      </c>
      <c r="T91" t="s">
        <v>384</v>
      </c>
      <c r="V91" s="17">
        <v>7.6102366555521606E-3</v>
      </c>
      <c r="W91" s="15" t="s">
        <v>384</v>
      </c>
      <c r="Y91" s="17">
        <v>0.19953389713171091</v>
      </c>
      <c r="Z91" t="s">
        <v>384</v>
      </c>
    </row>
    <row r="92" spans="1:26" ht="14.4" x14ac:dyDescent="0.3">
      <c r="A92" s="15" t="s">
        <v>70</v>
      </c>
      <c r="B92" s="15">
        <v>614</v>
      </c>
      <c r="C92" t="s">
        <v>84</v>
      </c>
      <c r="D92" s="17">
        <v>0.86518508563203067</v>
      </c>
      <c r="E92" s="15" t="s">
        <v>380</v>
      </c>
      <c r="G92" s="130">
        <v>0.70150000000000001</v>
      </c>
      <c r="H92" t="s">
        <v>381</v>
      </c>
      <c r="J92" s="57">
        <v>5.8922418661521418E-2</v>
      </c>
      <c r="K92" s="15" t="s">
        <v>384</v>
      </c>
      <c r="M92" s="57">
        <v>0.44999999999999996</v>
      </c>
      <c r="N92" s="15" t="s">
        <v>382</v>
      </c>
      <c r="P92" s="130">
        <v>0</v>
      </c>
      <c r="Q92" t="s">
        <v>384</v>
      </c>
      <c r="S92" s="17">
        <v>0.7</v>
      </c>
      <c r="T92" t="s">
        <v>381</v>
      </c>
      <c r="V92" s="17">
        <v>0</v>
      </c>
      <c r="W92" s="15" t="s">
        <v>384</v>
      </c>
      <c r="Y92" s="17">
        <v>0.36473336751018492</v>
      </c>
      <c r="Z92" t="s">
        <v>383</v>
      </c>
    </row>
    <row r="93" spans="1:26" ht="14.4" x14ac:dyDescent="0.3">
      <c r="A93" s="15" t="s">
        <v>85</v>
      </c>
      <c r="B93" s="15">
        <v>701</v>
      </c>
      <c r="C93" t="s">
        <v>85</v>
      </c>
      <c r="D93" s="17">
        <v>0.42692307692307691</v>
      </c>
      <c r="E93" s="15" t="s">
        <v>382</v>
      </c>
      <c r="G93" s="130">
        <v>4.6153846153846156E-2</v>
      </c>
      <c r="H93" t="s">
        <v>384</v>
      </c>
      <c r="J93" s="57">
        <v>9.9967519170672078E-2</v>
      </c>
      <c r="K93" s="15" t="s">
        <v>384</v>
      </c>
      <c r="M93" s="57">
        <v>0.35</v>
      </c>
      <c r="N93" s="15" t="s">
        <v>383</v>
      </c>
      <c r="P93" s="130">
        <v>0</v>
      </c>
      <c r="Q93" t="s">
        <v>384</v>
      </c>
      <c r="S93" s="17">
        <v>0</v>
      </c>
      <c r="T93" t="s">
        <v>384</v>
      </c>
      <c r="V93" s="17">
        <v>2.6277437467894713E-2</v>
      </c>
      <c r="W93" s="15" t="s">
        <v>384</v>
      </c>
      <c r="Y93" s="17">
        <v>0.13358116200099596</v>
      </c>
      <c r="Z93" t="s">
        <v>384</v>
      </c>
    </row>
    <row r="94" spans="1:26" ht="14.4" x14ac:dyDescent="0.3">
      <c r="A94" s="15" t="s">
        <v>85</v>
      </c>
      <c r="B94" s="15">
        <v>702</v>
      </c>
      <c r="C94" t="s">
        <v>86</v>
      </c>
      <c r="D94" s="17">
        <v>0</v>
      </c>
      <c r="E94" s="15" t="s">
        <v>384</v>
      </c>
      <c r="G94" s="130">
        <v>0</v>
      </c>
      <c r="H94" t="s">
        <v>384</v>
      </c>
      <c r="J94" s="57">
        <v>0.16959395506301159</v>
      </c>
      <c r="K94" s="15" t="s">
        <v>384</v>
      </c>
      <c r="M94" s="57">
        <v>0</v>
      </c>
      <c r="N94" s="15" t="s">
        <v>384</v>
      </c>
      <c r="P94" s="130">
        <v>0.18000000000000005</v>
      </c>
      <c r="Q94" t="s">
        <v>384</v>
      </c>
      <c r="S94" s="17">
        <v>0</v>
      </c>
      <c r="T94" t="s">
        <v>384</v>
      </c>
      <c r="V94" s="17">
        <v>1.6683820588658367E-2</v>
      </c>
      <c r="W94" s="15" t="s">
        <v>384</v>
      </c>
      <c r="Y94" s="17">
        <v>7.1066870824618739E-2</v>
      </c>
      <c r="Z94" t="s">
        <v>384</v>
      </c>
    </row>
    <row r="95" spans="1:26" ht="14.4" x14ac:dyDescent="0.3">
      <c r="A95" s="15" t="s">
        <v>85</v>
      </c>
      <c r="B95" s="15">
        <v>703</v>
      </c>
      <c r="C95" t="s">
        <v>87</v>
      </c>
      <c r="D95" s="17">
        <v>0</v>
      </c>
      <c r="E95" s="15" t="s">
        <v>384</v>
      </c>
      <c r="G95" s="130">
        <v>0.44999999999999996</v>
      </c>
      <c r="H95" t="s">
        <v>382</v>
      </c>
      <c r="J95" s="57">
        <v>0.13364045880759839</v>
      </c>
      <c r="K95" s="15" t="s">
        <v>384</v>
      </c>
      <c r="M95" s="57">
        <v>0.35</v>
      </c>
      <c r="N95" s="15" t="s">
        <v>383</v>
      </c>
      <c r="P95" s="130">
        <v>0</v>
      </c>
      <c r="Q95" t="s">
        <v>384</v>
      </c>
      <c r="S95" s="17">
        <v>0</v>
      </c>
      <c r="T95" t="s">
        <v>384</v>
      </c>
      <c r="V95" s="17">
        <v>0.82718339023707999</v>
      </c>
      <c r="W95" s="15" t="s">
        <v>380</v>
      </c>
      <c r="Y95" s="17">
        <v>0.2186284537256076</v>
      </c>
      <c r="Z95" t="s">
        <v>383</v>
      </c>
    </row>
    <row r="96" spans="1:26" ht="14.4" x14ac:dyDescent="0.3">
      <c r="A96" s="15" t="s">
        <v>85</v>
      </c>
      <c r="B96" s="15">
        <v>704</v>
      </c>
      <c r="C96" t="s">
        <v>88</v>
      </c>
      <c r="D96" s="17">
        <v>0</v>
      </c>
      <c r="E96" s="15" t="s">
        <v>384</v>
      </c>
      <c r="G96" s="130">
        <v>0</v>
      </c>
      <c r="H96" t="s">
        <v>384</v>
      </c>
      <c r="J96" s="57">
        <v>7.7832452613225784E-3</v>
      </c>
      <c r="K96" s="15" t="s">
        <v>384</v>
      </c>
      <c r="M96" s="57">
        <v>0.1</v>
      </c>
      <c r="N96" s="15" t="s">
        <v>384</v>
      </c>
      <c r="P96" s="130">
        <v>0.18000000000000005</v>
      </c>
      <c r="Q96" t="s">
        <v>384</v>
      </c>
      <c r="S96" s="17">
        <v>0</v>
      </c>
      <c r="T96" t="s">
        <v>384</v>
      </c>
      <c r="V96" s="17">
        <v>0.10059983725289143</v>
      </c>
      <c r="W96" s="15" t="s">
        <v>384</v>
      </c>
      <c r="Y96" s="17">
        <v>4.9005795040619797E-2</v>
      </c>
      <c r="Z96" t="s">
        <v>384</v>
      </c>
    </row>
    <row r="97" spans="1:26" ht="14.4" x14ac:dyDescent="0.3">
      <c r="A97" s="15" t="s">
        <v>85</v>
      </c>
      <c r="B97" s="15">
        <v>705</v>
      </c>
      <c r="C97" t="s">
        <v>89</v>
      </c>
      <c r="D97" s="17">
        <v>0</v>
      </c>
      <c r="E97" s="15" t="s">
        <v>384</v>
      </c>
      <c r="G97" s="130">
        <v>0</v>
      </c>
      <c r="H97" t="s">
        <v>384</v>
      </c>
      <c r="J97" s="57">
        <v>0.64616310948140554</v>
      </c>
      <c r="K97" s="15" t="s">
        <v>381</v>
      </c>
      <c r="M97" s="57">
        <v>0</v>
      </c>
      <c r="N97" s="15" t="s">
        <v>384</v>
      </c>
      <c r="P97" s="130">
        <v>0</v>
      </c>
      <c r="Q97" t="s">
        <v>384</v>
      </c>
      <c r="S97" s="17">
        <v>0</v>
      </c>
      <c r="T97" t="s">
        <v>384</v>
      </c>
      <c r="V97" s="17">
        <v>1</v>
      </c>
      <c r="W97" s="15" t="s">
        <v>380</v>
      </c>
      <c r="Y97" s="17">
        <v>0.26154077737035142</v>
      </c>
      <c r="Z97" t="s">
        <v>383</v>
      </c>
    </row>
    <row r="98" spans="1:26" ht="14.4" x14ac:dyDescent="0.3">
      <c r="A98" s="15" t="s">
        <v>85</v>
      </c>
      <c r="B98" s="16">
        <v>706</v>
      </c>
      <c r="C98" t="s">
        <v>90</v>
      </c>
      <c r="D98" s="17">
        <v>0</v>
      </c>
      <c r="E98" s="15" t="s">
        <v>384</v>
      </c>
      <c r="G98" s="130">
        <v>0.44999999999999996</v>
      </c>
      <c r="H98" t="s">
        <v>382</v>
      </c>
      <c r="J98" s="57">
        <v>0.46209392251092068</v>
      </c>
      <c r="K98" s="15" t="s">
        <v>382</v>
      </c>
      <c r="M98" s="57">
        <v>0</v>
      </c>
      <c r="N98" s="15" t="s">
        <v>384</v>
      </c>
      <c r="P98" s="130">
        <v>0</v>
      </c>
      <c r="Q98" t="s">
        <v>384</v>
      </c>
      <c r="S98" s="17">
        <v>0</v>
      </c>
      <c r="T98" t="s">
        <v>384</v>
      </c>
      <c r="V98" s="17">
        <v>0.28161428442350112</v>
      </c>
      <c r="W98" s="15" t="s">
        <v>383</v>
      </c>
      <c r="Y98" s="17">
        <v>0.21118490907008028</v>
      </c>
      <c r="Z98" t="s">
        <v>383</v>
      </c>
    </row>
    <row r="99" spans="1:26" ht="14.4" x14ac:dyDescent="0.3">
      <c r="A99" s="15" t="s">
        <v>85</v>
      </c>
      <c r="B99" s="15">
        <v>707</v>
      </c>
      <c r="C99" t="s">
        <v>91</v>
      </c>
      <c r="D99" s="17">
        <v>0.64999999999999991</v>
      </c>
      <c r="E99" s="15" t="s">
        <v>381</v>
      </c>
      <c r="G99" s="130">
        <v>0.71666666666666656</v>
      </c>
      <c r="H99" t="s">
        <v>381</v>
      </c>
      <c r="J99" s="57">
        <v>0.37676023995693586</v>
      </c>
      <c r="K99" s="15" t="s">
        <v>383</v>
      </c>
      <c r="M99" s="57">
        <v>0.1</v>
      </c>
      <c r="N99" s="15" t="s">
        <v>384</v>
      </c>
      <c r="P99" s="130">
        <v>6.0000000000000026E-2</v>
      </c>
      <c r="Q99" t="s">
        <v>384</v>
      </c>
      <c r="S99" s="17">
        <v>0.1</v>
      </c>
      <c r="T99" t="s">
        <v>384</v>
      </c>
      <c r="V99" s="17">
        <v>1</v>
      </c>
      <c r="W99" s="15" t="s">
        <v>380</v>
      </c>
      <c r="Y99" s="17">
        <v>0.42819005998923398</v>
      </c>
      <c r="Z99" t="s">
        <v>382</v>
      </c>
    </row>
    <row r="100" spans="1:26" ht="14.4" x14ac:dyDescent="0.3">
      <c r="A100" s="15" t="s">
        <v>85</v>
      </c>
      <c r="B100" s="15">
        <v>708</v>
      </c>
      <c r="C100" t="s">
        <v>92</v>
      </c>
      <c r="D100" s="17">
        <v>0</v>
      </c>
      <c r="E100" s="15" t="s">
        <v>384</v>
      </c>
      <c r="G100" s="130">
        <v>0</v>
      </c>
      <c r="H100" t="s">
        <v>384</v>
      </c>
      <c r="J100" s="57">
        <v>0.43701137367082843</v>
      </c>
      <c r="K100" s="15" t="s">
        <v>382</v>
      </c>
      <c r="M100" s="57">
        <v>0</v>
      </c>
      <c r="N100" s="15" t="s">
        <v>384</v>
      </c>
      <c r="P100" s="130">
        <v>0</v>
      </c>
      <c r="Q100" t="s">
        <v>384</v>
      </c>
      <c r="S100" s="17">
        <v>0</v>
      </c>
      <c r="T100" t="s">
        <v>384</v>
      </c>
      <c r="V100" s="17">
        <v>9.8670674143206769E-5</v>
      </c>
      <c r="W100" s="15" t="s">
        <v>384</v>
      </c>
      <c r="Y100" s="17">
        <v>0.10926271048512143</v>
      </c>
      <c r="Z100" t="s">
        <v>384</v>
      </c>
    </row>
    <row r="101" spans="1:26" ht="14.4" x14ac:dyDescent="0.3">
      <c r="A101" s="15" t="s">
        <v>85</v>
      </c>
      <c r="B101" s="15">
        <v>709</v>
      </c>
      <c r="C101" t="s">
        <v>93</v>
      </c>
      <c r="D101" s="17">
        <v>0</v>
      </c>
      <c r="E101" s="15" t="s">
        <v>384</v>
      </c>
      <c r="G101" s="130">
        <v>0</v>
      </c>
      <c r="H101" t="s">
        <v>384</v>
      </c>
      <c r="J101" s="57">
        <v>9.2933627054427124E-3</v>
      </c>
      <c r="K101" s="15" t="s">
        <v>384</v>
      </c>
      <c r="M101" s="57">
        <v>0.25</v>
      </c>
      <c r="N101" s="15" t="s">
        <v>383</v>
      </c>
      <c r="P101" s="130">
        <v>0.2400000000000001</v>
      </c>
      <c r="Q101" t="s">
        <v>383</v>
      </c>
      <c r="S101" s="17">
        <v>0</v>
      </c>
      <c r="T101" t="s">
        <v>384</v>
      </c>
      <c r="V101" s="17">
        <v>2.314523581556387E-2</v>
      </c>
      <c r="W101" s="15" t="s">
        <v>384</v>
      </c>
      <c r="Y101" s="17">
        <v>6.5637864257917081E-2</v>
      </c>
      <c r="Z101" t="s">
        <v>384</v>
      </c>
    </row>
    <row r="102" spans="1:26" ht="14.4" x14ac:dyDescent="0.3">
      <c r="A102" s="15" t="s">
        <v>85</v>
      </c>
      <c r="B102" s="15">
        <v>710</v>
      </c>
      <c r="C102" t="s">
        <v>94</v>
      </c>
      <c r="D102" s="17">
        <v>0</v>
      </c>
      <c r="E102" s="15" t="s">
        <v>384</v>
      </c>
      <c r="G102" s="130">
        <v>0</v>
      </c>
      <c r="H102" t="s">
        <v>384</v>
      </c>
      <c r="J102" s="57">
        <v>0.36909071308027103</v>
      </c>
      <c r="K102" s="15" t="s">
        <v>383</v>
      </c>
      <c r="M102" s="57">
        <v>0</v>
      </c>
      <c r="N102" s="15" t="s">
        <v>384</v>
      </c>
      <c r="P102" s="130">
        <v>0</v>
      </c>
      <c r="Q102" t="s">
        <v>384</v>
      </c>
      <c r="S102" s="17">
        <v>0</v>
      </c>
      <c r="T102" t="s">
        <v>384</v>
      </c>
      <c r="V102" s="17">
        <v>4.9357246210402833E-3</v>
      </c>
      <c r="W102" s="15" t="s">
        <v>384</v>
      </c>
      <c r="Y102" s="17">
        <v>9.276625073217179E-2</v>
      </c>
      <c r="Z102" t="s">
        <v>384</v>
      </c>
    </row>
    <row r="103" spans="1:26" ht="14.4" x14ac:dyDescent="0.3">
      <c r="A103" s="15" t="s">
        <v>85</v>
      </c>
      <c r="B103" s="15">
        <v>711</v>
      </c>
      <c r="C103" t="s">
        <v>95</v>
      </c>
      <c r="D103" s="17">
        <v>0</v>
      </c>
      <c r="E103" s="15" t="s">
        <v>384</v>
      </c>
      <c r="G103" s="130">
        <v>0</v>
      </c>
      <c r="H103" t="s">
        <v>384</v>
      </c>
      <c r="J103" s="57">
        <v>0.45714694511689685</v>
      </c>
      <c r="K103" s="15" t="s">
        <v>382</v>
      </c>
      <c r="M103" s="57">
        <v>0</v>
      </c>
      <c r="N103" s="15" t="s">
        <v>384</v>
      </c>
      <c r="P103" s="130">
        <v>0</v>
      </c>
      <c r="Q103" t="s">
        <v>384</v>
      </c>
      <c r="S103" s="17">
        <v>0</v>
      </c>
      <c r="T103" t="s">
        <v>384</v>
      </c>
      <c r="V103" s="17">
        <v>1.794877794318676E-2</v>
      </c>
      <c r="W103" s="15" t="s">
        <v>384</v>
      </c>
      <c r="Y103" s="17">
        <v>0.11608161407354289</v>
      </c>
      <c r="Z103" t="s">
        <v>384</v>
      </c>
    </row>
    <row r="104" spans="1:26" ht="14.4" x14ac:dyDescent="0.3">
      <c r="A104" s="15" t="s">
        <v>85</v>
      </c>
      <c r="B104" s="15">
        <v>712</v>
      </c>
      <c r="C104" t="s">
        <v>96</v>
      </c>
      <c r="D104" s="17">
        <v>0.06</v>
      </c>
      <c r="E104" s="15" t="s">
        <v>384</v>
      </c>
      <c r="G104" s="130">
        <v>0.4587394957983193</v>
      </c>
      <c r="H104" t="s">
        <v>382</v>
      </c>
      <c r="J104" s="57">
        <v>0.1800253985892836</v>
      </c>
      <c r="K104" s="15" t="s">
        <v>384</v>
      </c>
      <c r="M104" s="57">
        <v>0.15</v>
      </c>
      <c r="N104" s="15" t="s">
        <v>384</v>
      </c>
      <c r="P104" s="130">
        <v>0.18000000000000005</v>
      </c>
      <c r="Q104" t="s">
        <v>384</v>
      </c>
      <c r="S104" s="17">
        <v>0</v>
      </c>
      <c r="T104" t="s">
        <v>384</v>
      </c>
      <c r="V104" s="17">
        <v>1.5179978426666829E-2</v>
      </c>
      <c r="W104" s="15" t="s">
        <v>384</v>
      </c>
      <c r="Y104" s="17">
        <v>0.16633527185973546</v>
      </c>
      <c r="Z104" t="s">
        <v>384</v>
      </c>
    </row>
    <row r="105" spans="1:26" ht="14.4" x14ac:dyDescent="0.3">
      <c r="A105" s="15" t="s">
        <v>85</v>
      </c>
      <c r="B105" s="15">
        <v>713</v>
      </c>
      <c r="C105" t="s">
        <v>97</v>
      </c>
      <c r="D105" s="17">
        <v>0.30685316600488877</v>
      </c>
      <c r="E105" s="15" t="s">
        <v>383</v>
      </c>
      <c r="G105" s="130">
        <v>7.8947368421052627E-2</v>
      </c>
      <c r="H105" t="s">
        <v>384</v>
      </c>
      <c r="J105" s="57">
        <v>0.36148971752502734</v>
      </c>
      <c r="K105" s="15" t="s">
        <v>383</v>
      </c>
      <c r="M105" s="57">
        <v>0.45</v>
      </c>
      <c r="N105" s="15" t="s">
        <v>382</v>
      </c>
      <c r="P105" s="130">
        <v>0</v>
      </c>
      <c r="Q105" t="s">
        <v>384</v>
      </c>
      <c r="S105" s="17">
        <v>0.1</v>
      </c>
      <c r="T105" t="s">
        <v>384</v>
      </c>
      <c r="V105" s="17">
        <v>0</v>
      </c>
      <c r="W105" s="15" t="s">
        <v>384</v>
      </c>
      <c r="Y105" s="17">
        <v>0.20324250954514808</v>
      </c>
      <c r="Z105" t="s">
        <v>383</v>
      </c>
    </row>
    <row r="106" spans="1:26" ht="14.4" x14ac:dyDescent="0.3">
      <c r="A106" s="15" t="s">
        <v>85</v>
      </c>
      <c r="B106" s="15">
        <v>714</v>
      </c>
      <c r="C106" t="s">
        <v>98</v>
      </c>
      <c r="D106" s="17">
        <v>0</v>
      </c>
      <c r="E106" s="15" t="s">
        <v>384</v>
      </c>
      <c r="G106" s="130">
        <v>0</v>
      </c>
      <c r="H106" t="s">
        <v>384</v>
      </c>
      <c r="J106" s="57">
        <v>0.21869038220165829</v>
      </c>
      <c r="K106" s="15" t="s">
        <v>383</v>
      </c>
      <c r="M106" s="57">
        <v>0</v>
      </c>
      <c r="N106" s="15" t="s">
        <v>384</v>
      </c>
      <c r="P106" s="130">
        <v>0</v>
      </c>
      <c r="Q106" t="s">
        <v>384</v>
      </c>
      <c r="S106" s="17">
        <v>0</v>
      </c>
      <c r="T106" t="s">
        <v>384</v>
      </c>
      <c r="V106" s="17">
        <v>9.9793371473876055E-2</v>
      </c>
      <c r="W106" s="15" t="s">
        <v>384</v>
      </c>
      <c r="Y106" s="17">
        <v>6.4651932697802172E-2</v>
      </c>
      <c r="Z106" t="s">
        <v>384</v>
      </c>
    </row>
    <row r="107" spans="1:26" ht="14.4" x14ac:dyDescent="0.3">
      <c r="A107" s="15" t="s">
        <v>85</v>
      </c>
      <c r="B107" s="15">
        <v>715</v>
      </c>
      <c r="C107" t="s">
        <v>99</v>
      </c>
      <c r="D107" s="17">
        <v>0</v>
      </c>
      <c r="E107" s="15" t="s">
        <v>384</v>
      </c>
      <c r="G107" s="130">
        <v>0</v>
      </c>
      <c r="H107" t="s">
        <v>384</v>
      </c>
      <c r="J107" s="57">
        <v>0.16432625150508726</v>
      </c>
      <c r="K107" s="15" t="s">
        <v>384</v>
      </c>
      <c r="M107" s="57">
        <v>0</v>
      </c>
      <c r="N107" s="15" t="s">
        <v>384</v>
      </c>
      <c r="P107" s="130">
        <v>0</v>
      </c>
      <c r="Q107" t="s">
        <v>384</v>
      </c>
      <c r="S107" s="17">
        <v>0</v>
      </c>
      <c r="T107" t="s">
        <v>384</v>
      </c>
      <c r="V107" s="17">
        <v>0.87324275539890162</v>
      </c>
      <c r="W107" s="15" t="s">
        <v>380</v>
      </c>
      <c r="Y107" s="17">
        <v>0.12840583841616199</v>
      </c>
      <c r="Z107" t="s">
        <v>384</v>
      </c>
    </row>
    <row r="108" spans="1:26" ht="14.4" x14ac:dyDescent="0.3">
      <c r="A108" s="15" t="s">
        <v>85</v>
      </c>
      <c r="B108" s="15">
        <v>716</v>
      </c>
      <c r="C108" t="s">
        <v>100</v>
      </c>
      <c r="D108" s="17">
        <v>1</v>
      </c>
      <c r="E108" s="15" t="s">
        <v>380</v>
      </c>
      <c r="G108" s="130">
        <v>0.74558823529411766</v>
      </c>
      <c r="H108" t="s">
        <v>381</v>
      </c>
      <c r="J108" s="57">
        <v>0.28271184137978672</v>
      </c>
      <c r="K108" s="15" t="s">
        <v>383</v>
      </c>
      <c r="M108" s="57">
        <v>0.70000000000000007</v>
      </c>
      <c r="N108" s="15" t="s">
        <v>381</v>
      </c>
      <c r="P108" s="130">
        <v>0.32000000000000012</v>
      </c>
      <c r="Q108" t="s">
        <v>383</v>
      </c>
      <c r="S108" s="17">
        <v>0.46957637997432605</v>
      </c>
      <c r="T108" t="s">
        <v>382</v>
      </c>
      <c r="V108" s="17">
        <v>1</v>
      </c>
      <c r="W108" s="15" t="s">
        <v>380</v>
      </c>
      <c r="Y108" s="17">
        <v>0.59747383363649686</v>
      </c>
      <c r="Z108" t="s">
        <v>382</v>
      </c>
    </row>
    <row r="109" spans="1:26" ht="14.4" x14ac:dyDescent="0.3">
      <c r="A109" s="15" t="s">
        <v>85</v>
      </c>
      <c r="B109" s="15">
        <v>717</v>
      </c>
      <c r="C109" t="s">
        <v>101</v>
      </c>
      <c r="D109" s="17">
        <v>0</v>
      </c>
      <c r="E109" s="15" t="s">
        <v>384</v>
      </c>
      <c r="G109" s="130">
        <v>0.3</v>
      </c>
      <c r="H109" t="s">
        <v>383</v>
      </c>
      <c r="J109" s="57">
        <v>0.23580905541150649</v>
      </c>
      <c r="K109" s="15" t="s">
        <v>383</v>
      </c>
      <c r="M109" s="57">
        <v>0</v>
      </c>
      <c r="N109" s="15" t="s">
        <v>384</v>
      </c>
      <c r="P109" s="130">
        <v>0</v>
      </c>
      <c r="Q109" t="s">
        <v>384</v>
      </c>
      <c r="S109" s="17">
        <v>0</v>
      </c>
      <c r="T109" t="s">
        <v>384</v>
      </c>
      <c r="V109" s="17">
        <v>1</v>
      </c>
      <c r="W109" s="15" t="s">
        <v>380</v>
      </c>
      <c r="Y109" s="17">
        <v>0.20395226385287663</v>
      </c>
      <c r="Z109" t="s">
        <v>383</v>
      </c>
    </row>
    <row r="110" spans="1:26" ht="14.4" x14ac:dyDescent="0.3">
      <c r="A110" s="15" t="s">
        <v>85</v>
      </c>
      <c r="B110" s="15">
        <v>718</v>
      </c>
      <c r="C110" t="s">
        <v>102</v>
      </c>
      <c r="D110" s="17">
        <v>0.87857142857142856</v>
      </c>
      <c r="E110" s="15" t="s">
        <v>380</v>
      </c>
      <c r="G110" s="130">
        <v>0.85</v>
      </c>
      <c r="H110" t="s">
        <v>380</v>
      </c>
      <c r="J110" s="57">
        <v>0.18033740672938164</v>
      </c>
      <c r="K110" s="15" t="s">
        <v>384</v>
      </c>
      <c r="M110" s="57">
        <v>0.6</v>
      </c>
      <c r="N110" s="15" t="s">
        <v>382</v>
      </c>
      <c r="P110" s="130">
        <v>0.28800000000000009</v>
      </c>
      <c r="Q110" t="s">
        <v>383</v>
      </c>
      <c r="S110" s="17">
        <v>0.17085020242914978</v>
      </c>
      <c r="T110" t="s">
        <v>384</v>
      </c>
      <c r="V110" s="17">
        <v>1</v>
      </c>
      <c r="W110" s="15" t="s">
        <v>380</v>
      </c>
      <c r="Y110" s="17">
        <v>0.52465508621097467</v>
      </c>
      <c r="Z110" t="s">
        <v>382</v>
      </c>
    </row>
    <row r="111" spans="1:26" ht="14.4" x14ac:dyDescent="0.3">
      <c r="A111" s="15" t="s">
        <v>85</v>
      </c>
      <c r="B111" s="15">
        <v>719</v>
      </c>
      <c r="C111" t="s">
        <v>103</v>
      </c>
      <c r="D111" s="17">
        <v>0</v>
      </c>
      <c r="E111" s="15" t="s">
        <v>384</v>
      </c>
      <c r="G111" s="130">
        <v>0.1</v>
      </c>
      <c r="H111" t="s">
        <v>384</v>
      </c>
      <c r="J111" s="57">
        <v>0.58596466279995962</v>
      </c>
      <c r="K111" s="15" t="s">
        <v>382</v>
      </c>
      <c r="M111" s="57">
        <v>0</v>
      </c>
      <c r="N111" s="15" t="s">
        <v>384</v>
      </c>
      <c r="P111" s="130">
        <v>2.0000000000000007E-2</v>
      </c>
      <c r="Q111" t="s">
        <v>384</v>
      </c>
      <c r="S111" s="17">
        <v>0.1</v>
      </c>
      <c r="T111" t="s">
        <v>384</v>
      </c>
      <c r="V111" s="17">
        <v>2.0688212514394455E-4</v>
      </c>
      <c r="W111" s="15" t="s">
        <v>384</v>
      </c>
      <c r="Y111" s="17">
        <v>0.17451185391250429</v>
      </c>
      <c r="Z111" t="s">
        <v>384</v>
      </c>
    </row>
    <row r="112" spans="1:26" ht="14.4" x14ac:dyDescent="0.3">
      <c r="A112" s="15" t="s">
        <v>104</v>
      </c>
      <c r="B112" s="15">
        <v>801</v>
      </c>
      <c r="C112" t="s">
        <v>104</v>
      </c>
      <c r="D112" s="17">
        <v>0.64999999999999991</v>
      </c>
      <c r="E112" s="15" t="s">
        <v>381</v>
      </c>
      <c r="G112" s="130">
        <v>0.3</v>
      </c>
      <c r="H112" t="s">
        <v>383</v>
      </c>
      <c r="J112" s="57">
        <v>0.20669412752723362</v>
      </c>
      <c r="K112" s="15" t="s">
        <v>383</v>
      </c>
      <c r="M112" s="57">
        <v>0</v>
      </c>
      <c r="N112" s="15" t="s">
        <v>384</v>
      </c>
      <c r="P112" s="130">
        <v>0.6000000000000002</v>
      </c>
      <c r="Q112" t="s">
        <v>382</v>
      </c>
      <c r="S112" s="17">
        <v>0</v>
      </c>
      <c r="T112" t="s">
        <v>384</v>
      </c>
      <c r="V112" s="17">
        <v>0.44295428820266119</v>
      </c>
      <c r="W112" s="15" t="s">
        <v>382</v>
      </c>
      <c r="Y112" s="17">
        <v>0.32846896070207449</v>
      </c>
      <c r="Z112" t="s">
        <v>383</v>
      </c>
    </row>
    <row r="113" spans="1:26" ht="14.4" x14ac:dyDescent="0.3">
      <c r="A113" s="15" t="s">
        <v>104</v>
      </c>
      <c r="B113" s="16">
        <v>802</v>
      </c>
      <c r="C113" t="s">
        <v>105</v>
      </c>
      <c r="D113" s="17">
        <v>1</v>
      </c>
      <c r="E113" s="15" t="s">
        <v>380</v>
      </c>
      <c r="G113" s="130">
        <v>0.93823529411764695</v>
      </c>
      <c r="H113" t="s">
        <v>380</v>
      </c>
      <c r="J113" s="57">
        <v>0.27690430834714569</v>
      </c>
      <c r="K113" s="15" t="s">
        <v>383</v>
      </c>
      <c r="M113" s="57">
        <v>0.5</v>
      </c>
      <c r="N113" s="15" t="s">
        <v>382</v>
      </c>
      <c r="P113" s="130">
        <v>0.4200000000000001</v>
      </c>
      <c r="Q113" t="s">
        <v>382</v>
      </c>
      <c r="S113" s="17">
        <v>0.1</v>
      </c>
      <c r="T113" t="s">
        <v>384</v>
      </c>
      <c r="V113" s="17">
        <v>0</v>
      </c>
      <c r="W113" s="15" t="s">
        <v>384</v>
      </c>
      <c r="Y113" s="17">
        <v>0.48296137120443344</v>
      </c>
      <c r="Z113" t="s">
        <v>382</v>
      </c>
    </row>
    <row r="114" spans="1:26" ht="14.4" x14ac:dyDescent="0.3">
      <c r="A114" s="15" t="s">
        <v>104</v>
      </c>
      <c r="B114" s="15">
        <v>803</v>
      </c>
      <c r="C114" t="s">
        <v>106</v>
      </c>
      <c r="D114" s="17">
        <v>0.95434782608695645</v>
      </c>
      <c r="E114" s="15" t="s">
        <v>380</v>
      </c>
      <c r="G114" s="130">
        <v>0.75869565217391299</v>
      </c>
      <c r="H114" t="s">
        <v>381</v>
      </c>
      <c r="J114" s="57">
        <v>0.37572610864277312</v>
      </c>
      <c r="K114" s="15" t="s">
        <v>383</v>
      </c>
      <c r="M114" s="57">
        <v>0.55000000000000004</v>
      </c>
      <c r="N114" s="15" t="s">
        <v>382</v>
      </c>
      <c r="P114" s="130">
        <v>0</v>
      </c>
      <c r="Q114" t="s">
        <v>384</v>
      </c>
      <c r="S114" s="17">
        <v>0.7</v>
      </c>
      <c r="T114" t="s">
        <v>381</v>
      </c>
      <c r="V114" s="17">
        <v>0</v>
      </c>
      <c r="W114" s="15" t="s">
        <v>384</v>
      </c>
      <c r="Y114" s="17">
        <v>0.47588804889982372</v>
      </c>
      <c r="Z114" t="s">
        <v>382</v>
      </c>
    </row>
    <row r="115" spans="1:26" ht="14.4" x14ac:dyDescent="0.3">
      <c r="A115" s="15" t="s">
        <v>104</v>
      </c>
      <c r="B115" s="15">
        <v>804</v>
      </c>
      <c r="C115" t="s">
        <v>107</v>
      </c>
      <c r="D115" s="17">
        <v>0.3</v>
      </c>
      <c r="E115" s="15" t="s">
        <v>383</v>
      </c>
      <c r="G115" s="130">
        <v>3.3333333333333333E-2</v>
      </c>
      <c r="H115" t="s">
        <v>384</v>
      </c>
      <c r="J115" s="57">
        <v>0.45916989638834127</v>
      </c>
      <c r="K115" s="15" t="s">
        <v>382</v>
      </c>
      <c r="M115" s="57">
        <v>0.1</v>
      </c>
      <c r="N115" s="15" t="s">
        <v>384</v>
      </c>
      <c r="P115" s="130">
        <v>0</v>
      </c>
      <c r="Q115" t="s">
        <v>384</v>
      </c>
      <c r="S115" s="17">
        <v>0</v>
      </c>
      <c r="T115" t="s">
        <v>384</v>
      </c>
      <c r="V115" s="17">
        <v>0</v>
      </c>
      <c r="W115" s="15" t="s">
        <v>384</v>
      </c>
      <c r="Y115" s="17">
        <v>0.17479247409708532</v>
      </c>
      <c r="Z115" t="s">
        <v>384</v>
      </c>
    </row>
    <row r="116" spans="1:26" ht="14.4" x14ac:dyDescent="0.3">
      <c r="A116" s="15" t="s">
        <v>104</v>
      </c>
      <c r="B116" s="15">
        <v>805</v>
      </c>
      <c r="C116" t="s">
        <v>108</v>
      </c>
      <c r="D116" s="17">
        <v>0.35</v>
      </c>
      <c r="E116" s="15" t="s">
        <v>383</v>
      </c>
      <c r="G116" s="130">
        <v>0.1</v>
      </c>
      <c r="H116" t="s">
        <v>384</v>
      </c>
      <c r="J116" s="57">
        <v>0.24880848395688246</v>
      </c>
      <c r="K116" s="15" t="s">
        <v>383</v>
      </c>
      <c r="M116" s="57">
        <v>0.1</v>
      </c>
      <c r="N116" s="15" t="s">
        <v>384</v>
      </c>
      <c r="P116" s="130">
        <v>0</v>
      </c>
      <c r="Q116" t="s">
        <v>384</v>
      </c>
      <c r="S116" s="17">
        <v>0</v>
      </c>
      <c r="T116" t="s">
        <v>384</v>
      </c>
      <c r="V116" s="17">
        <v>0</v>
      </c>
      <c r="W116" s="15" t="s">
        <v>384</v>
      </c>
      <c r="Y116" s="17">
        <v>0.13970212098922064</v>
      </c>
      <c r="Z116" t="s">
        <v>384</v>
      </c>
    </row>
    <row r="117" spans="1:26" ht="14.4" x14ac:dyDescent="0.3">
      <c r="A117" s="15" t="s">
        <v>104</v>
      </c>
      <c r="B117" s="15">
        <v>806</v>
      </c>
      <c r="C117" t="s">
        <v>109</v>
      </c>
      <c r="D117" s="17">
        <v>0</v>
      </c>
      <c r="E117" s="15" t="s">
        <v>384</v>
      </c>
      <c r="G117" s="130">
        <v>0</v>
      </c>
      <c r="H117" t="s">
        <v>384</v>
      </c>
      <c r="J117" s="57">
        <v>0.16090100520823164</v>
      </c>
      <c r="K117" s="15" t="s">
        <v>384</v>
      </c>
      <c r="M117" s="57">
        <v>0</v>
      </c>
      <c r="N117" s="15" t="s">
        <v>384</v>
      </c>
      <c r="P117" s="130">
        <v>0.12000000000000005</v>
      </c>
      <c r="Q117" t="s">
        <v>384</v>
      </c>
      <c r="S117" s="17">
        <v>0</v>
      </c>
      <c r="T117" t="s">
        <v>384</v>
      </c>
      <c r="V117" s="17">
        <v>0</v>
      </c>
      <c r="W117" s="15" t="s">
        <v>384</v>
      </c>
      <c r="Y117" s="17">
        <v>5.8225251302057912E-2</v>
      </c>
      <c r="Z117" t="s">
        <v>384</v>
      </c>
    </row>
    <row r="118" spans="1:26" ht="14.4" x14ac:dyDescent="0.3">
      <c r="A118" s="15" t="s">
        <v>104</v>
      </c>
      <c r="B118" s="15">
        <v>807</v>
      </c>
      <c r="C118" t="s">
        <v>110</v>
      </c>
      <c r="D118" s="17">
        <v>0.35</v>
      </c>
      <c r="E118" s="15" t="s">
        <v>383</v>
      </c>
      <c r="G118" s="130">
        <v>0</v>
      </c>
      <c r="H118" t="s">
        <v>384</v>
      </c>
      <c r="J118" s="57">
        <v>0.37324521960128909</v>
      </c>
      <c r="K118" s="15" t="s">
        <v>383</v>
      </c>
      <c r="M118" s="57">
        <v>0</v>
      </c>
      <c r="N118" s="15" t="s">
        <v>384</v>
      </c>
      <c r="P118" s="130">
        <v>0</v>
      </c>
      <c r="Q118" t="s">
        <v>384</v>
      </c>
      <c r="S118" s="17">
        <v>0</v>
      </c>
      <c r="T118" t="s">
        <v>384</v>
      </c>
      <c r="V118" s="17">
        <v>0</v>
      </c>
      <c r="W118" s="15" t="s">
        <v>384</v>
      </c>
      <c r="Y118" s="17">
        <v>0.14581130490032226</v>
      </c>
      <c r="Z118" t="s">
        <v>384</v>
      </c>
    </row>
    <row r="119" spans="1:26" ht="14.4" x14ac:dyDescent="0.3">
      <c r="A119" s="15" t="s">
        <v>104</v>
      </c>
      <c r="B119" s="15">
        <v>808</v>
      </c>
      <c r="C119" t="s">
        <v>111</v>
      </c>
      <c r="D119" s="17">
        <v>0.35</v>
      </c>
      <c r="E119" s="15" t="s">
        <v>383</v>
      </c>
      <c r="G119" s="130">
        <v>0.4</v>
      </c>
      <c r="H119" t="s">
        <v>383</v>
      </c>
      <c r="J119" s="57">
        <v>0.12643622692237391</v>
      </c>
      <c r="K119" s="15" t="s">
        <v>384</v>
      </c>
      <c r="M119" s="57">
        <v>0.1</v>
      </c>
      <c r="N119" s="15" t="s">
        <v>384</v>
      </c>
      <c r="P119" s="130">
        <v>0.18000000000000005</v>
      </c>
      <c r="Q119" t="s">
        <v>384</v>
      </c>
      <c r="S119" s="17">
        <v>0</v>
      </c>
      <c r="T119" t="s">
        <v>384</v>
      </c>
      <c r="V119" s="17">
        <v>1</v>
      </c>
      <c r="W119" s="15" t="s">
        <v>380</v>
      </c>
      <c r="Y119" s="17">
        <v>0.2811090567305935</v>
      </c>
      <c r="Z119" t="s">
        <v>383</v>
      </c>
    </row>
    <row r="120" spans="1:26" ht="14.4" x14ac:dyDescent="0.3">
      <c r="A120" s="15" t="s">
        <v>112</v>
      </c>
      <c r="B120" s="15">
        <v>901</v>
      </c>
      <c r="C120" t="s">
        <v>112</v>
      </c>
      <c r="D120" s="17">
        <v>0.89838709677419359</v>
      </c>
      <c r="E120" s="15" t="s">
        <v>380</v>
      </c>
      <c r="G120" s="130">
        <v>0.66043643263757112</v>
      </c>
      <c r="H120" t="s">
        <v>381</v>
      </c>
      <c r="J120" s="57">
        <v>0.24324384781336716</v>
      </c>
      <c r="K120" s="15" t="s">
        <v>383</v>
      </c>
      <c r="M120" s="57">
        <v>0.25</v>
      </c>
      <c r="N120" s="15" t="s">
        <v>383</v>
      </c>
      <c r="P120" s="130">
        <v>0</v>
      </c>
      <c r="Q120" t="s">
        <v>384</v>
      </c>
      <c r="S120" s="17">
        <v>0</v>
      </c>
      <c r="T120" t="s">
        <v>384</v>
      </c>
      <c r="V120" s="17">
        <v>5.5031389091270196E-3</v>
      </c>
      <c r="W120" s="15" t="s">
        <v>384</v>
      </c>
      <c r="Y120" s="17">
        <v>0.32018480525601922</v>
      </c>
      <c r="Z120" t="s">
        <v>383</v>
      </c>
    </row>
    <row r="121" spans="1:26" ht="14.4" x14ac:dyDescent="0.3">
      <c r="A121" s="15" t="s">
        <v>112</v>
      </c>
      <c r="B121" s="15">
        <v>902</v>
      </c>
      <c r="C121" t="s">
        <v>113</v>
      </c>
      <c r="D121" s="17">
        <v>0.86434478914071478</v>
      </c>
      <c r="E121" s="15" t="s">
        <v>380</v>
      </c>
      <c r="G121" s="130">
        <v>0.26960784313725489</v>
      </c>
      <c r="H121" t="s">
        <v>383</v>
      </c>
      <c r="J121" s="57">
        <v>0.18012759431581393</v>
      </c>
      <c r="K121" s="15" t="s">
        <v>384</v>
      </c>
      <c r="M121" s="57">
        <v>0.90000000000000013</v>
      </c>
      <c r="N121" s="15" t="s">
        <v>380</v>
      </c>
      <c r="P121" s="130">
        <v>0.98000000000000043</v>
      </c>
      <c r="Q121" t="s">
        <v>380</v>
      </c>
      <c r="S121" s="17">
        <v>0.2</v>
      </c>
      <c r="T121" t="s">
        <v>384</v>
      </c>
      <c r="V121" s="17">
        <v>0.74254324267315397</v>
      </c>
      <c r="W121" s="15" t="s">
        <v>381</v>
      </c>
      <c r="Y121" s="17">
        <v>0.54637911768796432</v>
      </c>
      <c r="Z121" t="s">
        <v>382</v>
      </c>
    </row>
    <row r="122" spans="1:26" ht="14.4" x14ac:dyDescent="0.3">
      <c r="A122" s="15" t="s">
        <v>112</v>
      </c>
      <c r="B122" s="15">
        <v>903</v>
      </c>
      <c r="C122" t="s">
        <v>114</v>
      </c>
      <c r="D122" s="17">
        <v>0.9999999851654251</v>
      </c>
      <c r="E122" s="15" t="s">
        <v>380</v>
      </c>
      <c r="G122" s="130">
        <v>0.65256410256410258</v>
      </c>
      <c r="H122" t="s">
        <v>381</v>
      </c>
      <c r="J122" s="57">
        <v>0.28752837081098265</v>
      </c>
      <c r="K122" s="15" t="s">
        <v>383</v>
      </c>
      <c r="M122" s="57">
        <v>0.5</v>
      </c>
      <c r="N122" s="15" t="s">
        <v>382</v>
      </c>
      <c r="P122" s="130">
        <v>0.4200000000000001</v>
      </c>
      <c r="Q122" t="s">
        <v>382</v>
      </c>
      <c r="S122" s="17">
        <v>0</v>
      </c>
      <c r="T122" t="s">
        <v>384</v>
      </c>
      <c r="V122" s="17">
        <v>1</v>
      </c>
      <c r="W122" s="15" t="s">
        <v>380</v>
      </c>
      <c r="Y122" s="17">
        <v>0.53276670586217478</v>
      </c>
      <c r="Z122" t="s">
        <v>382</v>
      </c>
    </row>
    <row r="123" spans="1:26" ht="14.4" x14ac:dyDescent="0.3">
      <c r="A123" s="15" t="s">
        <v>112</v>
      </c>
      <c r="B123" s="15">
        <v>904</v>
      </c>
      <c r="C123" t="s">
        <v>115</v>
      </c>
      <c r="D123" s="17">
        <v>0</v>
      </c>
      <c r="E123" s="15" t="s">
        <v>384</v>
      </c>
      <c r="G123" s="130">
        <v>0.1</v>
      </c>
      <c r="H123" t="s">
        <v>384</v>
      </c>
      <c r="J123" s="57">
        <v>0.36789629921413219</v>
      </c>
      <c r="K123" s="15" t="s">
        <v>383</v>
      </c>
      <c r="M123" s="57">
        <v>0</v>
      </c>
      <c r="N123" s="15" t="s">
        <v>384</v>
      </c>
      <c r="P123" s="130">
        <v>0</v>
      </c>
      <c r="Q123" t="s">
        <v>384</v>
      </c>
      <c r="S123" s="17">
        <v>0</v>
      </c>
      <c r="T123" t="s">
        <v>384</v>
      </c>
      <c r="V123" s="17">
        <v>0.80834612143808471</v>
      </c>
      <c r="W123" s="15" t="s">
        <v>380</v>
      </c>
      <c r="Y123" s="17">
        <v>0.18780868694734154</v>
      </c>
      <c r="Z123" t="s">
        <v>384</v>
      </c>
    </row>
    <row r="124" spans="1:26" ht="14.4" x14ac:dyDescent="0.3">
      <c r="A124" s="15" t="s">
        <v>112</v>
      </c>
      <c r="B124" s="16">
        <v>905</v>
      </c>
      <c r="C124" t="s">
        <v>116</v>
      </c>
      <c r="D124" s="17">
        <v>0.99849095093054929</v>
      </c>
      <c r="E124" s="15" t="s">
        <v>380</v>
      </c>
      <c r="G124" s="130">
        <v>0.41648351648351645</v>
      </c>
      <c r="H124" t="s">
        <v>382</v>
      </c>
      <c r="J124" s="57">
        <v>0.1739865322638437</v>
      </c>
      <c r="K124" s="15" t="s">
        <v>384</v>
      </c>
      <c r="M124" s="57">
        <v>0.35</v>
      </c>
      <c r="N124" s="15" t="s">
        <v>383</v>
      </c>
      <c r="P124" s="130">
        <v>0.2400000000000001</v>
      </c>
      <c r="Q124" t="s">
        <v>383</v>
      </c>
      <c r="S124" s="17">
        <v>0</v>
      </c>
      <c r="T124" t="s">
        <v>384</v>
      </c>
      <c r="V124" s="17">
        <v>1</v>
      </c>
      <c r="W124" s="15" t="s">
        <v>380</v>
      </c>
      <c r="Y124" s="17">
        <v>0.42674280317807078</v>
      </c>
      <c r="Z124" t="s">
        <v>382</v>
      </c>
    </row>
    <row r="125" spans="1:26" ht="14.4" x14ac:dyDescent="0.3">
      <c r="A125" s="15" t="s">
        <v>112</v>
      </c>
      <c r="B125" s="15">
        <v>906</v>
      </c>
      <c r="C125" t="s">
        <v>117</v>
      </c>
      <c r="D125" s="17">
        <v>0</v>
      </c>
      <c r="E125" s="15" t="s">
        <v>384</v>
      </c>
      <c r="G125" s="130">
        <v>0</v>
      </c>
      <c r="H125" t="s">
        <v>384</v>
      </c>
      <c r="J125" s="57">
        <v>0.38893162049717162</v>
      </c>
      <c r="K125" s="15" t="s">
        <v>383</v>
      </c>
      <c r="M125" s="57">
        <v>0</v>
      </c>
      <c r="N125" s="15" t="s">
        <v>384</v>
      </c>
      <c r="P125" s="130">
        <v>0</v>
      </c>
      <c r="Q125" t="s">
        <v>384</v>
      </c>
      <c r="S125" s="17">
        <v>0</v>
      </c>
      <c r="T125" t="s">
        <v>384</v>
      </c>
      <c r="V125" s="17">
        <v>1</v>
      </c>
      <c r="W125" s="15" t="s">
        <v>380</v>
      </c>
      <c r="Y125" s="17">
        <v>0.19723290512429292</v>
      </c>
      <c r="Z125" t="s">
        <v>384</v>
      </c>
    </row>
    <row r="126" spans="1:26" ht="14.4" x14ac:dyDescent="0.3">
      <c r="A126" s="15" t="s">
        <v>112</v>
      </c>
      <c r="B126" s="15">
        <v>907</v>
      </c>
      <c r="C126" t="s">
        <v>118</v>
      </c>
      <c r="D126" s="17">
        <v>0.35000046138503665</v>
      </c>
      <c r="E126" s="15" t="s">
        <v>383</v>
      </c>
      <c r="G126" s="130">
        <v>0.1</v>
      </c>
      <c r="H126" t="s">
        <v>384</v>
      </c>
      <c r="J126" s="57">
        <v>0.51704801453677662</v>
      </c>
      <c r="K126" s="15" t="s">
        <v>382</v>
      </c>
      <c r="M126" s="57">
        <v>0</v>
      </c>
      <c r="N126" s="15" t="s">
        <v>384</v>
      </c>
      <c r="P126" s="130">
        <v>0</v>
      </c>
      <c r="Q126" t="s">
        <v>384</v>
      </c>
      <c r="S126" s="17">
        <v>0</v>
      </c>
      <c r="T126" t="s">
        <v>384</v>
      </c>
      <c r="V126" s="17">
        <v>1.1764802274640485E-2</v>
      </c>
      <c r="W126" s="15" t="s">
        <v>384</v>
      </c>
      <c r="Y126" s="17">
        <v>0.19793855306941371</v>
      </c>
      <c r="Z126" t="s">
        <v>384</v>
      </c>
    </row>
    <row r="127" spans="1:26" ht="14.4" x14ac:dyDescent="0.3">
      <c r="A127" s="15" t="s">
        <v>112</v>
      </c>
      <c r="B127" s="15">
        <v>908</v>
      </c>
      <c r="C127" t="s">
        <v>119</v>
      </c>
      <c r="D127" s="17">
        <v>0</v>
      </c>
      <c r="E127" s="15" t="s">
        <v>384</v>
      </c>
      <c r="G127" s="130">
        <v>0</v>
      </c>
      <c r="H127" t="s">
        <v>384</v>
      </c>
      <c r="J127" s="57">
        <v>0.39504807383882579</v>
      </c>
      <c r="K127" s="15" t="s">
        <v>383</v>
      </c>
      <c r="M127" s="57">
        <v>0</v>
      </c>
      <c r="N127" s="15" t="s">
        <v>384</v>
      </c>
      <c r="P127" s="130">
        <v>0</v>
      </c>
      <c r="Q127" t="s">
        <v>384</v>
      </c>
      <c r="S127" s="17">
        <v>0</v>
      </c>
      <c r="T127" t="s">
        <v>384</v>
      </c>
      <c r="V127" s="17">
        <v>1</v>
      </c>
      <c r="W127" s="15" t="s">
        <v>380</v>
      </c>
      <c r="Y127" s="17">
        <v>0.19876201845970645</v>
      </c>
      <c r="Z127" t="s">
        <v>384</v>
      </c>
    </row>
    <row r="128" spans="1:26" ht="14.4" x14ac:dyDescent="0.3">
      <c r="A128" s="15" t="s">
        <v>112</v>
      </c>
      <c r="B128" s="15">
        <v>909</v>
      </c>
      <c r="C128" t="s">
        <v>120</v>
      </c>
      <c r="D128" s="17">
        <v>0</v>
      </c>
      <c r="E128" s="15" t="s">
        <v>384</v>
      </c>
      <c r="G128" s="130">
        <v>0</v>
      </c>
      <c r="H128" t="s">
        <v>384</v>
      </c>
      <c r="J128" s="57">
        <v>0.41868239171354338</v>
      </c>
      <c r="K128" s="15" t="s">
        <v>382</v>
      </c>
      <c r="M128" s="57">
        <v>0.25</v>
      </c>
      <c r="N128" s="15" t="s">
        <v>383</v>
      </c>
      <c r="P128" s="130">
        <v>0</v>
      </c>
      <c r="Q128" t="s">
        <v>384</v>
      </c>
      <c r="S128" s="17">
        <v>0</v>
      </c>
      <c r="T128" t="s">
        <v>384</v>
      </c>
      <c r="V128" s="17">
        <v>0.15664257597276884</v>
      </c>
      <c r="W128" s="15" t="s">
        <v>384</v>
      </c>
      <c r="Y128" s="17">
        <v>0.14533485552566272</v>
      </c>
      <c r="Z128" t="s">
        <v>384</v>
      </c>
    </row>
    <row r="129" spans="1:26" ht="14.4" x14ac:dyDescent="0.3">
      <c r="A129" s="15" t="s">
        <v>112</v>
      </c>
      <c r="B129" s="15">
        <v>910</v>
      </c>
      <c r="C129" t="s">
        <v>121</v>
      </c>
      <c r="D129" s="17">
        <v>0.84482758620689657</v>
      </c>
      <c r="E129" s="15" t="s">
        <v>380</v>
      </c>
      <c r="G129" s="130">
        <v>0.85</v>
      </c>
      <c r="H129" t="s">
        <v>380</v>
      </c>
      <c r="J129" s="57">
        <v>0.37956382257844401</v>
      </c>
      <c r="K129" s="15" t="s">
        <v>383</v>
      </c>
      <c r="M129" s="57">
        <v>0.44999999999999996</v>
      </c>
      <c r="N129" s="15" t="s">
        <v>382</v>
      </c>
      <c r="P129" s="130">
        <v>0.3600000000000001</v>
      </c>
      <c r="Q129" t="s">
        <v>383</v>
      </c>
      <c r="S129" s="17">
        <v>0</v>
      </c>
      <c r="T129" t="s">
        <v>384</v>
      </c>
      <c r="V129" s="17">
        <v>0.30795105875038403</v>
      </c>
      <c r="W129" s="15" t="s">
        <v>383</v>
      </c>
      <c r="Y129" s="17">
        <v>0.47891019945068392</v>
      </c>
      <c r="Z129" t="s">
        <v>382</v>
      </c>
    </row>
    <row r="130" spans="1:26" ht="14.4" x14ac:dyDescent="0.3">
      <c r="A130" s="15" t="s">
        <v>112</v>
      </c>
      <c r="B130" s="16">
        <v>911</v>
      </c>
      <c r="C130" t="s">
        <v>122</v>
      </c>
      <c r="D130" s="17">
        <v>0.75874999999999992</v>
      </c>
      <c r="E130" s="15" t="s">
        <v>381</v>
      </c>
      <c r="G130" s="130">
        <v>0.76521739130434774</v>
      </c>
      <c r="H130" t="s">
        <v>381</v>
      </c>
      <c r="J130" s="57">
        <v>0.33690629267442207</v>
      </c>
      <c r="K130" s="15" t="s">
        <v>383</v>
      </c>
      <c r="M130" s="57">
        <v>0.65</v>
      </c>
      <c r="N130" s="15" t="s">
        <v>381</v>
      </c>
      <c r="P130" s="130">
        <v>0</v>
      </c>
      <c r="Q130" t="s">
        <v>384</v>
      </c>
      <c r="S130" s="17">
        <v>0.7</v>
      </c>
      <c r="T130" t="s">
        <v>381</v>
      </c>
      <c r="V130" s="17">
        <v>1</v>
      </c>
      <c r="W130" s="15" t="s">
        <v>380</v>
      </c>
      <c r="Y130" s="17">
        <v>0.54782168186425761</v>
      </c>
      <c r="Z130" t="s">
        <v>382</v>
      </c>
    </row>
    <row r="131" spans="1:26" ht="14.4" x14ac:dyDescent="0.3">
      <c r="A131" s="15" t="s">
        <v>112</v>
      </c>
      <c r="B131" s="16">
        <v>912</v>
      </c>
      <c r="C131" t="s">
        <v>123</v>
      </c>
      <c r="D131" s="17">
        <v>0.69482072075474055</v>
      </c>
      <c r="E131" s="15" t="s">
        <v>381</v>
      </c>
      <c r="G131" s="130">
        <v>0</v>
      </c>
      <c r="H131" t="s">
        <v>384</v>
      </c>
      <c r="J131" s="57">
        <v>0.1905121513747032</v>
      </c>
      <c r="K131" s="15" t="s">
        <v>384</v>
      </c>
      <c r="M131" s="57">
        <v>0</v>
      </c>
      <c r="N131" s="15" t="s">
        <v>384</v>
      </c>
      <c r="P131" s="130">
        <v>0</v>
      </c>
      <c r="Q131" t="s">
        <v>384</v>
      </c>
      <c r="S131" s="17">
        <v>0.7</v>
      </c>
      <c r="T131" t="s">
        <v>381</v>
      </c>
      <c r="V131" s="17">
        <v>0.51317451474200326</v>
      </c>
      <c r="W131" s="15" t="s">
        <v>382</v>
      </c>
      <c r="Y131" s="17">
        <v>0.27316859743108723</v>
      </c>
      <c r="Z131" t="s">
        <v>383</v>
      </c>
    </row>
    <row r="132" spans="1:26" ht="14.4" x14ac:dyDescent="0.3">
      <c r="A132" s="15" t="s">
        <v>112</v>
      </c>
      <c r="B132" s="15">
        <v>913</v>
      </c>
      <c r="C132" t="s">
        <v>124</v>
      </c>
      <c r="D132" s="17">
        <v>0</v>
      </c>
      <c r="E132" s="15" t="s">
        <v>384</v>
      </c>
      <c r="G132" s="130">
        <v>0</v>
      </c>
      <c r="H132" t="s">
        <v>384</v>
      </c>
      <c r="J132" s="57">
        <v>0.36154674151695509</v>
      </c>
      <c r="K132" s="15" t="s">
        <v>383</v>
      </c>
      <c r="M132" s="57">
        <v>0</v>
      </c>
      <c r="N132" s="15" t="s">
        <v>384</v>
      </c>
      <c r="P132" s="130">
        <v>0</v>
      </c>
      <c r="Q132" t="s">
        <v>384</v>
      </c>
      <c r="S132" s="17">
        <v>0</v>
      </c>
      <c r="T132" t="s">
        <v>384</v>
      </c>
      <c r="V132" s="17">
        <v>0</v>
      </c>
      <c r="W132" s="15" t="s">
        <v>384</v>
      </c>
      <c r="Y132" s="17">
        <v>9.0386685379238774E-2</v>
      </c>
      <c r="Z132" t="s">
        <v>384</v>
      </c>
    </row>
    <row r="133" spans="1:26" ht="14.4" x14ac:dyDescent="0.3">
      <c r="A133" s="15" t="s">
        <v>112</v>
      </c>
      <c r="B133" s="15">
        <v>914</v>
      </c>
      <c r="C133" t="s">
        <v>125</v>
      </c>
      <c r="D133" s="17">
        <v>1</v>
      </c>
      <c r="E133" s="15" t="s">
        <v>380</v>
      </c>
      <c r="G133" s="130">
        <v>0.57499999999999996</v>
      </c>
      <c r="H133" t="s">
        <v>382</v>
      </c>
      <c r="J133" s="57">
        <v>8.2632611885861934E-2</v>
      </c>
      <c r="K133" s="15" t="s">
        <v>384</v>
      </c>
      <c r="M133" s="57">
        <v>0.64999999999999991</v>
      </c>
      <c r="N133" s="15" t="s">
        <v>381</v>
      </c>
      <c r="P133" s="130">
        <v>0.64000000000000024</v>
      </c>
      <c r="Q133" t="s">
        <v>381</v>
      </c>
      <c r="S133" s="17">
        <v>0.89999999999999991</v>
      </c>
      <c r="T133" t="s">
        <v>380</v>
      </c>
      <c r="V133" s="17">
        <v>0.27998023711341741</v>
      </c>
      <c r="W133" s="15" t="s">
        <v>383</v>
      </c>
      <c r="Y133" s="17">
        <v>0.53590617668280727</v>
      </c>
      <c r="Z133" t="s">
        <v>382</v>
      </c>
    </row>
    <row r="134" spans="1:26" ht="14.4" x14ac:dyDescent="0.3">
      <c r="A134" s="15" t="s">
        <v>112</v>
      </c>
      <c r="B134" s="15">
        <v>915</v>
      </c>
      <c r="C134" t="s">
        <v>126</v>
      </c>
      <c r="D134" s="17">
        <v>0.86538461538461542</v>
      </c>
      <c r="E134" s="15" t="s">
        <v>380</v>
      </c>
      <c r="G134" s="130">
        <v>0.60666666666666669</v>
      </c>
      <c r="H134" t="s">
        <v>381</v>
      </c>
      <c r="J134" s="57">
        <v>0.21570982373422429</v>
      </c>
      <c r="K134" s="15" t="s">
        <v>383</v>
      </c>
      <c r="M134" s="57">
        <v>0.35</v>
      </c>
      <c r="N134" s="15" t="s">
        <v>383</v>
      </c>
      <c r="P134" s="130">
        <v>0.3600000000000001</v>
      </c>
      <c r="Q134" t="s">
        <v>383</v>
      </c>
      <c r="S134" s="17">
        <v>0</v>
      </c>
      <c r="T134" t="s">
        <v>384</v>
      </c>
      <c r="V134" s="17">
        <v>0.78212127704035961</v>
      </c>
      <c r="W134" s="15" t="s">
        <v>381</v>
      </c>
      <c r="Y134" s="17">
        <v>0.44194727594528432</v>
      </c>
      <c r="Z134" t="s">
        <v>382</v>
      </c>
    </row>
    <row r="135" spans="1:26" ht="14.4" x14ac:dyDescent="0.3">
      <c r="A135" s="15" t="s">
        <v>112</v>
      </c>
      <c r="B135" s="15">
        <v>916</v>
      </c>
      <c r="C135" t="s">
        <v>127</v>
      </c>
      <c r="D135" s="17">
        <v>0</v>
      </c>
      <c r="E135" s="15" t="s">
        <v>384</v>
      </c>
      <c r="G135" s="130">
        <v>0</v>
      </c>
      <c r="H135" t="s">
        <v>384</v>
      </c>
      <c r="J135" s="57">
        <v>0.45734060500107981</v>
      </c>
      <c r="K135" s="15" t="s">
        <v>382</v>
      </c>
      <c r="M135" s="57">
        <v>0.1</v>
      </c>
      <c r="N135" s="15" t="s">
        <v>384</v>
      </c>
      <c r="P135" s="130">
        <v>0.2400000000000001</v>
      </c>
      <c r="Q135" t="s">
        <v>383</v>
      </c>
      <c r="S135" s="17">
        <v>0</v>
      </c>
      <c r="T135" t="s">
        <v>384</v>
      </c>
      <c r="V135" s="17">
        <v>1</v>
      </c>
      <c r="W135" s="15" t="s">
        <v>380</v>
      </c>
      <c r="Y135" s="17">
        <v>0.26033515125026996</v>
      </c>
      <c r="Z135" t="s">
        <v>383</v>
      </c>
    </row>
    <row r="136" spans="1:26" ht="14.4" x14ac:dyDescent="0.3">
      <c r="A136" s="15" t="s">
        <v>112</v>
      </c>
      <c r="B136" s="15">
        <v>917</v>
      </c>
      <c r="C136" t="s">
        <v>128</v>
      </c>
      <c r="D136" s="17">
        <v>0.93451681750171867</v>
      </c>
      <c r="E136" s="15" t="s">
        <v>380</v>
      </c>
      <c r="G136" s="130">
        <v>0.7599999999999999</v>
      </c>
      <c r="H136" t="s">
        <v>381</v>
      </c>
      <c r="J136" s="57">
        <v>7.4618549140451448E-2</v>
      </c>
      <c r="K136" s="15" t="s">
        <v>384</v>
      </c>
      <c r="M136" s="57">
        <v>0.15</v>
      </c>
      <c r="N136" s="15" t="s">
        <v>384</v>
      </c>
      <c r="P136" s="130">
        <v>0</v>
      </c>
      <c r="Q136" t="s">
        <v>384</v>
      </c>
      <c r="S136" s="17">
        <v>0</v>
      </c>
      <c r="T136" t="s">
        <v>384</v>
      </c>
      <c r="V136" s="17">
        <v>0</v>
      </c>
      <c r="W136" s="15" t="s">
        <v>384</v>
      </c>
      <c r="Y136" s="17">
        <v>0.28783215991037064</v>
      </c>
      <c r="Z136" t="s">
        <v>383</v>
      </c>
    </row>
    <row r="137" spans="1:26" ht="14.4" x14ac:dyDescent="0.3">
      <c r="A137" s="15" t="s">
        <v>112</v>
      </c>
      <c r="B137" s="16">
        <v>918</v>
      </c>
      <c r="C137" t="s">
        <v>129</v>
      </c>
      <c r="D137" s="17">
        <v>0.47198023527291388</v>
      </c>
      <c r="E137" s="15" t="s">
        <v>382</v>
      </c>
      <c r="G137" s="130">
        <v>0.85</v>
      </c>
      <c r="H137" t="s">
        <v>380</v>
      </c>
      <c r="J137" s="57">
        <v>0.38783124729744262</v>
      </c>
      <c r="K137" s="15" t="s">
        <v>383</v>
      </c>
      <c r="M137" s="57">
        <v>0</v>
      </c>
      <c r="N137" s="15" t="s">
        <v>384</v>
      </c>
      <c r="P137" s="130">
        <v>4.0000000000000015E-2</v>
      </c>
      <c r="Q137" t="s">
        <v>384</v>
      </c>
      <c r="S137" s="17">
        <v>0.79999999999999993</v>
      </c>
      <c r="T137" t="s">
        <v>381</v>
      </c>
      <c r="V137" s="17">
        <v>1</v>
      </c>
      <c r="W137" s="15" t="s">
        <v>380</v>
      </c>
      <c r="Y137" s="17">
        <v>0.48125484711529776</v>
      </c>
      <c r="Z137" t="s">
        <v>382</v>
      </c>
    </row>
    <row r="138" spans="1:26" ht="14.4" x14ac:dyDescent="0.3">
      <c r="A138" s="15" t="s">
        <v>112</v>
      </c>
      <c r="B138" s="15">
        <v>919</v>
      </c>
      <c r="C138" t="s">
        <v>130</v>
      </c>
      <c r="D138" s="17">
        <v>0</v>
      </c>
      <c r="E138" s="15" t="s">
        <v>384</v>
      </c>
      <c r="G138" s="130">
        <v>0</v>
      </c>
      <c r="H138" t="s">
        <v>384</v>
      </c>
      <c r="J138" s="57">
        <v>0.31803685263562065</v>
      </c>
      <c r="K138" s="15" t="s">
        <v>383</v>
      </c>
      <c r="M138" s="57">
        <v>0</v>
      </c>
      <c r="N138" s="15" t="s">
        <v>384</v>
      </c>
      <c r="P138" s="130">
        <v>0</v>
      </c>
      <c r="Q138" t="s">
        <v>384</v>
      </c>
      <c r="S138" s="17">
        <v>0</v>
      </c>
      <c r="T138" t="s">
        <v>384</v>
      </c>
      <c r="V138" s="17">
        <v>9.7392474751305264E-3</v>
      </c>
      <c r="W138" s="15" t="s">
        <v>384</v>
      </c>
      <c r="Y138" s="17">
        <v>8.0483137906418215E-2</v>
      </c>
      <c r="Z138" t="s">
        <v>384</v>
      </c>
    </row>
    <row r="139" spans="1:26" ht="14.4" x14ac:dyDescent="0.3">
      <c r="A139" s="15" t="s">
        <v>112</v>
      </c>
      <c r="B139" s="15">
        <v>920</v>
      </c>
      <c r="C139" t="s">
        <v>131</v>
      </c>
      <c r="D139" s="17">
        <v>0.95928270753106548</v>
      </c>
      <c r="E139" s="15" t="s">
        <v>380</v>
      </c>
      <c r="G139" s="130">
        <v>0.62406947890818854</v>
      </c>
      <c r="H139" t="s">
        <v>381</v>
      </c>
      <c r="J139" s="57">
        <v>0.24930463935365565</v>
      </c>
      <c r="K139" s="15" t="s">
        <v>383</v>
      </c>
      <c r="M139" s="57">
        <v>0.70000000000000007</v>
      </c>
      <c r="N139" s="15" t="s">
        <v>381</v>
      </c>
      <c r="P139" s="130">
        <v>0.18000000000000005</v>
      </c>
      <c r="Q139" t="s">
        <v>384</v>
      </c>
      <c r="S139" s="17">
        <v>0</v>
      </c>
      <c r="T139" t="s">
        <v>384</v>
      </c>
      <c r="V139" s="17">
        <v>1.4029911951864247E-4</v>
      </c>
      <c r="W139" s="15" t="s">
        <v>384</v>
      </c>
      <c r="Y139" s="17">
        <v>0.39684301771625391</v>
      </c>
      <c r="Z139" t="s">
        <v>383</v>
      </c>
    </row>
    <row r="140" spans="1:26" ht="14.4" x14ac:dyDescent="0.3">
      <c r="A140" s="15" t="s">
        <v>112</v>
      </c>
      <c r="B140" s="15">
        <v>921</v>
      </c>
      <c r="C140" t="s">
        <v>132</v>
      </c>
      <c r="D140" s="17">
        <v>0.32499999999999996</v>
      </c>
      <c r="E140" s="15" t="s">
        <v>383</v>
      </c>
      <c r="G140" s="130">
        <v>0.5</v>
      </c>
      <c r="H140" t="s">
        <v>382</v>
      </c>
      <c r="J140" s="57">
        <v>0.65883510448017735</v>
      </c>
      <c r="K140" s="15" t="s">
        <v>381</v>
      </c>
      <c r="M140" s="57">
        <v>0.15000000000000002</v>
      </c>
      <c r="N140" s="15" t="s">
        <v>384</v>
      </c>
      <c r="P140" s="130">
        <v>6.0000000000000026E-2</v>
      </c>
      <c r="Q140" t="s">
        <v>384</v>
      </c>
      <c r="S140" s="17">
        <v>0.7</v>
      </c>
      <c r="T140" t="s">
        <v>381</v>
      </c>
      <c r="V140" s="17">
        <v>6.8991745725051568E-2</v>
      </c>
      <c r="W140" s="15" t="s">
        <v>384</v>
      </c>
      <c r="Y140" s="17">
        <v>0.38935795069254953</v>
      </c>
      <c r="Z140" t="s">
        <v>383</v>
      </c>
    </row>
    <row r="141" spans="1:26" ht="14.4" x14ac:dyDescent="0.3">
      <c r="A141" s="15" t="s">
        <v>112</v>
      </c>
      <c r="B141" s="15">
        <v>922</v>
      </c>
      <c r="C141" t="s">
        <v>133</v>
      </c>
      <c r="D141" s="17">
        <v>0.64999999999999991</v>
      </c>
      <c r="E141" s="15" t="s">
        <v>381</v>
      </c>
      <c r="G141" s="130">
        <v>0.3</v>
      </c>
      <c r="H141" t="s">
        <v>383</v>
      </c>
      <c r="J141" s="57">
        <v>0.3245055723981235</v>
      </c>
      <c r="K141" s="15" t="s">
        <v>383</v>
      </c>
      <c r="M141" s="57">
        <v>0.35</v>
      </c>
      <c r="N141" s="15" t="s">
        <v>383</v>
      </c>
      <c r="P141" s="130">
        <v>0</v>
      </c>
      <c r="Q141" t="s">
        <v>384</v>
      </c>
      <c r="S141" s="17">
        <v>0.7</v>
      </c>
      <c r="T141" t="s">
        <v>381</v>
      </c>
      <c r="V141" s="17">
        <v>1.0894367013608495E-4</v>
      </c>
      <c r="W141" s="15" t="s">
        <v>384</v>
      </c>
      <c r="Y141" s="17">
        <v>0.32863728746654447</v>
      </c>
      <c r="Z141" t="s">
        <v>383</v>
      </c>
    </row>
    <row r="142" spans="1:26" ht="14.4" x14ac:dyDescent="0.3">
      <c r="A142" s="15" t="s">
        <v>112</v>
      </c>
      <c r="B142" s="15">
        <v>923</v>
      </c>
      <c r="C142" t="s">
        <v>134</v>
      </c>
      <c r="D142" s="17">
        <v>0.9175762986214524</v>
      </c>
      <c r="E142" s="15" t="s">
        <v>380</v>
      </c>
      <c r="G142" s="130">
        <v>0.74615384615384606</v>
      </c>
      <c r="H142" t="s">
        <v>381</v>
      </c>
      <c r="J142" s="57">
        <v>0.49715164911975623</v>
      </c>
      <c r="K142" s="15" t="s">
        <v>382</v>
      </c>
      <c r="M142" s="57">
        <v>0.8</v>
      </c>
      <c r="N142" s="15" t="s">
        <v>381</v>
      </c>
      <c r="P142" s="130">
        <v>0.68000000000000027</v>
      </c>
      <c r="Q142" t="s">
        <v>381</v>
      </c>
      <c r="S142" s="17">
        <v>0.15116959064327484</v>
      </c>
      <c r="T142" t="s">
        <v>384</v>
      </c>
      <c r="V142" s="17">
        <v>3.5556851860395504E-3</v>
      </c>
      <c r="W142" s="15" t="s">
        <v>384</v>
      </c>
      <c r="Y142" s="17">
        <v>0.57131996157916531</v>
      </c>
      <c r="Z142" t="s">
        <v>382</v>
      </c>
    </row>
    <row r="143" spans="1:26" ht="14.4" x14ac:dyDescent="0.3">
      <c r="A143" s="15" t="s">
        <v>112</v>
      </c>
      <c r="B143" s="15">
        <v>924</v>
      </c>
      <c r="C143" t="s">
        <v>135</v>
      </c>
      <c r="D143" s="17">
        <v>0.66395887927775399</v>
      </c>
      <c r="E143" s="15" t="s">
        <v>381</v>
      </c>
      <c r="G143" s="130">
        <v>0.62</v>
      </c>
      <c r="H143" t="s">
        <v>381</v>
      </c>
      <c r="J143" s="57">
        <v>0.45907711138597368</v>
      </c>
      <c r="K143" s="15" t="s">
        <v>382</v>
      </c>
      <c r="M143" s="57">
        <v>0.35</v>
      </c>
      <c r="N143" s="15" t="s">
        <v>383</v>
      </c>
      <c r="P143" s="130">
        <v>6.0000000000000026E-2</v>
      </c>
      <c r="Q143" t="s">
        <v>384</v>
      </c>
      <c r="S143" s="17">
        <v>0</v>
      </c>
      <c r="T143" t="s">
        <v>384</v>
      </c>
      <c r="V143" s="17">
        <v>0.12341102544268433</v>
      </c>
      <c r="W143" s="15" t="s">
        <v>384</v>
      </c>
      <c r="Y143" s="17">
        <v>0.36370421228242494</v>
      </c>
      <c r="Z143" t="s">
        <v>383</v>
      </c>
    </row>
    <row r="144" spans="1:26" ht="14.4" x14ac:dyDescent="0.3">
      <c r="A144" s="15" t="s">
        <v>136</v>
      </c>
      <c r="B144" s="16">
        <v>1001</v>
      </c>
      <c r="C144" t="s">
        <v>137</v>
      </c>
      <c r="D144" s="17">
        <v>1</v>
      </c>
      <c r="E144" s="15" t="s">
        <v>380</v>
      </c>
      <c r="G144" s="130">
        <v>0.33333333333333331</v>
      </c>
      <c r="H144" t="s">
        <v>383</v>
      </c>
      <c r="J144" s="57">
        <v>0.37071235532038455</v>
      </c>
      <c r="K144" s="15" t="s">
        <v>383</v>
      </c>
      <c r="M144" s="57">
        <v>0.7</v>
      </c>
      <c r="N144" s="15" t="s">
        <v>381</v>
      </c>
      <c r="P144" s="130">
        <v>0</v>
      </c>
      <c r="Q144" t="s">
        <v>384</v>
      </c>
      <c r="S144" s="17">
        <v>0.7</v>
      </c>
      <c r="T144" t="s">
        <v>381</v>
      </c>
      <c r="V144" s="17">
        <v>8.8214962777476732E-4</v>
      </c>
      <c r="W144" s="15" t="s">
        <v>384</v>
      </c>
      <c r="Y144" s="17">
        <v>0.43276630379287362</v>
      </c>
      <c r="Z144" t="s">
        <v>382</v>
      </c>
    </row>
    <row r="145" spans="1:26" ht="14.4" x14ac:dyDescent="0.3">
      <c r="A145" s="15" t="s">
        <v>136</v>
      </c>
      <c r="B145" s="15">
        <v>1002</v>
      </c>
      <c r="C145" t="s">
        <v>138</v>
      </c>
      <c r="D145" s="17">
        <v>0.892984904813102</v>
      </c>
      <c r="E145" s="15" t="s">
        <v>380</v>
      </c>
      <c r="G145" s="130">
        <v>0.4</v>
      </c>
      <c r="H145" t="s">
        <v>383</v>
      </c>
      <c r="J145" s="57">
        <v>0.66244858082439317</v>
      </c>
      <c r="K145" s="15" t="s">
        <v>381</v>
      </c>
      <c r="M145" s="57">
        <v>0.2</v>
      </c>
      <c r="N145" s="15" t="s">
        <v>384</v>
      </c>
      <c r="P145" s="130">
        <v>0</v>
      </c>
      <c r="Q145" t="s">
        <v>384</v>
      </c>
      <c r="S145" s="17">
        <v>0</v>
      </c>
      <c r="T145" t="s">
        <v>384</v>
      </c>
      <c r="V145" s="17">
        <v>7.7240089757647833E-3</v>
      </c>
      <c r="W145" s="15" t="s">
        <v>384</v>
      </c>
      <c r="Y145" s="17">
        <v>0.38033228182564005</v>
      </c>
      <c r="Z145" t="s">
        <v>383</v>
      </c>
    </row>
    <row r="146" spans="1:26" ht="14.4" x14ac:dyDescent="0.3">
      <c r="A146" s="15" t="s">
        <v>136</v>
      </c>
      <c r="B146" s="15">
        <v>1003</v>
      </c>
      <c r="C146" t="s">
        <v>139</v>
      </c>
      <c r="D146" s="17">
        <v>0</v>
      </c>
      <c r="E146" s="15" t="s">
        <v>384</v>
      </c>
      <c r="G146" s="130">
        <v>0</v>
      </c>
      <c r="H146" t="s">
        <v>384</v>
      </c>
      <c r="J146" s="57">
        <v>0.5346053582171344</v>
      </c>
      <c r="K146" s="15" t="s">
        <v>382</v>
      </c>
      <c r="M146" s="57">
        <v>0.15</v>
      </c>
      <c r="N146" s="15" t="s">
        <v>384</v>
      </c>
      <c r="P146" s="130">
        <v>0</v>
      </c>
      <c r="Q146" t="s">
        <v>384</v>
      </c>
      <c r="S146" s="17">
        <v>0</v>
      </c>
      <c r="T146" t="s">
        <v>384</v>
      </c>
      <c r="V146" s="17">
        <v>7.5196216657997528E-3</v>
      </c>
      <c r="W146" s="15" t="s">
        <v>384</v>
      </c>
      <c r="Y146" s="17">
        <v>0.14940330172086358</v>
      </c>
      <c r="Z146" t="s">
        <v>384</v>
      </c>
    </row>
    <row r="147" spans="1:26" ht="14.4" x14ac:dyDescent="0.3">
      <c r="A147" s="15" t="s">
        <v>136</v>
      </c>
      <c r="B147" s="15">
        <v>1004</v>
      </c>
      <c r="C147" t="s">
        <v>140</v>
      </c>
      <c r="D147" s="17">
        <v>0</v>
      </c>
      <c r="E147" s="15" t="s">
        <v>384</v>
      </c>
      <c r="G147" s="130">
        <v>0</v>
      </c>
      <c r="H147" t="s">
        <v>384</v>
      </c>
      <c r="J147" s="57">
        <v>0.30726355253652793</v>
      </c>
      <c r="K147" s="15" t="s">
        <v>383</v>
      </c>
      <c r="M147" s="57">
        <v>0.15</v>
      </c>
      <c r="N147" s="15" t="s">
        <v>384</v>
      </c>
      <c r="P147" s="130">
        <v>0.18000000000000005</v>
      </c>
      <c r="Q147" t="s">
        <v>384</v>
      </c>
      <c r="S147" s="17">
        <v>0</v>
      </c>
      <c r="T147" t="s">
        <v>384</v>
      </c>
      <c r="V147" s="17">
        <v>2.4739731932537242E-3</v>
      </c>
      <c r="W147" s="15" t="s">
        <v>384</v>
      </c>
      <c r="Y147" s="17">
        <v>0.11906328545345736</v>
      </c>
      <c r="Z147" t="s">
        <v>384</v>
      </c>
    </row>
    <row r="148" spans="1:26" ht="14.4" x14ac:dyDescent="0.3">
      <c r="A148" s="15" t="s">
        <v>136</v>
      </c>
      <c r="B148" s="15">
        <v>1005</v>
      </c>
      <c r="C148" t="s">
        <v>141</v>
      </c>
      <c r="D148" s="17">
        <v>0</v>
      </c>
      <c r="E148" s="15" t="s">
        <v>384</v>
      </c>
      <c r="G148" s="130">
        <v>0</v>
      </c>
      <c r="H148" t="s">
        <v>384</v>
      </c>
      <c r="J148" s="57">
        <v>0.32323355571287199</v>
      </c>
      <c r="K148" s="15" t="s">
        <v>383</v>
      </c>
      <c r="M148" s="57">
        <v>0</v>
      </c>
      <c r="N148" s="15" t="s">
        <v>384</v>
      </c>
      <c r="P148" s="130">
        <v>0</v>
      </c>
      <c r="Q148" t="s">
        <v>384</v>
      </c>
      <c r="S148" s="17">
        <v>0</v>
      </c>
      <c r="T148" t="s">
        <v>384</v>
      </c>
      <c r="V148" s="17">
        <v>4.8199976357719811E-2</v>
      </c>
      <c r="W148" s="15" t="s">
        <v>384</v>
      </c>
      <c r="Y148" s="17">
        <v>8.562838656398998E-2</v>
      </c>
      <c r="Z148" t="s">
        <v>384</v>
      </c>
    </row>
    <row r="149" spans="1:26" ht="14.4" x14ac:dyDescent="0.3">
      <c r="A149" s="15" t="s">
        <v>136</v>
      </c>
      <c r="B149" s="15">
        <v>1006</v>
      </c>
      <c r="C149" t="s">
        <v>142</v>
      </c>
      <c r="D149" s="17">
        <v>0</v>
      </c>
      <c r="E149" s="15" t="s">
        <v>384</v>
      </c>
      <c r="G149" s="130">
        <v>0</v>
      </c>
      <c r="H149" t="s">
        <v>384</v>
      </c>
      <c r="J149" s="57">
        <v>0.57636549223139133</v>
      </c>
      <c r="K149" s="15" t="s">
        <v>382</v>
      </c>
      <c r="M149" s="57">
        <v>0</v>
      </c>
      <c r="N149" s="15" t="s">
        <v>384</v>
      </c>
      <c r="P149" s="130">
        <v>0</v>
      </c>
      <c r="Q149" t="s">
        <v>384</v>
      </c>
      <c r="S149" s="17">
        <v>0</v>
      </c>
      <c r="T149" t="s">
        <v>384</v>
      </c>
      <c r="V149" s="17">
        <v>9.5761456021657282E-3</v>
      </c>
      <c r="W149" s="15" t="s">
        <v>384</v>
      </c>
      <c r="Y149" s="17">
        <v>0.1450489876180644</v>
      </c>
      <c r="Z149" t="s">
        <v>384</v>
      </c>
    </row>
    <row r="150" spans="1:26" ht="14.4" x14ac:dyDescent="0.3">
      <c r="A150" s="15" t="s">
        <v>136</v>
      </c>
      <c r="B150" s="15">
        <v>1007</v>
      </c>
      <c r="C150" t="s">
        <v>143</v>
      </c>
      <c r="D150" s="17">
        <v>0.7</v>
      </c>
      <c r="E150" s="15" t="s">
        <v>381</v>
      </c>
      <c r="G150" s="130">
        <v>6.6666666666666666E-2</v>
      </c>
      <c r="H150" t="s">
        <v>384</v>
      </c>
      <c r="J150" s="57">
        <v>0.17742101504979749</v>
      </c>
      <c r="K150" s="15" t="s">
        <v>384</v>
      </c>
      <c r="M150" s="57">
        <v>0.35000000000000003</v>
      </c>
      <c r="N150" s="15" t="s">
        <v>383</v>
      </c>
      <c r="P150" s="130">
        <v>0.18000000000000005</v>
      </c>
      <c r="Q150" t="s">
        <v>384</v>
      </c>
      <c r="S150" s="17">
        <v>0</v>
      </c>
      <c r="T150" t="s">
        <v>384</v>
      </c>
      <c r="V150" s="17">
        <v>0</v>
      </c>
      <c r="W150" s="15" t="s">
        <v>384</v>
      </c>
      <c r="Y150" s="17">
        <v>0.22135525376244936</v>
      </c>
      <c r="Z150" t="s">
        <v>383</v>
      </c>
    </row>
    <row r="151" spans="1:26" ht="14.4" x14ac:dyDescent="0.3">
      <c r="A151" s="15" t="s">
        <v>136</v>
      </c>
      <c r="B151" s="15">
        <v>1008</v>
      </c>
      <c r="C151" t="s">
        <v>144</v>
      </c>
      <c r="D151" s="17">
        <v>0.89137931034482754</v>
      </c>
      <c r="E151" s="15" t="s">
        <v>380</v>
      </c>
      <c r="G151" s="130">
        <v>0.67931034482758612</v>
      </c>
      <c r="H151" t="s">
        <v>381</v>
      </c>
      <c r="J151" s="57">
        <v>0.4458103877388484</v>
      </c>
      <c r="K151" s="15" t="s">
        <v>382</v>
      </c>
      <c r="M151" s="57">
        <v>0.15</v>
      </c>
      <c r="N151" s="15" t="s">
        <v>384</v>
      </c>
      <c r="P151" s="130">
        <v>0</v>
      </c>
      <c r="Q151" t="s">
        <v>384</v>
      </c>
      <c r="S151" s="17">
        <v>0</v>
      </c>
      <c r="T151" t="s">
        <v>384</v>
      </c>
      <c r="V151" s="17">
        <v>1.1618192782851255E-2</v>
      </c>
      <c r="W151" s="15" t="s">
        <v>384</v>
      </c>
      <c r="Y151" s="17">
        <v>0.36321786448885929</v>
      </c>
      <c r="Z151" t="s">
        <v>383</v>
      </c>
    </row>
    <row r="152" spans="1:26" ht="14.4" x14ac:dyDescent="0.3">
      <c r="A152" s="15" t="s">
        <v>136</v>
      </c>
      <c r="B152" s="15">
        <v>1009</v>
      </c>
      <c r="C152" t="s">
        <v>335</v>
      </c>
      <c r="D152" s="17">
        <v>0</v>
      </c>
      <c r="E152" s="15" t="s">
        <v>384</v>
      </c>
      <c r="G152" s="130">
        <v>3.3333333333333333E-2</v>
      </c>
      <c r="H152" t="s">
        <v>384</v>
      </c>
      <c r="J152" s="57">
        <v>7.7126339038759803E-2</v>
      </c>
      <c r="K152" s="15" t="s">
        <v>384</v>
      </c>
      <c r="M152" s="57">
        <v>0</v>
      </c>
      <c r="N152" s="15" t="s">
        <v>384</v>
      </c>
      <c r="P152" s="130">
        <v>0</v>
      </c>
      <c r="Q152" t="s">
        <v>384</v>
      </c>
      <c r="S152" s="17">
        <v>0</v>
      </c>
      <c r="T152" t="s">
        <v>384</v>
      </c>
      <c r="V152" s="17">
        <v>3.6605072511671902E-2</v>
      </c>
      <c r="W152" s="15" t="s">
        <v>384</v>
      </c>
      <c r="Y152" s="17">
        <v>2.7942092010857143E-2</v>
      </c>
      <c r="Z152" t="s">
        <v>384</v>
      </c>
    </row>
    <row r="153" spans="1:26" ht="14.4" x14ac:dyDescent="0.3">
      <c r="A153" s="15" t="s">
        <v>136</v>
      </c>
      <c r="B153" s="15">
        <v>1010</v>
      </c>
      <c r="C153" t="s">
        <v>145</v>
      </c>
      <c r="D153" s="17">
        <v>1</v>
      </c>
      <c r="E153" s="15" t="s">
        <v>380</v>
      </c>
      <c r="G153" s="130">
        <v>0.60163934426229504</v>
      </c>
      <c r="H153" t="s">
        <v>381</v>
      </c>
      <c r="J153" s="57">
        <v>0.35042007688940147</v>
      </c>
      <c r="K153" s="15" t="s">
        <v>383</v>
      </c>
      <c r="M153" s="57">
        <v>0.25</v>
      </c>
      <c r="N153" s="15" t="s">
        <v>383</v>
      </c>
      <c r="P153" s="130">
        <v>0</v>
      </c>
      <c r="Q153" t="s">
        <v>384</v>
      </c>
      <c r="S153" s="17">
        <v>0.7</v>
      </c>
      <c r="T153" t="s">
        <v>381</v>
      </c>
      <c r="V153" s="17">
        <v>8.18215630043727E-3</v>
      </c>
      <c r="W153" s="15" t="s">
        <v>384</v>
      </c>
      <c r="Y153" s="17">
        <v>0.42366913649173837</v>
      </c>
      <c r="Z153" t="s">
        <v>382</v>
      </c>
    </row>
    <row r="154" spans="1:26" ht="14.4" x14ac:dyDescent="0.3">
      <c r="A154" s="15" t="s">
        <v>136</v>
      </c>
      <c r="B154" s="15">
        <v>1011</v>
      </c>
      <c r="C154" t="s">
        <v>146</v>
      </c>
      <c r="D154" s="17">
        <v>0</v>
      </c>
      <c r="E154" s="15" t="s">
        <v>384</v>
      </c>
      <c r="G154" s="130">
        <v>0</v>
      </c>
      <c r="H154" t="s">
        <v>384</v>
      </c>
      <c r="J154" s="57">
        <v>0.42143890958816294</v>
      </c>
      <c r="K154" s="15" t="s">
        <v>382</v>
      </c>
      <c r="M154" s="57">
        <v>0.25</v>
      </c>
      <c r="N154" s="15" t="s">
        <v>383</v>
      </c>
      <c r="P154" s="130">
        <v>0</v>
      </c>
      <c r="Q154" t="s">
        <v>384</v>
      </c>
      <c r="S154" s="17">
        <v>0</v>
      </c>
      <c r="T154" t="s">
        <v>384</v>
      </c>
      <c r="V154" s="17">
        <v>4.5687049221386292E-3</v>
      </c>
      <c r="W154" s="15" t="s">
        <v>384</v>
      </c>
      <c r="Y154" s="17">
        <v>0.13081659788925459</v>
      </c>
      <c r="Z154" t="s">
        <v>384</v>
      </c>
    </row>
    <row r="155" spans="1:26" ht="14.4" x14ac:dyDescent="0.3">
      <c r="A155" s="15" t="s">
        <v>136</v>
      </c>
      <c r="B155" s="15">
        <v>1012</v>
      </c>
      <c r="C155" t="s">
        <v>147</v>
      </c>
      <c r="D155" s="17">
        <v>0</v>
      </c>
      <c r="E155" s="15" t="s">
        <v>384</v>
      </c>
      <c r="G155" s="130">
        <v>0</v>
      </c>
      <c r="H155" t="s">
        <v>384</v>
      </c>
      <c r="J155" s="57">
        <v>0.48280044266146876</v>
      </c>
      <c r="K155" s="15" t="s">
        <v>382</v>
      </c>
      <c r="M155" s="57">
        <v>0</v>
      </c>
      <c r="N155" s="15" t="s">
        <v>384</v>
      </c>
      <c r="P155" s="130">
        <v>0</v>
      </c>
      <c r="Q155" t="s">
        <v>384</v>
      </c>
      <c r="S155" s="17">
        <v>0</v>
      </c>
      <c r="T155" t="s">
        <v>384</v>
      </c>
      <c r="V155" s="17">
        <v>2.0118298240800414E-2</v>
      </c>
      <c r="W155" s="15" t="s">
        <v>384</v>
      </c>
      <c r="Y155" s="17">
        <v>0.12271194048944724</v>
      </c>
      <c r="Z155" t="s">
        <v>384</v>
      </c>
    </row>
    <row r="156" spans="1:26" ht="14.4" x14ac:dyDescent="0.3">
      <c r="A156" s="15" t="s">
        <v>136</v>
      </c>
      <c r="B156" s="15">
        <v>1013</v>
      </c>
      <c r="C156" t="s">
        <v>148</v>
      </c>
      <c r="D156" s="17">
        <v>0</v>
      </c>
      <c r="E156" s="15" t="s">
        <v>384</v>
      </c>
      <c r="G156" s="130">
        <v>0.1</v>
      </c>
      <c r="H156" t="s">
        <v>384</v>
      </c>
      <c r="J156" s="57">
        <v>0.41058487830202001</v>
      </c>
      <c r="K156" s="15" t="s">
        <v>382</v>
      </c>
      <c r="M156" s="57">
        <v>0</v>
      </c>
      <c r="N156" s="15" t="s">
        <v>384</v>
      </c>
      <c r="P156" s="130">
        <v>0</v>
      </c>
      <c r="Q156" t="s">
        <v>384</v>
      </c>
      <c r="S156" s="17">
        <v>0</v>
      </c>
      <c r="T156" t="s">
        <v>384</v>
      </c>
      <c r="V156" s="17">
        <v>4.023686357099098E-3</v>
      </c>
      <c r="W156" s="15" t="s">
        <v>384</v>
      </c>
      <c r="Y156" s="17">
        <v>0.11804858821121492</v>
      </c>
      <c r="Z156" t="s">
        <v>384</v>
      </c>
    </row>
    <row r="157" spans="1:26" ht="14.4" x14ac:dyDescent="0.3">
      <c r="A157" s="15" t="s">
        <v>136</v>
      </c>
      <c r="B157" s="15">
        <v>1014</v>
      </c>
      <c r="C157" t="s">
        <v>149</v>
      </c>
      <c r="D157" s="17">
        <v>0</v>
      </c>
      <c r="E157" s="15" t="s">
        <v>384</v>
      </c>
      <c r="G157" s="130">
        <v>3.3333333333333333E-2</v>
      </c>
      <c r="H157" t="s">
        <v>384</v>
      </c>
      <c r="J157" s="57">
        <v>0.41719737018631003</v>
      </c>
      <c r="K157" s="15" t="s">
        <v>382</v>
      </c>
      <c r="M157" s="57">
        <v>0.25</v>
      </c>
      <c r="N157" s="15" t="s">
        <v>383</v>
      </c>
      <c r="P157" s="130">
        <v>0</v>
      </c>
      <c r="Q157" t="s">
        <v>384</v>
      </c>
      <c r="S157" s="17">
        <v>0</v>
      </c>
      <c r="T157" t="s">
        <v>384</v>
      </c>
      <c r="V157" s="17">
        <v>1.4602456546847654E-3</v>
      </c>
      <c r="W157" s="15" t="s">
        <v>384</v>
      </c>
      <c r="Y157" s="17">
        <v>0.13444536711204599</v>
      </c>
      <c r="Z157" t="s">
        <v>384</v>
      </c>
    </row>
    <row r="158" spans="1:26" ht="14.4" x14ac:dyDescent="0.3">
      <c r="A158" s="15" t="s">
        <v>136</v>
      </c>
      <c r="B158" s="15">
        <v>1015</v>
      </c>
      <c r="C158" t="s">
        <v>150</v>
      </c>
      <c r="D158" s="17">
        <v>0.7</v>
      </c>
      <c r="E158" s="15" t="s">
        <v>381</v>
      </c>
      <c r="G158" s="130">
        <v>0.33333333333333331</v>
      </c>
      <c r="H158" t="s">
        <v>383</v>
      </c>
      <c r="J158" s="57">
        <v>0.26925940706597351</v>
      </c>
      <c r="K158" s="15" t="s">
        <v>383</v>
      </c>
      <c r="M158" s="57">
        <v>0</v>
      </c>
      <c r="N158" s="15" t="s">
        <v>384</v>
      </c>
      <c r="P158" s="130">
        <v>6.0000000000000026E-2</v>
      </c>
      <c r="Q158" t="s">
        <v>384</v>
      </c>
      <c r="S158" s="17">
        <v>0.2</v>
      </c>
      <c r="T158" t="s">
        <v>384</v>
      </c>
      <c r="V158" s="17">
        <v>2.1530061215203015E-3</v>
      </c>
      <c r="W158" s="15" t="s">
        <v>384</v>
      </c>
      <c r="Y158" s="17">
        <v>0.2515301523786454</v>
      </c>
      <c r="Z158" t="s">
        <v>383</v>
      </c>
    </row>
    <row r="159" spans="1:26" ht="14.4" x14ac:dyDescent="0.3">
      <c r="A159" s="15" t="s">
        <v>136</v>
      </c>
      <c r="B159" s="15">
        <v>1016</v>
      </c>
      <c r="C159" t="s">
        <v>151</v>
      </c>
      <c r="D159" s="17">
        <v>1</v>
      </c>
      <c r="E159" s="15" t="s">
        <v>380</v>
      </c>
      <c r="G159" s="130">
        <v>6.6666666666666666E-2</v>
      </c>
      <c r="H159" t="s">
        <v>384</v>
      </c>
      <c r="J159" s="57">
        <v>0.59584123240374798</v>
      </c>
      <c r="K159" s="15" t="s">
        <v>382</v>
      </c>
      <c r="M159" s="57">
        <v>0.4</v>
      </c>
      <c r="N159" s="15" t="s">
        <v>383</v>
      </c>
      <c r="P159" s="130">
        <v>0.18000000000000005</v>
      </c>
      <c r="Q159" t="s">
        <v>384</v>
      </c>
      <c r="S159" s="17">
        <v>0</v>
      </c>
      <c r="T159" t="s">
        <v>384</v>
      </c>
      <c r="V159" s="17">
        <v>0</v>
      </c>
      <c r="W159" s="15" t="s">
        <v>384</v>
      </c>
      <c r="Y159" s="17">
        <v>0.37596030810093706</v>
      </c>
      <c r="Z159" t="s">
        <v>383</v>
      </c>
    </row>
    <row r="160" spans="1:26" ht="14.4" x14ac:dyDescent="0.3">
      <c r="A160" s="15" t="s">
        <v>136</v>
      </c>
      <c r="B160" s="15">
        <v>1017</v>
      </c>
      <c r="C160" t="s">
        <v>152</v>
      </c>
      <c r="D160" s="17">
        <v>0.64999999999999991</v>
      </c>
      <c r="E160" s="15" t="s">
        <v>381</v>
      </c>
      <c r="G160" s="130">
        <v>3.3333333333333333E-2</v>
      </c>
      <c r="H160" t="s">
        <v>384</v>
      </c>
      <c r="J160" s="57">
        <v>7.5861808658150495E-2</v>
      </c>
      <c r="K160" s="15" t="s">
        <v>384</v>
      </c>
      <c r="M160" s="57">
        <v>0</v>
      </c>
      <c r="N160" s="15" t="s">
        <v>384</v>
      </c>
      <c r="P160" s="130">
        <v>0</v>
      </c>
      <c r="Q160" t="s">
        <v>384</v>
      </c>
      <c r="S160" s="17">
        <v>0</v>
      </c>
      <c r="T160" t="s">
        <v>384</v>
      </c>
      <c r="V160" s="17">
        <v>7.312065641012608E-4</v>
      </c>
      <c r="W160" s="15" t="s">
        <v>384</v>
      </c>
      <c r="Y160" s="17">
        <v>0.12153857282094775</v>
      </c>
      <c r="Z160" t="s">
        <v>384</v>
      </c>
    </row>
    <row r="161" spans="1:26" ht="14.4" x14ac:dyDescent="0.3">
      <c r="A161" s="15" t="s">
        <v>136</v>
      </c>
      <c r="B161" s="15">
        <v>1018</v>
      </c>
      <c r="C161" t="s">
        <v>153</v>
      </c>
      <c r="D161" s="17">
        <v>0.8915768755397282</v>
      </c>
      <c r="E161" s="15" t="s">
        <v>380</v>
      </c>
      <c r="G161" s="130">
        <v>0.7</v>
      </c>
      <c r="H161" t="s">
        <v>381</v>
      </c>
      <c r="J161" s="57">
        <v>0.21826452927232784</v>
      </c>
      <c r="K161" s="15" t="s">
        <v>383</v>
      </c>
      <c r="M161" s="57">
        <v>0.39999999999999997</v>
      </c>
      <c r="N161" s="15" t="s">
        <v>383</v>
      </c>
      <c r="P161" s="130">
        <v>0.2400000000000001</v>
      </c>
      <c r="Q161" t="s">
        <v>383</v>
      </c>
      <c r="S161" s="17">
        <v>0.12488849241748437</v>
      </c>
      <c r="T161" t="s">
        <v>384</v>
      </c>
      <c r="V161" s="17">
        <v>1.8583062064692714E-2</v>
      </c>
      <c r="W161" s="15" t="s">
        <v>384</v>
      </c>
      <c r="Y161" s="17">
        <v>0.38364981909725887</v>
      </c>
      <c r="Z161" t="s">
        <v>383</v>
      </c>
    </row>
    <row r="162" spans="1:26" ht="14.4" x14ac:dyDescent="0.3">
      <c r="A162" s="15" t="s">
        <v>136</v>
      </c>
      <c r="B162" s="15">
        <v>1019</v>
      </c>
      <c r="C162" t="s">
        <v>154</v>
      </c>
      <c r="D162" s="17">
        <v>0</v>
      </c>
      <c r="E162" s="15" t="s">
        <v>384</v>
      </c>
      <c r="G162" s="130">
        <v>0</v>
      </c>
      <c r="H162" t="s">
        <v>384</v>
      </c>
      <c r="J162" s="57">
        <v>0.39440990525072661</v>
      </c>
      <c r="K162" s="15" t="s">
        <v>383</v>
      </c>
      <c r="M162" s="57">
        <v>0</v>
      </c>
      <c r="N162" s="15" t="s">
        <v>384</v>
      </c>
      <c r="P162" s="130">
        <v>0</v>
      </c>
      <c r="Q162" t="s">
        <v>384</v>
      </c>
      <c r="S162" s="17">
        <v>0</v>
      </c>
      <c r="T162" t="s">
        <v>384</v>
      </c>
      <c r="V162" s="17">
        <v>5.2283803140919845E-4</v>
      </c>
      <c r="W162" s="15" t="s">
        <v>384</v>
      </c>
      <c r="Y162" s="17">
        <v>9.8654760115822568E-2</v>
      </c>
      <c r="Z162" t="s">
        <v>384</v>
      </c>
    </row>
    <row r="163" spans="1:26" ht="14.4" x14ac:dyDescent="0.3">
      <c r="A163" s="15" t="s">
        <v>136</v>
      </c>
      <c r="B163" s="15">
        <v>1020</v>
      </c>
      <c r="C163" t="s">
        <v>155</v>
      </c>
      <c r="D163" s="17">
        <v>0</v>
      </c>
      <c r="E163" s="15" t="s">
        <v>384</v>
      </c>
      <c r="G163" s="130">
        <v>0</v>
      </c>
      <c r="H163" t="s">
        <v>384</v>
      </c>
      <c r="J163" s="57">
        <v>0.48559248328366306</v>
      </c>
      <c r="K163" s="15" t="s">
        <v>382</v>
      </c>
      <c r="M163" s="57">
        <v>0</v>
      </c>
      <c r="N163" s="15" t="s">
        <v>384</v>
      </c>
      <c r="P163" s="130">
        <v>0</v>
      </c>
      <c r="Q163" t="s">
        <v>384</v>
      </c>
      <c r="S163" s="17">
        <v>0</v>
      </c>
      <c r="T163" t="s">
        <v>384</v>
      </c>
      <c r="V163" s="17">
        <v>0</v>
      </c>
      <c r="W163" s="15" t="s">
        <v>384</v>
      </c>
      <c r="Y163" s="17">
        <v>0.12139812082091576</v>
      </c>
      <c r="Z163" t="s">
        <v>384</v>
      </c>
    </row>
    <row r="164" spans="1:26" ht="14.4" x14ac:dyDescent="0.3">
      <c r="A164" s="15" t="s">
        <v>136</v>
      </c>
      <c r="B164" s="15">
        <v>1021</v>
      </c>
      <c r="C164" t="s">
        <v>336</v>
      </c>
      <c r="D164" s="17">
        <v>0</v>
      </c>
      <c r="E164" s="15" t="s">
        <v>384</v>
      </c>
      <c r="G164" s="130">
        <v>3.3333333333333333E-2</v>
      </c>
      <c r="H164" t="s">
        <v>384</v>
      </c>
      <c r="J164" s="57">
        <v>0.4404159376709767</v>
      </c>
      <c r="K164" s="15" t="s">
        <v>382</v>
      </c>
      <c r="M164" s="57">
        <v>0</v>
      </c>
      <c r="N164" s="15" t="s">
        <v>384</v>
      </c>
      <c r="P164" s="130">
        <v>0</v>
      </c>
      <c r="Q164" t="s">
        <v>384</v>
      </c>
      <c r="S164" s="17">
        <v>0</v>
      </c>
      <c r="T164" t="s">
        <v>384</v>
      </c>
      <c r="V164" s="17">
        <v>2.4039281420971455E-2</v>
      </c>
      <c r="W164" s="15" t="s">
        <v>384</v>
      </c>
      <c r="Y164" s="17">
        <v>0.11750791255984132</v>
      </c>
      <c r="Z164" t="s">
        <v>384</v>
      </c>
    </row>
    <row r="165" spans="1:26" ht="14.4" x14ac:dyDescent="0.3">
      <c r="A165" s="15" t="s">
        <v>156</v>
      </c>
      <c r="B165" s="15">
        <v>1101</v>
      </c>
      <c r="C165" t="s">
        <v>156</v>
      </c>
      <c r="D165" s="17">
        <v>0</v>
      </c>
      <c r="E165" s="15" t="s">
        <v>384</v>
      </c>
      <c r="G165" s="130">
        <v>0</v>
      </c>
      <c r="H165" t="s">
        <v>384</v>
      </c>
      <c r="J165" s="57">
        <v>0.20055053208673998</v>
      </c>
      <c r="K165" s="15" t="s">
        <v>383</v>
      </c>
      <c r="M165" s="57">
        <v>0</v>
      </c>
      <c r="N165" s="15" t="s">
        <v>384</v>
      </c>
      <c r="P165" s="130">
        <v>0</v>
      </c>
      <c r="Q165" t="s">
        <v>384</v>
      </c>
      <c r="S165" s="17">
        <v>0</v>
      </c>
      <c r="T165" t="s">
        <v>384</v>
      </c>
      <c r="V165" s="17">
        <v>9.8634567762954772E-3</v>
      </c>
      <c r="W165" s="15" t="s">
        <v>384</v>
      </c>
      <c r="Y165" s="17">
        <v>5.1123978699314544E-2</v>
      </c>
      <c r="Z165" t="s">
        <v>384</v>
      </c>
    </row>
    <row r="166" spans="1:26" ht="14.4" x14ac:dyDescent="0.3">
      <c r="A166" s="15" t="s">
        <v>156</v>
      </c>
      <c r="B166" s="15">
        <v>1102</v>
      </c>
      <c r="C166" t="s">
        <v>157</v>
      </c>
      <c r="D166" s="17">
        <v>0</v>
      </c>
      <c r="E166" s="15" t="s">
        <v>384</v>
      </c>
      <c r="G166" s="130">
        <v>0</v>
      </c>
      <c r="H166" t="s">
        <v>384</v>
      </c>
      <c r="J166" s="57">
        <v>0.20929777926763118</v>
      </c>
      <c r="K166" s="15" t="s">
        <v>383</v>
      </c>
      <c r="M166" s="57">
        <v>0</v>
      </c>
      <c r="N166" s="15" t="s">
        <v>384</v>
      </c>
      <c r="P166" s="130">
        <v>0</v>
      </c>
      <c r="Q166" t="s">
        <v>384</v>
      </c>
      <c r="S166" s="17">
        <v>0</v>
      </c>
      <c r="T166" t="s">
        <v>384</v>
      </c>
      <c r="V166" s="17">
        <v>0</v>
      </c>
      <c r="W166" s="15" t="s">
        <v>384</v>
      </c>
      <c r="Y166" s="17">
        <v>5.2324444816907796E-2</v>
      </c>
      <c r="Z166" t="s">
        <v>384</v>
      </c>
    </row>
    <row r="167" spans="1:26" ht="14.4" x14ac:dyDescent="0.3">
      <c r="A167" s="15" t="s">
        <v>156</v>
      </c>
      <c r="B167" s="15">
        <v>1103</v>
      </c>
      <c r="C167" t="s">
        <v>158</v>
      </c>
      <c r="D167" s="17">
        <v>0</v>
      </c>
      <c r="E167" s="15" t="s">
        <v>384</v>
      </c>
      <c r="G167" s="130">
        <v>0</v>
      </c>
      <c r="H167" t="s">
        <v>384</v>
      </c>
      <c r="J167" s="57">
        <v>0.41336073674354379</v>
      </c>
      <c r="K167" s="15" t="s">
        <v>382</v>
      </c>
      <c r="M167" s="57">
        <v>0.4</v>
      </c>
      <c r="N167" s="15" t="s">
        <v>383</v>
      </c>
      <c r="P167" s="130">
        <v>0.3600000000000001</v>
      </c>
      <c r="Q167" t="s">
        <v>383</v>
      </c>
      <c r="S167" s="17">
        <v>0</v>
      </c>
      <c r="T167" t="s">
        <v>384</v>
      </c>
      <c r="V167" s="17">
        <v>0</v>
      </c>
      <c r="W167" s="15" t="s">
        <v>384</v>
      </c>
      <c r="Y167" s="17">
        <v>0.19734018418588598</v>
      </c>
      <c r="Z167" t="s">
        <v>384</v>
      </c>
    </row>
    <row r="168" spans="1:26" ht="14.4" x14ac:dyDescent="0.3">
      <c r="A168" s="15" t="s">
        <v>156</v>
      </c>
      <c r="B168" s="15">
        <v>1104</v>
      </c>
      <c r="C168" t="s">
        <v>159</v>
      </c>
      <c r="D168" s="17">
        <v>0.7</v>
      </c>
      <c r="E168" s="15" t="s">
        <v>381</v>
      </c>
      <c r="G168" s="130">
        <v>0.36666666666666664</v>
      </c>
      <c r="H168" t="s">
        <v>383</v>
      </c>
      <c r="J168" s="57">
        <v>0.38998000422198992</v>
      </c>
      <c r="K168" s="15" t="s">
        <v>383</v>
      </c>
      <c r="M168" s="57">
        <v>0.55000000000000004</v>
      </c>
      <c r="N168" s="15" t="s">
        <v>382</v>
      </c>
      <c r="P168" s="130">
        <v>6.0000000000000026E-2</v>
      </c>
      <c r="Q168" t="s">
        <v>384</v>
      </c>
      <c r="S168" s="17">
        <v>0</v>
      </c>
      <c r="T168" t="s">
        <v>384</v>
      </c>
      <c r="V168" s="17">
        <v>1.6010080892491735E-3</v>
      </c>
      <c r="W168" s="15" t="s">
        <v>384</v>
      </c>
      <c r="Y168" s="17">
        <v>0.32165510186442237</v>
      </c>
      <c r="Z168" t="s">
        <v>383</v>
      </c>
    </row>
    <row r="169" spans="1:26" ht="14.4" x14ac:dyDescent="0.3">
      <c r="A169" s="15" t="s">
        <v>156</v>
      </c>
      <c r="B169" s="15">
        <v>1105</v>
      </c>
      <c r="C169" t="s">
        <v>160</v>
      </c>
      <c r="D169" s="17">
        <v>0</v>
      </c>
      <c r="E169" s="15" t="s">
        <v>384</v>
      </c>
      <c r="G169" s="130">
        <v>0</v>
      </c>
      <c r="H169" t="s">
        <v>384</v>
      </c>
      <c r="J169" s="57">
        <v>0.33831098975076118</v>
      </c>
      <c r="K169" s="15" t="s">
        <v>383</v>
      </c>
      <c r="M169" s="57">
        <v>0</v>
      </c>
      <c r="N169" s="15" t="s">
        <v>384</v>
      </c>
      <c r="P169" s="130">
        <v>0.2400000000000001</v>
      </c>
      <c r="Q169" t="s">
        <v>383</v>
      </c>
      <c r="S169" s="17">
        <v>0</v>
      </c>
      <c r="T169" t="s">
        <v>384</v>
      </c>
      <c r="V169" s="17">
        <v>8.5316323970955101E-3</v>
      </c>
      <c r="W169" s="15" t="s">
        <v>384</v>
      </c>
      <c r="Y169" s="17">
        <v>0.12143091067739986</v>
      </c>
      <c r="Z169" t="s">
        <v>384</v>
      </c>
    </row>
    <row r="170" spans="1:26" ht="14.4" x14ac:dyDescent="0.3">
      <c r="A170" s="15" t="s">
        <v>156</v>
      </c>
      <c r="B170" s="15">
        <v>1106</v>
      </c>
      <c r="C170" t="s">
        <v>161</v>
      </c>
      <c r="D170" s="17">
        <v>0.53461538461538449</v>
      </c>
      <c r="E170" s="15" t="s">
        <v>382</v>
      </c>
      <c r="G170" s="130">
        <v>0.53846153846153844</v>
      </c>
      <c r="H170" t="s">
        <v>382</v>
      </c>
      <c r="J170" s="57">
        <v>0.47457588370899323</v>
      </c>
      <c r="K170" s="15" t="s">
        <v>382</v>
      </c>
      <c r="M170" s="57">
        <v>0</v>
      </c>
      <c r="N170" s="15" t="s">
        <v>384</v>
      </c>
      <c r="P170" s="130">
        <v>0</v>
      </c>
      <c r="Q170" t="s">
        <v>384</v>
      </c>
      <c r="S170" s="17">
        <v>0</v>
      </c>
      <c r="T170" t="s">
        <v>384</v>
      </c>
      <c r="V170" s="17">
        <v>0</v>
      </c>
      <c r="W170" s="15" t="s">
        <v>384</v>
      </c>
      <c r="Y170" s="17">
        <v>0.27960550938878675</v>
      </c>
      <c r="Z170" t="s">
        <v>383</v>
      </c>
    </row>
    <row r="171" spans="1:26" ht="14.4" x14ac:dyDescent="0.3">
      <c r="A171" s="15" t="s">
        <v>156</v>
      </c>
      <c r="B171" s="16">
        <v>1107</v>
      </c>
      <c r="C171" t="s">
        <v>162</v>
      </c>
      <c r="D171" s="17">
        <v>0.1714285714285714</v>
      </c>
      <c r="E171" s="15" t="s">
        <v>384</v>
      </c>
      <c r="G171" s="130">
        <v>0.7</v>
      </c>
      <c r="H171" t="s">
        <v>381</v>
      </c>
      <c r="J171" s="57">
        <v>0.33263959277013527</v>
      </c>
      <c r="K171" s="15" t="s">
        <v>383</v>
      </c>
      <c r="M171" s="57">
        <v>0</v>
      </c>
      <c r="N171" s="15" t="s">
        <v>384</v>
      </c>
      <c r="P171" s="130">
        <v>0</v>
      </c>
      <c r="Q171" t="s">
        <v>384</v>
      </c>
      <c r="S171" s="17">
        <v>0</v>
      </c>
      <c r="T171" t="s">
        <v>384</v>
      </c>
      <c r="V171" s="17">
        <v>0</v>
      </c>
      <c r="W171" s="15" t="s">
        <v>384</v>
      </c>
      <c r="Y171" s="17">
        <v>0.2138741839068195</v>
      </c>
      <c r="Z171" t="s">
        <v>383</v>
      </c>
    </row>
    <row r="172" spans="1:26" ht="14.4" x14ac:dyDescent="0.3">
      <c r="A172" s="15" t="s">
        <v>156</v>
      </c>
      <c r="B172" s="15">
        <v>1108</v>
      </c>
      <c r="C172" t="s">
        <v>163</v>
      </c>
      <c r="D172" s="17">
        <v>0.9447368421052631</v>
      </c>
      <c r="E172" s="15" t="s">
        <v>380</v>
      </c>
      <c r="G172" s="130">
        <v>0.6757894736842105</v>
      </c>
      <c r="H172" t="s">
        <v>381</v>
      </c>
      <c r="J172" s="57">
        <v>0.34395678941505975</v>
      </c>
      <c r="K172" s="15" t="s">
        <v>383</v>
      </c>
      <c r="M172" s="57">
        <v>0.7</v>
      </c>
      <c r="N172" s="15" t="s">
        <v>381</v>
      </c>
      <c r="P172" s="130">
        <v>0.6000000000000002</v>
      </c>
      <c r="Q172" t="s">
        <v>382</v>
      </c>
      <c r="S172" s="17">
        <v>0.32963988919667586</v>
      </c>
      <c r="T172" t="s">
        <v>383</v>
      </c>
      <c r="V172" s="17">
        <v>0</v>
      </c>
      <c r="W172" s="15" t="s">
        <v>384</v>
      </c>
      <c r="Y172" s="17">
        <v>0.52203213364185352</v>
      </c>
      <c r="Z172" t="s">
        <v>382</v>
      </c>
    </row>
    <row r="173" spans="1:26" ht="14.4" x14ac:dyDescent="0.3">
      <c r="A173" s="15" t="s">
        <v>156</v>
      </c>
      <c r="B173" s="15">
        <v>1109</v>
      </c>
      <c r="C173" t="s">
        <v>164</v>
      </c>
      <c r="D173" s="17">
        <v>0</v>
      </c>
      <c r="E173" s="15" t="s">
        <v>384</v>
      </c>
      <c r="G173" s="130">
        <v>0.1</v>
      </c>
      <c r="H173" t="s">
        <v>384</v>
      </c>
      <c r="J173" s="57">
        <v>0.46757158383020908</v>
      </c>
      <c r="K173" s="15" t="s">
        <v>382</v>
      </c>
      <c r="M173" s="57">
        <v>0</v>
      </c>
      <c r="N173" s="15" t="s">
        <v>384</v>
      </c>
      <c r="P173" s="130">
        <v>0</v>
      </c>
      <c r="Q173" t="s">
        <v>384</v>
      </c>
      <c r="S173" s="17">
        <v>0</v>
      </c>
      <c r="T173" t="s">
        <v>384</v>
      </c>
      <c r="V173" s="17">
        <v>2.1025660053096733E-2</v>
      </c>
      <c r="W173" s="15" t="s">
        <v>384</v>
      </c>
      <c r="Y173" s="17">
        <v>0.13399546196286194</v>
      </c>
      <c r="Z173" t="s">
        <v>384</v>
      </c>
    </row>
    <row r="174" spans="1:26" ht="14.4" x14ac:dyDescent="0.3">
      <c r="A174" s="15" t="s">
        <v>165</v>
      </c>
      <c r="B174" s="15">
        <v>1201</v>
      </c>
      <c r="C174" t="s">
        <v>165</v>
      </c>
      <c r="D174" s="17">
        <v>0.99583333333333335</v>
      </c>
      <c r="E174" s="15" t="s">
        <v>380</v>
      </c>
      <c r="G174" s="130">
        <v>0.58444976076555022</v>
      </c>
      <c r="H174" t="s">
        <v>382</v>
      </c>
      <c r="J174" s="57">
        <v>0.25114267972422755</v>
      </c>
      <c r="K174" s="15" t="s">
        <v>383</v>
      </c>
      <c r="M174" s="57">
        <v>1</v>
      </c>
      <c r="N174" s="15" t="s">
        <v>380</v>
      </c>
      <c r="P174" s="130">
        <v>6.0000000000000026E-2</v>
      </c>
      <c r="Q174" t="s">
        <v>384</v>
      </c>
      <c r="S174" s="17">
        <v>0.18771929824561404</v>
      </c>
      <c r="T174" t="s">
        <v>384</v>
      </c>
      <c r="V174" s="17">
        <v>0.24819572958695107</v>
      </c>
      <c r="W174" s="15" t="s">
        <v>383</v>
      </c>
      <c r="Y174" s="17">
        <v>0.45241963682914599</v>
      </c>
      <c r="Z174" t="s">
        <v>382</v>
      </c>
    </row>
    <row r="175" spans="1:26" ht="14.4" x14ac:dyDescent="0.3">
      <c r="A175" s="15" t="s">
        <v>165</v>
      </c>
      <c r="B175" s="15">
        <v>1202</v>
      </c>
      <c r="C175" t="s">
        <v>10</v>
      </c>
      <c r="D175" s="17">
        <v>0.62176670976950121</v>
      </c>
      <c r="E175" s="15" t="s">
        <v>381</v>
      </c>
      <c r="G175" s="130">
        <v>0.85</v>
      </c>
      <c r="H175" t="s">
        <v>380</v>
      </c>
      <c r="J175" s="57">
        <v>0.11663434207110958</v>
      </c>
      <c r="K175" s="15" t="s">
        <v>384</v>
      </c>
      <c r="M175" s="57">
        <v>0.75</v>
      </c>
      <c r="N175" s="15" t="s">
        <v>381</v>
      </c>
      <c r="P175" s="130">
        <v>0.2400000000000001</v>
      </c>
      <c r="Q175" t="s">
        <v>383</v>
      </c>
      <c r="S175" s="17">
        <v>0.7</v>
      </c>
      <c r="T175" t="s">
        <v>381</v>
      </c>
      <c r="V175" s="17">
        <v>6.1377532433065079E-3</v>
      </c>
      <c r="W175" s="15" t="s">
        <v>384</v>
      </c>
      <c r="Y175" s="17">
        <v>0.43153736730753328</v>
      </c>
      <c r="Z175" t="s">
        <v>382</v>
      </c>
    </row>
    <row r="176" spans="1:26" ht="14.4" x14ac:dyDescent="0.3">
      <c r="A176" s="15" t="s">
        <v>165</v>
      </c>
      <c r="B176" s="16">
        <v>1203</v>
      </c>
      <c r="C176" t="s">
        <v>166</v>
      </c>
      <c r="D176" s="17">
        <v>0.64999999999999991</v>
      </c>
      <c r="E176" s="15" t="s">
        <v>381</v>
      </c>
      <c r="G176" s="130">
        <v>0.36666666666666664</v>
      </c>
      <c r="H176" t="s">
        <v>383</v>
      </c>
      <c r="J176" s="57">
        <v>0.27557576006751022</v>
      </c>
      <c r="K176" s="15" t="s">
        <v>383</v>
      </c>
      <c r="M176" s="57">
        <v>0.5</v>
      </c>
      <c r="N176" s="15" t="s">
        <v>382</v>
      </c>
      <c r="P176" s="130">
        <v>0</v>
      </c>
      <c r="Q176" t="s">
        <v>384</v>
      </c>
      <c r="S176" s="17">
        <v>0.32328548644338118</v>
      </c>
      <c r="T176" t="s">
        <v>383</v>
      </c>
      <c r="V176" s="17">
        <v>1</v>
      </c>
      <c r="W176" s="15" t="s">
        <v>380</v>
      </c>
      <c r="Y176" s="17">
        <v>0.40372248866121563</v>
      </c>
      <c r="Z176" t="s">
        <v>382</v>
      </c>
    </row>
    <row r="177" spans="1:26" ht="14.4" x14ac:dyDescent="0.3">
      <c r="A177" s="15" t="s">
        <v>165</v>
      </c>
      <c r="B177" s="15">
        <v>1204</v>
      </c>
      <c r="C177" t="s">
        <v>167</v>
      </c>
      <c r="D177" s="17">
        <v>0.88085106382978728</v>
      </c>
      <c r="E177" s="15" t="s">
        <v>380</v>
      </c>
      <c r="G177" s="130">
        <v>0.62565011820330962</v>
      </c>
      <c r="H177" t="s">
        <v>381</v>
      </c>
      <c r="J177" s="57">
        <v>5.1378230598952386E-3</v>
      </c>
      <c r="K177" s="15" t="s">
        <v>384</v>
      </c>
      <c r="M177" s="57">
        <v>0.5</v>
      </c>
      <c r="N177" s="15" t="s">
        <v>382</v>
      </c>
      <c r="P177" s="130">
        <v>0.52000000000000024</v>
      </c>
      <c r="Q177" t="s">
        <v>382</v>
      </c>
      <c r="S177" s="17">
        <v>0.92709966405375144</v>
      </c>
      <c r="T177" t="s">
        <v>380</v>
      </c>
      <c r="V177" s="17">
        <v>2.0747373585262531E-3</v>
      </c>
      <c r="W177" s="15" t="s">
        <v>384</v>
      </c>
      <c r="Y177" s="17">
        <v>0.44817707321116612</v>
      </c>
      <c r="Z177" t="s">
        <v>382</v>
      </c>
    </row>
    <row r="178" spans="1:26" ht="14.4" x14ac:dyDescent="0.3">
      <c r="A178" s="15" t="s">
        <v>165</v>
      </c>
      <c r="B178" s="15">
        <v>1205</v>
      </c>
      <c r="C178" t="s">
        <v>168</v>
      </c>
      <c r="D178" s="17">
        <v>0.96111111111111103</v>
      </c>
      <c r="E178" s="15" t="s">
        <v>380</v>
      </c>
      <c r="G178" s="130">
        <v>0.86666666666666659</v>
      </c>
      <c r="H178" t="s">
        <v>380</v>
      </c>
      <c r="J178" s="57">
        <v>0.27485535612506096</v>
      </c>
      <c r="K178" s="15" t="s">
        <v>383</v>
      </c>
      <c r="M178" s="57">
        <v>0.1</v>
      </c>
      <c r="N178" s="15" t="s">
        <v>384</v>
      </c>
      <c r="P178" s="130">
        <v>0.46000000000000013</v>
      </c>
      <c r="Q178" t="s">
        <v>382</v>
      </c>
      <c r="S178" s="17">
        <v>0.70935672514619874</v>
      </c>
      <c r="T178" t="s">
        <v>381</v>
      </c>
      <c r="V178" s="17">
        <v>7.0672889775828416E-4</v>
      </c>
      <c r="W178" s="15" t="s">
        <v>384</v>
      </c>
      <c r="Y178" s="17">
        <v>0.49288685110232755</v>
      </c>
      <c r="Z178" t="s">
        <v>382</v>
      </c>
    </row>
    <row r="179" spans="1:26" ht="14.4" x14ac:dyDescent="0.3">
      <c r="A179" s="15" t="s">
        <v>165</v>
      </c>
      <c r="B179" s="15">
        <v>1206</v>
      </c>
      <c r="C179" t="s">
        <v>169</v>
      </c>
      <c r="D179" s="17">
        <v>0.93703959038544293</v>
      </c>
      <c r="E179" s="15" t="s">
        <v>380</v>
      </c>
      <c r="G179" s="130">
        <v>0.46054641598119861</v>
      </c>
      <c r="H179" t="s">
        <v>382</v>
      </c>
      <c r="J179" s="57">
        <v>0.31639711648263646</v>
      </c>
      <c r="K179" s="15" t="s">
        <v>383</v>
      </c>
      <c r="M179" s="57">
        <v>0.1</v>
      </c>
      <c r="N179" s="15" t="s">
        <v>384</v>
      </c>
      <c r="P179" s="130">
        <v>0.44000000000000011</v>
      </c>
      <c r="Q179" t="s">
        <v>382</v>
      </c>
      <c r="S179" s="17">
        <v>0.3</v>
      </c>
      <c r="T179" t="s">
        <v>383</v>
      </c>
      <c r="V179" s="17">
        <v>1.6730091332298896E-2</v>
      </c>
      <c r="W179" s="15" t="s">
        <v>384</v>
      </c>
      <c r="Y179" s="17">
        <v>0.39641018920888516</v>
      </c>
      <c r="Z179" t="s">
        <v>383</v>
      </c>
    </row>
    <row r="180" spans="1:26" ht="14.4" x14ac:dyDescent="0.3">
      <c r="A180" s="15" t="s">
        <v>165</v>
      </c>
      <c r="B180" s="15">
        <v>1207</v>
      </c>
      <c r="C180" t="s">
        <v>170</v>
      </c>
      <c r="D180" s="17">
        <v>0.50740740740740731</v>
      </c>
      <c r="E180" s="15" t="s">
        <v>382</v>
      </c>
      <c r="G180" s="130">
        <v>0.57777777777777772</v>
      </c>
      <c r="H180" t="s">
        <v>382</v>
      </c>
      <c r="J180" s="57">
        <v>0.2218907660859864</v>
      </c>
      <c r="K180" s="15" t="s">
        <v>383</v>
      </c>
      <c r="M180" s="57">
        <v>0.39999999999999997</v>
      </c>
      <c r="N180" s="15" t="s">
        <v>383</v>
      </c>
      <c r="P180" s="130">
        <v>0.44000000000000011</v>
      </c>
      <c r="Q180" t="s">
        <v>382</v>
      </c>
      <c r="S180" s="17">
        <v>0.79999999999999993</v>
      </c>
      <c r="T180" t="s">
        <v>381</v>
      </c>
      <c r="V180" s="17">
        <v>0.43091684554607268</v>
      </c>
      <c r="W180" s="15" t="s">
        <v>382</v>
      </c>
      <c r="Y180" s="17">
        <v>0.4473421538538816</v>
      </c>
      <c r="Z180" t="s">
        <v>382</v>
      </c>
    </row>
    <row r="181" spans="1:26" ht="14.4" x14ac:dyDescent="0.3">
      <c r="A181" s="15" t="s">
        <v>165</v>
      </c>
      <c r="B181" s="15">
        <v>1208</v>
      </c>
      <c r="C181" t="s">
        <v>171</v>
      </c>
      <c r="D181" s="17">
        <v>0.84570235155342632</v>
      </c>
      <c r="E181" s="15" t="s">
        <v>380</v>
      </c>
      <c r="G181" s="130">
        <v>0.3</v>
      </c>
      <c r="H181" t="s">
        <v>383</v>
      </c>
      <c r="J181" s="57">
        <v>0.39543230372913124</v>
      </c>
      <c r="K181" s="15" t="s">
        <v>383</v>
      </c>
      <c r="M181" s="57">
        <v>0.6</v>
      </c>
      <c r="N181" s="15" t="s">
        <v>382</v>
      </c>
      <c r="P181" s="130">
        <v>0.44000000000000011</v>
      </c>
      <c r="Q181" t="s">
        <v>382</v>
      </c>
      <c r="S181" s="17">
        <v>0.641130604288499</v>
      </c>
      <c r="T181" t="s">
        <v>381</v>
      </c>
      <c r="V181" s="17">
        <v>0.63996645963376764</v>
      </c>
      <c r="W181" s="15" t="s">
        <v>381</v>
      </c>
      <c r="Y181" s="17">
        <v>0.52482313505752343</v>
      </c>
      <c r="Z181" t="s">
        <v>382</v>
      </c>
    </row>
    <row r="182" spans="1:26" ht="14.4" x14ac:dyDescent="0.3">
      <c r="A182" s="15" t="s">
        <v>165</v>
      </c>
      <c r="B182" s="15">
        <v>1209</v>
      </c>
      <c r="C182" t="s">
        <v>172</v>
      </c>
      <c r="D182" s="17">
        <v>0.7</v>
      </c>
      <c r="E182" s="15" t="s">
        <v>381</v>
      </c>
      <c r="G182" s="130">
        <v>0.25</v>
      </c>
      <c r="H182" t="s">
        <v>383</v>
      </c>
      <c r="J182" s="57">
        <v>9.9315964429057171E-2</v>
      </c>
      <c r="K182" s="15" t="s">
        <v>384</v>
      </c>
      <c r="M182" s="57">
        <v>0.2</v>
      </c>
      <c r="N182" s="15" t="s">
        <v>384</v>
      </c>
      <c r="P182" s="130">
        <v>0.64000000000000024</v>
      </c>
      <c r="Q182" t="s">
        <v>381</v>
      </c>
      <c r="S182" s="17">
        <v>0.1</v>
      </c>
      <c r="T182" t="s">
        <v>384</v>
      </c>
      <c r="V182" s="17">
        <v>1</v>
      </c>
      <c r="W182" s="15" t="s">
        <v>380</v>
      </c>
      <c r="Y182" s="17">
        <v>0.39332899110726438</v>
      </c>
      <c r="Z182" t="s">
        <v>383</v>
      </c>
    </row>
    <row r="183" spans="1:26" ht="14.4" x14ac:dyDescent="0.3">
      <c r="A183" s="15" t="s">
        <v>165</v>
      </c>
      <c r="B183" s="15">
        <v>1210</v>
      </c>
      <c r="C183" t="s">
        <v>173</v>
      </c>
      <c r="D183" s="17">
        <v>1</v>
      </c>
      <c r="E183" s="15" t="s">
        <v>380</v>
      </c>
      <c r="G183" s="130">
        <v>0.7931818181818181</v>
      </c>
      <c r="H183" t="s">
        <v>381</v>
      </c>
      <c r="J183" s="57">
        <v>6.3813787008936612E-2</v>
      </c>
      <c r="K183" s="15" t="s">
        <v>384</v>
      </c>
      <c r="M183" s="57">
        <v>0.6</v>
      </c>
      <c r="N183" s="15" t="s">
        <v>382</v>
      </c>
      <c r="P183" s="130">
        <v>0.44000000000000011</v>
      </c>
      <c r="Q183" t="s">
        <v>382</v>
      </c>
      <c r="S183" s="17">
        <v>0.3</v>
      </c>
      <c r="T183" t="s">
        <v>383</v>
      </c>
      <c r="V183" s="17">
        <v>0.15905916098326434</v>
      </c>
      <c r="W183" s="15" t="s">
        <v>384</v>
      </c>
      <c r="Y183" s="17">
        <v>0.45683663557783322</v>
      </c>
      <c r="Z183" t="s">
        <v>382</v>
      </c>
    </row>
    <row r="184" spans="1:26" ht="14.4" x14ac:dyDescent="0.3">
      <c r="A184" s="15" t="s">
        <v>165</v>
      </c>
      <c r="B184" s="15">
        <v>1211</v>
      </c>
      <c r="C184" t="s">
        <v>174</v>
      </c>
      <c r="D184" s="17">
        <v>0.24499999999999997</v>
      </c>
      <c r="E184" s="15" t="s">
        <v>383</v>
      </c>
      <c r="G184" s="130">
        <v>0.48750000000000004</v>
      </c>
      <c r="H184" t="s">
        <v>382</v>
      </c>
      <c r="J184" s="57">
        <v>0.30113493887875992</v>
      </c>
      <c r="K184" s="15" t="s">
        <v>383</v>
      </c>
      <c r="M184" s="57">
        <v>0.55000000000000004</v>
      </c>
      <c r="N184" s="15" t="s">
        <v>382</v>
      </c>
      <c r="P184" s="130">
        <v>0</v>
      </c>
      <c r="Q184" t="s">
        <v>384</v>
      </c>
      <c r="S184" s="17">
        <v>0</v>
      </c>
      <c r="T184" t="s">
        <v>384</v>
      </c>
      <c r="V184" s="17">
        <v>0.52652629257887695</v>
      </c>
      <c r="W184" s="15" t="s">
        <v>382</v>
      </c>
      <c r="Y184" s="17">
        <v>0.29281136397757768</v>
      </c>
      <c r="Z184" t="s">
        <v>383</v>
      </c>
    </row>
    <row r="185" spans="1:26" ht="14.4" x14ac:dyDescent="0.3">
      <c r="A185" s="15" t="s">
        <v>165</v>
      </c>
      <c r="B185" s="15">
        <v>1212</v>
      </c>
      <c r="C185" t="s">
        <v>175</v>
      </c>
      <c r="D185" s="17">
        <v>0.6157136984361069</v>
      </c>
      <c r="E185" s="15" t="s">
        <v>381</v>
      </c>
      <c r="G185" s="130">
        <v>0.33221925133689845</v>
      </c>
      <c r="H185" t="s">
        <v>383</v>
      </c>
      <c r="J185" s="57">
        <v>0.26532277037010599</v>
      </c>
      <c r="K185" s="15" t="s">
        <v>383</v>
      </c>
      <c r="M185" s="57">
        <v>0.1</v>
      </c>
      <c r="N185" s="15" t="s">
        <v>384</v>
      </c>
      <c r="P185" s="130">
        <v>0.2400000000000001</v>
      </c>
      <c r="Q185" t="s">
        <v>383</v>
      </c>
      <c r="S185" s="17">
        <v>0</v>
      </c>
      <c r="T185" t="s">
        <v>384</v>
      </c>
      <c r="V185" s="17">
        <v>0</v>
      </c>
      <c r="W185" s="15" t="s">
        <v>384</v>
      </c>
      <c r="Y185" s="17">
        <v>0.25452063505847733</v>
      </c>
      <c r="Z185" t="s">
        <v>383</v>
      </c>
    </row>
    <row r="186" spans="1:26" ht="14.4" x14ac:dyDescent="0.3">
      <c r="A186" s="15" t="s">
        <v>165</v>
      </c>
      <c r="B186" s="15">
        <v>1213</v>
      </c>
      <c r="C186" t="s">
        <v>176</v>
      </c>
      <c r="D186" s="17">
        <v>0</v>
      </c>
      <c r="E186" s="15" t="s">
        <v>384</v>
      </c>
      <c r="G186" s="130">
        <v>0</v>
      </c>
      <c r="H186" t="s">
        <v>384</v>
      </c>
      <c r="J186" s="57">
        <v>0.11504417871739679</v>
      </c>
      <c r="K186" s="15" t="s">
        <v>384</v>
      </c>
      <c r="M186" s="57">
        <v>0</v>
      </c>
      <c r="N186" s="15" t="s">
        <v>384</v>
      </c>
      <c r="P186" s="130">
        <v>0</v>
      </c>
      <c r="Q186" t="s">
        <v>384</v>
      </c>
      <c r="S186" s="17">
        <v>0</v>
      </c>
      <c r="T186" t="s">
        <v>384</v>
      </c>
      <c r="V186" s="17">
        <v>0</v>
      </c>
      <c r="W186" s="15" t="s">
        <v>384</v>
      </c>
      <c r="Y186" s="17">
        <v>2.8761044679349198E-2</v>
      </c>
      <c r="Z186" t="s">
        <v>384</v>
      </c>
    </row>
    <row r="187" spans="1:26" ht="14.4" x14ac:dyDescent="0.3">
      <c r="A187" s="15" t="s">
        <v>165</v>
      </c>
      <c r="B187" s="15">
        <v>1214</v>
      </c>
      <c r="C187" t="s">
        <v>177</v>
      </c>
      <c r="D187" s="17">
        <v>0</v>
      </c>
      <c r="E187" s="15" t="s">
        <v>384</v>
      </c>
      <c r="G187" s="130">
        <v>0</v>
      </c>
      <c r="H187" t="s">
        <v>384</v>
      </c>
      <c r="J187" s="57">
        <v>0.22352589311347484</v>
      </c>
      <c r="K187" s="15" t="s">
        <v>383</v>
      </c>
      <c r="M187" s="57">
        <v>0</v>
      </c>
      <c r="N187" s="15" t="s">
        <v>384</v>
      </c>
      <c r="P187" s="130">
        <v>0</v>
      </c>
      <c r="Q187" t="s">
        <v>384</v>
      </c>
      <c r="S187" s="17">
        <v>0</v>
      </c>
      <c r="T187" t="s">
        <v>384</v>
      </c>
      <c r="V187" s="17">
        <v>2.3828043838546229E-2</v>
      </c>
      <c r="W187" s="15" t="s">
        <v>384</v>
      </c>
      <c r="Y187" s="17">
        <v>5.8264277662223335E-2</v>
      </c>
      <c r="Z187" t="s">
        <v>384</v>
      </c>
    </row>
    <row r="188" spans="1:26" ht="14.4" x14ac:dyDescent="0.3">
      <c r="A188" s="15" t="s">
        <v>165</v>
      </c>
      <c r="B188" s="15">
        <v>1215</v>
      </c>
      <c r="C188" t="s">
        <v>178</v>
      </c>
      <c r="D188" s="17">
        <v>0.51397328921817753</v>
      </c>
      <c r="E188" s="15" t="s">
        <v>382</v>
      </c>
      <c r="G188" s="130">
        <v>0.3571428571428571</v>
      </c>
      <c r="H188" t="s">
        <v>383</v>
      </c>
      <c r="J188" s="57">
        <v>0.11510668570302644</v>
      </c>
      <c r="K188" s="15" t="s">
        <v>384</v>
      </c>
      <c r="M188" s="57">
        <v>0.75</v>
      </c>
      <c r="N188" s="15" t="s">
        <v>381</v>
      </c>
      <c r="P188" s="130">
        <v>0.16000000000000006</v>
      </c>
      <c r="Q188" t="s">
        <v>384</v>
      </c>
      <c r="S188" s="17">
        <v>0.1</v>
      </c>
      <c r="T188" t="s">
        <v>384</v>
      </c>
      <c r="V188" s="17">
        <v>0</v>
      </c>
      <c r="W188" s="15" t="s">
        <v>384</v>
      </c>
      <c r="Y188" s="17">
        <v>0.26844409337991182</v>
      </c>
      <c r="Z188" t="s">
        <v>383</v>
      </c>
    </row>
    <row r="189" spans="1:26" ht="14.4" x14ac:dyDescent="0.3">
      <c r="A189" s="15" t="s">
        <v>165</v>
      </c>
      <c r="B189" s="15">
        <v>1216</v>
      </c>
      <c r="C189" t="s">
        <v>179</v>
      </c>
      <c r="D189" s="17">
        <v>0</v>
      </c>
      <c r="E189" s="15" t="s">
        <v>384</v>
      </c>
      <c r="G189" s="130">
        <v>0.1</v>
      </c>
      <c r="H189" t="s">
        <v>384</v>
      </c>
      <c r="J189" s="57">
        <v>0.21023822606958101</v>
      </c>
      <c r="K189" s="15" t="s">
        <v>383</v>
      </c>
      <c r="M189" s="57">
        <v>0.44999999999999996</v>
      </c>
      <c r="N189" s="15" t="s">
        <v>382</v>
      </c>
      <c r="P189" s="130">
        <v>0</v>
      </c>
      <c r="Q189" t="s">
        <v>384</v>
      </c>
      <c r="S189" s="17">
        <v>0</v>
      </c>
      <c r="T189" t="s">
        <v>384</v>
      </c>
      <c r="V189" s="17">
        <v>0</v>
      </c>
      <c r="W189" s="15" t="s">
        <v>384</v>
      </c>
      <c r="Y189" s="17">
        <v>0.11255955651739526</v>
      </c>
      <c r="Z189" t="s">
        <v>384</v>
      </c>
    </row>
    <row r="190" spans="1:26" ht="14.4" x14ac:dyDescent="0.3">
      <c r="A190" s="15" t="s">
        <v>165</v>
      </c>
      <c r="B190" s="15">
        <v>1217</v>
      </c>
      <c r="C190" t="s">
        <v>180</v>
      </c>
      <c r="D190" s="17">
        <v>0</v>
      </c>
      <c r="E190" s="15" t="s">
        <v>384</v>
      </c>
      <c r="G190" s="130">
        <v>0.1</v>
      </c>
      <c r="H190" t="s">
        <v>384</v>
      </c>
      <c r="J190" s="57">
        <v>0.14632198453307127</v>
      </c>
      <c r="K190" s="15" t="s">
        <v>384</v>
      </c>
      <c r="M190" s="57">
        <v>0.4</v>
      </c>
      <c r="N190" s="15" t="s">
        <v>383</v>
      </c>
      <c r="P190" s="130">
        <v>0</v>
      </c>
      <c r="Q190" t="s">
        <v>384</v>
      </c>
      <c r="S190" s="17">
        <v>0</v>
      </c>
      <c r="T190" t="s">
        <v>384</v>
      </c>
      <c r="V190" s="17">
        <v>2.0214601702056927E-5</v>
      </c>
      <c r="W190" s="15" t="s">
        <v>384</v>
      </c>
      <c r="Y190" s="17">
        <v>9.1582517593438037E-2</v>
      </c>
      <c r="Z190" t="s">
        <v>384</v>
      </c>
    </row>
    <row r="191" spans="1:26" ht="14.4" x14ac:dyDescent="0.3">
      <c r="A191" s="15" t="s">
        <v>165</v>
      </c>
      <c r="B191" s="15">
        <v>1218</v>
      </c>
      <c r="C191" t="s">
        <v>181</v>
      </c>
      <c r="D191" s="17">
        <v>0.31388888888888888</v>
      </c>
      <c r="E191" s="15" t="s">
        <v>383</v>
      </c>
      <c r="G191" s="130">
        <v>0.54999999999999993</v>
      </c>
      <c r="H191" t="s">
        <v>382</v>
      </c>
      <c r="J191" s="57">
        <v>0.1141521436307044</v>
      </c>
      <c r="K191" s="15" t="s">
        <v>384</v>
      </c>
      <c r="M191" s="57">
        <v>0.4</v>
      </c>
      <c r="N191" s="15" t="s">
        <v>383</v>
      </c>
      <c r="P191" s="130">
        <v>0</v>
      </c>
      <c r="Q191" t="s">
        <v>384</v>
      </c>
      <c r="S191" s="17">
        <v>0.56680161943319829</v>
      </c>
      <c r="T191" t="s">
        <v>382</v>
      </c>
      <c r="V191" s="17">
        <v>0</v>
      </c>
      <c r="W191" s="15" t="s">
        <v>384</v>
      </c>
      <c r="Y191" s="17">
        <v>0.25480153118432924</v>
      </c>
      <c r="Z191" t="s">
        <v>383</v>
      </c>
    </row>
    <row r="192" spans="1:26" ht="14.4" x14ac:dyDescent="0.3">
      <c r="A192" s="15" t="s">
        <v>165</v>
      </c>
      <c r="B192" s="15">
        <v>1219</v>
      </c>
      <c r="C192" t="s">
        <v>182</v>
      </c>
      <c r="D192" s="17">
        <v>0</v>
      </c>
      <c r="E192" s="15" t="s">
        <v>384</v>
      </c>
      <c r="G192" s="130">
        <v>6.6666666666666666E-2</v>
      </c>
      <c r="H192" t="s">
        <v>384</v>
      </c>
      <c r="J192" s="57">
        <v>0.32955590542508295</v>
      </c>
      <c r="K192" s="15" t="s">
        <v>383</v>
      </c>
      <c r="M192" s="57">
        <v>0.6</v>
      </c>
      <c r="N192" s="15" t="s">
        <v>382</v>
      </c>
      <c r="P192" s="130">
        <v>0</v>
      </c>
      <c r="Q192" t="s">
        <v>384</v>
      </c>
      <c r="S192" s="17">
        <v>0</v>
      </c>
      <c r="T192" t="s">
        <v>384</v>
      </c>
      <c r="V192" s="17">
        <v>3.2538211641543802E-2</v>
      </c>
      <c r="W192" s="15" t="s">
        <v>384</v>
      </c>
      <c r="Y192" s="17">
        <v>0.15564279752042512</v>
      </c>
      <c r="Z192" t="s">
        <v>384</v>
      </c>
    </row>
    <row r="193" spans="1:26" ht="14.4" x14ac:dyDescent="0.3">
      <c r="A193" s="15" t="s">
        <v>165</v>
      </c>
      <c r="B193" s="15">
        <v>1220</v>
      </c>
      <c r="C193" t="s">
        <v>183</v>
      </c>
      <c r="D193" s="17">
        <v>0</v>
      </c>
      <c r="E193" s="15" t="s">
        <v>384</v>
      </c>
      <c r="G193" s="130">
        <v>0.53749999999999998</v>
      </c>
      <c r="H193" t="s">
        <v>382</v>
      </c>
      <c r="J193" s="57">
        <v>0.27923844353393801</v>
      </c>
      <c r="K193" s="15" t="s">
        <v>383</v>
      </c>
      <c r="M193" s="57">
        <v>0.95000000000000007</v>
      </c>
      <c r="N193" s="15" t="s">
        <v>380</v>
      </c>
      <c r="P193" s="130">
        <v>0.2400000000000001</v>
      </c>
      <c r="Q193" t="s">
        <v>383</v>
      </c>
      <c r="S193" s="17">
        <v>0.18421052631578946</v>
      </c>
      <c r="T193" t="s">
        <v>384</v>
      </c>
      <c r="V193" s="17">
        <v>6.4251359967103294E-2</v>
      </c>
      <c r="W193" s="15" t="s">
        <v>384</v>
      </c>
      <c r="Y193" s="17">
        <v>0.30628079951177384</v>
      </c>
      <c r="Z193" t="s">
        <v>383</v>
      </c>
    </row>
    <row r="194" spans="1:26" ht="14.4" x14ac:dyDescent="0.3">
      <c r="A194" s="15" t="s">
        <v>165</v>
      </c>
      <c r="B194" s="15">
        <v>1221</v>
      </c>
      <c r="C194" t="s">
        <v>184</v>
      </c>
      <c r="D194" s="17">
        <v>0</v>
      </c>
      <c r="E194" s="15" t="s">
        <v>384</v>
      </c>
      <c r="G194" s="130">
        <v>0</v>
      </c>
      <c r="H194" t="s">
        <v>384</v>
      </c>
      <c r="J194" s="57">
        <v>1.6908916687854852E-3</v>
      </c>
      <c r="K194" s="15" t="s">
        <v>384</v>
      </c>
      <c r="M194" s="57">
        <v>0</v>
      </c>
      <c r="N194" s="15" t="s">
        <v>384</v>
      </c>
      <c r="P194" s="130">
        <v>0</v>
      </c>
      <c r="Q194" t="s">
        <v>384</v>
      </c>
      <c r="S194" s="17">
        <v>0</v>
      </c>
      <c r="T194" t="s">
        <v>384</v>
      </c>
      <c r="V194" s="17">
        <v>0</v>
      </c>
      <c r="W194" s="15" t="s">
        <v>384</v>
      </c>
      <c r="Y194" s="17">
        <v>4.2272291719637131E-4</v>
      </c>
      <c r="Z194" t="s">
        <v>384</v>
      </c>
    </row>
    <row r="195" spans="1:26" ht="14.4" x14ac:dyDescent="0.3">
      <c r="A195" s="15" t="s">
        <v>165</v>
      </c>
      <c r="B195" s="15">
        <v>1222</v>
      </c>
      <c r="C195" t="s">
        <v>185</v>
      </c>
      <c r="D195" s="17">
        <v>0</v>
      </c>
      <c r="E195" s="15" t="s">
        <v>384</v>
      </c>
      <c r="G195" s="130">
        <v>0</v>
      </c>
      <c r="H195" t="s">
        <v>384</v>
      </c>
      <c r="J195" s="57">
        <v>2.174691107245065E-2</v>
      </c>
      <c r="K195" s="15" t="s">
        <v>384</v>
      </c>
      <c r="M195" s="57">
        <v>0</v>
      </c>
      <c r="N195" s="15" t="s">
        <v>384</v>
      </c>
      <c r="P195" s="130">
        <v>0</v>
      </c>
      <c r="Q195" t="s">
        <v>384</v>
      </c>
      <c r="S195" s="17">
        <v>0</v>
      </c>
      <c r="T195" t="s">
        <v>384</v>
      </c>
      <c r="V195" s="17">
        <v>3.4932365772784784E-4</v>
      </c>
      <c r="W195" s="15" t="s">
        <v>384</v>
      </c>
      <c r="Y195" s="17">
        <v>5.4716601338854476E-3</v>
      </c>
      <c r="Z195" t="s">
        <v>384</v>
      </c>
    </row>
    <row r="196" spans="1:26" ht="14.4" x14ac:dyDescent="0.3">
      <c r="A196" s="15" t="s">
        <v>165</v>
      </c>
      <c r="B196" s="15">
        <v>1223</v>
      </c>
      <c r="C196" t="s">
        <v>186</v>
      </c>
      <c r="D196" s="17">
        <v>0.54868421052631577</v>
      </c>
      <c r="E196" s="15" t="s">
        <v>382</v>
      </c>
      <c r="G196" s="130">
        <v>3.3333333333333333E-2</v>
      </c>
      <c r="H196" t="s">
        <v>384</v>
      </c>
      <c r="J196" s="57">
        <v>0.27355068885129158</v>
      </c>
      <c r="K196" s="15" t="s">
        <v>383</v>
      </c>
      <c r="M196" s="57">
        <v>0.2</v>
      </c>
      <c r="N196" s="15" t="s">
        <v>384</v>
      </c>
      <c r="P196" s="130">
        <v>0.54000000000000026</v>
      </c>
      <c r="Q196" t="s">
        <v>382</v>
      </c>
      <c r="S196" s="17">
        <v>0.3</v>
      </c>
      <c r="T196" t="s">
        <v>383</v>
      </c>
      <c r="V196" s="17">
        <v>0.38000664808672507</v>
      </c>
      <c r="W196" s="15" t="s">
        <v>383</v>
      </c>
      <c r="Y196" s="17">
        <v>0.32469096860044278</v>
      </c>
      <c r="Z196" t="s">
        <v>383</v>
      </c>
    </row>
    <row r="197" spans="1:26" ht="14.4" x14ac:dyDescent="0.3">
      <c r="A197" s="15" t="s">
        <v>165</v>
      </c>
      <c r="B197" s="15">
        <v>1224</v>
      </c>
      <c r="C197" t="s">
        <v>187</v>
      </c>
      <c r="D197" s="17">
        <v>0</v>
      </c>
      <c r="E197" s="15" t="s">
        <v>384</v>
      </c>
      <c r="G197" s="130">
        <v>0</v>
      </c>
      <c r="H197" t="s">
        <v>384</v>
      </c>
      <c r="J197" s="57">
        <v>0.24281801483691612</v>
      </c>
      <c r="K197" s="15" t="s">
        <v>383</v>
      </c>
      <c r="M197" s="57">
        <v>0.15000000000000002</v>
      </c>
      <c r="N197" s="15" t="s">
        <v>384</v>
      </c>
      <c r="P197" s="130">
        <v>0</v>
      </c>
      <c r="Q197" t="s">
        <v>384</v>
      </c>
      <c r="S197" s="17">
        <v>0</v>
      </c>
      <c r="T197" t="s">
        <v>384</v>
      </c>
      <c r="V197" s="17">
        <v>0.14759431112487198</v>
      </c>
      <c r="W197" s="15" t="s">
        <v>384</v>
      </c>
      <c r="Y197" s="17">
        <v>9.0463934821716233E-2</v>
      </c>
      <c r="Z197" t="s">
        <v>384</v>
      </c>
    </row>
    <row r="198" spans="1:26" ht="14.4" x14ac:dyDescent="0.3">
      <c r="A198" s="15" t="s">
        <v>165</v>
      </c>
      <c r="B198" s="15">
        <v>1225</v>
      </c>
      <c r="C198" t="s">
        <v>188</v>
      </c>
      <c r="D198" s="17">
        <v>0.25555555555555554</v>
      </c>
      <c r="E198" s="15" t="s">
        <v>383</v>
      </c>
      <c r="G198" s="130">
        <v>0.77500000000000002</v>
      </c>
      <c r="H198" t="s">
        <v>381</v>
      </c>
      <c r="J198" s="57">
        <v>0.14097590864133405</v>
      </c>
      <c r="K198" s="15" t="s">
        <v>384</v>
      </c>
      <c r="M198" s="57">
        <v>0.4</v>
      </c>
      <c r="N198" s="15" t="s">
        <v>383</v>
      </c>
      <c r="P198" s="130">
        <v>0</v>
      </c>
      <c r="Q198" t="s">
        <v>384</v>
      </c>
      <c r="S198" s="17">
        <v>0.3203661327231121</v>
      </c>
      <c r="T198" t="s">
        <v>383</v>
      </c>
      <c r="V198" s="17">
        <v>1</v>
      </c>
      <c r="W198" s="15" t="s">
        <v>380</v>
      </c>
      <c r="Y198" s="17">
        <v>0.36186392376597809</v>
      </c>
      <c r="Z198" t="s">
        <v>383</v>
      </c>
    </row>
    <row r="199" spans="1:26" ht="14.4" x14ac:dyDescent="0.3">
      <c r="A199" s="15" t="s">
        <v>165</v>
      </c>
      <c r="B199" s="15">
        <v>1226</v>
      </c>
      <c r="C199" t="s">
        <v>189</v>
      </c>
      <c r="D199" s="17">
        <v>0</v>
      </c>
      <c r="E199" s="15" t="s">
        <v>384</v>
      </c>
      <c r="G199" s="130">
        <v>0.1</v>
      </c>
      <c r="H199" t="s">
        <v>384</v>
      </c>
      <c r="J199" s="57">
        <v>0.16791049871147443</v>
      </c>
      <c r="K199" s="15" t="s">
        <v>384</v>
      </c>
      <c r="M199" s="57">
        <v>0.1</v>
      </c>
      <c r="N199" s="15" t="s">
        <v>384</v>
      </c>
      <c r="P199" s="130">
        <v>0.20000000000000007</v>
      </c>
      <c r="Q199" t="s">
        <v>384</v>
      </c>
      <c r="S199" s="17">
        <v>0</v>
      </c>
      <c r="T199" t="s">
        <v>384</v>
      </c>
      <c r="V199" s="17">
        <v>1</v>
      </c>
      <c r="W199" s="15" t="s">
        <v>380</v>
      </c>
      <c r="Y199" s="17">
        <v>0.19697762467786861</v>
      </c>
      <c r="Z199" t="s">
        <v>384</v>
      </c>
    </row>
    <row r="200" spans="1:26" ht="14.4" x14ac:dyDescent="0.3">
      <c r="A200" s="15" t="s">
        <v>165</v>
      </c>
      <c r="B200" s="15">
        <v>1227</v>
      </c>
      <c r="C200" t="s">
        <v>190</v>
      </c>
      <c r="D200" s="17">
        <v>0.16874999999999998</v>
      </c>
      <c r="E200" s="15" t="s">
        <v>384</v>
      </c>
      <c r="G200" s="130">
        <v>0.57344827586206892</v>
      </c>
      <c r="H200" t="s">
        <v>382</v>
      </c>
      <c r="J200" s="57">
        <v>0.19820022011261679</v>
      </c>
      <c r="K200" s="15" t="s">
        <v>384</v>
      </c>
      <c r="M200" s="57">
        <v>0.60000000000000009</v>
      </c>
      <c r="N200" s="15" t="s">
        <v>382</v>
      </c>
      <c r="P200" s="130">
        <v>0.22000000000000006</v>
      </c>
      <c r="Q200" t="s">
        <v>383</v>
      </c>
      <c r="S200" s="17">
        <v>0</v>
      </c>
      <c r="T200" t="s">
        <v>384</v>
      </c>
      <c r="V200" s="17">
        <v>1</v>
      </c>
      <c r="W200" s="15" t="s">
        <v>380</v>
      </c>
      <c r="Y200" s="17">
        <v>0.35387979640746459</v>
      </c>
      <c r="Z200" t="s">
        <v>383</v>
      </c>
    </row>
    <row r="201" spans="1:26" ht="14.4" x14ac:dyDescent="0.3">
      <c r="A201" s="15" t="s">
        <v>165</v>
      </c>
      <c r="B201" s="15">
        <v>1228</v>
      </c>
      <c r="C201" t="s">
        <v>191</v>
      </c>
      <c r="D201" s="17">
        <v>0</v>
      </c>
      <c r="E201" s="15" t="s">
        <v>384</v>
      </c>
      <c r="G201" s="130">
        <v>0</v>
      </c>
      <c r="H201" t="s">
        <v>384</v>
      </c>
      <c r="J201" s="57">
        <v>9.4184083184181075E-2</v>
      </c>
      <c r="K201" s="15" t="s">
        <v>384</v>
      </c>
      <c r="M201" s="57">
        <v>0</v>
      </c>
      <c r="N201" s="15" t="s">
        <v>384</v>
      </c>
      <c r="P201" s="130">
        <v>0</v>
      </c>
      <c r="Q201" t="s">
        <v>384</v>
      </c>
      <c r="S201" s="17">
        <v>0</v>
      </c>
      <c r="T201" t="s">
        <v>384</v>
      </c>
      <c r="V201" s="17">
        <v>0.14033267318232709</v>
      </c>
      <c r="W201" s="15" t="s">
        <v>384</v>
      </c>
      <c r="Y201" s="17">
        <v>3.7579288114277978E-2</v>
      </c>
      <c r="Z201" t="s">
        <v>384</v>
      </c>
    </row>
    <row r="202" spans="1:26" ht="14.4" x14ac:dyDescent="0.3">
      <c r="A202" s="15" t="s">
        <v>165</v>
      </c>
      <c r="B202" s="15">
        <v>1229</v>
      </c>
      <c r="C202" t="s">
        <v>143</v>
      </c>
      <c r="D202" s="17">
        <v>0</v>
      </c>
      <c r="E202" s="15" t="s">
        <v>384</v>
      </c>
      <c r="G202" s="130">
        <v>0</v>
      </c>
      <c r="H202" t="s">
        <v>384</v>
      </c>
      <c r="J202" s="57">
        <v>0.14942070618952749</v>
      </c>
      <c r="K202" s="15" t="s">
        <v>384</v>
      </c>
      <c r="M202" s="57">
        <v>0.25</v>
      </c>
      <c r="N202" s="15" t="s">
        <v>383</v>
      </c>
      <c r="P202" s="130">
        <v>0</v>
      </c>
      <c r="Q202" t="s">
        <v>384</v>
      </c>
      <c r="S202" s="17">
        <v>0</v>
      </c>
      <c r="T202" t="s">
        <v>384</v>
      </c>
      <c r="V202" s="17">
        <v>8.8938024297263663E-2</v>
      </c>
      <c r="W202" s="15" t="s">
        <v>384</v>
      </c>
      <c r="Y202" s="17">
        <v>7.1248978977108246E-2</v>
      </c>
      <c r="Z202" t="s">
        <v>384</v>
      </c>
    </row>
    <row r="203" spans="1:26" ht="14.4" x14ac:dyDescent="0.3">
      <c r="A203" s="15" t="s">
        <v>165</v>
      </c>
      <c r="B203" s="15">
        <v>1230</v>
      </c>
      <c r="C203" t="s">
        <v>192</v>
      </c>
      <c r="D203" s="17">
        <v>0.93478260869565211</v>
      </c>
      <c r="E203" s="15" t="s">
        <v>380</v>
      </c>
      <c r="G203" s="130">
        <v>0.7</v>
      </c>
      <c r="H203" t="s">
        <v>381</v>
      </c>
      <c r="J203" s="57">
        <v>0.19509165054834149</v>
      </c>
      <c r="K203" s="15" t="s">
        <v>384</v>
      </c>
      <c r="M203" s="57">
        <v>0.54999999999999993</v>
      </c>
      <c r="N203" s="15" t="s">
        <v>382</v>
      </c>
      <c r="P203" s="130">
        <v>0.6000000000000002</v>
      </c>
      <c r="Q203" t="s">
        <v>382</v>
      </c>
      <c r="S203" s="17">
        <v>0</v>
      </c>
      <c r="T203" t="s">
        <v>384</v>
      </c>
      <c r="V203" s="17">
        <v>0</v>
      </c>
      <c r="W203" s="15" t="s">
        <v>384</v>
      </c>
      <c r="Y203" s="17">
        <v>0.43899030394143324</v>
      </c>
      <c r="Z203" t="s">
        <v>382</v>
      </c>
    </row>
    <row r="204" spans="1:26" ht="14.4" x14ac:dyDescent="0.3">
      <c r="A204" s="15" t="s">
        <v>193</v>
      </c>
      <c r="B204" s="15">
        <v>1301</v>
      </c>
      <c r="C204" t="s">
        <v>193</v>
      </c>
      <c r="D204" s="17">
        <v>0</v>
      </c>
      <c r="E204" s="15" t="s">
        <v>384</v>
      </c>
      <c r="G204" s="130">
        <v>0</v>
      </c>
      <c r="H204" t="s">
        <v>384</v>
      </c>
      <c r="J204" s="57">
        <v>0.43909402707292322</v>
      </c>
      <c r="K204" s="15" t="s">
        <v>382</v>
      </c>
      <c r="M204" s="57">
        <v>0.3</v>
      </c>
      <c r="N204" s="15" t="s">
        <v>383</v>
      </c>
      <c r="P204" s="130">
        <v>0</v>
      </c>
      <c r="Q204" t="s">
        <v>384</v>
      </c>
      <c r="S204" s="17">
        <v>0</v>
      </c>
      <c r="T204" t="s">
        <v>384</v>
      </c>
      <c r="V204" s="17">
        <v>1.0070611801232974E-2</v>
      </c>
      <c r="W204" s="15" t="s">
        <v>384</v>
      </c>
      <c r="Y204" s="17">
        <v>0.14078056794835411</v>
      </c>
      <c r="Z204" t="s">
        <v>384</v>
      </c>
    </row>
    <row r="205" spans="1:26" ht="14.4" x14ac:dyDescent="0.3">
      <c r="A205" s="15" t="s">
        <v>193</v>
      </c>
      <c r="B205" s="15">
        <v>1302</v>
      </c>
      <c r="C205" t="s">
        <v>194</v>
      </c>
      <c r="D205" s="17">
        <v>0.91355932203389822</v>
      </c>
      <c r="E205" s="15" t="s">
        <v>380</v>
      </c>
      <c r="G205" s="130">
        <v>0.40096513371419895</v>
      </c>
      <c r="H205" t="s">
        <v>382</v>
      </c>
      <c r="J205" s="57">
        <v>0.32313070636575397</v>
      </c>
      <c r="K205" s="15" t="s">
        <v>383</v>
      </c>
      <c r="M205" s="57">
        <v>0.7</v>
      </c>
      <c r="N205" s="15" t="s">
        <v>381</v>
      </c>
      <c r="P205" s="130">
        <v>0.54000000000000026</v>
      </c>
      <c r="Q205" t="s">
        <v>382</v>
      </c>
      <c r="S205" s="17">
        <v>0</v>
      </c>
      <c r="T205" t="s">
        <v>384</v>
      </c>
      <c r="V205" s="17">
        <v>1</v>
      </c>
      <c r="W205" s="15" t="s">
        <v>380</v>
      </c>
      <c r="Y205" s="17">
        <v>0.5289613449536531</v>
      </c>
      <c r="Z205" t="s">
        <v>382</v>
      </c>
    </row>
    <row r="206" spans="1:26" ht="14.4" x14ac:dyDescent="0.3">
      <c r="A206" s="15" t="s">
        <v>193</v>
      </c>
      <c r="B206" s="15">
        <v>1303</v>
      </c>
      <c r="C206" t="s">
        <v>195</v>
      </c>
      <c r="D206" s="17">
        <v>0.85476190476190472</v>
      </c>
      <c r="E206" s="15" t="s">
        <v>380</v>
      </c>
      <c r="G206" s="130">
        <v>0.85</v>
      </c>
      <c r="H206" t="s">
        <v>380</v>
      </c>
      <c r="J206" s="57">
        <v>0.2646983463321636</v>
      </c>
      <c r="K206" s="15" t="s">
        <v>383</v>
      </c>
      <c r="M206" s="57">
        <v>0.4</v>
      </c>
      <c r="N206" s="15" t="s">
        <v>383</v>
      </c>
      <c r="P206" s="130">
        <v>0.2400000000000001</v>
      </c>
      <c r="Q206" t="s">
        <v>383</v>
      </c>
      <c r="S206" s="17">
        <v>0.61403508771929816</v>
      </c>
      <c r="T206" t="s">
        <v>381</v>
      </c>
      <c r="V206" s="17">
        <v>0.88058069058937272</v>
      </c>
      <c r="W206" s="15" t="s">
        <v>380</v>
      </c>
      <c r="Y206" s="17">
        <v>0.54735045012819372</v>
      </c>
      <c r="Z206" t="s">
        <v>382</v>
      </c>
    </row>
    <row r="207" spans="1:26" ht="14.4" x14ac:dyDescent="0.3">
      <c r="A207" s="15" t="s">
        <v>193</v>
      </c>
      <c r="B207" s="15">
        <v>1304</v>
      </c>
      <c r="C207" t="s">
        <v>196</v>
      </c>
      <c r="D207" s="17">
        <v>0.81061178832431136</v>
      </c>
      <c r="E207" s="15" t="s">
        <v>380</v>
      </c>
      <c r="G207" s="130">
        <v>0.57708333333333328</v>
      </c>
      <c r="H207" t="s">
        <v>382</v>
      </c>
      <c r="J207" s="57">
        <v>0.55241071508814021</v>
      </c>
      <c r="K207" s="15" t="s">
        <v>382</v>
      </c>
      <c r="M207" s="57">
        <v>0.55000000000000004</v>
      </c>
      <c r="N207" s="15" t="s">
        <v>382</v>
      </c>
      <c r="P207" s="130">
        <v>0</v>
      </c>
      <c r="Q207" t="s">
        <v>384</v>
      </c>
      <c r="S207" s="17">
        <v>0</v>
      </c>
      <c r="T207" t="s">
        <v>384</v>
      </c>
      <c r="V207" s="17">
        <v>0.25104335861654253</v>
      </c>
      <c r="W207" s="15" t="s">
        <v>383</v>
      </c>
      <c r="Y207" s="17">
        <v>0.42636128288233599</v>
      </c>
      <c r="Z207" t="s">
        <v>382</v>
      </c>
    </row>
    <row r="208" spans="1:26" ht="14.4" x14ac:dyDescent="0.3">
      <c r="A208" s="15" t="s">
        <v>193</v>
      </c>
      <c r="B208" s="15">
        <v>1305</v>
      </c>
      <c r="C208" t="s">
        <v>197</v>
      </c>
      <c r="D208" s="17">
        <v>1</v>
      </c>
      <c r="E208" s="15" t="s">
        <v>380</v>
      </c>
      <c r="G208" s="130">
        <v>3.3333333333333333E-2</v>
      </c>
      <c r="H208" t="s">
        <v>384</v>
      </c>
      <c r="J208" s="57">
        <v>0.42801706363482489</v>
      </c>
      <c r="K208" s="15" t="s">
        <v>382</v>
      </c>
      <c r="M208" s="57">
        <v>0.1</v>
      </c>
      <c r="N208" s="15" t="s">
        <v>384</v>
      </c>
      <c r="P208" s="130">
        <v>2.0000000000000007E-2</v>
      </c>
      <c r="Q208" t="s">
        <v>384</v>
      </c>
      <c r="S208" s="17">
        <v>0</v>
      </c>
      <c r="T208" t="s">
        <v>384</v>
      </c>
      <c r="V208" s="17">
        <v>4.6326578839351856E-3</v>
      </c>
      <c r="W208" s="15" t="s">
        <v>384</v>
      </c>
      <c r="Y208" s="17">
        <v>0.27546753169709975</v>
      </c>
      <c r="Z208" t="s">
        <v>383</v>
      </c>
    </row>
    <row r="209" spans="1:26" ht="14.4" x14ac:dyDescent="0.3">
      <c r="A209" s="15" t="s">
        <v>193</v>
      </c>
      <c r="B209" s="15">
        <v>1306</v>
      </c>
      <c r="C209" t="s">
        <v>337</v>
      </c>
      <c r="D209" s="17">
        <v>0.3</v>
      </c>
      <c r="E209" s="15" t="s">
        <v>383</v>
      </c>
      <c r="G209" s="130">
        <v>3.3333333333333333E-2</v>
      </c>
      <c r="H209" t="s">
        <v>384</v>
      </c>
      <c r="J209" s="57">
        <v>6.8483349392585713E-2</v>
      </c>
      <c r="K209" s="15" t="s">
        <v>384</v>
      </c>
      <c r="M209" s="57">
        <v>0.1</v>
      </c>
      <c r="N209" s="15" t="s">
        <v>384</v>
      </c>
      <c r="P209" s="130">
        <v>0</v>
      </c>
      <c r="Q209" t="s">
        <v>384</v>
      </c>
      <c r="S209" s="17">
        <v>0</v>
      </c>
      <c r="T209" t="s">
        <v>384</v>
      </c>
      <c r="V209" s="17">
        <v>0.25701674331561147</v>
      </c>
      <c r="W209" s="15" t="s">
        <v>383</v>
      </c>
      <c r="Y209" s="17">
        <v>0.10282251167970757</v>
      </c>
      <c r="Z209" t="s">
        <v>384</v>
      </c>
    </row>
    <row r="210" spans="1:26" ht="14.4" x14ac:dyDescent="0.3">
      <c r="A210" s="15" t="s">
        <v>193</v>
      </c>
      <c r="B210" s="15">
        <v>1307</v>
      </c>
      <c r="C210" t="s">
        <v>198</v>
      </c>
      <c r="D210" s="17">
        <v>0.63613591639383382</v>
      </c>
      <c r="E210" s="15" t="s">
        <v>381</v>
      </c>
      <c r="G210" s="130">
        <v>0.55979797979797974</v>
      </c>
      <c r="H210" t="s">
        <v>382</v>
      </c>
      <c r="J210" s="57">
        <v>0.3800871925256562</v>
      </c>
      <c r="K210" s="15" t="s">
        <v>383</v>
      </c>
      <c r="M210" s="57">
        <v>0.15</v>
      </c>
      <c r="N210" s="15" t="s">
        <v>384</v>
      </c>
      <c r="P210" s="130">
        <v>0.3000000000000001</v>
      </c>
      <c r="Q210" t="s">
        <v>383</v>
      </c>
      <c r="S210" s="17">
        <v>0</v>
      </c>
      <c r="T210" t="s">
        <v>384</v>
      </c>
      <c r="V210" s="17">
        <v>1.0022511506363244E-2</v>
      </c>
      <c r="W210" s="15" t="s">
        <v>384</v>
      </c>
      <c r="Y210" s="17">
        <v>0.3354141337108224</v>
      </c>
      <c r="Z210" t="s">
        <v>383</v>
      </c>
    </row>
    <row r="211" spans="1:26" ht="14.4" x14ac:dyDescent="0.3">
      <c r="A211" s="15" t="s">
        <v>193</v>
      </c>
      <c r="B211" s="15">
        <v>1308</v>
      </c>
      <c r="C211" t="s">
        <v>199</v>
      </c>
      <c r="D211" s="17">
        <v>0.51354907701803099</v>
      </c>
      <c r="E211" s="15" t="s">
        <v>382</v>
      </c>
      <c r="G211" s="130">
        <v>0.36666666666666664</v>
      </c>
      <c r="H211" t="s">
        <v>383</v>
      </c>
      <c r="J211" s="57">
        <v>6.2456336502956532E-2</v>
      </c>
      <c r="K211" s="15" t="s">
        <v>384</v>
      </c>
      <c r="M211" s="57">
        <v>0.2</v>
      </c>
      <c r="N211" s="15" t="s">
        <v>384</v>
      </c>
      <c r="P211" s="130">
        <v>0.18000000000000005</v>
      </c>
      <c r="Q211" t="s">
        <v>384</v>
      </c>
      <c r="S211" s="17">
        <v>0</v>
      </c>
      <c r="T211" t="s">
        <v>384</v>
      </c>
      <c r="V211" s="17">
        <v>7.4879893003637083E-3</v>
      </c>
      <c r="W211" s="15" t="s">
        <v>384</v>
      </c>
      <c r="Y211" s="17">
        <v>0.19539524460848015</v>
      </c>
      <c r="Z211" t="s">
        <v>384</v>
      </c>
    </row>
    <row r="212" spans="1:26" ht="14.4" x14ac:dyDescent="0.3">
      <c r="A212" s="15" t="s">
        <v>193</v>
      </c>
      <c r="B212" s="15">
        <v>1309</v>
      </c>
      <c r="C212" t="s">
        <v>200</v>
      </c>
      <c r="D212" s="17">
        <v>0</v>
      </c>
      <c r="E212" s="15" t="s">
        <v>384</v>
      </c>
      <c r="G212" s="130">
        <v>0.26666666666666666</v>
      </c>
      <c r="H212" t="s">
        <v>383</v>
      </c>
      <c r="J212" s="57">
        <v>2.2141015299156218E-3</v>
      </c>
      <c r="K212" s="15" t="s">
        <v>384</v>
      </c>
      <c r="M212" s="57">
        <v>0</v>
      </c>
      <c r="N212" s="15" t="s">
        <v>384</v>
      </c>
      <c r="P212" s="130">
        <v>0.40800000000000008</v>
      </c>
      <c r="Q212" t="s">
        <v>382</v>
      </c>
      <c r="S212" s="17">
        <v>0</v>
      </c>
      <c r="T212" t="s">
        <v>384</v>
      </c>
      <c r="V212" s="17">
        <v>0</v>
      </c>
      <c r="W212" s="15" t="s">
        <v>384</v>
      </c>
      <c r="Y212" s="17">
        <v>0.10175352538247892</v>
      </c>
      <c r="Z212" t="s">
        <v>384</v>
      </c>
    </row>
    <row r="213" spans="1:26" ht="14.4" x14ac:dyDescent="0.3">
      <c r="A213" s="15" t="s">
        <v>193</v>
      </c>
      <c r="B213" s="15">
        <v>1310</v>
      </c>
      <c r="C213" t="s">
        <v>150</v>
      </c>
      <c r="D213" s="17">
        <v>0</v>
      </c>
      <c r="E213" s="15" t="s">
        <v>384</v>
      </c>
      <c r="G213" s="130">
        <v>0.36086956521739127</v>
      </c>
      <c r="H213" t="s">
        <v>383</v>
      </c>
      <c r="J213" s="57">
        <v>0.26120814649437107</v>
      </c>
      <c r="K213" s="15" t="s">
        <v>383</v>
      </c>
      <c r="M213" s="57">
        <v>0</v>
      </c>
      <c r="N213" s="15" t="s">
        <v>384</v>
      </c>
      <c r="P213" s="130">
        <v>0</v>
      </c>
      <c r="Q213" t="s">
        <v>384</v>
      </c>
      <c r="S213" s="17">
        <v>0</v>
      </c>
      <c r="T213" t="s">
        <v>384</v>
      </c>
      <c r="V213" s="17">
        <v>0</v>
      </c>
      <c r="W213" s="15" t="s">
        <v>384</v>
      </c>
      <c r="Y213" s="17">
        <v>0.11943247140620146</v>
      </c>
      <c r="Z213" t="s">
        <v>384</v>
      </c>
    </row>
    <row r="214" spans="1:26" ht="14.4" x14ac:dyDescent="0.3">
      <c r="A214" s="15" t="s">
        <v>193</v>
      </c>
      <c r="B214" s="15">
        <v>1311</v>
      </c>
      <c r="C214" t="s">
        <v>201</v>
      </c>
      <c r="D214" s="17">
        <v>0</v>
      </c>
      <c r="E214" s="15" t="s">
        <v>384</v>
      </c>
      <c r="G214" s="130">
        <v>0</v>
      </c>
      <c r="H214" t="s">
        <v>384</v>
      </c>
      <c r="J214" s="57">
        <v>0.18190597335668748</v>
      </c>
      <c r="K214" s="15" t="s">
        <v>384</v>
      </c>
      <c r="M214" s="57">
        <v>0</v>
      </c>
      <c r="N214" s="15" t="s">
        <v>384</v>
      </c>
      <c r="P214" s="130">
        <v>0</v>
      </c>
      <c r="Q214" t="s">
        <v>384</v>
      </c>
      <c r="S214" s="17">
        <v>0</v>
      </c>
      <c r="T214" t="s">
        <v>384</v>
      </c>
      <c r="V214" s="17">
        <v>5.6527030296610423E-2</v>
      </c>
      <c r="W214" s="15" t="s">
        <v>384</v>
      </c>
      <c r="Y214" s="17">
        <v>5.112919636883291E-2</v>
      </c>
      <c r="Z214" t="s">
        <v>384</v>
      </c>
    </row>
    <row r="215" spans="1:26" ht="14.4" x14ac:dyDescent="0.3">
      <c r="A215" s="15" t="s">
        <v>193</v>
      </c>
      <c r="B215" s="15">
        <v>1312</v>
      </c>
      <c r="C215" t="s">
        <v>58</v>
      </c>
      <c r="D215" s="17">
        <v>0</v>
      </c>
      <c r="E215" s="15" t="s">
        <v>384</v>
      </c>
      <c r="G215" s="130">
        <v>0</v>
      </c>
      <c r="H215" t="s">
        <v>384</v>
      </c>
      <c r="J215" s="57">
        <v>0.11587736553324872</v>
      </c>
      <c r="K215" s="15" t="s">
        <v>384</v>
      </c>
      <c r="M215" s="57">
        <v>0.6</v>
      </c>
      <c r="N215" s="15" t="s">
        <v>382</v>
      </c>
      <c r="P215" s="130">
        <v>0</v>
      </c>
      <c r="Q215" t="s">
        <v>384</v>
      </c>
      <c r="S215" s="17">
        <v>0</v>
      </c>
      <c r="T215" t="s">
        <v>384</v>
      </c>
      <c r="V215" s="17">
        <v>0</v>
      </c>
      <c r="W215" s="15" t="s">
        <v>384</v>
      </c>
      <c r="Y215" s="17">
        <v>8.8969341383312181E-2</v>
      </c>
      <c r="Z215" t="s">
        <v>384</v>
      </c>
    </row>
    <row r="216" spans="1:26" ht="14.4" x14ac:dyDescent="0.3">
      <c r="A216" s="15" t="s">
        <v>193</v>
      </c>
      <c r="B216" s="15">
        <v>1313</v>
      </c>
      <c r="C216" t="s">
        <v>202</v>
      </c>
      <c r="D216" s="17">
        <v>0</v>
      </c>
      <c r="E216" s="15" t="s">
        <v>384</v>
      </c>
      <c r="G216" s="130">
        <v>0</v>
      </c>
      <c r="H216" t="s">
        <v>384</v>
      </c>
      <c r="J216" s="57">
        <v>0.37796033116985794</v>
      </c>
      <c r="K216" s="15" t="s">
        <v>383</v>
      </c>
      <c r="M216" s="57">
        <v>0</v>
      </c>
      <c r="N216" s="15" t="s">
        <v>384</v>
      </c>
      <c r="P216" s="130">
        <v>0</v>
      </c>
      <c r="Q216" t="s">
        <v>384</v>
      </c>
      <c r="S216" s="17">
        <v>0</v>
      </c>
      <c r="T216" t="s">
        <v>384</v>
      </c>
      <c r="V216" s="17">
        <v>0.72378292204499195</v>
      </c>
      <c r="W216" s="15" t="s">
        <v>381</v>
      </c>
      <c r="Y216" s="17">
        <v>0.16686837499696366</v>
      </c>
      <c r="Z216" t="s">
        <v>384</v>
      </c>
    </row>
    <row r="217" spans="1:26" ht="14.4" x14ac:dyDescent="0.3">
      <c r="A217" s="15" t="s">
        <v>193</v>
      </c>
      <c r="B217" s="15">
        <v>1314</v>
      </c>
      <c r="C217" t="s">
        <v>203</v>
      </c>
      <c r="D217" s="17">
        <v>0</v>
      </c>
      <c r="E217" s="15" t="s">
        <v>384</v>
      </c>
      <c r="G217" s="130">
        <v>0</v>
      </c>
      <c r="H217" t="s">
        <v>384</v>
      </c>
      <c r="J217" s="57">
        <v>0.3872845111752426</v>
      </c>
      <c r="K217" s="15" t="s">
        <v>383</v>
      </c>
      <c r="M217" s="57">
        <v>0.2</v>
      </c>
      <c r="N217" s="15" t="s">
        <v>384</v>
      </c>
      <c r="P217" s="130">
        <v>0</v>
      </c>
      <c r="Q217" t="s">
        <v>384</v>
      </c>
      <c r="S217" s="17">
        <v>0</v>
      </c>
      <c r="T217" t="s">
        <v>384</v>
      </c>
      <c r="V217" s="17">
        <v>1</v>
      </c>
      <c r="W217" s="15" t="s">
        <v>380</v>
      </c>
      <c r="Y217" s="17">
        <v>0.21682112779381066</v>
      </c>
      <c r="Z217" t="s">
        <v>383</v>
      </c>
    </row>
    <row r="218" spans="1:26" ht="14.4" x14ac:dyDescent="0.3">
      <c r="A218" s="15" t="s">
        <v>193</v>
      </c>
      <c r="B218" s="15">
        <v>1315</v>
      </c>
      <c r="C218" t="s">
        <v>204</v>
      </c>
      <c r="D218" s="17">
        <v>0</v>
      </c>
      <c r="E218" s="15" t="s">
        <v>384</v>
      </c>
      <c r="G218" s="130">
        <v>0</v>
      </c>
      <c r="H218" t="s">
        <v>384</v>
      </c>
      <c r="J218" s="57">
        <v>0.29304400080531223</v>
      </c>
      <c r="K218" s="15" t="s">
        <v>383</v>
      </c>
      <c r="M218" s="57">
        <v>0</v>
      </c>
      <c r="N218" s="15" t="s">
        <v>384</v>
      </c>
      <c r="P218" s="130">
        <v>0</v>
      </c>
      <c r="Q218" t="s">
        <v>384</v>
      </c>
      <c r="S218" s="17">
        <v>0</v>
      </c>
      <c r="T218" t="s">
        <v>384</v>
      </c>
      <c r="V218" s="17">
        <v>1</v>
      </c>
      <c r="W218" s="15" t="s">
        <v>380</v>
      </c>
      <c r="Y218" s="17">
        <v>0.17326100020132806</v>
      </c>
      <c r="Z218" t="s">
        <v>384</v>
      </c>
    </row>
    <row r="219" spans="1:26" ht="14.4" x14ac:dyDescent="0.3">
      <c r="A219" s="15" t="s">
        <v>193</v>
      </c>
      <c r="B219" s="15">
        <v>1316</v>
      </c>
      <c r="C219" t="s">
        <v>205</v>
      </c>
      <c r="D219" s="17">
        <v>0</v>
      </c>
      <c r="E219" s="15" t="s">
        <v>384</v>
      </c>
      <c r="G219" s="130">
        <v>0</v>
      </c>
      <c r="H219" t="s">
        <v>384</v>
      </c>
      <c r="J219" s="57">
        <v>0.12927108075243612</v>
      </c>
      <c r="K219" s="15" t="s">
        <v>384</v>
      </c>
      <c r="M219" s="57">
        <v>0.1</v>
      </c>
      <c r="N219" s="15" t="s">
        <v>384</v>
      </c>
      <c r="P219" s="130">
        <v>0</v>
      </c>
      <c r="Q219" t="s">
        <v>384</v>
      </c>
      <c r="S219" s="17">
        <v>0</v>
      </c>
      <c r="T219" t="s">
        <v>384</v>
      </c>
      <c r="V219" s="17">
        <v>1</v>
      </c>
      <c r="W219" s="15" t="s">
        <v>380</v>
      </c>
      <c r="Y219" s="17">
        <v>0.14231777018810904</v>
      </c>
      <c r="Z219" t="s">
        <v>384</v>
      </c>
    </row>
    <row r="220" spans="1:26" ht="14.4" x14ac:dyDescent="0.3">
      <c r="A220" s="15" t="s">
        <v>193</v>
      </c>
      <c r="B220" s="15">
        <v>1317</v>
      </c>
      <c r="C220" t="s">
        <v>206</v>
      </c>
      <c r="D220" s="17">
        <v>0.35</v>
      </c>
      <c r="E220" s="15" t="s">
        <v>383</v>
      </c>
      <c r="G220" s="130">
        <v>0</v>
      </c>
      <c r="H220" t="s">
        <v>384</v>
      </c>
      <c r="J220" s="57">
        <v>0.12985218419588096</v>
      </c>
      <c r="K220" s="15" t="s">
        <v>384</v>
      </c>
      <c r="M220" s="57">
        <v>0</v>
      </c>
      <c r="N220" s="15" t="s">
        <v>384</v>
      </c>
      <c r="P220" s="130">
        <v>6.0000000000000026E-2</v>
      </c>
      <c r="Q220" t="s">
        <v>384</v>
      </c>
      <c r="S220" s="17">
        <v>0</v>
      </c>
      <c r="T220" t="s">
        <v>384</v>
      </c>
      <c r="V220" s="17">
        <v>1.2499889988213112E-2</v>
      </c>
      <c r="W220" s="15" t="s">
        <v>384</v>
      </c>
      <c r="Y220" s="17">
        <v>9.521303504779155E-2</v>
      </c>
      <c r="Z220" t="s">
        <v>384</v>
      </c>
    </row>
    <row r="221" spans="1:26" ht="14.4" x14ac:dyDescent="0.3">
      <c r="A221" s="15" t="s">
        <v>193</v>
      </c>
      <c r="B221" s="15">
        <v>1318</v>
      </c>
      <c r="C221" t="s">
        <v>207</v>
      </c>
      <c r="D221" s="17">
        <v>0</v>
      </c>
      <c r="E221" s="15" t="s">
        <v>384</v>
      </c>
      <c r="G221" s="130">
        <v>0</v>
      </c>
      <c r="H221" t="s">
        <v>384</v>
      </c>
      <c r="J221" s="57">
        <v>0.11517872313800569</v>
      </c>
      <c r="K221" s="15" t="s">
        <v>384</v>
      </c>
      <c r="M221" s="57">
        <v>0</v>
      </c>
      <c r="N221" s="15" t="s">
        <v>384</v>
      </c>
      <c r="P221" s="130">
        <v>0</v>
      </c>
      <c r="Q221" t="s">
        <v>384</v>
      </c>
      <c r="S221" s="17">
        <v>0</v>
      </c>
      <c r="T221" t="s">
        <v>384</v>
      </c>
      <c r="V221" s="17">
        <v>7.0704307599457172E-2</v>
      </c>
      <c r="W221" s="15" t="s">
        <v>384</v>
      </c>
      <c r="Y221" s="17">
        <v>3.5865111544447138E-2</v>
      </c>
      <c r="Z221" t="s">
        <v>384</v>
      </c>
    </row>
    <row r="222" spans="1:26" ht="14.4" x14ac:dyDescent="0.3">
      <c r="A222" s="15" t="s">
        <v>193</v>
      </c>
      <c r="B222" s="15">
        <v>1319</v>
      </c>
      <c r="C222" t="s">
        <v>208</v>
      </c>
      <c r="D222" s="17">
        <v>0</v>
      </c>
      <c r="E222" s="15" t="s">
        <v>384</v>
      </c>
      <c r="G222" s="130">
        <v>0</v>
      </c>
      <c r="H222" t="s">
        <v>384</v>
      </c>
      <c r="J222" s="57">
        <v>0.9110276868666064</v>
      </c>
      <c r="K222" s="15" t="s">
        <v>380</v>
      </c>
      <c r="M222" s="57">
        <v>0</v>
      </c>
      <c r="N222" s="15" t="s">
        <v>384</v>
      </c>
      <c r="P222" s="130">
        <v>6.0000000000000026E-2</v>
      </c>
      <c r="Q222" t="s">
        <v>384</v>
      </c>
      <c r="S222" s="17">
        <v>0</v>
      </c>
      <c r="T222" t="s">
        <v>384</v>
      </c>
      <c r="V222" s="17">
        <v>1.5941619008653176E-3</v>
      </c>
      <c r="W222" s="15" t="s">
        <v>384</v>
      </c>
      <c r="Y222" s="17">
        <v>0.23691633790673813</v>
      </c>
      <c r="Z222" t="s">
        <v>383</v>
      </c>
    </row>
    <row r="223" spans="1:26" ht="14.4" x14ac:dyDescent="0.3">
      <c r="A223" s="15" t="s">
        <v>193</v>
      </c>
      <c r="B223" s="15">
        <v>1320</v>
      </c>
      <c r="C223" t="s">
        <v>209</v>
      </c>
      <c r="D223" s="17">
        <v>0</v>
      </c>
      <c r="E223" s="15" t="s">
        <v>384</v>
      </c>
      <c r="G223" s="130">
        <v>0</v>
      </c>
      <c r="H223" t="s">
        <v>384</v>
      </c>
      <c r="J223" s="57">
        <v>0.20993627431473116</v>
      </c>
      <c r="K223" s="15" t="s">
        <v>383</v>
      </c>
      <c r="M223" s="57">
        <v>0.2</v>
      </c>
      <c r="N223" s="15" t="s">
        <v>384</v>
      </c>
      <c r="P223" s="130">
        <v>0</v>
      </c>
      <c r="Q223" t="s">
        <v>384</v>
      </c>
      <c r="S223" s="17">
        <v>0</v>
      </c>
      <c r="T223" t="s">
        <v>384</v>
      </c>
      <c r="V223" s="17">
        <v>3.7375459013852064E-4</v>
      </c>
      <c r="W223" s="15" t="s">
        <v>384</v>
      </c>
      <c r="Y223" s="17">
        <v>7.2521444037696642E-2</v>
      </c>
      <c r="Z223" t="s">
        <v>384</v>
      </c>
    </row>
    <row r="224" spans="1:26" ht="14.4" x14ac:dyDescent="0.3">
      <c r="A224" s="15" t="s">
        <v>193</v>
      </c>
      <c r="B224" s="15">
        <v>1321</v>
      </c>
      <c r="C224" t="s">
        <v>210</v>
      </c>
      <c r="D224" s="17">
        <v>0</v>
      </c>
      <c r="E224" s="15" t="s">
        <v>384</v>
      </c>
      <c r="G224" s="130">
        <v>0</v>
      </c>
      <c r="H224" t="s">
        <v>384</v>
      </c>
      <c r="J224" s="57">
        <v>0.10724651436806275</v>
      </c>
      <c r="K224" s="15" t="s">
        <v>384</v>
      </c>
      <c r="M224" s="57">
        <v>0</v>
      </c>
      <c r="N224" s="15" t="s">
        <v>384</v>
      </c>
      <c r="P224" s="130">
        <v>0</v>
      </c>
      <c r="Q224" t="s">
        <v>384</v>
      </c>
      <c r="S224" s="17">
        <v>0</v>
      </c>
      <c r="T224" t="s">
        <v>384</v>
      </c>
      <c r="V224" s="17">
        <v>1</v>
      </c>
      <c r="W224" s="15" t="s">
        <v>380</v>
      </c>
      <c r="Y224" s="17">
        <v>0.1268116285920157</v>
      </c>
      <c r="Z224" t="s">
        <v>384</v>
      </c>
    </row>
    <row r="225" spans="1:26" ht="14.4" x14ac:dyDescent="0.3">
      <c r="A225" s="15" t="s">
        <v>193</v>
      </c>
      <c r="B225" s="15">
        <v>1322</v>
      </c>
      <c r="C225" t="s">
        <v>211</v>
      </c>
      <c r="D225" s="17">
        <v>0</v>
      </c>
      <c r="E225" s="15" t="s">
        <v>384</v>
      </c>
      <c r="G225" s="130">
        <v>0</v>
      </c>
      <c r="H225" t="s">
        <v>384</v>
      </c>
      <c r="J225" s="57">
        <v>0.14795603775180285</v>
      </c>
      <c r="K225" s="15" t="s">
        <v>384</v>
      </c>
      <c r="M225" s="57">
        <v>0</v>
      </c>
      <c r="N225" s="15" t="s">
        <v>384</v>
      </c>
      <c r="P225" s="130">
        <v>0</v>
      </c>
      <c r="Q225" t="s">
        <v>384</v>
      </c>
      <c r="S225" s="17">
        <v>0</v>
      </c>
      <c r="T225" t="s">
        <v>384</v>
      </c>
      <c r="V225" s="17">
        <v>0.2624874793127267</v>
      </c>
      <c r="W225" s="15" t="s">
        <v>383</v>
      </c>
      <c r="Y225" s="17">
        <v>6.323775736922338E-2</v>
      </c>
      <c r="Z225" t="s">
        <v>384</v>
      </c>
    </row>
    <row r="226" spans="1:26" ht="14.4" x14ac:dyDescent="0.3">
      <c r="A226" s="15" t="s">
        <v>193</v>
      </c>
      <c r="B226" s="15">
        <v>1323</v>
      </c>
      <c r="C226" t="s">
        <v>212</v>
      </c>
      <c r="D226" s="17">
        <v>0</v>
      </c>
      <c r="E226" s="15" t="s">
        <v>384</v>
      </c>
      <c r="G226" s="130">
        <v>0</v>
      </c>
      <c r="H226" t="s">
        <v>384</v>
      </c>
      <c r="J226" s="57">
        <v>0.20653136848231218</v>
      </c>
      <c r="K226" s="15" t="s">
        <v>383</v>
      </c>
      <c r="M226" s="57">
        <v>0</v>
      </c>
      <c r="N226" s="15" t="s">
        <v>384</v>
      </c>
      <c r="P226" s="130">
        <v>0</v>
      </c>
      <c r="Q226" t="s">
        <v>384</v>
      </c>
      <c r="S226" s="17">
        <v>0</v>
      </c>
      <c r="T226" t="s">
        <v>384</v>
      </c>
      <c r="V226" s="17">
        <v>1</v>
      </c>
      <c r="W226" s="15" t="s">
        <v>380</v>
      </c>
      <c r="Y226" s="17">
        <v>0.15163284212057804</v>
      </c>
      <c r="Z226" t="s">
        <v>384</v>
      </c>
    </row>
    <row r="227" spans="1:26" ht="14.4" x14ac:dyDescent="0.3">
      <c r="A227" s="15" t="s">
        <v>193</v>
      </c>
      <c r="B227" s="15">
        <v>1324</v>
      </c>
      <c r="C227" t="s">
        <v>213</v>
      </c>
      <c r="D227" s="17">
        <v>0</v>
      </c>
      <c r="E227" s="15" t="s">
        <v>384</v>
      </c>
      <c r="G227" s="130">
        <v>0</v>
      </c>
      <c r="H227" t="s">
        <v>384</v>
      </c>
      <c r="J227" s="57">
        <v>0.21926972446189513</v>
      </c>
      <c r="K227" s="15" t="s">
        <v>383</v>
      </c>
      <c r="M227" s="57">
        <v>0</v>
      </c>
      <c r="N227" s="15" t="s">
        <v>384</v>
      </c>
      <c r="P227" s="130">
        <v>0</v>
      </c>
      <c r="Q227" t="s">
        <v>384</v>
      </c>
      <c r="S227" s="17">
        <v>0</v>
      </c>
      <c r="T227" t="s">
        <v>384</v>
      </c>
      <c r="V227" s="17">
        <v>1</v>
      </c>
      <c r="W227" s="15" t="s">
        <v>380</v>
      </c>
      <c r="Y227" s="17">
        <v>0.1548174311154738</v>
      </c>
      <c r="Z227" t="s">
        <v>384</v>
      </c>
    </row>
    <row r="228" spans="1:26" ht="14.4" x14ac:dyDescent="0.3">
      <c r="A228" s="15" t="s">
        <v>193</v>
      </c>
      <c r="B228" s="15">
        <v>1325</v>
      </c>
      <c r="C228" t="s">
        <v>214</v>
      </c>
      <c r="D228" s="17">
        <v>0</v>
      </c>
      <c r="E228" s="15" t="s">
        <v>384</v>
      </c>
      <c r="G228" s="130">
        <v>0</v>
      </c>
      <c r="H228" t="s">
        <v>384</v>
      </c>
      <c r="J228" s="57">
        <v>0.3546667954866155</v>
      </c>
      <c r="K228" s="15" t="s">
        <v>383</v>
      </c>
      <c r="M228" s="57">
        <v>0</v>
      </c>
      <c r="N228" s="15" t="s">
        <v>384</v>
      </c>
      <c r="P228" s="130">
        <v>0</v>
      </c>
      <c r="Q228" t="s">
        <v>384</v>
      </c>
      <c r="S228" s="17">
        <v>0</v>
      </c>
      <c r="T228" t="s">
        <v>384</v>
      </c>
      <c r="V228" s="17">
        <v>5.3944441495228385E-3</v>
      </c>
      <c r="W228" s="15" t="s">
        <v>384</v>
      </c>
      <c r="Y228" s="17">
        <v>8.9206143286606157E-2</v>
      </c>
      <c r="Z228" t="s">
        <v>384</v>
      </c>
    </row>
    <row r="229" spans="1:26" ht="14.4" x14ac:dyDescent="0.3">
      <c r="A229" s="15" t="s">
        <v>193</v>
      </c>
      <c r="B229" s="15">
        <v>1326</v>
      </c>
      <c r="C229" t="s">
        <v>215</v>
      </c>
      <c r="D229" s="17">
        <v>0</v>
      </c>
      <c r="E229" s="15" t="s">
        <v>384</v>
      </c>
      <c r="G229" s="130">
        <v>0</v>
      </c>
      <c r="H229" t="s">
        <v>384</v>
      </c>
      <c r="J229" s="57">
        <v>0.10188395425365339</v>
      </c>
      <c r="K229" s="15" t="s">
        <v>384</v>
      </c>
      <c r="M229" s="57">
        <v>0.15</v>
      </c>
      <c r="N229" s="15" t="s">
        <v>384</v>
      </c>
      <c r="P229" s="130">
        <v>0</v>
      </c>
      <c r="Q229" t="s">
        <v>384</v>
      </c>
      <c r="S229" s="17">
        <v>0</v>
      </c>
      <c r="T229" t="s">
        <v>384</v>
      </c>
      <c r="V229" s="17">
        <v>4.6791152382484588E-2</v>
      </c>
      <c r="W229" s="15" t="s">
        <v>384</v>
      </c>
      <c r="Y229" s="17">
        <v>4.5150103801661803E-2</v>
      </c>
      <c r="Z229" t="s">
        <v>384</v>
      </c>
    </row>
    <row r="230" spans="1:26" ht="14.4" x14ac:dyDescent="0.3">
      <c r="A230" s="15" t="s">
        <v>193</v>
      </c>
      <c r="B230" s="15">
        <v>1327</v>
      </c>
      <c r="C230" t="s">
        <v>216</v>
      </c>
      <c r="D230" s="17">
        <v>0.7</v>
      </c>
      <c r="E230" s="15" t="s">
        <v>381</v>
      </c>
      <c r="G230" s="130">
        <v>0.78766233766233762</v>
      </c>
      <c r="H230" t="s">
        <v>381</v>
      </c>
      <c r="J230" s="57">
        <v>0.19344558704709996</v>
      </c>
      <c r="K230" s="15" t="s">
        <v>384</v>
      </c>
      <c r="M230" s="57">
        <v>0</v>
      </c>
      <c r="N230" s="15" t="s">
        <v>384</v>
      </c>
      <c r="P230" s="130">
        <v>0.2400000000000001</v>
      </c>
      <c r="Q230" t="s">
        <v>383</v>
      </c>
      <c r="S230" s="17">
        <v>0</v>
      </c>
      <c r="T230" t="s">
        <v>384</v>
      </c>
      <c r="V230" s="17">
        <v>0.12672763208196525</v>
      </c>
      <c r="W230" s="15" t="s">
        <v>384</v>
      </c>
      <c r="Y230" s="17">
        <v>0.32018351061932221</v>
      </c>
      <c r="Z230" t="s">
        <v>383</v>
      </c>
    </row>
    <row r="231" spans="1:26" ht="14.4" x14ac:dyDescent="0.3">
      <c r="A231" s="15" t="s">
        <v>193</v>
      </c>
      <c r="B231" s="15">
        <v>1328</v>
      </c>
      <c r="C231" t="s">
        <v>217</v>
      </c>
      <c r="D231" s="17">
        <v>0</v>
      </c>
      <c r="E231" s="15" t="s">
        <v>384</v>
      </c>
      <c r="G231" s="130">
        <v>0</v>
      </c>
      <c r="H231" t="s">
        <v>384</v>
      </c>
      <c r="J231" s="57">
        <v>0.29835590317028504</v>
      </c>
      <c r="K231" s="15" t="s">
        <v>383</v>
      </c>
      <c r="M231" s="57">
        <v>0</v>
      </c>
      <c r="N231" s="15" t="s">
        <v>384</v>
      </c>
      <c r="P231" s="130">
        <v>0</v>
      </c>
      <c r="Q231" t="s">
        <v>384</v>
      </c>
      <c r="S231" s="17">
        <v>0</v>
      </c>
      <c r="T231" t="s">
        <v>384</v>
      </c>
      <c r="V231" s="17">
        <v>0.13872893707729808</v>
      </c>
      <c r="W231" s="15" t="s">
        <v>384</v>
      </c>
      <c r="Y231" s="17">
        <v>8.8461869500301077E-2</v>
      </c>
      <c r="Z231" t="s">
        <v>384</v>
      </c>
    </row>
    <row r="232" spans="1:26" ht="14.4" x14ac:dyDescent="0.3">
      <c r="A232" s="15" t="s">
        <v>193</v>
      </c>
      <c r="B232" s="15">
        <v>1329</v>
      </c>
      <c r="C232" t="s">
        <v>218</v>
      </c>
      <c r="D232" s="17">
        <v>0</v>
      </c>
      <c r="E232" s="15" t="s">
        <v>384</v>
      </c>
      <c r="G232" s="130">
        <v>0</v>
      </c>
      <c r="H232" t="s">
        <v>384</v>
      </c>
      <c r="J232" s="57">
        <v>0.91382740783931349</v>
      </c>
      <c r="K232" s="15" t="s">
        <v>380</v>
      </c>
      <c r="M232" s="57">
        <v>0</v>
      </c>
      <c r="N232" s="15" t="s">
        <v>384</v>
      </c>
      <c r="P232" s="130">
        <v>0</v>
      </c>
      <c r="Q232" t="s">
        <v>384</v>
      </c>
      <c r="S232" s="17">
        <v>0</v>
      </c>
      <c r="T232" t="s">
        <v>384</v>
      </c>
      <c r="V232" s="17">
        <v>1</v>
      </c>
      <c r="W232" s="15" t="s">
        <v>380</v>
      </c>
      <c r="Y232" s="17">
        <v>0.32845685195982838</v>
      </c>
      <c r="Z232" t="s">
        <v>383</v>
      </c>
    </row>
    <row r="233" spans="1:26" ht="14.4" x14ac:dyDescent="0.3">
      <c r="A233" s="15" t="s">
        <v>193</v>
      </c>
      <c r="B233" s="15">
        <v>1330</v>
      </c>
      <c r="C233" t="s">
        <v>219</v>
      </c>
      <c r="D233" s="17">
        <v>0.98285714285714287</v>
      </c>
      <c r="E233" s="15" t="s">
        <v>380</v>
      </c>
      <c r="G233" s="130">
        <v>0.72307692307692306</v>
      </c>
      <c r="H233" t="s">
        <v>381</v>
      </c>
      <c r="J233" s="57">
        <v>7.0059583150908475E-2</v>
      </c>
      <c r="K233" s="15" t="s">
        <v>384</v>
      </c>
      <c r="M233" s="57">
        <v>0.1</v>
      </c>
      <c r="N233" s="15" t="s">
        <v>384</v>
      </c>
      <c r="P233" s="130">
        <v>0.18000000000000005</v>
      </c>
      <c r="Q233" t="s">
        <v>384</v>
      </c>
      <c r="S233" s="17">
        <v>0</v>
      </c>
      <c r="T233" t="s">
        <v>384</v>
      </c>
      <c r="V233" s="17">
        <v>0</v>
      </c>
      <c r="W233" s="15" t="s">
        <v>384</v>
      </c>
      <c r="Y233" s="17">
        <v>0.31040500567783708</v>
      </c>
      <c r="Z233" t="s">
        <v>383</v>
      </c>
    </row>
    <row r="234" spans="1:26" ht="14.4" x14ac:dyDescent="0.3">
      <c r="A234" s="15" t="s">
        <v>193</v>
      </c>
      <c r="B234" s="15">
        <v>1331</v>
      </c>
      <c r="C234" t="s">
        <v>220</v>
      </c>
      <c r="D234" s="17">
        <v>0</v>
      </c>
      <c r="E234" s="15" t="s">
        <v>384</v>
      </c>
      <c r="G234" s="130">
        <v>0</v>
      </c>
      <c r="H234" t="s">
        <v>384</v>
      </c>
      <c r="J234" s="57">
        <v>0.40366009305647282</v>
      </c>
      <c r="K234" s="15" t="s">
        <v>382</v>
      </c>
      <c r="M234" s="57">
        <v>0</v>
      </c>
      <c r="N234" s="15" t="s">
        <v>384</v>
      </c>
      <c r="P234" s="130">
        <v>2.0000000000000007E-2</v>
      </c>
      <c r="Q234" t="s">
        <v>384</v>
      </c>
      <c r="S234" s="17">
        <v>0</v>
      </c>
      <c r="T234" t="s">
        <v>384</v>
      </c>
      <c r="V234" s="17">
        <v>0.71828593328183221</v>
      </c>
      <c r="W234" s="15" t="s">
        <v>381</v>
      </c>
      <c r="Y234" s="17">
        <v>0.17574361659230142</v>
      </c>
      <c r="Z234" t="s">
        <v>384</v>
      </c>
    </row>
    <row r="235" spans="1:26" ht="14.4" x14ac:dyDescent="0.3">
      <c r="A235" s="15" t="s">
        <v>193</v>
      </c>
      <c r="B235" s="15">
        <v>1332</v>
      </c>
      <c r="C235" t="s">
        <v>221</v>
      </c>
      <c r="D235" s="17">
        <v>0.16666666666666666</v>
      </c>
      <c r="E235" s="15" t="s">
        <v>384</v>
      </c>
      <c r="G235" s="130">
        <v>0</v>
      </c>
      <c r="H235" t="s">
        <v>384</v>
      </c>
      <c r="J235" s="57">
        <v>1.4805792068130664E-2</v>
      </c>
      <c r="K235" s="15" t="s">
        <v>384</v>
      </c>
      <c r="M235" s="57">
        <v>0</v>
      </c>
      <c r="N235" s="15" t="s">
        <v>384</v>
      </c>
      <c r="P235" s="130">
        <v>0</v>
      </c>
      <c r="Q235" t="s">
        <v>384</v>
      </c>
      <c r="S235" s="17">
        <v>0</v>
      </c>
      <c r="T235" t="s">
        <v>384</v>
      </c>
      <c r="V235" s="17">
        <v>5.9071175821370961E-2</v>
      </c>
      <c r="W235" s="15" t="s">
        <v>384</v>
      </c>
      <c r="Y235" s="17">
        <v>3.4608565599169763E-2</v>
      </c>
      <c r="Z235" t="s">
        <v>384</v>
      </c>
    </row>
    <row r="236" spans="1:26" ht="14.4" x14ac:dyDescent="0.3">
      <c r="A236" s="15" t="s">
        <v>193</v>
      </c>
      <c r="B236" s="15">
        <v>1333</v>
      </c>
      <c r="C236" t="s">
        <v>222</v>
      </c>
      <c r="D236" s="17">
        <v>0</v>
      </c>
      <c r="E236" s="15" t="s">
        <v>384</v>
      </c>
      <c r="G236" s="130">
        <v>0</v>
      </c>
      <c r="H236" t="s">
        <v>384</v>
      </c>
      <c r="J236" s="57">
        <v>0.8403366029279985</v>
      </c>
      <c r="K236" s="15" t="s">
        <v>380</v>
      </c>
      <c r="M236" s="57">
        <v>0.54999999999999993</v>
      </c>
      <c r="N236" s="15" t="s">
        <v>382</v>
      </c>
      <c r="P236" s="130">
        <v>0.3600000000000001</v>
      </c>
      <c r="Q236" t="s">
        <v>383</v>
      </c>
      <c r="S236" s="17">
        <v>0</v>
      </c>
      <c r="T236" t="s">
        <v>384</v>
      </c>
      <c r="V236" s="17">
        <v>0.23806478517141946</v>
      </c>
      <c r="W236" s="15" t="s">
        <v>383</v>
      </c>
      <c r="Y236" s="17">
        <v>0.3428906292491416</v>
      </c>
      <c r="Z236" t="s">
        <v>383</v>
      </c>
    </row>
    <row r="237" spans="1:26" ht="14.4" x14ac:dyDescent="0.3">
      <c r="A237" s="15" t="s">
        <v>223</v>
      </c>
      <c r="B237" s="15">
        <v>1401</v>
      </c>
      <c r="C237" t="s">
        <v>224</v>
      </c>
      <c r="D237" s="17">
        <v>0</v>
      </c>
      <c r="E237" s="15" t="s">
        <v>384</v>
      </c>
      <c r="G237" s="130">
        <v>0</v>
      </c>
      <c r="H237" t="s">
        <v>384</v>
      </c>
      <c r="J237" s="57">
        <v>0.37483796647797296</v>
      </c>
      <c r="K237" s="15" t="s">
        <v>383</v>
      </c>
      <c r="M237" s="57">
        <v>0.64999999999999991</v>
      </c>
      <c r="N237" s="15" t="s">
        <v>381</v>
      </c>
      <c r="P237" s="130">
        <v>0.2400000000000001</v>
      </c>
      <c r="Q237" t="s">
        <v>383</v>
      </c>
      <c r="S237" s="17">
        <v>0</v>
      </c>
      <c r="T237" t="s">
        <v>384</v>
      </c>
      <c r="V237" s="17">
        <v>6.0651850484503798E-2</v>
      </c>
      <c r="W237" s="15" t="s">
        <v>384</v>
      </c>
      <c r="Y237" s="17">
        <v>0.2007746766679436</v>
      </c>
      <c r="Z237" t="s">
        <v>383</v>
      </c>
    </row>
    <row r="238" spans="1:26" ht="14.4" x14ac:dyDescent="0.3">
      <c r="A238" s="15" t="s">
        <v>223</v>
      </c>
      <c r="B238" s="15">
        <v>1402</v>
      </c>
      <c r="C238" t="s">
        <v>338</v>
      </c>
      <c r="D238" s="17">
        <v>0</v>
      </c>
      <c r="E238" s="15" t="s">
        <v>384</v>
      </c>
      <c r="G238" s="130">
        <v>0</v>
      </c>
      <c r="H238" t="s">
        <v>384</v>
      </c>
      <c r="J238" s="57">
        <v>0.24656105426888006</v>
      </c>
      <c r="K238" s="15" t="s">
        <v>383</v>
      </c>
      <c r="M238" s="57">
        <v>0</v>
      </c>
      <c r="N238" s="15" t="s">
        <v>384</v>
      </c>
      <c r="P238" s="130">
        <v>0</v>
      </c>
      <c r="Q238" t="s">
        <v>384</v>
      </c>
      <c r="S238" s="17">
        <v>0</v>
      </c>
      <c r="T238" t="s">
        <v>384</v>
      </c>
      <c r="V238" s="17">
        <v>0.34129827904736287</v>
      </c>
      <c r="W238" s="15" t="s">
        <v>383</v>
      </c>
      <c r="Y238" s="17">
        <v>9.5770091471956309E-2</v>
      </c>
      <c r="Z238" t="s">
        <v>384</v>
      </c>
    </row>
    <row r="239" spans="1:26" ht="14.4" x14ac:dyDescent="0.3">
      <c r="A239" s="15" t="s">
        <v>223</v>
      </c>
      <c r="B239" s="15">
        <v>1403</v>
      </c>
      <c r="C239" t="s">
        <v>225</v>
      </c>
      <c r="D239" s="17">
        <v>0</v>
      </c>
      <c r="E239" s="15" t="s">
        <v>384</v>
      </c>
      <c r="G239" s="130">
        <v>0</v>
      </c>
      <c r="H239" t="s">
        <v>384</v>
      </c>
      <c r="J239" s="57">
        <v>0.28957837274130821</v>
      </c>
      <c r="K239" s="15" t="s">
        <v>383</v>
      </c>
      <c r="M239" s="57">
        <v>0</v>
      </c>
      <c r="N239" s="15" t="s">
        <v>384</v>
      </c>
      <c r="P239" s="130">
        <v>0</v>
      </c>
      <c r="Q239" t="s">
        <v>384</v>
      </c>
      <c r="S239" s="17">
        <v>0</v>
      </c>
      <c r="T239" t="s">
        <v>384</v>
      </c>
      <c r="V239" s="17">
        <v>1</v>
      </c>
      <c r="W239" s="15" t="s">
        <v>380</v>
      </c>
      <c r="Y239" s="17">
        <v>0.17239459318532707</v>
      </c>
      <c r="Z239" t="s">
        <v>384</v>
      </c>
    </row>
    <row r="240" spans="1:26" ht="14.4" x14ac:dyDescent="0.3">
      <c r="A240" s="15" t="s">
        <v>223</v>
      </c>
      <c r="B240" s="15">
        <v>1404</v>
      </c>
      <c r="C240" t="s">
        <v>226</v>
      </c>
      <c r="D240" s="17">
        <v>0.84032258064516119</v>
      </c>
      <c r="E240" s="15" t="s">
        <v>380</v>
      </c>
      <c r="G240" s="130">
        <v>0.36666666666666664</v>
      </c>
      <c r="H240" t="s">
        <v>383</v>
      </c>
      <c r="J240" s="57">
        <v>0.20653698473319823</v>
      </c>
      <c r="K240" s="15" t="s">
        <v>383</v>
      </c>
      <c r="M240" s="57">
        <v>0</v>
      </c>
      <c r="N240" s="15" t="s">
        <v>384</v>
      </c>
      <c r="P240" s="130">
        <v>0</v>
      </c>
      <c r="Q240" t="s">
        <v>384</v>
      </c>
      <c r="S240" s="17">
        <v>0</v>
      </c>
      <c r="T240" t="s">
        <v>384</v>
      </c>
      <c r="V240" s="17">
        <v>0.77012045649040739</v>
      </c>
      <c r="W240" s="15" t="s">
        <v>381</v>
      </c>
      <c r="Y240" s="17">
        <v>0.30969467892911451</v>
      </c>
      <c r="Z240" t="s">
        <v>383</v>
      </c>
    </row>
    <row r="241" spans="1:26" ht="14.4" x14ac:dyDescent="0.3">
      <c r="A241" s="15" t="s">
        <v>223</v>
      </c>
      <c r="B241" s="15">
        <v>1405</v>
      </c>
      <c r="C241" t="s">
        <v>227</v>
      </c>
      <c r="D241" s="17">
        <v>0</v>
      </c>
      <c r="E241" s="15" t="s">
        <v>384</v>
      </c>
      <c r="G241" s="130">
        <v>0</v>
      </c>
      <c r="H241" t="s">
        <v>384</v>
      </c>
      <c r="J241" s="57">
        <v>0.29467606901896637</v>
      </c>
      <c r="K241" s="15" t="s">
        <v>383</v>
      </c>
      <c r="M241" s="57">
        <v>0</v>
      </c>
      <c r="N241" s="15" t="s">
        <v>384</v>
      </c>
      <c r="P241" s="130">
        <v>0</v>
      </c>
      <c r="Q241" t="s">
        <v>384</v>
      </c>
      <c r="S241" s="17">
        <v>0</v>
      </c>
      <c r="T241" t="s">
        <v>384</v>
      </c>
      <c r="V241" s="17">
        <v>1.3436853935175732E-2</v>
      </c>
      <c r="W241" s="15" t="s">
        <v>384</v>
      </c>
      <c r="Y241" s="17">
        <v>7.5012702648259169E-2</v>
      </c>
      <c r="Z241" t="s">
        <v>384</v>
      </c>
    </row>
    <row r="242" spans="1:26" ht="14.4" x14ac:dyDescent="0.3">
      <c r="A242" s="15" t="s">
        <v>223</v>
      </c>
      <c r="B242" s="15">
        <v>1406</v>
      </c>
      <c r="C242" t="s">
        <v>228</v>
      </c>
      <c r="D242" s="17">
        <v>0</v>
      </c>
      <c r="E242" s="15" t="s">
        <v>384</v>
      </c>
      <c r="G242" s="130">
        <v>0</v>
      </c>
      <c r="H242" t="s">
        <v>384</v>
      </c>
      <c r="J242" s="57">
        <v>0.33056196928152187</v>
      </c>
      <c r="K242" s="15" t="s">
        <v>383</v>
      </c>
      <c r="M242" s="57">
        <v>0</v>
      </c>
      <c r="N242" s="15" t="s">
        <v>384</v>
      </c>
      <c r="P242" s="130">
        <v>0</v>
      </c>
      <c r="Q242" t="s">
        <v>384</v>
      </c>
      <c r="S242" s="17">
        <v>0</v>
      </c>
      <c r="T242" t="s">
        <v>384</v>
      </c>
      <c r="V242" s="17">
        <v>0.37510263444515729</v>
      </c>
      <c r="W242" s="15" t="s">
        <v>383</v>
      </c>
      <c r="Y242" s="17">
        <v>0.1201507557648962</v>
      </c>
      <c r="Z242" t="s">
        <v>384</v>
      </c>
    </row>
    <row r="243" spans="1:26" ht="14.4" x14ac:dyDescent="0.3">
      <c r="A243" s="15" t="s">
        <v>223</v>
      </c>
      <c r="B243" s="15">
        <v>1407</v>
      </c>
      <c r="C243" t="s">
        <v>229</v>
      </c>
      <c r="D243" s="17">
        <v>0</v>
      </c>
      <c r="E243" s="15" t="s">
        <v>384</v>
      </c>
      <c r="G243" s="130">
        <v>0</v>
      </c>
      <c r="H243" t="s">
        <v>384</v>
      </c>
      <c r="J243" s="57">
        <v>0.10216862150826332</v>
      </c>
      <c r="K243" s="15" t="s">
        <v>384</v>
      </c>
      <c r="M243" s="57">
        <v>0</v>
      </c>
      <c r="N243" s="15" t="s">
        <v>384</v>
      </c>
      <c r="P243" s="130">
        <v>4.0000000000000015E-2</v>
      </c>
      <c r="Q243" t="s">
        <v>384</v>
      </c>
      <c r="S243" s="17">
        <v>0</v>
      </c>
      <c r="T243" t="s">
        <v>384</v>
      </c>
      <c r="V243" s="17">
        <v>8.3800159474242866E-2</v>
      </c>
      <c r="W243" s="15" t="s">
        <v>384</v>
      </c>
      <c r="Y243" s="17">
        <v>3.9922171324490122E-2</v>
      </c>
      <c r="Z243" t="s">
        <v>384</v>
      </c>
    </row>
    <row r="244" spans="1:26" ht="14.4" x14ac:dyDescent="0.3">
      <c r="A244" s="15" t="s">
        <v>223</v>
      </c>
      <c r="B244" s="15">
        <v>1408</v>
      </c>
      <c r="C244" t="s">
        <v>230</v>
      </c>
      <c r="D244" s="17">
        <v>0</v>
      </c>
      <c r="E244" s="15" t="s">
        <v>384</v>
      </c>
      <c r="G244" s="130">
        <v>0</v>
      </c>
      <c r="H244" t="s">
        <v>384</v>
      </c>
      <c r="J244" s="57">
        <v>0.24177729604936787</v>
      </c>
      <c r="K244" s="15" t="s">
        <v>383</v>
      </c>
      <c r="M244" s="57">
        <v>0.1</v>
      </c>
      <c r="N244" s="15" t="s">
        <v>384</v>
      </c>
      <c r="P244" s="130">
        <v>0</v>
      </c>
      <c r="Q244" t="s">
        <v>384</v>
      </c>
      <c r="S244" s="17">
        <v>0</v>
      </c>
      <c r="T244" t="s">
        <v>384</v>
      </c>
      <c r="V244" s="17">
        <v>0.97996960705856628</v>
      </c>
      <c r="W244" s="15" t="s">
        <v>380</v>
      </c>
      <c r="Y244" s="17">
        <v>0.16844128471819858</v>
      </c>
      <c r="Z244" t="s">
        <v>384</v>
      </c>
    </row>
    <row r="245" spans="1:26" ht="14.4" x14ac:dyDescent="0.3">
      <c r="A245" s="15" t="s">
        <v>223</v>
      </c>
      <c r="B245" s="15">
        <v>1409</v>
      </c>
      <c r="C245" t="s">
        <v>231</v>
      </c>
      <c r="D245" s="17">
        <v>0</v>
      </c>
      <c r="E245" s="15" t="s">
        <v>384</v>
      </c>
      <c r="G245" s="130">
        <v>0</v>
      </c>
      <c r="H245" t="s">
        <v>384</v>
      </c>
      <c r="J245" s="57">
        <v>0.4533133563556217</v>
      </c>
      <c r="K245" s="15" t="s">
        <v>382</v>
      </c>
      <c r="M245" s="57">
        <v>0</v>
      </c>
      <c r="N245" s="15" t="s">
        <v>384</v>
      </c>
      <c r="P245" s="130">
        <v>0</v>
      </c>
      <c r="Q245" t="s">
        <v>384</v>
      </c>
      <c r="S245" s="17">
        <v>0</v>
      </c>
      <c r="T245" t="s">
        <v>384</v>
      </c>
      <c r="V245" s="17">
        <v>0.67773552714899921</v>
      </c>
      <c r="W245" s="15" t="s">
        <v>381</v>
      </c>
      <c r="Y245" s="17">
        <v>0.18110189180380534</v>
      </c>
      <c r="Z245" t="s">
        <v>384</v>
      </c>
    </row>
    <row r="246" spans="1:26" ht="14.4" x14ac:dyDescent="0.3">
      <c r="A246" s="15" t="s">
        <v>223</v>
      </c>
      <c r="B246" s="15">
        <v>1410</v>
      </c>
      <c r="C246" t="s">
        <v>232</v>
      </c>
      <c r="D246" s="17">
        <v>0</v>
      </c>
      <c r="E246" s="15" t="s">
        <v>384</v>
      </c>
      <c r="G246" s="130">
        <v>0</v>
      </c>
      <c r="H246" t="s">
        <v>384</v>
      </c>
      <c r="J246" s="57">
        <v>0.70948620632678439</v>
      </c>
      <c r="K246" s="15" t="s">
        <v>381</v>
      </c>
      <c r="M246" s="57">
        <v>0</v>
      </c>
      <c r="N246" s="15" t="s">
        <v>384</v>
      </c>
      <c r="P246" s="130">
        <v>0</v>
      </c>
      <c r="Q246" t="s">
        <v>384</v>
      </c>
      <c r="S246" s="17">
        <v>0</v>
      </c>
      <c r="T246" t="s">
        <v>384</v>
      </c>
      <c r="V246" s="17">
        <v>0.1085402344896976</v>
      </c>
      <c r="W246" s="15" t="s">
        <v>384</v>
      </c>
      <c r="Y246" s="17">
        <v>0.18822557503066586</v>
      </c>
      <c r="Z246" t="s">
        <v>384</v>
      </c>
    </row>
    <row r="247" spans="1:26" ht="14.4" x14ac:dyDescent="0.3">
      <c r="A247" s="15" t="s">
        <v>223</v>
      </c>
      <c r="B247" s="15">
        <v>1411</v>
      </c>
      <c r="C247" t="s">
        <v>233</v>
      </c>
      <c r="D247" s="17">
        <v>0.3</v>
      </c>
      <c r="E247" s="15" t="s">
        <v>383</v>
      </c>
      <c r="G247" s="130">
        <v>0.42999999999999994</v>
      </c>
      <c r="H247" t="s">
        <v>382</v>
      </c>
      <c r="J247" s="57">
        <v>0.27135995827978343</v>
      </c>
      <c r="K247" s="15" t="s">
        <v>383</v>
      </c>
      <c r="M247" s="57">
        <v>0.5</v>
      </c>
      <c r="N247" s="15" t="s">
        <v>382</v>
      </c>
      <c r="P247" s="130">
        <v>0.18000000000000005</v>
      </c>
      <c r="Q247" t="s">
        <v>384</v>
      </c>
      <c r="S247" s="17">
        <v>0.12280701754385963</v>
      </c>
      <c r="T247" t="s">
        <v>384</v>
      </c>
      <c r="V247" s="17">
        <v>0.21870185342106555</v>
      </c>
      <c r="W247" s="15" t="s">
        <v>383</v>
      </c>
      <c r="Y247" s="17">
        <v>0.28849087666643836</v>
      </c>
      <c r="Z247" t="s">
        <v>383</v>
      </c>
    </row>
    <row r="248" spans="1:26" ht="14.4" x14ac:dyDescent="0.3">
      <c r="A248" s="15" t="s">
        <v>223</v>
      </c>
      <c r="B248" s="15">
        <v>1412</v>
      </c>
      <c r="C248" t="s">
        <v>234</v>
      </c>
      <c r="D248" s="17">
        <v>0</v>
      </c>
      <c r="E248" s="15" t="s">
        <v>384</v>
      </c>
      <c r="G248" s="130">
        <v>3.3333333333333333E-2</v>
      </c>
      <c r="H248" t="s">
        <v>384</v>
      </c>
      <c r="J248" s="57">
        <v>0.29722741832377003</v>
      </c>
      <c r="K248" s="15" t="s">
        <v>383</v>
      </c>
      <c r="M248" s="57">
        <v>0</v>
      </c>
      <c r="N248" s="15" t="s">
        <v>384</v>
      </c>
      <c r="P248" s="130">
        <v>0</v>
      </c>
      <c r="Q248" t="s">
        <v>384</v>
      </c>
      <c r="S248" s="17">
        <v>0</v>
      </c>
      <c r="T248" t="s">
        <v>384</v>
      </c>
      <c r="V248" s="17">
        <v>0.11747177806388066</v>
      </c>
      <c r="W248" s="15" t="s">
        <v>384</v>
      </c>
      <c r="Y248" s="17">
        <v>9.1054032387330577E-2</v>
      </c>
      <c r="Z248" t="s">
        <v>384</v>
      </c>
    </row>
    <row r="249" spans="1:26" ht="14.4" x14ac:dyDescent="0.3">
      <c r="A249" s="15" t="s">
        <v>223</v>
      </c>
      <c r="B249" s="15">
        <v>1413</v>
      </c>
      <c r="C249" t="s">
        <v>235</v>
      </c>
      <c r="D249" s="17">
        <v>0.3</v>
      </c>
      <c r="E249" s="15" t="s">
        <v>383</v>
      </c>
      <c r="G249" s="130">
        <v>0.59067796610169487</v>
      </c>
      <c r="H249" t="s">
        <v>382</v>
      </c>
      <c r="J249" s="57">
        <v>0.29339834413514471</v>
      </c>
      <c r="K249" s="15" t="s">
        <v>383</v>
      </c>
      <c r="M249" s="57">
        <v>0.44999999999999996</v>
      </c>
      <c r="N249" s="15" t="s">
        <v>382</v>
      </c>
      <c r="P249" s="130">
        <v>0.2400000000000001</v>
      </c>
      <c r="Q249" t="s">
        <v>383</v>
      </c>
      <c r="S249" s="17">
        <v>0.1</v>
      </c>
      <c r="T249" t="s">
        <v>384</v>
      </c>
      <c r="V249" s="17">
        <v>0.45050129078959922</v>
      </c>
      <c r="W249" s="15" t="s">
        <v>382</v>
      </c>
      <c r="Y249" s="17">
        <v>0.34300141002800039</v>
      </c>
      <c r="Z249" t="s">
        <v>383</v>
      </c>
    </row>
    <row r="250" spans="1:26" ht="14.4" x14ac:dyDescent="0.3">
      <c r="A250" s="15" t="s">
        <v>223</v>
      </c>
      <c r="B250" s="15">
        <v>1414</v>
      </c>
      <c r="C250" t="s">
        <v>236</v>
      </c>
      <c r="D250" s="17">
        <v>0</v>
      </c>
      <c r="E250" s="15" t="s">
        <v>384</v>
      </c>
      <c r="G250" s="130">
        <v>0</v>
      </c>
      <c r="H250" t="s">
        <v>384</v>
      </c>
      <c r="J250" s="57">
        <v>0.37188419200861811</v>
      </c>
      <c r="K250" s="15" t="s">
        <v>383</v>
      </c>
      <c r="M250" s="57">
        <v>0</v>
      </c>
      <c r="N250" s="15" t="s">
        <v>384</v>
      </c>
      <c r="P250" s="130">
        <v>0</v>
      </c>
      <c r="Q250" t="s">
        <v>384</v>
      </c>
      <c r="S250" s="17">
        <v>0</v>
      </c>
      <c r="T250" t="s">
        <v>384</v>
      </c>
      <c r="V250" s="17">
        <v>5.2249252163379015E-2</v>
      </c>
      <c r="W250" s="15" t="s">
        <v>384</v>
      </c>
      <c r="Y250" s="17">
        <v>9.8195973218492424E-2</v>
      </c>
      <c r="Z250" t="s">
        <v>384</v>
      </c>
    </row>
    <row r="251" spans="1:26" ht="14.4" x14ac:dyDescent="0.3">
      <c r="A251" s="15" t="s">
        <v>223</v>
      </c>
      <c r="B251" s="15">
        <v>1415</v>
      </c>
      <c r="C251" t="s">
        <v>339</v>
      </c>
      <c r="D251" s="17">
        <v>0.57082364375250061</v>
      </c>
      <c r="E251" s="15" t="s">
        <v>382</v>
      </c>
      <c r="G251" s="130">
        <v>0.75</v>
      </c>
      <c r="H251" t="s">
        <v>381</v>
      </c>
      <c r="J251" s="57">
        <v>0.19574178399359485</v>
      </c>
      <c r="K251" s="15" t="s">
        <v>384</v>
      </c>
      <c r="M251" s="57">
        <v>0</v>
      </c>
      <c r="N251" s="15" t="s">
        <v>384</v>
      </c>
      <c r="P251" s="130">
        <v>0</v>
      </c>
      <c r="Q251" t="s">
        <v>384</v>
      </c>
      <c r="S251" s="17">
        <v>0</v>
      </c>
      <c r="T251" t="s">
        <v>384</v>
      </c>
      <c r="V251" s="17">
        <v>9.4995459167037055E-2</v>
      </c>
      <c r="W251" s="15" t="s">
        <v>384</v>
      </c>
      <c r="Y251" s="17">
        <v>0.25655853847797749</v>
      </c>
      <c r="Z251" t="s">
        <v>383</v>
      </c>
    </row>
    <row r="252" spans="1:26" ht="14.4" x14ac:dyDescent="0.3">
      <c r="A252" s="15" t="s">
        <v>223</v>
      </c>
      <c r="B252" s="15">
        <v>1416</v>
      </c>
      <c r="C252" t="s">
        <v>237</v>
      </c>
      <c r="D252" s="17">
        <v>0</v>
      </c>
      <c r="E252" s="15" t="s">
        <v>384</v>
      </c>
      <c r="G252" s="130">
        <v>0.7</v>
      </c>
      <c r="H252" t="s">
        <v>381</v>
      </c>
      <c r="J252" s="57">
        <v>0.23834587460361756</v>
      </c>
      <c r="K252" s="15" t="s">
        <v>383</v>
      </c>
      <c r="M252" s="57">
        <v>0.35</v>
      </c>
      <c r="N252" s="15" t="s">
        <v>383</v>
      </c>
      <c r="P252" s="130">
        <v>0.3600000000000001</v>
      </c>
      <c r="Q252" t="s">
        <v>383</v>
      </c>
      <c r="S252" s="17">
        <v>0</v>
      </c>
      <c r="T252" t="s">
        <v>384</v>
      </c>
      <c r="V252" s="17">
        <v>0</v>
      </c>
      <c r="W252" s="15" t="s">
        <v>384</v>
      </c>
      <c r="Y252" s="17">
        <v>0.2535864686509044</v>
      </c>
      <c r="Z252" t="s">
        <v>383</v>
      </c>
    </row>
    <row r="253" spans="1:26" ht="14.4" x14ac:dyDescent="0.3">
      <c r="A253" s="15" t="s">
        <v>223</v>
      </c>
      <c r="B253" s="15">
        <v>1417</v>
      </c>
      <c r="C253" t="s">
        <v>238</v>
      </c>
      <c r="D253" s="17">
        <v>0</v>
      </c>
      <c r="E253" s="15" t="s">
        <v>384</v>
      </c>
      <c r="G253" s="130">
        <v>0</v>
      </c>
      <c r="H253" t="s">
        <v>384</v>
      </c>
      <c r="J253" s="57">
        <v>0.14360083446543997</v>
      </c>
      <c r="K253" s="15" t="s">
        <v>384</v>
      </c>
      <c r="M253" s="57">
        <v>0</v>
      </c>
      <c r="N253" s="15" t="s">
        <v>384</v>
      </c>
      <c r="P253" s="130">
        <v>0</v>
      </c>
      <c r="Q253" t="s">
        <v>384</v>
      </c>
      <c r="S253" s="17">
        <v>0</v>
      </c>
      <c r="T253" t="s">
        <v>384</v>
      </c>
      <c r="V253" s="17">
        <v>0.15372730733843853</v>
      </c>
      <c r="W253" s="15" t="s">
        <v>384</v>
      </c>
      <c r="Y253" s="17">
        <v>5.1272939350203849E-2</v>
      </c>
      <c r="Z253" t="s">
        <v>384</v>
      </c>
    </row>
    <row r="254" spans="1:26" ht="14.4" x14ac:dyDescent="0.3">
      <c r="A254" s="15" t="s">
        <v>223</v>
      </c>
      <c r="B254" s="15">
        <v>1418</v>
      </c>
      <c r="C254" t="s">
        <v>239</v>
      </c>
      <c r="D254" s="17">
        <v>0.3</v>
      </c>
      <c r="E254" s="15" t="s">
        <v>383</v>
      </c>
      <c r="G254" s="130">
        <v>0</v>
      </c>
      <c r="H254" t="s">
        <v>384</v>
      </c>
      <c r="J254" s="57">
        <v>0.35531479454232495</v>
      </c>
      <c r="K254" s="15" t="s">
        <v>383</v>
      </c>
      <c r="M254" s="57">
        <v>0.15</v>
      </c>
      <c r="N254" s="15" t="s">
        <v>384</v>
      </c>
      <c r="P254" s="130">
        <v>0</v>
      </c>
      <c r="Q254" t="s">
        <v>384</v>
      </c>
      <c r="S254" s="17">
        <v>0</v>
      </c>
      <c r="T254" t="s">
        <v>384</v>
      </c>
      <c r="V254" s="17">
        <v>0.13033541615092104</v>
      </c>
      <c r="W254" s="15" t="s">
        <v>384</v>
      </c>
      <c r="Y254" s="17">
        <v>0.16186224025067333</v>
      </c>
      <c r="Z254" t="s">
        <v>384</v>
      </c>
    </row>
    <row r="255" spans="1:26" ht="14.4" x14ac:dyDescent="0.3">
      <c r="A255" s="15" t="s">
        <v>223</v>
      </c>
      <c r="B255" s="15">
        <v>1419</v>
      </c>
      <c r="C255" t="s">
        <v>240</v>
      </c>
      <c r="D255" s="17">
        <v>0.69999886803785438</v>
      </c>
      <c r="E255" s="15" t="s">
        <v>381</v>
      </c>
      <c r="G255" s="130">
        <v>0.64432851792402357</v>
      </c>
      <c r="H255" t="s">
        <v>381</v>
      </c>
      <c r="J255" s="57">
        <v>0.23949182069727531</v>
      </c>
      <c r="K255" s="15" t="s">
        <v>383</v>
      </c>
      <c r="M255" s="57">
        <v>0.1</v>
      </c>
      <c r="N255" s="15" t="s">
        <v>384</v>
      </c>
      <c r="P255" s="130">
        <v>0</v>
      </c>
      <c r="Q255" t="s">
        <v>384</v>
      </c>
      <c r="S255" s="17">
        <v>0</v>
      </c>
      <c r="T255" t="s">
        <v>384</v>
      </c>
      <c r="V255" s="17">
        <v>1</v>
      </c>
      <c r="W255" s="15" t="s">
        <v>380</v>
      </c>
      <c r="Y255" s="17">
        <v>0.37152206306860058</v>
      </c>
      <c r="Z255" t="s">
        <v>383</v>
      </c>
    </row>
    <row r="256" spans="1:26" ht="14.4" x14ac:dyDescent="0.3">
      <c r="A256" s="15" t="s">
        <v>223</v>
      </c>
      <c r="B256" s="15">
        <v>1420</v>
      </c>
      <c r="C256" t="s">
        <v>241</v>
      </c>
      <c r="D256" s="17">
        <v>0</v>
      </c>
      <c r="E256" s="15" t="s">
        <v>384</v>
      </c>
      <c r="G256" s="130">
        <v>0.1</v>
      </c>
      <c r="H256" t="s">
        <v>384</v>
      </c>
      <c r="J256" s="57">
        <v>0.21348538588271113</v>
      </c>
      <c r="K256" s="15" t="s">
        <v>383</v>
      </c>
      <c r="M256" s="57">
        <v>0.15</v>
      </c>
      <c r="N256" s="15" t="s">
        <v>384</v>
      </c>
      <c r="P256" s="130">
        <v>0</v>
      </c>
      <c r="Q256" t="s">
        <v>384</v>
      </c>
      <c r="S256" s="17">
        <v>0</v>
      </c>
      <c r="T256" t="s">
        <v>384</v>
      </c>
      <c r="V256" s="17">
        <v>4.3925775083219841E-2</v>
      </c>
      <c r="W256" s="15" t="s">
        <v>384</v>
      </c>
      <c r="Y256" s="17">
        <v>8.7763923978999764E-2</v>
      </c>
      <c r="Z256" t="s">
        <v>384</v>
      </c>
    </row>
    <row r="257" spans="1:26" ht="14.4" x14ac:dyDescent="0.3">
      <c r="A257" s="15" t="s">
        <v>223</v>
      </c>
      <c r="B257" s="15">
        <v>1421</v>
      </c>
      <c r="C257" t="s">
        <v>242</v>
      </c>
      <c r="D257" s="17">
        <v>1</v>
      </c>
      <c r="E257" s="15" t="s">
        <v>380</v>
      </c>
      <c r="G257" s="130">
        <v>0.54170506912442395</v>
      </c>
      <c r="H257" t="s">
        <v>382</v>
      </c>
      <c r="J257" s="57">
        <v>5.8284437250600882E-2</v>
      </c>
      <c r="K257" s="15" t="s">
        <v>384</v>
      </c>
      <c r="M257" s="57">
        <v>0.6</v>
      </c>
      <c r="N257" s="15" t="s">
        <v>382</v>
      </c>
      <c r="P257" s="130">
        <v>0.2400000000000001</v>
      </c>
      <c r="Q257" t="s">
        <v>383</v>
      </c>
      <c r="S257" s="17">
        <v>0.7</v>
      </c>
      <c r="T257" t="s">
        <v>381</v>
      </c>
      <c r="V257" s="17">
        <v>1</v>
      </c>
      <c r="W257" s="15" t="s">
        <v>380</v>
      </c>
      <c r="Y257" s="17">
        <v>0.51182686968131386</v>
      </c>
      <c r="Z257" t="s">
        <v>382</v>
      </c>
    </row>
    <row r="258" spans="1:26" ht="14.4" x14ac:dyDescent="0.3">
      <c r="A258" s="15" t="s">
        <v>243</v>
      </c>
      <c r="B258" s="15">
        <v>1501</v>
      </c>
      <c r="C258" t="s">
        <v>244</v>
      </c>
      <c r="D258" s="17">
        <v>0.64999999999999991</v>
      </c>
      <c r="E258" s="15" t="s">
        <v>381</v>
      </c>
      <c r="G258" s="130">
        <v>0.95000000000000007</v>
      </c>
      <c r="H258" t="s">
        <v>380</v>
      </c>
      <c r="J258" s="57">
        <v>0.22544949593465413</v>
      </c>
      <c r="K258" s="15" t="s">
        <v>383</v>
      </c>
      <c r="M258" s="57">
        <v>0.95000000000000007</v>
      </c>
      <c r="N258" s="15" t="s">
        <v>380</v>
      </c>
      <c r="P258" s="130">
        <v>0.9600000000000003</v>
      </c>
      <c r="Q258" t="s">
        <v>380</v>
      </c>
      <c r="S258" s="17">
        <v>0.3</v>
      </c>
      <c r="T258" t="s">
        <v>383</v>
      </c>
      <c r="V258" s="17">
        <v>0.2443547900615621</v>
      </c>
      <c r="W258" s="15" t="s">
        <v>383</v>
      </c>
      <c r="Y258" s="17">
        <v>0.58979785298981979</v>
      </c>
      <c r="Z258" t="s">
        <v>382</v>
      </c>
    </row>
    <row r="259" spans="1:26" ht="14.4" x14ac:dyDescent="0.3">
      <c r="A259" s="15" t="s">
        <v>243</v>
      </c>
      <c r="B259" s="15">
        <v>1502</v>
      </c>
      <c r="C259" t="s">
        <v>245</v>
      </c>
      <c r="D259" s="17">
        <v>0</v>
      </c>
      <c r="E259" s="15" t="s">
        <v>384</v>
      </c>
      <c r="G259" s="130">
        <v>0.63035714285714284</v>
      </c>
      <c r="H259" t="s">
        <v>381</v>
      </c>
      <c r="J259" s="57">
        <v>0.31151342308589675</v>
      </c>
      <c r="K259" s="15" t="s">
        <v>383</v>
      </c>
      <c r="M259" s="57">
        <v>0.15000000000000002</v>
      </c>
      <c r="N259" s="15" t="s">
        <v>384</v>
      </c>
      <c r="P259" s="130">
        <v>0.4200000000000001</v>
      </c>
      <c r="Q259" t="s">
        <v>382</v>
      </c>
      <c r="S259" s="17">
        <v>0</v>
      </c>
      <c r="T259" t="s">
        <v>384</v>
      </c>
      <c r="V259" s="17">
        <v>2.8111536897546214E-2</v>
      </c>
      <c r="W259" s="15" t="s">
        <v>384</v>
      </c>
      <c r="Y259" s="17">
        <v>0.25324308088980024</v>
      </c>
      <c r="Z259" t="s">
        <v>383</v>
      </c>
    </row>
    <row r="260" spans="1:26" ht="14.4" x14ac:dyDescent="0.3">
      <c r="A260" s="15" t="s">
        <v>243</v>
      </c>
      <c r="B260" s="15">
        <v>1503</v>
      </c>
      <c r="C260" t="s">
        <v>246</v>
      </c>
      <c r="D260" s="17">
        <v>0.3</v>
      </c>
      <c r="E260" s="15" t="s">
        <v>383</v>
      </c>
      <c r="G260" s="130">
        <v>0</v>
      </c>
      <c r="H260" t="s">
        <v>384</v>
      </c>
      <c r="J260" s="57">
        <v>0.25950283484357078</v>
      </c>
      <c r="K260" s="15" t="s">
        <v>383</v>
      </c>
      <c r="M260" s="57">
        <v>0.30000000000000004</v>
      </c>
      <c r="N260" s="15" t="s">
        <v>383</v>
      </c>
      <c r="P260" s="130">
        <v>0</v>
      </c>
      <c r="Q260" t="s">
        <v>384</v>
      </c>
      <c r="S260" s="17">
        <v>0</v>
      </c>
      <c r="T260" t="s">
        <v>384</v>
      </c>
      <c r="V260" s="17">
        <v>5.7015073605692504E-3</v>
      </c>
      <c r="W260" s="15" t="s">
        <v>384</v>
      </c>
      <c r="Y260" s="17">
        <v>0.14044585944694962</v>
      </c>
      <c r="Z260" t="s">
        <v>384</v>
      </c>
    </row>
    <row r="261" spans="1:26" ht="14.4" x14ac:dyDescent="0.3">
      <c r="A261" s="15" t="s">
        <v>243</v>
      </c>
      <c r="B261" s="15">
        <v>1504</v>
      </c>
      <c r="C261" t="s">
        <v>247</v>
      </c>
      <c r="D261" s="17">
        <v>0.3</v>
      </c>
      <c r="E261" s="15" t="s">
        <v>383</v>
      </c>
      <c r="G261" s="130">
        <v>0.3</v>
      </c>
      <c r="H261" t="s">
        <v>383</v>
      </c>
      <c r="J261" s="57">
        <v>0.1367252606235082</v>
      </c>
      <c r="K261" s="15" t="s">
        <v>384</v>
      </c>
      <c r="M261" s="57">
        <v>0.1</v>
      </c>
      <c r="N261" s="15" t="s">
        <v>384</v>
      </c>
      <c r="P261" s="130">
        <v>0.18000000000000005</v>
      </c>
      <c r="Q261" t="s">
        <v>384</v>
      </c>
      <c r="S261" s="17">
        <v>0</v>
      </c>
      <c r="T261" t="s">
        <v>384</v>
      </c>
      <c r="V261" s="17">
        <v>0.15836313023079407</v>
      </c>
      <c r="W261" s="15" t="s">
        <v>384</v>
      </c>
      <c r="Y261" s="17">
        <v>0.17701762817895647</v>
      </c>
      <c r="Z261" t="s">
        <v>384</v>
      </c>
    </row>
    <row r="262" spans="1:26" ht="14.4" x14ac:dyDescent="0.3">
      <c r="A262" s="15" t="s">
        <v>243</v>
      </c>
      <c r="B262" s="15">
        <v>1505</v>
      </c>
      <c r="C262" t="s">
        <v>248</v>
      </c>
      <c r="D262" s="17">
        <v>0.35</v>
      </c>
      <c r="E262" s="15" t="s">
        <v>383</v>
      </c>
      <c r="G262" s="130">
        <v>0</v>
      </c>
      <c r="H262" t="s">
        <v>384</v>
      </c>
      <c r="J262" s="57">
        <v>5.3629082697938146E-2</v>
      </c>
      <c r="K262" s="15" t="s">
        <v>384</v>
      </c>
      <c r="M262" s="57">
        <v>0.1</v>
      </c>
      <c r="N262" s="15" t="s">
        <v>384</v>
      </c>
      <c r="P262" s="130">
        <v>0</v>
      </c>
      <c r="Q262" t="s">
        <v>384</v>
      </c>
      <c r="S262" s="17">
        <v>0</v>
      </c>
      <c r="T262" t="s">
        <v>384</v>
      </c>
      <c r="V262" s="17">
        <v>0.12476155237509834</v>
      </c>
      <c r="W262" s="15" t="s">
        <v>384</v>
      </c>
      <c r="Y262" s="17">
        <v>8.8383425911994384E-2</v>
      </c>
      <c r="Z262" t="s">
        <v>384</v>
      </c>
    </row>
    <row r="263" spans="1:26" ht="14.4" x14ac:dyDescent="0.3">
      <c r="A263" s="15" t="s">
        <v>243</v>
      </c>
      <c r="B263" s="16">
        <v>1506</v>
      </c>
      <c r="C263" t="s">
        <v>340</v>
      </c>
      <c r="D263" s="17">
        <v>0.60945945945945945</v>
      </c>
      <c r="E263" s="15" t="s">
        <v>381</v>
      </c>
      <c r="G263" s="130">
        <v>0.39189189189189189</v>
      </c>
      <c r="H263" t="s">
        <v>383</v>
      </c>
      <c r="J263" s="57">
        <v>0.30165254904588479</v>
      </c>
      <c r="K263" s="15" t="s">
        <v>383</v>
      </c>
      <c r="M263" s="57">
        <v>0.3</v>
      </c>
      <c r="N263" s="15" t="s">
        <v>383</v>
      </c>
      <c r="P263" s="130">
        <v>0.6000000000000002</v>
      </c>
      <c r="Q263" t="s">
        <v>382</v>
      </c>
      <c r="S263" s="17">
        <v>0</v>
      </c>
      <c r="T263" t="s">
        <v>384</v>
      </c>
      <c r="V263" s="17">
        <v>9.0756210540367199E-2</v>
      </c>
      <c r="W263" s="15" t="s">
        <v>384</v>
      </c>
      <c r="Y263" s="17">
        <v>0.35469146101821064</v>
      </c>
      <c r="Z263" t="s">
        <v>383</v>
      </c>
    </row>
    <row r="264" spans="1:26" ht="14.4" x14ac:dyDescent="0.3">
      <c r="A264" s="15" t="s">
        <v>243</v>
      </c>
      <c r="B264" s="15">
        <v>1507</v>
      </c>
      <c r="C264" t="s">
        <v>249</v>
      </c>
      <c r="D264" s="17">
        <v>0.3</v>
      </c>
      <c r="E264" s="15" t="s">
        <v>383</v>
      </c>
      <c r="G264" s="130">
        <v>0.99999999999999989</v>
      </c>
      <c r="H264" t="s">
        <v>380</v>
      </c>
      <c r="J264" s="57">
        <v>0.3224282817694506</v>
      </c>
      <c r="K264" s="15" t="s">
        <v>383</v>
      </c>
      <c r="M264" s="57">
        <v>0.8</v>
      </c>
      <c r="N264" s="15" t="s">
        <v>381</v>
      </c>
      <c r="P264" s="130">
        <v>0.6000000000000002</v>
      </c>
      <c r="Q264" t="s">
        <v>382</v>
      </c>
      <c r="S264" s="17">
        <v>0.7</v>
      </c>
      <c r="T264" t="s">
        <v>381</v>
      </c>
      <c r="V264" s="17">
        <v>0.56437054738738612</v>
      </c>
      <c r="W264" s="15" t="s">
        <v>382</v>
      </c>
      <c r="Y264" s="17">
        <v>0.57204412518110126</v>
      </c>
      <c r="Z264" t="s">
        <v>382</v>
      </c>
    </row>
    <row r="265" spans="1:26" ht="14.4" x14ac:dyDescent="0.3">
      <c r="A265" s="15" t="s">
        <v>243</v>
      </c>
      <c r="B265" s="15">
        <v>1508</v>
      </c>
      <c r="C265" t="s">
        <v>250</v>
      </c>
      <c r="D265" s="17">
        <v>0</v>
      </c>
      <c r="E265" s="15" t="s">
        <v>384</v>
      </c>
      <c r="G265" s="130">
        <v>0</v>
      </c>
      <c r="H265" t="s">
        <v>384</v>
      </c>
      <c r="J265" s="57">
        <v>0.1760021021189557</v>
      </c>
      <c r="K265" s="15" t="s">
        <v>384</v>
      </c>
      <c r="M265" s="57">
        <v>0.9</v>
      </c>
      <c r="N265" s="15" t="s">
        <v>380</v>
      </c>
      <c r="P265" s="130">
        <v>0.6000000000000002</v>
      </c>
      <c r="Q265" t="s">
        <v>382</v>
      </c>
      <c r="S265" s="17">
        <v>0</v>
      </c>
      <c r="T265" t="s">
        <v>384</v>
      </c>
      <c r="V265" s="17">
        <v>0.43466077156222632</v>
      </c>
      <c r="W265" s="15" t="s">
        <v>382</v>
      </c>
      <c r="Y265" s="17">
        <v>0.26746660268596156</v>
      </c>
      <c r="Z265" t="s">
        <v>383</v>
      </c>
    </row>
    <row r="266" spans="1:26" ht="14.4" x14ac:dyDescent="0.3">
      <c r="A266" s="15" t="s">
        <v>251</v>
      </c>
      <c r="B266" s="15">
        <v>1601</v>
      </c>
      <c r="C266" t="s">
        <v>252</v>
      </c>
      <c r="D266" s="17">
        <v>0.24159269302004643</v>
      </c>
      <c r="E266" s="15" t="s">
        <v>383</v>
      </c>
      <c r="G266" s="130">
        <v>0</v>
      </c>
      <c r="H266" t="s">
        <v>384</v>
      </c>
      <c r="J266" s="57">
        <v>0.3854778887410073</v>
      </c>
      <c r="K266" s="15" t="s">
        <v>383</v>
      </c>
      <c r="M266" s="57">
        <v>0.39999999999999997</v>
      </c>
      <c r="N266" s="15" t="s">
        <v>383</v>
      </c>
      <c r="P266" s="130">
        <v>0.18000000000000005</v>
      </c>
      <c r="Q266" t="s">
        <v>384</v>
      </c>
      <c r="S266" s="17">
        <v>0.1</v>
      </c>
      <c r="T266" t="s">
        <v>384</v>
      </c>
      <c r="V266" s="17">
        <v>5.9608590384678257E-2</v>
      </c>
      <c r="W266" s="15" t="s">
        <v>384</v>
      </c>
      <c r="Y266" s="17">
        <v>0.21556923517672663</v>
      </c>
      <c r="Z266" t="s">
        <v>383</v>
      </c>
    </row>
    <row r="267" spans="1:26" ht="14.4" x14ac:dyDescent="0.3">
      <c r="A267" s="15" t="s">
        <v>251</v>
      </c>
      <c r="B267" s="15">
        <v>1602</v>
      </c>
      <c r="C267" t="s">
        <v>253</v>
      </c>
      <c r="D267" s="17">
        <v>0.95512820512820507</v>
      </c>
      <c r="E267" s="15" t="s">
        <v>380</v>
      </c>
      <c r="G267" s="130">
        <v>0.73781609195402298</v>
      </c>
      <c r="H267" t="s">
        <v>381</v>
      </c>
      <c r="J267" s="57">
        <v>0.18213656502674763</v>
      </c>
      <c r="K267" s="15" t="s">
        <v>384</v>
      </c>
      <c r="M267" s="57">
        <v>0.90000000000000013</v>
      </c>
      <c r="N267" s="15" t="s">
        <v>380</v>
      </c>
      <c r="P267" s="130">
        <v>0.4200000000000001</v>
      </c>
      <c r="Q267" t="s">
        <v>382</v>
      </c>
      <c r="S267" s="17">
        <v>0.7</v>
      </c>
      <c r="T267" t="s">
        <v>381</v>
      </c>
      <c r="V267" s="17">
        <v>9.0544313143903446E-2</v>
      </c>
      <c r="W267" s="15" t="s">
        <v>384</v>
      </c>
      <c r="Y267" s="17">
        <v>0.53153021713341142</v>
      </c>
      <c r="Z267" t="s">
        <v>382</v>
      </c>
    </row>
    <row r="268" spans="1:26" ht="14.4" x14ac:dyDescent="0.3">
      <c r="A268" s="15" t="s">
        <v>251</v>
      </c>
      <c r="B268" s="15">
        <v>1603</v>
      </c>
      <c r="C268" t="s">
        <v>254</v>
      </c>
      <c r="D268" s="17">
        <v>0.74514049983653696</v>
      </c>
      <c r="E268" s="15" t="s">
        <v>381</v>
      </c>
      <c r="G268" s="130">
        <v>0</v>
      </c>
      <c r="H268" t="s">
        <v>384</v>
      </c>
      <c r="J268" s="57">
        <v>0.15218334788495855</v>
      </c>
      <c r="K268" s="15" t="s">
        <v>384</v>
      </c>
      <c r="M268" s="57">
        <v>0.1</v>
      </c>
      <c r="N268" s="15" t="s">
        <v>384</v>
      </c>
      <c r="P268" s="130">
        <v>0</v>
      </c>
      <c r="Q268" t="s">
        <v>384</v>
      </c>
      <c r="S268" s="17">
        <v>0</v>
      </c>
      <c r="T268" t="s">
        <v>384</v>
      </c>
      <c r="V268" s="17">
        <v>0.81519980592632579</v>
      </c>
      <c r="W268" s="15" t="s">
        <v>380</v>
      </c>
      <c r="Y268" s="17">
        <v>0.24133689253935275</v>
      </c>
      <c r="Z268" t="s">
        <v>383</v>
      </c>
    </row>
    <row r="269" spans="1:26" ht="14.4" x14ac:dyDescent="0.3">
      <c r="A269" s="15" t="s">
        <v>251</v>
      </c>
      <c r="B269" s="15">
        <v>1604</v>
      </c>
      <c r="C269" t="s">
        <v>255</v>
      </c>
      <c r="D269" s="17">
        <v>0.5368421052631579</v>
      </c>
      <c r="E269" s="15" t="s">
        <v>382</v>
      </c>
      <c r="G269" s="130">
        <v>0.15</v>
      </c>
      <c r="H269" t="s">
        <v>384</v>
      </c>
      <c r="J269" s="57">
        <v>9.7233306961333921E-2</v>
      </c>
      <c r="K269" s="15" t="s">
        <v>384</v>
      </c>
      <c r="M269" s="57">
        <v>0.75</v>
      </c>
      <c r="N269" s="15" t="s">
        <v>381</v>
      </c>
      <c r="P269" s="130">
        <v>6.0000000000000026E-2</v>
      </c>
      <c r="Q269" t="s">
        <v>384</v>
      </c>
      <c r="S269" s="17">
        <v>0</v>
      </c>
      <c r="T269" t="s">
        <v>384</v>
      </c>
      <c r="V269" s="17">
        <v>1</v>
      </c>
      <c r="W269" s="15" t="s">
        <v>380</v>
      </c>
      <c r="Y269" s="17">
        <v>0.31133464252980719</v>
      </c>
      <c r="Z269" t="s">
        <v>383</v>
      </c>
    </row>
    <row r="270" spans="1:26" ht="14.4" x14ac:dyDescent="0.3">
      <c r="A270" s="15" t="s">
        <v>251</v>
      </c>
      <c r="B270" s="15">
        <v>1605</v>
      </c>
      <c r="C270" t="s">
        <v>256</v>
      </c>
      <c r="D270" s="17">
        <v>0.3</v>
      </c>
      <c r="E270" s="15" t="s">
        <v>383</v>
      </c>
      <c r="G270" s="130">
        <v>0.57916666666666661</v>
      </c>
      <c r="H270" t="s">
        <v>382</v>
      </c>
      <c r="J270" s="57">
        <v>3.8822725628370747E-2</v>
      </c>
      <c r="K270" s="15" t="s">
        <v>384</v>
      </c>
      <c r="M270" s="57">
        <v>0.2</v>
      </c>
      <c r="N270" s="15" t="s">
        <v>384</v>
      </c>
      <c r="P270" s="130">
        <v>0</v>
      </c>
      <c r="Q270" t="s">
        <v>384</v>
      </c>
      <c r="S270" s="17">
        <v>0</v>
      </c>
      <c r="T270" t="s">
        <v>384</v>
      </c>
      <c r="V270" s="17">
        <v>0</v>
      </c>
      <c r="W270" s="15" t="s">
        <v>384</v>
      </c>
      <c r="Y270" s="17">
        <v>0.1615806814070927</v>
      </c>
      <c r="Z270" t="s">
        <v>384</v>
      </c>
    </row>
    <row r="271" spans="1:26" ht="14.4" x14ac:dyDescent="0.3">
      <c r="A271" s="15" t="s">
        <v>251</v>
      </c>
      <c r="B271" s="15">
        <v>1606</v>
      </c>
      <c r="C271" t="s">
        <v>341</v>
      </c>
      <c r="D271" s="17">
        <v>0.93010358987196895</v>
      </c>
      <c r="E271" s="15" t="s">
        <v>380</v>
      </c>
      <c r="G271" s="130">
        <v>0.62069256756756752</v>
      </c>
      <c r="H271" t="s">
        <v>381</v>
      </c>
      <c r="J271" s="57">
        <v>7.225315154547593E-2</v>
      </c>
      <c r="K271" s="15" t="s">
        <v>384</v>
      </c>
      <c r="M271" s="57">
        <v>0.55000000000000004</v>
      </c>
      <c r="N271" s="15" t="s">
        <v>382</v>
      </c>
      <c r="P271" s="130">
        <v>0</v>
      </c>
      <c r="Q271" t="s">
        <v>384</v>
      </c>
      <c r="S271" s="17">
        <v>0.24935988620199145</v>
      </c>
      <c r="T271" t="s">
        <v>383</v>
      </c>
      <c r="V271" s="17">
        <v>0</v>
      </c>
      <c r="W271" s="15" t="s">
        <v>384</v>
      </c>
      <c r="Y271" s="17">
        <v>0.33061870012249855</v>
      </c>
      <c r="Z271" t="s">
        <v>383</v>
      </c>
    </row>
    <row r="272" spans="1:26" ht="14.4" x14ac:dyDescent="0.3">
      <c r="A272" s="15" t="s">
        <v>251</v>
      </c>
      <c r="B272" s="15">
        <v>1607</v>
      </c>
      <c r="C272" t="s">
        <v>257</v>
      </c>
      <c r="D272" s="17">
        <v>0.99999998292330883</v>
      </c>
      <c r="E272" s="15" t="s">
        <v>380</v>
      </c>
      <c r="G272" s="130">
        <v>0.50803571428571426</v>
      </c>
      <c r="H272" t="s">
        <v>382</v>
      </c>
      <c r="J272" s="57">
        <v>9.5636846308412987E-2</v>
      </c>
      <c r="K272" s="15" t="s">
        <v>384</v>
      </c>
      <c r="M272" s="57">
        <v>0.25</v>
      </c>
      <c r="N272" s="15" t="s">
        <v>383</v>
      </c>
      <c r="P272" s="130">
        <v>0.3000000000000001</v>
      </c>
      <c r="Q272" t="s">
        <v>383</v>
      </c>
      <c r="S272" s="17">
        <v>0</v>
      </c>
      <c r="T272" t="s">
        <v>384</v>
      </c>
      <c r="V272" s="17">
        <v>0.33023360728250301</v>
      </c>
      <c r="W272" s="15" t="s">
        <v>383</v>
      </c>
      <c r="Y272" s="17">
        <v>0.35313792688670698</v>
      </c>
      <c r="Z272" t="s">
        <v>383</v>
      </c>
    </row>
    <row r="273" spans="1:26" ht="14.4" x14ac:dyDescent="0.3">
      <c r="A273" s="15" t="s">
        <v>251</v>
      </c>
      <c r="B273" s="15">
        <v>1608</v>
      </c>
      <c r="C273" t="s">
        <v>258</v>
      </c>
      <c r="D273" s="17">
        <v>0.12416285313242006</v>
      </c>
      <c r="E273" s="15" t="s">
        <v>384</v>
      </c>
      <c r="G273" s="130">
        <v>0.61339285714285707</v>
      </c>
      <c r="H273" t="s">
        <v>381</v>
      </c>
      <c r="J273" s="57">
        <v>4.1147354771986652E-2</v>
      </c>
      <c r="K273" s="15" t="s">
        <v>384</v>
      </c>
      <c r="M273" s="57">
        <v>0.35</v>
      </c>
      <c r="N273" s="15" t="s">
        <v>383</v>
      </c>
      <c r="P273" s="130">
        <v>0</v>
      </c>
      <c r="Q273" t="s">
        <v>384</v>
      </c>
      <c r="S273" s="17">
        <v>0.7</v>
      </c>
      <c r="T273" t="s">
        <v>381</v>
      </c>
      <c r="V273" s="17">
        <v>0.5633507941188084</v>
      </c>
      <c r="W273" s="15" t="s">
        <v>382</v>
      </c>
      <c r="Y273" s="17">
        <v>0.28225527464616906</v>
      </c>
      <c r="Z273" t="s">
        <v>383</v>
      </c>
    </row>
    <row r="274" spans="1:26" ht="14.4" x14ac:dyDescent="0.3">
      <c r="A274" s="15" t="s">
        <v>251</v>
      </c>
      <c r="B274" s="15">
        <v>1609</v>
      </c>
      <c r="C274" t="s">
        <v>259</v>
      </c>
      <c r="D274" s="17">
        <v>0.35</v>
      </c>
      <c r="E274" s="15" t="s">
        <v>383</v>
      </c>
      <c r="G274" s="130">
        <v>0.40499999999999997</v>
      </c>
      <c r="H274" t="s">
        <v>382</v>
      </c>
      <c r="J274" s="57">
        <v>0.34886664015856017</v>
      </c>
      <c r="K274" s="15" t="s">
        <v>383</v>
      </c>
      <c r="M274" s="57">
        <v>0.85000000000000009</v>
      </c>
      <c r="N274" s="15" t="s">
        <v>380</v>
      </c>
      <c r="P274" s="130">
        <v>0.3000000000000001</v>
      </c>
      <c r="Q274" t="s">
        <v>383</v>
      </c>
      <c r="S274" s="17">
        <v>0</v>
      </c>
      <c r="T274" t="s">
        <v>384</v>
      </c>
      <c r="V274" s="17">
        <v>0.18454146091723803</v>
      </c>
      <c r="W274" s="15" t="s">
        <v>384</v>
      </c>
      <c r="Y274" s="17">
        <v>0.34892080613136389</v>
      </c>
      <c r="Z274" t="s">
        <v>383</v>
      </c>
    </row>
    <row r="275" spans="1:26" ht="14.4" x14ac:dyDescent="0.3">
      <c r="A275" s="15" t="s">
        <v>251</v>
      </c>
      <c r="B275" s="15">
        <v>1610</v>
      </c>
      <c r="C275" t="s">
        <v>260</v>
      </c>
      <c r="D275" s="17">
        <v>0.56704770166149809</v>
      </c>
      <c r="E275" s="15" t="s">
        <v>382</v>
      </c>
      <c r="G275" s="130">
        <v>0.64</v>
      </c>
      <c r="H275" t="s">
        <v>381</v>
      </c>
      <c r="J275" s="57">
        <v>0.28824521037415218</v>
      </c>
      <c r="K275" s="15" t="s">
        <v>383</v>
      </c>
      <c r="M275" s="57">
        <v>0.8</v>
      </c>
      <c r="N275" s="15" t="s">
        <v>381</v>
      </c>
      <c r="P275" s="130">
        <v>0.54000000000000015</v>
      </c>
      <c r="Q275" t="s">
        <v>382</v>
      </c>
      <c r="S275" s="17">
        <v>0</v>
      </c>
      <c r="T275" t="s">
        <v>384</v>
      </c>
      <c r="V275" s="17">
        <v>0.35861626550146436</v>
      </c>
      <c r="W275" s="15" t="s">
        <v>383</v>
      </c>
      <c r="Y275" s="17">
        <v>0.44998008439290926</v>
      </c>
      <c r="Z275" t="s">
        <v>382</v>
      </c>
    </row>
    <row r="276" spans="1:26" ht="14.4" x14ac:dyDescent="0.3">
      <c r="A276" s="15" t="s">
        <v>251</v>
      </c>
      <c r="B276" s="15">
        <v>1611</v>
      </c>
      <c r="C276" t="s">
        <v>342</v>
      </c>
      <c r="D276" s="17">
        <v>0</v>
      </c>
      <c r="E276" s="15" t="s">
        <v>384</v>
      </c>
      <c r="G276" s="130">
        <v>0</v>
      </c>
      <c r="H276" t="s">
        <v>384</v>
      </c>
      <c r="J276" s="57">
        <v>6.7998340021486831E-2</v>
      </c>
      <c r="K276" s="15" t="s">
        <v>384</v>
      </c>
      <c r="M276" s="57">
        <v>0</v>
      </c>
      <c r="N276" s="15" t="s">
        <v>384</v>
      </c>
      <c r="P276" s="130">
        <v>0</v>
      </c>
      <c r="Q276" t="s">
        <v>384</v>
      </c>
      <c r="S276" s="17">
        <v>0</v>
      </c>
      <c r="T276" t="s">
        <v>384</v>
      </c>
      <c r="V276" s="17">
        <v>1</v>
      </c>
      <c r="W276" s="15" t="s">
        <v>380</v>
      </c>
      <c r="Y276" s="17">
        <v>0.11699958500537172</v>
      </c>
      <c r="Z276" t="s">
        <v>384</v>
      </c>
    </row>
    <row r="277" spans="1:26" ht="14.4" x14ac:dyDescent="0.3">
      <c r="A277" s="15" t="s">
        <v>251</v>
      </c>
      <c r="B277" s="16">
        <v>1612</v>
      </c>
      <c r="C277" t="s">
        <v>343</v>
      </c>
      <c r="D277" s="17">
        <v>0.6037499999999999</v>
      </c>
      <c r="E277" s="15" t="s">
        <v>381</v>
      </c>
      <c r="G277" s="130">
        <v>0.4491666666666666</v>
      </c>
      <c r="H277" t="s">
        <v>382</v>
      </c>
      <c r="J277" s="57">
        <v>0.2057790362795435</v>
      </c>
      <c r="K277" s="15" t="s">
        <v>383</v>
      </c>
      <c r="M277" s="57">
        <v>0</v>
      </c>
      <c r="N277" s="15" t="s">
        <v>384</v>
      </c>
      <c r="P277" s="130">
        <v>6.0000000000000026E-2</v>
      </c>
      <c r="Q277" t="s">
        <v>384</v>
      </c>
      <c r="S277" s="17">
        <v>0</v>
      </c>
      <c r="T277" t="s">
        <v>384</v>
      </c>
      <c r="V277" s="17">
        <v>0</v>
      </c>
      <c r="W277" s="15" t="s">
        <v>384</v>
      </c>
      <c r="Y277" s="17">
        <v>0.21838225906988584</v>
      </c>
      <c r="Z277" t="s">
        <v>383</v>
      </c>
    </row>
    <row r="278" spans="1:26" ht="14.4" x14ac:dyDescent="0.3">
      <c r="A278" s="15" t="s">
        <v>251</v>
      </c>
      <c r="B278" s="15">
        <v>1613</v>
      </c>
      <c r="C278" t="s">
        <v>261</v>
      </c>
      <c r="D278" s="17">
        <v>0.59805820079310013</v>
      </c>
      <c r="E278" s="15" t="s">
        <v>382</v>
      </c>
      <c r="G278" s="130">
        <v>0.73203883495145627</v>
      </c>
      <c r="H278" t="s">
        <v>381</v>
      </c>
      <c r="J278" s="57">
        <v>3.3199056063870178E-2</v>
      </c>
      <c r="K278" s="15" t="s">
        <v>384</v>
      </c>
      <c r="M278" s="57">
        <v>0</v>
      </c>
      <c r="N278" s="15" t="s">
        <v>384</v>
      </c>
      <c r="P278" s="130">
        <v>0.18000000000000005</v>
      </c>
      <c r="Q278" t="s">
        <v>384</v>
      </c>
      <c r="S278" s="17">
        <v>0</v>
      </c>
      <c r="T278" t="s">
        <v>384</v>
      </c>
      <c r="V278" s="17">
        <v>1.0830657128457773E-2</v>
      </c>
      <c r="W278" s="15" t="s">
        <v>384</v>
      </c>
      <c r="Y278" s="17">
        <v>0.23589738509049676</v>
      </c>
      <c r="Z278" t="s">
        <v>383</v>
      </c>
    </row>
    <row r="279" spans="1:26" ht="14.4" x14ac:dyDescent="0.3">
      <c r="A279" s="15" t="s">
        <v>251</v>
      </c>
      <c r="B279" s="15">
        <v>1614</v>
      </c>
      <c r="C279" t="s">
        <v>262</v>
      </c>
      <c r="D279" s="17">
        <v>0.27110047194115711</v>
      </c>
      <c r="E279" s="15" t="s">
        <v>383</v>
      </c>
      <c r="G279" s="130">
        <v>0.75246010638297867</v>
      </c>
      <c r="H279" t="s">
        <v>381</v>
      </c>
      <c r="J279" s="57">
        <v>0.13431989388537283</v>
      </c>
      <c r="K279" s="15" t="s">
        <v>384</v>
      </c>
      <c r="M279" s="57">
        <v>0</v>
      </c>
      <c r="N279" s="15" t="s">
        <v>384</v>
      </c>
      <c r="P279" s="130">
        <v>6.0000000000000026E-2</v>
      </c>
      <c r="Q279" t="s">
        <v>384</v>
      </c>
      <c r="S279" s="17">
        <v>0.7</v>
      </c>
      <c r="T279" t="s">
        <v>381</v>
      </c>
      <c r="V279" s="17">
        <v>1</v>
      </c>
      <c r="W279" s="15" t="s">
        <v>380</v>
      </c>
      <c r="Y279" s="17">
        <v>0.36611406021996351</v>
      </c>
      <c r="Z279" t="s">
        <v>383</v>
      </c>
    </row>
    <row r="280" spans="1:26" ht="14.4" x14ac:dyDescent="0.3">
      <c r="A280" s="15" t="s">
        <v>251</v>
      </c>
      <c r="B280" s="16">
        <v>1615</v>
      </c>
      <c r="C280" t="s">
        <v>263</v>
      </c>
      <c r="D280" s="17">
        <v>0.72</v>
      </c>
      <c r="E280" s="15" t="s">
        <v>381</v>
      </c>
      <c r="G280" s="130">
        <v>0.44450549450549448</v>
      </c>
      <c r="H280" t="s">
        <v>382</v>
      </c>
      <c r="J280" s="57">
        <v>0.42166796850941024</v>
      </c>
      <c r="K280" s="15" t="s">
        <v>382</v>
      </c>
      <c r="M280" s="57">
        <v>0.35</v>
      </c>
      <c r="N280" s="15" t="s">
        <v>383</v>
      </c>
      <c r="P280" s="130">
        <v>0</v>
      </c>
      <c r="Q280" t="s">
        <v>384</v>
      </c>
      <c r="S280" s="17">
        <v>1</v>
      </c>
      <c r="T280" t="s">
        <v>380</v>
      </c>
      <c r="V280" s="17">
        <v>9.5425115930716283E-3</v>
      </c>
      <c r="W280" s="15" t="s">
        <v>384</v>
      </c>
      <c r="Y280" s="17">
        <v>0.41604706746248388</v>
      </c>
      <c r="Z280" t="s">
        <v>382</v>
      </c>
    </row>
    <row r="281" spans="1:26" ht="14.4" x14ac:dyDescent="0.3">
      <c r="A281" s="15" t="s">
        <v>251</v>
      </c>
      <c r="B281" s="15">
        <v>1616</v>
      </c>
      <c r="C281" t="s">
        <v>344</v>
      </c>
      <c r="D281" s="17">
        <v>0.56774193548387097</v>
      </c>
      <c r="E281" s="15" t="s">
        <v>382</v>
      </c>
      <c r="G281" s="130">
        <v>0.33333333333333331</v>
      </c>
      <c r="H281" t="s">
        <v>383</v>
      </c>
      <c r="J281" s="57">
        <v>0.3018162865861696</v>
      </c>
      <c r="K281" s="15" t="s">
        <v>383</v>
      </c>
      <c r="M281" s="57">
        <v>0.25</v>
      </c>
      <c r="N281" s="15" t="s">
        <v>383</v>
      </c>
      <c r="P281" s="130">
        <v>0.18000000000000005</v>
      </c>
      <c r="Q281" t="s">
        <v>384</v>
      </c>
      <c r="S281" s="17">
        <v>0</v>
      </c>
      <c r="T281" t="s">
        <v>384</v>
      </c>
      <c r="V281" s="17">
        <v>0</v>
      </c>
      <c r="W281" s="15" t="s">
        <v>384</v>
      </c>
      <c r="Y281" s="17">
        <v>0.26261536196912305</v>
      </c>
      <c r="Z281" t="s">
        <v>383</v>
      </c>
    </row>
    <row r="282" spans="1:26" ht="14.4" x14ac:dyDescent="0.3">
      <c r="A282" s="15" t="s">
        <v>251</v>
      </c>
      <c r="B282" s="16">
        <v>1617</v>
      </c>
      <c r="C282" t="s">
        <v>264</v>
      </c>
      <c r="D282" s="17">
        <v>1</v>
      </c>
      <c r="E282" s="15" t="s">
        <v>380</v>
      </c>
      <c r="G282" s="130">
        <v>0.3</v>
      </c>
      <c r="H282" t="s">
        <v>383</v>
      </c>
      <c r="J282" s="57">
        <v>0.43706841270260027</v>
      </c>
      <c r="K282" s="15" t="s">
        <v>382</v>
      </c>
      <c r="M282" s="57">
        <v>0.30000000000000004</v>
      </c>
      <c r="N282" s="15" t="s">
        <v>383</v>
      </c>
      <c r="P282" s="130">
        <v>0.2400000000000001</v>
      </c>
      <c r="Q282" t="s">
        <v>383</v>
      </c>
      <c r="S282" s="17">
        <v>0.7</v>
      </c>
      <c r="T282" t="s">
        <v>381</v>
      </c>
      <c r="V282" s="17">
        <v>1.6707185180363678E-2</v>
      </c>
      <c r="W282" s="15" t="s">
        <v>384</v>
      </c>
      <c r="Y282" s="17">
        <v>0.44193782169368651</v>
      </c>
      <c r="Z282" t="s">
        <v>382</v>
      </c>
    </row>
    <row r="283" spans="1:26" ht="14.4" x14ac:dyDescent="0.3">
      <c r="A283" s="15" t="s">
        <v>265</v>
      </c>
      <c r="B283" s="15">
        <v>1701</v>
      </c>
      <c r="C283" t="s">
        <v>266</v>
      </c>
      <c r="D283" s="17">
        <v>0.96</v>
      </c>
      <c r="E283" s="15" t="s">
        <v>380</v>
      </c>
      <c r="G283" s="130">
        <v>0.70384615384615379</v>
      </c>
      <c r="H283" t="s">
        <v>381</v>
      </c>
      <c r="J283" s="57">
        <v>0.18586867684886452</v>
      </c>
      <c r="K283" s="15" t="s">
        <v>384</v>
      </c>
      <c r="M283" s="57">
        <v>0</v>
      </c>
      <c r="N283" s="15" t="s">
        <v>384</v>
      </c>
      <c r="P283" s="130">
        <v>2.0000000000000007E-2</v>
      </c>
      <c r="Q283" t="s">
        <v>384</v>
      </c>
      <c r="S283" s="17">
        <v>0.7</v>
      </c>
      <c r="T283" t="s">
        <v>381</v>
      </c>
      <c r="V283" s="17">
        <v>1</v>
      </c>
      <c r="W283" s="15" t="s">
        <v>380</v>
      </c>
      <c r="Y283" s="17">
        <v>0.46904409228913924</v>
      </c>
      <c r="Z283" t="s">
        <v>382</v>
      </c>
    </row>
    <row r="284" spans="1:26" ht="14.4" x14ac:dyDescent="0.3">
      <c r="A284" s="15" t="s">
        <v>265</v>
      </c>
      <c r="B284" s="15">
        <v>1702</v>
      </c>
      <c r="C284" t="s">
        <v>64</v>
      </c>
      <c r="D284" s="17">
        <v>0</v>
      </c>
      <c r="E284" s="15" t="s">
        <v>384</v>
      </c>
      <c r="G284" s="130">
        <v>0</v>
      </c>
      <c r="H284" t="s">
        <v>384</v>
      </c>
      <c r="J284" s="57">
        <v>0.14552271947292403</v>
      </c>
      <c r="K284" s="15" t="s">
        <v>384</v>
      </c>
      <c r="M284" s="57">
        <v>0</v>
      </c>
      <c r="N284" s="15" t="s">
        <v>384</v>
      </c>
      <c r="P284" s="130">
        <v>0</v>
      </c>
      <c r="Q284" t="s">
        <v>384</v>
      </c>
      <c r="S284" s="17">
        <v>0</v>
      </c>
      <c r="T284" t="s">
        <v>384</v>
      </c>
      <c r="V284" s="17">
        <v>3.2563908950789552E-4</v>
      </c>
      <c r="W284" s="15" t="s">
        <v>384</v>
      </c>
      <c r="Y284" s="17">
        <v>3.6413243777181796E-2</v>
      </c>
      <c r="Z284" t="s">
        <v>384</v>
      </c>
    </row>
    <row r="285" spans="1:26" ht="14.4" x14ac:dyDescent="0.3">
      <c r="A285" s="15" t="s">
        <v>265</v>
      </c>
      <c r="B285" s="15">
        <v>1703</v>
      </c>
      <c r="C285" t="s">
        <v>267</v>
      </c>
      <c r="D285" s="17">
        <v>0.92999999999999994</v>
      </c>
      <c r="E285" s="15" t="s">
        <v>380</v>
      </c>
      <c r="G285" s="130">
        <v>3.3333333333333333E-2</v>
      </c>
      <c r="H285" t="s">
        <v>384</v>
      </c>
      <c r="J285" s="57">
        <v>0.2170687102387007</v>
      </c>
      <c r="K285" s="15" t="s">
        <v>383</v>
      </c>
      <c r="M285" s="57">
        <v>0.75</v>
      </c>
      <c r="N285" s="15" t="s">
        <v>381</v>
      </c>
      <c r="P285" s="130">
        <v>0.4200000000000001</v>
      </c>
      <c r="Q285" t="s">
        <v>382</v>
      </c>
      <c r="S285" s="17">
        <v>0</v>
      </c>
      <c r="T285" t="s">
        <v>384</v>
      </c>
      <c r="V285" s="17">
        <v>0.12667104946422938</v>
      </c>
      <c r="W285" s="15" t="s">
        <v>384</v>
      </c>
      <c r="Y285" s="17">
        <v>0.34943428250609809</v>
      </c>
      <c r="Z285" t="s">
        <v>383</v>
      </c>
    </row>
    <row r="286" spans="1:26" ht="14.4" x14ac:dyDescent="0.3">
      <c r="A286" s="15" t="s">
        <v>265</v>
      </c>
      <c r="B286" s="15">
        <v>1704</v>
      </c>
      <c r="C286" t="s">
        <v>268</v>
      </c>
      <c r="D286" s="17">
        <v>0.84506228297919661</v>
      </c>
      <c r="E286" s="15" t="s">
        <v>380</v>
      </c>
      <c r="G286" s="130">
        <v>0.78124999999999989</v>
      </c>
      <c r="H286" t="s">
        <v>381</v>
      </c>
      <c r="J286" s="57">
        <v>0.44088811274851852</v>
      </c>
      <c r="K286" s="15" t="s">
        <v>382</v>
      </c>
      <c r="M286" s="57">
        <v>0.25</v>
      </c>
      <c r="N286" s="15" t="s">
        <v>383</v>
      </c>
      <c r="P286" s="130">
        <v>0</v>
      </c>
      <c r="Q286" t="s">
        <v>384</v>
      </c>
      <c r="S286" s="17">
        <v>0.7</v>
      </c>
      <c r="T286" t="s">
        <v>381</v>
      </c>
      <c r="V286" s="17">
        <v>1</v>
      </c>
      <c r="W286" s="15" t="s">
        <v>380</v>
      </c>
      <c r="Y286" s="17">
        <v>0.5491688706340091</v>
      </c>
      <c r="Z286" t="s">
        <v>382</v>
      </c>
    </row>
    <row r="287" spans="1:26" ht="14.4" x14ac:dyDescent="0.3">
      <c r="A287" s="15" t="s">
        <v>265</v>
      </c>
      <c r="B287" s="15">
        <v>1705</v>
      </c>
      <c r="C287" t="s">
        <v>201</v>
      </c>
      <c r="D287" s="17">
        <v>0</v>
      </c>
      <c r="E287" s="15" t="s">
        <v>384</v>
      </c>
      <c r="G287" s="130">
        <v>0</v>
      </c>
      <c r="H287" t="s">
        <v>384</v>
      </c>
      <c r="J287" s="57">
        <v>0.27829388426355417</v>
      </c>
      <c r="K287" s="15" t="s">
        <v>383</v>
      </c>
      <c r="M287" s="57">
        <v>0</v>
      </c>
      <c r="N287" s="15" t="s">
        <v>384</v>
      </c>
      <c r="P287" s="130">
        <v>0</v>
      </c>
      <c r="Q287" t="s">
        <v>384</v>
      </c>
      <c r="S287" s="17">
        <v>0</v>
      </c>
      <c r="T287" t="s">
        <v>384</v>
      </c>
      <c r="V287" s="17">
        <v>0.86922410025453756</v>
      </c>
      <c r="W287" s="15" t="s">
        <v>380</v>
      </c>
      <c r="Y287" s="17">
        <v>0.1564958810913423</v>
      </c>
      <c r="Z287" t="s">
        <v>384</v>
      </c>
    </row>
    <row r="288" spans="1:26" ht="14.4" x14ac:dyDescent="0.3">
      <c r="A288" s="15" t="s">
        <v>265</v>
      </c>
      <c r="B288" s="15">
        <v>1706</v>
      </c>
      <c r="C288" t="s">
        <v>269</v>
      </c>
      <c r="D288" s="17">
        <v>0.6166666666666667</v>
      </c>
      <c r="E288" s="15" t="s">
        <v>381</v>
      </c>
      <c r="G288" s="130">
        <v>0.59564516129032252</v>
      </c>
      <c r="H288" t="s">
        <v>382</v>
      </c>
      <c r="J288" s="57">
        <v>0.54401330898555234</v>
      </c>
      <c r="K288" s="15" t="s">
        <v>382</v>
      </c>
      <c r="M288" s="57">
        <v>0.1</v>
      </c>
      <c r="N288" s="15" t="s">
        <v>384</v>
      </c>
      <c r="P288" s="130">
        <v>0</v>
      </c>
      <c r="Q288" t="s">
        <v>384</v>
      </c>
      <c r="S288" s="17">
        <v>0</v>
      </c>
      <c r="T288" t="s">
        <v>384</v>
      </c>
      <c r="V288" s="17">
        <v>1.3753441794511125E-2</v>
      </c>
      <c r="W288" s="15" t="s">
        <v>384</v>
      </c>
      <c r="Y288" s="17">
        <v>0.3292254456193876</v>
      </c>
      <c r="Z288" t="s">
        <v>383</v>
      </c>
    </row>
    <row r="289" spans="1:26" ht="14.4" x14ac:dyDescent="0.3">
      <c r="A289" s="15" t="s">
        <v>265</v>
      </c>
      <c r="B289" s="15">
        <v>1707</v>
      </c>
      <c r="C289" t="s">
        <v>270</v>
      </c>
      <c r="D289" s="17">
        <v>0.35</v>
      </c>
      <c r="E289" s="15" t="s">
        <v>383</v>
      </c>
      <c r="G289" s="130">
        <v>0</v>
      </c>
      <c r="H289" t="s">
        <v>384</v>
      </c>
      <c r="J289" s="57">
        <v>0.346042027482241</v>
      </c>
      <c r="K289" s="15" t="s">
        <v>383</v>
      </c>
      <c r="M289" s="57">
        <v>0</v>
      </c>
      <c r="N289" s="15" t="s">
        <v>384</v>
      </c>
      <c r="P289" s="130">
        <v>0</v>
      </c>
      <c r="Q289" t="s">
        <v>384</v>
      </c>
      <c r="S289" s="17">
        <v>0</v>
      </c>
      <c r="T289" t="s">
        <v>384</v>
      </c>
      <c r="V289" s="17">
        <v>2.8561903674318321E-3</v>
      </c>
      <c r="W289" s="15" t="s">
        <v>384</v>
      </c>
      <c r="Y289" s="17">
        <v>0.13929612590730342</v>
      </c>
      <c r="Z289" t="s">
        <v>384</v>
      </c>
    </row>
    <row r="290" spans="1:26" ht="14.4" x14ac:dyDescent="0.3">
      <c r="A290" s="15" t="s">
        <v>265</v>
      </c>
      <c r="B290" s="15">
        <v>1708</v>
      </c>
      <c r="C290" t="s">
        <v>271</v>
      </c>
      <c r="D290" s="17">
        <v>0</v>
      </c>
      <c r="E290" s="15" t="s">
        <v>384</v>
      </c>
      <c r="G290" s="130">
        <v>0.15</v>
      </c>
      <c r="H290" t="s">
        <v>384</v>
      </c>
      <c r="J290" s="57">
        <v>0.48000764705545579</v>
      </c>
      <c r="K290" s="15" t="s">
        <v>382</v>
      </c>
      <c r="M290" s="57">
        <v>0</v>
      </c>
      <c r="N290" s="15" t="s">
        <v>384</v>
      </c>
      <c r="P290" s="130">
        <v>0</v>
      </c>
      <c r="Q290" t="s">
        <v>384</v>
      </c>
      <c r="S290" s="17">
        <v>0</v>
      </c>
      <c r="T290" t="s">
        <v>384</v>
      </c>
      <c r="V290" s="17">
        <v>0</v>
      </c>
      <c r="W290" s="15" t="s">
        <v>384</v>
      </c>
      <c r="Y290" s="17">
        <v>0.14250191176386395</v>
      </c>
      <c r="Z290" t="s">
        <v>384</v>
      </c>
    </row>
    <row r="291" spans="1:26" ht="14.4" x14ac:dyDescent="0.3">
      <c r="A291" s="15" t="s">
        <v>265</v>
      </c>
      <c r="B291" s="15">
        <v>1709</v>
      </c>
      <c r="C291" t="s">
        <v>272</v>
      </c>
      <c r="D291" s="17">
        <v>0</v>
      </c>
      <c r="E291" s="15" t="s">
        <v>384</v>
      </c>
      <c r="G291" s="130">
        <v>0.1368</v>
      </c>
      <c r="H291" t="s">
        <v>384</v>
      </c>
      <c r="J291" s="57">
        <v>8.6143772677146294E-3</v>
      </c>
      <c r="K291" s="15" t="s">
        <v>384</v>
      </c>
      <c r="M291" s="57">
        <v>0.30000000000000004</v>
      </c>
      <c r="N291" s="15" t="s">
        <v>383</v>
      </c>
      <c r="P291" s="130">
        <v>0</v>
      </c>
      <c r="Q291" t="s">
        <v>384</v>
      </c>
      <c r="S291" s="17">
        <v>0</v>
      </c>
      <c r="T291" t="s">
        <v>384</v>
      </c>
      <c r="V291" s="17">
        <v>4.5353349289541274E-3</v>
      </c>
      <c r="W291" s="15" t="s">
        <v>384</v>
      </c>
      <c r="Y291" s="17">
        <v>5.3127127809824079E-2</v>
      </c>
      <c r="Z291" t="s">
        <v>384</v>
      </c>
    </row>
    <row r="292" spans="1:26" ht="14.4" x14ac:dyDescent="0.3">
      <c r="A292" s="15" t="s">
        <v>265</v>
      </c>
      <c r="B292" s="16">
        <v>1710</v>
      </c>
      <c r="C292" t="s">
        <v>273</v>
      </c>
      <c r="D292" s="17">
        <v>0.64999999999999991</v>
      </c>
      <c r="E292" s="15" t="s">
        <v>381</v>
      </c>
      <c r="G292" s="130">
        <v>0.66666666666666663</v>
      </c>
      <c r="H292" t="s">
        <v>381</v>
      </c>
      <c r="J292" s="57">
        <v>0.23593042562525451</v>
      </c>
      <c r="K292" s="15" t="s">
        <v>383</v>
      </c>
      <c r="M292" s="57">
        <v>0.44999999999999996</v>
      </c>
      <c r="N292" s="15" t="s">
        <v>382</v>
      </c>
      <c r="P292" s="130">
        <v>0.4200000000000001</v>
      </c>
      <c r="Q292" t="s">
        <v>382</v>
      </c>
      <c r="S292" s="17">
        <v>0.7</v>
      </c>
      <c r="T292" t="s">
        <v>381</v>
      </c>
      <c r="V292" s="17">
        <v>8.6963058168258093E-5</v>
      </c>
      <c r="W292" s="15" t="s">
        <v>384</v>
      </c>
      <c r="Y292" s="17">
        <v>0.43449130271213043</v>
      </c>
      <c r="Z292" t="s">
        <v>382</v>
      </c>
    </row>
    <row r="293" spans="1:26" ht="14.4" x14ac:dyDescent="0.3">
      <c r="A293" s="15" t="s">
        <v>265</v>
      </c>
      <c r="B293" s="15">
        <v>1711</v>
      </c>
      <c r="C293" t="s">
        <v>274</v>
      </c>
      <c r="D293" s="17">
        <v>0</v>
      </c>
      <c r="E293" s="15" t="s">
        <v>384</v>
      </c>
      <c r="G293" s="130">
        <v>0</v>
      </c>
      <c r="H293" t="s">
        <v>384</v>
      </c>
      <c r="J293" s="57">
        <v>0.27167984637047349</v>
      </c>
      <c r="K293" s="15" t="s">
        <v>383</v>
      </c>
      <c r="M293" s="57">
        <v>0</v>
      </c>
      <c r="N293" s="15" t="s">
        <v>384</v>
      </c>
      <c r="P293" s="130">
        <v>0</v>
      </c>
      <c r="Q293" t="s">
        <v>384</v>
      </c>
      <c r="S293" s="17">
        <v>0</v>
      </c>
      <c r="T293" t="s">
        <v>384</v>
      </c>
      <c r="V293" s="17">
        <v>0</v>
      </c>
      <c r="W293" s="15" t="s">
        <v>384</v>
      </c>
      <c r="Y293" s="17">
        <v>6.7919961592618372E-2</v>
      </c>
      <c r="Z293" t="s">
        <v>384</v>
      </c>
    </row>
    <row r="294" spans="1:26" ht="14.4" x14ac:dyDescent="0.3">
      <c r="A294" s="15" t="s">
        <v>265</v>
      </c>
      <c r="B294" s="16">
        <v>1712</v>
      </c>
      <c r="C294" t="s">
        <v>275</v>
      </c>
      <c r="D294" s="17">
        <v>0.890625</v>
      </c>
      <c r="E294" s="15" t="s">
        <v>380</v>
      </c>
      <c r="G294" s="130">
        <v>0.5998511904761904</v>
      </c>
      <c r="H294" t="s">
        <v>382</v>
      </c>
      <c r="J294" s="57">
        <v>0.29367121852811562</v>
      </c>
      <c r="K294" s="15" t="s">
        <v>383</v>
      </c>
      <c r="M294" s="57">
        <v>0.75</v>
      </c>
      <c r="N294" s="15" t="s">
        <v>381</v>
      </c>
      <c r="P294" s="130">
        <v>0.68000000000000027</v>
      </c>
      <c r="Q294" t="s">
        <v>381</v>
      </c>
      <c r="S294" s="17">
        <v>0</v>
      </c>
      <c r="T294" t="s">
        <v>384</v>
      </c>
      <c r="V294" s="17">
        <v>4.5147283226721754E-3</v>
      </c>
      <c r="W294" s="15" t="s">
        <v>384</v>
      </c>
      <c r="Y294" s="17">
        <v>0.47444070603572469</v>
      </c>
      <c r="Z294" t="s">
        <v>382</v>
      </c>
    </row>
    <row r="295" spans="1:26" ht="14.4" x14ac:dyDescent="0.3">
      <c r="A295" s="15" t="s">
        <v>265</v>
      </c>
      <c r="B295" s="15">
        <v>1713</v>
      </c>
      <c r="C295" t="s">
        <v>276</v>
      </c>
      <c r="D295" s="17">
        <v>0.35962361738888116</v>
      </c>
      <c r="E295" s="15" t="s">
        <v>383</v>
      </c>
      <c r="G295" s="130">
        <v>9.8275862068965505E-2</v>
      </c>
      <c r="H295" t="s">
        <v>384</v>
      </c>
      <c r="J295" s="57">
        <v>0.15421900637962116</v>
      </c>
      <c r="K295" s="15" t="s">
        <v>384</v>
      </c>
      <c r="M295" s="57">
        <v>0.2</v>
      </c>
      <c r="N295" s="15" t="s">
        <v>384</v>
      </c>
      <c r="P295" s="130">
        <v>0</v>
      </c>
      <c r="Q295" t="s">
        <v>384</v>
      </c>
      <c r="S295" s="17">
        <v>0</v>
      </c>
      <c r="T295" t="s">
        <v>384</v>
      </c>
      <c r="V295" s="17">
        <v>0</v>
      </c>
      <c r="W295" s="15" t="s">
        <v>384</v>
      </c>
      <c r="Y295" s="17">
        <v>0.12723967351358229</v>
      </c>
      <c r="Z295" t="s">
        <v>384</v>
      </c>
    </row>
    <row r="296" spans="1:26" ht="14.4" x14ac:dyDescent="0.3">
      <c r="A296" s="15" t="s">
        <v>265</v>
      </c>
      <c r="B296" s="15">
        <v>1714</v>
      </c>
      <c r="C296" t="s">
        <v>277</v>
      </c>
      <c r="D296" s="17">
        <v>0.88613171517370226</v>
      </c>
      <c r="E296" s="15" t="s">
        <v>380</v>
      </c>
      <c r="G296" s="130">
        <v>0.7</v>
      </c>
      <c r="H296" t="s">
        <v>381</v>
      </c>
      <c r="J296" s="57">
        <v>0.21116054221010461</v>
      </c>
      <c r="K296" s="15" t="s">
        <v>383</v>
      </c>
      <c r="M296" s="57">
        <v>0.45</v>
      </c>
      <c r="N296" s="15" t="s">
        <v>382</v>
      </c>
      <c r="P296" s="130">
        <v>0</v>
      </c>
      <c r="Q296" t="s">
        <v>384</v>
      </c>
      <c r="S296" s="17">
        <v>0.54179566563467496</v>
      </c>
      <c r="T296" t="s">
        <v>382</v>
      </c>
      <c r="V296" s="17">
        <v>0</v>
      </c>
      <c r="W296" s="15" t="s">
        <v>384</v>
      </c>
      <c r="Y296" s="17">
        <v>0.389889459392049</v>
      </c>
      <c r="Z296" t="s">
        <v>383</v>
      </c>
    </row>
    <row r="297" spans="1:26" ht="14.4" x14ac:dyDescent="0.3">
      <c r="A297" s="15" t="s">
        <v>278</v>
      </c>
      <c r="B297" s="15">
        <v>1801</v>
      </c>
      <c r="C297" t="s">
        <v>279</v>
      </c>
      <c r="D297" s="17">
        <v>0.29894414776495587</v>
      </c>
      <c r="E297" s="15" t="s">
        <v>383</v>
      </c>
      <c r="G297" s="130">
        <v>0.67272727272727273</v>
      </c>
      <c r="H297" t="s">
        <v>381</v>
      </c>
      <c r="J297" s="57">
        <v>0.26637098142755572</v>
      </c>
      <c r="K297" s="15" t="s">
        <v>383</v>
      </c>
      <c r="M297" s="57">
        <v>0.55000000000000004</v>
      </c>
      <c r="N297" s="15" t="s">
        <v>382</v>
      </c>
      <c r="P297" s="130">
        <v>0.7200000000000002</v>
      </c>
      <c r="Q297" t="s">
        <v>381</v>
      </c>
      <c r="S297" s="17">
        <v>0.70935672514619874</v>
      </c>
      <c r="T297" t="s">
        <v>381</v>
      </c>
      <c r="V297" s="17">
        <v>3.875864789380524E-4</v>
      </c>
      <c r="W297" s="15" t="s">
        <v>384</v>
      </c>
      <c r="Y297" s="17">
        <v>0.44631788959323693</v>
      </c>
      <c r="Z297" t="s">
        <v>382</v>
      </c>
    </row>
    <row r="298" spans="1:26" ht="14.4" x14ac:dyDescent="0.3">
      <c r="A298" s="15" t="s">
        <v>278</v>
      </c>
      <c r="B298" s="15">
        <v>1802</v>
      </c>
      <c r="C298" t="s">
        <v>280</v>
      </c>
      <c r="D298" s="17">
        <v>0.60915735219323275</v>
      </c>
      <c r="E298" s="15" t="s">
        <v>381</v>
      </c>
      <c r="G298" s="130">
        <v>6.6666666666666666E-2</v>
      </c>
      <c r="H298" t="s">
        <v>384</v>
      </c>
      <c r="J298" s="57">
        <v>0.43598743062487255</v>
      </c>
      <c r="K298" s="15" t="s">
        <v>382</v>
      </c>
      <c r="M298" s="57">
        <v>0.4</v>
      </c>
      <c r="N298" s="15" t="s">
        <v>383</v>
      </c>
      <c r="P298" s="130">
        <v>0</v>
      </c>
      <c r="Q298" t="s">
        <v>384</v>
      </c>
      <c r="S298" s="17">
        <v>0</v>
      </c>
      <c r="T298" t="s">
        <v>384</v>
      </c>
      <c r="V298" s="17">
        <v>2.2463878329345081E-3</v>
      </c>
      <c r="W298" s="15" t="s">
        <v>384</v>
      </c>
      <c r="Y298" s="17">
        <v>0.25059509926849649</v>
      </c>
      <c r="Z298" t="s">
        <v>383</v>
      </c>
    </row>
    <row r="299" spans="1:26" ht="14.4" x14ac:dyDescent="0.3">
      <c r="A299" s="15" t="s">
        <v>278</v>
      </c>
      <c r="B299" s="15">
        <v>1803</v>
      </c>
      <c r="C299" t="s">
        <v>281</v>
      </c>
      <c r="D299" s="17">
        <v>0.3</v>
      </c>
      <c r="E299" s="15" t="s">
        <v>383</v>
      </c>
      <c r="G299" s="130">
        <v>0</v>
      </c>
      <c r="H299" t="s">
        <v>384</v>
      </c>
      <c r="J299" s="57">
        <v>0.2667861444341415</v>
      </c>
      <c r="K299" s="15" t="s">
        <v>383</v>
      </c>
      <c r="M299" s="57">
        <v>0.85000000000000009</v>
      </c>
      <c r="N299" s="15" t="s">
        <v>380</v>
      </c>
      <c r="P299" s="130">
        <v>0.6000000000000002</v>
      </c>
      <c r="Q299" t="s">
        <v>382</v>
      </c>
      <c r="S299" s="17">
        <v>0.3</v>
      </c>
      <c r="T299" t="s">
        <v>383</v>
      </c>
      <c r="V299" s="17">
        <v>0</v>
      </c>
      <c r="W299" s="15" t="s">
        <v>384</v>
      </c>
      <c r="Y299" s="17">
        <v>0.31669653610853543</v>
      </c>
      <c r="Z299" t="s">
        <v>383</v>
      </c>
    </row>
    <row r="300" spans="1:26" ht="14.4" x14ac:dyDescent="0.3">
      <c r="A300" s="15" t="s">
        <v>278</v>
      </c>
      <c r="B300" s="15">
        <v>1804</v>
      </c>
      <c r="C300" t="s">
        <v>282</v>
      </c>
      <c r="D300" s="17">
        <v>0</v>
      </c>
      <c r="E300" s="15" t="s">
        <v>384</v>
      </c>
      <c r="G300" s="130">
        <v>6.6666666666666666E-2</v>
      </c>
      <c r="H300" t="s">
        <v>384</v>
      </c>
      <c r="J300" s="57">
        <v>0.10114712976014706</v>
      </c>
      <c r="K300" s="15" t="s">
        <v>384</v>
      </c>
      <c r="M300" s="57">
        <v>0.9</v>
      </c>
      <c r="N300" s="15" t="s">
        <v>380</v>
      </c>
      <c r="P300" s="130">
        <v>0.40000000000000013</v>
      </c>
      <c r="Q300" t="s">
        <v>383</v>
      </c>
      <c r="S300" s="17">
        <v>0</v>
      </c>
      <c r="T300" t="s">
        <v>384</v>
      </c>
      <c r="V300" s="17">
        <v>4.9127250261406366E-2</v>
      </c>
      <c r="W300" s="15" t="s">
        <v>384</v>
      </c>
      <c r="Y300" s="17">
        <v>0.19019950746617742</v>
      </c>
      <c r="Z300" t="s">
        <v>384</v>
      </c>
    </row>
    <row r="301" spans="1:26" ht="14.4" x14ac:dyDescent="0.3">
      <c r="A301" s="15" t="s">
        <v>278</v>
      </c>
      <c r="B301" s="15">
        <v>1805</v>
      </c>
      <c r="C301" t="s">
        <v>283</v>
      </c>
      <c r="D301" s="17">
        <v>0</v>
      </c>
      <c r="E301" s="15" t="s">
        <v>384</v>
      </c>
      <c r="G301" s="130">
        <v>0</v>
      </c>
      <c r="H301" t="s">
        <v>384</v>
      </c>
      <c r="J301" s="57">
        <v>0.29794255208607123</v>
      </c>
      <c r="K301" s="15" t="s">
        <v>383</v>
      </c>
      <c r="M301" s="57">
        <v>0</v>
      </c>
      <c r="N301" s="15" t="s">
        <v>384</v>
      </c>
      <c r="P301" s="130">
        <v>0</v>
      </c>
      <c r="Q301" t="s">
        <v>384</v>
      </c>
      <c r="S301" s="17">
        <v>0</v>
      </c>
      <c r="T301" t="s">
        <v>384</v>
      </c>
      <c r="V301" s="17">
        <v>4.645372810953655E-3</v>
      </c>
      <c r="W301" s="15" t="s">
        <v>384</v>
      </c>
      <c r="Y301" s="17">
        <v>7.4950175302613178E-2</v>
      </c>
      <c r="Z301" t="s">
        <v>384</v>
      </c>
    </row>
    <row r="302" spans="1:26" ht="14.4" x14ac:dyDescent="0.3">
      <c r="A302" s="15" t="s">
        <v>284</v>
      </c>
      <c r="B302" s="15">
        <v>1901</v>
      </c>
      <c r="C302" t="s">
        <v>284</v>
      </c>
      <c r="D302" s="17">
        <v>0.78099076729006012</v>
      </c>
      <c r="E302" s="15" t="s">
        <v>381</v>
      </c>
      <c r="G302" s="130">
        <v>0.85148514851485146</v>
      </c>
      <c r="H302" t="s">
        <v>380</v>
      </c>
      <c r="J302" s="57">
        <v>0.34713401620052647</v>
      </c>
      <c r="K302" s="15" t="s">
        <v>383</v>
      </c>
      <c r="M302" s="57">
        <v>0.5</v>
      </c>
      <c r="N302" s="15" t="s">
        <v>382</v>
      </c>
      <c r="P302" s="130">
        <v>0.3600000000000001</v>
      </c>
      <c r="Q302" t="s">
        <v>383</v>
      </c>
      <c r="S302" s="17">
        <v>0.53216374269005839</v>
      </c>
      <c r="T302" t="s">
        <v>382</v>
      </c>
      <c r="V302" s="17">
        <v>0</v>
      </c>
      <c r="W302" s="15" t="s">
        <v>384</v>
      </c>
      <c r="Y302" s="17">
        <v>0.48887126568987416</v>
      </c>
      <c r="Z302" t="s">
        <v>382</v>
      </c>
    </row>
    <row r="303" spans="1:26" ht="14.4" x14ac:dyDescent="0.3">
      <c r="A303" s="15" t="s">
        <v>284</v>
      </c>
      <c r="B303" s="15">
        <v>1902</v>
      </c>
      <c r="C303" t="s">
        <v>285</v>
      </c>
      <c r="D303" s="17">
        <v>0.56598590888522815</v>
      </c>
      <c r="E303" s="15" t="s">
        <v>382</v>
      </c>
      <c r="G303" s="130">
        <v>0.6427781988126815</v>
      </c>
      <c r="H303" t="s">
        <v>381</v>
      </c>
      <c r="J303" s="57">
        <v>0.28802132205805714</v>
      </c>
      <c r="K303" s="15" t="s">
        <v>383</v>
      </c>
      <c r="M303" s="57">
        <v>0.5</v>
      </c>
      <c r="N303" s="15" t="s">
        <v>382</v>
      </c>
      <c r="P303" s="130">
        <v>0.3600000000000001</v>
      </c>
      <c r="Q303" t="s">
        <v>383</v>
      </c>
      <c r="S303" s="17">
        <v>0</v>
      </c>
      <c r="T303" t="s">
        <v>384</v>
      </c>
      <c r="V303" s="17">
        <v>1.4128113690328804E-3</v>
      </c>
      <c r="W303" s="15" t="s">
        <v>384</v>
      </c>
      <c r="Y303" s="17">
        <v>0.35746122780610401</v>
      </c>
      <c r="Z303" t="s">
        <v>383</v>
      </c>
    </row>
    <row r="304" spans="1:26" ht="14.4" x14ac:dyDescent="0.3">
      <c r="A304" s="15" t="s">
        <v>284</v>
      </c>
      <c r="B304" s="15">
        <v>1903</v>
      </c>
      <c r="C304" t="s">
        <v>286</v>
      </c>
      <c r="D304" s="17">
        <v>0</v>
      </c>
      <c r="E304" s="15" t="s">
        <v>384</v>
      </c>
      <c r="G304" s="130">
        <v>0</v>
      </c>
      <c r="H304" t="s">
        <v>384</v>
      </c>
      <c r="J304" s="57">
        <v>0.12044377677038708</v>
      </c>
      <c r="K304" s="15" t="s">
        <v>384</v>
      </c>
      <c r="M304" s="57">
        <v>0.1</v>
      </c>
      <c r="N304" s="15" t="s">
        <v>384</v>
      </c>
      <c r="P304" s="130">
        <v>0</v>
      </c>
      <c r="Q304" t="s">
        <v>384</v>
      </c>
      <c r="S304" s="17">
        <v>0</v>
      </c>
      <c r="T304" t="s">
        <v>384</v>
      </c>
      <c r="V304" s="17">
        <v>0.66256022686721028</v>
      </c>
      <c r="W304" s="15" t="s">
        <v>381</v>
      </c>
      <c r="Y304" s="17">
        <v>0.10636696687931779</v>
      </c>
      <c r="Z304" t="s">
        <v>384</v>
      </c>
    </row>
    <row r="305" spans="1:26" ht="14.4" x14ac:dyDescent="0.3">
      <c r="A305" s="15" t="s">
        <v>284</v>
      </c>
      <c r="B305" s="15">
        <v>1904</v>
      </c>
      <c r="C305" t="s">
        <v>287</v>
      </c>
      <c r="D305" s="17">
        <v>0.69252485801637342</v>
      </c>
      <c r="E305" s="15" t="s">
        <v>381</v>
      </c>
      <c r="G305" s="130">
        <v>0.43107142857142855</v>
      </c>
      <c r="H305" t="s">
        <v>382</v>
      </c>
      <c r="J305" s="57">
        <v>0.22354723535428453</v>
      </c>
      <c r="K305" s="15" t="s">
        <v>383</v>
      </c>
      <c r="M305" s="57">
        <v>0.35</v>
      </c>
      <c r="N305" s="15" t="s">
        <v>383</v>
      </c>
      <c r="P305" s="130">
        <v>0.18000000000000005</v>
      </c>
      <c r="Q305" t="s">
        <v>384</v>
      </c>
      <c r="S305" s="17">
        <v>0</v>
      </c>
      <c r="T305" t="s">
        <v>384</v>
      </c>
      <c r="V305" s="17">
        <v>0.10994052733658191</v>
      </c>
      <c r="W305" s="15" t="s">
        <v>384</v>
      </c>
      <c r="Y305" s="17">
        <v>0.29742030456039964</v>
      </c>
      <c r="Z305" t="s">
        <v>383</v>
      </c>
    </row>
    <row r="306" spans="1:26" ht="14.4" x14ac:dyDescent="0.3">
      <c r="A306" s="15" t="s">
        <v>284</v>
      </c>
      <c r="B306" s="15">
        <v>1905</v>
      </c>
      <c r="C306" t="s">
        <v>288</v>
      </c>
      <c r="D306" s="17">
        <v>0.91295345559648533</v>
      </c>
      <c r="E306" s="15" t="s">
        <v>380</v>
      </c>
      <c r="G306" s="130">
        <v>0.30833333333333329</v>
      </c>
      <c r="H306" t="s">
        <v>383</v>
      </c>
      <c r="J306" s="57">
        <v>0.33634486816907078</v>
      </c>
      <c r="K306" s="15" t="s">
        <v>383</v>
      </c>
      <c r="M306" s="57">
        <v>0.6</v>
      </c>
      <c r="N306" s="15" t="s">
        <v>382</v>
      </c>
      <c r="P306" s="130">
        <v>6.0000000000000026E-2</v>
      </c>
      <c r="Q306" t="s">
        <v>384</v>
      </c>
      <c r="S306" s="17">
        <v>0</v>
      </c>
      <c r="T306" t="s">
        <v>384</v>
      </c>
      <c r="V306" s="17">
        <v>0.21373866804517097</v>
      </c>
      <c r="W306" s="15" t="s">
        <v>383</v>
      </c>
      <c r="Y306" s="17">
        <v>0.35765310218625757</v>
      </c>
      <c r="Z306" t="s">
        <v>383</v>
      </c>
    </row>
    <row r="307" spans="1:26" ht="14.4" x14ac:dyDescent="0.3">
      <c r="A307" s="15" t="s">
        <v>284</v>
      </c>
      <c r="B307" s="15">
        <v>1906</v>
      </c>
      <c r="C307" t="s">
        <v>289</v>
      </c>
      <c r="D307" s="17">
        <v>0.95326337250056592</v>
      </c>
      <c r="E307" s="15" t="s">
        <v>380</v>
      </c>
      <c r="G307" s="130">
        <v>0.34666666666666662</v>
      </c>
      <c r="H307" t="s">
        <v>383</v>
      </c>
      <c r="J307" s="57">
        <v>0.3923744519443596</v>
      </c>
      <c r="K307" s="15" t="s">
        <v>383</v>
      </c>
      <c r="M307" s="57">
        <v>0.30000000000000004</v>
      </c>
      <c r="N307" s="15" t="s">
        <v>383</v>
      </c>
      <c r="P307" s="130">
        <v>0</v>
      </c>
      <c r="Q307" t="s">
        <v>384</v>
      </c>
      <c r="S307" s="17">
        <v>0.7</v>
      </c>
      <c r="T307" t="s">
        <v>381</v>
      </c>
      <c r="V307" s="17">
        <v>0</v>
      </c>
      <c r="W307" s="15" t="s">
        <v>384</v>
      </c>
      <c r="Y307" s="17">
        <v>0.39308311886117481</v>
      </c>
      <c r="Z307" t="s">
        <v>383</v>
      </c>
    </row>
    <row r="308" spans="1:26" ht="14.4" x14ac:dyDescent="0.3">
      <c r="A308" s="15" t="s">
        <v>284</v>
      </c>
      <c r="B308" s="15">
        <v>1907</v>
      </c>
      <c r="C308" t="s">
        <v>290</v>
      </c>
      <c r="D308" s="17">
        <v>0</v>
      </c>
      <c r="E308" s="15" t="s">
        <v>384</v>
      </c>
      <c r="G308" s="130">
        <v>0.36666666666666664</v>
      </c>
      <c r="H308" t="s">
        <v>383</v>
      </c>
      <c r="J308" s="57">
        <v>5.9197330374146382E-3</v>
      </c>
      <c r="K308" s="15" t="s">
        <v>384</v>
      </c>
      <c r="M308" s="57">
        <v>0.25</v>
      </c>
      <c r="N308" s="15" t="s">
        <v>383</v>
      </c>
      <c r="P308" s="130">
        <v>0.18000000000000005</v>
      </c>
      <c r="Q308" t="s">
        <v>384</v>
      </c>
      <c r="S308" s="17">
        <v>0</v>
      </c>
      <c r="T308" t="s">
        <v>384</v>
      </c>
      <c r="V308" s="17">
        <v>0</v>
      </c>
      <c r="W308" s="15" t="s">
        <v>384</v>
      </c>
      <c r="Y308" s="17">
        <v>0.10847993325935366</v>
      </c>
      <c r="Z308" t="s">
        <v>384</v>
      </c>
    </row>
    <row r="309" spans="1:26" ht="14.4" x14ac:dyDescent="0.3">
      <c r="A309" s="15" t="s">
        <v>284</v>
      </c>
      <c r="B309" s="15">
        <v>1908</v>
      </c>
      <c r="C309" t="s">
        <v>291</v>
      </c>
      <c r="D309" s="17">
        <v>0</v>
      </c>
      <c r="E309" s="15" t="s">
        <v>384</v>
      </c>
      <c r="G309" s="130">
        <v>0.4</v>
      </c>
      <c r="H309" t="s">
        <v>383</v>
      </c>
      <c r="J309" s="57">
        <v>0.29430866816516482</v>
      </c>
      <c r="K309" s="15" t="s">
        <v>383</v>
      </c>
      <c r="M309" s="57">
        <v>0.1</v>
      </c>
      <c r="N309" s="15" t="s">
        <v>384</v>
      </c>
      <c r="P309" s="130">
        <v>0</v>
      </c>
      <c r="Q309" t="s">
        <v>384</v>
      </c>
      <c r="S309" s="17">
        <v>0</v>
      </c>
      <c r="T309" t="s">
        <v>384</v>
      </c>
      <c r="V309" s="17">
        <v>1</v>
      </c>
      <c r="W309" s="15" t="s">
        <v>380</v>
      </c>
      <c r="Y309" s="17">
        <v>0.2435771670412912</v>
      </c>
      <c r="Z309" t="s">
        <v>383</v>
      </c>
    </row>
    <row r="310" spans="1:26" ht="14.4" x14ac:dyDescent="0.3">
      <c r="A310" s="15" t="s">
        <v>284</v>
      </c>
      <c r="B310" s="15">
        <v>1909</v>
      </c>
      <c r="C310" t="s">
        <v>292</v>
      </c>
      <c r="D310" s="17">
        <v>0</v>
      </c>
      <c r="E310" s="15" t="s">
        <v>384</v>
      </c>
      <c r="G310" s="130">
        <v>0</v>
      </c>
      <c r="H310" t="s">
        <v>384</v>
      </c>
      <c r="J310" s="57">
        <v>0.26440677275597213</v>
      </c>
      <c r="K310" s="15" t="s">
        <v>383</v>
      </c>
      <c r="M310" s="57">
        <v>0.60000000000000009</v>
      </c>
      <c r="N310" s="15" t="s">
        <v>382</v>
      </c>
      <c r="P310" s="130">
        <v>0</v>
      </c>
      <c r="Q310" t="s">
        <v>384</v>
      </c>
      <c r="S310" s="17">
        <v>0</v>
      </c>
      <c r="T310" t="s">
        <v>384</v>
      </c>
      <c r="V310" s="17">
        <v>5.1504939000509259E-2</v>
      </c>
      <c r="W310" s="15" t="s">
        <v>384</v>
      </c>
      <c r="Y310" s="17">
        <v>0.13125218708904399</v>
      </c>
      <c r="Z310" t="s">
        <v>384</v>
      </c>
    </row>
    <row r="311" spans="1:26" ht="14.4" x14ac:dyDescent="0.3">
      <c r="A311" s="15" t="s">
        <v>284</v>
      </c>
      <c r="B311" s="15">
        <v>1910</v>
      </c>
      <c r="C311" t="s">
        <v>293</v>
      </c>
      <c r="D311" s="17">
        <v>0.8204992619780187</v>
      </c>
      <c r="E311" s="15" t="s">
        <v>380</v>
      </c>
      <c r="G311" s="130">
        <v>0.70346153846153847</v>
      </c>
      <c r="H311" t="s">
        <v>381</v>
      </c>
      <c r="J311" s="57">
        <v>0.45898922408000342</v>
      </c>
      <c r="K311" s="15" t="s">
        <v>382</v>
      </c>
      <c r="M311" s="57">
        <v>0.5</v>
      </c>
      <c r="N311" s="15" t="s">
        <v>382</v>
      </c>
      <c r="P311" s="130">
        <v>0.18000000000000005</v>
      </c>
      <c r="Q311" t="s">
        <v>384</v>
      </c>
      <c r="S311" s="17">
        <v>0</v>
      </c>
      <c r="T311" t="s">
        <v>384</v>
      </c>
      <c r="V311" s="17">
        <v>0</v>
      </c>
      <c r="W311" s="15" t="s">
        <v>384</v>
      </c>
      <c r="Y311" s="17">
        <v>0.42034142608593444</v>
      </c>
      <c r="Z311" t="s">
        <v>382</v>
      </c>
    </row>
    <row r="312" spans="1:26" ht="14.4" x14ac:dyDescent="0.3">
      <c r="A312" s="15" t="s">
        <v>284</v>
      </c>
      <c r="B312" s="15">
        <v>1911</v>
      </c>
      <c r="C312" t="s">
        <v>294</v>
      </c>
      <c r="D312" s="17">
        <v>0.64999999999999991</v>
      </c>
      <c r="E312" s="15" t="s">
        <v>381</v>
      </c>
      <c r="G312" s="130">
        <v>0.7</v>
      </c>
      <c r="H312" t="s">
        <v>381</v>
      </c>
      <c r="J312" s="57">
        <v>0.48633605495613419</v>
      </c>
      <c r="K312" s="15" t="s">
        <v>382</v>
      </c>
      <c r="M312" s="57">
        <v>0.6</v>
      </c>
      <c r="N312" s="15" t="s">
        <v>382</v>
      </c>
      <c r="P312" s="130">
        <v>0.3600000000000001</v>
      </c>
      <c r="Q312" t="s">
        <v>383</v>
      </c>
      <c r="S312" s="17">
        <v>0</v>
      </c>
      <c r="T312" t="s">
        <v>384</v>
      </c>
      <c r="V312" s="17">
        <v>0</v>
      </c>
      <c r="W312" s="15" t="s">
        <v>384</v>
      </c>
      <c r="Y312" s="17">
        <v>0.4380840137390335</v>
      </c>
      <c r="Z312" t="s">
        <v>382</v>
      </c>
    </row>
    <row r="313" spans="1:26" ht="14.4" x14ac:dyDescent="0.3">
      <c r="A313" s="15" t="s">
        <v>295</v>
      </c>
      <c r="B313" s="15">
        <v>2001</v>
      </c>
      <c r="C313" t="s">
        <v>295</v>
      </c>
      <c r="D313" s="17">
        <v>0.94374999999999998</v>
      </c>
      <c r="E313" s="15" t="s">
        <v>380</v>
      </c>
      <c r="G313" s="130">
        <v>0</v>
      </c>
      <c r="H313" t="s">
        <v>384</v>
      </c>
      <c r="J313" s="57">
        <v>0.12352785111588198</v>
      </c>
      <c r="K313" s="15" t="s">
        <v>384</v>
      </c>
      <c r="M313" s="57">
        <v>0.44999999999999996</v>
      </c>
      <c r="N313" s="15" t="s">
        <v>382</v>
      </c>
      <c r="P313" s="130">
        <v>0.4200000000000001</v>
      </c>
      <c r="Q313" t="s">
        <v>382</v>
      </c>
      <c r="S313" s="17">
        <v>0</v>
      </c>
      <c r="T313" t="s">
        <v>384</v>
      </c>
      <c r="V313" s="17">
        <v>0</v>
      </c>
      <c r="W313" s="15" t="s">
        <v>384</v>
      </c>
      <c r="Y313" s="17">
        <v>0.28044446277897045</v>
      </c>
      <c r="Z313" t="s">
        <v>383</v>
      </c>
    </row>
    <row r="314" spans="1:26" ht="14.4" x14ac:dyDescent="0.3">
      <c r="A314" s="15" t="s">
        <v>295</v>
      </c>
      <c r="B314" s="15">
        <v>2002</v>
      </c>
      <c r="C314" t="s">
        <v>296</v>
      </c>
      <c r="D314" s="17">
        <v>0.8832475437186218</v>
      </c>
      <c r="E314" s="15" t="s">
        <v>380</v>
      </c>
      <c r="G314" s="130">
        <v>3.3333333333333333E-2</v>
      </c>
      <c r="H314" t="s">
        <v>384</v>
      </c>
      <c r="J314" s="57">
        <v>9.5237347198965594E-2</v>
      </c>
      <c r="K314" s="15" t="s">
        <v>384</v>
      </c>
      <c r="M314" s="57">
        <v>0.65</v>
      </c>
      <c r="N314" s="15" t="s">
        <v>381</v>
      </c>
      <c r="P314" s="130">
        <v>0.3000000000000001</v>
      </c>
      <c r="Q314" t="s">
        <v>383</v>
      </c>
      <c r="S314" s="17">
        <v>0</v>
      </c>
      <c r="T314" t="s">
        <v>384</v>
      </c>
      <c r="V314" s="17">
        <v>2.3273969878691275E-2</v>
      </c>
      <c r="W314" s="15" t="s">
        <v>384</v>
      </c>
      <c r="Y314" s="17">
        <v>0.27362386534540378</v>
      </c>
      <c r="Z314" t="s">
        <v>383</v>
      </c>
    </row>
    <row r="315" spans="1:26" ht="14.4" x14ac:dyDescent="0.3">
      <c r="A315" s="15" t="s">
        <v>295</v>
      </c>
      <c r="B315" s="15">
        <v>2003</v>
      </c>
      <c r="C315" t="s">
        <v>345</v>
      </c>
      <c r="D315" s="17">
        <v>0.60014729375812292</v>
      </c>
      <c r="E315" s="15" t="s">
        <v>381</v>
      </c>
      <c r="G315" s="130">
        <v>0.54693877551020409</v>
      </c>
      <c r="H315" t="s">
        <v>382</v>
      </c>
      <c r="J315" s="57">
        <v>0.13450038027463321</v>
      </c>
      <c r="K315" s="15" t="s">
        <v>384</v>
      </c>
      <c r="M315" s="57">
        <v>0.75</v>
      </c>
      <c r="N315" s="15" t="s">
        <v>381</v>
      </c>
      <c r="P315" s="130">
        <v>6.0000000000000026E-2</v>
      </c>
      <c r="Q315" t="s">
        <v>384</v>
      </c>
      <c r="S315" s="17">
        <v>0.11278195488721802</v>
      </c>
      <c r="T315" t="s">
        <v>384</v>
      </c>
      <c r="V315" s="17">
        <v>0</v>
      </c>
      <c r="W315" s="15" t="s">
        <v>384</v>
      </c>
      <c r="Y315" s="17">
        <v>0.30096620094762916</v>
      </c>
      <c r="Z315" t="s">
        <v>383</v>
      </c>
    </row>
    <row r="316" spans="1:26" ht="14.4" x14ac:dyDescent="0.3">
      <c r="A316" s="15" t="s">
        <v>295</v>
      </c>
      <c r="B316" s="15">
        <v>2004</v>
      </c>
      <c r="C316" t="s">
        <v>297</v>
      </c>
      <c r="D316" s="17">
        <v>0.71380507110756075</v>
      </c>
      <c r="E316" s="15" t="s">
        <v>381</v>
      </c>
      <c r="G316" s="130">
        <v>0.99999999999999989</v>
      </c>
      <c r="H316" t="s">
        <v>380</v>
      </c>
      <c r="J316" s="57">
        <v>0.36244681782757571</v>
      </c>
      <c r="K316" s="15" t="s">
        <v>383</v>
      </c>
      <c r="M316" s="57">
        <v>0.5</v>
      </c>
      <c r="N316" s="15" t="s">
        <v>382</v>
      </c>
      <c r="P316" s="130">
        <v>0.3600000000000001</v>
      </c>
      <c r="Q316" t="s">
        <v>383</v>
      </c>
      <c r="S316" s="17">
        <v>0</v>
      </c>
      <c r="T316" t="s">
        <v>384</v>
      </c>
      <c r="V316" s="17">
        <v>0</v>
      </c>
      <c r="W316" s="15" t="s">
        <v>384</v>
      </c>
      <c r="Y316" s="17">
        <v>0.45168246512302801</v>
      </c>
      <c r="Z316" t="s">
        <v>382</v>
      </c>
    </row>
    <row r="317" spans="1:26" ht="14.4" x14ac:dyDescent="0.3">
      <c r="A317" s="15" t="s">
        <v>295</v>
      </c>
      <c r="B317" s="15">
        <v>2005</v>
      </c>
      <c r="C317" t="s">
        <v>298</v>
      </c>
      <c r="D317" s="17">
        <v>1</v>
      </c>
      <c r="E317" s="15" t="s">
        <v>380</v>
      </c>
      <c r="G317" s="130">
        <v>0.6333333333333333</v>
      </c>
      <c r="H317" t="s">
        <v>381</v>
      </c>
      <c r="J317" s="57">
        <v>0.2685638092291629</v>
      </c>
      <c r="K317" s="15" t="s">
        <v>383</v>
      </c>
      <c r="M317" s="57">
        <v>0.25</v>
      </c>
      <c r="N317" s="15" t="s">
        <v>383</v>
      </c>
      <c r="P317" s="130">
        <v>0</v>
      </c>
      <c r="Q317" t="s">
        <v>384</v>
      </c>
      <c r="S317" s="17">
        <v>0</v>
      </c>
      <c r="T317" t="s">
        <v>384</v>
      </c>
      <c r="V317" s="17">
        <v>0</v>
      </c>
      <c r="W317" s="15" t="s">
        <v>384</v>
      </c>
      <c r="Y317" s="17">
        <v>0.33714095230729074</v>
      </c>
      <c r="Z317" t="s">
        <v>383</v>
      </c>
    </row>
    <row r="318" spans="1:26" ht="14.4" x14ac:dyDescent="0.3">
      <c r="A318" s="15" t="s">
        <v>295</v>
      </c>
      <c r="B318" s="15">
        <v>2006</v>
      </c>
      <c r="C318" t="s">
        <v>299</v>
      </c>
      <c r="D318" s="17">
        <v>1</v>
      </c>
      <c r="E318" s="15" t="s">
        <v>380</v>
      </c>
      <c r="G318" s="130">
        <v>0.839090909090909</v>
      </c>
      <c r="H318" t="s">
        <v>380</v>
      </c>
      <c r="J318" s="57">
        <v>0.22505529054336496</v>
      </c>
      <c r="K318" s="15" t="s">
        <v>383</v>
      </c>
      <c r="M318" s="57">
        <v>0.64999999999999991</v>
      </c>
      <c r="N318" s="15" t="s">
        <v>381</v>
      </c>
      <c r="P318" s="130">
        <v>0.44000000000000011</v>
      </c>
      <c r="Q318" t="s">
        <v>382</v>
      </c>
      <c r="S318" s="17">
        <v>0.2</v>
      </c>
      <c r="T318" t="s">
        <v>384</v>
      </c>
      <c r="V318" s="17">
        <v>0</v>
      </c>
      <c r="W318" s="15" t="s">
        <v>384</v>
      </c>
      <c r="Y318" s="17">
        <v>0.48312745899947757</v>
      </c>
      <c r="Z318" t="s">
        <v>382</v>
      </c>
    </row>
    <row r="319" spans="1:26" ht="14.4" x14ac:dyDescent="0.3">
      <c r="A319" s="15" t="s">
        <v>295</v>
      </c>
      <c r="B319" s="15">
        <v>2007</v>
      </c>
      <c r="C319" t="s">
        <v>300</v>
      </c>
      <c r="D319" s="17">
        <v>0.94453236330393997</v>
      </c>
      <c r="E319" s="15" t="s">
        <v>380</v>
      </c>
      <c r="G319" s="130">
        <v>0.77500000000000002</v>
      </c>
      <c r="H319" t="s">
        <v>381</v>
      </c>
      <c r="J319" s="57">
        <v>0.38695255048373062</v>
      </c>
      <c r="K319" s="15" t="s">
        <v>383</v>
      </c>
      <c r="M319" s="57">
        <v>0.30000000000000004</v>
      </c>
      <c r="N319" s="15" t="s">
        <v>383</v>
      </c>
      <c r="P319" s="130">
        <v>0.22000000000000006</v>
      </c>
      <c r="Q319" t="s">
        <v>383</v>
      </c>
      <c r="S319" s="17">
        <v>0.49122807017543851</v>
      </c>
      <c r="T319" t="s">
        <v>382</v>
      </c>
      <c r="V319" s="17">
        <v>0</v>
      </c>
      <c r="W319" s="15" t="s">
        <v>384</v>
      </c>
      <c r="Y319" s="17">
        <v>0.46679079913406751</v>
      </c>
      <c r="Z319" t="s">
        <v>382</v>
      </c>
    </row>
    <row r="320" spans="1:26" ht="14.4" x14ac:dyDescent="0.3">
      <c r="A320" s="15" t="s">
        <v>295</v>
      </c>
      <c r="B320" s="15">
        <v>2008</v>
      </c>
      <c r="C320" t="s">
        <v>346</v>
      </c>
      <c r="D320" s="17">
        <v>0.98</v>
      </c>
      <c r="E320" s="15" t="s">
        <v>380</v>
      </c>
      <c r="G320" s="130">
        <v>0.54166666666666663</v>
      </c>
      <c r="H320" t="s">
        <v>382</v>
      </c>
      <c r="J320" s="57">
        <v>0.37404030276403943</v>
      </c>
      <c r="K320" s="15" t="s">
        <v>383</v>
      </c>
      <c r="M320" s="57">
        <v>0.15</v>
      </c>
      <c r="N320" s="15" t="s">
        <v>384</v>
      </c>
      <c r="P320" s="130">
        <v>0</v>
      </c>
      <c r="Q320" t="s">
        <v>384</v>
      </c>
      <c r="S320" s="17">
        <v>0</v>
      </c>
      <c r="T320" t="s">
        <v>384</v>
      </c>
      <c r="V320" s="17">
        <v>0</v>
      </c>
      <c r="W320" s="15" t="s">
        <v>384</v>
      </c>
      <c r="Y320" s="17">
        <v>0.33676007569100985</v>
      </c>
      <c r="Z320" t="s">
        <v>383</v>
      </c>
    </row>
    <row r="321" spans="1:26" ht="14.4" x14ac:dyDescent="0.3">
      <c r="A321" s="15" t="s">
        <v>295</v>
      </c>
      <c r="B321" s="15">
        <v>2009</v>
      </c>
      <c r="C321" t="s">
        <v>301</v>
      </c>
      <c r="D321" s="17">
        <v>0</v>
      </c>
      <c r="E321" s="15" t="s">
        <v>384</v>
      </c>
      <c r="G321" s="130">
        <v>0.15</v>
      </c>
      <c r="H321" t="s">
        <v>384</v>
      </c>
      <c r="J321" s="57">
        <v>0.17710629522468679</v>
      </c>
      <c r="K321" s="15" t="s">
        <v>384</v>
      </c>
      <c r="M321" s="57">
        <v>0.79999999999999993</v>
      </c>
      <c r="N321" s="15" t="s">
        <v>381</v>
      </c>
      <c r="P321" s="130">
        <v>0</v>
      </c>
      <c r="Q321" t="s">
        <v>384</v>
      </c>
      <c r="S321" s="17">
        <v>0</v>
      </c>
      <c r="T321" t="s">
        <v>384</v>
      </c>
      <c r="V321" s="17">
        <v>1.3047771905854836E-3</v>
      </c>
      <c r="W321" s="15" t="s">
        <v>384</v>
      </c>
      <c r="Y321" s="17">
        <v>0.14690705152523026</v>
      </c>
      <c r="Z321" t="s">
        <v>384</v>
      </c>
    </row>
    <row r="322" spans="1:26" ht="14.4" x14ac:dyDescent="0.3">
      <c r="A322" s="15" t="s">
        <v>295</v>
      </c>
      <c r="B322" s="15">
        <v>2010</v>
      </c>
      <c r="C322" t="s">
        <v>302</v>
      </c>
      <c r="D322" s="17">
        <v>0.70862068965517244</v>
      </c>
      <c r="E322" s="15" t="s">
        <v>381</v>
      </c>
      <c r="G322" s="130">
        <v>0.5418330308529945</v>
      </c>
      <c r="H322" t="s">
        <v>382</v>
      </c>
      <c r="J322" s="57">
        <v>0.29988583776594535</v>
      </c>
      <c r="K322" s="15" t="s">
        <v>383</v>
      </c>
      <c r="M322" s="57">
        <v>0.75000000000000011</v>
      </c>
      <c r="N322" s="15" t="s">
        <v>381</v>
      </c>
      <c r="P322" s="130">
        <v>0.4200000000000001</v>
      </c>
      <c r="Q322" t="s">
        <v>382</v>
      </c>
      <c r="S322" s="17">
        <v>0</v>
      </c>
      <c r="T322" t="s">
        <v>384</v>
      </c>
      <c r="V322" s="17">
        <v>0</v>
      </c>
      <c r="W322" s="15" t="s">
        <v>384</v>
      </c>
      <c r="Y322" s="17">
        <v>0.40053951751771139</v>
      </c>
      <c r="Z322" t="s">
        <v>382</v>
      </c>
    </row>
    <row r="323" spans="1:26" ht="14.4" x14ac:dyDescent="0.3">
      <c r="A323" s="15" t="s">
        <v>295</v>
      </c>
      <c r="B323" s="15">
        <v>2011</v>
      </c>
      <c r="C323" t="s">
        <v>303</v>
      </c>
      <c r="D323" s="17">
        <v>1</v>
      </c>
      <c r="E323" s="15" t="s">
        <v>380</v>
      </c>
      <c r="G323" s="130">
        <v>0.36666666666666664</v>
      </c>
      <c r="H323" t="s">
        <v>383</v>
      </c>
      <c r="J323" s="57">
        <v>0.23607760542022885</v>
      </c>
      <c r="K323" s="15" t="s">
        <v>383</v>
      </c>
      <c r="M323" s="57">
        <v>0.15</v>
      </c>
      <c r="N323" s="15" t="s">
        <v>384</v>
      </c>
      <c r="P323" s="130">
        <v>0</v>
      </c>
      <c r="Q323" t="s">
        <v>384</v>
      </c>
      <c r="S323" s="17">
        <v>0</v>
      </c>
      <c r="T323" t="s">
        <v>384</v>
      </c>
      <c r="V323" s="17">
        <v>2.2683107220893314E-3</v>
      </c>
      <c r="W323" s="15" t="s">
        <v>384</v>
      </c>
      <c r="Y323" s="17">
        <v>0.27924623242726615</v>
      </c>
      <c r="Z323" t="s">
        <v>383</v>
      </c>
    </row>
    <row r="324" spans="1:26" ht="14.4" x14ac:dyDescent="0.3">
      <c r="A324" s="15" t="s">
        <v>304</v>
      </c>
      <c r="B324" s="15">
        <v>2101</v>
      </c>
      <c r="C324" t="s">
        <v>304</v>
      </c>
      <c r="D324" s="17">
        <v>0.88301886792452833</v>
      </c>
      <c r="E324" s="15" t="s">
        <v>380</v>
      </c>
      <c r="G324" s="130">
        <v>0.53187386921685187</v>
      </c>
      <c r="H324" t="s">
        <v>382</v>
      </c>
      <c r="J324" s="57">
        <v>0.21120833257932511</v>
      </c>
      <c r="K324" s="15" t="s">
        <v>383</v>
      </c>
      <c r="M324" s="57">
        <v>0.5</v>
      </c>
      <c r="N324" s="15" t="s">
        <v>382</v>
      </c>
      <c r="P324" s="130">
        <v>0.54000000000000015</v>
      </c>
      <c r="Q324" t="s">
        <v>382</v>
      </c>
      <c r="S324" s="17">
        <v>0</v>
      </c>
      <c r="T324" t="s">
        <v>384</v>
      </c>
      <c r="V324" s="17">
        <v>1</v>
      </c>
      <c r="W324" s="15" t="s">
        <v>380</v>
      </c>
      <c r="Y324" s="17">
        <v>0.49603599371603824</v>
      </c>
      <c r="Z324" t="s">
        <v>382</v>
      </c>
    </row>
    <row r="325" spans="1:26" ht="14.4" x14ac:dyDescent="0.3">
      <c r="A325" s="15" t="s">
        <v>304</v>
      </c>
      <c r="B325" s="15">
        <v>2102</v>
      </c>
      <c r="C325" t="s">
        <v>305</v>
      </c>
      <c r="D325" s="17">
        <v>0</v>
      </c>
      <c r="E325" s="15" t="s">
        <v>384</v>
      </c>
      <c r="G325" s="130">
        <v>0</v>
      </c>
      <c r="H325" t="s">
        <v>384</v>
      </c>
      <c r="J325" s="57">
        <v>0.4554724388888351</v>
      </c>
      <c r="K325" s="15" t="s">
        <v>382</v>
      </c>
      <c r="M325" s="57">
        <v>0</v>
      </c>
      <c r="N325" s="15" t="s">
        <v>384</v>
      </c>
      <c r="P325" s="130">
        <v>0</v>
      </c>
      <c r="Q325" t="s">
        <v>384</v>
      </c>
      <c r="S325" s="17">
        <v>0</v>
      </c>
      <c r="T325" t="s">
        <v>384</v>
      </c>
      <c r="V325" s="17">
        <v>0</v>
      </c>
      <c r="W325" s="15" t="s">
        <v>384</v>
      </c>
      <c r="Y325" s="17">
        <v>0.11386810972220877</v>
      </c>
      <c r="Z325" t="s">
        <v>384</v>
      </c>
    </row>
    <row r="326" spans="1:26" ht="14.4" x14ac:dyDescent="0.3">
      <c r="A326" s="15" t="s">
        <v>304</v>
      </c>
      <c r="B326" s="15">
        <v>2103</v>
      </c>
      <c r="C326" t="s">
        <v>306</v>
      </c>
      <c r="D326" s="17">
        <v>0.32786463914005293</v>
      </c>
      <c r="E326" s="15" t="s">
        <v>383</v>
      </c>
      <c r="G326" s="130">
        <v>0.41666666666666663</v>
      </c>
      <c r="H326" t="s">
        <v>382</v>
      </c>
      <c r="J326" s="57">
        <v>0.51822820197859221</v>
      </c>
      <c r="K326" s="15" t="s">
        <v>382</v>
      </c>
      <c r="M326" s="57">
        <v>0</v>
      </c>
      <c r="N326" s="15" t="s">
        <v>384</v>
      </c>
      <c r="P326" s="130">
        <v>0.18000000000000005</v>
      </c>
      <c r="Q326" t="s">
        <v>384</v>
      </c>
      <c r="S326" s="17">
        <v>0</v>
      </c>
      <c r="T326" t="s">
        <v>384</v>
      </c>
      <c r="V326" s="17">
        <v>0</v>
      </c>
      <c r="W326" s="15" t="s">
        <v>384</v>
      </c>
      <c r="Y326" s="17">
        <v>0.26823674636565598</v>
      </c>
      <c r="Z326" t="s">
        <v>383</v>
      </c>
    </row>
    <row r="327" spans="1:26" ht="14.4" x14ac:dyDescent="0.3">
      <c r="A327" s="15" t="s">
        <v>304</v>
      </c>
      <c r="B327" s="15">
        <v>2104</v>
      </c>
      <c r="C327" t="s">
        <v>307</v>
      </c>
      <c r="D327" s="17">
        <v>0.40092551502777146</v>
      </c>
      <c r="E327" s="15" t="s">
        <v>382</v>
      </c>
      <c r="G327" s="130">
        <v>0.51620294599018002</v>
      </c>
      <c r="H327" t="s">
        <v>382</v>
      </c>
      <c r="J327" s="57">
        <v>0.46998654432790238</v>
      </c>
      <c r="K327" s="15" t="s">
        <v>382</v>
      </c>
      <c r="M327" s="57">
        <v>0.1</v>
      </c>
      <c r="N327" s="15" t="s">
        <v>384</v>
      </c>
      <c r="P327" s="130">
        <v>0.4800000000000002</v>
      </c>
      <c r="Q327" t="s">
        <v>382</v>
      </c>
      <c r="S327" s="17">
        <v>0</v>
      </c>
      <c r="T327" t="s">
        <v>384</v>
      </c>
      <c r="V327" s="17">
        <v>8.4701397559271738E-2</v>
      </c>
      <c r="W327" s="15" t="s">
        <v>384</v>
      </c>
      <c r="Y327" s="17">
        <v>0.34553604499059554</v>
      </c>
      <c r="Z327" t="s">
        <v>383</v>
      </c>
    </row>
    <row r="328" spans="1:26" ht="14.4" x14ac:dyDescent="0.3">
      <c r="A328" s="15" t="s">
        <v>304</v>
      </c>
      <c r="B328" s="15">
        <v>2105</v>
      </c>
      <c r="C328" t="s">
        <v>308</v>
      </c>
      <c r="D328" s="17">
        <v>0.40178536055722519</v>
      </c>
      <c r="E328" s="15" t="s">
        <v>382</v>
      </c>
      <c r="G328" s="130">
        <v>0.63279220779220779</v>
      </c>
      <c r="H328" t="s">
        <v>381</v>
      </c>
      <c r="J328" s="57">
        <v>9.041378111866552E-2</v>
      </c>
      <c r="K328" s="15" t="s">
        <v>384</v>
      </c>
      <c r="M328" s="57">
        <v>0.2</v>
      </c>
      <c r="N328" s="15" t="s">
        <v>384</v>
      </c>
      <c r="P328" s="130">
        <v>0.52800000000000014</v>
      </c>
      <c r="Q328" t="s">
        <v>382</v>
      </c>
      <c r="S328" s="17">
        <v>0</v>
      </c>
      <c r="T328" t="s">
        <v>384</v>
      </c>
      <c r="V328" s="17">
        <v>0</v>
      </c>
      <c r="W328" s="15" t="s">
        <v>384</v>
      </c>
      <c r="Y328" s="17">
        <v>0.2769900805320813</v>
      </c>
      <c r="Z328" t="s">
        <v>383</v>
      </c>
    </row>
    <row r="329" spans="1:26" ht="14.4" x14ac:dyDescent="0.3">
      <c r="A329" s="15" t="s">
        <v>304</v>
      </c>
      <c r="B329" s="15">
        <v>2106</v>
      </c>
      <c r="C329" t="s">
        <v>309</v>
      </c>
      <c r="D329" s="17">
        <v>0.82261804221742829</v>
      </c>
      <c r="E329" s="15" t="s">
        <v>380</v>
      </c>
      <c r="G329" s="130">
        <v>0.98043478260869554</v>
      </c>
      <c r="H329" t="s">
        <v>380</v>
      </c>
      <c r="J329" s="57">
        <v>0.34323633799520442</v>
      </c>
      <c r="K329" s="15" t="s">
        <v>383</v>
      </c>
      <c r="M329" s="57">
        <v>0.2</v>
      </c>
      <c r="N329" s="15" t="s">
        <v>384</v>
      </c>
      <c r="P329" s="130">
        <v>0.4200000000000001</v>
      </c>
      <c r="Q329" t="s">
        <v>382</v>
      </c>
      <c r="S329" s="17">
        <v>0</v>
      </c>
      <c r="T329" t="s">
        <v>384</v>
      </c>
      <c r="V329" s="17">
        <v>6.0899358739297887E-2</v>
      </c>
      <c r="W329" s="15" t="s">
        <v>384</v>
      </c>
      <c r="Y329" s="17">
        <v>0.44535694409664944</v>
      </c>
      <c r="Z329" t="s">
        <v>382</v>
      </c>
    </row>
    <row r="330" spans="1:26" ht="14.4" x14ac:dyDescent="0.3">
      <c r="A330" s="15" t="s">
        <v>304</v>
      </c>
      <c r="B330" s="15">
        <v>2107</v>
      </c>
      <c r="C330" t="s">
        <v>310</v>
      </c>
      <c r="D330" s="17">
        <v>0.98142857142857132</v>
      </c>
      <c r="E330" s="15" t="s">
        <v>380</v>
      </c>
      <c r="G330" s="130">
        <v>0.58321428571428569</v>
      </c>
      <c r="H330" t="s">
        <v>382</v>
      </c>
      <c r="J330" s="57">
        <v>0.20982685716485261</v>
      </c>
      <c r="K330" s="15" t="s">
        <v>383</v>
      </c>
      <c r="M330" s="57">
        <v>0.44999999999999996</v>
      </c>
      <c r="N330" s="15" t="s">
        <v>382</v>
      </c>
      <c r="P330" s="130">
        <v>0.34000000000000014</v>
      </c>
      <c r="Q330" t="s">
        <v>383</v>
      </c>
      <c r="S330" s="17">
        <v>0</v>
      </c>
      <c r="T330" t="s">
        <v>384</v>
      </c>
      <c r="V330" s="17">
        <v>0.48487643214177867</v>
      </c>
      <c r="W330" s="15" t="s">
        <v>382</v>
      </c>
      <c r="Y330" s="17">
        <v>0.43164078607681955</v>
      </c>
      <c r="Z330" t="s">
        <v>382</v>
      </c>
    </row>
    <row r="331" spans="1:26" ht="14.4" x14ac:dyDescent="0.3">
      <c r="A331" s="15" t="s">
        <v>311</v>
      </c>
      <c r="B331" s="15">
        <v>2201</v>
      </c>
      <c r="C331" t="s">
        <v>311</v>
      </c>
      <c r="D331" s="17">
        <v>0.54090909090909089</v>
      </c>
      <c r="E331" s="15" t="s">
        <v>382</v>
      </c>
      <c r="G331" s="130">
        <v>0.79545454545454541</v>
      </c>
      <c r="H331" t="s">
        <v>381</v>
      </c>
      <c r="J331" s="57">
        <v>0.44937760995556614</v>
      </c>
      <c r="K331" s="15" t="s">
        <v>382</v>
      </c>
      <c r="M331" s="57">
        <v>0.44999999999999996</v>
      </c>
      <c r="N331" s="15" t="s">
        <v>382</v>
      </c>
      <c r="P331" s="130">
        <v>8.0000000000000029E-2</v>
      </c>
      <c r="Q331" t="s">
        <v>384</v>
      </c>
      <c r="S331" s="17">
        <v>0</v>
      </c>
      <c r="T331" t="s">
        <v>384</v>
      </c>
      <c r="V331" s="17">
        <v>0</v>
      </c>
      <c r="W331" s="15" t="s">
        <v>384</v>
      </c>
      <c r="Y331" s="17">
        <v>0.36979894794343698</v>
      </c>
      <c r="Z331" t="s">
        <v>383</v>
      </c>
    </row>
    <row r="332" spans="1:26" ht="14.4" x14ac:dyDescent="0.3">
      <c r="A332" s="15" t="s">
        <v>311</v>
      </c>
      <c r="B332" s="15">
        <v>2202</v>
      </c>
      <c r="C332" t="s">
        <v>18</v>
      </c>
      <c r="D332" s="17">
        <v>0</v>
      </c>
      <c r="E332" s="15" t="s">
        <v>384</v>
      </c>
      <c r="G332" s="130">
        <v>0</v>
      </c>
      <c r="H332" t="s">
        <v>384</v>
      </c>
      <c r="J332" s="57">
        <v>0.30337532354762609</v>
      </c>
      <c r="K332" s="15" t="s">
        <v>383</v>
      </c>
      <c r="M332" s="57">
        <v>0.05</v>
      </c>
      <c r="N332" s="15" t="s">
        <v>384</v>
      </c>
      <c r="P332" s="130">
        <v>0.18000000000000005</v>
      </c>
      <c r="Q332" t="s">
        <v>384</v>
      </c>
      <c r="S332" s="17">
        <v>0</v>
      </c>
      <c r="T332" t="s">
        <v>384</v>
      </c>
      <c r="V332" s="17">
        <v>0</v>
      </c>
      <c r="W332" s="15" t="s">
        <v>384</v>
      </c>
      <c r="Y332" s="17">
        <v>0.10784383088690654</v>
      </c>
      <c r="Z332" t="s">
        <v>384</v>
      </c>
    </row>
    <row r="333" spans="1:26" ht="14.4" x14ac:dyDescent="0.3">
      <c r="A333" s="15" t="s">
        <v>311</v>
      </c>
      <c r="B333" s="15">
        <v>2203</v>
      </c>
      <c r="C333" t="s">
        <v>312</v>
      </c>
      <c r="D333" s="17">
        <v>0</v>
      </c>
      <c r="E333" s="15" t="s">
        <v>384</v>
      </c>
      <c r="G333" s="130">
        <v>0</v>
      </c>
      <c r="H333" t="s">
        <v>384</v>
      </c>
      <c r="J333" s="57">
        <v>0.38834140257634164</v>
      </c>
      <c r="K333" s="15" t="s">
        <v>383</v>
      </c>
      <c r="M333" s="57">
        <v>0</v>
      </c>
      <c r="N333" s="15" t="s">
        <v>384</v>
      </c>
      <c r="P333" s="130">
        <v>0</v>
      </c>
      <c r="Q333" t="s">
        <v>384</v>
      </c>
      <c r="S333" s="17">
        <v>0</v>
      </c>
      <c r="T333" t="s">
        <v>384</v>
      </c>
      <c r="V333" s="17">
        <v>0.71512714093150287</v>
      </c>
      <c r="W333" s="15" t="s">
        <v>381</v>
      </c>
      <c r="Y333" s="17">
        <v>0.16859806473723571</v>
      </c>
      <c r="Z333" t="s">
        <v>384</v>
      </c>
    </row>
    <row r="334" spans="1:26" ht="14.4" x14ac:dyDescent="0.3">
      <c r="A334" s="15" t="s">
        <v>311</v>
      </c>
      <c r="B334" s="15">
        <v>2204</v>
      </c>
      <c r="C334" t="s">
        <v>313</v>
      </c>
      <c r="D334" s="17">
        <v>0.35</v>
      </c>
      <c r="E334" s="15" t="s">
        <v>383</v>
      </c>
      <c r="G334" s="130">
        <v>0</v>
      </c>
      <c r="H334" t="s">
        <v>384</v>
      </c>
      <c r="J334" s="57">
        <v>0.45412356550048855</v>
      </c>
      <c r="K334" s="15" t="s">
        <v>382</v>
      </c>
      <c r="M334" s="57">
        <v>0.25</v>
      </c>
      <c r="N334" s="15" t="s">
        <v>383</v>
      </c>
      <c r="P334" s="130">
        <v>0</v>
      </c>
      <c r="Q334" t="s">
        <v>384</v>
      </c>
      <c r="S334" s="17">
        <v>0</v>
      </c>
      <c r="T334" t="s">
        <v>384</v>
      </c>
      <c r="V334" s="17">
        <v>4.673944913763884E-2</v>
      </c>
      <c r="W334" s="15" t="s">
        <v>384</v>
      </c>
      <c r="Y334" s="17">
        <v>0.19570483628888602</v>
      </c>
      <c r="Z334" t="s">
        <v>384</v>
      </c>
    </row>
    <row r="335" spans="1:26" ht="14.4" x14ac:dyDescent="0.3">
      <c r="A335" s="15" t="s">
        <v>311</v>
      </c>
      <c r="B335" s="15">
        <v>2205</v>
      </c>
      <c r="C335" t="s">
        <v>314</v>
      </c>
      <c r="D335" s="17">
        <v>0</v>
      </c>
      <c r="E335" s="15" t="s">
        <v>384</v>
      </c>
      <c r="G335" s="130">
        <v>0</v>
      </c>
      <c r="H335" t="s">
        <v>384</v>
      </c>
      <c r="J335" s="57">
        <v>0.33136995541792669</v>
      </c>
      <c r="K335" s="15" t="s">
        <v>383</v>
      </c>
      <c r="M335" s="57">
        <v>0.1</v>
      </c>
      <c r="N335" s="15" t="s">
        <v>384</v>
      </c>
      <c r="P335" s="130">
        <v>0.18000000000000005</v>
      </c>
      <c r="Q335" t="s">
        <v>384</v>
      </c>
      <c r="S335" s="17">
        <v>0</v>
      </c>
      <c r="T335" t="s">
        <v>384</v>
      </c>
      <c r="V335" s="17">
        <v>0.55323864832998493</v>
      </c>
      <c r="W335" s="15" t="s">
        <v>382</v>
      </c>
      <c r="Y335" s="17">
        <v>0.17516635368748018</v>
      </c>
      <c r="Z335" t="s">
        <v>384</v>
      </c>
    </row>
    <row r="336" spans="1:26" ht="14.4" x14ac:dyDescent="0.3">
      <c r="A336" s="15" t="s">
        <v>311</v>
      </c>
      <c r="B336" s="15">
        <v>2206</v>
      </c>
      <c r="C336" t="s">
        <v>315</v>
      </c>
      <c r="D336" s="17">
        <v>0</v>
      </c>
      <c r="E336" s="15" t="s">
        <v>384</v>
      </c>
      <c r="G336" s="130">
        <v>0.45294117647058818</v>
      </c>
      <c r="H336" t="s">
        <v>382</v>
      </c>
      <c r="J336" s="57">
        <v>3.6202009293736799E-2</v>
      </c>
      <c r="K336" s="15" t="s">
        <v>384</v>
      </c>
      <c r="M336" s="57">
        <v>0.35</v>
      </c>
      <c r="N336" s="15" t="s">
        <v>383</v>
      </c>
      <c r="P336" s="130">
        <v>0</v>
      </c>
      <c r="Q336" t="s">
        <v>384</v>
      </c>
      <c r="S336" s="17">
        <v>0</v>
      </c>
      <c r="T336" t="s">
        <v>384</v>
      </c>
      <c r="V336" s="17">
        <v>0</v>
      </c>
      <c r="W336" s="15" t="s">
        <v>384</v>
      </c>
      <c r="Y336" s="17">
        <v>0.11199167879402241</v>
      </c>
      <c r="Z336" t="s">
        <v>384</v>
      </c>
    </row>
    <row r="337" spans="1:26" ht="14.4" x14ac:dyDescent="0.3">
      <c r="A337" s="15" t="s">
        <v>311</v>
      </c>
      <c r="B337" s="15">
        <v>2207</v>
      </c>
      <c r="C337" t="s">
        <v>316</v>
      </c>
      <c r="D337" s="17">
        <v>0</v>
      </c>
      <c r="E337" s="15" t="s">
        <v>384</v>
      </c>
      <c r="G337" s="130">
        <v>0</v>
      </c>
      <c r="H337" t="s">
        <v>384</v>
      </c>
      <c r="J337" s="57">
        <v>0.27039736771674655</v>
      </c>
      <c r="K337" s="15" t="s">
        <v>383</v>
      </c>
      <c r="M337" s="57">
        <v>0</v>
      </c>
      <c r="N337" s="15" t="s">
        <v>384</v>
      </c>
      <c r="P337" s="130">
        <v>0</v>
      </c>
      <c r="Q337" t="s">
        <v>384</v>
      </c>
      <c r="S337" s="17">
        <v>0</v>
      </c>
      <c r="T337" t="s">
        <v>384</v>
      </c>
      <c r="V337" s="17">
        <v>0</v>
      </c>
      <c r="W337" s="15" t="s">
        <v>384</v>
      </c>
      <c r="Y337" s="17">
        <v>6.7599341929186638E-2</v>
      </c>
      <c r="Z337" t="s">
        <v>384</v>
      </c>
    </row>
    <row r="338" spans="1:26" ht="14.4" x14ac:dyDescent="0.3">
      <c r="A338" s="15" t="s">
        <v>311</v>
      </c>
      <c r="B338" s="15">
        <v>2208</v>
      </c>
      <c r="C338" t="s">
        <v>317</v>
      </c>
      <c r="D338" s="17">
        <v>0</v>
      </c>
      <c r="E338" s="15" t="s">
        <v>384</v>
      </c>
      <c r="G338" s="130">
        <v>3.3333333333333333E-2</v>
      </c>
      <c r="H338" t="s">
        <v>384</v>
      </c>
      <c r="J338" s="57">
        <v>0.63518118901765919</v>
      </c>
      <c r="K338" s="15" t="s">
        <v>381</v>
      </c>
      <c r="M338" s="57">
        <v>0</v>
      </c>
      <c r="N338" s="15" t="s">
        <v>384</v>
      </c>
      <c r="P338" s="130">
        <v>0</v>
      </c>
      <c r="Q338" t="s">
        <v>384</v>
      </c>
      <c r="S338" s="17">
        <v>0</v>
      </c>
      <c r="T338" t="s">
        <v>384</v>
      </c>
      <c r="V338" s="17">
        <v>0</v>
      </c>
      <c r="W338" s="15" t="s">
        <v>384</v>
      </c>
      <c r="Y338" s="17">
        <v>0.1637952972544148</v>
      </c>
      <c r="Z338" t="s">
        <v>384</v>
      </c>
    </row>
    <row r="339" spans="1:26" ht="14.4" x14ac:dyDescent="0.3">
      <c r="A339" s="15" t="s">
        <v>311</v>
      </c>
      <c r="B339" s="15">
        <v>2209</v>
      </c>
      <c r="C339" t="s">
        <v>318</v>
      </c>
      <c r="D339" s="17">
        <v>0.7</v>
      </c>
      <c r="E339" s="15" t="s">
        <v>381</v>
      </c>
      <c r="G339" s="130">
        <v>0.80161290322580636</v>
      </c>
      <c r="H339" t="s">
        <v>380</v>
      </c>
      <c r="J339" s="57">
        <v>0.68092505520143642</v>
      </c>
      <c r="K339" s="15" t="s">
        <v>381</v>
      </c>
      <c r="M339" s="57">
        <v>0.1</v>
      </c>
      <c r="N339" s="15" t="s">
        <v>384</v>
      </c>
      <c r="P339" s="130">
        <v>0</v>
      </c>
      <c r="Q339" t="s">
        <v>384</v>
      </c>
      <c r="S339" s="17">
        <v>0</v>
      </c>
      <c r="T339" t="s">
        <v>384</v>
      </c>
      <c r="V339" s="17">
        <v>0</v>
      </c>
      <c r="W339" s="15" t="s">
        <v>384</v>
      </c>
      <c r="Y339" s="17">
        <v>0.40547319928423009</v>
      </c>
      <c r="Z339" t="s">
        <v>382</v>
      </c>
    </row>
    <row r="340" spans="1:26" ht="14.4" x14ac:dyDescent="0.3">
      <c r="A340" s="15" t="s">
        <v>311</v>
      </c>
      <c r="B340" s="15">
        <v>2210</v>
      </c>
      <c r="C340" t="s">
        <v>319</v>
      </c>
      <c r="D340" s="17">
        <v>0.55769230769230771</v>
      </c>
      <c r="E340" s="15" t="s">
        <v>382</v>
      </c>
      <c r="G340" s="130">
        <v>6.3157894736842093E-2</v>
      </c>
      <c r="H340" t="s">
        <v>384</v>
      </c>
      <c r="J340" s="57">
        <v>0.29374609076564651</v>
      </c>
      <c r="K340" s="15" t="s">
        <v>383</v>
      </c>
      <c r="M340" s="57">
        <v>0.30000000000000004</v>
      </c>
      <c r="N340" s="15" t="s">
        <v>383</v>
      </c>
      <c r="P340" s="130">
        <v>0</v>
      </c>
      <c r="Q340" t="s">
        <v>384</v>
      </c>
      <c r="S340" s="17">
        <v>0</v>
      </c>
      <c r="T340" t="s">
        <v>384</v>
      </c>
      <c r="V340" s="17">
        <v>0</v>
      </c>
      <c r="W340" s="15" t="s">
        <v>384</v>
      </c>
      <c r="Y340" s="17">
        <v>0.19656405305578409</v>
      </c>
      <c r="Z340" t="s">
        <v>384</v>
      </c>
    </row>
    <row r="341" spans="1:26" ht="14.4" x14ac:dyDescent="0.3">
      <c r="A341" s="15" t="s">
        <v>311</v>
      </c>
      <c r="B341" s="15">
        <v>2211</v>
      </c>
      <c r="C341" t="s">
        <v>320</v>
      </c>
      <c r="D341" s="17">
        <v>0.51</v>
      </c>
      <c r="E341" s="15" t="s">
        <v>382</v>
      </c>
      <c r="G341" s="130">
        <v>9.9999999999999992E-2</v>
      </c>
      <c r="H341" t="s">
        <v>384</v>
      </c>
      <c r="J341" s="57">
        <v>0.28544300502460279</v>
      </c>
      <c r="K341" s="15" t="s">
        <v>383</v>
      </c>
      <c r="M341" s="57">
        <v>0.25</v>
      </c>
      <c r="N341" s="15" t="s">
        <v>383</v>
      </c>
      <c r="P341" s="130">
        <v>0</v>
      </c>
      <c r="Q341" t="s">
        <v>384</v>
      </c>
      <c r="S341" s="17">
        <v>0</v>
      </c>
      <c r="T341" t="s">
        <v>384</v>
      </c>
      <c r="V341" s="17">
        <v>0</v>
      </c>
      <c r="W341" s="15" t="s">
        <v>384</v>
      </c>
      <c r="Y341" s="17">
        <v>0.18786075125615068</v>
      </c>
      <c r="Z341" t="s">
        <v>384</v>
      </c>
    </row>
    <row r="342" spans="1:26" ht="14.4" x14ac:dyDescent="0.3">
      <c r="A342" s="15" t="s">
        <v>311</v>
      </c>
      <c r="B342" s="15">
        <v>2212</v>
      </c>
      <c r="C342" t="s">
        <v>321</v>
      </c>
      <c r="D342" s="17">
        <v>0</v>
      </c>
      <c r="E342" s="15" t="s">
        <v>384</v>
      </c>
      <c r="G342" s="130">
        <v>0</v>
      </c>
      <c r="H342" t="s">
        <v>384</v>
      </c>
      <c r="J342" s="57">
        <v>0.36228976594045642</v>
      </c>
      <c r="K342" s="15" t="s">
        <v>383</v>
      </c>
      <c r="M342" s="57">
        <v>0</v>
      </c>
      <c r="N342" s="15" t="s">
        <v>384</v>
      </c>
      <c r="P342" s="130">
        <v>0</v>
      </c>
      <c r="Q342" t="s">
        <v>384</v>
      </c>
      <c r="S342" s="17">
        <v>0</v>
      </c>
      <c r="T342" t="s">
        <v>384</v>
      </c>
      <c r="V342" s="17">
        <v>1</v>
      </c>
      <c r="W342" s="15" t="s">
        <v>380</v>
      </c>
      <c r="Y342" s="17">
        <v>0.1905724414851141</v>
      </c>
      <c r="Z342" t="s">
        <v>384</v>
      </c>
    </row>
    <row r="343" spans="1:26" ht="14.4" x14ac:dyDescent="0.3">
      <c r="A343" s="15" t="s">
        <v>311</v>
      </c>
      <c r="B343" s="15">
        <v>2213</v>
      </c>
      <c r="C343" t="s">
        <v>322</v>
      </c>
      <c r="D343" s="17">
        <v>0</v>
      </c>
      <c r="E343" s="15" t="s">
        <v>384</v>
      </c>
      <c r="G343" s="130">
        <v>0</v>
      </c>
      <c r="H343" t="s">
        <v>384</v>
      </c>
      <c r="J343" s="57">
        <v>0.34693472799975467</v>
      </c>
      <c r="K343" s="15" t="s">
        <v>383</v>
      </c>
      <c r="M343" s="57">
        <v>0.15</v>
      </c>
      <c r="N343" s="15" t="s">
        <v>384</v>
      </c>
      <c r="P343" s="130">
        <v>0</v>
      </c>
      <c r="Q343" t="s">
        <v>384</v>
      </c>
      <c r="S343" s="17">
        <v>0</v>
      </c>
      <c r="T343" t="s">
        <v>384</v>
      </c>
      <c r="V343" s="17">
        <v>4.9625513475621927E-2</v>
      </c>
      <c r="W343" s="15" t="s">
        <v>384</v>
      </c>
      <c r="Y343" s="17">
        <v>0.10669623334750086</v>
      </c>
      <c r="Z343" t="s">
        <v>384</v>
      </c>
    </row>
    <row r="344" spans="1:26" ht="14.4" x14ac:dyDescent="0.3">
      <c r="A344" s="15" t="s">
        <v>311</v>
      </c>
      <c r="B344" s="15">
        <v>2214</v>
      </c>
      <c r="C344" t="s">
        <v>323</v>
      </c>
      <c r="D344" s="17">
        <v>0.82434877853784849</v>
      </c>
      <c r="E344" s="15" t="s">
        <v>380</v>
      </c>
      <c r="G344" s="130">
        <v>0.7350000000000001</v>
      </c>
      <c r="H344" t="s">
        <v>381</v>
      </c>
      <c r="J344" s="57">
        <v>0.44083650440876943</v>
      </c>
      <c r="K344" s="15" t="s">
        <v>382</v>
      </c>
      <c r="M344" s="57">
        <v>0.5</v>
      </c>
      <c r="N344" s="15" t="s">
        <v>382</v>
      </c>
      <c r="P344" s="130">
        <v>0.3600000000000001</v>
      </c>
      <c r="Q344" t="s">
        <v>383</v>
      </c>
      <c r="S344" s="17">
        <v>0</v>
      </c>
      <c r="T344" t="s">
        <v>384</v>
      </c>
      <c r="V344" s="17">
        <v>4.4502651424588782E-3</v>
      </c>
      <c r="W344" s="15" t="s">
        <v>384</v>
      </c>
      <c r="Y344" s="17">
        <v>0.44855646939711552</v>
      </c>
      <c r="Z344" t="s">
        <v>382</v>
      </c>
    </row>
    <row r="345" spans="1:26" ht="14.4" x14ac:dyDescent="0.3">
      <c r="A345" s="15" t="s">
        <v>311</v>
      </c>
      <c r="B345" s="15">
        <v>2215</v>
      </c>
      <c r="C345" t="s">
        <v>324</v>
      </c>
      <c r="D345" s="17">
        <v>0</v>
      </c>
      <c r="E345" s="15" t="s">
        <v>384</v>
      </c>
      <c r="G345" s="130">
        <v>0</v>
      </c>
      <c r="H345" t="s">
        <v>384</v>
      </c>
      <c r="J345" s="57">
        <v>0.19892348209639793</v>
      </c>
      <c r="K345" s="15" t="s">
        <v>384</v>
      </c>
      <c r="M345" s="57">
        <v>0.1</v>
      </c>
      <c r="N345" s="15" t="s">
        <v>384</v>
      </c>
      <c r="P345" s="130">
        <v>0</v>
      </c>
      <c r="Q345" t="s">
        <v>384</v>
      </c>
      <c r="S345" s="17">
        <v>0</v>
      </c>
      <c r="T345" t="s">
        <v>384</v>
      </c>
      <c r="V345" s="17">
        <v>0</v>
      </c>
      <c r="W345" s="15" t="s">
        <v>384</v>
      </c>
      <c r="Y345" s="17">
        <v>5.9730870524099484E-2</v>
      </c>
      <c r="Z345" t="s">
        <v>384</v>
      </c>
    </row>
    <row r="346" spans="1:26" ht="14.4" x14ac:dyDescent="0.3">
      <c r="A346" s="15" t="s">
        <v>311</v>
      </c>
      <c r="B346" s="15">
        <v>2216</v>
      </c>
      <c r="C346" t="s">
        <v>325</v>
      </c>
      <c r="D346" s="17">
        <v>0.26842105263157895</v>
      </c>
      <c r="E346" s="15" t="s">
        <v>383</v>
      </c>
      <c r="G346" s="130">
        <v>0.45999999999999996</v>
      </c>
      <c r="H346" t="s">
        <v>382</v>
      </c>
      <c r="J346" s="57">
        <v>0.35342617336661641</v>
      </c>
      <c r="K346" s="15" t="s">
        <v>383</v>
      </c>
      <c r="M346" s="57">
        <v>0.30000000000000004</v>
      </c>
      <c r="N346" s="15" t="s">
        <v>383</v>
      </c>
      <c r="P346" s="130">
        <v>0.20000000000000007</v>
      </c>
      <c r="Q346" t="s">
        <v>384</v>
      </c>
      <c r="S346" s="17">
        <v>0.1</v>
      </c>
      <c r="T346" t="s">
        <v>384</v>
      </c>
      <c r="V346" s="17">
        <v>1</v>
      </c>
      <c r="W346" s="15" t="s">
        <v>380</v>
      </c>
      <c r="Y346" s="17">
        <v>0.36761970123639098</v>
      </c>
      <c r="Z346" t="s">
        <v>383</v>
      </c>
    </row>
    <row r="347" spans="1:26" ht="14.4" x14ac:dyDescent="0.3">
      <c r="A347" s="15" t="s">
        <v>311</v>
      </c>
      <c r="B347" s="15">
        <v>2217</v>
      </c>
      <c r="C347" t="s">
        <v>326</v>
      </c>
      <c r="D347" s="17">
        <v>0</v>
      </c>
      <c r="E347" s="15" t="s">
        <v>384</v>
      </c>
      <c r="G347" s="130">
        <v>0.26250000000000001</v>
      </c>
      <c r="H347" t="s">
        <v>383</v>
      </c>
      <c r="J347" s="57">
        <v>0.47155457685496527</v>
      </c>
      <c r="K347" s="15" t="s">
        <v>382</v>
      </c>
      <c r="M347" s="57">
        <v>0.4</v>
      </c>
      <c r="N347" s="15" t="s">
        <v>383</v>
      </c>
      <c r="P347" s="130">
        <v>0.3600000000000001</v>
      </c>
      <c r="Q347" t="s">
        <v>383</v>
      </c>
      <c r="S347" s="17">
        <v>0</v>
      </c>
      <c r="T347" t="s">
        <v>384</v>
      </c>
      <c r="V347" s="17">
        <v>0.57285125834511885</v>
      </c>
      <c r="W347" s="15" t="s">
        <v>382</v>
      </c>
      <c r="Y347" s="17">
        <v>0.30854877004825321</v>
      </c>
      <c r="Z347" t="s">
        <v>383</v>
      </c>
    </row>
  </sheetData>
  <autoFilter ref="A7:Z347" xr:uid="{00000000-0009-0000-0000-000006000000}">
    <sortState xmlns:xlrd2="http://schemas.microsoft.com/office/spreadsheetml/2017/richdata2" ref="A8:Z347">
      <sortCondition ref="B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Resultados_generales</vt:lpstr>
      <vt:lpstr>BD</vt:lpstr>
      <vt:lpstr>mUNICIPIOS</vt:lpstr>
      <vt:lpstr>IPC_2018</vt:lpstr>
      <vt:lpstr>IIC_2018</vt:lpstr>
      <vt:lpstr>ISP_2018</vt:lpstr>
      <vt:lpstr>IGA_2018</vt:lpstr>
      <vt:lpstr>IGF_2018</vt:lpstr>
      <vt:lpstr>IGE_2018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Patricio Emanuelli</cp:lastModifiedBy>
  <dcterms:created xsi:type="dcterms:W3CDTF">2019-10-30T21:15:11Z</dcterms:created>
  <dcterms:modified xsi:type="dcterms:W3CDTF">2020-10-18T01:01:30Z</dcterms:modified>
</cp:coreProperties>
</file>